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J交易\BG系统数据\"/>
    </mc:Choice>
  </mc:AlternateContent>
  <xr:revisionPtr revIDLastSave="0" documentId="13_ncr:1_{C8484C68-E777-4928-A320-7E393BCB6296}" xr6:coauthVersionLast="46" xr6:coauthVersionMax="46" xr10:uidLastSave="{00000000-0000-0000-0000-000000000000}"/>
  <bookViews>
    <workbookView xWindow="28680" yWindow="75" windowWidth="29040" windowHeight="15840" activeTab="1" xr2:uid="{00000000-000D-0000-FFFF-FFFF00000000}"/>
  </bookViews>
  <sheets>
    <sheet name="日期设置" sheetId="3" r:id="rId1"/>
    <sheet name="银行间数据全集" sheetId="1" r:id="rId2"/>
    <sheet name="过往入选债券" sheetId="4" r:id="rId3"/>
    <sheet name="Sheet1" sheetId="5" r:id="rId4"/>
  </sheets>
  <externalReferences>
    <externalReference r:id="rId5"/>
    <externalReference r:id="rId6"/>
  </externalReferences>
  <definedNames>
    <definedName name="_xlnm._FilterDatabase" localSheetId="2" hidden="1">过往入选债券!$A$1:$F$386</definedName>
    <definedName name="_xlnm._FilterDatabase" localSheetId="1" hidden="1">银行间数据全集!$A$1:$Y$8348</definedName>
  </definedNames>
  <calcPr calcId="191029" calcMode="manual"/>
</workbook>
</file>

<file path=xl/calcChain.xml><?xml version="1.0" encoding="utf-8"?>
<calcChain xmlns="http://schemas.openxmlformats.org/spreadsheetml/2006/main">
  <c r="E664" i="4" l="1"/>
  <c r="E665" i="4"/>
  <c r="E666" i="4"/>
  <c r="E667" i="4"/>
  <c r="E668" i="4"/>
  <c r="E655" i="4"/>
  <c r="E656" i="4"/>
  <c r="E657" i="4"/>
  <c r="E658" i="4"/>
  <c r="E659" i="4"/>
  <c r="E660" i="4"/>
  <c r="E661" i="4"/>
  <c r="E662" i="4"/>
  <c r="E663" i="4"/>
  <c r="E646" i="4"/>
  <c r="E647" i="4"/>
  <c r="E648" i="4"/>
  <c r="E649" i="4"/>
  <c r="E650" i="4"/>
  <c r="E651" i="4"/>
  <c r="E652" i="4"/>
  <c r="E653" i="4"/>
  <c r="E654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21" i="4"/>
  <c r="E622" i="4"/>
  <c r="E623" i="4"/>
  <c r="E624" i="4"/>
  <c r="E625" i="4"/>
  <c r="E626" i="4"/>
  <c r="E627" i="4"/>
  <c r="E628" i="4"/>
  <c r="E629" i="4"/>
  <c r="E630" i="4"/>
  <c r="E631" i="4"/>
  <c r="E616" i="4"/>
  <c r="E617" i="4"/>
  <c r="E618" i="4"/>
  <c r="E619" i="4"/>
  <c r="E620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596" i="4"/>
  <c r="E597" i="4"/>
  <c r="E598" i="4"/>
  <c r="E599" i="4"/>
  <c r="E600" i="4"/>
  <c r="E601" i="4"/>
  <c r="E602" i="4"/>
  <c r="E603" i="4"/>
  <c r="X7895" i="1"/>
  <c r="Y7895" i="1"/>
  <c r="X6999" i="1"/>
  <c r="Y6999" i="1"/>
  <c r="X6551" i="1"/>
  <c r="Y6551" i="1"/>
  <c r="X6441" i="1"/>
  <c r="Y6441" i="1"/>
  <c r="X7427" i="1"/>
  <c r="Y7427" i="1"/>
  <c r="X7447" i="1"/>
  <c r="Y7447" i="1"/>
  <c r="X7432" i="1"/>
  <c r="Y7432" i="1"/>
  <c r="X7293" i="1"/>
  <c r="Y7293" i="1"/>
  <c r="X7449" i="1"/>
  <c r="Y7449" i="1"/>
  <c r="X7169" i="1"/>
  <c r="Y7169" i="1"/>
  <c r="X7448" i="1"/>
  <c r="Y7448" i="1"/>
  <c r="X6358" i="1"/>
  <c r="Y6358" i="1"/>
  <c r="X2841" i="1"/>
  <c r="Y2841" i="1"/>
  <c r="X4282" i="1"/>
  <c r="Y4282" i="1"/>
  <c r="X7331" i="1"/>
  <c r="Y7331" i="1"/>
  <c r="X5315" i="1"/>
  <c r="Y5315" i="1"/>
  <c r="X4329" i="1"/>
  <c r="Y4329" i="1"/>
  <c r="X1669" i="1"/>
  <c r="Y1669" i="1"/>
  <c r="X7424" i="1"/>
  <c r="Y7424" i="1"/>
  <c r="X7434" i="1"/>
  <c r="Y7434" i="1"/>
  <c r="X2069" i="1"/>
  <c r="Y2069" i="1"/>
  <c r="X1673" i="1"/>
  <c r="Y1673" i="1"/>
  <c r="X7401" i="1"/>
  <c r="Y7401" i="1"/>
  <c r="X7965" i="1"/>
  <c r="Y7965" i="1"/>
  <c r="X4930" i="1"/>
  <c r="Y4930" i="1"/>
  <c r="X5760" i="1"/>
  <c r="Y5760" i="1"/>
  <c r="X7731" i="1"/>
  <c r="Y7731" i="1"/>
  <c r="X5121" i="1"/>
  <c r="Y5121" i="1"/>
  <c r="X4278" i="1"/>
  <c r="Y4278" i="1"/>
  <c r="X7654" i="1"/>
  <c r="Y7654" i="1"/>
  <c r="X7751" i="1"/>
  <c r="Y7751" i="1"/>
  <c r="X1705" i="1"/>
  <c r="Y1705" i="1"/>
  <c r="X5553" i="1"/>
  <c r="Y5553" i="1"/>
  <c r="X7646" i="1"/>
  <c r="Y7646" i="1"/>
  <c r="X3105" i="1"/>
  <c r="Y3105" i="1"/>
  <c r="X1506" i="1"/>
  <c r="Y1506" i="1"/>
  <c r="X5681" i="1"/>
  <c r="Y5681" i="1"/>
  <c r="X7604" i="1"/>
  <c r="Y7604" i="1"/>
  <c r="X7770" i="1"/>
  <c r="Y7770" i="1"/>
  <c r="X3474" i="1"/>
  <c r="Y3474" i="1"/>
  <c r="X7548" i="1"/>
  <c r="Y7548" i="1"/>
  <c r="X4256" i="1"/>
  <c r="Y4256" i="1"/>
  <c r="X7762" i="1"/>
  <c r="Y7762" i="1"/>
  <c r="X1511" i="1"/>
  <c r="Y1511" i="1"/>
  <c r="X1415" i="1"/>
  <c r="Y1415" i="1"/>
  <c r="X7737" i="1"/>
  <c r="Y7737" i="1"/>
  <c r="X7746" i="1"/>
  <c r="Y7746" i="1"/>
  <c r="X5884" i="1"/>
  <c r="Y5884" i="1"/>
  <c r="X3025" i="1"/>
  <c r="Y3025" i="1"/>
  <c r="X5888" i="1"/>
  <c r="Y5888" i="1"/>
  <c r="X7690" i="1"/>
  <c r="Y7690" i="1"/>
  <c r="X7958" i="1"/>
  <c r="Y7958" i="1"/>
  <c r="X7957" i="1"/>
  <c r="Y7957" i="1"/>
  <c r="X7154" i="1"/>
  <c r="Y7154" i="1"/>
  <c r="X7712" i="1"/>
  <c r="Y7712" i="1"/>
  <c r="X7631" i="1"/>
  <c r="Y7631" i="1"/>
  <c r="X7692" i="1"/>
  <c r="Y7692" i="1"/>
  <c r="X3627" i="1"/>
  <c r="Y3627" i="1"/>
  <c r="X7611" i="1"/>
  <c r="Y7611" i="1"/>
  <c r="X7721" i="1"/>
  <c r="Y7721" i="1"/>
  <c r="X7682" i="1"/>
  <c r="Y7682" i="1"/>
  <c r="X7786" i="1"/>
  <c r="Y7786" i="1"/>
  <c r="X7696" i="1"/>
  <c r="Y7696" i="1"/>
  <c r="X7675" i="1"/>
  <c r="Y7675" i="1"/>
  <c r="X7626" i="1"/>
  <c r="Y7626" i="1"/>
  <c r="X6727" i="1"/>
  <c r="Y6727" i="1"/>
  <c r="X7032" i="1"/>
  <c r="Y7032" i="1"/>
  <c r="X7700" i="1"/>
  <c r="Y7700" i="1"/>
  <c r="X7735" i="1"/>
  <c r="Y7735" i="1"/>
  <c r="X6722" i="1"/>
  <c r="Y6722" i="1"/>
  <c r="X7736" i="1"/>
  <c r="Y7736" i="1"/>
  <c r="X7743" i="1"/>
  <c r="Y7743" i="1"/>
  <c r="X1921" i="1"/>
  <c r="Y1921" i="1"/>
  <c r="X7750" i="1"/>
  <c r="Y7750" i="1"/>
  <c r="X7444" i="1"/>
  <c r="Y7444" i="1"/>
  <c r="X7652" i="1"/>
  <c r="Y7652" i="1"/>
  <c r="X3536" i="1"/>
  <c r="Y3536" i="1"/>
  <c r="X7784" i="1"/>
  <c r="Y7784" i="1"/>
  <c r="X7794" i="1"/>
  <c r="Y7794" i="1"/>
  <c r="X7792" i="1"/>
  <c r="Y7792" i="1"/>
  <c r="X4242" i="1"/>
  <c r="Y4242" i="1"/>
  <c r="X4909" i="1"/>
  <c r="Y4909" i="1"/>
  <c r="X6156" i="1"/>
  <c r="Y6156" i="1"/>
  <c r="X7587" i="1"/>
  <c r="Y7587" i="1"/>
  <c r="X7796" i="1"/>
  <c r="Y7796" i="1"/>
  <c r="X6094" i="1"/>
  <c r="Y6094" i="1"/>
  <c r="X7775" i="1"/>
  <c r="Y7775" i="1"/>
  <c r="X7718" i="1"/>
  <c r="Y7718" i="1"/>
  <c r="X7599" i="1"/>
  <c r="Y7599" i="1"/>
  <c r="X7620" i="1"/>
  <c r="Y7620" i="1"/>
  <c r="X7729" i="1"/>
  <c r="Y7729" i="1"/>
  <c r="X7519" i="1"/>
  <c r="Y7519" i="1"/>
  <c r="X6679" i="1"/>
  <c r="Y6679" i="1"/>
  <c r="X2392" i="1"/>
  <c r="Y2392" i="1"/>
  <c r="X7688" i="1"/>
  <c r="Y7688" i="1"/>
  <c r="X7642" i="1"/>
  <c r="Y7642" i="1"/>
  <c r="X3971" i="1"/>
  <c r="Y3971" i="1"/>
  <c r="X7704" i="1"/>
  <c r="Y7704" i="1"/>
  <c r="X3415" i="1"/>
  <c r="Y3415" i="1"/>
  <c r="X7801" i="1"/>
  <c r="Y7801" i="1"/>
  <c r="X5652" i="1"/>
  <c r="Y5652" i="1"/>
  <c r="X7637" i="1"/>
  <c r="Y7637" i="1"/>
  <c r="X3711" i="1"/>
  <c r="Y3711" i="1"/>
  <c r="X7781" i="1"/>
  <c r="Y7781" i="1"/>
  <c r="X3786" i="1"/>
  <c r="Y3786" i="1"/>
  <c r="X7754" i="1"/>
  <c r="Y7754" i="1"/>
  <c r="X5125" i="1"/>
  <c r="Y5125" i="1"/>
  <c r="X7671" i="1"/>
  <c r="Y7671" i="1"/>
  <c r="X7669" i="1"/>
  <c r="Y7669" i="1"/>
  <c r="X2703" i="1"/>
  <c r="Y2703" i="1"/>
  <c r="X7610" i="1"/>
  <c r="Y7610" i="1"/>
  <c r="X7615" i="1"/>
  <c r="Y7615" i="1"/>
  <c r="X4317" i="1"/>
  <c r="Y4317" i="1"/>
  <c r="X7698" i="1"/>
  <c r="Y7698" i="1"/>
  <c r="X7713" i="1"/>
  <c r="Y7713" i="1"/>
  <c r="X7705" i="1"/>
  <c r="Y7705" i="1"/>
  <c r="X6705" i="1"/>
  <c r="Y6705" i="1"/>
  <c r="X7744" i="1"/>
  <c r="Y7744" i="1"/>
  <c r="X7719" i="1"/>
  <c r="Y7719" i="1"/>
  <c r="X7734" i="1"/>
  <c r="Y7734" i="1"/>
  <c r="X5748" i="1"/>
  <c r="Y5748" i="1"/>
  <c r="X7702" i="1"/>
  <c r="Y7702" i="1"/>
  <c r="X7593" i="1"/>
  <c r="Y7593" i="1"/>
  <c r="X7724" i="1"/>
  <c r="Y7724" i="1"/>
  <c r="X7777" i="1"/>
  <c r="Y7777" i="1"/>
  <c r="X7664" i="1"/>
  <c r="Y7664" i="1"/>
  <c r="X5161" i="1"/>
  <c r="Y5161" i="1"/>
  <c r="X1210" i="1"/>
  <c r="Y1210" i="1"/>
  <c r="X7636" i="1"/>
  <c r="Y7636" i="1"/>
  <c r="X7641" i="1"/>
  <c r="Y7641" i="1"/>
  <c r="X4183" i="1"/>
  <c r="Y4183" i="1"/>
  <c r="X7656" i="1"/>
  <c r="Y7656" i="1"/>
  <c r="X7595" i="1"/>
  <c r="Y7595" i="1"/>
  <c r="X7627" i="1"/>
  <c r="Y7627" i="1"/>
  <c r="X3061" i="1"/>
  <c r="Y3061" i="1"/>
  <c r="X7683" i="1"/>
  <c r="Y7683" i="1"/>
  <c r="X2072" i="1"/>
  <c r="Y2072" i="1"/>
  <c r="X7783" i="1"/>
  <c r="Y7783" i="1"/>
  <c r="X7710" i="1"/>
  <c r="Y7710" i="1"/>
  <c r="X7578" i="1"/>
  <c r="Y7578" i="1"/>
  <c r="X3233" i="1"/>
  <c r="Y3233" i="1"/>
  <c r="X7539" i="1"/>
  <c r="Y7539" i="1"/>
  <c r="X7577" i="1"/>
  <c r="Y7577" i="1"/>
  <c r="X7586" i="1"/>
  <c r="Y7586" i="1"/>
  <c r="X3117" i="1"/>
  <c r="Y3117" i="1"/>
  <c r="X1513" i="1"/>
  <c r="Y1513" i="1"/>
  <c r="X3549" i="1"/>
  <c r="Y3549" i="1"/>
  <c r="X7766" i="1"/>
  <c r="Y7766" i="1"/>
  <c r="X7771" i="1"/>
  <c r="Y7771" i="1"/>
  <c r="X4238" i="1"/>
  <c r="Y4238" i="1"/>
  <c r="X7788" i="1"/>
  <c r="Y7788" i="1"/>
  <c r="X7779" i="1"/>
  <c r="Y7779" i="1"/>
  <c r="X7693" i="1"/>
  <c r="Y7693" i="1"/>
  <c r="X7701" i="1"/>
  <c r="Y7701" i="1"/>
  <c r="X7742" i="1"/>
  <c r="Y7742" i="1"/>
  <c r="X7665" i="1"/>
  <c r="Y7665" i="1"/>
  <c r="X7597" i="1"/>
  <c r="Y7597" i="1"/>
  <c r="X7678" i="1"/>
  <c r="Y7678" i="1"/>
  <c r="X4415" i="1"/>
  <c r="Y4415" i="1"/>
  <c r="X5876" i="1"/>
  <c r="Y5876" i="1"/>
  <c r="X3812" i="1"/>
  <c r="Y3812" i="1"/>
  <c r="X7677" i="1"/>
  <c r="Y7677" i="1"/>
  <c r="X3761" i="1"/>
  <c r="Y3761" i="1"/>
  <c r="X7790" i="1"/>
  <c r="Y7790" i="1"/>
  <c r="X7745" i="1"/>
  <c r="Y7745" i="1"/>
  <c r="X3335" i="1"/>
  <c r="Y3335" i="1"/>
  <c r="X7529" i="1"/>
  <c r="Y7529" i="1"/>
  <c r="X3208" i="1"/>
  <c r="Y3208" i="1"/>
  <c r="X7657" i="1"/>
  <c r="Y7657" i="1"/>
  <c r="X6186" i="1"/>
  <c r="Y6186" i="1"/>
  <c r="X3275" i="1"/>
  <c r="Y3275" i="1"/>
  <c r="X7782" i="1"/>
  <c r="Y7782" i="1"/>
  <c r="X7633" i="1"/>
  <c r="Y7633" i="1"/>
  <c r="X1418" i="1"/>
  <c r="Y1418" i="1"/>
  <c r="X7662" i="1"/>
  <c r="Y7662" i="1"/>
  <c r="X7732" i="1"/>
  <c r="Y7732" i="1"/>
  <c r="X5478" i="1"/>
  <c r="Y5478" i="1"/>
  <c r="X5495" i="1"/>
  <c r="Y5495" i="1"/>
  <c r="X7727" i="1"/>
  <c r="Y7727" i="1"/>
  <c r="X7769" i="1"/>
  <c r="Y7769" i="1"/>
  <c r="X7651" i="1"/>
  <c r="Y7651" i="1"/>
  <c r="X2947" i="1"/>
  <c r="Y2947" i="1"/>
  <c r="X7774" i="1"/>
  <c r="Y7774" i="1"/>
  <c r="X4645" i="1"/>
  <c r="Y4645" i="1"/>
  <c r="X7728" i="1"/>
  <c r="Y7728" i="1"/>
  <c r="X7622" i="1"/>
  <c r="Y7622" i="1"/>
  <c r="X7761" i="1"/>
  <c r="Y7761" i="1"/>
  <c r="X7765" i="1"/>
  <c r="Y7765" i="1"/>
  <c r="X7717" i="1"/>
  <c r="Y7717" i="1"/>
  <c r="X7748" i="1"/>
  <c r="Y7748" i="1"/>
  <c r="X5075" i="1"/>
  <c r="Y5075" i="1"/>
  <c r="X7723" i="1"/>
  <c r="Y7723" i="1"/>
  <c r="X7741" i="1"/>
  <c r="Y7741" i="1"/>
  <c r="X7714" i="1"/>
  <c r="Y7714" i="1"/>
  <c r="X7655" i="1"/>
  <c r="Y7655" i="1"/>
  <c r="X7722" i="1"/>
  <c r="Y7722" i="1"/>
  <c r="X3639" i="1"/>
  <c r="Y3639" i="1"/>
  <c r="X7778" i="1"/>
  <c r="Y7778" i="1"/>
  <c r="X7660" i="1"/>
  <c r="Y7660" i="1"/>
  <c r="X5257" i="1"/>
  <c r="Y5257" i="1"/>
  <c r="X2319" i="1"/>
  <c r="Y2319" i="1"/>
  <c r="X7715" i="1"/>
  <c r="Y7715" i="1"/>
  <c r="X7764" i="1"/>
  <c r="Y7764" i="1"/>
  <c r="X7659" i="1"/>
  <c r="Y7659" i="1"/>
  <c r="X7650" i="1"/>
  <c r="Y7650" i="1"/>
  <c r="X7681" i="1"/>
  <c r="Y7681" i="1"/>
  <c r="X6467" i="1"/>
  <c r="Y6467" i="1"/>
  <c r="X6558" i="1"/>
  <c r="Y6558" i="1"/>
  <c r="X5468" i="1"/>
  <c r="Y5468" i="1"/>
  <c r="X7666" i="1"/>
  <c r="Y7666" i="1"/>
  <c r="X7621" i="1"/>
  <c r="Y7621" i="1"/>
  <c r="X7531" i="1"/>
  <c r="Y7531" i="1"/>
  <c r="X7598" i="1"/>
  <c r="Y7598" i="1"/>
  <c r="X5833" i="1"/>
  <c r="Y5833" i="1"/>
  <c r="X6699" i="1"/>
  <c r="Y6699" i="1"/>
  <c r="X7772" i="1"/>
  <c r="Y7772" i="1"/>
  <c r="X7625" i="1"/>
  <c r="Y7625" i="1"/>
  <c r="X7799" i="1"/>
  <c r="Y7799" i="1"/>
  <c r="X5499" i="1"/>
  <c r="Y5499" i="1"/>
  <c r="X7739" i="1"/>
  <c r="Y7739" i="1"/>
  <c r="X7591" i="1"/>
  <c r="Y7591" i="1"/>
  <c r="X3661" i="1"/>
  <c r="Y3661" i="1"/>
  <c r="X7780" i="1"/>
  <c r="Y7780" i="1"/>
  <c r="X5875" i="1"/>
  <c r="Y5875" i="1"/>
  <c r="X5621" i="1"/>
  <c r="Y5621" i="1"/>
  <c r="X7767" i="1"/>
  <c r="Y7767" i="1"/>
  <c r="X7740" i="1"/>
  <c r="Y7740" i="1"/>
  <c r="X6362" i="1"/>
  <c r="Y6362" i="1"/>
  <c r="X6279" i="1"/>
  <c r="Y6279" i="1"/>
  <c r="X7640" i="1"/>
  <c r="Y7640" i="1"/>
  <c r="X6438" i="1"/>
  <c r="Y6438" i="1"/>
  <c r="X5196" i="1"/>
  <c r="Y5196" i="1"/>
  <c r="X7676" i="1"/>
  <c r="Y7676" i="1"/>
  <c r="X7482" i="1"/>
  <c r="Y7482" i="1"/>
  <c r="X7628" i="1"/>
  <c r="Y7628" i="1"/>
  <c r="X7645" i="1"/>
  <c r="Y7645" i="1"/>
  <c r="X7596" i="1"/>
  <c r="Y7596" i="1"/>
  <c r="X7694" i="1"/>
  <c r="Y7694" i="1"/>
  <c r="X7738" i="1"/>
  <c r="Y7738" i="1"/>
  <c r="X5470" i="1"/>
  <c r="Y5470" i="1"/>
  <c r="X2229" i="1"/>
  <c r="Y2229" i="1"/>
  <c r="X7697" i="1"/>
  <c r="Y7697" i="1"/>
  <c r="X7749" i="1"/>
  <c r="Y7749" i="1"/>
  <c r="X4908" i="1"/>
  <c r="Y4908" i="1"/>
  <c r="X7670" i="1"/>
  <c r="Y7670" i="1"/>
  <c r="X7648" i="1"/>
  <c r="Y7648" i="1"/>
  <c r="X7673" i="1"/>
  <c r="Y7673" i="1"/>
  <c r="X2045" i="1"/>
  <c r="Y2045" i="1"/>
  <c r="X7658" i="1"/>
  <c r="Y7658" i="1"/>
  <c r="X7643" i="1"/>
  <c r="Y7643" i="1"/>
  <c r="X7454" i="1"/>
  <c r="Y7454" i="1"/>
  <c r="X7624" i="1"/>
  <c r="Y7624" i="1"/>
  <c r="X1876" i="1"/>
  <c r="Y1876" i="1"/>
  <c r="X7720" i="1"/>
  <c r="Y7720" i="1"/>
  <c r="X3463" i="1"/>
  <c r="Y3463" i="1"/>
  <c r="X7795" i="1"/>
  <c r="Y7795" i="1"/>
  <c r="X7623" i="1"/>
  <c r="Y7623" i="1"/>
  <c r="X7711" i="1"/>
  <c r="Y7711" i="1"/>
  <c r="X7699" i="1"/>
  <c r="Y7699" i="1"/>
  <c r="X7800" i="1"/>
  <c r="Y7800" i="1"/>
  <c r="X7787" i="1"/>
  <c r="Y7787" i="1"/>
  <c r="X7789" i="1"/>
  <c r="Y7789" i="1"/>
  <c r="X3660" i="1"/>
  <c r="Y3660" i="1"/>
  <c r="X7752" i="1"/>
  <c r="Y7752" i="1"/>
  <c r="X5017" i="1"/>
  <c r="Y5017" i="1"/>
  <c r="X7609" i="1"/>
  <c r="Y7609" i="1"/>
  <c r="X4299" i="1"/>
  <c r="Y4299" i="1"/>
  <c r="X7672" i="1"/>
  <c r="Y7672" i="1"/>
  <c r="X3576" i="1"/>
  <c r="Y3576" i="1"/>
  <c r="X3604" i="1"/>
  <c r="Y3604" i="1"/>
  <c r="X6711" i="1"/>
  <c r="Y6711" i="1"/>
  <c r="X6969" i="1"/>
  <c r="Y6969" i="1"/>
  <c r="X7684" i="1"/>
  <c r="Y7684" i="1"/>
  <c r="X7634" i="1"/>
  <c r="Y7634" i="1"/>
  <c r="X7515" i="1"/>
  <c r="Y7515" i="1"/>
  <c r="X7538" i="1"/>
  <c r="Y7538" i="1"/>
  <c r="X3168" i="1"/>
  <c r="Y3168" i="1"/>
  <c r="X7594" i="1"/>
  <c r="Y7594" i="1"/>
  <c r="X5308" i="1"/>
  <c r="Y5308" i="1"/>
  <c r="X4236" i="1"/>
  <c r="Y4236" i="1"/>
  <c r="X6643" i="1"/>
  <c r="Y6643" i="1"/>
  <c r="X6146" i="1"/>
  <c r="Y6146" i="1"/>
  <c r="X7802" i="1"/>
  <c r="Y7802" i="1"/>
  <c r="X7725" i="1"/>
  <c r="Y7725" i="1"/>
  <c r="X7747" i="1"/>
  <c r="Y7747" i="1"/>
  <c r="X7685" i="1"/>
  <c r="Y7685" i="1"/>
  <c r="X7805" i="1"/>
  <c r="Y7805" i="1"/>
  <c r="X7773" i="1"/>
  <c r="Y7773" i="1"/>
  <c r="X3489" i="1"/>
  <c r="Y3489" i="1"/>
  <c r="X6148" i="1"/>
  <c r="Y6148" i="1"/>
  <c r="X1686" i="1"/>
  <c r="Y1686" i="1"/>
  <c r="X4654" i="1"/>
  <c r="Y4654" i="1"/>
  <c r="X7602" i="1"/>
  <c r="Y7602" i="1"/>
  <c r="X7603" i="1"/>
  <c r="Y7603" i="1"/>
  <c r="X7588" i="1"/>
  <c r="Y7588" i="1"/>
  <c r="X7716" i="1"/>
  <c r="Y7716" i="1"/>
  <c r="X4488" i="1"/>
  <c r="Y4488" i="1"/>
  <c r="X6012" i="1"/>
  <c r="Y6012" i="1"/>
  <c r="X7691" i="1"/>
  <c r="Y7691" i="1"/>
  <c r="X7730" i="1"/>
  <c r="Y7730" i="1"/>
  <c r="X7679" i="1"/>
  <c r="Y7679" i="1"/>
  <c r="X7674" i="1"/>
  <c r="Y7674" i="1"/>
  <c r="X7668" i="1"/>
  <c r="Y7668" i="1"/>
  <c r="X7785" i="1"/>
  <c r="Y7785" i="1"/>
  <c r="X7687" i="1"/>
  <c r="Y7687" i="1"/>
  <c r="X1581" i="1"/>
  <c r="Y1581" i="1"/>
  <c r="X2293" i="1"/>
  <c r="Y2293" i="1"/>
  <c r="X7839" i="1"/>
  <c r="Y7839" i="1"/>
  <c r="X7689" i="1"/>
  <c r="Y7689" i="1"/>
  <c r="X7537" i="1"/>
  <c r="Y7537" i="1"/>
  <c r="X3328" i="1"/>
  <c r="Y3328" i="1"/>
  <c r="X7473" i="1"/>
  <c r="Y7473" i="1"/>
  <c r="X7600" i="1"/>
  <c r="Y7600" i="1"/>
  <c r="X7708" i="1"/>
  <c r="Y7708" i="1"/>
  <c r="X7601" i="1"/>
  <c r="Y7601" i="1"/>
  <c r="X7613" i="1"/>
  <c r="Y7613" i="1"/>
  <c r="X7499" i="1"/>
  <c r="Y7499" i="1"/>
  <c r="X7543" i="1"/>
  <c r="Y7543" i="1"/>
  <c r="X18" i="1"/>
  <c r="Y18" i="1"/>
  <c r="X7760" i="1"/>
  <c r="Y7760" i="1"/>
  <c r="X3411" i="1"/>
  <c r="Y3411" i="1"/>
  <c r="X6540" i="1"/>
  <c r="Y6540" i="1"/>
  <c r="X7798" i="1"/>
  <c r="Y7798" i="1"/>
  <c r="X7733" i="1"/>
  <c r="Y7733" i="1"/>
  <c r="X7707" i="1"/>
  <c r="Y7707" i="1"/>
  <c r="X7649" i="1"/>
  <c r="Y7649" i="1"/>
  <c r="X7753" i="1"/>
  <c r="Y7753" i="1"/>
  <c r="X6895" i="1"/>
  <c r="Y6895" i="1"/>
  <c r="X6870" i="1"/>
  <c r="Y6870" i="1"/>
  <c r="X7514" i="1"/>
  <c r="Y7514" i="1"/>
  <c r="X7534" i="1"/>
  <c r="Y7534" i="1"/>
  <c r="X7572" i="1"/>
  <c r="Y7572" i="1"/>
  <c r="X7417" i="1"/>
  <c r="Y7417" i="1"/>
  <c r="X7526" i="1"/>
  <c r="Y7526" i="1"/>
  <c r="X7663" i="1"/>
  <c r="Y7663" i="1"/>
  <c r="X7757" i="1"/>
  <c r="Y7757" i="1"/>
  <c r="X7758" i="1"/>
  <c r="Y7758" i="1"/>
  <c r="X5816" i="1"/>
  <c r="Y5816" i="1"/>
  <c r="X7706" i="1"/>
  <c r="Y7706" i="1"/>
  <c r="X7756" i="1"/>
  <c r="Y7756" i="1"/>
  <c r="X3620" i="1"/>
  <c r="Y3620" i="1"/>
  <c r="X7837" i="1"/>
  <c r="Y7837" i="1"/>
  <c r="X7585" i="1"/>
  <c r="Y7585" i="1"/>
  <c r="X7632" i="1"/>
  <c r="Y7632" i="1"/>
  <c r="X6869" i="1"/>
  <c r="Y6869" i="1"/>
  <c r="X7836" i="1"/>
  <c r="Y7836" i="1"/>
  <c r="X7371" i="1"/>
  <c r="Y7371" i="1"/>
  <c r="X7835" i="1"/>
  <c r="Y7835" i="1"/>
  <c r="X7834" i="1"/>
  <c r="Y7834" i="1"/>
  <c r="X7629" i="1"/>
  <c r="Y7629" i="1"/>
  <c r="X7337" i="1"/>
  <c r="Y7337" i="1"/>
  <c r="X7797" i="1"/>
  <c r="Y7797" i="1"/>
  <c r="X7407" i="1"/>
  <c r="Y7407" i="1"/>
  <c r="X7614" i="1"/>
  <c r="Y7614" i="1"/>
  <c r="X7653" i="1"/>
  <c r="Y7653" i="1"/>
  <c r="X7759" i="1"/>
  <c r="Y7759" i="1"/>
  <c r="X7574" i="1"/>
  <c r="Y7574" i="1"/>
  <c r="X7635" i="1"/>
  <c r="Y7635" i="1"/>
  <c r="X7350" i="1"/>
  <c r="Y7350" i="1"/>
  <c r="X7709" i="1"/>
  <c r="Y7709" i="1"/>
  <c r="X7667" i="1"/>
  <c r="Y7667" i="1"/>
  <c r="X5145" i="1"/>
  <c r="Y5145" i="1"/>
  <c r="X7726" i="1"/>
  <c r="Y7726" i="1"/>
  <c r="X7763" i="1"/>
  <c r="Y7763" i="1"/>
  <c r="X4430" i="1"/>
  <c r="Y4430" i="1"/>
  <c r="X7776" i="1"/>
  <c r="Y7776" i="1"/>
  <c r="X2809" i="1"/>
  <c r="Y2809" i="1"/>
  <c r="X7680" i="1"/>
  <c r="Y7680" i="1"/>
  <c r="X1518" i="1"/>
  <c r="Y1518" i="1"/>
  <c r="X7575" i="1"/>
  <c r="Y7575" i="1"/>
  <c r="X4813" i="1"/>
  <c r="Y4813" i="1"/>
  <c r="X5399" i="1"/>
  <c r="Y5399" i="1"/>
  <c r="X7525" i="1"/>
  <c r="Y7525" i="1"/>
  <c r="X7703" i="1"/>
  <c r="Y7703" i="1"/>
  <c r="X7755" i="1"/>
  <c r="Y7755" i="1"/>
  <c r="X4182" i="1"/>
  <c r="Y4182" i="1"/>
  <c r="X7573" i="1"/>
  <c r="Y7573" i="1"/>
  <c r="X7619" i="1"/>
  <c r="Y7619" i="1"/>
  <c r="X2486" i="1"/>
  <c r="Y2486" i="1"/>
  <c r="X7661" i="1"/>
  <c r="Y7661" i="1"/>
  <c r="X3157" i="1"/>
  <c r="Y3157" i="1"/>
  <c r="X7791" i="1"/>
  <c r="Y7791" i="1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55" i="4"/>
  <c r="E556" i="4"/>
  <c r="E557" i="4"/>
  <c r="E546" i="4"/>
  <c r="E547" i="4"/>
  <c r="E548" i="4"/>
  <c r="E549" i="4"/>
  <c r="E550" i="4"/>
  <c r="E551" i="4"/>
  <c r="E552" i="4"/>
  <c r="E553" i="4"/>
  <c r="E554" i="4"/>
  <c r="E538" i="4"/>
  <c r="E539" i="4"/>
  <c r="E540" i="4"/>
  <c r="E541" i="4"/>
  <c r="E542" i="4"/>
  <c r="E543" i="4"/>
  <c r="E544" i="4"/>
  <c r="E545" i="4"/>
  <c r="E515" i="4" l="1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02" i="4" l="1"/>
  <c r="E503" i="4"/>
  <c r="E504" i="4"/>
  <c r="E505" i="4"/>
  <c r="E506" i="4"/>
  <c r="E507" i="4"/>
  <c r="E508" i="4"/>
  <c r="E509" i="4"/>
  <c r="E510" i="4"/>
  <c r="E511" i="4"/>
  <c r="E512" i="4"/>
  <c r="E513" i="4"/>
  <c r="E514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478" i="4" l="1"/>
  <c r="E479" i="4"/>
  <c r="E480" i="4"/>
  <c r="E481" i="4"/>
  <c r="E482" i="4"/>
  <c r="E483" i="4"/>
  <c r="X2790" i="1" l="1"/>
  <c r="Y2790" i="1"/>
  <c r="X5755" i="1"/>
  <c r="Y5755" i="1"/>
  <c r="X5152" i="1"/>
  <c r="Y5152" i="1"/>
  <c r="X3818" i="1"/>
  <c r="Y3818" i="1"/>
  <c r="X3978" i="1"/>
  <c r="Y3978" i="1"/>
  <c r="X3021" i="1"/>
  <c r="Y3021" i="1"/>
  <c r="X2241" i="1"/>
  <c r="Y2241" i="1"/>
  <c r="X1417" i="1"/>
  <c r="Y1417" i="1"/>
  <c r="X2430" i="1"/>
  <c r="Y2430" i="1"/>
  <c r="X2056" i="1"/>
  <c r="Y2056" i="1"/>
  <c r="X2455" i="1"/>
  <c r="Y2455" i="1"/>
  <c r="X2692" i="1"/>
  <c r="Y2692" i="1"/>
  <c r="X967" i="1"/>
  <c r="Y967" i="1"/>
  <c r="X978" i="1"/>
  <c r="Y978" i="1"/>
  <c r="X3552" i="1"/>
  <c r="Y3552" i="1"/>
  <c r="X6799" i="1"/>
  <c r="Y6799" i="1"/>
  <c r="X5568" i="1"/>
  <c r="Y5568" i="1"/>
  <c r="X5606" i="1"/>
  <c r="Y5606" i="1"/>
  <c r="X2957" i="1"/>
  <c r="Y2957" i="1"/>
  <c r="X5445" i="1"/>
  <c r="Y5445" i="1"/>
  <c r="X4380" i="1"/>
  <c r="Y4380" i="1"/>
  <c r="X4939" i="1"/>
  <c r="Y4939" i="1"/>
  <c r="X5265" i="1"/>
  <c r="Y5265" i="1"/>
  <c r="X894" i="1"/>
  <c r="Y894" i="1"/>
  <c r="X1078" i="1"/>
  <c r="Y1078" i="1"/>
  <c r="X6106" i="1"/>
  <c r="Y6106" i="1"/>
  <c r="X6848" i="1"/>
  <c r="Y6848" i="1"/>
  <c r="X3654" i="1"/>
  <c r="Y3654" i="1"/>
  <c r="X3634" i="1"/>
  <c r="Y3634" i="1"/>
  <c r="X3159" i="1"/>
  <c r="Y3159" i="1"/>
  <c r="X6784" i="1"/>
  <c r="Y6784" i="1"/>
  <c r="X6737" i="1"/>
  <c r="Y6737" i="1"/>
  <c r="X4643" i="1"/>
  <c r="Y4643" i="1"/>
  <c r="X5458" i="1"/>
  <c r="Y5458" i="1"/>
  <c r="X2814" i="1"/>
  <c r="Y2814" i="1"/>
  <c r="X2792" i="1"/>
  <c r="Y2792" i="1"/>
  <c r="X5710" i="1"/>
  <c r="Y5710" i="1"/>
  <c r="X5822" i="1"/>
  <c r="Y5822" i="1"/>
  <c r="X5551" i="1"/>
  <c r="Y5551" i="1"/>
  <c r="X5922" i="1"/>
  <c r="Y5922" i="1"/>
  <c r="X4796" i="1"/>
  <c r="Y4796" i="1"/>
  <c r="X6058" i="1"/>
  <c r="Y6058" i="1"/>
  <c r="X5801" i="1"/>
  <c r="Y5801" i="1"/>
  <c r="X6300" i="1"/>
  <c r="Y6300" i="1"/>
  <c r="X4348" i="1"/>
  <c r="Y4348" i="1"/>
  <c r="X5133" i="1"/>
  <c r="Y5133" i="1"/>
  <c r="X5997" i="1"/>
  <c r="Y5997" i="1"/>
  <c r="X2794" i="1"/>
  <c r="Y2794" i="1"/>
  <c r="X3285" i="1"/>
  <c r="Y3285" i="1"/>
  <c r="X6484" i="1"/>
  <c r="Y6484" i="1"/>
  <c r="X2672" i="1"/>
  <c r="Y2672" i="1"/>
  <c r="X6185" i="1"/>
  <c r="Y6185" i="1"/>
  <c r="X3967" i="1"/>
  <c r="Y3967" i="1"/>
  <c r="X1863" i="1"/>
  <c r="Y1863" i="1"/>
  <c r="X2810" i="1"/>
  <c r="Y2810" i="1"/>
  <c r="X659" i="1"/>
  <c r="Y659" i="1"/>
  <c r="X3532" i="1"/>
  <c r="Y3532" i="1"/>
  <c r="X4565" i="1"/>
  <c r="Y4565" i="1"/>
  <c r="X3551" i="1"/>
  <c r="Y3551" i="1"/>
  <c r="X4250" i="1"/>
  <c r="Y4250" i="1"/>
  <c r="X2967" i="1"/>
  <c r="Y2967" i="1"/>
  <c r="X6789" i="1"/>
  <c r="Y6789" i="1"/>
  <c r="X6625" i="1"/>
  <c r="Y6625" i="1"/>
  <c r="X5353" i="1"/>
  <c r="Y5353" i="1"/>
  <c r="X3280" i="1"/>
  <c r="Y3280" i="1"/>
  <c r="X2231" i="1"/>
  <c r="Y2231" i="1"/>
  <c r="X2717" i="1"/>
  <c r="Y2717" i="1"/>
  <c r="X5656" i="1"/>
  <c r="Y5656" i="1"/>
  <c r="X3259" i="1"/>
  <c r="Y3259" i="1"/>
  <c r="X2426" i="1"/>
  <c r="Y2426" i="1"/>
  <c r="X3900" i="1"/>
  <c r="Y3900" i="1"/>
  <c r="X1342" i="1"/>
  <c r="Y1342" i="1"/>
  <c r="X6022" i="1"/>
  <c r="Y6022" i="1"/>
  <c r="X2215" i="1"/>
  <c r="Y2215" i="1"/>
  <c r="X1688" i="1"/>
  <c r="Y1688" i="1"/>
  <c r="X1747" i="1"/>
  <c r="Y1747" i="1"/>
  <c r="X7056" i="1"/>
  <c r="Y7056" i="1"/>
  <c r="X4635" i="1"/>
  <c r="Y4635" i="1"/>
  <c r="X4472" i="1"/>
  <c r="Y4472" i="1"/>
  <c r="X3422" i="1"/>
  <c r="Y3422" i="1"/>
  <c r="X2908" i="1"/>
  <c r="Y2908" i="1"/>
  <c r="X4629" i="1"/>
  <c r="Y4629" i="1"/>
  <c r="X1700" i="1"/>
  <c r="Y1700" i="1"/>
  <c r="X4309" i="1"/>
  <c r="Y4309" i="1"/>
  <c r="X1919" i="1"/>
  <c r="Y1919" i="1"/>
  <c r="X560" i="1"/>
  <c r="Y560" i="1"/>
  <c r="X813" i="1"/>
  <c r="Y813" i="1"/>
  <c r="X6461" i="1"/>
  <c r="Y6461" i="1"/>
  <c r="X5536" i="1"/>
  <c r="Y5536" i="1"/>
  <c r="X5098" i="1"/>
  <c r="Y5098" i="1"/>
  <c r="X996" i="1"/>
  <c r="Y996" i="1"/>
  <c r="X6454" i="1"/>
  <c r="Y6454" i="1"/>
  <c r="X3991" i="1"/>
  <c r="Y3991" i="1"/>
  <c r="X1088" i="1"/>
  <c r="Y1088" i="1"/>
  <c r="X3104" i="1"/>
  <c r="Y3104" i="1"/>
  <c r="X4721" i="1"/>
  <c r="Y4721" i="1"/>
  <c r="X6735" i="1"/>
  <c r="Y6735" i="1"/>
  <c r="X6307" i="1"/>
  <c r="Y6307" i="1"/>
  <c r="X3438" i="1"/>
  <c r="Y3438" i="1"/>
  <c r="X2493" i="1"/>
  <c r="Y2493" i="1"/>
  <c r="X7070" i="1"/>
  <c r="Y7070" i="1"/>
  <c r="X6752" i="1"/>
  <c r="Y6752" i="1"/>
  <c r="X4341" i="1"/>
  <c r="Y4341" i="1"/>
  <c r="X481" i="1"/>
  <c r="Y481" i="1"/>
  <c r="X1396" i="1"/>
  <c r="Y1396" i="1"/>
  <c r="X5039" i="1"/>
  <c r="Y5039" i="1"/>
  <c r="X5123" i="1"/>
  <c r="Y5123" i="1"/>
  <c r="X2842" i="1"/>
  <c r="Y2842" i="1"/>
  <c r="X2575" i="1"/>
  <c r="Y2575" i="1"/>
  <c r="X6003" i="1"/>
  <c r="Y6003" i="1"/>
  <c r="X3479" i="1"/>
  <c r="Y3479" i="1"/>
  <c r="X725" i="1"/>
  <c r="Y725" i="1"/>
  <c r="X1892" i="1"/>
  <c r="Y1892" i="1"/>
  <c r="X1482" i="1"/>
  <c r="Y1482" i="1"/>
  <c r="X4025" i="1"/>
  <c r="Y4025" i="1"/>
  <c r="X3942" i="1"/>
  <c r="Y3942" i="1"/>
  <c r="X2036" i="1"/>
  <c r="Y2036" i="1"/>
  <c r="X1709" i="1"/>
  <c r="Y1709" i="1"/>
  <c r="X1697" i="1"/>
  <c r="Y1697" i="1"/>
  <c r="X4659" i="1"/>
  <c r="Y4659" i="1"/>
  <c r="X3099" i="1"/>
  <c r="Y3099" i="1"/>
  <c r="X3798" i="1"/>
  <c r="Y3798" i="1"/>
  <c r="X2813" i="1"/>
  <c r="Y2813" i="1"/>
  <c r="X2680" i="1"/>
  <c r="Y2680" i="1"/>
  <c r="X1821" i="1"/>
  <c r="Y1821" i="1"/>
  <c r="X4827" i="1"/>
  <c r="Y4827" i="1"/>
  <c r="X1690" i="1"/>
  <c r="Y1690" i="1"/>
  <c r="X2235" i="1"/>
  <c r="Y2235" i="1"/>
  <c r="X4251" i="1"/>
  <c r="Y4251" i="1"/>
  <c r="X5734" i="1"/>
  <c r="Y5734" i="1"/>
  <c r="X5764" i="1"/>
  <c r="Y5764" i="1"/>
  <c r="X2671" i="1"/>
  <c r="Y2671" i="1"/>
  <c r="X2832" i="1"/>
  <c r="Y2832" i="1"/>
  <c r="X1586" i="1"/>
  <c r="Y1586" i="1"/>
  <c r="X5733" i="1"/>
  <c r="Y5733" i="1"/>
  <c r="X1362" i="1"/>
  <c r="Y1362" i="1"/>
  <c r="X3657" i="1"/>
  <c r="Y3657" i="1"/>
  <c r="X6545" i="1"/>
  <c r="Y6545" i="1"/>
  <c r="X847" i="1"/>
  <c r="Y847" i="1"/>
  <c r="X3663" i="1"/>
  <c r="Y3663" i="1"/>
  <c r="X2429" i="1"/>
  <c r="Y2429" i="1"/>
  <c r="X4115" i="1"/>
  <c r="Y4115" i="1"/>
  <c r="X5183" i="1"/>
  <c r="Y5183" i="1"/>
  <c r="X6932" i="1"/>
  <c r="Y6932" i="1"/>
  <c r="X6299" i="1"/>
  <c r="Y6299" i="1"/>
  <c r="X6899" i="1"/>
  <c r="Y6899" i="1"/>
  <c r="X4782" i="1"/>
  <c r="Y4782" i="1"/>
  <c r="X2234" i="1"/>
  <c r="Y2234" i="1"/>
  <c r="X5598" i="1"/>
  <c r="Y5598" i="1"/>
  <c r="X5172" i="1"/>
  <c r="Y5172" i="1"/>
  <c r="X6654" i="1"/>
  <c r="Y6654" i="1"/>
  <c r="X4438" i="1"/>
  <c r="Y4438" i="1"/>
  <c r="X3544" i="1"/>
  <c r="Y3544" i="1"/>
  <c r="X3765" i="1"/>
  <c r="Y3765" i="1"/>
  <c r="X6763" i="1"/>
  <c r="Y6763" i="1"/>
  <c r="X6627" i="1"/>
  <c r="Y6627" i="1"/>
  <c r="X4851" i="1"/>
  <c r="Y4851" i="1"/>
  <c r="X4562" i="1"/>
  <c r="Y4562" i="1"/>
  <c r="X4502" i="1"/>
  <c r="Y4502" i="1"/>
  <c r="X3867" i="1"/>
  <c r="Y3867" i="1"/>
  <c r="X4860" i="1"/>
  <c r="Y4860" i="1"/>
  <c r="X5930" i="1"/>
  <c r="Y5930" i="1"/>
  <c r="X4132" i="1"/>
  <c r="Y4132" i="1"/>
  <c r="X3460" i="1"/>
  <c r="Y3460" i="1"/>
  <c r="X4914" i="1"/>
  <c r="Y4914" i="1"/>
  <c r="X1628" i="1"/>
  <c r="Y1628" i="1"/>
  <c r="X4116" i="1"/>
  <c r="Y4116" i="1"/>
  <c r="X1211" i="1"/>
  <c r="Y1211" i="1"/>
  <c r="X1665" i="1"/>
  <c r="Y1665" i="1"/>
  <c r="X1348" i="1"/>
  <c r="Y1348" i="1"/>
  <c r="X4978" i="1"/>
  <c r="Y4978" i="1"/>
  <c r="X4664" i="1"/>
  <c r="Y4664" i="1"/>
  <c r="F1" i="1" l="1"/>
  <c r="E399" i="4" l="1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391" i="4" l="1"/>
  <c r="E392" i="4"/>
  <c r="E393" i="4"/>
  <c r="E394" i="4"/>
  <c r="E395" i="4"/>
  <c r="E396" i="4"/>
  <c r="E397" i="4"/>
  <c r="E398" i="4"/>
  <c r="E387" i="4" l="1"/>
  <c r="E388" i="4"/>
  <c r="E389" i="4"/>
  <c r="E390" i="4"/>
  <c r="E382" i="4" l="1"/>
  <c r="E383" i="4"/>
  <c r="E384" i="4"/>
  <c r="E385" i="4"/>
  <c r="E386" i="4"/>
  <c r="E372" i="4" l="1"/>
  <c r="E373" i="4"/>
  <c r="E374" i="4"/>
  <c r="E375" i="4"/>
  <c r="E376" i="4"/>
  <c r="E377" i="4"/>
  <c r="E378" i="4"/>
  <c r="E379" i="4"/>
  <c r="E380" i="4"/>
  <c r="E381" i="4"/>
  <c r="X2628" i="1"/>
  <c r="Y2628" i="1"/>
  <c r="X1296" i="1"/>
  <c r="Y1296" i="1"/>
  <c r="X1934" i="1"/>
  <c r="Y1934" i="1"/>
  <c r="X2617" i="1"/>
  <c r="Y2617" i="1"/>
  <c r="X4951" i="1"/>
  <c r="Y4951" i="1"/>
  <c r="X5941" i="1"/>
  <c r="Y5941" i="1"/>
  <c r="X4907" i="1"/>
  <c r="Y4907" i="1"/>
  <c r="X6442" i="1"/>
  <c r="Y6442" i="1"/>
  <c r="X5814" i="1"/>
  <c r="Y5814" i="1"/>
  <c r="X4585" i="1"/>
  <c r="Y4585" i="1"/>
  <c r="X6704" i="1"/>
  <c r="Y6704" i="1"/>
  <c r="X5610" i="1"/>
  <c r="Y5610" i="1"/>
  <c r="X1333" i="1"/>
  <c r="Y1333" i="1"/>
  <c r="X675" i="1"/>
  <c r="Y675" i="1"/>
  <c r="X3128" i="1"/>
  <c r="Y3128" i="1"/>
  <c r="X1437" i="1"/>
  <c r="Y1437" i="1"/>
  <c r="X5947" i="1"/>
  <c r="Y5947" i="1"/>
  <c r="X6954" i="1"/>
  <c r="Y6954" i="1"/>
  <c r="X6622" i="1"/>
  <c r="Y6622" i="1"/>
  <c r="X4871" i="1"/>
  <c r="Y4871" i="1"/>
  <c r="X6537" i="1"/>
  <c r="Y6537" i="1"/>
  <c r="X6088" i="1"/>
  <c r="Y6088" i="1"/>
  <c r="X3682" i="1"/>
  <c r="Y3682" i="1"/>
  <c r="X5839" i="1"/>
  <c r="Y5839" i="1"/>
  <c r="X5135" i="1"/>
  <c r="Y5135" i="1"/>
  <c r="X5508" i="1"/>
  <c r="Y5508" i="1"/>
  <c r="X6289" i="1"/>
  <c r="Y6289" i="1"/>
  <c r="X4007" i="1"/>
  <c r="Y4007" i="1"/>
  <c r="X6077" i="1"/>
  <c r="Y6077" i="1"/>
  <c r="X3997" i="1"/>
  <c r="Y3997" i="1"/>
  <c r="X4673" i="1"/>
  <c r="Y4673" i="1"/>
  <c r="X1749" i="1"/>
  <c r="Y1749" i="1"/>
  <c r="X4883" i="1"/>
  <c r="Y4883" i="1"/>
  <c r="X5115" i="1"/>
  <c r="Y5115" i="1"/>
  <c r="X5437" i="1"/>
  <c r="Y5437" i="1"/>
  <c r="X4135" i="1"/>
  <c r="Y4135" i="1"/>
  <c r="X5752" i="1"/>
  <c r="Y5752" i="1"/>
  <c r="X6114" i="1"/>
  <c r="Y6114" i="1"/>
  <c r="X2992" i="1"/>
  <c r="Y2992" i="1"/>
  <c r="X4265" i="1"/>
  <c r="Y4265" i="1"/>
  <c r="X3788" i="1"/>
  <c r="Y3788" i="1"/>
  <c r="X3911" i="1"/>
  <c r="Y3911" i="1"/>
  <c r="X6029" i="1"/>
  <c r="Y6029" i="1"/>
  <c r="X5383" i="1"/>
  <c r="Y5383" i="1"/>
  <c r="X5443" i="1"/>
  <c r="Y5443" i="1"/>
  <c r="X4274" i="1"/>
  <c r="Y4274" i="1"/>
  <c r="X2051" i="1"/>
  <c r="Y2051" i="1"/>
  <c r="X2057" i="1"/>
  <c r="Y2057" i="1"/>
  <c r="X4313" i="1"/>
  <c r="Y4313" i="1"/>
  <c r="X5058" i="1"/>
  <c r="Y5058" i="1"/>
  <c r="X4213" i="1"/>
  <c r="Y4213" i="1"/>
  <c r="X4581" i="1"/>
  <c r="Y4581" i="1"/>
  <c r="X5056" i="1"/>
  <c r="Y5056" i="1"/>
  <c r="X4686" i="1"/>
  <c r="Y4686" i="1"/>
  <c r="X4366" i="1"/>
  <c r="Y4366" i="1"/>
  <c r="X5671" i="1"/>
  <c r="Y5671" i="1"/>
  <c r="X3103" i="1"/>
  <c r="Y3103" i="1"/>
  <c r="X6593" i="1"/>
  <c r="Y6593" i="1"/>
  <c r="X6428" i="1"/>
  <c r="Y6428" i="1"/>
  <c r="X5371" i="1"/>
  <c r="Y5371" i="1"/>
  <c r="X6948" i="1"/>
  <c r="Y6948" i="1"/>
  <c r="X4828" i="1"/>
  <c r="Y4828" i="1"/>
  <c r="X5615" i="1"/>
  <c r="Y5615" i="1"/>
  <c r="X6315" i="1"/>
  <c r="Y6315" i="1"/>
  <c r="X4414" i="1"/>
  <c r="Y4414" i="1"/>
  <c r="X4756" i="1"/>
  <c r="Y4756" i="1"/>
  <c r="X3236" i="1"/>
  <c r="Y3236" i="1"/>
  <c r="X5780" i="1"/>
  <c r="Y5780" i="1"/>
  <c r="X4372" i="1"/>
  <c r="Y4372" i="1"/>
  <c r="X4792" i="1"/>
  <c r="Y4792" i="1"/>
  <c r="X2977" i="1"/>
  <c r="Y2977" i="1"/>
  <c r="X6878" i="1"/>
  <c r="Y6878" i="1"/>
  <c r="X311" i="1"/>
  <c r="Y311" i="1"/>
  <c r="X5203" i="1"/>
  <c r="Y5203" i="1"/>
  <c r="X6293" i="1"/>
  <c r="Y6293" i="1"/>
  <c r="X3368" i="1"/>
  <c r="Y3368" i="1"/>
  <c r="X4641" i="1"/>
  <c r="Y4641" i="1"/>
  <c r="X6045" i="1"/>
  <c r="Y6045" i="1"/>
  <c r="X5284" i="1"/>
  <c r="Y5284" i="1"/>
  <c r="X4401" i="1"/>
  <c r="Y4401" i="1"/>
  <c r="X1582" i="1"/>
  <c r="Y1582" i="1"/>
  <c r="X4679" i="1"/>
  <c r="Y4679" i="1"/>
  <c r="X6206" i="1"/>
  <c r="Y6206" i="1"/>
  <c r="X6458" i="1"/>
  <c r="Y6458" i="1"/>
  <c r="X6497" i="1"/>
  <c r="Y6497" i="1"/>
  <c r="X5723" i="1"/>
  <c r="Y5723" i="1"/>
  <c r="X4977" i="1"/>
  <c r="Y4977" i="1"/>
  <c r="X5651" i="1"/>
  <c r="Y5651" i="1"/>
  <c r="X6600" i="1"/>
  <c r="Y6600" i="1"/>
  <c r="X6507" i="1"/>
  <c r="Y6507" i="1"/>
  <c r="X6856" i="1"/>
  <c r="Y6856" i="1"/>
  <c r="X6611" i="1"/>
  <c r="Y6611" i="1"/>
  <c r="X4856" i="1"/>
  <c r="Y4856" i="1"/>
  <c r="X5018" i="1"/>
  <c r="Y5018" i="1"/>
  <c r="X2239" i="1"/>
  <c r="Y2239" i="1"/>
  <c r="X6604" i="1"/>
  <c r="Y6604" i="1"/>
  <c r="X5636" i="1"/>
  <c r="Y5636" i="1"/>
  <c r="X5785" i="1"/>
  <c r="Y5785" i="1"/>
  <c r="X5390" i="1"/>
  <c r="Y5390" i="1"/>
  <c r="X5898" i="1"/>
  <c r="Y5898" i="1"/>
  <c r="X3372" i="1"/>
  <c r="Y3372" i="1"/>
  <c r="X4669" i="1"/>
  <c r="Y4669" i="1"/>
  <c r="X3791" i="1"/>
  <c r="Y3791" i="1"/>
  <c r="X6092" i="1"/>
  <c r="Y6092" i="1"/>
  <c r="X5895" i="1"/>
  <c r="Y5895" i="1"/>
  <c r="X6946" i="1"/>
  <c r="Y6946" i="1"/>
  <c r="X5378" i="1"/>
  <c r="Y5378" i="1"/>
  <c r="X5297" i="1"/>
  <c r="Y5297" i="1"/>
  <c r="X6014" i="1"/>
  <c r="Y6014" i="1"/>
  <c r="X5953" i="1"/>
  <c r="Y5953" i="1"/>
  <c r="X5799" i="1"/>
  <c r="Y5799" i="1"/>
  <c r="X3569" i="1"/>
  <c r="Y3569" i="1"/>
  <c r="X6580" i="1"/>
  <c r="Y6580" i="1"/>
  <c r="X6615" i="1"/>
  <c r="Y6615" i="1"/>
  <c r="X6734" i="1"/>
  <c r="Y6734" i="1"/>
  <c r="X5440" i="1"/>
  <c r="Y5440" i="1"/>
  <c r="X6317" i="1"/>
  <c r="Y6317" i="1"/>
  <c r="X4663" i="1"/>
  <c r="Y4663" i="1"/>
  <c r="X5084" i="1"/>
  <c r="Y5084" i="1"/>
  <c r="X2817" i="1"/>
  <c r="Y2817" i="1"/>
  <c r="X6801" i="1"/>
  <c r="Y6801" i="1"/>
  <c r="X6095" i="1"/>
  <c r="Y6095" i="1"/>
  <c r="X5565" i="1"/>
  <c r="Y5565" i="1"/>
  <c r="X4379" i="1"/>
  <c r="Y4379" i="1"/>
  <c r="X724" i="1"/>
  <c r="Y724" i="1"/>
  <c r="X6682" i="1"/>
  <c r="Y6682" i="1"/>
  <c r="X6314" i="1"/>
  <c r="Y6314" i="1"/>
  <c r="X4225" i="1"/>
  <c r="Y4225" i="1"/>
  <c r="X6728" i="1"/>
  <c r="Y6728" i="1"/>
  <c r="X6440" i="1"/>
  <c r="Y6440" i="1"/>
  <c r="X6171" i="1"/>
  <c r="Y6171" i="1"/>
  <c r="X6703" i="1"/>
  <c r="Y6703" i="1"/>
  <c r="X6347" i="1"/>
  <c r="Y6347" i="1"/>
  <c r="X6476" i="1"/>
  <c r="Y6476" i="1"/>
  <c r="X6931" i="1"/>
  <c r="Y6931" i="1"/>
  <c r="X5377" i="1"/>
  <c r="Y5377" i="1"/>
  <c r="X6638" i="1"/>
  <c r="Y6638" i="1"/>
  <c r="X6904" i="1"/>
  <c r="Y6904" i="1"/>
  <c r="X6903" i="1"/>
  <c r="Y6903" i="1"/>
  <c r="X818" i="1"/>
  <c r="Y818" i="1"/>
  <c r="X3219" i="1"/>
  <c r="Y3219" i="1"/>
  <c r="X2730" i="1"/>
  <c r="Y2730" i="1"/>
  <c r="X2552" i="1"/>
  <c r="Y2552" i="1"/>
  <c r="X4229" i="1"/>
  <c r="Y4229" i="1"/>
  <c r="X3559" i="1"/>
  <c r="Y3559" i="1"/>
  <c r="X1760" i="1"/>
  <c r="Y1760" i="1"/>
  <c r="X3323" i="1"/>
  <c r="Y3323" i="1"/>
  <c r="X2557" i="1"/>
  <c r="Y2557" i="1"/>
  <c r="X3000" i="1"/>
  <c r="Y3000" i="1"/>
  <c r="X6326" i="1"/>
  <c r="Y6326" i="1"/>
  <c r="X3966" i="1"/>
  <c r="Y3966" i="1"/>
  <c r="X1419" i="1"/>
  <c r="Y1419" i="1"/>
  <c r="X4121" i="1"/>
  <c r="Y4121" i="1"/>
  <c r="X3618" i="1"/>
  <c r="Y3618" i="1"/>
  <c r="X5136" i="1"/>
  <c r="Y5136" i="1"/>
  <c r="X1338" i="1"/>
  <c r="Y1338" i="1"/>
  <c r="X2434" i="1"/>
  <c r="Y2434" i="1"/>
  <c r="X3653" i="1"/>
  <c r="Y3653" i="1"/>
  <c r="X3217" i="1"/>
  <c r="Y3217" i="1"/>
  <c r="X902" i="1"/>
  <c r="Y902" i="1"/>
  <c r="X2673" i="1"/>
  <c r="Y2673" i="1"/>
  <c r="X2340" i="1"/>
  <c r="Y2340" i="1"/>
  <c r="X3120" i="1"/>
  <c r="Y3120" i="1"/>
  <c r="X6766" i="1"/>
  <c r="Y6766" i="1"/>
  <c r="X786" i="1"/>
  <c r="Y786" i="1"/>
  <c r="X7004" i="1"/>
  <c r="Y7004" i="1"/>
  <c r="X2453" i="1"/>
  <c r="Y2453" i="1"/>
  <c r="X2147" i="1"/>
  <c r="Y2147" i="1"/>
  <c r="X7218" i="1"/>
  <c r="Y7218" i="1"/>
  <c r="X621" i="1"/>
  <c r="Y621" i="1"/>
  <c r="X2800" i="1"/>
  <c r="Y2800" i="1"/>
  <c r="X5726" i="1"/>
  <c r="Y5726" i="1"/>
  <c r="X2846" i="1"/>
  <c r="Y2846" i="1"/>
  <c r="X3952" i="1"/>
  <c r="Y3952" i="1"/>
  <c r="X2798" i="1"/>
  <c r="Y2798" i="1"/>
  <c r="X3487" i="1"/>
  <c r="Y3487" i="1"/>
  <c r="X5025" i="1"/>
  <c r="Y5025" i="1"/>
  <c r="X6409" i="1"/>
  <c r="Y6409" i="1"/>
  <c r="X6214" i="1"/>
  <c r="Y6214" i="1"/>
  <c r="X5202" i="1"/>
  <c r="Y5202" i="1"/>
  <c r="X2548" i="1"/>
  <c r="Y2548" i="1"/>
  <c r="X1923" i="1"/>
  <c r="Y1923" i="1"/>
  <c r="X1691" i="1"/>
  <c r="Y1691" i="1"/>
  <c r="X5408" i="1"/>
  <c r="Y5408" i="1"/>
  <c r="X6509" i="1"/>
  <c r="Y6509" i="1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47" i="4"/>
  <c r="E348" i="4"/>
  <c r="E349" i="4"/>
  <c r="E350" i="4"/>
  <c r="E351" i="4"/>
  <c r="E352" i="4"/>
  <c r="E353" i="4"/>
  <c r="E354" i="4"/>
  <c r="E355" i="4"/>
  <c r="E356" i="4"/>
  <c r="E357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21" i="4"/>
  <c r="E316" i="4"/>
  <c r="E317" i="4"/>
  <c r="E318" i="4"/>
  <c r="E319" i="4"/>
  <c r="E320" i="4"/>
  <c r="E322" i="4"/>
  <c r="E323" i="4"/>
  <c r="E324" i="4"/>
  <c r="E325" i="4"/>
  <c r="E326" i="4"/>
  <c r="E327" i="4"/>
  <c r="E328" i="4"/>
  <c r="E329" i="4"/>
  <c r="E330" i="4"/>
  <c r="E331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292" i="4"/>
  <c r="E293" i="4"/>
  <c r="E294" i="4"/>
  <c r="E295" i="4"/>
  <c r="E296" i="4"/>
  <c r="E297" i="4"/>
  <c r="E298" i="4"/>
  <c r="E299" i="4"/>
  <c r="E300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X5607" i="1"/>
  <c r="Y5607" i="1"/>
  <c r="X4269" i="1"/>
  <c r="Y4269" i="1"/>
  <c r="X1883" i="1"/>
  <c r="Y1883" i="1"/>
  <c r="X5574" i="1"/>
  <c r="Y5574" i="1"/>
  <c r="X5302" i="1"/>
  <c r="Y5302" i="1"/>
  <c r="X6756" i="1"/>
  <c r="Y6756" i="1"/>
  <c r="X3889" i="1"/>
  <c r="Y3889" i="1"/>
  <c r="X6285" i="1"/>
  <c r="Y6285" i="1"/>
  <c r="X2217" i="1"/>
  <c r="Y2217" i="1"/>
  <c r="X3514" i="1"/>
  <c r="Y3514" i="1"/>
  <c r="X4301" i="1"/>
  <c r="Y4301" i="1"/>
  <c r="X6159" i="1"/>
  <c r="Y6159" i="1"/>
  <c r="X6188" i="1"/>
  <c r="Y6188" i="1"/>
  <c r="X4842" i="1"/>
  <c r="Y4842" i="1"/>
  <c r="X1801" i="1"/>
  <c r="Y1801" i="1"/>
  <c r="X3983" i="1"/>
  <c r="Y3983" i="1"/>
  <c r="X1778" i="1"/>
  <c r="Y1778" i="1"/>
  <c r="X3112" i="1"/>
  <c r="Y3112" i="1"/>
  <c r="X3296" i="1"/>
  <c r="Y3296" i="1"/>
  <c r="X6262" i="1"/>
  <c r="Y6262" i="1"/>
  <c r="X6194" i="1"/>
  <c r="Y6194" i="1"/>
  <c r="X3535" i="1"/>
  <c r="Y3535" i="1"/>
  <c r="X5830" i="1"/>
  <c r="Y5830" i="1"/>
  <c r="X4390" i="1"/>
  <c r="Y4390" i="1"/>
  <c r="X2416" i="1"/>
  <c r="Y2416" i="1"/>
  <c r="X5243" i="1"/>
  <c r="Y5243" i="1"/>
  <c r="X4731" i="1"/>
  <c r="Y4731" i="1"/>
  <c r="X2288" i="1"/>
  <c r="Y2288" i="1"/>
  <c r="X6060" i="1"/>
  <c r="Y6060" i="1"/>
  <c r="X2722" i="1"/>
  <c r="Y2722" i="1"/>
  <c r="X3526" i="1"/>
  <c r="Y3526" i="1"/>
  <c r="X3787" i="1"/>
  <c r="Y3787" i="1"/>
  <c r="X6123" i="1"/>
  <c r="Y6123" i="1"/>
  <c r="X6072" i="1"/>
  <c r="Y6072" i="1"/>
  <c r="X4693" i="1"/>
  <c r="Y4693" i="1"/>
  <c r="X3268" i="1"/>
  <c r="Y3268" i="1"/>
  <c r="X5629" i="1"/>
  <c r="Y5629" i="1"/>
  <c r="X6132" i="1"/>
  <c r="Y6132" i="1"/>
  <c r="X3823" i="1"/>
  <c r="Y3823" i="1"/>
  <c r="X3439" i="1"/>
  <c r="Y3439" i="1"/>
  <c r="X5999" i="1"/>
  <c r="Y5999" i="1"/>
  <c r="X2339" i="1"/>
  <c r="Y2339" i="1"/>
  <c r="X2554" i="1"/>
  <c r="Y2554" i="1"/>
  <c r="X6449" i="1"/>
  <c r="Y6449" i="1"/>
  <c r="X5462" i="1"/>
  <c r="Y5462" i="1"/>
  <c r="X319" i="1"/>
  <c r="Y319" i="1"/>
  <c r="X5601" i="1"/>
  <c r="Y5601" i="1"/>
  <c r="X5602" i="1"/>
  <c r="Y5602" i="1"/>
  <c r="X5134" i="1"/>
  <c r="Y5134" i="1"/>
  <c r="X5168" i="1"/>
  <c r="Y5168" i="1"/>
  <c r="X5538" i="1"/>
  <c r="Y5538" i="1"/>
  <c r="X4987" i="1"/>
  <c r="Y4987" i="1"/>
  <c r="X3856" i="1"/>
  <c r="Y3856" i="1"/>
  <c r="X4297" i="1"/>
  <c r="Y4297" i="1"/>
  <c r="X4795" i="1"/>
  <c r="Y4795" i="1"/>
  <c r="X4347" i="1"/>
  <c r="Y4347" i="1"/>
  <c r="X5485" i="1"/>
  <c r="Y5485" i="1"/>
  <c r="X5885" i="1"/>
  <c r="Y5885" i="1"/>
  <c r="X4778" i="1"/>
  <c r="Y4778" i="1"/>
  <c r="X5604" i="1"/>
  <c r="Y5604" i="1"/>
  <c r="X2653" i="1"/>
  <c r="Y2653" i="1"/>
  <c r="X6281" i="1"/>
  <c r="Y6281" i="1"/>
  <c r="X4307" i="1"/>
  <c r="Y4307" i="1"/>
  <c r="X3821" i="1"/>
  <c r="Y3821" i="1"/>
  <c r="X5287" i="1"/>
  <c r="Y5287" i="1"/>
  <c r="X1806" i="1"/>
  <c r="Y1806" i="1"/>
  <c r="X2164" i="1"/>
  <c r="Y2164" i="1"/>
  <c r="X1366" i="1"/>
  <c r="Y1366" i="1"/>
  <c r="X4118" i="1"/>
  <c r="Y4118" i="1"/>
  <c r="X2659" i="1"/>
  <c r="Y2659" i="1"/>
  <c r="X3631" i="1"/>
  <c r="Y3631" i="1"/>
  <c r="X3054" i="1"/>
  <c r="Y3054" i="1"/>
  <c r="X2270" i="1"/>
  <c r="Y2270" i="1"/>
  <c r="X5155" i="1"/>
  <c r="Y5155" i="1"/>
  <c r="X4507" i="1"/>
  <c r="Y4507" i="1"/>
  <c r="X2383" i="1"/>
  <c r="Y2383" i="1"/>
  <c r="X4159" i="1"/>
  <c r="Y4159" i="1"/>
  <c r="X4593" i="1"/>
  <c r="Y4593" i="1"/>
  <c r="X1438" i="1"/>
  <c r="Y1438" i="1"/>
  <c r="X1039" i="1"/>
  <c r="Y1039" i="1"/>
  <c r="X1245" i="1"/>
  <c r="Y1245" i="1"/>
  <c r="X4144" i="1"/>
  <c r="Y4144" i="1"/>
  <c r="X5480" i="1"/>
  <c r="Y5480" i="1"/>
  <c r="X6557" i="1"/>
  <c r="Y6557" i="1"/>
  <c r="X6007" i="1"/>
  <c r="Y6007" i="1"/>
  <c r="X4837" i="1"/>
  <c r="Y4837" i="1"/>
  <c r="X4740" i="1"/>
  <c r="Y4740" i="1"/>
  <c r="X4834" i="1"/>
  <c r="Y4834" i="1"/>
  <c r="X4291" i="1"/>
  <c r="Y4291" i="1"/>
  <c r="X4228" i="1"/>
  <c r="Y4228" i="1"/>
  <c r="X6337" i="1"/>
  <c r="Y6337" i="1"/>
  <c r="X4821" i="1"/>
  <c r="Y4821" i="1"/>
  <c r="X4921" i="1"/>
  <c r="Y4921" i="1"/>
  <c r="X3780" i="1"/>
  <c r="Y3780" i="1"/>
  <c r="X5473" i="1"/>
  <c r="Y5473" i="1"/>
  <c r="X1349" i="1"/>
  <c r="Y1349" i="1"/>
  <c r="X4306" i="1"/>
  <c r="Y4306" i="1"/>
  <c r="X5476" i="1"/>
  <c r="Y5476" i="1"/>
  <c r="X5009" i="1"/>
  <c r="Y5009" i="1"/>
  <c r="X3581" i="1"/>
  <c r="Y3581" i="1"/>
  <c r="X6239" i="1"/>
  <c r="Y6239" i="1"/>
  <c r="X6083" i="1"/>
  <c r="Y6083" i="1"/>
  <c r="X4139" i="1"/>
  <c r="Y4139" i="1"/>
  <c r="X730" i="1"/>
  <c r="Y730" i="1"/>
  <c r="X2823" i="1"/>
  <c r="Y2823" i="1"/>
  <c r="X2403" i="1"/>
  <c r="Y2403" i="1"/>
  <c r="X3625" i="1"/>
  <c r="Y3625" i="1"/>
  <c r="X5829" i="1"/>
  <c r="Y5829" i="1"/>
  <c r="X6655" i="1"/>
  <c r="Y6655" i="1"/>
  <c r="X3469" i="1"/>
  <c r="Y3469" i="1"/>
  <c r="X6218" i="1"/>
  <c r="Y6218" i="1"/>
  <c r="X6739" i="1"/>
  <c r="Y6739" i="1"/>
  <c r="X1830" i="1"/>
  <c r="Y1830" i="1"/>
  <c r="X3709" i="1"/>
  <c r="Y3709" i="1"/>
  <c r="X4863" i="1"/>
  <c r="Y4863" i="1"/>
  <c r="X5861" i="1"/>
  <c r="Y5861" i="1"/>
  <c r="X6044" i="1"/>
  <c r="Y6044" i="1"/>
  <c r="X359" i="1"/>
  <c r="Y359" i="1"/>
  <c r="X5964" i="1"/>
  <c r="Y5964" i="1"/>
  <c r="X5909" i="1"/>
  <c r="Y5909" i="1"/>
  <c r="X6700" i="1"/>
  <c r="Y6700" i="1"/>
  <c r="X6212" i="1"/>
  <c r="Y6212" i="1"/>
  <c r="X3918" i="1"/>
  <c r="Y3918" i="1"/>
  <c r="X6160" i="1"/>
  <c r="Y6160" i="1"/>
  <c r="X1487" i="1"/>
  <c r="Y1487" i="1"/>
  <c r="X6280" i="1"/>
  <c r="Y6280" i="1"/>
  <c r="X2876" i="1"/>
  <c r="Y2876" i="1"/>
  <c r="X2052" i="1"/>
  <c r="Y2052" i="1"/>
  <c r="X3224" i="1"/>
  <c r="Y3224" i="1"/>
  <c r="X6078" i="1"/>
  <c r="Y6078" i="1"/>
  <c r="X6223" i="1"/>
  <c r="Y6223" i="1"/>
  <c r="X4383" i="1"/>
  <c r="Y4383" i="1"/>
  <c r="X4214" i="1"/>
  <c r="Y4214" i="1"/>
  <c r="X2807" i="1"/>
  <c r="Y2807" i="1"/>
  <c r="X1079" i="1"/>
  <c r="Y1079" i="1"/>
  <c r="X3843" i="1"/>
  <c r="Y3843" i="1"/>
  <c r="X3457" i="1"/>
  <c r="Y3457" i="1"/>
  <c r="X4517" i="1"/>
  <c r="Y4517" i="1"/>
  <c r="X2308" i="1"/>
  <c r="Y2308" i="1"/>
  <c r="X3917" i="1"/>
  <c r="Y3917" i="1"/>
  <c r="X2923" i="1"/>
  <c r="Y2923" i="1"/>
  <c r="X6272" i="1"/>
  <c r="Y6272" i="1"/>
  <c r="X1580" i="1"/>
  <c r="Y1580" i="1"/>
  <c r="X3165" i="1"/>
  <c r="Y3165" i="1"/>
  <c r="X2786" i="1"/>
  <c r="Y2786" i="1"/>
  <c r="X1453" i="1"/>
  <c r="Y1453" i="1"/>
  <c r="X6581" i="1"/>
  <c r="Y6581" i="1"/>
  <c r="X4726" i="1"/>
  <c r="Y4726" i="1"/>
  <c r="X2242" i="1"/>
  <c r="Y2242" i="1"/>
  <c r="X4983" i="1"/>
  <c r="Y4983" i="1"/>
  <c r="X386" i="1"/>
  <c r="Y386" i="1"/>
  <c r="X4119" i="1"/>
  <c r="Y4119" i="1"/>
  <c r="X3522" i="1"/>
  <c r="Y3522" i="1"/>
  <c r="X5524" i="1"/>
  <c r="Y5524" i="1"/>
  <c r="X6348" i="1"/>
  <c r="Y6348" i="1"/>
  <c r="X5521" i="1"/>
  <c r="Y5521" i="1"/>
  <c r="X2206" i="1"/>
  <c r="Y2206" i="1"/>
  <c r="X4001" i="1"/>
  <c r="Y4001" i="1"/>
  <c r="X6387" i="1"/>
  <c r="Y6387" i="1"/>
  <c r="X4967" i="1"/>
  <c r="Y4967" i="1"/>
  <c r="X5431" i="1"/>
  <c r="Y5431" i="1"/>
  <c r="X6852" i="1"/>
  <c r="Y6852" i="1"/>
  <c r="X5728" i="1"/>
  <c r="Y5728" i="1"/>
  <c r="X6356" i="1"/>
  <c r="Y6356" i="1"/>
  <c r="X6473" i="1"/>
  <c r="Y6473" i="1"/>
  <c r="X6388" i="1"/>
  <c r="Y6388" i="1"/>
  <c r="X6947" i="1"/>
  <c r="Y6947" i="1"/>
  <c r="X6112" i="1"/>
  <c r="Y6112" i="1"/>
  <c r="X5015" i="1"/>
  <c r="Y5015" i="1"/>
  <c r="X2929" i="1"/>
  <c r="Y2929" i="1"/>
  <c r="X4048" i="1"/>
  <c r="Y4048" i="1"/>
  <c r="X6451" i="1"/>
  <c r="Y6451" i="1"/>
  <c r="X4315" i="1"/>
  <c r="Y4315" i="1"/>
  <c r="X5453" i="1"/>
  <c r="Y5453" i="1"/>
  <c r="X6270" i="1"/>
  <c r="Y6270" i="1"/>
  <c r="X5921" i="1"/>
  <c r="Y5921" i="1"/>
  <c r="X5870" i="1"/>
  <c r="Y5870" i="1"/>
  <c r="X4948" i="1"/>
  <c r="Y4948" i="1"/>
  <c r="X4254" i="1"/>
  <c r="Y4254" i="1"/>
  <c r="X5238" i="1"/>
  <c r="Y5238" i="1"/>
  <c r="X6152" i="1"/>
  <c r="Y6152" i="1"/>
  <c r="X1335" i="1"/>
  <c r="Y1335" i="1"/>
  <c r="X4103" i="1"/>
  <c r="Y4103" i="1"/>
  <c r="X4206" i="1"/>
  <c r="Y4206" i="1"/>
  <c r="X4941" i="1"/>
  <c r="Y4941" i="1"/>
  <c r="X2854" i="1"/>
  <c r="Y2854" i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2" i="5"/>
  <c r="X1773" i="1"/>
  <c r="Y1773" i="1"/>
  <c r="X874" i="1"/>
  <c r="Y874" i="1"/>
  <c r="X5314" i="1"/>
  <c r="Y5314" i="1"/>
  <c r="X1727" i="1"/>
  <c r="Y1727" i="1"/>
  <c r="X5639" i="1"/>
  <c r="Y5639" i="1"/>
  <c r="X3718" i="1"/>
  <c r="Y3718" i="1"/>
  <c r="X1810" i="1"/>
  <c r="Y1810" i="1"/>
  <c r="X3999" i="1"/>
  <c r="Y3999" i="1"/>
  <c r="X1356" i="1"/>
  <c r="Y1356" i="1"/>
  <c r="X1406" i="1"/>
  <c r="Y1406" i="1"/>
  <c r="X2447" i="1"/>
  <c r="Y2447" i="1"/>
  <c r="X3800" i="1"/>
  <c r="Y3800" i="1"/>
  <c r="X2299" i="1"/>
  <c r="Y2299" i="1"/>
  <c r="X5892" i="1"/>
  <c r="Y5892" i="1"/>
  <c r="X964" i="1"/>
  <c r="Y964" i="1"/>
  <c r="X3312" i="1"/>
  <c r="Y3312" i="1"/>
  <c r="X3420" i="1"/>
  <c r="Y3420" i="1"/>
  <c r="X4148" i="1"/>
  <c r="Y4148" i="1"/>
  <c r="X3872" i="1"/>
  <c r="Y3872" i="1"/>
  <c r="X4557" i="1"/>
  <c r="Y4557" i="1"/>
  <c r="X2313" i="1"/>
  <c r="Y2313" i="1"/>
  <c r="X799" i="1"/>
  <c r="Y799" i="1"/>
  <c r="X4773" i="1"/>
  <c r="Y4773" i="1"/>
  <c r="X1990" i="1"/>
  <c r="Y1990" i="1"/>
  <c r="X3133" i="1"/>
  <c r="Y3133" i="1"/>
  <c r="X3519" i="1"/>
  <c r="Y3519" i="1"/>
  <c r="X1306" i="1"/>
  <c r="Y1306" i="1"/>
  <c r="X5424" i="1"/>
  <c r="Y5424" i="1"/>
  <c r="X1956" i="1"/>
  <c r="Y1956" i="1"/>
  <c r="X538" i="1"/>
  <c r="Y538" i="1"/>
  <c r="X6065" i="1"/>
  <c r="Y6065" i="1"/>
  <c r="X5086" i="1"/>
  <c r="Y5086" i="1"/>
  <c r="X790" i="1"/>
  <c r="Y790" i="1"/>
  <c r="X2641" i="1"/>
  <c r="Y2641" i="1"/>
  <c r="X519" i="1"/>
  <c r="Y519" i="1"/>
  <c r="X720" i="1"/>
  <c r="Y720" i="1"/>
  <c r="X3190" i="1"/>
  <c r="Y3190" i="1"/>
  <c r="X2598" i="1"/>
  <c r="Y2598" i="1"/>
  <c r="X3261" i="1"/>
  <c r="Y3261" i="1"/>
  <c r="X5820" i="1"/>
  <c r="Y5820" i="1"/>
  <c r="X3704" i="1"/>
  <c r="Y3704" i="1"/>
  <c r="X1517" i="1"/>
  <c r="Y1517" i="1"/>
  <c r="X4279" i="1"/>
  <c r="Y4279" i="1"/>
  <c r="X2347" i="1"/>
  <c r="Y2347" i="1"/>
  <c r="X4405" i="1"/>
  <c r="Y4405" i="1"/>
  <c r="X3760" i="1"/>
  <c r="Y3760" i="1"/>
  <c r="X5126" i="1"/>
  <c r="Y5126" i="1"/>
  <c r="X3946" i="1"/>
  <c r="Y3946" i="1"/>
  <c r="X5556" i="1"/>
  <c r="Y5556" i="1"/>
  <c r="X3768" i="1"/>
  <c r="Y3768" i="1"/>
  <c r="X4343" i="1"/>
  <c r="Y4343" i="1"/>
  <c r="X4388" i="1"/>
  <c r="Y4388" i="1"/>
  <c r="X2555" i="1"/>
  <c r="Y2555" i="1"/>
  <c r="X2861" i="1"/>
  <c r="Y2861" i="1"/>
  <c r="X5156" i="1"/>
  <c r="Y5156" i="1"/>
  <c r="X2137" i="1"/>
  <c r="Y2137" i="1"/>
  <c r="X2670" i="1"/>
  <c r="Y2670" i="1"/>
  <c r="X3680" i="1"/>
  <c r="Y3680" i="1"/>
  <c r="X1490" i="1"/>
  <c r="Y1490" i="1"/>
  <c r="X3826" i="1"/>
  <c r="Y3826" i="1"/>
  <c r="X1911" i="1"/>
  <c r="Y1911" i="1"/>
  <c r="X5560" i="1"/>
  <c r="Y5560" i="1"/>
  <c r="X3229" i="1"/>
  <c r="Y3229" i="1"/>
  <c r="X4483" i="1"/>
  <c r="Y4483" i="1"/>
  <c r="X3192" i="1"/>
  <c r="Y3192" i="1"/>
  <c r="X6040" i="1"/>
  <c r="Y6040" i="1"/>
  <c r="X2696" i="1"/>
  <c r="Y2696" i="1"/>
  <c r="X6164" i="1"/>
  <c r="Y6164" i="1"/>
  <c r="X2796" i="1"/>
  <c r="Y2796" i="1"/>
  <c r="X4389" i="1"/>
  <c r="Y4389" i="1"/>
  <c r="X3501" i="1"/>
  <c r="Y3501" i="1"/>
  <c r="X1795" i="1"/>
  <c r="Y1795" i="1"/>
  <c r="X4780" i="1"/>
  <c r="Y4780" i="1"/>
  <c r="X2896" i="1"/>
  <c r="Y2896" i="1"/>
  <c r="X2712" i="1"/>
  <c r="Y2712" i="1"/>
  <c r="X3397" i="1"/>
  <c r="Y3397" i="1"/>
  <c r="X3278" i="1"/>
  <c r="Y3278" i="1"/>
  <c r="X6304" i="1"/>
  <c r="Y6304" i="1"/>
  <c r="X3884" i="1"/>
  <c r="Y3884" i="1"/>
  <c r="X3378" i="1"/>
  <c r="Y3378" i="1"/>
  <c r="X640" i="1"/>
  <c r="Y640" i="1"/>
  <c r="X4422" i="1"/>
  <c r="Y4422" i="1"/>
  <c r="X1724" i="1"/>
  <c r="Y1724" i="1"/>
  <c r="X1247" i="1"/>
  <c r="Y1247" i="1"/>
  <c r="X2102" i="1"/>
  <c r="Y2102" i="1"/>
  <c r="X3833" i="1"/>
  <c r="Y3833" i="1"/>
  <c r="X1243" i="1"/>
  <c r="Y1243" i="1"/>
  <c r="X7290" i="1"/>
  <c r="Y7290" i="1"/>
  <c r="X5702" i="1"/>
  <c r="Y5702" i="1"/>
  <c r="X2563" i="1"/>
  <c r="Y2563" i="1"/>
  <c r="X4642" i="1"/>
  <c r="Y4642" i="1"/>
  <c r="X2820" i="1"/>
  <c r="Y2820" i="1"/>
  <c r="X3337" i="1"/>
  <c r="Y3337" i="1"/>
  <c r="X7141" i="1"/>
  <c r="Y7141" i="1"/>
  <c r="X2351" i="1"/>
  <c r="Y2351" i="1"/>
  <c r="X6329" i="1"/>
  <c r="Y6329" i="1"/>
  <c r="X7117" i="1"/>
  <c r="Y7117" i="1"/>
  <c r="X2731" i="1"/>
  <c r="Y2731" i="1"/>
  <c r="X4426" i="1"/>
  <c r="Y4426" i="1"/>
  <c r="X7229" i="1"/>
  <c r="Y7229" i="1"/>
  <c r="X4530" i="1"/>
  <c r="Y4530" i="1"/>
  <c r="X4094" i="1"/>
  <c r="Y4094" i="1"/>
  <c r="X6124" i="1"/>
  <c r="Y6124" i="1"/>
  <c r="X3056" i="1"/>
  <c r="Y3056" i="1"/>
  <c r="X6519" i="1"/>
  <c r="Y6519" i="1"/>
  <c r="X6283" i="1"/>
  <c r="Y6283" i="1"/>
  <c r="X1060" i="1"/>
  <c r="Y1060" i="1"/>
  <c r="X278" i="1"/>
  <c r="Y278" i="1"/>
  <c r="X188" i="1"/>
  <c r="Y188" i="1"/>
  <c r="X3403" i="1"/>
  <c r="Y3403" i="1"/>
  <c r="X4086" i="1"/>
  <c r="Y4086" i="1"/>
  <c r="X4129" i="1"/>
  <c r="Y4129" i="1"/>
  <c r="X2256" i="1"/>
  <c r="Y2256" i="1"/>
  <c r="X4295" i="1"/>
  <c r="Y4295" i="1"/>
  <c r="X3169" i="1"/>
  <c r="Y3169" i="1"/>
  <c r="X4273" i="1"/>
  <c r="Y4273" i="1"/>
  <c r="X2006" i="1"/>
  <c r="Y2006" i="1"/>
  <c r="X4008" i="1"/>
  <c r="Y4008" i="1"/>
  <c r="X1880" i="1"/>
  <c r="Y1880" i="1"/>
  <c r="X351" i="1"/>
  <c r="Y351" i="1"/>
  <c r="X5400" i="1"/>
  <c r="Y5400" i="1"/>
  <c r="X313" i="1"/>
  <c r="Y313" i="1"/>
  <c r="X7065" i="1"/>
  <c r="Y7065" i="1"/>
  <c r="X3033" i="1"/>
  <c r="Y3033" i="1"/>
  <c r="X6500" i="1"/>
  <c r="Y6500" i="1"/>
  <c r="X6547" i="1"/>
  <c r="Y6547" i="1"/>
  <c r="X5600" i="1"/>
  <c r="Y5600" i="1"/>
  <c r="X5413" i="1"/>
  <c r="Y5413" i="1"/>
  <c r="X5064" i="1"/>
  <c r="Y5064" i="1"/>
  <c r="X255" i="1"/>
  <c r="Y255" i="1"/>
  <c r="X2687" i="1"/>
  <c r="Y2687" i="1"/>
  <c r="X3276" i="1"/>
  <c r="Y3276" i="1"/>
  <c r="X5858" i="1"/>
  <c r="Y5858" i="1"/>
  <c r="X4179" i="1"/>
  <c r="Y4179" i="1"/>
  <c r="X2059" i="1"/>
  <c r="Y2059" i="1"/>
  <c r="X6490" i="1"/>
  <c r="Y6490" i="1"/>
  <c r="X5917" i="1"/>
  <c r="Y5917" i="1"/>
  <c r="X5389" i="1"/>
  <c r="Y5389" i="1"/>
  <c r="X1172" i="1"/>
  <c r="Y1172" i="1"/>
  <c r="X2969" i="1"/>
  <c r="Y2969" i="1"/>
  <c r="X6486" i="1"/>
  <c r="Y6486" i="1"/>
  <c r="X5745" i="1"/>
  <c r="Y5745" i="1"/>
  <c r="X3667" i="1"/>
  <c r="Y3667" i="1"/>
  <c r="X2374" i="1"/>
  <c r="Y2374" i="1"/>
  <c r="X63" i="1"/>
  <c r="Y63" i="1"/>
  <c r="X2210" i="1"/>
  <c r="Y2210" i="1"/>
  <c r="X2948" i="1"/>
  <c r="Y2948" i="1"/>
  <c r="X2594" i="1"/>
  <c r="Y2594" i="1"/>
  <c r="X4393" i="1"/>
  <c r="Y4393" i="1"/>
  <c r="X5394" i="1"/>
  <c r="Y5394" i="1"/>
  <c r="X4370" i="1"/>
  <c r="Y4370" i="1"/>
  <c r="X5995" i="1"/>
  <c r="Y5995" i="1"/>
  <c r="X4570" i="1"/>
  <c r="Y4570" i="1"/>
  <c r="X3671" i="1"/>
  <c r="Y3671" i="1"/>
  <c r="X6474" i="1"/>
  <c r="Y6474" i="1"/>
  <c r="X6287" i="1"/>
  <c r="Y6287" i="1"/>
  <c r="X4468" i="1"/>
  <c r="Y4468" i="1"/>
  <c r="X5204" i="1"/>
  <c r="Y5204" i="1"/>
  <c r="X3996" i="1"/>
  <c r="Y3996" i="1"/>
  <c r="X4709" i="1"/>
  <c r="Y4709" i="1"/>
  <c r="X3271" i="1"/>
  <c r="Y3271" i="1"/>
  <c r="X3098" i="1"/>
  <c r="Y3098" i="1"/>
  <c r="X3068" i="1"/>
  <c r="Y3068" i="1"/>
  <c r="X4168" i="1"/>
  <c r="Y4168" i="1"/>
  <c r="X4455" i="1"/>
  <c r="Y4455" i="1"/>
  <c r="X4153" i="1"/>
  <c r="Y4153" i="1"/>
  <c r="X6516" i="1"/>
  <c r="Y6516" i="1"/>
  <c r="X5891" i="1"/>
  <c r="Y5891" i="1"/>
  <c r="X4300" i="1"/>
  <c r="Y4300" i="1"/>
  <c r="X3807" i="1"/>
  <c r="Y3807" i="1"/>
  <c r="X2983" i="1"/>
  <c r="Y2983" i="1"/>
  <c r="X5066" i="1"/>
  <c r="Y5066" i="1"/>
  <c r="X5007" i="1"/>
  <c r="Y5007" i="1"/>
  <c r="X5016" i="1"/>
  <c r="Y5016" i="1"/>
  <c r="X4188" i="1"/>
  <c r="Y4188" i="1"/>
  <c r="X4037" i="1"/>
  <c r="Y4037" i="1"/>
  <c r="X766" i="1"/>
  <c r="Y766" i="1"/>
  <c r="X2054" i="1"/>
  <c r="Y2054" i="1"/>
  <c r="X5883" i="1"/>
  <c r="Y5883" i="1"/>
  <c r="X3132" i="1"/>
  <c r="Y3132" i="1"/>
  <c r="X3263" i="1"/>
  <c r="Y3263" i="1"/>
  <c r="X3506" i="1"/>
  <c r="Y3506" i="1"/>
  <c r="X5591" i="1"/>
  <c r="Y5591" i="1"/>
  <c r="X3936" i="1"/>
  <c r="Y3936" i="1"/>
  <c r="X5005" i="1"/>
  <c r="Y5005" i="1"/>
  <c r="X4568" i="1"/>
  <c r="Y4568" i="1"/>
  <c r="X4925" i="1"/>
  <c r="Y4925" i="1"/>
  <c r="X4628" i="1"/>
  <c r="Y4628" i="1"/>
  <c r="X2466" i="1"/>
  <c r="Y2466" i="1"/>
  <c r="X5740" i="1"/>
  <c r="Y5740" i="1"/>
  <c r="X4511" i="1"/>
  <c r="Y4511" i="1"/>
  <c r="X6825" i="1"/>
  <c r="Y6825" i="1"/>
  <c r="X5991" i="1"/>
  <c r="Y5991" i="1"/>
  <c r="X2444" i="1"/>
  <c r="Y2444" i="1"/>
  <c r="X2042" i="1"/>
  <c r="Y2042" i="1"/>
  <c r="X6137" i="1"/>
  <c r="Y6137" i="1"/>
  <c r="X6340" i="1"/>
  <c r="Y6340" i="1"/>
  <c r="X4435" i="1"/>
  <c r="Y4435" i="1"/>
  <c r="X6316" i="1"/>
  <c r="Y6316" i="1"/>
  <c r="X5676" i="1"/>
  <c r="Y5676" i="1"/>
  <c r="X6481" i="1"/>
  <c r="Y6481" i="1"/>
  <c r="X3369" i="1"/>
  <c r="Y3369" i="1"/>
  <c r="X3145" i="1"/>
  <c r="Y3145" i="1"/>
  <c r="X6748" i="1"/>
  <c r="Y6748" i="1"/>
  <c r="X4896" i="1"/>
  <c r="Y4896" i="1"/>
  <c r="X3614" i="1"/>
  <c r="Y3614" i="1"/>
  <c r="X5913" i="1"/>
  <c r="Y5913" i="1"/>
  <c r="X7064" i="1"/>
  <c r="Y7064" i="1"/>
  <c r="X6894" i="1"/>
  <c r="Y6894" i="1"/>
  <c r="X4932" i="1"/>
  <c r="Y4932" i="1"/>
  <c r="X6585" i="1"/>
  <c r="Y6585" i="1"/>
  <c r="X3038" i="1"/>
  <c r="Y3038" i="1"/>
  <c r="X4997" i="1"/>
  <c r="Y4997" i="1"/>
  <c r="X2860" i="1"/>
  <c r="Y2860" i="1"/>
  <c r="X3096" i="1"/>
  <c r="Y3096" i="1"/>
  <c r="X5507" i="1"/>
  <c r="Y5507" i="1"/>
  <c r="X2953" i="1"/>
  <c r="Y2953" i="1"/>
  <c r="X3725" i="1"/>
  <c r="Y3725" i="1"/>
  <c r="X491" i="1"/>
  <c r="Y491" i="1"/>
  <c r="X4920" i="1"/>
  <c r="Y4920" i="1"/>
  <c r="X5857" i="1"/>
  <c r="Y5857" i="1"/>
  <c r="X1250" i="1"/>
  <c r="Y1250" i="1"/>
  <c r="X6100" i="1"/>
  <c r="Y6100" i="1"/>
  <c r="X5811" i="1"/>
  <c r="Y5811" i="1"/>
  <c r="X2035" i="1"/>
  <c r="Y2035" i="1"/>
  <c r="X235" i="1"/>
  <c r="Y235" i="1"/>
  <c r="X3962" i="1"/>
  <c r="Y3962" i="1"/>
  <c r="X6871" i="1"/>
  <c r="Y6871" i="1"/>
  <c r="X4394" i="1"/>
  <c r="Y4394" i="1"/>
  <c r="X6230" i="1"/>
  <c r="Y6230" i="1"/>
  <c r="X3635" i="1"/>
  <c r="Y3635" i="1"/>
  <c r="X1973" i="1"/>
  <c r="Y1973" i="1"/>
  <c r="X5055" i="1"/>
  <c r="Y5055" i="1"/>
  <c r="X6508" i="1"/>
  <c r="Y6508" i="1"/>
  <c r="X6599" i="1"/>
  <c r="Y6599" i="1"/>
  <c r="X3032" i="1"/>
  <c r="Y3032" i="1"/>
  <c r="X6480" i="1"/>
  <c r="Y6480" i="1"/>
  <c r="X2276" i="1"/>
  <c r="Y2276" i="1"/>
  <c r="X4485" i="1"/>
  <c r="Y4485" i="1"/>
  <c r="X4491" i="1"/>
  <c r="Y4491" i="1"/>
  <c r="X6010" i="1"/>
  <c r="Y6010" i="1"/>
  <c r="X5834" i="1"/>
  <c r="Y5834" i="1"/>
  <c r="X4105" i="1"/>
  <c r="Y4105" i="1"/>
  <c r="X1702" i="1"/>
  <c r="Y1702" i="1"/>
  <c r="X2645" i="1"/>
  <c r="Y2645" i="1"/>
  <c r="X5894" i="1"/>
  <c r="Y5894" i="1"/>
  <c r="X6318" i="1"/>
  <c r="Y6318" i="1"/>
  <c r="X3825" i="1"/>
  <c r="Y3825" i="1"/>
  <c r="X5422" i="1"/>
  <c r="Y5422" i="1"/>
  <c r="X1149" i="1"/>
  <c r="Y1149" i="1"/>
  <c r="X3912" i="1"/>
  <c r="Y3912" i="1"/>
  <c r="X2658" i="1"/>
  <c r="Y2658" i="1"/>
  <c r="X3591" i="1"/>
  <c r="Y3591" i="1"/>
  <c r="X2883" i="1"/>
  <c r="Y2883" i="1"/>
  <c r="X6866" i="1"/>
  <c r="Y6866" i="1"/>
  <c r="X1726" i="1"/>
  <c r="Y1726" i="1"/>
  <c r="X684" i="1"/>
  <c r="Y684" i="1"/>
  <c r="X2209" i="1"/>
  <c r="Y2209" i="1"/>
  <c r="X1548" i="1"/>
  <c r="Y1548" i="1"/>
  <c r="X4960" i="1"/>
  <c r="Y4960" i="1"/>
  <c r="X4616" i="1"/>
  <c r="Y4616" i="1"/>
  <c r="X2894" i="1"/>
  <c r="Y2894" i="1"/>
  <c r="X6258" i="1"/>
  <c r="Y6258" i="1"/>
  <c r="X2898" i="1"/>
  <c r="Y2898" i="1"/>
  <c r="X6244" i="1"/>
  <c r="Y6244" i="1"/>
  <c r="X3941" i="1"/>
  <c r="Y3941" i="1"/>
  <c r="X4601" i="1"/>
  <c r="Y4601" i="1"/>
  <c r="X3555" i="1"/>
  <c r="Y3555" i="1"/>
  <c r="X1807" i="1"/>
  <c r="Y1807" i="1"/>
  <c r="X5219" i="1"/>
  <c r="Y5219" i="1"/>
  <c r="X347" i="1"/>
  <c r="Y347" i="1"/>
  <c r="X6233" i="1"/>
  <c r="Y6233" i="1"/>
  <c r="X2844" i="1"/>
  <c r="Y2844" i="1"/>
  <c r="X5382" i="1"/>
  <c r="Y5382" i="1"/>
  <c r="X2732" i="1"/>
  <c r="Y2732" i="1"/>
  <c r="X397" i="1"/>
  <c r="Y397" i="1"/>
  <c r="X1750" i="1"/>
  <c r="Y1750" i="1"/>
  <c r="X3937" i="1"/>
  <c r="Y3937" i="1"/>
  <c r="X5594" i="1"/>
  <c r="Y5594" i="1"/>
  <c r="X2382" i="1"/>
  <c r="Y2382" i="1"/>
  <c r="X1244" i="1"/>
  <c r="Y1244" i="1"/>
  <c r="X3388" i="1"/>
  <c r="Y3388" i="1"/>
  <c r="X1916" i="1"/>
  <c r="Y1916" i="1"/>
  <c r="X5061" i="1"/>
  <c r="Y5061" i="1"/>
  <c r="X1723" i="1"/>
  <c r="Y1723" i="1"/>
  <c r="X3002" i="1"/>
  <c r="Y3002" i="1"/>
  <c r="X4651" i="1"/>
  <c r="Y4651" i="1"/>
  <c r="X6896" i="1"/>
  <c r="Y6896" i="1"/>
  <c r="X6536" i="1"/>
  <c r="Y6536" i="1"/>
  <c r="X6294" i="1"/>
  <c r="Y6294" i="1"/>
  <c r="X6291" i="1"/>
  <c r="Y6291" i="1"/>
  <c r="X6195" i="1"/>
  <c r="Y6195" i="1"/>
  <c r="X5680" i="1"/>
  <c r="Y5680" i="1"/>
  <c r="X6730" i="1"/>
  <c r="Y6730" i="1"/>
  <c r="X4902" i="1"/>
  <c r="Y4902" i="1"/>
  <c r="X3965" i="1"/>
  <c r="Y3965" i="1"/>
  <c r="X3255" i="1"/>
  <c r="Y3255" i="1"/>
  <c r="X1300" i="1"/>
  <c r="Y1300" i="1"/>
  <c r="X2044" i="1"/>
  <c r="Y2044" i="1"/>
  <c r="X1547" i="1"/>
  <c r="Y1547" i="1"/>
  <c r="X2408" i="1"/>
  <c r="Y2408" i="1"/>
  <c r="X2105" i="1"/>
  <c r="Y2105" i="1"/>
  <c r="X4702" i="1"/>
  <c r="Y4702" i="1"/>
  <c r="X1445" i="1"/>
  <c r="Y1445" i="1"/>
  <c r="X1699" i="1"/>
  <c r="Y1699" i="1"/>
  <c r="X2764" i="1"/>
  <c r="Y2764" i="1"/>
  <c r="X5902" i="1"/>
  <c r="Y5902" i="1"/>
  <c r="X826" i="1"/>
  <c r="Y826" i="1"/>
  <c r="X3585" i="1"/>
  <c r="Y3585" i="1"/>
  <c r="X2160" i="1"/>
  <c r="Y2160" i="1"/>
  <c r="X3556" i="1"/>
  <c r="Y3556" i="1"/>
  <c r="X6098" i="1"/>
  <c r="Y6098" i="1"/>
  <c r="X3647" i="1"/>
  <c r="Y3647" i="1"/>
  <c r="X1397" i="1"/>
  <c r="Y1397" i="1"/>
  <c r="X2986" i="1"/>
  <c r="Y2986" i="1"/>
  <c r="X1363" i="1"/>
  <c r="Y1363" i="1"/>
  <c r="X5464" i="1"/>
  <c r="Y5464" i="1"/>
  <c r="X4130" i="1"/>
  <c r="Y4130" i="1"/>
  <c r="X2039" i="1"/>
  <c r="Y2039" i="1"/>
  <c r="X3677" i="1"/>
  <c r="Y3677" i="1"/>
  <c r="X2677" i="1"/>
  <c r="Y2677" i="1"/>
  <c r="X5775" i="1"/>
  <c r="Y5775" i="1"/>
  <c r="X4714" i="1"/>
  <c r="Y4714" i="1"/>
  <c r="X6119" i="1"/>
  <c r="Y6119" i="1"/>
  <c r="X865" i="1"/>
  <c r="Y865" i="1"/>
  <c r="X4569" i="1"/>
  <c r="Y4569" i="1"/>
  <c r="X2843" i="1"/>
  <c r="Y2843" i="1"/>
  <c r="X5282" i="1"/>
  <c r="Y5282" i="1"/>
  <c r="X3009" i="1"/>
  <c r="Y3009" i="1"/>
  <c r="X2950" i="1"/>
  <c r="Y2950" i="1"/>
  <c r="X6107" i="1"/>
  <c r="Y6107" i="1"/>
  <c r="X995" i="1"/>
  <c r="Y995" i="1"/>
  <c r="X2829" i="1"/>
  <c r="Y2829" i="1"/>
  <c r="X2324" i="1"/>
  <c r="Y2324" i="1"/>
  <c r="X6830" i="1"/>
  <c r="Y6830" i="1"/>
  <c r="X2462" i="1"/>
  <c r="Y2462" i="1"/>
  <c r="X5049" i="1"/>
  <c r="Y5049" i="1"/>
  <c r="X1626" i="1"/>
  <c r="Y1626" i="1"/>
  <c r="X5695" i="1"/>
  <c r="Y5695" i="1"/>
  <c r="X825" i="1"/>
  <c r="Y825" i="1"/>
  <c r="X1195" i="1"/>
  <c r="Y1195" i="1"/>
  <c r="X1256" i="1"/>
  <c r="Y1256" i="1"/>
  <c r="X1412" i="1"/>
  <c r="Y1412" i="1"/>
  <c r="X3611" i="1"/>
  <c r="Y3611" i="1"/>
  <c r="X3925" i="1"/>
  <c r="Y3925" i="1"/>
  <c r="X2117" i="1"/>
  <c r="Y2117" i="1"/>
  <c r="X6211" i="1"/>
  <c r="Y6211" i="1"/>
  <c r="X2222" i="1"/>
  <c r="Y2222" i="1"/>
  <c r="X1138" i="1"/>
  <c r="Y1138" i="1"/>
  <c r="X2221" i="1"/>
  <c r="Y2221" i="1"/>
  <c r="X1067" i="1"/>
  <c r="Y1067" i="1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11" i="4"/>
  <c r="E156" i="4"/>
  <c r="E204" i="4"/>
  <c r="E205" i="4"/>
  <c r="E206" i="4"/>
  <c r="E207" i="4"/>
  <c r="E208" i="4"/>
  <c r="E209" i="4"/>
  <c r="E210" i="4"/>
  <c r="E127" i="4"/>
  <c r="E151" i="4"/>
  <c r="E58" i="4"/>
  <c r="E33" i="4"/>
  <c r="E200" i="4"/>
  <c r="E4" i="4"/>
  <c r="E54" i="4"/>
  <c r="E199" i="4"/>
  <c r="E133" i="4"/>
  <c r="E125" i="4"/>
  <c r="E145" i="4"/>
  <c r="E203" i="4"/>
  <c r="E152" i="4"/>
  <c r="E146" i="4"/>
  <c r="E184" i="4"/>
  <c r="E164" i="4"/>
  <c r="E132" i="4"/>
  <c r="E202" i="4"/>
  <c r="E12" i="4"/>
  <c r="E6" i="4"/>
  <c r="E86" i="4"/>
  <c r="E14" i="4"/>
  <c r="E84" i="4"/>
  <c r="E80" i="4"/>
  <c r="E61" i="4"/>
  <c r="E186" i="4"/>
  <c r="E30" i="4"/>
  <c r="E8" i="4"/>
  <c r="E123" i="4"/>
  <c r="E124" i="4"/>
  <c r="E141" i="4"/>
  <c r="E109" i="4"/>
  <c r="E169" i="4"/>
  <c r="E76" i="4"/>
  <c r="E46" i="4"/>
  <c r="E183" i="4"/>
  <c r="E47" i="4"/>
  <c r="E118" i="4"/>
  <c r="E189" i="4"/>
  <c r="E96" i="4"/>
  <c r="E140" i="4"/>
  <c r="E53" i="4"/>
  <c r="E171" i="4"/>
  <c r="E104" i="4"/>
  <c r="E191" i="4"/>
  <c r="E192" i="4"/>
  <c r="E165" i="4"/>
  <c r="E198" i="4"/>
  <c r="E73" i="4"/>
  <c r="E19" i="4"/>
  <c r="E99" i="4"/>
  <c r="E106" i="4"/>
  <c r="E167" i="4"/>
  <c r="E43" i="4"/>
  <c r="E32" i="4"/>
  <c r="E72" i="4"/>
  <c r="E36" i="4"/>
  <c r="E66" i="4"/>
  <c r="E29" i="4"/>
  <c r="E149" i="4"/>
  <c r="E122" i="4"/>
  <c r="E98" i="4"/>
  <c r="E15" i="4"/>
  <c r="E89" i="4"/>
  <c r="E95" i="4"/>
  <c r="E83" i="4"/>
  <c r="E45" i="4"/>
  <c r="E31" i="4"/>
  <c r="E63" i="4"/>
  <c r="X2888" i="1"/>
  <c r="Y2888" i="1"/>
  <c r="X5288" i="1"/>
  <c r="Y5288" i="1"/>
  <c r="X3630" i="1"/>
  <c r="Y3630" i="1"/>
  <c r="X2250" i="1"/>
  <c r="Y2250" i="1"/>
  <c r="X4231" i="1"/>
  <c r="Y4231" i="1"/>
  <c r="X3202" i="1"/>
  <c r="Y3202" i="1"/>
  <c r="X3171" i="1"/>
  <c r="Y3171" i="1"/>
  <c r="X1768" i="1"/>
  <c r="Y1768" i="1"/>
  <c r="X3640" i="1"/>
  <c r="Y3640" i="1"/>
  <c r="X4087" i="1"/>
  <c r="Y4087" i="1"/>
  <c r="X3895" i="1"/>
  <c r="Y3895" i="1"/>
  <c r="X5081" i="1"/>
  <c r="Y5081" i="1"/>
  <c r="X5655" i="1"/>
  <c r="Y5655" i="1"/>
  <c r="X448" i="1"/>
  <c r="Y448" i="1"/>
  <c r="X5692" i="1"/>
  <c r="Y5692" i="1"/>
  <c r="X4268" i="1"/>
  <c r="Y4268" i="1"/>
  <c r="X5889" i="1"/>
  <c r="Y5889" i="1"/>
  <c r="X4010" i="1"/>
  <c r="Y4010" i="1"/>
  <c r="X4915" i="1"/>
  <c r="Y4915" i="1"/>
  <c r="X1725" i="1"/>
  <c r="Y1725" i="1"/>
  <c r="X2448" i="1"/>
  <c r="Y2448" i="1"/>
  <c r="X1403" i="1"/>
  <c r="Y1403" i="1"/>
  <c r="X4201" i="1"/>
  <c r="Y4201" i="1"/>
  <c r="X3166" i="1"/>
  <c r="Y3166" i="1"/>
  <c r="X3367" i="1"/>
  <c r="Y3367" i="1"/>
  <c r="X2757" i="1"/>
  <c r="Y2757" i="1"/>
  <c r="X4081" i="1"/>
  <c r="Y4081" i="1"/>
  <c r="X1592" i="1"/>
  <c r="Y1592" i="1"/>
  <c r="X3775" i="1"/>
  <c r="Y3775" i="1"/>
  <c r="X4323" i="1"/>
  <c r="Y4323" i="1"/>
  <c r="X2216" i="1"/>
  <c r="Y2216" i="1"/>
  <c r="X904" i="1"/>
  <c r="Y904" i="1"/>
  <c r="X4680" i="1"/>
  <c r="Y4680" i="1"/>
  <c r="X521" i="1"/>
  <c r="Y521" i="1"/>
  <c r="X6405" i="1"/>
  <c r="Y6405" i="1"/>
  <c r="X4024" i="1"/>
  <c r="Y4024" i="1"/>
  <c r="X2184" i="1"/>
  <c r="Y2184" i="1"/>
  <c r="X1443" i="1"/>
  <c r="Y1443" i="1"/>
  <c r="X3947" i="1"/>
  <c r="Y3947" i="1"/>
  <c r="X1944" i="1"/>
  <c r="Y1944" i="1"/>
  <c r="X4046" i="1"/>
  <c r="Y4046" i="1"/>
  <c r="X6303" i="1"/>
  <c r="Y6303" i="1"/>
  <c r="X1965" i="1"/>
  <c r="Y1965" i="1"/>
  <c r="X5405" i="1"/>
  <c r="Y5405" i="1"/>
  <c r="X2634" i="1"/>
  <c r="Y2634" i="1"/>
  <c r="X2015" i="1"/>
  <c r="Y2015" i="1"/>
  <c r="X3692" i="1"/>
  <c r="Y3692" i="1"/>
  <c r="X4369" i="1"/>
  <c r="Y4369" i="1"/>
  <c r="X4713" i="1"/>
  <c r="Y4713" i="1"/>
  <c r="X1947" i="1"/>
  <c r="Y1947" i="1"/>
  <c r="X1997" i="1"/>
  <c r="Y1997" i="1"/>
  <c r="X3252" i="1"/>
  <c r="Y3252" i="1"/>
  <c r="X2828" i="1"/>
  <c r="Y2828" i="1"/>
  <c r="X5794" i="1"/>
  <c r="Y5794" i="1"/>
  <c r="X5835" i="1"/>
  <c r="Y5835" i="1"/>
  <c r="X4237" i="1"/>
  <c r="Y4237" i="1"/>
  <c r="X1637" i="1"/>
  <c r="Y1637" i="1"/>
  <c r="X3485" i="1"/>
  <c r="Y3485" i="1"/>
  <c r="X4723" i="1"/>
  <c r="Y4723" i="1"/>
  <c r="X4972" i="1"/>
  <c r="Y4972" i="1"/>
  <c r="X3799" i="1"/>
  <c r="Y3799" i="1"/>
  <c r="X2053" i="1"/>
  <c r="Y2053" i="1"/>
  <c r="X6118" i="1"/>
  <c r="Y6118" i="1"/>
  <c r="X5729" i="1"/>
  <c r="Y5729" i="1"/>
  <c r="X2350" i="1"/>
  <c r="Y2350" i="1"/>
  <c r="X1678" i="1"/>
  <c r="Y1678" i="1"/>
  <c r="X4747" i="1"/>
  <c r="Y4747" i="1"/>
  <c r="X3429" i="1"/>
  <c r="Y3429" i="1"/>
  <c r="X4555" i="1"/>
  <c r="Y4555" i="1"/>
  <c r="X2076" i="1"/>
  <c r="Y2076" i="1"/>
  <c r="X5406" i="1"/>
  <c r="Y5406" i="1"/>
  <c r="X3857" i="1"/>
  <c r="Y3857" i="1"/>
  <c r="X4191" i="1"/>
  <c r="Y4191" i="1"/>
  <c r="X4678" i="1"/>
  <c r="Y4678" i="1"/>
  <c r="X2729" i="1"/>
  <c r="Y2729" i="1"/>
  <c r="X2572" i="1"/>
  <c r="Y2572" i="1"/>
  <c r="X3300" i="1"/>
  <c r="Y3300" i="1"/>
  <c r="X2089" i="1"/>
  <c r="Y2089" i="1"/>
  <c r="X3712" i="1"/>
  <c r="Y3712" i="1"/>
  <c r="X6985" i="1"/>
  <c r="Y6985" i="1"/>
  <c r="X2381" i="1"/>
  <c r="Y2381" i="1"/>
  <c r="X5093" i="1"/>
  <c r="Y5093" i="1"/>
  <c r="X2492" i="1"/>
  <c r="Y2492" i="1"/>
  <c r="X2401" i="1"/>
  <c r="Y2401" i="1"/>
  <c r="X6368" i="1"/>
  <c r="Y6368" i="1"/>
  <c r="X2379" i="1"/>
  <c r="Y2379" i="1"/>
  <c r="X1373" i="1"/>
  <c r="Y1373" i="1"/>
  <c r="X2852" i="1"/>
  <c r="Y2852" i="1"/>
  <c r="X2376" i="1"/>
  <c r="Y2376" i="1"/>
  <c r="X7201" i="1"/>
  <c r="Y7201" i="1"/>
  <c r="X6962" i="1"/>
  <c r="Y6962" i="1"/>
  <c r="X7294" i="1"/>
  <c r="Y7294" i="1"/>
  <c r="X7042" i="1"/>
  <c r="Y7042" i="1"/>
  <c r="X2749" i="1"/>
  <c r="Y2749" i="1"/>
  <c r="X6687" i="1"/>
  <c r="Y6687" i="1"/>
  <c r="X3957" i="1"/>
  <c r="Y3957" i="1"/>
  <c r="X2799" i="1"/>
  <c r="Y2799" i="1"/>
  <c r="X6539" i="1"/>
  <c r="Y6539" i="1"/>
  <c r="X2857" i="1"/>
  <c r="Y2857" i="1"/>
  <c r="X2115" i="1"/>
  <c r="Y2115" i="1"/>
  <c r="X7044" i="1"/>
  <c r="Y7044" i="1"/>
  <c r="X6783" i="1"/>
  <c r="Y6783" i="1"/>
  <c r="X6566" i="1"/>
  <c r="Y6566" i="1"/>
  <c r="X7014" i="1"/>
  <c r="Y7014" i="1"/>
  <c r="X7219" i="1"/>
  <c r="Y7219" i="1"/>
  <c r="X7336" i="1"/>
  <c r="Y7336" i="1"/>
  <c r="X4122" i="1"/>
  <c r="Y4122" i="1"/>
  <c r="X2723" i="1"/>
  <c r="Y2723" i="1"/>
  <c r="X7033" i="1"/>
  <c r="Y7033" i="1"/>
  <c r="X2644" i="1"/>
  <c r="Y2644" i="1"/>
  <c r="X7377" i="1"/>
  <c r="Y7377" i="1"/>
  <c r="X1556" i="1"/>
  <c r="Y1556" i="1"/>
  <c r="X3842" i="1"/>
  <c r="Y3842" i="1"/>
  <c r="X6907" i="1"/>
  <c r="Y6907" i="1"/>
  <c r="X2496" i="1"/>
  <c r="Y2496" i="1"/>
  <c r="X1908" i="1"/>
  <c r="Y1908" i="1"/>
  <c r="X3515" i="1"/>
  <c r="Y3515" i="1"/>
  <c r="X3512" i="1"/>
  <c r="Y3512" i="1"/>
  <c r="X2519" i="1"/>
  <c r="Y2519" i="1"/>
  <c r="X4336" i="1"/>
  <c r="Y4336" i="1"/>
  <c r="X6082" i="1"/>
  <c r="Y6082" i="1"/>
  <c r="X292" i="1"/>
  <c r="Y292" i="1"/>
  <c r="X6081" i="1"/>
  <c r="Y6081" i="1"/>
  <c r="X3036" i="1"/>
  <c r="Y3036" i="1"/>
  <c r="X5461" i="1"/>
  <c r="Y5461" i="1"/>
  <c r="X2457" i="1"/>
  <c r="Y2457" i="1"/>
  <c r="X2607" i="1"/>
  <c r="Y2607" i="1"/>
  <c r="X3958" i="1"/>
  <c r="Y3958" i="1"/>
  <c r="X4885" i="1"/>
  <c r="Y4885" i="1"/>
  <c r="X3213" i="1"/>
  <c r="Y3213" i="1"/>
  <c r="X6513" i="1"/>
  <c r="Y6513" i="1"/>
  <c r="X2121" i="1"/>
  <c r="Y2121" i="1"/>
  <c r="X6489" i="1"/>
  <c r="Y6489" i="1"/>
  <c r="X5459" i="1"/>
  <c r="Y5459" i="1"/>
  <c r="X1864" i="1"/>
  <c r="Y1864" i="1"/>
  <c r="X2975" i="1"/>
  <c r="Y2975" i="1"/>
  <c r="X2574" i="1"/>
  <c r="Y2574" i="1"/>
  <c r="X5782" i="1"/>
  <c r="Y5782" i="1"/>
  <c r="X5235" i="1"/>
  <c r="Y5235" i="1"/>
  <c r="X6364" i="1"/>
  <c r="Y6364" i="1"/>
  <c r="X1870" i="1"/>
  <c r="Y1870" i="1"/>
  <c r="X4942" i="1"/>
  <c r="Y4942" i="1"/>
  <c r="X3595" i="1"/>
  <c r="Y3595" i="1"/>
  <c r="X6109" i="1"/>
  <c r="Y6109" i="1"/>
  <c r="X3477" i="1"/>
  <c r="Y3477" i="1"/>
  <c r="X2529" i="1"/>
  <c r="Y2529" i="1"/>
  <c r="X1043" i="1"/>
  <c r="Y1043" i="1"/>
  <c r="X5846" i="1"/>
  <c r="Y5846" i="1"/>
  <c r="X3846" i="1"/>
  <c r="Y3846" i="1"/>
  <c r="X6016" i="1"/>
  <c r="Y6016" i="1"/>
  <c r="X5221" i="1"/>
  <c r="Y5221" i="1"/>
  <c r="X285" i="1"/>
  <c r="Y285" i="1"/>
  <c r="X4497" i="1"/>
  <c r="Y4497" i="1"/>
  <c r="X3225" i="1"/>
  <c r="Y3225" i="1"/>
  <c r="X6249" i="1"/>
  <c r="Y6249" i="1"/>
  <c r="X4246" i="1"/>
  <c r="Y4246" i="1"/>
  <c r="X4794" i="1"/>
  <c r="Y4794" i="1"/>
  <c r="X403" i="1"/>
  <c r="Y403" i="1"/>
  <c r="X5612" i="1"/>
  <c r="Y5612" i="1"/>
  <c r="X4349" i="1"/>
  <c r="Y4349" i="1"/>
  <c r="X6623" i="1"/>
  <c r="Y6623" i="1"/>
  <c r="X3915" i="1"/>
  <c r="Y3915" i="1"/>
  <c r="X5963" i="1"/>
  <c r="Y5963" i="1"/>
  <c r="X1925" i="1"/>
  <c r="Y1925" i="1"/>
  <c r="X5529" i="1"/>
  <c r="Y5529" i="1"/>
  <c r="X5908" i="1"/>
  <c r="Y5908" i="1"/>
  <c r="X1939" i="1"/>
  <c r="Y1939" i="1"/>
  <c r="X2869" i="1"/>
  <c r="Y2869" i="1"/>
  <c r="X6079" i="1"/>
  <c r="Y6079" i="1"/>
  <c r="X5949" i="1"/>
  <c r="Y5949" i="1"/>
  <c r="X4102" i="1"/>
  <c r="Y4102" i="1"/>
  <c r="X1413" i="1"/>
  <c r="Y1413" i="1"/>
  <c r="X6297" i="1"/>
  <c r="Y6297" i="1"/>
  <c r="X6578" i="1"/>
  <c r="Y6578" i="1"/>
  <c r="X4603" i="1"/>
  <c r="Y4603" i="1"/>
  <c r="X4018" i="1"/>
  <c r="Y4018" i="1"/>
  <c r="X6286" i="1"/>
  <c r="Y6286" i="1"/>
  <c r="X6052" i="1"/>
  <c r="Y6052" i="1"/>
  <c r="X2314" i="1"/>
  <c r="Y2314" i="1"/>
  <c r="X225" i="1"/>
  <c r="Y225" i="1"/>
  <c r="X4510" i="1"/>
  <c r="Y4510" i="1"/>
  <c r="X952" i="1"/>
  <c r="Y952" i="1"/>
  <c r="X5993" i="1"/>
  <c r="Y5993" i="1"/>
  <c r="X2520" i="1"/>
  <c r="Y2520" i="1"/>
  <c r="X5167" i="1"/>
  <c r="Y5167" i="1"/>
  <c r="X5449" i="1"/>
  <c r="Y5449" i="1"/>
  <c r="X4858" i="1"/>
  <c r="Y4858" i="1"/>
  <c r="X4849" i="1"/>
  <c r="Y4849" i="1"/>
  <c r="X5412" i="1"/>
  <c r="Y5412" i="1"/>
  <c r="X6961" i="1"/>
  <c r="Y6961" i="1"/>
  <c r="X2060" i="1"/>
  <c r="Y2060" i="1"/>
  <c r="X1305" i="1"/>
  <c r="Y1305" i="1"/>
  <c r="X1249" i="1"/>
  <c r="Y1249" i="1"/>
  <c r="X6009" i="1"/>
  <c r="Y6009" i="1"/>
  <c r="X3045" i="1"/>
  <c r="Y3045" i="1"/>
  <c r="X4266" i="1"/>
  <c r="Y4266" i="1"/>
  <c r="X4270" i="1"/>
  <c r="Y4270" i="1"/>
  <c r="X6640" i="1"/>
  <c r="Y6640" i="1"/>
  <c r="X3230" i="1"/>
  <c r="Y3230" i="1"/>
  <c r="X4458" i="1"/>
  <c r="Y4458" i="1"/>
  <c r="X2903" i="1"/>
  <c r="Y2903" i="1"/>
  <c r="X6535" i="1"/>
  <c r="Y6535" i="1"/>
  <c r="X3111" i="1"/>
  <c r="Y3111" i="1"/>
  <c r="X4752" i="1"/>
  <c r="Y4752" i="1"/>
  <c r="X6794" i="1"/>
  <c r="Y6794" i="1"/>
  <c r="X5581" i="1"/>
  <c r="Y5581" i="1"/>
  <c r="X2421" i="1"/>
  <c r="Y2421" i="1"/>
  <c r="X4361" i="1"/>
  <c r="Y4361" i="1"/>
  <c r="X5890" i="1"/>
  <c r="Y5890" i="1"/>
  <c r="X5106" i="1"/>
  <c r="Y5106" i="1"/>
  <c r="X135" i="1"/>
  <c r="Y135" i="1"/>
  <c r="X6610" i="1"/>
  <c r="Y6610" i="1"/>
  <c r="X3314" i="1"/>
  <c r="Y3314" i="1"/>
  <c r="X6901" i="1"/>
  <c r="Y6901" i="1"/>
  <c r="X213" i="1"/>
  <c r="Y213" i="1"/>
  <c r="X1463" i="1"/>
  <c r="Y1463" i="1"/>
  <c r="X4982" i="1"/>
  <c r="Y4982" i="1"/>
  <c r="X3450" i="1"/>
  <c r="Y3450" i="1"/>
  <c r="X5346" i="1"/>
  <c r="Y5346" i="1"/>
  <c r="X6126" i="1"/>
  <c r="Y6126" i="1"/>
  <c r="X3130" i="1"/>
  <c r="Y3130" i="1"/>
  <c r="X6472" i="1"/>
  <c r="Y6472" i="1"/>
  <c r="X2233" i="1"/>
  <c r="Y2233" i="1"/>
  <c r="X5177" i="1"/>
  <c r="Y5177" i="1"/>
  <c r="X5761" i="1"/>
  <c r="Y5761" i="1"/>
  <c r="X3720" i="1"/>
  <c r="Y3720" i="1"/>
  <c r="X2772" i="1"/>
  <c r="Y2772" i="1"/>
  <c r="X4513" i="1"/>
  <c r="Y4513" i="1"/>
  <c r="X2110" i="1"/>
  <c r="Y2110" i="1"/>
  <c r="X6302" i="1"/>
  <c r="Y6302" i="1"/>
  <c r="X5863" i="1"/>
  <c r="Y5863" i="1"/>
  <c r="X6334" i="1"/>
  <c r="Y6334" i="1"/>
  <c r="X5739" i="1"/>
  <c r="Y5739" i="1"/>
  <c r="X6550" i="1"/>
  <c r="Y6550" i="1"/>
  <c r="X6134" i="1"/>
  <c r="Y6134" i="1"/>
  <c r="X1357" i="1"/>
  <c r="Y1357" i="1"/>
  <c r="X4655" i="1"/>
  <c r="Y4655" i="1"/>
  <c r="X3498" i="1"/>
  <c r="Y3498" i="1"/>
  <c r="X61" i="1"/>
  <c r="Y61" i="1"/>
  <c r="X5174" i="1"/>
  <c r="Y5174" i="1"/>
  <c r="X2368" i="1"/>
  <c r="Y2368" i="1"/>
  <c r="X5270" i="1"/>
  <c r="Y5270" i="1"/>
  <c r="X6731" i="1"/>
  <c r="Y6731" i="1"/>
  <c r="X5974" i="1"/>
  <c r="Y5974" i="1"/>
  <c r="X6823" i="1"/>
  <c r="Y6823" i="1"/>
  <c r="X5244" i="1"/>
  <c r="Y5244" i="1"/>
  <c r="X2622" i="1"/>
  <c r="Y2622" i="1"/>
  <c r="X3885" i="1"/>
  <c r="Y3885" i="1"/>
  <c r="X6221" i="1"/>
  <c r="Y6221" i="1"/>
  <c r="X1822" i="1"/>
  <c r="Y1822" i="1"/>
  <c r="X3868" i="1"/>
  <c r="Y3868" i="1"/>
  <c r="X5089" i="1"/>
  <c r="Y5089" i="1"/>
  <c r="X3727" i="1"/>
  <c r="Y3727" i="1"/>
  <c r="X2312" i="1"/>
  <c r="Y2312" i="1"/>
  <c r="X6591" i="1"/>
  <c r="Y6591" i="1"/>
  <c r="X5233" i="1"/>
  <c r="Y5233" i="1"/>
  <c r="X5911" i="1"/>
  <c r="Y5911" i="1"/>
  <c r="X5201" i="1"/>
  <c r="Y5201" i="1"/>
  <c r="X4253" i="1"/>
  <c r="Y4253" i="1"/>
  <c r="X6255" i="1"/>
  <c r="Y6255" i="1"/>
  <c r="X2966" i="1"/>
  <c r="Y2966" i="1"/>
  <c r="X4695" i="1"/>
  <c r="Y4695" i="1"/>
  <c r="X4579" i="1"/>
  <c r="Y4579" i="1"/>
  <c r="X4378" i="1"/>
  <c r="Y4378" i="1"/>
  <c r="X4611" i="1"/>
  <c r="Y4611" i="1"/>
  <c r="X6207" i="1"/>
  <c r="Y6207" i="1"/>
  <c r="X179" i="1"/>
  <c r="Y179" i="1"/>
  <c r="X2185" i="1"/>
  <c r="Y2185" i="1"/>
  <c r="X5662" i="1"/>
  <c r="Y5662" i="1"/>
  <c r="X2683" i="1"/>
  <c r="Y2683" i="1"/>
  <c r="X4688" i="1"/>
  <c r="Y4688" i="1"/>
  <c r="X2468" i="1"/>
  <c r="Y2468" i="1"/>
  <c r="X2531" i="1"/>
  <c r="Y2531" i="1"/>
  <c r="X3970" i="1"/>
  <c r="Y3970" i="1"/>
  <c r="X6227" i="1"/>
  <c r="Y6227" i="1"/>
  <c r="X5664" i="1"/>
  <c r="Y5664" i="1"/>
  <c r="X5735" i="1"/>
  <c r="Y5735" i="1"/>
  <c r="X2043" i="1"/>
  <c r="Y2043" i="1"/>
  <c r="X2464" i="1"/>
  <c r="Y2464" i="1"/>
  <c r="X2824" i="1"/>
  <c r="Y2824" i="1"/>
  <c r="X4610" i="1"/>
  <c r="Y4610" i="1"/>
  <c r="X3356" i="1"/>
  <c r="Y3356" i="1"/>
  <c r="X3107" i="1"/>
  <c r="Y3107" i="1"/>
  <c r="X5176" i="1"/>
  <c r="Y5176" i="1"/>
  <c r="X4091" i="1"/>
  <c r="Y4091" i="1"/>
  <c r="X1566" i="1"/>
  <c r="Y1566" i="1"/>
  <c r="X4781" i="1"/>
  <c r="Y4781" i="1"/>
  <c r="X4949" i="1"/>
  <c r="Y4949" i="1"/>
  <c r="X5666" i="1"/>
  <c r="Y5666" i="1"/>
  <c r="X4408" i="1"/>
  <c r="Y4408" i="1"/>
  <c r="X1451" i="1"/>
  <c r="Y1451" i="1"/>
  <c r="X6524" i="1"/>
  <c r="Y6524" i="1"/>
  <c r="X5619" i="1"/>
  <c r="Y5619" i="1"/>
  <c r="X3176" i="1"/>
  <c r="Y3176" i="1"/>
  <c r="X3007" i="1"/>
  <c r="Y3007" i="1"/>
  <c r="X6667" i="1"/>
  <c r="Y6667" i="1"/>
  <c r="X6445" i="1"/>
  <c r="Y6445" i="1"/>
  <c r="X6452" i="1"/>
  <c r="Y6452" i="1"/>
  <c r="X3478" i="1"/>
  <c r="Y3478" i="1"/>
  <c r="X6261" i="1"/>
  <c r="Y6261" i="1"/>
  <c r="X5915" i="1"/>
  <c r="Y5915" i="1"/>
  <c r="X5239" i="1"/>
  <c r="Y5239" i="1"/>
  <c r="X5316" i="1"/>
  <c r="Y5316" i="1"/>
  <c r="X5494" i="1"/>
  <c r="Y5494" i="1"/>
  <c r="X3757" i="1"/>
  <c r="Y3757" i="1"/>
  <c r="X577" i="1"/>
  <c r="Y577" i="1"/>
  <c r="X4717" i="1"/>
  <c r="Y4717" i="1"/>
  <c r="X1456" i="1"/>
  <c r="Y1456" i="1"/>
  <c r="X5318" i="1"/>
  <c r="Y5318" i="1"/>
  <c r="X6002" i="1"/>
  <c r="Y6002" i="1"/>
  <c r="X2166" i="1"/>
  <c r="Y2166" i="1"/>
  <c r="X3534" i="1"/>
  <c r="Y3534" i="1"/>
  <c r="X6105" i="1"/>
  <c r="Y6105" i="1"/>
  <c r="X6708" i="1"/>
  <c r="Y6708" i="1"/>
  <c r="X3034" i="1"/>
  <c r="Y3034" i="1"/>
  <c r="X2877" i="1"/>
  <c r="Y2877" i="1"/>
  <c r="X4431" i="1"/>
  <c r="Y4431" i="1"/>
  <c r="X2495" i="1"/>
  <c r="Y2495" i="1"/>
  <c r="X2924" i="1"/>
  <c r="Y2924" i="1"/>
  <c r="X5011" i="1"/>
  <c r="Y5011" i="1"/>
  <c r="X7039" i="1"/>
  <c r="Y7039" i="1"/>
  <c r="X2346" i="1"/>
  <c r="Y2346" i="1"/>
  <c r="X4432" i="1"/>
  <c r="Y4432" i="1"/>
  <c r="X5660" i="1"/>
  <c r="Y5660" i="1"/>
  <c r="X3656" i="1"/>
  <c r="Y3656" i="1"/>
  <c r="X5533" i="1"/>
  <c r="Y5533" i="1"/>
  <c r="X5860" i="1"/>
  <c r="Y5860" i="1"/>
  <c r="X5391" i="1"/>
  <c r="Y5391" i="1"/>
  <c r="X5510" i="1"/>
  <c r="Y5510" i="1"/>
  <c r="X1279" i="1"/>
  <c r="Y1279" i="1"/>
  <c r="X4888" i="1"/>
  <c r="Y4888" i="1"/>
  <c r="X5000" i="1"/>
  <c r="Y5000" i="1"/>
  <c r="X2995" i="1"/>
  <c r="Y2995" i="1"/>
  <c r="X3106" i="1"/>
  <c r="Y3106" i="1"/>
  <c r="X114" i="1"/>
  <c r="Y114" i="1"/>
  <c r="X4167" i="1"/>
  <c r="Y4167" i="1"/>
  <c r="X1440" i="1"/>
  <c r="Y1440" i="1"/>
  <c r="X5990" i="1"/>
  <c r="Y5990" i="1"/>
  <c r="X4694" i="1"/>
  <c r="Y4694" i="1"/>
  <c r="X6412" i="1"/>
  <c r="Y6412" i="1"/>
  <c r="X4845" i="1"/>
  <c r="Y4845" i="1"/>
  <c r="X6821" i="1"/>
  <c r="Y6821" i="1"/>
  <c r="X6495" i="1"/>
  <c r="Y6495" i="1"/>
  <c r="X4566" i="1"/>
  <c r="Y4566" i="1"/>
  <c r="X5936" i="1"/>
  <c r="Y5936" i="1"/>
  <c r="X5638" i="1"/>
  <c r="Y5638" i="1"/>
  <c r="X1344" i="1"/>
  <c r="Y1344" i="1"/>
  <c r="X1588" i="1"/>
  <c r="Y1588" i="1"/>
  <c r="X5509" i="1"/>
  <c r="Y5509" i="1"/>
  <c r="X5865" i="1"/>
  <c r="Y5865" i="1"/>
  <c r="X3719" i="1"/>
  <c r="Y3719" i="1"/>
  <c r="X5103" i="1"/>
  <c r="Y5103" i="1"/>
  <c r="X5864" i="1"/>
  <c r="Y5864" i="1"/>
  <c r="X4594" i="1"/>
  <c r="Y4594" i="1"/>
  <c r="X2637" i="1"/>
  <c r="Y2637" i="1"/>
  <c r="X5441" i="1"/>
  <c r="Y5441" i="1"/>
  <c r="X1145" i="1"/>
  <c r="Y1145" i="1"/>
  <c r="X6605" i="1"/>
  <c r="Y6605" i="1"/>
  <c r="X3567" i="1"/>
  <c r="Y3567" i="1"/>
  <c r="X2436" i="1"/>
  <c r="Y2436" i="1"/>
  <c r="X2892" i="1"/>
  <c r="Y2892" i="1"/>
  <c r="X4002" i="1"/>
  <c r="Y4002" i="1"/>
  <c r="X4646" i="1"/>
  <c r="Y4646" i="1"/>
  <c r="X5795" i="1"/>
  <c r="Y5795" i="1"/>
  <c r="X1224" i="1"/>
  <c r="Y1224" i="1"/>
  <c r="X5988" i="1"/>
  <c r="Y5988" i="1"/>
  <c r="X2689" i="1"/>
  <c r="Y2689" i="1"/>
  <c r="X6278" i="1"/>
  <c r="Y6278" i="1"/>
  <c r="X5802" i="1"/>
  <c r="Y5802" i="1"/>
  <c r="X2581" i="1"/>
  <c r="Y2581" i="1"/>
  <c r="X4690" i="1"/>
  <c r="Y4690" i="1"/>
  <c r="X3118" i="1"/>
  <c r="Y3118" i="1"/>
  <c r="X3520" i="1"/>
  <c r="Y3520" i="1"/>
  <c r="X2808" i="1"/>
  <c r="Y2808" i="1"/>
  <c r="X3541" i="1"/>
  <c r="Y3541" i="1"/>
  <c r="X4499" i="1"/>
  <c r="Y4499" i="1"/>
  <c r="X2839" i="1"/>
  <c r="Y2839" i="1"/>
  <c r="X6872" i="1"/>
  <c r="Y6872" i="1"/>
  <c r="X7874" i="1"/>
  <c r="Y7874" i="1"/>
  <c r="E105" i="4"/>
  <c r="E128" i="4"/>
  <c r="E51" i="4"/>
  <c r="E28" i="4"/>
  <c r="E126" i="4"/>
  <c r="E137" i="4"/>
  <c r="E18" i="4"/>
  <c r="E40" i="4"/>
  <c r="E196" i="4"/>
  <c r="E190" i="4"/>
  <c r="E160" i="4"/>
  <c r="E158" i="4"/>
  <c r="E39" i="4"/>
  <c r="E147" i="4"/>
  <c r="E117" i="4"/>
  <c r="E24" i="4"/>
  <c r="E94" i="4"/>
  <c r="E91" i="4"/>
  <c r="E62" i="4"/>
  <c r="E35" i="4"/>
  <c r="E107" i="4"/>
  <c r="E157" i="4"/>
  <c r="E197" i="4"/>
  <c r="E113" i="4"/>
  <c r="E22" i="4"/>
  <c r="E182" i="4"/>
  <c r="E78" i="4"/>
  <c r="E85" i="4"/>
  <c r="E13" i="4"/>
  <c r="E134" i="4"/>
  <c r="E41" i="4"/>
  <c r="E25" i="4"/>
  <c r="E114" i="4"/>
  <c r="E17" i="4"/>
  <c r="E82" i="4"/>
  <c r="E116" i="4"/>
  <c r="E7" i="4"/>
  <c r="E100" i="4"/>
  <c r="E138" i="4"/>
  <c r="E136" i="4"/>
  <c r="E102" i="4"/>
  <c r="E81" i="4"/>
  <c r="E173" i="4"/>
  <c r="E57" i="4"/>
  <c r="E5" i="4"/>
  <c r="E70" i="4"/>
  <c r="E26" i="4"/>
  <c r="E108" i="4"/>
  <c r="E11" i="4"/>
  <c r="E111" i="4"/>
  <c r="E20" i="4"/>
  <c r="E23" i="4"/>
  <c r="E93" i="4"/>
  <c r="E49" i="4"/>
  <c r="E129" i="4"/>
  <c r="E193" i="4"/>
  <c r="E67" i="4"/>
  <c r="E9" i="4"/>
  <c r="E97" i="4"/>
  <c r="E166" i="4"/>
  <c r="E119" i="4"/>
  <c r="E194" i="4"/>
  <c r="E3" i="4"/>
  <c r="E77" i="4"/>
  <c r="E10" i="4"/>
  <c r="E115" i="4"/>
  <c r="E87" i="4"/>
  <c r="E103" i="4"/>
  <c r="E172" i="4"/>
  <c r="E60" i="4"/>
  <c r="E131" i="4"/>
  <c r="X1080" i="1"/>
  <c r="X13" i="1"/>
  <c r="X7919" i="1"/>
  <c r="X17" i="1"/>
  <c r="X22" i="1"/>
  <c r="X29" i="1"/>
  <c r="X26" i="1"/>
  <c r="X30" i="1"/>
  <c r="X86" i="1"/>
  <c r="X20" i="1"/>
  <c r="X35" i="1"/>
  <c r="X45" i="1"/>
  <c r="X24" i="1"/>
  <c r="X39" i="1"/>
  <c r="X56" i="1"/>
  <c r="X53" i="1"/>
  <c r="X60" i="1"/>
  <c r="X58" i="1"/>
  <c r="X299" i="1"/>
  <c r="X40" i="1"/>
  <c r="X93" i="1"/>
  <c r="X57" i="1"/>
  <c r="X46" i="1"/>
  <c r="X109" i="1"/>
  <c r="X90" i="1"/>
  <c r="X108" i="1"/>
  <c r="X246" i="1"/>
  <c r="X31" i="1"/>
  <c r="X49" i="1"/>
  <c r="X96" i="1"/>
  <c r="X59" i="1"/>
  <c r="X105" i="1"/>
  <c r="X91" i="1"/>
  <c r="X7903" i="1"/>
  <c r="X98" i="1"/>
  <c r="X112" i="1"/>
  <c r="X251" i="1"/>
  <c r="X27" i="1"/>
  <c r="X74" i="1"/>
  <c r="X562" i="1"/>
  <c r="X82" i="1"/>
  <c r="X366" i="1"/>
  <c r="X169" i="1"/>
  <c r="X123" i="1"/>
  <c r="X463" i="1"/>
  <c r="X85" i="1"/>
  <c r="X413" i="1"/>
  <c r="X28" i="1"/>
  <c r="X136" i="1"/>
  <c r="X407" i="1"/>
  <c r="X116" i="1"/>
  <c r="X127" i="1"/>
  <c r="X155" i="1"/>
  <c r="X104" i="1"/>
  <c r="X295" i="1"/>
  <c r="X120" i="1"/>
  <c r="X76" i="1"/>
  <c r="X176" i="1"/>
  <c r="X280" i="1"/>
  <c r="X95" i="1"/>
  <c r="X101" i="1"/>
  <c r="X312" i="1"/>
  <c r="X181" i="1"/>
  <c r="X157" i="1"/>
  <c r="X571" i="1"/>
  <c r="X113" i="1"/>
  <c r="X792" i="1"/>
  <c r="X140" i="1"/>
  <c r="X66" i="1"/>
  <c r="X198" i="1"/>
  <c r="X250" i="1"/>
  <c r="X71" i="1"/>
  <c r="X298" i="1"/>
  <c r="X664" i="1"/>
  <c r="X787" i="1"/>
  <c r="X7" i="1"/>
  <c r="X806" i="1"/>
  <c r="X7832" i="1"/>
  <c r="X185" i="1"/>
  <c r="X195" i="1"/>
  <c r="X497" i="1"/>
  <c r="X163" i="1"/>
  <c r="X178" i="1"/>
  <c r="X223" i="1"/>
  <c r="X471" i="1"/>
  <c r="X125" i="1"/>
  <c r="X357" i="1"/>
  <c r="X94" i="1"/>
  <c r="X174" i="1"/>
  <c r="X524" i="1"/>
  <c r="X488" i="1"/>
  <c r="X243" i="1"/>
  <c r="X7893" i="1"/>
  <c r="X239" i="1"/>
  <c r="X1567" i="1"/>
  <c r="X221" i="1"/>
  <c r="X142" i="1"/>
  <c r="X362" i="1"/>
  <c r="X244" i="1"/>
  <c r="X133" i="1"/>
  <c r="X92" i="1"/>
  <c r="X166" i="1"/>
  <c r="X214" i="1"/>
  <c r="X263" i="1"/>
  <c r="X941" i="1"/>
  <c r="X230" i="1"/>
  <c r="X159" i="1"/>
  <c r="X294" i="1"/>
  <c r="X89" i="1"/>
  <c r="X253" i="1"/>
  <c r="X111" i="1"/>
  <c r="X2487" i="1"/>
  <c r="X297" i="1"/>
  <c r="X378" i="1"/>
  <c r="X158" i="1"/>
  <c r="X317" i="1"/>
  <c r="X32" i="1"/>
  <c r="X249" i="1"/>
  <c r="X121" i="1"/>
  <c r="X97" i="1"/>
  <c r="X301" i="1"/>
  <c r="X7547" i="1"/>
  <c r="X2619" i="1"/>
  <c r="X106" i="1"/>
  <c r="X81" i="1"/>
  <c r="X107" i="1"/>
  <c r="X334" i="1"/>
  <c r="X303" i="1"/>
  <c r="X1433" i="1"/>
  <c r="X77" i="1"/>
  <c r="X199" i="1"/>
  <c r="X271" i="1"/>
  <c r="X333" i="1"/>
  <c r="X7891" i="1"/>
  <c r="X4725" i="1"/>
  <c r="X338" i="1"/>
  <c r="X304" i="1"/>
  <c r="X146" i="1"/>
  <c r="X242" i="1"/>
  <c r="X435" i="1"/>
  <c r="X425" i="1"/>
  <c r="X5940" i="1"/>
  <c r="X236" i="1"/>
  <c r="X411" i="1"/>
  <c r="X368" i="1"/>
  <c r="X328" i="1"/>
  <c r="X302" i="1"/>
  <c r="X663" i="1"/>
  <c r="X381" i="1"/>
  <c r="X305" i="1"/>
  <c r="X2618" i="1"/>
  <c r="X751" i="1"/>
  <c r="X752" i="1"/>
  <c r="X229" i="1"/>
  <c r="X702" i="1"/>
  <c r="X900" i="1"/>
  <c r="X64" i="1"/>
  <c r="X356" i="1"/>
  <c r="X8195" i="1"/>
  <c r="X390" i="1"/>
  <c r="X7872" i="1"/>
  <c r="X337" i="1"/>
  <c r="X282" i="1"/>
  <c r="X374" i="1"/>
  <c r="X420" i="1"/>
  <c r="X496" i="1"/>
  <c r="X375" i="1"/>
  <c r="X315" i="1"/>
  <c r="X1477" i="1"/>
  <c r="X7901" i="1"/>
  <c r="X329" i="1"/>
  <c r="X394" i="1"/>
  <c r="X383" i="1"/>
  <c r="X183" i="1"/>
  <c r="X388" i="1"/>
  <c r="X7899" i="1"/>
  <c r="X1147" i="1"/>
  <c r="X627" i="1"/>
  <c r="X354" i="1"/>
  <c r="X7864" i="1"/>
  <c r="X408" i="1"/>
  <c r="X216" i="1"/>
  <c r="X462" i="1"/>
  <c r="X434" i="1"/>
  <c r="X452" i="1"/>
  <c r="X177" i="1"/>
  <c r="X506" i="1"/>
  <c r="X382" i="1"/>
  <c r="X1273" i="1"/>
  <c r="X489" i="1"/>
  <c r="X430" i="1"/>
  <c r="X5283" i="1"/>
  <c r="X335" i="1"/>
  <c r="X418" i="1"/>
  <c r="X419" i="1"/>
  <c r="X274" i="1"/>
  <c r="X431" i="1"/>
  <c r="X310" i="1"/>
  <c r="X268" i="1"/>
  <c r="X474" i="1"/>
  <c r="X269" i="1"/>
  <c r="X1405" i="1"/>
  <c r="X525" i="1"/>
  <c r="X460" i="1"/>
  <c r="X478" i="1"/>
  <c r="X482" i="1"/>
  <c r="X484" i="1"/>
  <c r="X479" i="1"/>
  <c r="X456" i="1"/>
  <c r="X784" i="1"/>
  <c r="X804" i="1"/>
  <c r="X440" i="1"/>
  <c r="X384" i="1"/>
  <c r="X468" i="1"/>
  <c r="X429" i="1"/>
  <c r="X625" i="1"/>
  <c r="X516" i="1"/>
  <c r="X7862" i="1"/>
  <c r="X612" i="1"/>
  <c r="X367" i="1"/>
  <c r="X505" i="1"/>
  <c r="X461" i="1"/>
  <c r="X1347" i="1"/>
  <c r="X238" i="1"/>
  <c r="X1530" i="1"/>
  <c r="X483" i="1"/>
  <c r="X241" i="1"/>
  <c r="X1332" i="1"/>
  <c r="X477" i="1"/>
  <c r="X998" i="1"/>
  <c r="X518" i="1"/>
  <c r="X613" i="1"/>
  <c r="X473" i="1"/>
  <c r="X531" i="1"/>
  <c r="X332" i="1"/>
  <c r="X459" i="1"/>
  <c r="X257" i="1"/>
  <c r="X487" i="1"/>
  <c r="X523" i="1"/>
  <c r="X442" i="1"/>
  <c r="X3266" i="1"/>
  <c r="X331" i="1"/>
  <c r="X485" i="1"/>
  <c r="X680" i="1"/>
  <c r="X453" i="1"/>
  <c r="X715" i="1"/>
  <c r="X552" i="1"/>
  <c r="X597" i="1"/>
  <c r="X554" i="1"/>
  <c r="X494" i="1"/>
  <c r="X275" i="1"/>
  <c r="X152" i="1"/>
  <c r="X975" i="1"/>
  <c r="X504" i="1"/>
  <c r="X353" i="1"/>
  <c r="X480" i="1"/>
  <c r="X323" i="1"/>
  <c r="X515" i="1"/>
  <c r="X499" i="1"/>
  <c r="X1104" i="1"/>
  <c r="X937" i="1"/>
  <c r="X572" i="1"/>
  <c r="X926" i="1"/>
  <c r="X522" i="1"/>
  <c r="X42" i="1"/>
  <c r="X414" i="1"/>
  <c r="X131" i="1"/>
  <c r="X580" i="1"/>
  <c r="X224" i="1"/>
  <c r="X1047" i="1"/>
  <c r="X433" i="1"/>
  <c r="X1095" i="1"/>
  <c r="X539" i="1"/>
  <c r="X465" i="1"/>
  <c r="X454" i="1"/>
  <c r="X608" i="1"/>
  <c r="X1577" i="1"/>
  <c r="X603" i="1"/>
  <c r="X746" i="1"/>
  <c r="X544" i="1"/>
  <c r="X609" i="1"/>
  <c r="X543" i="1"/>
  <c r="X527" i="1"/>
  <c r="X1767" i="1"/>
  <c r="X602" i="1"/>
  <c r="X600" i="1"/>
  <c r="X455" i="1"/>
  <c r="X593" i="1"/>
  <c r="X598" i="1"/>
  <c r="X566" i="1"/>
  <c r="X772" i="1"/>
  <c r="X588" i="1"/>
  <c r="X604" i="1"/>
  <c r="X634" i="1"/>
  <c r="X596" i="1"/>
  <c r="X594" i="1"/>
  <c r="X605" i="1"/>
  <c r="X145" i="1"/>
  <c r="X606" i="1"/>
  <c r="X446" i="1"/>
  <c r="X399" i="1"/>
  <c r="X3801" i="1"/>
  <c r="X628" i="1"/>
  <c r="X536" i="1"/>
  <c r="X512" i="1"/>
  <c r="X698" i="1"/>
  <c r="X638" i="1"/>
  <c r="X987" i="1"/>
  <c r="X653" i="1"/>
  <c r="X626" i="1"/>
  <c r="X635" i="1"/>
  <c r="X291" i="1"/>
  <c r="X622" i="1"/>
  <c r="X545" i="1"/>
  <c r="X546" i="1"/>
  <c r="X778" i="1"/>
  <c r="X567" i="1"/>
  <c r="X699" i="1"/>
  <c r="X629" i="1"/>
  <c r="X441" i="1"/>
  <c r="X365" i="1"/>
  <c r="X532" i="1"/>
  <c r="X557" i="1"/>
  <c r="X646" i="1"/>
  <c r="X782" i="1"/>
  <c r="X639" i="1"/>
  <c r="X1129" i="1"/>
  <c r="X623" i="1"/>
  <c r="X1272" i="1"/>
  <c r="X718" i="1"/>
  <c r="X558" i="1"/>
  <c r="X589" i="1"/>
  <c r="X662" i="1"/>
  <c r="X582" i="1"/>
  <c r="X780" i="1"/>
  <c r="X444" i="1"/>
  <c r="X342" i="1"/>
  <c r="X248" i="1"/>
  <c r="X660" i="1"/>
  <c r="X293" i="1"/>
  <c r="X590" i="1"/>
  <c r="X1257" i="1"/>
  <c r="X542" i="1"/>
  <c r="X1302" i="1"/>
  <c r="X4038" i="1"/>
  <c r="X436" i="1"/>
  <c r="X657" i="1"/>
  <c r="X669" i="1"/>
  <c r="X960" i="1"/>
  <c r="X672" i="1"/>
  <c r="X671" i="1"/>
  <c r="X1155" i="1"/>
  <c r="X678" i="1"/>
  <c r="X1596" i="1"/>
  <c r="X706" i="1"/>
  <c r="X7922" i="1"/>
  <c r="X783" i="1"/>
  <c r="X373" i="1"/>
  <c r="X704" i="1"/>
  <c r="X670" i="1"/>
  <c r="X570" i="1"/>
  <c r="X529" i="1"/>
  <c r="X1086" i="1"/>
  <c r="X380" i="1"/>
  <c r="X668" i="1"/>
  <c r="X749" i="1"/>
  <c r="X620" i="1"/>
  <c r="X844" i="1"/>
  <c r="X563" i="1"/>
  <c r="X1717" i="1"/>
  <c r="X928" i="1"/>
  <c r="X697" i="1"/>
  <c r="X445" i="1"/>
  <c r="X492" i="1"/>
  <c r="X551" i="1"/>
  <c r="X1608" i="1"/>
  <c r="X1158" i="1"/>
  <c r="X679" i="1"/>
  <c r="X701" i="1"/>
  <c r="X729" i="1"/>
  <c r="X796" i="1"/>
  <c r="X472" i="1"/>
  <c r="X713" i="1"/>
  <c r="X585" i="1"/>
  <c r="X556" i="1"/>
  <c r="X1046" i="1"/>
  <c r="X717" i="1"/>
  <c r="X1041" i="1"/>
  <c r="X599" i="1"/>
  <c r="X586" i="1"/>
  <c r="X171" i="1"/>
  <c r="X777" i="1"/>
  <c r="X513" i="1"/>
  <c r="X507" i="1"/>
  <c r="X423" i="1"/>
  <c r="X624" i="1"/>
  <c r="X377" i="1"/>
  <c r="X753" i="1"/>
  <c r="X550" i="1"/>
  <c r="X977" i="1"/>
  <c r="X618" i="1"/>
  <c r="X687" i="1"/>
  <c r="X759" i="1"/>
  <c r="X736" i="1"/>
  <c r="X665" i="1"/>
  <c r="X2385" i="1"/>
  <c r="X228" i="1"/>
  <c r="X1020" i="1"/>
  <c r="X756" i="1"/>
  <c r="X1560" i="1"/>
  <c r="X754" i="1"/>
  <c r="X897" i="1"/>
  <c r="X258" i="1"/>
  <c r="X330" i="1"/>
  <c r="X703" i="1"/>
  <c r="X432" i="1"/>
  <c r="X25" i="1"/>
  <c r="X1028" i="1"/>
  <c r="X1792" i="1"/>
  <c r="X757" i="1"/>
  <c r="X1091" i="1"/>
  <c r="X779" i="1"/>
  <c r="X1089" i="1"/>
  <c r="X1167" i="1"/>
  <c r="X762" i="1"/>
  <c r="X740" i="1"/>
  <c r="X738" i="1"/>
  <c r="X172" i="1"/>
  <c r="X711" i="1"/>
  <c r="X888" i="1"/>
  <c r="X666" i="1"/>
  <c r="X561" i="1"/>
  <c r="X52" i="1"/>
  <c r="X636" i="1"/>
  <c r="X676" i="1"/>
  <c r="X2079" i="1"/>
  <c r="X510" i="1"/>
  <c r="X191" i="1"/>
  <c r="X705" i="1"/>
  <c r="X1098" i="1"/>
  <c r="X1323" i="1"/>
  <c r="X8093" i="1"/>
  <c r="X834" i="1"/>
  <c r="X742" i="1"/>
  <c r="X843" i="1"/>
  <c r="X1031" i="1"/>
  <c r="X819" i="1"/>
  <c r="X830" i="1"/>
  <c r="X851" i="1"/>
  <c r="X829" i="1"/>
  <c r="X838" i="1"/>
  <c r="X1075" i="1"/>
  <c r="X837" i="1"/>
  <c r="X812" i="1"/>
  <c r="X835" i="1"/>
  <c r="X732" i="1"/>
  <c r="X449" i="1"/>
  <c r="X1137" i="1"/>
  <c r="X547" i="1"/>
  <c r="X1071" i="1"/>
  <c r="X828" i="1"/>
  <c r="X2041" i="1"/>
  <c r="X833" i="1"/>
  <c r="X807" i="1"/>
  <c r="X805" i="1"/>
  <c r="X503" i="1"/>
  <c r="X821" i="1"/>
  <c r="X803" i="1"/>
  <c r="X802" i="1"/>
  <c r="X816" i="1"/>
  <c r="X1494" i="1"/>
  <c r="X794" i="1"/>
  <c r="X872" i="1"/>
  <c r="X824" i="1"/>
  <c r="X832" i="1"/>
  <c r="X817" i="1"/>
  <c r="X798" i="1"/>
  <c r="X1559" i="1"/>
  <c r="X814" i="1"/>
  <c r="X811" i="1"/>
  <c r="X785" i="1"/>
  <c r="X976" i="1"/>
  <c r="X876" i="1"/>
  <c r="X755" i="1"/>
  <c r="X875" i="1"/>
  <c r="X644" i="1"/>
  <c r="X867" i="1"/>
  <c r="X866" i="1"/>
  <c r="X1051" i="1"/>
  <c r="X3298" i="1"/>
  <c r="X1097" i="1"/>
  <c r="X831" i="1"/>
  <c r="X849" i="1"/>
  <c r="X581" i="1"/>
  <c r="X841" i="1"/>
  <c r="X836" i="1"/>
  <c r="X1151" i="1"/>
  <c r="X974" i="1"/>
  <c r="X871" i="1"/>
  <c r="X574" i="1"/>
  <c r="X863" i="1"/>
  <c r="X641" i="1"/>
  <c r="X797" i="1"/>
  <c r="X859" i="1"/>
  <c r="X857" i="1"/>
  <c r="X815" i="1"/>
  <c r="X873" i="1"/>
  <c r="X845" i="1"/>
  <c r="X879" i="1"/>
  <c r="X848" i="1"/>
  <c r="X75" i="1"/>
  <c r="X968" i="1"/>
  <c r="X973" i="1"/>
  <c r="X840" i="1"/>
  <c r="X839" i="1"/>
  <c r="X877" i="1"/>
  <c r="X860" i="1"/>
  <c r="X827" i="1"/>
  <c r="X916" i="1"/>
  <c r="X820" i="1"/>
  <c r="X1010" i="1"/>
  <c r="X139" i="1"/>
  <c r="X1387" i="1"/>
  <c r="X1407" i="1"/>
  <c r="X800" i="1"/>
  <c r="X842" i="1"/>
  <c r="X1291" i="1"/>
  <c r="X1259" i="1"/>
  <c r="X962" i="1"/>
  <c r="X959" i="1"/>
  <c r="X882" i="1"/>
  <c r="X955" i="1"/>
  <c r="X953" i="1"/>
  <c r="X642" i="1"/>
  <c r="X949" i="1"/>
  <c r="X439" i="1"/>
  <c r="X1270" i="1"/>
  <c r="X2758" i="1"/>
  <c r="X520" i="1"/>
  <c r="X2258" i="1"/>
  <c r="X899" i="1"/>
  <c r="X2423" i="1"/>
  <c r="X355" i="1"/>
  <c r="X934" i="1"/>
  <c r="X1014" i="1"/>
  <c r="X927" i="1"/>
  <c r="X925" i="1"/>
  <c r="X924" i="1"/>
  <c r="X920" i="1"/>
  <c r="X919" i="1"/>
  <c r="X726" i="1"/>
  <c r="X371" i="1"/>
  <c r="X673" i="1"/>
  <c r="X709" i="1"/>
  <c r="X1121" i="1"/>
  <c r="X892" i="1"/>
  <c r="X307" i="1"/>
  <c r="X931" i="1"/>
  <c r="X681" i="1"/>
  <c r="X809" i="1"/>
  <c r="X1135" i="1"/>
  <c r="X559" i="1"/>
  <c r="X1081" i="1"/>
  <c r="X5059" i="1"/>
  <c r="X722" i="1"/>
  <c r="X387" i="1"/>
  <c r="X791" i="1"/>
  <c r="X992" i="1"/>
  <c r="X917" i="1"/>
  <c r="X447" i="1"/>
  <c r="X823" i="1"/>
  <c r="X1102" i="1"/>
  <c r="X392" i="1"/>
  <c r="X707" i="1"/>
  <c r="X517" i="1"/>
  <c r="X1101" i="1"/>
  <c r="X923" i="1"/>
  <c r="X921" i="1"/>
  <c r="X915" i="1"/>
  <c r="X1455" i="1"/>
  <c r="X23" i="1"/>
  <c r="X652" i="1"/>
  <c r="X2201" i="1"/>
  <c r="X1012" i="1"/>
  <c r="X938" i="1"/>
  <c r="X417" i="1"/>
  <c r="X771" i="1"/>
  <c r="X854" i="1"/>
  <c r="X808" i="1"/>
  <c r="X633" i="1"/>
  <c r="X2406" i="1"/>
  <c r="X1758" i="1"/>
  <c r="X951" i="1"/>
  <c r="X1170" i="1"/>
  <c r="X695" i="1"/>
  <c r="X1223" i="1"/>
  <c r="X990" i="1"/>
  <c r="X696" i="1"/>
  <c r="X1175" i="1"/>
  <c r="X853" i="1"/>
  <c r="X1182" i="1"/>
  <c r="X1599" i="1"/>
  <c r="X578" i="1"/>
  <c r="X464" i="1"/>
  <c r="X999" i="1"/>
  <c r="X1194" i="1"/>
  <c r="X889" i="1"/>
  <c r="X649" i="1"/>
  <c r="X314" i="1"/>
  <c r="X1206" i="1"/>
  <c r="X206" i="1"/>
  <c r="X2524" i="1"/>
  <c r="X540" i="1"/>
  <c r="X793" i="1"/>
  <c r="X475" i="1"/>
  <c r="X226" i="1"/>
  <c r="X1228" i="1"/>
  <c r="X8148" i="1"/>
  <c r="X950" i="1"/>
  <c r="X1110" i="1"/>
  <c r="X1225" i="1"/>
  <c r="X2247" i="1"/>
  <c r="X1108" i="1"/>
  <c r="X984" i="1"/>
  <c r="X933" i="1"/>
  <c r="X1087" i="1"/>
  <c r="X1001" i="1"/>
  <c r="X2539" i="1"/>
  <c r="X1015" i="1"/>
  <c r="X710" i="1"/>
  <c r="X2750" i="1"/>
  <c r="X985" i="1"/>
  <c r="X878" i="1"/>
  <c r="X1024" i="1"/>
  <c r="X1310" i="1"/>
  <c r="X1107" i="1"/>
  <c r="X1960" i="1"/>
  <c r="X723" i="1"/>
  <c r="X989" i="1"/>
  <c r="X988" i="1"/>
  <c r="X887" i="1"/>
  <c r="X1027" i="1"/>
  <c r="X219" i="1"/>
  <c r="X1008" i="1"/>
  <c r="X727" i="1"/>
  <c r="X997" i="1"/>
  <c r="X708" i="1"/>
  <c r="X318" i="1"/>
  <c r="X810" i="1"/>
  <c r="X980" i="1"/>
  <c r="X739" i="1"/>
  <c r="X118" i="1"/>
  <c r="X3114" i="1"/>
  <c r="X1105" i="1"/>
  <c r="X196" i="1"/>
  <c r="X864" i="1"/>
  <c r="X1127" i="1"/>
  <c r="X1515" i="1"/>
  <c r="X1981" i="1"/>
  <c r="X700" i="1"/>
  <c r="X1077" i="1"/>
  <c r="X535" i="1"/>
  <c r="X1148" i="1"/>
  <c r="X514" i="1"/>
  <c r="X406" i="1"/>
  <c r="X8147" i="1"/>
  <c r="X770" i="1"/>
  <c r="X1491" i="1"/>
  <c r="X822" i="1"/>
  <c r="X758" i="1"/>
  <c r="X647" i="1"/>
  <c r="X1042" i="1"/>
  <c r="X2897" i="1"/>
  <c r="X619" i="1"/>
  <c r="X530" i="1"/>
  <c r="X182" i="1"/>
  <c r="X948" i="1"/>
  <c r="X1034" i="1"/>
  <c r="X750" i="1"/>
  <c r="X1450" i="1"/>
  <c r="X1425" i="1"/>
  <c r="X991" i="1"/>
  <c r="X689" i="1"/>
  <c r="X1072" i="1"/>
  <c r="X553" i="1"/>
  <c r="X339" i="1"/>
  <c r="X692" i="1"/>
  <c r="X2958" i="1"/>
  <c r="X72" i="1"/>
  <c r="X7865" i="1"/>
  <c r="X694" i="1"/>
  <c r="X909" i="1"/>
  <c r="X1073" i="1"/>
  <c r="X2127" i="1"/>
  <c r="X1074" i="1"/>
  <c r="X1038" i="1"/>
  <c r="X1052" i="1"/>
  <c r="X1330" i="1"/>
  <c r="X614" i="1"/>
  <c r="X942" i="1"/>
  <c r="X898" i="1"/>
  <c r="X344" i="1"/>
  <c r="X768" i="1"/>
  <c r="X1058" i="1"/>
  <c r="X719" i="1"/>
  <c r="X541" i="1"/>
  <c r="X2364" i="1"/>
  <c r="X1315" i="1"/>
  <c r="X1070" i="1"/>
  <c r="X789" i="1"/>
  <c r="X2737" i="1"/>
  <c r="X760" i="1"/>
  <c r="X1090" i="1"/>
  <c r="X1082" i="1"/>
  <c r="X1116" i="1"/>
  <c r="X1083" i="1"/>
  <c r="X1117" i="1"/>
  <c r="X1068" i="1"/>
  <c r="X958" i="1"/>
  <c r="X943" i="1"/>
  <c r="X1059" i="1"/>
  <c r="X972" i="1"/>
  <c r="X1055" i="1"/>
  <c r="X1112" i="1"/>
  <c r="X913" i="1"/>
  <c r="X935" i="1"/>
  <c r="X7878" i="1"/>
  <c r="X1111" i="1"/>
  <c r="X855" i="1"/>
  <c r="X457" i="1"/>
  <c r="X1113" i="1"/>
  <c r="X1505" i="1"/>
  <c r="X4632" i="1"/>
  <c r="X1152" i="1"/>
  <c r="X956" i="1"/>
  <c r="X630" i="1"/>
  <c r="X1972" i="1"/>
  <c r="X1132" i="1"/>
  <c r="X5188" i="1"/>
  <c r="X767" i="1"/>
  <c r="X1422" i="1"/>
  <c r="X1475" i="1"/>
  <c r="X8220" i="1"/>
  <c r="X1522" i="1"/>
  <c r="X1134" i="1"/>
  <c r="X595" i="1"/>
  <c r="X886" i="1"/>
  <c r="X1258" i="1"/>
  <c r="X281" i="1"/>
  <c r="X861" i="1"/>
  <c r="X912" i="1"/>
  <c r="X1036" i="1"/>
  <c r="X932" i="1"/>
  <c r="X1261" i="1"/>
  <c r="X1029" i="1"/>
  <c r="X615" i="1"/>
  <c r="X1623" i="1"/>
  <c r="X1539" i="1"/>
  <c r="X2232" i="1"/>
  <c r="X1823" i="1"/>
  <c r="X7830" i="1"/>
  <c r="X1053" i="1"/>
  <c r="X1153" i="1"/>
  <c r="X693" i="1"/>
  <c r="X1171" i="1"/>
  <c r="X401" i="1"/>
  <c r="X2016" i="1"/>
  <c r="X1314" i="1"/>
  <c r="X1393" i="1"/>
  <c r="X1160" i="1"/>
  <c r="X2220" i="1"/>
  <c r="X1444" i="1"/>
  <c r="X393" i="1"/>
  <c r="X1280" i="1"/>
  <c r="X1166" i="1"/>
  <c r="X1884" i="1"/>
  <c r="X237" i="1"/>
  <c r="X1162" i="1"/>
  <c r="X1384" i="1"/>
  <c r="X716" i="1"/>
  <c r="X1307" i="1"/>
  <c r="X376" i="1"/>
  <c r="X2001" i="1"/>
  <c r="X1318" i="1"/>
  <c r="X83" i="1"/>
  <c r="X1003" i="1"/>
  <c r="X1606" i="1"/>
  <c r="X151" i="1"/>
  <c r="X2008" i="1"/>
  <c r="X1322" i="1"/>
  <c r="X2022" i="1"/>
  <c r="X1183" i="1"/>
  <c r="X1154" i="1"/>
  <c r="X1910" i="1"/>
  <c r="X880" i="1"/>
  <c r="X1176" i="1"/>
  <c r="X3065" i="1"/>
  <c r="X412" i="1"/>
  <c r="X1262" i="1"/>
  <c r="X1287" i="1"/>
  <c r="X549" i="1"/>
  <c r="X2400" i="1"/>
  <c r="X971" i="1"/>
  <c r="X180" i="1"/>
  <c r="X498" i="1"/>
  <c r="X1331" i="1"/>
  <c r="X1056" i="1"/>
  <c r="X1410" i="1"/>
  <c r="X7936" i="1"/>
  <c r="X1309" i="1"/>
  <c r="X1650" i="1"/>
  <c r="X2123" i="1"/>
  <c r="X134" i="1"/>
  <c r="X402" i="1"/>
  <c r="X651" i="1"/>
  <c r="X1221" i="1"/>
  <c r="X2427" i="1"/>
  <c r="X1246" i="1"/>
  <c r="X1232" i="1"/>
  <c r="X1140" i="1"/>
  <c r="X761" i="1"/>
  <c r="X1301" i="1"/>
  <c r="X1464" i="1"/>
  <c r="X277" i="1"/>
  <c r="X1188" i="1"/>
  <c r="X1370" i="1"/>
  <c r="X1289" i="1"/>
  <c r="X1242" i="1"/>
  <c r="X905" i="1"/>
  <c r="X1977" i="1"/>
  <c r="X1277" i="1"/>
  <c r="X775" i="1"/>
  <c r="X62" i="1"/>
  <c r="X1220" i="1"/>
  <c r="X1136" i="1"/>
  <c r="X1207" i="1"/>
  <c r="X1004" i="1"/>
  <c r="X1520" i="1"/>
  <c r="X1048" i="1"/>
  <c r="X1234" i="1"/>
  <c r="X674" i="1"/>
  <c r="X1271" i="1"/>
  <c r="X1231" i="1"/>
  <c r="X1013" i="1"/>
  <c r="X1974" i="1"/>
  <c r="X1165" i="1"/>
  <c r="X1297" i="1"/>
  <c r="X1603" i="1"/>
  <c r="X1268" i="1"/>
  <c r="X1216" i="1"/>
  <c r="X1115" i="1"/>
  <c r="X1467" i="1"/>
  <c r="X1215" i="1"/>
  <c r="X1214" i="1"/>
  <c r="X1213" i="1"/>
  <c r="X1264" i="1"/>
  <c r="X1979" i="1"/>
  <c r="X1294" i="1"/>
  <c r="X2359" i="1"/>
  <c r="X1005" i="1"/>
  <c r="X1465" i="1"/>
  <c r="X1202" i="1"/>
  <c r="X2062" i="1"/>
  <c r="X1293" i="1"/>
  <c r="X569" i="1"/>
  <c r="X1267" i="1"/>
  <c r="X1197" i="1"/>
  <c r="X1266" i="1"/>
  <c r="X1441" i="1"/>
  <c r="X1233" i="1"/>
  <c r="X584" i="1"/>
  <c r="X721" i="1"/>
  <c r="X1237" i="1"/>
  <c r="X2882" i="1"/>
  <c r="X1501" i="1"/>
  <c r="X940" i="1"/>
  <c r="X1227" i="1"/>
  <c r="X1218" i="1"/>
  <c r="X1789" i="1"/>
  <c r="X2439" i="1"/>
  <c r="X1198" i="1"/>
  <c r="X1035" i="1"/>
  <c r="X1226" i="1"/>
  <c r="X1239" i="1"/>
  <c r="X1238" i="1"/>
  <c r="X691" i="1"/>
  <c r="X2330" i="1"/>
  <c r="X1340" i="1"/>
  <c r="X1321" i="1"/>
  <c r="X1304" i="1"/>
  <c r="X1269" i="1"/>
  <c r="X1190" i="1"/>
  <c r="X349" i="1"/>
  <c r="X1126" i="1"/>
  <c r="X1534" i="1"/>
  <c r="X970" i="1"/>
  <c r="X1066" i="1"/>
  <c r="X1085" i="1"/>
  <c r="X1622" i="1"/>
  <c r="X918" i="1"/>
  <c r="X565" i="1"/>
  <c r="X7452" i="1"/>
  <c r="X1815" i="1"/>
  <c r="X1133" i="1"/>
  <c r="X1514" i="1"/>
  <c r="X591" i="1"/>
  <c r="X1764" i="1"/>
  <c r="X1050" i="1"/>
  <c r="X2104" i="1"/>
  <c r="X1391" i="1"/>
  <c r="X1375" i="1"/>
  <c r="X1316" i="1"/>
  <c r="X1757" i="1"/>
  <c r="X1576" i="1"/>
  <c r="X893" i="1"/>
  <c r="X1026" i="1"/>
  <c r="X508" i="1"/>
  <c r="X3317" i="1"/>
  <c r="X1868" i="1"/>
  <c r="X1288" i="1"/>
  <c r="X2248" i="1"/>
  <c r="X712" i="1"/>
  <c r="X1633" i="1"/>
  <c r="X1526" i="1"/>
  <c r="X1352" i="1"/>
  <c r="X1240" i="1"/>
  <c r="X1502" i="1"/>
  <c r="X215" i="1"/>
  <c r="X1835" i="1"/>
  <c r="X862" i="1"/>
  <c r="X1265" i="1"/>
  <c r="X1841" i="1"/>
  <c r="X1057" i="1"/>
  <c r="X1022" i="1"/>
  <c r="X1164" i="1"/>
  <c r="X1219" i="1"/>
  <c r="X1084" i="1"/>
  <c r="X1328" i="1"/>
  <c r="X369" i="1"/>
  <c r="X1186" i="1"/>
  <c r="X1470" i="1"/>
  <c r="X1372" i="1"/>
  <c r="X1655" i="1"/>
  <c r="X1369" i="1"/>
  <c r="X1558" i="1"/>
  <c r="X1139" i="1"/>
  <c r="X2479" i="1"/>
  <c r="X683" i="1"/>
  <c r="X1361" i="1"/>
  <c r="X1062" i="1"/>
  <c r="X1769" i="1"/>
  <c r="X884" i="1"/>
  <c r="X1593" i="1"/>
  <c r="X655" i="1"/>
  <c r="X929" i="1"/>
  <c r="X1471" i="1"/>
  <c r="X1150" i="1"/>
  <c r="X773" i="1"/>
  <c r="X1605" i="1"/>
  <c r="X1809" i="1"/>
  <c r="X1065" i="1"/>
  <c r="X1033" i="1"/>
  <c r="X1169" i="1"/>
  <c r="X1458" i="1"/>
  <c r="X1899" i="1"/>
  <c r="X1434" i="1"/>
  <c r="X1614" i="1"/>
  <c r="X1376" i="1"/>
  <c r="X1212" i="1"/>
  <c r="X1142" i="1"/>
  <c r="X731" i="1"/>
  <c r="X1398" i="1"/>
  <c r="X1902" i="1"/>
  <c r="X1535" i="1"/>
  <c r="X1866" i="1"/>
  <c r="X69" i="1"/>
  <c r="X2420" i="1"/>
  <c r="X1354" i="1"/>
  <c r="X1630" i="1"/>
  <c r="X1196" i="1"/>
  <c r="X1496" i="1"/>
  <c r="X234" i="1"/>
  <c r="X1602" i="1"/>
  <c r="X1241" i="1"/>
  <c r="X1364" i="1"/>
  <c r="X1337" i="1"/>
  <c r="X617" i="1"/>
  <c r="X2046" i="1"/>
  <c r="X1759" i="1"/>
  <c r="X7953" i="1"/>
  <c r="X986" i="1"/>
  <c r="X7920" i="1"/>
  <c r="X1448" i="1"/>
  <c r="X1442" i="1"/>
  <c r="X1327" i="1"/>
  <c r="X3574" i="1"/>
  <c r="X1664" i="1"/>
  <c r="X1479" i="1"/>
  <c r="X4767" i="1"/>
  <c r="X6858" i="1"/>
  <c r="X2349" i="1"/>
  <c r="X1860" i="1"/>
  <c r="X1589" i="1"/>
  <c r="X910" i="1"/>
  <c r="X1428" i="1"/>
  <c r="X2264" i="1"/>
  <c r="X1528" i="1"/>
  <c r="X747" i="1"/>
  <c r="X1890" i="1"/>
  <c r="X788" i="1"/>
  <c r="X1023" i="1"/>
  <c r="X903" i="1"/>
  <c r="X1420" i="1"/>
  <c r="X1454" i="1"/>
  <c r="X1205" i="1"/>
  <c r="X1786" i="1"/>
  <c r="X1888" i="1"/>
  <c r="X1537" i="1"/>
  <c r="X1449" i="1"/>
  <c r="X1436" i="1"/>
  <c r="X4597" i="1"/>
  <c r="X1432" i="1"/>
  <c r="X667" i="1"/>
  <c r="X1423" i="1"/>
  <c r="X4631" i="1"/>
  <c r="X1298" i="1"/>
  <c r="X1852" i="1"/>
  <c r="X132" i="1"/>
  <c r="X1493" i="1"/>
  <c r="X190" i="1"/>
  <c r="X1565" i="1"/>
  <c r="X2174" i="1"/>
  <c r="X637" i="1"/>
  <c r="X2397" i="1"/>
  <c r="X2682" i="1"/>
  <c r="X2021" i="1"/>
  <c r="X1016" i="1"/>
  <c r="X1286" i="1"/>
  <c r="X1411" i="1"/>
  <c r="X1161" i="1"/>
  <c r="X1500" i="1"/>
  <c r="X1399" i="1"/>
  <c r="X1313" i="1"/>
  <c r="X1544" i="1"/>
  <c r="X1721" i="1"/>
  <c r="X3622" i="1"/>
  <c r="X1431" i="1"/>
  <c r="X1519" i="1"/>
  <c r="X1922" i="1"/>
  <c r="X1044" i="1"/>
  <c r="X1739" i="1"/>
  <c r="X1644" i="1"/>
  <c r="X87" i="1"/>
  <c r="X11" i="1"/>
  <c r="X2480" i="1"/>
  <c r="X1299" i="1"/>
  <c r="X1543" i="1"/>
  <c r="X1504" i="1"/>
  <c r="X856" i="1"/>
  <c r="X993" i="1"/>
  <c r="X1281" i="1"/>
  <c r="X6403" i="1"/>
  <c r="X404" i="1"/>
  <c r="X1819" i="1"/>
  <c r="X1594" i="1"/>
  <c r="X1368" i="1"/>
  <c r="X1541" i="1"/>
  <c r="X7334" i="1"/>
  <c r="X262" i="1"/>
  <c r="X1252" i="1"/>
  <c r="X1037" i="1"/>
  <c r="X1562" i="1"/>
  <c r="X1125" i="1"/>
  <c r="X1499" i="1"/>
  <c r="X1255" i="1"/>
  <c r="X1283" i="1"/>
  <c r="X592" i="1"/>
  <c r="X1509" i="1"/>
  <c r="X906" i="1"/>
  <c r="X1180" i="1"/>
  <c r="X1000" i="1"/>
  <c r="X1094" i="1"/>
  <c r="X2559" i="1"/>
  <c r="X1123" i="1"/>
  <c r="X1643" i="1"/>
  <c r="X1388" i="1"/>
  <c r="X1867" i="1"/>
  <c r="X2292" i="1"/>
  <c r="X1251" i="1"/>
  <c r="X661" i="1"/>
  <c r="X1260" i="1"/>
  <c r="X4769" i="1"/>
  <c r="X470" i="1"/>
  <c r="X7008" i="1"/>
  <c r="X1590" i="1"/>
  <c r="X8084" i="1"/>
  <c r="X1578" i="1"/>
  <c r="X1808" i="1"/>
  <c r="X37" i="1"/>
  <c r="X1905" i="1"/>
  <c r="X607" i="1"/>
  <c r="X1775" i="1"/>
  <c r="X1527" i="1"/>
  <c r="X469" i="1"/>
  <c r="X1849" i="1"/>
  <c r="X1683" i="1"/>
  <c r="X1874" i="1"/>
  <c r="X1572" i="1"/>
  <c r="X658" i="1"/>
  <c r="X1203" i="1"/>
  <c r="X1675" i="1"/>
  <c r="X1743" i="1"/>
  <c r="X148" i="1"/>
  <c r="X1604" i="1"/>
  <c r="X1631" i="1"/>
  <c r="X1812" i="1"/>
  <c r="X2167" i="1"/>
  <c r="X1146" i="1"/>
  <c r="X8178" i="1"/>
  <c r="X1498" i="1"/>
  <c r="X1395" i="1"/>
  <c r="X1646" i="1"/>
  <c r="X1550" i="1"/>
  <c r="X256" i="1"/>
  <c r="X1787" i="1"/>
  <c r="X1371" i="1"/>
  <c r="X2142" i="1"/>
  <c r="X1843" i="1"/>
  <c r="X1181" i="1"/>
  <c r="X2158" i="1"/>
  <c r="X124" i="1"/>
  <c r="X1857" i="1"/>
  <c r="X1895" i="1"/>
  <c r="X1854" i="1"/>
  <c r="X1187" i="1"/>
  <c r="X1106" i="1"/>
  <c r="X2650" i="1"/>
  <c r="X1099" i="1"/>
  <c r="X1177" i="1"/>
  <c r="X1909" i="1"/>
  <c r="X1607" i="1"/>
  <c r="X204" i="1"/>
  <c r="X1616" i="1"/>
  <c r="X4580" i="1"/>
  <c r="X764" i="1"/>
  <c r="X3984" i="1"/>
  <c r="X2073" i="1"/>
  <c r="X1600" i="1"/>
  <c r="X1571" i="1"/>
  <c r="X1833" i="1"/>
  <c r="X1481" i="1"/>
  <c r="X327" i="1"/>
  <c r="X458" i="1"/>
  <c r="X70" i="1"/>
  <c r="X1168" i="1"/>
  <c r="X4145" i="1"/>
  <c r="X1612" i="1"/>
  <c r="X645" i="1"/>
  <c r="X370" i="1"/>
  <c r="X1507" i="1"/>
  <c r="X1236" i="1"/>
  <c r="X1993" i="1"/>
  <c r="X1597" i="1"/>
  <c r="X1851" i="1"/>
  <c r="X1742" i="1"/>
  <c r="X1122" i="1"/>
  <c r="X287" i="1"/>
  <c r="X2281" i="1"/>
  <c r="X1163" i="1"/>
  <c r="X1601" i="1"/>
  <c r="X1858" i="1"/>
  <c r="X1779" i="1"/>
  <c r="X2012" i="1"/>
  <c r="X1429" i="1"/>
  <c r="X1639" i="1"/>
  <c r="X1621" i="1"/>
  <c r="X2265" i="1"/>
  <c r="X1414" i="1"/>
  <c r="X765" i="1"/>
  <c r="X2669" i="1"/>
  <c r="X400" i="1"/>
  <c r="X211" i="1"/>
  <c r="X690" i="1"/>
  <c r="X1341" i="1"/>
  <c r="X1846" i="1"/>
  <c r="X1803" i="1"/>
  <c r="X1367" i="1"/>
  <c r="X1632" i="1"/>
  <c r="X1964" i="1"/>
  <c r="X1681" i="1"/>
  <c r="X1656" i="1"/>
  <c r="X2747" i="1"/>
  <c r="X1064" i="1"/>
  <c r="X428" i="1"/>
  <c r="X1512" i="1"/>
  <c r="X908" i="1"/>
  <c r="X688" i="1"/>
  <c r="X2028" i="1"/>
  <c r="X398" i="1"/>
  <c r="X2024" i="1"/>
  <c r="X8180" i="1"/>
  <c r="X1061" i="1"/>
  <c r="X1390" i="1"/>
  <c r="X1124" i="1"/>
  <c r="X1561" i="1"/>
  <c r="X1235" i="1"/>
  <c r="X184" i="1"/>
  <c r="X1648" i="1"/>
  <c r="X2190" i="1"/>
  <c r="X2027" i="1"/>
  <c r="X325" i="1"/>
  <c r="X1339" i="1"/>
  <c r="X1404" i="1"/>
  <c r="X1663" i="1"/>
  <c r="X1545" i="1"/>
  <c r="X1002" i="1"/>
  <c r="X1141" i="1"/>
  <c r="X3763" i="1"/>
  <c r="X1285" i="1"/>
  <c r="X1377" i="1"/>
  <c r="X963" i="1"/>
  <c r="X1049" i="1"/>
  <c r="X1695" i="1"/>
  <c r="X1720" i="1"/>
  <c r="X1719" i="1"/>
  <c r="X564" i="1"/>
  <c r="X1712" i="1"/>
  <c r="X1692" i="1"/>
  <c r="X1551" i="1"/>
  <c r="X3069" i="1"/>
  <c r="X1486" i="1"/>
  <c r="X1689" i="1"/>
  <c r="X1980" i="1"/>
  <c r="X944" i="1"/>
  <c r="X1360" i="1"/>
  <c r="X2011" i="1"/>
  <c r="X1173" i="1"/>
  <c r="X1715" i="1"/>
  <c r="X2578" i="1"/>
  <c r="X2071" i="1"/>
  <c r="X1674" i="1"/>
  <c r="X1617" i="1"/>
  <c r="X1698" i="1"/>
  <c r="X1755" i="1"/>
  <c r="X1756" i="1"/>
  <c r="X1782" i="1"/>
  <c r="X1716" i="1"/>
  <c r="X1677" i="1"/>
  <c r="X1728" i="1"/>
  <c r="X1745" i="1"/>
  <c r="X1891" i="1"/>
  <c r="X1553" i="1"/>
  <c r="X1744" i="1"/>
  <c r="X1708" i="1"/>
  <c r="X1707" i="1"/>
  <c r="X3762" i="1"/>
  <c r="X1497" i="1"/>
  <c r="X1784" i="1"/>
  <c r="X1713" i="1"/>
  <c r="X1927" i="1"/>
  <c r="X1701" i="1"/>
  <c r="X1694" i="1"/>
  <c r="X2838" i="1"/>
  <c r="X1735" i="1"/>
  <c r="X2355" i="1"/>
  <c r="X2277" i="1"/>
  <c r="X1859" i="1"/>
  <c r="X1999" i="1"/>
  <c r="X4170" i="1"/>
  <c r="X1670" i="1"/>
  <c r="X1738" i="1"/>
  <c r="X1680" i="1"/>
  <c r="X1696" i="1"/>
  <c r="X8044" i="1"/>
  <c r="X3254" i="1"/>
  <c r="X1063" i="1"/>
  <c r="X2038" i="1"/>
  <c r="X1295" i="1"/>
  <c r="X2261" i="1"/>
  <c r="X1320" i="1"/>
  <c r="X1468" i="1"/>
  <c r="X2460" i="1"/>
  <c r="X1343" i="1"/>
  <c r="X1898" i="1"/>
  <c r="X451" i="1"/>
  <c r="X1447" i="1"/>
  <c r="X1564" i="1"/>
  <c r="X1970" i="1"/>
  <c r="X1684" i="1"/>
  <c r="X3146" i="1"/>
  <c r="X1019" i="1"/>
  <c r="X1733" i="1"/>
  <c r="X1472" i="1"/>
  <c r="X4177" i="1"/>
  <c r="X6910" i="1"/>
  <c r="X4819" i="1"/>
  <c r="X2034" i="1"/>
  <c r="X1100" i="1"/>
  <c r="X1730" i="1"/>
  <c r="X1722" i="1"/>
  <c r="X1766" i="1"/>
  <c r="X2463" i="1"/>
  <c r="X1017" i="1"/>
  <c r="X1649" i="1"/>
  <c r="X2640" i="1"/>
  <c r="X1734" i="1"/>
  <c r="X1732" i="1"/>
  <c r="X7180" i="1"/>
  <c r="X2253" i="1"/>
  <c r="X2244" i="1"/>
  <c r="X1570" i="1"/>
  <c r="X1929" i="1"/>
  <c r="X656" i="1"/>
  <c r="X2131" i="1"/>
  <c r="X1827" i="1"/>
  <c r="X2091" i="1"/>
  <c r="X1703" i="1"/>
  <c r="X1159" i="1"/>
  <c r="X2836" i="1"/>
  <c r="X1904" i="1"/>
  <c r="X1836" i="1"/>
  <c r="X1359" i="1"/>
  <c r="X2018" i="1"/>
  <c r="X2047" i="1"/>
  <c r="X2107" i="1"/>
  <c r="X1459" i="1"/>
  <c r="X389" i="1"/>
  <c r="X1945" i="1"/>
  <c r="X2361" i="1"/>
  <c r="X930" i="1"/>
  <c r="X2483" i="1"/>
  <c r="X1920" i="1"/>
  <c r="X343" i="1"/>
  <c r="X1492" i="1"/>
  <c r="X1850" i="1"/>
  <c r="X1676" i="1"/>
  <c r="X1184" i="1"/>
  <c r="X1834" i="1"/>
  <c r="X3270" i="1"/>
  <c r="X21" i="1"/>
  <c r="X1006" i="1"/>
  <c r="X1693" i="1"/>
  <c r="X1805" i="1"/>
  <c r="X1848" i="1"/>
  <c r="X1828" i="1"/>
  <c r="X1435" i="1"/>
  <c r="X168" i="1"/>
  <c r="X2080" i="1"/>
  <c r="X267" i="1"/>
  <c r="X1966" i="1"/>
  <c r="X1845" i="1"/>
  <c r="X1952" i="1"/>
  <c r="X2178" i="1"/>
  <c r="X1988" i="1"/>
  <c r="X1636" i="1"/>
  <c r="X5893" i="1"/>
  <c r="X1208" i="1"/>
  <c r="X3342" i="1"/>
  <c r="X1928" i="1"/>
  <c r="X2211" i="1"/>
  <c r="X1872" i="1"/>
  <c r="X2168" i="1"/>
  <c r="X3814" i="1"/>
  <c r="X1230" i="1"/>
  <c r="X1629" i="1"/>
  <c r="X1831" i="1"/>
  <c r="X289" i="1"/>
  <c r="X2565" i="1"/>
  <c r="X3279" i="1"/>
  <c r="X1906" i="1"/>
  <c r="X869" i="1"/>
  <c r="X279" i="1"/>
  <c r="X7319" i="1"/>
  <c r="X1932" i="1"/>
  <c r="X1585" i="1"/>
  <c r="X966" i="1"/>
  <c r="X2112" i="1"/>
  <c r="X1955" i="1"/>
  <c r="X2490" i="1"/>
  <c r="X2268" i="1"/>
  <c r="X533" i="1"/>
  <c r="X2019" i="1"/>
  <c r="X6462" i="1"/>
  <c r="X1938" i="1"/>
  <c r="X1765" i="1"/>
  <c r="X1408" i="1"/>
  <c r="X1536" i="1"/>
  <c r="X1804" i="1"/>
  <c r="X2272" i="1"/>
  <c r="X1529" i="1"/>
  <c r="X2066" i="1"/>
  <c r="X2461" i="1"/>
  <c r="X1861" i="1"/>
  <c r="X1557" i="1"/>
  <c r="X422" i="1"/>
  <c r="X2109" i="1"/>
  <c r="X1092" i="1"/>
  <c r="X1627" i="1"/>
  <c r="X3504" i="1"/>
  <c r="X1103" i="1"/>
  <c r="X936" i="1"/>
  <c r="X1985" i="1"/>
  <c r="X1832" i="1"/>
  <c r="X3289" i="1"/>
  <c r="X1897" i="1"/>
  <c r="X3097" i="1"/>
  <c r="X3804" i="1"/>
  <c r="X2225" i="1"/>
  <c r="X1510" i="1"/>
  <c r="X1109" i="1"/>
  <c r="X2442" i="1"/>
  <c r="X2306" i="1"/>
  <c r="X890" i="1"/>
  <c r="X67" i="1"/>
  <c r="X896" i="1"/>
  <c r="X1540" i="1"/>
  <c r="X2083" i="1"/>
  <c r="X2465" i="1"/>
  <c r="X1796" i="1"/>
  <c r="X1942" i="1"/>
  <c r="X2181" i="1"/>
  <c r="X728" i="1"/>
  <c r="X2674" i="1"/>
  <c r="X2335" i="1"/>
  <c r="X1575" i="1"/>
  <c r="X982" i="1"/>
  <c r="X1710" i="1"/>
  <c r="X149" i="1"/>
  <c r="X733" i="1"/>
  <c r="X1096" i="1"/>
  <c r="X2366" i="1"/>
  <c r="X8100" i="1"/>
  <c r="X1937" i="1"/>
  <c r="X1466" i="1"/>
  <c r="X1204" i="1"/>
  <c r="X2230" i="1"/>
  <c r="X587" i="1"/>
  <c r="X2111" i="1"/>
  <c r="X1473" i="1"/>
  <c r="X1495" i="1"/>
  <c r="X1954" i="1"/>
  <c r="X19" i="1"/>
  <c r="X3684" i="1"/>
  <c r="X1943" i="1"/>
  <c r="X2294" i="1"/>
  <c r="X2159" i="1"/>
  <c r="X1763" i="1"/>
  <c r="X1618" i="1"/>
  <c r="X1334" i="1"/>
  <c r="X1933" i="1"/>
  <c r="X2893" i="1"/>
  <c r="X1613" i="1"/>
  <c r="X308" i="1"/>
  <c r="X1790" i="1"/>
  <c r="X2198" i="1"/>
  <c r="X2013" i="1"/>
  <c r="X1957" i="1"/>
  <c r="X1794" i="1"/>
  <c r="X1615" i="1"/>
  <c r="X2023" i="1"/>
  <c r="X7833" i="1"/>
  <c r="X54" i="1"/>
  <c r="X6033" i="1"/>
  <c r="X2007" i="1"/>
  <c r="X2636" i="1"/>
  <c r="X3292" i="1"/>
  <c r="X1278" i="1"/>
  <c r="X1986" i="1"/>
  <c r="X115" i="1"/>
  <c r="X1968" i="1"/>
  <c r="X1918" i="1"/>
  <c r="X1325" i="1"/>
  <c r="X961" i="1"/>
  <c r="X1542" i="1"/>
  <c r="X1984" i="1"/>
  <c r="X1847" i="1"/>
  <c r="X1976" i="1"/>
  <c r="X1978" i="1"/>
  <c r="X1426" i="1"/>
  <c r="X167" i="1"/>
  <c r="X1525" i="1"/>
  <c r="X1452" i="1"/>
  <c r="X1329" i="1"/>
  <c r="X2113" i="1"/>
  <c r="X5292" i="1"/>
  <c r="X1776" i="1"/>
  <c r="X1345" i="1"/>
  <c r="X7477" i="1"/>
  <c r="X1143" i="1"/>
  <c r="X1995" i="1"/>
  <c r="X2404" i="1"/>
  <c r="X3178" i="1"/>
  <c r="X1657" i="1"/>
  <c r="X1741" i="1"/>
  <c r="X2579" i="1"/>
  <c r="X2194" i="1"/>
  <c r="X2870" i="1"/>
  <c r="X3139" i="1"/>
  <c r="X1355" i="1"/>
  <c r="X1587" i="1"/>
  <c r="X2826" i="1"/>
  <c r="X568" i="1"/>
  <c r="X1312" i="1"/>
  <c r="X1319" i="1"/>
  <c r="X1476" i="1"/>
  <c r="X3251" i="1"/>
  <c r="X2719" i="1"/>
  <c r="X881" i="1"/>
  <c r="X1641" i="1"/>
  <c r="X1667" i="1"/>
  <c r="X1817" i="1"/>
  <c r="X3048" i="1"/>
  <c r="X2010" i="1"/>
  <c r="X2161" i="1"/>
  <c r="X1746" i="1"/>
  <c r="X192" i="1"/>
  <c r="X1389" i="1"/>
  <c r="X1201" i="1"/>
  <c r="X1953" i="1"/>
  <c r="X939" i="1"/>
  <c r="X2050" i="1"/>
  <c r="X2048" i="1"/>
  <c r="X2906" i="1"/>
  <c r="X2061" i="1"/>
  <c r="X2031" i="1"/>
  <c r="X2289" i="1"/>
  <c r="X240" i="1"/>
  <c r="X1119" i="1"/>
  <c r="X2173" i="1"/>
  <c r="X2472" i="1"/>
  <c r="X2186" i="1"/>
  <c r="X2094" i="1"/>
  <c r="X3394" i="1"/>
  <c r="X1871" i="1"/>
  <c r="X1552" i="1"/>
  <c r="X3414" i="1"/>
  <c r="X1975" i="1"/>
  <c r="X6775" i="1"/>
  <c r="X1462" i="1"/>
  <c r="X1751" i="1"/>
  <c r="X1770" i="1"/>
  <c r="X1752" i="1"/>
  <c r="X1568" i="1"/>
  <c r="X2157" i="1"/>
  <c r="X1416" i="1"/>
  <c r="X1753" i="1"/>
  <c r="X2327" i="1"/>
  <c r="X3705" i="1"/>
  <c r="X1179" i="1"/>
  <c r="X1653" i="1"/>
  <c r="X2602" i="1"/>
  <c r="X7362" i="1"/>
  <c r="X1983" i="1"/>
  <c r="X1761" i="1"/>
  <c r="X2280" i="1"/>
  <c r="X1521" i="1"/>
  <c r="X2316" i="1"/>
  <c r="X2151" i="1"/>
  <c r="X2065" i="1"/>
  <c r="X2411" i="1"/>
  <c r="X2353" i="1"/>
  <c r="X1192" i="1"/>
  <c r="X3151" i="1"/>
  <c r="X2081" i="1"/>
  <c r="X2742" i="1"/>
  <c r="X1007" i="1"/>
  <c r="X7392" i="1"/>
  <c r="X3465" i="1"/>
  <c r="X850" i="1"/>
  <c r="X1714" i="1"/>
  <c r="X3040" i="1"/>
  <c r="X7465" i="1"/>
  <c r="X2228" i="1"/>
  <c r="X2176" i="1"/>
  <c r="X137" i="1"/>
  <c r="X1385" i="1"/>
  <c r="X3277" i="1"/>
  <c r="X2419" i="1"/>
  <c r="X2162" i="1"/>
  <c r="X1855" i="1"/>
  <c r="X3674" i="1"/>
  <c r="X7966" i="1"/>
  <c r="X1308" i="1"/>
  <c r="X2603" i="1"/>
  <c r="X2525" i="1"/>
  <c r="X193" i="1"/>
  <c r="X2782" i="1"/>
  <c r="X1290" i="1"/>
  <c r="X3212" i="1"/>
  <c r="X555" i="1"/>
  <c r="X2545" i="1"/>
  <c r="X3920" i="1"/>
  <c r="X3136" i="1"/>
  <c r="X1483" i="1"/>
  <c r="X4023" i="1"/>
  <c r="X2512" i="1"/>
  <c r="X2140" i="1"/>
  <c r="X7827" i="1"/>
  <c r="X1889" i="1"/>
  <c r="X2197" i="1"/>
  <c r="X2652" i="1"/>
  <c r="X1853" i="1"/>
  <c r="X2331" i="1"/>
  <c r="X391" i="1"/>
  <c r="X883" i="1"/>
  <c r="X895" i="1"/>
  <c r="X1284" i="1"/>
  <c r="X3442" i="1"/>
  <c r="X1402" i="1"/>
  <c r="X1951" i="1"/>
  <c r="X1569" i="1"/>
  <c r="X2101" i="1"/>
  <c r="X1353" i="1"/>
  <c r="X945" i="1"/>
  <c r="X348" i="1"/>
  <c r="X2469" i="1"/>
  <c r="X3432" i="1"/>
  <c r="X1381" i="1"/>
  <c r="X6549" i="1"/>
  <c r="X1583" i="1"/>
  <c r="X1469" i="1"/>
  <c r="X2116" i="1"/>
  <c r="X2058" i="1"/>
  <c r="X2360" i="1"/>
  <c r="X8228" i="1"/>
  <c r="X2172" i="1"/>
  <c r="X7989" i="1"/>
  <c r="X1174" i="1"/>
  <c r="X102" i="1"/>
  <c r="X2517" i="1"/>
  <c r="X1924" i="1"/>
  <c r="X3626" i="1"/>
  <c r="X1351" i="1"/>
  <c r="X1662" i="1"/>
  <c r="X6596" i="1"/>
  <c r="X2099" i="1"/>
  <c r="X1427" i="1"/>
  <c r="X1799" i="1"/>
  <c r="X1645" i="1"/>
  <c r="X2134" i="1"/>
  <c r="X7395" i="1"/>
  <c r="X1503" i="1"/>
  <c r="X2386" i="1"/>
  <c r="X2106" i="1"/>
  <c r="X3201" i="1"/>
  <c r="X2273" i="1"/>
  <c r="X1610" i="1"/>
  <c r="X2146" i="1"/>
  <c r="X88" i="1"/>
  <c r="X2219" i="1"/>
  <c r="X2260" i="1"/>
  <c r="X2275" i="1"/>
  <c r="X1791" i="1"/>
  <c r="X2003" i="1"/>
  <c r="X2240" i="1"/>
  <c r="X2139" i="1"/>
  <c r="X1894" i="1"/>
  <c r="X2223" i="1"/>
  <c r="X2212" i="1"/>
  <c r="X1959" i="1"/>
  <c r="X2152" i="1"/>
  <c r="X3695" i="1"/>
  <c r="X3004" i="1"/>
  <c r="X2143" i="1"/>
  <c r="X1987" i="1"/>
  <c r="X4474" i="1"/>
  <c r="X1706" i="1"/>
  <c r="X2145" i="1"/>
  <c r="X1118" i="1"/>
  <c r="X2257" i="1"/>
  <c r="X6174" i="1"/>
  <c r="X2413" i="1"/>
  <c r="X2433" i="1"/>
  <c r="X2098" i="1"/>
  <c r="X3882" i="1"/>
  <c r="X2243" i="1"/>
  <c r="X1400" i="1"/>
  <c r="X3242" i="1"/>
  <c r="X2402" i="1"/>
  <c r="X2245" i="1"/>
  <c r="X2341" i="1"/>
  <c r="X2590" i="1"/>
  <c r="X2713" i="1"/>
  <c r="X2236" i="1"/>
  <c r="X2237" i="1"/>
  <c r="X1093" i="1"/>
  <c r="X2226" i="1"/>
  <c r="X2132" i="1"/>
  <c r="X5254" i="1"/>
  <c r="X2189" i="1"/>
  <c r="X2373" i="1"/>
  <c r="X2774" i="1"/>
  <c r="X1018" i="1"/>
  <c r="X2769" i="1"/>
  <c r="X4036" i="1"/>
  <c r="X2138" i="1"/>
  <c r="X2338" i="1"/>
  <c r="X2424" i="1"/>
  <c r="X5827" i="1"/>
  <c r="X2302" i="1"/>
  <c r="X129" i="1"/>
  <c r="X2263" i="1"/>
  <c r="X1508" i="1"/>
  <c r="X2593" i="1"/>
  <c r="X2556" i="1"/>
  <c r="X774" i="1"/>
  <c r="X2180" i="1"/>
  <c r="X2707" i="1"/>
  <c r="X2274" i="1"/>
  <c r="X1793" i="1"/>
  <c r="X1460" i="1"/>
  <c r="X763" i="1"/>
  <c r="X128" i="1"/>
  <c r="X2278" i="1"/>
  <c r="X2372" i="1"/>
  <c r="X2701" i="1"/>
  <c r="X306" i="1"/>
  <c r="X1659" i="1"/>
  <c r="X1989" i="1"/>
  <c r="X2761" i="1"/>
  <c r="X1961" i="1"/>
  <c r="X2282" i="1"/>
  <c r="X437" i="1"/>
  <c r="X6696" i="1"/>
  <c r="X2155" i="1"/>
  <c r="X743" i="1"/>
  <c r="X4963" i="1"/>
  <c r="X3246" i="1"/>
  <c r="X965" i="1"/>
  <c r="X2025" i="1"/>
  <c r="X2370" i="1"/>
  <c r="X2605" i="1"/>
  <c r="X2329" i="1"/>
  <c r="X2697" i="1"/>
  <c r="X3196" i="1"/>
  <c r="X3073" i="1"/>
  <c r="X2530" i="1"/>
  <c r="X2435" i="1"/>
  <c r="X1777" i="1"/>
  <c r="X2533" i="1"/>
  <c r="X2049" i="1"/>
  <c r="X2017" i="1"/>
  <c r="X734" i="1"/>
  <c r="X1394" i="1"/>
  <c r="X2170" i="1"/>
  <c r="X1711" i="1"/>
  <c r="X1824" i="1"/>
  <c r="X1524" i="1"/>
  <c r="X187" i="1"/>
  <c r="X2377" i="1"/>
  <c r="X741" i="1"/>
  <c r="X2527" i="1"/>
  <c r="X2694" i="1"/>
  <c r="X1875" i="1"/>
  <c r="X1820" i="1"/>
  <c r="X2384" i="1"/>
  <c r="X2981" i="1"/>
  <c r="X259" i="1"/>
  <c r="X1825" i="1"/>
  <c r="X1661" i="1"/>
  <c r="X2612" i="1"/>
  <c r="X1392" i="1"/>
  <c r="X1346" i="1"/>
  <c r="X2070" i="1"/>
  <c r="X2748" i="1"/>
  <c r="X1573" i="1"/>
  <c r="X1652" i="1"/>
  <c r="X3379" i="1"/>
  <c r="X2371" i="1"/>
  <c r="X601" i="1"/>
  <c r="X2337" i="1"/>
  <c r="X2283" i="1"/>
  <c r="X2513" i="1"/>
  <c r="X80" i="1"/>
  <c r="X2358" i="1"/>
  <c r="X2356" i="1"/>
  <c r="X5001" i="1"/>
  <c r="X3346" i="1"/>
  <c r="X8207" i="1"/>
  <c r="X2086" i="1"/>
  <c r="X1350" i="1"/>
  <c r="X5299" i="1"/>
  <c r="X1383" i="1"/>
  <c r="X3913" i="1"/>
  <c r="X4114" i="1"/>
  <c r="X1839" i="1"/>
  <c r="X7935" i="1"/>
  <c r="X7518" i="1"/>
  <c r="X1054" i="1"/>
  <c r="X2638" i="1"/>
  <c r="X7372" i="1"/>
  <c r="X2614" i="1"/>
  <c r="X2935" i="1"/>
  <c r="X2900" i="1"/>
  <c r="X5068" i="1"/>
  <c r="X2387" i="1"/>
  <c r="X2785" i="1"/>
  <c r="X2199" i="1"/>
  <c r="X38" i="1"/>
  <c r="X7806" i="1"/>
  <c r="X173" i="1"/>
  <c r="X2029" i="1"/>
  <c r="X2623" i="1"/>
  <c r="X3676" i="1"/>
  <c r="X316" i="1"/>
  <c r="X3507" i="1"/>
  <c r="X2285" i="1"/>
  <c r="X2063" i="1"/>
  <c r="X1579" i="1"/>
  <c r="X7876" i="1"/>
  <c r="X2128" i="1"/>
  <c r="X735" i="1"/>
  <c r="X1772" i="1"/>
  <c r="X2390" i="1"/>
  <c r="X2333" i="1"/>
  <c r="X3408" i="1"/>
  <c r="X2664" i="1"/>
  <c r="X1358" i="1"/>
  <c r="X3621" i="1"/>
  <c r="X2125" i="1"/>
  <c r="X2332" i="1"/>
  <c r="X1878" i="1"/>
  <c r="X5154" i="1"/>
  <c r="X1021" i="1"/>
  <c r="X526" i="1"/>
  <c r="X3022" i="1"/>
  <c r="X1554" i="1"/>
  <c r="X2881" i="1"/>
  <c r="X1998" i="1"/>
  <c r="X2561" i="1"/>
  <c r="X1813" i="1"/>
  <c r="X2445" i="1"/>
  <c r="X3546" i="1"/>
  <c r="X2428" i="1"/>
  <c r="X2450" i="1"/>
  <c r="X2425" i="1"/>
  <c r="X2560" i="1"/>
  <c r="X1130" i="1"/>
  <c r="X2090" i="1"/>
  <c r="X2394" i="1"/>
  <c r="X2591" i="1"/>
  <c r="X1634" i="1"/>
  <c r="X3094" i="1"/>
  <c r="X1958" i="1"/>
  <c r="X2322" i="1"/>
  <c r="X36" i="1"/>
  <c r="X2432" i="1"/>
  <c r="X3979" i="1"/>
  <c r="X254" i="1"/>
  <c r="X2422" i="1"/>
  <c r="X426" i="1"/>
  <c r="X7823" i="1"/>
  <c r="X1131" i="1"/>
  <c r="X745" i="1"/>
  <c r="X2542" i="1"/>
  <c r="X2133" i="1"/>
  <c r="X2443" i="1"/>
  <c r="X2077" i="1"/>
  <c r="X6246" i="1"/>
  <c r="X2454" i="1"/>
  <c r="X1802" i="1"/>
  <c r="X5293" i="1"/>
  <c r="X2936" i="1"/>
  <c r="X2781" i="1"/>
  <c r="X4322" i="1"/>
  <c r="X2431" i="1"/>
  <c r="X1191" i="1"/>
  <c r="X8182" i="1"/>
  <c r="X3407" i="1"/>
  <c r="X2213" i="1"/>
  <c r="X6306" i="1"/>
  <c r="X2494" i="1"/>
  <c r="X2700" i="1"/>
  <c r="X2446" i="1"/>
  <c r="X776" i="1"/>
  <c r="X290" i="1"/>
  <c r="X2037" i="1"/>
  <c r="X2249" i="1"/>
  <c r="X2621" i="1"/>
  <c r="X3949" i="1"/>
  <c r="X2999" i="1"/>
  <c r="X2850" i="1"/>
  <c r="X3019" i="1"/>
  <c r="X4283" i="1"/>
  <c r="X2718" i="1"/>
  <c r="X2763" i="1"/>
  <c r="X7467" i="1"/>
  <c r="X1156" i="1"/>
  <c r="X1704" i="1"/>
  <c r="X4946" i="1"/>
  <c r="X2770" i="1"/>
  <c r="X3031" i="1"/>
  <c r="X1913" i="1"/>
  <c r="X2515" i="1"/>
  <c r="X2471" i="1"/>
  <c r="X2568" i="1"/>
  <c r="X2096" i="1"/>
  <c r="X1254" i="1"/>
  <c r="X2708" i="1"/>
  <c r="X2005" i="1"/>
  <c r="X4290" i="1"/>
  <c r="X2550" i="1"/>
  <c r="X2778" i="1"/>
  <c r="X1893" i="1"/>
  <c r="X2177" i="1"/>
  <c r="X5557" i="1"/>
  <c r="X583" i="1"/>
  <c r="X3424" i="1"/>
  <c r="X2523" i="1"/>
  <c r="X2541" i="1"/>
  <c r="X2510" i="1"/>
  <c r="X1992" i="1"/>
  <c r="X2287" i="1"/>
  <c r="X2656" i="1"/>
  <c r="X2939" i="1"/>
  <c r="X3698" i="1"/>
  <c r="X5972" i="1"/>
  <c r="X2649" i="1"/>
  <c r="X2615" i="1"/>
  <c r="X1785" i="1"/>
  <c r="X1996" i="1"/>
  <c r="X2551" i="1"/>
  <c r="X2307" i="1"/>
  <c r="X6113" i="1"/>
  <c r="X2095" i="1"/>
  <c r="X1658" i="1"/>
  <c r="X2475" i="1"/>
  <c r="X1538" i="1"/>
  <c r="X1516" i="1"/>
  <c r="X467" i="1"/>
  <c r="X2771" i="1"/>
  <c r="X2585" i="1"/>
  <c r="X3398" i="1"/>
  <c r="X6713" i="1"/>
  <c r="X1679" i="1"/>
  <c r="X632" i="1"/>
  <c r="X3079" i="1"/>
  <c r="X979" i="1"/>
  <c r="X2766" i="1"/>
  <c r="X2514" i="1"/>
  <c r="X1948" i="1"/>
  <c r="X2566" i="1"/>
  <c r="X1877" i="1"/>
  <c r="X1642" i="1"/>
  <c r="X1682" i="1"/>
  <c r="X1324" i="1"/>
  <c r="X4453" i="1"/>
  <c r="X2141" i="1"/>
  <c r="X2676" i="1"/>
  <c r="X5120" i="1"/>
  <c r="X2118" i="1"/>
  <c r="X7868" i="1"/>
  <c r="X3605" i="1"/>
  <c r="X2884" i="1"/>
  <c r="X1729" i="1"/>
  <c r="X3172" i="1"/>
  <c r="X2626" i="1"/>
  <c r="X2315" i="1"/>
  <c r="X2759" i="1"/>
  <c r="X4653" i="1"/>
  <c r="X2418" i="1"/>
  <c r="X2944" i="1"/>
  <c r="X1967" i="1"/>
  <c r="X3223" i="1"/>
  <c r="X2643" i="1"/>
  <c r="X5425" i="1"/>
  <c r="X4542" i="1"/>
  <c r="X3707" i="1"/>
  <c r="X3838" i="1"/>
  <c r="X3209" i="1"/>
  <c r="X1762" i="1"/>
  <c r="X1936" i="1"/>
  <c r="X548" i="1"/>
  <c r="X2698" i="1"/>
  <c r="X3860" i="1"/>
  <c r="X2610" i="1"/>
  <c r="X1811" i="1"/>
  <c r="X1144" i="1"/>
  <c r="X2030" i="1"/>
  <c r="X4263" i="1"/>
  <c r="X2067" i="1"/>
  <c r="X2616" i="1"/>
  <c r="X3110" i="1"/>
  <c r="X4803" i="1"/>
  <c r="X1647" i="1"/>
  <c r="X3123" i="1"/>
  <c r="X2909" i="1"/>
  <c r="X2775" i="1"/>
  <c r="X4466" i="1"/>
  <c r="X218" i="1"/>
  <c r="X1421" i="1"/>
  <c r="X3095" i="1"/>
  <c r="X2389" i="1"/>
  <c r="X2488" i="1"/>
  <c r="X2165" i="1"/>
  <c r="X2130" i="1"/>
  <c r="X1774" i="1"/>
  <c r="X2163" i="1"/>
  <c r="X2363" i="1"/>
  <c r="X3205" i="1"/>
  <c r="X2657" i="1"/>
  <c r="X1424" i="1"/>
  <c r="X3283" i="1"/>
  <c r="X907" i="1"/>
  <c r="X2518" i="1"/>
  <c r="X2727" i="1"/>
  <c r="X3076" i="1"/>
  <c r="X2937" i="1"/>
  <c r="X396" i="1"/>
  <c r="X3381" i="1"/>
  <c r="X2949" i="1"/>
  <c r="X2205" i="1"/>
  <c r="X5143" i="1"/>
  <c r="X3020" i="1"/>
  <c r="X6614" i="1"/>
  <c r="X3927" i="1"/>
  <c r="X2940" i="1"/>
  <c r="X2902" i="1"/>
  <c r="X1595" i="1"/>
  <c r="X1816" i="1"/>
  <c r="X1900" i="1"/>
  <c r="X2269" i="1"/>
  <c r="X2907" i="1"/>
  <c r="X2596" i="1"/>
  <c r="X3207" i="1"/>
  <c r="X7972" i="1"/>
  <c r="X2297" i="1"/>
  <c r="X1915" i="1"/>
  <c r="X5770" i="1"/>
  <c r="X1907" i="1"/>
  <c r="X2681" i="1"/>
  <c r="X2686" i="1"/>
  <c r="X3708" i="1"/>
  <c r="X1200" i="1"/>
  <c r="X2668" i="1"/>
  <c r="X2571" i="1"/>
  <c r="X2918" i="1"/>
  <c r="X3180" i="1"/>
  <c r="X1881" i="1"/>
  <c r="X2678" i="1"/>
  <c r="X2873" i="1"/>
  <c r="X1896" i="1"/>
  <c r="X194" i="1"/>
  <c r="X486" i="1"/>
  <c r="X4166" i="1"/>
  <c r="X438" i="1"/>
  <c r="X3808" i="1"/>
  <c r="X78" i="1"/>
  <c r="X2592" i="1"/>
  <c r="X3951" i="1"/>
  <c r="X4178" i="1"/>
  <c r="X2779" i="1"/>
  <c r="X1040" i="1"/>
  <c r="X3085" i="1"/>
  <c r="X2755" i="1"/>
  <c r="X1439" i="1"/>
  <c r="X3191" i="1"/>
  <c r="X2456" i="1"/>
  <c r="X2976" i="1"/>
  <c r="X2833" i="1"/>
  <c r="X4599" i="1"/>
  <c r="X3322" i="1"/>
  <c r="X4063" i="1"/>
  <c r="X2491" i="1"/>
  <c r="X2075" i="1"/>
  <c r="X1672" i="1"/>
  <c r="X2254" i="1"/>
  <c r="X2734" i="1"/>
  <c r="X2604" i="1"/>
  <c r="X3093" i="1"/>
  <c r="X3456" i="1"/>
  <c r="X2497" i="1"/>
  <c r="X3072" i="1"/>
  <c r="X2648" i="1"/>
  <c r="X2613" i="1"/>
  <c r="X6726" i="1"/>
  <c r="X3016" i="1"/>
  <c r="X2914" i="1"/>
  <c r="X3321" i="1"/>
  <c r="X1045" i="1"/>
  <c r="X2286" i="1"/>
  <c r="X2741" i="1"/>
  <c r="X2847" i="1"/>
  <c r="X3696" i="1"/>
  <c r="X3491" i="1"/>
  <c r="X3902" i="1"/>
  <c r="X2352" i="1"/>
  <c r="X3383" i="1"/>
  <c r="X3287" i="1"/>
  <c r="X3945" i="1"/>
  <c r="X1886" i="1"/>
  <c r="X2504" i="1"/>
  <c r="X1584" i="1"/>
  <c r="X1737" i="1"/>
  <c r="X175" i="1"/>
  <c r="X3713" i="1"/>
  <c r="X3845" i="1"/>
  <c r="X2845" i="1"/>
  <c r="X3681" i="1"/>
  <c r="X2503" i="1"/>
  <c r="X3629" i="1"/>
  <c r="X1317" i="1"/>
  <c r="X2438" i="1"/>
  <c r="X3060" i="1"/>
  <c r="X2583" i="1"/>
  <c r="X1199" i="1"/>
  <c r="X1935" i="1"/>
  <c r="X2848" i="1"/>
  <c r="X2797" i="1"/>
  <c r="X2825" i="1"/>
  <c r="X2298" i="1"/>
  <c r="X4204" i="1"/>
  <c r="X3449" i="1"/>
  <c r="X2822" i="1"/>
  <c r="X2791" i="1"/>
  <c r="X2821" i="1"/>
  <c r="X1620" i="1"/>
  <c r="X2751" i="1"/>
  <c r="X2974" i="1"/>
  <c r="X3228" i="1"/>
  <c r="X2391" i="1"/>
  <c r="X2599" i="1"/>
  <c r="X3853" i="1"/>
  <c r="X1461" i="1"/>
  <c r="X2675" i="1"/>
  <c r="X2849" i="1"/>
  <c r="X1253" i="1"/>
  <c r="X891" i="1"/>
  <c r="X2511" i="1"/>
  <c r="X1869" i="1"/>
  <c r="X2818" i="1"/>
  <c r="X3017" i="1"/>
  <c r="X2802" i="1"/>
  <c r="X885" i="1"/>
  <c r="X1991" i="1"/>
  <c r="X3028" i="1"/>
  <c r="X677" i="1"/>
  <c r="X119" i="1"/>
  <c r="X2788" i="1"/>
  <c r="X4200" i="1"/>
  <c r="X1128" i="1"/>
  <c r="X2736" i="1"/>
  <c r="X2912" i="1"/>
  <c r="X3855" i="1"/>
  <c r="X2336" i="1"/>
  <c r="X5021" i="1"/>
  <c r="X1930" i="1"/>
  <c r="X1114" i="1"/>
  <c r="X6556" i="1"/>
  <c r="X4161" i="1"/>
  <c r="X3706" i="1"/>
  <c r="X2725" i="1"/>
  <c r="X6184" i="1"/>
  <c r="X1941" i="1"/>
  <c r="X2661" i="1"/>
  <c r="X2662" i="1"/>
  <c r="X3324" i="1"/>
  <c r="X3832" i="1"/>
  <c r="X2639" i="1"/>
  <c r="X2477" i="1"/>
  <c r="X3658" i="1"/>
  <c r="X2318" i="1"/>
  <c r="X2706" i="1"/>
  <c r="X1731" i="1"/>
  <c r="X3963" i="1"/>
  <c r="X2690" i="1"/>
  <c r="X1635" i="1"/>
  <c r="X2499" i="1"/>
  <c r="X4330" i="1"/>
  <c r="X2840" i="1"/>
  <c r="X7942" i="1"/>
  <c r="X3052" i="1"/>
  <c r="X2309" i="1"/>
  <c r="X1401" i="1"/>
  <c r="X7419" i="1"/>
  <c r="X748" i="1"/>
  <c r="X4364" i="1"/>
  <c r="X3109" i="1"/>
  <c r="X1282" i="1"/>
  <c r="X2946" i="1"/>
  <c r="X2988" i="1"/>
  <c r="X1209" i="1"/>
  <c r="X2119" i="1"/>
  <c r="X7647" i="1"/>
  <c r="X1917" i="1"/>
  <c r="X2930" i="1"/>
  <c r="X1780" i="1"/>
  <c r="X3376" i="1"/>
  <c r="X3325" i="1"/>
  <c r="X4576" i="1"/>
  <c r="X4981" i="1"/>
  <c r="X2251" i="1"/>
  <c r="X3199" i="1"/>
  <c r="X2875" i="1"/>
  <c r="X3387" i="1"/>
  <c r="X2837" i="1"/>
  <c r="X2901" i="1"/>
  <c r="X7383" i="1"/>
  <c r="X1120" i="1"/>
  <c r="X3187" i="1"/>
  <c r="X3343" i="1"/>
  <c r="X611" i="1"/>
  <c r="X4280" i="1"/>
  <c r="X2699" i="1"/>
  <c r="X3084" i="1"/>
  <c r="X2509" i="1"/>
  <c r="X2558" i="1"/>
  <c r="X2597" i="1"/>
  <c r="X3404" i="1"/>
  <c r="X3152" i="1"/>
  <c r="X4176" i="1"/>
  <c r="X3550" i="1"/>
  <c r="X1488" i="1"/>
  <c r="X5338" i="1"/>
  <c r="X2301" i="1"/>
  <c r="X2961" i="1"/>
  <c r="X8126" i="1"/>
  <c r="X2971" i="1"/>
  <c r="X3089" i="1"/>
  <c r="X2553" i="1"/>
  <c r="X3241" i="1"/>
  <c r="X4894" i="1"/>
  <c r="X994" i="1"/>
  <c r="X346" i="1"/>
  <c r="X2956" i="1"/>
  <c r="X3441" i="1"/>
  <c r="X2156" i="1"/>
  <c r="X2864" i="1"/>
  <c r="X4029" i="1"/>
  <c r="X2997" i="1"/>
  <c r="X2789" i="1"/>
  <c r="X4761" i="1"/>
  <c r="X2744" i="1"/>
  <c r="X2994" i="1"/>
  <c r="X3426" i="1"/>
  <c r="X3092" i="1"/>
  <c r="X1931" i="1"/>
  <c r="X3609" i="1"/>
  <c r="X3904" i="1"/>
  <c r="X2482" i="1"/>
  <c r="X3003" i="1"/>
  <c r="X957" i="1"/>
  <c r="X3306" i="1"/>
  <c r="X7359" i="1"/>
  <c r="X147" i="1"/>
  <c r="X2919" i="1"/>
  <c r="X3158" i="1"/>
  <c r="X1887" i="1"/>
  <c r="X501" i="1"/>
  <c r="X48" i="1"/>
  <c r="X3140" i="1"/>
  <c r="X3080" i="1"/>
  <c r="X3827" i="1"/>
  <c r="X3153" i="1"/>
  <c r="X3177" i="1"/>
  <c r="X260" i="1"/>
  <c r="X231" i="1"/>
  <c r="X4969" i="1"/>
  <c r="X3070" i="1"/>
  <c r="X320" i="1"/>
  <c r="X2660" i="1"/>
  <c r="X150" i="1"/>
  <c r="X2716" i="1"/>
  <c r="X2380" i="1"/>
  <c r="X3156" i="1"/>
  <c r="X5151" i="1"/>
  <c r="X4876" i="1"/>
  <c r="X2811" i="1"/>
  <c r="X3245" i="1"/>
  <c r="X1011" i="1"/>
  <c r="X2595" i="1"/>
  <c r="X2068" i="1"/>
  <c r="X2002" i="1"/>
  <c r="X3339" i="1"/>
  <c r="X2144" i="1"/>
  <c r="X3024" i="1"/>
  <c r="X2328" i="1"/>
  <c r="X2688" i="1"/>
  <c r="X3081" i="1"/>
  <c r="X3291" i="1"/>
  <c r="X3150" i="1"/>
  <c r="X3026" i="1"/>
  <c r="X2344" i="1"/>
  <c r="X2120" i="1"/>
  <c r="X3691" i="1"/>
  <c r="X2938" i="1"/>
  <c r="X3543" i="1"/>
  <c r="X6431" i="1"/>
  <c r="X5527" i="1"/>
  <c r="X3053" i="1"/>
  <c r="X2608" i="1"/>
  <c r="X2440" i="1"/>
  <c r="X5231" i="1"/>
  <c r="X1555" i="1"/>
  <c r="X144" i="1"/>
  <c r="X284" i="1"/>
  <c r="X3023" i="1"/>
  <c r="X3747" i="1"/>
  <c r="X2584" i="1"/>
  <c r="X3533" i="1"/>
  <c r="X4005" i="1"/>
  <c r="X2942" i="1"/>
  <c r="X2441" i="1"/>
  <c r="X3738" i="1"/>
  <c r="X2745" i="1"/>
  <c r="X3564" i="1"/>
  <c r="X1873" i="1"/>
  <c r="X500" i="1"/>
  <c r="X2926" i="1"/>
  <c r="X2567" i="1"/>
  <c r="X7268" i="1"/>
  <c r="X4395" i="1"/>
  <c r="X7489" i="1"/>
  <c r="X2305" i="1"/>
  <c r="X3008" i="1"/>
  <c r="X2369" i="1"/>
  <c r="X3239" i="1"/>
  <c r="X1685" i="1"/>
  <c r="X1379" i="1"/>
  <c r="X3210" i="1"/>
  <c r="X3108" i="1"/>
  <c r="X3115" i="1"/>
  <c r="X7970" i="1"/>
  <c r="X4928" i="1"/>
  <c r="X528" i="1"/>
  <c r="X3164" i="1"/>
  <c r="X3689" i="1"/>
  <c r="X1640" i="1"/>
  <c r="X3571" i="1"/>
  <c r="X2323" i="1"/>
  <c r="X7896" i="1"/>
  <c r="X3185" i="1"/>
  <c r="X4836" i="1"/>
  <c r="X2246" i="1"/>
  <c r="X4068" i="1"/>
  <c r="X4222" i="1"/>
  <c r="X3377" i="1"/>
  <c r="X2651" i="1"/>
  <c r="X2577" i="1"/>
  <c r="X795" i="1"/>
  <c r="X2855" i="1"/>
  <c r="X3472" i="1"/>
  <c r="X4181" i="1"/>
  <c r="X5769" i="1"/>
  <c r="X3500" i="1"/>
  <c r="X7542" i="1"/>
  <c r="X2812" i="1"/>
  <c r="X6025" i="1"/>
  <c r="X946" i="1"/>
  <c r="X1982" i="1"/>
  <c r="X3753" i="1"/>
  <c r="X576" i="1"/>
  <c r="X4211" i="1"/>
  <c r="X7356" i="1"/>
  <c r="X450" i="1"/>
  <c r="X3990" i="1"/>
  <c r="X5358" i="1"/>
  <c r="X4545" i="1"/>
  <c r="X4745" i="1"/>
  <c r="X1489" i="1"/>
  <c r="X2409" i="1"/>
  <c r="X3959" i="1"/>
  <c r="X4672" i="1"/>
  <c r="X5010" i="1"/>
  <c r="X3518" i="1"/>
  <c r="X3315" i="1"/>
  <c r="X3448" i="1"/>
  <c r="X3475" i="1"/>
  <c r="X7847" i="1"/>
  <c r="X2835" i="1"/>
  <c r="X3483" i="1"/>
  <c r="X1531" i="1"/>
  <c r="X3610" i="1"/>
  <c r="X7975" i="1"/>
  <c r="X1718" i="1"/>
  <c r="X3184" i="1"/>
  <c r="X4730" i="1"/>
  <c r="X6361" i="1"/>
  <c r="X2148" i="1"/>
  <c r="X1185" i="1"/>
  <c r="X126" i="1"/>
  <c r="X1926" i="1"/>
  <c r="X3451" i="1"/>
  <c r="X2633" i="1"/>
  <c r="X3602" i="1"/>
  <c r="X2375" i="1"/>
  <c r="X6180" i="1"/>
  <c r="X2987" i="1"/>
  <c r="X2580" i="1"/>
  <c r="X1912" i="1"/>
  <c r="X1157" i="1"/>
  <c r="X3861" i="1"/>
  <c r="X616" i="1"/>
  <c r="X3087" i="1"/>
  <c r="X3511" i="1"/>
  <c r="X3174" i="1"/>
  <c r="X3011" i="1"/>
  <c r="X3869" i="1"/>
  <c r="X3516" i="1"/>
  <c r="X4169" i="1"/>
  <c r="X2941" i="1"/>
  <c r="X4741" i="1"/>
  <c r="X7511" i="1"/>
  <c r="X3923" i="1"/>
  <c r="X2093" i="1"/>
  <c r="X3218" i="1"/>
  <c r="X2927" i="1"/>
  <c r="X3238" i="1"/>
  <c r="X283" i="1"/>
  <c r="X2879" i="1"/>
  <c r="X4537" i="1"/>
  <c r="X4267" i="1"/>
  <c r="X3249" i="1"/>
  <c r="X3234" i="1"/>
  <c r="X6882" i="1"/>
  <c r="X4065" i="1"/>
  <c r="X2535" i="1"/>
  <c r="X1591" i="1"/>
  <c r="X3320" i="1"/>
  <c r="X4124" i="1"/>
  <c r="X1687" i="1"/>
  <c r="X2965" i="1"/>
  <c r="X3235" i="1"/>
  <c r="X3311" i="1"/>
  <c r="X3039" i="1"/>
  <c r="X5572" i="1"/>
  <c r="X3290" i="1"/>
  <c r="X3344" i="1"/>
  <c r="X4013" i="1"/>
  <c r="X573" i="1"/>
  <c r="X2625" i="1"/>
  <c r="X2259" i="1"/>
  <c r="X3256" i="1"/>
  <c r="X3340" i="1"/>
  <c r="X2534" i="1"/>
  <c r="X245" i="1"/>
  <c r="X4584" i="1"/>
  <c r="X4964" i="1"/>
  <c r="X3623" i="1"/>
  <c r="X2470" i="1"/>
  <c r="X7001" i="1"/>
  <c r="X2291" i="1"/>
  <c r="X5712" i="1"/>
  <c r="X2576" i="1"/>
  <c r="X3829" i="1"/>
  <c r="X3211" i="1"/>
  <c r="X3102" i="1"/>
  <c r="X5730" i="1"/>
  <c r="X6397" i="1"/>
  <c r="X7405" i="1"/>
  <c r="X1638" i="1"/>
  <c r="X3351" i="1"/>
  <c r="X2582" i="1"/>
  <c r="X5205" i="1"/>
  <c r="X2887" i="1"/>
  <c r="X3253" i="1"/>
  <c r="X3767" i="1"/>
  <c r="X3018" i="1"/>
  <c r="X3834" i="1"/>
  <c r="X6496" i="1"/>
  <c r="X2267" i="1"/>
  <c r="X2405" i="1"/>
  <c r="X2507" i="1"/>
  <c r="X3566" i="1"/>
  <c r="X2920" i="1"/>
  <c r="X3406" i="1"/>
  <c r="X3824" i="1"/>
  <c r="X3194" i="1"/>
  <c r="X3303" i="1"/>
  <c r="X631" i="1"/>
  <c r="X2611" i="1"/>
  <c r="X2928" i="1"/>
  <c r="X3063" i="1"/>
  <c r="X3772" i="1"/>
  <c r="X2787" i="1"/>
  <c r="X2726" i="1"/>
  <c r="X164" i="1"/>
  <c r="X3049" i="1"/>
  <c r="X4512" i="1"/>
  <c r="X3579" i="1"/>
  <c r="X3766" i="1"/>
  <c r="X3195" i="1"/>
  <c r="X4080" i="1"/>
  <c r="X3082" i="1"/>
  <c r="X2783" i="1"/>
  <c r="X7977" i="1"/>
  <c r="X2899" i="1"/>
  <c r="X6510" i="1"/>
  <c r="X2365" i="1"/>
  <c r="X1671" i="1"/>
  <c r="X4729" i="1"/>
  <c r="X1274" i="1"/>
  <c r="X3326" i="1"/>
  <c r="X2756" i="1"/>
  <c r="X261" i="1"/>
  <c r="X5153" i="1"/>
  <c r="X7859" i="1"/>
  <c r="X3592" i="1"/>
  <c r="X4399" i="1"/>
  <c r="X3459" i="1"/>
  <c r="X5228" i="1"/>
  <c r="X3042" i="1"/>
  <c r="X3525" i="1"/>
  <c r="X3749" i="1"/>
  <c r="X7046" i="1"/>
  <c r="X4101" i="1"/>
  <c r="X2642" i="1"/>
  <c r="X2913" i="1"/>
  <c r="X4371" i="1"/>
  <c r="X2921" i="1"/>
  <c r="X1619" i="1"/>
  <c r="X4696" i="1"/>
  <c r="X3393" i="1"/>
  <c r="X2630" i="1"/>
  <c r="X3274" i="1"/>
  <c r="X2990" i="1"/>
  <c r="X2762" i="1"/>
  <c r="X4583" i="1"/>
  <c r="X3968" i="1"/>
  <c r="X3374" i="1"/>
  <c r="X4844" i="1"/>
  <c r="X2546" i="1"/>
  <c r="X2398" i="1"/>
  <c r="X321" i="1"/>
  <c r="X2304" i="1"/>
  <c r="X3437" i="1"/>
  <c r="X3247" i="1"/>
  <c r="X3362" i="1"/>
  <c r="X3074" i="1"/>
  <c r="X3643" i="1"/>
  <c r="X3517" i="1"/>
  <c r="X103" i="1"/>
  <c r="X3758" i="1"/>
  <c r="X2631" i="1"/>
  <c r="X4608" i="1"/>
  <c r="X6031" i="1"/>
  <c r="X4787" i="1"/>
  <c r="X3476" i="1"/>
  <c r="X7186" i="1"/>
  <c r="X2342" i="1"/>
  <c r="X7254" i="1"/>
  <c r="X6234" i="1"/>
  <c r="X3391" i="1"/>
  <c r="X2033" i="1"/>
  <c r="X7986" i="1"/>
  <c r="X3440" i="1"/>
  <c r="X3637" i="1"/>
  <c r="X1754" i="1"/>
  <c r="X922" i="1"/>
  <c r="X3345" i="1"/>
  <c r="X6063" i="1"/>
  <c r="X2872" i="1"/>
  <c r="X3558" i="1"/>
  <c r="X2169" i="1"/>
  <c r="X3494" i="1"/>
  <c r="X4798" i="1"/>
  <c r="X3203" i="1"/>
  <c r="X3458" i="1"/>
  <c r="X2522" i="1"/>
  <c r="X2191" i="1"/>
  <c r="X4015" i="1"/>
  <c r="X1885" i="1"/>
  <c r="X2362" i="1"/>
  <c r="X2715" i="1"/>
  <c r="X1546" i="1"/>
  <c r="X3243" i="1"/>
  <c r="X4249" i="1"/>
  <c r="X2632" i="1"/>
  <c r="X2954" i="1"/>
  <c r="X3598" i="1"/>
  <c r="X3037" i="1"/>
  <c r="X2891" i="1"/>
  <c r="X4035" i="1"/>
  <c r="X3462" i="1"/>
  <c r="X2691" i="1"/>
  <c r="X1178" i="1"/>
  <c r="X3181" i="1"/>
  <c r="X3503" i="1"/>
  <c r="X3183" i="1"/>
  <c r="X4460" i="1"/>
  <c r="X3384" i="1"/>
  <c r="X5923" i="1"/>
  <c r="X2647" i="1"/>
  <c r="X3015" i="1"/>
  <c r="X4662" i="1"/>
  <c r="X2889" i="1"/>
  <c r="X2803" i="1"/>
  <c r="X4095" i="1"/>
  <c r="X3197" i="1"/>
  <c r="X143" i="1"/>
  <c r="X2830" i="1"/>
  <c r="X2862" i="1"/>
  <c r="X3987" i="1"/>
  <c r="X1800" i="1"/>
  <c r="X5451" i="1"/>
  <c r="X4870" i="1"/>
  <c r="X3167" i="1"/>
  <c r="X5768" i="1"/>
  <c r="X5928" i="1"/>
  <c r="X2714" i="1"/>
  <c r="X3632" i="1"/>
  <c r="X5354" i="1"/>
  <c r="X4424" i="1"/>
  <c r="X2973" i="1"/>
  <c r="X4000" i="1"/>
  <c r="X682" i="1"/>
  <c r="X2573" i="1"/>
  <c r="X3057" i="1"/>
  <c r="X3385" i="1"/>
  <c r="X2449" i="1"/>
  <c r="X8008" i="1"/>
  <c r="X3138" i="1"/>
  <c r="X2635" i="1"/>
  <c r="X4560" i="1"/>
  <c r="X6028" i="1"/>
  <c r="X3148" i="1"/>
  <c r="X3258" i="1"/>
  <c r="X7810" i="1"/>
  <c r="X3257" i="1"/>
  <c r="X5625" i="1"/>
  <c r="X4150" i="1"/>
  <c r="X2620" i="1"/>
  <c r="X4083" i="1"/>
  <c r="X3878" i="1"/>
  <c r="X2735" i="1"/>
  <c r="X3047" i="1"/>
  <c r="X7921" i="1"/>
  <c r="X3961" i="1"/>
  <c r="X3237" i="1"/>
  <c r="X4404" i="1"/>
  <c r="X3077" i="1"/>
  <c r="X3493" i="1"/>
  <c r="X3412" i="1"/>
  <c r="X3035" i="1"/>
  <c r="X4346" i="1"/>
  <c r="X3733" i="1"/>
  <c r="X1025" i="1"/>
  <c r="X6515" i="1"/>
  <c r="X3586" i="1"/>
  <c r="X1624" i="1"/>
  <c r="X130" i="1"/>
  <c r="X4486" i="1"/>
  <c r="X5689" i="1"/>
  <c r="X2777" i="1"/>
  <c r="X2414" i="1"/>
  <c r="X2998" i="1"/>
  <c r="X4133" i="1"/>
  <c r="X3577" i="1"/>
  <c r="X2868" i="1"/>
  <c r="X4264" i="1"/>
  <c r="X2284" i="1"/>
  <c r="X8023" i="1"/>
  <c r="X3597" i="1"/>
  <c r="X2547" i="1"/>
  <c r="X5157" i="1"/>
  <c r="X3570" i="1"/>
  <c r="X2765" i="1"/>
  <c r="X2646" i="1"/>
  <c r="X3723" i="1"/>
  <c r="X2417" i="1"/>
  <c r="X3722" i="1"/>
  <c r="X2931" i="1"/>
  <c r="X3547" i="1"/>
  <c r="X1430" i="1"/>
  <c r="X2915" i="1"/>
  <c r="X34" i="1"/>
  <c r="X3090" i="1"/>
  <c r="X4732" i="1"/>
  <c r="X3606" i="1"/>
  <c r="X2500" i="1"/>
  <c r="X2345" i="1"/>
  <c r="X1474" i="1"/>
  <c r="X1668" i="1"/>
  <c r="X2773" i="1"/>
  <c r="X4071" i="1"/>
  <c r="X4244" i="1"/>
  <c r="X1844" i="1"/>
  <c r="X3137" i="1"/>
  <c r="X4293" i="1"/>
  <c r="X138" i="1"/>
  <c r="X3908" i="1"/>
  <c r="X1950" i="1"/>
  <c r="X5166" i="1"/>
  <c r="X5045" i="1"/>
  <c r="X4400" i="1"/>
  <c r="X3721" i="1"/>
  <c r="X5905" i="1"/>
  <c r="X3986" i="1"/>
  <c r="X3557" i="1"/>
  <c r="X3732" i="1"/>
  <c r="X1826" i="1"/>
  <c r="X2459" i="1"/>
  <c r="X2962" i="1"/>
  <c r="X3232" i="1"/>
  <c r="X4376" i="1"/>
  <c r="X3360" i="1"/>
  <c r="X1666" i="1"/>
  <c r="X3443" i="1"/>
  <c r="X2087" i="1"/>
  <c r="X3006" i="1"/>
  <c r="X2816" i="1"/>
  <c r="X3897" i="1"/>
  <c r="X5637" i="1"/>
  <c r="X4220" i="1"/>
  <c r="X3905" i="1"/>
  <c r="X2474" i="1"/>
  <c r="X4947" i="1"/>
  <c r="X2188" i="1"/>
  <c r="X2549" i="1"/>
  <c r="X5372" i="1"/>
  <c r="X3892" i="1"/>
  <c r="X4857" i="1"/>
  <c r="X4138" i="1"/>
  <c r="X3563" i="1"/>
  <c r="X3740" i="1"/>
  <c r="X3702" i="1"/>
  <c r="X6917" i="1"/>
  <c r="X3305" i="1"/>
  <c r="X3934" i="1"/>
  <c r="X4" i="1"/>
  <c r="X3332" i="1"/>
  <c r="X5026" i="1"/>
  <c r="X7829" i="1"/>
  <c r="X4706" i="1"/>
  <c r="X5563" i="1"/>
  <c r="X4143" i="1"/>
  <c r="X5263" i="1"/>
  <c r="X4093" i="1"/>
  <c r="X117" i="1"/>
  <c r="X3662" i="1"/>
  <c r="X8057" i="1"/>
  <c r="X4337" i="1"/>
  <c r="X3062" i="1"/>
  <c r="X2982" i="1"/>
  <c r="X3678" i="1"/>
  <c r="X3655" i="1"/>
  <c r="X3075" i="1"/>
  <c r="X4640" i="1"/>
  <c r="X3673" i="1"/>
  <c r="X2752" i="1"/>
  <c r="X2412" i="1"/>
  <c r="X3396" i="1"/>
  <c r="X8274" i="1"/>
  <c r="X3977" i="1"/>
  <c r="X3575" i="1"/>
  <c r="X5763" i="1"/>
  <c r="X4056" i="1"/>
  <c r="X4044" i="1"/>
  <c r="X6363" i="1"/>
  <c r="X2252" i="1"/>
  <c r="X4075" i="1"/>
  <c r="X7886" i="1"/>
  <c r="X2705" i="1"/>
  <c r="X3430" i="1"/>
  <c r="X3699" i="1"/>
  <c r="X3781" i="1"/>
  <c r="X7793" i="1"/>
  <c r="X1609" i="1"/>
  <c r="X3739" i="1"/>
  <c r="X2135" i="1"/>
  <c r="X5848" i="1"/>
  <c r="X2367" i="1"/>
  <c r="X4233" i="1"/>
  <c r="X3906" i="1"/>
  <c r="X4334" i="1"/>
  <c r="X3043" i="1"/>
  <c r="X3777" i="1"/>
  <c r="X6426" i="1"/>
  <c r="X2989" i="1"/>
  <c r="X4454" i="1"/>
  <c r="X309" i="1"/>
  <c r="X2739" i="1"/>
  <c r="X3083" i="1"/>
  <c r="X5486" i="1"/>
  <c r="X1829" i="1"/>
  <c r="X3638" i="1"/>
  <c r="X4149" i="1"/>
  <c r="X5226" i="1"/>
  <c r="X3416" i="1"/>
  <c r="X2279" i="1"/>
  <c r="X2667" i="1"/>
  <c r="X5489" i="1"/>
  <c r="X1865" i="1"/>
  <c r="X3214" i="1"/>
  <c r="X3122" i="1"/>
  <c r="X3729" i="1"/>
  <c r="X3304" i="1"/>
  <c r="X8223" i="1"/>
  <c r="X3435" i="1"/>
  <c r="X3578" i="1"/>
  <c r="X3288" i="1"/>
  <c r="X3161" i="1"/>
  <c r="X6552" i="1"/>
  <c r="X3593" i="1"/>
  <c r="X2721" i="1"/>
  <c r="X3160" i="1"/>
  <c r="X4089" i="1"/>
  <c r="X2685" i="1"/>
  <c r="X3910" i="1"/>
  <c r="X3700" i="1"/>
  <c r="X1969" i="1"/>
  <c r="X3770" i="1"/>
  <c r="X3318" i="1"/>
  <c r="X3969" i="1"/>
  <c r="X7686" i="1"/>
  <c r="X2702" i="1"/>
  <c r="X3748" i="1"/>
  <c r="X3355" i="1"/>
  <c r="X5216" i="1"/>
  <c r="X8146" i="1"/>
  <c r="X6456" i="1"/>
  <c r="X686" i="1"/>
  <c r="X385" i="1"/>
  <c r="X5051" i="1"/>
  <c r="X5984" i="1"/>
  <c r="X3811" i="1"/>
  <c r="X3746" i="1"/>
  <c r="X2114" i="1"/>
  <c r="X3982" i="1"/>
  <c r="X3847" i="1"/>
  <c r="X6436" i="1"/>
  <c r="X3940" i="1"/>
  <c r="X1292" i="1"/>
  <c r="X2754" i="1"/>
  <c r="X3466" i="1"/>
  <c r="X165" i="1"/>
  <c r="X3334" i="1"/>
  <c r="X5429" i="1"/>
  <c r="X5349" i="1"/>
  <c r="X7840" i="1"/>
  <c r="X4120" i="1"/>
  <c r="X141" i="1"/>
  <c r="X3819" i="1"/>
  <c r="X3782" i="1"/>
  <c r="X3262" i="1"/>
  <c r="X4215" i="1"/>
  <c r="X3587" i="1"/>
  <c r="X3755" i="1"/>
  <c r="X3894" i="1"/>
  <c r="X4535" i="1"/>
  <c r="X7414" i="1"/>
  <c r="X33" i="1"/>
  <c r="X8113" i="1"/>
  <c r="X3956" i="1"/>
  <c r="X6488" i="1"/>
  <c r="X186" i="1"/>
  <c r="X3119" i="1"/>
  <c r="X4234" i="1"/>
  <c r="X3058" i="1"/>
  <c r="X7844" i="1"/>
  <c r="X3793" i="1"/>
  <c r="X4711" i="1"/>
  <c r="X3468" i="1"/>
  <c r="X1882" i="1"/>
  <c r="X4650" i="1"/>
  <c r="X4437" i="1"/>
  <c r="X3064" i="1"/>
  <c r="X2979" i="1"/>
  <c r="X4142" i="1"/>
  <c r="X3646" i="1"/>
  <c r="X6097" i="1"/>
  <c r="X2467" i="1"/>
  <c r="X4843" i="1"/>
  <c r="X4260" i="1"/>
  <c r="X5918" i="1"/>
  <c r="X2867" i="1"/>
  <c r="X7094" i="1"/>
  <c r="X2853" i="1"/>
  <c r="X4276" i="1"/>
  <c r="X3433" i="1"/>
  <c r="X3851" i="1"/>
  <c r="X3521" i="1"/>
  <c r="X5220" i="1"/>
  <c r="X5336" i="1"/>
  <c r="X3453" i="1"/>
  <c r="X3418" i="1"/>
  <c r="X2993" i="1"/>
  <c r="X2088" i="1"/>
  <c r="X4546" i="1"/>
  <c r="X5097" i="1"/>
  <c r="X2740" i="1"/>
  <c r="X3890" i="1"/>
  <c r="X4989" i="1"/>
  <c r="X2905" i="1"/>
  <c r="X2171" i="1"/>
  <c r="X5899" i="1"/>
  <c r="X3390" i="1"/>
  <c r="X2532" i="1"/>
  <c r="X4531" i="1"/>
  <c r="X3594" i="1"/>
  <c r="X4526" i="1"/>
  <c r="X2357" i="1"/>
  <c r="X3055" i="1"/>
  <c r="X4433" i="1"/>
  <c r="X3005" i="1"/>
  <c r="X5185" i="1"/>
  <c r="X5132" i="1"/>
  <c r="X6933" i="1"/>
  <c r="X3434" i="1"/>
  <c r="X4419" i="1"/>
  <c r="X3619" i="1"/>
  <c r="X6019" i="1"/>
  <c r="X3154" i="1"/>
  <c r="X4950" i="1"/>
  <c r="X3537" i="1"/>
  <c r="X3953" i="1"/>
  <c r="X2562" i="1"/>
  <c r="X7644" i="1"/>
  <c r="X4957" i="1"/>
  <c r="X4059" i="1"/>
  <c r="X4175" i="1"/>
  <c r="X4648" i="1"/>
  <c r="X3499" i="1"/>
  <c r="X6170" i="1"/>
  <c r="X5810" i="1"/>
  <c r="X5994" i="1"/>
  <c r="X4777" i="1"/>
  <c r="X5869" i="1"/>
  <c r="X3572" i="1"/>
  <c r="X4210" i="1"/>
  <c r="X2753" i="1"/>
  <c r="X3840" i="1"/>
  <c r="X4734" i="1"/>
  <c r="X3188" i="1"/>
  <c r="X5649" i="1"/>
  <c r="X7950" i="1"/>
  <c r="X4335" i="1"/>
  <c r="X947" i="1"/>
  <c r="X5321" i="1"/>
  <c r="X4289" i="1"/>
  <c r="X4420" i="1"/>
  <c r="X7205" i="1"/>
  <c r="X3893" i="1"/>
  <c r="X1971" i="1"/>
  <c r="X5275" i="1"/>
  <c r="X3193" i="1"/>
  <c r="X4021" i="1"/>
  <c r="X4675" i="1"/>
  <c r="X2970" i="1"/>
  <c r="X2501" i="1"/>
  <c r="X5343" i="1"/>
  <c r="X3858" i="1"/>
  <c r="X3615" i="1"/>
  <c r="X3603" i="1"/>
  <c r="X4577" i="1"/>
  <c r="X3992" i="1"/>
  <c r="X7209" i="1"/>
  <c r="X3386" i="1"/>
  <c r="X2014" i="1"/>
  <c r="X8122" i="1"/>
  <c r="X3436" i="1"/>
  <c r="X3792" i="1"/>
  <c r="X3778" i="1"/>
  <c r="X5404" i="1"/>
  <c r="X7540" i="1"/>
  <c r="X4975" i="1"/>
  <c r="X3743" i="1"/>
  <c r="X3470" i="1"/>
  <c r="X5031" i="1"/>
  <c r="X4252" i="1"/>
  <c r="X6192" i="1"/>
  <c r="X3124" i="1"/>
  <c r="X6252" i="1"/>
  <c r="X3149" i="1"/>
  <c r="X4689" i="1"/>
  <c r="X4227" i="1"/>
  <c r="X5085" i="1"/>
  <c r="X6855" i="1"/>
  <c r="X4913" i="1"/>
  <c r="X4112" i="1"/>
  <c r="X4373" i="1"/>
  <c r="X5369" i="1"/>
  <c r="X3413" i="1"/>
  <c r="X7612" i="1"/>
  <c r="X2097" i="1"/>
  <c r="X6308" i="1"/>
  <c r="X6851" i="1"/>
  <c r="X4708" i="1"/>
  <c r="X3127" i="1"/>
  <c r="X2916" i="1"/>
  <c r="X4189" i="1"/>
  <c r="X6612" i="1"/>
  <c r="X1382" i="1"/>
  <c r="X270" i="1"/>
  <c r="X6177" i="1"/>
  <c r="X5215" i="1"/>
  <c r="X4473" i="1"/>
  <c r="X1229" i="1"/>
  <c r="X3370" i="1"/>
  <c r="X4356" i="1"/>
  <c r="X4891" i="1"/>
  <c r="X4219" i="1"/>
  <c r="X3548" i="1"/>
  <c r="X2724" i="1"/>
  <c r="X170" i="1"/>
  <c r="X3898" i="1"/>
  <c r="X4620" i="1"/>
  <c r="X3286" i="1"/>
  <c r="X4196" i="1"/>
  <c r="X4076" i="1"/>
  <c r="X2122" i="1"/>
  <c r="X1563" i="1"/>
  <c r="X6382" i="1"/>
  <c r="X2004" i="1"/>
  <c r="X2654" i="1"/>
  <c r="X4259" i="1"/>
  <c r="X7866" i="1"/>
  <c r="X5253" i="1"/>
  <c r="X1781" i="1"/>
  <c r="X5520" i="1"/>
  <c r="X4074" i="1"/>
  <c r="X3299" i="1"/>
  <c r="X5273" i="1"/>
  <c r="X7528" i="1"/>
  <c r="X3670" i="1"/>
  <c r="X5249" i="1"/>
  <c r="X2187" i="1"/>
  <c r="X4055" i="1"/>
  <c r="X3402" i="1"/>
  <c r="X3248" i="1"/>
  <c r="X2452" i="1"/>
  <c r="X272" i="1"/>
  <c r="X2932" i="1"/>
  <c r="X7546" i="1"/>
  <c r="X7848" i="1"/>
  <c r="X2154" i="1"/>
  <c r="X3903" i="1"/>
  <c r="X3914" i="1"/>
  <c r="X4993" i="1"/>
  <c r="X3539" i="1"/>
  <c r="X3877" i="1"/>
  <c r="X4656" i="1"/>
  <c r="X4461" i="1"/>
  <c r="X2588" i="1"/>
  <c r="X4079" i="1"/>
  <c r="X3447" i="1"/>
  <c r="X4607" i="1"/>
  <c r="X3125" i="1"/>
  <c r="X4862" i="1"/>
  <c r="X4809" i="1"/>
  <c r="X7562" i="1"/>
  <c r="X3244" i="1"/>
  <c r="X1457" i="1"/>
  <c r="X5548" i="1"/>
  <c r="X6702" i="1"/>
  <c r="X7203" i="1"/>
  <c r="X1994" i="1"/>
  <c r="X3260" i="1"/>
  <c r="X4676" i="1"/>
  <c r="X3352" i="1"/>
  <c r="X6414" i="1"/>
  <c r="X3909" i="1"/>
  <c r="X4619" i="1"/>
  <c r="X2149" i="1"/>
  <c r="X5758" i="1"/>
  <c r="X3508" i="1"/>
  <c r="X4779" i="1"/>
  <c r="X3888" i="1"/>
  <c r="X2537" i="1"/>
  <c r="X5360" i="1"/>
  <c r="X4281" i="1"/>
  <c r="X5463" i="1"/>
  <c r="X5211" i="1"/>
  <c r="X8013" i="1"/>
  <c r="X4020" i="1"/>
  <c r="X3316" i="1"/>
  <c r="X4534" i="1"/>
  <c r="X7979" i="1"/>
  <c r="X4452" i="1"/>
  <c r="X4494" i="1"/>
  <c r="X4019" i="1"/>
  <c r="X3231" i="1"/>
  <c r="X3972" i="1"/>
  <c r="X3930" i="1"/>
  <c r="X5003" i="1"/>
  <c r="X2589" i="1"/>
  <c r="X2084" i="1"/>
  <c r="X6090" i="1"/>
  <c r="X4172" i="1"/>
  <c r="X4171" i="1"/>
  <c r="X3820" i="1"/>
  <c r="X3916" i="1"/>
  <c r="X5738" i="1"/>
  <c r="X4480" i="1"/>
  <c r="X4311" i="1"/>
  <c r="X3580" i="1"/>
  <c r="X4328" i="1"/>
  <c r="X4212" i="1"/>
  <c r="X8032" i="1"/>
  <c r="X4602" i="1"/>
  <c r="X4050" i="1"/>
  <c r="X3929" i="1"/>
  <c r="X4066" i="1"/>
  <c r="X4203" i="1"/>
  <c r="X2866" i="1"/>
  <c r="X6738" i="1"/>
  <c r="X3693" i="1"/>
  <c r="X326" i="1"/>
  <c r="X4106" i="1"/>
  <c r="X3206" i="1"/>
  <c r="X4235" i="1"/>
  <c r="X3752" i="1"/>
  <c r="X4325" i="1"/>
  <c r="X6271" i="1"/>
  <c r="X3995" i="1"/>
  <c r="X2516" i="1"/>
  <c r="X3863" i="1"/>
  <c r="X3714" i="1"/>
  <c r="X3198" i="1"/>
  <c r="X5444" i="1"/>
  <c r="X73" i="1"/>
  <c r="X4705" i="1"/>
  <c r="X3220" i="1"/>
  <c r="X3365" i="1"/>
  <c r="X4041" i="1"/>
  <c r="X3850" i="1"/>
  <c r="X5043" i="1"/>
  <c r="X4365" i="1"/>
  <c r="X3981" i="1"/>
  <c r="X7498" i="1"/>
  <c r="X3486" i="1"/>
  <c r="X6819" i="1"/>
  <c r="X4544" i="1"/>
  <c r="X4296" i="1"/>
  <c r="X3050" i="1"/>
  <c r="X3327" i="1"/>
  <c r="X1574" i="1"/>
  <c r="X3359" i="1"/>
  <c r="X4078" i="1"/>
  <c r="X4054" i="1"/>
  <c r="X3455" i="1"/>
  <c r="X4333" i="1"/>
  <c r="X4571" i="1"/>
  <c r="X4011" i="1"/>
  <c r="X2704" i="1"/>
  <c r="X2943" i="1"/>
  <c r="X4031" i="1"/>
  <c r="X5985" i="1"/>
  <c r="X5357" i="1"/>
  <c r="X3751" i="1"/>
  <c r="X4519" i="1"/>
  <c r="X2666" i="1"/>
  <c r="X2458" i="1"/>
  <c r="X5230" i="1"/>
  <c r="X3524" i="1"/>
  <c r="X5119" i="1"/>
  <c r="X3773" i="1"/>
  <c r="X4889" i="1"/>
  <c r="X4006" i="1"/>
  <c r="X5715" i="1"/>
  <c r="X2738" i="1"/>
  <c r="X3523" i="1"/>
  <c r="X6404" i="1"/>
  <c r="X3870" i="1"/>
  <c r="X5428" i="1"/>
  <c r="X3774" i="1"/>
  <c r="X4479" i="1"/>
  <c r="X4363" i="1"/>
  <c r="X110" i="1"/>
  <c r="X4096" i="1"/>
  <c r="X4549" i="1"/>
  <c r="X3409" i="1"/>
  <c r="X4141" i="1"/>
  <c r="X3227" i="1"/>
  <c r="X3482" i="1"/>
  <c r="X4991" i="1"/>
  <c r="X6141" i="1"/>
  <c r="X5251" i="1"/>
  <c r="X3341" i="1"/>
  <c r="X5344" i="1"/>
  <c r="X2985" i="1"/>
  <c r="X4197" i="1"/>
  <c r="X3445" i="1"/>
  <c r="X3596" i="1"/>
  <c r="X2859" i="1"/>
  <c r="X3975" i="1"/>
  <c r="X4245" i="1"/>
  <c r="X4425" i="1"/>
  <c r="X3565" i="1"/>
  <c r="X4277" i="1"/>
  <c r="X4271" i="1"/>
  <c r="X5375" i="1"/>
  <c r="X6041" i="1"/>
  <c r="X4321" i="1"/>
  <c r="X4658" i="1"/>
  <c r="X2600" i="1"/>
  <c r="X217" i="1"/>
  <c r="X2320" i="1"/>
  <c r="X4674" i="1"/>
  <c r="X2767" i="1"/>
  <c r="X2020" i="1"/>
  <c r="X3361" i="1"/>
  <c r="X3143" i="1"/>
  <c r="X3815" i="1"/>
  <c r="X5688" i="1"/>
  <c r="X3029" i="1"/>
  <c r="X6071" i="1"/>
  <c r="X5939" i="1"/>
  <c r="X4123" i="1"/>
  <c r="X232" i="1"/>
  <c r="X7243" i="1"/>
  <c r="X4575" i="1"/>
  <c r="X4539" i="1"/>
  <c r="X4847" i="1"/>
  <c r="X5924" i="1"/>
  <c r="X4600" i="1"/>
  <c r="X6770" i="1"/>
  <c r="X7553" i="1"/>
  <c r="X3284" i="1"/>
  <c r="X7990" i="1"/>
  <c r="X3599" i="1"/>
  <c r="X210" i="1"/>
  <c r="X4439" i="1"/>
  <c r="X3066" i="1"/>
  <c r="X5603" i="1"/>
  <c r="X4548" i="1"/>
  <c r="X2793" i="1"/>
  <c r="X4554" i="1"/>
  <c r="X3784" i="1"/>
  <c r="X3675" i="1"/>
  <c r="X3810" i="1"/>
  <c r="X2925" i="1"/>
  <c r="X3650" i="1"/>
  <c r="X3736" i="1"/>
  <c r="X5090" i="1"/>
  <c r="X3091" i="1"/>
  <c r="X4354" i="1"/>
  <c r="X6774" i="1"/>
  <c r="X2321" i="1"/>
  <c r="X3562" i="1"/>
  <c r="X4927" i="1"/>
  <c r="X3529" i="1"/>
  <c r="X3710" i="1"/>
  <c r="X4812" i="1"/>
  <c r="X3854" i="1"/>
  <c r="X3880" i="1"/>
  <c r="X7355" i="1"/>
  <c r="X3644" i="1"/>
  <c r="X3452" i="1"/>
  <c r="X1032" i="1"/>
  <c r="X4625" i="1"/>
  <c r="X6565" i="1"/>
  <c r="X5674" i="1"/>
  <c r="X3134" i="1"/>
  <c r="X3666" i="1"/>
  <c r="X415" i="1"/>
  <c r="X4633" i="1"/>
  <c r="X4879" i="1"/>
  <c r="X4240" i="1"/>
  <c r="X6422" i="1"/>
  <c r="X4835" i="1"/>
  <c r="X3771" i="1"/>
  <c r="X3931" i="1"/>
  <c r="X6983" i="1"/>
  <c r="X6415" i="1"/>
  <c r="X2325" i="1"/>
  <c r="X3302" i="1"/>
  <c r="X3059" i="1"/>
  <c r="X4457" i="1"/>
  <c r="X3607" i="1"/>
  <c r="X4060" i="1"/>
  <c r="X3651" i="1"/>
  <c r="X5385" i="1"/>
  <c r="X2484" i="1"/>
  <c r="X6688" i="1"/>
  <c r="X2478" i="1"/>
  <c r="X4750" i="1"/>
  <c r="X4318" i="1"/>
  <c r="X3703" i="1"/>
  <c r="X4661" i="1"/>
  <c r="X1963" i="1"/>
  <c r="X4682" i="1"/>
  <c r="X4677" i="1"/>
  <c r="X6367" i="1"/>
  <c r="X4710" i="1"/>
  <c r="X5192" i="1"/>
  <c r="X4320" i="1"/>
  <c r="X6069" i="1"/>
  <c r="X2202" i="1"/>
  <c r="X4397" i="1"/>
  <c r="X3423" i="1"/>
  <c r="X3086" i="1"/>
  <c r="X3795" i="1"/>
  <c r="X5331" i="1"/>
  <c r="X5" i="1"/>
  <c r="X3848" i="1"/>
  <c r="X4205" i="1"/>
  <c r="X5260" i="1"/>
  <c r="X4469" i="1"/>
  <c r="X4612" i="1"/>
  <c r="X3944" i="1"/>
  <c r="X4162" i="1"/>
  <c r="X3454" i="1"/>
  <c r="X5147" i="1"/>
  <c r="X4128" i="1"/>
  <c r="X3046" i="1"/>
  <c r="X4058" i="1"/>
  <c r="X5278" i="1"/>
  <c r="X4016" i="1"/>
  <c r="X4339" i="1"/>
  <c r="X6628" i="1"/>
  <c r="X8155" i="1"/>
  <c r="X5398" i="1"/>
  <c r="X4110" i="1"/>
  <c r="X3754" i="1"/>
  <c r="X14" i="1"/>
  <c r="X3308" i="1"/>
  <c r="X6447" i="1"/>
  <c r="X4965" i="1"/>
  <c r="X3421" i="1"/>
  <c r="X4591" i="1"/>
  <c r="X4187" i="1"/>
  <c r="X3665" i="1"/>
  <c r="X4155" i="1"/>
  <c r="X6885" i="1"/>
  <c r="X4163" i="1"/>
  <c r="X4241" i="1"/>
  <c r="X3600" i="1"/>
  <c r="X5803" i="1"/>
  <c r="X3794" i="1"/>
  <c r="X6144" i="1"/>
  <c r="X4434" i="1"/>
  <c r="X3874" i="1"/>
  <c r="X4992" i="1"/>
  <c r="X4793" i="1"/>
  <c r="X3071" i="1"/>
  <c r="X4192" i="1"/>
  <c r="X3993" i="1"/>
  <c r="X5060" i="1"/>
  <c r="X5041" i="1"/>
  <c r="X1523" i="1"/>
  <c r="X3582" i="1"/>
  <c r="X3737" i="1"/>
  <c r="X4134" i="1"/>
  <c r="X3490" i="1"/>
  <c r="X4194" i="1"/>
  <c r="X5019" i="1"/>
  <c r="X4355" i="1"/>
  <c r="X6635" i="1"/>
  <c r="X3741" i="1"/>
  <c r="X5210" i="1"/>
  <c r="X1660" i="1"/>
  <c r="X2196" i="1"/>
  <c r="X3976" i="1"/>
  <c r="X8232" i="1"/>
  <c r="X2710" i="1"/>
  <c r="X4352" i="1"/>
  <c r="X5329" i="1"/>
  <c r="X3973" i="1"/>
  <c r="X4427" i="1"/>
  <c r="X5608" i="1"/>
  <c r="X3633" i="1"/>
  <c r="X5559" i="1"/>
  <c r="X5593" i="1"/>
  <c r="X3338" i="1"/>
  <c r="X3513" i="1"/>
  <c r="X2224" i="1"/>
  <c r="X4226" i="1"/>
  <c r="X4027" i="1"/>
  <c r="X4396" i="1"/>
  <c r="X6380" i="1"/>
  <c r="X3265" i="1"/>
  <c r="X2399" i="1"/>
  <c r="X6861" i="1"/>
  <c r="X7050" i="1"/>
  <c r="X4070" i="1"/>
  <c r="X3797" i="1"/>
  <c r="X3875" i="1"/>
  <c r="X4869" i="1"/>
  <c r="X8065" i="1"/>
  <c r="X3886" i="1"/>
  <c r="X4536" i="1"/>
  <c r="X160" i="1"/>
  <c r="X4476" i="1"/>
  <c r="X3366" i="1"/>
  <c r="X7939" i="1"/>
  <c r="X4198" i="1"/>
  <c r="X3844" i="1"/>
  <c r="X5919" i="1"/>
  <c r="X2768" i="1"/>
  <c r="X4564" i="1"/>
  <c r="X3668" i="1"/>
  <c r="X7804" i="1"/>
  <c r="X2806" i="1"/>
  <c r="X3871" i="1"/>
  <c r="X3980" i="1"/>
  <c r="X4940" i="1"/>
  <c r="X5094" i="1"/>
  <c r="X4097" i="1"/>
  <c r="X2295" i="1"/>
  <c r="X2746" i="1"/>
  <c r="X4362" i="1"/>
  <c r="X3583" i="1"/>
  <c r="X2192" i="1"/>
  <c r="X2092" i="1"/>
  <c r="X4490" i="1"/>
  <c r="X2819" i="1"/>
  <c r="X3088" i="1"/>
  <c r="X4634" i="1"/>
  <c r="X3505" i="1"/>
  <c r="X5088" i="1"/>
  <c r="X3988" i="1"/>
  <c r="X6505" i="1"/>
  <c r="X4445" i="1"/>
  <c r="X4436" i="1"/>
  <c r="X7530" i="1"/>
  <c r="X5046" i="1"/>
  <c r="X2410" i="1"/>
  <c r="X4012" i="1"/>
  <c r="X3862" i="1"/>
  <c r="X6432" i="1"/>
  <c r="X3926" i="1"/>
  <c r="X4551" i="1"/>
  <c r="X4811" i="1"/>
  <c r="X4230" i="1"/>
  <c r="X4609" i="1"/>
  <c r="X4158" i="1"/>
  <c r="X2266" i="1"/>
  <c r="X3392" i="1"/>
  <c r="X3734" i="1"/>
  <c r="X4637" i="1"/>
  <c r="X5741" i="1"/>
  <c r="X4638" i="1"/>
  <c r="X4698" i="1"/>
  <c r="X4470" i="1"/>
  <c r="X6425" i="1"/>
  <c r="X4831" i="1"/>
  <c r="X4324" i="1"/>
  <c r="X8222" i="1"/>
  <c r="X5613" i="1"/>
  <c r="X6964" i="1"/>
  <c r="X4207" i="1"/>
  <c r="X3628" i="1"/>
  <c r="X4412" i="1"/>
  <c r="X2984" i="1"/>
  <c r="X3480" i="1"/>
  <c r="X5295" i="1"/>
  <c r="X3179" i="1"/>
  <c r="X3608" i="1"/>
  <c r="X4088" i="1"/>
  <c r="X4652" i="1"/>
  <c r="X6023" i="1"/>
  <c r="X5034" i="1"/>
  <c r="X5096" i="1"/>
  <c r="X4753" i="1"/>
  <c r="X6548" i="1"/>
  <c r="X4816" i="1"/>
  <c r="X8167" i="1"/>
  <c r="X4199" i="1"/>
  <c r="X2933" i="1"/>
  <c r="X4801" i="1"/>
  <c r="X4884" i="1"/>
  <c r="X2183" i="1"/>
  <c r="X2334" i="1"/>
  <c r="X5825" i="1"/>
  <c r="X5083" i="1"/>
  <c r="X5359" i="1"/>
  <c r="X4852" i="1"/>
  <c r="X5101" i="1"/>
  <c r="X4758" i="1"/>
  <c r="X1069" i="1"/>
  <c r="X6892" i="1"/>
  <c r="X4898" i="1"/>
  <c r="X4789" i="1"/>
  <c r="X6837" i="1"/>
  <c r="X265" i="1"/>
  <c r="X3309" i="1"/>
  <c r="X4774" i="1"/>
  <c r="X3939" i="1"/>
  <c r="X3876" i="1"/>
  <c r="X5140" i="1"/>
  <c r="X5250" i="1"/>
  <c r="X5277" i="1"/>
  <c r="X3672" i="1"/>
  <c r="X3730" i="1"/>
  <c r="X2564" i="1"/>
  <c r="X4810" i="1"/>
  <c r="X4751" i="1"/>
  <c r="X5037" i="1"/>
  <c r="X5381" i="1"/>
  <c r="X4712" i="1"/>
  <c r="X5111" i="1"/>
  <c r="X509" i="1"/>
  <c r="X4429" i="1"/>
  <c r="X6814" i="1"/>
  <c r="X3542" i="1"/>
  <c r="X5840" i="1"/>
  <c r="X5952" i="1"/>
  <c r="X3921" i="1"/>
  <c r="X5340" i="1"/>
  <c r="X3553" i="1"/>
  <c r="X3887" i="1"/>
  <c r="X5879" i="1"/>
  <c r="X3471" i="1"/>
  <c r="X324" i="1"/>
  <c r="X424" i="1"/>
  <c r="X3531" i="1"/>
  <c r="X3964" i="1"/>
  <c r="X5856" i="1"/>
  <c r="X2179" i="1"/>
  <c r="X4202" i="1"/>
  <c r="X6854" i="1"/>
  <c r="X4553" i="1"/>
  <c r="X5027" i="1"/>
  <c r="X2663" i="1"/>
  <c r="X3715" i="1"/>
  <c r="X3664" i="1"/>
  <c r="X4995" i="1"/>
  <c r="X5069" i="1"/>
  <c r="X6311" i="1"/>
  <c r="X4316" i="1"/>
  <c r="X3264" i="1"/>
  <c r="X4788" i="1"/>
  <c r="X6668" i="1"/>
  <c r="X4670" i="1"/>
  <c r="X5903" i="1"/>
  <c r="X2895" i="1"/>
  <c r="X4934" i="1"/>
  <c r="X4467" i="1"/>
  <c r="X4351" i="1"/>
  <c r="X4421" i="1"/>
  <c r="X6502" i="1"/>
  <c r="X3955" i="1"/>
  <c r="X4165" i="1"/>
  <c r="X5020" i="1"/>
  <c r="X4592" i="1"/>
  <c r="X5713" i="1"/>
  <c r="X4668" i="1"/>
  <c r="X7768" i="1"/>
  <c r="X2085" i="1"/>
  <c r="X3828" i="1"/>
  <c r="X4385" i="1"/>
  <c r="X2207" i="1"/>
  <c r="X3701" i="1"/>
  <c r="X3769" i="1"/>
  <c r="X5586" i="1"/>
  <c r="X4954" i="1"/>
  <c r="X2200" i="1"/>
  <c r="X5099" i="1"/>
  <c r="X7556" i="1"/>
  <c r="X4872" i="1"/>
  <c r="X7981" i="1"/>
  <c r="X3831" i="1"/>
  <c r="X4489" i="1"/>
  <c r="X3001" i="1"/>
  <c r="X4387" i="1"/>
  <c r="X6995" i="1"/>
  <c r="X4243" i="1"/>
  <c r="X3954" i="1"/>
  <c r="X4887" i="1"/>
  <c r="X3502" i="1"/>
  <c r="X5867" i="1"/>
  <c r="X4529" i="1"/>
  <c r="X3121" i="1"/>
  <c r="X5566" i="1"/>
  <c r="X5091" i="1"/>
  <c r="X737" i="1"/>
  <c r="X4423" i="1"/>
  <c r="X3742" i="1"/>
  <c r="X5118" i="1"/>
  <c r="X5484" i="1"/>
  <c r="X4563" i="1"/>
  <c r="X1480" i="1"/>
  <c r="X5073" i="1"/>
  <c r="X4239" i="1"/>
  <c r="X1654" i="1"/>
  <c r="X3790" i="1"/>
  <c r="X3395" i="1"/>
  <c r="X4916" i="1"/>
  <c r="X5062" i="1"/>
  <c r="X4766" i="1"/>
  <c r="X4552" i="1"/>
  <c r="X4248" i="1"/>
  <c r="X4047" i="1"/>
  <c r="X3509" i="1"/>
  <c r="X4586" i="1"/>
  <c r="X4784" i="1"/>
  <c r="X5843" i="1"/>
  <c r="X200" i="1"/>
  <c r="X3013" i="1"/>
  <c r="X4052" i="1"/>
  <c r="X5522" i="1"/>
  <c r="X6386" i="1"/>
  <c r="X5006" i="1"/>
  <c r="X5122" i="1"/>
  <c r="X4061" i="1"/>
  <c r="X7167" i="1"/>
  <c r="X202" i="1"/>
  <c r="X3919" i="1"/>
  <c r="X5234" i="1"/>
  <c r="X7971" i="1"/>
  <c r="X6332" i="1"/>
  <c r="X5753" i="1"/>
  <c r="X2922" i="1"/>
  <c r="X7509" i="1"/>
  <c r="X5502" i="1"/>
  <c r="X3652" i="1"/>
  <c r="X4344" i="1"/>
  <c r="X6546" i="1"/>
  <c r="X4164" i="1"/>
  <c r="X4973" i="1"/>
  <c r="X6217" i="1"/>
  <c r="X5109" i="1"/>
  <c r="X7976" i="1"/>
  <c r="X4109" i="1"/>
  <c r="X5423" i="1"/>
  <c r="X4899" i="1"/>
  <c r="X5129" i="1"/>
  <c r="X2834" i="1"/>
  <c r="X4660" i="1"/>
  <c r="X3789" i="1"/>
  <c r="X5160" i="1"/>
  <c r="X5038" i="1"/>
  <c r="X4703" i="1"/>
  <c r="X3051" i="1"/>
  <c r="X4471" i="1"/>
  <c r="X222" i="1"/>
  <c r="X3994" i="1"/>
  <c r="X7133" i="1"/>
  <c r="X4310" i="1"/>
  <c r="X3690" i="1"/>
  <c r="X3294" i="1"/>
  <c r="X2624" i="1"/>
  <c r="X5195" i="1"/>
  <c r="X4855" i="1"/>
  <c r="X4184" i="1"/>
  <c r="X4875" i="1"/>
  <c r="X4327" i="1"/>
  <c r="X4715" i="1"/>
  <c r="X5415" i="1"/>
  <c r="X4762" i="1"/>
  <c r="X6039" i="1"/>
  <c r="X7126" i="1"/>
  <c r="X4377" i="1"/>
  <c r="X5189" i="1"/>
  <c r="X4298" i="1"/>
  <c r="X3135" i="1"/>
  <c r="X4392" i="1"/>
  <c r="X208" i="1"/>
  <c r="X5379" i="1"/>
  <c r="X4691" i="1"/>
  <c r="X4482" i="1"/>
  <c r="X5304" i="1"/>
  <c r="X3425" i="1"/>
  <c r="X5071" i="1"/>
  <c r="X3745" i="1"/>
  <c r="X5958" i="1"/>
  <c r="X2521" i="1"/>
  <c r="X4727" i="1"/>
  <c r="X3269" i="1"/>
  <c r="X5178" i="1"/>
  <c r="X4030" i="1"/>
  <c r="X7159" i="1"/>
  <c r="X5635" i="1"/>
  <c r="X5877" i="1"/>
  <c r="X3617" i="1"/>
  <c r="X4413" i="1"/>
  <c r="X4308" i="1"/>
  <c r="X4864" i="1"/>
  <c r="X4447" i="1"/>
  <c r="X5567" i="1"/>
  <c r="X4776" i="1"/>
  <c r="X5232" i="1"/>
  <c r="X3933" i="1"/>
  <c r="X6344" i="1"/>
  <c r="X4906" i="1"/>
  <c r="X5194" i="1"/>
  <c r="X3764" i="1"/>
  <c r="X4617" i="1"/>
  <c r="X4428" i="1"/>
  <c r="X4768" i="1"/>
  <c r="X6391" i="1"/>
  <c r="X4823" i="1"/>
  <c r="X5190" i="1"/>
  <c r="X3221" i="1"/>
  <c r="X4022" i="1"/>
  <c r="X5395" i="1"/>
  <c r="X5218" i="1"/>
  <c r="X5471" i="1"/>
  <c r="X4771" i="1"/>
  <c r="X4839" i="1"/>
  <c r="X6138" i="1"/>
  <c r="X4749" i="1"/>
  <c r="X4136" i="1"/>
  <c r="X3538" i="1"/>
  <c r="X4272" i="1"/>
  <c r="X4127" i="1"/>
  <c r="X3350" i="1"/>
  <c r="X5173" i="1"/>
  <c r="X5002" i="1"/>
  <c r="X6365" i="1"/>
  <c r="X3100" i="1"/>
  <c r="X6649" i="1"/>
  <c r="X3694" i="1"/>
  <c r="X744" i="1"/>
  <c r="X3783" i="1"/>
  <c r="X2911" i="1"/>
  <c r="X4475" i="1"/>
  <c r="X7259" i="1"/>
  <c r="X2972" i="1"/>
  <c r="X3492" i="1"/>
  <c r="X3590" i="1"/>
  <c r="X4042" i="1"/>
  <c r="X2388" i="1"/>
  <c r="X4627" i="1"/>
  <c r="X6042" i="1"/>
  <c r="X3724" i="1"/>
  <c r="X2407" i="1"/>
  <c r="X5307" i="1"/>
  <c r="X3400" i="1"/>
  <c r="X2733" i="1"/>
  <c r="X4953" i="1"/>
  <c r="X5023" i="1"/>
  <c r="X5961" i="1"/>
  <c r="X3173" i="1"/>
  <c r="X5080" i="1"/>
  <c r="X5817" i="1"/>
  <c r="X3540" i="1"/>
  <c r="X4232" i="1"/>
  <c r="X6437" i="1"/>
  <c r="X2856" i="1"/>
  <c r="X7880" i="1"/>
  <c r="X3881" i="1"/>
  <c r="X4840" i="1"/>
  <c r="X6568" i="1"/>
  <c r="X5783" i="1"/>
  <c r="X3816" i="1"/>
  <c r="X3669" i="1"/>
  <c r="X3731" i="1"/>
  <c r="X4367" i="1"/>
  <c r="X3215" i="1"/>
  <c r="X6319" i="1"/>
  <c r="X2711" i="1"/>
  <c r="X4257" i="1"/>
  <c r="X5647" i="1"/>
  <c r="X5013" i="1"/>
  <c r="X5771" i="1"/>
  <c r="X5447" i="1"/>
  <c r="X5110" i="1"/>
  <c r="X5209" i="1"/>
  <c r="X2506" i="1"/>
  <c r="X4217" i="1"/>
  <c r="X5240" i="1"/>
  <c r="X4742" i="1"/>
  <c r="X5518" i="1"/>
  <c r="X4090" i="1"/>
  <c r="X3613" i="1"/>
  <c r="X2609" i="1"/>
  <c r="X4541" i="1"/>
  <c r="X2963" i="1"/>
  <c r="X4598" i="1"/>
  <c r="X5789" i="1"/>
  <c r="X3817" i="1"/>
  <c r="X3389" i="1"/>
  <c r="X3612" i="1"/>
  <c r="X2871" i="1"/>
  <c r="X3272" i="1"/>
  <c r="X4208" i="1"/>
  <c r="X4384" i="1"/>
  <c r="X4818" i="1"/>
  <c r="X4595" i="1"/>
  <c r="X4687" i="1"/>
  <c r="X156" i="1"/>
  <c r="X5430" i="1"/>
  <c r="X5328" i="1"/>
  <c r="X4621" i="1"/>
  <c r="X7961" i="1"/>
  <c r="X4009" i="1"/>
  <c r="X5497" i="1"/>
  <c r="X8016" i="1"/>
  <c r="X5362" i="1"/>
  <c r="X3813" i="1"/>
  <c r="X5267" i="1"/>
  <c r="X4312" i="1"/>
  <c r="X4897" i="1"/>
  <c r="X6250" i="1"/>
  <c r="X5871" i="1"/>
  <c r="X4409" i="1"/>
  <c r="X650" i="1"/>
  <c r="X4892" i="1"/>
  <c r="X4830" i="1"/>
  <c r="X3101" i="1"/>
  <c r="X3859" i="1"/>
  <c r="X6267" i="1"/>
  <c r="X2538" i="1"/>
  <c r="X6020" i="1"/>
  <c r="X7276" i="1"/>
  <c r="X5149" i="1"/>
  <c r="X4923" i="1"/>
  <c r="X4622" i="1"/>
  <c r="X3444" i="1"/>
  <c r="X7863" i="1"/>
  <c r="X6862" i="1"/>
  <c r="X3849" i="1"/>
  <c r="X3497" i="1"/>
  <c r="X4699" i="1"/>
  <c r="X4826" i="1"/>
  <c r="X5641" i="1"/>
  <c r="X5138" i="1"/>
  <c r="X5585" i="1"/>
  <c r="X3750" i="1"/>
  <c r="X207" i="1"/>
  <c r="X3446" i="1"/>
  <c r="X4764" i="1"/>
  <c r="X5076" i="1"/>
  <c r="X4375" i="1"/>
  <c r="X4873" i="1"/>
  <c r="X3907" i="1"/>
  <c r="X5252" i="1"/>
  <c r="X5117" i="1"/>
  <c r="X5614" i="1"/>
  <c r="X3974" i="1"/>
  <c r="X4186" i="1"/>
  <c r="X3380" i="1"/>
  <c r="X3659" i="1"/>
  <c r="X2665" i="1"/>
  <c r="X5332" i="1"/>
  <c r="X4255" i="1"/>
  <c r="X1193" i="1"/>
  <c r="X3796" i="1"/>
  <c r="X5849" i="1"/>
  <c r="X3802" i="1"/>
  <c r="X5128" i="1"/>
  <c r="X4681" i="1"/>
  <c r="X5650" i="1"/>
  <c r="X5306" i="1"/>
  <c r="X4760" i="1"/>
  <c r="X7813" i="1"/>
  <c r="X4558" i="1"/>
  <c r="X3319" i="1"/>
  <c r="X6059" i="1"/>
  <c r="X5294" i="1"/>
  <c r="X4737" i="1"/>
  <c r="X2296" i="1"/>
  <c r="X4893" i="1"/>
  <c r="X4032" i="1"/>
  <c r="X6215" i="1"/>
  <c r="X4859" i="1"/>
  <c r="X5214" i="1"/>
  <c r="X3419" i="1"/>
  <c r="X1484" i="1"/>
  <c r="X4626" i="1"/>
  <c r="X7905" i="1"/>
  <c r="X7130" i="1"/>
  <c r="X416" i="1"/>
  <c r="X4917" i="1"/>
  <c r="X10" i="1"/>
  <c r="X5392" i="1"/>
  <c r="X3891" i="1"/>
  <c r="X4441" i="1"/>
  <c r="X5384" i="1"/>
  <c r="X2473" i="1"/>
  <c r="X5410" i="1"/>
  <c r="X5483" i="1"/>
  <c r="X4596" i="1"/>
  <c r="X205" i="1"/>
  <c r="X7909" i="1"/>
  <c r="X4104" i="1"/>
  <c r="X7082" i="1"/>
  <c r="X7155" i="1"/>
  <c r="X201" i="1"/>
  <c r="X3785" i="1"/>
  <c r="X4417" i="1"/>
  <c r="X6743" i="1"/>
  <c r="X4800" i="1"/>
  <c r="X648" i="1"/>
  <c r="X5665" i="1"/>
  <c r="X4704" i="1"/>
  <c r="X2476" i="1"/>
  <c r="X4736" i="1"/>
  <c r="X4886" i="1"/>
  <c r="X3839" i="1"/>
  <c r="X5305" i="1"/>
  <c r="X2780" i="1"/>
  <c r="X5199" i="1"/>
  <c r="X5108" i="1"/>
  <c r="X5724" i="1"/>
  <c r="X4636" i="1"/>
  <c r="X3943" i="1"/>
  <c r="X7861" i="1"/>
  <c r="X3012" i="1"/>
  <c r="X3935" i="1"/>
  <c r="X5236" i="1"/>
  <c r="X197" i="1"/>
  <c r="X5845" i="1"/>
  <c r="X3297" i="1"/>
  <c r="X227" i="1"/>
  <c r="X6241" i="1"/>
  <c r="X4722" i="1"/>
  <c r="X6376" i="1"/>
  <c r="X5029" i="1"/>
  <c r="X6330" i="1"/>
  <c r="X5269" i="1"/>
  <c r="X3836" i="1"/>
  <c r="X7821" i="1"/>
  <c r="X4867" i="1"/>
  <c r="X6385" i="1"/>
  <c r="X5595" i="1"/>
  <c r="X495" i="1"/>
  <c r="X6057" i="1"/>
  <c r="X490" i="1"/>
  <c r="X5530" i="1"/>
  <c r="X4157" i="1"/>
  <c r="X4540" i="1"/>
  <c r="X4381" i="1"/>
  <c r="X5611" i="1"/>
  <c r="X3162" i="1"/>
  <c r="X4971" i="1"/>
  <c r="X3131" i="1"/>
  <c r="X7313" i="1"/>
  <c r="X3545" i="1"/>
  <c r="X6237" i="1"/>
  <c r="X405" i="1"/>
  <c r="X1771" i="1"/>
  <c r="X5498" i="1"/>
  <c r="X5623" i="1"/>
  <c r="X4224" i="1"/>
  <c r="X4137" i="1"/>
  <c r="X1901" i="1"/>
  <c r="X3427" i="1"/>
  <c r="X1788" i="1"/>
  <c r="X2863" i="1"/>
  <c r="X3716" i="1"/>
  <c r="X5158" i="1"/>
  <c r="X4331" i="1"/>
  <c r="X2904" i="1"/>
  <c r="X6672" i="1"/>
  <c r="X6564" i="1"/>
  <c r="X4918" i="1"/>
  <c r="X7100" i="1"/>
  <c r="X4825" i="1"/>
  <c r="X3401" i="1"/>
  <c r="X4026" i="1"/>
  <c r="X2540" i="1"/>
  <c r="X5682" i="1"/>
  <c r="X6689" i="1"/>
  <c r="X6172" i="1"/>
  <c r="X5070" i="1"/>
  <c r="X4988" i="1"/>
  <c r="X2959" i="1"/>
  <c r="X3141" i="1"/>
  <c r="X5793" i="1"/>
  <c r="X1837" i="1"/>
  <c r="X5325" i="1"/>
  <c r="X3588" i="1"/>
  <c r="X3728" i="1"/>
  <c r="X4287" i="1"/>
  <c r="X3182" i="1"/>
  <c r="X5388" i="1"/>
  <c r="X7150" i="1"/>
  <c r="X5916" i="1"/>
  <c r="X4262" i="1"/>
  <c r="X5420" i="1"/>
  <c r="X4924" i="1"/>
  <c r="X3488" i="1"/>
  <c r="X6001" i="1"/>
  <c r="X7110" i="1"/>
  <c r="X537" i="1"/>
  <c r="X6457" i="1"/>
  <c r="X8151" i="1"/>
  <c r="X3126" i="1"/>
  <c r="X4495" i="1"/>
  <c r="X5146" i="1"/>
  <c r="X4935" i="1"/>
  <c r="X7987" i="1"/>
  <c r="X5779" i="1"/>
  <c r="X4304" i="1"/>
  <c r="X6282" i="1"/>
  <c r="X4604" i="1"/>
  <c r="X4493" i="1"/>
  <c r="X5366" i="1"/>
  <c r="X6936" i="1"/>
  <c r="X3405" i="1"/>
  <c r="X7348" i="1"/>
  <c r="X7036" i="1"/>
  <c r="X5956" i="1"/>
  <c r="X2655" i="1"/>
  <c r="X4108" i="1"/>
  <c r="X4937" i="1"/>
  <c r="X4719" i="1"/>
  <c r="X5105" i="1"/>
  <c r="X7279" i="1"/>
  <c r="X5193" i="1"/>
  <c r="X5442" i="1"/>
  <c r="X4382" i="1"/>
  <c r="X5569" i="1"/>
  <c r="X5345" i="1"/>
  <c r="X3950" i="1"/>
  <c r="X6103" i="1"/>
  <c r="X4418" i="1"/>
  <c r="X7479" i="1"/>
  <c r="X4017" i="1"/>
  <c r="X6004" i="1"/>
  <c r="X4853" i="1"/>
  <c r="X6769" i="1"/>
  <c r="X5341" i="1"/>
  <c r="X4185" i="1"/>
  <c r="X5074" i="1"/>
  <c r="X5683" i="1"/>
  <c r="X409" i="1"/>
  <c r="X5348" i="1"/>
  <c r="X7992" i="1"/>
  <c r="X4481" i="1"/>
  <c r="X3776" i="1"/>
  <c r="X4994" i="1"/>
  <c r="X162" i="1"/>
  <c r="X4968" i="1"/>
  <c r="X969" i="1"/>
  <c r="X2124" i="1"/>
  <c r="X5114" i="1"/>
  <c r="X5376" i="1"/>
  <c r="X1862" i="1"/>
  <c r="X6504" i="1"/>
  <c r="X7299" i="1"/>
  <c r="X2040" i="1"/>
  <c r="X6889" i="1"/>
  <c r="X4126" i="1"/>
  <c r="X5631" i="1"/>
  <c r="X5500" i="1"/>
  <c r="X4550" i="1"/>
  <c r="X5851" i="1"/>
  <c r="X5421" i="1"/>
  <c r="X5337" i="1"/>
  <c r="X3985" i="1"/>
  <c r="X3685" i="1"/>
  <c r="X7814" i="1"/>
  <c r="X2505" i="1"/>
  <c r="X6527" i="1"/>
  <c r="X6906" i="1"/>
  <c r="X858" i="1"/>
  <c r="X4657" i="1"/>
  <c r="X3189" i="1"/>
  <c r="X6662" i="1"/>
  <c r="X2827" i="1"/>
  <c r="X6111" i="1"/>
  <c r="X2996" i="1"/>
  <c r="X5309" i="1"/>
  <c r="X4140" i="1"/>
  <c r="X5546" i="1"/>
  <c r="X6117" i="1"/>
  <c r="X5373" i="1"/>
  <c r="X3922" i="1"/>
  <c r="X5547" i="1"/>
  <c r="X2874" i="1"/>
  <c r="X2204" i="1"/>
  <c r="X4522" i="1"/>
  <c r="X5732" i="1"/>
  <c r="X4770" i="1"/>
  <c r="X5644" i="1"/>
  <c r="X4332" i="1"/>
  <c r="X5809" i="1"/>
  <c r="X7378" i="1"/>
  <c r="X7240" i="1"/>
  <c r="X5588" i="1"/>
  <c r="X5698" i="1"/>
  <c r="X4398" i="1"/>
  <c r="X5882" i="1"/>
  <c r="X2960" i="1"/>
  <c r="X6857" i="1"/>
  <c r="X6741" i="1"/>
  <c r="X264" i="1"/>
  <c r="X4666" i="1"/>
  <c r="X6670" i="1"/>
  <c r="X5409" i="1"/>
  <c r="X5148" i="1"/>
  <c r="X5982" i="1"/>
  <c r="X4303" i="1"/>
  <c r="X5367" i="1"/>
  <c r="X361" i="1"/>
  <c r="X3852" i="1"/>
  <c r="X5526" i="1"/>
  <c r="X6544" i="1"/>
  <c r="X5197" i="1"/>
  <c r="X5525" i="1"/>
  <c r="X3358" i="1"/>
  <c r="X5033" i="1"/>
  <c r="X5754" i="1"/>
  <c r="X5622" i="1"/>
  <c r="X5721" i="1"/>
  <c r="X4484" i="1"/>
  <c r="X5663" i="1"/>
  <c r="X6143" i="1"/>
  <c r="X3464" i="1"/>
  <c r="X6674" i="1"/>
  <c r="X5776" i="1"/>
  <c r="X3373" i="1"/>
  <c r="X7406" i="1"/>
  <c r="X5505" i="1"/>
  <c r="X5414" i="1"/>
  <c r="X6652" i="1"/>
  <c r="X5131" i="1"/>
  <c r="X4338" i="1"/>
  <c r="X4386" i="1"/>
  <c r="X6483" i="1"/>
  <c r="X5324" i="1"/>
  <c r="X6219" i="1"/>
  <c r="X5032" i="1"/>
  <c r="X6193" i="1"/>
  <c r="X6253" i="1"/>
  <c r="X4833" i="1"/>
  <c r="X6130" i="1"/>
  <c r="X2175" i="1"/>
  <c r="X6073" i="1"/>
  <c r="X4590" i="1"/>
  <c r="X5966" i="1"/>
  <c r="X7954" i="1"/>
  <c r="X4877" i="1"/>
  <c r="X4582" i="1"/>
  <c r="X6595" i="1"/>
  <c r="X3333" i="1"/>
  <c r="X5511" i="1"/>
  <c r="X4697" i="1"/>
  <c r="X1818" i="1"/>
  <c r="X5605" i="1"/>
  <c r="X4528" i="1"/>
  <c r="X3142" i="1"/>
  <c r="X4516" i="1"/>
  <c r="X2728" i="1"/>
  <c r="X3226" i="1"/>
  <c r="X247" i="1"/>
  <c r="X7947" i="1"/>
  <c r="X3354" i="1"/>
  <c r="X4805" i="1"/>
  <c r="X273" i="1"/>
  <c r="X7204" i="1"/>
  <c r="X6235" i="1"/>
  <c r="X2508" i="1"/>
  <c r="X5620" i="1"/>
  <c r="X8346" i="1"/>
  <c r="X1076" i="1"/>
  <c r="X5401" i="1"/>
  <c r="X5048" i="1"/>
  <c r="X5699" i="1"/>
  <c r="X6027" i="1"/>
  <c r="X4739" i="1"/>
  <c r="X4938" i="1"/>
  <c r="X4829" i="1"/>
  <c r="X3560" i="1"/>
  <c r="X2917" i="1"/>
  <c r="X3484" i="1"/>
  <c r="X3044" i="1"/>
  <c r="X7413" i="1"/>
  <c r="X6228" i="1"/>
  <c r="X5054" i="1"/>
  <c r="X4477" i="1"/>
  <c r="X4838" i="1"/>
  <c r="X5824" i="1"/>
  <c r="X4509" i="1"/>
  <c r="X3866" i="1"/>
  <c r="X4848" i="1"/>
  <c r="X4952" i="1"/>
  <c r="X4538" i="1"/>
  <c r="X5634" i="1"/>
  <c r="X5313" i="1"/>
  <c r="X4759" i="1"/>
  <c r="X6883" i="1"/>
  <c r="X4518" i="1"/>
  <c r="X4391" i="1"/>
  <c r="X4533" i="1"/>
  <c r="X5944" i="1"/>
  <c r="X4757" i="1"/>
  <c r="X4901" i="1"/>
  <c r="X4763" i="1"/>
  <c r="X2606" i="1"/>
  <c r="X6394" i="1"/>
  <c r="X7379" i="1"/>
  <c r="X7842" i="1"/>
  <c r="X2760" i="1"/>
  <c r="X5042" i="1"/>
  <c r="X5044" i="1"/>
  <c r="X5512" i="1"/>
  <c r="X5582" i="1"/>
  <c r="X8028" i="1"/>
  <c r="X6096" i="1"/>
  <c r="X4092" i="1"/>
  <c r="X7491" i="1"/>
  <c r="X5788" i="1"/>
  <c r="X3431" i="1"/>
  <c r="X4368" i="1"/>
  <c r="X4861" i="1"/>
  <c r="X4156" i="1"/>
  <c r="X3331" i="1"/>
  <c r="X3779" i="1"/>
  <c r="X5747" i="1"/>
  <c r="X3399" i="1"/>
  <c r="X4984" i="1"/>
  <c r="X5436" i="1"/>
  <c r="X6570" i="1"/>
  <c r="X4057" i="1"/>
  <c r="X6538" i="1"/>
  <c r="X5571" i="1"/>
  <c r="X4062" i="1"/>
  <c r="X4903" i="1"/>
  <c r="X6273" i="1"/>
  <c r="X5792" i="1"/>
  <c r="X2890" i="1"/>
  <c r="X6808" i="1"/>
  <c r="X5959" i="1"/>
  <c r="X5365" i="1"/>
  <c r="X4979" i="1"/>
  <c r="X5170" i="1"/>
  <c r="X7263" i="1"/>
  <c r="X4985" i="1"/>
  <c r="X3879" i="1"/>
  <c r="X363" i="1"/>
  <c r="X4003" i="1"/>
  <c r="X5246" i="1"/>
  <c r="X6055" i="1"/>
  <c r="X5310" i="1"/>
  <c r="X3864" i="1"/>
  <c r="X6926" i="1"/>
  <c r="X4218" i="1"/>
  <c r="X3144" i="1"/>
  <c r="X4294" i="1"/>
  <c r="X5757" i="1"/>
  <c r="X6809" i="1"/>
  <c r="X4051" i="1"/>
  <c r="X5714" i="1"/>
  <c r="X4943" i="1"/>
  <c r="X5632" i="1"/>
  <c r="X5722" i="1"/>
  <c r="X5465" i="1"/>
  <c r="X6587" i="1"/>
  <c r="X5616" i="1"/>
  <c r="X6064" i="1"/>
  <c r="X5544" i="1"/>
  <c r="X4944" i="1"/>
  <c r="X6248" i="1"/>
  <c r="X2952" i="1"/>
  <c r="X5268" i="1"/>
  <c r="X5709" i="1"/>
  <c r="X4976" i="1"/>
  <c r="X3896" i="1"/>
  <c r="X5179" i="1"/>
  <c r="X6076" i="1"/>
  <c r="X5564" i="1"/>
  <c r="X5932" i="1"/>
  <c r="X4589" i="1"/>
  <c r="X6035" i="1"/>
  <c r="X4735" i="1"/>
  <c r="X6944" i="1"/>
  <c r="X2968" i="1"/>
  <c r="X6571" i="1"/>
  <c r="X5035" i="1"/>
  <c r="X4692" i="1"/>
  <c r="X6990" i="1"/>
  <c r="X5330" i="1"/>
  <c r="X6298" i="1"/>
  <c r="X4683" i="1"/>
  <c r="X4956" i="1"/>
  <c r="X3353" i="1"/>
  <c r="X5693" i="1"/>
  <c r="X8127" i="1"/>
  <c r="X8024" i="1"/>
  <c r="X714" i="1"/>
  <c r="X7145" i="1"/>
  <c r="X6191" i="1"/>
  <c r="X7982" i="1"/>
  <c r="X5535" i="1"/>
  <c r="X6121" i="1"/>
  <c r="X5374" i="1"/>
  <c r="X5296" i="1"/>
  <c r="X5322" i="1"/>
  <c r="X5223" i="1"/>
  <c r="X4832" i="1"/>
  <c r="X6370" i="1"/>
  <c r="X6006" i="1"/>
  <c r="X4111" i="1"/>
  <c r="X6922" i="1"/>
  <c r="X5127" i="1"/>
  <c r="X4410" i="1"/>
  <c r="X4503" i="1"/>
  <c r="X6898" i="1"/>
  <c r="X4966" i="1"/>
  <c r="X6690" i="1"/>
  <c r="X4459" i="1"/>
  <c r="X4223" i="1"/>
  <c r="X5438" i="1"/>
  <c r="X6161" i="1"/>
  <c r="X5808" i="1"/>
  <c r="X5272" i="1"/>
  <c r="X3382" i="1"/>
  <c r="X3759" i="1"/>
  <c r="X2910" i="1"/>
  <c r="X4822" i="1"/>
  <c r="X4350" i="1"/>
  <c r="X5836" i="1"/>
  <c r="X4684" i="1"/>
  <c r="X7182" i="1"/>
  <c r="X4933" i="1"/>
  <c r="X4049" i="1"/>
  <c r="X5677" i="1"/>
  <c r="X3726" i="1"/>
  <c r="X5965" i="1"/>
  <c r="X4403" i="1"/>
  <c r="X4808" i="1"/>
  <c r="X5180" i="1"/>
  <c r="X5675" i="1"/>
  <c r="X4910" i="1"/>
  <c r="X360" i="1"/>
  <c r="X5787" i="1"/>
  <c r="X5900" i="1"/>
  <c r="X2695" i="1"/>
  <c r="X6050" i="1"/>
  <c r="X5767" i="1"/>
  <c r="X5654" i="1"/>
  <c r="X5926" i="1"/>
  <c r="X4292" i="1"/>
  <c r="X4034" i="1"/>
  <c r="X6534" i="1"/>
  <c r="X6166" i="1"/>
  <c r="X4527" i="1"/>
  <c r="X7860" i="1"/>
  <c r="X4442" i="1"/>
  <c r="X5539" i="1"/>
  <c r="X6181" i="1"/>
  <c r="X6953" i="1"/>
  <c r="X8159" i="1"/>
  <c r="X5901" i="1"/>
  <c r="X5831" i="1"/>
  <c r="X5280" i="1"/>
  <c r="X4567" i="1"/>
  <c r="X4624" i="1"/>
  <c r="X7196" i="1"/>
  <c r="X5541" i="1"/>
  <c r="X6567" i="1"/>
  <c r="X5640" i="1"/>
  <c r="X4882" i="1"/>
  <c r="X8234" i="1"/>
  <c r="X5531" i="1"/>
  <c r="X6084" i="1"/>
  <c r="X5691" i="1"/>
  <c r="X7421" i="1"/>
  <c r="X5946" i="1"/>
  <c r="X4004" i="1"/>
  <c r="X4755" i="1"/>
  <c r="X3307" i="1"/>
  <c r="X7917" i="1"/>
  <c r="X4919" i="1"/>
  <c r="X4865" i="1"/>
  <c r="X5686" i="1"/>
  <c r="X6167" i="1"/>
  <c r="X6712" i="1"/>
  <c r="X3584" i="1"/>
  <c r="X4744" i="1"/>
  <c r="X3841" i="1"/>
  <c r="X5063" i="1"/>
  <c r="X5102" i="1"/>
  <c r="X7630" i="1"/>
  <c r="X5580" i="1"/>
  <c r="X5241" i="1"/>
  <c r="X6629" i="1"/>
  <c r="X5163" i="1"/>
  <c r="X5575" i="1"/>
  <c r="X5719" i="1"/>
  <c r="X5065" i="1"/>
  <c r="X2238" i="1"/>
  <c r="X252" i="1"/>
  <c r="X4846" i="1"/>
  <c r="X5050" i="1"/>
  <c r="X5716" i="1"/>
  <c r="X3027" i="1"/>
  <c r="X6125" i="1"/>
  <c r="X3837" i="1"/>
  <c r="X7146" i="1"/>
  <c r="X5300" i="1"/>
  <c r="X3883" i="1"/>
  <c r="X3273" i="1"/>
  <c r="X4936" i="1"/>
  <c r="X5626" i="1"/>
  <c r="X2569" i="1"/>
  <c r="X2955" i="1"/>
  <c r="X5627" i="1"/>
  <c r="X4456" i="1"/>
  <c r="X5766" i="1"/>
  <c r="X2815" i="1"/>
  <c r="X5514" i="1"/>
  <c r="X4647" i="1"/>
  <c r="X4804" i="1"/>
  <c r="X6162" i="1"/>
  <c r="X4247" i="1"/>
  <c r="X6676" i="1"/>
  <c r="X4743" i="1"/>
  <c r="X5797" i="1"/>
  <c r="X7815" i="1"/>
  <c r="X5352" i="1"/>
  <c r="X579" i="1"/>
  <c r="X7386" i="1"/>
  <c r="X7897" i="1"/>
  <c r="X3809" i="1"/>
  <c r="X5355" i="1"/>
  <c r="X7811" i="1"/>
  <c r="X4573" i="1"/>
  <c r="X4520" i="1"/>
  <c r="X7073" i="1"/>
  <c r="X4465" i="1"/>
  <c r="X4180" i="1"/>
  <c r="X5725" i="1"/>
  <c r="X3735" i="1"/>
  <c r="X6173" i="1"/>
  <c r="X4505" i="1"/>
  <c r="X5387" i="1"/>
  <c r="X6384" i="1"/>
  <c r="X983" i="1"/>
  <c r="X6411" i="1"/>
  <c r="X4285" i="1"/>
  <c r="X6150" i="1"/>
  <c r="X4841" i="1"/>
  <c r="X5841" i="1"/>
  <c r="X2543" i="1"/>
  <c r="X4797" i="1"/>
  <c r="X6204" i="1"/>
  <c r="X5975" i="1"/>
  <c r="X3204" i="1"/>
  <c r="X4649" i="1"/>
  <c r="X5978" i="1"/>
  <c r="X6034" i="1"/>
  <c r="X5687" i="1"/>
  <c r="X5576" i="1"/>
  <c r="X1217" i="1"/>
  <c r="X4547" i="1"/>
  <c r="X7194" i="1"/>
  <c r="X5618" i="1"/>
  <c r="X5731" i="1"/>
  <c r="X6657" i="1"/>
  <c r="X5910" i="1"/>
  <c r="X4605" i="1"/>
  <c r="X4911" i="1"/>
  <c r="X4614" i="1"/>
  <c r="X3282" i="1"/>
  <c r="X5672" i="1"/>
  <c r="X5455" i="1"/>
  <c r="X5532" i="1"/>
  <c r="X5364" i="1"/>
  <c r="X5112" i="1"/>
  <c r="X6850" i="1"/>
  <c r="X7980" i="1"/>
  <c r="X5281" i="1"/>
  <c r="X4905" i="1"/>
  <c r="X5386" i="1"/>
  <c r="X4880" i="1"/>
  <c r="X5407" i="1"/>
  <c r="X2393" i="1"/>
  <c r="X5886" i="1"/>
  <c r="X4160" i="1"/>
  <c r="X4775" i="1"/>
  <c r="X5141" i="1"/>
  <c r="X6198" i="1"/>
  <c r="X7812" i="1"/>
  <c r="X4999" i="1"/>
  <c r="X7137" i="1"/>
  <c r="X3267" i="1"/>
  <c r="X6460" i="1"/>
  <c r="X6066" i="1"/>
  <c r="X3744" i="1"/>
  <c r="X6724" i="1"/>
  <c r="X6256" i="1"/>
  <c r="X4728" i="1"/>
  <c r="X4881" i="1"/>
  <c r="X3363" i="1"/>
  <c r="X3295" i="1"/>
  <c r="X4532" i="1"/>
  <c r="X3371" i="1"/>
  <c r="X6891" i="1"/>
  <c r="X7960" i="1"/>
  <c r="X4319" i="1"/>
  <c r="X4443" i="1"/>
  <c r="X3301" i="1"/>
  <c r="X4193" i="1"/>
  <c r="X1946" i="1"/>
  <c r="X5837" i="1"/>
  <c r="X4040" i="1"/>
  <c r="X7226" i="1"/>
  <c r="X5466" i="1"/>
  <c r="X5475" i="1"/>
  <c r="X4986" i="1"/>
  <c r="X5759" i="1"/>
  <c r="X2684" i="1"/>
  <c r="X7315" i="1"/>
  <c r="X7898" i="1"/>
  <c r="X4286" i="1"/>
  <c r="X6485" i="1"/>
  <c r="X6151" i="1"/>
  <c r="X5077" i="1"/>
  <c r="X6158" i="1"/>
  <c r="X5977" i="1"/>
  <c r="X5036" i="1"/>
  <c r="X2378" i="1"/>
  <c r="X5191" i="1"/>
  <c r="X5818" i="1"/>
  <c r="X4077" i="1"/>
  <c r="X5540" i="1"/>
  <c r="X5847" i="1"/>
  <c r="X6089" i="1"/>
  <c r="X7005" i="1"/>
  <c r="X5040" i="1"/>
  <c r="X6455" i="1"/>
  <c r="X2348" i="1"/>
  <c r="X6333" i="1"/>
  <c r="X5323" i="1"/>
  <c r="X5291" i="1"/>
  <c r="X3928" i="1"/>
  <c r="X6093" i="1"/>
  <c r="X4802" i="1"/>
  <c r="X4275" i="1"/>
  <c r="X5873" i="1"/>
  <c r="X6747" i="1"/>
  <c r="X4574" i="1"/>
  <c r="X3147" i="1"/>
  <c r="X3573" i="1"/>
  <c r="X2978" i="1"/>
  <c r="X5777" i="1"/>
  <c r="X2310" i="1"/>
  <c r="X6986" i="1"/>
  <c r="X4765" i="1"/>
  <c r="X5955" i="1"/>
  <c r="X5078" i="1"/>
  <c r="X5859" i="1"/>
  <c r="X6683" i="1"/>
  <c r="X4258" i="1"/>
  <c r="X5320" i="1"/>
  <c r="X5878" i="1"/>
  <c r="X4998" i="1"/>
  <c r="X5150" i="1"/>
  <c r="X5506" i="1"/>
  <c r="X5107" i="1"/>
  <c r="X5718" i="1"/>
  <c r="X5286" i="1"/>
  <c r="X5303" i="1"/>
  <c r="X6070" i="1"/>
  <c r="X4514" i="1"/>
  <c r="X5679" i="1"/>
  <c r="X7397" i="1"/>
  <c r="X6828" i="1"/>
  <c r="X3873" i="1"/>
  <c r="X5948" i="1"/>
  <c r="X5927" i="1"/>
  <c r="X5274" i="1"/>
  <c r="X6187" i="1"/>
  <c r="X3697" i="1"/>
  <c r="X5450" i="1"/>
  <c r="X4904" i="1"/>
  <c r="X3616" i="1"/>
  <c r="X5491" i="1"/>
  <c r="X7423" i="1"/>
  <c r="X7326" i="1"/>
  <c r="X4959" i="1"/>
  <c r="X4440" i="1"/>
  <c r="X5992" i="1"/>
  <c r="X4623" i="1"/>
  <c r="X5452" i="1"/>
  <c r="X6685" i="1"/>
  <c r="X4216" i="1"/>
  <c r="X6075" i="1"/>
  <c r="X5082" i="1"/>
  <c r="X5285" i="1"/>
  <c r="X6514" i="1"/>
  <c r="X3822" i="1"/>
  <c r="X4613" i="1"/>
  <c r="X2108" i="1"/>
  <c r="X5685" i="1"/>
  <c r="X7059" i="1"/>
  <c r="X4785" i="1"/>
  <c r="X5973" i="1"/>
  <c r="X5862" i="1"/>
  <c r="X6201" i="1"/>
  <c r="X5550" i="1"/>
  <c r="X6220" i="1"/>
  <c r="X6651" i="1"/>
  <c r="X3222" i="1"/>
  <c r="X4854" i="1"/>
  <c r="X5100" i="1"/>
  <c r="X5648" i="1"/>
  <c r="X5356" i="1"/>
  <c r="X5667" i="1"/>
  <c r="X4814" i="1"/>
  <c r="X5247" i="1"/>
  <c r="X5342" i="1"/>
  <c r="X8007" i="1"/>
  <c r="X5737" i="1"/>
  <c r="X5701" i="1"/>
  <c r="X7262" i="1"/>
  <c r="X5962" i="1"/>
  <c r="X6349" i="1"/>
  <c r="X7168" i="1"/>
  <c r="X4587" i="1"/>
  <c r="X5708" i="1"/>
  <c r="X6754" i="1"/>
  <c r="X2627" i="1"/>
  <c r="X7453" i="1"/>
  <c r="X6149" i="1"/>
  <c r="X5487" i="1"/>
  <c r="X4305" i="1"/>
  <c r="X6067" i="1"/>
  <c r="X6479" i="1"/>
  <c r="X6677" i="1"/>
  <c r="X5142" i="1"/>
  <c r="X3067" i="1"/>
  <c r="X5661" i="1"/>
  <c r="X7072" i="1"/>
  <c r="X5658" i="1"/>
  <c r="X3329" i="1"/>
  <c r="X5435" i="1"/>
  <c r="X4073" i="1"/>
  <c r="X5633" i="1"/>
  <c r="X3310" i="1"/>
  <c r="X5970" i="1"/>
  <c r="X8075" i="1"/>
  <c r="X5872" i="1"/>
  <c r="X3835" i="1"/>
  <c r="X1386" i="1"/>
  <c r="X2885" i="1"/>
  <c r="X4578" i="1"/>
  <c r="X6656" i="1"/>
  <c r="X6664" i="1"/>
  <c r="X6521" i="1"/>
  <c r="X5012" i="1"/>
  <c r="X4261" i="1"/>
  <c r="X6366" i="1"/>
  <c r="X5289" i="1"/>
  <c r="X6582" i="1"/>
  <c r="X6038" i="1"/>
  <c r="X5844" i="1"/>
  <c r="X6650" i="1"/>
  <c r="X6328" i="1"/>
  <c r="X4523" i="1"/>
  <c r="X6416" i="1"/>
  <c r="X5969" i="1"/>
  <c r="X5832" i="1"/>
  <c r="X5778" i="1"/>
  <c r="X276" i="1"/>
  <c r="X6288" i="1"/>
  <c r="X4667" i="1"/>
  <c r="X7845" i="1"/>
  <c r="X6274" i="1"/>
  <c r="X6729" i="1"/>
  <c r="X5496" i="1"/>
  <c r="X4515" i="1"/>
  <c r="X5704" i="1"/>
  <c r="X3624" i="1"/>
  <c r="X4588" i="1"/>
  <c r="X4824" i="1"/>
  <c r="X6343" i="1"/>
  <c r="X8280" i="1"/>
  <c r="X1879" i="1"/>
  <c r="X6620" i="1"/>
  <c r="X7248" i="1"/>
  <c r="X4284" i="1"/>
  <c r="X5937" i="1"/>
  <c r="X5227" i="1"/>
  <c r="X5130" i="1"/>
  <c r="X3116" i="1"/>
  <c r="X6402" i="1"/>
  <c r="X6232" i="1"/>
  <c r="X5813" i="1"/>
  <c r="X6135" i="1"/>
  <c r="X6122" i="1"/>
  <c r="X8021" i="1"/>
  <c r="X7555" i="1"/>
  <c r="X1303" i="1"/>
  <c r="X5549" i="1"/>
  <c r="X5380" i="1"/>
  <c r="X3932" i="1"/>
  <c r="X6372" i="1"/>
  <c r="X5751" i="1"/>
  <c r="X5454" i="1"/>
  <c r="X6833" i="1"/>
  <c r="X7385" i="1"/>
  <c r="X4416" i="1"/>
  <c r="X5477" i="1"/>
  <c r="X6586" i="1"/>
  <c r="X5339" i="1"/>
  <c r="X5646" i="1"/>
  <c r="X5319" i="1"/>
  <c r="X4929" i="1"/>
  <c r="X5838" i="1"/>
  <c r="X6390" i="1"/>
  <c r="X7440" i="1"/>
  <c r="X7157" i="1"/>
  <c r="X6175" i="1"/>
  <c r="X4146" i="1"/>
  <c r="X4524" i="1"/>
  <c r="X5515" i="1"/>
  <c r="X4357" i="1"/>
  <c r="X4407" i="1"/>
  <c r="X6351" i="1"/>
  <c r="X5954" i="1"/>
  <c r="X5628" i="1"/>
  <c r="X4958" i="1"/>
  <c r="X5245" i="1"/>
  <c r="X6477" i="1"/>
  <c r="X8158" i="1"/>
  <c r="X7250" i="1"/>
  <c r="X5987" i="1"/>
  <c r="X5798" i="1"/>
  <c r="X6807" i="1"/>
  <c r="X7058" i="1"/>
  <c r="X4521" i="1"/>
  <c r="X4043" i="1"/>
  <c r="X8063" i="1"/>
  <c r="X3428" i="1"/>
  <c r="X6963" i="1"/>
  <c r="X7303" i="1"/>
  <c r="X6345" i="1"/>
  <c r="X6997" i="1"/>
  <c r="X6269" i="1"/>
  <c r="X6421" i="1"/>
  <c r="X5976" i="1"/>
  <c r="X3113" i="1"/>
  <c r="X7822" i="1"/>
  <c r="X6129" i="1"/>
  <c r="X4639" i="1"/>
  <c r="X5095" i="1"/>
  <c r="X51" i="1"/>
  <c r="X4302" i="1"/>
  <c r="X5024" i="1"/>
  <c r="X5186" i="1"/>
  <c r="X4955" i="1"/>
  <c r="X4462" i="1"/>
  <c r="X5906" i="1"/>
  <c r="X3960" i="1"/>
  <c r="X7368" i="1"/>
  <c r="X5516" i="1"/>
  <c r="X6018" i="1"/>
  <c r="X7245" i="1"/>
  <c r="X6190" i="1"/>
  <c r="X2586" i="1"/>
  <c r="X5537" i="1"/>
  <c r="X6482" i="1"/>
  <c r="X7031" i="1"/>
  <c r="X6147" i="1"/>
  <c r="X3830" i="1"/>
  <c r="X5206" i="1"/>
  <c r="X7943" i="1"/>
  <c r="X6342" i="1"/>
  <c r="X7003" i="1"/>
  <c r="X6030" i="1"/>
  <c r="X6420" i="1"/>
  <c r="X5266" i="1"/>
  <c r="X6229" i="1"/>
  <c r="X6868" i="1"/>
  <c r="X5426" i="1"/>
  <c r="X5393" i="1"/>
  <c r="X1914" i="1"/>
  <c r="X300" i="1"/>
  <c r="X6498" i="1"/>
  <c r="X5517" i="1"/>
  <c r="X6202" i="1"/>
  <c r="X5363" i="1"/>
  <c r="X6133" i="1"/>
  <c r="X6178" i="1"/>
  <c r="X5448" i="1"/>
  <c r="X5727" i="1"/>
  <c r="X4221" i="1"/>
  <c r="X4107" i="1"/>
  <c r="X6577" i="1"/>
  <c r="X6952" i="1"/>
  <c r="X1380" i="1"/>
  <c r="X1533" i="1"/>
  <c r="X5842" i="1"/>
  <c r="X6776" i="1"/>
  <c r="X5925" i="1"/>
  <c r="X3336" i="1"/>
  <c r="X3938" i="1"/>
  <c r="X6378" i="1"/>
  <c r="X6276" i="1"/>
  <c r="X4045" i="1"/>
  <c r="X6032" i="1"/>
  <c r="X6646" i="1"/>
  <c r="X2481" i="1"/>
  <c r="X5577" i="1"/>
  <c r="X6602" i="1"/>
  <c r="X5490" i="1"/>
  <c r="X6395" i="1"/>
  <c r="X6046" i="1"/>
  <c r="X5334" i="1"/>
  <c r="X7156" i="1"/>
  <c r="X6443" i="1"/>
  <c r="X5866" i="1"/>
  <c r="X1549" i="1"/>
  <c r="X5169" i="1"/>
  <c r="X6991" i="1"/>
  <c r="X6924" i="1"/>
  <c r="X7027" i="1"/>
  <c r="X7999" i="1"/>
  <c r="X5067" i="1"/>
  <c r="X7580" i="1"/>
  <c r="X6592" i="1"/>
  <c r="X6131" i="1"/>
  <c r="X7349" i="1"/>
  <c r="X6295" i="1"/>
  <c r="X5479" i="1"/>
  <c r="X2528" i="1"/>
  <c r="X5642" i="1"/>
  <c r="X5624" i="1"/>
  <c r="X5630" i="1"/>
  <c r="X1030" i="1"/>
  <c r="X3410" i="1"/>
  <c r="X5819" i="1"/>
  <c r="X266" i="1"/>
  <c r="X6965" i="1"/>
  <c r="X6101" i="1"/>
  <c r="X6353" i="1"/>
  <c r="X5743" i="1"/>
  <c r="X3473" i="1"/>
  <c r="X7301" i="1"/>
  <c r="X7308" i="1"/>
  <c r="X2153" i="1"/>
  <c r="X6309" i="1"/>
  <c r="X4961" i="1"/>
  <c r="X358" i="1"/>
  <c r="X4084" i="1"/>
  <c r="X5765" i="1"/>
  <c r="X5053" i="1"/>
  <c r="X3467" i="1"/>
  <c r="X6062" i="1"/>
  <c r="X6357" i="1"/>
  <c r="X6588" i="1"/>
  <c r="X5684" i="1"/>
  <c r="X4402" i="1"/>
  <c r="X6024" i="1"/>
  <c r="X5368" i="1"/>
  <c r="X7316" i="1"/>
  <c r="X7973" i="1"/>
  <c r="X4072" i="1"/>
  <c r="X5935" i="1"/>
  <c r="X6824" i="1"/>
  <c r="X5967" i="1"/>
  <c r="X6036" i="1"/>
  <c r="X4701" i="1"/>
  <c r="X6200" i="1"/>
  <c r="X5242" i="1"/>
  <c r="X6208" i="1"/>
  <c r="X41" i="1"/>
  <c r="X3078" i="1"/>
  <c r="X6518" i="1"/>
  <c r="X8049" i="1"/>
  <c r="X2396" i="1"/>
  <c r="X5079" i="1"/>
  <c r="X5402" i="1"/>
  <c r="X5087" i="1"/>
  <c r="X4151" i="1"/>
  <c r="X7882" i="1"/>
  <c r="X511" i="1"/>
  <c r="X6575" i="1"/>
  <c r="X4615" i="1"/>
  <c r="X6530" i="1"/>
  <c r="X6165" i="1"/>
  <c r="X4508" i="1"/>
  <c r="X4850" i="1"/>
  <c r="X6401" i="1"/>
  <c r="X6666" i="1"/>
  <c r="X4506" i="1"/>
  <c r="X6725" i="1"/>
  <c r="X6512" i="1"/>
  <c r="X7092" i="1"/>
  <c r="X6247" i="1"/>
  <c r="X2980" i="1"/>
  <c r="X4791" i="1"/>
  <c r="X6053" i="1"/>
  <c r="X2886" i="1"/>
  <c r="X5256" i="1"/>
  <c r="X7035" i="1"/>
  <c r="X5467" i="1"/>
  <c r="X4464" i="1"/>
  <c r="X6798" i="1"/>
  <c r="X6788" i="1"/>
  <c r="X5208" i="1"/>
  <c r="X6996" i="1"/>
  <c r="X5670" i="1"/>
  <c r="X5742" i="1"/>
  <c r="X6292" i="1"/>
  <c r="X4931" i="1"/>
  <c r="X6336" i="1"/>
  <c r="X7187" i="1"/>
  <c r="X7300" i="1"/>
  <c r="X6011" i="1"/>
  <c r="X6179" i="1"/>
  <c r="X6797" i="1"/>
  <c r="X5578" i="1"/>
  <c r="X6301" i="1"/>
  <c r="X7077" i="1"/>
  <c r="X5460" i="1"/>
  <c r="X6189" i="1"/>
  <c r="X3163" i="1"/>
  <c r="X5786" i="1"/>
  <c r="X5653" i="1"/>
  <c r="X5912" i="1"/>
  <c r="X6697" i="1"/>
  <c r="X5945" i="1"/>
  <c r="X4353" i="1"/>
  <c r="X5184" i="1"/>
  <c r="X3527" i="1"/>
  <c r="X4082" i="1"/>
  <c r="X6929" i="1"/>
  <c r="X6675" i="1"/>
  <c r="X7275" i="1"/>
  <c r="X4028" i="1"/>
  <c r="X3805" i="1"/>
  <c r="X6259" i="1"/>
  <c r="X4996" i="1"/>
  <c r="X6245" i="1"/>
  <c r="X7843" i="1"/>
  <c r="X5264" i="1"/>
  <c r="X8018" i="1"/>
  <c r="X4556" i="1"/>
  <c r="X7963" i="1"/>
  <c r="X7988" i="1"/>
  <c r="X6773" i="1"/>
  <c r="X6937" i="1"/>
  <c r="X8022" i="1"/>
  <c r="X6335" i="1"/>
  <c r="X3589" i="1"/>
  <c r="X6469" i="1"/>
  <c r="X5989" i="1"/>
  <c r="X3648" i="1"/>
  <c r="X3495" i="1"/>
  <c r="X5583" i="1"/>
  <c r="X3364" i="1"/>
  <c r="X1748" i="1"/>
  <c r="X6213" i="1"/>
  <c r="X7695" i="1"/>
  <c r="X4463" i="1"/>
  <c r="X5433" i="1"/>
  <c r="X4806" i="1"/>
  <c r="X4868" i="1"/>
  <c r="X3030" i="1"/>
  <c r="X4147" i="1"/>
  <c r="X7507" i="1"/>
  <c r="X6448" i="1"/>
  <c r="X5198" i="1"/>
  <c r="X3281" i="1"/>
  <c r="X372" i="1"/>
  <c r="X846" i="1"/>
  <c r="X2078" i="1"/>
  <c r="X233" i="1"/>
  <c r="X5790" i="1"/>
  <c r="X6265" i="1"/>
  <c r="X6787" i="1"/>
  <c r="X6718" i="1"/>
  <c r="X6155" i="1"/>
  <c r="X7431" i="1"/>
  <c r="X7430" i="1"/>
  <c r="X4606" i="1"/>
  <c r="X5826" i="1"/>
  <c r="X6684" i="1"/>
  <c r="X901" i="1"/>
  <c r="X7869" i="1"/>
  <c r="X3989" i="1"/>
  <c r="X3924" i="1"/>
  <c r="X5968" i="1"/>
  <c r="X5317" i="1"/>
  <c r="X2858" i="1"/>
  <c r="X7074" i="1"/>
  <c r="X2055" i="1"/>
  <c r="X4962" i="1"/>
  <c r="X5492" i="1"/>
  <c r="X6642" i="1"/>
  <c r="X6327" i="1"/>
  <c r="X7025" i="1"/>
  <c r="X6410" i="1"/>
  <c r="X7175" i="1"/>
  <c r="X2709" i="1"/>
  <c r="X5812" i="1"/>
  <c r="X6325" i="1"/>
  <c r="X2544" i="1"/>
  <c r="X5971" i="1"/>
  <c r="X6742" i="1"/>
  <c r="X6980" i="1"/>
  <c r="X6196" i="1"/>
  <c r="X7994" i="1"/>
  <c r="X6525" i="1"/>
  <c r="X7916" i="1"/>
  <c r="X6543" i="1"/>
  <c r="X5237" i="1"/>
  <c r="X4487" i="1"/>
  <c r="X7071" i="1"/>
  <c r="X5561" i="1"/>
  <c r="X6829" i="1"/>
  <c r="X6637" i="1"/>
  <c r="X6108" i="1"/>
  <c r="X122" i="1"/>
  <c r="X6277" i="1"/>
  <c r="X6816" i="1"/>
  <c r="X6562" i="1"/>
  <c r="X8026" i="1"/>
  <c r="X7062" i="1"/>
  <c r="X6648" i="1"/>
  <c r="X5552" i="1"/>
  <c r="X6757" i="1"/>
  <c r="X8327" i="1"/>
  <c r="X7304" i="1"/>
  <c r="X6630" i="1"/>
  <c r="X4374" i="1"/>
  <c r="X5756" i="1"/>
  <c r="X8132" i="1"/>
  <c r="X2136" i="1"/>
  <c r="X4195" i="1"/>
  <c r="X2193" i="1"/>
  <c r="X7010" i="1"/>
  <c r="X4358" i="1"/>
  <c r="X4820" i="1"/>
  <c r="X7165" i="1"/>
  <c r="X6624" i="1"/>
  <c r="X6804" i="1"/>
  <c r="X8206" i="1"/>
  <c r="X6554" i="1"/>
  <c r="X5370" i="1"/>
  <c r="X5503" i="1"/>
  <c r="X4874" i="1"/>
  <c r="X2587" i="1"/>
  <c r="X6377" i="1"/>
  <c r="X6523" i="1"/>
  <c r="X8069" i="1"/>
  <c r="X6501" i="1"/>
  <c r="X6168" i="1"/>
  <c r="X6817" i="1"/>
  <c r="X6583" i="1"/>
  <c r="X6721" i="1"/>
  <c r="X7904" i="1"/>
  <c r="X6777" i="1"/>
  <c r="X7853" i="1"/>
  <c r="X7217" i="1"/>
  <c r="X6791" i="1"/>
  <c r="X6900" i="1"/>
  <c r="X4895" i="1"/>
  <c r="X6561" i="1"/>
  <c r="X6755" i="1"/>
  <c r="X5573" i="1"/>
  <c r="X4807" i="1"/>
  <c r="X7510" i="1"/>
  <c r="X8136" i="1"/>
  <c r="X5796" i="1"/>
  <c r="X6471" i="1"/>
  <c r="X5028" i="1"/>
  <c r="X6590" i="1"/>
  <c r="X6836" i="1"/>
  <c r="X3170" i="1"/>
  <c r="X6621" i="1"/>
  <c r="X6884" i="1"/>
  <c r="X5004" i="1"/>
  <c r="X6573" i="1"/>
  <c r="X1798" i="1"/>
  <c r="X6844" i="1"/>
  <c r="X6911" i="1"/>
  <c r="X6795" i="1"/>
  <c r="X5597" i="1"/>
  <c r="X6805" i="1"/>
  <c r="X209" i="1"/>
  <c r="X5301" i="1"/>
  <c r="X7215" i="1"/>
  <c r="X6659" i="1"/>
  <c r="X1336" i="1"/>
  <c r="X6434" i="1"/>
  <c r="X4496" i="1"/>
  <c r="X6197" i="1"/>
  <c r="X954" i="1"/>
  <c r="X2203" i="1"/>
  <c r="X6470" i="1"/>
  <c r="X6663" i="1"/>
  <c r="X2150" i="1"/>
  <c r="X3642" i="1"/>
  <c r="X7852" i="1"/>
  <c r="X7404" i="1"/>
  <c r="X6644" i="1"/>
  <c r="X1374" i="1"/>
  <c r="X6054" i="1"/>
  <c r="X4125" i="1"/>
  <c r="X5187" i="1"/>
  <c r="X6381" i="1"/>
  <c r="X6771" i="1"/>
  <c r="X5175" i="1"/>
  <c r="X6182" i="1"/>
  <c r="X5217" i="1"/>
  <c r="X6393" i="1"/>
  <c r="X3461" i="1"/>
  <c r="X5579" i="1"/>
  <c r="X8227" i="1"/>
  <c r="X5469" i="1"/>
  <c r="X6945" i="1"/>
  <c r="X6355" i="1"/>
  <c r="X6478" i="1"/>
  <c r="X5596" i="1"/>
  <c r="X2208" i="1"/>
  <c r="X3803" i="1"/>
  <c r="X5361" i="1"/>
  <c r="X6877" i="1"/>
  <c r="X2182" i="1"/>
  <c r="X5072" i="1"/>
  <c r="X7258" i="1"/>
  <c r="X6753" i="1"/>
  <c r="X5543" i="1"/>
  <c r="X6468" i="1"/>
  <c r="X7346" i="1"/>
  <c r="X5554" i="1"/>
  <c r="X3496" i="1"/>
  <c r="X5853" i="1"/>
  <c r="X6647" i="1"/>
  <c r="X7583" i="1"/>
  <c r="X6224" i="1"/>
  <c r="X6710" i="1"/>
  <c r="X5271" i="1"/>
  <c r="X5744" i="1"/>
  <c r="X7324" i="1"/>
  <c r="X4174" i="1"/>
  <c r="X6760" i="1"/>
  <c r="X5931" i="1"/>
  <c r="X6707" i="1"/>
  <c r="X6603" i="1"/>
  <c r="X4131" i="1"/>
  <c r="X5979" i="1"/>
  <c r="X7323" i="1"/>
  <c r="X5929" i="1"/>
  <c r="X5589" i="1"/>
  <c r="X7011" i="1"/>
  <c r="X6051" i="1"/>
  <c r="X6532" i="1"/>
  <c r="X5823" i="1"/>
  <c r="X6236" i="1"/>
  <c r="X5791" i="1"/>
  <c r="X7063" i="1"/>
  <c r="X6695" i="1"/>
  <c r="X5746" i="1"/>
  <c r="X5590" i="1"/>
  <c r="X6056" i="1"/>
  <c r="X8111" i="1"/>
  <c r="X4990" i="1"/>
  <c r="X7238" i="1"/>
  <c r="X7048" i="1"/>
  <c r="X5697" i="1"/>
  <c r="X4326" i="1"/>
  <c r="X1478" i="1"/>
  <c r="X7287" i="1"/>
  <c r="X7439" i="1"/>
  <c r="X5950" i="1"/>
  <c r="X6867" i="1"/>
  <c r="X7096" i="1"/>
  <c r="X6017" i="1"/>
  <c r="X643" i="1"/>
  <c r="X5762" i="1"/>
  <c r="X6379" i="1"/>
  <c r="X341" i="1"/>
  <c r="X6678" i="1"/>
  <c r="X2303" i="1"/>
  <c r="X6669" i="1"/>
  <c r="X6021" i="1"/>
  <c r="X6015" i="1"/>
  <c r="X7176" i="1"/>
  <c r="X5562" i="1"/>
  <c r="X4504" i="1"/>
  <c r="X914" i="1"/>
  <c r="X7052" i="1"/>
  <c r="X5750" i="1"/>
  <c r="X7928" i="1"/>
  <c r="X6466" i="1"/>
  <c r="X6320" i="1"/>
  <c r="X6359" i="1"/>
  <c r="X6923" i="1"/>
  <c r="X4746" i="1"/>
  <c r="X5907" i="1"/>
  <c r="X6439" i="1"/>
  <c r="X7166" i="1"/>
  <c r="X7144" i="1"/>
  <c r="X2103" i="1"/>
  <c r="X6491" i="1"/>
  <c r="X6793" i="1"/>
  <c r="X6673" i="1"/>
  <c r="X6653" i="1"/>
  <c r="X7087" i="1"/>
  <c r="X4618" i="1"/>
  <c r="X6572" i="1"/>
  <c r="X1940" i="1"/>
  <c r="X7333" i="1"/>
  <c r="X6140" i="1"/>
  <c r="X6759" i="1"/>
  <c r="X6977" i="1"/>
  <c r="X6717" i="1"/>
  <c r="X6313" i="1"/>
  <c r="X5182" i="1"/>
  <c r="X6634" i="1"/>
  <c r="X6563" i="1"/>
  <c r="X6847" i="1"/>
  <c r="X3250" i="1"/>
  <c r="X7060" i="1"/>
  <c r="X6569" i="1"/>
  <c r="X7121" i="1"/>
  <c r="X5874" i="1"/>
  <c r="X6463" i="1"/>
  <c r="X6296" i="1"/>
  <c r="X5659" i="1"/>
  <c r="X6531" i="1"/>
  <c r="X6909" i="1"/>
  <c r="X4733" i="1"/>
  <c r="X6417" i="1"/>
  <c r="X6419" i="1"/>
  <c r="X7007" i="1"/>
  <c r="X4342" i="1"/>
  <c r="X6459" i="1"/>
  <c r="X2679" i="1"/>
  <c r="X7255" i="1"/>
  <c r="X7129" i="1"/>
  <c r="X6398" i="1"/>
  <c r="X6843" i="1"/>
  <c r="X6085" i="1"/>
  <c r="X6049" i="1"/>
  <c r="X493" i="1"/>
  <c r="X6796" i="1"/>
  <c r="X5052" i="1"/>
  <c r="X2354" i="1"/>
  <c r="X7347" i="1"/>
  <c r="X6671" i="1"/>
  <c r="X6818" i="1"/>
  <c r="X7967" i="1"/>
  <c r="X6692" i="1"/>
  <c r="X2934" i="1"/>
  <c r="X6338" i="1"/>
  <c r="X6464" i="1"/>
  <c r="X6750" i="1"/>
  <c r="X7803" i="1"/>
  <c r="X7512" i="1"/>
  <c r="X6749" i="1"/>
  <c r="X3155" i="1"/>
  <c r="X7153" i="1"/>
  <c r="X6555" i="1"/>
  <c r="X5806" i="1"/>
  <c r="X5137" i="1"/>
  <c r="X8157" i="1"/>
  <c r="X6609" i="1"/>
  <c r="X5229" i="1"/>
  <c r="X6897" i="1"/>
  <c r="X4671" i="1"/>
  <c r="X7554" i="1"/>
  <c r="X5645" i="1"/>
  <c r="X6374" i="1"/>
  <c r="X7088" i="1"/>
  <c r="X6838" i="1"/>
  <c r="X7021" i="1"/>
  <c r="X6925" i="1"/>
  <c r="X5887" i="1"/>
  <c r="X6820" i="1"/>
  <c r="X6444" i="1"/>
  <c r="X5207" i="1"/>
  <c r="X6939" i="1"/>
  <c r="X5897" i="1"/>
  <c r="X5774" i="1"/>
  <c r="X6919" i="1"/>
  <c r="X6691" i="1"/>
  <c r="X6987" i="1"/>
  <c r="X4446" i="1"/>
  <c r="X6968" i="1"/>
  <c r="X6902" i="1"/>
  <c r="X6631" i="1"/>
  <c r="X7283" i="1"/>
  <c r="X5804" i="1"/>
  <c r="X6927" i="1"/>
  <c r="X6781" i="1"/>
  <c r="X7318" i="1"/>
  <c r="X5416" i="1"/>
  <c r="X6618" i="1"/>
  <c r="X6354" i="1"/>
  <c r="X7084" i="1"/>
  <c r="X6400" i="1"/>
  <c r="X5261" i="1"/>
  <c r="X6913" i="1"/>
  <c r="X5162" i="1"/>
  <c r="X5800" i="1"/>
  <c r="X6994" i="1"/>
  <c r="X6157" i="1"/>
  <c r="X5736" i="1"/>
  <c r="X6803" i="1"/>
  <c r="X5434" i="1"/>
  <c r="X3998" i="1"/>
  <c r="X769" i="1"/>
  <c r="X6275" i="1"/>
  <c r="X6935" i="1"/>
  <c r="X6617" i="1"/>
  <c r="X5139" i="1"/>
  <c r="X5669" i="1"/>
  <c r="X7237" i="1"/>
  <c r="X6716" i="1"/>
  <c r="X8095" i="1"/>
  <c r="X5587" i="1"/>
  <c r="X1611" i="1"/>
  <c r="X5417" i="1"/>
  <c r="X6928" i="1"/>
  <c r="X5617" i="1"/>
  <c r="X8131" i="1"/>
  <c r="X6914" i="1"/>
  <c r="X6413" i="1"/>
  <c r="X5920" i="1"/>
  <c r="X6597" i="1"/>
  <c r="X6636" i="1"/>
  <c r="X8153" i="1"/>
  <c r="X6043" i="1"/>
  <c r="X7468" i="1"/>
  <c r="X4451" i="1"/>
  <c r="X4340" i="1"/>
  <c r="X6930" i="1"/>
  <c r="X6879" i="1"/>
  <c r="X6260" i="1"/>
  <c r="X7061" i="1"/>
  <c r="X6827" i="1"/>
  <c r="X6423" i="1"/>
  <c r="X6846" i="1"/>
  <c r="X4900" i="1"/>
  <c r="X5657" i="1"/>
  <c r="X7057" i="1"/>
  <c r="X4561" i="1"/>
  <c r="X4707" i="1"/>
  <c r="X6974" i="1"/>
  <c r="X8091" i="1"/>
  <c r="X6257" i="1"/>
  <c r="X7118" i="1"/>
  <c r="X6613" i="1"/>
  <c r="X2100" i="1"/>
  <c r="X5255" i="1"/>
  <c r="X6998" i="1"/>
  <c r="X7178" i="1"/>
  <c r="X421" i="1"/>
  <c r="X7974" i="1"/>
  <c r="X4748" i="1"/>
  <c r="X7136" i="1"/>
  <c r="X6047" i="1"/>
  <c r="X6864" i="1"/>
  <c r="X5852" i="1"/>
  <c r="X6209" i="1"/>
  <c r="X4974" i="1"/>
  <c r="X6779" i="1"/>
  <c r="X5456" i="1"/>
  <c r="X5534" i="1"/>
  <c r="X6000" i="1"/>
  <c r="X6875" i="1"/>
  <c r="X5706" i="1"/>
  <c r="X6957" i="1"/>
  <c r="X5690" i="1"/>
  <c r="X7962" i="1"/>
  <c r="X7143" i="1"/>
  <c r="X6863" i="1"/>
  <c r="X6068" i="1"/>
  <c r="X3687" i="1"/>
  <c r="X6943" i="1"/>
  <c r="X8240" i="1"/>
  <c r="X7068" i="1"/>
  <c r="X8020" i="1"/>
  <c r="X5599" i="1"/>
  <c r="X6740" i="1"/>
  <c r="X5165" i="1"/>
  <c r="X6110" i="1"/>
  <c r="X7354" i="1"/>
  <c r="X7857" i="1"/>
  <c r="X3200" i="1"/>
  <c r="X6993" i="1"/>
  <c r="X6331" i="1"/>
  <c r="X6887" i="1"/>
  <c r="X5472" i="1"/>
  <c r="X7085" i="1"/>
  <c r="X6360" i="1"/>
  <c r="X6026" i="1"/>
  <c r="X6810" i="1"/>
  <c r="X5181" i="1"/>
  <c r="X6231" i="1"/>
  <c r="X4799" i="1"/>
  <c r="X4314" i="1"/>
  <c r="X6323" i="1"/>
  <c r="X3240" i="1"/>
  <c r="X7875" i="1"/>
  <c r="X6517" i="1"/>
  <c r="X6949" i="1"/>
  <c r="X7867" i="1"/>
  <c r="X2262" i="1"/>
  <c r="X4053" i="1"/>
  <c r="X6955" i="1"/>
  <c r="X6645" i="1"/>
  <c r="X6762" i="1"/>
  <c r="X7078" i="1"/>
  <c r="X5558" i="1"/>
  <c r="X4980" i="1"/>
  <c r="X443" i="1"/>
  <c r="X8123" i="1"/>
  <c r="X7913" i="1"/>
  <c r="X6715" i="1"/>
  <c r="X8046" i="1"/>
  <c r="X4500" i="1"/>
  <c r="X4449" i="1"/>
  <c r="X2082" i="1"/>
  <c r="X7502" i="1"/>
  <c r="X5427" i="1"/>
  <c r="X7242" i="1"/>
  <c r="X5749" i="1"/>
  <c r="X6576" i="1"/>
  <c r="X79" i="1"/>
  <c r="X1365" i="1"/>
  <c r="X6786" i="1"/>
  <c r="X7996" i="1"/>
  <c r="X7937" i="1"/>
  <c r="X2032" i="1"/>
  <c r="X5960" i="1"/>
  <c r="X5224" i="1"/>
  <c r="X6876" i="1"/>
  <c r="X7127" i="1"/>
  <c r="X6880" i="1"/>
  <c r="X8072" i="1"/>
  <c r="X6226" i="1"/>
  <c r="X6013" i="1"/>
  <c r="X379" i="1"/>
  <c r="X6529" i="1"/>
  <c r="X6780" i="1"/>
  <c r="X6305" i="1"/>
  <c r="X7435" i="1"/>
  <c r="X4630" i="1"/>
  <c r="X6594" i="1"/>
  <c r="X7105" i="1"/>
  <c r="X5707" i="1"/>
  <c r="X5933" i="1"/>
  <c r="X8201" i="1"/>
  <c r="X5673" i="1"/>
  <c r="X7369" i="1"/>
  <c r="X7956" i="1"/>
  <c r="X5022" i="1"/>
  <c r="X2570" i="1"/>
  <c r="X6487" i="1"/>
  <c r="X4724" i="1"/>
  <c r="X5854" i="1"/>
  <c r="X5821" i="1"/>
  <c r="X2801" i="1"/>
  <c r="X7213" i="1"/>
  <c r="X5951" i="1"/>
  <c r="X7532" i="1"/>
  <c r="X6744" i="1"/>
  <c r="X6758" i="1"/>
  <c r="X5446" i="1"/>
  <c r="X7049" i="1"/>
  <c r="X6037" i="1"/>
  <c r="X5519" i="1"/>
  <c r="X6312" i="1"/>
  <c r="X5570" i="1"/>
  <c r="X5815" i="1"/>
  <c r="X6881" i="1"/>
  <c r="X5124" i="1"/>
  <c r="X6792" i="1"/>
  <c r="X350" i="1"/>
  <c r="X4786" i="1"/>
  <c r="X4890" i="1"/>
  <c r="X6139" i="1"/>
  <c r="X6606" i="1"/>
  <c r="X7910" i="1"/>
  <c r="X5258" i="1"/>
  <c r="X5144" i="1"/>
  <c r="X6841" i="1"/>
  <c r="X6408" i="1"/>
  <c r="X6074" i="1"/>
  <c r="X5942" i="1"/>
  <c r="X7235" i="1"/>
  <c r="X6723" i="1"/>
  <c r="X5200" i="1"/>
  <c r="X8119" i="1"/>
  <c r="X6950" i="1"/>
  <c r="X6203" i="1"/>
  <c r="X6890" i="1"/>
  <c r="X4359" i="1"/>
  <c r="X6520" i="1"/>
  <c r="X5696" i="1"/>
  <c r="X7247" i="1"/>
  <c r="X7090" i="1"/>
  <c r="X6921" i="1"/>
  <c r="X781" i="1"/>
  <c r="X7099" i="1"/>
  <c r="X6938" i="1"/>
  <c r="X6912" i="1"/>
  <c r="X2951" i="1"/>
  <c r="X575" i="1"/>
  <c r="X6369" i="1"/>
  <c r="X296" i="1"/>
  <c r="X5545" i="1"/>
  <c r="X4700" i="1"/>
  <c r="X6371" i="1"/>
  <c r="X6971" i="1"/>
  <c r="X5668" i="1"/>
  <c r="X7485" i="1"/>
  <c r="X6972" i="1"/>
  <c r="X7089" i="1"/>
  <c r="X2865" i="1"/>
  <c r="X7223" i="1"/>
  <c r="X4067" i="1"/>
  <c r="X6453" i="1"/>
  <c r="X6893" i="1"/>
  <c r="X5481" i="1"/>
  <c r="X6310" i="1"/>
  <c r="X7416" i="1"/>
  <c r="X3636" i="1"/>
  <c r="X7564" i="1"/>
  <c r="X6811" i="1"/>
  <c r="X4360" i="1"/>
  <c r="X8078" i="1"/>
  <c r="X7075" i="1"/>
  <c r="X6958" i="1"/>
  <c r="X6120" i="1"/>
  <c r="X4033" i="1"/>
  <c r="X7265" i="1"/>
  <c r="X5333" i="1"/>
  <c r="X6865" i="1"/>
  <c r="X7964" i="1"/>
  <c r="X7295" i="1"/>
  <c r="X6324" i="1"/>
  <c r="X4716" i="1"/>
  <c r="X7478" i="1"/>
  <c r="X5212" i="1"/>
  <c r="X7277" i="1"/>
  <c r="X6772" i="1"/>
  <c r="X6005" i="1"/>
  <c r="X8198" i="1"/>
  <c r="X4152" i="1"/>
  <c r="X286" i="1"/>
  <c r="X6790" i="1"/>
  <c r="X6091" i="1"/>
  <c r="X2326" i="1"/>
  <c r="X6392" i="1"/>
  <c r="X4478" i="1"/>
  <c r="X5008" i="1"/>
  <c r="X6373" i="1"/>
  <c r="X4970" i="1"/>
  <c r="X2271" i="1"/>
  <c r="X7428" i="1"/>
  <c r="X1378" i="1"/>
  <c r="X3530" i="1"/>
  <c r="X7487" i="1"/>
  <c r="X7164" i="1"/>
  <c r="X7410" i="1"/>
  <c r="X7433" i="1"/>
  <c r="X6976" i="1"/>
  <c r="X5327" i="1"/>
  <c r="X6842" i="1"/>
  <c r="X6915" i="1"/>
  <c r="X7809" i="1"/>
  <c r="X7826" i="1"/>
  <c r="X4501" i="1"/>
  <c r="X7019" i="1"/>
  <c r="X7312" i="1"/>
  <c r="X7097" i="1"/>
  <c r="X7451" i="1"/>
  <c r="X7080" i="1"/>
  <c r="X6352" i="1"/>
  <c r="X7284" i="1"/>
  <c r="X7179" i="1"/>
  <c r="X7388" i="1"/>
  <c r="X7607" i="1"/>
  <c r="X7441" i="1"/>
  <c r="X6102" i="1"/>
  <c r="X5439" i="1"/>
  <c r="X5057" i="1"/>
  <c r="X6389" i="1"/>
  <c r="X7006" i="1"/>
  <c r="X84" i="1"/>
  <c r="X7418" i="1"/>
  <c r="X4173" i="1"/>
  <c r="X7464" i="1"/>
  <c r="X7469" i="1"/>
  <c r="X7274" i="1"/>
  <c r="X5116" i="1"/>
  <c r="X6008" i="1"/>
  <c r="X6205" i="1"/>
  <c r="X6522" i="1"/>
  <c r="X6849" i="1"/>
  <c r="X3686" i="1"/>
  <c r="X3348" i="1"/>
  <c r="X7148" i="1"/>
  <c r="X43" i="1"/>
  <c r="X5868" i="1"/>
  <c r="X7026" i="1"/>
  <c r="X5171" i="1"/>
  <c r="X4406" i="1"/>
  <c r="X5474" i="1"/>
  <c r="X8005" i="1"/>
  <c r="X6641" i="1"/>
  <c r="X7000" i="1"/>
  <c r="X6115" i="1"/>
  <c r="X6888" i="1"/>
  <c r="X8081" i="1"/>
  <c r="X6145" i="1"/>
  <c r="X4154" i="1"/>
  <c r="X7030" i="1"/>
  <c r="X6982" i="1"/>
  <c r="X7103" i="1"/>
  <c r="X6511" i="1"/>
  <c r="X6619" i="1"/>
  <c r="X6116" i="1"/>
  <c r="X7051" i="1"/>
  <c r="X6860" i="1"/>
  <c r="X5104" i="1"/>
  <c r="X3528" i="1"/>
  <c r="X5350" i="1"/>
  <c r="X7017" i="1"/>
  <c r="X7911" i="1"/>
  <c r="X7445" i="1"/>
  <c r="X7494" i="1"/>
  <c r="X7108" i="1"/>
  <c r="X4720" i="1"/>
  <c r="X5311" i="1"/>
  <c r="X7932" i="1"/>
  <c r="X5159" i="1"/>
  <c r="X7037" i="1"/>
  <c r="X5298" i="1"/>
  <c r="X6812" i="1"/>
  <c r="X7134" i="1"/>
  <c r="X7330" i="1"/>
  <c r="X7310" i="1"/>
  <c r="X3293" i="1"/>
  <c r="X8283" i="1"/>
  <c r="X7915" i="1"/>
  <c r="X6494" i="1"/>
  <c r="X4866" i="1"/>
  <c r="X4772" i="1"/>
  <c r="X6934" i="1"/>
  <c r="X6831" i="1"/>
  <c r="X6350" i="1"/>
  <c r="X7091" i="1"/>
  <c r="X8058" i="1"/>
  <c r="X7411" i="1"/>
  <c r="X6719" i="1"/>
  <c r="X6886" i="1"/>
  <c r="X6736" i="1"/>
  <c r="X6553" i="1"/>
  <c r="X5980" i="1"/>
  <c r="X8027" i="1"/>
  <c r="X5781" i="1"/>
  <c r="X1276" i="1"/>
  <c r="X6579" i="1"/>
  <c r="X7199" i="1"/>
  <c r="X7926" i="1"/>
  <c r="X3330" i="1"/>
  <c r="X6499" i="1"/>
  <c r="X3129" i="1"/>
  <c r="X7222" i="1"/>
  <c r="X7138" i="1"/>
  <c r="X2074" i="1"/>
  <c r="X7002" i="1"/>
  <c r="X7365" i="1"/>
  <c r="X6242" i="1"/>
  <c r="X6839" i="1"/>
  <c r="X7389" i="1"/>
  <c r="X4644" i="1"/>
  <c r="X7045" i="1"/>
  <c r="X7841" i="1"/>
  <c r="X5259" i="1"/>
  <c r="X8107" i="1"/>
  <c r="X6268" i="1"/>
  <c r="X6665" i="1"/>
  <c r="X6430" i="1"/>
  <c r="X6153" i="1"/>
  <c r="X7101" i="1"/>
  <c r="X6238" i="1"/>
  <c r="X8029" i="1"/>
  <c r="X5904" i="1"/>
  <c r="X6709" i="1"/>
  <c r="X7951" i="1"/>
  <c r="X7124" i="1"/>
  <c r="X7114" i="1"/>
  <c r="X7177" i="1"/>
  <c r="X5957" i="1"/>
  <c r="X7270" i="1"/>
  <c r="X6243" i="1"/>
  <c r="X7438" i="1"/>
  <c r="X6845" i="1"/>
  <c r="X6406" i="1"/>
  <c r="X6396" i="1"/>
  <c r="X4014" i="1"/>
  <c r="X3554" i="1"/>
  <c r="X6800" i="1"/>
  <c r="X7997" i="1"/>
  <c r="X5850" i="1"/>
  <c r="X7185" i="1"/>
  <c r="X7399" i="1"/>
  <c r="X7946" i="1"/>
  <c r="X7493" i="1"/>
  <c r="X6446" i="1"/>
  <c r="X3901" i="1"/>
  <c r="X7948" i="1"/>
  <c r="X7067" i="1"/>
  <c r="X6764" i="1"/>
  <c r="X8213" i="1"/>
  <c r="X8094" i="1"/>
  <c r="X6970" i="1"/>
  <c r="X7461" i="1"/>
  <c r="X7894" i="1"/>
  <c r="X6853" i="1"/>
  <c r="X7239" i="1"/>
  <c r="X7160" i="1"/>
  <c r="X8031" i="1"/>
  <c r="X1485" i="1"/>
  <c r="X7497" i="1"/>
  <c r="X5092" i="1"/>
  <c r="X6951" i="1"/>
  <c r="X7363" i="1"/>
  <c r="X8181" i="1"/>
  <c r="X6826" i="1"/>
  <c r="X6806" i="1"/>
  <c r="X7220" i="1"/>
  <c r="X5983" i="1"/>
  <c r="X6732" i="1"/>
  <c r="X7266" i="1"/>
  <c r="X5998" i="1"/>
  <c r="X3806" i="1"/>
  <c r="X6128" i="1"/>
  <c r="X6706" i="1"/>
  <c r="X6714" i="1"/>
  <c r="X2064" i="1"/>
  <c r="X6680" i="1"/>
  <c r="X6" i="1"/>
  <c r="X6254" i="1"/>
  <c r="X6492" i="1"/>
  <c r="X8106" i="1"/>
  <c r="X7183" i="1"/>
  <c r="X7106" i="1"/>
  <c r="X6450" i="1"/>
  <c r="X7086" i="1"/>
  <c r="X7272" i="1"/>
  <c r="X1446" i="1"/>
  <c r="X7208" i="1"/>
  <c r="X7102" i="1"/>
  <c r="X7069" i="1"/>
  <c r="X7560" i="1"/>
  <c r="X6322" i="1"/>
  <c r="X7536" i="1"/>
  <c r="X7849" i="1"/>
  <c r="X8061" i="1"/>
  <c r="X6681" i="1"/>
  <c r="X5711" i="1"/>
  <c r="X7227" i="1"/>
  <c r="X6733" i="1"/>
  <c r="X7251" i="1"/>
  <c r="X5504" i="1"/>
  <c r="X2795" i="1"/>
  <c r="X5807" i="1"/>
  <c r="X7273" i="1"/>
  <c r="X8141" i="1"/>
  <c r="X7109" i="1"/>
  <c r="X6967" i="1"/>
  <c r="X7422" i="1"/>
  <c r="X4559" i="1"/>
  <c r="X7252" i="1"/>
  <c r="X6694" i="1"/>
  <c r="X7563" i="1"/>
  <c r="X7873" i="1"/>
  <c r="X7173" i="1"/>
  <c r="X7589" i="1"/>
  <c r="X6616" i="1"/>
  <c r="X7224" i="1"/>
  <c r="X7437" i="1"/>
  <c r="X5592" i="1"/>
  <c r="X6778" i="1"/>
  <c r="X6086" i="1"/>
  <c r="X6435" i="1"/>
  <c r="X7216" i="1"/>
  <c r="X8035" i="1"/>
  <c r="X5773" i="1"/>
  <c r="X6941" i="1"/>
  <c r="X6975" i="1"/>
  <c r="X7207" i="1"/>
  <c r="X3641" i="1"/>
  <c r="X6859" i="1"/>
  <c r="X6693" i="1"/>
  <c r="X5290" i="1"/>
  <c r="X7912" i="1"/>
  <c r="X3175" i="1"/>
  <c r="X7228" i="1"/>
  <c r="X4754" i="1"/>
  <c r="X8011" i="1"/>
  <c r="X6263" i="1"/>
  <c r="X8076" i="1"/>
  <c r="X6978" i="1"/>
  <c r="X6424" i="1"/>
  <c r="X7523" i="1"/>
  <c r="X7288" i="1"/>
  <c r="X2227" i="1"/>
  <c r="X8160" i="1"/>
  <c r="X7382" i="1"/>
  <c r="X7398" i="1"/>
  <c r="X5880" i="1"/>
  <c r="X7968" i="1"/>
  <c r="X8098" i="1"/>
  <c r="X220" i="1"/>
  <c r="X7576" i="1"/>
  <c r="X212" i="1"/>
  <c r="X7357" i="1"/>
  <c r="X7322" i="1"/>
  <c r="X7471" i="1"/>
  <c r="X7278" i="1"/>
  <c r="X7339" i="1"/>
  <c r="X6433" i="1"/>
  <c r="X189" i="1"/>
  <c r="X6660" i="1"/>
  <c r="X7257" i="1"/>
  <c r="X6751" i="1"/>
  <c r="X6658" i="1"/>
  <c r="X6874" i="1"/>
  <c r="X7870" i="1"/>
  <c r="X5457" i="1"/>
  <c r="X502" i="1"/>
  <c r="X7210" i="1"/>
  <c r="X7466" i="1"/>
  <c r="X5705" i="1"/>
  <c r="X7856" i="1"/>
  <c r="X7261" i="1"/>
  <c r="X7162" i="1"/>
  <c r="X7038" i="1"/>
  <c r="X7343" i="1"/>
  <c r="X7358" i="1"/>
  <c r="X7311" i="1"/>
  <c r="X7296" i="1"/>
  <c r="X8089" i="1"/>
  <c r="X7351" i="1"/>
  <c r="X6992" i="1"/>
  <c r="X6154" i="1"/>
  <c r="X6574" i="1"/>
  <c r="X5262" i="1"/>
  <c r="X7171" i="1"/>
  <c r="X7366" i="1"/>
  <c r="X7236" i="1"/>
  <c r="X7342" i="1"/>
  <c r="X7120" i="1"/>
  <c r="X1009" i="1"/>
  <c r="X6905" i="1"/>
  <c r="X7023" i="1"/>
  <c r="X5914" i="1"/>
  <c r="X7081" i="1"/>
  <c r="X7517" i="1"/>
  <c r="X5312" i="1"/>
  <c r="X7309" i="1"/>
  <c r="X7225" i="1"/>
  <c r="X3756" i="1"/>
  <c r="X5700" i="1"/>
  <c r="X6526" i="1"/>
  <c r="X8004" i="1"/>
  <c r="X5542" i="1"/>
  <c r="X7214" i="1"/>
  <c r="X6163" i="1"/>
  <c r="X7055" i="1"/>
  <c r="X7256" i="1"/>
  <c r="X7232" i="1"/>
  <c r="X5934" i="1"/>
  <c r="X7335" i="1"/>
  <c r="X6240" i="1"/>
  <c r="X7900" i="1"/>
  <c r="X8034" i="1"/>
  <c r="X7376" i="1"/>
  <c r="X7472" i="1"/>
  <c r="X7009" i="1"/>
  <c r="X1797" i="1"/>
  <c r="X7292" i="1"/>
  <c r="X6475" i="1"/>
  <c r="X6701" i="1"/>
  <c r="X1783" i="1"/>
  <c r="X6493" i="1"/>
  <c r="X6813" i="1"/>
  <c r="X7289" i="1"/>
  <c r="X7202" i="1"/>
  <c r="X6533" i="1"/>
  <c r="X8079" i="1"/>
  <c r="X5555" i="1"/>
  <c r="X7104" i="1"/>
  <c r="X7172" i="1"/>
  <c r="X7328" i="1"/>
  <c r="X7054" i="1"/>
  <c r="X7551" i="1"/>
  <c r="X7325" i="1"/>
  <c r="X7020" i="1"/>
  <c r="X7119" i="1"/>
  <c r="X7132" i="1"/>
  <c r="X7425" i="1"/>
  <c r="X7230" i="1"/>
  <c r="X7249" i="1"/>
  <c r="X7850" i="1"/>
  <c r="X7142" i="1"/>
  <c r="X6782" i="1"/>
  <c r="X6607" i="1"/>
  <c r="X7436" i="1"/>
  <c r="X2498" i="1"/>
  <c r="X4190" i="1"/>
  <c r="X2195" i="1"/>
  <c r="X6284" i="1"/>
  <c r="X7195" i="1"/>
  <c r="X4665" i="1"/>
  <c r="X340" i="1"/>
  <c r="X4492" i="1"/>
  <c r="X5276" i="1"/>
  <c r="X7373" i="1"/>
  <c r="X7361" i="1"/>
  <c r="X5981" i="1"/>
  <c r="X6698" i="1"/>
  <c r="X7184" i="1"/>
  <c r="X6264" i="1"/>
  <c r="X7838" i="1"/>
  <c r="X5418" i="1"/>
  <c r="X8073" i="1"/>
  <c r="X6840" i="1"/>
  <c r="X7161" i="1"/>
  <c r="X6339" i="1"/>
  <c r="X5772" i="1"/>
  <c r="X6136" i="1"/>
  <c r="X4783" i="1"/>
  <c r="X7402" i="1"/>
  <c r="X7345" i="1"/>
  <c r="X7486" i="1"/>
  <c r="X7264" i="1"/>
  <c r="X4411" i="1"/>
  <c r="X7375" i="1"/>
  <c r="X7367" i="1"/>
  <c r="X7516" i="1"/>
  <c r="X7174" i="1"/>
  <c r="X5881" i="1"/>
  <c r="X5694" i="1"/>
  <c r="X8236" i="1"/>
  <c r="X7113" i="1"/>
  <c r="X7824" i="1"/>
  <c r="X6979" i="1"/>
  <c r="X7053" i="1"/>
  <c r="X7470" i="1"/>
  <c r="X7412" i="1"/>
  <c r="X7043" i="1"/>
  <c r="X7458" i="1"/>
  <c r="X3645" i="1"/>
  <c r="X7370" i="1"/>
  <c r="X6176" i="1"/>
  <c r="X5047" i="1"/>
  <c r="X7480" i="1"/>
  <c r="X7271" i="1"/>
  <c r="X7327" i="1"/>
  <c r="X8276" i="1"/>
  <c r="X8203" i="1"/>
  <c r="X7807" i="1"/>
  <c r="X7352" i="1"/>
  <c r="X3014" i="1"/>
  <c r="X7076" i="1"/>
  <c r="X6785" i="1"/>
  <c r="X7320" i="1"/>
  <c r="X7341" i="1"/>
  <c r="X7381" i="1"/>
  <c r="X6815" i="1"/>
  <c r="X6407" i="1"/>
  <c r="X5855" i="1"/>
  <c r="X5528" i="1"/>
  <c r="X7079" i="1"/>
  <c r="X5523" i="1"/>
  <c r="X8183" i="1"/>
  <c r="X8225" i="1"/>
  <c r="X5164" i="1"/>
  <c r="X8121" i="1"/>
  <c r="X7581" i="1"/>
  <c r="X7552" i="1"/>
  <c r="X7024" i="1"/>
  <c r="X8040" i="1"/>
  <c r="X7396" i="1"/>
  <c r="X6542" i="1"/>
  <c r="X7298" i="1"/>
  <c r="X6503" i="1"/>
  <c r="X7456" i="1"/>
  <c r="X8154" i="1"/>
  <c r="X7535" i="1"/>
  <c r="X7131" i="1"/>
  <c r="X6916" i="1"/>
  <c r="X2" i="1"/>
  <c r="X8156" i="1"/>
  <c r="X7034" i="1"/>
  <c r="X7394" i="1"/>
  <c r="X8054" i="1"/>
  <c r="X7307" i="1"/>
  <c r="X6080" i="1"/>
  <c r="X7139" i="1"/>
  <c r="X6506" i="1"/>
  <c r="X5986" i="1"/>
  <c r="X7047" i="1"/>
  <c r="X5213" i="1"/>
  <c r="X7231" i="1"/>
  <c r="X6918" i="1"/>
  <c r="X8041" i="1"/>
  <c r="X5678" i="1"/>
  <c r="X6720" i="1"/>
  <c r="X7083" i="1"/>
  <c r="X8043" i="1"/>
  <c r="X6225" i="1"/>
  <c r="X5896" i="1"/>
  <c r="X4448" i="1"/>
  <c r="X7391" i="1"/>
  <c r="X4926" i="1"/>
  <c r="X7066" i="1"/>
  <c r="X6626" i="1"/>
  <c r="X6598" i="1"/>
  <c r="X7147" i="1"/>
  <c r="X3865" i="1"/>
  <c r="X6099" i="1"/>
  <c r="X2693" i="1"/>
  <c r="X7280" i="1"/>
  <c r="X4069" i="1"/>
  <c r="X7140" i="1"/>
  <c r="X7200" i="1"/>
  <c r="X7128" i="1"/>
  <c r="X7569" i="1"/>
  <c r="X4945" i="1"/>
  <c r="X7527" i="1"/>
  <c r="X7241" i="1"/>
  <c r="X8224" i="1"/>
  <c r="X6048" i="1"/>
  <c r="X8055" i="1"/>
  <c r="X7253" i="1"/>
  <c r="X7505" i="1"/>
  <c r="X6169" i="1"/>
  <c r="X1598" i="1"/>
  <c r="X6989" i="1"/>
  <c r="X7501" i="1"/>
  <c r="X7260" i="1"/>
  <c r="X7374" i="1"/>
  <c r="X4100" i="1"/>
  <c r="X8036" i="1"/>
  <c r="X5482" i="1"/>
  <c r="X7521" i="1"/>
  <c r="X5703" i="1"/>
  <c r="X7151" i="1"/>
  <c r="X5720" i="1"/>
  <c r="X7955" i="1"/>
  <c r="X7211" i="1"/>
  <c r="X7825" i="1"/>
  <c r="X7286" i="1"/>
  <c r="X7415" i="1"/>
  <c r="X5279" i="1"/>
  <c r="X5411" i="1"/>
  <c r="X7285" i="1"/>
  <c r="X6908" i="1"/>
  <c r="X6199" i="1"/>
  <c r="X7884" i="1"/>
  <c r="X7112" i="1"/>
  <c r="X7297" i="1"/>
  <c r="X7267" i="1"/>
  <c r="X2129" i="1"/>
  <c r="X7384" i="1"/>
  <c r="X6559" i="1"/>
  <c r="X7191" i="1"/>
  <c r="X1842" i="1"/>
  <c r="X5828" i="1"/>
  <c r="X6834" i="1"/>
  <c r="X6601" i="1"/>
  <c r="X5805" i="1"/>
  <c r="X6960" i="1"/>
  <c r="X7949" i="1"/>
  <c r="X7244" i="1"/>
  <c r="X7495" i="1"/>
  <c r="X7524" i="1"/>
  <c r="X4345" i="1"/>
  <c r="X6686" i="1"/>
  <c r="X7282" i="1"/>
  <c r="X7181" i="1"/>
  <c r="X7233" i="1"/>
  <c r="X6761" i="1"/>
  <c r="X7558" i="1"/>
  <c r="X6127" i="1"/>
  <c r="X8037" i="1"/>
  <c r="X6608" i="1"/>
  <c r="X8047" i="1"/>
  <c r="X5419" i="1"/>
  <c r="X7122" i="1"/>
  <c r="X2218" i="1"/>
  <c r="X7269" i="1"/>
  <c r="X7107" i="1"/>
  <c r="X6427" i="1"/>
  <c r="X7984" i="1"/>
  <c r="X5784" i="1"/>
  <c r="X7638" i="1"/>
  <c r="X7329" i="1"/>
  <c r="X4085" i="1"/>
  <c r="X7503" i="1"/>
  <c r="X6183" i="1"/>
  <c r="X7149" i="1"/>
  <c r="X6465" i="1"/>
  <c r="X4738" i="1"/>
  <c r="X1903" i="1"/>
  <c r="X8033" i="1"/>
  <c r="X7221" i="1"/>
  <c r="X5493" i="1"/>
  <c r="X8050" i="1"/>
  <c r="X6222" i="1"/>
  <c r="X7846" i="1"/>
  <c r="X6383" i="1"/>
  <c r="X5938" i="1"/>
  <c r="X2437" i="1"/>
  <c r="X7206" i="1"/>
  <c r="X7400" i="1"/>
  <c r="X7344" i="1"/>
  <c r="X7029" i="1"/>
  <c r="X7305" i="1"/>
  <c r="X7198" i="1"/>
  <c r="X6981" i="1"/>
  <c r="X6920" i="1"/>
  <c r="X7393" i="1"/>
  <c r="X4572" i="1"/>
  <c r="X6541" i="1"/>
  <c r="X7158" i="1"/>
  <c r="X534" i="1"/>
  <c r="X7566" i="1"/>
  <c r="X6266" i="1"/>
  <c r="X5609" i="1"/>
  <c r="X6768" i="1"/>
  <c r="X7983" i="1"/>
  <c r="X7429" i="1"/>
  <c r="X8071" i="1"/>
  <c r="X2784" i="1"/>
  <c r="X8166" i="1"/>
  <c r="X364" i="1"/>
  <c r="X6251" i="1"/>
  <c r="X7426" i="1"/>
  <c r="X7504" i="1"/>
  <c r="X7170" i="1"/>
  <c r="X9" i="1"/>
  <c r="X7442" i="1"/>
  <c r="X7093" i="1"/>
  <c r="X7408" i="1"/>
  <c r="X7522" i="1"/>
  <c r="X7321" i="1"/>
  <c r="X8003" i="1"/>
  <c r="X7450" i="1"/>
  <c r="X7360" i="1"/>
  <c r="X2526" i="1"/>
  <c r="X5397" i="1"/>
  <c r="X8038" i="1"/>
  <c r="X7484" i="1"/>
  <c r="X7403" i="1"/>
  <c r="X6216" i="1"/>
  <c r="X8048" i="1"/>
  <c r="X4922" i="1"/>
  <c r="X5501" i="1"/>
  <c r="X2776" i="1"/>
  <c r="X7111" i="1"/>
  <c r="X1311" i="1"/>
  <c r="X6745" i="1"/>
  <c r="X7387" i="1"/>
  <c r="X7520" i="1"/>
  <c r="X8104" i="1"/>
  <c r="X7608" i="1"/>
  <c r="X7028" i="1"/>
  <c r="X8053" i="1"/>
  <c r="X6633" i="1"/>
  <c r="X1949" i="1"/>
  <c r="X7488" i="1"/>
  <c r="X8062" i="1"/>
  <c r="X7306" i="1"/>
  <c r="X7353" i="1"/>
  <c r="X6418" i="1"/>
  <c r="X4498" i="1"/>
  <c r="X8070" i="1"/>
  <c r="X3561" i="1"/>
  <c r="X7559" i="1"/>
  <c r="X7885" i="1"/>
  <c r="X5030" i="1"/>
  <c r="X6767" i="1"/>
  <c r="X8083" i="1"/>
  <c r="X7234" i="1"/>
  <c r="X5996" i="1"/>
  <c r="X4117" i="1"/>
  <c r="X7506" i="1"/>
  <c r="X1962" i="1"/>
  <c r="X8009" i="1"/>
  <c r="X6375" i="1"/>
  <c r="X7116" i="1"/>
  <c r="X6341" i="1"/>
  <c r="X3347" i="1"/>
  <c r="X7544" i="1"/>
  <c r="X7995" i="1"/>
  <c r="X7605" i="1"/>
  <c r="X4288" i="1"/>
  <c r="X8080" i="1"/>
  <c r="X3948" i="1"/>
  <c r="X7192" i="1"/>
  <c r="X3688" i="1"/>
  <c r="X8082" i="1"/>
  <c r="X6835" i="1"/>
  <c r="X7302" i="1"/>
  <c r="X8042" i="1"/>
  <c r="X8090" i="1"/>
  <c r="X7808" i="1"/>
  <c r="X7881" i="1"/>
  <c r="X3" i="1"/>
  <c r="X8118" i="1"/>
  <c r="X7012" i="1"/>
  <c r="X6832" i="1"/>
  <c r="X8052" i="1"/>
  <c r="X6873" i="1"/>
  <c r="X7483" i="1"/>
  <c r="X5432" i="1"/>
  <c r="X6973" i="1"/>
  <c r="X7446" i="1"/>
  <c r="X7314" i="1"/>
  <c r="X8285" i="1"/>
  <c r="X3683" i="1"/>
  <c r="X8030" i="1"/>
  <c r="X6802" i="1"/>
  <c r="X7246" i="1"/>
  <c r="X7590" i="1"/>
  <c r="X7390" i="1"/>
  <c r="X1840" i="1"/>
  <c r="X4444" i="1"/>
  <c r="X8051" i="1"/>
  <c r="X7819" i="1"/>
  <c r="X3481" i="1"/>
  <c r="X6589" i="1"/>
  <c r="X7568" i="1"/>
  <c r="X7828" i="1"/>
  <c r="X6087" i="1"/>
  <c r="X7193" i="1"/>
  <c r="X3717" i="1"/>
  <c r="X8087" i="1"/>
  <c r="X8261" i="1"/>
  <c r="X7188" i="1"/>
  <c r="X427" i="1"/>
  <c r="X7818" i="1"/>
  <c r="X7584" i="1"/>
  <c r="X7457" i="1"/>
  <c r="X6639" i="1"/>
  <c r="X8019" i="1"/>
  <c r="X7098" i="1"/>
  <c r="X8068" i="1"/>
  <c r="X6988" i="1"/>
  <c r="X8059" i="1"/>
  <c r="X7606" i="1"/>
  <c r="X8231" i="1"/>
  <c r="X6765" i="1"/>
  <c r="X5584" i="1"/>
  <c r="X870" i="1"/>
  <c r="X8140" i="1"/>
  <c r="X8012" i="1"/>
  <c r="X410" i="1"/>
  <c r="X7189" i="1"/>
  <c r="X8088" i="1"/>
  <c r="X7041" i="1"/>
  <c r="X3568" i="1"/>
  <c r="X7420" i="1"/>
  <c r="X6956" i="1"/>
  <c r="X2601" i="1"/>
  <c r="X7115" i="1"/>
  <c r="X8039" i="1"/>
  <c r="X8017" i="1"/>
  <c r="X4543" i="1"/>
  <c r="X7557" i="1"/>
  <c r="X7817" i="1"/>
  <c r="X7291" i="1"/>
  <c r="X8099" i="1"/>
  <c r="X8235" i="1"/>
  <c r="X7820" i="1"/>
  <c r="X7015" i="1"/>
  <c r="X4817" i="1"/>
  <c r="X8120" i="1"/>
  <c r="X7490" i="1"/>
  <c r="X7022" i="1"/>
  <c r="X8074" i="1"/>
  <c r="X7460" i="1"/>
  <c r="X5347" i="1"/>
  <c r="X7152" i="1"/>
  <c r="X8230" i="1"/>
  <c r="X8193" i="1"/>
  <c r="X7617" i="1"/>
  <c r="X7190" i="1"/>
  <c r="X7476" i="1"/>
  <c r="X7474" i="1"/>
  <c r="X8025" i="1"/>
  <c r="X8092" i="1"/>
  <c r="X7582" i="1"/>
  <c r="X6984" i="1"/>
  <c r="X2415" i="1"/>
  <c r="X1856" i="1"/>
  <c r="X8229" i="1"/>
  <c r="X7380" i="1"/>
  <c r="X2317" i="1"/>
  <c r="X2451" i="1"/>
  <c r="X1409" i="1"/>
  <c r="X8064" i="1"/>
  <c r="X6584" i="1"/>
  <c r="X7409" i="1"/>
  <c r="X7918" i="1"/>
  <c r="X7163" i="1"/>
  <c r="X7579" i="1"/>
  <c r="X8086" i="1"/>
  <c r="X1532" i="1"/>
  <c r="X7541" i="1"/>
  <c r="X8237" i="1"/>
  <c r="X7533" i="1"/>
  <c r="X7317" i="1"/>
  <c r="X5326" i="1"/>
  <c r="X8014" i="1"/>
  <c r="X7212" i="1"/>
  <c r="X7463" i="1"/>
  <c r="X8000" i="1"/>
  <c r="X7570" i="1"/>
  <c r="X7135" i="1"/>
  <c r="X8217" i="1"/>
  <c r="X7281" i="1"/>
  <c r="X7991" i="1"/>
  <c r="X1222" i="1"/>
  <c r="X7364" i="1"/>
  <c r="X2991" i="1"/>
  <c r="X7481" i="1"/>
  <c r="X7545" i="1"/>
  <c r="X3679" i="1"/>
  <c r="X1838" i="1"/>
  <c r="X7571" i="1"/>
  <c r="X8067" i="1"/>
  <c r="X7197" i="1"/>
  <c r="X8085" i="1"/>
  <c r="X7933" i="1"/>
  <c r="X7907" i="1"/>
  <c r="X7332" i="1"/>
  <c r="X8149" i="1"/>
  <c r="X44" i="1"/>
  <c r="X8226" i="1"/>
  <c r="X7492" i="1"/>
  <c r="X7985" i="1"/>
  <c r="X4450" i="1"/>
  <c r="X7550" i="1"/>
  <c r="X7639" i="1"/>
  <c r="X7475" i="1"/>
  <c r="X2000" i="1"/>
  <c r="X7462" i="1"/>
  <c r="X8133" i="1"/>
  <c r="X7887" i="1"/>
  <c r="X3010" i="1"/>
  <c r="X7592" i="1"/>
  <c r="X7934" i="1"/>
  <c r="X7858" i="1"/>
  <c r="X8233" i="1"/>
  <c r="X8015" i="1"/>
  <c r="X8" i="1"/>
  <c r="X8010" i="1"/>
  <c r="X8239" i="1"/>
  <c r="X8006" i="1"/>
  <c r="X654" i="1"/>
  <c r="X2964" i="1"/>
  <c r="X8002" i="1"/>
  <c r="X7455" i="1"/>
  <c r="X8077" i="1"/>
  <c r="X2945" i="1"/>
  <c r="X7561" i="1"/>
  <c r="X5248" i="1"/>
  <c r="X8252" i="1"/>
  <c r="X8248" i="1"/>
  <c r="X8109" i="1"/>
  <c r="X8108" i="1"/>
  <c r="X7855" i="1"/>
  <c r="X8241" i="1"/>
  <c r="X8097" i="1"/>
  <c r="X47" i="1"/>
  <c r="X2743" i="1"/>
  <c r="X7930" i="1"/>
  <c r="X3313" i="1"/>
  <c r="X8238" i="1"/>
  <c r="X8045" i="1"/>
  <c r="X8249" i="1"/>
  <c r="X7816" i="1"/>
  <c r="X8250" i="1"/>
  <c r="X8242" i="1"/>
  <c r="X8105" i="1"/>
  <c r="X2311" i="1"/>
  <c r="X8102" i="1"/>
  <c r="X8244" i="1"/>
  <c r="X8251" i="1"/>
  <c r="X4209" i="1"/>
  <c r="X8114" i="1"/>
  <c r="X8150" i="1"/>
  <c r="X7338" i="1"/>
  <c r="X8112" i="1"/>
  <c r="X8130" i="1"/>
  <c r="X8143" i="1"/>
  <c r="X1651" i="1"/>
  <c r="X7969" i="1"/>
  <c r="X2255" i="1"/>
  <c r="X6942" i="1"/>
  <c r="X1189" i="1"/>
  <c r="X1275" i="1"/>
  <c r="X8056" i="1"/>
  <c r="X685" i="1"/>
  <c r="X203" i="1"/>
  <c r="X4098" i="1"/>
  <c r="X801" i="1"/>
  <c r="X5513" i="1"/>
  <c r="X6104" i="1"/>
  <c r="X3349" i="1"/>
  <c r="X7959" i="1"/>
  <c r="X2804" i="1"/>
  <c r="X7443" i="1"/>
  <c r="X6346" i="1"/>
  <c r="X7952" i="1"/>
  <c r="X7998" i="1"/>
  <c r="X1736" i="1"/>
  <c r="X7095" i="1"/>
  <c r="X8101" i="1"/>
  <c r="X288" i="1"/>
  <c r="X12" i="1"/>
  <c r="X55" i="1"/>
  <c r="X5943" i="1"/>
  <c r="X7508" i="1"/>
  <c r="X7040" i="1"/>
  <c r="X8001" i="1"/>
  <c r="X7018" i="1"/>
  <c r="X7513" i="1"/>
  <c r="X336" i="1"/>
  <c r="X7459" i="1"/>
  <c r="X7945" i="1"/>
  <c r="X7549" i="1"/>
  <c r="X7941" i="1"/>
  <c r="X50" i="1"/>
  <c r="X6959" i="1"/>
  <c r="X6210" i="1"/>
  <c r="X5222" i="1"/>
  <c r="X4039" i="1"/>
  <c r="X4064" i="1"/>
  <c r="X5225" i="1"/>
  <c r="X4099" i="1"/>
  <c r="X7340" i="1"/>
  <c r="X6632" i="1"/>
  <c r="X6399" i="1"/>
  <c r="X4815" i="1"/>
  <c r="X4790" i="1"/>
  <c r="X7500" i="1"/>
  <c r="X68" i="1"/>
  <c r="X153" i="1"/>
  <c r="X100" i="1"/>
  <c r="X7925" i="1"/>
  <c r="X7924" i="1"/>
  <c r="X7923" i="1"/>
  <c r="X5643" i="1"/>
  <c r="X5403" i="1"/>
  <c r="X7123" i="1"/>
  <c r="X4685" i="1"/>
  <c r="X6321" i="1"/>
  <c r="X3216" i="1"/>
  <c r="X5488" i="1"/>
  <c r="X1326" i="1"/>
  <c r="X1625" i="1"/>
  <c r="X2026" i="1"/>
  <c r="X7914" i="1"/>
  <c r="X322" i="1"/>
  <c r="X161" i="1"/>
  <c r="X8275" i="1"/>
  <c r="X8284" i="1"/>
  <c r="X6966" i="1"/>
  <c r="X7496" i="1"/>
  <c r="X3417" i="1"/>
  <c r="X6560" i="1"/>
  <c r="X3357" i="1"/>
  <c r="X6290" i="1"/>
  <c r="X7902" i="1"/>
  <c r="X7618" i="1"/>
  <c r="X476" i="1"/>
  <c r="X6429" i="1"/>
  <c r="X2485" i="1"/>
  <c r="X345" i="1"/>
  <c r="X2536" i="1"/>
  <c r="X1740" i="1"/>
  <c r="X981" i="1"/>
  <c r="X4718" i="1"/>
  <c r="X4525" i="1"/>
  <c r="X7892" i="1"/>
  <c r="X395" i="1"/>
  <c r="X7978" i="1"/>
  <c r="X7888" i="1"/>
  <c r="X8096" i="1"/>
  <c r="X2343" i="1"/>
  <c r="X8103" i="1"/>
  <c r="X7877" i="1"/>
  <c r="X466" i="1"/>
  <c r="X65" i="1"/>
  <c r="X99" i="1"/>
  <c r="X7993" i="1"/>
  <c r="X1248" i="1"/>
  <c r="X2214" i="1"/>
  <c r="X2502" i="1"/>
  <c r="X2720" i="1"/>
  <c r="X7567" i="1"/>
  <c r="X5335" i="1"/>
  <c r="X610" i="1"/>
  <c r="X6661" i="1"/>
  <c r="X2851" i="1"/>
  <c r="X7854" i="1"/>
  <c r="X352" i="1"/>
  <c r="X911" i="1"/>
  <c r="X7851" i="1"/>
  <c r="X154" i="1"/>
  <c r="X6746" i="1"/>
  <c r="X2009" i="1"/>
  <c r="X3510" i="1"/>
  <c r="X7013" i="1"/>
  <c r="X2880" i="1"/>
  <c r="X852" i="1"/>
  <c r="X8247" i="1"/>
  <c r="X868" i="1"/>
  <c r="X3375" i="1"/>
  <c r="X7927" i="1"/>
  <c r="X8115" i="1"/>
  <c r="X8340" i="1"/>
  <c r="X8117" i="1"/>
  <c r="X8128" i="1"/>
  <c r="X8246" i="1"/>
  <c r="X4113" i="1"/>
  <c r="X8060" i="1"/>
  <c r="X8137" i="1"/>
  <c r="X8138" i="1"/>
  <c r="X8066" i="1"/>
  <c r="X8125" i="1"/>
  <c r="X8110" i="1"/>
  <c r="X8243" i="1"/>
  <c r="X2805" i="1"/>
  <c r="X8139" i="1"/>
  <c r="X8134" i="1"/>
  <c r="X8124" i="1"/>
  <c r="X8116" i="1"/>
  <c r="X8266" i="1"/>
  <c r="X8263" i="1"/>
  <c r="X8144" i="1"/>
  <c r="X2290" i="1"/>
  <c r="X8272" i="1"/>
  <c r="X8129" i="1"/>
  <c r="X8245" i="1"/>
  <c r="X8260" i="1"/>
  <c r="X3899" i="1"/>
  <c r="X8343" i="1"/>
  <c r="X8253" i="1"/>
  <c r="X5717" i="1"/>
  <c r="X8145" i="1"/>
  <c r="X2878" i="1"/>
  <c r="X2489" i="1"/>
  <c r="X8172" i="1"/>
  <c r="X8165" i="1"/>
  <c r="X5396" i="1"/>
  <c r="X8257" i="1"/>
  <c r="X8142" i="1"/>
  <c r="X8254" i="1"/>
  <c r="X3649" i="1"/>
  <c r="X8185" i="1"/>
  <c r="X8152" i="1"/>
  <c r="X8169" i="1"/>
  <c r="X8162" i="1"/>
  <c r="X1263" i="1"/>
  <c r="X8168" i="1"/>
  <c r="X8262" i="1"/>
  <c r="X1814" i="1"/>
  <c r="X8264" i="1"/>
  <c r="X8176" i="1"/>
  <c r="X6528" i="1"/>
  <c r="X8173" i="1"/>
  <c r="X8163" i="1"/>
  <c r="X8164" i="1"/>
  <c r="X8161" i="1"/>
  <c r="X7929" i="1"/>
  <c r="X8258" i="1"/>
  <c r="X8256" i="1"/>
  <c r="X8189" i="1"/>
  <c r="X8265" i="1"/>
  <c r="X8174" i="1"/>
  <c r="X8170" i="1"/>
  <c r="X8259" i="1"/>
  <c r="X8268" i="1"/>
  <c r="X6142" i="1"/>
  <c r="X8255" i="1"/>
  <c r="X8267" i="1"/>
  <c r="X8175" i="1"/>
  <c r="X8196" i="1"/>
  <c r="X8271" i="1"/>
  <c r="X8171" i="1"/>
  <c r="X6940" i="1"/>
  <c r="X8184" i="1"/>
  <c r="X8187" i="1"/>
  <c r="X8186" i="1"/>
  <c r="X8215" i="1"/>
  <c r="X8188" i="1"/>
  <c r="X3041" i="1"/>
  <c r="X8273" i="1"/>
  <c r="X8191" i="1"/>
  <c r="X8197" i="1"/>
  <c r="X4912" i="1"/>
  <c r="X8194" i="1"/>
  <c r="X8190" i="1"/>
  <c r="X8292" i="1"/>
  <c r="X8177" i="1"/>
  <c r="X6061" i="1"/>
  <c r="X8202" i="1"/>
  <c r="X8179" i="1"/>
  <c r="X8200" i="1"/>
  <c r="X6822" i="1"/>
  <c r="X8204" i="1"/>
  <c r="X8269" i="1"/>
  <c r="X8210" i="1"/>
  <c r="X8214" i="1"/>
  <c r="X8205" i="1"/>
  <c r="X8208" i="1"/>
  <c r="X8270" i="1"/>
  <c r="X8211" i="1"/>
  <c r="X8219" i="1"/>
  <c r="X8279" i="1"/>
  <c r="X8212" i="1"/>
  <c r="X8221" i="1"/>
  <c r="X8216" i="1"/>
  <c r="X8278" i="1"/>
  <c r="X8192" i="1"/>
  <c r="X8282" i="1"/>
  <c r="X8209" i="1"/>
  <c r="X8277" i="1"/>
  <c r="X8281" i="1"/>
  <c r="X8199" i="1"/>
  <c r="X2395" i="1"/>
  <c r="X8315" i="1"/>
  <c r="X7565" i="1"/>
  <c r="X8218" i="1"/>
  <c r="X7016" i="1"/>
  <c r="X2629" i="1"/>
  <c r="X8305" i="1"/>
  <c r="X8287" i="1"/>
  <c r="X8286" i="1"/>
  <c r="X8335" i="1"/>
  <c r="X8301" i="1"/>
  <c r="X8303" i="1"/>
  <c r="X8295" i="1"/>
  <c r="X8298" i="1"/>
  <c r="X8296" i="1"/>
  <c r="X8302" i="1"/>
  <c r="X8294" i="1"/>
  <c r="X8288" i="1"/>
  <c r="X8289" i="1"/>
  <c r="X8299" i="1"/>
  <c r="X7616" i="1"/>
  <c r="X8291" i="1"/>
  <c r="X8313" i="1"/>
  <c r="X8297" i="1"/>
  <c r="X8308" i="1"/>
  <c r="X8306" i="1"/>
  <c r="X8319" i="1"/>
  <c r="X8304" i="1"/>
  <c r="X8293" i="1"/>
  <c r="X8314" i="1"/>
  <c r="X8307" i="1"/>
  <c r="X5351" i="1"/>
  <c r="X8290" i="1"/>
  <c r="X8317" i="1"/>
  <c r="X8300" i="1"/>
  <c r="X8320" i="1"/>
  <c r="X8323" i="1"/>
  <c r="X8316" i="1"/>
  <c r="X8336" i="1"/>
  <c r="X8312" i="1"/>
  <c r="X8321" i="1"/>
  <c r="X8309" i="1"/>
  <c r="X8322" i="1"/>
  <c r="X8329" i="1"/>
  <c r="X8310" i="1"/>
  <c r="X8318" i="1"/>
  <c r="X8338" i="1"/>
  <c r="X8311" i="1"/>
  <c r="X8334" i="1"/>
  <c r="X8324" i="1"/>
  <c r="X8325" i="1"/>
  <c r="X8326" i="1"/>
  <c r="X8333" i="1"/>
  <c r="X8344" i="1"/>
  <c r="X8330" i="1"/>
  <c r="X8339" i="1"/>
  <c r="X8331" i="1"/>
  <c r="X5014" i="1"/>
  <c r="X8341" i="1"/>
  <c r="X8332" i="1"/>
  <c r="X8342" i="1"/>
  <c r="X8328" i="1"/>
  <c r="X8337" i="1"/>
  <c r="X7883" i="1"/>
  <c r="X2300" i="1"/>
  <c r="X8345" i="1"/>
  <c r="X15" i="1"/>
  <c r="X7890" i="1"/>
  <c r="X8347" i="1"/>
  <c r="X7889" i="1"/>
  <c r="X16" i="1"/>
  <c r="X7831" i="1"/>
  <c r="X7871" i="1"/>
  <c r="X8348" i="1"/>
  <c r="X7940" i="1"/>
  <c r="X7879" i="1"/>
  <c r="X7938" i="1"/>
  <c r="X7906" i="1"/>
  <c r="X7931" i="1"/>
  <c r="X3601" i="1"/>
  <c r="X7908" i="1"/>
  <c r="X2126" i="1"/>
  <c r="X4878" i="1"/>
  <c r="X2831" i="1"/>
  <c r="X8135" i="1"/>
  <c r="X7125" i="1"/>
  <c r="X3186" i="1"/>
  <c r="X7944" i="1"/>
  <c r="X5113" i="1"/>
  <c r="Y1080" i="1"/>
  <c r="Y13" i="1"/>
  <c r="Y7919" i="1"/>
  <c r="Y17" i="1"/>
  <c r="Y22" i="1"/>
  <c r="Y29" i="1"/>
  <c r="Y26" i="1"/>
  <c r="Y30" i="1"/>
  <c r="Y86" i="1"/>
  <c r="Y20" i="1"/>
  <c r="Y35" i="1"/>
  <c r="Y45" i="1"/>
  <c r="Y24" i="1"/>
  <c r="Y39" i="1"/>
  <c r="Y56" i="1"/>
  <c r="Y53" i="1"/>
  <c r="Y60" i="1"/>
  <c r="Y58" i="1"/>
  <c r="Y299" i="1"/>
  <c r="Y40" i="1"/>
  <c r="Y93" i="1"/>
  <c r="Y57" i="1"/>
  <c r="Y46" i="1"/>
  <c r="Y109" i="1"/>
  <c r="Y90" i="1"/>
  <c r="Y108" i="1"/>
  <c r="Y246" i="1"/>
  <c r="Y31" i="1"/>
  <c r="Y49" i="1"/>
  <c r="Y96" i="1"/>
  <c r="Y59" i="1"/>
  <c r="Y105" i="1"/>
  <c r="Y91" i="1"/>
  <c r="Y7903" i="1"/>
  <c r="Y98" i="1"/>
  <c r="Y112" i="1"/>
  <c r="Y251" i="1"/>
  <c r="Y27" i="1"/>
  <c r="Y74" i="1"/>
  <c r="Y562" i="1"/>
  <c r="Y82" i="1"/>
  <c r="Y366" i="1"/>
  <c r="Y169" i="1"/>
  <c r="Y123" i="1"/>
  <c r="Y463" i="1"/>
  <c r="Y85" i="1"/>
  <c r="Y413" i="1"/>
  <c r="Y28" i="1"/>
  <c r="Y136" i="1"/>
  <c r="Y407" i="1"/>
  <c r="Y116" i="1"/>
  <c r="Y127" i="1"/>
  <c r="Y155" i="1"/>
  <c r="Y104" i="1"/>
  <c r="Y295" i="1"/>
  <c r="Y120" i="1"/>
  <c r="Y76" i="1"/>
  <c r="Y176" i="1"/>
  <c r="Y280" i="1"/>
  <c r="Y95" i="1"/>
  <c r="Y101" i="1"/>
  <c r="Y312" i="1"/>
  <c r="Y181" i="1"/>
  <c r="Y157" i="1"/>
  <c r="Y571" i="1"/>
  <c r="Y113" i="1"/>
  <c r="Y792" i="1"/>
  <c r="Y140" i="1"/>
  <c r="Y66" i="1"/>
  <c r="Y198" i="1"/>
  <c r="Y250" i="1"/>
  <c r="Y71" i="1"/>
  <c r="Y298" i="1"/>
  <c r="Y664" i="1"/>
  <c r="Y787" i="1"/>
  <c r="Y7" i="1"/>
  <c r="Y806" i="1"/>
  <c r="Y7832" i="1"/>
  <c r="Y185" i="1"/>
  <c r="Y195" i="1"/>
  <c r="Y497" i="1"/>
  <c r="Y163" i="1"/>
  <c r="Y178" i="1"/>
  <c r="Y223" i="1"/>
  <c r="Y471" i="1"/>
  <c r="Y125" i="1"/>
  <c r="Y357" i="1"/>
  <c r="Y94" i="1"/>
  <c r="Y174" i="1"/>
  <c r="Y524" i="1"/>
  <c r="Y488" i="1"/>
  <c r="Y243" i="1"/>
  <c r="Y7893" i="1"/>
  <c r="Y239" i="1"/>
  <c r="Y1567" i="1"/>
  <c r="Y221" i="1"/>
  <c r="Y142" i="1"/>
  <c r="Y362" i="1"/>
  <c r="Y244" i="1"/>
  <c r="Y133" i="1"/>
  <c r="Y92" i="1"/>
  <c r="Y166" i="1"/>
  <c r="Y214" i="1"/>
  <c r="Y263" i="1"/>
  <c r="Y941" i="1"/>
  <c r="Y230" i="1"/>
  <c r="Y159" i="1"/>
  <c r="Y294" i="1"/>
  <c r="Y89" i="1"/>
  <c r="Y253" i="1"/>
  <c r="Y111" i="1"/>
  <c r="Y2487" i="1"/>
  <c r="Y297" i="1"/>
  <c r="Y378" i="1"/>
  <c r="Y158" i="1"/>
  <c r="Y317" i="1"/>
  <c r="Y32" i="1"/>
  <c r="Y249" i="1"/>
  <c r="Y121" i="1"/>
  <c r="Y97" i="1"/>
  <c r="Y301" i="1"/>
  <c r="Y7547" i="1"/>
  <c r="Y2619" i="1"/>
  <c r="Y106" i="1"/>
  <c r="Y81" i="1"/>
  <c r="Y107" i="1"/>
  <c r="Y334" i="1"/>
  <c r="Y303" i="1"/>
  <c r="Y1433" i="1"/>
  <c r="Y77" i="1"/>
  <c r="Y199" i="1"/>
  <c r="Y271" i="1"/>
  <c r="Y333" i="1"/>
  <c r="Y7891" i="1"/>
  <c r="Y4725" i="1"/>
  <c r="Y338" i="1"/>
  <c r="Y304" i="1"/>
  <c r="Y146" i="1"/>
  <c r="Y242" i="1"/>
  <c r="Y435" i="1"/>
  <c r="Y425" i="1"/>
  <c r="Y5940" i="1"/>
  <c r="Y236" i="1"/>
  <c r="Y411" i="1"/>
  <c r="Y368" i="1"/>
  <c r="Y328" i="1"/>
  <c r="Y302" i="1"/>
  <c r="Y663" i="1"/>
  <c r="Y381" i="1"/>
  <c r="Y305" i="1"/>
  <c r="Y2618" i="1"/>
  <c r="Y751" i="1"/>
  <c r="Y752" i="1"/>
  <c r="Y229" i="1"/>
  <c r="Y702" i="1"/>
  <c r="Y900" i="1"/>
  <c r="Y64" i="1"/>
  <c r="Y356" i="1"/>
  <c r="Y8195" i="1"/>
  <c r="Y390" i="1"/>
  <c r="Y7872" i="1"/>
  <c r="Y337" i="1"/>
  <c r="Y282" i="1"/>
  <c r="Y374" i="1"/>
  <c r="Y420" i="1"/>
  <c r="Y496" i="1"/>
  <c r="Y375" i="1"/>
  <c r="Y315" i="1"/>
  <c r="Y1477" i="1"/>
  <c r="Y7901" i="1"/>
  <c r="Y329" i="1"/>
  <c r="Y394" i="1"/>
  <c r="Y383" i="1"/>
  <c r="Y183" i="1"/>
  <c r="Y388" i="1"/>
  <c r="Y7899" i="1"/>
  <c r="Y1147" i="1"/>
  <c r="Y627" i="1"/>
  <c r="Y354" i="1"/>
  <c r="Y7864" i="1"/>
  <c r="Y408" i="1"/>
  <c r="Y216" i="1"/>
  <c r="Y462" i="1"/>
  <c r="Y434" i="1"/>
  <c r="Y452" i="1"/>
  <c r="Y177" i="1"/>
  <c r="Y506" i="1"/>
  <c r="Y382" i="1"/>
  <c r="Y1273" i="1"/>
  <c r="Y489" i="1"/>
  <c r="Y430" i="1"/>
  <c r="Y5283" i="1"/>
  <c r="Y335" i="1"/>
  <c r="Y418" i="1"/>
  <c r="Y419" i="1"/>
  <c r="Y274" i="1"/>
  <c r="Y431" i="1"/>
  <c r="Y310" i="1"/>
  <c r="Y268" i="1"/>
  <c r="Y474" i="1"/>
  <c r="Y269" i="1"/>
  <c r="Y1405" i="1"/>
  <c r="Y525" i="1"/>
  <c r="Y460" i="1"/>
  <c r="Y478" i="1"/>
  <c r="Y482" i="1"/>
  <c r="Y484" i="1"/>
  <c r="Y479" i="1"/>
  <c r="Y456" i="1"/>
  <c r="Y784" i="1"/>
  <c r="Y804" i="1"/>
  <c r="Y440" i="1"/>
  <c r="Y384" i="1"/>
  <c r="Y468" i="1"/>
  <c r="Y429" i="1"/>
  <c r="Y625" i="1"/>
  <c r="Y516" i="1"/>
  <c r="Y7862" i="1"/>
  <c r="Y612" i="1"/>
  <c r="Y367" i="1"/>
  <c r="Y505" i="1"/>
  <c r="Y461" i="1"/>
  <c r="Y1347" i="1"/>
  <c r="Y238" i="1"/>
  <c r="Y1530" i="1"/>
  <c r="Y483" i="1"/>
  <c r="Y241" i="1"/>
  <c r="Y1332" i="1"/>
  <c r="Y477" i="1"/>
  <c r="Y998" i="1"/>
  <c r="Y518" i="1"/>
  <c r="Y613" i="1"/>
  <c r="Y473" i="1"/>
  <c r="Y531" i="1"/>
  <c r="Y332" i="1"/>
  <c r="Y459" i="1"/>
  <c r="Y257" i="1"/>
  <c r="Y487" i="1"/>
  <c r="Y523" i="1"/>
  <c r="Y442" i="1"/>
  <c r="Y3266" i="1"/>
  <c r="Y331" i="1"/>
  <c r="Y485" i="1"/>
  <c r="Y680" i="1"/>
  <c r="Y453" i="1"/>
  <c r="Y715" i="1"/>
  <c r="Y552" i="1"/>
  <c r="Y597" i="1"/>
  <c r="Y554" i="1"/>
  <c r="Y494" i="1"/>
  <c r="Y275" i="1"/>
  <c r="Y152" i="1"/>
  <c r="Y975" i="1"/>
  <c r="Y504" i="1"/>
  <c r="Y353" i="1"/>
  <c r="Y480" i="1"/>
  <c r="Y323" i="1"/>
  <c r="Y515" i="1"/>
  <c r="Y499" i="1"/>
  <c r="Y1104" i="1"/>
  <c r="Y937" i="1"/>
  <c r="Y572" i="1"/>
  <c r="Y926" i="1"/>
  <c r="Y522" i="1"/>
  <c r="Y42" i="1"/>
  <c r="Y414" i="1"/>
  <c r="Y131" i="1"/>
  <c r="Y580" i="1"/>
  <c r="Y224" i="1"/>
  <c r="Y1047" i="1"/>
  <c r="Y433" i="1"/>
  <c r="Y1095" i="1"/>
  <c r="Y539" i="1"/>
  <c r="Y465" i="1"/>
  <c r="Y454" i="1"/>
  <c r="Y608" i="1"/>
  <c r="Y1577" i="1"/>
  <c r="Y603" i="1"/>
  <c r="Y746" i="1"/>
  <c r="Y544" i="1"/>
  <c r="Y609" i="1"/>
  <c r="Y543" i="1"/>
  <c r="Y527" i="1"/>
  <c r="Y1767" i="1"/>
  <c r="Y602" i="1"/>
  <c r="Y600" i="1"/>
  <c r="Y455" i="1"/>
  <c r="Y593" i="1"/>
  <c r="Y598" i="1"/>
  <c r="Y566" i="1"/>
  <c r="Y772" i="1"/>
  <c r="Y588" i="1"/>
  <c r="Y604" i="1"/>
  <c r="Y634" i="1"/>
  <c r="Y596" i="1"/>
  <c r="Y594" i="1"/>
  <c r="Y605" i="1"/>
  <c r="Y145" i="1"/>
  <c r="Y606" i="1"/>
  <c r="Y446" i="1"/>
  <c r="Y399" i="1"/>
  <c r="Y3801" i="1"/>
  <c r="Y628" i="1"/>
  <c r="Y536" i="1"/>
  <c r="Y512" i="1"/>
  <c r="Y698" i="1"/>
  <c r="Y638" i="1"/>
  <c r="Y987" i="1"/>
  <c r="Y653" i="1"/>
  <c r="Y626" i="1"/>
  <c r="Y635" i="1"/>
  <c r="Y291" i="1"/>
  <c r="Y622" i="1"/>
  <c r="Y545" i="1"/>
  <c r="Y546" i="1"/>
  <c r="Y778" i="1"/>
  <c r="Y567" i="1"/>
  <c r="Y699" i="1"/>
  <c r="Y629" i="1"/>
  <c r="Y441" i="1"/>
  <c r="Y365" i="1"/>
  <c r="Y532" i="1"/>
  <c r="Y557" i="1"/>
  <c r="Y646" i="1"/>
  <c r="Y782" i="1"/>
  <c r="Y639" i="1"/>
  <c r="Y1129" i="1"/>
  <c r="Y623" i="1"/>
  <c r="Y1272" i="1"/>
  <c r="Y718" i="1"/>
  <c r="Y558" i="1"/>
  <c r="Y589" i="1"/>
  <c r="Y662" i="1"/>
  <c r="Y582" i="1"/>
  <c r="Y780" i="1"/>
  <c r="Y444" i="1"/>
  <c r="Y342" i="1"/>
  <c r="Y248" i="1"/>
  <c r="Y660" i="1"/>
  <c r="Y293" i="1"/>
  <c r="Y590" i="1"/>
  <c r="Y1257" i="1"/>
  <c r="Y542" i="1"/>
  <c r="Y1302" i="1"/>
  <c r="Y4038" i="1"/>
  <c r="Y436" i="1"/>
  <c r="Y657" i="1"/>
  <c r="Y669" i="1"/>
  <c r="Y960" i="1"/>
  <c r="Y672" i="1"/>
  <c r="Y671" i="1"/>
  <c r="Y1155" i="1"/>
  <c r="Y678" i="1"/>
  <c r="Y1596" i="1"/>
  <c r="Y706" i="1"/>
  <c r="Y7922" i="1"/>
  <c r="Y783" i="1"/>
  <c r="Y373" i="1"/>
  <c r="Y704" i="1"/>
  <c r="Y670" i="1"/>
  <c r="Y570" i="1"/>
  <c r="Y529" i="1"/>
  <c r="Y1086" i="1"/>
  <c r="Y380" i="1"/>
  <c r="Y668" i="1"/>
  <c r="Y749" i="1"/>
  <c r="Y620" i="1"/>
  <c r="Y844" i="1"/>
  <c r="Y563" i="1"/>
  <c r="Y1717" i="1"/>
  <c r="Y928" i="1"/>
  <c r="Y697" i="1"/>
  <c r="Y445" i="1"/>
  <c r="Y492" i="1"/>
  <c r="Y551" i="1"/>
  <c r="Y1608" i="1"/>
  <c r="Y1158" i="1"/>
  <c r="Y679" i="1"/>
  <c r="Y701" i="1"/>
  <c r="Y729" i="1"/>
  <c r="Y796" i="1"/>
  <c r="Y472" i="1"/>
  <c r="Y713" i="1"/>
  <c r="Y585" i="1"/>
  <c r="Y556" i="1"/>
  <c r="Y1046" i="1"/>
  <c r="Y717" i="1"/>
  <c r="Y1041" i="1"/>
  <c r="Y599" i="1"/>
  <c r="Y586" i="1"/>
  <c r="Y171" i="1"/>
  <c r="Y777" i="1"/>
  <c r="Y513" i="1"/>
  <c r="Y507" i="1"/>
  <c r="Y423" i="1"/>
  <c r="Y624" i="1"/>
  <c r="Y377" i="1"/>
  <c r="Y753" i="1"/>
  <c r="Y550" i="1"/>
  <c r="Y977" i="1"/>
  <c r="Y618" i="1"/>
  <c r="Y687" i="1"/>
  <c r="Y759" i="1"/>
  <c r="Y736" i="1"/>
  <c r="Y665" i="1"/>
  <c r="Y2385" i="1"/>
  <c r="Y228" i="1"/>
  <c r="Y1020" i="1"/>
  <c r="Y756" i="1"/>
  <c r="Y1560" i="1"/>
  <c r="Y754" i="1"/>
  <c r="Y897" i="1"/>
  <c r="Y258" i="1"/>
  <c r="Y330" i="1"/>
  <c r="Y703" i="1"/>
  <c r="Y432" i="1"/>
  <c r="Y25" i="1"/>
  <c r="Y1028" i="1"/>
  <c r="Y1792" i="1"/>
  <c r="Y757" i="1"/>
  <c r="Y1091" i="1"/>
  <c r="Y779" i="1"/>
  <c r="Y1089" i="1"/>
  <c r="Y1167" i="1"/>
  <c r="Y762" i="1"/>
  <c r="Y740" i="1"/>
  <c r="Y738" i="1"/>
  <c r="Y172" i="1"/>
  <c r="Y711" i="1"/>
  <c r="Y888" i="1"/>
  <c r="Y666" i="1"/>
  <c r="Y561" i="1"/>
  <c r="Y52" i="1"/>
  <c r="Y636" i="1"/>
  <c r="Y676" i="1"/>
  <c r="Y2079" i="1"/>
  <c r="Y510" i="1"/>
  <c r="Y191" i="1"/>
  <c r="Y705" i="1"/>
  <c r="Y1098" i="1"/>
  <c r="Y1323" i="1"/>
  <c r="Y8093" i="1"/>
  <c r="Y834" i="1"/>
  <c r="Y742" i="1"/>
  <c r="Y843" i="1"/>
  <c r="Y1031" i="1"/>
  <c r="Y819" i="1"/>
  <c r="Y830" i="1"/>
  <c r="Y851" i="1"/>
  <c r="Y829" i="1"/>
  <c r="Y838" i="1"/>
  <c r="Y1075" i="1"/>
  <c r="Y837" i="1"/>
  <c r="Y812" i="1"/>
  <c r="Y835" i="1"/>
  <c r="Y732" i="1"/>
  <c r="Y449" i="1"/>
  <c r="Y1137" i="1"/>
  <c r="Y547" i="1"/>
  <c r="Y1071" i="1"/>
  <c r="Y828" i="1"/>
  <c r="Y2041" i="1"/>
  <c r="Y833" i="1"/>
  <c r="Y807" i="1"/>
  <c r="Y805" i="1"/>
  <c r="Y503" i="1"/>
  <c r="Y821" i="1"/>
  <c r="Y803" i="1"/>
  <c r="Y802" i="1"/>
  <c r="Y816" i="1"/>
  <c r="Y1494" i="1"/>
  <c r="Y794" i="1"/>
  <c r="Y872" i="1"/>
  <c r="Y824" i="1"/>
  <c r="Y832" i="1"/>
  <c r="Y817" i="1"/>
  <c r="Y798" i="1"/>
  <c r="Y1559" i="1"/>
  <c r="Y814" i="1"/>
  <c r="Y811" i="1"/>
  <c r="Y785" i="1"/>
  <c r="Y976" i="1"/>
  <c r="Y876" i="1"/>
  <c r="Y755" i="1"/>
  <c r="Y875" i="1"/>
  <c r="Y644" i="1"/>
  <c r="Y867" i="1"/>
  <c r="Y866" i="1"/>
  <c r="Y1051" i="1"/>
  <c r="Y3298" i="1"/>
  <c r="Y1097" i="1"/>
  <c r="Y831" i="1"/>
  <c r="Y849" i="1"/>
  <c r="Y581" i="1"/>
  <c r="Y841" i="1"/>
  <c r="Y836" i="1"/>
  <c r="Y1151" i="1"/>
  <c r="Y974" i="1"/>
  <c r="Y871" i="1"/>
  <c r="Y574" i="1"/>
  <c r="Y863" i="1"/>
  <c r="Y641" i="1"/>
  <c r="Y797" i="1"/>
  <c r="Y859" i="1"/>
  <c r="Y857" i="1"/>
  <c r="Y815" i="1"/>
  <c r="Y873" i="1"/>
  <c r="Y845" i="1"/>
  <c r="Y879" i="1"/>
  <c r="Y848" i="1"/>
  <c r="Y75" i="1"/>
  <c r="Y968" i="1"/>
  <c r="Y973" i="1"/>
  <c r="Y840" i="1"/>
  <c r="Y839" i="1"/>
  <c r="Y877" i="1"/>
  <c r="Y860" i="1"/>
  <c r="Y827" i="1"/>
  <c r="Y916" i="1"/>
  <c r="Y820" i="1"/>
  <c r="Y1010" i="1"/>
  <c r="Y139" i="1"/>
  <c r="Y1387" i="1"/>
  <c r="Y1407" i="1"/>
  <c r="Y800" i="1"/>
  <c r="Y842" i="1"/>
  <c r="Y1291" i="1"/>
  <c r="Y1259" i="1"/>
  <c r="Y962" i="1"/>
  <c r="Y959" i="1"/>
  <c r="Y882" i="1"/>
  <c r="Y955" i="1"/>
  <c r="Y953" i="1"/>
  <c r="Y642" i="1"/>
  <c r="Y949" i="1"/>
  <c r="Y439" i="1"/>
  <c r="Y1270" i="1"/>
  <c r="Y2758" i="1"/>
  <c r="Y520" i="1"/>
  <c r="Y2258" i="1"/>
  <c r="Y899" i="1"/>
  <c r="Y2423" i="1"/>
  <c r="Y355" i="1"/>
  <c r="Y934" i="1"/>
  <c r="Y1014" i="1"/>
  <c r="Y927" i="1"/>
  <c r="Y925" i="1"/>
  <c r="Y924" i="1"/>
  <c r="Y920" i="1"/>
  <c r="Y919" i="1"/>
  <c r="Y726" i="1"/>
  <c r="Y371" i="1"/>
  <c r="Y673" i="1"/>
  <c r="Y709" i="1"/>
  <c r="Y1121" i="1"/>
  <c r="Y892" i="1"/>
  <c r="Y307" i="1"/>
  <c r="Y931" i="1"/>
  <c r="Y681" i="1"/>
  <c r="Y809" i="1"/>
  <c r="Y1135" i="1"/>
  <c r="Y559" i="1"/>
  <c r="Y1081" i="1"/>
  <c r="Y5059" i="1"/>
  <c r="Y722" i="1"/>
  <c r="Y387" i="1"/>
  <c r="Y791" i="1"/>
  <c r="Y992" i="1"/>
  <c r="Y917" i="1"/>
  <c r="Y447" i="1"/>
  <c r="Y823" i="1"/>
  <c r="Y1102" i="1"/>
  <c r="Y392" i="1"/>
  <c r="Y707" i="1"/>
  <c r="Y517" i="1"/>
  <c r="Y1101" i="1"/>
  <c r="Y923" i="1"/>
  <c r="Y921" i="1"/>
  <c r="Y915" i="1"/>
  <c r="Y1455" i="1"/>
  <c r="Y23" i="1"/>
  <c r="Y652" i="1"/>
  <c r="Y2201" i="1"/>
  <c r="Y1012" i="1"/>
  <c r="Y938" i="1"/>
  <c r="Y417" i="1"/>
  <c r="Y771" i="1"/>
  <c r="Y854" i="1"/>
  <c r="Y808" i="1"/>
  <c r="Y633" i="1"/>
  <c r="Y2406" i="1"/>
  <c r="Y1758" i="1"/>
  <c r="Y951" i="1"/>
  <c r="Y1170" i="1"/>
  <c r="Y695" i="1"/>
  <c r="Y1223" i="1"/>
  <c r="Y990" i="1"/>
  <c r="Y696" i="1"/>
  <c r="Y1175" i="1"/>
  <c r="Y853" i="1"/>
  <c r="Y1182" i="1"/>
  <c r="Y1599" i="1"/>
  <c r="Y578" i="1"/>
  <c r="Y464" i="1"/>
  <c r="Y999" i="1"/>
  <c r="Y1194" i="1"/>
  <c r="Y889" i="1"/>
  <c r="Y649" i="1"/>
  <c r="Y314" i="1"/>
  <c r="Y1206" i="1"/>
  <c r="Y206" i="1"/>
  <c r="Y2524" i="1"/>
  <c r="Y540" i="1"/>
  <c r="Y793" i="1"/>
  <c r="Y475" i="1"/>
  <c r="Y226" i="1"/>
  <c r="Y1228" i="1"/>
  <c r="Y8148" i="1"/>
  <c r="Y950" i="1"/>
  <c r="Y1110" i="1"/>
  <c r="Y1225" i="1"/>
  <c r="Y2247" i="1"/>
  <c r="Y1108" i="1"/>
  <c r="Y984" i="1"/>
  <c r="Y933" i="1"/>
  <c r="Y1087" i="1"/>
  <c r="Y1001" i="1"/>
  <c r="Y2539" i="1"/>
  <c r="Y1015" i="1"/>
  <c r="Y710" i="1"/>
  <c r="Y2750" i="1"/>
  <c r="Y985" i="1"/>
  <c r="Y878" i="1"/>
  <c r="Y1024" i="1"/>
  <c r="Y1310" i="1"/>
  <c r="Y1107" i="1"/>
  <c r="Y1960" i="1"/>
  <c r="Y723" i="1"/>
  <c r="Y989" i="1"/>
  <c r="Y988" i="1"/>
  <c r="Y887" i="1"/>
  <c r="Y1027" i="1"/>
  <c r="Y219" i="1"/>
  <c r="Y1008" i="1"/>
  <c r="Y727" i="1"/>
  <c r="Y997" i="1"/>
  <c r="Y708" i="1"/>
  <c r="Y318" i="1"/>
  <c r="Y810" i="1"/>
  <c r="Y980" i="1"/>
  <c r="Y739" i="1"/>
  <c r="Y118" i="1"/>
  <c r="Y3114" i="1"/>
  <c r="Y1105" i="1"/>
  <c r="Y196" i="1"/>
  <c r="Y864" i="1"/>
  <c r="Y1127" i="1"/>
  <c r="Y1515" i="1"/>
  <c r="Y1981" i="1"/>
  <c r="Y700" i="1"/>
  <c r="Y1077" i="1"/>
  <c r="Y535" i="1"/>
  <c r="Y1148" i="1"/>
  <c r="Y514" i="1"/>
  <c r="Y406" i="1"/>
  <c r="Y8147" i="1"/>
  <c r="Y770" i="1"/>
  <c r="Y1491" i="1"/>
  <c r="Y822" i="1"/>
  <c r="Y758" i="1"/>
  <c r="Y647" i="1"/>
  <c r="Y1042" i="1"/>
  <c r="Y2897" i="1"/>
  <c r="Y619" i="1"/>
  <c r="Y530" i="1"/>
  <c r="Y182" i="1"/>
  <c r="Y948" i="1"/>
  <c r="Y1034" i="1"/>
  <c r="Y750" i="1"/>
  <c r="Y1450" i="1"/>
  <c r="Y1425" i="1"/>
  <c r="Y991" i="1"/>
  <c r="Y689" i="1"/>
  <c r="Y1072" i="1"/>
  <c r="Y553" i="1"/>
  <c r="Y339" i="1"/>
  <c r="Y692" i="1"/>
  <c r="Y2958" i="1"/>
  <c r="Y72" i="1"/>
  <c r="Y7865" i="1"/>
  <c r="Y694" i="1"/>
  <c r="Y909" i="1"/>
  <c r="Y1073" i="1"/>
  <c r="Y2127" i="1"/>
  <c r="Y1074" i="1"/>
  <c r="Y1038" i="1"/>
  <c r="Y1052" i="1"/>
  <c r="Y1330" i="1"/>
  <c r="Y614" i="1"/>
  <c r="Y942" i="1"/>
  <c r="Y898" i="1"/>
  <c r="Y344" i="1"/>
  <c r="Y768" i="1"/>
  <c r="Y1058" i="1"/>
  <c r="Y719" i="1"/>
  <c r="Y541" i="1"/>
  <c r="Y2364" i="1"/>
  <c r="Y1315" i="1"/>
  <c r="Y1070" i="1"/>
  <c r="Y789" i="1"/>
  <c r="Y2737" i="1"/>
  <c r="Y760" i="1"/>
  <c r="Y1090" i="1"/>
  <c r="Y1082" i="1"/>
  <c r="Y1116" i="1"/>
  <c r="Y1083" i="1"/>
  <c r="Y1117" i="1"/>
  <c r="Y1068" i="1"/>
  <c r="Y958" i="1"/>
  <c r="Y943" i="1"/>
  <c r="Y1059" i="1"/>
  <c r="Y972" i="1"/>
  <c r="Y1055" i="1"/>
  <c r="Y1112" i="1"/>
  <c r="Y913" i="1"/>
  <c r="Y935" i="1"/>
  <c r="Y7878" i="1"/>
  <c r="Y1111" i="1"/>
  <c r="Y855" i="1"/>
  <c r="Y457" i="1"/>
  <c r="Y1113" i="1"/>
  <c r="Y1505" i="1"/>
  <c r="Y4632" i="1"/>
  <c r="Y1152" i="1"/>
  <c r="Y956" i="1"/>
  <c r="Y630" i="1"/>
  <c r="Y1972" i="1"/>
  <c r="Y1132" i="1"/>
  <c r="Y5188" i="1"/>
  <c r="Y767" i="1"/>
  <c r="Y1422" i="1"/>
  <c r="Y1475" i="1"/>
  <c r="Y8220" i="1"/>
  <c r="Y1522" i="1"/>
  <c r="Y1134" i="1"/>
  <c r="Y595" i="1"/>
  <c r="Y886" i="1"/>
  <c r="Y1258" i="1"/>
  <c r="Y281" i="1"/>
  <c r="Y861" i="1"/>
  <c r="Y912" i="1"/>
  <c r="Y1036" i="1"/>
  <c r="Y932" i="1"/>
  <c r="Y1261" i="1"/>
  <c r="Y1029" i="1"/>
  <c r="Y615" i="1"/>
  <c r="Y1623" i="1"/>
  <c r="Y1539" i="1"/>
  <c r="Y2232" i="1"/>
  <c r="Y1823" i="1"/>
  <c r="Y7830" i="1"/>
  <c r="Y1053" i="1"/>
  <c r="Y1153" i="1"/>
  <c r="Y693" i="1"/>
  <c r="Y1171" i="1"/>
  <c r="Y401" i="1"/>
  <c r="Y2016" i="1"/>
  <c r="Y1314" i="1"/>
  <c r="Y1393" i="1"/>
  <c r="Y1160" i="1"/>
  <c r="Y2220" i="1"/>
  <c r="Y1444" i="1"/>
  <c r="Y393" i="1"/>
  <c r="Y1280" i="1"/>
  <c r="Y1166" i="1"/>
  <c r="Y1884" i="1"/>
  <c r="Y237" i="1"/>
  <c r="Y1162" i="1"/>
  <c r="Y1384" i="1"/>
  <c r="Y716" i="1"/>
  <c r="Y1307" i="1"/>
  <c r="Y376" i="1"/>
  <c r="Y2001" i="1"/>
  <c r="Y1318" i="1"/>
  <c r="Y83" i="1"/>
  <c r="Y1003" i="1"/>
  <c r="Y1606" i="1"/>
  <c r="Y151" i="1"/>
  <c r="Y2008" i="1"/>
  <c r="Y1322" i="1"/>
  <c r="Y2022" i="1"/>
  <c r="Y1183" i="1"/>
  <c r="Y1154" i="1"/>
  <c r="Y1910" i="1"/>
  <c r="Y880" i="1"/>
  <c r="Y1176" i="1"/>
  <c r="Y3065" i="1"/>
  <c r="Y412" i="1"/>
  <c r="Y1262" i="1"/>
  <c r="Y1287" i="1"/>
  <c r="Y549" i="1"/>
  <c r="Y2400" i="1"/>
  <c r="Y971" i="1"/>
  <c r="Y180" i="1"/>
  <c r="Y498" i="1"/>
  <c r="Y1331" i="1"/>
  <c r="Y1056" i="1"/>
  <c r="Y1410" i="1"/>
  <c r="Y7936" i="1"/>
  <c r="Y1309" i="1"/>
  <c r="Y1650" i="1"/>
  <c r="Y2123" i="1"/>
  <c r="Y134" i="1"/>
  <c r="Y402" i="1"/>
  <c r="Y651" i="1"/>
  <c r="Y1221" i="1"/>
  <c r="Y2427" i="1"/>
  <c r="Y1246" i="1"/>
  <c r="Y1232" i="1"/>
  <c r="Y1140" i="1"/>
  <c r="Y761" i="1"/>
  <c r="Y1301" i="1"/>
  <c r="Y1464" i="1"/>
  <c r="Y277" i="1"/>
  <c r="Y1188" i="1"/>
  <c r="Y1370" i="1"/>
  <c r="Y1289" i="1"/>
  <c r="Y1242" i="1"/>
  <c r="Y905" i="1"/>
  <c r="Y1977" i="1"/>
  <c r="Y1277" i="1"/>
  <c r="Y775" i="1"/>
  <c r="Y62" i="1"/>
  <c r="Y1220" i="1"/>
  <c r="Y1136" i="1"/>
  <c r="Y1207" i="1"/>
  <c r="Y1004" i="1"/>
  <c r="Y1520" i="1"/>
  <c r="Y1048" i="1"/>
  <c r="Y1234" i="1"/>
  <c r="Y674" i="1"/>
  <c r="Y1271" i="1"/>
  <c r="Y1231" i="1"/>
  <c r="Y1013" i="1"/>
  <c r="Y1974" i="1"/>
  <c r="Y1165" i="1"/>
  <c r="Y1297" i="1"/>
  <c r="Y1603" i="1"/>
  <c r="Y1268" i="1"/>
  <c r="Y1216" i="1"/>
  <c r="Y1115" i="1"/>
  <c r="Y1467" i="1"/>
  <c r="Y1215" i="1"/>
  <c r="Y1214" i="1"/>
  <c r="Y1213" i="1"/>
  <c r="Y1264" i="1"/>
  <c r="Y1979" i="1"/>
  <c r="Y1294" i="1"/>
  <c r="Y2359" i="1"/>
  <c r="Y1005" i="1"/>
  <c r="Y1465" i="1"/>
  <c r="Y1202" i="1"/>
  <c r="Y2062" i="1"/>
  <c r="Y1293" i="1"/>
  <c r="Y569" i="1"/>
  <c r="Y1267" i="1"/>
  <c r="Y1197" i="1"/>
  <c r="Y1266" i="1"/>
  <c r="Y1441" i="1"/>
  <c r="Y1233" i="1"/>
  <c r="Y584" i="1"/>
  <c r="Y721" i="1"/>
  <c r="Y1237" i="1"/>
  <c r="Y2882" i="1"/>
  <c r="Y1501" i="1"/>
  <c r="Y940" i="1"/>
  <c r="Y1227" i="1"/>
  <c r="Y1218" i="1"/>
  <c r="Y1789" i="1"/>
  <c r="Y2439" i="1"/>
  <c r="Y1198" i="1"/>
  <c r="Y1035" i="1"/>
  <c r="Y1226" i="1"/>
  <c r="Y1239" i="1"/>
  <c r="Y1238" i="1"/>
  <c r="Y691" i="1"/>
  <c r="Y2330" i="1"/>
  <c r="Y1340" i="1"/>
  <c r="Y1321" i="1"/>
  <c r="Y1304" i="1"/>
  <c r="Y1269" i="1"/>
  <c r="Y1190" i="1"/>
  <c r="Y349" i="1"/>
  <c r="Y1126" i="1"/>
  <c r="Y1534" i="1"/>
  <c r="Y970" i="1"/>
  <c r="Y1066" i="1"/>
  <c r="Y1085" i="1"/>
  <c r="Y1622" i="1"/>
  <c r="Y918" i="1"/>
  <c r="Y565" i="1"/>
  <c r="Y7452" i="1"/>
  <c r="Y1815" i="1"/>
  <c r="Y1133" i="1"/>
  <c r="Y1514" i="1"/>
  <c r="Y591" i="1"/>
  <c r="Y1764" i="1"/>
  <c r="Y1050" i="1"/>
  <c r="Y2104" i="1"/>
  <c r="Y1391" i="1"/>
  <c r="Y1375" i="1"/>
  <c r="Y1316" i="1"/>
  <c r="Y1757" i="1"/>
  <c r="Y1576" i="1"/>
  <c r="Y893" i="1"/>
  <c r="Y1026" i="1"/>
  <c r="Y508" i="1"/>
  <c r="Y3317" i="1"/>
  <c r="Y1868" i="1"/>
  <c r="Y1288" i="1"/>
  <c r="Y2248" i="1"/>
  <c r="Y712" i="1"/>
  <c r="Y1633" i="1"/>
  <c r="Y1526" i="1"/>
  <c r="Y1352" i="1"/>
  <c r="Y1240" i="1"/>
  <c r="Y1502" i="1"/>
  <c r="Y215" i="1"/>
  <c r="Y1835" i="1"/>
  <c r="Y862" i="1"/>
  <c r="Y1265" i="1"/>
  <c r="Y1841" i="1"/>
  <c r="Y1057" i="1"/>
  <c r="Y1022" i="1"/>
  <c r="Y1164" i="1"/>
  <c r="Y1219" i="1"/>
  <c r="Y1084" i="1"/>
  <c r="Y1328" i="1"/>
  <c r="Y369" i="1"/>
  <c r="Y1186" i="1"/>
  <c r="Y1470" i="1"/>
  <c r="Y1372" i="1"/>
  <c r="Y1655" i="1"/>
  <c r="Y1369" i="1"/>
  <c r="Y1558" i="1"/>
  <c r="Y1139" i="1"/>
  <c r="Y2479" i="1"/>
  <c r="Y683" i="1"/>
  <c r="Y1361" i="1"/>
  <c r="Y1062" i="1"/>
  <c r="Y1769" i="1"/>
  <c r="Y884" i="1"/>
  <c r="Y1593" i="1"/>
  <c r="Y655" i="1"/>
  <c r="Y929" i="1"/>
  <c r="Y1471" i="1"/>
  <c r="Y1150" i="1"/>
  <c r="Y773" i="1"/>
  <c r="Y1605" i="1"/>
  <c r="Y1809" i="1"/>
  <c r="Y1065" i="1"/>
  <c r="Y1033" i="1"/>
  <c r="Y1169" i="1"/>
  <c r="Y1458" i="1"/>
  <c r="Y1899" i="1"/>
  <c r="Y1434" i="1"/>
  <c r="Y1614" i="1"/>
  <c r="Y1376" i="1"/>
  <c r="Y1212" i="1"/>
  <c r="Y1142" i="1"/>
  <c r="Y731" i="1"/>
  <c r="Y1398" i="1"/>
  <c r="Y1902" i="1"/>
  <c r="Y1535" i="1"/>
  <c r="Y1866" i="1"/>
  <c r="Y69" i="1"/>
  <c r="Y2420" i="1"/>
  <c r="Y1354" i="1"/>
  <c r="Y1630" i="1"/>
  <c r="Y1196" i="1"/>
  <c r="Y1496" i="1"/>
  <c r="Y234" i="1"/>
  <c r="Y1602" i="1"/>
  <c r="Y1241" i="1"/>
  <c r="Y1364" i="1"/>
  <c r="Y1337" i="1"/>
  <c r="Y617" i="1"/>
  <c r="Y2046" i="1"/>
  <c r="Y1759" i="1"/>
  <c r="Y7953" i="1"/>
  <c r="Y986" i="1"/>
  <c r="Y7920" i="1"/>
  <c r="Y1448" i="1"/>
  <c r="Y1442" i="1"/>
  <c r="Y1327" i="1"/>
  <c r="Y3574" i="1"/>
  <c r="Y1664" i="1"/>
  <c r="Y1479" i="1"/>
  <c r="Y4767" i="1"/>
  <c r="Y6858" i="1"/>
  <c r="Y2349" i="1"/>
  <c r="Y1860" i="1"/>
  <c r="Y1589" i="1"/>
  <c r="Y910" i="1"/>
  <c r="Y1428" i="1"/>
  <c r="Y2264" i="1"/>
  <c r="Y1528" i="1"/>
  <c r="Y747" i="1"/>
  <c r="Y1890" i="1"/>
  <c r="Y788" i="1"/>
  <c r="Y1023" i="1"/>
  <c r="Y903" i="1"/>
  <c r="Y1420" i="1"/>
  <c r="Y1454" i="1"/>
  <c r="Y1205" i="1"/>
  <c r="Y1786" i="1"/>
  <c r="Y1888" i="1"/>
  <c r="Y1537" i="1"/>
  <c r="Y1449" i="1"/>
  <c r="Y1436" i="1"/>
  <c r="Y4597" i="1"/>
  <c r="Y1432" i="1"/>
  <c r="Y667" i="1"/>
  <c r="Y1423" i="1"/>
  <c r="Y4631" i="1"/>
  <c r="Y1298" i="1"/>
  <c r="Y1852" i="1"/>
  <c r="Y132" i="1"/>
  <c r="Y1493" i="1"/>
  <c r="Y190" i="1"/>
  <c r="Y1565" i="1"/>
  <c r="Y2174" i="1"/>
  <c r="Y637" i="1"/>
  <c r="Y2397" i="1"/>
  <c r="Y2682" i="1"/>
  <c r="Y2021" i="1"/>
  <c r="Y1016" i="1"/>
  <c r="Y1286" i="1"/>
  <c r="Y1411" i="1"/>
  <c r="Y1161" i="1"/>
  <c r="Y1500" i="1"/>
  <c r="Y1399" i="1"/>
  <c r="Y1313" i="1"/>
  <c r="Y1544" i="1"/>
  <c r="Y1721" i="1"/>
  <c r="Y3622" i="1"/>
  <c r="Y1431" i="1"/>
  <c r="Y1519" i="1"/>
  <c r="Y1922" i="1"/>
  <c r="Y1044" i="1"/>
  <c r="Y1739" i="1"/>
  <c r="Y1644" i="1"/>
  <c r="Y87" i="1"/>
  <c r="Y11" i="1"/>
  <c r="Y2480" i="1"/>
  <c r="Y1299" i="1"/>
  <c r="Y1543" i="1"/>
  <c r="Y1504" i="1"/>
  <c r="Y856" i="1"/>
  <c r="Y993" i="1"/>
  <c r="Y1281" i="1"/>
  <c r="Y6403" i="1"/>
  <c r="Y404" i="1"/>
  <c r="Y1819" i="1"/>
  <c r="Y1594" i="1"/>
  <c r="Y1368" i="1"/>
  <c r="Y1541" i="1"/>
  <c r="Y7334" i="1"/>
  <c r="Y262" i="1"/>
  <c r="Y1252" i="1"/>
  <c r="Y1037" i="1"/>
  <c r="Y1562" i="1"/>
  <c r="Y1125" i="1"/>
  <c r="Y1499" i="1"/>
  <c r="Y1255" i="1"/>
  <c r="Y1283" i="1"/>
  <c r="Y592" i="1"/>
  <c r="Y1509" i="1"/>
  <c r="Y906" i="1"/>
  <c r="Y1180" i="1"/>
  <c r="Y1000" i="1"/>
  <c r="Y1094" i="1"/>
  <c r="Y2559" i="1"/>
  <c r="Y1123" i="1"/>
  <c r="Y1643" i="1"/>
  <c r="Y1388" i="1"/>
  <c r="Y1867" i="1"/>
  <c r="Y2292" i="1"/>
  <c r="Y1251" i="1"/>
  <c r="Y661" i="1"/>
  <c r="Y1260" i="1"/>
  <c r="Y4769" i="1"/>
  <c r="Y470" i="1"/>
  <c r="Y7008" i="1"/>
  <c r="Y1590" i="1"/>
  <c r="Y8084" i="1"/>
  <c r="Y1578" i="1"/>
  <c r="Y1808" i="1"/>
  <c r="Y37" i="1"/>
  <c r="Y1905" i="1"/>
  <c r="Y607" i="1"/>
  <c r="Y1775" i="1"/>
  <c r="Y1527" i="1"/>
  <c r="Y469" i="1"/>
  <c r="Y1849" i="1"/>
  <c r="Y1683" i="1"/>
  <c r="Y1874" i="1"/>
  <c r="Y1572" i="1"/>
  <c r="Y658" i="1"/>
  <c r="Y1203" i="1"/>
  <c r="Y1675" i="1"/>
  <c r="Y1743" i="1"/>
  <c r="Y148" i="1"/>
  <c r="Y1604" i="1"/>
  <c r="Y1631" i="1"/>
  <c r="Y1812" i="1"/>
  <c r="Y2167" i="1"/>
  <c r="Y1146" i="1"/>
  <c r="Y8178" i="1"/>
  <c r="Y1498" i="1"/>
  <c r="Y1395" i="1"/>
  <c r="Y1646" i="1"/>
  <c r="Y1550" i="1"/>
  <c r="Y256" i="1"/>
  <c r="Y1787" i="1"/>
  <c r="Y1371" i="1"/>
  <c r="Y2142" i="1"/>
  <c r="Y1843" i="1"/>
  <c r="Y1181" i="1"/>
  <c r="Y2158" i="1"/>
  <c r="Y124" i="1"/>
  <c r="Y1857" i="1"/>
  <c r="Y1895" i="1"/>
  <c r="Y1854" i="1"/>
  <c r="Y1187" i="1"/>
  <c r="Y1106" i="1"/>
  <c r="Y2650" i="1"/>
  <c r="Y1099" i="1"/>
  <c r="Y1177" i="1"/>
  <c r="Y1909" i="1"/>
  <c r="Y1607" i="1"/>
  <c r="Y204" i="1"/>
  <c r="Y1616" i="1"/>
  <c r="Y4580" i="1"/>
  <c r="Y764" i="1"/>
  <c r="Y3984" i="1"/>
  <c r="Y2073" i="1"/>
  <c r="Y1600" i="1"/>
  <c r="Y1571" i="1"/>
  <c r="Y1833" i="1"/>
  <c r="Y1481" i="1"/>
  <c r="Y327" i="1"/>
  <c r="Y458" i="1"/>
  <c r="Y70" i="1"/>
  <c r="Y1168" i="1"/>
  <c r="Y4145" i="1"/>
  <c r="Y1612" i="1"/>
  <c r="Y645" i="1"/>
  <c r="Y370" i="1"/>
  <c r="Y1507" i="1"/>
  <c r="Y1236" i="1"/>
  <c r="Y1993" i="1"/>
  <c r="Y1597" i="1"/>
  <c r="Y1851" i="1"/>
  <c r="Y1742" i="1"/>
  <c r="Y1122" i="1"/>
  <c r="Y287" i="1"/>
  <c r="Y2281" i="1"/>
  <c r="Y1163" i="1"/>
  <c r="Y1601" i="1"/>
  <c r="Y1858" i="1"/>
  <c r="Y1779" i="1"/>
  <c r="Y2012" i="1"/>
  <c r="Y1429" i="1"/>
  <c r="Y1639" i="1"/>
  <c r="Y1621" i="1"/>
  <c r="Y2265" i="1"/>
  <c r="Y1414" i="1"/>
  <c r="Y765" i="1"/>
  <c r="Y2669" i="1"/>
  <c r="Y400" i="1"/>
  <c r="Y211" i="1"/>
  <c r="Y690" i="1"/>
  <c r="Y1341" i="1"/>
  <c r="Y1846" i="1"/>
  <c r="Y1803" i="1"/>
  <c r="Y1367" i="1"/>
  <c r="Y1632" i="1"/>
  <c r="Y1964" i="1"/>
  <c r="Y1681" i="1"/>
  <c r="Y1656" i="1"/>
  <c r="Y2747" i="1"/>
  <c r="Y1064" i="1"/>
  <c r="Y428" i="1"/>
  <c r="Y1512" i="1"/>
  <c r="Y908" i="1"/>
  <c r="Y688" i="1"/>
  <c r="Y2028" i="1"/>
  <c r="Y398" i="1"/>
  <c r="Y2024" i="1"/>
  <c r="Y8180" i="1"/>
  <c r="Y1061" i="1"/>
  <c r="Y1390" i="1"/>
  <c r="Y1124" i="1"/>
  <c r="Y1561" i="1"/>
  <c r="Y1235" i="1"/>
  <c r="Y184" i="1"/>
  <c r="Y1648" i="1"/>
  <c r="Y2190" i="1"/>
  <c r="Y2027" i="1"/>
  <c r="Y325" i="1"/>
  <c r="Y1339" i="1"/>
  <c r="Y1404" i="1"/>
  <c r="Y1663" i="1"/>
  <c r="Y1545" i="1"/>
  <c r="Y1002" i="1"/>
  <c r="Y1141" i="1"/>
  <c r="Y3763" i="1"/>
  <c r="Y1285" i="1"/>
  <c r="Y1377" i="1"/>
  <c r="Y963" i="1"/>
  <c r="Y1049" i="1"/>
  <c r="Y1695" i="1"/>
  <c r="Y1720" i="1"/>
  <c r="Y1719" i="1"/>
  <c r="Y564" i="1"/>
  <c r="Y1712" i="1"/>
  <c r="Y1692" i="1"/>
  <c r="Y1551" i="1"/>
  <c r="Y3069" i="1"/>
  <c r="Y1486" i="1"/>
  <c r="Y1689" i="1"/>
  <c r="Y1980" i="1"/>
  <c r="Y944" i="1"/>
  <c r="Y1360" i="1"/>
  <c r="Y2011" i="1"/>
  <c r="Y1173" i="1"/>
  <c r="Y1715" i="1"/>
  <c r="Y2578" i="1"/>
  <c r="Y2071" i="1"/>
  <c r="Y1674" i="1"/>
  <c r="Y1617" i="1"/>
  <c r="Y1698" i="1"/>
  <c r="Y1755" i="1"/>
  <c r="Y1756" i="1"/>
  <c r="Y1782" i="1"/>
  <c r="Y1716" i="1"/>
  <c r="Y1677" i="1"/>
  <c r="Y1728" i="1"/>
  <c r="Y1745" i="1"/>
  <c r="Y1891" i="1"/>
  <c r="Y1553" i="1"/>
  <c r="Y1744" i="1"/>
  <c r="Y1708" i="1"/>
  <c r="Y1707" i="1"/>
  <c r="Y3762" i="1"/>
  <c r="Y1497" i="1"/>
  <c r="Y1784" i="1"/>
  <c r="Y1713" i="1"/>
  <c r="Y1927" i="1"/>
  <c r="Y1701" i="1"/>
  <c r="Y1694" i="1"/>
  <c r="Y2838" i="1"/>
  <c r="Y1735" i="1"/>
  <c r="Y2355" i="1"/>
  <c r="Y2277" i="1"/>
  <c r="Y1859" i="1"/>
  <c r="Y1999" i="1"/>
  <c r="Y4170" i="1"/>
  <c r="Y1670" i="1"/>
  <c r="Y1738" i="1"/>
  <c r="Y1680" i="1"/>
  <c r="Y1696" i="1"/>
  <c r="Y8044" i="1"/>
  <c r="Y3254" i="1"/>
  <c r="Y1063" i="1"/>
  <c r="Y2038" i="1"/>
  <c r="Y1295" i="1"/>
  <c r="Y2261" i="1"/>
  <c r="Y1320" i="1"/>
  <c r="Y1468" i="1"/>
  <c r="Y2460" i="1"/>
  <c r="Y1343" i="1"/>
  <c r="Y1898" i="1"/>
  <c r="Y451" i="1"/>
  <c r="Y1447" i="1"/>
  <c r="Y1564" i="1"/>
  <c r="Y1970" i="1"/>
  <c r="Y1684" i="1"/>
  <c r="Y3146" i="1"/>
  <c r="Y1019" i="1"/>
  <c r="Y1733" i="1"/>
  <c r="Y1472" i="1"/>
  <c r="Y4177" i="1"/>
  <c r="Y6910" i="1"/>
  <c r="Y4819" i="1"/>
  <c r="Y2034" i="1"/>
  <c r="Y1100" i="1"/>
  <c r="Y1730" i="1"/>
  <c r="Y1722" i="1"/>
  <c r="Y1766" i="1"/>
  <c r="Y2463" i="1"/>
  <c r="Y1017" i="1"/>
  <c r="Y1649" i="1"/>
  <c r="Y2640" i="1"/>
  <c r="Y1734" i="1"/>
  <c r="Y1732" i="1"/>
  <c r="Y7180" i="1"/>
  <c r="Y2253" i="1"/>
  <c r="Y2244" i="1"/>
  <c r="Y1570" i="1"/>
  <c r="Y1929" i="1"/>
  <c r="Y656" i="1"/>
  <c r="Y2131" i="1"/>
  <c r="Y1827" i="1"/>
  <c r="Y2091" i="1"/>
  <c r="Y1703" i="1"/>
  <c r="Y1159" i="1"/>
  <c r="Y2836" i="1"/>
  <c r="Y1904" i="1"/>
  <c r="Y1836" i="1"/>
  <c r="Y1359" i="1"/>
  <c r="Y2018" i="1"/>
  <c r="Y2047" i="1"/>
  <c r="Y2107" i="1"/>
  <c r="Y1459" i="1"/>
  <c r="Y389" i="1"/>
  <c r="Y1945" i="1"/>
  <c r="Y2361" i="1"/>
  <c r="Y930" i="1"/>
  <c r="Y2483" i="1"/>
  <c r="Y1920" i="1"/>
  <c r="Y343" i="1"/>
  <c r="Y1492" i="1"/>
  <c r="Y1850" i="1"/>
  <c r="Y1676" i="1"/>
  <c r="Y1184" i="1"/>
  <c r="Y1834" i="1"/>
  <c r="Y3270" i="1"/>
  <c r="Y21" i="1"/>
  <c r="Y1006" i="1"/>
  <c r="Y1693" i="1"/>
  <c r="Y1805" i="1"/>
  <c r="Y1848" i="1"/>
  <c r="Y1828" i="1"/>
  <c r="Y1435" i="1"/>
  <c r="Y168" i="1"/>
  <c r="Y2080" i="1"/>
  <c r="Y267" i="1"/>
  <c r="Y1966" i="1"/>
  <c r="Y1845" i="1"/>
  <c r="Y1952" i="1"/>
  <c r="Y2178" i="1"/>
  <c r="Y1988" i="1"/>
  <c r="Y1636" i="1"/>
  <c r="Y5893" i="1"/>
  <c r="Y1208" i="1"/>
  <c r="Y3342" i="1"/>
  <c r="Y1928" i="1"/>
  <c r="Y2211" i="1"/>
  <c r="Y1872" i="1"/>
  <c r="Y2168" i="1"/>
  <c r="Y3814" i="1"/>
  <c r="Y1230" i="1"/>
  <c r="Y1629" i="1"/>
  <c r="Y1831" i="1"/>
  <c r="Y289" i="1"/>
  <c r="Y2565" i="1"/>
  <c r="Y3279" i="1"/>
  <c r="Y1906" i="1"/>
  <c r="Y869" i="1"/>
  <c r="Y279" i="1"/>
  <c r="Y7319" i="1"/>
  <c r="Y1932" i="1"/>
  <c r="Y1585" i="1"/>
  <c r="Y966" i="1"/>
  <c r="Y2112" i="1"/>
  <c r="Y1955" i="1"/>
  <c r="Y2490" i="1"/>
  <c r="Y2268" i="1"/>
  <c r="Y533" i="1"/>
  <c r="Y2019" i="1"/>
  <c r="Y6462" i="1"/>
  <c r="Y1938" i="1"/>
  <c r="Y1765" i="1"/>
  <c r="Y1408" i="1"/>
  <c r="Y1536" i="1"/>
  <c r="Y1804" i="1"/>
  <c r="Y2272" i="1"/>
  <c r="Y1529" i="1"/>
  <c r="Y2066" i="1"/>
  <c r="Y2461" i="1"/>
  <c r="Y1861" i="1"/>
  <c r="Y1557" i="1"/>
  <c r="Y422" i="1"/>
  <c r="Y2109" i="1"/>
  <c r="Y1092" i="1"/>
  <c r="Y1627" i="1"/>
  <c r="Y3504" i="1"/>
  <c r="Y1103" i="1"/>
  <c r="Y936" i="1"/>
  <c r="Y1985" i="1"/>
  <c r="Y1832" i="1"/>
  <c r="Y3289" i="1"/>
  <c r="Y1897" i="1"/>
  <c r="Y3097" i="1"/>
  <c r="Y3804" i="1"/>
  <c r="Y2225" i="1"/>
  <c r="Y1510" i="1"/>
  <c r="Y1109" i="1"/>
  <c r="Y2442" i="1"/>
  <c r="Y2306" i="1"/>
  <c r="Y890" i="1"/>
  <c r="Y67" i="1"/>
  <c r="Y896" i="1"/>
  <c r="Y1540" i="1"/>
  <c r="Y2083" i="1"/>
  <c r="Y2465" i="1"/>
  <c r="Y1796" i="1"/>
  <c r="Y1942" i="1"/>
  <c r="Y2181" i="1"/>
  <c r="Y728" i="1"/>
  <c r="Y2674" i="1"/>
  <c r="Y2335" i="1"/>
  <c r="Y1575" i="1"/>
  <c r="Y982" i="1"/>
  <c r="Y1710" i="1"/>
  <c r="Y149" i="1"/>
  <c r="Y733" i="1"/>
  <c r="Y1096" i="1"/>
  <c r="Y2366" i="1"/>
  <c r="Y8100" i="1"/>
  <c r="Y1937" i="1"/>
  <c r="Y1466" i="1"/>
  <c r="Y1204" i="1"/>
  <c r="Y2230" i="1"/>
  <c r="Y587" i="1"/>
  <c r="Y2111" i="1"/>
  <c r="Y1473" i="1"/>
  <c r="Y1495" i="1"/>
  <c r="Y1954" i="1"/>
  <c r="Y19" i="1"/>
  <c r="Y3684" i="1"/>
  <c r="Y1943" i="1"/>
  <c r="Y2294" i="1"/>
  <c r="Y2159" i="1"/>
  <c r="Y1763" i="1"/>
  <c r="Y1618" i="1"/>
  <c r="Y1334" i="1"/>
  <c r="Y1933" i="1"/>
  <c r="Y2893" i="1"/>
  <c r="Y1613" i="1"/>
  <c r="Y308" i="1"/>
  <c r="Y1790" i="1"/>
  <c r="Y2198" i="1"/>
  <c r="Y2013" i="1"/>
  <c r="Y1957" i="1"/>
  <c r="Y1794" i="1"/>
  <c r="Y1615" i="1"/>
  <c r="Y2023" i="1"/>
  <c r="Y7833" i="1"/>
  <c r="Y54" i="1"/>
  <c r="Y6033" i="1"/>
  <c r="Y2007" i="1"/>
  <c r="Y2636" i="1"/>
  <c r="Y3292" i="1"/>
  <c r="Y1278" i="1"/>
  <c r="Y1986" i="1"/>
  <c r="Y115" i="1"/>
  <c r="Y1968" i="1"/>
  <c r="Y1918" i="1"/>
  <c r="Y1325" i="1"/>
  <c r="Y961" i="1"/>
  <c r="Y1542" i="1"/>
  <c r="Y1984" i="1"/>
  <c r="Y1847" i="1"/>
  <c r="Y1976" i="1"/>
  <c r="Y1978" i="1"/>
  <c r="Y1426" i="1"/>
  <c r="Y167" i="1"/>
  <c r="Y1525" i="1"/>
  <c r="Y1452" i="1"/>
  <c r="Y1329" i="1"/>
  <c r="Y2113" i="1"/>
  <c r="Y5292" i="1"/>
  <c r="Y1776" i="1"/>
  <c r="Y1345" i="1"/>
  <c r="Y7477" i="1"/>
  <c r="Y1143" i="1"/>
  <c r="Y1995" i="1"/>
  <c r="Y2404" i="1"/>
  <c r="Y3178" i="1"/>
  <c r="Y1657" i="1"/>
  <c r="Y1741" i="1"/>
  <c r="Y2579" i="1"/>
  <c r="Y2194" i="1"/>
  <c r="Y2870" i="1"/>
  <c r="Y3139" i="1"/>
  <c r="Y1355" i="1"/>
  <c r="Y1587" i="1"/>
  <c r="Y2826" i="1"/>
  <c r="Y568" i="1"/>
  <c r="Y1312" i="1"/>
  <c r="Y1319" i="1"/>
  <c r="Y1476" i="1"/>
  <c r="Y3251" i="1"/>
  <c r="Y2719" i="1"/>
  <c r="Y881" i="1"/>
  <c r="Y1641" i="1"/>
  <c r="Y1667" i="1"/>
  <c r="Y1817" i="1"/>
  <c r="Y3048" i="1"/>
  <c r="Y2010" i="1"/>
  <c r="Y2161" i="1"/>
  <c r="Y1746" i="1"/>
  <c r="Y192" i="1"/>
  <c r="Y1389" i="1"/>
  <c r="Y1201" i="1"/>
  <c r="Y1953" i="1"/>
  <c r="Y939" i="1"/>
  <c r="Y2050" i="1"/>
  <c r="Y2048" i="1"/>
  <c r="Y2906" i="1"/>
  <c r="Y2061" i="1"/>
  <c r="Y2031" i="1"/>
  <c r="Y2289" i="1"/>
  <c r="Y240" i="1"/>
  <c r="Y1119" i="1"/>
  <c r="Y2173" i="1"/>
  <c r="Y2472" i="1"/>
  <c r="Y2186" i="1"/>
  <c r="Y2094" i="1"/>
  <c r="Y3394" i="1"/>
  <c r="Y1871" i="1"/>
  <c r="Y1552" i="1"/>
  <c r="Y3414" i="1"/>
  <c r="Y1975" i="1"/>
  <c r="Y6775" i="1"/>
  <c r="Y1462" i="1"/>
  <c r="Y1751" i="1"/>
  <c r="Y1770" i="1"/>
  <c r="Y1752" i="1"/>
  <c r="Y1568" i="1"/>
  <c r="Y2157" i="1"/>
  <c r="Y1416" i="1"/>
  <c r="Y1753" i="1"/>
  <c r="Y2327" i="1"/>
  <c r="Y3705" i="1"/>
  <c r="Y1179" i="1"/>
  <c r="Y1653" i="1"/>
  <c r="Y2602" i="1"/>
  <c r="Y7362" i="1"/>
  <c r="Y1983" i="1"/>
  <c r="Y1761" i="1"/>
  <c r="Y2280" i="1"/>
  <c r="Y1521" i="1"/>
  <c r="Y2316" i="1"/>
  <c r="Y2151" i="1"/>
  <c r="Y2065" i="1"/>
  <c r="Y2411" i="1"/>
  <c r="Y2353" i="1"/>
  <c r="Y1192" i="1"/>
  <c r="Y3151" i="1"/>
  <c r="Y2081" i="1"/>
  <c r="Y2742" i="1"/>
  <c r="Y1007" i="1"/>
  <c r="Y7392" i="1"/>
  <c r="Y3465" i="1"/>
  <c r="Y850" i="1"/>
  <c r="Y1714" i="1"/>
  <c r="Y3040" i="1"/>
  <c r="Y7465" i="1"/>
  <c r="Y2228" i="1"/>
  <c r="Y2176" i="1"/>
  <c r="Y137" i="1"/>
  <c r="Y1385" i="1"/>
  <c r="Y3277" i="1"/>
  <c r="Y2419" i="1"/>
  <c r="Y2162" i="1"/>
  <c r="Y1855" i="1"/>
  <c r="Y3674" i="1"/>
  <c r="Y7966" i="1"/>
  <c r="Y1308" i="1"/>
  <c r="Y2603" i="1"/>
  <c r="Y2525" i="1"/>
  <c r="Y193" i="1"/>
  <c r="Y2782" i="1"/>
  <c r="Y1290" i="1"/>
  <c r="Y3212" i="1"/>
  <c r="Y555" i="1"/>
  <c r="Y2545" i="1"/>
  <c r="Y3920" i="1"/>
  <c r="Y3136" i="1"/>
  <c r="Y1483" i="1"/>
  <c r="Y4023" i="1"/>
  <c r="Y2512" i="1"/>
  <c r="Y2140" i="1"/>
  <c r="Y7827" i="1"/>
  <c r="Y1889" i="1"/>
  <c r="Y2197" i="1"/>
  <c r="Y2652" i="1"/>
  <c r="Y1853" i="1"/>
  <c r="Y2331" i="1"/>
  <c r="Y391" i="1"/>
  <c r="Y883" i="1"/>
  <c r="Y895" i="1"/>
  <c r="Y1284" i="1"/>
  <c r="Y3442" i="1"/>
  <c r="Y1402" i="1"/>
  <c r="Y1951" i="1"/>
  <c r="Y1569" i="1"/>
  <c r="Y2101" i="1"/>
  <c r="Y1353" i="1"/>
  <c r="Y945" i="1"/>
  <c r="Y348" i="1"/>
  <c r="Y2469" i="1"/>
  <c r="Y3432" i="1"/>
  <c r="Y1381" i="1"/>
  <c r="Y6549" i="1"/>
  <c r="Y1583" i="1"/>
  <c r="Y1469" i="1"/>
  <c r="Y2116" i="1"/>
  <c r="Y2058" i="1"/>
  <c r="Y2360" i="1"/>
  <c r="Y8228" i="1"/>
  <c r="Y2172" i="1"/>
  <c r="Y7989" i="1"/>
  <c r="Y1174" i="1"/>
  <c r="Y102" i="1"/>
  <c r="Y2517" i="1"/>
  <c r="Y1924" i="1"/>
  <c r="Y3626" i="1"/>
  <c r="Y1351" i="1"/>
  <c r="Y1662" i="1"/>
  <c r="Y6596" i="1"/>
  <c r="Y2099" i="1"/>
  <c r="Y1427" i="1"/>
  <c r="Y1799" i="1"/>
  <c r="Y1645" i="1"/>
  <c r="Y2134" i="1"/>
  <c r="Y7395" i="1"/>
  <c r="Y1503" i="1"/>
  <c r="Y2386" i="1"/>
  <c r="Y2106" i="1"/>
  <c r="Y3201" i="1"/>
  <c r="Y2273" i="1"/>
  <c r="Y1610" i="1"/>
  <c r="Y2146" i="1"/>
  <c r="Y88" i="1"/>
  <c r="Y2219" i="1"/>
  <c r="Y2260" i="1"/>
  <c r="Y2275" i="1"/>
  <c r="Y1791" i="1"/>
  <c r="Y2003" i="1"/>
  <c r="Y2240" i="1"/>
  <c r="Y2139" i="1"/>
  <c r="Y1894" i="1"/>
  <c r="Y2223" i="1"/>
  <c r="Y2212" i="1"/>
  <c r="Y1959" i="1"/>
  <c r="Y2152" i="1"/>
  <c r="Y3695" i="1"/>
  <c r="Y3004" i="1"/>
  <c r="Y2143" i="1"/>
  <c r="Y1987" i="1"/>
  <c r="Y4474" i="1"/>
  <c r="Y1706" i="1"/>
  <c r="Y2145" i="1"/>
  <c r="Y1118" i="1"/>
  <c r="Y2257" i="1"/>
  <c r="Y6174" i="1"/>
  <c r="Y2413" i="1"/>
  <c r="Y2433" i="1"/>
  <c r="Y2098" i="1"/>
  <c r="Y3882" i="1"/>
  <c r="Y2243" i="1"/>
  <c r="Y1400" i="1"/>
  <c r="Y3242" i="1"/>
  <c r="Y2402" i="1"/>
  <c r="Y2245" i="1"/>
  <c r="Y2341" i="1"/>
  <c r="Y2590" i="1"/>
  <c r="Y2713" i="1"/>
  <c r="Y2236" i="1"/>
  <c r="Y2237" i="1"/>
  <c r="Y1093" i="1"/>
  <c r="Y2226" i="1"/>
  <c r="Y2132" i="1"/>
  <c r="Y5254" i="1"/>
  <c r="Y2189" i="1"/>
  <c r="Y2373" i="1"/>
  <c r="Y2774" i="1"/>
  <c r="Y1018" i="1"/>
  <c r="Y2769" i="1"/>
  <c r="Y4036" i="1"/>
  <c r="Y2138" i="1"/>
  <c r="Y2338" i="1"/>
  <c r="Y2424" i="1"/>
  <c r="Y5827" i="1"/>
  <c r="Y2302" i="1"/>
  <c r="Y129" i="1"/>
  <c r="Y2263" i="1"/>
  <c r="Y1508" i="1"/>
  <c r="Y2593" i="1"/>
  <c r="Y2556" i="1"/>
  <c r="Y774" i="1"/>
  <c r="Y2180" i="1"/>
  <c r="Y2707" i="1"/>
  <c r="Y2274" i="1"/>
  <c r="Y1793" i="1"/>
  <c r="Y1460" i="1"/>
  <c r="Y763" i="1"/>
  <c r="Y128" i="1"/>
  <c r="Y2278" i="1"/>
  <c r="Y2372" i="1"/>
  <c r="Y2701" i="1"/>
  <c r="Y306" i="1"/>
  <c r="Y1659" i="1"/>
  <c r="Y1989" i="1"/>
  <c r="Y2761" i="1"/>
  <c r="Y1961" i="1"/>
  <c r="Y2282" i="1"/>
  <c r="Y437" i="1"/>
  <c r="Y6696" i="1"/>
  <c r="Y2155" i="1"/>
  <c r="Y743" i="1"/>
  <c r="Y4963" i="1"/>
  <c r="Y3246" i="1"/>
  <c r="Y965" i="1"/>
  <c r="Y2025" i="1"/>
  <c r="Y2370" i="1"/>
  <c r="Y2605" i="1"/>
  <c r="Y2329" i="1"/>
  <c r="Y2697" i="1"/>
  <c r="Y3196" i="1"/>
  <c r="Y3073" i="1"/>
  <c r="Y2530" i="1"/>
  <c r="Y2435" i="1"/>
  <c r="Y1777" i="1"/>
  <c r="Y2533" i="1"/>
  <c r="Y2049" i="1"/>
  <c r="Y2017" i="1"/>
  <c r="Y734" i="1"/>
  <c r="Y1394" i="1"/>
  <c r="Y2170" i="1"/>
  <c r="Y1711" i="1"/>
  <c r="Y1824" i="1"/>
  <c r="Y1524" i="1"/>
  <c r="Y187" i="1"/>
  <c r="Y2377" i="1"/>
  <c r="Y741" i="1"/>
  <c r="Y2527" i="1"/>
  <c r="Y2694" i="1"/>
  <c r="Y1875" i="1"/>
  <c r="Y1820" i="1"/>
  <c r="Y2384" i="1"/>
  <c r="Y2981" i="1"/>
  <c r="Y259" i="1"/>
  <c r="Y1825" i="1"/>
  <c r="Y1661" i="1"/>
  <c r="Y2612" i="1"/>
  <c r="Y1392" i="1"/>
  <c r="Y1346" i="1"/>
  <c r="Y2070" i="1"/>
  <c r="Y2748" i="1"/>
  <c r="Y1573" i="1"/>
  <c r="Y1652" i="1"/>
  <c r="Y3379" i="1"/>
  <c r="Y2371" i="1"/>
  <c r="Y601" i="1"/>
  <c r="Y2337" i="1"/>
  <c r="Y2283" i="1"/>
  <c r="Y2513" i="1"/>
  <c r="Y80" i="1"/>
  <c r="Y2358" i="1"/>
  <c r="Y2356" i="1"/>
  <c r="Y5001" i="1"/>
  <c r="Y3346" i="1"/>
  <c r="Y8207" i="1"/>
  <c r="Y2086" i="1"/>
  <c r="Y1350" i="1"/>
  <c r="Y5299" i="1"/>
  <c r="Y1383" i="1"/>
  <c r="Y3913" i="1"/>
  <c r="Y4114" i="1"/>
  <c r="Y1839" i="1"/>
  <c r="Y7935" i="1"/>
  <c r="Y7518" i="1"/>
  <c r="Y1054" i="1"/>
  <c r="Y2638" i="1"/>
  <c r="Y7372" i="1"/>
  <c r="Y2614" i="1"/>
  <c r="Y2935" i="1"/>
  <c r="Y2900" i="1"/>
  <c r="Y5068" i="1"/>
  <c r="Y2387" i="1"/>
  <c r="Y2785" i="1"/>
  <c r="Y2199" i="1"/>
  <c r="Y38" i="1"/>
  <c r="Y7806" i="1"/>
  <c r="Y173" i="1"/>
  <c r="Y2029" i="1"/>
  <c r="Y2623" i="1"/>
  <c r="Y3676" i="1"/>
  <c r="Y316" i="1"/>
  <c r="Y3507" i="1"/>
  <c r="Y2285" i="1"/>
  <c r="Y2063" i="1"/>
  <c r="Y1579" i="1"/>
  <c r="Y7876" i="1"/>
  <c r="Y2128" i="1"/>
  <c r="Y735" i="1"/>
  <c r="Y1772" i="1"/>
  <c r="Y2390" i="1"/>
  <c r="Y2333" i="1"/>
  <c r="Y3408" i="1"/>
  <c r="Y2664" i="1"/>
  <c r="Y1358" i="1"/>
  <c r="Y3621" i="1"/>
  <c r="Y2125" i="1"/>
  <c r="Y2332" i="1"/>
  <c r="Y1878" i="1"/>
  <c r="Y5154" i="1"/>
  <c r="Y1021" i="1"/>
  <c r="Y526" i="1"/>
  <c r="Y3022" i="1"/>
  <c r="Y1554" i="1"/>
  <c r="Y2881" i="1"/>
  <c r="Y1998" i="1"/>
  <c r="Y2561" i="1"/>
  <c r="Y1813" i="1"/>
  <c r="Y2445" i="1"/>
  <c r="Y3546" i="1"/>
  <c r="Y2428" i="1"/>
  <c r="Y2450" i="1"/>
  <c r="Y2425" i="1"/>
  <c r="Y2560" i="1"/>
  <c r="Y1130" i="1"/>
  <c r="Y2090" i="1"/>
  <c r="Y2394" i="1"/>
  <c r="Y2591" i="1"/>
  <c r="Y1634" i="1"/>
  <c r="Y3094" i="1"/>
  <c r="Y1958" i="1"/>
  <c r="Y2322" i="1"/>
  <c r="Y36" i="1"/>
  <c r="Y2432" i="1"/>
  <c r="Y3979" i="1"/>
  <c r="Y254" i="1"/>
  <c r="Y2422" i="1"/>
  <c r="Y426" i="1"/>
  <c r="Y7823" i="1"/>
  <c r="Y1131" i="1"/>
  <c r="Y745" i="1"/>
  <c r="Y2542" i="1"/>
  <c r="Y2133" i="1"/>
  <c r="Y2443" i="1"/>
  <c r="Y2077" i="1"/>
  <c r="Y6246" i="1"/>
  <c r="Y2454" i="1"/>
  <c r="Y1802" i="1"/>
  <c r="Y5293" i="1"/>
  <c r="Y2936" i="1"/>
  <c r="Y2781" i="1"/>
  <c r="Y4322" i="1"/>
  <c r="Y2431" i="1"/>
  <c r="Y1191" i="1"/>
  <c r="Y8182" i="1"/>
  <c r="Y3407" i="1"/>
  <c r="Y2213" i="1"/>
  <c r="Y6306" i="1"/>
  <c r="Y2494" i="1"/>
  <c r="Y2700" i="1"/>
  <c r="Y2446" i="1"/>
  <c r="Y776" i="1"/>
  <c r="Y290" i="1"/>
  <c r="Y2037" i="1"/>
  <c r="Y2249" i="1"/>
  <c r="Y2621" i="1"/>
  <c r="Y3949" i="1"/>
  <c r="Y2999" i="1"/>
  <c r="Y2850" i="1"/>
  <c r="Y3019" i="1"/>
  <c r="Y4283" i="1"/>
  <c r="Y2718" i="1"/>
  <c r="Y2763" i="1"/>
  <c r="Y7467" i="1"/>
  <c r="Y1156" i="1"/>
  <c r="Y1704" i="1"/>
  <c r="Y4946" i="1"/>
  <c r="Y2770" i="1"/>
  <c r="Y3031" i="1"/>
  <c r="Y1913" i="1"/>
  <c r="Y2515" i="1"/>
  <c r="Y2471" i="1"/>
  <c r="Y2568" i="1"/>
  <c r="Y2096" i="1"/>
  <c r="Y1254" i="1"/>
  <c r="Y2708" i="1"/>
  <c r="Y2005" i="1"/>
  <c r="Y4290" i="1"/>
  <c r="Y2550" i="1"/>
  <c r="Y2778" i="1"/>
  <c r="Y1893" i="1"/>
  <c r="Y2177" i="1"/>
  <c r="Y5557" i="1"/>
  <c r="Y583" i="1"/>
  <c r="Y3424" i="1"/>
  <c r="Y2523" i="1"/>
  <c r="Y2541" i="1"/>
  <c r="Y2510" i="1"/>
  <c r="Y1992" i="1"/>
  <c r="Y2287" i="1"/>
  <c r="Y2656" i="1"/>
  <c r="Y2939" i="1"/>
  <c r="Y3698" i="1"/>
  <c r="Y5972" i="1"/>
  <c r="Y2649" i="1"/>
  <c r="Y2615" i="1"/>
  <c r="Y1785" i="1"/>
  <c r="Y1996" i="1"/>
  <c r="Y2551" i="1"/>
  <c r="Y2307" i="1"/>
  <c r="Y6113" i="1"/>
  <c r="Y2095" i="1"/>
  <c r="Y1658" i="1"/>
  <c r="Y2475" i="1"/>
  <c r="Y1538" i="1"/>
  <c r="Y1516" i="1"/>
  <c r="Y467" i="1"/>
  <c r="Y2771" i="1"/>
  <c r="Y2585" i="1"/>
  <c r="Y3398" i="1"/>
  <c r="Y6713" i="1"/>
  <c r="Y1679" i="1"/>
  <c r="Y632" i="1"/>
  <c r="Y3079" i="1"/>
  <c r="Y979" i="1"/>
  <c r="Y2766" i="1"/>
  <c r="Y2514" i="1"/>
  <c r="Y1948" i="1"/>
  <c r="Y2566" i="1"/>
  <c r="Y1877" i="1"/>
  <c r="Y1642" i="1"/>
  <c r="Y1682" i="1"/>
  <c r="Y1324" i="1"/>
  <c r="Y4453" i="1"/>
  <c r="Y2141" i="1"/>
  <c r="Y2676" i="1"/>
  <c r="Y5120" i="1"/>
  <c r="Y2118" i="1"/>
  <c r="Y7868" i="1"/>
  <c r="Y3605" i="1"/>
  <c r="Y2884" i="1"/>
  <c r="Y1729" i="1"/>
  <c r="Y3172" i="1"/>
  <c r="Y2626" i="1"/>
  <c r="Y2315" i="1"/>
  <c r="Y2759" i="1"/>
  <c r="Y4653" i="1"/>
  <c r="Y2418" i="1"/>
  <c r="Y2944" i="1"/>
  <c r="Y1967" i="1"/>
  <c r="Y3223" i="1"/>
  <c r="Y2643" i="1"/>
  <c r="Y5425" i="1"/>
  <c r="Y4542" i="1"/>
  <c r="Y3707" i="1"/>
  <c r="Y3838" i="1"/>
  <c r="Y3209" i="1"/>
  <c r="Y1762" i="1"/>
  <c r="Y1936" i="1"/>
  <c r="Y548" i="1"/>
  <c r="Y2698" i="1"/>
  <c r="Y3860" i="1"/>
  <c r="Y2610" i="1"/>
  <c r="Y1811" i="1"/>
  <c r="Y1144" i="1"/>
  <c r="Y2030" i="1"/>
  <c r="Y4263" i="1"/>
  <c r="Y2067" i="1"/>
  <c r="Y2616" i="1"/>
  <c r="Y3110" i="1"/>
  <c r="Y4803" i="1"/>
  <c r="Y1647" i="1"/>
  <c r="Y3123" i="1"/>
  <c r="Y2909" i="1"/>
  <c r="Y2775" i="1"/>
  <c r="Y4466" i="1"/>
  <c r="Y218" i="1"/>
  <c r="Y1421" i="1"/>
  <c r="Y3095" i="1"/>
  <c r="Y2389" i="1"/>
  <c r="Y2488" i="1"/>
  <c r="Y2165" i="1"/>
  <c r="Y2130" i="1"/>
  <c r="Y1774" i="1"/>
  <c r="Y2163" i="1"/>
  <c r="Y2363" i="1"/>
  <c r="Y3205" i="1"/>
  <c r="Y2657" i="1"/>
  <c r="Y1424" i="1"/>
  <c r="Y3283" i="1"/>
  <c r="Y907" i="1"/>
  <c r="Y2518" i="1"/>
  <c r="Y2727" i="1"/>
  <c r="Y3076" i="1"/>
  <c r="Y2937" i="1"/>
  <c r="Y396" i="1"/>
  <c r="Y3381" i="1"/>
  <c r="Y2949" i="1"/>
  <c r="Y2205" i="1"/>
  <c r="Y5143" i="1"/>
  <c r="Y3020" i="1"/>
  <c r="Y6614" i="1"/>
  <c r="Y3927" i="1"/>
  <c r="Y2940" i="1"/>
  <c r="Y2902" i="1"/>
  <c r="Y1595" i="1"/>
  <c r="Y1816" i="1"/>
  <c r="Y1900" i="1"/>
  <c r="Y2269" i="1"/>
  <c r="Y2907" i="1"/>
  <c r="Y2596" i="1"/>
  <c r="Y3207" i="1"/>
  <c r="Y7972" i="1"/>
  <c r="Y2297" i="1"/>
  <c r="Y1915" i="1"/>
  <c r="Y5770" i="1"/>
  <c r="Y1907" i="1"/>
  <c r="Y2681" i="1"/>
  <c r="Y2686" i="1"/>
  <c r="Y3708" i="1"/>
  <c r="Y1200" i="1"/>
  <c r="Y2668" i="1"/>
  <c r="Y2571" i="1"/>
  <c r="Y2918" i="1"/>
  <c r="Y3180" i="1"/>
  <c r="Y1881" i="1"/>
  <c r="Y2678" i="1"/>
  <c r="Y2873" i="1"/>
  <c r="Y1896" i="1"/>
  <c r="Y194" i="1"/>
  <c r="Y486" i="1"/>
  <c r="Y4166" i="1"/>
  <c r="Y438" i="1"/>
  <c r="Y3808" i="1"/>
  <c r="Y78" i="1"/>
  <c r="Y2592" i="1"/>
  <c r="Y3951" i="1"/>
  <c r="Y4178" i="1"/>
  <c r="Y2779" i="1"/>
  <c r="Y1040" i="1"/>
  <c r="Y3085" i="1"/>
  <c r="Y2755" i="1"/>
  <c r="Y1439" i="1"/>
  <c r="Y3191" i="1"/>
  <c r="Y2456" i="1"/>
  <c r="Y2976" i="1"/>
  <c r="Y2833" i="1"/>
  <c r="Y4599" i="1"/>
  <c r="Y3322" i="1"/>
  <c r="Y4063" i="1"/>
  <c r="Y2491" i="1"/>
  <c r="Y2075" i="1"/>
  <c r="Y1672" i="1"/>
  <c r="Y2254" i="1"/>
  <c r="Y2734" i="1"/>
  <c r="Y2604" i="1"/>
  <c r="Y3093" i="1"/>
  <c r="Y3456" i="1"/>
  <c r="Y2497" i="1"/>
  <c r="Y3072" i="1"/>
  <c r="Y2648" i="1"/>
  <c r="Y2613" i="1"/>
  <c r="Y6726" i="1"/>
  <c r="Y3016" i="1"/>
  <c r="Y2914" i="1"/>
  <c r="Y3321" i="1"/>
  <c r="Y1045" i="1"/>
  <c r="Y2286" i="1"/>
  <c r="Y2741" i="1"/>
  <c r="Y2847" i="1"/>
  <c r="Y3696" i="1"/>
  <c r="Y3491" i="1"/>
  <c r="Y3902" i="1"/>
  <c r="Y2352" i="1"/>
  <c r="Y3383" i="1"/>
  <c r="Y3287" i="1"/>
  <c r="Y3945" i="1"/>
  <c r="Y1886" i="1"/>
  <c r="Y2504" i="1"/>
  <c r="Y1584" i="1"/>
  <c r="Y1737" i="1"/>
  <c r="Y175" i="1"/>
  <c r="Y3713" i="1"/>
  <c r="Y3845" i="1"/>
  <c r="Y2845" i="1"/>
  <c r="Y3681" i="1"/>
  <c r="Y2503" i="1"/>
  <c r="Y3629" i="1"/>
  <c r="Y1317" i="1"/>
  <c r="Y2438" i="1"/>
  <c r="Y3060" i="1"/>
  <c r="Y2583" i="1"/>
  <c r="Y1199" i="1"/>
  <c r="Y1935" i="1"/>
  <c r="Y2848" i="1"/>
  <c r="Y2797" i="1"/>
  <c r="Y2825" i="1"/>
  <c r="Y2298" i="1"/>
  <c r="Y4204" i="1"/>
  <c r="Y3449" i="1"/>
  <c r="Y2822" i="1"/>
  <c r="Y2791" i="1"/>
  <c r="Y2821" i="1"/>
  <c r="Y1620" i="1"/>
  <c r="Y2751" i="1"/>
  <c r="Y2974" i="1"/>
  <c r="Y3228" i="1"/>
  <c r="Y2391" i="1"/>
  <c r="Y2599" i="1"/>
  <c r="Y3853" i="1"/>
  <c r="Y1461" i="1"/>
  <c r="Y2675" i="1"/>
  <c r="Y2849" i="1"/>
  <c r="Y1253" i="1"/>
  <c r="Y891" i="1"/>
  <c r="Y2511" i="1"/>
  <c r="Y1869" i="1"/>
  <c r="Y2818" i="1"/>
  <c r="Y3017" i="1"/>
  <c r="Y2802" i="1"/>
  <c r="Y885" i="1"/>
  <c r="Y1991" i="1"/>
  <c r="Y3028" i="1"/>
  <c r="Y677" i="1"/>
  <c r="Y119" i="1"/>
  <c r="Y2788" i="1"/>
  <c r="Y4200" i="1"/>
  <c r="Y1128" i="1"/>
  <c r="Y2736" i="1"/>
  <c r="Y2912" i="1"/>
  <c r="Y3855" i="1"/>
  <c r="Y2336" i="1"/>
  <c r="Y5021" i="1"/>
  <c r="Y1930" i="1"/>
  <c r="Y1114" i="1"/>
  <c r="Y6556" i="1"/>
  <c r="Y4161" i="1"/>
  <c r="Y3706" i="1"/>
  <c r="Y2725" i="1"/>
  <c r="Y6184" i="1"/>
  <c r="Y1941" i="1"/>
  <c r="Y2661" i="1"/>
  <c r="Y2662" i="1"/>
  <c r="Y3324" i="1"/>
  <c r="Y3832" i="1"/>
  <c r="Y2639" i="1"/>
  <c r="Y2477" i="1"/>
  <c r="Y3658" i="1"/>
  <c r="Y2318" i="1"/>
  <c r="Y2706" i="1"/>
  <c r="Y1731" i="1"/>
  <c r="Y3963" i="1"/>
  <c r="Y2690" i="1"/>
  <c r="Y1635" i="1"/>
  <c r="Y2499" i="1"/>
  <c r="Y4330" i="1"/>
  <c r="Y2840" i="1"/>
  <c r="Y7942" i="1"/>
  <c r="Y3052" i="1"/>
  <c r="Y2309" i="1"/>
  <c r="Y1401" i="1"/>
  <c r="Y7419" i="1"/>
  <c r="Y748" i="1"/>
  <c r="Y4364" i="1"/>
  <c r="Y3109" i="1"/>
  <c r="Y1282" i="1"/>
  <c r="Y2946" i="1"/>
  <c r="Y2988" i="1"/>
  <c r="Y1209" i="1"/>
  <c r="Y2119" i="1"/>
  <c r="Y7647" i="1"/>
  <c r="Y1917" i="1"/>
  <c r="Y2930" i="1"/>
  <c r="Y1780" i="1"/>
  <c r="Y3376" i="1"/>
  <c r="Y3325" i="1"/>
  <c r="Y4576" i="1"/>
  <c r="Y4981" i="1"/>
  <c r="Y2251" i="1"/>
  <c r="Y3199" i="1"/>
  <c r="Y2875" i="1"/>
  <c r="Y3387" i="1"/>
  <c r="Y2837" i="1"/>
  <c r="Y2901" i="1"/>
  <c r="Y7383" i="1"/>
  <c r="Y1120" i="1"/>
  <c r="Y3187" i="1"/>
  <c r="Y3343" i="1"/>
  <c r="Y611" i="1"/>
  <c r="Y4280" i="1"/>
  <c r="Y2699" i="1"/>
  <c r="Y3084" i="1"/>
  <c r="Y2509" i="1"/>
  <c r="Y2558" i="1"/>
  <c r="Y2597" i="1"/>
  <c r="Y3404" i="1"/>
  <c r="Y3152" i="1"/>
  <c r="Y4176" i="1"/>
  <c r="Y3550" i="1"/>
  <c r="Y1488" i="1"/>
  <c r="Y5338" i="1"/>
  <c r="Y2301" i="1"/>
  <c r="Y2961" i="1"/>
  <c r="Y8126" i="1"/>
  <c r="Y2971" i="1"/>
  <c r="Y3089" i="1"/>
  <c r="Y2553" i="1"/>
  <c r="Y3241" i="1"/>
  <c r="Y4894" i="1"/>
  <c r="Y994" i="1"/>
  <c r="Y346" i="1"/>
  <c r="Y2956" i="1"/>
  <c r="Y3441" i="1"/>
  <c r="Y2156" i="1"/>
  <c r="Y2864" i="1"/>
  <c r="Y4029" i="1"/>
  <c r="Y2997" i="1"/>
  <c r="Y2789" i="1"/>
  <c r="Y4761" i="1"/>
  <c r="Y2744" i="1"/>
  <c r="Y2994" i="1"/>
  <c r="Y3426" i="1"/>
  <c r="Y3092" i="1"/>
  <c r="Y1931" i="1"/>
  <c r="Y3609" i="1"/>
  <c r="Y3904" i="1"/>
  <c r="Y2482" i="1"/>
  <c r="Y3003" i="1"/>
  <c r="Y957" i="1"/>
  <c r="Y3306" i="1"/>
  <c r="Y7359" i="1"/>
  <c r="Y147" i="1"/>
  <c r="Y2919" i="1"/>
  <c r="Y3158" i="1"/>
  <c r="Y1887" i="1"/>
  <c r="Y501" i="1"/>
  <c r="Y48" i="1"/>
  <c r="Y3140" i="1"/>
  <c r="Y3080" i="1"/>
  <c r="Y3827" i="1"/>
  <c r="Y3153" i="1"/>
  <c r="Y3177" i="1"/>
  <c r="Y260" i="1"/>
  <c r="Y231" i="1"/>
  <c r="Y4969" i="1"/>
  <c r="Y3070" i="1"/>
  <c r="Y320" i="1"/>
  <c r="Y2660" i="1"/>
  <c r="Y150" i="1"/>
  <c r="Y2716" i="1"/>
  <c r="Y2380" i="1"/>
  <c r="Y3156" i="1"/>
  <c r="Y5151" i="1"/>
  <c r="Y4876" i="1"/>
  <c r="Y2811" i="1"/>
  <c r="Y3245" i="1"/>
  <c r="Y1011" i="1"/>
  <c r="Y2595" i="1"/>
  <c r="Y2068" i="1"/>
  <c r="Y2002" i="1"/>
  <c r="Y3339" i="1"/>
  <c r="Y2144" i="1"/>
  <c r="Y3024" i="1"/>
  <c r="Y2328" i="1"/>
  <c r="Y2688" i="1"/>
  <c r="Y3081" i="1"/>
  <c r="Y3291" i="1"/>
  <c r="Y3150" i="1"/>
  <c r="Y3026" i="1"/>
  <c r="Y2344" i="1"/>
  <c r="Y2120" i="1"/>
  <c r="Y3691" i="1"/>
  <c r="Y2938" i="1"/>
  <c r="Y3543" i="1"/>
  <c r="Y6431" i="1"/>
  <c r="Y5527" i="1"/>
  <c r="Y3053" i="1"/>
  <c r="Y2608" i="1"/>
  <c r="Y2440" i="1"/>
  <c r="Y5231" i="1"/>
  <c r="Y1555" i="1"/>
  <c r="Y144" i="1"/>
  <c r="Y284" i="1"/>
  <c r="Y3023" i="1"/>
  <c r="Y3747" i="1"/>
  <c r="Y2584" i="1"/>
  <c r="Y3533" i="1"/>
  <c r="Y4005" i="1"/>
  <c r="Y2942" i="1"/>
  <c r="Y2441" i="1"/>
  <c r="Y3738" i="1"/>
  <c r="Y2745" i="1"/>
  <c r="Y3564" i="1"/>
  <c r="Y1873" i="1"/>
  <c r="Y500" i="1"/>
  <c r="Y2926" i="1"/>
  <c r="Y2567" i="1"/>
  <c r="Y7268" i="1"/>
  <c r="Y4395" i="1"/>
  <c r="Y7489" i="1"/>
  <c r="Y2305" i="1"/>
  <c r="Y3008" i="1"/>
  <c r="Y2369" i="1"/>
  <c r="Y3239" i="1"/>
  <c r="Y1685" i="1"/>
  <c r="Y1379" i="1"/>
  <c r="Y3210" i="1"/>
  <c r="Y3108" i="1"/>
  <c r="Y3115" i="1"/>
  <c r="Y7970" i="1"/>
  <c r="Y4928" i="1"/>
  <c r="Y528" i="1"/>
  <c r="Y3164" i="1"/>
  <c r="Y3689" i="1"/>
  <c r="Y1640" i="1"/>
  <c r="Y3571" i="1"/>
  <c r="Y2323" i="1"/>
  <c r="Y7896" i="1"/>
  <c r="Y3185" i="1"/>
  <c r="Y4836" i="1"/>
  <c r="Y2246" i="1"/>
  <c r="Y4068" i="1"/>
  <c r="Y4222" i="1"/>
  <c r="Y3377" i="1"/>
  <c r="Y2651" i="1"/>
  <c r="Y2577" i="1"/>
  <c r="Y795" i="1"/>
  <c r="Y2855" i="1"/>
  <c r="Y3472" i="1"/>
  <c r="Y4181" i="1"/>
  <c r="Y5769" i="1"/>
  <c r="Y3500" i="1"/>
  <c r="Y7542" i="1"/>
  <c r="Y2812" i="1"/>
  <c r="Y6025" i="1"/>
  <c r="Y946" i="1"/>
  <c r="Y1982" i="1"/>
  <c r="Y3753" i="1"/>
  <c r="Y576" i="1"/>
  <c r="Y4211" i="1"/>
  <c r="Y7356" i="1"/>
  <c r="Y450" i="1"/>
  <c r="Y3990" i="1"/>
  <c r="Y5358" i="1"/>
  <c r="Y4545" i="1"/>
  <c r="Y4745" i="1"/>
  <c r="Y1489" i="1"/>
  <c r="Y2409" i="1"/>
  <c r="Y3959" i="1"/>
  <c r="Y4672" i="1"/>
  <c r="Y5010" i="1"/>
  <c r="Y3518" i="1"/>
  <c r="Y3315" i="1"/>
  <c r="Y3448" i="1"/>
  <c r="Y3475" i="1"/>
  <c r="Y7847" i="1"/>
  <c r="Y2835" i="1"/>
  <c r="Y3483" i="1"/>
  <c r="Y1531" i="1"/>
  <c r="Y3610" i="1"/>
  <c r="Y7975" i="1"/>
  <c r="Y1718" i="1"/>
  <c r="Y3184" i="1"/>
  <c r="Y4730" i="1"/>
  <c r="Y6361" i="1"/>
  <c r="Y2148" i="1"/>
  <c r="Y1185" i="1"/>
  <c r="Y126" i="1"/>
  <c r="Y1926" i="1"/>
  <c r="Y3451" i="1"/>
  <c r="Y2633" i="1"/>
  <c r="Y3602" i="1"/>
  <c r="Y2375" i="1"/>
  <c r="Y6180" i="1"/>
  <c r="Y2987" i="1"/>
  <c r="Y2580" i="1"/>
  <c r="Y1912" i="1"/>
  <c r="Y1157" i="1"/>
  <c r="Y3861" i="1"/>
  <c r="Y616" i="1"/>
  <c r="Y3087" i="1"/>
  <c r="Y3511" i="1"/>
  <c r="Y3174" i="1"/>
  <c r="Y3011" i="1"/>
  <c r="Y3869" i="1"/>
  <c r="Y3516" i="1"/>
  <c r="Y4169" i="1"/>
  <c r="Y2941" i="1"/>
  <c r="Y4741" i="1"/>
  <c r="Y7511" i="1"/>
  <c r="Y3923" i="1"/>
  <c r="Y2093" i="1"/>
  <c r="Y3218" i="1"/>
  <c r="Y2927" i="1"/>
  <c r="Y3238" i="1"/>
  <c r="Y283" i="1"/>
  <c r="Y2879" i="1"/>
  <c r="Y4537" i="1"/>
  <c r="Y4267" i="1"/>
  <c r="Y3249" i="1"/>
  <c r="Y3234" i="1"/>
  <c r="Y6882" i="1"/>
  <c r="Y4065" i="1"/>
  <c r="Y2535" i="1"/>
  <c r="Y1591" i="1"/>
  <c r="Y3320" i="1"/>
  <c r="Y4124" i="1"/>
  <c r="Y1687" i="1"/>
  <c r="Y2965" i="1"/>
  <c r="Y3235" i="1"/>
  <c r="Y3311" i="1"/>
  <c r="Y3039" i="1"/>
  <c r="Y5572" i="1"/>
  <c r="Y3290" i="1"/>
  <c r="Y3344" i="1"/>
  <c r="Y4013" i="1"/>
  <c r="Y573" i="1"/>
  <c r="Y2625" i="1"/>
  <c r="Y2259" i="1"/>
  <c r="Y3256" i="1"/>
  <c r="Y3340" i="1"/>
  <c r="Y2534" i="1"/>
  <c r="Y245" i="1"/>
  <c r="Y4584" i="1"/>
  <c r="Y4964" i="1"/>
  <c r="Y3623" i="1"/>
  <c r="Y2470" i="1"/>
  <c r="Y7001" i="1"/>
  <c r="Y2291" i="1"/>
  <c r="Y5712" i="1"/>
  <c r="Y2576" i="1"/>
  <c r="Y3829" i="1"/>
  <c r="Y3211" i="1"/>
  <c r="Y3102" i="1"/>
  <c r="Y5730" i="1"/>
  <c r="Y6397" i="1"/>
  <c r="Y7405" i="1"/>
  <c r="Y1638" i="1"/>
  <c r="Y3351" i="1"/>
  <c r="Y2582" i="1"/>
  <c r="Y5205" i="1"/>
  <c r="Y2887" i="1"/>
  <c r="Y3253" i="1"/>
  <c r="Y3767" i="1"/>
  <c r="Y3018" i="1"/>
  <c r="Y3834" i="1"/>
  <c r="Y6496" i="1"/>
  <c r="Y2267" i="1"/>
  <c r="Y2405" i="1"/>
  <c r="Y2507" i="1"/>
  <c r="Y3566" i="1"/>
  <c r="Y2920" i="1"/>
  <c r="Y3406" i="1"/>
  <c r="Y3824" i="1"/>
  <c r="Y3194" i="1"/>
  <c r="Y3303" i="1"/>
  <c r="Y631" i="1"/>
  <c r="Y2611" i="1"/>
  <c r="Y2928" i="1"/>
  <c r="Y3063" i="1"/>
  <c r="Y3772" i="1"/>
  <c r="Y2787" i="1"/>
  <c r="Y2726" i="1"/>
  <c r="Y164" i="1"/>
  <c r="Y3049" i="1"/>
  <c r="Y4512" i="1"/>
  <c r="Y3579" i="1"/>
  <c r="Y3766" i="1"/>
  <c r="Y3195" i="1"/>
  <c r="Y4080" i="1"/>
  <c r="Y3082" i="1"/>
  <c r="Y2783" i="1"/>
  <c r="Y7977" i="1"/>
  <c r="Y2899" i="1"/>
  <c r="Y6510" i="1"/>
  <c r="Y2365" i="1"/>
  <c r="Y1671" i="1"/>
  <c r="Y4729" i="1"/>
  <c r="Y1274" i="1"/>
  <c r="Y3326" i="1"/>
  <c r="Y2756" i="1"/>
  <c r="Y261" i="1"/>
  <c r="Y5153" i="1"/>
  <c r="Y7859" i="1"/>
  <c r="Y3592" i="1"/>
  <c r="Y4399" i="1"/>
  <c r="Y3459" i="1"/>
  <c r="Y5228" i="1"/>
  <c r="Y3042" i="1"/>
  <c r="Y3525" i="1"/>
  <c r="Y3749" i="1"/>
  <c r="Y7046" i="1"/>
  <c r="Y4101" i="1"/>
  <c r="Y2642" i="1"/>
  <c r="Y2913" i="1"/>
  <c r="Y4371" i="1"/>
  <c r="Y2921" i="1"/>
  <c r="Y1619" i="1"/>
  <c r="Y4696" i="1"/>
  <c r="Y3393" i="1"/>
  <c r="Y2630" i="1"/>
  <c r="Y3274" i="1"/>
  <c r="Y2990" i="1"/>
  <c r="Y2762" i="1"/>
  <c r="Y4583" i="1"/>
  <c r="Y3968" i="1"/>
  <c r="Y3374" i="1"/>
  <c r="Y4844" i="1"/>
  <c r="Y2546" i="1"/>
  <c r="Y2398" i="1"/>
  <c r="Y321" i="1"/>
  <c r="Y2304" i="1"/>
  <c r="Y3437" i="1"/>
  <c r="Y3247" i="1"/>
  <c r="Y3362" i="1"/>
  <c r="Y3074" i="1"/>
  <c r="Y3643" i="1"/>
  <c r="Y3517" i="1"/>
  <c r="Y103" i="1"/>
  <c r="Y3758" i="1"/>
  <c r="Y2631" i="1"/>
  <c r="Y4608" i="1"/>
  <c r="Y6031" i="1"/>
  <c r="Y4787" i="1"/>
  <c r="Y3476" i="1"/>
  <c r="Y7186" i="1"/>
  <c r="Y2342" i="1"/>
  <c r="Y7254" i="1"/>
  <c r="Y6234" i="1"/>
  <c r="Y3391" i="1"/>
  <c r="Y2033" i="1"/>
  <c r="Y7986" i="1"/>
  <c r="Y3440" i="1"/>
  <c r="Y3637" i="1"/>
  <c r="Y1754" i="1"/>
  <c r="Y922" i="1"/>
  <c r="Y3345" i="1"/>
  <c r="Y6063" i="1"/>
  <c r="Y2872" i="1"/>
  <c r="Y3558" i="1"/>
  <c r="Y2169" i="1"/>
  <c r="Y3494" i="1"/>
  <c r="Y4798" i="1"/>
  <c r="Y3203" i="1"/>
  <c r="Y3458" i="1"/>
  <c r="Y2522" i="1"/>
  <c r="Y2191" i="1"/>
  <c r="Y4015" i="1"/>
  <c r="Y1885" i="1"/>
  <c r="Y2362" i="1"/>
  <c r="Y2715" i="1"/>
  <c r="Y1546" i="1"/>
  <c r="Y3243" i="1"/>
  <c r="Y4249" i="1"/>
  <c r="Y2632" i="1"/>
  <c r="Y2954" i="1"/>
  <c r="Y3598" i="1"/>
  <c r="Y3037" i="1"/>
  <c r="Y2891" i="1"/>
  <c r="Y4035" i="1"/>
  <c r="Y3462" i="1"/>
  <c r="Y2691" i="1"/>
  <c r="Y1178" i="1"/>
  <c r="Y3181" i="1"/>
  <c r="Y3503" i="1"/>
  <c r="Y3183" i="1"/>
  <c r="Y4460" i="1"/>
  <c r="Y3384" i="1"/>
  <c r="Y5923" i="1"/>
  <c r="Y2647" i="1"/>
  <c r="Y3015" i="1"/>
  <c r="Y4662" i="1"/>
  <c r="Y2889" i="1"/>
  <c r="Y2803" i="1"/>
  <c r="Y4095" i="1"/>
  <c r="Y3197" i="1"/>
  <c r="Y143" i="1"/>
  <c r="Y2830" i="1"/>
  <c r="Y2862" i="1"/>
  <c r="Y3987" i="1"/>
  <c r="Y1800" i="1"/>
  <c r="Y5451" i="1"/>
  <c r="Y4870" i="1"/>
  <c r="Y3167" i="1"/>
  <c r="Y5768" i="1"/>
  <c r="Y5928" i="1"/>
  <c r="Y2714" i="1"/>
  <c r="Y3632" i="1"/>
  <c r="Y5354" i="1"/>
  <c r="Y4424" i="1"/>
  <c r="Y2973" i="1"/>
  <c r="Y4000" i="1"/>
  <c r="Y682" i="1"/>
  <c r="Y2573" i="1"/>
  <c r="Y3057" i="1"/>
  <c r="Y3385" i="1"/>
  <c r="Y2449" i="1"/>
  <c r="Y8008" i="1"/>
  <c r="Y3138" i="1"/>
  <c r="Y2635" i="1"/>
  <c r="Y4560" i="1"/>
  <c r="Y6028" i="1"/>
  <c r="Y3148" i="1"/>
  <c r="Y3258" i="1"/>
  <c r="Y7810" i="1"/>
  <c r="Y3257" i="1"/>
  <c r="Y5625" i="1"/>
  <c r="Y4150" i="1"/>
  <c r="Y2620" i="1"/>
  <c r="Y4083" i="1"/>
  <c r="Y3878" i="1"/>
  <c r="Y2735" i="1"/>
  <c r="Y3047" i="1"/>
  <c r="Y7921" i="1"/>
  <c r="Y3961" i="1"/>
  <c r="Y3237" i="1"/>
  <c r="Y4404" i="1"/>
  <c r="Y3077" i="1"/>
  <c r="Y3493" i="1"/>
  <c r="Y3412" i="1"/>
  <c r="Y3035" i="1"/>
  <c r="Y4346" i="1"/>
  <c r="Y3733" i="1"/>
  <c r="Y1025" i="1"/>
  <c r="Y6515" i="1"/>
  <c r="Y3586" i="1"/>
  <c r="Y1624" i="1"/>
  <c r="Y130" i="1"/>
  <c r="Y4486" i="1"/>
  <c r="Y5689" i="1"/>
  <c r="Y2777" i="1"/>
  <c r="Y2414" i="1"/>
  <c r="Y2998" i="1"/>
  <c r="Y4133" i="1"/>
  <c r="Y3577" i="1"/>
  <c r="Y2868" i="1"/>
  <c r="Y4264" i="1"/>
  <c r="Y2284" i="1"/>
  <c r="Y8023" i="1"/>
  <c r="Y3597" i="1"/>
  <c r="Y2547" i="1"/>
  <c r="Y5157" i="1"/>
  <c r="Y3570" i="1"/>
  <c r="Y2765" i="1"/>
  <c r="Y2646" i="1"/>
  <c r="Y3723" i="1"/>
  <c r="Y2417" i="1"/>
  <c r="Y3722" i="1"/>
  <c r="Y2931" i="1"/>
  <c r="Y3547" i="1"/>
  <c r="Y1430" i="1"/>
  <c r="Y2915" i="1"/>
  <c r="Y34" i="1"/>
  <c r="Y3090" i="1"/>
  <c r="Y4732" i="1"/>
  <c r="Y3606" i="1"/>
  <c r="Y2500" i="1"/>
  <c r="Y2345" i="1"/>
  <c r="Y1474" i="1"/>
  <c r="Y1668" i="1"/>
  <c r="Y2773" i="1"/>
  <c r="Y4071" i="1"/>
  <c r="Y4244" i="1"/>
  <c r="Y1844" i="1"/>
  <c r="Y3137" i="1"/>
  <c r="Y4293" i="1"/>
  <c r="Y138" i="1"/>
  <c r="Y3908" i="1"/>
  <c r="Y1950" i="1"/>
  <c r="Y5166" i="1"/>
  <c r="Y5045" i="1"/>
  <c r="Y4400" i="1"/>
  <c r="Y3721" i="1"/>
  <c r="Y5905" i="1"/>
  <c r="Y3986" i="1"/>
  <c r="Y3557" i="1"/>
  <c r="Y3732" i="1"/>
  <c r="Y1826" i="1"/>
  <c r="Y2459" i="1"/>
  <c r="Y2962" i="1"/>
  <c r="Y3232" i="1"/>
  <c r="Y4376" i="1"/>
  <c r="Y3360" i="1"/>
  <c r="Y1666" i="1"/>
  <c r="Y3443" i="1"/>
  <c r="Y2087" i="1"/>
  <c r="Y3006" i="1"/>
  <c r="Y2816" i="1"/>
  <c r="Y3897" i="1"/>
  <c r="Y5637" i="1"/>
  <c r="Y4220" i="1"/>
  <c r="Y3905" i="1"/>
  <c r="Y2474" i="1"/>
  <c r="Y4947" i="1"/>
  <c r="Y2188" i="1"/>
  <c r="Y2549" i="1"/>
  <c r="Y5372" i="1"/>
  <c r="Y3892" i="1"/>
  <c r="Y4857" i="1"/>
  <c r="Y4138" i="1"/>
  <c r="Y3563" i="1"/>
  <c r="Y3740" i="1"/>
  <c r="Y3702" i="1"/>
  <c r="Y6917" i="1"/>
  <c r="Y3305" i="1"/>
  <c r="Y3934" i="1"/>
  <c r="Y4" i="1"/>
  <c r="Y3332" i="1"/>
  <c r="Y5026" i="1"/>
  <c r="Y7829" i="1"/>
  <c r="Y4706" i="1"/>
  <c r="Y5563" i="1"/>
  <c r="Y4143" i="1"/>
  <c r="Y5263" i="1"/>
  <c r="Y4093" i="1"/>
  <c r="Y117" i="1"/>
  <c r="Y3662" i="1"/>
  <c r="Y8057" i="1"/>
  <c r="Y4337" i="1"/>
  <c r="Y3062" i="1"/>
  <c r="Y2982" i="1"/>
  <c r="Y3678" i="1"/>
  <c r="Y3655" i="1"/>
  <c r="Y3075" i="1"/>
  <c r="Y4640" i="1"/>
  <c r="Y3673" i="1"/>
  <c r="Y2752" i="1"/>
  <c r="Y2412" i="1"/>
  <c r="Y3396" i="1"/>
  <c r="Y8274" i="1"/>
  <c r="Y3977" i="1"/>
  <c r="Y3575" i="1"/>
  <c r="Y5763" i="1"/>
  <c r="Y4056" i="1"/>
  <c r="Y4044" i="1"/>
  <c r="Y6363" i="1"/>
  <c r="Y2252" i="1"/>
  <c r="Y4075" i="1"/>
  <c r="Y7886" i="1"/>
  <c r="Y2705" i="1"/>
  <c r="Y3430" i="1"/>
  <c r="Y3699" i="1"/>
  <c r="Y3781" i="1"/>
  <c r="Y7793" i="1"/>
  <c r="Y1609" i="1"/>
  <c r="Y3739" i="1"/>
  <c r="Y2135" i="1"/>
  <c r="Y5848" i="1"/>
  <c r="Y2367" i="1"/>
  <c r="Y4233" i="1"/>
  <c r="Y3906" i="1"/>
  <c r="Y4334" i="1"/>
  <c r="Y3043" i="1"/>
  <c r="Y3777" i="1"/>
  <c r="Y6426" i="1"/>
  <c r="Y2989" i="1"/>
  <c r="Y4454" i="1"/>
  <c r="Y309" i="1"/>
  <c r="Y2739" i="1"/>
  <c r="Y3083" i="1"/>
  <c r="Y5486" i="1"/>
  <c r="Y1829" i="1"/>
  <c r="Y3638" i="1"/>
  <c r="Y4149" i="1"/>
  <c r="Y5226" i="1"/>
  <c r="Y3416" i="1"/>
  <c r="Y2279" i="1"/>
  <c r="Y2667" i="1"/>
  <c r="Y5489" i="1"/>
  <c r="Y1865" i="1"/>
  <c r="Y3214" i="1"/>
  <c r="Y3122" i="1"/>
  <c r="Y3729" i="1"/>
  <c r="Y3304" i="1"/>
  <c r="Y8223" i="1"/>
  <c r="Y3435" i="1"/>
  <c r="Y3578" i="1"/>
  <c r="Y3288" i="1"/>
  <c r="Y3161" i="1"/>
  <c r="Y6552" i="1"/>
  <c r="Y3593" i="1"/>
  <c r="Y2721" i="1"/>
  <c r="Y3160" i="1"/>
  <c r="Y4089" i="1"/>
  <c r="Y2685" i="1"/>
  <c r="Y3910" i="1"/>
  <c r="Y3700" i="1"/>
  <c r="Y1969" i="1"/>
  <c r="Y3770" i="1"/>
  <c r="Y3318" i="1"/>
  <c r="Y3969" i="1"/>
  <c r="Y7686" i="1"/>
  <c r="Y2702" i="1"/>
  <c r="Y3748" i="1"/>
  <c r="Y3355" i="1"/>
  <c r="Y5216" i="1"/>
  <c r="Y8146" i="1"/>
  <c r="Y6456" i="1"/>
  <c r="Y686" i="1"/>
  <c r="Y385" i="1"/>
  <c r="Y5051" i="1"/>
  <c r="Y5984" i="1"/>
  <c r="Y3811" i="1"/>
  <c r="Y3746" i="1"/>
  <c r="Y2114" i="1"/>
  <c r="Y3982" i="1"/>
  <c r="Y3847" i="1"/>
  <c r="Y6436" i="1"/>
  <c r="Y3940" i="1"/>
  <c r="Y1292" i="1"/>
  <c r="Y2754" i="1"/>
  <c r="Y3466" i="1"/>
  <c r="Y165" i="1"/>
  <c r="Y3334" i="1"/>
  <c r="Y5429" i="1"/>
  <c r="Y5349" i="1"/>
  <c r="Y7840" i="1"/>
  <c r="Y4120" i="1"/>
  <c r="Y141" i="1"/>
  <c r="Y3819" i="1"/>
  <c r="Y3782" i="1"/>
  <c r="Y3262" i="1"/>
  <c r="Y4215" i="1"/>
  <c r="Y3587" i="1"/>
  <c r="Y3755" i="1"/>
  <c r="Y3894" i="1"/>
  <c r="Y4535" i="1"/>
  <c r="Y7414" i="1"/>
  <c r="Y33" i="1"/>
  <c r="Y8113" i="1"/>
  <c r="Y3956" i="1"/>
  <c r="Y6488" i="1"/>
  <c r="Y186" i="1"/>
  <c r="Y3119" i="1"/>
  <c r="Y4234" i="1"/>
  <c r="Y3058" i="1"/>
  <c r="Y7844" i="1"/>
  <c r="Y3793" i="1"/>
  <c r="Y4711" i="1"/>
  <c r="Y3468" i="1"/>
  <c r="Y1882" i="1"/>
  <c r="Y4650" i="1"/>
  <c r="Y4437" i="1"/>
  <c r="Y3064" i="1"/>
  <c r="Y2979" i="1"/>
  <c r="Y4142" i="1"/>
  <c r="Y3646" i="1"/>
  <c r="Y6097" i="1"/>
  <c r="Y2467" i="1"/>
  <c r="Y4843" i="1"/>
  <c r="Y4260" i="1"/>
  <c r="Y5918" i="1"/>
  <c r="Y2867" i="1"/>
  <c r="Y7094" i="1"/>
  <c r="Y2853" i="1"/>
  <c r="Y4276" i="1"/>
  <c r="Y3433" i="1"/>
  <c r="Y3851" i="1"/>
  <c r="Y3521" i="1"/>
  <c r="Y5220" i="1"/>
  <c r="Y5336" i="1"/>
  <c r="Y3453" i="1"/>
  <c r="Y3418" i="1"/>
  <c r="Y2993" i="1"/>
  <c r="Y2088" i="1"/>
  <c r="Y4546" i="1"/>
  <c r="Y5097" i="1"/>
  <c r="Y2740" i="1"/>
  <c r="Y3890" i="1"/>
  <c r="Y4989" i="1"/>
  <c r="Y2905" i="1"/>
  <c r="Y2171" i="1"/>
  <c r="Y5899" i="1"/>
  <c r="Y3390" i="1"/>
  <c r="Y2532" i="1"/>
  <c r="Y4531" i="1"/>
  <c r="Y3594" i="1"/>
  <c r="Y4526" i="1"/>
  <c r="Y2357" i="1"/>
  <c r="Y3055" i="1"/>
  <c r="Y4433" i="1"/>
  <c r="Y3005" i="1"/>
  <c r="Y5185" i="1"/>
  <c r="Y5132" i="1"/>
  <c r="Y6933" i="1"/>
  <c r="Y3434" i="1"/>
  <c r="Y4419" i="1"/>
  <c r="Y3619" i="1"/>
  <c r="Y6019" i="1"/>
  <c r="Y3154" i="1"/>
  <c r="Y4950" i="1"/>
  <c r="Y3537" i="1"/>
  <c r="Y3953" i="1"/>
  <c r="Y2562" i="1"/>
  <c r="Y7644" i="1"/>
  <c r="Y4957" i="1"/>
  <c r="Y4059" i="1"/>
  <c r="Y4175" i="1"/>
  <c r="Y4648" i="1"/>
  <c r="Y3499" i="1"/>
  <c r="Y6170" i="1"/>
  <c r="Y5810" i="1"/>
  <c r="Y5994" i="1"/>
  <c r="Y4777" i="1"/>
  <c r="Y5869" i="1"/>
  <c r="Y3572" i="1"/>
  <c r="Y4210" i="1"/>
  <c r="Y2753" i="1"/>
  <c r="Y3840" i="1"/>
  <c r="Y4734" i="1"/>
  <c r="Y3188" i="1"/>
  <c r="Y5649" i="1"/>
  <c r="Y7950" i="1"/>
  <c r="Y4335" i="1"/>
  <c r="Y947" i="1"/>
  <c r="Y5321" i="1"/>
  <c r="Y4289" i="1"/>
  <c r="Y4420" i="1"/>
  <c r="Y7205" i="1"/>
  <c r="Y3893" i="1"/>
  <c r="Y1971" i="1"/>
  <c r="Y5275" i="1"/>
  <c r="Y3193" i="1"/>
  <c r="Y4021" i="1"/>
  <c r="Y4675" i="1"/>
  <c r="Y2970" i="1"/>
  <c r="Y2501" i="1"/>
  <c r="Y5343" i="1"/>
  <c r="Y3858" i="1"/>
  <c r="Y3615" i="1"/>
  <c r="Y3603" i="1"/>
  <c r="Y4577" i="1"/>
  <c r="Y3992" i="1"/>
  <c r="Y7209" i="1"/>
  <c r="Y3386" i="1"/>
  <c r="Y2014" i="1"/>
  <c r="Y8122" i="1"/>
  <c r="Y3436" i="1"/>
  <c r="Y3792" i="1"/>
  <c r="Y3778" i="1"/>
  <c r="Y5404" i="1"/>
  <c r="Y7540" i="1"/>
  <c r="Y4975" i="1"/>
  <c r="Y3743" i="1"/>
  <c r="Y3470" i="1"/>
  <c r="Y5031" i="1"/>
  <c r="Y4252" i="1"/>
  <c r="Y6192" i="1"/>
  <c r="Y3124" i="1"/>
  <c r="Y6252" i="1"/>
  <c r="Y3149" i="1"/>
  <c r="Y4689" i="1"/>
  <c r="Y4227" i="1"/>
  <c r="Y5085" i="1"/>
  <c r="Y6855" i="1"/>
  <c r="Y4913" i="1"/>
  <c r="Y4112" i="1"/>
  <c r="Y4373" i="1"/>
  <c r="Y5369" i="1"/>
  <c r="Y3413" i="1"/>
  <c r="Y7612" i="1"/>
  <c r="Y2097" i="1"/>
  <c r="Y6308" i="1"/>
  <c r="Y6851" i="1"/>
  <c r="Y4708" i="1"/>
  <c r="Y3127" i="1"/>
  <c r="Y2916" i="1"/>
  <c r="Y4189" i="1"/>
  <c r="Y6612" i="1"/>
  <c r="Y1382" i="1"/>
  <c r="Y270" i="1"/>
  <c r="Y6177" i="1"/>
  <c r="Y5215" i="1"/>
  <c r="Y4473" i="1"/>
  <c r="Y1229" i="1"/>
  <c r="Y3370" i="1"/>
  <c r="Y4356" i="1"/>
  <c r="Y4891" i="1"/>
  <c r="Y4219" i="1"/>
  <c r="Y3548" i="1"/>
  <c r="Y2724" i="1"/>
  <c r="Y170" i="1"/>
  <c r="Y3898" i="1"/>
  <c r="Y4620" i="1"/>
  <c r="Y3286" i="1"/>
  <c r="Y4196" i="1"/>
  <c r="Y4076" i="1"/>
  <c r="Y2122" i="1"/>
  <c r="Y1563" i="1"/>
  <c r="Y6382" i="1"/>
  <c r="Y2004" i="1"/>
  <c r="Y2654" i="1"/>
  <c r="Y4259" i="1"/>
  <c r="Y7866" i="1"/>
  <c r="Y5253" i="1"/>
  <c r="Y1781" i="1"/>
  <c r="Y5520" i="1"/>
  <c r="Y4074" i="1"/>
  <c r="Y3299" i="1"/>
  <c r="Y5273" i="1"/>
  <c r="Y7528" i="1"/>
  <c r="Y3670" i="1"/>
  <c r="Y5249" i="1"/>
  <c r="Y2187" i="1"/>
  <c r="Y4055" i="1"/>
  <c r="Y3402" i="1"/>
  <c r="Y3248" i="1"/>
  <c r="Y2452" i="1"/>
  <c r="Y272" i="1"/>
  <c r="Y2932" i="1"/>
  <c r="Y7546" i="1"/>
  <c r="Y7848" i="1"/>
  <c r="Y2154" i="1"/>
  <c r="Y3903" i="1"/>
  <c r="Y3914" i="1"/>
  <c r="Y4993" i="1"/>
  <c r="Y3539" i="1"/>
  <c r="Y3877" i="1"/>
  <c r="Y4656" i="1"/>
  <c r="Y4461" i="1"/>
  <c r="Y2588" i="1"/>
  <c r="Y4079" i="1"/>
  <c r="Y3447" i="1"/>
  <c r="Y4607" i="1"/>
  <c r="Y3125" i="1"/>
  <c r="Y4862" i="1"/>
  <c r="Y4809" i="1"/>
  <c r="Y7562" i="1"/>
  <c r="Y3244" i="1"/>
  <c r="Y1457" i="1"/>
  <c r="Y5548" i="1"/>
  <c r="Y6702" i="1"/>
  <c r="Y7203" i="1"/>
  <c r="Y1994" i="1"/>
  <c r="Y3260" i="1"/>
  <c r="Y4676" i="1"/>
  <c r="Y3352" i="1"/>
  <c r="Y6414" i="1"/>
  <c r="Y3909" i="1"/>
  <c r="Y4619" i="1"/>
  <c r="Y2149" i="1"/>
  <c r="Y5758" i="1"/>
  <c r="Y3508" i="1"/>
  <c r="Y4779" i="1"/>
  <c r="Y3888" i="1"/>
  <c r="Y2537" i="1"/>
  <c r="Y5360" i="1"/>
  <c r="Y4281" i="1"/>
  <c r="Y5463" i="1"/>
  <c r="Y5211" i="1"/>
  <c r="Y8013" i="1"/>
  <c r="Y4020" i="1"/>
  <c r="Y3316" i="1"/>
  <c r="Y4534" i="1"/>
  <c r="Y7979" i="1"/>
  <c r="Y4452" i="1"/>
  <c r="Y4494" i="1"/>
  <c r="Y4019" i="1"/>
  <c r="Y3231" i="1"/>
  <c r="Y3972" i="1"/>
  <c r="Y3930" i="1"/>
  <c r="Y5003" i="1"/>
  <c r="Y2589" i="1"/>
  <c r="Y2084" i="1"/>
  <c r="Y6090" i="1"/>
  <c r="Y4172" i="1"/>
  <c r="Y4171" i="1"/>
  <c r="Y3820" i="1"/>
  <c r="Y3916" i="1"/>
  <c r="Y5738" i="1"/>
  <c r="Y4480" i="1"/>
  <c r="Y4311" i="1"/>
  <c r="Y3580" i="1"/>
  <c r="Y4328" i="1"/>
  <c r="Y4212" i="1"/>
  <c r="Y8032" i="1"/>
  <c r="Y4602" i="1"/>
  <c r="Y4050" i="1"/>
  <c r="Y3929" i="1"/>
  <c r="Y4066" i="1"/>
  <c r="Y4203" i="1"/>
  <c r="Y2866" i="1"/>
  <c r="Y6738" i="1"/>
  <c r="Y3693" i="1"/>
  <c r="Y326" i="1"/>
  <c r="Y4106" i="1"/>
  <c r="Y3206" i="1"/>
  <c r="Y4235" i="1"/>
  <c r="Y3752" i="1"/>
  <c r="Y4325" i="1"/>
  <c r="Y6271" i="1"/>
  <c r="Y3995" i="1"/>
  <c r="Y2516" i="1"/>
  <c r="Y3863" i="1"/>
  <c r="Y3714" i="1"/>
  <c r="Y3198" i="1"/>
  <c r="Y5444" i="1"/>
  <c r="Y73" i="1"/>
  <c r="Y4705" i="1"/>
  <c r="Y3220" i="1"/>
  <c r="Y3365" i="1"/>
  <c r="Y4041" i="1"/>
  <c r="Y3850" i="1"/>
  <c r="Y5043" i="1"/>
  <c r="Y4365" i="1"/>
  <c r="Y3981" i="1"/>
  <c r="Y7498" i="1"/>
  <c r="Y3486" i="1"/>
  <c r="Y6819" i="1"/>
  <c r="Y4544" i="1"/>
  <c r="Y4296" i="1"/>
  <c r="Y3050" i="1"/>
  <c r="Y3327" i="1"/>
  <c r="Y1574" i="1"/>
  <c r="Y3359" i="1"/>
  <c r="Y4078" i="1"/>
  <c r="Y4054" i="1"/>
  <c r="Y3455" i="1"/>
  <c r="Y4333" i="1"/>
  <c r="Y4571" i="1"/>
  <c r="Y4011" i="1"/>
  <c r="Y2704" i="1"/>
  <c r="Y2943" i="1"/>
  <c r="Y4031" i="1"/>
  <c r="Y5985" i="1"/>
  <c r="Y5357" i="1"/>
  <c r="Y3751" i="1"/>
  <c r="Y4519" i="1"/>
  <c r="Y2666" i="1"/>
  <c r="Y2458" i="1"/>
  <c r="Y5230" i="1"/>
  <c r="Y3524" i="1"/>
  <c r="Y5119" i="1"/>
  <c r="Y3773" i="1"/>
  <c r="Y4889" i="1"/>
  <c r="Y4006" i="1"/>
  <c r="Y5715" i="1"/>
  <c r="Y2738" i="1"/>
  <c r="Y3523" i="1"/>
  <c r="Y6404" i="1"/>
  <c r="Y3870" i="1"/>
  <c r="Y5428" i="1"/>
  <c r="Y3774" i="1"/>
  <c r="Y4479" i="1"/>
  <c r="Y4363" i="1"/>
  <c r="Y110" i="1"/>
  <c r="Y4096" i="1"/>
  <c r="Y4549" i="1"/>
  <c r="Y3409" i="1"/>
  <c r="Y4141" i="1"/>
  <c r="Y3227" i="1"/>
  <c r="Y3482" i="1"/>
  <c r="Y4991" i="1"/>
  <c r="Y6141" i="1"/>
  <c r="Y5251" i="1"/>
  <c r="Y3341" i="1"/>
  <c r="Y5344" i="1"/>
  <c r="Y2985" i="1"/>
  <c r="Y4197" i="1"/>
  <c r="Y3445" i="1"/>
  <c r="Y3596" i="1"/>
  <c r="Y2859" i="1"/>
  <c r="Y3975" i="1"/>
  <c r="Y4245" i="1"/>
  <c r="Y4425" i="1"/>
  <c r="Y3565" i="1"/>
  <c r="Y4277" i="1"/>
  <c r="Y4271" i="1"/>
  <c r="Y5375" i="1"/>
  <c r="Y6041" i="1"/>
  <c r="Y4321" i="1"/>
  <c r="Y4658" i="1"/>
  <c r="Y2600" i="1"/>
  <c r="Y217" i="1"/>
  <c r="Y2320" i="1"/>
  <c r="Y4674" i="1"/>
  <c r="Y2767" i="1"/>
  <c r="Y2020" i="1"/>
  <c r="Y3361" i="1"/>
  <c r="Y3143" i="1"/>
  <c r="Y3815" i="1"/>
  <c r="Y5688" i="1"/>
  <c r="Y3029" i="1"/>
  <c r="Y6071" i="1"/>
  <c r="Y5939" i="1"/>
  <c r="Y4123" i="1"/>
  <c r="Y232" i="1"/>
  <c r="Y7243" i="1"/>
  <c r="Y4575" i="1"/>
  <c r="Y4539" i="1"/>
  <c r="Y4847" i="1"/>
  <c r="Y5924" i="1"/>
  <c r="Y4600" i="1"/>
  <c r="Y6770" i="1"/>
  <c r="Y7553" i="1"/>
  <c r="Y3284" i="1"/>
  <c r="Y7990" i="1"/>
  <c r="Y3599" i="1"/>
  <c r="Y210" i="1"/>
  <c r="Y4439" i="1"/>
  <c r="Y3066" i="1"/>
  <c r="Y5603" i="1"/>
  <c r="Y4548" i="1"/>
  <c r="Y2793" i="1"/>
  <c r="Y4554" i="1"/>
  <c r="Y3784" i="1"/>
  <c r="Y3675" i="1"/>
  <c r="Y3810" i="1"/>
  <c r="Y2925" i="1"/>
  <c r="Y3650" i="1"/>
  <c r="Y3736" i="1"/>
  <c r="Y5090" i="1"/>
  <c r="Y3091" i="1"/>
  <c r="Y4354" i="1"/>
  <c r="Y6774" i="1"/>
  <c r="Y2321" i="1"/>
  <c r="Y3562" i="1"/>
  <c r="Y4927" i="1"/>
  <c r="Y3529" i="1"/>
  <c r="Y3710" i="1"/>
  <c r="Y4812" i="1"/>
  <c r="Y3854" i="1"/>
  <c r="Y3880" i="1"/>
  <c r="Y7355" i="1"/>
  <c r="Y3644" i="1"/>
  <c r="Y3452" i="1"/>
  <c r="Y1032" i="1"/>
  <c r="Y4625" i="1"/>
  <c r="Y6565" i="1"/>
  <c r="Y5674" i="1"/>
  <c r="Y3134" i="1"/>
  <c r="Y3666" i="1"/>
  <c r="Y415" i="1"/>
  <c r="Y4633" i="1"/>
  <c r="Y4879" i="1"/>
  <c r="Y4240" i="1"/>
  <c r="Y6422" i="1"/>
  <c r="Y4835" i="1"/>
  <c r="Y3771" i="1"/>
  <c r="Y3931" i="1"/>
  <c r="Y6983" i="1"/>
  <c r="Y6415" i="1"/>
  <c r="Y2325" i="1"/>
  <c r="Y3302" i="1"/>
  <c r="Y3059" i="1"/>
  <c r="Y4457" i="1"/>
  <c r="Y3607" i="1"/>
  <c r="Y4060" i="1"/>
  <c r="Y3651" i="1"/>
  <c r="Y5385" i="1"/>
  <c r="Y2484" i="1"/>
  <c r="Y6688" i="1"/>
  <c r="Y2478" i="1"/>
  <c r="Y4750" i="1"/>
  <c r="Y4318" i="1"/>
  <c r="Y3703" i="1"/>
  <c r="Y4661" i="1"/>
  <c r="Y1963" i="1"/>
  <c r="Y4682" i="1"/>
  <c r="Y4677" i="1"/>
  <c r="Y6367" i="1"/>
  <c r="Y4710" i="1"/>
  <c r="Y5192" i="1"/>
  <c r="Y4320" i="1"/>
  <c r="Y6069" i="1"/>
  <c r="Y2202" i="1"/>
  <c r="Y4397" i="1"/>
  <c r="Y3423" i="1"/>
  <c r="Y3086" i="1"/>
  <c r="Y3795" i="1"/>
  <c r="Y5331" i="1"/>
  <c r="Y5" i="1"/>
  <c r="Y3848" i="1"/>
  <c r="Y4205" i="1"/>
  <c r="Y5260" i="1"/>
  <c r="Y4469" i="1"/>
  <c r="Y4612" i="1"/>
  <c r="Y3944" i="1"/>
  <c r="Y4162" i="1"/>
  <c r="Y3454" i="1"/>
  <c r="Y5147" i="1"/>
  <c r="Y4128" i="1"/>
  <c r="Y3046" i="1"/>
  <c r="Y4058" i="1"/>
  <c r="Y5278" i="1"/>
  <c r="Y4016" i="1"/>
  <c r="Y4339" i="1"/>
  <c r="Y6628" i="1"/>
  <c r="Y8155" i="1"/>
  <c r="Y5398" i="1"/>
  <c r="Y4110" i="1"/>
  <c r="Y3754" i="1"/>
  <c r="Y14" i="1"/>
  <c r="Y3308" i="1"/>
  <c r="Y6447" i="1"/>
  <c r="Y4965" i="1"/>
  <c r="Y3421" i="1"/>
  <c r="Y4591" i="1"/>
  <c r="Y4187" i="1"/>
  <c r="Y3665" i="1"/>
  <c r="Y4155" i="1"/>
  <c r="Y6885" i="1"/>
  <c r="Y4163" i="1"/>
  <c r="Y4241" i="1"/>
  <c r="Y3600" i="1"/>
  <c r="Y5803" i="1"/>
  <c r="Y3794" i="1"/>
  <c r="Y6144" i="1"/>
  <c r="Y4434" i="1"/>
  <c r="Y3874" i="1"/>
  <c r="Y4992" i="1"/>
  <c r="Y4793" i="1"/>
  <c r="Y3071" i="1"/>
  <c r="Y4192" i="1"/>
  <c r="Y3993" i="1"/>
  <c r="Y5060" i="1"/>
  <c r="Y5041" i="1"/>
  <c r="Y1523" i="1"/>
  <c r="Y3582" i="1"/>
  <c r="Y3737" i="1"/>
  <c r="Y4134" i="1"/>
  <c r="Y3490" i="1"/>
  <c r="Y4194" i="1"/>
  <c r="Y5019" i="1"/>
  <c r="Y4355" i="1"/>
  <c r="Y6635" i="1"/>
  <c r="Y3741" i="1"/>
  <c r="Y5210" i="1"/>
  <c r="Y1660" i="1"/>
  <c r="Y2196" i="1"/>
  <c r="Y3976" i="1"/>
  <c r="Y8232" i="1"/>
  <c r="Y2710" i="1"/>
  <c r="Y4352" i="1"/>
  <c r="Y5329" i="1"/>
  <c r="Y3973" i="1"/>
  <c r="Y4427" i="1"/>
  <c r="Y5608" i="1"/>
  <c r="Y3633" i="1"/>
  <c r="Y5559" i="1"/>
  <c r="Y5593" i="1"/>
  <c r="Y3338" i="1"/>
  <c r="Y3513" i="1"/>
  <c r="Y2224" i="1"/>
  <c r="Y4226" i="1"/>
  <c r="Y4027" i="1"/>
  <c r="Y4396" i="1"/>
  <c r="Y6380" i="1"/>
  <c r="Y3265" i="1"/>
  <c r="Y2399" i="1"/>
  <c r="Y6861" i="1"/>
  <c r="Y7050" i="1"/>
  <c r="Y4070" i="1"/>
  <c r="Y3797" i="1"/>
  <c r="Y3875" i="1"/>
  <c r="Y4869" i="1"/>
  <c r="Y8065" i="1"/>
  <c r="Y3886" i="1"/>
  <c r="Y4536" i="1"/>
  <c r="Y160" i="1"/>
  <c r="Y4476" i="1"/>
  <c r="Y3366" i="1"/>
  <c r="Y7939" i="1"/>
  <c r="Y4198" i="1"/>
  <c r="Y3844" i="1"/>
  <c r="Y5919" i="1"/>
  <c r="Y2768" i="1"/>
  <c r="Y4564" i="1"/>
  <c r="Y3668" i="1"/>
  <c r="Y7804" i="1"/>
  <c r="Y2806" i="1"/>
  <c r="Y3871" i="1"/>
  <c r="Y3980" i="1"/>
  <c r="Y4940" i="1"/>
  <c r="Y5094" i="1"/>
  <c r="Y4097" i="1"/>
  <c r="Y2295" i="1"/>
  <c r="Y2746" i="1"/>
  <c r="Y4362" i="1"/>
  <c r="Y3583" i="1"/>
  <c r="Y2192" i="1"/>
  <c r="Y2092" i="1"/>
  <c r="Y4490" i="1"/>
  <c r="Y2819" i="1"/>
  <c r="Y3088" i="1"/>
  <c r="Y4634" i="1"/>
  <c r="Y3505" i="1"/>
  <c r="Y5088" i="1"/>
  <c r="Y3988" i="1"/>
  <c r="Y6505" i="1"/>
  <c r="Y4445" i="1"/>
  <c r="Y4436" i="1"/>
  <c r="Y7530" i="1"/>
  <c r="Y5046" i="1"/>
  <c r="Y2410" i="1"/>
  <c r="Y4012" i="1"/>
  <c r="Y3862" i="1"/>
  <c r="Y6432" i="1"/>
  <c r="Y3926" i="1"/>
  <c r="Y4551" i="1"/>
  <c r="Y4811" i="1"/>
  <c r="Y4230" i="1"/>
  <c r="Y4609" i="1"/>
  <c r="Y4158" i="1"/>
  <c r="Y2266" i="1"/>
  <c r="Y3392" i="1"/>
  <c r="Y3734" i="1"/>
  <c r="Y4637" i="1"/>
  <c r="Y5741" i="1"/>
  <c r="Y4638" i="1"/>
  <c r="Y4698" i="1"/>
  <c r="Y4470" i="1"/>
  <c r="Y6425" i="1"/>
  <c r="Y4831" i="1"/>
  <c r="Y4324" i="1"/>
  <c r="Y8222" i="1"/>
  <c r="Y5613" i="1"/>
  <c r="Y6964" i="1"/>
  <c r="Y4207" i="1"/>
  <c r="Y3628" i="1"/>
  <c r="Y4412" i="1"/>
  <c r="Y2984" i="1"/>
  <c r="Y3480" i="1"/>
  <c r="Y5295" i="1"/>
  <c r="Y3179" i="1"/>
  <c r="Y3608" i="1"/>
  <c r="Y4088" i="1"/>
  <c r="Y4652" i="1"/>
  <c r="Y6023" i="1"/>
  <c r="Y5034" i="1"/>
  <c r="Y5096" i="1"/>
  <c r="Y4753" i="1"/>
  <c r="Y6548" i="1"/>
  <c r="Y4816" i="1"/>
  <c r="Y8167" i="1"/>
  <c r="Y4199" i="1"/>
  <c r="Y2933" i="1"/>
  <c r="Y4801" i="1"/>
  <c r="Y4884" i="1"/>
  <c r="Y2183" i="1"/>
  <c r="Y2334" i="1"/>
  <c r="Y5825" i="1"/>
  <c r="Y5083" i="1"/>
  <c r="Y5359" i="1"/>
  <c r="Y4852" i="1"/>
  <c r="Y5101" i="1"/>
  <c r="Y4758" i="1"/>
  <c r="Y1069" i="1"/>
  <c r="Y6892" i="1"/>
  <c r="Y4898" i="1"/>
  <c r="Y4789" i="1"/>
  <c r="Y6837" i="1"/>
  <c r="Y265" i="1"/>
  <c r="Y3309" i="1"/>
  <c r="Y4774" i="1"/>
  <c r="Y3939" i="1"/>
  <c r="Y3876" i="1"/>
  <c r="Y5140" i="1"/>
  <c r="Y5250" i="1"/>
  <c r="Y5277" i="1"/>
  <c r="Y3672" i="1"/>
  <c r="Y3730" i="1"/>
  <c r="Y2564" i="1"/>
  <c r="Y4810" i="1"/>
  <c r="Y4751" i="1"/>
  <c r="Y5037" i="1"/>
  <c r="Y5381" i="1"/>
  <c r="Y4712" i="1"/>
  <c r="Y5111" i="1"/>
  <c r="Y509" i="1"/>
  <c r="Y4429" i="1"/>
  <c r="Y6814" i="1"/>
  <c r="Y3542" i="1"/>
  <c r="Y5840" i="1"/>
  <c r="Y5952" i="1"/>
  <c r="Y3921" i="1"/>
  <c r="Y5340" i="1"/>
  <c r="Y3553" i="1"/>
  <c r="Y3887" i="1"/>
  <c r="Y5879" i="1"/>
  <c r="Y3471" i="1"/>
  <c r="Y324" i="1"/>
  <c r="Y424" i="1"/>
  <c r="Y3531" i="1"/>
  <c r="Y3964" i="1"/>
  <c r="Y5856" i="1"/>
  <c r="Y2179" i="1"/>
  <c r="Y4202" i="1"/>
  <c r="Y6854" i="1"/>
  <c r="Y4553" i="1"/>
  <c r="Y5027" i="1"/>
  <c r="Y2663" i="1"/>
  <c r="Y3715" i="1"/>
  <c r="Y3664" i="1"/>
  <c r="Y4995" i="1"/>
  <c r="Y5069" i="1"/>
  <c r="Y6311" i="1"/>
  <c r="Y4316" i="1"/>
  <c r="Y3264" i="1"/>
  <c r="Y4788" i="1"/>
  <c r="Y6668" i="1"/>
  <c r="Y4670" i="1"/>
  <c r="Y5903" i="1"/>
  <c r="Y2895" i="1"/>
  <c r="Y4934" i="1"/>
  <c r="Y4467" i="1"/>
  <c r="Y4351" i="1"/>
  <c r="Y4421" i="1"/>
  <c r="Y6502" i="1"/>
  <c r="Y3955" i="1"/>
  <c r="Y4165" i="1"/>
  <c r="Y5020" i="1"/>
  <c r="Y4592" i="1"/>
  <c r="Y5713" i="1"/>
  <c r="Y4668" i="1"/>
  <c r="Y7768" i="1"/>
  <c r="Y2085" i="1"/>
  <c r="Y3828" i="1"/>
  <c r="Y4385" i="1"/>
  <c r="Y2207" i="1"/>
  <c r="Y3701" i="1"/>
  <c r="Y3769" i="1"/>
  <c r="Y5586" i="1"/>
  <c r="Y4954" i="1"/>
  <c r="Y2200" i="1"/>
  <c r="Y5099" i="1"/>
  <c r="Y7556" i="1"/>
  <c r="Y4872" i="1"/>
  <c r="Y7981" i="1"/>
  <c r="Y3831" i="1"/>
  <c r="Y4489" i="1"/>
  <c r="Y3001" i="1"/>
  <c r="Y4387" i="1"/>
  <c r="Y6995" i="1"/>
  <c r="Y4243" i="1"/>
  <c r="Y3954" i="1"/>
  <c r="Y4887" i="1"/>
  <c r="Y3502" i="1"/>
  <c r="Y5867" i="1"/>
  <c r="Y4529" i="1"/>
  <c r="Y3121" i="1"/>
  <c r="Y5566" i="1"/>
  <c r="Y5091" i="1"/>
  <c r="Y737" i="1"/>
  <c r="Y4423" i="1"/>
  <c r="Y3742" i="1"/>
  <c r="Y5118" i="1"/>
  <c r="Y5484" i="1"/>
  <c r="Y4563" i="1"/>
  <c r="Y1480" i="1"/>
  <c r="Y5073" i="1"/>
  <c r="Y4239" i="1"/>
  <c r="Y1654" i="1"/>
  <c r="Y3790" i="1"/>
  <c r="Y3395" i="1"/>
  <c r="Y4916" i="1"/>
  <c r="Y5062" i="1"/>
  <c r="Y4766" i="1"/>
  <c r="Y4552" i="1"/>
  <c r="Y4248" i="1"/>
  <c r="Y4047" i="1"/>
  <c r="Y3509" i="1"/>
  <c r="Y4586" i="1"/>
  <c r="Y4784" i="1"/>
  <c r="Y5843" i="1"/>
  <c r="Y200" i="1"/>
  <c r="Y3013" i="1"/>
  <c r="Y4052" i="1"/>
  <c r="Y5522" i="1"/>
  <c r="Y6386" i="1"/>
  <c r="Y5006" i="1"/>
  <c r="Y5122" i="1"/>
  <c r="Y4061" i="1"/>
  <c r="Y7167" i="1"/>
  <c r="Y202" i="1"/>
  <c r="Y3919" i="1"/>
  <c r="Y5234" i="1"/>
  <c r="Y7971" i="1"/>
  <c r="Y6332" i="1"/>
  <c r="Y5753" i="1"/>
  <c r="Y2922" i="1"/>
  <c r="Y7509" i="1"/>
  <c r="Y5502" i="1"/>
  <c r="Y3652" i="1"/>
  <c r="Y4344" i="1"/>
  <c r="Y6546" i="1"/>
  <c r="Y4164" i="1"/>
  <c r="Y4973" i="1"/>
  <c r="Y6217" i="1"/>
  <c r="Y5109" i="1"/>
  <c r="Y7976" i="1"/>
  <c r="Y4109" i="1"/>
  <c r="Y5423" i="1"/>
  <c r="Y4899" i="1"/>
  <c r="Y5129" i="1"/>
  <c r="Y2834" i="1"/>
  <c r="Y4660" i="1"/>
  <c r="Y3789" i="1"/>
  <c r="Y5160" i="1"/>
  <c r="Y5038" i="1"/>
  <c r="Y4703" i="1"/>
  <c r="Y3051" i="1"/>
  <c r="Y4471" i="1"/>
  <c r="Y222" i="1"/>
  <c r="Y3994" i="1"/>
  <c r="Y7133" i="1"/>
  <c r="Y4310" i="1"/>
  <c r="Y3690" i="1"/>
  <c r="Y3294" i="1"/>
  <c r="Y2624" i="1"/>
  <c r="Y5195" i="1"/>
  <c r="Y4855" i="1"/>
  <c r="Y4184" i="1"/>
  <c r="Y4875" i="1"/>
  <c r="Y4327" i="1"/>
  <c r="Y4715" i="1"/>
  <c r="Y5415" i="1"/>
  <c r="Y4762" i="1"/>
  <c r="Y6039" i="1"/>
  <c r="Y7126" i="1"/>
  <c r="Y4377" i="1"/>
  <c r="Y5189" i="1"/>
  <c r="Y4298" i="1"/>
  <c r="Y3135" i="1"/>
  <c r="Y4392" i="1"/>
  <c r="Y208" i="1"/>
  <c r="Y5379" i="1"/>
  <c r="Y4691" i="1"/>
  <c r="Y4482" i="1"/>
  <c r="Y5304" i="1"/>
  <c r="Y3425" i="1"/>
  <c r="Y5071" i="1"/>
  <c r="Y3745" i="1"/>
  <c r="Y5958" i="1"/>
  <c r="Y2521" i="1"/>
  <c r="Y4727" i="1"/>
  <c r="Y3269" i="1"/>
  <c r="Y5178" i="1"/>
  <c r="Y4030" i="1"/>
  <c r="Y7159" i="1"/>
  <c r="Y5635" i="1"/>
  <c r="Y5877" i="1"/>
  <c r="Y3617" i="1"/>
  <c r="Y4413" i="1"/>
  <c r="Y4308" i="1"/>
  <c r="Y4864" i="1"/>
  <c r="Y4447" i="1"/>
  <c r="Y5567" i="1"/>
  <c r="Y4776" i="1"/>
  <c r="Y5232" i="1"/>
  <c r="Y3933" i="1"/>
  <c r="Y6344" i="1"/>
  <c r="Y4906" i="1"/>
  <c r="Y5194" i="1"/>
  <c r="Y3764" i="1"/>
  <c r="Y4617" i="1"/>
  <c r="Y4428" i="1"/>
  <c r="Y4768" i="1"/>
  <c r="Y6391" i="1"/>
  <c r="Y4823" i="1"/>
  <c r="Y5190" i="1"/>
  <c r="Y3221" i="1"/>
  <c r="Y4022" i="1"/>
  <c r="Y5395" i="1"/>
  <c r="Y5218" i="1"/>
  <c r="Y5471" i="1"/>
  <c r="Y4771" i="1"/>
  <c r="Y4839" i="1"/>
  <c r="Y6138" i="1"/>
  <c r="Y4749" i="1"/>
  <c r="Y4136" i="1"/>
  <c r="Y3538" i="1"/>
  <c r="Y4272" i="1"/>
  <c r="Y4127" i="1"/>
  <c r="Y3350" i="1"/>
  <c r="Y5173" i="1"/>
  <c r="Y5002" i="1"/>
  <c r="Y6365" i="1"/>
  <c r="Y3100" i="1"/>
  <c r="Y6649" i="1"/>
  <c r="Y3694" i="1"/>
  <c r="Y744" i="1"/>
  <c r="Y3783" i="1"/>
  <c r="Y2911" i="1"/>
  <c r="Y4475" i="1"/>
  <c r="Y7259" i="1"/>
  <c r="Y2972" i="1"/>
  <c r="Y3492" i="1"/>
  <c r="Y3590" i="1"/>
  <c r="Y4042" i="1"/>
  <c r="Y2388" i="1"/>
  <c r="Y4627" i="1"/>
  <c r="Y6042" i="1"/>
  <c r="Y3724" i="1"/>
  <c r="Y2407" i="1"/>
  <c r="Y5307" i="1"/>
  <c r="Y3400" i="1"/>
  <c r="Y2733" i="1"/>
  <c r="Y4953" i="1"/>
  <c r="Y5023" i="1"/>
  <c r="Y5961" i="1"/>
  <c r="Y3173" i="1"/>
  <c r="Y5080" i="1"/>
  <c r="Y5817" i="1"/>
  <c r="Y3540" i="1"/>
  <c r="Y4232" i="1"/>
  <c r="Y6437" i="1"/>
  <c r="Y2856" i="1"/>
  <c r="Y7880" i="1"/>
  <c r="Y3881" i="1"/>
  <c r="Y4840" i="1"/>
  <c r="Y6568" i="1"/>
  <c r="Y5783" i="1"/>
  <c r="Y3816" i="1"/>
  <c r="Y3669" i="1"/>
  <c r="Y3731" i="1"/>
  <c r="Y4367" i="1"/>
  <c r="Y3215" i="1"/>
  <c r="Y6319" i="1"/>
  <c r="Y2711" i="1"/>
  <c r="Y4257" i="1"/>
  <c r="Y5647" i="1"/>
  <c r="Y5013" i="1"/>
  <c r="Y5771" i="1"/>
  <c r="Y5447" i="1"/>
  <c r="Y5110" i="1"/>
  <c r="Y5209" i="1"/>
  <c r="Y2506" i="1"/>
  <c r="Y4217" i="1"/>
  <c r="Y5240" i="1"/>
  <c r="Y4742" i="1"/>
  <c r="Y5518" i="1"/>
  <c r="Y4090" i="1"/>
  <c r="Y3613" i="1"/>
  <c r="Y2609" i="1"/>
  <c r="Y4541" i="1"/>
  <c r="Y2963" i="1"/>
  <c r="Y4598" i="1"/>
  <c r="Y5789" i="1"/>
  <c r="Y3817" i="1"/>
  <c r="Y3389" i="1"/>
  <c r="Y3612" i="1"/>
  <c r="Y2871" i="1"/>
  <c r="Y3272" i="1"/>
  <c r="Y4208" i="1"/>
  <c r="Y4384" i="1"/>
  <c r="Y4818" i="1"/>
  <c r="Y4595" i="1"/>
  <c r="Y4687" i="1"/>
  <c r="Y156" i="1"/>
  <c r="Y5430" i="1"/>
  <c r="Y5328" i="1"/>
  <c r="Y4621" i="1"/>
  <c r="Y7961" i="1"/>
  <c r="Y4009" i="1"/>
  <c r="Y5497" i="1"/>
  <c r="Y8016" i="1"/>
  <c r="Y5362" i="1"/>
  <c r="Y3813" i="1"/>
  <c r="Y5267" i="1"/>
  <c r="Y4312" i="1"/>
  <c r="Y4897" i="1"/>
  <c r="Y6250" i="1"/>
  <c r="Y5871" i="1"/>
  <c r="Y4409" i="1"/>
  <c r="Y650" i="1"/>
  <c r="Y4892" i="1"/>
  <c r="Y4830" i="1"/>
  <c r="Y3101" i="1"/>
  <c r="Y3859" i="1"/>
  <c r="Y6267" i="1"/>
  <c r="Y2538" i="1"/>
  <c r="Y6020" i="1"/>
  <c r="Y7276" i="1"/>
  <c r="Y5149" i="1"/>
  <c r="Y4923" i="1"/>
  <c r="Y4622" i="1"/>
  <c r="Y3444" i="1"/>
  <c r="Y7863" i="1"/>
  <c r="Y6862" i="1"/>
  <c r="Y3849" i="1"/>
  <c r="Y3497" i="1"/>
  <c r="Y4699" i="1"/>
  <c r="Y4826" i="1"/>
  <c r="Y5641" i="1"/>
  <c r="Y5138" i="1"/>
  <c r="Y5585" i="1"/>
  <c r="Y3750" i="1"/>
  <c r="Y207" i="1"/>
  <c r="Y3446" i="1"/>
  <c r="Y4764" i="1"/>
  <c r="Y5076" i="1"/>
  <c r="Y4375" i="1"/>
  <c r="Y4873" i="1"/>
  <c r="Y3907" i="1"/>
  <c r="Y5252" i="1"/>
  <c r="Y5117" i="1"/>
  <c r="Y5614" i="1"/>
  <c r="Y3974" i="1"/>
  <c r="Y4186" i="1"/>
  <c r="Y3380" i="1"/>
  <c r="Y3659" i="1"/>
  <c r="Y2665" i="1"/>
  <c r="Y5332" i="1"/>
  <c r="Y4255" i="1"/>
  <c r="Y1193" i="1"/>
  <c r="Y3796" i="1"/>
  <c r="Y5849" i="1"/>
  <c r="Y3802" i="1"/>
  <c r="Y5128" i="1"/>
  <c r="Y4681" i="1"/>
  <c r="Y5650" i="1"/>
  <c r="Y5306" i="1"/>
  <c r="Y4760" i="1"/>
  <c r="Y7813" i="1"/>
  <c r="Y4558" i="1"/>
  <c r="Y3319" i="1"/>
  <c r="Y6059" i="1"/>
  <c r="Y5294" i="1"/>
  <c r="Y4737" i="1"/>
  <c r="Y2296" i="1"/>
  <c r="Y4893" i="1"/>
  <c r="Y4032" i="1"/>
  <c r="Y6215" i="1"/>
  <c r="Y4859" i="1"/>
  <c r="Y5214" i="1"/>
  <c r="Y3419" i="1"/>
  <c r="Y1484" i="1"/>
  <c r="Y4626" i="1"/>
  <c r="Y7905" i="1"/>
  <c r="Y7130" i="1"/>
  <c r="Y416" i="1"/>
  <c r="Y4917" i="1"/>
  <c r="Y10" i="1"/>
  <c r="Y5392" i="1"/>
  <c r="Y3891" i="1"/>
  <c r="Y4441" i="1"/>
  <c r="Y5384" i="1"/>
  <c r="Y2473" i="1"/>
  <c r="Y5410" i="1"/>
  <c r="Y5483" i="1"/>
  <c r="Y4596" i="1"/>
  <c r="Y205" i="1"/>
  <c r="Y7909" i="1"/>
  <c r="Y4104" i="1"/>
  <c r="Y7082" i="1"/>
  <c r="Y7155" i="1"/>
  <c r="Y201" i="1"/>
  <c r="Y3785" i="1"/>
  <c r="Y4417" i="1"/>
  <c r="Y6743" i="1"/>
  <c r="Y4800" i="1"/>
  <c r="Y648" i="1"/>
  <c r="Y5665" i="1"/>
  <c r="Y4704" i="1"/>
  <c r="Y2476" i="1"/>
  <c r="Y4736" i="1"/>
  <c r="Y4886" i="1"/>
  <c r="Y3839" i="1"/>
  <c r="Y5305" i="1"/>
  <c r="Y2780" i="1"/>
  <c r="Y5199" i="1"/>
  <c r="Y5108" i="1"/>
  <c r="Y5724" i="1"/>
  <c r="Y4636" i="1"/>
  <c r="Y3943" i="1"/>
  <c r="Y7861" i="1"/>
  <c r="Y3012" i="1"/>
  <c r="Y3935" i="1"/>
  <c r="Y5236" i="1"/>
  <c r="Y197" i="1"/>
  <c r="Y5845" i="1"/>
  <c r="Y3297" i="1"/>
  <c r="Y227" i="1"/>
  <c r="Y6241" i="1"/>
  <c r="Y4722" i="1"/>
  <c r="Y6376" i="1"/>
  <c r="Y5029" i="1"/>
  <c r="Y6330" i="1"/>
  <c r="Y5269" i="1"/>
  <c r="Y3836" i="1"/>
  <c r="Y7821" i="1"/>
  <c r="Y4867" i="1"/>
  <c r="Y6385" i="1"/>
  <c r="Y5595" i="1"/>
  <c r="Y495" i="1"/>
  <c r="Y6057" i="1"/>
  <c r="Y490" i="1"/>
  <c r="Y5530" i="1"/>
  <c r="Y4157" i="1"/>
  <c r="Y4540" i="1"/>
  <c r="Y4381" i="1"/>
  <c r="Y5611" i="1"/>
  <c r="Y3162" i="1"/>
  <c r="Y4971" i="1"/>
  <c r="Y3131" i="1"/>
  <c r="Y7313" i="1"/>
  <c r="Y3545" i="1"/>
  <c r="Y6237" i="1"/>
  <c r="Y405" i="1"/>
  <c r="Y1771" i="1"/>
  <c r="Y5498" i="1"/>
  <c r="Y5623" i="1"/>
  <c r="Y4224" i="1"/>
  <c r="Y4137" i="1"/>
  <c r="Y1901" i="1"/>
  <c r="Y3427" i="1"/>
  <c r="Y1788" i="1"/>
  <c r="Y2863" i="1"/>
  <c r="Y3716" i="1"/>
  <c r="Y5158" i="1"/>
  <c r="Y4331" i="1"/>
  <c r="Y2904" i="1"/>
  <c r="Y6672" i="1"/>
  <c r="Y6564" i="1"/>
  <c r="Y4918" i="1"/>
  <c r="Y7100" i="1"/>
  <c r="Y4825" i="1"/>
  <c r="Y3401" i="1"/>
  <c r="Y4026" i="1"/>
  <c r="Y2540" i="1"/>
  <c r="Y5682" i="1"/>
  <c r="Y6689" i="1"/>
  <c r="Y6172" i="1"/>
  <c r="Y5070" i="1"/>
  <c r="Y4988" i="1"/>
  <c r="Y2959" i="1"/>
  <c r="Y3141" i="1"/>
  <c r="Y5793" i="1"/>
  <c r="Y1837" i="1"/>
  <c r="Y5325" i="1"/>
  <c r="Y3588" i="1"/>
  <c r="Y3728" i="1"/>
  <c r="Y4287" i="1"/>
  <c r="Y3182" i="1"/>
  <c r="Y5388" i="1"/>
  <c r="Y7150" i="1"/>
  <c r="Y5916" i="1"/>
  <c r="Y4262" i="1"/>
  <c r="Y5420" i="1"/>
  <c r="Y4924" i="1"/>
  <c r="Y3488" i="1"/>
  <c r="Y6001" i="1"/>
  <c r="Y7110" i="1"/>
  <c r="Y537" i="1"/>
  <c r="Y6457" i="1"/>
  <c r="Y8151" i="1"/>
  <c r="Y3126" i="1"/>
  <c r="Y4495" i="1"/>
  <c r="Y5146" i="1"/>
  <c r="Y4935" i="1"/>
  <c r="Y7987" i="1"/>
  <c r="Y5779" i="1"/>
  <c r="Y4304" i="1"/>
  <c r="Y6282" i="1"/>
  <c r="Y4604" i="1"/>
  <c r="Y4493" i="1"/>
  <c r="Y5366" i="1"/>
  <c r="Y6936" i="1"/>
  <c r="Y3405" i="1"/>
  <c r="Y7348" i="1"/>
  <c r="Y7036" i="1"/>
  <c r="Y5956" i="1"/>
  <c r="Y2655" i="1"/>
  <c r="Y4108" i="1"/>
  <c r="Y4937" i="1"/>
  <c r="Y4719" i="1"/>
  <c r="Y5105" i="1"/>
  <c r="Y7279" i="1"/>
  <c r="Y5193" i="1"/>
  <c r="Y5442" i="1"/>
  <c r="Y4382" i="1"/>
  <c r="Y5569" i="1"/>
  <c r="Y5345" i="1"/>
  <c r="Y3950" i="1"/>
  <c r="Y6103" i="1"/>
  <c r="Y4418" i="1"/>
  <c r="Y7479" i="1"/>
  <c r="Y4017" i="1"/>
  <c r="Y6004" i="1"/>
  <c r="Y4853" i="1"/>
  <c r="Y6769" i="1"/>
  <c r="Y5341" i="1"/>
  <c r="Y4185" i="1"/>
  <c r="Y5074" i="1"/>
  <c r="Y5683" i="1"/>
  <c r="Y409" i="1"/>
  <c r="Y5348" i="1"/>
  <c r="Y7992" i="1"/>
  <c r="Y4481" i="1"/>
  <c r="Y3776" i="1"/>
  <c r="Y4994" i="1"/>
  <c r="Y162" i="1"/>
  <c r="Y4968" i="1"/>
  <c r="Y969" i="1"/>
  <c r="Y2124" i="1"/>
  <c r="Y5114" i="1"/>
  <c r="Y5376" i="1"/>
  <c r="Y1862" i="1"/>
  <c r="Y6504" i="1"/>
  <c r="Y7299" i="1"/>
  <c r="Y2040" i="1"/>
  <c r="Y6889" i="1"/>
  <c r="Y4126" i="1"/>
  <c r="Y5631" i="1"/>
  <c r="Y5500" i="1"/>
  <c r="Y4550" i="1"/>
  <c r="Y5851" i="1"/>
  <c r="Y5421" i="1"/>
  <c r="Y5337" i="1"/>
  <c r="Y3985" i="1"/>
  <c r="Y3685" i="1"/>
  <c r="Y7814" i="1"/>
  <c r="Y2505" i="1"/>
  <c r="Y6527" i="1"/>
  <c r="Y6906" i="1"/>
  <c r="Y858" i="1"/>
  <c r="Y4657" i="1"/>
  <c r="Y3189" i="1"/>
  <c r="Y6662" i="1"/>
  <c r="Y2827" i="1"/>
  <c r="Y6111" i="1"/>
  <c r="Y2996" i="1"/>
  <c r="Y5309" i="1"/>
  <c r="Y4140" i="1"/>
  <c r="Y5546" i="1"/>
  <c r="Y6117" i="1"/>
  <c r="Y5373" i="1"/>
  <c r="Y3922" i="1"/>
  <c r="Y5547" i="1"/>
  <c r="Y2874" i="1"/>
  <c r="Y2204" i="1"/>
  <c r="Y4522" i="1"/>
  <c r="Y5732" i="1"/>
  <c r="Y4770" i="1"/>
  <c r="Y5644" i="1"/>
  <c r="Y4332" i="1"/>
  <c r="Y5809" i="1"/>
  <c r="Y7378" i="1"/>
  <c r="Y7240" i="1"/>
  <c r="Y5588" i="1"/>
  <c r="Y5698" i="1"/>
  <c r="Y4398" i="1"/>
  <c r="Y5882" i="1"/>
  <c r="Y2960" i="1"/>
  <c r="Y6857" i="1"/>
  <c r="Y6741" i="1"/>
  <c r="Y264" i="1"/>
  <c r="Y4666" i="1"/>
  <c r="Y6670" i="1"/>
  <c r="Y5409" i="1"/>
  <c r="Y5148" i="1"/>
  <c r="Y5982" i="1"/>
  <c r="Y4303" i="1"/>
  <c r="Y5367" i="1"/>
  <c r="Y361" i="1"/>
  <c r="Y3852" i="1"/>
  <c r="Y5526" i="1"/>
  <c r="Y6544" i="1"/>
  <c r="Y5197" i="1"/>
  <c r="Y5525" i="1"/>
  <c r="Y3358" i="1"/>
  <c r="Y5033" i="1"/>
  <c r="Y5754" i="1"/>
  <c r="Y5622" i="1"/>
  <c r="Y5721" i="1"/>
  <c r="Y4484" i="1"/>
  <c r="Y5663" i="1"/>
  <c r="Y6143" i="1"/>
  <c r="Y3464" i="1"/>
  <c r="Y6674" i="1"/>
  <c r="Y5776" i="1"/>
  <c r="Y3373" i="1"/>
  <c r="Y7406" i="1"/>
  <c r="Y5505" i="1"/>
  <c r="Y5414" i="1"/>
  <c r="Y6652" i="1"/>
  <c r="Y5131" i="1"/>
  <c r="Y4338" i="1"/>
  <c r="Y4386" i="1"/>
  <c r="Y6483" i="1"/>
  <c r="Y5324" i="1"/>
  <c r="Y6219" i="1"/>
  <c r="Y5032" i="1"/>
  <c r="Y6193" i="1"/>
  <c r="Y6253" i="1"/>
  <c r="Y4833" i="1"/>
  <c r="Y6130" i="1"/>
  <c r="Y2175" i="1"/>
  <c r="Y6073" i="1"/>
  <c r="Y4590" i="1"/>
  <c r="Y5966" i="1"/>
  <c r="Y7954" i="1"/>
  <c r="Y4877" i="1"/>
  <c r="Y4582" i="1"/>
  <c r="Y6595" i="1"/>
  <c r="Y3333" i="1"/>
  <c r="Y5511" i="1"/>
  <c r="Y4697" i="1"/>
  <c r="Y1818" i="1"/>
  <c r="Y5605" i="1"/>
  <c r="Y4528" i="1"/>
  <c r="Y3142" i="1"/>
  <c r="Y4516" i="1"/>
  <c r="Y2728" i="1"/>
  <c r="Y3226" i="1"/>
  <c r="Y247" i="1"/>
  <c r="Y7947" i="1"/>
  <c r="Y3354" i="1"/>
  <c r="Y4805" i="1"/>
  <c r="Y273" i="1"/>
  <c r="Y7204" i="1"/>
  <c r="Y6235" i="1"/>
  <c r="Y2508" i="1"/>
  <c r="Y5620" i="1"/>
  <c r="Y8346" i="1"/>
  <c r="Y1076" i="1"/>
  <c r="Y5401" i="1"/>
  <c r="Y5048" i="1"/>
  <c r="Y5699" i="1"/>
  <c r="Y6027" i="1"/>
  <c r="Y4739" i="1"/>
  <c r="Y4938" i="1"/>
  <c r="Y4829" i="1"/>
  <c r="Y3560" i="1"/>
  <c r="Y2917" i="1"/>
  <c r="Y3484" i="1"/>
  <c r="Y3044" i="1"/>
  <c r="Y7413" i="1"/>
  <c r="Y6228" i="1"/>
  <c r="Y5054" i="1"/>
  <c r="Y4477" i="1"/>
  <c r="Y4838" i="1"/>
  <c r="Y5824" i="1"/>
  <c r="Y4509" i="1"/>
  <c r="Y3866" i="1"/>
  <c r="Y4848" i="1"/>
  <c r="Y4952" i="1"/>
  <c r="Y4538" i="1"/>
  <c r="Y5634" i="1"/>
  <c r="Y5313" i="1"/>
  <c r="Y4759" i="1"/>
  <c r="Y6883" i="1"/>
  <c r="Y4518" i="1"/>
  <c r="Y4391" i="1"/>
  <c r="Y4533" i="1"/>
  <c r="Y5944" i="1"/>
  <c r="Y4757" i="1"/>
  <c r="Y4901" i="1"/>
  <c r="Y4763" i="1"/>
  <c r="Y2606" i="1"/>
  <c r="Y6394" i="1"/>
  <c r="Y7379" i="1"/>
  <c r="Y7842" i="1"/>
  <c r="Y2760" i="1"/>
  <c r="Y5042" i="1"/>
  <c r="Y5044" i="1"/>
  <c r="Y5512" i="1"/>
  <c r="Y5582" i="1"/>
  <c r="Y8028" i="1"/>
  <c r="Y6096" i="1"/>
  <c r="Y4092" i="1"/>
  <c r="Y7491" i="1"/>
  <c r="Y5788" i="1"/>
  <c r="Y3431" i="1"/>
  <c r="Y4368" i="1"/>
  <c r="Y4861" i="1"/>
  <c r="Y4156" i="1"/>
  <c r="Y3331" i="1"/>
  <c r="Y3779" i="1"/>
  <c r="Y5747" i="1"/>
  <c r="Y3399" i="1"/>
  <c r="Y4984" i="1"/>
  <c r="Y5436" i="1"/>
  <c r="Y6570" i="1"/>
  <c r="Y4057" i="1"/>
  <c r="Y6538" i="1"/>
  <c r="Y5571" i="1"/>
  <c r="Y4062" i="1"/>
  <c r="Y4903" i="1"/>
  <c r="Y6273" i="1"/>
  <c r="Y5792" i="1"/>
  <c r="Y2890" i="1"/>
  <c r="Y6808" i="1"/>
  <c r="Y5959" i="1"/>
  <c r="Y5365" i="1"/>
  <c r="Y4979" i="1"/>
  <c r="Y5170" i="1"/>
  <c r="Y7263" i="1"/>
  <c r="Y4985" i="1"/>
  <c r="Y3879" i="1"/>
  <c r="Y363" i="1"/>
  <c r="Y4003" i="1"/>
  <c r="Y5246" i="1"/>
  <c r="Y6055" i="1"/>
  <c r="Y5310" i="1"/>
  <c r="Y3864" i="1"/>
  <c r="Y6926" i="1"/>
  <c r="Y4218" i="1"/>
  <c r="Y3144" i="1"/>
  <c r="Y4294" i="1"/>
  <c r="Y5757" i="1"/>
  <c r="Y6809" i="1"/>
  <c r="Y4051" i="1"/>
  <c r="Y5714" i="1"/>
  <c r="Y4943" i="1"/>
  <c r="Y5632" i="1"/>
  <c r="Y5722" i="1"/>
  <c r="Y5465" i="1"/>
  <c r="Y6587" i="1"/>
  <c r="Y5616" i="1"/>
  <c r="Y6064" i="1"/>
  <c r="Y5544" i="1"/>
  <c r="Y4944" i="1"/>
  <c r="Y6248" i="1"/>
  <c r="Y2952" i="1"/>
  <c r="Y5268" i="1"/>
  <c r="Y5709" i="1"/>
  <c r="Y4976" i="1"/>
  <c r="Y3896" i="1"/>
  <c r="Y5179" i="1"/>
  <c r="Y6076" i="1"/>
  <c r="Y5564" i="1"/>
  <c r="Y5932" i="1"/>
  <c r="Y4589" i="1"/>
  <c r="Y6035" i="1"/>
  <c r="Y4735" i="1"/>
  <c r="Y6944" i="1"/>
  <c r="Y2968" i="1"/>
  <c r="Y6571" i="1"/>
  <c r="Y5035" i="1"/>
  <c r="Y4692" i="1"/>
  <c r="Y6990" i="1"/>
  <c r="Y5330" i="1"/>
  <c r="Y6298" i="1"/>
  <c r="Y4683" i="1"/>
  <c r="Y4956" i="1"/>
  <c r="Y3353" i="1"/>
  <c r="Y5693" i="1"/>
  <c r="Y8127" i="1"/>
  <c r="Y8024" i="1"/>
  <c r="Y714" i="1"/>
  <c r="Y7145" i="1"/>
  <c r="Y6191" i="1"/>
  <c r="Y7982" i="1"/>
  <c r="Y5535" i="1"/>
  <c r="Y6121" i="1"/>
  <c r="Y5374" i="1"/>
  <c r="Y5296" i="1"/>
  <c r="Y5322" i="1"/>
  <c r="Y5223" i="1"/>
  <c r="Y4832" i="1"/>
  <c r="Y6370" i="1"/>
  <c r="Y6006" i="1"/>
  <c r="Y4111" i="1"/>
  <c r="Y6922" i="1"/>
  <c r="Y5127" i="1"/>
  <c r="Y4410" i="1"/>
  <c r="Y4503" i="1"/>
  <c r="Y6898" i="1"/>
  <c r="Y4966" i="1"/>
  <c r="Y6690" i="1"/>
  <c r="Y4459" i="1"/>
  <c r="Y4223" i="1"/>
  <c r="Y5438" i="1"/>
  <c r="Y6161" i="1"/>
  <c r="Y5808" i="1"/>
  <c r="Y5272" i="1"/>
  <c r="Y3382" i="1"/>
  <c r="Y3759" i="1"/>
  <c r="Y2910" i="1"/>
  <c r="Y4822" i="1"/>
  <c r="Y4350" i="1"/>
  <c r="Y5836" i="1"/>
  <c r="Y4684" i="1"/>
  <c r="Y7182" i="1"/>
  <c r="Y4933" i="1"/>
  <c r="Y4049" i="1"/>
  <c r="Y5677" i="1"/>
  <c r="Y3726" i="1"/>
  <c r="Y5965" i="1"/>
  <c r="Y4403" i="1"/>
  <c r="Y4808" i="1"/>
  <c r="Y5180" i="1"/>
  <c r="Y5675" i="1"/>
  <c r="Y4910" i="1"/>
  <c r="Y360" i="1"/>
  <c r="Y5787" i="1"/>
  <c r="Y5900" i="1"/>
  <c r="Y2695" i="1"/>
  <c r="Y6050" i="1"/>
  <c r="Y5767" i="1"/>
  <c r="Y5654" i="1"/>
  <c r="Y5926" i="1"/>
  <c r="Y4292" i="1"/>
  <c r="Y4034" i="1"/>
  <c r="Y6534" i="1"/>
  <c r="Y6166" i="1"/>
  <c r="Y4527" i="1"/>
  <c r="Y7860" i="1"/>
  <c r="Y4442" i="1"/>
  <c r="Y5539" i="1"/>
  <c r="Y6181" i="1"/>
  <c r="Y6953" i="1"/>
  <c r="Y8159" i="1"/>
  <c r="Y5901" i="1"/>
  <c r="Y5831" i="1"/>
  <c r="Y5280" i="1"/>
  <c r="Y4567" i="1"/>
  <c r="Y4624" i="1"/>
  <c r="Y7196" i="1"/>
  <c r="Y5541" i="1"/>
  <c r="Y6567" i="1"/>
  <c r="Y5640" i="1"/>
  <c r="Y4882" i="1"/>
  <c r="Y8234" i="1"/>
  <c r="Y5531" i="1"/>
  <c r="Y6084" i="1"/>
  <c r="Y5691" i="1"/>
  <c r="Y7421" i="1"/>
  <c r="Y5946" i="1"/>
  <c r="Y4004" i="1"/>
  <c r="Y4755" i="1"/>
  <c r="Y3307" i="1"/>
  <c r="Y7917" i="1"/>
  <c r="Y4919" i="1"/>
  <c r="Y4865" i="1"/>
  <c r="Y5686" i="1"/>
  <c r="Y6167" i="1"/>
  <c r="Y6712" i="1"/>
  <c r="Y3584" i="1"/>
  <c r="Y4744" i="1"/>
  <c r="Y3841" i="1"/>
  <c r="Y5063" i="1"/>
  <c r="Y5102" i="1"/>
  <c r="Y7630" i="1"/>
  <c r="Y5580" i="1"/>
  <c r="Y5241" i="1"/>
  <c r="Y6629" i="1"/>
  <c r="Y5163" i="1"/>
  <c r="Y5575" i="1"/>
  <c r="Y5719" i="1"/>
  <c r="Y5065" i="1"/>
  <c r="Y2238" i="1"/>
  <c r="Y252" i="1"/>
  <c r="Y4846" i="1"/>
  <c r="Y5050" i="1"/>
  <c r="Y5716" i="1"/>
  <c r="Y3027" i="1"/>
  <c r="Y6125" i="1"/>
  <c r="Y3837" i="1"/>
  <c r="Y7146" i="1"/>
  <c r="Y5300" i="1"/>
  <c r="Y3883" i="1"/>
  <c r="Y3273" i="1"/>
  <c r="Y4936" i="1"/>
  <c r="Y5626" i="1"/>
  <c r="Y2569" i="1"/>
  <c r="Y2955" i="1"/>
  <c r="Y5627" i="1"/>
  <c r="Y4456" i="1"/>
  <c r="Y5766" i="1"/>
  <c r="Y2815" i="1"/>
  <c r="Y5514" i="1"/>
  <c r="Y4647" i="1"/>
  <c r="Y4804" i="1"/>
  <c r="Y6162" i="1"/>
  <c r="Y4247" i="1"/>
  <c r="Y6676" i="1"/>
  <c r="Y4743" i="1"/>
  <c r="Y5797" i="1"/>
  <c r="Y7815" i="1"/>
  <c r="Y5352" i="1"/>
  <c r="Y579" i="1"/>
  <c r="Y7386" i="1"/>
  <c r="Y7897" i="1"/>
  <c r="Y3809" i="1"/>
  <c r="Y5355" i="1"/>
  <c r="Y7811" i="1"/>
  <c r="Y4573" i="1"/>
  <c r="Y4520" i="1"/>
  <c r="Y7073" i="1"/>
  <c r="Y4465" i="1"/>
  <c r="Y4180" i="1"/>
  <c r="Y5725" i="1"/>
  <c r="Y3735" i="1"/>
  <c r="Y6173" i="1"/>
  <c r="Y4505" i="1"/>
  <c r="Y5387" i="1"/>
  <c r="Y6384" i="1"/>
  <c r="Y983" i="1"/>
  <c r="Y6411" i="1"/>
  <c r="Y4285" i="1"/>
  <c r="Y6150" i="1"/>
  <c r="Y4841" i="1"/>
  <c r="Y5841" i="1"/>
  <c r="Y2543" i="1"/>
  <c r="Y4797" i="1"/>
  <c r="Y6204" i="1"/>
  <c r="Y5975" i="1"/>
  <c r="Y3204" i="1"/>
  <c r="Y4649" i="1"/>
  <c r="Y5978" i="1"/>
  <c r="Y6034" i="1"/>
  <c r="Y5687" i="1"/>
  <c r="Y5576" i="1"/>
  <c r="Y1217" i="1"/>
  <c r="Y4547" i="1"/>
  <c r="Y7194" i="1"/>
  <c r="Y5618" i="1"/>
  <c r="Y5731" i="1"/>
  <c r="Y6657" i="1"/>
  <c r="Y5910" i="1"/>
  <c r="Y4605" i="1"/>
  <c r="Y4911" i="1"/>
  <c r="Y4614" i="1"/>
  <c r="Y3282" i="1"/>
  <c r="Y5672" i="1"/>
  <c r="Y5455" i="1"/>
  <c r="Y5532" i="1"/>
  <c r="Y5364" i="1"/>
  <c r="Y5112" i="1"/>
  <c r="Y6850" i="1"/>
  <c r="Y7980" i="1"/>
  <c r="Y5281" i="1"/>
  <c r="Y4905" i="1"/>
  <c r="Y5386" i="1"/>
  <c r="Y4880" i="1"/>
  <c r="Y5407" i="1"/>
  <c r="Y2393" i="1"/>
  <c r="Y5886" i="1"/>
  <c r="Y4160" i="1"/>
  <c r="Y4775" i="1"/>
  <c r="Y5141" i="1"/>
  <c r="Y6198" i="1"/>
  <c r="Y7812" i="1"/>
  <c r="Y4999" i="1"/>
  <c r="Y7137" i="1"/>
  <c r="Y3267" i="1"/>
  <c r="Y6460" i="1"/>
  <c r="Y6066" i="1"/>
  <c r="Y3744" i="1"/>
  <c r="Y6724" i="1"/>
  <c r="Y6256" i="1"/>
  <c r="Y4728" i="1"/>
  <c r="Y4881" i="1"/>
  <c r="Y3363" i="1"/>
  <c r="Y3295" i="1"/>
  <c r="Y4532" i="1"/>
  <c r="Y3371" i="1"/>
  <c r="Y6891" i="1"/>
  <c r="Y7960" i="1"/>
  <c r="Y4319" i="1"/>
  <c r="Y4443" i="1"/>
  <c r="Y3301" i="1"/>
  <c r="Y4193" i="1"/>
  <c r="Y1946" i="1"/>
  <c r="Y5837" i="1"/>
  <c r="Y4040" i="1"/>
  <c r="Y7226" i="1"/>
  <c r="Y5466" i="1"/>
  <c r="Y5475" i="1"/>
  <c r="Y4986" i="1"/>
  <c r="Y5759" i="1"/>
  <c r="Y2684" i="1"/>
  <c r="Y7315" i="1"/>
  <c r="Y7898" i="1"/>
  <c r="Y4286" i="1"/>
  <c r="Y6485" i="1"/>
  <c r="Y6151" i="1"/>
  <c r="Y5077" i="1"/>
  <c r="Y6158" i="1"/>
  <c r="Y5977" i="1"/>
  <c r="Y5036" i="1"/>
  <c r="Y2378" i="1"/>
  <c r="Y5191" i="1"/>
  <c r="Y5818" i="1"/>
  <c r="Y4077" i="1"/>
  <c r="Y5540" i="1"/>
  <c r="Y5847" i="1"/>
  <c r="Y6089" i="1"/>
  <c r="Y7005" i="1"/>
  <c r="Y5040" i="1"/>
  <c r="Y6455" i="1"/>
  <c r="Y2348" i="1"/>
  <c r="Y6333" i="1"/>
  <c r="Y5323" i="1"/>
  <c r="Y5291" i="1"/>
  <c r="Y3928" i="1"/>
  <c r="Y6093" i="1"/>
  <c r="Y4802" i="1"/>
  <c r="Y4275" i="1"/>
  <c r="Y5873" i="1"/>
  <c r="Y6747" i="1"/>
  <c r="Y4574" i="1"/>
  <c r="Y3147" i="1"/>
  <c r="Y3573" i="1"/>
  <c r="Y2978" i="1"/>
  <c r="Y5777" i="1"/>
  <c r="Y2310" i="1"/>
  <c r="Y6986" i="1"/>
  <c r="Y4765" i="1"/>
  <c r="Y5955" i="1"/>
  <c r="Y5078" i="1"/>
  <c r="Y5859" i="1"/>
  <c r="Y6683" i="1"/>
  <c r="Y4258" i="1"/>
  <c r="Y5320" i="1"/>
  <c r="Y5878" i="1"/>
  <c r="Y4998" i="1"/>
  <c r="Y5150" i="1"/>
  <c r="Y5506" i="1"/>
  <c r="Y5107" i="1"/>
  <c r="Y5718" i="1"/>
  <c r="Y5286" i="1"/>
  <c r="Y5303" i="1"/>
  <c r="Y6070" i="1"/>
  <c r="Y4514" i="1"/>
  <c r="Y5679" i="1"/>
  <c r="Y7397" i="1"/>
  <c r="Y6828" i="1"/>
  <c r="Y3873" i="1"/>
  <c r="Y5948" i="1"/>
  <c r="Y5927" i="1"/>
  <c r="Y5274" i="1"/>
  <c r="Y6187" i="1"/>
  <c r="Y3697" i="1"/>
  <c r="Y5450" i="1"/>
  <c r="Y4904" i="1"/>
  <c r="Y3616" i="1"/>
  <c r="Y5491" i="1"/>
  <c r="Y7423" i="1"/>
  <c r="Y7326" i="1"/>
  <c r="Y4959" i="1"/>
  <c r="Y4440" i="1"/>
  <c r="Y5992" i="1"/>
  <c r="Y4623" i="1"/>
  <c r="Y5452" i="1"/>
  <c r="Y6685" i="1"/>
  <c r="Y4216" i="1"/>
  <c r="Y6075" i="1"/>
  <c r="Y5082" i="1"/>
  <c r="Y5285" i="1"/>
  <c r="Y6514" i="1"/>
  <c r="Y3822" i="1"/>
  <c r="Y4613" i="1"/>
  <c r="Y2108" i="1"/>
  <c r="Y5685" i="1"/>
  <c r="Y7059" i="1"/>
  <c r="Y4785" i="1"/>
  <c r="Y5973" i="1"/>
  <c r="Y5862" i="1"/>
  <c r="Y6201" i="1"/>
  <c r="Y5550" i="1"/>
  <c r="Y6220" i="1"/>
  <c r="Y6651" i="1"/>
  <c r="Y3222" i="1"/>
  <c r="Y4854" i="1"/>
  <c r="Y5100" i="1"/>
  <c r="Y5648" i="1"/>
  <c r="Y5356" i="1"/>
  <c r="Y5667" i="1"/>
  <c r="Y4814" i="1"/>
  <c r="Y5247" i="1"/>
  <c r="Y5342" i="1"/>
  <c r="Y8007" i="1"/>
  <c r="Y5737" i="1"/>
  <c r="Y5701" i="1"/>
  <c r="Y7262" i="1"/>
  <c r="Y5962" i="1"/>
  <c r="Y6349" i="1"/>
  <c r="Y7168" i="1"/>
  <c r="Y4587" i="1"/>
  <c r="Y5708" i="1"/>
  <c r="Y6754" i="1"/>
  <c r="Y2627" i="1"/>
  <c r="Y7453" i="1"/>
  <c r="Y6149" i="1"/>
  <c r="Y5487" i="1"/>
  <c r="Y4305" i="1"/>
  <c r="Y6067" i="1"/>
  <c r="Y6479" i="1"/>
  <c r="Y6677" i="1"/>
  <c r="Y5142" i="1"/>
  <c r="Y3067" i="1"/>
  <c r="Y5661" i="1"/>
  <c r="Y7072" i="1"/>
  <c r="Y5658" i="1"/>
  <c r="Y3329" i="1"/>
  <c r="Y5435" i="1"/>
  <c r="Y4073" i="1"/>
  <c r="Y5633" i="1"/>
  <c r="Y3310" i="1"/>
  <c r="Y5970" i="1"/>
  <c r="Y8075" i="1"/>
  <c r="Y5872" i="1"/>
  <c r="Y3835" i="1"/>
  <c r="Y1386" i="1"/>
  <c r="Y2885" i="1"/>
  <c r="Y4578" i="1"/>
  <c r="Y6656" i="1"/>
  <c r="Y6664" i="1"/>
  <c r="Y6521" i="1"/>
  <c r="Y5012" i="1"/>
  <c r="Y4261" i="1"/>
  <c r="Y6366" i="1"/>
  <c r="Y5289" i="1"/>
  <c r="Y6582" i="1"/>
  <c r="Y6038" i="1"/>
  <c r="Y5844" i="1"/>
  <c r="Y6650" i="1"/>
  <c r="Y6328" i="1"/>
  <c r="Y4523" i="1"/>
  <c r="Y6416" i="1"/>
  <c r="Y5969" i="1"/>
  <c r="Y5832" i="1"/>
  <c r="Y5778" i="1"/>
  <c r="Y276" i="1"/>
  <c r="Y6288" i="1"/>
  <c r="Y4667" i="1"/>
  <c r="Y7845" i="1"/>
  <c r="Y6274" i="1"/>
  <c r="Y6729" i="1"/>
  <c r="Y5496" i="1"/>
  <c r="Y4515" i="1"/>
  <c r="Y5704" i="1"/>
  <c r="Y3624" i="1"/>
  <c r="Y4588" i="1"/>
  <c r="Y4824" i="1"/>
  <c r="Y6343" i="1"/>
  <c r="Y8280" i="1"/>
  <c r="Y1879" i="1"/>
  <c r="Y6620" i="1"/>
  <c r="Y7248" i="1"/>
  <c r="Y4284" i="1"/>
  <c r="Y5937" i="1"/>
  <c r="Y5227" i="1"/>
  <c r="Y5130" i="1"/>
  <c r="Y3116" i="1"/>
  <c r="Y6402" i="1"/>
  <c r="Y6232" i="1"/>
  <c r="Y5813" i="1"/>
  <c r="Y6135" i="1"/>
  <c r="Y6122" i="1"/>
  <c r="Y8021" i="1"/>
  <c r="Y7555" i="1"/>
  <c r="Y1303" i="1"/>
  <c r="Y5549" i="1"/>
  <c r="Y5380" i="1"/>
  <c r="Y3932" i="1"/>
  <c r="Y6372" i="1"/>
  <c r="Y5751" i="1"/>
  <c r="Y5454" i="1"/>
  <c r="Y6833" i="1"/>
  <c r="Y7385" i="1"/>
  <c r="Y4416" i="1"/>
  <c r="Y5477" i="1"/>
  <c r="Y6586" i="1"/>
  <c r="Y5339" i="1"/>
  <c r="Y5646" i="1"/>
  <c r="Y5319" i="1"/>
  <c r="Y4929" i="1"/>
  <c r="Y5838" i="1"/>
  <c r="Y6390" i="1"/>
  <c r="Y7440" i="1"/>
  <c r="Y7157" i="1"/>
  <c r="Y6175" i="1"/>
  <c r="Y4146" i="1"/>
  <c r="Y4524" i="1"/>
  <c r="Y5515" i="1"/>
  <c r="Y4357" i="1"/>
  <c r="Y4407" i="1"/>
  <c r="Y6351" i="1"/>
  <c r="Y5954" i="1"/>
  <c r="Y5628" i="1"/>
  <c r="Y4958" i="1"/>
  <c r="Y5245" i="1"/>
  <c r="Y6477" i="1"/>
  <c r="Y8158" i="1"/>
  <c r="Y7250" i="1"/>
  <c r="Y5987" i="1"/>
  <c r="Y5798" i="1"/>
  <c r="Y6807" i="1"/>
  <c r="Y7058" i="1"/>
  <c r="Y4521" i="1"/>
  <c r="Y4043" i="1"/>
  <c r="Y8063" i="1"/>
  <c r="Y3428" i="1"/>
  <c r="Y6963" i="1"/>
  <c r="Y7303" i="1"/>
  <c r="Y6345" i="1"/>
  <c r="Y6997" i="1"/>
  <c r="Y6269" i="1"/>
  <c r="Y6421" i="1"/>
  <c r="Y5976" i="1"/>
  <c r="Y3113" i="1"/>
  <c r="Y7822" i="1"/>
  <c r="Y6129" i="1"/>
  <c r="Y4639" i="1"/>
  <c r="Y5095" i="1"/>
  <c r="Y51" i="1"/>
  <c r="Y4302" i="1"/>
  <c r="Y5024" i="1"/>
  <c r="Y5186" i="1"/>
  <c r="Y4955" i="1"/>
  <c r="Y4462" i="1"/>
  <c r="Y5906" i="1"/>
  <c r="Y3960" i="1"/>
  <c r="Y7368" i="1"/>
  <c r="Y5516" i="1"/>
  <c r="Y6018" i="1"/>
  <c r="Y7245" i="1"/>
  <c r="Y6190" i="1"/>
  <c r="Y2586" i="1"/>
  <c r="Y5537" i="1"/>
  <c r="Y6482" i="1"/>
  <c r="Y7031" i="1"/>
  <c r="Y6147" i="1"/>
  <c r="Y3830" i="1"/>
  <c r="Y5206" i="1"/>
  <c r="Y7943" i="1"/>
  <c r="Y6342" i="1"/>
  <c r="Y7003" i="1"/>
  <c r="Y6030" i="1"/>
  <c r="Y6420" i="1"/>
  <c r="Y5266" i="1"/>
  <c r="Y6229" i="1"/>
  <c r="Y6868" i="1"/>
  <c r="Y5426" i="1"/>
  <c r="Y5393" i="1"/>
  <c r="Y1914" i="1"/>
  <c r="Y300" i="1"/>
  <c r="Y6498" i="1"/>
  <c r="Y5517" i="1"/>
  <c r="Y6202" i="1"/>
  <c r="Y5363" i="1"/>
  <c r="Y6133" i="1"/>
  <c r="Y6178" i="1"/>
  <c r="Y5448" i="1"/>
  <c r="Y5727" i="1"/>
  <c r="Y4221" i="1"/>
  <c r="Y4107" i="1"/>
  <c r="Y6577" i="1"/>
  <c r="Y6952" i="1"/>
  <c r="Y1380" i="1"/>
  <c r="Y1533" i="1"/>
  <c r="Y5842" i="1"/>
  <c r="Y6776" i="1"/>
  <c r="Y5925" i="1"/>
  <c r="Y3336" i="1"/>
  <c r="Y3938" i="1"/>
  <c r="Y6378" i="1"/>
  <c r="Y6276" i="1"/>
  <c r="Y4045" i="1"/>
  <c r="Y6032" i="1"/>
  <c r="Y6646" i="1"/>
  <c r="Y2481" i="1"/>
  <c r="Y5577" i="1"/>
  <c r="Y6602" i="1"/>
  <c r="Y5490" i="1"/>
  <c r="Y6395" i="1"/>
  <c r="Y6046" i="1"/>
  <c r="Y5334" i="1"/>
  <c r="Y7156" i="1"/>
  <c r="Y6443" i="1"/>
  <c r="Y5866" i="1"/>
  <c r="Y1549" i="1"/>
  <c r="Y5169" i="1"/>
  <c r="Y6991" i="1"/>
  <c r="Y6924" i="1"/>
  <c r="Y7027" i="1"/>
  <c r="Y7999" i="1"/>
  <c r="Y5067" i="1"/>
  <c r="Y7580" i="1"/>
  <c r="Y6592" i="1"/>
  <c r="Y6131" i="1"/>
  <c r="Y7349" i="1"/>
  <c r="Y6295" i="1"/>
  <c r="Y5479" i="1"/>
  <c r="Y2528" i="1"/>
  <c r="Y5642" i="1"/>
  <c r="Y5624" i="1"/>
  <c r="Y5630" i="1"/>
  <c r="Y1030" i="1"/>
  <c r="Y3410" i="1"/>
  <c r="Y5819" i="1"/>
  <c r="Y266" i="1"/>
  <c r="Y6965" i="1"/>
  <c r="Y6101" i="1"/>
  <c r="Y6353" i="1"/>
  <c r="Y5743" i="1"/>
  <c r="Y3473" i="1"/>
  <c r="Y7301" i="1"/>
  <c r="Y7308" i="1"/>
  <c r="Y2153" i="1"/>
  <c r="Y6309" i="1"/>
  <c r="Y4961" i="1"/>
  <c r="Y358" i="1"/>
  <c r="Y4084" i="1"/>
  <c r="Y5765" i="1"/>
  <c r="Y5053" i="1"/>
  <c r="Y3467" i="1"/>
  <c r="Y6062" i="1"/>
  <c r="Y6357" i="1"/>
  <c r="Y6588" i="1"/>
  <c r="Y5684" i="1"/>
  <c r="Y4402" i="1"/>
  <c r="Y6024" i="1"/>
  <c r="Y5368" i="1"/>
  <c r="Y7316" i="1"/>
  <c r="Y7973" i="1"/>
  <c r="Y4072" i="1"/>
  <c r="Y5935" i="1"/>
  <c r="Y6824" i="1"/>
  <c r="Y5967" i="1"/>
  <c r="Y6036" i="1"/>
  <c r="Y4701" i="1"/>
  <c r="Y6200" i="1"/>
  <c r="Y5242" i="1"/>
  <c r="Y6208" i="1"/>
  <c r="Y41" i="1"/>
  <c r="Y3078" i="1"/>
  <c r="Y6518" i="1"/>
  <c r="Y8049" i="1"/>
  <c r="Y2396" i="1"/>
  <c r="Y5079" i="1"/>
  <c r="Y5402" i="1"/>
  <c r="Y5087" i="1"/>
  <c r="Y4151" i="1"/>
  <c r="Y7882" i="1"/>
  <c r="Y511" i="1"/>
  <c r="Y6575" i="1"/>
  <c r="Y4615" i="1"/>
  <c r="Y6530" i="1"/>
  <c r="Y6165" i="1"/>
  <c r="Y4508" i="1"/>
  <c r="Y4850" i="1"/>
  <c r="Y6401" i="1"/>
  <c r="Y6666" i="1"/>
  <c r="Y4506" i="1"/>
  <c r="Y6725" i="1"/>
  <c r="Y6512" i="1"/>
  <c r="Y7092" i="1"/>
  <c r="Y6247" i="1"/>
  <c r="Y2980" i="1"/>
  <c r="Y4791" i="1"/>
  <c r="Y6053" i="1"/>
  <c r="Y2886" i="1"/>
  <c r="Y5256" i="1"/>
  <c r="Y7035" i="1"/>
  <c r="Y5467" i="1"/>
  <c r="Y4464" i="1"/>
  <c r="Y6798" i="1"/>
  <c r="Y6788" i="1"/>
  <c r="Y5208" i="1"/>
  <c r="Y6996" i="1"/>
  <c r="Y5670" i="1"/>
  <c r="Y5742" i="1"/>
  <c r="Y6292" i="1"/>
  <c r="Y4931" i="1"/>
  <c r="Y6336" i="1"/>
  <c r="Y7187" i="1"/>
  <c r="Y7300" i="1"/>
  <c r="Y6011" i="1"/>
  <c r="Y6179" i="1"/>
  <c r="Y6797" i="1"/>
  <c r="Y5578" i="1"/>
  <c r="Y6301" i="1"/>
  <c r="Y7077" i="1"/>
  <c r="Y5460" i="1"/>
  <c r="Y6189" i="1"/>
  <c r="Y3163" i="1"/>
  <c r="Y5786" i="1"/>
  <c r="Y5653" i="1"/>
  <c r="Y5912" i="1"/>
  <c r="Y6697" i="1"/>
  <c r="Y5945" i="1"/>
  <c r="Y4353" i="1"/>
  <c r="Y5184" i="1"/>
  <c r="Y3527" i="1"/>
  <c r="Y4082" i="1"/>
  <c r="Y6929" i="1"/>
  <c r="Y6675" i="1"/>
  <c r="Y7275" i="1"/>
  <c r="Y4028" i="1"/>
  <c r="Y3805" i="1"/>
  <c r="Y6259" i="1"/>
  <c r="Y4996" i="1"/>
  <c r="Y6245" i="1"/>
  <c r="Y7843" i="1"/>
  <c r="Y5264" i="1"/>
  <c r="Y8018" i="1"/>
  <c r="Y4556" i="1"/>
  <c r="Y7963" i="1"/>
  <c r="Y7988" i="1"/>
  <c r="Y6773" i="1"/>
  <c r="Y6937" i="1"/>
  <c r="Y8022" i="1"/>
  <c r="Y6335" i="1"/>
  <c r="Y3589" i="1"/>
  <c r="Y6469" i="1"/>
  <c r="Y5989" i="1"/>
  <c r="Y3648" i="1"/>
  <c r="Y3495" i="1"/>
  <c r="Y5583" i="1"/>
  <c r="Y3364" i="1"/>
  <c r="Y1748" i="1"/>
  <c r="Y6213" i="1"/>
  <c r="Y7695" i="1"/>
  <c r="Y4463" i="1"/>
  <c r="Y5433" i="1"/>
  <c r="Y4806" i="1"/>
  <c r="Y4868" i="1"/>
  <c r="Y3030" i="1"/>
  <c r="Y4147" i="1"/>
  <c r="Y7507" i="1"/>
  <c r="Y6448" i="1"/>
  <c r="Y5198" i="1"/>
  <c r="Y3281" i="1"/>
  <c r="Y372" i="1"/>
  <c r="Y846" i="1"/>
  <c r="Y2078" i="1"/>
  <c r="Y233" i="1"/>
  <c r="Y5790" i="1"/>
  <c r="Y6265" i="1"/>
  <c r="Y6787" i="1"/>
  <c r="Y6718" i="1"/>
  <c r="Y6155" i="1"/>
  <c r="Y7431" i="1"/>
  <c r="Y7430" i="1"/>
  <c r="Y4606" i="1"/>
  <c r="Y5826" i="1"/>
  <c r="Y6684" i="1"/>
  <c r="Y901" i="1"/>
  <c r="Y7869" i="1"/>
  <c r="Y3989" i="1"/>
  <c r="Y3924" i="1"/>
  <c r="Y5968" i="1"/>
  <c r="Y5317" i="1"/>
  <c r="Y2858" i="1"/>
  <c r="Y7074" i="1"/>
  <c r="Y2055" i="1"/>
  <c r="Y4962" i="1"/>
  <c r="Y5492" i="1"/>
  <c r="Y6642" i="1"/>
  <c r="Y6327" i="1"/>
  <c r="Y7025" i="1"/>
  <c r="Y6410" i="1"/>
  <c r="Y7175" i="1"/>
  <c r="Y2709" i="1"/>
  <c r="Y5812" i="1"/>
  <c r="Y6325" i="1"/>
  <c r="Y2544" i="1"/>
  <c r="Y5971" i="1"/>
  <c r="Y6742" i="1"/>
  <c r="Y6980" i="1"/>
  <c r="Y6196" i="1"/>
  <c r="Y7994" i="1"/>
  <c r="Y6525" i="1"/>
  <c r="Y7916" i="1"/>
  <c r="Y6543" i="1"/>
  <c r="Y5237" i="1"/>
  <c r="Y4487" i="1"/>
  <c r="Y7071" i="1"/>
  <c r="Y5561" i="1"/>
  <c r="Y6829" i="1"/>
  <c r="Y6637" i="1"/>
  <c r="Y6108" i="1"/>
  <c r="Y122" i="1"/>
  <c r="Y6277" i="1"/>
  <c r="Y6816" i="1"/>
  <c r="Y6562" i="1"/>
  <c r="Y8026" i="1"/>
  <c r="Y7062" i="1"/>
  <c r="Y6648" i="1"/>
  <c r="Y5552" i="1"/>
  <c r="Y6757" i="1"/>
  <c r="Y8327" i="1"/>
  <c r="Y7304" i="1"/>
  <c r="Y6630" i="1"/>
  <c r="Y4374" i="1"/>
  <c r="Y5756" i="1"/>
  <c r="Y8132" i="1"/>
  <c r="Y2136" i="1"/>
  <c r="Y4195" i="1"/>
  <c r="Y2193" i="1"/>
  <c r="Y7010" i="1"/>
  <c r="Y4358" i="1"/>
  <c r="Y4820" i="1"/>
  <c r="Y7165" i="1"/>
  <c r="Y6624" i="1"/>
  <c r="Y6804" i="1"/>
  <c r="Y8206" i="1"/>
  <c r="Y6554" i="1"/>
  <c r="Y5370" i="1"/>
  <c r="Y5503" i="1"/>
  <c r="Y4874" i="1"/>
  <c r="Y2587" i="1"/>
  <c r="Y6377" i="1"/>
  <c r="Y6523" i="1"/>
  <c r="Y8069" i="1"/>
  <c r="Y6501" i="1"/>
  <c r="Y6168" i="1"/>
  <c r="Y6817" i="1"/>
  <c r="Y6583" i="1"/>
  <c r="Y6721" i="1"/>
  <c r="Y7904" i="1"/>
  <c r="Y6777" i="1"/>
  <c r="Y7853" i="1"/>
  <c r="Y7217" i="1"/>
  <c r="Y6791" i="1"/>
  <c r="Y6900" i="1"/>
  <c r="Y4895" i="1"/>
  <c r="Y6561" i="1"/>
  <c r="Y6755" i="1"/>
  <c r="Y5573" i="1"/>
  <c r="Y4807" i="1"/>
  <c r="Y7510" i="1"/>
  <c r="Y8136" i="1"/>
  <c r="Y5796" i="1"/>
  <c r="Y6471" i="1"/>
  <c r="Y5028" i="1"/>
  <c r="Y6590" i="1"/>
  <c r="Y6836" i="1"/>
  <c r="Y3170" i="1"/>
  <c r="Y6621" i="1"/>
  <c r="Y6884" i="1"/>
  <c r="Y5004" i="1"/>
  <c r="Y6573" i="1"/>
  <c r="Y1798" i="1"/>
  <c r="Y6844" i="1"/>
  <c r="Y6911" i="1"/>
  <c r="Y6795" i="1"/>
  <c r="Y5597" i="1"/>
  <c r="Y6805" i="1"/>
  <c r="Y209" i="1"/>
  <c r="Y5301" i="1"/>
  <c r="Y7215" i="1"/>
  <c r="Y6659" i="1"/>
  <c r="Y1336" i="1"/>
  <c r="Y6434" i="1"/>
  <c r="Y4496" i="1"/>
  <c r="Y6197" i="1"/>
  <c r="Y954" i="1"/>
  <c r="Y2203" i="1"/>
  <c r="Y6470" i="1"/>
  <c r="Y6663" i="1"/>
  <c r="Y2150" i="1"/>
  <c r="Y3642" i="1"/>
  <c r="Y7852" i="1"/>
  <c r="Y7404" i="1"/>
  <c r="Y6644" i="1"/>
  <c r="Y1374" i="1"/>
  <c r="Y6054" i="1"/>
  <c r="Y4125" i="1"/>
  <c r="Y5187" i="1"/>
  <c r="Y6381" i="1"/>
  <c r="Y6771" i="1"/>
  <c r="Y5175" i="1"/>
  <c r="Y6182" i="1"/>
  <c r="Y5217" i="1"/>
  <c r="Y6393" i="1"/>
  <c r="Y3461" i="1"/>
  <c r="Y5579" i="1"/>
  <c r="Y8227" i="1"/>
  <c r="Y5469" i="1"/>
  <c r="Y6945" i="1"/>
  <c r="Y6355" i="1"/>
  <c r="Y6478" i="1"/>
  <c r="Y5596" i="1"/>
  <c r="Y2208" i="1"/>
  <c r="Y3803" i="1"/>
  <c r="Y5361" i="1"/>
  <c r="Y6877" i="1"/>
  <c r="Y2182" i="1"/>
  <c r="Y5072" i="1"/>
  <c r="Y7258" i="1"/>
  <c r="Y6753" i="1"/>
  <c r="Y5543" i="1"/>
  <c r="Y6468" i="1"/>
  <c r="Y7346" i="1"/>
  <c r="Y5554" i="1"/>
  <c r="Y3496" i="1"/>
  <c r="Y5853" i="1"/>
  <c r="Y6647" i="1"/>
  <c r="Y7583" i="1"/>
  <c r="Y6224" i="1"/>
  <c r="Y6710" i="1"/>
  <c r="Y5271" i="1"/>
  <c r="Y5744" i="1"/>
  <c r="Y7324" i="1"/>
  <c r="Y4174" i="1"/>
  <c r="Y6760" i="1"/>
  <c r="Y5931" i="1"/>
  <c r="Y6707" i="1"/>
  <c r="Y6603" i="1"/>
  <c r="Y4131" i="1"/>
  <c r="Y5979" i="1"/>
  <c r="Y7323" i="1"/>
  <c r="Y5929" i="1"/>
  <c r="Y5589" i="1"/>
  <c r="Y7011" i="1"/>
  <c r="Y6051" i="1"/>
  <c r="Y6532" i="1"/>
  <c r="Y5823" i="1"/>
  <c r="Y6236" i="1"/>
  <c r="Y5791" i="1"/>
  <c r="Y7063" i="1"/>
  <c r="Y6695" i="1"/>
  <c r="Y5746" i="1"/>
  <c r="Y5590" i="1"/>
  <c r="Y6056" i="1"/>
  <c r="Y8111" i="1"/>
  <c r="Y4990" i="1"/>
  <c r="Y7238" i="1"/>
  <c r="Y7048" i="1"/>
  <c r="Y5697" i="1"/>
  <c r="Y4326" i="1"/>
  <c r="Y1478" i="1"/>
  <c r="Y7287" i="1"/>
  <c r="Y7439" i="1"/>
  <c r="Y5950" i="1"/>
  <c r="Y6867" i="1"/>
  <c r="Y7096" i="1"/>
  <c r="Y6017" i="1"/>
  <c r="Y643" i="1"/>
  <c r="Y5762" i="1"/>
  <c r="Y6379" i="1"/>
  <c r="Y341" i="1"/>
  <c r="Y6678" i="1"/>
  <c r="Y2303" i="1"/>
  <c r="Y6669" i="1"/>
  <c r="Y6021" i="1"/>
  <c r="Y6015" i="1"/>
  <c r="Y7176" i="1"/>
  <c r="Y5562" i="1"/>
  <c r="Y4504" i="1"/>
  <c r="Y914" i="1"/>
  <c r="Y7052" i="1"/>
  <c r="Y5750" i="1"/>
  <c r="Y7928" i="1"/>
  <c r="Y6466" i="1"/>
  <c r="Y6320" i="1"/>
  <c r="Y6359" i="1"/>
  <c r="Y6923" i="1"/>
  <c r="Y4746" i="1"/>
  <c r="Y5907" i="1"/>
  <c r="Y6439" i="1"/>
  <c r="Y7166" i="1"/>
  <c r="Y7144" i="1"/>
  <c r="Y2103" i="1"/>
  <c r="Y6491" i="1"/>
  <c r="Y6793" i="1"/>
  <c r="Y6673" i="1"/>
  <c r="Y6653" i="1"/>
  <c r="Y7087" i="1"/>
  <c r="Y4618" i="1"/>
  <c r="Y6572" i="1"/>
  <c r="Y1940" i="1"/>
  <c r="Y7333" i="1"/>
  <c r="Y6140" i="1"/>
  <c r="Y6759" i="1"/>
  <c r="Y6977" i="1"/>
  <c r="Y6717" i="1"/>
  <c r="Y6313" i="1"/>
  <c r="Y5182" i="1"/>
  <c r="Y6634" i="1"/>
  <c r="Y6563" i="1"/>
  <c r="Y6847" i="1"/>
  <c r="Y3250" i="1"/>
  <c r="Y7060" i="1"/>
  <c r="Y6569" i="1"/>
  <c r="Y7121" i="1"/>
  <c r="Y5874" i="1"/>
  <c r="Y6463" i="1"/>
  <c r="Y6296" i="1"/>
  <c r="Y5659" i="1"/>
  <c r="Y6531" i="1"/>
  <c r="Y6909" i="1"/>
  <c r="Y4733" i="1"/>
  <c r="Y6417" i="1"/>
  <c r="Y6419" i="1"/>
  <c r="Y7007" i="1"/>
  <c r="Y4342" i="1"/>
  <c r="Y6459" i="1"/>
  <c r="Y2679" i="1"/>
  <c r="Y7255" i="1"/>
  <c r="Y7129" i="1"/>
  <c r="Y6398" i="1"/>
  <c r="Y6843" i="1"/>
  <c r="Y6085" i="1"/>
  <c r="Y6049" i="1"/>
  <c r="Y493" i="1"/>
  <c r="Y6796" i="1"/>
  <c r="Y5052" i="1"/>
  <c r="Y2354" i="1"/>
  <c r="Y7347" i="1"/>
  <c r="Y6671" i="1"/>
  <c r="Y6818" i="1"/>
  <c r="Y7967" i="1"/>
  <c r="Y6692" i="1"/>
  <c r="Y2934" i="1"/>
  <c r="Y6338" i="1"/>
  <c r="Y6464" i="1"/>
  <c r="Y6750" i="1"/>
  <c r="Y7803" i="1"/>
  <c r="Y7512" i="1"/>
  <c r="Y6749" i="1"/>
  <c r="Y3155" i="1"/>
  <c r="Y7153" i="1"/>
  <c r="Y6555" i="1"/>
  <c r="Y5806" i="1"/>
  <c r="Y5137" i="1"/>
  <c r="Y8157" i="1"/>
  <c r="Y6609" i="1"/>
  <c r="Y5229" i="1"/>
  <c r="Y6897" i="1"/>
  <c r="Y4671" i="1"/>
  <c r="Y7554" i="1"/>
  <c r="Y5645" i="1"/>
  <c r="Y6374" i="1"/>
  <c r="Y7088" i="1"/>
  <c r="Y6838" i="1"/>
  <c r="Y7021" i="1"/>
  <c r="Y6925" i="1"/>
  <c r="Y5887" i="1"/>
  <c r="Y6820" i="1"/>
  <c r="Y6444" i="1"/>
  <c r="Y5207" i="1"/>
  <c r="Y6939" i="1"/>
  <c r="Y5897" i="1"/>
  <c r="Y5774" i="1"/>
  <c r="Y6919" i="1"/>
  <c r="Y6691" i="1"/>
  <c r="Y6987" i="1"/>
  <c r="Y4446" i="1"/>
  <c r="Y6968" i="1"/>
  <c r="Y6902" i="1"/>
  <c r="Y6631" i="1"/>
  <c r="Y7283" i="1"/>
  <c r="Y5804" i="1"/>
  <c r="Y6927" i="1"/>
  <c r="Y6781" i="1"/>
  <c r="Y7318" i="1"/>
  <c r="Y5416" i="1"/>
  <c r="Y6618" i="1"/>
  <c r="Y6354" i="1"/>
  <c r="Y7084" i="1"/>
  <c r="Y6400" i="1"/>
  <c r="Y5261" i="1"/>
  <c r="Y6913" i="1"/>
  <c r="Y5162" i="1"/>
  <c r="Y5800" i="1"/>
  <c r="Y6994" i="1"/>
  <c r="Y6157" i="1"/>
  <c r="Y5736" i="1"/>
  <c r="Y6803" i="1"/>
  <c r="Y5434" i="1"/>
  <c r="Y3998" i="1"/>
  <c r="Y769" i="1"/>
  <c r="Y6275" i="1"/>
  <c r="Y6935" i="1"/>
  <c r="Y6617" i="1"/>
  <c r="Y5139" i="1"/>
  <c r="Y5669" i="1"/>
  <c r="Y7237" i="1"/>
  <c r="Y6716" i="1"/>
  <c r="Y8095" i="1"/>
  <c r="Y5587" i="1"/>
  <c r="Y1611" i="1"/>
  <c r="Y5417" i="1"/>
  <c r="Y6928" i="1"/>
  <c r="Y5617" i="1"/>
  <c r="Y8131" i="1"/>
  <c r="Y6914" i="1"/>
  <c r="Y6413" i="1"/>
  <c r="Y5920" i="1"/>
  <c r="Y6597" i="1"/>
  <c r="Y6636" i="1"/>
  <c r="Y8153" i="1"/>
  <c r="Y6043" i="1"/>
  <c r="Y7468" i="1"/>
  <c r="Y4451" i="1"/>
  <c r="Y4340" i="1"/>
  <c r="Y6930" i="1"/>
  <c r="Y6879" i="1"/>
  <c r="Y6260" i="1"/>
  <c r="Y7061" i="1"/>
  <c r="Y6827" i="1"/>
  <c r="Y6423" i="1"/>
  <c r="Y6846" i="1"/>
  <c r="Y4900" i="1"/>
  <c r="Y5657" i="1"/>
  <c r="Y7057" i="1"/>
  <c r="Y4561" i="1"/>
  <c r="Y4707" i="1"/>
  <c r="Y6974" i="1"/>
  <c r="Y8091" i="1"/>
  <c r="Y6257" i="1"/>
  <c r="Y7118" i="1"/>
  <c r="Y6613" i="1"/>
  <c r="Y2100" i="1"/>
  <c r="Y5255" i="1"/>
  <c r="Y6998" i="1"/>
  <c r="Y7178" i="1"/>
  <c r="Y421" i="1"/>
  <c r="Y7974" i="1"/>
  <c r="Y4748" i="1"/>
  <c r="Y7136" i="1"/>
  <c r="Y6047" i="1"/>
  <c r="Y6864" i="1"/>
  <c r="Y5852" i="1"/>
  <c r="Y6209" i="1"/>
  <c r="Y4974" i="1"/>
  <c r="Y6779" i="1"/>
  <c r="Y5456" i="1"/>
  <c r="Y5534" i="1"/>
  <c r="Y6000" i="1"/>
  <c r="Y6875" i="1"/>
  <c r="Y5706" i="1"/>
  <c r="Y6957" i="1"/>
  <c r="Y5690" i="1"/>
  <c r="Y7962" i="1"/>
  <c r="Y7143" i="1"/>
  <c r="Y6863" i="1"/>
  <c r="Y6068" i="1"/>
  <c r="Y3687" i="1"/>
  <c r="Y6943" i="1"/>
  <c r="Y8240" i="1"/>
  <c r="Y7068" i="1"/>
  <c r="Y8020" i="1"/>
  <c r="Y5599" i="1"/>
  <c r="Y6740" i="1"/>
  <c r="Y5165" i="1"/>
  <c r="Y6110" i="1"/>
  <c r="Y7354" i="1"/>
  <c r="Y7857" i="1"/>
  <c r="Y3200" i="1"/>
  <c r="Y6993" i="1"/>
  <c r="Y6331" i="1"/>
  <c r="Y6887" i="1"/>
  <c r="Y5472" i="1"/>
  <c r="Y7085" i="1"/>
  <c r="Y6360" i="1"/>
  <c r="Y6026" i="1"/>
  <c r="Y6810" i="1"/>
  <c r="Y5181" i="1"/>
  <c r="Y6231" i="1"/>
  <c r="Y4799" i="1"/>
  <c r="Y4314" i="1"/>
  <c r="Y6323" i="1"/>
  <c r="Y3240" i="1"/>
  <c r="Y7875" i="1"/>
  <c r="Y6517" i="1"/>
  <c r="Y6949" i="1"/>
  <c r="Y7867" i="1"/>
  <c r="Y2262" i="1"/>
  <c r="Y4053" i="1"/>
  <c r="Y6955" i="1"/>
  <c r="Y6645" i="1"/>
  <c r="Y6762" i="1"/>
  <c r="Y7078" i="1"/>
  <c r="Y5558" i="1"/>
  <c r="Y4980" i="1"/>
  <c r="Y443" i="1"/>
  <c r="Y8123" i="1"/>
  <c r="Y7913" i="1"/>
  <c r="Y6715" i="1"/>
  <c r="Y8046" i="1"/>
  <c r="Y4500" i="1"/>
  <c r="Y4449" i="1"/>
  <c r="Y2082" i="1"/>
  <c r="Y7502" i="1"/>
  <c r="Y5427" i="1"/>
  <c r="Y7242" i="1"/>
  <c r="Y5749" i="1"/>
  <c r="Y6576" i="1"/>
  <c r="Y79" i="1"/>
  <c r="Y1365" i="1"/>
  <c r="Y6786" i="1"/>
  <c r="Y7996" i="1"/>
  <c r="Y7937" i="1"/>
  <c r="Y2032" i="1"/>
  <c r="Y5960" i="1"/>
  <c r="Y5224" i="1"/>
  <c r="Y6876" i="1"/>
  <c r="Y7127" i="1"/>
  <c r="Y6880" i="1"/>
  <c r="Y8072" i="1"/>
  <c r="Y6226" i="1"/>
  <c r="Y6013" i="1"/>
  <c r="Y379" i="1"/>
  <c r="Y6529" i="1"/>
  <c r="Y6780" i="1"/>
  <c r="Y6305" i="1"/>
  <c r="Y7435" i="1"/>
  <c r="Y4630" i="1"/>
  <c r="Y6594" i="1"/>
  <c r="Y7105" i="1"/>
  <c r="Y5707" i="1"/>
  <c r="Y5933" i="1"/>
  <c r="Y8201" i="1"/>
  <c r="Y5673" i="1"/>
  <c r="Y7369" i="1"/>
  <c r="Y7956" i="1"/>
  <c r="Y5022" i="1"/>
  <c r="Y2570" i="1"/>
  <c r="Y6487" i="1"/>
  <c r="Y4724" i="1"/>
  <c r="Y5854" i="1"/>
  <c r="Y5821" i="1"/>
  <c r="Y2801" i="1"/>
  <c r="Y7213" i="1"/>
  <c r="Y5951" i="1"/>
  <c r="Y7532" i="1"/>
  <c r="Y6744" i="1"/>
  <c r="Y6758" i="1"/>
  <c r="Y5446" i="1"/>
  <c r="Y7049" i="1"/>
  <c r="Y6037" i="1"/>
  <c r="Y5519" i="1"/>
  <c r="Y6312" i="1"/>
  <c r="Y5570" i="1"/>
  <c r="Y5815" i="1"/>
  <c r="Y6881" i="1"/>
  <c r="Y5124" i="1"/>
  <c r="Y6792" i="1"/>
  <c r="Y350" i="1"/>
  <c r="Y4786" i="1"/>
  <c r="Y4890" i="1"/>
  <c r="Y6139" i="1"/>
  <c r="Y6606" i="1"/>
  <c r="Y7910" i="1"/>
  <c r="Y5258" i="1"/>
  <c r="Y5144" i="1"/>
  <c r="Y6841" i="1"/>
  <c r="Y6408" i="1"/>
  <c r="Y6074" i="1"/>
  <c r="Y5942" i="1"/>
  <c r="Y7235" i="1"/>
  <c r="Y6723" i="1"/>
  <c r="Y5200" i="1"/>
  <c r="Y8119" i="1"/>
  <c r="Y6950" i="1"/>
  <c r="Y6203" i="1"/>
  <c r="Y6890" i="1"/>
  <c r="Y4359" i="1"/>
  <c r="Y6520" i="1"/>
  <c r="Y5696" i="1"/>
  <c r="Y7247" i="1"/>
  <c r="Y7090" i="1"/>
  <c r="Y6921" i="1"/>
  <c r="Y781" i="1"/>
  <c r="Y7099" i="1"/>
  <c r="Y6938" i="1"/>
  <c r="Y6912" i="1"/>
  <c r="Y2951" i="1"/>
  <c r="Y575" i="1"/>
  <c r="Y6369" i="1"/>
  <c r="Y296" i="1"/>
  <c r="Y5545" i="1"/>
  <c r="Y4700" i="1"/>
  <c r="Y6371" i="1"/>
  <c r="Y6971" i="1"/>
  <c r="Y5668" i="1"/>
  <c r="Y7485" i="1"/>
  <c r="Y6972" i="1"/>
  <c r="Y7089" i="1"/>
  <c r="Y2865" i="1"/>
  <c r="Y7223" i="1"/>
  <c r="Y4067" i="1"/>
  <c r="Y6453" i="1"/>
  <c r="Y6893" i="1"/>
  <c r="Y5481" i="1"/>
  <c r="Y6310" i="1"/>
  <c r="Y7416" i="1"/>
  <c r="Y3636" i="1"/>
  <c r="Y7564" i="1"/>
  <c r="Y6811" i="1"/>
  <c r="Y4360" i="1"/>
  <c r="Y8078" i="1"/>
  <c r="Y7075" i="1"/>
  <c r="Y6958" i="1"/>
  <c r="Y6120" i="1"/>
  <c r="Y4033" i="1"/>
  <c r="Y7265" i="1"/>
  <c r="Y5333" i="1"/>
  <c r="Y6865" i="1"/>
  <c r="Y7964" i="1"/>
  <c r="Y7295" i="1"/>
  <c r="Y6324" i="1"/>
  <c r="Y4716" i="1"/>
  <c r="Y7478" i="1"/>
  <c r="Y5212" i="1"/>
  <c r="Y7277" i="1"/>
  <c r="Y6772" i="1"/>
  <c r="Y6005" i="1"/>
  <c r="Y8198" i="1"/>
  <c r="Y4152" i="1"/>
  <c r="Y286" i="1"/>
  <c r="Y6790" i="1"/>
  <c r="Y6091" i="1"/>
  <c r="Y2326" i="1"/>
  <c r="Y6392" i="1"/>
  <c r="Y4478" i="1"/>
  <c r="Y5008" i="1"/>
  <c r="Y6373" i="1"/>
  <c r="Y4970" i="1"/>
  <c r="Y2271" i="1"/>
  <c r="Y7428" i="1"/>
  <c r="Y1378" i="1"/>
  <c r="Y3530" i="1"/>
  <c r="Y7487" i="1"/>
  <c r="Y7164" i="1"/>
  <c r="Y7410" i="1"/>
  <c r="Y7433" i="1"/>
  <c r="Y6976" i="1"/>
  <c r="Y5327" i="1"/>
  <c r="Y6842" i="1"/>
  <c r="Y6915" i="1"/>
  <c r="Y7809" i="1"/>
  <c r="Y7826" i="1"/>
  <c r="Y4501" i="1"/>
  <c r="Y7019" i="1"/>
  <c r="Y7312" i="1"/>
  <c r="Y7097" i="1"/>
  <c r="Y7451" i="1"/>
  <c r="Y7080" i="1"/>
  <c r="Y6352" i="1"/>
  <c r="Y7284" i="1"/>
  <c r="Y7179" i="1"/>
  <c r="Y7388" i="1"/>
  <c r="Y7607" i="1"/>
  <c r="Y7441" i="1"/>
  <c r="Y6102" i="1"/>
  <c r="Y5439" i="1"/>
  <c r="Y5057" i="1"/>
  <c r="Y6389" i="1"/>
  <c r="Y7006" i="1"/>
  <c r="Y84" i="1"/>
  <c r="Y7418" i="1"/>
  <c r="Y4173" i="1"/>
  <c r="Y7464" i="1"/>
  <c r="Y7469" i="1"/>
  <c r="Y7274" i="1"/>
  <c r="Y5116" i="1"/>
  <c r="Y6008" i="1"/>
  <c r="Y6205" i="1"/>
  <c r="Y6522" i="1"/>
  <c r="Y6849" i="1"/>
  <c r="Y3686" i="1"/>
  <c r="Y3348" i="1"/>
  <c r="Y7148" i="1"/>
  <c r="Y43" i="1"/>
  <c r="Y5868" i="1"/>
  <c r="Y7026" i="1"/>
  <c r="Y5171" i="1"/>
  <c r="Y4406" i="1"/>
  <c r="Y5474" i="1"/>
  <c r="Y8005" i="1"/>
  <c r="Y6641" i="1"/>
  <c r="Y7000" i="1"/>
  <c r="Y6115" i="1"/>
  <c r="Y6888" i="1"/>
  <c r="Y8081" i="1"/>
  <c r="Y6145" i="1"/>
  <c r="Y4154" i="1"/>
  <c r="Y7030" i="1"/>
  <c r="Y6982" i="1"/>
  <c r="Y7103" i="1"/>
  <c r="Y6511" i="1"/>
  <c r="Y6619" i="1"/>
  <c r="Y6116" i="1"/>
  <c r="Y7051" i="1"/>
  <c r="Y6860" i="1"/>
  <c r="Y5104" i="1"/>
  <c r="Y3528" i="1"/>
  <c r="Y5350" i="1"/>
  <c r="Y7017" i="1"/>
  <c r="Y7911" i="1"/>
  <c r="Y7445" i="1"/>
  <c r="Y7494" i="1"/>
  <c r="Y7108" i="1"/>
  <c r="Y4720" i="1"/>
  <c r="Y5311" i="1"/>
  <c r="Y7932" i="1"/>
  <c r="Y5159" i="1"/>
  <c r="Y7037" i="1"/>
  <c r="Y5298" i="1"/>
  <c r="Y6812" i="1"/>
  <c r="Y7134" i="1"/>
  <c r="Y7330" i="1"/>
  <c r="Y7310" i="1"/>
  <c r="Y3293" i="1"/>
  <c r="Y8283" i="1"/>
  <c r="Y7915" i="1"/>
  <c r="Y6494" i="1"/>
  <c r="Y4866" i="1"/>
  <c r="Y4772" i="1"/>
  <c r="Y6934" i="1"/>
  <c r="Y6831" i="1"/>
  <c r="Y6350" i="1"/>
  <c r="Y7091" i="1"/>
  <c r="Y8058" i="1"/>
  <c r="Y7411" i="1"/>
  <c r="Y6719" i="1"/>
  <c r="Y6886" i="1"/>
  <c r="Y6736" i="1"/>
  <c r="Y6553" i="1"/>
  <c r="Y5980" i="1"/>
  <c r="Y8027" i="1"/>
  <c r="Y5781" i="1"/>
  <c r="Y1276" i="1"/>
  <c r="Y6579" i="1"/>
  <c r="Y7199" i="1"/>
  <c r="Y7926" i="1"/>
  <c r="Y3330" i="1"/>
  <c r="Y6499" i="1"/>
  <c r="Y3129" i="1"/>
  <c r="Y7222" i="1"/>
  <c r="Y7138" i="1"/>
  <c r="Y2074" i="1"/>
  <c r="Y7002" i="1"/>
  <c r="Y7365" i="1"/>
  <c r="Y6242" i="1"/>
  <c r="Y6839" i="1"/>
  <c r="Y7389" i="1"/>
  <c r="Y4644" i="1"/>
  <c r="Y7045" i="1"/>
  <c r="Y7841" i="1"/>
  <c r="Y5259" i="1"/>
  <c r="Y8107" i="1"/>
  <c r="Y6268" i="1"/>
  <c r="Y6665" i="1"/>
  <c r="Y6430" i="1"/>
  <c r="Y6153" i="1"/>
  <c r="Y7101" i="1"/>
  <c r="Y6238" i="1"/>
  <c r="Y8029" i="1"/>
  <c r="Y5904" i="1"/>
  <c r="Y6709" i="1"/>
  <c r="Y7951" i="1"/>
  <c r="Y7124" i="1"/>
  <c r="Y7114" i="1"/>
  <c r="Y7177" i="1"/>
  <c r="Y5957" i="1"/>
  <c r="Y7270" i="1"/>
  <c r="Y6243" i="1"/>
  <c r="Y7438" i="1"/>
  <c r="Y6845" i="1"/>
  <c r="Y6406" i="1"/>
  <c r="Y6396" i="1"/>
  <c r="Y4014" i="1"/>
  <c r="Y3554" i="1"/>
  <c r="Y6800" i="1"/>
  <c r="Y7997" i="1"/>
  <c r="Y5850" i="1"/>
  <c r="Y7185" i="1"/>
  <c r="Y7399" i="1"/>
  <c r="Y7946" i="1"/>
  <c r="Y7493" i="1"/>
  <c r="Y6446" i="1"/>
  <c r="Y3901" i="1"/>
  <c r="Y7948" i="1"/>
  <c r="Y7067" i="1"/>
  <c r="Y6764" i="1"/>
  <c r="Y8213" i="1"/>
  <c r="Y8094" i="1"/>
  <c r="Y6970" i="1"/>
  <c r="Y7461" i="1"/>
  <c r="Y7894" i="1"/>
  <c r="Y6853" i="1"/>
  <c r="Y7239" i="1"/>
  <c r="Y7160" i="1"/>
  <c r="Y8031" i="1"/>
  <c r="Y1485" i="1"/>
  <c r="Y7497" i="1"/>
  <c r="Y5092" i="1"/>
  <c r="Y6951" i="1"/>
  <c r="Y7363" i="1"/>
  <c r="Y8181" i="1"/>
  <c r="Y6826" i="1"/>
  <c r="Y6806" i="1"/>
  <c r="Y7220" i="1"/>
  <c r="Y5983" i="1"/>
  <c r="Y6732" i="1"/>
  <c r="Y7266" i="1"/>
  <c r="Y5998" i="1"/>
  <c r="Y3806" i="1"/>
  <c r="Y6128" i="1"/>
  <c r="Y6706" i="1"/>
  <c r="Y6714" i="1"/>
  <c r="Y2064" i="1"/>
  <c r="Y6680" i="1"/>
  <c r="Y6" i="1"/>
  <c r="Y6254" i="1"/>
  <c r="Y6492" i="1"/>
  <c r="Y8106" i="1"/>
  <c r="Y7183" i="1"/>
  <c r="Y7106" i="1"/>
  <c r="Y6450" i="1"/>
  <c r="Y7086" i="1"/>
  <c r="Y7272" i="1"/>
  <c r="Y1446" i="1"/>
  <c r="Y7208" i="1"/>
  <c r="Y7102" i="1"/>
  <c r="Y7069" i="1"/>
  <c r="Y7560" i="1"/>
  <c r="Y6322" i="1"/>
  <c r="Y7536" i="1"/>
  <c r="Y7849" i="1"/>
  <c r="Y8061" i="1"/>
  <c r="Y6681" i="1"/>
  <c r="Y5711" i="1"/>
  <c r="Y7227" i="1"/>
  <c r="Y6733" i="1"/>
  <c r="Y7251" i="1"/>
  <c r="Y5504" i="1"/>
  <c r="Y2795" i="1"/>
  <c r="Y5807" i="1"/>
  <c r="Y7273" i="1"/>
  <c r="Y8141" i="1"/>
  <c r="Y7109" i="1"/>
  <c r="Y6967" i="1"/>
  <c r="Y7422" i="1"/>
  <c r="Y4559" i="1"/>
  <c r="Y7252" i="1"/>
  <c r="Y6694" i="1"/>
  <c r="Y7563" i="1"/>
  <c r="Y7873" i="1"/>
  <c r="Y7173" i="1"/>
  <c r="Y7589" i="1"/>
  <c r="Y6616" i="1"/>
  <c r="Y7224" i="1"/>
  <c r="Y7437" i="1"/>
  <c r="Y5592" i="1"/>
  <c r="Y6778" i="1"/>
  <c r="Y6086" i="1"/>
  <c r="Y6435" i="1"/>
  <c r="Y7216" i="1"/>
  <c r="Y8035" i="1"/>
  <c r="Y5773" i="1"/>
  <c r="Y6941" i="1"/>
  <c r="Y6975" i="1"/>
  <c r="Y7207" i="1"/>
  <c r="Y3641" i="1"/>
  <c r="Y6859" i="1"/>
  <c r="Y6693" i="1"/>
  <c r="Y5290" i="1"/>
  <c r="Y7912" i="1"/>
  <c r="Y3175" i="1"/>
  <c r="Y7228" i="1"/>
  <c r="Y4754" i="1"/>
  <c r="Y8011" i="1"/>
  <c r="Y6263" i="1"/>
  <c r="Y8076" i="1"/>
  <c r="Y6978" i="1"/>
  <c r="Y6424" i="1"/>
  <c r="Y7523" i="1"/>
  <c r="Y7288" i="1"/>
  <c r="Y2227" i="1"/>
  <c r="Y8160" i="1"/>
  <c r="Y7382" i="1"/>
  <c r="Y7398" i="1"/>
  <c r="Y5880" i="1"/>
  <c r="Y7968" i="1"/>
  <c r="Y8098" i="1"/>
  <c r="Y220" i="1"/>
  <c r="Y7576" i="1"/>
  <c r="Y212" i="1"/>
  <c r="Y7357" i="1"/>
  <c r="Y7322" i="1"/>
  <c r="Y7471" i="1"/>
  <c r="Y7278" i="1"/>
  <c r="Y7339" i="1"/>
  <c r="Y6433" i="1"/>
  <c r="Y189" i="1"/>
  <c r="Y6660" i="1"/>
  <c r="Y7257" i="1"/>
  <c r="Y6751" i="1"/>
  <c r="Y6658" i="1"/>
  <c r="Y6874" i="1"/>
  <c r="Y7870" i="1"/>
  <c r="Y5457" i="1"/>
  <c r="Y502" i="1"/>
  <c r="Y7210" i="1"/>
  <c r="Y7466" i="1"/>
  <c r="Y5705" i="1"/>
  <c r="Y7856" i="1"/>
  <c r="Y7261" i="1"/>
  <c r="Y7162" i="1"/>
  <c r="Y7038" i="1"/>
  <c r="Y7343" i="1"/>
  <c r="Y7358" i="1"/>
  <c r="Y7311" i="1"/>
  <c r="Y7296" i="1"/>
  <c r="Y8089" i="1"/>
  <c r="Y7351" i="1"/>
  <c r="Y6992" i="1"/>
  <c r="Y6154" i="1"/>
  <c r="Y6574" i="1"/>
  <c r="Y5262" i="1"/>
  <c r="Y7171" i="1"/>
  <c r="Y7366" i="1"/>
  <c r="Y7236" i="1"/>
  <c r="Y7342" i="1"/>
  <c r="Y7120" i="1"/>
  <c r="Y1009" i="1"/>
  <c r="Y6905" i="1"/>
  <c r="Y7023" i="1"/>
  <c r="Y5914" i="1"/>
  <c r="Y7081" i="1"/>
  <c r="Y7517" i="1"/>
  <c r="Y5312" i="1"/>
  <c r="Y7309" i="1"/>
  <c r="Y7225" i="1"/>
  <c r="Y3756" i="1"/>
  <c r="Y5700" i="1"/>
  <c r="Y6526" i="1"/>
  <c r="Y8004" i="1"/>
  <c r="Y5542" i="1"/>
  <c r="Y7214" i="1"/>
  <c r="Y6163" i="1"/>
  <c r="Y7055" i="1"/>
  <c r="Y7256" i="1"/>
  <c r="Y7232" i="1"/>
  <c r="Y5934" i="1"/>
  <c r="Y7335" i="1"/>
  <c r="Y6240" i="1"/>
  <c r="Y7900" i="1"/>
  <c r="Y8034" i="1"/>
  <c r="Y7376" i="1"/>
  <c r="Y7472" i="1"/>
  <c r="Y7009" i="1"/>
  <c r="Y1797" i="1"/>
  <c r="Y7292" i="1"/>
  <c r="Y6475" i="1"/>
  <c r="Y6701" i="1"/>
  <c r="Y1783" i="1"/>
  <c r="Y6493" i="1"/>
  <c r="Y6813" i="1"/>
  <c r="Y7289" i="1"/>
  <c r="Y7202" i="1"/>
  <c r="Y6533" i="1"/>
  <c r="Y8079" i="1"/>
  <c r="Y5555" i="1"/>
  <c r="Y7104" i="1"/>
  <c r="Y7172" i="1"/>
  <c r="Y7328" i="1"/>
  <c r="Y7054" i="1"/>
  <c r="Y7551" i="1"/>
  <c r="Y7325" i="1"/>
  <c r="Y7020" i="1"/>
  <c r="Y7119" i="1"/>
  <c r="Y7132" i="1"/>
  <c r="Y7425" i="1"/>
  <c r="Y7230" i="1"/>
  <c r="Y7249" i="1"/>
  <c r="Y7850" i="1"/>
  <c r="Y7142" i="1"/>
  <c r="Y6782" i="1"/>
  <c r="Y6607" i="1"/>
  <c r="Y7436" i="1"/>
  <c r="Y2498" i="1"/>
  <c r="Y4190" i="1"/>
  <c r="Y2195" i="1"/>
  <c r="Y6284" i="1"/>
  <c r="Y7195" i="1"/>
  <c r="Y4665" i="1"/>
  <c r="Y340" i="1"/>
  <c r="Y4492" i="1"/>
  <c r="Y5276" i="1"/>
  <c r="Y7373" i="1"/>
  <c r="Y7361" i="1"/>
  <c r="Y5981" i="1"/>
  <c r="Y6698" i="1"/>
  <c r="Y7184" i="1"/>
  <c r="Y6264" i="1"/>
  <c r="Y7838" i="1"/>
  <c r="Y5418" i="1"/>
  <c r="Y8073" i="1"/>
  <c r="Y6840" i="1"/>
  <c r="Y7161" i="1"/>
  <c r="Y6339" i="1"/>
  <c r="Y5772" i="1"/>
  <c r="Y6136" i="1"/>
  <c r="Y4783" i="1"/>
  <c r="Y7402" i="1"/>
  <c r="Y7345" i="1"/>
  <c r="Y7486" i="1"/>
  <c r="Y7264" i="1"/>
  <c r="Y4411" i="1"/>
  <c r="Y7375" i="1"/>
  <c r="Y7367" i="1"/>
  <c r="Y7516" i="1"/>
  <c r="Y7174" i="1"/>
  <c r="Y5881" i="1"/>
  <c r="Y5694" i="1"/>
  <c r="Y8236" i="1"/>
  <c r="Y7113" i="1"/>
  <c r="Y7824" i="1"/>
  <c r="Y6979" i="1"/>
  <c r="Y7053" i="1"/>
  <c r="Y7470" i="1"/>
  <c r="Y7412" i="1"/>
  <c r="Y7043" i="1"/>
  <c r="Y7458" i="1"/>
  <c r="Y3645" i="1"/>
  <c r="Y7370" i="1"/>
  <c r="Y6176" i="1"/>
  <c r="Y5047" i="1"/>
  <c r="Y7480" i="1"/>
  <c r="Y7271" i="1"/>
  <c r="Y7327" i="1"/>
  <c r="Y8276" i="1"/>
  <c r="Y8203" i="1"/>
  <c r="Y7807" i="1"/>
  <c r="Y7352" i="1"/>
  <c r="Y3014" i="1"/>
  <c r="Y7076" i="1"/>
  <c r="Y6785" i="1"/>
  <c r="Y7320" i="1"/>
  <c r="Y7341" i="1"/>
  <c r="Y7381" i="1"/>
  <c r="Y6815" i="1"/>
  <c r="Y6407" i="1"/>
  <c r="Y5855" i="1"/>
  <c r="Y5528" i="1"/>
  <c r="Y7079" i="1"/>
  <c r="Y5523" i="1"/>
  <c r="Y8183" i="1"/>
  <c r="Y8225" i="1"/>
  <c r="Y5164" i="1"/>
  <c r="Y8121" i="1"/>
  <c r="Y7581" i="1"/>
  <c r="Y7552" i="1"/>
  <c r="Y7024" i="1"/>
  <c r="Y8040" i="1"/>
  <c r="Y7396" i="1"/>
  <c r="Y6542" i="1"/>
  <c r="Y7298" i="1"/>
  <c r="Y6503" i="1"/>
  <c r="Y7456" i="1"/>
  <c r="Y8154" i="1"/>
  <c r="Y7535" i="1"/>
  <c r="Y7131" i="1"/>
  <c r="Y6916" i="1"/>
  <c r="Y2" i="1"/>
  <c r="Y8156" i="1"/>
  <c r="Y7034" i="1"/>
  <c r="Y7394" i="1"/>
  <c r="Y8054" i="1"/>
  <c r="Y7307" i="1"/>
  <c r="Y6080" i="1"/>
  <c r="Y7139" i="1"/>
  <c r="Y6506" i="1"/>
  <c r="Y5986" i="1"/>
  <c r="Y7047" i="1"/>
  <c r="Y5213" i="1"/>
  <c r="Y7231" i="1"/>
  <c r="Y6918" i="1"/>
  <c r="Y8041" i="1"/>
  <c r="Y5678" i="1"/>
  <c r="Y6720" i="1"/>
  <c r="Y7083" i="1"/>
  <c r="Y8043" i="1"/>
  <c r="Y6225" i="1"/>
  <c r="Y5896" i="1"/>
  <c r="Y4448" i="1"/>
  <c r="Y7391" i="1"/>
  <c r="Y4926" i="1"/>
  <c r="Y7066" i="1"/>
  <c r="Y6626" i="1"/>
  <c r="Y6598" i="1"/>
  <c r="Y7147" i="1"/>
  <c r="Y3865" i="1"/>
  <c r="Y6099" i="1"/>
  <c r="Y2693" i="1"/>
  <c r="Y7280" i="1"/>
  <c r="Y4069" i="1"/>
  <c r="Y7140" i="1"/>
  <c r="Y7200" i="1"/>
  <c r="Y7128" i="1"/>
  <c r="Y7569" i="1"/>
  <c r="Y4945" i="1"/>
  <c r="Y7527" i="1"/>
  <c r="Y7241" i="1"/>
  <c r="Y8224" i="1"/>
  <c r="Y6048" i="1"/>
  <c r="Y8055" i="1"/>
  <c r="Y7253" i="1"/>
  <c r="Y7505" i="1"/>
  <c r="Y6169" i="1"/>
  <c r="Y1598" i="1"/>
  <c r="Y6989" i="1"/>
  <c r="Y7501" i="1"/>
  <c r="Y7260" i="1"/>
  <c r="Y7374" i="1"/>
  <c r="Y4100" i="1"/>
  <c r="Y8036" i="1"/>
  <c r="Y5482" i="1"/>
  <c r="Y7521" i="1"/>
  <c r="Y5703" i="1"/>
  <c r="Y7151" i="1"/>
  <c r="Y5720" i="1"/>
  <c r="Y7955" i="1"/>
  <c r="Y7211" i="1"/>
  <c r="Y7825" i="1"/>
  <c r="Y7286" i="1"/>
  <c r="Y7415" i="1"/>
  <c r="Y5279" i="1"/>
  <c r="Y5411" i="1"/>
  <c r="Y7285" i="1"/>
  <c r="Y6908" i="1"/>
  <c r="Y6199" i="1"/>
  <c r="Y7884" i="1"/>
  <c r="Y7112" i="1"/>
  <c r="Y7297" i="1"/>
  <c r="Y7267" i="1"/>
  <c r="Y2129" i="1"/>
  <c r="Y7384" i="1"/>
  <c r="Y6559" i="1"/>
  <c r="Y7191" i="1"/>
  <c r="Y1842" i="1"/>
  <c r="Y5828" i="1"/>
  <c r="Y6834" i="1"/>
  <c r="Y6601" i="1"/>
  <c r="Y5805" i="1"/>
  <c r="Y6960" i="1"/>
  <c r="Y7949" i="1"/>
  <c r="Y7244" i="1"/>
  <c r="Y7495" i="1"/>
  <c r="Y7524" i="1"/>
  <c r="Y4345" i="1"/>
  <c r="Y6686" i="1"/>
  <c r="Y7282" i="1"/>
  <c r="Y7181" i="1"/>
  <c r="Y7233" i="1"/>
  <c r="Y6761" i="1"/>
  <c r="Y7558" i="1"/>
  <c r="Y6127" i="1"/>
  <c r="Y8037" i="1"/>
  <c r="Y6608" i="1"/>
  <c r="Y8047" i="1"/>
  <c r="Y5419" i="1"/>
  <c r="Y7122" i="1"/>
  <c r="Y2218" i="1"/>
  <c r="Y7269" i="1"/>
  <c r="Y7107" i="1"/>
  <c r="Y6427" i="1"/>
  <c r="Y7984" i="1"/>
  <c r="Y5784" i="1"/>
  <c r="Y7638" i="1"/>
  <c r="Y7329" i="1"/>
  <c r="Y4085" i="1"/>
  <c r="Y7503" i="1"/>
  <c r="Y6183" i="1"/>
  <c r="Y7149" i="1"/>
  <c r="Y6465" i="1"/>
  <c r="Y4738" i="1"/>
  <c r="Y1903" i="1"/>
  <c r="Y8033" i="1"/>
  <c r="Y7221" i="1"/>
  <c r="Y5493" i="1"/>
  <c r="Y8050" i="1"/>
  <c r="Y6222" i="1"/>
  <c r="Y7846" i="1"/>
  <c r="Y6383" i="1"/>
  <c r="Y5938" i="1"/>
  <c r="Y2437" i="1"/>
  <c r="Y7206" i="1"/>
  <c r="Y7400" i="1"/>
  <c r="Y7344" i="1"/>
  <c r="Y7029" i="1"/>
  <c r="Y7305" i="1"/>
  <c r="Y7198" i="1"/>
  <c r="Y6981" i="1"/>
  <c r="Y6920" i="1"/>
  <c r="Y7393" i="1"/>
  <c r="Y4572" i="1"/>
  <c r="Y6541" i="1"/>
  <c r="Y7158" i="1"/>
  <c r="Y534" i="1"/>
  <c r="Y7566" i="1"/>
  <c r="Y6266" i="1"/>
  <c r="Y5609" i="1"/>
  <c r="Y6768" i="1"/>
  <c r="Y7983" i="1"/>
  <c r="Y7429" i="1"/>
  <c r="Y8071" i="1"/>
  <c r="Y2784" i="1"/>
  <c r="Y8166" i="1"/>
  <c r="Y364" i="1"/>
  <c r="Y6251" i="1"/>
  <c r="Y7426" i="1"/>
  <c r="Y7504" i="1"/>
  <c r="Y7170" i="1"/>
  <c r="Y9" i="1"/>
  <c r="Y7442" i="1"/>
  <c r="Y7093" i="1"/>
  <c r="Y7408" i="1"/>
  <c r="Y7522" i="1"/>
  <c r="Y7321" i="1"/>
  <c r="Y8003" i="1"/>
  <c r="Y7450" i="1"/>
  <c r="Y7360" i="1"/>
  <c r="Y2526" i="1"/>
  <c r="Y5397" i="1"/>
  <c r="Y8038" i="1"/>
  <c r="Y7484" i="1"/>
  <c r="Y7403" i="1"/>
  <c r="Y6216" i="1"/>
  <c r="Y8048" i="1"/>
  <c r="Y4922" i="1"/>
  <c r="Y5501" i="1"/>
  <c r="Y2776" i="1"/>
  <c r="Y7111" i="1"/>
  <c r="Y1311" i="1"/>
  <c r="Y6745" i="1"/>
  <c r="Y7387" i="1"/>
  <c r="Y7520" i="1"/>
  <c r="Y8104" i="1"/>
  <c r="Y7608" i="1"/>
  <c r="Y7028" i="1"/>
  <c r="Y8053" i="1"/>
  <c r="Y6633" i="1"/>
  <c r="Y1949" i="1"/>
  <c r="Y7488" i="1"/>
  <c r="Y8062" i="1"/>
  <c r="Y7306" i="1"/>
  <c r="Y7353" i="1"/>
  <c r="Y6418" i="1"/>
  <c r="Y4498" i="1"/>
  <c r="Y8070" i="1"/>
  <c r="Y3561" i="1"/>
  <c r="Y7559" i="1"/>
  <c r="Y7885" i="1"/>
  <c r="Y5030" i="1"/>
  <c r="Y6767" i="1"/>
  <c r="Y8083" i="1"/>
  <c r="Y7234" i="1"/>
  <c r="Y5996" i="1"/>
  <c r="Y4117" i="1"/>
  <c r="Y7506" i="1"/>
  <c r="Y1962" i="1"/>
  <c r="Y8009" i="1"/>
  <c r="Y6375" i="1"/>
  <c r="Y7116" i="1"/>
  <c r="Y6341" i="1"/>
  <c r="Y3347" i="1"/>
  <c r="Y7544" i="1"/>
  <c r="Y7995" i="1"/>
  <c r="Y7605" i="1"/>
  <c r="Y4288" i="1"/>
  <c r="Y8080" i="1"/>
  <c r="Y3948" i="1"/>
  <c r="Y7192" i="1"/>
  <c r="Y3688" i="1"/>
  <c r="Y8082" i="1"/>
  <c r="Y6835" i="1"/>
  <c r="Y7302" i="1"/>
  <c r="Y8042" i="1"/>
  <c r="Y8090" i="1"/>
  <c r="Y7808" i="1"/>
  <c r="Y7881" i="1"/>
  <c r="Y3" i="1"/>
  <c r="Y8118" i="1"/>
  <c r="Y7012" i="1"/>
  <c r="Y6832" i="1"/>
  <c r="Y8052" i="1"/>
  <c r="Y6873" i="1"/>
  <c r="Y7483" i="1"/>
  <c r="Y5432" i="1"/>
  <c r="Y6973" i="1"/>
  <c r="Y7446" i="1"/>
  <c r="Y7314" i="1"/>
  <c r="Y8285" i="1"/>
  <c r="Y3683" i="1"/>
  <c r="Y8030" i="1"/>
  <c r="Y6802" i="1"/>
  <c r="Y7246" i="1"/>
  <c r="Y7590" i="1"/>
  <c r="Y7390" i="1"/>
  <c r="Y1840" i="1"/>
  <c r="Y4444" i="1"/>
  <c r="Y8051" i="1"/>
  <c r="Y7819" i="1"/>
  <c r="Y3481" i="1"/>
  <c r="Y6589" i="1"/>
  <c r="Y7568" i="1"/>
  <c r="Y7828" i="1"/>
  <c r="Y6087" i="1"/>
  <c r="Y7193" i="1"/>
  <c r="Y3717" i="1"/>
  <c r="Y8087" i="1"/>
  <c r="Y8261" i="1"/>
  <c r="Y7188" i="1"/>
  <c r="Y427" i="1"/>
  <c r="Y7818" i="1"/>
  <c r="Y7584" i="1"/>
  <c r="Y7457" i="1"/>
  <c r="Y6639" i="1"/>
  <c r="Y8019" i="1"/>
  <c r="Y7098" i="1"/>
  <c r="Y8068" i="1"/>
  <c r="Y6988" i="1"/>
  <c r="Y8059" i="1"/>
  <c r="Y7606" i="1"/>
  <c r="Y8231" i="1"/>
  <c r="Y6765" i="1"/>
  <c r="Y5584" i="1"/>
  <c r="Y870" i="1"/>
  <c r="Y8140" i="1"/>
  <c r="Y8012" i="1"/>
  <c r="Y410" i="1"/>
  <c r="Y7189" i="1"/>
  <c r="Y8088" i="1"/>
  <c r="Y7041" i="1"/>
  <c r="Y3568" i="1"/>
  <c r="Y7420" i="1"/>
  <c r="Y6956" i="1"/>
  <c r="Y2601" i="1"/>
  <c r="Y7115" i="1"/>
  <c r="Y8039" i="1"/>
  <c r="Y8017" i="1"/>
  <c r="Y4543" i="1"/>
  <c r="Y7557" i="1"/>
  <c r="Y7817" i="1"/>
  <c r="Y7291" i="1"/>
  <c r="Y8099" i="1"/>
  <c r="Y8235" i="1"/>
  <c r="Y7820" i="1"/>
  <c r="Y7015" i="1"/>
  <c r="Y4817" i="1"/>
  <c r="Y8120" i="1"/>
  <c r="Y7490" i="1"/>
  <c r="Y7022" i="1"/>
  <c r="Y8074" i="1"/>
  <c r="Y7460" i="1"/>
  <c r="Y5347" i="1"/>
  <c r="Y7152" i="1"/>
  <c r="Y8230" i="1"/>
  <c r="Y8193" i="1"/>
  <c r="Y7617" i="1"/>
  <c r="Y7190" i="1"/>
  <c r="Y7476" i="1"/>
  <c r="Y7474" i="1"/>
  <c r="Y8025" i="1"/>
  <c r="Y8092" i="1"/>
  <c r="Y7582" i="1"/>
  <c r="Y6984" i="1"/>
  <c r="Y2415" i="1"/>
  <c r="Y1856" i="1"/>
  <c r="Y8229" i="1"/>
  <c r="Y7380" i="1"/>
  <c r="Y2317" i="1"/>
  <c r="Y2451" i="1"/>
  <c r="Y1409" i="1"/>
  <c r="Y8064" i="1"/>
  <c r="Y6584" i="1"/>
  <c r="Y7409" i="1"/>
  <c r="Y7918" i="1"/>
  <c r="Y7163" i="1"/>
  <c r="Y7579" i="1"/>
  <c r="Y8086" i="1"/>
  <c r="Y1532" i="1"/>
  <c r="Y7541" i="1"/>
  <c r="Y8237" i="1"/>
  <c r="Y7533" i="1"/>
  <c r="Y7317" i="1"/>
  <c r="Y5326" i="1"/>
  <c r="Y8014" i="1"/>
  <c r="Y7212" i="1"/>
  <c r="Y7463" i="1"/>
  <c r="Y8000" i="1"/>
  <c r="Y7570" i="1"/>
  <c r="Y7135" i="1"/>
  <c r="Y8217" i="1"/>
  <c r="Y7281" i="1"/>
  <c r="Y7991" i="1"/>
  <c r="Y1222" i="1"/>
  <c r="Y7364" i="1"/>
  <c r="Y2991" i="1"/>
  <c r="Y7481" i="1"/>
  <c r="Y7545" i="1"/>
  <c r="Y3679" i="1"/>
  <c r="Y1838" i="1"/>
  <c r="Y7571" i="1"/>
  <c r="Y8067" i="1"/>
  <c r="Y7197" i="1"/>
  <c r="Y8085" i="1"/>
  <c r="Y7933" i="1"/>
  <c r="Y7907" i="1"/>
  <c r="Y7332" i="1"/>
  <c r="Y8149" i="1"/>
  <c r="Y44" i="1"/>
  <c r="Y8226" i="1"/>
  <c r="Y7492" i="1"/>
  <c r="Y7985" i="1"/>
  <c r="Y4450" i="1"/>
  <c r="Y7550" i="1"/>
  <c r="Y7639" i="1"/>
  <c r="Y7475" i="1"/>
  <c r="Y2000" i="1"/>
  <c r="Y7462" i="1"/>
  <c r="Y8133" i="1"/>
  <c r="Y7887" i="1"/>
  <c r="Y3010" i="1"/>
  <c r="Y7592" i="1"/>
  <c r="Y7934" i="1"/>
  <c r="Y7858" i="1"/>
  <c r="Y8233" i="1"/>
  <c r="Y8015" i="1"/>
  <c r="Y8" i="1"/>
  <c r="Y8010" i="1"/>
  <c r="Y8239" i="1"/>
  <c r="Y8006" i="1"/>
  <c r="Y654" i="1"/>
  <c r="Y2964" i="1"/>
  <c r="Y8002" i="1"/>
  <c r="Y7455" i="1"/>
  <c r="Y8077" i="1"/>
  <c r="Y2945" i="1"/>
  <c r="Y7561" i="1"/>
  <c r="Y5248" i="1"/>
  <c r="Y8252" i="1"/>
  <c r="Y8248" i="1"/>
  <c r="Y8109" i="1"/>
  <c r="Y8108" i="1"/>
  <c r="Y7855" i="1"/>
  <c r="Y8241" i="1"/>
  <c r="Y8097" i="1"/>
  <c r="Y47" i="1"/>
  <c r="Y2743" i="1"/>
  <c r="Y7930" i="1"/>
  <c r="Y3313" i="1"/>
  <c r="Y8238" i="1"/>
  <c r="Y8045" i="1"/>
  <c r="Y8249" i="1"/>
  <c r="Y7816" i="1"/>
  <c r="Y8250" i="1"/>
  <c r="Y8242" i="1"/>
  <c r="Y8105" i="1"/>
  <c r="Y2311" i="1"/>
  <c r="Y8102" i="1"/>
  <c r="Y8244" i="1"/>
  <c r="Y8251" i="1"/>
  <c r="Y4209" i="1"/>
  <c r="Y8114" i="1"/>
  <c r="Y8150" i="1"/>
  <c r="Y7338" i="1"/>
  <c r="Y8112" i="1"/>
  <c r="Y8130" i="1"/>
  <c r="Y8143" i="1"/>
  <c r="Y1651" i="1"/>
  <c r="Y7969" i="1"/>
  <c r="Y2255" i="1"/>
  <c r="Y6942" i="1"/>
  <c r="Y1189" i="1"/>
  <c r="Y1275" i="1"/>
  <c r="Y8056" i="1"/>
  <c r="Y685" i="1"/>
  <c r="Y203" i="1"/>
  <c r="Y4098" i="1"/>
  <c r="Y801" i="1"/>
  <c r="Y5513" i="1"/>
  <c r="Y6104" i="1"/>
  <c r="Y3349" i="1"/>
  <c r="Y7959" i="1"/>
  <c r="Y2804" i="1"/>
  <c r="Y7443" i="1"/>
  <c r="Y6346" i="1"/>
  <c r="Y7952" i="1"/>
  <c r="Y7998" i="1"/>
  <c r="Y1736" i="1"/>
  <c r="Y7095" i="1"/>
  <c r="Y8101" i="1"/>
  <c r="Y288" i="1"/>
  <c r="Y12" i="1"/>
  <c r="Y55" i="1"/>
  <c r="Y5943" i="1"/>
  <c r="Y7508" i="1"/>
  <c r="Y7040" i="1"/>
  <c r="Y8001" i="1"/>
  <c r="Y7018" i="1"/>
  <c r="Y7513" i="1"/>
  <c r="Y336" i="1"/>
  <c r="Y7459" i="1"/>
  <c r="Y7945" i="1"/>
  <c r="Y7549" i="1"/>
  <c r="Y7941" i="1"/>
  <c r="Y50" i="1"/>
  <c r="Y6959" i="1"/>
  <c r="Y6210" i="1"/>
  <c r="Y5222" i="1"/>
  <c r="Y4039" i="1"/>
  <c r="Y4064" i="1"/>
  <c r="Y5225" i="1"/>
  <c r="Y4099" i="1"/>
  <c r="Y7340" i="1"/>
  <c r="Y6632" i="1"/>
  <c r="Y6399" i="1"/>
  <c r="Y4815" i="1"/>
  <c r="Y4790" i="1"/>
  <c r="Y7500" i="1"/>
  <c r="Y68" i="1"/>
  <c r="Y153" i="1"/>
  <c r="Y100" i="1"/>
  <c r="Y7925" i="1"/>
  <c r="Y7924" i="1"/>
  <c r="Y7923" i="1"/>
  <c r="Y5643" i="1"/>
  <c r="Y5403" i="1"/>
  <c r="Y7123" i="1"/>
  <c r="Y4685" i="1"/>
  <c r="Y6321" i="1"/>
  <c r="Y3216" i="1"/>
  <c r="Y5488" i="1"/>
  <c r="Y1326" i="1"/>
  <c r="Y1625" i="1"/>
  <c r="Y2026" i="1"/>
  <c r="Y7914" i="1"/>
  <c r="Y322" i="1"/>
  <c r="Y161" i="1"/>
  <c r="Y8275" i="1"/>
  <c r="Y8284" i="1"/>
  <c r="Y6966" i="1"/>
  <c r="Y7496" i="1"/>
  <c r="Y3417" i="1"/>
  <c r="Y6560" i="1"/>
  <c r="Y3357" i="1"/>
  <c r="Y6290" i="1"/>
  <c r="Y7902" i="1"/>
  <c r="Y7618" i="1"/>
  <c r="Y476" i="1"/>
  <c r="Y6429" i="1"/>
  <c r="Y2485" i="1"/>
  <c r="Y345" i="1"/>
  <c r="Y2536" i="1"/>
  <c r="Y1740" i="1"/>
  <c r="Y981" i="1"/>
  <c r="Y4718" i="1"/>
  <c r="Y4525" i="1"/>
  <c r="Y7892" i="1"/>
  <c r="Y395" i="1"/>
  <c r="Y7978" i="1"/>
  <c r="Y7888" i="1"/>
  <c r="Y8096" i="1"/>
  <c r="Y2343" i="1"/>
  <c r="Y8103" i="1"/>
  <c r="Y7877" i="1"/>
  <c r="Y466" i="1"/>
  <c r="Y65" i="1"/>
  <c r="Y99" i="1"/>
  <c r="Y7993" i="1"/>
  <c r="Y1248" i="1"/>
  <c r="Y2214" i="1"/>
  <c r="Y2502" i="1"/>
  <c r="Y2720" i="1"/>
  <c r="Y7567" i="1"/>
  <c r="Y5335" i="1"/>
  <c r="Y610" i="1"/>
  <c r="Y6661" i="1"/>
  <c r="Y2851" i="1"/>
  <c r="Y7854" i="1"/>
  <c r="Y352" i="1"/>
  <c r="Y911" i="1"/>
  <c r="Y7851" i="1"/>
  <c r="Y154" i="1"/>
  <c r="Y6746" i="1"/>
  <c r="Y2009" i="1"/>
  <c r="Y3510" i="1"/>
  <c r="Y7013" i="1"/>
  <c r="Y2880" i="1"/>
  <c r="Y852" i="1"/>
  <c r="Y8247" i="1"/>
  <c r="Y868" i="1"/>
  <c r="Y3375" i="1"/>
  <c r="Y7927" i="1"/>
  <c r="Y8115" i="1"/>
  <c r="Y8340" i="1"/>
  <c r="Y8117" i="1"/>
  <c r="Y8128" i="1"/>
  <c r="Y8246" i="1"/>
  <c r="Y4113" i="1"/>
  <c r="Y8060" i="1"/>
  <c r="Y8137" i="1"/>
  <c r="Y8138" i="1"/>
  <c r="Y8066" i="1"/>
  <c r="Y8125" i="1"/>
  <c r="Y8110" i="1"/>
  <c r="Y8243" i="1"/>
  <c r="Y2805" i="1"/>
  <c r="Y8139" i="1"/>
  <c r="Y8134" i="1"/>
  <c r="Y8124" i="1"/>
  <c r="Y8116" i="1"/>
  <c r="Y8266" i="1"/>
  <c r="Y8263" i="1"/>
  <c r="Y8144" i="1"/>
  <c r="Y2290" i="1"/>
  <c r="Y8272" i="1"/>
  <c r="Y8129" i="1"/>
  <c r="Y8245" i="1"/>
  <c r="Y8260" i="1"/>
  <c r="Y3899" i="1"/>
  <c r="Y8343" i="1"/>
  <c r="Y8253" i="1"/>
  <c r="Y5717" i="1"/>
  <c r="Y8145" i="1"/>
  <c r="Y2878" i="1"/>
  <c r="Y2489" i="1"/>
  <c r="Y8172" i="1"/>
  <c r="Y8165" i="1"/>
  <c r="Y5396" i="1"/>
  <c r="Y8257" i="1"/>
  <c r="Y8142" i="1"/>
  <c r="Y8254" i="1"/>
  <c r="Y3649" i="1"/>
  <c r="Y8185" i="1"/>
  <c r="Y8152" i="1"/>
  <c r="Y8169" i="1"/>
  <c r="Y8162" i="1"/>
  <c r="Y1263" i="1"/>
  <c r="Y8168" i="1"/>
  <c r="Y8262" i="1"/>
  <c r="Y1814" i="1"/>
  <c r="Y8264" i="1"/>
  <c r="Y8176" i="1"/>
  <c r="Y6528" i="1"/>
  <c r="Y8173" i="1"/>
  <c r="Y8163" i="1"/>
  <c r="Y8164" i="1"/>
  <c r="Y8161" i="1"/>
  <c r="Y7929" i="1"/>
  <c r="Y8258" i="1"/>
  <c r="Y8256" i="1"/>
  <c r="Y8189" i="1"/>
  <c r="Y8265" i="1"/>
  <c r="Y8174" i="1"/>
  <c r="Y8170" i="1"/>
  <c r="Y8259" i="1"/>
  <c r="Y8268" i="1"/>
  <c r="Y6142" i="1"/>
  <c r="Y8255" i="1"/>
  <c r="Y8267" i="1"/>
  <c r="Y8175" i="1"/>
  <c r="Y8196" i="1"/>
  <c r="Y8271" i="1"/>
  <c r="Y8171" i="1"/>
  <c r="Y6940" i="1"/>
  <c r="Y8184" i="1"/>
  <c r="Y8187" i="1"/>
  <c r="Y8186" i="1"/>
  <c r="Y8215" i="1"/>
  <c r="Y8188" i="1"/>
  <c r="Y3041" i="1"/>
  <c r="Y8273" i="1"/>
  <c r="Y8191" i="1"/>
  <c r="Y8197" i="1"/>
  <c r="Y4912" i="1"/>
  <c r="Y8194" i="1"/>
  <c r="Y8190" i="1"/>
  <c r="Y8292" i="1"/>
  <c r="Y8177" i="1"/>
  <c r="Y6061" i="1"/>
  <c r="Y8202" i="1"/>
  <c r="Y8179" i="1"/>
  <c r="Y8200" i="1"/>
  <c r="Y6822" i="1"/>
  <c r="Y8204" i="1"/>
  <c r="Y8269" i="1"/>
  <c r="Y8210" i="1"/>
  <c r="Y8214" i="1"/>
  <c r="Y8205" i="1"/>
  <c r="Y8208" i="1"/>
  <c r="Y8270" i="1"/>
  <c r="Y8211" i="1"/>
  <c r="Y8219" i="1"/>
  <c r="Y8279" i="1"/>
  <c r="Y8212" i="1"/>
  <c r="Y8221" i="1"/>
  <c r="Y8216" i="1"/>
  <c r="Y8278" i="1"/>
  <c r="Y8192" i="1"/>
  <c r="Y8282" i="1"/>
  <c r="Y8209" i="1"/>
  <c r="Y8277" i="1"/>
  <c r="Y8281" i="1"/>
  <c r="Y8199" i="1"/>
  <c r="Y2395" i="1"/>
  <c r="Y8315" i="1"/>
  <c r="Y7565" i="1"/>
  <c r="Y8218" i="1"/>
  <c r="Y7016" i="1"/>
  <c r="Y2629" i="1"/>
  <c r="Y8305" i="1"/>
  <c r="Y8287" i="1"/>
  <c r="Y8286" i="1"/>
  <c r="Y8335" i="1"/>
  <c r="Y8301" i="1"/>
  <c r="Y8303" i="1"/>
  <c r="Y8295" i="1"/>
  <c r="Y8298" i="1"/>
  <c r="Y8296" i="1"/>
  <c r="Y8302" i="1"/>
  <c r="Y8294" i="1"/>
  <c r="Y8288" i="1"/>
  <c r="Y8289" i="1"/>
  <c r="Y8299" i="1"/>
  <c r="Y7616" i="1"/>
  <c r="Y8291" i="1"/>
  <c r="Y8313" i="1"/>
  <c r="Y8297" i="1"/>
  <c r="Y8308" i="1"/>
  <c r="Y8306" i="1"/>
  <c r="Y8319" i="1"/>
  <c r="Y8304" i="1"/>
  <c r="Y8293" i="1"/>
  <c r="Y8314" i="1"/>
  <c r="Y8307" i="1"/>
  <c r="Y5351" i="1"/>
  <c r="Y8290" i="1"/>
  <c r="Y8317" i="1"/>
  <c r="Y8300" i="1"/>
  <c r="Y8320" i="1"/>
  <c r="Y8323" i="1"/>
  <c r="Y8316" i="1"/>
  <c r="Y8336" i="1"/>
  <c r="Y8312" i="1"/>
  <c r="Y8321" i="1"/>
  <c r="Y8309" i="1"/>
  <c r="Y8322" i="1"/>
  <c r="Y8329" i="1"/>
  <c r="Y8310" i="1"/>
  <c r="Y8318" i="1"/>
  <c r="Y8338" i="1"/>
  <c r="Y8311" i="1"/>
  <c r="Y8334" i="1"/>
  <c r="Y8324" i="1"/>
  <c r="Y8325" i="1"/>
  <c r="Y8326" i="1"/>
  <c r="Y8333" i="1"/>
  <c r="Y8344" i="1"/>
  <c r="Y8330" i="1"/>
  <c r="Y8339" i="1"/>
  <c r="Y8331" i="1"/>
  <c r="Y5014" i="1"/>
  <c r="Y8341" i="1"/>
  <c r="Y8332" i="1"/>
  <c r="Y8342" i="1"/>
  <c r="Y8328" i="1"/>
  <c r="Y8337" i="1"/>
  <c r="Y7883" i="1"/>
  <c r="Y2300" i="1"/>
  <c r="Y8345" i="1"/>
  <c r="Y15" i="1"/>
  <c r="Y7890" i="1"/>
  <c r="Y8347" i="1"/>
  <c r="Y7889" i="1"/>
  <c r="Y16" i="1"/>
  <c r="Y7831" i="1"/>
  <c r="Y7871" i="1"/>
  <c r="Y8348" i="1"/>
  <c r="Y7940" i="1"/>
  <c r="Y7879" i="1"/>
  <c r="Y7938" i="1"/>
  <c r="Y7906" i="1"/>
  <c r="Y7931" i="1"/>
  <c r="Y3601" i="1"/>
  <c r="Y7908" i="1"/>
  <c r="Y2126" i="1"/>
  <c r="Y4878" i="1"/>
  <c r="Y2831" i="1"/>
  <c r="Y8135" i="1"/>
  <c r="Y7125" i="1"/>
  <c r="Y3186" i="1"/>
  <c r="Y7944" i="1"/>
  <c r="Y5113" i="1"/>
  <c r="E148" i="4"/>
  <c r="E170" i="4"/>
  <c r="E65" i="4"/>
  <c r="E110" i="4"/>
  <c r="E59" i="4"/>
  <c r="C4" i="3"/>
  <c r="B4" i="3"/>
  <c r="V6467" i="1" l="1"/>
  <c r="T7761" i="1"/>
  <c r="N2069" i="1"/>
  <c r="U5652" i="1"/>
  <c r="M7652" i="1"/>
  <c r="H7731" i="1"/>
  <c r="V4282" i="1"/>
  <c r="N4278" i="1"/>
  <c r="U6540" i="1"/>
  <c r="V7692" i="1"/>
  <c r="V2072" i="1"/>
  <c r="T4183" i="1"/>
  <c r="V2229" i="1"/>
  <c r="V7447" i="1"/>
  <c r="U7529" i="1"/>
  <c r="H7653" i="1"/>
  <c r="U4488" i="1"/>
  <c r="T5760" i="1"/>
  <c r="L3661" i="1"/>
  <c r="H7586" i="1"/>
  <c r="U7674" i="1"/>
  <c r="N7731" i="1"/>
  <c r="L3117" i="1"/>
  <c r="F7700" i="1"/>
  <c r="P7350" i="1"/>
  <c r="F4488" i="1"/>
  <c r="K7609" i="1"/>
  <c r="M7593" i="1"/>
  <c r="U7586" i="1"/>
  <c r="H3711" i="1"/>
  <c r="T5681" i="1"/>
  <c r="V7624" i="1"/>
  <c r="K7674" i="1"/>
  <c r="T7676" i="1"/>
  <c r="H7711" i="1"/>
  <c r="H7779" i="1"/>
  <c r="H6362" i="1"/>
  <c r="U7742" i="1"/>
  <c r="P3627" i="1"/>
  <c r="H7730" i="1"/>
  <c r="P6362" i="1"/>
  <c r="F7653" i="1"/>
  <c r="T6362" i="1"/>
  <c r="V4242" i="1"/>
  <c r="U1669" i="1"/>
  <c r="L7526" i="1"/>
  <c r="H2072" i="1"/>
  <c r="P7782" i="1"/>
  <c r="V7449" i="1"/>
  <c r="F7628" i="1"/>
  <c r="T7650" i="1"/>
  <c r="P5161" i="1"/>
  <c r="U7641" i="1"/>
  <c r="U7658" i="1"/>
  <c r="T7454" i="1"/>
  <c r="N7610" i="1"/>
  <c r="F7705" i="1"/>
  <c r="U7787" i="1"/>
  <c r="K7640" i="1"/>
  <c r="M7543" i="1"/>
  <c r="N7665" i="1"/>
  <c r="U2319" i="1"/>
  <c r="V7707" i="1"/>
  <c r="N7685" i="1"/>
  <c r="T2045" i="1"/>
  <c r="T5499" i="1"/>
  <c r="V7730" i="1"/>
  <c r="U7682" i="1"/>
  <c r="T7760" i="1"/>
  <c r="K7449" i="1"/>
  <c r="K7655" i="1"/>
  <c r="V7753" i="1"/>
  <c r="T6711" i="1"/>
  <c r="V7577" i="1"/>
  <c r="P5468" i="1"/>
  <c r="U7350" i="1"/>
  <c r="T7645" i="1"/>
  <c r="N7759" i="1"/>
  <c r="V7652" i="1"/>
  <c r="M7633" i="1"/>
  <c r="M5121" i="1"/>
  <c r="K7631" i="1"/>
  <c r="L7746" i="1"/>
  <c r="T7957" i="1"/>
  <c r="P7703" i="1"/>
  <c r="T5884" i="1"/>
  <c r="M7725" i="1"/>
  <c r="H7785" i="1"/>
  <c r="U1210" i="1"/>
  <c r="H3105" i="1"/>
  <c r="H2486" i="1"/>
  <c r="U7757" i="1"/>
  <c r="H3639" i="1"/>
  <c r="L2229" i="1"/>
  <c r="N6679" i="1"/>
  <c r="P7770" i="1"/>
  <c r="L7690" i="1"/>
  <c r="H5833" i="1"/>
  <c r="H7417" i="1"/>
  <c r="P7702" i="1"/>
  <c r="U3711" i="1"/>
  <c r="L3105" i="1"/>
  <c r="M7680" i="1"/>
  <c r="L6438" i="1"/>
  <c r="T7499" i="1"/>
  <c r="N5816" i="1"/>
  <c r="T7646" i="1"/>
  <c r="M7754" i="1"/>
  <c r="M6441" i="1"/>
  <c r="L7700" i="1"/>
  <c r="L7154" i="1"/>
  <c r="N5495" i="1"/>
  <c r="K7678" i="1"/>
  <c r="H6012" i="1"/>
  <c r="F4183" i="1"/>
  <c r="F7537" i="1"/>
  <c r="P3576" i="1"/>
  <c r="L7626" i="1"/>
  <c r="U7698" i="1"/>
  <c r="T7350" i="1"/>
  <c r="F7712" i="1"/>
  <c r="P2947" i="1"/>
  <c r="H7744" i="1"/>
  <c r="H7796" i="1"/>
  <c r="K7750" i="1"/>
  <c r="T5075" i="1"/>
  <c r="V7762" i="1"/>
  <c r="U7762" i="1"/>
  <c r="P1705" i="1"/>
  <c r="H4183" i="1"/>
  <c r="P7774" i="1"/>
  <c r="M7656" i="1"/>
  <c r="U3061" i="1"/>
  <c r="H7641" i="1"/>
  <c r="V7743" i="1"/>
  <c r="H7610" i="1"/>
  <c r="V7724" i="1"/>
  <c r="L7784" i="1"/>
  <c r="K6362" i="1"/>
  <c r="U6727" i="1"/>
  <c r="H7727" i="1"/>
  <c r="V3786" i="1"/>
  <c r="H7656" i="1"/>
  <c r="P6705" i="1"/>
  <c r="M7454" i="1"/>
  <c r="V7670" i="1"/>
  <c r="U7751" i="1"/>
  <c r="U6441" i="1"/>
  <c r="F4430" i="1"/>
  <c r="M7434" i="1"/>
  <c r="P7739" i="1"/>
  <c r="V7650" i="1"/>
  <c r="T7623" i="1"/>
  <c r="K7593" i="1"/>
  <c r="F7578" i="1"/>
  <c r="T7614" i="1"/>
  <c r="V3639" i="1"/>
  <c r="M7895" i="1"/>
  <c r="V4329" i="1"/>
  <c r="P7577" i="1"/>
  <c r="H4813" i="1"/>
  <c r="T7573" i="1"/>
  <c r="U7599" i="1"/>
  <c r="N5833" i="1"/>
  <c r="V7593" i="1"/>
  <c r="V7701" i="1"/>
  <c r="U7725" i="1"/>
  <c r="K5816" i="1"/>
  <c r="N7652" i="1"/>
  <c r="U7637" i="1"/>
  <c r="P7699" i="1"/>
  <c r="H5652" i="1"/>
  <c r="T7769" i="1"/>
  <c r="F7626" i="1"/>
  <c r="T7792" i="1"/>
  <c r="N7750" i="1"/>
  <c r="L7619" i="1"/>
  <c r="V6094" i="1"/>
  <c r="V5125" i="1"/>
  <c r="M3489" i="1"/>
  <c r="T3627" i="1"/>
  <c r="K5888" i="1"/>
  <c r="P4909" i="1"/>
  <c r="F7740" i="1"/>
  <c r="L7674" i="1"/>
  <c r="P7758" i="1"/>
  <c r="H7602" i="1"/>
  <c r="L7660" i="1"/>
  <c r="K7836" i="1"/>
  <c r="N7757" i="1"/>
  <c r="N5553" i="1"/>
  <c r="H7836" i="1"/>
  <c r="P7780" i="1"/>
  <c r="M7764" i="1"/>
  <c r="U7672" i="1"/>
  <c r="P7777" i="1"/>
  <c r="L7681" i="1"/>
  <c r="F7032" i="1"/>
  <c r="F7714" i="1"/>
  <c r="N7714" i="1"/>
  <c r="F7604" i="1"/>
  <c r="F6551" i="1"/>
  <c r="P1506" i="1"/>
  <c r="H7749" i="1"/>
  <c r="M7575" i="1"/>
  <c r="M7705" i="1"/>
  <c r="N7675" i="1"/>
  <c r="N4242" i="1"/>
  <c r="P4182" i="1"/>
  <c r="H3157" i="1"/>
  <c r="U7693" i="1"/>
  <c r="N2293" i="1"/>
  <c r="U3576" i="1"/>
  <c r="L7726" i="1"/>
  <c r="F7529" i="1"/>
  <c r="P7689" i="1"/>
  <c r="M7749" i="1"/>
  <c r="K7663" i="1"/>
  <c r="H4329" i="1"/>
  <c r="L7730" i="1"/>
  <c r="L7575" i="1"/>
  <c r="K7740" i="1"/>
  <c r="V7696" i="1"/>
  <c r="N7447" i="1"/>
  <c r="H2045" i="1"/>
  <c r="T7615" i="1"/>
  <c r="T7514" i="1"/>
  <c r="K7670" i="1"/>
  <c r="F7662" i="1"/>
  <c r="H6156" i="1"/>
  <c r="K7725" i="1"/>
  <c r="F7775" i="1"/>
  <c r="K7658" i="1"/>
  <c r="H3168" i="1"/>
  <c r="U4430" i="1"/>
  <c r="N5681" i="1"/>
  <c r="M7734" i="1"/>
  <c r="P6895" i="1"/>
  <c r="L6467" i="1"/>
  <c r="K7743" i="1"/>
  <c r="F7514" i="1"/>
  <c r="M7731" i="1"/>
  <c r="L7655" i="1"/>
  <c r="T4909" i="1"/>
  <c r="U5125" i="1"/>
  <c r="H7766" i="1"/>
  <c r="F5748" i="1"/>
  <c r="V7713" i="1"/>
  <c r="H4236" i="1"/>
  <c r="M7762" i="1"/>
  <c r="H7794" i="1"/>
  <c r="P6969" i="1"/>
  <c r="F7593" i="1"/>
  <c r="U7714" i="1"/>
  <c r="H7673" i="1"/>
  <c r="V7747" i="1"/>
  <c r="K4242" i="1"/>
  <c r="U5470" i="1"/>
  <c r="K7154" i="1"/>
  <c r="N7642" i="1"/>
  <c r="U4256" i="1"/>
  <c r="V7632" i="1"/>
  <c r="T7537" i="1"/>
  <c r="U2841" i="1"/>
  <c r="V7407" i="1"/>
  <c r="V7401" i="1"/>
  <c r="V2293" i="1"/>
  <c r="T7611" i="1"/>
  <c r="U7705" i="1"/>
  <c r="K1418" i="1"/>
  <c r="U6012" i="1"/>
  <c r="F7427" i="1"/>
  <c r="L7805" i="1"/>
  <c r="T5017" i="1"/>
  <c r="T5748" i="1"/>
  <c r="T4278" i="1"/>
  <c r="L7601" i="1"/>
  <c r="U6999" i="1"/>
  <c r="T7758" i="1"/>
  <c r="F7779" i="1"/>
  <c r="T7795" i="1"/>
  <c r="L7761" i="1"/>
  <c r="V7623" i="1"/>
  <c r="V7587" i="1"/>
  <c r="P7660" i="1"/>
  <c r="N1673" i="1"/>
  <c r="P5308" i="1"/>
  <c r="V3335" i="1"/>
  <c r="T7759" i="1"/>
  <c r="T1415" i="1"/>
  <c r="U5681" i="1"/>
  <c r="K2229" i="1"/>
  <c r="U7642" i="1"/>
  <c r="H6643" i="1"/>
  <c r="P7454" i="1"/>
  <c r="U7655" i="1"/>
  <c r="K7600" i="1"/>
  <c r="V1415" i="1"/>
  <c r="U7730" i="1"/>
  <c r="F5121" i="1"/>
  <c r="T5161" i="1"/>
  <c r="N4645" i="1"/>
  <c r="P3328" i="1"/>
  <c r="F7731" i="1"/>
  <c r="M5161" i="1"/>
  <c r="N7734" i="1"/>
  <c r="P7788" i="1"/>
  <c r="U7763" i="1"/>
  <c r="U5075" i="1"/>
  <c r="K7784" i="1"/>
  <c r="N7760" i="1"/>
  <c r="P7795" i="1"/>
  <c r="M7701" i="1"/>
  <c r="L6895" i="1"/>
  <c r="H7715" i="1"/>
  <c r="U7746" i="1"/>
  <c r="N7730" i="1"/>
  <c r="T7665" i="1"/>
  <c r="P3157" i="1"/>
  <c r="P7666" i="1"/>
  <c r="P7593" i="1"/>
  <c r="K6727" i="1"/>
  <c r="H7680" i="1"/>
  <c r="P7648" i="1"/>
  <c r="V7482" i="1"/>
  <c r="T7736" i="1"/>
  <c r="N7763" i="1"/>
  <c r="M7417" i="1"/>
  <c r="T1581" i="1"/>
  <c r="M7534" i="1"/>
  <c r="N7707" i="1"/>
  <c r="V7839" i="1"/>
  <c r="V7444" i="1"/>
  <c r="N1686" i="1"/>
  <c r="U7770" i="1"/>
  <c r="V2069" i="1"/>
  <c r="T7799" i="1"/>
  <c r="L3328" i="1"/>
  <c r="T6156" i="1"/>
  <c r="F7787" i="1"/>
  <c r="T2229" i="1"/>
  <c r="H7700" i="1"/>
  <c r="H4299" i="1"/>
  <c r="K7764" i="1"/>
  <c r="M5196" i="1"/>
  <c r="M7667" i="1"/>
  <c r="P6711" i="1"/>
  <c r="L7670" i="1"/>
  <c r="N7371" i="1"/>
  <c r="P4415" i="1"/>
  <c r="P7755" i="1"/>
  <c r="F3971" i="1"/>
  <c r="H7742" i="1"/>
  <c r="M7658" i="1"/>
  <c r="V7432" i="1"/>
  <c r="L5760" i="1"/>
  <c r="F7703" i="1"/>
  <c r="H3208" i="1"/>
  <c r="U7337" i="1"/>
  <c r="F3061" i="1"/>
  <c r="F2841" i="1"/>
  <c r="L7773" i="1"/>
  <c r="N5468" i="1"/>
  <c r="N5125" i="1"/>
  <c r="V18" i="1"/>
  <c r="H7739" i="1"/>
  <c r="F6870" i="1"/>
  <c r="U7526" i="1"/>
  <c r="V7575" i="1"/>
  <c r="N7722" i="1"/>
  <c r="H7619" i="1"/>
  <c r="U1673" i="1"/>
  <c r="K7539" i="1"/>
  <c r="M1669" i="1"/>
  <c r="U7716" i="1"/>
  <c r="K7723" i="1"/>
  <c r="V7594" i="1"/>
  <c r="V3208" i="1"/>
  <c r="F3639" i="1"/>
  <c r="K7717" i="1"/>
  <c r="M7958" i="1"/>
  <c r="P3105" i="1"/>
  <c r="V6870" i="1"/>
  <c r="K3233" i="1"/>
  <c r="F7770" i="1"/>
  <c r="L7744" i="1"/>
  <c r="L7750" i="1"/>
  <c r="T7836" i="1"/>
  <c r="F2809" i="1"/>
  <c r="F7720" i="1"/>
  <c r="T7789" i="1"/>
  <c r="V7722" i="1"/>
  <c r="U3786" i="1"/>
  <c r="U7700" i="1"/>
  <c r="F7586" i="1"/>
  <c r="V5478" i="1"/>
  <c r="F7701" i="1"/>
  <c r="T6999" i="1"/>
  <c r="F7666" i="1"/>
  <c r="T3025" i="1"/>
  <c r="N7706" i="1"/>
  <c r="U7652" i="1"/>
  <c r="H5315" i="1"/>
  <c r="U7740" i="1"/>
  <c r="T7728" i="1"/>
  <c r="P4488" i="1"/>
  <c r="P7614" i="1"/>
  <c r="L7957" i="1"/>
  <c r="L5196" i="1"/>
  <c r="L7650" i="1"/>
  <c r="L7664" i="1"/>
  <c r="H3786" i="1"/>
  <c r="K7834" i="1"/>
  <c r="K7651" i="1"/>
  <c r="P1415" i="1"/>
  <c r="N7432" i="1"/>
  <c r="F7684" i="1"/>
  <c r="K7734" i="1"/>
  <c r="U7673" i="1"/>
  <c r="T7525" i="1"/>
  <c r="U7664" i="1"/>
  <c r="P7711" i="1"/>
  <c r="U7836" i="1"/>
  <c r="U6551" i="1"/>
  <c r="U7665" i="1"/>
  <c r="T7724" i="1"/>
  <c r="T6870" i="1"/>
  <c r="T7717" i="1"/>
  <c r="T6722" i="1"/>
  <c r="P7641" i="1"/>
  <c r="L7720" i="1"/>
  <c r="F7660" i="1"/>
  <c r="L7673" i="1"/>
  <c r="U7444" i="1"/>
  <c r="N7648" i="1"/>
  <c r="N7689" i="1"/>
  <c r="F7723" i="1"/>
  <c r="F7663" i="1"/>
  <c r="F7895" i="1"/>
  <c r="T7670" i="1"/>
  <c r="T7595" i="1"/>
  <c r="P2841" i="1"/>
  <c r="U3415" i="1"/>
  <c r="P7603" i="1"/>
  <c r="V2392" i="1"/>
  <c r="V3025" i="1"/>
  <c r="U6895" i="1"/>
  <c r="T7597" i="1"/>
  <c r="H7627" i="1"/>
  <c r="N7770" i="1"/>
  <c r="K3549" i="1"/>
  <c r="P7604" i="1"/>
  <c r="P7742" i="1"/>
  <c r="P7716" i="1"/>
  <c r="H7633" i="1"/>
  <c r="M6705" i="1"/>
  <c r="U7679" i="1"/>
  <c r="K7613" i="1"/>
  <c r="F1513" i="1"/>
  <c r="T4488" i="1"/>
  <c r="K7732" i="1"/>
  <c r="V3061" i="1"/>
  <c r="V6558" i="1"/>
  <c r="H7611" i="1"/>
  <c r="V7786" i="1"/>
  <c r="H7784" i="1"/>
  <c r="N2947" i="1"/>
  <c r="N7782" i="1"/>
  <c r="V7629" i="1"/>
  <c r="M7732" i="1"/>
  <c r="F6094" i="1"/>
  <c r="M7447" i="1"/>
  <c r="N6146" i="1"/>
  <c r="N7609" i="1"/>
  <c r="K5495" i="1"/>
  <c r="U7671" i="1"/>
  <c r="H7449" i="1"/>
  <c r="U7656" i="1"/>
  <c r="K7596" i="1"/>
  <c r="T7700" i="1"/>
  <c r="U5468" i="1"/>
  <c r="V7791" i="1"/>
  <c r="N4813" i="1"/>
  <c r="V7805" i="1"/>
  <c r="L6358" i="1"/>
  <c r="M4182" i="1"/>
  <c r="K7665" i="1"/>
  <c r="N7687" i="1"/>
  <c r="N7684" i="1"/>
  <c r="N5470" i="1"/>
  <c r="L7777" i="1"/>
  <c r="L6540" i="1"/>
  <c r="L7782" i="1"/>
  <c r="V1506" i="1"/>
  <c r="V7655" i="1"/>
  <c r="K7715" i="1"/>
  <c r="P7745" i="1"/>
  <c r="N7749" i="1"/>
  <c r="H4282" i="1"/>
  <c r="U3208" i="1"/>
  <c r="N7482" i="1"/>
  <c r="P7738" i="1"/>
  <c r="L4654" i="1"/>
  <c r="U4238" i="1"/>
  <c r="N3660" i="1"/>
  <c r="L7591" i="1"/>
  <c r="K7635" i="1"/>
  <c r="L4242" i="1"/>
  <c r="T7739" i="1"/>
  <c r="H7665" i="1"/>
  <c r="N7624" i="1"/>
  <c r="V7756" i="1"/>
  <c r="N7700" i="1"/>
  <c r="L7701" i="1"/>
  <c r="M7293" i="1"/>
  <c r="L6969" i="1"/>
  <c r="F4278" i="1"/>
  <c r="H7675" i="1"/>
  <c r="U5748" i="1"/>
  <c r="V6156" i="1"/>
  <c r="U7776" i="1"/>
  <c r="H4278" i="1"/>
  <c r="U7648" i="1"/>
  <c r="T6895" i="1"/>
  <c r="P3474" i="1"/>
  <c r="P7683" i="1"/>
  <c r="K5470" i="1"/>
  <c r="F7722" i="1"/>
  <c r="F5125" i="1"/>
  <c r="T7753" i="1"/>
  <c r="V1513" i="1"/>
  <c r="M4908" i="1"/>
  <c r="P7837" i="1"/>
  <c r="M6467" i="1"/>
  <c r="U3549" i="1"/>
  <c r="L2809" i="1"/>
  <c r="T7757" i="1"/>
  <c r="T7781" i="1"/>
  <c r="F6643" i="1"/>
  <c r="M1876" i="1"/>
  <c r="H7790" i="1"/>
  <c r="L7432" i="1"/>
  <c r="V6438" i="1"/>
  <c r="P4256" i="1"/>
  <c r="T7649" i="1"/>
  <c r="P2809" i="1"/>
  <c r="V7752" i="1"/>
  <c r="U7649" i="1"/>
  <c r="H7650" i="1"/>
  <c r="U7759" i="1"/>
  <c r="V7631" i="1"/>
  <c r="M7619" i="1"/>
  <c r="L7733" i="1"/>
  <c r="V7677" i="1"/>
  <c r="M3786" i="1"/>
  <c r="U7537" i="1"/>
  <c r="L5553" i="1"/>
  <c r="T2809" i="1"/>
  <c r="U7796" i="1"/>
  <c r="T3117" i="1"/>
  <c r="T7727" i="1"/>
  <c r="V3660" i="1"/>
  <c r="P7765" i="1"/>
  <c r="U5816" i="1"/>
  <c r="T7631" i="1"/>
  <c r="L7624" i="1"/>
  <c r="N7499" i="1"/>
  <c r="V7726" i="1"/>
  <c r="V3604" i="1"/>
  <c r="M7427" i="1"/>
  <c r="H6711" i="1"/>
  <c r="V7703" i="1"/>
  <c r="M7448" i="1"/>
  <c r="M7604" i="1"/>
  <c r="L7473" i="1"/>
  <c r="L7548" i="1"/>
  <c r="U2947" i="1"/>
  <c r="N7688" i="1"/>
  <c r="M7548" i="1"/>
  <c r="N7604" i="1"/>
  <c r="V7601" i="1"/>
  <c r="M4256" i="1"/>
  <c r="P7740" i="1"/>
  <c r="V7669" i="1"/>
  <c r="H1518" i="1"/>
  <c r="T7687" i="1"/>
  <c r="K3711" i="1"/>
  <c r="T7780" i="1"/>
  <c r="K7778" i="1"/>
  <c r="P7772" i="1"/>
  <c r="H7594" i="1"/>
  <c r="F7750" i="1"/>
  <c r="F6558" i="1"/>
  <c r="P7588" i="1"/>
  <c r="M3117" i="1"/>
  <c r="T6540" i="1"/>
  <c r="U7736" i="1"/>
  <c r="N4282" i="1"/>
  <c r="L7794" i="1"/>
  <c r="P7572" i="1"/>
  <c r="L7790" i="1"/>
  <c r="K7792" i="1"/>
  <c r="N6540" i="1"/>
  <c r="T7641" i="1"/>
  <c r="K7731" i="1"/>
  <c r="N7728" i="1"/>
  <c r="H7625" i="1"/>
  <c r="H7763" i="1"/>
  <c r="N7785" i="1"/>
  <c r="L7636" i="1"/>
  <c r="N7615" i="1"/>
  <c r="M7671" i="1"/>
  <c r="T7599" i="1"/>
  <c r="H7526" i="1"/>
  <c r="M7515" i="1"/>
  <c r="M7834" i="1"/>
  <c r="K7643" i="1"/>
  <c r="L6362" i="1"/>
  <c r="F3604" i="1"/>
  <c r="N1518" i="1"/>
  <c r="T5145" i="1"/>
  <c r="L5470" i="1"/>
  <c r="F7625" i="1"/>
  <c r="H7747" i="1"/>
  <c r="K7724" i="1"/>
  <c r="F4813" i="1"/>
  <c r="H3536" i="1"/>
  <c r="M7957" i="1"/>
  <c r="H7424" i="1"/>
  <c r="K7957" i="1"/>
  <c r="V5748" i="1"/>
  <c r="M7778" i="1"/>
  <c r="N3604" i="1"/>
  <c r="N7727" i="1"/>
  <c r="M7627" i="1"/>
  <c r="T7668" i="1"/>
  <c r="T7610" i="1"/>
  <c r="K7800" i="1"/>
  <c r="U5888" i="1"/>
  <c r="U7719" i="1"/>
  <c r="T3761" i="1"/>
  <c r="F7771" i="1"/>
  <c r="M3335" i="1"/>
  <c r="T7587" i="1"/>
  <c r="U7799" i="1"/>
  <c r="T7601" i="1"/>
  <c r="V6551" i="1"/>
  <c r="T3061" i="1"/>
  <c r="P7754" i="1"/>
  <c r="T7764" i="1"/>
  <c r="V7797" i="1"/>
  <c r="N7781" i="1"/>
  <c r="N7654" i="1"/>
  <c r="F5478" i="1"/>
  <c r="F6358" i="1"/>
  <c r="U4930" i="1"/>
  <c r="H7792" i="1"/>
  <c r="K4182" i="1"/>
  <c r="H2947" i="1"/>
  <c r="N6438" i="1"/>
  <c r="F1506" i="1"/>
  <c r="T3415" i="1"/>
  <c r="K2703" i="1"/>
  <c r="N7775" i="1"/>
  <c r="U7677" i="1"/>
  <c r="P5470" i="1"/>
  <c r="M7700" i="1"/>
  <c r="H7482" i="1"/>
  <c r="V7688" i="1"/>
  <c r="H3549" i="1"/>
  <c r="H3335" i="1"/>
  <c r="V1669" i="1"/>
  <c r="M7715" i="1"/>
  <c r="V7801" i="1"/>
  <c r="U6438" i="1"/>
  <c r="M3474" i="1"/>
  <c r="K7758" i="1"/>
  <c r="K7766" i="1"/>
  <c r="K7726" i="1"/>
  <c r="U7598" i="1"/>
  <c r="P5652" i="1"/>
  <c r="L7698" i="1"/>
  <c r="L4282" i="1"/>
  <c r="F7766" i="1"/>
  <c r="F7615" i="1"/>
  <c r="T7722" i="1"/>
  <c r="N7543" i="1"/>
  <c r="F7697" i="1"/>
  <c r="M7529" i="1"/>
  <c r="H7713" i="1"/>
  <c r="U7482" i="1"/>
  <c r="T7720" i="1"/>
  <c r="M3411" i="1"/>
  <c r="P1673" i="1"/>
  <c r="F1511" i="1"/>
  <c r="H7661" i="1"/>
  <c r="K4813" i="1"/>
  <c r="K7770" i="1"/>
  <c r="M7730" i="1"/>
  <c r="N7712" i="1"/>
  <c r="T2841" i="1"/>
  <c r="F7658" i="1"/>
  <c r="N7598" i="1"/>
  <c r="N3812" i="1"/>
  <c r="M7623" i="1"/>
  <c r="P5121" i="1"/>
  <c r="V7706" i="1"/>
  <c r="N7660" i="1"/>
  <c r="U7154" i="1"/>
  <c r="K3812" i="1"/>
  <c r="L3489" i="1"/>
  <c r="L1506" i="1"/>
  <c r="H7775" i="1"/>
  <c r="K7594" i="1"/>
  <c r="F7735" i="1"/>
  <c r="K7627" i="1"/>
  <c r="M7743" i="1"/>
  <c r="F7796" i="1"/>
  <c r="V7448" i="1"/>
  <c r="V1705" i="1"/>
  <c r="U7739" i="1"/>
  <c r="M7719" i="1"/>
  <c r="H7717" i="1"/>
  <c r="M7662" i="1"/>
  <c r="H7709" i="1"/>
  <c r="F7621" i="1"/>
  <c r="K7689" i="1"/>
  <c r="L2045" i="1"/>
  <c r="F7717" i="1"/>
  <c r="N1705" i="1"/>
  <c r="H5017" i="1"/>
  <c r="T2486" i="1"/>
  <c r="F7747" i="1"/>
  <c r="T7683" i="1"/>
  <c r="F2947" i="1"/>
  <c r="V7798" i="1"/>
  <c r="L7645" i="1"/>
  <c r="F7755" i="1"/>
  <c r="F3411" i="1"/>
  <c r="L2392" i="1"/>
  <c r="F7729" i="1"/>
  <c r="L7529" i="1"/>
  <c r="K7519" i="1"/>
  <c r="M7665" i="1"/>
  <c r="K7676" i="1"/>
  <c r="H7704" i="1"/>
  <c r="M7620" i="1"/>
  <c r="L3604" i="1"/>
  <c r="L7705" i="1"/>
  <c r="N7784" i="1"/>
  <c r="K6094" i="1"/>
  <c r="L7169" i="1"/>
  <c r="T3489" i="1"/>
  <c r="V3328" i="1"/>
  <c r="V7654" i="1"/>
  <c r="M7648" i="1"/>
  <c r="P2072" i="1"/>
  <c r="H7720" i="1"/>
  <c r="P7712" i="1"/>
  <c r="T7785" i="1"/>
  <c r="P3761" i="1"/>
  <c r="F7627" i="1"/>
  <c r="H7664" i="1"/>
  <c r="M7621" i="1"/>
  <c r="P7685" i="1"/>
  <c r="U7601" i="1"/>
  <c r="U7709" i="1"/>
  <c r="U7615" i="1"/>
  <c r="U7782" i="1"/>
  <c r="K7331" i="1"/>
  <c r="T6679" i="1"/>
  <c r="P3208" i="1"/>
  <c r="U7611" i="1"/>
  <c r="T7691" i="1"/>
  <c r="U7722" i="1"/>
  <c r="L7424" i="1"/>
  <c r="T7752" i="1"/>
  <c r="F7789" i="1"/>
  <c r="P4317" i="1"/>
  <c r="M7693" i="1"/>
  <c r="V7674" i="1"/>
  <c r="N2072" i="1"/>
  <c r="T7588" i="1"/>
  <c r="P7668" i="1"/>
  <c r="V7800" i="1"/>
  <c r="M7643" i="1"/>
  <c r="N7331" i="1"/>
  <c r="U7657" i="1"/>
  <c r="L7707" i="1"/>
  <c r="N2229" i="1"/>
  <c r="K7371" i="1"/>
  <c r="H7671" i="1"/>
  <c r="T7604" i="1"/>
  <c r="H7626" i="1"/>
  <c r="H7957" i="1"/>
  <c r="F7718" i="1"/>
  <c r="P7783" i="1"/>
  <c r="P3025" i="1"/>
  <c r="K5875" i="1"/>
  <c r="L5875" i="1"/>
  <c r="N7737" i="1"/>
  <c r="U7707" i="1"/>
  <c r="V7794" i="1"/>
  <c r="L7770" i="1"/>
  <c r="N7766" i="1"/>
  <c r="T7448" i="1"/>
  <c r="U4329" i="1"/>
  <c r="T7621" i="1"/>
  <c r="M7432" i="1"/>
  <c r="V7454" i="1"/>
  <c r="N7531" i="1"/>
  <c r="M7711" i="1"/>
  <c r="V7656" i="1"/>
  <c r="H7773" i="1"/>
  <c r="U7785" i="1"/>
  <c r="H2319" i="1"/>
  <c r="V7666" i="1"/>
  <c r="F7802" i="1"/>
  <c r="M5621" i="1"/>
  <c r="M1511" i="1"/>
  <c r="H5308" i="1"/>
  <c r="L1518" i="1"/>
  <c r="L7337" i="1"/>
  <c r="M7737" i="1"/>
  <c r="N7628" i="1"/>
  <c r="P7839" i="1"/>
  <c r="F7548" i="1"/>
  <c r="U7625" i="1"/>
  <c r="F7641" i="1"/>
  <c r="N2319" i="1"/>
  <c r="F7577" i="1"/>
  <c r="V7637" i="1"/>
  <c r="L7732" i="1"/>
  <c r="P4930" i="1"/>
  <c r="F7743" i="1"/>
  <c r="K7798" i="1"/>
  <c r="F7632" i="1"/>
  <c r="T7682" i="1"/>
  <c r="H7648" i="1"/>
  <c r="M7407" i="1"/>
  <c r="P1518" i="1"/>
  <c r="K6441" i="1"/>
  <c r="T7585" i="1"/>
  <c r="U7691" i="1"/>
  <c r="K7687" i="1"/>
  <c r="V2703" i="1"/>
  <c r="H7778" i="1"/>
  <c r="L5145" i="1"/>
  <c r="K3328" i="1"/>
  <c r="P7667" i="1"/>
  <c r="P2486" i="1"/>
  <c r="K3660" i="1"/>
  <c r="P7635" i="1"/>
  <c r="L5888" i="1"/>
  <c r="F2486" i="1"/>
  <c r="H7689" i="1"/>
  <c r="V5495" i="1"/>
  <c r="U7594" i="1"/>
  <c r="U7609" i="1"/>
  <c r="N7789" i="1"/>
  <c r="P7958" i="1"/>
  <c r="P7401" i="1"/>
  <c r="N5308" i="1"/>
  <c r="F2293" i="1"/>
  <c r="L7725" i="1"/>
  <c r="T7805" i="1"/>
  <c r="K6467" i="1"/>
  <c r="L7603" i="1"/>
  <c r="P7653" i="1"/>
  <c r="P7764" i="1"/>
  <c r="P6186" i="1"/>
  <c r="N5499" i="1"/>
  <c r="V7032" i="1"/>
  <c r="T7515" i="1"/>
  <c r="T7654" i="1"/>
  <c r="F5075" i="1"/>
  <c r="F3328" i="1"/>
  <c r="L7654" i="1"/>
  <c r="T7697" i="1"/>
  <c r="N7653" i="1"/>
  <c r="N5257" i="1"/>
  <c r="M2809" i="1"/>
  <c r="V7331" i="1"/>
  <c r="F7679" i="1"/>
  <c r="M2072" i="1"/>
  <c r="F2229" i="1"/>
  <c r="M4278" i="1"/>
  <c r="L1876" i="1"/>
  <c r="P7640" i="1"/>
  <c r="N6711" i="1"/>
  <c r="L1669" i="1"/>
  <c r="T7681" i="1"/>
  <c r="U7654" i="1"/>
  <c r="U4242" i="1"/>
  <c r="K4256" i="1"/>
  <c r="U7661" i="1"/>
  <c r="K7401" i="1"/>
  <c r="N6999" i="1"/>
  <c r="H7613" i="1"/>
  <c r="H7688" i="1"/>
  <c r="N7721" i="1"/>
  <c r="P7444" i="1"/>
  <c r="T6012" i="1"/>
  <c r="K6679" i="1"/>
  <c r="H7729" i="1"/>
  <c r="L7448" i="1"/>
  <c r="U7573" i="1"/>
  <c r="U5553" i="1"/>
  <c r="F5308" i="1"/>
  <c r="K7965" i="1"/>
  <c r="U7574" i="1"/>
  <c r="H7596" i="1"/>
  <c r="V7578" i="1"/>
  <c r="V7572" i="1"/>
  <c r="N7641" i="1"/>
  <c r="L7729" i="1"/>
  <c r="M6362" i="1"/>
  <c r="K1686" i="1"/>
  <c r="L7765" i="1"/>
  <c r="M5833" i="1"/>
  <c r="V3474" i="1"/>
  <c r="V7548" i="1"/>
  <c r="V5621" i="1"/>
  <c r="M1581" i="1"/>
  <c r="H7753" i="1"/>
  <c r="T6727" i="1"/>
  <c r="V5468" i="1"/>
  <c r="P7624" i="1"/>
  <c r="V6441" i="1"/>
  <c r="L7697" i="1"/>
  <c r="M7525" i="1"/>
  <c r="L7537" i="1"/>
  <c r="U3328" i="1"/>
  <c r="F7656" i="1"/>
  <c r="U7729" i="1"/>
  <c r="L7621" i="1"/>
  <c r="K4930" i="1"/>
  <c r="F7350" i="1"/>
  <c r="F7694" i="1"/>
  <c r="V6727" i="1"/>
  <c r="L3233" i="1"/>
  <c r="U3233" i="1"/>
  <c r="U7765" i="1"/>
  <c r="M7596" i="1"/>
  <c r="L7736" i="1"/>
  <c r="K1415" i="1"/>
  <c r="H7756" i="1"/>
  <c r="N7444" i="1"/>
  <c r="N7591" i="1"/>
  <c r="M7800" i="1"/>
  <c r="K5652" i="1"/>
  <c r="H7676" i="1"/>
  <c r="P7473" i="1"/>
  <c r="K7602" i="1"/>
  <c r="H7716" i="1"/>
  <c r="L7755" i="1"/>
  <c r="M7707" i="1"/>
  <c r="L7656" i="1"/>
  <c r="F7634" i="1"/>
  <c r="U6156" i="1"/>
  <c r="F7665" i="1"/>
  <c r="L7710" i="1"/>
  <c r="V7600" i="1"/>
  <c r="P7575" i="1"/>
  <c r="F1581" i="1"/>
  <c r="T7713" i="1"/>
  <c r="P7432" i="1"/>
  <c r="M7773" i="1"/>
  <c r="F3025" i="1"/>
  <c r="T7746" i="1"/>
  <c r="K7660" i="1"/>
  <c r="K5748" i="1"/>
  <c r="M7640" i="1"/>
  <c r="M5478" i="1"/>
  <c r="K7671" i="1"/>
  <c r="H7798" i="1"/>
  <c r="F7598" i="1"/>
  <c r="L7692" i="1"/>
  <c r="V7543" i="1"/>
  <c r="N6358" i="1"/>
  <c r="H7448" i="1"/>
  <c r="K7473" i="1"/>
  <c r="U7587" i="1"/>
  <c r="P7591" i="1"/>
  <c r="N7671" i="1"/>
  <c r="V6012" i="1"/>
  <c r="N6643" i="1"/>
  <c r="V7673" i="1"/>
  <c r="N7575" i="1"/>
  <c r="K4645" i="1"/>
  <c r="L7786" i="1"/>
  <c r="H7702" i="1"/>
  <c r="V7661" i="1"/>
  <c r="U7750" i="1"/>
  <c r="P7656" i="1"/>
  <c r="P7534" i="1"/>
  <c r="N7736" i="1"/>
  <c r="K7741" i="1"/>
  <c r="N7699" i="1"/>
  <c r="U7169" i="1"/>
  <c r="T7734" i="1"/>
  <c r="V7748" i="1"/>
  <c r="K7537" i="1"/>
  <c r="T1705" i="1"/>
  <c r="L6558" i="1"/>
  <c r="M7371" i="1"/>
  <c r="P7539" i="1"/>
  <c r="N5075" i="1"/>
  <c r="U7454" i="1"/>
  <c r="U7775" i="1"/>
  <c r="L4645" i="1"/>
  <c r="K7700" i="1"/>
  <c r="M7720" i="1"/>
  <c r="H5748" i="1"/>
  <c r="F3620" i="1"/>
  <c r="H7802" i="1"/>
  <c r="V1581" i="1"/>
  <c r="V7614" i="1"/>
  <c r="U7773" i="1"/>
  <c r="K7776" i="1"/>
  <c r="H7434" i="1"/>
  <c r="F7637" i="1"/>
  <c r="L5748" i="1"/>
  <c r="U7613" i="1"/>
  <c r="P1418" i="1"/>
  <c r="V7622" i="1"/>
  <c r="N5652" i="1"/>
  <c r="M7702" i="1"/>
  <c r="P6467" i="1"/>
  <c r="V7965" i="1"/>
  <c r="U7543" i="1"/>
  <c r="T7658" i="1"/>
  <c r="F7646" i="1"/>
  <c r="U3411" i="1"/>
  <c r="V3411" i="1"/>
  <c r="L7760" i="1"/>
  <c r="V7574" i="1"/>
  <c r="T7627" i="1"/>
  <c r="T7572" i="1"/>
  <c r="N5888" i="1"/>
  <c r="V3157" i="1"/>
  <c r="T1511" i="1"/>
  <c r="K1518" i="1"/>
  <c r="P7548" i="1"/>
  <c r="F7595" i="1"/>
  <c r="L7742" i="1"/>
  <c r="F3761" i="1"/>
  <c r="H7708" i="1"/>
  <c r="P7701" i="1"/>
  <c r="L5075" i="1"/>
  <c r="N7434" i="1"/>
  <c r="V7626" i="1"/>
  <c r="F7698" i="1"/>
  <c r="H7770" i="1"/>
  <c r="P7797" i="1"/>
  <c r="N4238" i="1"/>
  <c r="U1511" i="1"/>
  <c r="H6869" i="1"/>
  <c r="V6869" i="1"/>
  <c r="K3576" i="1"/>
  <c r="P7670" i="1"/>
  <c r="M7691" i="1"/>
  <c r="M7514" i="1"/>
  <c r="U5145" i="1"/>
  <c r="T7774" i="1"/>
  <c r="F7716" i="1"/>
  <c r="L7787" i="1"/>
  <c r="U7620" i="1"/>
  <c r="N7683" i="1"/>
  <c r="H7609" i="1"/>
  <c r="M3415" i="1"/>
  <c r="L7629" i="1"/>
  <c r="P7543" i="1"/>
  <c r="H6540" i="1"/>
  <c r="F7730" i="1"/>
  <c r="H6148" i="1"/>
  <c r="M6722" i="1"/>
  <c r="T7609" i="1"/>
  <c r="N7761" i="1"/>
  <c r="U7610" i="1"/>
  <c r="V1921" i="1"/>
  <c r="L3335" i="1"/>
  <c r="N7720" i="1"/>
  <c r="U7710" i="1"/>
  <c r="V2486" i="1"/>
  <c r="L4909" i="1"/>
  <c r="F7331" i="1"/>
  <c r="P7515" i="1"/>
  <c r="V7834" i="1"/>
  <c r="P7836" i="1"/>
  <c r="V5257" i="1"/>
  <c r="P18" i="1"/>
  <c r="K7709" i="1"/>
  <c r="N6558" i="1"/>
  <c r="P4183" i="1"/>
  <c r="K7654" i="1"/>
  <c r="T7716" i="1"/>
  <c r="M7738" i="1"/>
  <c r="F7751" i="1"/>
  <c r="U2045" i="1"/>
  <c r="F7671" i="1"/>
  <c r="M7788" i="1"/>
  <c r="L7663" i="1"/>
  <c r="M3208" i="1"/>
  <c r="V7710" i="1"/>
  <c r="K7599" i="1"/>
  <c r="M4238" i="1"/>
  <c r="F3168" i="1"/>
  <c r="H7578" i="1"/>
  <c r="K7652" i="1"/>
  <c r="L7531" i="1"/>
  <c r="H5468" i="1"/>
  <c r="V7705" i="1"/>
  <c r="P7531" i="1"/>
  <c r="L7771" i="1"/>
  <c r="V5816" i="1"/>
  <c r="K7591" i="1"/>
  <c r="V7573" i="1"/>
  <c r="K7684" i="1"/>
  <c r="H4645" i="1"/>
  <c r="V4654" i="1"/>
  <c r="N7601" i="1"/>
  <c r="F7444" i="1"/>
  <c r="L7722" i="1"/>
  <c r="L7662" i="1"/>
  <c r="K1513" i="1"/>
  <c r="K7673" i="1"/>
  <c r="N6279" i="1"/>
  <c r="F5470" i="1"/>
  <c r="T7594" i="1"/>
  <c r="P5017" i="1"/>
  <c r="F3157" i="1"/>
  <c r="M7713" i="1"/>
  <c r="U1921" i="1"/>
  <c r="F6441" i="1"/>
  <c r="M7676" i="1"/>
  <c r="L5315" i="1"/>
  <c r="M7673" i="1"/>
  <c r="N7032" i="1"/>
  <c r="L7588" i="1"/>
  <c r="M7666" i="1"/>
  <c r="K3411" i="1"/>
  <c r="M3536" i="1"/>
  <c r="N7154" i="1"/>
  <c r="N3474" i="1"/>
  <c r="V3415" i="1"/>
  <c r="V7613" i="1"/>
  <c r="U2293" i="1"/>
  <c r="M7751" i="1"/>
  <c r="P7690" i="1"/>
  <c r="U7519" i="1"/>
  <c r="H7350" i="1"/>
  <c r="P7773" i="1"/>
  <c r="T5308" i="1"/>
  <c r="H5553" i="1"/>
  <c r="M7694" i="1"/>
  <c r="U7780" i="1"/>
  <c r="T5478" i="1"/>
  <c r="H7591" i="1"/>
  <c r="H7660" i="1"/>
  <c r="T7371" i="1"/>
  <c r="K7427" i="1"/>
  <c r="V7681" i="1"/>
  <c r="U1518" i="1"/>
  <c r="V7662" i="1"/>
  <c r="H6438" i="1"/>
  <c r="H7797" i="1"/>
  <c r="T7633" i="1"/>
  <c r="F7448" i="1"/>
  <c r="V7764" i="1"/>
  <c r="P4299" i="1"/>
  <c r="H7743" i="1"/>
  <c r="V7763" i="1"/>
  <c r="H3627" i="1"/>
  <c r="H1876" i="1"/>
  <c r="K7448" i="1"/>
  <c r="F5495" i="1"/>
  <c r="T7575" i="1"/>
  <c r="M7723" i="1"/>
  <c r="H7734" i="1"/>
  <c r="N7694" i="1"/>
  <c r="H2293" i="1"/>
  <c r="V7744" i="1"/>
  <c r="U5315" i="1"/>
  <c r="V7684" i="1"/>
  <c r="K5308" i="1"/>
  <c r="M7610" i="1"/>
  <c r="H4415" i="1"/>
  <c r="P7794" i="1"/>
  <c r="T4415" i="1"/>
  <c r="T5816" i="1"/>
  <c r="V7717" i="1"/>
  <c r="H7777" i="1"/>
  <c r="V7767" i="1"/>
  <c r="M7653" i="1"/>
  <c r="N6722" i="1"/>
  <c r="N7679" i="1"/>
  <c r="P7632" i="1"/>
  <c r="U2072" i="1"/>
  <c r="V1511" i="1"/>
  <c r="T6358" i="1"/>
  <c r="N7799" i="1"/>
  <c r="P7707" i="1"/>
  <c r="L7642" i="1"/>
  <c r="F6438" i="1"/>
  <c r="N7614" i="1"/>
  <c r="U7690" i="1"/>
  <c r="T7743" i="1"/>
  <c r="P3117" i="1"/>
  <c r="V7642" i="1"/>
  <c r="M7660" i="1"/>
  <c r="U7032" i="1"/>
  <c r="V7599" i="1"/>
  <c r="F7642" i="1"/>
  <c r="U4236" i="1"/>
  <c r="U3620" i="1"/>
  <c r="U6699" i="1"/>
  <c r="P6279" i="1"/>
  <c r="H7432" i="1"/>
  <c r="H3117" i="1"/>
  <c r="M5399" i="1"/>
  <c r="U7427" i="1"/>
  <c r="P7700" i="1"/>
  <c r="L1705" i="1"/>
  <c r="F7588" i="1"/>
  <c r="N7663" i="1"/>
  <c r="L7772" i="1"/>
  <c r="F7681" i="1"/>
  <c r="M2319" i="1"/>
  <c r="L7763" i="1"/>
  <c r="L7895" i="1"/>
  <c r="K1921" i="1"/>
  <c r="M4236" i="1"/>
  <c r="P7784" i="1"/>
  <c r="M2486" i="1"/>
  <c r="N7293" i="1"/>
  <c r="V7837" i="1"/>
  <c r="N7834" i="1"/>
  <c r="N7602" i="1"/>
  <c r="M7744" i="1"/>
  <c r="V7610" i="1"/>
  <c r="F7454" i="1"/>
  <c r="K7699" i="1"/>
  <c r="P7627" i="1"/>
  <c r="L3786" i="1"/>
  <c r="U7837" i="1"/>
  <c r="T7802" i="1"/>
  <c r="P6558" i="1"/>
  <c r="K7649" i="1"/>
  <c r="M7331" i="1"/>
  <c r="K7742" i="1"/>
  <c r="T5315" i="1"/>
  <c r="N7586" i="1"/>
  <c r="F7724" i="1"/>
  <c r="U7331" i="1"/>
  <c r="N7747" i="1"/>
  <c r="L7721" i="1"/>
  <c r="F7777" i="1"/>
  <c r="T3576" i="1"/>
  <c r="N7633" i="1"/>
  <c r="T3411" i="1"/>
  <c r="T7707" i="1"/>
  <c r="K7748" i="1"/>
  <c r="U3639" i="1"/>
  <c r="P5681" i="1"/>
  <c r="M4415" i="1"/>
  <c r="U7651" i="1"/>
  <c r="V3576" i="1"/>
  <c r="N3627" i="1"/>
  <c r="K6438" i="1"/>
  <c r="U7676" i="1"/>
  <c r="M6699" i="1"/>
  <c r="K7604" i="1"/>
  <c r="L7789" i="1"/>
  <c r="T7767" i="1"/>
  <c r="H7293" i="1"/>
  <c r="T7656" i="1"/>
  <c r="M3812" i="1"/>
  <c r="P7659" i="1"/>
  <c r="N7588" i="1"/>
  <c r="T3639" i="1"/>
  <c r="N3168" i="1"/>
  <c r="U7628" i="1"/>
  <c r="V4238" i="1"/>
  <c r="U7717" i="1"/>
  <c r="U6358" i="1"/>
  <c r="V7665" i="1"/>
  <c r="F7669" i="1"/>
  <c r="N7646" i="1"/>
  <c r="P7586" i="1"/>
  <c r="L7599" i="1"/>
  <c r="K5681" i="1"/>
  <c r="M7599" i="1"/>
  <c r="T2947" i="1"/>
  <c r="P2703" i="1"/>
  <c r="V7660" i="1"/>
  <c r="N7594" i="1"/>
  <c r="F7761" i="1"/>
  <c r="H7669" i="1"/>
  <c r="V3620" i="1"/>
  <c r="U7702" i="1"/>
  <c r="K7958" i="1"/>
  <c r="K7653" i="1"/>
  <c r="U7591" i="1"/>
  <c r="H7032" i="1"/>
  <c r="P7743" i="1"/>
  <c r="T7732" i="1"/>
  <c r="L7739" i="1"/>
  <c r="U3335" i="1"/>
  <c r="N1669" i="1"/>
  <c r="N7772" i="1"/>
  <c r="N3275" i="1"/>
  <c r="K7597" i="1"/>
  <c r="F7401" i="1"/>
  <c r="P3233" i="1"/>
  <c r="P7752" i="1"/>
  <c r="L3168" i="1"/>
  <c r="L1673" i="1"/>
  <c r="V7534" i="1"/>
  <c r="F1415" i="1"/>
  <c r="K7666" i="1"/>
  <c r="U7802" i="1"/>
  <c r="T7794" i="1"/>
  <c r="V4182" i="1"/>
  <c r="H7658" i="1"/>
  <c r="M7746" i="1"/>
  <c r="N1513" i="1"/>
  <c r="N7599" i="1"/>
  <c r="U7699" i="1"/>
  <c r="N7774" i="1"/>
  <c r="U5875" i="1"/>
  <c r="N7667" i="1"/>
  <c r="U7756" i="1"/>
  <c r="P7449" i="1"/>
  <c r="N7600" i="1"/>
  <c r="P7675" i="1"/>
  <c r="F7709" i="1"/>
  <c r="L7716" i="1"/>
  <c r="U7779" i="1"/>
  <c r="L7454" i="1"/>
  <c r="H4317" i="1"/>
  <c r="K7548" i="1"/>
  <c r="T1673" i="1"/>
  <c r="V7679" i="1"/>
  <c r="U7754" i="1"/>
  <c r="M7735" i="1"/>
  <c r="M5760" i="1"/>
  <c r="H4256" i="1"/>
  <c r="U7741" i="1"/>
  <c r="U5478" i="1"/>
  <c r="U7548" i="1"/>
  <c r="U7595" i="1"/>
  <c r="F3233" i="1"/>
  <c r="N7632" i="1"/>
  <c r="T7958" i="1"/>
  <c r="T7602" i="1"/>
  <c r="T5257" i="1"/>
  <c r="P7744" i="1"/>
  <c r="K7668" i="1"/>
  <c r="M4930" i="1"/>
  <c r="N3463" i="1"/>
  <c r="K2486" i="1"/>
  <c r="H7834" i="1"/>
  <c r="N7673" i="1"/>
  <c r="K7499" i="1"/>
  <c r="V7754" i="1"/>
  <c r="V7709" i="1"/>
  <c r="F7837" i="1"/>
  <c r="L7689" i="1"/>
  <c r="L7703" i="1"/>
  <c r="U7718" i="1"/>
  <c r="K5257" i="1"/>
  <c r="F7473" i="1"/>
  <c r="K7763" i="1"/>
  <c r="L7792" i="1"/>
  <c r="N3576" i="1"/>
  <c r="M7745" i="1"/>
  <c r="N7726" i="1"/>
  <c r="L7593" i="1"/>
  <c r="P7767" i="1"/>
  <c r="M7779" i="1"/>
  <c r="M7759" i="1"/>
  <c r="H7707" i="1"/>
  <c r="N7674" i="1"/>
  <c r="M5017" i="1"/>
  <c r="V7611" i="1"/>
  <c r="V7633" i="1"/>
  <c r="T7628" i="1"/>
  <c r="L3025" i="1"/>
  <c r="F7670" i="1"/>
  <c r="H7444" i="1"/>
  <c r="N7664" i="1"/>
  <c r="P1669" i="1"/>
  <c r="V7784" i="1"/>
  <c r="M7758" i="1"/>
  <c r="M7761" i="1"/>
  <c r="T7662" i="1"/>
  <c r="V4930" i="1"/>
  <c r="V7690" i="1"/>
  <c r="V7742" i="1"/>
  <c r="K4909" i="1"/>
  <c r="U7604" i="1"/>
  <c r="U7538" i="1"/>
  <c r="T3328" i="1"/>
  <c r="T7529" i="1"/>
  <c r="U7721" i="1"/>
  <c r="T7531" i="1"/>
  <c r="H7337" i="1"/>
  <c r="V6358" i="1"/>
  <c r="V7728" i="1"/>
  <c r="T7634" i="1"/>
  <c r="V7716" i="1"/>
  <c r="U6870" i="1"/>
  <c r="N7626" i="1"/>
  <c r="H3463" i="1"/>
  <c r="T5196" i="1"/>
  <c r="P7671" i="1"/>
  <c r="U6679" i="1"/>
  <c r="P7688" i="1"/>
  <c r="K3463" i="1"/>
  <c r="T7797" i="1"/>
  <c r="P7709" i="1"/>
  <c r="K6540" i="1"/>
  <c r="P2293" i="1"/>
  <c r="U7708" i="1"/>
  <c r="M6148" i="1"/>
  <c r="P7789" i="1"/>
  <c r="P5495" i="1"/>
  <c r="N7637" i="1"/>
  <c r="V5075" i="1"/>
  <c r="V4430" i="1"/>
  <c r="K7337" i="1"/>
  <c r="V7620" i="1"/>
  <c r="N7718" i="1"/>
  <c r="F5145" i="1"/>
  <c r="T1921" i="1"/>
  <c r="M7401" i="1"/>
  <c r="T7742" i="1"/>
  <c r="V7788" i="1"/>
  <c r="L7783" i="1"/>
  <c r="N7965" i="1"/>
  <c r="K7585" i="1"/>
  <c r="F7706" i="1"/>
  <c r="U7629" i="1"/>
  <c r="H6727" i="1"/>
  <c r="P7759" i="1"/>
  <c r="U7748" i="1"/>
  <c r="N7715" i="1"/>
  <c r="M7747" i="1"/>
  <c r="P5399" i="1"/>
  <c r="L7965" i="1"/>
  <c r="N7677" i="1"/>
  <c r="K7839" i="1"/>
  <c r="T5495" i="1"/>
  <c r="F7765" i="1"/>
  <c r="M3275" i="1"/>
  <c r="P7778" i="1"/>
  <c r="H6699" i="1"/>
  <c r="V7689" i="1"/>
  <c r="F7776" i="1"/>
  <c r="U7683" i="1"/>
  <c r="L7667" i="1"/>
  <c r="T7965" i="1"/>
  <c r="F7683" i="1"/>
  <c r="V5876" i="1"/>
  <c r="N5884" i="1"/>
  <c r="K7767" i="1"/>
  <c r="K3335" i="1"/>
  <c r="U7401" i="1"/>
  <c r="H7577" i="1"/>
  <c r="M7792" i="1"/>
  <c r="T3233" i="1"/>
  <c r="F7417" i="1"/>
  <c r="K3117" i="1"/>
  <c r="F7597" i="1"/>
  <c r="U1686" i="1"/>
  <c r="H7718" i="1"/>
  <c r="V7749" i="1"/>
  <c r="L7401" i="1"/>
  <c r="M7689" i="1"/>
  <c r="N7711" i="1"/>
  <c r="T7586" i="1"/>
  <c r="N7753" i="1"/>
  <c r="F7702" i="1"/>
  <c r="F7759" i="1"/>
  <c r="N1418" i="1"/>
  <c r="L7802" i="1"/>
  <c r="F4654" i="1"/>
  <c r="H18" i="1"/>
  <c r="T7652" i="1"/>
  <c r="U3761" i="1"/>
  <c r="K7526" i="1"/>
  <c r="L7778" i="1"/>
  <c r="V7671" i="1"/>
  <c r="N6441" i="1"/>
  <c r="H7690" i="1"/>
  <c r="V7526" i="1"/>
  <c r="N6186" i="1"/>
  <c r="K7697" i="1"/>
  <c r="L7623" i="1"/>
  <c r="P1210" i="1"/>
  <c r="V7602" i="1"/>
  <c r="T7677" i="1"/>
  <c r="H1673" i="1"/>
  <c r="H7728" i="1"/>
  <c r="V7734" i="1"/>
  <c r="N7769" i="1"/>
  <c r="K7662" i="1"/>
  <c r="U6705" i="1"/>
  <c r="F4242" i="1"/>
  <c r="V7598" i="1"/>
  <c r="T7723" i="1"/>
  <c r="N7407" i="1"/>
  <c r="N3711" i="1"/>
  <c r="F3117" i="1"/>
  <c r="M7739" i="1"/>
  <c r="P7720" i="1"/>
  <c r="K7693" i="1"/>
  <c r="F3576" i="1"/>
  <c r="K7755" i="1"/>
  <c r="F7643" i="1"/>
  <c r="L7634" i="1"/>
  <c r="M7682" i="1"/>
  <c r="P7529" i="1"/>
  <c r="K3157" i="1"/>
  <c r="V3812" i="1"/>
  <c r="N7539" i="1"/>
  <c r="V7293" i="1"/>
  <c r="L7737" i="1"/>
  <c r="T7622" i="1"/>
  <c r="U7448" i="1"/>
  <c r="M7785" i="1"/>
  <c r="V7738" i="1"/>
  <c r="V7761" i="1"/>
  <c r="M3604" i="1"/>
  <c r="H7781" i="1"/>
  <c r="T7689" i="1"/>
  <c r="H7965" i="1"/>
  <c r="T3549" i="1"/>
  <c r="L7837" i="1"/>
  <c r="P7762" i="1"/>
  <c r="L7677" i="1"/>
  <c r="V7680" i="1"/>
  <c r="H1506" i="1"/>
  <c r="K6156" i="1"/>
  <c r="P3661" i="1"/>
  <c r="P7726" i="1"/>
  <c r="N3415" i="1"/>
  <c r="T7473" i="1"/>
  <c r="H7745" i="1"/>
  <c r="U3812" i="1"/>
  <c r="K7648" i="1"/>
  <c r="V7765" i="1"/>
  <c r="P7737" i="1"/>
  <c r="F7958" i="1"/>
  <c r="U18" i="1"/>
  <c r="V7434" i="1"/>
  <c r="T3105" i="1"/>
  <c r="T3660" i="1"/>
  <c r="T4813" i="1"/>
  <c r="U7711" i="1"/>
  <c r="U7715" i="1"/>
  <c r="U7575" i="1"/>
  <c r="P4645" i="1"/>
  <c r="P7631" i="1"/>
  <c r="V5833" i="1"/>
  <c r="T6148" i="1"/>
  <c r="V7473" i="1"/>
  <c r="T1686" i="1"/>
  <c r="V7787" i="1"/>
  <c r="T5876" i="1"/>
  <c r="P7621" i="1"/>
  <c r="L6186" i="1"/>
  <c r="T7596" i="1"/>
  <c r="L6094" i="1"/>
  <c r="H7573" i="1"/>
  <c r="T5888" i="1"/>
  <c r="N7629" i="1"/>
  <c r="M7699" i="1"/>
  <c r="T7427" i="1"/>
  <c r="N5875" i="1"/>
  <c r="T5121" i="1"/>
  <c r="U7749" i="1"/>
  <c r="T7693" i="1"/>
  <c r="T7740" i="1"/>
  <c r="P7698" i="1"/>
  <c r="V7699" i="1"/>
  <c r="F7746" i="1"/>
  <c r="M7790" i="1"/>
  <c r="P2069" i="1"/>
  <c r="L6999" i="1"/>
  <c r="F7713" i="1"/>
  <c r="M7577" i="1"/>
  <c r="U7835" i="1"/>
  <c r="K2841" i="1"/>
  <c r="F4236" i="1"/>
  <c r="P3275" i="1"/>
  <c r="F5681" i="1"/>
  <c r="K3025" i="1"/>
  <c r="L7672" i="1"/>
  <c r="L7646" i="1"/>
  <c r="U7631" i="1"/>
  <c r="H4488" i="1"/>
  <c r="P7835" i="1"/>
  <c r="V7697" i="1"/>
  <c r="V6722" i="1"/>
  <c r="M7588" i="1"/>
  <c r="V3489" i="1"/>
  <c r="M3639" i="1"/>
  <c r="H6722" i="1"/>
  <c r="L3275" i="1"/>
  <c r="M5468" i="1"/>
  <c r="M1518" i="1"/>
  <c r="H5470" i="1"/>
  <c r="K7633" i="1"/>
  <c r="N7787" i="1"/>
  <c r="F4930" i="1"/>
  <c r="H7537" i="1"/>
  <c r="N4908" i="1"/>
  <c r="P7727" i="1"/>
  <c r="L7585" i="1"/>
  <c r="P7766" i="1"/>
  <c r="V7337" i="1"/>
  <c r="N7613" i="1"/>
  <c r="P4282" i="1"/>
  <c r="V7659" i="1"/>
  <c r="T7680" i="1"/>
  <c r="K7538" i="1"/>
  <c r="T7434" i="1"/>
  <c r="P7661" i="1"/>
  <c r="N3061" i="1"/>
  <c r="K7642" i="1"/>
  <c r="N7627" i="1"/>
  <c r="H3660" i="1"/>
  <c r="H3061" i="1"/>
  <c r="L7717" i="1"/>
  <c r="P7619" i="1"/>
  <c r="K7716" i="1"/>
  <c r="F7624" i="1"/>
  <c r="L7745" i="1"/>
  <c r="F4909" i="1"/>
  <c r="N7767" i="1"/>
  <c r="K7735" i="1"/>
  <c r="K7614" i="1"/>
  <c r="M7424" i="1"/>
  <c r="N7713" i="1"/>
  <c r="K7722" i="1"/>
  <c r="P7787" i="1"/>
  <c r="T7648" i="1"/>
  <c r="H7735" i="1"/>
  <c r="M7154" i="1"/>
  <c r="P6358" i="1"/>
  <c r="V7537" i="1"/>
  <c r="T7659" i="1"/>
  <c r="H6705" i="1"/>
  <c r="V7735" i="1"/>
  <c r="L7958" i="1"/>
  <c r="T7762" i="1"/>
  <c r="U7687" i="1"/>
  <c r="L2703" i="1"/>
  <c r="V7836" i="1"/>
  <c r="P5145" i="1"/>
  <c r="K5315" i="1"/>
  <c r="P7623" i="1"/>
  <c r="T5652" i="1"/>
  <c r="L7675" i="1"/>
  <c r="N7619" i="1"/>
  <c r="K6358" i="1"/>
  <c r="L1513" i="1"/>
  <c r="U7786" i="1"/>
  <c r="P5884" i="1"/>
  <c r="M6551" i="1"/>
  <c r="F6711" i="1"/>
  <c r="V7723" i="1"/>
  <c r="M7539" i="1"/>
  <c r="K5121" i="1"/>
  <c r="M7634" i="1"/>
  <c r="N5748" i="1"/>
  <c r="P7658" i="1"/>
  <c r="P7610" i="1"/>
  <c r="V7733" i="1"/>
  <c r="P7636" i="1"/>
  <c r="U3627" i="1"/>
  <c r="P4908" i="1"/>
  <c r="V7651" i="1"/>
  <c r="N7701" i="1"/>
  <c r="H7774" i="1"/>
  <c r="H2069" i="1"/>
  <c r="U7728" i="1"/>
  <c r="P7792" i="1"/>
  <c r="M7786" i="1"/>
  <c r="N7754" i="1"/>
  <c r="N2486" i="1"/>
  <c r="H7783" i="1"/>
  <c r="P2229" i="1"/>
  <c r="H1581" i="1"/>
  <c r="K4278" i="1"/>
  <c r="P3812" i="1"/>
  <c r="P7657" i="1"/>
  <c r="F7704" i="1"/>
  <c r="N2045" i="1"/>
  <c r="K7751" i="1"/>
  <c r="L7595" i="1"/>
  <c r="H7693" i="1"/>
  <c r="N7724" i="1"/>
  <c r="T7839" i="1"/>
  <c r="V7621" i="1"/>
  <c r="H5888" i="1"/>
  <c r="M6156" i="1"/>
  <c r="P3061" i="1"/>
  <c r="T3620" i="1"/>
  <c r="F7687" i="1"/>
  <c r="P7799" i="1"/>
  <c r="U3025" i="1"/>
  <c r="T3604" i="1"/>
  <c r="H7696" i="1"/>
  <c r="F7721" i="1"/>
  <c r="H7599" i="1"/>
  <c r="V7672" i="1"/>
  <c r="F7654" i="1"/>
  <c r="U3661" i="1"/>
  <c r="T7701" i="1"/>
  <c r="F7790" i="1"/>
  <c r="K7720" i="1"/>
  <c r="V7700" i="1"/>
  <c r="F7424" i="1"/>
  <c r="P7730" i="1"/>
  <c r="V7780" i="1"/>
  <c r="L7796" i="1"/>
  <c r="K7774" i="1"/>
  <c r="K6551" i="1"/>
  <c r="T7643" i="1"/>
  <c r="L5125" i="1"/>
  <c r="M7677" i="1"/>
  <c r="H7835" i="1"/>
  <c r="L3474" i="1"/>
  <c r="L4430" i="1"/>
  <c r="K7683" i="1"/>
  <c r="L7631" i="1"/>
  <c r="V4813" i="1"/>
  <c r="K7745" i="1"/>
  <c r="T7667" i="1"/>
  <c r="M7594" i="1"/>
  <c r="P7769" i="1"/>
  <c r="P3786" i="1"/>
  <c r="F3536" i="1"/>
  <c r="V7835" i="1"/>
  <c r="P5816" i="1"/>
  <c r="M7449" i="1"/>
  <c r="F6146" i="1"/>
  <c r="U7684" i="1"/>
  <c r="M6012" i="1"/>
  <c r="T6094" i="1"/>
  <c r="F7664" i="1"/>
  <c r="N7797" i="1"/>
  <c r="U3275" i="1"/>
  <c r="P6869" i="1"/>
  <c r="T7690" i="1"/>
  <c r="K7799" i="1"/>
  <c r="N7703" i="1"/>
  <c r="N7704" i="1"/>
  <c r="U7692" i="1"/>
  <c r="P3604" i="1"/>
  <c r="F7680" i="1"/>
  <c r="L7534" i="1"/>
  <c r="P7779" i="1"/>
  <c r="V4236" i="1"/>
  <c r="V7691" i="1"/>
  <c r="F3463" i="1"/>
  <c r="L7427" i="1"/>
  <c r="H7732" i="1"/>
  <c r="F3660" i="1"/>
  <c r="L7797" i="1"/>
  <c r="M3061" i="1"/>
  <c r="N7574" i="1"/>
  <c r="K4236" i="1"/>
  <c r="M7669" i="1"/>
  <c r="L7665" i="1"/>
  <c r="H7652" i="1"/>
  <c r="N7678" i="1"/>
  <c r="M7591" i="1"/>
  <c r="F1686" i="1"/>
  <c r="M1921" i="1"/>
  <c r="P7725" i="1"/>
  <c r="U7585" i="1"/>
  <c r="V7424" i="1"/>
  <c r="U6148" i="1"/>
  <c r="F1921" i="1"/>
  <c r="L5816" i="1"/>
  <c r="P6727" i="1"/>
  <c r="H7637" i="1"/>
  <c r="V7603" i="1"/>
  <c r="L7627" i="1"/>
  <c r="T7669" i="1"/>
  <c r="V2045" i="1"/>
  <c r="V1210" i="1"/>
  <c r="T7791" i="1"/>
  <c r="P7705" i="1"/>
  <c r="U2486" i="1"/>
  <c r="F7805" i="1"/>
  <c r="V7604" i="1"/>
  <c r="M2229" i="1"/>
  <c r="F7499" i="1"/>
  <c r="T3971" i="1"/>
  <c r="T7534" i="1"/>
  <c r="U7772" i="1"/>
  <c r="T7482" i="1"/>
  <c r="V6699" i="1"/>
  <c r="N7697" i="1"/>
  <c r="K6869" i="1"/>
  <c r="P5553" i="1"/>
  <c r="U2229" i="1"/>
  <c r="H7587" i="1"/>
  <c r="M7712" i="1"/>
  <c r="L7597" i="1"/>
  <c r="P7652" i="1"/>
  <c r="V7741" i="1"/>
  <c r="T7712" i="1"/>
  <c r="P7761" i="1"/>
  <c r="T4242" i="1"/>
  <c r="U7675" i="1"/>
  <c r="L2069" i="1"/>
  <c r="H5121" i="1"/>
  <c r="U3105" i="1"/>
  <c r="L7785" i="1"/>
  <c r="K7525" i="1"/>
  <c r="V7538" i="1"/>
  <c r="V7790" i="1"/>
  <c r="V7745" i="1"/>
  <c r="L7574" i="1"/>
  <c r="K7780" i="1"/>
  <c r="N7623" i="1"/>
  <c r="K7795" i="1"/>
  <c r="P6870" i="1"/>
  <c r="V4415" i="1"/>
  <c r="L18" i="1"/>
  <c r="T7169" i="1"/>
  <c r="U4183" i="1"/>
  <c r="N7656" i="1"/>
  <c r="H7659" i="1"/>
  <c r="N6727" i="1"/>
  <c r="T7407" i="1"/>
  <c r="V7676" i="1"/>
  <c r="U7957" i="1"/>
  <c r="H7694" i="1"/>
  <c r="T7625" i="1"/>
  <c r="T7603" i="1"/>
  <c r="H7407" i="1"/>
  <c r="K7629" i="1"/>
  <c r="T2072" i="1"/>
  <c r="V2809" i="1"/>
  <c r="U5196" i="1"/>
  <c r="T4654" i="1"/>
  <c r="F5888" i="1"/>
  <c r="F7734" i="1"/>
  <c r="P7169" i="1"/>
  <c r="K5145" i="1"/>
  <c r="M7692" i="1"/>
  <c r="V7720" i="1"/>
  <c r="U7623" i="1"/>
  <c r="P3415" i="1"/>
  <c r="L7594" i="1"/>
  <c r="U7788" i="1"/>
  <c r="P7800" i="1"/>
  <c r="K7634" i="1"/>
  <c r="T7661" i="1"/>
  <c r="H5816" i="1"/>
  <c r="P7763" i="1"/>
  <c r="U4415" i="1"/>
  <c r="H5125" i="1"/>
  <c r="P7771" i="1"/>
  <c r="V7682" i="1"/>
  <c r="L7688" i="1"/>
  <c r="T7637" i="1"/>
  <c r="H7654" i="1"/>
  <c r="U1513" i="1"/>
  <c r="V7957" i="1"/>
  <c r="U7791" i="1"/>
  <c r="V7771" i="1"/>
  <c r="T3275" i="1"/>
  <c r="H7755" i="1"/>
  <c r="H4430" i="1"/>
  <c r="L5499" i="1"/>
  <c r="T7747" i="1"/>
  <c r="P7587" i="1"/>
  <c r="M7537" i="1"/>
  <c r="L1686" i="1"/>
  <c r="P7602" i="1"/>
  <c r="P3411" i="1"/>
  <c r="N7752" i="1"/>
  <c r="M1673" i="1"/>
  <c r="L7756" i="1"/>
  <c r="U7789" i="1"/>
  <c r="H5196" i="1"/>
  <c r="T3786" i="1"/>
  <c r="K7718" i="1"/>
  <c r="K5876" i="1"/>
  <c r="U7577" i="1"/>
  <c r="M7628" i="1"/>
  <c r="F7613" i="1"/>
  <c r="K7771" i="1"/>
  <c r="U7449" i="1"/>
  <c r="M3105" i="1"/>
  <c r="V7702" i="1"/>
  <c r="T7578" i="1"/>
  <c r="U4317" i="1"/>
  <c r="N7669" i="1"/>
  <c r="L7836" i="1"/>
  <c r="U7417" i="1"/>
  <c r="T3157" i="1"/>
  <c r="U7539" i="1"/>
  <c r="U7534" i="1"/>
  <c r="K7610" i="1"/>
  <c r="U7685" i="1"/>
  <c r="T7784" i="1"/>
  <c r="M5876" i="1"/>
  <c r="H7169" i="1"/>
  <c r="U7895" i="1"/>
  <c r="K2293" i="1"/>
  <c r="U7525" i="1"/>
  <c r="K6870" i="1"/>
  <c r="H7679" i="1"/>
  <c r="M7690" i="1"/>
  <c r="V7643" i="1"/>
  <c r="J7795" i="1"/>
  <c r="K1727" i="1"/>
  <c r="T2671" i="1"/>
  <c r="H3823" i="1"/>
  <c r="H7070" i="1"/>
  <c r="L3068" i="1"/>
  <c r="I7401" i="1"/>
  <c r="I4238" i="1"/>
  <c r="U6954" i="1"/>
  <c r="N7741" i="1"/>
  <c r="L7799" i="1"/>
  <c r="T7653" i="1"/>
  <c r="H6441" i="1"/>
  <c r="H7499" i="1"/>
  <c r="M7688" i="1"/>
  <c r="K5884" i="1"/>
  <c r="U7602" i="1"/>
  <c r="H3761" i="1"/>
  <c r="L7743" i="1"/>
  <c r="V7514" i="1"/>
  <c r="H7636" i="1"/>
  <c r="P7760" i="1"/>
  <c r="N4236" i="1"/>
  <c r="H7787" i="1"/>
  <c r="K7659" i="1"/>
  <c r="M7663" i="1"/>
  <c r="F5499" i="1"/>
  <c r="L7775" i="1"/>
  <c r="N6467" i="1"/>
  <c r="N858" i="1"/>
  <c r="K2717" i="1"/>
  <c r="I7782" i="1"/>
  <c r="H3535" i="1"/>
  <c r="K5276" i="1"/>
  <c r="T7771" i="1"/>
  <c r="H7598" i="1"/>
  <c r="N6551" i="1"/>
  <c r="L6643" i="1"/>
  <c r="F7957" i="1"/>
  <c r="T7750" i="1"/>
  <c r="P7748" i="1"/>
  <c r="V6540" i="1"/>
  <c r="K7696" i="1"/>
  <c r="T7730" i="1"/>
  <c r="N4430" i="1"/>
  <c r="M7787" i="1"/>
  <c r="L7620" i="1"/>
  <c r="H6279" i="1"/>
  <c r="K3536" i="1"/>
  <c r="T7786" i="1"/>
  <c r="F7781" i="1"/>
  <c r="T7719" i="1"/>
  <c r="N18" i="1"/>
  <c r="N7705" i="1"/>
  <c r="I7371" i="1"/>
  <c r="N1778" i="1"/>
  <c r="I1518" i="1"/>
  <c r="J7597" i="1"/>
  <c r="H481" i="1"/>
  <c r="I4301" i="1"/>
  <c r="M6682" i="1"/>
  <c r="F4983" i="1"/>
  <c r="K2957" i="1"/>
  <c r="J2455" i="1"/>
  <c r="P5734" i="1"/>
  <c r="I3786" i="1"/>
  <c r="T7776" i="1"/>
  <c r="F7650" i="1"/>
  <c r="P3168" i="1"/>
  <c r="F6969" i="1"/>
  <c r="L7635" i="1"/>
  <c r="P7708" i="1"/>
  <c r="F7780" i="1"/>
  <c r="N3761" i="1"/>
  <c r="H1669" i="1"/>
  <c r="T7449" i="1"/>
  <c r="V3765" i="1"/>
  <c r="K5568" i="1"/>
  <c r="K2134" i="1"/>
  <c r="N5443" i="1"/>
  <c r="P5606" i="1"/>
  <c r="V3996" i="1"/>
  <c r="V3556" i="1"/>
  <c r="I5681" i="1"/>
  <c r="T2953" i="1"/>
  <c r="P4502" i="1"/>
  <c r="P5601" i="1"/>
  <c r="T6730" i="1"/>
  <c r="M621" i="1"/>
  <c r="V989" i="1"/>
  <c r="L7982" i="1"/>
  <c r="H2160" i="1"/>
  <c r="I6537" i="1"/>
  <c r="J7895" i="1"/>
  <c r="V4721" i="1"/>
  <c r="K5000" i="1"/>
  <c r="P5801" i="1"/>
  <c r="K2699" i="1"/>
  <c r="U1876" i="1"/>
  <c r="P7723" i="1"/>
  <c r="P7424" i="1"/>
  <c r="L7788" i="1"/>
  <c r="F6362" i="1"/>
  <c r="H7780" i="1"/>
  <c r="F7691" i="1"/>
  <c r="L7735" i="1"/>
  <c r="M5470" i="1"/>
  <c r="L2841" i="1"/>
  <c r="I7499" i="1"/>
  <c r="T7674" i="1"/>
  <c r="K7417" i="1"/>
  <c r="F3275" i="1"/>
  <c r="V7777" i="1"/>
  <c r="T6441" i="1"/>
  <c r="F3208" i="1"/>
  <c r="V7708" i="1"/>
  <c r="K7762" i="1"/>
  <c r="U1705" i="1"/>
  <c r="H3233" i="1"/>
  <c r="V7531" i="1"/>
  <c r="L7632" i="1"/>
  <c r="V4488" i="1"/>
  <c r="U2703" i="1"/>
  <c r="K2069" i="1"/>
  <c r="M7836" i="1"/>
  <c r="U5833" i="1"/>
  <c r="H7748" i="1"/>
  <c r="K7757" i="1"/>
  <c r="M1956" i="1"/>
  <c r="I7693" i="1"/>
  <c r="L5844" i="1"/>
  <c r="F192" i="1"/>
  <c r="K1407" i="1"/>
  <c r="J7794" i="1"/>
  <c r="K163" i="1"/>
  <c r="P5453" i="1"/>
  <c r="I6060" i="1"/>
  <c r="U7731" i="1"/>
  <c r="L7587" i="1"/>
  <c r="F7783" i="1"/>
  <c r="M7664" i="1"/>
  <c r="N7758" i="1"/>
  <c r="M1506" i="1"/>
  <c r="L3463" i="1"/>
  <c r="K7169" i="1"/>
  <c r="N7593" i="1"/>
  <c r="U6558" i="1"/>
  <c r="U7669" i="1"/>
  <c r="P7757" i="1"/>
  <c r="F7519" i="1"/>
  <c r="L7293" i="1"/>
  <c r="U7747" i="1"/>
  <c r="V1686" i="1"/>
  <c r="H7723" i="1"/>
  <c r="V7958" i="1"/>
  <c r="H3474" i="1"/>
  <c r="F3627" i="1"/>
  <c r="U6735" i="1"/>
  <c r="L206" i="1"/>
  <c r="V6729" i="1"/>
  <c r="N5379" i="1"/>
  <c r="N320" i="1"/>
  <c r="P7578" i="1"/>
  <c r="K3761" i="1"/>
  <c r="P7682" i="1"/>
  <c r="K7574" i="1"/>
  <c r="P7417" i="1"/>
  <c r="M7519" i="1"/>
  <c r="V7657" i="1"/>
  <c r="M4909" i="1"/>
  <c r="L7331" i="1"/>
  <c r="K6999" i="1"/>
  <c r="M7717" i="1"/>
  <c r="F7736" i="1"/>
  <c r="M7636" i="1"/>
  <c r="U7794" i="1"/>
  <c r="N7744" i="1"/>
  <c r="K6705" i="1"/>
  <c r="L3415" i="1"/>
  <c r="P7622" i="1"/>
  <c r="V7628" i="1"/>
  <c r="F7636" i="1"/>
  <c r="U1333" i="1"/>
  <c r="I7739" i="1"/>
  <c r="K495" i="1"/>
  <c r="M2557" i="1"/>
  <c r="V6185" i="1"/>
  <c r="K6790" i="1"/>
  <c r="K5039" i="1"/>
  <c r="P2235" i="1"/>
  <c r="F3611" i="1"/>
  <c r="N3514" i="1"/>
  <c r="K3069" i="1"/>
  <c r="T4960" i="1"/>
  <c r="F7525" i="1"/>
  <c r="F6895" i="1"/>
  <c r="K7586" i="1"/>
  <c r="H7525" i="1"/>
  <c r="V5161" i="1"/>
  <c r="L7525" i="1"/>
  <c r="L1921" i="1"/>
  <c r="K7628" i="1"/>
  <c r="U7733" i="1"/>
  <c r="V7694" i="1"/>
  <c r="K4305" i="1"/>
  <c r="N3791" i="1"/>
  <c r="L6213" i="1"/>
  <c r="I3463" i="1"/>
  <c r="I7331" i="1"/>
  <c r="U5437" i="1"/>
  <c r="T2696" i="1"/>
  <c r="V621" i="1"/>
  <c r="I5314" i="1"/>
  <c r="K348" i="1"/>
  <c r="K4210" i="1"/>
  <c r="T6223" i="1"/>
  <c r="I408" i="1"/>
  <c r="H2036" i="1"/>
  <c r="I7673" i="1"/>
  <c r="K2076" i="1"/>
  <c r="I6704" i="1"/>
  <c r="P4581" i="1"/>
  <c r="K2916" i="1"/>
  <c r="J6148" i="1"/>
  <c r="F3765" i="1"/>
  <c r="I6022" i="1"/>
  <c r="T7657" i="1"/>
  <c r="T7772" i="1"/>
  <c r="U7805" i="1"/>
  <c r="P6146" i="1"/>
  <c r="V7746" i="1"/>
  <c r="V7687" i="1"/>
  <c r="M5652" i="1"/>
  <c r="M7760" i="1"/>
  <c r="F5833" i="1"/>
  <c r="L7680" i="1"/>
  <c r="K7773" i="1"/>
  <c r="T7708" i="1"/>
  <c r="T7685" i="1"/>
  <c r="U7653" i="1"/>
  <c r="L5399" i="1"/>
  <c r="V7759" i="1"/>
  <c r="F7337" i="1"/>
  <c r="H7692" i="1"/>
  <c r="F7800" i="1"/>
  <c r="T7678" i="1"/>
  <c r="K4415" i="1"/>
  <c r="N2841" i="1"/>
  <c r="V2841" i="1"/>
  <c r="N7668" i="1"/>
  <c r="N7790" i="1"/>
  <c r="P5875" i="1"/>
  <c r="N7448" i="1"/>
  <c r="N7800" i="1"/>
  <c r="M6895" i="1"/>
  <c r="H4389" i="1"/>
  <c r="H4773" i="1"/>
  <c r="U3159" i="1"/>
  <c r="K3141" i="1"/>
  <c r="P6600" i="1"/>
  <c r="U2552" i="1"/>
  <c r="M5183" i="1"/>
  <c r="H5440" i="1"/>
  <c r="L7064" i="1"/>
  <c r="P7713" i="1"/>
  <c r="T7642" i="1"/>
  <c r="F5017" i="1"/>
  <c r="T4282" i="1"/>
  <c r="H7769" i="1"/>
  <c r="P7678" i="1"/>
  <c r="K4238" i="1"/>
  <c r="K5621" i="1"/>
  <c r="K3275" i="1"/>
  <c r="F2392" i="1"/>
  <c r="U7688" i="1"/>
  <c r="L7499" i="1"/>
  <c r="N7514" i="1"/>
  <c r="F3812" i="1"/>
  <c r="P7645" i="1"/>
  <c r="H7697" i="1"/>
  <c r="L7779" i="1"/>
  <c r="H1418" i="1"/>
  <c r="P2392" i="1"/>
  <c r="L7682" i="1"/>
  <c r="P2786" i="1"/>
  <c r="K2035" i="1"/>
  <c r="I4749" i="1"/>
  <c r="V5936" i="1"/>
  <c r="H4566" i="1"/>
  <c r="M7624" i="1"/>
  <c r="U7514" i="1"/>
  <c r="M7681" i="1"/>
  <c r="F3489" i="1"/>
  <c r="T4236" i="1"/>
  <c r="L7791" i="1"/>
  <c r="T2392" i="1"/>
  <c r="T7424" i="1"/>
  <c r="L7731" i="1"/>
  <c r="N7740" i="1"/>
  <c r="U7667" i="1"/>
  <c r="F1705" i="1"/>
  <c r="F7602" i="1"/>
  <c r="F7769" i="1"/>
  <c r="N7696" i="1"/>
  <c r="P7611" i="1"/>
  <c r="L7691" i="1"/>
  <c r="L3061" i="1"/>
  <c r="M5075" i="1"/>
  <c r="M7654" i="1"/>
  <c r="F6948" i="1"/>
  <c r="T3166" i="1"/>
  <c r="U5172" i="1"/>
  <c r="F3614" i="1"/>
  <c r="L7295" i="1"/>
  <c r="K2474" i="1"/>
  <c r="K5880" i="1"/>
  <c r="N6703" i="1"/>
  <c r="K6204" i="1"/>
  <c r="T6272" i="1"/>
  <c r="M3937" i="1"/>
  <c r="M4502" i="1"/>
  <c r="N7778" i="1"/>
  <c r="T7671" i="1"/>
  <c r="N7621" i="1"/>
  <c r="L7715" i="1"/>
  <c r="M7740" i="1"/>
  <c r="N4654" i="1"/>
  <c r="P7801" i="1"/>
  <c r="K2045" i="1"/>
  <c r="K1581" i="1"/>
  <c r="H1210" i="1"/>
  <c r="I2692" i="1"/>
  <c r="U63" i="1"/>
  <c r="T659" i="1"/>
  <c r="H6185" i="1"/>
  <c r="H5930" i="1"/>
  <c r="L4951" i="1"/>
  <c r="K2383" i="1"/>
  <c r="K4623" i="1"/>
  <c r="K3977" i="1"/>
  <c r="L1494" i="1"/>
  <c r="I7718" i="1"/>
  <c r="F4967" i="1"/>
  <c r="U7267" i="1"/>
  <c r="T2943" i="1"/>
  <c r="H3285" i="1"/>
  <c r="V4048" i="1"/>
  <c r="J1128" i="1"/>
  <c r="F6060" i="1"/>
  <c r="L720" i="1"/>
  <c r="I4182" i="1"/>
  <c r="K4613" i="1"/>
  <c r="K5482" i="1"/>
  <c r="L6148" i="1"/>
  <c r="U7737" i="1"/>
  <c r="M7763" i="1"/>
  <c r="P7637" i="1"/>
  <c r="M7757" i="1"/>
  <c r="M7526" i="1"/>
  <c r="U7293" i="1"/>
  <c r="F7767" i="1"/>
  <c r="L7668" i="1"/>
  <c r="F7668" i="1"/>
  <c r="T7699" i="1"/>
  <c r="T7636" i="1"/>
  <c r="V7636" i="1"/>
  <c r="P7731" i="1"/>
  <c r="H7655" i="1"/>
  <c r="F2703" i="1"/>
  <c r="F7534" i="1"/>
  <c r="M6870" i="1"/>
  <c r="H7703" i="1"/>
  <c r="L7651" i="1"/>
  <c r="P5499" i="1"/>
  <c r="K7765" i="1"/>
  <c r="M7631" i="1"/>
  <c r="T5125" i="1"/>
  <c r="P7722" i="1"/>
  <c r="P7704" i="1"/>
  <c r="L7727" i="1"/>
  <c r="U7371" i="1"/>
  <c r="P7791" i="1"/>
  <c r="K1190" i="1"/>
  <c r="N6340" i="1"/>
  <c r="P5930" i="1"/>
  <c r="J5941" i="1"/>
  <c r="J6931" i="1"/>
  <c r="H3374" i="1"/>
  <c r="J7448" i="1"/>
  <c r="J5748" i="1"/>
  <c r="F5829" i="1"/>
  <c r="L3549" i="1"/>
  <c r="V4299" i="1"/>
  <c r="N7529" i="1"/>
  <c r="F6705" i="1"/>
  <c r="K7713" i="1"/>
  <c r="M7679" i="1"/>
  <c r="P7447" i="1"/>
  <c r="F7737" i="1"/>
  <c r="U7689" i="1"/>
  <c r="F4415" i="1"/>
  <c r="M7646" i="1"/>
  <c r="M7657" i="1"/>
  <c r="N7169" i="1"/>
  <c r="F7682" i="1"/>
  <c r="M7716" i="1"/>
  <c r="N3549" i="1"/>
  <c r="V7775" i="1"/>
  <c r="F7585" i="1"/>
  <c r="N7738" i="1"/>
  <c r="V7596" i="1"/>
  <c r="F3280" i="1"/>
  <c r="L1750" i="1"/>
  <c r="T2658" i="1"/>
  <c r="H1300" i="1"/>
  <c r="I3660" i="1"/>
  <c r="V7779" i="1"/>
  <c r="K7708" i="1"/>
  <c r="L7758" i="1"/>
  <c r="M7769" i="1"/>
  <c r="L7834" i="1"/>
  <c r="T7539" i="1"/>
  <c r="N7690" i="1"/>
  <c r="H7674" i="1"/>
  <c r="U5884" i="1"/>
  <c r="H7635" i="1"/>
  <c r="L4317" i="1"/>
  <c r="K7623" i="1"/>
  <c r="V7711" i="1"/>
  <c r="F7600" i="1"/>
  <c r="N7666" i="1"/>
  <c r="V7718" i="1"/>
  <c r="P2319" i="1"/>
  <c r="H5495" i="1"/>
  <c r="T7660" i="1"/>
  <c r="N7515" i="1"/>
  <c r="I7794" i="1"/>
  <c r="K5434" i="1"/>
  <c r="L3821" i="1"/>
  <c r="K1344" i="1"/>
  <c r="I7749" i="1"/>
  <c r="K3398" i="1"/>
  <c r="I7732" i="1"/>
  <c r="K1375" i="1"/>
  <c r="J5953" i="1"/>
  <c r="N1342" i="1"/>
  <c r="H2842" i="1"/>
  <c r="N2628" i="1"/>
  <c r="H7710" i="1"/>
  <c r="M7770" i="1"/>
  <c r="L7676" i="1"/>
  <c r="N7710" i="1"/>
  <c r="T7626" i="1"/>
  <c r="H7663" i="1"/>
  <c r="F7677" i="1"/>
  <c r="F1210" i="1"/>
  <c r="V7648" i="1"/>
  <c r="P6551" i="1"/>
  <c r="H386" i="1"/>
  <c r="K7205" i="1"/>
  <c r="L3544" i="1"/>
  <c r="P2102" i="1"/>
  <c r="T3506" i="1"/>
  <c r="J5399" i="1"/>
  <c r="P978" i="1"/>
  <c r="H675" i="1"/>
  <c r="T6856" i="1"/>
  <c r="K5282" i="1"/>
  <c r="K2502" i="1"/>
  <c r="F1586" i="1"/>
  <c r="L1809" i="1"/>
  <c r="I7628" i="1"/>
  <c r="M2256" i="1"/>
  <c r="L2102" i="1"/>
  <c r="V3120" i="1"/>
  <c r="K5412" i="1"/>
  <c r="L3317" i="1"/>
  <c r="V725" i="1"/>
  <c r="K7475" i="1"/>
  <c r="K3799" i="1"/>
  <c r="V3105" i="1"/>
  <c r="U1415" i="1"/>
  <c r="M7629" i="1"/>
  <c r="H3025" i="1"/>
  <c r="V3275" i="1"/>
  <c r="N7526" i="1"/>
  <c r="L7696" i="1"/>
  <c r="U4282" i="1"/>
  <c r="U2809" i="1"/>
  <c r="T5621" i="1"/>
  <c r="H7154" i="1"/>
  <c r="N7620" i="1"/>
  <c r="M7736" i="1"/>
  <c r="U7798" i="1"/>
  <c r="U7515" i="1"/>
  <c r="P7717" i="1"/>
  <c r="U7424" i="1"/>
  <c r="K7782" i="1"/>
  <c r="H3275" i="1"/>
  <c r="P7574" i="1"/>
  <c r="F7727" i="1"/>
  <c r="M7839" i="1"/>
  <c r="T7778" i="1"/>
  <c r="M4654" i="1"/>
  <c r="K7790" i="1"/>
  <c r="N7537" i="1"/>
  <c r="F7839" i="1"/>
  <c r="T7755" i="1"/>
  <c r="L7712" i="1"/>
  <c r="M6622" i="1"/>
  <c r="K5484" i="1"/>
  <c r="I6272" i="1"/>
  <c r="J7672" i="1"/>
  <c r="N4438" i="1"/>
  <c r="L7486" i="1"/>
  <c r="U6388" i="1"/>
  <c r="U4628" i="1"/>
  <c r="N4643" i="1"/>
  <c r="U5308" i="1"/>
  <c r="U7834" i="1"/>
  <c r="U7723" i="1"/>
  <c r="F7788" i="1"/>
  <c r="L3536" i="1"/>
  <c r="P4813" i="1"/>
  <c r="T2703" i="1"/>
  <c r="M1686" i="1"/>
  <c r="F7640" i="1"/>
  <c r="K7293" i="1"/>
  <c r="U7697" i="1"/>
  <c r="T7593" i="1"/>
  <c r="H7776" i="1"/>
  <c r="M3711" i="1"/>
  <c r="V6146" i="1"/>
  <c r="H7738" i="1"/>
  <c r="M6558" i="1"/>
  <c r="U6362" i="1"/>
  <c r="P7735" i="1"/>
  <c r="K7802" i="1"/>
  <c r="J7525" i="1"/>
  <c r="P4105" i="1"/>
  <c r="N6454" i="1"/>
  <c r="V4502" i="1"/>
  <c r="K4565" i="1"/>
  <c r="K7447" i="1"/>
  <c r="V4645" i="1"/>
  <c r="F7526" i="1"/>
  <c r="P7684" i="1"/>
  <c r="P4242" i="1"/>
  <c r="U7447" i="1"/>
  <c r="T4182" i="1"/>
  <c r="N5121" i="1"/>
  <c r="P6679" i="1"/>
  <c r="V7371" i="1"/>
  <c r="P5888" i="1"/>
  <c r="N7764" i="1"/>
  <c r="K6558" i="1"/>
  <c r="U5760" i="1"/>
  <c r="P7620" i="1"/>
  <c r="F7573" i="1"/>
  <c r="P7662" i="1"/>
  <c r="M7600" i="1"/>
  <c r="U7588" i="1"/>
  <c r="L6679" i="1"/>
  <c r="F5133" i="1"/>
  <c r="K5144" i="1"/>
  <c r="J2732" i="1"/>
  <c r="M7229" i="1"/>
  <c r="M5136" i="1"/>
  <c r="K2475" i="1"/>
  <c r="N7229" i="1"/>
  <c r="J7631" i="1"/>
  <c r="H6948" i="1"/>
  <c r="M6300" i="1"/>
  <c r="K6789" i="1"/>
  <c r="L2628" i="1"/>
  <c r="N7801" i="1"/>
  <c r="K7753" i="1"/>
  <c r="F7726" i="1"/>
  <c r="H7666" i="1"/>
  <c r="T3463" i="1"/>
  <c r="H7662" i="1"/>
  <c r="P7615" i="1"/>
  <c r="P5876" i="1"/>
  <c r="M2045" i="1"/>
  <c r="F7696" i="1"/>
  <c r="F5921" i="1"/>
  <c r="J7293" i="1"/>
  <c r="J1876" i="1"/>
  <c r="M4978" i="1"/>
  <c r="J4488" i="1"/>
  <c r="M3821" i="1"/>
  <c r="L4756" i="1"/>
  <c r="J6307" i="1"/>
  <c r="U4008" i="1"/>
  <c r="V4641" i="1"/>
  <c r="N4960" i="1"/>
  <c r="J1580" i="1"/>
  <c r="J3856" i="1"/>
  <c r="V1348" i="1"/>
  <c r="L6550" i="1"/>
  <c r="V3787" i="1"/>
  <c r="J7759" i="1"/>
  <c r="F6856" i="1"/>
  <c r="N6451" i="1"/>
  <c r="I7056" i="1"/>
  <c r="I7724" i="1"/>
  <c r="V5656" i="1"/>
  <c r="K4488" i="1"/>
  <c r="F7710" i="1"/>
  <c r="F7772" i="1"/>
  <c r="K18" i="1"/>
  <c r="T7744" i="1"/>
  <c r="T7796" i="1"/>
  <c r="H7600" i="1"/>
  <c r="M6186" i="1"/>
  <c r="V5875" i="1"/>
  <c r="H7371" i="1"/>
  <c r="U7778" i="1"/>
  <c r="N7534" i="1"/>
  <c r="V6895" i="1"/>
  <c r="K7454" i="1"/>
  <c r="P7293" i="1"/>
  <c r="U7635" i="1"/>
  <c r="V5121" i="1"/>
  <c r="V3117" i="1"/>
  <c r="K7711" i="1"/>
  <c r="U7797" i="1"/>
  <c r="K7529" i="1"/>
  <c r="U7633" i="1"/>
  <c r="N7634" i="1"/>
  <c r="K2947" i="1"/>
  <c r="N3786" i="1"/>
  <c r="L7798" i="1"/>
  <c r="H7805" i="1"/>
  <c r="F1418" i="1"/>
  <c r="J5888" i="1"/>
  <c r="H4643" i="1"/>
  <c r="I7594" i="1"/>
  <c r="I902" i="1"/>
  <c r="N6896" i="1"/>
  <c r="I5017" i="1"/>
  <c r="M171" i="1"/>
  <c r="K2068" i="1"/>
  <c r="T4796" i="1"/>
  <c r="P4948" i="1"/>
  <c r="P3711" i="1"/>
  <c r="L7577" i="1"/>
  <c r="U7790" i="1"/>
  <c r="M1210" i="1"/>
  <c r="U7800" i="1"/>
  <c r="V1673" i="1"/>
  <c r="V4256" i="1"/>
  <c r="M7637" i="1"/>
  <c r="P5196" i="1"/>
  <c r="F7659" i="1"/>
  <c r="N7622" i="1"/>
  <c r="K7619" i="1"/>
  <c r="U2392" i="1"/>
  <c r="F7601" i="1"/>
  <c r="F7633" i="1"/>
  <c r="K7705" i="1"/>
  <c r="L4256" i="1"/>
  <c r="K2392" i="1"/>
  <c r="N5876" i="1"/>
  <c r="F7645" i="1"/>
  <c r="T3372" i="1"/>
  <c r="K6836" i="1"/>
  <c r="L818" i="1"/>
  <c r="K2460" i="1"/>
  <c r="I7515" i="1"/>
  <c r="K7598" i="1"/>
  <c r="H7640" i="1"/>
  <c r="H7531" i="1"/>
  <c r="U7777" i="1"/>
  <c r="P7692" i="1"/>
  <c r="F7651" i="1"/>
  <c r="M7668" i="1"/>
  <c r="M3025" i="1"/>
  <c r="N7729" i="1"/>
  <c r="K7714" i="1"/>
  <c r="U7670" i="1"/>
  <c r="V5145" i="1"/>
  <c r="P7719" i="1"/>
  <c r="K1876" i="1"/>
  <c r="K3620" i="1"/>
  <c r="P3549" i="1"/>
  <c r="V4908" i="1"/>
  <c r="M7615" i="1"/>
  <c r="N4183" i="1"/>
  <c r="M5145" i="1"/>
  <c r="L2439" i="1"/>
  <c r="L4612" i="1"/>
  <c r="I7770" i="1"/>
  <c r="H1396" i="1"/>
  <c r="N5133" i="1"/>
  <c r="V1363" i="1"/>
  <c r="M4438" i="1"/>
  <c r="N1749" i="1"/>
  <c r="I7643" i="1"/>
  <c r="K6114" i="1"/>
  <c r="U5752" i="1"/>
  <c r="M4643" i="1"/>
  <c r="P7732" i="1"/>
  <c r="F6722" i="1"/>
  <c r="T4238" i="1"/>
  <c r="F7623" i="1"/>
  <c r="N7780" i="1"/>
  <c r="N7796" i="1"/>
  <c r="V7731" i="1"/>
  <c r="H7447" i="1"/>
  <c r="F7629" i="1"/>
  <c r="V7792" i="1"/>
  <c r="M4581" i="1"/>
  <c r="F5471" i="1"/>
  <c r="T2575" i="1"/>
  <c r="U4978" i="1"/>
  <c r="I7748" i="1"/>
  <c r="F5639" i="1"/>
  <c r="L6801" i="1"/>
  <c r="K224" i="1"/>
  <c r="H7968" i="1"/>
  <c r="K5941" i="1"/>
  <c r="J443" i="1"/>
  <c r="P4557" i="1"/>
  <c r="H28" i="1"/>
  <c r="K5066" i="1"/>
  <c r="K4252" i="1"/>
  <c r="K5755" i="1"/>
  <c r="T4118" i="1"/>
  <c r="V5135" i="1"/>
  <c r="P4251" i="1"/>
  <c r="K39" i="1"/>
  <c r="F4250" i="1"/>
  <c r="M2730" i="1"/>
  <c r="P7595" i="1"/>
  <c r="T7696" i="1"/>
  <c r="F7835" i="1"/>
  <c r="T6551" i="1"/>
  <c r="H7651" i="1"/>
  <c r="N7427" i="1"/>
  <c r="L5681" i="1"/>
  <c r="M6999" i="1"/>
  <c r="L7578" i="1"/>
  <c r="V6711" i="1"/>
  <c r="L7754" i="1"/>
  <c r="T7032" i="1"/>
  <c r="M1705" i="1"/>
  <c r="U7738" i="1"/>
  <c r="T7519" i="1"/>
  <c r="N2809" i="1"/>
  <c r="K7657" i="1"/>
  <c r="M7765" i="1"/>
  <c r="V6148" i="1"/>
  <c r="U7753" i="1"/>
  <c r="P3536" i="1"/>
  <c r="H2229" i="1"/>
  <c r="M7574" i="1"/>
  <c r="H7678" i="1"/>
  <c r="L7661" i="1"/>
  <c r="K7669" i="1"/>
  <c r="L3711" i="1"/>
  <c r="M7798" i="1"/>
  <c r="K7282" i="1"/>
  <c r="F7859" i="1"/>
  <c r="U2042" i="1"/>
  <c r="K4978" i="1"/>
  <c r="I6734" i="1"/>
  <c r="I3051" i="1"/>
  <c r="P5997" i="1"/>
  <c r="L4568" i="1"/>
  <c r="F759" i="1"/>
  <c r="K3771" i="1"/>
  <c r="P7609" i="1"/>
  <c r="H1921" i="1"/>
  <c r="M7784" i="1"/>
  <c r="P7786" i="1"/>
  <c r="U7704" i="1"/>
  <c r="M7670" i="1"/>
  <c r="M4430" i="1"/>
  <c r="M3549" i="1"/>
  <c r="M7789" i="1"/>
  <c r="M4329" i="1"/>
  <c r="V7499" i="1"/>
  <c r="T18" i="1"/>
  <c r="H3604" i="1"/>
  <c r="M1513" i="1"/>
  <c r="P7751" i="1"/>
  <c r="V3627" i="1"/>
  <c r="H5884" i="1"/>
  <c r="L3576" i="1"/>
  <c r="F7834" i="1"/>
  <c r="K7895" i="1"/>
  <c r="L7558" i="1"/>
  <c r="V5098" i="1"/>
  <c r="H6625" i="1"/>
  <c r="F3704" i="1"/>
  <c r="F1697" i="1"/>
  <c r="T7766" i="1"/>
  <c r="T6146" i="1"/>
  <c r="F7619" i="1"/>
  <c r="P6148" i="1"/>
  <c r="T7718" i="1"/>
  <c r="L5257" i="1"/>
  <c r="L7671" i="1"/>
  <c r="H7604" i="1"/>
  <c r="K7679" i="1"/>
  <c r="L7679" i="1"/>
  <c r="U5621" i="1"/>
  <c r="K7760" i="1"/>
  <c r="T3536" i="1"/>
  <c r="H7782" i="1"/>
  <c r="K7712" i="1"/>
  <c r="F7407" i="1"/>
  <c r="K6186" i="1"/>
  <c r="M7659" i="1"/>
  <c r="U7434" i="1"/>
  <c r="N7424" i="1"/>
  <c r="F4562" i="1"/>
  <c r="P4978" i="1"/>
  <c r="L5830" i="1"/>
  <c r="L5212" i="1"/>
  <c r="L4530" i="1"/>
  <c r="L3634" i="1"/>
  <c r="K5619" i="1"/>
  <c r="I6451" i="1"/>
  <c r="H4978" i="1"/>
  <c r="K2107" i="1"/>
  <c r="K2060" i="1"/>
  <c r="H5551" i="1"/>
  <c r="V7750" i="1"/>
  <c r="F7715" i="1"/>
  <c r="V7789" i="1"/>
  <c r="H6551" i="1"/>
  <c r="L4930" i="1"/>
  <c r="T2319" i="1"/>
  <c r="P5257" i="1"/>
  <c r="T7673" i="1"/>
  <c r="M18" i="1"/>
  <c r="M7613" i="1"/>
  <c r="L549" i="1"/>
  <c r="N1548" i="1"/>
  <c r="L4709" i="1"/>
  <c r="K6066" i="1"/>
  <c r="P4005" i="1"/>
  <c r="I724" i="1"/>
  <c r="J4507" i="1"/>
  <c r="K4863" i="1"/>
  <c r="V4228" i="1"/>
  <c r="J3544" i="1"/>
  <c r="N310" i="1"/>
  <c r="J4663" i="1"/>
  <c r="M3033" i="1"/>
  <c r="K4705" i="1"/>
  <c r="K5680" i="1"/>
  <c r="M2308" i="1"/>
  <c r="U6497" i="1"/>
  <c r="K3736" i="1"/>
  <c r="I7665" i="1"/>
  <c r="H5834" i="1"/>
  <c r="K4006" i="1"/>
  <c r="V7693" i="1"/>
  <c r="L6870" i="1"/>
  <c r="P1513" i="1"/>
  <c r="H6558" i="1"/>
  <c r="P7741" i="1"/>
  <c r="N4299" i="1"/>
  <c r="K7786" i="1"/>
  <c r="N3971" i="1"/>
  <c r="H7786" i="1"/>
  <c r="L7687" i="1"/>
  <c r="N7719" i="1"/>
  <c r="N7698" i="1"/>
  <c r="T4299" i="1"/>
  <c r="T7726" i="1"/>
  <c r="F7599" i="1"/>
  <c r="L7609" i="1"/>
  <c r="T3661" i="1"/>
  <c r="H7799" i="1"/>
  <c r="M7678" i="1"/>
  <c r="P6699" i="1"/>
  <c r="L7539" i="1"/>
  <c r="H3576" i="1"/>
  <c r="M7837" i="1"/>
  <c r="N7573" i="1"/>
  <c r="H5075" i="1"/>
  <c r="P3463" i="1"/>
  <c r="N7765" i="1"/>
  <c r="N6156" i="1"/>
  <c r="K7698" i="1"/>
  <c r="V4871" i="1"/>
  <c r="V3967" i="1"/>
  <c r="U3312" i="1"/>
  <c r="K2687" i="1"/>
  <c r="U6775" i="1"/>
  <c r="K4557" i="1"/>
  <c r="F4731" i="1"/>
  <c r="K2514" i="1"/>
  <c r="N5383" i="1"/>
  <c r="I3966" i="1"/>
  <c r="V7774" i="1"/>
  <c r="T7694" i="1"/>
  <c r="T7798" i="1"/>
  <c r="T6467" i="1"/>
  <c r="P7697" i="1"/>
  <c r="T6699" i="1"/>
  <c r="H7714" i="1"/>
  <c r="U7735" i="1"/>
  <c r="P7643" i="1"/>
  <c r="H7751" i="1"/>
  <c r="K7797" i="1"/>
  <c r="F7745" i="1"/>
  <c r="H7401" i="1"/>
  <c r="F5876" i="1"/>
  <c r="T7663" i="1"/>
  <c r="V7597" i="1"/>
  <c r="M4299" i="1"/>
  <c r="M7622" i="1"/>
  <c r="L7449" i="1"/>
  <c r="U3536" i="1"/>
  <c r="P5752" i="1"/>
  <c r="M6206" i="1"/>
  <c r="J7649" i="1"/>
  <c r="K1488" i="1"/>
  <c r="V397" i="1"/>
  <c r="T7704" i="1"/>
  <c r="V7712" i="1"/>
  <c r="K7805" i="1"/>
  <c r="U4299" i="1"/>
  <c r="P6012" i="1"/>
  <c r="M7641" i="1"/>
  <c r="H7632" i="1"/>
  <c r="K7611" i="1"/>
  <c r="K3415" i="1"/>
  <c r="H6895" i="1"/>
  <c r="F7784" i="1"/>
  <c r="N7585" i="1"/>
  <c r="N7611" i="1"/>
  <c r="N5478" i="1"/>
  <c r="L7611" i="1"/>
  <c r="F7801" i="1"/>
  <c r="T4256" i="1"/>
  <c r="H6186" i="1"/>
  <c r="U7755" i="1"/>
  <c r="N6870" i="1"/>
  <c r="K6616" i="1"/>
  <c r="I1911" i="1"/>
  <c r="K6107" i="1"/>
  <c r="K3935" i="1"/>
  <c r="V3818" i="1"/>
  <c r="J4379" i="1"/>
  <c r="V1688" i="1"/>
  <c r="K4592" i="1"/>
  <c r="T5009" i="1"/>
  <c r="F5203" i="1"/>
  <c r="K4643" i="1"/>
  <c r="T6186" i="1"/>
  <c r="F7596" i="1"/>
  <c r="P7613" i="1"/>
  <c r="F7688" i="1"/>
  <c r="N7454" i="1"/>
  <c r="V7649" i="1"/>
  <c r="K7626" i="1"/>
  <c r="N2703" i="1"/>
  <c r="L5833" i="1"/>
  <c r="N7836" i="1"/>
  <c r="K7702" i="1"/>
  <c r="H6735" i="1"/>
  <c r="J5723" i="1"/>
  <c r="I5383" i="1"/>
  <c r="K871" i="1"/>
  <c r="J1821" i="1"/>
  <c r="H4939" i="1"/>
  <c r="N5775" i="1"/>
  <c r="K4150" i="1"/>
  <c r="I2383" i="1"/>
  <c r="L4796" i="1"/>
  <c r="F1311" i="1"/>
  <c r="H6556" i="1"/>
  <c r="L798" i="1"/>
  <c r="I7859" i="1"/>
  <c r="I3356" i="1"/>
  <c r="J6214" i="1"/>
  <c r="L3024" i="1"/>
  <c r="U6109" i="1"/>
  <c r="M5383" i="1"/>
  <c r="J7733" i="1"/>
  <c r="I5895" i="1"/>
  <c r="M3157" i="1"/>
  <c r="T7779" i="1"/>
  <c r="V7667" i="1"/>
  <c r="N7631" i="1"/>
  <c r="M7791" i="1"/>
  <c r="M7337" i="1"/>
  <c r="N3661" i="1"/>
  <c r="F7371" i="1"/>
  <c r="K5017" i="1"/>
  <c r="H7624" i="1"/>
  <c r="V7678" i="1"/>
  <c r="H2841" i="1"/>
  <c r="V7668" i="1"/>
  <c r="F5399" i="1"/>
  <c r="N4329" i="1"/>
  <c r="V1876" i="1"/>
  <c r="M7632" i="1"/>
  <c r="P7601" i="1"/>
  <c r="M2392" i="1"/>
  <c r="F7515" i="1"/>
  <c r="K2072" i="1"/>
  <c r="H3812" i="1"/>
  <c r="F7620" i="1"/>
  <c r="M7587" i="1"/>
  <c r="F6012" i="1"/>
  <c r="L7371" i="1"/>
  <c r="H7595" i="1"/>
  <c r="T5875" i="1"/>
  <c r="L7780" i="1"/>
  <c r="I7350" i="1"/>
  <c r="K1026" i="1"/>
  <c r="I7662" i="1"/>
  <c r="K5996" i="1"/>
  <c r="I6682" i="1"/>
  <c r="J7694" i="1"/>
  <c r="M5172" i="1"/>
  <c r="J2659" i="1"/>
  <c r="T4046" i="1"/>
  <c r="K4907" i="1"/>
  <c r="F4645" i="1"/>
  <c r="T7733" i="1"/>
  <c r="L4183" i="1"/>
  <c r="N7651" i="1"/>
  <c r="M7714" i="1"/>
  <c r="K7692" i="1"/>
  <c r="K7761" i="1"/>
  <c r="M7726" i="1"/>
  <c r="M7718" i="1"/>
  <c r="K7737" i="1"/>
  <c r="N7449" i="1"/>
  <c r="F7693" i="1"/>
  <c r="H5145" i="1"/>
  <c r="H2392" i="1"/>
  <c r="N6012" i="1"/>
  <c r="L7757" i="1"/>
  <c r="H7543" i="1"/>
  <c r="F7447" i="1"/>
  <c r="M7661" i="1"/>
  <c r="P4238" i="1"/>
  <c r="U4731" i="1"/>
  <c r="H5734" i="1"/>
  <c r="L3037" i="1"/>
  <c r="P2659" i="1"/>
  <c r="U7706" i="1"/>
  <c r="U7744" i="1"/>
  <c r="F2045" i="1"/>
  <c r="T7672" i="1"/>
  <c r="U7432" i="1"/>
  <c r="U7766" i="1"/>
  <c r="U7626" i="1"/>
  <c r="V7529" i="1"/>
  <c r="V6279" i="1"/>
  <c r="M7708" i="1"/>
  <c r="F7742" i="1"/>
  <c r="P7895" i="1"/>
  <c r="F5652" i="1"/>
  <c r="L3627" i="1"/>
  <c r="U6146" i="1"/>
  <c r="M7965" i="1"/>
  <c r="P7538" i="1"/>
  <c r="U7499" i="1"/>
  <c r="F6869" i="1"/>
  <c r="U5121" i="1"/>
  <c r="T7692" i="1"/>
  <c r="I7839" i="1"/>
  <c r="M6307" i="1"/>
  <c r="J4796" i="1"/>
  <c r="N6478" i="1"/>
  <c r="K1874" i="1"/>
  <c r="K5678" i="1"/>
  <c r="V4702" i="1"/>
  <c r="H6654" i="1"/>
  <c r="J5478" i="1"/>
  <c r="N5562" i="1"/>
  <c r="J2043" i="1"/>
  <c r="T6969" i="1"/>
  <c r="U4182" i="1"/>
  <c r="F7678" i="1"/>
  <c r="V7585" i="1"/>
  <c r="U7407" i="1"/>
  <c r="K7781" i="1"/>
  <c r="P7448" i="1"/>
  <c r="K7444" i="1"/>
  <c r="M7614" i="1"/>
  <c r="M5499" i="1"/>
  <c r="V7658" i="1"/>
  <c r="K4341" i="1"/>
  <c r="V4581" i="1"/>
  <c r="K4363" i="1"/>
  <c r="J7698" i="1"/>
  <c r="I7660" i="1"/>
  <c r="F5297" i="1"/>
  <c r="L1733" i="1"/>
  <c r="K6132" i="1"/>
  <c r="K6799" i="1"/>
  <c r="L4469" i="1"/>
  <c r="I1686" i="1"/>
  <c r="N6871" i="1"/>
  <c r="V6014" i="1"/>
  <c r="F1911" i="1"/>
  <c r="K850" i="1"/>
  <c r="I5921" i="1"/>
  <c r="K621" i="1"/>
  <c r="K7320" i="1"/>
  <c r="J6784" i="1"/>
  <c r="F50" i="1"/>
  <c r="H2210" i="1"/>
  <c r="V1418" i="1"/>
  <c r="K7661" i="1"/>
  <c r="L7762" i="1"/>
  <c r="H7538" i="1"/>
  <c r="V7785" i="1"/>
  <c r="F7648" i="1"/>
  <c r="N7779" i="1"/>
  <c r="F5315" i="1"/>
  <c r="M1418" i="1"/>
  <c r="U6186" i="1"/>
  <c r="J6058" i="1"/>
  <c r="P7694" i="1"/>
  <c r="V5760" i="1"/>
  <c r="L7515" i="1"/>
  <c r="H1705" i="1"/>
  <c r="U7578" i="1"/>
  <c r="T7624" i="1"/>
  <c r="P7957" i="1"/>
  <c r="P6643" i="1"/>
  <c r="M7742" i="1"/>
  <c r="P7626" i="1"/>
  <c r="U5876" i="1"/>
  <c r="H7684" i="1"/>
  <c r="U7646" i="1"/>
  <c r="K7736" i="1"/>
  <c r="K7407" i="1"/>
  <c r="V3536" i="1"/>
  <c r="M6146" i="1"/>
  <c r="F3415" i="1"/>
  <c r="I5692" i="1"/>
  <c r="L7248" i="1"/>
  <c r="K5823" i="1"/>
  <c r="U2056" i="1"/>
  <c r="F3552" i="1"/>
  <c r="F1456" i="1"/>
  <c r="M6285" i="1"/>
  <c r="F6784" i="1"/>
  <c r="K5340" i="1"/>
  <c r="P6293" i="1"/>
  <c r="H7958" i="1"/>
  <c r="T6438" i="1"/>
  <c r="U7640" i="1"/>
  <c r="U7781" i="1"/>
  <c r="H6358" i="1"/>
  <c r="L1581" i="1"/>
  <c r="T7738" i="1"/>
  <c r="V7760" i="1"/>
  <c r="M7585" i="1"/>
  <c r="T7640" i="1"/>
  <c r="K7641" i="1"/>
  <c r="F7728" i="1"/>
  <c r="T7679" i="1"/>
  <c r="H7772" i="1"/>
  <c r="M7597" i="1"/>
  <c r="F7719" i="1"/>
  <c r="L7713" i="1"/>
  <c r="N7417" i="1"/>
  <c r="F7574" i="1"/>
  <c r="U7724" i="1"/>
  <c r="T2038" i="1"/>
  <c r="K5183" i="1"/>
  <c r="I7713" i="1"/>
  <c r="K6866" i="1"/>
  <c r="V6362" i="1"/>
  <c r="U7801" i="1"/>
  <c r="U7660" i="1"/>
  <c r="U7597" i="1"/>
  <c r="K6643" i="1"/>
  <c r="P7715" i="1"/>
  <c r="U7743" i="1"/>
  <c r="K6279" i="1"/>
  <c r="V7685" i="1"/>
  <c r="H7795" i="1"/>
  <c r="N3411" i="1"/>
  <c r="L7753" i="1"/>
  <c r="L7659" i="1"/>
  <c r="K7727" i="1"/>
  <c r="P7790" i="1"/>
  <c r="F18" i="1"/>
  <c r="K6148" i="1"/>
  <c r="N3117" i="1"/>
  <c r="K7703" i="1"/>
  <c r="M7796" i="1"/>
  <c r="L7447" i="1"/>
  <c r="J5441" i="1"/>
  <c r="U1065" i="1"/>
  <c r="I4641" i="1"/>
  <c r="V6451" i="1"/>
  <c r="I2548" i="1"/>
  <c r="K582" i="1"/>
  <c r="L27" i="1"/>
  <c r="K7359" i="1"/>
  <c r="I7796" i="1"/>
  <c r="J2231" i="1"/>
  <c r="T5911" i="1"/>
  <c r="P7596" i="1"/>
  <c r="U7761" i="1"/>
  <c r="P7679" i="1"/>
  <c r="H5161" i="1"/>
  <c r="T3335" i="1"/>
  <c r="L7693" i="1"/>
  <c r="U7703" i="1"/>
  <c r="N7791" i="1"/>
  <c r="V7719" i="1"/>
  <c r="V7350" i="1"/>
  <c r="F2147" i="1"/>
  <c r="J7702" i="1"/>
  <c r="K5456" i="1"/>
  <c r="T4975" i="1"/>
  <c r="J4394" i="1"/>
  <c r="H1726" i="1"/>
  <c r="I7700" i="1"/>
  <c r="K2508" i="1"/>
  <c r="T1863" i="1"/>
  <c r="I2842" i="1"/>
  <c r="N4225" i="1"/>
  <c r="K5716" i="1"/>
  <c r="K7314" i="1"/>
  <c r="F5941" i="1"/>
  <c r="U2671" i="1"/>
  <c r="K2853" i="1"/>
  <c r="F3551" i="1"/>
  <c r="V3584" i="1"/>
  <c r="L951" i="1"/>
  <c r="K7890" i="1"/>
  <c r="P2819" i="1"/>
  <c r="N3799" i="1"/>
  <c r="P4278" i="1"/>
  <c r="T7748" i="1"/>
  <c r="T6869" i="1"/>
  <c r="F7649" i="1"/>
  <c r="H6999" i="1"/>
  <c r="V7615" i="1"/>
  <c r="U7668" i="1"/>
  <c r="N7957" i="1"/>
  <c r="L7538" i="1"/>
  <c r="N4909" i="1"/>
  <c r="V3788" i="1"/>
  <c r="T7543" i="1"/>
  <c r="U5499" i="1"/>
  <c r="F7449" i="1"/>
  <c r="F6540" i="1"/>
  <c r="H7767" i="1"/>
  <c r="H7754" i="1"/>
  <c r="L7648" i="1"/>
  <c r="N3639" i="1"/>
  <c r="N7802" i="1"/>
  <c r="M7696" i="1"/>
  <c r="P1511" i="1"/>
  <c r="M5888" i="1"/>
  <c r="L7683" i="1"/>
  <c r="P7714" i="1"/>
  <c r="L7774" i="1"/>
  <c r="M3463" i="1"/>
  <c r="H7331" i="1"/>
  <c r="P1921" i="1"/>
  <c r="U4883" i="1"/>
  <c r="I3581" i="1"/>
  <c r="I7745" i="1"/>
  <c r="I1513" i="1"/>
  <c r="J7742" i="1"/>
  <c r="K1331" i="1"/>
  <c r="I3812" i="1"/>
  <c r="H5061" i="1"/>
  <c r="U3868" i="1"/>
  <c r="F421" i="1"/>
  <c r="V7778" i="1"/>
  <c r="M5495" i="1"/>
  <c r="K7801" i="1"/>
  <c r="M3620" i="1"/>
  <c r="T7574" i="1"/>
  <c r="P1876" i="1"/>
  <c r="K1511" i="1"/>
  <c r="M7733" i="1"/>
  <c r="F7614" i="1"/>
  <c r="N7788" i="1"/>
  <c r="H5257" i="1"/>
  <c r="K3627" i="1"/>
  <c r="H3411" i="1"/>
  <c r="M4813" i="1"/>
  <c r="M7774" i="1"/>
  <c r="T7895" i="1"/>
  <c r="V7757" i="1"/>
  <c r="T7783" i="1"/>
  <c r="M7710" i="1"/>
  <c r="V5470" i="1"/>
  <c r="K4918" i="1"/>
  <c r="T6545" i="1"/>
  <c r="P6092" i="1"/>
  <c r="L1195" i="1"/>
  <c r="U7774" i="1"/>
  <c r="L7694" i="1"/>
  <c r="F7610" i="1"/>
  <c r="N1210" i="1"/>
  <c r="L7706" i="1"/>
  <c r="H7761" i="1"/>
  <c r="T7754" i="1"/>
  <c r="M7650" i="1"/>
  <c r="V5553" i="1"/>
  <c r="T7447" i="1"/>
  <c r="T7714" i="1"/>
  <c r="M7750" i="1"/>
  <c r="P7634" i="1"/>
  <c r="F7169" i="1"/>
  <c r="L7643" i="1"/>
  <c r="V7769" i="1"/>
  <c r="F5884" i="1"/>
  <c r="F7758" i="1"/>
  <c r="K4299" i="1"/>
  <c r="F7591" i="1"/>
  <c r="U6643" i="1"/>
  <c r="L6848" i="1"/>
  <c r="V4951" i="1"/>
  <c r="K5643" i="1"/>
  <c r="L721" i="1"/>
  <c r="I2235" i="1"/>
  <c r="N2929" i="1"/>
  <c r="V4472" i="1"/>
  <c r="I7622" i="1"/>
  <c r="H6082" i="1"/>
  <c r="K4015" i="1"/>
  <c r="I5172" i="1"/>
  <c r="M3660" i="1"/>
  <c r="M5125" i="1"/>
  <c r="H7623" i="1"/>
  <c r="K7706" i="1"/>
  <c r="P7798" i="1"/>
  <c r="M6679" i="1"/>
  <c r="V7783" i="1"/>
  <c r="U7783" i="1"/>
  <c r="K7672" i="1"/>
  <c r="H4930" i="1"/>
  <c r="K1829" i="1"/>
  <c r="I7534" i="1"/>
  <c r="L7070" i="1"/>
  <c r="K3717" i="1"/>
  <c r="K8135" i="1"/>
  <c r="U2448" i="1"/>
  <c r="J3489" i="1"/>
  <c r="N3671" i="1"/>
  <c r="I7788" i="1"/>
  <c r="I7610" i="1"/>
  <c r="K7443" i="1"/>
  <c r="M6878" i="1"/>
  <c r="P3858" i="1"/>
  <c r="F5377" i="1"/>
  <c r="L3505" i="1"/>
  <c r="H3631" i="1"/>
  <c r="T2732" i="1"/>
  <c r="N3128" i="1"/>
  <c r="N5656" i="1"/>
  <c r="J2429" i="1"/>
  <c r="L7813" i="1"/>
  <c r="I5748" i="1"/>
  <c r="U7713" i="1"/>
  <c r="H7615" i="1"/>
  <c r="P6722" i="1"/>
  <c r="N4256" i="1"/>
  <c r="K7719" i="1"/>
  <c r="V7588" i="1"/>
  <c r="L7482" i="1"/>
  <c r="L7633" i="1"/>
  <c r="U7727" i="1"/>
  <c r="U7839" i="1"/>
  <c r="J7664" i="1"/>
  <c r="V7641" i="1"/>
  <c r="L4238" i="1"/>
  <c r="T7801" i="1"/>
  <c r="V5652" i="1"/>
  <c r="U7659" i="1"/>
  <c r="F7539" i="1"/>
  <c r="N7525" i="1"/>
  <c r="L6012" i="1"/>
  <c r="M7748" i="1"/>
  <c r="F7652" i="1"/>
  <c r="K7434" i="1"/>
  <c r="K5161" i="1"/>
  <c r="P3335" i="1"/>
  <c r="F7753" i="1"/>
  <c r="K1673" i="1"/>
  <c r="L7708" i="1"/>
  <c r="N3233" i="1"/>
  <c r="U7634" i="1"/>
  <c r="V5302" i="1"/>
  <c r="N4251" i="1"/>
  <c r="K1151" i="1"/>
  <c r="H1517" i="1"/>
  <c r="J7707" i="1"/>
  <c r="J7646" i="1"/>
  <c r="K3594" i="1"/>
  <c r="I4183" i="1"/>
  <c r="I4242" i="1"/>
  <c r="L3841" i="1"/>
  <c r="U6467" i="1"/>
  <c r="H7620" i="1"/>
  <c r="M7698" i="1"/>
  <c r="U7712" i="1"/>
  <c r="T5833" i="1"/>
  <c r="K3474" i="1"/>
  <c r="N6094" i="1"/>
  <c r="H7765" i="1"/>
  <c r="K6895" i="1"/>
  <c r="N7659" i="1"/>
  <c r="K7424" i="1"/>
  <c r="T2069" i="1"/>
  <c r="N7733" i="1"/>
  <c r="P7600" i="1"/>
  <c r="N7776" i="1"/>
  <c r="N7723" i="1"/>
  <c r="F7603" i="1"/>
  <c r="T7705" i="1"/>
  <c r="N4930" i="1"/>
  <c r="K7587" i="1"/>
  <c r="K7056" i="1"/>
  <c r="K6936" i="1"/>
  <c r="F3634" i="1"/>
  <c r="K4389" i="1"/>
  <c r="U7650" i="1"/>
  <c r="T7577" i="1"/>
  <c r="K1705" i="1"/>
  <c r="V7595" i="1"/>
  <c r="T4317" i="1"/>
  <c r="T7715" i="1"/>
  <c r="N7773" i="1"/>
  <c r="H7685" i="1"/>
  <c r="P7965" i="1"/>
  <c r="L3812" i="1"/>
  <c r="H4908" i="1"/>
  <c r="T7731" i="1"/>
  <c r="T3474" i="1"/>
  <c r="M3627" i="1"/>
  <c r="N7795" i="1"/>
  <c r="K7794" i="1"/>
  <c r="H7622" i="1"/>
  <c r="N7771" i="1"/>
  <c r="N7519" i="1"/>
  <c r="N7681" i="1"/>
  <c r="H5621" i="1"/>
  <c r="M786" i="1"/>
  <c r="J5115" i="1"/>
  <c r="K2500" i="1"/>
  <c r="I3576" i="1"/>
  <c r="V1916" i="1"/>
  <c r="K6996" i="1"/>
  <c r="T6171" i="1"/>
  <c r="U4213" i="1"/>
  <c r="M5822" i="1"/>
  <c r="U5615" i="1"/>
  <c r="P6947" i="1"/>
  <c r="T7591" i="1"/>
  <c r="V7772" i="1"/>
  <c r="T7331" i="1"/>
  <c r="N7716" i="1"/>
  <c r="V7609" i="1"/>
  <c r="M5748" i="1"/>
  <c r="M3168" i="1"/>
  <c r="P7785" i="1"/>
  <c r="P7729" i="1"/>
  <c r="L6156" i="1"/>
  <c r="U5861" i="1"/>
  <c r="K6814" i="1"/>
  <c r="K7940" i="1"/>
  <c r="K8292" i="1"/>
  <c r="K6314" i="1"/>
  <c r="I1333" i="1"/>
  <c r="I5726" i="1"/>
  <c r="F2403" i="1"/>
  <c r="U659" i="1"/>
  <c r="V5445" i="1"/>
  <c r="U2234" i="1"/>
  <c r="P1697" i="1"/>
  <c r="H2324" i="1"/>
  <c r="T2416" i="1"/>
  <c r="I7449" i="1"/>
  <c r="H3942" i="1"/>
  <c r="K1990" i="1"/>
  <c r="K2815" i="1"/>
  <c r="M6442" i="1"/>
  <c r="J6281" i="1"/>
  <c r="I7600" i="1"/>
  <c r="K1744" i="1"/>
  <c r="U3604" i="1"/>
  <c r="F4282" i="1"/>
  <c r="V7781" i="1"/>
  <c r="P5478" i="1"/>
  <c r="N1511" i="1"/>
  <c r="N7798" i="1"/>
  <c r="P7724" i="1"/>
  <c r="T7620" i="1"/>
  <c r="T7688" i="1"/>
  <c r="T7729" i="1"/>
  <c r="V2828" i="1"/>
  <c r="V7698" i="1"/>
  <c r="V7525" i="1"/>
  <c r="P7733" i="1"/>
  <c r="P7664" i="1"/>
  <c r="V7683" i="1"/>
  <c r="M7578" i="1"/>
  <c r="U7619" i="1"/>
  <c r="H4909" i="1"/>
  <c r="N6699" i="1"/>
  <c r="F7756" i="1"/>
  <c r="L7600" i="1"/>
  <c r="F7661" i="1"/>
  <c r="P5125" i="1"/>
  <c r="H7725" i="1"/>
  <c r="F7778" i="1"/>
  <c r="P7802" i="1"/>
  <c r="U3157" i="1"/>
  <c r="T7526" i="1"/>
  <c r="N4834" i="1"/>
  <c r="T5551" i="1"/>
  <c r="M4379" i="1"/>
  <c r="L3420" i="1"/>
  <c r="K4861" i="1"/>
  <c r="J1172" i="1"/>
  <c r="I150" i="1"/>
  <c r="N2051" i="1"/>
  <c r="K2763" i="1"/>
  <c r="L4236" i="1"/>
  <c r="L2293" i="1"/>
  <c r="M7799" i="1"/>
  <c r="L7723" i="1"/>
  <c r="L7519" i="1"/>
  <c r="M7797" i="1"/>
  <c r="U7680" i="1"/>
  <c r="K3661" i="1"/>
  <c r="L7637" i="1"/>
  <c r="P7427" i="1"/>
  <c r="H7722" i="1"/>
  <c r="H7642" i="1"/>
  <c r="F7799" i="1"/>
  <c r="L5017" i="1"/>
  <c r="F7763" i="1"/>
  <c r="M7771" i="1"/>
  <c r="H7752" i="1"/>
  <c r="L4415" i="1"/>
  <c r="H7585" i="1"/>
  <c r="M7683" i="1"/>
  <c r="F6186" i="1"/>
  <c r="J7681" i="1"/>
  <c r="K1768" i="1"/>
  <c r="H6486" i="1"/>
  <c r="F4343" i="1"/>
  <c r="K7432" i="1"/>
  <c r="H7519" i="1"/>
  <c r="U7632" i="1"/>
  <c r="V3971" i="1"/>
  <c r="H4654" i="1"/>
  <c r="L7752" i="1"/>
  <c r="N5760" i="1"/>
  <c r="V2947" i="1"/>
  <c r="L3411" i="1"/>
  <c r="F3661" i="1"/>
  <c r="H4182" i="1"/>
  <c r="K7730" i="1"/>
  <c r="T4908" i="1"/>
  <c r="K7787" i="1"/>
  <c r="F5196" i="1"/>
  <c r="K4430" i="1"/>
  <c r="K5478" i="1"/>
  <c r="N7732" i="1"/>
  <c r="K7646" i="1"/>
  <c r="H3620" i="1"/>
  <c r="N7805" i="1"/>
  <c r="K54" i="1"/>
  <c r="U2429" i="1"/>
  <c r="F5238" i="1"/>
  <c r="U5039" i="1"/>
  <c r="T4920" i="1"/>
  <c r="J3328" i="1"/>
  <c r="T6010" i="1"/>
  <c r="J2072" i="1"/>
  <c r="M5999" i="1"/>
  <c r="N2206" i="1"/>
  <c r="K678" i="1"/>
  <c r="K7796" i="1"/>
  <c r="V7625" i="1"/>
  <c r="P5621" i="1"/>
  <c r="M7835" i="1"/>
  <c r="F7795" i="1"/>
  <c r="M7687" i="1"/>
  <c r="K3971" i="1"/>
  <c r="T7698" i="1"/>
  <c r="T6279" i="1"/>
  <c r="K7656" i="1"/>
  <c r="H4269" i="1"/>
  <c r="I5764" i="1"/>
  <c r="I2339" i="1"/>
  <c r="V6083" i="1"/>
  <c r="K6993" i="1"/>
  <c r="M2164" i="1"/>
  <c r="L5764" i="1"/>
  <c r="M1396" i="1"/>
  <c r="K3448" i="1"/>
  <c r="J4282" i="1"/>
  <c r="J858" i="1"/>
  <c r="U7191" i="1"/>
  <c r="H3575" i="1"/>
  <c r="V2057" i="1"/>
  <c r="N2313" i="1"/>
  <c r="I6156" i="1"/>
  <c r="I5953" i="1"/>
  <c r="P1348" i="1"/>
  <c r="P5172" i="1"/>
  <c r="M4679" i="1"/>
  <c r="H4951" i="1"/>
  <c r="K3606" i="1"/>
  <c r="U5161" i="1"/>
  <c r="L5478" i="1"/>
  <c r="M7651" i="1"/>
  <c r="U4278" i="1"/>
  <c r="L7728" i="1"/>
  <c r="L7666" i="1"/>
  <c r="K1210" i="1"/>
  <c r="K7772" i="1"/>
  <c r="H7601" i="1"/>
  <c r="N7691" i="1"/>
  <c r="J1709" i="1"/>
  <c r="H6467" i="1"/>
  <c r="V7715" i="1"/>
  <c r="P7629" i="1"/>
  <c r="T7709" i="1"/>
  <c r="T7725" i="1"/>
  <c r="F7733" i="1"/>
  <c r="H3971" i="1"/>
  <c r="K3604" i="1"/>
  <c r="K5760" i="1"/>
  <c r="L7748" i="1"/>
  <c r="P6156" i="1"/>
  <c r="N3208" i="1"/>
  <c r="P7728" i="1"/>
  <c r="H7473" i="1"/>
  <c r="N3620" i="1"/>
  <c r="F7674" i="1"/>
  <c r="L5884" i="1"/>
  <c r="F3335" i="1"/>
  <c r="V5458" i="1"/>
  <c r="K6160" i="1"/>
  <c r="K4224" i="1"/>
  <c r="M5857" i="1"/>
  <c r="M3867" i="1"/>
  <c r="P1250" i="1"/>
  <c r="J3812" i="1"/>
  <c r="F6480" i="1"/>
  <c r="L725" i="1"/>
  <c r="K3168" i="1"/>
  <c r="H7759" i="1"/>
  <c r="V5681" i="1"/>
  <c r="V5017" i="1"/>
  <c r="V7646" i="1"/>
  <c r="M1415" i="1"/>
  <c r="L7684" i="1"/>
  <c r="U7732" i="1"/>
  <c r="K7515" i="1"/>
  <c r="N3489" i="1"/>
  <c r="L3761" i="1"/>
  <c r="K3489" i="1"/>
  <c r="P7482" i="1"/>
  <c r="P7628" i="1"/>
  <c r="U1581" i="1"/>
  <c r="K3105" i="1"/>
  <c r="F7711" i="1"/>
  <c r="L6551" i="1"/>
  <c r="H7760" i="1"/>
  <c r="H7706" i="1"/>
  <c r="L2072" i="1"/>
  <c r="M351" i="1"/>
  <c r="L1565" i="1"/>
  <c r="J3208" i="1"/>
  <c r="V7501" i="1"/>
  <c r="M4242" i="1"/>
  <c r="L7749" i="1"/>
  <c r="K7032" i="1"/>
  <c r="M7776" i="1"/>
  <c r="L7572" i="1"/>
  <c r="V3168" i="1"/>
  <c r="P7585" i="1"/>
  <c r="P6441" i="1"/>
  <c r="T7619" i="1"/>
  <c r="H7621" i="1"/>
  <c r="V6999" i="1"/>
  <c r="F2069" i="1"/>
  <c r="K7747" i="1"/>
  <c r="P7519" i="1"/>
  <c r="P7691" i="1"/>
  <c r="N6969" i="1"/>
  <c r="F7791" i="1"/>
  <c r="P5075" i="1"/>
  <c r="H7724" i="1"/>
  <c r="M2069" i="1"/>
  <c r="M3718" i="1"/>
  <c r="K5084" i="1"/>
  <c r="U6095" i="1"/>
  <c r="U2673" i="1"/>
  <c r="N4259" i="1"/>
  <c r="V2671" i="1"/>
  <c r="I7689" i="1"/>
  <c r="U3038" i="1"/>
  <c r="I4883" i="1"/>
  <c r="K3175" i="1"/>
  <c r="L5046" i="1"/>
  <c r="J7800" i="1"/>
  <c r="K5553" i="1"/>
  <c r="U7603" i="1"/>
  <c r="T7632" i="1"/>
  <c r="K7636" i="1"/>
  <c r="N7739" i="1"/>
  <c r="F3786" i="1"/>
  <c r="T3168" i="1"/>
  <c r="P7655" i="1"/>
  <c r="L1210" i="1"/>
  <c r="N7748" i="1"/>
  <c r="F7117" i="1"/>
  <c r="U6214" i="1"/>
  <c r="K3818" i="1"/>
  <c r="N104" i="1"/>
  <c r="K7103" i="1"/>
  <c r="K2942" i="1"/>
  <c r="M4683" i="1"/>
  <c r="U5126" i="1"/>
  <c r="U2434" i="1"/>
  <c r="T4642" i="1"/>
  <c r="K5170" i="1"/>
  <c r="L2156" i="1"/>
  <c r="V5152" i="1"/>
  <c r="J7626" i="1"/>
  <c r="J7424" i="1"/>
  <c r="L4900" i="1"/>
  <c r="U5764" i="1"/>
  <c r="V2006" i="1"/>
  <c r="K6262" i="1"/>
  <c r="F3514" i="1"/>
  <c r="K2257" i="1"/>
  <c r="L3702" i="1"/>
  <c r="L4278" i="1"/>
  <c r="P7734" i="1"/>
  <c r="N1506" i="1"/>
  <c r="N7655" i="1"/>
  <c r="H7791" i="1"/>
  <c r="N6869" i="1"/>
  <c r="L7573" i="1"/>
  <c r="K7779" i="1"/>
  <c r="N3157" i="1"/>
  <c r="L7751" i="1"/>
  <c r="K8226" i="1"/>
  <c r="M7777" i="1"/>
  <c r="M7684" i="1"/>
  <c r="T7703" i="1"/>
  <c r="F7739" i="1"/>
  <c r="L7678" i="1"/>
  <c r="V7727" i="1"/>
  <c r="F7754" i="1"/>
  <c r="K7534" i="1"/>
  <c r="L2319" i="1"/>
  <c r="L3620" i="1"/>
  <c r="K7664" i="1"/>
  <c r="P7687" i="1"/>
  <c r="K6699" i="1"/>
  <c r="F7543" i="1"/>
  <c r="P7676" i="1"/>
  <c r="L5876" i="1"/>
  <c r="K7350" i="1"/>
  <c r="T7154" i="1"/>
  <c r="U7040" i="1"/>
  <c r="U6060" i="1"/>
  <c r="I4551" i="1"/>
  <c r="J7577" i="1"/>
  <c r="I1247" i="1"/>
  <c r="N7117" i="1"/>
  <c r="U6283" i="1"/>
  <c r="M1923" i="1"/>
  <c r="K858" i="1"/>
  <c r="M7626" i="1"/>
  <c r="M7595" i="1"/>
  <c r="V7739" i="1"/>
  <c r="M7538" i="1"/>
  <c r="H3489" i="1"/>
  <c r="T7773" i="1"/>
  <c r="H7603" i="1"/>
  <c r="H7801" i="1"/>
  <c r="V6679" i="1"/>
  <c r="F4317" i="1"/>
  <c r="F7732" i="1"/>
  <c r="F1518" i="1"/>
  <c r="M7675" i="1"/>
  <c r="M7755" i="1"/>
  <c r="N7661" i="1"/>
  <c r="L5161" i="1"/>
  <c r="P7718" i="1"/>
  <c r="K7788" i="1"/>
  <c r="K7691" i="1"/>
  <c r="F1876" i="1"/>
  <c r="L5621" i="1"/>
  <c r="N5058" i="1"/>
  <c r="L5453" i="1"/>
  <c r="J3103" i="1"/>
  <c r="F4860" i="1"/>
  <c r="L7835" i="1"/>
  <c r="F7798" i="1"/>
  <c r="F7635" i="1"/>
  <c r="P7775" i="1"/>
  <c r="F6279" i="1"/>
  <c r="T4329" i="1"/>
  <c r="H7677" i="1"/>
  <c r="F7692" i="1"/>
  <c r="P7706" i="1"/>
  <c r="H6870" i="1"/>
  <c r="U7614" i="1"/>
  <c r="L7614" i="1"/>
  <c r="U7752" i="1"/>
  <c r="M7780" i="1"/>
  <c r="N7835" i="1"/>
  <c r="V7755" i="1"/>
  <c r="H7539" i="1"/>
  <c r="U3474" i="1"/>
  <c r="L7417" i="1"/>
  <c r="M6869" i="1"/>
  <c r="J7623" i="1"/>
  <c r="U4301" i="1"/>
  <c r="I4438" i="1"/>
  <c r="L6451" i="1"/>
  <c r="U1795" i="1"/>
  <c r="K3110" i="1"/>
  <c r="H7226" i="1"/>
  <c r="F6329" i="1"/>
  <c r="L1756" i="1"/>
  <c r="H2434" i="1"/>
  <c r="L7357" i="1"/>
  <c r="M1723" i="1"/>
  <c r="F3711" i="1"/>
  <c r="H7672" i="1"/>
  <c r="V6186" i="1"/>
  <c r="U7734" i="1"/>
  <c r="N7743" i="1"/>
  <c r="V5888" i="1"/>
  <c r="V7758" i="1"/>
  <c r="N7572" i="1"/>
  <c r="T6643" i="1"/>
  <c r="P7669" i="1"/>
  <c r="I7701" i="1"/>
  <c r="H3038" i="1"/>
  <c r="H5540" i="1"/>
  <c r="M3460" i="1"/>
  <c r="K5830" i="1"/>
  <c r="N3544" i="1"/>
  <c r="I5478" i="1"/>
  <c r="N1960" i="1"/>
  <c r="P5574" i="1"/>
  <c r="L6739" i="1"/>
  <c r="M1362" i="1"/>
  <c r="K127" i="1"/>
  <c r="M2231" i="1"/>
  <c r="P2672" i="1"/>
  <c r="N2221" i="1"/>
  <c r="K1522" i="1"/>
  <c r="K1058" i="1"/>
  <c r="K6571" i="1"/>
  <c r="H1697" i="1"/>
  <c r="K6022" i="1"/>
  <c r="V6486" i="1"/>
  <c r="M3054" i="1"/>
  <c r="L7444" i="1"/>
  <c r="M7635" i="1"/>
  <c r="N7735" i="1"/>
  <c r="H7597" i="1"/>
  <c r="F4329" i="1"/>
  <c r="L7714" i="1"/>
  <c r="P7650" i="1"/>
  <c r="N7958" i="1"/>
  <c r="F1669" i="1"/>
  <c r="P3639" i="1"/>
  <c r="N4851" i="1"/>
  <c r="T1876" i="1"/>
  <c r="N5399" i="1"/>
  <c r="V5196" i="1"/>
  <c r="L2513" i="1"/>
  <c r="H7634" i="1"/>
  <c r="F4024" i="1"/>
  <c r="P2548" i="1"/>
  <c r="V4643" i="1"/>
  <c r="K707" i="1"/>
  <c r="K7998" i="1"/>
  <c r="I7691" i="1"/>
  <c r="K8081" i="1"/>
  <c r="U5480" i="1"/>
  <c r="L6776" i="1"/>
  <c r="V6497" i="1"/>
  <c r="P4301" i="1"/>
  <c r="M2215" i="1"/>
  <c r="T5606" i="1"/>
  <c r="M6866" i="1"/>
  <c r="L3551" i="1"/>
  <c r="K6088" i="1"/>
  <c r="I5551" i="1"/>
  <c r="K895" i="1"/>
  <c r="P4834" i="1"/>
  <c r="K75" i="1"/>
  <c r="M4361" i="1"/>
  <c r="V5734" i="1"/>
  <c r="V3439" i="1"/>
  <c r="T6848" i="1"/>
  <c r="K921" i="1"/>
  <c r="L5308" i="1"/>
  <c r="H7712" i="1"/>
  <c r="T7770" i="1"/>
  <c r="K7601" i="1"/>
  <c r="K7746" i="1"/>
  <c r="T4430" i="1"/>
  <c r="P7747" i="1"/>
  <c r="F7667" i="1"/>
  <c r="M7649" i="1"/>
  <c r="H3328" i="1"/>
  <c r="K6231" i="1"/>
  <c r="L3389" i="1"/>
  <c r="I5075" i="1"/>
  <c r="K512" i="1"/>
  <c r="L2231" i="1"/>
  <c r="N766" i="1"/>
  <c r="J7635" i="1"/>
  <c r="J3463" i="1"/>
  <c r="J7770" i="1"/>
  <c r="K227" i="1"/>
  <c r="L7025" i="1"/>
  <c r="L766" i="1"/>
  <c r="M560" i="1"/>
  <c r="U5135" i="1"/>
  <c r="L7287" i="1"/>
  <c r="L2548" i="1"/>
  <c r="I3117" i="1"/>
  <c r="T5377" i="1"/>
  <c r="P3192" i="1"/>
  <c r="F3991" i="1"/>
  <c r="P2894" i="1"/>
  <c r="U3551" i="1"/>
  <c r="V7782" i="1"/>
  <c r="H7699" i="1"/>
  <c r="P7599" i="1"/>
  <c r="V7704" i="1"/>
  <c r="L5652" i="1"/>
  <c r="V313" i="1"/>
  <c r="L3952" i="1"/>
  <c r="U1699" i="1"/>
  <c r="J7682" i="1"/>
  <c r="N4702" i="1"/>
  <c r="H6307" i="1"/>
  <c r="U7621" i="1"/>
  <c r="N7595" i="1"/>
  <c r="L7613" i="1"/>
  <c r="T7629" i="1"/>
  <c r="L4488" i="1"/>
  <c r="K8187" i="1"/>
  <c r="K8007" i="1"/>
  <c r="K844" i="1"/>
  <c r="I5468" i="1"/>
  <c r="T3885" i="1"/>
  <c r="H5598" i="1"/>
  <c r="T7651" i="1"/>
  <c r="P7642" i="1"/>
  <c r="K7573" i="1"/>
  <c r="F7764" i="1"/>
  <c r="F1673" i="1"/>
  <c r="L4486" i="1"/>
  <c r="F4641" i="1"/>
  <c r="F3368" i="1"/>
  <c r="H7746" i="1"/>
  <c r="K7578" i="1"/>
  <c r="V2319" i="1"/>
  <c r="F7293" i="1"/>
  <c r="T7655" i="1"/>
  <c r="U4132" i="1"/>
  <c r="P4107" i="1"/>
  <c r="M3469" i="1"/>
  <c r="F730" i="1"/>
  <c r="J7758" i="1"/>
  <c r="V5203" i="1"/>
  <c r="J7801" i="1"/>
  <c r="L1697" i="1"/>
  <c r="T4414" i="1"/>
  <c r="T5839" i="1"/>
  <c r="L4813" i="1"/>
  <c r="J7788" i="1"/>
  <c r="K2433" i="1"/>
  <c r="K2701" i="1"/>
  <c r="L7916" i="1"/>
  <c r="K7247" i="1"/>
  <c r="V7740" i="1"/>
  <c r="P7032" i="1"/>
  <c r="P4309" i="1"/>
  <c r="U3479" i="1"/>
  <c r="K4889" i="1"/>
  <c r="M6152" i="1"/>
  <c r="H5681" i="1"/>
  <c r="P4236" i="1"/>
  <c r="K5074" i="1"/>
  <c r="P5733" i="1"/>
  <c r="K4767" i="1"/>
  <c r="I7754" i="1"/>
  <c r="T7548" i="1"/>
  <c r="V7799" i="1"/>
  <c r="H6473" i="1"/>
  <c r="L7604" i="1"/>
  <c r="K5399" i="1"/>
  <c r="H7750" i="1"/>
  <c r="F3654" i="1"/>
  <c r="K7749" i="1"/>
  <c r="K3368" i="1"/>
  <c r="I7604" i="1"/>
  <c r="M6289" i="1"/>
  <c r="J108" i="1"/>
  <c r="U1078" i="1"/>
  <c r="L7114" i="1"/>
  <c r="V1438" i="1"/>
  <c r="F6003" i="1"/>
  <c r="K5612" i="1"/>
  <c r="L5922" i="1"/>
  <c r="N5574" i="1"/>
  <c r="U2810" i="1"/>
  <c r="M4118" i="1"/>
  <c r="K1776" i="1"/>
  <c r="L1866" i="1"/>
  <c r="K6293" i="1"/>
  <c r="U2233" i="1"/>
  <c r="K5134" i="1"/>
  <c r="M6239" i="1"/>
  <c r="K4949" i="1"/>
  <c r="N6285" i="1"/>
  <c r="J6946" i="1"/>
  <c r="L4176" i="1"/>
  <c r="K3763" i="1"/>
  <c r="M4628" i="1"/>
  <c r="H7529" i="1"/>
  <c r="V7664" i="1"/>
  <c r="H7719" i="1"/>
  <c r="L1418" i="1"/>
  <c r="N7603" i="1"/>
  <c r="L4908" i="1"/>
  <c r="N7708" i="1"/>
  <c r="N7792" i="1"/>
  <c r="N7636" i="1"/>
  <c r="N7645" i="1"/>
  <c r="K3167" i="1"/>
  <c r="K2373" i="1"/>
  <c r="I6146" i="1"/>
  <c r="U4401" i="1"/>
  <c r="K1332" i="1"/>
  <c r="U2790" i="1"/>
  <c r="K1206" i="1"/>
  <c r="U2541" i="1"/>
  <c r="K4629" i="1"/>
  <c r="M1500" i="1"/>
  <c r="H5917" i="1"/>
  <c r="V4569" i="1"/>
  <c r="K451" i="1"/>
  <c r="V4828" i="1"/>
  <c r="V6100" i="1"/>
  <c r="U910" i="1"/>
  <c r="M5445" i="1"/>
  <c r="N6848" i="1"/>
  <c r="F5861" i="1"/>
  <c r="K5151" i="1"/>
  <c r="F4660" i="1"/>
  <c r="K8005" i="1"/>
  <c r="M7805" i="1"/>
  <c r="M3661" i="1"/>
  <c r="L5468" i="1"/>
  <c r="M7531" i="1"/>
  <c r="U3168" i="1"/>
  <c r="T2653" i="1"/>
  <c r="K1042" i="1"/>
  <c r="H3261" i="1"/>
  <c r="U6756" i="1"/>
  <c r="M6045" i="1"/>
  <c r="L1468" i="1"/>
  <c r="V1518" i="1"/>
  <c r="H7427" i="1"/>
  <c r="L7628" i="1"/>
  <c r="P7756" i="1"/>
  <c r="M6094" i="1"/>
  <c r="J2947" i="1"/>
  <c r="J5568" i="1"/>
  <c r="U2786" i="1"/>
  <c r="H3323" i="1"/>
  <c r="I7722" i="1"/>
  <c r="J7735" i="1"/>
  <c r="V6969" i="1"/>
  <c r="N7676" i="1"/>
  <c r="L7615" i="1"/>
  <c r="N5161" i="1"/>
  <c r="M5875" i="1"/>
  <c r="N1114" i="1"/>
  <c r="L4585" i="1"/>
  <c r="P7331" i="1"/>
  <c r="F4238" i="1"/>
  <c r="L3971" i="1"/>
  <c r="M7672" i="1"/>
  <c r="P3660" i="1"/>
  <c r="L7781" i="1"/>
  <c r="L6484" i="1"/>
  <c r="I7650" i="1"/>
  <c r="J2574" i="1"/>
  <c r="I6969" i="1"/>
  <c r="L5656" i="1"/>
  <c r="M2426" i="1"/>
  <c r="J6358" i="1"/>
  <c r="H6304" i="1"/>
  <c r="F3889" i="1"/>
  <c r="J2772" i="1"/>
  <c r="L3157" i="1"/>
  <c r="K1377" i="1"/>
  <c r="J7731" i="1"/>
  <c r="K1207" i="1"/>
  <c r="U6545" i="1"/>
  <c r="K2031" i="1"/>
  <c r="L7622" i="1"/>
  <c r="K7738" i="1"/>
  <c r="F7070" i="1"/>
  <c r="I7651" i="1"/>
  <c r="H3614" i="1"/>
  <c r="K5596" i="1"/>
  <c r="V7796" i="1"/>
  <c r="M7625" i="1"/>
  <c r="J7515" i="1"/>
  <c r="L7416" i="1"/>
  <c r="J7371" i="1"/>
  <c r="T6106" i="1"/>
  <c r="F4908" i="1"/>
  <c r="F7609" i="1"/>
  <c r="K4119" i="1"/>
  <c r="K7701" i="1"/>
  <c r="I730" i="1"/>
  <c r="M5816" i="1"/>
  <c r="J7648" i="1"/>
  <c r="F7690" i="1"/>
  <c r="H6454" i="1"/>
  <c r="P2929" i="1"/>
  <c r="J1210" i="1"/>
  <c r="J5121" i="1"/>
  <c r="H2894" i="1"/>
  <c r="J7625" i="1"/>
  <c r="K3458" i="1"/>
  <c r="L6850" i="1"/>
  <c r="J3411" i="1"/>
  <c r="P3009" i="1"/>
  <c r="V4121" i="1"/>
  <c r="L3823" i="1"/>
  <c r="L4816" i="1"/>
  <c r="H3991" i="1"/>
  <c r="I3411" i="1"/>
  <c r="I7786" i="1"/>
  <c r="L3603" i="1"/>
  <c r="I3280" i="1"/>
  <c r="U3537" i="1"/>
  <c r="J5188" i="1"/>
  <c r="L2371" i="1"/>
  <c r="K3690" i="1"/>
  <c r="V5058" i="1"/>
  <c r="L4271" i="1"/>
  <c r="M1172" i="1"/>
  <c r="L7640" i="1"/>
  <c r="V3549" i="1"/>
  <c r="L7407" i="1"/>
  <c r="L7699" i="1"/>
  <c r="T7293" i="1"/>
  <c r="F7154" i="1"/>
  <c r="F7738" i="1"/>
  <c r="M5257" i="1"/>
  <c r="H7574" i="1"/>
  <c r="M6438" i="1"/>
  <c r="N4896" i="1"/>
  <c r="J6722" i="1"/>
  <c r="K5437" i="1"/>
  <c r="J7594" i="1"/>
  <c r="M810" i="1"/>
  <c r="K2388" i="1"/>
  <c r="L7236" i="1"/>
  <c r="K5001" i="1"/>
  <c r="J7154" i="1"/>
  <c r="K3541" i="1"/>
  <c r="T2844" i="1"/>
  <c r="K7276" i="1"/>
  <c r="F1919" i="1"/>
  <c r="H2339" i="1"/>
  <c r="K5324" i="1"/>
  <c r="I7444" i="1"/>
  <c r="I5930" i="1"/>
  <c r="I6012" i="1"/>
  <c r="J7761" i="1"/>
  <c r="K3966" i="1"/>
  <c r="F5536" i="1"/>
  <c r="L6175" i="1"/>
  <c r="H7757" i="1"/>
  <c r="N6705" i="1"/>
  <c r="L7625" i="1"/>
  <c r="N7745" i="1"/>
  <c r="U7678" i="1"/>
  <c r="V3132" i="1"/>
  <c r="M4982" i="1"/>
  <c r="P6507" i="1"/>
  <c r="J7514" i="1"/>
  <c r="K152" i="1"/>
  <c r="F4851" i="1"/>
  <c r="K7739" i="1"/>
  <c r="L7652" i="1"/>
  <c r="H7668" i="1"/>
  <c r="N7756" i="1"/>
  <c r="N7635" i="1"/>
  <c r="I7776" i="1"/>
  <c r="J7660" i="1"/>
  <c r="U3625" i="1"/>
  <c r="N7963" i="1"/>
  <c r="L8111" i="1"/>
  <c r="V5499" i="1"/>
  <c r="V7586" i="1"/>
  <c r="H7614" i="1"/>
  <c r="M7499" i="1"/>
  <c r="N7662" i="1"/>
  <c r="P3489" i="1"/>
  <c r="K6365" i="1"/>
  <c r="H559" i="1"/>
  <c r="V5315" i="1"/>
  <c r="U6711" i="1"/>
  <c r="T7737" i="1"/>
  <c r="M4183" i="1"/>
  <c r="U4909" i="1"/>
  <c r="M4132" i="1"/>
  <c r="K2876" i="1"/>
  <c r="N2658" i="1"/>
  <c r="K6715" i="1"/>
  <c r="I3544" i="1"/>
  <c r="K3326" i="1"/>
  <c r="M2659" i="1"/>
  <c r="P5656" i="1"/>
  <c r="K6224" i="1"/>
  <c r="K2146" i="1"/>
  <c r="M2703" i="1"/>
  <c r="L7657" i="1"/>
  <c r="K1484" i="1"/>
  <c r="J7675" i="1"/>
  <c r="L1990" i="1"/>
  <c r="I6705" i="1"/>
  <c r="V6221" i="1"/>
  <c r="H7548" i="1"/>
  <c r="U7694" i="1"/>
  <c r="H813" i="1"/>
  <c r="U4168" i="1"/>
  <c r="P5594" i="1"/>
  <c r="M3501" i="1"/>
  <c r="T6558" i="1"/>
  <c r="J7772" i="1"/>
  <c r="V3925" i="1"/>
  <c r="M6593" i="1"/>
  <c r="P1490" i="1"/>
  <c r="L2454" i="1"/>
  <c r="U7681" i="1"/>
  <c r="L3660" i="1"/>
  <c r="L7718" i="1"/>
  <c r="K1978" i="1"/>
  <c r="N7350" i="1"/>
  <c r="K5728" i="1"/>
  <c r="N7670" i="1"/>
  <c r="K1700" i="1"/>
  <c r="V3382" i="1"/>
  <c r="K23" i="1"/>
  <c r="K525" i="1"/>
  <c r="U3677" i="1"/>
  <c r="J7434" i="1"/>
  <c r="H2628" i="1"/>
  <c r="K7037" i="1"/>
  <c r="I5785" i="1"/>
  <c r="T5485" i="1"/>
  <c r="T4025" i="1"/>
  <c r="L6915" i="1"/>
  <c r="P6185" i="1"/>
  <c r="V5602" i="1"/>
  <c r="L1590" i="1"/>
  <c r="L7400" i="1"/>
  <c r="U6948" i="1"/>
  <c r="U5238" i="1"/>
  <c r="P3099" i="1"/>
  <c r="K611" i="1"/>
  <c r="L6003" i="1"/>
  <c r="L1517" i="1"/>
  <c r="V4389" i="1"/>
  <c r="J6279" i="1"/>
  <c r="T7600" i="1"/>
  <c r="V7729" i="1"/>
  <c r="U3463" i="1"/>
  <c r="K7572" i="1"/>
  <c r="H7758" i="1"/>
  <c r="K6012" i="1"/>
  <c r="L7641" i="1"/>
  <c r="T1210" i="1"/>
  <c r="M7741" i="1"/>
  <c r="F7699" i="1"/>
  <c r="P7696" i="1"/>
  <c r="P6283" i="1"/>
  <c r="K5473" i="1"/>
  <c r="V2628" i="1"/>
  <c r="V6272" i="1"/>
  <c r="I5161" i="1"/>
  <c r="K2733" i="1"/>
  <c r="L6461" i="1"/>
  <c r="K135" i="1"/>
  <c r="U1396" i="1"/>
  <c r="J3117" i="1"/>
  <c r="V5607" i="1"/>
  <c r="K157" i="1"/>
  <c r="K6931" i="1"/>
  <c r="I7800" i="1"/>
  <c r="P3867" i="1"/>
  <c r="F4422" i="1"/>
  <c r="I4663" i="1"/>
  <c r="K3002" i="1"/>
  <c r="P3798" i="1"/>
  <c r="L2536" i="1"/>
  <c r="T813" i="1"/>
  <c r="M7781" i="1"/>
  <c r="F7757" i="1"/>
  <c r="M7722" i="1"/>
  <c r="U7764" i="1"/>
  <c r="L6705" i="1"/>
  <c r="H7515" i="1"/>
  <c r="H1419" i="1"/>
  <c r="K3281" i="1"/>
  <c r="I7698" i="1"/>
  <c r="N3667" i="1"/>
  <c r="F6728" i="1"/>
  <c r="V7539" i="1"/>
  <c r="M7482" i="1"/>
  <c r="U6279" i="1"/>
  <c r="U3971" i="1"/>
  <c r="F7725" i="1"/>
  <c r="T7706" i="1"/>
  <c r="J6545" i="1"/>
  <c r="V5378" i="1"/>
  <c r="N3807" i="1"/>
  <c r="T6307" i="1"/>
  <c r="I7539" i="1"/>
  <c r="K7783" i="1"/>
  <c r="M6969" i="1"/>
  <c r="M6727" i="1"/>
  <c r="F7685" i="1"/>
  <c r="M7767" i="1"/>
  <c r="K886" i="1"/>
  <c r="K5997" i="1"/>
  <c r="L4090" i="1"/>
  <c r="U6969" i="1"/>
  <c r="H7741" i="1"/>
  <c r="F7673" i="1"/>
  <c r="V4278" i="1"/>
  <c r="K7622" i="1"/>
  <c r="T4389" i="1"/>
  <c r="V5453" i="1"/>
  <c r="K2192" i="1"/>
  <c r="H3918" i="1"/>
  <c r="L6206" i="1"/>
  <c r="L1501" i="1"/>
  <c r="N491" i="1"/>
  <c r="T786" i="1"/>
  <c r="K1340" i="1"/>
  <c r="I5652" i="1"/>
  <c r="N4415" i="1"/>
  <c r="M5308" i="1"/>
  <c r="I5056" i="1"/>
  <c r="K3556" i="1"/>
  <c r="J2562" i="1"/>
  <c r="P5413" i="1"/>
  <c r="V6752" i="1"/>
  <c r="V7675" i="1"/>
  <c r="K341" i="1"/>
  <c r="M3911" i="1"/>
  <c r="N6088" i="1"/>
  <c r="L7976" i="1"/>
  <c r="N5723" i="1"/>
  <c r="N7839" i="1"/>
  <c r="K3715" i="1"/>
  <c r="K3908" i="1"/>
  <c r="U6444" i="1"/>
  <c r="H5964" i="1"/>
  <c r="K5744" i="1"/>
  <c r="P5833" i="1"/>
  <c r="K7514" i="1"/>
  <c r="P2045" i="1"/>
  <c r="H2996" i="1"/>
  <c r="K7637" i="1"/>
  <c r="K7677" i="1"/>
  <c r="N5196" i="1"/>
  <c r="P7663" i="1"/>
  <c r="J7586" i="1"/>
  <c r="V7519" i="1"/>
  <c r="K5701" i="1"/>
  <c r="U6734" i="1"/>
  <c r="N3224" i="1"/>
  <c r="T5152" i="1"/>
  <c r="U2416" i="1"/>
  <c r="J3474" i="1"/>
  <c r="J7598" i="1"/>
  <c r="K2528" i="1"/>
  <c r="T4550" i="1"/>
  <c r="L7469" i="1"/>
  <c r="V4401" i="1"/>
  <c r="I1415" i="1"/>
  <c r="K4522" i="1"/>
  <c r="K4265" i="1"/>
  <c r="U6010" i="1"/>
  <c r="K1333" i="1"/>
  <c r="M2712" i="1"/>
  <c r="K514" i="1"/>
  <c r="I7751" i="1"/>
  <c r="F3800" i="1"/>
  <c r="K2164" i="1"/>
  <c r="K7733" i="1"/>
  <c r="L6722" i="1"/>
  <c r="N7597" i="1"/>
  <c r="U4813" i="1"/>
  <c r="P7646" i="1"/>
  <c r="U7622" i="1"/>
  <c r="V7725" i="1"/>
  <c r="H6679" i="1"/>
  <c r="V7634" i="1"/>
  <c r="T3812" i="1"/>
  <c r="M6643" i="1"/>
  <c r="K2131" i="1"/>
  <c r="I1437" i="1"/>
  <c r="K2635" i="1"/>
  <c r="F4568" i="1"/>
  <c r="M6509" i="1"/>
  <c r="K1449" i="1"/>
  <c r="T2403" i="1"/>
  <c r="K7326" i="1"/>
  <c r="I6643" i="1"/>
  <c r="H4871" i="1"/>
  <c r="U5371" i="1"/>
  <c r="T3068" i="1"/>
  <c r="L6507" i="1"/>
  <c r="N1690" i="1"/>
  <c r="U5829" i="1"/>
  <c r="J4921" i="1"/>
  <c r="U1366" i="1"/>
  <c r="U4037" i="1"/>
  <c r="K8169" i="1"/>
  <c r="H2658" i="1"/>
  <c r="H6734" i="1"/>
  <c r="U6094" i="1"/>
  <c r="U7767" i="1"/>
  <c r="L6699" i="1"/>
  <c r="V7635" i="1"/>
  <c r="U6722" i="1"/>
  <c r="V5671" i="1"/>
  <c r="H5018" i="1"/>
  <c r="I7780" i="1"/>
  <c r="T4307" i="1"/>
  <c r="L6153" i="1"/>
  <c r="K29" i="1"/>
  <c r="L7669" i="1"/>
  <c r="K7620" i="1"/>
  <c r="M7603" i="1"/>
  <c r="F7773" i="1"/>
  <c r="P7407" i="1"/>
  <c r="I6186" i="1"/>
  <c r="K2403" i="1"/>
  <c r="K2047" i="1"/>
  <c r="F5692" i="1"/>
  <c r="V1923" i="1"/>
  <c r="L5776" i="1"/>
  <c r="V7515" i="1"/>
  <c r="U7771" i="1"/>
  <c r="F5875" i="1"/>
  <c r="F7749" i="1"/>
  <c r="V5308" i="1"/>
  <c r="T2447" i="1"/>
  <c r="M2790" i="1"/>
  <c r="J3978" i="1"/>
  <c r="V7802" i="1"/>
  <c r="P7750" i="1"/>
  <c r="U4645" i="1"/>
  <c r="K7577" i="1"/>
  <c r="P7721" i="1"/>
  <c r="P1114" i="1"/>
  <c r="K3077" i="1"/>
  <c r="T1956" i="1"/>
  <c r="U5289" i="1"/>
  <c r="I2392" i="1"/>
  <c r="N640" i="1"/>
  <c r="F2376" i="1"/>
  <c r="L354" i="1"/>
  <c r="I7664" i="1"/>
  <c r="T6014" i="1"/>
  <c r="P7337" i="1"/>
  <c r="H7687" i="1"/>
  <c r="P1412" i="1"/>
  <c r="H3120" i="1"/>
  <c r="U5568" i="1"/>
  <c r="T3625" i="1"/>
  <c r="M3169" i="1"/>
  <c r="M4645" i="1"/>
  <c r="N4731" i="1"/>
  <c r="T4629" i="1"/>
  <c r="F4307" i="1"/>
  <c r="P4796" i="1"/>
  <c r="K1455" i="1"/>
  <c r="V7640" i="1"/>
  <c r="P6735" i="1"/>
  <c r="N6148" i="1"/>
  <c r="P1686" i="1"/>
  <c r="K5125" i="1"/>
  <c r="K6146" i="1"/>
  <c r="U5728" i="1"/>
  <c r="P7499" i="1"/>
  <c r="L7072" i="1"/>
  <c r="F3532" i="1"/>
  <c r="M4214" i="1"/>
  <c r="T4265" i="1"/>
  <c r="H2103" i="1"/>
  <c r="P6387" i="1"/>
  <c r="N8245" i="1"/>
  <c r="L5734" i="1"/>
  <c r="U2430" i="1"/>
  <c r="L3659" i="1"/>
  <c r="I5898" i="1"/>
  <c r="P4046" i="1"/>
  <c r="V2557" i="1"/>
  <c r="K1103" i="1"/>
  <c r="U3634" i="1"/>
  <c r="J2234" i="1"/>
  <c r="J4455" i="1"/>
  <c r="U7128" i="1"/>
  <c r="I4654" i="1"/>
  <c r="U1709" i="1"/>
  <c r="U5536" i="1"/>
  <c r="N5315" i="1"/>
  <c r="L2947" i="1"/>
  <c r="U7792" i="1"/>
  <c r="L7586" i="1"/>
  <c r="H3661" i="1"/>
  <c r="N5145" i="1"/>
  <c r="K7682" i="1"/>
  <c r="M7706" i="1"/>
  <c r="H7514" i="1"/>
  <c r="U7696" i="1"/>
  <c r="M7801" i="1"/>
  <c r="F4773" i="1"/>
  <c r="I7573" i="1"/>
  <c r="P5663" i="1"/>
  <c r="M1419" i="1"/>
  <c r="T6627" i="1"/>
  <c r="U1482" i="1"/>
  <c r="K4659" i="1"/>
  <c r="H1438" i="1"/>
  <c r="N5902" i="1"/>
  <c r="J1581" i="1"/>
  <c r="I7707" i="1"/>
  <c r="T1697" i="1"/>
  <c r="K2297" i="1"/>
  <c r="U5036" i="1"/>
  <c r="U3897" i="1"/>
  <c r="K6948" i="1"/>
  <c r="K1655" i="1"/>
  <c r="J6870" i="1"/>
  <c r="N2209" i="1"/>
  <c r="K4820" i="1"/>
  <c r="J7627" i="1"/>
  <c r="P7674" i="1"/>
  <c r="K4183" i="1"/>
  <c r="F6727" i="1"/>
  <c r="L7839" i="1"/>
  <c r="T5470" i="1"/>
  <c r="H6206" i="1"/>
  <c r="I7614" i="1"/>
  <c r="V6077" i="1"/>
  <c r="H7859" i="1"/>
  <c r="K6573" i="1"/>
  <c r="L6998" i="1"/>
  <c r="T7765" i="1"/>
  <c r="M7685" i="1"/>
  <c r="N1415" i="1"/>
  <c r="L6711" i="1"/>
  <c r="K6722" i="1"/>
  <c r="F6022" i="1"/>
  <c r="L151" i="1"/>
  <c r="V5752" i="1"/>
  <c r="N6545" i="1"/>
  <c r="U3885" i="1"/>
  <c r="V6022" i="1"/>
  <c r="L7795" i="1"/>
  <c r="V7663" i="1"/>
  <c r="K5075" i="1"/>
  <c r="N7657" i="1"/>
  <c r="H7736" i="1"/>
  <c r="I7641" i="1"/>
  <c r="U5814" i="1"/>
  <c r="K5787" i="1"/>
  <c r="T5553" i="1"/>
  <c r="K2319" i="1"/>
  <c r="K7759" i="1"/>
  <c r="N2392" i="1"/>
  <c r="H5399" i="1"/>
  <c r="H5629" i="1"/>
  <c r="U5485" i="1"/>
  <c r="K6083" i="1"/>
  <c r="V2645" i="1"/>
  <c r="J7537" i="1"/>
  <c r="L3428" i="1"/>
  <c r="K7970" i="1"/>
  <c r="I4430" i="1"/>
  <c r="N7141" i="1"/>
  <c r="H2696" i="1"/>
  <c r="H2809" i="1"/>
  <c r="K7621" i="1"/>
  <c r="I3552" i="1"/>
  <c r="U5930" i="1"/>
  <c r="K5245" i="1"/>
  <c r="K3677" i="1"/>
  <c r="P3229" i="1"/>
  <c r="V3711" i="1"/>
  <c r="F5755" i="1"/>
  <c r="J5681" i="1"/>
  <c r="T347" i="1"/>
  <c r="M6160" i="1"/>
  <c r="M724" i="1"/>
  <c r="P7746" i="1"/>
  <c r="L3791" i="1"/>
  <c r="N7692" i="1"/>
  <c r="V7895" i="1"/>
  <c r="F5161" i="1"/>
  <c r="H7726" i="1"/>
  <c r="T5991" i="1"/>
  <c r="V4909" i="1"/>
  <c r="L4999" i="1"/>
  <c r="F2308" i="1"/>
  <c r="L4225" i="1"/>
  <c r="L2889" i="1"/>
  <c r="K51" i="1"/>
  <c r="J3061" i="1"/>
  <c r="N4254" i="1"/>
  <c r="V4115" i="1"/>
  <c r="L6020" i="1"/>
  <c r="H5408" i="1"/>
  <c r="I7684" i="1"/>
  <c r="K5071" i="1"/>
  <c r="I6137" i="1"/>
  <c r="H5424" i="1"/>
  <c r="M3967" i="1"/>
  <c r="M2722" i="1"/>
  <c r="P2977" i="1"/>
  <c r="K5616" i="1"/>
  <c r="K7978" i="1"/>
  <c r="L6022" i="1"/>
  <c r="K5809" i="1"/>
  <c r="P7781" i="1"/>
  <c r="L7709" i="1"/>
  <c r="T7756" i="1"/>
  <c r="L7702" i="1"/>
  <c r="H7788" i="1"/>
  <c r="T1506" i="1"/>
  <c r="N7473" i="1"/>
  <c r="M7601" i="1"/>
  <c r="P7154" i="1"/>
  <c r="F7572" i="1"/>
  <c r="J2673" i="1"/>
  <c r="P1172" i="1"/>
  <c r="T5568" i="1"/>
  <c r="J7653" i="1"/>
  <c r="V5921" i="1"/>
  <c r="K3422" i="1"/>
  <c r="T278" i="1"/>
  <c r="L3918" i="1"/>
  <c r="L3618" i="1"/>
  <c r="N1934" i="1"/>
  <c r="J7615" i="1"/>
  <c r="K5338" i="1"/>
  <c r="L5360" i="1"/>
  <c r="P6509" i="1"/>
  <c r="N3798" i="1"/>
  <c r="N1453" i="1"/>
  <c r="K2356" i="1"/>
  <c r="T2894" i="1"/>
  <c r="K5892" i="1"/>
  <c r="I2090" i="1"/>
  <c r="H1911" i="1"/>
  <c r="H82" i="1"/>
  <c r="P7598" i="1"/>
  <c r="H1686" i="1"/>
  <c r="M7444" i="1"/>
  <c r="T7790" i="1"/>
  <c r="F7622" i="1"/>
  <c r="I2762" i="1"/>
  <c r="J3497" i="1"/>
  <c r="I789" i="1"/>
  <c r="N813" i="1"/>
  <c r="F6152" i="1"/>
  <c r="M6766" i="1"/>
  <c r="P7665" i="1"/>
  <c r="N3335" i="1"/>
  <c r="L7801" i="1"/>
  <c r="H1415" i="1"/>
  <c r="T1518" i="1"/>
  <c r="I7629" i="1"/>
  <c r="H6728" i="1"/>
  <c r="V1626" i="1"/>
  <c r="T1919" i="1"/>
  <c r="K440" i="1"/>
  <c r="U2823" i="1"/>
  <c r="T5468" i="1"/>
  <c r="L7724" i="1"/>
  <c r="P7434" i="1"/>
  <c r="H7691" i="1"/>
  <c r="N7794" i="1"/>
  <c r="J4183" i="1"/>
  <c r="J6369" i="1"/>
  <c r="M4228" i="1"/>
  <c r="V7736" i="1"/>
  <c r="V7427" i="1"/>
  <c r="M3761" i="1"/>
  <c r="L6441" i="1"/>
  <c r="M5553" i="1"/>
  <c r="H6442" i="1"/>
  <c r="F89" i="1"/>
  <c r="I5801" i="1"/>
  <c r="L2239" i="1"/>
  <c r="K4627" i="1"/>
  <c r="U4007" i="1"/>
  <c r="T1665" i="1"/>
  <c r="P6830" i="1"/>
  <c r="F6451" i="1"/>
  <c r="M2883" i="1"/>
  <c r="K7680" i="1"/>
  <c r="N7658" i="1"/>
  <c r="T3190" i="1"/>
  <c r="M5377" i="1"/>
  <c r="I3971" i="1"/>
  <c r="V386" i="1"/>
  <c r="F2563" i="1"/>
  <c r="H7800" i="1"/>
  <c r="P4562" i="1"/>
  <c r="N5702" i="1"/>
  <c r="K7410" i="1"/>
  <c r="N5508" i="1"/>
  <c r="L6335" i="1"/>
  <c r="K3639" i="1"/>
  <c r="K3297" i="1"/>
  <c r="I3104" i="1"/>
  <c r="J7722" i="1"/>
  <c r="L2718" i="1"/>
  <c r="P4679" i="1"/>
  <c r="L7734" i="1"/>
  <c r="V4740" i="1"/>
  <c r="N7717" i="1"/>
  <c r="M3056" i="1"/>
  <c r="M7573" i="1"/>
  <c r="H7593" i="1"/>
  <c r="M7752" i="1"/>
  <c r="V5399" i="1"/>
  <c r="L4284" i="1"/>
  <c r="M7032" i="1"/>
  <c r="I7154" i="1"/>
  <c r="M6476" i="1"/>
  <c r="K1436" i="1"/>
  <c r="M1654" i="1"/>
  <c r="L4311" i="1"/>
  <c r="H4455" i="1"/>
  <c r="N6356" i="1"/>
  <c r="L4375" i="1"/>
  <c r="U3420" i="1"/>
  <c r="J1582" i="1"/>
  <c r="J7835" i="1"/>
  <c r="K93" i="1"/>
  <c r="L2270" i="1"/>
  <c r="P5822" i="1"/>
  <c r="N6752" i="1"/>
  <c r="K5321" i="1"/>
  <c r="V4967" i="1"/>
  <c r="I7417" i="1"/>
  <c r="N4646" i="1"/>
  <c r="I4723" i="1"/>
  <c r="K5667" i="1"/>
  <c r="F7760" i="1"/>
  <c r="M7645" i="1"/>
  <c r="V7627" i="1"/>
  <c r="V7417" i="1"/>
  <c r="K7837" i="1"/>
  <c r="F2072" i="1"/>
  <c r="N7649" i="1"/>
  <c r="T6705" i="1"/>
  <c r="V3661" i="1"/>
  <c r="V7732" i="1"/>
  <c r="M6188" i="1"/>
  <c r="M2575" i="1"/>
  <c r="L2455" i="1"/>
  <c r="J7753" i="1"/>
  <c r="L7227" i="1"/>
  <c r="K518" i="1"/>
  <c r="J7756" i="1"/>
  <c r="K1433" i="1"/>
  <c r="V6289" i="1"/>
  <c r="P4007" i="1"/>
  <c r="M2967" i="1"/>
  <c r="J7790" i="1"/>
  <c r="U3585" i="1"/>
  <c r="K2235" i="1"/>
  <c r="V5997" i="1"/>
  <c r="I7957" i="1"/>
  <c r="P135" i="1"/>
  <c r="N4712" i="1"/>
  <c r="K6968" i="1"/>
  <c r="K4953" i="1"/>
  <c r="I3168" i="1"/>
  <c r="U3002" i="1"/>
  <c r="U7958" i="1"/>
  <c r="H5499" i="1"/>
  <c r="V7653" i="1"/>
  <c r="M3233" i="1"/>
  <c r="L7658" i="1"/>
  <c r="M5922" i="1"/>
  <c r="U4659" i="1"/>
  <c r="K8318" i="1"/>
  <c r="V6449" i="1"/>
  <c r="L6047" i="1"/>
  <c r="I6347" i="1"/>
  <c r="T7664" i="1"/>
  <c r="M7611" i="1"/>
  <c r="P6438" i="1"/>
  <c r="F6156" i="1"/>
  <c r="N3536" i="1"/>
  <c r="H2817" i="1"/>
  <c r="K5610" i="1"/>
  <c r="I2703" i="1"/>
  <c r="U5084" i="1"/>
  <c r="K1985" i="1"/>
  <c r="P996" i="1"/>
  <c r="N7337" i="1"/>
  <c r="H7771" i="1"/>
  <c r="P7681" i="1"/>
  <c r="K1506" i="1"/>
  <c r="N1581" i="1"/>
  <c r="N7025" i="1"/>
  <c r="L8106" i="1"/>
  <c r="I5508" i="1"/>
  <c r="U3660" i="1"/>
  <c r="P7834" i="1"/>
  <c r="M3328" i="1"/>
  <c r="P4329" i="1"/>
  <c r="M7775" i="1"/>
  <c r="N5302" i="1"/>
  <c r="K5958" i="1"/>
  <c r="L4401" i="1"/>
  <c r="L1546" i="1"/>
  <c r="K5260" i="1"/>
  <c r="I7738" i="1"/>
  <c r="I434" i="1"/>
  <c r="K3273" i="1"/>
  <c r="J6315" i="1"/>
  <c r="U1397" i="1"/>
  <c r="P7654" i="1"/>
  <c r="H7701" i="1"/>
  <c r="U5820" i="1"/>
  <c r="V5714" i="1"/>
  <c r="L7220" i="1"/>
  <c r="L8275" i="1"/>
  <c r="M5536" i="1"/>
  <c r="N7746" i="1"/>
  <c r="P6573" i="1"/>
  <c r="T2977" i="1"/>
  <c r="T4565" i="1"/>
  <c r="V1067" i="1"/>
  <c r="U7473" i="1"/>
  <c r="T7710" i="1"/>
  <c r="N6856" i="1"/>
  <c r="U4336" i="1"/>
  <c r="L6674" i="1"/>
  <c r="K8186" i="1"/>
  <c r="M5156" i="1"/>
  <c r="M7674" i="1"/>
  <c r="V5061" i="1"/>
  <c r="P7633" i="1"/>
  <c r="K7218" i="1"/>
  <c r="F7785" i="1"/>
  <c r="P7677" i="1"/>
  <c r="L159" i="1"/>
  <c r="N7751" i="1"/>
  <c r="J7427" i="1"/>
  <c r="K6969" i="1"/>
  <c r="I4291" i="1"/>
  <c r="V3978" i="1"/>
  <c r="K622" i="1"/>
  <c r="K7242" i="1"/>
  <c r="K2860" i="1"/>
  <c r="J3422" i="1"/>
  <c r="J4242" i="1"/>
  <c r="K7012" i="1"/>
  <c r="J3233" i="1"/>
  <c r="M225" i="1"/>
  <c r="V4792" i="1"/>
  <c r="K523" i="1"/>
  <c r="K6063" i="1"/>
  <c r="V4851" i="1"/>
  <c r="I6899" i="1"/>
  <c r="N5265" i="1"/>
  <c r="U3192" i="1"/>
  <c r="F6132" i="1"/>
  <c r="J7654" i="1"/>
  <c r="L2305" i="1"/>
  <c r="I36" i="1"/>
  <c r="T7741" i="1"/>
  <c r="F7741" i="1"/>
  <c r="N7702" i="1"/>
  <c r="L4299" i="1"/>
  <c r="U7720" i="1"/>
  <c r="L7704" i="1"/>
  <c r="F7794" i="1"/>
  <c r="L7685" i="1"/>
  <c r="F7482" i="1"/>
  <c r="N7578" i="1"/>
  <c r="K3487" i="1"/>
  <c r="T5400" i="1"/>
  <c r="J7655" i="1"/>
  <c r="I7654" i="1"/>
  <c r="L3999" i="1"/>
  <c r="T5462" i="1"/>
  <c r="J3021" i="1"/>
  <c r="M4731" i="1"/>
  <c r="M2430" i="1"/>
  <c r="M3552" i="1"/>
  <c r="I2832" i="1"/>
  <c r="L7318" i="1"/>
  <c r="P6239" i="1"/>
  <c r="I7750" i="1"/>
  <c r="J3165" i="1"/>
  <c r="K150" i="1"/>
  <c r="V3663" i="1"/>
  <c r="K5336" i="1"/>
  <c r="K6013" i="1"/>
  <c r="K3684" i="1"/>
  <c r="T3677" i="1"/>
  <c r="P3966" i="1"/>
  <c r="U3117" i="1"/>
  <c r="N7725" i="1"/>
  <c r="F7675" i="1"/>
  <c r="H7698" i="1"/>
  <c r="P7625" i="1"/>
  <c r="K1380" i="1"/>
  <c r="U1335" i="1"/>
  <c r="J5161" i="1"/>
  <c r="K265" i="1"/>
  <c r="L1904" i="1"/>
  <c r="H5695" i="1"/>
  <c r="U7965" i="1"/>
  <c r="P7673" i="1"/>
  <c r="T7613" i="1"/>
  <c r="H7575" i="1"/>
  <c r="K7595" i="1"/>
  <c r="L989" i="1"/>
  <c r="U874" i="1"/>
  <c r="V5591" i="1"/>
  <c r="J5172" i="1"/>
  <c r="K7549" i="1"/>
  <c r="K7630" i="1"/>
  <c r="U2069" i="1"/>
  <c r="N4182" i="1"/>
  <c r="K7775" i="1"/>
  <c r="M7756" i="1"/>
  <c r="L7769" i="1"/>
  <c r="I7735" i="1"/>
  <c r="K952" i="1"/>
  <c r="P6318" i="1"/>
  <c r="U5399" i="1"/>
  <c r="T7735" i="1"/>
  <c r="N7783" i="1"/>
  <c r="P7805" i="1"/>
  <c r="L6869" i="1"/>
  <c r="V1417" i="1"/>
  <c r="J7755" i="1"/>
  <c r="V2696" i="1"/>
  <c r="K50" i="1"/>
  <c r="N6654" i="1"/>
  <c r="K1662" i="1"/>
  <c r="F3009" i="1"/>
  <c r="L3818" i="1"/>
  <c r="M2235" i="1"/>
  <c r="J7798" i="1"/>
  <c r="V7721" i="1"/>
  <c r="H7645" i="1"/>
  <c r="F5885" i="1"/>
  <c r="K1444" i="1"/>
  <c r="K5800" i="1"/>
  <c r="L2986" i="1"/>
  <c r="U7596" i="1"/>
  <c r="H7733" i="1"/>
  <c r="I4907" i="1"/>
  <c r="T5671" i="1"/>
  <c r="J7780" i="1"/>
  <c r="L6060" i="1"/>
  <c r="H7764" i="1"/>
  <c r="M7609" i="1"/>
  <c r="M1406" i="1"/>
  <c r="L2493" i="1"/>
  <c r="K7172" i="1"/>
  <c r="T4987" i="1"/>
  <c r="T2722" i="1"/>
  <c r="L7032" i="1"/>
  <c r="P1821" i="1"/>
  <c r="U7600" i="1"/>
  <c r="M1700" i="1"/>
  <c r="N1876" i="1"/>
  <c r="K7543" i="1"/>
  <c r="K251" i="1"/>
  <c r="M7721" i="1"/>
  <c r="L1088" i="1"/>
  <c r="F7774" i="1"/>
  <c r="M6304" i="1"/>
  <c r="J7588" i="1"/>
  <c r="I7514" i="1"/>
  <c r="I6362" i="1"/>
  <c r="K2790" i="1"/>
  <c r="K1234" i="1"/>
  <c r="U4581" i="1"/>
  <c r="P1806" i="1"/>
  <c r="V5007" i="1"/>
  <c r="N5636" i="1"/>
  <c r="K253" i="1"/>
  <c r="K6749" i="1"/>
  <c r="T3369" i="1"/>
  <c r="K4464" i="1"/>
  <c r="V4379" i="1"/>
  <c r="K2821" i="1"/>
  <c r="I6593" i="1"/>
  <c r="K1220" i="1"/>
  <c r="F3952" i="1"/>
  <c r="M5458" i="1"/>
  <c r="U523" i="1"/>
  <c r="V7154" i="1"/>
  <c r="M7729" i="1"/>
  <c r="T7635" i="1"/>
  <c r="L7800" i="1"/>
  <c r="V7773" i="1"/>
  <c r="T7775" i="1"/>
  <c r="P7710" i="1"/>
  <c r="M7350" i="1"/>
  <c r="K7791" i="1"/>
  <c r="K7624" i="1"/>
  <c r="V1243" i="1"/>
  <c r="K6668" i="1"/>
  <c r="L6262" i="1"/>
  <c r="N1983" i="1"/>
  <c r="K1175" i="1"/>
  <c r="J7727" i="1"/>
  <c r="I5399" i="1"/>
  <c r="T6207" i="1"/>
  <c r="T4037" i="1"/>
  <c r="I7734" i="1"/>
  <c r="N1688" i="1"/>
  <c r="K4721" i="1"/>
  <c r="N6095" i="1"/>
  <c r="K872" i="1"/>
  <c r="I2486" i="1"/>
  <c r="H4856" i="1"/>
  <c r="K7096" i="1"/>
  <c r="K967" i="1"/>
  <c r="N3618" i="1"/>
  <c r="H847" i="1"/>
  <c r="P4777" i="1"/>
  <c r="I5863" i="1"/>
  <c r="V3233" i="1"/>
  <c r="F7782" i="1"/>
  <c r="P7753" i="1"/>
  <c r="K6711" i="1"/>
  <c r="F7531" i="1"/>
  <c r="U3280" i="1"/>
  <c r="I7729" i="1"/>
  <c r="L6293" i="1"/>
  <c r="K7972" i="1"/>
  <c r="L1589" i="1"/>
  <c r="J7763" i="1"/>
  <c r="M7728" i="1"/>
  <c r="K7575" i="1"/>
  <c r="P5748" i="1"/>
  <c r="F7786" i="1"/>
  <c r="V6705" i="1"/>
  <c r="K6125" i="1"/>
  <c r="L5530" i="1"/>
  <c r="U4438" i="1"/>
  <c r="J7732" i="1"/>
  <c r="K2539" i="1"/>
  <c r="U2896" i="1"/>
  <c r="M6711" i="1"/>
  <c r="M7169" i="1"/>
  <c r="U7531" i="1"/>
  <c r="K7625" i="1"/>
  <c r="K7710" i="1"/>
  <c r="J7782" i="1"/>
  <c r="F621" i="1"/>
  <c r="K2658" i="1"/>
  <c r="M6279" i="1"/>
  <c r="P5315" i="1"/>
  <c r="P7371" i="1"/>
  <c r="M7602" i="1"/>
  <c r="K7675" i="1"/>
  <c r="K3224" i="1"/>
  <c r="T2842" i="1"/>
  <c r="L5133" i="1"/>
  <c r="K5442" i="1"/>
  <c r="U4253" i="1"/>
  <c r="L4321" i="1"/>
  <c r="K5973" i="1"/>
  <c r="I6299" i="1"/>
  <c r="V2908" i="1"/>
  <c r="M2288" i="1"/>
  <c r="L7596" i="1"/>
  <c r="K5196" i="1"/>
  <c r="M2036" i="1"/>
  <c r="U6314" i="1"/>
  <c r="N4863" i="1"/>
  <c r="K7099" i="1"/>
  <c r="U5495" i="1"/>
  <c r="P4430" i="1"/>
  <c r="H5009" i="1"/>
  <c r="J3581" i="1"/>
  <c r="J1897" i="1"/>
  <c r="L1189" i="1"/>
  <c r="P7526" i="1"/>
  <c r="L7747" i="1"/>
  <c r="K4199" i="1"/>
  <c r="J7771" i="1"/>
  <c r="V874" i="1"/>
  <c r="K6888" i="1"/>
  <c r="K2814" i="1"/>
  <c r="H1513" i="1"/>
  <c r="I2231" i="1"/>
  <c r="K7690" i="1"/>
  <c r="I6903" i="1"/>
  <c r="L7350" i="1"/>
  <c r="N7640" i="1"/>
  <c r="J7661" i="1"/>
  <c r="H5876" i="1"/>
  <c r="K1016" i="1"/>
  <c r="V7619" i="1"/>
  <c r="K3011" i="1"/>
  <c r="L3245" i="1"/>
  <c r="J5606" i="1"/>
  <c r="K3998" i="1"/>
  <c r="K6781" i="1"/>
  <c r="L4773" i="1"/>
  <c r="J1511" i="1"/>
  <c r="V2256" i="1"/>
  <c r="V437" i="1"/>
  <c r="K6310" i="1"/>
  <c r="L1881" i="1"/>
  <c r="J18" i="1"/>
  <c r="K7919" i="1"/>
  <c r="I5098" i="1"/>
  <c r="I7790" i="1"/>
  <c r="L4119" i="1"/>
  <c r="N6233" i="1"/>
  <c r="N894" i="1"/>
  <c r="N3927" i="1"/>
  <c r="T7070" i="1"/>
  <c r="I735" i="1"/>
  <c r="T7782" i="1"/>
  <c r="F7792" i="1"/>
  <c r="T7835" i="1"/>
  <c r="L7719" i="1"/>
  <c r="P1581" i="1"/>
  <c r="N7625" i="1"/>
  <c r="F6999" i="1"/>
  <c r="F4299" i="1"/>
  <c r="H7649" i="1"/>
  <c r="P4654" i="1"/>
  <c r="I7699" i="1"/>
  <c r="M4306" i="1"/>
  <c r="K2520" i="1"/>
  <c r="I3620" i="1"/>
  <c r="N3843" i="1"/>
  <c r="I5084" i="1"/>
  <c r="L3217" i="1"/>
  <c r="F319" i="1"/>
  <c r="M4796" i="1"/>
  <c r="K2798" i="1"/>
  <c r="U8201" i="1"/>
  <c r="K5668" i="1"/>
  <c r="I8307" i="1"/>
  <c r="H3493" i="1"/>
  <c r="H3469" i="1"/>
  <c r="N6287" i="1"/>
  <c r="H2006" i="1"/>
  <c r="M4693" i="1"/>
  <c r="K6464" i="1"/>
  <c r="K2555" i="1"/>
  <c r="I7690" i="1"/>
  <c r="F1482" i="1"/>
  <c r="F7432" i="1"/>
  <c r="K7721" i="1"/>
  <c r="H7629" i="1"/>
  <c r="M5884" i="1"/>
  <c r="U7662" i="1"/>
  <c r="L897" i="1"/>
  <c r="K6115" i="1"/>
  <c r="P1699" i="1"/>
  <c r="K410" i="1"/>
  <c r="F3285" i="1"/>
  <c r="U3856" i="1"/>
  <c r="L4329" i="1"/>
  <c r="K7694" i="1"/>
  <c r="N4317" i="1"/>
  <c r="H7534" i="1"/>
  <c r="K4317" i="1"/>
  <c r="J3415" i="1"/>
  <c r="K5727" i="1"/>
  <c r="L6356" i="1"/>
  <c r="U2628" i="1"/>
  <c r="U3937" i="1"/>
  <c r="U3663" i="1"/>
  <c r="V3463" i="1"/>
  <c r="L3639" i="1"/>
  <c r="F7611" i="1"/>
  <c r="F7708" i="1"/>
  <c r="H7721" i="1"/>
  <c r="K1794" i="1"/>
  <c r="K2455" i="1"/>
  <c r="T1088" i="1"/>
  <c r="T5399" i="1"/>
  <c r="V7591" i="1"/>
  <c r="L7738" i="1"/>
  <c r="N7538" i="1"/>
  <c r="M6358" i="1"/>
  <c r="P85" i="1"/>
  <c r="N4025" i="1"/>
  <c r="K7934" i="1"/>
  <c r="P313" i="1"/>
  <c r="L327" i="1"/>
  <c r="N5615" i="1"/>
  <c r="U2687" i="1"/>
  <c r="J7574" i="1"/>
  <c r="U4048" i="1"/>
  <c r="N2881" i="1"/>
  <c r="F5816" i="1"/>
  <c r="N7755" i="1"/>
  <c r="V5560" i="1"/>
  <c r="K5656" i="1"/>
  <c r="P6903" i="1"/>
  <c r="P5458" i="1"/>
  <c r="K7650" i="1"/>
  <c r="H7643" i="1"/>
  <c r="I7659" i="1"/>
  <c r="I7424" i="1"/>
  <c r="K7400" i="1"/>
  <c r="H2992" i="1"/>
  <c r="F2319" i="1"/>
  <c r="M7586" i="1"/>
  <c r="K7275" i="1"/>
  <c r="T2792" i="1"/>
  <c r="J738" i="1"/>
  <c r="M4664" i="1"/>
  <c r="K306" i="1"/>
  <c r="N4488" i="1"/>
  <c r="P1296" i="1"/>
  <c r="K7785" i="1"/>
  <c r="M6540" i="1"/>
  <c r="N7895" i="1"/>
  <c r="F7689" i="1"/>
  <c r="K2431" i="1"/>
  <c r="F7707" i="1"/>
  <c r="J6558" i="1"/>
  <c r="M7753" i="1"/>
  <c r="M3856" i="1"/>
  <c r="M3261" i="1"/>
  <c r="U1211" i="1"/>
  <c r="H4295" i="1"/>
  <c r="J1415" i="1"/>
  <c r="J7836" i="1"/>
  <c r="L645" i="1"/>
  <c r="F3653" i="1"/>
  <c r="M725" i="1"/>
  <c r="N915" i="1"/>
  <c r="V5733" i="1"/>
  <c r="N5598" i="1"/>
  <c r="I978" i="1"/>
  <c r="I4909" i="1"/>
  <c r="K6570" i="1"/>
  <c r="V7886" i="1"/>
  <c r="L3190" i="1"/>
  <c r="T1412" i="1"/>
  <c r="K1569" i="1"/>
  <c r="I3021" i="1"/>
  <c r="K1713" i="1"/>
  <c r="U7745" i="1"/>
  <c r="V6643" i="1"/>
  <c r="H7667" i="1"/>
  <c r="N1921" i="1"/>
  <c r="K7681" i="1"/>
  <c r="K7744" i="1"/>
  <c r="L7543" i="1"/>
  <c r="T7666" i="1"/>
  <c r="F7631" i="1"/>
  <c r="U5257" i="1"/>
  <c r="L3363" i="1"/>
  <c r="I5884" i="1"/>
  <c r="L4941" i="1"/>
  <c r="L3439" i="1"/>
  <c r="N1697" i="1"/>
  <c r="F2680" i="1"/>
  <c r="J7791" i="1"/>
  <c r="T2846" i="1"/>
  <c r="K3584" i="1"/>
  <c r="L3849" i="1"/>
  <c r="K4700" i="1"/>
  <c r="M4948" i="1"/>
  <c r="J7614" i="1"/>
  <c r="K7313" i="1"/>
  <c r="H6092" i="1"/>
  <c r="I4951" i="1"/>
  <c r="J5581" i="1"/>
  <c r="K2" i="1"/>
  <c r="K5015" i="1"/>
  <c r="J6595" i="1"/>
  <c r="P1863" i="1"/>
  <c r="P6545" i="1"/>
  <c r="K7704" i="1"/>
  <c r="T7598" i="1"/>
  <c r="N7680" i="1"/>
  <c r="M7727" i="1"/>
  <c r="H7895" i="1"/>
  <c r="K1362" i="1"/>
  <c r="J5875" i="1"/>
  <c r="I7764" i="1"/>
  <c r="M4941" i="1"/>
  <c r="K5178" i="1"/>
  <c r="H2234" i="1"/>
  <c r="P7776" i="1"/>
  <c r="T7337" i="1"/>
  <c r="N7577" i="1"/>
  <c r="H7628" i="1"/>
  <c r="K7777" i="1"/>
  <c r="U3450" i="1"/>
  <c r="P5964" i="1"/>
  <c r="F3487" i="1"/>
  <c r="I311" i="1"/>
  <c r="T6132" i="1"/>
  <c r="K6666" i="1"/>
  <c r="K7645" i="1"/>
  <c r="H7705" i="1"/>
  <c r="F5760" i="1"/>
  <c r="M4317" i="1"/>
  <c r="F7434" i="1"/>
  <c r="H5606" i="1"/>
  <c r="L2059" i="1"/>
  <c r="K1211" i="1"/>
  <c r="U7666" i="1"/>
  <c r="H3415" i="1"/>
  <c r="M3576" i="1"/>
  <c r="V7645" i="1"/>
  <c r="F7657" i="1"/>
  <c r="J5947" i="1"/>
  <c r="N6615" i="1"/>
  <c r="I7702" i="1"/>
  <c r="J7650" i="1"/>
  <c r="V3259" i="1"/>
  <c r="L1586" i="1"/>
  <c r="K6596" i="1"/>
  <c r="V5728" i="1"/>
  <c r="V799" i="1"/>
  <c r="K6393" i="1"/>
  <c r="N7672" i="1"/>
  <c r="K7588" i="1"/>
  <c r="K63" i="1"/>
  <c r="L1331" i="1"/>
  <c r="N1287" i="1"/>
  <c r="M1438" i="1"/>
  <c r="F5257" i="1"/>
  <c r="M5315" i="1"/>
  <c r="J3625" i="1"/>
  <c r="J3296" i="1"/>
  <c r="U2953" i="1"/>
  <c r="T4569" i="1"/>
  <c r="P5760" i="1"/>
  <c r="F3549" i="1"/>
  <c r="J7777" i="1"/>
  <c r="H5265" i="1"/>
  <c r="K904" i="1"/>
  <c r="N3704" i="1"/>
  <c r="T4930" i="1"/>
  <c r="K7754" i="1"/>
  <c r="U6537" i="1"/>
  <c r="H5478" i="1"/>
  <c r="U7769" i="1"/>
  <c r="K7531" i="1"/>
  <c r="U7784" i="1"/>
  <c r="L3962" i="1"/>
  <c r="H7670" i="1"/>
  <c r="H4426" i="1"/>
  <c r="H4238" i="1"/>
  <c r="J2418" i="1"/>
  <c r="T3800" i="1"/>
  <c r="K2186" i="1"/>
  <c r="K2111" i="1"/>
  <c r="N3054" i="1"/>
  <c r="U6092" i="1"/>
  <c r="K6239" i="1"/>
  <c r="K2872" i="1"/>
  <c r="M2628" i="1"/>
  <c r="P1344" i="1"/>
  <c r="K7921" i="1"/>
  <c r="N4113" i="1"/>
  <c r="H6107" i="1"/>
  <c r="I3299" i="1"/>
  <c r="V6581" i="1"/>
  <c r="K679" i="1"/>
  <c r="V8257" i="1"/>
  <c r="P2848" i="1"/>
  <c r="I5780" i="1"/>
  <c r="U6759" i="1"/>
  <c r="V6622" i="1"/>
  <c r="T7745" i="1"/>
  <c r="T3711" i="1"/>
  <c r="H7631" i="1"/>
  <c r="U7645" i="1"/>
  <c r="F7575" i="1"/>
  <c r="P7693" i="1"/>
  <c r="P7537" i="1"/>
  <c r="K5468" i="1"/>
  <c r="M7802" i="1"/>
  <c r="K4654" i="1"/>
  <c r="L3296" i="1"/>
  <c r="M6625" i="1"/>
  <c r="I7597" i="1"/>
  <c r="K5738" i="1"/>
  <c r="M5811" i="1"/>
  <c r="J6912" i="1"/>
  <c r="P1700" i="1"/>
  <c r="V6789" i="1"/>
  <c r="K334" i="1"/>
  <c r="L1273" i="1"/>
  <c r="N2447" i="1"/>
  <c r="J3576" i="1"/>
  <c r="F5636" i="1"/>
  <c r="K3672" i="1"/>
  <c r="F2339" i="1"/>
  <c r="P1749" i="1"/>
  <c r="L5183" i="1"/>
  <c r="K2384" i="1"/>
  <c r="L6223" i="1"/>
  <c r="L2967" i="1"/>
  <c r="K3900" i="1"/>
  <c r="M3259" i="1"/>
  <c r="V7776" i="1"/>
  <c r="L5495" i="1"/>
  <c r="M7572" i="1"/>
  <c r="K7615" i="1"/>
  <c r="F7594" i="1"/>
  <c r="F1285" i="1"/>
  <c r="T3271" i="1"/>
  <c r="F5902" i="1"/>
  <c r="F2492" i="1"/>
  <c r="F3007" i="1"/>
  <c r="K1582" i="1"/>
  <c r="U3489" i="1"/>
  <c r="N7548" i="1"/>
  <c r="P7796" i="1"/>
  <c r="F7655" i="1"/>
  <c r="M7766" i="1"/>
  <c r="V5424" i="1"/>
  <c r="H4721" i="1"/>
  <c r="V6206" i="1"/>
  <c r="I7753" i="1"/>
  <c r="K5829" i="1"/>
  <c r="P2217" i="1"/>
  <c r="N7587" i="1"/>
  <c r="V7766" i="1"/>
  <c r="H7681" i="1"/>
  <c r="K7685" i="1"/>
  <c r="M7772" i="1"/>
  <c r="P1747" i="1"/>
  <c r="V4585" i="1"/>
  <c r="I4282" i="1"/>
  <c r="N5017" i="1"/>
  <c r="M3971" i="1"/>
  <c r="V7751" i="1"/>
  <c r="L7740" i="1"/>
  <c r="F3474" i="1"/>
  <c r="I5538" i="1"/>
  <c r="I7585" i="1"/>
  <c r="J7715" i="1"/>
  <c r="V1138" i="1"/>
  <c r="L5007" i="1"/>
  <c r="K8125" i="1"/>
  <c r="H270" i="1"/>
  <c r="T3552" i="1"/>
  <c r="M6356" i="1"/>
  <c r="K7862" i="1"/>
  <c r="K7707" i="1"/>
  <c r="K7603" i="1"/>
  <c r="F4008" i="1"/>
  <c r="N3384" i="1"/>
  <c r="L6199" i="1"/>
  <c r="V2722" i="1"/>
  <c r="K2809" i="1"/>
  <c r="T7401" i="1"/>
  <c r="T4086" i="1"/>
  <c r="K1088" i="1"/>
  <c r="K6581" i="1"/>
  <c r="K5659" i="1"/>
  <c r="T7702" i="1"/>
  <c r="L7711" i="1"/>
  <c r="M4925" i="1"/>
  <c r="K3054" i="1"/>
  <c r="P1438" i="1"/>
  <c r="K3360" i="1"/>
  <c r="L5121" i="1"/>
  <c r="L7602" i="1"/>
  <c r="F2235" i="1"/>
  <c r="H7789" i="1"/>
  <c r="H7839" i="1"/>
  <c r="U7593" i="1"/>
  <c r="N7837" i="1"/>
  <c r="U675" i="1"/>
  <c r="P3971" i="1"/>
  <c r="K4332" i="1"/>
  <c r="L7766" i="1"/>
  <c r="M6545" i="1"/>
  <c r="M4094" i="1"/>
  <c r="N5297" i="1"/>
  <c r="I7752" i="1"/>
  <c r="K2371" i="1"/>
  <c r="I7575" i="1"/>
  <c r="P5922" i="1"/>
  <c r="K6726" i="1"/>
  <c r="J7611" i="1"/>
  <c r="M5086" i="1"/>
  <c r="K1877" i="1"/>
  <c r="L2810" i="1"/>
  <c r="U2924" i="1"/>
  <c r="K4913" i="1"/>
  <c r="J2860" i="1"/>
  <c r="L7027" i="1"/>
  <c r="V4008" i="1"/>
  <c r="I3276" i="1"/>
  <c r="M1724" i="1"/>
  <c r="T3021" i="1"/>
  <c r="V4159" i="1"/>
  <c r="V7795" i="1"/>
  <c r="V7737" i="1"/>
  <c r="K3061" i="1"/>
  <c r="N7682" i="1"/>
  <c r="K7729" i="1"/>
  <c r="V5884" i="1"/>
  <c r="T7788" i="1"/>
  <c r="H5760" i="1"/>
  <c r="N7742" i="1"/>
  <c r="U7624" i="1"/>
  <c r="J4686" i="1"/>
  <c r="F5801" i="1"/>
  <c r="L2510" i="1"/>
  <c r="H4001" i="1"/>
  <c r="P2617" i="1"/>
  <c r="H3219" i="1"/>
  <c r="N5476" i="1"/>
  <c r="M3224" i="1"/>
  <c r="K1603" i="1"/>
  <c r="N5007" i="1"/>
  <c r="I7769" i="1"/>
  <c r="J2578" i="1"/>
  <c r="T5039" i="1"/>
  <c r="K1277" i="1"/>
  <c r="K2864" i="1"/>
  <c r="K57" i="1"/>
  <c r="T5172" i="1"/>
  <c r="K2447" i="1"/>
  <c r="P6106" i="1"/>
  <c r="N4024" i="1"/>
  <c r="K4023" i="1"/>
  <c r="L3528" i="1"/>
  <c r="P7651" i="1"/>
  <c r="T4645" i="1"/>
  <c r="U1506" i="1"/>
  <c r="F5621" i="1"/>
  <c r="F4256" i="1"/>
  <c r="K882" i="1"/>
  <c r="I7746" i="1"/>
  <c r="V1890" i="1"/>
  <c r="I5760" i="1"/>
  <c r="F4828" i="1"/>
  <c r="K4612" i="1"/>
  <c r="V7169" i="1"/>
  <c r="K7632" i="1"/>
  <c r="M7782" i="1"/>
  <c r="U4908" i="1"/>
  <c r="L2486" i="1"/>
  <c r="U964" i="1"/>
  <c r="J7604" i="1"/>
  <c r="L4300" i="1"/>
  <c r="I5196" i="1"/>
  <c r="L3600" i="1"/>
  <c r="K6803" i="1"/>
  <c r="P6999" i="1"/>
  <c r="T1513" i="1"/>
  <c r="P7514" i="1"/>
  <c r="T2293" i="1"/>
  <c r="F7744" i="1"/>
  <c r="N4565" i="1"/>
  <c r="L4614" i="1"/>
  <c r="I2403" i="1"/>
  <c r="T7763" i="1"/>
  <c r="T7711" i="1"/>
  <c r="M2947" i="1"/>
  <c r="F6699" i="1"/>
  <c r="L7434" i="1"/>
  <c r="K6259" i="1"/>
  <c r="F2810" i="1"/>
  <c r="K131" i="1"/>
  <c r="J5445" i="1"/>
  <c r="I560" i="1"/>
  <c r="P3559" i="1"/>
  <c r="K853" i="1"/>
  <c r="K6215" i="1"/>
  <c r="F1349" i="1"/>
  <c r="K1489" i="1"/>
  <c r="N7596" i="1"/>
  <c r="M2844" i="1"/>
  <c r="N1795" i="1"/>
  <c r="F2863" i="1"/>
  <c r="H3363" i="1"/>
  <c r="T4273" i="1"/>
  <c r="V4317" i="1"/>
  <c r="M7697" i="1"/>
  <c r="J1914" i="1"/>
  <c r="K6938" i="1"/>
  <c r="K2272" i="1"/>
  <c r="K2488" i="1"/>
  <c r="H7646" i="1"/>
  <c r="F7672" i="1"/>
  <c r="K390" i="1"/>
  <c r="L3625" i="1"/>
  <c r="K6877" i="1"/>
  <c r="U621" i="1"/>
  <c r="M7794" i="1"/>
  <c r="L1511" i="1"/>
  <c r="T3479" i="1"/>
  <c r="T7417" i="1"/>
  <c r="F6211" i="1"/>
  <c r="L6014" i="1"/>
  <c r="N4507" i="1"/>
  <c r="T7787" i="1"/>
  <c r="I7708" i="1"/>
  <c r="N3098" i="1"/>
  <c r="P2717" i="1"/>
  <c r="K5499" i="1"/>
  <c r="T7800" i="1"/>
  <c r="H6214" i="1"/>
  <c r="K2967" i="1"/>
  <c r="F1463" i="1"/>
  <c r="K5822" i="1"/>
  <c r="H7682" i="1"/>
  <c r="L7649" i="1"/>
  <c r="H6022" i="1"/>
  <c r="K2584" i="1"/>
  <c r="K6430" i="1"/>
  <c r="L481" i="1"/>
  <c r="M5734" i="1"/>
  <c r="K3676" i="1"/>
  <c r="T6034" i="1"/>
  <c r="V7229" i="1"/>
  <c r="T3682" i="1"/>
  <c r="L1839" i="1"/>
  <c r="K2704" i="1"/>
  <c r="F5553" i="1"/>
  <c r="K86" i="1"/>
  <c r="L5856" i="1"/>
  <c r="M3647" i="1"/>
  <c r="K5921" i="1"/>
  <c r="U6640" i="1"/>
  <c r="I4930" i="1"/>
  <c r="K562" i="1"/>
  <c r="P3569" i="1"/>
  <c r="T6449" i="1"/>
  <c r="P5889" i="1"/>
  <c r="K6510" i="1"/>
  <c r="L4803" i="1"/>
  <c r="T967" i="1"/>
  <c r="N1356" i="1"/>
  <c r="M3009" i="1"/>
  <c r="P5133" i="1"/>
  <c r="K1926" i="1"/>
  <c r="L7496" i="1"/>
  <c r="H1096" i="1"/>
  <c r="I5911" i="1"/>
  <c r="M3818" i="1"/>
  <c r="V5598" i="1"/>
  <c r="N3105" i="1"/>
  <c r="L4912" i="1"/>
  <c r="J6106" i="1"/>
  <c r="T5066" i="1"/>
  <c r="K7106" i="1"/>
  <c r="K3112" i="1"/>
  <c r="K2653" i="1"/>
  <c r="V5938" i="1"/>
  <c r="M2992" i="1"/>
  <c r="I3661" i="1"/>
  <c r="K1075" i="1"/>
  <c r="H1147" i="1"/>
  <c r="L2717" i="1"/>
  <c r="P5521" i="1"/>
  <c r="I5621" i="1"/>
  <c r="H1942" i="1"/>
  <c r="H4907" i="1"/>
  <c r="U3821" i="1"/>
  <c r="K4818" i="1"/>
  <c r="J6727" i="1"/>
  <c r="V4796" i="1"/>
  <c r="L554" i="1"/>
  <c r="F4799" i="1"/>
  <c r="T255" i="1"/>
  <c r="K1039" i="1"/>
  <c r="P4438" i="1"/>
  <c r="K1090" i="1"/>
  <c r="L3843" i="1"/>
  <c r="L1419" i="1"/>
  <c r="U3544" i="1"/>
  <c r="I2876" i="1"/>
  <c r="H4025" i="1"/>
  <c r="J1697" i="1"/>
  <c r="K496" i="1"/>
  <c r="J2557" i="1"/>
  <c r="K3254" i="1"/>
  <c r="F6848" i="1"/>
  <c r="V7218" i="1"/>
  <c r="M2786" i="1"/>
  <c r="H2717" i="1"/>
  <c r="J1482" i="1"/>
  <c r="F3104" i="1"/>
  <c r="K4285" i="1"/>
  <c r="P1892" i="1"/>
  <c r="K169" i="1"/>
  <c r="K4485" i="1"/>
  <c r="K2430" i="1"/>
  <c r="J6999" i="1"/>
  <c r="V6003" i="1"/>
  <c r="K3744" i="1"/>
  <c r="P5683" i="1"/>
  <c r="L6938" i="1"/>
  <c r="M6314" i="1"/>
  <c r="L5137" i="1"/>
  <c r="K6600" i="1"/>
  <c r="K4672" i="1"/>
  <c r="U2658" i="1"/>
  <c r="K6449" i="1"/>
  <c r="K5010" i="1"/>
  <c r="H5755" i="1"/>
  <c r="K7897" i="1"/>
  <c r="N4752" i="1"/>
  <c r="M4401" i="1"/>
  <c r="M5801" i="1"/>
  <c r="K6381" i="1"/>
  <c r="U6585" i="1"/>
  <c r="K1801" i="1"/>
  <c r="H4115" i="1"/>
  <c r="K4025" i="1"/>
  <c r="L978" i="1"/>
  <c r="K4470" i="1"/>
  <c r="K3682" i="1"/>
  <c r="I465" i="1"/>
  <c r="I319" i="1"/>
  <c r="H3217" i="1"/>
  <c r="U4483" i="1"/>
  <c r="K2255" i="1"/>
  <c r="K1131" i="1"/>
  <c r="K1669" i="1"/>
  <c r="L7335" i="1"/>
  <c r="K351" i="1"/>
  <c r="P4780" i="1"/>
  <c r="F3105" i="1"/>
  <c r="L4702" i="1"/>
  <c r="K847" i="1"/>
  <c r="I6722" i="1"/>
  <c r="U7726" i="1"/>
  <c r="M7642" i="1"/>
  <c r="K5895" i="1"/>
  <c r="L829" i="1"/>
  <c r="K6033" i="1"/>
  <c r="I4256" i="1"/>
  <c r="M7709" i="1"/>
  <c r="F7538" i="1"/>
  <c r="K1477" i="1"/>
  <c r="V6010" i="1"/>
  <c r="L4273" i="1"/>
  <c r="M7218" i="1"/>
  <c r="J6283" i="1"/>
  <c r="F2035" i="1"/>
  <c r="K5700" i="1"/>
  <c r="K5407" i="1"/>
  <c r="L6185" i="1"/>
  <c r="K4346" i="1"/>
  <c r="F659" i="1"/>
  <c r="P7649" i="1"/>
  <c r="L6388" i="1"/>
  <c r="U1665" i="1"/>
  <c r="U3889" i="1"/>
  <c r="L4517" i="1"/>
  <c r="T5126" i="1"/>
  <c r="J7657" i="1"/>
  <c r="V1980" i="1"/>
  <c r="K4929" i="1"/>
  <c r="K3226" i="1"/>
  <c r="K428" i="1"/>
  <c r="U3917" i="1"/>
  <c r="P6077" i="1"/>
  <c r="K1208" i="1"/>
  <c r="I7611" i="1"/>
  <c r="H6704" i="1"/>
  <c r="F1665" i="1"/>
  <c r="F5440" i="1"/>
  <c r="J2426" i="1"/>
  <c r="J4593" i="1"/>
  <c r="N2659" i="1"/>
  <c r="N4491" i="1"/>
  <c r="J3971" i="1"/>
  <c r="U7795" i="1"/>
  <c r="J4834" i="1"/>
  <c r="P6014" i="1"/>
  <c r="K3331" i="1"/>
  <c r="T3647" i="1"/>
  <c r="U5422" i="1"/>
  <c r="P5507" i="1"/>
  <c r="M7042" i="1"/>
  <c r="F2617" i="1"/>
  <c r="J7697" i="1"/>
  <c r="L6789" i="1"/>
  <c r="M6194" i="1"/>
  <c r="V1730" i="1"/>
  <c r="P3591" i="1"/>
  <c r="H6300" i="1"/>
  <c r="J5152" i="1"/>
  <c r="L3653" i="1"/>
  <c r="F6078" i="1"/>
  <c r="K4988" i="1"/>
  <c r="K7031" i="1"/>
  <c r="L4291" i="1"/>
  <c r="J5064" i="1"/>
  <c r="N6894" i="1"/>
  <c r="K4492" i="1"/>
  <c r="H2594" i="1"/>
  <c r="T2810" i="1"/>
  <c r="L3872" i="1"/>
  <c r="L699" i="1"/>
  <c r="F4116" i="1"/>
  <c r="K3421" i="1"/>
  <c r="K3334" i="1"/>
  <c r="H1923" i="1"/>
  <c r="K2748" i="1"/>
  <c r="T6484" i="1"/>
  <c r="M3760" i="1"/>
  <c r="I5424" i="1"/>
  <c r="J5833" i="1"/>
  <c r="H4821" i="1"/>
  <c r="U4593" i="1"/>
  <c r="V6458" i="1"/>
  <c r="J7641" i="1"/>
  <c r="K851" i="1"/>
  <c r="L53" i="1"/>
  <c r="N3760" i="1"/>
  <c r="L7040" i="1"/>
  <c r="I2790" i="1"/>
  <c r="K7117" i="1"/>
  <c r="H6872" i="1"/>
  <c r="K90" i="1"/>
  <c r="H5801" i="1"/>
  <c r="H2732" i="1"/>
  <c r="L415" i="1"/>
  <c r="K3787" i="1"/>
  <c r="T3515" i="1"/>
  <c r="U7229" i="1"/>
  <c r="U6623" i="1"/>
  <c r="L4616" i="1"/>
  <c r="P7874" i="1"/>
  <c r="K2163" i="1"/>
  <c r="K1728" i="1"/>
  <c r="N3957" i="1"/>
  <c r="M6318" i="1"/>
  <c r="M612" i="1"/>
  <c r="K7283" i="1"/>
  <c r="J6194" i="1"/>
  <c r="M1300" i="1"/>
  <c r="U4251" i="1"/>
  <c r="K2873" i="1"/>
  <c r="K6424" i="1"/>
  <c r="F5458" i="1"/>
  <c r="K5538" i="1"/>
  <c r="L4783" i="1"/>
  <c r="K2149" i="1"/>
  <c r="J4256" i="1"/>
  <c r="U7636" i="1"/>
  <c r="K5855" i="1"/>
  <c r="J7799" i="1"/>
  <c r="K4254" i="1"/>
  <c r="N7777" i="1"/>
  <c r="F1078" i="1"/>
  <c r="J7548" i="1"/>
  <c r="H4659" i="1"/>
  <c r="T7749" i="1"/>
  <c r="T1078" i="1"/>
  <c r="N4570" i="1"/>
  <c r="K4959" i="1"/>
  <c r="U7643" i="1"/>
  <c r="P7597" i="1"/>
  <c r="K3465" i="1"/>
  <c r="I7677" i="1"/>
  <c r="V6114" i="1"/>
  <c r="V4372" i="1"/>
  <c r="H7740" i="1"/>
  <c r="P5389" i="1"/>
  <c r="I1419" i="1"/>
  <c r="K6050" i="1"/>
  <c r="L4491" i="1"/>
  <c r="K2586" i="1"/>
  <c r="M5146" i="1"/>
  <c r="P3851" i="1"/>
  <c r="L590" i="1"/>
  <c r="U2692" i="1"/>
  <c r="I6387" i="1"/>
  <c r="H5799" i="1"/>
  <c r="N6293" i="1"/>
  <c r="L7514" i="1"/>
  <c r="U3911" i="1"/>
  <c r="V225" i="1"/>
  <c r="K6297" i="1"/>
  <c r="I7717" i="1"/>
  <c r="L4726" i="1"/>
  <c r="V3165" i="1"/>
  <c r="K7158" i="1"/>
  <c r="K2439" i="1"/>
  <c r="K6495" i="1"/>
  <c r="H5058" i="1"/>
  <c r="T3323" i="1"/>
  <c r="J3112" i="1"/>
  <c r="P4359" i="1"/>
  <c r="L7863" i="1"/>
  <c r="N2299" i="1"/>
  <c r="H4126" i="1"/>
  <c r="K1033" i="1"/>
  <c r="V3268" i="1"/>
  <c r="H3457" i="1"/>
  <c r="U6058" i="1"/>
  <c r="L3331" i="1"/>
  <c r="I3788" i="1"/>
  <c r="L6146" i="1"/>
  <c r="J1088" i="1"/>
  <c r="U6700" i="1"/>
  <c r="T2908" i="1"/>
  <c r="H6083" i="1"/>
  <c r="J5440" i="1"/>
  <c r="K5006" i="1"/>
  <c r="K4663" i="1"/>
  <c r="K89" i="1"/>
  <c r="K3010" i="1"/>
  <c r="I2552" i="1"/>
  <c r="L2437" i="1"/>
  <c r="K5912" i="1"/>
  <c r="F3618" i="1"/>
  <c r="K3442" i="1"/>
  <c r="T5702" i="1"/>
  <c r="F1863" i="1"/>
  <c r="M2977" i="1"/>
  <c r="K4228" i="1"/>
  <c r="U3469" i="1"/>
  <c r="V4087" i="1"/>
  <c r="U5445" i="1"/>
  <c r="N5055" i="1"/>
  <c r="U2312" i="1"/>
  <c r="I7543" i="1"/>
  <c r="K7212" i="1"/>
  <c r="V6321" i="1"/>
  <c r="P6593" i="1"/>
  <c r="K4551" i="1"/>
  <c r="J6848" i="1"/>
  <c r="K1187" i="1"/>
  <c r="K7127" i="1"/>
  <c r="K3553" i="1"/>
  <c r="P5390" i="1"/>
  <c r="F3846" i="1"/>
  <c r="K829" i="1"/>
  <c r="N285" i="1"/>
  <c r="U2209" i="1"/>
  <c r="K4716" i="1"/>
  <c r="K6188" i="1"/>
  <c r="L350" i="1"/>
  <c r="N4659" i="1"/>
  <c r="T1830" i="1"/>
  <c r="P2464" i="1"/>
  <c r="K2915" i="1"/>
  <c r="P6556" i="1"/>
  <c r="P6206" i="1"/>
  <c r="I5495" i="1"/>
  <c r="K6484" i="1"/>
  <c r="I6212" i="1"/>
  <c r="K5248" i="1"/>
  <c r="K1783" i="1"/>
  <c r="T2297" i="1"/>
  <c r="L5445" i="1"/>
  <c r="U5638" i="1"/>
  <c r="V2434" i="1"/>
  <c r="I6904" i="1"/>
  <c r="V5917" i="1"/>
  <c r="N6362" i="1"/>
  <c r="L7967" i="1"/>
  <c r="T6763" i="1"/>
  <c r="K7544" i="1"/>
  <c r="P3552" i="1"/>
  <c r="N6442" i="1"/>
  <c r="F548" i="1"/>
  <c r="P4139" i="1"/>
  <c r="M4250" i="1"/>
  <c r="K2205" i="1"/>
  <c r="V2209" i="1"/>
  <c r="J4579" i="1"/>
  <c r="K4484" i="1"/>
  <c r="I7229" i="1"/>
  <c r="L218" i="1"/>
  <c r="I5431" i="1"/>
  <c r="M3889" i="1"/>
  <c r="L8147" i="1"/>
  <c r="I7591" i="1"/>
  <c r="J3479" i="1"/>
  <c r="P7680" i="1"/>
  <c r="P1419" i="1"/>
  <c r="I7958" i="1"/>
  <c r="M7943" i="1"/>
  <c r="L6279" i="1"/>
  <c r="N2967" i="1"/>
  <c r="L4977" i="1"/>
  <c r="U7070" i="1"/>
  <c r="N7786" i="1"/>
  <c r="L7767" i="1"/>
  <c r="T720" i="1"/>
  <c r="K1588" i="1"/>
  <c r="L1306" i="1"/>
  <c r="I6999" i="1"/>
  <c r="T7444" i="1"/>
  <c r="V1863" i="1"/>
  <c r="P397" i="1"/>
  <c r="K3143" i="1"/>
  <c r="I1349" i="1"/>
  <c r="K528" i="1"/>
  <c r="U6838" i="1"/>
  <c r="K2564" i="1"/>
  <c r="N1773" i="1"/>
  <c r="J4562" i="1"/>
  <c r="K6171" i="1"/>
  <c r="N1956" i="1"/>
  <c r="L422" i="1"/>
  <c r="N7643" i="1"/>
  <c r="P5629" i="1"/>
  <c r="L5551" i="1"/>
  <c r="N4871" i="1"/>
  <c r="N4393" i="1"/>
  <c r="L4062" i="1"/>
  <c r="I5133" i="1"/>
  <c r="U7760" i="1"/>
  <c r="K380" i="1"/>
  <c r="F6904" i="1"/>
  <c r="F2792" i="1"/>
  <c r="P730" i="1"/>
  <c r="K930" i="1"/>
  <c r="P2117" i="1"/>
  <c r="I6279" i="1"/>
  <c r="H2957" i="1"/>
  <c r="K3134" i="1"/>
  <c r="U4144" i="1"/>
  <c r="U5656" i="1"/>
  <c r="N2692" i="1"/>
  <c r="J7656" i="1"/>
  <c r="K5133" i="1"/>
  <c r="N3725" i="1"/>
  <c r="T3103" i="1"/>
  <c r="I3000" i="1"/>
  <c r="L2125" i="1"/>
  <c r="H3993" i="1"/>
  <c r="K4059" i="1"/>
  <c r="T3255" i="1"/>
  <c r="K6388" i="1"/>
  <c r="M4472" i="1"/>
  <c r="N5394" i="1"/>
  <c r="T3551" i="1"/>
  <c r="K4593" i="1"/>
  <c r="U4214" i="1"/>
  <c r="T4967" i="1"/>
  <c r="K696" i="1"/>
  <c r="I3081" i="1"/>
  <c r="T132" i="1"/>
  <c r="V5" i="1"/>
  <c r="K4124" i="1"/>
  <c r="V6302" i="1"/>
  <c r="L6309" i="1"/>
  <c r="M5636" i="1"/>
  <c r="K2525" i="1"/>
  <c r="L408" i="1"/>
  <c r="I967" i="1"/>
  <c r="U5383" i="1"/>
  <c r="L5729" i="1"/>
  <c r="J7741" i="1"/>
  <c r="K516" i="1"/>
  <c r="T3208" i="1"/>
  <c r="J6442" i="1"/>
  <c r="U2113" i="1"/>
  <c r="L2945" i="1"/>
  <c r="U4792" i="1"/>
  <c r="T3294" i="1"/>
  <c r="V5639" i="1"/>
  <c r="F1320" i="1"/>
  <c r="F5508" i="1"/>
  <c r="K6282" i="1"/>
  <c r="K6078" i="1"/>
  <c r="L1945" i="1"/>
  <c r="K618" i="1"/>
  <c r="J3900" i="1"/>
  <c r="K5705" i="1"/>
  <c r="U2308" i="1"/>
  <c r="J3654" i="1"/>
  <c r="J7666" i="1"/>
  <c r="V959" i="1"/>
  <c r="L6070" i="1"/>
  <c r="N6600" i="1"/>
  <c r="U1419" i="1"/>
  <c r="L7253" i="1"/>
  <c r="V4301" i="1"/>
  <c r="M1699" i="1"/>
  <c r="K8154" i="1"/>
  <c r="P2795" i="1"/>
  <c r="L5305" i="1"/>
  <c r="H6328" i="1"/>
  <c r="K3884" i="1"/>
  <c r="I108" i="1"/>
  <c r="J3099" i="1"/>
  <c r="J7720" i="1"/>
  <c r="L3232" i="1"/>
  <c r="K1297" i="1"/>
  <c r="K5152" i="1"/>
  <c r="J6869" i="1"/>
  <c r="J2651" i="1"/>
  <c r="J5898" i="1"/>
  <c r="J4565" i="1"/>
  <c r="K5655" i="1"/>
  <c r="K3259" i="1"/>
  <c r="J7757" i="1"/>
  <c r="T5680" i="1"/>
  <c r="L6478" i="1"/>
  <c r="P3190" i="1"/>
  <c r="V6585" i="1"/>
  <c r="T6329" i="1"/>
  <c r="L689" i="1"/>
  <c r="F7587" i="1"/>
  <c r="K5751" i="1"/>
  <c r="N4297" i="1"/>
  <c r="K1357" i="1"/>
  <c r="T7834" i="1"/>
  <c r="P4231" i="1"/>
  <c r="U5123" i="1"/>
  <c r="N5780" i="1"/>
  <c r="K2576" i="1"/>
  <c r="H6094" i="1"/>
  <c r="J7724" i="1"/>
  <c r="K6045" i="1"/>
  <c r="I2628" i="1"/>
  <c r="T7675" i="1"/>
  <c r="I7836" i="1"/>
  <c r="U4721" i="1"/>
  <c r="K5833" i="1"/>
  <c r="N4511" i="1"/>
  <c r="I4111" i="1"/>
  <c r="J978" i="1"/>
  <c r="L5598" i="1"/>
  <c r="J522" i="1"/>
  <c r="L5878" i="1"/>
  <c r="M2807" i="1"/>
  <c r="K3024" i="1"/>
  <c r="L504" i="1"/>
  <c r="V3761" i="1"/>
  <c r="M7655" i="1"/>
  <c r="L5437" i="1"/>
  <c r="K812" i="1"/>
  <c r="H431" i="1"/>
  <c r="I7781" i="1"/>
  <c r="H4472" i="1"/>
  <c r="N5726" i="1"/>
  <c r="M7795" i="1"/>
  <c r="M5619" i="1"/>
  <c r="U5710" i="1"/>
  <c r="K4574" i="1"/>
  <c r="K4264" i="1"/>
  <c r="K7570" i="1"/>
  <c r="V1487" i="1"/>
  <c r="K6986" i="1"/>
  <c r="N6409" i="1"/>
  <c r="U490" i="1"/>
  <c r="K6216" i="1"/>
  <c r="K230" i="1"/>
  <c r="K6450" i="1"/>
  <c r="K8163" i="1"/>
  <c r="P2466" i="1"/>
  <c r="J7729" i="1"/>
  <c r="J2809" i="1"/>
  <c r="K8311" i="1"/>
  <c r="M4431" i="1"/>
  <c r="N5947" i="1"/>
  <c r="U3872" i="1"/>
  <c r="K5933" i="1"/>
  <c r="U6784" i="1"/>
  <c r="F1778" i="1"/>
  <c r="F6326" i="1"/>
  <c r="J3259" i="1"/>
  <c r="K1233" i="1"/>
  <c r="H4635" i="1"/>
  <c r="V4183" i="1"/>
  <c r="J4144" i="1"/>
  <c r="V1296" i="1"/>
  <c r="L4118" i="1"/>
  <c r="L3419" i="1"/>
  <c r="K6497" i="1"/>
  <c r="L1751" i="1"/>
  <c r="F4974" i="1"/>
  <c r="K3139" i="1"/>
  <c r="H6095" i="1"/>
  <c r="I1210" i="1"/>
  <c r="J7642" i="1"/>
  <c r="K8110" i="1"/>
  <c r="J5075" i="1"/>
  <c r="L5519" i="1"/>
  <c r="F5615" i="1"/>
  <c r="U5017" i="1"/>
  <c r="K6116" i="1"/>
  <c r="N1628" i="1"/>
  <c r="V5868" i="1"/>
  <c r="H920" i="1"/>
  <c r="K6307" i="1"/>
  <c r="J386" i="1"/>
  <c r="H6856" i="1"/>
  <c r="J1532" i="1"/>
  <c r="I4380" i="1"/>
  <c r="K1108" i="1"/>
  <c r="J1419" i="1"/>
  <c r="P1349" i="1"/>
  <c r="P8206" i="1"/>
  <c r="P2807" i="1"/>
  <c r="K7088" i="1"/>
  <c r="L4182" i="1"/>
  <c r="F6300" i="1"/>
  <c r="F6258" i="1"/>
  <c r="K4621" i="1"/>
  <c r="N4792" i="1"/>
  <c r="K3339" i="1"/>
  <c r="T2790" i="1"/>
  <c r="F6223" i="1"/>
  <c r="L5957" i="1"/>
  <c r="T3718" i="1"/>
  <c r="M3544" i="1"/>
  <c r="M4585" i="1"/>
  <c r="V3657" i="1"/>
  <c r="P311" i="1"/>
  <c r="T3422" i="1"/>
  <c r="H1628" i="1"/>
  <c r="P2923" i="1"/>
  <c r="K4801" i="1"/>
  <c r="I7218" i="1"/>
  <c r="F6536" i="1"/>
  <c r="K1454" i="1"/>
  <c r="P3469" i="1"/>
  <c r="P3397" i="1"/>
  <c r="T6789" i="1"/>
  <c r="K2066" i="1"/>
  <c r="P5284" i="1"/>
  <c r="K6670" i="1"/>
  <c r="L3552" i="1"/>
  <c r="H3856" i="1"/>
  <c r="P4472" i="1"/>
  <c r="M3171" i="1"/>
  <c r="T3671" i="1"/>
  <c r="P6270" i="1"/>
  <c r="F5468" i="1"/>
  <c r="K3080" i="1"/>
  <c r="L5134" i="1"/>
  <c r="N4001" i="1"/>
  <c r="T7721" i="1"/>
  <c r="V1149" i="1"/>
  <c r="T5353" i="1"/>
  <c r="P1409" i="1"/>
  <c r="H6904" i="1"/>
  <c r="T7538" i="1"/>
  <c r="U6789" i="1"/>
  <c r="L4502" i="1"/>
  <c r="U7062" i="1"/>
  <c r="F7797" i="1"/>
  <c r="L5172" i="1"/>
  <c r="K2854" i="1"/>
  <c r="U6869" i="1"/>
  <c r="V3618" i="1"/>
  <c r="K4360" i="1"/>
  <c r="P4094" i="1"/>
  <c r="H4756" i="1"/>
  <c r="K1759" i="1"/>
  <c r="N2732" i="1"/>
  <c r="K4714" i="1"/>
  <c r="J4851" i="1"/>
  <c r="L6858" i="1"/>
  <c r="F6148" i="1"/>
  <c r="H7454" i="1"/>
  <c r="M5440" i="1"/>
  <c r="L3457" i="1"/>
  <c r="K403" i="1"/>
  <c r="P3104" i="1"/>
  <c r="M7065" i="1"/>
  <c r="K980" i="1"/>
  <c r="P7736" i="1"/>
  <c r="K5810" i="1"/>
  <c r="U5664" i="1"/>
  <c r="U4827" i="1"/>
  <c r="H1349" i="1"/>
  <c r="J6357" i="1"/>
  <c r="L2177" i="1"/>
  <c r="N5390" i="1"/>
  <c r="K2636" i="1"/>
  <c r="I4939" i="1"/>
  <c r="I7697" i="1"/>
  <c r="P3983" i="1"/>
  <c r="N3692" i="1"/>
  <c r="K6481" i="1"/>
  <c r="T725" i="1"/>
  <c r="K6145" i="1"/>
  <c r="M3296" i="1"/>
  <c r="H3765" i="1"/>
  <c r="H8240" i="1"/>
  <c r="H4114" i="1"/>
  <c r="M2749" i="1"/>
  <c r="V5913" i="1"/>
  <c r="L6984" i="1"/>
  <c r="T621" i="1"/>
  <c r="I7728" i="1"/>
  <c r="L6607" i="1"/>
  <c r="K7393" i="1"/>
  <c r="L6682" i="1"/>
  <c r="K3208" i="1"/>
  <c r="K3710" i="1"/>
  <c r="K3074" i="1"/>
  <c r="J2080" i="1"/>
  <c r="T6954" i="1"/>
  <c r="U8064" i="1"/>
  <c r="P2137" i="1"/>
  <c r="K2449" i="1"/>
  <c r="J7482" i="1"/>
  <c r="J7622" i="1"/>
  <c r="I2056" i="1"/>
  <c r="K6904" i="1"/>
  <c r="V2102" i="1"/>
  <c r="I5371" i="1"/>
  <c r="J2986" i="1"/>
  <c r="K4641" i="1"/>
  <c r="T1418" i="1"/>
  <c r="K4132" i="1"/>
  <c r="P4291" i="1"/>
  <c r="N4837" i="1"/>
  <c r="V7590" i="1"/>
  <c r="L4814" i="1"/>
  <c r="K6272" i="1"/>
  <c r="L6893" i="1"/>
  <c r="T4297" i="1"/>
  <c r="P3788" i="1"/>
  <c r="L3667" i="1"/>
  <c r="K3403" i="1"/>
  <c r="V4593" i="1"/>
  <c r="I3761" i="1"/>
  <c r="N4116" i="1"/>
  <c r="K2962" i="1"/>
  <c r="M7704" i="1"/>
  <c r="K426" i="1"/>
  <c r="K6852" i="1"/>
  <c r="K5298" i="1"/>
  <c r="K735" i="1"/>
  <c r="P3889" i="1"/>
  <c r="T4983" i="1"/>
  <c r="T789" i="1"/>
  <c r="K3652" i="1"/>
  <c r="K3958" i="1"/>
  <c r="V5265" i="1"/>
  <c r="K5119" i="1"/>
  <c r="P5422" i="1"/>
  <c r="K3472" i="1"/>
  <c r="F6703" i="1"/>
  <c r="K4579" i="1"/>
  <c r="K531" i="1"/>
  <c r="K7349" i="1"/>
  <c r="V4025" i="1"/>
  <c r="L2784" i="1"/>
  <c r="K36" i="1"/>
  <c r="K6019" i="1"/>
  <c r="J7703" i="1"/>
  <c r="V5390" i="1"/>
  <c r="K957" i="1"/>
  <c r="V5066" i="1"/>
  <c r="H5894" i="1"/>
  <c r="K2765" i="1"/>
  <c r="K4108" i="1"/>
  <c r="H3213" i="1"/>
  <c r="K1048" i="1"/>
  <c r="P4680" i="1"/>
  <c r="P6058" i="1"/>
  <c r="M7724" i="1"/>
  <c r="J7719" i="1"/>
  <c r="I7434" i="1"/>
  <c r="J5734" i="1"/>
  <c r="F7965" i="1"/>
  <c r="U2948" i="1"/>
  <c r="K6603" i="1"/>
  <c r="H725" i="1"/>
  <c r="K556" i="1"/>
  <c r="M4282" i="1"/>
  <c r="K7769" i="1"/>
  <c r="U7701" i="1"/>
  <c r="I4507" i="1"/>
  <c r="H6199" i="1"/>
  <c r="P5870" i="1"/>
  <c r="U3103" i="1"/>
  <c r="K3786" i="1"/>
  <c r="N5740" i="1"/>
  <c r="L2575" i="1"/>
  <c r="P1690" i="1"/>
  <c r="K1661" i="1"/>
  <c r="V2217" i="1"/>
  <c r="I5941" i="1"/>
  <c r="K2654" i="1"/>
  <c r="K5858" i="1"/>
  <c r="L1490" i="1"/>
  <c r="V7770" i="1"/>
  <c r="M7473" i="1"/>
  <c r="I3765" i="1"/>
  <c r="M5320" i="1"/>
  <c r="H4135" i="1"/>
  <c r="K3298" i="1"/>
  <c r="J4842" i="1"/>
  <c r="K962" i="1"/>
  <c r="K7756" i="1"/>
  <c r="K1577" i="1"/>
  <c r="U2732" i="1"/>
  <c r="L1844" i="1"/>
  <c r="H5098" i="1"/>
  <c r="K8259" i="1"/>
  <c r="L8137" i="1"/>
  <c r="K12" i="1"/>
  <c r="L4129" i="1"/>
  <c r="V2288" i="1"/>
  <c r="J7680" i="1"/>
  <c r="L7955" i="1"/>
  <c r="L700" i="1"/>
  <c r="K2243" i="1"/>
  <c r="P2129" i="1"/>
  <c r="T1397" i="1"/>
  <c r="H5203" i="1"/>
  <c r="L4860" i="1"/>
  <c r="U1342" i="1"/>
  <c r="H4119" i="1"/>
  <c r="K4513" i="1"/>
  <c r="P4842" i="1"/>
  <c r="K3354" i="1"/>
  <c r="K4669" i="1"/>
  <c r="L1078" i="1"/>
  <c r="I6438" i="1"/>
  <c r="L3062" i="1"/>
  <c r="K2339" i="1"/>
  <c r="P7525" i="1"/>
  <c r="M1088" i="1"/>
  <c r="U2975" i="1"/>
  <c r="K7170" i="1"/>
  <c r="J4679" i="1"/>
  <c r="J3791" i="1"/>
  <c r="N4629" i="1"/>
  <c r="K6654" i="1"/>
  <c r="N3889" i="1"/>
  <c r="H4502" i="1"/>
  <c r="K2552" i="1"/>
  <c r="K2903" i="1"/>
  <c r="F2832" i="1"/>
  <c r="H4250" i="1"/>
  <c r="L1699" i="1"/>
  <c r="F4827" i="1"/>
  <c r="L6727" i="1"/>
  <c r="N4048" i="1"/>
  <c r="L1211" i="1"/>
  <c r="I4132" i="1"/>
  <c r="M2842" i="1"/>
  <c r="K484" i="1"/>
  <c r="I3950" i="1"/>
  <c r="H4485" i="1"/>
  <c r="N560" i="1"/>
  <c r="M7219" i="1"/>
  <c r="U3454" i="1"/>
  <c r="J1934" i="1"/>
  <c r="L7141" i="1"/>
  <c r="P5058" i="1"/>
  <c r="N5135" i="1"/>
  <c r="J5752" i="1"/>
  <c r="L7741" i="1"/>
  <c r="K255" i="1"/>
  <c r="T2231" i="1"/>
  <c r="K58" i="1"/>
  <c r="U5655" i="1"/>
  <c r="L4725" i="1"/>
  <c r="J7950" i="1"/>
  <c r="L4825" i="1"/>
  <c r="L5717" i="1"/>
  <c r="L233" i="1"/>
  <c r="N2923" i="1"/>
  <c r="I3322" i="1"/>
  <c r="T2215" i="1"/>
  <c r="F6946" i="1"/>
  <c r="J7534" i="1"/>
  <c r="T2854" i="1"/>
  <c r="T4148" i="1"/>
  <c r="F1211" i="1"/>
  <c r="U3912" i="1"/>
  <c r="I7661" i="1"/>
  <c r="K6258" i="1"/>
  <c r="I7744" i="1"/>
  <c r="U5015" i="1"/>
  <c r="I5660" i="1"/>
  <c r="I8033" i="1"/>
  <c r="I4673" i="1"/>
  <c r="F6461" i="1"/>
  <c r="J7643" i="1"/>
  <c r="K5675" i="1"/>
  <c r="K1716" i="1"/>
  <c r="M4782" i="1"/>
  <c r="J7723" i="1"/>
  <c r="K2100" i="1"/>
  <c r="H7837" i="1"/>
  <c r="J7454" i="1"/>
  <c r="I7587" i="1"/>
  <c r="U3104" i="1"/>
  <c r="K7667" i="1"/>
  <c r="J5136" i="1"/>
  <c r="V7070" i="1"/>
  <c r="K1502" i="1"/>
  <c r="K2691" i="1"/>
  <c r="N7650" i="1"/>
  <c r="N7693" i="1"/>
  <c r="K7835" i="1"/>
  <c r="H5604" i="1"/>
  <c r="L5924" i="1"/>
  <c r="F3103" i="1"/>
  <c r="N3393" i="1"/>
  <c r="H4242" i="1"/>
  <c r="K7180" i="1"/>
  <c r="I5876" i="1"/>
  <c r="N6003" i="1"/>
  <c r="K3937" i="1"/>
  <c r="T4834" i="1"/>
  <c r="U3378" i="1"/>
  <c r="K538" i="1"/>
  <c r="V6555" i="1"/>
  <c r="J7056" i="1"/>
  <c r="H6969" i="1"/>
  <c r="F7762" i="1"/>
  <c r="U6622" i="1"/>
  <c r="K3159" i="1"/>
  <c r="U5390" i="1"/>
  <c r="V6490" i="1"/>
  <c r="F894" i="1"/>
  <c r="K3860" i="1"/>
  <c r="I7649" i="1"/>
  <c r="U3967" i="1"/>
  <c r="N4616" i="1"/>
  <c r="N6280" i="1"/>
  <c r="I5015" i="1"/>
  <c r="F5814" i="1"/>
  <c r="K2343" i="1"/>
  <c r="I4153" i="1"/>
  <c r="I421" i="1"/>
  <c r="V5764" i="1"/>
  <c r="U6899" i="1"/>
  <c r="M818" i="1"/>
  <c r="K820" i="1"/>
  <c r="U6852" i="1"/>
  <c r="K7833" i="1"/>
  <c r="K5530" i="1"/>
  <c r="K511" i="1"/>
  <c r="K6455" i="1"/>
  <c r="I2076" i="1"/>
  <c r="L3832" i="1"/>
  <c r="K214" i="1"/>
  <c r="U6079" i="1"/>
  <c r="L5115" i="1"/>
  <c r="P6864" i="1"/>
  <c r="K4364" i="1"/>
  <c r="V5536" i="1"/>
  <c r="T6244" i="1"/>
  <c r="T894" i="1"/>
  <c r="F7752" i="1"/>
  <c r="F325" i="1"/>
  <c r="K5265" i="1"/>
  <c r="I4297" i="1"/>
  <c r="V4693" i="1"/>
  <c r="I8250" i="1"/>
  <c r="T6537" i="1"/>
  <c r="K711" i="1"/>
  <c r="N2894" i="1"/>
  <c r="I3105" i="1"/>
  <c r="I3335" i="1"/>
  <c r="T3159" i="1"/>
  <c r="P6730" i="1"/>
  <c r="P4201" i="1"/>
  <c r="J6441" i="1"/>
  <c r="L5226" i="1"/>
  <c r="T7837" i="1"/>
  <c r="K6752" i="1"/>
  <c r="I6148" i="1"/>
  <c r="K1677" i="1"/>
  <c r="K7412" i="1"/>
  <c r="K1778" i="1"/>
  <c r="K5024" i="1"/>
  <c r="I6805" i="1"/>
  <c r="T4984" i="1"/>
  <c r="K5916" i="1"/>
  <c r="J1513" i="1"/>
  <c r="K7695" i="1"/>
  <c r="V2717" i="1"/>
  <c r="H6763" i="1"/>
  <c r="J6737" i="1"/>
  <c r="K3223" i="1"/>
  <c r="N6895" i="1"/>
  <c r="I3911" i="1"/>
  <c r="V5606" i="1"/>
  <c r="M6315" i="1"/>
  <c r="K3305" i="1"/>
  <c r="J5930" i="1"/>
  <c r="K8234" i="1"/>
  <c r="L2798" i="1"/>
  <c r="T6599" i="1"/>
  <c r="H1054" i="1"/>
  <c r="P2056" i="1"/>
  <c r="I6077" i="1"/>
  <c r="H2687" i="1"/>
  <c r="H4585" i="1"/>
  <c r="V5270" i="1"/>
  <c r="L5636" i="1"/>
  <c r="K4532" i="1"/>
  <c r="L635" i="1"/>
  <c r="J3917" i="1"/>
  <c r="K2451" i="1"/>
  <c r="I1821" i="1"/>
  <c r="T6667" i="1"/>
  <c r="K6166" i="1"/>
  <c r="K1387" i="1"/>
  <c r="P6500" i="1"/>
  <c r="K722" i="1"/>
  <c r="L4306" i="1"/>
  <c r="L5704" i="1"/>
  <c r="M2042" i="1"/>
  <c r="V4562" i="1"/>
  <c r="L2722" i="1"/>
  <c r="K2861" i="1"/>
  <c r="M4669" i="1"/>
  <c r="F1760" i="1"/>
  <c r="K2682" i="1"/>
  <c r="T4641" i="1"/>
  <c r="K6281" i="1"/>
  <c r="L7610" i="1"/>
  <c r="P4925" i="1"/>
  <c r="K5294" i="1"/>
  <c r="I7667" i="1"/>
  <c r="L5758" i="1"/>
  <c r="L1415" i="1"/>
  <c r="H7762" i="1"/>
  <c r="V7714" i="1"/>
  <c r="H6737" i="1"/>
  <c r="P5740" i="1"/>
  <c r="K5633" i="1"/>
  <c r="V1211" i="1"/>
  <c r="H5875" i="1"/>
  <c r="T3457" i="1"/>
  <c r="K5421" i="1"/>
  <c r="K1591" i="1"/>
  <c r="P6442" i="1"/>
  <c r="J2293" i="1"/>
  <c r="V1709" i="1"/>
  <c r="J1437" i="1"/>
  <c r="J3889" i="1"/>
  <c r="K1879" i="1"/>
  <c r="T7432" i="1"/>
  <c r="U7758" i="1"/>
  <c r="T5219" i="1"/>
  <c r="K5946" i="1"/>
  <c r="U3506" i="1"/>
  <c r="L3585" i="1"/>
  <c r="U2813" i="1"/>
  <c r="J3105" i="1"/>
  <c r="L5572" i="1"/>
  <c r="T3765" i="1"/>
  <c r="M1517" i="1"/>
  <c r="K1787" i="1"/>
  <c r="V5640" i="1"/>
  <c r="K6427" i="1"/>
  <c r="L4669" i="1"/>
  <c r="K4575" i="1"/>
  <c r="V1892" i="1"/>
  <c r="K2034" i="1"/>
  <c r="K5036" i="1"/>
  <c r="J6801" i="1"/>
  <c r="K4509" i="1"/>
  <c r="K7328" i="1"/>
  <c r="L6347" i="1"/>
  <c r="U1296" i="1"/>
  <c r="U3978" i="1"/>
  <c r="F7076" i="1"/>
  <c r="U1760" i="1"/>
  <c r="K3559" i="1"/>
  <c r="U4380" i="1"/>
  <c r="I5885" i="1"/>
  <c r="P5443" i="1"/>
  <c r="L8231" i="1"/>
  <c r="M8151" i="1"/>
  <c r="M6387" i="1"/>
  <c r="L5686" i="1"/>
  <c r="T5997" i="1"/>
  <c r="U5453" i="1"/>
  <c r="J7678" i="1"/>
  <c r="J4930" i="1"/>
  <c r="T4972" i="1"/>
  <c r="P1088" i="1"/>
  <c r="I5155" i="1"/>
  <c r="K3151" i="1"/>
  <c r="T4851" i="1"/>
  <c r="J3942" i="1"/>
  <c r="J2392" i="1"/>
  <c r="H4641" i="1"/>
  <c r="K2148" i="1"/>
  <c r="M1697" i="1"/>
  <c r="V1919" i="1"/>
  <c r="L4370" i="1"/>
  <c r="L5000" i="1"/>
  <c r="T4274" i="1"/>
  <c r="K3641" i="1"/>
  <c r="H6440" i="1"/>
  <c r="L746" i="1"/>
  <c r="V4920" i="1"/>
  <c r="U6474" i="1"/>
  <c r="N4265" i="1"/>
  <c r="L2525" i="1"/>
  <c r="T6704" i="1"/>
  <c r="J2319" i="1"/>
  <c r="T4951" i="1"/>
  <c r="K2882" i="1"/>
  <c r="M5508" i="1"/>
  <c r="L8042" i="1"/>
  <c r="V5205" i="1"/>
  <c r="K1261" i="1"/>
  <c r="N3328" i="1"/>
  <c r="V5437" i="1"/>
  <c r="J2045" i="1"/>
  <c r="K2490" i="1"/>
  <c r="K7025" i="1"/>
  <c r="T3595" i="1"/>
  <c r="V3378" i="1"/>
  <c r="M6461" i="1"/>
  <c r="K7924" i="1"/>
  <c r="J3631" i="1"/>
  <c r="L7056" i="1"/>
  <c r="P4148" i="1"/>
  <c r="I1511" i="1"/>
  <c r="N3983" i="1"/>
  <c r="N7263" i="1"/>
  <c r="H6599" i="1"/>
  <c r="V4978" i="1"/>
  <c r="I1700" i="1"/>
  <c r="K3872" i="1"/>
  <c r="K8062" i="1"/>
  <c r="V5759" i="1"/>
  <c r="K3505" i="1"/>
  <c r="J3551" i="1"/>
  <c r="J6460" i="1"/>
  <c r="I4967" i="1"/>
  <c r="N4228" i="1"/>
  <c r="K6035" i="1"/>
  <c r="U1079" i="1"/>
  <c r="L7530" i="1"/>
  <c r="P1342" i="1"/>
  <c r="V1973" i="1"/>
  <c r="K4491" i="1"/>
  <c r="K1766" i="1"/>
  <c r="H1342" i="1"/>
  <c r="J7696" i="1"/>
  <c r="K4941" i="1"/>
  <c r="T4659" i="1"/>
  <c r="T7751" i="1"/>
  <c r="J7449" i="1"/>
  <c r="K1112" i="1"/>
  <c r="M4148" i="1"/>
  <c r="K5575" i="1"/>
  <c r="M7783" i="1"/>
  <c r="L7764" i="1"/>
  <c r="K7789" i="1"/>
  <c r="H995" i="1"/>
  <c r="P4695" i="1"/>
  <c r="I2672" i="1"/>
  <c r="J7725" i="1"/>
  <c r="K7728" i="1"/>
  <c r="N6428" i="1"/>
  <c r="U627" i="1"/>
  <c r="K4078" i="1"/>
  <c r="F3680" i="1"/>
  <c r="K6468" i="1"/>
  <c r="L7039" i="1"/>
  <c r="J4778" i="1"/>
  <c r="I3653" i="1"/>
  <c r="H1078" i="1"/>
  <c r="K4908" i="1"/>
  <c r="H7588" i="1"/>
  <c r="J6799" i="1"/>
  <c r="L4132" i="1"/>
  <c r="L4968" i="1"/>
  <c r="K3633" i="1"/>
  <c r="K2684" i="1"/>
  <c r="K3413" i="1"/>
  <c r="L6896" i="1"/>
  <c r="V4251" i="1"/>
  <c r="J4228" i="1"/>
  <c r="F5055" i="1"/>
  <c r="K899" i="1"/>
  <c r="N4153" i="1"/>
  <c r="K2721" i="1"/>
  <c r="V1821" i="1"/>
  <c r="I6679" i="1"/>
  <c r="K5736" i="1"/>
  <c r="P6748" i="1"/>
  <c r="J3832" i="1"/>
  <c r="V5922" i="1"/>
  <c r="F6347" i="1"/>
  <c r="I5408" i="1"/>
  <c r="L1880" i="1"/>
  <c r="U6654" i="1"/>
  <c r="J5884" i="1"/>
  <c r="I3522" i="1"/>
  <c r="U3237" i="1"/>
  <c r="K4410" i="1"/>
  <c r="N4978" i="1"/>
  <c r="K1111" i="1"/>
  <c r="J7444" i="1"/>
  <c r="I2035" i="1"/>
  <c r="K1361" i="1"/>
  <c r="K4598" i="1"/>
  <c r="U4228" i="1"/>
  <c r="P2687" i="1"/>
  <c r="U1880" i="1"/>
  <c r="T6314" i="1"/>
  <c r="V6537" i="1"/>
  <c r="F4673" i="1"/>
  <c r="T6289" i="1"/>
  <c r="N5600" i="1"/>
  <c r="L8149" i="1"/>
  <c r="K2098" i="1"/>
  <c r="V6409" i="1"/>
  <c r="J7728" i="1"/>
  <c r="V5183" i="1"/>
  <c r="M5757" i="1"/>
  <c r="F1880" i="1"/>
  <c r="H217" i="1"/>
  <c r="I5287" i="1"/>
  <c r="I3025" i="1"/>
  <c r="K1065" i="1"/>
  <c r="J7700" i="1"/>
  <c r="N6106" i="1"/>
  <c r="I2089" i="1"/>
  <c r="L5016" i="1"/>
  <c r="U1060" i="1"/>
  <c r="L2882" i="1"/>
  <c r="K3321" i="1"/>
  <c r="I7529" i="1"/>
  <c r="J3368" i="1"/>
  <c r="U6300" i="1"/>
  <c r="L7995" i="1"/>
  <c r="F4144" i="1"/>
  <c r="L8315" i="1"/>
  <c r="T1247" i="1"/>
  <c r="K1906" i="1"/>
  <c r="N5462" i="1"/>
  <c r="M4997" i="1"/>
  <c r="M5556" i="1"/>
  <c r="K3230" i="1"/>
  <c r="K2575" i="1"/>
  <c r="F6735" i="1"/>
  <c r="H3788" i="1"/>
  <c r="M6428" i="1"/>
  <c r="K1578" i="1"/>
  <c r="K4839" i="1"/>
  <c r="K1417" i="1"/>
  <c r="J481" i="1"/>
  <c r="M4008" i="1"/>
  <c r="J2813" i="1"/>
  <c r="K5995" i="1"/>
  <c r="K2580" i="1"/>
  <c r="K3542" i="1"/>
  <c r="J7609" i="1"/>
  <c r="J3843" i="1"/>
  <c r="I4250" i="1"/>
  <c r="U5025" i="1"/>
  <c r="I7742" i="1"/>
  <c r="V1419" i="1"/>
  <c r="K4010" i="1"/>
  <c r="L8145" i="1"/>
  <c r="M5936" i="1"/>
  <c r="U2407" i="1"/>
  <c r="L3584" i="1"/>
  <c r="I5733" i="1"/>
  <c r="P2121" i="1"/>
  <c r="K366" i="1"/>
  <c r="M2056" i="1"/>
  <c r="F996" i="1"/>
  <c r="V4557" i="1"/>
  <c r="L5084" i="1"/>
  <c r="H2703" i="1"/>
  <c r="T7684" i="1"/>
  <c r="T7218" i="1"/>
  <c r="V521" i="1"/>
  <c r="M5681" i="1"/>
  <c r="V1482" i="1"/>
  <c r="H5536" i="1"/>
  <c r="P7749" i="1"/>
  <c r="L7776" i="1"/>
  <c r="N1821" i="1"/>
  <c r="J7736" i="1"/>
  <c r="I7672" i="1"/>
  <c r="T874" i="1"/>
  <c r="P6094" i="1"/>
  <c r="J7629" i="1"/>
  <c r="I7032" i="1"/>
  <c r="K6159" i="1"/>
  <c r="K2813" i="1"/>
  <c r="I336" i="1"/>
  <c r="L4892" i="1"/>
  <c r="T5656" i="1"/>
  <c r="F5437" i="1"/>
  <c r="J7624" i="1"/>
  <c r="P3620" i="1"/>
  <c r="H6146" i="1"/>
  <c r="K725" i="1"/>
  <c r="P3033" i="1"/>
  <c r="U1691" i="1"/>
  <c r="P3096" i="1"/>
  <c r="F1406" i="1"/>
  <c r="K1701" i="1"/>
  <c r="J6756" i="1"/>
  <c r="F3169" i="1"/>
  <c r="K4975" i="1"/>
  <c r="L4594" i="1"/>
  <c r="I7785" i="1"/>
  <c r="L3967" i="1"/>
  <c r="T6428" i="1"/>
  <c r="K2676" i="1"/>
  <c r="K5424" i="1"/>
  <c r="I4488" i="1"/>
  <c r="P1586" i="1"/>
  <c r="K6492" i="1"/>
  <c r="K8155" i="1"/>
  <c r="L4735" i="1"/>
  <c r="L1504" i="1"/>
  <c r="U5440" i="1"/>
  <c r="J3950" i="1"/>
  <c r="K4101" i="1"/>
  <c r="K4904" i="1"/>
  <c r="F2510" i="1"/>
  <c r="H2854" i="1"/>
  <c r="J2453" i="1"/>
  <c r="H5413" i="1"/>
  <c r="V5353" i="1"/>
  <c r="M4414" i="1"/>
  <c r="K2411" i="1"/>
  <c r="N3612" i="1"/>
  <c r="K7279" i="1"/>
  <c r="K7495" i="1"/>
  <c r="K2007" i="1"/>
  <c r="K674" i="1"/>
  <c r="J1305" i="1"/>
  <c r="I3900" i="1"/>
  <c r="N4274" i="1"/>
  <c r="T2163" i="1"/>
  <c r="K6545" i="1"/>
  <c r="L3433" i="1"/>
  <c r="J2074" i="1"/>
  <c r="M6611" i="1"/>
  <c r="U2717" i="1"/>
  <c r="J7778" i="1"/>
  <c r="J2967" i="1"/>
  <c r="N6638" i="1"/>
  <c r="F5474" i="1"/>
  <c r="J7734" i="1"/>
  <c r="P4116" i="1"/>
  <c r="K158" i="1"/>
  <c r="K8220" i="1"/>
  <c r="K387" i="1"/>
  <c r="L4034" i="1"/>
  <c r="J7645" i="1"/>
  <c r="L4883" i="1"/>
  <c r="V2552" i="1"/>
  <c r="M5025" i="1"/>
  <c r="L3169" i="1"/>
  <c r="N3966" i="1"/>
  <c r="L6137" i="1"/>
  <c r="N2712" i="1"/>
  <c r="I7775" i="1"/>
  <c r="T6580" i="1"/>
  <c r="V2430" i="1"/>
  <c r="K7793" i="1"/>
  <c r="K6828" i="1"/>
  <c r="V2350" i="1"/>
  <c r="N3551" i="1"/>
  <c r="L4764" i="1"/>
  <c r="K429" i="1"/>
  <c r="I2557" i="1"/>
  <c r="U6604" i="1"/>
  <c r="L223" i="1"/>
  <c r="L6136" i="1"/>
  <c r="K4486" i="1"/>
  <c r="J7432" i="1"/>
  <c r="F4119" i="1"/>
  <c r="F5695" i="1"/>
  <c r="V6894" i="1"/>
  <c r="K7063" i="1"/>
  <c r="J4641" i="1"/>
  <c r="V6610" i="1"/>
  <c r="K7355" i="1"/>
  <c r="K1182" i="1"/>
  <c r="N6737" i="1"/>
  <c r="J7337" i="1"/>
  <c r="N6272" i="1"/>
  <c r="V347" i="1"/>
  <c r="T3798" i="1"/>
  <c r="P4568" i="1"/>
  <c r="F3056" i="1"/>
  <c r="N3942" i="1"/>
  <c r="F4159" i="1"/>
  <c r="F4695" i="1"/>
  <c r="L1665" i="1"/>
  <c r="T397" i="1"/>
  <c r="I4731" i="1"/>
  <c r="K2640" i="1"/>
  <c r="K3544" i="1"/>
  <c r="U1418" i="1"/>
  <c r="P7573" i="1"/>
  <c r="I7772" i="1"/>
  <c r="H4568" i="1"/>
  <c r="M4488" i="1"/>
  <c r="P6615" i="1"/>
  <c r="J6156" i="1"/>
  <c r="M2293" i="1"/>
  <c r="M7703" i="1"/>
  <c r="L1731" i="1"/>
  <c r="K1652" i="1"/>
  <c r="V2548" i="1"/>
  <c r="K1348" i="1"/>
  <c r="P7672" i="1"/>
  <c r="I7652" i="1"/>
  <c r="I4299" i="1"/>
  <c r="K3567" i="1"/>
  <c r="J82" i="1"/>
  <c r="K1320" i="1"/>
  <c r="L1597" i="1"/>
  <c r="L5058" i="1"/>
  <c r="L6622" i="1"/>
  <c r="H4360" i="1"/>
  <c r="N5621" i="1"/>
  <c r="H7683" i="1"/>
  <c r="T3996" i="1"/>
  <c r="L1883" i="1"/>
  <c r="K7054" i="1"/>
  <c r="I6763" i="1"/>
  <c r="U2094" i="1"/>
  <c r="V3261" i="1"/>
  <c r="F6682" i="1"/>
  <c r="M3864" i="1"/>
  <c r="K292" i="1"/>
  <c r="N6473" i="1"/>
  <c r="I7473" i="1"/>
  <c r="L6594" i="1"/>
  <c r="J421" i="1"/>
  <c r="H3591" i="1"/>
  <c r="N4967" i="1"/>
  <c r="T3663" i="1"/>
  <c r="L5602" i="1"/>
  <c r="K3778" i="1"/>
  <c r="V902" i="1"/>
  <c r="J1284" i="1"/>
  <c r="H3526" i="1"/>
  <c r="K229" i="1"/>
  <c r="N6459" i="1"/>
  <c r="M6092" i="1"/>
  <c r="V847" i="1"/>
  <c r="L5671" i="1"/>
  <c r="U5583" i="1"/>
  <c r="P5729" i="1"/>
  <c r="J4669" i="1"/>
  <c r="F5353" i="1"/>
  <c r="N6461" i="1"/>
  <c r="L973" i="1"/>
  <c r="N1723" i="1"/>
  <c r="M5098" i="1"/>
  <c r="U5995" i="1"/>
  <c r="K7084" i="1"/>
  <c r="K5337" i="1"/>
  <c r="H4827" i="1"/>
  <c r="V3923" i="1"/>
  <c r="M6124" i="1"/>
  <c r="I7636" i="1"/>
  <c r="L5202" i="1"/>
  <c r="U272" i="1"/>
  <c r="I3760" i="1"/>
  <c r="J5551" i="1"/>
  <c r="L2840" i="1"/>
  <c r="J3501" i="1"/>
  <c r="U4951" i="1"/>
  <c r="K720" i="1"/>
  <c r="I1785" i="1"/>
  <c r="F5202" i="1"/>
  <c r="V1723" i="1"/>
  <c r="L7275" i="1"/>
  <c r="I7599" i="1"/>
  <c r="T4636" i="1"/>
  <c r="I5656" i="1"/>
  <c r="K1824" i="1"/>
  <c r="H2352" i="1"/>
  <c r="J1830" i="1"/>
  <c r="P4828" i="1"/>
  <c r="J7619" i="1"/>
  <c r="I6307" i="1"/>
  <c r="J5495" i="1"/>
  <c r="K7438" i="1"/>
  <c r="L2126" i="1"/>
  <c r="K2501" i="1"/>
  <c r="N5898" i="1"/>
  <c r="K7070" i="1"/>
  <c r="K4307" i="1"/>
  <c r="J6472" i="1"/>
  <c r="L1970" i="1"/>
  <c r="M4426" i="1"/>
  <c r="U2347" i="1"/>
  <c r="K1507" i="1"/>
  <c r="K7262" i="1"/>
  <c r="V3942" i="1"/>
  <c r="K2810" i="1"/>
  <c r="J5485" i="1"/>
  <c r="V2051" i="1"/>
  <c r="L3261" i="1"/>
  <c r="N2673" i="1"/>
  <c r="P4914" i="1"/>
  <c r="V4914" i="1"/>
  <c r="P1338" i="1"/>
  <c r="M1823" i="1"/>
  <c r="K4748" i="1"/>
  <c r="L6588" i="1"/>
  <c r="L5265" i="1"/>
  <c r="K3642" i="1"/>
  <c r="V810" i="1"/>
  <c r="L1588" i="1"/>
  <c r="N4566" i="1"/>
  <c r="V1362" i="1"/>
  <c r="J4139" i="1"/>
  <c r="J6387" i="1"/>
  <c r="K7477" i="1"/>
  <c r="K4753" i="1"/>
  <c r="L2943" i="1"/>
  <c r="L2051" i="1"/>
  <c r="I7454" i="1"/>
  <c r="K2524" i="1"/>
  <c r="V1911" i="1"/>
  <c r="N7762" i="1"/>
  <c r="N7401" i="1"/>
  <c r="H6500" i="1"/>
  <c r="T6212" i="1"/>
  <c r="T7777" i="1"/>
  <c r="P2493" i="1"/>
  <c r="V4629" i="1"/>
  <c r="K4329" i="1"/>
  <c r="N7709" i="1"/>
  <c r="K2545" i="1"/>
  <c r="L6096" i="1"/>
  <c r="L7598" i="1"/>
  <c r="F63" i="1"/>
  <c r="J4007" i="1"/>
  <c r="H3479" i="1"/>
  <c r="M2687" i="1"/>
  <c r="N2717" i="1"/>
  <c r="J7766" i="1"/>
  <c r="K33" i="1"/>
  <c r="K5561" i="1"/>
  <c r="K3418" i="1"/>
  <c r="I3474" i="1"/>
  <c r="V6899" i="1"/>
  <c r="P7594" i="1"/>
  <c r="M2841" i="1"/>
  <c r="P2426" i="1"/>
  <c r="T6872" i="1"/>
  <c r="K1106" i="1"/>
  <c r="K3945" i="1"/>
  <c r="H1934" i="1"/>
  <c r="V5565" i="1"/>
  <c r="H5282" i="1"/>
  <c r="H2463" i="1"/>
  <c r="L833" i="1"/>
  <c r="H6611" i="1"/>
  <c r="K517" i="1"/>
  <c r="K4489" i="1"/>
  <c r="F36" i="1"/>
  <c r="V4827" i="1"/>
  <c r="K78" i="1"/>
  <c r="U3217" i="1"/>
  <c r="K6133" i="1"/>
  <c r="L6509" i="1"/>
  <c r="N786" i="1"/>
  <c r="P1709" i="1"/>
  <c r="K5122" i="1"/>
  <c r="K3667" i="1"/>
  <c r="M4827" i="1"/>
  <c r="P2730" i="1"/>
  <c r="N6348" i="1"/>
  <c r="L6351" i="1"/>
  <c r="K3217" i="1"/>
  <c r="J6604" i="1"/>
  <c r="H2585" i="1"/>
  <c r="J7526" i="1"/>
  <c r="H6803" i="1"/>
  <c r="J2957" i="1"/>
  <c r="K6672" i="1"/>
  <c r="L4782" i="1"/>
  <c r="K1954" i="1"/>
  <c r="K6052" i="1"/>
  <c r="T2051" i="1"/>
  <c r="H2235" i="1"/>
  <c r="L3942" i="1"/>
  <c r="J2164" i="1"/>
  <c r="M4002" i="1"/>
  <c r="H6318" i="1"/>
  <c r="V6440" i="1"/>
  <c r="K792" i="1"/>
  <c r="M964" i="1"/>
  <c r="K6569" i="1"/>
  <c r="K7065" i="1"/>
  <c r="K865" i="1"/>
  <c r="H5615" i="1"/>
  <c r="K3804" i="1"/>
  <c r="K3279" i="1"/>
  <c r="L8178" i="1"/>
  <c r="V6947" i="1"/>
  <c r="I4664" i="1"/>
  <c r="J6711" i="1"/>
  <c r="K5772" i="1"/>
  <c r="M3300" i="1"/>
  <c r="K3640" i="1"/>
  <c r="I6870" i="1"/>
  <c r="T1039" i="1"/>
  <c r="L6460" i="1"/>
  <c r="I5521" i="1"/>
  <c r="K2381" i="1"/>
  <c r="N7166" i="1"/>
  <c r="K3133" i="1"/>
  <c r="F2887" i="1"/>
  <c r="H4393" i="1"/>
  <c r="P5902" i="1"/>
  <c r="F6315" i="1"/>
  <c r="V6625" i="1"/>
  <c r="L4564" i="1"/>
  <c r="L2792" i="1"/>
  <c r="J559" i="1"/>
  <c r="V3068" i="1"/>
  <c r="K1140" i="1"/>
  <c r="H5944" i="1"/>
  <c r="K1743" i="1"/>
  <c r="L3765" i="1"/>
  <c r="I6833" i="1"/>
  <c r="P7120" i="1"/>
  <c r="F3000" i="1"/>
  <c r="K5799" i="1"/>
  <c r="K6777" i="1"/>
  <c r="K196" i="1"/>
  <c r="F1997" i="1"/>
  <c r="L5755" i="1"/>
  <c r="V5538" i="1"/>
  <c r="L3259" i="1"/>
  <c r="I6285" i="1"/>
  <c r="T3535" i="1"/>
  <c r="K2912" i="1"/>
  <c r="K6453" i="1"/>
  <c r="F5728" i="1"/>
  <c r="U2453" i="1"/>
  <c r="M4673" i="1"/>
  <c r="U865" i="1"/>
  <c r="M4025" i="1"/>
  <c r="F3460" i="1"/>
  <c r="H5156" i="1"/>
  <c r="L3189" i="1"/>
  <c r="J5443" i="1"/>
  <c r="P4778" i="1"/>
  <c r="K7688" i="1"/>
  <c r="M7598" i="1"/>
  <c r="K7480" i="1"/>
  <c r="V1342" i="1"/>
  <c r="F4182" i="1"/>
  <c r="M4388" i="1"/>
  <c r="U5133" i="1"/>
  <c r="N3025" i="1"/>
  <c r="L7759" i="1"/>
  <c r="T2466" i="1"/>
  <c r="N4118" i="1"/>
  <c r="H7657" i="1"/>
  <c r="K1343" i="1"/>
  <c r="T6500" i="1"/>
  <c r="I7669" i="1"/>
  <c r="N1333" i="1"/>
  <c r="K702" i="1"/>
  <c r="K7131" i="1"/>
  <c r="H1863" i="1"/>
  <c r="K2469" i="1"/>
  <c r="L4562" i="1"/>
  <c r="L847" i="1"/>
  <c r="K7343" i="1"/>
  <c r="U7627" i="1"/>
  <c r="F6467" i="1"/>
  <c r="M778" i="1"/>
  <c r="N3559" i="1"/>
  <c r="J7628" i="1"/>
  <c r="M6137" i="1"/>
  <c r="V2215" i="1"/>
  <c r="N964" i="1"/>
  <c r="F5314" i="1"/>
  <c r="M3807" i="1"/>
  <c r="M5282" i="1"/>
  <c r="U5921" i="1"/>
  <c r="I3323" i="1"/>
  <c r="J4238" i="1"/>
  <c r="K6280" i="1"/>
  <c r="P2552" i="1"/>
  <c r="T5930" i="1"/>
  <c r="P5353" i="1"/>
  <c r="K1195" i="1"/>
  <c r="K6055" i="1"/>
  <c r="U5830" i="1"/>
  <c r="L2696" i="1"/>
  <c r="L7381" i="1"/>
  <c r="H2137" i="1"/>
  <c r="F3128" i="1"/>
  <c r="H6604" i="1"/>
  <c r="K6609" i="1"/>
  <c r="V4642" i="1"/>
  <c r="J7572" i="1"/>
  <c r="P319" i="1"/>
  <c r="J7765" i="1"/>
  <c r="H4860" i="1"/>
  <c r="P3337" i="1"/>
  <c r="L2534" i="1"/>
  <c r="K2948" i="1"/>
  <c r="L6307" i="1"/>
  <c r="V2493" i="1"/>
  <c r="N3479" i="1"/>
  <c r="K3118" i="1"/>
  <c r="F3942" i="1"/>
  <c r="K6400" i="1"/>
  <c r="I6752" i="1"/>
  <c r="K7091" i="1"/>
  <c r="F4295" i="1"/>
  <c r="K4729" i="1"/>
  <c r="K5430" i="1"/>
  <c r="L807" i="1"/>
  <c r="K5521" i="1"/>
  <c r="K7381" i="1"/>
  <c r="K1162" i="1"/>
  <c r="L3176" i="1"/>
  <c r="V2680" i="1"/>
  <c r="K2038" i="1"/>
  <c r="L6942" i="1"/>
  <c r="F4105" i="1"/>
  <c r="J4315" i="1"/>
  <c r="J6704" i="1"/>
  <c r="K8108" i="1"/>
  <c r="K1408" i="1"/>
  <c r="F3219" i="1"/>
  <c r="K455" i="1"/>
  <c r="K6046" i="1"/>
  <c r="I5888" i="1"/>
  <c r="K2959" i="1"/>
  <c r="I2051" i="1"/>
  <c r="K2797" i="1"/>
  <c r="P6065" i="1"/>
  <c r="M4389" i="1"/>
  <c r="K8171" i="1"/>
  <c r="M3978" i="1"/>
  <c r="I5125" i="1"/>
  <c r="U1919" i="1"/>
  <c r="H5133" i="1"/>
  <c r="K7354" i="1"/>
  <c r="N3800" i="1"/>
  <c r="K4688" i="1"/>
  <c r="K1128" i="1"/>
  <c r="P2670" i="1"/>
  <c r="N5440" i="1"/>
  <c r="L5752" i="1"/>
  <c r="L5019" i="1"/>
  <c r="J4415" i="1"/>
  <c r="P5287" i="1"/>
  <c r="N3535" i="1"/>
  <c r="M6931" i="1"/>
  <c r="K4280" i="1"/>
  <c r="K6193" i="1"/>
  <c r="J6094" i="1"/>
  <c r="M2617" i="1"/>
  <c r="K7264" i="1"/>
  <c r="K1450" i="1"/>
  <c r="J7218" i="1"/>
  <c r="V2429" i="1"/>
  <c r="U3259" i="1"/>
  <c r="M2206" i="1"/>
  <c r="M2813" i="1"/>
  <c r="P3791" i="1"/>
  <c r="N6766" i="1"/>
  <c r="P6581" i="1"/>
  <c r="I5553" i="1"/>
  <c r="H1454" i="1"/>
  <c r="P4254" i="1"/>
  <c r="K1602" i="1"/>
  <c r="U3682" i="1"/>
  <c r="J3761" i="1"/>
  <c r="T5890" i="1"/>
  <c r="T6622" i="1"/>
  <c r="K3916" i="1"/>
  <c r="P6513" i="1"/>
  <c r="U5521" i="1"/>
  <c r="K6796" i="1"/>
  <c r="J3682" i="1"/>
  <c r="H6449" i="1"/>
  <c r="U4828" i="1"/>
  <c r="K2241" i="1"/>
  <c r="P6407" i="1"/>
  <c r="J962" i="1"/>
  <c r="J7591" i="1"/>
  <c r="H5458" i="1"/>
  <c r="K6319" i="1"/>
  <c r="K7198" i="1"/>
  <c r="K8225" i="1"/>
  <c r="K5907" i="1"/>
  <c r="U5922" i="1"/>
  <c r="M1690" i="1"/>
  <c r="K747" i="1"/>
  <c r="V1726" i="1"/>
  <c r="K5201" i="1"/>
  <c r="P4087" i="1"/>
  <c r="K1288" i="1"/>
  <c r="K175" i="1"/>
  <c r="M2672" i="1"/>
  <c r="I7531" i="1"/>
  <c r="J6902" i="1"/>
  <c r="I6703" i="1"/>
  <c r="K940" i="1"/>
  <c r="K7647" i="1"/>
  <c r="N4842" i="1"/>
  <c r="N6706" i="1"/>
  <c r="M2529" i="1"/>
  <c r="J4908" i="1"/>
  <c r="K3185" i="1"/>
  <c r="J3552" i="1"/>
  <c r="N2814" i="1"/>
  <c r="V2732" i="1"/>
  <c r="F311" i="1"/>
  <c r="F140" i="1"/>
  <c r="K3723" i="1"/>
  <c r="F6878" i="1"/>
  <c r="K4821" i="1"/>
  <c r="L6332" i="1"/>
  <c r="K1325" i="1"/>
  <c r="I2059" i="1"/>
  <c r="V7474" i="1"/>
  <c r="K6183" i="1"/>
  <c r="K6167" i="1"/>
  <c r="J4430" i="1"/>
  <c r="V5723" i="1"/>
  <c r="I6473" i="1"/>
  <c r="I7621" i="1"/>
  <c r="P2557" i="1"/>
  <c r="L1691" i="1"/>
  <c r="M2552" i="1"/>
  <c r="V5785" i="1"/>
  <c r="K3552" i="1"/>
  <c r="K5449" i="1"/>
  <c r="M4860" i="1"/>
  <c r="T3978" i="1"/>
  <c r="F2056" i="1"/>
  <c r="P7064" i="1"/>
  <c r="T3009" i="1"/>
  <c r="L3376" i="1"/>
  <c r="N6920" i="1"/>
  <c r="F2137" i="1"/>
  <c r="K2671" i="1"/>
  <c r="K3412" i="1"/>
  <c r="L3895" i="1"/>
  <c r="K4974" i="1"/>
  <c r="P2967" i="1"/>
  <c r="J1418" i="1"/>
  <c r="T6114" i="1"/>
  <c r="H5953" i="1"/>
  <c r="F5016" i="1"/>
  <c r="K4463" i="1"/>
  <c r="K4041" i="1"/>
  <c r="H4858" i="1"/>
  <c r="L2848" i="1"/>
  <c r="V4773" i="1"/>
  <c r="I1161" i="1"/>
  <c r="K4655" i="1"/>
  <c r="K1482" i="1"/>
  <c r="K5016" i="1"/>
  <c r="P3368" i="1"/>
  <c r="K7554" i="1"/>
  <c r="K4668" i="1"/>
  <c r="N4773" i="1"/>
  <c r="L817" i="1"/>
  <c r="K661" i="1"/>
  <c r="L5865" i="1"/>
  <c r="F3671" i="1"/>
  <c r="N5243" i="1"/>
  <c r="M4105" i="1"/>
  <c r="N235" i="1"/>
  <c r="K813" i="1"/>
  <c r="K7187" i="1"/>
  <c r="V3056" i="1"/>
  <c r="M3112" i="1"/>
  <c r="K587" i="1"/>
  <c r="T3967" i="1"/>
  <c r="K4267" i="1"/>
  <c r="U7290" i="1"/>
  <c r="K3477" i="1"/>
  <c r="M2554" i="1"/>
  <c r="K1721" i="1"/>
  <c r="J6012" i="1"/>
  <c r="K5898" i="1"/>
  <c r="K766" i="1"/>
  <c r="J7965" i="1"/>
  <c r="N1438" i="1"/>
  <c r="L4734" i="1"/>
  <c r="I2072" i="1"/>
  <c r="U1338" i="1"/>
  <c r="F6314" i="1"/>
  <c r="J7633" i="1"/>
  <c r="H6088" i="1"/>
  <c r="U4920" i="1"/>
  <c r="K777" i="1"/>
  <c r="I7593" i="1"/>
  <c r="H5039" i="1"/>
  <c r="P3657" i="1"/>
  <c r="N3372" i="1"/>
  <c r="I5598" i="1"/>
  <c r="I2712" i="1"/>
  <c r="T766" i="1"/>
  <c r="H3654" i="1"/>
  <c r="L5606" i="1"/>
  <c r="K2212" i="1"/>
  <c r="H1207" i="1"/>
  <c r="T2234" i="1"/>
  <c r="N7392" i="1"/>
  <c r="V2796" i="1"/>
  <c r="N1582" i="1"/>
  <c r="K3460" i="1"/>
  <c r="K564" i="1"/>
  <c r="J310" i="1"/>
  <c r="P5025" i="1"/>
  <c r="K8064" i="1"/>
  <c r="V3983" i="1"/>
  <c r="P5202" i="1"/>
  <c r="L1801" i="1"/>
  <c r="M730" i="1"/>
  <c r="J3634" i="1"/>
  <c r="T6507" i="1"/>
  <c r="U4390" i="1"/>
  <c r="I7706" i="1"/>
  <c r="K488" i="1"/>
  <c r="N3323" i="1"/>
  <c r="L5249" i="1"/>
  <c r="T4485" i="1"/>
  <c r="I5318" i="1"/>
  <c r="L1261" i="1"/>
  <c r="K5466" i="1"/>
  <c r="K415" i="1"/>
  <c r="L7175" i="1"/>
  <c r="T6904" i="1"/>
  <c r="V2953" i="1"/>
  <c r="F5168" i="1"/>
  <c r="F2722" i="1"/>
  <c r="K2295" i="1"/>
  <c r="K4" i="1"/>
  <c r="N5287" i="1"/>
  <c r="P5953" i="1"/>
  <c r="J1342" i="1"/>
  <c r="L2241" i="1"/>
  <c r="K2544" i="1"/>
  <c r="L4438" i="1"/>
  <c r="U5533" i="1"/>
  <c r="K8162" i="1"/>
  <c r="K1139" i="1"/>
  <c r="L4323" i="1"/>
  <c r="L5782" i="1"/>
  <c r="K5535" i="1"/>
  <c r="N4669" i="1"/>
  <c r="K2445" i="1"/>
  <c r="V2312" i="1"/>
  <c r="K4244" i="1"/>
  <c r="T1965" i="1"/>
  <c r="F4206" i="1"/>
  <c r="T6022" i="1"/>
  <c r="I7648" i="1"/>
  <c r="K740" i="1"/>
  <c r="L6864" i="1"/>
  <c r="P3438" i="1"/>
  <c r="F7218" i="1"/>
  <c r="I7683" i="1"/>
  <c r="N3388" i="1"/>
  <c r="I7704" i="1"/>
  <c r="N4795" i="1"/>
  <c r="T4740" i="1"/>
  <c r="U3530" i="1"/>
  <c r="L7977" i="1"/>
  <c r="U6337" i="1"/>
  <c r="N2430" i="1"/>
  <c r="F4669" i="1"/>
  <c r="I6507" i="1"/>
  <c r="P2430" i="1"/>
  <c r="M5607" i="1"/>
  <c r="L874" i="1"/>
  <c r="L3301" i="1"/>
  <c r="F5598" i="1"/>
  <c r="V6334" i="1"/>
  <c r="F1702" i="1"/>
  <c r="V2347" i="1"/>
  <c r="P2468" i="1"/>
  <c r="I7633" i="1"/>
  <c r="L8097" i="1"/>
  <c r="J6750" i="1"/>
  <c r="I2923" i="1"/>
  <c r="L7443" i="1"/>
  <c r="I348" i="1"/>
  <c r="P4237" i="1"/>
  <c r="J4251" i="1"/>
  <c r="J3532" i="1"/>
  <c r="L1300" i="1"/>
  <c r="P1417" i="1"/>
  <c r="K3514" i="1"/>
  <c r="U5619" i="1"/>
  <c r="T3791" i="1"/>
  <c r="N1583" i="1"/>
  <c r="J5408" i="1"/>
  <c r="K3906" i="1"/>
  <c r="P4740" i="1"/>
  <c r="J3967" i="1"/>
  <c r="L6336" i="1"/>
  <c r="I6356" i="1"/>
  <c r="K4670" i="1"/>
  <c r="K4665" i="1"/>
  <c r="P2860" i="1"/>
  <c r="V4179" i="1"/>
  <c r="K6039" i="1"/>
  <c r="V813" i="1"/>
  <c r="I7747" i="1"/>
  <c r="K7322" i="1"/>
  <c r="J2036" i="1"/>
  <c r="K2296" i="1"/>
  <c r="F5892" i="1"/>
  <c r="K6276" i="1"/>
  <c r="P5830" i="1"/>
  <c r="H4121" i="1"/>
  <c r="V3937" i="1"/>
  <c r="V3939" i="1"/>
  <c r="L5178" i="1"/>
  <c r="L28" i="1"/>
  <c r="V6473" i="1"/>
  <c r="L30" i="1"/>
  <c r="V3506" i="1"/>
  <c r="H2299" i="1"/>
  <c r="F532" i="1"/>
  <c r="I7789" i="1"/>
  <c r="L1482" i="1"/>
  <c r="K7324" i="1"/>
  <c r="I3439" i="1"/>
  <c r="T6461" i="1"/>
  <c r="H6347" i="1"/>
  <c r="K3673" i="1"/>
  <c r="U2222" i="1"/>
  <c r="V4834" i="1"/>
  <c r="L4048" i="1"/>
  <c r="T5437" i="1"/>
  <c r="T4383" i="1"/>
  <c r="L7218" i="1"/>
  <c r="F2241" i="1"/>
  <c r="I6262" i="1"/>
  <c r="K3577" i="1"/>
  <c r="T3925" i="1"/>
  <c r="I7736" i="1"/>
  <c r="K1981" i="1"/>
  <c r="J4909" i="1"/>
  <c r="V4635" i="1"/>
  <c r="J4914" i="1"/>
  <c r="P2215" i="1"/>
  <c r="I3268" i="1"/>
  <c r="J5726" i="1"/>
  <c r="N6700" i="1"/>
  <c r="U3000" i="1"/>
  <c r="I996" i="1"/>
  <c r="L5941" i="1"/>
  <c r="U2036" i="1"/>
  <c r="V3224" i="1"/>
  <c r="J659" i="1"/>
  <c r="H5390" i="1"/>
  <c r="H3821" i="1"/>
  <c r="K2737" i="1"/>
  <c r="H4388" i="1"/>
  <c r="N4121" i="1"/>
  <c r="L4664" i="1"/>
  <c r="K1271" i="1"/>
  <c r="K2088" i="1"/>
  <c r="L5566" i="1"/>
  <c r="K1389" i="1"/>
  <c r="K38" i="1"/>
  <c r="H5990" i="1"/>
  <c r="K2931" i="1"/>
  <c r="J7662" i="1"/>
  <c r="F3312" i="1"/>
  <c r="U5883" i="1"/>
  <c r="K1918" i="1"/>
  <c r="H1892" i="1"/>
  <c r="J5431" i="1"/>
  <c r="J1691" i="1"/>
  <c r="F6058" i="1"/>
  <c r="P1245" i="1"/>
  <c r="K2952" i="1"/>
  <c r="L3479" i="1"/>
  <c r="F2923" i="1"/>
  <c r="I7169" i="1"/>
  <c r="T3585" i="1"/>
  <c r="F7282" i="1"/>
  <c r="F3520" i="1"/>
  <c r="I3627" i="1"/>
  <c r="M6480" i="1"/>
  <c r="H4291" i="1"/>
  <c r="T3259" i="1"/>
  <c r="K7824" i="1"/>
  <c r="K3236" i="1"/>
  <c r="J7691" i="1"/>
  <c r="T2992" i="1"/>
  <c r="N2641" i="1"/>
  <c r="T3104" i="1"/>
  <c r="I5561" i="1"/>
  <c r="M5254" i="1"/>
  <c r="N5799" i="1"/>
  <c r="V1078" i="1"/>
  <c r="I4965" i="1"/>
  <c r="K6995" i="1"/>
  <c r="T4390" i="1"/>
  <c r="V6285" i="1"/>
  <c r="M1482" i="1"/>
  <c r="K258" i="1"/>
  <c r="P2854" i="1"/>
  <c r="T2308" i="1"/>
  <c r="L5378" i="1"/>
  <c r="N4313" i="1"/>
  <c r="I4686" i="1"/>
  <c r="M1892" i="1"/>
  <c r="U6152" i="1"/>
  <c r="H6058" i="1"/>
  <c r="I1079" i="1"/>
  <c r="H5671" i="1"/>
  <c r="H348" i="1"/>
  <c r="K5845" i="1"/>
  <c r="L8302" i="1"/>
  <c r="L1318" i="1"/>
  <c r="V2917" i="1"/>
  <c r="J3566" i="1"/>
  <c r="H6638" i="1"/>
  <c r="U5382" i="1"/>
  <c r="K5126" i="1"/>
  <c r="K412" i="1"/>
  <c r="L4115" i="1"/>
  <c r="H6899" i="1"/>
  <c r="N3625" i="1"/>
  <c r="I3169" i="1"/>
  <c r="F1582" i="1"/>
  <c r="P2983" i="1"/>
  <c r="T3567" i="1"/>
  <c r="J7775" i="1"/>
  <c r="N3165" i="1"/>
  <c r="K7546" i="1"/>
  <c r="L2219" i="1"/>
  <c r="J3133" i="1"/>
  <c r="H5795" i="1"/>
  <c r="K7035" i="1"/>
  <c r="I3826" i="1"/>
  <c r="V6687" i="1"/>
  <c r="V4414" i="1"/>
  <c r="T3397" i="1"/>
  <c r="P4827" i="1"/>
  <c r="T5801" i="1"/>
  <c r="V2632" i="1"/>
  <c r="K978" i="1"/>
  <c r="P4856" i="1"/>
  <c r="M829" i="1"/>
  <c r="J7447" i="1"/>
  <c r="H2057" i="1"/>
  <c r="K4637" i="1"/>
  <c r="L8047" i="1"/>
  <c r="K67" i="1"/>
  <c r="U2814" i="1"/>
  <c r="M902" i="1"/>
  <c r="P4721" i="1"/>
  <c r="U7572" i="1"/>
  <c r="V2672" i="1"/>
  <c r="H3798" i="1"/>
  <c r="J3224" i="1"/>
  <c r="M5662" i="1"/>
  <c r="L6655" i="1"/>
  <c r="U386" i="1"/>
  <c r="M563" i="1"/>
  <c r="I3285" i="1"/>
  <c r="K3580" i="1"/>
  <c r="N6107" i="1"/>
  <c r="N6516" i="1"/>
  <c r="I386" i="1"/>
  <c r="K3264" i="1"/>
  <c r="P1147" i="1"/>
  <c r="M5902" i="1"/>
  <c r="I7070" i="1"/>
  <c r="K3490" i="1"/>
  <c r="T2042" i="1"/>
  <c r="H6316" i="1"/>
  <c r="F6304" i="1"/>
  <c r="T3460" i="1"/>
  <c r="I2069" i="1"/>
  <c r="U480" i="1"/>
  <c r="I7482" i="1"/>
  <c r="K2792" i="1"/>
  <c r="K4418" i="1"/>
  <c r="K1014" i="1"/>
  <c r="L5594" i="1"/>
  <c r="F6388" i="1"/>
  <c r="K7926" i="1"/>
  <c r="F967" i="1"/>
  <c r="H1914" i="1"/>
  <c r="N4007" i="1"/>
  <c r="L2488" i="1"/>
  <c r="L7246" i="1"/>
  <c r="K1158" i="1"/>
  <c r="V3514" i="1"/>
  <c r="H2447" i="1"/>
  <c r="N6262" i="1"/>
  <c r="J6280" i="1"/>
  <c r="P481" i="1"/>
  <c r="N3068" i="1"/>
  <c r="K4402" i="1"/>
  <c r="M5799" i="1"/>
  <c r="N4517" i="1"/>
  <c r="K907" i="1"/>
  <c r="V6294" i="1"/>
  <c r="L4544" i="1"/>
  <c r="K1640" i="1"/>
  <c r="K1521" i="1"/>
  <c r="F4007" i="1"/>
  <c r="I3145" i="1"/>
  <c r="J2069" i="1"/>
  <c r="I7603" i="1"/>
  <c r="K434" i="1"/>
  <c r="T2672" i="1"/>
  <c r="T5473" i="1"/>
  <c r="I6185" i="1"/>
  <c r="I5009" i="1"/>
  <c r="P2241" i="1"/>
  <c r="I7577" i="1"/>
  <c r="K2306" i="1"/>
  <c r="L1467" i="1"/>
  <c r="K5372" i="1"/>
  <c r="M6783" i="1"/>
  <c r="K4206" i="1"/>
  <c r="M4740" i="1"/>
  <c r="M5953" i="1"/>
  <c r="I7625" i="1"/>
  <c r="I3967" i="1"/>
  <c r="K1306" i="1"/>
  <c r="L1179" i="1"/>
  <c r="U5302" i="1"/>
  <c r="F6484" i="1"/>
  <c r="K6060" i="1"/>
  <c r="H3937" i="1"/>
  <c r="F2896" i="1"/>
  <c r="H1925" i="1"/>
  <c r="N4856" i="1"/>
  <c r="P3497" i="1"/>
  <c r="L2128" i="1"/>
  <c r="V5830" i="1"/>
  <c r="J7637" i="1"/>
  <c r="I4236" i="1"/>
  <c r="L2733" i="1"/>
  <c r="T1348" i="1"/>
  <c r="N978" i="1"/>
  <c r="F2351" i="1"/>
  <c r="L1095" i="1"/>
  <c r="P2339" i="1"/>
  <c r="K2939" i="1"/>
  <c r="F4094" i="1"/>
  <c r="K657" i="1"/>
  <c r="K7015" i="1"/>
  <c r="K2249" i="1"/>
  <c r="L464" i="1"/>
  <c r="P6540" i="1"/>
  <c r="V6763" i="1"/>
  <c r="P5485" i="1"/>
  <c r="L176" i="1"/>
  <c r="K6181" i="1"/>
  <c r="N3818" i="1"/>
  <c r="P4269" i="1"/>
  <c r="H6262" i="1"/>
  <c r="H3781" i="1"/>
  <c r="K5273" i="1"/>
  <c r="T4144" i="1"/>
  <c r="P386" i="1"/>
  <c r="I4888" i="1"/>
  <c r="M5287" i="1"/>
  <c r="J7621" i="1"/>
  <c r="L6546" i="1"/>
  <c r="K656" i="1"/>
  <c r="H2076" i="1"/>
  <c r="F5287" i="1"/>
  <c r="V4987" i="1"/>
  <c r="K2557" i="1"/>
  <c r="N3875" i="1"/>
  <c r="F2807" i="1"/>
  <c r="F5084" i="1"/>
  <c r="K2645" i="1"/>
  <c r="M2351" i="1"/>
  <c r="K7752" i="1"/>
  <c r="L2013" i="1"/>
  <c r="F7836" i="1"/>
  <c r="K6206" i="1"/>
  <c r="J7784" i="1"/>
  <c r="L2959" i="1"/>
  <c r="T4380" i="1"/>
  <c r="V3559" i="1"/>
  <c r="N6388" i="1"/>
  <c r="F3019" i="1"/>
  <c r="U6272" i="1"/>
  <c r="F2234" i="1"/>
  <c r="J7578" i="1"/>
  <c r="K933" i="1"/>
  <c r="U5098" i="1"/>
  <c r="H7004" i="1"/>
  <c r="T2563" i="1"/>
  <c r="H2575" i="1"/>
  <c r="I1338" i="1"/>
  <c r="K2446" i="1"/>
  <c r="U1883" i="1"/>
  <c r="K6291" i="1"/>
  <c r="T5056" i="1"/>
  <c r="J6540" i="1"/>
  <c r="I3438" i="1"/>
  <c r="T6490" i="1"/>
  <c r="V5015" i="1"/>
  <c r="J7671" i="1"/>
  <c r="T6566" i="1"/>
  <c r="K5185" i="1"/>
  <c r="N6317" i="1"/>
  <c r="K4725" i="1"/>
  <c r="K1690" i="1"/>
  <c r="I7703" i="1"/>
  <c r="K2105" i="1"/>
  <c r="N4309" i="1"/>
  <c r="I7756" i="1"/>
  <c r="K6717" i="1"/>
  <c r="N3259" i="1"/>
  <c r="L6547" i="1"/>
  <c r="K1247" i="1"/>
  <c r="H6739" i="1"/>
  <c r="F5953" i="1"/>
  <c r="K1614" i="1"/>
  <c r="K3834" i="1"/>
  <c r="J5217" i="1"/>
  <c r="K5781" i="1"/>
  <c r="V818" i="1"/>
  <c r="F359" i="1"/>
  <c r="T7252" i="1"/>
  <c r="U3818" i="1"/>
  <c r="J2924" i="1"/>
  <c r="F6185" i="1"/>
  <c r="I6540" i="1"/>
  <c r="L6244" i="1"/>
  <c r="I2841" i="1"/>
  <c r="H3104" i="1"/>
  <c r="F3988" i="1"/>
  <c r="N3276" i="1"/>
  <c r="F4664" i="1"/>
  <c r="I1357" i="1"/>
  <c r="T6300" i="1"/>
  <c r="I752" i="1"/>
  <c r="N5814" i="1"/>
  <c r="H4843" i="1"/>
  <c r="L6058" i="1"/>
  <c r="K5859" i="1"/>
  <c r="H4616" i="1"/>
  <c r="U1250" i="1"/>
  <c r="K3658" i="1"/>
  <c r="L1355" i="1"/>
  <c r="K781" i="1"/>
  <c r="L5821" i="1"/>
  <c r="F6654" i="1"/>
  <c r="M6093" i="1"/>
  <c r="J7473" i="1"/>
  <c r="K211" i="1"/>
  <c r="I4565" i="1"/>
  <c r="I7687" i="1"/>
  <c r="F5993" i="1"/>
  <c r="I4593" i="1"/>
  <c r="L5577" i="1"/>
  <c r="L6317" i="1"/>
  <c r="T5155" i="1"/>
  <c r="J465" i="1"/>
  <c r="M1626" i="1"/>
  <c r="U4514" i="1"/>
  <c r="J3983" i="1"/>
  <c r="T2165" i="1"/>
  <c r="T1103" i="1"/>
  <c r="K5797" i="1"/>
  <c r="M3479" i="1"/>
  <c r="J7688" i="1"/>
  <c r="N2520" i="1"/>
  <c r="L2497" i="1"/>
  <c r="P3595" i="1"/>
  <c r="L7823" i="1"/>
  <c r="K359" i="1"/>
  <c r="T6899" i="1"/>
  <c r="I5861" i="1"/>
  <c r="L6986" i="1"/>
  <c r="I6014" i="1"/>
  <c r="L6348" i="1"/>
  <c r="N4383" i="1"/>
  <c r="K4372" i="1"/>
  <c r="I7640" i="1"/>
  <c r="F1821" i="1"/>
  <c r="H2256" i="1"/>
  <c r="K5572" i="1"/>
  <c r="K328" i="1"/>
  <c r="P4213" i="1"/>
  <c r="L3403" i="1"/>
  <c r="J7769" i="1"/>
  <c r="N1919" i="1"/>
  <c r="L5923" i="1"/>
  <c r="I6132" i="1"/>
  <c r="K271" i="1"/>
  <c r="K1330" i="1"/>
  <c r="K2566" i="1"/>
  <c r="K1166" i="1"/>
  <c r="J7773" i="1"/>
  <c r="J7750" i="1"/>
  <c r="F5556" i="1"/>
  <c r="H4251" i="1"/>
  <c r="U6801" i="1"/>
  <c r="P5710" i="1"/>
  <c r="N6347" i="1"/>
  <c r="F7676" i="1"/>
  <c r="L2842" i="1"/>
  <c r="H7572" i="1"/>
  <c r="P894" i="1"/>
  <c r="F2797" i="1"/>
  <c r="H4372" i="1"/>
  <c r="K922" i="1"/>
  <c r="L1333" i="1"/>
  <c r="I5018" i="1"/>
  <c r="M6226" i="1"/>
  <c r="U4939" i="1"/>
  <c r="N3965" i="1"/>
  <c r="M2673" i="1"/>
  <c r="U560" i="1"/>
  <c r="U6947" i="1"/>
  <c r="L6611" i="1"/>
  <c r="H3791" i="1"/>
  <c r="J7739" i="1"/>
  <c r="P4297" i="1"/>
  <c r="N5238" i="1"/>
  <c r="P5394" i="1"/>
  <c r="I2229" i="1"/>
  <c r="I7663" i="1"/>
  <c r="H707" i="1"/>
  <c r="K2334" i="1"/>
  <c r="K6112" i="1"/>
  <c r="L5027" i="1"/>
  <c r="L696" i="1"/>
  <c r="P5445" i="1"/>
  <c r="H1582" i="1"/>
  <c r="T790" i="1"/>
  <c r="I3296" i="1"/>
  <c r="M3657" i="1"/>
  <c r="L7104" i="1"/>
  <c r="K666" i="1"/>
  <c r="L6001" i="1"/>
  <c r="F725" i="1"/>
  <c r="I3671" i="1"/>
  <c r="H2653" i="1"/>
  <c r="N3104" i="1"/>
  <c r="P1778" i="1"/>
  <c r="V3704" i="1"/>
  <c r="L2801" i="1"/>
  <c r="K7358" i="1"/>
  <c r="V6848" i="1"/>
  <c r="U1290" i="1"/>
  <c r="J7676" i="1"/>
  <c r="U1438" i="1"/>
  <c r="K5972" i="1"/>
  <c r="K6809" i="1"/>
  <c r="P7201" i="1"/>
  <c r="N2581" i="1"/>
  <c r="I3460" i="1"/>
  <c r="N3962" i="1"/>
  <c r="K5702" i="1"/>
  <c r="K3927" i="1"/>
  <c r="P4414" i="1"/>
  <c r="F3217" i="1"/>
  <c r="M522" i="1"/>
  <c r="F3631" i="1"/>
  <c r="F4796" i="1"/>
  <c r="L4122" i="1"/>
  <c r="U2807" i="1"/>
  <c r="M6329" i="1"/>
  <c r="J6440" i="1"/>
  <c r="H1734" i="1"/>
  <c r="F6600" i="1"/>
  <c r="K5381" i="1"/>
  <c r="H5639" i="1"/>
  <c r="I7526" i="1"/>
  <c r="N4780" i="1"/>
  <c r="T6593" i="1"/>
  <c r="F4795" i="1"/>
  <c r="V3096" i="1"/>
  <c r="V5462" i="1"/>
  <c r="F1342" i="1"/>
  <c r="K5526" i="1"/>
  <c r="J5755" i="1"/>
  <c r="U5902" i="1"/>
  <c r="F6931" i="1"/>
  <c r="I7293" i="1"/>
  <c r="K2198" i="1"/>
  <c r="N2844" i="1"/>
  <c r="F6221" i="1"/>
  <c r="L6669" i="1"/>
  <c r="F5176" i="1"/>
  <c r="K906" i="1"/>
  <c r="P2160" i="1"/>
  <c r="K5077" i="1"/>
  <c r="K5764" i="1"/>
  <c r="L1690" i="1"/>
  <c r="K7164" i="1"/>
  <c r="I2036" i="1"/>
  <c r="J7636" i="1"/>
  <c r="I5816" i="1"/>
  <c r="U6102" i="1"/>
  <c r="K7563" i="1"/>
  <c r="P5039" i="1"/>
  <c r="V2351" i="1"/>
  <c r="I3372" i="1"/>
  <c r="N6195" i="1"/>
  <c r="K4534" i="1"/>
  <c r="I6270" i="1"/>
  <c r="M4863" i="1"/>
  <c r="M6752" i="1"/>
  <c r="J3335" i="1"/>
  <c r="K5160" i="1"/>
  <c r="H2340" i="1"/>
  <c r="M5123" i="1"/>
  <c r="L5393" i="1"/>
  <c r="M5152" i="1"/>
  <c r="L6993" i="1"/>
  <c r="M6856" i="1"/>
  <c r="J6509" i="1"/>
  <c r="U3056" i="1"/>
  <c r="T3296" i="1"/>
  <c r="V5885" i="1"/>
  <c r="K1997" i="1"/>
  <c r="V2166" i="1"/>
  <c r="F1723" i="1"/>
  <c r="H1700" i="1"/>
  <c r="K6615" i="1"/>
  <c r="F5651" i="1"/>
  <c r="U6114" i="1"/>
  <c r="K2996" i="1"/>
  <c r="K3371" i="1"/>
  <c r="H7737" i="1"/>
  <c r="L7653" i="1"/>
  <c r="F2894" i="1"/>
  <c r="F6679" i="1"/>
  <c r="P6756" i="1"/>
  <c r="L4559" i="1"/>
  <c r="I2623" i="1"/>
  <c r="I3487" i="1"/>
  <c r="J4782" i="1"/>
  <c r="P2231" i="1"/>
  <c r="F5997" i="1"/>
  <c r="U6119" i="1"/>
  <c r="L4601" i="1"/>
  <c r="K2509" i="1"/>
  <c r="V4659" i="1"/>
  <c r="N4860" i="1"/>
  <c r="P4939" i="1"/>
  <c r="L3682" i="1"/>
  <c r="K7863" i="1"/>
  <c r="H3657" i="1"/>
  <c r="M6326" i="1"/>
  <c r="L6214" i="1"/>
  <c r="J5468" i="1"/>
  <c r="K530" i="1"/>
  <c r="U4341" i="1"/>
  <c r="P1247" i="1"/>
  <c r="L3978" i="1"/>
  <c r="H4132" i="1"/>
  <c r="K1056" i="1"/>
  <c r="J7958" i="1"/>
  <c r="L954" i="1"/>
  <c r="P6728" i="1"/>
  <c r="M3368" i="1"/>
  <c r="J1747" i="1"/>
  <c r="K8148" i="1"/>
  <c r="F790" i="1"/>
  <c r="L4380" i="1"/>
  <c r="K1459" i="1"/>
  <c r="U5056" i="1"/>
  <c r="J5570" i="1"/>
  <c r="I4025" i="1"/>
  <c r="V5524" i="1"/>
  <c r="J7706" i="1"/>
  <c r="U4782" i="1"/>
  <c r="I140" i="1"/>
  <c r="U4366" i="1"/>
  <c r="H1338" i="1"/>
  <c r="H4837" i="1"/>
  <c r="H7065" i="1"/>
  <c r="K1309" i="1"/>
  <c r="K3591" i="1"/>
  <c r="U1362" i="1"/>
  <c r="M6537" i="1"/>
  <c r="T2429" i="1"/>
  <c r="L6784" i="1"/>
  <c r="K6737" i="1"/>
  <c r="K6816" i="1"/>
  <c r="K5489" i="1"/>
  <c r="K7414" i="1"/>
  <c r="L6315" i="1"/>
  <c r="M4072" i="1"/>
  <c r="L8059" i="1"/>
  <c r="J2056" i="1"/>
  <c r="I5058" i="1"/>
  <c r="V6045" i="1"/>
  <c r="F847" i="1"/>
  <c r="K4699" i="1"/>
  <c r="L8126" i="1"/>
  <c r="F2523" i="1"/>
  <c r="H4977" i="1"/>
  <c r="F4642" i="1"/>
  <c r="M4977" i="1"/>
  <c r="K6285" i="1"/>
  <c r="N6387" i="1"/>
  <c r="P6132" i="1"/>
  <c r="K695" i="1"/>
  <c r="K7292" i="1"/>
  <c r="L3071" i="1"/>
  <c r="M3229" i="1"/>
  <c r="L1020" i="1"/>
  <c r="U3936" i="1"/>
  <c r="L7490" i="1"/>
  <c r="L61" i="1"/>
  <c r="P5898" i="1"/>
  <c r="U1548" i="1"/>
  <c r="P3219" i="1"/>
  <c r="N3967" i="1"/>
  <c r="L1747" i="1"/>
  <c r="M4883" i="1"/>
  <c r="L2351" i="1"/>
  <c r="J1079" i="1"/>
  <c r="K2434" i="1"/>
  <c r="P7141" i="1"/>
  <c r="K1826" i="1"/>
  <c r="P5941" i="1"/>
  <c r="M3983" i="1"/>
  <c r="P3941" i="1"/>
  <c r="M2421" i="1"/>
  <c r="U4983" i="1"/>
  <c r="T6489" i="1"/>
  <c r="M4642" i="1"/>
  <c r="K2563" i="1"/>
  <c r="T6799" i="1"/>
  <c r="K2644" i="1"/>
  <c r="I6895" i="1"/>
  <c r="K3473" i="1"/>
  <c r="H1088" i="1"/>
  <c r="H6932" i="1"/>
  <c r="J3711" i="1"/>
  <c r="M4932" i="1"/>
  <c r="K4033" i="1"/>
  <c r="K3066" i="1"/>
  <c r="K7497" i="1"/>
  <c r="K6029" i="1"/>
  <c r="U5799" i="1"/>
  <c r="U4347" i="1"/>
  <c r="K2485" i="1"/>
  <c r="K4542" i="1"/>
  <c r="M995" i="1"/>
  <c r="L3253" i="1"/>
  <c r="M2209" i="1"/>
  <c r="K558" i="1"/>
  <c r="K3738" i="1"/>
  <c r="F5764" i="1"/>
  <c r="I6194" i="1"/>
  <c r="H5764" i="1"/>
  <c r="M3798" i="1"/>
  <c r="K4282" i="1"/>
  <c r="H1511" i="1"/>
  <c r="P5785" i="1"/>
  <c r="I6003" i="1"/>
  <c r="J1138" i="1"/>
  <c r="V3032" i="1"/>
  <c r="L4297" i="1"/>
  <c r="M4635" i="1"/>
  <c r="K1443" i="1"/>
  <c r="K7332" i="1"/>
  <c r="N1747" i="1"/>
  <c r="K7983" i="1"/>
  <c r="N6112" i="1"/>
  <c r="V6212" i="1"/>
  <c r="L3789" i="1"/>
  <c r="K5193" i="1"/>
  <c r="U5461" i="1"/>
  <c r="T6119" i="1"/>
  <c r="J4673" i="1"/>
  <c r="F2233" i="1"/>
  <c r="U5941" i="1"/>
  <c r="T6947" i="1"/>
  <c r="L855" i="1"/>
  <c r="K5806" i="1"/>
  <c r="N2235" i="1"/>
  <c r="N3569" i="1"/>
  <c r="T2105" i="1"/>
  <c r="M1665" i="1"/>
  <c r="J2229" i="1"/>
  <c r="J2810" i="1"/>
  <c r="K6439" i="1"/>
  <c r="I3551" i="1"/>
  <c r="N5734" i="1"/>
  <c r="I7783" i="1"/>
  <c r="I4645" i="1"/>
  <c r="T3099" i="1"/>
  <c r="K2779" i="1"/>
  <c r="F7748" i="1"/>
  <c r="T6092" i="1"/>
  <c r="F3422" i="1"/>
  <c r="L7346" i="1"/>
  <c r="J6699" i="1"/>
  <c r="P4902" i="1"/>
  <c r="V5156" i="1"/>
  <c r="N6932" i="1"/>
  <c r="I6092" i="1"/>
  <c r="P6007" i="1"/>
  <c r="U4967" i="1"/>
  <c r="K1165" i="1"/>
  <c r="K1532" i="1"/>
  <c r="J3275" i="1"/>
  <c r="N3133" i="1"/>
  <c r="K694" i="1"/>
  <c r="M752" i="1"/>
  <c r="K5528" i="1"/>
  <c r="I7761" i="1"/>
  <c r="M893" i="1"/>
  <c r="P1365" i="1"/>
  <c r="K7859" i="1"/>
  <c r="K6059" i="1"/>
  <c r="J5257" i="1"/>
  <c r="I491" i="1"/>
  <c r="U5507" i="1"/>
  <c r="L1390" i="1"/>
  <c r="K1009" i="1"/>
  <c r="K3986" i="1"/>
  <c r="T2622" i="1"/>
  <c r="K4284" i="1"/>
  <c r="M5574" i="1"/>
  <c r="K5547" i="1"/>
  <c r="K1178" i="1"/>
  <c r="K817" i="1"/>
  <c r="T5565" i="1"/>
  <c r="U4585" i="1"/>
  <c r="K6531" i="1"/>
  <c r="T5705" i="1"/>
  <c r="I5145" i="1"/>
  <c r="H1547" i="1"/>
  <c r="L2679" i="1"/>
  <c r="H2794" i="1"/>
  <c r="F2426" i="1"/>
  <c r="K2017" i="1"/>
  <c r="K1345" i="1"/>
  <c r="H6954" i="1"/>
  <c r="U6611" i="1"/>
  <c r="L3128" i="1"/>
  <c r="K4225" i="1"/>
  <c r="N5954" i="1"/>
  <c r="M2057" i="1"/>
  <c r="N3009" i="1"/>
  <c r="N4499" i="1"/>
  <c r="K1526" i="1"/>
  <c r="K1237" i="1"/>
  <c r="V5168" i="1"/>
  <c r="P4651" i="1"/>
  <c r="J7748" i="1"/>
  <c r="K3469" i="1"/>
  <c r="L4120" i="1"/>
  <c r="I7656" i="1"/>
  <c r="N2575" i="1"/>
  <c r="K3329" i="1"/>
  <c r="L811" i="1"/>
  <c r="P1939" i="1"/>
  <c r="H2102" i="1"/>
  <c r="V755" i="1"/>
  <c r="K6377" i="1"/>
  <c r="L3224" i="1"/>
  <c r="H6299" i="1"/>
  <c r="K880" i="1"/>
  <c r="K7988" i="1"/>
  <c r="L6436" i="1"/>
  <c r="J1690" i="1"/>
  <c r="T6638" i="1"/>
  <c r="M3787" i="1"/>
  <c r="K4079" i="1"/>
  <c r="K2234" i="1"/>
  <c r="F5056" i="1"/>
  <c r="H5861" i="1"/>
  <c r="V1880" i="1"/>
  <c r="U5193" i="1"/>
  <c r="K5158" i="1"/>
  <c r="N6299" i="1"/>
  <c r="K5635" i="1"/>
  <c r="K6296" i="1"/>
  <c r="K1572" i="1"/>
  <c r="K5671" i="1"/>
  <c r="N1691" i="1"/>
  <c r="H1795" i="1"/>
  <c r="N6507" i="1"/>
  <c r="U1628" i="1"/>
  <c r="H5152" i="1"/>
  <c r="U3709" i="1"/>
  <c r="U4643" i="1"/>
  <c r="H4153" i="1"/>
  <c r="I6449" i="1"/>
  <c r="V6946" i="1"/>
  <c r="K7304" i="1"/>
  <c r="K8159" i="1"/>
  <c r="L3649" i="1"/>
  <c r="K4671" i="1"/>
  <c r="L6454" i="1"/>
  <c r="I1438" i="1"/>
  <c r="L2750" i="1"/>
  <c r="H6044" i="1"/>
  <c r="K1864" i="1"/>
  <c r="H3378" i="1"/>
  <c r="K7803" i="1"/>
  <c r="K7453" i="1"/>
  <c r="K2561" i="1"/>
  <c r="K2414" i="1"/>
  <c r="K1421" i="1"/>
  <c r="L6285" i="1"/>
  <c r="F6044" i="1"/>
  <c r="F2447" i="1"/>
  <c r="K4584" i="1"/>
  <c r="K3863" i="1"/>
  <c r="L2800" i="1"/>
  <c r="K4475" i="1"/>
  <c r="P6326" i="1"/>
  <c r="P2814" i="1"/>
  <c r="F5656" i="1"/>
  <c r="U2241" i="1"/>
  <c r="H5943" i="1"/>
  <c r="I83" i="1"/>
  <c r="J7601" i="1"/>
  <c r="J2617" i="1"/>
  <c r="U3526" i="1"/>
  <c r="K4002" i="1"/>
  <c r="F3369" i="1"/>
  <c r="M6299" i="1"/>
  <c r="P6454" i="1"/>
  <c r="T3469" i="1"/>
  <c r="N1147" i="1"/>
  <c r="J1362" i="1"/>
  <c r="J4863" i="1"/>
  <c r="K5285" i="1"/>
  <c r="V2731" i="1"/>
  <c r="F348" i="1"/>
  <c r="I5990" i="1"/>
  <c r="K3581" i="1"/>
  <c r="L2763" i="1"/>
  <c r="L485" i="1"/>
  <c r="U3833" i="1"/>
  <c r="U223" i="1"/>
  <c r="L6821" i="1"/>
  <c r="K4357" i="1"/>
  <c r="K4951" i="1"/>
  <c r="H3682" i="1"/>
  <c r="P3936" i="1"/>
  <c r="F4348" i="1"/>
  <c r="M4983" i="1"/>
  <c r="U6763" i="1"/>
  <c r="N5098" i="1"/>
  <c r="M4254" i="1"/>
  <c r="N996" i="1"/>
  <c r="M5551" i="1"/>
  <c r="I1547" i="1"/>
  <c r="K6419" i="1"/>
  <c r="I1673" i="1"/>
  <c r="L2673" i="1"/>
  <c r="H5785" i="1"/>
  <c r="U5528" i="1"/>
  <c r="M4562" i="1"/>
  <c r="J6899" i="1"/>
  <c r="F5723" i="1"/>
  <c r="J6703" i="1"/>
  <c r="F2957" i="1"/>
  <c r="U6195" i="1"/>
  <c r="H6461" i="1"/>
  <c r="P3614" i="1"/>
  <c r="K427" i="1"/>
  <c r="V4806" i="1"/>
  <c r="K5687" i="1"/>
  <c r="K1008" i="1"/>
  <c r="K965" i="1"/>
  <c r="J311" i="1"/>
  <c r="K563" i="1"/>
  <c r="K4438" i="1"/>
  <c r="K6351" i="1"/>
  <c r="I3056" i="1"/>
  <c r="F5265" i="1"/>
  <c r="K4653" i="1"/>
  <c r="P1580" i="1"/>
  <c r="N1801" i="1"/>
  <c r="K807" i="1"/>
  <c r="I5830" i="1"/>
  <c r="L6149" i="1"/>
  <c r="M3378" i="1"/>
  <c r="U4121" i="1"/>
  <c r="N481" i="1"/>
  <c r="K671" i="1"/>
  <c r="K630" i="1"/>
  <c r="T6058" i="1"/>
  <c r="L508" i="1"/>
  <c r="K1820" i="1"/>
  <c r="H4896" i="1"/>
  <c r="K6537" i="1"/>
  <c r="V4616" i="1"/>
  <c r="K5025" i="1"/>
  <c r="K8280" i="1"/>
  <c r="N319" i="1"/>
  <c r="J904" i="1"/>
  <c r="T6458" i="1"/>
  <c r="H4655" i="1"/>
  <c r="L6488" i="1"/>
  <c r="I1418" i="1"/>
  <c r="U491" i="1"/>
  <c r="F813" i="1"/>
  <c r="U5183" i="1"/>
  <c r="M6739" i="1"/>
  <c r="K6606" i="1"/>
  <c r="U706" i="1"/>
  <c r="I865" i="1"/>
  <c r="P6409" i="1"/>
  <c r="K6544" i="1"/>
  <c r="U6194" i="1"/>
  <c r="N5639" i="1"/>
  <c r="K7372" i="1"/>
  <c r="N3522" i="1"/>
  <c r="I1841" i="1"/>
  <c r="U5377" i="1"/>
  <c r="K6593" i="1"/>
  <c r="U4702" i="1"/>
  <c r="L6497" i="1"/>
  <c r="U5673" i="1"/>
  <c r="K1017" i="1"/>
  <c r="F5870" i="1"/>
  <c r="I4366" i="1"/>
  <c r="K878" i="1"/>
  <c r="K191" i="1"/>
  <c r="M2692" i="1"/>
  <c r="K6486" i="1"/>
  <c r="P4010" i="1"/>
  <c r="H6801" i="1"/>
  <c r="K2493" i="1"/>
  <c r="F2434" i="1"/>
  <c r="U4250" i="1"/>
  <c r="N5733" i="1"/>
  <c r="K3313" i="1"/>
  <c r="L5939" i="1"/>
  <c r="K515" i="1"/>
  <c r="K6487" i="1"/>
  <c r="K1618" i="1"/>
  <c r="K3344" i="1"/>
  <c r="H3033" i="1"/>
  <c r="L6593" i="1"/>
  <c r="J7738" i="1"/>
  <c r="N5913" i="1"/>
  <c r="U3680" i="1"/>
  <c r="L8209" i="1"/>
  <c r="P5885" i="1"/>
  <c r="J7531" i="1"/>
  <c r="K4232" i="1"/>
  <c r="L6545" i="1"/>
  <c r="M4483" i="1"/>
  <c r="J6326" i="1"/>
  <c r="K3520" i="1"/>
  <c r="K2551" i="1"/>
  <c r="K3055" i="1"/>
  <c r="V3868" i="1"/>
  <c r="L2982" i="1"/>
  <c r="K1734" i="1"/>
  <c r="N4651" i="1"/>
  <c r="M3219" i="1"/>
  <c r="J4813" i="1"/>
  <c r="K2510" i="1"/>
  <c r="T6160" i="1"/>
  <c r="N3663" i="1"/>
  <c r="N2552" i="1"/>
  <c r="L3122" i="1"/>
  <c r="F4951" i="1"/>
  <c r="K4142" i="1"/>
  <c r="U3556" i="1"/>
  <c r="P6045" i="1"/>
  <c r="L1512" i="1"/>
  <c r="L2874" i="1"/>
  <c r="K7118" i="1"/>
  <c r="K5092" i="1"/>
  <c r="T5431" i="1"/>
  <c r="T2509" i="1"/>
  <c r="K1358" i="1"/>
  <c r="V6739" i="1"/>
  <c r="I2550" i="1"/>
  <c r="V6088" i="1"/>
  <c r="T5794" i="1"/>
  <c r="F3966" i="1"/>
  <c r="V3033" i="1"/>
  <c r="K5974" i="1"/>
  <c r="P2036" i="1"/>
  <c r="L2661" i="1"/>
  <c r="J7713" i="1"/>
  <c r="T6326" i="1"/>
  <c r="N4348" i="1"/>
  <c r="K243" i="1"/>
  <c r="K6511" i="1"/>
  <c r="L2796" i="1"/>
  <c r="J5037" i="1"/>
  <c r="K3222" i="1"/>
  <c r="J3280" i="1"/>
  <c r="F4517" i="1"/>
  <c r="I3489" i="1"/>
  <c r="K453" i="1"/>
  <c r="L6635" i="1"/>
  <c r="U2239" i="1"/>
  <c r="K6801" i="1"/>
  <c r="K293" i="1"/>
  <c r="N6947" i="1"/>
  <c r="K565" i="1"/>
  <c r="M4511" i="1"/>
  <c r="I3711" i="1"/>
  <c r="H6524" i="1"/>
  <c r="V1582" i="1"/>
  <c r="F4978" i="1"/>
  <c r="K1622" i="1"/>
  <c r="T1691" i="1"/>
  <c r="K1074" i="1"/>
  <c r="K1830" i="1"/>
  <c r="F6500" i="1"/>
  <c r="L5895" i="1"/>
  <c r="N3378" i="1"/>
  <c r="J3337" i="1"/>
  <c r="P5551" i="1"/>
  <c r="K1458" i="1"/>
  <c r="K4795" i="1"/>
  <c r="K6248" i="1"/>
  <c r="K576" i="1"/>
  <c r="K3618" i="1"/>
  <c r="K2852" i="1"/>
  <c r="M5521" i="1"/>
  <c r="K6867" i="1"/>
  <c r="K8098" i="1"/>
  <c r="K8281" i="1"/>
  <c r="L6803" i="1"/>
  <c r="J4654" i="1"/>
  <c r="L1079" i="1"/>
  <c r="K6251" i="1"/>
  <c r="P5464" i="1"/>
  <c r="T3942" i="1"/>
  <c r="N3021" i="1"/>
  <c r="L3239" i="1"/>
  <c r="T3591" i="1"/>
  <c r="J6467" i="1"/>
  <c r="V5930" i="1"/>
  <c r="K2894" i="1"/>
  <c r="K3120" i="1"/>
  <c r="P5909" i="1"/>
  <c r="L5238" i="1"/>
  <c r="I3639" i="1"/>
  <c r="H904" i="1"/>
  <c r="V6300" i="1"/>
  <c r="F6010" i="1"/>
  <c r="K5581" i="1"/>
  <c r="V2790" i="1"/>
  <c r="F6497" i="1"/>
  <c r="N74" i="1"/>
  <c r="N5284" i="1"/>
  <c r="L773" i="1"/>
  <c r="M1727" i="1"/>
  <c r="F6625" i="1"/>
  <c r="F5476" i="1"/>
  <c r="H5241" i="1"/>
  <c r="V5891" i="1"/>
  <c r="F5064" i="1"/>
  <c r="J2670" i="1"/>
  <c r="J3549" i="1"/>
  <c r="V3422" i="1"/>
  <c r="J5904" i="1"/>
  <c r="U2792" i="1"/>
  <c r="M7230" i="1"/>
  <c r="L2395" i="1"/>
  <c r="N2429" i="1"/>
  <c r="L3790" i="1"/>
  <c r="H5371" i="1"/>
  <c r="J5610" i="1"/>
  <c r="T5999" i="1"/>
  <c r="F5424" i="1"/>
  <c r="K4469" i="1"/>
  <c r="I7682" i="1"/>
  <c r="I7619" i="1"/>
  <c r="J2235" i="1"/>
  <c r="I3485" i="1"/>
  <c r="F5371" i="1"/>
  <c r="H6497" i="1"/>
  <c r="K1857" i="1"/>
  <c r="I7681" i="1"/>
  <c r="L2671" i="1"/>
  <c r="U6318" i="1"/>
  <c r="M6022" i="1"/>
  <c r="I1149" i="1"/>
  <c r="U3009" i="1"/>
  <c r="L1348" i="1"/>
  <c r="N2555" i="1"/>
  <c r="I3942" i="1"/>
  <c r="H5999" i="1"/>
  <c r="K4634" i="1"/>
  <c r="J7749" i="1"/>
  <c r="H1211" i="1"/>
  <c r="N2239" i="1"/>
  <c r="K1827" i="1"/>
  <c r="I7427" i="1"/>
  <c r="H1665" i="1"/>
  <c r="K8177" i="1"/>
  <c r="N5829" i="1"/>
  <c r="H6615" i="1"/>
  <c r="L3939" i="1"/>
  <c r="K6270" i="1"/>
  <c r="P6285" i="1"/>
  <c r="N6948" i="1"/>
  <c r="U3635" i="1"/>
  <c r="J3168" i="1"/>
  <c r="P5086" i="1"/>
  <c r="U4025" i="1"/>
  <c r="K2009" i="1"/>
  <c r="K2626" i="1"/>
  <c r="K3968" i="1"/>
  <c r="K4829" i="1"/>
  <c r="K3597" i="1"/>
  <c r="I7778" i="1"/>
  <c r="P3952" i="1"/>
  <c r="K2921" i="1"/>
  <c r="J7667" i="1"/>
  <c r="M2160" i="1"/>
  <c r="K112" i="1"/>
  <c r="K1404" i="1"/>
  <c r="V3569" i="1"/>
  <c r="L6462" i="1"/>
  <c r="T1225" i="1"/>
  <c r="T2340" i="1"/>
  <c r="M2929" i="1"/>
  <c r="J4723" i="1"/>
  <c r="N4821" i="1"/>
  <c r="M1863" i="1"/>
  <c r="F403" i="1"/>
  <c r="L4139" i="1"/>
  <c r="F2995" i="1"/>
  <c r="L364" i="1"/>
  <c r="L996" i="1"/>
  <c r="V5086" i="1"/>
  <c r="M5830" i="1"/>
  <c r="N6625" i="1"/>
  <c r="F5568" i="1"/>
  <c r="K6734" i="1"/>
  <c r="L2443" i="1"/>
  <c r="I7763" i="1"/>
  <c r="U5919" i="1"/>
  <c r="J2179" i="1"/>
  <c r="F2908" i="1"/>
  <c r="K3666" i="1"/>
  <c r="U2235" i="1"/>
  <c r="L3323" i="1"/>
  <c r="M6193" i="1"/>
  <c r="I5833" i="1"/>
  <c r="P4726" i="1"/>
  <c r="V8238" i="1"/>
  <c r="T3657" i="1"/>
  <c r="K5464" i="1"/>
  <c r="L2992" i="1"/>
  <c r="L4307" i="1"/>
  <c r="I5308" i="1"/>
  <c r="J7711" i="1"/>
  <c r="K631" i="1"/>
  <c r="K207" i="1"/>
  <c r="J3996" i="1"/>
  <c r="K827" i="1"/>
  <c r="T1245" i="1"/>
  <c r="K3028" i="1"/>
  <c r="K7163" i="1"/>
  <c r="T3512" i="1"/>
  <c r="I6852" i="1"/>
  <c r="F7950" i="1"/>
  <c r="K1520" i="1"/>
  <c r="F4679" i="1"/>
  <c r="K1218" i="1"/>
  <c r="T5735" i="1"/>
  <c r="M3765" i="1"/>
  <c r="M6317" i="1"/>
  <c r="K2773" i="1"/>
  <c r="L194" i="1"/>
  <c r="L7870" i="1"/>
  <c r="K1287" i="1"/>
  <c r="I7731" i="1"/>
  <c r="K780" i="1"/>
  <c r="T5607" i="1"/>
  <c r="P6784" i="1"/>
  <c r="I7743" i="1"/>
  <c r="L3229" i="1"/>
  <c r="J7689" i="1"/>
  <c r="N5172" i="1"/>
  <c r="V4939" i="1"/>
  <c r="N4301" i="1"/>
  <c r="L919" i="1"/>
  <c r="T4270" i="1"/>
  <c r="I7602" i="1"/>
  <c r="M1691" i="1"/>
  <c r="K1755" i="1"/>
  <c r="K5909" i="1"/>
  <c r="P4379" i="1"/>
  <c r="L2324" i="1"/>
  <c r="K6387" i="1"/>
  <c r="L3704" i="1"/>
  <c r="U5702" i="1"/>
  <c r="L3372" i="1"/>
  <c r="P2572" i="1"/>
  <c r="I2947" i="1"/>
  <c r="T6229" i="1"/>
  <c r="K723" i="1"/>
  <c r="M5265" i="1"/>
  <c r="I3821" i="1"/>
  <c r="F5936" i="1"/>
  <c r="L6300" i="1"/>
  <c r="K468" i="1"/>
  <c r="I2319" i="1"/>
  <c r="L1912" i="1"/>
  <c r="N4372" i="1"/>
  <c r="F4306" i="1"/>
  <c r="K4808" i="1"/>
  <c r="N2036" i="1"/>
  <c r="L6903" i="1"/>
  <c r="I5606" i="1"/>
  <c r="K3374" i="1"/>
  <c r="K5300" i="1"/>
  <c r="U3224" i="1"/>
  <c r="K1411" i="1"/>
  <c r="F5025" i="1"/>
  <c r="N3502" i="1"/>
  <c r="L7328" i="1"/>
  <c r="K4172" i="1"/>
  <c r="J7704" i="1"/>
  <c r="P2692" i="1"/>
  <c r="J996" i="1"/>
  <c r="K8065" i="1"/>
  <c r="I6869" i="1"/>
  <c r="K3241" i="1"/>
  <c r="K7308" i="1"/>
  <c r="J7573" i="1"/>
  <c r="J1688" i="1"/>
  <c r="L2057" i="1"/>
  <c r="U4796" i="1"/>
  <c r="L2052" i="1"/>
  <c r="I7709" i="1"/>
  <c r="K1660" i="1"/>
  <c r="I1335" i="1"/>
  <c r="L2644" i="1"/>
  <c r="T3403" i="1"/>
  <c r="L6763" i="1"/>
  <c r="M6894" i="1"/>
  <c r="P2628" i="1"/>
  <c r="I89" i="1"/>
  <c r="K5445" i="1"/>
  <c r="L3633" i="1"/>
  <c r="H4048" i="1"/>
  <c r="P5238" i="1"/>
  <c r="J7805" i="1"/>
  <c r="P6188" i="1"/>
  <c r="L5977" i="1"/>
  <c r="V4132" i="1"/>
  <c r="T7517" i="1"/>
  <c r="K4243" i="1"/>
  <c r="N4987" i="1"/>
  <c r="U3946" i="1"/>
  <c r="N1247" i="1"/>
  <c r="P6585" i="1"/>
  <c r="K4731" i="1"/>
  <c r="H1973" i="1"/>
  <c r="N3026" i="1"/>
  <c r="P6838" i="1"/>
  <c r="L1149" i="1"/>
  <c r="L6011" i="1"/>
  <c r="P299" i="1"/>
  <c r="N3631" i="1"/>
  <c r="P5556" i="1"/>
  <c r="K6020" i="1"/>
  <c r="P2957" i="1"/>
  <c r="P4643" i="1"/>
  <c r="I7598" i="1"/>
  <c r="U6118" i="1"/>
  <c r="K5203" i="1"/>
  <c r="I7678" i="1"/>
  <c r="M2861" i="1"/>
  <c r="K808" i="1"/>
  <c r="L758" i="1"/>
  <c r="L2645" i="1"/>
  <c r="K4778" i="1"/>
  <c r="K1079" i="1"/>
  <c r="K83" i="1"/>
  <c r="M1586" i="1"/>
  <c r="K4578" i="1"/>
  <c r="K7073" i="1"/>
  <c r="I4813" i="1"/>
  <c r="H2617" i="1"/>
  <c r="I1078" i="1"/>
  <c r="L6576" i="1"/>
  <c r="I7601" i="1"/>
  <c r="U4510" i="1"/>
  <c r="M1821" i="1"/>
  <c r="K7500" i="1"/>
  <c r="U4654" i="1"/>
  <c r="V3780" i="1"/>
  <c r="T5413" i="1"/>
  <c r="L6064" i="1"/>
  <c r="U6825" i="1"/>
  <c r="L6690" i="1"/>
  <c r="K4099" i="1"/>
  <c r="K3385" i="1"/>
  <c r="P6451" i="1"/>
  <c r="T6060" i="1"/>
  <c r="F3372" i="1"/>
  <c r="J7690" i="1"/>
  <c r="V3826" i="1"/>
  <c r="P5098" i="1"/>
  <c r="K1012" i="1"/>
  <c r="J7774" i="1"/>
  <c r="K4351" i="1"/>
  <c r="K554" i="1"/>
  <c r="J1919" i="1"/>
  <c r="K7286" i="1"/>
  <c r="M5676" i="1"/>
  <c r="H4380" i="1"/>
  <c r="K6340" i="1"/>
  <c r="U3800" i="1"/>
  <c r="I4601" i="1"/>
  <c r="I5121" i="1"/>
  <c r="T4673" i="1"/>
  <c r="I7688" i="1"/>
  <c r="N6756" i="1"/>
  <c r="K4625" i="1"/>
  <c r="H2692" i="1"/>
  <c r="V2794" i="1"/>
  <c r="L1923" i="1"/>
  <c r="K2040" i="1"/>
  <c r="I6639" i="1"/>
  <c r="L7612" i="1"/>
  <c r="L7418" i="1"/>
  <c r="F6748" i="1"/>
  <c r="V2555" i="1"/>
  <c r="H5656" i="1"/>
  <c r="K7157" i="1"/>
  <c r="K3296" i="1"/>
  <c r="F5441" i="1"/>
  <c r="K5463" i="1"/>
  <c r="K2355" i="1"/>
  <c r="J3821" i="1"/>
  <c r="K7267" i="1"/>
  <c r="N2102" i="1"/>
  <c r="U4714" i="1"/>
  <c r="U5431" i="1"/>
  <c r="L7245" i="1"/>
  <c r="L5152" i="1"/>
  <c r="T1054" i="1"/>
  <c r="L8206" i="1"/>
  <c r="K7306" i="1"/>
  <c r="K7370" i="1"/>
  <c r="M5202" i="1"/>
  <c r="L2731" i="1"/>
  <c r="K3094" i="1"/>
  <c r="K3247" i="1"/>
  <c r="N659" i="1"/>
  <c r="H2810" i="1"/>
  <c r="U3591" i="1"/>
  <c r="I7631" i="1"/>
  <c r="J894" i="1"/>
  <c r="V3119" i="1"/>
  <c r="J6152" i="1"/>
  <c r="K4799" i="1"/>
  <c r="K4148" i="1"/>
  <c r="L3568" i="1"/>
  <c r="P1228" i="1"/>
  <c r="F3625" i="1"/>
  <c r="K8282" i="1"/>
  <c r="K446" i="1"/>
  <c r="T902" i="1"/>
  <c r="J2486" i="1"/>
  <c r="M4992" i="1"/>
  <c r="T4251" i="1"/>
  <c r="L8303" i="1"/>
  <c r="U3918" i="1"/>
  <c r="L5155" i="1"/>
  <c r="K104" i="1"/>
  <c r="N499" i="1"/>
  <c r="V2652" i="1"/>
  <c r="L2608" i="1"/>
  <c r="J621" i="1"/>
  <c r="I3867" i="1"/>
  <c r="V2967" i="1"/>
  <c r="K4261" i="1"/>
  <c r="H4581" i="1"/>
  <c r="I7795" i="1"/>
  <c r="F3544" i="1"/>
  <c r="F1348" i="1"/>
  <c r="K1883" i="1"/>
  <c r="V2730" i="1"/>
  <c r="N2842" i="1"/>
  <c r="U4851" i="1"/>
  <c r="L7228" i="1"/>
  <c r="L2598" i="1"/>
  <c r="U305" i="1"/>
  <c r="L4695" i="1"/>
  <c r="F5018" i="1"/>
  <c r="K8107" i="1"/>
  <c r="H3978" i="1"/>
  <c r="F1333" i="1"/>
  <c r="L1212" i="1"/>
  <c r="L2299" i="1"/>
  <c r="L3244" i="1"/>
  <c r="U6730" i="1"/>
  <c r="L7" i="1"/>
  <c r="V4341" i="1"/>
  <c r="K266" i="1"/>
  <c r="K1254" i="1"/>
  <c r="L4428" i="1"/>
  <c r="N376" i="1"/>
  <c r="K1213" i="1"/>
  <c r="K463" i="1"/>
  <c r="V4628" i="1"/>
  <c r="L5018" i="1"/>
  <c r="L3422" i="1"/>
  <c r="K7566" i="1"/>
  <c r="K1188" i="1"/>
  <c r="L4301" i="1"/>
  <c r="N7349" i="1"/>
  <c r="J3221" i="1"/>
  <c r="H4983" i="1"/>
  <c r="M5752" i="1"/>
  <c r="U7663" i="1"/>
  <c r="K7973" i="1"/>
  <c r="K4333" i="1"/>
  <c r="K401" i="1"/>
  <c r="K875" i="1"/>
  <c r="V6262" i="1"/>
  <c r="L2829" i="1"/>
  <c r="N2493" i="1"/>
  <c r="M6490" i="1"/>
  <c r="H5066" i="1"/>
  <c r="H5702" i="1"/>
  <c r="J7032" i="1"/>
  <c r="H3997" i="1"/>
  <c r="K546" i="1"/>
  <c r="P5728" i="1"/>
  <c r="F4643" i="1"/>
  <c r="U5636" i="1"/>
  <c r="K6515" i="1"/>
  <c r="V3671" i="1"/>
  <c r="K2357" i="1"/>
  <c r="H4435" i="1"/>
  <c r="L1074" i="1"/>
  <c r="K5137" i="1"/>
  <c r="K8052" i="1"/>
  <c r="K3656" i="1"/>
  <c r="N1810" i="1"/>
  <c r="H2967" i="1"/>
  <c r="V6480" i="1"/>
  <c r="V2052" i="1"/>
  <c r="N4664" i="1"/>
  <c r="K2628" i="1"/>
  <c r="K8149" i="1"/>
  <c r="J5740" i="1"/>
  <c r="K6534" i="1"/>
  <c r="T3169" i="1"/>
  <c r="L5700" i="1"/>
  <c r="I2894" i="1"/>
  <c r="M594" i="1"/>
  <c r="F874" i="1"/>
  <c r="T3438" i="1"/>
  <c r="V1039" i="1"/>
  <c r="J6014" i="1"/>
  <c r="H5726" i="1"/>
  <c r="L4505" i="1"/>
  <c r="L7330" i="1"/>
  <c r="K4191" i="1"/>
  <c r="P4341" i="1"/>
  <c r="K3837" i="1"/>
  <c r="M3653" i="1"/>
  <c r="U3522" i="1"/>
  <c r="K1091" i="1"/>
  <c r="T4159" i="1"/>
  <c r="U4562" i="1"/>
  <c r="H4188" i="1"/>
  <c r="M4116" i="1"/>
  <c r="K6075" i="1"/>
  <c r="L3884" i="1"/>
  <c r="P5371" i="1"/>
  <c r="M6078" i="1"/>
  <c r="V2800" i="1"/>
  <c r="K2997" i="1"/>
  <c r="V3991" i="1"/>
  <c r="I192" i="1"/>
  <c r="I5198" i="1"/>
  <c r="L6442" i="1"/>
  <c r="N675" i="1"/>
  <c r="I7642" i="1"/>
  <c r="T2869" i="1"/>
  <c r="H6547" i="1"/>
  <c r="H3559" i="1"/>
  <c r="L3991" i="1"/>
  <c r="K160" i="1"/>
  <c r="J2977" i="1"/>
  <c r="M6932" i="1"/>
  <c r="N6500" i="1"/>
  <c r="J7331" i="1"/>
  <c r="K1806" i="1"/>
  <c r="K4915" i="1"/>
  <c r="F3165" i="1"/>
  <c r="H2054" i="1"/>
  <c r="T4723" i="1"/>
  <c r="P4951" i="1"/>
  <c r="F2416" i="1"/>
  <c r="L4913" i="1"/>
  <c r="N8309" i="1"/>
  <c r="V5615" i="1"/>
  <c r="I3991" i="1"/>
  <c r="I7674" i="1"/>
  <c r="T5156" i="1"/>
  <c r="H6784" i="1"/>
  <c r="J5315" i="1"/>
  <c r="K2144" i="1"/>
  <c r="F3535" i="1"/>
  <c r="L6322" i="1"/>
  <c r="I6275" i="1"/>
  <c r="T1237" i="1"/>
  <c r="P5723" i="1"/>
  <c r="K8172" i="1"/>
  <c r="V4383" i="1"/>
  <c r="H2297" i="1"/>
  <c r="H5453" i="1"/>
  <c r="M5913" i="1"/>
  <c r="K7992" i="1"/>
  <c r="T4315" i="1"/>
  <c r="K5209" i="1"/>
  <c r="M3280" i="1"/>
  <c r="T6270" i="1"/>
  <c r="H1245" i="1"/>
  <c r="V1547" i="1"/>
  <c r="K4335" i="1"/>
  <c r="J7640" i="1"/>
  <c r="N4269" i="1"/>
  <c r="V3285" i="1"/>
  <c r="M3991" i="1"/>
  <c r="K568" i="1"/>
  <c r="K7270" i="1"/>
  <c r="L8171" i="1"/>
  <c r="P3490" i="1"/>
  <c r="K2183" i="1"/>
  <c r="K2842" i="1"/>
  <c r="L5524" i="1"/>
  <c r="H5602" i="1"/>
  <c r="P4115" i="1"/>
  <c r="J2756" i="1"/>
  <c r="K4537" i="1"/>
  <c r="M4792" i="1"/>
  <c r="T1669" i="1"/>
  <c r="M5155" i="1"/>
  <c r="M6077" i="1"/>
  <c r="K4713" i="1"/>
  <c r="K3823" i="1"/>
  <c r="K5099" i="1"/>
  <c r="H3585" i="1"/>
  <c r="K3243" i="1"/>
  <c r="I6388" i="1"/>
  <c r="J6932" i="1"/>
  <c r="U5093" i="1"/>
  <c r="V6428" i="1"/>
  <c r="K3654" i="1"/>
  <c r="N4641" i="1"/>
  <c r="U3611" i="1"/>
  <c r="L5009" i="1"/>
  <c r="J6679" i="1"/>
  <c r="I1669" i="1"/>
  <c r="V659" i="1"/>
  <c r="U7056" i="1"/>
  <c r="T1580" i="1"/>
  <c r="I4119" i="1"/>
  <c r="T2680" i="1"/>
  <c r="L3581" i="1"/>
  <c r="K2583" i="1"/>
  <c r="I7791" i="1"/>
  <c r="P2441" i="1"/>
  <c r="K441" i="1"/>
  <c r="T5302" i="1"/>
  <c r="F5464" i="1"/>
  <c r="U1533" i="1"/>
  <c r="F2185" i="1"/>
  <c r="K6263" i="1"/>
  <c r="J3157" i="1"/>
  <c r="K3499" i="1"/>
  <c r="I5485" i="1"/>
  <c r="J4236" i="1"/>
  <c r="I6168" i="1"/>
  <c r="L3098" i="1"/>
  <c r="F5316" i="1"/>
  <c r="H3000" i="1"/>
  <c r="K818" i="1"/>
  <c r="L6908" i="1"/>
  <c r="U5462" i="1"/>
  <c r="T5480" i="1"/>
  <c r="L5302" i="1"/>
  <c r="L2596" i="1"/>
  <c r="U5660" i="1"/>
  <c r="U4914" i="1"/>
  <c r="K2191" i="1"/>
  <c r="K1681" i="1"/>
  <c r="K5460" i="1"/>
  <c r="L2217" i="1"/>
  <c r="M5680" i="1"/>
  <c r="L2832" i="1"/>
  <c r="H3900" i="1"/>
  <c r="V4726" i="1"/>
  <c r="H3827" i="1"/>
  <c r="J2052" i="1"/>
  <c r="U2455" i="1"/>
  <c r="I7802" i="1"/>
  <c r="U1972" i="1"/>
  <c r="N5424" i="1"/>
  <c r="T2059" i="1"/>
  <c r="N2687" i="1"/>
  <c r="K5519" i="1"/>
  <c r="V481" i="1"/>
  <c r="U4388" i="1"/>
  <c r="F2209" i="1"/>
  <c r="K8136" i="1"/>
  <c r="K6214" i="1"/>
  <c r="P5007" i="1"/>
  <c r="K5536" i="1"/>
  <c r="U4001" i="1"/>
  <c r="K2197" i="1"/>
  <c r="P4574" i="1"/>
  <c r="F6545" i="1"/>
  <c r="N5710" i="1"/>
  <c r="J7401" i="1"/>
  <c r="I5315" i="1"/>
  <c r="N4380" i="1"/>
  <c r="I164" i="1"/>
  <c r="K6007" i="1"/>
  <c r="L3514" i="1"/>
  <c r="I7447" i="1"/>
  <c r="I6551" i="1"/>
  <c r="T4664" i="1"/>
  <c r="J4426" i="1"/>
  <c r="L311" i="1"/>
  <c r="K7950" i="1"/>
  <c r="F3818" i="1"/>
  <c r="K1931" i="1"/>
  <c r="L7474" i="1"/>
  <c r="U5723" i="1"/>
  <c r="J2717" i="1"/>
  <c r="T5755" i="1"/>
  <c r="F1750" i="1"/>
  <c r="L2391" i="1"/>
  <c r="L2908" i="1"/>
  <c r="K1420" i="1"/>
  <c r="F4570" i="1"/>
  <c r="J4502" i="1"/>
  <c r="N1172" i="1"/>
  <c r="J3104" i="1"/>
  <c r="L3285" i="1"/>
  <c r="I7626" i="1"/>
  <c r="K7112" i="1"/>
  <c r="N3884" i="1"/>
  <c r="U1445" i="1"/>
  <c r="H5260" i="1"/>
  <c r="M6348" i="1"/>
  <c r="V6484" i="1"/>
  <c r="P5016" i="1"/>
  <c r="V3644" i="1"/>
  <c r="K105" i="1"/>
  <c r="J7593" i="1"/>
  <c r="P3634" i="1"/>
  <c r="M1908" i="1"/>
  <c r="I7774" i="1"/>
  <c r="J6705" i="1"/>
  <c r="K2554" i="1"/>
  <c r="K71" i="1"/>
  <c r="I3233" i="1"/>
  <c r="P1243" i="1"/>
  <c r="K6622" i="1"/>
  <c r="L4888" i="1"/>
  <c r="K393" i="1"/>
  <c r="L3208" i="1"/>
  <c r="H4037" i="1"/>
  <c r="F5009" i="1"/>
  <c r="K7482" i="1"/>
  <c r="P519" i="1"/>
  <c r="T6585" i="1"/>
  <c r="L2851" i="1"/>
  <c r="F4778" i="1"/>
  <c r="I1484" i="1"/>
  <c r="H5820" i="1"/>
  <c r="L584" i="1"/>
  <c r="K2101" i="1"/>
  <c r="N1039" i="1"/>
  <c r="I6454" i="1"/>
  <c r="K6528" i="1"/>
  <c r="U2730" i="1"/>
  <c r="K3513" i="1"/>
  <c r="F1830" i="1"/>
  <c r="K3704" i="1"/>
  <c r="U4987" i="1"/>
  <c r="F2823" i="1"/>
  <c r="J5058" i="1"/>
  <c r="V1172" i="1"/>
  <c r="L4343" i="1"/>
  <c r="J5005" i="1"/>
  <c r="V6124" i="1"/>
  <c r="I1705" i="1"/>
  <c r="F5629" i="1"/>
  <c r="I6784" i="1"/>
  <c r="K917" i="1"/>
  <c r="K3905" i="1"/>
  <c r="K4345" i="1"/>
  <c r="K5964" i="1"/>
  <c r="J4182" i="1"/>
  <c r="H5353" i="1"/>
  <c r="K5206" i="1"/>
  <c r="V135" i="1"/>
  <c r="K4431" i="1"/>
  <c r="U5202" i="1"/>
  <c r="F5039" i="1"/>
  <c r="U4307" i="1"/>
  <c r="U4309" i="1"/>
  <c r="P4347" i="1"/>
  <c r="L3022" i="1"/>
  <c r="T1892" i="1"/>
  <c r="P4118" i="1"/>
  <c r="U6009" i="1"/>
  <c r="N3780" i="1"/>
  <c r="K3991" i="1"/>
  <c r="K770" i="1"/>
  <c r="U5734" i="1"/>
  <c r="L319" i="1"/>
  <c r="U313" i="1"/>
  <c r="L4792" i="1"/>
  <c r="J4329" i="1"/>
  <c r="K3113" i="1"/>
  <c r="K1150" i="1"/>
  <c r="J4103" i="1"/>
  <c r="K2720" i="1"/>
  <c r="I7620" i="1"/>
  <c r="K347" i="1"/>
  <c r="L3431" i="1"/>
  <c r="V6098" i="1"/>
  <c r="K927" i="1"/>
  <c r="K6647" i="1"/>
  <c r="K1913" i="1"/>
  <c r="K6071" i="1"/>
  <c r="K2422" i="1"/>
  <c r="H6060" i="1"/>
  <c r="T5830" i="1"/>
  <c r="L2230" i="1"/>
  <c r="P3818" i="1"/>
  <c r="I2553" i="1"/>
  <c r="K6092" i="1"/>
  <c r="N3991" i="1"/>
  <c r="P6801" i="1"/>
  <c r="U902" i="1"/>
  <c r="V5221" i="1"/>
  <c r="K3006" i="1"/>
  <c r="F4246" i="1"/>
  <c r="N3765" i="1"/>
  <c r="L4611" i="1"/>
  <c r="T519" i="1"/>
  <c r="L6617" i="1"/>
  <c r="H3996" i="1"/>
  <c r="P4693" i="1"/>
  <c r="K2497" i="1"/>
  <c r="K3176" i="1"/>
  <c r="K7161" i="1"/>
  <c r="U4834" i="1"/>
  <c r="J6095" i="1"/>
  <c r="T4048" i="1"/>
  <c r="V1665" i="1"/>
  <c r="K7094" i="1"/>
  <c r="K8103" i="1"/>
  <c r="P3999" i="1"/>
  <c r="M1389" i="1"/>
  <c r="N5551" i="1"/>
  <c r="F4168" i="1"/>
  <c r="J5652" i="1"/>
  <c r="K5150" i="1"/>
  <c r="K8263" i="1"/>
  <c r="F3403" i="1"/>
  <c r="N3842" i="1"/>
  <c r="M4837" i="1"/>
  <c r="I7835" i="1"/>
  <c r="H5949" i="1"/>
  <c r="M3099" i="1"/>
  <c r="U1830" i="1"/>
  <c r="N3253" i="1"/>
  <c r="I7433" i="1"/>
  <c r="P1024" i="1"/>
  <c r="H1944" i="1"/>
  <c r="L157" i="1"/>
  <c r="I2817" i="1"/>
  <c r="I3654" i="1"/>
  <c r="V1637" i="1"/>
  <c r="L39" i="1"/>
  <c r="H2308" i="1"/>
  <c r="I2823" i="1"/>
  <c r="K106" i="1"/>
  <c r="I4977" i="1"/>
  <c r="H3460" i="1"/>
  <c r="U188" i="1"/>
  <c r="L4219" i="1"/>
  <c r="L3165" i="1"/>
  <c r="T3002" i="1"/>
  <c r="H1884" i="1"/>
  <c r="J4709" i="1"/>
  <c r="H6852" i="1"/>
  <c r="K3538" i="1"/>
  <c r="J6060" i="1"/>
  <c r="M4341" i="1"/>
  <c r="K4773" i="1"/>
  <c r="T3217" i="1"/>
  <c r="H2231" i="1"/>
  <c r="I3501" i="1"/>
  <c r="L1919" i="1"/>
  <c r="H4703" i="1"/>
  <c r="N2568" i="1"/>
  <c r="T4341" i="1"/>
  <c r="T5574" i="1"/>
  <c r="H996" i="1"/>
  <c r="K4385" i="1"/>
  <c r="J7070" i="1"/>
  <c r="K7178" i="1"/>
  <c r="F443" i="1"/>
  <c r="T4455" i="1"/>
  <c r="L3027" i="1"/>
  <c r="L2594" i="1"/>
  <c r="P3884" i="1"/>
  <c r="U6301" i="1"/>
  <c r="P1437" i="1"/>
  <c r="U3826" i="1"/>
  <c r="P6473" i="1"/>
  <c r="K6138" i="1"/>
  <c r="T6625" i="1"/>
  <c r="P5607" i="1"/>
  <c r="T1916" i="1"/>
  <c r="K2010" i="1"/>
  <c r="L7342" i="1"/>
  <c r="L2692" i="1"/>
  <c r="V6474" i="1"/>
  <c r="H2466" i="1"/>
  <c r="M3559" i="1"/>
  <c r="L610" i="1"/>
  <c r="U3532" i="1"/>
  <c r="V2147" i="1"/>
  <c r="L2814" i="1"/>
  <c r="K5299" i="1"/>
  <c r="L8109" i="1"/>
  <c r="L4031" i="1"/>
  <c r="V4291" i="1"/>
  <c r="V2896" i="1"/>
  <c r="F5058" i="1"/>
  <c r="V7004" i="1"/>
  <c r="K3914" i="1"/>
  <c r="M2894" i="1"/>
  <c r="U2957" i="1"/>
  <c r="N3872" i="1"/>
  <c r="V604" i="1"/>
  <c r="K3399" i="1"/>
  <c r="T5726" i="1"/>
  <c r="L1039" i="1"/>
  <c r="K109" i="1"/>
  <c r="J5135" i="1"/>
  <c r="L4274" i="1"/>
  <c r="P6152" i="1"/>
  <c r="K1493" i="1"/>
  <c r="L7552" i="1"/>
  <c r="T4313" i="1"/>
  <c r="U2462" i="1"/>
  <c r="J6171" i="1"/>
  <c r="H3140" i="1"/>
  <c r="N5086" i="1"/>
  <c r="K3967" i="1"/>
  <c r="K1765" i="1"/>
  <c r="L2136" i="1"/>
  <c r="H3663" i="1"/>
  <c r="L2710" i="1"/>
  <c r="K2484" i="1"/>
  <c r="V996" i="1"/>
  <c r="V6931" i="1"/>
  <c r="I3569" i="1"/>
  <c r="J1628" i="1"/>
  <c r="J4291" i="1"/>
  <c r="K5483" i="1"/>
  <c r="T5822" i="1"/>
  <c r="P1612" i="1"/>
  <c r="K7910" i="1"/>
  <c r="I7574" i="1"/>
  <c r="K5176" i="1"/>
  <c r="M3276" i="1"/>
  <c r="J6925" i="1"/>
  <c r="I674" i="1"/>
  <c r="J5002" i="1"/>
  <c r="K5785" i="1"/>
  <c r="V8083" i="1"/>
  <c r="K492" i="1"/>
  <c r="K2832" i="1"/>
  <c r="V2786" i="1"/>
  <c r="L8177" i="1"/>
  <c r="K772" i="1"/>
  <c r="H6896" i="1"/>
  <c r="U3657" i="1"/>
  <c r="K3491" i="1"/>
  <c r="L6502" i="1"/>
  <c r="L3970" i="1"/>
  <c r="P4348" i="1"/>
  <c r="N4132" i="1"/>
  <c r="L1221" i="1"/>
  <c r="U5909" i="1"/>
  <c r="J7407" i="1"/>
  <c r="M5005" i="1"/>
  <c r="L3120" i="1"/>
  <c r="K5808" i="1"/>
  <c r="K2065" i="1"/>
  <c r="L5153" i="1"/>
  <c r="K7467" i="1"/>
  <c r="F3522" i="1"/>
  <c r="T2217" i="1"/>
  <c r="K4233" i="1"/>
  <c r="T1438" i="1"/>
  <c r="T4907" i="1"/>
  <c r="M5402" i="1"/>
  <c r="V3591" i="1"/>
  <c r="J7521" i="1"/>
  <c r="M5677" i="1"/>
  <c r="K2396" i="1"/>
  <c r="L6476" i="1"/>
  <c r="K454" i="1"/>
  <c r="V5661" i="1"/>
  <c r="T6442" i="1"/>
  <c r="K2077" i="1"/>
  <c r="K2507" i="1"/>
  <c r="K6934" i="1"/>
  <c r="L5168" i="1"/>
  <c r="H6799" i="1"/>
  <c r="K3304" i="1"/>
  <c r="J2854" i="1"/>
  <c r="I4834" i="1"/>
  <c r="U978" i="1"/>
  <c r="F6580" i="1"/>
  <c r="U5115" i="1"/>
  <c r="L2249" i="1"/>
  <c r="K473" i="1"/>
  <c r="K7827" i="1"/>
  <c r="K1697" i="1"/>
  <c r="J3285" i="1"/>
  <c r="H3487" i="1"/>
  <c r="P4863" i="1"/>
  <c r="L5464" i="1"/>
  <c r="K2347" i="1"/>
  <c r="K4316" i="1"/>
  <c r="F3296" i="1"/>
  <c r="H771" i="1"/>
  <c r="K6472" i="1"/>
  <c r="J2823" i="1"/>
  <c r="K4110" i="1"/>
  <c r="N5695" i="1"/>
  <c r="F1749" i="1"/>
  <c r="P4383" i="1"/>
  <c r="U6137" i="1"/>
  <c r="H660" i="1"/>
  <c r="F2898" i="1"/>
  <c r="K4661" i="1"/>
  <c r="K2300" i="1"/>
  <c r="F696" i="1"/>
  <c r="I6467" i="1"/>
  <c r="T4581" i="1"/>
  <c r="P5908" i="1"/>
  <c r="M5864" i="1"/>
  <c r="N2861" i="1"/>
  <c r="J6476" i="1"/>
  <c r="P5680" i="1"/>
  <c r="K2637" i="1"/>
  <c r="M3680" i="1"/>
  <c r="K6960" i="1"/>
  <c r="K1930" i="1"/>
  <c r="U2800" i="1"/>
  <c r="U5541" i="1"/>
  <c r="K1509" i="1"/>
  <c r="K5182" i="1"/>
  <c r="K1775" i="1"/>
  <c r="V4139" i="1"/>
  <c r="J7538" i="1"/>
  <c r="T7181" i="1"/>
  <c r="K1500" i="1"/>
  <c r="T5538" i="1"/>
  <c r="J6300" i="1"/>
  <c r="L414" i="1"/>
  <c r="F921" i="1"/>
  <c r="K1052" i="1"/>
  <c r="H5733" i="1"/>
  <c r="F6903" i="1"/>
  <c r="K1915" i="1"/>
  <c r="K5292" i="1"/>
  <c r="T6948" i="1"/>
  <c r="I4128" i="1"/>
  <c r="J5822" i="1"/>
  <c r="M6458" i="1"/>
  <c r="M2553" i="1"/>
  <c r="N4403" i="1"/>
  <c r="N5536" i="1"/>
  <c r="K669" i="1"/>
  <c r="M4655" i="1"/>
  <c r="K2427" i="1"/>
  <c r="I659" i="1"/>
  <c r="L1524" i="1"/>
  <c r="J7543" i="1"/>
  <c r="L7831" i="1"/>
  <c r="K4035" i="1"/>
  <c r="U3991" i="1"/>
  <c r="V209" i="1"/>
  <c r="P2314" i="1"/>
  <c r="L545" i="1"/>
  <c r="M5016" i="1"/>
  <c r="F1296" i="1"/>
  <c r="K3277" i="1"/>
  <c r="K3449" i="1"/>
  <c r="L925" i="1"/>
  <c r="T528" i="1"/>
  <c r="T5594" i="1"/>
  <c r="J7679" i="1"/>
  <c r="U6848" i="1"/>
  <c r="M4343" i="1"/>
  <c r="I4037" i="1"/>
  <c r="U4693" i="1"/>
  <c r="P6199" i="1"/>
  <c r="N6058" i="1"/>
  <c r="I6030" i="1"/>
  <c r="U4116" i="1"/>
  <c r="K2577" i="1"/>
  <c r="N4091" i="1"/>
  <c r="K7334" i="1"/>
  <c r="V1801" i="1"/>
  <c r="H2453" i="1"/>
  <c r="L1492" i="1"/>
  <c r="P4960" i="1"/>
  <c r="K5662" i="1"/>
  <c r="H810" i="1"/>
  <c r="L3424" i="1"/>
  <c r="L2653" i="1"/>
  <c r="H2923" i="1"/>
  <c r="K5450" i="1"/>
  <c r="K1406" i="1"/>
  <c r="M766" i="1"/>
  <c r="K1315" i="1"/>
  <c r="K1062" i="1"/>
  <c r="L4673" i="1"/>
  <c r="K2464" i="1"/>
  <c r="J5651" i="1"/>
  <c r="K2225" i="1"/>
  <c r="H3994" i="1"/>
  <c r="P6242" i="1"/>
  <c r="U3614" i="1"/>
  <c r="F4601" i="1"/>
  <c r="M4394" i="1"/>
  <c r="J551" i="1"/>
  <c r="H255" i="1"/>
  <c r="L2846" i="1"/>
  <c r="H2117" i="1"/>
  <c r="K4704" i="1"/>
  <c r="U5009" i="1"/>
  <c r="J7652" i="1"/>
  <c r="I6699" i="1"/>
  <c r="J7802" i="1"/>
  <c r="F1724" i="1"/>
  <c r="P3787" i="1"/>
  <c r="N554" i="1"/>
  <c r="K1390" i="1"/>
  <c r="J5133" i="1"/>
  <c r="J3611" i="1"/>
  <c r="M4604" i="1"/>
  <c r="P4782" i="1"/>
  <c r="H2798" i="1"/>
  <c r="L347" i="1"/>
  <c r="T1145" i="1"/>
  <c r="P6044" i="1"/>
  <c r="K4856" i="1"/>
  <c r="M319" i="1"/>
  <c r="L1356" i="1"/>
  <c r="M996" i="1"/>
  <c r="H4102" i="1"/>
  <c r="N6040" i="1"/>
  <c r="T2673" i="1"/>
  <c r="J7783" i="1"/>
  <c r="U2843" i="1"/>
  <c r="J89" i="1"/>
  <c r="J7710" i="1"/>
  <c r="M5723" i="1"/>
  <c r="J7740" i="1"/>
  <c r="M6497" i="1"/>
  <c r="M5221" i="1"/>
  <c r="K901" i="1"/>
  <c r="K1107" i="1"/>
  <c r="L214" i="1"/>
  <c r="J5297" i="1"/>
  <c r="K4400" i="1"/>
  <c r="L3000" i="1"/>
  <c r="M2598" i="1"/>
  <c r="K897" i="1"/>
  <c r="L1760" i="1"/>
  <c r="M4423" i="1"/>
  <c r="N4941" i="1"/>
  <c r="T2717" i="1"/>
  <c r="V5801" i="1"/>
  <c r="K1627" i="1"/>
  <c r="U3021" i="1"/>
  <c r="L5726" i="1"/>
  <c r="P2792" i="1"/>
  <c r="U4225" i="1"/>
  <c r="K550" i="1"/>
  <c r="L491" i="1"/>
  <c r="I7107" i="1"/>
  <c r="N1923" i="1"/>
  <c r="V6239" i="1"/>
  <c r="N2817" i="1"/>
  <c r="T2381" i="1"/>
  <c r="K2517" i="1"/>
  <c r="K854" i="1"/>
  <c r="K2601" i="1"/>
  <c r="V4144" i="1"/>
  <c r="P4225" i="1"/>
  <c r="P4851" i="1"/>
  <c r="M5568" i="1"/>
  <c r="L4983" i="1"/>
  <c r="L2713" i="1"/>
  <c r="N4796" i="1"/>
  <c r="N6930" i="1"/>
  <c r="I3787" i="1"/>
  <c r="L6925" i="1"/>
  <c r="T2813" i="1"/>
  <c r="K3756" i="1"/>
  <c r="K2057" i="1"/>
  <c r="K5069" i="1"/>
  <c r="J5656" i="1"/>
  <c r="M1709" i="1"/>
  <c r="U5136" i="1"/>
  <c r="I7586" i="1"/>
  <c r="U1088" i="1"/>
  <c r="N4673" i="1"/>
  <c r="J5891" i="1"/>
  <c r="J5861" i="1"/>
  <c r="K4474" i="1"/>
  <c r="K8109" i="1"/>
  <c r="H532" i="1"/>
  <c r="P4977" i="1"/>
  <c r="K1892" i="1"/>
  <c r="K2558" i="1"/>
  <c r="L6828" i="1"/>
  <c r="K1199" i="1"/>
  <c r="L3784" i="1"/>
  <c r="F1412" i="1"/>
  <c r="K6038" i="1"/>
  <c r="V4213" i="1"/>
  <c r="N4601" i="1"/>
  <c r="H1821" i="1"/>
  <c r="L5417" i="1"/>
  <c r="J1686" i="1"/>
  <c r="J6856" i="1"/>
  <c r="N4680" i="1"/>
  <c r="K7505" i="1"/>
  <c r="U786" i="1"/>
  <c r="L5615" i="1"/>
  <c r="L2674" i="1"/>
  <c r="P1039" i="1"/>
  <c r="J5747" i="1"/>
  <c r="I6105" i="1"/>
  <c r="L4785" i="1"/>
  <c r="P8141" i="1"/>
  <c r="F1039" i="1"/>
  <c r="U876" i="1"/>
  <c r="F6833" i="1"/>
  <c r="K2190" i="1"/>
  <c r="F4709" i="1"/>
  <c r="H2814" i="1"/>
  <c r="K3663" i="1"/>
  <c r="J5621" i="1"/>
  <c r="U844" i="1"/>
  <c r="U6625" i="1"/>
  <c r="K6818" i="1"/>
  <c r="V4248" i="1"/>
  <c r="K1665" i="1"/>
  <c r="U5265" i="1"/>
  <c r="K2955" i="1"/>
  <c r="L3671" i="1"/>
  <c r="I5581" i="1"/>
  <c r="M5015" i="1"/>
  <c r="T4690" i="1"/>
  <c r="J7762" i="1"/>
  <c r="K3920" i="1"/>
  <c r="U2382" i="1"/>
  <c r="J1408" i="1"/>
  <c r="K2692" i="1"/>
  <c r="I7696" i="1"/>
  <c r="J7792" i="1"/>
  <c r="M6556" i="1"/>
  <c r="T6547" i="1"/>
  <c r="J7708" i="1"/>
  <c r="I2164" i="1"/>
  <c r="T2324" i="1"/>
  <c r="H1362" i="1"/>
  <c r="K1989" i="1"/>
  <c r="I4752" i="1"/>
  <c r="L3798" i="1"/>
  <c r="V4915" i="1"/>
  <c r="I6358" i="1"/>
  <c r="J4299" i="1"/>
  <c r="H3312" i="1"/>
  <c r="L4833" i="1"/>
  <c r="N6547" i="1"/>
  <c r="K5377" i="1"/>
  <c r="L713" i="1"/>
  <c r="P1934" i="1"/>
  <c r="L7095" i="1"/>
  <c r="N2653" i="1"/>
  <c r="K6289" i="1"/>
  <c r="K7323" i="1"/>
  <c r="K900" i="1"/>
  <c r="J3213" i="1"/>
  <c r="L1614" i="1"/>
  <c r="K7207" i="1"/>
  <c r="K406" i="1"/>
  <c r="K632" i="1"/>
  <c r="L2265" i="1"/>
  <c r="K360" i="1"/>
  <c r="K5453" i="1"/>
  <c r="L1244" i="1"/>
  <c r="F2876" i="1"/>
  <c r="U4295" i="1"/>
  <c r="K5741" i="1"/>
  <c r="K146" i="1"/>
  <c r="V2044" i="1"/>
  <c r="F5389" i="1"/>
  <c r="K2452" i="1"/>
  <c r="K2022" i="1"/>
  <c r="J1801" i="1"/>
  <c r="L2416" i="1"/>
  <c r="L4663" i="1"/>
  <c r="V2222" i="1"/>
  <c r="J2047" i="1"/>
  <c r="T6735" i="1"/>
  <c r="I3219" i="1"/>
  <c r="M1628" i="1"/>
  <c r="U4491" i="1"/>
  <c r="F1487" i="1"/>
  <c r="M188" i="1"/>
  <c r="U8001" i="1"/>
  <c r="H2846" i="1"/>
  <c r="K5551" i="1"/>
  <c r="L3807" i="1"/>
  <c r="H3263" i="1"/>
  <c r="L4932" i="1"/>
  <c r="K848" i="1"/>
  <c r="J3025" i="1"/>
  <c r="F4883" i="1"/>
  <c r="L3468" i="1"/>
  <c r="K6820" i="1"/>
  <c r="V5820" i="1"/>
  <c r="K7831" i="1"/>
  <c r="I5740" i="1"/>
  <c r="K3664" i="1"/>
  <c r="K4391" i="1"/>
  <c r="K4271" i="1"/>
  <c r="V2692" i="1"/>
  <c r="L7061" i="1"/>
  <c r="L4881" i="1"/>
  <c r="N3768" i="1"/>
  <c r="I4115" i="1"/>
  <c r="J4105" i="1"/>
  <c r="K2896" i="1"/>
  <c r="K3461" i="1"/>
  <c r="K7887" i="1"/>
  <c r="K164" i="1"/>
  <c r="K6084" i="1"/>
  <c r="I68" i="1"/>
  <c r="K3599" i="1"/>
  <c r="T5135" i="1"/>
  <c r="J5895" i="1"/>
  <c r="M4914" i="1"/>
  <c r="T2817" i="1"/>
  <c r="K3762" i="1"/>
  <c r="I4274" i="1"/>
  <c r="K7377" i="1"/>
  <c r="N3271" i="1"/>
  <c r="I7805" i="1"/>
  <c r="M5598" i="1"/>
  <c r="K4404" i="1"/>
  <c r="L4341" i="1"/>
  <c r="L4554" i="1"/>
  <c r="I4458" i="1"/>
  <c r="P847" i="1"/>
  <c r="T3038" i="1"/>
  <c r="V5747" i="1"/>
  <c r="P7247" i="1"/>
  <c r="F2883" i="1"/>
  <c r="K1695" i="1"/>
  <c r="T6451" i="1"/>
  <c r="P2591" i="1"/>
  <c r="U6123" i="1"/>
  <c r="L2898" i="1"/>
  <c r="M4821" i="1"/>
  <c r="K2231" i="1"/>
  <c r="J2841" i="1"/>
  <c r="L6299" i="1"/>
  <c r="J3251" i="1"/>
  <c r="L1164" i="1"/>
  <c r="F6763" i="1"/>
  <c r="H6223" i="1"/>
  <c r="I6100" i="1"/>
  <c r="V7093" i="1"/>
  <c r="F4211" i="1"/>
  <c r="L5864" i="1"/>
  <c r="N1933" i="1"/>
  <c r="K923" i="1"/>
  <c r="U4179" i="1"/>
  <c r="H4030" i="1"/>
  <c r="L6677" i="1"/>
  <c r="N1678" i="1"/>
  <c r="N3145" i="1"/>
  <c r="N4347" i="1"/>
  <c r="K4440" i="1"/>
  <c r="I5152" i="1"/>
  <c r="K5415" i="1"/>
  <c r="I7635" i="1"/>
  <c r="P8280" i="1"/>
  <c r="K188" i="1"/>
  <c r="U4568" i="1"/>
  <c r="L6354" i="1"/>
  <c r="T5780" i="1"/>
  <c r="V5651" i="1"/>
  <c r="L3677" i="1"/>
  <c r="P3271" i="1"/>
  <c r="I7797" i="1"/>
  <c r="I2574" i="1"/>
  <c r="I7632" i="1"/>
  <c r="M5834" i="1"/>
  <c r="K3869" i="1"/>
  <c r="K896" i="1"/>
  <c r="K6247" i="1"/>
  <c r="K4500" i="1"/>
  <c r="J6852" i="1"/>
  <c r="U6078" i="1"/>
  <c r="I5890" i="1"/>
  <c r="N2056" i="1"/>
  <c r="L5997" i="1"/>
  <c r="T4635" i="1"/>
  <c r="K3323" i="1"/>
  <c r="L3280" i="1"/>
  <c r="J7743" i="1"/>
  <c r="L1703" i="1"/>
  <c r="J7529" i="1"/>
  <c r="F6206" i="1"/>
  <c r="K552" i="1"/>
  <c r="K1167" i="1"/>
  <c r="L7959" i="1"/>
  <c r="T4828" i="1"/>
  <c r="U5443" i="1"/>
  <c r="K5885" i="1"/>
  <c r="K8269" i="1"/>
  <c r="K2346" i="1"/>
  <c r="V6878" i="1"/>
  <c r="P5155" i="1"/>
  <c r="K3728" i="1"/>
  <c r="F3559" i="1"/>
  <c r="N6735" i="1"/>
  <c r="P2950" i="1"/>
  <c r="J1505" i="1"/>
  <c r="T799" i="1"/>
  <c r="U207" i="1"/>
  <c r="K4740" i="1"/>
  <c r="K8025" i="1"/>
  <c r="K4114" i="1"/>
  <c r="F538" i="1"/>
  <c r="K82" i="1"/>
  <c r="I7792" i="1"/>
  <c r="K5689" i="1"/>
  <c r="P3631" i="1"/>
  <c r="M1898" i="1"/>
  <c r="K638" i="1"/>
  <c r="J7620" i="1"/>
  <c r="I7615" i="1"/>
  <c r="H3532" i="1"/>
  <c r="L3140" i="1"/>
  <c r="U5671" i="1"/>
  <c r="K924" i="1"/>
  <c r="I1417" i="1"/>
  <c r="U3261" i="1"/>
  <c r="J7717" i="1"/>
  <c r="K4047" i="1"/>
  <c r="K4331" i="1"/>
  <c r="U4565" i="1"/>
  <c r="J7600" i="1"/>
  <c r="H6065" i="1"/>
  <c r="U7922" i="1"/>
  <c r="K5815" i="1"/>
  <c r="V1747" i="1"/>
  <c r="L1922" i="1"/>
  <c r="M3634" i="1"/>
  <c r="K4709" i="1"/>
  <c r="K4487" i="1"/>
  <c r="F3438" i="1"/>
  <c r="J1406" i="1"/>
  <c r="N1138" i="1"/>
  <c r="I6948" i="1"/>
  <c r="I7730" i="1"/>
  <c r="P6107" i="1"/>
  <c r="L3357" i="1"/>
  <c r="J1673" i="1"/>
  <c r="P2462" i="1"/>
  <c r="F5600" i="1"/>
  <c r="P6060" i="1"/>
  <c r="P5183" i="1"/>
  <c r="F2216" i="1"/>
  <c r="L4371" i="1"/>
  <c r="I184" i="1"/>
  <c r="K2664" i="1"/>
  <c r="K4014" i="1"/>
  <c r="K862" i="1"/>
  <c r="J1250" i="1"/>
  <c r="I1512" i="1"/>
  <c r="V2299" i="1"/>
  <c r="T5898" i="1"/>
  <c r="P4188" i="1"/>
  <c r="K2971" i="1"/>
  <c r="P6954" i="1"/>
  <c r="I2439" i="1"/>
  <c r="T4778" i="1"/>
  <c r="T4348" i="1"/>
  <c r="P3506" i="1"/>
  <c r="K3072" i="1"/>
  <c r="L6203" i="1"/>
  <c r="J6072" i="1"/>
  <c r="L4001" i="1"/>
  <c r="P3682" i="1"/>
  <c r="L6314" i="1"/>
  <c r="K3384" i="1"/>
  <c r="F6270" i="1"/>
  <c r="K6286" i="1"/>
  <c r="K5135" i="1"/>
  <c r="J4098" i="1"/>
  <c r="L4410" i="1"/>
  <c r="K3575" i="1"/>
  <c r="P2437" i="1"/>
  <c r="L3432" i="1"/>
  <c r="K4990" i="1"/>
  <c r="M7966" i="1"/>
  <c r="K4362" i="1"/>
  <c r="J7668" i="1"/>
  <c r="L2084" i="1"/>
  <c r="T847" i="1"/>
  <c r="L7456" i="1"/>
  <c r="L2003" i="1"/>
  <c r="V2235" i="1"/>
  <c r="L3766" i="1"/>
  <c r="U4115" i="1"/>
  <c r="K6991" i="1"/>
  <c r="K8224" i="1"/>
  <c r="K8175" i="1"/>
  <c r="N5025" i="1"/>
  <c r="N6580" i="1"/>
  <c r="U6593" i="1"/>
  <c r="L4827" i="1"/>
  <c r="J5629" i="1"/>
  <c r="I7723" i="1"/>
  <c r="K2049" i="1"/>
  <c r="F108" i="1"/>
  <c r="K4954" i="1"/>
  <c r="L8004" i="1"/>
  <c r="K288" i="1"/>
  <c r="T4530" i="1"/>
  <c r="K3358" i="1"/>
  <c r="K938" i="1"/>
  <c r="K1653" i="1"/>
  <c r="L1412" i="1"/>
  <c r="K4970" i="1"/>
  <c r="K6437" i="1"/>
  <c r="I7837" i="1"/>
  <c r="K4113" i="1"/>
  <c r="T5231" i="1"/>
  <c r="H2829" i="1"/>
  <c r="L2089" i="1"/>
  <c r="T4153" i="1"/>
  <c r="P4883" i="1"/>
  <c r="I5997" i="1"/>
  <c r="K910" i="1"/>
  <c r="V3278" i="1"/>
  <c r="L4393" i="1"/>
  <c r="N4295" i="1"/>
  <c r="K2103" i="1"/>
  <c r="T5883" i="1"/>
  <c r="K5123" i="1"/>
  <c r="N8050" i="1"/>
  <c r="T7141" i="1"/>
  <c r="M5892" i="1"/>
  <c r="I7725" i="1"/>
  <c r="J5213" i="1"/>
  <c r="K5115" i="1"/>
  <c r="K4568" i="1"/>
  <c r="U4139" i="1"/>
  <c r="P621" i="1"/>
  <c r="L5431" i="1"/>
  <c r="V6230" i="1"/>
  <c r="N351" i="1"/>
  <c r="P5136" i="1"/>
  <c r="T7033" i="1"/>
  <c r="L2178" i="1"/>
  <c r="I5894" i="1"/>
  <c r="K3890" i="1"/>
  <c r="M6486" i="1"/>
  <c r="T5378" i="1"/>
  <c r="T1333" i="1"/>
  <c r="L6703" i="1"/>
  <c r="F6604" i="1"/>
  <c r="F6289" i="1"/>
  <c r="L5799" i="1"/>
  <c r="K7053" i="1"/>
  <c r="U1487" i="1"/>
  <c r="T3280" i="1"/>
  <c r="L2764" i="1"/>
  <c r="V1158" i="1"/>
  <c r="L5412" i="1"/>
  <c r="K3261" i="1"/>
  <c r="I2246" i="1"/>
  <c r="K3712" i="1"/>
  <c r="I7710" i="1"/>
  <c r="K6731" i="1"/>
  <c r="K836" i="1"/>
  <c r="K3091" i="1"/>
  <c r="N6899" i="1"/>
  <c r="U6557" i="1"/>
  <c r="F6014" i="1"/>
  <c r="T8326" i="1"/>
  <c r="K3835" i="1"/>
  <c r="I7721" i="1"/>
  <c r="I4842" i="1"/>
  <c r="P2731" i="1"/>
  <c r="T4213" i="1"/>
  <c r="L3005" i="1"/>
  <c r="P6682" i="1"/>
  <c r="K663" i="1"/>
  <c r="M5601" i="1"/>
  <c r="H8335" i="1"/>
  <c r="K1283" i="1"/>
  <c r="P259" i="1"/>
  <c r="N2241" i="1"/>
  <c r="K368" i="1"/>
  <c r="L5702" i="1"/>
  <c r="N5126" i="1"/>
  <c r="L2955" i="1"/>
  <c r="P6899" i="1"/>
  <c r="M347" i="1"/>
  <c r="U6159" i="1"/>
  <c r="I7448" i="1"/>
  <c r="V7117" i="1"/>
  <c r="K6568" i="1"/>
  <c r="L5290" i="1"/>
  <c r="V257" i="1"/>
  <c r="V4001" i="1"/>
  <c r="L5861" i="1"/>
  <c r="L2462" i="1"/>
  <c r="K4112" i="1"/>
  <c r="L309" i="1"/>
  <c r="P1923" i="1"/>
  <c r="I6007" i="1"/>
  <c r="H5857" i="1"/>
  <c r="P5524" i="1"/>
  <c r="K4141" i="1"/>
  <c r="V5292" i="1"/>
  <c r="T181" i="1"/>
  <c r="I339" i="1"/>
  <c r="I2792" i="1"/>
  <c r="L5998" i="1"/>
  <c r="V6388" i="1"/>
  <c r="F5846" i="1"/>
  <c r="K6391" i="1"/>
  <c r="T1883" i="1"/>
  <c r="L6695" i="1"/>
  <c r="H2672" i="1"/>
  <c r="F559" i="1"/>
  <c r="F1149" i="1"/>
  <c r="U5733" i="1"/>
  <c r="K5064" i="1"/>
  <c r="K4249" i="1"/>
  <c r="T6316" i="1"/>
  <c r="K8322" i="1"/>
  <c r="L6500" i="1"/>
  <c r="P536" i="1"/>
  <c r="K5930" i="1"/>
  <c r="K3165" i="1"/>
  <c r="K5018" i="1"/>
  <c r="I6428" i="1"/>
  <c r="N1700" i="1"/>
  <c r="F175" i="1"/>
  <c r="K3564" i="1"/>
  <c r="K3178" i="1"/>
  <c r="M1445" i="1"/>
  <c r="K1745" i="1"/>
  <c r="P169" i="1"/>
  <c r="L2044" i="1"/>
  <c r="K417" i="1"/>
  <c r="I7755" i="1"/>
  <c r="L574" i="1"/>
  <c r="L3430" i="1"/>
  <c r="N3788" i="1"/>
  <c r="K1881" i="1"/>
  <c r="F6893" i="1"/>
  <c r="F1908" i="1"/>
  <c r="N2544" i="1"/>
  <c r="N1344" i="1"/>
  <c r="L2012" i="1"/>
  <c r="N5437" i="1"/>
  <c r="L2042" i="1"/>
  <c r="L7273" i="1"/>
  <c r="U5891" i="1"/>
  <c r="P725" i="1"/>
  <c r="M1020" i="1"/>
  <c r="K259" i="1"/>
  <c r="F5702" i="1"/>
  <c r="T2820" i="1"/>
  <c r="N6171" i="1"/>
  <c r="K1760" i="1"/>
  <c r="N4414" i="1"/>
  <c r="M1244" i="1"/>
  <c r="P3519" i="1"/>
  <c r="L4414" i="1"/>
  <c r="K5577" i="1"/>
  <c r="M2408" i="1"/>
  <c r="L5252" i="1"/>
  <c r="M1547" i="1"/>
  <c r="K7903" i="1"/>
  <c r="M5346" i="1"/>
  <c r="J5081" i="1"/>
  <c r="K4673" i="1"/>
  <c r="H6484" i="1"/>
  <c r="K637" i="1"/>
  <c r="P5391" i="1"/>
  <c r="K4201" i="1"/>
  <c r="K3333" i="1"/>
  <c r="V6159" i="1"/>
  <c r="K277" i="1"/>
  <c r="L3219" i="1"/>
  <c r="N8219" i="1"/>
  <c r="M5480" i="1"/>
  <c r="P3159" i="1"/>
  <c r="I2809" i="1"/>
  <c r="K2992" i="1"/>
  <c r="P2453" i="1"/>
  <c r="K3539" i="1"/>
  <c r="N5930" i="1"/>
  <c r="M5656" i="1"/>
  <c r="H5394" i="1"/>
  <c r="K6482" i="1"/>
  <c r="N2790" i="1"/>
  <c r="F3021" i="1"/>
  <c r="N519" i="1"/>
  <c r="K2054" i="1"/>
  <c r="K2981" i="1"/>
  <c r="M5785" i="1"/>
  <c r="U481" i="1"/>
  <c r="K5427" i="1"/>
  <c r="N4422" i="1"/>
  <c r="K459" i="1"/>
  <c r="K2213" i="1"/>
  <c r="K4814" i="1"/>
  <c r="P2857" i="1"/>
  <c r="K5910" i="1"/>
  <c r="I7624" i="1"/>
  <c r="K2744" i="1"/>
  <c r="T5183" i="1"/>
  <c r="L5725" i="1"/>
  <c r="F4251" i="1"/>
  <c r="J291" i="1"/>
  <c r="I6114" i="1"/>
  <c r="I6931" i="1"/>
  <c r="N7064" i="1"/>
  <c r="L620" i="1"/>
  <c r="M2645" i="1"/>
  <c r="P7244" i="1"/>
  <c r="K4116" i="1"/>
  <c r="K5802" i="1"/>
  <c r="K785" i="1"/>
  <c r="L5136" i="1"/>
  <c r="T1144" i="1"/>
  <c r="K1497" i="1"/>
  <c r="K6917" i="1"/>
  <c r="M4659" i="1"/>
  <c r="T235" i="1"/>
  <c r="L6526" i="1"/>
  <c r="J6598" i="1"/>
  <c r="M4075" i="1"/>
  <c r="L5603" i="1"/>
  <c r="L6743" i="1"/>
  <c r="J6146" i="1"/>
  <c r="U5559" i="1"/>
  <c r="K572" i="1"/>
  <c r="K2477" i="1"/>
  <c r="L100" i="1"/>
  <c r="H1688" i="1"/>
  <c r="K4186" i="1"/>
  <c r="J4948" i="1"/>
  <c r="N3532" i="1"/>
  <c r="K1078" i="1"/>
  <c r="P4593" i="1"/>
  <c r="M8106" i="1"/>
  <c r="V2383" i="1"/>
  <c r="K3521" i="1"/>
  <c r="J7587" i="1"/>
  <c r="H465" i="1"/>
  <c r="T1445" i="1"/>
  <c r="F4671" i="1"/>
  <c r="J7692" i="1"/>
  <c r="M5964" i="1"/>
  <c r="K59" i="1"/>
  <c r="I3159" i="1"/>
  <c r="V5134" i="1"/>
  <c r="N1098" i="1"/>
  <c r="K4118" i="1"/>
  <c r="U5574" i="1"/>
  <c r="H7979" i="1"/>
  <c r="N2340" i="1"/>
  <c r="I7766" i="1"/>
  <c r="L7201" i="1"/>
  <c r="I4828" i="1"/>
  <c r="K2084" i="1"/>
  <c r="U1773" i="1"/>
  <c r="J1796" i="1"/>
  <c r="N4779" i="1"/>
  <c r="L6326" i="1"/>
  <c r="L349" i="1"/>
  <c r="I2455" i="1"/>
  <c r="P4129" i="1"/>
  <c r="L994" i="1"/>
  <c r="T4517" i="1"/>
  <c r="K3569" i="1"/>
  <c r="K5747" i="1"/>
  <c r="U6103" i="1"/>
  <c r="J140" i="1"/>
  <c r="M3942" i="1"/>
  <c r="F4254" i="1"/>
  <c r="K1473" i="1"/>
  <c r="K6771" i="1"/>
  <c r="M3581" i="1"/>
  <c r="V3263" i="1"/>
  <c r="L2557" i="1"/>
  <c r="F5822" i="1"/>
  <c r="F3591" i="1"/>
  <c r="H2680" i="1"/>
  <c r="V3800" i="1"/>
  <c r="J4645" i="1"/>
  <c r="L4214" i="1"/>
  <c r="I1801" i="1"/>
  <c r="T4347" i="1"/>
  <c r="K2729" i="1"/>
  <c r="T6077" i="1"/>
  <c r="P6734" i="1"/>
  <c r="U1821" i="1"/>
  <c r="K1704" i="1"/>
  <c r="K3268" i="1"/>
  <c r="K8215" i="1"/>
  <c r="K7990" i="1"/>
  <c r="U4379" i="1"/>
  <c r="T6299" i="1"/>
  <c r="L6061" i="1"/>
  <c r="J7610" i="1"/>
  <c r="K2174" i="1"/>
  <c r="V6194" i="1"/>
  <c r="J7781" i="1"/>
  <c r="M638" i="1"/>
  <c r="T4688" i="1"/>
  <c r="L4228" i="1"/>
  <c r="U8203" i="1"/>
  <c r="K1391" i="1"/>
  <c r="K3585" i="1"/>
  <c r="K3351" i="1"/>
  <c r="T1335" i="1"/>
  <c r="T5987" i="1"/>
  <c r="I4415" i="1"/>
  <c r="I7679" i="1"/>
  <c r="T6045" i="1"/>
  <c r="H4680" i="1"/>
  <c r="J967" i="1"/>
  <c r="U5353" i="1"/>
  <c r="L4565" i="1"/>
  <c r="K1717" i="1"/>
  <c r="U2313" i="1"/>
  <c r="I4206" i="1"/>
  <c r="F6214" i="1"/>
  <c r="V5941" i="1"/>
  <c r="M3487" i="1"/>
  <c r="I6711" i="1"/>
  <c r="J4348" i="1"/>
  <c r="F3967" i="1"/>
  <c r="V5167" i="1"/>
  <c r="P3918" i="1"/>
  <c r="M3654" i="1"/>
  <c r="T2351" i="1"/>
  <c r="F902" i="1"/>
  <c r="U3765" i="1"/>
  <c r="J5308" i="1"/>
  <c r="N2339" i="1"/>
  <c r="M2950" i="1"/>
  <c r="K4994" i="1"/>
  <c r="U486" i="1"/>
  <c r="M6060" i="1"/>
  <c r="P4179" i="1"/>
  <c r="L836" i="1"/>
  <c r="K5184" i="1"/>
  <c r="L3901" i="1"/>
  <c r="I4796" i="1"/>
  <c r="M6868" i="1"/>
  <c r="K1514" i="1"/>
  <c r="T1864" i="1"/>
  <c r="L4379" i="1"/>
  <c r="U1973" i="1"/>
  <c r="N2289" i="1"/>
  <c r="V5732" i="1"/>
  <c r="K7191" i="1"/>
  <c r="H5610" i="1"/>
  <c r="L924" i="1"/>
  <c r="F5136" i="1"/>
  <c r="K2964" i="1"/>
  <c r="V5238" i="1"/>
  <c r="I1546" i="1"/>
  <c r="H4233" i="1"/>
  <c r="K4481" i="1"/>
  <c r="K6871" i="1"/>
  <c r="J7721" i="1"/>
  <c r="I1088" i="1"/>
  <c r="V7914" i="1"/>
  <c r="V5288" i="1"/>
  <c r="K343" i="1"/>
  <c r="U4313" i="1"/>
  <c r="J7705" i="1"/>
  <c r="P3133" i="1"/>
  <c r="U3351" i="1"/>
  <c r="I3725" i="1"/>
  <c r="H1883" i="1"/>
  <c r="I7572" i="1"/>
  <c r="J7417" i="1"/>
  <c r="K2091" i="1"/>
  <c r="J2242" i="1"/>
  <c r="M3952" i="1"/>
  <c r="N6954" i="1"/>
  <c r="U6185" i="1"/>
  <c r="J3219" i="1"/>
  <c r="N5739" i="1"/>
  <c r="J4616" i="1"/>
  <c r="K5382" i="1"/>
  <c r="P321" i="1"/>
  <c r="K7806" i="1"/>
  <c r="L3" i="1"/>
  <c r="U3388" i="1"/>
  <c r="K2604" i="1"/>
  <c r="K3534" i="1"/>
  <c r="K2442" i="1"/>
  <c r="K2874" i="1"/>
  <c r="K4837" i="1"/>
  <c r="K6254" i="1"/>
  <c r="N4902" i="1"/>
  <c r="F1172" i="1"/>
  <c r="K1356" i="1"/>
  <c r="L4348" i="1"/>
  <c r="K4826" i="1"/>
  <c r="I6600" i="1"/>
  <c r="J3307" i="1"/>
  <c r="I7578" i="1"/>
  <c r="N4366" i="1"/>
  <c r="L8241" i="1"/>
  <c r="U2662" i="1"/>
  <c r="P5799" i="1"/>
  <c r="L8252" i="1"/>
  <c r="H5835" i="1"/>
  <c r="K6843" i="1"/>
  <c r="T265" i="1"/>
  <c r="U5917" i="1"/>
  <c r="V2231" i="1"/>
  <c r="F5890" i="1"/>
  <c r="N3460" i="1"/>
  <c r="U5297" i="1"/>
  <c r="J5591" i="1"/>
  <c r="K1544" i="1"/>
  <c r="L6409" i="1"/>
  <c r="M4229" i="1"/>
  <c r="K367" i="1"/>
  <c r="J7776" i="1"/>
  <c r="F4555" i="1"/>
  <c r="F6449" i="1"/>
  <c r="I7627" i="1"/>
  <c r="I3885" i="1"/>
  <c r="J5390" i="1"/>
  <c r="J3604" i="1"/>
  <c r="L3305" i="1"/>
  <c r="I891" i="1"/>
  <c r="V2817" i="1"/>
  <c r="T2380" i="1"/>
  <c r="F5006" i="1"/>
  <c r="F6307" i="1"/>
  <c r="K1858" i="1"/>
  <c r="F2429" i="1"/>
  <c r="F4740" i="1"/>
  <c r="M6500" i="1"/>
  <c r="H3754" i="1"/>
  <c r="K5520" i="1"/>
  <c r="L1795" i="1"/>
  <c r="I6625" i="1"/>
  <c r="L4483" i="1"/>
  <c r="K5095" i="1"/>
  <c r="I7737" i="1"/>
  <c r="M313" i="1"/>
  <c r="U7117" i="1"/>
  <c r="T3572" i="1"/>
  <c r="I5524" i="1"/>
  <c r="T2552" i="1"/>
  <c r="I6727" i="1"/>
  <c r="J6667" i="1"/>
  <c r="L8244" i="1"/>
  <c r="H3438" i="1"/>
  <c r="T4827" i="1"/>
  <c r="F4921" i="1"/>
  <c r="K504" i="1"/>
  <c r="M3388" i="1"/>
  <c r="T2804" i="1"/>
  <c r="I1482" i="1"/>
  <c r="J7052" i="1"/>
  <c r="N6251" i="1"/>
  <c r="V3159" i="1"/>
  <c r="J7746" i="1"/>
  <c r="T5389" i="1"/>
  <c r="N2611" i="1"/>
  <c r="I3061" i="1"/>
  <c r="P5440" i="1"/>
  <c r="N5822" i="1"/>
  <c r="M3232" i="1"/>
  <c r="K7879" i="1"/>
  <c r="V4348" i="1"/>
  <c r="J372" i="1"/>
  <c r="U3493" i="1"/>
  <c r="K4723" i="1"/>
  <c r="T6285" i="1"/>
  <c r="T2434" i="1"/>
  <c r="V3709" i="1"/>
  <c r="P4372" i="1"/>
  <c r="V4386" i="1"/>
  <c r="L6426" i="1"/>
  <c r="P5993" i="1"/>
  <c r="F2730" i="1"/>
  <c r="H4557" i="1"/>
  <c r="M5594" i="1"/>
  <c r="K7263" i="1"/>
  <c r="L2375" i="1"/>
  <c r="K309" i="1"/>
  <c r="F6465" i="1"/>
  <c r="K2110" i="1"/>
  <c r="K1181" i="1"/>
  <c r="K1289" i="1"/>
  <c r="L7492" i="1"/>
  <c r="F1419" i="1"/>
  <c r="P3056" i="1"/>
  <c r="J7786" i="1"/>
  <c r="K101" i="1"/>
  <c r="M1883" i="1"/>
  <c r="N2798" i="1"/>
  <c r="K1763" i="1"/>
  <c r="U1417" i="1"/>
  <c r="T4116" i="1"/>
  <c r="P4967" i="1"/>
  <c r="J6708" i="1"/>
  <c r="K4885" i="1"/>
  <c r="L5921" i="1"/>
  <c r="H510" i="1"/>
  <c r="L3874" i="1"/>
  <c r="L1417" i="1"/>
  <c r="J7501" i="1"/>
  <c r="U3047" i="1"/>
  <c r="F1417" i="1"/>
  <c r="K5789" i="1"/>
  <c r="J7149" i="1"/>
  <c r="V5440" i="1"/>
  <c r="K1359" i="1"/>
  <c r="L2582" i="1"/>
  <c r="K646" i="1"/>
  <c r="F5799" i="1"/>
  <c r="L2654" i="1"/>
  <c r="U4773" i="1"/>
  <c r="L1994" i="1"/>
  <c r="T6315" i="1"/>
  <c r="I2798" i="1"/>
  <c r="K3854" i="1"/>
  <c r="H4228" i="1"/>
  <c r="T1990" i="1"/>
  <c r="H5287" i="1"/>
  <c r="K2897" i="1"/>
  <c r="N6852" i="1"/>
  <c r="F5509" i="1"/>
  <c r="P3323" i="1"/>
  <c r="V6040" i="1"/>
  <c r="I7671" i="1"/>
  <c r="N3132" i="1"/>
  <c r="K3212" i="1"/>
  <c r="N5684" i="1"/>
  <c r="T3823" i="1"/>
  <c r="J4448" i="1"/>
  <c r="F5898" i="1"/>
  <c r="U4709" i="1"/>
  <c r="K5339" i="1"/>
  <c r="I3457" i="1"/>
  <c r="J4118" i="1"/>
  <c r="M5909" i="1"/>
  <c r="H5913" i="1"/>
  <c r="K2848" i="1"/>
  <c r="T6388" i="1"/>
  <c r="L7352" i="1"/>
  <c r="J5003" i="1"/>
  <c r="T538" i="1"/>
  <c r="J7752" i="1"/>
  <c r="U4502" i="1"/>
  <c r="F2043" i="1"/>
  <c r="M6519" i="1"/>
  <c r="K1060" i="1"/>
  <c r="V7052" i="1"/>
  <c r="K4208" i="1"/>
  <c r="P4686" i="1"/>
  <c r="M4103" i="1"/>
  <c r="U1245" i="1"/>
  <c r="I7726" i="1"/>
  <c r="L7374" i="1"/>
  <c r="H5601" i="1"/>
  <c r="N4135" i="1"/>
  <c r="U4698" i="1"/>
  <c r="L5992" i="1"/>
  <c r="P5780" i="1"/>
  <c r="L3877" i="1"/>
  <c r="K2824" i="1"/>
  <c r="F2052" i="1"/>
  <c r="L4435" i="1"/>
  <c r="F2975" i="1"/>
  <c r="K4269" i="1"/>
  <c r="N5922" i="1"/>
  <c r="L6537" i="1"/>
  <c r="V3625" i="1"/>
  <c r="K4421" i="1"/>
  <c r="K7087" i="1"/>
  <c r="M6948" i="1"/>
  <c r="K4632" i="1"/>
  <c r="H1448" i="1"/>
  <c r="U1547" i="1"/>
  <c r="V6218" i="1"/>
  <c r="K4321" i="1"/>
  <c r="F640" i="1"/>
  <c r="L4962" i="1"/>
  <c r="K6268" i="1"/>
  <c r="L5887" i="1"/>
  <c r="L2088" i="1"/>
  <c r="H5728" i="1"/>
  <c r="N2270" i="1"/>
  <c r="T996" i="1"/>
  <c r="N5353" i="1"/>
  <c r="L2221" i="1"/>
  <c r="M3611" i="1"/>
  <c r="K3183" i="1"/>
  <c r="L2531" i="1"/>
  <c r="K6683" i="1"/>
  <c r="I3799" i="1"/>
  <c r="K1594" i="1"/>
  <c r="T7294" i="1"/>
  <c r="K2264" i="1"/>
  <c r="H2242" i="1"/>
  <c r="H2074" i="1"/>
  <c r="L6561" i="1"/>
  <c r="N3900" i="1"/>
  <c r="F2057" i="1"/>
  <c r="L5357" i="1"/>
  <c r="K4762" i="1"/>
  <c r="N4690" i="1"/>
  <c r="L7832" i="1"/>
  <c r="K4689" i="1"/>
  <c r="H6550" i="1"/>
  <c r="K7527" i="1"/>
  <c r="P6329" i="1"/>
  <c r="L3709" i="1"/>
  <c r="I7519" i="1"/>
  <c r="V7189" i="1"/>
  <c r="U6291" i="1"/>
  <c r="K522" i="1"/>
  <c r="L4693" i="1"/>
  <c r="N2813" i="1"/>
  <c r="K5082" i="1"/>
  <c r="K161" i="1"/>
  <c r="V3397" i="1"/>
  <c r="M5302" i="1"/>
  <c r="L5515" i="1"/>
  <c r="K4302" i="1"/>
  <c r="N4115" i="1"/>
  <c r="K1445" i="1"/>
  <c r="V5551" i="1"/>
  <c r="K220" i="1"/>
  <c r="P1723" i="1"/>
  <c r="V4081" i="1"/>
  <c r="L595" i="1"/>
  <c r="U6449" i="1"/>
  <c r="L4847" i="1"/>
  <c r="T1690" i="1"/>
  <c r="L4917" i="1"/>
  <c r="I3709" i="1"/>
  <c r="V4709" i="1"/>
  <c r="I7432" i="1"/>
  <c r="I3157" i="1"/>
  <c r="L6879" i="1"/>
  <c r="L4128" i="1"/>
  <c r="I5257" i="1"/>
  <c r="M6293" i="1"/>
  <c r="L6386" i="1"/>
  <c r="I3111" i="1"/>
  <c r="P2300" i="1"/>
  <c r="T3276" i="1"/>
  <c r="N4756" i="1"/>
  <c r="L4698" i="1"/>
  <c r="K27" i="1"/>
  <c r="H1172" i="1"/>
  <c r="L6856" i="1"/>
  <c r="K8124" i="1"/>
  <c r="H2051" i="1"/>
  <c r="K7384" i="1"/>
  <c r="N2557" i="1"/>
  <c r="P1333" i="1"/>
  <c r="P6123" i="1"/>
  <c r="H3818" i="1"/>
  <c r="U4259" i="1"/>
  <c r="L3611" i="1"/>
  <c r="P3195" i="1"/>
  <c r="L8227" i="1"/>
  <c r="L6255" i="1"/>
  <c r="P2239" i="1"/>
  <c r="K866" i="1"/>
  <c r="N6476" i="1"/>
  <c r="H560" i="1"/>
  <c r="K3844" i="1"/>
  <c r="L36" i="1"/>
  <c r="K5935" i="1"/>
  <c r="K6431" i="1"/>
  <c r="L586" i="1"/>
  <c r="K6682" i="1"/>
  <c r="V41" i="1"/>
  <c r="T4570" i="1"/>
  <c r="L1886" i="1"/>
  <c r="F6610" i="1"/>
  <c r="M5565" i="1"/>
  <c r="J7169" i="1"/>
  <c r="K718" i="1"/>
  <c r="I4514" i="1"/>
  <c r="N6077" i="1"/>
  <c r="K2800" i="1"/>
  <c r="H2554" i="1"/>
  <c r="M4828" i="1"/>
  <c r="L4921" i="1"/>
  <c r="J456" i="1"/>
  <c r="P738" i="1"/>
  <c r="M8049" i="1"/>
  <c r="N3457" i="1"/>
  <c r="F2312" i="1"/>
  <c r="L2899" i="1"/>
  <c r="P6497" i="1"/>
  <c r="F4948" i="1"/>
  <c r="K2647" i="1"/>
  <c r="H2221" i="1"/>
  <c r="T2557" i="1"/>
  <c r="V6082" i="1"/>
  <c r="L5862" i="1"/>
  <c r="U6480" i="1"/>
  <c r="F1983" i="1"/>
  <c r="I1581" i="1"/>
  <c r="N2382" i="1"/>
  <c r="N3477" i="1"/>
  <c r="M2938" i="1"/>
  <c r="H7117" i="1"/>
  <c r="K3104" i="1"/>
  <c r="V5601" i="1"/>
  <c r="J7670" i="1"/>
  <c r="H6789" i="1"/>
  <c r="F4863" i="1"/>
  <c r="K2159" i="1"/>
  <c r="H6281" i="1"/>
  <c r="K3237" i="1"/>
  <c r="K7832" i="1"/>
  <c r="K1479" i="1"/>
  <c r="T3077" i="1"/>
  <c r="P6667" i="1"/>
  <c r="U4574" i="1"/>
  <c r="U4413" i="1"/>
  <c r="M6880" i="1"/>
  <c r="K4322" i="1"/>
  <c r="N2753" i="1"/>
  <c r="K7353" i="1"/>
  <c r="L5814" i="1"/>
  <c r="M6009" i="1"/>
  <c r="I526" i="1"/>
  <c r="F2383" i="1"/>
  <c r="L3155" i="1"/>
  <c r="I7914" i="1"/>
  <c r="K6709" i="1"/>
  <c r="K2794" i="1"/>
  <c r="H2786" i="1"/>
  <c r="I2957" i="1"/>
  <c r="L3555" i="1"/>
  <c r="I481" i="1"/>
  <c r="F3005" i="1"/>
  <c r="K4055" i="1"/>
  <c r="I6799" i="1"/>
  <c r="H1244" i="1"/>
  <c r="U6737" i="1"/>
  <c r="V3997" i="1"/>
  <c r="L1927" i="1"/>
  <c r="K5252" i="1"/>
  <c r="P3823" i="1"/>
  <c r="K2960" i="1"/>
  <c r="K7568" i="1"/>
  <c r="K303" i="1"/>
  <c r="K5141" i="1"/>
  <c r="V5964" i="1"/>
  <c r="K6837" i="1"/>
  <c r="H1747" i="1"/>
  <c r="M4686" i="1"/>
  <c r="K4842" i="1"/>
  <c r="K974" i="1"/>
  <c r="F4782" i="1"/>
  <c r="U4348" i="1"/>
  <c r="K6780" i="1"/>
  <c r="K5710" i="1"/>
  <c r="U5314" i="1"/>
  <c r="N5168" i="1"/>
  <c r="I7266" i="1"/>
  <c r="L4731" i="1"/>
  <c r="L8188" i="1"/>
  <c r="U4863" i="1"/>
  <c r="M790" i="1"/>
  <c r="L7884" i="1"/>
  <c r="J2241" i="1"/>
  <c r="K3429" i="1"/>
  <c r="T1419" i="1"/>
  <c r="T4997" i="1"/>
  <c r="K4553" i="1"/>
  <c r="U5508" i="1"/>
  <c r="J4229" i="1"/>
  <c r="H4222" i="1"/>
  <c r="L6627" i="1"/>
  <c r="P4983" i="1"/>
  <c r="K519" i="1"/>
  <c r="M1641" i="1"/>
  <c r="I7765" i="1"/>
  <c r="V4250" i="1"/>
  <c r="N4103" i="1"/>
  <c r="F3337" i="1"/>
  <c r="I7758" i="1"/>
  <c r="I4031" i="1"/>
  <c r="J3639" i="1"/>
  <c r="K4607" i="1"/>
  <c r="V6489" i="1"/>
  <c r="T4863" i="1"/>
  <c r="J1211" i="1"/>
  <c r="K1064" i="1"/>
  <c r="K167" i="1"/>
  <c r="K5073" i="1"/>
  <c r="M391" i="1"/>
  <c r="F6227" i="1"/>
  <c r="N5039" i="1"/>
  <c r="N2147" i="1"/>
  <c r="T2239" i="1"/>
  <c r="K3064" i="1"/>
  <c r="J7585" i="1"/>
  <c r="F3506" i="1"/>
  <c r="K4577" i="1"/>
  <c r="I5302" i="1"/>
  <c r="P5610" i="1"/>
  <c r="U8229" i="1"/>
  <c r="H4379" i="1"/>
  <c r="T7944" i="1"/>
  <c r="J7599" i="1"/>
  <c r="K5102" i="1"/>
  <c r="K7877" i="1"/>
  <c r="K5147" i="1"/>
  <c r="H6428" i="1"/>
  <c r="I4629" i="1"/>
  <c r="U4663" i="1"/>
  <c r="F6752" i="1"/>
  <c r="F4274" i="1"/>
  <c r="L6734" i="1"/>
  <c r="I7801" i="1"/>
  <c r="H2712" i="1"/>
  <c r="V2575" i="1"/>
  <c r="K5817" i="1"/>
  <c r="I7727" i="1"/>
  <c r="P4512" i="1"/>
  <c r="L1821" i="1"/>
  <c r="L7217" i="1"/>
  <c r="K8323" i="1"/>
  <c r="J4380" i="1"/>
  <c r="N5560" i="1"/>
  <c r="J7712" i="1"/>
  <c r="K5056" i="1"/>
  <c r="K6412" i="1"/>
  <c r="K716" i="1"/>
  <c r="J7787" i="1"/>
  <c r="V4509" i="1"/>
  <c r="V4380" i="1"/>
  <c r="K5085" i="1"/>
  <c r="T5383" i="1"/>
  <c r="K4121" i="1"/>
  <c r="T1487" i="1"/>
  <c r="P967" i="1"/>
  <c r="I2234" i="1"/>
  <c r="J1518" i="1"/>
  <c r="V851" i="1"/>
  <c r="N5979" i="1"/>
  <c r="N1911" i="1"/>
  <c r="H2401" i="1"/>
  <c r="P3680" i="1"/>
  <c r="K2354" i="1"/>
  <c r="T2578" i="1"/>
  <c r="K937" i="1"/>
  <c r="P5861" i="1"/>
  <c r="M3252" i="1"/>
  <c r="K5088" i="1"/>
  <c r="J4214" i="1"/>
  <c r="U6124" i="1"/>
  <c r="M4300" i="1"/>
  <c r="K431" i="1"/>
  <c r="V4054" i="1"/>
  <c r="H1702" i="1"/>
  <c r="M2810" i="1"/>
  <c r="K1383" i="1"/>
  <c r="K2674" i="1"/>
  <c r="K2634" i="1"/>
  <c r="M3397" i="1"/>
  <c r="M1919" i="1"/>
  <c r="T4284" i="1"/>
  <c r="L1678" i="1"/>
  <c r="T2617" i="1"/>
  <c r="T1342" i="1"/>
  <c r="V5991" i="1"/>
  <c r="F7374" i="1"/>
  <c r="K3292" i="1"/>
  <c r="T4856" i="1"/>
  <c r="U7137" i="1"/>
  <c r="U2923" i="1"/>
  <c r="M4896" i="1"/>
  <c r="V2416" i="1"/>
  <c r="L2018" i="1"/>
  <c r="I5947" i="1"/>
  <c r="L4149" i="1"/>
  <c r="U347" i="1"/>
  <c r="F6871" i="1"/>
  <c r="H2896" i="1"/>
  <c r="K4587" i="1"/>
  <c r="J7685" i="1"/>
  <c r="J3192" i="1"/>
  <c r="N4721" i="1"/>
  <c r="K6476" i="1"/>
  <c r="N4159" i="1"/>
  <c r="H5752" i="1"/>
  <c r="U6082" i="1"/>
  <c r="N4086" i="1"/>
  <c r="I5462" i="1"/>
  <c r="V6039" i="1"/>
  <c r="K1000" i="1"/>
  <c r="I1965" i="1"/>
  <c r="J7669" i="1"/>
  <c r="U2351" i="1"/>
  <c r="L1260" i="1"/>
  <c r="U538" i="1"/>
  <c r="U2144" i="1"/>
  <c r="K2655" i="1"/>
  <c r="F3068" i="1"/>
  <c r="J6329" i="1"/>
  <c r="L2651" i="1"/>
  <c r="I6058" i="1"/>
  <c r="P1724" i="1"/>
  <c r="K6915" i="1"/>
  <c r="L5574" i="1"/>
  <c r="I5755" i="1"/>
  <c r="K4650" i="1"/>
  <c r="U1747" i="1"/>
  <c r="H2042" i="1"/>
  <c r="J6195" i="1"/>
  <c r="K235" i="1"/>
  <c r="U2168" i="1"/>
  <c r="L50" i="1"/>
  <c r="V1562" i="1"/>
  <c r="V3438" i="1"/>
  <c r="H4347" i="1"/>
  <c r="K4583" i="1"/>
  <c r="K1136" i="1"/>
  <c r="J7718" i="1"/>
  <c r="I4307" i="1"/>
  <c r="K1779" i="1"/>
  <c r="H621" i="1"/>
  <c r="K1666" i="1"/>
  <c r="I532" i="1"/>
  <c r="L1853" i="1"/>
  <c r="V786" i="1"/>
  <c r="U1180" i="1"/>
  <c r="K5409" i="1"/>
  <c r="U5018" i="1"/>
  <c r="K4089" i="1"/>
  <c r="K1453" i="1"/>
  <c r="M1071" i="1"/>
  <c r="M7323" i="1"/>
  <c r="I1628" i="1"/>
  <c r="T4948" i="1"/>
  <c r="K6244" i="1"/>
  <c r="N2308" i="1"/>
  <c r="P2842" i="1"/>
  <c r="K200" i="1"/>
  <c r="L6684" i="1"/>
  <c r="K5306" i="1"/>
  <c r="N2908" i="1"/>
  <c r="T3872" i="1"/>
  <c r="P1944" i="1"/>
  <c r="P4132" i="1"/>
  <c r="P2234" i="1"/>
  <c r="M4273" i="1"/>
  <c r="U4860" i="1"/>
  <c r="F2039" i="1"/>
  <c r="L4372" i="1"/>
  <c r="N2898" i="1"/>
  <c r="K7821" i="1"/>
  <c r="J72" i="1"/>
  <c r="L6898" i="1"/>
  <c r="J3798" i="1"/>
  <c r="N818" i="1"/>
  <c r="L7344" i="1"/>
  <c r="M6259" i="1"/>
  <c r="K4070" i="1"/>
  <c r="L4084" i="1"/>
  <c r="I7715" i="1"/>
  <c r="H6731" i="1"/>
  <c r="U3460" i="1"/>
  <c r="K5598" i="1"/>
  <c r="K4943" i="1"/>
  <c r="N3268" i="1"/>
  <c r="L4267" i="1"/>
  <c r="N4939" i="1"/>
  <c r="K4388" i="1"/>
  <c r="M4641" i="1"/>
  <c r="K3497" i="1"/>
  <c r="H4116" i="1"/>
  <c r="J7363" i="1"/>
  <c r="J6507" i="1"/>
  <c r="H4468" i="1"/>
  <c r="N2786" i="1"/>
  <c r="L6045" i="1"/>
  <c r="F7039" i="1"/>
  <c r="K3563" i="1"/>
  <c r="L1514" i="1"/>
  <c r="T4882" i="1"/>
  <c r="J7970" i="1"/>
  <c r="T6107" i="1"/>
  <c r="K6420" i="1"/>
  <c r="I7655" i="1"/>
  <c r="K2495" i="1"/>
  <c r="L4712" i="1"/>
  <c r="K593" i="1"/>
  <c r="P5322" i="1"/>
  <c r="K1221" i="1"/>
  <c r="I1880" i="1"/>
  <c r="T6356" i="1"/>
  <c r="K3853" i="1"/>
  <c r="H6476" i="1"/>
  <c r="F6442" i="1"/>
  <c r="I3099" i="1"/>
  <c r="V6050" i="1"/>
  <c r="J7726" i="1"/>
  <c r="L556" i="1"/>
  <c r="L6830" i="1"/>
  <c r="K194" i="1"/>
  <c r="I2416" i="1"/>
  <c r="K2301" i="1"/>
  <c r="L4461" i="1"/>
  <c r="P6490" i="1"/>
  <c r="K4008" i="1"/>
  <c r="H4274" i="1"/>
  <c r="L2433" i="1"/>
  <c r="K418" i="1"/>
  <c r="L1256" i="1"/>
  <c r="U4269" i="1"/>
  <c r="K6395" i="1"/>
  <c r="F3775" i="1"/>
  <c r="U4629" i="1"/>
  <c r="K2680" i="1"/>
  <c r="N4628" i="1"/>
  <c r="M4349" i="1"/>
  <c r="K2210" i="1"/>
  <c r="K6555" i="1"/>
  <c r="K6100" i="1"/>
  <c r="T1749" i="1"/>
  <c r="M2035" i="1"/>
  <c r="K4656" i="1"/>
  <c r="K943" i="1"/>
  <c r="K1550" i="1"/>
  <c r="P2057" i="1"/>
  <c r="T3807" i="1"/>
  <c r="V2241" i="1"/>
  <c r="H4007" i="1"/>
  <c r="K4187" i="1"/>
  <c r="J7747" i="1"/>
  <c r="L2876" i="1"/>
  <c r="M5930" i="1"/>
  <c r="I2293" i="1"/>
  <c r="T6003" i="1"/>
  <c r="J449" i="1"/>
  <c r="M978" i="1"/>
  <c r="U1626" i="1"/>
  <c r="N5136" i="1"/>
  <c r="L3656" i="1"/>
  <c r="K3689" i="1"/>
  <c r="K114" i="1"/>
  <c r="K1147" i="1"/>
  <c r="I3120" i="1"/>
  <c r="P5314" i="1"/>
  <c r="M2680" i="1"/>
  <c r="J5476" i="1"/>
  <c r="U2444" i="1"/>
  <c r="K1702" i="1"/>
  <c r="N4663" i="1"/>
  <c r="T5733" i="1"/>
  <c r="J3786" i="1"/>
  <c r="M4568" i="1"/>
  <c r="V3635" i="1"/>
  <c r="K73" i="1"/>
  <c r="V1699" i="1"/>
  <c r="V978" i="1"/>
  <c r="F2270" i="1"/>
  <c r="I3856" i="1"/>
  <c r="N7997" i="1"/>
  <c r="I7588" i="1"/>
  <c r="K5674" i="1"/>
  <c r="I6830" i="1"/>
  <c r="K5924" i="1"/>
  <c r="V8191" i="1"/>
  <c r="N1709" i="1"/>
  <c r="U2820" i="1"/>
  <c r="K7501" i="1"/>
  <c r="L2393" i="1"/>
  <c r="T2209" i="1"/>
  <c r="I3112" i="1"/>
  <c r="K3" i="1"/>
  <c r="P813" i="1"/>
  <c r="N4401" i="1"/>
  <c r="H7050" i="1"/>
  <c r="L2634" i="1"/>
  <c r="U6946" i="1"/>
  <c r="K8106" i="1"/>
  <c r="K715" i="1"/>
  <c r="I6670" i="1"/>
  <c r="K1300" i="1"/>
  <c r="L1951" i="1"/>
  <c r="J6299" i="1"/>
  <c r="V4511" i="1"/>
  <c r="P5123" i="1"/>
  <c r="H874" i="1"/>
  <c r="P3915" i="1"/>
  <c r="K8173" i="1"/>
  <c r="V1760" i="1"/>
  <c r="T5994" i="1"/>
  <c r="H6622" i="1"/>
  <c r="T2162" i="1"/>
  <c r="K179" i="1"/>
  <c r="L6229" i="1"/>
  <c r="L7893" i="1"/>
  <c r="N7065" i="1"/>
  <c r="U2908" i="1"/>
  <c r="H6040" i="1"/>
  <c r="N5213" i="1"/>
  <c r="K7239" i="1"/>
  <c r="L1642" i="1"/>
  <c r="K1729" i="1"/>
  <c r="K4896" i="1"/>
  <c r="K1275" i="1"/>
  <c r="U6519" i="1"/>
  <c r="L3805" i="1"/>
  <c r="F4914" i="1"/>
  <c r="M2631" i="1"/>
  <c r="K6728" i="1"/>
  <c r="L1882" i="1"/>
  <c r="F6029" i="1"/>
  <c r="H2430" i="1"/>
  <c r="K1998" i="1"/>
  <c r="K7964" i="1"/>
  <c r="I4570" i="1"/>
  <c r="K7486" i="1"/>
  <c r="I7675" i="1"/>
  <c r="L4168" i="1"/>
  <c r="P422" i="1"/>
  <c r="K6922" i="1"/>
  <c r="L6095" i="1"/>
  <c r="K1116" i="1"/>
  <c r="F6894" i="1"/>
  <c r="U4907" i="1"/>
  <c r="J6438" i="1"/>
  <c r="M6440" i="1"/>
  <c r="P5786" i="1"/>
  <c r="N5521" i="1"/>
  <c r="F6641" i="1"/>
  <c r="I874" i="1"/>
  <c r="I4228" i="1"/>
  <c r="K2406" i="1"/>
  <c r="K3160" i="1"/>
  <c r="K7933" i="1"/>
  <c r="M2881" i="1"/>
  <c r="L1608" i="1"/>
  <c r="V4725" i="1"/>
  <c r="J176" i="1"/>
  <c r="I5604" i="1"/>
  <c r="N6048" i="1"/>
  <c r="K3099" i="1"/>
  <c r="L4643" i="1"/>
  <c r="F3791" i="1"/>
  <c r="U4417" i="1"/>
  <c r="F453" i="1"/>
  <c r="K4544" i="1"/>
  <c r="F2658" i="1"/>
  <c r="K1691" i="1"/>
  <c r="T3544" i="1"/>
  <c r="V3653" i="1"/>
  <c r="V4310" i="1"/>
  <c r="V5745" i="1"/>
  <c r="F878" i="1"/>
  <c r="H2792" i="1"/>
  <c r="I6622" i="1"/>
  <c r="I3128" i="1"/>
  <c r="N1437" i="1"/>
  <c r="H5814" i="1"/>
  <c r="M3631" i="1"/>
  <c r="U6270" i="1"/>
  <c r="N3337" i="1"/>
  <c r="L132" i="1"/>
  <c r="F1488" i="1"/>
  <c r="F3718" i="1"/>
  <c r="N3285" i="1"/>
  <c r="L1500" i="1"/>
  <c r="H4401" i="1"/>
  <c r="P6588" i="1"/>
  <c r="I4229" i="1"/>
  <c r="K3699" i="1"/>
  <c r="J7779" i="1"/>
  <c r="N5747" i="1"/>
  <c r="T2986" i="1"/>
  <c r="L2466" i="1"/>
  <c r="M2796" i="1"/>
  <c r="V3217" i="1"/>
  <c r="H6270" i="1"/>
  <c r="F2759" i="1"/>
  <c r="N5538" i="1"/>
  <c r="L4528" i="1"/>
  <c r="H6114" i="1"/>
  <c r="H6703" i="1"/>
  <c r="K6785" i="1"/>
  <c r="H2755" i="1"/>
  <c r="M2660" i="1"/>
  <c r="K5179" i="1"/>
  <c r="V4279" i="1"/>
  <c r="L1754" i="1"/>
  <c r="K45" i="1"/>
  <c r="K7399" i="1"/>
  <c r="I6223" i="1"/>
  <c r="N3166" i="1"/>
  <c r="P2221" i="1"/>
  <c r="K6428" i="1"/>
  <c r="L2823" i="1"/>
  <c r="K1999" i="1"/>
  <c r="P2222" i="1"/>
  <c r="K4870" i="1"/>
  <c r="V5814" i="1"/>
  <c r="U4206" i="1"/>
  <c r="T2383" i="1"/>
  <c r="K1115" i="1"/>
  <c r="K1545" i="1"/>
  <c r="N6355" i="1"/>
  <c r="F347" i="1"/>
  <c r="F8083" i="1"/>
  <c r="K3755" i="1"/>
  <c r="L6681" i="1"/>
  <c r="L8049" i="1"/>
  <c r="K959" i="1"/>
  <c r="M2330" i="1"/>
  <c r="K3978" i="1"/>
  <c r="T2794" i="1"/>
  <c r="N3368" i="1"/>
  <c r="K6456" i="1"/>
  <c r="K2222" i="1"/>
  <c r="K2983" i="1"/>
  <c r="K5341" i="1"/>
  <c r="L4986" i="1"/>
  <c r="L171" i="1"/>
  <c r="J1506" i="1"/>
  <c r="F1477" i="1"/>
  <c r="H5780" i="1"/>
  <c r="V5795" i="1"/>
  <c r="N4472" i="1"/>
  <c r="T4939" i="1"/>
  <c r="F865" i="1"/>
  <c r="K132" i="1"/>
  <c r="L1362" i="1"/>
  <c r="P1280" i="1"/>
  <c r="F4228" i="1"/>
  <c r="L6566" i="1"/>
  <c r="K7002" i="1"/>
  <c r="V4435" i="1"/>
  <c r="L6482" i="1"/>
  <c r="T5422" i="1"/>
  <c r="K2862" i="1"/>
  <c r="L1068" i="1"/>
  <c r="L2656" i="1"/>
  <c r="T4769" i="1"/>
  <c r="J7839" i="1"/>
  <c r="N2194" i="1"/>
  <c r="J7767" i="1"/>
  <c r="L4078" i="1"/>
  <c r="T4269" i="1"/>
  <c r="K4556" i="1"/>
  <c r="K1092" i="1"/>
  <c r="K2707" i="1"/>
  <c r="L8128" i="1"/>
  <c r="F4379" i="1"/>
  <c r="K460" i="1"/>
  <c r="K5740" i="1"/>
  <c r="L4659" i="1"/>
  <c r="V518" i="1"/>
  <c r="L5422" i="1"/>
  <c r="J132" i="1"/>
  <c r="J1921" i="1"/>
  <c r="F6519" i="1"/>
  <c r="H6171" i="1"/>
  <c r="U2105" i="1"/>
  <c r="K3695" i="1"/>
  <c r="F7508" i="1"/>
  <c r="L6274" i="1"/>
  <c r="N4188" i="1"/>
  <c r="U3962" i="1"/>
  <c r="K2618" i="1"/>
  <c r="I4130" i="1"/>
  <c r="N1482" i="1"/>
  <c r="M3132" i="1"/>
  <c r="L1279" i="1"/>
  <c r="M5034" i="1"/>
  <c r="V3798" i="1"/>
  <c r="T3966" i="1"/>
  <c r="K4480" i="1"/>
  <c r="V6641" i="1"/>
  <c r="I6611" i="1"/>
  <c r="K3366" i="1"/>
  <c r="U1810" i="1"/>
  <c r="J266" i="1"/>
  <c r="K3320" i="1"/>
  <c r="N3120" i="1"/>
  <c r="H6291" i="1"/>
  <c r="L6928" i="1"/>
  <c r="V2453" i="1"/>
  <c r="P403" i="1"/>
  <c r="H36" i="1"/>
  <c r="F5964" i="1"/>
  <c r="L7524" i="1"/>
  <c r="K6163" i="1"/>
  <c r="U348" i="1"/>
  <c r="V6053" i="1"/>
  <c r="T5915" i="1"/>
  <c r="T1939" i="1"/>
  <c r="F4148" i="1"/>
  <c r="L4422" i="1"/>
  <c r="H4914" i="1"/>
  <c r="K3632" i="1"/>
  <c r="L1289" i="1"/>
  <c r="J4856" i="1"/>
  <c r="P4610" i="1"/>
  <c r="K2094" i="1"/>
  <c r="N4209" i="1"/>
  <c r="J4317" i="1"/>
  <c r="T4306" i="1"/>
  <c r="M3312" i="1"/>
  <c r="K7341" i="1"/>
  <c r="N3634" i="1"/>
  <c r="K1038" i="1"/>
  <c r="N4782" i="1"/>
  <c r="L1420" i="1"/>
  <c r="F2985" i="1"/>
  <c r="L4580" i="1"/>
  <c r="P2851" i="1"/>
  <c r="K5312" i="1"/>
  <c r="J7350" i="1"/>
  <c r="L6378" i="1"/>
  <c r="N1067" i="1"/>
  <c r="K3005" i="1"/>
  <c r="K535" i="1"/>
  <c r="F789" i="1"/>
  <c r="K2036" i="1"/>
  <c r="V2659" i="1"/>
  <c r="F964" i="1"/>
  <c r="J4132" i="1"/>
  <c r="M1247" i="1"/>
  <c r="I6581" i="1"/>
  <c r="K6418" i="1"/>
  <c r="V5226" i="1"/>
  <c r="J6539" i="1"/>
  <c r="V2308" i="1"/>
  <c r="L4153" i="1"/>
  <c r="N973" i="1"/>
  <c r="M3962" i="1"/>
  <c r="T4709" i="1"/>
  <c r="K355" i="1"/>
  <c r="J1330" i="1"/>
  <c r="M4775" i="1"/>
  <c r="N3821" i="1"/>
  <c r="N4734" i="1"/>
  <c r="N2950" i="1"/>
  <c r="K4919" i="1"/>
  <c r="K42" i="1"/>
  <c r="T5458" i="1"/>
  <c r="H6985" i="1"/>
  <c r="P235" i="1"/>
  <c r="J1475" i="1"/>
  <c r="T4087" i="1"/>
  <c r="P5615" i="1"/>
  <c r="N7056" i="1"/>
  <c r="F6766" i="1"/>
  <c r="L3719" i="1"/>
  <c r="J5145" i="1"/>
  <c r="P6095" i="1"/>
  <c r="L4920" i="1"/>
  <c r="K2811" i="1"/>
  <c r="L7022" i="1"/>
  <c r="V538" i="1"/>
  <c r="L7803" i="1"/>
  <c r="L633" i="1"/>
  <c r="U6135" i="1"/>
  <c r="M6159" i="1"/>
  <c r="J3214" i="1"/>
  <c r="I6116" i="1"/>
  <c r="J3236" i="1"/>
  <c r="J720" i="1"/>
  <c r="V684" i="1"/>
  <c r="K5713" i="1"/>
  <c r="H3671" i="1"/>
  <c r="K2316" i="1"/>
  <c r="L6132" i="1"/>
  <c r="P3403" i="1"/>
  <c r="P6856" i="1"/>
  <c r="J7714" i="1"/>
  <c r="K1242" i="1"/>
  <c r="T3145" i="1"/>
  <c r="U7141" i="1"/>
  <c r="H4562" i="1"/>
  <c r="K2224" i="1"/>
  <c r="K2472" i="1"/>
  <c r="H1864" i="1"/>
  <c r="K5307" i="1"/>
  <c r="K4502" i="1"/>
  <c r="T5834" i="1"/>
  <c r="K7582" i="1"/>
  <c r="T978" i="1"/>
  <c r="K4744" i="1"/>
  <c r="K6317" i="1"/>
  <c r="K1268" i="1"/>
  <c r="P3161" i="1"/>
  <c r="T4472" i="1"/>
  <c r="V5405" i="1"/>
  <c r="I6305" i="1"/>
  <c r="L5822" i="1"/>
  <c r="V5924" i="1"/>
  <c r="L2694" i="1"/>
  <c r="K6218" i="1"/>
  <c r="M4616" i="1"/>
  <c r="U4925" i="1"/>
  <c r="K1201" i="1"/>
  <c r="K3081" i="1"/>
  <c r="M2233" i="1"/>
  <c r="F4065" i="1"/>
  <c r="I4921" i="1"/>
  <c r="J2523" i="1"/>
  <c r="M6704" i="1"/>
  <c r="K3881" i="1"/>
  <c r="K1508" i="1"/>
  <c r="P5480" i="1"/>
  <c r="T2554" i="1"/>
  <c r="K4610" i="1"/>
  <c r="U894" i="1"/>
  <c r="L1864" i="1"/>
  <c r="H311" i="1"/>
  <c r="K6678" i="1"/>
  <c r="K2136" i="1"/>
  <c r="K5732" i="1"/>
  <c r="P6878" i="1"/>
  <c r="K1250" i="1"/>
  <c r="H6682" i="1"/>
  <c r="N5018" i="1"/>
  <c r="K3507" i="1"/>
  <c r="L1230" i="1"/>
  <c r="F2622" i="1"/>
  <c r="M7012" i="1"/>
  <c r="N2574" i="1"/>
  <c r="P1997" i="1"/>
  <c r="F3555" i="1"/>
  <c r="V423" i="1"/>
  <c r="K315" i="1"/>
  <c r="U5458" i="1"/>
  <c r="N1211" i="1"/>
  <c r="K7980" i="1"/>
  <c r="K2119" i="1"/>
  <c r="T8250" i="1"/>
  <c r="K2607" i="1"/>
  <c r="L2420" i="1"/>
  <c r="N6825" i="1"/>
  <c r="T6866" i="1"/>
  <c r="L6473" i="1"/>
  <c r="K3231" i="1"/>
  <c r="K7375" i="1"/>
  <c r="P7229" i="1"/>
  <c r="F7072" i="1"/>
  <c r="N4568" i="1"/>
  <c r="U6799" i="1"/>
  <c r="T4860" i="1"/>
  <c r="M6848" i="1"/>
  <c r="K270" i="1"/>
  <c r="T3826" i="1"/>
  <c r="H2495" i="1"/>
  <c r="M6481" i="1"/>
  <c r="M2339" i="1"/>
  <c r="F6317" i="1"/>
  <c r="U6413" i="1"/>
  <c r="N6315" i="1"/>
  <c r="K3300" i="1"/>
  <c r="H4714" i="1"/>
  <c r="K3423" i="1"/>
  <c r="J6347" i="1"/>
  <c r="K1463" i="1"/>
  <c r="K6316" i="1"/>
  <c r="M3602" i="1"/>
  <c r="K5922" i="1"/>
  <c r="K3246" i="1"/>
  <c r="K3532" i="1"/>
  <c r="H5672" i="1"/>
  <c r="I6094" i="1"/>
  <c r="K1353" i="1"/>
  <c r="L7949" i="1"/>
  <c r="K1656" i="1"/>
  <c r="L7089" i="1"/>
  <c r="F3045" i="1"/>
  <c r="K2456" i="1"/>
  <c r="L4215" i="1"/>
  <c r="U3942" i="1"/>
  <c r="K7392" i="1"/>
  <c r="I7670" i="1"/>
  <c r="K6662" i="1"/>
  <c r="F4834" i="1"/>
  <c r="N1357" i="1"/>
  <c r="V1244" i="1"/>
  <c r="I1588" i="1"/>
  <c r="N2645" i="1"/>
  <c r="P5755" i="1"/>
  <c r="K2121" i="1"/>
  <c r="U1778" i="1"/>
  <c r="N4010" i="1"/>
  <c r="V5710" i="1"/>
  <c r="K4512" i="1"/>
  <c r="V5254" i="1"/>
  <c r="M1965" i="1"/>
  <c r="K3067" i="1"/>
  <c r="L580" i="1"/>
  <c r="J423" i="1"/>
  <c r="T6192" i="1"/>
  <c r="K1609" i="1"/>
  <c r="J6611" i="1"/>
  <c r="T3618" i="1"/>
  <c r="T1243" i="1"/>
  <c r="V2810" i="1"/>
  <c r="F5995" i="1"/>
  <c r="P4390" i="1"/>
  <c r="K6189" i="1"/>
  <c r="K6619" i="1"/>
  <c r="K2468" i="1"/>
  <c r="N2680" i="1"/>
  <c r="V3274" i="1"/>
  <c r="L6414" i="1"/>
  <c r="J5183" i="1"/>
  <c r="P4731" i="1"/>
  <c r="U2529" i="1"/>
  <c r="F2104" i="1"/>
  <c r="L3399" i="1"/>
  <c r="T3760" i="1"/>
  <c r="N8185" i="1"/>
  <c r="H6106" i="1"/>
  <c r="U2368" i="1"/>
  <c r="K3793" i="1"/>
  <c r="T961" i="1"/>
  <c r="T7189" i="1"/>
  <c r="K6724" i="1"/>
  <c r="K1559" i="1"/>
  <c r="T6903" i="1"/>
  <c r="K983" i="1"/>
  <c r="K335" i="1"/>
  <c r="N865" i="1"/>
  <c r="L3183" i="1"/>
  <c r="L2533" i="1"/>
  <c r="U724" i="1"/>
  <c r="U4468" i="1"/>
  <c r="L7855" i="1"/>
  <c r="J6088" i="1"/>
  <c r="F3946" i="1"/>
  <c r="K5584" i="1"/>
  <c r="K5683" i="1"/>
  <c r="K2547" i="1"/>
  <c r="I304" i="1"/>
  <c r="L3492" i="1"/>
  <c r="T4628" i="1"/>
  <c r="T2236" i="1"/>
  <c r="F5413" i="1"/>
  <c r="N1088" i="1"/>
  <c r="L1671" i="1"/>
  <c r="U5491" i="1"/>
  <c r="J7683" i="1"/>
  <c r="K4860" i="1"/>
  <c r="U847" i="1"/>
  <c r="M659" i="1"/>
  <c r="K6355" i="1"/>
  <c r="M5861" i="1"/>
  <c r="L1000" i="1"/>
  <c r="F2882" i="1"/>
  <c r="K1927" i="1"/>
  <c r="F4438" i="1"/>
  <c r="K3608" i="1"/>
  <c r="K8085" i="1"/>
  <c r="K2015" i="1"/>
  <c r="K1556" i="1"/>
  <c r="H6002" i="1"/>
  <c r="V6654" i="1"/>
  <c r="M6242" i="1"/>
  <c r="M537" i="1"/>
  <c r="L6010" i="1"/>
  <c r="T5814" i="1"/>
  <c r="K5734" i="1"/>
  <c r="K4215" i="1"/>
  <c r="P3760" i="1"/>
  <c r="J5284" i="1"/>
  <c r="L6124" i="1"/>
  <c r="N4921" i="1"/>
  <c r="T5529" i="1"/>
  <c r="N3606" i="1"/>
  <c r="J7744" i="1"/>
  <c r="K6459" i="1"/>
  <c r="L4506" i="1"/>
  <c r="J3738" i="1"/>
  <c r="I4348" i="1"/>
  <c r="K5606" i="1"/>
  <c r="F6101" i="1"/>
  <c r="K481" i="1"/>
  <c r="V3821" i="1"/>
  <c r="K1896" i="1"/>
  <c r="K2266" i="1"/>
  <c r="T6280" i="1"/>
  <c r="N6519" i="1"/>
  <c r="H2557" i="1"/>
  <c r="V2876" i="1"/>
  <c r="K2454" i="1"/>
  <c r="K3731" i="1"/>
  <c r="K7182" i="1"/>
  <c r="T5535" i="1"/>
  <c r="U5152" i="1"/>
  <c r="K4259" i="1"/>
  <c r="F7050" i="1"/>
  <c r="F1773" i="1"/>
  <c r="H2060" i="1"/>
  <c r="K6461" i="1"/>
  <c r="P521" i="1"/>
  <c r="P2773" i="1"/>
  <c r="H473" i="1"/>
  <c r="M3843" i="1"/>
  <c r="V2977" i="1"/>
  <c r="J2846" i="1"/>
  <c r="V7050" i="1"/>
  <c r="I4871" i="1"/>
  <c r="K2532" i="1"/>
  <c r="K5367" i="1"/>
  <c r="K1427" i="1"/>
  <c r="U6106" i="1"/>
  <c r="L2998" i="1"/>
  <c r="I4383" i="1"/>
  <c r="H2403" i="1"/>
  <c r="K8132" i="1"/>
  <c r="K2929" i="1"/>
  <c r="V7967" i="1"/>
  <c r="N6249" i="1"/>
  <c r="L3681" i="1"/>
  <c r="K4639" i="1"/>
  <c r="N4110" i="1"/>
  <c r="P3911" i="1"/>
  <c r="F1366" i="1"/>
  <c r="L1726" i="1"/>
  <c r="L5233" i="1"/>
  <c r="P6164" i="1"/>
  <c r="U5862" i="1"/>
  <c r="J5801" i="1"/>
  <c r="U4856" i="1"/>
  <c r="K1749" i="1"/>
  <c r="J7986" i="1"/>
  <c r="M6058" i="1"/>
  <c r="K4283" i="1"/>
  <c r="H684" i="1"/>
  <c r="U4921" i="1"/>
  <c r="L6449" i="1"/>
  <c r="F786" i="1"/>
  <c r="L164" i="1"/>
  <c r="U725" i="1"/>
  <c r="I4329" i="1"/>
  <c r="F2575" i="1"/>
  <c r="T4008" i="1"/>
  <c r="H5382" i="1"/>
  <c r="M4007" i="1"/>
  <c r="L637" i="1"/>
  <c r="I4987" i="1"/>
  <c r="F5005" i="1"/>
  <c r="L7841" i="1"/>
  <c r="K793" i="1"/>
  <c r="H5302" i="1"/>
  <c r="N6083" i="1"/>
  <c r="L6659" i="1"/>
  <c r="K3949" i="1"/>
  <c r="V6723" i="1"/>
  <c r="M4678" i="1"/>
  <c r="H7056" i="1"/>
  <c r="K662" i="1"/>
  <c r="H5974" i="1"/>
  <c r="K7228" i="1"/>
  <c r="H5921" i="1"/>
  <c r="K4934" i="1"/>
  <c r="J5604" i="1"/>
  <c r="K358" i="1"/>
  <c r="K6073" i="1"/>
  <c r="K549" i="1"/>
  <c r="L6653" i="1"/>
  <c r="I7711" i="1"/>
  <c r="T1880" i="1"/>
  <c r="H2347" i="1"/>
  <c r="M5058" i="1"/>
  <c r="I4821" i="1"/>
  <c r="V2374" i="1"/>
  <c r="U6412" i="1"/>
  <c r="J4274" i="1"/>
  <c r="M622" i="1"/>
  <c r="K4986" i="1"/>
  <c r="J3876" i="1"/>
  <c r="T5752" i="1"/>
  <c r="T665" i="1"/>
  <c r="N4431" i="1"/>
  <c r="N5235" i="1"/>
  <c r="L5666" i="1"/>
  <c r="K3234" i="1"/>
  <c r="K6864" i="1"/>
  <c r="L2001" i="1"/>
  <c r="L4721" i="1"/>
  <c r="F5513" i="1"/>
  <c r="K4827" i="1"/>
  <c r="K2627" i="1"/>
  <c r="K2883" i="1"/>
  <c r="K5763" i="1"/>
  <c r="V2883" i="1"/>
  <c r="F5819" i="1"/>
  <c r="T3983" i="1"/>
  <c r="P2844" i="1"/>
  <c r="T2948" i="1"/>
  <c r="K4622" i="1"/>
  <c r="V2356" i="1"/>
  <c r="K438" i="1"/>
  <c r="K6223" i="1"/>
  <c r="J5846" i="1"/>
  <c r="K2250" i="1"/>
  <c r="K6692" i="1"/>
  <c r="V6545" i="1"/>
  <c r="F1956" i="1"/>
  <c r="K3634" i="1"/>
  <c r="H6907" i="1"/>
  <c r="L7960" i="1"/>
  <c r="L2142" i="1"/>
  <c r="K2426" i="1"/>
  <c r="K1031" i="1"/>
  <c r="J7957" i="1"/>
  <c r="F5041" i="1"/>
  <c r="V3225" i="1"/>
  <c r="T1773" i="1"/>
  <c r="L564" i="1"/>
  <c r="K1945" i="1"/>
  <c r="U5912" i="1"/>
  <c r="K6185" i="1"/>
  <c r="M3372" i="1"/>
  <c r="K6016" i="1"/>
  <c r="L3393" i="1"/>
  <c r="U967" i="1"/>
  <c r="L7460" i="1"/>
  <c r="K5022" i="1"/>
  <c r="U6932" i="1"/>
  <c r="M4201" i="1"/>
  <c r="K1751" i="1"/>
  <c r="K3433" i="1"/>
  <c r="K6932" i="1"/>
  <c r="K8271" i="1"/>
  <c r="F6387" i="1"/>
  <c r="V3457" i="1"/>
  <c r="K4138" i="1"/>
  <c r="L6209" i="1"/>
  <c r="K7365" i="1"/>
  <c r="L7284" i="1"/>
  <c r="L3800" i="1"/>
  <c r="M1257" i="1"/>
  <c r="K885" i="1"/>
  <c r="K5651" i="1"/>
  <c r="K5180" i="1"/>
  <c r="K560" i="1"/>
  <c r="N3937" i="1"/>
  <c r="M2276" i="1"/>
  <c r="F4585" i="1"/>
  <c r="K4353" i="1"/>
  <c r="K4104" i="1"/>
  <c r="L1675" i="1"/>
  <c r="J2842" i="1"/>
  <c r="H3956" i="1"/>
  <c r="N4315" i="1"/>
  <c r="U4426" i="1"/>
  <c r="M2324" i="1"/>
  <c r="L7094" i="1"/>
  <c r="F5213" i="1"/>
  <c r="K3911" i="1"/>
  <c r="M4629" i="1"/>
  <c r="L6312" i="1"/>
  <c r="L2382" i="1"/>
  <c r="F2189" i="1"/>
  <c r="J825" i="1"/>
  <c r="N3280" i="1"/>
  <c r="F3916" i="1"/>
  <c r="M5453" i="1"/>
  <c r="K4693" i="1"/>
  <c r="L2883" i="1"/>
  <c r="K7067" i="1"/>
  <c r="U4372" i="1"/>
  <c r="K3438" i="1"/>
  <c r="I7712" i="1"/>
  <c r="L532" i="1"/>
  <c r="M2429" i="1"/>
  <c r="J2908" i="1"/>
  <c r="I3618" i="1"/>
  <c r="F2015" i="1"/>
  <c r="T5811" i="1"/>
  <c r="K2574" i="1"/>
  <c r="K1573" i="1"/>
  <c r="K4920" i="1"/>
  <c r="H4673" i="1"/>
  <c r="K3974" i="1"/>
  <c r="J7754" i="1"/>
  <c r="T6536" i="1"/>
  <c r="L943" i="1"/>
  <c r="T2098" i="1"/>
  <c r="P3537" i="1"/>
  <c r="I5932" i="1"/>
  <c r="M306" i="1"/>
  <c r="L1199" i="1"/>
  <c r="K4171" i="1"/>
  <c r="J3439" i="1"/>
  <c r="K6680" i="1"/>
  <c r="I4159" i="1"/>
  <c r="T5894" i="1"/>
  <c r="P4401" i="1"/>
  <c r="L1031" i="1"/>
  <c r="K3878" i="1"/>
  <c r="K6513" i="1"/>
  <c r="K6554" i="1"/>
  <c r="J7751" i="1"/>
  <c r="K4882" i="1"/>
  <c r="K1475" i="1"/>
  <c r="L1602" i="1"/>
  <c r="H4243" i="1"/>
  <c r="J6605" i="1"/>
  <c r="V4306" i="1"/>
  <c r="J7699" i="1"/>
  <c r="J3661" i="1"/>
  <c r="P5581" i="1"/>
  <c r="K7383" i="1"/>
  <c r="V4687" i="1"/>
  <c r="K7217" i="1"/>
  <c r="L4821" i="1"/>
  <c r="I5282" i="1"/>
  <c r="U194" i="1"/>
  <c r="F2105" i="1"/>
  <c r="U3768" i="1"/>
  <c r="J2083" i="1"/>
  <c r="V6007" i="1"/>
  <c r="H2670" i="1"/>
  <c r="K3888" i="1"/>
  <c r="M6638" i="1"/>
  <c r="T2645" i="1"/>
  <c r="I359" i="1"/>
  <c r="I3217" i="1"/>
  <c r="K4295" i="1"/>
  <c r="N240" i="1"/>
  <c r="I2426" i="1"/>
  <c r="K4511" i="1"/>
  <c r="I2680" i="1"/>
  <c r="K5814" i="1"/>
  <c r="K2462" i="1"/>
  <c r="K579" i="1"/>
  <c r="T5098" i="1"/>
  <c r="L2957" i="1"/>
  <c r="L2236" i="1"/>
  <c r="P2429" i="1"/>
  <c r="J1665" i="1"/>
  <c r="K4401" i="1"/>
  <c r="H3098" i="1"/>
  <c r="K1955" i="1"/>
  <c r="L6966" i="1"/>
  <c r="L4808" i="1"/>
  <c r="N2762" i="1"/>
  <c r="K2129" i="1"/>
  <c r="M3255" i="1"/>
  <c r="P2366" i="1"/>
  <c r="N5606" i="1"/>
  <c r="F1914" i="1"/>
  <c r="L6990" i="1"/>
  <c r="U5894" i="1"/>
  <c r="K2195" i="1"/>
  <c r="J1348" i="1"/>
  <c r="L1099" i="1"/>
  <c r="V6704" i="1"/>
  <c r="L124" i="1"/>
  <c r="F4972" i="1"/>
  <c r="L4264" i="1"/>
  <c r="F2729" i="1"/>
  <c r="L1080" i="1"/>
  <c r="T3261" i="1"/>
  <c r="T825" i="1"/>
  <c r="T6615" i="1"/>
  <c r="L8256" i="1"/>
  <c r="P1305" i="1"/>
  <c r="U1923" i="1"/>
  <c r="J3918" i="1"/>
  <c r="K2515" i="1"/>
  <c r="N914" i="1"/>
  <c r="H1586" i="1"/>
  <c r="P7065" i="1"/>
  <c r="U8012" i="1"/>
  <c r="K2660" i="1"/>
  <c r="L5616" i="1"/>
  <c r="I3396" i="1"/>
  <c r="F3997" i="1"/>
  <c r="M4372" i="1"/>
  <c r="H6100" i="1"/>
  <c r="K344" i="1"/>
  <c r="F4651" i="1"/>
  <c r="V4118" i="1"/>
  <c r="H2555" i="1"/>
  <c r="I1506" i="1"/>
  <c r="U6748" i="1"/>
  <c r="J7716" i="1"/>
  <c r="I7834" i="1"/>
  <c r="N3103" i="1"/>
  <c r="K4422" i="1"/>
  <c r="K3152" i="1"/>
  <c r="N3917" i="1"/>
  <c r="U5991" i="1"/>
  <c r="J7595" i="1"/>
  <c r="H5138" i="1"/>
  <c r="I5464" i="1"/>
  <c r="K2596" i="1"/>
  <c r="T4679" i="1"/>
  <c r="N311" i="1"/>
  <c r="M2567" i="1"/>
  <c r="P6932" i="1"/>
  <c r="I4856" i="1"/>
  <c r="I7895" i="1"/>
  <c r="J6904" i="1"/>
  <c r="N2374" i="1"/>
  <c r="K4044" i="1"/>
  <c r="V5780" i="1"/>
  <c r="H2924" i="1"/>
  <c r="L4378" i="1"/>
  <c r="V8289" i="1"/>
  <c r="V6211" i="1"/>
  <c r="I1830" i="1"/>
  <c r="J3255" i="1"/>
  <c r="J6045" i="1"/>
  <c r="K4602" i="1"/>
  <c r="L2539" i="1"/>
  <c r="L1400" i="1"/>
  <c r="J5141" i="1"/>
  <c r="K6599" i="1"/>
  <c r="K4131" i="1"/>
  <c r="M2508" i="1"/>
  <c r="K8217" i="1"/>
  <c r="M3614" i="1"/>
  <c r="K7124" i="1"/>
  <c r="F7056" i="1"/>
  <c r="I5494" i="1"/>
  <c r="P4411" i="1"/>
  <c r="K134" i="1"/>
  <c r="L5695" i="1"/>
  <c r="I6214" i="1"/>
  <c r="K1236" i="1"/>
  <c r="J4414" i="1"/>
  <c r="K2755" i="1"/>
  <c r="K3611" i="1"/>
  <c r="L4969" i="1"/>
  <c r="T2814" i="1"/>
  <c r="N3236" i="1"/>
  <c r="M799" i="1"/>
  <c r="K1835" i="1"/>
  <c r="F6794" i="1"/>
  <c r="T6317" i="1"/>
  <c r="P6280" i="1"/>
  <c r="I2217" i="1"/>
  <c r="K4869" i="1"/>
  <c r="L3116" i="1"/>
  <c r="K5098" i="1"/>
  <c r="K295" i="1"/>
  <c r="F8216" i="1"/>
  <c r="K5200" i="1"/>
  <c r="M1335" i="1"/>
  <c r="L3842" i="1"/>
  <c r="L5733" i="1"/>
  <c r="L2226" i="1"/>
  <c r="N3478" i="1"/>
  <c r="J4795" i="1"/>
  <c r="L5745" i="1"/>
  <c r="N2563" i="1"/>
  <c r="K6561" i="1"/>
  <c r="M6507" i="1"/>
  <c r="M4135" i="1"/>
  <c r="V3519" i="1"/>
  <c r="K3495" i="1"/>
  <c r="L3192" i="1"/>
  <c r="T5598" i="1"/>
  <c r="L2023" i="1"/>
  <c r="J7613" i="1"/>
  <c r="H6084" i="1"/>
  <c r="N6244" i="1"/>
  <c r="K3441" i="1"/>
  <c r="K3115" i="1"/>
  <c r="M2887" i="1"/>
  <c r="U2231" i="1"/>
  <c r="I1697" i="1"/>
  <c r="L1345" i="1"/>
  <c r="L5909" i="1"/>
  <c r="K754" i="1"/>
  <c r="F3479" i="1"/>
  <c r="N6449" i="1"/>
  <c r="H7900" i="1"/>
  <c r="J2233" i="1"/>
  <c r="K2772" i="1"/>
  <c r="P2554" i="1"/>
  <c r="V3103" i="1"/>
  <c r="J124" i="1"/>
  <c r="L3616" i="1"/>
  <c r="K4536" i="1"/>
  <c r="M2051" i="1"/>
  <c r="H5892" i="1"/>
  <c r="F1396" i="1"/>
  <c r="K5068" i="1"/>
  <c r="U5610" i="1"/>
  <c r="L2040" i="1"/>
  <c r="K145" i="1"/>
  <c r="M2966" i="1"/>
  <c r="I3704" i="1"/>
  <c r="K8287" i="1"/>
  <c r="V4883" i="1"/>
  <c r="H902" i="1"/>
  <c r="I3541" i="1"/>
  <c r="K3506" i="1"/>
  <c r="J6551" i="1"/>
  <c r="L3388" i="1"/>
  <c r="T1856" i="1"/>
  <c r="K4647" i="1"/>
  <c r="K5504" i="1"/>
  <c r="I7777" i="1"/>
  <c r="T5858" i="1"/>
  <c r="K2673" i="1"/>
  <c r="L1950" i="1"/>
  <c r="V4932" i="1"/>
  <c r="L6958" i="1"/>
  <c r="K7490" i="1"/>
  <c r="K4072" i="1"/>
  <c r="F28" i="1"/>
  <c r="K3392" i="1"/>
  <c r="K7363" i="1"/>
  <c r="V3323" i="1"/>
  <c r="V5380" i="1"/>
  <c r="F6164" i="1"/>
  <c r="N4832" i="1"/>
  <c r="P177" i="1"/>
  <c r="M1211" i="1"/>
  <c r="L3846" i="1"/>
  <c r="I5499" i="1"/>
  <c r="I1838" i="1"/>
  <c r="L2360" i="1"/>
  <c r="V4856" i="1"/>
  <c r="K4803" i="1"/>
  <c r="P3671" i="1"/>
  <c r="H6045" i="1"/>
  <c r="L6704" i="1"/>
  <c r="H3327" i="1"/>
  <c r="F3936" i="1"/>
  <c r="L5604" i="1"/>
  <c r="K7485" i="1"/>
  <c r="K1869" i="1"/>
  <c r="M729" i="1"/>
  <c r="M5474" i="1"/>
  <c r="K7819" i="1"/>
  <c r="U1990" i="1"/>
  <c r="L7467" i="1"/>
  <c r="V2966" i="1"/>
  <c r="T5133" i="1"/>
  <c r="K2914" i="1"/>
  <c r="L7882" i="1"/>
  <c r="K64" i="1"/>
  <c r="U4977" i="1"/>
  <c r="K3073" i="1"/>
  <c r="K2082" i="1"/>
  <c r="K5288" i="1"/>
  <c r="K476" i="1"/>
  <c r="N4300" i="1"/>
  <c r="F7946" i="1"/>
  <c r="K6529" i="1"/>
  <c r="H4225" i="1"/>
  <c r="K176" i="1"/>
  <c r="K2448" i="1"/>
  <c r="H6285" i="1"/>
  <c r="L1271" i="1"/>
  <c r="F4414" i="1"/>
  <c r="K7826" i="1"/>
  <c r="L1208" i="1"/>
  <c r="I1747" i="1"/>
  <c r="K1821" i="1"/>
  <c r="L2255" i="1"/>
  <c r="P3856" i="1"/>
  <c r="T5734" i="1"/>
  <c r="K222" i="1"/>
  <c r="T5774" i="1"/>
  <c r="P4952" i="1"/>
  <c r="K7464" i="1"/>
  <c r="K894" i="1"/>
  <c r="L3783" i="1"/>
  <c r="N2807" i="1"/>
  <c r="P6388" i="1"/>
  <c r="F2842" i="1"/>
  <c r="F4977" i="1"/>
  <c r="M4393" i="1"/>
  <c r="N1296" i="1"/>
  <c r="I2453" i="1"/>
  <c r="H2175" i="1"/>
  <c r="K4164" i="1"/>
  <c r="T6137" i="1"/>
  <c r="N3469" i="1"/>
  <c r="L2054" i="1"/>
  <c r="L1370" i="1"/>
  <c r="N1665" i="1"/>
  <c r="F2794" i="1"/>
  <c r="F3682" i="1"/>
  <c r="K4901" i="1"/>
  <c r="P6214" i="1"/>
  <c r="L290" i="1"/>
  <c r="K2529" i="1"/>
  <c r="I5881" i="1"/>
  <c r="K6953" i="1"/>
  <c r="V6852" i="1"/>
  <c r="K1678" i="1"/>
  <c r="N6763" i="1"/>
  <c r="L3272" i="1"/>
  <c r="V255" i="1"/>
  <c r="K7562" i="1"/>
  <c r="K1549" i="1"/>
  <c r="K2335" i="1"/>
  <c r="K3395" i="1"/>
  <c r="L6931" i="1"/>
  <c r="L7461" i="1"/>
  <c r="K1053" i="1"/>
  <c r="K8020" i="1"/>
  <c r="J5048" i="1"/>
  <c r="I7653" i="1"/>
  <c r="V4778" i="1"/>
  <c r="V4390" i="1"/>
  <c r="K4585" i="1"/>
  <c r="K2609" i="1"/>
  <c r="K8301" i="1"/>
  <c r="J1879" i="1"/>
  <c r="L8250" i="1"/>
  <c r="T4119" i="1"/>
  <c r="I7634" i="1"/>
  <c r="P3647" i="1"/>
  <c r="F5412" i="1"/>
  <c r="I1914" i="1"/>
  <c r="L3559" i="1"/>
  <c r="V3732" i="1"/>
  <c r="K4576" i="1"/>
  <c r="K2206" i="1"/>
  <c r="L752" i="1"/>
  <c r="L2307" i="1"/>
  <c r="K2537" i="1"/>
  <c r="V5849" i="1"/>
  <c r="I1617" i="1"/>
  <c r="K3420" i="1"/>
  <c r="I5875" i="1"/>
  <c r="J8227" i="1"/>
  <c r="L2105" i="1"/>
  <c r="V2772" i="1"/>
  <c r="F5158" i="1"/>
  <c r="T4225" i="1"/>
  <c r="T6304" i="1"/>
  <c r="L4229" i="1"/>
  <c r="H5710" i="1"/>
  <c r="I4585" i="1"/>
  <c r="K7152" i="1"/>
  <c r="I6946" i="1"/>
  <c r="K2619" i="1"/>
  <c r="T2453" i="1"/>
  <c r="K8116" i="1"/>
  <c r="L3333" i="1"/>
  <c r="K5970" i="1"/>
  <c r="K986" i="1"/>
  <c r="I6300" i="1"/>
  <c r="L1977" i="1"/>
  <c r="K7875" i="1"/>
  <c r="M5238" i="1"/>
  <c r="K1975" i="1"/>
  <c r="N3936" i="1"/>
  <c r="K6829" i="1"/>
  <c r="K6845" i="1"/>
  <c r="J790" i="1"/>
  <c r="U3387" i="1"/>
  <c r="F7999" i="1"/>
  <c r="L8017" i="1"/>
  <c r="V4686" i="1"/>
  <c r="F3872" i="1"/>
  <c r="H6297" i="1"/>
  <c r="J6682" i="1"/>
  <c r="K2961" i="1"/>
  <c r="F5462" i="1"/>
  <c r="I6825" i="1"/>
  <c r="K3973" i="1"/>
  <c r="T3236" i="1"/>
  <c r="J6825" i="1"/>
  <c r="K2270" i="1"/>
  <c r="U4948" i="1"/>
  <c r="J6789" i="1"/>
  <c r="U2696" i="1"/>
  <c r="K1185" i="1"/>
  <c r="K7189" i="1"/>
  <c r="H5389" i="1"/>
  <c r="K7874" i="1"/>
  <c r="T597" i="1"/>
  <c r="H421" i="1"/>
  <c r="V3688" i="1"/>
  <c r="L3460" i="1"/>
  <c r="L1780" i="1"/>
  <c r="K310" i="1"/>
  <c r="K3821" i="1"/>
  <c r="T3299" i="1"/>
  <c r="N5728" i="1"/>
  <c r="K832" i="1"/>
  <c r="L6712" i="1"/>
  <c r="J7701" i="1"/>
  <c r="U6223" i="1"/>
  <c r="L5983" i="1"/>
  <c r="I4941" i="1"/>
  <c r="P4579" i="1"/>
  <c r="M847" i="1"/>
  <c r="K7122" i="1"/>
  <c r="V4663" i="1"/>
  <c r="L6814" i="1"/>
  <c r="F1054" i="1"/>
  <c r="U2641" i="1"/>
  <c r="K6856" i="1"/>
  <c r="K3782" i="1"/>
  <c r="J3627" i="1"/>
  <c r="J2953" i="1"/>
  <c r="L6050" i="1"/>
  <c r="U4279" i="1"/>
  <c r="N691" i="1"/>
  <c r="K3954" i="1"/>
  <c r="U1244" i="1"/>
  <c r="J217" i="1"/>
  <c r="M5168" i="1"/>
  <c r="V2948" i="1"/>
  <c r="U6428" i="1"/>
  <c r="K2075" i="1"/>
  <c r="J3602" i="1"/>
  <c r="K3993" i="1"/>
  <c r="F5752" i="1"/>
  <c r="L6405" i="1"/>
  <c r="K6849" i="1"/>
  <c r="J5470" i="1"/>
  <c r="L8175" i="1"/>
  <c r="J4558" i="1"/>
  <c r="K5928" i="1"/>
  <c r="K7026" i="1"/>
  <c r="L8099" i="1"/>
  <c r="K1536" i="1"/>
  <c r="K5723" i="1"/>
  <c r="H104" i="1"/>
  <c r="L5853" i="1"/>
  <c r="U8042" i="1"/>
  <c r="K108" i="1"/>
  <c r="L6694" i="1"/>
  <c r="V4960" i="1"/>
  <c r="K3942" i="1"/>
  <c r="J6007" i="1"/>
  <c r="L2623" i="1"/>
  <c r="K4675" i="1"/>
  <c r="I2256" i="1"/>
  <c r="K490" i="1"/>
  <c r="K3023" i="1"/>
  <c r="K768" i="1"/>
  <c r="L942" i="1"/>
  <c r="L4206" i="1"/>
  <c r="K1914" i="1"/>
  <c r="K7046" i="1"/>
  <c r="H4438" i="1"/>
  <c r="T4721" i="1"/>
  <c r="K3214" i="1"/>
  <c r="N6799" i="1"/>
  <c r="L2790" i="1"/>
  <c r="F4693" i="1"/>
  <c r="P2912" i="1"/>
  <c r="M5413" i="1"/>
  <c r="T3912" i="1"/>
  <c r="L751" i="1"/>
  <c r="K3669" i="1"/>
  <c r="L1386" i="1"/>
  <c r="M3926" i="1"/>
  <c r="V8296" i="1"/>
  <c r="F6615" i="1"/>
  <c r="U2829" i="1"/>
  <c r="F818" i="1"/>
  <c r="L1158" i="1"/>
  <c r="H3439" i="1"/>
  <c r="N2800" i="1"/>
  <c r="P3765" i="1"/>
  <c r="T3556" i="1"/>
  <c r="I7762" i="1"/>
  <c r="P3826" i="1"/>
  <c r="M6907" i="1"/>
  <c r="H6490" i="1"/>
  <c r="L2893" i="1"/>
  <c r="F2740" i="1"/>
  <c r="M1973" i="1"/>
  <c r="L6291" i="1"/>
  <c r="T4747" i="1"/>
  <c r="J847" i="1"/>
  <c r="K6735" i="1"/>
  <c r="F5574" i="1"/>
  <c r="L4045" i="1"/>
  <c r="J6449" i="1"/>
  <c r="U3555" i="1"/>
  <c r="F4686" i="1"/>
  <c r="P1628" i="1"/>
  <c r="V6092" i="1"/>
  <c r="L3927" i="1"/>
  <c r="U3671" i="1"/>
  <c r="K2402" i="1"/>
  <c r="K2904" i="1"/>
  <c r="K1761" i="1"/>
  <c r="K3372" i="1"/>
  <c r="K1396" i="1"/>
  <c r="K2248" i="1"/>
  <c r="K7864" i="1"/>
  <c r="N3653" i="1"/>
  <c r="K2784" i="1"/>
  <c r="V1548" i="1"/>
  <c r="U6107" i="1"/>
  <c r="M3663" i="1"/>
  <c r="U3096" i="1"/>
  <c r="L4213" i="1"/>
  <c r="U4960" i="1"/>
  <c r="T4513" i="1"/>
  <c r="K7989" i="1"/>
  <c r="U6458" i="1"/>
  <c r="T3821" i="1"/>
  <c r="J7677" i="1"/>
  <c r="J4191" i="1"/>
  <c r="L2844" i="1"/>
  <c r="J969" i="1"/>
  <c r="K3917" i="1"/>
  <c r="V6784" i="1"/>
  <c r="M3585" i="1"/>
  <c r="N4388" i="1"/>
  <c r="T5782" i="1"/>
  <c r="H5284" i="1"/>
  <c r="K5617" i="1"/>
  <c r="L3050" i="1"/>
  <c r="U4682" i="1"/>
  <c r="T1573" i="1"/>
  <c r="P4792" i="1"/>
  <c r="L2484" i="1"/>
  <c r="K2064" i="1"/>
  <c r="L4890" i="1"/>
  <c r="K3694" i="1"/>
  <c r="M6003" i="1"/>
  <c r="L5005" i="1"/>
  <c r="J8309" i="1"/>
  <c r="K2909" i="1"/>
  <c r="T6739" i="1"/>
  <c r="T7987" i="1"/>
  <c r="K5286" i="1"/>
  <c r="U4902" i="1"/>
  <c r="U3165" i="1"/>
  <c r="V4571" i="1"/>
  <c r="K6766" i="1"/>
  <c r="N1587" i="1"/>
  <c r="N799" i="1"/>
  <c r="M3917" i="1"/>
  <c r="U1586" i="1"/>
  <c r="P6484" i="1"/>
  <c r="L1585" i="1"/>
  <c r="J2051" i="1"/>
  <c r="V2929" i="1"/>
  <c r="J5780" i="1"/>
  <c r="U5556" i="1"/>
  <c r="K7580" i="1"/>
  <c r="M5606" i="1"/>
  <c r="N2992" i="1"/>
  <c r="T4342" i="1"/>
  <c r="J5049" i="1"/>
  <c r="K6890" i="1"/>
  <c r="L3867" i="1"/>
  <c r="L7317" i="1"/>
  <c r="J649" i="1"/>
  <c r="L733" i="1"/>
  <c r="H4664" i="1"/>
  <c r="F583" i="1"/>
  <c r="K634" i="1"/>
  <c r="I1299" i="1"/>
  <c r="L8068" i="1"/>
  <c r="N3978" i="1"/>
  <c r="L5601" i="1"/>
  <c r="U2374" i="1"/>
  <c r="K1685" i="1"/>
  <c r="P4809" i="1"/>
  <c r="I3559" i="1"/>
  <c r="U7298" i="1"/>
  <c r="F6954" i="1"/>
  <c r="U6509" i="1"/>
  <c r="K537" i="1"/>
  <c r="V2814" i="1"/>
  <c r="I4306" i="1"/>
  <c r="T2957" i="1"/>
  <c r="K5422" i="1"/>
  <c r="K1434" i="1"/>
  <c r="F157" i="1"/>
  <c r="P4849" i="1"/>
  <c r="K3098" i="1"/>
  <c r="H3513" i="1"/>
  <c r="T1406" i="1"/>
  <c r="U3323" i="1"/>
  <c r="V6735" i="1"/>
  <c r="L5059" i="1"/>
  <c r="N1284" i="1"/>
  <c r="J2722" i="1"/>
  <c r="T5336" i="1"/>
  <c r="N1060" i="1"/>
  <c r="K2512" i="1"/>
  <c r="J3657" i="1"/>
  <c r="L7793" i="1"/>
  <c r="L2927" i="1"/>
  <c r="K6714" i="1"/>
  <c r="H3958" i="1"/>
  <c r="J8245" i="1"/>
  <c r="N1863" i="1"/>
  <c r="K1754" i="1"/>
  <c r="K2171" i="1"/>
  <c r="N4562" i="1"/>
  <c r="K1617" i="1"/>
  <c r="L5206" i="1"/>
  <c r="N6821" i="1"/>
  <c r="V2396" i="1"/>
  <c r="N4714" i="1"/>
  <c r="L5891" i="1"/>
  <c r="L1752" i="1"/>
  <c r="L3900" i="1"/>
  <c r="F5785" i="1"/>
  <c r="K3524" i="1"/>
  <c r="N6509" i="1"/>
  <c r="L2430" i="1"/>
  <c r="U5598" i="1"/>
  <c r="H801" i="1"/>
  <c r="V6516" i="1"/>
  <c r="M3824" i="1"/>
  <c r="L5452" i="1"/>
  <c r="K1010" i="1"/>
  <c r="V2972" i="1"/>
  <c r="J4129" i="1"/>
  <c r="L5710" i="1"/>
  <c r="K3849" i="1"/>
  <c r="J902" i="1"/>
  <c r="F4167" i="1"/>
  <c r="J7659" i="1"/>
  <c r="M2493" i="1"/>
  <c r="K5316" i="1"/>
  <c r="N720" i="1"/>
  <c r="I4372" i="1"/>
  <c r="N5871" i="1"/>
  <c r="H3480" i="1"/>
  <c r="L1841" i="1"/>
  <c r="N1508" i="1"/>
  <c r="L2313" i="1"/>
  <c r="K2819" i="1"/>
  <c r="U283" i="1"/>
  <c r="V2056" i="1"/>
  <c r="H6077" i="1"/>
  <c r="K6227" i="1"/>
  <c r="U7930" i="1"/>
  <c r="I1688" i="1"/>
  <c r="K2987" i="1"/>
  <c r="F1934" i="1"/>
  <c r="L5715" i="1"/>
  <c r="K8126" i="1"/>
  <c r="F588" i="1"/>
  <c r="F2544" i="1"/>
  <c r="L5838" i="1"/>
  <c r="J4977" i="1"/>
  <c r="H4370" i="1"/>
  <c r="U880" i="1"/>
  <c r="I1469" i="1"/>
  <c r="J8131" i="1"/>
  <c r="P6580" i="1"/>
  <c r="P1727" i="1"/>
  <c r="P4334" i="1"/>
  <c r="H2645" i="1"/>
  <c r="K8079" i="1"/>
  <c r="L6181" i="1"/>
  <c r="U6753" i="1"/>
  <c r="L2799" i="1"/>
  <c r="L8001" i="1"/>
  <c r="P4860" i="1"/>
  <c r="K5007" i="1"/>
  <c r="J725" i="1"/>
  <c r="K1125" i="1"/>
  <c r="V5860" i="1"/>
  <c r="K4936" i="1"/>
  <c r="F3323" i="1"/>
  <c r="I7799" i="1"/>
  <c r="K3498" i="1"/>
  <c r="T7117" i="1"/>
  <c r="K845" i="1"/>
  <c r="L8129" i="1"/>
  <c r="V2339" i="1"/>
  <c r="T1688" i="1"/>
  <c r="T2786" i="1"/>
  <c r="V5019" i="1"/>
  <c r="L4879" i="1"/>
  <c r="L2560" i="1"/>
  <c r="U7820" i="1"/>
  <c r="M6516" i="1"/>
  <c r="L4617" i="1"/>
  <c r="L4008" i="1"/>
  <c r="F6212" i="1"/>
  <c r="H6357" i="1"/>
  <c r="K5390" i="1"/>
  <c r="J6458" i="1"/>
  <c r="N7936" i="1"/>
  <c r="I2617" i="1"/>
  <c r="T4295" i="1"/>
  <c r="L2014" i="1"/>
  <c r="K5529" i="1"/>
  <c r="K374" i="1"/>
  <c r="K4796" i="1"/>
  <c r="J3159" i="1"/>
  <c r="H2374" i="1"/>
  <c r="K5923" i="1"/>
  <c r="H2257" i="1"/>
  <c r="T6454" i="1"/>
  <c r="L2097" i="1"/>
  <c r="T4782" i="1"/>
  <c r="L3624" i="1"/>
  <c r="P3263" i="1"/>
  <c r="I7787" i="1"/>
  <c r="L2730" i="1"/>
  <c r="I6498" i="1"/>
  <c r="I7676" i="1"/>
  <c r="L6171" i="1"/>
  <c r="M5950" i="1"/>
  <c r="T3532" i="1"/>
  <c r="K6499" i="1"/>
  <c r="I7714" i="1"/>
  <c r="L5913" i="1"/>
  <c r="P290" i="1"/>
  <c r="N2695" i="1"/>
  <c r="L7541" i="1"/>
  <c r="K2568" i="1"/>
  <c r="L4573" i="1"/>
  <c r="P1176" i="1"/>
  <c r="F5726" i="1"/>
  <c r="K7868" i="1"/>
  <c r="K3946" i="1"/>
  <c r="L5274" i="1"/>
  <c r="L1319" i="1"/>
  <c r="J6763" i="1"/>
  <c r="K7848" i="1"/>
  <c r="K6859" i="1"/>
  <c r="I6117" i="1"/>
  <c r="L6083" i="1"/>
  <c r="V319" i="1"/>
  <c r="U2554" i="1"/>
  <c r="I4721" i="1"/>
  <c r="K6896" i="1"/>
  <c r="K8331" i="1"/>
  <c r="U4315" i="1"/>
  <c r="M6581" i="1"/>
  <c r="P3843" i="1"/>
  <c r="T2832" i="1"/>
  <c r="J170" i="1"/>
  <c r="J4843" i="1"/>
  <c r="P3227" i="1"/>
  <c r="J441" i="1"/>
  <c r="U4378" i="1"/>
  <c r="M746" i="1"/>
  <c r="U2598" i="1"/>
  <c r="P2383" i="1"/>
  <c r="J6262" i="1"/>
  <c r="V1397" i="1"/>
  <c r="J5134" i="1"/>
  <c r="J2252" i="1"/>
  <c r="L2508" i="1"/>
  <c r="K6782" i="1"/>
  <c r="N5292" i="1"/>
  <c r="K2309" i="1"/>
  <c r="M1934" i="1"/>
  <c r="H5377" i="1"/>
  <c r="P2817" i="1"/>
  <c r="H325" i="1"/>
  <c r="K8289" i="1"/>
  <c r="K3548" i="1"/>
  <c r="K1402" i="1"/>
  <c r="M3872" i="1"/>
  <c r="J7709" i="1"/>
  <c r="H6188" i="1"/>
  <c r="T8067" i="1"/>
  <c r="M3096" i="1"/>
  <c r="M4115" i="1"/>
  <c r="T4007" i="1"/>
  <c r="M603" i="1"/>
  <c r="K400" i="1"/>
  <c r="M3682" i="1"/>
  <c r="K7004" i="1"/>
  <c r="J4115" i="1"/>
  <c r="K4122" i="1"/>
  <c r="V5568" i="1"/>
  <c r="N2846" i="1"/>
  <c r="M3723" i="1"/>
  <c r="P6244" i="1"/>
  <c r="L67" i="1"/>
  <c r="M3416" i="1"/>
  <c r="V8056" i="1"/>
  <c r="H2061" i="1"/>
  <c r="L1405" i="1"/>
  <c r="K477" i="1"/>
  <c r="I7517" i="1"/>
  <c r="H4838" i="1"/>
  <c r="T1760" i="1"/>
  <c r="V2042" i="1"/>
  <c r="T1306" i="1"/>
  <c r="M4270" i="1"/>
  <c r="K3190" i="1"/>
  <c r="M6557" i="1"/>
  <c r="H403" i="1"/>
  <c r="H3911" i="1"/>
  <c r="K7906" i="1"/>
  <c r="M1039" i="1"/>
  <c r="I3469" i="1"/>
  <c r="M4986" i="1"/>
  <c r="I4908" i="1"/>
  <c r="U2493" i="1"/>
  <c r="K5172" i="1"/>
  <c r="M825" i="1"/>
  <c r="J7796" i="1"/>
  <c r="K683" i="1"/>
  <c r="F4132" i="1"/>
  <c r="H952" i="1"/>
  <c r="K6604" i="1"/>
  <c r="J2548" i="1"/>
  <c r="V4845" i="1"/>
  <c r="K6524" i="1"/>
  <c r="T1894" i="1"/>
  <c r="K3879" i="1"/>
  <c r="J8178" i="1"/>
  <c r="V3900" i="1"/>
  <c r="L2235" i="1"/>
  <c r="J7764" i="1"/>
  <c r="K6068" i="1"/>
  <c r="U6733" i="1"/>
  <c r="I2659" i="1"/>
  <c r="F6593" i="1"/>
  <c r="V1879" i="1"/>
  <c r="K5704" i="1"/>
  <c r="F2036" i="1"/>
  <c r="I6044" i="1"/>
  <c r="K2113" i="1"/>
  <c r="J2158" i="1"/>
  <c r="K6625" i="1"/>
  <c r="P278" i="1"/>
  <c r="F1043" i="1"/>
  <c r="U6289" i="1"/>
  <c r="F1747" i="1"/>
  <c r="U6931" i="1"/>
  <c r="J2628" i="1"/>
  <c r="M3000" i="1"/>
  <c r="M1048" i="1"/>
  <c r="I1487" i="1"/>
  <c r="U5780" i="1"/>
  <c r="L3917" i="1"/>
  <c r="T1067" i="1"/>
  <c r="K3543" i="1"/>
  <c r="K2918" i="1"/>
  <c r="L608" i="1"/>
  <c r="N5400" i="1"/>
  <c r="I6106" i="1"/>
  <c r="K1742" i="1"/>
  <c r="J3660" i="1"/>
  <c r="I7538" i="1"/>
  <c r="U3477" i="1"/>
  <c r="K5052" i="1"/>
  <c r="I7798" i="1"/>
  <c r="K8002" i="1"/>
  <c r="F7470" i="1"/>
  <c r="L6193" i="1"/>
  <c r="K286" i="1"/>
  <c r="K2672" i="1"/>
  <c r="M4139" i="1"/>
  <c r="H6212" i="1"/>
  <c r="I3535" i="1"/>
  <c r="H2216" i="1"/>
  <c r="P2800" i="1"/>
  <c r="M5802" i="1"/>
  <c r="K1889" i="1"/>
  <c r="L6151" i="1"/>
  <c r="L3370" i="1"/>
  <c r="N1835" i="1"/>
  <c r="M3997" i="1"/>
  <c r="I6242" i="1"/>
  <c r="N1892" i="1"/>
  <c r="T5857" i="1"/>
  <c r="L3503" i="1"/>
  <c r="I7645" i="1"/>
  <c r="L8088" i="1"/>
  <c r="M2814" i="1"/>
  <c r="H6848" i="1"/>
  <c r="U904" i="1"/>
  <c r="I5443" i="1"/>
  <c r="M5134" i="1"/>
  <c r="U6504" i="1"/>
  <c r="K7470" i="1"/>
  <c r="K5557" i="1"/>
  <c r="H5437" i="1"/>
  <c r="M15" i="1"/>
  <c r="I6484" i="1"/>
  <c r="L31" i="1"/>
  <c r="V5753" i="1"/>
  <c r="J2541" i="1"/>
  <c r="K491" i="1"/>
  <c r="N4693" i="1"/>
  <c r="K6862" i="1"/>
  <c r="L3467" i="1"/>
  <c r="L8318" i="1"/>
  <c r="U1806" i="1"/>
  <c r="K4935" i="1"/>
  <c r="L5971" i="1"/>
  <c r="T2967" i="1"/>
  <c r="L8122" i="1"/>
  <c r="N5480" i="1"/>
  <c r="V6188" i="1"/>
  <c r="P6611" i="1"/>
  <c r="K2046" i="1"/>
  <c r="L4578" i="1"/>
  <c r="F95" i="1"/>
  <c r="P2722" i="1"/>
  <c r="L1238" i="1"/>
  <c r="L288" i="1"/>
  <c r="U2054" i="1"/>
  <c r="V3759" i="1"/>
  <c r="K143" i="1"/>
  <c r="K6334" i="1"/>
  <c r="H2671" i="1"/>
  <c r="M5408" i="1"/>
  <c r="K6716" i="1"/>
  <c r="K605" i="1"/>
  <c r="K5818" i="1"/>
  <c r="U4422" i="1"/>
  <c r="I2982" i="1"/>
  <c r="L7571" i="1"/>
  <c r="P4064" i="1"/>
  <c r="F1810" i="1"/>
  <c r="J5151" i="1"/>
  <c r="H4709" i="1"/>
  <c r="V4206" i="1"/>
  <c r="T5459" i="1"/>
  <c r="I5291" i="1"/>
  <c r="M6799" i="1"/>
  <c r="M2953" i="1"/>
  <c r="L4366" i="1"/>
  <c r="L471" i="1"/>
  <c r="M2453" i="1"/>
  <c r="K7289" i="1"/>
  <c r="K6847" i="1"/>
  <c r="N7230" i="1"/>
  <c r="M423" i="1"/>
  <c r="L3663" i="1"/>
  <c r="P2575" i="1"/>
  <c r="P6981" i="1"/>
  <c r="L6779" i="1"/>
  <c r="J5200" i="1"/>
  <c r="U3966" i="1"/>
  <c r="K7098" i="1"/>
  <c r="K2688" i="1"/>
  <c r="J6895" i="1"/>
  <c r="U3438" i="1"/>
  <c r="F2103" i="1"/>
  <c r="J776" i="1"/>
  <c r="H5890" i="1"/>
  <c r="P7476" i="1"/>
  <c r="L4972" i="1"/>
  <c r="H6152" i="1"/>
  <c r="T6440" i="1"/>
  <c r="F1363" i="1"/>
  <c r="U487" i="1"/>
  <c r="L1247" i="1"/>
  <c r="J6643" i="1"/>
  <c r="T1973" i="1"/>
  <c r="K8087" i="1"/>
  <c r="P6519" i="1"/>
  <c r="K8314" i="1"/>
  <c r="J5196" i="1"/>
  <c r="U4452" i="1"/>
  <c r="H4214" i="1"/>
  <c r="K6120" i="1"/>
  <c r="K1152" i="1"/>
  <c r="I6605" i="1"/>
  <c r="V7952" i="1"/>
  <c r="F2051" i="1"/>
  <c r="K750" i="1"/>
  <c r="K3635" i="1"/>
  <c r="T6655" i="1"/>
  <c r="J7797" i="1"/>
  <c r="L8101" i="1"/>
  <c r="K2473" i="1"/>
  <c r="V8313" i="1"/>
  <c r="U4383" i="1"/>
  <c r="V3104" i="1"/>
  <c r="K3526" i="1"/>
  <c r="J6581" i="1"/>
  <c r="K3103" i="1"/>
  <c r="P6313" i="1"/>
  <c r="K6627" i="1"/>
  <c r="L5316" i="1"/>
  <c r="J5710" i="1"/>
  <c r="N5651" i="1"/>
  <c r="K4262" i="1"/>
  <c r="J6158" i="1"/>
  <c r="K3653" i="1"/>
  <c r="M6106" i="1"/>
  <c r="L2445" i="1"/>
  <c r="L1868" i="1"/>
  <c r="U1727" i="1"/>
  <c r="K4230" i="1"/>
  <c r="K6230" i="1"/>
  <c r="K2594" i="1"/>
  <c r="K532" i="1"/>
  <c r="T4004" i="1"/>
  <c r="K578" i="1"/>
  <c r="F4118" i="1"/>
  <c r="L6560" i="1"/>
  <c r="K5030" i="1"/>
  <c r="K1413" i="1"/>
  <c r="K1144" i="1"/>
  <c r="H2429" i="1"/>
  <c r="F481" i="1"/>
  <c r="K6376" i="1"/>
  <c r="J4635" i="1"/>
  <c r="K688" i="1"/>
  <c r="K3017" i="1"/>
  <c r="N2288" i="1"/>
  <c r="V2015" i="1"/>
  <c r="V213" i="1"/>
  <c r="K2940" i="1"/>
  <c r="F5780" i="1"/>
  <c r="U5168" i="1"/>
  <c r="P2044" i="1"/>
  <c r="I25" i="1"/>
  <c r="K3685" i="1"/>
  <c r="M4856" i="1"/>
  <c r="L7057" i="1"/>
  <c r="T3624" i="1"/>
  <c r="L1903" i="1"/>
  <c r="L7304" i="1"/>
  <c r="I2045" i="1"/>
  <c r="K2518" i="1"/>
  <c r="K3904" i="1"/>
  <c r="K4859" i="1"/>
  <c r="L2161" i="1"/>
  <c r="L3691" i="1"/>
  <c r="K5344" i="1"/>
  <c r="U6053" i="1"/>
  <c r="K6347" i="1"/>
  <c r="F3480" i="1"/>
  <c r="F1362" i="1"/>
  <c r="K4828" i="1"/>
  <c r="L7294" i="1"/>
  <c r="H744" i="1"/>
  <c r="K5269" i="1"/>
  <c r="L813" i="1"/>
  <c r="L2036" i="1"/>
  <c r="I5601" i="1"/>
  <c r="P3234" i="1"/>
  <c r="T179" i="1"/>
  <c r="T3578" i="1"/>
  <c r="L1126" i="1"/>
  <c r="K3979" i="1"/>
  <c r="T5695" i="1"/>
  <c r="K7265" i="1"/>
  <c r="T6756" i="1"/>
  <c r="K6978" i="1"/>
  <c r="I7773" i="1"/>
  <c r="I7246" i="1"/>
  <c r="K3948" i="1"/>
  <c r="L3170" i="1"/>
  <c r="U1916" i="1"/>
  <c r="K1540" i="1"/>
  <c r="V6536" i="1"/>
  <c r="T4102" i="1"/>
  <c r="K6842" i="1"/>
  <c r="K1928" i="1"/>
  <c r="J4265" i="1"/>
  <c r="H5680" i="1"/>
  <c r="F2800" i="1"/>
  <c r="P3727" i="1"/>
  <c r="N612" i="1"/>
  <c r="K4156" i="1"/>
  <c r="L2469" i="1"/>
  <c r="I82" i="1"/>
  <c r="J4789" i="1"/>
  <c r="J3807" i="1"/>
  <c r="N3823" i="1"/>
  <c r="K7900" i="1"/>
  <c r="F2757" i="1"/>
  <c r="M2444" i="1"/>
  <c r="M591" i="1"/>
  <c r="K386" i="1"/>
  <c r="T6731" i="1"/>
  <c r="T4283" i="1"/>
  <c r="U205" i="1"/>
  <c r="L2794" i="1"/>
  <c r="J7730" i="1"/>
  <c r="F1060" i="1"/>
  <c r="L4978" i="1"/>
  <c r="L3936" i="1"/>
  <c r="V6825" i="1"/>
  <c r="K3082" i="1"/>
  <c r="K4339" i="1"/>
  <c r="K2287" i="1"/>
  <c r="L5701" i="1"/>
  <c r="K3018" i="1"/>
  <c r="I2015" i="1"/>
  <c r="K6454" i="1"/>
  <c r="K6290" i="1"/>
  <c r="V6943" i="1"/>
  <c r="H5084" i="1"/>
  <c r="K7589" i="1"/>
  <c r="F2790" i="1"/>
  <c r="P799" i="1"/>
  <c r="L4207" i="1"/>
  <c r="L3668" i="1"/>
  <c r="K4823" i="1"/>
  <c r="H4343" i="1"/>
  <c r="V5636" i="1"/>
  <c r="L6769" i="1"/>
  <c r="H5086" i="1"/>
  <c r="L3591" i="1"/>
  <c r="I3823" i="1"/>
  <c r="U3552" i="1"/>
  <c r="T4491" i="1"/>
  <c r="P1830" i="1"/>
  <c r="V3255" i="1"/>
  <c r="K6072" i="1"/>
  <c r="T1747" i="1"/>
  <c r="U6481" i="1"/>
  <c r="K2613" i="1"/>
  <c r="T4756" i="1"/>
  <c r="P5947" i="1"/>
  <c r="K1267" i="1"/>
  <c r="T3884" i="1"/>
  <c r="L5454" i="1"/>
  <c r="K7503" i="1"/>
  <c r="L2926" i="1"/>
  <c r="M4435" i="1"/>
  <c r="K5233" i="1"/>
  <c r="K7913" i="1"/>
  <c r="F1040" i="1"/>
  <c r="K7137" i="1"/>
  <c r="L1694" i="1"/>
  <c r="M6233" i="1"/>
  <c r="I7757" i="1"/>
  <c r="J6577" i="1"/>
  <c r="K6817" i="1"/>
  <c r="U3965" i="1"/>
  <c r="K6508" i="1"/>
  <c r="J5733" i="1"/>
  <c r="U684" i="1"/>
  <c r="I4497" i="1"/>
  <c r="K1369" i="1"/>
  <c r="K7867" i="1"/>
  <c r="U907" i="1"/>
  <c r="K7437" i="1"/>
  <c r="K6580" i="1"/>
  <c r="L650" i="1"/>
  <c r="F6072" i="1"/>
  <c r="K1035" i="1"/>
  <c r="K4193" i="1"/>
  <c r="V4300" i="1"/>
  <c r="H3987" i="1"/>
  <c r="K3258" i="1"/>
  <c r="F6106" i="1"/>
  <c r="L4856" i="1"/>
  <c r="L644" i="1"/>
  <c r="K736" i="1"/>
  <c r="N1373" i="1"/>
  <c r="H5565" i="1"/>
  <c r="F2179" i="1"/>
  <c r="T4206" i="1"/>
  <c r="P6334" i="1"/>
  <c r="H1822" i="1"/>
  <c r="N5568" i="1"/>
  <c r="K2858" i="1"/>
  <c r="V6509" i="1"/>
  <c r="L6032" i="1"/>
  <c r="N1421" i="1"/>
  <c r="L4928" i="1"/>
  <c r="L3780" i="1"/>
  <c r="M5947" i="1"/>
  <c r="L1719" i="1"/>
  <c r="M5176" i="1"/>
  <c r="L4627" i="1"/>
  <c r="J7341" i="1"/>
  <c r="H6593" i="1"/>
  <c r="L411" i="1"/>
  <c r="K5458" i="1"/>
  <c r="I6316" i="1"/>
  <c r="V2447" i="1"/>
  <c r="K3994" i="1"/>
  <c r="T5445" i="1"/>
  <c r="L4418" i="1"/>
  <c r="K3751" i="1"/>
  <c r="I2774" i="1"/>
  <c r="U319" i="1"/>
  <c r="J4119" i="1"/>
  <c r="F6098" i="1"/>
  <c r="N7979" i="1"/>
  <c r="J6497" i="1"/>
  <c r="K1987" i="1"/>
  <c r="N4536" i="1"/>
  <c r="K6136" i="1"/>
  <c r="J5799" i="1"/>
  <c r="K140" i="1"/>
  <c r="L2258" i="1"/>
  <c r="L1172" i="1"/>
  <c r="K6104" i="1"/>
  <c r="M551" i="1"/>
  <c r="K6743" i="1"/>
  <c r="K6550" i="1"/>
  <c r="K5395" i="1"/>
  <c r="F2969" i="1"/>
  <c r="J1116" i="1"/>
  <c r="U4393" i="1"/>
  <c r="L3654" i="1"/>
  <c r="L1999" i="1"/>
  <c r="V7175" i="1"/>
  <c r="I5391" i="1"/>
  <c r="K5786" i="1"/>
  <c r="H3867" i="1"/>
  <c r="K3928" i="1"/>
  <c r="K912" i="1"/>
  <c r="T5058" i="1"/>
  <c r="N6307" i="1"/>
  <c r="V6948" i="1"/>
  <c r="K2838" i="1"/>
  <c r="U5203" i="1"/>
  <c r="K409" i="1"/>
  <c r="L179" i="1"/>
  <c r="J7745" i="1"/>
  <c r="K6098" i="1"/>
  <c r="P6040" i="1"/>
  <c r="M813" i="1"/>
  <c r="H2953" i="1"/>
  <c r="H1773" i="1"/>
  <c r="F2653" i="1"/>
  <c r="F4625" i="1"/>
  <c r="K85" i="1"/>
  <c r="V6452" i="1"/>
  <c r="K408" i="1"/>
  <c r="N6066" i="1"/>
  <c r="J4104" i="1"/>
  <c r="L91" i="1"/>
  <c r="J5739" i="1"/>
  <c r="M2210" i="1"/>
  <c r="L4910" i="1"/>
  <c r="J4244" i="1"/>
  <c r="F6896" i="1"/>
  <c r="F6947" i="1"/>
  <c r="U5551" i="1"/>
  <c r="N6611" i="1"/>
  <c r="L537" i="1"/>
  <c r="H2056" i="1"/>
  <c r="P6272" i="1"/>
  <c r="M4721" i="1"/>
  <c r="V3460" i="1"/>
  <c r="L3891" i="1"/>
  <c r="H5056" i="1"/>
  <c r="F3669" i="1"/>
  <c r="J6164" i="1"/>
  <c r="J5536" i="1"/>
  <c r="U4511" i="1"/>
  <c r="I5822" i="1"/>
  <c r="K708" i="1"/>
  <c r="N4530" i="1"/>
  <c r="J1864" i="1"/>
  <c r="N3556" i="1"/>
  <c r="P2820" i="1"/>
  <c r="H5895" i="1"/>
  <c r="N6334" i="1"/>
  <c r="V2832" i="1"/>
  <c r="N2832" i="1"/>
  <c r="L659" i="1"/>
  <c r="J4472" i="1"/>
  <c r="N3552" i="1"/>
  <c r="T4932" i="1"/>
  <c r="T1914" i="1"/>
  <c r="P3128" i="1"/>
  <c r="V3823" i="1"/>
  <c r="T4291" i="1"/>
  <c r="M1778" i="1"/>
  <c r="K5477" i="1"/>
  <c r="K6764" i="1"/>
  <c r="F7421" i="1"/>
  <c r="N1335" i="1"/>
  <c r="K173" i="1"/>
  <c r="M2548" i="1"/>
  <c r="L4745" i="1"/>
  <c r="J5203" i="1"/>
  <c r="K4616" i="1"/>
  <c r="K5303" i="1"/>
  <c r="K4411" i="1"/>
  <c r="M6995" i="1"/>
  <c r="K4328" i="1"/>
  <c r="T6682" i="1"/>
  <c r="L4494" i="1"/>
  <c r="K4646" i="1"/>
  <c r="V4863" i="1"/>
  <c r="K2522" i="1"/>
  <c r="L7980" i="1"/>
  <c r="L694" i="1"/>
  <c r="K5420" i="1"/>
  <c r="H6781" i="1"/>
  <c r="K883" i="1"/>
  <c r="P5084" i="1"/>
  <c r="I3818" i="1"/>
  <c r="M6903" i="1"/>
  <c r="T1338" i="1"/>
  <c r="N5885" i="1"/>
  <c r="I5574" i="1"/>
  <c r="T3999" i="1"/>
  <c r="L5607" i="1"/>
  <c r="F5443" i="1"/>
  <c r="F6229" i="1"/>
  <c r="I6789" i="1"/>
  <c r="U4780" i="1"/>
  <c r="J4561" i="1"/>
  <c r="L8045" i="1"/>
  <c r="P3978" i="1"/>
  <c r="J4121" i="1"/>
  <c r="I7657" i="1"/>
  <c r="P995" i="1"/>
  <c r="N4179" i="1"/>
  <c r="K5250" i="1"/>
  <c r="T3555" i="1"/>
  <c r="L3565" i="1"/>
  <c r="K1973" i="1"/>
  <c r="L7242" i="1"/>
  <c r="M2817" i="1"/>
  <c r="M3912" i="1"/>
  <c r="L5015" i="1"/>
  <c r="U2772" i="1"/>
  <c r="T2903" i="1"/>
  <c r="H2790" i="1"/>
  <c r="K280" i="1"/>
  <c r="U6752" i="1"/>
  <c r="K1916" i="1"/>
  <c r="T4714" i="1"/>
  <c r="N6226" i="1"/>
  <c r="K7489" i="1"/>
  <c r="J7936" i="1"/>
  <c r="K6335" i="1"/>
  <c r="U6112" i="1"/>
  <c r="T2329" i="1"/>
  <c r="K5604" i="1"/>
  <c r="V5202" i="1"/>
  <c r="K6980" i="1"/>
  <c r="P5282" i="1"/>
  <c r="K3565" i="1"/>
  <c r="J5814" i="1"/>
  <c r="V6223" i="1"/>
  <c r="P4795" i="1"/>
  <c r="L6123" i="1"/>
  <c r="K6756" i="1"/>
  <c r="F4336" i="1"/>
  <c r="L2216" i="1"/>
  <c r="L6002" i="1"/>
  <c r="H3278" i="1"/>
  <c r="K2530" i="1"/>
  <c r="L1863" i="1"/>
  <c r="J7519" i="1"/>
  <c r="P3864" i="1"/>
  <c r="K8082" i="1"/>
  <c r="U2057" i="1"/>
  <c r="N6124" i="1"/>
  <c r="K4912" i="1"/>
  <c r="H4309" i="1"/>
  <c r="K2340" i="1"/>
  <c r="L273" i="1"/>
  <c r="I5265" i="1"/>
  <c r="K3940" i="1"/>
  <c r="K697" i="1"/>
  <c r="N5389" i="1"/>
  <c r="K269" i="1"/>
  <c r="H4932" i="1"/>
  <c r="P5747" i="1"/>
  <c r="T1778" i="1"/>
  <c r="L3614" i="1"/>
  <c r="P1256" i="1"/>
  <c r="F3485" i="1"/>
  <c r="I3549" i="1"/>
  <c r="F7363" i="1"/>
  <c r="L5201" i="1"/>
  <c r="L4079" i="1"/>
  <c r="K4888" i="1"/>
  <c r="K4619" i="1"/>
  <c r="K852" i="1"/>
  <c r="P6230" i="1"/>
  <c r="K7302" i="1"/>
  <c r="V3300" i="1"/>
  <c r="J7760" i="1"/>
  <c r="L617" i="1"/>
  <c r="K3289" i="1"/>
  <c r="V1092" i="1"/>
  <c r="J6211" i="1"/>
  <c r="H6516" i="1"/>
  <c r="L4628" i="1"/>
  <c r="V6799" i="1"/>
  <c r="L3760" i="1"/>
  <c r="F4656" i="1"/>
  <c r="M4086" i="1"/>
  <c r="N6145" i="1"/>
  <c r="F2948" i="1"/>
  <c r="J3546" i="1"/>
  <c r="K1028" i="1"/>
  <c r="V6281" i="1"/>
  <c r="K1252" i="1"/>
  <c r="J7200" i="1"/>
  <c r="V5431" i="1"/>
  <c r="J4278" i="1"/>
  <c r="N4455" i="1"/>
  <c r="T2149" i="1"/>
  <c r="I1726" i="1"/>
  <c r="K1878" i="1"/>
  <c r="L5314" i="1"/>
  <c r="H766" i="1"/>
  <c r="K1980" i="1"/>
  <c r="N6185" i="1"/>
  <c r="K670" i="1"/>
  <c r="U6387" i="1"/>
  <c r="K225" i="1"/>
  <c r="T6124" i="1"/>
  <c r="P5829" i="1"/>
  <c r="K2776" i="1"/>
  <c r="N1971" i="1"/>
  <c r="L1964" i="1"/>
  <c r="K7492" i="1"/>
  <c r="T2430" i="1"/>
  <c r="L2434" i="1"/>
  <c r="K569" i="1"/>
  <c r="N3091" i="1"/>
  <c r="L7639" i="1"/>
  <c r="L4425" i="1"/>
  <c r="N6164" i="1"/>
  <c r="H2039" i="1"/>
  <c r="I2239" i="1"/>
  <c r="L3788" i="1"/>
  <c r="T5636" i="1"/>
  <c r="V3169" i="1"/>
  <c r="P3825" i="1"/>
  <c r="N4123" i="1"/>
  <c r="K7466" i="1"/>
  <c r="K3962" i="1"/>
  <c r="J2103" i="1"/>
  <c r="P6654" i="1"/>
  <c r="U6100" i="1"/>
  <c r="L2482" i="1"/>
  <c r="M5610" i="1"/>
  <c r="T5070" i="1"/>
  <c r="K3057" i="1"/>
  <c r="N4291" i="1"/>
  <c r="I7549" i="1"/>
  <c r="F2217" i="1"/>
  <c r="U1640" i="1"/>
  <c r="L3295" i="1"/>
  <c r="K5112" i="1"/>
  <c r="P5140" i="1"/>
  <c r="M2145" i="1"/>
  <c r="T4872" i="1"/>
  <c r="L5026" i="1"/>
  <c r="F5480" i="1"/>
  <c r="K956" i="1"/>
  <c r="L2480" i="1"/>
  <c r="M5244" i="1"/>
  <c r="K2831" i="1"/>
  <c r="K4854" i="1"/>
  <c r="V1700" i="1"/>
  <c r="H524" i="1"/>
  <c r="U6233" i="1"/>
  <c r="J1622" i="1"/>
  <c r="N3867" i="1"/>
  <c r="L6530" i="1"/>
  <c r="K5226" i="1"/>
  <c r="I2396" i="1"/>
  <c r="P3021" i="1"/>
  <c r="P4174" i="1"/>
  <c r="K184" i="1"/>
  <c r="L5207" i="1"/>
  <c r="L5945" i="1"/>
  <c r="K8344" i="1"/>
  <c r="K2228" i="1"/>
  <c r="K2830" i="1"/>
  <c r="K3700" i="1"/>
  <c r="V3082" i="1"/>
  <c r="K8145" i="1"/>
  <c r="H6779" i="1"/>
  <c r="N2361" i="1"/>
  <c r="K7450" i="1"/>
  <c r="U3844" i="1"/>
  <c r="K2548" i="1"/>
  <c r="K1741" i="1"/>
  <c r="H8062" i="1"/>
  <c r="N5941" i="1"/>
  <c r="I4214" i="1"/>
  <c r="V4860" i="1"/>
  <c r="N3614" i="1"/>
  <c r="K4599" i="1"/>
  <c r="T1159" i="1"/>
  <c r="V6293" i="1"/>
  <c r="H2426" i="1"/>
  <c r="T4982" i="1"/>
  <c r="K3502" i="1"/>
  <c r="L6111" i="1"/>
  <c r="K4009" i="1"/>
  <c r="K4214" i="1"/>
  <c r="J1674" i="1"/>
  <c r="J4213" i="1"/>
  <c r="V5394" i="1"/>
  <c r="V4366" i="1"/>
  <c r="T1463" i="1"/>
  <c r="F2499" i="1"/>
  <c r="T4883" i="1"/>
  <c r="P4191" i="1"/>
  <c r="K1022" i="1"/>
  <c r="K5168" i="1"/>
  <c r="U2898" i="1"/>
  <c r="P5235" i="1"/>
  <c r="P2313" i="1"/>
  <c r="N5483" i="1"/>
  <c r="M4350" i="1"/>
  <c r="N2876" i="1"/>
  <c r="K5354" i="1"/>
  <c r="K3352" i="1"/>
  <c r="K625" i="1"/>
  <c r="J4025" i="1"/>
  <c r="L3289" i="1"/>
  <c r="M6014" i="1"/>
  <c r="U5811" i="1"/>
  <c r="T5912" i="1"/>
  <c r="V5895" i="1"/>
  <c r="K7184" i="1"/>
  <c r="I6801" i="1"/>
  <c r="U4989" i="1"/>
  <c r="P6480" i="1"/>
  <c r="K3362" i="1"/>
  <c r="N4306" i="1"/>
  <c r="M5353" i="1"/>
  <c r="N3712" i="1"/>
  <c r="I5353" i="1"/>
  <c r="H6323" i="1"/>
  <c r="T6497" i="1"/>
  <c r="L110" i="1"/>
  <c r="V2845" i="1"/>
  <c r="K1922" i="1"/>
  <c r="K3471" i="1"/>
  <c r="K5040" i="1"/>
  <c r="L5095" i="1"/>
  <c r="L4198" i="1"/>
  <c r="K3851" i="1"/>
  <c r="K313" i="1"/>
  <c r="H6218" i="1"/>
  <c r="N5981" i="1"/>
  <c r="K7115" i="1"/>
  <c r="F6638" i="1"/>
  <c r="N7019" i="1"/>
  <c r="K6049" i="1"/>
  <c r="I7680" i="1"/>
  <c r="L2974" i="1"/>
  <c r="K5827" i="1"/>
  <c r="H2548" i="1"/>
  <c r="K7083" i="1"/>
  <c r="F8111" i="1"/>
  <c r="K5241" i="1"/>
  <c r="M738" i="1"/>
  <c r="L4686" i="1"/>
  <c r="V4902" i="1"/>
  <c r="N3845" i="1"/>
  <c r="L2854" i="1"/>
  <c r="L3658" i="1"/>
  <c r="F6199" i="1"/>
  <c r="I1760" i="1"/>
  <c r="K4432" i="1"/>
  <c r="L2554" i="1"/>
  <c r="U6014" i="1"/>
  <c r="T5243" i="1"/>
  <c r="N3403" i="1"/>
  <c r="N5473" i="1"/>
  <c r="K8236" i="1"/>
  <c r="N6783" i="1"/>
  <c r="M2239" i="1"/>
  <c r="I1966" i="1"/>
  <c r="V2340" i="1"/>
  <c r="H3" i="1"/>
  <c r="K2908" i="1"/>
  <c r="M2968" i="1"/>
  <c r="F3276" i="1"/>
  <c r="L3522" i="1"/>
  <c r="U4091" i="1"/>
  <c r="V5947" i="1"/>
  <c r="H2969" i="1"/>
  <c r="I5555" i="1"/>
  <c r="U4778" i="1"/>
  <c r="K8015" i="1"/>
  <c r="K6523" i="1"/>
  <c r="K7348" i="1"/>
  <c r="I5616" i="1"/>
  <c r="M2798" i="1"/>
  <c r="K7062" i="1"/>
  <c r="F4792" i="1"/>
  <c r="K128" i="1"/>
  <c r="L1493" i="1"/>
  <c r="L4915" i="1"/>
  <c r="K2245" i="1"/>
  <c r="L3648" i="1"/>
  <c r="K6058" i="1"/>
  <c r="I5243" i="1"/>
  <c r="F7141" i="1"/>
  <c r="K4144" i="1"/>
  <c r="K3859" i="1"/>
  <c r="K2796" i="1"/>
  <c r="K6432" i="1"/>
  <c r="M5485" i="1"/>
  <c r="T7630" i="1"/>
  <c r="V2239" i="1"/>
  <c r="F3038" i="1"/>
  <c r="L6184" i="1"/>
  <c r="K6283" i="1"/>
  <c r="F3719" i="1"/>
  <c r="L6782" i="1"/>
  <c r="M4266" i="1"/>
  <c r="L6160" i="1"/>
  <c r="K1193" i="1"/>
  <c r="P3285" i="1"/>
  <c r="J3765" i="1"/>
  <c r="K2846" i="1"/>
  <c r="K8050" i="1"/>
  <c r="M6801" i="1"/>
  <c r="I3458" i="1"/>
  <c r="K1524" i="1"/>
  <c r="K2758" i="1"/>
  <c r="K1469" i="1"/>
  <c r="M6171" i="1"/>
  <c r="K1410" i="1"/>
  <c r="T3878" i="1"/>
  <c r="T7201" i="1"/>
  <c r="L4863" i="1"/>
  <c r="I4714" i="1"/>
  <c r="U6409" i="1"/>
  <c r="L4641" i="1"/>
  <c r="L1610" i="1"/>
  <c r="U4896" i="1"/>
  <c r="F4655" i="1"/>
  <c r="F2313" i="1"/>
  <c r="V6600" i="1"/>
  <c r="J3709" i="1"/>
  <c r="P6948" i="1"/>
  <c r="T5084" i="1"/>
  <c r="I2447" i="1"/>
  <c r="L6188" i="1"/>
  <c r="V766" i="1"/>
  <c r="I1396" i="1"/>
  <c r="K5602" i="1"/>
  <c r="M5437" i="1"/>
  <c r="I3665" i="1"/>
  <c r="P1801" i="1"/>
  <c r="M3712" i="1"/>
  <c r="K252" i="1"/>
  <c r="N6044" i="1"/>
  <c r="T7422" i="1"/>
  <c r="U1580" i="1"/>
  <c r="I3483" i="1"/>
  <c r="P7106" i="1"/>
  <c r="J7575" i="1"/>
  <c r="J813" i="1"/>
  <c r="K557" i="1"/>
  <c r="I1778" i="1"/>
  <c r="K5573" i="1"/>
  <c r="L448" i="1"/>
  <c r="H5538" i="1"/>
  <c r="J730" i="1"/>
  <c r="K7219" i="1"/>
  <c r="I3036" i="1"/>
  <c r="N6866" i="1"/>
  <c r="K2985" i="1"/>
  <c r="P2089" i="1"/>
  <c r="K1696" i="1"/>
  <c r="V3000" i="1"/>
  <c r="M7295" i="1"/>
  <c r="L216" i="1"/>
  <c r="F5540" i="1"/>
  <c r="T4702" i="1"/>
  <c r="H3760" i="1"/>
  <c r="M2270" i="1"/>
  <c r="K6323" i="1"/>
  <c r="M4565" i="1"/>
  <c r="K3218" i="1"/>
  <c r="T4726" i="1"/>
  <c r="N5183" i="1"/>
  <c r="F3469" i="1"/>
  <c r="K5323" i="1"/>
  <c r="K7230" i="1"/>
  <c r="V3999" i="1"/>
  <c r="V7107" i="1"/>
  <c r="L949" i="1"/>
  <c r="H1709" i="1"/>
  <c r="M2647" i="1"/>
  <c r="J532" i="1"/>
  <c r="K2754" i="1"/>
  <c r="K1279" i="1"/>
  <c r="P3280" i="1"/>
  <c r="N4394" i="1"/>
  <c r="L1472" i="1"/>
  <c r="F1894" i="1"/>
  <c r="P3946" i="1"/>
  <c r="F4530" i="1"/>
  <c r="I4948" i="1"/>
  <c r="L509" i="1"/>
  <c r="L2938" i="1"/>
  <c r="K77" i="1"/>
  <c r="I3770" i="1"/>
  <c r="L3009" i="1"/>
  <c r="U2731" i="1"/>
  <c r="J7984" i="1"/>
  <c r="K3764" i="1"/>
  <c r="K6040" i="1"/>
  <c r="L1810" i="1"/>
  <c r="F397" i="1"/>
  <c r="T3192" i="1"/>
  <c r="L2847" i="1"/>
  <c r="U292" i="1"/>
  <c r="T2742" i="1"/>
  <c r="K6642" i="1"/>
  <c r="M6195" i="1"/>
  <c r="T6519" i="1"/>
  <c r="L1188" i="1"/>
  <c r="P1688" i="1"/>
  <c r="V7182" i="1"/>
  <c r="M7033" i="1"/>
  <c r="H967" i="1"/>
  <c r="K8075" i="1"/>
  <c r="K5952" i="1"/>
  <c r="J6700" i="1"/>
  <c r="L7990" i="1"/>
  <c r="M8180" i="1"/>
  <c r="I7595" i="1"/>
  <c r="N8136" i="1"/>
  <c r="L7053" i="1"/>
  <c r="L5657" i="1"/>
  <c r="K4207" i="1"/>
  <c r="T8272" i="1"/>
  <c r="N2403" i="1"/>
  <c r="K1616" i="1"/>
  <c r="L661" i="1"/>
  <c r="K994" i="1"/>
  <c r="V4714" i="1"/>
  <c r="L3650" i="1"/>
  <c r="F5038" i="1"/>
  <c r="L342" i="1"/>
  <c r="K1227" i="1"/>
  <c r="I4511" i="1"/>
  <c r="U5735" i="1"/>
  <c r="I7609" i="1"/>
  <c r="N4528" i="1"/>
  <c r="L5956" i="1"/>
  <c r="J7095" i="1"/>
  <c r="F5400" i="1"/>
  <c r="L6878" i="1"/>
  <c r="K4053" i="1"/>
  <c r="V3099" i="1"/>
  <c r="P6307" i="1"/>
  <c r="N2670" i="1"/>
  <c r="F2430" i="1"/>
  <c r="K926" i="1"/>
  <c r="M2340" i="1"/>
  <c r="U2967" i="1"/>
  <c r="M1640" i="1"/>
  <c r="H1962" i="1"/>
  <c r="L3021" i="1"/>
  <c r="N4593" i="1"/>
  <c r="F2164" i="1"/>
  <c r="L6172" i="1"/>
  <c r="V5367" i="1"/>
  <c r="U6500" i="1"/>
  <c r="P5187" i="1"/>
  <c r="K7508" i="1"/>
  <c r="J7674" i="1"/>
  <c r="I7694" i="1"/>
  <c r="U2796" i="1"/>
  <c r="F6262" i="1"/>
  <c r="M6272" i="1"/>
  <c r="K7058" i="1"/>
  <c r="M3477" i="1"/>
  <c r="I7760" i="1"/>
  <c r="M6784" i="1"/>
  <c r="U4842" i="1"/>
  <c r="K1676" i="1"/>
  <c r="T6513" i="1"/>
  <c r="K8012" i="1"/>
  <c r="J3372" i="1"/>
  <c r="K4166" i="1"/>
  <c r="K583" i="1"/>
  <c r="P4663" i="1"/>
  <c r="U1349" i="1"/>
  <c r="V2184" i="1"/>
  <c r="F3788" i="1"/>
  <c r="I3328" i="1"/>
  <c r="F6799" i="1"/>
  <c r="T4499" i="1"/>
  <c r="K2133" i="1"/>
  <c r="I1453" i="1"/>
  <c r="K730" i="1"/>
  <c r="V1690" i="1"/>
  <c r="V2823" i="1"/>
  <c r="J2575" i="1"/>
  <c r="K5159" i="1"/>
  <c r="K5745" i="1"/>
  <c r="L215" i="1"/>
  <c r="H2330" i="1"/>
  <c r="J1935" i="1"/>
  <c r="I2039" i="1"/>
  <c r="J6969" i="1"/>
  <c r="L857" i="1"/>
  <c r="K5232" i="1"/>
  <c r="L2949" i="1"/>
  <c r="N437" i="1"/>
  <c r="K6025" i="1"/>
  <c r="I6098" i="1"/>
  <c r="F339" i="1"/>
  <c r="T4272" i="1"/>
  <c r="P8057" i="1"/>
  <c r="K1470" i="1"/>
  <c r="N7438" i="1"/>
  <c r="K4694" i="1"/>
  <c r="F6316" i="1"/>
  <c r="T2368" i="1"/>
  <c r="U7943" i="1"/>
  <c r="K4103" i="1"/>
  <c r="N1699" i="1"/>
  <c r="L6283" i="1"/>
  <c r="T2064" i="1"/>
  <c r="L852" i="1"/>
  <c r="L777" i="1"/>
  <c r="I2963" i="1"/>
  <c r="U6689" i="1"/>
  <c r="K6238" i="1"/>
  <c r="V6908" i="1"/>
  <c r="J7789" i="1"/>
  <c r="F2799" i="1"/>
  <c r="K2665" i="1"/>
  <c r="T5041" i="1"/>
  <c r="K6190" i="1"/>
  <c r="L597" i="1"/>
  <c r="P292" i="1"/>
  <c r="V4411" i="1"/>
  <c r="V3532" i="1"/>
  <c r="T6029" i="1"/>
  <c r="L2997" i="1"/>
  <c r="L6973" i="1"/>
  <c r="L7079" i="1"/>
  <c r="M7210" i="1"/>
  <c r="K4298" i="1"/>
  <c r="F5494" i="1"/>
  <c r="H7054" i="1"/>
  <c r="L4895" i="1"/>
  <c r="J5785" i="1"/>
  <c r="U2587" i="1"/>
  <c r="N5408" i="1"/>
  <c r="U7107" i="1"/>
  <c r="I4744" i="1"/>
  <c r="K6211" i="1"/>
  <c r="U4485" i="1"/>
  <c r="F4388" i="1"/>
  <c r="J7785" i="1"/>
  <c r="L3749" i="1"/>
  <c r="M3159" i="1"/>
  <c r="K3871" i="1"/>
  <c r="U1723" i="1"/>
  <c r="K2470" i="1"/>
  <c r="L3523" i="1"/>
  <c r="F372" i="1"/>
  <c r="U3514" i="1"/>
  <c r="K2247" i="1"/>
  <c r="L1245" i="1"/>
  <c r="K2170" i="1"/>
  <c r="L5583" i="1"/>
  <c r="H2416" i="1"/>
  <c r="J3818" i="1"/>
  <c r="V5793" i="1"/>
  <c r="U8016" i="1"/>
  <c r="T5922" i="1"/>
  <c r="P5811" i="1"/>
  <c r="K6983" i="1"/>
  <c r="M7117" i="1"/>
  <c r="N6294" i="1"/>
  <c r="L2786" i="1"/>
  <c r="L5898" i="1"/>
  <c r="L2123" i="1"/>
  <c r="T5394" i="1"/>
  <c r="T2799" i="1"/>
  <c r="V6748" i="1"/>
  <c r="T3917" i="1"/>
  <c r="P4313" i="1"/>
  <c r="K4467" i="1"/>
  <c r="P1119" i="1"/>
  <c r="T5201" i="1"/>
  <c r="M4269" i="1"/>
  <c r="K7823" i="1"/>
  <c r="L5741" i="1"/>
  <c r="L7065" i="1"/>
  <c r="U4664" i="1"/>
  <c r="L8282" i="1"/>
  <c r="H5494" i="1"/>
  <c r="K1001" i="1"/>
  <c r="U6258" i="1"/>
  <c r="T5124" i="1"/>
  <c r="L8000" i="1"/>
  <c r="I6604" i="1"/>
  <c r="N3825" i="1"/>
  <c r="N5458" i="1"/>
  <c r="M6107" i="1"/>
  <c r="V3219" i="1"/>
  <c r="I7965" i="1"/>
  <c r="T2374" i="1"/>
  <c r="U5110" i="1"/>
  <c r="M5858" i="1"/>
  <c r="K5295" i="1"/>
  <c r="J6022" i="1"/>
  <c r="U6007" i="1"/>
  <c r="L4939" i="1"/>
  <c r="K5031" i="1"/>
  <c r="I1665" i="1"/>
  <c r="I701" i="1"/>
  <c r="N1078" i="1"/>
  <c r="K2986" i="1"/>
  <c r="L5408" i="1"/>
  <c r="L8102" i="1"/>
  <c r="K815" i="1"/>
  <c r="V1749" i="1"/>
  <c r="L3023" i="1"/>
  <c r="N2529" i="1"/>
  <c r="L5664" i="1"/>
  <c r="K6861" i="1"/>
  <c r="K8011" i="1"/>
  <c r="I7767" i="1"/>
  <c r="K5139" i="1"/>
  <c r="P2270" i="1"/>
  <c r="K8100" i="1"/>
  <c r="K4517" i="1"/>
  <c r="L1693" i="1"/>
  <c r="K6451" i="1"/>
  <c r="V5025" i="1"/>
  <c r="F4726" i="1"/>
  <c r="N135" i="1"/>
  <c r="K3348" i="1"/>
  <c r="U4603" i="1"/>
  <c r="P74" i="1"/>
  <c r="I813" i="1"/>
  <c r="F3107" i="1"/>
  <c r="K4287" i="1"/>
  <c r="V235" i="1"/>
  <c r="L8196" i="1"/>
  <c r="I235" i="1"/>
  <c r="T7542" i="1"/>
  <c r="V4821" i="1"/>
  <c r="K2519" i="1"/>
  <c r="L4096" i="1"/>
  <c r="P6003" i="1"/>
  <c r="T4643" i="1"/>
  <c r="V6896" i="1"/>
  <c r="K5911" i="1"/>
  <c r="V3337" i="1"/>
  <c r="K3303" i="1"/>
  <c r="P7030" i="1"/>
  <c r="V6152" i="1"/>
  <c r="H4506" i="1"/>
  <c r="T5895" i="1"/>
  <c r="J7658" i="1"/>
  <c r="L6260" i="1"/>
  <c r="L6316" i="1"/>
  <c r="V6244" i="1"/>
  <c r="L7012" i="1"/>
  <c r="J5885" i="1"/>
  <c r="M4795" i="1"/>
  <c r="L3368" i="1"/>
  <c r="L2643" i="1"/>
  <c r="T1192" i="1"/>
  <c r="P5560" i="1"/>
  <c r="T222" i="1"/>
  <c r="P5056" i="1"/>
  <c r="K1596" i="1"/>
  <c r="F6578" i="1"/>
  <c r="M2872" i="1"/>
  <c r="V4092" i="1"/>
  <c r="V188" i="1"/>
  <c r="T5134" i="1"/>
  <c r="L5263" i="1"/>
  <c r="U6766" i="1"/>
  <c r="L1243" i="1"/>
  <c r="M3438" i="1"/>
  <c r="P5204" i="1"/>
  <c r="I5737" i="1"/>
  <c r="I6519" i="1"/>
  <c r="T7303" i="1"/>
  <c r="M2379" i="1"/>
  <c r="K4770" i="1"/>
  <c r="J3469" i="1"/>
  <c r="N6364" i="1"/>
  <c r="V4611" i="1"/>
  <c r="U4137" i="1"/>
  <c r="K4005" i="1"/>
  <c r="P6625" i="1"/>
  <c r="I4311" i="1"/>
  <c r="K3284" i="1"/>
  <c r="H5822" i="1"/>
  <c r="V6667" i="1"/>
  <c r="F869" i="1"/>
  <c r="K1370" i="1"/>
  <c r="F5606" i="1"/>
  <c r="U278" i="1"/>
  <c r="K5886" i="1"/>
  <c r="P2595" i="1"/>
  <c r="I4278" i="1"/>
  <c r="H8337" i="1"/>
  <c r="U5414" i="1"/>
  <c r="H4422" i="1"/>
  <c r="J2194" i="1"/>
  <c r="K389" i="1"/>
  <c r="H4444" i="1"/>
  <c r="N2039" i="1"/>
  <c r="L3133" i="1"/>
  <c r="I4265" i="1"/>
  <c r="K5061" i="1"/>
  <c r="I4693" i="1"/>
  <c r="K2726" i="1"/>
  <c r="K6408" i="1"/>
  <c r="T2731" i="1"/>
  <c r="K6153" i="1"/>
  <c r="K1196" i="1"/>
  <c r="M3231" i="1"/>
  <c r="P2677" i="1"/>
  <c r="K1066" i="1"/>
  <c r="K6350" i="1"/>
  <c r="J5524" i="1"/>
  <c r="F6052" i="1"/>
  <c r="J6428" i="1"/>
  <c r="V967" i="1"/>
  <c r="U3999" i="1"/>
  <c r="J4871" i="1"/>
  <c r="L7557" i="1"/>
  <c r="N2054" i="1"/>
  <c r="U5007" i="1"/>
  <c r="L1917" i="1"/>
  <c r="V3498" i="1"/>
  <c r="N4820" i="1"/>
  <c r="K1143" i="1"/>
  <c r="N3635" i="1"/>
  <c r="I6536" i="1"/>
  <c r="K7362" i="1"/>
  <c r="N1947" i="1"/>
  <c r="I2701" i="1"/>
  <c r="T6035" i="1"/>
  <c r="V4565" i="1"/>
  <c r="K4843" i="1"/>
  <c r="T6214" i="1"/>
  <c r="V5371" i="1"/>
  <c r="L1808" i="1"/>
  <c r="T6632" i="1"/>
  <c r="K3980" i="1"/>
  <c r="T5388" i="1"/>
  <c r="L301" i="1"/>
  <c r="N1417" i="1"/>
  <c r="L2803" i="1"/>
  <c r="M3422" i="1"/>
  <c r="L3103" i="1"/>
  <c r="I3536" i="1"/>
  <c r="K942" i="1"/>
  <c r="H4693" i="1"/>
  <c r="V5600" i="1"/>
  <c r="K4666" i="1"/>
  <c r="I6640" i="1"/>
  <c r="V4378" i="1"/>
  <c r="L1798" i="1"/>
  <c r="K2709" i="1"/>
  <c r="L4339" i="1"/>
  <c r="P6449" i="1"/>
  <c r="P2839" i="1"/>
  <c r="N2376" i="1"/>
  <c r="L1888" i="1"/>
  <c r="J1443" i="1"/>
  <c r="L450" i="1"/>
  <c r="K2977" i="1"/>
  <c r="T5536" i="1"/>
  <c r="L625" i="1"/>
  <c r="I1586" i="1"/>
  <c r="P4714" i="1"/>
  <c r="V2649" i="1"/>
  <c r="F3826" i="1"/>
  <c r="P5602" i="1"/>
  <c r="K4680" i="1"/>
  <c r="P1306" i="1"/>
  <c r="T1417" i="1"/>
  <c r="K7278" i="1"/>
  <c r="P2328" i="1"/>
  <c r="P1651" i="1"/>
  <c r="U3099" i="1"/>
  <c r="N6045" i="1"/>
  <c r="L1636" i="1"/>
  <c r="M2242" i="1"/>
  <c r="K8153" i="1"/>
  <c r="U3757" i="1"/>
  <c r="L6432" i="1"/>
  <c r="N2302" i="1"/>
  <c r="N4504" i="1"/>
  <c r="F5860" i="1"/>
  <c r="L827" i="1"/>
  <c r="P510" i="1"/>
  <c r="J5480" i="1"/>
  <c r="H3999" i="1"/>
  <c r="N3160" i="1"/>
  <c r="K3808" i="1"/>
  <c r="I2813" i="1"/>
  <c r="P6194" i="1"/>
  <c r="U2854" i="1"/>
  <c r="K6909" i="1"/>
  <c r="P3312" i="1"/>
  <c r="H5560" i="1"/>
  <c r="L8160" i="1"/>
  <c r="L1426" i="1"/>
  <c r="K5109" i="1"/>
  <c r="F6361" i="1"/>
  <c r="K4503" i="1"/>
  <c r="F2055" i="1"/>
  <c r="I5480" i="1"/>
  <c r="T2312" i="1"/>
  <c r="L604" i="1"/>
  <c r="M3597" i="1"/>
  <c r="K1437" i="1"/>
  <c r="T5015" i="1"/>
  <c r="U2832" i="1"/>
  <c r="K668" i="1"/>
  <c r="F2659" i="1"/>
  <c r="U3581" i="1"/>
  <c r="L4621" i="1"/>
  <c r="P6688" i="1"/>
  <c r="L4944" i="1"/>
  <c r="F4919" i="1"/>
  <c r="L5731" i="1"/>
  <c r="K1575" i="1"/>
  <c r="U5239" i="1"/>
  <c r="L2026" i="1"/>
  <c r="I2241" i="1"/>
  <c r="K6097" i="1"/>
  <c r="U5156" i="1"/>
  <c r="H4731" i="1"/>
  <c r="J5202" i="1"/>
  <c r="H2519" i="1"/>
  <c r="L4226" i="1"/>
  <c r="L5633" i="1"/>
  <c r="L178" i="1"/>
  <c r="J4225" i="1"/>
  <c r="P3663" i="1"/>
  <c r="L1617" i="1"/>
  <c r="K4395" i="1"/>
  <c r="V4499" i="1"/>
  <c r="K6694" i="1"/>
  <c r="F2707" i="1"/>
  <c r="K2202" i="1"/>
  <c r="M2437" i="1"/>
  <c r="T2723" i="1"/>
  <c r="K5034" i="1"/>
  <c r="K6010" i="1"/>
  <c r="L5651" i="1"/>
  <c r="K3655" i="1"/>
  <c r="H825" i="1"/>
  <c r="J1366" i="1"/>
  <c r="U5177" i="1"/>
  <c r="M2563" i="1"/>
  <c r="H6409" i="1"/>
  <c r="M3853" i="1"/>
  <c r="K7930" i="1"/>
  <c r="F2968" i="1"/>
  <c r="K1805" i="1"/>
  <c r="F5740" i="1"/>
  <c r="M3555" i="1"/>
  <c r="H3169" i="1"/>
  <c r="K4250" i="1"/>
  <c r="I3275" i="1"/>
  <c r="L2495" i="1"/>
  <c r="V7589" i="1"/>
  <c r="F3663" i="1"/>
  <c r="P1880" i="1"/>
  <c r="L7810" i="1"/>
  <c r="K5847" i="1"/>
  <c r="K231" i="1"/>
  <c r="K2024" i="1"/>
  <c r="T3133" i="1"/>
  <c r="H6585" i="1"/>
  <c r="I3677" i="1"/>
  <c r="M7391" i="1"/>
  <c r="L1329" i="1"/>
  <c r="L6490" i="1"/>
  <c r="K627" i="1"/>
  <c r="K2141" i="1"/>
  <c r="P1868" i="1"/>
  <c r="M8260" i="1"/>
  <c r="I3208" i="1"/>
  <c r="M3618" i="1"/>
  <c r="L2804" i="1"/>
  <c r="U157" i="1"/>
  <c r="K4967" i="1"/>
  <c r="T6065" i="1"/>
  <c r="L3246" i="1"/>
  <c r="F1247" i="1"/>
  <c r="M3514" i="1"/>
  <c r="T4512" i="1"/>
  <c r="T1795" i="1"/>
  <c r="I463" i="1"/>
  <c r="I1208" i="1"/>
  <c r="J4422" i="1"/>
  <c r="V2036" i="1"/>
  <c r="L2779" i="1"/>
  <c r="L4248" i="1"/>
  <c r="H978" i="1"/>
  <c r="K6061" i="1"/>
  <c r="V4899" i="1"/>
  <c r="N6440" i="1"/>
  <c r="K2513" i="1"/>
  <c r="L1437" i="1"/>
  <c r="U7022" i="1"/>
  <c r="K2089" i="1"/>
  <c r="L5756" i="1"/>
  <c r="K6518" i="1"/>
  <c r="K1057" i="1"/>
  <c r="P3259" i="1"/>
  <c r="P63" i="1"/>
  <c r="N5005" i="1"/>
  <c r="L1445" i="1"/>
  <c r="U5629" i="1"/>
  <c r="T2857" i="1"/>
  <c r="V2053" i="1"/>
  <c r="K7768" i="1"/>
  <c r="L5149" i="1"/>
  <c r="K5803" i="1"/>
  <c r="K35" i="1"/>
  <c r="K2262" i="1"/>
  <c r="K4241" i="1"/>
  <c r="K1772" i="1"/>
  <c r="V2735" i="1"/>
  <c r="M2603" i="1"/>
  <c r="F7107" i="1"/>
  <c r="I1342" i="1"/>
  <c r="M2221" i="1"/>
  <c r="K1381" i="1"/>
  <c r="L3517" i="1"/>
  <c r="L7329" i="1"/>
  <c r="M7979" i="1"/>
  <c r="K6436" i="1"/>
  <c r="L5052" i="1"/>
  <c r="H4851" i="1"/>
  <c r="J3697" i="1"/>
  <c r="K6471" i="1"/>
  <c r="P1335" i="1"/>
  <c r="K4092" i="1"/>
  <c r="K1703" i="1"/>
  <c r="I3532" i="1"/>
  <c r="J5499" i="1"/>
  <c r="T2299" i="1"/>
  <c r="K2937" i="1"/>
  <c r="K4726" i="1"/>
  <c r="L5549" i="1"/>
  <c r="U951" i="1"/>
  <c r="F2444" i="1"/>
  <c r="P3780" i="1"/>
  <c r="I5123" i="1"/>
  <c r="F2455" i="1"/>
  <c r="N1166" i="1"/>
  <c r="L1982" i="1"/>
  <c r="L5223" i="1"/>
  <c r="L5988" i="1"/>
  <c r="K5868" i="1"/>
  <c r="U6022" i="1"/>
  <c r="U2210" i="1"/>
  <c r="K7465" i="1"/>
  <c r="P7056" i="1"/>
  <c r="K4468" i="1"/>
  <c r="H5177" i="1"/>
  <c r="H4778" i="1"/>
  <c r="U1790" i="1"/>
  <c r="H5406" i="1"/>
  <c r="H3229" i="1"/>
  <c r="U5411" i="1"/>
  <c r="K3260" i="1"/>
  <c r="F6095" i="1"/>
  <c r="N2957" i="1"/>
  <c r="I6472" i="1"/>
  <c r="P3996" i="1"/>
  <c r="L229" i="1"/>
  <c r="K356" i="1"/>
  <c r="V4309" i="1"/>
  <c r="I8064" i="1"/>
  <c r="I2064" i="1"/>
  <c r="F5152" i="1"/>
  <c r="F3308" i="1"/>
  <c r="F3913" i="1"/>
  <c r="K97" i="1"/>
  <c r="N3555" i="1"/>
  <c r="L2308" i="1"/>
  <c r="K4603" i="1"/>
  <c r="T1070" i="1"/>
  <c r="F5123" i="1"/>
  <c r="I6480" i="1"/>
  <c r="K3529" i="1"/>
  <c r="M5489" i="1"/>
  <c r="V2894" i="1"/>
  <c r="V4037" i="1"/>
  <c r="K1452" i="1"/>
  <c r="T1472" i="1"/>
  <c r="I6476" i="1"/>
  <c r="L2517" i="1"/>
  <c r="V1773" i="1"/>
  <c r="M5814" i="1"/>
  <c r="J4894" i="1"/>
  <c r="V5755" i="1"/>
  <c r="L6480" i="1"/>
  <c r="K1512" i="1"/>
  <c r="M2059" i="1"/>
  <c r="V3368" i="1"/>
  <c r="U3230" i="1"/>
  <c r="U2035" i="1"/>
  <c r="K1382" i="1"/>
  <c r="H4883" i="1"/>
  <c r="T4103" i="1"/>
  <c r="T6281" i="1"/>
  <c r="K8010" i="1"/>
  <c r="M6896" i="1"/>
  <c r="H3566" i="1"/>
  <c r="L4780" i="1"/>
  <c r="H3314" i="1"/>
  <c r="L5251" i="1"/>
  <c r="K2659" i="1"/>
  <c r="I4782" i="1"/>
  <c r="K1584" i="1"/>
  <c r="K5365" i="1"/>
  <c r="V8039" i="1"/>
  <c r="P576" i="1"/>
  <c r="L1828" i="1"/>
  <c r="V4103" i="1"/>
  <c r="M7306" i="1"/>
  <c r="H6125" i="1"/>
  <c r="K1543" i="1"/>
  <c r="L655" i="1"/>
  <c r="K3720" i="1"/>
  <c r="K2843" i="1"/>
  <c r="J6186" i="1"/>
  <c r="U5058" i="1"/>
  <c r="P5437" i="1"/>
  <c r="K6026" i="1"/>
  <c r="J4659" i="1"/>
  <c r="L4492" i="1"/>
  <c r="U7006" i="1"/>
  <c r="P3203" i="1"/>
  <c r="K5550" i="1"/>
  <c r="J4003" i="1"/>
  <c r="K5465" i="1"/>
  <c r="L3099" i="1"/>
  <c r="K1979" i="1"/>
  <c r="U4678" i="1"/>
  <c r="K3325" i="1"/>
  <c r="V2844" i="1"/>
  <c r="J5025" i="1"/>
  <c r="N4713" i="1"/>
  <c r="L730" i="1"/>
  <c r="V1727" i="1"/>
  <c r="L5740" i="1"/>
  <c r="F3957" i="1"/>
  <c r="F5092" i="1"/>
  <c r="T821" i="1"/>
  <c r="M6871" i="1"/>
  <c r="J3457" i="1"/>
  <c r="N7243" i="1"/>
  <c r="H6436" i="1"/>
  <c r="K76" i="1"/>
  <c r="K6514" i="1"/>
  <c r="I7623" i="1"/>
  <c r="K5021" i="1"/>
  <c r="K7120" i="1"/>
  <c r="U4641" i="1"/>
  <c r="U5243" i="1"/>
  <c r="J4366" i="1"/>
  <c r="I2434" i="1"/>
  <c r="H2276" i="1"/>
  <c r="K3582" i="1"/>
  <c r="J6622" i="1"/>
  <c r="L772" i="1"/>
  <c r="F6507" i="1"/>
  <c r="J3946" i="1"/>
  <c r="F6123" i="1"/>
  <c r="K2176" i="1"/>
  <c r="K3705" i="1"/>
  <c r="T6516" i="1"/>
  <c r="U897" i="1"/>
  <c r="K521" i="1"/>
  <c r="T2147" i="1"/>
  <c r="T6206" i="1"/>
  <c r="K2898" i="1"/>
  <c r="J4306" i="1"/>
  <c r="K177" i="1"/>
  <c r="K192" i="1"/>
  <c r="T2548" i="1"/>
  <c r="M5371" i="1"/>
  <c r="I5629" i="1"/>
  <c r="M4987" i="1"/>
  <c r="H6003" i="1"/>
  <c r="K2678" i="1"/>
  <c r="H8101" i="1"/>
  <c r="I2938" i="1"/>
  <c r="K7583" i="1"/>
  <c r="K1608" i="1"/>
  <c r="V4002" i="1"/>
  <c r="F613" i="1"/>
  <c r="P2455" i="1"/>
  <c r="K465" i="1"/>
  <c r="P6348" i="1"/>
  <c r="L5147" i="1"/>
  <c r="H6283" i="1"/>
  <c r="I7004" i="1"/>
  <c r="H6373" i="1"/>
  <c r="K4633" i="1"/>
  <c r="T4309" i="1"/>
  <c r="J2421" i="1"/>
  <c r="K5329" i="1"/>
  <c r="T3368" i="1"/>
  <c r="N1079" i="1"/>
  <c r="F1321" i="1"/>
  <c r="K4462" i="1"/>
  <c r="K5588" i="1"/>
  <c r="V8063" i="1"/>
  <c r="M226" i="1"/>
  <c r="T8203" i="1"/>
  <c r="T4562" i="1"/>
  <c r="L5502" i="1"/>
  <c r="M1749" i="1"/>
  <c r="J5125" i="1"/>
  <c r="V3021" i="1"/>
  <c r="F6737" i="1"/>
  <c r="F1087" i="1"/>
  <c r="M5382" i="1"/>
  <c r="M1582" i="1"/>
  <c r="L4656" i="1"/>
  <c r="K5259" i="1"/>
  <c r="N5371" i="1"/>
  <c r="K7866" i="1"/>
  <c r="L4844" i="1"/>
  <c r="L6254" i="1"/>
  <c r="K4679" i="1"/>
  <c r="N4982" i="1"/>
  <c r="I4048" i="1"/>
  <c r="T6188" i="1"/>
  <c r="K5679" i="1"/>
  <c r="K5053" i="1"/>
  <c r="L4574" i="1"/>
  <c r="L6437" i="1"/>
  <c r="K1750" i="1"/>
  <c r="M3337" i="1"/>
  <c r="K4239" i="1"/>
  <c r="K1366" i="1"/>
  <c r="K4746" i="1"/>
  <c r="L675" i="1"/>
  <c r="M2871" i="1"/>
  <c r="N4307" i="1"/>
  <c r="K24" i="1"/>
  <c r="P6218" i="1"/>
  <c r="K7378" i="1"/>
  <c r="H733" i="1"/>
  <c r="L1626" i="1"/>
  <c r="H569" i="1"/>
  <c r="H4144" i="1"/>
  <c r="P1973" i="1"/>
  <c r="L4629" i="1"/>
  <c r="J2798" i="1"/>
  <c r="L1971" i="1"/>
  <c r="L3202" i="1"/>
  <c r="T3263" i="1"/>
  <c r="P3103" i="1"/>
  <c r="L1949" i="1"/>
  <c r="U5911" i="1"/>
  <c r="F7126" i="1"/>
  <c r="M900" i="1"/>
  <c r="J4300" i="1"/>
  <c r="K3272" i="1"/>
  <c r="L3853" i="1"/>
  <c r="F1892" i="1"/>
  <c r="N3989" i="1"/>
  <c r="N967" i="1"/>
  <c r="L2396" i="1"/>
  <c r="K7303" i="1"/>
  <c r="K15" i="1"/>
  <c r="I6029" i="1"/>
  <c r="L5014" i="1"/>
  <c r="I7716" i="1"/>
  <c r="K4615" i="1"/>
  <c r="K1675" i="1"/>
  <c r="T3240" i="1"/>
  <c r="L7833" i="1"/>
  <c r="L5177" i="1"/>
  <c r="M277" i="1"/>
  <c r="P6016" i="1"/>
  <c r="V3276" i="1"/>
  <c r="H5638" i="1"/>
  <c r="J474" i="1"/>
  <c r="L5458" i="1"/>
  <c r="M4752" i="1"/>
  <c r="V5123" i="1"/>
  <c r="T2164" i="1"/>
  <c r="T4845" i="1"/>
  <c r="K2949" i="1"/>
  <c r="P3757" i="1"/>
  <c r="H2035" i="1"/>
  <c r="K1198" i="1"/>
  <c r="K8192" i="1"/>
  <c r="N63" i="1"/>
  <c r="L455" i="1"/>
  <c r="U3712" i="1"/>
  <c r="V2164" i="1"/>
  <c r="K7536" i="1"/>
  <c r="N7218" i="1"/>
  <c r="K6229" i="1"/>
  <c r="M2234" i="1"/>
  <c r="I2210" i="1"/>
  <c r="I7306" i="1"/>
  <c r="L4476" i="1"/>
  <c r="M7064" i="1"/>
  <c r="K1504" i="1"/>
  <c r="T4085" i="1"/>
  <c r="U6299" i="1"/>
  <c r="K1071" i="1"/>
  <c r="P1362" i="1"/>
  <c r="I4472" i="1"/>
  <c r="F3268" i="1"/>
  <c r="I4978" i="1"/>
  <c r="L108" i="1"/>
  <c r="F8117" i="1"/>
  <c r="T904" i="1"/>
  <c r="T1726" i="1"/>
  <c r="I1690" i="1"/>
  <c r="H6574" i="1"/>
  <c r="K8206" i="1"/>
  <c r="F213" i="1"/>
  <c r="V3581" i="1"/>
  <c r="I5723" i="1"/>
  <c r="F6899" i="1"/>
  <c r="F3442" i="1"/>
  <c r="L4269" i="1"/>
  <c r="J6714" i="1"/>
  <c r="N2730" i="1"/>
  <c r="F2196" i="1"/>
  <c r="M5462" i="1"/>
  <c r="K7948" i="1"/>
  <c r="H4998" i="1"/>
  <c r="F3224" i="1"/>
  <c r="K7233" i="1"/>
  <c r="M3429" i="1"/>
  <c r="N5233" i="1"/>
  <c r="L1547" i="1"/>
  <c r="I2892" i="1"/>
  <c r="I3604" i="1"/>
  <c r="L967" i="1"/>
  <c r="L2145" i="1"/>
  <c r="K304" i="1"/>
  <c r="P2280" i="1"/>
  <c r="F491" i="1"/>
  <c r="H2730" i="1"/>
  <c r="K4496" i="1"/>
  <c r="M1637" i="1"/>
  <c r="L2712" i="1"/>
  <c r="L2760" i="1"/>
  <c r="V6535" i="1"/>
  <c r="K4984" i="1"/>
  <c r="K1338" i="1"/>
  <c r="K6329" i="1"/>
  <c r="K841" i="1"/>
  <c r="I3166" i="1"/>
  <c r="K7336" i="1"/>
  <c r="L7943" i="1"/>
  <c r="N2617" i="1"/>
  <c r="K4231" i="1"/>
  <c r="I2215" i="1"/>
  <c r="U4888" i="1"/>
  <c r="T5953" i="1"/>
  <c r="K4086" i="1"/>
  <c r="K5496" i="1"/>
  <c r="J5017" i="1"/>
  <c r="K6135" i="1"/>
  <c r="M3103" i="1"/>
  <c r="T7330" i="1"/>
  <c r="K1719" i="1"/>
  <c r="J4557" i="1"/>
  <c r="V3269" i="1"/>
  <c r="K290" i="1"/>
  <c r="N5602" i="1"/>
  <c r="P6057" i="1"/>
  <c r="M3950" i="1"/>
  <c r="H5858" i="1"/>
  <c r="M2052" i="1"/>
  <c r="L3159" i="1"/>
  <c r="K2292" i="1"/>
  <c r="L6837" i="1"/>
  <c r="I4795" i="1"/>
  <c r="L1067" i="1"/>
  <c r="M4301" i="1"/>
  <c r="H5507" i="1"/>
  <c r="K2002" i="1"/>
  <c r="P2447" i="1"/>
  <c r="I6082" i="1"/>
  <c r="L5260" i="1"/>
  <c r="J4883" i="1"/>
  <c r="L2691" i="1"/>
  <c r="L1985" i="1"/>
  <c r="V5556" i="1"/>
  <c r="K7204" i="1"/>
  <c r="L2028" i="1"/>
  <c r="K6519" i="1"/>
  <c r="K2393" i="1"/>
  <c r="J5238" i="1"/>
  <c r="V6307" i="1"/>
  <c r="P4756" i="1"/>
  <c r="J3620" i="1"/>
  <c r="L1911" i="1"/>
  <c r="L3657" i="1"/>
  <c r="I5612" i="1"/>
  <c r="K6370" i="1"/>
  <c r="N3506" i="1"/>
  <c r="K494" i="1"/>
  <c r="F266" i="1"/>
  <c r="F3918" i="1"/>
  <c r="K7249" i="1"/>
  <c r="I3259" i="1"/>
  <c r="L2977" i="1"/>
  <c r="H4610" i="1"/>
  <c r="K2706" i="1"/>
  <c r="N5445" i="1"/>
  <c r="T4601" i="1"/>
  <c r="V1628" i="1"/>
  <c r="H6258" i="1"/>
  <c r="K1153" i="1"/>
  <c r="M1997" i="1"/>
  <c r="K2807" i="1"/>
  <c r="L397" i="1"/>
  <c r="K244" i="1"/>
  <c r="M5997" i="1"/>
  <c r="P5049" i="1"/>
  <c r="K1156" i="1"/>
  <c r="L4455" i="1"/>
  <c r="I266" i="1"/>
  <c r="L557" i="1"/>
  <c r="V6590" i="1"/>
  <c r="L5958" i="1"/>
  <c r="K7125" i="1"/>
  <c r="L8199" i="1"/>
  <c r="P684" i="1"/>
  <c r="T4135" i="1"/>
  <c r="M4048" i="1"/>
  <c r="K7199" i="1"/>
  <c r="J2434" i="1"/>
  <c r="J3323" i="1"/>
  <c r="K752" i="1"/>
  <c r="N4168" i="1"/>
  <c r="K5346" i="1"/>
  <c r="M7124" i="1"/>
  <c r="K3713" i="1"/>
  <c r="I8001" i="1"/>
  <c r="T5202" i="1"/>
  <c r="T5524" i="1"/>
  <c r="N5081" i="1"/>
  <c r="V5219" i="1"/>
  <c r="K4535" i="1"/>
  <c r="N5696" i="1"/>
  <c r="T5324" i="1"/>
  <c r="K2421" i="1"/>
  <c r="N2671" i="1"/>
  <c r="L5237" i="1"/>
  <c r="I4435" i="1"/>
  <c r="K5926" i="1"/>
  <c r="K3301" i="1"/>
  <c r="K5244" i="1"/>
  <c r="L1477" i="1"/>
  <c r="T4001" i="1"/>
  <c r="J6451" i="1"/>
  <c r="K873" i="1"/>
  <c r="K2155" i="1"/>
  <c r="F5891" i="1"/>
  <c r="J4108" i="1"/>
  <c r="K1394" i="1"/>
  <c r="F2557" i="1"/>
  <c r="L5500" i="1"/>
  <c r="K4054" i="1"/>
  <c r="N1724" i="1"/>
  <c r="H4795" i="1"/>
  <c r="K948" i="1"/>
  <c r="L4272" i="1"/>
  <c r="U5086" i="1"/>
  <c r="V6356" i="1"/>
  <c r="L1807" i="1"/>
  <c r="N3053" i="1"/>
  <c r="L2672" i="1"/>
  <c r="L8036" i="1"/>
  <c r="U8079" i="1"/>
  <c r="I6126" i="1"/>
  <c r="H6029" i="1"/>
  <c r="M2383" i="1"/>
  <c r="L6040" i="1"/>
  <c r="K1114" i="1"/>
  <c r="P2953" i="1"/>
  <c r="L235" i="1"/>
  <c r="M6484" i="1"/>
  <c r="K2534" i="1"/>
  <c r="J4116" i="1"/>
  <c r="K5622" i="1"/>
  <c r="L6474" i="1"/>
  <c r="L3850" i="1"/>
  <c r="K8017" i="1"/>
  <c r="L8032" i="1"/>
  <c r="J2454" i="1"/>
  <c r="L4817" i="1"/>
  <c r="M2143" i="1"/>
  <c r="U3190" i="1"/>
  <c r="M6287" i="1"/>
  <c r="K4541" i="1"/>
  <c r="L2402" i="1"/>
  <c r="K1568" i="1"/>
  <c r="N6308" i="1"/>
  <c r="L1744" i="1"/>
  <c r="F5294" i="1"/>
  <c r="P6821" i="1"/>
  <c r="L4958" i="1"/>
  <c r="K6733" i="1"/>
  <c r="K4691" i="1"/>
  <c r="L977" i="1"/>
  <c r="N6316" i="1"/>
  <c r="M5443" i="1"/>
  <c r="V4307" i="1"/>
  <c r="H6287" i="1"/>
  <c r="I7637" i="1"/>
  <c r="P3202" i="1"/>
  <c r="L1674" i="1"/>
  <c r="N5204" i="1"/>
  <c r="F6285" i="1"/>
  <c r="K6977" i="1"/>
  <c r="K1439" i="1"/>
  <c r="T2288" i="1"/>
  <c r="L3678" i="1"/>
  <c r="F805" i="1"/>
  <c r="K4525" i="1"/>
  <c r="U4034" i="1"/>
  <c r="F1700" i="1"/>
  <c r="H2742" i="1"/>
  <c r="M4474" i="1"/>
  <c r="U5204" i="1"/>
  <c r="L2237" i="1"/>
  <c r="M1040" i="1"/>
  <c r="L1765" i="1"/>
  <c r="N2810" i="1"/>
  <c r="L560" i="1"/>
  <c r="K3128" i="1"/>
  <c r="H1525" i="1"/>
  <c r="J2035" i="1"/>
  <c r="I2810" i="1"/>
  <c r="V3145" i="1"/>
  <c r="V3487" i="1"/>
  <c r="K2856" i="1"/>
  <c r="K3586" i="1"/>
  <c r="L3380" i="1"/>
  <c r="M2416" i="1"/>
  <c r="V2846" i="1"/>
  <c r="L2342" i="1"/>
  <c r="I7668" i="1"/>
  <c r="V4664" i="1"/>
  <c r="L7421" i="1"/>
  <c r="H2351" i="1"/>
  <c r="L5625" i="1"/>
  <c r="U4188" i="1"/>
  <c r="N5964" i="1"/>
  <c r="I7658" i="1"/>
  <c r="K7061" i="1"/>
  <c r="L4007" i="1"/>
  <c r="K319" i="1"/>
  <c r="M1338" i="1"/>
  <c r="K2646" i="1"/>
  <c r="K1224" i="1"/>
  <c r="V4225" i="1"/>
  <c r="P5814" i="1"/>
  <c r="V5337" i="1"/>
  <c r="K4048" i="1"/>
  <c r="H6221" i="1"/>
  <c r="M4246" i="1"/>
  <c r="M2180" i="1"/>
  <c r="T1296" i="1"/>
  <c r="N3988" i="1"/>
  <c r="L6270" i="1"/>
  <c r="N4102" i="1"/>
  <c r="M5911" i="1"/>
  <c r="P580" i="1"/>
  <c r="K4436" i="1"/>
  <c r="K202" i="1"/>
  <c r="N3611" i="1"/>
  <c r="K6006" i="1"/>
  <c r="N4974" i="1"/>
  <c r="I5313" i="1"/>
  <c r="K3504" i="1"/>
  <c r="P4168" i="1"/>
  <c r="M3403" i="1"/>
  <c r="H5055" i="1"/>
  <c r="L1180" i="1"/>
  <c r="K223" i="1"/>
  <c r="K8205" i="1"/>
  <c r="L2599" i="1"/>
  <c r="T1396" i="1"/>
  <c r="I1863" i="1"/>
  <c r="T5276" i="1"/>
  <c r="H2673" i="1"/>
  <c r="J7634" i="1"/>
  <c r="I4773" i="1"/>
  <c r="T4432" i="1"/>
  <c r="J7665" i="1"/>
  <c r="H3917" i="1"/>
  <c r="L5049" i="1"/>
  <c r="I7740" i="1"/>
  <c r="I7759" i="1"/>
  <c r="L7830" i="1"/>
  <c r="L2948" i="1"/>
  <c r="H3237" i="1"/>
  <c r="L1840" i="1"/>
  <c r="I7337" i="1"/>
  <c r="H3889" i="1"/>
  <c r="N1851" i="1"/>
  <c r="T1530" i="1"/>
  <c r="L2587" i="1"/>
  <c r="J4271" i="1"/>
  <c r="L1815" i="1"/>
  <c r="L1707" i="1"/>
  <c r="K2118" i="1"/>
  <c r="K5798" i="1"/>
  <c r="F1079" i="1"/>
  <c r="U5885" i="1"/>
  <c r="L5521" i="1"/>
  <c r="F3120" i="1"/>
  <c r="N4483" i="1"/>
  <c r="U6044" i="1"/>
  <c r="L1968" i="1"/>
  <c r="H1243" i="1"/>
  <c r="V1653" i="1"/>
  <c r="F2457" i="1"/>
  <c r="K4851" i="1"/>
  <c r="M1490" i="1"/>
  <c r="L1683" i="1"/>
  <c r="L7890" i="1"/>
  <c r="L6114" i="1"/>
  <c r="P130" i="1"/>
  <c r="V1806" i="1"/>
  <c r="T1587" i="1"/>
  <c r="L7390" i="1"/>
  <c r="L3390" i="1"/>
  <c r="T3268" i="1"/>
  <c r="L4451" i="1"/>
  <c r="K2585" i="1"/>
  <c r="P3478" i="1"/>
  <c r="H5559" i="1"/>
  <c r="P2796" i="1"/>
  <c r="K3108" i="1"/>
  <c r="K1648" i="1"/>
  <c r="U995" i="1"/>
  <c r="K3424" i="1"/>
  <c r="K5779" i="1"/>
  <c r="M6763" i="1"/>
  <c r="M2217" i="1"/>
  <c r="K863" i="1"/>
  <c r="L7312" i="1"/>
  <c r="K4358" i="1"/>
  <c r="H5146" i="1"/>
  <c r="H3519" i="1"/>
  <c r="T1948" i="1"/>
  <c r="K3440" i="1"/>
  <c r="N5461" i="1"/>
  <c r="P2992" i="1"/>
  <c r="H1296" i="1"/>
  <c r="P3048" i="1"/>
  <c r="H6272" i="1"/>
  <c r="K3270" i="1"/>
  <c r="K7952" i="1"/>
  <c r="H4593" i="1"/>
  <c r="V4188" i="1"/>
  <c r="N5431" i="1"/>
  <c r="V3147" i="1"/>
  <c r="L6600" i="1"/>
  <c r="F278" i="1"/>
  <c r="K4087" i="1"/>
  <c r="K174" i="1"/>
  <c r="J2814" i="1"/>
  <c r="K4758" i="1"/>
  <c r="U101" i="1"/>
  <c r="T6600" i="1"/>
  <c r="K2218" i="1"/>
  <c r="K394" i="1"/>
  <c r="P4530" i="1"/>
  <c r="M4129" i="1"/>
  <c r="L5210" i="1"/>
  <c r="U4118" i="1"/>
  <c r="K2768" i="1"/>
  <c r="K4185" i="1"/>
  <c r="K7066" i="1"/>
  <c r="L3507" i="1"/>
  <c r="K1241" i="1"/>
  <c r="M675" i="1"/>
  <c r="L6590" i="1"/>
  <c r="F255" i="1"/>
  <c r="I3682" i="1"/>
  <c r="P5101" i="1"/>
  <c r="K7433" i="1"/>
  <c r="T2210" i="1"/>
  <c r="J7834" i="1"/>
  <c r="K500" i="1"/>
  <c r="N2548" i="1"/>
  <c r="U4673" i="1"/>
  <c r="L7927" i="1"/>
  <c r="K8228" i="1"/>
  <c r="N3255" i="1"/>
  <c r="L70" i="1"/>
  <c r="U1443" i="1"/>
  <c r="M1548" i="1"/>
  <c r="L4770" i="1"/>
  <c r="H5898" i="1"/>
  <c r="P3937" i="1"/>
  <c r="V4135" i="1"/>
  <c r="M6110" i="1"/>
  <c r="T8192" i="1"/>
  <c r="P6466" i="1"/>
  <c r="K5320" i="1"/>
  <c r="K789" i="1"/>
  <c r="M3966" i="1"/>
  <c r="P4871" i="1"/>
  <c r="V1445" i="1"/>
  <c r="J6767" i="1"/>
  <c r="T6509" i="1"/>
  <c r="F2049" i="1"/>
  <c r="V5802" i="1"/>
  <c r="F5172" i="1"/>
  <c r="T4838" i="1"/>
  <c r="H2844" i="1"/>
  <c r="U5651" i="1"/>
  <c r="U6794" i="1"/>
  <c r="U1762" i="1"/>
  <c r="K2924" i="1"/>
  <c r="K4737" i="1"/>
  <c r="L583" i="1"/>
  <c r="L1393" i="1"/>
  <c r="U6896" i="1"/>
  <c r="T4343" i="1"/>
  <c r="F4856" i="1"/>
  <c r="I7026" i="1"/>
  <c r="L4635" i="1"/>
  <c r="U1807" i="1"/>
  <c r="F2168" i="1"/>
  <c r="U6894" i="1"/>
  <c r="P5005" i="1"/>
  <c r="F3502" i="1"/>
  <c r="P359" i="1"/>
  <c r="K1217" i="1"/>
  <c r="V2842" i="1"/>
  <c r="T5870" i="1"/>
  <c r="K4932" i="1"/>
  <c r="H5791" i="1"/>
  <c r="L5540" i="1"/>
  <c r="V2673" i="1"/>
  <c r="F2061" i="1"/>
  <c r="F6136" i="1"/>
  <c r="L2500" i="1"/>
  <c r="M316" i="1"/>
  <c r="F1445" i="1"/>
  <c r="I448" i="1"/>
  <c r="L5338" i="1"/>
  <c r="J6454" i="1"/>
  <c r="K125" i="1"/>
  <c r="K4067" i="1"/>
  <c r="P7070" i="1"/>
  <c r="M5378" i="1"/>
  <c r="N7070" i="1"/>
  <c r="L5443" i="1"/>
  <c r="M3719" i="1"/>
  <c r="V3535" i="1"/>
  <c r="N5565" i="1"/>
  <c r="K8053" i="1"/>
  <c r="M3199" i="1"/>
  <c r="L7935" i="1"/>
  <c r="L6385" i="1"/>
  <c r="M5135" i="1"/>
  <c r="K1350" i="1"/>
  <c r="N7972" i="1"/>
  <c r="M3556" i="1"/>
  <c r="I847" i="1"/>
  <c r="L4405" i="1"/>
  <c r="V3541" i="1"/>
  <c r="H838" i="1"/>
  <c r="U2977" i="1"/>
  <c r="K1891" i="1"/>
  <c r="L6930" i="1"/>
  <c r="U4963" i="1"/>
  <c r="L2347" i="1"/>
  <c r="T4780" i="1"/>
  <c r="J6388" i="1"/>
  <c r="U2798" i="1"/>
  <c r="H5607" i="1"/>
  <c r="J780" i="1"/>
  <c r="N6728" i="1"/>
  <c r="F7491" i="1"/>
  <c r="K5801" i="1"/>
  <c r="L4851" i="1"/>
  <c r="U4635" i="1"/>
  <c r="T6654" i="1"/>
  <c r="L2475" i="1"/>
  <c r="I5476" i="1"/>
  <c r="L1723" i="1"/>
  <c r="V5610" i="1"/>
  <c r="T895" i="1"/>
  <c r="F465" i="1"/>
  <c r="V2658" i="1"/>
  <c r="J7499" i="1"/>
  <c r="K1154" i="1"/>
  <c r="F2846" i="1"/>
  <c r="I8301" i="1"/>
  <c r="M5064" i="1"/>
  <c r="K337" i="1"/>
  <c r="K5796" i="1"/>
  <c r="N2242" i="1"/>
  <c r="J1249" i="1"/>
  <c r="K551" i="1"/>
  <c r="K6933" i="1"/>
  <c r="L5642" i="1"/>
  <c r="L4389" i="1"/>
  <c r="I7846" i="1"/>
  <c r="K6386" i="1"/>
  <c r="J7210" i="1"/>
  <c r="P6638" i="1"/>
  <c r="T2056" i="1"/>
  <c r="I7646" i="1"/>
  <c r="V1641" i="1"/>
  <c r="P6337" i="1"/>
  <c r="K1044" i="1"/>
  <c r="K8128" i="1"/>
  <c r="M481" i="1"/>
  <c r="T1700" i="1"/>
  <c r="L3447" i="1"/>
  <c r="K7089" i="1"/>
  <c r="K3311" i="1"/>
  <c r="K4883" i="1"/>
  <c r="F2986" i="1"/>
  <c r="K891" i="1"/>
  <c r="T6932" i="1"/>
  <c r="U6077" i="1"/>
  <c r="K3206" i="1"/>
  <c r="V3036" i="1"/>
  <c r="K7435" i="1"/>
  <c r="T2021" i="1"/>
  <c r="N1314" i="1"/>
  <c r="K3598" i="1"/>
  <c r="K6584" i="1"/>
  <c r="K6739" i="1"/>
  <c r="K7550" i="1"/>
  <c r="L294" i="1"/>
  <c r="T8328" i="1"/>
  <c r="K2147" i="1"/>
  <c r="I4074" i="1"/>
  <c r="T1363" i="1"/>
  <c r="M6451" i="1"/>
  <c r="N5861" i="1"/>
  <c r="N3096" i="1"/>
  <c r="T5609" i="1"/>
  <c r="M5982" i="1"/>
  <c r="F8191" i="1"/>
  <c r="U2722" i="1"/>
  <c r="K3915" i="1"/>
  <c r="K1911" i="1"/>
  <c r="K2984" i="1"/>
  <c r="K2459" i="1"/>
  <c r="F910" i="1"/>
  <c r="L6905" i="1"/>
  <c r="M3875" i="1"/>
  <c r="U4740" i="1"/>
  <c r="M3389" i="1"/>
  <c r="F4942" i="1"/>
  <c r="F6412" i="1"/>
  <c r="U1519" i="1"/>
  <c r="P4380" i="1"/>
  <c r="K1607" i="1"/>
  <c r="N5253" i="1"/>
  <c r="K1833" i="1"/>
  <c r="M6946" i="1"/>
  <c r="K3554" i="1"/>
  <c r="L5339" i="1"/>
  <c r="L3060" i="1"/>
  <c r="K247" i="1"/>
  <c r="V5133" i="1"/>
  <c r="U3630" i="1"/>
  <c r="L8118" i="1"/>
  <c r="U3636" i="1"/>
  <c r="K2397" i="1"/>
  <c r="K3621" i="1"/>
  <c r="K2106" i="1"/>
  <c r="V6904" i="1"/>
  <c r="K7156" i="1"/>
  <c r="J6089" i="1"/>
  <c r="L1280" i="1"/>
  <c r="U2242" i="1"/>
  <c r="K4168" i="1"/>
  <c r="L5181" i="1"/>
  <c r="J3591" i="1"/>
  <c r="H6866" i="1"/>
  <c r="L6672" i="1"/>
  <c r="M967" i="1"/>
  <c r="K480" i="1"/>
  <c r="K5555" i="1"/>
  <c r="U6957" i="1"/>
  <c r="P2416" i="1"/>
  <c r="K5406" i="1"/>
  <c r="L2471" i="1"/>
  <c r="K7387" i="1"/>
  <c r="F6667" i="1"/>
  <c r="K5754" i="1"/>
  <c r="K3314" i="1"/>
  <c r="M2313" i="1"/>
  <c r="F2755" i="1"/>
  <c r="N874" i="1"/>
  <c r="V6107" i="1"/>
  <c r="U1145" i="1"/>
  <c r="K361" i="1"/>
  <c r="V4438" i="1"/>
  <c r="F3300" i="1"/>
  <c r="K4838" i="1"/>
  <c r="K2775" i="1"/>
  <c r="K4550" i="1"/>
  <c r="K47" i="1"/>
  <c r="K6375" i="1"/>
  <c r="H3952" i="1"/>
  <c r="H6557" i="1"/>
  <c r="H5219" i="1"/>
  <c r="K5511" i="1"/>
  <c r="U4094" i="1"/>
  <c r="M1925" i="1"/>
  <c r="H3558" i="1"/>
  <c r="V2468" i="1"/>
  <c r="U6287" i="1"/>
  <c r="F5098" i="1"/>
  <c r="T2327" i="1"/>
  <c r="L3546" i="1"/>
  <c r="K4916" i="1"/>
  <c r="F1338" i="1"/>
  <c r="P3111" i="1"/>
  <c r="K2769" i="1"/>
  <c r="M1760" i="1"/>
  <c r="T3768" i="1"/>
  <c r="L6162" i="1"/>
  <c r="U4275" i="1"/>
  <c r="U3983" i="1"/>
  <c r="L3359" i="1"/>
  <c r="N6092" i="1"/>
  <c r="U2608" i="1"/>
  <c r="M8190" i="1"/>
  <c r="K860" i="1"/>
  <c r="K2762" i="1"/>
  <c r="N3341" i="1"/>
  <c r="J6356" i="1"/>
  <c r="H4628" i="1"/>
  <c r="K8101" i="1"/>
  <c r="K10" i="1"/>
  <c r="L6205" i="1"/>
  <c r="K6989" i="1"/>
  <c r="J538" i="1"/>
  <c r="U1406" i="1"/>
  <c r="V2712" i="1"/>
  <c r="U2799" i="1"/>
  <c r="K963" i="1"/>
  <c r="M2743" i="1"/>
  <c r="P1775" i="1"/>
  <c r="V3893" i="1"/>
  <c r="L3184" i="1"/>
  <c r="I2622" i="1"/>
  <c r="P4015" i="1"/>
  <c r="H2105" i="1"/>
  <c r="N6302" i="1"/>
  <c r="T5655" i="1"/>
  <c r="V8281" i="1"/>
  <c r="M6654" i="1"/>
  <c r="H6314" i="1"/>
  <c r="T3487" i="1"/>
  <c r="M3532" i="1"/>
  <c r="K3238" i="1"/>
  <c r="L4117" i="1"/>
  <c r="M3098" i="1"/>
  <c r="K5733" i="1"/>
  <c r="K8306" i="1"/>
  <c r="U3001" i="1"/>
  <c r="H4473" i="1"/>
  <c r="U2386" i="1"/>
  <c r="K3637" i="1"/>
  <c r="J7737" i="1"/>
  <c r="H1024" i="1"/>
  <c r="K591" i="1"/>
  <c r="M7639" i="1"/>
  <c r="F959" i="1"/>
  <c r="K2753" i="1"/>
  <c r="K3913" i="1"/>
  <c r="K2542" i="1"/>
  <c r="K5009" i="1"/>
  <c r="U3340" i="1"/>
  <c r="F2042" i="1"/>
  <c r="I2408" i="1"/>
  <c r="J6362" i="1"/>
  <c r="U6206" i="1"/>
  <c r="K6926" i="1"/>
  <c r="K7557" i="1"/>
  <c r="M4593" i="1"/>
  <c r="I5005" i="1"/>
  <c r="K2219" i="1"/>
  <c r="F7174" i="1"/>
  <c r="K7147" i="1"/>
  <c r="L3511" i="1"/>
  <c r="K6824" i="1"/>
  <c r="L6164" i="1"/>
  <c r="K3086" i="1"/>
  <c r="K2416" i="1"/>
  <c r="H2300" i="1"/>
  <c r="K3530" i="1"/>
  <c r="K4976" i="1"/>
  <c r="U2837" i="1"/>
  <c r="K626" i="1"/>
  <c r="K363" i="1"/>
  <c r="L5747" i="1"/>
  <c r="J4086" i="1"/>
  <c r="H5723" i="1"/>
  <c r="I5507" i="1"/>
  <c r="K3242" i="1"/>
  <c r="N6748" i="1"/>
  <c r="K7927" i="1"/>
  <c r="F5894" i="1"/>
  <c r="K6552" i="1"/>
  <c r="P4664" i="1"/>
  <c r="T6347" i="1"/>
  <c r="F4405" i="1"/>
  <c r="P6907" i="1"/>
  <c r="M519" i="1"/>
  <c r="K6645" i="1"/>
  <c r="K3933" i="1"/>
  <c r="L2435" i="1"/>
  <c r="N5202" i="1"/>
  <c r="V5126" i="1"/>
  <c r="L6430" i="1"/>
  <c r="J2255" i="1"/>
  <c r="F6348" i="1"/>
  <c r="M66" i="1"/>
  <c r="M5055" i="1"/>
  <c r="M5921" i="1"/>
  <c r="N5846" i="1"/>
  <c r="L907" i="1"/>
  <c r="J5313" i="1"/>
  <c r="V2839" i="1"/>
  <c r="T1602" i="1"/>
  <c r="K1633" i="1"/>
  <c r="J5820" i="1"/>
  <c r="V993" i="1"/>
  <c r="J50" i="1"/>
  <c r="K5487" i="1"/>
  <c r="K2023" i="1"/>
  <c r="K8028" i="1"/>
  <c r="K2320" i="1"/>
  <c r="I507" i="1"/>
  <c r="K3691" i="1"/>
  <c r="U6463" i="1"/>
  <c r="P6657" i="1"/>
  <c r="V6329" i="1"/>
  <c r="V2798" i="1"/>
  <c r="K4822" i="1"/>
  <c r="N5377" i="1"/>
  <c r="V6058" i="1"/>
  <c r="P1015" i="1"/>
  <c r="L1576" i="1"/>
  <c r="P8236" i="1"/>
  <c r="N6864" i="1"/>
  <c r="K5345" i="1"/>
  <c r="N7549" i="1"/>
  <c r="P5302" i="1"/>
  <c r="P5009" i="1"/>
  <c r="P3855" i="1"/>
  <c r="P4752" i="1"/>
  <c r="F6112" i="1"/>
  <c r="J3536" i="1"/>
  <c r="T5820" i="1"/>
  <c r="V3908" i="1"/>
  <c r="L1042" i="1"/>
  <c r="U1019" i="1"/>
  <c r="N1806" i="1"/>
  <c r="P2683" i="1"/>
  <c r="L5456" i="1"/>
  <c r="L1900" i="1"/>
  <c r="K4707" i="1"/>
  <c r="M1069" i="1"/>
  <c r="V5974" i="1"/>
  <c r="K4782" i="1"/>
  <c r="H5636" i="1"/>
  <c r="T5204" i="1"/>
  <c r="H5946" i="1"/>
  <c r="J7603" i="1"/>
  <c r="K2718" i="1"/>
  <c r="L7370" i="1"/>
  <c r="T1821" i="1"/>
  <c r="F6007" i="1"/>
  <c r="K4582" i="1"/>
  <c r="V4837" i="1"/>
  <c r="F4907" i="1"/>
  <c r="K3976" i="1"/>
  <c r="I6441" i="1"/>
  <c r="K4334" i="1"/>
  <c r="K4433" i="1"/>
  <c r="F6171" i="1"/>
  <c r="L8203" i="1"/>
  <c r="P4821" i="1"/>
  <c r="M6833" i="1"/>
  <c r="L1792" i="1"/>
  <c r="K4310" i="1"/>
  <c r="P1366" i="1"/>
  <c r="U5033" i="1"/>
  <c r="M5509" i="1"/>
  <c r="V3867" i="1"/>
  <c r="L6440" i="1"/>
  <c r="P4601" i="1"/>
  <c r="T2916" i="1"/>
  <c r="N739" i="1"/>
  <c r="K8151" i="1"/>
  <c r="F5445" i="1"/>
  <c r="M2581" i="1"/>
  <c r="L5613" i="1"/>
  <c r="I1883" i="1"/>
  <c r="L1085" i="1"/>
  <c r="V6387" i="1"/>
  <c r="K1548" i="1"/>
  <c r="F3495" i="1"/>
  <c r="K6330" i="1"/>
  <c r="L6008" i="1"/>
  <c r="L3925" i="1"/>
  <c r="I5039" i="1"/>
  <c r="I2308" i="1"/>
  <c r="H5524" i="1"/>
  <c r="K2345" i="1"/>
  <c r="K4281" i="1"/>
  <c r="M1502" i="1"/>
  <c r="K8315" i="1"/>
  <c r="T2628" i="1"/>
  <c r="K6792" i="1"/>
  <c r="T2418" i="1"/>
  <c r="L7981" i="1"/>
  <c r="U6856" i="1"/>
  <c r="T5964" i="1"/>
  <c r="K6124" i="1"/>
  <c r="L5947" i="1"/>
  <c r="K1487" i="1"/>
  <c r="K5821" i="1"/>
  <c r="T3120" i="1"/>
  <c r="K2866" i="1"/>
  <c r="K681" i="1"/>
  <c r="L4680" i="1"/>
  <c r="P3217" i="1"/>
  <c r="F3677" i="1"/>
  <c r="K642" i="1"/>
  <c r="K6458" i="1"/>
  <c r="U4229" i="1"/>
  <c r="K1808" i="1"/>
  <c r="M4967" i="1"/>
  <c r="L1347" i="1"/>
  <c r="L894" i="1"/>
  <c r="J1335" i="1"/>
  <c r="J3922" i="1"/>
  <c r="V4168" i="1"/>
  <c r="P4611" i="1"/>
  <c r="K8061" i="1"/>
  <c r="V6412" i="1"/>
  <c r="K4076" i="1"/>
  <c r="N4426" i="1"/>
  <c r="T3635" i="1"/>
  <c r="K849" i="1"/>
  <c r="K60" i="1"/>
  <c r="L4151" i="1"/>
  <c r="L6445" i="1"/>
  <c r="K4597" i="1"/>
  <c r="K2662" i="1"/>
  <c r="T3160" i="1"/>
  <c r="F4188" i="1"/>
  <c r="K117" i="1"/>
  <c r="L8091" i="1"/>
  <c r="H368" i="1"/>
  <c r="L2006" i="1"/>
  <c r="H551" i="1"/>
  <c r="I3367" i="1"/>
  <c r="H140" i="1"/>
  <c r="L6349" i="1"/>
  <c r="K3930" i="1"/>
  <c r="L1433" i="1"/>
  <c r="L7341" i="1"/>
  <c r="L2566" i="1"/>
  <c r="N5382" i="1"/>
  <c r="N6474" i="1"/>
  <c r="J5292" i="1"/>
  <c r="V4780" i="1"/>
  <c r="L6091" i="1"/>
  <c r="K2196" i="1"/>
  <c r="U6580" i="1"/>
  <c r="F1801" i="1"/>
  <c r="I7407" i="1"/>
  <c r="K972" i="1"/>
  <c r="J4664" i="1"/>
  <c r="K5753" i="1"/>
  <c r="K4022" i="1"/>
  <c r="N725" i="1"/>
  <c r="P2680" i="1"/>
  <c r="K1203" i="1"/>
  <c r="K3674" i="1"/>
  <c r="P2948" i="1"/>
  <c r="K5326" i="1"/>
  <c r="F2466" i="1"/>
  <c r="F3541" i="1"/>
  <c r="K608" i="1"/>
  <c r="T6984" i="1"/>
  <c r="P4315" i="1"/>
  <c r="H1549" i="1"/>
  <c r="U1205" i="1"/>
  <c r="K8343" i="1"/>
  <c r="H414" i="1"/>
  <c r="I4837" i="1"/>
  <c r="N932" i="1"/>
  <c r="L5964" i="1"/>
  <c r="K7838" i="1"/>
  <c r="I5615" i="1"/>
  <c r="K3858" i="1"/>
  <c r="K580" i="1"/>
  <c r="I8042" i="1"/>
  <c r="V6171" i="1"/>
  <c r="H3002" i="1"/>
  <c r="P3905" i="1"/>
  <c r="F5431" i="1"/>
  <c r="M6309" i="1"/>
  <c r="V4543" i="1"/>
  <c r="U6732" i="1"/>
  <c r="K3846" i="1"/>
  <c r="L7914" i="1"/>
  <c r="K1752" i="1"/>
  <c r="K6579" i="1"/>
  <c r="N4343" i="1"/>
  <c r="V4668" i="1"/>
  <c r="L528" i="1"/>
  <c r="I2992" i="1"/>
  <c r="K2188" i="1"/>
  <c r="M339" i="1"/>
  <c r="P2986" i="1"/>
  <c r="U85" i="1"/>
  <c r="V6801" i="1"/>
  <c r="J555" i="1"/>
  <c r="K7398" i="1"/>
  <c r="I826" i="1"/>
  <c r="K5045" i="1"/>
  <c r="I6310" i="1"/>
  <c r="L209" i="1"/>
  <c r="J192" i="1"/>
  <c r="K5673" i="1"/>
  <c r="F5050" i="1"/>
  <c r="K3747" i="1"/>
  <c r="H4348" i="1"/>
  <c r="L771" i="1"/>
  <c r="N1366" i="1"/>
  <c r="V6903" i="1"/>
  <c r="J183" i="1"/>
  <c r="H4098" i="1"/>
  <c r="K1321" i="1"/>
  <c r="N6801" i="1"/>
  <c r="U2104" i="1"/>
  <c r="L2247" i="1"/>
  <c r="K4963" i="1"/>
  <c r="V962" i="1"/>
  <c r="H3872" i="1"/>
  <c r="K643" i="1"/>
  <c r="K3287" i="1"/>
  <c r="P4646" i="1"/>
  <c r="K81" i="1"/>
  <c r="J11" i="1"/>
  <c r="T4871" i="1"/>
  <c r="F201" i="1"/>
  <c r="V5586" i="1"/>
  <c r="L1622" i="1"/>
  <c r="P3551" i="1"/>
  <c r="V3356" i="1"/>
  <c r="H3555" i="1"/>
  <c r="J4960" i="1"/>
  <c r="K4718" i="1"/>
  <c r="K2739" i="1"/>
  <c r="L5358" i="1"/>
  <c r="T5282" i="1"/>
  <c r="K4424" i="1"/>
  <c r="F6239" i="1"/>
  <c r="K4117" i="1"/>
  <c r="V4491" i="1"/>
  <c r="L5905" i="1"/>
  <c r="H8034" i="1"/>
  <c r="J3526" i="1"/>
  <c r="F1547" i="1"/>
  <c r="V3856" i="1"/>
  <c r="H6348" i="1"/>
  <c r="V5009" i="1"/>
  <c r="K402" i="1"/>
  <c r="K1664" i="1"/>
  <c r="L8224" i="1"/>
  <c r="L2378" i="1"/>
  <c r="N6840" i="1"/>
  <c r="I3634" i="1"/>
  <c r="J8240" i="1"/>
  <c r="N6739" i="1"/>
  <c r="J3194" i="1"/>
  <c r="L4520" i="1"/>
  <c r="F5865" i="1"/>
  <c r="K4423" i="1"/>
  <c r="P2421" i="1"/>
  <c r="L2578" i="1"/>
  <c r="U6627" i="1"/>
  <c r="L6666" i="1"/>
  <c r="L1594" i="1"/>
  <c r="I4659" i="1"/>
  <c r="L5485" i="1"/>
  <c r="K2774" i="1"/>
  <c r="K1562" i="1"/>
  <c r="L5094" i="1"/>
  <c r="M2696" i="1"/>
  <c r="L3486" i="1"/>
  <c r="L1837" i="1"/>
  <c r="M4366" i="1"/>
  <c r="I6053" i="1"/>
  <c r="M2248" i="1"/>
  <c r="I1362" i="1"/>
  <c r="F6516" i="1"/>
  <c r="T1197" i="1"/>
  <c r="F5390" i="1"/>
  <c r="K1762" i="1"/>
  <c r="H4647" i="1"/>
  <c r="N1256" i="1"/>
  <c r="H3369" i="1"/>
  <c r="K655" i="1"/>
  <c r="K774" i="1"/>
  <c r="K4868" i="1"/>
  <c r="L6841" i="1"/>
  <c r="L738" i="1"/>
  <c r="U83" i="1"/>
  <c r="K526" i="1"/>
  <c r="P7492" i="1"/>
  <c r="K2458" i="1"/>
  <c r="L5188" i="1"/>
  <c r="L5093" i="1"/>
  <c r="V8241" i="1"/>
  <c r="K4309" i="1"/>
  <c r="K8042" i="1"/>
  <c r="L6297" i="1"/>
  <c r="K3386" i="1"/>
  <c r="J3487" i="1"/>
  <c r="F4384" i="1"/>
  <c r="K996" i="1"/>
  <c r="T6023" i="1"/>
  <c r="K3445" i="1"/>
  <c r="M4405" i="1"/>
  <c r="L1296" i="1"/>
  <c r="L156" i="1"/>
  <c r="K8004" i="1"/>
  <c r="L2720" i="1"/>
  <c r="M4037" i="1"/>
  <c r="M6996" i="1"/>
  <c r="M6769" i="1"/>
  <c r="K617" i="1"/>
  <c r="L5848" i="1"/>
  <c r="H1482" i="1"/>
  <c r="M1096" i="1"/>
  <c r="K3735" i="1"/>
  <c r="U4432" i="1"/>
  <c r="H4921" i="1"/>
  <c r="F1690" i="1"/>
  <c r="L2056" i="1"/>
  <c r="K1034" i="1"/>
  <c r="L5321" i="1"/>
  <c r="N7240" i="1"/>
  <c r="V205" i="1"/>
  <c r="K6908" i="1"/>
  <c r="M4356" i="1"/>
  <c r="I5471" i="1"/>
  <c r="M7808" i="1"/>
  <c r="N4569" i="1"/>
  <c r="J1863" i="1"/>
  <c r="K1803" i="1"/>
  <c r="U6003" i="1"/>
  <c r="K3912" i="1"/>
  <c r="L7062" i="1"/>
  <c r="I6737" i="1"/>
  <c r="L6949" i="1"/>
  <c r="P3872" i="1"/>
  <c r="L1551" i="1"/>
  <c r="L3556" i="1"/>
  <c r="L5268" i="1"/>
  <c r="K3009" i="1"/>
  <c r="K52" i="1"/>
  <c r="J7651" i="1"/>
  <c r="L5546" i="1"/>
  <c r="N2796" i="1"/>
  <c r="H7060" i="1"/>
  <c r="U4530" i="1"/>
  <c r="L1447" i="1"/>
  <c r="J102" i="1"/>
  <c r="K3500" i="1"/>
  <c r="K1939" i="1"/>
  <c r="T1482" i="1"/>
  <c r="K5397" i="1"/>
  <c r="K3970" i="1"/>
  <c r="T4730" i="1"/>
  <c r="T6072" i="1"/>
  <c r="N6132" i="1"/>
  <c r="U2794" i="1"/>
  <c r="K4408" i="1"/>
  <c r="K4570" i="1"/>
  <c r="K1994" i="1"/>
  <c r="K3614" i="1"/>
  <c r="I4008" i="1"/>
  <c r="L7069" i="1"/>
  <c r="K2453" i="1"/>
  <c r="L7145" i="1"/>
  <c r="H4313" i="1"/>
  <c r="M3895" i="1"/>
  <c r="U2270" i="1"/>
  <c r="K3131" i="1"/>
  <c r="U3422" i="1"/>
  <c r="J2517" i="1"/>
  <c r="H1124" i="1"/>
  <c r="T640" i="1"/>
  <c r="K6315" i="1"/>
  <c r="H5032" i="1"/>
  <c r="K4893" i="1"/>
  <c r="L7046" i="1"/>
  <c r="K2116" i="1"/>
  <c r="K3169" i="1"/>
  <c r="I1691" i="1"/>
  <c r="H6388" i="1"/>
  <c r="H4094" i="1"/>
  <c r="F2450" i="1"/>
  <c r="N5378" i="1"/>
  <c r="I1211" i="1"/>
  <c r="J3991" i="1"/>
  <c r="M1747" i="1"/>
  <c r="K800" i="1"/>
  <c r="N5671" i="1"/>
  <c r="M4347" i="1"/>
  <c r="V4315" i="1"/>
  <c r="V349" i="1"/>
  <c r="K7023" i="1"/>
  <c r="K7134" i="1"/>
  <c r="P6476" i="1"/>
  <c r="K457" i="1"/>
  <c r="M5243" i="1"/>
  <c r="T6230" i="1"/>
  <c r="U4291" i="1"/>
  <c r="V2242" i="1"/>
  <c r="K3071" i="1"/>
  <c r="U7964" i="1"/>
  <c r="U6745" i="1"/>
  <c r="K2597" i="1"/>
  <c r="N1954" i="1"/>
  <c r="H2288" i="1"/>
  <c r="L5070" i="1"/>
  <c r="L5590" i="1"/>
  <c r="K4297" i="1"/>
  <c r="J4359" i="1"/>
  <c r="K6076" i="1"/>
  <c r="K2527" i="1"/>
  <c r="I7741" i="1"/>
  <c r="K806" i="1"/>
  <c r="M7096" i="1"/>
  <c r="P5991" i="1"/>
  <c r="L7398" i="1"/>
  <c r="K6249" i="1"/>
  <c r="J1960" i="1"/>
  <c r="K7416" i="1"/>
  <c r="U7564" i="1"/>
  <c r="K4676" i="1"/>
  <c r="V7502" i="1"/>
  <c r="K4507" i="1"/>
  <c r="J3120" i="1"/>
  <c r="F3272" i="1"/>
  <c r="T3818" i="1"/>
  <c r="M2854" i="1"/>
  <c r="V7966" i="1"/>
  <c r="J2554" i="1"/>
  <c r="U4889" i="1"/>
  <c r="K5289" i="1"/>
  <c r="K338" i="1"/>
  <c r="P4982" i="1"/>
  <c r="U5801" i="1"/>
  <c r="T220" i="1"/>
  <c r="F2555" i="1"/>
  <c r="K6575" i="1"/>
  <c r="P3725" i="1"/>
  <c r="T5799" i="1"/>
  <c r="K6542" i="1"/>
  <c r="I6434" i="1"/>
  <c r="L3890" i="1"/>
  <c r="K3600" i="1"/>
  <c r="U996" i="1"/>
  <c r="M7536" i="1"/>
  <c r="P5476" i="1"/>
  <c r="L6899" i="1"/>
  <c r="K5750" i="1"/>
  <c r="J6791" i="1"/>
  <c r="K574" i="1"/>
  <c r="M6029" i="1"/>
  <c r="F6932" i="1"/>
  <c r="J5917" i="1"/>
  <c r="H2977" i="1"/>
  <c r="M3918" i="1"/>
  <c r="N397" i="1"/>
  <c r="L6557" i="1"/>
  <c r="U3867" i="1"/>
  <c r="K124" i="1"/>
  <c r="P6160" i="1"/>
  <c r="K1732" i="1"/>
  <c r="H6356" i="1"/>
  <c r="L4537" i="1"/>
  <c r="T6164" i="1"/>
  <c r="P1665" i="1"/>
  <c r="H5115" i="1"/>
  <c r="V865" i="1"/>
  <c r="J4039" i="1"/>
  <c r="K6003" i="1"/>
  <c r="J2484" i="1"/>
  <c r="N1419" i="1"/>
  <c r="I2596" i="1"/>
  <c r="T4952" i="1"/>
  <c r="K3052" i="1"/>
  <c r="L6470" i="1"/>
  <c r="K4662" i="1"/>
  <c r="U4557" i="1"/>
  <c r="V560" i="1"/>
  <c r="L4470" i="1"/>
  <c r="L4956" i="1"/>
  <c r="I3482" i="1"/>
  <c r="L6913" i="1"/>
  <c r="H3192" i="1"/>
  <c r="L4619" i="1"/>
  <c r="K4933" i="1"/>
  <c r="P7024" i="1"/>
  <c r="K4102" i="1"/>
  <c r="K2274" i="1"/>
  <c r="K5917" i="1"/>
  <c r="I2253" i="1"/>
  <c r="I749" i="1"/>
  <c r="V5476" i="1"/>
  <c r="J7602" i="1"/>
  <c r="K1180" i="1"/>
  <c r="M5039" i="1"/>
  <c r="K6506" i="1"/>
  <c r="K542" i="1"/>
  <c r="F6045" i="1"/>
  <c r="V4076" i="1"/>
  <c r="L789" i="1"/>
  <c r="J5007" i="1"/>
  <c r="V6233" i="1"/>
  <c r="U1427" i="1"/>
  <c r="H6124" i="1"/>
  <c r="P6946" i="1"/>
  <c r="L6097" i="1"/>
  <c r="L5103" i="1"/>
  <c r="I7819" i="1"/>
  <c r="L5539" i="1"/>
  <c r="U2860" i="1"/>
  <c r="F2145" i="1"/>
  <c r="K3820" i="1"/>
  <c r="U5999" i="1"/>
  <c r="V5355" i="1"/>
  <c r="K598" i="1"/>
  <c r="I1122" i="1"/>
  <c r="V6732" i="1"/>
  <c r="V3630" i="1"/>
  <c r="L7066" i="1"/>
  <c r="L8038" i="1"/>
  <c r="I4608" i="1"/>
  <c r="L1263" i="1"/>
  <c r="F4390" i="1"/>
  <c r="K5408" i="1"/>
  <c r="V2986" i="1"/>
  <c r="U6212" i="1"/>
  <c r="L2502" i="1"/>
  <c r="L304" i="1"/>
  <c r="M4570" i="1"/>
  <c r="K4831" i="1"/>
  <c r="K1440" i="1"/>
  <c r="K3181" i="1"/>
  <c r="U2520" i="1"/>
  <c r="L4314" i="1"/>
  <c r="N4679" i="1"/>
  <c r="T188" i="1"/>
  <c r="K497" i="1"/>
  <c r="H894" i="1"/>
  <c r="K1880" i="1"/>
  <c r="I4135" i="1"/>
  <c r="P2732" i="1"/>
  <c r="L116" i="1"/>
  <c r="L5122" i="1"/>
  <c r="H1099" i="1"/>
  <c r="T2270" i="1"/>
  <c r="K1318" i="1"/>
  <c r="K7532" i="1"/>
  <c r="J4777" i="1"/>
  <c r="K3886" i="1"/>
  <c r="J5018" i="1"/>
  <c r="F6077" i="1"/>
  <c r="J5816" i="1"/>
  <c r="N4977" i="1"/>
  <c r="V1088" i="1"/>
  <c r="N4360" i="1"/>
  <c r="T2929" i="1"/>
  <c r="J5275" i="1"/>
  <c r="L3351" i="1"/>
  <c r="K3225" i="1"/>
  <c r="T435" i="1"/>
  <c r="T5061" i="1"/>
  <c r="L959" i="1"/>
  <c r="L2492" i="1"/>
  <c r="P2308" i="1"/>
  <c r="K6664" i="1"/>
  <c r="V2641" i="1"/>
  <c r="L4121" i="1"/>
  <c r="P491" i="1"/>
  <c r="F6021" i="1"/>
  <c r="I3843" i="1"/>
  <c r="T5086" i="1"/>
  <c r="H6237" i="1"/>
  <c r="K7945" i="1"/>
  <c r="T6368" i="1"/>
  <c r="N2059" i="1"/>
  <c r="N6212" i="1"/>
  <c r="K1563" i="1"/>
  <c r="L5367" i="1"/>
  <c r="P3970" i="1"/>
  <c r="F6160" i="1"/>
  <c r="M4159" i="1"/>
  <c r="K8041" i="1"/>
  <c r="I725" i="1"/>
  <c r="U5378" i="1"/>
  <c r="M6627" i="1"/>
  <c r="L4100" i="1"/>
  <c r="M3925" i="1"/>
  <c r="V4528" i="1"/>
  <c r="K7908" i="1"/>
  <c r="T6728" i="1"/>
  <c r="K7024" i="1"/>
  <c r="T2495" i="1"/>
  <c r="L1556" i="1"/>
  <c r="M2102" i="1"/>
  <c r="M874" i="1"/>
  <c r="K4686" i="1"/>
  <c r="M6737" i="1"/>
  <c r="L255" i="1"/>
  <c r="M4849" i="1"/>
  <c r="N1674" i="1"/>
  <c r="T4300" i="1"/>
  <c r="L4727" i="1"/>
  <c r="I7912" i="1"/>
  <c r="H997" i="1"/>
  <c r="K1405" i="1"/>
  <c r="H1152" i="1"/>
  <c r="K2932" i="1"/>
  <c r="H640" i="1"/>
  <c r="L6190" i="1"/>
  <c r="U3478" i="1"/>
  <c r="L3622" i="1"/>
  <c r="I5458" i="1"/>
  <c r="I6157" i="1"/>
  <c r="K4019" i="1"/>
  <c r="P5775" i="1"/>
  <c r="T2983" i="1"/>
  <c r="T2604" i="1"/>
  <c r="K3693" i="1"/>
  <c r="F2453" i="1"/>
  <c r="L1185" i="1"/>
  <c r="K2757" i="1"/>
  <c r="F4941" i="1"/>
  <c r="K4457" i="1"/>
  <c r="N6078" i="1"/>
  <c r="J4321" i="1"/>
  <c r="T5014" i="1"/>
  <c r="I2160" i="1"/>
  <c r="H1691" i="1"/>
  <c r="H4336" i="1"/>
  <c r="L6072" i="1"/>
  <c r="K4728" i="1"/>
  <c r="I5511" i="1"/>
  <c r="T3355" i="1"/>
  <c r="H5172" i="1"/>
  <c r="V3192" i="1"/>
  <c r="F1971" i="1"/>
  <c r="N624" i="1"/>
  <c r="I6429" i="1"/>
  <c r="L4534" i="1"/>
  <c r="L4960" i="1"/>
  <c r="F2615" i="1"/>
  <c r="L6918" i="1"/>
  <c r="V3725" i="1"/>
  <c r="L2856" i="1"/>
  <c r="M2327" i="1"/>
  <c r="H3718" i="1"/>
  <c r="H4390" i="1"/>
  <c r="H4297" i="1"/>
  <c r="K3140" i="1"/>
  <c r="P4702" i="1"/>
  <c r="J2692" i="1"/>
  <c r="I3836" i="1"/>
  <c r="L3397" i="1"/>
  <c r="H5676" i="1"/>
  <c r="N6187" i="1"/>
  <c r="F2672" i="1"/>
  <c r="J5553" i="1"/>
  <c r="U8143" i="1"/>
  <c r="P6029" i="1"/>
  <c r="L2542" i="1"/>
  <c r="H5202" i="1"/>
  <c r="K6413" i="1"/>
  <c r="K7060" i="1"/>
  <c r="K5373" i="1"/>
  <c r="T4364" i="1"/>
  <c r="H313" i="1"/>
  <c r="J1548" i="1"/>
  <c r="J241" i="1"/>
  <c r="N4611" i="1"/>
  <c r="K3193" i="1"/>
  <c r="M6730" i="1"/>
  <c r="K6706" i="1"/>
  <c r="L5994" i="1"/>
  <c r="K6390" i="1"/>
  <c r="L4254" i="1"/>
  <c r="N5084" i="1"/>
  <c r="H192" i="1"/>
  <c r="N2948" i="1"/>
  <c r="N2554" i="1"/>
  <c r="K8202" i="1"/>
  <c r="K1442" i="1"/>
  <c r="K3266" i="1"/>
  <c r="K4065" i="1"/>
  <c r="F4987" i="1"/>
  <c r="K1214" i="1"/>
  <c r="P6022" i="1"/>
  <c r="F1990" i="1"/>
  <c r="L495" i="1"/>
  <c r="K3042" i="1"/>
  <c r="K7259" i="1"/>
  <c r="J1700" i="1"/>
  <c r="L6231" i="1"/>
  <c r="N1655" i="1"/>
  <c r="U720" i="1"/>
  <c r="L6000" i="1"/>
  <c r="L3151" i="1"/>
  <c r="H3397" i="1"/>
  <c r="H6931" i="1"/>
  <c r="T5449" i="1"/>
  <c r="K7018" i="1"/>
  <c r="T3704" i="1"/>
  <c r="K1095" i="1"/>
  <c r="I4923" i="1"/>
  <c r="P6212" i="1"/>
  <c r="L147" i="1"/>
  <c r="K5238" i="1"/>
  <c r="K4344" i="1"/>
  <c r="V2924" i="1"/>
  <c r="K2307" i="1"/>
  <c r="I1587" i="1"/>
  <c r="V4558" i="1"/>
  <c r="F1822" i="1"/>
  <c r="I1039" i="1"/>
  <c r="M48" i="1"/>
  <c r="H2689" i="1"/>
  <c r="M5753" i="1"/>
  <c r="V877" i="1"/>
  <c r="P7297" i="1"/>
  <c r="K4194" i="1"/>
  <c r="V5243" i="1"/>
  <c r="N507" i="1"/>
  <c r="V4426" i="1"/>
  <c r="M4998" i="1"/>
  <c r="U4795" i="1"/>
  <c r="V5383" i="1"/>
  <c r="T55" i="1"/>
  <c r="J2819" i="1"/>
  <c r="T335" i="1"/>
  <c r="P2436" i="1"/>
  <c r="N5556" i="1"/>
  <c r="K4203" i="1"/>
  <c r="V3595" i="1"/>
  <c r="U828" i="1"/>
  <c r="K2778" i="1"/>
  <c r="H6868" i="1"/>
  <c r="L5801" i="1"/>
  <c r="M6262" i="1"/>
  <c r="I5026" i="1"/>
  <c r="K6812" i="1"/>
  <c r="K154" i="1"/>
  <c r="K183" i="1"/>
  <c r="V5829" i="1"/>
  <c r="L7124" i="1"/>
  <c r="V6461" i="1"/>
  <c r="U3825" i="1"/>
  <c r="U4119" i="1"/>
  <c r="H5981" i="1"/>
  <c r="P1668" i="1"/>
  <c r="F3798" i="1"/>
  <c r="U5604" i="1"/>
  <c r="K4736" i="1"/>
  <c r="I7771" i="1"/>
  <c r="K6946" i="1"/>
  <c r="K4178" i="1"/>
  <c r="T3692" i="1"/>
  <c r="K1334" i="1"/>
  <c r="H2455" i="1"/>
  <c r="L1436" i="1"/>
  <c r="I5183" i="1"/>
  <c r="M6214" i="1"/>
  <c r="K1202" i="1"/>
  <c r="L739" i="1"/>
  <c r="I766" i="1"/>
  <c r="K3867" i="1"/>
  <c r="J2054" i="1"/>
  <c r="L5855" i="1"/>
  <c r="I6766" i="1"/>
  <c r="M5795" i="1"/>
  <c r="I5068" i="1"/>
  <c r="K6309" i="1"/>
  <c r="J5745" i="1"/>
  <c r="L228" i="1"/>
  <c r="U3169" i="1"/>
  <c r="P2909" i="1"/>
  <c r="K5500" i="1"/>
  <c r="K648" i="1"/>
  <c r="P8194" i="1"/>
  <c r="L5807" i="1"/>
  <c r="I4635" i="1"/>
  <c r="U1956" i="1"/>
  <c r="F3229" i="1"/>
  <c r="K4219" i="1"/>
  <c r="L6580" i="1"/>
  <c r="P4517" i="1"/>
  <c r="K4527" i="1"/>
  <c r="P5015" i="1"/>
  <c r="K5945" i="1"/>
  <c r="V3952" i="1"/>
  <c r="K2834" i="1"/>
  <c r="F4401" i="1"/>
  <c r="H3159" i="1"/>
  <c r="P4048" i="1"/>
  <c r="K2348" i="1"/>
  <c r="N6310" i="1"/>
  <c r="T6474" i="1"/>
  <c r="I6884" i="1"/>
  <c r="N3709" i="1"/>
  <c r="K2261" i="1"/>
  <c r="K3087" i="1"/>
  <c r="L5376" i="1"/>
  <c r="N4875" i="1"/>
  <c r="K340" i="1"/>
  <c r="V3667" i="1"/>
  <c r="V6326" i="1"/>
  <c r="U6704" i="1"/>
  <c r="L17" i="1"/>
  <c r="I2242" i="1"/>
  <c r="H720" i="1"/>
  <c r="I6337" i="1"/>
  <c r="K8273" i="1"/>
  <c r="N1586" i="1"/>
  <c r="P6114" i="1"/>
  <c r="U1603" i="1"/>
  <c r="L1812" i="1"/>
  <c r="N4119" i="1"/>
  <c r="U2775" i="1"/>
  <c r="L4993" i="1"/>
  <c r="H2860" i="1"/>
  <c r="K186" i="1"/>
  <c r="K971" i="1"/>
  <c r="K4196" i="1"/>
  <c r="N5921" i="1"/>
  <c r="F822" i="1"/>
  <c r="P2473" i="1"/>
  <c r="P3653" i="1"/>
  <c r="T4759" i="1"/>
  <c r="K7807" i="1"/>
  <c r="P2164" i="1"/>
  <c r="T5849" i="1"/>
  <c r="P2408" i="1"/>
  <c r="H3296" i="1"/>
  <c r="I4562" i="1"/>
  <c r="P3268" i="1"/>
  <c r="L4714" i="1"/>
  <c r="P7260" i="1"/>
  <c r="L5630" i="1"/>
  <c r="L6649" i="1"/>
  <c r="H4341" i="1"/>
  <c r="K1466" i="1"/>
  <c r="F1244" i="1"/>
  <c r="F6159" i="1"/>
  <c r="V3035" i="1"/>
  <c r="K1554" i="1"/>
  <c r="F7065" i="1"/>
  <c r="L685" i="1"/>
  <c r="T5601" i="1"/>
  <c r="K2732" i="1"/>
  <c r="L4876" i="1"/>
  <c r="F167" i="1"/>
  <c r="L3339" i="1"/>
  <c r="L995" i="1"/>
  <c r="K1900" i="1"/>
  <c r="K8097" i="1"/>
  <c r="L6344" i="1"/>
  <c r="K2242" i="1"/>
  <c r="T5476" i="1"/>
  <c r="F3450" i="1"/>
  <c r="L4024" i="1"/>
  <c r="L6457" i="1"/>
  <c r="L2282" i="1"/>
  <c r="K2844" i="1"/>
  <c r="F6036" i="1"/>
  <c r="J7663" i="1"/>
  <c r="K5594" i="1"/>
  <c r="K4017" i="1"/>
  <c r="V5570" i="1"/>
  <c r="L1222" i="1"/>
  <c r="K3037" i="1"/>
  <c r="N5911" i="1"/>
  <c r="L4522" i="1"/>
  <c r="K3806" i="1"/>
  <c r="P5883" i="1"/>
  <c r="K561" i="1"/>
  <c r="J1614" i="1"/>
  <c r="L2359" i="1"/>
  <c r="K4703" i="1"/>
  <c r="P6356" i="1"/>
  <c r="J2764" i="1"/>
  <c r="U2846" i="1"/>
  <c r="U1307" i="1"/>
  <c r="V3594" i="1"/>
  <c r="L4285" i="1"/>
  <c r="L1969" i="1"/>
  <c r="L976" i="1"/>
  <c r="H3967" i="1"/>
  <c r="K3078" i="1"/>
  <c r="K5603" i="1"/>
  <c r="K2029" i="1"/>
  <c r="K3014" i="1"/>
  <c r="H4497" i="1"/>
  <c r="N7487" i="1"/>
  <c r="P2086" i="1"/>
  <c r="U7948" i="1"/>
  <c r="K6673" i="1"/>
  <c r="L5474" i="1"/>
  <c r="M6478" i="1"/>
  <c r="K3688" i="1"/>
  <c r="I7537" i="1"/>
  <c r="N5228" i="1"/>
  <c r="L6446" i="1"/>
  <c r="K398" i="1"/>
  <c r="V5443" i="1"/>
  <c r="F2496" i="1"/>
  <c r="N5009" i="1"/>
  <c r="J7920" i="1"/>
  <c r="J3511" i="1"/>
  <c r="V1697" i="1"/>
  <c r="K7942" i="1"/>
  <c r="M894" i="1"/>
  <c r="K4789" i="1"/>
  <c r="V4237" i="1"/>
  <c r="H2110" i="1"/>
  <c r="N6005" i="1"/>
  <c r="L2680" i="1"/>
  <c r="T4725" i="1"/>
  <c r="T1401" i="1"/>
  <c r="L1847" i="1"/>
  <c r="I915" i="1"/>
  <c r="P6171" i="1"/>
  <c r="L2871" i="1"/>
  <c r="K6505" i="1"/>
  <c r="M5898" i="1"/>
  <c r="K6614" i="1"/>
  <c r="K7494" i="1"/>
  <c r="L5535" i="1"/>
  <c r="K8123" i="1"/>
  <c r="F3807" i="1"/>
  <c r="K7236" i="1"/>
  <c r="J5863" i="1"/>
  <c r="L84" i="1"/>
  <c r="L4583" i="1"/>
  <c r="J7141" i="1"/>
  <c r="N5510" i="1"/>
  <c r="L7221" i="1"/>
  <c r="K1018" i="1"/>
  <c r="L902" i="1"/>
  <c r="J1556" i="1"/>
  <c r="M6258" i="1"/>
  <c r="L678" i="1"/>
  <c r="U1725" i="1"/>
  <c r="F5015" i="1"/>
  <c r="L2923" i="1"/>
  <c r="H4129" i="1"/>
  <c r="V4273" i="1"/>
  <c r="L4038" i="1"/>
  <c r="K4683" i="1"/>
  <c r="P173" i="1"/>
  <c r="P3425" i="1"/>
  <c r="N5895" i="1"/>
  <c r="K2911" i="1"/>
  <c r="K1273" i="1"/>
  <c r="K5564" i="1"/>
  <c r="I483" i="1"/>
  <c r="K6158" i="1"/>
  <c r="U6682" i="1"/>
  <c r="K4830" i="1"/>
  <c r="M6112" i="1"/>
  <c r="I2689" i="1"/>
  <c r="K2697" i="1"/>
  <c r="F3132" i="1"/>
  <c r="F3970" i="1"/>
  <c r="F4628" i="1"/>
  <c r="K6833" i="1"/>
  <c r="K487" i="1"/>
  <c r="J2829" i="1"/>
  <c r="J1147" i="1"/>
  <c r="L4144" i="1"/>
  <c r="N6206" i="1"/>
  <c r="F2844" i="1"/>
  <c r="H4629" i="1"/>
  <c r="K947" i="1"/>
  <c r="L6685" i="1"/>
  <c r="L4230" i="1"/>
  <c r="U95" i="1"/>
  <c r="L6089" i="1"/>
  <c r="T6293" i="1"/>
  <c r="N6455" i="1"/>
  <c r="U1914" i="1"/>
  <c r="K332" i="1"/>
  <c r="M3667" i="1"/>
  <c r="L6444" i="1"/>
  <c r="I5203" i="1"/>
  <c r="L3647" i="1"/>
  <c r="H1778" i="1"/>
  <c r="I4138" i="1"/>
  <c r="H412" i="1"/>
  <c r="H1880" i="1"/>
  <c r="L3733" i="1"/>
  <c r="F5982" i="1"/>
  <c r="H7229" i="1"/>
  <c r="F35" i="1"/>
  <c r="L4710" i="1"/>
  <c r="P2194" i="1"/>
  <c r="M5755" i="1"/>
  <c r="K1301" i="1"/>
  <c r="L4791" i="1"/>
  <c r="J2794" i="1"/>
  <c r="F7305" i="1"/>
  <c r="T3539" i="1"/>
  <c r="M4279" i="1"/>
  <c r="F2670" i="1"/>
  <c r="P5103" i="1"/>
  <c r="L3281" i="1"/>
  <c r="K3459" i="1"/>
  <c r="H6078" i="1"/>
  <c r="U942" i="1"/>
  <c r="K7612" i="1"/>
  <c r="L1397" i="1"/>
  <c r="K5591" i="1"/>
  <c r="N6537" i="1"/>
  <c r="H5581" i="1"/>
  <c r="K2725" i="1"/>
  <c r="L3680" i="1"/>
  <c r="K2374" i="1"/>
  <c r="J1791" i="1"/>
  <c r="K5127" i="1"/>
  <c r="I4702" i="1"/>
  <c r="L3414" i="1"/>
  <c r="F4611" i="1"/>
  <c r="U3487" i="1"/>
  <c r="K3444" i="1"/>
  <c r="I5761" i="1"/>
  <c r="K1747" i="1"/>
  <c r="T6894" i="1"/>
  <c r="K3759" i="1"/>
  <c r="L5818" i="1"/>
  <c r="V2035" i="1"/>
  <c r="L6017" i="1"/>
  <c r="K4268" i="1"/>
  <c r="M7004" i="1"/>
  <c r="K3436" i="1"/>
  <c r="L1118" i="1"/>
  <c r="M1333" i="1"/>
  <c r="L4188" i="1"/>
  <c r="F4103" i="1"/>
  <c r="J1669" i="1"/>
  <c r="H4366" i="1"/>
  <c r="I519" i="1"/>
  <c r="K6882" i="1"/>
  <c r="L2797" i="1"/>
  <c r="L1258" i="1"/>
  <c r="N7468" i="1"/>
  <c r="K1629" i="1"/>
  <c r="U1243" i="1"/>
  <c r="L803" i="1"/>
  <c r="J2436" i="1"/>
  <c r="N1475" i="1"/>
  <c r="L4181" i="1"/>
  <c r="K2230" i="1"/>
  <c r="T1626" i="1"/>
  <c r="K6473" i="1"/>
  <c r="T1416" i="1"/>
  <c r="L795" i="1"/>
  <c r="F3983" i="1"/>
  <c r="N3520" i="1"/>
  <c r="I1577" i="1"/>
  <c r="L1687" i="1"/>
  <c r="K1746" i="1"/>
  <c r="N8078" i="1"/>
  <c r="H5201" i="1"/>
  <c r="M4297" i="1"/>
  <c r="F4798" i="1"/>
  <c r="K1212" i="1"/>
  <c r="L7908" i="1"/>
  <c r="L6106" i="1"/>
  <c r="N5115" i="1"/>
  <c r="T3070" i="1"/>
  <c r="I1919" i="1"/>
  <c r="M5304" i="1"/>
  <c r="L3666" i="1"/>
  <c r="P35" i="1"/>
  <c r="M7872" i="1"/>
  <c r="K5359" i="1"/>
  <c r="M6007" i="1"/>
  <c r="K31" i="1"/>
  <c r="F5156" i="1"/>
  <c r="P4483" i="1"/>
  <c r="U1997" i="1"/>
  <c r="T2843" i="1"/>
  <c r="I7685" i="1"/>
  <c r="T818" i="1"/>
  <c r="T4731" i="1"/>
  <c r="L3090" i="1"/>
  <c r="L1496" i="1"/>
  <c r="K7446" i="1"/>
  <c r="P1389" i="1"/>
  <c r="P4325" i="1"/>
  <c r="P2991" i="1"/>
  <c r="N3397" i="1"/>
  <c r="L4224" i="1"/>
  <c r="V2923" i="1"/>
  <c r="H1678" i="1"/>
  <c r="T3111" i="1"/>
  <c r="N6704" i="1"/>
  <c r="L6379" i="1"/>
  <c r="L7816" i="1"/>
  <c r="K1087" i="1"/>
  <c r="K6637" i="1"/>
  <c r="K5026" i="1"/>
  <c r="M7999" i="1"/>
  <c r="U374" i="1"/>
  <c r="K1909" i="1"/>
  <c r="K3285" i="1"/>
  <c r="J1889" i="1"/>
  <c r="M6655" i="1"/>
  <c r="F6318" i="1"/>
  <c r="J7952" i="1"/>
  <c r="I3420" i="1"/>
  <c r="K2386" i="1"/>
  <c r="K8021" i="1"/>
  <c r="L6005" i="1"/>
  <c r="U3843" i="1"/>
  <c r="L7985" i="1"/>
  <c r="N2530" i="1"/>
  <c r="K5726" i="1"/>
  <c r="T5904" i="1"/>
  <c r="H1067" i="1"/>
  <c r="K5492" i="1"/>
  <c r="L7840" i="1"/>
  <c r="P1143" i="1"/>
  <c r="P4628" i="1"/>
  <c r="K6562" i="1"/>
  <c r="J4939" i="1"/>
  <c r="V4786" i="1"/>
  <c r="N5056" i="1"/>
  <c r="L1411" i="1"/>
  <c r="L3785" i="1"/>
  <c r="V6481" i="1"/>
  <c r="K8298" i="1"/>
  <c r="M6703" i="1"/>
  <c r="L2961" i="1"/>
  <c r="I7692" i="1"/>
  <c r="J5764" i="1"/>
  <c r="K2570" i="1"/>
  <c r="U6655" i="1"/>
  <c r="U6218" i="1"/>
  <c r="F6055" i="1"/>
  <c r="J508" i="1"/>
  <c r="U6903" i="1"/>
  <c r="L5883" i="1"/>
  <c r="K6810" i="1"/>
  <c r="H1255" i="1"/>
  <c r="T4585" i="1"/>
  <c r="K5942" i="1"/>
  <c r="K1098" i="1"/>
  <c r="N5318" i="1"/>
  <c r="T560" i="1"/>
  <c r="J6394" i="1"/>
  <c r="I7342" i="1"/>
  <c r="L4679" i="1"/>
  <c r="L5271" i="1"/>
  <c r="K4288" i="1"/>
  <c r="L3002" i="1"/>
  <c r="M4153" i="1"/>
  <c r="K6253" i="1"/>
  <c r="T2061" i="1"/>
  <c r="I1142" i="1"/>
  <c r="M5390" i="1"/>
  <c r="V4094" i="1"/>
  <c r="K1620" i="1"/>
  <c r="H2270" i="1"/>
  <c r="I1876" i="1"/>
  <c r="J5614" i="1"/>
  <c r="F6188" i="1"/>
  <c r="U2352" i="1"/>
  <c r="U6442" i="1"/>
  <c r="K2437" i="1"/>
  <c r="K3840" i="1"/>
  <c r="K1510" i="1"/>
  <c r="F6242" i="1"/>
  <c r="K759" i="1"/>
  <c r="P3130" i="1"/>
  <c r="F3735" i="1"/>
  <c r="I4131" i="1"/>
  <c r="L5771" i="1"/>
  <c r="I2794" i="1"/>
  <c r="H6752" i="1"/>
  <c r="M4122" i="1"/>
  <c r="K3365" i="1"/>
  <c r="F2480" i="1"/>
  <c r="N415" i="1"/>
  <c r="T6394" i="1"/>
  <c r="N2119" i="1"/>
  <c r="M382" i="1"/>
  <c r="J4585" i="1"/>
  <c r="L6100" i="1"/>
  <c r="T2802" i="1"/>
  <c r="M5740" i="1"/>
  <c r="L5852" i="1"/>
  <c r="H4565" i="1"/>
  <c r="V7241" i="1"/>
  <c r="N5628" i="1"/>
  <c r="H4558" i="1"/>
  <c r="K1228" i="1"/>
  <c r="V2276" i="1"/>
  <c r="H3611" i="1"/>
  <c r="K1895" i="1"/>
  <c r="L3271" i="1"/>
  <c r="K7092" i="1"/>
  <c r="P8007" i="1"/>
  <c r="U4100" i="1"/>
  <c r="L4159" i="1"/>
  <c r="J2806" i="1"/>
  <c r="I2340" i="1"/>
  <c r="K6137" i="1"/>
  <c r="F6432" i="1"/>
  <c r="I1934" i="1"/>
  <c r="K1363" i="1"/>
  <c r="H3377" i="1"/>
  <c r="H347" i="1"/>
  <c r="T2121" i="1"/>
  <c r="K2012" i="1"/>
  <c r="N5889" i="1"/>
  <c r="F5198" i="1"/>
  <c r="F4237" i="1"/>
  <c r="N4695" i="1"/>
  <c r="K5735" i="1"/>
  <c r="U3941" i="1"/>
  <c r="J5422" i="1"/>
  <c r="H4414" i="1"/>
  <c r="U6610" i="1"/>
  <c r="H3128" i="1"/>
  <c r="I4566" i="1"/>
  <c r="K1933" i="1"/>
  <c r="L5751" i="1"/>
  <c r="K2436" i="1"/>
  <c r="V7064" i="1"/>
  <c r="H1490" i="1"/>
  <c r="N5709" i="1"/>
  <c r="T4115" i="1"/>
  <c r="K4135" i="1"/>
  <c r="V1256" i="1"/>
  <c r="V2822" i="1"/>
  <c r="M5177" i="1"/>
  <c r="N5200" i="1"/>
  <c r="V5824" i="1"/>
  <c r="J6119" i="1"/>
  <c r="L5987" i="1"/>
  <c r="K3857" i="1"/>
  <c r="I5607" i="1"/>
  <c r="M5671" i="1"/>
  <c r="K5486" i="1"/>
  <c r="L6477" i="1"/>
  <c r="N2453" i="1"/>
  <c r="K1461" i="1"/>
  <c r="H5126" i="1"/>
  <c r="U6728" i="1"/>
  <c r="F6409" i="1"/>
  <c r="L2297" i="1"/>
  <c r="L3525" i="1"/>
  <c r="L7989" i="1"/>
  <c r="K8194" i="1"/>
  <c r="N1973" i="1"/>
  <c r="T2076" i="1"/>
  <c r="V3760" i="1"/>
  <c r="K5984" i="1"/>
  <c r="T4188" i="1"/>
  <c r="I2719" i="1"/>
  <c r="J2377" i="1"/>
  <c r="F3760" i="1"/>
  <c r="K5739" i="1"/>
  <c r="L4433" i="1"/>
  <c r="K6840" i="1"/>
  <c r="K4997" i="1"/>
  <c r="I1490" i="1"/>
  <c r="L438" i="1"/>
  <c r="M640" i="1"/>
  <c r="K4245" i="1"/>
  <c r="K349" i="1"/>
  <c r="J4769" i="1"/>
  <c r="I54" i="1"/>
  <c r="L4055" i="1"/>
  <c r="L6857" i="1"/>
  <c r="J789" i="1"/>
  <c r="U1925" i="1"/>
  <c r="F5974" i="1"/>
  <c r="K1785" i="1"/>
  <c r="K706" i="1"/>
  <c r="K4324" i="1"/>
  <c r="K3574" i="1"/>
  <c r="K4605" i="1"/>
  <c r="F1688" i="1"/>
  <c r="I7941" i="1"/>
  <c r="F5821" i="1"/>
  <c r="K6385" i="1"/>
  <c r="U8245" i="1"/>
  <c r="L8219" i="1"/>
  <c r="U2950" i="1"/>
  <c r="N4203" i="1"/>
  <c r="L3278" i="1"/>
  <c r="L8201" i="1"/>
  <c r="P347" i="1"/>
  <c r="J1371" i="1"/>
  <c r="H2233" i="1"/>
  <c r="M2876" i="1"/>
  <c r="N6337" i="1"/>
  <c r="I8" i="1"/>
  <c r="M684" i="1"/>
  <c r="L2373" i="1"/>
  <c r="K3102" i="1"/>
  <c r="P3535" i="1"/>
  <c r="U6440" i="1"/>
  <c r="V123" i="1"/>
  <c r="P3942" i="1"/>
  <c r="N3422" i="1"/>
  <c r="L6319" i="1"/>
  <c r="V2382" i="1"/>
  <c r="N3115" i="1"/>
  <c r="H4229" i="1"/>
  <c r="J7539" i="1"/>
  <c r="L4367" i="1"/>
  <c r="I1709" i="1"/>
  <c r="I3978" i="1"/>
  <c r="L458" i="1"/>
  <c r="K3149" i="1"/>
  <c r="L4902" i="1"/>
  <c r="L1525" i="1"/>
  <c r="J5573" i="1"/>
  <c r="P4513" i="1"/>
  <c r="H6031" i="1"/>
  <c r="K1737" i="1"/>
  <c r="K1790" i="1"/>
  <c r="L1679" i="1"/>
  <c r="J4447" i="1"/>
  <c r="V7176" i="1"/>
  <c r="J3301" i="1"/>
  <c r="L3912" i="1"/>
  <c r="V8146" i="1"/>
  <c r="J6593" i="1"/>
  <c r="M7194" i="1"/>
  <c r="P3991" i="1"/>
  <c r="U730" i="1"/>
  <c r="J8127" i="1"/>
  <c r="J2059" i="1"/>
  <c r="V6756" i="1"/>
  <c r="F3033" i="1"/>
  <c r="N4858" i="1"/>
  <c r="L2344" i="1"/>
  <c r="K2032" i="1"/>
  <c r="T3941" i="1"/>
  <c r="L5806" i="1"/>
  <c r="H319" i="1"/>
  <c r="L799" i="1"/>
  <c r="I2731" i="1"/>
  <c r="L3262" i="1"/>
  <c r="K4366" i="1"/>
  <c r="K2056" i="1"/>
  <c r="U1344" i="1"/>
  <c r="K898" i="1"/>
  <c r="F4003" i="1"/>
  <c r="K1972" i="1"/>
  <c r="K5480" i="1"/>
  <c r="V3478" i="1"/>
  <c r="P6278" i="1"/>
  <c r="K8030" i="1"/>
  <c r="N2035" i="1"/>
  <c r="H4920" i="1"/>
  <c r="M5201" i="1"/>
  <c r="V6065" i="1"/>
  <c r="N3718" i="1"/>
  <c r="V7607" i="1"/>
  <c r="F3496" i="1"/>
  <c r="L1790" i="1"/>
  <c r="N6830" i="1"/>
  <c r="N5801" i="1"/>
  <c r="L2919" i="1"/>
  <c r="K3918" i="1"/>
  <c r="V1580" i="1"/>
  <c r="L3509" i="1"/>
  <c r="T6185" i="1"/>
  <c r="K7284" i="1"/>
  <c r="K5840" i="1"/>
  <c r="V1616" i="1"/>
  <c r="L329" i="1"/>
  <c r="J5922" i="1"/>
  <c r="M7056" i="1"/>
  <c r="P5441" i="1"/>
  <c r="K2827" i="1"/>
  <c r="K1342" i="1"/>
  <c r="L4131" i="1"/>
  <c r="L7336" i="1"/>
  <c r="J4341" i="1"/>
  <c r="K6939" i="1"/>
  <c r="U6239" i="1"/>
  <c r="V2764" i="1"/>
  <c r="K4289" i="1"/>
  <c r="P3912" i="1"/>
  <c r="P6924" i="1"/>
  <c r="L5150" i="1"/>
  <c r="K6710" i="1"/>
  <c r="K589" i="1"/>
  <c r="L4464" i="1"/>
  <c r="V3567" i="1"/>
  <c r="K327" i="1"/>
  <c r="P7012" i="1"/>
  <c r="K6831" i="1"/>
  <c r="M4690" i="1"/>
  <c r="N4016" i="1"/>
  <c r="I6023" i="1"/>
  <c r="T1138" i="1"/>
  <c r="H1556" i="1"/>
  <c r="J2644" i="1"/>
  <c r="U4601" i="1"/>
  <c r="H4254" i="1"/>
  <c r="K155" i="1"/>
  <c r="K2408" i="1"/>
  <c r="L7888" i="1"/>
  <c r="T4105" i="1"/>
  <c r="K3692" i="1"/>
  <c r="M5133" i="1"/>
  <c r="F2820" i="1"/>
  <c r="U4837" i="1"/>
  <c r="V6029" i="1"/>
  <c r="V5422" i="1"/>
  <c r="K2189" i="1"/>
  <c r="L7945" i="1"/>
  <c r="L2868" i="1"/>
  <c r="M1060" i="1"/>
  <c r="U3654" i="1"/>
  <c r="K3683" i="1"/>
  <c r="K6533" i="1"/>
  <c r="J6003" i="1"/>
  <c r="L2322" i="1"/>
  <c r="V4266" i="1"/>
  <c r="K7246" i="1"/>
  <c r="T5521" i="1"/>
  <c r="K3545" i="1"/>
  <c r="F2231" i="1"/>
  <c r="U588" i="1"/>
  <c r="L2664" i="1"/>
  <c r="K6222" i="1"/>
  <c r="K5188" i="1"/>
  <c r="K3748" i="1"/>
  <c r="K1423" i="1"/>
  <c r="F5940" i="1"/>
  <c r="K1171" i="1"/>
  <c r="P4274" i="1"/>
  <c r="K3880" i="1"/>
  <c r="T3856" i="1"/>
  <c r="K4016" i="1"/>
  <c r="L1372" i="1"/>
  <c r="L3292" i="1"/>
  <c r="L3910" i="1"/>
  <c r="I6393" i="1"/>
  <c r="I1806" i="1"/>
  <c r="F3243" i="1"/>
  <c r="M1816" i="1"/>
  <c r="I1916" i="1"/>
  <c r="L5948" i="1"/>
  <c r="N4108" i="1"/>
  <c r="T2550" i="1"/>
  <c r="V5287" i="1"/>
  <c r="K3276" i="1"/>
  <c r="H2908" i="1"/>
  <c r="F5019" i="1"/>
  <c r="H4359" i="1"/>
  <c r="I7733" i="1"/>
  <c r="N7119" i="1"/>
  <c r="K2126" i="1"/>
  <c r="U3594" i="1"/>
  <c r="N2215" i="1"/>
  <c r="F4489" i="1"/>
  <c r="I1344" i="1"/>
  <c r="V5822" i="1"/>
  <c r="L3994" i="1"/>
  <c r="V6956" i="1"/>
  <c r="P6980" i="1"/>
  <c r="J6272" i="1"/>
  <c r="L1093" i="1"/>
  <c r="N2455" i="1"/>
  <c r="U1039" i="1"/>
  <c r="P5529" i="1"/>
  <c r="V4413" i="1"/>
  <c r="K2030" i="1"/>
  <c r="P1206" i="1"/>
  <c r="K536" i="1"/>
  <c r="L1268" i="1"/>
  <c r="N5925" i="1"/>
  <c r="K6242" i="1"/>
  <c r="K4406" i="1"/>
  <c r="K2083" i="1"/>
  <c r="M7488" i="1"/>
  <c r="I5835" i="1"/>
  <c r="L8280" i="1"/>
  <c r="H7992" i="1"/>
  <c r="F1647" i="1"/>
  <c r="K7386" i="1"/>
  <c r="J4715" i="1"/>
  <c r="L3001" i="1"/>
  <c r="P5761" i="1"/>
  <c r="V6932" i="1"/>
  <c r="L8215" i="1"/>
  <c r="K6341" i="1"/>
  <c r="U2764" i="1"/>
  <c r="L3737" i="1"/>
  <c r="L3320" i="1"/>
  <c r="L6281" i="1"/>
  <c r="K7052" i="1"/>
  <c r="N6878" i="1"/>
  <c r="M2896" i="1"/>
  <c r="M1725" i="1"/>
  <c r="N6505" i="1"/>
  <c r="K609" i="1"/>
  <c r="M3439" i="1"/>
  <c r="K5117" i="1"/>
  <c r="M6861" i="1"/>
  <c r="L4497" i="1"/>
  <c r="K178" i="1"/>
  <c r="K765" i="1"/>
  <c r="I3377" i="1"/>
  <c r="F3657" i="1"/>
  <c r="V3133" i="1"/>
  <c r="J3569" i="1"/>
  <c r="F2288" i="1"/>
  <c r="I6314" i="1"/>
  <c r="J6461" i="1"/>
  <c r="I5964" i="1"/>
  <c r="P5536" i="1"/>
  <c r="U1202" i="1"/>
  <c r="M1524" i="1"/>
  <c r="F5601" i="1"/>
  <c r="K717" i="1"/>
  <c r="N2521" i="1"/>
  <c r="P3618" i="1"/>
  <c r="M1348" i="1"/>
  <c r="K6294" i="1"/>
  <c r="J3728" i="1"/>
  <c r="T3833" i="1"/>
  <c r="U4932" i="1"/>
  <c r="V5508" i="1"/>
  <c r="H3103" i="1"/>
  <c r="M2105" i="1"/>
  <c r="U4024" i="1"/>
  <c r="J1497" i="1"/>
  <c r="M6291" i="1"/>
  <c r="I3192" i="1"/>
  <c r="L3858" i="1"/>
  <c r="K3137" i="1"/>
  <c r="T4366" i="1"/>
  <c r="J4773" i="1"/>
  <c r="N1300" i="1"/>
  <c r="K1118" i="1"/>
  <c r="L7142" i="1"/>
  <c r="F4117" i="1"/>
  <c r="V5082" i="1"/>
  <c r="T4231" i="1"/>
  <c r="H3420" i="1"/>
  <c r="K3021" i="1"/>
  <c r="K6848" i="1"/>
  <c r="L5288" i="1"/>
  <c r="L2952" i="1"/>
  <c r="T6784" i="1"/>
  <c r="M4517" i="1"/>
  <c r="N1883" i="1"/>
  <c r="U6326" i="1"/>
  <c r="H5651" i="1"/>
  <c r="K1272" i="1"/>
  <c r="V6214" i="1"/>
  <c r="K5940" i="1"/>
  <c r="T2206" i="1"/>
  <c r="K2405" i="1"/>
  <c r="K1085" i="1"/>
  <c r="U3807" i="1"/>
  <c r="K7541" i="1"/>
  <c r="P4709" i="1"/>
  <c r="K6868" i="1"/>
  <c r="K3283" i="1"/>
  <c r="K2109" i="1"/>
  <c r="K1810" i="1"/>
  <c r="J5598" i="1"/>
  <c r="L4837" i="1"/>
  <c r="L6207" i="1"/>
  <c r="M5219" i="1"/>
  <c r="L3336" i="1"/>
  <c r="T4098" i="1"/>
  <c r="P5568" i="1"/>
  <c r="H1725" i="1"/>
  <c r="K5545" i="1"/>
  <c r="K6830" i="1"/>
  <c r="J4263" i="1"/>
  <c r="H3276" i="1"/>
  <c r="K391" i="1"/>
  <c r="L1831" i="1"/>
  <c r="L1187" i="1"/>
  <c r="K4478" i="1"/>
  <c r="F2598" i="1"/>
  <c r="V6060" i="1"/>
  <c r="P7562" i="1"/>
  <c r="L274" i="1"/>
  <c r="K3406" i="1"/>
  <c r="K6440" i="1"/>
  <c r="F4780" i="1"/>
  <c r="L3941" i="1"/>
  <c r="I2914" i="1"/>
  <c r="V1349" i="1"/>
  <c r="V8174" i="1"/>
  <c r="K6257" i="1"/>
  <c r="N3682" i="1"/>
  <c r="L7555" i="1"/>
  <c r="K4948" i="1"/>
  <c r="M3242" i="1"/>
  <c r="N6581" i="1"/>
  <c r="L4174" i="1"/>
  <c r="F3261" i="1"/>
  <c r="M3996" i="1"/>
  <c r="I6431" i="1"/>
  <c r="V4265" i="1"/>
  <c r="I7720" i="1"/>
  <c r="K4319" i="1"/>
  <c r="L5140" i="1"/>
  <c r="F5034" i="1"/>
  <c r="P351" i="1"/>
  <c r="K5807" i="1"/>
  <c r="F720" i="1"/>
  <c r="P1760" i="1"/>
  <c r="I4259" i="1"/>
  <c r="N1830" i="1"/>
  <c r="N5453" i="1"/>
  <c r="K3209" i="1"/>
  <c r="K584" i="1"/>
  <c r="P6102" i="1"/>
  <c r="L380" i="1"/>
  <c r="T2877" i="1"/>
  <c r="K3367" i="1"/>
  <c r="L6250" i="1"/>
  <c r="K970" i="1"/>
  <c r="T1547" i="1"/>
  <c r="K5080" i="1"/>
  <c r="L4439" i="1"/>
  <c r="K6353" i="1"/>
  <c r="K7367" i="1"/>
  <c r="I2983" i="1"/>
  <c r="H960" i="1"/>
  <c r="L2686" i="1"/>
  <c r="N8227" i="1"/>
  <c r="U5898" i="1"/>
  <c r="L3496" i="1"/>
  <c r="H3514" i="1"/>
  <c r="U291" i="1"/>
  <c r="K5811" i="1"/>
  <c r="T2798" i="1"/>
  <c r="K4222" i="1"/>
  <c r="L873" i="1"/>
  <c r="L359" i="1"/>
  <c r="V6802" i="1"/>
  <c r="N281" i="1"/>
  <c r="U3791" i="1"/>
  <c r="H6134" i="1"/>
  <c r="L2215" i="1"/>
  <c r="N6065" i="1"/>
  <c r="L5565" i="1"/>
  <c r="K5611" i="1"/>
  <c r="N5049" i="1"/>
  <c r="K7975" i="1"/>
  <c r="V1990" i="1"/>
  <c r="P2810" i="1"/>
  <c r="V5048" i="1"/>
  <c r="H5256" i="1"/>
  <c r="K1481" i="1"/>
  <c r="T6792" i="1"/>
  <c r="H1850" i="1"/>
  <c r="M6544" i="1"/>
  <c r="V1310" i="1"/>
  <c r="K821" i="1"/>
  <c r="H2772" i="1"/>
  <c r="L2276" i="1"/>
  <c r="I5025" i="1"/>
  <c r="M5728" i="1"/>
  <c r="H1831" i="1"/>
  <c r="K5044" i="1"/>
  <c r="K5759" i="1"/>
  <c r="F6100" i="1"/>
  <c r="K5566" i="1"/>
  <c r="K4094" i="1"/>
  <c r="T1559" i="1"/>
  <c r="N4587" i="1"/>
  <c r="J6728" i="1"/>
  <c r="J5578" i="1"/>
  <c r="H1910" i="1"/>
  <c r="T6112" i="1"/>
  <c r="U5997" i="1"/>
  <c r="J1600" i="1"/>
  <c r="H2659" i="1"/>
  <c r="J2679" i="1"/>
  <c r="K3816" i="1"/>
  <c r="K1097" i="1"/>
  <c r="L4869" i="1"/>
  <c r="I6497" i="1"/>
  <c r="V2115" i="1"/>
  <c r="L369" i="1"/>
  <c r="N2425" i="1"/>
  <c r="V1490" i="1"/>
  <c r="L5220" i="1"/>
  <c r="N5118" i="1"/>
  <c r="J6840" i="1"/>
  <c r="U2314" i="1"/>
  <c r="M2688" i="1"/>
  <c r="P6317" i="1"/>
  <c r="K8266" i="1"/>
  <c r="K2435" i="1"/>
  <c r="I5400" i="1"/>
  <c r="V1517" i="1"/>
  <c r="L5102" i="1"/>
  <c r="P4306" i="1"/>
  <c r="K914" i="1"/>
  <c r="K1834" i="1"/>
  <c r="V1335" i="1"/>
  <c r="J5601" i="1"/>
  <c r="K3369" i="1"/>
  <c r="L4610" i="1"/>
  <c r="K2093" i="1"/>
  <c r="L4887" i="1"/>
  <c r="K3578" i="1"/>
  <c r="L5634" i="1"/>
  <c r="H204" i="1"/>
  <c r="U1381" i="1"/>
  <c r="K3907" i="1"/>
  <c r="K7266" i="1"/>
  <c r="L3118" i="1"/>
  <c r="P790" i="1"/>
  <c r="V4007" i="1"/>
  <c r="L2538" i="1"/>
  <c r="P3171" i="1"/>
  <c r="K3893" i="1"/>
  <c r="K1438" i="1"/>
  <c r="K3290" i="1"/>
  <c r="K995" i="1"/>
  <c r="K6483" i="1"/>
  <c r="I4103" i="1"/>
  <c r="F3135" i="1"/>
  <c r="K6899" i="1"/>
  <c r="N5608" i="1"/>
  <c r="T7022" i="1"/>
  <c r="I2871" i="1"/>
  <c r="L4190" i="1"/>
  <c r="L5066" i="1"/>
  <c r="L6615" i="1"/>
  <c r="V6442" i="1"/>
  <c r="N7237" i="1"/>
  <c r="T3843" i="1"/>
  <c r="K5414" i="1"/>
  <c r="T7476" i="1"/>
  <c r="U1360" i="1"/>
  <c r="M7250" i="1"/>
  <c r="L553" i="1"/>
  <c r="L5061" i="1"/>
  <c r="L4137" i="1"/>
  <c r="J6335" i="1"/>
  <c r="K1667" i="1"/>
  <c r="L5123" i="1"/>
  <c r="N1727" i="1"/>
  <c r="K5224" i="1"/>
  <c r="L168" i="1"/>
  <c r="F27" i="1"/>
  <c r="M193" i="1"/>
  <c r="K3221" i="1"/>
  <c r="K1535" i="1"/>
  <c r="H3009" i="1"/>
  <c r="K2051" i="1"/>
  <c r="I2687" i="1"/>
  <c r="L6289" i="1"/>
  <c r="V4474" i="1"/>
  <c r="V1934" i="1"/>
  <c r="N4983" i="1"/>
  <c r="L3987" i="1"/>
  <c r="P5949" i="1"/>
  <c r="L774" i="1"/>
  <c r="L430" i="1"/>
  <c r="P2896" i="1"/>
  <c r="T829" i="1"/>
  <c r="U8132" i="1"/>
  <c r="J6367" i="1"/>
  <c r="L8040" i="1"/>
  <c r="L7167" i="1"/>
  <c r="K6131" i="1"/>
  <c r="U2379" i="1"/>
  <c r="J5839" i="1"/>
  <c r="F5757" i="1"/>
  <c r="K4810" i="1"/>
  <c r="V6627" i="1"/>
  <c r="L5762" i="1"/>
  <c r="F5066" i="1"/>
  <c r="V4269" i="1"/>
  <c r="M7608" i="1"/>
  <c r="L6596" i="1"/>
  <c r="M2987" i="1"/>
  <c r="F3054" i="1"/>
  <c r="J3519" i="1"/>
  <c r="K2849" i="1"/>
  <c r="K7116" i="1"/>
  <c r="J6654" i="1"/>
  <c r="K2588" i="1"/>
  <c r="H8189" i="1"/>
  <c r="I4216" i="1"/>
  <c r="U6638" i="1"/>
  <c r="F1250" i="1"/>
  <c r="I4309" i="1"/>
  <c r="K379" i="1"/>
  <c r="L4150" i="1"/>
  <c r="K7876" i="1"/>
  <c r="L8117" i="1"/>
  <c r="F766" i="1"/>
  <c r="F2558" i="1"/>
  <c r="J6954" i="1"/>
  <c r="H7325" i="1"/>
  <c r="K4382" i="1"/>
  <c r="H636" i="1"/>
  <c r="K3136" i="1"/>
  <c r="F4961" i="1"/>
  <c r="K4601" i="1"/>
  <c r="K571" i="1"/>
  <c r="L3644" i="1"/>
  <c r="V1245" i="1"/>
  <c r="K6194" i="1"/>
  <c r="U1356" i="1"/>
  <c r="H7418" i="1"/>
  <c r="L7878" i="1"/>
  <c r="K8308" i="1"/>
  <c r="I4063" i="1"/>
  <c r="M1043" i="1"/>
  <c r="V6547" i="1"/>
  <c r="J8124" i="1"/>
  <c r="T2823" i="1"/>
  <c r="F4315" i="1"/>
  <c r="P4346" i="1"/>
  <c r="V1539" i="1"/>
  <c r="U5524" i="1"/>
  <c r="I2682" i="1"/>
  <c r="J4721" i="1"/>
  <c r="N995" i="1"/>
  <c r="F6756" i="1"/>
  <c r="K6976" i="1"/>
  <c r="U4642" i="1"/>
  <c r="M300" i="1"/>
  <c r="I5001" i="1"/>
  <c r="T2692" i="1"/>
  <c r="K1809" i="1"/>
  <c r="F6299" i="1"/>
  <c r="K1709" i="1"/>
  <c r="I5135" i="1"/>
  <c r="P6428" i="1"/>
  <c r="F1243" i="1"/>
  <c r="H3099" i="1"/>
  <c r="P2380" i="1"/>
  <c r="K5613" i="1"/>
  <c r="L3665" i="1"/>
  <c r="I3941" i="1"/>
  <c r="K594" i="1"/>
  <c r="H3451" i="1"/>
  <c r="P1661" i="1"/>
  <c r="T4422" i="1"/>
  <c r="L434" i="1"/>
  <c r="H4062" i="1"/>
  <c r="I1933" i="1"/>
  <c r="M3792" i="1"/>
  <c r="F5775" i="1"/>
  <c r="V2572" i="1"/>
  <c r="K529" i="1"/>
  <c r="T8202" i="1"/>
  <c r="N4642" i="1"/>
  <c r="M183" i="1"/>
  <c r="I8187" i="1"/>
  <c r="P7039" i="1"/>
  <c r="J2147" i="1"/>
  <c r="L4239" i="1"/>
  <c r="N5192" i="1"/>
  <c r="F4153" i="1"/>
  <c r="K7194" i="1"/>
  <c r="L1537" i="1"/>
  <c r="I7613" i="1"/>
  <c r="L1176" i="1"/>
  <c r="U5802" i="1"/>
  <c r="L5689" i="1"/>
  <c r="J675" i="1"/>
  <c r="P1211" i="1"/>
  <c r="K6834" i="1"/>
  <c r="K4947" i="1"/>
  <c r="M1078" i="1"/>
  <c r="P6539" i="1"/>
  <c r="I4851" i="1"/>
  <c r="K4787" i="1"/>
  <c r="K5988" i="1"/>
  <c r="K3158" i="1"/>
  <c r="I6160" i="1"/>
  <c r="K955" i="1"/>
  <c r="K6935" i="1"/>
  <c r="J1396" i="1"/>
  <c r="L1327" i="1"/>
  <c r="H2206" i="1"/>
  <c r="I5889" i="1"/>
  <c r="P5671" i="1"/>
  <c r="V5480" i="1"/>
  <c r="K3882" i="1"/>
  <c r="K920" i="1"/>
  <c r="P4399" i="1"/>
  <c r="J4603" i="1"/>
  <c r="F6244" i="1"/>
  <c r="U1700" i="1"/>
  <c r="J1892" i="1"/>
  <c r="K3107" i="1"/>
  <c r="J1224" i="1"/>
  <c r="P4159" i="1"/>
  <c r="F6557" i="1"/>
  <c r="K3060" i="1"/>
  <c r="I6152" i="1"/>
  <c r="N5819" i="1"/>
  <c r="H5480" i="1"/>
  <c r="L2121" i="1"/>
  <c r="U6529" i="1"/>
  <c r="K4130" i="1"/>
  <c r="V1588" i="1"/>
  <c r="F2696" i="1"/>
  <c r="T2749" i="1"/>
  <c r="K2466" i="1"/>
  <c r="N3654" i="1"/>
  <c r="J5615" i="1"/>
  <c r="I3103" i="1"/>
  <c r="M2309" i="1"/>
  <c r="K6409" i="1"/>
  <c r="K1100" i="1"/>
  <c r="N7146" i="1"/>
  <c r="K1456" i="1"/>
  <c r="L3438" i="1"/>
  <c r="U4570" i="1"/>
  <c r="P5508" i="1"/>
  <c r="J6029" i="1"/>
  <c r="I1800" i="1"/>
  <c r="F2687" i="1"/>
  <c r="L964" i="1"/>
  <c r="F4499" i="1"/>
  <c r="L381" i="1"/>
  <c r="L2421" i="1"/>
  <c r="I8089" i="1"/>
  <c r="L3381" i="1"/>
  <c r="F2495" i="1"/>
  <c r="N5152" i="1"/>
  <c r="J4372" i="1"/>
  <c r="M2147" i="1"/>
  <c r="M6454" i="1"/>
  <c r="L3299" i="1"/>
  <c r="L3038" i="1"/>
  <c r="U3006" i="1"/>
  <c r="F1678" i="1"/>
  <c r="L6632" i="1"/>
  <c r="L3859" i="1"/>
  <c r="M131" i="1"/>
  <c r="P7994" i="1"/>
  <c r="T3110" i="1"/>
  <c r="K7845" i="1"/>
  <c r="F5243" i="1"/>
  <c r="H2337" i="1"/>
  <c r="K5096" i="1"/>
  <c r="P2535" i="1"/>
  <c r="K2579" i="1"/>
  <c r="U1863" i="1"/>
  <c r="P5604" i="1"/>
  <c r="K2859" i="1"/>
  <c r="J4010" i="1"/>
  <c r="U3429" i="1"/>
  <c r="K3312" i="1"/>
  <c r="K4591" i="1"/>
  <c r="L6109" i="1"/>
  <c r="K1384" i="1"/>
  <c r="L6937" i="1"/>
  <c r="H7197" i="1"/>
  <c r="L6508" i="1"/>
  <c r="T4842" i="1"/>
  <c r="L8265" i="1"/>
  <c r="L4398" i="1"/>
  <c r="K6090" i="1"/>
  <c r="T4168" i="1"/>
  <c r="J5640" i="1"/>
  <c r="N3526" i="1"/>
  <c r="K311" i="1"/>
  <c r="I6486" i="1"/>
  <c r="T1806" i="1"/>
  <c r="L4812" i="1"/>
  <c r="F3278" i="1"/>
  <c r="L305" i="1"/>
  <c r="K802" i="1"/>
  <c r="U3426" i="1"/>
  <c r="L6625" i="1"/>
  <c r="L5496" i="1"/>
  <c r="U1801" i="1"/>
  <c r="T2990" i="1"/>
  <c r="V1543" i="1"/>
  <c r="T4369" i="1"/>
  <c r="K2505" i="1"/>
  <c r="T3952" i="1"/>
  <c r="N6239" i="1"/>
  <c r="H112" i="1"/>
  <c r="L4064" i="1"/>
  <c r="V7948" i="1"/>
  <c r="P7540" i="1"/>
  <c r="F1920" i="1"/>
  <c r="I6255" i="1"/>
  <c r="M4231" i="1"/>
  <c r="L392" i="1"/>
  <c r="P6799" i="1"/>
  <c r="K4466" i="1"/>
  <c r="K659" i="1"/>
  <c r="T4693" i="1"/>
  <c r="P4025" i="1"/>
  <c r="T7374" i="1"/>
  <c r="P3038" i="1"/>
  <c r="M4001" i="1"/>
  <c r="T2902" i="1"/>
  <c r="V4752" i="1"/>
  <c r="M3730" i="1"/>
  <c r="I5628" i="1"/>
  <c r="K3310" i="1"/>
  <c r="P2434" i="1"/>
  <c r="N7242" i="1"/>
  <c r="K424" i="1"/>
  <c r="H1466" i="1"/>
  <c r="K1738" i="1"/>
  <c r="L4496" i="1"/>
  <c r="K2157" i="1"/>
  <c r="I7666" i="1"/>
  <c r="K1313" i="1"/>
  <c r="M2843" i="1"/>
  <c r="L786" i="1"/>
  <c r="J6896" i="1"/>
  <c r="U1357" i="1"/>
  <c r="J5729" i="1"/>
  <c r="K4115" i="1"/>
  <c r="T7229" i="1"/>
  <c r="P4635" i="1"/>
  <c r="L1570" i="1"/>
  <c r="U3372" i="1"/>
  <c r="K2104" i="1"/>
  <c r="F2677" i="1"/>
  <c r="K3163" i="1"/>
  <c r="U1172" i="1"/>
  <c r="K3593" i="1"/>
  <c r="L6859" i="1"/>
  <c r="L2374" i="1"/>
  <c r="H6009" i="1"/>
  <c r="V2992" i="1"/>
  <c r="U6255" i="1"/>
  <c r="U2408" i="1"/>
  <c r="K964" i="1"/>
  <c r="H5445" i="1"/>
  <c r="K8329" i="1"/>
  <c r="H89" i="1"/>
  <c r="L6806" i="1"/>
  <c r="L6407" i="1"/>
  <c r="K4914" i="1"/>
  <c r="V4835" i="1"/>
  <c r="K5366" i="1"/>
  <c r="J3663" i="1"/>
  <c r="U163" i="1"/>
  <c r="F4309" i="1"/>
  <c r="M4842" i="1"/>
  <c r="M3323" i="1"/>
  <c r="K5688" i="1"/>
  <c r="K5388" i="1"/>
  <c r="J6580" i="1"/>
  <c r="I8050" i="1"/>
  <c r="P1632" i="1"/>
  <c r="K6373" i="1"/>
  <c r="K3476" i="1"/>
  <c r="N1807" i="1"/>
  <c r="I135" i="1"/>
  <c r="P6112" i="1"/>
  <c r="U4472" i="1"/>
  <c r="T6387" i="1"/>
  <c r="N2736" i="1"/>
  <c r="J5529" i="1"/>
  <c r="K607" i="1"/>
  <c r="H5136" i="1"/>
  <c r="F3769" i="1"/>
  <c r="K3001" i="1"/>
  <c r="J6928" i="1"/>
  <c r="K3795" i="1"/>
  <c r="K7996" i="1"/>
  <c r="H7312" i="1"/>
  <c r="N5314" i="1"/>
  <c r="V5374" i="1"/>
  <c r="L4871" i="1"/>
  <c r="V1897" i="1"/>
  <c r="K7141" i="1"/>
  <c r="P3625" i="1"/>
  <c r="K2028" i="1"/>
  <c r="L4020" i="1"/>
  <c r="K5314" i="1"/>
  <c r="L3983" i="1"/>
  <c r="T1801" i="1"/>
  <c r="T2142" i="1"/>
  <c r="F4593" i="1"/>
  <c r="I2233" i="1"/>
  <c r="M6410" i="1"/>
  <c r="I3177" i="1"/>
  <c r="K4126" i="1"/>
  <c r="U5913" i="1"/>
  <c r="N1955" i="1"/>
  <c r="U7052" i="1"/>
  <c r="F4581" i="1"/>
  <c r="V6856" i="1"/>
  <c r="L1119" i="1"/>
  <c r="N5764" i="1"/>
  <c r="U5282" i="1"/>
  <c r="U609" i="1"/>
  <c r="M5602" i="1"/>
  <c r="L6352" i="1"/>
  <c r="U7002" i="1"/>
  <c r="I3355" i="1"/>
  <c r="N7179" i="1"/>
  <c r="K869" i="1"/>
  <c r="K1844" i="1"/>
  <c r="L2345" i="1"/>
  <c r="V3614" i="1"/>
  <c r="J6452" i="1"/>
  <c r="N4925" i="1"/>
  <c r="N5134" i="1"/>
  <c r="N6627" i="1"/>
  <c r="T2829" i="1"/>
  <c r="K5394" i="1"/>
  <c r="T6686" i="1"/>
  <c r="P1864" i="1"/>
  <c r="K1920" i="1"/>
  <c r="K7479" i="1"/>
  <c r="K6732" i="1"/>
  <c r="I577" i="1"/>
  <c r="N7982" i="1"/>
  <c r="I18" i="1"/>
  <c r="V3002" i="1"/>
  <c r="U3431" i="1"/>
  <c r="L6944" i="1"/>
  <c r="T4268" i="1"/>
  <c r="H2857" i="1"/>
  <c r="I1582" i="1"/>
  <c r="N1542" i="1"/>
  <c r="I1675" i="1"/>
  <c r="U2648" i="1"/>
  <c r="K7564" i="1"/>
  <c r="J6053" i="1"/>
  <c r="M3526" i="1"/>
  <c r="T1038" i="1"/>
  <c r="K3044" i="1"/>
  <c r="H4432" i="1"/>
  <c r="L1387" i="1"/>
  <c r="L701" i="1"/>
  <c r="L8198" i="1"/>
  <c r="N6946" i="1"/>
  <c r="V2160" i="1"/>
  <c r="P688" i="1"/>
  <c r="K1780" i="1"/>
  <c r="L6578" i="1"/>
  <c r="K6327" i="1"/>
  <c r="K2623" i="1"/>
  <c r="K5072" i="1"/>
  <c r="N5909" i="1"/>
  <c r="K181" i="1"/>
  <c r="T8135" i="1"/>
  <c r="K4524" i="1"/>
  <c r="P7222" i="1"/>
  <c r="V2529" i="1"/>
  <c r="J4301" i="1"/>
  <c r="H1723" i="1"/>
  <c r="K4877" i="1"/>
  <c r="N5680" i="1"/>
  <c r="L6363" i="1"/>
  <c r="F2044" i="1"/>
  <c r="N6567" i="1"/>
  <c r="K1836" i="1"/>
  <c r="I7969" i="1"/>
  <c r="J2416" i="1"/>
  <c r="U5908" i="1"/>
  <c r="V4297" i="1"/>
  <c r="L7207" i="1"/>
  <c r="K619" i="1"/>
  <c r="P5135" i="1"/>
  <c r="M7399" i="1"/>
  <c r="F6611" i="1"/>
  <c r="L3049" i="1"/>
  <c r="H907" i="1"/>
  <c r="I2135" i="1"/>
  <c r="V4782" i="1"/>
  <c r="P2147" i="1"/>
  <c r="F4663" i="1"/>
  <c r="L5073" i="1"/>
  <c r="K1068" i="1"/>
  <c r="I3453" i="1"/>
  <c r="K8348" i="1"/>
  <c r="F2860" i="1"/>
  <c r="U2683" i="1"/>
  <c r="K5065" i="1"/>
  <c r="P6604" i="1"/>
  <c r="N704" i="1"/>
  <c r="L5091" i="1"/>
  <c r="H1445" i="1"/>
  <c r="K6233" i="1"/>
  <c r="U5594" i="1"/>
  <c r="L1147" i="1"/>
  <c r="V3911" i="1"/>
  <c r="M2054" i="1"/>
  <c r="J2374" i="1"/>
  <c r="L917" i="1"/>
  <c r="T7170" i="1"/>
  <c r="J6948" i="1"/>
  <c r="I4357" i="1"/>
  <c r="F4486" i="1"/>
  <c r="M720" i="1"/>
  <c r="K3382" i="1"/>
  <c r="I608" i="1"/>
  <c r="K3407" i="1"/>
  <c r="L638" i="1"/>
  <c r="M5941" i="1"/>
  <c r="K7316" i="1"/>
  <c r="L2027" i="1"/>
  <c r="H266" i="1"/>
  <c r="K8265" i="1"/>
  <c r="L3944" i="1"/>
  <c r="V1908" i="1"/>
  <c r="N3581" i="1"/>
  <c r="M7201" i="1"/>
  <c r="K5333" i="1"/>
  <c r="P1592" i="1"/>
  <c r="V4669" i="1"/>
  <c r="K8232" i="1"/>
  <c r="K6783" i="1"/>
  <c r="V3551" i="1"/>
  <c r="H1807" i="1"/>
  <c r="K4566" i="1"/>
  <c r="M3038" i="1"/>
  <c r="N4468" i="1"/>
  <c r="H4530" i="1"/>
  <c r="U2401" i="1"/>
  <c r="N5894" i="1"/>
  <c r="H3112" i="1"/>
  <c r="H4576" i="1"/>
  <c r="U4871" i="1"/>
  <c r="V5740" i="1"/>
  <c r="U2391" i="1"/>
  <c r="U3925" i="1"/>
  <c r="K5879" i="1"/>
  <c r="M8218" i="1"/>
  <c r="K710" i="1"/>
  <c r="K6299" i="1"/>
  <c r="L8183" i="1"/>
  <c r="V2473" i="1"/>
  <c r="T3889" i="1"/>
  <c r="I5297" i="1"/>
  <c r="H6137" i="1"/>
  <c r="F1807" i="1"/>
  <c r="K6220" i="1"/>
  <c r="V1162" i="1"/>
  <c r="V6623" i="1"/>
  <c r="K6560" i="1"/>
  <c r="U2773" i="1"/>
  <c r="J6092" i="1"/>
  <c r="K1505" i="1"/>
  <c r="P749" i="1"/>
  <c r="K4880" i="1"/>
  <c r="M7921" i="1"/>
  <c r="L2743" i="1"/>
  <c r="V6445" i="1"/>
  <c r="F3581" i="1"/>
  <c r="L2311" i="1"/>
  <c r="H908" i="1"/>
  <c r="M6324" i="1"/>
  <c r="L979" i="1"/>
  <c r="H4925" i="1"/>
  <c r="L3464" i="1"/>
  <c r="L3947" i="1"/>
  <c r="L6767" i="1"/>
  <c r="L8121" i="1"/>
  <c r="J1576" i="1"/>
  <c r="H5686" i="1"/>
  <c r="I1105" i="1"/>
  <c r="F3225" i="1"/>
  <c r="L8228" i="1"/>
  <c r="K7040" i="1"/>
  <c r="N4828" i="1"/>
  <c r="K8222" i="1"/>
  <c r="T5913" i="1"/>
  <c r="L248" i="1"/>
  <c r="T4575" i="1"/>
  <c r="I1495" i="1"/>
  <c r="K4804" i="1"/>
  <c r="N222" i="1"/>
  <c r="T3017" i="1"/>
  <c r="M6212" i="1"/>
  <c r="L6503" i="1"/>
  <c r="L7203" i="1"/>
  <c r="K6357" i="1"/>
  <c r="L4413" i="1"/>
  <c r="K4652" i="1"/>
  <c r="K4658" i="1"/>
  <c r="P3439" i="1"/>
  <c r="J5876" i="1"/>
  <c r="I4167" i="1"/>
  <c r="V5726" i="1"/>
  <c r="K3650" i="1"/>
  <c r="K7804" i="1"/>
  <c r="H3983" i="1"/>
  <c r="J348" i="1"/>
  <c r="J8130" i="1"/>
  <c r="H3280" i="1"/>
  <c r="M6141" i="1"/>
  <c r="K7982" i="1"/>
  <c r="P1675" i="1"/>
  <c r="L193" i="1"/>
  <c r="L2367" i="1"/>
  <c r="V6487" i="1"/>
  <c r="F6218" i="1"/>
  <c r="L2813" i="1"/>
  <c r="U7064" i="1"/>
  <c r="T4055" i="1"/>
  <c r="K1725" i="1"/>
  <c r="N6300" i="1"/>
  <c r="K6264" i="1"/>
  <c r="L1898" i="1"/>
  <c r="T311" i="1"/>
  <c r="T4358" i="1"/>
  <c r="F1709" i="1"/>
  <c r="K1222" i="1"/>
  <c r="U4810" i="1"/>
  <c r="P4885" i="1"/>
  <c r="K3671" i="1"/>
  <c r="I2741" i="1"/>
  <c r="V3654" i="1"/>
  <c r="N1490" i="1"/>
  <c r="K3819" i="1"/>
  <c r="U6340" i="1"/>
  <c r="P3213" i="1"/>
  <c r="T7845" i="1"/>
  <c r="K1795" i="1"/>
  <c r="V5507" i="1"/>
  <c r="K7938" i="1"/>
  <c r="P3182" i="1"/>
  <c r="P26" i="1"/>
  <c r="T5846" i="1"/>
  <c r="L77" i="1"/>
  <c r="F5925" i="1"/>
  <c r="L1035" i="1"/>
  <c r="K3828" i="1"/>
  <c r="L1457" i="1"/>
  <c r="L4472" i="1"/>
  <c r="V4523" i="1"/>
  <c r="J5221" i="1"/>
  <c r="F3145" i="1"/>
  <c r="V4318" i="1"/>
  <c r="K1376" i="1"/>
  <c r="N1760" i="1"/>
  <c r="P7977" i="1"/>
  <c r="U6581" i="1"/>
  <c r="P649" i="1"/>
  <c r="F1973" i="1"/>
  <c r="K7213" i="1"/>
  <c r="K3824" i="1"/>
  <c r="T2241" i="1"/>
  <c r="L5439" i="1"/>
  <c r="L1499" i="1"/>
  <c r="L6673" i="1"/>
  <c r="F2433" i="1"/>
  <c r="I5636" i="1"/>
  <c r="H7284" i="1"/>
  <c r="T5443" i="1"/>
  <c r="F3920" i="1"/>
  <c r="L7999" i="1"/>
  <c r="L1094" i="1"/>
  <c r="H3544" i="1"/>
  <c r="M6977" i="1"/>
  <c r="L1056" i="1"/>
  <c r="U6056" i="1"/>
  <c r="M4780" i="1"/>
  <c r="N2924" i="1"/>
  <c r="L4696" i="1"/>
  <c r="F6473" i="1"/>
  <c r="F3556" i="1"/>
  <c r="K4294" i="1"/>
  <c r="V5864" i="1"/>
  <c r="K3280" i="1"/>
  <c r="T2104" i="1"/>
  <c r="H5525" i="1"/>
  <c r="T2647" i="1"/>
  <c r="T5265" i="1"/>
  <c r="V5344" i="1"/>
  <c r="P4314" i="1"/>
  <c r="K1355" i="1"/>
  <c r="V7168" i="1"/>
  <c r="I4393" i="1"/>
  <c r="M5560" i="1"/>
  <c r="K6212" i="1"/>
  <c r="N4046" i="1"/>
  <c r="F3255" i="1"/>
  <c r="V4789" i="1"/>
  <c r="K5792" i="1"/>
  <c r="V5890" i="1"/>
  <c r="K7006" i="1"/>
  <c r="I5470" i="1"/>
  <c r="P2749" i="1"/>
  <c r="V6340" i="1"/>
  <c r="H4249" i="1"/>
  <c r="L4584" i="1"/>
  <c r="I5467" i="1"/>
  <c r="K2711" i="1"/>
  <c r="N4550" i="1"/>
  <c r="N223" i="1"/>
  <c r="F2541" i="1"/>
  <c r="V2324" i="1"/>
  <c r="L4358" i="1"/>
  <c r="L1464" i="1"/>
  <c r="K1486" i="1"/>
  <c r="K6638" i="1"/>
  <c r="J1976" i="1"/>
  <c r="K8095" i="1"/>
  <c r="K4073" i="1"/>
  <c r="K2786" i="1"/>
  <c r="P6538" i="1"/>
  <c r="I4121" i="1"/>
  <c r="J2493" i="1"/>
  <c r="K1699" i="1"/>
  <c r="K370" i="1"/>
  <c r="K7123" i="1"/>
  <c r="K46" i="1"/>
  <c r="N1827" i="1"/>
  <c r="M4702" i="1"/>
  <c r="J5600" i="1"/>
  <c r="T5925" i="1"/>
  <c r="K1126" i="1"/>
  <c r="L6371" i="1"/>
  <c r="K5947" i="1"/>
  <c r="H4253" i="1"/>
  <c r="K1799" i="1"/>
  <c r="F2148" i="1"/>
  <c r="K1873" i="1"/>
  <c r="L6612" i="1"/>
  <c r="J5382" i="1"/>
  <c r="U5049" i="1"/>
  <c r="K2052" i="1"/>
  <c r="P5651" i="1"/>
  <c r="K1462" i="1"/>
  <c r="J63" i="1"/>
  <c r="K3256" i="1"/>
  <c r="F1067" i="1"/>
  <c r="L1540" i="1"/>
  <c r="K218" i="1"/>
  <c r="H5011" i="1"/>
  <c r="K5883" i="1"/>
  <c r="J2386" i="1"/>
  <c r="K6903" i="1"/>
  <c r="I7068" i="1"/>
  <c r="U3770" i="1"/>
  <c r="M5067" i="1"/>
  <c r="L3119" i="1"/>
  <c r="L5382" i="1"/>
  <c r="F1725" i="1"/>
  <c r="K6067" i="1"/>
  <c r="L941" i="1"/>
  <c r="K4383" i="1"/>
  <c r="L1960" i="1"/>
  <c r="L6339" i="1"/>
  <c r="U3057" i="1"/>
  <c r="I1020" i="1"/>
  <c r="T7381" i="1"/>
  <c r="L728" i="1"/>
  <c r="L6404" i="1"/>
  <c r="V2455" i="1"/>
  <c r="U3725" i="1"/>
  <c r="P3674" i="1"/>
  <c r="H4148" i="1"/>
  <c r="P2039" i="1"/>
  <c r="U3798" i="1"/>
  <c r="K6520" i="1"/>
  <c r="L2491" i="1"/>
  <c r="P6299" i="1"/>
  <c r="F4565" i="1"/>
  <c r="K1723" i="1"/>
  <c r="I7596" i="1"/>
  <c r="K5954" i="1"/>
  <c r="M3923" i="1"/>
  <c r="K1919" i="1"/>
  <c r="J3958" i="1"/>
  <c r="L3767" i="1"/>
  <c r="H786" i="1"/>
  <c r="L6714" i="1"/>
  <c r="L3487" i="1"/>
  <c r="J7684" i="1"/>
  <c r="T5235" i="1"/>
  <c r="L6852" i="1"/>
  <c r="L23" i="1"/>
  <c r="V2409" i="1"/>
  <c r="L496" i="1"/>
  <c r="L4030" i="1"/>
  <c r="K1748" i="1"/>
  <c r="K961" i="1"/>
  <c r="I6381" i="1"/>
  <c r="I6728" i="1"/>
  <c r="L6287" i="1"/>
  <c r="N7616" i="1"/>
  <c r="U4254" i="1"/>
  <c r="L5349" i="1"/>
  <c r="M278" i="1"/>
  <c r="K6096" i="1"/>
  <c r="K6241" i="1"/>
  <c r="V2957" i="1"/>
  <c r="L1007" i="1"/>
  <c r="P2418" i="1"/>
  <c r="I811" i="1"/>
  <c r="M3789" i="1"/>
  <c r="N2854" i="1"/>
  <c r="I4362" i="1"/>
  <c r="T198" i="1"/>
  <c r="J6185" i="1"/>
  <c r="P6888" i="1"/>
  <c r="L757" i="1"/>
  <c r="L2902" i="1"/>
  <c r="K7318" i="1"/>
  <c r="U2206" i="1"/>
  <c r="K737" i="1"/>
  <c r="K3511" i="1"/>
  <c r="L885" i="1"/>
  <c r="K5640" i="1"/>
  <c r="K911" i="1"/>
  <c r="J2335" i="1"/>
  <c r="M1580" i="1"/>
  <c r="K3817" i="1"/>
  <c r="J7392" i="1"/>
  <c r="J1412" i="1"/>
  <c r="I4969" i="1"/>
  <c r="M2857" i="1"/>
  <c r="K4100" i="1"/>
  <c r="I5948" i="1"/>
  <c r="K1674" i="1"/>
  <c r="U2752" i="1"/>
  <c r="F5253" i="1"/>
  <c r="J3867" i="1"/>
  <c r="H2116" i="1"/>
  <c r="T4203" i="1"/>
  <c r="N7018" i="1"/>
  <c r="K3000" i="1"/>
  <c r="J4176" i="1"/>
  <c r="K2122" i="1"/>
  <c r="V3544" i="1"/>
  <c r="M2184" i="1"/>
  <c r="I6088" i="1"/>
  <c r="H2828" i="1"/>
  <c r="J2843" i="1"/>
  <c r="K2409" i="1"/>
  <c r="U4135" i="1"/>
  <c r="F6821" i="1"/>
  <c r="I5651" i="1"/>
  <c r="P5565" i="1"/>
  <c r="N837" i="1"/>
  <c r="M6297" i="1"/>
  <c r="K5919" i="1"/>
  <c r="J6473" i="1"/>
  <c r="V8077" i="1"/>
  <c r="N6734" i="1"/>
  <c r="T4393" i="1"/>
  <c r="L4386" i="1"/>
  <c r="T4669" i="1"/>
  <c r="L5278" i="1"/>
  <c r="J766" i="1"/>
  <c r="I2535" i="1"/>
  <c r="L4620" i="1"/>
  <c r="K1551" i="1"/>
  <c r="M8150" i="1"/>
  <c r="H2861" i="1"/>
  <c r="K353" i="1"/>
  <c r="J6537" i="1"/>
  <c r="V3648" i="1"/>
  <c r="K3701" i="1"/>
  <c r="L8131" i="1"/>
  <c r="U397" i="1"/>
  <c r="N3487" i="1"/>
  <c r="L7138" i="1"/>
  <c r="H607" i="1"/>
  <c r="F1360" i="1"/>
  <c r="K3235" i="1"/>
  <c r="H6397" i="1"/>
  <c r="K6087" i="1"/>
  <c r="M5011" i="1"/>
  <c r="N5870" i="1"/>
  <c r="K6267" i="1"/>
  <c r="L6220" i="1"/>
  <c r="K8066" i="1"/>
  <c r="N3585" i="1"/>
  <c r="L3173" i="1"/>
  <c r="P5759" i="1"/>
  <c r="K4379" i="1"/>
  <c r="K929" i="1"/>
  <c r="L6338" i="1"/>
  <c r="K2239" i="1"/>
  <c r="U4998" i="1"/>
  <c r="K597" i="1"/>
  <c r="T3709" i="1"/>
  <c r="H1757" i="1"/>
  <c r="L4593" i="1"/>
  <c r="L3076" i="1"/>
  <c r="L1323" i="1"/>
  <c r="K6655" i="1"/>
  <c r="I6558" i="1"/>
  <c r="K6957" i="1"/>
  <c r="L6075" i="1"/>
  <c r="F3727" i="1"/>
  <c r="K8317" i="1"/>
  <c r="L1298" i="1"/>
  <c r="K2901" i="1"/>
  <c r="F8229" i="1"/>
  <c r="K6005" i="1"/>
  <c r="I7450" i="1"/>
  <c r="H5655" i="1"/>
  <c r="J5802" i="1"/>
  <c r="V7144" i="1"/>
  <c r="F3263" i="1"/>
  <c r="M5284" i="1"/>
  <c r="T5775" i="1"/>
  <c r="V1011" i="1"/>
  <c r="L6946" i="1"/>
  <c r="K3941" i="1"/>
  <c r="K7071" i="1"/>
  <c r="T4121" i="1"/>
  <c r="L5105" i="1"/>
  <c r="T6830" i="1"/>
  <c r="K1474" i="1"/>
  <c r="L7283" i="1"/>
  <c r="K5004" i="1"/>
  <c r="P4791" i="1"/>
  <c r="L7019" i="1"/>
  <c r="I5280" i="1"/>
  <c r="M5290" i="1"/>
  <c r="T1267" i="1"/>
  <c r="H2462" i="1"/>
  <c r="U1885" i="1"/>
  <c r="K5444" i="1"/>
  <c r="H2885" i="1"/>
  <c r="K287" i="1"/>
  <c r="I7548" i="1"/>
  <c r="L4216" i="1"/>
  <c r="K8302" i="1"/>
  <c r="K1953" i="1"/>
  <c r="K8303" i="1"/>
  <c r="L1832" i="1"/>
  <c r="P1770" i="1"/>
  <c r="U4747" i="1"/>
  <c r="J6132" i="1"/>
  <c r="J5828" i="1"/>
  <c r="L6825" i="1"/>
  <c r="L5559" i="1"/>
  <c r="I1230" i="1"/>
  <c r="U4616" i="1"/>
  <c r="L7016" i="1"/>
  <c r="L3132" i="1"/>
  <c r="K6611" i="1"/>
  <c r="K3926" i="1"/>
  <c r="P3236" i="1"/>
  <c r="K6030" i="1"/>
  <c r="L1996" i="1"/>
  <c r="P2846" i="1"/>
  <c r="H6427" i="1"/>
  <c r="U1408" i="1"/>
  <c r="L129" i="1"/>
  <c r="U5565" i="1"/>
  <c r="T6135" i="1"/>
  <c r="P5921" i="1"/>
  <c r="H4147" i="1"/>
  <c r="K778" i="1"/>
  <c r="H885" i="1"/>
  <c r="I1702" i="1"/>
  <c r="P3704" i="1"/>
  <c r="P1237" i="1"/>
  <c r="F1344" i="1"/>
  <c r="K3359" i="1"/>
  <c r="K8211" i="1"/>
  <c r="F3843" i="1"/>
  <c r="H1079" i="1"/>
  <c r="N4737" i="1"/>
  <c r="H2898" i="1"/>
  <c r="K323" i="1"/>
  <c r="V752" i="1"/>
  <c r="K992" i="1"/>
  <c r="H4726" i="1"/>
  <c r="K6696" i="1"/>
  <c r="K3841" i="1"/>
  <c r="T3667" i="1"/>
  <c r="J5636" i="1"/>
  <c r="J6340" i="1"/>
  <c r="L5768" i="1"/>
  <c r="P4265" i="1"/>
  <c r="L2390" i="1"/>
  <c r="M2832" i="1"/>
  <c r="L3247" i="1"/>
  <c r="M6337" i="1"/>
  <c r="F1900" i="1"/>
  <c r="L386" i="1"/>
  <c r="H3618" i="1"/>
  <c r="L5219" i="1"/>
  <c r="I6878" i="1"/>
  <c r="U3403" i="1"/>
  <c r="K3051" i="1"/>
  <c r="P5708" i="1"/>
  <c r="K3379" i="1"/>
  <c r="L8312" i="1"/>
  <c r="M4225" i="1"/>
  <c r="K5033" i="1"/>
  <c r="U2680" i="1"/>
  <c r="L6472" i="1"/>
  <c r="K464" i="1"/>
  <c r="K2686" i="1"/>
  <c r="N6029" i="1"/>
  <c r="M3741" i="1"/>
  <c r="H8100" i="1"/>
  <c r="J5201" i="1"/>
  <c r="M7969" i="1"/>
  <c r="K3866" i="1"/>
  <c r="N2060" i="1"/>
  <c r="H5369" i="1"/>
  <c r="P3479" i="1"/>
  <c r="N2161" i="1"/>
  <c r="N5471" i="1"/>
  <c r="P5490" i="1"/>
  <c r="H2623" i="1"/>
  <c r="T174" i="1"/>
  <c r="P4854" i="1"/>
  <c r="L5287" i="1"/>
  <c r="U6315" i="1"/>
  <c r="F4372" i="1"/>
  <c r="U6613" i="1"/>
  <c r="K3430" i="1"/>
  <c r="U4389" i="1"/>
  <c r="N1974" i="1"/>
  <c r="L1638" i="1"/>
  <c r="V5898" i="1"/>
  <c r="T4713" i="1"/>
  <c r="L5746" i="1"/>
  <c r="K5263" i="1"/>
  <c r="U3307" i="1"/>
  <c r="N3296" i="1"/>
  <c r="V1575" i="1"/>
  <c r="N5858" i="1"/>
  <c r="F6732" i="1"/>
  <c r="K6526" i="1"/>
  <c r="P6032" i="1"/>
  <c r="H5422" i="1"/>
  <c r="J1813" i="1"/>
  <c r="V1300" i="1"/>
  <c r="T5934" i="1"/>
  <c r="K5605" i="1"/>
  <c r="K8003" i="1"/>
  <c r="F5101" i="1"/>
  <c r="M5711" i="1"/>
  <c r="P6994" i="1"/>
  <c r="L4253" i="1"/>
  <c r="J1405" i="1"/>
  <c r="K1004" i="1"/>
  <c r="H5922" i="1"/>
  <c r="K5707" i="1"/>
  <c r="P5093" i="1"/>
  <c r="J5971" i="1"/>
  <c r="L1998" i="1"/>
  <c r="K877" i="1"/>
  <c r="F4691" i="1"/>
  <c r="K4419" i="1"/>
  <c r="F2250" i="1"/>
  <c r="N6390" i="1"/>
  <c r="L871" i="1"/>
  <c r="P7218" i="1"/>
  <c r="V5767" i="1"/>
  <c r="L3795" i="1"/>
  <c r="J8284" i="1"/>
  <c r="I6915" i="1"/>
  <c r="L8098" i="1"/>
  <c r="L6997" i="1"/>
  <c r="P3585" i="1"/>
  <c r="T3788" i="1"/>
  <c r="F6823" i="1"/>
  <c r="K8008" i="1"/>
  <c r="J351" i="1"/>
  <c r="U6323" i="1"/>
  <c r="J5318" i="1"/>
  <c r="L7445" i="1"/>
  <c r="K7253" i="1"/>
  <c r="U3926" i="1"/>
  <c r="F6040" i="1"/>
  <c r="L3204" i="1"/>
  <c r="F6294" i="1"/>
  <c r="K5920" i="1"/>
  <c r="P633" i="1"/>
  <c r="V3128" i="1"/>
  <c r="V3643" i="1"/>
  <c r="T5390" i="1"/>
  <c r="L202" i="1"/>
  <c r="K2700" i="1"/>
  <c r="H7323" i="1"/>
  <c r="H7953" i="1"/>
  <c r="J4167" i="1"/>
  <c r="K8261" i="1"/>
  <c r="I2686" i="1"/>
  <c r="L2037" i="1"/>
  <c r="I2860" i="1"/>
  <c r="U255" i="1"/>
  <c r="N6508" i="1"/>
  <c r="M2521" i="1"/>
  <c r="P4616" i="1"/>
  <c r="F3875" i="1"/>
  <c r="K2391" i="1"/>
  <c r="P1990" i="1"/>
  <c r="J1239" i="1"/>
  <c r="K6200" i="1"/>
  <c r="K2969" i="1"/>
  <c r="I4106" i="1"/>
  <c r="U7509" i="1"/>
  <c r="L1651" i="1"/>
  <c r="M4274" i="1"/>
  <c r="F5507" i="1"/>
  <c r="K6988" i="1"/>
  <c r="L128" i="1"/>
  <c r="K3186" i="1"/>
  <c r="V1807" i="1"/>
  <c r="L8274" i="1"/>
  <c r="J2671" i="1"/>
  <c r="J1956" i="1"/>
  <c r="P7491" i="1"/>
  <c r="M5865" i="1"/>
  <c r="P6844" i="1"/>
  <c r="T5604" i="1"/>
  <c r="J4405" i="1"/>
  <c r="K6591" i="1"/>
  <c r="L5353" i="1"/>
  <c r="P4859" i="1"/>
  <c r="F3265" i="1"/>
  <c r="L861" i="1"/>
  <c r="L3787" i="1"/>
  <c r="K6139" i="1"/>
  <c r="K6121" i="1"/>
  <c r="J2703" i="1"/>
  <c r="U6347" i="1"/>
  <c r="H2986" i="1"/>
  <c r="L3416" i="1"/>
  <c r="V3634" i="1"/>
  <c r="J5254" i="1"/>
  <c r="M5894" i="1"/>
  <c r="V6364" i="1"/>
  <c r="K5086" i="1"/>
  <c r="I1892" i="1"/>
  <c r="I5671" i="1"/>
  <c r="P3153" i="1"/>
  <c r="M1902" i="1"/>
  <c r="M4579" i="1"/>
  <c r="I2870" i="1"/>
  <c r="V6730" i="1"/>
  <c r="T3997" i="1"/>
  <c r="K1842" i="1"/>
  <c r="K4891" i="1"/>
  <c r="T2712" i="1"/>
  <c r="L4199" i="1"/>
  <c r="F4915" i="1"/>
  <c r="F4301" i="1"/>
  <c r="H1039" i="1"/>
  <c r="K66" i="1"/>
  <c r="M2455" i="1"/>
  <c r="K8246" i="1"/>
  <c r="U1327" i="1"/>
  <c r="I4775" i="1"/>
  <c r="T5167" i="1"/>
  <c r="V5794" i="1"/>
  <c r="J3276" i="1"/>
  <c r="K7844" i="1"/>
  <c r="U6188" i="1"/>
  <c r="M6088" i="1"/>
  <c r="I3307" i="1"/>
  <c r="J5935" i="1"/>
  <c r="N5607" i="1"/>
  <c r="V2426" i="1"/>
  <c r="M3107" i="1"/>
  <c r="K3719" i="1"/>
  <c r="I2380" i="1"/>
  <c r="T4254" i="1"/>
  <c r="K6553" i="1"/>
  <c r="V6544" i="1"/>
  <c r="K8286" i="1"/>
  <c r="F6783" i="1"/>
  <c r="K5231" i="1"/>
  <c r="L993" i="1"/>
  <c r="T7286" i="1"/>
  <c r="L2549" i="1"/>
  <c r="J1490" i="1"/>
  <c r="I785" i="1"/>
  <c r="L69" i="1"/>
  <c r="M1789" i="1"/>
  <c r="I2936" i="1"/>
  <c r="U4159" i="1"/>
  <c r="V1960" i="1"/>
  <c r="K37" i="1"/>
  <c r="K5899" i="1"/>
  <c r="L1845" i="1"/>
  <c r="K291" i="1"/>
  <c r="K3997" i="1"/>
  <c r="I1943" i="1"/>
  <c r="L3145" i="1"/>
  <c r="J6627" i="1"/>
  <c r="K7144" i="1"/>
  <c r="N2503" i="1"/>
  <c r="I517" i="1"/>
  <c r="F3534" i="1"/>
  <c r="U3231" i="1"/>
  <c r="M7496" i="1"/>
  <c r="U4249" i="1"/>
  <c r="P1706" i="1"/>
  <c r="P2105" i="1"/>
  <c r="K1538" i="1"/>
  <c r="F6061" i="1"/>
  <c r="K7896" i="1"/>
  <c r="V2666" i="1"/>
  <c r="L4315" i="1"/>
  <c r="N6880" i="1"/>
  <c r="H1633" i="1"/>
  <c r="K2531" i="1"/>
  <c r="J7998" i="1"/>
  <c r="K3625" i="1"/>
  <c r="J5056" i="1"/>
  <c r="I5536" i="1"/>
  <c r="J3009" i="1"/>
  <c r="K4922" i="1"/>
  <c r="T2489" i="1"/>
  <c r="L2290" i="1"/>
  <c r="I6860" i="1"/>
  <c r="M4251" i="1"/>
  <c r="F6907" i="1"/>
  <c r="H6007" i="1"/>
  <c r="K3983" i="1"/>
  <c r="U122" i="1"/>
  <c r="L3662" i="1"/>
  <c r="K4012" i="1"/>
  <c r="M7311" i="1"/>
  <c r="T6581" i="1"/>
  <c r="K4521" i="1"/>
  <c r="J5680" i="1"/>
  <c r="I4341" i="1"/>
  <c r="T6604" i="1"/>
  <c r="P6078" i="1"/>
  <c r="T1437" i="1"/>
  <c r="V4731" i="1"/>
  <c r="J6734" i="1"/>
  <c r="M474" i="1"/>
  <c r="F25" i="1"/>
  <c r="T3526" i="1"/>
  <c r="L6004" i="1"/>
  <c r="P3002" i="1"/>
  <c r="K3680" i="1"/>
  <c r="H7252" i="1"/>
  <c r="I7287" i="1"/>
  <c r="M6100" i="1"/>
  <c r="M6347" i="1"/>
  <c r="K2016" i="1"/>
  <c r="N1580" i="1"/>
  <c r="F7016" i="1"/>
  <c r="L1363" i="1"/>
  <c r="L1174" i="1"/>
  <c r="K3579" i="1"/>
  <c r="I5437" i="1"/>
  <c r="K3897" i="1"/>
  <c r="L1973" i="1"/>
  <c r="T4837" i="1"/>
  <c r="I7002" i="1"/>
  <c r="M4793" i="1"/>
  <c r="T5941" i="1"/>
  <c r="K5624" i="1"/>
  <c r="H6871" i="1"/>
  <c r="U1329" i="1"/>
  <c r="N2324" i="1"/>
  <c r="K6109" i="1"/>
  <c r="F2340" i="1"/>
  <c r="H2030" i="1"/>
  <c r="T4511" i="1"/>
  <c r="K3341" i="1"/>
  <c r="M1487" i="1"/>
  <c r="K6536" i="1"/>
  <c r="P5868" i="1"/>
  <c r="V792" i="1"/>
  <c r="N4635" i="1"/>
  <c r="K198" i="1"/>
  <c r="K3861" i="1"/>
  <c r="L475" i="1"/>
  <c r="U7838" i="1"/>
  <c r="T63" i="1"/>
  <c r="K375" i="1"/>
  <c r="K5240" i="1"/>
  <c r="K6368" i="1"/>
  <c r="U4876" i="1"/>
  <c r="I4213" i="1"/>
  <c r="K8182" i="1"/>
  <c r="U6476" i="1"/>
  <c r="F1668" i="1"/>
  <c r="J6160" i="1"/>
  <c r="H6072" i="1"/>
  <c r="F5769" i="1"/>
  <c r="T61" i="1"/>
  <c r="J8012" i="1"/>
  <c r="K2143" i="1"/>
  <c r="N2492" i="1"/>
  <c r="K3124" i="1"/>
  <c r="K4490" i="1"/>
  <c r="P2209" i="1"/>
  <c r="K5383" i="1"/>
  <c r="N1249" i="1"/>
  <c r="N5985" i="1"/>
  <c r="N255" i="1"/>
  <c r="L2060" i="1"/>
  <c r="T3229" i="1"/>
  <c r="K8291" i="1"/>
  <c r="F1461" i="1"/>
  <c r="K1957" i="1"/>
  <c r="L6368" i="1"/>
  <c r="L490" i="1"/>
  <c r="K3126" i="1"/>
  <c r="U2876" i="1"/>
  <c r="P4907" i="1"/>
  <c r="K1141" i="1"/>
  <c r="F614" i="1"/>
  <c r="T6249" i="1"/>
  <c r="I104" i="1"/>
  <c r="J6078" i="1"/>
  <c r="F1413" i="1"/>
  <c r="J3780" i="1"/>
  <c r="H6815" i="1"/>
  <c r="L3269" i="1"/>
  <c r="P2340" i="1"/>
  <c r="P3460" i="1"/>
  <c r="K3826" i="1"/>
  <c r="K1938" i="1"/>
  <c r="K1441" i="1"/>
  <c r="V7120" i="1"/>
  <c r="F4896" i="1"/>
  <c r="U899" i="1"/>
  <c r="U3900" i="1"/>
  <c r="N3997" i="1"/>
  <c r="U3381" i="1"/>
  <c r="L4251" i="1"/>
  <c r="H5923" i="1"/>
  <c r="L1366" i="1"/>
  <c r="M5347" i="1"/>
  <c r="L5309" i="1"/>
  <c r="K8258" i="1"/>
  <c r="L801" i="1"/>
  <c r="L6112" i="1"/>
  <c r="L7078" i="1"/>
  <c r="K6089" i="1"/>
  <c r="I5425" i="1"/>
  <c r="U6971" i="1"/>
  <c r="V6095" i="1"/>
  <c r="P5894" i="1"/>
  <c r="F3668" i="1"/>
  <c r="L6772" i="1"/>
  <c r="P6704" i="1"/>
  <c r="L1843" i="1"/>
  <c r="K5625" i="1"/>
  <c r="H4211" i="1"/>
  <c r="L8194" i="1"/>
  <c r="H1690" i="1"/>
  <c r="N2485" i="1"/>
  <c r="F2531" i="1"/>
  <c r="T2493" i="1"/>
  <c r="H4179" i="1"/>
  <c r="V3160" i="1"/>
  <c r="K2650" i="1"/>
  <c r="U603" i="1"/>
  <c r="V4110" i="1"/>
  <c r="N2792" i="1"/>
  <c r="P1445" i="1"/>
  <c r="K2043" i="1"/>
  <c r="F4991" i="1"/>
  <c r="J3585" i="1"/>
  <c r="J6270" i="1"/>
  <c r="N4560" i="1"/>
  <c r="N6230" i="1"/>
  <c r="F5346" i="1"/>
  <c r="M8108" i="1"/>
  <c r="P720" i="1"/>
  <c r="F1438" i="1"/>
  <c r="K7461" i="1"/>
  <c r="V1269" i="1"/>
  <c r="F1457" i="1"/>
  <c r="K4137" i="1"/>
  <c r="V6703" i="1"/>
  <c r="V4394" i="1"/>
  <c r="V1920" i="1"/>
  <c r="L1388" i="1"/>
  <c r="P5156" i="1"/>
  <c r="T1362" i="1"/>
  <c r="I7719" i="1"/>
  <c r="L5810" i="1"/>
  <c r="M4688" i="1"/>
  <c r="J173" i="1"/>
  <c r="J5061" i="1"/>
  <c r="K1146" i="1"/>
  <c r="H4601" i="1"/>
  <c r="N7075" i="1"/>
  <c r="F5284" i="1"/>
  <c r="K118" i="1"/>
  <c r="P6223" i="1"/>
  <c r="V5155" i="1"/>
  <c r="P5245" i="1"/>
  <c r="K1134" i="1"/>
  <c r="L4005" i="1"/>
  <c r="L365" i="1"/>
  <c r="K5042" i="1"/>
  <c r="K3619" i="1"/>
  <c r="V5999" i="1"/>
  <c r="P2631" i="1"/>
  <c r="U2679" i="1"/>
  <c r="L6224" i="1"/>
  <c r="I2052" i="1"/>
  <c r="L1802" i="1"/>
  <c r="K5297" i="1"/>
  <c r="T180" i="1"/>
  <c r="F4924" i="1"/>
  <c r="K4162" i="1"/>
  <c r="K3602" i="1"/>
  <c r="L563" i="1"/>
  <c r="K4251" i="1"/>
  <c r="K6865" i="1"/>
  <c r="U3368" i="1"/>
  <c r="L2746" i="1"/>
  <c r="K6547" i="1"/>
  <c r="V6283" i="1"/>
  <c r="K416" i="1"/>
  <c r="N6413" i="1"/>
  <c r="K1037" i="1"/>
  <c r="L3485" i="1"/>
  <c r="L6103" i="1"/>
  <c r="K8090" i="1"/>
  <c r="K4437" i="1"/>
  <c r="T7279" i="1"/>
  <c r="J952" i="1"/>
  <c r="M6899" i="1"/>
  <c r="K6636" i="1"/>
  <c r="L7170" i="1"/>
  <c r="T7840" i="1"/>
  <c r="K953" i="1"/>
  <c r="M6144" i="1"/>
  <c r="K443" i="1"/>
  <c r="U1115" i="1"/>
  <c r="K4300" i="1"/>
  <c r="H3677" i="1"/>
  <c r="K1163" i="1"/>
  <c r="H4740" i="1"/>
  <c r="K7420" i="1"/>
  <c r="L5627" i="1"/>
  <c r="F1278" i="1"/>
  <c r="N1348" i="1"/>
  <c r="M4499" i="1"/>
  <c r="V8346" i="1"/>
  <c r="N6777" i="1"/>
  <c r="F2711" i="1"/>
  <c r="U4993" i="1"/>
  <c r="U2402" i="1"/>
  <c r="K2130" i="1"/>
  <c r="L3526" i="1"/>
  <c r="P5891" i="1"/>
  <c r="K7413" i="1"/>
  <c r="M6412" i="1"/>
  <c r="I3952" i="1"/>
  <c r="L7361" i="1"/>
  <c r="K6590" i="1"/>
  <c r="N4094" i="1"/>
  <c r="L374" i="1"/>
  <c r="N132" i="1"/>
  <c r="T5508" i="1"/>
  <c r="H5619" i="1"/>
  <c r="J33" i="1"/>
  <c r="M2205" i="1"/>
  <c r="L1519" i="1"/>
  <c r="L2896" i="1"/>
  <c r="H4626" i="1"/>
  <c r="L120" i="1"/>
  <c r="H3054" i="1"/>
  <c r="T3420" i="1"/>
  <c r="H573" i="1"/>
  <c r="K4982" i="1"/>
  <c r="J5123" i="1"/>
  <c r="L6138" i="1"/>
  <c r="P2242" i="1"/>
  <c r="K272" i="1"/>
  <c r="T3138" i="1"/>
  <c r="K1093" i="1"/>
  <c r="K786" i="1"/>
  <c r="T8064" i="1"/>
  <c r="L7998" i="1"/>
  <c r="V5377" i="1"/>
  <c r="N1710" i="1"/>
  <c r="P50" i="1"/>
  <c r="H3249" i="1"/>
  <c r="H6423" i="1"/>
  <c r="M6132" i="1"/>
  <c r="K6311" i="1"/>
  <c r="N5619" i="1"/>
  <c r="K5328" i="1"/>
  <c r="L3392" i="1"/>
  <c r="M3104" i="1"/>
  <c r="T4130" i="1"/>
  <c r="U2102" i="1"/>
  <c r="K4776" i="1"/>
  <c r="K3718" i="1"/>
  <c r="K4472" i="1"/>
  <c r="K2317" i="1"/>
  <c r="K6095" i="1"/>
  <c r="K2808" i="1"/>
  <c r="L6492" i="1"/>
  <c r="L4402" i="1"/>
  <c r="N2672" i="1"/>
  <c r="K3519" i="1"/>
  <c r="F5007" i="1"/>
  <c r="K4809" i="1"/>
  <c r="J3823" i="1"/>
  <c r="I443" i="1"/>
  <c r="I4116" i="1"/>
  <c r="L7380" i="1"/>
  <c r="L716" i="1"/>
  <c r="P144" i="1"/>
  <c r="M5797" i="1"/>
  <c r="M397" i="1"/>
  <c r="J6623" i="1"/>
  <c r="K6417" i="1"/>
  <c r="N5469" i="1"/>
  <c r="L7564" i="1"/>
  <c r="J7687" i="1"/>
  <c r="F5727" i="1"/>
  <c r="L5820" i="1"/>
  <c r="H6568" i="1"/>
  <c r="L3316" i="1"/>
  <c r="J7589" i="1"/>
  <c r="K5518" i="1"/>
  <c r="J374" i="1"/>
  <c r="J3741" i="1"/>
  <c r="P6481" i="1"/>
  <c r="F4268" i="1"/>
  <c r="L6571" i="1"/>
  <c r="U6046" i="1"/>
  <c r="J2346" i="1"/>
  <c r="P3920" i="1"/>
  <c r="L7397" i="1"/>
  <c r="V7014" i="1"/>
  <c r="K1365" i="1"/>
  <c r="H7387" i="1"/>
  <c r="P5988" i="1"/>
  <c r="V3236" i="1"/>
  <c r="K5939" i="1"/>
  <c r="K3800" i="1"/>
  <c r="T7344" i="1"/>
  <c r="L4862" i="1"/>
  <c r="U7336" i="1"/>
  <c r="K7101" i="1"/>
  <c r="N1384" i="1"/>
  <c r="N3190" i="1"/>
  <c r="I2115" i="1"/>
  <c r="N4389" i="1"/>
  <c r="L5754" i="1"/>
  <c r="H3310" i="1"/>
  <c r="L7408" i="1"/>
  <c r="J4759" i="1"/>
  <c r="T7039" i="1"/>
  <c r="U24" i="1"/>
  <c r="L5541" i="1"/>
  <c r="U2927" i="1"/>
  <c r="V2406" i="1"/>
  <c r="J3046" i="1"/>
  <c r="L5588" i="1"/>
  <c r="L4109" i="1"/>
  <c r="V7998" i="1"/>
  <c r="K5474" i="1"/>
  <c r="K5376" i="1"/>
  <c r="U4669" i="1"/>
  <c r="K573" i="1"/>
  <c r="V5703" i="1"/>
  <c r="P1602" i="1"/>
  <c r="T6291" i="1"/>
  <c r="K8238" i="1"/>
  <c r="L5460" i="1"/>
  <c r="L7000" i="1"/>
  <c r="F5155" i="1"/>
  <c r="L1989" i="1"/>
  <c r="K7138" i="1"/>
  <c r="U813" i="1"/>
  <c r="L591" i="1"/>
  <c r="K7149" i="1"/>
  <c r="K5636" i="1"/>
  <c r="P1195" i="1"/>
  <c r="H1417" i="1"/>
  <c r="K1907" i="1"/>
  <c r="H2722" i="1"/>
  <c r="P1946" i="1"/>
  <c r="H2094" i="1"/>
  <c r="V2526" i="1"/>
  <c r="J5607" i="1"/>
  <c r="K3924" i="1"/>
  <c r="K1570" i="1"/>
  <c r="K7852" i="1"/>
  <c r="J729" i="1"/>
  <c r="M4538" i="1"/>
  <c r="L4457" i="1"/>
  <c r="F2208" i="1"/>
  <c r="U2276" i="1"/>
  <c r="T5283" i="1"/>
  <c r="N1397" i="1"/>
  <c r="K1032" i="1"/>
  <c r="P5690" i="1"/>
  <c r="V6023" i="1"/>
  <c r="L599" i="1"/>
  <c r="L3418" i="1"/>
  <c r="K137" i="1"/>
  <c r="H61" i="1"/>
  <c r="J5950" i="1"/>
  <c r="L6890" i="1"/>
  <c r="N3129" i="1"/>
  <c r="V1305" i="1"/>
  <c r="L842" i="1"/>
  <c r="K3813" i="1"/>
  <c r="K6784" i="1"/>
  <c r="V5271" i="1"/>
  <c r="K5055" i="1"/>
  <c r="V6566" i="1"/>
  <c r="M3506" i="1"/>
  <c r="P2184" i="1"/>
  <c r="F2977" i="1"/>
  <c r="L3294" i="1"/>
  <c r="V5464" i="1"/>
  <c r="L6698" i="1"/>
  <c r="L5098" i="1"/>
  <c r="I1147" i="1"/>
  <c r="P2686" i="1"/>
  <c r="V1947" i="1"/>
  <c r="K1055" i="1"/>
  <c r="J6655" i="1"/>
  <c r="K6930" i="1"/>
  <c r="P6461" i="1"/>
  <c r="M4054" i="1"/>
  <c r="U2789" i="1"/>
  <c r="P3526" i="1"/>
  <c r="K881" i="1"/>
  <c r="T2347" i="1"/>
  <c r="N6060" i="1"/>
  <c r="J6114" i="1"/>
  <c r="K3531" i="1"/>
  <c r="I2677" i="1"/>
  <c r="V351" i="1"/>
  <c r="K4617" i="1"/>
  <c r="P3967" i="1"/>
  <c r="M4885" i="1"/>
  <c r="U699" i="1"/>
  <c r="L7545" i="1"/>
  <c r="L860" i="1"/>
  <c r="K2741" i="1"/>
  <c r="V2677" i="1"/>
  <c r="K2950" i="1"/>
  <c r="K5597" i="1"/>
  <c r="I4695" i="1"/>
  <c r="V6348" i="1"/>
  <c r="V1704" i="1"/>
  <c r="K3891" i="1"/>
  <c r="L6573" i="1"/>
  <c r="J4275" i="1"/>
  <c r="K6753" i="1"/>
  <c r="L1191" i="1"/>
  <c r="F4845" i="1"/>
  <c r="P1286" i="1"/>
  <c r="I7985" i="1"/>
  <c r="K795" i="1"/>
  <c r="L6361" i="1"/>
  <c r="J1207" i="1"/>
  <c r="K6507" i="1"/>
  <c r="I2869" i="1"/>
  <c r="J4435" i="1"/>
  <c r="K3842" i="1"/>
  <c r="M6543" i="1"/>
  <c r="M2446" i="1"/>
  <c r="K2722" i="1"/>
  <c r="L2394" i="1"/>
  <c r="T3278" i="1"/>
  <c r="V3229" i="1"/>
  <c r="L1459" i="1"/>
  <c r="K5400" i="1"/>
  <c r="K2246" i="1"/>
  <c r="H6458" i="1"/>
  <c r="L5516" i="1"/>
  <c r="U6608" i="1"/>
  <c r="I6021" i="1"/>
  <c r="P538" i="1"/>
  <c r="I3504" i="1"/>
  <c r="H6340" i="1"/>
  <c r="F1599" i="1"/>
  <c r="K4844" i="1"/>
  <c r="K1137" i="1"/>
  <c r="F1580" i="1"/>
  <c r="L5982" i="1"/>
  <c r="H3636" i="1"/>
  <c r="I3575" i="1"/>
  <c r="U1934" i="1"/>
  <c r="K6364" i="1"/>
  <c r="K6113" i="1"/>
  <c r="U5134" i="1"/>
  <c r="L6380" i="1"/>
  <c r="N5892" i="1"/>
  <c r="H6644" i="1"/>
  <c r="K1063" i="1"/>
  <c r="K7017" i="1"/>
  <c r="K6024" i="1"/>
  <c r="I4315" i="1"/>
  <c r="P5496" i="1"/>
  <c r="T3614" i="1"/>
  <c r="I4643" i="1"/>
  <c r="U8039" i="1"/>
  <c r="K156" i="1"/>
  <c r="N4435" i="1"/>
  <c r="H2356" i="1"/>
  <c r="J6985" i="1"/>
  <c r="L7853" i="1"/>
  <c r="M6286" i="1"/>
  <c r="I2653" i="1"/>
  <c r="V311" i="1"/>
  <c r="L3958" i="1"/>
  <c r="N650" i="1"/>
  <c r="U1697" i="1"/>
  <c r="K7639" i="1"/>
  <c r="H5877" i="1"/>
  <c r="V1830" i="1"/>
  <c r="H6894" i="1"/>
  <c r="L5805" i="1"/>
  <c r="L2440" i="1"/>
  <c r="K1659" i="1"/>
  <c r="K4940" i="1"/>
  <c r="U2548" i="1"/>
  <c r="K3364" i="1"/>
  <c r="K2013" i="1"/>
  <c r="T4495" i="1"/>
  <c r="L2025" i="1"/>
  <c r="J2731" i="1"/>
  <c r="V6821" i="1"/>
  <c r="T6052" i="1"/>
  <c r="I2270" i="1"/>
  <c r="T3195" i="1"/>
  <c r="H4577" i="1"/>
  <c r="K3404" i="1"/>
  <c r="H1696" i="1"/>
  <c r="N2462" i="1"/>
  <c r="H4517" i="1"/>
  <c r="L1793" i="1"/>
  <c r="J6305" i="1"/>
  <c r="V1731" i="1"/>
  <c r="J6858" i="1"/>
  <c r="N6682" i="1"/>
  <c r="J5295" i="1"/>
  <c r="H382" i="1"/>
  <c r="V7420" i="1"/>
  <c r="L5001" i="1"/>
  <c r="L3223" i="1"/>
  <c r="M4345" i="1"/>
  <c r="V4713" i="1"/>
  <c r="M538" i="1"/>
  <c r="K6675" i="1"/>
  <c r="K4306" i="1"/>
  <c r="F6587" i="1"/>
  <c r="K4581" i="1"/>
  <c r="J786" i="1"/>
  <c r="M5761" i="1"/>
  <c r="N5403" i="1"/>
  <c r="H5845" i="1"/>
  <c r="K8328" i="1"/>
  <c r="T6480" i="1"/>
  <c r="M5103" i="1"/>
  <c r="L3011" i="1"/>
  <c r="V3588" i="1"/>
  <c r="U3968" i="1"/>
  <c r="K5167" i="1"/>
  <c r="P6083" i="1"/>
  <c r="L684" i="1"/>
  <c r="L6298" i="1"/>
  <c r="M2990" i="1"/>
  <c r="T1284" i="1"/>
  <c r="U6872" i="1"/>
  <c r="F1088" i="1"/>
  <c r="K6496" i="1"/>
  <c r="L1975" i="1"/>
  <c r="V4483" i="1"/>
  <c r="L784" i="1"/>
  <c r="L2880" i="1"/>
  <c r="K6405" i="1"/>
  <c r="K8335" i="1"/>
  <c r="U4306" i="1"/>
  <c r="N2722" i="1"/>
  <c r="F5666" i="1"/>
  <c r="F8273" i="1"/>
  <c r="H5418" i="1"/>
  <c r="K4962" i="1"/>
  <c r="K5949" i="1"/>
  <c r="I3346" i="1"/>
  <c r="U1306" i="1"/>
  <c r="N1126" i="1"/>
  <c r="I5061" i="1"/>
  <c r="F5097" i="1"/>
  <c r="U2403" i="1"/>
  <c r="I3727" i="1"/>
  <c r="F4723" i="1"/>
  <c r="K8231" i="1"/>
  <c r="L5676" i="1"/>
  <c r="H3449" i="1"/>
  <c r="K5275" i="1"/>
  <c r="F5581" i="1"/>
  <c r="H5155" i="1"/>
  <c r="I2347" i="1"/>
  <c r="N2735" i="1"/>
  <c r="K3282" i="1"/>
  <c r="J2622" i="1"/>
  <c r="L5775" i="1"/>
  <c r="K3892" i="1"/>
  <c r="H3403" i="1"/>
  <c r="K3959" i="1"/>
  <c r="L6272" i="1"/>
  <c r="T6318" i="1"/>
  <c r="L5342" i="1"/>
  <c r="P2988" i="1"/>
  <c r="J5461" i="1"/>
  <c r="K2742" i="1"/>
  <c r="L4288" i="1"/>
  <c r="K2277" i="1"/>
  <c r="K5824" i="1"/>
  <c r="M928" i="1"/>
  <c r="J3000" i="1"/>
  <c r="V4246" i="1"/>
  <c r="L285" i="1"/>
  <c r="U3128" i="1"/>
  <c r="V2616" i="1"/>
  <c r="T5892" i="1"/>
  <c r="F5049" i="1"/>
  <c r="L6960" i="1"/>
  <c r="L869" i="1"/>
  <c r="L6585" i="1"/>
  <c r="J5265" i="1"/>
  <c r="K3955" i="1"/>
  <c r="K4687" i="1"/>
  <c r="H8049" i="1"/>
  <c r="K1367" i="1"/>
  <c r="K3478" i="1"/>
  <c r="K8279" i="1"/>
  <c r="F6366" i="1"/>
  <c r="U5915" i="1"/>
  <c r="L420" i="1"/>
  <c r="J4270" i="1"/>
  <c r="U1690" i="1"/>
  <c r="N6120" i="1"/>
  <c r="N632" i="1"/>
  <c r="L929" i="1"/>
  <c r="L3123" i="1"/>
  <c r="K5443" i="1"/>
  <c r="I4581" i="1"/>
  <c r="H5521" i="1"/>
  <c r="K2429" i="1"/>
  <c r="I4778" i="1"/>
  <c r="K6333" i="1"/>
  <c r="L589" i="1"/>
  <c r="U3177" i="1"/>
  <c r="J4323" i="1"/>
  <c r="I2614" i="1"/>
  <c r="L3427" i="1"/>
  <c r="L360" i="1"/>
  <c r="T2876" i="1"/>
  <c r="F6458" i="1"/>
  <c r="M1455" i="1"/>
  <c r="L960" i="1"/>
  <c r="F7540" i="1"/>
  <c r="K2591" i="1"/>
  <c r="K5507" i="1"/>
  <c r="L3484" i="1"/>
  <c r="K3714" i="1"/>
  <c r="T1525" i="1"/>
  <c r="K3397" i="1"/>
  <c r="F6124" i="1"/>
  <c r="T2250" i="1"/>
  <c r="J5168" i="1"/>
  <c r="I1626" i="1"/>
  <c r="V1064" i="1"/>
  <c r="N4370" i="1"/>
  <c r="T1360" i="1"/>
  <c r="K5968" i="1"/>
  <c r="L2665" i="1"/>
  <c r="F7229" i="1"/>
  <c r="L8013" i="1"/>
  <c r="J2552" i="1"/>
  <c r="F4557" i="1"/>
  <c r="U5061" i="1"/>
  <c r="L3810" i="1"/>
  <c r="J3271" i="1"/>
  <c r="K7404" i="1"/>
  <c r="J3171" i="1"/>
  <c r="J2723" i="1"/>
  <c r="U6489" i="1"/>
  <c r="V609" i="1"/>
  <c r="K2160" i="1"/>
  <c r="P6269" i="1"/>
  <c r="U6907" i="1"/>
  <c r="K751" i="1"/>
  <c r="T386" i="1"/>
  <c r="H1699" i="1"/>
  <c r="M8308" i="1"/>
  <c r="P4250" i="1"/>
  <c r="L4595" i="1"/>
  <c r="F7295" i="1"/>
  <c r="P7001" i="1"/>
  <c r="F3382" i="1"/>
  <c r="N6486" i="1"/>
  <c r="M3957" i="1"/>
  <c r="T4502" i="1"/>
  <c r="K6702" i="1"/>
  <c r="N2977" i="1"/>
  <c r="K2956" i="1"/>
  <c r="K5961" i="1"/>
  <c r="N6585" i="1"/>
  <c r="K7273" i="1"/>
  <c r="K3803" i="1"/>
  <c r="K2906" i="1"/>
  <c r="L5329" i="1"/>
  <c r="L7327" i="1"/>
  <c r="K1736" i="1"/>
  <c r="K2236" i="1"/>
  <c r="H4008" i="1"/>
  <c r="K3988" i="1"/>
  <c r="K4007" i="1"/>
  <c r="F8100" i="1"/>
  <c r="K8146" i="1"/>
  <c r="K5563" i="1"/>
  <c r="L2016" i="1"/>
  <c r="K5255" i="1"/>
  <c r="L2098" i="1"/>
  <c r="I6410" i="1"/>
  <c r="K5469" i="1"/>
  <c r="L4733" i="1"/>
  <c r="T5287" i="1"/>
  <c r="M3980" i="1"/>
  <c r="M3900" i="1"/>
  <c r="T5016" i="1"/>
  <c r="K5894" i="1"/>
  <c r="K4784" i="1"/>
  <c r="M3772" i="1"/>
  <c r="U6710" i="1"/>
  <c r="F4380" i="1"/>
  <c r="F2644" i="1"/>
  <c r="N3192" i="1"/>
  <c r="N3560" i="1"/>
  <c r="T1934" i="1"/>
  <c r="N4279" i="1"/>
  <c r="I5739" i="1"/>
  <c r="H955" i="1"/>
  <c r="L5348" i="1"/>
  <c r="J4468" i="1"/>
  <c r="T5527" i="1"/>
  <c r="M7168" i="1"/>
  <c r="F3053" i="1"/>
  <c r="J2514" i="1"/>
  <c r="J5662" i="1"/>
  <c r="I7284" i="1"/>
  <c r="L969" i="1"/>
  <c r="K2651" i="1"/>
  <c r="H2460" i="1"/>
  <c r="H5941" i="1"/>
  <c r="N2105" i="1"/>
  <c r="M949" i="1"/>
  <c r="H123" i="1"/>
  <c r="H5570" i="1"/>
  <c r="V456" i="1"/>
  <c r="H1784" i="1"/>
  <c r="K3657" i="1"/>
  <c r="K5428" i="1"/>
  <c r="U7148" i="1"/>
  <c r="L498" i="1"/>
  <c r="P7353" i="1"/>
  <c r="T310" i="1"/>
  <c r="M5498" i="1"/>
  <c r="K1924" i="1"/>
  <c r="L2456" i="1"/>
  <c r="P7196" i="1"/>
  <c r="I2772" i="1"/>
  <c r="U7953" i="1"/>
  <c r="M4348" i="1"/>
  <c r="L5159" i="1"/>
  <c r="L6057" i="1"/>
  <c r="U1881" i="1"/>
  <c r="M1306" i="1"/>
  <c r="T3034" i="1"/>
  <c r="K1606" i="1"/>
  <c r="F6769" i="1"/>
  <c r="L1952" i="1"/>
  <c r="L6147" i="1"/>
  <c r="J3893" i="1"/>
  <c r="I5775" i="1"/>
  <c r="N3381" i="1"/>
  <c r="M2466" i="1"/>
  <c r="K7567" i="1"/>
  <c r="M4834" i="1"/>
  <c r="J7857" i="1"/>
  <c r="T2339" i="1"/>
  <c r="I255" i="1"/>
  <c r="L3113" i="1"/>
  <c r="L1350" i="1"/>
  <c r="M4981" i="1"/>
  <c r="M2986" i="1"/>
  <c r="P6150" i="1"/>
  <c r="M6841" i="1"/>
  <c r="L1017" i="1"/>
  <c r="K6053" i="1"/>
  <c r="F6139" i="1"/>
  <c r="H1427" i="1"/>
  <c r="L4447" i="1"/>
  <c r="L7970" i="1"/>
  <c r="J1840" i="1"/>
  <c r="N6173" i="1"/>
  <c r="T2898" i="1"/>
  <c r="M1385" i="1"/>
  <c r="I4011" i="1"/>
  <c r="V5953" i="1"/>
  <c r="K6014" i="1"/>
  <c r="L5673" i="1"/>
  <c r="K1464" i="1"/>
  <c r="F5745" i="1"/>
  <c r="T1015" i="1"/>
  <c r="T5270" i="1"/>
  <c r="I5307" i="1"/>
  <c r="I5839" i="1"/>
  <c r="I1990" i="1"/>
  <c r="T3780" i="1"/>
  <c r="K3401" i="1"/>
  <c r="H2166" i="1"/>
  <c r="L3688" i="1"/>
  <c r="T4497" i="1"/>
  <c r="K5540" i="1"/>
  <c r="K4336" i="1"/>
  <c r="T6100" i="1"/>
  <c r="J1924" i="1"/>
  <c r="K7474" i="1"/>
  <c r="F6655" i="1"/>
  <c r="K4083" i="1"/>
  <c r="N8034" i="1"/>
  <c r="K4548" i="1"/>
  <c r="L7979" i="1"/>
  <c r="L652" i="1"/>
  <c r="L3695" i="1"/>
  <c r="N5155" i="1"/>
  <c r="V2687" i="1"/>
  <c r="L3177" i="1"/>
  <c r="T2774" i="1"/>
  <c r="H3041" i="1"/>
  <c r="K5746" i="1"/>
  <c r="U2888" i="1"/>
  <c r="K1494" i="1"/>
  <c r="L878" i="1"/>
  <c r="K5864" i="1"/>
  <c r="M5882" i="1"/>
  <c r="L4218" i="1"/>
  <c r="K6044" i="1"/>
  <c r="U2013" i="1"/>
  <c r="J3268" i="1"/>
  <c r="U6042" i="1"/>
  <c r="V4603" i="1"/>
  <c r="N847" i="1"/>
  <c r="K5032" i="1"/>
  <c r="L5798" i="1"/>
  <c r="H6994" i="1"/>
  <c r="K1191" i="1"/>
  <c r="L2222" i="1"/>
  <c r="K4925" i="1"/>
  <c r="H2515" i="1"/>
  <c r="K988" i="1"/>
  <c r="P2350" i="1"/>
  <c r="K6034" i="1"/>
  <c r="K7966" i="1"/>
  <c r="K11" i="1"/>
  <c r="P5580" i="1"/>
  <c r="J5046" i="1"/>
  <c r="M3515" i="1"/>
  <c r="H5428" i="1"/>
  <c r="I5027" i="1"/>
  <c r="L8018" i="1"/>
  <c r="L5955" i="1"/>
  <c r="J5691" i="1"/>
  <c r="T2519" i="1"/>
  <c r="J3438" i="1"/>
  <c r="M2717" i="1"/>
  <c r="M4703" i="1"/>
  <c r="T268" i="1"/>
  <c r="M3302" i="1"/>
  <c r="L3564" i="1"/>
  <c r="L2180" i="1"/>
  <c r="F6734" i="1"/>
  <c r="K316" i="1"/>
  <c r="L4933" i="1"/>
  <c r="L1402" i="1"/>
  <c r="K5838" i="1"/>
  <c r="K1561" i="1"/>
  <c r="L326" i="1"/>
  <c r="J3869" i="1"/>
  <c r="P5253" i="1"/>
  <c r="F4635" i="1"/>
  <c r="P3457" i="1"/>
  <c r="J6289" i="1"/>
  <c r="U5873" i="1"/>
  <c r="K2895" i="1"/>
  <c r="L5953" i="1"/>
  <c r="V3148" i="1"/>
  <c r="M5186" i="1"/>
  <c r="K3437" i="1"/>
  <c r="L3909" i="1"/>
  <c r="V826" i="1"/>
  <c r="L7153" i="1"/>
  <c r="I3888" i="1"/>
  <c r="P5958" i="1"/>
  <c r="P786" i="1"/>
  <c r="K4445" i="1"/>
  <c r="K4368" i="1"/>
  <c r="J1161" i="1"/>
  <c r="I2735" i="1"/>
  <c r="K6250" i="1"/>
  <c r="K3457" i="1"/>
  <c r="F3709" i="1"/>
  <c r="H6990" i="1"/>
  <c r="H4458" i="1"/>
  <c r="L4161" i="1"/>
  <c r="P6904" i="1"/>
  <c r="K8112" i="1"/>
  <c r="P4189" i="1"/>
  <c r="P7959" i="1"/>
  <c r="J6673" i="1"/>
  <c r="V1956" i="1"/>
  <c r="L561" i="1"/>
  <c r="H686" i="1"/>
  <c r="U2120" i="1"/>
  <c r="P6775" i="1"/>
  <c r="K1929" i="1"/>
  <c r="L6366" i="1"/>
  <c r="F3887" i="1"/>
  <c r="L7232" i="1"/>
  <c r="K709" i="1"/>
  <c r="I7099" i="1"/>
  <c r="F6092" i="1"/>
  <c r="V1725" i="1"/>
  <c r="P5702" i="1"/>
  <c r="J28" i="1"/>
  <c r="L1789" i="1"/>
  <c r="P2658" i="1"/>
  <c r="L6408" i="1"/>
  <c r="U6595" i="1"/>
  <c r="L4997" i="1"/>
  <c r="K3798" i="1"/>
  <c r="L7975" i="1"/>
  <c r="K2139" i="1"/>
  <c r="J6805" i="1"/>
  <c r="K3446" i="1"/>
  <c r="F84" i="1"/>
  <c r="L514" i="1"/>
  <c r="F4130" i="1"/>
  <c r="N5782" i="1"/>
  <c r="K5481" i="1"/>
  <c r="M7122" i="1"/>
  <c r="I7616" i="1"/>
  <c r="T4978" i="1"/>
  <c r="K1460" i="1"/>
  <c r="L7391" i="1"/>
  <c r="L7004" i="1"/>
  <c r="L142" i="1"/>
  <c r="N3658" i="1"/>
  <c r="L5448" i="1"/>
  <c r="P6703" i="1"/>
  <c r="U3145" i="1"/>
  <c r="K3733" i="1"/>
  <c r="M3210" i="1"/>
  <c r="K7512" i="1"/>
  <c r="L320" i="1"/>
  <c r="P230" i="1"/>
  <c r="M4557" i="1"/>
  <c r="H2496" i="1"/>
  <c r="K1867" i="1"/>
  <c r="M1822" i="1"/>
  <c r="U351" i="1"/>
  <c r="T3302" i="1"/>
  <c r="F2240" i="1"/>
  <c r="L1510" i="1"/>
  <c r="K3456" i="1"/>
  <c r="I1070" i="1"/>
  <c r="K1693" i="1"/>
  <c r="P5865" i="1"/>
  <c r="L679" i="1"/>
  <c r="V4594" i="1"/>
  <c r="J5931" i="1"/>
  <c r="F3962" i="1"/>
  <c r="M6548" i="1"/>
  <c r="N5267" i="1"/>
  <c r="L680" i="1"/>
  <c r="K245" i="1"/>
  <c r="K3332" i="1"/>
  <c r="F5551" i="1"/>
  <c r="L2906" i="1"/>
  <c r="K8209" i="1"/>
  <c r="U4972" i="1"/>
  <c r="L7478" i="1"/>
  <c r="J4266" i="1"/>
  <c r="K7196" i="1"/>
  <c r="P6205" i="1"/>
  <c r="P6495" i="1"/>
  <c r="I821" i="1"/>
  <c r="L166" i="1"/>
  <c r="K5008" i="1"/>
  <c r="K2368" i="1"/>
  <c r="V1297" i="1"/>
  <c r="K6912" i="1"/>
  <c r="V3966" i="1"/>
  <c r="F7322" i="1"/>
  <c r="H6655" i="1"/>
  <c r="I1648" i="1"/>
  <c r="L5462" i="1"/>
  <c r="I5922" i="1"/>
  <c r="I4860" i="1"/>
  <c r="K742" i="1"/>
  <c r="K4900" i="1"/>
  <c r="H1250" i="1"/>
  <c r="I1196" i="1"/>
  <c r="K4772" i="1"/>
  <c r="H1144" i="1"/>
  <c r="K4996" i="1"/>
  <c r="J3488" i="1"/>
  <c r="T1575" i="1"/>
  <c r="K8334" i="1"/>
  <c r="K7421" i="1"/>
  <c r="V3055" i="1"/>
  <c r="P2832" i="1"/>
  <c r="T5761" i="1"/>
  <c r="M5733" i="1"/>
  <c r="I6206" i="1"/>
  <c r="L1688" i="1"/>
  <c r="K5035" i="1"/>
  <c r="J4693" i="1"/>
  <c r="N2714" i="1"/>
  <c r="J7040" i="1"/>
  <c r="K5601" i="1"/>
  <c r="K1184" i="1"/>
  <c r="L163" i="1"/>
  <c r="U5081" i="1"/>
  <c r="L6968" i="1"/>
  <c r="L3125" i="1"/>
  <c r="V3372" i="1"/>
  <c r="U8205" i="1"/>
  <c r="K1793" i="1"/>
  <c r="U1950" i="1"/>
  <c r="K8272" i="1"/>
  <c r="K1861" i="1"/>
  <c r="K2361" i="1"/>
  <c r="K3447" i="1"/>
  <c r="I5752" i="1"/>
  <c r="U6462" i="1"/>
  <c r="L1427" i="1"/>
  <c r="L3501" i="1"/>
  <c r="K5871" i="1"/>
  <c r="T7200" i="1"/>
  <c r="V2688" i="1"/>
  <c r="F3770" i="1"/>
  <c r="J1089" i="1"/>
  <c r="M2094" i="1"/>
  <c r="K5574" i="1"/>
  <c r="J4346" i="1"/>
  <c r="K2042" i="1"/>
  <c r="P549" i="1"/>
  <c r="N3240" i="1"/>
  <c r="K5846" i="1"/>
  <c r="T696" i="1"/>
  <c r="K121" i="1"/>
  <c r="J4001" i="1"/>
  <c r="L5418" i="1"/>
  <c r="F5321" i="1"/>
  <c r="J6317" i="1"/>
  <c r="T1250" i="1"/>
  <c r="K6118" i="1"/>
  <c r="K1818" i="1"/>
  <c r="K4514" i="1"/>
  <c r="L5074" i="1"/>
  <c r="M2756" i="1"/>
  <c r="K4359" i="1"/>
  <c r="L1778" i="1"/>
  <c r="N3582" i="1"/>
  <c r="N7581" i="1"/>
  <c r="U1517" i="1"/>
  <c r="U6535" i="1"/>
  <c r="H2888" i="1"/>
  <c r="K7095" i="1"/>
  <c r="N5567" i="1"/>
  <c r="J2027" i="1"/>
  <c r="L7320" i="1"/>
  <c r="J6348" i="1"/>
  <c r="K2793" i="1"/>
  <c r="K256" i="1"/>
  <c r="P2671" i="1"/>
  <c r="M5507" i="1"/>
  <c r="L742" i="1"/>
  <c r="U5409" i="1"/>
  <c r="T2883" i="1"/>
  <c r="L5351" i="1"/>
  <c r="L2103" i="1"/>
  <c r="V3054" i="1"/>
  <c r="K596" i="1"/>
  <c r="K7861" i="1"/>
  <c r="K4001" i="1"/>
  <c r="J4642" i="1"/>
  <c r="H5243" i="1"/>
  <c r="K4476" i="1"/>
  <c r="U5316" i="1"/>
  <c r="K3613" i="1"/>
  <c r="L6433" i="1"/>
  <c r="H1580" i="1"/>
  <c r="K1819" i="1"/>
  <c r="M5492" i="1"/>
  <c r="F8029" i="1"/>
  <c r="T1906" i="1"/>
  <c r="J1911" i="1"/>
  <c r="L5180" i="1"/>
  <c r="K4458" i="1"/>
  <c r="U6230" i="1"/>
  <c r="U3702" i="1"/>
  <c r="F6320" i="1"/>
  <c r="I6545" i="1"/>
  <c r="J1627" i="1"/>
  <c r="P5684" i="1"/>
  <c r="T3000" i="1"/>
  <c r="L4071" i="1"/>
  <c r="K421" i="1"/>
  <c r="N2044" i="1"/>
  <c r="V1810" i="1"/>
  <c r="T865" i="1"/>
  <c r="K6907" i="1"/>
  <c r="K6928" i="1"/>
  <c r="J7347" i="1"/>
  <c r="K6255" i="1"/>
  <c r="K8242" i="1"/>
  <c r="K5874" i="1"/>
  <c r="M532" i="1"/>
  <c r="K5513" i="1"/>
  <c r="K6952" i="1"/>
  <c r="V5400" i="1"/>
  <c r="H5015" i="1"/>
  <c r="F5086" i="1"/>
  <c r="N4676" i="1"/>
  <c r="V7518" i="1"/>
  <c r="U3920" i="1"/>
  <c r="N7358" i="1"/>
  <c r="K5401" i="1"/>
  <c r="V1586" i="1"/>
  <c r="K284" i="1"/>
  <c r="H6756" i="1"/>
  <c r="P6952" i="1"/>
  <c r="H760" i="1"/>
  <c r="P5459" i="1"/>
  <c r="K1378" i="1"/>
  <c r="J6239" i="1"/>
  <c r="L3216" i="1"/>
  <c r="F3895" i="1"/>
  <c r="L4984" i="1"/>
  <c r="H6159" i="1"/>
  <c r="K5853" i="1"/>
  <c r="I3556" i="1"/>
  <c r="H1875" i="1"/>
  <c r="U2815" i="1"/>
  <c r="N4037" i="1"/>
  <c r="K6608" i="1"/>
  <c r="M4399" i="1"/>
  <c r="F724" i="1"/>
  <c r="I2493" i="1"/>
  <c r="H688" i="1"/>
  <c r="V551" i="1"/>
  <c r="I4613" i="1"/>
  <c r="T4405" i="1"/>
  <c r="P6002" i="1"/>
  <c r="U4231" i="1"/>
  <c r="M3502" i="1"/>
  <c r="K7296" i="1"/>
  <c r="I2821" i="1"/>
  <c r="I3855" i="1"/>
  <c r="I3705" i="1"/>
  <c r="L7934" i="1"/>
  <c r="M301" i="1"/>
  <c r="M735" i="1"/>
  <c r="H8293" i="1"/>
  <c r="T7846" i="1"/>
  <c r="T5064" i="1"/>
  <c r="I3068" i="1"/>
  <c r="K2616" i="1"/>
  <c r="P6211" i="1"/>
  <c r="J5826" i="1"/>
  <c r="N2164" i="1"/>
  <c r="U4210" i="1"/>
  <c r="N3833" i="1"/>
  <c r="N5463" i="1"/>
  <c r="H6364" i="1"/>
  <c r="I6283" i="1"/>
  <c r="N4775" i="1"/>
  <c r="H5462" i="1"/>
  <c r="L5894" i="1"/>
  <c r="K6695" i="1"/>
  <c r="L1487" i="1"/>
  <c r="N6710" i="1"/>
  <c r="H724" i="1"/>
  <c r="T2139" i="1"/>
  <c r="K7214" i="1"/>
  <c r="P3917" i="1"/>
  <c r="K4109" i="1"/>
  <c r="L6774" i="1"/>
  <c r="F937" i="1"/>
  <c r="K6516" i="1"/>
  <c r="K6086" i="1"/>
  <c r="H4268" i="1"/>
  <c r="J2680" i="1"/>
  <c r="L6535" i="1"/>
  <c r="H4168" i="1"/>
  <c r="K1958" i="1"/>
  <c r="U2015" i="1"/>
  <c r="L984" i="1"/>
  <c r="H2053" i="1"/>
  <c r="M1574" i="1"/>
  <c r="T1003" i="1"/>
  <c r="H4782" i="1"/>
  <c r="K6854" i="1"/>
  <c r="V5562" i="1"/>
  <c r="L2066" i="1"/>
  <c r="F3098" i="1"/>
  <c r="N3719" i="1"/>
  <c r="H3695" i="1"/>
  <c r="U3229" i="1"/>
  <c r="N4407" i="1"/>
  <c r="M5106" i="1"/>
  <c r="K4337" i="1"/>
  <c r="U4573" i="1"/>
  <c r="T8170" i="1"/>
  <c r="K3832" i="1"/>
  <c r="K2572" i="1"/>
  <c r="I583" i="1"/>
  <c r="T4296" i="1"/>
  <c r="K7469" i="1"/>
  <c r="H3482" i="1"/>
  <c r="L6222" i="1"/>
  <c r="V2591" i="1"/>
  <c r="I6333" i="1"/>
  <c r="H3643" i="1"/>
  <c r="T2015" i="1"/>
  <c r="P6349" i="1"/>
  <c r="I5104" i="1"/>
  <c r="P6405" i="1"/>
  <c r="M6199" i="1"/>
  <c r="P6739" i="1"/>
  <c r="K8307" i="1"/>
  <c r="F1517" i="1"/>
  <c r="T4660" i="1"/>
  <c r="U8287" i="1"/>
  <c r="K4931" i="1"/>
  <c r="I5702" i="1"/>
  <c r="L7892" i="1"/>
  <c r="K6176" i="1"/>
  <c r="L3429" i="1"/>
  <c r="K2504" i="1"/>
  <c r="J5521" i="1"/>
  <c r="V1844" i="1"/>
  <c r="P3642" i="1"/>
  <c r="H581" i="1"/>
  <c r="H4136" i="1"/>
  <c r="L899" i="1"/>
  <c r="K1149" i="1"/>
  <c r="U5602" i="1"/>
  <c r="J2379" i="1"/>
  <c r="N1338" i="1"/>
  <c r="F3202" i="1"/>
  <c r="F6476" i="1"/>
  <c r="K5717" i="1"/>
  <c r="P7004" i="1"/>
  <c r="H3908" i="1"/>
  <c r="I4105" i="1"/>
  <c r="N1294" i="1"/>
  <c r="H5174" i="1"/>
  <c r="J1422" i="1"/>
  <c r="L7098" i="1"/>
  <c r="H6511" i="1"/>
  <c r="J4827" i="1"/>
  <c r="L3207" i="1"/>
  <c r="K1364" i="1"/>
  <c r="K1552" i="1"/>
  <c r="M6230" i="1"/>
  <c r="H3680" i="1"/>
  <c r="I4107" i="1"/>
  <c r="K6974" i="1"/>
  <c r="M2689" i="1"/>
  <c r="F6844" i="1"/>
  <c r="L88" i="1"/>
  <c r="F6350" i="1"/>
  <c r="T5836" i="1"/>
  <c r="P6139" i="1"/>
  <c r="H2418" i="1"/>
  <c r="M7234" i="1"/>
  <c r="N8246" i="1"/>
  <c r="T4421" i="1"/>
  <c r="N4180" i="1"/>
  <c r="L2479" i="1"/>
  <c r="T4853" i="1"/>
  <c r="P6444" i="1"/>
  <c r="K6275" i="1"/>
  <c r="T4773" i="1"/>
  <c r="K5291" i="1"/>
  <c r="P6640" i="1"/>
  <c r="T1453" i="1"/>
  <c r="K4562" i="1"/>
  <c r="K5975" i="1"/>
  <c r="M450" i="1"/>
  <c r="N4073" i="1"/>
  <c r="H205" i="1"/>
  <c r="L1324" i="1"/>
  <c r="K8043" i="1"/>
  <c r="L4736" i="1"/>
  <c r="J6044" i="1"/>
  <c r="P3800" i="1"/>
  <c r="K5870" i="1"/>
  <c r="L4662" i="1"/>
  <c r="P4582" i="1"/>
  <c r="H3058" i="1"/>
  <c r="L3041" i="1"/>
  <c r="I2102" i="1"/>
  <c r="U3667" i="1"/>
  <c r="I7952" i="1"/>
  <c r="U5707" i="1"/>
  <c r="L6195" i="1"/>
  <c r="V7213" i="1"/>
  <c r="K816" i="1"/>
  <c r="L6570" i="1"/>
  <c r="P5642" i="1"/>
  <c r="F2953" i="1"/>
  <c r="L1824" i="1"/>
  <c r="K4018" i="1"/>
  <c r="L5404" i="1"/>
  <c r="L6912" i="1"/>
  <c r="U2757" i="1"/>
  <c r="M7616" i="1"/>
  <c r="K6184" i="1"/>
  <c r="P4500" i="1"/>
  <c r="F351" i="1"/>
  <c r="L6275" i="1"/>
  <c r="L1818" i="1"/>
  <c r="N4213" i="1"/>
  <c r="P1396" i="1"/>
  <c r="L1830" i="1"/>
  <c r="N5543" i="1"/>
  <c r="T948" i="1"/>
  <c r="F6272" i="1"/>
  <c r="U5188" i="1"/>
  <c r="H4383" i="1"/>
  <c r="K1276" i="1"/>
  <c r="P2041" i="1"/>
  <c r="T5464" i="1"/>
  <c r="L4374" i="1"/>
  <c r="T2555" i="1"/>
  <c r="J3376" i="1"/>
  <c r="L2749" i="1"/>
  <c r="P6508" i="1"/>
  <c r="H37" i="1"/>
  <c r="L6904" i="1"/>
  <c r="U4500" i="1"/>
  <c r="L5951" i="1"/>
  <c r="I2366" i="1"/>
  <c r="L6167" i="1"/>
  <c r="L1522" i="1"/>
  <c r="K1846" i="1"/>
  <c r="L6384" i="1"/>
  <c r="H7644" i="1"/>
  <c r="K1714" i="1"/>
  <c r="K2928" i="1"/>
  <c r="T1211" i="1"/>
  <c r="T2523" i="1"/>
  <c r="N5830" i="1"/>
  <c r="K1371" i="1"/>
  <c r="H5782" i="1"/>
  <c r="F4277" i="1"/>
  <c r="T1443" i="1"/>
  <c r="T5168" i="1"/>
  <c r="V4961" i="1"/>
  <c r="L5978" i="1"/>
  <c r="T2531" i="1"/>
  <c r="K3101" i="1"/>
  <c r="F6508" i="1"/>
  <c r="K1219" i="1"/>
  <c r="V1799" i="1"/>
  <c r="L1648" i="1"/>
  <c r="I3341" i="1"/>
  <c r="M6569" i="1"/>
  <c r="M2969" i="1"/>
  <c r="H6320" i="1"/>
  <c r="J8210" i="1"/>
  <c r="L4566" i="1"/>
  <c r="K5925" i="1"/>
  <c r="K3758" i="1"/>
  <c r="I818" i="1"/>
  <c r="M2792" i="1"/>
  <c r="K5451" i="1"/>
  <c r="L7819" i="1"/>
  <c r="K5971" i="1"/>
  <c r="L8327" i="1"/>
  <c r="K1993" i="1"/>
  <c r="M4709" i="1"/>
  <c r="K4147" i="1"/>
  <c r="N5518" i="1"/>
  <c r="P865" i="1"/>
  <c r="L8114" i="1"/>
  <c r="F5115" i="1"/>
  <c r="K3836" i="1"/>
  <c r="L1250" i="1"/>
  <c r="P5975" i="1"/>
  <c r="K1868" i="1"/>
  <c r="K5304" i="1"/>
  <c r="I458" i="1"/>
  <c r="T7145" i="1"/>
  <c r="K8293" i="1"/>
  <c r="K149" i="1"/>
  <c r="F4603" i="1"/>
  <c r="K599" i="1"/>
  <c r="K2178" i="1"/>
  <c r="M6547" i="1"/>
  <c r="H2972" i="1"/>
  <c r="K1270" i="1"/>
  <c r="P6763" i="1"/>
  <c r="P1925" i="1"/>
  <c r="F3452" i="1"/>
  <c r="L3894" i="1"/>
  <c r="I1028" i="1"/>
  <c r="K2719" i="1"/>
  <c r="L1753" i="1"/>
  <c r="K6234" i="1"/>
  <c r="P3370" i="1"/>
  <c r="N3787" i="1"/>
  <c r="T5060" i="1"/>
  <c r="L2721" i="1"/>
  <c r="T5267" i="1"/>
  <c r="K1956" i="1"/>
  <c r="K8198" i="1"/>
  <c r="K4781" i="1"/>
  <c r="J4250" i="1"/>
  <c r="L1442" i="1"/>
  <c r="V954" i="1"/>
  <c r="J2339" i="1"/>
  <c r="H3899" i="1"/>
  <c r="M1038" i="1"/>
  <c r="F4794" i="1"/>
  <c r="J6980" i="1"/>
  <c r="P904" i="1"/>
  <c r="K325" i="1"/>
  <c r="K4030" i="1"/>
  <c r="H2205" i="1"/>
  <c r="K6556" i="1"/>
  <c r="J2832" i="1"/>
  <c r="V1081" i="1"/>
  <c r="I6627" i="1"/>
  <c r="T3946" i="1"/>
  <c r="M3367" i="1"/>
  <c r="F4511" i="1"/>
  <c r="U6303" i="1"/>
  <c r="K8157" i="1"/>
  <c r="K308" i="1"/>
  <c r="T1822" i="1"/>
  <c r="I2797" i="1"/>
  <c r="F368" i="1"/>
  <c r="I3534" i="1"/>
  <c r="K2670" i="1"/>
  <c r="I5584" i="1"/>
  <c r="K4825" i="1"/>
  <c r="M7161" i="1"/>
  <c r="F2829" i="1"/>
  <c r="U5628" i="1"/>
  <c r="I4667" i="1"/>
  <c r="K6361" i="1"/>
  <c r="L6134" i="1"/>
  <c r="F285" i="1"/>
  <c r="N3038" i="1"/>
  <c r="L4357" i="1"/>
  <c r="V3712" i="1"/>
  <c r="H3569" i="1"/>
  <c r="K1129" i="1"/>
  <c r="K5140" i="1"/>
  <c r="L487" i="1"/>
  <c r="K3035" i="1"/>
  <c r="K8262" i="1"/>
  <c r="L918" i="1"/>
  <c r="T6056" i="1"/>
  <c r="K4414" i="1"/>
  <c r="K7445" i="1"/>
  <c r="L4723" i="1"/>
  <c r="V3258" i="1"/>
  <c r="L7527" i="1"/>
  <c r="U3318" i="1"/>
  <c r="T4710" i="1"/>
  <c r="L5873" i="1"/>
  <c r="I2103" i="1"/>
  <c r="V4921" i="1"/>
  <c r="H6387" i="1"/>
  <c r="T5677" i="1"/>
  <c r="T2938" i="1"/>
  <c r="K639" i="1"/>
  <c r="K567" i="1"/>
  <c r="L3293" i="1"/>
  <c r="J7582" i="1"/>
  <c r="U4877" i="1"/>
  <c r="T7064" i="1"/>
  <c r="V7880" i="1"/>
  <c r="M1453" i="1"/>
  <c r="F3482" i="1"/>
  <c r="T4228" i="1"/>
  <c r="K3295" i="1"/>
  <c r="U5424" i="1"/>
  <c r="U5393" i="1"/>
  <c r="M122" i="1"/>
  <c r="T3976" i="1"/>
  <c r="U3285" i="1"/>
  <c r="F2808" i="1"/>
  <c r="L4011" i="1"/>
  <c r="K2868" i="1"/>
  <c r="P2006" i="1"/>
  <c r="T3005" i="1"/>
  <c r="U649" i="1"/>
  <c r="P675" i="1"/>
  <c r="I4677" i="1"/>
  <c r="H4081" i="1"/>
  <c r="V3965" i="1"/>
  <c r="F4273" i="1"/>
  <c r="P2823" i="1"/>
  <c r="F3569" i="1"/>
  <c r="V4214" i="1"/>
  <c r="K1280" i="1"/>
  <c r="V3928" i="1"/>
  <c r="J803" i="1"/>
  <c r="K3307" i="1"/>
  <c r="N88" i="1"/>
  <c r="K5242" i="1"/>
  <c r="I6803" i="1"/>
  <c r="P5400" i="1"/>
  <c r="N2794" i="1"/>
  <c r="M6735" i="1"/>
  <c r="J7981" i="1"/>
  <c r="L7112" i="1"/>
  <c r="I1024" i="1"/>
  <c r="M1397" i="1"/>
  <c r="I1884" i="1"/>
  <c r="K5932" i="1"/>
  <c r="J2623" i="1"/>
  <c r="U2929" i="1"/>
  <c r="T4941" i="1"/>
  <c r="K5653" i="1"/>
  <c r="M8076" i="1"/>
  <c r="K5327" i="1"/>
  <c r="H5568" i="1"/>
  <c r="T6053" i="1"/>
  <c r="U5270" i="1"/>
  <c r="M1960" i="1"/>
  <c r="M4522" i="1"/>
  <c r="F3768" i="1"/>
  <c r="K2578" i="1"/>
  <c r="N969" i="1"/>
  <c r="N902" i="1"/>
  <c r="U4505" i="1"/>
  <c r="H333" i="1"/>
  <c r="L8023" i="1"/>
  <c r="K2444" i="1"/>
  <c r="M1212" i="1"/>
  <c r="V5988" i="1"/>
  <c r="K4314" i="1"/>
  <c r="T5453" i="1"/>
  <c r="K4649" i="1"/>
  <c r="K3788" i="1"/>
  <c r="P5276" i="1"/>
  <c r="L399" i="1"/>
  <c r="M2376" i="1"/>
  <c r="T2354" i="1"/>
  <c r="K4277" i="1"/>
  <c r="J3231" i="1"/>
  <c r="L2816" i="1"/>
  <c r="V3611" i="1"/>
  <c r="I1016" i="1"/>
  <c r="I6706" i="1"/>
  <c r="I45" i="1"/>
  <c r="L3243" i="1"/>
  <c r="P4642" i="1"/>
  <c r="L5407" i="1"/>
  <c r="K8313" i="1"/>
  <c r="N8001" i="1"/>
  <c r="I3415" i="1"/>
  <c r="P2555" i="1"/>
  <c r="J4142" i="1"/>
  <c r="P5944" i="1"/>
  <c r="K769" i="1"/>
  <c r="K4561" i="1"/>
  <c r="L727" i="1"/>
  <c r="H2948" i="1"/>
  <c r="H5937" i="1"/>
  <c r="F8113" i="1"/>
  <c r="F4853" i="1"/>
  <c r="K2825" i="1"/>
  <c r="P3482" i="1"/>
  <c r="K7915" i="1"/>
  <c r="T5723" i="1"/>
  <c r="V5172" i="1"/>
  <c r="J45" i="1"/>
  <c r="M4871" i="1"/>
  <c r="J2992" i="1"/>
  <c r="K3142" i="1"/>
  <c r="L1727" i="1"/>
  <c r="H659" i="1"/>
  <c r="V5039" i="1"/>
  <c r="V5320" i="1"/>
  <c r="J5974" i="1"/>
  <c r="V3176" i="1"/>
  <c r="U3276" i="1"/>
  <c r="F1076" i="1"/>
  <c r="N7" i="1"/>
  <c r="K3612" i="1"/>
  <c r="N5755" i="1"/>
  <c r="U4374" i="1"/>
  <c r="I3610" i="1"/>
  <c r="L5718" i="1"/>
  <c r="K6332" i="1"/>
  <c r="F4960" i="1"/>
  <c r="N7455" i="1"/>
  <c r="F4293" i="1"/>
  <c r="F2815" i="1"/>
  <c r="J3842" i="1"/>
  <c r="V6078" i="1"/>
  <c r="M5615" i="1"/>
  <c r="F3778" i="1"/>
  <c r="V2617" i="1"/>
  <c r="K4501" i="1"/>
  <c r="J1177" i="1"/>
  <c r="V2519" i="1"/>
  <c r="L1335" i="1"/>
  <c r="P1807" i="1"/>
  <c r="H5911" i="1"/>
  <c r="N6622" i="1"/>
  <c r="L1425" i="1"/>
  <c r="I5048" i="1"/>
  <c r="J1750" i="1"/>
  <c r="L5879" i="1"/>
  <c r="M3780" i="1"/>
  <c r="L4786" i="1"/>
  <c r="L619" i="1"/>
  <c r="V6106" i="1"/>
  <c r="K5142" i="1"/>
  <c r="I5974" i="1"/>
  <c r="F4404" i="1"/>
  <c r="N5599" i="1"/>
  <c r="U5233" i="1"/>
  <c r="J2301" i="1"/>
  <c r="L3111" i="1"/>
  <c r="K2743" i="1"/>
  <c r="I3418" i="1"/>
  <c r="M3190" i="1"/>
  <c r="P6962" i="1"/>
  <c r="L107" i="1"/>
  <c r="L3926" i="1"/>
  <c r="L6787" i="1"/>
  <c r="P5061" i="1"/>
  <c r="F978" i="1"/>
  <c r="J8076" i="1"/>
  <c r="N6480" i="1"/>
  <c r="I127" i="1"/>
  <c r="N7968" i="1"/>
  <c r="H1004" i="1"/>
  <c r="K4303" i="1"/>
  <c r="P7041" i="1"/>
  <c r="L5383" i="1"/>
  <c r="I4972" i="1"/>
  <c r="K7893" i="1"/>
  <c r="U5804" i="1"/>
  <c r="P6996" i="1"/>
  <c r="K172" i="1"/>
  <c r="H1760" i="1"/>
  <c r="K7521" i="1"/>
  <c r="L893" i="1"/>
  <c r="N1406" i="1"/>
  <c r="U6904" i="1"/>
  <c r="N1944" i="1"/>
  <c r="J3618" i="1"/>
  <c r="V5642" i="1"/>
  <c r="H846" i="1"/>
  <c r="M6413" i="1"/>
  <c r="K382" i="1"/>
  <c r="K5100" i="1"/>
  <c r="L1836" i="1"/>
  <c r="L4154" i="1"/>
  <c r="F1147" i="1"/>
  <c r="J4978" i="1"/>
  <c r="L5940" i="1"/>
  <c r="L7155" i="1"/>
  <c r="U3293" i="1"/>
  <c r="J6504" i="1"/>
  <c r="L2521" i="1"/>
  <c r="H3520" i="1"/>
  <c r="K7" i="1"/>
  <c r="L3107" i="1"/>
  <c r="K4057" i="1"/>
  <c r="L4108" i="1"/>
  <c r="V6269" i="1"/>
  <c r="M1124" i="1"/>
  <c r="P2523" i="1"/>
  <c r="N1174" i="1"/>
  <c r="P364" i="1"/>
  <c r="I4349" i="1"/>
  <c r="P4570" i="1"/>
  <c r="K5832" i="1"/>
  <c r="K242" i="1"/>
  <c r="K4921" i="1"/>
  <c r="L875" i="1"/>
  <c r="K763" i="1"/>
  <c r="N3306" i="1"/>
  <c r="P6842" i="1"/>
  <c r="K185" i="1"/>
  <c r="L5780" i="1"/>
  <c r="V1338" i="1"/>
  <c r="K1995" i="1"/>
  <c r="K5927" i="1"/>
  <c r="I7021" i="1"/>
  <c r="M7521" i="1"/>
  <c r="H2382" i="1"/>
  <c r="P3566" i="1"/>
  <c r="J5830" i="1"/>
  <c r="V675" i="1"/>
  <c r="L4952" i="1"/>
  <c r="U5867" i="1"/>
  <c r="L432" i="1"/>
  <c r="M488" i="1"/>
  <c r="H3662" i="1"/>
  <c r="K165" i="1"/>
  <c r="M1807" i="1"/>
  <c r="K203" i="1"/>
  <c r="L2318" i="1"/>
  <c r="L1292" i="1"/>
  <c r="M7987" i="1"/>
  <c r="I5016" i="1"/>
  <c r="K543" i="1"/>
  <c r="N6123" i="1"/>
  <c r="L6654" i="1"/>
  <c r="L4541" i="1"/>
  <c r="M8083" i="1"/>
  <c r="L6176" i="1"/>
  <c r="P5895" i="1"/>
  <c r="L4058" i="1"/>
  <c r="U5389" i="1"/>
  <c r="T437" i="1"/>
  <c r="F5396" i="1"/>
  <c r="I3889" i="1"/>
  <c r="I7327" i="1"/>
  <c r="K7997" i="1"/>
  <c r="K5435" i="1"/>
  <c r="T2553" i="1"/>
  <c r="K4291" i="1"/>
  <c r="K3887" i="1"/>
  <c r="K3571" i="1"/>
  <c r="V3718" i="1"/>
  <c r="I4758" i="1"/>
  <c r="J5565" i="1"/>
  <c r="L6232" i="1"/>
  <c r="K2450" i="1"/>
  <c r="N4914" i="1"/>
  <c r="M2259" i="1"/>
  <c r="L2134" i="1"/>
  <c r="H3501" i="1"/>
  <c r="K745" i="1"/>
  <c r="I2048" i="1"/>
  <c r="P6536" i="1"/>
  <c r="P1648" i="1"/>
  <c r="K1529" i="1"/>
  <c r="L2929" i="1"/>
  <c r="T3725" i="1"/>
  <c r="N3439" i="1"/>
  <c r="K3007" i="1"/>
  <c r="V5136" i="1"/>
  <c r="K4865" i="1"/>
  <c r="K2617" i="1"/>
  <c r="L8176" i="1"/>
  <c r="U6983" i="1"/>
  <c r="J2975" i="1"/>
  <c r="M5358" i="1"/>
  <c r="M6628" i="1"/>
  <c r="V3347" i="1"/>
  <c r="L3018" i="1"/>
  <c r="L1658" i="1"/>
  <c r="K8244" i="1"/>
  <c r="V3833" i="1"/>
  <c r="U6473" i="1"/>
  <c r="P661" i="1"/>
  <c r="K1260" i="1"/>
  <c r="J660" i="1"/>
  <c r="K1932" i="1"/>
  <c r="V6519" i="1"/>
  <c r="H4902" i="1"/>
  <c r="I4709" i="1"/>
  <c r="K6062" i="1"/>
  <c r="K603" i="1"/>
  <c r="L1580" i="1"/>
  <c r="M502" i="1"/>
  <c r="J7632" i="1"/>
  <c r="U5170" i="1"/>
  <c r="K7991" i="1"/>
  <c r="J2595" i="1"/>
  <c r="K5416" i="1"/>
  <c r="L1202" i="1"/>
  <c r="K3123" i="1"/>
  <c r="V7838" i="1"/>
  <c r="L173" i="1"/>
  <c r="L4753" i="1"/>
  <c r="F2238" i="1"/>
  <c r="I3314" i="1"/>
  <c r="K6721" i="1"/>
  <c r="M5447" i="1"/>
  <c r="L4965" i="1"/>
  <c r="K422" i="1"/>
  <c r="T6042" i="1"/>
  <c r="K4396" i="1"/>
  <c r="K1322" i="1"/>
  <c r="M1146" i="1"/>
  <c r="L1987" i="1"/>
  <c r="K6452" i="1"/>
  <c r="F6817" i="1"/>
  <c r="F7227" i="1"/>
  <c r="H2184" i="1"/>
  <c r="H1987" i="1"/>
  <c r="L7569" i="1"/>
  <c r="J5538" i="1"/>
  <c r="F7266" i="1"/>
  <c r="K5003" i="1"/>
  <c r="U5964" i="1"/>
  <c r="M4951" i="1"/>
  <c r="F2843" i="1"/>
  <c r="H1405" i="1"/>
  <c r="U1622" i="1"/>
  <c r="N592" i="1"/>
  <c r="T2102" i="1"/>
  <c r="U6262" i="1"/>
  <c r="K8299" i="1"/>
  <c r="H1267" i="1"/>
  <c r="J1833" i="1"/>
  <c r="H502" i="1"/>
  <c r="U3219" i="1"/>
  <c r="N1965" i="1"/>
  <c r="T4041" i="1"/>
  <c r="M5027" i="1"/>
  <c r="H5244" i="1"/>
  <c r="P7206" i="1"/>
  <c r="K7295" i="1"/>
  <c r="U6348" i="1"/>
  <c r="J5870" i="1"/>
  <c r="K8048" i="1"/>
  <c r="L2058" i="1"/>
  <c r="U4220" i="1"/>
  <c r="K1105" i="1"/>
  <c r="T1299" i="1"/>
  <c r="H5566" i="1"/>
  <c r="I3514" i="1"/>
  <c r="U7034" i="1"/>
  <c r="F6444" i="1"/>
  <c r="L4538" i="1"/>
  <c r="P5598" i="1"/>
  <c r="I2147" i="1"/>
  <c r="L890" i="1"/>
  <c r="V5839" i="1"/>
  <c r="L717" i="1"/>
  <c r="P5168" i="1"/>
  <c r="P7226" i="1"/>
  <c r="P2580" i="1"/>
  <c r="K2499" i="1"/>
  <c r="I5858" i="1"/>
  <c r="U8032" i="1"/>
  <c r="H6425" i="1"/>
  <c r="F2215" i="1"/>
  <c r="L4759" i="1"/>
  <c r="T1628" i="1"/>
  <c r="T7042" i="1"/>
  <c r="T7918" i="1"/>
  <c r="M2723" i="1"/>
  <c r="J7693" i="1"/>
  <c r="F3112" i="1"/>
  <c r="K7947" i="1"/>
  <c r="T1908" i="1"/>
  <c r="I5729" i="1"/>
  <c r="I188" i="1"/>
  <c r="N3594" i="1"/>
  <c r="I5657" i="1"/>
  <c r="U4355" i="1"/>
  <c r="L3932" i="1"/>
  <c r="M4625" i="1"/>
  <c r="K2782" i="1"/>
  <c r="F4025" i="1"/>
  <c r="L5899" i="1"/>
  <c r="V7002" i="1"/>
  <c r="P3849" i="1"/>
  <c r="H5135" i="1"/>
  <c r="L6018" i="1"/>
  <c r="L5056" i="1"/>
  <c r="F4366" i="1"/>
  <c r="I7137" i="1"/>
  <c r="J2324" i="1"/>
  <c r="L2206" i="1"/>
  <c r="K5784" i="1"/>
  <c r="H3429" i="1"/>
  <c r="K2395" i="1"/>
  <c r="U1915" i="1"/>
  <c r="K1269" i="1"/>
  <c r="P4103" i="1"/>
  <c r="T5873" i="1"/>
  <c r="N2823" i="1"/>
  <c r="K819" i="1"/>
  <c r="M1773" i="1"/>
  <c r="F2136" i="1"/>
  <c r="K4845" i="1"/>
  <c r="P5424" i="1"/>
  <c r="K3095" i="1"/>
  <c r="I3253" i="1"/>
  <c r="K1817" i="1"/>
  <c r="K5983" i="1"/>
  <c r="K7277" i="1"/>
  <c r="K437" i="1"/>
  <c r="T984" i="1"/>
  <c r="P4659" i="1"/>
  <c r="L2287" i="1"/>
  <c r="L3130" i="1"/>
  <c r="K5648" i="1"/>
  <c r="J4513" i="1"/>
  <c r="L2551" i="1"/>
  <c r="V5539" i="1"/>
  <c r="T4678" i="1"/>
  <c r="I2986" i="1"/>
  <c r="L3745" i="1"/>
  <c r="K7858" i="1"/>
  <c r="U7171" i="1"/>
  <c r="J5264" i="1"/>
  <c r="I38" i="1"/>
  <c r="P5782" i="1"/>
  <c r="K8083" i="1"/>
  <c r="T1430" i="1"/>
  <c r="K5677" i="1"/>
  <c r="H2662" i="1"/>
  <c r="U5785" i="1"/>
  <c r="L1165" i="1"/>
  <c r="M7231" i="1"/>
  <c r="T6098" i="1"/>
  <c r="T6766" i="1"/>
  <c r="M1950" i="1"/>
  <c r="I5284" i="1"/>
  <c r="L3478" i="1"/>
  <c r="L8179" i="1"/>
  <c r="J2199" i="1"/>
  <c r="V3946" i="1"/>
  <c r="K4720" i="1"/>
  <c r="F2796" i="1"/>
  <c r="L7286" i="1"/>
  <c r="N4510" i="1"/>
  <c r="P6892" i="1"/>
  <c r="K672" i="1"/>
  <c r="V1480" i="1"/>
  <c r="P4156" i="1"/>
  <c r="U1490" i="1"/>
  <c r="V2287" i="1"/>
  <c r="T104" i="1"/>
  <c r="I675" i="1"/>
  <c r="K7356" i="1"/>
  <c r="P826" i="1"/>
  <c r="P6766" i="1"/>
  <c r="P1363" i="1"/>
  <c r="K2025" i="1"/>
  <c r="H3166" i="1"/>
  <c r="K6990" i="1"/>
  <c r="T3224" i="1"/>
  <c r="K4644" i="1"/>
  <c r="I2183" i="1"/>
  <c r="V3631" i="1"/>
  <c r="U1900" i="1"/>
  <c r="T2175" i="1"/>
  <c r="K2708" i="1"/>
  <c r="F1628" i="1"/>
  <c r="K4258" i="1"/>
  <c r="V825" i="1"/>
  <c r="N5061" i="1"/>
  <c r="V4350" i="1"/>
  <c r="H5794" i="1"/>
  <c r="V2451" i="1"/>
  <c r="P4773" i="1"/>
  <c r="K1823" i="1"/>
  <c r="K5517" i="1"/>
  <c r="K958" i="1"/>
  <c r="J580" i="1"/>
  <c r="K2994" i="1"/>
  <c r="F2239" i="1"/>
  <c r="U5021" i="1"/>
  <c r="L1010" i="1"/>
  <c r="K69" i="1"/>
  <c r="K4857" i="1"/>
  <c r="K2975" i="1"/>
  <c r="K8141" i="1"/>
  <c r="I4574" i="1"/>
  <c r="U822" i="1"/>
  <c r="P6866" i="1"/>
  <c r="K8016" i="1"/>
  <c r="F3900" i="1"/>
  <c r="I511" i="1"/>
  <c r="L6469" i="1"/>
  <c r="M1804" i="1"/>
  <c r="K2526" i="1"/>
  <c r="I4827" i="1"/>
  <c r="P2790" i="1"/>
  <c r="K3765" i="1"/>
  <c r="T3842" i="1"/>
  <c r="H790" i="1"/>
  <c r="I6615" i="1"/>
  <c r="H2983" i="1"/>
  <c r="P19" i="1"/>
  <c r="J3460" i="1"/>
  <c r="K1969" i="1"/>
  <c r="K1215" i="1"/>
  <c r="M5863" i="1"/>
  <c r="L2009" i="1"/>
  <c r="K3644" i="1"/>
  <c r="L256" i="1"/>
  <c r="K6689" i="1"/>
  <c r="M3522" i="1"/>
  <c r="P1958" i="1"/>
  <c r="J2115" i="1"/>
  <c r="P180" i="1"/>
  <c r="K6367" i="1"/>
  <c r="K1253" i="1"/>
  <c r="I5690" i="1"/>
  <c r="K856" i="1"/>
  <c r="L5930" i="1"/>
  <c r="I23" i="1"/>
  <c r="N6275" i="1"/>
  <c r="K2610" i="1"/>
  <c r="K7068" i="1"/>
  <c r="K4871" i="1"/>
  <c r="L2053" i="1"/>
  <c r="N3570" i="1"/>
  <c r="J3681" i="1"/>
  <c r="F1256" i="1"/>
  <c r="H7064" i="1"/>
  <c r="P6598" i="1"/>
  <c r="L3167" i="1"/>
  <c r="U2350" i="1"/>
  <c r="P5857" i="1"/>
  <c r="N3757" i="1"/>
  <c r="L7910" i="1"/>
  <c r="V6638" i="1"/>
  <c r="F2988" i="1"/>
  <c r="N2991" i="1"/>
  <c r="I1864" i="1"/>
  <c r="U1341" i="1"/>
  <c r="K1917" i="1"/>
  <c r="K5403" i="1"/>
  <c r="J4912" i="1"/>
  <c r="F2673" i="1"/>
  <c r="L2401" i="1"/>
  <c r="T6823" i="1"/>
  <c r="T4593" i="1"/>
  <c r="V4984" i="1"/>
  <c r="K7552" i="1"/>
  <c r="J7596" i="1"/>
  <c r="L4539" i="1"/>
  <c r="I5719" i="1"/>
  <c r="K3919" i="1"/>
  <c r="L117" i="1"/>
  <c r="K4506" i="1"/>
  <c r="I4218" i="1"/>
  <c r="L2192" i="1"/>
  <c r="F3837" i="1"/>
  <c r="U328" i="1"/>
  <c r="M4530" i="1"/>
  <c r="U6072" i="1"/>
  <c r="V5963" i="1"/>
  <c r="K8034" i="1"/>
  <c r="J4047" i="1"/>
  <c r="K2770" i="1"/>
  <c r="T1915" i="1"/>
  <c r="M7328" i="1"/>
  <c r="N2438" i="1"/>
  <c r="K3668" i="1"/>
  <c r="I4390" i="1"/>
  <c r="J4417" i="1"/>
  <c r="H5995" i="1"/>
  <c r="N2533" i="1"/>
  <c r="T8032" i="1"/>
  <c r="L4514" i="1"/>
  <c r="F6319" i="1"/>
  <c r="T6562" i="1"/>
  <c r="N7004" i="1"/>
  <c r="U5106" i="1"/>
  <c r="H5134" i="1"/>
  <c r="L3632" i="1"/>
  <c r="K4028" i="1"/>
  <c r="V5863" i="1"/>
  <c r="K7894" i="1"/>
  <c r="H7638" i="1"/>
  <c r="T5728" i="1"/>
  <c r="L6766" i="1"/>
  <c r="I2807" i="1"/>
  <c r="M7270" i="1"/>
  <c r="V6062" i="1"/>
  <c r="L2621" i="1"/>
  <c r="P5632" i="1"/>
  <c r="L4771" i="1"/>
  <c r="H3653" i="1"/>
  <c r="H4006" i="1"/>
  <c r="N6472" i="1"/>
  <c r="V4130" i="1"/>
  <c r="T6852" i="1"/>
  <c r="L7386" i="1"/>
  <c r="T2311" i="1"/>
  <c r="L2147" i="1"/>
  <c r="K4879" i="1"/>
  <c r="K3032" i="1"/>
  <c r="J5798" i="1"/>
  <c r="U6073" i="1"/>
  <c r="I1566" i="1"/>
  <c r="P4987" i="1"/>
  <c r="N3429" i="1"/>
  <c r="F1854" i="1"/>
  <c r="L1072" i="1"/>
  <c r="K5283" i="1"/>
  <c r="H5993" i="1"/>
  <c r="L6647" i="1"/>
  <c r="K4221" i="1"/>
  <c r="K237" i="1"/>
  <c r="L527" i="1"/>
  <c r="T6348" i="1"/>
  <c r="K1316" i="1"/>
  <c r="I1921" i="1"/>
  <c r="U6486" i="1"/>
  <c r="J3628" i="1"/>
  <c r="P4135" i="1"/>
  <c r="L8259" i="1"/>
  <c r="T5100" i="1"/>
  <c r="M2504" i="1"/>
  <c r="U2447" i="1"/>
  <c r="K6172" i="1"/>
  <c r="L5472" i="1"/>
  <c r="J3107" i="1"/>
  <c r="L3075" i="1"/>
  <c r="K7225" i="1"/>
  <c r="L3542" i="1"/>
  <c r="M5605" i="1"/>
  <c r="N6101" i="1"/>
  <c r="H3196" i="1"/>
  <c r="F4121" i="1"/>
  <c r="V790" i="1"/>
  <c r="K8113" i="1"/>
  <c r="L3965" i="1"/>
  <c r="K5956" i="1"/>
  <c r="T5136" i="1"/>
  <c r="N6557" i="1"/>
  <c r="K8346" i="1"/>
  <c r="V4468" i="1"/>
  <c r="F1475" i="1"/>
  <c r="K1688" i="1"/>
  <c r="L794" i="1"/>
  <c r="U2869" i="1"/>
  <c r="H5123" i="1"/>
  <c r="U2672" i="1"/>
  <c r="J1831" i="1"/>
  <c r="L5730" i="1"/>
  <c r="N3856" i="1"/>
  <c r="N2752" i="1"/>
  <c r="K6549" i="1"/>
  <c r="L1239" i="1"/>
  <c r="L5561" i="1"/>
  <c r="K5990" i="1"/>
  <c r="K3090" i="1"/>
  <c r="U3017" i="1"/>
  <c r="K1885" i="1"/>
  <c r="T1659" i="1"/>
  <c r="T3822" i="1"/>
  <c r="K6851" i="1"/>
  <c r="K5762" i="1"/>
  <c r="K2496" i="1"/>
  <c r="L5195" i="1"/>
  <c r="T4717" i="1"/>
  <c r="L3454" i="1"/>
  <c r="L8015" i="1"/>
  <c r="K3951" i="1"/>
  <c r="L8140" i="1"/>
  <c r="I2671" i="1"/>
  <c r="H6229" i="1"/>
  <c r="K5216" i="1"/>
  <c r="H2787" i="1"/>
  <c r="T5371" i="1"/>
  <c r="L5039" i="1"/>
  <c r="N4591" i="1"/>
  <c r="L3518" i="1"/>
  <c r="K6326" i="1"/>
  <c r="V4393" i="1"/>
  <c r="P2843" i="1"/>
  <c r="P6010" i="1"/>
  <c r="F5256" i="1"/>
  <c r="L3879" i="1"/>
  <c r="V5574" i="1"/>
  <c r="K3271" i="1"/>
  <c r="P3209" i="1"/>
  <c r="P1543" i="1"/>
  <c r="K758" i="1"/>
  <c r="F5453" i="1"/>
  <c r="H715" i="1"/>
  <c r="K5931" i="1"/>
  <c r="U5234" i="1"/>
  <c r="K1263" i="1"/>
  <c r="L858" i="1"/>
  <c r="M7364" i="1"/>
  <c r="T6126" i="1"/>
  <c r="F4939" i="1"/>
  <c r="V5902" i="1"/>
  <c r="L167" i="1"/>
  <c r="V5413" i="1"/>
  <c r="L6660" i="1"/>
  <c r="F4502" i="1"/>
  <c r="I5662" i="1"/>
  <c r="P6122" i="1"/>
  <c r="K3898" i="1"/>
  <c r="P5346" i="1"/>
  <c r="M7141" i="1"/>
  <c r="P3925" i="1"/>
  <c r="K4563" i="1"/>
  <c r="I6188" i="1"/>
  <c r="L4776" i="1"/>
  <c r="V6935" i="1"/>
  <c r="K3048" i="1"/>
  <c r="K4276" i="1"/>
  <c r="N2231" i="1"/>
  <c r="P5509" i="1"/>
  <c r="K3791" i="1"/>
  <c r="P2645" i="1"/>
  <c r="J6337" i="1"/>
  <c r="T4286" i="1"/>
  <c r="N6491" i="1"/>
  <c r="K4159" i="1"/>
  <c r="K1337" i="1"/>
  <c r="N4502" i="1"/>
  <c r="I6171" i="1"/>
  <c r="T703" i="1"/>
  <c r="T5509" i="1"/>
  <c r="L4684" i="1"/>
  <c r="I6954" i="1"/>
  <c r="H2796" i="1"/>
  <c r="K5120" i="1"/>
  <c r="N1362" i="1"/>
  <c r="U4686" i="1"/>
  <c r="M4507" i="1"/>
  <c r="J6585" i="1"/>
  <c r="L1023" i="1"/>
  <c r="K8059" i="1"/>
  <c r="H6800" i="1"/>
  <c r="K4416" i="1"/>
  <c r="K1882" i="1"/>
  <c r="I4586" i="1"/>
  <c r="K91" i="1"/>
  <c r="K7999" i="1"/>
  <c r="P6101" i="1"/>
  <c r="T4214" i="1"/>
  <c r="N6667" i="1"/>
  <c r="P5177" i="1"/>
  <c r="T5610" i="1"/>
  <c r="L3856" i="1"/>
  <c r="F6609" i="1"/>
  <c r="M1424" i="1"/>
  <c r="P3795" i="1"/>
  <c r="T2659" i="1"/>
  <c r="M6420" i="1"/>
  <c r="P4368" i="1"/>
  <c r="N31" i="1"/>
  <c r="L2476" i="1"/>
  <c r="V5389" i="1"/>
  <c r="L3966" i="1"/>
  <c r="T319" i="1"/>
  <c r="K5" i="1"/>
  <c r="L2817" i="1"/>
  <c r="L567" i="1"/>
  <c r="K4516" i="1"/>
  <c r="L6196" i="1"/>
  <c r="L2973" i="1"/>
  <c r="L2843" i="1"/>
  <c r="L3521" i="1"/>
  <c r="L723" i="1"/>
  <c r="K5963" i="1"/>
  <c r="H1348" i="1"/>
  <c r="L4281" i="1"/>
  <c r="K5607" i="1"/>
  <c r="P6708" i="1"/>
  <c r="U2844" i="1"/>
  <c r="K505" i="1"/>
  <c r="K7022" i="1"/>
  <c r="J5872" i="1"/>
  <c r="L2288" i="1"/>
  <c r="U6081" i="1"/>
  <c r="K7423" i="1"/>
  <c r="H2044" i="1"/>
  <c r="K168" i="1"/>
  <c r="L3413" i="1"/>
  <c r="I8202" i="1"/>
  <c r="N6904" i="1"/>
  <c r="K6940" i="1"/>
  <c r="P5265" i="1"/>
  <c r="J1417" i="1"/>
  <c r="J3647" i="1"/>
  <c r="N4883" i="1"/>
  <c r="N1592" i="1"/>
  <c r="H630" i="1"/>
  <c r="F2938" i="1"/>
  <c r="I5258" i="1"/>
  <c r="H3073" i="1"/>
  <c r="K5752" i="1"/>
  <c r="P6885" i="1"/>
  <c r="M5126" i="1"/>
  <c r="K5537" i="1"/>
  <c r="K317" i="1"/>
  <c r="T6821" i="1"/>
  <c r="F3159" i="1"/>
  <c r="I389" i="1"/>
  <c r="L4" i="1"/>
  <c r="N394" i="1"/>
  <c r="I4459" i="1"/>
  <c r="V4116" i="1"/>
  <c r="P1890" i="1"/>
  <c r="H2275" i="1"/>
  <c r="H799" i="1"/>
  <c r="L8197" i="1"/>
  <c r="L702" i="1"/>
  <c r="L6133" i="1"/>
  <c r="I6153" i="1"/>
  <c r="M3263" i="1"/>
  <c r="P6863" i="1"/>
  <c r="F6287" i="1"/>
  <c r="U5261" i="1"/>
  <c r="I5174" i="1"/>
  <c r="F153" i="1"/>
  <c r="P6098" i="1"/>
  <c r="K8274" i="1"/>
  <c r="J4959" i="1"/>
  <c r="L3342" i="1"/>
  <c r="T5968" i="1"/>
  <c r="J3420" i="1"/>
  <c r="J7360" i="1"/>
  <c r="K613" i="1"/>
  <c r="K5642" i="1"/>
  <c r="K3129" i="1"/>
  <c r="N6536" i="1"/>
  <c r="K4296" i="1"/>
  <c r="L2867" i="1"/>
  <c r="L863" i="1"/>
  <c r="I3631" i="1"/>
  <c r="K5773" i="1"/>
  <c r="I4756" i="1"/>
  <c r="K831" i="1"/>
  <c r="K3796" i="1"/>
  <c r="T4708" i="1"/>
  <c r="M3176" i="1"/>
  <c r="N5221" i="1"/>
  <c r="I5560" i="1"/>
  <c r="U7182" i="1"/>
  <c r="K2008" i="1"/>
  <c r="M3177" i="1"/>
  <c r="K3810" i="1"/>
  <c r="V4455" i="1"/>
  <c r="H6480" i="1"/>
  <c r="V5883" i="1"/>
  <c r="I8084" i="1"/>
  <c r="L7148" i="1"/>
  <c r="K7290" i="1"/>
  <c r="M4235" i="1"/>
  <c r="J5029" i="1"/>
  <c r="I4007" i="1"/>
  <c r="L5536" i="1"/>
  <c r="L367" i="1"/>
  <c r="L2727" i="1"/>
  <c r="L3242" i="1"/>
  <c r="K4260" i="1"/>
  <c r="J5985" i="1"/>
  <c r="L1850" i="1"/>
  <c r="L4347" i="1"/>
  <c r="T5863" i="1"/>
  <c r="K5657" i="1"/>
  <c r="H2630" i="1"/>
  <c r="J617" i="1"/>
  <c r="N7148" i="1"/>
  <c r="K4624" i="1"/>
  <c r="L793" i="1"/>
  <c r="K2215" i="1"/>
  <c r="H1753" i="1"/>
  <c r="T3968" i="1"/>
  <c r="K6503" i="1"/>
  <c r="N5953" i="1"/>
  <c r="L8086" i="1"/>
  <c r="F4491" i="1"/>
  <c r="V2568" i="1"/>
  <c r="L2447" i="1"/>
  <c r="P5473" i="1"/>
  <c r="K3049" i="1"/>
  <c r="K4609" i="1"/>
  <c r="H3522" i="1"/>
  <c r="I4651" i="1"/>
  <c r="L226" i="1"/>
  <c r="H4545" i="1"/>
  <c r="K6379" i="1"/>
  <c r="N6524" i="1"/>
  <c r="U5680" i="1"/>
  <c r="K4549" i="1"/>
  <c r="H1566" i="1"/>
  <c r="U3268" i="1"/>
  <c r="J3310" i="1"/>
  <c r="L6067" i="1"/>
  <c r="N4496" i="1"/>
  <c r="K5362" i="1"/>
  <c r="T5274" i="1"/>
  <c r="U1348" i="1"/>
  <c r="P3068" i="1"/>
  <c r="J5287" i="1"/>
  <c r="J560" i="1"/>
  <c r="T4279" i="1"/>
  <c r="K7911" i="1"/>
  <c r="T3282" i="1"/>
  <c r="T4821" i="1"/>
  <c r="I5134" i="1"/>
  <c r="T225" i="1"/>
  <c r="K5767" i="1"/>
  <c r="K1708" i="1"/>
  <c r="K1597" i="1"/>
  <c r="J2742" i="1"/>
  <c r="H5464" i="1"/>
  <c r="K6965" i="1"/>
  <c r="V4977" i="1"/>
  <c r="P1566" i="1"/>
  <c r="K2803" i="1"/>
  <c r="T8304" i="1"/>
  <c r="K738" i="1"/>
  <c r="H2191" i="1"/>
  <c r="L1956" i="1"/>
  <c r="P6105" i="1"/>
  <c r="L1046" i="1"/>
  <c r="J8099" i="1"/>
  <c r="P4008" i="1"/>
  <c r="T5406" i="1"/>
  <c r="K1419" i="1"/>
  <c r="L4719" i="1"/>
  <c r="U5692" i="1"/>
  <c r="K2217" i="1"/>
  <c r="H1579" i="1"/>
  <c r="U2339" i="1"/>
  <c r="J6739" i="1"/>
  <c r="V6368" i="1"/>
  <c r="L419" i="1"/>
  <c r="P119" i="1"/>
  <c r="K5124" i="1"/>
  <c r="K6959" i="1"/>
  <c r="M4779" i="1"/>
  <c r="H2848" i="1"/>
  <c r="L7828" i="1"/>
  <c r="L104" i="1"/>
  <c r="L4527" i="1"/>
  <c r="H4642" i="1"/>
  <c r="V5998" i="1"/>
  <c r="M5912" i="1"/>
  <c r="F833" i="1"/>
  <c r="J3676" i="1"/>
  <c r="H2421" i="1"/>
  <c r="K1850" i="1"/>
  <c r="F2354" i="1"/>
  <c r="V1534" i="1"/>
  <c r="L6833" i="1"/>
  <c r="M6474" i="1"/>
  <c r="F2854" i="1"/>
  <c r="J4307" i="1"/>
  <c r="L6387" i="1"/>
  <c r="K2760" i="1"/>
  <c r="K129" i="1"/>
  <c r="V4422" i="1"/>
  <c r="F3848" i="1"/>
  <c r="M745" i="1"/>
  <c r="V2112" i="1"/>
  <c r="L5626" i="1"/>
  <c r="N2754" i="1"/>
  <c r="K5249" i="1"/>
  <c r="T5300" i="1"/>
  <c r="H5991" i="1"/>
  <c r="U792" i="1"/>
  <c r="L8260" i="1"/>
  <c r="F3039" i="1"/>
  <c r="N5016" i="1"/>
  <c r="L3042" i="1"/>
  <c r="U6846" i="1"/>
  <c r="U5226" i="1"/>
  <c r="K5842" i="1"/>
  <c r="K5955" i="1"/>
  <c r="K6729" i="1"/>
  <c r="M4050" i="1"/>
  <c r="J8237" i="1"/>
  <c r="K1638" i="1"/>
  <c r="K2694" i="1"/>
  <c r="P3518" i="1"/>
  <c r="K6546" i="1"/>
  <c r="J4309" i="1"/>
  <c r="L6055" i="1"/>
  <c r="K8032" i="1"/>
  <c r="L7299" i="1"/>
  <c r="L1787" i="1"/>
  <c r="K2208" i="1"/>
  <c r="P3732" i="1"/>
  <c r="P6557" i="1"/>
  <c r="J8070" i="1"/>
  <c r="J5507" i="1"/>
  <c r="P4508" i="1"/>
  <c r="N21" i="1"/>
  <c r="K7569" i="1"/>
  <c r="I3833" i="1"/>
  <c r="L2744" i="1"/>
  <c r="K1177" i="1"/>
  <c r="K6077" i="1"/>
  <c r="L1246" i="1"/>
  <c r="M5053" i="1"/>
  <c r="K7043" i="1"/>
  <c r="V4941" i="1"/>
  <c r="K8026" i="1"/>
  <c r="F3572" i="1"/>
  <c r="U4875" i="1"/>
  <c r="H6399" i="1"/>
  <c r="L7988" i="1"/>
  <c r="K6354" i="1"/>
  <c r="M980" i="1"/>
  <c r="H1843" i="1"/>
  <c r="J5582" i="1"/>
  <c r="H6766" i="1"/>
  <c r="P2653" i="1"/>
  <c r="T2295" i="1"/>
  <c r="L1182" i="1"/>
  <c r="U7218" i="1"/>
  <c r="K1567" i="1"/>
  <c r="N1519" i="1"/>
  <c r="L800" i="1"/>
  <c r="U8045" i="1"/>
  <c r="F2101" i="1"/>
  <c r="J3373" i="1"/>
  <c r="H273" i="1"/>
  <c r="L1293" i="1"/>
  <c r="I4114" i="1"/>
  <c r="F3758" i="1"/>
  <c r="L7968" i="1"/>
  <c r="U4122" i="1"/>
  <c r="K5356" i="1"/>
  <c r="M3285" i="1"/>
  <c r="I4983" i="1"/>
  <c r="P2076" i="1"/>
  <c r="K3624" i="1"/>
  <c r="U1792" i="1"/>
  <c r="K1937" i="1"/>
  <c r="V2306" i="1"/>
  <c r="N475" i="1"/>
  <c r="J6102" i="1"/>
  <c r="K3903" i="1"/>
  <c r="U3004" i="1"/>
  <c r="T481" i="1"/>
  <c r="P4630" i="1"/>
  <c r="U4746" i="1"/>
  <c r="P3369" i="1"/>
  <c r="F2382" i="1"/>
  <c r="V2234" i="1"/>
  <c r="J5899" i="1"/>
  <c r="M5917" i="1"/>
  <c r="V6347" i="1"/>
  <c r="K748" i="1"/>
  <c r="U5464" i="1"/>
  <c r="K88" i="1"/>
  <c r="V6426" i="1"/>
  <c r="T555" i="1"/>
  <c r="I5245" i="1"/>
  <c r="K7608" i="1"/>
  <c r="K7928" i="1"/>
  <c r="F6503" i="1"/>
  <c r="M5600" i="1"/>
  <c r="F1532" i="1"/>
  <c r="M6728" i="1"/>
  <c r="J5964" i="1"/>
  <c r="L5507" i="1"/>
  <c r="H8310" i="1"/>
  <c r="N4777" i="1"/>
  <c r="F6255" i="1"/>
  <c r="T6152" i="1"/>
  <c r="M2654" i="1"/>
  <c r="K5877" i="1"/>
  <c r="K6657" i="1"/>
  <c r="I6119" i="1"/>
  <c r="P6305" i="1"/>
  <c r="K6111" i="1"/>
  <c r="F7986" i="1"/>
  <c r="I5207" i="1"/>
  <c r="J4347" i="1"/>
  <c r="M1297" i="1"/>
  <c r="P818" i="1"/>
  <c r="P6137" i="1"/>
  <c r="M4939" i="1"/>
  <c r="F57" i="1"/>
  <c r="N7889" i="1"/>
  <c r="H3063" i="1"/>
  <c r="V5408" i="1"/>
  <c r="K4125" i="1"/>
  <c r="F3635" i="1"/>
  <c r="K8170" i="1"/>
  <c r="P2003" i="1"/>
  <c r="F8346" i="1"/>
  <c r="L6815" i="1"/>
  <c r="L318" i="1"/>
  <c r="N4319" i="1"/>
  <c r="U2376" i="1"/>
  <c r="N6286" i="1"/>
  <c r="K7177" i="1"/>
  <c r="N2137" i="1"/>
  <c r="F7979" i="1"/>
  <c r="M713" i="1"/>
  <c r="K1019" i="1"/>
  <c r="L1143" i="1"/>
  <c r="H5829" i="1"/>
  <c r="H2749" i="1"/>
  <c r="T6311" i="1"/>
  <c r="L7929" i="1"/>
  <c r="P1364" i="1"/>
  <c r="U3718" i="1"/>
  <c r="I6318" i="1"/>
  <c r="J5076" i="1"/>
  <c r="K3466" i="1"/>
  <c r="H7290" i="1"/>
  <c r="U8243" i="1"/>
  <c r="K7484" i="1"/>
  <c r="H6406" i="1"/>
  <c r="K4973" i="1"/>
  <c r="I1224" i="1"/>
  <c r="J3892" i="1"/>
  <c r="U6067" i="1"/>
  <c r="M1827" i="1"/>
  <c r="I6866" i="1"/>
  <c r="P5745" i="1"/>
  <c r="L6400" i="1"/>
  <c r="K4442" i="1"/>
  <c r="F2390" i="1"/>
  <c r="T960" i="1"/>
  <c r="M473" i="1"/>
  <c r="J6432" i="1"/>
  <c r="U4821" i="1"/>
  <c r="M2060" i="1"/>
  <c r="V7065" i="1"/>
  <c r="J6165" i="1"/>
  <c r="F2599" i="1"/>
  <c r="L1060" i="1"/>
  <c r="M3225" i="1"/>
  <c r="M851" i="1"/>
  <c r="V5537" i="1"/>
  <c r="L5413" i="1"/>
  <c r="P2391" i="1"/>
  <c r="K4246" i="1"/>
  <c r="F2869" i="1"/>
  <c r="F2623" i="1"/>
  <c r="U656" i="1"/>
  <c r="N6224" i="1"/>
  <c r="V3585" i="1"/>
  <c r="V1886" i="1"/>
  <c r="K6465" i="1"/>
  <c r="T6889" i="1"/>
  <c r="V6465" i="1"/>
  <c r="I3962" i="1"/>
  <c r="T6204" i="1"/>
  <c r="V3106" i="1"/>
  <c r="K5881" i="1"/>
  <c r="K4887" i="1"/>
  <c r="L2739" i="1"/>
  <c r="J2897" i="1"/>
  <c r="I2521" i="1"/>
  <c r="F4513" i="1"/>
  <c r="K4090" i="1"/>
  <c r="L5386" i="1"/>
  <c r="V6317" i="1"/>
  <c r="K4777" i="1"/>
  <c r="L3345" i="1"/>
  <c r="K1430" i="1"/>
  <c r="T2664" i="1"/>
  <c r="F145" i="1"/>
  <c r="T5623" i="1"/>
  <c r="F2906" i="1"/>
  <c r="T5835" i="1"/>
  <c r="H3568" i="1"/>
  <c r="P3098" i="1"/>
  <c r="K1963" i="1"/>
  <c r="V1840" i="1"/>
  <c r="L4033" i="1"/>
  <c r="L4950" i="1"/>
  <c r="U6083" i="1"/>
  <c r="M7919" i="1"/>
  <c r="F3501" i="1"/>
  <c r="K5721" i="1"/>
  <c r="P269" i="1"/>
  <c r="K3251" i="1"/>
  <c r="K713" i="1"/>
  <c r="U4148" i="1"/>
  <c r="I3768" i="1"/>
  <c r="K1395" i="1"/>
  <c r="M5870" i="1"/>
  <c r="J7134" i="1"/>
  <c r="L6471" i="1"/>
  <c r="V63" i="1"/>
  <c r="J6258" i="1"/>
  <c r="F3133" i="1"/>
  <c r="T2035" i="1"/>
  <c r="V1038" i="1"/>
  <c r="T3484" i="1"/>
  <c r="H4167" i="1"/>
  <c r="K2044" i="1"/>
  <c r="K2165" i="1"/>
  <c r="L3158" i="1"/>
  <c r="F2290" i="1"/>
  <c r="F155" i="1"/>
  <c r="J4483" i="1"/>
  <c r="T1374" i="1"/>
  <c r="V557" i="1"/>
  <c r="N5422" i="1"/>
  <c r="T4490" i="1"/>
  <c r="P4002" i="1"/>
  <c r="U5287" i="1"/>
  <c r="K7050" i="1"/>
  <c r="U722" i="1"/>
  <c r="T3634" i="1"/>
  <c r="U7476" i="1"/>
  <c r="T5397" i="1"/>
  <c r="L7695" i="1"/>
  <c r="K8345" i="1"/>
  <c r="K6998" i="1"/>
  <c r="P615" i="1"/>
  <c r="K7472" i="1"/>
  <c r="T576" i="1"/>
  <c r="H5441" i="1"/>
  <c r="F6230" i="1"/>
  <c r="F2451" i="1"/>
  <c r="F4123" i="1"/>
  <c r="I3875" i="1"/>
  <c r="I3403" i="1"/>
  <c r="P4345" i="1"/>
  <c r="K6779" i="1"/>
  <c r="K1604" i="1"/>
  <c r="K3609" i="1"/>
  <c r="U878" i="1"/>
  <c r="F5578" i="1"/>
  <c r="J391" i="1"/>
  <c r="I2747" i="1"/>
  <c r="L2116" i="1"/>
  <c r="M3873" i="1"/>
  <c r="K7222" i="1"/>
  <c r="V4156" i="1"/>
  <c r="K4397" i="1"/>
  <c r="I8063" i="1"/>
  <c r="N7177" i="1"/>
  <c r="L2243" i="1"/>
  <c r="L831" i="1"/>
  <c r="N145" i="1"/>
  <c r="U3957" i="1"/>
  <c r="M4010" i="1"/>
  <c r="K7072" i="1"/>
  <c r="F5638" i="1"/>
  <c r="T817" i="1"/>
  <c r="U420" i="1"/>
  <c r="J1438" i="1"/>
  <c r="P2753" i="1"/>
  <c r="J6600" i="1"/>
  <c r="H2507" i="1"/>
  <c r="K4560" i="1"/>
  <c r="I2764" i="1"/>
  <c r="K5804" i="1"/>
  <c r="F6686" i="1"/>
  <c r="U2817" i="1"/>
  <c r="H7141" i="1"/>
  <c r="L988" i="1"/>
  <c r="P3420" i="1"/>
  <c r="H3541" i="1"/>
  <c r="K2302" i="1"/>
  <c r="K6392" i="1"/>
  <c r="P3667" i="1"/>
  <c r="L2625" i="1"/>
  <c r="V4698" i="1"/>
  <c r="V247" i="1"/>
  <c r="L5936" i="1"/>
  <c r="T5622" i="1"/>
  <c r="L4797" i="1"/>
  <c r="J5363" i="1"/>
  <c r="T6844" i="1"/>
  <c r="J984" i="1"/>
  <c r="H4855" i="1"/>
  <c r="U962" i="1"/>
  <c r="L5340" i="1"/>
  <c r="F743" i="1"/>
  <c r="K2802" i="1"/>
  <c r="L4049" i="1"/>
  <c r="L3601" i="1"/>
  <c r="I8203" i="1"/>
  <c r="K5627" i="1"/>
  <c r="N2731" i="1"/>
  <c r="U1124" i="1"/>
  <c r="K1122" i="1"/>
  <c r="U3216" i="1"/>
  <c r="I7905" i="1"/>
  <c r="L7964" i="1"/>
  <c r="M3336" i="1"/>
  <c r="H4840" i="1"/>
  <c r="J5347" i="1"/>
  <c r="M8135" i="1"/>
  <c r="H2198" i="1"/>
  <c r="T2736" i="1"/>
  <c r="T845" i="1"/>
  <c r="N5834" i="1"/>
  <c r="J1775" i="1"/>
  <c r="L7378" i="1"/>
  <c r="J832" i="1"/>
  <c r="P6535" i="1"/>
  <c r="F1209" i="1"/>
  <c r="L3482" i="1"/>
  <c r="H6921" i="1"/>
  <c r="J874" i="1"/>
  <c r="I2808" i="1"/>
  <c r="P5449" i="1"/>
  <c r="K8260" i="1"/>
  <c r="V6734" i="1"/>
  <c r="L7902" i="1"/>
  <c r="F1806" i="1"/>
  <c r="L6155" i="1"/>
  <c r="T6684" i="1"/>
  <c r="U3691" i="1"/>
  <c r="T7960" i="1"/>
  <c r="T2735" i="1"/>
  <c r="K274" i="1"/>
  <c r="I4508" i="1"/>
  <c r="P1221" i="1"/>
  <c r="M5710" i="1"/>
  <c r="M7419" i="1"/>
  <c r="K6620" i="1"/>
  <c r="L1974" i="1"/>
  <c r="L6110" i="1"/>
  <c r="F5826" i="1"/>
  <c r="H5969" i="1"/>
  <c r="K4455" i="1"/>
  <c r="L5732" i="1"/>
  <c r="N5312" i="1"/>
  <c r="F5881" i="1"/>
  <c r="K4274" i="1"/>
  <c r="L6024" i="1"/>
  <c r="U2499" i="1"/>
  <c r="M3191" i="1"/>
  <c r="K5334" i="1"/>
  <c r="K6808" i="1"/>
  <c r="J4902" i="1"/>
  <c r="P6468" i="1"/>
  <c r="F6537" i="1"/>
  <c r="M5018" i="1"/>
  <c r="V5832" i="1"/>
  <c r="F2692" i="1"/>
  <c r="U7139" i="1"/>
  <c r="V3843" i="1"/>
  <c r="F3853" i="1"/>
  <c r="T2730" i="1"/>
  <c r="K215" i="1"/>
  <c r="I329" i="1"/>
  <c r="L3753" i="1"/>
  <c r="N683" i="1"/>
  <c r="J8205" i="1"/>
  <c r="I5321" i="1"/>
  <c r="K3184" i="1"/>
  <c r="T1158" i="1"/>
  <c r="K3210" i="1"/>
  <c r="L520" i="1"/>
  <c r="L1718" i="1"/>
  <c r="I5533" i="1"/>
  <c r="U4002" i="1"/>
  <c r="K6504" i="1"/>
  <c r="U2179" i="1"/>
  <c r="T505" i="1"/>
  <c r="I3054" i="1"/>
  <c r="L1696" i="1"/>
  <c r="M3525" i="1"/>
  <c r="U4427" i="1"/>
  <c r="M5537" i="1"/>
  <c r="L2031" i="1"/>
  <c r="T7336" i="1"/>
  <c r="K6760" i="1"/>
  <c r="U1848" i="1"/>
  <c r="L6732" i="1"/>
  <c r="K6457" i="1"/>
  <c r="I2536" i="1"/>
  <c r="V6611" i="1"/>
  <c r="F4378" i="1"/>
  <c r="L4865" i="1"/>
  <c r="T5740" i="1"/>
  <c r="K6628" i="1"/>
  <c r="V5638" i="1"/>
  <c r="L1451" i="1"/>
  <c r="H1372" i="1"/>
  <c r="P6504" i="1"/>
  <c r="U2861" i="1"/>
  <c r="V1314" i="1"/>
  <c r="H3551" i="1"/>
  <c r="I2800" i="1"/>
  <c r="K7005" i="1"/>
  <c r="I3667" i="1"/>
  <c r="F4179" i="1"/>
  <c r="K2315" i="1"/>
  <c r="H7280" i="1"/>
  <c r="M7404" i="1"/>
  <c r="K268" i="1"/>
  <c r="P1883" i="1"/>
  <c r="J8087" i="1"/>
  <c r="H7097" i="1"/>
  <c r="H5870" i="1"/>
  <c r="V6299" i="1"/>
  <c r="M4119" i="1"/>
  <c r="K5317" i="1"/>
  <c r="K969" i="1"/>
  <c r="J6878" i="1"/>
  <c r="J842" i="1"/>
  <c r="M7216" i="1"/>
  <c r="F3493" i="1"/>
  <c r="V2598" i="1"/>
  <c r="H5101" i="1"/>
  <c r="N1990" i="1"/>
  <c r="I8121" i="1"/>
  <c r="F4072" i="1"/>
  <c r="M4607" i="1"/>
  <c r="J8325" i="1"/>
  <c r="T2273" i="1"/>
  <c r="U6259" i="1"/>
  <c r="V4944" i="1"/>
  <c r="U97" i="1"/>
  <c r="V5325" i="1"/>
  <c r="M2403" i="1"/>
  <c r="H7172" i="1"/>
  <c r="U6356" i="1"/>
  <c r="N245" i="1"/>
  <c r="L8237" i="1"/>
  <c r="K6982" i="1"/>
  <c r="K2523" i="1"/>
  <c r="T4457" i="1"/>
  <c r="P6800" i="1"/>
  <c r="L8322" i="1"/>
  <c r="K3865" i="1"/>
  <c r="I1973" i="1"/>
  <c r="V212" i="1"/>
  <c r="K1773" i="1"/>
  <c r="T4902" i="1"/>
  <c r="L892" i="1"/>
  <c r="M2212" i="1"/>
  <c r="N3163" i="1"/>
  <c r="T4985" i="1"/>
  <c r="K4128" i="1"/>
  <c r="K6205" i="1"/>
  <c r="J3518" i="1"/>
  <c r="L7339" i="1"/>
  <c r="H3281" i="1"/>
  <c r="U7576" i="1"/>
  <c r="T3900" i="1"/>
  <c r="J7049" i="1"/>
  <c r="K8179" i="1"/>
  <c r="K3950" i="1"/>
  <c r="F3259" i="1"/>
  <c r="N6598" i="1"/>
  <c r="N4758" i="1"/>
  <c r="U7972" i="1"/>
  <c r="L1555" i="1"/>
  <c r="L2783" i="1"/>
  <c r="I2288" i="1"/>
  <c r="I3730" i="1"/>
  <c r="F7200" i="1"/>
  <c r="K7960" i="1"/>
  <c r="H8324" i="1"/>
  <c r="M1853" i="1"/>
  <c r="K4133" i="1"/>
  <c r="N8105" i="1"/>
  <c r="K461" i="1"/>
  <c r="J865" i="1"/>
  <c r="V5093" i="1"/>
  <c r="K3838" i="1"/>
  <c r="F4347" i="1"/>
  <c r="L546" i="1"/>
  <c r="K189" i="1"/>
  <c r="J7837" i="1"/>
  <c r="K2321" i="1"/>
  <c r="M5885" i="1"/>
  <c r="F1883" i="1"/>
  <c r="L1823" i="1"/>
  <c r="I144" i="1"/>
  <c r="K6690" i="1"/>
  <c r="K8105" i="1"/>
  <c r="K2643" i="1"/>
  <c r="L1521" i="1"/>
  <c r="T3498" i="1"/>
  <c r="P450" i="1"/>
  <c r="V4880" i="1"/>
  <c r="K7250" i="1"/>
  <c r="J6298" i="1"/>
  <c r="K3540" i="1"/>
  <c r="K6759" i="1"/>
  <c r="L7420" i="1"/>
  <c r="L2403" i="1"/>
  <c r="K5087" i="1"/>
  <c r="T6653" i="1"/>
  <c r="H1164" i="1"/>
  <c r="T3559" i="1"/>
  <c r="H3408" i="1"/>
  <c r="M6095" i="1"/>
  <c r="U5463" i="1"/>
  <c r="P3077" i="1"/>
  <c r="J4714" i="1"/>
  <c r="N1250" i="1"/>
  <c r="L1567" i="1"/>
  <c r="L6194" i="1"/>
  <c r="M8268" i="1"/>
  <c r="F4756" i="1"/>
  <c r="K1671" i="1"/>
  <c r="U700" i="1"/>
  <c r="V4747" i="1"/>
  <c r="F4855" i="1"/>
  <c r="N3278" i="1"/>
  <c r="F193" i="1"/>
  <c r="P2384" i="1"/>
  <c r="P5942" i="1"/>
  <c r="K1480" i="1"/>
  <c r="L4980" i="1"/>
  <c r="I6610" i="1"/>
  <c r="J5892" i="1"/>
  <c r="K3085" i="1"/>
  <c r="I5378" i="1"/>
  <c r="V5655" i="1"/>
  <c r="N1890" i="1"/>
  <c r="K977" i="1"/>
  <c r="V2040" i="1"/>
  <c r="L5829" i="1"/>
  <c r="N4322" i="1"/>
  <c r="H2598" i="1"/>
  <c r="H2668" i="1"/>
  <c r="H475" i="1"/>
  <c r="M6513" i="1"/>
  <c r="P3253" i="1"/>
  <c r="T1233" i="1"/>
  <c r="V1183" i="1"/>
  <c r="U5934" i="1"/>
  <c r="K7126" i="1"/>
  <c r="F1058" i="1"/>
  <c r="V7366" i="1"/>
  <c r="K6964" i="1"/>
  <c r="T6961" i="1"/>
  <c r="V6044" i="1"/>
  <c r="P4753" i="1"/>
  <c r="K743" i="1"/>
  <c r="K4697" i="1"/>
  <c r="H5740" i="1"/>
  <c r="V5316" i="1"/>
  <c r="J7560" i="1"/>
  <c r="L1380" i="1"/>
  <c r="I1768" i="1"/>
  <c r="M5905" i="1"/>
  <c r="L7930" i="1"/>
  <c r="K3199" i="1"/>
  <c r="U5810" i="1"/>
  <c r="K307" i="1"/>
  <c r="H779" i="1"/>
  <c r="L4707" i="1"/>
  <c r="L6062" i="1"/>
  <c r="N6007" i="1"/>
  <c r="J6907" i="1"/>
  <c r="V4133" i="1"/>
  <c r="U2617" i="1"/>
  <c r="K889" i="1"/>
  <c r="H1541" i="1"/>
  <c r="T5428" i="1"/>
  <c r="F4173" i="1"/>
  <c r="P5839" i="1"/>
  <c r="K7524" i="1"/>
  <c r="J4570" i="1"/>
  <c r="F1866" i="1"/>
  <c r="M4336" i="1"/>
  <c r="I2001" i="1"/>
  <c r="L4744" i="1"/>
  <c r="L6737" i="1"/>
  <c r="K7935" i="1"/>
  <c r="K641" i="1"/>
  <c r="N1412" i="1"/>
  <c r="P2351" i="1"/>
  <c r="U826" i="1"/>
  <c r="F663" i="1"/>
  <c r="L5175" i="1"/>
  <c r="K1194" i="1"/>
  <c r="M4808" i="1"/>
  <c r="P5431" i="1"/>
  <c r="K6700" i="1"/>
  <c r="I3712" i="1"/>
  <c r="I2100" i="1"/>
  <c r="K5848" i="1"/>
  <c r="P4343" i="1"/>
  <c r="U1207" i="1"/>
  <c r="L6606" i="1"/>
  <c r="I3334" i="1"/>
  <c r="F2641" i="1"/>
  <c r="L1643" i="1"/>
  <c r="J2468" i="1"/>
  <c r="K8212" i="1"/>
  <c r="N5088" i="1"/>
  <c r="F3519" i="1"/>
  <c r="L2208" i="1"/>
  <c r="U4150" i="1"/>
  <c r="F7004" i="1"/>
  <c r="K4394" i="1"/>
  <c r="L4309" i="1"/>
  <c r="L6398" i="1"/>
  <c r="T3892" i="1"/>
  <c r="J1389" i="1"/>
  <c r="V2860" i="1"/>
  <c r="F2393" i="1"/>
  <c r="P4497" i="1"/>
  <c r="J2704" i="1"/>
  <c r="J4757" i="1"/>
  <c r="K4255" i="1"/>
  <c r="N5612" i="1"/>
  <c r="K5012" i="1"/>
  <c r="K1797" i="1"/>
  <c r="L7136" i="1"/>
  <c r="I7705" i="1"/>
  <c r="U6164" i="1"/>
  <c r="L2518" i="1"/>
  <c r="F4397" i="1"/>
  <c r="I1947" i="1"/>
  <c r="M5780" i="1"/>
  <c r="V161" i="1"/>
  <c r="H4072" i="1"/>
  <c r="T313" i="1"/>
  <c r="K5239" i="1"/>
  <c r="K8023" i="1"/>
  <c r="U1071" i="1"/>
  <c r="H2298" i="1"/>
  <c r="J2516" i="1"/>
  <c r="K5869" i="1"/>
  <c r="T4858" i="1"/>
  <c r="H1977" i="1"/>
  <c r="N1244" i="1"/>
  <c r="T5639" i="1"/>
  <c r="K6745" i="1"/>
  <c r="T6737" i="1"/>
  <c r="L913" i="1"/>
  <c r="V952" i="1"/>
  <c r="K4903" i="1"/>
  <c r="K2465" i="1"/>
  <c r="J848" i="1"/>
  <c r="M251" i="1"/>
  <c r="L594" i="1"/>
  <c r="K3419" i="1"/>
  <c r="K236" i="1"/>
  <c r="L4777" i="1"/>
  <c r="F799" i="1"/>
  <c r="N4785" i="1"/>
  <c r="M7524" i="1"/>
  <c r="H3556" i="1"/>
  <c r="K238" i="1"/>
  <c r="P5995" i="1"/>
  <c r="K8330" i="1"/>
  <c r="F3378" i="1"/>
  <c r="J2430" i="1"/>
  <c r="M2299" i="1"/>
  <c r="P1181" i="1"/>
  <c r="M5424" i="1"/>
  <c r="F891" i="1"/>
  <c r="U2828" i="1"/>
  <c r="V3885" i="1"/>
  <c r="H5476" i="1"/>
  <c r="M3814" i="1"/>
  <c r="M5270" i="1"/>
  <c r="L1664" i="1"/>
  <c r="K2780" i="1"/>
  <c r="J6587" i="1"/>
  <c r="K3373" i="1"/>
  <c r="I237" i="1"/>
  <c r="L3019" i="1"/>
  <c r="K1021" i="1"/>
  <c r="J1275" i="1"/>
  <c r="N7266" i="1"/>
  <c r="N5881" i="1"/>
  <c r="T924" i="1"/>
  <c r="N3169" i="1"/>
  <c r="H2280" i="1"/>
  <c r="T3336" i="1"/>
  <c r="L4326" i="1"/>
  <c r="I4979" i="1"/>
  <c r="F6490" i="1"/>
  <c r="J4510" i="1"/>
  <c r="H1363" i="1"/>
  <c r="F7299" i="1"/>
  <c r="V4229" i="1"/>
  <c r="V895" i="1"/>
  <c r="K8241" i="1"/>
  <c r="L7219" i="1"/>
  <c r="I2060" i="1"/>
  <c r="I1017" i="1"/>
  <c r="T1045" i="1"/>
  <c r="L3721" i="1"/>
  <c r="K5378" i="1"/>
  <c r="T1699" i="1"/>
  <c r="J5405" i="1"/>
  <c r="L7303" i="1"/>
  <c r="H3032" i="1"/>
  <c r="K7059" i="1"/>
  <c r="L1730" i="1"/>
  <c r="K7081" i="1"/>
  <c r="F7290" i="1"/>
  <c r="P7524" i="1"/>
  <c r="K297" i="1"/>
  <c r="K4927" i="1"/>
  <c r="M7340" i="1"/>
  <c r="J3054" i="1"/>
  <c r="T7411" i="1"/>
  <c r="P6939" i="1"/>
  <c r="J1640" i="1"/>
  <c r="U1724" i="1"/>
  <c r="L6230" i="1"/>
  <c r="F1300" i="1"/>
  <c r="K475" i="1"/>
  <c r="V1567" i="1"/>
  <c r="J3073" i="1"/>
  <c r="K4429" i="1"/>
  <c r="H2550" i="1"/>
  <c r="T5269" i="1"/>
  <c r="H108" i="1"/>
  <c r="M6340" i="1"/>
  <c r="T6568" i="1"/>
  <c r="J4581" i="1"/>
  <c r="P3960" i="1"/>
  <c r="M5271" i="1"/>
  <c r="H1459" i="1"/>
  <c r="K1003" i="1"/>
  <c r="K7271" i="1"/>
  <c r="V4696" i="1"/>
  <c r="K3215" i="1"/>
  <c r="L4069" i="1"/>
  <c r="K6490" i="1"/>
  <c r="L378" i="1"/>
  <c r="N3229" i="1"/>
  <c r="K80" i="1"/>
  <c r="K4785" i="1"/>
  <c r="M1801" i="1"/>
  <c r="K4420" i="1"/>
  <c r="M282" i="1"/>
  <c r="K3484" i="1"/>
  <c r="M2241" i="1"/>
  <c r="F7977" i="1"/>
  <c r="T4388" i="1"/>
  <c r="U3262" i="1"/>
  <c r="J6735" i="1"/>
  <c r="T3654" i="1"/>
  <c r="H3826" i="1"/>
  <c r="K1099" i="1"/>
  <c r="K6691" i="1"/>
  <c r="T2018" i="1"/>
  <c r="N5613" i="1"/>
  <c r="K4743" i="1"/>
  <c r="K2168" i="1"/>
  <c r="V1752" i="1"/>
  <c r="N7272" i="1"/>
  <c r="L5728" i="1"/>
  <c r="L8005" i="1"/>
  <c r="M512" i="1"/>
  <c r="K7146" i="1"/>
  <c r="N325" i="1"/>
  <c r="H7458" i="1"/>
  <c r="U2490" i="1"/>
  <c r="F2798" i="1"/>
  <c r="K2899" i="1"/>
  <c r="L621" i="1"/>
  <c r="J2883" i="1"/>
  <c r="I7336" i="1"/>
  <c r="K6219" i="1"/>
  <c r="L234" i="1"/>
  <c r="H6119" i="1"/>
  <c r="U7033" i="1"/>
  <c r="U5947" i="1"/>
  <c r="I4679" i="1"/>
  <c r="N2234" i="1"/>
  <c r="K7174" i="1"/>
  <c r="K5076" i="1"/>
  <c r="M7238" i="1"/>
  <c r="L439" i="1"/>
  <c r="L501" i="1"/>
  <c r="V6778" i="1"/>
  <c r="L7210" i="1"/>
  <c r="K4180" i="1"/>
  <c r="N5022" i="1"/>
  <c r="K6659" i="1"/>
  <c r="V6728" i="1"/>
  <c r="K7884" i="1"/>
  <c r="K3121" i="1"/>
  <c r="K1161" i="1"/>
  <c r="T7095" i="1"/>
  <c r="T5885" i="1"/>
  <c r="K1324" i="1"/>
  <c r="L7258" i="1"/>
  <c r="J2966" i="1"/>
  <c r="F2717" i="1"/>
  <c r="I32" i="1"/>
  <c r="U3559" i="1"/>
  <c r="T5212" i="1"/>
  <c r="N1457" i="1"/>
  <c r="F4230" i="1"/>
  <c r="P1244" i="1"/>
  <c r="J5889" i="1"/>
  <c r="K4029" i="1"/>
  <c r="J2833" i="1"/>
  <c r="K8093" i="1"/>
  <c r="M1375" i="1"/>
  <c r="I5201" i="1"/>
  <c r="K2713" i="1"/>
  <c r="L201" i="1"/>
  <c r="N7838" i="1"/>
  <c r="V2969" i="1"/>
  <c r="K7617" i="1"/>
  <c r="K5440" i="1"/>
  <c r="N82" i="1"/>
  <c r="H1276" i="1"/>
  <c r="F4018" i="1"/>
  <c r="M2741" i="1"/>
  <c r="L7388" i="1"/>
  <c r="L3923" i="1"/>
  <c r="K2281" i="1"/>
  <c r="P7345" i="1"/>
  <c r="N694" i="1"/>
  <c r="U197" i="1"/>
  <c r="K8185" i="1"/>
  <c r="K5831" i="1"/>
  <c r="I8126" i="1"/>
  <c r="K4938" i="1"/>
  <c r="L7006" i="1"/>
  <c r="M4144" i="1"/>
  <c r="V4354" i="1"/>
  <c r="L187" i="1"/>
  <c r="L5371" i="1"/>
  <c r="L5395" i="1"/>
  <c r="T2054" i="1"/>
  <c r="V7359" i="1"/>
  <c r="K1308" i="1"/>
  <c r="U3950" i="1"/>
  <c r="V2060" i="1"/>
  <c r="K2935" i="1"/>
  <c r="L3081" i="1"/>
  <c r="K4745" i="1"/>
  <c r="T7327" i="1"/>
  <c r="U5358" i="1"/>
  <c r="H7926" i="1"/>
  <c r="J2926" i="1"/>
  <c r="K534" i="1"/>
  <c r="N8255" i="1"/>
  <c r="L3193" i="1"/>
  <c r="M1291" i="1"/>
  <c r="L6549" i="1"/>
  <c r="N2853" i="1"/>
  <c r="T572" i="1"/>
  <c r="L6991" i="1"/>
  <c r="M4500" i="1"/>
  <c r="K4068" i="1"/>
  <c r="K8055" i="1"/>
  <c r="I6040" i="1"/>
  <c r="K4545" i="1"/>
  <c r="L3825" i="1"/>
  <c r="K5272" i="1"/>
  <c r="L6589" i="1"/>
  <c r="I403" i="1"/>
  <c r="K6954" i="1"/>
  <c r="L343" i="1"/>
  <c r="J3336" i="1"/>
  <c r="T2404" i="1"/>
  <c r="U1189" i="1"/>
  <c r="L7540" i="1"/>
  <c r="K4454" i="1"/>
  <c r="P475" i="1"/>
  <c r="U2058" i="1"/>
  <c r="N2276" i="1"/>
  <c r="K5370" i="1"/>
  <c r="L956" i="1"/>
  <c r="V6303" i="1"/>
  <c r="L6088" i="1"/>
  <c r="F3550" i="1"/>
  <c r="F7022" i="1"/>
  <c r="I167" i="1"/>
  <c r="K4342" i="1"/>
  <c r="M960" i="1"/>
  <c r="J1940" i="1"/>
  <c r="T6130" i="1"/>
  <c r="P1173" i="1"/>
  <c r="U1093" i="1"/>
  <c r="T6278" i="1"/>
  <c r="J7924" i="1"/>
  <c r="F2318" i="1"/>
  <c r="I6654" i="1"/>
  <c r="H2457" i="1"/>
  <c r="V7540" i="1"/>
  <c r="P132" i="1"/>
  <c r="F5521" i="1"/>
  <c r="K4657" i="1"/>
  <c r="U5334" i="1"/>
  <c r="L3195" i="1"/>
  <c r="F5280" i="1"/>
  <c r="K527" i="1"/>
  <c r="V5854" i="1"/>
  <c r="M4295" i="1"/>
  <c r="T2284" i="1"/>
  <c r="N3515" i="1"/>
  <c r="F5219" i="1"/>
  <c r="I8234" i="1"/>
  <c r="M3833" i="1"/>
  <c r="N256" i="1"/>
  <c r="N1470" i="1"/>
  <c r="F386" i="1"/>
  <c r="K5357" i="1"/>
  <c r="K444" i="1"/>
  <c r="L7188" i="1"/>
  <c r="L2481" i="1"/>
  <c r="K5865" i="1"/>
  <c r="I6509" i="1"/>
  <c r="I1638" i="1"/>
  <c r="L1503" i="1"/>
  <c r="L4802" i="1"/>
  <c r="L845" i="1"/>
  <c r="U4756" i="1"/>
  <c r="K4308" i="1"/>
  <c r="K677" i="1"/>
  <c r="V5354" i="1"/>
  <c r="J6221" i="1"/>
  <c r="L5356" i="1"/>
  <c r="L4701" i="1"/>
  <c r="K2734" i="1"/>
  <c r="U7813" i="1"/>
  <c r="T5810" i="1"/>
  <c r="T8333" i="1"/>
  <c r="L4047" i="1"/>
  <c r="K6502" i="1"/>
  <c r="F7342" i="1"/>
  <c r="F5850" i="1"/>
  <c r="K4229" i="1"/>
  <c r="V2912" i="1"/>
  <c r="L4427" i="1"/>
  <c r="H4651" i="1"/>
  <c r="V5011" i="1"/>
  <c r="P6789" i="1"/>
  <c r="M1947" i="1"/>
  <c r="H6446" i="1"/>
  <c r="J2094" i="1"/>
  <c r="F4990" i="1"/>
  <c r="M7413" i="1"/>
  <c r="F5526" i="1"/>
  <c r="N548" i="1"/>
  <c r="L3792" i="1"/>
  <c r="N7184" i="1"/>
  <c r="U7063" i="1"/>
  <c r="K1837" i="1"/>
  <c r="U179" i="1"/>
  <c r="P7340" i="1"/>
  <c r="K1624" i="1"/>
  <c r="K28" i="1"/>
  <c r="V3199" i="1"/>
  <c r="N5917" i="1"/>
  <c r="U3120" i="1"/>
  <c r="L7050" i="1"/>
  <c r="L4914" i="1"/>
  <c r="J1923" i="1"/>
  <c r="K828" i="1"/>
  <c r="J5039" i="1"/>
  <c r="L2458" i="1"/>
  <c r="L1115" i="1"/>
  <c r="K6755" i="1"/>
  <c r="V4263" i="1"/>
  <c r="F2548" i="1"/>
  <c r="T6044" i="1"/>
  <c r="H97" i="1"/>
  <c r="F1168" i="1"/>
  <c r="P6118" i="1"/>
  <c r="U5003" i="1"/>
  <c r="U2604" i="1"/>
  <c r="V6318" i="1"/>
  <c r="K6403" i="1"/>
  <c r="P5383" i="1"/>
  <c r="K1094" i="1"/>
  <c r="L7918" i="1"/>
  <c r="H1356" i="1"/>
  <c r="K6126" i="1"/>
  <c r="U4655" i="1"/>
  <c r="V2622" i="1"/>
  <c r="L6661" i="1"/>
  <c r="U8124" i="1"/>
  <c r="U4623" i="1"/>
  <c r="H4024" i="1"/>
  <c r="I6844" i="1"/>
  <c r="L7455" i="1"/>
  <c r="F8167" i="1"/>
  <c r="F1645" i="1"/>
  <c r="L1160" i="1"/>
  <c r="M1332" i="1"/>
  <c r="L2285" i="1"/>
  <c r="F7501" i="1"/>
  <c r="N4284" i="1"/>
  <c r="K5851" i="1"/>
  <c r="J250" i="1"/>
  <c r="M4237" i="1"/>
  <c r="V512" i="1"/>
  <c r="T4132" i="1"/>
  <c r="J3190" i="1"/>
  <c r="H677" i="1"/>
  <c r="V3484" i="1"/>
  <c r="I6109" i="1"/>
  <c r="P6995" i="1"/>
  <c r="F6753" i="1"/>
  <c r="U1138" i="1"/>
  <c r="K6199" i="1"/>
  <c r="N815" i="1"/>
  <c r="N8085" i="1"/>
  <c r="K6563" i="1"/>
  <c r="U6998" i="1"/>
  <c r="T1079" i="1"/>
  <c r="F1165" i="1"/>
  <c r="P5791" i="1"/>
  <c r="K2516" i="1"/>
  <c r="I3702" i="1"/>
  <c r="L4747" i="1"/>
  <c r="L4606" i="1"/>
  <c r="U5929" i="1"/>
  <c r="F6542" i="1"/>
  <c r="V573" i="1"/>
  <c r="J2120" i="1"/>
  <c r="P1337" i="1"/>
  <c r="L2980" i="1"/>
  <c r="P2883" i="1"/>
  <c r="J4941" i="1"/>
  <c r="K842" i="1"/>
  <c r="V3451" i="1"/>
  <c r="L7452" i="1"/>
  <c r="U3361" i="1"/>
  <c r="V964" i="1"/>
  <c r="L489" i="1"/>
  <c r="L6621" i="1"/>
  <c r="L6434" i="1"/>
  <c r="U1122" i="1"/>
  <c r="K8184" i="1"/>
  <c r="N6022" i="1"/>
  <c r="M4756" i="1"/>
  <c r="L2978" i="1"/>
  <c r="M1158" i="1"/>
  <c r="I6123" i="1"/>
  <c r="K7388" i="1"/>
  <c r="M2337" i="1"/>
  <c r="H6580" i="1"/>
  <c r="K5229" i="1"/>
  <c r="L6092" i="1"/>
  <c r="H8043" i="1"/>
  <c r="V1864" i="1"/>
  <c r="H207" i="1"/>
  <c r="K7220" i="1"/>
  <c r="J2457" i="1"/>
  <c r="L4095" i="1"/>
  <c r="T1663" i="1"/>
  <c r="L4411" i="1"/>
  <c r="K5214" i="1"/>
  <c r="J5373" i="1"/>
  <c r="H4315" i="1"/>
  <c r="M3128" i="1"/>
  <c r="L249" i="1"/>
  <c r="P4150" i="1"/>
  <c r="P7970" i="1"/>
  <c r="F592" i="1"/>
  <c r="H2059" i="1"/>
  <c r="I397" i="1"/>
  <c r="I2554" i="1"/>
  <c r="N621" i="1"/>
  <c r="K2565" i="1"/>
  <c r="M5406" i="1"/>
  <c r="K298" i="1"/>
  <c r="L2633" i="1"/>
  <c r="K8018" i="1"/>
  <c r="M5233" i="1"/>
  <c r="L1014" i="1"/>
  <c r="L7074" i="1"/>
  <c r="F5024" i="1"/>
  <c r="M4518" i="1"/>
  <c r="I2430" i="1"/>
  <c r="M3939" i="1"/>
  <c r="T5284" i="1"/>
  <c r="P4263" i="1"/>
  <c r="K3219" i="1"/>
  <c r="P6623" i="1"/>
  <c r="L6401" i="1"/>
  <c r="K4855" i="1"/>
  <c r="K739" i="1"/>
  <c r="U2158" i="1"/>
  <c r="U1939" i="1"/>
  <c r="J4091" i="1"/>
  <c r="M5115" i="1"/>
  <c r="L7811" i="1"/>
  <c r="P1065" i="1"/>
  <c r="H1983" i="1"/>
  <c r="L56" i="1"/>
  <c r="N3257" i="1"/>
  <c r="M3782" i="1"/>
  <c r="K2817" i="1"/>
  <c r="J7193" i="1"/>
  <c r="T5860" i="1"/>
  <c r="I1870" i="1"/>
  <c r="U2575" i="1"/>
  <c r="N3770" i="1"/>
  <c r="J5000" i="1"/>
  <c r="J2983" i="1"/>
  <c r="L6085" i="1"/>
  <c r="U2089" i="1"/>
  <c r="I5409" i="1"/>
  <c r="L317" i="1"/>
  <c r="P5619" i="1"/>
  <c r="H4003" i="1"/>
  <c r="J341" i="1"/>
  <c r="M7176" i="1"/>
  <c r="K7607" i="1"/>
  <c r="L5320" i="1"/>
  <c r="T3537" i="1"/>
  <c r="H5535" i="1"/>
  <c r="K6300" i="1"/>
  <c r="L14" i="1"/>
  <c r="N3420" i="1"/>
  <c r="U2542" i="1"/>
  <c r="L3827" i="1"/>
  <c r="U7323" i="1"/>
  <c r="I3567" i="1"/>
  <c r="L5362" i="1"/>
  <c r="K2226" i="1"/>
  <c r="J748" i="1"/>
  <c r="K5197" i="1"/>
  <c r="L4266" i="1"/>
  <c r="K6635" i="1"/>
  <c r="L7250" i="1"/>
  <c r="F1955" i="1"/>
  <c r="L8334" i="1"/>
  <c r="V724" i="1"/>
  <c r="K4961" i="1"/>
  <c r="P2347" i="1"/>
  <c r="P1104" i="1"/>
  <c r="F4383" i="1"/>
  <c r="L5" i="1"/>
  <c r="L5576" i="1"/>
  <c r="M5100" i="1"/>
  <c r="L306" i="1"/>
  <c r="F5857" i="1"/>
  <c r="N3359" i="1"/>
  <c r="L5722" i="1"/>
  <c r="U3314" i="1"/>
  <c r="L5925" i="1"/>
  <c r="K4460" i="1"/>
  <c r="K4939" i="1"/>
  <c r="P4455" i="1"/>
  <c r="J1095" i="1"/>
  <c r="P6740" i="1"/>
  <c r="K6178" i="1"/>
  <c r="L3940" i="1"/>
  <c r="H6581" i="1"/>
  <c r="L6119" i="1"/>
  <c r="P3965" i="1"/>
  <c r="L3580" i="1"/>
  <c r="T1314" i="1"/>
  <c r="T4024" i="1"/>
  <c r="I7235" i="1"/>
  <c r="N4130" i="1"/>
  <c r="L1349" i="1"/>
  <c r="J321" i="1"/>
  <c r="F4291" i="1"/>
  <c r="K1498" i="1"/>
  <c r="F7128" i="1"/>
  <c r="U7483" i="1"/>
  <c r="K5246" i="1"/>
  <c r="K6161" i="1"/>
  <c r="K712" i="1"/>
  <c r="L2264" i="1"/>
  <c r="J6349" i="1"/>
  <c r="N4139" i="1"/>
  <c r="U3337" i="1"/>
  <c r="F5895" i="1"/>
  <c r="K4003" i="1"/>
  <c r="T3640" i="1"/>
  <c r="L662" i="1"/>
  <c r="J2090" i="1"/>
  <c r="V3429" i="1"/>
  <c r="L4828" i="1"/>
  <c r="M3989" i="1"/>
  <c r="M2389" i="1"/>
  <c r="J1860" i="1"/>
  <c r="F7049" i="1"/>
  <c r="K6470" i="1"/>
  <c r="P7285" i="1"/>
  <c r="J5911" i="1"/>
  <c r="L4116" i="1"/>
  <c r="I6145" i="1"/>
  <c r="J1823" i="1"/>
  <c r="F5580" i="1"/>
  <c r="M1889" i="1"/>
  <c r="N625" i="1"/>
  <c r="K8165" i="1"/>
  <c r="T2704" i="1"/>
  <c r="K1645" i="1"/>
  <c r="I3108" i="1"/>
  <c r="U3527" i="1"/>
  <c r="K7347" i="1"/>
  <c r="F1658" i="1"/>
  <c r="L1381" i="1"/>
  <c r="F7890" i="1"/>
  <c r="K5569" i="1"/>
  <c r="M5967" i="1"/>
  <c r="T7564" i="1"/>
  <c r="M6294" i="1"/>
  <c r="K95" i="1"/>
  <c r="L1337" i="1"/>
  <c r="N4942" i="1"/>
  <c r="I1659" i="1"/>
  <c r="K5794" i="1"/>
  <c r="M1990" i="1"/>
  <c r="H1453" i="1"/>
  <c r="M2137" i="1"/>
  <c r="K489" i="1"/>
  <c r="I1653" i="1"/>
  <c r="L5284" i="1"/>
  <c r="K4917" i="1"/>
  <c r="M5974" i="1"/>
  <c r="F8174" i="1"/>
  <c r="H2109" i="1"/>
  <c r="K2922" i="1"/>
  <c r="H214" i="1"/>
  <c r="K5953" i="1"/>
  <c r="K7257" i="1"/>
  <c r="V5062" i="1"/>
  <c r="K6173" i="1"/>
  <c r="I2150" i="1"/>
  <c r="L4212" i="1"/>
  <c r="H2876" i="1"/>
  <c r="K8189" i="1"/>
  <c r="F7163" i="1"/>
  <c r="M4034" i="1"/>
  <c r="J1486" i="1"/>
  <c r="F5761" i="1"/>
  <c r="L3538" i="1"/>
  <c r="K3174" i="1"/>
  <c r="I9" i="1"/>
  <c r="K2338" i="1"/>
  <c r="U297" i="1"/>
  <c r="V3190" i="1"/>
  <c r="F1334" i="1"/>
  <c r="K6037" i="1"/>
  <c r="K6123" i="1"/>
  <c r="H2014" i="1"/>
  <c r="K767" i="1"/>
  <c r="J6513" i="1"/>
  <c r="N620" i="1"/>
  <c r="U6967" i="1"/>
  <c r="K7197" i="1"/>
  <c r="F7793" i="1"/>
  <c r="L6006" i="1"/>
  <c r="F2637" i="1"/>
  <c r="T3514" i="1"/>
  <c r="J8314" i="1"/>
  <c r="L613" i="1"/>
  <c r="L315" i="1"/>
  <c r="K1303" i="1"/>
  <c r="L2944" i="1"/>
  <c r="L4845" i="1"/>
  <c r="K3739" i="1"/>
  <c r="L1929" i="1"/>
  <c r="L1240" i="1"/>
  <c r="J205" i="1"/>
  <c r="H5250" i="1"/>
  <c r="M1946" i="1"/>
  <c r="N2446" i="1"/>
  <c r="L5214" i="1"/>
  <c r="H6981" i="1"/>
  <c r="H5412" i="1"/>
  <c r="P2835" i="1"/>
  <c r="T3963" i="1"/>
  <c r="K925" i="1"/>
  <c r="T4139" i="1"/>
  <c r="V1333" i="1"/>
  <c r="L7513" i="1"/>
  <c r="V2820" i="1"/>
  <c r="K3306" i="1"/>
  <c r="M2074" i="1"/>
  <c r="L7277" i="1"/>
  <c r="F3978" i="1"/>
  <c r="M5984" i="1"/>
  <c r="H6956" i="1"/>
  <c r="P429" i="1"/>
  <c r="J7157" i="1"/>
  <c r="J949" i="1"/>
  <c r="U7039" i="1"/>
  <c r="T2006" i="1"/>
  <c r="H1986" i="1"/>
  <c r="U4653" i="1"/>
  <c r="H4324" i="1"/>
  <c r="P4941" i="1"/>
  <c r="K4552" i="1"/>
  <c r="L6417" i="1"/>
  <c r="P1322" i="1"/>
  <c r="L1423" i="1"/>
  <c r="H6194" i="1"/>
  <c r="J3748" i="1"/>
  <c r="J1300" i="1"/>
  <c r="K4217" i="1"/>
  <c r="K1722" i="1"/>
  <c r="H5332" i="1"/>
  <c r="N897" i="1"/>
  <c r="K4037" i="1"/>
  <c r="N7341" i="1"/>
  <c r="U7227" i="1"/>
  <c r="L2758" i="1"/>
  <c r="U2324" i="1"/>
  <c r="N3970" i="1"/>
  <c r="K4504" i="1"/>
  <c r="H4518" i="1"/>
  <c r="T6610" i="1"/>
  <c r="L401" i="1"/>
  <c r="L7509" i="1"/>
  <c r="K3125" i="1"/>
  <c r="V4142" i="1"/>
  <c r="H2663" i="1"/>
  <c r="F4050" i="1"/>
  <c r="N6495" i="1"/>
  <c r="T6337" i="1"/>
  <c r="P3120" i="1"/>
  <c r="L3893" i="1"/>
  <c r="U8017" i="1"/>
  <c r="L3374" i="1"/>
  <c r="L4811" i="1"/>
  <c r="L5595" i="1"/>
  <c r="F5554" i="1"/>
  <c r="K5174" i="1"/>
  <c r="M5395" i="1"/>
  <c r="P1443" i="1"/>
  <c r="K2605" i="1"/>
  <c r="V4969" i="1"/>
  <c r="T2346" i="1"/>
  <c r="U3669" i="1"/>
  <c r="K5228" i="1"/>
  <c r="T5123" i="1"/>
  <c r="J4022" i="1"/>
  <c r="M5167" i="1"/>
  <c r="I241" i="1"/>
  <c r="K3922" i="1"/>
  <c r="K8295" i="1"/>
  <c r="N2964" i="1"/>
  <c r="H3216" i="1"/>
  <c r="K5501" i="1"/>
  <c r="M8031" i="1"/>
  <c r="K4450" i="1"/>
  <c r="N2222" i="1"/>
  <c r="I4543" i="1"/>
  <c r="K7208" i="1"/>
  <c r="T6878" i="1"/>
  <c r="K1519" i="1"/>
  <c r="M5809" i="1"/>
  <c r="U2121" i="1"/>
  <c r="H5873" i="1"/>
  <c r="P2042" i="1"/>
  <c r="N4129" i="1"/>
  <c r="U2197" i="1"/>
  <c r="U7282" i="1"/>
  <c r="L2685" i="1"/>
  <c r="P3250" i="1"/>
  <c r="L3535" i="1"/>
  <c r="H5491" i="1"/>
  <c r="L8299" i="1"/>
  <c r="T2521" i="1"/>
  <c r="K4088" i="1"/>
  <c r="K7251" i="1"/>
  <c r="F3825" i="1"/>
  <c r="L1628" i="1"/>
  <c r="N6655" i="1"/>
  <c r="L224" i="1"/>
  <c r="K6273" i="1"/>
  <c r="F3925" i="1"/>
  <c r="M3551" i="1"/>
  <c r="K5576" i="1"/>
  <c r="L975" i="1"/>
  <c r="P1916" i="1"/>
  <c r="N809" i="1"/>
  <c r="K600" i="1"/>
  <c r="K1245" i="1"/>
  <c r="L5322" i="1"/>
  <c r="I5115" i="1"/>
  <c r="P2919" i="1"/>
  <c r="H3160" i="1"/>
  <c r="K7272" i="1"/>
  <c r="J2498" i="1"/>
  <c r="U929" i="1"/>
  <c r="U3884" i="1"/>
  <c r="L3046" i="1"/>
  <c r="L759" i="1"/>
  <c r="L7279" i="1"/>
  <c r="K8044" i="1"/>
  <c r="I58" i="1"/>
  <c r="L1916" i="1"/>
  <c r="P5742" i="1"/>
  <c r="L7109" i="1"/>
  <c r="H6123" i="1"/>
  <c r="F4758" i="1"/>
  <c r="L95" i="1"/>
  <c r="U6451" i="1"/>
  <c r="F7582" i="1"/>
  <c r="I4777" i="1"/>
  <c r="L1849" i="1"/>
  <c r="J688" i="1"/>
  <c r="J6526" i="1"/>
  <c r="U3286" i="1"/>
  <c r="T1043" i="1"/>
  <c r="L8186" i="1"/>
  <c r="P8180" i="1"/>
  <c r="V1060" i="1"/>
  <c r="L1603" i="1"/>
  <c r="I4143" i="1"/>
  <c r="H6977" i="1"/>
  <c r="P5233" i="1"/>
  <c r="L627" i="1"/>
  <c r="L8132" i="1"/>
  <c r="K4315" i="1"/>
  <c r="L6340" i="1"/>
  <c r="I1403" i="1"/>
  <c r="T2469" i="1"/>
  <c r="V4943" i="1"/>
  <c r="M5297" i="1"/>
  <c r="K3833" i="1"/>
  <c r="K2360" i="1"/>
  <c r="K5264" i="1"/>
  <c r="J5644" i="1"/>
  <c r="K3145" i="1"/>
  <c r="L8221" i="1"/>
  <c r="P6314" i="1"/>
  <c r="K3147" i="1"/>
  <c r="U7842" i="1"/>
  <c r="H1036" i="1"/>
  <c r="K1991" i="1"/>
  <c r="T1607" i="1"/>
  <c r="U1651" i="1"/>
  <c r="H3422" i="1"/>
  <c r="J1017" i="1"/>
  <c r="K296" i="1"/>
  <c r="V58" i="1"/>
  <c r="K620" i="1"/>
  <c r="N2855" i="1"/>
  <c r="U5016" i="1"/>
  <c r="P3107" i="1"/>
  <c r="K5948" i="1"/>
  <c r="P1798" i="1"/>
  <c r="K8080" i="1"/>
  <c r="M5394" i="1"/>
  <c r="L2429" i="1"/>
  <c r="I1350" i="1"/>
  <c r="I2151" i="1"/>
  <c r="L2242" i="1"/>
  <c r="K3675" i="1"/>
  <c r="V6853" i="1"/>
  <c r="M420" i="1"/>
  <c r="L8324" i="1"/>
  <c r="U19" i="1"/>
  <c r="J5396" i="1"/>
  <c r="N673" i="1"/>
  <c r="K8035" i="1"/>
  <c r="M32" i="1"/>
  <c r="F178" i="1"/>
  <c r="K6839" i="1"/>
  <c r="U3891" i="1"/>
  <c r="M4291" i="1"/>
  <c r="V2014" i="1"/>
  <c r="V3340" i="1"/>
  <c r="V5676" i="1"/>
  <c r="I8151" i="1"/>
  <c r="J4403" i="1"/>
  <c r="L3337" i="1"/>
  <c r="F3228" i="1"/>
  <c r="K4390" i="1"/>
  <c r="L3213" i="1"/>
  <c r="K7507" i="1"/>
  <c r="L5126" i="1"/>
  <c r="I3758" i="1"/>
  <c r="K3248" i="1"/>
  <c r="K5431" i="1"/>
  <c r="T6264" i="1"/>
  <c r="I6326" i="1"/>
  <c r="M865" i="1"/>
  <c r="I3290" i="1"/>
  <c r="L1368" i="1"/>
  <c r="L5435" i="1"/>
  <c r="M3217" i="1"/>
  <c r="I1450" i="1"/>
  <c r="K8252" i="1"/>
  <c r="K3088" i="1"/>
  <c r="F5994" i="1"/>
  <c r="K5452" i="1"/>
  <c r="I5818" i="1"/>
  <c r="H3388" i="1"/>
  <c r="I5180" i="1"/>
  <c r="L4922" i="1"/>
  <c r="P6937" i="1"/>
  <c r="H5109" i="1"/>
  <c r="J4350" i="1"/>
  <c r="T5673" i="1"/>
  <c r="H4848" i="1"/>
  <c r="K1586" i="1"/>
  <c r="K7415" i="1"/>
  <c r="K4188" i="1"/>
  <c r="L7026" i="1"/>
  <c r="V1636" i="1"/>
  <c r="L1130" i="1"/>
  <c r="J6830" i="1"/>
  <c r="L6555" i="1"/>
  <c r="P2490" i="1"/>
  <c r="K7959" i="1"/>
  <c r="K6228" i="1"/>
  <c r="J5473" i="1"/>
  <c r="F4636" i="1"/>
  <c r="L68" i="1"/>
  <c r="I677" i="1"/>
  <c r="H8027" i="1"/>
  <c r="F6400" i="1"/>
  <c r="L4582" i="1"/>
  <c r="V558" i="1"/>
  <c r="L7082" i="1"/>
  <c r="F3823" i="1"/>
  <c r="L6458" i="1"/>
  <c r="K1040" i="1"/>
  <c r="U6320" i="1"/>
  <c r="K1029" i="1"/>
  <c r="J7896" i="1"/>
  <c r="I1192" i="1"/>
  <c r="L6350" i="1"/>
  <c r="T3128" i="1"/>
  <c r="U266" i="1"/>
  <c r="K2443" i="1"/>
  <c r="T6539" i="1"/>
  <c r="H4307" i="1"/>
  <c r="U387" i="1"/>
  <c r="U4009" i="1"/>
  <c r="K5375" i="1"/>
  <c r="H443" i="1"/>
  <c r="I6557" i="1"/>
  <c r="L8340" i="1"/>
  <c r="K5014" i="1"/>
  <c r="P7364" i="1"/>
  <c r="M2729" i="1"/>
  <c r="N7955" i="1"/>
  <c r="H2064" i="1"/>
  <c r="K151" i="1"/>
  <c r="H5304" i="1"/>
  <c r="L1281" i="1"/>
  <c r="I1256" i="1"/>
  <c r="H2065" i="1"/>
  <c r="K1967" i="1"/>
  <c r="H4695" i="1"/>
  <c r="U3386" i="1"/>
  <c r="L5584" i="1"/>
  <c r="K1249" i="1"/>
  <c r="K2631" i="1"/>
  <c r="K5834" i="1"/>
  <c r="U2420" i="1"/>
  <c r="H5908" i="1"/>
  <c r="I7033" i="1"/>
  <c r="L3826" i="1"/>
  <c r="I1710" i="1"/>
  <c r="P1406" i="1"/>
  <c r="T699" i="1"/>
  <c r="K4651" i="1"/>
  <c r="U6744" i="1"/>
  <c r="M2531" i="1"/>
  <c r="K4873" i="1"/>
  <c r="K5218" i="1"/>
  <c r="T5093" i="1"/>
  <c r="P2113" i="1"/>
  <c r="L7462" i="1"/>
  <c r="V4952" i="1"/>
  <c r="L251" i="1"/>
  <c r="F5095" i="1"/>
  <c r="L4124" i="1"/>
  <c r="K5220" i="1"/>
  <c r="T2464" i="1"/>
  <c r="P4594" i="1"/>
  <c r="P2708" i="1"/>
  <c r="F5272" i="1"/>
  <c r="K3041" i="1"/>
  <c r="H5022" i="1"/>
  <c r="H6326" i="1"/>
  <c r="M6809" i="1"/>
  <c r="L4098" i="1"/>
  <c r="K4143" i="1"/>
  <c r="L1123" i="1"/>
  <c r="K3200" i="1"/>
  <c r="K7011" i="1"/>
  <c r="K2685" i="1"/>
  <c r="M4383" i="1"/>
  <c r="L1122" i="1"/>
  <c r="M6044" i="1"/>
  <c r="I3668" i="1"/>
  <c r="K7211" i="1"/>
  <c r="T1413" i="1"/>
  <c r="L479" i="1"/>
  <c r="P3114" i="1"/>
  <c r="M2121" i="1"/>
  <c r="H8152" i="1"/>
  <c r="U2739" i="1"/>
  <c r="V2251" i="1"/>
  <c r="L1346" i="1"/>
  <c r="L4148" i="1"/>
  <c r="V6954" i="1"/>
  <c r="L185" i="1"/>
  <c r="P6591" i="1"/>
  <c r="L2389" i="1"/>
  <c r="V1578" i="1"/>
  <c r="T1366" i="1"/>
  <c r="K834" i="1"/>
  <c r="T1007" i="1"/>
  <c r="M5131" i="1"/>
  <c r="N7542" i="1"/>
  <c r="K7206" i="1"/>
  <c r="H6545" i="1"/>
  <c r="V1119" i="1"/>
  <c r="J6110" i="1"/>
  <c r="V2105" i="1"/>
  <c r="K4849" i="1"/>
  <c r="P7864" i="1"/>
  <c r="J5131" i="1"/>
  <c r="L5213" i="1"/>
  <c r="I2977" i="1"/>
  <c r="U3336" i="1"/>
  <c r="M5374" i="1"/>
  <c r="L3093" i="1"/>
  <c r="V3403" i="1"/>
  <c r="N5745" i="1"/>
  <c r="M5037" i="1"/>
  <c r="F4472" i="1"/>
  <c r="T4568" i="1"/>
  <c r="K5527" i="1"/>
  <c r="K305" i="1"/>
  <c r="H5400" i="1"/>
  <c r="H519" i="1"/>
  <c r="K7483" i="1"/>
  <c r="K6754" i="1"/>
  <c r="K3630" i="1"/>
  <c r="L3844" i="1"/>
  <c r="L4384" i="1"/>
  <c r="F2751" i="1"/>
  <c r="L279" i="1"/>
  <c r="N1424" i="1"/>
  <c r="K5725" i="1"/>
  <c r="H3259" i="1"/>
  <c r="T1309" i="1"/>
  <c r="P3869" i="1"/>
  <c r="J5388" i="1"/>
  <c r="L1121" i="1"/>
  <c r="M6626" i="1"/>
  <c r="F6730" i="1"/>
  <c r="H3579" i="1"/>
  <c r="K3996" i="1"/>
  <c r="V941" i="1"/>
  <c r="I6947" i="1"/>
  <c r="K7963" i="1"/>
  <c r="K6822" i="1"/>
  <c r="L3889" i="1"/>
  <c r="U3456" i="1"/>
  <c r="U6915" i="1"/>
  <c r="F2967" i="1"/>
  <c r="L6238" i="1"/>
  <c r="K7186" i="1"/>
  <c r="H2563" i="1"/>
  <c r="L3594" i="1"/>
  <c r="F2577" i="1"/>
  <c r="L1700" i="1"/>
  <c r="L6373" i="1"/>
  <c r="L2194" i="1"/>
  <c r="M3459" i="1"/>
  <c r="P6159" i="1"/>
  <c r="L8223" i="1"/>
  <c r="F1525" i="1"/>
  <c r="P771" i="1"/>
  <c r="I1696" i="1"/>
  <c r="M6610" i="1"/>
  <c r="P2020" i="1"/>
  <c r="N3314" i="1"/>
  <c r="F6083" i="1"/>
  <c r="L5493" i="1"/>
  <c r="P6445" i="1"/>
  <c r="V7277" i="1"/>
  <c r="U1576" i="1"/>
  <c r="J735" i="1"/>
  <c r="V2109" i="1"/>
  <c r="U2052" i="1"/>
  <c r="H7315" i="1"/>
  <c r="L1270" i="1"/>
  <c r="H8291" i="1"/>
  <c r="K1120" i="1"/>
  <c r="T4610" i="1"/>
  <c r="L4330" i="1"/>
  <c r="J3952" i="1"/>
  <c r="I3118" i="1"/>
  <c r="J2989" i="1"/>
  <c r="K6913" i="1"/>
  <c r="L3686" i="1"/>
  <c r="K4626" i="1"/>
  <c r="U5044" i="1"/>
  <c r="U6875" i="1"/>
  <c r="N5214" i="1"/>
  <c r="K7150" i="1"/>
  <c r="L1305" i="1"/>
  <c r="K5194" i="1"/>
  <c r="V2334" i="1"/>
  <c r="L3651" i="1"/>
  <c r="T3258" i="1"/>
  <c r="I1699" i="1"/>
  <c r="I4360" i="1"/>
  <c r="F2079" i="1"/>
  <c r="H4319" i="1"/>
  <c r="L4305" i="1"/>
  <c r="L188" i="1"/>
  <c r="M723" i="1"/>
  <c r="L2735" i="1"/>
  <c r="U4631" i="1"/>
  <c r="H7219" i="1"/>
  <c r="K2050" i="1"/>
  <c r="K8254" i="1"/>
  <c r="K2377" i="1"/>
  <c r="F1301" i="1"/>
  <c r="T5311" i="1"/>
  <c r="L1758" i="1"/>
  <c r="L2756" i="1"/>
  <c r="L4886" i="1"/>
  <c r="J7281" i="1"/>
  <c r="K3551" i="1"/>
  <c r="P2476" i="1"/>
  <c r="L776" i="1"/>
  <c r="K3370" i="1"/>
  <c r="N212" i="1"/>
  <c r="H4091" i="1"/>
  <c r="I2378" i="1"/>
  <c r="T3643" i="1"/>
  <c r="I2746" i="1"/>
  <c r="H5537" i="1"/>
  <c r="I6572" i="1"/>
  <c r="U3033" i="1"/>
  <c r="K7987" i="1"/>
  <c r="M4491" i="1"/>
  <c r="M3910" i="1"/>
  <c r="K3269" i="1"/>
  <c r="T4401" i="1"/>
  <c r="N3015" i="1"/>
  <c r="M6515" i="1"/>
  <c r="T4112" i="1"/>
  <c r="M4984" i="1"/>
  <c r="U3191" i="1"/>
  <c r="U3933" i="1"/>
  <c r="H7203" i="1"/>
  <c r="K826" i="1"/>
  <c r="K6070" i="1"/>
  <c r="L6759" i="1"/>
  <c r="K6321" i="1"/>
  <c r="H4175" i="1"/>
  <c r="I5255" i="1"/>
  <c r="T6966" i="1"/>
  <c r="P735" i="1"/>
  <c r="T3520" i="1"/>
  <c r="F6297" i="1"/>
  <c r="K6356" i="1"/>
  <c r="U5596" i="1"/>
  <c r="V1347" i="1"/>
  <c r="L1784" i="1"/>
  <c r="U6420" i="1"/>
  <c r="P2696" i="1"/>
  <c r="J7962" i="1"/>
  <c r="M6355" i="1"/>
  <c r="L2077" i="1"/>
  <c r="L5072" i="1"/>
  <c r="H4159" i="1"/>
  <c r="M4473" i="1"/>
  <c r="T5403" i="1"/>
  <c r="U6434" i="1"/>
  <c r="P184" i="1"/>
  <c r="F609" i="1"/>
  <c r="T4179" i="1"/>
  <c r="V891" i="1"/>
  <c r="U4845" i="1"/>
  <c r="U3760" i="1"/>
  <c r="K6879" i="1"/>
  <c r="N7118" i="1"/>
  <c r="I4351" i="1"/>
  <c r="M5686" i="1"/>
  <c r="L2833" i="1"/>
  <c r="L7028" i="1"/>
  <c r="P4669" i="1"/>
  <c r="T3918" i="1"/>
  <c r="I7363" i="1"/>
  <c r="N3648" i="1"/>
  <c r="K6878" i="1"/>
  <c r="U6217" i="1"/>
  <c r="L4136" i="1"/>
  <c r="K485" i="1"/>
  <c r="F4187" i="1"/>
  <c r="H2619" i="1"/>
  <c r="L463" i="1"/>
  <c r="L2112" i="1"/>
  <c r="U4107" i="1"/>
  <c r="M6418" i="1"/>
  <c r="P1650" i="1"/>
  <c r="M7936" i="1"/>
  <c r="K2027" i="1"/>
  <c r="P4295" i="1"/>
  <c r="J4231" i="1"/>
  <c r="L4671" i="1"/>
  <c r="H1706" i="1"/>
  <c r="P7956" i="1"/>
  <c r="N2426" i="1"/>
  <c r="I2765" i="1"/>
  <c r="T5988" i="1"/>
  <c r="N616" i="1"/>
  <c r="H3807" i="1"/>
  <c r="L325" i="1"/>
  <c r="K5355" i="1"/>
  <c r="F4004" i="1"/>
  <c r="K6082" i="1"/>
  <c r="V3303" i="1"/>
  <c r="L2573" i="1"/>
  <c r="F2160" i="1"/>
  <c r="H2254" i="1"/>
  <c r="H8213" i="1"/>
  <c r="T8015" i="1"/>
  <c r="J2744" i="1"/>
  <c r="V1356" i="1"/>
  <c r="I203" i="1"/>
  <c r="K4788" i="1"/>
  <c r="F1925" i="1"/>
  <c r="K5676" i="1"/>
  <c r="J6124" i="1"/>
  <c r="P7181" i="1"/>
  <c r="T6776" i="1"/>
  <c r="T4336" i="1"/>
  <c r="L1396" i="1"/>
  <c r="I2165" i="1"/>
  <c r="F834" i="1"/>
  <c r="K96" i="1"/>
  <c r="H5235" i="1"/>
  <c r="K2181" i="1"/>
  <c r="I7556" i="1"/>
  <c r="K2751" i="1"/>
  <c r="T6322" i="1"/>
  <c r="K3288" i="1"/>
  <c r="F3561" i="1"/>
  <c r="K5556" i="1"/>
  <c r="N3270" i="1"/>
  <c r="T5110" i="1"/>
  <c r="I5610" i="1"/>
  <c r="K5862" i="1"/>
  <c r="U5201" i="1"/>
  <c r="K4761" i="1"/>
  <c r="K3874" i="1"/>
  <c r="H797" i="1"/>
  <c r="M3656" i="1"/>
  <c r="I4401" i="1"/>
  <c r="I4104" i="1"/>
  <c r="T359" i="1"/>
  <c r="K3957" i="1"/>
  <c r="J6625" i="1"/>
  <c r="V3512" i="1"/>
  <c r="I1144" i="1"/>
  <c r="K6469" i="1"/>
  <c r="V1751" i="1"/>
  <c r="K5405" i="1"/>
  <c r="U881" i="1"/>
  <c r="I1724" i="1"/>
  <c r="L5907" i="1"/>
  <c r="I5556" i="1"/>
  <c r="L2316" i="1"/>
  <c r="N4341" i="1"/>
  <c r="V3768" i="1"/>
  <c r="K4590" i="1"/>
  <c r="H5945" i="1"/>
  <c r="U3327" i="1"/>
  <c r="N6800" i="1"/>
  <c r="K4533" i="1"/>
  <c r="F4595" i="1"/>
  <c r="K6079" i="1"/>
  <c r="K372" i="1"/>
  <c r="M2377" i="1"/>
  <c r="I6856" i="1"/>
  <c r="L8287" i="1"/>
  <c r="F5302" i="1"/>
  <c r="K7374" i="1"/>
  <c r="H4677" i="1"/>
  <c r="J4040" i="1"/>
  <c r="M904" i="1"/>
  <c r="K16" i="1"/>
  <c r="K4235" i="1"/>
  <c r="J4048" i="1"/>
  <c r="T6078" i="1"/>
  <c r="T7168" i="1"/>
  <c r="L35" i="1"/>
  <c r="F4920" i="1"/>
  <c r="J3513" i="1"/>
  <c r="N313" i="1"/>
  <c r="N6456" i="1"/>
  <c r="K5132" i="1"/>
  <c r="I5156" i="1"/>
  <c r="I829" i="1"/>
  <c r="K4375" i="1"/>
  <c r="L4312" i="1"/>
  <c r="H6302" i="1"/>
  <c r="K6182" i="1"/>
  <c r="N4122" i="1"/>
  <c r="F1753" i="1"/>
  <c r="H7852" i="1"/>
  <c r="H6748" i="1"/>
  <c r="U4691" i="1"/>
  <c r="I1363" i="1"/>
  <c r="L1290" i="1"/>
  <c r="K1767" i="1"/>
  <c r="H6708" i="1"/>
  <c r="P8233" i="1"/>
  <c r="J1315" i="1"/>
  <c r="M3537" i="1"/>
  <c r="F5103" i="1"/>
  <c r="K7075" i="1"/>
  <c r="N6593" i="1"/>
  <c r="L2994" i="1"/>
  <c r="N6604" i="1"/>
  <c r="J5020" i="1"/>
  <c r="F6454" i="1"/>
  <c r="T4438" i="1"/>
  <c r="K3876" i="1"/>
  <c r="U2164" i="1"/>
  <c r="K1051" i="1"/>
  <c r="M3258" i="1"/>
  <c r="K2359" i="1"/>
  <c r="K329" i="1"/>
  <c r="V1167" i="1"/>
  <c r="U4752" i="1"/>
  <c r="T934" i="1"/>
  <c r="T8165" i="1"/>
  <c r="V7295" i="1"/>
  <c r="I8309" i="1"/>
  <c r="L4175" i="1"/>
  <c r="M545" i="1"/>
  <c r="H4213" i="1"/>
  <c r="U3790" i="1"/>
  <c r="P4969" i="1"/>
  <c r="T5785" i="1"/>
  <c r="J7673" i="1"/>
  <c r="V6936" i="1"/>
  <c r="L2586" i="1"/>
  <c r="M5231" i="1"/>
  <c r="U5895" i="1"/>
  <c r="L213" i="1"/>
  <c r="I5979" i="1"/>
  <c r="F382" i="1"/>
  <c r="H3337" i="1"/>
  <c r="T8204" i="1"/>
  <c r="F1923" i="1"/>
  <c r="L7198" i="1"/>
  <c r="J1397" i="1"/>
  <c r="T2864" i="1"/>
  <c r="L775" i="1"/>
  <c r="I1204" i="1"/>
  <c r="U2377" i="1"/>
  <c r="L6741" i="1"/>
  <c r="N7842" i="1"/>
  <c r="L1649" i="1"/>
  <c r="F1275" i="1"/>
  <c r="K4706" i="1"/>
  <c r="L2734" i="1"/>
  <c r="L5890" i="1"/>
  <c r="F6628" i="1"/>
  <c r="L3263" i="1"/>
  <c r="T6645" i="1"/>
  <c r="I5829" i="1"/>
  <c r="H4108" i="1"/>
  <c r="K6768" i="1"/>
  <c r="M2255" i="1"/>
  <c r="L5667" i="1"/>
  <c r="V8015" i="1"/>
  <c r="K7105" i="1"/>
  <c r="K6348" i="1"/>
  <c r="L5761" i="1"/>
  <c r="K3291" i="1"/>
  <c r="K447" i="1"/>
  <c r="K3155" i="1"/>
  <c r="K7143" i="1"/>
  <c r="V5204" i="1"/>
  <c r="T3225" i="1"/>
  <c r="N2820" i="1"/>
  <c r="K1654" i="1"/>
  <c r="K2172" i="1"/>
  <c r="L3010" i="1"/>
  <c r="L1314" i="1"/>
  <c r="M2846" i="1"/>
  <c r="N3008" i="1"/>
  <c r="M2677" i="1"/>
  <c r="I2257" i="1"/>
  <c r="J3350" i="1"/>
  <c r="I5759" i="1"/>
  <c r="K2478" i="1"/>
  <c r="L3494" i="1"/>
  <c r="T3429" i="1"/>
  <c r="V5911" i="1"/>
  <c r="M5061" i="1"/>
  <c r="U2225" i="1"/>
  <c r="L1791" i="1"/>
  <c r="T6007" i="1"/>
  <c r="J5795" i="1"/>
  <c r="H1650" i="1"/>
  <c r="U5412" i="1"/>
  <c r="M3461" i="1"/>
  <c r="U2966" i="1"/>
  <c r="I4740" i="1"/>
  <c r="L529" i="1"/>
  <c r="L8296" i="1"/>
  <c r="L5243" i="1"/>
  <c r="L5639" i="1"/>
  <c r="H6160" i="1"/>
  <c r="K4197" i="1"/>
  <c r="K5165" i="1"/>
  <c r="H2641" i="1"/>
  <c r="L3309" i="1"/>
  <c r="N4100" i="1"/>
  <c r="F2493" i="1"/>
  <c r="K4413" i="1"/>
  <c r="V180" i="1"/>
  <c r="K5277" i="1"/>
  <c r="K5839" i="1"/>
  <c r="V2964" i="1"/>
  <c r="J4400" i="1"/>
  <c r="P5392" i="1"/>
  <c r="J6065" i="1"/>
  <c r="F3996" i="1"/>
  <c r="N5785" i="1"/>
  <c r="K510" i="1"/>
  <c r="F1335" i="1"/>
  <c r="H3332" i="1"/>
  <c r="H915" i="1"/>
  <c r="L668" i="1"/>
  <c r="K7077" i="1"/>
  <c r="P952" i="1"/>
  <c r="U5865" i="1"/>
  <c r="H1685" i="1"/>
  <c r="F2329" i="1"/>
  <c r="U1728" i="1"/>
  <c r="J2303" i="1"/>
  <c r="F4973" i="1"/>
  <c r="L4927" i="1"/>
  <c r="T1337" i="1"/>
  <c r="N2185" i="1"/>
  <c r="I6315" i="1"/>
  <c r="K2244" i="1"/>
  <c r="K6815" i="1"/>
  <c r="M7148" i="1"/>
  <c r="L3851" i="1"/>
  <c r="V8188" i="1"/>
  <c r="M3535" i="1"/>
  <c r="V6615" i="1"/>
  <c r="L4178" i="1"/>
  <c r="L2561" i="1"/>
  <c r="K1712" i="1"/>
  <c r="K7986" i="1"/>
  <c r="F3088" i="1"/>
  <c r="L1907" i="1"/>
  <c r="L8246" i="1"/>
  <c r="J206" i="1"/>
  <c r="P3292" i="1"/>
  <c r="K4021" i="1"/>
  <c r="F4721" i="1"/>
  <c r="K133" i="1"/>
  <c r="L4165" i="1"/>
  <c r="U5104" i="1"/>
  <c r="L6798" i="1"/>
  <c r="K870" i="1"/>
  <c r="L4263" i="1"/>
  <c r="U6160" i="1"/>
  <c r="J1772" i="1"/>
  <c r="H6451" i="1"/>
  <c r="K1630" i="1"/>
  <c r="M7046" i="1"/>
  <c r="K5236" i="1"/>
  <c r="H4524" i="1"/>
  <c r="V6647" i="1"/>
  <c r="H5105" i="1"/>
  <c r="L4406" i="1"/>
  <c r="L6504" i="1"/>
  <c r="T7950" i="1"/>
  <c r="N1472" i="1"/>
  <c r="L2005" i="1"/>
  <c r="K8070" i="1"/>
  <c r="M6049" i="1"/>
  <c r="U5860" i="1"/>
  <c r="F3725" i="1"/>
  <c r="P5591" i="1"/>
  <c r="V6315" i="1"/>
  <c r="M6308" i="1"/>
  <c r="L519" i="1"/>
  <c r="U3036" i="1"/>
  <c r="L5669" i="1"/>
  <c r="P981" i="1"/>
  <c r="L5416" i="1"/>
  <c r="L2146" i="1"/>
  <c r="P7296" i="1"/>
  <c r="L2011" i="1"/>
  <c r="J76" i="1"/>
  <c r="T4301" i="1"/>
  <c r="J7243" i="1"/>
  <c r="K1984" i="1"/>
  <c r="V4274" i="1"/>
  <c r="K5902" i="1"/>
  <c r="F3647" i="1"/>
  <c r="N3112" i="1"/>
  <c r="V8016" i="1"/>
  <c r="T993" i="1"/>
  <c r="L3343" i="1"/>
  <c r="K2941" i="1"/>
  <c r="L332" i="1"/>
  <c r="P6474" i="1"/>
  <c r="F1882" i="1"/>
  <c r="K3785" i="1"/>
  <c r="H6946" i="1"/>
  <c r="L600" i="1"/>
  <c r="J2408" i="1"/>
  <c r="V3889" i="1"/>
  <c r="L2552" i="1"/>
  <c r="I1949" i="1"/>
  <c r="F5839" i="1"/>
  <c r="H1384" i="1"/>
  <c r="H2241" i="1"/>
  <c r="L6365" i="1"/>
  <c r="K32" i="1"/>
  <c r="J7484" i="1"/>
  <c r="V600" i="1"/>
  <c r="N4378" i="1"/>
  <c r="F947" i="1"/>
  <c r="K5154" i="1"/>
  <c r="N721" i="1"/>
  <c r="I867" i="1"/>
  <c r="K5156" i="1"/>
  <c r="T3569" i="1"/>
  <c r="K7301" i="1"/>
  <c r="K6718" i="1"/>
  <c r="F5224" i="1"/>
  <c r="H1837" i="1"/>
  <c r="F6789" i="1"/>
  <c r="K7860" i="1"/>
  <c r="L4697" i="1"/>
  <c r="K7171" i="1"/>
  <c r="K2652" i="1"/>
  <c r="U6576" i="1"/>
  <c r="V7139" i="1"/>
  <c r="U5219" i="1"/>
  <c r="U4333" i="1"/>
  <c r="M2908" i="1"/>
  <c r="J7097" i="1"/>
  <c r="K1670" i="1"/>
  <c r="L1874" i="1"/>
  <c r="L8052" i="1"/>
  <c r="P3532" i="1"/>
  <c r="H229" i="1"/>
  <c r="V6057" i="1"/>
  <c r="L1181" i="1"/>
  <c r="L393" i="1"/>
  <c r="J5098" i="1"/>
  <c r="L2940" i="1"/>
  <c r="K3336" i="1"/>
  <c r="I2849" i="1"/>
  <c r="L2728" i="1"/>
  <c r="K458" i="1"/>
  <c r="H8078" i="1"/>
  <c r="H4541" i="1"/>
  <c r="V2784" i="1"/>
  <c r="F2463" i="1"/>
  <c r="V2746" i="1"/>
  <c r="F7968" i="1"/>
  <c r="V8201" i="1"/>
  <c r="P2276" i="1"/>
  <c r="L4399" i="1"/>
  <c r="F4297" i="1"/>
  <c r="U7979" i="1"/>
  <c r="K1197" i="1"/>
  <c r="M3202" i="1"/>
  <c r="L6810" i="1"/>
  <c r="H3780" i="1"/>
  <c r="P3522" i="1"/>
  <c r="U858" i="1"/>
  <c r="U3535" i="1"/>
  <c r="H6410" i="1"/>
  <c r="T798" i="1"/>
  <c r="N5638" i="1"/>
  <c r="K1393" i="1"/>
  <c r="L5087" i="1"/>
  <c r="J1135" i="1"/>
  <c r="L4353" i="1"/>
  <c r="K5261" i="1"/>
  <c r="K7291" i="1"/>
  <c r="T2598" i="1"/>
  <c r="N790" i="1"/>
  <c r="M7859" i="1"/>
  <c r="V4536" i="1"/>
  <c r="F3271" i="1"/>
  <c r="I5680" i="1"/>
  <c r="L3364" i="1"/>
  <c r="K1839" i="1"/>
  <c r="L4778" i="1"/>
  <c r="K5350" i="1"/>
  <c r="L5555" i="1"/>
  <c r="M343" i="1"/>
  <c r="L6614" i="1"/>
  <c r="K2603" i="1"/>
  <c r="M6675" i="1"/>
  <c r="L7505" i="1"/>
  <c r="K7288" i="1"/>
  <c r="I3366" i="1"/>
  <c r="P6072" i="1"/>
  <c r="K2279" i="1"/>
  <c r="K6863" i="1"/>
  <c r="K2328" i="1"/>
  <c r="L5640" i="1"/>
  <c r="N3835" i="1"/>
  <c r="K4209" i="1"/>
  <c r="M5318" i="1"/>
  <c r="V1182" i="1"/>
  <c r="K3936" i="1"/>
  <c r="N4949" i="1"/>
  <c r="M3727" i="1"/>
  <c r="U5714" i="1"/>
  <c r="L2470" i="1"/>
  <c r="N2112" i="1"/>
  <c r="H2464" i="1"/>
  <c r="P4838" i="1"/>
  <c r="K553" i="1"/>
  <c r="U1292" i="1"/>
  <c r="F7503" i="1"/>
  <c r="K4531" i="1"/>
  <c r="H2843" i="1"/>
  <c r="N2346" i="1"/>
  <c r="H397" i="1"/>
  <c r="P2798" i="1"/>
  <c r="K5041" i="1"/>
  <c r="L3104" i="1"/>
  <c r="L4964" i="1"/>
  <c r="J701" i="1"/>
  <c r="F2992" i="1"/>
  <c r="N3908" i="1"/>
  <c r="U6889" i="1"/>
  <c r="U2436" i="1"/>
  <c r="H5774" i="1"/>
  <c r="P4532" i="1"/>
  <c r="V3791" i="1"/>
  <c r="U5695" i="1"/>
  <c r="U7414" i="1"/>
  <c r="M3353" i="1"/>
  <c r="V1035" i="1"/>
  <c r="K2642" i="1"/>
  <c r="K6028" i="1"/>
  <c r="K7155" i="1"/>
  <c r="L5532" i="1"/>
  <c r="P2772" i="1"/>
  <c r="H5703" i="1"/>
  <c r="T5764" i="1"/>
  <c r="L2368" i="1"/>
  <c r="L578" i="1"/>
  <c r="K5609" i="1"/>
  <c r="P8097" i="1"/>
  <c r="J7022" i="1"/>
  <c r="L1913" i="1"/>
  <c r="T5358" i="1"/>
  <c r="H6342" i="1"/>
  <c r="H7909" i="1"/>
  <c r="P8030" i="1"/>
  <c r="M8032" i="1"/>
  <c r="J238" i="1"/>
  <c r="V5485" i="1"/>
  <c r="F1005" i="1"/>
  <c r="L4381" i="1"/>
  <c r="J2462" i="1"/>
  <c r="U5609" i="1"/>
  <c r="L3563" i="1"/>
  <c r="K8338" i="1"/>
  <c r="M7175" i="1"/>
  <c r="N4462" i="1"/>
  <c r="K6462" i="1"/>
  <c r="H3772" i="1"/>
  <c r="K2173" i="1"/>
  <c r="V5296" i="1"/>
  <c r="N2347" i="1"/>
  <c r="M6073" i="1"/>
  <c r="T2341" i="1"/>
  <c r="I7814" i="1"/>
  <c r="K2095" i="1"/>
  <c r="P2110" i="1"/>
  <c r="K3830" i="1"/>
  <c r="L4449" i="1"/>
  <c r="I2773" i="1"/>
  <c r="P4566" i="1"/>
  <c r="K6891" i="1"/>
  <c r="T3970" i="1"/>
  <c r="V4858" i="1"/>
  <c r="K7571" i="1"/>
  <c r="V4507" i="1"/>
  <c r="T1912" i="1"/>
  <c r="M5296" i="1"/>
  <c r="U5889" i="1"/>
  <c r="V2523" i="1"/>
  <c r="K3510" i="1"/>
  <c r="I6440" i="1"/>
  <c r="N4915" i="1"/>
  <c r="J4399" i="1"/>
  <c r="F3856" i="1"/>
  <c r="I1073" i="1"/>
  <c r="L5481" i="1"/>
  <c r="K1647" i="1"/>
  <c r="K7618" i="1"/>
  <c r="F6195" i="1"/>
  <c r="H818" i="1"/>
  <c r="U4129" i="1"/>
  <c r="L3569" i="1"/>
  <c r="M4773" i="1"/>
  <c r="F1590" i="1"/>
  <c r="V406" i="1"/>
  <c r="I1012" i="1"/>
  <c r="I6489" i="1"/>
  <c r="U6211" i="1"/>
  <c r="U7915" i="1"/>
  <c r="I4408" i="1"/>
  <c r="L1110" i="1"/>
  <c r="I4591" i="1"/>
  <c r="J6752" i="1"/>
  <c r="F2572" i="1"/>
  <c r="P5018" i="1"/>
  <c r="P4845" i="1"/>
  <c r="U6520" i="1"/>
  <c r="K1711" i="1"/>
  <c r="L80" i="1"/>
  <c r="M2120" i="1"/>
  <c r="U282" i="1"/>
  <c r="I4428" i="1"/>
  <c r="V7944" i="1"/>
  <c r="N4390" i="1"/>
  <c r="K1257" i="1"/>
  <c r="J8156" i="1"/>
  <c r="L4746" i="1"/>
  <c r="T7004" i="1"/>
  <c r="V5227" i="1"/>
  <c r="L8012" i="1"/>
  <c r="L737" i="1"/>
  <c r="N1949" i="1"/>
  <c r="N1207" i="1"/>
  <c r="U2699" i="1"/>
  <c r="K6981" i="1"/>
  <c r="M5431" i="1"/>
  <c r="K6772" i="1"/>
  <c r="I2846" i="1"/>
  <c r="I3572" i="1"/>
  <c r="L8159" i="1"/>
  <c r="U1235" i="1"/>
  <c r="I5118" i="1"/>
  <c r="L3754" i="1"/>
  <c r="F3260" i="1"/>
  <c r="H4863" i="1"/>
  <c r="J2631" i="1"/>
  <c r="P902" i="1"/>
  <c r="N6214" i="1"/>
  <c r="I1359" i="1"/>
  <c r="L211" i="1"/>
  <c r="P3166" i="1"/>
  <c r="U3519" i="1"/>
  <c r="N4021" i="1"/>
  <c r="F8126" i="1"/>
  <c r="I6733" i="1"/>
  <c r="N5949" i="1"/>
  <c r="F6137" i="1"/>
  <c r="N730" i="1"/>
  <c r="I6848" i="1"/>
  <c r="L5568" i="1"/>
  <c r="V2623" i="1"/>
  <c r="K5711" i="1"/>
  <c r="K3381" i="1"/>
  <c r="N8179" i="1"/>
  <c r="M6257" i="1"/>
  <c r="J8067" i="1"/>
  <c r="K6141" i="1"/>
  <c r="T1591" i="1"/>
  <c r="H340" i="1"/>
  <c r="U1195" i="1"/>
  <c r="L1215" i="1"/>
  <c r="M1702" i="1"/>
  <c r="K7069" i="1"/>
  <c r="K838" i="1"/>
  <c r="P3054" i="1"/>
  <c r="U4497" i="1"/>
  <c r="L1656" i="1"/>
  <c r="I1297" i="1"/>
  <c r="K8117" i="1"/>
  <c r="L522" i="1"/>
  <c r="N1799" i="1"/>
  <c r="N3033" i="1"/>
  <c r="T1093" i="1"/>
  <c r="L3347" i="1"/>
  <c r="F5538" i="1"/>
  <c r="U1796" i="1"/>
  <c r="F4949" i="1"/>
  <c r="L5653" i="1"/>
  <c r="M7950" i="1"/>
  <c r="H4880" i="1"/>
  <c r="T5792" i="1"/>
  <c r="T1709" i="1"/>
  <c r="K5790" i="1"/>
  <c r="K4768" i="1"/>
  <c r="K1735" i="1"/>
  <c r="L5337" i="1"/>
  <c r="L887" i="1"/>
  <c r="L4187" i="1"/>
  <c r="V6129" i="1"/>
  <c r="L6411" i="1"/>
  <c r="F7019" i="1"/>
  <c r="L6265" i="1"/>
  <c r="H3145" i="1"/>
  <c r="V2693" i="1"/>
  <c r="L372" i="1"/>
  <c r="K2869" i="1"/>
  <c r="L4529" i="1"/>
  <c r="I22" i="1"/>
  <c r="U583" i="1"/>
  <c r="I4487" i="1"/>
  <c r="L8193" i="1"/>
  <c r="F2280" i="1"/>
  <c r="K701" i="1"/>
  <c r="K8256" i="1"/>
  <c r="M6844" i="1"/>
  <c r="I1475" i="1"/>
  <c r="L7364" i="1"/>
  <c r="H4262" i="1"/>
  <c r="M6082" i="1"/>
  <c r="F5135" i="1"/>
  <c r="U6416" i="1"/>
  <c r="K122" i="1"/>
  <c r="F29" i="1"/>
  <c r="K5279" i="1"/>
  <c r="N5999" i="1"/>
  <c r="T964" i="1"/>
  <c r="F4659" i="1"/>
  <c r="I7994" i="1"/>
  <c r="N4105" i="1"/>
  <c r="I3055" i="1"/>
  <c r="K7408" i="1"/>
  <c r="L2002" i="1"/>
  <c r="T5817" i="1"/>
  <c r="K467" i="1"/>
  <c r="K5691" i="1"/>
  <c r="J4313" i="1"/>
  <c r="K2536" i="1"/>
  <c r="L3953" i="1"/>
  <c r="L6604" i="1"/>
  <c r="T2772" i="1"/>
  <c r="N5842" i="1"/>
  <c r="P4641" i="1"/>
  <c r="P7909" i="1"/>
  <c r="L2522" i="1"/>
  <c r="J7903" i="1"/>
  <c r="J2894" i="1"/>
  <c r="U8112" i="1"/>
  <c r="P874" i="1"/>
  <c r="V328" i="1"/>
  <c r="H578" i="1"/>
  <c r="P2804" i="1"/>
  <c r="K5116" i="1"/>
  <c r="V7334" i="1"/>
  <c r="K8176" i="1"/>
  <c r="J15" i="1"/>
  <c r="K3111" i="1"/>
  <c r="K2590" i="1"/>
  <c r="I4946" i="1"/>
  <c r="L6735" i="1"/>
  <c r="M6954" i="1"/>
  <c r="L970" i="1"/>
  <c r="J3442" i="1"/>
  <c r="J2964" i="1"/>
  <c r="L2939" i="1"/>
  <c r="V3501" i="1"/>
  <c r="J1039" i="1"/>
  <c r="V2513" i="1"/>
  <c r="K5913" i="1"/>
  <c r="H2348" i="1"/>
  <c r="M4999" i="1"/>
  <c r="I233" i="1"/>
  <c r="F1105" i="1"/>
  <c r="K7148" i="1"/>
  <c r="P6778" i="1"/>
  <c r="F3675" i="1"/>
  <c r="V8001" i="1"/>
  <c r="I6442" i="1"/>
  <c r="H6140" i="1"/>
  <c r="K544" i="1"/>
  <c r="L4799" i="1"/>
  <c r="V7470" i="1"/>
  <c r="N3640" i="1"/>
  <c r="L3905" i="1"/>
  <c r="H4273" i="1"/>
  <c r="U3202" i="1"/>
  <c r="F8082" i="1"/>
  <c r="K6414" i="1"/>
  <c r="I3813" i="1"/>
  <c r="L3629" i="1"/>
  <c r="L566" i="1"/>
  <c r="L3405" i="1"/>
  <c r="F2814" i="1"/>
  <c r="K3481" i="1"/>
  <c r="I8122" i="1"/>
  <c r="L1127" i="1"/>
  <c r="N5761" i="1"/>
  <c r="J7298" i="1"/>
  <c r="L8166" i="1"/>
  <c r="H1129" i="1"/>
  <c r="P5764" i="1"/>
  <c r="K6713" i="1"/>
  <c r="V6580" i="1"/>
  <c r="K5872" i="1"/>
  <c r="H8227" i="1"/>
  <c r="L4509" i="1"/>
  <c r="L2099" i="1"/>
  <c r="U2002" i="1"/>
  <c r="K7951" i="1"/>
  <c r="V5680" i="1"/>
  <c r="K3525" i="1"/>
  <c r="K3146" i="1"/>
  <c r="K4894" i="1"/>
  <c r="V8186" i="1"/>
  <c r="K5929" i="1"/>
  <c r="P4715" i="1"/>
  <c r="J6732" i="1"/>
  <c r="I5686" i="1"/>
  <c r="K1117" i="1"/>
  <c r="M6053" i="1"/>
  <c r="U5591" i="1"/>
  <c r="T2148" i="1"/>
  <c r="F5439" i="1"/>
  <c r="F3911" i="1"/>
  <c r="H127" i="1"/>
  <c r="N5993" i="1"/>
  <c r="F952" i="1"/>
  <c r="H6289" i="1"/>
  <c r="I4510" i="1"/>
  <c r="I1685" i="1"/>
  <c r="L1446" i="1"/>
  <c r="N1530" i="1"/>
  <c r="L5592" i="1"/>
  <c r="K2857" i="1"/>
  <c r="H3725" i="1"/>
  <c r="K6260" i="1"/>
  <c r="K3825" i="1"/>
  <c r="H6632" i="1"/>
  <c r="I6258" i="1"/>
  <c r="H7295" i="1"/>
  <c r="U6993" i="1"/>
  <c r="K5878" i="1"/>
  <c r="N5732" i="1"/>
  <c r="F1727" i="1"/>
  <c r="K219" i="1"/>
  <c r="V173" i="1"/>
  <c r="J1650" i="1"/>
  <c r="P610" i="1"/>
  <c r="V4648" i="1"/>
  <c r="K776" i="1"/>
  <c r="H6381" i="1"/>
  <c r="T1468" i="1"/>
  <c r="L1942" i="1"/>
  <c r="P1087" i="1"/>
  <c r="K6475" i="1"/>
  <c r="V5799" i="1"/>
  <c r="K5969" i="1"/>
  <c r="T7290" i="1"/>
  <c r="F626" i="1"/>
  <c r="L3902" i="1"/>
  <c r="K3873" i="1"/>
  <c r="P5660" i="1"/>
  <c r="J4636" i="1"/>
  <c r="P3857" i="1"/>
  <c r="V4678" i="1"/>
  <c r="T2468" i="1"/>
  <c r="K5992" i="1"/>
  <c r="H5071" i="1"/>
  <c r="H6537" i="1"/>
  <c r="K2714" i="1"/>
  <c r="L5423" i="1"/>
  <c r="N7325" i="1"/>
  <c r="K6800" i="1"/>
  <c r="I5909" i="1"/>
  <c r="V1795" i="1"/>
  <c r="K445" i="1"/>
  <c r="F6134" i="1"/>
  <c r="L1048" i="1"/>
  <c r="M4067" i="1"/>
  <c r="V85" i="1"/>
  <c r="N5236" i="1"/>
  <c r="T3132" i="1"/>
  <c r="L3150" i="1"/>
  <c r="H2239" i="1"/>
  <c r="K1838" i="1"/>
  <c r="L6241" i="1"/>
  <c r="P4921" i="1"/>
  <c r="H5419" i="1"/>
  <c r="M3801" i="1"/>
  <c r="M3519" i="1"/>
  <c r="J942" i="1"/>
  <c r="F4477" i="1"/>
  <c r="V7224" i="1"/>
  <c r="K8285" i="1"/>
  <c r="K6956" i="1"/>
  <c r="J5462" i="1"/>
  <c r="K4497" i="1"/>
  <c r="U1641" i="1"/>
  <c r="T4805" i="1"/>
  <c r="U1826" i="1"/>
  <c r="M6821" i="1"/>
  <c r="J453" i="1"/>
  <c r="J7921" i="1"/>
  <c r="K1636" i="1"/>
  <c r="M3236" i="1"/>
  <c r="H7576" i="1"/>
  <c r="U3951" i="1"/>
  <c r="J4643" i="1"/>
  <c r="T3091" i="1"/>
  <c r="N1916" i="1"/>
  <c r="M8103" i="1"/>
  <c r="M998" i="1"/>
  <c r="K5210" i="1"/>
  <c r="N6360" i="1"/>
  <c r="H63" i="1"/>
  <c r="N386" i="1"/>
  <c r="I5647" i="1"/>
  <c r="T2607" i="1"/>
  <c r="L1811" i="1"/>
  <c r="K8115" i="1"/>
  <c r="P6889" i="1"/>
  <c r="L1030" i="1"/>
  <c r="L8234" i="1"/>
  <c r="M1136" i="1"/>
  <c r="N5918" i="1"/>
  <c r="U2495" i="1"/>
  <c r="I4573" i="1"/>
  <c r="L6165" i="1"/>
  <c r="K1796" i="1"/>
  <c r="H5183" i="1"/>
  <c r="M4213" i="1"/>
  <c r="P5820" i="1"/>
  <c r="M6249" i="1"/>
  <c r="U2184" i="1"/>
  <c r="K7974" i="1"/>
  <c r="J3004" i="1"/>
  <c r="J8296" i="1"/>
  <c r="K7581" i="1"/>
  <c r="P8264" i="1"/>
  <c r="L3976" i="1"/>
  <c r="N2210" i="1"/>
  <c r="U4942" i="1"/>
  <c r="K6480" i="1"/>
  <c r="L506" i="1"/>
  <c r="K1305" i="1"/>
  <c r="T1148" i="1"/>
  <c r="I3973" i="1"/>
  <c r="I179" i="1"/>
  <c r="L6970" i="1"/>
  <c r="L2567" i="1"/>
  <c r="K6396" i="1"/>
  <c r="L814" i="1"/>
  <c r="H6097" i="1"/>
  <c r="J3088" i="1"/>
  <c r="P4428" i="1"/>
  <c r="M3689" i="1"/>
  <c r="V3666" i="1"/>
  <c r="M3788" i="1"/>
  <c r="T1238" i="1"/>
  <c r="K6578" i="1"/>
  <c r="K8033" i="1"/>
  <c r="N6323" i="1"/>
  <c r="H1406" i="1"/>
  <c r="I6045" i="1"/>
  <c r="P1082" i="1"/>
  <c r="P5802" i="1"/>
  <c r="K2283" i="1"/>
  <c r="F5680" i="1"/>
  <c r="M443" i="1"/>
  <c r="J6702" i="1"/>
  <c r="V5665" i="1"/>
  <c r="V6132" i="1"/>
  <c r="K5493" i="1"/>
  <c r="F4037" i="1"/>
  <c r="H4704" i="1"/>
  <c r="K3346" i="1"/>
  <c r="V5544" i="1"/>
  <c r="K6592" i="1"/>
  <c r="V4925" i="1"/>
  <c r="N5943" i="1"/>
  <c r="T2924" i="1"/>
  <c r="L3338" i="1"/>
  <c r="J3161" i="1"/>
  <c r="L2999" i="1"/>
  <c r="K3518" i="1"/>
  <c r="K5565" i="1"/>
  <c r="U6198" i="1"/>
  <c r="M5278" i="1"/>
  <c r="L8181" i="1"/>
  <c r="L2550" i="1"/>
  <c r="L1943" i="1"/>
  <c r="V224" i="1"/>
  <c r="N3032" i="1"/>
  <c r="L6242" i="1"/>
  <c r="K6697" i="1"/>
  <c r="M4309" i="1"/>
  <c r="I4502" i="1"/>
  <c r="J4206" i="1"/>
  <c r="L5411" i="1"/>
  <c r="K1860" i="1"/>
  <c r="T6294" i="1"/>
  <c r="I2460" i="1"/>
  <c r="F2006" i="1"/>
  <c r="H336" i="1"/>
  <c r="L3121" i="1"/>
  <c r="M3908" i="1"/>
  <c r="J3428" i="1"/>
  <c r="T3935" i="1"/>
  <c r="H5802" i="1"/>
  <c r="K1492" i="1"/>
  <c r="L4942" i="1"/>
  <c r="K2267" i="1"/>
  <c r="I3648" i="1"/>
  <c r="P5835" i="1"/>
  <c r="H5936" i="1"/>
  <c r="U400" i="1"/>
  <c r="F5662" i="1"/>
  <c r="U4941" i="1"/>
  <c r="K6658" i="1"/>
  <c r="K7496" i="1"/>
  <c r="U7343" i="1"/>
  <c r="F5918" i="1"/>
  <c r="T2235" i="1"/>
  <c r="N4736" i="1"/>
  <c r="V7927" i="1"/>
  <c r="I7182" i="1"/>
  <c r="K2332" i="1"/>
  <c r="K3378" i="1"/>
  <c r="K3172" i="1"/>
  <c r="P7290" i="1"/>
  <c r="M5380" i="1"/>
  <c r="I5210" i="1"/>
  <c r="V6144" i="1"/>
  <c r="I4269" i="1"/>
  <c r="U5394" i="1"/>
  <c r="L1931" i="1"/>
  <c r="P485" i="1"/>
  <c r="K5208" i="1"/>
  <c r="V7550" i="1"/>
  <c r="M1880" i="1"/>
  <c r="P2448" i="1"/>
  <c r="N5509" i="1"/>
  <c r="F6800" i="1"/>
  <c r="P1453" i="1"/>
  <c r="J5042" i="1"/>
  <c r="P6258" i="1"/>
  <c r="K3492" i="1"/>
  <c r="K8240" i="1"/>
  <c r="L3804" i="1"/>
  <c r="K3394" i="1"/>
  <c r="L4789" i="1"/>
  <c r="H4997" i="1"/>
  <c r="V1403" i="1"/>
  <c r="J4983" i="1"/>
  <c r="K3573" i="1"/>
  <c r="L2343" i="1"/>
  <c r="F5221" i="1"/>
  <c r="K263" i="1"/>
  <c r="F5930" i="1"/>
  <c r="F2468" i="1"/>
  <c r="M6270" i="1"/>
  <c r="L344" i="1"/>
  <c r="K548" i="1"/>
  <c r="L6210" i="1"/>
  <c r="L1681" i="1"/>
  <c r="L7399" i="1"/>
  <c r="T3454" i="1"/>
  <c r="L7997" i="1"/>
  <c r="U3653" i="1"/>
  <c r="L2638" i="1"/>
  <c r="L1728" i="1"/>
  <c r="F1026" i="1"/>
  <c r="K1229" i="1"/>
  <c r="P6566" i="1"/>
  <c r="M2395" i="1"/>
  <c r="L8189" i="1"/>
  <c r="V2210" i="1"/>
  <c r="L1274" i="1"/>
  <c r="U3883" i="1"/>
  <c r="K2285" i="1"/>
  <c r="L5291" i="1"/>
  <c r="P2584" i="1"/>
  <c r="F6434" i="1"/>
  <c r="N1764" i="1"/>
  <c r="K823" i="1"/>
  <c r="V4304" i="1"/>
  <c r="V3296" i="1"/>
  <c r="K6646" i="1"/>
  <c r="I4148" i="1"/>
  <c r="I949" i="1"/>
  <c r="K7812" i="1"/>
  <c r="P6583" i="1"/>
  <c r="L6977" i="1"/>
  <c r="K6129" i="1"/>
  <c r="I8144" i="1"/>
  <c r="P4460" i="1"/>
  <c r="M3145" i="1"/>
  <c r="U2492" i="1"/>
  <c r="L5463" i="1"/>
  <c r="K4983" i="1"/>
  <c r="K4223" i="1"/>
  <c r="K2005" i="1"/>
  <c r="K614" i="1"/>
  <c r="T7205" i="1"/>
  <c r="V5188" i="1"/>
  <c r="K6488" i="1"/>
  <c r="F3742" i="1"/>
  <c r="T5861" i="1"/>
  <c r="L268" i="1"/>
  <c r="F6509" i="1"/>
  <c r="V2403" i="1"/>
  <c r="J5602" i="1"/>
  <c r="T2256" i="1"/>
  <c r="J1667" i="1"/>
  <c r="L2658" i="1"/>
  <c r="U3068" i="1"/>
  <c r="J2790" i="1"/>
  <c r="K4596" i="1"/>
  <c r="N4479" i="1"/>
  <c r="K4780" i="1"/>
  <c r="L1980" i="1"/>
  <c r="U5601" i="1"/>
  <c r="I5445" i="1"/>
  <c r="F5607" i="1"/>
  <c r="L5999" i="1"/>
  <c r="P1397" i="1"/>
  <c r="I1888" i="1"/>
  <c r="K3187" i="1"/>
  <c r="K6048" i="1"/>
  <c r="K7939" i="1"/>
  <c r="F5014" i="1"/>
  <c r="U790" i="1"/>
  <c r="K2182" i="1"/>
  <c r="L8075" i="1"/>
  <c r="I1237" i="1"/>
  <c r="P5542" i="1"/>
  <c r="P2051" i="1"/>
  <c r="K6252" i="1"/>
  <c r="J5084" i="1"/>
  <c r="V6164" i="1"/>
  <c r="L2294" i="1"/>
  <c r="V3346" i="1"/>
  <c r="N6111" i="1"/>
  <c r="F920" i="1"/>
  <c r="V5281" i="1"/>
  <c r="F3404" i="1"/>
  <c r="K5867" i="1"/>
  <c r="K5385" i="1"/>
  <c r="J7605" i="1"/>
  <c r="M3979" i="1"/>
  <c r="I4389" i="1"/>
  <c r="V4449" i="1"/>
  <c r="T7212" i="1"/>
  <c r="H5988" i="1"/>
  <c r="J237" i="1"/>
  <c r="I7135" i="1"/>
  <c r="P3833" i="1"/>
  <c r="V7874" i="1"/>
  <c r="K3745" i="1"/>
  <c r="H6368" i="1"/>
  <c r="V1767" i="1"/>
  <c r="M1341" i="1"/>
  <c r="K5005" i="1"/>
  <c r="K3952" i="1"/>
  <c r="M1437" i="1"/>
  <c r="V2854" i="1"/>
  <c r="M7052" i="1"/>
  <c r="K6846" i="1"/>
  <c r="U1702" i="1"/>
  <c r="K4664" i="1"/>
  <c r="K4405" i="1"/>
  <c r="K3177" i="1"/>
  <c r="U7377" i="1"/>
  <c r="T194" i="1"/>
  <c r="L7314" i="1"/>
  <c r="K6623" i="1"/>
  <c r="K3698" i="1"/>
  <c r="H6309" i="1"/>
  <c r="I1296" i="1"/>
  <c r="F715" i="1"/>
  <c r="L7768" i="1"/>
  <c r="V1437" i="1"/>
  <c r="F2421" i="1"/>
  <c r="L7011" i="1"/>
  <c r="K5302" i="1"/>
  <c r="L456" i="1"/>
  <c r="M1366" i="1"/>
  <c r="I5811" i="1"/>
  <c r="P123" i="1"/>
  <c r="P6294" i="1"/>
  <c r="U5600" i="1"/>
  <c r="V5775" i="1"/>
  <c r="K7136" i="1"/>
  <c r="F1812" i="1"/>
  <c r="U749" i="1"/>
  <c r="K6973" i="1"/>
  <c r="J1773" i="1"/>
  <c r="N5811" i="1"/>
  <c r="K2968" i="1"/>
  <c r="J602" i="1"/>
  <c r="M37" i="1"/>
  <c r="M4524" i="1"/>
  <c r="U3152" i="1"/>
  <c r="U2217" i="1"/>
  <c r="L405" i="1"/>
  <c r="J2791" i="1"/>
  <c r="K6819" i="1"/>
  <c r="H1332" i="1"/>
  <c r="K1804" i="1"/>
  <c r="K8014" i="1"/>
  <c r="M231" i="1"/>
  <c r="P6871" i="1"/>
  <c r="F2197" i="1"/>
  <c r="F7139" i="1"/>
  <c r="K7917" i="1"/>
  <c r="L6506" i="1"/>
  <c r="K2879" i="1"/>
  <c r="L4949" i="1"/>
  <c r="P4270" i="1"/>
  <c r="K5503" i="1"/>
  <c r="K1302" i="1"/>
  <c r="L5162" i="1"/>
  <c r="N2168" i="1"/>
  <c r="T32" i="1"/>
  <c r="U3787" i="1"/>
  <c r="M7133" i="1"/>
  <c r="T5802" i="1"/>
  <c r="K4139" i="1"/>
  <c r="T5220" i="1"/>
  <c r="N5759" i="1"/>
  <c r="K7224" i="1"/>
  <c r="K2788" i="1"/>
  <c r="P7411" i="1"/>
  <c r="L4275" i="1"/>
  <c r="L2820" i="1"/>
  <c r="L3930" i="1"/>
  <c r="L6329" i="1"/>
  <c r="I5390" i="1"/>
  <c r="M4851" i="1"/>
  <c r="P6737" i="1"/>
  <c r="H4028" i="1"/>
  <c r="I6735" i="1"/>
  <c r="L2917" i="1"/>
  <c r="H5493" i="1"/>
  <c r="K941" i="1"/>
  <c r="U479" i="1"/>
  <c r="F5863" i="1"/>
  <c r="P86" i="1"/>
  <c r="T1403" i="1"/>
  <c r="K2026" i="1"/>
  <c r="M7807" i="1"/>
  <c r="K2114" i="1"/>
  <c r="K1710" i="1"/>
  <c r="K2423" i="1"/>
  <c r="K4304" i="1"/>
  <c r="N7618" i="1"/>
  <c r="H4826" i="1"/>
  <c r="H5167" i="1"/>
  <c r="U3546" i="1"/>
  <c r="K4805" i="1"/>
  <c r="I5655" i="1"/>
  <c r="L4896" i="1"/>
  <c r="K4775" i="1"/>
  <c r="F2255" i="1"/>
  <c r="P2789" i="1"/>
  <c r="I5453" i="1"/>
  <c r="H2335" i="1"/>
  <c r="K5349" i="1"/>
  <c r="I3937" i="1"/>
  <c r="N3002" i="1"/>
  <c r="L2911" i="1"/>
  <c r="P2667" i="1"/>
  <c r="K3760" i="1"/>
  <c r="I6281" i="1"/>
  <c r="H1465" i="1"/>
  <c r="J5230" i="1"/>
  <c r="J6365" i="1"/>
  <c r="F6302" i="1"/>
  <c r="N5991" i="1"/>
  <c r="H3581" i="1"/>
  <c r="L7940" i="1"/>
  <c r="L7493" i="1"/>
  <c r="P5590" i="1"/>
  <c r="K6466" i="1"/>
  <c r="K4765" i="1"/>
  <c r="M2714" i="1"/>
  <c r="K7881" i="1"/>
  <c r="K890" i="1"/>
  <c r="J2799" i="1"/>
  <c r="F536" i="1"/>
  <c r="K4540" i="1"/>
  <c r="H208" i="1"/>
  <c r="T7105" i="1"/>
  <c r="M2898" i="1"/>
  <c r="K5841" i="1"/>
  <c r="K8121" i="1"/>
  <c r="I4225" i="1"/>
  <c r="U8117" i="1"/>
  <c r="J4790" i="1"/>
  <c r="V4361" i="1"/>
  <c r="N4231" i="1"/>
  <c r="M237" i="1"/>
  <c r="K5600" i="1"/>
  <c r="K5387" i="1"/>
  <c r="J1225" i="1"/>
  <c r="K2592" i="1"/>
  <c r="I4994" i="1"/>
  <c r="L1132" i="1"/>
  <c r="K7064" i="1"/>
  <c r="K3992" i="1"/>
  <c r="F2852" i="1"/>
  <c r="U7065" i="1"/>
  <c r="J5378" i="1"/>
  <c r="J6409" i="1"/>
  <c r="K1138" i="1"/>
  <c r="K210" i="1"/>
  <c r="K1159" i="1"/>
  <c r="U5950" i="1"/>
  <c r="V805" i="1"/>
  <c r="K14" i="1"/>
  <c r="L7090" i="1"/>
  <c r="T6476" i="1"/>
  <c r="T3867" i="1"/>
  <c r="M2653" i="1"/>
  <c r="V6142" i="1"/>
  <c r="K1668" i="1"/>
  <c r="F1492" i="1"/>
  <c r="N2285" i="1"/>
  <c r="J3367" i="1"/>
  <c r="K2988" i="1"/>
  <c r="N3036" i="1"/>
  <c r="K3337" i="1"/>
  <c r="K2304" i="1"/>
  <c r="N5557" i="1"/>
  <c r="K7931" i="1"/>
  <c r="L2698" i="1"/>
  <c r="N2843" i="1"/>
  <c r="U3665" i="1"/>
  <c r="J5282" i="1"/>
  <c r="N3626" i="1"/>
  <c r="N498" i="1"/>
  <c r="K4722" i="1"/>
  <c r="M3573" i="1"/>
  <c r="K2538" i="1"/>
  <c r="V4153" i="1"/>
  <c r="U5069" i="1"/>
  <c r="U6665" i="1"/>
  <c r="T3378" i="1"/>
  <c r="F1206" i="1"/>
  <c r="L2029" i="1"/>
  <c r="I5728" i="1"/>
  <c r="L877" i="1"/>
  <c r="V19" i="1"/>
  <c r="N8213" i="1"/>
  <c r="U778" i="1"/>
  <c r="K5379" i="1"/>
  <c r="K6704" i="1"/>
  <c r="M5149" i="1"/>
  <c r="I1733" i="1"/>
  <c r="L7457" i="1"/>
  <c r="L6519" i="1"/>
  <c r="K5516" i="1"/>
  <c r="T7025" i="1"/>
  <c r="L4884" i="1"/>
  <c r="K6791" i="1"/>
  <c r="L3673" i="1"/>
  <c r="T6410" i="1"/>
  <c r="L2086" i="1"/>
  <c r="K6142" i="1"/>
  <c r="K876" i="1"/>
  <c r="V5702" i="1"/>
  <c r="M6853" i="1"/>
  <c r="F2888" i="1"/>
  <c r="F3759" i="1"/>
  <c r="L904" i="1"/>
  <c r="I2096" i="1"/>
  <c r="K5058" i="1"/>
  <c r="F8048" i="1"/>
  <c r="L2117" i="1"/>
  <c r="J3086" i="1"/>
  <c r="F6627" i="1"/>
  <c r="T2896" i="1"/>
  <c r="N4846" i="1"/>
  <c r="I6239" i="1"/>
  <c r="I6587" i="1"/>
  <c r="K3773" i="1"/>
  <c r="K4369" i="1"/>
  <c r="H7109" i="1"/>
  <c r="I5865" i="1"/>
  <c r="P3885" i="1"/>
  <c r="M4747" i="1"/>
  <c r="L4826" i="1"/>
  <c r="N1770" i="1"/>
  <c r="K5202" i="1"/>
  <c r="N2918" i="1"/>
  <c r="V5704" i="1"/>
  <c r="K5737" i="1"/>
  <c r="L5235" i="1"/>
  <c r="L7881" i="1"/>
  <c r="K3706" i="1"/>
  <c r="L5908" i="1"/>
  <c r="F716" i="1"/>
  <c r="H648" i="1"/>
  <c r="H6605" i="1"/>
  <c r="K1689" i="1"/>
  <c r="K7280" i="1"/>
  <c r="T4896" i="1"/>
  <c r="T1292" i="1"/>
  <c r="T1349" i="1"/>
  <c r="V3884" i="1"/>
  <c r="F4722" i="1"/>
  <c r="F132" i="1"/>
  <c r="F2194" i="1"/>
  <c r="V6337" i="1"/>
  <c r="I5721" i="1"/>
  <c r="L6875" i="1"/>
  <c r="P2898" i="1"/>
  <c r="T5902" i="1"/>
  <c r="L4644" i="1"/>
  <c r="K6601" i="1"/>
  <c r="F2122" i="1"/>
  <c r="L5777" i="1"/>
  <c r="K1977" i="1"/>
  <c r="T5436" i="1"/>
  <c r="T6409" i="1"/>
  <c r="N2320" i="1"/>
  <c r="K2220" i="1"/>
  <c r="V4203" i="1"/>
  <c r="K8130" i="1"/>
  <c r="K2745" i="1"/>
  <c r="K3462" i="1"/>
  <c r="J2206" i="1"/>
  <c r="H6495" i="1"/>
  <c r="L1582" i="1"/>
  <c r="I3446" i="1"/>
  <c r="L6127" i="1"/>
  <c r="J6401" i="1"/>
  <c r="N4740" i="1"/>
  <c r="L1330" i="1"/>
  <c r="L2246" i="1"/>
  <c r="N1311" i="1"/>
  <c r="L1892" i="1"/>
  <c r="N4489" i="1"/>
  <c r="L4313" i="1"/>
  <c r="V4173" i="1"/>
  <c r="N4277" i="1"/>
  <c r="F1764" i="1"/>
  <c r="K8000" i="1"/>
  <c r="F1306" i="1"/>
  <c r="H4335" i="1"/>
  <c r="K1530" i="1"/>
  <c r="K226" i="1"/>
  <c r="K8102" i="1"/>
  <c r="F7318" i="1"/>
  <c r="V5870" i="1"/>
  <c r="U6417" i="1"/>
  <c r="K833" i="1"/>
  <c r="V3918" i="1"/>
  <c r="K4727" i="1"/>
  <c r="P936" i="1"/>
  <c r="K2624" i="1"/>
  <c r="L5272" i="1"/>
  <c r="K6712" i="1"/>
  <c r="L3379" i="1"/>
  <c r="P2446" i="1"/>
  <c r="L7996" i="1"/>
  <c r="J791" i="1"/>
  <c r="M748" i="1"/>
  <c r="N4379" i="1"/>
  <c r="V1359" i="1"/>
  <c r="H4279" i="1"/>
  <c r="L1508" i="1"/>
  <c r="K1855" i="1"/>
  <c r="L664" i="1"/>
  <c r="P987" i="1"/>
  <c r="L106" i="1"/>
  <c r="T7027" i="1"/>
  <c r="L1194" i="1"/>
  <c r="K411" i="1"/>
  <c r="K111" i="1"/>
  <c r="I6580" i="1"/>
  <c r="N7249" i="1"/>
  <c r="L6644" i="1"/>
  <c r="L5165" i="1"/>
  <c r="L5182" i="1"/>
  <c r="L8014" i="1"/>
  <c r="H1601" i="1"/>
  <c r="J6769" i="1"/>
  <c r="L8195" i="1"/>
  <c r="M5314" i="1"/>
  <c r="H6315" i="1"/>
  <c r="L6564" i="1"/>
  <c r="V1440" i="1"/>
  <c r="L1357" i="1"/>
  <c r="M6114" i="1"/>
  <c r="T3300" i="1"/>
  <c r="T4378" i="1"/>
  <c r="N5156" i="1"/>
  <c r="K1566" i="1"/>
  <c r="N6789" i="1"/>
  <c r="H2573" i="1"/>
  <c r="U3550" i="1"/>
  <c r="I7939" i="1"/>
  <c r="F4553" i="1"/>
  <c r="K7248" i="1"/>
  <c r="F5378" i="1"/>
  <c r="K1682" i="1"/>
  <c r="I926" i="1"/>
  <c r="I291" i="1"/>
  <c r="J6615" i="1"/>
  <c r="L1661" i="1"/>
  <c r="U3142" i="1"/>
  <c r="F4435" i="1"/>
  <c r="H6132" i="1"/>
  <c r="I5568" i="1"/>
  <c r="K7551" i="1"/>
  <c r="L7932" i="1"/>
  <c r="J6490" i="1"/>
  <c r="L4261" i="1"/>
  <c r="V5855" i="1"/>
  <c r="U3423" i="1"/>
  <c r="P114" i="1"/>
  <c r="M261" i="1"/>
  <c r="K8300" i="1"/>
  <c r="K1788" i="1"/>
  <c r="L63" i="1"/>
  <c r="V12" i="1"/>
  <c r="M1434" i="1"/>
  <c r="I850" i="1"/>
  <c r="M176" i="1"/>
  <c r="T6305" i="1"/>
  <c r="I4896" i="1"/>
  <c r="K4446" i="1"/>
  <c r="L4387" i="1"/>
  <c r="K8195" i="1"/>
  <c r="M1848" i="1"/>
  <c r="L515" i="1"/>
  <c r="L2138" i="1"/>
  <c r="T6915" i="1"/>
  <c r="I3898" i="1"/>
  <c r="F4629" i="1"/>
  <c r="K1598" i="1"/>
  <c r="M3815" i="1"/>
  <c r="F1832" i="1"/>
  <c r="L4319" i="1"/>
  <c r="U1892" i="1"/>
  <c r="K1571" i="1"/>
  <c r="M5933" i="1"/>
  <c r="L4839" i="1"/>
  <c r="F6740" i="1"/>
  <c r="K6054" i="1"/>
  <c r="J5786" i="1"/>
  <c r="I1773" i="1"/>
  <c r="F4426" i="1"/>
  <c r="P1078" i="1"/>
  <c r="L1600" i="1"/>
  <c r="H2836" i="1"/>
  <c r="T6700" i="1"/>
  <c r="I5602" i="1"/>
  <c r="F3821" i="1"/>
  <c r="F8131" i="1"/>
  <c r="L2228" i="1"/>
  <c r="P1482" i="1"/>
  <c r="K7317" i="1"/>
  <c r="J818" i="1"/>
  <c r="L6068" i="1"/>
  <c r="K123" i="1"/>
  <c r="T2950" i="1"/>
  <c r="L265" i="1"/>
  <c r="L1422" i="1"/>
  <c r="U1947" i="1"/>
  <c r="K3560" i="1"/>
  <c r="U650" i="1"/>
  <c r="K1025" i="1"/>
  <c r="L2601" i="1"/>
  <c r="U6317" i="1"/>
  <c r="U7004" i="1"/>
  <c r="J2317" i="1"/>
  <c r="I6774" i="1"/>
  <c r="K7010" i="1"/>
  <c r="V5761" i="1"/>
  <c r="I3957" i="1"/>
  <c r="K362" i="1"/>
  <c r="T3264" i="1"/>
  <c r="L7876" i="1"/>
  <c r="K3068" i="1"/>
  <c r="L4423" i="1"/>
  <c r="I7779" i="1"/>
  <c r="L6929" i="1"/>
  <c r="K5110" i="1"/>
  <c r="L2164" i="1"/>
  <c r="P5831" i="1"/>
  <c r="T2694" i="1"/>
  <c r="K2958" i="1"/>
  <c r="P1208" i="1"/>
  <c r="V150" i="1"/>
  <c r="J4684" i="1"/>
  <c r="H8120" i="1"/>
  <c r="U875" i="1"/>
  <c r="F6009" i="1"/>
  <c r="F5552" i="1"/>
  <c r="P3619" i="1"/>
  <c r="L183" i="1"/>
  <c r="P4102" i="1"/>
  <c r="I6289" i="1"/>
  <c r="K1539" i="1"/>
  <c r="J3397" i="1"/>
  <c r="K5037" i="1"/>
  <c r="M5651" i="1"/>
  <c r="V4606" i="1"/>
  <c r="T1925" i="1"/>
  <c r="P7046" i="1"/>
  <c r="L5525" i="1"/>
  <c r="V6830" i="1"/>
  <c r="P4422" i="1"/>
  <c r="K5475" i="1"/>
  <c r="K2313" i="1"/>
  <c r="J4230" i="1"/>
  <c r="K5128" i="1"/>
  <c r="I4766" i="1"/>
  <c r="K6942" i="1"/>
  <c r="N1766" i="1"/>
  <c r="K1807" i="1"/>
  <c r="U3098" i="1"/>
  <c r="N2408" i="1"/>
  <c r="H1724" i="1"/>
  <c r="U2983" i="1"/>
  <c r="K4071" i="1"/>
  <c r="N5716" i="1"/>
  <c r="K714" i="1"/>
  <c r="T3337" i="1"/>
  <c r="K3662" i="1"/>
  <c r="H3043" i="1"/>
  <c r="K4852" i="1"/>
  <c r="K1960" i="1"/>
  <c r="K2999" i="1"/>
  <c r="P3997" i="1"/>
  <c r="L7135" i="1"/>
  <c r="T5233" i="1"/>
  <c r="L5770" i="1"/>
  <c r="K7426" i="1"/>
  <c r="K5771" i="1"/>
  <c r="K3623" i="1"/>
  <c r="J390" i="1"/>
  <c r="L1935" i="1"/>
  <c r="K6134" i="1"/>
  <c r="N473" i="1"/>
  <c r="K2125" i="1"/>
  <c r="H6627" i="1"/>
  <c r="V7440" i="1"/>
  <c r="L3371" i="1"/>
  <c r="I2740" i="1"/>
  <c r="U4501" i="1"/>
  <c r="V4646" i="1"/>
  <c r="U5344" i="1"/>
  <c r="N555" i="1"/>
  <c r="H1825" i="1"/>
  <c r="V6400" i="1"/>
  <c r="K3322" i="1"/>
  <c r="K4628" i="1"/>
  <c r="L7260" i="1"/>
  <c r="K1715" i="1"/>
  <c r="T4114" i="1"/>
  <c r="F5392" i="1"/>
  <c r="H3515" i="1"/>
  <c r="P3976" i="1"/>
  <c r="I4217" i="1"/>
  <c r="K6363" i="1"/>
  <c r="K1070" i="1"/>
  <c r="L175" i="1"/>
  <c r="K3278" i="1"/>
  <c r="H3634" i="1"/>
  <c r="K1580" i="1"/>
  <c r="H6561" i="1"/>
  <c r="I6244" i="1"/>
  <c r="P5636" i="1"/>
  <c r="V2064" i="1"/>
  <c r="P1818" i="1"/>
  <c r="U61" i="1"/>
  <c r="M5591" i="1"/>
  <c r="K8139" i="1"/>
  <c r="K4923" i="1"/>
  <c r="I627" i="1"/>
  <c r="N1771" i="1"/>
  <c r="T1281" i="1"/>
  <c r="V5581" i="1"/>
  <c r="K3135" i="1"/>
  <c r="I4336" i="1"/>
  <c r="K6860" i="1"/>
  <c r="T5891" i="1"/>
  <c r="K7883" i="1"/>
  <c r="H3022" i="1"/>
  <c r="P6825" i="1"/>
  <c r="L2232" i="1"/>
  <c r="V3" i="1"/>
  <c r="F7152" i="1"/>
  <c r="V6163" i="1"/>
  <c r="M3695" i="1"/>
  <c r="V2961" i="1"/>
  <c r="L4006" i="1"/>
  <c r="M779" i="1"/>
  <c r="M4451" i="1"/>
  <c r="U3997" i="1"/>
  <c r="N23" i="1"/>
  <c r="K3426" i="1"/>
  <c r="K3512" i="1"/>
  <c r="H4118" i="1"/>
  <c r="L7164" i="1"/>
  <c r="K3752" i="1"/>
  <c r="L8341" i="1"/>
  <c r="P1637" i="1"/>
  <c r="F4468" i="1"/>
  <c r="L7617" i="1"/>
  <c r="V4484" i="1"/>
  <c r="K2990" i="1"/>
  <c r="L3126" i="1"/>
  <c r="M416" i="1"/>
  <c r="L4354" i="1"/>
  <c r="N788" i="1"/>
  <c r="U3640" i="1"/>
  <c r="K2661" i="1"/>
  <c r="J6036" i="1"/>
  <c r="K7167" i="1"/>
  <c r="T3573" i="1"/>
  <c r="K5448" i="1"/>
  <c r="I6515" i="1"/>
  <c r="K2943" i="1"/>
  <c r="K4136" i="1"/>
  <c r="L6536" i="1"/>
  <c r="J4928" i="1"/>
  <c r="K3148" i="1"/>
  <c r="P5270" i="1"/>
  <c r="P4389" i="1"/>
  <c r="U5607" i="1"/>
  <c r="V5166" i="1"/>
  <c r="K241" i="1"/>
  <c r="T7969" i="1"/>
  <c r="U7618" i="1"/>
  <c r="L3870" i="1"/>
  <c r="K3862" i="1"/>
  <c r="H497" i="1"/>
  <c r="H3949" i="1"/>
  <c r="K3792" i="1"/>
  <c r="K2823" i="1"/>
  <c r="U4679" i="1"/>
  <c r="L4531" i="1"/>
  <c r="H5296" i="1"/>
  <c r="M4134" i="1"/>
  <c r="I398" i="1"/>
  <c r="N724" i="1"/>
  <c r="L5510" i="1"/>
  <c r="I5999" i="1"/>
  <c r="K1949" i="1"/>
  <c r="I3236" i="1"/>
  <c r="L5562" i="1"/>
  <c r="K4635" i="1"/>
  <c r="K4515" i="1"/>
  <c r="K7238" i="1"/>
  <c r="K1046" i="1"/>
  <c r="I156" i="1"/>
  <c r="J2589" i="1"/>
  <c r="H1898" i="1"/>
  <c r="K726" i="1"/>
  <c r="P4394" i="1"/>
  <c r="F5403" i="1"/>
  <c r="N4206" i="1"/>
  <c r="K6557" i="1"/>
  <c r="J6561" i="1"/>
  <c r="L5662" i="1"/>
  <c r="H6831" i="1"/>
  <c r="L5912" i="1"/>
  <c r="K4749" i="1"/>
  <c r="N3159" i="1"/>
  <c r="M3825" i="1"/>
  <c r="L3378" i="1"/>
  <c r="T822" i="1"/>
  <c r="P4110" i="1"/>
  <c r="V2448" i="1"/>
  <c r="K4290" i="1"/>
  <c r="K6237" i="1"/>
  <c r="P6187" i="1"/>
  <c r="P7926" i="1"/>
  <c r="P5006" i="1"/>
  <c r="M262" i="1"/>
  <c r="P5244" i="1"/>
  <c r="L5836" i="1"/>
  <c r="T5745" i="1"/>
  <c r="N1086" i="1"/>
  <c r="K3709" i="1"/>
  <c r="M62" i="1"/>
  <c r="F2916" i="1"/>
  <c r="L840" i="1"/>
  <c r="K2303" i="1"/>
  <c r="L2609" i="1"/>
  <c r="H971" i="1"/>
  <c r="I4823" i="1"/>
  <c r="L2563" i="1"/>
  <c r="T5408" i="1"/>
  <c r="K1996" i="1"/>
  <c r="N5459" i="1"/>
  <c r="V4240" i="1"/>
  <c r="L8090" i="1"/>
  <c r="F7560" i="1"/>
  <c r="K493" i="1"/>
  <c r="U6448" i="1"/>
  <c r="M163" i="1"/>
  <c r="U7005" i="1"/>
  <c r="L844" i="1"/>
  <c r="K4832" i="1"/>
  <c r="L2172" i="1"/>
  <c r="T4061" i="1"/>
  <c r="U1453" i="1"/>
  <c r="L5660" i="1"/>
  <c r="K4061" i="1"/>
  <c r="T5025" i="1"/>
  <c r="J4537" i="1"/>
  <c r="L8278" i="1"/>
  <c r="K3316" i="1"/>
  <c r="M318" i="1"/>
  <c r="J4343" i="1"/>
  <c r="H5591" i="1"/>
  <c r="F6104" i="1"/>
  <c r="F2594" i="1"/>
  <c r="M6453" i="1"/>
  <c r="P7083" i="1"/>
  <c r="M6185" i="1"/>
  <c r="K5770" i="1"/>
  <c r="M5150" i="1"/>
  <c r="K8167" i="1"/>
  <c r="F7339" i="1"/>
  <c r="L4524" i="1"/>
  <c r="F2221" i="1"/>
  <c r="P2401" i="1"/>
  <c r="L876" i="1"/>
  <c r="K3488" i="1"/>
  <c r="U818" i="1"/>
  <c r="L5476" i="1"/>
  <c r="U7103" i="1"/>
  <c r="T2036" i="1"/>
  <c r="I3825" i="1"/>
  <c r="P6303" i="1"/>
  <c r="K4899" i="1"/>
  <c r="L3172" i="1"/>
  <c r="K2633" i="1"/>
  <c r="P5557" i="1"/>
  <c r="N2572" i="1"/>
  <c r="P5600" i="1"/>
  <c r="J2869" i="1"/>
  <c r="K8214" i="1"/>
  <c r="K4111" i="1"/>
  <c r="M4179" i="1"/>
  <c r="N5240" i="1"/>
  <c r="J6137" i="1"/>
  <c r="I1868" i="1"/>
  <c r="N1195" i="1"/>
  <c r="N7809" i="1"/>
  <c r="I6641" i="1"/>
  <c r="K7226" i="1"/>
  <c r="U6307" i="1"/>
  <c r="H6477" i="1"/>
  <c r="T1616" i="1"/>
  <c r="F5733" i="1"/>
  <c r="H408" i="1"/>
  <c r="H5054" i="1"/>
  <c r="L3384" i="1"/>
  <c r="K2889" i="1"/>
  <c r="K5960" i="1"/>
  <c r="L1237" i="1"/>
  <c r="I7894" i="1"/>
  <c r="L3608" i="1"/>
  <c r="J5150" i="1"/>
  <c r="U2762" i="1"/>
  <c r="H6838" i="1"/>
  <c r="J2602" i="1"/>
  <c r="N3952" i="1"/>
  <c r="L5304" i="1"/>
  <c r="J624" i="1"/>
  <c r="V1053" i="1"/>
  <c r="L5270" i="1"/>
  <c r="K4082" i="1"/>
  <c r="L7195" i="1"/>
  <c r="K3479" i="1"/>
  <c r="L6125" i="1"/>
  <c r="I1406" i="1"/>
  <c r="M1584" i="1"/>
  <c r="K6384" i="1"/>
  <c r="K2828" i="1"/>
  <c r="N277" i="1"/>
  <c r="H3236" i="1"/>
  <c r="L6979" i="1"/>
  <c r="H2581" i="1"/>
  <c r="N4951" i="1"/>
  <c r="H2820" i="1"/>
  <c r="L724" i="1"/>
  <c r="L1050" i="1"/>
  <c r="N486" i="1"/>
  <c r="I4878" i="1"/>
  <c r="T6016" i="1"/>
  <c r="K1047" i="1"/>
  <c r="H5485" i="1"/>
  <c r="H7560" i="1"/>
  <c r="U3823" i="1"/>
  <c r="K6415" i="1"/>
  <c r="U775" i="1"/>
  <c r="T5055" i="1"/>
  <c r="U4799" i="1"/>
  <c r="T2276" i="1"/>
  <c r="L6301" i="1"/>
  <c r="F3231" i="1"/>
  <c r="V5846" i="1"/>
  <c r="M6615" i="1"/>
  <c r="L192" i="1"/>
  <c r="L5415" i="1"/>
  <c r="T6423" i="1"/>
  <c r="H3301" i="1"/>
  <c r="H4747" i="1"/>
  <c r="H5997" i="1"/>
  <c r="U5244" i="1"/>
  <c r="M3777" i="1"/>
  <c r="M6561" i="1"/>
  <c r="M1285" i="1"/>
  <c r="F6107" i="1"/>
  <c r="P5126" i="1"/>
  <c r="H6562" i="1"/>
  <c r="V1471" i="1"/>
  <c r="F4115" i="1"/>
  <c r="F6420" i="1"/>
  <c r="U6329" i="1"/>
  <c r="V2956" i="1"/>
  <c r="F99" i="1"/>
  <c r="K5426" i="1"/>
  <c r="J2647" i="1"/>
  <c r="U3813" i="1"/>
  <c r="N439" i="1"/>
  <c r="T4133" i="1"/>
  <c r="T7498" i="1"/>
  <c r="I2700" i="1"/>
  <c r="N5997" i="1"/>
  <c r="L7580" i="1"/>
  <c r="M7478" i="1"/>
  <c r="F2927" i="1"/>
  <c r="P7078" i="1"/>
  <c r="M6990" i="1"/>
  <c r="H1480" i="1"/>
  <c r="J491" i="1"/>
  <c r="I77" i="1"/>
  <c r="J4388" i="1"/>
  <c r="P5280" i="1"/>
  <c r="L1762" i="1"/>
  <c r="V1079" i="1"/>
  <c r="K2835" i="1"/>
  <c r="P8327" i="1"/>
  <c r="J2376" i="1"/>
  <c r="J5575" i="1"/>
  <c r="F968" i="1"/>
  <c r="I2953" i="1"/>
  <c r="L8100" i="1"/>
  <c r="T1154" i="1"/>
  <c r="J2039" i="1"/>
  <c r="L1440" i="1"/>
  <c r="L6157" i="1"/>
  <c r="U3977" i="1"/>
  <c r="H1617" i="1"/>
  <c r="P4246" i="1"/>
  <c r="K3349" i="1"/>
  <c r="U6040" i="1"/>
  <c r="T5461" i="1"/>
  <c r="U5892" i="1"/>
  <c r="V192" i="1"/>
  <c r="V640" i="1"/>
  <c r="K4678" i="1"/>
  <c r="J5391" i="1"/>
  <c r="L865" i="1"/>
  <c r="K5254" i="1"/>
  <c r="K1446" i="1"/>
  <c r="V6629" i="1"/>
  <c r="N6176" i="1"/>
  <c r="K3647" i="1"/>
  <c r="H5600" i="1"/>
  <c r="U6050" i="1"/>
  <c r="P7267" i="1"/>
  <c r="L505" i="1"/>
  <c r="L5242" i="1"/>
  <c r="K2927" i="1"/>
  <c r="F6524" i="1"/>
  <c r="J2529" i="1"/>
  <c r="T4205" i="1"/>
  <c r="U3264" i="1"/>
  <c r="L2047" i="1"/>
  <c r="N463" i="1"/>
  <c r="L3873" i="1"/>
  <c r="L3836" i="1"/>
  <c r="I4496" i="1"/>
  <c r="K4189" i="1"/>
  <c r="N2594" i="1"/>
  <c r="K3357" i="1"/>
  <c r="L1529" i="1"/>
  <c r="F3001" i="1"/>
  <c r="K6532" i="1"/>
  <c r="L5303" i="1"/>
  <c r="L8338" i="1"/>
  <c r="K4081" i="1"/>
  <c r="F6585" i="1"/>
  <c r="J5719" i="1"/>
  <c r="M5529" i="1"/>
  <c r="K6308" i="1"/>
  <c r="K4039" i="1"/>
  <c r="L3911" i="1"/>
  <c r="L806" i="1"/>
  <c r="V5865" i="1"/>
  <c r="P2059" i="1"/>
  <c r="K3198" i="1"/>
  <c r="K6278" i="1"/>
  <c r="L1361" i="1"/>
  <c r="L394" i="1"/>
  <c r="K1323" i="1"/>
  <c r="H5509" i="1"/>
  <c r="T3825" i="1"/>
  <c r="V6605" i="1"/>
  <c r="L1113" i="1"/>
  <c r="L6498" i="1"/>
  <c r="F4191" i="1"/>
  <c r="P2610" i="1"/>
  <c r="L1353" i="1"/>
  <c r="L2849" i="1"/>
  <c r="I4303" i="1"/>
  <c r="H4122" i="1"/>
  <c r="H5093" i="1"/>
  <c r="K4836" i="1"/>
  <c r="I1935" i="1"/>
  <c r="K4902" i="1"/>
  <c r="H6903" i="1"/>
  <c r="K8320" i="1"/>
  <c r="T4616" i="1"/>
  <c r="J986" i="1"/>
  <c r="P3004" i="1"/>
  <c r="P3346" i="1"/>
  <c r="K2268" i="1"/>
  <c r="J6232" i="1"/>
  <c r="U134" i="1"/>
  <c r="H2929" i="1"/>
  <c r="N5073" i="1"/>
  <c r="L6974" i="1"/>
  <c r="P5024" i="1"/>
  <c r="V2718" i="1"/>
  <c r="F5949" i="1"/>
  <c r="K1537" i="1"/>
  <c r="L1257" i="1"/>
  <c r="L352" i="1"/>
  <c r="L2655" i="1"/>
  <c r="I1895" i="1"/>
  <c r="F4842" i="1"/>
  <c r="F4485" i="1"/>
  <c r="M7252" i="1"/>
  <c r="V6070" i="1"/>
  <c r="K4797" i="1"/>
  <c r="K1262" i="1"/>
  <c r="L6381" i="1"/>
  <c r="N2506" i="1"/>
  <c r="H3756" i="1"/>
  <c r="K5432" i="1"/>
  <c r="K1854" i="1"/>
  <c r="K4505" i="1"/>
  <c r="L7562" i="1"/>
  <c r="L592" i="1"/>
  <c r="I1031" i="1"/>
  <c r="L3264" i="1"/>
  <c r="P7898" i="1"/>
  <c r="I1743" i="1"/>
  <c r="K7192" i="1"/>
  <c r="L2928" i="1"/>
  <c r="N6304" i="1"/>
  <c r="V7199" i="1"/>
  <c r="P4405" i="1"/>
  <c r="L7048" i="1"/>
  <c r="I5940" i="1"/>
  <c r="J6466" i="1"/>
  <c r="J2264" i="1"/>
  <c r="M4888" i="1"/>
  <c r="K4453" i="1"/>
  <c r="M1722" i="1"/>
  <c r="J5273" i="1"/>
  <c r="H3225" i="1"/>
  <c r="F2243" i="1"/>
  <c r="P6158" i="1"/>
  <c r="K2153" i="1"/>
  <c r="L7583" i="1"/>
  <c r="K6478" i="1"/>
  <c r="K6031" i="1"/>
  <c r="L8083" i="1"/>
  <c r="K8288" i="1"/>
  <c r="N6153" i="1"/>
  <c r="K4766" i="1"/>
  <c r="K6065" i="1"/>
  <c r="P2563" i="1"/>
  <c r="K4380" i="1"/>
  <c r="T6261" i="1"/>
  <c r="F2761" i="1"/>
  <c r="J3081" i="1"/>
  <c r="K2053" i="1"/>
  <c r="U6739" i="1"/>
  <c r="J4147" i="1"/>
  <c r="K6411" i="1"/>
  <c r="I6624" i="1"/>
  <c r="I2723" i="1"/>
  <c r="H5685" i="1"/>
  <c r="P6339" i="1"/>
  <c r="P1180" i="1"/>
  <c r="I1243" i="1"/>
  <c r="K2280" i="1"/>
  <c r="T5602" i="1"/>
  <c r="U2065" i="1"/>
  <c r="L2348" i="1"/>
  <c r="L1668" i="1"/>
  <c r="J5986" i="1"/>
  <c r="V3970" i="1"/>
  <c r="L4660" i="1"/>
  <c r="K5325" i="1"/>
  <c r="L8283" i="1"/>
  <c r="N290" i="1"/>
  <c r="J336" i="1"/>
  <c r="L4290" i="1"/>
  <c r="J4276" i="1"/>
  <c r="U2903" i="1"/>
  <c r="L6534" i="1"/>
  <c r="K2938" i="1"/>
  <c r="K5146" i="1"/>
  <c r="V1307" i="1"/>
  <c r="J7387" i="1"/>
  <c r="L1709" i="1"/>
  <c r="M2667" i="1"/>
  <c r="T5177" i="1"/>
  <c r="L2197" i="1"/>
  <c r="M3478" i="1"/>
  <c r="K2705" i="1"/>
  <c r="K6617" i="1"/>
  <c r="J2920" i="1"/>
  <c r="M7070" i="1"/>
  <c r="K7977" i="1"/>
  <c r="K2177" i="1"/>
  <c r="K6369" i="1"/>
  <c r="H4321" i="1"/>
  <c r="V2237" i="1"/>
  <c r="L3114" i="1"/>
  <c r="M2447" i="1"/>
  <c r="K703" i="1"/>
  <c r="K6723" i="1"/>
  <c r="K7576" i="1"/>
  <c r="K5502" i="1"/>
  <c r="L2490" i="1"/>
  <c r="L8298" i="1"/>
  <c r="F1011" i="1"/>
  <c r="V3529" i="1"/>
  <c r="K8332" i="1"/>
  <c r="H6867" i="1"/>
  <c r="U2047" i="1"/>
  <c r="K2998" i="1"/>
  <c r="V4044" i="1"/>
  <c r="U2215" i="1"/>
  <c r="L4967" i="1"/>
  <c r="F2628" i="1"/>
  <c r="K5541" i="1"/>
  <c r="M5820" i="1"/>
  <c r="L1941" i="1"/>
  <c r="P2226" i="1"/>
  <c r="M7107" i="1"/>
  <c r="H363" i="1"/>
  <c r="N3591" i="1"/>
  <c r="H1801" i="1"/>
  <c r="K5548" i="1"/>
  <c r="L3775" i="1"/>
  <c r="K3601" i="1"/>
  <c r="P5258" i="1"/>
  <c r="H249" i="1"/>
  <c r="H2832" i="1"/>
  <c r="I4850" i="1"/>
  <c r="K3589" i="1"/>
  <c r="V3301" i="1"/>
  <c r="P1080" i="1"/>
  <c r="L1794" i="1"/>
  <c r="M758" i="1"/>
  <c r="U1866" i="1"/>
  <c r="K3999" i="1"/>
  <c r="U5645" i="1"/>
  <c r="L1997" i="1"/>
  <c r="F6992" i="1"/>
  <c r="L6683" i="1"/>
  <c r="I5915" i="1"/>
  <c r="F3948" i="1"/>
  <c r="T4372" i="1"/>
  <c r="L3241" i="1"/>
  <c r="P12" i="1"/>
  <c r="P4121" i="1"/>
  <c r="T6159" i="1"/>
  <c r="L3602" i="1"/>
  <c r="L6827" i="1"/>
  <c r="H2444" i="1"/>
  <c r="H2383" i="1"/>
  <c r="I7899" i="1"/>
  <c r="T3571" i="1"/>
  <c r="V6804" i="1"/>
  <c r="T8076" i="1"/>
  <c r="I6001" i="1"/>
  <c r="H8141" i="1"/>
  <c r="K6765" i="1"/>
  <c r="P8068" i="1"/>
  <c r="I5483" i="1"/>
  <c r="M1053" i="1"/>
  <c r="K1730" i="1"/>
  <c r="T6508" i="1"/>
  <c r="F1793" i="1"/>
  <c r="T6260" i="1"/>
  <c r="K6383" i="1"/>
  <c r="T3583" i="1"/>
  <c r="U3416" i="1"/>
  <c r="L3400" i="1"/>
  <c r="L2648" i="1"/>
  <c r="K8257" i="1"/>
  <c r="H6073" i="1"/>
  <c r="N6369" i="1"/>
  <c r="U2051" i="1"/>
  <c r="J5154" i="1"/>
  <c r="H2800" i="1"/>
  <c r="K2102" i="1"/>
  <c r="K2905" i="1"/>
  <c r="F5864" i="1"/>
  <c r="H6244" i="1"/>
  <c r="M3457" i="1"/>
  <c r="I4780" i="1"/>
  <c r="V6866" i="1"/>
  <c r="U2996" i="1"/>
  <c r="K1296" i="1"/>
  <c r="P4441" i="1"/>
  <c r="V4591" i="1"/>
  <c r="N1119" i="1"/>
  <c r="K5290" i="1"/>
  <c r="L3153" i="1"/>
  <c r="U1959" i="1"/>
  <c r="K6740" i="1"/>
  <c r="U415" i="1"/>
  <c r="L542" i="1"/>
  <c r="N2943" i="1"/>
  <c r="T1037" i="1"/>
  <c r="L6173" i="1"/>
  <c r="K2211" i="1"/>
  <c r="M2401" i="1"/>
  <c r="I6320" i="1"/>
  <c r="K3934" i="1"/>
  <c r="K8324" i="1"/>
  <c r="L565" i="1"/>
  <c r="L1827" i="1"/>
  <c r="K6992" i="1"/>
  <c r="L3453" i="1"/>
  <c r="H4608" i="1"/>
  <c r="L5369" i="1"/>
  <c r="T2734" i="1"/>
  <c r="L4336" i="1"/>
  <c r="F6739" i="1"/>
  <c r="J62" i="1"/>
  <c r="K3546" i="1"/>
  <c r="K7237" i="1"/>
  <c r="U6454" i="1"/>
  <c r="K8152" i="1"/>
  <c r="J475" i="1"/>
  <c r="T4606" i="1"/>
  <c r="F6852" i="1"/>
  <c r="I4350" i="1"/>
  <c r="K1619" i="1"/>
  <c r="J4005" i="1"/>
  <c r="K4301" i="1"/>
  <c r="H7181" i="1"/>
  <c r="T1389" i="1"/>
  <c r="P5134" i="1"/>
  <c r="K7254" i="1"/>
  <c r="M6579" i="1"/>
  <c r="I3628" i="1"/>
  <c r="H3368" i="1"/>
  <c r="L3310" i="1"/>
  <c r="L1934" i="1"/>
  <c r="V7433" i="1"/>
  <c r="K6576" i="1"/>
  <c r="T6336" i="1"/>
  <c r="P2329" i="1"/>
  <c r="U7986" i="1"/>
  <c r="K6821" i="1"/>
  <c r="N5" i="1"/>
  <c r="N114" i="1"/>
  <c r="N1847" i="1"/>
  <c r="T651" i="1"/>
  <c r="L499" i="1"/>
  <c r="J6821" i="1"/>
  <c r="N8005" i="1"/>
  <c r="F4009" i="1"/>
  <c r="J6706" i="1"/>
  <c r="F2013" i="1"/>
  <c r="P5068" i="1"/>
  <c r="T3165" i="1"/>
  <c r="N6484" i="1"/>
  <c r="F5922" i="1"/>
  <c r="M3822" i="1"/>
  <c r="P4370" i="1"/>
  <c r="L7475" i="1"/>
  <c r="P7213" i="1"/>
  <c r="V3010" i="1"/>
  <c r="K1069" i="1"/>
  <c r="K6703" i="1"/>
  <c r="F551" i="1"/>
  <c r="J8094" i="1"/>
  <c r="J4528" i="1"/>
  <c r="K6509" i="1"/>
  <c r="K8270" i="1"/>
  <c r="M5274" i="1"/>
  <c r="K8138" i="1"/>
  <c r="U6708" i="1"/>
  <c r="M3314" i="1"/>
  <c r="K6057" i="1"/>
  <c r="P4275" i="1"/>
  <c r="L3327" i="1"/>
  <c r="J2446" i="1"/>
  <c r="M3" i="1"/>
  <c r="K2764" i="1"/>
  <c r="L1373" i="1"/>
  <c r="L5709" i="1"/>
  <c r="J1316" i="1"/>
  <c r="J4967" i="1"/>
  <c r="N2760" i="1"/>
  <c r="V6613" i="1"/>
  <c r="H2427" i="1"/>
  <c r="M4689" i="1"/>
  <c r="I4281" i="1"/>
  <c r="J2888" i="1"/>
  <c r="M6255" i="1"/>
  <c r="H7127" i="1"/>
  <c r="U8291" i="1"/>
  <c r="L7043" i="1"/>
  <c r="J3512" i="1"/>
  <c r="F2702" i="1"/>
  <c r="M5164" i="1"/>
  <c r="T5779" i="1"/>
  <c r="I3473" i="1"/>
  <c r="F6080" i="1"/>
  <c r="J1244" i="1"/>
  <c r="U3334" i="1"/>
  <c r="L5797" i="1"/>
  <c r="L7404" i="1"/>
  <c r="J6566" i="1"/>
  <c r="N1149" i="1"/>
  <c r="V3957" i="1"/>
  <c r="V5236" i="1"/>
  <c r="L6029" i="1"/>
  <c r="L5480" i="1"/>
  <c r="K3895" i="1"/>
  <c r="V3504" i="1"/>
  <c r="L1443" i="1"/>
  <c r="K3330" i="1"/>
  <c r="P1517" i="1"/>
  <c r="N6152" i="1"/>
  <c r="M4360" i="1"/>
  <c r="N7268" i="1"/>
  <c r="I8205" i="1"/>
  <c r="T8082" i="1"/>
  <c r="J7568" i="1"/>
  <c r="V5590" i="1"/>
  <c r="L7042" i="1"/>
  <c r="L517" i="1"/>
  <c r="K3390" i="1"/>
  <c r="J6414" i="1"/>
  <c r="M1114" i="1"/>
  <c r="K4995" i="1"/>
  <c r="M6423" i="1"/>
  <c r="L1527" i="1"/>
  <c r="K8067" i="1"/>
  <c r="M403" i="1"/>
  <c r="V2128" i="1"/>
  <c r="K1904" i="1"/>
  <c r="V325" i="1"/>
  <c r="N1500" i="1"/>
  <c r="K4145" i="1"/>
  <c r="F2418" i="1"/>
  <c r="U4592" i="1"/>
  <c r="J1806" i="1"/>
  <c r="K5287" i="1"/>
  <c r="J4997" i="1"/>
  <c r="T624" i="1"/>
  <c r="I7470" i="1"/>
  <c r="N448" i="1"/>
  <c r="L4971" i="1"/>
  <c r="N58" i="1"/>
  <c r="M6123" i="1"/>
  <c r="P4228" i="1"/>
  <c r="P3505" i="1"/>
  <c r="M1302" i="1"/>
  <c r="K3062" i="1"/>
  <c r="T2496" i="1"/>
  <c r="U6383" i="1"/>
  <c r="M3005" i="1"/>
  <c r="L7877" i="1"/>
  <c r="K3768" i="1"/>
  <c r="U8268" i="1"/>
  <c r="U6045" i="1"/>
  <c r="K7460" i="1"/>
  <c r="L4511" i="1"/>
  <c r="N5123" i="1"/>
  <c r="V6072" i="1"/>
  <c r="F4877" i="1"/>
  <c r="T4919" i="1"/>
  <c r="L2907" i="1"/>
  <c r="T4542" i="1"/>
  <c r="K2571" i="1"/>
  <c r="K1244" i="1"/>
  <c r="K4004" i="1"/>
  <c r="L338" i="1"/>
  <c r="T13" i="1"/>
  <c r="K6322" i="1"/>
  <c r="H1306" i="1"/>
  <c r="L6042" i="1"/>
  <c r="N2101" i="1"/>
  <c r="H349" i="1"/>
  <c r="J5722" i="1"/>
  <c r="N8033" i="1"/>
  <c r="P838" i="1"/>
  <c r="I4261" i="1"/>
  <c r="N4336" i="1"/>
  <c r="U5938" i="1"/>
  <c r="L3701" i="1"/>
  <c r="K6793" i="1"/>
  <c r="K2041" i="1"/>
  <c r="V4485" i="1"/>
  <c r="L8243" i="1"/>
  <c r="L7969" i="1"/>
  <c r="P6287" i="1"/>
  <c r="L3571" i="1"/>
  <c r="K5219" i="1"/>
  <c r="K1164" i="1"/>
  <c r="K5615" i="1"/>
  <c r="P4920" i="1"/>
  <c r="I4829" i="1"/>
  <c r="T2815" i="1"/>
  <c r="K2004" i="1"/>
  <c r="L1479" i="1"/>
  <c r="K6950" i="1"/>
  <c r="V1929" i="1"/>
  <c r="J8293" i="1"/>
  <c r="U6286" i="1"/>
  <c r="L2038" i="1"/>
  <c r="J6218" i="1"/>
  <c r="N2682" i="1"/>
  <c r="M5581" i="1"/>
  <c r="L3626" i="1"/>
  <c r="P6738" i="1"/>
  <c r="L2972" i="1"/>
  <c r="L1701" i="1"/>
  <c r="J6474" i="1"/>
  <c r="L6921" i="1"/>
  <c r="J2817" i="1"/>
  <c r="L5785" i="1"/>
  <c r="K8156" i="1"/>
  <c r="T3937" i="1"/>
  <c r="K7351" i="1"/>
  <c r="V2787" i="1"/>
  <c r="L3396" i="1"/>
  <c r="J4756" i="1"/>
  <c r="L6499" i="1"/>
  <c r="K5332" i="1"/>
  <c r="I326" i="1"/>
  <c r="U33" i="1"/>
  <c r="U2043" i="1"/>
  <c r="H3577" i="1"/>
  <c r="N5177" i="1"/>
  <c r="K1169" i="1"/>
  <c r="F5660" i="1"/>
  <c r="L5132" i="1"/>
  <c r="H3884" i="1"/>
  <c r="T995" i="1"/>
  <c r="T3450" i="1"/>
  <c r="L1234" i="1"/>
  <c r="L7106" i="1"/>
  <c r="L4270" i="1"/>
  <c r="N7464" i="1"/>
  <c r="T8283" i="1"/>
  <c r="F2588" i="1"/>
  <c r="P4366" i="1"/>
  <c r="L4979" i="1"/>
  <c r="M2836" i="1"/>
  <c r="K987" i="1"/>
  <c r="M6393" i="1"/>
  <c r="K1856" i="1"/>
  <c r="V1279" i="1"/>
  <c r="F3252" i="1"/>
  <c r="N1108" i="1"/>
  <c r="F3286" i="1"/>
  <c r="H730" i="1"/>
  <c r="K4441" i="1"/>
  <c r="T4840" i="1"/>
  <c r="F2205" i="1"/>
  <c r="P6034" i="1"/>
  <c r="L4807" i="1"/>
  <c r="V1345" i="1"/>
  <c r="L2652" i="1"/>
  <c r="L2473" i="1"/>
  <c r="K2087" i="1"/>
  <c r="J1751" i="1"/>
  <c r="V6550" i="1"/>
  <c r="T3855" i="1"/>
  <c r="H4139" i="1"/>
  <c r="T3107" i="1"/>
  <c r="I2814" i="1"/>
  <c r="J4027" i="1"/>
  <c r="H1470" i="1"/>
  <c r="L2212" i="1"/>
  <c r="J1675" i="1"/>
  <c r="T6831" i="1"/>
  <c r="H7686" i="1"/>
  <c r="F265" i="1"/>
  <c r="K6823" i="1"/>
  <c r="K1240" i="1"/>
  <c r="J4911" i="1"/>
  <c r="K6416" i="1"/>
  <c r="T680" i="1"/>
  <c r="K4483" i="1"/>
  <c r="K6543" i="1"/>
  <c r="L2275" i="1"/>
  <c r="I3209" i="1"/>
  <c r="V278" i="1"/>
  <c r="K4409" i="1"/>
  <c r="K799" i="1"/>
  <c r="U8188" i="1"/>
  <c r="L5885" i="1"/>
  <c r="L7117" i="1"/>
  <c r="L2530" i="1"/>
  <c r="L6728" i="1"/>
  <c r="L6813" i="1"/>
  <c r="V55" i="1"/>
  <c r="H4886" i="1"/>
  <c r="P2382" i="1"/>
  <c r="K7338" i="1"/>
  <c r="L1891" i="1"/>
  <c r="T3216" i="1"/>
  <c r="H2574" i="1"/>
  <c r="P3768" i="1"/>
  <c r="K1769" i="1"/>
  <c r="K7300" i="1"/>
  <c r="N1735" i="1"/>
  <c r="K5826" i="1"/>
  <c r="P225" i="1"/>
  <c r="L1777" i="1"/>
  <c r="N907" i="1"/>
  <c r="T2462" i="1"/>
  <c r="F5089" i="1"/>
  <c r="T3653" i="1"/>
  <c r="T2670" i="1"/>
  <c r="L5384" i="1"/>
  <c r="K5479" i="1"/>
  <c r="V4814" i="1"/>
  <c r="N623" i="1"/>
  <c r="P5638" i="1"/>
  <c r="M7959" i="1"/>
  <c r="I600" i="1"/>
  <c r="I3550" i="1"/>
  <c r="F2242" i="1"/>
  <c r="V5739" i="1"/>
  <c r="K5850" i="1"/>
  <c r="L1431" i="1"/>
  <c r="L7347" i="1"/>
  <c r="K2282" i="1"/>
  <c r="J8283" i="1"/>
  <c r="J7317" i="1"/>
  <c r="P7866" i="1"/>
  <c r="K5620" i="1"/>
  <c r="M3960" i="1"/>
  <c r="L2234" i="1"/>
  <c r="H2164" i="1"/>
  <c r="P7426" i="1"/>
  <c r="J7973" i="1"/>
  <c r="I264" i="1"/>
  <c r="K1081" i="1"/>
  <c r="H6707" i="1"/>
  <c r="K539" i="1"/>
  <c r="H3260" i="1"/>
  <c r="U6660" i="1"/>
  <c r="H7330" i="1"/>
  <c r="V612" i="1"/>
  <c r="V3353" i="1"/>
  <c r="P4985" i="1"/>
  <c r="U2824" i="1"/>
  <c r="V8092" i="1"/>
  <c r="K5438" i="1"/>
  <c r="J3007" i="1"/>
  <c r="P1442" i="1"/>
  <c r="V7305" i="1"/>
  <c r="U727" i="1"/>
  <c r="I1520" i="1"/>
  <c r="L3645" i="1"/>
  <c r="K2877" i="1"/>
  <c r="N2579" i="1"/>
  <c r="N1860" i="1"/>
  <c r="V2118" i="1"/>
  <c r="M6296" i="1"/>
  <c r="N1661" i="1"/>
  <c r="L5804" i="1"/>
  <c r="T2796" i="1"/>
  <c r="I4649" i="1"/>
  <c r="L6577" i="1"/>
  <c r="V820" i="1"/>
  <c r="K2747" i="1"/>
  <c r="I278" i="1"/>
  <c r="M889" i="1"/>
  <c r="M5436" i="1"/>
  <c r="T6433" i="1"/>
  <c r="N2874" i="1"/>
  <c r="M4512" i="1"/>
  <c r="M7237" i="1"/>
  <c r="L5327" i="1"/>
  <c r="T1807" i="1"/>
  <c r="I2784" i="1"/>
  <c r="L5723" i="1"/>
  <c r="L4703" i="1"/>
  <c r="K5164" i="1"/>
  <c r="U3817" i="1"/>
  <c r="M7204" i="1"/>
  <c r="L4391" i="1"/>
  <c r="K1611" i="1"/>
  <c r="L6031" i="1"/>
  <c r="L2271" i="1"/>
  <c r="M1456" i="1"/>
  <c r="M5494" i="1"/>
  <c r="H7347" i="1"/>
  <c r="L4333" i="1"/>
  <c r="L2988" i="1"/>
  <c r="P4300" i="1"/>
  <c r="M284" i="1"/>
  <c r="T1300" i="1"/>
  <c r="T3007" i="1"/>
  <c r="L823" i="1"/>
  <c r="L792" i="1"/>
  <c r="K1684" i="1"/>
  <c r="J6033" i="1"/>
  <c r="N8093" i="1"/>
  <c r="N8271" i="1"/>
  <c r="F1403" i="1"/>
  <c r="U4969" i="1"/>
  <c r="H6579" i="1"/>
  <c r="L7409" i="1"/>
  <c r="K94" i="1"/>
  <c r="I3669" i="1"/>
  <c r="L5995" i="1"/>
  <c r="K1448" i="1"/>
  <c r="K2326" i="1"/>
  <c r="U4866" i="1"/>
  <c r="J4188" i="1"/>
  <c r="M35" i="1"/>
  <c r="L3532" i="1"/>
  <c r="M1256" i="1"/>
  <c r="J1100" i="1"/>
  <c r="N1112" i="1"/>
  <c r="T3482" i="1"/>
  <c r="N4891" i="1"/>
  <c r="L5365" i="1"/>
  <c r="N6481" i="1"/>
  <c r="P6249" i="1"/>
  <c r="V7461" i="1"/>
  <c r="F1397" i="1"/>
  <c r="T6752" i="1"/>
  <c r="F6515" i="1"/>
  <c r="L1781" i="1"/>
  <c r="L3303" i="1"/>
  <c r="I5849" i="1"/>
  <c r="T2277" i="1"/>
  <c r="K4559" i="1"/>
  <c r="K1565" i="1"/>
  <c r="I4934" i="1"/>
  <c r="N6119" i="1"/>
  <c r="L362" i="1"/>
  <c r="J216" i="1"/>
  <c r="T826" i="1"/>
  <c r="K935" i="1"/>
  <c r="F3945" i="1"/>
  <c r="K7361" i="1"/>
  <c r="T4554" i="1"/>
  <c r="L2412" i="1"/>
  <c r="N4296" i="1"/>
  <c r="K3414" i="1"/>
  <c r="L7458" i="1"/>
  <c r="P1043" i="1"/>
  <c r="H3625" i="1"/>
  <c r="K5860" i="1"/>
  <c r="K4972" i="1"/>
  <c r="L3943" i="1"/>
  <c r="L2913" i="1"/>
  <c r="V6447" i="1"/>
  <c r="L1453" i="1"/>
  <c r="K2503" i="1"/>
  <c r="N6689" i="1"/>
  <c r="K472" i="1"/>
  <c r="V5049" i="1"/>
  <c r="L6428" i="1"/>
  <c r="J616" i="1"/>
  <c r="L5097" i="1"/>
  <c r="J4731" i="1"/>
  <c r="P3014" i="1"/>
  <c r="T1586" i="1"/>
  <c r="V1391" i="1"/>
  <c r="U7559" i="1"/>
  <c r="P5639" i="1"/>
  <c r="U3662" i="1"/>
  <c r="L3004" i="1"/>
  <c r="K3956" i="1"/>
  <c r="K5157" i="1"/>
  <c r="V1328" i="1"/>
  <c r="M3964" i="1"/>
  <c r="M6473" i="1"/>
  <c r="L1663" i="1"/>
  <c r="P6047" i="1"/>
  <c r="F1939" i="1"/>
  <c r="L197" i="1"/>
  <c r="T1993" i="1"/>
  <c r="K3870" i="1"/>
  <c r="K142" i="1"/>
  <c r="K2581" i="1"/>
  <c r="I3685" i="1"/>
  <c r="F4878" i="1"/>
  <c r="N221" i="1"/>
  <c r="J4081" i="1"/>
  <c r="K1707" i="1"/>
  <c r="P3422" i="1"/>
  <c r="H5677" i="1"/>
  <c r="L3096" i="1"/>
  <c r="K2233" i="1"/>
  <c r="L1629" i="1"/>
  <c r="L328" i="1"/>
  <c r="K3192" i="1"/>
  <c r="I4254" i="1"/>
  <c r="P3719" i="1"/>
  <c r="K5204" i="1"/>
  <c r="N8325" i="1"/>
  <c r="J5362" i="1"/>
  <c r="K1934" i="1"/>
  <c r="N1546" i="1"/>
  <c r="J7116" i="1"/>
  <c r="P104" i="1"/>
  <c r="J6233" i="1"/>
  <c r="K2884" i="1"/>
  <c r="J3314" i="1"/>
  <c r="I1995" i="1"/>
  <c r="K72" i="1"/>
  <c r="J432" i="1"/>
  <c r="T4557" i="1"/>
  <c r="K4964" i="1"/>
  <c r="H6145" i="1"/>
  <c r="H5848" i="1"/>
  <c r="L4265" i="1"/>
  <c r="L5692" i="1"/>
  <c r="J5307" i="1"/>
  <c r="H6344" i="1"/>
  <c r="K7260" i="1"/>
  <c r="U8154" i="1"/>
  <c r="K30" i="1"/>
  <c r="L1295" i="1"/>
  <c r="L7323" i="1"/>
  <c r="U6912" i="1"/>
  <c r="L835" i="1"/>
  <c r="P2509" i="1"/>
  <c r="L5156" i="1"/>
  <c r="M701" i="1"/>
  <c r="L7406" i="1"/>
  <c r="T3675" i="1"/>
  <c r="I4379" i="1"/>
  <c r="T1727" i="1"/>
  <c r="P5514" i="1"/>
  <c r="I3625" i="1"/>
  <c r="N6784" i="1"/>
  <c r="K4853" i="1"/>
  <c r="K5020" i="1"/>
  <c r="L2912" i="1"/>
  <c r="I6107" i="1"/>
  <c r="L1520" i="1"/>
  <c r="K1965" i="1"/>
  <c r="N6907" i="1"/>
  <c r="F320" i="1"/>
  <c r="L4615" i="1"/>
  <c r="K4886" i="1"/>
  <c r="L1611" i="1"/>
  <c r="K3116" i="1"/>
  <c r="L7994" i="1"/>
  <c r="L1406" i="1"/>
  <c r="J5458" i="1"/>
  <c r="P1652" i="1"/>
  <c r="J4726" i="1"/>
  <c r="J3700" i="1"/>
  <c r="F5244" i="1"/>
  <c r="J7443" i="1"/>
  <c r="M7388" i="1"/>
  <c r="J145" i="1"/>
  <c r="K3730" i="1"/>
  <c r="N6246" i="1"/>
  <c r="L1797" i="1"/>
  <c r="N5582" i="1"/>
  <c r="J626" i="1"/>
  <c r="L5812" i="1"/>
  <c r="I393" i="1"/>
  <c r="I7095" i="1"/>
  <c r="H2188" i="1"/>
  <c r="L6113" i="1"/>
  <c r="K7818" i="1"/>
  <c r="I1413" i="1"/>
  <c r="K498" i="1"/>
  <c r="K5280" i="1"/>
  <c r="L4262" i="1"/>
  <c r="H990" i="1"/>
  <c r="F7204" i="1"/>
  <c r="V5031" i="1"/>
  <c r="M5464" i="1"/>
  <c r="P4171" i="1"/>
  <c r="F5524" i="1"/>
  <c r="V1884" i="1"/>
  <c r="P1678" i="1"/>
  <c r="U8087" i="1"/>
  <c r="P2054" i="1"/>
  <c r="I4840" i="1"/>
  <c r="L8233" i="1"/>
  <c r="T3098" i="1"/>
  <c r="P4962" i="1"/>
  <c r="V2255" i="1"/>
  <c r="H1936" i="1"/>
  <c r="K1317" i="1"/>
  <c r="I4605" i="1"/>
  <c r="P4186" i="1"/>
  <c r="H4303" i="1"/>
  <c r="J510" i="1"/>
  <c r="K2333" i="1"/>
  <c r="I7525" i="1"/>
  <c r="N6218" i="1"/>
  <c r="F824" i="1"/>
  <c r="J6294" i="1"/>
  <c r="V3479" i="1"/>
  <c r="F5290" i="1"/>
  <c r="H1810" i="1"/>
  <c r="F2591" i="1"/>
  <c r="L7510" i="1"/>
  <c r="H3039" i="1"/>
  <c r="V2404" i="1"/>
  <c r="T925" i="1"/>
  <c r="F5179" i="1"/>
  <c r="L1071" i="1"/>
  <c r="V1396" i="1"/>
  <c r="M4191" i="1"/>
  <c r="P3188" i="1"/>
  <c r="F198" i="1"/>
  <c r="L6871" i="1"/>
  <c r="N1881" i="1"/>
  <c r="K966" i="1"/>
  <c r="T7890" i="1"/>
  <c r="H6489" i="1"/>
  <c r="N7329" i="1"/>
  <c r="M2028" i="1"/>
  <c r="P2794" i="1"/>
  <c r="L4287" i="1"/>
  <c r="H3941" i="1"/>
  <c r="K3981" i="1"/>
  <c r="U849" i="1"/>
  <c r="N2883" i="1"/>
  <c r="L2154" i="1"/>
  <c r="H4394" i="1"/>
  <c r="V8057" i="1"/>
  <c r="L4279" i="1"/>
  <c r="U8114" i="1"/>
  <c r="H2331" i="1"/>
  <c r="L7160" i="1"/>
  <c r="I4971" i="1"/>
  <c r="I4914" i="1"/>
  <c r="H3056" i="1"/>
  <c r="J7204" i="1"/>
  <c r="I3261" i="1"/>
  <c r="N2510" i="1"/>
  <c r="H3912" i="1"/>
  <c r="I5565" i="1"/>
  <c r="L3228" i="1"/>
  <c r="L2918" i="1"/>
  <c r="J3403" i="1"/>
  <c r="H3885" i="1"/>
  <c r="J778" i="1"/>
  <c r="H3635" i="1"/>
  <c r="I4270" i="1"/>
  <c r="P1020" i="1"/>
  <c r="I2451" i="1"/>
  <c r="K6566" i="1"/>
  <c r="I981" i="1"/>
  <c r="V1816" i="1"/>
  <c r="K5047" i="1"/>
  <c r="T1448" i="1"/>
  <c r="K2037" i="1"/>
  <c r="K6963" i="1"/>
  <c r="L8263" i="1"/>
  <c r="L7259" i="1"/>
  <c r="J3085" i="1"/>
  <c r="L692" i="1"/>
  <c r="I4985" i="1"/>
  <c r="K5649" i="1"/>
  <c r="K6359" i="1"/>
  <c r="L5197" i="1"/>
  <c r="L451" i="1"/>
  <c r="H213" i="1"/>
  <c r="I229" i="1"/>
  <c r="F2210" i="1"/>
  <c r="L4163" i="1"/>
  <c r="V618" i="1"/>
  <c r="F134" i="1"/>
  <c r="K6612" i="1"/>
  <c r="P7547" i="1"/>
  <c r="P6627" i="1"/>
  <c r="K2418" i="1"/>
  <c r="T444" i="1"/>
  <c r="L4581" i="1"/>
  <c r="L796" i="1"/>
  <c r="T4263" i="1"/>
  <c r="M5412" i="1"/>
  <c r="P1403" i="1"/>
  <c r="U7379" i="1"/>
  <c r="K2777" i="1"/>
  <c r="U5729" i="1"/>
  <c r="V5908" i="1"/>
  <c r="T5710" i="1"/>
  <c r="V934" i="1"/>
  <c r="L7226" i="1"/>
  <c r="P8344" i="1"/>
  <c r="L7075" i="1"/>
  <c r="H4716" i="1"/>
  <c r="F8345" i="1"/>
  <c r="P6578" i="1"/>
  <c r="M6604" i="1"/>
  <c r="K2124" i="1"/>
  <c r="J5868" i="1"/>
  <c r="P2321" i="1"/>
  <c r="L3833" i="1"/>
  <c r="V4888" i="1"/>
  <c r="T2687" i="1"/>
  <c r="K7357" i="1"/>
  <c r="L4850" i="1"/>
  <c r="P6790" i="1"/>
  <c r="I7817" i="1"/>
  <c r="I2928" i="1"/>
  <c r="L3955" i="1"/>
  <c r="M4916" i="1"/>
  <c r="H6177" i="1"/>
  <c r="U3952" i="1"/>
  <c r="U6536" i="1"/>
  <c r="N3758" i="1"/>
  <c r="K5011" i="1"/>
  <c r="N2144" i="1"/>
  <c r="L2528" i="1"/>
  <c r="N2787" i="1"/>
  <c r="T3712" i="1"/>
  <c r="H3936" i="1"/>
  <c r="H929" i="1"/>
  <c r="P6527" i="1"/>
  <c r="U6584" i="1"/>
  <c r="K6893" i="1"/>
  <c r="U1162" i="1"/>
  <c r="P6622" i="1"/>
  <c r="U7050" i="1"/>
  <c r="T1859" i="1"/>
  <c r="K5589" i="1"/>
  <c r="H3552" i="1"/>
  <c r="J5494" i="1"/>
  <c r="I6819" i="1"/>
  <c r="L6957" i="1"/>
  <c r="I6159" i="1"/>
  <c r="L4080" i="1"/>
  <c r="N6201" i="1"/>
  <c r="I2975" i="1"/>
  <c r="U3034" i="1"/>
  <c r="F582" i="1"/>
  <c r="N1492" i="1"/>
  <c r="L230" i="1"/>
  <c r="V284" i="1"/>
  <c r="J5228" i="1"/>
  <c r="F1042" i="1"/>
  <c r="M3002" i="1"/>
  <c r="I5030" i="1"/>
  <c r="H5648" i="1"/>
  <c r="N1319" i="1"/>
  <c r="T4210" i="1"/>
  <c r="K2251" i="1"/>
  <c r="V6405" i="1"/>
  <c r="L5531" i="1"/>
  <c r="T3538" i="1"/>
  <c r="M5473" i="1"/>
  <c r="V2117" i="1"/>
  <c r="U1413" i="1"/>
  <c r="K4800" i="1"/>
  <c r="P2861" i="1"/>
  <c r="N5589" i="1"/>
  <c r="U4499" i="1"/>
  <c r="M3394" i="1"/>
  <c r="L3178" i="1"/>
  <c r="N3217" i="1"/>
  <c r="K6613" i="1"/>
  <c r="M2957" i="1"/>
  <c r="M6079" i="1"/>
  <c r="L7128" i="1"/>
  <c r="M5938" i="1"/>
  <c r="M5246" i="1"/>
  <c r="U6002" i="1"/>
  <c r="K6091" i="1"/>
  <c r="L5266" i="1"/>
  <c r="K1983" i="1"/>
  <c r="K1231" i="1"/>
  <c r="N6396" i="1"/>
  <c r="I98" i="1"/>
  <c r="T2594" i="1"/>
  <c r="V4563" i="1"/>
  <c r="J5505" i="1"/>
  <c r="L2562" i="1"/>
  <c r="T5847" i="1"/>
  <c r="K5296" i="1"/>
  <c r="T6195" i="1"/>
  <c r="L2950" i="1"/>
  <c r="J6229" i="1"/>
  <c r="V6160" i="1"/>
  <c r="U7460" i="1"/>
  <c r="N6100" i="1"/>
  <c r="P376" i="1"/>
  <c r="J1463" i="1"/>
  <c r="N1283" i="1"/>
  <c r="U8333" i="1"/>
  <c r="P1487" i="1"/>
  <c r="M3140" i="1"/>
  <c r="U4600" i="1"/>
  <c r="V3727" i="1"/>
  <c r="K4398" i="1"/>
  <c r="F6261" i="1"/>
  <c r="V2540" i="1"/>
  <c r="K5313" i="1"/>
  <c r="N3762" i="1"/>
  <c r="V6682" i="1"/>
  <c r="H4847" i="1"/>
  <c r="K7001" i="1"/>
  <c r="N1569" i="1"/>
  <c r="N6281" i="1"/>
  <c r="N1737" i="1"/>
  <c r="K1121" i="1"/>
  <c r="M6773" i="1"/>
  <c r="I4845" i="1"/>
  <c r="I4669" i="1"/>
  <c r="N734" i="1"/>
  <c r="J7074" i="1"/>
  <c r="L2752" i="1"/>
  <c r="K5890" i="1"/>
  <c r="K6751" i="1"/>
  <c r="K2871" i="1"/>
  <c r="U6294" i="1"/>
  <c r="P5064" i="1"/>
  <c r="J7542" i="1"/>
  <c r="I4251" i="1"/>
  <c r="L953" i="1"/>
  <c r="K7870" i="1"/>
  <c r="L4822" i="1"/>
  <c r="K6748" i="1"/>
  <c r="P5834" i="1"/>
  <c r="K2318" i="1"/>
  <c r="L1976" i="1"/>
  <c r="J4273" i="1"/>
  <c r="J5377" i="1"/>
  <c r="F7361" i="1"/>
  <c r="L4046" i="1"/>
  <c r="V6470" i="1"/>
  <c r="V5018" i="1"/>
  <c r="L7974" i="1"/>
  <c r="K7364" i="1"/>
  <c r="I4102" i="1"/>
  <c r="P6780" i="1"/>
  <c r="L5858" i="1"/>
  <c r="H7218" i="1"/>
  <c r="H6595" i="1"/>
  <c r="L1480" i="1"/>
  <c r="V2670" i="1"/>
  <c r="K1412" i="1"/>
  <c r="I1731" i="1"/>
  <c r="L5475" i="1"/>
  <c r="I1212" i="1"/>
  <c r="K4991" i="1"/>
  <c r="L1680" i="1"/>
  <c r="P5614" i="1"/>
  <c r="H1337" i="1"/>
  <c r="K984" i="1"/>
  <c r="F2108" i="1"/>
  <c r="I4725" i="1"/>
  <c r="P4806" i="1"/>
  <c r="P4031" i="1"/>
  <c r="I884" i="1"/>
  <c r="L1340" i="1"/>
  <c r="U6088" i="1"/>
  <c r="K4205" i="1"/>
  <c r="I8079" i="1"/>
  <c r="N3041" i="1"/>
  <c r="N1075" i="1"/>
  <c r="M2506" i="1"/>
  <c r="M5174" i="1"/>
  <c r="M5862" i="1"/>
  <c r="K616" i="1"/>
  <c r="L3716" i="1"/>
  <c r="F8016" i="1"/>
  <c r="T5983" i="1"/>
  <c r="N4346" i="1"/>
  <c r="H4835" i="1"/>
  <c r="M6087" i="1"/>
  <c r="K2837" i="1"/>
  <c r="M6303" i="1"/>
  <c r="T8024" i="1"/>
  <c r="J517" i="1"/>
  <c r="F2112" i="1"/>
  <c r="F2607" i="1"/>
  <c r="U2877" i="1"/>
  <c r="U3294" i="1"/>
  <c r="V88" i="1"/>
  <c r="L6978" i="1"/>
  <c r="M1558" i="1"/>
  <c r="I6851" i="1"/>
  <c r="T1850" i="1"/>
  <c r="I3150" i="1"/>
  <c r="M5208" i="1"/>
  <c r="K1274" i="1"/>
  <c r="V4530" i="1"/>
  <c r="L2199" i="1"/>
  <c r="H6474" i="1"/>
  <c r="T3435" i="1"/>
  <c r="N529" i="1"/>
  <c r="L7516" i="1"/>
  <c r="P1224" i="1"/>
  <c r="K5393" i="1"/>
  <c r="L3065" i="1"/>
  <c r="K2079" i="1"/>
  <c r="L6367" i="1"/>
  <c r="N5729" i="1"/>
  <c r="J7388" i="1"/>
  <c r="K4764" i="1"/>
  <c r="K3783" i="1"/>
  <c r="L6187" i="1"/>
  <c r="H2823" i="1"/>
  <c r="H390" i="1"/>
  <c r="V6424" i="1"/>
  <c r="M2243" i="1"/>
  <c r="I2221" i="1"/>
  <c r="K1083" i="1"/>
  <c r="V6258" i="1"/>
  <c r="I7452" i="1"/>
  <c r="L3699" i="1"/>
  <c r="P3575" i="1"/>
  <c r="V6228" i="1"/>
  <c r="K5549" i="1"/>
  <c r="T4177" i="1"/>
  <c r="V5463" i="1"/>
  <c r="N8052" i="1"/>
  <c r="K3435" i="1"/>
  <c r="N2192" i="1"/>
  <c r="M7025" i="1"/>
  <c r="U3289" i="1"/>
  <c r="L6794" i="1"/>
  <c r="U6136" i="1"/>
  <c r="K7873" i="1"/>
  <c r="K1770" i="1"/>
  <c r="L4191" i="1"/>
  <c r="H2995" i="1"/>
  <c r="K6011" i="1"/>
  <c r="M6700" i="1"/>
  <c r="L1936" i="1"/>
  <c r="F2929" i="1"/>
  <c r="N904" i="1"/>
  <c r="K791" i="1"/>
  <c r="F2184" i="1"/>
  <c r="P1726" i="1"/>
  <c r="V5056" i="1"/>
  <c r="K43" i="1"/>
  <c r="H4281" i="1"/>
  <c r="J6303" i="1"/>
  <c r="N2364" i="1"/>
  <c r="M1864" i="1"/>
  <c r="N1219" i="1"/>
  <c r="T2373" i="1"/>
  <c r="T2914" i="1"/>
  <c r="N651" i="1"/>
  <c r="J1219" i="1"/>
  <c r="L4089" i="1"/>
  <c r="K6423" i="1"/>
  <c r="K7808" i="1"/>
  <c r="L3082" i="1"/>
  <c r="L3069" i="1"/>
  <c r="I6128" i="1"/>
  <c r="K2822" i="1"/>
  <c r="N5802" i="1"/>
  <c r="K513" i="1"/>
  <c r="V4723" i="1"/>
  <c r="H2052" i="1"/>
  <c r="U4167" i="1"/>
  <c r="U1720" i="1"/>
  <c r="V5594" i="1"/>
  <c r="H6455" i="1"/>
  <c r="K586" i="1"/>
  <c r="J6527" i="1"/>
  <c r="L2577" i="1"/>
  <c r="L5199" i="1"/>
  <c r="K2913" i="1"/>
  <c r="V1394" i="1"/>
  <c r="T7584" i="1"/>
  <c r="L4841" i="1"/>
  <c r="F3030" i="1"/>
  <c r="P427" i="1"/>
  <c r="T337" i="1"/>
  <c r="L313" i="1"/>
  <c r="I6461" i="1"/>
  <c r="L2303" i="1"/>
  <c r="L5346" i="1"/>
  <c r="L2630" i="1"/>
  <c r="F5139" i="1"/>
  <c r="U2268" i="1"/>
  <c r="F3096" i="1"/>
  <c r="V8210" i="1"/>
  <c r="N2828" i="1"/>
  <c r="K1299" i="1"/>
  <c r="V5216" i="1"/>
  <c r="P8189" i="1"/>
  <c r="K4648" i="1"/>
  <c r="V4061" i="1"/>
  <c r="L1734" i="1"/>
  <c r="P789" i="1"/>
  <c r="N1602" i="1"/>
  <c r="I445" i="1"/>
  <c r="U515" i="1"/>
  <c r="P1135" i="1"/>
  <c r="J4037" i="1"/>
  <c r="K2311" i="1"/>
  <c r="N7033" i="1"/>
  <c r="H528" i="1"/>
  <c r="K201" i="1"/>
  <c r="L640" i="1"/>
  <c r="U5949" i="1"/>
  <c r="U5746" i="1"/>
  <c r="V6376" i="1"/>
  <c r="F8306" i="1"/>
  <c r="L2971" i="1"/>
  <c r="L2742" i="1"/>
  <c r="J1883" i="1"/>
  <c r="P5516" i="1"/>
  <c r="H6700" i="1"/>
  <c r="I1727" i="1"/>
  <c r="L1652" i="1"/>
  <c r="K5959" i="1"/>
  <c r="P3315" i="1"/>
  <c r="T7007" i="1"/>
  <c r="I114" i="1"/>
  <c r="H5409" i="1"/>
  <c r="K6967" i="1"/>
  <c r="L3182" i="1"/>
  <c r="T2455" i="1"/>
  <c r="K8099" i="1"/>
  <c r="H1236" i="1"/>
  <c r="K1888" i="1"/>
  <c r="I6039" i="1"/>
  <c r="L2954" i="1"/>
  <c r="J6159" i="1"/>
  <c r="V3825" i="1"/>
  <c r="L90" i="1"/>
  <c r="M4777" i="1"/>
  <c r="K825" i="1"/>
  <c r="J3312" i="1"/>
  <c r="U1927" i="1"/>
  <c r="P2197" i="1"/>
  <c r="L4283" i="1"/>
  <c r="I6091" i="1"/>
  <c r="U6982" i="1"/>
  <c r="K4499" i="1"/>
  <c r="K1385" i="1"/>
  <c r="K4248" i="1"/>
  <c r="K4107" i="1"/>
  <c r="T2180" i="1"/>
  <c r="K7195" i="1"/>
  <c r="I4347" i="1"/>
  <c r="L3652" i="1"/>
  <c r="L3513" i="1"/>
  <c r="H3652" i="1"/>
  <c r="U1567" i="1"/>
  <c r="V4673" i="1"/>
  <c r="T7922" i="1"/>
  <c r="L3774" i="1"/>
  <c r="F4507" i="1"/>
  <c r="L5385" i="1"/>
  <c r="K2900" i="1"/>
  <c r="M7247" i="1"/>
  <c r="I4915" i="1"/>
  <c r="V5483" i="1"/>
  <c r="T1149" i="1"/>
  <c r="F5604" i="1"/>
  <c r="J4179" i="1"/>
  <c r="P6852" i="1"/>
  <c r="P913" i="1"/>
  <c r="V4143" i="1"/>
  <c r="T1545" i="1"/>
  <c r="I290" i="1"/>
  <c r="L1063" i="1"/>
  <c r="K2399" i="1"/>
  <c r="P7017" i="1"/>
  <c r="L5981" i="1"/>
  <c r="U5755" i="1"/>
  <c r="V4799" i="1"/>
  <c r="V4249" i="1"/>
  <c r="J3680" i="1"/>
  <c r="K5108" i="1"/>
  <c r="K4495" i="1"/>
  <c r="J54" i="1"/>
  <c r="T8189" i="1"/>
  <c r="K4898" i="1"/>
  <c r="P3955" i="1"/>
  <c r="F1131" i="1"/>
  <c r="U5256" i="1"/>
  <c r="L1398" i="1"/>
  <c r="K5686" i="1"/>
  <c r="T656" i="1"/>
  <c r="N2985" i="1"/>
  <c r="L755" i="1"/>
  <c r="F80" i="1"/>
  <c r="L296" i="1"/>
  <c r="J5543" i="1"/>
  <c r="K4040" i="1"/>
  <c r="K7846" i="1"/>
  <c r="P7979" i="1"/>
  <c r="K1403" i="1"/>
  <c r="K2863" i="1"/>
  <c r="K3592" i="1"/>
  <c r="J2249" i="1"/>
  <c r="T5629" i="1"/>
  <c r="I225" i="1"/>
  <c r="I6655" i="1"/>
  <c r="V4551" i="1"/>
  <c r="N5217" i="1"/>
  <c r="H136" i="1"/>
  <c r="K6892" i="1"/>
  <c r="P2444" i="1"/>
  <c r="U5870" i="1"/>
  <c r="F1485" i="1"/>
  <c r="P6537" i="1"/>
  <c r="L406" i="1"/>
  <c r="K261" i="1"/>
  <c r="U6249" i="1"/>
  <c r="K5266" i="1"/>
  <c r="K8040" i="1"/>
  <c r="M1094" i="1"/>
  <c r="L1645" i="1"/>
  <c r="F3515" i="1"/>
  <c r="L4790" i="1"/>
  <c r="N546" i="1"/>
  <c r="K2885" i="1"/>
  <c r="F4139" i="1"/>
  <c r="V1357" i="1"/>
  <c r="N2983" i="1"/>
  <c r="J3534" i="1"/>
  <c r="L4708" i="1"/>
  <c r="H4331" i="1"/>
  <c r="N5515" i="1"/>
  <c r="N6550" i="1"/>
  <c r="K4681" i="1"/>
  <c r="T7435" i="1"/>
  <c r="F4114" i="1"/>
  <c r="K22" i="1"/>
  <c r="H6395" i="1"/>
  <c r="V384" i="1"/>
  <c r="T3672" i="1"/>
  <c r="U4141" i="1"/>
  <c r="L4092" i="1"/>
  <c r="P220" i="1"/>
  <c r="K760" i="1"/>
  <c r="J2667" i="1"/>
  <c r="K1832" i="1"/>
  <c r="L198" i="1"/>
  <c r="F8281" i="1"/>
  <c r="K6397" i="1"/>
  <c r="I5219" i="1"/>
  <c r="H1412" i="1"/>
  <c r="K6064" i="1"/>
  <c r="K746" i="1"/>
  <c r="K7173" i="1"/>
  <c r="N4819" i="1"/>
  <c r="K4695" i="1"/>
  <c r="P6894" i="1"/>
  <c r="K3205" i="1"/>
  <c r="I6419" i="1"/>
  <c r="H6591" i="1"/>
  <c r="F1936" i="1"/>
  <c r="J1487" i="1"/>
  <c r="L5970" i="1"/>
  <c r="F1350" i="1"/>
  <c r="T5162" i="1"/>
  <c r="K3338" i="1"/>
  <c r="F7235" i="1"/>
  <c r="L2506" i="1"/>
  <c r="L609" i="1"/>
  <c r="L3220" i="1"/>
  <c r="K1304" i="1"/>
  <c r="V2034" i="1"/>
  <c r="I5734" i="1"/>
  <c r="V7925" i="1"/>
  <c r="K653" i="1"/>
  <c r="H1520" i="1"/>
  <c r="K2344" i="1"/>
  <c r="L6065" i="1"/>
  <c r="P2543" i="1"/>
  <c r="F1726" i="1"/>
  <c r="H1060" i="1"/>
  <c r="I3979" i="1"/>
  <c r="K3702" i="1"/>
  <c r="K432" i="1"/>
  <c r="I6961" i="1"/>
  <c r="K8267" i="1"/>
  <c r="I6261" i="1"/>
  <c r="T3501" i="1"/>
  <c r="V2813" i="1"/>
  <c r="H6536" i="1"/>
  <c r="P8034" i="1"/>
  <c r="I2529" i="1"/>
  <c r="T5507" i="1"/>
  <c r="L7366" i="1"/>
  <c r="J4907" i="1"/>
  <c r="U2653" i="1"/>
  <c r="L5832" i="1"/>
  <c r="H2274" i="1"/>
  <c r="K4924" i="1"/>
  <c r="K92" i="1"/>
  <c r="H5668" i="1"/>
  <c r="L3588" i="1"/>
  <c r="K6985" i="1"/>
  <c r="P4949" i="1"/>
  <c r="L5307" i="1"/>
  <c r="K1641" i="1"/>
  <c r="L6130" i="1"/>
  <c r="F3386" i="1"/>
  <c r="K1447" i="1"/>
  <c r="J2893" i="1"/>
  <c r="J4837" i="1"/>
  <c r="H5891" i="1"/>
  <c r="J4030" i="1"/>
  <c r="F3893" i="1"/>
  <c r="P6300" i="1"/>
  <c r="J5346" i="1"/>
  <c r="P214" i="1"/>
  <c r="K2638" i="1"/>
  <c r="K2142" i="1"/>
  <c r="N392" i="1"/>
  <c r="K4520" i="1"/>
  <c r="L2581" i="1"/>
  <c r="U6485" i="1"/>
  <c r="T5217" i="1"/>
  <c r="N417" i="1"/>
  <c r="T776" i="1"/>
  <c r="L370" i="1"/>
  <c r="J6543" i="1"/>
  <c r="K502" i="1"/>
  <c r="N3729" i="1"/>
  <c r="K606" i="1"/>
  <c r="I5526" i="1"/>
  <c r="H5207" i="1"/>
  <c r="M6962" i="1"/>
  <c r="N6174" i="1"/>
  <c r="M2117" i="1"/>
  <c r="P4233" i="1"/>
  <c r="P1138" i="1"/>
  <c r="M3529" i="1"/>
  <c r="V4842" i="1"/>
  <c r="I2563" i="1"/>
  <c r="J2351" i="1"/>
  <c r="M5291" i="1"/>
  <c r="L2339" i="1"/>
  <c r="U4105" i="1"/>
  <c r="L4066" i="1"/>
  <c r="L7251" i="1"/>
  <c r="H3036" i="1"/>
  <c r="L5591" i="1"/>
  <c r="K2598" i="1"/>
  <c r="K5863" i="1"/>
  <c r="K4293" i="1"/>
  <c r="T6221" i="1"/>
  <c r="V2556" i="1"/>
  <c r="K5343" i="1"/>
  <c r="I5136" i="1"/>
  <c r="J7824" i="1"/>
  <c r="L4507" i="1"/>
  <c r="I3369" i="1"/>
  <c r="P6486" i="1"/>
  <c r="J2655" i="1"/>
  <c r="L293" i="1"/>
  <c r="I7029" i="1"/>
  <c r="J724" i="1"/>
  <c r="K4213" i="1"/>
  <c r="P4604" i="1"/>
  <c r="L7274" i="1"/>
  <c r="N8092" i="1"/>
  <c r="P1674" i="1"/>
  <c r="F4573" i="1"/>
  <c r="F5968" i="1"/>
  <c r="V8215" i="1"/>
  <c r="F6582" i="1"/>
  <c r="L6357" i="1"/>
  <c r="P5695" i="1"/>
  <c r="T1214" i="1"/>
  <c r="L3922" i="1"/>
  <c r="P1037" i="1"/>
  <c r="K8312" i="1"/>
  <c r="K221" i="1"/>
  <c r="L7818" i="1"/>
  <c r="T714" i="1"/>
  <c r="L1028" i="1"/>
  <c r="K4742" i="1"/>
  <c r="L762" i="1"/>
  <c r="J2117" i="1"/>
  <c r="L6144" i="1"/>
  <c r="K8094" i="1"/>
  <c r="H1889" i="1"/>
  <c r="L2110" i="1"/>
  <c r="T4925" i="1"/>
  <c r="P7092" i="1"/>
  <c r="V1691" i="1"/>
  <c r="L1930" i="1"/>
  <c r="H8301" i="1"/>
  <c r="K2440" i="1"/>
  <c r="J3626" i="1"/>
  <c r="F2950" i="1"/>
  <c r="K2881" i="1"/>
  <c r="K6043" i="1"/>
  <c r="F2226" i="1"/>
  <c r="V4038" i="1"/>
  <c r="N8038" i="1"/>
  <c r="I7955" i="1"/>
  <c r="I1521" i="1"/>
  <c r="L1291" i="1"/>
  <c r="L4057" i="1"/>
  <c r="U66" i="1"/>
  <c r="K8160" i="1"/>
  <c r="K864" i="1"/>
  <c r="N3214" i="1"/>
  <c r="L1414" i="1"/>
  <c r="T6233" i="1"/>
  <c r="M1240" i="1"/>
  <c r="U4538" i="1"/>
  <c r="K7455" i="1"/>
  <c r="L1619" i="1"/>
  <c r="J7273" i="1"/>
  <c r="N5904" i="1"/>
  <c r="V2162" i="1"/>
  <c r="T6907" i="1"/>
  <c r="H6600" i="1"/>
  <c r="K654" i="1"/>
  <c r="K5524" i="1"/>
  <c r="K3084" i="1"/>
  <c r="K3076" i="1"/>
  <c r="P5408" i="1"/>
  <c r="U4598" i="1"/>
  <c r="H6544" i="1"/>
  <c r="J1360" i="1"/>
  <c r="L7435" i="1"/>
  <c r="J1349" i="1"/>
  <c r="L6820" i="1"/>
  <c r="K1113" i="1"/>
  <c r="L73" i="1"/>
  <c r="T351" i="1"/>
  <c r="K5169" i="1"/>
  <c r="V6195" i="1"/>
  <c r="T4323" i="1"/>
  <c r="K5629" i="1"/>
  <c r="N1320" i="1"/>
  <c r="U5417" i="1"/>
  <c r="J6325" i="1"/>
  <c r="F2232" i="1"/>
  <c r="K6196" i="1"/>
  <c r="H5473" i="1"/>
  <c r="U8278" i="1"/>
  <c r="L886" i="1"/>
  <c r="I4279" i="1"/>
  <c r="L5580" i="1"/>
  <c r="F5911" i="1"/>
  <c r="P3654" i="1"/>
  <c r="J6314" i="1"/>
  <c r="F1916" i="1"/>
  <c r="T3361" i="1"/>
  <c r="T6377" i="1"/>
  <c r="I2919" i="1"/>
  <c r="I2946" i="1"/>
  <c r="K3439" i="1"/>
  <c r="U2006" i="1"/>
  <c r="K3753" i="1"/>
  <c r="L879" i="1"/>
  <c r="V5406" i="1"/>
  <c r="T5272" i="1"/>
  <c r="F3190" i="1"/>
  <c r="P6815" i="1"/>
  <c r="I6163" i="1"/>
  <c r="L4957" i="1"/>
  <c r="J4297" i="1"/>
  <c r="H4834" i="1"/>
  <c r="K4815" i="1"/>
  <c r="L5473" i="1"/>
  <c r="L6778" i="1"/>
  <c r="T4844" i="1"/>
  <c r="U7150" i="1"/>
  <c r="M2136" i="1"/>
  <c r="L651" i="1"/>
  <c r="M688" i="1"/>
  <c r="F8347" i="1"/>
  <c r="K4176" i="1"/>
  <c r="F5637" i="1"/>
  <c r="K7840" i="1"/>
  <c r="K3144" i="1"/>
  <c r="T2426" i="1"/>
  <c r="I6928" i="1"/>
  <c r="H6535" i="1"/>
  <c r="K8089" i="1"/>
  <c r="N8008" i="1"/>
  <c r="F4572" i="1"/>
  <c r="J5840" i="1"/>
  <c r="P5548" i="1"/>
  <c r="N3070" i="1"/>
  <c r="V7576" i="1"/>
  <c r="L2887" i="1"/>
  <c r="I20" i="1"/>
  <c r="U113" i="1"/>
  <c r="P8118" i="1"/>
  <c r="T4546" i="1"/>
  <c r="T7161" i="1"/>
  <c r="N8264" i="1"/>
  <c r="K392" i="1"/>
  <c r="K595" i="1"/>
  <c r="V5064" i="1"/>
  <c r="F7338" i="1"/>
  <c r="J526" i="1"/>
  <c r="P3112" i="1"/>
  <c r="J1651" i="1"/>
  <c r="K7391" i="1"/>
  <c r="U3954" i="1"/>
  <c r="N8106" i="1"/>
  <c r="L5289" i="1"/>
  <c r="K2078" i="1"/>
  <c r="V7237" i="1"/>
  <c r="T5685" i="1"/>
  <c r="T2989" i="1"/>
  <c r="J135" i="1"/>
  <c r="T5556" i="1"/>
  <c r="L3621" i="1"/>
  <c r="L740" i="1"/>
  <c r="I4853" i="1"/>
  <c r="K905" i="1"/>
  <c r="L418" i="1"/>
  <c r="K575" i="1"/>
  <c r="K2506" i="1"/>
  <c r="L4668" i="1"/>
  <c r="M5045" i="1"/>
  <c r="L5919" i="1"/>
  <c r="M5203" i="1"/>
  <c r="I5202" i="1"/>
  <c r="H6128" i="1"/>
  <c r="K2712" i="1"/>
  <c r="T5034" i="1"/>
  <c r="I3980" i="1"/>
  <c r="J285" i="1"/>
  <c r="H5828" i="1"/>
  <c r="N5531" i="1"/>
  <c r="V2661" i="1"/>
  <c r="M4946" i="1"/>
  <c r="J3890" i="1"/>
  <c r="K5533" i="1"/>
  <c r="T5088" i="1"/>
  <c r="P1561" i="1"/>
  <c r="K4045" i="1"/>
  <c r="L7484" i="1"/>
  <c r="I2980" i="1"/>
  <c r="F3937" i="1"/>
  <c r="K1002" i="1"/>
  <c r="L3367" i="1"/>
  <c r="T355" i="1"/>
  <c r="I5440" i="1"/>
  <c r="U963" i="1"/>
  <c r="P4075" i="1"/>
  <c r="K2945" i="1"/>
  <c r="P62" i="1"/>
  <c r="N6027" i="1"/>
  <c r="I2185" i="1"/>
  <c r="V3012" i="1"/>
  <c r="L2657" i="1"/>
  <c r="K3696" i="1"/>
  <c r="I1556" i="1"/>
  <c r="V7972" i="1"/>
  <c r="L7568" i="1"/>
  <c r="P769" i="1"/>
  <c r="N5191" i="1"/>
  <c r="M4866" i="1"/>
  <c r="K2336" i="1"/>
  <c r="P4474" i="1"/>
  <c r="U6547" i="1"/>
  <c r="J5102" i="1"/>
  <c r="T3581" i="1"/>
  <c r="I6527" i="1"/>
  <c r="L5203" i="1"/>
  <c r="H3966" i="1"/>
  <c r="L7322" i="1"/>
  <c r="L1341" i="1"/>
  <c r="T345" i="1"/>
  <c r="M3425" i="1"/>
  <c r="L3214" i="1"/>
  <c r="L8130" i="1"/>
  <c r="V5505" i="1"/>
  <c r="U6177" i="1"/>
  <c r="K4878" i="1"/>
  <c r="M5210" i="1"/>
  <c r="L6750" i="1"/>
  <c r="K3805" i="1"/>
  <c r="P3544" i="1"/>
  <c r="K5508" i="1"/>
  <c r="U3566" i="1"/>
  <c r="T5533" i="1"/>
  <c r="V5892" i="1"/>
  <c r="U1158" i="1"/>
  <c r="L3129" i="1"/>
  <c r="I7302" i="1"/>
  <c r="L4905" i="1"/>
  <c r="K3377" i="1"/>
  <c r="P4176" i="1"/>
  <c r="N4458" i="1"/>
  <c r="J2022" i="1"/>
  <c r="I3918" i="1"/>
  <c r="T1116" i="1"/>
  <c r="V1768" i="1"/>
  <c r="L3946" i="1"/>
  <c r="L261" i="1"/>
  <c r="U3213" i="1"/>
  <c r="U2426" i="1"/>
  <c r="P7306" i="1"/>
  <c r="T7894" i="1"/>
  <c r="L4512" i="1"/>
  <c r="L2093" i="1"/>
  <c r="V5103" i="1"/>
  <c r="V5084" i="1"/>
  <c r="I4237" i="1"/>
  <c r="J772" i="1"/>
  <c r="I1574" i="1"/>
  <c r="I3412" i="1"/>
  <c r="I3344" i="1"/>
  <c r="F6918" i="1"/>
  <c r="K2305" i="1"/>
  <c r="L98" i="1"/>
  <c r="L2281" i="1"/>
  <c r="L4739" i="1"/>
  <c r="V3542" i="1"/>
  <c r="T2091" i="1"/>
  <c r="H1750" i="1"/>
  <c r="M1149" i="1"/>
  <c r="F3055" i="1"/>
  <c r="U4447" i="1"/>
  <c r="U5372" i="1"/>
  <c r="K1862" i="1"/>
  <c r="U7222" i="1"/>
  <c r="K5692" i="1"/>
  <c r="J2347" i="1"/>
  <c r="F7878" i="1"/>
  <c r="P7019" i="1"/>
  <c r="I6409" i="1"/>
  <c r="N3783" i="1"/>
  <c r="N2134" i="1"/>
  <c r="L1539" i="1"/>
  <c r="T4749" i="1"/>
  <c r="V6688" i="1"/>
  <c r="V7345" i="1"/>
  <c r="L6839" i="1"/>
  <c r="N2040" i="1"/>
  <c r="V2131" i="1"/>
  <c r="K4347" i="1"/>
  <c r="H2452" i="1"/>
  <c r="L3557" i="1"/>
  <c r="N3912" i="1"/>
  <c r="K6168" i="1"/>
  <c r="H3021" i="1"/>
  <c r="F6281" i="1"/>
  <c r="P6440" i="1"/>
  <c r="U4454" i="1"/>
  <c r="V2538" i="1"/>
  <c r="N359" i="1"/>
  <c r="T4167" i="1"/>
  <c r="F3622" i="1"/>
  <c r="L10" i="1"/>
  <c r="N2919" i="1"/>
  <c r="H1749" i="1"/>
  <c r="N4920" i="1"/>
  <c r="T862" i="1"/>
  <c r="L8313" i="1"/>
  <c r="L3590" i="1"/>
  <c r="K4942" i="1"/>
  <c r="K3244" i="1"/>
  <c r="L6510" i="1"/>
  <c r="H3088" i="1"/>
  <c r="K3523" i="1"/>
  <c r="V1222" i="1"/>
  <c r="K3451" i="1"/>
  <c r="P3854" i="1"/>
  <c r="N2726" i="1"/>
  <c r="L7077" i="1"/>
  <c r="K1651" i="1"/>
  <c r="N1993" i="1"/>
  <c r="I2633" i="1"/>
  <c r="P2225" i="1"/>
  <c r="P2157" i="1"/>
  <c r="L5227" i="1"/>
  <c r="K7506" i="1"/>
  <c r="N1326" i="1"/>
  <c r="N7158" i="1"/>
  <c r="K4378" i="1"/>
  <c r="V2185" i="1"/>
  <c r="K5766" i="1"/>
  <c r="P3145" i="1"/>
  <c r="L3260" i="1"/>
  <c r="J2503" i="1"/>
  <c r="L5326" i="1"/>
  <c r="J7271" i="1"/>
  <c r="K835" i="1"/>
  <c r="V346" i="1"/>
  <c r="U6241" i="1"/>
  <c r="I5459" i="1"/>
  <c r="U8165" i="1"/>
  <c r="U2438" i="1"/>
  <c r="N3438" i="1"/>
  <c r="K44" i="1"/>
  <c r="K3182" i="1"/>
  <c r="U2535" i="1"/>
  <c r="F1249" i="1"/>
  <c r="K3894" i="1"/>
  <c r="L208" i="1"/>
  <c r="M577" i="1"/>
  <c r="V3245" i="1"/>
  <c r="U3296" i="1"/>
  <c r="L4468" i="1"/>
  <c r="L1704" i="1"/>
  <c r="K4425" i="1"/>
  <c r="L1456" i="1"/>
  <c r="K4348" i="1"/>
  <c r="N2121" i="1"/>
  <c r="N5524" i="1"/>
  <c r="F3341" i="1"/>
  <c r="K2425" i="1"/>
  <c r="U50" i="1"/>
  <c r="L5610" i="1"/>
  <c r="U521" i="1"/>
  <c r="M6389" i="1"/>
  <c r="U2855" i="1"/>
  <c r="M2731" i="1"/>
  <c r="H2552" i="1"/>
  <c r="V809" i="1"/>
  <c r="M11" i="1"/>
  <c r="F4137" i="1"/>
  <c r="K6271" i="1"/>
  <c r="V3112" i="1"/>
  <c r="I5996" i="1"/>
  <c r="N1036" i="1"/>
  <c r="M828" i="1"/>
  <c r="L3586" i="1"/>
  <c r="L4551" i="1"/>
  <c r="N3949" i="1"/>
  <c r="K2989" i="1"/>
  <c r="L6889" i="1"/>
  <c r="I4993" i="1"/>
  <c r="U146" i="1"/>
  <c r="U8070" i="1"/>
  <c r="L6586" i="1"/>
  <c r="K3636" i="1"/>
  <c r="P4226" i="1"/>
  <c r="L3811" i="1"/>
  <c r="I3003" i="1"/>
  <c r="J605" i="1"/>
  <c r="K3375" i="1"/>
  <c r="H4357" i="1"/>
  <c r="J1267" i="1"/>
  <c r="K2785" i="1"/>
  <c r="P2750" i="1"/>
  <c r="P8290" i="1"/>
  <c r="F5118" i="1"/>
  <c r="T2370" i="1"/>
  <c r="T3965" i="1"/>
  <c r="M1728" i="1"/>
  <c r="L7354" i="1"/>
  <c r="P2379" i="1"/>
  <c r="T1504" i="1"/>
  <c r="U3996" i="1"/>
  <c r="I1375" i="1"/>
  <c r="P2064" i="1"/>
  <c r="H4831" i="1"/>
  <c r="F7323" i="1"/>
  <c r="P5115" i="1"/>
  <c r="L55" i="1"/>
  <c r="J4260" i="1"/>
  <c r="I823" i="1"/>
  <c r="I4932" i="1"/>
  <c r="N278" i="1"/>
  <c r="L5825" i="1"/>
  <c r="L5938" i="1"/>
  <c r="P1463" i="1"/>
  <c r="F527" i="1"/>
  <c r="N6835" i="1"/>
  <c r="N3006" i="1"/>
  <c r="I4682" i="1"/>
  <c r="M4017" i="1"/>
  <c r="P4253" i="1"/>
  <c r="H120" i="1"/>
  <c r="I513" i="1"/>
  <c r="T4229" i="1"/>
  <c r="J408" i="1"/>
  <c r="K2385" i="1"/>
  <c r="I7075" i="1"/>
  <c r="U2327" i="1"/>
  <c r="K6080" i="1"/>
  <c r="V5140" i="1"/>
  <c r="K6595" i="1"/>
  <c r="F6233" i="1"/>
  <c r="H2497" i="1"/>
  <c r="N1792" i="1"/>
  <c r="J8013" i="1"/>
  <c r="L3504" i="1"/>
  <c r="L1763" i="1"/>
  <c r="F4413" i="1"/>
  <c r="L3959" i="1"/>
  <c r="K1312" i="1"/>
  <c r="K1160" i="1"/>
  <c r="K2325" i="1"/>
  <c r="P1799" i="1"/>
  <c r="J2124" i="1"/>
  <c r="K732" i="1"/>
  <c r="K3156" i="1"/>
  <c r="T7608" i="1"/>
  <c r="U4486" i="1"/>
  <c r="L358" i="1"/>
  <c r="F5975" i="1"/>
  <c r="F2018" i="1"/>
  <c r="K4806" i="1"/>
  <c r="L1768" i="1"/>
  <c r="U2516" i="1"/>
  <c r="K2698" i="1"/>
  <c r="I3363" i="1"/>
  <c r="J7241" i="1"/>
  <c r="T1235" i="1"/>
  <c r="I640" i="1"/>
  <c r="J1266" i="1"/>
  <c r="L8152" i="1"/>
  <c r="L6693" i="1"/>
  <c r="K1499" i="1"/>
  <c r="V5258" i="1"/>
  <c r="H3819" i="1"/>
  <c r="K6144" i="1"/>
  <c r="P3783" i="1"/>
  <c r="J3914" i="1"/>
  <c r="L2143" i="1"/>
  <c r="L8148" i="1"/>
  <c r="K6521" i="1"/>
  <c r="K4538" i="1"/>
  <c r="V5323" i="1"/>
  <c r="N5862" i="1"/>
  <c r="P2302" i="1"/>
  <c r="K1077" i="1"/>
  <c r="H4960" i="1"/>
  <c r="N7522" i="1"/>
  <c r="K775" i="1"/>
  <c r="P4323" i="1"/>
  <c r="T1911" i="1"/>
  <c r="T5687" i="1"/>
  <c r="P1071" i="1"/>
  <c r="K4084" i="1"/>
  <c r="L4127" i="1"/>
  <c r="K5982" i="1"/>
  <c r="J1480" i="1"/>
  <c r="K3516" i="1"/>
  <c r="K5599" i="1"/>
  <c r="P8217" i="1"/>
  <c r="N4725" i="1"/>
  <c r="P1283" i="1"/>
  <c r="P4019" i="1"/>
  <c r="P2877" i="1"/>
  <c r="L6485" i="1"/>
  <c r="F6386" i="1"/>
  <c r="L4758" i="1"/>
  <c r="J5009" i="1"/>
  <c r="M6523" i="1"/>
  <c r="K5153" i="1"/>
  <c r="N3327" i="1"/>
  <c r="U5590" i="1"/>
  <c r="N7961" i="1"/>
  <c r="T2771" i="1"/>
  <c r="J8058" i="1"/>
  <c r="I2602" i="1"/>
  <c r="J2065" i="1"/>
  <c r="V4756" i="1"/>
  <c r="K414" i="1"/>
  <c r="L3881" i="1"/>
  <c r="K5791" i="1"/>
  <c r="N2233" i="1"/>
  <c r="K6512" i="1"/>
  <c r="U2971" i="1"/>
  <c r="H762" i="1"/>
  <c r="L2137" i="1"/>
  <c r="L231" i="1"/>
  <c r="U2468" i="1"/>
  <c r="K1557" i="1"/>
  <c r="V3234" i="1"/>
  <c r="K2480" i="1"/>
  <c r="M7414" i="1"/>
  <c r="K2401" i="1"/>
  <c r="L6862" i="1"/>
  <c r="U3747" i="1"/>
  <c r="H1487" i="1"/>
  <c r="K1173" i="1"/>
  <c r="K5418" i="1"/>
  <c r="K3383" i="1"/>
  <c r="L3448" i="1"/>
  <c r="N1440" i="1"/>
  <c r="V6119" i="1"/>
  <c r="L8184" i="1"/>
  <c r="K6343" i="1"/>
  <c r="K3845" i="1"/>
  <c r="N2691" i="1"/>
  <c r="L2213" i="1"/>
  <c r="T3951" i="1"/>
  <c r="L3455" i="1"/>
  <c r="K753" i="1"/>
  <c r="U1750" i="1"/>
  <c r="K7216" i="1"/>
  <c r="K3605" i="1"/>
  <c r="K4884" i="1"/>
  <c r="L4202" i="1"/>
  <c r="L4647" i="1"/>
  <c r="L3725" i="1"/>
  <c r="M6756" i="1"/>
  <c r="N2512" i="1"/>
  <c r="I6072" i="1"/>
  <c r="L926" i="1"/>
  <c r="L3408" i="1"/>
  <c r="T5140" i="1"/>
  <c r="K5191" i="1"/>
  <c r="V5735" i="1"/>
  <c r="K5301" i="1"/>
  <c r="L160" i="1"/>
  <c r="L3759" i="1"/>
  <c r="H6649" i="1"/>
  <c r="K1027" i="1"/>
  <c r="K7511" i="1"/>
  <c r="K2375" i="1"/>
  <c r="K3075" i="1"/>
  <c r="N5281" i="1"/>
  <c r="F55" i="1"/>
  <c r="I6296" i="1"/>
  <c r="U3809" i="1"/>
  <c r="T4484" i="1"/>
  <c r="U3828" i="1"/>
  <c r="V4761" i="1"/>
  <c r="K5765" i="1"/>
  <c r="L8019" i="1"/>
  <c r="K7409" i="1"/>
  <c r="U6393" i="1"/>
  <c r="M3120" i="1"/>
  <c r="V3361" i="1"/>
  <c r="V2871" i="1"/>
  <c r="T5701" i="1"/>
  <c r="L2627" i="1"/>
  <c r="V6548" i="1"/>
  <c r="L3115" i="1"/>
  <c r="P6081" i="1"/>
  <c r="I5824" i="1"/>
  <c r="L2409" i="1"/>
  <c r="H7803" i="1"/>
  <c r="K6786" i="1"/>
  <c r="L5935" i="1"/>
  <c r="K4569" i="1"/>
  <c r="K6674" i="1"/>
  <c r="T1232" i="1"/>
  <c r="H2510" i="1"/>
  <c r="F6684" i="1"/>
  <c r="P1129" i="1"/>
  <c r="U5055" i="1"/>
  <c r="V6500" i="1"/>
  <c r="U5380" i="1"/>
  <c r="F677" i="1"/>
  <c r="N8147" i="1"/>
  <c r="L421" i="1"/>
  <c r="F1159" i="1"/>
  <c r="K6906" i="1"/>
  <c r="P1085" i="1"/>
  <c r="F893" i="1"/>
  <c r="P2866" i="1"/>
  <c r="V7141" i="1"/>
  <c r="F2739" i="1"/>
  <c r="V3322" i="1"/>
  <c r="H2408" i="1"/>
  <c r="J3920" i="1"/>
  <c r="U5758" i="1"/>
  <c r="T4694" i="1"/>
  <c r="V2379" i="1"/>
  <c r="F2138" i="1"/>
  <c r="U7419" i="1"/>
  <c r="M5856" i="1"/>
  <c r="K5514" i="1"/>
  <c r="T7882" i="1"/>
  <c r="K7902" i="1"/>
  <c r="U444" i="1"/>
  <c r="L3306" i="1"/>
  <c r="L37" i="1"/>
  <c r="J2760" i="1"/>
  <c r="U3158" i="1"/>
  <c r="K6902" i="1"/>
  <c r="V7105" i="1"/>
  <c r="F8007" i="1"/>
  <c r="N5825" i="1"/>
  <c r="P5144" i="1"/>
  <c r="H5239" i="1"/>
  <c r="K3811" i="1"/>
  <c r="T1759" i="1"/>
  <c r="V5534" i="1"/>
  <c r="K5901" i="1"/>
  <c r="T1409" i="1"/>
  <c r="V8218" i="1"/>
  <c r="K6681" i="1"/>
  <c r="K2259" i="1"/>
  <c r="V4096" i="1"/>
  <c r="T6095" i="1"/>
  <c r="J6779" i="1"/>
  <c r="N778" i="1"/>
  <c r="T6815" i="1"/>
  <c r="N6329" i="1"/>
  <c r="L6325" i="1"/>
  <c r="L4830" i="1"/>
  <c r="J4378" i="1"/>
  <c r="M173" i="1"/>
  <c r="U5329" i="1"/>
  <c r="I4086" i="1"/>
  <c r="P1067" i="1"/>
  <c r="I5046" i="1"/>
  <c r="P2094" i="1"/>
  <c r="T4468" i="1"/>
  <c r="U2256" i="1"/>
  <c r="K2216" i="1"/>
  <c r="P6315" i="1"/>
  <c r="V2076" i="1"/>
  <c r="U1688" i="1"/>
  <c r="N1977" i="1"/>
  <c r="I5611" i="1"/>
  <c r="I8045" i="1"/>
  <c r="K2540" i="1"/>
  <c r="I3853" i="1"/>
  <c r="J4390" i="1"/>
  <c r="J5104" i="1"/>
  <c r="N1931" i="1"/>
  <c r="N7414" i="1"/>
  <c r="J6293" i="1"/>
  <c r="P3863" i="1"/>
  <c r="M5400" i="1"/>
  <c r="K193" i="1"/>
  <c r="K430" i="1"/>
  <c r="V842" i="1"/>
  <c r="M4490" i="1"/>
  <c r="N7569" i="1"/>
  <c r="F7584" i="1"/>
  <c r="M4265" i="1"/>
  <c r="L5928" i="1"/>
  <c r="K5270" i="1"/>
  <c r="P2981" i="1"/>
  <c r="L5934" i="1"/>
  <c r="V3917" i="1"/>
  <c r="K3982" i="1"/>
  <c r="I3583" i="1"/>
  <c r="P58" i="1"/>
  <c r="T1682" i="1"/>
  <c r="L5650" i="1"/>
  <c r="L4897" i="1"/>
  <c r="U2670" i="1"/>
  <c r="J2555" i="1"/>
  <c r="H5902" i="1"/>
  <c r="P5817" i="1"/>
  <c r="K601" i="1"/>
  <c r="L3265" i="1"/>
  <c r="I325" i="1"/>
  <c r="L933" i="1"/>
  <c r="I4156" i="1"/>
  <c r="H5847" i="1"/>
  <c r="I7861" i="1"/>
  <c r="J693" i="1"/>
  <c r="T893" i="1"/>
  <c r="M1098" i="1"/>
  <c r="I1784" i="1"/>
  <c r="H308" i="1"/>
  <c r="L3073" i="1"/>
  <c r="L1775" i="1"/>
  <c r="I3655" i="1"/>
  <c r="M2869" i="1"/>
  <c r="P6248" i="1"/>
  <c r="L3558" i="1"/>
  <c r="T2029" i="1"/>
  <c r="H3252" i="1"/>
  <c r="U5899" i="1"/>
  <c r="L3283" i="1"/>
  <c r="P4543" i="1"/>
  <c r="N25" i="1"/>
  <c r="H3946" i="1"/>
  <c r="F6001" i="1"/>
  <c r="U5281" i="1"/>
  <c r="L5707" i="1"/>
  <c r="M5991" i="1"/>
  <c r="P4837" i="1"/>
  <c r="M4561" i="1"/>
  <c r="T2627" i="1"/>
  <c r="M4247" i="1"/>
  <c r="K4195" i="1"/>
  <c r="K4240" i="1"/>
  <c r="J4248" i="1"/>
  <c r="L5857" i="1"/>
  <c r="V7308" i="1"/>
  <c r="L2424" i="1"/>
  <c r="F3032" i="1"/>
  <c r="L6616" i="1"/>
  <c r="I3869" i="1"/>
  <c r="H5617" i="1"/>
  <c r="H5048" i="1"/>
  <c r="V6508" i="1"/>
  <c r="U7194" i="1"/>
  <c r="K103" i="1"/>
  <c r="U1312" i="1"/>
  <c r="L5611" i="1"/>
  <c r="K5078" i="1"/>
  <c r="K1517" i="1"/>
  <c r="P1636" i="1"/>
  <c r="P3487" i="1"/>
  <c r="H2163" i="1"/>
  <c r="K41" i="1"/>
  <c r="U1696" i="1"/>
  <c r="K3932" i="1"/>
  <c r="L4158" i="1"/>
  <c r="N68" i="1"/>
  <c r="P810" i="1"/>
  <c r="P1547" i="1"/>
  <c r="N3826" i="1"/>
  <c r="K2424" i="1"/>
  <c r="N1788" i="1"/>
  <c r="J4582" i="1"/>
  <c r="F2723" i="1"/>
  <c r="L5333" i="1"/>
  <c r="H8289" i="1"/>
  <c r="P3366" i="1"/>
  <c r="F6278" i="1"/>
  <c r="P592" i="1"/>
  <c r="L7518" i="1"/>
  <c r="L7809" i="1"/>
  <c r="M1806" i="1"/>
  <c r="L6618" i="1"/>
  <c r="K7898" i="1"/>
  <c r="I4387" i="1"/>
  <c r="T5005" i="1"/>
  <c r="K7520" i="1"/>
  <c r="H3688" i="1"/>
  <c r="K5715" i="1"/>
  <c r="L998" i="1"/>
  <c r="T3631" i="1"/>
  <c r="J1961" i="1"/>
  <c r="L2614" i="1"/>
  <c r="K4127" i="1"/>
  <c r="M569" i="1"/>
  <c r="J1558" i="1"/>
  <c r="M6281" i="1"/>
  <c r="L5044" i="1"/>
  <c r="K5663" i="1"/>
  <c r="K364" i="1"/>
  <c r="K6648" i="1"/>
  <c r="K3114" i="1"/>
  <c r="L7372" i="1"/>
  <c r="K2112" i="1"/>
  <c r="J397" i="1"/>
  <c r="H963" i="1"/>
  <c r="H5647" i="1"/>
  <c r="P5844" i="1"/>
  <c r="F3542" i="1"/>
  <c r="K6128" i="1"/>
  <c r="T98" i="1"/>
  <c r="K2560" i="1"/>
  <c r="N6223" i="1"/>
  <c r="H4306" i="1"/>
  <c r="K8199" i="1"/>
  <c r="T6345" i="1"/>
  <c r="M642" i="1"/>
  <c r="T6021" i="1"/>
  <c r="T2644" i="1"/>
  <c r="K705" i="1"/>
  <c r="F3476" i="1"/>
  <c r="K5374" i="1"/>
  <c r="U5051" i="1"/>
  <c r="K3452" i="1"/>
  <c r="K1172" i="1"/>
  <c r="K4895" i="1"/>
  <c r="L65" i="1"/>
  <c r="L8288" i="1"/>
  <c r="K5235" i="1"/>
  <c r="U8052" i="1"/>
  <c r="V5176" i="1"/>
  <c r="P5323" i="1"/>
  <c r="I754" i="1"/>
  <c r="N1443" i="1"/>
  <c r="K8074" i="1"/>
  <c r="J3330" i="1"/>
  <c r="T6710" i="1"/>
  <c r="F7008" i="1"/>
  <c r="M4061" i="1"/>
  <c r="L7951" i="1"/>
  <c r="I930" i="1"/>
  <c r="K199" i="1"/>
  <c r="P4814" i="1"/>
  <c r="K5467" i="1"/>
  <c r="T4686" i="1"/>
  <c r="F5485" i="1"/>
  <c r="T2176" i="1"/>
  <c r="L905" i="1"/>
  <c r="M6172" i="1"/>
  <c r="J4458" i="1"/>
  <c r="M6311" i="1"/>
  <c r="F7219" i="1"/>
  <c r="L5375" i="1"/>
  <c r="U1965" i="1"/>
  <c r="F3436" i="1"/>
  <c r="J3957" i="1"/>
  <c r="J8192" i="1"/>
  <c r="K139" i="1"/>
  <c r="N2117" i="1"/>
  <c r="I7028" i="1"/>
  <c r="U8280" i="1"/>
  <c r="M811" i="1"/>
  <c r="L7978" i="1"/>
  <c r="P3291" i="1"/>
  <c r="K7979" i="1"/>
  <c r="N345" i="1"/>
  <c r="J8295" i="1"/>
  <c r="P3962" i="1"/>
  <c r="I799" i="1"/>
  <c r="P5872" i="1"/>
  <c r="V3237" i="1"/>
  <c r="K7200" i="1"/>
  <c r="I6902" i="1"/>
  <c r="I4628" i="1"/>
  <c r="L8285" i="1"/>
  <c r="F2786" i="1"/>
  <c r="J2530" i="1"/>
  <c r="L4989" i="1"/>
  <c r="M140" i="1"/>
  <c r="K4179" i="1"/>
  <c r="U6958" i="1"/>
  <c r="K2284" i="1"/>
  <c r="T176" i="1"/>
  <c r="F2552" i="1"/>
  <c r="K6192" i="1"/>
  <c r="P581" i="1"/>
  <c r="K26" i="1"/>
  <c r="L3882" i="1"/>
  <c r="N2965" i="1"/>
  <c r="L5973" i="1"/>
  <c r="I28" i="1"/>
  <c r="H4752" i="1"/>
  <c r="U6171" i="1"/>
  <c r="N5488" i="1"/>
  <c r="J2367" i="1"/>
  <c r="L404" i="1"/>
  <c r="J2166" i="1"/>
  <c r="L4602" i="1"/>
  <c r="L3508" i="1"/>
  <c r="I5324" i="1"/>
  <c r="U6823" i="1"/>
  <c r="H1059" i="1"/>
  <c r="L1959" i="1"/>
  <c r="H583" i="1"/>
  <c r="H5089" i="1"/>
  <c r="J1586" i="1"/>
  <c r="L6431" i="1"/>
  <c r="L289" i="1"/>
  <c r="K5957" i="1"/>
  <c r="N7199" i="1"/>
  <c r="H2562" i="1"/>
  <c r="T1129" i="1"/>
  <c r="I5197" i="1"/>
  <c r="J5668" i="1"/>
  <c r="F4087" i="1"/>
  <c r="K5812" i="1"/>
  <c r="V5858" i="1"/>
  <c r="L1488" i="1"/>
  <c r="F4879" i="1"/>
  <c r="L5586" i="1"/>
  <c r="K945" i="1"/>
  <c r="J7039" i="1"/>
  <c r="J1578" i="1"/>
  <c r="K4266" i="1"/>
  <c r="L1854" i="1"/>
  <c r="K2394" i="1"/>
  <c r="K3216" i="1"/>
  <c r="M4390" i="1"/>
  <c r="U4414" i="1"/>
  <c r="K170" i="1"/>
  <c r="K1472" i="1"/>
  <c r="V340" i="1"/>
  <c r="M5085" i="1"/>
  <c r="P6559" i="1"/>
  <c r="N4250" i="1"/>
  <c r="L5341" i="1"/>
  <c r="K7231" i="1"/>
  <c r="J4114" i="1"/>
  <c r="T2888" i="1"/>
  <c r="L8095" i="1"/>
  <c r="F4298" i="1"/>
  <c r="K2115" i="1"/>
  <c r="I1813" i="1"/>
  <c r="P5343" i="1"/>
  <c r="J1743" i="1"/>
  <c r="P942" i="1"/>
  <c r="N7644" i="1"/>
  <c r="H6249" i="1"/>
  <c r="F4370" i="1"/>
  <c r="F1265" i="1"/>
  <c r="V2286" i="1"/>
  <c r="P2316" i="1"/>
  <c r="T5203" i="1"/>
  <c r="P872" i="1"/>
  <c r="P7996" i="1"/>
  <c r="L109" i="1"/>
  <c r="L5867" i="1"/>
  <c r="J7014" i="1"/>
  <c r="M5545" i="1"/>
  <c r="P241" i="1"/>
  <c r="L2030" i="1"/>
  <c r="K6924" i="1"/>
  <c r="T3665" i="1"/>
  <c r="J7034" i="1"/>
  <c r="L1339" i="1"/>
  <c r="V894" i="1"/>
  <c r="I61" i="1"/>
  <c r="K190" i="1"/>
  <c r="P483" i="1"/>
  <c r="K6324" i="1"/>
  <c r="P3842" i="1"/>
  <c r="V4819" i="1"/>
  <c r="U125" i="1"/>
  <c r="K1718" i="1"/>
  <c r="P229" i="1"/>
  <c r="M1413" i="1"/>
  <c r="M5423" i="1"/>
  <c r="L729" i="1"/>
  <c r="P5412" i="1"/>
  <c r="L1623" i="1"/>
  <c r="P2744" i="1"/>
  <c r="T2044" i="1"/>
  <c r="T6794" i="1"/>
  <c r="L83" i="1"/>
  <c r="H7425" i="1"/>
  <c r="H4648" i="1"/>
  <c r="N782" i="1"/>
  <c r="M1195" i="1"/>
  <c r="K658" i="1"/>
  <c r="U1759" i="1"/>
  <c r="N3657" i="1"/>
  <c r="P3633" i="1"/>
  <c r="L1560" i="1"/>
  <c r="M2823" i="1"/>
  <c r="M2903" i="1"/>
  <c r="I3133" i="1"/>
  <c r="H2215" i="1"/>
  <c r="V7058" i="1"/>
  <c r="N7326" i="1"/>
  <c r="L4453" i="1"/>
  <c r="K4426" i="1"/>
  <c r="K1238" i="1"/>
  <c r="L4858" i="1"/>
  <c r="T3991" i="1"/>
  <c r="H4669" i="1"/>
  <c r="L663" i="1"/>
  <c r="K7027" i="1"/>
  <c r="J1908" i="1"/>
  <c r="L4829" i="1"/>
  <c r="N8114" i="1"/>
  <c r="K3485" i="1"/>
  <c r="N2799" i="1"/>
  <c r="T2852" i="1"/>
  <c r="J5045" i="1"/>
  <c r="L2035" i="1"/>
  <c r="J4996" i="1"/>
  <c r="K2420" i="1"/>
  <c r="I2696" i="1"/>
  <c r="J3473" i="1"/>
  <c r="L5085" i="1"/>
  <c r="H2877" i="1"/>
  <c r="V6280" i="1"/>
  <c r="K2312" i="1"/>
  <c r="K3431" i="1"/>
  <c r="J4153" i="1"/>
  <c r="I5473" i="1"/>
  <c r="K2553" i="1"/>
  <c r="H6788" i="1"/>
  <c r="L587" i="1"/>
  <c r="M6912" i="1"/>
  <c r="I3601" i="1"/>
  <c r="J1165" i="1"/>
  <c r="I6861" i="1"/>
  <c r="J5082" i="1"/>
  <c r="U4314" i="1"/>
  <c r="K1650" i="1"/>
  <c r="N8303" i="1"/>
  <c r="P191" i="1"/>
  <c r="N2698" i="1"/>
  <c r="K3572" i="1"/>
  <c r="V291" i="1"/>
  <c r="K5455" i="1"/>
  <c r="N2451" i="1"/>
  <c r="L2021" i="1"/>
  <c r="J5915" i="1"/>
  <c r="M3123" i="1"/>
  <c r="U6091" i="1"/>
  <c r="H3431" i="1"/>
  <c r="N6332" i="1"/>
  <c r="V1181" i="1"/>
  <c r="I5823" i="1"/>
  <c r="H4611" i="1"/>
  <c r="V4688" i="1"/>
  <c r="L6568" i="1"/>
  <c r="L59" i="1"/>
  <c r="J3941" i="1"/>
  <c r="L2723" i="1"/>
  <c r="M3775" i="1"/>
  <c r="H4316" i="1"/>
  <c r="U6478" i="1"/>
  <c r="K208" i="1"/>
  <c r="N5141" i="1"/>
  <c r="J2786" i="1"/>
  <c r="H4570" i="1"/>
  <c r="K383" i="1"/>
  <c r="N5015" i="1"/>
  <c r="H2997" i="1"/>
  <c r="N5310" i="1"/>
  <c r="J2403" i="1"/>
  <c r="K7142" i="1"/>
  <c r="L5863" i="1"/>
  <c r="K4558" i="1"/>
  <c r="K204" i="1"/>
  <c r="V3375" i="1"/>
  <c r="K5389" i="1"/>
  <c r="U423" i="1"/>
  <c r="V4284" i="1"/>
  <c r="P5243" i="1"/>
  <c r="K2963" i="1"/>
  <c r="N1306" i="1"/>
  <c r="T921" i="1"/>
  <c r="F4029" i="1"/>
  <c r="P1986" i="1"/>
  <c r="F6830" i="1"/>
  <c r="L1561" i="1"/>
  <c r="L407" i="1"/>
  <c r="I6166" i="1"/>
  <c r="H853" i="1"/>
  <c r="K7261" i="1"/>
  <c r="J5556" i="1"/>
  <c r="P6015" i="1"/>
  <c r="U4900" i="1"/>
  <c r="T6605" i="1"/>
  <c r="K5554" i="1"/>
  <c r="V5393" i="1"/>
  <c r="M5547" i="1"/>
  <c r="U5288" i="1"/>
  <c r="V403" i="1"/>
  <c r="N908" i="1"/>
  <c r="P973" i="1"/>
  <c r="N5601" i="1"/>
  <c r="L3814" i="1"/>
  <c r="K903" i="1"/>
  <c r="K7922" i="1"/>
  <c r="V3602" i="1"/>
  <c r="K2727" i="1"/>
  <c r="U6386" i="1"/>
  <c r="H6098" i="1"/>
  <c r="N816" i="1"/>
  <c r="V1650" i="1"/>
  <c r="K1974" i="1"/>
  <c r="P7459" i="1"/>
  <c r="M8001" i="1"/>
  <c r="L284" i="1"/>
  <c r="K7946" i="1"/>
  <c r="P2787" i="1"/>
  <c r="N2880" i="1"/>
  <c r="P1159" i="1"/>
  <c r="T2540" i="1"/>
  <c r="F4036" i="1"/>
  <c r="K4864" i="1"/>
  <c r="K6884" i="1"/>
  <c r="I1115" i="1"/>
  <c r="K1798" i="1"/>
  <c r="T765" i="1"/>
  <c r="P4144" i="1"/>
  <c r="K6155" i="1"/>
  <c r="N192" i="1"/>
  <c r="K3649" i="1"/>
  <c r="I4394" i="1"/>
  <c r="K2152" i="1"/>
  <c r="K7869" i="1"/>
  <c r="M7475" i="1"/>
  <c r="L1403" i="1"/>
  <c r="L1861" i="1"/>
  <c r="K61" i="1"/>
  <c r="H5692" i="1"/>
  <c r="V6063" i="1"/>
  <c r="P2312" i="1"/>
  <c r="J203" i="1"/>
  <c r="T1105" i="1"/>
  <c r="T1979" i="1"/>
  <c r="J274" i="1"/>
  <c r="M5828" i="1"/>
  <c r="L7129" i="1"/>
  <c r="U524" i="1"/>
  <c r="M2727" i="1"/>
  <c r="N2915" i="1"/>
  <c r="T8063" i="1"/>
  <c r="F7124" i="1"/>
  <c r="F7972" i="1"/>
  <c r="M3640" i="1"/>
  <c r="L5703" i="1"/>
  <c r="U5940" i="1"/>
  <c r="U1037" i="1"/>
  <c r="L5247" i="1"/>
  <c r="N2719" i="1"/>
  <c r="N6640" i="1"/>
  <c r="T788" i="1"/>
  <c r="M3608" i="1"/>
  <c r="P5711" i="1"/>
  <c r="H5757" i="1"/>
  <c r="K4494" i="1"/>
  <c r="I4343" i="1"/>
  <c r="P4673" i="1"/>
  <c r="K5682" i="1"/>
  <c r="P5106" i="1"/>
  <c r="L1284" i="1"/>
  <c r="P4997" i="1"/>
  <c r="L7517" i="1"/>
  <c r="K1457" i="1"/>
  <c r="V6805" i="1"/>
  <c r="U8151" i="1"/>
  <c r="M5990" i="1"/>
  <c r="L2467" i="1"/>
  <c r="J2672" i="1"/>
  <c r="L1036" i="1"/>
  <c r="U1382" i="1"/>
  <c r="T1199" i="1"/>
  <c r="K6947" i="1"/>
  <c r="V7000" i="1"/>
  <c r="U870" i="1"/>
  <c r="P4558" i="1"/>
  <c r="P3277" i="1"/>
  <c r="J3263" i="1"/>
  <c r="L3865" i="1"/>
  <c r="K3995" i="1"/>
  <c r="V525" i="1"/>
  <c r="M663" i="1"/>
  <c r="K3245" i="1"/>
  <c r="L8329" i="1"/>
  <c r="P6524" i="1"/>
  <c r="K442" i="1"/>
  <c r="J1859" i="1"/>
  <c r="H7199" i="1"/>
  <c r="L1044" i="1"/>
  <c r="T3740" i="1"/>
  <c r="U1159" i="1"/>
  <c r="U3263" i="1"/>
  <c r="M3965" i="1"/>
  <c r="M979" i="1"/>
  <c r="L4352" i="1"/>
  <c r="L4063" i="1"/>
  <c r="M805" i="1"/>
  <c r="K2710" i="1"/>
  <c r="L8268" i="1"/>
  <c r="I923" i="1"/>
  <c r="K1352" i="1"/>
  <c r="L5118" i="1"/>
  <c r="H3705" i="1"/>
  <c r="U68" i="1"/>
  <c r="J5394" i="1"/>
  <c r="K2855" i="1"/>
  <c r="L4936" i="1"/>
  <c r="H5545" i="1"/>
  <c r="N4405" i="1"/>
  <c r="P4435" i="1"/>
  <c r="N1915" i="1"/>
  <c r="L541" i="1"/>
  <c r="K888" i="1"/>
  <c r="M2187" i="1"/>
  <c r="U7140" i="1"/>
  <c r="K5476" i="1"/>
  <c r="I5975" i="1"/>
  <c r="V5016" i="1"/>
  <c r="P3395" i="1"/>
  <c r="L5297" i="1"/>
  <c r="K2169" i="1"/>
  <c r="J4949" i="1"/>
  <c r="K1291" i="1"/>
  <c r="P7501" i="1"/>
  <c r="L4179" i="1"/>
  <c r="I887" i="1"/>
  <c r="L8115" i="1"/>
  <c r="N5269" i="1"/>
  <c r="T2603" i="1"/>
  <c r="K7810" i="1"/>
  <c r="M8087" i="1"/>
  <c r="T688" i="1"/>
  <c r="L54" i="1"/>
  <c r="T493" i="1"/>
  <c r="J654" i="1"/>
  <c r="K1451" i="1"/>
  <c r="V3903" i="1"/>
  <c r="K997" i="1"/>
  <c r="J3884" i="1"/>
  <c r="J4052" i="1"/>
  <c r="K6303" i="1"/>
  <c r="J4860" i="1"/>
  <c r="T3377" i="1"/>
  <c r="N6787" i="1"/>
  <c r="F4340" i="1"/>
  <c r="F6088" i="1"/>
  <c r="H6566" i="1"/>
  <c r="P2673" i="1"/>
  <c r="F6818" i="1"/>
  <c r="J3980" i="1"/>
  <c r="L6304" i="1"/>
  <c r="L6834" i="1"/>
  <c r="U485" i="1"/>
  <c r="K3443" i="1"/>
  <c r="K3063" i="1"/>
  <c r="L7920" i="1"/>
  <c r="T4869" i="1"/>
  <c r="V5027" i="1"/>
  <c r="L4135" i="1"/>
  <c r="M578" i="1"/>
  <c r="T6767" i="1"/>
  <c r="U825" i="1"/>
  <c r="F8298" i="1"/>
  <c r="T5557" i="1"/>
  <c r="L697" i="1"/>
  <c r="F5883" i="1"/>
  <c r="H4246" i="1"/>
  <c r="L270" i="1"/>
  <c r="N1032" i="1"/>
  <c r="F1453" i="1"/>
  <c r="L2183" i="1"/>
  <c r="J1832" i="1"/>
  <c r="T7589" i="1"/>
  <c r="K6667" i="1"/>
  <c r="K7851" i="1"/>
  <c r="U703" i="1"/>
  <c r="K373" i="1"/>
  <c r="N3857" i="1"/>
  <c r="I1656" i="1"/>
  <c r="F2058" i="1"/>
  <c r="P3265" i="1"/>
  <c r="U1083" i="1"/>
  <c r="K285" i="1"/>
  <c r="N601" i="1"/>
  <c r="K1246" i="1"/>
  <c r="L6390" i="1"/>
  <c r="L7590" i="1"/>
  <c r="M5273" i="1"/>
  <c r="P1911" i="1"/>
  <c r="M8329" i="1"/>
  <c r="N1967" i="1"/>
  <c r="L805" i="1"/>
  <c r="M1224" i="1"/>
  <c r="K2349" i="1"/>
  <c r="K2666" i="1"/>
  <c r="L7215" i="1"/>
  <c r="J765" i="1"/>
  <c r="K5658" i="1"/>
  <c r="J3815" i="1"/>
  <c r="J7576" i="1"/>
  <c r="L4356" i="1"/>
  <c r="N2444" i="1"/>
  <c r="M776" i="1"/>
  <c r="L6235" i="1"/>
  <c r="T7016" i="1"/>
  <c r="M4397" i="1"/>
  <c r="K2204" i="1"/>
  <c r="I5676" i="1"/>
  <c r="F5820" i="1"/>
  <c r="U6712" i="1"/>
  <c r="L227" i="1"/>
  <c r="P5370" i="1"/>
  <c r="I3831" i="1"/>
  <c r="T6896" i="1"/>
  <c r="U3501" i="1"/>
  <c r="P3282" i="1"/>
  <c r="K5227" i="1"/>
  <c r="L3201" i="1"/>
  <c r="K1424" i="1"/>
  <c r="M31" i="1"/>
  <c r="K3170" i="1"/>
  <c r="H1658" i="1"/>
  <c r="F2415" i="1"/>
  <c r="U8123" i="1"/>
  <c r="H3224" i="1"/>
  <c r="J6285" i="1"/>
  <c r="H5864" i="1"/>
  <c r="F4648" i="1"/>
  <c r="M5726" i="1"/>
  <c r="K3389" i="1"/>
  <c r="U2626" i="1"/>
  <c r="M2092" i="1"/>
  <c r="L5023" i="1"/>
  <c r="K1986" i="1"/>
  <c r="K1388" i="1"/>
  <c r="M7308" i="1"/>
  <c r="K2693" i="1"/>
  <c r="L4898" i="1"/>
  <c r="L7963" i="1"/>
  <c r="F6588" i="1"/>
  <c r="N5201" i="1"/>
  <c r="J5451" i="1"/>
  <c r="N1016" i="1"/>
  <c r="I2857" i="1"/>
  <c r="I7016" i="1"/>
  <c r="I2688" i="1"/>
  <c r="H1591" i="1"/>
  <c r="M1116" i="1"/>
  <c r="J1693" i="1"/>
  <c r="T49" i="1"/>
  <c r="I4735" i="1"/>
  <c r="P5890" i="1"/>
  <c r="L257" i="1"/>
  <c r="T389" i="1"/>
  <c r="I8226" i="1"/>
  <c r="M2039" i="1"/>
  <c r="J1745" i="1"/>
  <c r="M5373" i="1"/>
  <c r="U1300" i="1"/>
  <c r="N7053" i="1"/>
  <c r="K7463" i="1"/>
  <c r="L2767" i="1"/>
  <c r="K2006" i="1"/>
  <c r="F897" i="1"/>
  <c r="U2659" i="1"/>
  <c r="J3359" i="1"/>
  <c r="M3110" i="1"/>
  <c r="L7359" i="1"/>
  <c r="K5950" i="1"/>
  <c r="K7130" i="1"/>
  <c r="V6655" i="1"/>
  <c r="K6572" i="1"/>
  <c r="I2796" i="1"/>
  <c r="K5560" i="1"/>
  <c r="T500" i="1"/>
  <c r="I6837" i="1"/>
  <c r="L2000" i="1"/>
  <c r="K1649" i="1"/>
  <c r="J6140" i="1"/>
  <c r="K2750" i="1"/>
  <c r="P3261" i="1"/>
  <c r="I3873" i="1"/>
  <c r="L3706" i="1"/>
  <c r="K664" i="1"/>
  <c r="H3789" i="1"/>
  <c r="K2223" i="1"/>
  <c r="L1288" i="1"/>
  <c r="K2487" i="1"/>
  <c r="K1372" i="1"/>
  <c r="L1722" i="1"/>
  <c r="H3914" i="1"/>
  <c r="J5804" i="1"/>
  <c r="L6692" i="1"/>
  <c r="I1461" i="1"/>
  <c r="F3601" i="1"/>
  <c r="M5776" i="1"/>
  <c r="L7483" i="1"/>
  <c r="T2565" i="1"/>
  <c r="M8312" i="1"/>
  <c r="N6872" i="1"/>
  <c r="L3394" i="1"/>
  <c r="M2448" i="1"/>
  <c r="T6134" i="1"/>
  <c r="P5205" i="1"/>
  <c r="P5853" i="1"/>
  <c r="N7059" i="1"/>
  <c r="P6049" i="1"/>
  <c r="I1279" i="1"/>
  <c r="K2556" i="1"/>
  <c r="T4695" i="1"/>
  <c r="K3923" i="1"/>
  <c r="I6695" i="1"/>
  <c r="J1016" i="1"/>
  <c r="H2622" i="1"/>
  <c r="V6780" i="1"/>
  <c r="K8114" i="1"/>
  <c r="L7115" i="1"/>
  <c r="L7133" i="1"/>
  <c r="H4259" i="1"/>
  <c r="P2927" i="1"/>
  <c r="J7065" i="1"/>
  <c r="K1583" i="1"/>
  <c r="H1434" i="1"/>
  <c r="K2161" i="1"/>
  <c r="P6426" i="1"/>
  <c r="N5507" i="1"/>
  <c r="V4848" i="1"/>
  <c r="T3329" i="1"/>
  <c r="K5097" i="1"/>
  <c r="L7157" i="1"/>
  <c r="N2065" i="1"/>
  <c r="K4064" i="1"/>
  <c r="K3327" i="1"/>
  <c r="L5974" i="1"/>
  <c r="K4447" i="1"/>
  <c r="K5722" i="1"/>
  <c r="L2304" i="1"/>
  <c r="I5466" i="1"/>
  <c r="K3885" i="1"/>
  <c r="H652" i="1"/>
  <c r="K4614" i="1"/>
  <c r="P4835" i="1"/>
  <c r="F1465" i="1"/>
  <c r="K2910" i="1"/>
  <c r="K6074" i="1"/>
  <c r="P3546" i="1"/>
  <c r="K7397" i="1"/>
  <c r="K5171" i="1"/>
  <c r="U2288" i="1"/>
  <c r="N3106" i="1"/>
  <c r="P4388" i="1"/>
  <c r="L4518" i="1"/>
  <c r="K3347" i="1"/>
  <c r="K5278" i="1"/>
  <c r="K5213" i="1"/>
  <c r="I1416" i="1"/>
  <c r="J7500" i="1"/>
  <c r="N4349" i="1"/>
  <c r="L991" i="1"/>
  <c r="K2851" i="1"/>
  <c r="K5029" i="1"/>
  <c r="M2993" i="1"/>
  <c r="J6010" i="1"/>
  <c r="V5101" i="1"/>
  <c r="F3095" i="1"/>
  <c r="V1708" i="1"/>
  <c r="K7376" i="1"/>
  <c r="H804" i="1"/>
  <c r="V2919" i="1"/>
  <c r="H1919" i="1"/>
  <c r="N6114" i="1"/>
  <c r="P6153" i="1"/>
  <c r="F448" i="1"/>
  <c r="J5921" i="1"/>
  <c r="K5353" i="1"/>
  <c r="H1333" i="1"/>
  <c r="L6415" i="1"/>
  <c r="U2540" i="1"/>
  <c r="U2919" i="1"/>
  <c r="K7080" i="1"/>
  <c r="T7395" i="1"/>
  <c r="J7953" i="1"/>
  <c r="L3545" i="1"/>
  <c r="L7276" i="1"/>
  <c r="P3744" i="1"/>
  <c r="L3137" i="1"/>
  <c r="J3746" i="1"/>
  <c r="K6187" i="1"/>
  <c r="J1245" i="1"/>
  <c r="T388" i="1"/>
  <c r="K7185" i="1"/>
  <c r="N1838" i="1"/>
  <c r="T1867" i="1"/>
  <c r="T5980" i="1"/>
  <c r="J3614" i="1"/>
  <c r="K4881" i="1"/>
  <c r="H7042" i="1"/>
  <c r="U7540" i="1"/>
  <c r="F6066" i="1"/>
  <c r="V7391" i="1"/>
  <c r="V3624" i="1"/>
  <c r="I1407" i="1"/>
  <c r="L6276" i="1"/>
  <c r="H5310" i="1"/>
  <c r="L5506" i="1"/>
  <c r="I7507" i="1"/>
  <c r="N4717" i="1"/>
  <c r="U4455" i="1"/>
  <c r="L7861" i="1"/>
  <c r="H657" i="1"/>
  <c r="K3707" i="1"/>
  <c r="T5444" i="1"/>
  <c r="N5623" i="1"/>
  <c r="J6121" i="1"/>
  <c r="K7369" i="1"/>
  <c r="L8305" i="1"/>
  <c r="N2009" i="1"/>
  <c r="U6166" i="1"/>
  <c r="K2263" i="1"/>
  <c r="N1517" i="1"/>
  <c r="K3750" i="1"/>
  <c r="T3775" i="1"/>
  <c r="P2256" i="1"/>
  <c r="K939" i="1"/>
  <c r="L486" i="1"/>
  <c r="F5858" i="1"/>
  <c r="J6816" i="1"/>
  <c r="L4504" i="1"/>
  <c r="J4284" i="1"/>
  <c r="K6923" i="1"/>
  <c r="H359" i="1"/>
  <c r="V4017" i="1"/>
  <c r="M5286" i="1"/>
  <c r="L1108" i="1"/>
  <c r="K1642" i="1"/>
  <c r="L437" i="1"/>
  <c r="T5615" i="1"/>
  <c r="U1364" i="1"/>
  <c r="J2216" i="1"/>
  <c r="N982" i="1"/>
  <c r="V6815" i="1"/>
  <c r="J7859" i="1"/>
  <c r="V3633" i="1"/>
  <c r="J511" i="1"/>
  <c r="I6478" i="1"/>
  <c r="J4628" i="1"/>
  <c r="V2391" i="1"/>
  <c r="P3553" i="1"/>
  <c r="N5261" i="1"/>
  <c r="K4638" i="1"/>
  <c r="L1303" i="1"/>
  <c r="U8309" i="1"/>
  <c r="V3899" i="1"/>
  <c r="F7386" i="1"/>
  <c r="F6194" i="1"/>
  <c r="U5944" i="1"/>
  <c r="L2096" i="1"/>
  <c r="K2902" i="1"/>
  <c r="T1670" i="1"/>
  <c r="K4435" i="1"/>
  <c r="V5842" i="1"/>
  <c r="L8074" i="1"/>
  <c r="J6938" i="1"/>
  <c r="K3220" i="1"/>
  <c r="N5857" i="1"/>
  <c r="L4025" i="1"/>
  <c r="M3189" i="1"/>
  <c r="H5318" i="1"/>
  <c r="J4383" i="1"/>
  <c r="M2800" i="1"/>
  <c r="H2381" i="1"/>
  <c r="N6493" i="1"/>
  <c r="F5677" i="1"/>
  <c r="V5782" i="1"/>
  <c r="T7391" i="1"/>
  <c r="L3451" i="1"/>
  <c r="I5071" i="1"/>
  <c r="H6729" i="1"/>
  <c r="V4807" i="1"/>
  <c r="K8277" i="1"/>
  <c r="P3041" i="1"/>
  <c r="I3657" i="1"/>
  <c r="T7438" i="1"/>
  <c r="K1898" i="1"/>
  <c r="H4270" i="1"/>
  <c r="K2200" i="1"/>
  <c r="V6814" i="1"/>
  <c r="J5526" i="1"/>
  <c r="M8112" i="1"/>
  <c r="L3101" i="1"/>
  <c r="M3941" i="1"/>
  <c r="K6445" i="1"/>
  <c r="M8005" i="1"/>
  <c r="L3847" i="1"/>
  <c r="F8017" i="1"/>
  <c r="K3173" i="1"/>
  <c r="F3968" i="1"/>
  <c r="N5355" i="1"/>
  <c r="K2696" i="1"/>
  <c r="I4006" i="1"/>
  <c r="V7437" i="1"/>
  <c r="J2341" i="1"/>
  <c r="L1615" i="1"/>
  <c r="L7812" i="1"/>
  <c r="K4427" i="1"/>
  <c r="K7425" i="1"/>
  <c r="L6422" i="1"/>
  <c r="U7498" i="1"/>
  <c r="H493" i="1"/>
  <c r="L5915" i="1"/>
  <c r="L2604" i="1"/>
  <c r="M5567" i="1"/>
  <c r="N5995" i="1"/>
  <c r="M6648" i="1"/>
  <c r="M1662" i="1"/>
  <c r="V6996" i="1"/>
  <c r="K3409" i="1"/>
  <c r="T7359" i="1"/>
  <c r="V473" i="1"/>
  <c r="J6400" i="1"/>
  <c r="T2421" i="1"/>
  <c r="F5539" i="1"/>
  <c r="K3537" i="1"/>
  <c r="F5217" i="1"/>
  <c r="I5062" i="1"/>
  <c r="M7134" i="1"/>
  <c r="F854" i="1"/>
  <c r="F5957" i="1"/>
  <c r="J5437" i="1"/>
  <c r="K7305" i="1"/>
  <c r="P543" i="1"/>
  <c r="V4405" i="1"/>
  <c r="M5066" i="1"/>
  <c r="L6154" i="1"/>
  <c r="M2173" i="1"/>
  <c r="N4655" i="1"/>
  <c r="L6424" i="1"/>
  <c r="P6931" i="1"/>
  <c r="H7058" i="1"/>
  <c r="N4386" i="1"/>
  <c r="K7850" i="1"/>
  <c r="K6725" i="1"/>
  <c r="N1848" i="1"/>
  <c r="T5297" i="1"/>
  <c r="L1391" i="1"/>
  <c r="V1093" i="1"/>
  <c r="F4064" i="1"/>
  <c r="P3224" i="1"/>
  <c r="M895" i="1"/>
  <c r="K3725" i="1"/>
  <c r="V3962" i="1"/>
  <c r="L1321" i="1"/>
  <c r="F2374" i="1"/>
  <c r="L7465" i="1"/>
  <c r="J4384" i="1"/>
  <c r="T145" i="1"/>
  <c r="T2337" i="1"/>
  <c r="H1597" i="1"/>
  <c r="V245" i="1"/>
  <c r="L2472" i="1"/>
  <c r="J6986" i="1"/>
  <c r="I4426" i="1"/>
  <c r="K3361" i="1"/>
  <c r="L1231" i="1"/>
  <c r="T4875" i="1"/>
  <c r="N4229" i="1"/>
  <c r="V220" i="1"/>
  <c r="V5971" i="1"/>
  <c r="U1666" i="1"/>
  <c r="K4701" i="1"/>
  <c r="K5411" i="1"/>
  <c r="V5239" i="1"/>
  <c r="F4492" i="1"/>
  <c r="L804" i="1"/>
  <c r="N2013" i="1"/>
  <c r="K846" i="1"/>
  <c r="F1047" i="1"/>
  <c r="M4589" i="1"/>
  <c r="V8118" i="1"/>
  <c r="N3356" i="1"/>
  <c r="M5279" i="1"/>
  <c r="L1265" i="1"/>
  <c r="N6410" i="1"/>
  <c r="K4157" i="1"/>
  <c r="V3314" i="1"/>
  <c r="V6952" i="1"/>
  <c r="T2643" i="1"/>
  <c r="L1070" i="1"/>
  <c r="L5038" i="1"/>
  <c r="H5605" i="1"/>
  <c r="P1597" i="1"/>
  <c r="T3056" i="1"/>
  <c r="I2444" i="1"/>
  <c r="L6845" i="1"/>
  <c r="U409" i="1"/>
  <c r="M7333" i="1"/>
  <c r="I3917" i="1"/>
  <c r="L572" i="1"/>
  <c r="H4775" i="1"/>
  <c r="N3946" i="1"/>
  <c r="K733" i="1"/>
  <c r="V8298" i="1"/>
  <c r="J6754" i="1"/>
  <c r="L5381" i="1"/>
  <c r="T5510" i="1"/>
  <c r="K5776" i="1"/>
  <c r="F2059" i="1"/>
  <c r="M1683" i="1"/>
  <c r="L291" i="1"/>
  <c r="V2496" i="1"/>
  <c r="F2400" i="1"/>
  <c r="T1603" i="1"/>
  <c r="J2042" i="1"/>
  <c r="M3126" i="1"/>
  <c r="P7148" i="1"/>
  <c r="I4793" i="1"/>
  <c r="K413" i="1"/>
  <c r="H7130" i="1"/>
  <c r="N2539" i="1"/>
  <c r="N2524" i="1"/>
  <c r="V1677" i="1"/>
  <c r="K3109" i="1"/>
  <c r="T5797" i="1"/>
  <c r="P6901" i="1"/>
  <c r="H5459" i="1"/>
  <c r="L5222" i="1"/>
  <c r="U3297" i="1"/>
  <c r="T2860" i="1"/>
  <c r="K1281" i="1"/>
  <c r="H4231" i="1"/>
  <c r="L2157" i="1"/>
  <c r="P5692" i="1"/>
  <c r="L6456" i="1"/>
  <c r="F7899" i="1"/>
  <c r="F8000" i="1"/>
  <c r="M1955" i="1"/>
  <c r="K5866" i="1"/>
  <c r="F7561" i="1"/>
  <c r="L4987" i="1"/>
  <c r="P5666" i="1"/>
  <c r="F737" i="1"/>
  <c r="L4081" i="1"/>
  <c r="H4504" i="1"/>
  <c r="H5960" i="1"/>
  <c r="K2366" i="1"/>
  <c r="L3412" i="1"/>
  <c r="I916" i="1"/>
  <c r="J4875" i="1"/>
  <c r="L258" i="1"/>
  <c r="L2611" i="1"/>
  <c r="L5379" i="1"/>
  <c r="K2419" i="1"/>
  <c r="L6610" i="1"/>
  <c r="H3454" i="1"/>
  <c r="N3362" i="1"/>
  <c r="T7219" i="1"/>
  <c r="V4454" i="1"/>
  <c r="L6044" i="1"/>
  <c r="N5844" i="1"/>
  <c r="M7956" i="1"/>
  <c r="L3020" i="1"/>
  <c r="N5456" i="1"/>
  <c r="T7251" i="1"/>
  <c r="N6270" i="1"/>
  <c r="U6257" i="1"/>
  <c r="L1633" i="1"/>
  <c r="M6904" i="1"/>
  <c r="L6078" i="1"/>
  <c r="F4205" i="1"/>
  <c r="V2829" i="1"/>
  <c r="N6023" i="1"/>
  <c r="N6318" i="1"/>
  <c r="P4431" i="1"/>
  <c r="I2717" i="1"/>
  <c r="J3997" i="1"/>
  <c r="L4102" i="1"/>
  <c r="V6708" i="1"/>
  <c r="U4733" i="1"/>
  <c r="L4550" i="1"/>
  <c r="K3561" i="1"/>
  <c r="L6532" i="1"/>
  <c r="P5344" i="1"/>
  <c r="K2559" i="1"/>
  <c r="F2581" i="1"/>
  <c r="N1925" i="1"/>
  <c r="I2656" i="1"/>
  <c r="L52" i="1"/>
  <c r="K209" i="1"/>
  <c r="N7814" i="1"/>
  <c r="N7811" i="1"/>
  <c r="K7281" i="1"/>
  <c r="F2254" i="1"/>
  <c r="J3758" i="1"/>
  <c r="L4864" i="1"/>
  <c r="K7028" i="1"/>
  <c r="N8107" i="1"/>
  <c r="T3379" i="1"/>
  <c r="K570" i="1"/>
  <c r="H4941" i="1"/>
  <c r="L1227" i="1"/>
  <c r="L6731" i="1"/>
  <c r="P7176" i="1"/>
  <c r="V1678" i="1"/>
  <c r="I8219" i="1"/>
  <c r="J6188" i="1"/>
  <c r="L3387" i="1"/>
  <c r="H1772" i="1"/>
  <c r="L1401" i="1"/>
  <c r="M6396" i="1"/>
  <c r="N5045" i="1"/>
  <c r="K3622" i="1"/>
  <c r="N884" i="1"/>
  <c r="T3533" i="1"/>
  <c r="T8167" i="1"/>
  <c r="K3665" i="1"/>
  <c r="T5018" i="1"/>
  <c r="M4988" i="1"/>
  <c r="I8034" i="1"/>
  <c r="L7373" i="1"/>
  <c r="K6360" i="1"/>
  <c r="P6394" i="1"/>
  <c r="L1163" i="1"/>
  <c r="N2057" i="1"/>
  <c r="K3774" i="1"/>
  <c r="N1465" i="1"/>
  <c r="L7102" i="1"/>
  <c r="L7931" i="1"/>
  <c r="N3056" i="1"/>
  <c r="V3622" i="1"/>
  <c r="I3153" i="1"/>
  <c r="N4439" i="1"/>
  <c r="P733" i="1"/>
  <c r="L2148" i="1"/>
  <c r="U2480" i="1"/>
  <c r="P6195" i="1"/>
  <c r="M2043" i="1"/>
  <c r="J6077" i="1"/>
  <c r="I629" i="1"/>
  <c r="I5626" i="1"/>
  <c r="U6569" i="1"/>
  <c r="F2550" i="1"/>
  <c r="I7382" i="1"/>
  <c r="L2400" i="1"/>
  <c r="F5070" i="1"/>
  <c r="P4356" i="1"/>
  <c r="N3999" i="1"/>
  <c r="N690" i="1"/>
  <c r="L6680" i="1"/>
  <c r="H4428" i="1"/>
  <c r="T7844" i="1"/>
  <c r="N1743" i="1"/>
  <c r="K2917" i="1"/>
  <c r="N6639" i="1"/>
  <c r="L2649" i="1"/>
  <c r="V8303" i="1"/>
  <c r="I3630" i="1"/>
  <c r="J1915" i="1"/>
  <c r="L3776" i="1"/>
  <c r="K4807" i="1"/>
  <c r="P3514" i="1"/>
  <c r="L5946" i="1"/>
  <c r="L4009" i="1"/>
  <c r="J788" i="1"/>
  <c r="F7181" i="1"/>
  <c r="U4010" i="1"/>
  <c r="I1366" i="1"/>
  <c r="I7294" i="1"/>
  <c r="K916" i="1"/>
  <c r="I1591" i="1"/>
  <c r="T5105" i="1"/>
  <c r="I6101" i="1"/>
  <c r="I4781" i="1"/>
  <c r="T985" i="1"/>
  <c r="N1840" i="1"/>
  <c r="M2542" i="1"/>
  <c r="L2807" i="1"/>
  <c r="P3542" i="1"/>
  <c r="K1739" i="1"/>
  <c r="M7549" i="1"/>
  <c r="K6180" i="1"/>
  <c r="K4043" i="1"/>
  <c r="M6998" i="1"/>
  <c r="T6420" i="1"/>
  <c r="L2553" i="1"/>
  <c r="T6286" i="1"/>
  <c r="I5799" i="1"/>
  <c r="T2408" i="1"/>
  <c r="U4408" i="1"/>
  <c r="U4029" i="1"/>
  <c r="M4717" i="1"/>
  <c r="K3391" i="1"/>
  <c r="T1320" i="1"/>
  <c r="F3426" i="1"/>
  <c r="K676" i="1"/>
  <c r="T7962" i="1"/>
  <c r="J2844" i="1"/>
  <c r="I2300" i="1"/>
  <c r="T1256" i="1"/>
  <c r="L2046" i="1"/>
  <c r="L2277" i="1"/>
  <c r="H4885" i="1"/>
  <c r="K8049" i="1"/>
  <c r="L4545" i="1"/>
  <c r="P7215" i="1"/>
  <c r="M3692" i="1"/>
  <c r="P1294" i="1"/>
  <c r="L5394" i="1"/>
  <c r="T6283" i="1"/>
  <c r="P375" i="1"/>
  <c r="P350" i="1"/>
  <c r="J1995" i="1"/>
  <c r="K5505" i="1"/>
  <c r="V5283" i="1"/>
  <c r="K5447" i="1"/>
  <c r="J1237" i="1"/>
  <c r="J5671" i="1"/>
  <c r="H4431" i="1"/>
  <c r="K7268" i="1"/>
  <c r="T1249" i="1"/>
  <c r="L7535" i="1"/>
  <c r="I2324" i="1"/>
  <c r="V1968" i="1"/>
  <c r="N1084" i="1"/>
  <c r="K840" i="1"/>
  <c r="T1533" i="1"/>
  <c r="L3162" i="1"/>
  <c r="F4249" i="1"/>
  <c r="F2554" i="1"/>
  <c r="I2520" i="1"/>
  <c r="K7885" i="1"/>
  <c r="K7830" i="1"/>
  <c r="I1903" i="1"/>
  <c r="I5949" i="1"/>
  <c r="P3887" i="1"/>
  <c r="F8318" i="1"/>
  <c r="K7078" i="1"/>
  <c r="I742" i="1"/>
  <c r="L1711" i="1"/>
  <c r="U6402" i="1"/>
  <c r="U416" i="1"/>
  <c r="K6832" i="1"/>
  <c r="H4483" i="1"/>
  <c r="K7402" i="1"/>
  <c r="P7817" i="1"/>
  <c r="K425" i="1"/>
  <c r="M5102" i="1"/>
  <c r="L2966" i="1"/>
  <c r="M4378" i="1"/>
  <c r="K5472" i="1"/>
  <c r="L7886" i="1"/>
  <c r="N5254" i="1"/>
  <c r="T6871" i="1"/>
  <c r="P2091" i="1"/>
  <c r="F7064" i="1"/>
  <c r="N2578" i="1"/>
  <c r="K1863" i="1"/>
  <c r="U3784" i="1"/>
  <c r="T6033" i="1"/>
  <c r="I1318" i="1"/>
  <c r="U5489" i="1"/>
  <c r="I3548" i="1"/>
  <c r="U359" i="1"/>
  <c r="K5230" i="1"/>
  <c r="M4102" i="1"/>
  <c r="L1134" i="1"/>
  <c r="F7226" i="1"/>
  <c r="H5314" i="1"/>
  <c r="K604" i="1"/>
  <c r="K6177" i="1"/>
  <c r="P3388" i="1"/>
  <c r="P8167" i="1"/>
  <c r="L3579" i="1"/>
  <c r="U5200" i="1"/>
  <c r="K6444" i="1"/>
  <c r="P5152" i="1"/>
  <c r="T5494" i="1"/>
  <c r="L269" i="1"/>
  <c r="T780" i="1"/>
  <c r="N7847" i="1"/>
  <c r="J7874" i="1"/>
  <c r="L653" i="1"/>
  <c r="L8039" i="1"/>
  <c r="F864" i="1"/>
  <c r="K6844" i="1"/>
  <c r="N1577" i="1"/>
  <c r="V6137" i="1"/>
  <c r="M3294" i="1"/>
  <c r="V3453" i="1"/>
  <c r="K6564" i="1"/>
  <c r="H2694" i="1"/>
  <c r="K3822" i="1"/>
  <c r="M2428" i="1"/>
  <c r="N6259" i="1"/>
  <c r="L2092" i="1"/>
  <c r="K6762" i="1"/>
  <c r="L750" i="1"/>
  <c r="F904" i="1"/>
  <c r="F1775" i="1"/>
  <c r="F8089" i="1"/>
  <c r="V57" i="1"/>
  <c r="L5401" i="1"/>
  <c r="I5710" i="1"/>
  <c r="P4915" i="1"/>
  <c r="V1702" i="1"/>
  <c r="N2619" i="1"/>
  <c r="M6472" i="1"/>
  <c r="U3366" i="1"/>
  <c r="U6105" i="1"/>
  <c r="H6170" i="1"/>
  <c r="J995" i="1"/>
  <c r="U7105" i="1"/>
  <c r="P1367" i="1"/>
  <c r="M2626" i="1"/>
  <c r="K6382" i="1"/>
  <c r="L1201" i="1"/>
  <c r="H1856" i="1"/>
  <c r="K624" i="1"/>
  <c r="L6995" i="1"/>
  <c r="T2615" i="1"/>
  <c r="U3240" i="1"/>
  <c r="U2581" i="1"/>
  <c r="L6760" i="1"/>
  <c r="V1502" i="1"/>
  <c r="L1228" i="1"/>
  <c r="U215" i="1"/>
  <c r="K1435" i="1"/>
  <c r="F1864" i="1"/>
  <c r="K8131" i="1"/>
  <c r="L6619" i="1"/>
  <c r="J4648" i="1"/>
  <c r="N7203" i="1"/>
  <c r="V6495" i="1"/>
  <c r="I1143" i="1"/>
  <c r="I8169" i="1"/>
  <c r="M311" i="1"/>
  <c r="V5857" i="1"/>
  <c r="K1740" i="1"/>
  <c r="K2158" i="1"/>
  <c r="H6329" i="1"/>
  <c r="U7014" i="1"/>
  <c r="M2129" i="1"/>
  <c r="L4510" i="1"/>
  <c r="I4414" i="1"/>
  <c r="T3708" i="1"/>
  <c r="H3801" i="1"/>
  <c r="P6570" i="1"/>
  <c r="N6903" i="1"/>
  <c r="T2764" i="1"/>
  <c r="P7287" i="1"/>
  <c r="L5544" i="1"/>
  <c r="P5405" i="1"/>
  <c r="N2642" i="1"/>
  <c r="K8091" i="1"/>
  <c r="K1601" i="1"/>
  <c r="H3601" i="1"/>
  <c r="L6700" i="1"/>
  <c r="J104" i="1"/>
  <c r="V2054" i="1"/>
  <c r="U2622" i="1"/>
  <c r="N354" i="1"/>
  <c r="I5981" i="1"/>
  <c r="H4240" i="1"/>
  <c r="L5629" i="1"/>
  <c r="V2861" i="1"/>
  <c r="M199" i="1"/>
  <c r="V4069" i="1"/>
  <c r="M3725" i="1"/>
  <c r="L1441" i="1"/>
  <c r="I5594" i="1"/>
  <c r="L1535" i="1"/>
  <c r="U3236" i="1"/>
  <c r="T6744" i="1"/>
  <c r="M4949" i="1"/>
  <c r="L3938" i="1"/>
  <c r="P3756" i="1"/>
  <c r="K1145" i="1"/>
  <c r="L5638" i="1"/>
  <c r="K1813" i="1"/>
  <c r="V4325" i="1"/>
  <c r="K1610" i="1"/>
  <c r="T1534" i="1"/>
  <c r="V8064" i="1"/>
  <c r="N5372" i="1"/>
  <c r="L2050" i="1"/>
  <c r="P1524" i="1"/>
  <c r="H7007" i="1"/>
  <c r="U8055" i="1"/>
  <c r="P1691" i="1"/>
  <c r="K5402" i="1"/>
  <c r="K6378" i="1"/>
  <c r="K4965" i="1"/>
  <c r="L2267" i="1"/>
  <c r="M1121" i="1"/>
  <c r="K1902" i="1"/>
  <c r="J4868" i="1"/>
  <c r="F5091" i="1"/>
  <c r="T8079" i="1"/>
  <c r="V4831" i="1"/>
  <c r="U1305" i="1"/>
  <c r="J3057" i="1"/>
  <c r="K5111" i="1"/>
  <c r="U7408" i="1"/>
  <c r="L6239" i="1"/>
  <c r="T6783" i="1"/>
  <c r="M6367" i="1"/>
  <c r="T3205" i="1"/>
  <c r="I7105" i="1"/>
  <c r="U6949" i="1"/>
  <c r="H1062" i="1"/>
  <c r="M6777" i="1"/>
  <c r="L3929" i="1"/>
  <c r="I1353" i="1"/>
  <c r="K1468" i="1"/>
  <c r="H7956" i="1"/>
  <c r="N2509" i="1"/>
  <c r="H1284" i="1"/>
  <c r="L7368" i="1"/>
  <c r="T3911" i="1"/>
  <c r="J3333" i="1"/>
  <c r="N2892" i="1"/>
  <c r="L1313" i="1"/>
  <c r="V1176" i="1"/>
  <c r="V6061" i="1"/>
  <c r="M1242" i="1"/>
  <c r="L2558" i="1"/>
  <c r="L1782" i="1"/>
  <c r="L6884" i="1"/>
  <c r="V7341" i="1"/>
  <c r="I2559" i="1"/>
  <c r="M2462" i="1"/>
  <c r="K5322" i="1"/>
  <c r="K4325" i="1"/>
  <c r="M8050" i="1"/>
  <c r="T4360" i="1"/>
  <c r="N7137" i="1"/>
  <c r="F253" i="1"/>
  <c r="I2705" i="1"/>
  <c r="I776" i="1"/>
  <c r="P2266" i="1"/>
  <c r="L3067" i="1"/>
  <c r="P1064" i="1"/>
  <c r="I5008" i="1"/>
  <c r="L7224" i="1"/>
  <c r="P544" i="1"/>
  <c r="J723" i="1"/>
  <c r="F6002" i="1"/>
  <c r="M6524" i="1"/>
  <c r="K7203" i="1"/>
  <c r="F7340" i="1"/>
  <c r="I1043" i="1"/>
  <c r="K2867" i="1"/>
  <c r="I5328" i="1"/>
  <c r="F1398" i="1"/>
  <c r="U5187" i="1"/>
  <c r="U7307" i="1"/>
  <c r="F3594" i="1"/>
  <c r="L6943" i="1"/>
  <c r="U6776" i="1"/>
  <c r="F1827" i="1"/>
  <c r="V4086" i="1"/>
  <c r="N1718" i="1"/>
  <c r="T8342" i="1"/>
  <c r="L4434" i="1"/>
  <c r="P4307" i="1"/>
  <c r="T2313" i="1"/>
  <c r="L558" i="1"/>
  <c r="J3313" i="1"/>
  <c r="L6851" i="1"/>
  <c r="F1794" i="1"/>
  <c r="T6803" i="1"/>
  <c r="T7923" i="1"/>
  <c r="M5566" i="1"/>
  <c r="K7227" i="1"/>
  <c r="M2076" i="1"/>
  <c r="L2751" i="1"/>
  <c r="P3520" i="1"/>
  <c r="I2437" i="1"/>
  <c r="J5177" i="1"/>
  <c r="J4747" i="1"/>
  <c r="T432" i="1"/>
  <c r="P4349" i="1"/>
  <c r="F7866" i="1"/>
  <c r="V176" i="1"/>
  <c r="K1346" i="1"/>
  <c r="F170" i="1"/>
  <c r="I4797" i="1"/>
  <c r="N3918" i="1"/>
  <c r="K3464" i="1"/>
  <c r="U8190" i="1"/>
  <c r="V359" i="1"/>
  <c r="L6670" i="1"/>
  <c r="U748" i="1"/>
  <c r="K4798" i="1"/>
  <c r="I1939" i="1"/>
  <c r="K4756" i="1"/>
  <c r="M6965" i="1"/>
  <c r="U3646" i="1"/>
  <c r="M6710" i="1"/>
  <c r="L4318" i="1"/>
  <c r="K4052" i="1"/>
  <c r="P766" i="1"/>
  <c r="P741" i="1"/>
  <c r="U3679" i="1"/>
  <c r="F2396" i="1"/>
  <c r="F4569" i="1"/>
  <c r="M3268" i="1"/>
  <c r="I119" i="1"/>
  <c r="N1336" i="1"/>
  <c r="P6599" i="1"/>
  <c r="T7869" i="1"/>
  <c r="L8226" i="1"/>
  <c r="L2496" i="1"/>
  <c r="M5140" i="1"/>
  <c r="T4208" i="1"/>
  <c r="T4462" i="1"/>
  <c r="L3773" i="1"/>
  <c r="K5050" i="1"/>
  <c r="K6984" i="1"/>
  <c r="T3213" i="1"/>
  <c r="L3915" i="1"/>
  <c r="I2462" i="1"/>
  <c r="F1534" i="1"/>
  <c r="L1444" i="1"/>
  <c r="L6028" i="1"/>
  <c r="H1806" i="1"/>
  <c r="J2935" i="1"/>
  <c r="K1226" i="1"/>
  <c r="L361" i="1"/>
  <c r="J4819" i="1"/>
  <c r="F6411" i="1"/>
  <c r="N5288" i="1"/>
  <c r="K8078" i="1"/>
  <c r="V4690" i="1"/>
  <c r="K577" i="1"/>
  <c r="L538" i="1"/>
  <c r="K4862" i="1"/>
  <c r="N4232" i="1"/>
  <c r="H1528" i="1"/>
  <c r="V3817" i="1"/>
  <c r="I2620" i="1"/>
  <c r="T6611" i="1"/>
  <c r="L7193" i="1"/>
  <c r="F5758" i="1"/>
  <c r="J1547" i="1"/>
  <c r="U3476" i="1"/>
  <c r="P1793" i="1"/>
  <c r="K49" i="1"/>
  <c r="T6481" i="1"/>
  <c r="M4263" i="1"/>
  <c r="F1158" i="1"/>
  <c r="U3515" i="1"/>
  <c r="K3030" i="1"/>
  <c r="M683" i="1"/>
  <c r="F8010" i="1"/>
  <c r="I6962" i="1"/>
  <c r="K5247" i="1"/>
  <c r="T2800" i="1"/>
  <c r="P7509" i="1"/>
  <c r="V8187" i="1"/>
  <c r="M2594" i="1"/>
  <c r="K3902" i="1"/>
  <c r="L1116" i="1"/>
  <c r="I8101" i="1"/>
  <c r="L7915" i="1"/>
  <c r="U3439" i="1"/>
  <c r="U2389" i="1"/>
  <c r="P7844" i="1"/>
  <c r="V5719" i="1"/>
  <c r="L2881" i="1"/>
  <c r="L1957" i="1"/>
  <c r="T4091" i="1"/>
  <c r="M2674" i="1"/>
  <c r="P2248" i="1"/>
  <c r="I6538" i="1"/>
  <c r="L850" i="1"/>
  <c r="H3068" i="1"/>
  <c r="U799" i="1"/>
  <c r="F6988" i="1"/>
  <c r="V5807" i="1"/>
  <c r="I5715" i="1"/>
  <c r="P2639" i="1"/>
  <c r="K7943" i="1"/>
  <c r="T8000" i="1"/>
  <c r="N8090" i="1"/>
  <c r="L5811" i="1"/>
  <c r="F1614" i="1"/>
  <c r="L7014" i="1"/>
  <c r="J7385" i="1"/>
  <c r="K7944" i="1"/>
  <c r="N6998" i="1"/>
  <c r="K2887" i="1"/>
  <c r="I2161" i="1"/>
  <c r="H1422" i="1"/>
  <c r="L4450" i="1"/>
  <c r="N6354" i="1"/>
  <c r="N7090" i="1"/>
  <c r="F7943" i="1"/>
  <c r="K2649" i="1"/>
  <c r="H1052" i="1"/>
  <c r="L3084" i="1"/>
  <c r="V491" i="1"/>
  <c r="P8083" i="1"/>
  <c r="K794" i="1"/>
  <c r="N5640" i="1"/>
  <c r="P366" i="1"/>
  <c r="K2752" i="1"/>
  <c r="K7145" i="1"/>
  <c r="L1933" i="1"/>
  <c r="L3771" i="1"/>
  <c r="H7136" i="1"/>
  <c r="K7082" i="1"/>
  <c r="L5526" i="1"/>
  <c r="N8041" i="1"/>
  <c r="L4383" i="1"/>
  <c r="K6402" i="1"/>
  <c r="F5591" i="1"/>
  <c r="M783" i="1"/>
  <c r="I1231" i="1"/>
  <c r="U6517" i="1"/>
  <c r="L1545" i="1"/>
  <c r="U7374" i="1"/>
  <c r="L6914" i="1"/>
  <c r="F2517" i="1"/>
  <c r="U5834" i="1"/>
  <c r="L2370" i="1"/>
  <c r="F2831" i="1"/>
  <c r="T3742" i="1"/>
  <c r="L1005" i="1"/>
  <c r="L3222" i="1"/>
  <c r="L8308" i="1"/>
  <c r="P6765" i="1"/>
  <c r="K6256" i="1"/>
  <c r="T2242" i="1"/>
  <c r="T1517" i="1"/>
  <c r="H3070" i="1"/>
  <c r="H6026" i="1"/>
  <c r="P6289" i="1"/>
  <c r="J5981" i="1"/>
  <c r="T4921" i="1"/>
  <c r="K5742" i="1"/>
  <c r="L44" i="1"/>
  <c r="I7542" i="1"/>
  <c r="K2919" i="1"/>
  <c r="L4103" i="1"/>
  <c r="V6700" i="1"/>
  <c r="L525" i="1"/>
  <c r="K1777" i="1"/>
  <c r="K1409" i="1"/>
  <c r="H128" i="1"/>
  <c r="U5900" i="1"/>
  <c r="H2364" i="1"/>
  <c r="K1243" i="1"/>
  <c r="P1201" i="1"/>
  <c r="H5761" i="1"/>
  <c r="M3278" i="1"/>
  <c r="F3304" i="1"/>
  <c r="L2607" i="1"/>
  <c r="V4247" i="1"/>
  <c r="M1277" i="1"/>
  <c r="L7405" i="1"/>
  <c r="I2121" i="1"/>
  <c r="U3927" i="1"/>
  <c r="P6520" i="1"/>
  <c r="V3197" i="1"/>
  <c r="J5302" i="1"/>
  <c r="N1298" i="1"/>
  <c r="V2689" i="1"/>
  <c r="M6555" i="1"/>
  <c r="P2728" i="1"/>
  <c r="K2364" i="1"/>
  <c r="T5424" i="1"/>
  <c r="J6266" i="1"/>
  <c r="K3855" i="1"/>
  <c r="P2775" i="1"/>
  <c r="L1909" i="1"/>
  <c r="M6536" i="1"/>
  <c r="V1712" i="1"/>
  <c r="M5490" i="1"/>
  <c r="V1672" i="1"/>
  <c r="J1043" i="1"/>
  <c r="K4734" i="1"/>
  <c r="L6752" i="1"/>
  <c r="L7176" i="1"/>
  <c r="K6245" i="1"/>
  <c r="F2826" i="1"/>
  <c r="V6970" i="1"/>
  <c r="H2903" i="1"/>
  <c r="L7054" i="1"/>
  <c r="N4997" i="1"/>
  <c r="J8089" i="1"/>
  <c r="P462" i="1"/>
  <c r="K6422" i="1"/>
  <c r="K2795" i="1"/>
  <c r="H2128" i="1"/>
  <c r="L5363" i="1"/>
  <c r="M3021" i="1"/>
  <c r="M2084" i="1"/>
  <c r="H4780" i="1"/>
  <c r="K299" i="1"/>
  <c r="F3607" i="1"/>
  <c r="T3962" i="1"/>
  <c r="F2256" i="1"/>
  <c r="U6369" i="1"/>
  <c r="I6065" i="1"/>
  <c r="M7380" i="1"/>
  <c r="T2344" i="1"/>
  <c r="U2634" i="1"/>
  <c r="L7479" i="1"/>
  <c r="L2714" i="1"/>
  <c r="F4269" i="1"/>
  <c r="M5483" i="1"/>
  <c r="F3384" i="1"/>
  <c r="N1396" i="1"/>
  <c r="K3732" i="1"/>
  <c r="V5861" i="1"/>
  <c r="M6826" i="1"/>
  <c r="J8112" i="1"/>
  <c r="L5902" i="1"/>
  <c r="V106" i="1"/>
  <c r="M1916" i="1"/>
  <c r="I2446" i="1"/>
  <c r="V5467" i="1"/>
  <c r="U5577" i="1"/>
  <c r="H2436" i="1"/>
  <c r="H6057" i="1"/>
  <c r="U7246" i="1"/>
  <c r="I6057" i="1"/>
  <c r="J6177" i="1"/>
  <c r="T173" i="1"/>
  <c r="I1983" i="1"/>
  <c r="F3538" i="1"/>
  <c r="K6889" i="1"/>
  <c r="V6408" i="1"/>
  <c r="K1109" i="1"/>
  <c r="V949" i="1"/>
  <c r="N3675" i="1"/>
  <c r="I8056" i="1"/>
  <c r="L4706" i="1"/>
  <c r="H1671" i="1"/>
  <c r="I2637" i="1"/>
  <c r="N5272" i="1"/>
  <c r="M7411" i="1"/>
  <c r="M271" i="1"/>
  <c r="J1648" i="1"/>
  <c r="U5253" i="1"/>
  <c r="L1232" i="1"/>
  <c r="U622" i="1"/>
  <c r="L3311" i="1"/>
  <c r="J5997" i="1"/>
  <c r="K4708" i="1"/>
  <c r="K4692" i="1"/>
  <c r="K950" i="1"/>
  <c r="I3368" i="1"/>
  <c r="P6608" i="1"/>
  <c r="K4403" i="1"/>
  <c r="J49" i="1"/>
  <c r="K1515" i="1"/>
  <c r="L4250" i="1"/>
  <c r="I5319" i="1"/>
  <c r="U2558" i="1"/>
  <c r="N7860" i="1"/>
  <c r="K3901" i="1"/>
  <c r="K764" i="1"/>
  <c r="T5921" i="1"/>
  <c r="U1889" i="1"/>
  <c r="T6880" i="1"/>
  <c r="T7437" i="1"/>
  <c r="T5451" i="1"/>
  <c r="L1053" i="1"/>
  <c r="J7913" i="1"/>
  <c r="V3695" i="1"/>
  <c r="F307" i="1"/>
  <c r="I3016" i="1"/>
  <c r="F5952" i="1"/>
  <c r="P3197" i="1"/>
  <c r="M1671" i="1"/>
  <c r="L1043" i="1"/>
  <c r="T2328" i="1"/>
  <c r="T215" i="1"/>
  <c r="M1349" i="1"/>
  <c r="L2659" i="1"/>
  <c r="M25" i="1"/>
  <c r="L252" i="1"/>
  <c r="J6304" i="1"/>
  <c r="T5600" i="1"/>
  <c r="K1560" i="1"/>
  <c r="T2003" i="1"/>
  <c r="N2822" i="1"/>
  <c r="N1902" i="1"/>
  <c r="L1150" i="1"/>
  <c r="U2778" i="1"/>
  <c r="K8321" i="1"/>
  <c r="K4572" i="1"/>
  <c r="L133" i="1"/>
  <c r="M5195" i="1"/>
  <c r="J3567" i="1"/>
  <c r="L1485" i="1"/>
  <c r="I4191" i="1"/>
  <c r="T8280" i="1"/>
  <c r="P7207" i="1"/>
  <c r="F4267" i="1"/>
  <c r="K7168" i="1"/>
  <c r="K5311" i="1"/>
  <c r="N6137" i="1"/>
  <c r="N2314" i="1"/>
  <c r="N6665" i="1"/>
  <c r="P3819" i="1"/>
  <c r="P7966" i="1"/>
  <c r="M7327" i="1"/>
  <c r="F2066" i="1"/>
  <c r="L5050" i="1"/>
  <c r="T6328" i="1"/>
  <c r="I2299" i="1"/>
  <c r="F82" i="1"/>
  <c r="M4181" i="1"/>
  <c r="I2644" i="1"/>
  <c r="I1503" i="1"/>
  <c r="M1765" i="1"/>
  <c r="U5167" i="1"/>
  <c r="T4589" i="1"/>
  <c r="N822" i="1"/>
  <c r="K5999" i="1"/>
  <c r="K7905" i="1"/>
  <c r="M2923" i="1"/>
  <c r="M6102" i="1"/>
  <c r="J325" i="1"/>
  <c r="H8186" i="1"/>
  <c r="K892" i="1"/>
  <c r="N4794" i="1"/>
  <c r="V1249" i="1"/>
  <c r="K3293" i="1"/>
  <c r="J7198" i="1"/>
  <c r="K1072" i="1"/>
  <c r="H6337" i="1"/>
  <c r="M3859" i="1"/>
  <c r="N5250" i="1"/>
  <c r="V6027" i="1"/>
  <c r="N5349" i="1"/>
  <c r="L7551" i="1"/>
  <c r="H6444" i="1"/>
  <c r="K3154" i="1"/>
  <c r="N3055" i="1"/>
  <c r="L7413" i="1"/>
  <c r="V1390" i="1"/>
  <c r="T5526" i="1"/>
  <c r="L1259" i="1"/>
  <c r="L6707" i="1"/>
  <c r="N4480" i="1"/>
  <c r="K3387" i="1"/>
  <c r="I3890" i="1"/>
  <c r="V1592" i="1"/>
  <c r="J2929" i="1"/>
  <c r="L7267" i="1"/>
  <c r="J5252" i="1"/>
  <c r="M7983" i="1"/>
  <c r="J1634" i="1"/>
  <c r="K5857" i="1"/>
  <c r="H4849" i="1"/>
  <c r="H5947" i="1"/>
  <c r="T7328" i="1"/>
  <c r="K4370" i="1"/>
  <c r="F6825" i="1"/>
  <c r="I5365" i="1"/>
  <c r="K2933" i="1"/>
  <c r="L2262" i="1"/>
  <c r="L7003" i="1"/>
  <c r="T6626" i="1"/>
  <c r="F5828" i="1"/>
  <c r="F1556" i="1"/>
  <c r="L2975" i="1"/>
  <c r="P2662" i="1"/>
  <c r="N5852" i="1"/>
  <c r="K1176" i="1"/>
  <c r="L4834" i="1"/>
  <c r="L769" i="1"/>
  <c r="K3480" i="1"/>
  <c r="K5608" i="1"/>
  <c r="T6258" i="1"/>
  <c r="K1307" i="1"/>
  <c r="N3261" i="1"/>
  <c r="K7241" i="1"/>
  <c r="L3824" i="1"/>
  <c r="L6120" i="1"/>
  <c r="N1819" i="1"/>
  <c r="L5157" i="1"/>
  <c r="V2869" i="1"/>
  <c r="N4467" i="1"/>
  <c r="V1710" i="1"/>
  <c r="K8076" i="1"/>
  <c r="L4094" i="1"/>
  <c r="H3268" i="1"/>
  <c r="K419" i="1"/>
  <c r="N5752" i="1"/>
  <c r="M7412" i="1"/>
  <c r="F2117" i="1"/>
  <c r="N962" i="1"/>
  <c r="L4536" i="1"/>
  <c r="K6750" i="1"/>
  <c r="T2922" i="1"/>
  <c r="K3990" i="1"/>
  <c r="M5874" i="1"/>
  <c r="T593" i="1"/>
  <c r="J4285" i="1"/>
  <c r="T7089" i="1"/>
  <c r="N4224" i="1"/>
  <c r="K1724" i="1"/>
  <c r="V7496" i="1"/>
  <c r="U3369" i="1"/>
  <c r="V6296" i="1"/>
  <c r="J3499" i="1"/>
  <c r="N1176" i="1"/>
  <c r="F5923" i="1"/>
  <c r="I2175" i="1"/>
  <c r="U4726" i="1"/>
  <c r="N3195" i="1"/>
  <c r="K6921" i="1"/>
  <c r="H2584" i="1"/>
  <c r="T1865" i="1"/>
  <c r="K547" i="1"/>
  <c r="T2520" i="1"/>
  <c r="K423" i="1"/>
  <c r="N2774" i="1"/>
  <c r="J4370" i="1"/>
  <c r="F7336" i="1"/>
  <c r="M1230" i="1"/>
  <c r="T102" i="1"/>
  <c r="U6674" i="1"/>
  <c r="K796" i="1"/>
  <c r="V5629" i="1"/>
  <c r="P4375" i="1"/>
  <c r="T7003" i="1"/>
  <c r="U594" i="1"/>
  <c r="U801" i="1"/>
  <c r="K8137" i="1"/>
  <c r="M4313" i="1"/>
  <c r="K1612" i="1"/>
  <c r="J625" i="1"/>
  <c r="H2386" i="1"/>
  <c r="I3002" i="1"/>
  <c r="H1584" i="1"/>
  <c r="T5043" i="1"/>
  <c r="K1628" i="1"/>
  <c r="H1038" i="1"/>
  <c r="J446" i="1"/>
  <c r="L7869" i="1"/>
  <c r="M7073" i="1"/>
  <c r="I8067" i="1"/>
  <c r="L253" i="1"/>
  <c r="T6457" i="1"/>
  <c r="T5496" i="1"/>
  <c r="K6693" i="1"/>
  <c r="K8056" i="1"/>
  <c r="K4874" i="1"/>
  <c r="U3253" i="1"/>
  <c r="L2894" i="1"/>
  <c r="V6507" i="1"/>
  <c r="V5284" i="1"/>
  <c r="K40" i="1"/>
  <c r="N3723" i="1"/>
  <c r="P4037" i="1"/>
  <c r="K5205" i="1"/>
  <c r="U5413" i="1"/>
  <c r="M5482" i="1"/>
  <c r="K7936" i="1"/>
  <c r="K385" i="1"/>
  <c r="K56" i="1"/>
  <c r="K8278" i="1"/>
  <c r="T5798" i="1"/>
  <c r="V6112" i="1"/>
  <c r="L376" i="1"/>
  <c r="I6134" i="1"/>
  <c r="F5490" i="1"/>
  <c r="H3500" i="1"/>
  <c r="I7886" i="1"/>
  <c r="N2165" i="1"/>
  <c r="T851" i="1"/>
  <c r="J8197" i="1"/>
  <c r="H2599" i="1"/>
  <c r="K2018" i="1"/>
  <c r="J4249" i="1"/>
  <c r="K7916" i="1"/>
  <c r="L6552" i="1"/>
  <c r="T3612" i="1"/>
  <c r="I1117" i="1"/>
  <c r="L2828" i="1"/>
  <c r="P5609" i="1"/>
  <c r="V7326" i="1"/>
  <c r="M4272" i="1"/>
  <c r="I3718" i="1"/>
  <c r="M6322" i="1"/>
  <c r="T3787" i="1"/>
  <c r="L4458" i="1"/>
  <c r="T2608" i="1"/>
  <c r="N6314" i="1"/>
  <c r="K1209" i="1"/>
  <c r="I2565" i="1"/>
  <c r="L6107" i="1"/>
  <c r="L3440" i="1"/>
  <c r="J7064" i="1"/>
  <c r="L7021" i="1"/>
  <c r="P4511" i="1"/>
  <c r="M4304" i="1"/>
  <c r="L4815" i="1"/>
  <c r="U8146" i="1"/>
  <c r="P4020" i="1"/>
  <c r="F3047" i="1"/>
  <c r="I7236" i="1"/>
  <c r="L150" i="1"/>
  <c r="K3100" i="1"/>
  <c r="H4630" i="1"/>
  <c r="K4547" i="1"/>
  <c r="V4231" i="1"/>
  <c r="M6542" i="1"/>
  <c r="T6262" i="1"/>
  <c r="M4052" i="1"/>
  <c r="V1366" i="1"/>
  <c r="J7334" i="1"/>
  <c r="P2876" i="1"/>
  <c r="U60" i="1"/>
  <c r="I7308" i="1"/>
  <c r="F3195" i="1"/>
  <c r="N7818" i="1"/>
  <c r="I6317" i="1"/>
  <c r="N2362" i="1"/>
  <c r="J2212" i="1"/>
  <c r="K1672" i="1"/>
  <c r="H1026" i="1"/>
  <c r="U2383" i="1"/>
  <c r="I1067" i="1"/>
  <c r="V4795" i="1"/>
  <c r="V1475" i="1"/>
  <c r="L5151" i="1"/>
  <c r="M5301" i="1"/>
  <c r="N2603" i="1"/>
  <c r="P7522" i="1"/>
  <c r="F560" i="1"/>
  <c r="L632" i="1"/>
  <c r="F6413" i="1"/>
  <c r="H6687" i="1"/>
  <c r="N3895" i="1"/>
  <c r="L4525" i="1"/>
  <c r="T3047" i="1"/>
  <c r="I607" i="1"/>
  <c r="N4144" i="1"/>
  <c r="F2525" i="1"/>
  <c r="M5288" i="1"/>
  <c r="F7638" i="1"/>
  <c r="T5176" i="1"/>
  <c r="N3119" i="1"/>
  <c r="M702" i="1"/>
  <c r="I4559" i="1"/>
  <c r="P1935" i="1"/>
  <c r="M7565" i="1"/>
  <c r="J3508" i="1"/>
  <c r="I313" i="1"/>
  <c r="M7338" i="1"/>
  <c r="J4135" i="1"/>
  <c r="K8051" i="1"/>
  <c r="M6224" i="1"/>
  <c r="H3297" i="1"/>
  <c r="L351" i="1"/>
  <c r="L4687" i="1"/>
  <c r="I7174" i="1"/>
  <c r="F4762" i="1"/>
  <c r="N7039" i="1"/>
  <c r="K7504" i="1"/>
  <c r="N1282" i="1"/>
  <c r="I3791" i="1"/>
  <c r="K1379" i="1"/>
  <c r="L2120" i="1"/>
  <c r="I6690" i="1"/>
  <c r="H1779" i="1"/>
  <c r="U5147" i="1"/>
  <c r="L7163" i="1"/>
  <c r="M3435" i="1"/>
  <c r="K7274" i="1"/>
  <c r="K4660" i="1"/>
  <c r="T6620" i="1"/>
  <c r="K2351" i="1"/>
  <c r="L8345" i="1"/>
  <c r="K6442" i="1"/>
  <c r="L5221" i="1"/>
  <c r="K8294" i="1"/>
  <c r="H3384" i="1"/>
  <c r="H1000" i="1"/>
  <c r="H4206" i="1"/>
  <c r="V3388" i="1"/>
  <c r="K1558" i="1"/>
  <c r="V595" i="1"/>
  <c r="L4204" i="1"/>
  <c r="U2557" i="1"/>
  <c r="P8304" i="1"/>
  <c r="U3577" i="1"/>
  <c r="K3583" i="1"/>
  <c r="J5829" i="1"/>
  <c r="U8075" i="1"/>
  <c r="L1410" i="1"/>
  <c r="L6403" i="1"/>
  <c r="F3138" i="1"/>
  <c r="H6122" i="1"/>
  <c r="K6944" i="1"/>
  <c r="I2859" i="1"/>
  <c r="H3386" i="1"/>
  <c r="L4106" i="1"/>
  <c r="P932" i="1"/>
  <c r="F3999" i="1"/>
  <c r="P7253" i="1"/>
  <c r="K2614" i="1"/>
  <c r="I7589" i="1"/>
  <c r="H7920" i="1"/>
  <c r="F1090" i="1"/>
  <c r="J6973" i="1"/>
  <c r="T1395" i="1"/>
  <c r="M5846" i="1"/>
  <c r="L402" i="1"/>
  <c r="V7268" i="1"/>
  <c r="J742" i="1"/>
  <c r="T735" i="1"/>
  <c r="M2192" i="1"/>
  <c r="N4704" i="1"/>
  <c r="J2298" i="1"/>
  <c r="P2594" i="1"/>
  <c r="N6002" i="1"/>
  <c r="H5323" i="1"/>
  <c r="U4067" i="1"/>
  <c r="K2193" i="1"/>
  <c r="V8114" i="1"/>
  <c r="J3698" i="1"/>
  <c r="T952" i="1"/>
  <c r="F2634" i="1"/>
  <c r="P1584" i="1"/>
  <c r="J5146" i="1"/>
  <c r="F2076" i="1"/>
  <c r="V3546" i="1"/>
  <c r="U5953" i="1"/>
  <c r="J581" i="1"/>
  <c r="M2374" i="1"/>
  <c r="U885" i="1"/>
  <c r="N3516" i="1"/>
  <c r="M8255" i="1"/>
  <c r="I4333" i="1"/>
  <c r="N1363" i="1"/>
  <c r="V8250" i="1"/>
  <c r="M6030" i="1"/>
  <c r="V2686" i="1"/>
  <c r="H5654" i="1"/>
  <c r="P336" i="1"/>
  <c r="K1871" i="1"/>
  <c r="P2656" i="1"/>
  <c r="H8005" i="1"/>
  <c r="J5426" i="1"/>
  <c r="L3948" i="1"/>
  <c r="M6002" i="1"/>
  <c r="J1338" i="1"/>
  <c r="H7044" i="1"/>
  <c r="K2845" i="1"/>
  <c r="V3469" i="1"/>
  <c r="L4501" i="1"/>
  <c r="N1454" i="1"/>
  <c r="L7264" i="1"/>
  <c r="L5076" i="1"/>
  <c r="F7085" i="1"/>
  <c r="U1279" i="1"/>
  <c r="J4457" i="1"/>
  <c r="F569" i="1"/>
  <c r="F1236" i="1"/>
  <c r="F5318" i="1"/>
  <c r="M6310" i="1"/>
  <c r="I3611" i="1"/>
  <c r="J3130" i="1"/>
  <c r="K4760" i="1"/>
  <c r="K6880" i="1"/>
  <c r="H2448" i="1"/>
  <c r="I7967" i="1"/>
  <c r="L5522" i="1"/>
  <c r="P6837" i="1"/>
  <c r="K5567" i="1"/>
  <c r="K633" i="1"/>
  <c r="V4651" i="1"/>
  <c r="K5131" i="1"/>
  <c r="M4845" i="1"/>
  <c r="K6517" i="1"/>
  <c r="K3797" i="1"/>
  <c r="M2445" i="1"/>
  <c r="N200" i="1"/>
  <c r="H4987" i="1"/>
  <c r="U235" i="1"/>
  <c r="U5771" i="1"/>
  <c r="J3540" i="1"/>
  <c r="U5745" i="1"/>
  <c r="K5976" i="1"/>
  <c r="M3499" i="1"/>
  <c r="H1312" i="1"/>
  <c r="K2600" i="1"/>
  <c r="J1149" i="1"/>
  <c r="L5929" i="1"/>
  <c r="V5190" i="1"/>
  <c r="H2527" i="1"/>
  <c r="J2719" i="1"/>
  <c r="U311" i="1"/>
  <c r="H6947" i="1"/>
  <c r="L880" i="1"/>
  <c r="N7870" i="1"/>
  <c r="V5139" i="1"/>
  <c r="L1902" i="1"/>
  <c r="H2222" i="1"/>
  <c r="M7040" i="1"/>
  <c r="V1188" i="1"/>
  <c r="L547" i="1"/>
  <c r="M3569" i="1"/>
  <c r="T2117" i="1"/>
  <c r="K2140" i="1"/>
  <c r="P2413" i="1"/>
  <c r="H1870" i="1"/>
  <c r="F3420" i="1"/>
  <c r="L2330" i="1"/>
  <c r="L5225" i="1"/>
  <c r="F5632" i="1"/>
  <c r="M7290" i="1"/>
  <c r="T3857" i="1"/>
  <c r="K5904" i="1"/>
  <c r="P4979" i="1"/>
  <c r="F995" i="1"/>
  <c r="K1030" i="1"/>
  <c r="L3869" i="1"/>
  <c r="L6638" i="1"/>
  <c r="U6605" i="1"/>
  <c r="M6223" i="1"/>
  <c r="L7375" i="1"/>
  <c r="M3871" i="1"/>
  <c r="I810" i="1"/>
  <c r="M7938" i="1"/>
  <c r="I3400" i="1"/>
  <c r="I6304" i="1"/>
  <c r="P150" i="1"/>
  <c r="P8219" i="1"/>
  <c r="N7970" i="1"/>
  <c r="K6217" i="1"/>
  <c r="T6849" i="1"/>
  <c r="V8304" i="1"/>
  <c r="L3141" i="1"/>
  <c r="J3729" i="1"/>
  <c r="M8142" i="1"/>
  <c r="L6823" i="1"/>
  <c r="V8305" i="1"/>
  <c r="T4791" i="1"/>
  <c r="M4761" i="1"/>
  <c r="M7845" i="1"/>
  <c r="L7488" i="1"/>
  <c r="U4086" i="1"/>
  <c r="U2340" i="1"/>
  <c r="M4892" i="1"/>
  <c r="F6658" i="1"/>
  <c r="J1535" i="1"/>
  <c r="U5840" i="1"/>
  <c r="K5054" i="1"/>
  <c r="J13" i="1"/>
  <c r="K3587" i="1"/>
  <c r="J3858" i="1"/>
  <c r="V6591" i="1"/>
  <c r="V7056" i="1"/>
  <c r="J2433" i="1"/>
  <c r="K936" i="1"/>
  <c r="L1167" i="1"/>
  <c r="J2270" i="1"/>
  <c r="P5272" i="1"/>
  <c r="F4962" i="1"/>
  <c r="M5660" i="1"/>
  <c r="N5180" i="1"/>
  <c r="K7558" i="1"/>
  <c r="K1534" i="1"/>
  <c r="M6814" i="1"/>
  <c r="F826" i="1"/>
  <c r="K4444" i="1"/>
  <c r="L2449" i="1"/>
  <c r="U5761" i="1"/>
  <c r="F5990" i="1"/>
  <c r="U84" i="1"/>
  <c r="P3523" i="1"/>
  <c r="F8301" i="1"/>
  <c r="K7057" i="1"/>
  <c r="F6581" i="1"/>
  <c r="L6039" i="1"/>
  <c r="N4375" i="1"/>
  <c r="L4180" i="1"/>
  <c r="M3483" i="1"/>
  <c r="K8178" i="1"/>
  <c r="K5358" i="1"/>
  <c r="J3378" i="1"/>
  <c r="K2993" i="1"/>
  <c r="V2238" i="1"/>
  <c r="J2308" i="1"/>
  <c r="F7945" i="1"/>
  <c r="N2180" i="1"/>
  <c r="F4000" i="1"/>
  <c r="L4652" i="1"/>
  <c r="I1042" i="1"/>
  <c r="J6871" i="1"/>
  <c r="F5683" i="1"/>
  <c r="I3422" i="1"/>
  <c r="K783" i="1"/>
  <c r="K6885" i="1"/>
  <c r="V147" i="1"/>
  <c r="L2662" i="1"/>
  <c r="L5659" i="1"/>
  <c r="P7917" i="1"/>
  <c r="N416" i="1"/>
  <c r="L7035" i="1"/>
  <c r="K6127" i="1"/>
  <c r="K8029" i="1"/>
  <c r="I8166" i="1"/>
  <c r="J392" i="1"/>
  <c r="V7862" i="1"/>
  <c r="P6823" i="1"/>
  <c r="L826" i="1"/>
  <c r="J3872" i="1"/>
  <c r="H3778" i="1"/>
  <c r="N3533" i="1"/>
  <c r="P1523" i="1"/>
  <c r="K407" i="1"/>
  <c r="N769" i="1"/>
  <c r="F2877" i="1"/>
  <c r="T1702" i="1"/>
  <c r="P6928" i="1"/>
  <c r="M1718" i="1"/>
  <c r="J3911" i="1"/>
  <c r="J2504" i="1"/>
  <c r="P6217" i="1"/>
  <c r="L5765" i="1"/>
  <c r="M6244" i="1"/>
  <c r="K2925" i="1"/>
  <c r="K985" i="1"/>
  <c r="P5924" i="1"/>
  <c r="J5449" i="1"/>
  <c r="I2950" i="1"/>
  <c r="K6426" i="1"/>
  <c r="M5232" i="1"/>
  <c r="K4056" i="1"/>
  <c r="P5119" i="1"/>
  <c r="L4394" i="1"/>
  <c r="U2643" i="1"/>
  <c r="U7920" i="1"/>
  <c r="K8168" i="1"/>
  <c r="U7283" i="1"/>
  <c r="H3331" i="1"/>
  <c r="K7545" i="1"/>
  <c r="K6778" i="1"/>
  <c r="F3912" i="1"/>
  <c r="K635" i="1"/>
  <c r="K6883" i="1"/>
  <c r="M866" i="1"/>
  <c r="K228" i="1"/>
  <c r="H4152" i="1"/>
  <c r="P5149" i="1"/>
  <c r="J8181" i="1"/>
  <c r="K4220" i="1"/>
  <c r="V577" i="1"/>
  <c r="K1015" i="1"/>
  <c r="U1668" i="1"/>
  <c r="K2826" i="1"/>
  <c r="F5691" i="1"/>
  <c r="P238" i="1"/>
  <c r="V5465" i="1"/>
  <c r="F8018" i="1"/>
  <c r="T2574" i="1"/>
  <c r="K6565" i="1"/>
  <c r="V2899" i="1"/>
  <c r="J4629" i="1"/>
  <c r="K1335" i="1"/>
  <c r="T1391" i="1"/>
  <c r="F5183" i="1"/>
  <c r="M1351" i="1"/>
  <c r="K3045" i="1"/>
  <c r="I7462" i="1"/>
  <c r="L2969" i="1"/>
  <c r="U5176" i="1"/>
  <c r="K4069" i="1"/>
  <c r="J3935" i="1"/>
  <c r="J5760" i="1"/>
  <c r="L6733" i="1"/>
  <c r="H4376" i="1"/>
  <c r="M464" i="1"/>
  <c r="U4103" i="1"/>
  <c r="L5869" i="1"/>
  <c r="L4795" i="1"/>
  <c r="M3496" i="1"/>
  <c r="K4105" i="1"/>
  <c r="N2696" i="1"/>
  <c r="T4361" i="1"/>
  <c r="P1906" i="1"/>
  <c r="M3946" i="1"/>
  <c r="L686" i="1"/>
  <c r="I5007" i="1"/>
  <c r="L6983" i="1"/>
  <c r="U2842" i="1"/>
  <c r="U4284" i="1"/>
  <c r="K4095" i="1"/>
  <c r="I786" i="1"/>
  <c r="N2256" i="1"/>
  <c r="L7031" i="1"/>
  <c r="M5084" i="1"/>
  <c r="M249" i="1"/>
  <c r="K4528" i="1"/>
  <c r="K1698" i="1"/>
  <c r="I6230" i="1"/>
  <c r="N2975" i="1"/>
  <c r="M7297" i="1"/>
  <c r="I6986" i="1"/>
  <c r="U5554" i="1"/>
  <c r="P1149" i="1"/>
  <c r="K4741" i="1"/>
  <c r="N4677" i="1"/>
  <c r="I7206" i="1"/>
  <c r="N7176" i="1"/>
  <c r="K4461" i="1"/>
  <c r="K2608" i="1"/>
  <c r="M7881" i="1"/>
  <c r="F459" i="1"/>
  <c r="K991" i="1"/>
  <c r="K6119" i="1"/>
  <c r="F6939" i="1"/>
  <c r="L2363" i="1"/>
  <c r="I8343" i="1"/>
  <c r="K5660" i="1"/>
  <c r="P1153" i="1"/>
  <c r="U5869" i="1"/>
  <c r="P3908" i="1"/>
  <c r="V2298" i="1"/>
  <c r="U5663" i="1"/>
  <c r="P5612" i="1"/>
  <c r="J2807" i="1"/>
  <c r="J3535" i="1"/>
  <c r="J1517" i="1"/>
  <c r="N4888" i="1"/>
  <c r="U1748" i="1"/>
  <c r="H3218" i="1"/>
  <c r="U249" i="1"/>
  <c r="P5691" i="1"/>
  <c r="T4280" i="1"/>
  <c r="L8332" i="1"/>
  <c r="N4522" i="1"/>
  <c r="T1356" i="1"/>
  <c r="F4871" i="1"/>
  <c r="M3768" i="1"/>
  <c r="L1550" i="1"/>
  <c r="L6370" i="1"/>
  <c r="M1159" i="1"/>
  <c r="L1599" i="1"/>
  <c r="M2381" i="1"/>
  <c r="V5678" i="1"/>
  <c r="U3512" i="1"/>
  <c r="T285" i="1"/>
  <c r="F1659" i="1"/>
  <c r="K6770" i="1"/>
  <c r="P6731" i="1"/>
  <c r="L2838" i="1"/>
  <c r="T6734" i="1"/>
  <c r="L2082" i="1"/>
  <c r="I7277" i="1"/>
  <c r="H3096" i="1"/>
  <c r="K8144" i="1"/>
  <c r="I4811" i="1"/>
  <c r="P5055" i="1"/>
  <c r="P3571" i="1"/>
  <c r="T3176" i="1"/>
  <c r="H2647" i="1"/>
  <c r="L1495" i="1"/>
  <c r="J7999" i="1"/>
  <c r="F4436" i="1"/>
  <c r="H237" i="1"/>
  <c r="L6553" i="1"/>
  <c r="J640" i="1"/>
  <c r="K1285" i="1"/>
  <c r="I57" i="1"/>
  <c r="K3232" i="1"/>
  <c r="K8253" i="1"/>
  <c r="L4316" i="1"/>
  <c r="K2880" i="1"/>
  <c r="U3561" i="1"/>
  <c r="I1470" i="1"/>
  <c r="J3595" i="1"/>
  <c r="T31" i="1"/>
  <c r="L7280" i="1"/>
  <c r="N2341" i="1"/>
  <c r="L7263" i="1"/>
  <c r="V4165" i="1"/>
  <c r="L4903" i="1"/>
  <c r="I4004" i="1"/>
  <c r="H6075" i="1"/>
  <c r="P4273" i="1"/>
  <c r="I6989" i="1"/>
  <c r="K1076" i="1"/>
  <c r="I6882" i="1"/>
  <c r="J5991" i="1"/>
  <c r="K787" i="1"/>
  <c r="L5893" i="1"/>
  <c r="L5691" i="1"/>
  <c r="L2757" i="1"/>
  <c r="L5693" i="1"/>
  <c r="H1498" i="1"/>
  <c r="L387" i="1"/>
  <c r="P734" i="1"/>
  <c r="V3852" i="1"/>
  <c r="P5538" i="1"/>
  <c r="H7148" i="1"/>
  <c r="J2852" i="1"/>
  <c r="K855" i="1"/>
  <c r="H2289" i="1"/>
  <c r="L5637" i="1"/>
  <c r="N3073" i="1"/>
  <c r="I6348" i="1"/>
  <c r="V6599" i="1"/>
  <c r="K3194" i="1"/>
  <c r="K6597" i="1"/>
  <c r="L7244" i="1"/>
  <c r="K652" i="1"/>
  <c r="T2221" i="1"/>
  <c r="K5284" i="1"/>
  <c r="M2311" i="1"/>
  <c r="M7283" i="1"/>
  <c r="I5642" i="1"/>
  <c r="J2222" i="1"/>
  <c r="M962" i="1"/>
  <c r="V1526" i="1"/>
  <c r="F6640" i="1"/>
  <c r="K5425" i="1"/>
  <c r="K5699" i="1"/>
  <c r="L3857" i="1"/>
  <c r="H3442" i="1"/>
  <c r="H2428" i="1"/>
  <c r="V2901" i="1"/>
  <c r="T2009" i="1"/>
  <c r="F1129" i="1"/>
  <c r="L403" i="1"/>
  <c r="N187" i="1"/>
  <c r="L602" i="1"/>
  <c r="M3823" i="1"/>
  <c r="L582" i="1"/>
  <c r="I7784" i="1"/>
  <c r="L4142" i="1"/>
  <c r="L634" i="1"/>
  <c r="I4001" i="1"/>
  <c r="L2278" i="1"/>
  <c r="N688" i="1"/>
  <c r="L7168" i="1"/>
  <c r="J6894" i="1"/>
  <c r="U3395" i="1"/>
  <c r="L5236" i="1"/>
  <c r="K4407" i="1"/>
  <c r="V3941" i="1"/>
  <c r="K5268" i="1"/>
  <c r="F2900" i="1"/>
  <c r="K1525" i="1"/>
  <c r="H2731" i="1"/>
  <c r="M1793" i="1"/>
  <c r="U1531" i="1"/>
  <c r="L3679" i="1"/>
  <c r="V6698" i="1"/>
  <c r="I4997" i="1"/>
  <c r="K4098" i="1"/>
  <c r="K6117" i="1"/>
  <c r="H4378" i="1"/>
  <c r="T1255" i="1"/>
  <c r="J2724" i="1"/>
  <c r="P5917" i="1"/>
  <c r="N7333" i="1"/>
  <c r="K3119" i="1"/>
  <c r="H2264" i="1"/>
  <c r="K102" i="1"/>
  <c r="P6913" i="1"/>
  <c r="I159" i="1"/>
  <c r="T6068" i="1"/>
  <c r="T7288" i="1"/>
  <c r="K1205" i="1"/>
  <c r="I3931" i="1"/>
  <c r="I5377" i="1"/>
  <c r="H1896" i="1"/>
  <c r="T1259" i="1"/>
  <c r="K3856" i="1"/>
  <c r="K2135" i="1"/>
  <c r="K932" i="1"/>
  <c r="N511" i="1"/>
  <c r="H1931" i="1"/>
  <c r="J4170" i="1"/>
  <c r="I6164" i="1"/>
  <c r="H5497" i="1"/>
  <c r="T3928" i="1"/>
  <c r="I7195" i="1"/>
  <c r="V4966" i="1"/>
  <c r="P1613" i="1"/>
  <c r="M5695" i="1"/>
  <c r="K6201" i="1"/>
  <c r="K5783" i="1"/>
  <c r="K5813" i="1"/>
  <c r="F3289" i="1"/>
  <c r="F630" i="1"/>
  <c r="K5694" i="1"/>
  <c r="K74" i="1"/>
  <c r="F5057" i="1"/>
  <c r="T2729" i="1"/>
  <c r="L6077" i="1"/>
  <c r="K5539" i="1"/>
  <c r="L3997" i="1"/>
  <c r="L3561" i="1"/>
  <c r="J5744" i="1"/>
  <c r="L5286" i="1"/>
  <c r="L5986" i="1"/>
  <c r="P2940" i="1"/>
  <c r="N5987" i="1"/>
  <c r="L435" i="1"/>
  <c r="K1890" i="1"/>
  <c r="F1138" i="1"/>
  <c r="K2893" i="1"/>
  <c r="N4709" i="1"/>
  <c r="J6748" i="1"/>
  <c r="H2173" i="1"/>
  <c r="F2933" i="1"/>
  <c r="I2835" i="1"/>
  <c r="T2134" i="1"/>
  <c r="L6665" i="1"/>
  <c r="L932" i="1"/>
  <c r="N4781" i="1"/>
  <c r="H3738" i="1"/>
  <c r="F2054" i="1"/>
  <c r="V61" i="1"/>
  <c r="I8269" i="1"/>
  <c r="H685" i="1"/>
  <c r="V4661" i="1"/>
  <c r="J4985" i="1"/>
  <c r="T8318" i="1"/>
  <c r="N5935" i="1"/>
  <c r="N4726" i="1"/>
  <c r="I6199" i="1"/>
  <c r="J5655" i="1"/>
  <c r="L764" i="1"/>
  <c r="P3125" i="1"/>
  <c r="U5494" i="1"/>
  <c r="V6320" i="1"/>
  <c r="J2861" i="1"/>
  <c r="U7253" i="1"/>
  <c r="F4313" i="1"/>
  <c r="L1662" i="1"/>
  <c r="F19" i="1"/>
  <c r="L2223" i="1"/>
  <c r="J5992" i="1"/>
  <c r="K2378" i="1"/>
  <c r="L3984" i="1"/>
  <c r="N6081" i="1"/>
  <c r="F4385" i="1"/>
  <c r="K6493" i="1"/>
  <c r="T727" i="1"/>
  <c r="L494" i="1"/>
  <c r="I6578" i="1"/>
  <c r="K5585" i="1"/>
  <c r="L4938" i="1"/>
  <c r="P5676" i="1"/>
  <c r="K7523" i="1"/>
  <c r="K887" i="1"/>
  <c r="P2043" i="1"/>
  <c r="M6744" i="1"/>
  <c r="K7258" i="1"/>
  <c r="K7828" i="1"/>
  <c r="L6425" i="1"/>
  <c r="F4969" i="1"/>
  <c r="U3329" i="1"/>
  <c r="M8059" i="1"/>
  <c r="H7477" i="1"/>
  <c r="M692" i="1"/>
  <c r="K321" i="1"/>
  <c r="N6188" i="1"/>
  <c r="L3332" i="1"/>
  <c r="T540" i="1"/>
  <c r="P3359" i="1"/>
  <c r="T5634" i="1"/>
  <c r="P2021" i="1"/>
  <c r="P3276" i="1"/>
  <c r="F6286" i="1"/>
  <c r="K6525" i="1"/>
  <c r="P2120" i="1"/>
  <c r="P2303" i="1"/>
  <c r="J607" i="1"/>
  <c r="U6228" i="1"/>
  <c r="J1456" i="1"/>
  <c r="K7584" i="1"/>
  <c r="M3456" i="1"/>
  <c r="L743" i="1"/>
  <c r="P2574" i="1"/>
  <c r="J820" i="1"/>
  <c r="H2313" i="1"/>
  <c r="I2282" i="1"/>
  <c r="T5277" i="1"/>
  <c r="J6050" i="1"/>
  <c r="L2173" i="1"/>
  <c r="J2656" i="1"/>
  <c r="L2688" i="1"/>
  <c r="T3171" i="1"/>
  <c r="U6879" i="1"/>
  <c r="H7288" i="1"/>
  <c r="K2573" i="1"/>
  <c r="K7929" i="1"/>
  <c r="K2944" i="1"/>
  <c r="L7502" i="1"/>
  <c r="K7153" i="1"/>
  <c r="F3867" i="1"/>
  <c r="F4666" i="1"/>
  <c r="L441" i="1"/>
  <c r="U1922" i="1"/>
  <c r="N6368" i="1"/>
  <c r="I6195" i="1"/>
  <c r="L1138" i="1"/>
  <c r="K5844" i="1"/>
  <c r="M4422" i="1"/>
  <c r="M260" i="1"/>
  <c r="T7402" i="1"/>
  <c r="I5814" i="1"/>
  <c r="T2686" i="1"/>
  <c r="V7200" i="1"/>
  <c r="F5126" i="1"/>
  <c r="T3388" i="1"/>
  <c r="I2730" i="1"/>
  <c r="J3362" i="1"/>
  <c r="F5496" i="1"/>
  <c r="L7213" i="1"/>
  <c r="J8260" i="1"/>
  <c r="J5530" i="1"/>
  <c r="J686" i="1"/>
  <c r="I3830" i="1"/>
  <c r="F114" i="1"/>
  <c r="L4037" i="1"/>
  <c r="I1745" i="1"/>
  <c r="L7532" i="1"/>
  <c r="J5424" i="1"/>
  <c r="L9" i="1"/>
  <c r="N4152" i="1"/>
  <c r="M205" i="1"/>
  <c r="M9" i="1"/>
  <c r="L6808" i="1"/>
  <c r="L3968" i="1"/>
  <c r="K301" i="1"/>
  <c r="F6440" i="1"/>
  <c r="L3080" i="1"/>
  <c r="N2279" i="1"/>
  <c r="L5514" i="1"/>
  <c r="F7996" i="1"/>
  <c r="V1319" i="1"/>
  <c r="T1737" i="1"/>
  <c r="M5725" i="1"/>
  <c r="P3255" i="1"/>
  <c r="V4105" i="1"/>
  <c r="L113" i="1"/>
  <c r="N7988" i="1"/>
  <c r="P4966" i="1"/>
  <c r="I2861" i="1"/>
  <c r="J7216" i="1"/>
  <c r="P854" i="1"/>
  <c r="F6125" i="1"/>
  <c r="H2406" i="1"/>
  <c r="H2698" i="1"/>
  <c r="P176" i="1"/>
  <c r="L2452" i="1"/>
  <c r="L7059" i="1"/>
  <c r="U6550" i="1"/>
  <c r="U3014" i="1"/>
  <c r="U8129" i="1"/>
  <c r="U2115" i="1"/>
  <c r="L4521" i="1"/>
  <c r="F416" i="1"/>
  <c r="P5726" i="1"/>
  <c r="V3682" i="1"/>
  <c r="H391" i="1"/>
  <c r="K4966" i="1"/>
  <c r="L2160" i="1"/>
  <c r="L7211" i="1"/>
  <c r="K6758" i="1"/>
  <c r="J1962" i="1"/>
  <c r="N3086" i="1"/>
  <c r="K4786" i="1"/>
  <c r="U3600" i="1"/>
  <c r="P7861" i="1"/>
  <c r="L1885" i="1"/>
  <c r="U2101" i="1"/>
  <c r="P6157" i="1"/>
  <c r="I5664" i="1"/>
  <c r="L2186" i="1"/>
  <c r="I8285" i="1"/>
  <c r="H5662" i="1"/>
  <c r="P7266" i="1"/>
  <c r="L5759" i="1"/>
  <c r="F3884" i="1"/>
  <c r="V3827" i="1"/>
  <c r="M3290" i="1"/>
  <c r="U2712" i="1"/>
  <c r="K248" i="1"/>
  <c r="L7549" i="1"/>
  <c r="T6450" i="1"/>
  <c r="L6994" i="1"/>
  <c r="T3222" i="1"/>
  <c r="F5451" i="1"/>
  <c r="T8186" i="1"/>
  <c r="F8317" i="1"/>
  <c r="K4667" i="1"/>
  <c r="T7029" i="1"/>
  <c r="I6238" i="1"/>
  <c r="N2882" i="1"/>
  <c r="M3374" i="1"/>
  <c r="H7947" i="1"/>
  <c r="J3712" i="1"/>
  <c r="K2995" i="1"/>
  <c r="L6866" i="1"/>
  <c r="K6298" i="1"/>
  <c r="K3558" i="1"/>
  <c r="H3095" i="1"/>
  <c r="L5374" i="1"/>
  <c r="I1561" i="1"/>
  <c r="H5567" i="1"/>
  <c r="M4960" i="1"/>
  <c r="I6445" i="1"/>
  <c r="T5537" i="1"/>
  <c r="U4919" i="1"/>
  <c r="U6546" i="1"/>
  <c r="U3232" i="1"/>
  <c r="U4397" i="1"/>
  <c r="L3921" i="1"/>
  <c r="V1049" i="1"/>
  <c r="P7294" i="1"/>
  <c r="L934" i="1"/>
  <c r="L2071" i="1"/>
  <c r="N1865" i="1"/>
  <c r="I3093" i="1"/>
  <c r="N6289" i="1"/>
  <c r="F2813" i="1"/>
  <c r="L4552" i="1"/>
  <c r="P8346" i="1"/>
  <c r="V2603" i="1"/>
  <c r="P285" i="1"/>
  <c r="H8250" i="1"/>
  <c r="N4929" i="1"/>
  <c r="N5514" i="1"/>
  <c r="J2699" i="1"/>
  <c r="N6957" i="1"/>
  <c r="K4200" i="1"/>
  <c r="F4534" i="1"/>
  <c r="K4793" i="1"/>
  <c r="F1691" i="1"/>
  <c r="L3444" i="1"/>
  <c r="F1356" i="1"/>
  <c r="L6838" i="1"/>
  <c r="V5314" i="1"/>
  <c r="F1798" i="1"/>
  <c r="L3094" i="1"/>
  <c r="U5606" i="1"/>
  <c r="F6801" i="1"/>
  <c r="H3354" i="1"/>
  <c r="K6787" i="1"/>
  <c r="P3429" i="1"/>
  <c r="U6280" i="1"/>
  <c r="V569" i="1"/>
  <c r="U5046" i="1"/>
  <c r="N4162" i="1"/>
  <c r="P4540" i="1"/>
  <c r="J487" i="1"/>
  <c r="L4872" i="1"/>
  <c r="V5582" i="1"/>
  <c r="V2311" i="1"/>
  <c r="K4038" i="1"/>
  <c r="L911" i="1"/>
  <c r="N2053" i="1"/>
  <c r="L2818" i="1"/>
  <c r="U7335" i="1"/>
  <c r="I3748" i="1"/>
  <c r="L4859" i="1"/>
  <c r="V1239" i="1"/>
  <c r="P829" i="1"/>
  <c r="P5571" i="1"/>
  <c r="N1858" i="1"/>
  <c r="P1777" i="1"/>
  <c r="L1523" i="1"/>
  <c r="K4546" i="1"/>
  <c r="M1072" i="1"/>
  <c r="P5586" i="1"/>
  <c r="J4814" i="1"/>
  <c r="L8112" i="1"/>
  <c r="U7522" i="1"/>
  <c r="P3750" i="1"/>
  <c r="L6056" i="1"/>
  <c r="P5628" i="1"/>
  <c r="P5297" i="1"/>
  <c r="L4217" i="1"/>
  <c r="J3299" i="1"/>
  <c r="T2534" i="1"/>
  <c r="L1737" i="1"/>
  <c r="F2619" i="1"/>
  <c r="M614" i="1"/>
  <c r="H5383" i="1"/>
  <c r="L2836" i="1"/>
  <c r="M2510" i="1"/>
  <c r="V5388" i="1"/>
  <c r="L4408" i="1"/>
  <c r="K7114" i="1"/>
  <c r="I2368" i="1"/>
  <c r="L2706" i="1"/>
  <c r="M5312" i="1"/>
  <c r="L7946" i="1"/>
  <c r="U526" i="1"/>
  <c r="L8021" i="1"/>
  <c r="M4555" i="1"/>
  <c r="T6993" i="1"/>
  <c r="U1444" i="1"/>
  <c r="K506" i="1"/>
  <c r="T3954" i="1"/>
  <c r="H5643" i="1"/>
  <c r="N8288" i="1"/>
  <c r="N2953" i="1"/>
  <c r="K1988" i="1"/>
  <c r="T4977" i="1"/>
  <c r="M792" i="1"/>
  <c r="K8218" i="1"/>
  <c r="N7976" i="1"/>
  <c r="L2300" i="1"/>
  <c r="V4514" i="1"/>
  <c r="H7014" i="1"/>
  <c r="M6465" i="1"/>
  <c r="V5967" i="1"/>
  <c r="N2071" i="1"/>
  <c r="L2326" i="1"/>
  <c r="K3883" i="1"/>
  <c r="L3708" i="1"/>
  <c r="U285" i="1"/>
  <c r="P494" i="1"/>
  <c r="K2062" i="1"/>
  <c r="I7065" i="1"/>
  <c r="L4618" i="1"/>
  <c r="K1828" i="1"/>
  <c r="K689" i="1"/>
  <c r="P2960" i="1"/>
  <c r="J651" i="1"/>
  <c r="P7419" i="1"/>
  <c r="U1514" i="1"/>
  <c r="I3691" i="1"/>
  <c r="U2039" i="1"/>
  <c r="K729" i="1"/>
  <c r="H438" i="1"/>
  <c r="F7187" i="1"/>
  <c r="V2728" i="1"/>
  <c r="H2488" i="1"/>
  <c r="T1503" i="1"/>
  <c r="F1295" i="1"/>
  <c r="K1632" i="1"/>
  <c r="H3130" i="1"/>
  <c r="F5497" i="1"/>
  <c r="N6621" i="1"/>
  <c r="L1089" i="1"/>
  <c r="L3288" i="1"/>
  <c r="J4490" i="1"/>
  <c r="H2739" i="1"/>
  <c r="K2970" i="1"/>
  <c r="L2386" i="1"/>
  <c r="T6550" i="1"/>
  <c r="P1603" i="1"/>
  <c r="I5815" i="1"/>
  <c r="N1525" i="1"/>
  <c r="U5839" i="1"/>
  <c r="M8309" i="1"/>
  <c r="N5421" i="1"/>
  <c r="V6133" i="1"/>
  <c r="J1705" i="1"/>
  <c r="L3916" i="1"/>
  <c r="J6510" i="1"/>
  <c r="K7471" i="1"/>
  <c r="L4195" i="1"/>
  <c r="L5886" i="1"/>
  <c r="K1054" i="1"/>
  <c r="K2771" i="1"/>
  <c r="K5570" i="1"/>
  <c r="M5839" i="1"/>
  <c r="V203" i="1"/>
  <c r="N3851" i="1"/>
  <c r="U1768" i="1"/>
  <c r="K2787" i="1"/>
  <c r="L4042" i="1"/>
  <c r="L1710" i="1"/>
  <c r="T6765" i="1"/>
  <c r="T3425" i="1"/>
  <c r="U4507" i="1"/>
  <c r="M4485" i="1"/>
  <c r="T7362" i="1"/>
  <c r="H2202" i="1"/>
  <c r="J2276" i="1"/>
  <c r="K378" i="1"/>
  <c r="U6683" i="1"/>
  <c r="K3203" i="1"/>
  <c r="L3750" i="1"/>
  <c r="J1164" i="1"/>
  <c r="K3588" i="1"/>
  <c r="V5427" i="1"/>
  <c r="N5256" i="1"/>
  <c r="T6946" i="1"/>
  <c r="J519" i="1"/>
  <c r="J979" i="1"/>
  <c r="L1732" i="1"/>
  <c r="K1341" i="1"/>
  <c r="K7329" i="1"/>
  <c r="P3000" i="1"/>
  <c r="K3535" i="1"/>
  <c r="H5106" i="1"/>
  <c r="L6639" i="1"/>
  <c r="F3780" i="1"/>
  <c r="F6067" i="1"/>
  <c r="T4915" i="1"/>
  <c r="T4995" i="1"/>
  <c r="F70" i="1"/>
  <c r="J5389" i="1"/>
  <c r="L239" i="1"/>
  <c r="L6439" i="1"/>
  <c r="F2494" i="1"/>
  <c r="F4646" i="1"/>
  <c r="M358" i="1"/>
  <c r="U6826" i="1"/>
  <c r="U1503" i="1"/>
  <c r="P7429" i="1"/>
  <c r="L7123" i="1"/>
  <c r="K8058" i="1"/>
  <c r="K6207" i="1"/>
  <c r="I7942" i="1"/>
  <c r="N7521" i="1"/>
  <c r="N3955" i="1"/>
  <c r="F7261" i="1"/>
  <c r="F6081" i="1"/>
  <c r="L4277" i="1"/>
  <c r="N3202" i="1"/>
  <c r="T8101" i="1"/>
  <c r="F6253" i="1"/>
  <c r="N3057" i="1"/>
  <c r="K1643" i="1"/>
  <c r="K4588" i="1"/>
  <c r="L7512" i="1"/>
  <c r="V1003" i="1"/>
  <c r="K5720" i="1"/>
  <c r="H4877" i="1"/>
  <c r="V5079" i="1"/>
  <c r="M3420" i="1"/>
  <c r="L7166" i="1"/>
  <c r="M2382" i="1"/>
  <c r="I7524" i="1"/>
  <c r="K1483" i="1"/>
  <c r="F2922" i="1"/>
  <c r="T5828" i="1"/>
  <c r="K5251" i="1"/>
  <c r="L1804" i="1"/>
  <c r="J5319" i="1"/>
  <c r="V617" i="1"/>
  <c r="M6825" i="1"/>
  <c r="U8346" i="1"/>
  <c r="M2224" i="1"/>
  <c r="I8099" i="1"/>
  <c r="K1278" i="1"/>
  <c r="K5510" i="1"/>
  <c r="L1469" i="1"/>
  <c r="K4999" i="1"/>
  <c r="K4835" i="1"/>
  <c r="T4741" i="1"/>
  <c r="I6089" i="1"/>
  <c r="I3862" i="1"/>
  <c r="K6631" i="1"/>
  <c r="K6162" i="1"/>
  <c r="V1492" i="1"/>
  <c r="T4250" i="1"/>
  <c r="K1541" i="1"/>
  <c r="F1014" i="1"/>
  <c r="I50" i="1"/>
  <c r="T157" i="1"/>
  <c r="U4064" i="1"/>
  <c r="I1238" i="1"/>
  <c r="H2664" i="1"/>
  <c r="T2897" i="1"/>
  <c r="T5832" i="1"/>
  <c r="P5070" i="1"/>
  <c r="V249" i="1"/>
  <c r="J5155" i="1"/>
  <c r="K8181" i="1"/>
  <c r="U6311" i="1"/>
  <c r="V5815" i="1"/>
  <c r="L3307" i="1"/>
  <c r="U6098" i="1"/>
  <c r="T5238" i="1"/>
  <c r="F2407" i="1"/>
  <c r="P674" i="1"/>
  <c r="N6399" i="1"/>
  <c r="U3567" i="1"/>
  <c r="L521" i="1"/>
  <c r="K3775" i="1"/>
  <c r="H6350" i="1"/>
  <c r="F2367" i="1"/>
  <c r="V503" i="1"/>
  <c r="T3908" i="1"/>
  <c r="K4184" i="1"/>
  <c r="J8326" i="1"/>
  <c r="P8129" i="1"/>
  <c r="F1245" i="1"/>
  <c r="K2589" i="1"/>
  <c r="H2122" i="1"/>
  <c r="K7181" i="1"/>
  <c r="F7246" i="1"/>
  <c r="K1503" i="1"/>
  <c r="V102" i="1"/>
  <c r="N4149" i="1"/>
  <c r="L4540" i="1"/>
  <c r="K5977" i="1"/>
  <c r="N6034" i="1"/>
  <c r="M7827" i="1"/>
  <c r="U1002" i="1"/>
  <c r="H6603" i="1"/>
  <c r="L29" i="1"/>
  <c r="K6876" i="1"/>
  <c r="K3501" i="1"/>
  <c r="K728" i="1"/>
  <c r="J359" i="1"/>
  <c r="U3947" i="1"/>
  <c r="K1266" i="1"/>
  <c r="N4247" i="1"/>
  <c r="L8071" i="1"/>
  <c r="H274" i="1"/>
  <c r="L1939" i="1"/>
  <c r="J5630" i="1"/>
  <c r="K8284" i="1"/>
  <c r="K8166" i="1"/>
  <c r="N5246" i="1"/>
  <c r="T6445" i="1"/>
  <c r="K6919" i="1"/>
  <c r="U5686" i="1"/>
  <c r="K2546" i="1"/>
  <c r="T8065" i="1"/>
  <c r="F5475" i="1"/>
  <c r="L8078" i="1"/>
  <c r="K4062" i="1"/>
  <c r="U7496" i="1"/>
  <c r="K968" i="1"/>
  <c r="V7409" i="1"/>
  <c r="J3215" i="1"/>
  <c r="I6823" i="1"/>
  <c r="M1356" i="1"/>
  <c r="H2942" i="1"/>
  <c r="P310" i="1"/>
  <c r="U4061" i="1"/>
  <c r="V2466" i="1"/>
  <c r="I851" i="1"/>
  <c r="L7060" i="1"/>
  <c r="U6935" i="1"/>
  <c r="M2824" i="1"/>
  <c r="U6400" i="1"/>
  <c r="K5093" i="1"/>
  <c r="T22" i="1"/>
  <c r="I3997" i="1"/>
  <c r="F4715" i="1"/>
  <c r="K7193" i="1"/>
  <c r="M5046" i="1"/>
  <c r="K5854" i="1"/>
  <c r="T6583" i="1"/>
  <c r="F333" i="1"/>
  <c r="K2761" i="1"/>
  <c r="K4349" i="1"/>
  <c r="P7445" i="1"/>
  <c r="K6235" i="1"/>
  <c r="L5135" i="1"/>
  <c r="U5846" i="1"/>
  <c r="N5891" i="1"/>
  <c r="L6412" i="1"/>
  <c r="J393" i="1"/>
  <c r="J7222" i="1"/>
  <c r="P6281" i="1"/>
  <c r="M8227" i="1"/>
  <c r="L8316" i="1"/>
  <c r="L4542" i="1"/>
  <c r="H2813" i="1"/>
  <c r="I363" i="1"/>
  <c r="H1184" i="1"/>
  <c r="F3584" i="1"/>
  <c r="K1314" i="1"/>
  <c r="L7041" i="1"/>
  <c r="L6303" i="1"/>
  <c r="M5389" i="1"/>
  <c r="M2082" i="1"/>
  <c r="V5939" i="1"/>
  <c r="I7230" i="1"/>
  <c r="M5873" i="1"/>
  <c r="M4716" i="1"/>
  <c r="I273" i="1"/>
  <c r="T252" i="1"/>
  <c r="K1564" i="1"/>
  <c r="F1373" i="1"/>
  <c r="U1545" i="1"/>
  <c r="F1561" i="1"/>
  <c r="I2316" i="1"/>
  <c r="H122" i="1"/>
  <c r="N270" i="1"/>
  <c r="K5856" i="1"/>
  <c r="J427" i="1"/>
  <c r="M8003" i="1"/>
  <c r="I2376" i="1"/>
  <c r="P7870" i="1"/>
  <c r="K469" i="1"/>
  <c r="U7415" i="1"/>
  <c r="T1972" i="1"/>
  <c r="U2760" i="1"/>
  <c r="F3649" i="1"/>
  <c r="V6786" i="1"/>
  <c r="N1796" i="1"/>
  <c r="L8138" i="1"/>
  <c r="H1927" i="1"/>
  <c r="U4318" i="1"/>
  <c r="F81" i="1"/>
  <c r="P3165" i="1"/>
  <c r="L4249" i="1"/>
  <c r="F6356" i="1"/>
  <c r="U1655" i="1"/>
  <c r="J6123" i="1"/>
  <c r="V6871" i="1"/>
  <c r="K1952" i="1"/>
  <c r="N8314" i="1"/>
  <c r="T3096" i="1"/>
  <c r="P5000" i="1"/>
  <c r="F1767" i="1"/>
  <c r="H1762" i="1"/>
  <c r="M1451" i="1"/>
  <c r="I5537" i="1"/>
  <c r="L8333" i="1"/>
  <c r="U4916" i="1"/>
  <c r="P7940" i="1"/>
  <c r="F5958" i="1"/>
  <c r="H5737" i="1"/>
  <c r="N7165" i="1"/>
  <c r="J3974" i="1"/>
  <c r="H1561" i="1"/>
  <c r="K1852" i="1"/>
  <c r="P6410" i="1"/>
  <c r="P6942" i="1"/>
  <c r="F6996" i="1"/>
  <c r="V1195" i="1"/>
  <c r="I1550" i="1"/>
  <c r="K6004" i="1"/>
  <c r="T4308" i="1"/>
  <c r="L7472" i="1"/>
  <c r="H7964" i="1"/>
  <c r="H5443" i="1"/>
  <c r="M4363" i="1"/>
  <c r="K462" i="1"/>
  <c r="T6412" i="1"/>
  <c r="L297" i="1"/>
  <c r="L788" i="1"/>
  <c r="J1671" i="1"/>
  <c r="L5269" i="1"/>
  <c r="I7193" i="1"/>
  <c r="L5910" i="1"/>
  <c r="H4084" i="1"/>
  <c r="K6277" i="1"/>
  <c r="M2220" i="1"/>
  <c r="N6656" i="1"/>
  <c r="V622" i="1"/>
  <c r="I7871" i="1"/>
  <c r="I2732" i="1"/>
  <c r="F5696" i="1"/>
  <c r="U6821" i="1"/>
  <c r="J6406" i="1"/>
  <c r="V4990" i="1"/>
  <c r="I2119" i="1"/>
  <c r="F1591" i="1"/>
  <c r="V8117" i="1"/>
  <c r="V1933" i="1"/>
  <c r="T7971" i="1"/>
  <c r="P1302" i="1"/>
  <c r="N5270" i="1"/>
  <c r="H8254" i="1"/>
  <c r="H4499" i="1"/>
  <c r="M8080" i="1"/>
  <c r="M610" i="1"/>
  <c r="K2331" i="1"/>
  <c r="U7910" i="1"/>
  <c r="M6268" i="1"/>
  <c r="K2888" i="1"/>
  <c r="J4740" i="1"/>
  <c r="F4341" i="1"/>
  <c r="K4573" i="1"/>
  <c r="K3721" i="1"/>
  <c r="M6934" i="1"/>
  <c r="K6827" i="1"/>
  <c r="K960" i="1"/>
  <c r="K1386" i="1"/>
  <c r="K5419" i="1"/>
  <c r="P2723" i="1"/>
  <c r="F5710" i="1"/>
  <c r="V5013" i="1"/>
  <c r="L2741" i="1"/>
  <c r="U7120" i="1"/>
  <c r="N6264" i="1"/>
  <c r="I3649" i="1"/>
  <c r="K4604" i="1"/>
  <c r="K7440" i="1"/>
  <c r="M4713" i="1"/>
  <c r="L5600" i="1"/>
  <c r="M6447" i="1"/>
  <c r="L7110" i="1"/>
  <c r="K5234" i="1"/>
  <c r="I2519" i="1"/>
  <c r="K7030" i="1"/>
  <c r="I1956" i="1"/>
  <c r="N7042" i="1"/>
  <c r="K320" i="1"/>
  <c r="K7857" i="1"/>
  <c r="P2623" i="1"/>
  <c r="T6703" i="1"/>
  <c r="T4928" i="1"/>
  <c r="L2505" i="1"/>
  <c r="U6785" i="1"/>
  <c r="V6539" i="1"/>
  <c r="J3653" i="1"/>
  <c r="L4390" i="1"/>
  <c r="U2642" i="1"/>
  <c r="K5693" i="1"/>
  <c r="P3692" i="1"/>
  <c r="N1677" i="1"/>
  <c r="K5893" i="1"/>
  <c r="K1663" i="1"/>
  <c r="U7091" i="1"/>
  <c r="T8068" i="1"/>
  <c r="I844" i="1"/>
  <c r="U3569" i="1"/>
  <c r="U6783" i="1"/>
  <c r="F6419" i="1"/>
  <c r="K645" i="1"/>
  <c r="L2209" i="1"/>
  <c r="F2671" i="1"/>
  <c r="N3024" i="1"/>
  <c r="J1084" i="1"/>
  <c r="U6244" i="1"/>
  <c r="F3796" i="1"/>
  <c r="U5781" i="1"/>
  <c r="P2721" i="1"/>
  <c r="N1487" i="1"/>
  <c r="P6896" i="1"/>
  <c r="N3369" i="1"/>
  <c r="I2237" i="1"/>
  <c r="L1382" i="1"/>
  <c r="M6947" i="1"/>
  <c r="J3304" i="1"/>
  <c r="U6140" i="1"/>
  <c r="K4608" i="1"/>
  <c r="M236" i="1"/>
  <c r="F1779" i="1"/>
  <c r="L7310" i="1"/>
  <c r="H6833" i="1"/>
  <c r="H463" i="1"/>
  <c r="K2179" i="1"/>
  <c r="H8157" i="1"/>
  <c r="U1898" i="1"/>
  <c r="F1721" i="1"/>
  <c r="N538" i="1"/>
  <c r="J5144" i="1"/>
  <c r="L7533" i="1"/>
  <c r="I4313" i="1"/>
  <c r="N2829" i="1"/>
  <c r="M4995" i="1"/>
  <c r="I620" i="1"/>
  <c r="P2162" i="1"/>
  <c r="P4206" i="1"/>
  <c r="V4470" i="1"/>
  <c r="V2207" i="1"/>
  <c r="P5511" i="1"/>
  <c r="T1060" i="1"/>
  <c r="V3488" i="1"/>
  <c r="K8304" i="1"/>
  <c r="K2582" i="1"/>
  <c r="J7284" i="1"/>
  <c r="L4489" i="1"/>
  <c r="V995" i="1"/>
  <c r="L1142" i="1"/>
  <c r="I5346" i="1"/>
  <c r="T1402" i="1"/>
  <c r="F4229" i="1"/>
  <c r="F2252" i="1"/>
  <c r="U1379" i="1"/>
  <c r="L7875" i="1"/>
  <c r="K1595" i="1"/>
  <c r="P3414" i="1"/>
  <c r="U2836" i="1"/>
  <c r="K602" i="1"/>
  <c r="U3780" i="1"/>
  <c r="J6249" i="1"/>
  <c r="K449" i="1"/>
  <c r="U2822" i="1"/>
  <c r="L2333" i="1"/>
  <c r="H6010" i="1"/>
  <c r="L3803" i="1"/>
  <c r="M7187" i="1"/>
  <c r="L6947" i="1"/>
  <c r="P7896" i="1"/>
  <c r="I5571" i="1"/>
  <c r="U6629" i="1"/>
  <c r="V6032" i="1"/>
  <c r="N5529" i="1"/>
  <c r="V134" i="1"/>
  <c r="P7826" i="1"/>
  <c r="T2830" i="1"/>
  <c r="V7403" i="1"/>
  <c r="N2969" i="1"/>
  <c r="L4072" i="1"/>
  <c r="N5176" i="1"/>
  <c r="K3969" i="1"/>
  <c r="T4541" i="1"/>
  <c r="T1723" i="1"/>
  <c r="M2537" i="1"/>
  <c r="U1878" i="1"/>
  <c r="J4651" i="1"/>
  <c r="N5590" i="1"/>
  <c r="V2637" i="1"/>
  <c r="T8275" i="1"/>
  <c r="J3452" i="1"/>
  <c r="J6628" i="1"/>
  <c r="J6087" i="1"/>
  <c r="V4674" i="1"/>
  <c r="K3343" i="1"/>
  <c r="K615" i="1"/>
  <c r="V3348" i="1"/>
  <c r="K384" i="1"/>
  <c r="K8060" i="1"/>
  <c r="K2329" i="1"/>
  <c r="M3816" i="1"/>
  <c r="J6495" i="1"/>
  <c r="H4789" i="1"/>
  <c r="J245" i="1"/>
  <c r="L1515" i="1"/>
  <c r="N7223" i="1"/>
  <c r="V3680" i="1"/>
  <c r="F7033" i="1"/>
  <c r="M3635" i="1"/>
  <c r="K2074" i="1"/>
  <c r="K5731" i="1"/>
  <c r="L6688" i="1"/>
  <c r="L2315" i="1"/>
  <c r="I7414" i="1"/>
  <c r="K2982" i="1"/>
  <c r="V5080" i="1"/>
  <c r="L7385" i="1"/>
  <c r="K6881" i="1"/>
  <c r="H2884" i="1"/>
  <c r="L8157" i="1"/>
  <c r="N3541" i="1"/>
  <c r="V4636" i="1"/>
  <c r="P6925" i="1"/>
  <c r="J5412" i="1"/>
  <c r="N656" i="1"/>
  <c r="M3713" i="1"/>
  <c r="L6795" i="1"/>
  <c r="U6687" i="1"/>
  <c r="N1599" i="1"/>
  <c r="M1416" i="1"/>
  <c r="T7335" i="1"/>
  <c r="T586" i="1"/>
  <c r="V901" i="1"/>
  <c r="F3833" i="1"/>
  <c r="L5721" i="1"/>
  <c r="P353" i="1"/>
  <c r="J2581" i="1"/>
  <c r="F6323" i="1"/>
  <c r="P3802" i="1"/>
  <c r="V2087" i="1"/>
  <c r="V5643" i="1"/>
  <c r="V7060" i="1"/>
  <c r="V4665" i="1"/>
  <c r="L7083" i="1"/>
  <c r="M12" i="1"/>
  <c r="U112" i="1"/>
  <c r="V143" i="1"/>
  <c r="L6258" i="1"/>
  <c r="M3174" i="1"/>
  <c r="K3003" i="1"/>
  <c r="L6082" i="1"/>
  <c r="V5441" i="1"/>
  <c r="T2034" i="1"/>
  <c r="F4932" i="1"/>
  <c r="P5951" i="1"/>
  <c r="F6622" i="1"/>
  <c r="V1034" i="1"/>
  <c r="F6659" i="1"/>
  <c r="P4690" i="1"/>
  <c r="H5860" i="1"/>
  <c r="N2871" i="1"/>
  <c r="L4255" i="1"/>
  <c r="F6334" i="1"/>
  <c r="V7172" i="1"/>
  <c r="P5262" i="1"/>
  <c r="U1447" i="1"/>
  <c r="L4245" i="1"/>
  <c r="K1373" i="1"/>
  <c r="F6119" i="1"/>
  <c r="K727" i="1"/>
  <c r="J4845" i="1"/>
  <c r="V1250" i="1"/>
  <c r="U3027" i="1"/>
  <c r="L5944" i="1"/>
  <c r="I5543" i="1"/>
  <c r="V645" i="1"/>
  <c r="N4581" i="1"/>
  <c r="H6542" i="1"/>
  <c r="T7390" i="1"/>
  <c r="V7042" i="1"/>
  <c r="J7639" i="1"/>
  <c r="L8043" i="1"/>
  <c r="L8065" i="1"/>
  <c r="N5485" i="1"/>
  <c r="L254" i="1"/>
  <c r="L2877" i="1"/>
  <c r="K2276" i="1"/>
  <c r="L5892" i="1"/>
  <c r="J3293" i="1"/>
  <c r="U2700" i="1"/>
  <c r="K5360" i="1"/>
  <c r="L1708" i="1"/>
  <c r="L1773" i="1"/>
  <c r="L6249" i="1"/>
  <c r="M3031" i="1"/>
  <c r="H6325" i="1"/>
  <c r="P6717" i="1"/>
  <c r="L682" i="1"/>
  <c r="M1030" i="1"/>
  <c r="N1616" i="1"/>
  <c r="V3101" i="1"/>
  <c r="F6351" i="1"/>
  <c r="N6571" i="1"/>
  <c r="L82" i="1"/>
  <c r="F5088" i="1"/>
  <c r="V5961" i="1"/>
  <c r="V4227" i="1"/>
  <c r="J5552" i="1"/>
  <c r="L5783" i="1"/>
  <c r="L658" i="1"/>
  <c r="H2372" i="1"/>
  <c r="V1761" i="1"/>
  <c r="M5496" i="1"/>
  <c r="K5392" i="1"/>
  <c r="F8244" i="1"/>
  <c r="J2048" i="1"/>
  <c r="V1059" i="1"/>
  <c r="L3751" i="1"/>
  <c r="J5559" i="1"/>
  <c r="H4191" i="1"/>
  <c r="K4376" i="1"/>
  <c r="N1504" i="1"/>
  <c r="L5173" i="1"/>
  <c r="P4086" i="1"/>
  <c r="F3633" i="1"/>
  <c r="T1816" i="1"/>
  <c r="K3180" i="1"/>
  <c r="P3237" i="1"/>
  <c r="L4487" i="1"/>
  <c r="K4867" i="1"/>
  <c r="K686" i="1"/>
  <c r="K804" i="1"/>
  <c r="U3060" i="1"/>
  <c r="N8290" i="1"/>
  <c r="L4775" i="1"/>
  <c r="K6306" i="1"/>
  <c r="H4301" i="1"/>
  <c r="J4137" i="1"/>
  <c r="I825" i="1"/>
  <c r="T1244" i="1"/>
  <c r="I4233" i="1"/>
  <c r="T6964" i="1"/>
  <c r="M5003" i="1"/>
  <c r="H4345" i="1"/>
  <c r="V5248" i="1"/>
  <c r="J5089" i="1"/>
  <c r="F1187" i="1"/>
  <c r="J4944" i="1"/>
  <c r="L2101" i="1"/>
  <c r="V2227" i="1"/>
  <c r="L6729" i="1"/>
  <c r="I3337" i="1"/>
  <c r="H6886" i="1"/>
  <c r="N289" i="1"/>
  <c r="F6105" i="1"/>
  <c r="J1841" i="1"/>
  <c r="V4476" i="1"/>
  <c r="L1351" i="1"/>
  <c r="K2175" i="1"/>
  <c r="L4320" i="1"/>
  <c r="M3671" i="1"/>
  <c r="L4683" i="1"/>
  <c r="M2138" i="1"/>
  <c r="N84" i="1"/>
  <c r="N1800" i="1"/>
  <c r="T3153" i="1"/>
  <c r="F1935" i="1"/>
  <c r="P1635" i="1"/>
  <c r="H3965" i="1"/>
  <c r="F7044" i="1"/>
  <c r="L1502" i="1"/>
  <c r="U7066" i="1"/>
  <c r="L2081" i="1"/>
  <c r="U4936" i="1"/>
  <c r="P3106" i="1"/>
  <c r="K7855" i="1"/>
  <c r="U1867" i="1"/>
  <c r="L5064" i="1"/>
  <c r="K2543" i="1"/>
  <c r="P8225" i="1"/>
  <c r="H5664" i="1"/>
  <c r="L6435" i="1"/>
  <c r="K8247" i="1"/>
  <c r="H1275" i="1"/>
  <c r="F1282" i="1"/>
  <c r="P3730" i="1"/>
  <c r="U4125" i="1"/>
  <c r="K6640" i="1"/>
  <c r="K2097" i="1"/>
  <c r="H6776" i="1"/>
  <c r="I6329" i="1"/>
  <c r="F4396" i="1"/>
  <c r="J7349" i="1"/>
  <c r="L155" i="1"/>
  <c r="F810" i="1"/>
  <c r="N3498" i="1"/>
  <c r="J2943" i="1"/>
  <c r="K771" i="1"/>
  <c r="J2714" i="1"/>
  <c r="I5413" i="1"/>
  <c r="K4237" i="1"/>
  <c r="M2478" i="1"/>
  <c r="F2371" i="1"/>
  <c r="L6324" i="1"/>
  <c r="N6344" i="1"/>
  <c r="I7934" i="1"/>
  <c r="N4932" i="1"/>
  <c r="J4008" i="1"/>
  <c r="L2179" i="1"/>
  <c r="P701" i="1"/>
  <c r="K5719" i="1"/>
  <c r="U2496" i="1"/>
  <c r="J187" i="1"/>
  <c r="M7109" i="1"/>
  <c r="P3888" i="1"/>
  <c r="L1317" i="1"/>
  <c r="T5261" i="1"/>
  <c r="L2165" i="1"/>
  <c r="P1301" i="1"/>
  <c r="K5253" i="1"/>
  <c r="P5694" i="1"/>
  <c r="M6511" i="1"/>
  <c r="J6685" i="1"/>
  <c r="N6584" i="1"/>
  <c r="V7945" i="1"/>
  <c r="M6785" i="1"/>
  <c r="I5078" i="1"/>
  <c r="L1646" i="1"/>
  <c r="V6227" i="1"/>
  <c r="U1931" i="1"/>
  <c r="F7520" i="1"/>
  <c r="K5749" i="1"/>
  <c r="L472" i="1"/>
  <c r="L454" i="1"/>
  <c r="V999" i="1"/>
  <c r="L6294" i="1"/>
  <c r="V7568" i="1"/>
  <c r="P6135" i="1"/>
  <c r="M6290" i="1"/>
  <c r="T5908" i="1"/>
  <c r="V4458" i="1"/>
  <c r="F6109" i="1"/>
  <c r="V8034" i="1"/>
  <c r="M1495" i="1"/>
  <c r="K8122" i="1"/>
  <c r="V8175" i="1"/>
  <c r="I1209" i="1"/>
  <c r="J5094" i="1"/>
  <c r="U7984" i="1"/>
  <c r="K3263" i="1"/>
  <c r="T4603" i="1"/>
  <c r="T7553" i="1"/>
  <c r="H2209" i="1"/>
  <c r="U239" i="1"/>
  <c r="M6016" i="1"/>
  <c r="H2936" i="1"/>
  <c r="L1473" i="1"/>
  <c r="M6815" i="1"/>
  <c r="I1807" i="1"/>
  <c r="T5307" i="1"/>
  <c r="I1001" i="1"/>
  <c r="L7387" i="1"/>
  <c r="K4794" i="1"/>
  <c r="I3602" i="1"/>
  <c r="T3417" i="1"/>
  <c r="J7279" i="1"/>
  <c r="L935" i="1"/>
  <c r="L2613" i="1"/>
  <c r="T3235" i="1"/>
  <c r="H3190" i="1"/>
  <c r="V3174" i="1"/>
  <c r="N66" i="1"/>
  <c r="L300" i="1"/>
  <c r="P1619" i="1"/>
  <c r="H7960" i="1"/>
  <c r="U5331" i="1"/>
  <c r="N613" i="1"/>
  <c r="M7612" i="1"/>
  <c r="K4212" i="1"/>
  <c r="N2014" i="1"/>
  <c r="L4754" i="1"/>
  <c r="L8010" i="1"/>
  <c r="L3353" i="1"/>
  <c r="M2912" i="1"/>
  <c r="U46" i="1"/>
  <c r="L6516" i="1"/>
  <c r="L3056" i="1"/>
  <c r="T3043" i="1"/>
  <c r="L3837" i="1"/>
  <c r="K8250" i="1"/>
  <c r="V1918" i="1"/>
  <c r="K7436" i="1"/>
  <c r="I185" i="1"/>
  <c r="M6036" i="1"/>
  <c r="T4104" i="1"/>
  <c r="L1359" i="1"/>
  <c r="V2377" i="1"/>
  <c r="L3322" i="1"/>
  <c r="H1010" i="1"/>
  <c r="I3167" i="1"/>
  <c r="J94" i="1"/>
  <c r="U5291" i="1"/>
  <c r="U4785" i="1"/>
  <c r="M3309" i="1"/>
  <c r="J6098" i="1"/>
  <c r="I5871" i="1"/>
  <c r="V5626" i="1"/>
  <c r="L4060" i="1"/>
  <c r="T2501" i="1"/>
  <c r="L5254" i="1"/>
  <c r="I7466" i="1"/>
  <c r="V2436" i="1"/>
  <c r="U5561" i="1"/>
  <c r="V4253" i="1"/>
  <c r="I5926" i="1"/>
  <c r="F3787" i="1"/>
  <c r="U8281" i="1"/>
  <c r="V4749" i="1"/>
  <c r="K4381" i="1"/>
  <c r="J7086" i="1"/>
  <c r="H2821" i="1"/>
  <c r="T3134" i="1"/>
  <c r="T1622" i="1"/>
  <c r="J3270" i="1"/>
  <c r="K5665" i="1"/>
  <c r="L2415" i="1"/>
  <c r="P7257" i="1"/>
  <c r="L2909" i="1"/>
  <c r="J6246" i="1"/>
  <c r="F8159" i="1"/>
  <c r="M6776" i="1"/>
  <c r="T6598" i="1"/>
  <c r="L6036" i="1"/>
  <c r="I7920" i="1"/>
  <c r="P4961" i="1"/>
  <c r="I5541" i="1"/>
  <c r="K5967" i="1"/>
  <c r="M1756" i="1"/>
  <c r="V6980" i="1"/>
  <c r="L6868" i="1"/>
  <c r="U6055" i="1"/>
  <c r="L4495" i="1"/>
  <c r="J1065" i="1"/>
  <c r="F4172" i="1"/>
  <c r="I792" i="1"/>
  <c r="J2835" i="1"/>
  <c r="U4589" i="1"/>
  <c r="H1357" i="1"/>
  <c r="T3234" i="1"/>
  <c r="H1767" i="1"/>
  <c r="L8294" i="1"/>
  <c r="H4995" i="1"/>
  <c r="H372" i="1"/>
  <c r="N5897" i="1"/>
  <c r="L6945" i="1"/>
  <c r="M856" i="1"/>
  <c r="L5079" i="1"/>
  <c r="K357" i="1"/>
  <c r="I2377" i="1"/>
  <c r="P3072" i="1"/>
  <c r="K6838" i="1"/>
  <c r="P6725" i="1"/>
  <c r="K2805" i="1"/>
  <c r="L3712" i="1"/>
  <c r="N6791" i="1"/>
  <c r="L579" i="1"/>
  <c r="L4138" i="1"/>
  <c r="U559" i="1"/>
  <c r="U4690" i="1"/>
  <c r="N3099" i="1"/>
  <c r="K7269" i="1"/>
  <c r="J2328" i="1"/>
  <c r="L674" i="1"/>
  <c r="H2799" i="1"/>
  <c r="P2449" i="1"/>
  <c r="I5106" i="1"/>
  <c r="M1379" i="1"/>
  <c r="F1789" i="1"/>
  <c r="M4569" i="1"/>
  <c r="K5718" i="1"/>
  <c r="K7190" i="1"/>
  <c r="N5860" i="1"/>
  <c r="L281" i="1"/>
  <c r="M5775" i="1"/>
  <c r="V5108" i="1"/>
  <c r="L1526" i="1"/>
  <c r="K6374" i="1"/>
  <c r="V3280" i="1"/>
  <c r="K4080" i="1"/>
  <c r="L7547" i="1"/>
  <c r="L1924" i="1"/>
  <c r="F2041" i="1"/>
  <c r="H7103" i="1"/>
  <c r="F1496" i="1"/>
  <c r="J6827" i="1"/>
  <c r="J5660" i="1"/>
  <c r="U1125" i="1"/>
  <c r="F8228" i="1"/>
  <c r="I5406" i="1"/>
  <c r="I1218" i="1"/>
  <c r="L6954" i="1"/>
  <c r="T8073" i="1"/>
  <c r="U5150" i="1"/>
  <c r="P417" i="1"/>
  <c r="L5282" i="1"/>
  <c r="N3375" i="1"/>
  <c r="M6717" i="1"/>
  <c r="M2245" i="1"/>
  <c r="I3993" i="1"/>
  <c r="U7440" i="1"/>
  <c r="P611" i="1"/>
  <c r="J7125" i="1"/>
  <c r="L8205" i="1"/>
  <c r="T3957" i="1"/>
  <c r="T4129" i="1"/>
  <c r="K2382" i="1"/>
  <c r="H5144" i="1"/>
  <c r="K2412" i="1"/>
  <c r="I609" i="1"/>
  <c r="V5439" i="1"/>
  <c r="T2253" i="1"/>
  <c r="N2989" i="1"/>
  <c r="K6747" i="1"/>
  <c r="V7953" i="1"/>
  <c r="T7282" i="1"/>
  <c r="K5506" i="1"/>
  <c r="I3165" i="1"/>
  <c r="K2611" i="1"/>
  <c r="U3948" i="1"/>
  <c r="H6710" i="1"/>
  <c r="P6550" i="1"/>
  <c r="H101" i="1"/>
  <c r="I3451" i="1"/>
  <c r="K6221" i="1"/>
  <c r="J2971" i="1"/>
  <c r="K5938" i="1"/>
  <c r="K814" i="1"/>
  <c r="L3029" i="1"/>
  <c r="M2683" i="1"/>
  <c r="N5395" i="1"/>
  <c r="K8255" i="1"/>
  <c r="L5724" i="1"/>
  <c r="P7044" i="1"/>
  <c r="I5808" i="1"/>
  <c r="L7570" i="1"/>
  <c r="I1899" i="1"/>
  <c r="V2464" i="1"/>
  <c r="K5994" i="1"/>
  <c r="U2852" i="1"/>
  <c r="J1368" i="1"/>
  <c r="I6193" i="1"/>
  <c r="F6015" i="1"/>
  <c r="M6696" i="1"/>
  <c r="K2132" i="1"/>
  <c r="L6030" i="1"/>
  <c r="N6715" i="1"/>
  <c r="K7925" i="1"/>
  <c r="K7129" i="1"/>
  <c r="L2286" i="1"/>
  <c r="J2215" i="1"/>
  <c r="M5871" i="1"/>
  <c r="J7468" i="1"/>
  <c r="M3497" i="1"/>
  <c r="M5101" i="1"/>
  <c r="I2008" i="1"/>
  <c r="K2286" i="1"/>
  <c r="U3729" i="1"/>
  <c r="M6365" i="1"/>
  <c r="H124" i="1"/>
  <c r="K5873" i="1"/>
  <c r="H6897" i="1"/>
  <c r="M5829" i="1"/>
  <c r="F6630" i="1"/>
  <c r="K4026" i="1"/>
  <c r="I6443" i="1"/>
  <c r="L5575" i="1"/>
  <c r="H2838" i="1"/>
  <c r="K1523" i="1"/>
  <c r="J5534" i="1"/>
  <c r="P5044" i="1"/>
  <c r="K4763" i="1"/>
  <c r="F263" i="1"/>
  <c r="U2771" i="1"/>
  <c r="V5879" i="1"/>
  <c r="M5524" i="1"/>
  <c r="F7893" i="1"/>
  <c r="M4657" i="1"/>
  <c r="L1236" i="1"/>
  <c r="I1595" i="1"/>
  <c r="K6875" i="1"/>
  <c r="V8167" i="1"/>
  <c r="J1880" i="1"/>
  <c r="K4093" i="1"/>
  <c r="V6102" i="1"/>
  <c r="M6606" i="1"/>
  <c r="J670" i="1"/>
  <c r="F1881" i="1"/>
  <c r="F6481" i="1"/>
  <c r="P109" i="1"/>
  <c r="L7425" i="1"/>
  <c r="N4138" i="1"/>
  <c r="K6093" i="1"/>
  <c r="K471" i="1"/>
  <c r="L3672" i="1"/>
  <c r="H4140" i="1"/>
  <c r="I6979" i="1"/>
  <c r="V3526" i="1"/>
  <c r="V7553" i="1"/>
  <c r="H302" i="1"/>
  <c r="T7433" i="1"/>
  <c r="M7392" i="1"/>
  <c r="K478" i="1"/>
  <c r="J2674" i="1"/>
  <c r="I5846" i="1"/>
  <c r="L1438" i="1"/>
  <c r="M1284" i="1"/>
  <c r="K5580" i="1"/>
  <c r="U7997" i="1"/>
  <c r="H4205" i="1"/>
  <c r="H3561" i="1"/>
  <c r="K6198" i="1"/>
  <c r="V7979" i="1"/>
  <c r="M5205" i="1"/>
  <c r="F4367" i="1"/>
  <c r="L71" i="1"/>
  <c r="K8197" i="1"/>
  <c r="M381" i="1"/>
  <c r="L5067" i="1"/>
  <c r="K1428" i="1"/>
  <c r="I6394" i="1"/>
  <c r="V3421" i="1"/>
  <c r="U100" i="1"/>
  <c r="P562" i="1"/>
  <c r="F5605" i="1"/>
  <c r="M2225" i="1"/>
  <c r="V960" i="1"/>
  <c r="U5235" i="1"/>
  <c r="T6819" i="1"/>
  <c r="N588" i="1"/>
  <c r="H7924" i="1"/>
  <c r="J6032" i="1"/>
  <c r="K4451" i="1"/>
  <c r="M4032" i="1"/>
  <c r="V1115" i="1"/>
  <c r="L753" i="1"/>
  <c r="P5081" i="1"/>
  <c r="L7415" i="1"/>
  <c r="P3844" i="1"/>
  <c r="L2114" i="1"/>
  <c r="V6167" i="1"/>
  <c r="F5672" i="1"/>
  <c r="P7937" i="1"/>
  <c r="L3461" i="1"/>
  <c r="V6224" i="1"/>
  <c r="K5523" i="1"/>
  <c r="F7132" i="1"/>
  <c r="T3189" i="1"/>
  <c r="T5812" i="1"/>
  <c r="M4816" i="1"/>
  <c r="L8297" i="1"/>
  <c r="T4287" i="1"/>
  <c r="U4266" i="1"/>
  <c r="F2871" i="1"/>
  <c r="L3143" i="1"/>
  <c r="K6130" i="1"/>
  <c r="P41" i="1"/>
  <c r="L3135" i="1"/>
  <c r="L7923" i="1"/>
  <c r="K1866" i="1"/>
  <c r="H2677" i="1"/>
  <c r="T3554" i="1"/>
  <c r="M2648" i="1"/>
  <c r="P6595" i="1"/>
  <c r="H6062" i="1"/>
  <c r="L3995" i="1"/>
  <c r="L3993" i="1"/>
  <c r="J6421" i="1"/>
  <c r="J5289" i="1"/>
  <c r="N1547" i="1"/>
  <c r="M7953" i="1"/>
  <c r="H375" i="1"/>
  <c r="L140" i="1"/>
  <c r="L462" i="1"/>
  <c r="K859" i="1"/>
  <c r="L3465" i="1"/>
  <c r="U2130" i="1"/>
  <c r="L7269" i="1"/>
  <c r="P4551" i="1"/>
  <c r="P4369" i="1"/>
  <c r="N4862" i="1"/>
  <c r="H2638" i="1"/>
  <c r="P2024" i="1"/>
  <c r="P186" i="1"/>
  <c r="T979" i="1"/>
  <c r="H8201" i="1"/>
  <c r="I4522" i="1"/>
  <c r="L1352" i="1"/>
  <c r="P7341" i="1"/>
  <c r="P5151" i="1"/>
  <c r="L8291" i="1"/>
  <c r="L2352" i="1"/>
  <c r="K6197" i="1"/>
  <c r="L6034" i="1"/>
  <c r="L2676" i="1"/>
  <c r="L1676" i="1"/>
  <c r="I7205" i="1"/>
  <c r="H5277" i="1"/>
  <c r="F2848" i="1"/>
  <c r="I2748" i="1"/>
  <c r="U5077" i="1"/>
  <c r="U1450" i="1"/>
  <c r="L2787" i="1"/>
  <c r="K3686" i="1"/>
  <c r="T1515" i="1"/>
  <c r="M6750" i="1"/>
  <c r="V6234" i="1"/>
  <c r="H6916" i="1"/>
  <c r="K3130" i="1"/>
  <c r="K395" i="1"/>
  <c r="P7309" i="1"/>
  <c r="K4350" i="1"/>
  <c r="M373" i="1"/>
  <c r="K8283" i="1"/>
  <c r="T2304" i="1"/>
  <c r="V2695" i="1"/>
  <c r="H3595" i="1"/>
  <c r="N1491" i="1"/>
  <c r="L119" i="1"/>
  <c r="N4185" i="1"/>
  <c r="J333" i="1"/>
  <c r="P7332" i="1"/>
  <c r="J2031" i="1"/>
  <c r="T4990" i="1"/>
  <c r="I2053" i="1"/>
  <c r="L3670" i="1"/>
  <c r="M4444" i="1"/>
  <c r="J2718" i="1"/>
  <c r="P3" i="1"/>
  <c r="M1292" i="1"/>
  <c r="K5544" i="1"/>
  <c r="L3456" i="1"/>
  <c r="L2933" i="1"/>
  <c r="U7354" i="1"/>
  <c r="M5877" i="1"/>
  <c r="K5107" i="1"/>
  <c r="L3560" i="1"/>
  <c r="M6445" i="1"/>
  <c r="U3738" i="1"/>
  <c r="M6846" i="1"/>
  <c r="J5508" i="1"/>
  <c r="H3277" i="1"/>
  <c r="H235" i="1"/>
  <c r="K2730" i="1"/>
  <c r="V5543" i="1"/>
  <c r="F5011" i="1"/>
  <c r="K3909" i="1"/>
  <c r="N6738" i="1"/>
  <c r="N2132" i="1"/>
  <c r="L4809" i="1"/>
  <c r="K5221" i="1"/>
  <c r="L2118" i="1"/>
  <c r="H5751" i="1"/>
  <c r="U3986" i="1"/>
  <c r="I39" i="1"/>
  <c r="K7395" i="1"/>
  <c r="L6423" i="1"/>
  <c r="K3754" i="1"/>
  <c r="T2808" i="1"/>
  <c r="V6766" i="1"/>
  <c r="P1300" i="1"/>
  <c r="N3911" i="1"/>
  <c r="T35" i="1"/>
  <c r="L79" i="1"/>
  <c r="I6034" i="1"/>
  <c r="J3109" i="1"/>
  <c r="H6445" i="1"/>
  <c r="P3741" i="1"/>
  <c r="N684" i="1"/>
  <c r="U4394" i="1"/>
  <c r="I6658" i="1"/>
  <c r="F4714" i="1"/>
  <c r="N3263" i="1"/>
  <c r="J7412" i="1"/>
  <c r="M2479" i="1"/>
  <c r="P2505" i="1"/>
  <c r="I1348" i="1"/>
  <c r="K62" i="1"/>
  <c r="K2907" i="1"/>
  <c r="K3864" i="1"/>
  <c r="L2693" i="1"/>
  <c r="H6609" i="1"/>
  <c r="K1756" i="1"/>
  <c r="V2554" i="1"/>
  <c r="K4211" i="1"/>
  <c r="T7935" i="1"/>
  <c r="J6083" i="1"/>
  <c r="I4129" i="1"/>
  <c r="N3180" i="1"/>
  <c r="L4713" i="1"/>
  <c r="V2543" i="1"/>
  <c r="K2683" i="1"/>
  <c r="T2268" i="1"/>
  <c r="P6458" i="1"/>
  <c r="J282" i="1"/>
  <c r="N1360" i="1"/>
  <c r="P2115" i="1"/>
  <c r="L2576" i="1"/>
  <c r="K4204" i="1"/>
  <c r="N6599" i="1"/>
  <c r="H2538" i="1"/>
  <c r="F7391" i="1"/>
  <c r="K803" i="1"/>
  <c r="K7234" i="1"/>
  <c r="P4548" i="1"/>
  <c r="U7384" i="1"/>
  <c r="V1103" i="1"/>
  <c r="P4751" i="1"/>
  <c r="U6994" i="1"/>
  <c r="P6009" i="1"/>
  <c r="H7119" i="1"/>
  <c r="L4561" i="1"/>
  <c r="K2003" i="1"/>
  <c r="H2866" i="1"/>
  <c r="U7088" i="1"/>
  <c r="N1279" i="1"/>
  <c r="P7192" i="1"/>
  <c r="V1869" i="1"/>
  <c r="U3681" i="1"/>
  <c r="L4831" i="1"/>
  <c r="F4594" i="1"/>
  <c r="H5433" i="1"/>
  <c r="V2542" i="1"/>
  <c r="L6936" i="1"/>
  <c r="H3955" i="1"/>
  <c r="I4316" i="1"/>
  <c r="K3829" i="1"/>
  <c r="H1464" i="1"/>
  <c r="T3373" i="1"/>
  <c r="L6410" i="1"/>
  <c r="J2089" i="1"/>
  <c r="N5324" i="1"/>
  <c r="J8348" i="1"/>
  <c r="M2065" i="1"/>
  <c r="N172" i="1"/>
  <c r="F6692" i="1"/>
  <c r="N2042" i="1"/>
  <c r="N6016" i="1"/>
  <c r="N4004" i="1"/>
  <c r="N3775" i="1"/>
  <c r="T1636" i="1"/>
  <c r="K6154" i="1"/>
  <c r="P2642" i="1"/>
  <c r="L6569" i="1"/>
  <c r="F5548" i="1"/>
  <c r="F3517" i="1"/>
  <c r="V3124" i="1"/>
  <c r="K4952" i="1"/>
  <c r="M41" i="1"/>
  <c r="L1225" i="1"/>
  <c r="L2789" i="1"/>
  <c r="L781" i="1"/>
  <c r="K946" i="1"/>
  <c r="U4651" i="1"/>
  <c r="N4810" i="1"/>
  <c r="L6971" i="1"/>
  <c r="J2941" i="1"/>
  <c r="I862" i="1"/>
  <c r="J4221" i="1"/>
  <c r="N5828" i="1"/>
  <c r="T5102" i="1"/>
  <c r="V2492" i="1"/>
  <c r="K944" i="1"/>
  <c r="T2543" i="1"/>
  <c r="L3164" i="1"/>
  <c r="L5241" i="1"/>
  <c r="P4249" i="1"/>
  <c r="I3034" i="1"/>
  <c r="J5402" i="1"/>
  <c r="P355" i="1"/>
  <c r="J6048" i="1"/>
  <c r="M2015" i="1"/>
  <c r="H170" i="1"/>
  <c r="L5208" i="1"/>
  <c r="F6550" i="1"/>
  <c r="L7147" i="1"/>
  <c r="T5305" i="1"/>
  <c r="V4161" i="1"/>
  <c r="K6302" i="1"/>
  <c r="N170" i="1"/>
  <c r="L7348" i="1"/>
  <c r="I2331" i="1"/>
  <c r="P8011" i="1"/>
  <c r="H3675" i="1"/>
  <c r="L7298" i="1"/>
  <c r="T7883" i="1"/>
  <c r="L7152" i="1"/>
  <c r="T1514" i="1"/>
  <c r="V233" i="1"/>
  <c r="T4142" i="1"/>
  <c r="L7489" i="1"/>
  <c r="K7232" i="1"/>
  <c r="N754" i="1"/>
  <c r="K6018" i="1"/>
  <c r="K5195" i="1"/>
  <c r="F434" i="1"/>
  <c r="J5781" i="1"/>
  <c r="U4130" i="1"/>
  <c r="F3593" i="1"/>
  <c r="K4050" i="1"/>
  <c r="L6788" i="1"/>
  <c r="L6204" i="1"/>
  <c r="P3718" i="1"/>
  <c r="M3625" i="1"/>
  <c r="V2421" i="1"/>
  <c r="T1493" i="1"/>
  <c r="V6640" i="1"/>
  <c r="L2244" i="1"/>
  <c r="K3964" i="1"/>
  <c r="K1319" i="1"/>
  <c r="U985" i="1"/>
  <c r="T7056" i="1"/>
  <c r="K4330" i="1"/>
  <c r="L2569" i="1"/>
  <c r="K5905" i="1"/>
  <c r="I3033" i="1"/>
  <c r="H1385" i="1"/>
  <c r="K7319" i="1"/>
  <c r="J5813" i="1"/>
  <c r="K1786" i="1"/>
  <c r="U7244" i="1"/>
  <c r="P8179" i="1"/>
  <c r="V7221" i="1"/>
  <c r="K4564" i="1"/>
  <c r="K115" i="1"/>
  <c r="T8210" i="1"/>
  <c r="N7992" i="1"/>
  <c r="L4849" i="1"/>
  <c r="L8240" i="1"/>
  <c r="U3049" i="1"/>
  <c r="N2351" i="1"/>
  <c r="M3832" i="1"/>
  <c r="I4369" i="1"/>
  <c r="N743" i="1"/>
  <c r="J3826" i="1"/>
  <c r="P1548" i="1"/>
  <c r="T4261" i="1"/>
  <c r="H3419" i="1"/>
  <c r="M5554" i="1"/>
  <c r="P1391" i="1"/>
  <c r="T196" i="1"/>
  <c r="H5508" i="1"/>
  <c r="H4809" i="1"/>
  <c r="P6127" i="1"/>
  <c r="I6944" i="1"/>
  <c r="U2078" i="1"/>
  <c r="F2276" i="1"/>
  <c r="M2503" i="1"/>
  <c r="K2441" i="1"/>
  <c r="J5907" i="1"/>
  <c r="H8267" i="1"/>
  <c r="K2799" i="1"/>
  <c r="I6250" i="1"/>
  <c r="L5101" i="1"/>
  <c r="F1048" i="1"/>
  <c r="H3630" i="1"/>
  <c r="U5580" i="1"/>
  <c r="H3524" i="1"/>
  <c r="V1724" i="1"/>
  <c r="P7880" i="1"/>
  <c r="L6544" i="1"/>
  <c r="P7055" i="1"/>
  <c r="M1529" i="1"/>
  <c r="I4730" i="1"/>
  <c r="L5874" i="1"/>
  <c r="L5823" i="1"/>
  <c r="V7235" i="1"/>
  <c r="P3821" i="1"/>
  <c r="P6082" i="1"/>
  <c r="U4428" i="1"/>
  <c r="J8030" i="1"/>
  <c r="T6083" i="1"/>
  <c r="N8287" i="1"/>
  <c r="P7366" i="1"/>
  <c r="I5857" i="1"/>
  <c r="U4466" i="1"/>
  <c r="M5479" i="1"/>
  <c r="N6535" i="1"/>
  <c r="H6878" i="1"/>
  <c r="M5007" i="1"/>
  <c r="J7322" i="1"/>
  <c r="H7040" i="1"/>
  <c r="K636" i="1"/>
  <c r="F3507" i="1"/>
  <c r="T5675" i="1"/>
  <c r="P2537" i="1"/>
  <c r="L5926" i="1"/>
  <c r="K7516" i="1"/>
  <c r="L936" i="1"/>
  <c r="V6538" i="1"/>
  <c r="K346" i="1"/>
  <c r="V318" i="1"/>
  <c r="L5080" i="1"/>
  <c r="V3677" i="1"/>
  <c r="J1075" i="1"/>
  <c r="N6646" i="1"/>
  <c r="F7550" i="1"/>
  <c r="H5297" i="1"/>
  <c r="H8068" i="1"/>
  <c r="L8239" i="1"/>
  <c r="K7912" i="1"/>
  <c r="K2162" i="1"/>
  <c r="J5902" i="1"/>
  <c r="H3176" i="1"/>
  <c r="I4139" i="1"/>
  <c r="I8261" i="1"/>
  <c r="K4846" i="1"/>
  <c r="V7243" i="1"/>
  <c r="K1465" i="1"/>
  <c r="H6294" i="1"/>
  <c r="N6084" i="1"/>
  <c r="I6120" i="1"/>
  <c r="L2024" i="1"/>
  <c r="K7815" i="1"/>
  <c r="V2562" i="1"/>
  <c r="P969" i="1"/>
  <c r="T2752" i="1"/>
  <c r="T3729" i="1"/>
  <c r="T6473" i="1"/>
  <c r="T3097" i="1"/>
  <c r="K318" i="1"/>
  <c r="V1459" i="1"/>
  <c r="V4178" i="1"/>
  <c r="K3058" i="1"/>
  <c r="M1192" i="1"/>
  <c r="U180" i="1"/>
  <c r="L782" i="1"/>
  <c r="V3799" i="1"/>
  <c r="V6864" i="1"/>
  <c r="J3725" i="1"/>
  <c r="L2310" i="1"/>
  <c r="P7608" i="1"/>
  <c r="U1505" i="1"/>
  <c r="T8074" i="1"/>
  <c r="F88" i="1"/>
  <c r="L958" i="1"/>
  <c r="I7364" i="1"/>
  <c r="J7974" i="1"/>
  <c r="H5529" i="1"/>
  <c r="H4894" i="1"/>
  <c r="J2148" i="1"/>
  <c r="F5239" i="1"/>
  <c r="K6941" i="1"/>
  <c r="I4226" i="1"/>
  <c r="K2978" i="1"/>
  <c r="M1750" i="1"/>
  <c r="L5954" i="1"/>
  <c r="L51" i="1"/>
  <c r="H4796" i="1"/>
  <c r="N2124" i="1"/>
  <c r="T3290" i="1"/>
  <c r="P4322" i="1"/>
  <c r="K3122" i="1"/>
  <c r="K1905" i="1"/>
  <c r="F7854" i="1"/>
  <c r="H2592" i="1"/>
  <c r="L3385" i="1"/>
  <c r="P3314" i="1"/>
  <c r="P532" i="1"/>
  <c r="P4361" i="1"/>
  <c r="L3755" i="1"/>
  <c r="K3034" i="1"/>
  <c r="F804" i="1"/>
  <c r="U4587" i="1"/>
  <c r="V6454" i="1"/>
  <c r="H6280" i="1"/>
  <c r="F6114" i="1"/>
  <c r="U4232" i="1"/>
  <c r="J1453" i="1"/>
  <c r="K2980" i="1"/>
  <c r="L2325" i="1"/>
  <c r="L6395" i="1"/>
  <c r="H1195" i="1"/>
  <c r="K6841" i="1"/>
  <c r="V7239" i="1"/>
  <c r="H1502" i="1"/>
  <c r="P410" i="1"/>
  <c r="M2661" i="1"/>
  <c r="T3882" i="1"/>
  <c r="N7459" i="1"/>
  <c r="L1759" i="1"/>
  <c r="V1087" i="1"/>
  <c r="K4892" i="1"/>
  <c r="M7922" i="1"/>
  <c r="N4167" i="1"/>
  <c r="I6280" i="1"/>
  <c r="H25" i="1"/>
  <c r="V7915" i="1"/>
  <c r="J4625" i="1"/>
  <c r="F6145" i="1"/>
  <c r="T7234" i="1"/>
  <c r="K13" i="1"/>
  <c r="U3356" i="1"/>
  <c r="K2833" i="1"/>
  <c r="M6824" i="1"/>
  <c r="P8316" i="1"/>
  <c r="K5212" i="1"/>
  <c r="V5657" i="1"/>
  <c r="H6295" i="1"/>
  <c r="M5713" i="1"/>
  <c r="T2222" i="1"/>
  <c r="K1478" i="1"/>
  <c r="K5944" i="1"/>
  <c r="N2729" i="1"/>
  <c r="K1771" i="1"/>
  <c r="I3528" i="1"/>
  <c r="V3130" i="1"/>
  <c r="K7128" i="1"/>
  <c r="H4583" i="1"/>
  <c r="T7480" i="1"/>
  <c r="K3781" i="1"/>
  <c r="U6145" i="1"/>
  <c r="M2641" i="1"/>
  <c r="L8107" i="1"/>
  <c r="T3574" i="1"/>
  <c r="M1245" i="1"/>
  <c r="K928" i="1"/>
  <c r="I2266" i="1"/>
  <c r="V1164" i="1"/>
  <c r="F6842" i="1"/>
  <c r="J6292" i="1"/>
  <c r="T4671" i="1"/>
  <c r="F1622" i="1"/>
  <c r="L4162" i="1"/>
  <c r="N5610" i="1"/>
  <c r="V3024" i="1"/>
  <c r="I5292" i="1"/>
  <c r="U2821" i="1"/>
  <c r="P420" i="1"/>
  <c r="U5198" i="1"/>
  <c r="V3420" i="1"/>
  <c r="I2427" i="1"/>
  <c r="T8345" i="1"/>
  <c r="H4403" i="1"/>
  <c r="L4586" i="1"/>
  <c r="K8201" i="1"/>
  <c r="I3074" i="1"/>
  <c r="U4560" i="1"/>
  <c r="M3307" i="1"/>
  <c r="K4611" i="1"/>
  <c r="V505" i="1"/>
  <c r="F3336" i="1"/>
  <c r="M6261" i="1"/>
  <c r="T1813" i="1"/>
  <c r="U1288" i="1"/>
  <c r="M2456" i="1"/>
  <c r="T2123" i="1"/>
  <c r="L2478" i="1"/>
  <c r="U1152" i="1"/>
  <c r="T3291" i="1"/>
  <c r="T4109" i="1"/>
  <c r="H5675" i="1"/>
  <c r="P5735" i="1"/>
  <c r="F2590" i="1"/>
  <c r="H5759" i="1"/>
  <c r="I6102" i="1"/>
  <c r="F297" i="1"/>
  <c r="U6905" i="1"/>
  <c r="F2047" i="1"/>
  <c r="K5114" i="1"/>
  <c r="L4916" i="1"/>
  <c r="U4723" i="1"/>
  <c r="T1318" i="1"/>
  <c r="K4875" i="1"/>
  <c r="U3032" i="1"/>
  <c r="L1920" i="1"/>
  <c r="I6800" i="1"/>
  <c r="L8142" i="1"/>
  <c r="P1179" i="1"/>
  <c r="I5813" i="1"/>
  <c r="K5836" i="1"/>
  <c r="U4274" i="1"/>
  <c r="P3897" i="1"/>
  <c r="U201" i="1"/>
  <c r="H2023" i="1"/>
  <c r="N692" i="1"/>
  <c r="U6406" i="1"/>
  <c r="I2829" i="1"/>
  <c r="H698" i="1"/>
  <c r="M5049" i="1"/>
  <c r="K3815" i="1"/>
  <c r="P7686" i="1"/>
  <c r="L2427" i="1"/>
  <c r="J7826" i="1"/>
  <c r="J3441" i="1"/>
  <c r="M2495" i="1"/>
  <c r="V5995" i="1"/>
  <c r="L6603" i="1"/>
  <c r="L8284" i="1"/>
  <c r="L6636" i="1"/>
  <c r="K5049" i="1"/>
  <c r="I3320" i="1"/>
  <c r="I6233" i="1"/>
  <c r="L6108" i="1"/>
  <c r="P4499" i="1"/>
  <c r="L3547" i="1"/>
  <c r="L6874" i="1"/>
  <c r="J2994" i="1"/>
  <c r="V1136" i="1"/>
  <c r="M2670" i="1"/>
  <c r="T390" i="1"/>
  <c r="V3209" i="1"/>
  <c r="I3697" i="1"/>
  <c r="K3020" i="1"/>
  <c r="T879" i="1"/>
  <c r="U3046" i="1"/>
  <c r="K3509" i="1"/>
  <c r="N6837" i="1"/>
  <c r="I6290" i="1"/>
  <c r="J3972" i="1"/>
  <c r="L5870" i="1"/>
  <c r="L891" i="1"/>
  <c r="J6826" i="1"/>
  <c r="T2457" i="1"/>
  <c r="U1857" i="1"/>
  <c r="H6757" i="1"/>
  <c r="N6457" i="1"/>
  <c r="F3352" i="1"/>
  <c r="J4932" i="1"/>
  <c r="U5473" i="1"/>
  <c r="L3986" i="1"/>
  <c r="T4532" i="1"/>
  <c r="L1967" i="1"/>
  <c r="K350" i="1"/>
  <c r="N179" i="1"/>
  <c r="K5934" i="1"/>
  <c r="K7047" i="1"/>
  <c r="L115" i="1"/>
  <c r="K4958" i="1"/>
  <c r="V8208" i="1"/>
  <c r="F1922" i="1"/>
  <c r="N4258" i="1"/>
  <c r="U6600" i="1"/>
  <c r="V2059" i="1"/>
  <c r="I4312" i="1"/>
  <c r="F7093" i="1"/>
  <c r="L615" i="1"/>
  <c r="V3904" i="1"/>
  <c r="P6412" i="1"/>
  <c r="T2120" i="1"/>
  <c r="H5379" i="1"/>
  <c r="J6126" i="1"/>
  <c r="N7102" i="1"/>
  <c r="K5207" i="1"/>
  <c r="V2745" i="1"/>
  <c r="N6291" i="1"/>
  <c r="P1575" i="1"/>
  <c r="M2895" i="1"/>
  <c r="N7006" i="1"/>
  <c r="I6977" i="1"/>
  <c r="K5903" i="1"/>
  <c r="J737" i="1"/>
  <c r="U2110" i="1"/>
  <c r="N5151" i="1"/>
  <c r="J4065" i="1"/>
  <c r="K2363" i="1"/>
  <c r="J1725" i="1"/>
  <c r="V3005" i="1"/>
  <c r="V3713" i="1"/>
  <c r="K5891" i="1"/>
  <c r="L4431" i="1"/>
  <c r="N6014" i="1"/>
  <c r="J6849" i="1"/>
  <c r="H3234" i="1"/>
  <c r="M6302" i="1"/>
  <c r="J7949" i="1"/>
  <c r="H8119" i="1"/>
  <c r="T5007" i="1"/>
  <c r="L6948" i="1"/>
  <c r="N4947" i="1"/>
  <c r="L4485" i="1"/>
  <c r="P5506" i="1"/>
  <c r="J5126" i="1"/>
  <c r="P1972" i="1"/>
  <c r="N1274" i="1"/>
  <c r="K6304" i="1"/>
  <c r="N5027" i="1"/>
  <c r="U8141" i="1"/>
  <c r="J1144" i="1"/>
  <c r="N1682" i="1"/>
  <c r="H4127" i="1"/>
  <c r="J3201" i="1"/>
  <c r="H7225" i="1"/>
  <c r="N4827" i="1"/>
  <c r="P4035" i="1"/>
  <c r="J1944" i="1"/>
  <c r="K8310" i="1"/>
  <c r="J5549" i="1"/>
  <c r="H1087" i="1"/>
  <c r="U3730" i="1"/>
  <c r="K5918" i="1"/>
  <c r="V2206" i="1"/>
  <c r="I5883" i="1"/>
  <c r="P1440" i="1"/>
  <c r="K7166" i="1"/>
  <c r="K6372" i="1"/>
  <c r="U1726" i="1"/>
  <c r="I2152" i="1"/>
  <c r="K1086" i="1"/>
  <c r="P8121" i="1"/>
  <c r="N3647" i="1"/>
  <c r="L7143" i="1"/>
  <c r="T5396" i="1"/>
  <c r="T5150" i="1"/>
  <c r="H4569" i="1"/>
  <c r="P4565" i="1"/>
  <c r="F4616" i="1"/>
  <c r="I6112" i="1"/>
  <c r="I1741" i="1"/>
  <c r="F3236" i="1"/>
  <c r="M5461" i="1"/>
  <c r="K3053" i="1"/>
  <c r="P3709" i="1"/>
  <c r="K7020" i="1"/>
  <c r="I3958" i="1"/>
  <c r="M5023" i="1"/>
  <c r="K8096" i="1"/>
  <c r="L7941" i="1"/>
  <c r="M5642" i="1"/>
  <c r="J1636" i="1"/>
  <c r="L5006" i="1"/>
  <c r="H2780" i="1"/>
  <c r="N5103" i="1"/>
  <c r="L5842" i="1"/>
  <c r="N534" i="1"/>
  <c r="I4974" i="1"/>
  <c r="M1463" i="1"/>
  <c r="U5722" i="1"/>
  <c r="L3899" i="1"/>
  <c r="L6975" i="1"/>
  <c r="F1978" i="1"/>
  <c r="H7039" i="1"/>
  <c r="K7871" i="1"/>
  <c r="U564" i="1"/>
  <c r="F1440" i="1"/>
  <c r="K2214" i="1"/>
  <c r="P5721" i="1"/>
  <c r="I790" i="1"/>
  <c r="L2667" i="1"/>
  <c r="P3900" i="1"/>
  <c r="N2421" i="1"/>
  <c r="M2904" i="1"/>
  <c r="I4144" i="1"/>
  <c r="F2511" i="1"/>
  <c r="U1906" i="1"/>
  <c r="F2410" i="1"/>
  <c r="F3467" i="1"/>
  <c r="N5722" i="1"/>
  <c r="M1613" i="1"/>
  <c r="V326" i="1"/>
  <c r="N1816" i="1"/>
  <c r="K2972" i="1"/>
  <c r="V6035" i="1"/>
  <c r="K3207" i="1"/>
  <c r="U733" i="1"/>
  <c r="N8329" i="1"/>
  <c r="H3989" i="1"/>
  <c r="I2337" i="1"/>
  <c r="M3670" i="1"/>
  <c r="V1412" i="1"/>
  <c r="U2857" i="1"/>
  <c r="I5766" i="1"/>
  <c r="K5889" i="1"/>
  <c r="N230" i="1"/>
  <c r="M700" i="1"/>
  <c r="L5377" i="1"/>
  <c r="F1635" i="1"/>
  <c r="M807" i="1"/>
  <c r="N7942" i="1"/>
  <c r="U8008" i="1"/>
  <c r="V39" i="1"/>
  <c r="I5051" i="1"/>
  <c r="K1533" i="1"/>
  <c r="F252" i="1"/>
  <c r="L3449" i="1"/>
  <c r="F6513" i="1"/>
  <c r="L8229" i="1"/>
  <c r="K5509" i="1"/>
  <c r="M4168" i="1"/>
  <c r="N253" i="1"/>
  <c r="L366" i="1"/>
  <c r="T1548" i="1"/>
  <c r="U1265" i="1"/>
  <c r="P3252" i="1"/>
  <c r="L3794" i="1"/>
  <c r="K2979" i="1"/>
  <c r="J7165" i="1"/>
  <c r="M7435" i="1"/>
  <c r="T2887" i="1"/>
  <c r="F7148" i="1"/>
  <c r="J2762" i="1"/>
  <c r="M8201" i="1"/>
  <c r="F1365" i="1"/>
  <c r="P6452" i="1"/>
  <c r="M2406" i="1"/>
  <c r="U6483" i="1"/>
  <c r="F4290" i="1"/>
  <c r="F510" i="1"/>
  <c r="J3908" i="1"/>
  <c r="P2765" i="1"/>
  <c r="V1622" i="1"/>
  <c r="F3566" i="1"/>
  <c r="K1784" i="1"/>
  <c r="H8305" i="1"/>
  <c r="L1572" i="1"/>
  <c r="F1843" i="1"/>
  <c r="N390" i="1"/>
  <c r="K2746" i="1"/>
  <c r="L7848" i="1"/>
  <c r="F2686" i="1"/>
  <c r="M5590" i="1"/>
  <c r="N1232" i="1"/>
  <c r="P5089" i="1"/>
  <c r="M1847" i="1"/>
  <c r="F6065" i="1"/>
  <c r="J3686" i="1"/>
  <c r="L1536" i="1"/>
  <c r="T2525" i="1"/>
  <c r="T6687" i="1"/>
  <c r="J3181" i="1"/>
  <c r="P5073" i="1"/>
  <c r="F6321" i="1"/>
  <c r="J507" i="1"/>
  <c r="K6477" i="1"/>
  <c r="K8031" i="1"/>
  <c r="K2930" i="1"/>
  <c r="U1978" i="1"/>
  <c r="I1749" i="1"/>
  <c r="V4634" i="1"/>
  <c r="L1312" i="1"/>
  <c r="M5505" i="1"/>
  <c r="M3729" i="1"/>
  <c r="M2089" i="1"/>
  <c r="I450" i="1"/>
  <c r="L4622" i="1"/>
  <c r="J6313" i="1"/>
  <c r="L1846" i="1"/>
  <c r="U4419" i="1"/>
  <c r="T3230" i="1"/>
  <c r="H5713" i="1"/>
  <c r="P4478" i="1"/>
  <c r="N7133" i="1"/>
  <c r="M3690" i="1"/>
  <c r="U6977" i="1"/>
  <c r="L1901" i="1"/>
  <c r="P2606" i="1"/>
  <c r="M6147" i="1"/>
  <c r="L1632" i="1"/>
  <c r="I2883" i="1"/>
  <c r="M511" i="1"/>
  <c r="L1395" i="1"/>
  <c r="P3435" i="1"/>
  <c r="N6517" i="1"/>
  <c r="V3949" i="1"/>
  <c r="T5254" i="1"/>
  <c r="I4384" i="1"/>
  <c r="L2175" i="1"/>
  <c r="H2402" i="1"/>
  <c r="N1225" i="1"/>
  <c r="J7870" i="1"/>
  <c r="U5845" i="1"/>
  <c r="F5562" i="1"/>
  <c r="V8130" i="1"/>
  <c r="M4711" i="1"/>
  <c r="I2418" i="1"/>
  <c r="M8040" i="1"/>
  <c r="L2094" i="1"/>
  <c r="K6624" i="1"/>
  <c r="H3395" i="1"/>
  <c r="U4959" i="1"/>
  <c r="J5817" i="1"/>
  <c r="N4580" i="1"/>
  <c r="I4317" i="1"/>
  <c r="K333" i="1"/>
  <c r="U1451" i="1"/>
  <c r="L1860" i="1"/>
  <c r="J3315" i="1"/>
  <c r="I2555" i="1"/>
  <c r="M789" i="1"/>
  <c r="M1711" i="1"/>
  <c r="J6035" i="1"/>
  <c r="N4211" i="1"/>
  <c r="F2473" i="1"/>
  <c r="N2856" i="1"/>
  <c r="M2837" i="1"/>
  <c r="V1951" i="1"/>
  <c r="N5122" i="1"/>
  <c r="K1683" i="1"/>
  <c r="L3256" i="1"/>
  <c r="H5455" i="1"/>
  <c r="L3334" i="1"/>
  <c r="M387" i="1"/>
  <c r="F5220" i="1"/>
  <c r="L1702" i="1"/>
  <c r="V4344" i="1"/>
  <c r="V4681" i="1"/>
  <c r="K1600" i="1"/>
  <c r="U5205" i="1"/>
  <c r="K3929" i="1"/>
  <c r="H50" i="1"/>
  <c r="L4302" i="1"/>
  <c r="T5700" i="1"/>
  <c r="L6805" i="1"/>
  <c r="N1730" i="1"/>
  <c r="H1437" i="1"/>
  <c r="T4374" i="1"/>
  <c r="K3807" i="1"/>
  <c r="J5233" i="1"/>
  <c r="V4148" i="1"/>
  <c r="N880" i="1"/>
  <c r="I7956" i="1"/>
  <c r="K6651" i="1"/>
  <c r="K7221" i="1"/>
  <c r="T4663" i="1"/>
  <c r="F4056" i="1"/>
  <c r="L5950" i="1"/>
  <c r="K5046" i="1"/>
  <c r="L4292" i="1"/>
  <c r="N2986" i="1"/>
  <c r="M4985" i="1"/>
  <c r="F7498" i="1"/>
  <c r="H2583" i="1"/>
  <c r="F4431" i="1"/>
  <c r="L5641" i="1"/>
  <c r="N2466" i="1"/>
  <c r="K180" i="1"/>
  <c r="I2401" i="1"/>
  <c r="M4369" i="1"/>
  <c r="J3033" i="1"/>
  <c r="L1981" i="1"/>
  <c r="T3834" i="1"/>
  <c r="P3116" i="1"/>
  <c r="L2135" i="1"/>
  <c r="U3714" i="1"/>
  <c r="L5471" i="1"/>
  <c r="K5163" i="1"/>
  <c r="L1871" i="1"/>
  <c r="F5985" i="1"/>
  <c r="L3212" i="1"/>
  <c r="U3746" i="1"/>
  <c r="F2279" i="1"/>
  <c r="K6143" i="1"/>
  <c r="K809" i="1"/>
  <c r="P5407" i="1"/>
  <c r="L2795" i="1"/>
  <c r="L3436" i="1"/>
  <c r="F2949" i="1"/>
  <c r="U3257" i="1"/>
  <c r="U4462" i="1"/>
  <c r="T2185" i="1"/>
  <c r="L4877" i="1"/>
  <c r="T3849" i="1"/>
  <c r="P6829" i="1"/>
  <c r="P5198" i="1"/>
  <c r="K4847" i="1"/>
  <c r="L4308" i="1"/>
  <c r="L6934" i="1"/>
  <c r="T5950" i="1"/>
  <c r="M6422" i="1"/>
  <c r="T3813" i="1"/>
  <c r="K4120" i="1"/>
  <c r="K1531" i="1"/>
  <c r="J1409" i="1"/>
  <c r="L5021" i="1"/>
  <c r="L5527" i="1"/>
  <c r="L6894" i="1"/>
  <c r="J8146" i="1"/>
  <c r="L1609" i="1"/>
  <c r="L530" i="1"/>
  <c r="K3432" i="1"/>
  <c r="J416" i="1"/>
  <c r="K5775" i="1"/>
  <c r="V3887" i="1"/>
  <c r="M4380" i="1"/>
  <c r="U3834" i="1"/>
  <c r="L5032" i="1"/>
  <c r="L1672" i="1"/>
  <c r="U2649" i="1"/>
  <c r="J4438" i="1"/>
  <c r="U2644" i="1"/>
  <c r="U979" i="1"/>
  <c r="V4621" i="1"/>
  <c r="N6082" i="1"/>
  <c r="T2812" i="1"/>
  <c r="V6872" i="1"/>
  <c r="V3552" i="1"/>
  <c r="N1224" i="1"/>
  <c r="F6446" i="1"/>
  <c r="J4336" i="1"/>
  <c r="L2942" i="1"/>
  <c r="I6642" i="1"/>
  <c r="K3801" i="1"/>
  <c r="L6459" i="1"/>
  <c r="F3477" i="1"/>
  <c r="P4114" i="1"/>
  <c r="K8203" i="1"/>
  <c r="I5891" i="1"/>
  <c r="T2401" i="1"/>
  <c r="J462" i="1"/>
  <c r="I6896" i="1"/>
  <c r="L3404" i="1"/>
  <c r="V5542" i="1"/>
  <c r="T6105" i="1"/>
  <c r="M378" i="1"/>
  <c r="P5138" i="1"/>
  <c r="H3446" i="1"/>
  <c r="L6399" i="1"/>
  <c r="T4534" i="1"/>
  <c r="V2563" i="1"/>
  <c r="F6129" i="1"/>
  <c r="F1374" i="1"/>
  <c r="P5815" i="1"/>
  <c r="V15" i="1"/>
  <c r="V4965" i="1"/>
  <c r="L5293" i="1"/>
  <c r="K8069" i="1"/>
  <c r="L5045" i="1"/>
  <c r="L767" i="1"/>
  <c r="I312" i="1"/>
  <c r="F6660" i="1"/>
  <c r="I6158" i="1"/>
  <c r="U1092" i="1"/>
  <c r="T6342" i="1"/>
  <c r="K3274" i="1"/>
  <c r="V5345" i="1"/>
  <c r="P2813" i="1"/>
  <c r="T2907" i="1"/>
  <c r="K6685" i="1"/>
  <c r="U1339" i="1"/>
  <c r="K8200" i="1"/>
  <c r="L6867" i="1"/>
  <c r="L2960" i="1"/>
  <c r="U5800" i="1"/>
  <c r="M26" i="1"/>
  <c r="P2660" i="1"/>
  <c r="T6051" i="1"/>
  <c r="M4525" i="1"/>
  <c r="F6949" i="1"/>
  <c r="F3939" i="1"/>
  <c r="M5758" i="1"/>
  <c r="V1954" i="1"/>
  <c r="L7118" i="1"/>
  <c r="T6685" i="1"/>
  <c r="F6887" i="1"/>
  <c r="M5807" i="1"/>
  <c r="J540" i="1"/>
  <c r="L4028" i="1"/>
  <c r="M2663" i="1"/>
  <c r="T2436" i="1"/>
  <c r="I7410" i="1"/>
  <c r="U4076" i="1"/>
  <c r="H6227" i="1"/>
  <c r="M6929" i="1"/>
  <c r="J6761" i="1"/>
  <c r="H4302" i="1"/>
  <c r="U2033" i="1"/>
  <c r="T7928" i="1"/>
  <c r="N4907" i="1"/>
  <c r="H4031" i="1"/>
  <c r="V4191" i="1"/>
  <c r="F3933" i="1"/>
  <c r="H7327" i="1"/>
  <c r="U6507" i="1"/>
  <c r="L4681" i="1"/>
  <c r="I7009" i="1"/>
  <c r="H1138" i="1"/>
  <c r="L3717" i="1"/>
  <c r="N3646" i="1"/>
  <c r="F4707" i="1"/>
  <c r="H236" i="1"/>
  <c r="V1661" i="1"/>
  <c r="M4123" i="1"/>
  <c r="J3155" i="1"/>
  <c r="M1688" i="1"/>
  <c r="T5781" i="1"/>
  <c r="T609" i="1"/>
  <c r="F6687" i="1"/>
  <c r="J4207" i="1"/>
  <c r="N3519" i="1"/>
  <c r="N7201" i="1"/>
  <c r="L2571" i="1"/>
  <c r="J682" i="1"/>
  <c r="I2787" i="1"/>
  <c r="H3257" i="1"/>
  <c r="M3406" i="1"/>
  <c r="V8045" i="1"/>
  <c r="P7189" i="1"/>
  <c r="L3839" i="1"/>
  <c r="I4370" i="1"/>
  <c r="V776" i="1"/>
  <c r="U4205" i="1"/>
  <c r="K4841" i="1"/>
  <c r="F683" i="1"/>
  <c r="N5835" i="1"/>
  <c r="L5244" i="1"/>
  <c r="U4221" i="1"/>
  <c r="I2049" i="1"/>
  <c r="F2699" i="1"/>
  <c r="L1229" i="1"/>
  <c r="I5436" i="1"/>
  <c r="L2970" i="1"/>
  <c r="M8009" i="1"/>
  <c r="U4763" i="1"/>
  <c r="H589" i="1"/>
  <c r="V6069" i="1"/>
  <c r="K4998" i="1"/>
  <c r="I7233" i="1"/>
  <c r="U7435" i="1"/>
  <c r="T6400" i="1"/>
  <c r="H1971" i="1"/>
  <c r="M3387" i="1"/>
  <c r="K3324" i="1"/>
  <c r="J4408" i="1"/>
  <c r="H2759" i="1"/>
  <c r="N4686" i="1"/>
  <c r="V101" i="1"/>
  <c r="K300" i="1"/>
  <c r="L2590" i="1"/>
  <c r="T86" i="1"/>
  <c r="L8346" i="1"/>
  <c r="F1283" i="1"/>
  <c r="J6536" i="1"/>
  <c r="H7882" i="1"/>
  <c r="H6130" i="1"/>
  <c r="V6827" i="1"/>
  <c r="M6437" i="1"/>
  <c r="J826" i="1"/>
  <c r="L6836" i="1"/>
  <c r="K8134" i="1"/>
  <c r="T2255" i="1"/>
  <c r="L5053" i="1"/>
  <c r="P724" i="1"/>
  <c r="V2328" i="1"/>
  <c r="H4528" i="1"/>
  <c r="U4444" i="1"/>
  <c r="I6521" i="1"/>
  <c r="K2521" i="1"/>
  <c r="L1761" i="1"/>
  <c r="I6516" i="1"/>
  <c r="U483" i="1"/>
  <c r="V8280" i="1"/>
  <c r="L1855" i="1"/>
  <c r="K2622" i="1"/>
  <c r="L85" i="1"/>
  <c r="L830" i="1"/>
  <c r="T2125" i="1"/>
  <c r="K2920" i="1"/>
  <c r="U5254" i="1"/>
  <c r="M5638" i="1"/>
  <c r="L1096" i="1"/>
  <c r="L2494" i="1"/>
  <c r="F4447" i="1"/>
  <c r="U6278" i="1"/>
  <c r="L1834" i="1"/>
  <c r="I181" i="1"/>
  <c r="L931" i="1"/>
  <c r="L278" i="1"/>
  <c r="U6484" i="1"/>
  <c r="T4240" i="1"/>
  <c r="P1079" i="1"/>
  <c r="L2263" i="1"/>
  <c r="K2479" i="1"/>
  <c r="V4832" i="1"/>
  <c r="V6085" i="1"/>
  <c r="K278" i="1"/>
  <c r="J3128" i="1"/>
  <c r="L7096" i="1"/>
  <c r="K5714" i="1"/>
  <c r="M4895" i="1"/>
  <c r="L3985" i="1"/>
  <c r="M5995" i="1"/>
  <c r="V7094" i="1"/>
  <c r="K7008" i="1"/>
  <c r="H5188" i="1"/>
  <c r="M7517" i="1"/>
  <c r="L174" i="1"/>
  <c r="T2316" i="1"/>
  <c r="T6524" i="1"/>
  <c r="L476" i="1"/>
  <c r="V6323" i="1"/>
  <c r="I1810" i="1"/>
  <c r="I2260" i="1"/>
  <c r="T3202" i="1"/>
  <c r="M1070" i="1"/>
  <c r="H6635" i="1"/>
  <c r="I4080" i="1"/>
  <c r="U295" i="1"/>
  <c r="M6971" i="1"/>
  <c r="P5943" i="1"/>
  <c r="U6408" i="1"/>
  <c r="M1576" i="1"/>
  <c r="K8038" i="1"/>
  <c r="F6472" i="1"/>
  <c r="M8034" i="1"/>
  <c r="J6851" i="1"/>
  <c r="P2035" i="1"/>
  <c r="L1476" i="1"/>
  <c r="N2379" i="1"/>
  <c r="P1345" i="1"/>
  <c r="K7811" i="1"/>
  <c r="I3214" i="1"/>
  <c r="T3534" i="1"/>
  <c r="K4518" i="1"/>
  <c r="T7023" i="1"/>
  <c r="L6520" i="1"/>
  <c r="N2330" i="1"/>
  <c r="U5066" i="1"/>
  <c r="I320" i="1"/>
  <c r="K171" i="1"/>
  <c r="K34" i="1"/>
  <c r="M8203" i="1"/>
  <c r="M6050" i="1"/>
  <c r="P3611" i="1"/>
  <c r="V5241" i="1"/>
  <c r="K6344" i="1"/>
  <c r="L3575" i="1"/>
  <c r="M4006" i="1"/>
  <c r="I7020" i="1"/>
  <c r="J6559" i="1"/>
  <c r="J7226" i="1"/>
  <c r="K1183" i="1"/>
  <c r="I5509" i="1"/>
  <c r="K3517" i="1"/>
  <c r="L4016" i="1"/>
  <c r="J823" i="1"/>
  <c r="L4346" i="1"/>
  <c r="J709" i="1"/>
  <c r="M753" i="1"/>
  <c r="L1083" i="1"/>
  <c r="N6104" i="1"/>
  <c r="V4313" i="1"/>
  <c r="U3484" i="1"/>
  <c r="I562" i="1"/>
  <c r="J1620" i="1"/>
  <c r="L7200" i="1"/>
  <c r="I7317" i="1"/>
  <c r="J6064" i="1"/>
  <c r="H4828" i="1"/>
  <c r="M1089" i="1"/>
  <c r="M2755" i="1"/>
  <c r="H4130" i="1"/>
  <c r="L4043" i="1"/>
  <c r="K4526" i="1"/>
  <c r="K2615" i="1"/>
  <c r="H1588" i="1"/>
  <c r="P449" i="1"/>
  <c r="M4509" i="1"/>
  <c r="N1867" i="1"/>
  <c r="U40" i="1"/>
  <c r="J8263" i="1"/>
  <c r="U1183" i="1"/>
  <c r="M4921" i="1"/>
  <c r="I4982" i="1"/>
  <c r="K396" i="1"/>
  <c r="L2572" i="1"/>
  <c r="L5713" i="1"/>
  <c r="V6601" i="1"/>
  <c r="L6345" i="1"/>
  <c r="L3225" i="1"/>
  <c r="H5197" i="1"/>
  <c r="U6029" i="1"/>
  <c r="K3651" i="1"/>
  <c r="V6847" i="1"/>
  <c r="K2232" i="1"/>
  <c r="V4998" i="1"/>
  <c r="K700" i="1"/>
  <c r="H5120" i="1"/>
  <c r="N3507" i="1"/>
  <c r="T254" i="1"/>
  <c r="L431" i="1"/>
  <c r="P693" i="1"/>
  <c r="M2956" i="1"/>
  <c r="L7814" i="1"/>
  <c r="F6203" i="1"/>
  <c r="L4211" i="1"/>
  <c r="I8247" i="1"/>
  <c r="H3414" i="1"/>
  <c r="L497" i="1"/>
  <c r="U2373" i="1"/>
  <c r="T3611" i="1"/>
  <c r="T485" i="1"/>
  <c r="L5503" i="1"/>
  <c r="L6026" i="1"/>
  <c r="I2828" i="1"/>
  <c r="L5469" i="1"/>
  <c r="I4819" i="1"/>
  <c r="M5925" i="1"/>
  <c r="K6669" i="1"/>
  <c r="F3527" i="1"/>
  <c r="J1444" i="1"/>
  <c r="I2312" i="1"/>
  <c r="L2076" i="1"/>
  <c r="P3450" i="1"/>
  <c r="L7214" i="1"/>
  <c r="F1903" i="1"/>
  <c r="F8207" i="1"/>
  <c r="K3931" i="1"/>
  <c r="T2379" i="1"/>
  <c r="L400" i="1"/>
  <c r="M6427" i="1"/>
  <c r="U6942" i="1"/>
  <c r="H7161" i="1"/>
  <c r="V2024" i="1"/>
  <c r="M6368" i="1"/>
  <c r="M2341" i="1"/>
  <c r="N1382" i="1"/>
  <c r="H7351" i="1"/>
  <c r="T6102" i="1"/>
  <c r="T6963" i="1"/>
  <c r="H6844" i="1"/>
  <c r="V1680" i="1"/>
  <c r="L1135" i="1"/>
  <c r="N283" i="1"/>
  <c r="T3755" i="1"/>
  <c r="V4790" i="1"/>
  <c r="L3197" i="1"/>
  <c r="P2438" i="1"/>
  <c r="K7342" i="1"/>
  <c r="M8296" i="1"/>
  <c r="H7981" i="1"/>
  <c r="I4674" i="1"/>
  <c r="T3237" i="1"/>
  <c r="M2668" i="1"/>
  <c r="K5391" i="1"/>
  <c r="P634" i="1"/>
  <c r="L1463" i="1"/>
  <c r="K4371" i="1"/>
  <c r="L1631" i="1"/>
  <c r="K2376" i="1"/>
  <c r="T4607" i="1"/>
  <c r="T6578" i="1"/>
  <c r="M1516" i="1"/>
  <c r="T7875" i="1"/>
  <c r="K8243" i="1"/>
  <c r="F5567" i="1"/>
  <c r="P6700" i="1"/>
  <c r="K1644" i="1"/>
  <c r="T344" i="1"/>
  <c r="M5122" i="1"/>
  <c r="K5059" i="1"/>
  <c r="U1440" i="1"/>
  <c r="K1135" i="1"/>
  <c r="H2517" i="1"/>
  <c r="I4147" i="1"/>
  <c r="M1439" i="1"/>
  <c r="J6599" i="1"/>
  <c r="N5762" i="1"/>
  <c r="J1533" i="1"/>
  <c r="H6980" i="1"/>
  <c r="F6779" i="1"/>
  <c r="U478" i="1"/>
  <c r="H3510" i="1"/>
  <c r="M2799" i="1"/>
  <c r="L1196" i="1"/>
  <c r="V3758" i="1"/>
  <c r="L3539" i="1"/>
  <c r="L4508" i="1"/>
  <c r="K8084" i="1"/>
  <c r="F1339" i="1"/>
  <c r="H2476" i="1"/>
  <c r="I5333" i="1"/>
  <c r="V8258" i="1"/>
  <c r="F3732" i="1"/>
  <c r="M4368" i="1"/>
  <c r="U6514" i="1"/>
  <c r="I5089" i="1"/>
  <c r="K8309" i="1"/>
  <c r="K3164" i="1"/>
  <c r="L6920" i="1"/>
  <c r="N1337" i="1"/>
  <c r="U2037" i="1"/>
  <c r="I5505" i="1"/>
  <c r="J7242" i="1"/>
  <c r="P1002" i="1"/>
  <c r="I3759" i="1"/>
  <c r="I1703" i="1"/>
  <c r="V835" i="1"/>
  <c r="V1648" i="1"/>
  <c r="K3153" i="1"/>
  <c r="U242" i="1"/>
  <c r="K5951" i="1"/>
  <c r="K3388" i="1"/>
  <c r="L4820" i="1"/>
  <c r="N7238" i="1"/>
  <c r="L2477" i="1"/>
  <c r="K7431" i="1"/>
  <c r="P6124" i="1"/>
  <c r="J248" i="1"/>
  <c r="P4331" i="1"/>
  <c r="P2598" i="1"/>
  <c r="V8159" i="1"/>
  <c r="P7418" i="1"/>
  <c r="T4496" i="1"/>
  <c r="M7923" i="1"/>
  <c r="M6170" i="1"/>
  <c r="M2009" i="1"/>
  <c r="N347" i="1"/>
  <c r="U5114" i="1"/>
  <c r="L2589" i="1"/>
  <c r="F1839" i="1"/>
  <c r="J1334" i="1"/>
  <c r="M4836" i="1"/>
  <c r="T1117" i="1"/>
  <c r="U80" i="1"/>
  <c r="H8319" i="1"/>
  <c r="V3294" i="1"/>
  <c r="V7358" i="1"/>
  <c r="K381" i="1"/>
  <c r="N7217" i="1"/>
  <c r="K3975" i="1"/>
  <c r="F6985" i="1"/>
  <c r="U6871" i="1"/>
  <c r="J1828" i="1"/>
  <c r="L3308" i="1"/>
  <c r="L5217" i="1"/>
  <c r="L7410" i="1"/>
  <c r="H5405" i="1"/>
  <c r="N2759" i="1"/>
  <c r="L4692" i="1"/>
  <c r="M5009" i="1"/>
  <c r="I6457" i="1"/>
  <c r="L5763" i="1"/>
  <c r="P3225" i="1"/>
  <c r="U5391" i="1"/>
  <c r="K2870" i="1"/>
  <c r="K5104" i="1"/>
  <c r="K2731" i="1"/>
  <c r="L4516" i="1"/>
  <c r="N479" i="1"/>
  <c r="M2047" i="1"/>
  <c r="I5059" i="1"/>
  <c r="T2637" i="1"/>
  <c r="U6335" i="1"/>
  <c r="M6487" i="1"/>
  <c r="K2308" i="1"/>
  <c r="V4885" i="1"/>
  <c r="I7998" i="1"/>
  <c r="L3491" i="1"/>
  <c r="J2584" i="1"/>
  <c r="M5388" i="1"/>
  <c r="H29" i="1"/>
  <c r="F6589" i="1"/>
  <c r="V1373" i="1"/>
  <c r="F1357" i="1"/>
  <c r="N4501" i="1"/>
  <c r="K1637" i="1"/>
  <c r="I3132" i="1"/>
  <c r="V3485" i="1"/>
  <c r="N4928" i="1"/>
  <c r="V1247" i="1"/>
  <c r="N4323" i="1"/>
  <c r="K6017" i="1"/>
  <c r="P5904" i="1"/>
  <c r="V7290" i="1"/>
  <c r="K784" i="1"/>
  <c r="N6767" i="1"/>
  <c r="F2346" i="1"/>
  <c r="V6689" i="1"/>
  <c r="K7899" i="1"/>
  <c r="U8010" i="1"/>
  <c r="P5120" i="1"/>
  <c r="L8314" i="1"/>
  <c r="T4407" i="1"/>
  <c r="U2137" i="1"/>
  <c r="L2015" i="1"/>
  <c r="K1425" i="1"/>
  <c r="L765" i="1"/>
  <c r="F5811" i="1"/>
  <c r="K2738" i="1"/>
  <c r="L4946" i="1"/>
  <c r="K2620" i="1"/>
  <c r="V6755" i="1"/>
  <c r="F6349" i="1"/>
  <c r="J92" i="1"/>
  <c r="N7109" i="1"/>
  <c r="J2907" i="1"/>
  <c r="P2531" i="1"/>
  <c r="L7222" i="1"/>
  <c r="J2447" i="1"/>
  <c r="L4570" i="1"/>
  <c r="L4481" i="1"/>
  <c r="K2934" i="1"/>
  <c r="U8298" i="1"/>
  <c r="K4367" i="1"/>
  <c r="P7920" i="1"/>
  <c r="I4933" i="1"/>
  <c r="K1903" i="1"/>
  <c r="L2819" i="1"/>
  <c r="L4035" i="1"/>
  <c r="M386" i="1"/>
  <c r="K7914" i="1"/>
  <c r="H5705" i="1"/>
  <c r="T7456" i="1"/>
  <c r="I3874" i="1"/>
  <c r="H1707" i="1"/>
  <c r="K4750" i="1"/>
  <c r="U270" i="1"/>
  <c r="L7563" i="1"/>
  <c r="K6972" i="1"/>
  <c r="P6590" i="1"/>
  <c r="I7224" i="1"/>
  <c r="H8243" i="1"/>
  <c r="M6032" i="1"/>
  <c r="M4463" i="1"/>
  <c r="P5381" i="1"/>
  <c r="J467" i="1"/>
  <c r="I5276" i="1"/>
  <c r="L7113" i="1"/>
  <c r="K7882" i="1"/>
  <c r="P2291" i="1"/>
  <c r="U3713" i="1"/>
  <c r="T2119" i="1"/>
  <c r="J5663" i="1"/>
  <c r="M3458" i="1"/>
  <c r="I5200" i="1"/>
  <c r="U2044" i="1"/>
  <c r="U1701" i="1"/>
  <c r="F2709" i="1"/>
  <c r="T2891" i="1"/>
  <c r="U4949" i="1"/>
  <c r="N4018" i="1"/>
  <c r="J4319" i="1"/>
  <c r="U4099" i="1"/>
  <c r="K8063" i="1"/>
  <c r="N6489" i="1"/>
  <c r="P2582" i="1"/>
  <c r="M2346" i="1"/>
  <c r="J4043" i="1"/>
  <c r="U2223" i="1"/>
  <c r="K2048" i="1"/>
  <c r="N8068" i="1"/>
  <c r="I1455" i="1"/>
  <c r="U1131" i="1"/>
  <c r="K3503" i="1"/>
  <c r="U2328" i="1"/>
  <c r="F5408" i="1"/>
  <c r="L1206" i="1"/>
  <c r="F1305" i="1"/>
  <c r="J6100" i="1"/>
  <c r="L7414" i="1"/>
  <c r="K5057" i="1"/>
  <c r="P2288" i="1"/>
  <c r="H4792" i="1"/>
  <c r="H1871" i="1"/>
  <c r="N178" i="1"/>
  <c r="K762" i="1"/>
  <c r="L4766" i="1"/>
  <c r="H3165" i="1"/>
  <c r="P213" i="1"/>
  <c r="T3557" i="1"/>
  <c r="J129" i="1"/>
  <c r="U5998" i="1"/>
  <c r="U8173" i="1"/>
  <c r="L1170" i="1"/>
  <c r="H8159" i="1"/>
  <c r="P2624" i="1"/>
  <c r="I2896" i="1"/>
  <c r="U6908" i="1"/>
  <c r="M1105" i="1"/>
  <c r="K5592" i="1"/>
  <c r="H4972" i="1"/>
  <c r="V6181" i="1"/>
  <c r="U1758" i="1"/>
  <c r="V5170" i="1"/>
  <c r="L4875" i="1"/>
  <c r="L4023" i="1"/>
  <c r="F1765" i="1"/>
  <c r="I2356" i="1"/>
  <c r="T4792" i="1"/>
  <c r="J2134" i="1"/>
  <c r="T5080" i="1"/>
  <c r="V2642" i="1"/>
  <c r="F960" i="1"/>
  <c r="V5677" i="1"/>
  <c r="H3206" i="1"/>
  <c r="L6402" i="1"/>
  <c r="J4232" i="1"/>
  <c r="F6802" i="1"/>
  <c r="K5318" i="1"/>
  <c r="U4370" i="1"/>
  <c r="F1156" i="1"/>
  <c r="K4482" i="1"/>
  <c r="L1460" i="1"/>
  <c r="V696" i="1"/>
  <c r="F3958" i="1"/>
  <c r="T1072" i="1"/>
  <c r="M2397" i="1"/>
  <c r="J1807" i="1"/>
  <c r="M5179" i="1"/>
  <c r="U6170" i="1"/>
  <c r="H1440" i="1"/>
  <c r="V4896" i="1"/>
  <c r="L1052" i="1"/>
  <c r="F2506" i="1"/>
  <c r="L3762" i="1"/>
  <c r="U2677" i="1"/>
  <c r="H5378" i="1"/>
  <c r="K2625" i="1"/>
  <c r="K4373" i="1"/>
  <c r="L2284" i="1"/>
  <c r="U4543" i="1"/>
  <c r="K3454" i="1"/>
  <c r="L1311" i="1"/>
  <c r="J4084" i="1"/>
  <c r="T6339" i="1"/>
  <c r="J7382" i="1"/>
  <c r="K4640" i="1"/>
  <c r="F4598" i="1"/>
  <c r="V2982" i="1"/>
  <c r="F5282" i="1"/>
  <c r="L5231" i="1"/>
  <c r="I676" i="1"/>
  <c r="T486" i="1"/>
  <c r="T4314" i="1"/>
  <c r="K466" i="1"/>
  <c r="J7206" i="1"/>
  <c r="I2384" i="1"/>
  <c r="L834" i="1"/>
  <c r="F519" i="1"/>
  <c r="I5756" i="1"/>
  <c r="H2291" i="1"/>
  <c r="F8176" i="1"/>
  <c r="L1226" i="1"/>
  <c r="M1810" i="1"/>
  <c r="V866" i="1"/>
  <c r="J1136" i="1"/>
  <c r="T5706" i="1"/>
  <c r="M1599" i="1"/>
  <c r="N6110" i="1"/>
  <c r="I3690" i="1"/>
  <c r="L8191" i="1"/>
  <c r="M5589" i="1"/>
  <c r="F456" i="1"/>
  <c r="V8341" i="1"/>
  <c r="K5908" i="1"/>
  <c r="T3306" i="1"/>
  <c r="J3154" i="1"/>
  <c r="L7156" i="1"/>
  <c r="L5035" i="1"/>
  <c r="M6504" i="1"/>
  <c r="U7185" i="1"/>
  <c r="N5820" i="1"/>
  <c r="I202" i="1"/>
  <c r="N6118" i="1"/>
  <c r="P8089" i="1"/>
  <c r="H8314" i="1"/>
  <c r="F1185" i="1"/>
  <c r="M2167" i="1"/>
  <c r="K1646" i="1"/>
  <c r="H4572" i="1"/>
  <c r="L841" i="1"/>
  <c r="F1570" i="1"/>
  <c r="U5029" i="1"/>
  <c r="H6666" i="1"/>
  <c r="T1637" i="1"/>
  <c r="I5186" i="1"/>
  <c r="K4066" i="1"/>
  <c r="N1666" i="1"/>
  <c r="I1820" i="1"/>
  <c r="I1730" i="1"/>
  <c r="T8206" i="1"/>
  <c r="I559" i="1"/>
  <c r="T910" i="1"/>
  <c r="V1276" i="1"/>
  <c r="F4045" i="1"/>
  <c r="L2463" i="1"/>
  <c r="I4024" i="1"/>
  <c r="P6067" i="1"/>
  <c r="M3165" i="1"/>
  <c r="L6023" i="1"/>
  <c r="K4792" i="1"/>
  <c r="K7468" i="1"/>
  <c r="V1946" i="1"/>
  <c r="L4689" i="1"/>
  <c r="I3837" i="1"/>
  <c r="L6826" i="1"/>
  <c r="L7464" i="1"/>
  <c r="H4595" i="1"/>
  <c r="K756" i="1"/>
  <c r="V5162" i="1"/>
  <c r="L3903" i="1"/>
  <c r="V1401" i="1"/>
  <c r="P6235" i="1"/>
  <c r="J1042" i="1"/>
  <c r="K6226" i="1"/>
  <c r="M5890" i="1"/>
  <c r="L232" i="1"/>
  <c r="K8342" i="1"/>
  <c r="I5971" i="1"/>
  <c r="P1965" i="1"/>
  <c r="L4073" i="1"/>
  <c r="J457" i="1"/>
  <c r="H7091" i="1"/>
  <c r="K4711" i="1"/>
  <c r="L6592" i="1"/>
  <c r="P3541" i="1"/>
  <c r="F905" i="1"/>
  <c r="H7104" i="1"/>
  <c r="T6486" i="1"/>
  <c r="L6013" i="1"/>
  <c r="H6317" i="1"/>
  <c r="T47" i="1"/>
  <c r="I1390" i="1"/>
  <c r="U1316" i="1"/>
  <c r="T3480" i="1"/>
  <c r="M6789" i="1"/>
  <c r="J3506" i="1"/>
  <c r="L6523" i="1"/>
  <c r="H4802" i="1"/>
  <c r="K3784" i="1"/>
  <c r="J3514" i="1"/>
  <c r="K5063" i="1"/>
  <c r="U6962" i="1"/>
  <c r="L555" i="1"/>
  <c r="M144" i="1"/>
  <c r="V6319" i="1"/>
  <c r="L6645" i="1"/>
  <c r="L666" i="1"/>
  <c r="K2641" i="1"/>
  <c r="M7355" i="1"/>
  <c r="P1919" i="1"/>
  <c r="V6593" i="1"/>
  <c r="L2618" i="1"/>
  <c r="I4018" i="1"/>
  <c r="I4455" i="1"/>
  <c r="L6284" i="1"/>
  <c r="J8" i="1"/>
  <c r="J4279" i="1"/>
  <c r="K5441" i="1"/>
  <c r="F4580" i="1"/>
  <c r="M5838" i="1"/>
  <c r="H2553" i="1"/>
  <c r="J4173" i="1"/>
  <c r="T4244" i="1"/>
  <c r="L3287" i="1"/>
  <c r="K2595" i="1"/>
  <c r="H434" i="1"/>
  <c r="L7119" i="1"/>
  <c r="J8342" i="1"/>
  <c r="U7966" i="1"/>
  <c r="I7457" i="1"/>
  <c r="M2549" i="1"/>
  <c r="H7033" i="1"/>
  <c r="L5109" i="1"/>
  <c r="L5614" i="1"/>
  <c r="H4237" i="1"/>
  <c r="J88" i="1"/>
  <c r="V1065" i="1"/>
  <c r="L1220" i="1"/>
  <c r="V1655" i="1"/>
  <c r="K1189" i="1"/>
  <c r="K909" i="1"/>
  <c r="V5233" i="1"/>
  <c r="K4555" i="1"/>
  <c r="F858" i="1"/>
  <c r="V2807" i="1"/>
  <c r="P2025" i="1"/>
  <c r="N4605" i="1"/>
  <c r="U6961" i="1"/>
  <c r="U127" i="1"/>
  <c r="T6874" i="1"/>
  <c r="K7452" i="1"/>
  <c r="M6585" i="1"/>
  <c r="T5756" i="1"/>
  <c r="L2768" i="1"/>
  <c r="N3813" i="1"/>
  <c r="K2724" i="1"/>
  <c r="M5108" i="1"/>
  <c r="N2784" i="1"/>
  <c r="I94" i="1"/>
  <c r="J1492" i="1"/>
  <c r="I7430" i="1"/>
  <c r="L3764" i="1"/>
  <c r="U2986" i="1"/>
  <c r="N7511" i="1"/>
  <c r="I2641" i="1"/>
  <c r="L7476" i="1"/>
  <c r="P1658" i="1"/>
  <c r="K126" i="1"/>
  <c r="N2359" i="1"/>
  <c r="L3034" i="1"/>
  <c r="T6612" i="1"/>
  <c r="J4024" i="1"/>
  <c r="F2645" i="1"/>
  <c r="F4615" i="1"/>
  <c r="J5453" i="1"/>
  <c r="N763" i="1"/>
  <c r="N7213" i="1"/>
  <c r="H1064" i="1"/>
  <c r="P8220" i="1"/>
  <c r="J3195" i="1"/>
  <c r="L6840" i="1"/>
  <c r="L2261" i="1"/>
  <c r="K250" i="1"/>
  <c r="J5775" i="1"/>
  <c r="T767" i="1"/>
  <c r="N4585" i="1"/>
  <c r="H4142" i="1"/>
  <c r="V3775" i="1"/>
  <c r="L2354" i="1"/>
  <c r="M657" i="1"/>
  <c r="V668" i="1"/>
  <c r="H1424" i="1"/>
  <c r="L1407" i="1"/>
  <c r="P4426" i="1"/>
  <c r="V3496" i="1"/>
  <c r="V5513" i="1"/>
  <c r="T338" i="1"/>
  <c r="V5529" i="1"/>
  <c r="T1168" i="1"/>
  <c r="U1200" i="1"/>
  <c r="J403" i="1"/>
  <c r="N2160" i="1"/>
  <c r="L6221" i="1"/>
  <c r="K1216" i="1"/>
  <c r="M7262" i="1"/>
  <c r="J71" i="1"/>
  <c r="T1562" i="1"/>
  <c r="N129" i="1"/>
  <c r="N2538" i="1"/>
  <c r="L6907" i="1"/>
  <c r="U6389" i="1"/>
  <c r="F2817" i="1"/>
  <c r="L4337" i="1"/>
  <c r="J7987" i="1"/>
  <c r="F5459" i="1"/>
  <c r="T1555" i="1"/>
  <c r="H4588" i="1"/>
  <c r="F5537" i="1"/>
  <c r="N5784" i="1"/>
  <c r="V5217" i="1"/>
  <c r="N6931" i="1"/>
  <c r="U3107" i="1"/>
  <c r="V5206" i="1"/>
  <c r="L3919" i="1"/>
  <c r="U5790" i="1"/>
  <c r="I24" i="1"/>
  <c r="P4636" i="1"/>
  <c r="F3949" i="1"/>
  <c r="N1122" i="1"/>
  <c r="N501" i="1"/>
  <c r="T2300" i="1"/>
  <c r="L2041" i="1"/>
  <c r="I765" i="1"/>
  <c r="L6725" i="1"/>
  <c r="V2644" i="1"/>
  <c r="H7204" i="1"/>
  <c r="L4674" i="1"/>
  <c r="H3537" i="1"/>
  <c r="V7397" i="1"/>
  <c r="F1045" i="1"/>
  <c r="V5092" i="1"/>
  <c r="V4996" i="1"/>
  <c r="M1220" i="1"/>
  <c r="T5692" i="1"/>
  <c r="L2334" i="1"/>
  <c r="V1019" i="1"/>
  <c r="M4296" i="1"/>
  <c r="P4747" i="1"/>
  <c r="V8344" i="1"/>
  <c r="K6621" i="1"/>
  <c r="H6273" i="1"/>
  <c r="L6066" i="1"/>
  <c r="K4755" i="1"/>
  <c r="V2720" i="1"/>
  <c r="U5074" i="1"/>
  <c r="L7477" i="1"/>
  <c r="L6117" i="1"/>
  <c r="P2146" i="1"/>
  <c r="T1426" i="1"/>
  <c r="L7266" i="1"/>
  <c r="F2460" i="1"/>
  <c r="T1315" i="1"/>
  <c r="M552" i="1"/>
  <c r="P6677" i="1"/>
  <c r="L6781" i="1"/>
  <c r="K3615" i="1"/>
  <c r="T1935" i="1"/>
  <c r="T6469" i="1"/>
  <c r="M6597" i="1"/>
  <c r="M561" i="1"/>
  <c r="F1325" i="1"/>
  <c r="T5627" i="1"/>
  <c r="T1898" i="1"/>
  <c r="L6420" i="1"/>
  <c r="J2820" i="1"/>
  <c r="F2332" i="1"/>
  <c r="J3274" i="1"/>
  <c r="P2311" i="1"/>
  <c r="M1505" i="1"/>
  <c r="F32" i="1"/>
  <c r="U6645" i="1"/>
  <c r="V1549" i="1"/>
  <c r="F963" i="1"/>
  <c r="F5129" i="1"/>
  <c r="P6297" i="1"/>
  <c r="N2052" i="1"/>
  <c r="L8279" i="1"/>
  <c r="N2564" i="1"/>
  <c r="J4838" i="1"/>
  <c r="U6316" i="1"/>
  <c r="T1301" i="1"/>
  <c r="T8301" i="1"/>
  <c r="I7982" i="1"/>
  <c r="F684" i="1"/>
  <c r="N5620" i="1"/>
  <c r="F5573" i="1"/>
  <c r="H3977" i="1"/>
  <c r="H7616" i="1"/>
  <c r="K1084" i="1"/>
  <c r="T3940" i="1"/>
  <c r="N1275" i="1"/>
  <c r="N17" i="1"/>
  <c r="J3471" i="1"/>
  <c r="L5773" i="1"/>
  <c r="P1614" i="1"/>
  <c r="M6649" i="1"/>
  <c r="K2966" i="1"/>
  <c r="N6079" i="1"/>
  <c r="U7327" i="1"/>
  <c r="F3351" i="1"/>
  <c r="V3098" i="1"/>
  <c r="P5239" i="1"/>
  <c r="V5474" i="1"/>
  <c r="I595" i="1"/>
  <c r="T1902" i="1"/>
  <c r="K7605" i="1"/>
  <c r="M3669" i="1"/>
  <c r="L2248" i="1"/>
  <c r="V6637" i="1"/>
  <c r="L89" i="1"/>
  <c r="H188" i="1"/>
  <c r="M1488" i="1"/>
  <c r="K4161" i="1"/>
  <c r="V701" i="1"/>
  <c r="F2253" i="1"/>
  <c r="L3897" i="1"/>
  <c r="H4087" i="1"/>
  <c r="K3963" i="1"/>
  <c r="T4905" i="1"/>
  <c r="K1947" i="1"/>
  <c r="M3949" i="1"/>
  <c r="L6629" i="1"/>
  <c r="L7243" i="1"/>
  <c r="K331" i="1"/>
  <c r="N1545" i="1"/>
  <c r="L395" i="1"/>
  <c r="J2106" i="1"/>
  <c r="N2265" i="1"/>
  <c r="L4421" i="1"/>
  <c r="L6985" i="1"/>
  <c r="L4247" i="1"/>
  <c r="F4848" i="1"/>
  <c r="U4435" i="1"/>
  <c r="H4255" i="1"/>
  <c r="T2172" i="1"/>
  <c r="V5129" i="1"/>
  <c r="K3022" i="1"/>
  <c r="P1937" i="1"/>
  <c r="F6980" i="1"/>
  <c r="M6131" i="1"/>
  <c r="V4351" i="1"/>
  <c r="T6801" i="1"/>
  <c r="T8337" i="1"/>
  <c r="P3693" i="1"/>
  <c r="F1951" i="1"/>
  <c r="U2117" i="1"/>
  <c r="I3086" i="1"/>
  <c r="H1232" i="1"/>
  <c r="U5676" i="1"/>
  <c r="U6810" i="1"/>
  <c r="L172" i="1"/>
  <c r="U2250" i="1"/>
  <c r="I2095" i="1"/>
  <c r="N5082" i="1"/>
  <c r="P4507" i="1"/>
  <c r="H4086" i="1"/>
  <c r="U276" i="1"/>
  <c r="U5581" i="1"/>
  <c r="T4829" i="1"/>
  <c r="T5023" i="1"/>
  <c r="F3865" i="1"/>
  <c r="T8201" i="1"/>
  <c r="H2367" i="1"/>
  <c r="N3330" i="1"/>
  <c r="P6347" i="1"/>
  <c r="F1019" i="1"/>
  <c r="L1024" i="1"/>
  <c r="L1988" i="1"/>
  <c r="H5871" i="1"/>
  <c r="H718" i="1"/>
  <c r="H6481" i="1"/>
  <c r="K3757" i="1"/>
  <c r="L3026" i="1"/>
  <c r="M496" i="1"/>
  <c r="T5641" i="1"/>
  <c r="M8219" i="1"/>
  <c r="L1670" i="1"/>
  <c r="F5147" i="1"/>
  <c r="P5377" i="1"/>
  <c r="U5857" i="1"/>
  <c r="L2519" i="1"/>
  <c r="I270" i="1"/>
  <c r="F53" i="1"/>
  <c r="V5174" i="1"/>
  <c r="V6740" i="1"/>
  <c r="T5440" i="1"/>
  <c r="P8324" i="1"/>
  <c r="L3570" i="1"/>
  <c r="K1657" i="1"/>
  <c r="F306" i="1"/>
  <c r="J3257" i="1"/>
  <c r="J161" i="1"/>
  <c r="V2852" i="1"/>
  <c r="L2079" i="1"/>
  <c r="J5999" i="1"/>
  <c r="U4396" i="1"/>
  <c r="U214" i="1"/>
  <c r="M2435" i="1"/>
  <c r="J6822" i="1"/>
  <c r="F2764" i="1"/>
  <c r="H5623" i="1"/>
  <c r="K1605" i="1"/>
  <c r="K5672" i="1"/>
  <c r="L4587" i="1"/>
  <c r="F6731" i="1"/>
  <c r="M4498" i="1"/>
  <c r="K3428" i="1"/>
  <c r="L4874" i="1"/>
  <c r="K6421" i="1"/>
  <c r="P2475" i="1"/>
  <c r="L4205" i="1"/>
  <c r="P760" i="1"/>
  <c r="K4160" i="1"/>
  <c r="F5630" i="1"/>
  <c r="J6591" i="1"/>
  <c r="P69" i="1"/>
  <c r="L7581" i="1"/>
  <c r="F4318" i="1"/>
  <c r="H4791" i="1"/>
  <c r="K6911" i="1"/>
  <c r="T1195" i="1"/>
  <c r="V4016" i="1"/>
  <c r="L8009" i="1"/>
  <c r="N5965" i="1"/>
  <c r="H7986" i="1"/>
  <c r="M4240" i="1"/>
  <c r="L3996" i="1"/>
  <c r="I5613" i="1"/>
  <c r="L4360" i="1"/>
  <c r="T5947" i="1"/>
  <c r="F917" i="1"/>
  <c r="I5988" i="1"/>
  <c r="P2247" i="1"/>
  <c r="I6481" i="1"/>
  <c r="F8135" i="1"/>
  <c r="M6388" i="1"/>
  <c r="L8146" i="1"/>
  <c r="I6059" i="1"/>
  <c r="J8129" i="1"/>
  <c r="L6512" i="1"/>
  <c r="L2153" i="1"/>
  <c r="J1668" i="1"/>
  <c r="P5599" i="1"/>
  <c r="L1644" i="1"/>
  <c r="I1667" i="1"/>
  <c r="K1951" i="1"/>
  <c r="T2795" i="1"/>
  <c r="P1788" i="1"/>
  <c r="U3124" i="1"/>
  <c r="J5512" i="1"/>
  <c r="F611" i="1"/>
  <c r="K2258" i="1"/>
  <c r="J4744" i="1"/>
  <c r="U3932" i="1"/>
  <c r="T64" i="1"/>
  <c r="T8295" i="1"/>
  <c r="V832" i="1"/>
  <c r="V3578" i="1"/>
  <c r="F5426" i="1"/>
  <c r="F4532" i="1"/>
  <c r="P5515" i="1"/>
  <c r="P5864" i="1"/>
  <c r="V669" i="1"/>
  <c r="P5254" i="1"/>
  <c r="V1948" i="1"/>
  <c r="U5639" i="1"/>
  <c r="M413" i="1"/>
  <c r="M6397" i="1"/>
  <c r="T100" i="1"/>
  <c r="T2060" i="1"/>
  <c r="M2350" i="1"/>
  <c r="U993" i="1"/>
  <c r="K6975" i="1"/>
  <c r="F3799" i="1"/>
  <c r="P4018" i="1"/>
  <c r="H4452" i="1"/>
  <c r="J356" i="1"/>
  <c r="K6295" i="1"/>
  <c r="N3394" i="1"/>
  <c r="P2907" i="1"/>
  <c r="L704" i="1"/>
  <c r="K8268" i="1"/>
  <c r="V4198" i="1"/>
  <c r="M333" i="1"/>
  <c r="N2184" i="1"/>
  <c r="L2075" i="1"/>
  <c r="V607" i="1"/>
  <c r="L348" i="1"/>
  <c r="I3670" i="1"/>
  <c r="N2527" i="1"/>
  <c r="U5284" i="1"/>
  <c r="I7064" i="1"/>
  <c r="V7" i="1"/>
  <c r="I2854" i="1"/>
  <c r="T289" i="1"/>
  <c r="N1736" i="1"/>
  <c r="L6389" i="1"/>
  <c r="U8049" i="1"/>
  <c r="P5630" i="1"/>
  <c r="H2837" i="1"/>
  <c r="F1944" i="1"/>
  <c r="J7547" i="1"/>
  <c r="J5949" i="1"/>
  <c r="K5805" i="1"/>
  <c r="M2532" i="1"/>
  <c r="L5849" i="1"/>
  <c r="N1870" i="1"/>
  <c r="K2291" i="1"/>
  <c r="L1563" i="1"/>
  <c r="N7494" i="1"/>
  <c r="J6021" i="1"/>
  <c r="L5090" i="1"/>
  <c r="M4494" i="1"/>
  <c r="N741" i="1"/>
  <c r="H4349" i="1"/>
  <c r="M2983" i="1"/>
  <c r="K1295" i="1"/>
  <c r="H137" i="1"/>
  <c r="V6619" i="1"/>
  <c r="L6541" i="1"/>
  <c r="J2397" i="1"/>
  <c r="N5329" i="1"/>
  <c r="F4031" i="1"/>
  <c r="M4059" i="1"/>
  <c r="P619" i="1"/>
  <c r="I5214" i="1"/>
  <c r="K2679" i="1"/>
  <c r="V6367" i="1"/>
  <c r="N6636" i="1"/>
  <c r="M7084" i="1"/>
  <c r="N6888" i="1"/>
  <c r="M5630" i="1"/>
  <c r="P5531" i="1"/>
  <c r="L5683" i="1"/>
  <c r="L3138" i="1"/>
  <c r="I5958" i="1"/>
  <c r="K136" i="1"/>
  <c r="F2667" i="1"/>
  <c r="V4926" i="1"/>
  <c r="I7108" i="1"/>
  <c r="F4192" i="1"/>
  <c r="H295" i="1"/>
  <c r="M2589" i="1"/>
  <c r="M3355" i="1"/>
  <c r="P4708" i="1"/>
  <c r="K5243" i="1"/>
  <c r="L1724" i="1"/>
  <c r="U2894" i="1"/>
  <c r="N1889" i="1"/>
  <c r="J299" i="1"/>
  <c r="V6432" i="1"/>
  <c r="U3700" i="1"/>
  <c r="L4768" i="1"/>
  <c r="U6281" i="1"/>
  <c r="K8092" i="1"/>
  <c r="F6624" i="1"/>
  <c r="J2313" i="1"/>
  <c r="T2689" i="1"/>
  <c r="H4961" i="1"/>
  <c r="F6700" i="1"/>
  <c r="U5005" i="1"/>
  <c r="N5099" i="1"/>
  <c r="J1587" i="1"/>
  <c r="J4459" i="1"/>
  <c r="P152" i="1"/>
  <c r="H46" i="1"/>
  <c r="J3850" i="1"/>
  <c r="N6997" i="1"/>
  <c r="K6649" i="1"/>
  <c r="J3440" i="1"/>
  <c r="H7222" i="1"/>
  <c r="F2408" i="1"/>
  <c r="N2852" i="1"/>
  <c r="V2282" i="1"/>
  <c r="K6345" i="1"/>
  <c r="K8073" i="1"/>
  <c r="H212" i="1"/>
  <c r="L3030" i="1"/>
  <c r="I288" i="1"/>
  <c r="K3079" i="1"/>
  <c r="U7174" i="1"/>
  <c r="K4471" i="1"/>
  <c r="J947" i="1"/>
  <c r="K110" i="1"/>
  <c r="K5562" i="1"/>
  <c r="I6648" i="1"/>
  <c r="V5929" i="1"/>
  <c r="U1247" i="1"/>
  <c r="F8125" i="1"/>
  <c r="P2338" i="1"/>
  <c r="I8150" i="1"/>
  <c r="N998" i="1"/>
  <c r="J4227" i="1"/>
  <c r="L3641" i="1"/>
  <c r="N7949" i="1"/>
  <c r="U537" i="1"/>
  <c r="K1354" i="1"/>
  <c r="L3498" i="1"/>
  <c r="L5571" i="1"/>
  <c r="T3734" i="1"/>
  <c r="J3939" i="1"/>
  <c r="F4001" i="1"/>
  <c r="H3925" i="1"/>
  <c r="K324" i="1"/>
  <c r="L6783" i="1"/>
  <c r="V2020" i="1"/>
  <c r="L4088" i="1"/>
  <c r="H4425" i="1"/>
  <c r="P2569" i="1"/>
  <c r="L2159" i="1"/>
  <c r="J4112" i="1"/>
  <c r="V8323" i="1"/>
  <c r="N4849" i="1"/>
  <c r="U3397" i="1"/>
  <c r="L6163" i="1"/>
  <c r="V641" i="1"/>
  <c r="V4074" i="1"/>
  <c r="L99" i="1"/>
  <c r="H491" i="1"/>
  <c r="L4763" i="1"/>
  <c r="V2205" i="1"/>
  <c r="F173" i="1"/>
  <c r="N5282" i="1"/>
  <c r="T5986" i="1"/>
  <c r="K4020" i="1"/>
  <c r="H5049" i="1"/>
  <c r="N1638" i="1"/>
  <c r="L636" i="1"/>
  <c r="U4036" i="1"/>
  <c r="M3709" i="1"/>
  <c r="U4174" i="1"/>
  <c r="K8227" i="1"/>
  <c r="K5083" i="1"/>
  <c r="H1380" i="1"/>
  <c r="H3322" i="1"/>
  <c r="H7581" i="1"/>
  <c r="P7934" i="1"/>
  <c r="L2597" i="1"/>
  <c r="P1449" i="1"/>
  <c r="K249" i="1"/>
  <c r="P3498" i="1"/>
  <c r="J2592" i="1"/>
  <c r="M4146" i="1"/>
  <c r="N2464" i="1"/>
  <c r="P3572" i="1"/>
  <c r="F4320" i="1"/>
  <c r="H6246" i="1"/>
  <c r="I1576" i="1"/>
  <c r="F3748" i="1"/>
  <c r="L4067" i="1"/>
  <c r="K1946" i="1"/>
  <c r="K647" i="1"/>
  <c r="F2726" i="1"/>
  <c r="K5780" i="1"/>
  <c r="P1411" i="1"/>
  <c r="F2381" i="1"/>
  <c r="M6026" i="1"/>
  <c r="K6589" i="1"/>
  <c r="F6293" i="1"/>
  <c r="F5963" i="1"/>
  <c r="K798" i="1"/>
  <c r="P6109" i="1"/>
  <c r="L2762" i="1"/>
  <c r="M1970" i="1"/>
  <c r="F6512" i="1"/>
  <c r="J1760" i="1"/>
  <c r="J6109" i="1"/>
  <c r="T6591" i="1"/>
  <c r="I7559" i="1"/>
  <c r="P5984" i="1"/>
  <c r="T6334" i="1"/>
  <c r="J7495" i="1"/>
  <c r="L1302" i="1"/>
  <c r="J4517" i="1"/>
  <c r="V5208" i="1"/>
  <c r="K2766" i="1"/>
  <c r="J5464" i="1"/>
  <c r="H6059" i="1"/>
  <c r="K6366" i="1"/>
  <c r="F1788" i="1"/>
  <c r="L3534" i="1"/>
  <c r="V4232" i="1"/>
  <c r="L4588" i="1"/>
  <c r="M5060" i="1"/>
  <c r="P1292" i="1"/>
  <c r="I3767" i="1"/>
  <c r="L6691" i="1"/>
  <c r="J5209" i="1"/>
  <c r="V2337" i="1"/>
  <c r="K4313" i="1"/>
  <c r="K1679" i="1"/>
  <c r="M1726" i="1"/>
  <c r="L2593" i="1"/>
  <c r="N2749" i="1"/>
  <c r="H867" i="1"/>
  <c r="L710" i="1"/>
  <c r="J650" i="1"/>
  <c r="F3656" i="1"/>
  <c r="M7489" i="1"/>
  <c r="T1077" i="1"/>
  <c r="P4016" i="1"/>
  <c r="T6250" i="1"/>
  <c r="J3063" i="1"/>
  <c r="J5554" i="1"/>
  <c r="F171" i="1"/>
  <c r="F1071" i="1"/>
  <c r="P2185" i="1"/>
  <c r="T1750" i="1"/>
  <c r="P1796" i="1"/>
  <c r="T1325" i="1"/>
  <c r="P4214" i="1"/>
  <c r="U4680" i="1"/>
  <c r="V4332" i="1"/>
  <c r="H3707" i="1"/>
  <c r="T5843" i="1"/>
  <c r="K6741" i="1"/>
  <c r="M6708" i="1"/>
  <c r="P1356" i="1"/>
  <c r="M1360" i="1"/>
  <c r="U1114" i="1"/>
  <c r="I1762" i="1"/>
  <c r="J4695" i="1"/>
  <c r="T6424" i="1"/>
  <c r="I158" i="1"/>
  <c r="I63" i="1"/>
  <c r="I7975" i="1"/>
  <c r="F6093" i="1"/>
  <c r="T573" i="1"/>
  <c r="I6095" i="1"/>
  <c r="V2698" i="1"/>
  <c r="U4931" i="1"/>
  <c r="K7937" i="1"/>
  <c r="U4668" i="1"/>
  <c r="U4734" i="1"/>
  <c r="F2272" i="1"/>
  <c r="H6889" i="1"/>
  <c r="M5365" i="1"/>
  <c r="P5065" i="1"/>
  <c r="N5083" i="1"/>
  <c r="K5534" i="1"/>
  <c r="M5742" i="1"/>
  <c r="H7292" i="1"/>
  <c r="K3482" i="1"/>
  <c r="I3884" i="1"/>
  <c r="P6752" i="1"/>
  <c r="K7113" i="1"/>
  <c r="F7978" i="1"/>
  <c r="U3543" i="1"/>
  <c r="L5130" i="1"/>
  <c r="F8074" i="1"/>
  <c r="V2254" i="1"/>
  <c r="L3722" i="1"/>
  <c r="N164" i="1"/>
  <c r="P8184" i="1"/>
  <c r="J2796" i="1"/>
  <c r="F5962" i="1"/>
  <c r="K843" i="1"/>
  <c r="I5826" i="1"/>
  <c r="N4557" i="1"/>
  <c r="M2353" i="1"/>
  <c r="H1766" i="1"/>
  <c r="I6224" i="1"/>
  <c r="V4695" i="1"/>
  <c r="I3640" i="1"/>
  <c r="P1922" i="1"/>
  <c r="L1549" i="1"/>
  <c r="L4575" i="1"/>
  <c r="K1398" i="1"/>
  <c r="H2915" i="1"/>
  <c r="T4140" i="1"/>
  <c r="L4420" i="1"/>
  <c r="J5393" i="1"/>
  <c r="P685" i="1"/>
  <c r="T6198" i="1"/>
  <c r="K5173" i="1"/>
  <c r="N2877" i="1"/>
  <c r="L5911" i="1"/>
  <c r="H5742" i="1"/>
  <c r="J2643" i="1"/>
  <c r="L6832" i="1"/>
  <c r="P2417" i="1"/>
  <c r="F1874" i="1"/>
  <c r="H4916" i="1"/>
  <c r="F5094" i="1"/>
  <c r="K3779" i="1"/>
  <c r="T6788" i="1"/>
  <c r="I2122" i="1"/>
  <c r="K4063" i="1"/>
  <c r="L5230" i="1"/>
  <c r="L3086" i="1"/>
  <c r="N6816" i="1"/>
  <c r="L5319" i="1"/>
  <c r="P3070" i="1"/>
  <c r="F6207" i="1"/>
  <c r="K3703" i="1"/>
  <c r="K4690" i="1"/>
  <c r="L3395" i="1"/>
  <c r="P6417" i="1"/>
  <c r="L2993" i="1"/>
  <c r="H3768" i="1"/>
  <c r="L259" i="1"/>
  <c r="N4683" i="1"/>
  <c r="F191" i="1"/>
  <c r="N4029" i="1"/>
  <c r="J6352" i="1"/>
  <c r="L7419" i="1"/>
  <c r="H5926" i="1"/>
  <c r="T1999" i="1"/>
  <c r="M7864" i="1"/>
  <c r="V2444" i="1"/>
  <c r="N3680" i="1"/>
  <c r="K610" i="1"/>
  <c r="T1132" i="1"/>
  <c r="K4523" i="1"/>
  <c r="I5985" i="1"/>
  <c r="L1255" i="1"/>
  <c r="L3391" i="1"/>
  <c r="P2352" i="1"/>
  <c r="P3132" i="1"/>
  <c r="I1886" i="1"/>
  <c r="J3018" i="1"/>
  <c r="L13" i="1"/>
  <c r="K2289" i="1"/>
  <c r="L5508" i="1"/>
  <c r="F4265" i="1"/>
  <c r="J3256" i="1"/>
  <c r="T5139" i="1"/>
  <c r="I6405" i="1"/>
  <c r="V6737" i="1"/>
  <c r="L1421" i="1"/>
  <c r="I6880" i="1"/>
  <c r="K5985" i="1"/>
  <c r="T73" i="1"/>
  <c r="K8077" i="1"/>
  <c r="P7644" i="1"/>
  <c r="L3476" i="1"/>
  <c r="V6291" i="1"/>
  <c r="T724" i="1"/>
  <c r="F7376" i="1"/>
  <c r="I7243" i="1"/>
  <c r="L1553" i="1"/>
  <c r="N2029" i="1"/>
  <c r="U56" i="1"/>
  <c r="J4413" i="1"/>
  <c r="J4961" i="1"/>
  <c r="L1505" i="1"/>
  <c r="I338" i="1"/>
  <c r="T270" i="1"/>
  <c r="V5282" i="1"/>
  <c r="J6887" i="1"/>
  <c r="I2466" i="1"/>
  <c r="P2974" i="1"/>
  <c r="N3499" i="1"/>
  <c r="V2313" i="1"/>
  <c r="L6538" i="1"/>
  <c r="J5427" i="1"/>
  <c r="I801" i="1"/>
  <c r="V8233" i="1"/>
  <c r="J5637" i="1"/>
  <c r="I1269" i="1"/>
  <c r="P3231" i="1"/>
  <c r="V2346" i="1"/>
  <c r="I6617" i="1"/>
  <c r="L665" i="1"/>
  <c r="J2368" i="1"/>
  <c r="L815" i="1"/>
  <c r="K3659" i="1"/>
  <c r="L2032" i="1"/>
  <c r="H3085" i="1"/>
  <c r="K1174" i="1"/>
  <c r="I214" i="1"/>
  <c r="L5556" i="1"/>
  <c r="V3297" i="1"/>
  <c r="M1363" i="1"/>
  <c r="N577" i="1"/>
  <c r="I6334" i="1"/>
  <c r="H2096" i="1"/>
  <c r="M1939" i="1"/>
  <c r="I2111" i="1"/>
  <c r="H1017" i="1"/>
  <c r="L3904" i="1"/>
  <c r="L5796" i="1"/>
  <c r="F6561" i="1"/>
  <c r="V3313" i="1"/>
  <c r="K2593" i="1"/>
  <c r="J5262" i="1"/>
  <c r="L4209" i="1"/>
  <c r="L980" i="1"/>
  <c r="N4607" i="1"/>
  <c r="L2729" i="1"/>
  <c r="J8206" i="1"/>
  <c r="J6713" i="1"/>
  <c r="V1196" i="1"/>
  <c r="L4169" i="1"/>
  <c r="I535" i="1"/>
  <c r="I521" i="1"/>
  <c r="N5604" i="1"/>
  <c r="U2140" i="1"/>
  <c r="J3278" i="1"/>
  <c r="F3565" i="1"/>
  <c r="V5502" i="1"/>
  <c r="N4243" i="1"/>
  <c r="I1893" i="1"/>
  <c r="P1431" i="1"/>
  <c r="L2585" i="1"/>
  <c r="H268" i="1"/>
  <c r="V4023" i="1"/>
  <c r="H3026" i="1"/>
  <c r="F2206" i="1"/>
  <c r="K6835" i="1"/>
  <c r="H2388" i="1"/>
  <c r="M6034" i="1"/>
  <c r="N5441" i="1"/>
  <c r="K3468" i="1"/>
  <c r="K1110" i="1"/>
  <c r="L5055" i="1"/>
  <c r="M5883" i="1"/>
  <c r="N494" i="1"/>
  <c r="M5940" i="1"/>
  <c r="H6089" i="1"/>
  <c r="V1604" i="1"/>
  <c r="K195" i="1"/>
  <c r="K2630" i="1"/>
  <c r="V2349" i="1"/>
  <c r="K5060" i="1"/>
  <c r="T1841" i="1"/>
  <c r="T5791" i="1"/>
  <c r="P1133" i="1"/>
  <c r="M6852" i="1"/>
  <c r="L7891" i="1"/>
  <c r="K1936" i="1"/>
  <c r="I5131" i="1"/>
  <c r="V7035" i="1"/>
  <c r="I4832" i="1"/>
  <c r="F6566" i="1"/>
  <c r="J2095" i="1"/>
  <c r="L7919" i="1"/>
  <c r="K2379" i="1"/>
  <c r="J2451" i="1"/>
  <c r="I6226" i="1"/>
  <c r="V5966" i="1"/>
  <c r="M7145" i="1"/>
  <c r="F2166" i="1"/>
  <c r="I3612" i="1"/>
  <c r="I1355" i="1"/>
  <c r="L6200" i="1"/>
  <c r="U6742" i="1"/>
  <c r="N5989" i="1"/>
  <c r="J4962" i="1"/>
  <c r="T7301" i="1"/>
  <c r="H3472" i="1"/>
  <c r="F2509" i="1"/>
  <c r="I7436" i="1"/>
  <c r="L6152" i="1"/>
  <c r="N6794" i="1"/>
  <c r="M5539" i="1"/>
  <c r="F4776" i="1"/>
  <c r="L3032" i="1"/>
  <c r="P6861" i="1"/>
  <c r="T7848" i="1"/>
  <c r="N557" i="1"/>
  <c r="U1943" i="1"/>
  <c r="T2228" i="1"/>
  <c r="K6795" i="1"/>
  <c r="P6233" i="1"/>
  <c r="T6590" i="1"/>
  <c r="L8020" i="1"/>
  <c r="N3370" i="1"/>
  <c r="V2250" i="1"/>
  <c r="P5627" i="1"/>
  <c r="U2724" i="1"/>
  <c r="N6036" i="1"/>
  <c r="L8048" i="1"/>
  <c r="P4284" i="1"/>
  <c r="P5492" i="1"/>
  <c r="N6886" i="1"/>
  <c r="N545" i="1"/>
  <c r="H5885" i="1"/>
  <c r="M1305" i="1"/>
  <c r="H7998" i="1"/>
  <c r="U185" i="1"/>
  <c r="J4473" i="1"/>
  <c r="U5740" i="1"/>
  <c r="M5272" i="1"/>
  <c r="I6286" i="1"/>
  <c r="M4264" i="1"/>
  <c r="K6152" i="1"/>
  <c r="F6689" i="1"/>
  <c r="P8101" i="1"/>
  <c r="U4364" i="1"/>
  <c r="V4948" i="1"/>
  <c r="K8054" i="1"/>
  <c r="K6331" i="1"/>
  <c r="J2923" i="1"/>
  <c r="V1322" i="1"/>
  <c r="I6960" i="1"/>
  <c r="I5213" i="1"/>
  <c r="J1028" i="1"/>
  <c r="P8245" i="1"/>
  <c r="M4974" i="1"/>
  <c r="I1289" i="1"/>
  <c r="V5068" i="1"/>
  <c r="V1463" i="1"/>
  <c r="N7898" i="1"/>
  <c r="V3155" i="1"/>
  <c r="K4031" i="1"/>
  <c r="H3141" i="1"/>
  <c r="M8121" i="1"/>
  <c r="H5036" i="1"/>
  <c r="U8080" i="1"/>
  <c r="K1049" i="1"/>
  <c r="P465" i="1"/>
  <c r="L7268" i="1"/>
  <c r="N2500" i="1"/>
  <c r="F2580" i="1"/>
  <c r="P2774" i="1"/>
  <c r="I2929" i="1"/>
  <c r="H5461" i="1"/>
  <c r="P6835" i="1"/>
  <c r="K5979" i="1"/>
  <c r="I1242" i="1"/>
  <c r="J100" i="1"/>
  <c r="L7986" i="1"/>
  <c r="V917" i="1"/>
  <c r="J7955" i="1"/>
  <c r="J8297" i="1"/>
  <c r="P3531" i="1"/>
  <c r="U5008" i="1"/>
  <c r="V3933" i="1"/>
  <c r="M1842" i="1"/>
  <c r="L46" i="1"/>
  <c r="L7313" i="1"/>
  <c r="K2806" i="1"/>
  <c r="N6868" i="1"/>
  <c r="H3477" i="1"/>
  <c r="L3566" i="1"/>
  <c r="K5271" i="1"/>
  <c r="V2352" i="1"/>
  <c r="N8217" i="1"/>
  <c r="U576" i="1"/>
  <c r="T2551" i="1"/>
  <c r="P3419" i="1"/>
  <c r="K376" i="1"/>
  <c r="L1806" i="1"/>
  <c r="V1938" i="1"/>
  <c r="T6355" i="1"/>
  <c r="M2538" i="1"/>
  <c r="J2634" i="1"/>
  <c r="V4490" i="1"/>
  <c r="M3049" i="1"/>
  <c r="P6080" i="1"/>
  <c r="P4816" i="1"/>
  <c r="L7179" i="1"/>
  <c r="M1017" i="1"/>
  <c r="L6706" i="1"/>
  <c r="I7006" i="1"/>
  <c r="I1145" i="1"/>
  <c r="H3800" i="1"/>
  <c r="T6201" i="1"/>
  <c r="I2244" i="1"/>
  <c r="P1334" i="1"/>
  <c r="L5742" i="1"/>
  <c r="K7285" i="1"/>
  <c r="L4870" i="1"/>
  <c r="P998" i="1"/>
  <c r="L6481" i="1"/>
  <c r="T1940" i="1"/>
  <c r="T1128" i="1"/>
  <c r="T5469" i="1"/>
  <c r="I6772" i="1"/>
  <c r="K5043" i="1"/>
  <c r="K6435" i="1"/>
  <c r="N7306" i="1"/>
  <c r="L5786" i="1"/>
  <c r="K4715" i="1"/>
  <c r="M3097" i="1"/>
  <c r="T124" i="1"/>
  <c r="I3158" i="1"/>
  <c r="J7823" i="1"/>
  <c r="T750" i="1"/>
  <c r="V7919" i="1"/>
  <c r="M3079" i="1"/>
  <c r="M8301" i="1"/>
  <c r="K2715" i="1"/>
  <c r="L5694" i="1"/>
  <c r="H930" i="1"/>
  <c r="L3567" i="1"/>
  <c r="L3928" i="1"/>
  <c r="H1879" i="1"/>
  <c r="U5754" i="1"/>
  <c r="H653" i="1"/>
  <c r="N893" i="1"/>
  <c r="N2023" i="1"/>
  <c r="I2965" i="1"/>
  <c r="V2138" i="1"/>
  <c r="U4018" i="1"/>
  <c r="K282" i="1"/>
  <c r="K973" i="1"/>
  <c r="H7827" i="1"/>
  <c r="T4526" i="1"/>
  <c r="P7542" i="1"/>
  <c r="I2966" i="1"/>
  <c r="H4666" i="1"/>
  <c r="L276" i="1"/>
  <c r="P5141" i="1"/>
  <c r="K7592" i="1"/>
  <c r="M826" i="1"/>
  <c r="K6336" i="1"/>
  <c r="F5734" i="1"/>
  <c r="L204" i="1"/>
  <c r="L983" i="1"/>
  <c r="T5188" i="1"/>
  <c r="J2417" i="1"/>
  <c r="K8161" i="1"/>
  <c r="H6418" i="1"/>
  <c r="L3198" i="1"/>
  <c r="L2979" i="1"/>
  <c r="N372" i="1"/>
  <c r="U4265" i="1"/>
  <c r="H6448" i="1"/>
  <c r="L1224" i="1"/>
  <c r="K1089" i="1"/>
  <c r="L1394" i="1"/>
  <c r="M6405" i="1"/>
  <c r="K5630" i="1"/>
  <c r="F5610" i="1"/>
  <c r="K1897" i="1"/>
  <c r="I1138" i="1"/>
  <c r="K3043" i="1"/>
  <c r="N6958" i="1"/>
  <c r="T1582" i="1"/>
  <c r="K6641" i="1"/>
  <c r="K3631" i="1"/>
  <c r="F5917" i="1"/>
  <c r="K2059" i="1"/>
  <c r="K7478" i="1"/>
  <c r="J4653" i="1"/>
  <c r="H5609" i="1"/>
  <c r="K6757" i="1"/>
  <c r="T8347" i="1"/>
  <c r="J8135" i="1"/>
  <c r="V3807" i="1"/>
  <c r="V1587" i="1"/>
  <c r="L1424" i="1"/>
  <c r="I3816" i="1"/>
  <c r="H527" i="1"/>
  <c r="T7455" i="1"/>
  <c r="H1355" i="1"/>
  <c r="J8226" i="1"/>
  <c r="T2425" i="1"/>
  <c r="K5138" i="1"/>
  <c r="P577" i="1"/>
  <c r="L5440" i="1"/>
  <c r="I1942" i="1"/>
  <c r="K3353" i="1"/>
  <c r="T2981" i="1"/>
  <c r="U8057" i="1"/>
  <c r="I368" i="1"/>
  <c r="L6318" i="1"/>
  <c r="H7942" i="1"/>
  <c r="K951" i="1"/>
  <c r="J3298" i="1"/>
  <c r="P2273" i="1"/>
  <c r="V7458" i="1"/>
  <c r="L38" i="1"/>
  <c r="U4858" i="1"/>
  <c r="J6402" i="1"/>
  <c r="K2092" i="1"/>
  <c r="I7961" i="1"/>
  <c r="U3631" i="1"/>
  <c r="F94" i="1"/>
  <c r="J3937" i="1"/>
  <c r="N4952" i="1"/>
  <c r="K976" i="1"/>
  <c r="F6187" i="1"/>
  <c r="U1403" i="1"/>
  <c r="I6570" i="1"/>
  <c r="T748" i="1"/>
  <c r="K6027" i="1"/>
  <c r="K2836" i="1"/>
  <c r="L573" i="1"/>
  <c r="L4086" i="1"/>
  <c r="L8307" i="1"/>
  <c r="T2675" i="1"/>
  <c r="T1469" i="1"/>
  <c r="L4661" i="1"/>
  <c r="P6140" i="1"/>
  <c r="F2811" i="1"/>
  <c r="K2209" i="1"/>
  <c r="U2555" i="1"/>
  <c r="P3832" i="1"/>
  <c r="K993" i="1"/>
  <c r="I4671" i="1"/>
  <c r="U59" i="1"/>
  <c r="H4744" i="1"/>
  <c r="J3947" i="1"/>
  <c r="L6723" i="1"/>
  <c r="K6914" i="1"/>
  <c r="I715" i="1"/>
  <c r="I2575" i="1"/>
  <c r="M7291" i="1"/>
  <c r="M601" i="1"/>
  <c r="T8298" i="1"/>
  <c r="N2034" i="1"/>
  <c r="J6016" i="1"/>
  <c r="I7413" i="1"/>
  <c r="V7386" i="1"/>
  <c r="I1060" i="1"/>
  <c r="J6855" i="1"/>
  <c r="J7419" i="1"/>
  <c r="N6620" i="1"/>
  <c r="T7936" i="1"/>
  <c r="L2639" i="1"/>
  <c r="I1530" i="1"/>
  <c r="V3029" i="1"/>
  <c r="L2559" i="1"/>
  <c r="M4990" i="1"/>
  <c r="P2520" i="1"/>
  <c r="N183" i="1"/>
  <c r="J5887" i="1"/>
  <c r="I3953" i="1"/>
  <c r="I2252" i="1"/>
  <c r="L4935" i="1"/>
  <c r="K4519" i="1"/>
  <c r="M5089" i="1"/>
  <c r="U2801" i="1"/>
  <c r="J5500" i="1"/>
  <c r="V3533" i="1"/>
  <c r="N5573" i="1"/>
  <c r="M6906" i="1"/>
  <c r="J2753" i="1"/>
  <c r="I2786" i="1"/>
  <c r="K8183" i="1"/>
  <c r="P4266" i="1"/>
  <c r="P3666" i="1"/>
  <c r="P3689" i="1"/>
  <c r="L6334" i="1"/>
  <c r="N5232" i="1"/>
  <c r="J482" i="1"/>
  <c r="U2505" i="1"/>
  <c r="P1314" i="1"/>
  <c r="P8092" i="1"/>
  <c r="L4110" i="1"/>
  <c r="V7450" i="1"/>
  <c r="V5571" i="1"/>
  <c r="H1739" i="1"/>
  <c r="H2493" i="1"/>
  <c r="I5316" i="1"/>
  <c r="L6829" i="1"/>
  <c r="K6598" i="1"/>
  <c r="H5486" i="1"/>
  <c r="T5829" i="1"/>
  <c r="P6577" i="1"/>
  <c r="J6640" i="1"/>
  <c r="F6952" i="1"/>
  <c r="I307" i="1"/>
  <c r="P6803" i="1"/>
  <c r="J1454" i="1"/>
  <c r="J7244" i="1"/>
  <c r="J758" i="1"/>
  <c r="V1282" i="1"/>
  <c r="N121" i="1"/>
  <c r="I3468" i="1"/>
  <c r="K6108" i="1"/>
  <c r="I2492" i="1"/>
  <c r="T4850" i="1"/>
  <c r="K5644" i="1"/>
  <c r="P1751" i="1"/>
  <c r="N2930" i="1"/>
  <c r="K342" i="1"/>
  <c r="K6081" i="1"/>
  <c r="U1001" i="1"/>
  <c r="V4518" i="1"/>
  <c r="K5697" i="1"/>
  <c r="K509" i="1"/>
  <c r="J4062" i="1"/>
  <c r="N4624" i="1"/>
  <c r="H3706" i="1"/>
  <c r="T2982" i="1"/>
  <c r="F6890" i="1"/>
  <c r="N6255" i="1"/>
  <c r="L6450" i="1"/>
  <c r="L4579" i="1"/>
  <c r="N617" i="1"/>
  <c r="T2505" i="1"/>
  <c r="K8013" i="1"/>
  <c r="V5199" i="1"/>
  <c r="K8022" i="1"/>
  <c r="H181" i="1"/>
  <c r="T6238" i="1"/>
  <c r="N355" i="1"/>
  <c r="H2141" i="1"/>
  <c r="N795" i="1"/>
  <c r="F1347" i="1"/>
  <c r="F3170" i="1"/>
  <c r="T3869" i="1"/>
  <c r="L6765" i="1"/>
  <c r="V2843" i="1"/>
  <c r="P7132" i="1"/>
  <c r="L3533" i="1"/>
  <c r="T2202" i="1"/>
  <c r="K7841" i="1"/>
  <c r="M2826" i="1"/>
  <c r="P4402" i="1"/>
  <c r="M124" i="1"/>
  <c r="P3930" i="1"/>
  <c r="I2044" i="1"/>
  <c r="K1621" i="1"/>
  <c r="N6803" i="1"/>
  <c r="K7644" i="1"/>
  <c r="K8239" i="1"/>
  <c r="V2975" i="1"/>
  <c r="F2152" i="1"/>
  <c r="P6340" i="1"/>
  <c r="L7192" i="1"/>
  <c r="K7044" i="1"/>
  <c r="K675" i="1"/>
  <c r="V3875" i="1"/>
  <c r="F5908" i="1"/>
  <c r="L1026" i="1"/>
  <c r="L5547" i="1"/>
  <c r="K2014" i="1"/>
  <c r="N6072" i="1"/>
  <c r="M1123" i="1"/>
  <c r="P4629" i="1"/>
  <c r="P4931" i="1"/>
  <c r="U5907" i="1"/>
  <c r="L1218" i="1"/>
  <c r="P4001" i="1"/>
  <c r="J2876" i="1"/>
  <c r="F3004" i="1"/>
  <c r="U3720" i="1"/>
  <c r="L747" i="1"/>
  <c r="K7891" i="1"/>
  <c r="J486" i="1"/>
  <c r="T858" i="1"/>
  <c r="L7807" i="1"/>
  <c r="I7244" i="1"/>
  <c r="F7287" i="1"/>
  <c r="P778" i="1"/>
  <c r="U8318" i="1"/>
  <c r="L2111" i="1"/>
  <c r="L688" i="1"/>
  <c r="P282" i="1"/>
  <c r="V4691" i="1"/>
  <c r="F5226" i="1"/>
  <c r="L7139" i="1"/>
  <c r="P5892" i="1"/>
  <c r="F6605" i="1"/>
  <c r="J7228" i="1"/>
  <c r="T494" i="1"/>
  <c r="J7408" i="1"/>
  <c r="L7947" i="1"/>
  <c r="U5555" i="1"/>
  <c r="J3787" i="1"/>
  <c r="F3329" i="1"/>
  <c r="H5276" i="1"/>
  <c r="N118" i="1"/>
  <c r="T2358" i="1"/>
  <c r="I3263" i="1"/>
  <c r="I5634" i="1"/>
  <c r="L3982" i="1"/>
  <c r="P4485" i="1"/>
  <c r="H6924" i="1"/>
  <c r="V3505" i="1"/>
  <c r="M2981" i="1"/>
  <c r="H7201" i="1"/>
  <c r="V4609" i="1"/>
  <c r="L186" i="1"/>
  <c r="K3925" i="1"/>
  <c r="U527" i="1"/>
  <c r="H4686" i="1"/>
  <c r="K3056" i="1"/>
  <c r="J1206" i="1"/>
  <c r="K6746" i="1"/>
  <c r="V6270" i="1"/>
  <c r="F349" i="1"/>
  <c r="V6042" i="1"/>
  <c r="T7050" i="1"/>
  <c r="L5344" i="1"/>
  <c r="U3670" i="1"/>
  <c r="H7913" i="1"/>
  <c r="T5855" i="1"/>
  <c r="K4226" i="1"/>
  <c r="T878" i="1"/>
  <c r="I4952" i="1"/>
  <c r="F3612" i="1"/>
  <c r="F5834" i="1"/>
  <c r="J2658" i="1"/>
  <c r="U1258" i="1"/>
  <c r="J6111" i="1"/>
  <c r="M4188" i="1"/>
  <c r="I8337" i="1"/>
  <c r="F8080" i="1"/>
  <c r="V1925" i="1"/>
  <c r="K3802" i="1"/>
  <c r="F5619" i="1"/>
  <c r="U1100" i="1"/>
  <c r="H1499" i="1"/>
  <c r="K4177" i="1"/>
  <c r="M2675" i="1"/>
  <c r="V8324" i="1"/>
  <c r="N4799" i="1"/>
  <c r="U1238" i="1"/>
  <c r="U1780" i="1"/>
  <c r="K7411" i="1"/>
  <c r="T2765" i="1"/>
  <c r="K1495" i="1"/>
  <c r="F334" i="1"/>
  <c r="J1866" i="1"/>
  <c r="H126" i="1"/>
  <c r="M2024" i="1"/>
  <c r="K2000" i="1"/>
  <c r="H7208" i="1"/>
  <c r="P1908" i="1"/>
  <c r="T5561" i="1"/>
  <c r="L4259" i="1"/>
  <c r="F2631" i="1"/>
  <c r="U93" i="1"/>
  <c r="M1152" i="1"/>
  <c r="F6795" i="1"/>
  <c r="F5851" i="1"/>
  <c r="L7216" i="1"/>
  <c r="F5482" i="1"/>
  <c r="K7104" i="1"/>
  <c r="L5030" i="1"/>
  <c r="L2329" i="1"/>
  <c r="I5320" i="1"/>
  <c r="L677" i="1"/>
  <c r="J5757" i="1"/>
  <c r="L7238" i="1"/>
  <c r="P3994" i="1"/>
  <c r="P4119" i="1"/>
  <c r="L4345" i="1"/>
  <c r="M8" i="1"/>
  <c r="K8340" i="1"/>
  <c r="F6103" i="1"/>
  <c r="F7182" i="1"/>
  <c r="H5261" i="1"/>
  <c r="N3001" i="1"/>
  <c r="L3006" i="1"/>
  <c r="U6240" i="1"/>
  <c r="K2238" i="1"/>
  <c r="P7408" i="1"/>
  <c r="F2945" i="1"/>
  <c r="P3602" i="1"/>
  <c r="T4914" i="1"/>
  <c r="P5066" i="1"/>
  <c r="F3401" i="1"/>
  <c r="L6217" i="1"/>
  <c r="U4044" i="1"/>
  <c r="K3681" i="1"/>
  <c r="K2492" i="1"/>
  <c r="J3730" i="1"/>
  <c r="F2974" i="1"/>
  <c r="N2504" i="1"/>
  <c r="U5120" i="1"/>
  <c r="I1381" i="1"/>
  <c r="L4638" i="1"/>
  <c r="H6020" i="1"/>
  <c r="T7165" i="1"/>
  <c r="L909" i="1"/>
  <c r="T4706" i="1"/>
  <c r="L447" i="1"/>
  <c r="L1715" i="1"/>
  <c r="I7112" i="1"/>
  <c r="U1171" i="1"/>
  <c r="J5993" i="1"/>
  <c r="P1054" i="1"/>
  <c r="T580" i="1"/>
  <c r="M6541" i="1"/>
  <c r="N1875" i="1"/>
  <c r="K4945" i="1"/>
  <c r="T7243" i="1"/>
  <c r="J5688" i="1"/>
  <c r="I376" i="1"/>
  <c r="F4420" i="1"/>
  <c r="F3579" i="1"/>
  <c r="T4947" i="1"/>
  <c r="J8301" i="1"/>
  <c r="L5534" i="1"/>
  <c r="U8046" i="1"/>
  <c r="H7168" i="1"/>
  <c r="L6007" i="1"/>
  <c r="V6816" i="1"/>
  <c r="L2408" i="1"/>
  <c r="J509" i="1"/>
  <c r="K5647" i="1"/>
  <c r="L2055" i="1"/>
  <c r="K7487" i="1"/>
  <c r="T2969" i="1"/>
  <c r="P3465" i="1"/>
  <c r="T4864" i="1"/>
  <c r="P961" i="1"/>
  <c r="N2945" i="1"/>
  <c r="K660" i="1"/>
  <c r="I3635" i="1"/>
  <c r="L2019" i="1"/>
  <c r="K4600" i="1"/>
  <c r="P4137" i="1"/>
  <c r="K7880" i="1"/>
  <c r="V2547" i="1"/>
  <c r="P2777" i="1"/>
  <c r="I8168" i="1"/>
  <c r="U6405" i="1"/>
  <c r="K5631" i="1"/>
  <c r="K5820" i="1"/>
  <c r="K6015" i="1"/>
  <c r="H5064" i="1"/>
  <c r="I839" i="1"/>
  <c r="L1486" i="1"/>
  <c r="P640" i="1"/>
  <c r="U766" i="1"/>
  <c r="K4969" i="1"/>
  <c r="M8319" i="1"/>
  <c r="K4754" i="1"/>
  <c r="L4156" i="1"/>
  <c r="J2471" i="1"/>
  <c r="V2354" i="1"/>
  <c r="L6543" i="1"/>
  <c r="M1117" i="1"/>
  <c r="H1128" i="1"/>
  <c r="M8207" i="1"/>
  <c r="T1789" i="1"/>
  <c r="I3284" i="1"/>
  <c r="L1605" i="1"/>
  <c r="N2560" i="1"/>
  <c r="T1540" i="1"/>
  <c r="V6964" i="1"/>
  <c r="M1745" i="1"/>
  <c r="L1365" i="1"/>
  <c r="K1774" i="1"/>
  <c r="F4747" i="1"/>
  <c r="M970" i="1"/>
  <c r="U3319" i="1"/>
  <c r="J3949" i="1"/>
  <c r="I479" i="1"/>
  <c r="F6771" i="1"/>
  <c r="N5969" i="1"/>
  <c r="J2419" i="1"/>
  <c r="T2053" i="1"/>
  <c r="H3939" i="1"/>
  <c r="L6802" i="1"/>
  <c r="V2159" i="1"/>
  <c r="L4444" i="1"/>
  <c r="T6161" i="1"/>
  <c r="L7389" i="1"/>
  <c r="I3998" i="1"/>
  <c r="M4140" i="1"/>
  <c r="M5283" i="1"/>
  <c r="K6853" i="1"/>
  <c r="L5897" i="1"/>
  <c r="L972" i="1"/>
  <c r="P369" i="1"/>
  <c r="L6640" i="1"/>
  <c r="V4550" i="1"/>
  <c r="L3770" i="1"/>
  <c r="P1695" i="1"/>
  <c r="U8030" i="1"/>
  <c r="J6511" i="1"/>
  <c r="L5585" i="1"/>
  <c r="H8124" i="1"/>
  <c r="F800" i="1"/>
  <c r="V412" i="1"/>
  <c r="L6756" i="1"/>
  <c r="F7468" i="1"/>
  <c r="F6408" i="1"/>
  <c r="K1310" i="1"/>
  <c r="T7049" i="1"/>
  <c r="V2897" i="1"/>
  <c r="P3254" i="1"/>
  <c r="H1256" i="1"/>
  <c r="K1814" i="1"/>
  <c r="K4216" i="1"/>
  <c r="H1704" i="1"/>
  <c r="L5916" i="1"/>
  <c r="P5750" i="1"/>
  <c r="H3502" i="1"/>
  <c r="H3330" i="1"/>
  <c r="K7201" i="1"/>
  <c r="L1579" i="1"/>
  <c r="L2362" i="1"/>
  <c r="H3406" i="1"/>
  <c r="K7373" i="1"/>
  <c r="K5281" i="1"/>
  <c r="K1847" i="1"/>
  <c r="U1754" i="1"/>
  <c r="U1541" i="1"/>
  <c r="H2637" i="1"/>
  <c r="N155" i="1"/>
  <c r="T2088" i="1"/>
  <c r="U3432" i="1"/>
  <c r="T7069" i="1"/>
  <c r="V6985" i="1"/>
  <c r="K3776" i="1"/>
  <c r="V3281" i="1"/>
  <c r="F4240" i="1"/>
  <c r="L6882" i="1"/>
  <c r="L6581" i="1"/>
  <c r="L2174" i="1"/>
  <c r="J3515" i="1"/>
  <c r="F4015" i="1"/>
  <c r="U3949" i="1"/>
  <c r="K1294" i="1"/>
  <c r="H8183" i="1"/>
  <c r="I6723" i="1"/>
  <c r="F7297" i="1"/>
  <c r="T5004" i="1"/>
  <c r="I5847" i="1"/>
  <c r="F5106" i="1"/>
  <c r="J3735" i="1"/>
  <c r="L6872" i="1"/>
  <c r="F6539" i="1"/>
  <c r="H2582" i="1"/>
  <c r="T5651" i="1"/>
  <c r="P5962" i="1"/>
  <c r="N8172" i="1"/>
  <c r="T517" i="1"/>
  <c r="H7455" i="1"/>
  <c r="I2057" i="1"/>
  <c r="J7127" i="1"/>
  <c r="L426" i="1"/>
  <c r="M2405" i="1"/>
  <c r="L3402" i="1"/>
  <c r="V6775" i="1"/>
  <c r="I4484" i="1"/>
  <c r="J3449" i="1"/>
  <c r="M5817" i="1"/>
  <c r="L6269" i="1"/>
  <c r="L3033" i="1"/>
  <c r="U1827" i="1"/>
  <c r="I8280" i="1"/>
  <c r="J3833" i="1"/>
  <c r="P628" i="1"/>
  <c r="J1489" i="1"/>
  <c r="M6600" i="1"/>
  <c r="F176" i="1"/>
  <c r="H6112" i="1"/>
  <c r="U4297" i="1"/>
  <c r="P32" i="1"/>
  <c r="H2409" i="1"/>
  <c r="K275" i="1"/>
  <c r="K2120" i="1"/>
  <c r="P8044" i="1"/>
  <c r="K113" i="1"/>
  <c r="F4300" i="1"/>
  <c r="K6776" i="1"/>
  <c r="L3300" i="1"/>
  <c r="M1141" i="1"/>
  <c r="K1414" i="1"/>
  <c r="T6527" i="1"/>
  <c r="F3439" i="1"/>
  <c r="K2657" i="1"/>
  <c r="F2501" i="1"/>
  <c r="V6201" i="1"/>
  <c r="N324" i="1"/>
  <c r="H394" i="1"/>
  <c r="L3227" i="1"/>
  <c r="J5158" i="1"/>
  <c r="H2981" i="1"/>
  <c r="N1269" i="1"/>
  <c r="H291" i="1"/>
  <c r="H3624" i="1"/>
  <c r="M1138" i="1"/>
  <c r="H7495" i="1"/>
  <c r="K3195" i="1"/>
  <c r="N292" i="1"/>
  <c r="M7453" i="1"/>
  <c r="K6106" i="1"/>
  <c r="P3804" i="1"/>
  <c r="P2173" i="1"/>
  <c r="L2195" i="1"/>
  <c r="F6331" i="1"/>
  <c r="P1582" i="1"/>
  <c r="N2830" i="1"/>
  <c r="H2446" i="1"/>
  <c r="F1699" i="1"/>
  <c r="P2614" i="1"/>
  <c r="K5837" i="1"/>
  <c r="H6162" i="1"/>
  <c r="K687" i="1"/>
  <c r="K1186" i="1"/>
  <c r="L5537" i="1"/>
  <c r="P2407" i="1"/>
  <c r="L4767" i="1"/>
  <c r="H5474" i="1"/>
  <c r="U5797" i="1"/>
  <c r="T8051" i="1"/>
  <c r="U4878" i="1"/>
  <c r="N3846" i="1"/>
  <c r="F5230" i="1"/>
  <c r="J2373" i="1"/>
  <c r="V2674" i="1"/>
  <c r="V3932" i="1"/>
  <c r="P1008" i="1"/>
  <c r="L465" i="1"/>
  <c r="V2026" i="1"/>
  <c r="V3142" i="1"/>
  <c r="H3811" i="1"/>
  <c r="H4215" i="1"/>
  <c r="N6432" i="1"/>
  <c r="M2579" i="1"/>
  <c r="M5664" i="1"/>
  <c r="F45" i="1"/>
  <c r="F3221" i="1"/>
  <c r="L5325" i="1"/>
  <c r="P1401" i="1"/>
  <c r="J2915" i="1"/>
  <c r="J306" i="1"/>
  <c r="M575" i="1"/>
  <c r="K2400" i="1"/>
  <c r="M2320" i="1"/>
  <c r="F1965" i="1"/>
  <c r="I6567" i="1"/>
  <c r="K5583" i="1"/>
  <c r="M4727" i="1"/>
  <c r="U5221" i="1"/>
  <c r="I6898" i="1"/>
  <c r="N7138" i="1"/>
  <c r="M1279" i="1"/>
  <c r="I3960" i="1"/>
  <c r="M5689" i="1"/>
  <c r="H5034" i="1"/>
  <c r="P1454" i="1"/>
  <c r="P1850" i="1"/>
  <c r="N5907" i="1"/>
  <c r="L3613" i="1"/>
  <c r="V2983" i="1"/>
  <c r="K6157" i="1"/>
  <c r="J3719" i="1"/>
  <c r="M803" i="1"/>
  <c r="L2376" i="1"/>
  <c r="J1099" i="1"/>
  <c r="L5372" i="1"/>
  <c r="H2764" i="1"/>
  <c r="T4303" i="1"/>
  <c r="J485" i="1"/>
  <c r="V6314" i="1"/>
  <c r="M3958" i="1"/>
  <c r="L5139" i="1"/>
  <c r="J4951" i="1"/>
  <c r="T5916" i="1"/>
  <c r="V5109" i="1"/>
  <c r="H757" i="1"/>
  <c r="U3377" i="1"/>
  <c r="T6922" i="1"/>
  <c r="T994" i="1"/>
  <c r="L4976" i="1"/>
  <c r="H7184" i="1"/>
  <c r="U1960" i="1"/>
  <c r="V571" i="1"/>
  <c r="J5857" i="1"/>
  <c r="K148" i="1"/>
  <c r="H2017" i="1"/>
  <c r="L2043" i="1"/>
  <c r="H3508" i="1"/>
  <c r="I625" i="1"/>
  <c r="F4522" i="1"/>
  <c r="V681" i="1"/>
  <c r="N1779" i="1"/>
  <c r="K2457" i="1"/>
  <c r="V1955" i="1"/>
  <c r="F3829" i="1"/>
  <c r="L6343" i="1"/>
  <c r="U468" i="1"/>
  <c r="M1888" i="1"/>
  <c r="F6720" i="1"/>
  <c r="N8067" i="1"/>
  <c r="I564" i="1"/>
  <c r="L1858" i="1"/>
  <c r="P3448" i="1"/>
  <c r="L783" i="1"/>
  <c r="K7481" i="1"/>
  <c r="I7437" i="1"/>
  <c r="K6927" i="1"/>
  <c r="L882" i="1"/>
  <c r="H505" i="1"/>
  <c r="F6547" i="1"/>
  <c r="P3286" i="1"/>
  <c r="V207" i="1"/>
  <c r="L4310" i="1"/>
  <c r="J3042" i="1"/>
  <c r="N5591" i="1"/>
  <c r="K989" i="1"/>
  <c r="V4071" i="1"/>
  <c r="V1142" i="1"/>
  <c r="H1176" i="1"/>
  <c r="H5350" i="1"/>
  <c r="H6052" i="1"/>
  <c r="T5746" i="1"/>
  <c r="H7239" i="1"/>
  <c r="T2290" i="1"/>
  <c r="U2531" i="1"/>
  <c r="K7315" i="1"/>
  <c r="L2935" i="1"/>
  <c r="I1917" i="1"/>
  <c r="P4887" i="1"/>
  <c r="V2882" i="1"/>
  <c r="P3297" i="1"/>
  <c r="U8200" i="1"/>
  <c r="K902" i="1"/>
  <c r="M6105" i="1"/>
  <c r="V963" i="1"/>
  <c r="H6346" i="1"/>
  <c r="U6251" i="1"/>
  <c r="P5267" i="1"/>
  <c r="L1873" i="1"/>
  <c r="V7472" i="1"/>
  <c r="K7843" i="1"/>
  <c r="P6759" i="1"/>
  <c r="M2879" i="1"/>
  <c r="V3013" i="1"/>
  <c r="F7963" i="1"/>
  <c r="M3848" i="1"/>
  <c r="I983" i="1"/>
  <c r="P361" i="1"/>
  <c r="V194" i="1"/>
  <c r="M985" i="1"/>
  <c r="V6582" i="1"/>
  <c r="I7485" i="1"/>
  <c r="I4020" i="1"/>
  <c r="V6563" i="1"/>
  <c r="H651" i="1"/>
  <c r="T1694" i="1"/>
  <c r="J1369" i="1"/>
  <c r="N887" i="1"/>
  <c r="J7187" i="1"/>
  <c r="M5736" i="1"/>
  <c r="T7364" i="1"/>
  <c r="M4972" i="1"/>
  <c r="H3255" i="1"/>
  <c r="V1320" i="1"/>
  <c r="H6509" i="1"/>
  <c r="T7948" i="1"/>
  <c r="F4821" i="1"/>
  <c r="H4405" i="1"/>
  <c r="F309" i="1"/>
  <c r="N1880" i="1"/>
  <c r="U746" i="1"/>
  <c r="K7616" i="1"/>
  <c r="U5605" i="1"/>
  <c r="K1292" i="1"/>
  <c r="L2555" i="1"/>
  <c r="P8015" i="1"/>
  <c r="M3433" i="1"/>
  <c r="V3860" i="1"/>
  <c r="H7174" i="1"/>
  <c r="N7226" i="1"/>
  <c r="L2119" i="1"/>
  <c r="N4599" i="1"/>
  <c r="K6686" i="1"/>
  <c r="M6333" i="1"/>
  <c r="M4622" i="1"/>
  <c r="U6132" i="1"/>
  <c r="L4906" i="1"/>
  <c r="M1412" i="1"/>
  <c r="N5066" i="1"/>
  <c r="I7041" i="1"/>
  <c r="N4869" i="1"/>
  <c r="L4749" i="1"/>
  <c r="T619" i="1"/>
  <c r="U6754" i="1"/>
  <c r="V7073" i="1"/>
  <c r="T4946" i="1"/>
  <c r="H2503" i="1"/>
  <c r="M8078" i="1"/>
  <c r="L6212" i="1"/>
  <c r="T419" i="1"/>
  <c r="L3582" i="1"/>
  <c r="T3934" i="1"/>
  <c r="I1155" i="1"/>
  <c r="I571" i="1"/>
  <c r="L1077" i="1"/>
  <c r="L2225" i="1"/>
  <c r="J5928" i="1"/>
  <c r="H3300" i="1"/>
  <c r="U1337" i="1"/>
  <c r="P2647" i="1"/>
  <c r="T4476" i="1"/>
  <c r="F7384" i="1"/>
  <c r="N5032" i="1"/>
  <c r="L8011" i="1"/>
  <c r="P2206" i="1"/>
  <c r="P627" i="1"/>
  <c r="J1588" i="1"/>
  <c r="I6732" i="1"/>
  <c r="U4823" i="1"/>
  <c r="V4630" i="1"/>
  <c r="K197" i="1"/>
  <c r="L7030" i="1"/>
  <c r="U3656" i="1"/>
  <c r="N2250" i="1"/>
  <c r="L2220" i="1"/>
  <c r="V5853" i="1"/>
  <c r="L8248" i="1"/>
  <c r="V1979" i="1"/>
  <c r="T5619" i="1"/>
  <c r="F4086" i="1"/>
  <c r="I4002" i="1"/>
  <c r="H31" i="1"/>
  <c r="F1942" i="1"/>
  <c r="P6434" i="1"/>
  <c r="N1908" i="1"/>
  <c r="J715" i="1"/>
  <c r="I5696" i="1"/>
  <c r="K7502" i="1"/>
  <c r="F42" i="1"/>
  <c r="M6162" i="1"/>
  <c r="H959" i="1"/>
  <c r="K4530" i="1"/>
  <c r="U2291" i="1"/>
  <c r="I1232" i="1"/>
  <c r="V5668" i="1"/>
  <c r="U3793" i="1"/>
  <c r="H6103" i="1"/>
  <c r="L1173" i="1"/>
  <c r="L744" i="1"/>
  <c r="M2345" i="1"/>
  <c r="K1200" i="1"/>
  <c r="H8259" i="1"/>
  <c r="N5794" i="1"/>
  <c r="L3079" i="1"/>
  <c r="T2450" i="1"/>
  <c r="N429" i="1"/>
  <c r="V6373" i="1"/>
  <c r="J6903" i="1"/>
  <c r="F1284" i="1"/>
  <c r="U585" i="1"/>
  <c r="U5194" i="1"/>
  <c r="L5047" i="1"/>
  <c r="J854" i="1"/>
  <c r="U1884" i="1"/>
  <c r="K4710" i="1"/>
  <c r="L6595" i="1"/>
  <c r="N7020" i="1"/>
  <c r="I1808" i="1"/>
  <c r="L3326" i="1"/>
  <c r="N1064" i="1"/>
  <c r="J7917" i="1"/>
  <c r="P5673" i="1"/>
  <c r="K397" i="1"/>
  <c r="K216" i="1"/>
  <c r="K908" i="1"/>
  <c r="M2182" i="1"/>
  <c r="V3612" i="1"/>
  <c r="N1797" i="1"/>
  <c r="P3148" i="1"/>
  <c r="M2281" i="1"/>
  <c r="V6561" i="1"/>
  <c r="N4456" i="1"/>
  <c r="L5839" i="1"/>
  <c r="V171" i="1"/>
  <c r="K7368" i="1"/>
  <c r="J4873" i="1"/>
  <c r="P3156" i="1"/>
  <c r="V870" i="1"/>
  <c r="I1386" i="1"/>
  <c r="U2128" i="1"/>
  <c r="T2927" i="1"/>
  <c r="M3350" i="1"/>
  <c r="U4992" i="1"/>
  <c r="U2892" i="1"/>
  <c r="L4376" i="1"/>
  <c r="J8280" i="1"/>
  <c r="K8237" i="1"/>
  <c r="N1128" i="1"/>
  <c r="N703" i="1"/>
  <c r="V3515" i="1"/>
  <c r="P1448" i="1"/>
  <c r="K4320" i="1"/>
  <c r="H2021" i="1"/>
  <c r="K7244" i="1"/>
  <c r="L6922" i="1"/>
  <c r="M441" i="1"/>
  <c r="K3202" i="1"/>
  <c r="N1116" i="1"/>
  <c r="L7938" i="1"/>
  <c r="U3916" i="1"/>
  <c r="L5738" i="1"/>
  <c r="F6961" i="1"/>
  <c r="L3063" i="1"/>
  <c r="I3069" i="1"/>
  <c r="K5089" i="1"/>
  <c r="I1306" i="1"/>
  <c r="K479" i="1"/>
  <c r="N2120" i="1"/>
  <c r="P3126" i="1"/>
  <c r="K4618" i="1"/>
  <c r="M1287" i="1"/>
  <c r="K5666" i="1"/>
  <c r="L3703" i="1"/>
  <c r="T7130" i="1"/>
  <c r="K4155" i="1"/>
  <c r="H3841" i="1"/>
  <c r="H6658" i="1"/>
  <c r="F3985" i="1"/>
  <c r="I1822" i="1"/>
  <c r="N2018" i="1"/>
  <c r="T6081" i="1"/>
  <c r="J7258" i="1"/>
  <c r="T5337" i="1"/>
  <c r="P6193" i="1"/>
  <c r="H7105" i="1"/>
  <c r="T1715" i="1"/>
  <c r="H4368" i="1"/>
  <c r="I545" i="1"/>
  <c r="F6177" i="1"/>
  <c r="I3409" i="1"/>
  <c r="T2330" i="1"/>
  <c r="K6855" i="1"/>
  <c r="J8299" i="1"/>
  <c r="I3652" i="1"/>
  <c r="P3127" i="1"/>
  <c r="N8338" i="1"/>
  <c r="M1738" i="1"/>
  <c r="J963" i="1"/>
  <c r="U3685" i="1"/>
  <c r="K2341" i="1"/>
  <c r="N2513" i="1"/>
  <c r="F3989" i="1"/>
  <c r="F1838" i="1"/>
  <c r="L480" i="1"/>
  <c r="N6391" i="1"/>
  <c r="N4656" i="1"/>
  <c r="F4881" i="1"/>
  <c r="U5408" i="1"/>
  <c r="T3680" i="1"/>
  <c r="L7140" i="1"/>
  <c r="L1029" i="1"/>
  <c r="L4171" i="1"/>
  <c r="F703" i="1"/>
  <c r="M4016" i="1"/>
  <c r="I4300" i="1"/>
  <c r="I6495" i="1"/>
  <c r="U6207" i="1"/>
  <c r="L6046" i="1"/>
  <c r="F5909" i="1"/>
  <c r="K4340" i="1"/>
  <c r="V5115" i="1"/>
  <c r="K2290" i="1"/>
  <c r="V760" i="1"/>
  <c r="J1018" i="1"/>
  <c r="F3869" i="1"/>
  <c r="U4448" i="1"/>
  <c r="I3868" i="1"/>
  <c r="K7287" i="1"/>
  <c r="T5471" i="1"/>
  <c r="U623" i="1"/>
  <c r="L6323" i="1"/>
  <c r="L7880" i="1"/>
  <c r="N1567" i="1"/>
  <c r="I1379" i="1"/>
  <c r="L3383" i="1"/>
  <c r="F2311" i="1"/>
  <c r="V2001" i="1"/>
  <c r="L1621" i="1"/>
  <c r="I6748" i="1"/>
  <c r="V5212" i="1"/>
  <c r="T5660" i="1"/>
  <c r="L921" i="1"/>
  <c r="N6911" i="1"/>
  <c r="F6486" i="1"/>
  <c r="T5676" i="1"/>
  <c r="M4468" i="1"/>
  <c r="U5421" i="1"/>
  <c r="M4402" i="1"/>
  <c r="P4884" i="1"/>
  <c r="V3476" i="1"/>
  <c r="J6170" i="1"/>
  <c r="K4058" i="1"/>
  <c r="F8258" i="1"/>
  <c r="J3250" i="1"/>
  <c r="L191" i="1"/>
  <c r="N1045" i="1"/>
  <c r="L2357" i="1"/>
  <c r="I7850" i="1"/>
  <c r="K4129" i="1"/>
  <c r="V3806" i="1"/>
  <c r="L4377" i="1"/>
  <c r="K503" i="1"/>
  <c r="J5409" i="1"/>
  <c r="V2515" i="1"/>
  <c r="H3293" i="1"/>
  <c r="P745" i="1"/>
  <c r="I4942" i="1"/>
  <c r="P7248" i="1"/>
  <c r="V4408" i="1"/>
  <c r="M4510" i="1"/>
  <c r="N5996" i="1"/>
  <c r="F4678" i="1"/>
  <c r="J828" i="1"/>
  <c r="M1100" i="1"/>
  <c r="K8142" i="1"/>
  <c r="I6911" i="1"/>
  <c r="P6529" i="1"/>
  <c r="H595" i="1"/>
  <c r="P270" i="1"/>
  <c r="L7256" i="1"/>
  <c r="T3673" i="1"/>
  <c r="K5708" i="1"/>
  <c r="F1064" i="1"/>
  <c r="L3589" i="1"/>
  <c r="L5528" i="1"/>
  <c r="N7211" i="1"/>
  <c r="L2468" i="1"/>
  <c r="H1555" i="1"/>
  <c r="N6823" i="1"/>
  <c r="M8192" i="1"/>
  <c r="P4051" i="1"/>
  <c r="M3855" i="1"/>
  <c r="L683" i="1"/>
  <c r="L5560" i="1"/>
  <c r="T5630" i="1"/>
  <c r="V4520" i="1"/>
  <c r="P3909" i="1"/>
  <c r="I2311" i="1"/>
  <c r="V7935" i="1"/>
  <c r="K7904" i="1"/>
  <c r="L5003" i="1"/>
  <c r="I1244" i="1"/>
  <c r="N1650" i="1"/>
  <c r="H7094" i="1"/>
  <c r="M63" i="1"/>
  <c r="H3689" i="1"/>
  <c r="K4977" i="1"/>
  <c r="H5841" i="1"/>
  <c r="I269" i="1"/>
  <c r="U3050" i="1"/>
  <c r="K4819" i="1"/>
  <c r="M2300" i="1"/>
  <c r="I512" i="1"/>
  <c r="L4480" i="1"/>
  <c r="U2346" i="1"/>
  <c r="M5994" i="1"/>
  <c r="V876" i="1"/>
  <c r="M3686" i="1"/>
  <c r="I2207" i="1"/>
  <c r="I2219" i="1"/>
  <c r="M7395" i="1"/>
  <c r="K592" i="1"/>
  <c r="I5295" i="1"/>
  <c r="U2913" i="1"/>
  <c r="P7086" i="1"/>
  <c r="L6800" i="1"/>
  <c r="L3258" i="1"/>
  <c r="H2247" i="1"/>
  <c r="V3869" i="1"/>
  <c r="M6209" i="1"/>
  <c r="K3670" i="1"/>
  <c r="N595" i="1"/>
  <c r="U2136" i="1"/>
  <c r="K4589" i="1"/>
  <c r="N7338" i="1"/>
  <c r="V4385" i="1"/>
  <c r="L4955" i="1"/>
  <c r="M1026" i="1"/>
  <c r="L3257" i="1"/>
  <c r="F376" i="1"/>
  <c r="T2738" i="1"/>
  <c r="H4720" i="1"/>
  <c r="V6261" i="1"/>
  <c r="P6368" i="1"/>
  <c r="K5002" i="1"/>
  <c r="U7392" i="1"/>
  <c r="K1782" i="1"/>
  <c r="J7261" i="1"/>
  <c r="V4303" i="1"/>
  <c r="K48" i="1"/>
  <c r="K4971" i="1"/>
  <c r="P2838" i="1"/>
  <c r="L4899" i="1"/>
  <c r="U3847" i="1"/>
  <c r="U2466" i="1"/>
  <c r="N3310" i="1"/>
  <c r="P2712" i="1"/>
  <c r="H39" i="1"/>
  <c r="U2166" i="1"/>
  <c r="I133" i="1"/>
  <c r="M3304" i="1"/>
  <c r="N5781" i="1"/>
  <c r="H3567" i="1"/>
  <c r="J3844" i="1"/>
  <c r="N2615" i="1"/>
  <c r="I2572" i="1"/>
  <c r="M4549" i="1"/>
  <c r="L5131" i="1"/>
  <c r="F4408" i="1"/>
  <c r="F2685" i="1"/>
  <c r="K4106" i="1"/>
  <c r="N7110" i="1"/>
  <c r="J3733" i="1"/>
  <c r="F1068" i="1"/>
  <c r="K1248" i="1"/>
  <c r="L1166" i="1"/>
  <c r="I8338" i="1"/>
  <c r="L1689" i="1"/>
  <c r="P193" i="1"/>
  <c r="U6780" i="1"/>
  <c r="L939" i="1"/>
  <c r="J4929" i="1"/>
  <c r="P853" i="1"/>
  <c r="F8211" i="1"/>
  <c r="N6140" i="1"/>
  <c r="P6402" i="1"/>
  <c r="M3936" i="1"/>
  <c r="F846" i="1"/>
  <c r="J339" i="1"/>
  <c r="F6439" i="1"/>
  <c r="L6651" i="1"/>
  <c r="V5932" i="1"/>
  <c r="I986" i="1"/>
  <c r="J849" i="1"/>
  <c r="N8289" i="1"/>
  <c r="N22" i="1"/>
  <c r="P4280" i="1"/>
  <c r="N5225" i="1"/>
  <c r="F4633" i="1"/>
  <c r="K8219" i="1"/>
  <c r="P6316" i="1"/>
  <c r="N1398" i="1"/>
  <c r="V5095" i="1"/>
  <c r="M5381" i="1"/>
  <c r="M2156" i="1"/>
  <c r="V2888" i="1"/>
  <c r="K4677" i="1"/>
  <c r="M1840" i="1"/>
  <c r="L5680" i="1"/>
  <c r="K7535" i="1"/>
  <c r="F1085" i="1"/>
  <c r="U3959" i="1"/>
  <c r="V3009" i="1"/>
  <c r="K4928" i="1"/>
  <c r="L2574" i="1"/>
  <c r="H3271" i="1"/>
  <c r="V632" i="1"/>
  <c r="P7518" i="1"/>
  <c r="L6900" i="1"/>
  <c r="M3992" i="1"/>
  <c r="P7474" i="1"/>
  <c r="V2457" i="1"/>
  <c r="V4677" i="1"/>
  <c r="K17" i="1"/>
  <c r="L1879" i="1"/>
  <c r="L396" i="1"/>
  <c r="I5270" i="1"/>
  <c r="L1779" i="1"/>
  <c r="U3584" i="1"/>
  <c r="I2985" i="1"/>
  <c r="T2861" i="1"/>
  <c r="K2323" i="1"/>
  <c r="H1279" i="1"/>
  <c r="M462" i="1"/>
  <c r="F7616" i="1"/>
  <c r="P5208" i="1"/>
  <c r="I4864" i="1"/>
  <c r="P5147" i="1"/>
  <c r="U456" i="1"/>
  <c r="L768" i="1"/>
  <c r="M8270" i="1"/>
  <c r="V5811" i="1"/>
  <c r="L6397" i="1"/>
  <c r="T5149" i="1"/>
  <c r="P3792" i="1"/>
  <c r="F4263" i="1"/>
  <c r="J5912" i="1"/>
  <c r="U3442" i="1"/>
  <c r="P300" i="1"/>
  <c r="M6056" i="1"/>
  <c r="H5431" i="1"/>
  <c r="K6337" i="1"/>
  <c r="U8296" i="1"/>
  <c r="L7349" i="1"/>
  <c r="N201" i="1"/>
  <c r="H1593" i="1"/>
  <c r="U6202" i="1"/>
  <c r="N1157" i="1"/>
  <c r="L3972" i="1"/>
  <c r="H6286" i="1"/>
  <c r="I6127" i="1"/>
  <c r="J2511" i="1"/>
  <c r="J2402" i="1"/>
  <c r="T3676" i="1"/>
  <c r="P2757" i="1"/>
  <c r="V4195" i="1"/>
  <c r="M6409" i="1"/>
  <c r="K6677" i="1"/>
  <c r="K1264" i="1"/>
  <c r="J3927" i="1"/>
  <c r="T963" i="1"/>
  <c r="H4963" i="1"/>
  <c r="P488" i="1"/>
  <c r="P8261" i="1"/>
  <c r="H5316" i="1"/>
  <c r="K5515" i="1"/>
  <c r="U6635" i="1"/>
  <c r="H5238" i="1"/>
  <c r="U6524" i="1"/>
  <c r="I1313" i="1"/>
  <c r="M1583" i="1"/>
  <c r="M5629" i="1"/>
  <c r="U3548" i="1"/>
  <c r="V5089" i="1"/>
  <c r="L1624" i="1"/>
  <c r="M4785" i="1"/>
  <c r="P3774" i="1"/>
  <c r="H7243" i="1"/>
  <c r="N5050" i="1"/>
  <c r="T3272" i="1"/>
  <c r="T782" i="1"/>
  <c r="L6799" i="1"/>
  <c r="I328" i="1"/>
  <c r="K6684" i="1"/>
  <c r="K7476" i="1"/>
  <c r="T1995" i="1"/>
  <c r="U6461" i="1"/>
  <c r="V3483" i="1"/>
  <c r="P4229" i="1"/>
  <c r="U640" i="1"/>
  <c r="K7210" i="1"/>
  <c r="U7905" i="1"/>
  <c r="J3450" i="1"/>
  <c r="J3788" i="1"/>
  <c r="T740" i="1"/>
  <c r="T2892" i="1"/>
  <c r="N5527" i="1"/>
  <c r="P5994" i="1"/>
  <c r="P4910" i="1"/>
  <c r="N3138" i="1"/>
  <c r="L298" i="1"/>
  <c r="U1380" i="1"/>
  <c r="U5079" i="1"/>
  <c r="N6521" i="1"/>
  <c r="N4264" i="1"/>
  <c r="K2352" i="1"/>
  <c r="N8066" i="1"/>
  <c r="P555" i="1"/>
  <c r="H5381" i="1"/>
  <c r="N6025" i="1"/>
  <c r="T414" i="1"/>
  <c r="V1750" i="1"/>
  <c r="F1869" i="1"/>
  <c r="M1575" i="1"/>
  <c r="F4363" i="1"/>
  <c r="U7541" i="1"/>
  <c r="L4577" i="1"/>
  <c r="V7294" i="1"/>
  <c r="H1095" i="1"/>
  <c r="L6863" i="1"/>
  <c r="H5976" i="1"/>
  <c r="H6109" i="1"/>
  <c r="K2322" i="1"/>
  <c r="F208" i="1"/>
  <c r="J8154" i="1"/>
  <c r="L5296" i="1"/>
  <c r="J5479" i="1"/>
  <c r="K404" i="1"/>
  <c r="M4907" i="1"/>
  <c r="K7969" i="1"/>
  <c r="K5900" i="1"/>
  <c r="U5993" i="1"/>
  <c r="J6223" i="1"/>
  <c r="K4586" i="1"/>
  <c r="U5822" i="1"/>
  <c r="P1124" i="1"/>
  <c r="H3853" i="1"/>
  <c r="L6599" i="1"/>
  <c r="T6832" i="1"/>
  <c r="J1726" i="1"/>
  <c r="U67" i="1"/>
  <c r="P4734" i="1"/>
  <c r="N2835" i="1"/>
  <c r="L3148" i="1"/>
  <c r="N3" i="1"/>
  <c r="H227" i="1"/>
  <c r="P4569" i="1"/>
  <c r="V3171" i="1"/>
  <c r="L8266" i="1"/>
  <c r="U7325" i="1"/>
  <c r="U6570" i="1"/>
  <c r="T6287" i="1"/>
  <c r="F5082" i="1"/>
  <c r="I6287" i="1"/>
  <c r="N5203" i="1"/>
  <c r="N6211" i="1"/>
  <c r="H5577" i="1"/>
  <c r="L5071" i="1"/>
  <c r="V3339" i="1"/>
  <c r="J6775" i="1"/>
  <c r="I1436" i="1"/>
  <c r="L5403" i="1"/>
  <c r="L8155" i="1"/>
  <c r="U3220" i="1"/>
  <c r="J6550" i="1"/>
  <c r="L8321" i="1"/>
  <c r="H7903" i="1"/>
  <c r="J488" i="1"/>
  <c r="U2835" i="1"/>
  <c r="V428" i="1"/>
  <c r="N5939" i="1"/>
  <c r="I2862" i="1"/>
  <c r="U4112" i="1"/>
  <c r="V7046" i="1"/>
  <c r="U3722" i="1"/>
  <c r="L5484" i="1"/>
  <c r="L1159" i="1"/>
  <c r="T110" i="1"/>
  <c r="P609" i="1"/>
  <c r="N3509" i="1"/>
  <c r="N2423" i="1"/>
  <c r="N6169" i="1"/>
  <c r="L6952" i="1"/>
  <c r="K260" i="1"/>
  <c r="L1979" i="1"/>
  <c r="N427" i="1"/>
  <c r="H1469" i="1"/>
  <c r="T6109" i="1"/>
  <c r="P3032" i="1"/>
  <c r="I3715" i="1"/>
  <c r="M2080" i="1"/>
  <c r="U2059" i="1"/>
  <c r="P805" i="1"/>
  <c r="K2184" i="1"/>
  <c r="U5971" i="1"/>
  <c r="P6042" i="1"/>
  <c r="N5896" i="1"/>
  <c r="L2805" i="1"/>
  <c r="J4691" i="1"/>
  <c r="F714" i="1"/>
  <c r="T5382" i="1"/>
  <c r="P3257" i="1"/>
  <c r="L5593" i="1"/>
  <c r="K99" i="1"/>
  <c r="K8251" i="1"/>
  <c r="N6635" i="1"/>
  <c r="N5624" i="1"/>
  <c r="V6710" i="1"/>
  <c r="P6216" i="1"/>
  <c r="M4714" i="1"/>
  <c r="T1762" i="1"/>
  <c r="M6748" i="1"/>
  <c r="P3485" i="1"/>
  <c r="K6661" i="1"/>
  <c r="M5362" i="1"/>
  <c r="P3023" i="1"/>
  <c r="K6955" i="1"/>
  <c r="N4087" i="1"/>
  <c r="I898" i="1"/>
  <c r="L3240" i="1"/>
  <c r="J6861" i="1"/>
  <c r="F1055" i="1"/>
  <c r="U745" i="1"/>
  <c r="T5714" i="1"/>
  <c r="L423" i="1"/>
  <c r="H5045" i="1"/>
  <c r="P6992" i="1"/>
  <c r="P1420" i="1"/>
  <c r="J6603" i="1"/>
  <c r="F6510" i="1"/>
  <c r="L7907" i="1"/>
  <c r="L6883" i="1"/>
  <c r="N695" i="1"/>
  <c r="L5824" i="1"/>
  <c r="T1032" i="1"/>
  <c r="J7163" i="1"/>
  <c r="M1594" i="1"/>
  <c r="U5783" i="1"/>
  <c r="U1527" i="1"/>
  <c r="P326" i="1"/>
  <c r="U4537" i="1"/>
  <c r="J6758" i="1"/>
  <c r="N1388" i="1"/>
  <c r="J8138" i="1"/>
  <c r="F5516" i="1"/>
  <c r="T7822" i="1"/>
  <c r="U4292" i="1"/>
  <c r="J6230" i="1"/>
  <c r="J1021" i="1"/>
  <c r="P2166" i="1"/>
  <c r="U1695" i="1"/>
  <c r="T1556" i="1"/>
  <c r="P1060" i="1"/>
  <c r="V3077" i="1"/>
  <c r="V4137" i="1"/>
  <c r="L3490" i="1"/>
  <c r="T3170" i="1"/>
  <c r="I3229" i="1"/>
  <c r="N5629" i="1"/>
  <c r="M901" i="1"/>
  <c r="L1914" i="1"/>
  <c r="T5865" i="1"/>
  <c r="J5942" i="1"/>
  <c r="H3445" i="1"/>
  <c r="T2055" i="1"/>
  <c r="T1373" i="1"/>
  <c r="L8162" i="1"/>
  <c r="M6083" i="1"/>
  <c r="T1652" i="1"/>
  <c r="H7528" i="1"/>
  <c r="V7080" i="1"/>
  <c r="U3074" i="1"/>
  <c r="V3769" i="1"/>
  <c r="P7943" i="1"/>
  <c r="H5909" i="1"/>
  <c r="T4289" i="1"/>
  <c r="N3873" i="1"/>
  <c r="T3142" i="1"/>
  <c r="L2067" i="1"/>
  <c r="J1294" i="1"/>
  <c r="J284" i="1"/>
  <c r="J3894" i="1"/>
  <c r="I2881" i="1"/>
  <c r="L5917" i="1"/>
  <c r="U7363" i="1"/>
  <c r="K4769" i="1"/>
  <c r="P4153" i="1"/>
  <c r="M7120" i="1"/>
  <c r="U7978" i="1"/>
  <c r="L6981" i="1"/>
  <c r="F121" i="1"/>
  <c r="T7905" i="1"/>
  <c r="P3272" i="1"/>
  <c r="N7930" i="1"/>
  <c r="L5436" i="1"/>
  <c r="P4353" i="1"/>
  <c r="K7865" i="1"/>
  <c r="T1458" i="1"/>
  <c r="K2549" i="1"/>
  <c r="J2001" i="1"/>
  <c r="F5912" i="1"/>
  <c r="P5192" i="1"/>
  <c r="F2657" i="1"/>
  <c r="U104" i="1"/>
  <c r="P1287" i="1"/>
  <c r="M4794" i="1"/>
  <c r="V834" i="1"/>
  <c r="L4454" i="1"/>
  <c r="F1977" i="1"/>
  <c r="F3156" i="1"/>
  <c r="T3001" i="1"/>
  <c r="U1582" i="1"/>
  <c r="V4338" i="1"/>
  <c r="J5162" i="1"/>
  <c r="I7241" i="1"/>
  <c r="L7311" i="1"/>
  <c r="P5171" i="1"/>
  <c r="K234" i="1"/>
  <c r="F3995" i="1"/>
  <c r="P1840" i="1"/>
  <c r="T2353" i="1"/>
  <c r="K2019" i="1"/>
  <c r="U1118" i="1"/>
  <c r="L6256" i="1"/>
  <c r="L7950" i="1"/>
  <c r="T8185" i="1"/>
  <c r="L461" i="1"/>
  <c r="K470" i="1"/>
  <c r="N7922" i="1"/>
  <c r="K4529" i="1"/>
  <c r="F6280" i="1"/>
  <c r="I5968" i="1"/>
  <c r="P4490" i="1"/>
  <c r="K7547" i="1"/>
  <c r="K2390" i="1"/>
  <c r="U5346" i="1"/>
  <c r="L507" i="1"/>
  <c r="F5618" i="1"/>
  <c r="J2306" i="1"/>
  <c r="J7983" i="1"/>
  <c r="J5277" i="1"/>
  <c r="L272" i="1"/>
  <c r="U4449" i="1"/>
  <c r="K6897" i="1"/>
  <c r="P3384" i="1"/>
  <c r="M5842" i="1"/>
  <c r="H962" i="1"/>
  <c r="L3108" i="1"/>
  <c r="T2825" i="1"/>
  <c r="P1267" i="1"/>
  <c r="P5035" i="1"/>
  <c r="K5696" i="1"/>
  <c r="F2857" i="1"/>
  <c r="N7560" i="1"/>
  <c r="N2789" i="1"/>
  <c r="J2701" i="1"/>
  <c r="K1631" i="1"/>
  <c r="M1519" i="1"/>
  <c r="L5714" i="1"/>
  <c r="H4548" i="1"/>
  <c r="T6179" i="1"/>
  <c r="U120" i="1"/>
  <c r="K4620" i="1"/>
  <c r="F3926" i="1"/>
  <c r="L7446" i="1"/>
  <c r="F3852" i="1"/>
  <c r="N8059" i="1"/>
  <c r="N8341" i="1"/>
  <c r="H6491" i="1"/>
  <c r="M6981" i="1"/>
  <c r="K520" i="1"/>
  <c r="T8181" i="1"/>
  <c r="K6479" i="1"/>
  <c r="K5429" i="1"/>
  <c r="I4263" i="1"/>
  <c r="L4140" i="1"/>
  <c r="F2099" i="1"/>
  <c r="M1443" i="1"/>
  <c r="U5476" i="1"/>
  <c r="T2988" i="1"/>
  <c r="J702" i="1"/>
  <c r="F135" i="1"/>
  <c r="J345" i="1"/>
  <c r="P8091" i="1"/>
  <c r="F2102" i="1"/>
  <c r="N3014" i="1"/>
  <c r="H2197" i="1"/>
  <c r="L2641" i="1"/>
  <c r="U5571" i="1"/>
  <c r="M7486" i="1"/>
  <c r="V390" i="1"/>
  <c r="K5991" i="1"/>
  <c r="T6859" i="1"/>
  <c r="F6749" i="1"/>
  <c r="L5193" i="1"/>
  <c r="L6305" i="1"/>
  <c r="J6153" i="1"/>
  <c r="M5657" i="1"/>
  <c r="M3419" i="1"/>
  <c r="K3972" i="1"/>
  <c r="J5696" i="1"/>
  <c r="J5576" i="1"/>
  <c r="I6958" i="1"/>
  <c r="N6322" i="1"/>
  <c r="M3800" i="1"/>
  <c r="T1696" i="1"/>
  <c r="I7426" i="1"/>
  <c r="V34" i="1"/>
  <c r="H7375" i="1"/>
  <c r="L3875" i="1"/>
  <c r="T6838" i="1"/>
  <c r="V2950" i="1"/>
  <c r="V2248" i="1"/>
  <c r="J1702" i="1"/>
  <c r="M1209" i="1"/>
  <c r="L4368" i="1"/>
  <c r="T1321" i="1"/>
  <c r="U6015" i="1"/>
  <c r="V1201" i="1"/>
  <c r="K8275" i="1"/>
  <c r="N4845" i="1"/>
  <c r="P6364" i="1"/>
  <c r="F7123" i="1"/>
  <c r="I4530" i="1"/>
  <c r="F8313" i="1"/>
  <c r="K1849" i="1"/>
  <c r="K4812" i="1"/>
  <c r="P2637" i="1"/>
  <c r="L6140" i="1"/>
  <c r="N5501" i="1"/>
  <c r="U4124" i="1"/>
  <c r="M7285" i="1"/>
  <c r="I1433" i="1"/>
  <c r="K2071" i="1"/>
  <c r="F3847" i="1"/>
  <c r="J771" i="1"/>
  <c r="F3367" i="1"/>
  <c r="M3854" i="1"/>
  <c r="K5331" i="1"/>
  <c r="U3803" i="1"/>
  <c r="K5485" i="1"/>
  <c r="N1802" i="1"/>
  <c r="L2958" i="1"/>
  <c r="M1911" i="1"/>
  <c r="P7560" i="1"/>
  <c r="H1895" i="1"/>
  <c r="K6443" i="1"/>
  <c r="K1067" i="1"/>
  <c r="K2965" i="1"/>
  <c r="K7352" i="1"/>
  <c r="J4652" i="1"/>
  <c r="T6211" i="1"/>
  <c r="P1773" i="1"/>
  <c r="F6538" i="1"/>
  <c r="F4279" i="1"/>
  <c r="N6256" i="1"/>
  <c r="V4018" i="1"/>
  <c r="K3315" i="1"/>
  <c r="P6172" i="1"/>
  <c r="H5862" i="1"/>
  <c r="M1743" i="1"/>
  <c r="L5366" i="1"/>
  <c r="K1235" i="1"/>
  <c r="T719" i="1"/>
  <c r="K289" i="1"/>
  <c r="N3893" i="1"/>
  <c r="T7516" i="1"/>
  <c r="T3392" i="1"/>
  <c r="I5170" i="1"/>
  <c r="P1414" i="1"/>
  <c r="J6112" i="1"/>
  <c r="U7630" i="1"/>
  <c r="M6535" i="1"/>
  <c r="V4720" i="1"/>
  <c r="F3388" i="1"/>
  <c r="T8012" i="1"/>
  <c r="H5050" i="1"/>
  <c r="L3779" i="1"/>
  <c r="F2091" i="1"/>
  <c r="K1943" i="1"/>
  <c r="L5224" i="1"/>
  <c r="P3998" i="1"/>
  <c r="V6961" i="1"/>
  <c r="T2291" i="1"/>
  <c r="U606" i="1"/>
  <c r="L2483" i="1"/>
  <c r="T3522" i="1"/>
  <c r="K4580" i="1"/>
  <c r="L6749" i="1"/>
  <c r="M5211" i="1"/>
  <c r="K3943" i="1"/>
  <c r="L5937" i="1"/>
  <c r="M5010" i="1"/>
  <c r="F8014" i="1"/>
  <c r="N3048" i="1"/>
  <c r="I6736" i="1"/>
  <c r="K4642" i="1"/>
  <c r="H3962" i="1"/>
  <c r="V5384" i="1"/>
  <c r="F1416" i="1"/>
  <c r="J3816" i="1"/>
  <c r="H2789" i="1"/>
  <c r="N1349" i="1"/>
  <c r="N4190" i="1"/>
  <c r="L3892" i="1"/>
  <c r="L6084" i="1"/>
  <c r="U1128" i="1"/>
  <c r="I2382" i="1"/>
  <c r="U4356" i="1"/>
  <c r="H1835" i="1"/>
  <c r="P4120" i="1"/>
  <c r="H5025" i="1"/>
  <c r="I55" i="1"/>
  <c r="M3253" i="1"/>
  <c r="P4588" i="1"/>
  <c r="H6233" i="1"/>
  <c r="H5718" i="1"/>
  <c r="U6800" i="1"/>
  <c r="I5782" i="1"/>
  <c r="P5968" i="1"/>
  <c r="T3112" i="1"/>
  <c r="L5205" i="1"/>
  <c r="L3469" i="1"/>
  <c r="V3341" i="1"/>
  <c r="P5366" i="1"/>
  <c r="L1184" i="1"/>
  <c r="I2549" i="1"/>
  <c r="F5594" i="1"/>
  <c r="J3985" i="1"/>
  <c r="V2460" i="1"/>
  <c r="K6652" i="1"/>
  <c r="L8082" i="1"/>
  <c r="K7493" i="1"/>
  <c r="L8331" i="1"/>
  <c r="P2009" i="1"/>
  <c r="M2794" i="1"/>
  <c r="I6743" i="1"/>
  <c r="M892" i="1"/>
  <c r="U4545" i="1"/>
  <c r="K7038" i="1"/>
  <c r="L57" i="1"/>
  <c r="T684" i="1"/>
  <c r="N5460" i="1"/>
  <c r="T2763" i="1"/>
  <c r="V2465" i="1"/>
  <c r="M1046" i="1"/>
  <c r="K684" i="1"/>
  <c r="F2538" i="1"/>
  <c r="V7286" i="1"/>
  <c r="I1435" i="1"/>
  <c r="P3306" i="1"/>
  <c r="M1395" i="1"/>
  <c r="K8210" i="1"/>
  <c r="L4532" i="1"/>
  <c r="F564" i="1"/>
  <c r="I4603" i="1"/>
  <c r="F3194" i="1"/>
  <c r="I2166" i="1"/>
  <c r="I8146" i="1"/>
  <c r="F1038" i="1"/>
  <c r="K3522" i="1"/>
  <c r="V2618" i="1"/>
  <c r="J2998" i="1"/>
  <c r="U2024" i="1"/>
  <c r="L588" i="1"/>
  <c r="M233" i="1"/>
  <c r="V2270" i="1"/>
  <c r="H4999" i="1"/>
  <c r="T5234" i="1"/>
  <c r="K6246" i="1"/>
  <c r="K2203" i="1"/>
  <c r="T7091" i="1"/>
  <c r="U5131" i="1"/>
  <c r="N825" i="1"/>
  <c r="H6456" i="1"/>
  <c r="J5643" i="1"/>
  <c r="I4168" i="1"/>
  <c r="N8063" i="1"/>
  <c r="K2039" i="1"/>
  <c r="J2730" i="1"/>
  <c r="T6962" i="1"/>
  <c r="N5413" i="1"/>
  <c r="I5864" i="1"/>
  <c r="T3175" i="1"/>
  <c r="N3992" i="1"/>
  <c r="V1822" i="1"/>
  <c r="N5678" i="1"/>
  <c r="P4367" i="1"/>
  <c r="F7431" i="1"/>
  <c r="P2268" i="1"/>
  <c r="H5186" i="1"/>
  <c r="F4335" i="1"/>
  <c r="K6994" i="1"/>
  <c r="H593" i="1"/>
  <c r="T4117" i="1"/>
  <c r="K2541" i="1"/>
  <c r="K879" i="1"/>
  <c r="U6718" i="1"/>
  <c r="L5649" i="1"/>
  <c r="F5533" i="1"/>
  <c r="M6617" i="1"/>
  <c r="L4988" i="1"/>
  <c r="J6522" i="1"/>
  <c r="V8080" i="1"/>
  <c r="U390" i="1"/>
  <c r="N2238" i="1"/>
  <c r="P3866" i="1"/>
  <c r="P2808" i="1"/>
  <c r="K3944" i="1"/>
  <c r="M1074" i="1"/>
  <c r="L642" i="1"/>
  <c r="N4111" i="1"/>
  <c r="T4012" i="1"/>
  <c r="F3082" i="1"/>
  <c r="T1645" i="1"/>
  <c r="H2066" i="1"/>
  <c r="F7886" i="1"/>
  <c r="L8235" i="1"/>
  <c r="I2988" i="1"/>
  <c r="U505" i="1"/>
  <c r="P8065" i="1"/>
  <c r="T7558" i="1"/>
  <c r="T4691" i="1"/>
  <c r="M6444" i="1"/>
  <c r="T7179" i="1"/>
  <c r="J387" i="1"/>
  <c r="J1416" i="1"/>
  <c r="P1841" i="1"/>
  <c r="H470" i="1"/>
  <c r="L7506" i="1"/>
  <c r="L1320" i="1"/>
  <c r="N86" i="1"/>
  <c r="F4688" i="1"/>
  <c r="V7320" i="1"/>
  <c r="V3564" i="1"/>
  <c r="M1866" i="1"/>
  <c r="N2400" i="1"/>
  <c r="F3757" i="1"/>
  <c r="L2855" i="1"/>
  <c r="F2230" i="1"/>
  <c r="T4474" i="1"/>
  <c r="V6887" i="1"/>
  <c r="P2868" i="1"/>
  <c r="N4248" i="1"/>
  <c r="F7966" i="1"/>
  <c r="L6197" i="1"/>
  <c r="I6730" i="1"/>
  <c r="M1870" i="1"/>
  <c r="U1977" i="1"/>
  <c r="U4625" i="1"/>
  <c r="P1451" i="1"/>
  <c r="L1918" i="1"/>
  <c r="L5467" i="1"/>
  <c r="L5028" i="1"/>
  <c r="L4642" i="1"/>
  <c r="K5225" i="1"/>
  <c r="T2789" i="1"/>
  <c r="K797" i="1"/>
  <c r="J6207" i="1"/>
  <c r="V5142" i="1"/>
  <c r="N4148" i="1"/>
  <c r="L6267" i="1"/>
  <c r="M2148" i="1"/>
  <c r="K3847" i="1"/>
  <c r="J1365" i="1"/>
  <c r="J6120" i="1"/>
  <c r="F774" i="1"/>
  <c r="L896" i="1"/>
  <c r="T2393" i="1"/>
  <c r="L3146" i="1"/>
  <c r="I527" i="1"/>
  <c r="L4112" i="1"/>
  <c r="K3162" i="1"/>
  <c r="M1615" i="1"/>
  <c r="N2551" i="1"/>
  <c r="V2361" i="1"/>
  <c r="H6343" i="1"/>
  <c r="I7349" i="1"/>
  <c r="K915" i="1"/>
  <c r="L1332" i="1"/>
  <c r="M1809" i="1"/>
  <c r="I6249" i="1"/>
  <c r="T3040" i="1"/>
  <c r="H3100" i="1"/>
  <c r="F270" i="1"/>
  <c r="L2335" i="1"/>
  <c r="T4566" i="1"/>
  <c r="M6319" i="1"/>
  <c r="J4896" i="1"/>
  <c r="M1259" i="1"/>
  <c r="I4506" i="1"/>
  <c r="N4268" i="1"/>
  <c r="K7559" i="1"/>
  <c r="P8227" i="1"/>
  <c r="M935" i="1"/>
  <c r="U1886" i="1"/>
  <c r="J8007" i="1"/>
  <c r="K757" i="1"/>
  <c r="P5963" i="1"/>
  <c r="T5026" i="1"/>
  <c r="I5945" i="1"/>
  <c r="U6477" i="1"/>
  <c r="T6218" i="1"/>
  <c r="J6145" i="1"/>
  <c r="N2252" i="1"/>
  <c r="M5639" i="1"/>
  <c r="L552" i="1"/>
  <c r="U81" i="1"/>
  <c r="F2110" i="1"/>
  <c r="M5808" i="1"/>
  <c r="N3941" i="1"/>
  <c r="L2385" i="1"/>
  <c r="N7050" i="1"/>
  <c r="N119" i="1"/>
  <c r="K2783" i="1"/>
  <c r="T2190" i="1"/>
  <c r="L5262" i="1"/>
  <c r="L2802" i="1"/>
  <c r="U934" i="1"/>
  <c r="N8282" i="1"/>
  <c r="F2983" i="1"/>
  <c r="F1886" i="1"/>
  <c r="U2050" i="1"/>
  <c r="P1144" i="1"/>
  <c r="K7389" i="1"/>
  <c r="L2690" i="1"/>
  <c r="L2861" i="1"/>
  <c r="H5968" i="1"/>
  <c r="V6381" i="1"/>
  <c r="P6850" i="1"/>
  <c r="T2633" i="1"/>
  <c r="K87" i="1"/>
  <c r="I347" i="1"/>
  <c r="L2632" i="1"/>
  <c r="J2366" i="1"/>
  <c r="N5555" i="1"/>
  <c r="U736" i="1"/>
  <c r="K6349" i="1"/>
  <c r="V314" i="1"/>
  <c r="H3132" i="1"/>
  <c r="N1347" i="1"/>
  <c r="F4178" i="1"/>
  <c r="H1246" i="1"/>
  <c r="H6335" i="1"/>
  <c r="V533" i="1"/>
  <c r="P4491" i="1"/>
  <c r="M5530" i="1"/>
  <c r="L1242" i="1"/>
  <c r="F517" i="1"/>
  <c r="K7009" i="1"/>
  <c r="I830" i="1"/>
  <c r="I1618" i="1"/>
  <c r="T6405" i="1"/>
  <c r="I4922" i="1"/>
  <c r="U5767" i="1"/>
  <c r="N3391" i="1"/>
  <c r="M5706" i="1"/>
  <c r="J3360" i="1"/>
  <c r="L1367" i="1"/>
  <c r="M8093" i="1"/>
  <c r="T5996" i="1"/>
  <c r="U1187" i="1"/>
  <c r="M3882" i="1"/>
  <c r="L1316" i="1"/>
  <c r="V5667" i="1"/>
  <c r="L6650" i="1"/>
  <c r="P5901" i="1"/>
  <c r="T4494" i="1"/>
  <c r="K3380" i="1"/>
  <c r="T3227" i="1"/>
  <c r="I4083" i="1"/>
  <c r="T4137" i="1"/>
  <c r="L7921" i="1"/>
  <c r="K1168" i="1"/>
  <c r="I5591" i="1"/>
  <c r="N5614" i="1"/>
  <c r="H3334" i="1"/>
  <c r="F3428" i="1"/>
  <c r="I3663" i="1"/>
  <c r="L6364" i="1"/>
  <c r="L3375" i="1"/>
  <c r="K2498" i="1"/>
  <c r="L1308" i="1"/>
  <c r="P7513" i="1"/>
  <c r="T1084" i="1"/>
  <c r="F4815" i="1"/>
  <c r="U2337" i="1"/>
  <c r="H2952" i="1"/>
  <c r="I5856" i="1"/>
  <c r="U3601" i="1"/>
  <c r="J3966" i="1"/>
  <c r="I7355" i="1"/>
  <c r="N2173" i="1"/>
  <c r="T1848" i="1"/>
  <c r="V2096" i="1"/>
  <c r="K5730" i="1"/>
  <c r="T1404" i="1"/>
  <c r="M3192" i="1"/>
  <c r="P5460" i="1"/>
  <c r="J876" i="1"/>
  <c r="H6963" i="1"/>
  <c r="K590" i="1"/>
  <c r="J7948" i="1"/>
  <c r="T385" i="1"/>
  <c r="U1475" i="1"/>
  <c r="F358" i="1"/>
  <c r="F245" i="1"/>
  <c r="H2879" i="1"/>
  <c r="I7997" i="1"/>
  <c r="V1145" i="1"/>
  <c r="K6997" i="1"/>
  <c r="N1769" i="1"/>
  <c r="L417" i="1"/>
  <c r="T2834" i="1"/>
  <c r="U2040" i="1"/>
  <c r="K1908" i="1"/>
  <c r="N1643" i="1"/>
  <c r="I886" i="1"/>
  <c r="T7431" i="1"/>
  <c r="P339" i="1"/>
  <c r="K5650" i="1"/>
  <c r="M7686" i="1"/>
  <c r="I5441" i="1"/>
  <c r="L5124" i="1"/>
  <c r="M6635" i="1"/>
  <c r="K6338" i="1"/>
  <c r="N1501" i="1"/>
  <c r="L3174" i="1"/>
  <c r="I5732" i="1"/>
  <c r="T1683" i="1"/>
  <c r="U1983" i="1"/>
  <c r="I6568" i="1"/>
  <c r="L492" i="1"/>
  <c r="P1508" i="1"/>
  <c r="J4998" i="1"/>
  <c r="I3327" i="1"/>
  <c r="K3741" i="1"/>
  <c r="N985" i="1"/>
  <c r="U3741" i="1"/>
  <c r="P7153" i="1"/>
  <c r="P803" i="1"/>
  <c r="U5560" i="1"/>
  <c r="K8208" i="1"/>
  <c r="F7040" i="1"/>
  <c r="H692" i="1"/>
  <c r="L5024" i="1"/>
  <c r="L1552" i="1"/>
  <c r="I6303" i="1"/>
  <c r="M4781" i="1"/>
  <c r="I5843" i="1"/>
  <c r="J3229" i="1"/>
  <c r="P2275" i="1"/>
  <c r="K7107" i="1"/>
  <c r="P779" i="1"/>
  <c r="J6866" i="1"/>
  <c r="I2457" i="1"/>
  <c r="J4534" i="1"/>
  <c r="K4449" i="1"/>
  <c r="H2516" i="1"/>
  <c r="K8150" i="1"/>
  <c r="I4533" i="1"/>
  <c r="T1094" i="1"/>
  <c r="L2732" i="1"/>
  <c r="K3626" i="1"/>
  <c r="V3808" i="1"/>
  <c r="V3522" i="1"/>
  <c r="I3305" i="1"/>
  <c r="I2863" i="1"/>
  <c r="L3935" i="1"/>
  <c r="U5241" i="1"/>
  <c r="I2509" i="1"/>
  <c r="H133" i="1"/>
  <c r="F5293" i="1"/>
  <c r="P5724" i="1"/>
  <c r="L7561" i="1"/>
  <c r="F4610" i="1"/>
  <c r="F6671" i="1"/>
  <c r="I5746" i="1"/>
  <c r="F6726" i="1"/>
  <c r="F1135" i="1"/>
  <c r="M5331" i="1"/>
  <c r="F4170" i="1"/>
  <c r="U6886" i="1"/>
  <c r="N6238" i="1"/>
  <c r="N1750" i="1"/>
  <c r="U4021" i="1"/>
  <c r="K2221" i="1"/>
  <c r="J6372" i="1"/>
  <c r="L923" i="1"/>
  <c r="T1753" i="1"/>
  <c r="U6285" i="1"/>
  <c r="V1542" i="1"/>
  <c r="J7192" i="1"/>
  <c r="V5387" i="1"/>
  <c r="I3478" i="1"/>
  <c r="I1974" i="1"/>
  <c r="K7382" i="1"/>
  <c r="M5826" i="1"/>
  <c r="N6194" i="1"/>
  <c r="I5943" i="1"/>
  <c r="J5465" i="1"/>
  <c r="J6256" i="1"/>
  <c r="T2025" i="1"/>
  <c r="P4675" i="1"/>
  <c r="N5810" i="1"/>
  <c r="F1543" i="1"/>
  <c r="J150" i="1"/>
  <c r="L5599" i="1"/>
  <c r="F5140" i="1"/>
  <c r="V1778" i="1"/>
  <c r="L3028" i="1"/>
  <c r="N1864" i="1"/>
  <c r="V5705" i="1"/>
  <c r="M8144" i="1"/>
  <c r="P6607" i="1"/>
  <c r="H2376" i="1"/>
  <c r="V4285" i="1"/>
  <c r="L7993" i="1"/>
  <c r="L7494" i="1"/>
  <c r="K1615" i="1"/>
  <c r="L1153" i="1"/>
  <c r="N772" i="1"/>
  <c r="M4436" i="1"/>
  <c r="U7170" i="1"/>
  <c r="P6088" i="1"/>
  <c r="U4178" i="1"/>
  <c r="F3171" i="1"/>
  <c r="N7974" i="1"/>
  <c r="K206" i="1"/>
  <c r="L7453" i="1"/>
  <c r="P6231" i="1"/>
  <c r="N7420" i="1"/>
  <c r="T791" i="1"/>
  <c r="V6672" i="1"/>
  <c r="I7851" i="1"/>
  <c r="P5605" i="1"/>
  <c r="N5130" i="1"/>
  <c r="H1043" i="1"/>
  <c r="H7582" i="1"/>
  <c r="V6759" i="1"/>
  <c r="N4221" i="1"/>
  <c r="P461" i="1"/>
  <c r="N6197" i="1"/>
  <c r="H6504" i="1"/>
  <c r="U1435" i="1"/>
  <c r="J3261" i="1"/>
  <c r="N4454" i="1"/>
  <c r="H8278" i="1"/>
  <c r="U1731" i="1"/>
  <c r="I1533" i="1"/>
  <c r="K2001" i="1"/>
  <c r="L4781" i="1"/>
  <c r="N3579" i="1"/>
  <c r="P4637" i="1"/>
  <c r="T2108" i="1"/>
  <c r="V1519" i="1"/>
  <c r="F8180" i="1"/>
  <c r="K3026" i="1"/>
  <c r="L4678" i="1"/>
  <c r="P3246" i="1"/>
  <c r="K1753" i="1"/>
  <c r="M5074" i="1"/>
  <c r="K5698" i="1"/>
  <c r="J5676" i="1"/>
  <c r="I6638" i="1"/>
  <c r="L127" i="1"/>
  <c r="H3367" i="1"/>
  <c r="U788" i="1"/>
  <c r="J1792" i="1"/>
  <c r="M1830" i="1"/>
  <c r="V1939" i="1"/>
  <c r="U5313" i="1"/>
  <c r="L8006" i="1"/>
  <c r="K5222" i="1"/>
  <c r="I1927" i="1"/>
  <c r="K4149" i="1"/>
  <c r="H6825" i="1"/>
  <c r="K3097" i="1"/>
  <c r="I3189" i="1"/>
  <c r="J2350" i="1"/>
  <c r="J811" i="1"/>
  <c r="F4556" i="1"/>
  <c r="F6288" i="1"/>
  <c r="L1695" i="1"/>
  <c r="J4097" i="1"/>
  <c r="V2233" i="1"/>
  <c r="T1135" i="1"/>
  <c r="K98" i="1"/>
  <c r="T5666" i="1"/>
  <c r="I2400" i="1"/>
  <c r="V1529" i="1"/>
  <c r="T7470" i="1"/>
  <c r="K7055" i="1"/>
  <c r="H2597" i="1"/>
  <c r="H862" i="1"/>
  <c r="I2334" i="1"/>
  <c r="U4995" i="1"/>
  <c r="H1058" i="1"/>
  <c r="U6041" i="1"/>
  <c r="P1693" i="1"/>
  <c r="T3797" i="1"/>
  <c r="L4855" i="1"/>
  <c r="F5913" i="1"/>
  <c r="J8110" i="1"/>
  <c r="J7423" i="1"/>
  <c r="F2996" i="1"/>
  <c r="L283" i="1"/>
  <c r="T3929" i="1"/>
  <c r="T108" i="1"/>
  <c r="J5050" i="1"/>
  <c r="T6833" i="1"/>
  <c r="H1335" i="1"/>
  <c r="M5538" i="1"/>
  <c r="N5373" i="1"/>
  <c r="K2467" i="1"/>
  <c r="N1236" i="1"/>
  <c r="P2371" i="1"/>
  <c r="V6855" i="1"/>
  <c r="H4449" i="1"/>
  <c r="L6663" i="1"/>
  <c r="H1289" i="1"/>
  <c r="U7555" i="1"/>
  <c r="J2802" i="1"/>
  <c r="H2887" i="1"/>
  <c r="K2735" i="1"/>
  <c r="T6452" i="1"/>
  <c r="P4729" i="1"/>
  <c r="M7455" i="1"/>
  <c r="N2217" i="1"/>
  <c r="N2655" i="1"/>
  <c r="K1286" i="1"/>
  <c r="K6585" i="1"/>
  <c r="K1626" i="1"/>
  <c r="N6708" i="1"/>
  <c r="H5513" i="1"/>
  <c r="I4713" i="1"/>
  <c r="F1299" i="1"/>
  <c r="T7322" i="1"/>
  <c r="N26" i="1"/>
  <c r="L5359" i="1"/>
  <c r="L2306" i="1"/>
  <c r="I796" i="1"/>
  <c r="F6283" i="1"/>
  <c r="M8211" i="1"/>
  <c r="U7018" i="1"/>
  <c r="H6211" i="1"/>
  <c r="K6447" i="1"/>
  <c r="I1397" i="1"/>
  <c r="V2269" i="1"/>
  <c r="N7983" i="1"/>
  <c r="N5691" i="1"/>
  <c r="H7175" i="1"/>
  <c r="K25" i="1"/>
  <c r="U3481" i="1"/>
  <c r="T6236" i="1"/>
  <c r="K7849" i="1"/>
  <c r="K8188" i="1"/>
  <c r="M3790" i="1"/>
  <c r="V2279" i="1"/>
  <c r="T303" i="1"/>
  <c r="I3107" i="1"/>
  <c r="M3817" i="1"/>
  <c r="V7520" i="1"/>
  <c r="K501" i="1"/>
  <c r="F6384" i="1"/>
  <c r="J5407" i="1"/>
  <c r="U1999" i="1"/>
  <c r="N3199" i="1"/>
  <c r="T2642" i="1"/>
  <c r="H6783" i="1"/>
  <c r="N6933" i="1"/>
  <c r="N215" i="1"/>
  <c r="T5299" i="1"/>
  <c r="I6203" i="1"/>
  <c r="U955" i="1"/>
  <c r="N1041" i="1"/>
  <c r="N1368" i="1"/>
  <c r="H3197" i="1"/>
  <c r="P4279" i="1"/>
  <c r="L5851" i="1"/>
  <c r="M434" i="1"/>
  <c r="L6657" i="1"/>
  <c r="T2226" i="1"/>
  <c r="H1249" i="1"/>
  <c r="M527" i="1"/>
  <c r="F4858" i="1"/>
  <c r="H5745" i="1"/>
  <c r="M435" i="1"/>
  <c r="K5768" i="1"/>
  <c r="K5199" i="1"/>
  <c r="J6875" i="1"/>
  <c r="N801" i="1"/>
  <c r="U2723" i="1"/>
  <c r="N8150" i="1"/>
  <c r="N7816" i="1"/>
  <c r="L516" i="1"/>
  <c r="K5351" i="1"/>
  <c r="U8175" i="1"/>
  <c r="K782" i="1"/>
  <c r="K651" i="1"/>
  <c r="H4526" i="1"/>
  <c r="H6610" i="1"/>
  <c r="F5686" i="1"/>
  <c r="F6866" i="1"/>
  <c r="I6906" i="1"/>
  <c r="L7842" i="1"/>
  <c r="P4423" i="1"/>
  <c r="L3112" i="1"/>
  <c r="H3843" i="1"/>
  <c r="K3227" i="1"/>
  <c r="P1530" i="1"/>
  <c r="F4539" i="1"/>
  <c r="I5523" i="1"/>
  <c r="K4292" i="1"/>
  <c r="P6858" i="1"/>
  <c r="K7013" i="1"/>
  <c r="N446" i="1"/>
  <c r="H4586" i="1"/>
  <c r="P3638" i="1"/>
  <c r="M7305" i="1"/>
  <c r="H1990" i="1"/>
  <c r="M5577" i="1"/>
  <c r="J1565" i="1"/>
  <c r="M385" i="1"/>
  <c r="J1842" i="1"/>
  <c r="K5081" i="1"/>
  <c r="J6683" i="1"/>
  <c r="F5849" i="1"/>
  <c r="T6912" i="1"/>
  <c r="H8175" i="1"/>
  <c r="K913" i="1"/>
  <c r="U8322" i="1"/>
  <c r="L5100" i="1"/>
  <c r="H1049" i="1"/>
  <c r="L2781" i="1"/>
  <c r="J2304" i="1"/>
  <c r="L5306" i="1"/>
  <c r="U3125" i="1"/>
  <c r="I4029" i="1"/>
  <c r="I1786" i="1"/>
  <c r="P5533" i="1"/>
  <c r="U472" i="1"/>
  <c r="K4631" i="1"/>
  <c r="N2068" i="1"/>
  <c r="P3222" i="1"/>
  <c r="J4987" i="1"/>
  <c r="J4877" i="1"/>
  <c r="I8095" i="1"/>
  <c r="I4902" i="1"/>
  <c r="T358" i="1"/>
  <c r="N4174" i="1"/>
  <c r="H5330" i="1"/>
  <c r="H5630" i="1"/>
  <c r="T314" i="1"/>
  <c r="K119" i="1"/>
  <c r="T7951" i="1"/>
  <c r="N3094" i="1"/>
  <c r="F2982" i="1"/>
  <c r="V1850" i="1"/>
  <c r="T6675" i="1"/>
  <c r="N1561" i="1"/>
  <c r="K4356" i="1"/>
  <c r="F5394" i="1"/>
  <c r="P6423" i="1"/>
  <c r="H4513" i="1"/>
  <c r="L534" i="1"/>
  <c r="U6150" i="1"/>
  <c r="J12" i="1"/>
  <c r="P3622" i="1"/>
  <c r="T8059" i="1"/>
  <c r="M1064" i="1"/>
  <c r="H8219" i="1"/>
  <c r="N6392" i="1"/>
  <c r="L4926" i="1"/>
  <c r="N3465" i="1"/>
  <c r="H755" i="1"/>
  <c r="H5421" i="1"/>
  <c r="I1389" i="1"/>
  <c r="P3459" i="1"/>
  <c r="I2760" i="1"/>
  <c r="J1189" i="1"/>
  <c r="U6364" i="1"/>
  <c r="K6339" i="1"/>
  <c r="M5985" i="1"/>
  <c r="U5666" i="1"/>
  <c r="F6867" i="1"/>
  <c r="K1023" i="1"/>
  <c r="M7059" i="1"/>
  <c r="U1434" i="1"/>
  <c r="K2154" i="1"/>
  <c r="M3182" i="1"/>
  <c r="N8079" i="1"/>
  <c r="I1977" i="1"/>
  <c r="T3890" i="1"/>
  <c r="V7404" i="1"/>
  <c r="N7570" i="1"/>
  <c r="N3897" i="1"/>
  <c r="I4286" i="1"/>
  <c r="N2436" i="1"/>
  <c r="V5324" i="1"/>
  <c r="F7256" i="1"/>
  <c r="J1701" i="1"/>
  <c r="J2702" i="1"/>
  <c r="J3896" i="1"/>
  <c r="L7838" i="1"/>
  <c r="K6874" i="1"/>
  <c r="I1387" i="1"/>
  <c r="P4703" i="1"/>
  <c r="T5175" i="1"/>
  <c r="T114" i="1"/>
  <c r="F2661" i="1"/>
  <c r="K6099" i="1"/>
  <c r="P1748" i="1"/>
  <c r="U5826" i="1"/>
  <c r="I894" i="1"/>
  <c r="K1351" i="1"/>
  <c r="F2536" i="1"/>
  <c r="N3501" i="1"/>
  <c r="J5735" i="1"/>
  <c r="N2955" i="1"/>
  <c r="P2081" i="1"/>
  <c r="U3201" i="1"/>
  <c r="H1500" i="1"/>
  <c r="M4855" i="1"/>
  <c r="L6689" i="1"/>
  <c r="L2366" i="1"/>
  <c r="I1804" i="1"/>
  <c r="L2941" i="1"/>
  <c r="M3560" i="1"/>
  <c r="T3446" i="1"/>
  <c r="V7049" i="1"/>
  <c r="I4491" i="1"/>
  <c r="I854" i="1"/>
  <c r="U1689" i="1"/>
  <c r="M3154" i="1"/>
  <c r="T4426" i="1"/>
  <c r="H2643" i="1"/>
  <c r="F1619" i="1"/>
  <c r="L1712" i="1"/>
  <c r="T3108" i="1"/>
  <c r="J5063" i="1"/>
  <c r="K6807" i="1"/>
  <c r="J4397" i="1"/>
  <c r="L5952" i="1"/>
  <c r="F8210" i="1"/>
  <c r="P2207" i="1"/>
  <c r="P2346" i="1"/>
  <c r="U912" i="1"/>
  <c r="V350" i="1"/>
  <c r="L303" i="1"/>
  <c r="H3719" i="1"/>
  <c r="N2937" i="1"/>
  <c r="V3864" i="1"/>
  <c r="M8175" i="1"/>
  <c r="U2838" i="1"/>
  <c r="L1287" i="1"/>
  <c r="K1416" i="1"/>
  <c r="I1331" i="1"/>
  <c r="U7133" i="1"/>
  <c r="V532" i="1"/>
  <c r="F5843" i="1"/>
  <c r="L341" i="1"/>
  <c r="H6032" i="1"/>
  <c r="U3197" i="1"/>
  <c r="I405" i="1"/>
  <c r="T4038" i="1"/>
  <c r="I6192" i="1"/>
  <c r="I3092" i="1"/>
  <c r="I5032" i="1"/>
  <c r="H6195" i="1"/>
  <c r="T2945" i="1"/>
  <c r="P5326" i="1"/>
  <c r="T5923" i="1"/>
  <c r="N2183" i="1"/>
  <c r="J8272" i="1"/>
  <c r="M1084" i="1"/>
  <c r="I5789" i="1"/>
  <c r="U1749" i="1"/>
  <c r="V417" i="1"/>
  <c r="L2901" i="1"/>
  <c r="T6374" i="1"/>
  <c r="I7101" i="1"/>
  <c r="T5589" i="1"/>
  <c r="K4279" i="1"/>
  <c r="F7104" i="1"/>
  <c r="P8241" i="1"/>
  <c r="N702" i="1"/>
  <c r="T2822" i="1"/>
  <c r="F3036" i="1"/>
  <c r="L6202" i="1"/>
  <c r="T3652" i="1"/>
  <c r="H609" i="1"/>
  <c r="V3107" i="1"/>
  <c r="I5638" i="1"/>
  <c r="U1888" i="1"/>
  <c r="U568" i="1"/>
  <c r="N1058" i="1"/>
  <c r="T1110" i="1"/>
  <c r="F7938" i="1"/>
  <c r="H2531" i="1"/>
  <c r="J2105" i="1"/>
  <c r="F8115" i="1"/>
  <c r="K6209" i="1"/>
  <c r="J1232" i="1"/>
  <c r="L3609" i="1"/>
  <c r="J2611" i="1"/>
  <c r="K3638" i="1"/>
  <c r="P7149" i="1"/>
  <c r="F5795" i="1"/>
  <c r="L2968" i="1"/>
  <c r="P7377" i="1"/>
  <c r="F4377" i="1"/>
  <c r="F2302" i="1"/>
  <c r="U314" i="1"/>
  <c r="H6472" i="1"/>
  <c r="V3934" i="1"/>
  <c r="U4324" i="1"/>
  <c r="J592" i="1"/>
  <c r="K5267" i="1"/>
  <c r="J6136" i="1"/>
  <c r="I1750" i="1"/>
  <c r="K4872" i="1"/>
  <c r="I7988" i="1"/>
  <c r="L7353" i="1"/>
  <c r="L3191" i="1"/>
  <c r="M3869" i="1"/>
  <c r="J7227" i="1"/>
  <c r="V8217" i="1"/>
  <c r="T5174" i="1"/>
  <c r="F6173" i="1"/>
  <c r="L5684" i="1"/>
  <c r="J2539" i="1"/>
  <c r="J7862" i="1"/>
  <c r="N4333" i="1"/>
  <c r="F1439" i="1"/>
  <c r="U6375" i="1"/>
  <c r="K1962" i="1"/>
  <c r="L6822" i="1"/>
  <c r="N5714" i="1"/>
  <c r="N1202" i="1"/>
  <c r="I5860" i="1"/>
  <c r="L6565" i="1"/>
  <c r="K7312" i="1"/>
  <c r="N3651" i="1"/>
  <c r="U6516" i="1"/>
  <c r="V5512" i="1"/>
  <c r="L618" i="1"/>
  <c r="L6847" i="1"/>
  <c r="I3642" i="1"/>
  <c r="P4011" i="1"/>
  <c r="T6040" i="1"/>
  <c r="K874" i="1"/>
  <c r="M2774" i="1"/>
  <c r="T5147" i="1"/>
  <c r="M6081" i="1"/>
  <c r="N3390" i="1"/>
  <c r="V631" i="1"/>
  <c r="L3401" i="1"/>
  <c r="T3721" i="1"/>
  <c r="U4489" i="1"/>
  <c r="N2933" i="1"/>
  <c r="M654" i="1"/>
  <c r="K7985" i="1"/>
  <c r="U8300" i="1"/>
  <c r="U4349" i="1"/>
  <c r="M1262" i="1"/>
  <c r="V5122" i="1"/>
  <c r="L1548" i="1"/>
  <c r="M4832" i="1"/>
  <c r="K1061" i="1"/>
  <c r="F8001" i="1"/>
  <c r="K8111" i="1"/>
  <c r="P6036" i="1"/>
  <c r="L5632" i="1"/>
  <c r="P1157" i="1"/>
  <c r="M764" i="1"/>
  <c r="L1578" i="1"/>
  <c r="J7860" i="1"/>
  <c r="P452" i="1"/>
  <c r="U3371" i="1"/>
  <c r="I3306" i="1"/>
  <c r="F6303" i="1"/>
  <c r="V6962" i="1"/>
  <c r="U130" i="1"/>
  <c r="I5359" i="1"/>
  <c r="K3938" i="1"/>
  <c r="H2711" i="1"/>
  <c r="L601" i="1"/>
  <c r="F3976" i="1"/>
  <c r="N1553" i="1"/>
  <c r="P5675" i="1"/>
  <c r="M544" i="1"/>
  <c r="J2828" i="1"/>
  <c r="U4345" i="1"/>
  <c r="L6786" i="1"/>
  <c r="T1122" i="1"/>
  <c r="P1702" i="1"/>
  <c r="V2303" i="1"/>
  <c r="H5292" i="1"/>
  <c r="N2694" i="1"/>
  <c r="F4630" i="1"/>
  <c r="H1485" i="1"/>
  <c r="U247" i="1"/>
  <c r="J7995" i="1"/>
  <c r="L1825" i="1"/>
  <c r="V5297" i="1"/>
  <c r="K4158" i="1"/>
  <c r="F322" i="1"/>
  <c r="J3393" i="1"/>
  <c r="H203" i="1"/>
  <c r="I1330" i="1"/>
  <c r="U2464" i="1"/>
  <c r="T974" i="1"/>
  <c r="M7325" i="1"/>
  <c r="U1828" i="1"/>
  <c r="K8046" i="1"/>
  <c r="T6931" i="1"/>
  <c r="T6288" i="1"/>
  <c r="K2781" i="1"/>
  <c r="V1105" i="1"/>
  <c r="L4699" i="1"/>
  <c r="V6709" i="1"/>
  <c r="N8035" i="1"/>
  <c r="M4283" i="1"/>
  <c r="L6448" i="1"/>
  <c r="I8210" i="1"/>
  <c r="F6048" i="1"/>
  <c r="P291" i="1"/>
  <c r="T6239" i="1"/>
  <c r="L2878" i="1"/>
  <c r="U835" i="1"/>
  <c r="J4181" i="1"/>
  <c r="H1208" i="1"/>
  <c r="K7555" i="1"/>
  <c r="J6278" i="1"/>
  <c r="F4321" i="1"/>
  <c r="I7380" i="1"/>
  <c r="V6691" i="1"/>
  <c r="F3795" i="1"/>
  <c r="F1531" i="1"/>
  <c r="M6967" i="1"/>
  <c r="K5531" i="1"/>
  <c r="N1163" i="1"/>
  <c r="I11" i="1"/>
  <c r="J7053" i="1"/>
  <c r="F1759" i="1"/>
  <c r="H6043" i="1"/>
  <c r="K6805" i="1"/>
  <c r="N3602" i="1"/>
  <c r="L2379" i="1"/>
  <c r="V6166" i="1"/>
  <c r="F2529" i="1"/>
  <c r="L5504" i="1"/>
  <c r="P3458" i="1"/>
  <c r="J6393" i="1"/>
  <c r="V3360" i="1"/>
  <c r="V2840" i="1"/>
  <c r="P2963" i="1"/>
  <c r="P6489" i="1"/>
  <c r="V931" i="1"/>
  <c r="T4651" i="1"/>
  <c r="V114" i="1"/>
  <c r="H564" i="1"/>
  <c r="F3189" i="1"/>
  <c r="H2477" i="1"/>
  <c r="M915" i="1"/>
  <c r="K8019" i="1"/>
  <c r="V4177" i="1"/>
  <c r="J4858" i="1"/>
  <c r="P5369" i="1"/>
  <c r="L550" i="1"/>
  <c r="U3271" i="1"/>
  <c r="F5602" i="1"/>
  <c r="T5011" i="1"/>
  <c r="L433" i="1"/>
  <c r="I2297" i="1"/>
  <c r="U4566" i="1"/>
  <c r="K1290" i="1"/>
  <c r="P83" i="1"/>
  <c r="L1616" i="1"/>
  <c r="V6902" i="1"/>
  <c r="N6626" i="1"/>
  <c r="V8059" i="1"/>
  <c r="I3965" i="1"/>
  <c r="L1516" i="1"/>
  <c r="P6681" i="1"/>
  <c r="V2697" i="1"/>
  <c r="I647" i="1"/>
  <c r="H6794" i="1"/>
  <c r="L593" i="1"/>
  <c r="K4365" i="1"/>
  <c r="L4349" i="1"/>
  <c r="T2923" i="1"/>
  <c r="L654" i="1"/>
  <c r="K4840" i="1"/>
  <c r="M5891" i="1"/>
  <c r="H6236" i="1"/>
  <c r="F4048" i="1"/>
  <c r="I1923" i="1"/>
  <c r="I3302" i="1"/>
  <c r="H3667" i="1"/>
  <c r="H4712" i="1"/>
  <c r="L3488" i="1"/>
  <c r="I3614" i="1"/>
  <c r="T475" i="1"/>
  <c r="N7393" i="1"/>
  <c r="V69" i="1"/>
  <c r="L8272" i="1"/>
  <c r="U1368" i="1"/>
  <c r="F4142" i="1"/>
  <c r="M3043" i="1"/>
  <c r="F1947" i="1"/>
  <c r="N7386" i="1"/>
  <c r="K719" i="1"/>
  <c r="K3716" i="1"/>
  <c r="P703" i="1"/>
  <c r="V983" i="1"/>
  <c r="P1622" i="1"/>
  <c r="N4672" i="1"/>
  <c r="H1768" i="1"/>
  <c r="M6143" i="1"/>
  <c r="U4311" i="1"/>
  <c r="L828" i="1"/>
  <c r="J3560" i="1"/>
  <c r="U7179" i="1"/>
  <c r="P1059" i="1"/>
  <c r="N6479" i="1"/>
  <c r="T2016" i="1"/>
  <c r="K433" i="1"/>
  <c r="I2660" i="1"/>
  <c r="K682" i="1"/>
  <c r="P5201" i="1"/>
  <c r="H1397" i="1"/>
  <c r="U3618" i="1"/>
  <c r="L5392" i="1"/>
  <c r="K1757" i="1"/>
  <c r="I3437" i="1"/>
  <c r="L6758" i="1"/>
  <c r="L1015" i="1"/>
  <c r="K354" i="1"/>
  <c r="F8066" i="1"/>
  <c r="F470" i="1"/>
  <c r="U1614" i="1"/>
  <c r="V3813" i="1"/>
  <c r="V8284" i="1"/>
  <c r="F2349" i="1"/>
  <c r="L1748" i="1"/>
  <c r="H210" i="1"/>
  <c r="U1269" i="1"/>
  <c r="H1432" i="1"/>
  <c r="K3309" i="1"/>
  <c r="H5594" i="1"/>
  <c r="L4412" i="1"/>
  <c r="M1233" i="1"/>
  <c r="U5650" i="1"/>
  <c r="L7896" i="1"/>
  <c r="M4858" i="1"/>
  <c r="M1296" i="1"/>
  <c r="F5938" i="1"/>
  <c r="F4597" i="1"/>
  <c r="J1560" i="1"/>
  <c r="M6531" i="1"/>
  <c r="I5970" i="1"/>
  <c r="F2899" i="1"/>
  <c r="N6497" i="1"/>
  <c r="I6234" i="1"/>
  <c r="M3970" i="1"/>
  <c r="H6624" i="1"/>
  <c r="F2144" i="1"/>
  <c r="K8006" i="1"/>
  <c r="H2332" i="1"/>
  <c r="N1245" i="1"/>
  <c r="V5008" i="1"/>
  <c r="H2468" i="1"/>
  <c r="J1946" i="1"/>
  <c r="K5019" i="1"/>
  <c r="J7541" i="1"/>
  <c r="L3592" i="1"/>
  <c r="V7608" i="1"/>
  <c r="J4107" i="1"/>
  <c r="N505" i="1"/>
  <c r="V6397" i="1"/>
  <c r="F6908" i="1"/>
  <c r="T1293" i="1"/>
  <c r="V4245" i="1"/>
  <c r="M6908" i="1"/>
  <c r="J5865" i="1"/>
  <c r="H3476" i="1"/>
  <c r="N4320" i="1"/>
  <c r="P6645" i="1"/>
  <c r="N4494" i="1"/>
  <c r="V6286" i="1"/>
  <c r="I726" i="1"/>
  <c r="N6021" i="1"/>
  <c r="N5226" i="1"/>
  <c r="T6747" i="1"/>
  <c r="F7224" i="1"/>
  <c r="N7851" i="1"/>
  <c r="V5781" i="1"/>
  <c r="H5714" i="1"/>
  <c r="H1698" i="1"/>
  <c r="P705" i="1"/>
  <c r="V2201" i="1"/>
  <c r="T5281" i="1"/>
  <c r="L5160" i="1"/>
  <c r="F6436" i="1"/>
  <c r="H5349" i="1"/>
  <c r="V624" i="1"/>
  <c r="K4630" i="1"/>
  <c r="L698" i="1"/>
  <c r="V8040" i="1"/>
  <c r="I5066" i="1"/>
  <c r="U4123" i="1"/>
  <c r="T7547" i="1"/>
  <c r="T249" i="1"/>
  <c r="F644" i="1"/>
  <c r="H5366" i="1"/>
  <c r="U4201" i="1"/>
  <c r="U3084" i="1"/>
  <c r="L6713" i="1"/>
  <c r="U5936" i="1"/>
  <c r="M1243" i="1"/>
  <c r="J4393" i="1"/>
  <c r="K721" i="1"/>
  <c r="M664" i="1"/>
  <c r="T3322" i="1"/>
  <c r="J2910" i="1"/>
  <c r="J4314" i="1"/>
  <c r="L2991" i="1"/>
  <c r="F3449" i="1"/>
  <c r="J712" i="1"/>
  <c r="U3444" i="1"/>
  <c r="U4233" i="1"/>
  <c r="N5106" i="1"/>
  <c r="M7292" i="1"/>
  <c r="F3155" i="1"/>
  <c r="T7084" i="1"/>
  <c r="N3774" i="1"/>
  <c r="M7195" i="1"/>
  <c r="F5868" i="1"/>
  <c r="K566" i="1"/>
  <c r="T6463" i="1"/>
  <c r="J1148" i="1"/>
  <c r="I4642" i="1"/>
  <c r="K3734" i="1"/>
  <c r="V5063" i="1"/>
  <c r="U2384" i="1"/>
  <c r="T206" i="1"/>
  <c r="L7100" i="1"/>
  <c r="P842" i="1"/>
  <c r="K1547" i="1"/>
  <c r="V3406" i="1"/>
  <c r="F5276" i="1"/>
  <c r="J312" i="1"/>
  <c r="L8076" i="1"/>
  <c r="H5337" i="1"/>
  <c r="T571" i="1"/>
  <c r="P6396" i="1"/>
  <c r="U3814" i="1"/>
  <c r="T3964" i="1"/>
  <c r="F4680" i="1"/>
  <c r="H3214" i="1"/>
  <c r="L1865" i="1"/>
  <c r="U1755" i="1"/>
  <c r="M6706" i="1"/>
  <c r="L5441" i="1"/>
  <c r="L7007" i="1"/>
  <c r="F2335" i="1"/>
  <c r="T620" i="1"/>
  <c r="N3721" i="1"/>
  <c r="V2110" i="1"/>
  <c r="I6891" i="1"/>
  <c r="I7319" i="1"/>
  <c r="M3203" i="1"/>
  <c r="N1775" i="1"/>
  <c r="P3383" i="1"/>
  <c r="M7390" i="1"/>
  <c r="P7815" i="1"/>
  <c r="F4349" i="1"/>
  <c r="J2937" i="1"/>
  <c r="P1400" i="1"/>
  <c r="N6502" i="1"/>
  <c r="I3499" i="1"/>
  <c r="I2665" i="1"/>
  <c r="U5992" i="1"/>
  <c r="I7097" i="1"/>
  <c r="M6800" i="1"/>
  <c r="F8266" i="1"/>
  <c r="P1203" i="1"/>
  <c r="J4583" i="1"/>
  <c r="P7262" i="1"/>
  <c r="I6254" i="1"/>
  <c r="K6292" i="1"/>
  <c r="N2644" i="1"/>
  <c r="U6471" i="1"/>
  <c r="L4982" i="1"/>
  <c r="J1563" i="1"/>
  <c r="P1092" i="1"/>
  <c r="V8224" i="1"/>
  <c r="V1128" i="1"/>
  <c r="T1179" i="1"/>
  <c r="P3189" i="1"/>
  <c r="M6882" i="1"/>
  <c r="H4774" i="1"/>
  <c r="V6079" i="1"/>
  <c r="I223" i="1"/>
  <c r="M8110" i="1"/>
  <c r="H144" i="1"/>
  <c r="U5063" i="1"/>
  <c r="L8310" i="1"/>
  <c r="T1431" i="1"/>
  <c r="T3808" i="1"/>
  <c r="V6145" i="1"/>
  <c r="J6638" i="1"/>
  <c r="H992" i="1"/>
  <c r="F2567" i="1"/>
  <c r="F4925" i="1"/>
  <c r="P6142" i="1"/>
  <c r="I1757" i="1"/>
  <c r="K5462" i="1"/>
  <c r="M5105" i="1"/>
  <c r="P598" i="1"/>
  <c r="T2412" i="1"/>
  <c r="J5304" i="1"/>
  <c r="N836" i="1"/>
  <c r="T4072" i="1"/>
  <c r="H8057" i="1"/>
  <c r="K7121" i="1"/>
  <c r="F8261" i="1"/>
  <c r="N5496" i="1"/>
  <c r="P3471" i="1"/>
  <c r="M117" i="1"/>
  <c r="K2398" i="1"/>
  <c r="T1382" i="1"/>
  <c r="L5772" i="1"/>
  <c r="K3249" i="1"/>
  <c r="L1766" i="1"/>
  <c r="N3504" i="1"/>
  <c r="L4456" i="1"/>
  <c r="N3566" i="1"/>
  <c r="P5319" i="1"/>
  <c r="F47" i="1"/>
  <c r="L4056" i="1"/>
  <c r="P6831" i="1"/>
  <c r="H3787" i="1"/>
  <c r="M774" i="1"/>
  <c r="K1020" i="1"/>
  <c r="P2908" i="1"/>
  <c r="T4913" i="1"/>
  <c r="T6086" i="1"/>
  <c r="P7941" i="1"/>
  <c r="I1728" i="1"/>
  <c r="L3746" i="1"/>
  <c r="H1741" i="1"/>
  <c r="M6158" i="1"/>
  <c r="K1256" i="1"/>
  <c r="L2487" i="1"/>
  <c r="N5346" i="1"/>
  <c r="K3262" i="1"/>
  <c r="V8017" i="1"/>
  <c r="M4663" i="1"/>
  <c r="U7884" i="1"/>
  <c r="T6203" i="1"/>
  <c r="K7442" i="1"/>
  <c r="U4463" i="1"/>
  <c r="I1235" i="1"/>
  <c r="L4083" i="1"/>
  <c r="J3928" i="1"/>
  <c r="I8216" i="1"/>
  <c r="K4738" i="1"/>
  <c r="T6005" i="1"/>
  <c r="T5192" i="1"/>
  <c r="K5497" i="1"/>
  <c r="U6577" i="1"/>
  <c r="J806" i="1"/>
  <c r="K3643" i="1"/>
  <c r="I4056" i="1"/>
  <c r="P7536" i="1"/>
  <c r="F2129" i="1"/>
  <c r="F2620" i="1"/>
  <c r="J6731" i="1"/>
  <c r="K2310" i="1"/>
  <c r="L1144" i="1"/>
  <c r="N1790" i="1"/>
  <c r="I3171" i="1"/>
  <c r="H8261" i="1"/>
  <c r="J5178" i="1"/>
  <c r="I4137" i="1"/>
  <c r="T1944" i="1"/>
  <c r="K6243" i="1"/>
  <c r="K7429" i="1"/>
  <c r="N4332" i="1"/>
  <c r="I2935" i="1"/>
  <c r="L7178" i="1"/>
  <c r="J326" i="1"/>
  <c r="H392" i="1"/>
  <c r="K8039" i="1"/>
  <c r="L1483" i="1"/>
  <c r="L2766" i="1"/>
  <c r="F3543" i="1"/>
  <c r="L5969" i="1"/>
  <c r="V4907" i="1"/>
  <c r="T1810" i="1"/>
  <c r="L2629" i="1"/>
  <c r="J2388" i="1"/>
  <c r="L6259" i="1"/>
  <c r="P5573" i="1"/>
  <c r="L207" i="1"/>
  <c r="V3166" i="1"/>
  <c r="N7368" i="1"/>
  <c r="T7497" i="1"/>
  <c r="V6879" i="1"/>
  <c r="I6083" i="1"/>
  <c r="V5042" i="1"/>
  <c r="L2669" i="1"/>
  <c r="L3906" i="1"/>
  <c r="P7209" i="1"/>
  <c r="M6930" i="1"/>
  <c r="M1767" i="1"/>
  <c r="M3068" i="1"/>
  <c r="L1358" i="1"/>
  <c r="V2433" i="1"/>
  <c r="M3166" i="1"/>
  <c r="I4376" i="1"/>
  <c r="I8002" i="1"/>
  <c r="P8337" i="1"/>
  <c r="T4672" i="1"/>
  <c r="T1756" i="1"/>
  <c r="M7840" i="1"/>
  <c r="F8086" i="1"/>
  <c r="J352" i="1"/>
  <c r="P5530" i="1"/>
  <c r="N6057" i="1"/>
  <c r="M3271" i="1"/>
  <c r="I5117" i="1"/>
  <c r="T1646" i="1"/>
  <c r="J1991" i="1"/>
  <c r="I7132" i="1"/>
  <c r="K5094" i="1"/>
  <c r="I8005" i="1"/>
  <c r="L2388" i="1"/>
  <c r="M7280" i="1"/>
  <c r="V6109" i="1"/>
  <c r="N2677" i="1"/>
  <c r="V2898" i="1"/>
  <c r="K5319" i="1"/>
  <c r="F7563" i="1"/>
  <c r="I5667" i="1"/>
  <c r="V6772" i="1"/>
  <c r="F8319" i="1"/>
  <c r="M2108" i="1"/>
  <c r="U8086" i="1"/>
  <c r="U2356" i="1"/>
  <c r="M6613" i="1"/>
  <c r="I5086" i="1"/>
  <c r="T6494" i="1"/>
  <c r="L1051" i="1"/>
  <c r="V43" i="1"/>
  <c r="L4460" i="1"/>
  <c r="H8340" i="1"/>
  <c r="L4032" i="1"/>
  <c r="H4656" i="1"/>
  <c r="T2385" i="1"/>
  <c r="J370" i="1"/>
  <c r="T8316" i="1"/>
  <c r="V48" i="1"/>
  <c r="L4793" i="1"/>
  <c r="K2020" i="1"/>
  <c r="L6447" i="1"/>
  <c r="I5712" i="1"/>
  <c r="T6676" i="1"/>
  <c r="V28" i="1"/>
  <c r="L7038" i="1"/>
  <c r="K4498" i="1"/>
  <c r="U1681" i="1"/>
  <c r="L8116" i="1"/>
  <c r="M3008" i="1"/>
  <c r="M2438" i="1"/>
  <c r="P8090" i="1"/>
  <c r="V3231" i="1"/>
  <c r="J961" i="1"/>
  <c r="U7118" i="1"/>
  <c r="P4892" i="1"/>
  <c r="I4729" i="1"/>
  <c r="J4729" i="1"/>
  <c r="I4288" i="1"/>
  <c r="H5240" i="1"/>
  <c r="H288" i="1"/>
  <c r="M5963" i="1"/>
  <c r="P448" i="1"/>
  <c r="V5102" i="1"/>
  <c r="P6333" i="1"/>
  <c r="V4360" i="1"/>
  <c r="J5990" i="1"/>
  <c r="T3841" i="1"/>
  <c r="F2119" i="1"/>
  <c r="L4500" i="1"/>
  <c r="N1991" i="1"/>
  <c r="K6804" i="1"/>
  <c r="J2470" i="1"/>
  <c r="N1201" i="1"/>
  <c r="N3980" i="1"/>
  <c r="J2250" i="1"/>
  <c r="P5582" i="1"/>
  <c r="T6067" i="1"/>
  <c r="V3014" i="1"/>
  <c r="T7313" i="1"/>
  <c r="N3425" i="1"/>
  <c r="U4300" i="1"/>
  <c r="L2985" i="1"/>
  <c r="N6928" i="1"/>
  <c r="P8257" i="1"/>
  <c r="P6371" i="1"/>
  <c r="M2469" i="1"/>
  <c r="J1203" i="1"/>
  <c r="M7972" i="1"/>
  <c r="L2129" i="1"/>
  <c r="I940" i="1"/>
  <c r="K1432" i="1"/>
  <c r="F2211" i="1"/>
  <c r="I6717" i="1"/>
  <c r="H1452" i="1"/>
  <c r="P890" i="1"/>
  <c r="H2639" i="1"/>
  <c r="T3014" i="1"/>
  <c r="M5927" i="1"/>
  <c r="N2274" i="1"/>
  <c r="K6265" i="1"/>
  <c r="U2497" i="1"/>
  <c r="P334" i="1"/>
  <c r="U953" i="1"/>
  <c r="K8245" i="1"/>
  <c r="V5935" i="1"/>
  <c r="I2391" i="1"/>
  <c r="V6199" i="1"/>
  <c r="F4506" i="1"/>
  <c r="I7830" i="1"/>
  <c r="P3701" i="1"/>
  <c r="U2812" i="1"/>
  <c r="F293" i="1"/>
  <c r="T5763" i="1"/>
  <c r="I1551" i="1"/>
  <c r="I7418" i="1"/>
  <c r="L5434" i="1"/>
  <c r="N169" i="1"/>
  <c r="M6829" i="1"/>
  <c r="N1401" i="1"/>
  <c r="L6953" i="1"/>
  <c r="U1560" i="1"/>
  <c r="M6301" i="1"/>
  <c r="K5512" i="1"/>
  <c r="T1041" i="1"/>
  <c r="P71" i="1"/>
  <c r="I1275" i="1"/>
  <c r="J5194" i="1"/>
  <c r="H5200" i="1"/>
  <c r="J5778" i="1"/>
  <c r="H3373" i="1"/>
  <c r="P263" i="1"/>
  <c r="I4807" i="1"/>
  <c r="T2248" i="1"/>
  <c r="F5192" i="1"/>
  <c r="P2343" i="1"/>
  <c r="L7644" i="1"/>
  <c r="J6516" i="1"/>
  <c r="V1819" i="1"/>
  <c r="N7136" i="1"/>
  <c r="J3851" i="1"/>
  <c r="U6191" i="1"/>
  <c r="U7305" i="1"/>
  <c r="F4607" i="1"/>
  <c r="J2496" i="1"/>
  <c r="M1421" i="1"/>
  <c r="I6271" i="1"/>
  <c r="N1410" i="1"/>
  <c r="M4695" i="1"/>
  <c r="P7272" i="1"/>
  <c r="F1888" i="1"/>
  <c r="N2860" i="1"/>
  <c r="M7258" i="1"/>
  <c r="J6963" i="1"/>
  <c r="H1441" i="1"/>
  <c r="J5943" i="1"/>
  <c r="M4971" i="1"/>
  <c r="V1443" i="1"/>
  <c r="J7411" i="1"/>
  <c r="I7247" i="1"/>
  <c r="P149" i="1"/>
  <c r="V3037" i="1"/>
  <c r="V1784" i="1"/>
  <c r="N4134" i="1"/>
  <c r="J243" i="1"/>
  <c r="U3509" i="1"/>
  <c r="K6500" i="1"/>
  <c r="L8344" i="1"/>
  <c r="V6476" i="1"/>
  <c r="F4510" i="1"/>
  <c r="L8053" i="1"/>
  <c r="P5341" i="1"/>
  <c r="T1639" i="1"/>
  <c r="L149" i="1"/>
  <c r="M1427" i="1"/>
  <c r="L2150" i="1"/>
  <c r="K6925" i="1"/>
  <c r="I7184" i="1"/>
  <c r="U679" i="1"/>
  <c r="T2619" i="1"/>
  <c r="M3014" i="1"/>
  <c r="P857" i="1"/>
  <c r="I3699" i="1"/>
  <c r="I974" i="1"/>
  <c r="L2837" i="1"/>
  <c r="T7527" i="1"/>
  <c r="V4162" i="1"/>
  <c r="I3802" i="1"/>
  <c r="M1633" i="1"/>
  <c r="K3896" i="1"/>
  <c r="T1510" i="1"/>
  <c r="P4918" i="1"/>
  <c r="U4019" i="1"/>
  <c r="J8175" i="1"/>
  <c r="N701" i="1"/>
  <c r="J4647" i="1"/>
  <c r="N3462" i="1"/>
  <c r="U121" i="1"/>
  <c r="M5561" i="1"/>
  <c r="L2358" i="1"/>
  <c r="K8264" i="1"/>
  <c r="K6873" i="1"/>
  <c r="K5915" i="1"/>
  <c r="N3689" i="1"/>
  <c r="F2937" i="1"/>
  <c r="I4196" i="1"/>
  <c r="L4685" i="1"/>
  <c r="T186" i="1"/>
  <c r="U5155" i="1"/>
  <c r="H5666" i="1"/>
  <c r="V5810" i="1"/>
  <c r="V104" i="1"/>
  <c r="K7100" i="1"/>
  <c r="K975" i="1"/>
  <c r="I1960" i="1"/>
  <c r="N1182" i="1"/>
  <c r="N7524" i="1"/>
  <c r="I1451" i="1"/>
  <c r="H2500" i="1"/>
  <c r="N5676" i="1"/>
  <c r="J1749" i="1"/>
  <c r="K7345" i="1"/>
  <c r="F707" i="1"/>
  <c r="M5253" i="1"/>
  <c r="P4975" i="1"/>
  <c r="K3425" i="1"/>
  <c r="L7491" i="1"/>
  <c r="J6219" i="1"/>
  <c r="H1636" i="1"/>
  <c r="U5759" i="1"/>
  <c r="M7468" i="1"/>
  <c r="M2671" i="1"/>
  <c r="N4885" i="1"/>
  <c r="V4328" i="1"/>
  <c r="V985" i="1"/>
  <c r="N1726" i="1"/>
  <c r="T5505" i="1"/>
  <c r="V4068" i="1"/>
  <c r="T1033" i="1"/>
  <c r="I4332" i="1"/>
  <c r="L7171" i="1"/>
  <c r="M1639" i="1"/>
  <c r="P4932" i="1"/>
  <c r="J1727" i="1"/>
  <c r="H4911" i="1"/>
  <c r="H3833" i="1"/>
  <c r="N4384" i="1"/>
  <c r="I3226" i="1"/>
  <c r="I2658" i="1"/>
  <c r="F1386" i="1"/>
  <c r="H7383" i="1"/>
  <c r="P6304" i="1"/>
  <c r="L7536" i="1"/>
  <c r="I1828" i="1"/>
  <c r="U5988" i="1"/>
  <c r="H6692" i="1"/>
  <c r="T5663" i="1"/>
  <c r="T3054" i="1"/>
  <c r="J1281" i="1"/>
  <c r="U1743" i="1"/>
  <c r="M1450" i="1"/>
  <c r="F1411" i="1"/>
  <c r="J4049" i="1"/>
  <c r="F4176" i="1"/>
  <c r="M5393" i="1"/>
  <c r="L5390" i="1"/>
  <c r="F1563" i="1"/>
  <c r="T3167" i="1"/>
  <c r="L711" i="1"/>
  <c r="F3124" i="1"/>
  <c r="V6155" i="1"/>
  <c r="J5592" i="1"/>
  <c r="L2489" i="1"/>
  <c r="N6782" i="1"/>
  <c r="F4026" i="1"/>
  <c r="T7012" i="1"/>
  <c r="K2227" i="1"/>
  <c r="V7008" i="1"/>
  <c r="L5299" i="1"/>
  <c r="P6678" i="1"/>
  <c r="N6278" i="1"/>
  <c r="P7235" i="1"/>
  <c r="K5342" i="1"/>
  <c r="U2460" i="1"/>
  <c r="M1411" i="1"/>
  <c r="J5845" i="1"/>
  <c r="H1433" i="1"/>
  <c r="F7911" i="1"/>
  <c r="H2341" i="1"/>
  <c r="H8309" i="1"/>
  <c r="I242" i="1"/>
  <c r="P7252" i="1"/>
  <c r="N6482" i="1"/>
  <c r="K6069" i="1"/>
  <c r="P962" i="1"/>
  <c r="M1417" i="1"/>
  <c r="N6996" i="1"/>
  <c r="H3230" i="1"/>
  <c r="F6861" i="1"/>
  <c r="T155" i="1"/>
  <c r="L3369" i="1"/>
  <c r="L3714" i="1"/>
  <c r="K2389" i="1"/>
  <c r="N2862" i="1"/>
  <c r="I626" i="1"/>
  <c r="T5647" i="1"/>
  <c r="L3880" i="1"/>
  <c r="L7546" i="1"/>
  <c r="M6684" i="1"/>
  <c r="I5129" i="1"/>
  <c r="L1223" i="1"/>
  <c r="U6181" i="1"/>
  <c r="L7105" i="1"/>
  <c r="T7317" i="1"/>
  <c r="L6015" i="1"/>
  <c r="M4801" i="1"/>
  <c r="P3279" i="1"/>
  <c r="F6298" i="1"/>
  <c r="I669" i="1"/>
  <c r="M364" i="1"/>
  <c r="M7566" i="1"/>
  <c r="J2940" i="1"/>
  <c r="M5750" i="1"/>
  <c r="T1319" i="1"/>
  <c r="N2888" i="1"/>
  <c r="F5655" i="1"/>
  <c r="J8257" i="1"/>
  <c r="V1462" i="1"/>
  <c r="I1460" i="1"/>
  <c r="K2839" i="1"/>
  <c r="I1504" i="1"/>
  <c r="M4039" i="1"/>
  <c r="N3564" i="1"/>
  <c r="I8174" i="1"/>
  <c r="I5840" i="1"/>
  <c r="P3341" i="1"/>
  <c r="I475" i="1"/>
  <c r="P3238" i="1"/>
  <c r="I4830" i="1"/>
  <c r="L5486" i="1"/>
  <c r="F7982" i="1"/>
  <c r="N7022" i="1"/>
  <c r="V7081" i="1"/>
  <c r="P6648" i="1"/>
  <c r="U3979" i="1"/>
  <c r="L6246" i="1"/>
  <c r="F4667" i="1"/>
  <c r="K5175" i="1"/>
  <c r="L8238" i="1"/>
  <c r="I8032" i="1"/>
  <c r="H3647" i="1"/>
  <c r="U6641" i="1"/>
  <c r="P4014" i="1"/>
  <c r="I2594" i="1"/>
  <c r="P6035" i="1"/>
  <c r="L247" i="1"/>
  <c r="I5205" i="1"/>
  <c r="J4478" i="1"/>
  <c r="N6227" i="1"/>
  <c r="P1329" i="1"/>
  <c r="T7551" i="1"/>
  <c r="J4708" i="1"/>
  <c r="M6687" i="1"/>
  <c r="L2996" i="1"/>
  <c r="J5195" i="1"/>
  <c r="L334" i="1"/>
  <c r="P5852" i="1"/>
  <c r="L5245" i="1"/>
  <c r="F8284" i="1"/>
  <c r="M5031" i="1"/>
  <c r="V2517" i="1"/>
  <c r="F2601" i="1"/>
  <c r="L138" i="1"/>
  <c r="K1822" i="1"/>
  <c r="I3907" i="1"/>
  <c r="K3737" i="1"/>
  <c r="P4357" i="1"/>
  <c r="U22" i="1"/>
  <c r="F5205" i="1"/>
  <c r="I6002" i="1"/>
  <c r="T3947" i="1"/>
  <c r="U4611" i="1"/>
  <c r="F1791" i="1"/>
  <c r="T2083" i="1"/>
  <c r="N8313" i="1"/>
  <c r="I2277" i="1"/>
  <c r="M2666" i="1"/>
  <c r="T6973" i="1"/>
  <c r="I4968" i="1"/>
  <c r="H1063" i="1"/>
  <c r="F5337" i="1"/>
  <c r="N7256" i="1"/>
  <c r="I6780" i="1"/>
  <c r="F3863" i="1"/>
  <c r="V5707" i="1"/>
  <c r="K1045" i="1"/>
  <c r="T6897" i="1"/>
  <c r="K2269" i="1"/>
  <c r="P2530" i="1"/>
  <c r="J2256" i="1"/>
  <c r="V8227" i="1"/>
  <c r="K7235" i="1"/>
  <c r="I117" i="1"/>
  <c r="J3106" i="1"/>
  <c r="V131" i="1"/>
  <c r="P560" i="1"/>
  <c r="J3082" i="1"/>
  <c r="K3724" i="1"/>
  <c r="M208" i="1"/>
  <c r="I4919" i="1"/>
  <c r="H3864" i="1"/>
  <c r="I7185" i="1"/>
  <c r="I3983" i="1"/>
  <c r="L8143" i="1"/>
  <c r="H6091" i="1"/>
  <c r="U2522" i="1"/>
  <c r="V5754" i="1"/>
  <c r="T2529" i="1"/>
  <c r="L5148" i="1"/>
  <c r="I7058" i="1"/>
  <c r="M2931" i="1"/>
  <c r="J647" i="1"/>
  <c r="J8132" i="1"/>
  <c r="U4056" i="1"/>
  <c r="U1520" i="1"/>
  <c r="F7285" i="1"/>
  <c r="V4992" i="1"/>
  <c r="I5405" i="1"/>
  <c r="L6079" i="1"/>
  <c r="I1723" i="1"/>
  <c r="H4679" i="1"/>
  <c r="F7012" i="1"/>
  <c r="N5950" i="1"/>
  <c r="H3704" i="1"/>
  <c r="U691" i="1"/>
  <c r="I3731" i="1"/>
  <c r="L1155" i="1"/>
  <c r="V4886" i="1"/>
  <c r="F1227" i="1"/>
  <c r="L7093" i="1"/>
  <c r="J7195" i="1"/>
  <c r="N5323" i="1"/>
  <c r="J2800" i="1"/>
  <c r="F8139" i="1"/>
  <c r="J2320" i="1"/>
  <c r="N2949" i="1"/>
  <c r="U935" i="1"/>
  <c r="U4630" i="1"/>
  <c r="M5975" i="1"/>
  <c r="N2868" i="1"/>
  <c r="M1491" i="1"/>
  <c r="P986" i="1"/>
  <c r="I1033" i="1"/>
  <c r="F2772" i="1"/>
  <c r="K483" i="1"/>
  <c r="L5253" i="1"/>
  <c r="V6339" i="1"/>
  <c r="K3868" i="1"/>
  <c r="J1495" i="1"/>
  <c r="M4087" i="1"/>
  <c r="M8029" i="1"/>
  <c r="M3265" i="1"/>
  <c r="H612" i="1"/>
  <c r="L5421" i="1"/>
  <c r="V3215" i="1"/>
  <c r="J5613" i="1"/>
  <c r="N4493" i="1"/>
  <c r="F670" i="1"/>
  <c r="V260" i="1"/>
  <c r="F6911" i="1"/>
  <c r="M586" i="1"/>
  <c r="J319" i="1"/>
  <c r="U4997" i="1"/>
  <c r="N5916" i="1"/>
  <c r="L718" i="1"/>
  <c r="K2324" i="1"/>
  <c r="L5643" i="1"/>
  <c r="V7392" i="1"/>
  <c r="L3312" i="1"/>
  <c r="T113" i="1"/>
  <c r="U779" i="1"/>
  <c r="T626" i="1"/>
  <c r="P2189" i="1"/>
  <c r="L1573" i="1"/>
  <c r="L523" i="1"/>
  <c r="I5809" i="1"/>
  <c r="H4479" i="1"/>
  <c r="J5938" i="1"/>
  <c r="F4054" i="1"/>
  <c r="P8275" i="1"/>
  <c r="U447" i="1"/>
  <c r="T2614" i="1"/>
  <c r="L3319" i="1"/>
  <c r="K3749" i="1"/>
  <c r="J1195" i="1"/>
  <c r="N3621" i="1"/>
  <c r="K6023" i="1"/>
  <c r="K2976" i="1"/>
  <c r="K5215" i="1"/>
  <c r="K4674" i="1"/>
  <c r="L5482" i="1"/>
  <c r="T3027" i="1"/>
  <c r="M6640" i="1"/>
  <c r="J3408" i="1"/>
  <c r="F6708" i="1"/>
  <c r="N3603" i="1"/>
  <c r="L6517" i="1"/>
  <c r="T834" i="1"/>
  <c r="L446" i="1"/>
  <c r="N7246" i="1"/>
  <c r="U2185" i="1"/>
  <c r="K6410" i="1"/>
  <c r="L5645" i="1"/>
  <c r="L2498" i="1"/>
  <c r="U1331" i="1"/>
  <c r="N1486" i="1"/>
  <c r="U4191" i="1"/>
  <c r="M6119" i="1"/>
  <c r="V3936" i="1"/>
  <c r="K691" i="1"/>
  <c r="N3353" i="1"/>
  <c r="N2159" i="1"/>
  <c r="T4884" i="1"/>
  <c r="M4820" i="1"/>
  <c r="V3959" i="1"/>
  <c r="M7873" i="1"/>
  <c r="U1764" i="1"/>
  <c r="M7511" i="1"/>
  <c r="L8269" i="1"/>
  <c r="N2700" i="1"/>
  <c r="H3830" i="1"/>
  <c r="J37" i="1"/>
  <c r="L6118" i="1"/>
  <c r="F7931" i="1"/>
  <c r="L8261" i="1"/>
  <c r="U3461" i="1"/>
  <c r="M6187" i="1"/>
  <c r="L2207" i="1"/>
  <c r="I1834" i="1"/>
  <c r="I1245" i="1"/>
  <c r="N4270" i="1"/>
  <c r="U793" i="1"/>
  <c r="F5690" i="1"/>
  <c r="M292" i="1"/>
  <c r="V3809" i="1"/>
  <c r="H2089" i="1"/>
  <c r="T5108" i="1"/>
  <c r="K6102" i="1"/>
  <c r="I4719" i="1"/>
  <c r="H2883" i="1"/>
  <c r="F6192" i="1"/>
  <c r="V5411" i="1"/>
  <c r="K2369" i="1"/>
  <c r="N6578" i="1"/>
  <c r="M5611" i="1"/>
  <c r="P5232" i="1"/>
  <c r="U6692" i="1"/>
  <c r="J3047" i="1"/>
  <c r="T2634" i="1"/>
  <c r="V3045" i="1"/>
  <c r="U1286" i="1"/>
  <c r="K2550" i="1"/>
  <c r="L3043" i="1"/>
  <c r="T6268" i="1"/>
  <c r="M2464" i="1"/>
  <c r="P1950" i="1"/>
  <c r="U5694" i="1"/>
  <c r="H1329" i="1"/>
  <c r="L8295" i="1"/>
  <c r="T2476" i="1"/>
  <c r="F8057" i="1"/>
  <c r="H2389" i="1"/>
  <c r="P4360" i="1"/>
  <c r="M4560" i="1"/>
  <c r="J2371" i="1"/>
  <c r="F8153" i="1"/>
  <c r="M1373" i="1"/>
  <c r="J843" i="1"/>
  <c r="P1235" i="1"/>
  <c r="I391" i="1"/>
  <c r="F6713" i="1"/>
  <c r="N6828" i="1"/>
  <c r="H2309" i="1"/>
  <c r="N1893" i="1"/>
  <c r="H4675" i="1"/>
  <c r="T2203" i="1"/>
  <c r="P217" i="1"/>
  <c r="I8086" i="1"/>
  <c r="V21" i="1"/>
  <c r="N2389" i="1"/>
  <c r="V3907" i="1"/>
  <c r="I1265" i="1"/>
  <c r="K4202" i="1"/>
  <c r="L442" i="1"/>
  <c r="L1995" i="1"/>
  <c r="N271" i="1"/>
  <c r="T772" i="1"/>
  <c r="T3868" i="1"/>
  <c r="I6579" i="1"/>
  <c r="T271" i="1"/>
  <c r="P3362" i="1"/>
  <c r="U2964" i="1"/>
  <c r="V5510" i="1"/>
  <c r="K1625" i="1"/>
  <c r="T177" i="1"/>
  <c r="M8174" i="1"/>
  <c r="V1568" i="1"/>
  <c r="H2869" i="1"/>
  <c r="T7552" i="1"/>
  <c r="M389" i="1"/>
  <c r="K2337" i="1"/>
  <c r="I3297" i="1"/>
  <c r="U6876" i="1"/>
  <c r="F4449" i="1"/>
  <c r="J5244" i="1"/>
  <c r="L2860" i="1"/>
  <c r="I1114" i="1"/>
  <c r="N7820" i="1"/>
  <c r="V7335" i="1"/>
  <c r="J5890" i="1"/>
  <c r="F6704" i="1"/>
  <c r="L5258" i="1"/>
  <c r="N6605" i="1"/>
  <c r="H2442" i="1"/>
  <c r="H4559" i="1"/>
  <c r="J5793" i="1"/>
  <c r="J3172" i="1"/>
  <c r="M3498" i="1"/>
  <c r="V4964" i="1"/>
  <c r="V5826" i="1"/>
  <c r="I330" i="1"/>
  <c r="T253" i="1"/>
  <c r="I6523" i="1"/>
  <c r="T7209" i="1"/>
  <c r="U8336" i="1"/>
  <c r="H2968" i="1"/>
  <c r="H5889" i="1"/>
  <c r="V2727" i="1"/>
  <c r="I3496" i="1"/>
  <c r="T4553" i="1"/>
  <c r="F4450" i="1"/>
  <c r="F3397" i="1"/>
  <c r="H5114" i="1"/>
  <c r="J6934" i="1"/>
  <c r="J5383" i="1"/>
  <c r="N5869" i="1"/>
  <c r="I3197" i="1"/>
  <c r="J5261" i="1"/>
  <c r="J578" i="1"/>
  <c r="I3539" i="1"/>
  <c r="L2532" i="1"/>
  <c r="F3461" i="1"/>
  <c r="P1933" i="1"/>
  <c r="M7924" i="1"/>
  <c r="M5310" i="1"/>
  <c r="T195" i="1"/>
  <c r="L3806" i="1"/>
  <c r="F7122" i="1"/>
  <c r="U5142" i="1"/>
  <c r="L5663" i="1"/>
  <c r="K3496" i="1"/>
  <c r="P6085" i="1"/>
  <c r="T2767" i="1"/>
  <c r="V1221" i="1"/>
  <c r="I8257" i="1"/>
  <c r="I1448" i="1"/>
  <c r="K2689" i="1"/>
  <c r="L4947" i="1"/>
  <c r="J2901" i="1"/>
  <c r="L1641" i="1"/>
  <c r="M4844" i="1"/>
  <c r="V758" i="1"/>
  <c r="J7930" i="1"/>
  <c r="T430" i="1"/>
  <c r="L5906" i="1"/>
  <c r="I3146" i="1"/>
  <c r="P8281" i="1"/>
  <c r="L5685" i="1"/>
  <c r="T2390" i="1"/>
  <c r="K6688" i="1"/>
  <c r="H7145" i="1"/>
  <c r="I1003" i="1"/>
  <c r="N450" i="1"/>
  <c r="V4497" i="1"/>
  <c r="F7414" i="1"/>
  <c r="V608" i="1"/>
  <c r="M5764" i="1"/>
  <c r="K4594" i="1"/>
  <c r="T2807" i="1"/>
  <c r="U5054" i="1"/>
  <c r="U872" i="1"/>
  <c r="F3772" i="1"/>
  <c r="F4653" i="1"/>
  <c r="N6549" i="1"/>
  <c r="I2006" i="1"/>
  <c r="L3235" i="1"/>
  <c r="P1467" i="1"/>
  <c r="H7374" i="1"/>
  <c r="M3874" i="1"/>
  <c r="M2424" i="1"/>
  <c r="T5433" i="1"/>
  <c r="L4637" i="1"/>
  <c r="H6459" i="1"/>
  <c r="I4937" i="1"/>
  <c r="N8231" i="1"/>
  <c r="J1848" i="1"/>
  <c r="K3213" i="1"/>
  <c r="H6861" i="1"/>
  <c r="V4604" i="1"/>
  <c r="K2151" i="1"/>
  <c r="M2758" i="1"/>
  <c r="H735" i="1"/>
  <c r="V4763" i="1"/>
  <c r="K6567" i="1"/>
  <c r="N3706" i="1"/>
  <c r="K1170" i="1"/>
  <c r="L8251" i="1"/>
  <c r="P1373" i="1"/>
  <c r="U2839" i="1"/>
  <c r="L3606" i="1"/>
  <c r="V6660" i="1"/>
  <c r="L7429" i="1"/>
  <c r="M2480" i="1"/>
  <c r="M5534" i="1"/>
  <c r="M5769" i="1"/>
  <c r="L7928" i="1"/>
  <c r="K1006" i="1"/>
  <c r="U78" i="1"/>
  <c r="P3876" i="1"/>
  <c r="F5724" i="1"/>
  <c r="L1822" i="1"/>
  <c r="T489" i="1"/>
  <c r="N1463" i="1"/>
  <c r="H857" i="1"/>
  <c r="P5990" i="1"/>
  <c r="N2584" i="1"/>
  <c r="K5457" i="1"/>
  <c r="J3853" i="1"/>
  <c r="J1358" i="1"/>
  <c r="I6078" i="1"/>
  <c r="M800" i="1"/>
  <c r="K1970" i="1"/>
  <c r="V4129" i="1"/>
  <c r="P2374" i="1"/>
  <c r="I5137" i="1"/>
  <c r="T6088" i="1"/>
  <c r="U2693" i="1"/>
  <c r="M4024" i="1"/>
  <c r="L2214" i="1"/>
  <c r="U5738" i="1"/>
  <c r="H1366" i="1"/>
  <c r="U6411" i="1"/>
  <c r="L3409" i="1"/>
  <c r="I5469" i="1"/>
  <c r="L5283" i="1"/>
  <c r="T129" i="1"/>
  <c r="F4647" i="1"/>
  <c r="I2255" i="1"/>
  <c r="F2864" i="1"/>
  <c r="M4163" i="1"/>
  <c r="H4441" i="1"/>
  <c r="U8312" i="1"/>
  <c r="P3124" i="1"/>
  <c r="T3702" i="1"/>
  <c r="U1944" i="1"/>
  <c r="H7974" i="1"/>
  <c r="P4560" i="1"/>
  <c r="H4936" i="1"/>
  <c r="K3746" i="1"/>
  <c r="U57" i="1"/>
  <c r="F4393" i="1"/>
  <c r="J5068" i="1"/>
  <c r="U258" i="1"/>
  <c r="J521" i="1"/>
  <c r="H4699" i="1"/>
  <c r="J3032" i="1"/>
  <c r="J1085" i="1"/>
  <c r="N4753" i="1"/>
  <c r="J4157" i="1"/>
  <c r="F2123" i="1"/>
  <c r="I6302" i="1"/>
  <c r="N6925" i="1"/>
  <c r="K6951" i="1"/>
  <c r="T4019" i="1"/>
  <c r="N8086" i="1"/>
  <c r="K4428" i="1"/>
  <c r="V4060" i="1"/>
  <c r="J6546" i="1"/>
  <c r="U6521" i="1"/>
  <c r="J5624" i="1"/>
  <c r="M7908" i="1"/>
  <c r="M3880" i="1"/>
  <c r="U6864" i="1"/>
  <c r="P2101" i="1"/>
  <c r="P2544" i="1"/>
  <c r="N4598" i="1"/>
  <c r="T2046" i="1"/>
  <c r="F7397" i="1"/>
  <c r="L3802" i="1"/>
  <c r="V940" i="1"/>
  <c r="L7508" i="1"/>
  <c r="T4786" i="1"/>
  <c r="F4752" i="1"/>
  <c r="J2314" i="1"/>
  <c r="P3355" i="1"/>
  <c r="I6791" i="1"/>
  <c r="J4175" i="1"/>
  <c r="L3960" i="1"/>
  <c r="F3870" i="1"/>
  <c r="U3862" i="1"/>
  <c r="I1458" i="1"/>
  <c r="I1668" i="1"/>
  <c r="T3203" i="1"/>
  <c r="M6533" i="1"/>
  <c r="K4739" i="1"/>
  <c r="K2847" i="1"/>
  <c r="M5090" i="1"/>
  <c r="H4408" i="1"/>
  <c r="P1075" i="1"/>
  <c r="L2716" i="1"/>
  <c r="T5457" i="1"/>
  <c r="V8037" i="1"/>
  <c r="K1950" i="1"/>
  <c r="M7240" i="1"/>
  <c r="N3742" i="1"/>
  <c r="H5397" i="1"/>
  <c r="V4268" i="1"/>
  <c r="F2023" i="1"/>
  <c r="T5227" i="1"/>
  <c r="P2632" i="1"/>
  <c r="F451" i="1"/>
  <c r="T7233" i="1"/>
  <c r="N6229" i="1"/>
  <c r="V3528" i="1"/>
  <c r="F4084" i="1"/>
  <c r="U6099" i="1"/>
  <c r="L4599" i="1"/>
  <c r="U2133" i="1"/>
  <c r="T884" i="1"/>
  <c r="T5154" i="1"/>
  <c r="M1400" i="1"/>
  <c r="P3434" i="1"/>
  <c r="U4181" i="1"/>
  <c r="K5966" i="1"/>
  <c r="H531" i="1"/>
  <c r="H6873" i="1"/>
  <c r="U4818" i="1"/>
  <c r="M3430" i="1"/>
  <c r="T1016" i="1"/>
  <c r="I2429" i="1"/>
  <c r="K7299" i="1"/>
  <c r="P966" i="1"/>
  <c r="P6985" i="1"/>
  <c r="N8229" i="1"/>
  <c r="V3369" i="1"/>
  <c r="F1114" i="1"/>
  <c r="K3434" i="1"/>
  <c r="L2095" i="1"/>
  <c r="L1647" i="1"/>
  <c r="L531" i="1"/>
  <c r="H2746" i="1"/>
  <c r="L4039" i="1"/>
  <c r="F3923" i="1"/>
  <c r="K8297" i="1"/>
  <c r="T2494" i="1"/>
  <c r="T5253" i="1"/>
  <c r="P8055" i="1"/>
  <c r="L2202" i="1"/>
  <c r="L5343" i="1"/>
  <c r="K7160" i="1"/>
  <c r="T7441" i="1"/>
  <c r="U6510" i="1"/>
  <c r="V3845" i="1"/>
  <c r="M7506" i="1"/>
  <c r="J4046" i="1"/>
  <c r="L1334" i="1"/>
  <c r="J5433" i="1"/>
  <c r="K5461" i="1"/>
  <c r="I1174" i="1"/>
  <c r="J2700" i="1"/>
  <c r="J7278" i="1"/>
  <c r="T5215" i="1"/>
  <c r="M5173" i="1"/>
  <c r="P7123" i="1"/>
  <c r="I1993" i="1"/>
  <c r="L413" i="1"/>
  <c r="N508" i="1"/>
  <c r="I8221" i="1"/>
  <c r="I5386" i="1"/>
  <c r="U2537" i="1"/>
  <c r="U1169" i="1"/>
  <c r="L4823" i="1"/>
  <c r="I3984" i="1"/>
  <c r="F7430" i="1"/>
  <c r="N804" i="1"/>
  <c r="U1893" i="1"/>
  <c r="T3473" i="1"/>
  <c r="J2781" i="1"/>
  <c r="P5426" i="1"/>
  <c r="I4441" i="1"/>
  <c r="L2457" i="1"/>
  <c r="I8347" i="1"/>
  <c r="K6313" i="1"/>
  <c r="L4170" i="1"/>
  <c r="T158" i="1"/>
  <c r="H2437" i="1"/>
  <c r="V3376" i="1"/>
  <c r="H8050" i="1"/>
  <c r="I3656" i="1"/>
  <c r="K2327" i="1"/>
  <c r="F552" i="1"/>
  <c r="T1828" i="1"/>
  <c r="J690" i="1"/>
  <c r="M16" i="1"/>
  <c r="J5925" i="1"/>
  <c r="F6155" i="1"/>
  <c r="K6000" i="1"/>
  <c r="I4688" i="1"/>
  <c r="U5292" i="1"/>
  <c r="H6745" i="1"/>
  <c r="M96" i="1"/>
  <c r="T5530" i="1"/>
  <c r="L6169" i="1"/>
  <c r="L76" i="1"/>
  <c r="V1510" i="1"/>
  <c r="I5913" i="1"/>
  <c r="J5016" i="1"/>
  <c r="J1392" i="1"/>
  <c r="V3071" i="1"/>
  <c r="M4611" i="1"/>
  <c r="J4485" i="1"/>
  <c r="M5655" i="1"/>
  <c r="M4875" i="1"/>
  <c r="M2721" i="1"/>
  <c r="L2312" i="1"/>
  <c r="N6959" i="1"/>
  <c r="N5796" i="1"/>
  <c r="V6604" i="1"/>
  <c r="N2896" i="1"/>
  <c r="M256" i="1"/>
  <c r="I6714" i="1"/>
  <c r="L4650" i="1"/>
  <c r="L1133" i="1"/>
  <c r="L8061" i="1"/>
  <c r="T3426" i="1"/>
  <c r="J4839" i="1"/>
  <c r="L2008" i="1"/>
  <c r="K2476" i="1"/>
  <c r="T7146" i="1"/>
  <c r="T1797" i="1"/>
  <c r="M30" i="1"/>
  <c r="K5987" i="1"/>
  <c r="L2407" i="1"/>
  <c r="V4312" i="1"/>
  <c r="H2807" i="1"/>
  <c r="K7379" i="1"/>
  <c r="P2233" i="1"/>
  <c r="K1422" i="1"/>
  <c r="F5893" i="1"/>
  <c r="I7468" i="1"/>
  <c r="N1725" i="1"/>
  <c r="P73" i="1"/>
  <c r="T1283" i="1"/>
  <c r="F7077" i="1"/>
  <c r="T5906" i="1"/>
  <c r="J7153" i="1"/>
  <c r="F5880" i="1"/>
  <c r="P1536" i="1"/>
  <c r="V5926" i="1"/>
  <c r="U1052" i="1"/>
  <c r="I7082" i="1"/>
  <c r="P5129" i="1"/>
  <c r="J2627" i="1"/>
  <c r="L6021" i="1"/>
  <c r="N7990" i="1"/>
  <c r="H4105" i="1"/>
  <c r="M2216" i="1"/>
  <c r="U3396" i="1"/>
  <c r="K6165" i="1"/>
  <c r="L2444" i="1"/>
  <c r="H7256" i="1"/>
  <c r="F685" i="1"/>
  <c r="L111" i="1"/>
  <c r="H3543" i="1"/>
  <c r="K6380" i="1"/>
  <c r="V4420" i="1"/>
  <c r="T5632" i="1"/>
  <c r="U227" i="1"/>
  <c r="F8012" i="1"/>
  <c r="P1070" i="1"/>
  <c r="L162" i="1"/>
  <c r="U3554" i="1"/>
  <c r="L4526" i="1"/>
  <c r="M5000" i="1"/>
  <c r="H513" i="1"/>
  <c r="K281" i="1"/>
  <c r="L822" i="1"/>
  <c r="P5036" i="1"/>
  <c r="N564" i="1"/>
  <c r="L1657" i="1"/>
  <c r="K2070" i="1"/>
  <c r="V6675" i="1"/>
  <c r="L7186" i="1"/>
  <c r="T8025" i="1"/>
  <c r="F2513" i="1"/>
  <c r="M8281" i="1"/>
  <c r="F3134" i="1"/>
  <c r="J5909" i="1"/>
  <c r="T642" i="1"/>
  <c r="V5055" i="1"/>
  <c r="H5391" i="1"/>
  <c r="I4489" i="1"/>
  <c r="K7330" i="1"/>
  <c r="N4948" i="1"/>
  <c r="F7576" i="1"/>
  <c r="H7025" i="1"/>
  <c r="J4419" i="1"/>
  <c r="H2675" i="1"/>
  <c r="V7986" i="1"/>
  <c r="N8055" i="1"/>
  <c r="J2435" i="1"/>
  <c r="T2336" i="1"/>
  <c r="H8092" i="1"/>
  <c r="J2780" i="1"/>
  <c r="M4042" i="1"/>
  <c r="L4818" i="1"/>
  <c r="P4748" i="1"/>
  <c r="K4323" i="1"/>
  <c r="F7067" i="1"/>
  <c r="M8006" i="1"/>
  <c r="L4395" i="1"/>
  <c r="L4590" i="1"/>
  <c r="K5038" i="1"/>
  <c r="M484" i="1"/>
  <c r="N738" i="1"/>
  <c r="T7249" i="1"/>
  <c r="F5188" i="1"/>
  <c r="J2969" i="1"/>
  <c r="J2469" i="1"/>
  <c r="J5797" i="1"/>
  <c r="U570" i="1"/>
  <c r="K4890" i="1"/>
  <c r="P3979" i="1"/>
  <c r="I2987" i="1"/>
  <c r="V7148" i="1"/>
  <c r="V4185" i="1"/>
  <c r="P2034" i="1"/>
  <c r="L4017" i="1"/>
  <c r="M5670" i="1"/>
  <c r="L3888" i="1"/>
  <c r="K5641" i="1"/>
  <c r="M687" i="1"/>
  <c r="N1738" i="1"/>
  <c r="H430" i="1"/>
  <c r="P977" i="1"/>
  <c r="T2213" i="1"/>
  <c r="F5818" i="1"/>
  <c r="H811" i="1"/>
  <c r="P5022" i="1"/>
  <c r="K699" i="1"/>
  <c r="H6885" i="1"/>
  <c r="J8024" i="1"/>
  <c r="H1080" i="1"/>
  <c r="H6587" i="1"/>
  <c r="N3890" i="1"/>
  <c r="J1920" i="1"/>
  <c r="F7459" i="1"/>
  <c r="L6917" i="1"/>
  <c r="P644" i="1"/>
  <c r="P4393" i="1"/>
  <c r="V5081" i="1"/>
  <c r="K2535" i="1"/>
  <c r="M862" i="1"/>
  <c r="V965" i="1"/>
  <c r="L4184" i="1"/>
  <c r="H4056" i="1"/>
  <c r="I6872" i="1"/>
  <c r="V7479" i="1"/>
  <c r="L5008" i="1"/>
  <c r="L3914" i="1"/>
  <c r="P3616" i="1"/>
  <c r="L3519" i="1"/>
  <c r="L5881" i="1"/>
  <c r="P2108" i="1"/>
  <c r="N1076" i="1"/>
  <c r="H3584" i="1"/>
  <c r="V4465" i="1"/>
  <c r="P1532" i="1"/>
  <c r="P2997" i="1"/>
  <c r="J5335" i="1"/>
  <c r="F6344" i="1"/>
  <c r="I6368" i="1"/>
  <c r="H4501" i="1"/>
  <c r="L2646" i="1"/>
  <c r="F4844" i="1"/>
  <c r="T1332" i="1"/>
  <c r="L4774" i="1"/>
  <c r="H6163" i="1"/>
  <c r="H6465" i="1"/>
  <c r="M5033" i="1"/>
  <c r="I3271" i="1"/>
  <c r="P3181" i="1"/>
  <c r="H2708" i="1"/>
  <c r="U643" i="1"/>
  <c r="J5642" i="1"/>
  <c r="T8154" i="1"/>
  <c r="F5790" i="1"/>
  <c r="H1068" i="1"/>
  <c r="F2976" i="1"/>
  <c r="P4167" i="1"/>
  <c r="U6599" i="1"/>
  <c r="M6765" i="1"/>
  <c r="U7947" i="1"/>
  <c r="K5013" i="1"/>
  <c r="V3038" i="1"/>
  <c r="M7246" i="1"/>
  <c r="V5385" i="1"/>
  <c r="P3493" i="1"/>
  <c r="N217" i="1"/>
  <c r="U2260" i="1"/>
  <c r="F1173" i="1"/>
  <c r="N6189" i="1"/>
  <c r="U147" i="1"/>
  <c r="L4334" i="1"/>
  <c r="V2322" i="1"/>
  <c r="K4834" i="1"/>
  <c r="N5224" i="1"/>
  <c r="M1906" i="1"/>
  <c r="H3891" i="1"/>
  <c r="M3622" i="1"/>
  <c r="V8172" i="1"/>
  <c r="H4707" i="1"/>
  <c r="L436" i="1"/>
  <c r="U7142" i="1"/>
  <c r="V8340" i="1"/>
  <c r="I3429" i="1"/>
  <c r="H3011" i="1"/>
  <c r="L5459" i="1"/>
  <c r="H7647" i="1"/>
  <c r="V5249" i="1"/>
  <c r="V6390" i="1"/>
  <c r="V1594" i="1"/>
  <c r="J7033" i="1"/>
  <c r="N642" i="1"/>
  <c r="N6836" i="1"/>
  <c r="N2282" i="1"/>
  <c r="U7517" i="1"/>
  <c r="I3096" i="1"/>
  <c r="J1757" i="1"/>
  <c r="T4277" i="1"/>
  <c r="H5530" i="1"/>
  <c r="V4722" i="1"/>
  <c r="V478" i="1"/>
  <c r="N307" i="1"/>
  <c r="H4080" i="1"/>
  <c r="T5197" i="1"/>
  <c r="K2690" i="1"/>
  <c r="H2547" i="1"/>
  <c r="T5570" i="1"/>
  <c r="I5931" i="1"/>
  <c r="H2624" i="1"/>
  <c r="F7471" i="1"/>
  <c r="N6726" i="1"/>
  <c r="N2569" i="1"/>
  <c r="P3963" i="1"/>
  <c r="P2111" i="1"/>
  <c r="L3102" i="1"/>
  <c r="M4672" i="1"/>
  <c r="T510" i="1"/>
  <c r="I592" i="1"/>
  <c r="P7082" i="1"/>
  <c r="I5412" i="1"/>
  <c r="F6883" i="1"/>
  <c r="N7496" i="1"/>
  <c r="L4569" i="1"/>
  <c r="M6667" i="1"/>
  <c r="L5552" i="1"/>
  <c r="L3226" i="1"/>
  <c r="M4594" i="1"/>
  <c r="F2328" i="1"/>
  <c r="U7493" i="1"/>
  <c r="N6178" i="1"/>
  <c r="I1881" i="1"/>
  <c r="V828" i="1"/>
  <c r="U1213" i="1"/>
  <c r="N4052" i="1"/>
  <c r="I1833" i="1"/>
  <c r="L7423" i="1"/>
  <c r="J5790" i="1"/>
  <c r="P3150" i="1"/>
  <c r="U655" i="1"/>
  <c r="I5073" i="1"/>
  <c r="F2742" i="1"/>
  <c r="L5569" i="1"/>
  <c r="I3778" i="1"/>
  <c r="M984" i="1"/>
  <c r="M2822" i="1"/>
  <c r="F8288" i="1"/>
  <c r="K4848" i="1"/>
  <c r="L6302" i="1"/>
  <c r="K7380" i="1"/>
  <c r="J2531" i="1"/>
  <c r="K2740" i="1"/>
  <c r="N1573" i="1"/>
  <c r="H6830" i="1"/>
  <c r="J641" i="1"/>
  <c r="T5316" i="1"/>
  <c r="T4394" i="1"/>
  <c r="J215" i="1"/>
  <c r="J6730" i="1"/>
  <c r="I6839" i="1"/>
  <c r="V468" i="1"/>
  <c r="N4854" i="1"/>
  <c r="T4653" i="1"/>
  <c r="F7009" i="1"/>
  <c r="H572" i="1"/>
  <c r="H1851" i="1"/>
  <c r="L5347" i="1"/>
  <c r="U3062" i="1"/>
  <c r="U551" i="1"/>
  <c r="U4027" i="1"/>
  <c r="V7505" i="1"/>
  <c r="P6400" i="1"/>
  <c r="K8327" i="1"/>
  <c r="L2240" i="1"/>
  <c r="F6994" i="1"/>
  <c r="P841" i="1"/>
  <c r="T2446" i="1"/>
  <c r="L3040" i="1"/>
  <c r="N7495" i="1"/>
  <c r="H13" i="1"/>
  <c r="K5670" i="1"/>
  <c r="P1823" i="1"/>
  <c r="F4725" i="1"/>
  <c r="U2226" i="1"/>
  <c r="N364" i="1"/>
  <c r="H2135" i="1"/>
  <c r="K8276" i="1"/>
  <c r="K5070" i="1"/>
  <c r="K5852" i="1"/>
  <c r="L2107" i="1"/>
  <c r="J7077" i="1"/>
  <c r="K100" i="1"/>
  <c r="T5187" i="1"/>
  <c r="L4221" i="1"/>
  <c r="K3211" i="1"/>
  <c r="K2353" i="1"/>
  <c r="K1845" i="1"/>
  <c r="H539" i="1"/>
  <c r="M7582" i="1"/>
  <c r="K3814" i="1"/>
  <c r="H3008" i="1"/>
  <c r="L2141" i="1"/>
  <c r="V24" i="1"/>
  <c r="F1711" i="1"/>
  <c r="P1156" i="1"/>
  <c r="K6961" i="1"/>
  <c r="L4429" i="1"/>
  <c r="T3738" i="1"/>
  <c r="L4335" i="1"/>
  <c r="L672" i="1"/>
  <c r="U6006" i="1"/>
  <c r="P1386" i="1"/>
  <c r="J2771" i="1"/>
  <c r="L1961" i="1"/>
  <c r="K4134" i="1"/>
  <c r="F1146" i="1"/>
  <c r="I8263" i="1"/>
  <c r="L1209" i="1"/>
  <c r="L5648" i="1"/>
  <c r="F3548" i="1"/>
  <c r="J3575" i="1"/>
  <c r="I4290" i="1"/>
  <c r="L3324" i="1"/>
  <c r="I7857" i="1"/>
  <c r="U628" i="1"/>
  <c r="I504" i="1"/>
  <c r="J2110" i="1"/>
  <c r="L219" i="1"/>
  <c r="V1808" i="1"/>
  <c r="K2086" i="1"/>
  <c r="F5391" i="1"/>
  <c r="K5136" i="1"/>
  <c r="K2254" i="1"/>
  <c r="I477" i="1"/>
  <c r="L240" i="1"/>
  <c r="M1917" i="1"/>
  <c r="T4698" i="1"/>
  <c r="N827" i="1"/>
  <c r="T605" i="1"/>
  <c r="M5587" i="1"/>
  <c r="I2159" i="1"/>
  <c r="H3466" i="1"/>
  <c r="P3294" i="1"/>
  <c r="K2127" i="1"/>
  <c r="L3896" i="1"/>
  <c r="V8221" i="1"/>
  <c r="V1615" i="1"/>
  <c r="T7860" i="1"/>
  <c r="T1343" i="1"/>
  <c r="L7088" i="1"/>
  <c r="V517" i="1"/>
  <c r="M3298" i="1"/>
  <c r="L3933" i="1"/>
  <c r="T8175" i="1"/>
  <c r="U7950" i="1"/>
  <c r="T3311" i="1"/>
  <c r="T7639" i="1"/>
  <c r="V3319" i="1"/>
  <c r="I1701" i="1"/>
  <c r="F1046" i="1"/>
  <c r="N2197" i="1"/>
  <c r="T4592" i="1"/>
  <c r="L7487" i="1"/>
  <c r="L3377" i="1"/>
  <c r="I1654" i="1"/>
  <c r="M6113" i="1"/>
  <c r="H5223" i="1"/>
  <c r="L1474" i="1"/>
  <c r="T6391" i="1"/>
  <c r="N3727" i="1"/>
  <c r="H3407" i="1"/>
  <c r="T5546" i="1"/>
  <c r="K6147" i="1"/>
  <c r="L569" i="1"/>
  <c r="M5093" i="1"/>
  <c r="N6889" i="1"/>
  <c r="K6463" i="1"/>
  <c r="M7121" i="1"/>
  <c r="T2444" i="1"/>
  <c r="U8294" i="1"/>
  <c r="P2396" i="1"/>
  <c r="J2010" i="1"/>
  <c r="U1864" i="1"/>
  <c r="L5570" i="1"/>
  <c r="L5943" i="1"/>
  <c r="M839" i="1"/>
  <c r="V1855" i="1"/>
  <c r="V6120" i="1"/>
  <c r="T502" i="1"/>
  <c r="L1002" i="1"/>
  <c r="M3546" i="1"/>
  <c r="P4623" i="1"/>
  <c r="H932" i="1"/>
  <c r="M1986" i="1"/>
  <c r="N5670" i="1"/>
  <c r="T3345" i="1"/>
  <c r="M1794" i="1"/>
  <c r="J3648" i="1"/>
  <c r="N5682" i="1"/>
  <c r="M4262" i="1"/>
  <c r="J5883" i="1"/>
  <c r="F2912" i="1"/>
  <c r="V5720" i="1"/>
  <c r="V2935" i="1"/>
  <c r="P1045" i="1"/>
  <c r="L1799" i="1"/>
  <c r="I7396" i="1"/>
  <c r="H2121" i="1"/>
  <c r="V6264" i="1"/>
  <c r="V8318" i="1"/>
  <c r="T6853" i="1"/>
  <c r="N638" i="1"/>
  <c r="J504" i="1"/>
  <c r="F2109" i="1"/>
  <c r="L4475" i="1"/>
  <c r="U1538" i="1"/>
  <c r="H5057" i="1"/>
  <c r="U808" i="1"/>
  <c r="V3778" i="1"/>
  <c r="H3916" i="1"/>
  <c r="J1554" i="1"/>
  <c r="J4917" i="1"/>
  <c r="L2509" i="1"/>
  <c r="P4092" i="1"/>
  <c r="V1236" i="1"/>
  <c r="P2969" i="1"/>
  <c r="P1249" i="1"/>
  <c r="K232" i="1"/>
  <c r="U7437" i="1"/>
  <c r="M6316" i="1"/>
  <c r="I7935" i="1"/>
  <c r="U2150" i="1"/>
  <c r="P2900" i="1"/>
  <c r="N6215" i="1"/>
  <c r="N4412" i="1"/>
  <c r="V3343" i="1"/>
  <c r="N2219" i="1"/>
  <c r="J7176" i="1"/>
  <c r="V1098" i="1"/>
  <c r="J6927" i="1"/>
  <c r="N5683" i="1"/>
  <c r="L7002" i="1"/>
  <c r="T423" i="1"/>
  <c r="I46" i="1"/>
  <c r="T291" i="1"/>
  <c r="V636" i="1"/>
  <c r="M2019" i="1"/>
  <c r="P6236" i="1"/>
  <c r="P4276" i="1"/>
  <c r="M1270" i="1"/>
  <c r="T5867" i="1"/>
  <c r="V5398" i="1"/>
  <c r="F6429" i="1"/>
  <c r="P4381" i="1"/>
  <c r="I1038" i="1"/>
  <c r="U683" i="1"/>
  <c r="M1479" i="1"/>
  <c r="J6661" i="1"/>
  <c r="U5786" i="1"/>
  <c r="N7927" i="1"/>
  <c r="K4508" i="1"/>
  <c r="T1927" i="1"/>
  <c r="M1525" i="1"/>
  <c r="I3732" i="1"/>
  <c r="I2662" i="1"/>
  <c r="L4241" i="1"/>
  <c r="M648" i="1"/>
  <c r="M7170" i="1"/>
  <c r="T6379" i="1"/>
  <c r="I5950" i="1"/>
  <c r="U7084" i="1"/>
  <c r="U1494" i="1"/>
  <c r="K7394" i="1"/>
  <c r="L808" i="1"/>
  <c r="J7505" i="1"/>
  <c r="M2310" i="1"/>
  <c r="T3502" i="1"/>
  <c r="I5221" i="1"/>
  <c r="H1627" i="1"/>
  <c r="H4589" i="1"/>
  <c r="U2848" i="1"/>
  <c r="K3013" i="1"/>
  <c r="P1098" i="1"/>
  <c r="M4346" i="1"/>
  <c r="K3852" i="1"/>
  <c r="K2055" i="1"/>
  <c r="H7793" i="1"/>
  <c r="L3421" i="1"/>
  <c r="L4798" i="1"/>
  <c r="F3984" i="1"/>
  <c r="J1470" i="1"/>
  <c r="T3032" i="1"/>
  <c r="M6198" i="1"/>
  <c r="L5081" i="1"/>
  <c r="M4184" i="1"/>
  <c r="K5130" i="1"/>
  <c r="U7896" i="1"/>
  <c r="H6519" i="1"/>
  <c r="H1113" i="1"/>
  <c r="P6369" i="1"/>
  <c r="I3850" i="1"/>
  <c r="U1816" i="1"/>
  <c r="J895" i="1"/>
  <c r="L4448" i="1"/>
  <c r="P541" i="1"/>
  <c r="K4399" i="1"/>
  <c r="L6608" i="1"/>
  <c r="L7181" i="1"/>
  <c r="K6958" i="1"/>
  <c r="I2526" i="1"/>
  <c r="U6531" i="1"/>
  <c r="V4286" i="1"/>
  <c r="F738" i="1"/>
  <c r="T2024" i="1"/>
  <c r="H5526" i="1"/>
  <c r="M8011" i="1"/>
  <c r="N1626" i="1"/>
  <c r="J2797" i="1"/>
  <c r="I7062" i="1"/>
  <c r="M2751" i="1"/>
  <c r="L2622" i="1"/>
  <c r="U3750" i="1"/>
  <c r="H726" i="1"/>
  <c r="I3859" i="1"/>
  <c r="I143" i="1"/>
  <c r="L8213" i="1"/>
  <c r="V3196" i="1"/>
  <c r="M4421" i="1"/>
  <c r="N3090" i="1"/>
  <c r="N8269" i="1"/>
  <c r="V1500" i="1"/>
  <c r="P3945" i="1"/>
  <c r="J785" i="1"/>
  <c r="U6586" i="1"/>
  <c r="I1015" i="1"/>
  <c r="N7513" i="1"/>
  <c r="L5793" i="1"/>
  <c r="J3281" i="1"/>
  <c r="J3495" i="1"/>
  <c r="T5472" i="1"/>
  <c r="U864" i="1"/>
  <c r="T1505" i="1"/>
  <c r="J4587" i="1"/>
  <c r="K3770" i="1"/>
  <c r="U4054" i="1"/>
  <c r="V4781" i="1"/>
  <c r="N1579" i="1"/>
  <c r="H6508" i="1"/>
  <c r="L3527" i="1"/>
  <c r="T542" i="1"/>
  <c r="P7914" i="1"/>
  <c r="P4091" i="1"/>
  <c r="I7544" i="1"/>
  <c r="P344" i="1"/>
  <c r="J6297" i="1"/>
  <c r="N7034" i="1"/>
  <c r="L1654" i="1"/>
  <c r="U7589" i="1"/>
  <c r="T361" i="1"/>
  <c r="M5222" i="1"/>
  <c r="L7240" i="1"/>
  <c r="L4840" i="1"/>
  <c r="K540" i="1"/>
  <c r="K1041" i="1"/>
  <c r="L3628" i="1"/>
  <c r="P5936" i="1"/>
  <c r="I3283" i="1"/>
  <c r="P7380" i="1"/>
  <c r="I2904" i="1"/>
  <c r="H3809" i="1"/>
  <c r="T3174" i="1"/>
  <c r="K4571" i="1"/>
  <c r="M529" i="1"/>
  <c r="P4208" i="1"/>
  <c r="I5432" i="1"/>
  <c r="J39" i="1"/>
  <c r="L912" i="1"/>
  <c r="L3631" i="1"/>
  <c r="M320" i="1"/>
  <c r="M7768" i="1"/>
  <c r="L6675" i="1"/>
  <c r="U5082" i="1"/>
  <c r="I3115" i="1"/>
  <c r="P1768" i="1"/>
  <c r="H658" i="1"/>
  <c r="N6379" i="1"/>
  <c r="T5367" i="1"/>
  <c r="V2323" i="1"/>
  <c r="K6639" i="1"/>
  <c r="P4336" i="1"/>
  <c r="J1601" i="1"/>
  <c r="K6811" i="1"/>
  <c r="U3742" i="1"/>
  <c r="L7523" i="1"/>
  <c r="H467" i="1"/>
  <c r="N159" i="1"/>
  <c r="K3138" i="1"/>
  <c r="F5473" i="1"/>
  <c r="P1870" i="1"/>
  <c r="I6207" i="1"/>
  <c r="F3209" i="1"/>
  <c r="L8264" i="1"/>
  <c r="U5370" i="1"/>
  <c r="L4556" i="1"/>
  <c r="V3582" i="1"/>
  <c r="N4689" i="1"/>
  <c r="H8162" i="1"/>
  <c r="I1867" i="1"/>
  <c r="L5687" i="1"/>
  <c r="K4456" i="1"/>
  <c r="M7991" i="1"/>
  <c r="N1117" i="1"/>
  <c r="H4958" i="1"/>
  <c r="F1816" i="1"/>
  <c r="P6840" i="1"/>
  <c r="U2514" i="1"/>
  <c r="V3750" i="1"/>
  <c r="F7026" i="1"/>
  <c r="H5168" i="1"/>
  <c r="P7468" i="1"/>
  <c r="F1636" i="1"/>
  <c r="I540" i="1"/>
  <c r="U2160" i="1"/>
  <c r="H3421" i="1"/>
  <c r="H1922" i="1"/>
  <c r="K452" i="1"/>
  <c r="L1092" i="1"/>
  <c r="T488" i="1"/>
  <c r="L6218" i="1"/>
  <c r="K1764" i="1"/>
  <c r="L3074" i="1"/>
  <c r="V7804" i="1"/>
  <c r="P4691" i="1"/>
  <c r="L2144" i="1"/>
  <c r="K8191" i="1"/>
  <c r="H2852" i="1"/>
  <c r="H6001" i="1"/>
  <c r="I7153" i="1"/>
  <c r="K254" i="1"/>
  <c r="U1618" i="1"/>
  <c r="H7426" i="1"/>
  <c r="U6566" i="1"/>
  <c r="I4439" i="1"/>
  <c r="H2344" i="1"/>
  <c r="L2210" i="1"/>
  <c r="N841" i="1"/>
  <c r="P7397" i="1"/>
  <c r="M8016" i="1"/>
  <c r="V5421" i="1"/>
  <c r="U6680" i="1"/>
  <c r="T2528" i="1"/>
  <c r="N3223" i="1"/>
  <c r="K2253" i="1"/>
  <c r="T1167" i="1"/>
  <c r="F1884" i="1"/>
  <c r="J2954" i="1"/>
  <c r="L1097" i="1"/>
  <c r="H6862" i="1"/>
  <c r="H7536" i="1"/>
  <c r="U7909" i="1"/>
  <c r="L1604" i="1"/>
  <c r="L6881" i="1"/>
  <c r="J5091" i="1"/>
  <c r="U4326" i="1"/>
  <c r="N8017" i="1"/>
  <c r="I101" i="1"/>
  <c r="F2603" i="1"/>
  <c r="V5143" i="1"/>
  <c r="U4695" i="1"/>
  <c r="L910" i="1"/>
  <c r="L2620" i="1"/>
  <c r="K4354" i="1"/>
  <c r="I6813" i="1"/>
  <c r="L7270" i="1"/>
  <c r="K8339" i="1"/>
  <c r="F700" i="1"/>
  <c r="J2597" i="1"/>
  <c r="L7485" i="1"/>
  <c r="I8233" i="1"/>
  <c r="M3264" i="1"/>
  <c r="M1079" i="1"/>
  <c r="J6519" i="1"/>
  <c r="T507" i="1"/>
  <c r="P1828" i="1"/>
  <c r="I2081" i="1"/>
  <c r="U6518" i="1"/>
  <c r="K533" i="1"/>
  <c r="P4882" i="1"/>
  <c r="H1185" i="1"/>
  <c r="V1399" i="1"/>
  <c r="N37" i="1"/>
  <c r="U2859" i="1"/>
  <c r="U6991" i="1"/>
  <c r="M4411" i="1"/>
  <c r="H3709" i="1"/>
  <c r="M4287" i="1"/>
  <c r="P5213" i="1"/>
  <c r="N1228" i="1"/>
  <c r="U7110" i="1"/>
  <c r="M7492" i="1"/>
  <c r="V2267" i="1"/>
  <c r="V7037" i="1"/>
  <c r="H5632" i="1"/>
  <c r="H1524" i="1"/>
  <c r="U1261" i="1"/>
  <c r="L5388" i="1"/>
  <c r="N6853" i="1"/>
  <c r="I6592" i="1"/>
  <c r="M515" i="1"/>
  <c r="F5295" i="1"/>
  <c r="F2001" i="1"/>
  <c r="F2676" i="1"/>
  <c r="I6990" i="1"/>
  <c r="U4873" i="1"/>
  <c r="T6712" i="1"/>
  <c r="H1425" i="1"/>
  <c r="T4820" i="1"/>
  <c r="N5285" i="1"/>
  <c r="L8211" i="1"/>
  <c r="P1552" i="1"/>
  <c r="M7869" i="1"/>
  <c r="N737" i="1"/>
  <c r="F1154" i="1"/>
  <c r="J5219" i="1"/>
  <c r="V535" i="1"/>
  <c r="K3250" i="1"/>
  <c r="L6976" i="1"/>
  <c r="K3340" i="1"/>
  <c r="K1282" i="1"/>
  <c r="M7220" i="1"/>
  <c r="T4789" i="1"/>
  <c r="M6837" i="1"/>
  <c r="L2428" i="1"/>
  <c r="N52" i="1"/>
  <c r="F8166" i="1"/>
  <c r="V2304" i="1"/>
  <c r="T4276" i="1"/>
  <c r="V4836" i="1"/>
  <c r="J5759" i="1"/>
  <c r="F6875" i="1"/>
  <c r="I651" i="1"/>
  <c r="J4752" i="1"/>
  <c r="M3953" i="1"/>
  <c r="T4435" i="1"/>
  <c r="I3062" i="1"/>
  <c r="K4477" i="1"/>
  <c r="V524" i="1"/>
  <c r="J4569" i="1"/>
  <c r="N2688" i="1"/>
  <c r="I3915" i="1"/>
  <c r="M4425" i="1"/>
  <c r="U5647" i="1"/>
  <c r="J7287" i="1"/>
  <c r="J5834" i="1"/>
  <c r="V1367" i="1"/>
  <c r="L6076" i="1"/>
  <c r="L948" i="1"/>
  <c r="M8064" i="1"/>
  <c r="K4698" i="1"/>
  <c r="N1159" i="1"/>
  <c r="V649" i="1"/>
  <c r="P7079" i="1"/>
  <c r="L1207" i="1"/>
  <c r="F4360" i="1"/>
  <c r="K2677" i="1"/>
  <c r="U4471" i="1"/>
  <c r="L5819" i="1"/>
  <c r="H6617" i="1"/>
  <c r="H4741" i="1"/>
  <c r="L3612" i="1"/>
  <c r="N6817" i="1"/>
  <c r="J1181" i="1"/>
  <c r="V6429" i="1"/>
  <c r="J8345" i="1"/>
  <c r="K2973" i="1"/>
  <c r="F6333" i="1"/>
  <c r="P6271" i="1"/>
  <c r="F391" i="1"/>
  <c r="J3145" i="1"/>
  <c r="T5165" i="1"/>
  <c r="H7912" i="1"/>
  <c r="P91" i="1"/>
  <c r="M5338" i="1"/>
  <c r="M2302" i="1"/>
  <c r="V8299" i="1"/>
  <c r="M2562" i="1"/>
  <c r="I7921" i="1"/>
  <c r="L6988" i="1"/>
  <c r="H6828" i="1"/>
  <c r="K4192" i="1"/>
  <c r="T5030" i="1"/>
  <c r="L8073" i="1"/>
  <c r="H7093" i="1"/>
  <c r="L2295" i="1"/>
  <c r="L6584" i="1"/>
  <c r="N2454" i="1"/>
  <c r="K4153" i="1"/>
  <c r="K6763" i="1"/>
  <c r="P3665" i="1"/>
  <c r="L3471" i="1"/>
  <c r="U4237" i="1"/>
  <c r="I2699" i="1"/>
  <c r="L2298" i="1"/>
  <c r="H5574" i="1"/>
  <c r="N1145" i="1"/>
  <c r="U6020" i="1"/>
  <c r="F573" i="1"/>
  <c r="K1910" i="1"/>
  <c r="K5887" i="1"/>
  <c r="T5096" i="1"/>
  <c r="M338" i="1"/>
  <c r="M595" i="1"/>
  <c r="P6687" i="1"/>
  <c r="V5177" i="1"/>
  <c r="V1456" i="1"/>
  <c r="K1476" i="1"/>
  <c r="L6524" i="1"/>
  <c r="J4335" i="1"/>
  <c r="L6932" i="1"/>
  <c r="V6375" i="1"/>
  <c r="U6490" i="1"/>
  <c r="I4999" i="1"/>
  <c r="I2924" i="1"/>
  <c r="L1091" i="1"/>
  <c r="U3112" i="1"/>
  <c r="H464" i="1"/>
  <c r="F5227" i="1"/>
  <c r="M8094" i="1"/>
  <c r="U6097" i="1"/>
  <c r="U2973" i="1"/>
  <c r="V1617" i="1"/>
  <c r="L7229" i="1"/>
  <c r="J6308" i="1"/>
  <c r="L6563" i="1"/>
  <c r="P8042" i="1"/>
  <c r="N5597" i="1"/>
  <c r="I7460" i="1"/>
  <c r="K1501" i="1"/>
  <c r="F2964" i="1"/>
  <c r="J1811" i="1"/>
  <c r="N5129" i="1"/>
  <c r="V5489" i="1"/>
  <c r="T6723" i="1"/>
  <c r="V2050" i="1"/>
  <c r="J5913" i="1"/>
  <c r="F8003" i="1"/>
  <c r="M6802" i="1"/>
  <c r="J1884" i="1"/>
  <c r="J1469" i="1"/>
  <c r="U5918" i="1"/>
  <c r="K4802" i="1"/>
  <c r="N8132" i="1"/>
  <c r="N1784" i="1"/>
  <c r="P931" i="1"/>
  <c r="I4747" i="1"/>
  <c r="P3895" i="1"/>
  <c r="T2031" i="1"/>
  <c r="L3072" i="1"/>
  <c r="M6528" i="1"/>
  <c r="M6614" i="1"/>
  <c r="U842" i="1"/>
  <c r="J6234" i="1"/>
  <c r="M1480" i="1"/>
  <c r="L3321" i="1"/>
  <c r="V7122" i="1"/>
  <c r="I1875" i="1"/>
  <c r="J8137" i="1"/>
  <c r="N6108" i="1"/>
  <c r="I3728" i="1"/>
  <c r="K1490" i="1"/>
  <c r="P6126" i="1"/>
  <c r="P844" i="1"/>
  <c r="P3036" i="1"/>
  <c r="M7384" i="1"/>
  <c r="V4423" i="1"/>
  <c r="K6806" i="1"/>
  <c r="T2873" i="1"/>
  <c r="H1479" i="1"/>
  <c r="P8226" i="1"/>
  <c r="K3678" i="1"/>
  <c r="I1839" i="1"/>
  <c r="U4241" i="1"/>
  <c r="J31" i="1"/>
  <c r="K2438" i="1"/>
  <c r="N8280" i="1"/>
  <c r="U3498" i="1"/>
  <c r="P3702" i="1"/>
  <c r="T4808" i="1"/>
  <c r="K239" i="1"/>
  <c r="F6337" i="1"/>
  <c r="U3593" i="1"/>
  <c r="F67" i="1"/>
  <c r="I366" i="1"/>
  <c r="H114" i="1"/>
  <c r="L4923" i="1"/>
  <c r="J2594" i="1"/>
  <c r="U219" i="1"/>
  <c r="L7952" i="1"/>
  <c r="L5034" i="1"/>
  <c r="V5569" i="1"/>
  <c r="H346" i="1"/>
  <c r="M2280" i="1"/>
  <c r="H7343" i="1"/>
  <c r="M1018" i="1"/>
  <c r="F8311" i="1"/>
  <c r="H2379" i="1"/>
  <c r="H2602" i="1"/>
  <c r="U4822" i="1"/>
  <c r="T7465" i="1"/>
  <c r="J3962" i="1"/>
  <c r="M7142" i="1"/>
  <c r="H2475" i="1"/>
  <c r="L460" i="1"/>
  <c r="P1033" i="1"/>
  <c r="K1894" i="1"/>
  <c r="L2109" i="1"/>
  <c r="J8333" i="1"/>
  <c r="U4399" i="1"/>
  <c r="T1643" i="1"/>
  <c r="N2657" i="1"/>
  <c r="F238" i="1"/>
  <c r="N35" i="1"/>
  <c r="K6522" i="1"/>
  <c r="P2014" i="1"/>
  <c r="H841" i="1"/>
  <c r="N5361" i="1"/>
  <c r="M7029" i="1"/>
  <c r="F601" i="1"/>
  <c r="K649" i="1"/>
  <c r="J4824" i="1"/>
  <c r="I1267" i="1"/>
  <c r="N2478" i="1"/>
  <c r="I2847" i="1"/>
  <c r="J2748" i="1"/>
  <c r="J6795" i="1"/>
  <c r="U7518" i="1"/>
  <c r="N5436" i="1"/>
  <c r="K6774" i="1"/>
  <c r="K1542" i="1"/>
  <c r="L2705" i="1"/>
  <c r="I1153" i="1"/>
  <c r="T134" i="1"/>
  <c r="I4555" i="1"/>
  <c r="I5105" i="1"/>
  <c r="P3681" i="1"/>
  <c r="H4410" i="1"/>
  <c r="I3384" i="1"/>
  <c r="V6389" i="1"/>
  <c r="H335" i="1"/>
  <c r="H1994" i="1"/>
  <c r="J7094" i="1"/>
  <c r="M5220" i="1"/>
  <c r="J5163" i="1"/>
  <c r="U6590" i="1"/>
  <c r="P8165" i="1"/>
  <c r="I2075" i="1"/>
  <c r="I2007" i="1"/>
  <c r="H6714" i="1"/>
  <c r="L7282" i="1"/>
  <c r="V239" i="1"/>
  <c r="P5191" i="1"/>
  <c r="U3140" i="1"/>
  <c r="J4605" i="1"/>
  <c r="N4233" i="1"/>
  <c r="U4059" i="1"/>
  <c r="V2544" i="1"/>
  <c r="V8154" i="1"/>
  <c r="U3189" i="1"/>
  <c r="I260" i="1"/>
  <c r="N8026" i="1"/>
  <c r="J2570" i="1"/>
  <c r="L3236" i="1"/>
  <c r="V5209" i="1"/>
  <c r="U5683" i="1"/>
  <c r="K2237" i="1"/>
  <c r="U8195" i="1"/>
  <c r="U6706" i="1"/>
  <c r="T6989" i="1"/>
  <c r="U909" i="1"/>
  <c r="K3065" i="1"/>
  <c r="F780" i="1"/>
  <c r="U7556" i="1"/>
  <c r="N5544" i="1"/>
  <c r="T5545" i="1"/>
  <c r="M7267" i="1"/>
  <c r="U1753" i="1"/>
  <c r="N7952" i="1"/>
  <c r="V3470" i="1"/>
  <c r="H1449" i="1"/>
  <c r="V3344" i="1"/>
  <c r="T2057" i="1"/>
  <c r="P5926" i="1"/>
  <c r="K559" i="1"/>
  <c r="V1242" i="1"/>
  <c r="T1263" i="1"/>
  <c r="K3960" i="1"/>
  <c r="H533" i="1"/>
  <c r="P1423" i="1"/>
  <c r="P215" i="1"/>
  <c r="N158" i="1"/>
  <c r="M6117" i="1"/>
  <c r="L409" i="1"/>
  <c r="M7647" i="1"/>
  <c r="F3526" i="1"/>
  <c r="K555" i="1"/>
  <c r="H4935" i="1"/>
  <c r="M815" i="1"/>
  <c r="L1461" i="1"/>
  <c r="M7324" i="1"/>
  <c r="U3037" i="1"/>
  <c r="M3118" i="1"/>
  <c r="U741" i="1"/>
  <c r="F1083" i="1"/>
  <c r="I1327" i="1"/>
  <c r="N6105" i="1"/>
  <c r="N1243" i="1"/>
  <c r="F5596" i="1"/>
  <c r="T5477" i="1"/>
  <c r="K3257" i="1"/>
  <c r="K6494" i="1"/>
  <c r="K6110" i="1"/>
  <c r="V6579" i="1"/>
  <c r="V2792" i="1"/>
  <c r="I1706" i="1"/>
  <c r="V2165" i="1"/>
  <c r="V2909" i="1"/>
  <c r="J1699" i="1"/>
  <c r="L8276" i="1"/>
  <c r="U6090" i="1"/>
  <c r="U1123" i="1"/>
  <c r="K6541" i="1"/>
  <c r="K5436" i="1"/>
  <c r="J3020" i="1"/>
  <c r="K7245" i="1"/>
  <c r="F6051" i="1"/>
  <c r="L1816" i="1"/>
  <c r="I2958" i="1"/>
  <c r="J3623" i="1"/>
  <c r="J6484" i="1"/>
  <c r="K4361" i="1"/>
  <c r="H198" i="1"/>
  <c r="T5115" i="1"/>
  <c r="T844" i="1"/>
  <c r="J6916" i="1"/>
  <c r="K680" i="1"/>
  <c r="K4247" i="1"/>
  <c r="U8121" i="1"/>
  <c r="V136" i="1"/>
  <c r="I5514" i="1"/>
  <c r="I8112" i="1"/>
  <c r="L1897" i="1"/>
  <c r="T205" i="1"/>
  <c r="I2887" i="1"/>
  <c r="J7230" i="1"/>
  <c r="L390" i="1"/>
  <c r="N194" i="1"/>
  <c r="K6318" i="1"/>
  <c r="P188" i="1"/>
  <c r="L7369" i="1"/>
  <c r="K690" i="1"/>
  <c r="J4849" i="1"/>
  <c r="F3585" i="1"/>
  <c r="K1758" i="1"/>
  <c r="M1865" i="1"/>
  <c r="N6160" i="1"/>
  <c r="L4362" i="1"/>
  <c r="N5839" i="1"/>
  <c r="V730" i="1"/>
  <c r="H5865" i="1"/>
  <c r="P938" i="1"/>
  <c r="H3506" i="1"/>
  <c r="U2563" i="1"/>
  <c r="K21" i="1"/>
  <c r="H538" i="1"/>
  <c r="I2342" i="1"/>
  <c r="M8057" i="1"/>
  <c r="P5382" i="1"/>
  <c r="L5170" i="1"/>
  <c r="H3372" i="1"/>
  <c r="U811" i="1"/>
  <c r="L8208" i="1"/>
  <c r="M1824" i="1"/>
  <c r="I3270" i="1"/>
  <c r="N6074" i="1"/>
  <c r="H415" i="1"/>
  <c r="L906" i="1"/>
  <c r="M6499" i="1"/>
  <c r="I3774" i="1"/>
  <c r="L2020" i="1"/>
  <c r="J1997" i="1"/>
  <c r="J1740" i="1"/>
  <c r="V3022" i="1"/>
  <c r="P8335" i="1"/>
  <c r="T1538" i="1"/>
  <c r="H7902" i="1"/>
  <c r="L385" i="1"/>
  <c r="I2804" i="1"/>
  <c r="M2776" i="1"/>
  <c r="K3875" i="1"/>
  <c r="J623" i="1"/>
  <c r="J7887" i="1"/>
  <c r="H1118" i="1"/>
  <c r="L5215" i="1"/>
  <c r="M6217" i="1"/>
  <c r="I7926" i="1"/>
  <c r="L7503" i="1"/>
  <c r="I2389" i="1"/>
  <c r="K6633" i="1"/>
  <c r="L264" i="1"/>
  <c r="K788" i="1"/>
  <c r="L536" i="1"/>
  <c r="U4707" i="1"/>
  <c r="V3912" i="1"/>
  <c r="T5256" i="1"/>
  <c r="L3830" i="1"/>
  <c r="J7028" i="1"/>
  <c r="K999" i="1"/>
  <c r="P2109" i="1"/>
  <c r="L1413" i="1"/>
  <c r="P7050" i="1"/>
  <c r="T7040" i="1"/>
  <c r="P5032" i="1"/>
  <c r="N8065" i="1"/>
  <c r="H3462" i="1"/>
  <c r="M290" i="1"/>
  <c r="M7828" i="1"/>
  <c r="T4036" i="1"/>
  <c r="N7129" i="1"/>
  <c r="F14" i="1"/>
  <c r="F467" i="1"/>
  <c r="F7906" i="1"/>
  <c r="I8135" i="1"/>
  <c r="M4078" i="1"/>
  <c r="V910" i="1"/>
  <c r="M2698" i="1"/>
  <c r="N4729" i="1"/>
  <c r="U7380" i="1"/>
  <c r="F4690" i="1"/>
  <c r="N6144" i="1"/>
  <c r="N2866" i="1"/>
  <c r="L5989" i="1"/>
  <c r="M3564" i="1"/>
  <c r="V1693" i="1"/>
  <c r="K1232" i="1"/>
  <c r="I2140" i="1"/>
  <c r="U4138" i="1"/>
  <c r="P4166" i="1"/>
  <c r="F3636" i="1"/>
  <c r="H2292" i="1"/>
  <c r="M4853" i="1"/>
  <c r="L1435" i="1"/>
  <c r="P5162" i="1"/>
  <c r="I1156" i="1"/>
  <c r="I2610" i="1"/>
  <c r="H6242" i="1"/>
  <c r="I6680" i="1"/>
  <c r="V4436" i="1"/>
  <c r="I3530" i="1"/>
  <c r="F5996" i="1"/>
  <c r="P3472" i="1"/>
  <c r="N3459" i="1"/>
  <c r="I3476" i="1"/>
  <c r="L7403" i="1"/>
  <c r="P1233" i="1"/>
  <c r="P4935" i="1"/>
  <c r="F5967" i="1"/>
  <c r="I7605" i="1"/>
  <c r="L4364" i="1"/>
  <c r="L3279" i="1"/>
  <c r="T7931" i="1"/>
  <c r="K5256" i="1"/>
  <c r="K931" i="1"/>
  <c r="V3312" i="1"/>
  <c r="M2222" i="1"/>
  <c r="P2689" i="1"/>
  <c r="L6251" i="1"/>
  <c r="F1907" i="1"/>
  <c r="U3995" i="1"/>
  <c r="L3990" i="1"/>
  <c r="V5362" i="1"/>
  <c r="L5834" i="1"/>
  <c r="I6769" i="1"/>
  <c r="T5599" i="1"/>
  <c r="V7554" i="1"/>
  <c r="U3892" i="1"/>
  <c r="T1126" i="1"/>
  <c r="I1398" i="1"/>
  <c r="F3935" i="1"/>
  <c r="N8024" i="1"/>
  <c r="U2925" i="1"/>
  <c r="N6912" i="1"/>
  <c r="M3897" i="1"/>
  <c r="J305" i="1"/>
  <c r="P906" i="1"/>
  <c r="U4722" i="1"/>
  <c r="P7263" i="1"/>
  <c r="I2967" i="1"/>
  <c r="J3300" i="1"/>
  <c r="M582" i="1"/>
  <c r="F1850" i="1"/>
  <c r="N3930" i="1"/>
  <c r="L3196" i="1"/>
  <c r="N366" i="1"/>
  <c r="N1376" i="1"/>
  <c r="V5986" i="1"/>
  <c r="V6265" i="1"/>
  <c r="T1981" i="1"/>
  <c r="P7268" i="1"/>
  <c r="N2831" i="1"/>
  <c r="I5004" i="1"/>
  <c r="M4887" i="1"/>
  <c r="N931" i="1"/>
  <c r="N4749" i="1"/>
  <c r="N1019" i="1"/>
  <c r="F6873" i="1"/>
  <c r="T3603" i="1"/>
  <c r="N506" i="1"/>
  <c r="J2326" i="1"/>
  <c r="U8161" i="1"/>
  <c r="F7073" i="1"/>
  <c r="H6006" i="1"/>
  <c r="H5326" i="1"/>
  <c r="L4891" i="1"/>
  <c r="M6118" i="1"/>
  <c r="F6250" i="1"/>
  <c r="M2849" i="1"/>
  <c r="V187" i="1"/>
  <c r="V1632" i="1"/>
  <c r="N3466" i="1"/>
  <c r="K5795" i="1"/>
  <c r="V738" i="1"/>
  <c r="K6269" i="1"/>
  <c r="V7180" i="1"/>
  <c r="H55" i="1"/>
  <c r="L950" i="1"/>
  <c r="L2426" i="1"/>
  <c r="V7383" i="1"/>
  <c r="K822" i="1"/>
  <c r="H1444" i="1"/>
  <c r="F4639" i="1"/>
  <c r="M7476" i="1"/>
  <c r="L2461" i="1"/>
  <c r="V3336" i="1"/>
  <c r="M1514" i="1"/>
  <c r="H964" i="1"/>
  <c r="L1038" i="1"/>
  <c r="J355" i="1"/>
  <c r="V3387" i="1"/>
  <c r="T3301" i="1"/>
  <c r="M3857" i="1"/>
  <c r="T2396" i="1"/>
  <c r="I2082" i="1"/>
  <c r="K6399" i="1"/>
  <c r="N2048" i="1"/>
  <c r="U4946" i="1"/>
  <c r="H1653" i="1"/>
  <c r="K2201" i="1"/>
  <c r="J3098" i="1"/>
  <c r="F3393" i="1"/>
  <c r="P4888" i="1"/>
  <c r="U243" i="1"/>
  <c r="M2347" i="1"/>
  <c r="T3592" i="1"/>
  <c r="U3842" i="1"/>
  <c r="V5358" i="1"/>
  <c r="N5392" i="1"/>
  <c r="L2711" i="1"/>
  <c r="K6660" i="1"/>
  <c r="F7562" i="1"/>
  <c r="P5378" i="1"/>
  <c r="F257" i="1"/>
  <c r="I4733" i="1"/>
  <c r="P1804" i="1"/>
  <c r="I4861" i="1"/>
  <c r="J527" i="1"/>
  <c r="K120" i="1"/>
  <c r="L5465" i="1"/>
  <c r="K4198" i="1"/>
  <c r="P298" i="1"/>
  <c r="M4572" i="1"/>
  <c r="L6533" i="1"/>
  <c r="V7868" i="1"/>
  <c r="M4870" i="1"/>
  <c r="F3652" i="1"/>
  <c r="K1360" i="1"/>
  <c r="H5230" i="1"/>
  <c r="H5233" i="1"/>
  <c r="L1301" i="1"/>
  <c r="J2288" i="1"/>
  <c r="L2619" i="1"/>
  <c r="H6008" i="1"/>
  <c r="F4143" i="1"/>
  <c r="I6133" i="1"/>
  <c r="N2710" i="1"/>
  <c r="M4085" i="1"/>
  <c r="P539" i="1"/>
  <c r="L7345" i="1"/>
  <c r="F4775" i="1"/>
  <c r="V373" i="1"/>
  <c r="M1875" i="1"/>
  <c r="I1775" i="1"/>
  <c r="I2789" i="1"/>
  <c r="T4403" i="1"/>
  <c r="L7501" i="1"/>
  <c r="P1121" i="1"/>
  <c r="M257" i="1"/>
  <c r="K4539" i="1"/>
  <c r="U4755" i="1"/>
  <c r="H4767" i="1"/>
  <c r="F5991" i="1"/>
  <c r="K2350" i="1"/>
  <c r="F5565" i="1"/>
  <c r="V6559" i="1"/>
  <c r="M7420" i="1"/>
  <c r="L6225" i="1"/>
  <c r="P4694" i="1"/>
  <c r="I5283" i="1"/>
  <c r="F5204" i="1"/>
  <c r="J208" i="1"/>
  <c r="V1458" i="1"/>
  <c r="K2404" i="1"/>
  <c r="N2704" i="1"/>
  <c r="V8314" i="1"/>
  <c r="P6614" i="1"/>
  <c r="K4946" i="1"/>
  <c r="V8242" i="1"/>
  <c r="K2759" i="1"/>
  <c r="K1593" i="1"/>
  <c r="M6729" i="1"/>
  <c r="M677" i="1"/>
  <c r="L8066" i="1"/>
  <c r="L8257" i="1"/>
  <c r="N5311" i="1"/>
  <c r="T3936" i="1"/>
  <c r="L612" i="1"/>
  <c r="K8193" i="1"/>
  <c r="F661" i="1"/>
  <c r="H2851" i="1"/>
  <c r="K4060" i="1"/>
  <c r="I3555" i="1"/>
  <c r="F5061" i="1"/>
  <c r="L4597" i="1"/>
  <c r="J8101" i="1"/>
  <c r="L3348" i="1"/>
  <c r="V5046" i="1"/>
  <c r="M4541" i="1"/>
  <c r="N6562" i="1"/>
  <c r="J73" i="1"/>
  <c r="P6499" i="1"/>
  <c r="V355" i="1"/>
  <c r="M3183" i="1"/>
  <c r="K4719" i="1"/>
  <c r="K68" i="1"/>
  <c r="H125" i="1"/>
  <c r="M7062" i="1"/>
  <c r="K6301" i="1"/>
  <c r="U5407" i="1"/>
  <c r="F5939" i="1"/>
  <c r="H2899" i="1"/>
  <c r="H2266" i="1"/>
  <c r="T6875" i="1"/>
  <c r="U5842" i="1"/>
  <c r="U6615" i="1"/>
  <c r="V1395" i="1"/>
  <c r="L3149" i="1"/>
  <c r="U3249" i="1"/>
  <c r="K1127" i="1"/>
  <c r="U2449" i="1"/>
  <c r="T8212" i="1"/>
  <c r="M5428" i="1"/>
  <c r="P7873" i="1"/>
  <c r="F3575" i="1"/>
  <c r="L5169" i="1"/>
  <c r="V5797" i="1"/>
  <c r="K7932" i="1"/>
  <c r="I3098" i="1"/>
  <c r="M5654" i="1"/>
  <c r="I5832" i="1"/>
  <c r="K4684" i="1"/>
  <c r="H374" i="1"/>
  <c r="L4705" i="1"/>
  <c r="H5225" i="1"/>
  <c r="K399" i="1"/>
  <c r="U1073" i="1"/>
  <c r="M6584" i="1"/>
  <c r="K867" i="1"/>
  <c r="J5831" i="1"/>
  <c r="T4460" i="1"/>
  <c r="J7108" i="1"/>
  <c r="H4636" i="1"/>
  <c r="K1825" i="1"/>
  <c r="I2206" i="1"/>
  <c r="N1839" i="1"/>
  <c r="V1184" i="1"/>
  <c r="P1574" i="1"/>
  <c r="L5831" i="1"/>
  <c r="K7360" i="1"/>
  <c r="K2829" i="1"/>
  <c r="H815" i="1"/>
  <c r="U2476" i="1"/>
  <c r="F6520" i="1"/>
  <c r="F4234" i="1"/>
  <c r="U1034" i="1"/>
  <c r="J960" i="1"/>
  <c r="L130" i="1"/>
  <c r="U1639" i="1"/>
  <c r="J7892" i="1"/>
  <c r="F1123" i="1"/>
  <c r="P2955" i="1"/>
  <c r="K2138" i="1"/>
  <c r="F6765" i="1"/>
  <c r="H4804" i="1"/>
  <c r="N2793" i="1"/>
  <c r="U1595" i="1"/>
  <c r="H7241" i="1"/>
  <c r="H1595" i="1"/>
  <c r="I1422" i="1"/>
  <c r="T5163" i="1"/>
  <c r="I3871" i="1"/>
  <c r="L4600" i="1"/>
  <c r="N3088" i="1"/>
  <c r="T2397" i="1"/>
  <c r="J8193" i="1"/>
  <c r="L3813" i="1"/>
  <c r="M7830" i="1"/>
  <c r="I5496" i="1"/>
  <c r="F2783" i="1"/>
  <c r="H134" i="1"/>
  <c r="M213" i="1"/>
  <c r="P3814" i="1"/>
  <c r="J8046" i="1"/>
  <c r="F2756" i="1"/>
  <c r="T3958" i="1"/>
  <c r="I1133" i="1"/>
  <c r="K187" i="1"/>
  <c r="T998" i="1"/>
  <c r="J2425" i="1"/>
  <c r="M8317" i="1"/>
  <c r="F5167" i="1"/>
  <c r="I4495" i="1"/>
  <c r="F775" i="1"/>
  <c r="H4715" i="1"/>
  <c r="L6211" i="1"/>
  <c r="N1702" i="1"/>
  <c r="U3428" i="1"/>
  <c r="P5566" i="1"/>
  <c r="V3502" i="1"/>
  <c r="F4013" i="1"/>
  <c r="T2665" i="1"/>
  <c r="H4888" i="1"/>
  <c r="M6890" i="1"/>
  <c r="J4295" i="1"/>
  <c r="L8267" i="1"/>
  <c r="F1887" i="1"/>
  <c r="L646" i="1"/>
  <c r="K5404" i="1"/>
  <c r="U5361" i="1"/>
  <c r="M6883" i="1"/>
  <c r="I3908" i="1"/>
  <c r="L5318" i="1"/>
  <c r="N337" i="1"/>
  <c r="I2737" i="1"/>
  <c r="L221" i="1"/>
  <c r="J5718" i="1"/>
  <c r="I351" i="1"/>
  <c r="N2663" i="1"/>
  <c r="F5988" i="1"/>
  <c r="J3879" i="1"/>
  <c r="J7330" i="1"/>
  <c r="L2879" i="1"/>
  <c r="T3703" i="1"/>
  <c r="I1485" i="1"/>
  <c r="F699" i="1"/>
  <c r="N5736" i="1"/>
  <c r="T7566" i="1"/>
  <c r="K6179" i="1"/>
  <c r="T7349" i="1"/>
  <c r="F7011" i="1"/>
  <c r="L5837" i="1"/>
  <c r="L8164" i="1"/>
  <c r="N1861" i="1"/>
  <c r="U7494" i="1"/>
  <c r="N963" i="1"/>
  <c r="H8271" i="1"/>
  <c r="F207" i="1"/>
  <c r="N2262" i="1"/>
  <c r="P1720" i="1"/>
  <c r="L8120" i="1"/>
  <c r="K7252" i="1"/>
  <c r="J8182" i="1"/>
  <c r="V6135" i="1"/>
  <c r="U5103" i="1"/>
  <c r="U2970" i="1"/>
  <c r="P7913" i="1"/>
  <c r="H2901" i="1"/>
  <c r="M2413" i="1"/>
  <c r="K2926" i="1"/>
  <c r="J4920" i="1"/>
  <c r="N826" i="1"/>
  <c r="F5965" i="1"/>
  <c r="P3581" i="1"/>
  <c r="F5643" i="1"/>
  <c r="J2217" i="1"/>
  <c r="L7901" i="1"/>
  <c r="F5879" i="1"/>
  <c r="U2748" i="1"/>
  <c r="T2514" i="1"/>
  <c r="P3180" i="1"/>
  <c r="I3743" i="1"/>
  <c r="L4676" i="1"/>
  <c r="N8048" i="1"/>
  <c r="K4377" i="1"/>
  <c r="L5424" i="1"/>
  <c r="L6637" i="1"/>
  <c r="I2706" i="1"/>
  <c r="M7184" i="1"/>
  <c r="L4609" i="1"/>
  <c r="H4284" i="1"/>
  <c r="H5104" i="1"/>
  <c r="V509" i="1"/>
  <c r="L5596" i="1"/>
  <c r="K6698" i="1"/>
  <c r="H5826" i="1"/>
  <c r="H3306" i="1"/>
  <c r="T6459" i="1"/>
  <c r="M4963" i="1"/>
  <c r="J3111" i="1"/>
  <c r="N6458" i="1"/>
  <c r="N5537" i="1"/>
  <c r="T8118" i="1"/>
  <c r="K4452" i="1"/>
  <c r="N4746" i="1"/>
  <c r="M531" i="1"/>
  <c r="F615" i="1"/>
  <c r="T2317" i="1"/>
  <c r="J442" i="1"/>
  <c r="I6211" i="1"/>
  <c r="U5070" i="1"/>
  <c r="L5554" i="1"/>
  <c r="M2835" i="1"/>
  <c r="J7117" i="1"/>
  <c r="H3648" i="1"/>
  <c r="V5634" i="1"/>
  <c r="M7028" i="1"/>
  <c r="K5626" i="1"/>
  <c r="N674" i="1"/>
  <c r="K2695" i="1"/>
  <c r="M6621" i="1"/>
  <c r="F7168" i="1"/>
  <c r="L5497" i="1"/>
  <c r="F6367" i="1"/>
  <c r="I5475" i="1"/>
  <c r="L5301" i="1"/>
  <c r="I8326" i="1"/>
  <c r="L4853" i="1"/>
  <c r="V1054" i="1"/>
  <c r="H994" i="1"/>
  <c r="L7849" i="1"/>
  <c r="F4081" i="1"/>
  <c r="J4166" i="1"/>
  <c r="K1005" i="1"/>
  <c r="L1200" i="1"/>
  <c r="I6340" i="1"/>
  <c r="T2022" i="1"/>
  <c r="K6042" i="1"/>
  <c r="T2677" i="1"/>
  <c r="V4095" i="1"/>
  <c r="J5079" i="1"/>
  <c r="K3722" i="1"/>
  <c r="T3607" i="1"/>
  <c r="V4794" i="1"/>
  <c r="N5079" i="1"/>
  <c r="L5889" i="1"/>
  <c r="L2606" i="1"/>
  <c r="M4668" i="1"/>
  <c r="P2568" i="1"/>
  <c r="V2663" i="1"/>
  <c r="U2509" i="1"/>
  <c r="N723" i="1"/>
  <c r="H1916" i="1"/>
  <c r="L6413" i="1"/>
  <c r="T2688" i="1"/>
  <c r="U5880" i="1"/>
  <c r="L6359" i="1"/>
  <c r="K217" i="1"/>
  <c r="K5371" i="1"/>
  <c r="V4743" i="1"/>
  <c r="U5677" i="1"/>
  <c r="M1361" i="1"/>
  <c r="L937" i="1"/>
  <c r="L607" i="1"/>
  <c r="F851" i="1"/>
  <c r="K6202" i="1"/>
  <c r="H1367" i="1"/>
  <c r="K8347" i="1"/>
  <c r="H4781" i="1"/>
  <c r="M1867" i="1"/>
  <c r="I8004" i="1"/>
  <c r="U2278" i="1"/>
  <c r="V3655" i="1"/>
  <c r="T1170" i="1"/>
  <c r="L7194" i="1"/>
  <c r="M607" i="1"/>
  <c r="N3850" i="1"/>
  <c r="L6376" i="1"/>
  <c r="H3923" i="1"/>
  <c r="V4757" i="1"/>
  <c r="M6734" i="1"/>
  <c r="P4453" i="1"/>
  <c r="U6447" i="1"/>
  <c r="L5494" i="1"/>
  <c r="K3093" i="1"/>
  <c r="T2212" i="1"/>
  <c r="U851" i="1"/>
  <c r="J3912" i="1"/>
  <c r="V6304" i="1"/>
  <c r="J1385" i="1"/>
  <c r="N3082" i="1"/>
  <c r="N3996" i="1"/>
  <c r="P3481" i="1"/>
  <c r="N4843" i="1"/>
  <c r="V1068" i="1"/>
  <c r="F5950" i="1"/>
  <c r="N2139" i="1"/>
  <c r="U1636" i="1"/>
  <c r="H585" i="1"/>
  <c r="H2067" i="1"/>
  <c r="K4957" i="1"/>
  <c r="L4762" i="1"/>
  <c r="F4918" i="1"/>
  <c r="K2936" i="1"/>
  <c r="N526" i="1"/>
  <c r="K3984" i="1"/>
  <c r="L3698" i="1"/>
  <c r="T3181" i="1"/>
  <c r="L3732" i="1"/>
  <c r="H2777" i="1"/>
  <c r="K5684" i="1"/>
  <c r="T5330" i="1"/>
  <c r="P2074" i="1"/>
  <c r="L4765" i="1"/>
  <c r="I1005" i="1"/>
  <c r="I1292" i="1"/>
  <c r="I5631" i="1"/>
  <c r="H6353" i="1"/>
  <c r="M5160" i="1"/>
  <c r="K2407" i="1"/>
  <c r="F3417" i="1"/>
  <c r="J2126" i="1"/>
  <c r="N2301" i="1"/>
  <c r="V1559" i="1"/>
  <c r="T7306" i="1"/>
  <c r="U3234" i="1"/>
  <c r="H1512" i="1"/>
  <c r="M3481" i="1"/>
  <c r="P4489" i="1"/>
  <c r="V5488" i="1"/>
  <c r="J743" i="1"/>
  <c r="K1255" i="1"/>
  <c r="F5528" i="1"/>
  <c r="I4745" i="1"/>
  <c r="M3449" i="1"/>
  <c r="U8288" i="1"/>
  <c r="M1873" i="1"/>
  <c r="V7378" i="1"/>
  <c r="T4147" i="1"/>
  <c r="N1439" i="1"/>
  <c r="J4241" i="1"/>
  <c r="T5670" i="1"/>
  <c r="L7867" i="1"/>
  <c r="N909" i="1"/>
  <c r="J2815" i="1"/>
  <c r="M6623" i="1"/>
  <c r="N4411" i="1"/>
  <c r="H5212" i="1"/>
  <c r="H4614" i="1"/>
  <c r="V4777" i="1"/>
  <c r="H3957" i="1"/>
  <c r="J6823" i="1"/>
  <c r="T5788" i="1"/>
  <c r="F3941" i="1"/>
  <c r="N188" i="1"/>
  <c r="J6517" i="1"/>
  <c r="L2616" i="1"/>
  <c r="H282" i="1"/>
  <c r="H3572" i="1"/>
  <c r="N4237" i="1"/>
  <c r="U5853" i="1"/>
  <c r="V2715" i="1"/>
  <c r="T2249" i="1"/>
  <c r="M2498" i="1"/>
  <c r="F6647" i="1"/>
  <c r="N4728" i="1"/>
  <c r="M1961" i="1"/>
  <c r="J834" i="1"/>
  <c r="P8192" i="1"/>
  <c r="N3266" i="1"/>
  <c r="F4806" i="1"/>
  <c r="H6614" i="1"/>
  <c r="I6729" i="1"/>
  <c r="P4464" i="1"/>
  <c r="K53" i="1"/>
  <c r="P1046" i="1"/>
  <c r="U3992" i="1"/>
  <c r="U1781" i="1"/>
  <c r="N43" i="1"/>
  <c r="N2702" i="1"/>
  <c r="F8226" i="1"/>
  <c r="L6233" i="1"/>
  <c r="T929" i="1"/>
  <c r="M3237" i="1"/>
  <c r="I441" i="1"/>
  <c r="J5014" i="1"/>
  <c r="K7102" i="1"/>
  <c r="K4985" i="1"/>
  <c r="U2750" i="1"/>
  <c r="V2199" i="1"/>
  <c r="H4036" i="1"/>
  <c r="V1433" i="1"/>
  <c r="V404" i="1"/>
  <c r="P4197" i="1"/>
  <c r="P8191" i="1"/>
  <c r="L856" i="1"/>
  <c r="U7867" i="1"/>
  <c r="N4804" i="1"/>
  <c r="T3977" i="1"/>
  <c r="V2244" i="1"/>
  <c r="J2751" i="1"/>
  <c r="T1620" i="1"/>
  <c r="M7456" i="1"/>
  <c r="L6277" i="1"/>
  <c r="N1462" i="1"/>
  <c r="L2152" i="1"/>
  <c r="P1255" i="1"/>
  <c r="J5996" i="1"/>
  <c r="H6360" i="1"/>
  <c r="V4877" i="1"/>
  <c r="V1849" i="1"/>
  <c r="U1029" i="1"/>
  <c r="M150" i="1"/>
  <c r="V4243" i="1"/>
  <c r="I4227" i="1"/>
  <c r="L7991" i="1"/>
  <c r="J6879" i="1"/>
  <c r="T1182" i="1"/>
  <c r="M7532" i="1"/>
  <c r="P1833" i="1"/>
  <c r="P3008" i="1"/>
  <c r="N8240" i="1"/>
  <c r="M4210" i="1"/>
  <c r="L5409" i="1"/>
  <c r="T7009" i="1"/>
  <c r="U2038" i="1"/>
  <c r="F6614" i="1"/>
  <c r="J5753" i="1"/>
  <c r="J3559" i="1"/>
  <c r="H8226" i="1"/>
  <c r="K2380" i="1"/>
  <c r="T5877" i="1"/>
  <c r="V7819" i="1"/>
  <c r="U2547" i="1"/>
  <c r="L5116" i="1"/>
  <c r="P418" i="1"/>
  <c r="H2505" i="1"/>
  <c r="I6294" i="1"/>
  <c r="U5060" i="1"/>
  <c r="N3000" i="1"/>
  <c r="I6749" i="1"/>
  <c r="T5334" i="1"/>
  <c r="T93" i="1"/>
  <c r="K2117" i="1"/>
  <c r="U3850" i="1"/>
  <c r="K2675" i="1"/>
  <c r="I4087" i="1"/>
  <c r="P2403" i="1"/>
  <c r="L1062" i="1"/>
  <c r="H6158" i="1"/>
  <c r="M1080" i="1"/>
  <c r="P167" i="1"/>
  <c r="M5704" i="1"/>
  <c r="L3221" i="1"/>
  <c r="L7471" i="1"/>
  <c r="U2259" i="1"/>
  <c r="F4146" i="1"/>
  <c r="K5825" i="1"/>
  <c r="F1661" i="1"/>
  <c r="T5958" i="1"/>
  <c r="P1456" i="1"/>
  <c r="H947" i="1"/>
  <c r="H906" i="1"/>
  <c r="N5350" i="1"/>
  <c r="K3267" i="1"/>
  <c r="P5374" i="1"/>
  <c r="H3045" i="1"/>
  <c r="N6795" i="1"/>
  <c r="T2192" i="1"/>
  <c r="L760" i="1"/>
  <c r="K4027" i="1"/>
  <c r="L4324" i="1"/>
  <c r="N1929" i="1"/>
  <c r="J7290" i="1"/>
  <c r="K4992" i="1"/>
  <c r="H6592" i="1"/>
  <c r="H7997" i="1"/>
  <c r="P7466" i="1"/>
  <c r="I4446" i="1"/>
  <c r="F6039" i="1"/>
  <c r="N4036" i="1"/>
  <c r="L2419" i="1"/>
  <c r="F794" i="1"/>
  <c r="I2118" i="1"/>
  <c r="T2254" i="1"/>
  <c r="H5119" i="1"/>
  <c r="K1157" i="1"/>
  <c r="V6271" i="1"/>
  <c r="F734" i="1"/>
  <c r="U6828" i="1"/>
  <c r="K2252" i="1"/>
  <c r="M6974" i="1"/>
  <c r="L2397" i="1"/>
  <c r="K6195" i="1"/>
  <c r="K1585" i="1"/>
  <c r="I2086" i="1"/>
  <c r="K3550" i="1"/>
  <c r="N3483" i="1"/>
  <c r="T5128" i="1"/>
  <c r="K4355" i="1"/>
  <c r="K990" i="1"/>
  <c r="P3635" i="1"/>
  <c r="T6120" i="1"/>
  <c r="P244" i="1"/>
  <c r="P4448" i="1"/>
  <c r="N1826" i="1"/>
  <c r="V507" i="1"/>
  <c r="M660" i="1"/>
  <c r="U210" i="1"/>
  <c r="H4491" i="1"/>
  <c r="K7049" i="1"/>
  <c r="L5550" i="1"/>
  <c r="K6328" i="1"/>
  <c r="K4510" i="1"/>
  <c r="M2006" i="1"/>
  <c r="J2137" i="1"/>
  <c r="P3174" i="1"/>
  <c r="L7290" i="1"/>
  <c r="H2561" i="1"/>
  <c r="L7067" i="1"/>
  <c r="K159" i="1"/>
  <c r="I5907" i="1"/>
  <c r="L141" i="1"/>
  <c r="N1160" i="1"/>
  <c r="T6938" i="1"/>
  <c r="U4517" i="1"/>
  <c r="M2344" i="1"/>
  <c r="P6710" i="1"/>
  <c r="H7019" i="1"/>
  <c r="I4699" i="1"/>
  <c r="V8058" i="1"/>
  <c r="L2663" i="1"/>
  <c r="P1213" i="1"/>
  <c r="V1135" i="1"/>
  <c r="K1884" i="1"/>
  <c r="L5002" i="1"/>
  <c r="U1707" i="1"/>
  <c r="V1266" i="1"/>
  <c r="V4241" i="1"/>
  <c r="M8254" i="1"/>
  <c r="H6651" i="1"/>
  <c r="F6445" i="1"/>
  <c r="U3595" i="1"/>
  <c r="H2830" i="1"/>
  <c r="T6228" i="1"/>
  <c r="U5138" i="1"/>
  <c r="F701" i="1"/>
  <c r="V5501" i="1"/>
  <c r="P3875" i="1"/>
  <c r="K1374" i="1"/>
  <c r="V64" i="1"/>
  <c r="J2400" i="1"/>
  <c r="K2621" i="1"/>
  <c r="H7941" i="1"/>
  <c r="M1653" i="1"/>
  <c r="K6530" i="1"/>
  <c r="U7147" i="1"/>
  <c r="F3283" i="1"/>
  <c r="U1043" i="1"/>
  <c r="P4095" i="1"/>
  <c r="N2598" i="1"/>
  <c r="J502" i="1"/>
  <c r="L7844" i="1"/>
  <c r="M1831" i="1"/>
  <c r="P8254" i="1"/>
  <c r="J6360" i="1"/>
  <c r="N2857" i="1"/>
  <c r="L3598" i="1"/>
  <c r="U3008" i="1"/>
  <c r="M5132" i="1"/>
  <c r="K8164" i="1"/>
  <c r="L1322" i="1"/>
  <c r="H2268" i="1"/>
  <c r="U8185" i="1"/>
  <c r="H4719" i="1"/>
  <c r="U3717" i="1"/>
  <c r="U5851" i="1"/>
  <c r="J3369" i="1"/>
  <c r="V4295" i="1"/>
  <c r="L3442" i="1"/>
  <c r="N8202" i="1"/>
  <c r="P4255" i="1"/>
  <c r="I6783" i="1"/>
  <c r="L3951" i="1"/>
  <c r="I6450" i="1"/>
  <c r="J2776" i="1"/>
  <c r="J2414" i="1"/>
  <c r="T7102" i="1"/>
  <c r="H5603" i="1"/>
  <c r="N6339" i="1"/>
  <c r="I1962" i="1"/>
  <c r="F5797" i="1"/>
  <c r="V5218" i="1"/>
  <c r="V1901" i="1"/>
  <c r="M4548" i="1"/>
  <c r="M57" i="1"/>
  <c r="T5684" i="1"/>
  <c r="T693" i="1"/>
  <c r="J506" i="1"/>
  <c r="V7521" i="1"/>
  <c r="N1644" i="1"/>
  <c r="I3658" i="1"/>
  <c r="U3969" i="1"/>
  <c r="P939" i="1"/>
  <c r="F4038" i="1"/>
  <c r="T1440" i="1"/>
  <c r="K1096" i="1"/>
  <c r="T600" i="1"/>
  <c r="V756" i="1"/>
  <c r="K5532" i="1"/>
  <c r="M1342" i="1"/>
  <c r="J3056" i="1"/>
  <c r="H4397" i="1"/>
  <c r="T2438" i="1"/>
  <c r="I1103" i="1"/>
  <c r="L8002" i="1"/>
  <c r="H1108" i="1"/>
  <c r="K7993" i="1"/>
  <c r="J1032" i="1"/>
  <c r="H521" i="1"/>
  <c r="P2784" i="1"/>
  <c r="J851" i="1"/>
  <c r="L2070" i="1"/>
  <c r="U5186" i="1"/>
  <c r="J2837" i="1"/>
  <c r="H6765" i="1"/>
  <c r="M6689" i="1"/>
  <c r="K482" i="1"/>
  <c r="K1329" i="1"/>
  <c r="H861" i="1"/>
  <c r="U1597" i="1"/>
  <c r="N1445" i="1"/>
  <c r="V2965" i="1"/>
  <c r="T1569" i="1"/>
  <c r="I7100" i="1"/>
  <c r="N4444" i="1"/>
  <c r="F5027" i="1"/>
  <c r="P534" i="1"/>
  <c r="M1795" i="1"/>
  <c r="K1789" i="1"/>
  <c r="V6198" i="1"/>
  <c r="L915" i="1"/>
  <c r="F4212" i="1"/>
  <c r="T4817" i="1"/>
  <c r="I2061" i="1"/>
  <c r="U4674" i="1"/>
  <c r="J595" i="1"/>
  <c r="T6945" i="1"/>
  <c r="H53" i="1"/>
  <c r="V3664" i="1"/>
  <c r="L2946" i="1"/>
  <c r="P2353" i="1"/>
  <c r="V3094" i="1"/>
  <c r="V6657" i="1"/>
  <c r="J4289" i="1"/>
  <c r="I1640" i="1"/>
  <c r="U4106" i="1"/>
  <c r="H360" i="1"/>
  <c r="L245" i="1"/>
  <c r="F3820" i="1"/>
  <c r="P5461" i="1"/>
  <c r="U4833" i="1"/>
  <c r="T6110" i="1"/>
  <c r="T1150" i="1"/>
  <c r="N7200" i="1"/>
  <c r="H3710" i="1"/>
  <c r="I200" i="1"/>
  <c r="T6082" i="1"/>
  <c r="P1395" i="1"/>
  <c r="M6278" i="1"/>
  <c r="N5244" i="1"/>
  <c r="L1805" i="1"/>
  <c r="L8141" i="1"/>
  <c r="J3667" i="1"/>
  <c r="V1823" i="1"/>
  <c r="N550" i="1"/>
  <c r="N6267" i="1"/>
  <c r="L2523" i="1"/>
  <c r="T5099" i="1"/>
  <c r="L5117" i="1"/>
  <c r="I2910" i="1"/>
  <c r="L2704" i="1"/>
  <c r="K8072" i="1"/>
  <c r="P742" i="1"/>
  <c r="K7920" i="1"/>
  <c r="V5473" i="1"/>
  <c r="T1290" i="1"/>
  <c r="U1113" i="1"/>
  <c r="I2388" i="1"/>
  <c r="N3557" i="1"/>
  <c r="T2473" i="1"/>
  <c r="V6529" i="1"/>
  <c r="F4232" i="1"/>
  <c r="M5542" i="1"/>
  <c r="K3132" i="1"/>
  <c r="U2098" i="1"/>
  <c r="V53" i="1"/>
  <c r="L3713" i="1"/>
  <c r="K8088" i="1"/>
  <c r="P5300" i="1"/>
  <c r="J5240" i="1"/>
  <c r="M5960" i="1"/>
  <c r="P3147" i="1"/>
  <c r="V4357" i="1"/>
  <c r="U3255" i="1"/>
  <c r="K6287" i="1"/>
  <c r="M974" i="1"/>
  <c r="N173" i="1"/>
  <c r="U1273" i="1"/>
  <c r="V1406" i="1"/>
  <c r="K6122" i="1"/>
  <c r="I8240" i="1"/>
  <c r="N2515" i="1"/>
  <c r="U7184" i="1"/>
  <c r="P715" i="1"/>
  <c r="L7922" i="1"/>
  <c r="I7919" i="1"/>
  <c r="H8206" i="1"/>
  <c r="I1084" i="1"/>
  <c r="F3246" i="1"/>
  <c r="U5001" i="1"/>
  <c r="L5198" i="1"/>
  <c r="L6311" i="1"/>
  <c r="U6539" i="1"/>
  <c r="J5647" i="1"/>
  <c r="L6702" i="1"/>
  <c r="P5677" i="1"/>
  <c r="M1949" i="1"/>
  <c r="L4634" i="1"/>
  <c r="H7298" i="1"/>
  <c r="T6001" i="1"/>
  <c r="V8052" i="1"/>
  <c r="F5197" i="1"/>
  <c r="P6134" i="1"/>
  <c r="F156" i="1"/>
  <c r="U4885" i="1"/>
  <c r="I6857" i="1"/>
  <c r="V4868" i="1"/>
  <c r="P6938" i="1"/>
  <c r="F6474" i="1"/>
  <c r="M526" i="1"/>
  <c r="L5767" i="1"/>
  <c r="J151" i="1"/>
  <c r="I3675" i="1"/>
  <c r="L1120" i="1"/>
  <c r="T820" i="1"/>
  <c r="N442" i="1"/>
  <c r="K2656" i="1"/>
  <c r="N4273" i="1"/>
  <c r="V2530" i="1"/>
  <c r="T420" i="1"/>
  <c r="U7146" i="1"/>
  <c r="V5034" i="1"/>
  <c r="N3836" i="1"/>
  <c r="I1651" i="1"/>
  <c r="V3675" i="1"/>
  <c r="J4680" i="1"/>
  <c r="U1745" i="1"/>
  <c r="T5560" i="1"/>
  <c r="L5419" i="1"/>
  <c r="V4510" i="1"/>
  <c r="L4907" i="1"/>
  <c r="I5079" i="1"/>
  <c r="N2468" i="1"/>
  <c r="U7009" i="1"/>
  <c r="I1257" i="1"/>
  <c r="T675" i="1"/>
  <c r="F1082" i="1"/>
  <c r="F2324" i="1"/>
  <c r="P2315" i="1"/>
  <c r="L6676" i="1"/>
  <c r="U5207" i="1"/>
  <c r="V5555" i="1"/>
  <c r="M888" i="1"/>
  <c r="T7872" i="1"/>
  <c r="L3286" i="1"/>
  <c r="U5141" i="1"/>
  <c r="L2527" i="1"/>
  <c r="M8284" i="1"/>
  <c r="U1474" i="1"/>
  <c r="L1111" i="1"/>
  <c r="V2090" i="1"/>
  <c r="H8011" i="1"/>
  <c r="U692" i="1"/>
  <c r="F3064" i="1"/>
  <c r="I1635" i="1"/>
  <c r="V5527" i="1"/>
  <c r="J2519" i="1"/>
  <c r="L7528" i="1"/>
  <c r="T3719" i="1"/>
  <c r="H5644" i="1"/>
  <c r="N7202" i="1"/>
  <c r="F523" i="1"/>
  <c r="J270" i="1"/>
  <c r="L250" i="1"/>
  <c r="I5718" i="1"/>
  <c r="I6165" i="1"/>
  <c r="T6746" i="1"/>
  <c r="F3691" i="1"/>
  <c r="M3455" i="1"/>
  <c r="L114" i="1"/>
  <c r="K6448" i="1"/>
  <c r="I8047" i="1"/>
  <c r="F6608" i="1"/>
  <c r="T6549" i="1"/>
  <c r="P2762" i="1"/>
  <c r="N7373" i="1"/>
  <c r="L4022" i="1"/>
  <c r="N533" i="1"/>
  <c r="N7197" i="1"/>
  <c r="P4021" i="1"/>
  <c r="M3234" i="1"/>
  <c r="L7204" i="1"/>
  <c r="M750" i="1"/>
  <c r="K7243" i="1"/>
  <c r="V408" i="1"/>
  <c r="M6526" i="1"/>
  <c r="L1064" i="1"/>
  <c r="H1830" i="1"/>
  <c r="N1987" i="1"/>
  <c r="L6941" i="1"/>
  <c r="V1004" i="1"/>
  <c r="N1001" i="1"/>
  <c r="F6920" i="1"/>
  <c r="H1456" i="1"/>
  <c r="J198" i="1"/>
  <c r="H6144" i="1"/>
  <c r="L158" i="1"/>
  <c r="V1257" i="1"/>
  <c r="N1533" i="1"/>
  <c r="M2965" i="1"/>
  <c r="I5993" i="1"/>
  <c r="U349" i="1"/>
  <c r="U7960" i="1"/>
  <c r="I6824" i="1"/>
  <c r="L1452" i="1"/>
  <c r="L6019" i="1"/>
  <c r="M4692" i="1"/>
  <c r="H8268" i="1"/>
  <c r="H5185" i="1"/>
  <c r="J2526" i="1"/>
  <c r="M4222" i="1"/>
  <c r="F3917" i="1"/>
  <c r="T7278" i="1"/>
  <c r="M90" i="1"/>
  <c r="M247" i="1"/>
  <c r="I2891" i="1"/>
  <c r="T7119" i="1"/>
  <c r="P7606" i="1"/>
  <c r="P2500" i="1"/>
  <c r="J5594" i="1"/>
  <c r="H4120" i="1"/>
  <c r="H5674" i="1"/>
  <c r="T5738" i="1"/>
  <c r="N5942" i="1"/>
  <c r="L7544" i="1"/>
  <c r="J7969" i="1"/>
  <c r="T6816" i="1"/>
  <c r="T3921" i="1"/>
  <c r="J362" i="1"/>
  <c r="U4767" i="1"/>
  <c r="M583" i="1"/>
  <c r="L5141" i="1"/>
  <c r="L4728" i="1"/>
  <c r="I6894" i="1"/>
  <c r="L843" i="1"/>
  <c r="F4197" i="1"/>
  <c r="V4800" i="1"/>
  <c r="P5935" i="1"/>
  <c r="N4853" i="1"/>
  <c r="N5247" i="1"/>
  <c r="I3295" i="1"/>
  <c r="M19" i="1"/>
  <c r="H4277" i="1"/>
  <c r="I3130" i="1"/>
  <c r="H7038" i="1"/>
  <c r="L7332" i="1"/>
  <c r="J4924" i="1"/>
  <c r="M5707" i="1"/>
  <c r="U3882" i="1"/>
  <c r="F6381" i="1"/>
  <c r="J38" i="1"/>
  <c r="P639" i="1"/>
  <c r="M7376" i="1"/>
  <c r="I6879" i="1"/>
  <c r="K6663" i="1"/>
  <c r="N765" i="1"/>
  <c r="F1020" i="1"/>
  <c r="I1182" i="1"/>
  <c r="V6431" i="1"/>
  <c r="J7504" i="1"/>
  <c r="I6936" i="1"/>
  <c r="I1055" i="1"/>
  <c r="H8241" i="1"/>
  <c r="H721" i="1"/>
  <c r="V1339" i="1"/>
  <c r="T4852" i="1"/>
  <c r="N1818" i="1"/>
  <c r="P4000" i="1"/>
  <c r="P6460" i="1"/>
  <c r="F5770" i="1"/>
  <c r="N5715" i="1"/>
  <c r="J5623" i="1"/>
  <c r="H365" i="1"/>
  <c r="V6783" i="1"/>
  <c r="N6309" i="1"/>
  <c r="T7892" i="1"/>
  <c r="V1944" i="1"/>
  <c r="I407" i="1"/>
  <c r="M1147" i="1"/>
  <c r="N103" i="1"/>
  <c r="F7916" i="1"/>
  <c r="F5048" i="1"/>
  <c r="V2187" i="1"/>
  <c r="U189" i="1"/>
  <c r="H7285" i="1"/>
  <c r="I5022" i="1"/>
  <c r="N4500" i="1"/>
  <c r="M2014" i="1"/>
  <c r="P4319" i="1"/>
  <c r="P6872" i="1"/>
  <c r="T810" i="1"/>
  <c r="J1939" i="1"/>
  <c r="L4417" i="1"/>
  <c r="K6394" i="1"/>
  <c r="T4506" i="1"/>
  <c r="K7165" i="1"/>
  <c r="K1639" i="1"/>
  <c r="J2637" i="1"/>
  <c r="L3731" i="1"/>
  <c r="H3356" i="1"/>
  <c r="I5182" i="1"/>
  <c r="M699" i="1"/>
  <c r="N143" i="1"/>
  <c r="P4136" i="1"/>
  <c r="K4757" i="1"/>
  <c r="U7899" i="1"/>
  <c r="H5678" i="1"/>
  <c r="V4119" i="1"/>
  <c r="M5193" i="1"/>
  <c r="T8274" i="1"/>
  <c r="T8112" i="1"/>
  <c r="I1907" i="1"/>
  <c r="V4347" i="1"/>
  <c r="U3572" i="1"/>
  <c r="T6532" i="1"/>
  <c r="K3253" i="1"/>
  <c r="H4822" i="1"/>
  <c r="U3171" i="1"/>
  <c r="U1077" i="1"/>
  <c r="P6606" i="1"/>
  <c r="H865" i="1"/>
  <c r="K5819" i="1"/>
  <c r="V8073" i="1"/>
  <c r="M4432" i="1"/>
  <c r="H7266" i="1"/>
  <c r="J5353" i="1"/>
  <c r="P3573" i="1"/>
  <c r="I4694" i="1"/>
  <c r="L2190" i="1"/>
  <c r="H1546" i="1"/>
  <c r="K5628" i="1"/>
  <c r="H6913" i="1"/>
  <c r="T136" i="1"/>
  <c r="P2534" i="1"/>
  <c r="K1553" i="1"/>
  <c r="M3677" i="1"/>
  <c r="I1128" i="1"/>
  <c r="J6557" i="1"/>
  <c r="L177" i="1"/>
  <c r="L3705" i="1"/>
  <c r="F4849" i="1"/>
  <c r="I5929" i="1"/>
  <c r="N6433" i="1"/>
  <c r="U4361" i="1"/>
  <c r="N6490" i="1"/>
  <c r="K7007" i="1"/>
  <c r="V2974" i="1"/>
  <c r="K8337" i="1"/>
  <c r="H232" i="1"/>
  <c r="F1802" i="1"/>
  <c r="L3354" i="1"/>
  <c r="H2587" i="1"/>
  <c r="U1058" i="1"/>
  <c r="N4603" i="1"/>
  <c r="K7419" i="1"/>
  <c r="P3567" i="1"/>
  <c r="M272" i="1"/>
  <c r="F5223" i="1"/>
  <c r="M1546" i="1"/>
  <c r="V363" i="1"/>
  <c r="V5496" i="1"/>
  <c r="L8185" i="1"/>
  <c r="L3249" i="1"/>
  <c r="U2178" i="1"/>
  <c r="L6609" i="1"/>
  <c r="M2994" i="1"/>
  <c r="L1299" i="1"/>
  <c r="P2824" i="1"/>
  <c r="K7403" i="1"/>
  <c r="T6364" i="1"/>
  <c r="P245" i="1"/>
  <c r="L2865" i="1"/>
  <c r="P1462" i="1"/>
  <c r="N523" i="1"/>
  <c r="H6749" i="1"/>
  <c r="M77" i="1"/>
  <c r="H5234" i="1"/>
  <c r="P8136" i="1"/>
  <c r="U5345" i="1"/>
  <c r="L3876" i="1"/>
  <c r="U1224" i="1"/>
  <c r="V2221" i="1"/>
  <c r="P7511" i="1"/>
  <c r="I124" i="1"/>
  <c r="V6701" i="1"/>
  <c r="N6492" i="1"/>
  <c r="K4326" i="1"/>
  <c r="H780" i="1"/>
  <c r="J2773" i="1"/>
  <c r="U2713" i="1"/>
  <c r="F5502" i="1"/>
  <c r="J8095" i="1"/>
  <c r="T312" i="1"/>
  <c r="M7459" i="1"/>
  <c r="J4780" i="1"/>
  <c r="U3274" i="1"/>
  <c r="J2268" i="1"/>
  <c r="N6732" i="1"/>
  <c r="I4638" i="1"/>
  <c r="U712" i="1"/>
  <c r="V7126" i="1"/>
  <c r="F1203" i="1"/>
  <c r="H731" i="1"/>
  <c r="T2507" i="1"/>
  <c r="N55" i="1"/>
  <c r="L4257" i="1"/>
  <c r="P6027" i="1"/>
  <c r="P2693" i="1"/>
  <c r="J6070" i="1"/>
  <c r="U3470" i="1"/>
  <c r="J643" i="1"/>
  <c r="L2314" i="1"/>
  <c r="L6554" i="1"/>
  <c r="F4697" i="1"/>
  <c r="I7072" i="1"/>
  <c r="K4443" i="1"/>
  <c r="V6929" i="1"/>
  <c r="K2288" i="1"/>
  <c r="H6549" i="1"/>
  <c r="T7410" i="1"/>
  <c r="M1208" i="1"/>
  <c r="H647" i="1"/>
  <c r="H1893" i="1"/>
  <c r="U4787" i="1"/>
  <c r="T7952" i="1"/>
  <c r="M680" i="1"/>
  <c r="U7352" i="1"/>
  <c r="U1132" i="1"/>
  <c r="U6563" i="1"/>
  <c r="N424" i="1"/>
  <c r="U1032" i="1"/>
  <c r="K1485" i="1"/>
  <c r="H708" i="1"/>
  <c r="P194" i="1"/>
  <c r="M1221" i="1"/>
  <c r="V5990" i="1"/>
  <c r="U6419" i="1"/>
  <c r="V186" i="1"/>
  <c r="L708" i="1"/>
  <c r="K1104" i="1"/>
  <c r="U4671" i="1"/>
  <c r="U1069" i="1"/>
  <c r="J1484" i="1"/>
  <c r="V5346" i="1"/>
  <c r="J4094" i="1"/>
  <c r="P3313" i="1"/>
  <c r="F4536" i="1"/>
  <c r="V7344" i="1"/>
  <c r="F2414" i="1"/>
  <c r="P3170" i="1"/>
  <c r="L161" i="1"/>
  <c r="T5042" i="1"/>
  <c r="I6277" i="1"/>
  <c r="U7007" i="1"/>
  <c r="L1009" i="1"/>
  <c r="F7394" i="1"/>
  <c r="U4857" i="1"/>
  <c r="N5968" i="1"/>
  <c r="F758" i="1"/>
  <c r="P3677" i="1"/>
  <c r="H8217" i="1"/>
  <c r="N5464" i="1"/>
  <c r="T5000" i="1"/>
  <c r="L870" i="1"/>
  <c r="T7377" i="1"/>
  <c r="F5241" i="1"/>
  <c r="P4563" i="1"/>
  <c r="T5776" i="1"/>
  <c r="M836" i="1"/>
  <c r="P389" i="1"/>
  <c r="V3974" i="1"/>
  <c r="V23" i="1"/>
  <c r="M203" i="1"/>
  <c r="T89" i="1"/>
  <c r="V1949" i="1"/>
  <c r="J6808" i="1"/>
  <c r="I763" i="1"/>
  <c r="I1347" i="1"/>
  <c r="M7232" i="1"/>
  <c r="M7003" i="1"/>
  <c r="J4476" i="1"/>
  <c r="V2169" i="1"/>
  <c r="K4227" i="1"/>
  <c r="V2331" i="1"/>
  <c r="N2236" i="1"/>
  <c r="K5423" i="1"/>
  <c r="P4130" i="1"/>
  <c r="L4160" i="1"/>
  <c r="F4305" i="1"/>
  <c r="F816" i="1"/>
  <c r="I1874" i="1"/>
  <c r="F735" i="1"/>
  <c r="U7249" i="1"/>
  <c r="P696" i="1"/>
  <c r="J6212" i="1"/>
  <c r="N687" i="1"/>
  <c r="H2439" i="1"/>
  <c r="L2791" i="1"/>
  <c r="N7506" i="1"/>
  <c r="V2998" i="1"/>
  <c r="U8135" i="1"/>
  <c r="I1569" i="1"/>
  <c r="J4576" i="1"/>
  <c r="T5699" i="1"/>
  <c r="N3383" i="1"/>
  <c r="J5858" i="1"/>
  <c r="U2639" i="1"/>
  <c r="V6231" i="1"/>
  <c r="K7961" i="1"/>
  <c r="J5725" i="1"/>
  <c r="N208" i="1"/>
  <c r="U1285" i="1"/>
  <c r="J6859" i="1"/>
  <c r="H2576" i="1"/>
  <c r="L4547" i="1"/>
  <c r="P8133" i="1"/>
  <c r="J5684" i="1"/>
  <c r="J7492" i="1"/>
  <c r="T1526" i="1"/>
  <c r="P5427" i="1"/>
  <c r="H4071" i="1"/>
  <c r="L246" i="1"/>
  <c r="I7815" i="1"/>
  <c r="F5620" i="1"/>
  <c r="F3076" i="1"/>
  <c r="F1552" i="1"/>
  <c r="N4392" i="1"/>
  <c r="M7251" i="1"/>
  <c r="V7075" i="1"/>
  <c r="J8305" i="1"/>
  <c r="N6730" i="1"/>
  <c r="H973" i="1"/>
  <c r="P2292" i="1"/>
  <c r="T745" i="1"/>
  <c r="I7564" i="1"/>
  <c r="T5628" i="1"/>
  <c r="U5260" i="1"/>
  <c r="P2296" i="1"/>
  <c r="H3846" i="1"/>
  <c r="J2752" i="1"/>
  <c r="T5871" i="1"/>
  <c r="J6529" i="1"/>
  <c r="P548" i="1"/>
  <c r="H4022" i="1"/>
  <c r="J2775" i="1"/>
  <c r="V1448" i="1"/>
  <c r="N6671" i="1"/>
  <c r="H6973" i="1"/>
  <c r="H5210" i="1"/>
  <c r="V8295" i="1"/>
  <c r="U4327" i="1"/>
  <c r="M7181" i="1"/>
  <c r="L4141" i="1"/>
  <c r="P6788" i="1"/>
  <c r="I3143" i="1"/>
  <c r="J3510" i="1"/>
  <c r="P3245" i="1"/>
  <c r="N2091" i="1"/>
  <c r="T6911" i="1"/>
  <c r="L473" i="1"/>
  <c r="H7535" i="1"/>
  <c r="L741" i="1"/>
  <c r="H4668" i="1"/>
  <c r="P8157" i="1"/>
  <c r="K5542" i="1"/>
  <c r="H2055" i="1"/>
  <c r="L7507" i="1"/>
  <c r="M2979" i="1"/>
  <c r="I2359" i="1"/>
  <c r="J7421" i="1"/>
  <c r="F5079" i="1"/>
  <c r="T1733" i="1"/>
  <c r="I3312" i="1"/>
  <c r="V3244" i="1"/>
  <c r="J5513" i="1"/>
  <c r="T524" i="1"/>
  <c r="L5425" i="1"/>
  <c r="V1906" i="1"/>
  <c r="H1471" i="1"/>
  <c r="T1328" i="1"/>
  <c r="N1105" i="1"/>
  <c r="F6291" i="1"/>
  <c r="V1306" i="1"/>
  <c r="K4944" i="1"/>
  <c r="F6855" i="1"/>
  <c r="M5113" i="1"/>
  <c r="M4621" i="1"/>
  <c r="L6455" i="1"/>
  <c r="H5193" i="1"/>
  <c r="P6343" i="1"/>
  <c r="U7939" i="1"/>
  <c r="V6861" i="1"/>
  <c r="I3752" i="1"/>
  <c r="I6966" i="1"/>
  <c r="I6793" i="1"/>
  <c r="H3888" i="1"/>
  <c r="N5486" i="1"/>
  <c r="T1656" i="1"/>
  <c r="U6304" i="1"/>
  <c r="P33" i="1"/>
  <c r="I4515" i="1"/>
  <c r="V4058" i="1"/>
  <c r="V1851" i="1"/>
  <c r="J2563" i="1"/>
  <c r="T5554" i="1"/>
  <c r="K7111" i="1"/>
  <c r="H5324" i="1"/>
  <c r="H891" i="1"/>
  <c r="K4042" i="1"/>
  <c r="P22" i="1"/>
  <c r="K6535" i="1"/>
  <c r="J3424" i="1"/>
  <c r="P5539" i="1"/>
  <c r="F2347" i="1"/>
  <c r="U5154" i="1"/>
  <c r="L6652" i="1"/>
  <c r="N6824" i="1"/>
  <c r="J1222" i="1"/>
  <c r="U632" i="1"/>
  <c r="U5050" i="1"/>
  <c r="M3428" i="1"/>
  <c r="U7152" i="1"/>
  <c r="L657" i="1"/>
  <c r="F690" i="1"/>
  <c r="K7856" i="1"/>
  <c r="F1795" i="1"/>
  <c r="M5334" i="1"/>
  <c r="U5510" i="1"/>
  <c r="L1399" i="1"/>
  <c r="V7806" i="1"/>
  <c r="M7095" i="1"/>
  <c r="F4560" i="1"/>
  <c r="L2995" i="1"/>
  <c r="T3126" i="1"/>
  <c r="N957" i="1"/>
  <c r="I6273" i="1"/>
  <c r="M2850" i="1"/>
  <c r="K3012" i="1"/>
  <c r="K4146" i="1"/>
  <c r="I5080" i="1"/>
  <c r="L6333" i="1"/>
  <c r="H6923" i="1"/>
  <c r="K1940" i="1"/>
  <c r="K474" i="1"/>
  <c r="V5604" i="1"/>
  <c r="K3396" i="1"/>
  <c r="K2494" i="1"/>
  <c r="H5830" i="1"/>
  <c r="P4123" i="1"/>
  <c r="F8296" i="1"/>
  <c r="H6648" i="1"/>
  <c r="T3644" i="1"/>
  <c r="U4829" i="1"/>
  <c r="M4601" i="1"/>
  <c r="K2011" i="1"/>
  <c r="K755" i="1"/>
  <c r="V3482" i="1"/>
  <c r="U1103" i="1"/>
  <c r="K5258" i="1"/>
  <c r="V998" i="1"/>
  <c r="U431" i="1"/>
  <c r="T8146" i="1"/>
  <c r="M200" i="1"/>
  <c r="H2994" i="1"/>
  <c r="K6602" i="1"/>
  <c r="F7382" i="1"/>
  <c r="T7100" i="1"/>
  <c r="K1733" i="1"/>
  <c r="T3766" i="1"/>
  <c r="F4213" i="1"/>
  <c r="J1618" i="1"/>
  <c r="N5893" i="1"/>
  <c r="T4800" i="1"/>
  <c r="M5048" i="1"/>
  <c r="J3671" i="1"/>
  <c r="L4143" i="1"/>
  <c r="U6662" i="1"/>
  <c r="F6846" i="1"/>
  <c r="K5433" i="1"/>
  <c r="H6016" i="1"/>
  <c r="H669" i="1"/>
  <c r="M5849" i="1"/>
  <c r="V8061" i="1"/>
  <c r="U7639" i="1"/>
  <c r="P3134" i="1"/>
  <c r="L2256" i="1"/>
  <c r="J8105" i="1"/>
  <c r="M1170" i="1"/>
  <c r="J4446" i="1"/>
  <c r="L1937" i="1"/>
  <c r="J2648" i="1"/>
  <c r="L2459" i="1"/>
  <c r="I7854" i="1"/>
  <c r="L2187" i="1"/>
  <c r="I7223" i="1"/>
  <c r="K4702" i="1"/>
  <c r="P3828" i="1"/>
  <c r="M4648" i="1"/>
  <c r="I7286" i="1"/>
  <c r="N5375" i="1"/>
  <c r="I5919" i="1"/>
  <c r="K4011" i="1"/>
  <c r="M6462" i="1"/>
  <c r="V4866" i="1"/>
  <c r="M3507" i="1"/>
  <c r="I6068" i="1"/>
  <c r="T4344" i="1"/>
  <c r="L4772" i="1"/>
  <c r="H2304" i="1"/>
  <c r="N5154" i="1"/>
  <c r="T4518" i="1"/>
  <c r="U1437" i="1"/>
  <c r="M1178" i="1"/>
  <c r="U5130" i="1"/>
  <c r="J2138" i="1"/>
  <c r="J5148" i="1"/>
  <c r="H6293" i="1"/>
  <c r="U4162" i="1"/>
  <c r="J7089" i="1"/>
  <c r="F6924" i="1"/>
  <c r="U2157" i="1"/>
  <c r="J7428" i="1"/>
  <c r="F8270" i="1"/>
  <c r="I3946" i="1"/>
  <c r="F8019" i="1"/>
  <c r="N3817" i="1"/>
  <c r="H3926" i="1"/>
  <c r="U6276" i="1"/>
  <c r="I5767" i="1"/>
  <c r="K541" i="1"/>
  <c r="F650" i="1"/>
  <c r="K3317" i="1"/>
  <c r="J2981" i="1"/>
  <c r="F4490" i="1"/>
  <c r="U5347" i="1"/>
  <c r="I1066" i="1"/>
  <c r="T7532" i="1"/>
  <c r="K2428" i="1"/>
  <c r="K4392" i="1"/>
  <c r="K4955" i="1"/>
  <c r="J3965" i="1"/>
  <c r="L8348" i="1"/>
  <c r="L6853" i="1"/>
  <c r="V633" i="1"/>
  <c r="H3342" i="1"/>
  <c r="N1584" i="1"/>
  <c r="V7267" i="1"/>
  <c r="V3829" i="1"/>
  <c r="T5024" i="1"/>
  <c r="V5511" i="1"/>
  <c r="J1157" i="1"/>
  <c r="T6603" i="1"/>
  <c r="J3349" i="1"/>
  <c r="K1859" i="1"/>
  <c r="K2951" i="1"/>
  <c r="K6261" i="1"/>
  <c r="K5310" i="1"/>
  <c r="F6079" i="1"/>
  <c r="I6066" i="1"/>
  <c r="F313" i="1"/>
  <c r="T3491" i="1"/>
  <c r="M4902" i="1"/>
  <c r="J6319" i="1"/>
  <c r="V4154" i="1"/>
  <c r="P4310" i="1"/>
  <c r="N7378" i="1"/>
  <c r="L1498" i="1"/>
  <c r="F6354" i="1"/>
  <c r="L5483" i="1"/>
  <c r="F6431" i="1"/>
  <c r="I3526" i="1"/>
  <c r="I1158" i="1"/>
  <c r="F5824" i="1"/>
  <c r="L4286" i="1"/>
  <c r="H1012" i="1"/>
  <c r="U5975" i="1"/>
  <c r="I136" i="1"/>
  <c r="K1815" i="1"/>
  <c r="N6049" i="1"/>
  <c r="I4071" i="1"/>
  <c r="V4823" i="1"/>
  <c r="M5510" i="1"/>
  <c r="V493" i="1"/>
  <c r="M6950" i="1"/>
  <c r="P1835" i="1"/>
  <c r="P5416" i="1"/>
  <c r="T3720" i="1"/>
  <c r="U2205" i="1"/>
  <c r="L6812" i="1"/>
  <c r="L2302" i="1"/>
  <c r="M2585" i="1"/>
  <c r="N1926" i="1"/>
  <c r="L3961" i="1"/>
  <c r="N6139" i="1"/>
  <c r="N6469" i="1"/>
  <c r="H5579" i="1"/>
  <c r="N1759" i="1"/>
  <c r="N5905" i="1"/>
  <c r="P6344" i="1"/>
  <c r="L1528" i="1"/>
  <c r="I4324" i="1"/>
  <c r="L809" i="1"/>
  <c r="K7229" i="1"/>
  <c r="J2204" i="1"/>
  <c r="H5548" i="1"/>
  <c r="K3092" i="1"/>
  <c r="L152" i="1"/>
  <c r="I7067" i="1"/>
  <c r="U629" i="1"/>
  <c r="P6733" i="1"/>
  <c r="H7166" i="1"/>
  <c r="U7368" i="1"/>
  <c r="V5487" i="1"/>
  <c r="P2976" i="1"/>
  <c r="K4175" i="1"/>
  <c r="H4876" i="1"/>
  <c r="U8152" i="1"/>
  <c r="I2379" i="1"/>
  <c r="U2248" i="1"/>
  <c r="K7034" i="1"/>
  <c r="J7838" i="1"/>
  <c r="T5924" i="1"/>
  <c r="J8002" i="1"/>
  <c r="J8108" i="1"/>
  <c r="U2267" i="1"/>
  <c r="N4310" i="1"/>
  <c r="M4121" i="1"/>
  <c r="V4716" i="1"/>
  <c r="J892" i="1"/>
  <c r="H993" i="1"/>
  <c r="I6220" i="1"/>
  <c r="I4176" i="1"/>
  <c r="L5766" i="1"/>
  <c r="U7803" i="1"/>
  <c r="P4608" i="1"/>
  <c r="M5451" i="1"/>
  <c r="N346" i="1"/>
  <c r="T3037" i="1"/>
  <c r="P4187" i="1"/>
  <c r="K4747" i="1"/>
  <c r="J3805" i="1"/>
  <c r="F7332" i="1"/>
  <c r="P585" i="1"/>
  <c r="L2617" i="1"/>
  <c r="M1272" i="1"/>
  <c r="H6775" i="1"/>
  <c r="K7457" i="1"/>
  <c r="J283" i="1"/>
  <c r="V6457" i="1"/>
  <c r="H8265" i="1"/>
  <c r="F807" i="1"/>
  <c r="I5000" i="1"/>
  <c r="P3583" i="1"/>
  <c r="F1852" i="1"/>
  <c r="F7325" i="1"/>
  <c r="L5737" i="1"/>
  <c r="U3658" i="1"/>
  <c r="J4855" i="1"/>
  <c r="H3686" i="1"/>
  <c r="K1901" i="1"/>
  <c r="U3116" i="1"/>
  <c r="I6110" i="1"/>
  <c r="F4777" i="1"/>
  <c r="U1139" i="1"/>
  <c r="T5935" i="1"/>
  <c r="F3361" i="1"/>
  <c r="L2687" i="1"/>
  <c r="T1065" i="1"/>
  <c r="M1592" i="1"/>
  <c r="V2733" i="1"/>
  <c r="K7390" i="1"/>
  <c r="J2044" i="1"/>
  <c r="P1667" i="1"/>
  <c r="F4231" i="1"/>
  <c r="J6687" i="1"/>
  <c r="H4760" i="1"/>
  <c r="U5350" i="1"/>
  <c r="V7872" i="1"/>
  <c r="F6247" i="1"/>
  <c r="J7328" i="1"/>
  <c r="P6071" i="1"/>
  <c r="M7975" i="1"/>
  <c r="K6433" i="1"/>
  <c r="K3780" i="1"/>
  <c r="U4412" i="1"/>
  <c r="J1227" i="1"/>
  <c r="N4400" i="1"/>
  <c r="P5564" i="1"/>
  <c r="U1561" i="1"/>
  <c r="L3407" i="1"/>
  <c r="V506" i="1"/>
  <c r="I1994" i="1"/>
  <c r="N5188" i="1"/>
  <c r="M639" i="1"/>
  <c r="F927" i="1"/>
  <c r="M1219" i="1"/>
  <c r="M6179" i="1"/>
  <c r="U2992" i="1"/>
  <c r="K1959" i="1"/>
  <c r="I7276" i="1"/>
  <c r="M3045" i="1"/>
  <c r="N7286" i="1"/>
  <c r="F6471" i="1"/>
  <c r="L748" i="1"/>
  <c r="J7377" i="1"/>
  <c r="H1460" i="1"/>
  <c r="N4416" i="1"/>
  <c r="K2668" i="1"/>
  <c r="J2316" i="1"/>
  <c r="L2200" i="1"/>
  <c r="K7984" i="1"/>
  <c r="M1879" i="1"/>
  <c r="T1660" i="1"/>
  <c r="L7903" i="1"/>
  <c r="U544" i="1"/>
  <c r="T7367" i="1"/>
  <c r="L5096" i="1"/>
  <c r="F7607" i="1"/>
  <c r="U3044" i="1"/>
  <c r="V1591" i="1"/>
  <c r="U4445" i="1"/>
  <c r="N6518" i="1"/>
  <c r="T6064" i="1"/>
  <c r="P1626" i="1"/>
  <c r="H479" i="1"/>
  <c r="F5719" i="1"/>
  <c r="L6038" i="1"/>
  <c r="L6980" i="1"/>
  <c r="I2951" i="1"/>
  <c r="J4056" i="1"/>
  <c r="T3439" i="1"/>
  <c r="L3742" i="1"/>
  <c r="N3976" i="1"/>
  <c r="I4646" i="1"/>
  <c r="H3672" i="1"/>
  <c r="K2137" i="1"/>
  <c r="L2321" i="1"/>
  <c r="J3749" i="1"/>
  <c r="T8151" i="1"/>
  <c r="K3508" i="1"/>
  <c r="H5362" i="1"/>
  <c r="M8297" i="1"/>
  <c r="V7510" i="1"/>
  <c r="V2938" i="1"/>
  <c r="I6412" i="1"/>
  <c r="J5290" i="1"/>
  <c r="J4601" i="1"/>
  <c r="L2895" i="1"/>
  <c r="N718" i="1"/>
  <c r="L2355" i="1"/>
  <c r="N2258" i="1"/>
  <c r="N4880" i="1"/>
  <c r="K7825" i="1"/>
  <c r="U5223" i="1"/>
  <c r="V179" i="1"/>
  <c r="L5779" i="1"/>
  <c r="I2407" i="1"/>
  <c r="J7133" i="1"/>
  <c r="L8016" i="1"/>
  <c r="M7868" i="1"/>
  <c r="V4942" i="1"/>
  <c r="K3965" i="1"/>
  <c r="T4173" i="1"/>
  <c r="L4519" i="1"/>
  <c r="L2140" i="1"/>
  <c r="I4272" i="1"/>
  <c r="L7987" i="1"/>
  <c r="I4611" i="1"/>
  <c r="U4268" i="1"/>
  <c r="L5043" i="1"/>
  <c r="L5815" i="1"/>
  <c r="I6108" i="1"/>
  <c r="P5421" i="1"/>
  <c r="K6474" i="1"/>
  <c r="P7036" i="1"/>
  <c r="U376" i="1"/>
  <c r="T6183" i="1"/>
  <c r="V1571" i="1"/>
  <c r="V4057" i="1"/>
  <c r="U4207" i="1"/>
  <c r="F831" i="1"/>
  <c r="N8295" i="1"/>
  <c r="H4663" i="1"/>
  <c r="U3278" i="1"/>
  <c r="J1869" i="1"/>
  <c r="J4692" i="1"/>
  <c r="U4177" i="1"/>
  <c r="P7969" i="1"/>
  <c r="P6413" i="1"/>
  <c r="K6720" i="1"/>
  <c r="K70" i="1"/>
  <c r="U2299" i="1"/>
  <c r="T2751" i="1"/>
  <c r="M2274" i="1"/>
  <c r="P6255" i="1"/>
  <c r="V8232" i="1"/>
  <c r="V2910" i="1"/>
  <c r="P4009" i="1"/>
  <c r="T7244" i="1"/>
  <c r="I7328" i="1"/>
  <c r="M3320" i="1"/>
  <c r="P2741" i="1"/>
  <c r="M1678" i="1"/>
  <c r="F5597" i="1"/>
  <c r="N1687" i="1"/>
  <c r="K640" i="1"/>
  <c r="I7441" i="1"/>
  <c r="V1899" i="1"/>
  <c r="V6790" i="1"/>
  <c r="H1001" i="1"/>
  <c r="J982" i="1"/>
  <c r="H3413" i="1"/>
  <c r="U159" i="1"/>
  <c r="U1191" i="1"/>
  <c r="J4223" i="1"/>
  <c r="L6762" i="1"/>
  <c r="P840" i="1"/>
  <c r="I7883" i="1"/>
  <c r="J4682" i="1"/>
  <c r="K857" i="1"/>
  <c r="V1900" i="1"/>
  <c r="H4694" i="1"/>
  <c r="M294" i="1"/>
  <c r="F5658" i="1"/>
  <c r="I3789" i="1"/>
  <c r="J4140" i="1"/>
  <c r="F8150" i="1"/>
  <c r="I515" i="1"/>
  <c r="I5727" i="1"/>
  <c r="P736" i="1"/>
  <c r="V2723" i="1"/>
  <c r="L6792" i="1"/>
  <c r="M7971" i="1"/>
  <c r="N5344" i="1"/>
  <c r="N3201" i="1"/>
  <c r="T1947" i="1"/>
  <c r="V1062" i="1"/>
  <c r="U1063" i="1"/>
  <c r="M7157" i="1"/>
  <c r="M655" i="1"/>
  <c r="M177" i="1"/>
  <c r="V293" i="1"/>
  <c r="L2083" i="1"/>
  <c r="V4196" i="1"/>
  <c r="H3685" i="1"/>
  <c r="H8274" i="1"/>
  <c r="H7858" i="1"/>
  <c r="K1590" i="1"/>
  <c r="U806" i="1"/>
  <c r="T4962" i="1"/>
  <c r="N5675" i="1"/>
  <c r="M8344" i="1"/>
  <c r="M2610" i="1"/>
  <c r="T3003" i="1"/>
  <c r="F7191" i="1"/>
  <c r="L7430" i="1"/>
  <c r="I3757" i="1"/>
  <c r="M1205" i="1"/>
  <c r="P7121" i="1"/>
  <c r="H5067" i="1"/>
  <c r="P3555" i="1"/>
  <c r="N6408" i="1"/>
  <c r="P6403" i="1"/>
  <c r="K1011" i="1"/>
  <c r="J5983" i="1"/>
  <c r="V3143" i="1"/>
  <c r="V6071" i="1"/>
  <c r="N3206" i="1"/>
  <c r="P6793" i="1"/>
  <c r="F8184" i="1"/>
  <c r="M6641" i="1"/>
  <c r="U4407" i="1"/>
  <c r="L4919" i="1"/>
  <c r="L236" i="1"/>
  <c r="T2289" i="1"/>
  <c r="P718" i="1"/>
  <c r="N3592" i="1"/>
  <c r="H5616" i="1"/>
  <c r="V8243" i="1"/>
  <c r="L3425" i="1"/>
  <c r="H1218" i="1"/>
  <c r="N1318" i="1"/>
  <c r="N7535" i="1"/>
  <c r="N7964" i="1"/>
  <c r="K4771" i="1"/>
  <c r="T6101" i="1"/>
  <c r="U2883" i="1"/>
  <c r="J5951" i="1"/>
  <c r="H230" i="1"/>
  <c r="P3988" i="1"/>
  <c r="L1746" i="1"/>
  <c r="K5695" i="1"/>
  <c r="M2053" i="1"/>
  <c r="U4580" i="1"/>
  <c r="P819" i="1"/>
  <c r="T5288" i="1"/>
  <c r="U1262" i="1"/>
  <c r="V139" i="1"/>
  <c r="M1337" i="1"/>
  <c r="I7887" i="1"/>
  <c r="F1550" i="1"/>
  <c r="P5911" i="1"/>
  <c r="L6715" i="1"/>
  <c r="U3485" i="1"/>
  <c r="J2687" i="1"/>
  <c r="F1460" i="1"/>
  <c r="P5784" i="1"/>
  <c r="V6033" i="1"/>
  <c r="U7213" i="1"/>
  <c r="T8314" i="1"/>
  <c r="F1157" i="1"/>
  <c r="V6565" i="1"/>
  <c r="T7118" i="1"/>
  <c r="F765" i="1"/>
  <c r="U281" i="1"/>
  <c r="P2652" i="1"/>
  <c r="K1923" i="1"/>
  <c r="L4157" i="1"/>
  <c r="H4965" i="1"/>
  <c r="I662" i="1"/>
  <c r="M3836" i="1"/>
  <c r="U2472" i="1"/>
  <c r="F5296" i="1"/>
  <c r="I178" i="1"/>
  <c r="K3547" i="1"/>
  <c r="I2607" i="1"/>
  <c r="P8035" i="1"/>
  <c r="M3914" i="1"/>
  <c r="L4303" i="1"/>
  <c r="L7103" i="1"/>
  <c r="V4864" i="1"/>
  <c r="H5706" i="1"/>
  <c r="V8046" i="1"/>
  <c r="V2327" i="1"/>
  <c r="K4024" i="1"/>
  <c r="N6798" i="1"/>
  <c r="U1523" i="1"/>
  <c r="M3067" i="1"/>
  <c r="L2858" i="1"/>
  <c r="T581" i="1"/>
  <c r="F3122" i="1"/>
  <c r="F4061" i="1"/>
  <c r="L2115" i="1"/>
  <c r="T5540" i="1"/>
  <c r="F3811" i="1"/>
  <c r="L3683" i="1"/>
  <c r="P903" i="1"/>
  <c r="N7375" i="1"/>
  <c r="L986" i="1"/>
  <c r="T6419" i="1"/>
  <c r="N7502" i="1"/>
  <c r="N4685" i="1"/>
  <c r="U4825" i="1"/>
  <c r="N5532" i="1"/>
  <c r="N8218" i="1"/>
  <c r="T1924" i="1"/>
  <c r="N525" i="1"/>
  <c r="N4305" i="1"/>
  <c r="F783" i="1"/>
  <c r="U2533" i="1"/>
  <c r="U7016" i="1"/>
  <c r="P7088" i="1"/>
  <c r="M7039" i="1"/>
  <c r="M880" i="1"/>
  <c r="N7122" i="1"/>
  <c r="I8334" i="1"/>
  <c r="M8100" i="1"/>
  <c r="J7320" i="1"/>
  <c r="J2315" i="1"/>
  <c r="T5969" i="1"/>
  <c r="F648" i="1"/>
  <c r="I4375" i="1"/>
  <c r="P4619" i="1"/>
  <c r="L19" i="1"/>
  <c r="L2073" i="1"/>
  <c r="T2084" i="1"/>
  <c r="U6354" i="1"/>
  <c r="V723" i="1"/>
  <c r="N3885" i="1"/>
  <c r="J3175" i="1"/>
  <c r="H7607" i="1"/>
  <c r="N3596" i="1"/>
  <c r="V6686" i="1"/>
  <c r="L2250" i="1"/>
  <c r="H5467" i="1"/>
  <c r="F5678" i="1"/>
  <c r="J95" i="1"/>
  <c r="T1535" i="1"/>
  <c r="P3916" i="1"/>
  <c r="T42" i="1"/>
  <c r="K4751" i="1"/>
  <c r="V3007" i="1"/>
  <c r="F915" i="1"/>
  <c r="J7550" i="1"/>
  <c r="T6983" i="1"/>
  <c r="U5658" i="1"/>
  <c r="J6135" i="1"/>
  <c r="L6129" i="1"/>
  <c r="L7906" i="1"/>
  <c r="L3480" i="1"/>
  <c r="F5633" i="1"/>
  <c r="I6293" i="1"/>
  <c r="K7522" i="1"/>
  <c r="T2382" i="1"/>
  <c r="F4675" i="1"/>
  <c r="F393" i="1"/>
  <c r="V8272" i="1"/>
  <c r="T2323" i="1"/>
  <c r="H2172" i="1"/>
  <c r="F6906" i="1"/>
  <c r="L745" i="1"/>
  <c r="I5597" i="1"/>
  <c r="I3846" i="1"/>
  <c r="U6837" i="1"/>
  <c r="U5858" i="1"/>
  <c r="U4153" i="1"/>
  <c r="J2524" i="1"/>
  <c r="H1647" i="1"/>
  <c r="P1567" i="1"/>
  <c r="F7864" i="1"/>
  <c r="U168" i="1"/>
  <c r="N6320" i="1"/>
  <c r="F5654" i="1"/>
  <c r="I7931" i="1"/>
  <c r="T4327" i="1"/>
  <c r="L1893" i="1"/>
  <c r="T5944" i="1"/>
  <c r="M7069" i="1"/>
  <c r="U4092" i="1"/>
  <c r="J55" i="1"/>
  <c r="P1791" i="1"/>
  <c r="N3814" i="1"/>
  <c r="T6876" i="1"/>
  <c r="I1633" i="1"/>
  <c r="M3080" i="1"/>
  <c r="M22" i="1"/>
  <c r="K4393" i="1"/>
  <c r="L4484" i="1"/>
  <c r="U542" i="1"/>
  <c r="J2871" i="1"/>
  <c r="I947" i="1"/>
  <c r="I2541" i="1"/>
  <c r="I4204" i="1"/>
  <c r="U5670" i="1"/>
  <c r="H8312" i="1"/>
  <c r="I6452" i="1"/>
  <c r="P7563" i="1"/>
  <c r="L4553" i="1"/>
  <c r="F3166" i="1"/>
  <c r="J5772" i="1"/>
  <c r="U6939" i="1"/>
  <c r="M7239" i="1"/>
  <c r="U651" i="1"/>
  <c r="I5653" i="1"/>
  <c r="U4716" i="1"/>
  <c r="T1926" i="1"/>
  <c r="N2428" i="1"/>
  <c r="M1992" i="1"/>
  <c r="T5807" i="1"/>
  <c r="V4146" i="1"/>
  <c r="I6406" i="1"/>
  <c r="V4618" i="1"/>
  <c r="U462" i="1"/>
  <c r="U425" i="1"/>
  <c r="N6965" i="1"/>
  <c r="P21" i="1"/>
  <c r="N2966" i="1"/>
  <c r="H8176" i="1"/>
  <c r="F1834" i="1"/>
  <c r="L7808" i="1"/>
  <c r="H1710" i="1"/>
  <c r="P5409" i="1"/>
  <c r="M6382" i="1"/>
  <c r="J944" i="1"/>
  <c r="H8323" i="1"/>
  <c r="U7284" i="1"/>
  <c r="U7949" i="1"/>
  <c r="N4028" i="1"/>
  <c r="H1392" i="1"/>
  <c r="J2464" i="1"/>
  <c r="N4805" i="1"/>
  <c r="F1361" i="1"/>
  <c r="F1933" i="1"/>
  <c r="V6608" i="1"/>
  <c r="P7269" i="1"/>
  <c r="H1318" i="1"/>
  <c r="L6559" i="1"/>
  <c r="L2464" i="1"/>
  <c r="H1442" i="1"/>
  <c r="F8233" i="1"/>
  <c r="P2845" i="1"/>
  <c r="I2840" i="1"/>
  <c r="L2087" i="1"/>
  <c r="T5972" i="1"/>
  <c r="K7406" i="1"/>
  <c r="K4318" i="1"/>
  <c r="H6498" i="1"/>
  <c r="U1239" i="1"/>
  <c r="U6803" i="1"/>
  <c r="U6505" i="1"/>
  <c r="I738" i="1"/>
  <c r="M5407" i="1"/>
  <c r="P5856" i="1"/>
  <c r="N4811" i="1"/>
  <c r="K5105" i="1"/>
  <c r="L6027" i="1"/>
  <c r="M2649" i="1"/>
  <c r="V2389" i="1"/>
  <c r="M4391" i="1"/>
  <c r="L3194" i="1"/>
  <c r="F5708" i="1"/>
  <c r="L4441" i="1"/>
  <c r="K7240" i="1"/>
  <c r="H2279" i="1"/>
  <c r="H4535" i="1"/>
  <c r="J6720" i="1"/>
  <c r="F5332" i="1"/>
  <c r="N916" i="1"/>
  <c r="U2031" i="1"/>
  <c r="I2820" i="1"/>
  <c r="T4367" i="1"/>
  <c r="H1268" i="1"/>
  <c r="L20" i="1"/>
  <c r="T2237" i="1"/>
  <c r="V7353" i="1"/>
  <c r="V2412" i="1"/>
  <c r="P6074" i="1"/>
  <c r="T838" i="1"/>
  <c r="I6311" i="1"/>
  <c r="J8163" i="1"/>
  <c r="N3284" i="1"/>
  <c r="L1021" i="1"/>
  <c r="F6864" i="1"/>
  <c r="P4205" i="1"/>
  <c r="I4890" i="1"/>
  <c r="F5365" i="1"/>
  <c r="K8045" i="1"/>
  <c r="U1501" i="1"/>
  <c r="I218" i="1"/>
  <c r="K3566" i="1"/>
  <c r="T1175" i="1"/>
  <c r="M6959" i="1"/>
  <c r="F2264" i="1"/>
  <c r="I8015" i="1"/>
  <c r="N6501" i="1"/>
  <c r="K1599" i="1"/>
  <c r="N1477" i="1"/>
  <c r="I1753" i="1"/>
  <c r="J4821" i="1"/>
  <c r="H5853" i="1"/>
  <c r="J5923" i="1"/>
  <c r="N2110" i="1"/>
  <c r="N1188" i="1"/>
  <c r="J3656" i="1"/>
  <c r="M470" i="1"/>
  <c r="H517" i="1"/>
  <c r="M1429" i="1"/>
  <c r="H5825" i="1"/>
  <c r="H4354" i="1"/>
  <c r="K213" i="1"/>
  <c r="P7980" i="1"/>
  <c r="I5311" i="1"/>
  <c r="L7144" i="1"/>
  <c r="F3010" i="1"/>
  <c r="U7094" i="1"/>
  <c r="U3678" i="1"/>
  <c r="I581" i="1"/>
  <c r="T754" i="1"/>
  <c r="U1371" i="1"/>
  <c r="H3198" i="1"/>
  <c r="K4165" i="1"/>
  <c r="U7299" i="1"/>
  <c r="J1040" i="1"/>
  <c r="L6394" i="1"/>
  <c r="J4168" i="1"/>
  <c r="I2756" i="1"/>
  <c r="L5229" i="1"/>
  <c r="F5749" i="1"/>
  <c r="J4028" i="1"/>
  <c r="I1853" i="1"/>
  <c r="F8293" i="1"/>
  <c r="K3947" i="1"/>
  <c r="T238" i="1"/>
  <c r="L6785" i="1"/>
  <c r="K3527" i="1"/>
  <c r="U2635" i="1"/>
  <c r="I5212" i="1"/>
  <c r="K644" i="1"/>
  <c r="H7906" i="1"/>
  <c r="H27" i="1"/>
  <c r="T6070" i="1"/>
  <c r="V2808" i="1"/>
  <c r="N5587" i="1"/>
  <c r="M3927" i="1"/>
  <c r="K2865" i="1"/>
  <c r="K1720" i="1"/>
  <c r="H5456" i="1"/>
  <c r="F900" i="1"/>
  <c r="J7825" i="1"/>
  <c r="F1641" i="1"/>
  <c r="T6313" i="1"/>
  <c r="J4268" i="1"/>
  <c r="P2837" i="1"/>
  <c r="M6191" i="1"/>
  <c r="K1899" i="1"/>
  <c r="H256" i="1"/>
  <c r="V6692" i="1"/>
  <c r="N7576" i="1"/>
  <c r="P4824" i="1"/>
  <c r="H261" i="1"/>
  <c r="T4006" i="1"/>
  <c r="J5397" i="1"/>
  <c r="J4538" i="1"/>
  <c r="P5436" i="1"/>
  <c r="J8065" i="1"/>
  <c r="P1500" i="1"/>
  <c r="I1607" i="1"/>
  <c r="U7250" i="1"/>
  <c r="V4804" i="1"/>
  <c r="F4158" i="1"/>
  <c r="H6802" i="1"/>
  <c r="P6482" i="1"/>
  <c r="H3137" i="1"/>
  <c r="F4419" i="1"/>
  <c r="L888" i="1"/>
  <c r="M1680" i="1"/>
  <c r="M5261" i="1"/>
  <c r="P6565" i="1"/>
  <c r="M452" i="1"/>
  <c r="N3677" i="1"/>
  <c r="J1698" i="1"/>
  <c r="J5253" i="1"/>
  <c r="L5450" i="1"/>
  <c r="H5950" i="1"/>
  <c r="L125" i="1"/>
  <c r="L6514" i="1"/>
  <c r="H1548" i="1"/>
  <c r="H1878" i="1"/>
  <c r="T8169" i="1"/>
  <c r="K1132" i="1"/>
  <c r="J1677" i="1"/>
  <c r="P442" i="1"/>
  <c r="J6614" i="1"/>
  <c r="T5416" i="1"/>
  <c r="L2252" i="1"/>
  <c r="H187" i="1"/>
  <c r="U4569" i="1"/>
  <c r="V6534" i="1"/>
  <c r="U7393" i="1"/>
  <c r="K3427" i="1"/>
  <c r="P8301" i="1"/>
  <c r="K6056" i="1"/>
  <c r="T1966" i="1"/>
  <c r="P7040" i="1"/>
  <c r="I404" i="1"/>
  <c r="P7420" i="1"/>
  <c r="L867" i="1"/>
  <c r="T223" i="1"/>
  <c r="M4720" i="1"/>
  <c r="L2380" i="1"/>
  <c r="L6887" i="1"/>
  <c r="I268" i="1"/>
  <c r="H1309" i="1"/>
  <c r="H1562" i="1"/>
  <c r="P6567" i="1"/>
  <c r="M4249" i="1"/>
  <c r="L4114" i="1"/>
  <c r="I2222" i="1"/>
  <c r="J5510" i="1"/>
  <c r="L1129" i="1"/>
  <c r="U5274" i="1"/>
  <c r="U5597" i="1"/>
  <c r="V4770" i="1"/>
  <c r="V1426" i="1"/>
  <c r="P3594" i="1"/>
  <c r="I4513" i="1"/>
  <c r="V3599" i="1"/>
  <c r="F7608" i="1"/>
  <c r="F494" i="1"/>
  <c r="M5476" i="1"/>
  <c r="K7553" i="1"/>
  <c r="I6750" i="1"/>
  <c r="P5804" i="1"/>
  <c r="P5248" i="1"/>
  <c r="F3762" i="1"/>
  <c r="K6170" i="1"/>
  <c r="P5489" i="1"/>
  <c r="U3359" i="1"/>
  <c r="H3178" i="1"/>
  <c r="J340" i="1"/>
  <c r="T2818" i="1"/>
  <c r="I1391" i="1"/>
  <c r="U7507" i="1"/>
  <c r="P2829" i="1"/>
  <c r="T1012" i="1"/>
  <c r="N7178" i="1"/>
  <c r="F7567" i="1"/>
  <c r="M4519" i="1"/>
  <c r="F1731" i="1"/>
  <c r="H5460" i="1"/>
  <c r="T1454" i="1"/>
  <c r="N2386" i="1"/>
  <c r="J1865" i="1"/>
  <c r="L321" i="1"/>
  <c r="N4114" i="1"/>
  <c r="L705" i="1"/>
  <c r="V3385" i="1"/>
  <c r="T392" i="1"/>
  <c r="T4226" i="1"/>
  <c r="H4612" i="1"/>
  <c r="T4379" i="1"/>
  <c r="L6865" i="1"/>
  <c r="P3684" i="1"/>
  <c r="L5104" i="1"/>
  <c r="T883" i="1"/>
  <c r="I3240" i="1"/>
  <c r="I7001" i="1"/>
  <c r="K5361" i="1"/>
  <c r="N8304" i="1"/>
  <c r="P638" i="1"/>
  <c r="I2154" i="1"/>
  <c r="T1155" i="1"/>
  <c r="M3001" i="1"/>
  <c r="F1926" i="1"/>
  <c r="H950" i="1"/>
  <c r="M1844" i="1"/>
  <c r="T5258" i="1"/>
  <c r="I1059" i="1"/>
  <c r="J868" i="1"/>
  <c r="L5567" i="1"/>
  <c r="V2418" i="1"/>
  <c r="F4012" i="1"/>
  <c r="I8336" i="1"/>
  <c r="F3921" i="1"/>
  <c r="J6343" i="1"/>
  <c r="H7194" i="1"/>
  <c r="U5317" i="1"/>
  <c r="N151" i="1"/>
  <c r="J3243" i="1"/>
  <c r="U3338" i="1"/>
  <c r="T1664" i="1"/>
  <c r="K8133" i="1"/>
  <c r="P2031" i="1"/>
  <c r="K3450" i="1"/>
  <c r="N1619" i="1"/>
  <c r="V3610" i="1"/>
  <c r="J4290" i="1"/>
  <c r="F188" i="1"/>
  <c r="H2978" i="1"/>
  <c r="L6901" i="1"/>
  <c r="V3916" i="1"/>
  <c r="P2404" i="1"/>
  <c r="N1624" i="1"/>
  <c r="V5267" i="1"/>
  <c r="K3308" i="1"/>
  <c r="I152" i="1"/>
  <c r="N5276" i="1"/>
  <c r="U2159" i="1"/>
  <c r="P2389" i="1"/>
  <c r="L1169" i="1"/>
  <c r="U7420" i="1"/>
  <c r="V6266" i="1"/>
  <c r="K1013" i="1"/>
  <c r="J79" i="1"/>
  <c r="N2634" i="1"/>
  <c r="F4867" i="1"/>
  <c r="L1192" i="1"/>
  <c r="T7062" i="1"/>
  <c r="T2911" i="1"/>
  <c r="T2483" i="1"/>
  <c r="I8231" i="1"/>
  <c r="J1071" i="1"/>
  <c r="L6880" i="1"/>
  <c r="P6427" i="1"/>
  <c r="F838" i="1"/>
  <c r="K982" i="1"/>
  <c r="L5267" i="1"/>
  <c r="L5317" i="1"/>
  <c r="M7081" i="1"/>
  <c r="T8020" i="1"/>
  <c r="F4854" i="1"/>
  <c r="L3171" i="1"/>
  <c r="I2313" i="1"/>
  <c r="T4027" i="1"/>
  <c r="L7608" i="1"/>
  <c r="P4195" i="1"/>
  <c r="V1468" i="1"/>
  <c r="H608" i="1"/>
  <c r="V5382" i="1"/>
  <c r="U4342" i="1"/>
  <c r="L2328" i="1"/>
  <c r="J4717" i="1"/>
  <c r="T7227" i="1"/>
  <c r="U2285" i="1"/>
  <c r="L1717" i="1"/>
  <c r="K7033" i="1"/>
  <c r="P6714" i="1"/>
  <c r="N4408" i="1"/>
  <c r="M2387" i="1"/>
  <c r="T2848" i="1"/>
  <c r="H4265" i="1"/>
  <c r="M7244" i="1"/>
  <c r="I7906" i="1"/>
  <c r="N2434" i="1"/>
  <c r="P1116" i="1"/>
  <c r="I6382" i="1"/>
  <c r="N4077" i="1"/>
  <c r="H2255" i="1"/>
  <c r="N6884" i="1"/>
  <c r="P2295" i="1"/>
  <c r="F2595" i="1"/>
  <c r="J6783" i="1"/>
  <c r="N3796" i="1"/>
  <c r="P8282" i="1"/>
  <c r="K7820" i="1"/>
  <c r="H1610" i="1"/>
  <c r="V7194" i="1"/>
  <c r="P8201" i="1"/>
  <c r="F137" i="1"/>
  <c r="L7013" i="1"/>
  <c r="U1274" i="1"/>
  <c r="J6947" i="1"/>
  <c r="V1494" i="1"/>
  <c r="T3118" i="1"/>
  <c r="N2093" i="1"/>
  <c r="L6248" i="1"/>
  <c r="U1267" i="1"/>
  <c r="U2162" i="1"/>
  <c r="K692" i="1"/>
  <c r="M3688" i="1"/>
  <c r="N7228" i="1"/>
  <c r="F4687" i="1"/>
  <c r="N301" i="1"/>
  <c r="N3529" i="1"/>
  <c r="L5163" i="1"/>
  <c r="H2549" i="1"/>
  <c r="V5749" i="1"/>
  <c r="K6346" i="1"/>
  <c r="J2635" i="1"/>
  <c r="M4501" i="1"/>
  <c r="V4517" i="1"/>
  <c r="L7037" i="1"/>
  <c r="I6232" i="1"/>
  <c r="N4357" i="1"/>
  <c r="V3920" i="1"/>
  <c r="H750" i="1"/>
  <c r="T1552" i="1"/>
  <c r="T4452" i="1"/>
  <c r="N3302" i="1"/>
  <c r="T3608" i="1"/>
  <c r="V2633" i="1"/>
  <c r="U6792" i="1"/>
  <c r="F5519" i="1"/>
  <c r="N1461" i="1"/>
  <c r="K2156" i="1"/>
  <c r="P4211" i="1"/>
  <c r="M7973" i="1"/>
  <c r="L6891" i="1"/>
  <c r="V2289" i="1"/>
  <c r="V4102" i="1"/>
  <c r="J5372" i="1"/>
  <c r="M3130" i="1"/>
  <c r="M349" i="1"/>
  <c r="P6641" i="1"/>
  <c r="H432" i="1"/>
  <c r="V3814" i="1"/>
  <c r="V3226" i="1"/>
  <c r="M1659" i="1"/>
  <c r="F8079" i="1"/>
  <c r="P6576" i="1"/>
  <c r="J7115" i="1"/>
  <c r="F234" i="1"/>
  <c r="V4555" i="1"/>
  <c r="P2920" i="1"/>
  <c r="F2630" i="1"/>
  <c r="J4841" i="1"/>
  <c r="I3067" i="1"/>
  <c r="M2588" i="1"/>
  <c r="U7049" i="1"/>
  <c r="T2145" i="1"/>
  <c r="I4689" i="1"/>
  <c r="T4627" i="1"/>
  <c r="K5582" i="1"/>
  <c r="H6875" i="1"/>
  <c r="U7859" i="1"/>
  <c r="J2951" i="1"/>
  <c r="L6747" i="1"/>
  <c r="T1331" i="1"/>
  <c r="L8163" i="1"/>
  <c r="F4327" i="1"/>
  <c r="I8009" i="1"/>
  <c r="T6618" i="1"/>
  <c r="T2077" i="1"/>
  <c r="I1860" i="1"/>
  <c r="M6372" i="1"/>
  <c r="L7047" i="1"/>
  <c r="J4185" i="1"/>
  <c r="M8089" i="1"/>
  <c r="L1105" i="1"/>
  <c r="P382" i="1"/>
  <c r="M5575" i="1"/>
  <c r="P5846" i="1"/>
  <c r="F1050" i="1"/>
  <c r="N2457" i="1"/>
  <c r="P2151" i="1"/>
  <c r="K5669" i="1"/>
  <c r="F2157" i="1"/>
  <c r="T7052" i="1"/>
  <c r="F3530" i="1"/>
  <c r="M5552" i="1"/>
  <c r="M6250" i="1"/>
  <c r="U7489" i="1"/>
  <c r="H665" i="1"/>
  <c r="N1469" i="1"/>
  <c r="U4239" i="1"/>
  <c r="M5337" i="1"/>
  <c r="T872" i="1"/>
  <c r="M6671" i="1"/>
  <c r="V2827" i="1"/>
  <c r="I2110" i="1"/>
  <c r="U2331" i="1"/>
  <c r="U2341" i="1"/>
  <c r="I2697" i="1"/>
  <c r="J3864" i="1"/>
  <c r="J1302" i="1"/>
  <c r="J3324" i="1"/>
  <c r="M5050" i="1"/>
  <c r="F3370" i="1"/>
  <c r="T379" i="1"/>
  <c r="L5310" i="1"/>
  <c r="I5614" i="1"/>
  <c r="V5635" i="1"/>
  <c r="H870" i="1"/>
  <c r="F1069" i="1"/>
  <c r="P2118" i="1"/>
  <c r="P8159" i="1"/>
  <c r="L2022" i="1"/>
  <c r="U4534" i="1"/>
  <c r="V5244" i="1"/>
  <c r="I2021" i="1"/>
  <c r="H6992" i="1"/>
  <c r="N5259" i="1"/>
  <c r="T2155" i="1"/>
  <c r="H1326" i="1"/>
  <c r="I276" i="1"/>
  <c r="M6652" i="1"/>
  <c r="M507" i="1"/>
  <c r="J7885" i="1"/>
  <c r="K7956" i="1"/>
  <c r="T60" i="1"/>
  <c r="L3516" i="1"/>
  <c r="V2122" i="1"/>
  <c r="I6550" i="1"/>
  <c r="T1614" i="1"/>
  <c r="J745" i="1"/>
  <c r="F3478" i="1"/>
  <c r="H2134" i="1"/>
  <c r="L2812" i="1"/>
  <c r="N1896" i="1"/>
  <c r="M7567" i="1"/>
  <c r="J4178" i="1"/>
  <c r="V7260" i="1"/>
  <c r="P6993" i="1"/>
  <c r="J188" i="1"/>
  <c r="U5809" i="1"/>
  <c r="L8202" i="1"/>
  <c r="P5757" i="1"/>
  <c r="H6191" i="1"/>
  <c r="H7179" i="1"/>
  <c r="H2365" i="1"/>
  <c r="U5459" i="1"/>
  <c r="V4050" i="1"/>
  <c r="U6192" i="1"/>
  <c r="H8264" i="1"/>
  <c r="I1431" i="1"/>
  <c r="H138" i="1"/>
  <c r="T3318" i="1"/>
  <c r="H168" i="1"/>
  <c r="U2978" i="1"/>
  <c r="N5735" i="1"/>
  <c r="T6863" i="1"/>
  <c r="H3062" i="1"/>
  <c r="P407" i="1"/>
  <c r="L8273" i="1"/>
  <c r="J966" i="1"/>
  <c r="F876" i="1"/>
  <c r="V6502" i="1"/>
  <c r="M6253" i="1"/>
  <c r="P4207" i="1"/>
  <c r="T431" i="1"/>
  <c r="F4526" i="1"/>
  <c r="L961" i="1"/>
  <c r="K2491" i="1"/>
  <c r="I3695" i="1"/>
  <c r="T6749" i="1"/>
  <c r="V6696" i="1"/>
  <c r="I1565" i="1"/>
  <c r="H4510" i="1"/>
  <c r="M4954" i="1"/>
  <c r="I3417" i="1"/>
  <c r="H4125" i="1"/>
  <c r="J4239" i="1"/>
  <c r="I2933" i="1"/>
  <c r="F1757" i="1"/>
  <c r="J4174" i="1"/>
  <c r="H826" i="1"/>
  <c r="V5391" i="1"/>
  <c r="F5416" i="1"/>
  <c r="F2940" i="1"/>
  <c r="M2049" i="1"/>
  <c r="F2939" i="1"/>
  <c r="M2083" i="1"/>
  <c r="N3207" i="1"/>
  <c r="K2294" i="1"/>
  <c r="I4184" i="1"/>
  <c r="H6841" i="1"/>
  <c r="I631" i="1"/>
  <c r="T1222" i="1"/>
  <c r="H3933" i="1"/>
  <c r="M6142" i="1"/>
  <c r="P6037" i="1"/>
  <c r="I717" i="1"/>
  <c r="L7338" i="1"/>
  <c r="N53" i="1"/>
  <c r="J6024" i="1"/>
  <c r="I933" i="1"/>
  <c r="I8052" i="1"/>
  <c r="M7189" i="1"/>
  <c r="T150" i="1"/>
  <c r="J5994" i="1"/>
  <c r="I205" i="1"/>
  <c r="N6666" i="1"/>
  <c r="T7071" i="1"/>
  <c r="I3809" i="1"/>
  <c r="N2328" i="1"/>
  <c r="J6128" i="1"/>
  <c r="U3890" i="1"/>
  <c r="T5827" i="1"/>
  <c r="L5192" i="1"/>
  <c r="F3042" i="1"/>
  <c r="V652" i="1"/>
  <c r="P4612" i="1"/>
  <c r="L6073" i="1"/>
  <c r="L3696" i="1"/>
  <c r="I1967" i="1"/>
  <c r="L1125" i="1"/>
  <c r="J2284" i="1"/>
  <c r="F5023" i="1"/>
  <c r="H5388" i="1"/>
  <c r="V848" i="1"/>
  <c r="L5809" i="1"/>
  <c r="N6042" i="1"/>
  <c r="I7455" i="1"/>
  <c r="I5995" i="1"/>
  <c r="I2729" i="1"/>
  <c r="N3188" i="1"/>
  <c r="J4955" i="1"/>
  <c r="J6416" i="1"/>
  <c r="H4323" i="1"/>
  <c r="T2884" i="1"/>
  <c r="P3612" i="1"/>
  <c r="N7460" i="1"/>
  <c r="P4998" i="1"/>
  <c r="P3929" i="1"/>
  <c r="M6598" i="1"/>
  <c r="H7048" i="1"/>
  <c r="T1257" i="1"/>
  <c r="V913" i="1"/>
  <c r="F4494" i="1"/>
  <c r="V7252" i="1"/>
  <c r="I6586" i="1"/>
  <c r="I838" i="1"/>
  <c r="K4173" i="1"/>
  <c r="U2009" i="1"/>
  <c r="K7133" i="1"/>
  <c r="J3529" i="1"/>
  <c r="I637" i="1"/>
  <c r="U3664" i="1"/>
  <c r="H7177" i="1"/>
  <c r="V8195" i="1"/>
  <c r="V6656" i="1"/>
  <c r="P2386" i="1"/>
  <c r="I5566" i="1"/>
  <c r="H6303" i="1"/>
  <c r="P185" i="1"/>
  <c r="P13" i="1"/>
  <c r="T5664" i="1"/>
  <c r="N6978" i="1"/>
  <c r="P1593" i="1"/>
  <c r="L2090" i="1"/>
  <c r="L5490" i="1"/>
  <c r="F474" i="1"/>
  <c r="M4815" i="1"/>
  <c r="F4222" i="1"/>
  <c r="H8199" i="1"/>
  <c r="V7253" i="1"/>
  <c r="H1403" i="1"/>
  <c r="N5306" i="1"/>
  <c r="J2887" i="1"/>
  <c r="J2598" i="1"/>
  <c r="L6243" i="1"/>
  <c r="F3896" i="1"/>
  <c r="L606" i="1"/>
  <c r="T2252" i="1"/>
  <c r="N1040" i="1"/>
  <c r="U6031" i="1"/>
  <c r="P3060" i="1"/>
  <c r="F5146" i="1"/>
  <c r="V4590" i="1"/>
  <c r="F3090" i="1"/>
  <c r="J5410" i="1"/>
  <c r="T4417" i="1"/>
  <c r="F6620" i="1"/>
  <c r="J4544" i="1"/>
  <c r="F606" i="1"/>
  <c r="U1188" i="1"/>
  <c r="T3053" i="1"/>
  <c r="M4989" i="1"/>
  <c r="F6981" i="1"/>
  <c r="U6108" i="1"/>
  <c r="M7045" i="1"/>
  <c r="I3390" i="1"/>
  <c r="P5206" i="1"/>
  <c r="I5228" i="1"/>
  <c r="P7245" i="1"/>
  <c r="I3393" i="1"/>
  <c r="H6534" i="1"/>
  <c r="H1643" i="1"/>
  <c r="L5280" i="1"/>
  <c r="J4324" i="1"/>
  <c r="U6351" i="1"/>
  <c r="K2180" i="1"/>
  <c r="M3907" i="1"/>
  <c r="F6738" i="1"/>
  <c r="U5088" i="1"/>
  <c r="M7910" i="1"/>
  <c r="T5819" i="1"/>
  <c r="T2196" i="1"/>
  <c r="U6556" i="1"/>
  <c r="M4178" i="1"/>
  <c r="H1909" i="1"/>
  <c r="K5743" i="1"/>
  <c r="L7018" i="1"/>
  <c r="L5699" i="1"/>
  <c r="I7365" i="1"/>
  <c r="F5349" i="1"/>
  <c r="U2062" i="1"/>
  <c r="P5428" i="1"/>
  <c r="M4370" i="1"/>
  <c r="I1790" i="1"/>
  <c r="P4911" i="1"/>
  <c r="T3656" i="1"/>
  <c r="P5751" i="1"/>
  <c r="U2579" i="1"/>
  <c r="L5187" i="1"/>
  <c r="M1527" i="1"/>
  <c r="P2381" i="1"/>
  <c r="V3714" i="1"/>
  <c r="H4891" i="1"/>
  <c r="U6878" i="1"/>
  <c r="U1147" i="1"/>
  <c r="T8004" i="1"/>
  <c r="M1431" i="1"/>
  <c r="J7612" i="1"/>
  <c r="U1014" i="1"/>
  <c r="V7393" i="1"/>
  <c r="K5758" i="1"/>
  <c r="N6199" i="1"/>
  <c r="K7638" i="1"/>
  <c r="J5211" i="1"/>
  <c r="J5093" i="1"/>
  <c r="M8324" i="1"/>
  <c r="I920" i="1"/>
  <c r="J3302" i="1"/>
  <c r="L260" i="1"/>
  <c r="L656" i="1"/>
  <c r="P2364" i="1"/>
  <c r="H5815" i="1"/>
  <c r="V1891" i="1"/>
  <c r="L3344" i="1"/>
  <c r="H776" i="1"/>
  <c r="N5223" i="1"/>
  <c r="J6576" i="1"/>
  <c r="F1051" i="1"/>
  <c r="P4170" i="1"/>
  <c r="U4143" i="1"/>
  <c r="H3729" i="1"/>
  <c r="J810" i="1"/>
  <c r="F6179" i="1"/>
  <c r="T6373" i="1"/>
  <c r="H3152" i="1"/>
  <c r="F8290" i="1"/>
  <c r="I8158" i="1"/>
  <c r="I213" i="1"/>
  <c r="H5019" i="1"/>
  <c r="T8138" i="1"/>
  <c r="J3524" i="1"/>
  <c r="P3417" i="1"/>
  <c r="L4232" i="1"/>
  <c r="F3686" i="1"/>
  <c r="V5818" i="1"/>
  <c r="T2641" i="1"/>
  <c r="M6351" i="1"/>
  <c r="J2070" i="1"/>
  <c r="H7143" i="1"/>
  <c r="N8250" i="1"/>
  <c r="V4733" i="1"/>
  <c r="I4460" i="1"/>
  <c r="N1833" i="1"/>
  <c r="L2588" i="1"/>
  <c r="I5658" i="1"/>
  <c r="M4786" i="1"/>
  <c r="K1893" i="1"/>
  <c r="J4857" i="1"/>
  <c r="L3796" i="1"/>
  <c r="P6646" i="1"/>
  <c r="T5381" i="1"/>
  <c r="F1948" i="1"/>
  <c r="V3331" i="1"/>
  <c r="U6144" i="1"/>
  <c r="V2326" i="1"/>
  <c r="M4980" i="1"/>
  <c r="U3375" i="1"/>
  <c r="N535" i="1"/>
  <c r="F1703" i="1"/>
  <c r="J3122" i="1"/>
  <c r="I2843" i="1"/>
  <c r="F3729" i="1"/>
  <c r="M1067" i="1"/>
  <c r="L7873" i="1"/>
  <c r="I1285" i="1"/>
  <c r="L6709" i="1"/>
  <c r="F1315" i="1"/>
  <c r="M1042" i="1"/>
  <c r="P3650" i="1"/>
  <c r="P2324" i="1"/>
  <c r="L1205" i="1"/>
  <c r="P373" i="1"/>
  <c r="F3294" i="1"/>
  <c r="F3858" i="1"/>
  <c r="U2512" i="1"/>
  <c r="L210" i="1"/>
  <c r="V5779" i="1"/>
  <c r="V415" i="1"/>
  <c r="N7215" i="1"/>
  <c r="N4555" i="1"/>
  <c r="V1424" i="1"/>
  <c r="F2597" i="1"/>
  <c r="U1894" i="1"/>
  <c r="J5316" i="1"/>
  <c r="I7377" i="1"/>
  <c r="U7192" i="1"/>
  <c r="V2476" i="1"/>
  <c r="L112" i="1"/>
  <c r="L4632" i="1"/>
  <c r="M3297" i="1"/>
  <c r="T6561" i="1"/>
  <c r="I6871" i="1"/>
  <c r="U7475" i="1"/>
  <c r="T3731" i="1"/>
  <c r="M252" i="1"/>
  <c r="K6" i="1"/>
  <c r="T4848" i="1"/>
  <c r="H1534" i="1"/>
  <c r="N4311" i="1"/>
  <c r="K6429" i="1"/>
  <c r="M4759" i="1"/>
  <c r="F2285" i="1"/>
  <c r="I7272" i="1"/>
  <c r="M3990" i="1"/>
  <c r="J4968" i="1"/>
  <c r="P5699" i="1"/>
  <c r="M2457" i="1"/>
  <c r="M5143" i="1"/>
  <c r="U948" i="1"/>
  <c r="U4071" i="1"/>
  <c r="T7852" i="1"/>
  <c r="U7109" i="1"/>
  <c r="I153" i="1"/>
  <c r="L6579" i="1"/>
  <c r="N4934" i="1"/>
  <c r="L5608" i="1"/>
  <c r="L3304" i="1"/>
  <c r="M2189" i="1"/>
  <c r="V3872" i="1"/>
  <c r="H3728" i="1"/>
  <c r="J4667" i="1"/>
  <c r="L5328" i="1"/>
  <c r="M1570" i="1"/>
  <c r="U2735" i="1"/>
  <c r="M1420" i="1"/>
  <c r="P3387" i="1"/>
  <c r="I3568" i="1"/>
  <c r="U2994" i="1"/>
  <c r="M33" i="1"/>
  <c r="U3743" i="1"/>
  <c r="P1496" i="1"/>
  <c r="V8325" i="1"/>
  <c r="M796" i="1"/>
  <c r="M408" i="1"/>
  <c r="F2556" i="1"/>
  <c r="H4954" i="1"/>
  <c r="T8121" i="1"/>
  <c r="T218" i="1"/>
  <c r="P1556" i="1"/>
  <c r="I294" i="1"/>
  <c r="V4995" i="1"/>
  <c r="F5943" i="1"/>
  <c r="K6742" i="1"/>
  <c r="P7158" i="1"/>
  <c r="M5079" i="1"/>
  <c r="L1055" i="1"/>
  <c r="I3361" i="1"/>
  <c r="V2638" i="1"/>
  <c r="K5756" i="1"/>
  <c r="U3521" i="1"/>
  <c r="J3068" i="1"/>
  <c r="U1272" i="1"/>
  <c r="P2078" i="1"/>
  <c r="U6916" i="1"/>
  <c r="H2120" i="1"/>
  <c r="P3716" i="1"/>
  <c r="M823" i="1"/>
  <c r="I7522" i="1"/>
  <c r="L3723" i="1"/>
  <c r="H3125" i="1"/>
  <c r="T3858" i="1"/>
  <c r="T3348" i="1"/>
  <c r="T260" i="1"/>
  <c r="U2371" i="1"/>
  <c r="J7160" i="1"/>
  <c r="F5460" i="1"/>
  <c r="V8185" i="1"/>
  <c r="H99" i="1"/>
  <c r="F7583" i="1"/>
  <c r="U2779" i="1"/>
  <c r="V2665" i="1"/>
  <c r="J627" i="1"/>
  <c r="M3826" i="1"/>
  <c r="T391" i="1"/>
  <c r="U5538" i="1"/>
  <c r="M3998" i="1"/>
  <c r="F503" i="1"/>
  <c r="M1128" i="1"/>
  <c r="U8003" i="1"/>
  <c r="K3196" i="1"/>
  <c r="J5754" i="1"/>
  <c r="L2189" i="1"/>
  <c r="M608" i="1"/>
  <c r="I3449" i="1"/>
  <c r="T6901" i="1"/>
  <c r="L8220" i="1"/>
  <c r="I5738" i="1"/>
  <c r="V3011" i="1"/>
  <c r="T5645" i="1"/>
  <c r="L6489" i="1"/>
  <c r="L2171" i="1"/>
  <c r="L1932" i="1"/>
  <c r="T5314" i="1"/>
  <c r="F2163" i="1"/>
  <c r="L2104" i="1"/>
  <c r="L839" i="1"/>
  <c r="K7853" i="1"/>
  <c r="N6663" i="1"/>
  <c r="I646" i="1"/>
  <c r="U1308" i="1"/>
  <c r="I963" i="1"/>
  <c r="H4725" i="1"/>
  <c r="I5474" i="1"/>
  <c r="L4222" i="1"/>
  <c r="N780" i="1"/>
  <c r="I3777" i="1"/>
  <c r="J1445" i="1"/>
  <c r="H3656" i="1"/>
  <c r="L1788" i="1"/>
  <c r="L8230" i="1"/>
  <c r="P2428" i="1"/>
  <c r="K4097" i="1"/>
  <c r="U5519" i="1"/>
  <c r="M5770" i="1"/>
  <c r="N7376" i="1"/>
  <c r="L968" i="1"/>
  <c r="I2043" i="1"/>
  <c r="M6985" i="1"/>
  <c r="P2540" i="1"/>
  <c r="F4266" i="1"/>
  <c r="F6469" i="1"/>
  <c r="M7362" i="1"/>
  <c r="I514" i="1"/>
  <c r="J2917" i="1"/>
  <c r="H2009" i="1"/>
  <c r="I8116" i="1"/>
  <c r="J5343" i="1"/>
  <c r="U2590" i="1"/>
  <c r="L266" i="1"/>
  <c r="K3286" i="1"/>
  <c r="P3853" i="1"/>
  <c r="J4885" i="1"/>
  <c r="P7816" i="1"/>
  <c r="M1334" i="1"/>
  <c r="J2607" i="1"/>
  <c r="J1461" i="1"/>
  <c r="K2330" i="1"/>
  <c r="L3980" i="1"/>
  <c r="H1956" i="1"/>
  <c r="K837" i="1"/>
  <c r="M7383" i="1"/>
  <c r="P95" i="1"/>
  <c r="F1271" i="1"/>
  <c r="N2637" i="1"/>
  <c r="L7130" i="1"/>
  <c r="J5447" i="1"/>
  <c r="U5109" i="1"/>
  <c r="H3284" i="1"/>
  <c r="J5028" i="1"/>
  <c r="M2934" i="1"/>
  <c r="V2719" i="1"/>
  <c r="M4220" i="1"/>
  <c r="H5572" i="1"/>
  <c r="I2720" i="1"/>
  <c r="H216" i="1"/>
  <c r="J6417" i="1"/>
  <c r="F5663" i="1"/>
  <c r="F4864" i="1"/>
  <c r="N864" i="1"/>
  <c r="V121" i="1"/>
  <c r="F6672" i="1"/>
  <c r="U4192" i="1"/>
  <c r="U3176" i="1"/>
  <c r="T1701" i="1"/>
  <c r="K246" i="1"/>
  <c r="V3048" i="1"/>
  <c r="V2886" i="1"/>
  <c r="L3866" i="1"/>
  <c r="H482" i="1"/>
  <c r="K4926" i="1"/>
  <c r="K6151" i="1"/>
  <c r="I3887" i="1"/>
  <c r="F3349" i="1"/>
  <c r="L5200" i="1"/>
  <c r="L1814" i="1"/>
  <c r="I6499" i="1"/>
  <c r="J6251" i="1"/>
  <c r="I1765" i="1"/>
  <c r="L4631" i="1"/>
  <c r="T5998" i="1"/>
  <c r="L3175" i="1"/>
  <c r="P5176" i="1"/>
  <c r="J2577" i="1"/>
  <c r="H7984" i="1"/>
  <c r="F5469" i="1"/>
  <c r="P3220" i="1"/>
  <c r="L1729" i="1"/>
  <c r="J1886" i="1"/>
  <c r="J3217" i="1"/>
  <c r="T1946" i="1"/>
  <c r="J156" i="1"/>
  <c r="N4733" i="1"/>
  <c r="P3093" i="1"/>
  <c r="P2281" i="1"/>
  <c r="L4111" i="1"/>
  <c r="F7172" i="1"/>
  <c r="M6155" i="1"/>
  <c r="I985" i="1"/>
  <c r="J1909" i="1"/>
  <c r="J5686" i="1"/>
  <c r="K4968" i="1"/>
  <c r="H6910" i="1"/>
  <c r="P4420" i="1"/>
  <c r="K5586" i="1"/>
  <c r="P5345" i="1"/>
  <c r="P667" i="1"/>
  <c r="L316" i="1"/>
  <c r="M6001" i="1"/>
  <c r="N7134" i="1"/>
  <c r="P1105" i="1"/>
  <c r="V5213" i="1"/>
  <c r="M2783" i="1"/>
  <c r="K3989" i="1"/>
  <c r="N4955" i="1"/>
  <c r="P4923" i="1"/>
  <c r="F1503" i="1"/>
  <c r="H4171" i="1"/>
  <c r="T7560" i="1"/>
  <c r="T4176" i="1"/>
  <c r="N8323" i="1"/>
  <c r="F1574" i="1"/>
  <c r="J5481" i="1"/>
  <c r="V5788" i="1"/>
  <c r="M5191" i="1"/>
  <c r="T4981" i="1"/>
  <c r="I843" i="1"/>
  <c r="F4193" i="1"/>
  <c r="L1269" i="1"/>
  <c r="F6168" i="1"/>
  <c r="V5461" i="1"/>
  <c r="J4496" i="1"/>
  <c r="I782" i="1"/>
  <c r="V6858" i="1"/>
  <c r="N4257" i="1"/>
  <c r="F6340" i="1"/>
  <c r="K8071" i="1"/>
  <c r="N4062" i="1"/>
  <c r="U5171" i="1"/>
  <c r="F7942" i="1"/>
  <c r="V6414" i="1"/>
  <c r="T7176" i="1"/>
  <c r="I4545" i="1"/>
  <c r="I6582" i="1"/>
  <c r="J2006" i="1"/>
  <c r="M7339" i="1"/>
  <c r="F7490" i="1"/>
  <c r="U4045" i="1"/>
  <c r="U4613" i="1"/>
  <c r="M4066" i="1"/>
  <c r="V6333" i="1"/>
  <c r="L6320" i="1"/>
  <c r="U2645" i="1"/>
  <c r="U531" i="1"/>
  <c r="H3247" i="1"/>
  <c r="M5759" i="1"/>
  <c r="K7162" i="1"/>
  <c r="F5411" i="1"/>
  <c r="I207" i="1"/>
  <c r="J2330" i="1"/>
  <c r="J7580" i="1"/>
  <c r="T6402" i="1"/>
  <c r="T1279" i="1"/>
  <c r="L6382" i="1"/>
  <c r="I3949" i="1"/>
  <c r="F3298" i="1"/>
  <c r="T1877" i="1"/>
  <c r="V2878" i="1"/>
  <c r="P7453" i="1"/>
  <c r="F3835" i="1"/>
  <c r="U3081" i="1"/>
  <c r="K1496" i="1"/>
  <c r="M6419" i="1"/>
  <c r="P31" i="1"/>
  <c r="L5697" i="1"/>
  <c r="K6266" i="1"/>
  <c r="H5588" i="1"/>
  <c r="K7176" i="1"/>
  <c r="H2115" i="1"/>
  <c r="L5331" i="1"/>
  <c r="L1954" i="1"/>
  <c r="V151" i="1"/>
  <c r="H1718" i="1"/>
  <c r="M2925" i="1"/>
  <c r="H8330" i="1"/>
  <c r="H3245" i="1"/>
  <c r="V4516" i="1"/>
  <c r="P4644" i="1"/>
  <c r="U2721" i="1"/>
  <c r="T7463" i="1"/>
  <c r="I7568" i="1"/>
  <c r="V1520" i="1"/>
  <c r="F324" i="1"/>
  <c r="L3988" i="1"/>
  <c r="T287" i="1"/>
  <c r="N8165" i="1"/>
  <c r="T3248" i="1"/>
  <c r="M767" i="1"/>
  <c r="L3886" i="1"/>
  <c r="H3492" i="1"/>
  <c r="H5100" i="1"/>
  <c r="H849" i="1"/>
  <c r="I4751" i="1"/>
  <c r="N2269" i="1"/>
  <c r="K5761" i="1"/>
  <c r="L5089" i="1"/>
  <c r="L756" i="1"/>
  <c r="H7555" i="1"/>
  <c r="T6772" i="1"/>
  <c r="M2150" i="1"/>
  <c r="N6940" i="1"/>
  <c r="T4260" i="1"/>
  <c r="P5114" i="1"/>
  <c r="V8026" i="1"/>
  <c r="I661" i="1"/>
  <c r="N6901" i="1"/>
  <c r="N6261" i="1"/>
  <c r="L1264" i="1"/>
  <c r="V1527" i="1"/>
  <c r="H791" i="1"/>
  <c r="P432" i="1"/>
  <c r="V6792" i="1"/>
  <c r="V537" i="1"/>
  <c r="P1889" i="1"/>
  <c r="M798" i="1"/>
  <c r="N2075" i="1"/>
  <c r="P7023" i="1"/>
  <c r="H4845" i="1"/>
  <c r="P3018" i="1"/>
  <c r="M6919" i="1"/>
  <c r="V6301" i="1"/>
  <c r="P6630" i="1"/>
  <c r="I4073" i="1"/>
  <c r="M5588" i="1"/>
  <c r="M3410" i="1"/>
  <c r="H7904" i="1"/>
  <c r="T3475" i="1"/>
  <c r="I7813" i="1"/>
  <c r="H2629" i="1"/>
  <c r="T233" i="1"/>
  <c r="L3346" i="1"/>
  <c r="I4670" i="1"/>
  <c r="P5217" i="1"/>
  <c r="T3076" i="1"/>
  <c r="V2570" i="1"/>
  <c r="L1198" i="1"/>
  <c r="I1481" i="1"/>
  <c r="M3334" i="1"/>
  <c r="L4975" i="1"/>
  <c r="I3686" i="1"/>
  <c r="N6992" i="1"/>
  <c r="V6143" i="1"/>
  <c r="I2464" i="1"/>
  <c r="F6504" i="1"/>
  <c r="V5835" i="1"/>
  <c r="L5020" i="1"/>
  <c r="L7051" i="1"/>
  <c r="K810" i="1"/>
  <c r="M649" i="1"/>
  <c r="H437" i="1"/>
  <c r="F3099" i="1"/>
  <c r="V749" i="1"/>
  <c r="V8229" i="1"/>
  <c r="N4703" i="1"/>
  <c r="L373" i="1"/>
  <c r="T4881" i="1"/>
  <c r="M4095" i="1"/>
  <c r="L7607" i="1"/>
  <c r="J7217" i="1"/>
  <c r="H7822" i="1"/>
  <c r="U2003" i="1"/>
  <c r="P5410" i="1"/>
  <c r="I4064" i="1"/>
  <c r="N3838" i="1"/>
  <c r="I6702" i="1"/>
  <c r="M626" i="1"/>
  <c r="N6423" i="1"/>
  <c r="T2137" i="1"/>
  <c r="T741" i="1"/>
  <c r="P7400" i="1"/>
  <c r="V5712" i="1"/>
  <c r="N8117" i="1"/>
  <c r="P4283" i="1"/>
  <c r="T943" i="1"/>
  <c r="M3566" i="1"/>
  <c r="I8088" i="1"/>
  <c r="I4326" i="1"/>
  <c r="P4674" i="1"/>
  <c r="U3301" i="1"/>
  <c r="N3743" i="1"/>
  <c r="H7502" i="1"/>
  <c r="H100" i="1"/>
  <c r="T1228" i="1"/>
  <c r="I5707" i="1"/>
  <c r="V3684" i="1"/>
  <c r="F3353" i="1"/>
  <c r="U946" i="1"/>
  <c r="J6837" i="1"/>
  <c r="L3950" i="1"/>
  <c r="P2547" i="1"/>
  <c r="I6910" i="1"/>
  <c r="P6391" i="1"/>
  <c r="K1982" i="1"/>
  <c r="P955" i="1"/>
  <c r="F4763" i="1"/>
  <c r="N3230" i="1"/>
  <c r="H3596" i="1"/>
  <c r="I2858" i="1"/>
  <c r="I5087" i="1"/>
  <c r="L1875" i="1"/>
  <c r="J2007" i="1"/>
  <c r="L267" i="1"/>
  <c r="K1527" i="1"/>
  <c r="I2484" i="1"/>
  <c r="L7579" i="1"/>
  <c r="K1326" i="1"/>
  <c r="F4483" i="1"/>
  <c r="I4995" i="1"/>
  <c r="U3775" i="1"/>
  <c r="V6511" i="1"/>
  <c r="P1714" i="1"/>
  <c r="L6009" i="1"/>
  <c r="H4705" i="1"/>
  <c r="H4088" i="1"/>
  <c r="U4550" i="1"/>
  <c r="F2712" i="1"/>
  <c r="J420" i="1"/>
  <c r="L5294" i="1"/>
  <c r="T2683" i="1"/>
  <c r="L6391" i="1"/>
  <c r="I3032" i="1"/>
  <c r="U2060" i="1"/>
  <c r="N6875" i="1"/>
  <c r="U4475" i="1"/>
  <c r="N7868" i="1"/>
  <c r="H5788" i="1"/>
  <c r="H1270" i="1"/>
  <c r="F6983" i="1"/>
  <c r="V4997" i="1"/>
  <c r="P7385" i="1"/>
  <c r="N7984" i="1"/>
  <c r="F796" i="1"/>
  <c r="L1018" i="1"/>
  <c r="J7914" i="1"/>
  <c r="J6664" i="1"/>
  <c r="F5771" i="1"/>
  <c r="L1252" i="1"/>
  <c r="N3037" i="1"/>
  <c r="P5312" i="1"/>
  <c r="N8297" i="1"/>
  <c r="L7845" i="1"/>
  <c r="V898" i="1"/>
  <c r="N1254" i="1"/>
  <c r="T8276" i="1"/>
  <c r="P2168" i="1"/>
  <c r="I4253" i="1"/>
  <c r="N2074" i="1"/>
  <c r="J5459" i="1"/>
  <c r="V4421" i="1"/>
  <c r="F3624" i="1"/>
  <c r="J5788" i="1"/>
  <c r="N1449" i="1"/>
  <c r="J5095" i="1"/>
  <c r="P6221" i="1"/>
  <c r="J6952" i="1"/>
  <c r="V4801" i="1"/>
  <c r="L944" i="1"/>
  <c r="P7096" i="1"/>
  <c r="N2605" i="1"/>
  <c r="L1148" i="1"/>
  <c r="F8108" i="1"/>
  <c r="K8086" i="1"/>
  <c r="P6084" i="1"/>
  <c r="I1183" i="1"/>
  <c r="K312" i="1"/>
  <c r="N8102" i="1"/>
  <c r="F5510" i="1"/>
  <c r="V803" i="1"/>
  <c r="T686" i="1"/>
  <c r="N7139" i="1"/>
  <c r="T5181" i="1"/>
  <c r="N4222" i="1"/>
  <c r="N1192" i="1"/>
  <c r="T4066" i="1"/>
  <c r="L263" i="1"/>
  <c r="T1461" i="1"/>
  <c r="M4100" i="1"/>
  <c r="T4993" i="1"/>
  <c r="M1498" i="1"/>
  <c r="F3432" i="1"/>
  <c r="I1928" i="1"/>
  <c r="L3687" i="1"/>
  <c r="N8340" i="1"/>
  <c r="F6787" i="1"/>
  <c r="F2369" i="1"/>
  <c r="U2856" i="1"/>
  <c r="H5700" i="1"/>
  <c r="L5279" i="1"/>
  <c r="N5664" i="1"/>
  <c r="M8153" i="1"/>
  <c r="M6394" i="1"/>
  <c r="L6730" i="1"/>
  <c r="F1627" i="1"/>
  <c r="P252" i="1"/>
  <c r="F1191" i="1"/>
  <c r="H4906" i="1"/>
  <c r="U1678" i="1"/>
  <c r="H2396" i="1"/>
  <c r="T8009" i="1"/>
  <c r="P2875" i="1"/>
  <c r="J2770" i="1"/>
  <c r="V629" i="1"/>
  <c r="P6542" i="1"/>
  <c r="N2370" i="1"/>
  <c r="K377" i="1"/>
  <c r="V483" i="1"/>
  <c r="N698" i="1"/>
  <c r="U2734" i="1"/>
  <c r="J1544" i="1"/>
  <c r="T5979" i="1"/>
  <c r="L2257" i="1"/>
  <c r="V1048" i="1"/>
  <c r="J3294" i="1"/>
  <c r="M3533" i="1"/>
  <c r="P6376" i="1"/>
  <c r="N2349" i="1"/>
  <c r="V3026" i="1"/>
  <c r="H3478" i="1"/>
  <c r="L6885" i="1"/>
  <c r="M6596" i="1"/>
  <c r="V4020" i="1"/>
  <c r="I7199" i="1"/>
  <c r="V5567" i="1"/>
  <c r="T6331" i="1"/>
  <c r="F4316" i="1"/>
  <c r="V2770" i="1"/>
  <c r="H8194" i="1"/>
  <c r="M6130" i="1"/>
  <c r="H4230" i="1"/>
  <c r="V3266" i="1"/>
  <c r="U5502" i="1"/>
  <c r="M2839" i="1"/>
  <c r="F5379" i="1"/>
  <c r="J3727" i="1"/>
  <c r="U7295" i="1"/>
  <c r="T4193" i="1"/>
  <c r="I3282" i="1"/>
  <c r="M3922" i="1"/>
  <c r="H3400" i="1"/>
  <c r="L2815" i="1"/>
  <c r="J1713" i="1"/>
  <c r="L146" i="1"/>
  <c r="L6253" i="1"/>
  <c r="P551" i="1"/>
  <c r="T7984" i="1"/>
  <c r="L6159" i="1"/>
  <c r="M3691" i="1"/>
  <c r="H4534" i="1"/>
  <c r="T4799" i="1"/>
  <c r="F2959" i="1"/>
  <c r="V2500" i="1"/>
  <c r="N2481" i="1"/>
  <c r="J700" i="1"/>
  <c r="M763" i="1"/>
  <c r="U5052" i="1"/>
  <c r="I7222" i="1"/>
  <c r="H3336" i="1"/>
  <c r="P6991" i="1"/>
  <c r="M2386" i="1"/>
  <c r="L1862" i="1"/>
  <c r="J5634" i="1"/>
  <c r="U4762" i="1"/>
  <c r="H7356" i="1"/>
  <c r="N5632" i="1"/>
  <c r="H2867" i="1"/>
  <c r="N7290" i="1"/>
  <c r="P6772" i="1"/>
  <c r="J5204" i="1"/>
  <c r="L3707" i="1"/>
  <c r="U8269" i="1"/>
  <c r="P6052" i="1"/>
  <c r="U5213" i="1"/>
  <c r="K6407" i="1"/>
  <c r="T6048" i="1"/>
  <c r="T8215" i="1"/>
  <c r="P5180" i="1"/>
  <c r="M2613" i="1"/>
  <c r="U4962" i="1"/>
  <c r="L4740" i="1"/>
  <c r="V627" i="1"/>
  <c r="F5736" i="1"/>
  <c r="L797" i="1"/>
  <c r="J2337" i="1"/>
  <c r="J3677" i="1"/>
  <c r="H2778" i="1"/>
  <c r="M6864" i="1"/>
  <c r="J1753" i="1"/>
  <c r="U2381" i="1"/>
  <c r="U8111" i="1"/>
  <c r="F2835" i="1"/>
  <c r="P5446" i="1"/>
  <c r="I2137" i="1"/>
  <c r="I7833" i="1"/>
  <c r="V2773" i="1"/>
  <c r="L6051" i="1"/>
  <c r="I1661" i="1"/>
  <c r="L3655" i="1"/>
  <c r="H380" i="1"/>
  <c r="J691" i="1"/>
  <c r="P988" i="1"/>
  <c r="K1791" i="1"/>
  <c r="U1765" i="1"/>
  <c r="L7044" i="1"/>
  <c r="J3970" i="1"/>
  <c r="L75" i="1"/>
  <c r="I6775" i="1"/>
  <c r="M932" i="1"/>
  <c r="K3405" i="1"/>
  <c r="L7843" i="1"/>
  <c r="M693" i="1"/>
  <c r="J5599" i="1"/>
  <c r="H5905" i="1"/>
  <c r="H4004" i="1"/>
  <c r="F637" i="1"/>
  <c r="V7288" i="1"/>
  <c r="L87" i="1"/>
  <c r="N367" i="1"/>
  <c r="L5880" i="1"/>
  <c r="K2974" i="1"/>
  <c r="N7046" i="1"/>
  <c r="N2927" i="1"/>
  <c r="T4052" i="1"/>
  <c r="U6057" i="1"/>
  <c r="P7422" i="1"/>
  <c r="I3557" i="1"/>
  <c r="N4335" i="1"/>
  <c r="I1683" i="1"/>
  <c r="M1621" i="1"/>
  <c r="N8339" i="1"/>
  <c r="V7151" i="1"/>
  <c r="F1729" i="1"/>
  <c r="V2825" i="1"/>
  <c r="F739" i="1"/>
  <c r="U5402" i="1"/>
  <c r="N5465" i="1"/>
  <c r="P1254" i="1"/>
  <c r="V5901" i="1"/>
  <c r="V1283" i="1"/>
  <c r="K3252" i="1"/>
  <c r="P5137" i="1"/>
  <c r="H60" i="1"/>
  <c r="H566" i="1"/>
  <c r="H2058" i="1"/>
  <c r="J6054" i="1"/>
  <c r="M7114" i="1"/>
  <c r="K6858" i="1"/>
  <c r="K3008" i="1"/>
  <c r="U2414" i="1"/>
  <c r="V4929" i="1"/>
  <c r="J665" i="1"/>
  <c r="H4220" i="1"/>
  <c r="F2640" i="1"/>
  <c r="T8217" i="1"/>
  <c r="N5109" i="1"/>
  <c r="L8139" i="1"/>
  <c r="M376" i="1"/>
  <c r="F182" i="1"/>
  <c r="L1168" i="1"/>
  <c r="F5889" i="1"/>
  <c r="I6343" i="1"/>
  <c r="H6507" i="1"/>
  <c r="K1840" i="1"/>
  <c r="K2954" i="1"/>
  <c r="N2414" i="1"/>
  <c r="I576" i="1"/>
  <c r="F557" i="1"/>
  <c r="V5000" i="1"/>
  <c r="P4083" i="1"/>
  <c r="K8147" i="1"/>
  <c r="V5894" i="1"/>
  <c r="V8028" i="1"/>
  <c r="H683" i="1"/>
  <c r="T6708" i="1"/>
  <c r="I8177" i="1"/>
  <c r="U7416" i="1"/>
  <c r="U2142" i="1"/>
  <c r="N7896" i="1"/>
  <c r="N7547" i="1"/>
  <c r="H1463" i="1"/>
  <c r="F4839" i="1"/>
  <c r="N3312" i="1"/>
  <c r="K724" i="1"/>
  <c r="N4649" i="1"/>
  <c r="N3118" i="1"/>
  <c r="V937" i="1"/>
  <c r="M1293" i="1"/>
  <c r="L3777" i="1"/>
  <c r="M437" i="1"/>
  <c r="K2471" i="1"/>
  <c r="K2278" i="1"/>
  <c r="H4842" i="1"/>
  <c r="F7463" i="1"/>
  <c r="L8135" i="1"/>
  <c r="I5235" i="1"/>
  <c r="I3916" i="1"/>
  <c r="I4221" i="1"/>
  <c r="H501" i="1"/>
  <c r="T5528" i="1"/>
  <c r="N3318" i="1"/>
  <c r="T4632" i="1"/>
  <c r="L3458" i="1"/>
  <c r="V3700" i="1"/>
  <c r="K4272" i="1"/>
  <c r="P5442" i="1"/>
  <c r="T3669" i="1"/>
  <c r="P1297" i="1"/>
  <c r="K6404" i="1"/>
  <c r="U7273" i="1"/>
  <c r="F5721" i="1"/>
  <c r="H6883" i="1"/>
  <c r="F4996" i="1"/>
  <c r="V5984" i="1"/>
  <c r="F7973" i="1"/>
  <c r="K7872" i="1"/>
  <c r="T3" i="1"/>
  <c r="U2785" i="1"/>
  <c r="F6495" i="1"/>
  <c r="U8262" i="1"/>
  <c r="F8218" i="1"/>
  <c r="I7639" i="1"/>
  <c r="F7892" i="1"/>
  <c r="P5986" i="1"/>
  <c r="H8188" i="1"/>
  <c r="L143" i="1"/>
  <c r="F1768" i="1"/>
  <c r="L4123" i="1"/>
  <c r="P8066" i="1"/>
  <c r="V4577" i="1"/>
  <c r="V4099" i="1"/>
  <c r="I4092" i="1"/>
  <c r="H5211" i="1"/>
  <c r="M6925" i="1"/>
  <c r="N783" i="1"/>
  <c r="J5113" i="1"/>
  <c r="U930" i="1"/>
  <c r="K3486" i="1"/>
  <c r="H3171" i="1"/>
  <c r="H2938" i="1"/>
  <c r="U73" i="1"/>
  <c r="L5789" i="1"/>
  <c r="T795" i="1"/>
  <c r="V1291" i="1"/>
  <c r="V5114" i="1"/>
  <c r="T3988" i="1"/>
  <c r="K3899" i="1"/>
  <c r="F7317" i="1"/>
  <c r="U1901" i="1"/>
  <c r="J7487" i="1"/>
  <c r="U4928" i="1"/>
  <c r="L5414" i="1"/>
  <c r="F3488" i="1"/>
  <c r="V1161" i="1"/>
  <c r="N2836" i="1"/>
  <c r="V8273" i="1"/>
  <c r="N2200" i="1"/>
  <c r="H6920" i="1"/>
  <c r="U7952" i="1"/>
  <c r="I224" i="1"/>
  <c r="P3868" i="1"/>
  <c r="M4586" i="1"/>
  <c r="F6639" i="1"/>
  <c r="L3361" i="1"/>
  <c r="I3126" i="1"/>
  <c r="N1046" i="1"/>
  <c r="K3345" i="1"/>
  <c r="I3498" i="1"/>
  <c r="M4446" i="1"/>
  <c r="L1277" i="1"/>
  <c r="J6688" i="1"/>
  <c r="F302" i="1"/>
  <c r="H5209" i="1"/>
  <c r="P4079" i="1"/>
  <c r="T1661" i="1"/>
  <c r="F4376" i="1"/>
  <c r="N6811" i="1"/>
  <c r="P2705" i="1"/>
  <c r="V1843" i="1"/>
  <c r="I343" i="1"/>
  <c r="L6495" i="1"/>
  <c r="J7155" i="1"/>
  <c r="V1854" i="1"/>
  <c r="H5448" i="1"/>
  <c r="P98" i="1"/>
  <c r="T2890" i="1"/>
  <c r="J7233" i="1"/>
  <c r="J5285" i="1"/>
  <c r="K4910" i="1"/>
  <c r="I7428" i="1"/>
  <c r="J1290" i="1"/>
  <c r="U543" i="1"/>
  <c r="U3701" i="1"/>
  <c r="J3183" i="1"/>
  <c r="J7344" i="1"/>
  <c r="T1831" i="1"/>
  <c r="H2590" i="1"/>
  <c r="N4381" i="1"/>
  <c r="L4750" i="1"/>
  <c r="V2934" i="1"/>
  <c r="J5153" i="1"/>
  <c r="H6590" i="1"/>
  <c r="U6475" i="1"/>
  <c r="K336" i="1"/>
  <c r="U3348" i="1"/>
  <c r="N1209" i="1"/>
  <c r="I4874" i="1"/>
  <c r="T4370" i="1"/>
  <c r="V6768" i="1"/>
  <c r="J4650" i="1"/>
  <c r="F1504" i="1"/>
  <c r="M1532" i="1"/>
  <c r="I4099" i="1"/>
  <c r="P5948" i="1"/>
  <c r="N8243" i="1"/>
  <c r="V1193" i="1"/>
  <c r="N4220" i="1"/>
  <c r="F6263" i="1"/>
  <c r="F736" i="1"/>
  <c r="N3386" i="1"/>
  <c r="K8336" i="1"/>
  <c r="F4455" i="1"/>
  <c r="T903" i="1"/>
  <c r="L8342" i="1"/>
  <c r="N5053" i="1"/>
  <c r="I7262" i="1"/>
  <c r="M3720" i="1"/>
  <c r="K7405" i="1"/>
  <c r="F281" i="1"/>
  <c r="J1626" i="1"/>
  <c r="T1971" i="1"/>
  <c r="V1664" i="1"/>
  <c r="F2600" i="1"/>
  <c r="I1410" i="1"/>
  <c r="T2307" i="1"/>
  <c r="T7090" i="1"/>
  <c r="F3715" i="1"/>
  <c r="P7271" i="1"/>
  <c r="M4206" i="1"/>
  <c r="V4873" i="1"/>
  <c r="L1342" i="1"/>
  <c r="L2872" i="1"/>
  <c r="T5767" i="1"/>
  <c r="T8312" i="1"/>
  <c r="P324" i="1"/>
  <c r="V2030" i="1"/>
  <c r="M458" i="1"/>
  <c r="P1455" i="1"/>
  <c r="U7638" i="1"/>
  <c r="J7333" i="1"/>
  <c r="V3679" i="1"/>
  <c r="P5739" i="1"/>
  <c r="H2100" i="1"/>
  <c r="U1911" i="1"/>
  <c r="J6202" i="1"/>
  <c r="T2562" i="1"/>
  <c r="M4455" i="1"/>
  <c r="U3573" i="1"/>
  <c r="J6696" i="1"/>
  <c r="H1501" i="1"/>
  <c r="L5387" i="1"/>
  <c r="H7012" i="1"/>
  <c r="I5870" i="1"/>
  <c r="P3512" i="1"/>
  <c r="V6005" i="1"/>
  <c r="V1454" i="1"/>
  <c r="P876" i="1"/>
  <c r="T5580" i="1"/>
  <c r="J3503" i="1"/>
  <c r="L1944" i="1"/>
  <c r="N7400" i="1"/>
  <c r="T1794" i="1"/>
  <c r="F446" i="1"/>
  <c r="V1303" i="1"/>
  <c r="H881" i="1"/>
  <c r="T4198" i="1"/>
  <c r="H4866" i="1"/>
  <c r="J1122" i="1"/>
  <c r="U1260" i="1"/>
  <c r="K8316" i="1"/>
  <c r="F863" i="1"/>
  <c r="V2558" i="1"/>
  <c r="P637" i="1"/>
  <c r="U4219" i="1"/>
  <c r="K5396" i="1"/>
  <c r="J6876" i="1"/>
  <c r="I543" i="1"/>
  <c r="V4927" i="1"/>
  <c r="P6404" i="1"/>
  <c r="U8002" i="1"/>
  <c r="H6640" i="1"/>
  <c r="P4606" i="1"/>
  <c r="F2701" i="1"/>
  <c r="I2495" i="1"/>
  <c r="I4885" i="1"/>
  <c r="M1316" i="1"/>
  <c r="T4893" i="1"/>
  <c r="J5293" i="1"/>
  <c r="U3393" i="1"/>
  <c r="M3785" i="1"/>
  <c r="F1431" i="1"/>
  <c r="L7180" i="1"/>
  <c r="M4152" i="1"/>
  <c r="P723" i="1"/>
  <c r="L8343" i="1"/>
  <c r="I1908" i="1"/>
  <c r="K545" i="1"/>
  <c r="L622" i="1"/>
  <c r="J1474" i="1"/>
  <c r="N654" i="1"/>
  <c r="L241" i="1"/>
  <c r="L5966" i="1"/>
  <c r="L8301" i="1"/>
  <c r="F7981" i="1"/>
  <c r="L493" i="1"/>
  <c r="M2534" i="1"/>
  <c r="V2785" i="1"/>
  <c r="K3229" i="1"/>
  <c r="H4434" i="1"/>
  <c r="V7356" i="1"/>
  <c r="I872" i="1"/>
  <c r="P3027" i="1"/>
  <c r="I3804" i="1"/>
  <c r="K5490" i="1"/>
  <c r="J3593" i="1"/>
  <c r="K5546" i="1"/>
  <c r="K6618" i="1"/>
  <c r="V3930" i="1"/>
  <c r="V3454" i="1"/>
  <c r="T1495" i="1"/>
  <c r="J2785" i="1"/>
  <c r="N1468" i="1"/>
  <c r="K339" i="1"/>
  <c r="T4656" i="1"/>
  <c r="M4476" i="1"/>
  <c r="I7" i="1"/>
  <c r="T860" i="1"/>
  <c r="I5810" i="1"/>
  <c r="L2292" i="1"/>
  <c r="T7949" i="1"/>
  <c r="T5749" i="1"/>
  <c r="K7967" i="1"/>
  <c r="F3828" i="1"/>
  <c r="L74" i="1"/>
  <c r="V2834" i="1"/>
  <c r="J4172" i="1"/>
  <c r="K84" i="1"/>
  <c r="N2740" i="1"/>
  <c r="J1951" i="1"/>
  <c r="I8037" i="1"/>
  <c r="H6037" i="1"/>
  <c r="L299" i="1"/>
  <c r="V2171" i="1"/>
  <c r="T6080" i="1"/>
  <c r="K7327" i="1"/>
  <c r="F5104" i="1"/>
  <c r="J5666" i="1"/>
  <c r="V3548" i="1"/>
  <c r="F4389" i="1"/>
  <c r="L2637" i="1"/>
  <c r="K7090" i="1"/>
  <c r="J3114" i="1"/>
  <c r="L262" i="1"/>
  <c r="M993" i="1"/>
  <c r="H4547" i="1"/>
  <c r="P3013" i="1"/>
  <c r="U4843" i="1"/>
  <c r="J6755" i="1"/>
  <c r="L4752" i="1"/>
  <c r="M5422" i="1"/>
  <c r="J1435" i="1"/>
  <c r="T4703" i="1"/>
  <c r="I502" i="1"/>
  <c r="H3162" i="1"/>
  <c r="F59" i="1"/>
  <c r="J7336" i="1"/>
  <c r="I1545" i="1"/>
  <c r="T1961" i="1"/>
  <c r="M2864" i="1"/>
  <c r="I3340" i="1"/>
  <c r="H4424" i="1"/>
  <c r="L4626" i="1"/>
  <c r="F7270" i="1"/>
  <c r="U4636" i="1"/>
  <c r="I2158" i="1"/>
  <c r="U7060" i="1"/>
  <c r="H1933" i="1"/>
  <c r="J6410" i="1"/>
  <c r="U7883" i="1"/>
  <c r="F2348" i="1"/>
  <c r="H7034" i="1"/>
  <c r="U6694" i="1"/>
  <c r="V3191" i="1"/>
  <c r="P60" i="1"/>
  <c r="J2900" i="1"/>
  <c r="I1108" i="1"/>
  <c r="T3893" i="1"/>
  <c r="V578" i="1"/>
  <c r="I5670" i="1"/>
  <c r="U1311" i="1"/>
  <c r="I3374" i="1"/>
  <c r="H6203" i="1"/>
  <c r="N6764" i="1"/>
  <c r="P75" i="1"/>
  <c r="N3408" i="1"/>
  <c r="F195" i="1"/>
  <c r="V2074" i="1"/>
  <c r="M4707" i="1"/>
  <c r="I19" i="1"/>
  <c r="M5430" i="1"/>
  <c r="L4065" i="1"/>
  <c r="H3898" i="1"/>
  <c r="K5062" i="1"/>
  <c r="T3130" i="1"/>
  <c r="H2413" i="1"/>
  <c r="M646" i="1"/>
  <c r="N925" i="1"/>
  <c r="M6742" i="1"/>
  <c r="I5404" i="1"/>
  <c r="H961" i="1"/>
  <c r="K5906" i="1"/>
  <c r="L2514" i="1"/>
  <c r="P1383" i="1"/>
  <c r="K7892" i="1"/>
  <c r="L5698" i="1"/>
  <c r="J4575" i="1"/>
  <c r="N5803" i="1"/>
  <c r="P7118" i="1"/>
  <c r="P2163" i="1"/>
  <c r="H5116" i="1"/>
  <c r="H2" i="1"/>
  <c r="P5774" i="1"/>
  <c r="J302" i="1"/>
  <c r="J3827" i="1"/>
  <c r="U5004" i="1"/>
  <c r="U5893" i="1"/>
  <c r="N5197" i="1"/>
  <c r="M4556" i="1"/>
  <c r="N6232" i="1"/>
  <c r="H805" i="1"/>
  <c r="H4582" i="1"/>
  <c r="M97" i="1"/>
  <c r="V7085" i="1"/>
  <c r="T2871" i="1"/>
  <c r="J4401" i="1"/>
  <c r="J1999" i="1"/>
  <c r="F4055" i="1"/>
  <c r="J4622" i="1"/>
  <c r="I6967" i="1"/>
  <c r="H2380" i="1"/>
  <c r="P4324" i="1"/>
  <c r="J2685" i="1"/>
  <c r="I1825" i="1"/>
  <c r="L8158" i="1"/>
  <c r="V4322" i="1"/>
  <c r="T3888" i="1"/>
  <c r="L1774" i="1"/>
  <c r="U4323" i="1"/>
  <c r="U6126" i="1"/>
  <c r="I7343" i="1"/>
  <c r="P7841" i="1"/>
  <c r="K5543" i="1"/>
  <c r="J4786" i="1"/>
  <c r="V7901" i="1"/>
  <c r="T5083" i="1"/>
  <c r="H1140" i="1"/>
  <c r="V3850" i="1"/>
  <c r="J7142" i="1"/>
  <c r="V2368" i="1"/>
  <c r="N4694" i="1"/>
  <c r="V1718" i="1"/>
  <c r="M353" i="1"/>
  <c r="J4272" i="1"/>
  <c r="L1235" i="1"/>
  <c r="U2275" i="1"/>
  <c r="F4276" i="1"/>
  <c r="I4981" i="1"/>
  <c r="H5580" i="1"/>
  <c r="L3163" i="1"/>
  <c r="H3951" i="1"/>
  <c r="V2754" i="1"/>
  <c r="U41" i="1"/>
  <c r="V7559" i="1"/>
  <c r="J706" i="1"/>
  <c r="L6135" i="1"/>
  <c r="T6956" i="1"/>
  <c r="K7366" i="1"/>
  <c r="N3820" i="1"/>
  <c r="M6676" i="1"/>
  <c r="V2801" i="1"/>
  <c r="M5501" i="1"/>
  <c r="I3370" i="1"/>
  <c r="U3154" i="1"/>
  <c r="P4823" i="1"/>
  <c r="P3746" i="1"/>
  <c r="U2969" i="1"/>
  <c r="P124" i="1"/>
  <c r="F7920" i="1"/>
  <c r="J5715" i="1"/>
  <c r="T4929" i="1"/>
  <c r="H6753" i="1"/>
  <c r="V1707" i="1"/>
  <c r="H4209" i="1"/>
  <c r="M2169" i="1"/>
  <c r="L3078" i="1"/>
  <c r="N6250" i="1"/>
  <c r="I5869" i="1"/>
  <c r="N5873" i="1"/>
  <c r="P2332" i="1"/>
  <c r="K2194" i="1"/>
  <c r="H3512" i="1"/>
  <c r="H5613" i="1"/>
  <c r="V2848" i="1"/>
  <c r="N1940" i="1"/>
  <c r="L1374" i="1"/>
  <c r="N1653" i="1"/>
  <c r="H2528" i="1"/>
  <c r="V2653" i="1"/>
  <c r="K4085" i="1"/>
  <c r="L2132" i="1"/>
  <c r="L3834" i="1"/>
  <c r="L5658" i="1"/>
  <c r="V6873" i="1"/>
  <c r="P6712" i="1"/>
  <c r="L1725" i="1"/>
  <c r="N6877" i="1"/>
  <c r="U17" i="1"/>
  <c r="L1627" i="1"/>
  <c r="T927" i="1"/>
  <c r="T2332" i="1"/>
  <c r="N2523" i="1"/>
  <c r="I3910" i="1"/>
  <c r="T5907" i="1"/>
  <c r="P6822" i="1"/>
  <c r="I6061" i="1"/>
  <c r="U5791" i="1"/>
  <c r="V955" i="1"/>
  <c r="M2104" i="1"/>
  <c r="P1398" i="1"/>
  <c r="F1604" i="1"/>
  <c r="N6649" i="1"/>
  <c r="M1151" i="1"/>
  <c r="P3723" i="1"/>
  <c r="V6330" i="1"/>
  <c r="J7686" i="1"/>
  <c r="T5825" i="1"/>
  <c r="U3704" i="1"/>
  <c r="T5691" i="1"/>
  <c r="J6666" i="1"/>
  <c r="F6197" i="1"/>
  <c r="N2108" i="1"/>
  <c r="J5537" i="1"/>
  <c r="H514" i="1"/>
  <c r="H7509" i="1"/>
  <c r="V4192" i="1"/>
  <c r="V2907" i="1"/>
  <c r="L5166" i="1"/>
  <c r="N679" i="1"/>
  <c r="V3138" i="1"/>
  <c r="T4781" i="1"/>
  <c r="V1953" i="1"/>
  <c r="L3095" i="1"/>
  <c r="L3273" i="1"/>
  <c r="F2788" i="1"/>
  <c r="T2944" i="1"/>
  <c r="F7167" i="1"/>
  <c r="F4887" i="1"/>
  <c r="V4566" i="1"/>
  <c r="I2738" i="1"/>
  <c r="H326" i="1"/>
  <c r="K3453" i="1"/>
  <c r="P3656" i="1"/>
  <c r="H5879" i="1"/>
  <c r="J792" i="1"/>
  <c r="T8310" i="1"/>
  <c r="H1100" i="1"/>
  <c r="F7479" i="1"/>
  <c r="I4986" i="1"/>
  <c r="J5783" i="1"/>
  <c r="L3475" i="1"/>
  <c r="P5221" i="1"/>
  <c r="H8235" i="1"/>
  <c r="L6909" i="1"/>
  <c r="T7492" i="1"/>
  <c r="L1124" i="1"/>
  <c r="F5808" i="1"/>
  <c r="M6843" i="1"/>
  <c r="I8191" i="1"/>
  <c r="U1249" i="1"/>
  <c r="H6061" i="1"/>
  <c r="U5369" i="1"/>
  <c r="U4273" i="1"/>
  <c r="V5632" i="1"/>
  <c r="P3090" i="1"/>
  <c r="K6773" i="1"/>
  <c r="M6369" i="1"/>
  <c r="T4175" i="1"/>
  <c r="F2778" i="1"/>
  <c r="P7163" i="1"/>
  <c r="V495" i="1"/>
  <c r="J5932" i="1"/>
  <c r="U499" i="1"/>
  <c r="K1401" i="1"/>
  <c r="F7028" i="1"/>
  <c r="F8064" i="1"/>
  <c r="M3999" i="1"/>
  <c r="U601" i="1"/>
  <c r="J683" i="1"/>
  <c r="F78" i="1"/>
  <c r="U3172" i="1"/>
  <c r="T2821" i="1"/>
  <c r="V2994" i="1"/>
  <c r="P1898" i="1"/>
  <c r="K2890" i="1"/>
  <c r="M2924" i="1"/>
  <c r="P8060" i="1"/>
  <c r="F693" i="1"/>
  <c r="N1242" i="1"/>
  <c r="J2629" i="1"/>
  <c r="P2840" i="1"/>
  <c r="T297" i="1"/>
  <c r="I2184" i="1"/>
  <c r="U4694" i="1"/>
  <c r="I3252" i="1"/>
  <c r="I5535" i="1"/>
  <c r="L3931" i="1"/>
  <c r="U4194" i="1"/>
  <c r="U3693" i="1"/>
  <c r="T3507" i="1"/>
  <c r="F6290" i="1"/>
  <c r="J6028" i="1"/>
  <c r="V202" i="1"/>
  <c r="J2155" i="1"/>
  <c r="U6460" i="1"/>
  <c r="V4175" i="1"/>
  <c r="U7038" i="1"/>
  <c r="K1912" i="1"/>
  <c r="T4408" i="1"/>
  <c r="N405" i="1"/>
  <c r="N3575" i="1"/>
  <c r="F5649" i="1"/>
  <c r="H2130" i="1"/>
  <c r="J673" i="1"/>
  <c r="P5938" i="1"/>
  <c r="M6074" i="1"/>
  <c r="T8290" i="1"/>
  <c r="N5788" i="1"/>
  <c r="N3513" i="1"/>
  <c r="I7010" i="1"/>
  <c r="P4461" i="1"/>
  <c r="M8069" i="1"/>
  <c r="I6313" i="1"/>
  <c r="N6161" i="1"/>
  <c r="F836" i="1"/>
  <c r="H1457" i="1"/>
  <c r="I8071" i="1"/>
  <c r="K2728" i="1"/>
  <c r="V6240" i="1"/>
  <c r="I1823" i="1"/>
  <c r="V3915" i="1"/>
  <c r="F4531" i="1"/>
  <c r="J3132" i="1"/>
  <c r="F5195" i="1"/>
  <c r="J1236" i="1"/>
  <c r="V7822" i="1"/>
  <c r="J1296" i="1"/>
  <c r="M1692" i="1"/>
  <c r="V3180" i="1"/>
  <c r="H2979" i="1"/>
  <c r="L7086" i="1"/>
  <c r="T4050" i="1"/>
  <c r="F1189" i="1"/>
  <c r="N7935" i="1"/>
  <c r="F5169" i="1"/>
  <c r="M6334" i="1"/>
  <c r="L1154" i="1"/>
  <c r="N627" i="1"/>
  <c r="J6216" i="1"/>
  <c r="N4053" i="1"/>
  <c r="F7881" i="1"/>
  <c r="J4853" i="1"/>
  <c r="T2207" i="1"/>
  <c r="J3688" i="1"/>
  <c r="M7314" i="1"/>
  <c r="I2280" i="1"/>
  <c r="J2225" i="1"/>
  <c r="J867" i="1"/>
  <c r="H3684" i="1"/>
  <c r="U6345" i="1"/>
  <c r="H7234" i="1"/>
  <c r="P7404" i="1"/>
  <c r="I8341" i="1"/>
  <c r="H1901" i="1"/>
  <c r="P1222" i="1"/>
  <c r="J5730" i="1"/>
  <c r="K6687" i="1"/>
  <c r="L5817" i="1"/>
  <c r="M6040" i="1"/>
  <c r="H3959" i="1"/>
  <c r="T3835" i="1"/>
  <c r="P4466" i="1"/>
  <c r="U4440" i="1"/>
  <c r="T4202" i="1"/>
  <c r="V2277" i="1"/>
  <c r="M2806" i="1"/>
  <c r="H2443" i="1"/>
  <c r="J4905" i="1"/>
  <c r="N2354" i="1"/>
  <c r="U3762" i="1"/>
  <c r="L6466" i="1"/>
  <c r="K6900" i="1"/>
  <c r="J111" i="1"/>
  <c r="L8134" i="1"/>
  <c r="N2460" i="1"/>
  <c r="F6645" i="1"/>
  <c r="L7068" i="1"/>
  <c r="T7185" i="1"/>
  <c r="N8268" i="1"/>
  <c r="H5883" i="1"/>
  <c r="F159" i="1"/>
  <c r="V1489" i="1"/>
  <c r="L2254" i="1"/>
  <c r="M2784" i="1"/>
  <c r="L5513" i="1"/>
  <c r="T721" i="1"/>
  <c r="T7397" i="1"/>
  <c r="K6312" i="1"/>
  <c r="P2891" i="1"/>
  <c r="M8111" i="1"/>
  <c r="M1381" i="1"/>
  <c r="L2273" i="1"/>
  <c r="H2179" i="1"/>
  <c r="F4465" i="1"/>
  <c r="F5806" i="1"/>
  <c r="L4665" i="1"/>
  <c r="T6633" i="1"/>
  <c r="J4901" i="1"/>
  <c r="J264" i="1"/>
  <c r="J4431" i="1"/>
  <c r="N1217" i="1"/>
  <c r="H2287" i="1"/>
  <c r="U4607" i="1"/>
  <c r="P8199" i="1"/>
  <c r="I7803" i="1"/>
  <c r="J2763" i="1"/>
  <c r="M2044" i="1"/>
  <c r="P3040" i="1"/>
  <c r="V156" i="1"/>
  <c r="T7556" i="1"/>
  <c r="I7876" i="1"/>
  <c r="L314" i="1"/>
  <c r="P6144" i="1"/>
  <c r="H4300" i="1"/>
  <c r="I7999" i="1"/>
  <c r="H6136" i="1"/>
  <c r="H1897" i="1"/>
  <c r="H1251" i="1"/>
  <c r="L1219" i="1"/>
  <c r="T6813" i="1"/>
  <c r="L8242" i="1"/>
  <c r="K4493" i="1"/>
  <c r="U4171" i="1"/>
  <c r="U8178" i="1"/>
  <c r="T2775" i="1"/>
  <c r="V3366" i="1"/>
  <c r="P7352" i="1"/>
  <c r="F6897" i="1"/>
  <c r="M3432" i="1"/>
  <c r="T1230" i="1"/>
  <c r="J4012" i="1"/>
  <c r="T2874" i="1"/>
  <c r="L2296" i="1"/>
  <c r="L1884" i="1"/>
  <c r="I5600" i="1"/>
  <c r="F5675" i="1"/>
  <c r="J74" i="1"/>
  <c r="H6659" i="1"/>
  <c r="N2788" i="1"/>
  <c r="P7378" i="1"/>
  <c r="I4517" i="1"/>
  <c r="L6452" i="1"/>
  <c r="M1589" i="1"/>
  <c r="L4233" i="1"/>
  <c r="H2312" i="1"/>
  <c r="H177" i="1"/>
  <c r="J2587" i="1"/>
  <c r="I1345" i="1"/>
  <c r="U1318" i="1"/>
  <c r="N7404" i="1"/>
  <c r="N2032" i="1"/>
  <c r="N7608" i="1"/>
  <c r="H3857" i="1"/>
  <c r="H6126" i="1"/>
  <c r="M2791" i="1"/>
  <c r="M2540" i="1"/>
  <c r="L7542" i="1"/>
  <c r="I1891" i="1"/>
  <c r="F8265" i="1"/>
  <c r="N8119" i="1"/>
  <c r="V289" i="1"/>
  <c r="T663" i="1"/>
  <c r="K4049" i="1"/>
  <c r="V22" i="1"/>
  <c r="J571" i="1"/>
  <c r="M258" i="1"/>
  <c r="L7183" i="1"/>
  <c r="T6041" i="1"/>
  <c r="I7275" i="1"/>
  <c r="N2477" i="1"/>
  <c r="J5879" i="1"/>
  <c r="P2766" i="1"/>
  <c r="F4764" i="1"/>
  <c r="H3352" i="1"/>
  <c r="P2995" i="1"/>
  <c r="J8201" i="1"/>
  <c r="H3975" i="1"/>
  <c r="P111" i="1"/>
  <c r="K8290" i="1"/>
  <c r="K3408" i="1"/>
  <c r="L1376" i="1"/>
  <c r="J5197" i="1"/>
  <c r="H5817" i="1"/>
  <c r="I771" i="1"/>
  <c r="U2697" i="1"/>
  <c r="U2236" i="1"/>
  <c r="I8006" i="1"/>
  <c r="V3367" i="1"/>
  <c r="T1172" i="1"/>
  <c r="I3444" i="1"/>
  <c r="H2104" i="1"/>
  <c r="H3302" i="1"/>
  <c r="T4402" i="1"/>
  <c r="L2438" i="1"/>
  <c r="F7541" i="1"/>
  <c r="J3094" i="1"/>
  <c r="J3022" i="1"/>
  <c r="P1035" i="1"/>
  <c r="M6263" i="1"/>
  <c r="T3033" i="1"/>
  <c r="N7339" i="1"/>
  <c r="T6623" i="1"/>
  <c r="N318" i="1"/>
  <c r="L7885" i="1"/>
  <c r="V5722" i="1"/>
  <c r="H4713" i="1"/>
  <c r="V5566" i="1"/>
  <c r="V692" i="1"/>
  <c r="P7037" i="1"/>
  <c r="J2677" i="1"/>
  <c r="P5640" i="1"/>
  <c r="F5455" i="1"/>
  <c r="J5263" i="1"/>
  <c r="I6176" i="1"/>
  <c r="M6713" i="1"/>
  <c r="T7333" i="1"/>
  <c r="L7055" i="1"/>
  <c r="N1034" i="1"/>
  <c r="P7416" i="1"/>
  <c r="M6164" i="1"/>
  <c r="U5496" i="1"/>
  <c r="F1421" i="1"/>
  <c r="L2074" i="1"/>
  <c r="T891" i="1"/>
  <c r="V7398" i="1"/>
  <c r="M1047" i="1"/>
  <c r="J1644" i="1"/>
  <c r="N5080" i="1"/>
  <c r="V6361" i="1"/>
  <c r="N862" i="1"/>
  <c r="U1149" i="1"/>
  <c r="K7036" i="1"/>
  <c r="H220" i="1"/>
  <c r="H7300" i="1"/>
  <c r="P5593" i="1"/>
  <c r="N7345" i="1"/>
  <c r="N6248" i="1"/>
  <c r="F2477" i="1"/>
  <c r="L2769" i="1"/>
  <c r="V8204" i="1"/>
  <c r="H4407" i="1"/>
  <c r="T823" i="1"/>
  <c r="N6942" i="1"/>
  <c r="I2243" i="1"/>
  <c r="J99" i="1"/>
  <c r="V3596" i="1"/>
  <c r="K6103" i="1"/>
  <c r="V7071" i="1"/>
  <c r="N5113" i="1"/>
  <c r="J1593" i="1"/>
  <c r="F4719" i="1"/>
  <c r="P3326" i="1"/>
  <c r="T5049" i="1"/>
  <c r="U123" i="1"/>
  <c r="N5719" i="1"/>
  <c r="J200" i="1"/>
  <c r="T988" i="1"/>
  <c r="J4189" i="1"/>
  <c r="T7315" i="1"/>
  <c r="P3089" i="1"/>
  <c r="T5713" i="1"/>
  <c r="L93" i="1"/>
  <c r="N4600" i="1"/>
  <c r="P6191" i="1"/>
  <c r="V4775" i="1"/>
  <c r="M4955" i="1"/>
  <c r="J1150" i="1"/>
  <c r="L4961" i="1"/>
  <c r="T8109" i="1"/>
  <c r="N6207" i="1"/>
  <c r="T5335" i="1"/>
  <c r="P6020" i="1"/>
  <c r="F2377" i="1"/>
  <c r="F411" i="1"/>
  <c r="N4044" i="1"/>
  <c r="F4189" i="1"/>
  <c r="F998" i="1"/>
  <c r="U7073" i="1"/>
  <c r="T4107" i="1"/>
  <c r="N6860" i="1"/>
  <c r="I2908" i="1"/>
  <c r="L3015" i="1"/>
  <c r="M2144" i="1"/>
  <c r="M2312" i="1"/>
  <c r="T4216" i="1"/>
  <c r="F3705" i="1"/>
  <c r="T4621" i="1"/>
  <c r="V324" i="1"/>
  <c r="V572" i="1"/>
  <c r="L5110" i="1"/>
  <c r="M5977" i="1"/>
  <c r="K5623" i="1"/>
  <c r="J2801" i="1"/>
  <c r="M5351" i="1"/>
  <c r="F5165" i="1"/>
  <c r="I7431" i="1"/>
  <c r="H1033" i="1"/>
  <c r="P980" i="1"/>
  <c r="N1139" i="1"/>
  <c r="H2530" i="1"/>
  <c r="J1110" i="1"/>
  <c r="L2785" i="1"/>
  <c r="J4004" i="1"/>
  <c r="M6051" i="1"/>
  <c r="L2740" i="1"/>
  <c r="P4202" i="1"/>
  <c r="P3670" i="1"/>
  <c r="I7187" i="1"/>
  <c r="I6253" i="1"/>
  <c r="K7941" i="1"/>
  <c r="M155" i="1"/>
  <c r="P507" i="1"/>
  <c r="P6411" i="1"/>
  <c r="J5506" i="1"/>
  <c r="P2622" i="1"/>
  <c r="V1848" i="1"/>
  <c r="U7918" i="1"/>
  <c r="I3829" i="1"/>
  <c r="T461" i="1"/>
  <c r="V1325" i="1"/>
  <c r="H2988" i="1"/>
  <c r="T2889" i="1"/>
  <c r="K7809" i="1"/>
  <c r="P537" i="1"/>
  <c r="K6021" i="1"/>
  <c r="L4026" i="1"/>
  <c r="V6066" i="1"/>
  <c r="K1613" i="1"/>
  <c r="L1558" i="1"/>
  <c r="V3308" i="1"/>
  <c r="H1955" i="1"/>
  <c r="M1565" i="1"/>
  <c r="P2588" i="1"/>
  <c r="P1458" i="1"/>
  <c r="J8282" i="1"/>
  <c r="V6676" i="1"/>
  <c r="H6586" i="1"/>
  <c r="U2475" i="1"/>
  <c r="U2485" i="1"/>
  <c r="P542" i="1"/>
  <c r="P553" i="1"/>
  <c r="N6677" i="1"/>
  <c r="P717" i="1"/>
  <c r="J4296" i="1"/>
  <c r="V67" i="1"/>
  <c r="U6495" i="1"/>
  <c r="V6963" i="1"/>
  <c r="V407" i="1"/>
  <c r="T1278" i="1"/>
  <c r="K4338" i="1"/>
  <c r="H3473" i="1"/>
  <c r="I8342" i="1"/>
  <c r="P6469" i="1"/>
  <c r="I2961" i="1"/>
  <c r="I3872" i="1"/>
  <c r="F1530" i="1"/>
  <c r="K6489" i="1"/>
  <c r="L3617" i="1"/>
  <c r="J3260" i="1"/>
  <c r="I6297" i="1"/>
  <c r="V6731" i="1"/>
  <c r="T2581" i="1"/>
  <c r="J3158" i="1"/>
  <c r="T4157" i="1"/>
  <c r="I2163" i="1"/>
  <c r="U2518" i="1"/>
  <c r="J4019" i="1"/>
  <c r="T6136" i="1"/>
  <c r="J1395" i="1"/>
  <c r="I8275" i="1"/>
  <c r="K4167" i="1"/>
  <c r="U3346" i="1"/>
  <c r="F2710" i="1"/>
  <c r="U2870" i="1"/>
  <c r="L4546" i="1"/>
  <c r="V8066" i="1"/>
  <c r="L7319" i="1"/>
  <c r="T5250" i="1"/>
  <c r="F3457" i="1"/>
  <c r="V4601" i="1"/>
  <c r="P515" i="1"/>
  <c r="J107" i="1"/>
  <c r="I6632" i="1"/>
  <c r="K6738" i="1"/>
  <c r="L2417" i="1"/>
  <c r="U4539" i="1"/>
  <c r="T7357" i="1"/>
  <c r="V3641" i="1"/>
  <c r="N7168" i="1"/>
  <c r="L3924" i="1"/>
  <c r="I2463" i="1"/>
  <c r="H2946" i="1"/>
  <c r="P6771" i="1"/>
  <c r="P3972" i="1"/>
  <c r="N6001" i="1"/>
  <c r="L21" i="1"/>
  <c r="J6134" i="1"/>
  <c r="V4679" i="1"/>
  <c r="U451" i="1"/>
  <c r="T6227" i="1"/>
  <c r="I3447" i="1"/>
  <c r="N5095" i="1"/>
  <c r="J1793" i="1"/>
  <c r="F3570" i="1"/>
  <c r="L3156" i="1"/>
  <c r="J6552" i="1"/>
  <c r="H7035" i="1"/>
  <c r="I1305" i="1"/>
  <c r="T8119" i="1"/>
  <c r="F4127" i="1"/>
  <c r="P8309" i="1"/>
  <c r="F461" i="1"/>
  <c r="K3363" i="1"/>
  <c r="J6017" i="1"/>
  <c r="L623" i="1"/>
  <c r="P947" i="1"/>
  <c r="U6836" i="1"/>
  <c r="P4843" i="1"/>
  <c r="M3200" i="1"/>
  <c r="N2727" i="1"/>
  <c r="I129" i="1"/>
  <c r="T2878" i="1"/>
  <c r="M2713" i="1"/>
  <c r="T8084" i="1"/>
  <c r="L5292" i="1"/>
  <c r="V6834" i="1"/>
  <c r="F8230" i="1"/>
  <c r="T8124" i="1"/>
  <c r="L6656" i="1"/>
  <c r="N2401" i="1"/>
  <c r="L4235" i="1"/>
  <c r="I4224" i="1"/>
  <c r="I4268" i="1"/>
  <c r="U6968" i="1"/>
  <c r="H2150" i="1"/>
  <c r="J6433" i="1"/>
  <c r="U4819" i="1"/>
  <c r="T2585" i="1"/>
  <c r="N639" i="1"/>
  <c r="M7055" i="1"/>
  <c r="J7072" i="1"/>
  <c r="I1580" i="1"/>
  <c r="L4166" i="1"/>
  <c r="L6754" i="1"/>
  <c r="H33" i="1"/>
  <c r="N4524" i="1"/>
  <c r="V932" i="1"/>
  <c r="I271" i="1"/>
  <c r="H2950" i="1"/>
  <c r="F2549" i="1"/>
  <c r="M325" i="1"/>
  <c r="V7271" i="1"/>
  <c r="L1544" i="1"/>
  <c r="L544" i="1"/>
  <c r="M7951" i="1"/>
  <c r="K5177" i="1"/>
  <c r="H613" i="1"/>
  <c r="L7058" i="1"/>
  <c r="F6359" i="1"/>
  <c r="I3193" i="1"/>
  <c r="L7189" i="1"/>
  <c r="L3248" i="1"/>
  <c r="L1992" i="1"/>
  <c r="P1802" i="1"/>
  <c r="L2745" i="1"/>
  <c r="I5757" i="1"/>
  <c r="H5531" i="1"/>
  <c r="T3353" i="1"/>
  <c r="U1030" i="1"/>
  <c r="H2127" i="1"/>
  <c r="P2219" i="1"/>
  <c r="J1972" i="1"/>
  <c r="L2925" i="1"/>
  <c r="J1344" i="1"/>
  <c r="K4595" i="1"/>
  <c r="L7020" i="1"/>
  <c r="T2356" i="1"/>
  <c r="I3506" i="1"/>
  <c r="M7581" i="1"/>
  <c r="F2926" i="1"/>
  <c r="V6123" i="1"/>
  <c r="L7850" i="1"/>
  <c r="P5983" i="1"/>
  <c r="T5344" i="1"/>
  <c r="V764" i="1"/>
  <c r="H4991" i="1"/>
  <c r="K6761" i="1"/>
  <c r="J5488" i="1"/>
  <c r="I6534" i="1"/>
  <c r="M3007" i="1"/>
  <c r="M530" i="1"/>
  <c r="T7462" i="1"/>
  <c r="M4769" i="1"/>
  <c r="L754" i="1"/>
  <c r="L7954" i="1"/>
  <c r="U1433" i="1"/>
  <c r="V6427" i="1"/>
  <c r="L853" i="1"/>
  <c r="P1231" i="1"/>
  <c r="M7225" i="1"/>
  <c r="I6822" i="1"/>
  <c r="H4793" i="1"/>
  <c r="P8106" i="1"/>
  <c r="V8212" i="1"/>
  <c r="T3961" i="1"/>
  <c r="P2661" i="1"/>
  <c r="H3182" i="1"/>
  <c r="V2892" i="1"/>
  <c r="T1849" i="1"/>
  <c r="V5765" i="1"/>
  <c r="J257" i="1"/>
  <c r="J2877" i="1"/>
  <c r="H8179" i="1"/>
  <c r="M1608" i="1"/>
  <c r="J407" i="1"/>
  <c r="M6446" i="1"/>
  <c r="V5260" i="1"/>
  <c r="I7439" i="1"/>
  <c r="J4514" i="1"/>
  <c r="M253" i="1"/>
  <c r="M7556" i="1"/>
  <c r="V6019" i="1"/>
  <c r="L3781" i="1"/>
  <c r="H1861" i="1"/>
  <c r="V4362" i="1"/>
  <c r="N2519" i="1"/>
  <c r="T6184" i="1"/>
  <c r="V3735" i="1"/>
  <c r="M8074" i="1"/>
  <c r="I5539" i="1"/>
  <c r="L5949" i="1"/>
  <c r="H6259" i="1"/>
  <c r="H5711" i="1"/>
  <c r="H2387" i="1"/>
  <c r="K4051" i="1"/>
  <c r="F1380" i="1"/>
  <c r="K8249" i="1"/>
  <c r="J5622" i="1"/>
  <c r="T7891" i="1"/>
  <c r="F345" i="1"/>
  <c r="F1943" i="1"/>
  <c r="K3740" i="1"/>
  <c r="H8096" i="1"/>
  <c r="M2878" i="1"/>
  <c r="K4712" i="1"/>
  <c r="N7552" i="1"/>
  <c r="L1214" i="1"/>
  <c r="H6859" i="1"/>
  <c r="M2700" i="1"/>
  <c r="L2340" i="1"/>
  <c r="H2578" i="1"/>
  <c r="F1452" i="1"/>
  <c r="H398" i="1"/>
  <c r="M4564" i="1"/>
  <c r="P4712" i="1"/>
  <c r="K7135" i="1"/>
  <c r="U4434" i="1"/>
  <c r="N3377" i="1"/>
  <c r="L1304" i="1"/>
  <c r="T8224" i="1"/>
  <c r="J7909" i="1"/>
  <c r="T5029" i="1"/>
  <c r="L2545" i="1"/>
  <c r="T3231" i="1"/>
  <c r="N2050" i="1"/>
  <c r="P7259" i="1"/>
  <c r="P1472" i="1"/>
  <c r="F622" i="1"/>
  <c r="N3777" i="1"/>
  <c r="V7115" i="1"/>
  <c r="J5982" i="1"/>
  <c r="L6633" i="1"/>
  <c r="J1308" i="1"/>
  <c r="H5286" i="1"/>
  <c r="T5770" i="1"/>
  <c r="H6747" i="1"/>
  <c r="F3619" i="1"/>
  <c r="U7470" i="1"/>
  <c r="I5754" i="1"/>
  <c r="K2789" i="1"/>
  <c r="L626" i="1"/>
  <c r="L1454" i="1"/>
  <c r="V6900" i="1"/>
  <c r="N3252" i="1"/>
  <c r="H603" i="1"/>
  <c r="U8150" i="1"/>
  <c r="J3916" i="1"/>
  <c r="J6665" i="1"/>
  <c r="F3738" i="1"/>
  <c r="F4546" i="1"/>
  <c r="V66" i="1"/>
  <c r="M749" i="1"/>
  <c r="N1380" i="1"/>
  <c r="I7962" i="1"/>
  <c r="M7793" i="1"/>
  <c r="M6221" i="1"/>
  <c r="F4433" i="1"/>
  <c r="U5805" i="1"/>
  <c r="I4726" i="1"/>
  <c r="F2569" i="1"/>
  <c r="P1750" i="1"/>
  <c r="J3817" i="1"/>
  <c r="K650" i="1"/>
  <c r="H4263" i="1"/>
  <c r="V356" i="1"/>
  <c r="M2368" i="1"/>
  <c r="K4273" i="1"/>
  <c r="J6383" i="1"/>
  <c r="L1667" i="1"/>
  <c r="I4262" i="1"/>
  <c r="H4292" i="1"/>
  <c r="I30" i="1"/>
  <c r="L1309" i="1"/>
  <c r="J6001" i="1"/>
  <c r="L3572" i="1"/>
  <c r="L4208" i="1"/>
  <c r="V6207" i="1"/>
  <c r="V3646" i="1"/>
  <c r="I4094" i="1"/>
  <c r="M4749" i="1"/>
  <c r="F16" i="1"/>
  <c r="F792" i="1"/>
  <c r="N3733" i="1"/>
  <c r="K3150" i="1"/>
  <c r="I7022" i="1"/>
  <c r="N7044" i="1"/>
  <c r="F269" i="1"/>
  <c r="I2943" i="1"/>
  <c r="L4258" i="1"/>
  <c r="J7066" i="1"/>
  <c r="L1826" i="1"/>
  <c r="L2916" i="1"/>
  <c r="U8328" i="1"/>
  <c r="K5646" i="1"/>
  <c r="N4549" i="1"/>
  <c r="L5668" i="1"/>
  <c r="I832" i="1"/>
  <c r="L6527" i="1"/>
  <c r="V5711" i="1"/>
  <c r="N61" i="1"/>
  <c r="T2994" i="1"/>
  <c r="J6061" i="1"/>
  <c r="N134" i="1"/>
  <c r="N4718" i="1"/>
  <c r="N4610" i="1"/>
  <c r="J3646" i="1"/>
  <c r="L2890" i="1"/>
  <c r="U2661" i="1"/>
  <c r="J3813" i="1"/>
  <c r="H4688" i="1"/>
  <c r="T4625" i="1"/>
  <c r="F4997" i="1"/>
  <c r="J4069" i="1"/>
  <c r="J812" i="1"/>
  <c r="F2268" i="1"/>
  <c r="F5233" i="1"/>
  <c r="M6245" i="1"/>
  <c r="I7970" i="1"/>
  <c r="I4041" i="1"/>
  <c r="I4516" i="1"/>
  <c r="N6375" i="1"/>
  <c r="U3067" i="1"/>
  <c r="M6386" i="1"/>
  <c r="F5612" i="1"/>
  <c r="K6736" i="1"/>
  <c r="P209" i="1"/>
  <c r="P7328" i="1"/>
  <c r="K7458" i="1"/>
  <c r="L5520" i="1"/>
  <c r="H2303" i="1"/>
  <c r="L4076" i="1"/>
  <c r="F8332" i="1"/>
  <c r="F4432" i="1"/>
  <c r="T5222" i="1"/>
  <c r="F1404" i="1"/>
  <c r="V395" i="1"/>
  <c r="H118" i="1"/>
  <c r="H3769" i="1"/>
  <c r="V8089" i="1"/>
  <c r="V5256" i="1"/>
  <c r="L4945" i="1"/>
  <c r="U2999" i="1"/>
  <c r="N3899" i="1"/>
  <c r="N3548" i="1"/>
  <c r="V7309" i="1"/>
  <c r="K6320" i="1"/>
  <c r="V2257" i="1"/>
  <c r="L2413" i="1"/>
  <c r="T1619" i="1"/>
  <c r="N5266" i="1"/>
  <c r="L5232" i="1"/>
  <c r="N2616" i="1"/>
  <c r="P4655" i="1"/>
  <c r="V6259" i="1"/>
  <c r="J569" i="1"/>
  <c r="K1204" i="1"/>
  <c r="I3515" i="1"/>
  <c r="U6778" i="1"/>
  <c r="N8161" i="1"/>
  <c r="T5531" i="1"/>
  <c r="F5781" i="1"/>
  <c r="M4354" i="1"/>
  <c r="I1021" i="1"/>
  <c r="V4346" i="1"/>
  <c r="F656" i="1"/>
  <c r="N2391" i="1"/>
  <c r="N1755" i="1"/>
  <c r="K779" i="1"/>
  <c r="T3219" i="1"/>
  <c r="H6608" i="1"/>
  <c r="L169" i="1"/>
  <c r="J939" i="1"/>
  <c r="V7399" i="1"/>
  <c r="L2650" i="1"/>
  <c r="V2650" i="1"/>
  <c r="U2761" i="1"/>
  <c r="L8089" i="1"/>
  <c r="T126" i="1"/>
  <c r="N7209" i="1"/>
  <c r="U3041" i="1"/>
  <c r="J4331" i="1"/>
  <c r="F3484" i="1"/>
  <c r="U7390" i="1"/>
  <c r="J3354" i="1"/>
  <c r="F2121" i="1"/>
  <c r="T6320" i="1"/>
  <c r="U7616" i="1"/>
  <c r="K1886" i="1"/>
  <c r="I6522" i="1"/>
  <c r="L4293" i="1"/>
  <c r="M6469" i="1"/>
  <c r="I4442" i="1"/>
  <c r="T5591" i="1"/>
  <c r="M5810" i="1"/>
  <c r="V3286" i="1"/>
  <c r="F5382" i="1"/>
  <c r="I4872" i="1"/>
  <c r="F480" i="1"/>
  <c r="F7955" i="1"/>
  <c r="P8266" i="1"/>
  <c r="J1067" i="1"/>
  <c r="L2201" i="1"/>
  <c r="I970" i="1"/>
  <c r="K3294" i="1"/>
  <c r="N4166" i="1"/>
  <c r="T5141" i="1"/>
  <c r="I687" i="1"/>
  <c r="H8061" i="1"/>
  <c r="H6164" i="1"/>
  <c r="H4748" i="1"/>
  <c r="P3258" i="1"/>
  <c r="J2537" i="1"/>
  <c r="I1434" i="1"/>
  <c r="I5644" i="1"/>
  <c r="T2946" i="1"/>
  <c r="U2450" i="1"/>
  <c r="N1257" i="1"/>
  <c r="H8094" i="1"/>
  <c r="K5690" i="1"/>
  <c r="U5318" i="1"/>
  <c r="U4473" i="1"/>
  <c r="T1091" i="1"/>
  <c r="M5234" i="1"/>
  <c r="T7813" i="1"/>
  <c r="L4173" i="1"/>
  <c r="N7385" i="1"/>
  <c r="T1532" i="1"/>
  <c r="N1350" i="1"/>
  <c r="J2567" i="1"/>
  <c r="T3360" i="1"/>
  <c r="N8053" i="1"/>
  <c r="V7296" i="1"/>
  <c r="M4676" i="1"/>
  <c r="P3118" i="1"/>
  <c r="F6082" i="1"/>
  <c r="L452" i="1"/>
  <c r="L4155" i="1"/>
  <c r="H6424" i="1"/>
  <c r="P3636" i="1"/>
  <c r="F757" i="1"/>
  <c r="M4416" i="1"/>
  <c r="M8226" i="1"/>
  <c r="P7087" i="1"/>
  <c r="T7076" i="1"/>
  <c r="H3593" i="1"/>
  <c r="H2737" i="1"/>
  <c r="L7292" i="1"/>
  <c r="J5936" i="1"/>
  <c r="K7901" i="1"/>
  <c r="P2597" i="1"/>
  <c r="F4566" i="1"/>
  <c r="F3908" i="1"/>
  <c r="U3508" i="1"/>
  <c r="K4311" i="1"/>
  <c r="V2768" i="1"/>
  <c r="H3270" i="1"/>
  <c r="J2745" i="1"/>
  <c r="F3934" i="1"/>
  <c r="H1199" i="1"/>
  <c r="U3130" i="1"/>
  <c r="N1407" i="1"/>
  <c r="F1274" i="1"/>
  <c r="I1788" i="1"/>
  <c r="T6602" i="1"/>
  <c r="J2209" i="1"/>
  <c r="P3679" i="1"/>
  <c r="N1942" i="1"/>
  <c r="P7200" i="1"/>
  <c r="U6819" i="1"/>
  <c r="U187" i="1"/>
  <c r="J1060" i="1"/>
  <c r="U4400" i="1"/>
  <c r="F2662" i="1"/>
  <c r="J6115" i="1"/>
  <c r="P3100" i="1"/>
  <c r="L6071" i="1"/>
  <c r="J3392" i="1"/>
  <c r="H7122" i="1"/>
  <c r="P2972" i="1"/>
  <c r="V4579" i="1"/>
  <c r="N852" i="1"/>
  <c r="V4582" i="1"/>
  <c r="I4572" i="1"/>
  <c r="K3027" i="1"/>
  <c r="U7532" i="1"/>
  <c r="M8214" i="1"/>
  <c r="K8235" i="1"/>
  <c r="P4451" i="1"/>
  <c r="K8127" i="1"/>
  <c r="M2085" i="1"/>
  <c r="P1512" i="1"/>
  <c r="N5594" i="1"/>
  <c r="J8190" i="1"/>
  <c r="J5561" i="1"/>
  <c r="U4790" i="1"/>
  <c r="U4474" i="1"/>
  <c r="U1055" i="1"/>
  <c r="T4096" i="1"/>
  <c r="P2975" i="1"/>
  <c r="I1857" i="1"/>
  <c r="L5784" i="1"/>
  <c r="L3638" i="1"/>
  <c r="I1770" i="1"/>
  <c r="P1452" i="1"/>
  <c r="U3596" i="1"/>
  <c r="I81" i="1"/>
  <c r="H6213" i="1"/>
  <c r="F6020" i="1"/>
  <c r="H3111" i="1"/>
  <c r="K4286" i="1"/>
  <c r="N4345" i="1"/>
  <c r="N269" i="1"/>
  <c r="U7936" i="1"/>
  <c r="N1161" i="1"/>
  <c r="M5576" i="1"/>
  <c r="L3365" i="1"/>
  <c r="P4945" i="1"/>
  <c r="V804" i="1"/>
  <c r="V3876" i="1"/>
  <c r="J4491" i="1"/>
  <c r="J1718" i="1"/>
  <c r="I2949" i="1"/>
  <c r="M1489" i="1"/>
  <c r="J8166" i="1"/>
  <c r="L4901" i="1"/>
  <c r="H584" i="1"/>
  <c r="U1391" i="1"/>
  <c r="K4384" i="1"/>
  <c r="V2646" i="1"/>
  <c r="P8263" i="1"/>
  <c r="H6127" i="1"/>
  <c r="M4838" i="1"/>
  <c r="T7368" i="1"/>
  <c r="T1710" i="1"/>
  <c r="T3414" i="1"/>
  <c r="I591" i="1"/>
  <c r="L4657" i="1"/>
  <c r="F3665" i="1"/>
  <c r="I4849" i="1"/>
  <c r="T4324" i="1"/>
  <c r="V5956" i="1"/>
  <c r="M923" i="1"/>
  <c r="V1878" i="1"/>
  <c r="U2849" i="1"/>
  <c r="M7462" i="1"/>
  <c r="M7396" i="1"/>
  <c r="T5949" i="1"/>
  <c r="J1058" i="1"/>
  <c r="H8210" i="1"/>
  <c r="I3912" i="1"/>
  <c r="P5510" i="1"/>
  <c r="M6343" i="1"/>
  <c r="N6589" i="1"/>
  <c r="K1471" i="1"/>
  <c r="H7333" i="1"/>
  <c r="K8001" i="1"/>
  <c r="H5942" i="1"/>
  <c r="M6330" i="1"/>
  <c r="J3388" i="1"/>
  <c r="H7021" i="1"/>
  <c r="V2428" i="1"/>
  <c r="P219" i="1"/>
  <c r="V3701" i="1"/>
  <c r="V158" i="1"/>
  <c r="M1674" i="1"/>
  <c r="T7930" i="1"/>
  <c r="L1620" i="1"/>
  <c r="L1285" i="1"/>
  <c r="K2358" i="1"/>
  <c r="T3287" i="1"/>
  <c r="P5905" i="1"/>
  <c r="M4289" i="1"/>
  <c r="N2631" i="1"/>
  <c r="V3052" i="1"/>
  <c r="T8322" i="1"/>
  <c r="L7356" i="1"/>
  <c r="L3684" i="1"/>
  <c r="M5405" i="1"/>
  <c r="V4610" i="1"/>
  <c r="P828" i="1"/>
  <c r="T508" i="1"/>
  <c r="U7999" i="1"/>
  <c r="F4940" i="1"/>
  <c r="M172" i="1"/>
  <c r="H654" i="1"/>
  <c r="M6479" i="1"/>
  <c r="P49" i="1"/>
  <c r="F6266" i="1"/>
  <c r="L190" i="1"/>
  <c r="M4661" i="1"/>
  <c r="J1001" i="1"/>
  <c r="I2959" i="1"/>
  <c r="N6602" i="1"/>
  <c r="V331" i="1"/>
  <c r="F7412" i="1"/>
  <c r="K3036" i="1"/>
  <c r="K5896" i="1"/>
  <c r="M3114" i="1"/>
  <c r="N4191" i="1"/>
  <c r="L5405" i="1"/>
  <c r="T2413" i="1"/>
  <c r="H6620" i="1"/>
  <c r="P5992" i="1"/>
  <c r="L1660" i="1"/>
  <c r="P7465" i="1"/>
  <c r="L5841" i="1"/>
  <c r="K6949" i="1"/>
  <c r="J6478" i="1"/>
  <c r="F8025" i="1"/>
  <c r="V2706" i="1"/>
  <c r="U1181" i="1"/>
  <c r="K4833" i="1"/>
  <c r="V273" i="1"/>
  <c r="H4785" i="1"/>
  <c r="L2761" i="1"/>
  <c r="N5248" i="1"/>
  <c r="U7219" i="1"/>
  <c r="U1454" i="1"/>
  <c r="T2910" i="1"/>
  <c r="N8" i="1"/>
  <c r="F5693" i="1"/>
  <c r="K3004" i="1"/>
  <c r="H5932" i="1"/>
  <c r="U4515" i="1"/>
  <c r="V6906" i="1"/>
  <c r="U6658" i="1"/>
  <c r="J5675" i="1"/>
  <c r="I7916" i="1"/>
  <c r="M8132" i="1"/>
  <c r="P53" i="1"/>
  <c r="V4028" i="1"/>
  <c r="M5608" i="1"/>
  <c r="F6556" i="1"/>
  <c r="H6694" i="1"/>
  <c r="V6341" i="1"/>
  <c r="N163" i="1"/>
  <c r="K1853" i="1"/>
  <c r="J2743" i="1"/>
  <c r="V6025" i="1"/>
  <c r="P89" i="1"/>
  <c r="H5154" i="1"/>
  <c r="N5364" i="1"/>
  <c r="P1167" i="1"/>
  <c r="U6157" i="1"/>
  <c r="L180" i="1"/>
  <c r="K3743" i="1"/>
  <c r="I4989" i="1"/>
  <c r="J524" i="1"/>
  <c r="H2526" i="1"/>
  <c r="P1564" i="1"/>
  <c r="I5398" i="1"/>
  <c r="P7877" i="1"/>
  <c r="P8310" i="1"/>
  <c r="J5242" i="1"/>
  <c r="L605" i="1"/>
  <c r="K7962" i="1"/>
  <c r="L4295" i="1"/>
  <c r="M3431" i="1"/>
  <c r="N3824" i="1"/>
  <c r="P1558" i="1"/>
  <c r="F7571" i="1"/>
  <c r="N4361" i="1"/>
  <c r="N7565" i="1"/>
  <c r="N6245" i="1"/>
  <c r="I34" i="1"/>
  <c r="K5368" i="1"/>
  <c r="M5119" i="1"/>
  <c r="I5428" i="1"/>
  <c r="H102" i="1"/>
  <c r="P625" i="1"/>
  <c r="T7524" i="1"/>
  <c r="I3225" i="1"/>
  <c r="V246" i="1"/>
  <c r="P409" i="1"/>
  <c r="V25" i="1"/>
  <c r="J5361" i="1"/>
  <c r="P4781" i="1"/>
  <c r="L3181" i="1"/>
  <c r="K1658" i="1"/>
  <c r="U3888" i="1"/>
  <c r="F6832" i="1"/>
  <c r="H5569" i="1"/>
  <c r="L4014" i="1"/>
  <c r="I2755" i="1"/>
  <c r="H7468" i="1"/>
  <c r="U6213" i="1"/>
  <c r="P7182" i="1"/>
  <c r="N3642" i="1"/>
  <c r="V7954" i="1"/>
  <c r="J5900" i="1"/>
  <c r="F3801" i="1"/>
  <c r="F342" i="1"/>
  <c r="N8057" i="1"/>
  <c r="P4760" i="1"/>
  <c r="J7866" i="1"/>
  <c r="U1212" i="1"/>
  <c r="M6010" i="1"/>
  <c r="L16" i="1"/>
  <c r="J2950" i="1"/>
  <c r="F1851" i="1"/>
  <c r="L144" i="1"/>
  <c r="J6345" i="1"/>
  <c r="F1174" i="1"/>
  <c r="T4715" i="1"/>
  <c r="H7156" i="1"/>
  <c r="P242" i="1"/>
  <c r="H2146" i="1"/>
  <c r="U7278" i="1"/>
  <c r="N4778" i="1"/>
  <c r="V6910" i="1"/>
  <c r="T3846" i="1"/>
  <c r="L2453" i="1"/>
  <c r="V6877" i="1"/>
  <c r="V2055" i="1"/>
  <c r="F4310" i="1"/>
  <c r="H3751" i="1"/>
  <c r="P6166" i="1"/>
  <c r="I1050" i="1"/>
  <c r="J1888" i="1"/>
  <c r="M2524" i="1"/>
  <c r="I6205" i="1"/>
  <c r="M661" i="1"/>
  <c r="J5258" i="1"/>
  <c r="M5812" i="1"/>
  <c r="N2618" i="1"/>
  <c r="F7814" i="1"/>
  <c r="H3944" i="1"/>
  <c r="J5679" i="1"/>
  <c r="P663" i="1"/>
  <c r="I6466" i="1"/>
  <c r="N5920" i="1"/>
  <c r="P7058" i="1"/>
  <c r="H7410" i="1"/>
  <c r="F982" i="1"/>
  <c r="J4357" i="1"/>
  <c r="L778" i="1"/>
  <c r="J413" i="1"/>
  <c r="N6013" i="1"/>
  <c r="N5171" i="1"/>
  <c r="N5765" i="1"/>
  <c r="V1530" i="1"/>
  <c r="F2873" i="1"/>
  <c r="M5628" i="1"/>
  <c r="L7036" i="1"/>
  <c r="T3686" i="1"/>
  <c r="J6908" i="1"/>
  <c r="K439" i="1"/>
  <c r="L8056" i="1"/>
  <c r="M1022" i="1"/>
  <c r="M5697" i="1"/>
  <c r="N4214" i="1"/>
  <c r="P825" i="1"/>
  <c r="N1432" i="1"/>
  <c r="P3475" i="1"/>
  <c r="N2625" i="1"/>
  <c r="I3492" i="1"/>
  <c r="U7309" i="1"/>
  <c r="I3058" i="1"/>
  <c r="J6920" i="1"/>
  <c r="I3045" i="1"/>
  <c r="M2596" i="1"/>
  <c r="T167" i="1"/>
  <c r="V5515" i="1"/>
  <c r="N6859" i="1"/>
  <c r="I4925" i="1"/>
  <c r="L1389" i="1"/>
  <c r="L7567" i="1"/>
  <c r="I1171" i="1"/>
  <c r="U2952" i="1"/>
  <c r="V6773" i="1"/>
  <c r="U2936" i="1"/>
  <c r="L7365" i="1"/>
  <c r="H5660" i="1"/>
  <c r="P7550" i="1"/>
  <c r="M2061" i="1"/>
  <c r="J5243" i="1"/>
  <c r="P3712" i="1"/>
  <c r="N3461" i="1"/>
  <c r="J574" i="1"/>
  <c r="V375" i="1"/>
  <c r="U6771" i="1"/>
  <c r="N2142" i="1"/>
  <c r="U4080" i="1"/>
  <c r="N4398" i="1"/>
  <c r="V717" i="1"/>
  <c r="T5648" i="1"/>
  <c r="H5775" i="1"/>
  <c r="L2063" i="1"/>
  <c r="N1522" i="1"/>
  <c r="H5811" i="1"/>
  <c r="F427" i="1"/>
  <c r="F5150" i="1"/>
  <c r="T3410" i="1"/>
  <c r="L3017" i="1"/>
  <c r="L7592" i="1"/>
  <c r="L6337" i="1"/>
  <c r="N5230" i="1"/>
  <c r="U445" i="1"/>
  <c r="V3092" i="1"/>
  <c r="I7031" i="1"/>
  <c r="H5586" i="1"/>
  <c r="U1657" i="1"/>
  <c r="T1307" i="1"/>
  <c r="M2459" i="1"/>
  <c r="I6932" i="1"/>
  <c r="T2635" i="1"/>
  <c r="H1638" i="1"/>
  <c r="U164" i="1"/>
  <c r="T3754" i="1"/>
  <c r="N8236" i="1"/>
  <c r="F4225" i="1"/>
  <c r="L2338" i="1"/>
  <c r="J3377" i="1"/>
  <c r="K4170" i="1"/>
  <c r="F1639" i="1"/>
  <c r="H1868" i="1"/>
  <c r="F6522" i="1"/>
  <c r="V679" i="1"/>
  <c r="L6342" i="1"/>
  <c r="J800" i="1"/>
  <c r="F5105" i="1"/>
  <c r="P4864" i="1"/>
  <c r="N6648" i="1"/>
  <c r="M8206" i="1"/>
  <c r="L1772" i="1"/>
  <c r="T4239" i="1"/>
  <c r="L1466" i="1"/>
  <c r="M7911" i="1"/>
  <c r="U432" i="1"/>
  <c r="P7630" i="1"/>
  <c r="J3986" i="1"/>
  <c r="P5545" i="1"/>
  <c r="T5101" i="1"/>
  <c r="F8219" i="1"/>
  <c r="M4454" i="1"/>
  <c r="M1607" i="1"/>
  <c r="T6462" i="1"/>
  <c r="J1537" i="1"/>
  <c r="N3943" i="1"/>
  <c r="P3649" i="1"/>
  <c r="I3793" i="1"/>
  <c r="P7955" i="1"/>
  <c r="V8306" i="1"/>
  <c r="H1369" i="1"/>
  <c r="J5678" i="1"/>
  <c r="M8044" i="1"/>
  <c r="N7038" i="1"/>
  <c r="J5756" i="1"/>
  <c r="P6408" i="1"/>
  <c r="V5686" i="1"/>
  <c r="M2583" i="1"/>
  <c r="P5717" i="1"/>
  <c r="H3882" i="1"/>
  <c r="J1420" i="1"/>
  <c r="L6854" i="1"/>
  <c r="M55" i="1"/>
  <c r="T3589" i="1"/>
  <c r="L2364" i="1"/>
  <c r="F942" i="1"/>
  <c r="H43" i="1"/>
  <c r="L8292" i="1"/>
  <c r="P6477" i="1"/>
  <c r="F5608" i="1"/>
  <c r="H5808" i="1"/>
  <c r="H4093" i="1"/>
  <c r="K2791" i="1"/>
  <c r="L6063" i="1"/>
  <c r="T3269" i="1"/>
  <c r="L4649" i="1"/>
  <c r="N1093" i="1"/>
  <c r="L6751" i="1"/>
  <c r="V1775" i="1"/>
  <c r="P6709" i="1"/>
  <c r="N6556" i="1"/>
  <c r="N4935" i="1"/>
  <c r="U6452" i="1"/>
  <c r="H2666" i="1"/>
  <c r="F2734" i="1"/>
  <c r="J1078" i="1"/>
  <c r="H2897" i="1"/>
  <c r="F4288" i="1"/>
  <c r="P5104" i="1"/>
  <c r="J4208" i="1"/>
  <c r="U1242" i="1"/>
  <c r="U1412" i="1"/>
  <c r="L2259" i="1"/>
  <c r="P7298" i="1"/>
  <c r="F625" i="1"/>
  <c r="V4187" i="1"/>
  <c r="P2719" i="1"/>
  <c r="V2685" i="1"/>
  <c r="M7369" i="1"/>
  <c r="L1983" i="1"/>
  <c r="L4409" i="1"/>
  <c r="K6970" i="1"/>
  <c r="M3554" i="1"/>
  <c r="F5312" i="1"/>
  <c r="F5449" i="1"/>
  <c r="F4931" i="1"/>
  <c r="K7045" i="1"/>
  <c r="H3433" i="1"/>
  <c r="T5280" i="1"/>
  <c r="L5871" i="1"/>
  <c r="M6090" i="1"/>
  <c r="H5294" i="1"/>
  <c r="H6324" i="1"/>
  <c r="J5066" i="1"/>
  <c r="J2088" i="1"/>
  <c r="T2955" i="1"/>
  <c r="K3843" i="1"/>
  <c r="V6839" i="1"/>
  <c r="K8333" i="1"/>
  <c r="H2744" i="1"/>
  <c r="V4608" i="1"/>
  <c r="M3811" i="1"/>
  <c r="H4615" i="1"/>
  <c r="N6633" i="1"/>
  <c r="J5854" i="1"/>
  <c r="F6544" i="1"/>
  <c r="T3865" i="1"/>
  <c r="J5787" i="1"/>
  <c r="M354" i="1"/>
  <c r="T5974" i="1"/>
  <c r="M4590" i="1"/>
  <c r="F1931" i="1"/>
  <c r="J7381" i="1"/>
  <c r="L200" i="1"/>
  <c r="N3382" i="1"/>
  <c r="V3743" i="1"/>
  <c r="V3413" i="1"/>
  <c r="U3788" i="1"/>
  <c r="M6521" i="1"/>
  <c r="V4138" i="1"/>
  <c r="I395" i="1"/>
  <c r="P1217" i="1"/>
  <c r="F8221" i="1"/>
  <c r="F3688" i="1"/>
  <c r="M5044" i="1"/>
  <c r="U7297" i="1"/>
  <c r="V361" i="1"/>
  <c r="N3605" i="1"/>
  <c r="T4339" i="1"/>
  <c r="J8147" i="1"/>
  <c r="V7057" i="1"/>
  <c r="I3083" i="1"/>
  <c r="H7527" i="1"/>
  <c r="I8317" i="1"/>
  <c r="V7441" i="1"/>
  <c r="L6987" i="1"/>
  <c r="J3819" i="1"/>
  <c r="H8007" i="1"/>
  <c r="L1204" i="1"/>
  <c r="V7995" i="1"/>
  <c r="T1030" i="1"/>
  <c r="M7013" i="1"/>
  <c r="P3376" i="1"/>
  <c r="I6096" i="1"/>
  <c r="J3279" i="1"/>
  <c r="L7252" i="1"/>
  <c r="M871" i="1"/>
  <c r="M7127" i="1"/>
  <c r="T5374" i="1"/>
  <c r="T6470" i="1"/>
  <c r="J2946" i="1"/>
  <c r="H7022" i="1"/>
  <c r="F2086" i="1"/>
  <c r="P4697" i="1"/>
  <c r="H1529" i="1"/>
  <c r="K7590" i="1"/>
  <c r="L7355" i="1"/>
  <c r="L2133" i="1"/>
  <c r="I5972" i="1"/>
  <c r="I7947" i="1"/>
  <c r="V7436" i="1"/>
  <c r="V7317" i="1"/>
  <c r="K8229" i="1"/>
  <c r="P4036" i="1"/>
  <c r="H2958" i="1"/>
  <c r="V2913" i="1"/>
  <c r="L1889" i="1"/>
  <c r="N2417" i="1"/>
  <c r="U883" i="1"/>
  <c r="F6831" i="1"/>
  <c r="J1885" i="1"/>
  <c r="J1413" i="1"/>
  <c r="P8291" i="1"/>
  <c r="P1722" i="1"/>
  <c r="M1045" i="1"/>
  <c r="P6655" i="1"/>
  <c r="L1128" i="1"/>
  <c r="P6161" i="1"/>
  <c r="J3590" i="1"/>
  <c r="J2271" i="1"/>
  <c r="V4692" i="1"/>
  <c r="L92" i="1"/>
  <c r="H2521" i="1"/>
  <c r="M2509" i="1"/>
  <c r="L184" i="1"/>
  <c r="V6360" i="1"/>
  <c r="H7043" i="1"/>
  <c r="M3185" i="1"/>
  <c r="P3223" i="1"/>
  <c r="L709" i="1"/>
  <c r="F56" i="1"/>
  <c r="L4854" i="1"/>
  <c r="U2147" i="1"/>
  <c r="T4685" i="1"/>
  <c r="N1514" i="1"/>
  <c r="U1000" i="1"/>
  <c r="L5069" i="1"/>
  <c r="T1923" i="1"/>
  <c r="U4656" i="1"/>
  <c r="I5851" i="1"/>
  <c r="H4073" i="1"/>
  <c r="I505" i="1"/>
  <c r="U3121" i="1"/>
  <c r="K749" i="1"/>
  <c r="N4823" i="1"/>
  <c r="K6797" i="1"/>
  <c r="T4794" i="1"/>
  <c r="T2136" i="1"/>
  <c r="L7333" i="1"/>
  <c r="V7006" i="1"/>
  <c r="J971" i="1"/>
  <c r="P4591" i="1"/>
  <c r="N7592" i="1"/>
  <c r="H1305" i="1"/>
  <c r="U6750" i="1"/>
  <c r="U6175" i="1"/>
  <c r="M791" i="1"/>
  <c r="I6054" i="1"/>
  <c r="N6150" i="1"/>
  <c r="F2779" i="1"/>
  <c r="J1029" i="1"/>
  <c r="F1142" i="1"/>
  <c r="L7883" i="1"/>
  <c r="T6197" i="1"/>
  <c r="V2316" i="1"/>
  <c r="V4519" i="1"/>
  <c r="J5784" i="1"/>
  <c r="F4779" i="1"/>
  <c r="L8067" i="1"/>
  <c r="T410" i="1"/>
  <c r="H8237" i="1"/>
  <c r="I147" i="1"/>
  <c r="L7376" i="1"/>
  <c r="H900" i="1"/>
  <c r="V1931" i="1"/>
  <c r="I3895" i="1"/>
  <c r="I689" i="1"/>
  <c r="U6667" i="1"/>
  <c r="F5835" i="1"/>
  <c r="J1301" i="1"/>
  <c r="T1219" i="1"/>
  <c r="H6355" i="1"/>
  <c r="U1875" i="1"/>
  <c r="V5404" i="1"/>
  <c r="U6628" i="1"/>
  <c r="I2141" i="1"/>
  <c r="U6596" i="1"/>
  <c r="P3882" i="1"/>
  <c r="N3695" i="1"/>
  <c r="N3558" i="1"/>
  <c r="F6116" i="1"/>
  <c r="P5450" i="1"/>
  <c r="L5129" i="1"/>
  <c r="L3124" i="1"/>
  <c r="J3413" i="1"/>
  <c r="M2547" i="1"/>
  <c r="P2519" i="1"/>
  <c r="I3413" i="1"/>
  <c r="T5638" i="1"/>
  <c r="U546" i="1"/>
  <c r="P5709" i="1"/>
  <c r="L3615" i="1"/>
  <c r="V4587" i="1"/>
  <c r="J6318" i="1"/>
  <c r="L5313" i="1"/>
  <c r="H6096" i="1"/>
  <c r="U3054" i="1"/>
  <c r="P7592" i="1"/>
  <c r="T5859" i="1"/>
  <c r="U4594" i="1"/>
  <c r="V2705" i="1"/>
  <c r="P283" i="1"/>
  <c r="U7921" i="1"/>
  <c r="V868" i="1"/>
  <c r="U7971" i="1"/>
  <c r="V6002" i="1"/>
  <c r="N4485" i="1"/>
  <c r="N4567" i="1"/>
  <c r="N6415" i="1"/>
  <c r="P4649" i="1"/>
  <c r="I4759" i="1"/>
  <c r="N306" i="1"/>
  <c r="M4810" i="1"/>
  <c r="V2867" i="1"/>
  <c r="M3246" i="1"/>
  <c r="J5351" i="1"/>
  <c r="L4985" i="1"/>
  <c r="N8056" i="1"/>
  <c r="P4683" i="1"/>
  <c r="H6732" i="1"/>
  <c r="J2226" i="1"/>
  <c r="P6516" i="1"/>
  <c r="H6821" i="1"/>
  <c r="L2642" i="1"/>
  <c r="T8001" i="1"/>
  <c r="N3219" i="1"/>
  <c r="P451" i="1"/>
  <c r="U1383" i="1"/>
  <c r="K7016" i="1"/>
  <c r="P7052" i="1"/>
  <c r="T2150" i="1"/>
  <c r="M3830" i="1"/>
  <c r="V6298" i="1"/>
  <c r="K1043" i="1"/>
  <c r="M5268" i="1"/>
  <c r="N4212" i="1"/>
  <c r="U6261" i="1"/>
  <c r="T8083" i="1"/>
  <c r="I4863" i="1"/>
  <c r="K7817" i="1"/>
  <c r="J7179" i="1"/>
  <c r="U1164" i="1"/>
  <c r="P3193" i="1"/>
  <c r="N1340" i="1"/>
  <c r="I5041" i="1"/>
  <c r="L1817" i="1"/>
  <c r="V6567" i="1"/>
  <c r="L5389" i="1"/>
  <c r="I4549" i="1"/>
  <c r="M6450" i="1"/>
  <c r="L2990" i="1"/>
  <c r="M4114" i="1"/>
  <c r="I5259" i="1"/>
  <c r="M3598" i="1"/>
  <c r="H1252" i="1"/>
  <c r="J2300" i="1"/>
  <c r="M2899" i="1"/>
  <c r="T3519" i="1"/>
  <c r="M1469" i="1"/>
  <c r="M174" i="1"/>
  <c r="K2946" i="1"/>
  <c r="H7430" i="1"/>
  <c r="M3495" i="1"/>
  <c r="T6557" i="1"/>
  <c r="P5373" i="1"/>
  <c r="U8196" i="1"/>
  <c r="J638" i="1"/>
  <c r="V7072" i="1"/>
  <c r="H2856" i="1"/>
  <c r="V1610" i="1"/>
  <c r="V1483" i="1"/>
  <c r="J4548" i="1"/>
  <c r="N3294" i="1"/>
  <c r="U1326" i="1"/>
  <c r="T484" i="1"/>
  <c r="J6953" i="1"/>
  <c r="H4981" i="1"/>
  <c r="H5343" i="1"/>
  <c r="T3883" i="1"/>
  <c r="V5721" i="1"/>
  <c r="N6989" i="1"/>
  <c r="V7418" i="1"/>
  <c r="P964" i="1"/>
  <c r="M2520" i="1"/>
  <c r="V1272" i="1"/>
  <c r="U3164" i="1"/>
  <c r="L6215" i="1"/>
  <c r="F1626" i="1"/>
  <c r="L6074" i="1"/>
  <c r="M5204" i="1"/>
  <c r="I4600" i="1"/>
  <c r="M7393" i="1"/>
  <c r="V6587" i="1"/>
  <c r="T7254" i="1"/>
  <c r="T683" i="1"/>
  <c r="L962" i="1"/>
  <c r="U1038" i="1"/>
  <c r="F6716" i="1"/>
  <c r="N8319" i="1"/>
  <c r="L3277" i="1"/>
  <c r="L4861" i="1"/>
  <c r="M1186" i="1"/>
  <c r="N1152" i="1"/>
  <c r="P3890" i="1"/>
  <c r="N1299" i="1"/>
  <c r="U3541" i="1"/>
  <c r="I486" i="1"/>
  <c r="H7146" i="1"/>
  <c r="N2472" i="1"/>
  <c r="L8271" i="1"/>
  <c r="U2224" i="1"/>
  <c r="I5482" i="1"/>
  <c r="J1987" i="1"/>
  <c r="N4090" i="1"/>
  <c r="T3617" i="1"/>
  <c r="H8215" i="1"/>
  <c r="L6296" i="1"/>
  <c r="M2803" i="1"/>
  <c r="F4357" i="1"/>
  <c r="K3342" i="1"/>
  <c r="V3028" i="1"/>
  <c r="T5520" i="1"/>
  <c r="K7430" i="1"/>
  <c r="J7935" i="1"/>
  <c r="U644" i="1"/>
  <c r="F6071" i="1"/>
  <c r="J5024" i="1"/>
  <c r="T3279" i="1"/>
  <c r="J2804" i="1"/>
  <c r="P4027" i="1"/>
  <c r="L6791" i="1"/>
  <c r="U5592" i="1"/>
  <c r="I4715" i="1"/>
  <c r="P284" i="1"/>
  <c r="I3359" i="1"/>
  <c r="T1048" i="1"/>
  <c r="I885" i="1"/>
  <c r="L1282" i="1"/>
  <c r="N242" i="1"/>
  <c r="U4826" i="1"/>
  <c r="J5454" i="1"/>
  <c r="H662" i="1"/>
  <c r="L7822" i="1"/>
  <c r="L8249" i="1"/>
  <c r="F1197" i="1"/>
  <c r="J1770" i="1"/>
  <c r="N8316" i="1"/>
  <c r="H6777" i="1"/>
  <c r="F801" i="1"/>
  <c r="V5072" i="1"/>
  <c r="L1106" i="1"/>
  <c r="V8150" i="1"/>
  <c r="L4432" i="1"/>
  <c r="L1963" i="1"/>
  <c r="M2314" i="1"/>
  <c r="L7411" i="1"/>
  <c r="U7115" i="1"/>
  <c r="U5272" i="1"/>
  <c r="M1229" i="1"/>
  <c r="F6934" i="1"/>
  <c r="H4732" i="1"/>
  <c r="P5154" i="1"/>
  <c r="F1585" i="1"/>
  <c r="L3144" i="1"/>
  <c r="U6874" i="1"/>
  <c r="V82" i="1"/>
  <c r="T4955" i="1"/>
  <c r="H1368" i="1"/>
  <c r="L6331" i="1"/>
  <c r="F3979" i="1"/>
  <c r="T499" i="1"/>
  <c r="P4886" i="1"/>
  <c r="P2492" i="1"/>
  <c r="L4012" i="1"/>
  <c r="J308" i="1"/>
  <c r="F7984" i="1"/>
  <c r="V7179" i="1"/>
  <c r="F6576" i="1"/>
  <c r="F4287" i="1"/>
  <c r="J4363" i="1"/>
  <c r="N288" i="1"/>
  <c r="N5576" i="1"/>
  <c r="P6309" i="1"/>
  <c r="F8172" i="1"/>
  <c r="F4826" i="1"/>
  <c r="T1269" i="1"/>
  <c r="I8282" i="1"/>
  <c r="V469" i="1"/>
  <c r="N6425" i="1"/>
  <c r="T4818" i="1"/>
  <c r="L2336" i="1"/>
  <c r="H4498" i="1"/>
  <c r="K6607" i="1"/>
  <c r="K8057" i="1"/>
  <c r="L7301" i="1"/>
  <c r="N8239" i="1"/>
  <c r="F3342" i="1"/>
  <c r="J3138" i="1"/>
  <c r="I2116" i="1"/>
  <c r="J7071" i="1"/>
  <c r="V3135" i="1"/>
  <c r="N2195" i="1"/>
  <c r="V6309" i="1"/>
  <c r="M2126" i="1"/>
  <c r="F4434" i="1"/>
  <c r="L2" i="1"/>
  <c r="K8213" i="1"/>
  <c r="P8200" i="1"/>
  <c r="U5763" i="1"/>
  <c r="M2916" i="1"/>
  <c r="V4717" i="1"/>
  <c r="H4992" i="1"/>
  <c r="T4257" i="1"/>
  <c r="I549" i="1"/>
  <c r="I6135" i="1"/>
  <c r="F2172" i="1"/>
  <c r="U6644" i="1"/>
  <c r="N7556" i="1"/>
  <c r="P7456" i="1"/>
  <c r="L41" i="1"/>
  <c r="U2738" i="1"/>
  <c r="M6804" i="1"/>
  <c r="M553" i="1"/>
  <c r="I2877" i="1"/>
  <c r="T2460" i="1"/>
  <c r="M3488" i="1"/>
  <c r="H8003" i="1"/>
  <c r="J5503" i="1"/>
  <c r="T6149" i="1"/>
  <c r="H1253" i="1"/>
  <c r="L4630" i="1"/>
  <c r="M3852" i="1"/>
  <c r="N5047" i="1"/>
  <c r="U6496" i="1"/>
  <c r="U4533" i="1"/>
  <c r="I4331" i="1"/>
  <c r="F5657" i="1"/>
  <c r="V2414" i="1"/>
  <c r="T3333" i="1"/>
  <c r="N6080" i="1"/>
  <c r="M321" i="1"/>
  <c r="V3577" i="1"/>
  <c r="I7012" i="1"/>
  <c r="U7992" i="1"/>
  <c r="T7606" i="1"/>
  <c r="H4879" i="1"/>
  <c r="L7024" i="1"/>
  <c r="F5465" i="1"/>
  <c r="I6474" i="1"/>
  <c r="U1040" i="1"/>
  <c r="T4549" i="1"/>
  <c r="F2520" i="1"/>
  <c r="J6205" i="1"/>
  <c r="V6648" i="1"/>
  <c r="J6935" i="1"/>
  <c r="F8051" i="1"/>
  <c r="M7509" i="1"/>
  <c r="M2637" i="1"/>
  <c r="N5043" i="1"/>
  <c r="M1954" i="1"/>
  <c r="J7365" i="1"/>
  <c r="U8256" i="1"/>
  <c r="M3201" i="1"/>
  <c r="V1536" i="1"/>
  <c r="N3490" i="1"/>
  <c r="P1687" i="1"/>
  <c r="J6346" i="1"/>
  <c r="L1835" i="1"/>
  <c r="J1008" i="1"/>
  <c r="U4305" i="1"/>
  <c r="U2833" i="1"/>
  <c r="U7181" i="1"/>
  <c r="F1800" i="1"/>
  <c r="U1671" i="1"/>
  <c r="J6637" i="1"/>
  <c r="N7580" i="1"/>
  <c r="J3435" i="1"/>
  <c r="I8156" i="1"/>
  <c r="F6376" i="1"/>
  <c r="N7485" i="1"/>
  <c r="P3364" i="1"/>
  <c r="V7385" i="1"/>
  <c r="H5047" i="1"/>
  <c r="U501" i="1"/>
  <c r="N2716" i="1"/>
  <c r="L2922" i="1"/>
  <c r="U5436" i="1"/>
  <c r="P5973" i="1"/>
  <c r="L6972" i="1"/>
  <c r="P2318" i="1"/>
  <c r="J5222" i="1"/>
  <c r="T1824" i="1"/>
  <c r="N4879" i="1"/>
  <c r="J8161" i="1"/>
  <c r="U2189" i="1"/>
  <c r="N3342" i="1"/>
  <c r="H3228" i="1"/>
  <c r="I243" i="1"/>
  <c r="I2795" i="1"/>
  <c r="P2375" i="1"/>
  <c r="T5068" i="1"/>
  <c r="U2985" i="1"/>
  <c r="V6086" i="1"/>
  <c r="I4858" i="1"/>
  <c r="V2086" i="1"/>
  <c r="L2158" i="1"/>
  <c r="P5954" i="1"/>
  <c r="L6174" i="1"/>
  <c r="J3124" i="1"/>
  <c r="T8271" i="1"/>
  <c r="F5254" i="1"/>
  <c r="K7606" i="1"/>
  <c r="M7967" i="1"/>
  <c r="P2930" i="1"/>
  <c r="F7307" i="1"/>
  <c r="V6749" i="1"/>
  <c r="H8054" i="1"/>
  <c r="F6979" i="1"/>
  <c r="M2591" i="1"/>
  <c r="L1408" i="1"/>
  <c r="H2143" i="1"/>
  <c r="N3945" i="1"/>
  <c r="N5593" i="1"/>
  <c r="V6684" i="1"/>
  <c r="H2165" i="1"/>
  <c r="L6282" i="1"/>
  <c r="N744" i="1"/>
  <c r="V1972" i="1"/>
  <c r="V6165" i="1"/>
  <c r="P7570" i="1"/>
  <c r="F230" i="1"/>
  <c r="T1165" i="1"/>
  <c r="I8080" i="1"/>
  <c r="V1045" i="1"/>
  <c r="N4429" i="1"/>
  <c r="U5045" i="1"/>
  <c r="T4290" i="1"/>
  <c r="P2325" i="1"/>
  <c r="F841" i="1"/>
  <c r="T712" i="1"/>
  <c r="I6037" i="1"/>
  <c r="N5525" i="1"/>
  <c r="L6630" i="1"/>
  <c r="F3464" i="1"/>
  <c r="P7566" i="1"/>
  <c r="P4468" i="1"/>
  <c r="P5091" i="1"/>
  <c r="H7874" i="1"/>
  <c r="H2132" i="1"/>
  <c r="N1715" i="1"/>
  <c r="P5467" i="1"/>
  <c r="U6840" i="1"/>
  <c r="F7000" i="1"/>
  <c r="I6389" i="1"/>
  <c r="F442" i="1"/>
  <c r="F4895" i="1"/>
  <c r="M4081" i="1"/>
  <c r="T1095" i="1"/>
  <c r="M1808" i="1"/>
  <c r="T6923" i="1"/>
  <c r="V2679" i="1"/>
  <c r="T7172" i="1"/>
  <c r="H2407" i="1"/>
  <c r="M1290" i="1"/>
  <c r="V1013" i="1"/>
  <c r="L8306" i="1"/>
  <c r="I5395" i="1"/>
  <c r="T2365" i="1"/>
  <c r="U3407" i="1"/>
  <c r="P832" i="1"/>
  <c r="J830" i="1"/>
  <c r="V5540" i="1"/>
  <c r="J4002" i="1"/>
  <c r="P6779" i="1"/>
  <c r="L2920" i="1"/>
  <c r="K4817" i="1"/>
  <c r="L2188" i="1"/>
  <c r="V710" i="1"/>
  <c r="I1035" i="1"/>
  <c r="N2151" i="1"/>
  <c r="H7193" i="1"/>
  <c r="T1930" i="1"/>
  <c r="P3607" i="1"/>
  <c r="H7115" i="1"/>
  <c r="T2278" i="1"/>
  <c r="F267" i="1"/>
  <c r="P6353" i="1"/>
  <c r="F2824" i="1"/>
  <c r="J6245" i="1"/>
  <c r="F1194" i="1"/>
  <c r="L7297" i="1"/>
  <c r="F409" i="1"/>
  <c r="H6386" i="1"/>
  <c r="F6396" i="1"/>
  <c r="N102" i="1"/>
  <c r="U1791" i="1"/>
  <c r="U1870" i="1"/>
  <c r="V6920" i="1"/>
  <c r="U4520" i="1"/>
  <c r="T2588" i="1"/>
  <c r="I1109" i="1"/>
  <c r="T6592" i="1"/>
  <c r="M3282" i="1"/>
  <c r="F5703" i="1"/>
  <c r="H7069" i="1"/>
  <c r="T5646" i="1"/>
  <c r="J6596" i="1"/>
  <c r="T7318" i="1"/>
  <c r="N6862" i="1"/>
  <c r="P7949" i="1"/>
  <c r="V1190" i="1"/>
  <c r="I2942" i="1"/>
  <c r="I1718" i="1"/>
  <c r="J611" i="1"/>
  <c r="V5290" i="1"/>
  <c r="M1249" i="1"/>
  <c r="J4549" i="1"/>
  <c r="K3645" i="1"/>
  <c r="M4829" i="1"/>
  <c r="P2754" i="1"/>
  <c r="H5112" i="1"/>
  <c r="V5561" i="1"/>
  <c r="N5175" i="1"/>
  <c r="V3230" i="1"/>
  <c r="N7793" i="1"/>
  <c r="P6267" i="1"/>
  <c r="N8129" i="1"/>
  <c r="U6011" i="1"/>
  <c r="J2873" i="1"/>
  <c r="M3717" i="1"/>
  <c r="V1552" i="1"/>
  <c r="J7819" i="1"/>
  <c r="U1877" i="1"/>
  <c r="F5393" i="1"/>
  <c r="P2175" i="1"/>
  <c r="U4610" i="1"/>
  <c r="J6130" i="1"/>
  <c r="P6089" i="1"/>
  <c r="T3245" i="1"/>
  <c r="T564" i="1"/>
  <c r="J613" i="1"/>
  <c r="V3898" i="1"/>
  <c r="F3383" i="1"/>
  <c r="I8022" i="1"/>
  <c r="J5855" i="1"/>
  <c r="L1011" i="1"/>
  <c r="U4460" i="1"/>
  <c r="J2789" i="1"/>
  <c r="J3907" i="1"/>
  <c r="P1589" i="1"/>
  <c r="H2253" i="1"/>
  <c r="T3707" i="1"/>
  <c r="F7838" i="1"/>
  <c r="V703" i="1"/>
  <c r="L6098" i="1"/>
  <c r="F1967" i="1"/>
  <c r="F6976" i="1"/>
  <c r="T4836" i="1"/>
  <c r="L3185" i="1"/>
  <c r="J7403" i="1"/>
  <c r="I1229" i="1"/>
  <c r="J5100" i="1"/>
  <c r="J4240" i="1"/>
  <c r="M1235" i="1"/>
  <c r="I3218" i="1"/>
  <c r="M3381" i="1"/>
  <c r="U8063" i="1"/>
  <c r="P44" i="1"/>
  <c r="F3435" i="1"/>
  <c r="I432" i="1"/>
  <c r="H4443" i="1"/>
  <c r="I6196" i="1"/>
  <c r="M245" i="1"/>
  <c r="T1213" i="1"/>
  <c r="J4177" i="1"/>
  <c r="T7373" i="1"/>
  <c r="L6892" i="1"/>
  <c r="T7862" i="1"/>
  <c r="U877" i="1"/>
  <c r="J3547" i="1"/>
  <c r="H6915" i="1"/>
  <c r="M5190" i="1"/>
  <c r="L5042" i="1"/>
  <c r="T1953" i="1"/>
  <c r="N7088" i="1"/>
  <c r="H3878" i="1"/>
  <c r="N2802" i="1"/>
  <c r="H74" i="1"/>
  <c r="J1851" i="1"/>
  <c r="M4529" i="1"/>
  <c r="U5404" i="1"/>
  <c r="T4122" i="1"/>
  <c r="J1311" i="1"/>
  <c r="V1224" i="1"/>
  <c r="I5661" i="1"/>
  <c r="F2479" i="1"/>
  <c r="M6637" i="1"/>
  <c r="J6632" i="1"/>
  <c r="M2500" i="1"/>
  <c r="F8203" i="1"/>
  <c r="P3894" i="1"/>
  <c r="I3445" i="1"/>
  <c r="H1614" i="1"/>
  <c r="P6534" i="1"/>
  <c r="P4916" i="1"/>
  <c r="V2648" i="1"/>
  <c r="V6738" i="1"/>
  <c r="H5290" i="1"/>
  <c r="L3537" i="1"/>
  <c r="L7942" i="1"/>
  <c r="T1345" i="1"/>
  <c r="T2605" i="1"/>
  <c r="M8223" i="1"/>
  <c r="V8347" i="1"/>
  <c r="V2261" i="1"/>
  <c r="I7141" i="1"/>
  <c r="U473" i="1"/>
  <c r="L3718" i="1"/>
  <c r="M2372" i="1"/>
  <c r="P2651" i="1"/>
  <c r="J3431" i="1"/>
  <c r="L5447" i="1"/>
  <c r="U549" i="1"/>
  <c r="I7115" i="1"/>
  <c r="I3844" i="1"/>
  <c r="V5376" i="1"/>
  <c r="N6133" i="1"/>
  <c r="I2915" i="1"/>
  <c r="I3080" i="1"/>
  <c r="P7042" i="1"/>
  <c r="M4176" i="1"/>
  <c r="F1469" i="1"/>
  <c r="P8312" i="1"/>
  <c r="T4608" i="1"/>
  <c r="F513" i="1"/>
  <c r="N4818" i="1"/>
  <c r="P4277" i="1"/>
  <c r="T4538" i="1"/>
  <c r="M6595" i="1"/>
  <c r="J4823" i="1"/>
  <c r="K5936" i="1"/>
  <c r="N2395" i="1"/>
  <c r="F1537" i="1"/>
  <c r="U1206" i="1"/>
  <c r="L3726" i="1"/>
  <c r="N2377" i="1"/>
  <c r="M4015" i="1"/>
  <c r="M5197" i="1"/>
  <c r="T75" i="1"/>
  <c r="F3075" i="1"/>
  <c r="K5190" i="1"/>
  <c r="M2706" i="1"/>
  <c r="M5854" i="1"/>
  <c r="I2673" i="1"/>
  <c r="P1278" i="1"/>
  <c r="H3014" i="1"/>
  <c r="J7915" i="1"/>
  <c r="J8185" i="1"/>
  <c r="H4412" i="1"/>
  <c r="J2553" i="1"/>
  <c r="I2374" i="1"/>
  <c r="V6213" i="1"/>
  <c r="K2923" i="1"/>
  <c r="H6014" i="1"/>
  <c r="F7530" i="1"/>
  <c r="F4484" i="1"/>
  <c r="P5088" i="1"/>
  <c r="H388" i="1"/>
  <c r="L2602" i="1"/>
  <c r="H6771" i="1"/>
  <c r="U3602" i="1"/>
  <c r="N4200" i="1"/>
  <c r="M7546" i="1"/>
  <c r="M5128" i="1"/>
  <c r="H450" i="1"/>
  <c r="L2724" i="1"/>
  <c r="F3063" i="1"/>
  <c r="P2910" i="1"/>
  <c r="V5773" i="1"/>
  <c r="L123" i="1"/>
  <c r="P6472" i="1"/>
  <c r="J8072" i="1"/>
  <c r="I6361" i="1"/>
  <c r="V2610" i="1"/>
  <c r="T3408" i="1"/>
  <c r="L5847" i="1"/>
  <c r="M8193" i="1"/>
  <c r="T4123" i="1"/>
  <c r="K4151" i="1"/>
  <c r="J6897" i="1"/>
  <c r="M4352" i="1"/>
  <c r="U3326" i="1"/>
  <c r="I5804" i="1"/>
  <c r="K3607" i="1"/>
  <c r="U339" i="1"/>
  <c r="L3744" i="1"/>
  <c r="I428" i="1"/>
  <c r="U4848" i="1"/>
  <c r="V144" i="1"/>
  <c r="L1475" i="1"/>
  <c r="P3432" i="1"/>
  <c r="H2980" i="1"/>
  <c r="I6571" i="1"/>
  <c r="T5643" i="1"/>
  <c r="F3249" i="1"/>
  <c r="U6128" i="1"/>
  <c r="J338" i="1"/>
  <c r="P6510" i="1"/>
  <c r="K6342" i="1"/>
  <c r="N3806" i="1"/>
  <c r="P2465" i="1"/>
  <c r="V5682" i="1"/>
  <c r="U8136" i="1"/>
  <c r="N7041" i="1"/>
  <c r="T6797" i="1"/>
  <c r="I3020" i="1"/>
  <c r="H2678" i="1"/>
  <c r="T6781" i="1"/>
  <c r="V7088" i="1"/>
  <c r="I2867" i="1"/>
  <c r="P8172" i="1"/>
  <c r="M3036" i="1"/>
  <c r="U7828" i="1"/>
  <c r="L3860" i="1"/>
  <c r="T4002" i="1"/>
  <c r="K3096" i="1"/>
  <c r="H3113" i="1"/>
  <c r="T4235" i="1"/>
  <c r="H6576" i="1"/>
  <c r="V1800" i="1"/>
  <c r="I1649" i="1"/>
  <c r="N1429" i="1"/>
  <c r="F1837" i="1"/>
  <c r="H5787" i="1"/>
  <c r="P4812" i="1"/>
  <c r="I5989" i="1"/>
  <c r="T2318" i="1"/>
  <c r="V3408" i="1"/>
  <c r="V6406" i="1"/>
  <c r="V1825" i="1"/>
  <c r="J2102" i="1"/>
  <c r="T169" i="1"/>
  <c r="V4745" i="1"/>
  <c r="I924" i="1"/>
  <c r="F5405" i="1"/>
  <c r="L1785" i="1"/>
  <c r="I8155" i="1"/>
  <c r="T204" i="1"/>
  <c r="F429" i="1"/>
  <c r="U1650" i="1"/>
  <c r="P7060" i="1"/>
  <c r="K629" i="1"/>
  <c r="L5216" i="1"/>
  <c r="K6288" i="1"/>
  <c r="M4308" i="1"/>
  <c r="H3155" i="1"/>
  <c r="P3813" i="1"/>
  <c r="U4563" i="1"/>
  <c r="T1970" i="1"/>
  <c r="M5316" i="1"/>
  <c r="H6466" i="1"/>
  <c r="U6023" i="1"/>
  <c r="P2892" i="1"/>
  <c r="P2203" i="1"/>
  <c r="L6562" i="1"/>
  <c r="M6994" i="1"/>
  <c r="I1443" i="1"/>
  <c r="H8336" i="1"/>
  <c r="F5774" i="1"/>
  <c r="L7925" i="1"/>
  <c r="L1767" i="1"/>
  <c r="J4706" i="1"/>
  <c r="N6050" i="1"/>
  <c r="J2167" i="1"/>
  <c r="P5316" i="1"/>
  <c r="J4690" i="1"/>
  <c r="F6193" i="1"/>
  <c r="F7335" i="1"/>
  <c r="V6765" i="1"/>
  <c r="L3739" i="1"/>
  <c r="U3736" i="1"/>
  <c r="N7113" i="1"/>
  <c r="F1576" i="1"/>
  <c r="T8240" i="1"/>
  <c r="N3125" i="1"/>
  <c r="N543" i="1"/>
  <c r="I3798" i="1"/>
  <c r="U111" i="1"/>
  <c r="N3136" i="1"/>
  <c r="H8081" i="1"/>
  <c r="T6043" i="1"/>
  <c r="N3144" i="1"/>
  <c r="H2801" i="1"/>
  <c r="U4764" i="1"/>
  <c r="K4790" i="1"/>
  <c r="P4561" i="1"/>
  <c r="K7459" i="1"/>
  <c r="P2183" i="1"/>
  <c r="K6767" i="1"/>
  <c r="P4810" i="1"/>
  <c r="L3008" i="1"/>
  <c r="L6261" i="1"/>
  <c r="H6761" i="1"/>
  <c r="H6901" i="1"/>
  <c r="T3196" i="1"/>
  <c r="V4522" i="1"/>
  <c r="F2471" i="1"/>
  <c r="J3038" i="1"/>
  <c r="I6598" i="1"/>
  <c r="F1960" i="1"/>
  <c r="F2821" i="1"/>
  <c r="K2599" i="1"/>
  <c r="F3" i="1"/>
  <c r="J4337" i="1"/>
  <c r="U5543" i="1"/>
  <c r="V7843" i="1"/>
  <c r="F5078" i="1"/>
  <c r="V7929" i="1"/>
  <c r="I547" i="1"/>
  <c r="M3319" i="1"/>
  <c r="I4163" i="1"/>
  <c r="M3081" i="1"/>
  <c r="H6667" i="1"/>
  <c r="F3314" i="1"/>
  <c r="T1367" i="1"/>
  <c r="J5848" i="1"/>
  <c r="K2207" i="1"/>
  <c r="T2020" i="1"/>
  <c r="M1250" i="1"/>
  <c r="J8080" i="1"/>
  <c r="M1222" i="1"/>
  <c r="T7967" i="1"/>
  <c r="V6798" i="1"/>
  <c r="V4552" i="1"/>
  <c r="U4979" i="1"/>
  <c r="J8234" i="1"/>
  <c r="M3111" i="1"/>
  <c r="M6892" i="1"/>
  <c r="U1841" i="1"/>
  <c r="T1336" i="1"/>
  <c r="V4979" i="1"/>
  <c r="T6522" i="1"/>
  <c r="U4749" i="1"/>
  <c r="I913" i="1"/>
  <c r="H5771" i="1"/>
  <c r="V2668" i="1"/>
  <c r="T5504" i="1"/>
  <c r="M8048" i="1"/>
  <c r="T8026" i="1"/>
  <c r="U7087" i="1"/>
  <c r="J1314" i="1"/>
  <c r="J3396" i="1"/>
  <c r="U4797" i="1"/>
  <c r="K4811" i="1"/>
  <c r="V5100" i="1"/>
  <c r="U8148" i="1"/>
  <c r="T7900" i="1"/>
  <c r="N6962" i="1"/>
  <c r="M8158" i="1"/>
  <c r="J105" i="1"/>
  <c r="P5792" i="1"/>
  <c r="T5296" i="1"/>
  <c r="M6417" i="1"/>
  <c r="J7985" i="1"/>
  <c r="H3393" i="1"/>
  <c r="L5143" i="1"/>
  <c r="P6692" i="1"/>
  <c r="F2" i="1"/>
  <c r="V73" i="1"/>
  <c r="L8025" i="1"/>
  <c r="P6028" i="1"/>
  <c r="U2433" i="1"/>
  <c r="L3091" i="1"/>
  <c r="T2959" i="1"/>
  <c r="J5699" i="1"/>
  <c r="U380" i="1"/>
  <c r="L4322" i="1"/>
  <c r="I3156" i="1"/>
  <c r="J4235" i="1"/>
  <c r="U6296" i="1"/>
  <c r="T451" i="1"/>
  <c r="P4865" i="1"/>
  <c r="P3504" i="1"/>
  <c r="U3468" i="1"/>
  <c r="L1404" i="1"/>
  <c r="J2113" i="1"/>
  <c r="U1463" i="1"/>
  <c r="M3784" i="1"/>
  <c r="J197" i="1"/>
  <c r="J5417" i="1"/>
  <c r="U28" i="1"/>
  <c r="V3777" i="1"/>
  <c r="K3839" i="1"/>
  <c r="N7418" i="1"/>
  <c r="L4465" i="1"/>
  <c r="P2001" i="1"/>
  <c r="U4929" i="1"/>
  <c r="T515" i="1"/>
  <c r="U500" i="1"/>
  <c r="T3286" i="1"/>
  <c r="M4738" i="1"/>
  <c r="L641" i="1"/>
  <c r="K4275" i="1"/>
  <c r="T2780" i="1"/>
  <c r="T6235" i="1"/>
  <c r="T5757" i="1"/>
  <c r="L846" i="1"/>
  <c r="M8213" i="1"/>
  <c r="M3595" i="1"/>
  <c r="L3270" i="1"/>
  <c r="F3883" i="1"/>
  <c r="T6883" i="1"/>
  <c r="L5750" i="1"/>
  <c r="P6260" i="1"/>
  <c r="T6006" i="1"/>
  <c r="P3278" i="1"/>
  <c r="M5720" i="1"/>
  <c r="N4790" i="1"/>
  <c r="T4999" i="1"/>
  <c r="L2782" i="1"/>
  <c r="P824" i="1"/>
  <c r="V2761" i="1"/>
  <c r="U2562" i="1"/>
  <c r="U7145" i="1"/>
  <c r="J2329" i="1"/>
  <c r="F692" i="1"/>
  <c r="H5778" i="1"/>
  <c r="J7532" i="1"/>
  <c r="V3752" i="1"/>
  <c r="P7305" i="1"/>
  <c r="N8071" i="1"/>
  <c r="V3590" i="1"/>
  <c r="T3239" i="1"/>
  <c r="H4267" i="1"/>
  <c r="H1913" i="1"/>
  <c r="H4580" i="1"/>
  <c r="V2799" i="1"/>
  <c r="N3029" i="1"/>
  <c r="H2990" i="1"/>
  <c r="T4271" i="1"/>
  <c r="H7546" i="1"/>
  <c r="M1476" i="1"/>
  <c r="J841" i="1"/>
  <c r="K6406" i="1"/>
  <c r="U1046" i="1"/>
  <c r="L2010" i="1"/>
  <c r="J4171" i="1"/>
  <c r="I5887" i="1"/>
  <c r="J7975" i="1"/>
  <c r="J2170" i="1"/>
  <c r="V7187" i="1"/>
  <c r="U2053" i="1"/>
  <c r="T548" i="1"/>
  <c r="F657" i="1"/>
  <c r="M2244" i="1"/>
  <c r="I2338" i="1"/>
  <c r="K7981" i="1"/>
  <c r="M4708" i="1"/>
  <c r="F2771" i="1"/>
  <c r="H3187" i="1"/>
  <c r="V2738" i="1"/>
  <c r="J7485" i="1"/>
  <c r="F2437" i="1"/>
  <c r="P3356" i="1"/>
  <c r="K3953" i="1"/>
  <c r="U3306" i="1"/>
  <c r="P4534" i="1"/>
  <c r="I3321" i="1"/>
  <c r="L8156" i="1"/>
  <c r="T1025" i="1"/>
  <c r="H4503" i="1"/>
  <c r="M275" i="1"/>
  <c r="I4824" i="1"/>
  <c r="J8059" i="1"/>
  <c r="N1434" i="1"/>
  <c r="V2576" i="1"/>
  <c r="M7986" i="1"/>
  <c r="M4950" i="1"/>
  <c r="T570" i="1"/>
  <c r="U7818" i="1"/>
  <c r="T2097" i="1"/>
  <c r="K4685" i="1"/>
  <c r="U5697" i="1"/>
  <c r="J5023" i="1"/>
  <c r="F6059" i="1"/>
  <c r="V528" i="1"/>
  <c r="I3354" i="1"/>
  <c r="I5187" i="1"/>
  <c r="M3017" i="1"/>
  <c r="I1604" i="1"/>
  <c r="N96" i="1"/>
  <c r="K6920" i="1"/>
  <c r="L1081" i="1"/>
  <c r="J3756" i="1"/>
  <c r="I828" i="1"/>
  <c r="V6512" i="1"/>
  <c r="U6034" i="1"/>
  <c r="N8029" i="1"/>
  <c r="P262" i="1"/>
  <c r="J7129" i="1"/>
  <c r="I2315" i="1"/>
  <c r="H4200" i="1"/>
  <c r="V2120" i="1"/>
  <c r="V1634" i="1"/>
  <c r="N1290" i="1"/>
  <c r="H6330" i="1"/>
  <c r="T503" i="1"/>
  <c r="N7086" i="1"/>
  <c r="P697" i="1"/>
  <c r="U155" i="1"/>
  <c r="I4413" i="1"/>
  <c r="M5252" i="1"/>
  <c r="J7426" i="1"/>
  <c r="F6489" i="1"/>
  <c r="T2568" i="1"/>
  <c r="H7196" i="1"/>
  <c r="V1646" i="1"/>
  <c r="M288" i="1"/>
  <c r="M1191" i="1"/>
  <c r="I6731" i="1"/>
  <c r="L6227" i="1"/>
  <c r="L3543" i="1"/>
  <c r="M1933" i="1"/>
  <c r="V3503" i="1"/>
  <c r="I8133" i="1"/>
  <c r="V2762" i="1"/>
  <c r="H5595" i="1"/>
  <c r="V6905" i="1"/>
  <c r="U7166" i="1"/>
  <c r="K8129" i="1"/>
  <c r="U3944" i="1"/>
  <c r="U1373" i="1"/>
  <c r="I6218" i="1"/>
  <c r="N3916" i="1"/>
  <c r="M6228" i="1"/>
  <c r="V93" i="1"/>
  <c r="I5011" i="1"/>
  <c r="M5200" i="1"/>
  <c r="U761" i="1"/>
  <c r="V339" i="1"/>
  <c r="F7970" i="1"/>
  <c r="H2108" i="1"/>
  <c r="T4684" i="1"/>
  <c r="U5450" i="1"/>
  <c r="M8156" i="1"/>
  <c r="U6927" i="1"/>
  <c r="M3945" i="1"/>
  <c r="M4045" i="1"/>
  <c r="K5417" i="1"/>
  <c r="H3720" i="1"/>
  <c r="H277" i="1"/>
  <c r="U6985" i="1"/>
  <c r="U1602" i="1"/>
  <c r="P1918" i="1"/>
  <c r="M2865" i="1"/>
  <c r="T1633" i="1"/>
  <c r="N5841" i="1"/>
  <c r="I1253" i="1"/>
  <c r="T918" i="1"/>
  <c r="P2223" i="1"/>
  <c r="V6013" i="1"/>
  <c r="L1004" i="1"/>
  <c r="J1193" i="1"/>
  <c r="J6483" i="1"/>
  <c r="F788" i="1"/>
  <c r="U1473" i="1"/>
  <c r="H7996" i="1"/>
  <c r="I1062" i="1"/>
  <c r="L4237" i="1"/>
  <c r="M1065" i="1"/>
  <c r="N7973" i="1"/>
  <c r="H7361" i="1"/>
  <c r="N7029" i="1"/>
  <c r="L5466" i="1"/>
  <c r="H3640" i="1"/>
  <c r="U781" i="1"/>
  <c r="K369" i="1"/>
  <c r="N4075" i="1"/>
  <c r="U2041" i="1"/>
  <c r="F3640" i="1"/>
  <c r="U2074" i="1"/>
  <c r="L1618" i="1"/>
  <c r="F1763" i="1"/>
  <c r="J271" i="1"/>
  <c r="L444" i="1"/>
  <c r="H2982" i="1"/>
  <c r="P5042" i="1"/>
  <c r="N762" i="1"/>
  <c r="M4609" i="1"/>
  <c r="V7924" i="1"/>
  <c r="M3697" i="1"/>
  <c r="V7500" i="1"/>
  <c r="U7178" i="1"/>
  <c r="N752" i="1"/>
  <c r="I861" i="1"/>
  <c r="U2656" i="1"/>
  <c r="H6372" i="1"/>
  <c r="F3712" i="1"/>
  <c r="T6738" i="1"/>
  <c r="T8258" i="1"/>
  <c r="J7396" i="1"/>
  <c r="I8298" i="1"/>
  <c r="V6103" i="1"/>
  <c r="I1636" i="1"/>
  <c r="N4817" i="1"/>
  <c r="F2245" i="1"/>
  <c r="J1299" i="1"/>
  <c r="V7316" i="1"/>
  <c r="L2962" i="1"/>
  <c r="J8203" i="1"/>
  <c r="I2029" i="1"/>
  <c r="N472" i="1"/>
  <c r="I6892" i="1"/>
  <c r="N1071" i="1"/>
  <c r="P944" i="1"/>
  <c r="M5617" i="1"/>
  <c r="J3637" i="1"/>
  <c r="V463" i="1"/>
  <c r="I7035" i="1"/>
  <c r="T8324" i="1"/>
  <c r="N2002" i="1"/>
  <c r="H3982" i="1"/>
  <c r="L2377" i="1"/>
  <c r="U5989" i="1"/>
  <c r="J6835" i="1"/>
  <c r="T3476" i="1"/>
  <c r="M8096" i="1"/>
  <c r="M5013" i="1"/>
  <c r="J496" i="1"/>
  <c r="F5134" i="1"/>
  <c r="I4203" i="1"/>
  <c r="H4874" i="1"/>
  <c r="T3121" i="1"/>
  <c r="K4730" i="1"/>
  <c r="L8232" i="1"/>
  <c r="V3846" i="1"/>
  <c r="T2389" i="1"/>
  <c r="N7012" i="1"/>
  <c r="J1185" i="1"/>
  <c r="M7014" i="1"/>
  <c r="K5849" i="1"/>
  <c r="M5627" i="1"/>
  <c r="L5391" i="1"/>
  <c r="I4614" i="1"/>
  <c r="V8292" i="1"/>
  <c r="T4520" i="1"/>
  <c r="T6422" i="1"/>
  <c r="L6525" i="1"/>
  <c r="I1583" i="1"/>
  <c r="U6723" i="1"/>
  <c r="I7008" i="1"/>
  <c r="T1808" i="1"/>
  <c r="U4095" i="1"/>
  <c r="V7250" i="1"/>
  <c r="I6139" i="1"/>
  <c r="V4972" i="1"/>
  <c r="I3063" i="1"/>
  <c r="I166" i="1"/>
  <c r="F7960" i="1"/>
  <c r="P3758" i="1"/>
  <c r="L6104" i="1"/>
  <c r="J1476" i="1"/>
  <c r="I2397" i="1"/>
  <c r="V2021" i="1"/>
  <c r="M2736" i="1"/>
  <c r="T5688" i="1"/>
  <c r="J1728" i="1"/>
  <c r="I5882" i="1"/>
  <c r="J4727" i="1"/>
  <c r="I5886" i="1"/>
  <c r="J4861" i="1"/>
  <c r="I2925" i="1"/>
  <c r="J2972" i="1"/>
  <c r="H6925" i="1"/>
  <c r="J2988" i="1"/>
  <c r="F4040" i="1"/>
  <c r="F7110" i="1"/>
  <c r="T4108" i="1"/>
  <c r="I6501" i="1"/>
  <c r="H8079" i="1"/>
  <c r="L7984" i="1"/>
  <c r="L3992" i="1"/>
  <c r="M604" i="1"/>
  <c r="T3485" i="1"/>
  <c r="H2377" i="1"/>
  <c r="L5449" i="1"/>
  <c r="H6405" i="1"/>
  <c r="N4365" i="1"/>
  <c r="I1532" i="1"/>
  <c r="U5182" i="1"/>
  <c r="L6192" i="1"/>
  <c r="V3187" i="1"/>
  <c r="J2243" i="1"/>
  <c r="F7284" i="1"/>
  <c r="U758" i="1"/>
  <c r="K1251" i="1"/>
  <c r="J763" i="1"/>
  <c r="T7513" i="1"/>
  <c r="J8120" i="1"/>
  <c r="J7231" i="1"/>
  <c r="L2176" i="1"/>
  <c r="H1472" i="1"/>
  <c r="H7129" i="1"/>
  <c r="V6528" i="1"/>
  <c r="F8006" i="1"/>
  <c r="N8306" i="1"/>
  <c r="N3771" i="1"/>
  <c r="U181" i="1"/>
  <c r="F8189" i="1"/>
  <c r="I2642" i="1"/>
  <c r="L6678" i="1"/>
  <c r="N447" i="1"/>
  <c r="P5744" i="1"/>
  <c r="U3247" i="1"/>
  <c r="K1731" i="1"/>
  <c r="M4457" i="1"/>
  <c r="L8335" i="1"/>
  <c r="J1849" i="1"/>
  <c r="I4483" i="1"/>
  <c r="F6328" i="1"/>
  <c r="T7570" i="1"/>
  <c r="V1786" i="1"/>
  <c r="K3393" i="1"/>
  <c r="N4751" i="1"/>
  <c r="K5998" i="1"/>
  <c r="T5662" i="1"/>
  <c r="U4189" i="1"/>
  <c r="P881" i="1"/>
  <c r="T644" i="1"/>
  <c r="H4633" i="1"/>
  <c r="M7269" i="1"/>
  <c r="P3907" i="1"/>
  <c r="H4423" i="1"/>
  <c r="T401" i="1"/>
  <c r="K7560" i="1"/>
  <c r="K998" i="1"/>
  <c r="N7207" i="1"/>
  <c r="V5369" i="1"/>
  <c r="I4539" i="1"/>
  <c r="P3301" i="1"/>
  <c r="J1229" i="1"/>
  <c r="U5032" i="1"/>
  <c r="J994" i="1"/>
  <c r="V935" i="1"/>
  <c r="I7532" i="1"/>
  <c r="U7322" i="1"/>
  <c r="L4842" i="1"/>
  <c r="M7206" i="1"/>
  <c r="H7808" i="1"/>
  <c r="L7983" i="1"/>
  <c r="I6949" i="1"/>
  <c r="V6760" i="1"/>
  <c r="H5370" i="1"/>
  <c r="H6855" i="1"/>
  <c r="U5871" i="1"/>
  <c r="F2030" i="1"/>
  <c r="K3228" i="1"/>
  <c r="V3407" i="1"/>
  <c r="P7091" i="1"/>
  <c r="U4204" i="1"/>
  <c r="J6040" i="1"/>
  <c r="U7446" i="1"/>
  <c r="N8199" i="1"/>
  <c r="I5711" i="1"/>
  <c r="U719" i="1"/>
  <c r="U2585" i="1"/>
  <c r="T5065" i="1"/>
  <c r="V3906" i="1"/>
  <c r="I4200" i="1"/>
  <c r="J26" i="1"/>
  <c r="K3528" i="1"/>
  <c r="J6743" i="1"/>
  <c r="H6573" i="1"/>
  <c r="F2170" i="1"/>
  <c r="T6979" i="1"/>
  <c r="M4253" i="1"/>
  <c r="F7547" i="1"/>
  <c r="I6379" i="1"/>
  <c r="J7963" i="1"/>
  <c r="P2852" i="1"/>
  <c r="T4458" i="1"/>
  <c r="I7283" i="1"/>
  <c r="P443" i="1"/>
  <c r="L7554" i="1"/>
  <c r="I7420" i="1"/>
  <c r="T216" i="1"/>
  <c r="L5442" i="1"/>
  <c r="T6426" i="1"/>
  <c r="J6847" i="1"/>
  <c r="I3963" i="1"/>
  <c r="T1988" i="1"/>
  <c r="I4500" i="1"/>
  <c r="M5256" i="1"/>
  <c r="L5060" i="1"/>
  <c r="I4042" i="1"/>
  <c r="U6324" i="1"/>
  <c r="H3583" i="1"/>
  <c r="K7513" i="1"/>
  <c r="H1655" i="1"/>
  <c r="V6222" i="1"/>
  <c r="I7237" i="1"/>
  <c r="U1293" i="1"/>
  <c r="L4388" i="1"/>
  <c r="P636" i="1"/>
  <c r="P4506" i="1"/>
  <c r="T3312" i="1"/>
  <c r="J1798" i="1"/>
  <c r="I8003" i="1"/>
  <c r="P1165" i="1"/>
  <c r="F6778" i="1"/>
  <c r="J4475" i="1"/>
  <c r="T6689" i="1"/>
  <c r="P1215" i="1"/>
  <c r="J2513" i="1"/>
  <c r="T634" i="1"/>
  <c r="M6201" i="1"/>
  <c r="T6726" i="1"/>
  <c r="T469" i="1"/>
  <c r="N3047" i="1"/>
  <c r="M2522" i="1"/>
  <c r="L670" i="1"/>
  <c r="H5512" i="1"/>
  <c r="L1022" i="1"/>
  <c r="F3108" i="1"/>
  <c r="L7363" i="1"/>
  <c r="N1049" i="1"/>
  <c r="U3841" i="1"/>
  <c r="U3126" i="1"/>
  <c r="V1005" i="1"/>
  <c r="L1136" i="1"/>
  <c r="K1811" i="1"/>
  <c r="K1792" i="1"/>
  <c r="M7071" i="1"/>
  <c r="L4682" i="1"/>
  <c r="T3568" i="1"/>
  <c r="H1354" i="1"/>
  <c r="F1074" i="1"/>
  <c r="P5069" i="1"/>
  <c r="U5544" i="1"/>
  <c r="I12" i="1"/>
  <c r="N6943" i="1"/>
  <c r="U3149" i="1"/>
  <c r="N4173" i="1"/>
  <c r="J6589" i="1"/>
  <c r="L4974" i="1"/>
  <c r="J5903" i="1"/>
  <c r="U2711" i="1"/>
  <c r="U4777" i="1"/>
  <c r="P1769" i="1"/>
  <c r="U1248" i="1"/>
  <c r="N7162" i="1"/>
  <c r="M5250" i="1"/>
  <c r="K5129" i="1"/>
  <c r="I1361" i="1"/>
  <c r="N1389" i="1"/>
  <c r="J3437" i="1"/>
  <c r="U8119" i="1"/>
  <c r="M4540" i="1"/>
  <c r="P5435" i="1"/>
  <c r="H3759" i="1"/>
  <c r="V2066" i="1"/>
  <c r="F6345" i="1"/>
  <c r="L4761" i="1"/>
  <c r="F5919" i="1"/>
  <c r="K623" i="1"/>
  <c r="F1228" i="1"/>
  <c r="T5506" i="1"/>
  <c r="F7041" i="1"/>
  <c r="L4125" i="1"/>
  <c r="I4177" i="1"/>
  <c r="L8336" i="1"/>
  <c r="U954" i="1"/>
  <c r="N181" i="1"/>
  <c r="J4203" i="1"/>
  <c r="V3649" i="1"/>
  <c r="N2627" i="1"/>
  <c r="N4835" i="1"/>
  <c r="H38" i="1"/>
  <c r="M3884" i="1"/>
  <c r="F3084" i="1"/>
  <c r="T133" i="1"/>
  <c r="U3214" i="1"/>
  <c r="H5963" i="1"/>
  <c r="N6417" i="1"/>
  <c r="J6062" i="1"/>
  <c r="V2317" i="1"/>
  <c r="U2085" i="1"/>
  <c r="V7223" i="1"/>
  <c r="V4117" i="1"/>
  <c r="I4327" i="1"/>
  <c r="N3587" i="1"/>
  <c r="V2742" i="1"/>
  <c r="V4114" i="1"/>
  <c r="T1542" i="1"/>
  <c r="L4099" i="1"/>
  <c r="P6794" i="1"/>
  <c r="N1608" i="1"/>
  <c r="M3572" i="1"/>
  <c r="P25" i="1"/>
  <c r="V7823" i="1"/>
  <c r="P3444" i="1"/>
  <c r="N7330" i="1"/>
  <c r="M5396" i="1"/>
  <c r="V3424" i="1"/>
  <c r="I3131" i="1"/>
  <c r="P1914" i="1"/>
  <c r="P3010" i="1"/>
  <c r="U417" i="1"/>
  <c r="J5010" i="1"/>
  <c r="M5835" i="1"/>
  <c r="I5976" i="1"/>
  <c r="J5246" i="1"/>
  <c r="U2131" i="1"/>
  <c r="T8050" i="1"/>
  <c r="N5923" i="1"/>
  <c r="M5659" i="1"/>
  <c r="U4127" i="1"/>
  <c r="T2298" i="1"/>
  <c r="P3121" i="1"/>
  <c r="H1383" i="1"/>
  <c r="P1355" i="1"/>
  <c r="V5228" i="1"/>
  <c r="H8145" i="1"/>
  <c r="F604" i="1"/>
  <c r="V108" i="1"/>
  <c r="N1701" i="1"/>
  <c r="P4465" i="1"/>
  <c r="L2835" i="1"/>
  <c r="N398" i="1"/>
  <c r="I7465" i="1"/>
  <c r="V4940" i="1"/>
  <c r="U5146" i="1"/>
  <c r="H1011" i="1"/>
  <c r="L6128" i="1"/>
  <c r="K6929" i="1"/>
  <c r="V7818" i="1"/>
  <c r="V5416" i="1"/>
  <c r="F8309" i="1"/>
  <c r="N3894" i="1"/>
  <c r="M4969" i="1"/>
  <c r="K7109" i="1"/>
  <c r="L1972" i="1"/>
  <c r="I5518" i="1"/>
  <c r="L2689" i="1"/>
  <c r="J3245" i="1"/>
  <c r="N4208" i="1"/>
  <c r="V1748" i="1"/>
  <c r="P5139" i="1"/>
  <c r="V2736" i="1"/>
  <c r="N856" i="1"/>
  <c r="V5559" i="1"/>
  <c r="P1459" i="1"/>
  <c r="P7113" i="1"/>
  <c r="J1280" i="1"/>
  <c r="P2508" i="1"/>
  <c r="F7422" i="1"/>
  <c r="H3200" i="1"/>
  <c r="U3132" i="1"/>
  <c r="L8210" i="1"/>
  <c r="V1862" i="1"/>
  <c r="J7435" i="1"/>
  <c r="L7205" i="1"/>
  <c r="T5460" i="1"/>
  <c r="J4859" i="1"/>
  <c r="T4320" i="1"/>
  <c r="F224" i="1"/>
  <c r="I5531" i="1"/>
  <c r="J5189" i="1"/>
  <c r="J6413" i="1"/>
  <c r="M5840" i="1"/>
  <c r="M6546" i="1"/>
  <c r="F1613" i="1"/>
  <c r="T472" i="1"/>
  <c r="V95" i="1"/>
  <c r="M6098" i="1"/>
  <c r="I2834" i="1"/>
  <c r="F5360" i="1"/>
  <c r="T4600" i="1"/>
  <c r="N90" i="1"/>
  <c r="N5072" i="1"/>
  <c r="M2948" i="1"/>
  <c r="U7186" i="1"/>
  <c r="V3392" i="1"/>
  <c r="I2370" i="1"/>
  <c r="T5369" i="1"/>
  <c r="V5644" i="1"/>
  <c r="V8036" i="1"/>
  <c r="T3394" i="1"/>
  <c r="P8102" i="1"/>
  <c r="P6133" i="1"/>
  <c r="F4071" i="1"/>
  <c r="L6234" i="1"/>
  <c r="L3817" i="1"/>
  <c r="I4365" i="1"/>
  <c r="L4052" i="1"/>
  <c r="V162" i="1"/>
  <c r="P3947" i="1"/>
  <c r="H2249" i="1"/>
  <c r="T1104" i="1"/>
  <c r="V2194" i="1"/>
  <c r="H3980" i="1"/>
  <c r="V6118" i="1"/>
  <c r="V302" i="1"/>
  <c r="U3322" i="1"/>
  <c r="J3706" i="1"/>
  <c r="H6588" i="1"/>
  <c r="N5699" i="1"/>
  <c r="H5179" i="1"/>
  <c r="V2997" i="1"/>
  <c r="T7925" i="1"/>
  <c r="F4339" i="1"/>
  <c r="H9" i="1"/>
  <c r="L7897" i="1"/>
  <c r="V8259" i="1"/>
  <c r="L6290" i="1"/>
  <c r="J6981" i="1"/>
  <c r="K4013" i="1"/>
  <c r="U6675" i="1"/>
  <c r="P2615" i="1"/>
  <c r="T7468" i="1"/>
  <c r="F6780" i="1"/>
  <c r="K7298" i="1"/>
  <c r="F2029" i="1"/>
  <c r="U3221" i="1"/>
  <c r="T3492" i="1"/>
  <c r="J6669" i="1"/>
  <c r="F482" i="1"/>
  <c r="P4667" i="1"/>
  <c r="U1569" i="1"/>
  <c r="L7439" i="1"/>
  <c r="T1008" i="1"/>
  <c r="P327" i="1"/>
  <c r="M7421" i="1"/>
  <c r="F1196" i="1"/>
  <c r="U556" i="1"/>
  <c r="M8181" i="1"/>
  <c r="U52" i="1"/>
  <c r="F7302" i="1"/>
  <c r="H5797" i="1"/>
  <c r="N7893" i="1"/>
  <c r="T2788" i="1"/>
  <c r="I3005" i="1"/>
  <c r="H1624" i="1"/>
  <c r="J1829" i="1"/>
  <c r="F8277" i="1"/>
  <c r="V4904" i="1"/>
  <c r="I4527" i="1"/>
  <c r="J7830" i="1"/>
  <c r="P6945" i="1"/>
  <c r="M4653" i="1"/>
  <c r="T2472" i="1"/>
  <c r="L7821" i="1"/>
  <c r="P5561" i="1"/>
  <c r="I2824" i="1"/>
  <c r="J6641" i="1"/>
  <c r="L1112" i="1"/>
  <c r="N3698" i="1"/>
  <c r="T6707" i="1"/>
  <c r="H5111" i="1"/>
  <c r="K811" i="1"/>
  <c r="L5843" i="1"/>
  <c r="H1577" i="1"/>
  <c r="T1353" i="1"/>
  <c r="I7946" i="1"/>
  <c r="P5325" i="1"/>
  <c r="M536" i="1"/>
  <c r="L1491" i="1"/>
  <c r="H174" i="1"/>
  <c r="P2958" i="1"/>
  <c r="F4713" i="1"/>
  <c r="L6369" i="1"/>
  <c r="M2190" i="1"/>
  <c r="J452" i="1"/>
  <c r="N4356" i="1"/>
  <c r="N5694" i="1"/>
  <c r="T2258" i="1"/>
  <c r="J6411" i="1"/>
  <c r="V1563" i="1"/>
  <c r="N670" i="1"/>
  <c r="J2824" i="1"/>
  <c r="U3462" i="1"/>
  <c r="T5393" i="1"/>
  <c r="J3624" i="1"/>
  <c r="H3931" i="1"/>
  <c r="K6910" i="1"/>
  <c r="V1577" i="1"/>
  <c r="U8068" i="1"/>
  <c r="H6986" i="1"/>
  <c r="M950" i="1"/>
  <c r="P143" i="1"/>
  <c r="M7843" i="1"/>
  <c r="T7275" i="1"/>
  <c r="L8255" i="1"/>
  <c r="U5375" i="1"/>
  <c r="F6698" i="1"/>
  <c r="M8160" i="1"/>
  <c r="H1903" i="1"/>
  <c r="H426" i="1"/>
  <c r="U352" i="1"/>
  <c r="I4959" i="1"/>
  <c r="U6464" i="1"/>
  <c r="I2120" i="1"/>
  <c r="H5489" i="1"/>
  <c r="F71" i="1"/>
  <c r="P5725" i="1"/>
  <c r="N5618" i="1"/>
  <c r="V3785" i="1"/>
  <c r="I6167" i="1"/>
  <c r="K5587" i="1"/>
  <c r="N7873" i="1"/>
  <c r="U5101" i="1"/>
  <c r="F8062" i="1"/>
  <c r="P6030" i="1"/>
  <c r="N7377" i="1"/>
  <c r="L2361" i="1"/>
  <c r="V511" i="1"/>
  <c r="F3703" i="1"/>
  <c r="T7508" i="1"/>
  <c r="L7029" i="1"/>
  <c r="U3108" i="1"/>
  <c r="U1049" i="1"/>
  <c r="I522" i="1"/>
  <c r="T824" i="1"/>
  <c r="T4811" i="1"/>
  <c r="F4239" i="1"/>
  <c r="T8260" i="1"/>
  <c r="V6795" i="1"/>
  <c r="P1966" i="1"/>
  <c r="I4054" i="1"/>
  <c r="J141" i="1"/>
  <c r="I2640" i="1"/>
  <c r="P7016" i="1"/>
  <c r="J329" i="1"/>
  <c r="F5687" i="1"/>
  <c r="P102" i="1"/>
  <c r="H5267" i="1"/>
  <c r="J6955" i="1"/>
  <c r="T3285" i="1"/>
  <c r="M1503" i="1"/>
  <c r="T3215" i="1"/>
  <c r="V1485" i="1"/>
  <c r="I3008" i="1"/>
  <c r="L1409" i="1"/>
  <c r="N6714" i="1"/>
  <c r="M4209" i="1"/>
  <c r="U926" i="1"/>
  <c r="J2909" i="1"/>
  <c r="K4850" i="1"/>
  <c r="P527" i="1"/>
  <c r="M4355" i="1"/>
  <c r="M4787" i="1"/>
  <c r="J1313" i="1"/>
  <c r="H6736" i="1"/>
  <c r="H7406" i="1"/>
  <c r="H5515" i="1"/>
  <c r="U7512" i="1"/>
  <c r="L3782" i="1"/>
  <c r="J2962" i="1"/>
  <c r="P6911" i="1"/>
  <c r="I8344" i="1"/>
  <c r="L356" i="1"/>
  <c r="M7144" i="1"/>
  <c r="P7395" i="1"/>
  <c r="T1262" i="1"/>
  <c r="T6967" i="1"/>
  <c r="F5747" i="1"/>
  <c r="M6183" i="1"/>
  <c r="N622" i="1"/>
  <c r="P198" i="1"/>
  <c r="M859" i="1"/>
  <c r="N1536" i="1"/>
  <c r="H6526" i="1"/>
  <c r="F642" i="1"/>
  <c r="N7397" i="1"/>
  <c r="P949" i="1"/>
  <c r="I7074" i="1"/>
  <c r="I528" i="1"/>
  <c r="V388" i="1"/>
  <c r="N7605" i="1"/>
  <c r="N213" i="1"/>
  <c r="J5119" i="1"/>
  <c r="U3421" i="1"/>
  <c r="L7630" i="1"/>
  <c r="L1012" i="1"/>
  <c r="F6183" i="1"/>
  <c r="V7306" i="1"/>
  <c r="U236" i="1"/>
  <c r="J3539" i="1"/>
  <c r="L8124" i="1"/>
  <c r="U5059" i="1"/>
  <c r="T1698" i="1"/>
  <c r="L424" i="1"/>
  <c r="V1695" i="1"/>
  <c r="I3584" i="1"/>
  <c r="U2088" i="1"/>
  <c r="J6042" i="1"/>
  <c r="N6193" i="1"/>
  <c r="M5444" i="1"/>
  <c r="V2636" i="1"/>
  <c r="N85" i="1"/>
  <c r="F7411" i="1"/>
  <c r="L4147" i="1"/>
  <c r="I3154" i="1"/>
  <c r="N4622" i="1"/>
  <c r="P722" i="1"/>
  <c r="F2618" i="1"/>
  <c r="L6628" i="1"/>
  <c r="U8034" i="1"/>
  <c r="M2496" i="1"/>
  <c r="T1208" i="1"/>
  <c r="U5718" i="1"/>
  <c r="H6401" i="1"/>
  <c r="H147" i="1"/>
  <c r="I5608" i="1"/>
  <c r="M666" i="1"/>
  <c r="I4466" i="1"/>
  <c r="I1979" i="1"/>
  <c r="M8210" i="1"/>
  <c r="L7440" i="1"/>
  <c r="P7612" i="1"/>
  <c r="H1031" i="1"/>
  <c r="V2926" i="1"/>
  <c r="I3936" i="1"/>
  <c r="U1102" i="1"/>
  <c r="I1356" i="1"/>
  <c r="J6831" i="1"/>
  <c r="J8035" i="1"/>
  <c r="U1799" i="1"/>
  <c r="N7132" i="1"/>
  <c r="T6985" i="1"/>
  <c r="V40" i="1"/>
  <c r="T1329" i="1"/>
  <c r="J7084" i="1"/>
  <c r="K4606" i="1"/>
  <c r="N798" i="1"/>
  <c r="T3089" i="1"/>
  <c r="I7214" i="1"/>
  <c r="H2508" i="1"/>
  <c r="H5319" i="1"/>
  <c r="M372" i="1"/>
  <c r="P4240" i="1"/>
  <c r="H5967" i="1"/>
  <c r="N6601" i="1"/>
  <c r="V7695" i="1"/>
  <c r="K8174" i="1"/>
  <c r="N5054" i="1"/>
  <c r="J740" i="1"/>
  <c r="M4316" i="1"/>
  <c r="U4246" i="1"/>
  <c r="H7485" i="1"/>
  <c r="M5450" i="1"/>
  <c r="V3377" i="1"/>
  <c r="U5849" i="1"/>
  <c r="P2068" i="1"/>
  <c r="K3985" i="1"/>
  <c r="M5091" i="1"/>
  <c r="I5208" i="1"/>
  <c r="H820" i="1"/>
  <c r="T5456" i="1"/>
  <c r="M1894" i="1"/>
  <c r="L1749" i="1"/>
  <c r="F3707" i="1"/>
  <c r="J618" i="1"/>
  <c r="M2959" i="1"/>
  <c r="I6647" i="1"/>
  <c r="I5765" i="1"/>
  <c r="P1587" i="1"/>
  <c r="L8317" i="1"/>
  <c r="U2330" i="1"/>
  <c r="P7886" i="1"/>
  <c r="J4375" i="1"/>
  <c r="T1120" i="1"/>
  <c r="K7209" i="1"/>
  <c r="N846" i="1"/>
  <c r="P7581" i="1"/>
  <c r="V5903" i="1"/>
  <c r="L3848" i="1"/>
  <c r="F3220" i="1"/>
  <c r="N2705" i="1"/>
  <c r="N2049" i="1"/>
  <c r="M2273" i="1"/>
  <c r="T1777" i="1"/>
  <c r="V7849" i="1"/>
  <c r="N3424" i="1"/>
  <c r="M3072" i="1"/>
  <c r="V1001" i="1"/>
  <c r="T5036" i="1"/>
  <c r="M359" i="1"/>
  <c r="U2984" i="1"/>
  <c r="N7571" i="1"/>
  <c r="K1119" i="1"/>
  <c r="I1476" i="1"/>
  <c r="V4825" i="1"/>
  <c r="K3265" i="1"/>
  <c r="T341" i="1"/>
  <c r="V6865" i="1"/>
  <c r="U1663" i="1"/>
  <c r="T3154" i="1"/>
  <c r="N5626" i="1"/>
  <c r="N7248" i="1"/>
  <c r="P1111" i="1"/>
  <c r="N3334" i="1"/>
  <c r="I5646" i="1"/>
  <c r="U7996" i="1"/>
  <c r="T1207" i="1"/>
  <c r="M8185" i="1"/>
  <c r="V3161" i="1"/>
  <c r="T7046" i="1"/>
  <c r="P7202" i="1"/>
  <c r="H3777" i="1"/>
  <c r="P3310" i="1"/>
  <c r="F890" i="1"/>
  <c r="H2236" i="1"/>
  <c r="T1818" i="1"/>
  <c r="N6994" i="1"/>
  <c r="L2227" i="1"/>
  <c r="U6065" i="1"/>
  <c r="K3402" i="1"/>
  <c r="T6990" i="1"/>
  <c r="I7128" i="1"/>
  <c r="V341" i="1"/>
  <c r="K6047" i="1"/>
  <c r="L7638" i="1"/>
  <c r="M635" i="1"/>
  <c r="T2791" i="1"/>
  <c r="U5642" i="1"/>
  <c r="H6730" i="1"/>
  <c r="M3066" i="1"/>
  <c r="M4903" i="1"/>
  <c r="T6639" i="1"/>
  <c r="N4917" i="1"/>
  <c r="V1620" i="1"/>
  <c r="P8099" i="1"/>
  <c r="F8209" i="1"/>
  <c r="H5593" i="1"/>
  <c r="F1077" i="1"/>
  <c r="I1615" i="1"/>
  <c r="M2536" i="1"/>
  <c r="H4042" i="1"/>
  <c r="L4603" i="1"/>
  <c r="V4900" i="1"/>
  <c r="V2574" i="1"/>
  <c r="V958" i="1"/>
  <c r="I7190" i="1"/>
  <c r="J1381" i="1"/>
  <c r="T8104" i="1"/>
  <c r="P7312" i="1"/>
  <c r="L8055" i="1"/>
  <c r="M6791" i="1"/>
  <c r="M1355" i="1"/>
  <c r="P8188" i="1"/>
  <c r="M4551" i="1"/>
  <c r="V3083" i="1"/>
  <c r="I3028" i="1"/>
  <c r="P1290" i="1"/>
  <c r="T7147" i="1"/>
  <c r="F7847" i="1"/>
  <c r="P2607" i="1"/>
  <c r="L7924" i="1"/>
  <c r="M7512" i="1"/>
  <c r="P5886" i="1"/>
  <c r="K499" i="1"/>
  <c r="P8271" i="1"/>
  <c r="I1647" i="1"/>
  <c r="U975" i="1"/>
  <c r="I2551" i="1"/>
  <c r="P5528" i="1"/>
  <c r="N4406" i="1"/>
  <c r="U1529" i="1"/>
  <c r="I7445" i="1"/>
  <c r="L3855" i="1"/>
  <c r="F4528" i="1"/>
  <c r="J4976" i="1"/>
  <c r="H7891" i="1"/>
  <c r="P2769" i="1"/>
  <c r="H5254" i="1"/>
  <c r="P2178" i="1"/>
  <c r="T4529" i="1"/>
  <c r="V7061" i="1"/>
  <c r="I3163" i="1"/>
  <c r="F4102" i="1"/>
  <c r="L7237" i="1"/>
  <c r="F2903" i="1"/>
  <c r="J4355" i="1"/>
  <c r="H6403" i="1"/>
  <c r="M4164" i="1"/>
  <c r="T1344" i="1"/>
  <c r="H4878" i="1"/>
  <c r="T8002" i="1"/>
  <c r="N1910" i="1"/>
  <c r="J3483" i="1"/>
  <c r="U2922" i="1"/>
  <c r="J2142" i="1"/>
  <c r="V4849" i="1"/>
  <c r="K1964" i="1"/>
  <c r="T5707" i="1"/>
  <c r="V4818" i="1"/>
  <c r="V513" i="1"/>
  <c r="V2423" i="1"/>
  <c r="K2482" i="1"/>
  <c r="M2761" i="1"/>
  <c r="F7014" i="1"/>
  <c r="T1194" i="1"/>
  <c r="K138" i="1"/>
  <c r="J6608" i="1"/>
  <c r="T5940" i="1"/>
  <c r="L1877" i="1"/>
  <c r="J3096" i="1"/>
  <c r="V7110" i="1"/>
  <c r="I895" i="1"/>
  <c r="H4940" i="1"/>
  <c r="M3195" i="1"/>
  <c r="T6596" i="1"/>
  <c r="I4136" i="1"/>
  <c r="P6437" i="1"/>
  <c r="L1598" i="1"/>
  <c r="H7173" i="1"/>
  <c r="I2024" i="1"/>
  <c r="J5690" i="1"/>
  <c r="T7263" i="1"/>
  <c r="I2355" i="1"/>
  <c r="N363" i="1"/>
  <c r="H5053" i="1"/>
  <c r="H1478" i="1"/>
  <c r="M1198" i="1"/>
  <c r="V7127" i="1"/>
  <c r="F3490" i="1"/>
  <c r="L4730" i="1"/>
  <c r="T4536" i="1"/>
  <c r="T2247" i="1"/>
  <c r="J5929" i="1"/>
  <c r="I6327" i="1"/>
  <c r="M2008" i="1"/>
  <c r="M1301" i="1"/>
  <c r="F7286" i="1"/>
  <c r="T6502" i="1"/>
  <c r="F7644" i="1"/>
  <c r="L4592" i="1"/>
  <c r="U5808" i="1"/>
  <c r="U3083" i="1"/>
  <c r="L6667" i="1"/>
  <c r="K4733" i="1"/>
  <c r="V4822" i="1"/>
  <c r="J246" i="1"/>
  <c r="H351" i="1"/>
  <c r="N2875" i="1"/>
  <c r="K4257" i="1"/>
  <c r="L2418" i="1"/>
  <c r="P4805" i="1"/>
  <c r="N8145" i="1"/>
  <c r="L1336" i="1"/>
  <c r="J317" i="1"/>
  <c r="T6900" i="1"/>
  <c r="L5744" i="1"/>
  <c r="M4241" i="1"/>
  <c r="H5222" i="1"/>
  <c r="I1494" i="1"/>
  <c r="V4055" i="1"/>
  <c r="P5102" i="1"/>
  <c r="M7430" i="1"/>
  <c r="H73" i="1"/>
  <c r="N1649" i="1"/>
  <c r="L5548" i="1"/>
  <c r="N7913" i="1"/>
  <c r="U7276" i="1"/>
  <c r="P3273" i="1"/>
  <c r="J7219" i="1"/>
  <c r="M5344" i="1"/>
  <c r="H2795" i="1"/>
  <c r="T744" i="1"/>
  <c r="L7498" i="1"/>
  <c r="V5871" i="1"/>
  <c r="N4541" i="1"/>
  <c r="T6706" i="1"/>
  <c r="L5860" i="1"/>
  <c r="N4697" i="1"/>
  <c r="I3784" i="1"/>
  <c r="F6097" i="1"/>
  <c r="M2633" i="1"/>
  <c r="L1262" i="1"/>
  <c r="I1796" i="1"/>
  <c r="P1884" i="1"/>
  <c r="I2603" i="1"/>
  <c r="V1378" i="1"/>
  <c r="N1011" i="1"/>
  <c r="V84" i="1"/>
  <c r="L346" i="1"/>
  <c r="T7245" i="1"/>
  <c r="T1050" i="1"/>
  <c r="V2744" i="1"/>
  <c r="V3865" i="1"/>
  <c r="F2350" i="1"/>
  <c r="K7530" i="1"/>
  <c r="H7368" i="1"/>
  <c r="J5819" i="1"/>
  <c r="F1601" i="1"/>
  <c r="V4913" i="1"/>
  <c r="J4808" i="1"/>
  <c r="P687" i="1"/>
  <c r="T3124" i="1"/>
  <c r="V7495" i="1"/>
  <c r="V6344" i="1"/>
  <c r="F666" i="1"/>
  <c r="H2826" i="1"/>
  <c r="I2169" i="1"/>
  <c r="H3895" i="1"/>
  <c r="P1537" i="1"/>
  <c r="L7015" i="1"/>
  <c r="U5719" i="1"/>
  <c r="V2930" i="1"/>
  <c r="I6612" i="1"/>
  <c r="F5609" i="1"/>
  <c r="M8205" i="1"/>
  <c r="L4560" i="1"/>
  <c r="V4288" i="1"/>
  <c r="L1531" i="1"/>
  <c r="K1865" i="1"/>
  <c r="F301" i="1"/>
  <c r="I7986" i="1"/>
  <c r="N4653" i="1"/>
  <c r="I4117" i="1"/>
  <c r="N444" i="1"/>
  <c r="V3318" i="1"/>
  <c r="F723" i="1"/>
  <c r="T6380" i="1"/>
  <c r="J4760" i="1"/>
  <c r="T6861" i="1"/>
  <c r="P4724" i="1"/>
  <c r="I8274" i="1"/>
  <c r="F3239" i="1"/>
  <c r="H6623" i="1"/>
  <c r="F2154" i="1"/>
  <c r="M56" i="1"/>
  <c r="V5276" i="1"/>
  <c r="M120" i="1"/>
  <c r="T2499" i="1"/>
  <c r="T1385" i="1"/>
  <c r="T2118" i="1"/>
  <c r="I5798" i="1"/>
  <c r="I2528" i="1"/>
  <c r="J4456" i="1"/>
  <c r="N1239" i="1"/>
  <c r="M7932" i="1"/>
  <c r="H7959" i="1"/>
  <c r="I2105" i="1"/>
  <c r="F1093" i="1"/>
  <c r="J259" i="1"/>
  <c r="K6548" i="1"/>
  <c r="K4937" i="1"/>
  <c r="F7378" i="1"/>
  <c r="F4604" i="1"/>
  <c r="J5800" i="1"/>
  <c r="M1014" i="1"/>
  <c r="V2874" i="1"/>
  <c r="U2428" i="1"/>
  <c r="F432" i="1"/>
  <c r="M4623" i="1"/>
  <c r="U8230" i="1"/>
  <c r="M6269" i="1"/>
  <c r="T6375" i="1"/>
  <c r="M6331" i="1"/>
  <c r="U217" i="1"/>
  <c r="L7121" i="1"/>
  <c r="H2176" i="1"/>
  <c r="M2873" i="1"/>
  <c r="M2454" i="1"/>
  <c r="L8207" i="1"/>
  <c r="M3764" i="1"/>
  <c r="L48" i="1"/>
  <c r="P6670" i="1"/>
  <c r="M1484" i="1"/>
  <c r="N6276" i="1"/>
  <c r="L5128" i="1"/>
  <c r="U873" i="1"/>
  <c r="L3769" i="1"/>
  <c r="I7863" i="1"/>
  <c r="J3116" i="1"/>
  <c r="M1248" i="1"/>
  <c r="K3629" i="1"/>
  <c r="V8007" i="1"/>
  <c r="V4270" i="1"/>
  <c r="N5231" i="1"/>
  <c r="V3573" i="1"/>
  <c r="V470" i="1"/>
  <c r="U3792" i="1"/>
  <c r="I6796" i="1"/>
  <c r="H5514" i="1"/>
  <c r="U6374" i="1"/>
  <c r="V87" i="1"/>
  <c r="F617" i="1"/>
  <c r="H6911" i="1"/>
  <c r="P3948" i="1"/>
  <c r="I3591" i="1"/>
  <c r="L7185" i="1"/>
  <c r="L1820" i="1"/>
  <c r="K1941" i="1"/>
  <c r="N6525" i="1"/>
  <c r="L6465" i="1"/>
  <c r="U734" i="1"/>
  <c r="F8008" i="1"/>
  <c r="M1163" i="1"/>
  <c r="N6236" i="1"/>
  <c r="I1894" i="1"/>
  <c r="J6242" i="1"/>
  <c r="M190" i="1"/>
  <c r="T5391" i="1"/>
  <c r="P5200" i="1"/>
  <c r="H4924" i="1"/>
  <c r="P2204" i="1"/>
  <c r="V6485" i="1"/>
  <c r="J7353" i="1"/>
  <c r="T138" i="1"/>
  <c r="U510" i="1"/>
  <c r="V6477" i="1"/>
  <c r="T1370" i="1"/>
  <c r="L7085" i="1"/>
  <c r="T4611" i="1"/>
  <c r="N2125" i="1"/>
  <c r="N6435" i="1"/>
  <c r="M8220" i="1"/>
  <c r="T3540" i="1"/>
  <c r="U1637" i="1"/>
  <c r="I7126" i="1"/>
  <c r="F923" i="1"/>
  <c r="P528" i="1"/>
  <c r="U5246" i="1"/>
  <c r="P5940" i="1"/>
  <c r="T7310" i="1"/>
  <c r="U4529" i="1"/>
  <c r="P768" i="1"/>
  <c r="L4943" i="1"/>
  <c r="U2826" i="1"/>
  <c r="J1379" i="1"/>
  <c r="I648" i="1"/>
  <c r="P505" i="1"/>
  <c r="H2824" i="1"/>
  <c r="P2299" i="1"/>
  <c r="U2174" i="1"/>
  <c r="N7055" i="1"/>
  <c r="F7078" i="1"/>
  <c r="I7884" i="1"/>
  <c r="K7822" i="1"/>
  <c r="L1328" i="1"/>
  <c r="P2406" i="1"/>
  <c r="K5103" i="1"/>
  <c r="T4683" i="1"/>
  <c r="I1902" i="1"/>
  <c r="M5969" i="1"/>
  <c r="K3356" i="1"/>
  <c r="F8177" i="1"/>
  <c r="P3037" i="1"/>
  <c r="U1836" i="1"/>
  <c r="I4657" i="1"/>
  <c r="I6953" i="1"/>
  <c r="P3778" i="1"/>
  <c r="J6328" i="1"/>
  <c r="T7927" i="1"/>
  <c r="M7093" i="1"/>
  <c r="N8170" i="1"/>
  <c r="U7563" i="1"/>
  <c r="V1524" i="1"/>
  <c r="L25" i="1"/>
  <c r="T835" i="1"/>
  <c r="J8300" i="1"/>
  <c r="N2237" i="1"/>
  <c r="M528" i="1"/>
  <c r="I2630" i="1"/>
  <c r="M2932" i="1"/>
  <c r="H1926" i="1"/>
  <c r="V7186" i="1"/>
  <c r="K450" i="1"/>
  <c r="T6656" i="1"/>
  <c r="T2325" i="1"/>
  <c r="M2642" i="1"/>
  <c r="V2620" i="1"/>
  <c r="L7606" i="1"/>
  <c r="N4582" i="1"/>
  <c r="M5022" i="1"/>
  <c r="F3310" i="1"/>
  <c r="P4193" i="1"/>
  <c r="J8222" i="1"/>
  <c r="M6580" i="1"/>
  <c r="F749" i="1"/>
  <c r="P782" i="1"/>
  <c r="N5550" i="1"/>
  <c r="U1920" i="1"/>
  <c r="V2973" i="1"/>
  <c r="M1486" i="1"/>
  <c r="F1617" i="1"/>
  <c r="J1111" i="1"/>
  <c r="I4481" i="1"/>
  <c r="J6538" i="1"/>
  <c r="V2506" i="1"/>
  <c r="N6980" i="1"/>
  <c r="H4218" i="1"/>
  <c r="H1206" i="1"/>
  <c r="V1935" i="1"/>
  <c r="J8083" i="1"/>
  <c r="H7209" i="1"/>
  <c r="H1607" i="1"/>
  <c r="H2433" i="1"/>
  <c r="K65" i="1"/>
  <c r="T2760" i="1"/>
  <c r="M819" i="1"/>
  <c r="N5260" i="1"/>
  <c r="F3695" i="1"/>
  <c r="I5274" i="1"/>
  <c r="T6384" i="1"/>
  <c r="T7177" i="1"/>
  <c r="H132" i="1"/>
  <c r="T3727" i="1"/>
  <c r="I4039" i="1"/>
  <c r="M7367" i="1"/>
  <c r="N7987" i="1"/>
  <c r="U4136" i="1"/>
  <c r="F3992" i="1"/>
  <c r="U1343" i="1"/>
  <c r="M3209" i="1"/>
  <c r="I3922" i="1"/>
  <c r="V2295" i="1"/>
  <c r="H4186" i="1"/>
  <c r="I2676" i="1"/>
  <c r="T4410" i="1"/>
  <c r="H3712" i="1"/>
  <c r="F488" i="1"/>
  <c r="J3178" i="1"/>
  <c r="V754" i="1"/>
  <c r="P5092" i="1"/>
  <c r="J4870" i="1"/>
  <c r="V1963" i="1"/>
  <c r="N1534" i="1"/>
  <c r="N4163" i="1"/>
  <c r="T5490" i="1"/>
  <c r="M2546" i="1"/>
  <c r="U318" i="1"/>
  <c r="J5728" i="1"/>
  <c r="P3381" i="1"/>
  <c r="L1908" i="1"/>
  <c r="P2640" i="1"/>
  <c r="L1371" i="1"/>
  <c r="I4432" i="1"/>
  <c r="L5334" i="1"/>
  <c r="T6074" i="1"/>
  <c r="T2089" i="1"/>
  <c r="L4880" i="1"/>
  <c r="I2651" i="1"/>
  <c r="T4567" i="1"/>
  <c r="P1549" i="1"/>
  <c r="U3516" i="1"/>
  <c r="F7276" i="1"/>
  <c r="F6237" i="1"/>
  <c r="U4017" i="1"/>
  <c r="V1071" i="1"/>
  <c r="V3481" i="1"/>
  <c r="M4729" i="1"/>
  <c r="N6389" i="1"/>
  <c r="F4520" i="1"/>
  <c r="L6844" i="1"/>
  <c r="P3082" i="1"/>
  <c r="F4233" i="1"/>
  <c r="F1734" i="1"/>
  <c r="N2595" i="1"/>
  <c r="P7494" i="1"/>
  <c r="J6224" i="1"/>
  <c r="U3673" i="1"/>
  <c r="J3053" i="1"/>
  <c r="L872" i="1"/>
  <c r="T5686" i="1"/>
  <c r="I7259" i="1"/>
  <c r="J4926" i="1"/>
  <c r="H4399" i="1"/>
  <c r="H1873" i="1"/>
  <c r="M5968" i="1"/>
  <c r="T991" i="1"/>
  <c r="U7934" i="1"/>
  <c r="P7131" i="1"/>
  <c r="H6738" i="1"/>
  <c r="H5401" i="1"/>
  <c r="L6687" i="1"/>
  <c r="K3697" i="1"/>
  <c r="L3048" i="1"/>
  <c r="V7492" i="1"/>
  <c r="F4583" i="1"/>
  <c r="V5250" i="1"/>
  <c r="P4444" i="1"/>
  <c r="J5966" i="1"/>
  <c r="I3864" i="1"/>
  <c r="J1607" i="1"/>
  <c r="H681" i="1"/>
  <c r="L6228" i="1"/>
  <c r="N1444" i="1"/>
  <c r="I759" i="1"/>
  <c r="V5774" i="1"/>
  <c r="T1450" i="1"/>
  <c r="M7880" i="1"/>
  <c r="J7803" i="1"/>
  <c r="U533" i="1"/>
  <c r="I4028" i="1"/>
  <c r="K830" i="1"/>
  <c r="H5504" i="1"/>
  <c r="I3427" i="1"/>
  <c r="V1937" i="1"/>
  <c r="L3356" i="1"/>
  <c r="K5639" i="1"/>
  <c r="P3449" i="1"/>
  <c r="V601" i="1"/>
  <c r="J1604" i="1"/>
  <c r="I1885" i="1"/>
  <c r="K1841" i="1"/>
  <c r="V6141" i="1"/>
  <c r="T7366" i="1"/>
  <c r="I5583" i="1"/>
  <c r="N2806" i="1"/>
  <c r="N7170" i="1"/>
  <c r="P82" i="1"/>
  <c r="P8019" i="1"/>
  <c r="V5295" i="1"/>
  <c r="V1332" i="1"/>
  <c r="L2061" i="1"/>
  <c r="V307" i="1"/>
  <c r="V519" i="1"/>
  <c r="U5743" i="1"/>
  <c r="I918" i="1"/>
  <c r="J6806" i="1"/>
  <c r="L7300" i="1"/>
  <c r="N4577" i="1"/>
  <c r="J6833" i="1"/>
  <c r="J4504" i="1"/>
  <c r="I3461" i="1"/>
  <c r="U2718" i="1"/>
  <c r="M2699" i="1"/>
  <c r="L6950" i="1"/>
  <c r="I4791" i="1"/>
  <c r="M3475" i="1"/>
  <c r="L3854" i="1"/>
  <c r="H265" i="1"/>
  <c r="V7015" i="1"/>
  <c r="N7135" i="1"/>
  <c r="L3100" i="1"/>
  <c r="V1080" i="1"/>
  <c r="H1161" i="1"/>
  <c r="J2302" i="1"/>
  <c r="F5673" i="1"/>
  <c r="H1664" i="1"/>
  <c r="P5613" i="1"/>
  <c r="N407" i="1"/>
  <c r="M2414" i="1"/>
  <c r="F2635" i="1"/>
  <c r="L6041" i="1"/>
  <c r="I3775" i="1"/>
  <c r="F7045" i="1"/>
  <c r="M2739" i="1"/>
  <c r="I1139" i="1"/>
  <c r="P250" i="1"/>
  <c r="H2993" i="1"/>
  <c r="U4761" i="1"/>
  <c r="T1502" i="1"/>
  <c r="P3055" i="1"/>
  <c r="I700" i="1"/>
  <c r="V2301" i="1"/>
  <c r="J1481" i="1"/>
  <c r="U4990" i="1"/>
  <c r="U3687" i="1"/>
  <c r="P5596" i="1"/>
  <c r="L1310" i="1"/>
  <c r="U5405" i="1"/>
  <c r="U8134" i="1"/>
  <c r="N5763" i="1"/>
  <c r="U3963" i="1"/>
  <c r="J3234" i="1"/>
  <c r="T5180" i="1"/>
  <c r="P2471" i="1"/>
  <c r="N779" i="1"/>
  <c r="V3248" i="1"/>
  <c r="P3664" i="1"/>
  <c r="N297" i="1"/>
  <c r="J3084" i="1"/>
  <c r="F1819" i="1"/>
  <c r="J7961" i="1"/>
  <c r="M4537" i="1"/>
  <c r="P710" i="1"/>
  <c r="V8248" i="1"/>
  <c r="K7188" i="1"/>
  <c r="L997" i="1"/>
  <c r="N265" i="1"/>
  <c r="M3485" i="1"/>
  <c r="J1955" i="1"/>
  <c r="L7862" i="1"/>
  <c r="J7904" i="1"/>
  <c r="J1403" i="1"/>
  <c r="T2033" i="1"/>
  <c r="M3543" i="1"/>
  <c r="F1443" i="1"/>
  <c r="V389" i="1"/>
  <c r="I1163" i="1"/>
  <c r="K6886" i="1"/>
  <c r="T2713" i="1"/>
  <c r="H3340" i="1"/>
  <c r="M3861" i="1"/>
  <c r="J6376" i="1"/>
  <c r="T5244" i="1"/>
  <c r="H5228" i="1"/>
  <c r="K3475" i="1"/>
  <c r="F1354" i="1"/>
  <c r="L6396" i="1"/>
  <c r="K2669" i="1"/>
  <c r="M4632" i="1"/>
  <c r="U195" i="1"/>
  <c r="P6104" i="1"/>
  <c r="N2610" i="1"/>
  <c r="H591" i="1"/>
  <c r="N4327" i="1"/>
  <c r="M7243" i="1"/>
  <c r="M6344" i="1"/>
  <c r="T1832" i="1"/>
  <c r="L2266" i="1"/>
  <c r="K5712" i="1"/>
  <c r="T1295" i="1"/>
  <c r="H2806" i="1"/>
  <c r="I2361" i="1"/>
  <c r="V8312" i="1"/>
  <c r="V4527" i="1"/>
  <c r="P6070" i="1"/>
  <c r="F6327" i="1"/>
  <c r="L6453" i="1"/>
  <c r="I7991" i="1"/>
  <c r="U3167" i="1"/>
  <c r="F1270" i="1"/>
  <c r="P7026" i="1"/>
  <c r="H4164" i="1"/>
  <c r="T7316" i="1"/>
  <c r="F5904" i="1"/>
  <c r="F4059" i="1"/>
  <c r="H4161" i="1"/>
  <c r="N1403" i="1"/>
  <c r="T1046" i="1"/>
  <c r="T6597" i="1"/>
  <c r="T1627" i="1"/>
  <c r="V4308" i="1"/>
  <c r="M7554" i="1"/>
  <c r="N49" i="1"/>
  <c r="M4791" i="1"/>
  <c r="P17" i="1"/>
  <c r="H7018" i="1"/>
  <c r="F7949" i="1"/>
  <c r="M7300" i="1"/>
  <c r="M5887" i="1"/>
  <c r="H3291" i="1"/>
  <c r="M7409" i="1"/>
  <c r="T4576" i="1"/>
  <c r="H3173" i="1"/>
  <c r="T4584" i="1"/>
  <c r="N6845" i="1"/>
  <c r="P2709" i="1"/>
  <c r="L4948" i="1"/>
  <c r="J4421" i="1"/>
  <c r="P7326" i="1"/>
  <c r="V3705" i="1"/>
  <c r="I1187" i="1"/>
  <c r="N2473" i="1"/>
  <c r="U5275" i="1"/>
  <c r="P7356" i="1"/>
  <c r="J5276" i="1"/>
  <c r="F2427" i="1"/>
  <c r="L1926" i="1"/>
  <c r="L7125" i="1"/>
  <c r="T5959" i="1"/>
  <c r="K283" i="1"/>
  <c r="P2501" i="1"/>
  <c r="J2698" i="1"/>
  <c r="I4526" i="1"/>
  <c r="V371" i="1"/>
  <c r="F3781" i="1"/>
  <c r="V7375" i="1"/>
  <c r="P7479" i="1"/>
  <c r="M4465" i="1"/>
  <c r="I2459" i="1"/>
  <c r="I7278" i="1"/>
  <c r="L3623" i="1"/>
  <c r="J19" i="1"/>
  <c r="T5665" i="1"/>
  <c r="P895" i="1"/>
  <c r="I4841" i="1"/>
  <c r="N6437" i="1"/>
  <c r="N6981" i="1"/>
  <c r="J1664" i="1"/>
  <c r="V3287" i="1"/>
  <c r="V353" i="1"/>
  <c r="I7036" i="1"/>
  <c r="M2782" i="1"/>
  <c r="M4130" i="1"/>
  <c r="H6689" i="1"/>
  <c r="H7970" i="1"/>
  <c r="T6175" i="1"/>
  <c r="N6952" i="1"/>
  <c r="H1074" i="1"/>
  <c r="H362" i="1"/>
  <c r="M3603" i="1"/>
  <c r="U3272" i="1"/>
  <c r="P941" i="1"/>
  <c r="N7294" i="1"/>
  <c r="I7267" i="1"/>
  <c r="M7335" i="1"/>
  <c r="U5296" i="1"/>
  <c r="J34" i="1"/>
  <c r="U3129" i="1"/>
  <c r="P1177" i="1"/>
  <c r="V3423" i="1"/>
  <c r="I1759" i="1"/>
  <c r="V5617" i="1"/>
  <c r="M7819" i="1"/>
  <c r="M1440" i="1"/>
  <c r="K1073" i="1"/>
  <c r="I2599" i="1"/>
  <c r="N1891" i="1"/>
  <c r="P464" i="1"/>
  <c r="I3383" i="1"/>
  <c r="M4966" i="1"/>
  <c r="H3444" i="1"/>
  <c r="I1798" i="1"/>
  <c r="U7849" i="1"/>
  <c r="I378" i="1"/>
  <c r="J158" i="1"/>
  <c r="I2107" i="1"/>
  <c r="V816" i="1"/>
  <c r="U4243" i="1"/>
  <c r="I6913" i="1"/>
  <c r="H7416" i="1"/>
  <c r="F6591" i="1"/>
  <c r="T5588" i="1"/>
  <c r="J2997" i="1"/>
  <c r="T4707" i="1"/>
  <c r="V426" i="1"/>
  <c r="N3804" i="1"/>
  <c r="U2491" i="1"/>
  <c r="K7255" i="1"/>
  <c r="F7768" i="1"/>
  <c r="H6523" i="1"/>
  <c r="H2683" i="1"/>
  <c r="V7152" i="1"/>
  <c r="M2451" i="1"/>
  <c r="V5695" i="1"/>
  <c r="T7929" i="1"/>
  <c r="P7076" i="1"/>
  <c r="I365" i="1"/>
  <c r="T6541" i="1"/>
  <c r="P7818" i="1"/>
  <c r="P6201" i="1"/>
  <c r="U1161" i="1"/>
  <c r="H7612" i="1"/>
  <c r="V5169" i="1"/>
  <c r="H6650" i="1"/>
  <c r="I1053" i="1"/>
  <c r="L5119" i="1"/>
  <c r="I935" i="1"/>
  <c r="V3568" i="1"/>
  <c r="N1541" i="1"/>
  <c r="T3325" i="1"/>
  <c r="P1820" i="1"/>
  <c r="U7956" i="1"/>
  <c r="L4608" i="1"/>
  <c r="I6458" i="1"/>
  <c r="H7819" i="1"/>
  <c r="U6143" i="1"/>
  <c r="P6978" i="1"/>
  <c r="L763" i="1"/>
  <c r="K4783" i="1"/>
  <c r="V7647" i="1"/>
  <c r="N8234" i="1"/>
  <c r="F589" i="1"/>
  <c r="H105" i="1"/>
  <c r="J4451" i="1"/>
  <c r="T6660" i="1"/>
  <c r="F862" i="1"/>
  <c r="J7138" i="1"/>
  <c r="I2514" i="1"/>
  <c r="U3859" i="1"/>
  <c r="M6057" i="1"/>
  <c r="M787" i="1"/>
  <c r="N2517" i="1"/>
  <c r="M3058" i="1"/>
  <c r="N3126" i="1"/>
  <c r="T6008" i="1"/>
  <c r="H8273" i="1"/>
  <c r="T2080" i="1"/>
  <c r="F4352" i="1"/>
  <c r="F6023" i="1"/>
  <c r="M4723" i="1"/>
  <c r="P8043" i="1"/>
  <c r="J6206" i="1"/>
  <c r="I3897" i="1"/>
  <c r="H7532" i="1"/>
  <c r="L2678" i="1"/>
  <c r="F7815" i="1"/>
  <c r="I539" i="1"/>
  <c r="L6923" i="1"/>
  <c r="L3816" i="1"/>
  <c r="F2746" i="1"/>
  <c r="M2417" i="1"/>
  <c r="L2406" i="1"/>
  <c r="F8280" i="1"/>
  <c r="F3964" i="1"/>
  <c r="M235" i="1"/>
  <c r="T5806" i="1"/>
  <c r="T6669" i="1"/>
  <c r="N1968" i="1"/>
  <c r="T1574" i="1"/>
  <c r="F2762" i="1"/>
  <c r="I2129" i="1"/>
  <c r="H8222" i="1"/>
  <c r="V5828" i="1"/>
  <c r="U2619" i="1"/>
  <c r="H928" i="1"/>
  <c r="H5266" i="1"/>
  <c r="H5763" i="1"/>
  <c r="I3244" i="1"/>
  <c r="H2535" i="1"/>
  <c r="L7480" i="1"/>
  <c r="P1476" i="1"/>
  <c r="J6445" i="1"/>
  <c r="L398" i="1"/>
  <c r="T8052" i="1"/>
  <c r="N4497" i="1"/>
  <c r="P3588" i="1"/>
  <c r="F4589" i="1"/>
  <c r="V5229" i="1"/>
  <c r="P6809" i="1"/>
  <c r="I1537" i="1"/>
  <c r="J859" i="1"/>
  <c r="H6154" i="1"/>
  <c r="I1578" i="1"/>
  <c r="U4518" i="1"/>
  <c r="V5869" i="1"/>
  <c r="U1319" i="1"/>
  <c r="P396" i="1"/>
  <c r="L7158" i="1"/>
  <c r="F8307" i="1"/>
  <c r="V7033" i="1"/>
  <c r="P1502" i="1"/>
  <c r="U5465" i="1"/>
  <c r="H90" i="1"/>
  <c r="F4830" i="1"/>
  <c r="M1454" i="1"/>
  <c r="I5142" i="1"/>
  <c r="I5167" i="1"/>
  <c r="U2577" i="1"/>
  <c r="N5974" i="1"/>
  <c r="K1726" i="1"/>
  <c r="N3753" i="1"/>
  <c r="V7031" i="1"/>
  <c r="H224" i="1"/>
  <c r="T1474" i="1"/>
  <c r="H656" i="1"/>
  <c r="I6664" i="1"/>
  <c r="T6297" i="1"/>
  <c r="I6821" i="1"/>
  <c r="N6985" i="1"/>
  <c r="H2803" i="1"/>
  <c r="K7829" i="1"/>
  <c r="F2682" i="1"/>
  <c r="P4458" i="1"/>
  <c r="M3610" i="1"/>
  <c r="P1843" i="1"/>
  <c r="H8345" i="1"/>
  <c r="F4982" i="1"/>
  <c r="N5481" i="1"/>
  <c r="F979" i="1"/>
  <c r="T1986" i="1"/>
  <c r="U4196" i="1"/>
  <c r="K612" i="1"/>
  <c r="J122" i="1"/>
  <c r="I2274" i="1"/>
  <c r="I230" i="1"/>
  <c r="I7419" i="1"/>
  <c r="H3934" i="1"/>
  <c r="P6419" i="1"/>
  <c r="I106" i="1"/>
  <c r="P1252" i="1"/>
  <c r="M5526" i="1"/>
  <c r="T4233" i="1"/>
  <c r="T4996" i="1"/>
  <c r="T4743" i="1"/>
  <c r="K7418" i="1"/>
  <c r="V7102" i="1"/>
  <c r="L548" i="1"/>
  <c r="K1007" i="1"/>
  <c r="V2511" i="1"/>
  <c r="J7992" i="1"/>
  <c r="J6933" i="1"/>
  <c r="K3687" i="1"/>
  <c r="M1918" i="1"/>
  <c r="J4927" i="1"/>
  <c r="I4152" i="1"/>
  <c r="P469" i="1"/>
  <c r="U8093" i="1"/>
  <c r="H806" i="1"/>
  <c r="H4367" i="1"/>
  <c r="T5864" i="1"/>
  <c r="U4614" i="1"/>
  <c r="K8230" i="1"/>
  <c r="P578" i="1"/>
  <c r="I7300" i="1"/>
  <c r="I5666" i="1"/>
  <c r="K6632" i="1"/>
  <c r="H4068" i="1"/>
  <c r="N2186" i="1"/>
  <c r="V275" i="1"/>
  <c r="T4973" i="1"/>
  <c r="I1787" i="1"/>
  <c r="F3197" i="1"/>
  <c r="F7319" i="1"/>
  <c r="J5659" i="1"/>
  <c r="F259" i="1"/>
  <c r="L518" i="1"/>
  <c r="I3857" i="1"/>
  <c r="J1340" i="1"/>
  <c r="F1125" i="1"/>
  <c r="I941" i="1"/>
  <c r="T1330" i="1"/>
  <c r="U1952" i="1"/>
  <c r="N122" i="1"/>
  <c r="K6701" i="1"/>
  <c r="P8050" i="1"/>
  <c r="U176" i="1"/>
  <c r="V2424" i="1"/>
  <c r="P1450" i="1"/>
  <c r="U1508" i="1"/>
  <c r="H7435" i="1"/>
  <c r="K6485" i="1"/>
  <c r="H3717" i="1"/>
  <c r="U1819" i="1"/>
  <c r="N3870" i="1"/>
  <c r="N1370" i="1"/>
  <c r="L3734" i="1"/>
  <c r="L7261" i="1"/>
  <c r="J1061" i="1"/>
  <c r="T2901" i="1"/>
  <c r="U2396" i="1"/>
  <c r="V3669" i="1"/>
  <c r="U2325" i="1"/>
  <c r="H4632" i="1"/>
  <c r="H1694" i="1"/>
  <c r="P5393" i="1"/>
  <c r="L4363" i="1"/>
  <c r="J1430" i="1"/>
  <c r="P3300" i="1"/>
  <c r="P1189" i="1"/>
  <c r="J2662" i="1"/>
  <c r="J5514" i="1"/>
  <c r="K8140" i="1"/>
  <c r="L7382" i="1"/>
  <c r="P7963" i="1"/>
  <c r="T518" i="1"/>
  <c r="V781" i="1"/>
  <c r="H5118" i="1"/>
  <c r="F476" i="1"/>
  <c r="N3960" i="1"/>
  <c r="L2776" i="1"/>
  <c r="I7295" i="1"/>
  <c r="U4546" i="1"/>
  <c r="K2265" i="1"/>
  <c r="N1442" i="1"/>
  <c r="P6335" i="1"/>
  <c r="H8000" i="1"/>
  <c r="K5237" i="1"/>
  <c r="L3166" i="1"/>
  <c r="L4044" i="1"/>
  <c r="F7437" i="1"/>
  <c r="P1498" i="1"/>
  <c r="U6589" i="1"/>
  <c r="U3269" i="1"/>
  <c r="P5505" i="1"/>
  <c r="F2850" i="1"/>
  <c r="U3133" i="1"/>
  <c r="F5410" i="1"/>
  <c r="J223" i="1"/>
  <c r="P6227" i="1"/>
  <c r="U4801" i="1"/>
  <c r="J5824" i="1"/>
  <c r="H7086" i="1"/>
  <c r="U6620" i="1"/>
  <c r="P4739" i="1"/>
  <c r="T5753" i="1"/>
  <c r="T5722" i="1"/>
  <c r="F1268" i="1"/>
  <c r="J2895" i="1"/>
  <c r="V1553" i="1"/>
  <c r="P5311" i="1"/>
  <c r="N6127" i="1"/>
  <c r="L7560" i="1"/>
  <c r="I3380" i="1"/>
  <c r="K934" i="1"/>
  <c r="M7403" i="1"/>
  <c r="L790" i="1"/>
  <c r="H5641" i="1"/>
  <c r="V4398" i="1"/>
  <c r="L2755" i="1"/>
  <c r="H4798" i="1"/>
  <c r="U3482" i="1"/>
  <c r="P623" i="1"/>
  <c r="N5162" i="1"/>
  <c r="K8223" i="1"/>
  <c r="K4816" i="1"/>
  <c r="T1017" i="1"/>
  <c r="H4766" i="1"/>
  <c r="F5174" i="1"/>
  <c r="P4476" i="1"/>
  <c r="P4436" i="1"/>
  <c r="V7134" i="1"/>
  <c r="M2599" i="1"/>
  <c r="M6955" i="1"/>
  <c r="F887" i="1"/>
  <c r="V4546" i="1"/>
  <c r="U4712" i="1"/>
  <c r="U3668" i="1"/>
  <c r="V3111" i="1"/>
  <c r="H157" i="1"/>
  <c r="M3974" i="1"/>
  <c r="T250" i="1"/>
  <c r="I5240" i="1"/>
  <c r="H7299" i="1"/>
  <c r="U6070" i="1"/>
  <c r="P3401" i="1"/>
  <c r="J3052" i="1"/>
  <c r="P3391" i="1"/>
  <c r="T900" i="1"/>
  <c r="T6298" i="1"/>
  <c r="M8170" i="1"/>
  <c r="U1874" i="1"/>
  <c r="J2221" i="1"/>
  <c r="F6568" i="1"/>
  <c r="K1925" i="1"/>
  <c r="N3601" i="1"/>
  <c r="J385" i="1"/>
  <c r="U1275" i="1"/>
  <c r="M5199" i="1"/>
  <c r="F1201" i="1"/>
  <c r="M3584" i="1"/>
  <c r="H2454" i="1"/>
  <c r="M1596" i="1"/>
  <c r="T649" i="1"/>
  <c r="I1890" i="1"/>
  <c r="I8008" i="1"/>
  <c r="J1965" i="1"/>
  <c r="U8126" i="1"/>
  <c r="I7472" i="1"/>
  <c r="H4678" i="1"/>
  <c r="T4940" i="1"/>
  <c r="J2129" i="1"/>
  <c r="N6373" i="1"/>
  <c r="L5088" i="1"/>
  <c r="K7119" i="1"/>
  <c r="F65" i="1"/>
  <c r="I5944" i="1"/>
  <c r="V883" i="1"/>
  <c r="N156" i="1"/>
  <c r="U6334" i="1"/>
  <c r="H148" i="1"/>
  <c r="J2081" i="1"/>
  <c r="N1763" i="1"/>
  <c r="V5909" i="1"/>
  <c r="L3329" i="1"/>
  <c r="T6142" i="1"/>
  <c r="N6141" i="1"/>
  <c r="J1768" i="1"/>
  <c r="F2576" i="1"/>
  <c r="T2976" i="1"/>
  <c r="P2259" i="1"/>
  <c r="H5502" i="1"/>
  <c r="N3543" i="1"/>
  <c r="U5963" i="1"/>
  <c r="J4123" i="1"/>
  <c r="F7418" i="1"/>
  <c r="L7063" i="1"/>
  <c r="P6751" i="1"/>
  <c r="V2353" i="1"/>
  <c r="J8021" i="1"/>
  <c r="K2767" i="1"/>
  <c r="U2890" i="1"/>
  <c r="U1646" i="1"/>
  <c r="M6808" i="1"/>
  <c r="I746" i="1"/>
  <c r="L1742" i="1"/>
  <c r="T6492" i="1"/>
  <c r="J959" i="1"/>
  <c r="F5080" i="1"/>
  <c r="P3303" i="1"/>
  <c r="L2963" i="1"/>
  <c r="J513" i="1"/>
  <c r="P4332" i="1"/>
  <c r="H1451" i="1"/>
  <c r="F6506" i="1"/>
  <c r="J6427" i="1"/>
  <c r="J645" i="1"/>
  <c r="T3350" i="1"/>
  <c r="T7425" i="1"/>
  <c r="I8286" i="1"/>
  <c r="P1207" i="1"/>
  <c r="L7174" i="1"/>
  <c r="I6070" i="1"/>
  <c r="K3038" i="1"/>
  <c r="P4155" i="1"/>
  <c r="H966" i="1"/>
  <c r="V593" i="1"/>
  <c r="I6075" i="1"/>
  <c r="J936" i="1"/>
  <c r="H8292" i="1"/>
  <c r="F5270" i="1"/>
  <c r="L8044" i="1"/>
  <c r="U7316" i="1"/>
  <c r="U511" i="1"/>
  <c r="P7100" i="1"/>
  <c r="V1841" i="1"/>
  <c r="P4605" i="1"/>
  <c r="M254" i="1"/>
  <c r="H5819" i="1"/>
  <c r="H2013" i="1"/>
  <c r="U6978" i="1"/>
  <c r="P5219" i="1"/>
  <c r="M4694" i="1"/>
  <c r="J3878" i="1"/>
  <c r="F6143" i="1"/>
  <c r="L2821" i="1"/>
  <c r="N8247" i="1"/>
  <c r="T164" i="1"/>
  <c r="I820" i="1"/>
  <c r="V7165" i="1"/>
  <c r="N8054" i="1"/>
  <c r="I3349" i="1"/>
  <c r="I663" i="1"/>
  <c r="P1767" i="1"/>
  <c r="M939" i="1"/>
  <c r="F6379" i="1"/>
  <c r="H4346" i="1"/>
  <c r="L4059" i="1"/>
  <c r="H1667" i="1"/>
  <c r="J5237" i="1"/>
  <c r="H6042" i="1"/>
  <c r="L1429" i="1"/>
  <c r="M6915" i="1"/>
  <c r="J5498" i="1"/>
  <c r="H1224" i="1"/>
  <c r="T1957" i="1"/>
  <c r="H6589" i="1"/>
  <c r="L1084" i="1"/>
  <c r="I3839" i="1"/>
  <c r="L8077" i="1"/>
  <c r="P1583" i="1"/>
  <c r="T4187" i="1"/>
  <c r="U2317" i="1"/>
  <c r="I6539" i="1"/>
  <c r="T1524" i="1"/>
  <c r="J7389" i="1"/>
  <c r="M3722" i="1"/>
  <c r="U1304" i="1"/>
  <c r="M5349" i="1"/>
  <c r="T2586" i="1"/>
  <c r="J937" i="1"/>
  <c r="L5040" i="1"/>
  <c r="T4926" i="1"/>
  <c r="M8245" i="1"/>
  <c r="U2254" i="1"/>
  <c r="I7877" i="1"/>
  <c r="J2855" i="1"/>
  <c r="U1221" i="1"/>
  <c r="J6976" i="1"/>
  <c r="L5355" i="1"/>
  <c r="J4971" i="1"/>
  <c r="J6084" i="1"/>
  <c r="J714" i="1"/>
  <c r="K5937" i="1"/>
  <c r="M1314" i="1"/>
  <c r="I4880" i="1"/>
  <c r="I1036" i="1"/>
  <c r="L5647" i="1"/>
  <c r="U5868" i="1"/>
  <c r="V1961" i="1"/>
  <c r="N3292" i="1"/>
  <c r="I4418" i="1"/>
  <c r="U3146" i="1"/>
  <c r="H2043" i="1"/>
  <c r="J2571" i="1"/>
  <c r="P6808" i="1"/>
  <c r="P5210" i="1"/>
  <c r="F5248" i="1"/>
  <c r="M5032" i="1"/>
  <c r="M6988" i="1"/>
  <c r="J2965" i="1"/>
  <c r="N3837" i="1"/>
  <c r="V320" i="1"/>
  <c r="P3371" i="1"/>
  <c r="F4136" i="1"/>
  <c r="M4073" i="1"/>
  <c r="U8167" i="1"/>
  <c r="N3387" i="1"/>
  <c r="U4667" i="1"/>
  <c r="P3739" i="1"/>
  <c r="I8103" i="1"/>
  <c r="I5049" i="1"/>
  <c r="N232" i="1"/>
  <c r="U1902" i="1"/>
  <c r="M6046" i="1"/>
  <c r="U6714" i="1"/>
  <c r="L6753" i="1"/>
  <c r="F6343" i="1"/>
  <c r="T831" i="1"/>
  <c r="N1664" i="1"/>
  <c r="J8219" i="1"/>
  <c r="H1097" i="1"/>
  <c r="N5215" i="1"/>
  <c r="I3822" i="1"/>
  <c r="J6118" i="1"/>
  <c r="T1604" i="1"/>
  <c r="M4286" i="1"/>
  <c r="H7460" i="1"/>
  <c r="V5812" i="1"/>
  <c r="L7383" i="1"/>
  <c r="T4443" i="1"/>
  <c r="V4205" i="1"/>
  <c r="I1316" i="1"/>
  <c r="U1177" i="1"/>
  <c r="U2523" i="1"/>
  <c r="N6427" i="1"/>
  <c r="F1651" i="1"/>
  <c r="J47" i="1"/>
  <c r="T1937" i="1"/>
  <c r="T4049" i="1"/>
  <c r="M679" i="1"/>
  <c r="F2060" i="1"/>
  <c r="H3253" i="1"/>
  <c r="U5775" i="1"/>
  <c r="M1696" i="1"/>
  <c r="L952" i="1"/>
  <c r="T5519" i="1"/>
  <c r="T2168" i="1"/>
  <c r="P2699" i="1"/>
  <c r="V6273" i="1"/>
  <c r="N5078" i="1"/>
  <c r="K5552" i="1"/>
  <c r="I8192" i="1"/>
  <c r="P8255" i="1"/>
  <c r="K6634" i="1"/>
  <c r="H3910" i="1"/>
  <c r="V676" i="1"/>
  <c r="U2240" i="1"/>
  <c r="P4964" i="1"/>
  <c r="V1491" i="1"/>
  <c r="F4578" i="1"/>
  <c r="F5407" i="1"/>
  <c r="F450" i="1"/>
  <c r="L2331" i="1"/>
  <c r="M5056" i="1"/>
  <c r="V1094" i="1"/>
  <c r="H3845" i="1"/>
  <c r="V4973" i="1"/>
  <c r="L5757" i="1"/>
  <c r="M8092" i="1"/>
  <c r="F6967" i="1"/>
  <c r="N1331" i="1"/>
  <c r="J5847" i="1"/>
  <c r="J3665" i="1"/>
  <c r="N5653" i="1"/>
  <c r="L4940" i="1"/>
  <c r="M5026" i="1"/>
  <c r="N4715" i="1"/>
  <c r="L2709" i="1"/>
  <c r="F261" i="1"/>
  <c r="H1117" i="1"/>
  <c r="L445" i="1"/>
  <c r="F3356" i="1"/>
  <c r="N6826" i="1"/>
  <c r="F405" i="1"/>
  <c r="N6698" i="1"/>
  <c r="L2937" i="1"/>
  <c r="H1287" i="1"/>
  <c r="I8196" i="1"/>
  <c r="J7232" i="1"/>
  <c r="V1514" i="1"/>
  <c r="N7081" i="1"/>
  <c r="L7182" i="1"/>
  <c r="H1411" i="1"/>
  <c r="H5665" i="1"/>
  <c r="F5173" i="1"/>
  <c r="U1698" i="1"/>
  <c r="I1317" i="1"/>
  <c r="K3106" i="1"/>
  <c r="L7091" i="1"/>
  <c r="J7182" i="1"/>
  <c r="J6741" i="1"/>
  <c r="P2833" i="1"/>
  <c r="F7133" i="1"/>
  <c r="L1338" i="1"/>
  <c r="V3776" i="1"/>
  <c r="F4076" i="1"/>
  <c r="L5677" i="1"/>
  <c r="M2305" i="1"/>
  <c r="I3992" i="1"/>
  <c r="P3101" i="1"/>
  <c r="T1334" i="1"/>
  <c r="T3939" i="1"/>
  <c r="P868" i="1"/>
  <c r="H945" i="1"/>
  <c r="K6594" i="1"/>
  <c r="M2686" i="1"/>
  <c r="J932" i="1"/>
  <c r="P8067" i="1"/>
  <c r="V3854" i="1"/>
  <c r="N2095" i="1"/>
  <c r="J7000" i="1"/>
  <c r="U791" i="1"/>
  <c r="P4122" i="1"/>
  <c r="L706" i="1"/>
  <c r="P295" i="1"/>
  <c r="F1279" i="1"/>
  <c r="V2121" i="1"/>
  <c r="L3054" i="1"/>
  <c r="M1522" i="1"/>
  <c r="V8163" i="1"/>
  <c r="I1869" i="1"/>
  <c r="U4864" i="1"/>
  <c r="N6039" i="1"/>
  <c r="L2064" i="1"/>
  <c r="L957" i="1"/>
  <c r="I2927" i="1"/>
  <c r="K5051" i="1"/>
  <c r="U2482" i="1"/>
  <c r="M934" i="1"/>
  <c r="U2077" i="1"/>
  <c r="T4439" i="1"/>
  <c r="U7397" i="1"/>
  <c r="I7027" i="1"/>
  <c r="M2657" i="1"/>
  <c r="T3898" i="1"/>
  <c r="H3628" i="1"/>
  <c r="H2534" i="1"/>
  <c r="L4722" i="1"/>
  <c r="F7810" i="1"/>
  <c r="N1765" i="1"/>
  <c r="H2047" i="1"/>
  <c r="N1600" i="1"/>
  <c r="N4707" i="1"/>
  <c r="U6392" i="1"/>
  <c r="U7875" i="1"/>
  <c r="L5300" i="1"/>
  <c r="U8074" i="1"/>
  <c r="I7080" i="1"/>
  <c r="I6718" i="1"/>
  <c r="I2777" i="1"/>
  <c r="I2062" i="1"/>
  <c r="M486" i="1"/>
  <c r="L3541" i="1"/>
  <c r="M4788" i="1"/>
  <c r="I1781" i="1"/>
  <c r="N3530" i="1"/>
  <c r="N2872" i="1"/>
  <c r="V2212" i="1"/>
  <c r="M5944" i="1"/>
  <c r="U2915" i="1"/>
  <c r="H4829" i="1"/>
  <c r="F7873" i="1"/>
  <c r="U7974" i="1"/>
  <c r="F5751" i="1"/>
  <c r="P7925" i="1"/>
  <c r="N2604" i="1"/>
  <c r="I7903" i="1"/>
  <c r="H4969" i="1"/>
  <c r="L2976" i="1"/>
  <c r="U8241" i="1"/>
  <c r="P5738" i="1"/>
  <c r="T6975" i="1"/>
  <c r="U2310" i="1"/>
  <c r="T8130" i="1"/>
  <c r="F5989" i="1"/>
  <c r="I1110" i="1"/>
  <c r="T5268" i="1"/>
  <c r="M3228" i="1"/>
  <c r="T1051" i="1"/>
  <c r="H4784" i="1"/>
  <c r="F6062" i="1"/>
  <c r="J3207" i="1"/>
  <c r="U6131" i="1"/>
  <c r="H1042" i="1"/>
  <c r="F1241" i="1"/>
  <c r="K2061" i="1"/>
  <c r="V914" i="1"/>
  <c r="V6217" i="1"/>
  <c r="I3309" i="1"/>
  <c r="K4448" i="1"/>
  <c r="I3673" i="1"/>
  <c r="M4230" i="1"/>
  <c r="P3086" i="1"/>
  <c r="I1041" i="1"/>
  <c r="U6032" i="1"/>
  <c r="J903" i="1"/>
  <c r="J1571" i="1"/>
  <c r="J2697" i="1"/>
  <c r="H2766" i="1"/>
  <c r="H8167" i="1"/>
  <c r="L1315" i="1"/>
  <c r="F5676" i="1"/>
  <c r="H3626" i="1"/>
  <c r="P6275" i="1"/>
  <c r="H2959" i="1"/>
  <c r="V6510" i="1"/>
  <c r="T5387" i="1"/>
  <c r="M5420" i="1"/>
  <c r="K3470" i="1"/>
  <c r="H7152" i="1"/>
  <c r="V5623" i="1"/>
  <c r="U6169" i="1"/>
  <c r="I2691" i="1"/>
  <c r="P1653" i="1"/>
  <c r="L6797" i="1"/>
  <c r="V6093" i="1"/>
  <c r="V7336" i="1"/>
  <c r="T1836" i="1"/>
  <c r="U4203" i="1"/>
  <c r="P2733" i="1"/>
  <c r="U7462" i="1"/>
  <c r="T4949" i="1"/>
  <c r="U581" i="1"/>
  <c r="J211" i="1"/>
  <c r="M3628" i="1"/>
  <c r="N2167" i="1"/>
  <c r="U1492" i="1"/>
  <c r="F4091" i="1"/>
  <c r="F4122" i="1"/>
  <c r="J1795" i="1"/>
  <c r="U6914" i="1"/>
  <c r="I7508" i="1"/>
  <c r="K7968" i="1"/>
  <c r="J4739" i="1"/>
  <c r="M5879" i="1"/>
  <c r="I253" i="1"/>
  <c r="T3478" i="1"/>
  <c r="I654" i="1"/>
  <c r="J6436" i="1"/>
  <c r="M3011" i="1"/>
  <c r="U2378" i="1"/>
  <c r="V987" i="1"/>
  <c r="M86" i="1"/>
  <c r="M4217" i="1"/>
  <c r="H1817" i="1"/>
  <c r="P5401" i="1"/>
  <c r="T7504" i="1"/>
  <c r="T5511" i="1"/>
  <c r="P4177" i="1"/>
  <c r="J4087" i="1"/>
  <c r="U8310" i="1"/>
  <c r="H6630" i="1"/>
  <c r="H458" i="1"/>
  <c r="L7234" i="1"/>
  <c r="H2904" i="1"/>
  <c r="I5892" i="1"/>
  <c r="J4545" i="1"/>
  <c r="I6980" i="1"/>
  <c r="N3367" i="1"/>
  <c r="I2595" i="1"/>
  <c r="F8122" i="1"/>
  <c r="M8167" i="1"/>
  <c r="I6074" i="1"/>
  <c r="I8075" i="1"/>
  <c r="F4066" i="1"/>
  <c r="M2188" i="1"/>
  <c r="F3512" i="1"/>
  <c r="U2028" i="1"/>
  <c r="U1512" i="1"/>
  <c r="L3748" i="1"/>
  <c r="K1368" i="1"/>
  <c r="I6351" i="1"/>
  <c r="F4219" i="1"/>
  <c r="V6260" i="1"/>
  <c r="J3434" i="1"/>
  <c r="T1672" i="1"/>
  <c r="N7254" i="1"/>
  <c r="L3757" i="1"/>
  <c r="H3534" i="1"/>
  <c r="P6929" i="1"/>
  <c r="H2373" i="1"/>
  <c r="L4010" i="1"/>
  <c r="T7047" i="1"/>
  <c r="N6098" i="1"/>
  <c r="U6274" i="1"/>
  <c r="H5483" i="1"/>
  <c r="V7511" i="1"/>
  <c r="I7966" i="1"/>
  <c r="J7240" i="1"/>
  <c r="T3982" i="1"/>
  <c r="M241" i="1"/>
  <c r="F5235" i="1"/>
  <c r="H3203" i="1"/>
  <c r="N1065" i="1"/>
  <c r="P774" i="1"/>
  <c r="V1423" i="1"/>
  <c r="J1529" i="1"/>
  <c r="I2091" i="1"/>
  <c r="P424" i="1"/>
  <c r="H7139" i="1"/>
  <c r="F4850" i="1"/>
  <c r="M3148" i="1"/>
  <c r="M145" i="1"/>
  <c r="T5031" i="1"/>
  <c r="K2362" i="1"/>
  <c r="H989" i="1"/>
  <c r="M51" i="1"/>
  <c r="P606" i="1"/>
  <c r="F1548" i="1"/>
  <c r="F8255" i="1"/>
  <c r="I149" i="1"/>
  <c r="N3007" i="1"/>
  <c r="H2729" i="1"/>
  <c r="J1570" i="1"/>
  <c r="U7570" i="1"/>
  <c r="N3638" i="1"/>
  <c r="N7396" i="1"/>
  <c r="F1542" i="1"/>
  <c r="F3974" i="1"/>
  <c r="P3390" i="1"/>
  <c r="M405" i="1"/>
  <c r="M2434" i="1"/>
  <c r="I6215" i="1"/>
  <c r="J5761" i="1"/>
  <c r="F812" i="1"/>
  <c r="P6805" i="1"/>
  <c r="M6562" i="1"/>
  <c r="N279" i="1"/>
  <c r="T7968" i="1"/>
  <c r="J1441" i="1"/>
  <c r="H2490" i="1"/>
  <c r="V6189" i="1"/>
  <c r="I6006" i="1"/>
  <c r="J1501" i="1"/>
  <c r="N7523" i="1"/>
  <c r="U838" i="1"/>
  <c r="F4640" i="1"/>
  <c r="P5356" i="1"/>
  <c r="L4462" i="1"/>
  <c r="I5769" i="1"/>
  <c r="U1198" i="1"/>
  <c r="H8239" i="1"/>
  <c r="F5505" i="1"/>
  <c r="N6631" i="1"/>
  <c r="J7251" i="1"/>
  <c r="I6847" i="1"/>
  <c r="J1670" i="1"/>
  <c r="V1993" i="1"/>
  <c r="M1090" i="1"/>
  <c r="U8251" i="1"/>
  <c r="L820" i="1"/>
  <c r="J844" i="1"/>
  <c r="N5692" i="1"/>
  <c r="H3774" i="1"/>
  <c r="F3637" i="1"/>
  <c r="L5942" i="1"/>
  <c r="T7041" i="1"/>
  <c r="F6498" i="1"/>
  <c r="U5083" i="1"/>
  <c r="F1650" i="1"/>
  <c r="T7442" i="1"/>
  <c r="H4723" i="1"/>
  <c r="F1526" i="1"/>
  <c r="L7308" i="1"/>
  <c r="K6962" i="1"/>
  <c r="K3467" i="1"/>
  <c r="T117" i="1"/>
  <c r="I7491" i="1"/>
  <c r="H2112" i="1"/>
  <c r="U4812" i="1"/>
  <c r="K3570" i="1"/>
  <c r="V3118" i="1"/>
  <c r="M221" i="1"/>
  <c r="V3901" i="1"/>
  <c r="T5481" i="1"/>
  <c r="F8331" i="1"/>
  <c r="N2490" i="1"/>
  <c r="P4614" i="1"/>
  <c r="F5375" i="1"/>
  <c r="V2588" i="1"/>
  <c r="N599" i="1"/>
  <c r="H3915" i="1"/>
  <c r="L5234" i="1"/>
  <c r="L4991" i="1"/>
  <c r="M4691" i="1"/>
  <c r="H4915" i="1"/>
  <c r="V2578" i="1"/>
  <c r="L7101" i="1"/>
  <c r="L1001" i="1"/>
  <c r="N5929" i="1"/>
  <c r="V7820" i="1"/>
  <c r="I5784" i="1"/>
  <c r="J5916" i="1"/>
  <c r="L3831" i="1"/>
  <c r="P5160" i="1"/>
  <c r="I5163" i="1"/>
  <c r="H7843" i="1"/>
  <c r="K2567" i="1"/>
  <c r="P2630" i="1"/>
  <c r="I2888" i="1"/>
  <c r="J7110" i="1"/>
  <c r="P6119" i="1"/>
  <c r="P8298" i="1"/>
  <c r="V5987" i="1"/>
  <c r="P4160" i="1"/>
  <c r="F7301" i="1"/>
  <c r="L3758" i="1"/>
  <c r="T2537" i="1"/>
  <c r="V1313" i="1"/>
  <c r="N7419" i="1"/>
  <c r="F2507" i="1"/>
  <c r="V2" i="1"/>
  <c r="N1589" i="1"/>
  <c r="H6104" i="1"/>
  <c r="M589" i="1"/>
  <c r="J8151" i="1"/>
  <c r="T1071" i="1"/>
  <c r="L4328" i="1"/>
  <c r="F34" i="1"/>
  <c r="F326" i="1"/>
  <c r="I2138" i="1"/>
  <c r="J7190" i="1"/>
  <c r="T4776" i="1"/>
  <c r="J4015" i="1"/>
  <c r="P257" i="1"/>
  <c r="T6093" i="1"/>
  <c r="U4420" i="1"/>
  <c r="I5185" i="1"/>
  <c r="P3703" i="1"/>
  <c r="L2719" i="1"/>
  <c r="F6916" i="1"/>
  <c r="J2913" i="1"/>
  <c r="P147" i="1"/>
  <c r="M5426" i="1"/>
  <c r="T2458" i="1"/>
  <c r="J3055" i="1"/>
  <c r="U972" i="1"/>
  <c r="H1365" i="1"/>
  <c r="N2026" i="1"/>
  <c r="F7523" i="1"/>
  <c r="K918" i="1"/>
  <c r="H7580" i="1"/>
  <c r="M3311" i="1"/>
  <c r="T4486" i="1"/>
  <c r="F6352" i="1"/>
  <c r="F7951" i="1"/>
  <c r="K6210" i="1"/>
  <c r="N4374" i="1"/>
  <c r="U8342" i="1"/>
  <c r="M7915" i="1"/>
  <c r="V6876" i="1"/>
  <c r="H1816" i="1"/>
  <c r="I7872" i="1"/>
  <c r="V3207" i="1"/>
  <c r="P1611" i="1"/>
  <c r="U5739" i="1"/>
  <c r="T7396" i="1"/>
  <c r="P6619" i="1"/>
  <c r="F3322" i="1"/>
  <c r="I4597" i="1"/>
  <c r="V5915" i="1"/>
  <c r="I2900" i="1"/>
  <c r="U5831" i="1"/>
  <c r="I2616" i="1"/>
  <c r="J344" i="1"/>
  <c r="U6203" i="1"/>
  <c r="T666" i="1"/>
  <c r="J2709" i="1"/>
  <c r="I4314" i="1"/>
  <c r="M2831" i="1"/>
  <c r="V5694" i="1"/>
  <c r="U853" i="1"/>
  <c r="M5721" i="1"/>
  <c r="U1041" i="1"/>
  <c r="J1615" i="1"/>
  <c r="V2821" i="1"/>
  <c r="V1788" i="1"/>
  <c r="J1810" i="1"/>
  <c r="N4573" i="1"/>
  <c r="J7954" i="1"/>
  <c r="H6501" i="1"/>
  <c r="K7498" i="1"/>
  <c r="H8148" i="1"/>
  <c r="M8243" i="1"/>
  <c r="K7079" i="1"/>
  <c r="J1514" i="1"/>
  <c r="J3406" i="1"/>
  <c r="F1298" i="1"/>
  <c r="P6597" i="1"/>
  <c r="V5942" i="1"/>
  <c r="N2636" i="1"/>
  <c r="T34" i="1"/>
  <c r="L7334" i="1"/>
  <c r="T3923" i="1"/>
  <c r="T398" i="1"/>
  <c r="I1325" i="1"/>
  <c r="P8190" i="1"/>
  <c r="H4646" i="1"/>
  <c r="V3861" i="1"/>
  <c r="T5821" i="1"/>
  <c r="H803" i="1"/>
  <c r="K5769" i="1"/>
  <c r="K2991" i="1"/>
  <c r="U162" i="1"/>
  <c r="F417" i="1"/>
  <c r="U3970" i="1"/>
  <c r="N6806" i="1"/>
  <c r="F2674" i="1"/>
  <c r="M7900" i="1"/>
  <c r="K2432" i="1"/>
  <c r="K4724" i="1"/>
  <c r="V7195" i="1"/>
  <c r="L4653" i="1"/>
  <c r="M3412" i="1"/>
  <c r="H247" i="1"/>
  <c r="N7003" i="1"/>
  <c r="I490" i="1"/>
  <c r="T1191" i="1"/>
  <c r="M6189" i="1"/>
  <c r="J6429" i="1"/>
  <c r="U2599" i="1"/>
  <c r="L6940" i="1"/>
  <c r="J5475" i="1"/>
  <c r="H6811" i="1"/>
  <c r="I3540" i="1"/>
  <c r="I4052" i="1"/>
  <c r="I4273" i="1"/>
  <c r="N4636" i="1"/>
  <c r="H6308" i="1"/>
  <c r="P3593" i="1"/>
  <c r="N6765" i="1"/>
  <c r="I4412" i="1"/>
  <c r="H1777" i="1"/>
  <c r="U1928" i="1"/>
  <c r="N3670" i="1"/>
  <c r="T3031" i="1"/>
  <c r="V4986" i="1"/>
  <c r="I4580" i="1"/>
  <c r="M7829" i="1"/>
  <c r="V3158" i="1"/>
  <c r="F3425" i="1"/>
  <c r="M8187" i="1"/>
  <c r="L3640" i="1"/>
  <c r="F4784" i="1"/>
  <c r="U1028" i="1"/>
  <c r="H3766" i="1"/>
  <c r="M5410" i="1"/>
  <c r="M6431" i="1"/>
  <c r="H742" i="1"/>
  <c r="H8214" i="1"/>
  <c r="F6248" i="1"/>
  <c r="H3762" i="1"/>
  <c r="M7885" i="1"/>
  <c r="J2479" i="1"/>
  <c r="T3973" i="1"/>
  <c r="I899" i="1"/>
  <c r="V3023" i="1"/>
  <c r="N4964" i="1"/>
  <c r="N5104" i="1"/>
  <c r="J5326" i="1"/>
  <c r="J8303" i="1"/>
  <c r="N4125" i="1"/>
  <c r="T5747" i="1"/>
  <c r="M7377" i="1"/>
  <c r="H5182" i="1"/>
  <c r="N6271" i="1"/>
  <c r="H2200" i="1"/>
  <c r="F415" i="1"/>
  <c r="M5709" i="1"/>
  <c r="I4626" i="1"/>
  <c r="F629" i="1"/>
  <c r="U91" i="1"/>
  <c r="F3857" i="1"/>
  <c r="H6684" i="1"/>
  <c r="J2487" i="1"/>
  <c r="N5216" i="1"/>
  <c r="P8216" i="1"/>
  <c r="I3689" i="1"/>
  <c r="J1666" i="1"/>
  <c r="I1913" i="1"/>
  <c r="J2510" i="1"/>
  <c r="I2170" i="1"/>
  <c r="N685" i="1"/>
  <c r="V7810" i="1"/>
  <c r="K2299" i="1"/>
  <c r="J3162" i="1"/>
  <c r="P1656" i="1"/>
  <c r="H1290" i="1"/>
  <c r="T2824" i="1"/>
  <c r="I206" i="1"/>
  <c r="P1660" i="1"/>
  <c r="M797" i="1"/>
  <c r="H1775" i="1"/>
  <c r="H440" i="1"/>
  <c r="P5832" i="1"/>
  <c r="K4374" i="1"/>
  <c r="J877" i="1"/>
  <c r="J5105" i="1"/>
  <c r="T760" i="1"/>
  <c r="U6297" i="1"/>
  <c r="U3390" i="1"/>
  <c r="V6446" i="1"/>
  <c r="N2795" i="1"/>
  <c r="F2910" i="1"/>
  <c r="L6861" i="1"/>
  <c r="K448" i="1"/>
  <c r="V7809" i="1"/>
  <c r="U1217" i="1"/>
  <c r="L971" i="1"/>
  <c r="M3383" i="1"/>
  <c r="T5956" i="1"/>
  <c r="H5270" i="1"/>
  <c r="V4730" i="1"/>
  <c r="I4859" i="1"/>
  <c r="V2505" i="1"/>
  <c r="M3799" i="1"/>
  <c r="H6168" i="1"/>
  <c r="M6850" i="1"/>
  <c r="P6833" i="1"/>
  <c r="V4150" i="1"/>
  <c r="V6371" i="1"/>
  <c r="U6293" i="1"/>
  <c r="J4776" i="1"/>
  <c r="H5758" i="1"/>
  <c r="L2007" i="1"/>
  <c r="T2592" i="1"/>
  <c r="P2641" i="1"/>
  <c r="T426" i="1"/>
  <c r="I8230" i="1"/>
  <c r="V3115" i="1"/>
  <c r="H7386" i="1"/>
  <c r="M2272" i="1"/>
  <c r="M8007" i="1"/>
  <c r="N3688" i="1"/>
  <c r="V4323" i="1"/>
  <c r="F4194" i="1"/>
  <c r="U135" i="1"/>
  <c r="L4992" i="1"/>
  <c r="V3018" i="1"/>
  <c r="M5325" i="1"/>
  <c r="M7507" i="1"/>
  <c r="N2559" i="1"/>
  <c r="J2750" i="1"/>
  <c r="T7266" i="1"/>
  <c r="N6610" i="1"/>
  <c r="T1361" i="1"/>
  <c r="F7390" i="1"/>
  <c r="F966" i="1"/>
  <c r="K5211" i="1"/>
  <c r="M6180" i="1"/>
  <c r="P5860" i="1"/>
  <c r="K7847" i="1"/>
  <c r="N3793" i="1"/>
  <c r="V1192" i="1"/>
  <c r="T5716" i="1"/>
  <c r="J7201" i="1"/>
  <c r="I2445" i="1"/>
  <c r="J8275" i="1"/>
  <c r="N3994" i="1"/>
  <c r="I4337" i="1"/>
  <c r="H7420" i="1"/>
  <c r="P4410" i="1"/>
  <c r="F5001" i="1"/>
  <c r="F4418" i="1"/>
  <c r="J3984" i="1"/>
  <c r="I7130" i="1"/>
  <c r="U4350" i="1"/>
  <c r="F5947" i="1"/>
  <c r="L6770" i="1"/>
  <c r="M6832" i="1"/>
  <c r="H7561" i="1"/>
  <c r="U322" i="1"/>
  <c r="F371" i="1"/>
  <c r="J6800" i="1"/>
  <c r="P1813" i="1"/>
  <c r="H2129" i="1"/>
  <c r="N1679" i="1"/>
  <c r="L854" i="1"/>
  <c r="T7287" i="1"/>
  <c r="H5698" i="1"/>
  <c r="J2338" i="1"/>
  <c r="J2057" i="1"/>
  <c r="H6997" i="1"/>
  <c r="P5753" i="1"/>
  <c r="H5423" i="1"/>
  <c r="K1082" i="1"/>
  <c r="U1017" i="1"/>
  <c r="J8302" i="1"/>
  <c r="H4550" i="1"/>
  <c r="I2710" i="1"/>
  <c r="H6417" i="1"/>
  <c r="J2003" i="1"/>
  <c r="I7476" i="1"/>
  <c r="J6399" i="1"/>
  <c r="P3461" i="1"/>
  <c r="J157" i="1"/>
  <c r="T5216" i="1"/>
  <c r="F3697" i="1"/>
  <c r="M2007" i="1"/>
  <c r="F2304" i="1"/>
  <c r="V1782" i="1"/>
  <c r="U1465" i="1"/>
  <c r="I204" i="1"/>
  <c r="V2099" i="1"/>
  <c r="L5174" i="1"/>
  <c r="I879" i="1"/>
  <c r="U1456" i="1"/>
  <c r="J2707" i="1"/>
  <c r="N6617" i="1"/>
  <c r="V3738" i="1"/>
  <c r="T257" i="1"/>
  <c r="U5452" i="1"/>
  <c r="T1608" i="1"/>
  <c r="M6688" i="1"/>
  <c r="K2511" i="1"/>
  <c r="H8063" i="1"/>
  <c r="N3751" i="1"/>
  <c r="H3940" i="1"/>
  <c r="N7431" i="1"/>
  <c r="T3529" i="1"/>
  <c r="I962" i="1"/>
  <c r="H4450" i="1"/>
  <c r="J5810" i="1"/>
  <c r="I7186" i="1"/>
  <c r="M6375" i="1"/>
  <c r="T3307" i="1"/>
  <c r="V7282" i="1"/>
  <c r="H7423" i="1"/>
  <c r="N3376" i="1"/>
  <c r="T6202" i="1"/>
  <c r="J1903" i="1"/>
  <c r="V3555" i="1"/>
  <c r="I4295" i="1"/>
  <c r="I6446" i="1"/>
  <c r="L1458" i="1"/>
  <c r="T3030" i="1"/>
  <c r="H2152" i="1"/>
  <c r="J5187" i="1"/>
  <c r="U4155" i="1"/>
  <c r="L5735" i="1"/>
  <c r="M472" i="1"/>
  <c r="P1238" i="1"/>
  <c r="V1698" i="1"/>
  <c r="K5155" i="1"/>
  <c r="I2837" i="1"/>
  <c r="T2171" i="1"/>
  <c r="T629" i="1"/>
  <c r="I1308" i="1"/>
  <c r="L4400" i="1"/>
  <c r="F1326" i="1"/>
  <c r="N1266" i="1"/>
  <c r="I1301" i="1"/>
  <c r="P2579" i="1"/>
  <c r="N6234" i="1"/>
  <c r="H1799" i="1"/>
  <c r="N5159" i="1"/>
  <c r="J6658" i="1"/>
  <c r="I2725" i="1"/>
  <c r="H3136" i="1"/>
  <c r="L345" i="1"/>
  <c r="P2360" i="1"/>
  <c r="P7495" i="1"/>
  <c r="L1364" i="1"/>
  <c r="K6966" i="1"/>
  <c r="K3568" i="1"/>
  <c r="L866" i="1"/>
  <c r="K4352" i="1"/>
  <c r="J5962" i="1"/>
  <c r="H8059" i="1"/>
  <c r="F3817" i="1"/>
  <c r="T2573" i="1"/>
  <c r="U3531" i="1"/>
  <c r="T5547" i="1"/>
  <c r="L2904" i="1"/>
  <c r="V6036" i="1"/>
  <c r="T2979" i="1"/>
  <c r="P8046" i="1"/>
  <c r="I1189" i="1"/>
  <c r="M2000" i="1"/>
  <c r="H7230" i="1"/>
  <c r="M2323" i="1"/>
  <c r="J3998" i="1"/>
  <c r="V2170" i="1"/>
  <c r="N689" i="1"/>
  <c r="P2395" i="1"/>
  <c r="P7109" i="1"/>
  <c r="V4316" i="1"/>
  <c r="F8287" i="1"/>
  <c r="H8072" i="1"/>
  <c r="L851" i="1"/>
  <c r="U51" i="1"/>
  <c r="L7291" i="1"/>
  <c r="T1286" i="1"/>
  <c r="N4253" i="1"/>
  <c r="K5578" i="1"/>
  <c r="U2" i="1"/>
  <c r="L24" i="1"/>
  <c r="H4979" i="1"/>
  <c r="H4749" i="1"/>
  <c r="P3406" i="1"/>
  <c r="N4621" i="1"/>
  <c r="I2776" i="1"/>
  <c r="P8147" i="1"/>
  <c r="M952" i="1"/>
  <c r="U4456" i="1"/>
  <c r="M7248" i="1"/>
  <c r="F7556" i="1"/>
  <c r="F5901" i="1"/>
  <c r="N2166" i="1"/>
  <c r="H233" i="1"/>
  <c r="K2840" i="1"/>
  <c r="J3193" i="1"/>
  <c r="J5611" i="1"/>
  <c r="L4672" i="1"/>
  <c r="I3286" i="1"/>
  <c r="I4100" i="1"/>
  <c r="F8251" i="1"/>
  <c r="F3458" i="1"/>
  <c r="T4849" i="1"/>
  <c r="P267" i="1"/>
  <c r="M430" i="1"/>
  <c r="F6636" i="1"/>
  <c r="V7523" i="1"/>
  <c r="M878" i="1"/>
  <c r="H1258" i="1"/>
  <c r="F1195" i="1"/>
  <c r="L512" i="1"/>
  <c r="N6031" i="1"/>
  <c r="V650" i="1"/>
  <c r="N451" i="1"/>
  <c r="L8072" i="1"/>
  <c r="I3258" i="1"/>
  <c r="F6418" i="1"/>
  <c r="U4955" i="1"/>
  <c r="H7137" i="1"/>
  <c r="L8212" i="1"/>
  <c r="K4779" i="1"/>
  <c r="H7273" i="1"/>
  <c r="P1871" i="1"/>
  <c r="P4607" i="1"/>
  <c r="V2139" i="1"/>
  <c r="H7881" i="1"/>
  <c r="L3466" i="1"/>
  <c r="H5836" i="1"/>
  <c r="T318" i="1"/>
  <c r="J6648" i="1"/>
  <c r="U892" i="1"/>
  <c r="I6488" i="1"/>
  <c r="I1970" i="1"/>
  <c r="M2166" i="1"/>
  <c r="V3020" i="1"/>
  <c r="V1679" i="1"/>
  <c r="T381" i="1"/>
  <c r="M4464" i="1"/>
  <c r="M5081" i="1"/>
  <c r="V238" i="1"/>
  <c r="N3197" i="1"/>
  <c r="M6877" i="1"/>
  <c r="N6159" i="1"/>
  <c r="I8335" i="1"/>
  <c r="J2556" i="1"/>
  <c r="K1293" i="1"/>
  <c r="F7248" i="1"/>
  <c r="L6257" i="1"/>
  <c r="K3299" i="1"/>
  <c r="L8035" i="1"/>
  <c r="I8167" i="1"/>
  <c r="V6237" i="1"/>
  <c r="M432" i="1"/>
  <c r="U8340" i="1"/>
  <c r="T7793" i="1"/>
  <c r="M588" i="1"/>
  <c r="F3419" i="1"/>
  <c r="H7488" i="1"/>
  <c r="M5071" i="1"/>
  <c r="U1820" i="1"/>
  <c r="M4216" i="1"/>
  <c r="F6231" i="1"/>
  <c r="J762" i="1"/>
  <c r="H4224" i="1"/>
  <c r="M4748" i="1"/>
  <c r="J8040" i="1"/>
  <c r="L2387" i="1"/>
  <c r="M7341" i="1"/>
  <c r="N7411" i="1"/>
  <c r="M4833" i="1"/>
  <c r="T1239" i="1"/>
  <c r="T3327" i="1"/>
  <c r="N5294" i="1"/>
  <c r="K7019" i="1"/>
  <c r="H4203" i="1"/>
  <c r="F8037" i="1"/>
  <c r="J1933" i="1"/>
  <c r="J4807" i="1"/>
  <c r="H6198" i="1"/>
  <c r="J582" i="1"/>
  <c r="L6696" i="1"/>
  <c r="M860" i="1"/>
  <c r="T5985" i="1"/>
  <c r="J6786" i="1"/>
  <c r="J5683" i="1"/>
  <c r="K5571" i="1"/>
  <c r="J598" i="1"/>
  <c r="K5223" i="1"/>
  <c r="I5852" i="1"/>
  <c r="H6906" i="1"/>
  <c r="M6327" i="1"/>
  <c r="F7074" i="1"/>
  <c r="I5024" i="1"/>
  <c r="U1226" i="1"/>
  <c r="F1912" i="1"/>
  <c r="U3358" i="1"/>
  <c r="V4445" i="1"/>
  <c r="K6744" i="1"/>
  <c r="N4844" i="1"/>
  <c r="T6942" i="1"/>
  <c r="U1609" i="1"/>
  <c r="M6786" i="1"/>
  <c r="H156" i="1"/>
  <c r="H2010" i="1"/>
  <c r="J4060" i="1"/>
  <c r="M4005" i="1"/>
  <c r="N6619" i="1"/>
  <c r="F8328" i="1"/>
  <c r="U1825" i="1"/>
  <c r="F5803" i="1"/>
  <c r="I7051" i="1"/>
  <c r="F1652" i="1"/>
  <c r="J5344" i="1"/>
  <c r="F6118" i="1"/>
  <c r="I4181" i="1"/>
  <c r="L6247" i="1"/>
  <c r="N4396" i="1"/>
  <c r="I2131" i="1"/>
  <c r="M2856" i="1"/>
  <c r="K2187" i="1"/>
  <c r="J2645" i="1"/>
  <c r="J231" i="1"/>
  <c r="H1439" i="1"/>
  <c r="N1193" i="1"/>
  <c r="V5744" i="1"/>
  <c r="I2838" i="1"/>
  <c r="N4376" i="1"/>
  <c r="K3939" i="1"/>
  <c r="M3345" i="1"/>
  <c r="L2863" i="1"/>
  <c r="L903" i="1"/>
  <c r="F3151" i="1"/>
  <c r="V6297" i="1"/>
  <c r="V7916" i="1"/>
  <c r="K1875" i="1"/>
  <c r="H7170" i="1"/>
  <c r="I1840" i="1"/>
  <c r="U8211" i="1"/>
  <c r="U362" i="1"/>
  <c r="U4195" i="1"/>
  <c r="L643" i="1"/>
  <c r="I5603" i="1"/>
  <c r="H6661" i="1"/>
  <c r="H1887" i="1"/>
  <c r="M5850" i="1"/>
  <c r="P4258" i="1"/>
  <c r="J2720" i="1"/>
  <c r="N5817" i="1"/>
  <c r="H3003" i="1"/>
  <c r="N2393" i="1"/>
  <c r="F1259" i="1"/>
  <c r="U1648" i="1"/>
  <c r="T1654" i="1"/>
  <c r="L6278" i="1"/>
  <c r="N4878" i="1"/>
  <c r="M4104" i="1"/>
  <c r="U2221" i="1"/>
  <c r="F4702" i="1"/>
  <c r="P6975" i="1"/>
  <c r="M6150" i="1"/>
  <c r="T5693" i="1"/>
  <c r="F6876" i="1"/>
  <c r="T467" i="1"/>
  <c r="K3240" i="1"/>
  <c r="T2085" i="1"/>
  <c r="M3846" i="1"/>
  <c r="L2034" i="1"/>
  <c r="M769" i="1"/>
  <c r="V774" i="1"/>
  <c r="M3402" i="1"/>
  <c r="L2163" i="1"/>
  <c r="N3315" i="1"/>
  <c r="V5831" i="1"/>
  <c r="V2179" i="1"/>
  <c r="K7309" i="1"/>
  <c r="V4432" i="1"/>
  <c r="U2989" i="1"/>
  <c r="P586" i="1"/>
  <c r="F819" i="1"/>
  <c r="N5511" i="1"/>
  <c r="U8155" i="1"/>
  <c r="I5741" i="1"/>
  <c r="F6657" i="1"/>
  <c r="U2112" i="1"/>
  <c r="P3850" i="1"/>
  <c r="L7933" i="1"/>
  <c r="H3825" i="1"/>
  <c r="L1392" i="1"/>
  <c r="M1836" i="1"/>
  <c r="T148" i="1"/>
  <c r="U6080" i="1"/>
  <c r="T4986" i="1"/>
  <c r="N6297" i="1"/>
  <c r="I335" i="1"/>
  <c r="I6919" i="1"/>
  <c r="N3111" i="1"/>
  <c r="H6492" i="1"/>
  <c r="F8303" i="1"/>
  <c r="U8273" i="1"/>
  <c r="V815" i="1"/>
  <c r="V6410" i="1"/>
  <c r="U6797" i="1"/>
  <c r="L4557" i="1"/>
  <c r="M7197" i="1"/>
  <c r="J2520" i="1"/>
  <c r="M3486" i="1"/>
  <c r="J3115" i="1"/>
  <c r="M3621" i="1"/>
  <c r="H6482" i="1"/>
  <c r="I6814" i="1"/>
  <c r="F7159" i="1"/>
  <c r="U1027" i="1"/>
  <c r="U1480" i="1"/>
  <c r="P3694" i="1"/>
  <c r="M1404" i="1"/>
  <c r="V3520" i="1"/>
  <c r="K6671" i="1"/>
  <c r="H468" i="1"/>
  <c r="K6707" i="1"/>
  <c r="F1409" i="1"/>
  <c r="P5414" i="1"/>
  <c r="P3562" i="1"/>
  <c r="L7898" i="1"/>
  <c r="N5038" i="1"/>
  <c r="P7583" i="1"/>
  <c r="L196" i="1"/>
  <c r="T7457" i="1"/>
  <c r="N5356" i="1"/>
  <c r="P3603" i="1"/>
  <c r="N111" i="1"/>
  <c r="T7419" i="1"/>
  <c r="L1783" i="1"/>
  <c r="L1940" i="1"/>
  <c r="P5074" i="1"/>
  <c r="H883" i="1"/>
  <c r="K893" i="1"/>
  <c r="F7170" i="1"/>
  <c r="I5173" i="1"/>
  <c r="U8226" i="1"/>
  <c r="V8079" i="1"/>
  <c r="P2618" i="1"/>
  <c r="U571" i="1"/>
  <c r="F2124" i="1"/>
  <c r="P4267" i="1"/>
  <c r="U7880" i="1"/>
  <c r="J4705" i="1"/>
  <c r="J3527" i="1"/>
  <c r="F355" i="1"/>
  <c r="T4293" i="1"/>
  <c r="N4678" i="1"/>
  <c r="V6586" i="1"/>
  <c r="P4770" i="1"/>
  <c r="V5037" i="1"/>
  <c r="L1465" i="1"/>
  <c r="J4409" i="1"/>
  <c r="V4403" i="1"/>
  <c r="H4751" i="1"/>
  <c r="H4536" i="1"/>
  <c r="T2133" i="1"/>
  <c r="V2341" i="1"/>
  <c r="V6518" i="1"/>
  <c r="H4193" i="1"/>
  <c r="J2606" i="1"/>
  <c r="H2491" i="1"/>
  <c r="J3097" i="1"/>
  <c r="V482" i="1"/>
  <c r="M1935" i="1"/>
  <c r="T480" i="1"/>
  <c r="K2723" i="1"/>
  <c r="U8335" i="1"/>
  <c r="I5339" i="1"/>
  <c r="J48" i="1"/>
  <c r="I2576" i="1"/>
  <c r="F1323" i="1"/>
  <c r="N6595" i="1"/>
  <c r="K279" i="1"/>
  <c r="U2795" i="1"/>
  <c r="N1365" i="1"/>
  <c r="P8235" i="1"/>
  <c r="H4049" i="1"/>
  <c r="H5403" i="1"/>
  <c r="J480" i="1"/>
  <c r="N4535" i="1"/>
  <c r="V1785" i="1"/>
  <c r="U7175" i="1"/>
  <c r="K3961" i="1"/>
  <c r="P1800" i="1"/>
  <c r="L8026" i="1"/>
  <c r="N3797" i="1"/>
  <c r="I4081" i="1"/>
  <c r="I1955" i="1"/>
  <c r="U8172" i="1"/>
  <c r="L4996" i="1"/>
  <c r="K2058" i="1"/>
  <c r="F5759" i="1"/>
  <c r="F889" i="1"/>
  <c r="P7168" i="1"/>
  <c r="U6617" i="1"/>
  <c r="N2448" i="1"/>
  <c r="P6930" i="1"/>
  <c r="I2423" i="1"/>
  <c r="I6245" i="1"/>
  <c r="N6514" i="1"/>
  <c r="N4192" i="1"/>
  <c r="M8133" i="1"/>
  <c r="T6466" i="1"/>
  <c r="J6396" i="1"/>
  <c r="V3034" i="1"/>
  <c r="I2080" i="1"/>
  <c r="L3051" i="1"/>
  <c r="N480" i="1"/>
  <c r="F205" i="1"/>
  <c r="L6131" i="1"/>
  <c r="P343" i="1"/>
  <c r="M8056" i="1"/>
  <c r="I888" i="1"/>
  <c r="N7555" i="1"/>
  <c r="I4271" i="1"/>
  <c r="F7533" i="1"/>
  <c r="F860" i="1"/>
  <c r="L2499" i="1"/>
  <c r="I5720" i="1"/>
  <c r="P5339" i="1"/>
  <c r="I2172" i="1"/>
  <c r="P4549" i="1"/>
  <c r="P6528" i="1"/>
  <c r="J6524" i="1"/>
  <c r="M1264" i="1"/>
  <c r="J7926" i="1"/>
  <c r="U6787" i="1"/>
  <c r="J2121" i="1"/>
  <c r="I5224" i="1"/>
  <c r="V4079" i="1"/>
  <c r="M5226" i="1"/>
  <c r="M2125" i="1"/>
  <c r="N8135" i="1"/>
  <c r="H5887" i="1"/>
  <c r="M885" i="1"/>
  <c r="F4923" i="1"/>
  <c r="J6193" i="1"/>
  <c r="J882" i="1"/>
  <c r="T3207" i="1"/>
  <c r="I2083" i="1"/>
  <c r="L1073" i="1"/>
  <c r="V3265" i="1"/>
  <c r="P67" i="1"/>
  <c r="U5140" i="1"/>
  <c r="U6472" i="1"/>
  <c r="U6866" i="1"/>
  <c r="V7167" i="1"/>
  <c r="I6319" i="1"/>
  <c r="T6836" i="1"/>
  <c r="N1392" i="1"/>
  <c r="H6935" i="1"/>
  <c r="V4391" i="1"/>
  <c r="U4950" i="1"/>
  <c r="V933" i="1"/>
  <c r="U1277" i="1"/>
  <c r="L5332" i="1"/>
  <c r="T5309" i="1"/>
  <c r="M6271" i="1"/>
  <c r="L7900" i="1"/>
  <c r="T2188" i="1"/>
  <c r="N6579" i="1"/>
  <c r="F8173" i="1"/>
  <c r="I1795" i="1"/>
  <c r="H943" i="1"/>
  <c r="K2702" i="1"/>
  <c r="H2975" i="1"/>
  <c r="M6121" i="1"/>
  <c r="V3719" i="1"/>
  <c r="M947" i="1"/>
  <c r="H1721" i="1"/>
  <c r="F2535" i="1"/>
  <c r="L2398" i="1"/>
  <c r="H5899" i="1"/>
  <c r="P6338" i="1"/>
  <c r="J4186" i="1"/>
  <c r="T8220" i="1"/>
  <c r="F1608" i="1"/>
  <c r="N3580" i="1"/>
  <c r="V2684" i="1"/>
  <c r="H6717" i="1"/>
  <c r="N5432" i="1"/>
  <c r="T1494" i="1"/>
  <c r="I7255" i="1"/>
  <c r="J8126" i="1"/>
  <c r="K6284" i="1"/>
  <c r="L2436" i="1"/>
  <c r="T1679" i="1"/>
  <c r="T4933" i="1"/>
  <c r="F4041" i="1"/>
  <c r="N6577" i="1"/>
  <c r="F4935" i="1"/>
  <c r="T1205" i="1"/>
  <c r="H1229" i="1"/>
  <c r="L5228" i="1"/>
  <c r="F3071" i="1"/>
  <c r="L131" i="1"/>
  <c r="K4473" i="1"/>
  <c r="V3583" i="1"/>
  <c r="L3362" i="1"/>
  <c r="H1866" i="1"/>
  <c r="I5654" i="1"/>
  <c r="J4484" i="1"/>
  <c r="F5324" i="1"/>
  <c r="U177" i="1"/>
  <c r="K1546" i="1"/>
  <c r="U2083" i="1"/>
  <c r="N3066" i="1"/>
  <c r="M2294" i="1"/>
  <c r="L3147" i="1"/>
  <c r="L4342" i="1"/>
  <c r="J6663" i="1"/>
  <c r="H2217" i="1"/>
  <c r="U4513" i="1"/>
  <c r="N6154" i="1"/>
  <c r="L576" i="1"/>
  <c r="L3531" i="1"/>
  <c r="J1797" i="1"/>
  <c r="K6208" i="1"/>
  <c r="L7149" i="1"/>
  <c r="T8166" i="1"/>
  <c r="F5650" i="1"/>
  <c r="F7423" i="1"/>
  <c r="F1964" i="1"/>
  <c r="U2570" i="1"/>
  <c r="T1842" i="1"/>
  <c r="F1240" i="1"/>
  <c r="M4651" i="1"/>
  <c r="N6326" i="1"/>
  <c r="F7289" i="1"/>
  <c r="M1643" i="1"/>
  <c r="N855" i="1"/>
  <c r="N648" i="1"/>
  <c r="V1095" i="1"/>
  <c r="H2307" i="1"/>
  <c r="P6207" i="1"/>
  <c r="V7273" i="1"/>
  <c r="P4305" i="1"/>
  <c r="F5472" i="1"/>
  <c r="I5778" i="1"/>
  <c r="J528" i="1"/>
  <c r="I5472" i="1"/>
  <c r="N4072" i="1"/>
  <c r="L3963" i="1"/>
  <c r="J1336" i="1"/>
  <c r="M3230" i="1"/>
  <c r="U604" i="1"/>
  <c r="M832" i="1"/>
  <c r="L6631" i="1"/>
  <c r="I8218" i="1"/>
  <c r="U6618" i="1"/>
  <c r="U3367" i="1"/>
  <c r="L7470" i="1"/>
  <c r="J4660" i="1"/>
  <c r="N1009" i="1"/>
  <c r="V1889" i="1"/>
  <c r="H5091" i="1"/>
  <c r="M1002" i="1"/>
  <c r="P4650" i="1"/>
  <c r="F3348" i="1"/>
  <c r="J7248" i="1"/>
  <c r="L170" i="1"/>
  <c r="P7504" i="1"/>
  <c r="L4304" i="1"/>
  <c r="F1994" i="1"/>
  <c r="V824" i="1"/>
  <c r="N5062" i="1"/>
  <c r="H6255" i="1"/>
  <c r="U3779" i="1"/>
  <c r="P4794" i="1"/>
  <c r="N430" i="1"/>
  <c r="P556" i="1"/>
  <c r="N3701" i="1"/>
  <c r="T2428" i="1"/>
  <c r="I6416" i="1"/>
  <c r="J5349" i="1"/>
  <c r="H5195" i="1"/>
  <c r="F782" i="1"/>
  <c r="P5080" i="1"/>
  <c r="P1193" i="1"/>
  <c r="T5218" i="1"/>
  <c r="J4298" i="1"/>
  <c r="J3461" i="1"/>
  <c r="I4875" i="1"/>
  <c r="F7472" i="1"/>
  <c r="I4141" i="1"/>
  <c r="P7863" i="1"/>
  <c r="J6766" i="1"/>
  <c r="N1297" i="1"/>
  <c r="L6468" i="1"/>
  <c r="V4640" i="1"/>
  <c r="U4451" i="1"/>
  <c r="H7521" i="1"/>
  <c r="P3256" i="1"/>
  <c r="J5694" i="1"/>
  <c r="U6974" i="1"/>
  <c r="P1999" i="1"/>
  <c r="N3360" i="1"/>
  <c r="M2375" i="1"/>
  <c r="U2076" i="1"/>
  <c r="V1133" i="1"/>
  <c r="K6887" i="1"/>
  <c r="F3324" i="1"/>
  <c r="P4938" i="1"/>
  <c r="V4945" i="1"/>
  <c r="P5037" i="1"/>
  <c r="V3213" i="1"/>
  <c r="I4032" i="1"/>
  <c r="T6929" i="1"/>
  <c r="L8153" i="1"/>
  <c r="P3641" i="1"/>
  <c r="P1141" i="1"/>
  <c r="F6892" i="1"/>
  <c r="T1496" i="1"/>
  <c r="J6487" i="1"/>
  <c r="F5929" i="1"/>
  <c r="T8148" i="1"/>
  <c r="U2500" i="1"/>
  <c r="U7200" i="1"/>
  <c r="V2740" i="1"/>
  <c r="H5897" i="1"/>
  <c r="L3200" i="1"/>
  <c r="F1139" i="1"/>
  <c r="I1975" i="1"/>
  <c r="H1964" i="1"/>
  <c r="I4145" i="1"/>
  <c r="L3297" i="1"/>
  <c r="J7884" i="1"/>
  <c r="U4540" i="1"/>
  <c r="T6421" i="1"/>
  <c r="K7223" i="1"/>
  <c r="T3156" i="1"/>
  <c r="M2251" i="1"/>
  <c r="N4551" i="1"/>
  <c r="N6632" i="1"/>
  <c r="N5880" i="1"/>
  <c r="P1987" i="1"/>
  <c r="I1027" i="1"/>
  <c r="T1612" i="1"/>
  <c r="P2581" i="1"/>
  <c r="M4323" i="1"/>
  <c r="V4034" i="1"/>
  <c r="M2523" i="1"/>
  <c r="H1181" i="1"/>
  <c r="T5435" i="1"/>
  <c r="U1484" i="1"/>
  <c r="M214" i="1"/>
  <c r="I396" i="1"/>
  <c r="F8040" i="1"/>
  <c r="F7029" i="1"/>
  <c r="F4368" i="1"/>
  <c r="M5908" i="1"/>
  <c r="N5416" i="1"/>
  <c r="P128" i="1"/>
  <c r="J1343" i="1"/>
  <c r="I6693" i="1"/>
  <c r="H7020" i="1"/>
  <c r="J3772" i="1"/>
  <c r="N771" i="1"/>
  <c r="T4988" i="1"/>
  <c r="H7545" i="1"/>
  <c r="I7943" i="1"/>
  <c r="L5330" i="1"/>
  <c r="U2565" i="1"/>
  <c r="L6989" i="1"/>
  <c r="V2198" i="1"/>
  <c r="P7498" i="1"/>
  <c r="L1343" i="1"/>
  <c r="V4607" i="1"/>
  <c r="T4687" i="1"/>
  <c r="J1803" i="1"/>
  <c r="J1594" i="1"/>
  <c r="F1258" i="1"/>
  <c r="M7349" i="1"/>
  <c r="I4207" i="1"/>
  <c r="T7120" i="1"/>
  <c r="J5269" i="1"/>
  <c r="M5907" i="1"/>
  <c r="U5725" i="1"/>
  <c r="P1425" i="1"/>
  <c r="U1843" i="1"/>
  <c r="T352" i="1"/>
  <c r="I6817" i="1"/>
  <c r="I1560" i="1"/>
  <c r="J1090" i="1"/>
  <c r="P4555" i="1"/>
  <c r="U6751" i="1"/>
  <c r="P2979" i="1"/>
  <c r="N7252" i="1"/>
  <c r="U5400" i="1"/>
  <c r="T6123" i="1"/>
  <c r="J3603" i="1"/>
  <c r="T2613" i="1"/>
  <c r="T1687" i="1"/>
  <c r="H4533" i="1"/>
  <c r="V3354" i="1"/>
  <c r="K3083" i="1"/>
  <c r="L3210" i="1"/>
  <c r="F7115" i="1"/>
  <c r="V8255" i="1"/>
  <c r="J4942" i="1"/>
  <c r="N3855" i="1"/>
  <c r="J2995" i="1"/>
  <c r="I6614" i="1"/>
  <c r="T5642" i="1"/>
  <c r="J6085" i="1"/>
  <c r="L5803" i="1"/>
  <c r="M2920" i="1"/>
  <c r="J6512" i="1"/>
  <c r="H1286" i="1"/>
  <c r="L4344" i="1"/>
  <c r="M7049" i="1"/>
  <c r="T7868" i="1"/>
  <c r="N3921" i="1"/>
  <c r="N7478" i="1"/>
  <c r="I5703" i="1"/>
  <c r="L5980" i="1"/>
  <c r="V4296" i="1"/>
  <c r="K6918" i="1"/>
  <c r="M4619" i="1"/>
  <c r="J1293" i="1"/>
  <c r="J4281" i="1"/>
  <c r="L927" i="1"/>
  <c r="F1937" i="1"/>
  <c r="M1255" i="1"/>
  <c r="I3017" i="1"/>
  <c r="L225" i="1"/>
  <c r="F1643" i="1"/>
  <c r="N6109" i="1"/>
  <c r="J8168" i="1"/>
  <c r="M1945" i="1"/>
  <c r="J2185" i="1"/>
  <c r="J535" i="1"/>
  <c r="I3231" i="1"/>
  <c r="M1122" i="1"/>
  <c r="L5781" i="1"/>
  <c r="N5986" i="1"/>
  <c r="H6514" i="1"/>
  <c r="H5575" i="1"/>
  <c r="V610" i="1"/>
  <c r="T3561" i="1"/>
  <c r="L8136" i="1"/>
  <c r="J6011" i="1"/>
  <c r="N5345" i="1"/>
  <c r="T14" i="1"/>
  <c r="P6149" i="1"/>
  <c r="T4447" i="1"/>
  <c r="H5041" i="1"/>
  <c r="N4245" i="1"/>
  <c r="I6633" i="1"/>
  <c r="J2896" i="1"/>
  <c r="F4157" i="1"/>
  <c r="N5742" i="1"/>
  <c r="F5199" i="1"/>
  <c r="N8082" i="1"/>
  <c r="H5550" i="1"/>
  <c r="I449" i="1"/>
  <c r="U5793" i="1"/>
  <c r="M7592" i="1"/>
  <c r="U7205" i="1"/>
  <c r="N3172" i="1"/>
  <c r="F2314" i="1"/>
  <c r="J1131" i="1"/>
  <c r="M4610" i="1"/>
  <c r="I4839" i="1"/>
  <c r="P2136" i="1"/>
  <c r="I2357" i="1"/>
  <c r="H1327" i="1"/>
  <c r="J2491" i="1"/>
  <c r="V265" i="1"/>
  <c r="M289" i="1"/>
  <c r="P3442" i="1"/>
  <c r="N5064" i="1"/>
  <c r="N2170" i="1"/>
  <c r="P2190" i="1"/>
  <c r="J4619" i="1"/>
  <c r="T1475" i="1"/>
  <c r="N2546" i="1"/>
  <c r="V5549" i="1"/>
  <c r="V7301" i="1"/>
  <c r="U6086" i="1"/>
  <c r="V380" i="1"/>
  <c r="I4598" i="1"/>
  <c r="I1865" i="1"/>
  <c r="I1427" i="1"/>
  <c r="H6133" i="1"/>
  <c r="M1940" i="1"/>
  <c r="I4075" i="1"/>
  <c r="T4127" i="1"/>
  <c r="P5002" i="1"/>
  <c r="T1388" i="1"/>
  <c r="I1755" i="1"/>
  <c r="P6274" i="1"/>
  <c r="J8243" i="1"/>
  <c r="K6001" i="1"/>
  <c r="P3729" i="1"/>
  <c r="N6210" i="1"/>
  <c r="U4286" i="1"/>
  <c r="L4105" i="1"/>
  <c r="N4943" i="1"/>
  <c r="H111" i="1"/>
  <c r="J5851" i="1"/>
  <c r="L6375" i="1"/>
  <c r="V3728" i="1"/>
  <c r="H285" i="1"/>
  <c r="N1405" i="1"/>
  <c r="T6641" i="1"/>
  <c r="T8054" i="1"/>
  <c r="L5398" i="1"/>
  <c r="M3834" i="1"/>
  <c r="V5300" i="1"/>
  <c r="I6369" i="1"/>
  <c r="K153" i="1"/>
  <c r="U6456" i="1"/>
  <c r="J3990" i="1"/>
  <c r="K2891" i="1"/>
  <c r="T364" i="1"/>
  <c r="H7497" i="1"/>
  <c r="T366" i="1"/>
  <c r="M944" i="1"/>
  <c r="L5051" i="1"/>
  <c r="U253" i="1"/>
  <c r="N6843" i="1"/>
  <c r="J2321" i="1"/>
  <c r="L5990" i="1"/>
  <c r="I5101" i="1"/>
  <c r="H225" i="1"/>
  <c r="F7809" i="1"/>
  <c r="U7367" i="1"/>
  <c r="M2862" i="1"/>
  <c r="T6099" i="1"/>
  <c r="J7991" i="1"/>
  <c r="T1871" i="1"/>
  <c r="P6493" i="1"/>
  <c r="T1592" i="1"/>
  <c r="V4368" i="1"/>
  <c r="J7269" i="1"/>
  <c r="T1055" i="1"/>
  <c r="N7822" i="1"/>
  <c r="F7921" i="1"/>
  <c r="T4735" i="1"/>
  <c r="I5293" i="1"/>
  <c r="I968" i="1"/>
  <c r="U662" i="1"/>
  <c r="I5668" i="1"/>
  <c r="U6769" i="1"/>
  <c r="I3683" i="1"/>
  <c r="N2648" i="1"/>
  <c r="H4623" i="1"/>
  <c r="H561" i="1"/>
  <c r="M7277" i="1"/>
  <c r="P6446" i="1"/>
  <c r="P6757" i="1"/>
  <c r="F4600" i="1"/>
  <c r="J4881" i="1"/>
  <c r="V2094" i="1"/>
  <c r="L3735" i="1"/>
  <c r="I3828" i="1"/>
  <c r="N8045" i="1"/>
  <c r="F7900" i="1"/>
  <c r="U7826" i="1"/>
  <c r="I4826" i="1"/>
  <c r="F6987" i="1"/>
  <c r="L5538" i="1"/>
  <c r="I1081" i="1"/>
  <c r="P7469" i="1"/>
  <c r="N5339" i="1"/>
  <c r="H3240" i="1"/>
  <c r="F3472" i="1"/>
  <c r="H4750" i="1"/>
  <c r="L1152" i="1"/>
  <c r="M4772" i="1"/>
  <c r="N2863" i="1"/>
  <c r="M5663" i="1"/>
  <c r="F5206" i="1"/>
  <c r="F5999" i="1"/>
  <c r="L2291" i="1"/>
  <c r="P7901" i="1"/>
  <c r="V6287" i="1"/>
  <c r="J3766" i="1"/>
  <c r="I3170" i="1"/>
  <c r="U3109" i="1"/>
  <c r="F1216" i="1"/>
  <c r="F4803" i="1"/>
  <c r="J1401" i="1"/>
  <c r="M8143" i="1"/>
  <c r="K2481" i="1"/>
  <c r="U4943" i="1"/>
  <c r="N2083" i="1"/>
  <c r="J6073" i="1"/>
  <c r="M2404" i="1"/>
  <c r="M7460" i="1"/>
  <c r="M1800" i="1"/>
  <c r="V5587" i="1"/>
  <c r="F7199" i="1"/>
  <c r="N3929" i="1"/>
  <c r="P2734" i="1"/>
  <c r="I4931" i="1"/>
  <c r="J1218" i="1"/>
  <c r="U6502" i="1"/>
  <c r="J2857" i="1"/>
  <c r="N4298" i="1"/>
  <c r="I3277" i="1"/>
  <c r="V7483" i="1"/>
  <c r="U3855" i="1"/>
  <c r="H5800" i="1"/>
  <c r="N7934" i="1"/>
  <c r="V6110" i="1"/>
  <c r="M6935" i="1"/>
  <c r="U1679" i="1"/>
  <c r="F6357" i="1"/>
  <c r="M4056" i="1"/>
  <c r="V3561" i="1"/>
  <c r="T3830" i="1"/>
  <c r="V2073" i="1"/>
  <c r="P6961" i="1"/>
  <c r="J6520" i="1"/>
  <c r="V4911" i="1"/>
  <c r="I4457" i="1"/>
  <c r="N465" i="1"/>
  <c r="L3435" i="1"/>
  <c r="K3727" i="1"/>
  <c r="T2913" i="1"/>
  <c r="P8197" i="1"/>
  <c r="J2466" i="1"/>
  <c r="T5419" i="1"/>
  <c r="L859" i="1"/>
  <c r="K1870" i="1"/>
  <c r="T5805" i="1"/>
  <c r="M4961" i="1"/>
  <c r="N7291" i="1"/>
  <c r="H4985" i="1"/>
  <c r="L6819" i="1"/>
  <c r="N4614" i="1"/>
  <c r="T5951" i="1"/>
  <c r="P2420" i="1"/>
  <c r="K3590" i="1"/>
  <c r="F4793" i="1"/>
  <c r="H980" i="1"/>
  <c r="H5246" i="1"/>
  <c r="V1029" i="1"/>
  <c r="N1006" i="1"/>
  <c r="V8316" i="1"/>
  <c r="V6916" i="1"/>
  <c r="M2514" i="1"/>
  <c r="U7850" i="1"/>
  <c r="T4429" i="1"/>
  <c r="U7080" i="1"/>
  <c r="U3302" i="1"/>
  <c r="K1887" i="1"/>
  <c r="J4934" i="1"/>
  <c r="T7213" i="1"/>
  <c r="L3373" i="1"/>
  <c r="F7183" i="1"/>
  <c r="T5808" i="1"/>
  <c r="M765" i="1"/>
  <c r="H7283" i="1"/>
  <c r="N3250" i="1"/>
  <c r="F8141" i="1"/>
  <c r="T2305" i="1"/>
  <c r="L7926" i="1"/>
  <c r="I6510" i="1"/>
  <c r="M7344" i="1"/>
  <c r="H226" i="1"/>
  <c r="J518" i="1"/>
  <c r="F6579" i="1"/>
  <c r="N5307" i="1"/>
  <c r="J6086" i="1"/>
  <c r="T2205" i="1"/>
  <c r="T4281" i="1"/>
  <c r="F7112" i="1"/>
  <c r="T770" i="1"/>
  <c r="N2745" i="1"/>
  <c r="K2021" i="1"/>
  <c r="P392" i="1"/>
  <c r="F7443" i="1"/>
  <c r="M4344" i="1"/>
  <c r="I942" i="1"/>
  <c r="H3034" i="1"/>
  <c r="J4623" i="1"/>
  <c r="K5593" i="1"/>
  <c r="U7266" i="1"/>
  <c r="I6084" i="1"/>
  <c r="J1337" i="1"/>
  <c r="K7842" i="1"/>
  <c r="N2127" i="1"/>
  <c r="V1111" i="1"/>
  <c r="H1736" i="1"/>
  <c r="P1848" i="1"/>
  <c r="H3264" i="1"/>
  <c r="J1913" i="1"/>
  <c r="H1813" i="1"/>
  <c r="P1680" i="1"/>
  <c r="U4870" i="1"/>
  <c r="J4764" i="1"/>
  <c r="M8091" i="1"/>
  <c r="H1981" i="1"/>
  <c r="V5584" i="1"/>
  <c r="U6633" i="1"/>
  <c r="N2081" i="1"/>
  <c r="J5236" i="1"/>
  <c r="H2359" i="1"/>
  <c r="P7110" i="1"/>
  <c r="V852" i="1"/>
  <c r="F4952" i="1"/>
  <c r="M6177" i="1"/>
  <c r="K5143" i="1"/>
  <c r="J5509" i="1"/>
  <c r="T8049" i="1"/>
  <c r="H8282" i="1"/>
  <c r="P4934" i="1"/>
  <c r="J853" i="1"/>
  <c r="T4469" i="1"/>
  <c r="L2446" i="1"/>
  <c r="N8201" i="1"/>
  <c r="N7160" i="1"/>
  <c r="H3122" i="1"/>
  <c r="V127" i="1"/>
  <c r="V4946" i="1"/>
  <c r="P2924" i="1"/>
  <c r="H2404" i="1"/>
  <c r="H1230" i="1"/>
  <c r="T6346" i="1"/>
  <c r="N2781" i="1"/>
  <c r="N665" i="1"/>
  <c r="F1861" i="1"/>
  <c r="M2278" i="1"/>
  <c r="V8251" i="1"/>
  <c r="U782" i="1"/>
  <c r="M1803" i="1"/>
  <c r="N4156" i="1"/>
  <c r="V1410" i="1"/>
  <c r="U5092" i="1"/>
  <c r="N1233" i="1"/>
  <c r="N5769" i="1"/>
  <c r="H312" i="1"/>
  <c r="N1369" i="1"/>
  <c r="N839" i="1"/>
  <c r="I2567" i="1"/>
  <c r="P5918" i="1"/>
  <c r="M2476" i="1"/>
  <c r="H604" i="1"/>
  <c r="U1929" i="1"/>
  <c r="N652" i="1"/>
  <c r="V4425" i="1"/>
  <c r="H1436" i="1"/>
  <c r="M4894" i="1"/>
  <c r="F223" i="1"/>
  <c r="J4900" i="1"/>
  <c r="U7051" i="1"/>
  <c r="K6101" i="1"/>
  <c r="N1451" i="1"/>
  <c r="V111" i="1"/>
  <c r="L2682" i="1"/>
  <c r="H3047" i="1"/>
  <c r="V1957" i="1"/>
  <c r="V7400" i="1"/>
  <c r="M6578" i="1"/>
  <c r="M5946" i="1"/>
  <c r="U3934" i="1"/>
  <c r="F6204" i="1"/>
  <c r="U3972" i="1"/>
  <c r="M8019" i="1"/>
  <c r="U7431" i="1"/>
  <c r="P7142" i="1"/>
  <c r="K3772" i="1"/>
  <c r="K7451" i="1"/>
  <c r="N7222" i="1"/>
  <c r="H6962" i="1"/>
  <c r="N207" i="1"/>
  <c r="L6346" i="1"/>
  <c r="M1344" i="1"/>
  <c r="M5692" i="1"/>
  <c r="I6016" i="1"/>
  <c r="L7307" i="1"/>
  <c r="L2715" i="1"/>
  <c r="J7229" i="1"/>
  <c r="M3644" i="1"/>
  <c r="M5294" i="1"/>
  <c r="N3052" i="1"/>
  <c r="J1522" i="1"/>
  <c r="N4822" i="1"/>
  <c r="V2119" i="1"/>
  <c r="P7210" i="1"/>
  <c r="N2243" i="1"/>
  <c r="J2423" i="1"/>
  <c r="V6395" i="1"/>
  <c r="P748" i="1"/>
  <c r="H3792" i="1"/>
  <c r="L8105" i="1"/>
  <c r="M1108" i="1"/>
  <c r="T5717" i="1"/>
  <c r="V2921" i="1"/>
  <c r="T8289" i="1"/>
  <c r="F2093" i="1"/>
  <c r="N8171" i="1"/>
  <c r="I8327" i="1"/>
  <c r="F3708" i="1"/>
  <c r="F493" i="1"/>
  <c r="P518" i="1"/>
  <c r="F8124" i="1"/>
  <c r="M8250" i="1"/>
  <c r="L8119" i="1"/>
  <c r="T7262" i="1"/>
  <c r="M10" i="1"/>
  <c r="U5482" i="1"/>
  <c r="M3310" i="1"/>
  <c r="M2091" i="1"/>
  <c r="U6893" i="1"/>
  <c r="F5325" i="1"/>
  <c r="I3600" i="1"/>
  <c r="T6787" i="1"/>
  <c r="V3737" i="1"/>
  <c r="J3718" i="1"/>
  <c r="J3622" i="1"/>
  <c r="T1069" i="1"/>
  <c r="N8332" i="1"/>
  <c r="I501" i="1"/>
  <c r="T2130" i="1"/>
  <c r="J2737" i="1"/>
  <c r="T3185" i="1"/>
  <c r="J7223" i="1"/>
  <c r="H3464" i="1"/>
  <c r="H1948" i="1"/>
  <c r="K405" i="1"/>
  <c r="U6333" i="1"/>
  <c r="J4013" i="1"/>
  <c r="V2083" i="1"/>
  <c r="N5014" i="1"/>
  <c r="M6855" i="1"/>
  <c r="K435" i="1"/>
  <c r="H7244" i="1"/>
  <c r="J6950" i="1"/>
  <c r="J6079" i="1"/>
  <c r="K6582" i="1"/>
  <c r="I6548" i="1"/>
  <c r="M6522" i="1"/>
  <c r="U5546" i="1"/>
  <c r="P7203" i="1"/>
  <c r="J1970" i="1"/>
  <c r="M2787" i="1"/>
  <c r="U3874" i="1"/>
  <c r="I462" i="1"/>
  <c r="H7419" i="1"/>
  <c r="J7474" i="1"/>
  <c r="T2968" i="1"/>
  <c r="J3550" i="1"/>
  <c r="P5247" i="1"/>
  <c r="L5036" i="1"/>
  <c r="F861" i="1"/>
  <c r="T7308" i="1"/>
  <c r="M2669" i="1"/>
  <c r="M2321" i="1"/>
  <c r="I3082" i="1"/>
  <c r="F1368" i="1"/>
  <c r="H3289" i="1"/>
  <c r="P1488" i="1"/>
  <c r="T324" i="1"/>
  <c r="I3432" i="1"/>
  <c r="U4283" i="1"/>
  <c r="V4167" i="1"/>
  <c r="P6050" i="1"/>
  <c r="M365" i="1"/>
  <c r="F7100" i="1"/>
  <c r="N1811" i="1"/>
  <c r="J1579" i="1"/>
  <c r="T5346" i="1"/>
  <c r="J6770" i="1"/>
  <c r="V5201" i="1"/>
  <c r="K6775" i="1"/>
  <c r="U3384" i="1"/>
  <c r="H152" i="1"/>
  <c r="J6287" i="1"/>
  <c r="K4543" i="1"/>
  <c r="N7874" i="1"/>
  <c r="P1837" i="1"/>
  <c r="H6141" i="1"/>
  <c r="P4032" i="1"/>
  <c r="L2301" i="1"/>
  <c r="L524" i="1"/>
  <c r="K1851" i="1"/>
  <c r="T4292" i="1"/>
  <c r="P5029" i="1"/>
  <c r="M40" i="1"/>
  <c r="K2663" i="1"/>
  <c r="U1631" i="1"/>
  <c r="J4668" i="1"/>
  <c r="N735" i="1"/>
  <c r="H5016" i="1"/>
  <c r="J5439" i="1"/>
  <c r="P3538" i="1"/>
  <c r="L3524" i="1"/>
  <c r="U6422" i="1"/>
  <c r="T1006" i="1"/>
  <c r="I8123" i="1"/>
  <c r="H6139" i="1"/>
  <c r="M1241" i="1"/>
  <c r="V4685" i="1"/>
  <c r="I4462" i="1"/>
  <c r="M5702" i="1"/>
  <c r="P4158" i="1"/>
  <c r="F2666" i="1"/>
  <c r="I4852" i="1"/>
  <c r="L1659" i="1"/>
  <c r="U151" i="1"/>
  <c r="H8019" i="1"/>
  <c r="M5403" i="1"/>
  <c r="V4217" i="1"/>
  <c r="J5080" i="1"/>
  <c r="J3093" i="1"/>
  <c r="I6584" i="1"/>
  <c r="V1639" i="1"/>
  <c r="U6906" i="1"/>
  <c r="P5462" i="1"/>
  <c r="L8057" i="1"/>
  <c r="H1818" i="1"/>
  <c r="J7372" i="1"/>
  <c r="M115" i="1"/>
  <c r="I7576" i="1"/>
  <c r="J5528" i="1"/>
  <c r="V7546" i="1"/>
  <c r="H5517" i="1"/>
  <c r="I4755" i="1"/>
  <c r="M4021" i="1"/>
  <c r="P2903" i="1"/>
  <c r="M6736" i="1"/>
  <c r="I7347" i="1"/>
  <c r="I4030" i="1"/>
  <c r="J5164" i="1"/>
  <c r="K868" i="1"/>
  <c r="T1486" i="1"/>
  <c r="I7139" i="1"/>
  <c r="M3313" i="1"/>
  <c r="F1546" i="1"/>
  <c r="J4080" i="1"/>
  <c r="L7826" i="1"/>
  <c r="L5031" i="1"/>
  <c r="I6923" i="1"/>
  <c r="P4730" i="1"/>
  <c r="J6259" i="1"/>
  <c r="L6102" i="1"/>
  <c r="N4169" i="1"/>
  <c r="J7557" i="1"/>
  <c r="U1042" i="1"/>
  <c r="J8170" i="1"/>
  <c r="L1948" i="1"/>
  <c r="F4164" i="1"/>
  <c r="I2247" i="1"/>
  <c r="H3194" i="1"/>
  <c r="V133" i="1"/>
  <c r="V2388" i="1"/>
  <c r="P2140" i="1"/>
  <c r="N2496" i="1"/>
  <c r="N7457" i="1"/>
  <c r="J558" i="1"/>
  <c r="P5819" i="1"/>
  <c r="F4652" i="1"/>
  <c r="F6633" i="1"/>
  <c r="K55" i="1"/>
  <c r="U5978" i="1"/>
  <c r="L570" i="1"/>
  <c r="J3838" i="1"/>
  <c r="N5105" i="1"/>
  <c r="I542" i="1"/>
  <c r="P970" i="1"/>
  <c r="U7228" i="1"/>
  <c r="V5825" i="1"/>
  <c r="V8270" i="1"/>
  <c r="I8136" i="1"/>
  <c r="M3015" i="1"/>
  <c r="M4558" i="1"/>
  <c r="U992" i="1"/>
  <c r="K8326" i="1"/>
  <c r="F6736" i="1"/>
  <c r="I1725" i="1"/>
  <c r="P7855" i="1"/>
  <c r="N8113" i="1"/>
  <c r="N2756" i="1"/>
  <c r="U7345" i="1"/>
  <c r="F1161" i="1"/>
  <c r="V6603" i="1"/>
  <c r="V3396" i="1"/>
  <c r="P1780" i="1"/>
  <c r="F6563" i="1"/>
  <c r="P3199" i="1"/>
  <c r="J1081" i="1"/>
  <c r="T2477" i="1"/>
  <c r="N3361" i="1"/>
  <c r="N1793" i="1"/>
  <c r="T8311" i="1"/>
  <c r="I6360" i="1"/>
  <c r="F1234" i="1"/>
  <c r="N2602" i="1"/>
  <c r="K141" i="1"/>
  <c r="H7251" i="1"/>
  <c r="F598" i="1"/>
  <c r="M2246" i="1"/>
  <c r="J7238" i="1"/>
  <c r="J5803" i="1"/>
  <c r="T1186" i="1"/>
  <c r="M7317" i="1"/>
  <c r="M1963" i="1"/>
  <c r="I6483" i="1"/>
  <c r="K4036" i="1"/>
  <c r="U8334" i="1"/>
  <c r="J2263" i="1"/>
  <c r="N6674" i="1"/>
  <c r="M8313" i="1"/>
  <c r="F117" i="1"/>
  <c r="H5628" i="1"/>
  <c r="H2393" i="1"/>
  <c r="K2756" i="1"/>
  <c r="K7909" i="1"/>
  <c r="M2919" i="1"/>
  <c r="F4825" i="1"/>
  <c r="F2368" i="1"/>
  <c r="I6942" i="1"/>
  <c r="M7273" i="1"/>
  <c r="U4802" i="1"/>
  <c r="H3381" i="1"/>
  <c r="V5762" i="1"/>
  <c r="U2508" i="1"/>
  <c r="P5705" i="1"/>
  <c r="U2026" i="1"/>
  <c r="H6725" i="1"/>
  <c r="F4082" i="1"/>
  <c r="L4192" i="1"/>
  <c r="L1993" i="1"/>
  <c r="T2333" i="1"/>
  <c r="F2745" i="1"/>
  <c r="M1101" i="1"/>
  <c r="V4220" i="1"/>
  <c r="U3938" i="1"/>
  <c r="U2380" i="1"/>
  <c r="U5211" i="1"/>
  <c r="V2071" i="1"/>
  <c r="P4" i="1"/>
  <c r="H3969" i="1"/>
  <c r="J1263" i="1"/>
  <c r="U8021" i="1"/>
  <c r="F5617" i="1"/>
  <c r="H8038" i="1"/>
  <c r="V3381" i="1"/>
  <c r="F934" i="1"/>
  <c r="P6422" i="1"/>
  <c r="V1523" i="1"/>
  <c r="K1239" i="1"/>
  <c r="V2614" i="1"/>
  <c r="P2565" i="1"/>
  <c r="N7607" i="1"/>
  <c r="T653" i="1"/>
  <c r="K1516" i="1"/>
  <c r="P6922" i="1"/>
  <c r="I5438" i="1"/>
  <c r="L810" i="1"/>
  <c r="T5929" i="1"/>
  <c r="N1510" i="1"/>
  <c r="T6916" i="1"/>
  <c r="J5702" i="1"/>
  <c r="M2226" i="1"/>
  <c r="H5129" i="1"/>
  <c r="K7528" i="1"/>
  <c r="L3885" i="1"/>
  <c r="L7392" i="1"/>
  <c r="H5165" i="1"/>
  <c r="T7295" i="1"/>
  <c r="F3395" i="1"/>
  <c r="N7275" i="1"/>
  <c r="V226" i="1"/>
  <c r="U717" i="1"/>
  <c r="V1057" i="1"/>
  <c r="P5796" i="1"/>
  <c r="P764" i="1"/>
  <c r="H2613" i="1"/>
  <c r="I2681" i="1"/>
  <c r="H6809" i="1"/>
  <c r="U6981" i="1"/>
  <c r="M6360" i="1"/>
  <c r="M6508" i="1"/>
  <c r="J5033" i="1"/>
  <c r="I7175" i="1"/>
  <c r="H6415" i="1"/>
  <c r="L631" i="1"/>
  <c r="T7231" i="1"/>
  <c r="N1914" i="1"/>
  <c r="H4400" i="1"/>
  <c r="V2528" i="1"/>
  <c r="N6365" i="1"/>
  <c r="I4898" i="1"/>
  <c r="T7048" i="1"/>
  <c r="I3183" i="1"/>
  <c r="F7877" i="1"/>
  <c r="N6629" i="1"/>
  <c r="P2882" i="1"/>
  <c r="U7547" i="1"/>
  <c r="J2171" i="1"/>
  <c r="J5460" i="1"/>
  <c r="J4765" i="1"/>
  <c r="I6180" i="1"/>
  <c r="H75" i="1"/>
  <c r="T2111" i="1"/>
  <c r="I1531" i="1"/>
  <c r="J5988" i="1"/>
  <c r="I7977" i="1"/>
  <c r="M7494" i="1"/>
  <c r="H3692" i="1"/>
  <c r="U8307" i="1"/>
  <c r="H5298" i="1"/>
  <c r="H6204" i="1"/>
  <c r="N919" i="1"/>
  <c r="U7341" i="1"/>
  <c r="P4304" i="1"/>
  <c r="J6377" i="1"/>
  <c r="J5638" i="1"/>
  <c r="K3533" i="1"/>
  <c r="J3387" i="1"/>
  <c r="K4993" i="1"/>
  <c r="I6376" i="1"/>
  <c r="J1896" i="1"/>
  <c r="L6768" i="1"/>
  <c r="J5628" i="1"/>
  <c r="L4607" i="1"/>
  <c r="U707" i="1"/>
  <c r="L7005" i="1"/>
  <c r="U3525" i="1"/>
  <c r="V4041" i="1"/>
  <c r="M4927" i="1"/>
  <c r="U3185" i="1"/>
  <c r="I3012" i="1"/>
  <c r="V4889" i="1"/>
  <c r="V3091" i="1"/>
  <c r="U3243" i="1"/>
  <c r="V4163" i="1"/>
  <c r="J6689" i="1"/>
  <c r="J7018" i="1"/>
  <c r="T1492" i="1"/>
  <c r="V4983" i="1"/>
  <c r="J3319" i="1"/>
  <c r="I2500" i="1"/>
  <c r="J4255" i="1"/>
  <c r="U4369" i="1"/>
  <c r="T8173" i="1"/>
  <c r="F2070" i="1"/>
  <c r="J3049" i="1"/>
  <c r="M2195" i="1"/>
  <c r="T2129" i="1"/>
  <c r="L1692" i="1"/>
  <c r="H4333" i="1"/>
  <c r="P2058" i="1"/>
  <c r="F7811" i="1"/>
  <c r="M2178" i="1"/>
  <c r="M1786" i="1"/>
  <c r="N7278" i="1"/>
  <c r="L331" i="1"/>
  <c r="H7246" i="1"/>
  <c r="P6464" i="1"/>
  <c r="V1936" i="1"/>
  <c r="I586" i="1"/>
  <c r="I5415" i="1"/>
  <c r="U2517" i="1"/>
  <c r="T5502" i="1"/>
  <c r="H7163" i="1"/>
  <c r="N7551" i="1"/>
  <c r="N2152" i="1"/>
  <c r="F6626" i="1"/>
  <c r="N2232" i="1"/>
  <c r="U1856" i="1"/>
  <c r="K5118" i="1"/>
  <c r="J110" i="1"/>
  <c r="I7120" i="1"/>
  <c r="H4110" i="1"/>
  <c r="U2459" i="1"/>
  <c r="F3226" i="1"/>
  <c r="J6444" i="1"/>
  <c r="M4566" i="1"/>
  <c r="H7096" i="1"/>
  <c r="F92" i="1"/>
  <c r="I7279" i="1"/>
  <c r="L2885" i="1"/>
  <c r="I3386" i="1"/>
  <c r="K2123" i="1"/>
  <c r="I8251" i="1"/>
  <c r="L1612" i="1"/>
  <c r="N3185" i="1"/>
  <c r="J1510" i="1"/>
  <c r="P4991" i="1"/>
  <c r="N2778" i="1"/>
  <c r="P6432" i="1"/>
  <c r="F6951" i="1"/>
  <c r="T4906" i="1"/>
  <c r="J4974" i="1"/>
  <c r="I4531" i="1"/>
  <c r="P1644" i="1"/>
  <c r="N3447" i="1"/>
  <c r="U4934" i="1"/>
  <c r="U4525" i="1"/>
  <c r="V6324" i="1"/>
  <c r="P7590" i="1"/>
  <c r="N4061" i="1"/>
  <c r="F3148" i="1"/>
  <c r="L8060" i="1"/>
  <c r="H8122" i="1"/>
  <c r="U6359" i="1"/>
  <c r="P6209" i="1"/>
  <c r="P4480" i="1"/>
  <c r="J5910" i="1"/>
  <c r="M4195" i="1"/>
  <c r="H6515" i="1"/>
  <c r="F3722" i="1"/>
  <c r="I6052" i="1"/>
  <c r="M165" i="1"/>
  <c r="U6795" i="1"/>
  <c r="L5736" i="1"/>
  <c r="N4590" i="1"/>
  <c r="K5559" i="1"/>
  <c r="J4083" i="1"/>
  <c r="H6912" i="1"/>
  <c r="P2816" i="1"/>
  <c r="N6381" i="1"/>
  <c r="N1080" i="1"/>
  <c r="T6248" i="1"/>
  <c r="L1640" i="1"/>
  <c r="N2630" i="1"/>
  <c r="J439" i="1"/>
  <c r="J2805" i="1"/>
  <c r="J4925" i="1"/>
  <c r="T2793" i="1"/>
  <c r="N7262" i="1"/>
  <c r="I6427" i="1"/>
  <c r="M6681" i="1"/>
  <c r="P1792" i="1"/>
  <c r="I4036" i="1"/>
  <c r="T2376" i="1"/>
  <c r="V7236" i="1"/>
  <c r="T4599" i="1"/>
  <c r="I385" i="1"/>
  <c r="T6713" i="1"/>
  <c r="L242" i="1"/>
  <c r="V2386" i="1"/>
  <c r="V5428" i="1"/>
  <c r="N5262" i="1"/>
  <c r="M7589" i="1"/>
  <c r="U5530" i="1"/>
  <c r="V8297" i="1"/>
  <c r="M2620" i="1"/>
  <c r="H6414" i="1"/>
  <c r="U7445" i="1"/>
  <c r="F5067" i="1"/>
  <c r="N4033" i="1"/>
  <c r="L5406" i="1"/>
  <c r="N2869" i="1"/>
  <c r="T7228" i="1"/>
  <c r="N1312" i="1"/>
  <c r="N3309" i="1"/>
  <c r="I2945" i="1"/>
  <c r="T4319" i="1"/>
  <c r="M3619" i="1"/>
  <c r="F884" i="1"/>
  <c r="H292" i="1"/>
  <c r="V3742" i="1"/>
  <c r="I1241" i="1"/>
  <c r="K981" i="1"/>
  <c r="N2008" i="1"/>
  <c r="J6412" i="1"/>
  <c r="J4253" i="1"/>
  <c r="M2828" i="1"/>
  <c r="T274" i="1"/>
  <c r="I7129" i="1"/>
  <c r="H4490" i="1"/>
  <c r="T5208" i="1"/>
  <c r="J3799" i="1"/>
  <c r="J2401" i="1"/>
  <c r="J4671" i="1"/>
  <c r="I7188" i="1"/>
  <c r="F7961" i="1"/>
  <c r="V5758" i="1"/>
  <c r="J4100" i="1"/>
  <c r="L985" i="1"/>
  <c r="U5838" i="1"/>
  <c r="V1143" i="1"/>
  <c r="U3578" i="1"/>
  <c r="L7817" i="1"/>
  <c r="P2393" i="1"/>
  <c r="T4867" i="1"/>
  <c r="M2279" i="1"/>
  <c r="P6887" i="1"/>
  <c r="P2542" i="1"/>
  <c r="J6588" i="1"/>
  <c r="U7908" i="1"/>
  <c r="H6876" i="1"/>
  <c r="M5712" i="1"/>
  <c r="I495" i="1"/>
  <c r="I4867" i="1"/>
  <c r="M7998" i="1"/>
  <c r="H2632" i="1"/>
  <c r="F4126" i="1"/>
  <c r="J2336" i="1"/>
  <c r="H4045" i="1"/>
  <c r="T608" i="1"/>
  <c r="H7185" i="1"/>
  <c r="I6344" i="1"/>
  <c r="J4247" i="1"/>
  <c r="P6496" i="1"/>
  <c r="H832" i="1"/>
  <c r="V4875" i="1"/>
  <c r="U382" i="1"/>
  <c r="H687" i="1"/>
  <c r="I3597" i="1"/>
  <c r="P1985" i="1"/>
  <c r="V3729" i="1"/>
  <c r="T5731" i="1"/>
  <c r="M5418" i="1"/>
  <c r="M2695" i="1"/>
  <c r="K2240" i="1"/>
  <c r="V3080" i="1"/>
  <c r="M870" i="1"/>
  <c r="I1987" i="1"/>
  <c r="L1938" i="1"/>
  <c r="P5793" i="1"/>
  <c r="P345" i="1"/>
  <c r="V5684" i="1"/>
  <c r="M5432" i="1"/>
  <c r="M704" i="1"/>
  <c r="F327" i="1"/>
  <c r="I8235" i="1"/>
  <c r="L6906" i="1"/>
  <c r="N4368" i="1"/>
  <c r="M7094" i="1"/>
  <c r="N6311" i="1"/>
  <c r="N4847" i="1"/>
  <c r="N248" i="1"/>
  <c r="H4103" i="1"/>
  <c r="K1816" i="1"/>
  <c r="M6937" i="1"/>
  <c r="T3773" i="1"/>
  <c r="F122" i="1"/>
  <c r="I2648" i="1"/>
  <c r="I8058" i="1"/>
  <c r="V647" i="1"/>
  <c r="U271" i="1"/>
  <c r="M4934" i="1"/>
  <c r="V1989" i="1"/>
  <c r="H267" i="1"/>
  <c r="V75" i="1"/>
  <c r="K5101" i="1"/>
  <c r="T5534" i="1"/>
  <c r="H4466" i="1"/>
  <c r="K1258" i="1"/>
  <c r="I7477" i="1"/>
  <c r="M7606" i="1"/>
  <c r="H1061" i="1"/>
  <c r="T5466" i="1"/>
  <c r="N4126" i="1"/>
  <c r="N2482" i="1"/>
  <c r="V1554" i="1"/>
  <c r="T898" i="1"/>
  <c r="U6677" i="1"/>
  <c r="M2159" i="1"/>
  <c r="U7287" i="1"/>
  <c r="T3531" i="1"/>
  <c r="M7302" i="1"/>
  <c r="P845" i="1"/>
  <c r="U7890" i="1"/>
  <c r="U299" i="1"/>
  <c r="U2733" i="1"/>
  <c r="U4163" i="1"/>
  <c r="J7373" i="1"/>
  <c r="I6183" i="1"/>
  <c r="P3883" i="1"/>
  <c r="U599" i="1"/>
  <c r="H2012" i="1"/>
  <c r="L5368" i="1"/>
  <c r="J7477" i="1"/>
  <c r="J7523" i="1"/>
  <c r="M3318" i="1"/>
  <c r="P6192" i="1"/>
  <c r="M2897" i="1"/>
  <c r="J6970" i="1"/>
  <c r="I1937" i="1"/>
  <c r="P5996" i="1"/>
  <c r="H5659" i="1"/>
  <c r="M4920" i="1"/>
  <c r="F4696" i="1"/>
  <c r="H4083" i="1"/>
  <c r="N6742" i="1"/>
  <c r="T8284" i="1"/>
  <c r="P4066" i="1"/>
  <c r="J1306" i="1"/>
  <c r="K7179" i="1"/>
  <c r="N6918" i="1"/>
  <c r="P2480" i="1"/>
  <c r="I7057" i="1"/>
  <c r="U1555" i="1"/>
  <c r="J4888" i="1"/>
  <c r="J7420" i="1"/>
  <c r="M7844" i="1"/>
  <c r="U105" i="1"/>
  <c r="H5415" i="1"/>
  <c r="N152" i="1"/>
  <c r="J2905" i="1"/>
  <c r="N8228" i="1"/>
  <c r="M2891" i="1"/>
  <c r="H4477" i="1"/>
  <c r="J4696" i="1"/>
  <c r="J5979" i="1"/>
  <c r="N1101" i="1"/>
  <c r="U3647" i="1"/>
  <c r="U7567" i="1"/>
  <c r="I300" i="1"/>
  <c r="I6577" i="1"/>
  <c r="U49" i="1"/>
  <c r="T3451" i="1"/>
  <c r="J4718" i="1"/>
  <c r="T6908" i="1"/>
  <c r="M3637" i="1"/>
  <c r="L3410" i="1"/>
  <c r="P7277" i="1"/>
  <c r="K5632" i="1"/>
  <c r="T103" i="1"/>
  <c r="J3026" i="1"/>
  <c r="V5294" i="1"/>
  <c r="J2277" i="1"/>
  <c r="M5675" i="1"/>
  <c r="F3022" i="1"/>
  <c r="M8058" i="1"/>
  <c r="N628" i="1"/>
  <c r="T3778" i="1"/>
  <c r="I6124" i="1"/>
  <c r="J4966" i="1"/>
  <c r="M3248" i="1"/>
  <c r="T6572" i="1"/>
  <c r="F5409" i="1"/>
  <c r="P5494" i="1"/>
  <c r="I585" i="1"/>
  <c r="J5535" i="1"/>
  <c r="I2844" i="1"/>
  <c r="M1097" i="1"/>
  <c r="T1340" i="1"/>
  <c r="F6063" i="1"/>
  <c r="P7363" i="1"/>
  <c r="F4020" i="1"/>
  <c r="H4560" i="1"/>
  <c r="L310" i="1"/>
  <c r="M5361" i="1"/>
  <c r="T4221" i="1"/>
  <c r="V7330" i="1"/>
  <c r="H3699" i="1"/>
  <c r="M5323" i="1"/>
  <c r="M7918" i="1"/>
  <c r="J3342" i="1"/>
  <c r="L864" i="1"/>
  <c r="M3728" i="1"/>
  <c r="T6867" i="1"/>
  <c r="T7832" i="1"/>
  <c r="U2576" i="1"/>
  <c r="T1732" i="1"/>
  <c r="N6893" i="1"/>
  <c r="L1677" i="1"/>
  <c r="H4106" i="1"/>
  <c r="M8020" i="1"/>
  <c r="H7851" i="1"/>
  <c r="L3495" i="1"/>
  <c r="M5570" i="1"/>
  <c r="U5563" i="1"/>
  <c r="N580" i="1"/>
  <c r="T4637" i="1"/>
  <c r="F7581" i="1"/>
  <c r="M7580" i="1"/>
  <c r="H6760" i="1"/>
  <c r="K805" i="1"/>
  <c r="N7072" i="1"/>
  <c r="U936" i="1"/>
  <c r="M6471" i="1"/>
  <c r="J1087" i="1"/>
  <c r="F4104" i="1"/>
  <c r="P2966" i="1"/>
  <c r="M24" i="1"/>
  <c r="V4580" i="1"/>
  <c r="F7357" i="1"/>
  <c r="T5195" i="1"/>
  <c r="F6623" i="1"/>
  <c r="V6758" i="1"/>
  <c r="L5010" i="1"/>
  <c r="H6450" i="1"/>
  <c r="P4355" i="1"/>
  <c r="K6105" i="1"/>
  <c r="T2375" i="1"/>
  <c r="H7415" i="1"/>
  <c r="F7589" i="1"/>
  <c r="H1153" i="1"/>
  <c r="P2716" i="1"/>
  <c r="H4973" i="1"/>
  <c r="M7416" i="1"/>
  <c r="P2529" i="1"/>
  <c r="V229" i="1"/>
  <c r="L5543" i="1"/>
  <c r="P6547" i="1"/>
  <c r="U3764" i="1"/>
  <c r="H5824" i="1"/>
  <c r="I2047" i="1"/>
  <c r="I5587" i="1"/>
  <c r="H3265" i="1"/>
  <c r="N7261" i="1"/>
  <c r="N6321" i="1"/>
  <c r="V8075" i="1"/>
  <c r="P115" i="1"/>
  <c r="M3810" i="1"/>
  <c r="F4005" i="1"/>
  <c r="N2067" i="1"/>
  <c r="P3877" i="1"/>
  <c r="T183" i="1"/>
  <c r="U2594" i="1"/>
  <c r="J4006" i="1"/>
  <c r="F4011" i="1"/>
  <c r="U4927" i="1"/>
  <c r="V2023" i="1"/>
  <c r="U3163" i="1"/>
  <c r="H3483" i="1"/>
  <c r="T2449" i="1"/>
  <c r="N5635" i="1"/>
  <c r="I211" i="1"/>
  <c r="V6571" i="1"/>
  <c r="F2417" i="1"/>
  <c r="L3646" i="1"/>
  <c r="P7179" i="1"/>
  <c r="F3354" i="1"/>
  <c r="N5890" i="1"/>
  <c r="T5795" i="1"/>
  <c r="J5103" i="1"/>
  <c r="K6644" i="1"/>
  <c r="H20" i="1"/>
  <c r="F260" i="1"/>
  <c r="F7476" i="1"/>
  <c r="F2158" i="1"/>
  <c r="P5527" i="1"/>
  <c r="T4918" i="1"/>
  <c r="F5948" i="1"/>
  <c r="L712" i="1"/>
  <c r="I3577" i="1"/>
  <c r="J1739" i="1"/>
  <c r="H3641" i="1"/>
  <c r="J1646" i="1"/>
  <c r="H4322" i="1"/>
  <c r="P4484" i="1"/>
  <c r="L7825" i="1"/>
  <c r="V3819" i="1"/>
  <c r="I1629" i="1"/>
  <c r="M167" i="1"/>
  <c r="I6063" i="1"/>
  <c r="V7617" i="1"/>
  <c r="H605" i="1"/>
  <c r="J5053" i="1"/>
  <c r="J669" i="1"/>
  <c r="L135" i="1"/>
  <c r="H7206" i="1"/>
  <c r="J2109" i="1"/>
  <c r="F8092" i="1"/>
  <c r="F2861" i="1"/>
  <c r="M1544" i="1"/>
  <c r="P7988" i="1"/>
  <c r="V2462" i="1"/>
  <c r="I3959" i="1"/>
  <c r="L7326" i="1"/>
  <c r="P4597" i="1"/>
  <c r="J7324" i="1"/>
  <c r="J213" i="1"/>
  <c r="M3480" i="1"/>
  <c r="P2825" i="1"/>
  <c r="J1891" i="1"/>
  <c r="I1249" i="1"/>
  <c r="L7127" i="1"/>
  <c r="L3064" i="1"/>
  <c r="U315" i="1"/>
  <c r="L5587" i="1"/>
  <c r="L6189" i="1"/>
  <c r="F6965" i="1"/>
  <c r="P4243" i="1"/>
  <c r="T833" i="1"/>
  <c r="P1616" i="1"/>
  <c r="L3179" i="1"/>
  <c r="J3050" i="1"/>
  <c r="T1224" i="1"/>
  <c r="N4205" i="1"/>
  <c r="P5913" i="1"/>
  <c r="H6570" i="1"/>
  <c r="H4640" i="1"/>
  <c r="H15" i="1"/>
  <c r="N1774" i="1"/>
  <c r="V7493" i="1"/>
  <c r="I7303" i="1"/>
  <c r="L4633" i="1"/>
  <c r="F5415" i="1"/>
  <c r="I998" i="1"/>
  <c r="M1034" i="1"/>
  <c r="L510" i="1"/>
  <c r="V5041" i="1"/>
  <c r="T4558" i="1"/>
  <c r="U3853" i="1"/>
  <c r="H257" i="1"/>
  <c r="F1441" i="1"/>
  <c r="V4233" i="1"/>
  <c r="F3554" i="1"/>
  <c r="V6435" i="1"/>
  <c r="J6220" i="1"/>
  <c r="I2114" i="1"/>
  <c r="M1604" i="1"/>
  <c r="K4386" i="1"/>
  <c r="J3814" i="1"/>
  <c r="H2326" i="1"/>
  <c r="M5258" i="1"/>
  <c r="J5457" i="1"/>
  <c r="P7897" i="1"/>
  <c r="J6368" i="1"/>
  <c r="I2853" i="1"/>
  <c r="V1200" i="1"/>
  <c r="T5971" i="1"/>
  <c r="M5052" i="1"/>
  <c r="J5555" i="1"/>
  <c r="T1398" i="1"/>
  <c r="H1746" i="1"/>
  <c r="N3357" i="1"/>
  <c r="L5120" i="1"/>
  <c r="L1637" i="1"/>
  <c r="V6702" i="1"/>
  <c r="I4267" i="1"/>
  <c r="L3031" i="1"/>
  <c r="U519" i="1"/>
  <c r="H4691" i="1"/>
  <c r="P5271" i="1"/>
  <c r="L3981" i="1"/>
  <c r="J7940" i="1"/>
  <c r="T3933" i="1"/>
  <c r="U3324" i="1"/>
  <c r="N896" i="1"/>
  <c r="L1869" i="1"/>
  <c r="T3058" i="1"/>
  <c r="U2318" i="1"/>
  <c r="H5245" i="1"/>
  <c r="F2248" i="1"/>
  <c r="I3190" i="1"/>
  <c r="L5111" i="1"/>
  <c r="P2743" i="1"/>
  <c r="L5062" i="1"/>
  <c r="M1160" i="1"/>
  <c r="J5413" i="1"/>
  <c r="T1142" i="1"/>
  <c r="H3986" i="1"/>
  <c r="N6420" i="1"/>
  <c r="V7878" i="1"/>
  <c r="N294" i="1"/>
  <c r="H7568" i="1"/>
  <c r="U5301" i="1"/>
  <c r="H1189" i="1"/>
  <c r="I7395" i="1"/>
  <c r="K345" i="1"/>
  <c r="U6190" i="1"/>
  <c r="T6335" i="1"/>
  <c r="V56" i="1"/>
  <c r="K205" i="1"/>
  <c r="T2728" i="1"/>
  <c r="H2360" i="1"/>
  <c r="M7104" i="1"/>
  <c r="T3743" i="1"/>
  <c r="F2174" i="1"/>
  <c r="U932" i="1"/>
  <c r="N8206" i="1"/>
  <c r="V3545" i="1"/>
  <c r="P2103" i="1"/>
  <c r="F6533" i="1"/>
  <c r="H7287" i="1"/>
  <c r="M5411" i="1"/>
  <c r="J5849" i="1"/>
  <c r="V3302" i="1"/>
  <c r="K7953" i="1"/>
  <c r="L2725" i="1"/>
  <c r="K5634" i="1"/>
  <c r="V5479" i="1"/>
  <c r="K3483" i="1"/>
  <c r="M1972" i="1"/>
  <c r="F4550" i="1"/>
  <c r="H7897" i="1"/>
  <c r="H6942" i="1"/>
  <c r="J7282" i="1"/>
  <c r="M417" i="1"/>
  <c r="K6574" i="1"/>
  <c r="V149" i="1"/>
  <c r="T166" i="1"/>
  <c r="T243" i="1"/>
  <c r="M1928" i="1"/>
  <c r="M6566" i="1"/>
  <c r="L416" i="1"/>
  <c r="V5783" i="1"/>
  <c r="U5269" i="1"/>
  <c r="J1270" i="1"/>
  <c r="M744" i="1"/>
  <c r="L4113" i="1"/>
  <c r="J4429" i="1"/>
  <c r="J1734" i="1"/>
  <c r="F68" i="1"/>
  <c r="N1386" i="1"/>
  <c r="F580" i="1"/>
  <c r="I1746" i="1"/>
  <c r="M6407" i="1"/>
  <c r="V418" i="1"/>
  <c r="I7849" i="1"/>
  <c r="F3424" i="1"/>
  <c r="P849" i="1"/>
  <c r="M1820" i="1"/>
  <c r="I1273" i="1"/>
  <c r="T1052" i="1"/>
  <c r="M1501" i="1"/>
  <c r="V1689" i="1"/>
  <c r="T1308" i="1"/>
  <c r="P1671" i="1"/>
  <c r="U1401" i="1"/>
  <c r="P1311" i="1"/>
  <c r="F7135" i="1"/>
  <c r="L2485" i="1"/>
  <c r="F3330" i="1"/>
  <c r="M6065" i="1"/>
  <c r="I1126" i="1"/>
  <c r="T4521" i="1"/>
  <c r="J2108" i="1"/>
  <c r="N1684" i="1"/>
  <c r="V5275" i="1"/>
  <c r="I621" i="1"/>
  <c r="N4768" i="1"/>
  <c r="F899" i="1"/>
  <c r="V1311" i="1"/>
  <c r="H4170" i="1"/>
  <c r="U7024" i="1"/>
  <c r="P7068" i="1"/>
  <c r="H7559" i="1"/>
  <c r="F3443" i="1"/>
  <c r="I3040" i="1"/>
  <c r="P7105" i="1"/>
  <c r="M6794" i="1"/>
  <c r="P484" i="1"/>
  <c r="J7494" i="1"/>
  <c r="I6820" i="1"/>
  <c r="P6959" i="1"/>
  <c r="I7209" i="1"/>
  <c r="H8246" i="1"/>
  <c r="V7083" i="1"/>
  <c r="F662" i="1"/>
  <c r="P3715" i="1"/>
  <c r="T7903" i="1"/>
  <c r="V3063" i="1"/>
  <c r="K6401" i="1"/>
  <c r="U7451" i="1"/>
  <c r="V7686" i="1"/>
  <c r="N540" i="1"/>
  <c r="K5777" i="1"/>
  <c r="J1282" i="1"/>
  <c r="T328" i="1"/>
  <c r="P5273" i="1"/>
  <c r="L6483" i="1"/>
  <c r="P2484" i="1"/>
  <c r="H6718" i="1"/>
  <c r="I7488" i="1"/>
  <c r="L7052" i="1"/>
  <c r="K4190" i="1"/>
  <c r="L2425" i="1"/>
  <c r="J6844" i="1"/>
  <c r="H3355" i="1"/>
  <c r="M1477" i="1"/>
  <c r="P7505" i="1"/>
  <c r="N1704" i="1"/>
  <c r="K3059" i="1"/>
  <c r="I3035" i="1"/>
  <c r="N6205" i="1"/>
  <c r="F4737" i="1"/>
  <c r="T6740" i="1"/>
  <c r="U6657" i="1"/>
  <c r="T5612" i="1"/>
  <c r="J4412" i="1"/>
  <c r="T7979" i="1"/>
  <c r="T3386" i="1"/>
  <c r="H2063" i="1"/>
  <c r="T5909" i="1"/>
  <c r="H2136" i="1"/>
  <c r="N5737" i="1"/>
  <c r="L1384" i="1"/>
  <c r="H7228" i="1"/>
  <c r="U6130" i="1"/>
  <c r="F7068" i="1"/>
  <c r="P3216" i="1"/>
  <c r="M1471" i="1"/>
  <c r="H8244" i="1"/>
  <c r="M5500" i="1"/>
  <c r="I8098" i="1"/>
  <c r="T2417" i="1"/>
  <c r="V5372" i="1"/>
  <c r="T3385" i="1"/>
  <c r="N6566" i="1"/>
  <c r="P2729" i="1"/>
  <c r="H4052" i="1"/>
  <c r="H1274" i="1"/>
  <c r="M3744" i="1"/>
  <c r="V1387" i="1"/>
  <c r="H7977" i="1"/>
  <c r="V3866" i="1"/>
  <c r="T3879" i="1"/>
  <c r="J7513" i="1"/>
  <c r="V3379" i="1"/>
  <c r="I6630" i="1"/>
  <c r="M29" i="1"/>
  <c r="P6732" i="1"/>
  <c r="I2714" i="1"/>
  <c r="P1016" i="1"/>
  <c r="F3528" i="1"/>
  <c r="P3421" i="1"/>
  <c r="N3540" i="1"/>
  <c r="U6395" i="1"/>
  <c r="U4619" i="1"/>
  <c r="I1538" i="1"/>
  <c r="I2960" i="1"/>
  <c r="T7914" i="1"/>
  <c r="F1286" i="1"/>
  <c r="U4559" i="1"/>
  <c r="P6882" i="1"/>
  <c r="U2311" i="1"/>
  <c r="J1530" i="1"/>
  <c r="U6881" i="1"/>
  <c r="H49" i="1"/>
  <c r="P5433" i="1"/>
  <c r="M5242" i="1"/>
  <c r="H7892" i="1"/>
  <c r="V2580" i="1"/>
  <c r="L5256" i="1"/>
  <c r="N4038" i="1"/>
  <c r="P78" i="1"/>
  <c r="U5675" i="1"/>
  <c r="M988" i="1"/>
  <c r="J7113" i="1"/>
  <c r="F6811" i="1"/>
  <c r="V1561" i="1"/>
  <c r="P1074" i="1"/>
  <c r="P5020" i="1"/>
  <c r="U522" i="1"/>
  <c r="J943" i="1"/>
  <c r="U8299" i="1"/>
  <c r="U6470" i="1"/>
  <c r="I5724" i="1"/>
  <c r="N8123" i="1"/>
  <c r="I1540" i="1"/>
  <c r="F2683" i="1"/>
  <c r="H8333" i="1"/>
  <c r="I3279" i="1"/>
  <c r="P3933" i="1"/>
  <c r="I4668" i="1"/>
  <c r="N7182" i="1"/>
  <c r="T1028" i="1"/>
  <c r="F280" i="1"/>
  <c r="H3383" i="1"/>
  <c r="N131" i="1"/>
  <c r="N3445" i="1"/>
  <c r="K7139" i="1"/>
  <c r="J6586" i="1"/>
  <c r="U6310" i="1"/>
  <c r="T6822" i="1"/>
  <c r="L4407" i="1"/>
  <c r="F2011" i="1"/>
  <c r="H8060" i="1"/>
  <c r="T2160" i="1"/>
  <c r="U4769" i="1"/>
  <c r="F4591" i="1"/>
  <c r="L8041" i="1"/>
  <c r="T8255" i="1"/>
  <c r="U6306" i="1"/>
  <c r="T284" i="1"/>
  <c r="I6875" i="1"/>
  <c r="N7453" i="1"/>
  <c r="N4668" i="1"/>
  <c r="H3832" i="1"/>
  <c r="J5736" i="1"/>
  <c r="P5896" i="1"/>
  <c r="F5327" i="1"/>
  <c r="M6691" i="1"/>
  <c r="V432" i="1"/>
  <c r="L4846" i="1"/>
  <c r="T8307" i="1"/>
  <c r="I7005" i="1"/>
  <c r="L7992" i="1"/>
  <c r="V3988" i="1"/>
  <c r="N1021" i="1"/>
  <c r="I2385" i="1"/>
  <c r="J1741" i="1"/>
  <c r="U4459" i="1"/>
  <c r="F6035" i="1"/>
  <c r="F5838" i="1"/>
  <c r="L5802" i="1"/>
  <c r="P2415" i="1"/>
  <c r="P2674" i="1"/>
  <c r="F6598" i="1"/>
  <c r="T1630" i="1"/>
  <c r="K2367" i="1"/>
  <c r="P2387" i="1"/>
  <c r="U7814" i="1"/>
  <c r="K4960" i="1"/>
  <c r="P3163" i="1"/>
  <c r="J5677" i="1"/>
  <c r="I2523" i="1"/>
  <c r="V2475" i="1"/>
  <c r="T6898" i="1"/>
  <c r="M6202" i="1"/>
  <c r="I5063" i="1"/>
  <c r="I569" i="1"/>
  <c r="N8298" i="1"/>
  <c r="J951" i="1"/>
  <c r="M1520" i="1"/>
  <c r="V6907" i="1"/>
  <c r="L5578" i="1"/>
  <c r="T3074" i="1"/>
  <c r="T8263" i="1"/>
  <c r="M4000" i="1"/>
  <c r="U2974" i="1"/>
  <c r="V5845" i="1"/>
  <c r="F6208" i="1"/>
  <c r="F5359" i="1"/>
  <c r="T2233" i="1"/>
  <c r="F7353" i="1"/>
  <c r="J756" i="1"/>
  <c r="P3590" i="1"/>
  <c r="J4461" i="1"/>
  <c r="F246" i="1"/>
  <c r="V1465" i="1"/>
  <c r="H3142" i="1"/>
  <c r="F3944" i="1"/>
  <c r="J8084" i="1"/>
  <c r="P4875" i="1"/>
  <c r="K1133" i="1"/>
  <c r="T2372" i="1"/>
  <c r="U310" i="1"/>
  <c r="H456" i="1"/>
  <c r="J4151" i="1"/>
  <c r="P7127" i="1"/>
  <c r="I116" i="1"/>
  <c r="P815" i="1"/>
  <c r="J6302" i="1"/>
  <c r="J3059" i="1"/>
  <c r="V3431" i="1"/>
  <c r="L4003" i="1"/>
  <c r="U1377" i="1"/>
  <c r="V5232" i="1"/>
  <c r="M7568" i="1"/>
  <c r="U773" i="1"/>
  <c r="F7005" i="1"/>
  <c r="J4120" i="1"/>
  <c r="P926" i="1"/>
  <c r="N1131" i="1"/>
  <c r="K6730" i="1"/>
  <c r="N1813" i="1"/>
  <c r="L2903" i="1"/>
  <c r="K388" i="1"/>
  <c r="F6210" i="1"/>
  <c r="T6274" i="1"/>
  <c r="M158" i="1"/>
  <c r="V6526" i="1"/>
  <c r="H8083" i="1"/>
  <c r="L2541" i="1"/>
  <c r="T7312" i="1"/>
  <c r="I1228" i="1"/>
  <c r="T923" i="1"/>
  <c r="F2728" i="1"/>
  <c r="P2297" i="1"/>
  <c r="N4099" i="1"/>
  <c r="J4702" i="1"/>
  <c r="K7051" i="1"/>
  <c r="P1588" i="1"/>
  <c r="P2399" i="1"/>
  <c r="P6841" i="1"/>
  <c r="J3521" i="1"/>
  <c r="H4221" i="1"/>
  <c r="I5923" i="1"/>
  <c r="V1826" i="1"/>
  <c r="L4878" i="1"/>
  <c r="T614" i="1"/>
  <c r="T3805" i="1"/>
  <c r="N6071" i="1"/>
  <c r="U5439" i="1"/>
  <c r="I2070" i="1"/>
  <c r="N6892" i="1"/>
  <c r="T3994" i="1"/>
  <c r="T6075" i="1"/>
  <c r="J4526" i="1"/>
  <c r="F5688" i="1"/>
  <c r="N4331" i="1"/>
  <c r="U1554" i="1"/>
  <c r="N7149" i="1"/>
  <c r="P917" i="1"/>
  <c r="I6423" i="1"/>
  <c r="I2023" i="1"/>
  <c r="F1957" i="1"/>
  <c r="J3846" i="1"/>
  <c r="V68" i="1"/>
  <c r="H940" i="1"/>
  <c r="F5385" i="1"/>
  <c r="F7398" i="1"/>
  <c r="H1559" i="1"/>
  <c r="M2185" i="1"/>
  <c r="V916" i="1"/>
  <c r="U4897" i="1"/>
  <c r="H5471" i="1"/>
  <c r="U5841" i="1"/>
  <c r="P7089" i="1"/>
  <c r="K2150" i="1"/>
  <c r="L5975" i="1"/>
  <c r="P254" i="1"/>
  <c r="F718" i="1"/>
  <c r="H5878" i="1"/>
  <c r="T5483" i="1"/>
  <c r="I2020" i="1"/>
  <c r="I1440" i="1"/>
  <c r="P2862" i="1"/>
  <c r="U6275" i="1"/>
  <c r="K7000" i="1"/>
  <c r="M7485" i="1"/>
  <c r="U5048" i="1"/>
  <c r="T6055" i="1"/>
  <c r="P3178" i="1"/>
  <c r="U3626" i="1"/>
  <c r="J2236" i="1"/>
  <c r="T3852" i="1"/>
  <c r="T4727" i="1"/>
  <c r="P3640" i="1"/>
  <c r="M4315" i="1"/>
  <c r="U2177" i="1"/>
  <c r="P1220" i="1"/>
  <c r="U4555" i="1"/>
  <c r="J3675" i="1"/>
  <c r="M2433" i="1"/>
  <c r="N4057" i="1"/>
  <c r="T6526" i="1"/>
  <c r="N7280" i="1"/>
  <c r="F1766" i="1"/>
  <c r="U7215" i="1"/>
  <c r="L136" i="1"/>
  <c r="U3511" i="1"/>
  <c r="K4140" i="1"/>
  <c r="M5683" i="1"/>
  <c r="V719" i="1"/>
  <c r="M3530" i="1"/>
  <c r="H868" i="1"/>
  <c r="P8112" i="1"/>
  <c r="H1834" i="1"/>
  <c r="H4275" i="1"/>
  <c r="K5943" i="1"/>
  <c r="L8161" i="1"/>
  <c r="I90" i="1"/>
  <c r="V6882" i="1"/>
  <c r="J6015" i="1"/>
  <c r="I2189" i="1"/>
  <c r="V5002" i="1"/>
  <c r="P5124" i="1"/>
  <c r="V8062" i="1"/>
  <c r="I7151" i="1"/>
  <c r="M5915" i="1"/>
  <c r="L2253" i="1"/>
  <c r="T1752" i="1"/>
  <c r="P6971" i="1"/>
  <c r="F329" i="1"/>
  <c r="J1255" i="1"/>
  <c r="I5380" i="1"/>
  <c r="V5333" i="1"/>
  <c r="L5396" i="1"/>
  <c r="U7025" i="1"/>
  <c r="J6254" i="1"/>
  <c r="F7888" i="1"/>
  <c r="L5962" i="1"/>
  <c r="M2133" i="1"/>
  <c r="T1327" i="1"/>
  <c r="P6450" i="1"/>
  <c r="P8119" i="1"/>
  <c r="J3865" i="1"/>
  <c r="H4361" i="1"/>
  <c r="U3465" i="1"/>
  <c r="T625" i="1"/>
  <c r="T1835" i="1"/>
  <c r="F5483" i="1"/>
  <c r="T613" i="1"/>
  <c r="U5113" i="1"/>
  <c r="P508" i="1"/>
  <c r="U8170" i="1"/>
  <c r="T7549" i="1"/>
  <c r="J1822" i="1"/>
  <c r="N65" i="1"/>
  <c r="V3683" i="1"/>
  <c r="N4184" i="1"/>
  <c r="K1426" i="1"/>
  <c r="M7457" i="1"/>
  <c r="J4792" i="1"/>
  <c r="J5612" i="1"/>
  <c r="J2740" i="1"/>
  <c r="T7565" i="1"/>
  <c r="I1872" i="1"/>
  <c r="I6339" i="1"/>
  <c r="M4947" i="1"/>
  <c r="U6013" i="1"/>
  <c r="J5995" i="1"/>
  <c r="U5976" i="1"/>
  <c r="J6000" i="1"/>
  <c r="N1846" i="1"/>
  <c r="F1836" i="1"/>
  <c r="V6588" i="1"/>
  <c r="L6996" i="1"/>
  <c r="H7457" i="1"/>
  <c r="H1847" i="1"/>
  <c r="V6794" i="1"/>
  <c r="N4432" i="1"/>
  <c r="F5300" i="1"/>
  <c r="J8208" i="1"/>
  <c r="U5931" i="1"/>
  <c r="T7171" i="1"/>
  <c r="J7861" i="1"/>
  <c r="T6714" i="1"/>
  <c r="M7359" i="1"/>
  <c r="P8341" i="1"/>
  <c r="F6466" i="1"/>
  <c r="U7054" i="1"/>
  <c r="P7405" i="1"/>
  <c r="L6" i="1"/>
  <c r="F497" i="1"/>
  <c r="M5324" i="1"/>
  <c r="I5303" i="1"/>
  <c r="F484" i="1"/>
  <c r="N1635" i="1"/>
  <c r="L5364" i="1"/>
  <c r="F337" i="1"/>
  <c r="F4718" i="1"/>
  <c r="P1240" i="1"/>
  <c r="F437" i="1"/>
  <c r="H644" i="1"/>
  <c r="I4754" i="1"/>
  <c r="J1969" i="1"/>
  <c r="V3321" i="1"/>
  <c r="F184" i="1"/>
  <c r="F7606" i="1"/>
  <c r="P6747" i="1"/>
  <c r="T7044" i="1"/>
  <c r="P7015" i="1"/>
  <c r="P5386" i="1"/>
  <c r="V4093" i="1"/>
  <c r="L7973" i="1"/>
  <c r="I8248" i="1"/>
  <c r="F951" i="1"/>
  <c r="J7002" i="1"/>
  <c r="J6582" i="1"/>
  <c r="T3919" i="1"/>
  <c r="U106" i="1"/>
  <c r="M4825" i="1"/>
  <c r="N8254" i="1"/>
  <c r="V8082" i="1"/>
  <c r="M3894" i="1"/>
  <c r="N2433" i="1"/>
  <c r="V4755" i="1"/>
  <c r="P4587" i="1"/>
  <c r="J7864" i="1"/>
  <c r="I2097" i="1"/>
  <c r="J632" i="1"/>
  <c r="I779" i="1"/>
  <c r="N6921" i="1"/>
  <c r="T203" i="1"/>
  <c r="H8325" i="1"/>
  <c r="F6957" i="1"/>
  <c r="P6286" i="1"/>
  <c r="H2523" i="1"/>
  <c r="I3097" i="1"/>
  <c r="F6008" i="1"/>
  <c r="K107" i="1"/>
  <c r="I6024" i="1"/>
  <c r="K4343" i="1"/>
  <c r="V1898" i="1"/>
  <c r="H3308" i="1"/>
  <c r="N1479" i="1"/>
  <c r="F773" i="1"/>
  <c r="V3414" i="1"/>
  <c r="L3685" i="1"/>
  <c r="F340" i="1"/>
  <c r="M8052" i="1"/>
  <c r="N4886" i="1"/>
  <c r="T1647" i="1"/>
  <c r="T1577" i="1"/>
  <c r="I2025" i="1"/>
  <c r="N33" i="1"/>
  <c r="J3412" i="1"/>
  <c r="L4276" i="1"/>
  <c r="L5114" i="1"/>
  <c r="F8312" i="1"/>
  <c r="T4615" i="1"/>
  <c r="J7209" i="1"/>
  <c r="T4331" i="1"/>
  <c r="I3464" i="1"/>
  <c r="F4359" i="1"/>
  <c r="M2301" i="1"/>
  <c r="T8232" i="1"/>
  <c r="T5831" i="1"/>
  <c r="H7003" i="1"/>
  <c r="V689" i="1"/>
  <c r="K6719" i="1"/>
  <c r="I1777" i="1"/>
  <c r="T5038" i="1"/>
  <c r="J115" i="1"/>
  <c r="I6744" i="1"/>
  <c r="I3518" i="1"/>
  <c r="I2209" i="1"/>
  <c r="F941" i="1"/>
  <c r="M1664" i="1"/>
  <c r="U7391" i="1"/>
  <c r="K2612" i="1"/>
  <c r="T4125" i="1"/>
  <c r="V4416" i="1"/>
  <c r="M5379" i="1"/>
  <c r="J6694" i="1"/>
  <c r="J2139" i="1"/>
  <c r="J3486" i="1"/>
  <c r="J1421" i="1"/>
  <c r="H6616" i="1"/>
  <c r="V7508" i="1"/>
  <c r="V7257" i="1"/>
  <c r="V2488" i="1"/>
  <c r="U769" i="1"/>
  <c r="P5544" i="1"/>
  <c r="I4634" i="1"/>
  <c r="K7878" i="1"/>
  <c r="K3046" i="1"/>
  <c r="U6631" i="1"/>
  <c r="P2148" i="1"/>
  <c r="J4156" i="1"/>
  <c r="T3366" i="1"/>
  <c r="V8279" i="1"/>
  <c r="L4836" i="1"/>
  <c r="N504" i="1"/>
  <c r="K4906" i="1"/>
  <c r="J7414" i="1"/>
  <c r="T7966" i="1"/>
  <c r="H7890" i="1"/>
  <c r="F2053" i="1"/>
  <c r="F2643" i="1"/>
  <c r="M7266" i="1"/>
  <c r="J1051" i="1"/>
  <c r="H863" i="1"/>
  <c r="F8030" i="1"/>
  <c r="I4338" i="1"/>
  <c r="J1684" i="1"/>
  <c r="T5092" i="1"/>
  <c r="I460" i="1"/>
  <c r="M2018" i="1"/>
  <c r="T6511" i="1"/>
  <c r="I5994" i="1"/>
  <c r="M2501" i="1"/>
  <c r="M6240" i="1"/>
  <c r="N7390" i="1"/>
  <c r="H759" i="1"/>
  <c r="F682" i="1"/>
  <c r="F5493" i="1"/>
  <c r="U5906" i="1"/>
  <c r="U2213" i="1"/>
  <c r="V3149" i="1"/>
  <c r="H2767" i="1"/>
  <c r="M7852" i="1"/>
  <c r="P4744" i="1"/>
  <c r="K2801" i="1"/>
  <c r="F3006" i="1"/>
  <c r="M7086" i="1"/>
  <c r="T6719" i="1"/>
  <c r="F1746" i="1"/>
  <c r="L5933" i="1"/>
  <c r="I4764" i="1"/>
  <c r="V1374" i="1"/>
  <c r="I6886" i="1"/>
  <c r="F3710" i="1"/>
  <c r="H944" i="1"/>
  <c r="P4429" i="1"/>
  <c r="U4865" i="1"/>
  <c r="H1209" i="1"/>
  <c r="L2825" i="1"/>
  <c r="N7111" i="1"/>
  <c r="T4934" i="1"/>
  <c r="P1662" i="1"/>
  <c r="T3095" i="1"/>
  <c r="P1795" i="1"/>
  <c r="J6133" i="1"/>
  <c r="I5586" i="1"/>
  <c r="L1439" i="1"/>
  <c r="I4843" i="1"/>
  <c r="I340" i="1"/>
  <c r="K5384" i="1"/>
  <c r="I7213" i="1"/>
  <c r="P5618" i="1"/>
  <c r="T3144" i="1"/>
  <c r="P5330" i="1"/>
  <c r="V36" i="1"/>
  <c r="T3903" i="1"/>
  <c r="I8140" i="1"/>
  <c r="V5550" i="1"/>
  <c r="L5618" i="1"/>
  <c r="F7880" i="1"/>
  <c r="T1890" i="1"/>
  <c r="L3136" i="1"/>
  <c r="P5812" i="1"/>
  <c r="J4385" i="1"/>
  <c r="V5235" i="1"/>
  <c r="P4567" i="1"/>
  <c r="V7129" i="1"/>
  <c r="P6046" i="1"/>
  <c r="M2764" i="1"/>
  <c r="V5952" i="1"/>
  <c r="T4243" i="1"/>
  <c r="J2976" i="1"/>
  <c r="K6813" i="1"/>
  <c r="H3094" i="1"/>
  <c r="K3015" i="1"/>
  <c r="T2624" i="1"/>
  <c r="I2454" i="1"/>
  <c r="T8066" i="1"/>
  <c r="T7112" i="1"/>
  <c r="P1904" i="1"/>
  <c r="N7493" i="1"/>
  <c r="T7277" i="1"/>
  <c r="M5719" i="1"/>
  <c r="H7869" i="1"/>
  <c r="V5851" i="1"/>
  <c r="U2425" i="1"/>
  <c r="N3143" i="1"/>
  <c r="N6041" i="1"/>
  <c r="N7013" i="1"/>
  <c r="J2024" i="1"/>
  <c r="U7376" i="1"/>
  <c r="T1922" i="1"/>
  <c r="M6758" i="1"/>
  <c r="U196" i="1"/>
  <c r="P2182" i="1"/>
  <c r="N4391" i="1"/>
  <c r="M7824" i="1"/>
  <c r="L6710" i="1"/>
  <c r="T3400" i="1"/>
  <c r="T1907" i="1"/>
  <c r="M8290" i="1"/>
  <c r="U943" i="1"/>
  <c r="F808" i="1"/>
  <c r="I575" i="1"/>
  <c r="F2589" i="1"/>
  <c r="H7068" i="1"/>
  <c r="I7123" i="1"/>
  <c r="V5973" i="1"/>
  <c r="H139" i="1"/>
  <c r="H4872" i="1"/>
  <c r="U2114" i="1"/>
  <c r="L802" i="1"/>
  <c r="P5855" i="1"/>
  <c r="N6910" i="1"/>
  <c r="F5335" i="1"/>
  <c r="P1145" i="1"/>
  <c r="P3385" i="1"/>
  <c r="L5361" i="1"/>
  <c r="M3561" i="1"/>
  <c r="J1105" i="1"/>
  <c r="M4931" i="1"/>
  <c r="U317" i="1"/>
  <c r="H8223" i="1"/>
  <c r="V2252" i="1"/>
  <c r="J1155" i="1"/>
  <c r="F1063" i="1"/>
  <c r="I6726" i="1"/>
  <c r="T8039" i="1"/>
  <c r="L6313" i="1"/>
  <c r="J2444" i="1"/>
  <c r="F1053" i="1"/>
  <c r="I7423" i="1"/>
  <c r="U1604" i="1"/>
  <c r="P2533" i="1"/>
  <c r="L1800" i="1"/>
  <c r="T3649" i="1"/>
  <c r="T191" i="1"/>
  <c r="T7110" i="1"/>
  <c r="M546" i="1"/>
  <c r="L457" i="1"/>
  <c r="H7260" i="1"/>
  <c r="H1133" i="1"/>
  <c r="J1228" i="1"/>
  <c r="T591" i="1"/>
  <c r="F2789" i="1"/>
  <c r="P5011" i="1"/>
  <c r="J1778" i="1"/>
  <c r="I8159" i="1"/>
  <c r="J1096" i="1"/>
  <c r="J4193" i="1"/>
  <c r="F828" i="1"/>
  <c r="I5987" i="1"/>
  <c r="L3483" i="1"/>
  <c r="H1571" i="1"/>
  <c r="K4253" i="1"/>
  <c r="I2212" i="1"/>
  <c r="T2349" i="1"/>
  <c r="M243" i="1"/>
  <c r="F746" i="1"/>
  <c r="L6935" i="1"/>
  <c r="U3434" i="1"/>
  <c r="K667" i="1"/>
  <c r="V2422" i="1"/>
  <c r="P3597" i="1"/>
  <c r="N6319" i="1"/>
  <c r="T6750" i="1"/>
  <c r="T2629" i="1"/>
  <c r="L6053" i="1"/>
  <c r="I2415" i="1"/>
  <c r="J5111" i="1"/>
  <c r="V4336" i="1"/>
  <c r="J4376" i="1"/>
  <c r="V3640" i="1"/>
  <c r="K3191" i="1"/>
  <c r="F2655" i="1"/>
  <c r="H2878" i="1"/>
  <c r="T4787" i="1"/>
  <c r="I3928" i="1"/>
  <c r="J5695" i="1"/>
  <c r="J2413" i="1"/>
  <c r="L2677" i="1"/>
  <c r="K7422" i="1"/>
  <c r="H1135" i="1"/>
  <c r="K979" i="1"/>
  <c r="P6546" i="1"/>
  <c r="T6066" i="1"/>
  <c r="L1075" i="1"/>
  <c r="J3572" i="1"/>
  <c r="P390" i="1"/>
  <c r="K8233" i="1"/>
  <c r="T6955" i="1"/>
  <c r="H1157" i="1"/>
  <c r="U952" i="1"/>
  <c r="L7315" i="1"/>
  <c r="M6443" i="1"/>
  <c r="U7887" i="1"/>
  <c r="T970" i="1"/>
  <c r="M5159" i="1"/>
  <c r="V2039" i="1"/>
  <c r="J4906" i="1"/>
  <c r="F4545" i="1"/>
  <c r="M4936" i="1"/>
  <c r="L4548" i="1"/>
  <c r="P2682" i="1"/>
  <c r="T5386" i="1"/>
  <c r="J543" i="1"/>
  <c r="T3143" i="1"/>
  <c r="T213" i="1"/>
  <c r="M4484" i="1"/>
  <c r="U7806" i="1"/>
  <c r="N2062" i="1"/>
  <c r="V7204" i="1"/>
  <c r="J5618" i="1"/>
  <c r="N1169" i="1"/>
  <c r="I2580" i="1"/>
  <c r="U6466" i="1"/>
  <c r="N6028" i="1"/>
  <c r="N5325" i="1"/>
  <c r="L945" i="1"/>
  <c r="J6323" i="1"/>
  <c r="L5323" i="1"/>
  <c r="F3509" i="1"/>
  <c r="H7113" i="1"/>
  <c r="N5542" i="1"/>
  <c r="M5880" i="1"/>
  <c r="J1682" i="1"/>
  <c r="V6531" i="1"/>
  <c r="I4046" i="1"/>
  <c r="F390" i="1"/>
  <c r="J1783" i="1"/>
  <c r="F1370" i="1"/>
  <c r="F6901" i="1"/>
  <c r="K8143" i="1"/>
  <c r="P863" i="1"/>
  <c r="L4558" i="1"/>
  <c r="P3158" i="1"/>
  <c r="P7185" i="1"/>
  <c r="P3042" i="1"/>
  <c r="I5708" i="1"/>
  <c r="V141" i="1"/>
  <c r="H329" i="1"/>
  <c r="P3141" i="1"/>
  <c r="T2885" i="1"/>
  <c r="I3820" i="1"/>
  <c r="M1625" i="1"/>
  <c r="V584" i="1"/>
  <c r="P2998" i="1"/>
  <c r="L3462" i="1"/>
  <c r="M7294" i="1"/>
  <c r="I70" i="1"/>
  <c r="L8216" i="1"/>
  <c r="F5545" i="1"/>
  <c r="L7441" i="1"/>
  <c r="M6968" i="1"/>
  <c r="H6744" i="1"/>
  <c r="F7928" i="1"/>
  <c r="K4696" i="1"/>
  <c r="N5264" i="1"/>
  <c r="U3186" i="1"/>
  <c r="L687" i="1"/>
  <c r="T4711" i="1"/>
  <c r="N2785" i="1"/>
  <c r="M4062" i="1"/>
  <c r="P4268" i="1"/>
  <c r="T5879" i="1"/>
  <c r="U4783" i="1"/>
  <c r="V6522" i="1"/>
  <c r="T5003" i="1"/>
  <c r="F7002" i="1"/>
  <c r="T6905" i="1"/>
  <c r="T1451" i="1"/>
  <c r="T4971" i="1"/>
  <c r="T2345" i="1"/>
  <c r="J3277" i="1"/>
  <c r="J8310" i="1"/>
  <c r="J1843" i="1"/>
  <c r="T5341" i="1"/>
  <c r="N7999" i="1"/>
  <c r="H3698" i="1"/>
  <c r="J2576" i="1"/>
  <c r="J7616" i="1"/>
  <c r="F8250" i="1"/>
  <c r="F8096" i="1"/>
  <c r="V497" i="1"/>
  <c r="J2590" i="1"/>
  <c r="J726" i="1"/>
  <c r="N5427" i="1"/>
  <c r="U461" i="1"/>
  <c r="N1478" i="1"/>
  <c r="F1314" i="1"/>
  <c r="P4432" i="1"/>
  <c r="P100" i="1"/>
  <c r="F7313" i="1"/>
  <c r="N5164" i="1"/>
  <c r="H3315" i="1"/>
  <c r="M5684" i="1"/>
  <c r="T590" i="1"/>
  <c r="N2580" i="1"/>
  <c r="L3036" i="1"/>
  <c r="P133" i="1"/>
  <c r="I2793" i="1"/>
  <c r="I520" i="1"/>
  <c r="F5700" i="1"/>
  <c r="N570" i="1"/>
  <c r="M3752" i="1"/>
  <c r="I4361" i="1"/>
  <c r="T842" i="1"/>
  <c r="M2963" i="1"/>
  <c r="L4677" i="1"/>
  <c r="J2693" i="1"/>
  <c r="V7881" i="1"/>
  <c r="L8150" i="1"/>
  <c r="M8277" i="1"/>
  <c r="V1668" i="1"/>
  <c r="N5199" i="1"/>
  <c r="T940" i="1"/>
  <c r="P2764" i="1"/>
  <c r="P5854" i="1"/>
  <c r="I6998" i="1"/>
  <c r="V6733" i="1"/>
  <c r="M4161" i="1"/>
  <c r="N7497" i="1"/>
  <c r="T5654" i="1"/>
  <c r="J6618" i="1"/>
  <c r="F1084" i="1"/>
  <c r="N536" i="1"/>
  <c r="T2240" i="1"/>
  <c r="F2669" i="1"/>
  <c r="U901" i="1"/>
  <c r="P1811" i="1"/>
  <c r="T1407" i="1"/>
  <c r="U1958" i="1"/>
  <c r="P596" i="1"/>
  <c r="I7971" i="1"/>
  <c r="M2746" i="1"/>
  <c r="P7059" i="1"/>
  <c r="U303" i="1"/>
  <c r="H3796" i="1"/>
  <c r="T6097" i="1"/>
  <c r="P974" i="1"/>
  <c r="N2058" i="1"/>
  <c r="U6562" i="1"/>
  <c r="I4319" i="1"/>
  <c r="T2279" i="1"/>
  <c r="P4554" i="1"/>
  <c r="H3820" i="1"/>
  <c r="M3601" i="1"/>
  <c r="U393" i="1"/>
  <c r="H7237" i="1"/>
  <c r="H143" i="1"/>
  <c r="U4859" i="1"/>
  <c r="P1148" i="1"/>
  <c r="T2348" i="1"/>
  <c r="L2511" i="1"/>
  <c r="P5669" i="1"/>
  <c r="N7554" i="1"/>
  <c r="M7321" i="1"/>
  <c r="P3799" i="1"/>
  <c r="H1273" i="1"/>
  <c r="M1414" i="1"/>
  <c r="T1997" i="1"/>
  <c r="N4608" i="1"/>
  <c r="N7828" i="1"/>
  <c r="P5463" i="1"/>
  <c r="M6489" i="1"/>
  <c r="M4890" i="1"/>
  <c r="L2450" i="1"/>
  <c r="V71" i="1"/>
  <c r="J4527" i="1"/>
  <c r="L7208" i="1"/>
  <c r="M7997" i="1"/>
  <c r="J2534" i="1"/>
  <c r="V7184" i="1"/>
  <c r="I757" i="1"/>
  <c r="P4385" i="1"/>
  <c r="U7862" i="1"/>
  <c r="H1443" i="1"/>
  <c r="P4354" i="1"/>
  <c r="N8241" i="1"/>
  <c r="H1545" i="1"/>
  <c r="T7246" i="1"/>
  <c r="U6445" i="1"/>
  <c r="N6047" i="1"/>
  <c r="I6504" i="1"/>
  <c r="N6093" i="1"/>
  <c r="U8244" i="1"/>
  <c r="M6381" i="1"/>
  <c r="H3913" i="1"/>
  <c r="L2886" i="1"/>
  <c r="M489" i="1"/>
  <c r="T4547" i="1"/>
  <c r="P3445" i="1"/>
  <c r="L8281" i="1"/>
  <c r="J1641" i="1"/>
  <c r="P6048" i="1"/>
  <c r="J3017" i="1"/>
  <c r="N7540" i="1"/>
  <c r="L4885" i="1"/>
  <c r="M1009" i="1"/>
  <c r="L105" i="1"/>
  <c r="K2820" i="1"/>
  <c r="K6825" i="1"/>
  <c r="T3749" i="1"/>
  <c r="U2959" i="1"/>
  <c r="J5156" i="1"/>
  <c r="F2747" i="1"/>
  <c r="K6610" i="1"/>
  <c r="P54" i="1"/>
  <c r="L568" i="1"/>
  <c r="I538" i="1"/>
  <c r="P7921" i="1"/>
  <c r="L7394" i="1"/>
  <c r="I7378" i="1"/>
  <c r="L3003" i="1"/>
  <c r="V1117" i="1"/>
  <c r="J3230" i="1"/>
  <c r="V7416" i="1"/>
  <c r="K5305" i="1"/>
  <c r="M6328" i="1"/>
  <c r="T603" i="1"/>
  <c r="L5057" i="1"/>
  <c r="T2862" i="1"/>
  <c r="V5291" i="1"/>
  <c r="P5547" i="1"/>
  <c r="V7885" i="1"/>
  <c r="F1679" i="1"/>
  <c r="K628" i="1"/>
  <c r="P3304" i="1"/>
  <c r="F4323" i="1"/>
  <c r="M2870" i="1"/>
  <c r="V6250" i="1"/>
  <c r="F4552" i="1"/>
  <c r="P1093" i="1"/>
  <c r="U8192" i="1"/>
  <c r="M6041" i="1"/>
  <c r="M7241" i="1"/>
  <c r="F3046" i="1"/>
  <c r="F5603" i="1"/>
  <c r="F3188" i="1"/>
  <c r="H7200" i="1"/>
  <c r="L1655" i="1"/>
  <c r="H4984" i="1"/>
  <c r="K1944" i="1"/>
  <c r="P3860" i="1"/>
  <c r="N7084" i="1"/>
  <c r="L5352" i="1"/>
  <c r="V4901" i="1"/>
  <c r="H7352" i="1"/>
  <c r="N3645" i="1"/>
  <c r="M756" i="1"/>
  <c r="P2422" i="1"/>
  <c r="U3042" i="1"/>
  <c r="F2521" i="1"/>
  <c r="U4382" i="1"/>
  <c r="J5140" i="1"/>
  <c r="H575" i="1"/>
  <c r="V1032" i="1"/>
  <c r="P1491" i="1"/>
  <c r="I2287" i="1"/>
  <c r="U5304" i="1"/>
  <c r="T1736" i="1"/>
  <c r="H4919" i="1"/>
  <c r="V3394" i="1"/>
  <c r="L5461" i="1"/>
  <c r="M2999" i="1"/>
  <c r="P377" i="1"/>
  <c r="J1431" i="1"/>
  <c r="N9" i="1"/>
  <c r="F5626" i="1"/>
  <c r="M6594" i="1"/>
  <c r="L355" i="1"/>
  <c r="N1886" i="1"/>
  <c r="V2597" i="1"/>
  <c r="H4469" i="1"/>
  <c r="I6008" i="1"/>
  <c r="F989" i="1"/>
  <c r="L2381" i="1"/>
  <c r="N8216" i="1"/>
  <c r="L4018" i="1"/>
  <c r="I3202" i="1"/>
  <c r="N5140" i="1"/>
  <c r="L4223" i="1"/>
  <c r="M4449" i="1"/>
  <c r="I842" i="1"/>
  <c r="I2004" i="1"/>
  <c r="I4179" i="1"/>
  <c r="I8299" i="1"/>
  <c r="F7821" i="1"/>
  <c r="M5998" i="1"/>
  <c r="L7806" i="1"/>
  <c r="U2214" i="1"/>
  <c r="M5416" i="1"/>
  <c r="U5945" i="1"/>
  <c r="J1589" i="1"/>
  <c r="H5920" i="1"/>
  <c r="L6967" i="1"/>
  <c r="L2238" i="1"/>
  <c r="P6306" i="1"/>
  <c r="V6336" i="1"/>
  <c r="I3781" i="1"/>
  <c r="M4169" i="1"/>
  <c r="V2058" i="1"/>
  <c r="F6959" i="1"/>
  <c r="M6574" i="1"/>
  <c r="M6346" i="1"/>
  <c r="H2775" i="1"/>
  <c r="J1779" i="1"/>
  <c r="L2956" i="1"/>
  <c r="H5113" i="1"/>
  <c r="L7553" i="1"/>
  <c r="V973" i="1"/>
  <c r="T406" i="1"/>
  <c r="F7403" i="1"/>
  <c r="U8130" i="1"/>
  <c r="I423" i="1"/>
  <c r="N1115" i="1"/>
  <c r="P3408" i="1"/>
  <c r="P6341" i="1"/>
  <c r="J1247" i="1"/>
  <c r="U5467" i="1"/>
  <c r="U6208" i="1"/>
  <c r="J2098" i="1"/>
  <c r="P6456" i="1"/>
  <c r="K6894" i="1"/>
  <c r="L64" i="1"/>
  <c r="N7061" i="1"/>
  <c r="T5962" i="1"/>
  <c r="V6818" i="1"/>
  <c r="I6700" i="1"/>
  <c r="F4772" i="1"/>
  <c r="N3848" i="1"/>
  <c r="V4614" i="1"/>
  <c r="J7877" i="1"/>
  <c r="N7948" i="1"/>
  <c r="U6861" i="1"/>
  <c r="F4965" i="1"/>
  <c r="T7363" i="1"/>
  <c r="F8071" i="1"/>
  <c r="N6453" i="1"/>
  <c r="M3649" i="1"/>
  <c r="M7584" i="1"/>
  <c r="M280" i="1"/>
  <c r="U7977" i="1"/>
  <c r="P4936" i="1"/>
  <c r="N7015" i="1"/>
  <c r="I7323" i="1"/>
  <c r="V5191" i="1"/>
  <c r="N3107" i="1"/>
  <c r="V47" i="1"/>
  <c r="T5020" i="1"/>
  <c r="M6719" i="1"/>
  <c r="M4534" i="1"/>
  <c r="L5025" i="1"/>
  <c r="I287" i="1"/>
  <c r="U2931" i="1"/>
  <c r="N3963" i="1"/>
  <c r="V3656" i="1"/>
  <c r="F6656" i="1"/>
  <c r="I703" i="1"/>
  <c r="I7536" i="1"/>
  <c r="T6828" i="1"/>
  <c r="H626" i="1"/>
  <c r="P7323" i="1"/>
  <c r="H186" i="1"/>
  <c r="J3702" i="1"/>
  <c r="H71" i="1"/>
  <c r="F6027" i="1"/>
  <c r="N606" i="1"/>
  <c r="F1188" i="1"/>
  <c r="P7528" i="1"/>
  <c r="J3448" i="1"/>
  <c r="I5160" i="1"/>
  <c r="M4597" i="1"/>
  <c r="I4061" i="1"/>
  <c r="U4849" i="1"/>
  <c r="L2681" i="1"/>
  <c r="M4497" i="1"/>
  <c r="H8170" i="1"/>
  <c r="U55" i="1"/>
  <c r="U5765" i="1"/>
  <c r="F1219" i="1"/>
  <c r="F197" i="1"/>
  <c r="K744" i="1"/>
  <c r="F4710" i="1"/>
  <c r="P3424" i="1"/>
  <c r="T6755" i="1"/>
  <c r="P1478" i="1"/>
  <c r="F7976" i="1"/>
  <c r="M2485" i="1"/>
  <c r="N7953" i="1"/>
  <c r="I5693" i="1"/>
  <c r="U5374" i="1"/>
  <c r="V7902" i="1"/>
  <c r="N195" i="1"/>
  <c r="P3731" i="1"/>
  <c r="V7251" i="1"/>
  <c r="V8293" i="1"/>
  <c r="U2432" i="1"/>
  <c r="P5787" i="1"/>
  <c r="P806" i="1"/>
  <c r="P7219" i="1"/>
  <c r="M7326" i="1"/>
  <c r="I1188" i="1"/>
  <c r="I4013" i="1"/>
  <c r="I5013" i="1"/>
  <c r="P6575" i="1"/>
  <c r="M7695" i="1"/>
  <c r="L1606" i="1"/>
  <c r="V5609" i="1"/>
  <c r="U4344" i="1"/>
  <c r="N2993" i="1"/>
  <c r="U21" i="1"/>
  <c r="N2174" i="1"/>
  <c r="F5501" i="1"/>
  <c r="F5765" i="1"/>
  <c r="I412" i="1"/>
  <c r="U4639" i="1"/>
  <c r="V6606" i="1"/>
  <c r="U6619" i="1"/>
  <c r="P6886" i="1"/>
  <c r="K4981" i="1"/>
  <c r="L8151" i="1"/>
  <c r="M2527" i="1"/>
  <c r="U2237" i="1"/>
  <c r="M4962" i="1"/>
  <c r="J4311" i="1"/>
  <c r="H4650" i="1"/>
  <c r="V5841" i="1"/>
  <c r="L5113" i="1"/>
  <c r="F6733" i="1"/>
  <c r="T5719" i="1"/>
  <c r="N3537" i="1"/>
  <c r="F6597" i="1"/>
  <c r="P4023" i="1"/>
  <c r="U356" i="1"/>
  <c r="U3179" i="1"/>
  <c r="U612" i="1"/>
  <c r="T1285" i="1"/>
  <c r="V1218" i="1"/>
  <c r="P6093" i="1"/>
  <c r="K7976" i="1"/>
  <c r="P7134" i="1"/>
  <c r="L286" i="1"/>
  <c r="I6917" i="1"/>
  <c r="V2335" i="1"/>
  <c r="P4386" i="1"/>
  <c r="T6407" i="1"/>
  <c r="P6554" i="1"/>
  <c r="H297" i="1"/>
  <c r="M4577" i="1"/>
  <c r="P7396" i="1"/>
  <c r="H1894" i="1"/>
  <c r="T5072" i="1"/>
  <c r="F955" i="1"/>
  <c r="T2360" i="1"/>
  <c r="P2592" i="1"/>
  <c r="U6234" i="1"/>
  <c r="F2955" i="1"/>
  <c r="T3927" i="1"/>
  <c r="N2100" i="1"/>
  <c r="J4432" i="1"/>
  <c r="T448" i="1"/>
  <c r="M1568" i="1"/>
  <c r="U5006" i="1"/>
  <c r="T5432" i="1"/>
  <c r="M7075" i="1"/>
  <c r="I1052" i="1"/>
  <c r="J214" i="1"/>
  <c r="I729" i="1"/>
  <c r="M7398" i="1"/>
  <c r="K116" i="1"/>
  <c r="F4077" i="1"/>
  <c r="L6496" i="1"/>
  <c r="V6322" i="1"/>
  <c r="M872" i="1"/>
  <c r="N6906" i="1"/>
  <c r="P6633" i="1"/>
  <c r="L4133" i="1"/>
  <c r="H8286" i="1"/>
  <c r="H2691" i="1"/>
  <c r="N142" i="1"/>
  <c r="V1208" i="1"/>
  <c r="T5119" i="1"/>
  <c r="L6487" i="1"/>
  <c r="M7092" i="1"/>
  <c r="K6425" i="1"/>
  <c r="H6278" i="1"/>
  <c r="N3862" i="1"/>
  <c r="I7911" i="1"/>
  <c r="J5540" i="1"/>
  <c r="K1225" i="1"/>
  <c r="T4742" i="1"/>
  <c r="H4552" i="1"/>
  <c r="U2187" i="1"/>
  <c r="P1509" i="1"/>
  <c r="N1767" i="1"/>
  <c r="N161" i="1"/>
  <c r="H6429" i="1"/>
  <c r="L3276" i="1"/>
  <c r="F6521" i="1"/>
  <c r="J2918" i="1"/>
  <c r="F6390" i="1"/>
  <c r="L5644" i="1"/>
  <c r="P4358" i="1"/>
  <c r="N5523" i="1"/>
  <c r="I4960" i="1"/>
  <c r="M4975" i="1"/>
  <c r="I8019" i="1"/>
  <c r="T7576" i="1"/>
  <c r="L7889" i="1"/>
  <c r="J5167" i="1"/>
  <c r="I1772" i="1"/>
  <c r="F5406" i="1"/>
  <c r="N5271" i="1"/>
  <c r="V1745" i="1"/>
  <c r="F284" i="1"/>
  <c r="T8247" i="1"/>
  <c r="H115" i="1"/>
  <c r="P6429" i="1"/>
  <c r="H6892" i="1"/>
  <c r="I650" i="1"/>
  <c r="L6598" i="1"/>
  <c r="N16" i="1"/>
  <c r="V442" i="1"/>
  <c r="M931" i="1"/>
  <c r="I169" i="1"/>
  <c r="I5567" i="1"/>
  <c r="J5366" i="1"/>
  <c r="F3909" i="1"/>
  <c r="U7279" i="1"/>
  <c r="V859" i="1"/>
  <c r="F2325" i="1"/>
  <c r="F5175" i="1"/>
  <c r="P5513" i="1"/>
  <c r="J2689" i="1"/>
  <c r="L4097" i="1"/>
  <c r="T541" i="1"/>
  <c r="H617" i="1"/>
  <c r="J4210" i="1"/>
  <c r="H110" i="1"/>
  <c r="K6577" i="1"/>
  <c r="J927" i="1"/>
  <c r="J350" i="1"/>
  <c r="I636" i="1"/>
  <c r="I8062" i="1"/>
  <c r="U957" i="1"/>
  <c r="F1740" i="1"/>
  <c r="T473" i="1"/>
  <c r="F3897" i="1"/>
  <c r="N5347" i="1"/>
  <c r="J5894" i="1"/>
  <c r="I721" i="1"/>
  <c r="N7944" i="1"/>
  <c r="J5864" i="1"/>
  <c r="F295" i="1"/>
  <c r="T897" i="1"/>
  <c r="K7093" i="1"/>
  <c r="K6656" i="1"/>
  <c r="U3092" i="1"/>
  <c r="T2828" i="1"/>
  <c r="L1635" i="1"/>
  <c r="P4437" i="1"/>
  <c r="M3131" i="1"/>
  <c r="U2307" i="1"/>
  <c r="P447" i="1"/>
  <c r="N2803" i="1"/>
  <c r="M1029" i="1"/>
  <c r="J2569" i="1"/>
  <c r="V4100" i="1"/>
  <c r="I1871" i="1"/>
  <c r="M438" i="1"/>
  <c r="V2710" i="1"/>
  <c r="I4884" i="1"/>
  <c r="V3851" i="1"/>
  <c r="U5981" i="1"/>
  <c r="T4798" i="1"/>
  <c r="T5441" i="1"/>
  <c r="F7545" i="1"/>
  <c r="L1745" i="1"/>
  <c r="I5047" i="1"/>
  <c r="J6562" i="1"/>
  <c r="F7283" i="1"/>
  <c r="J3857" i="1"/>
  <c r="F2765" i="1"/>
  <c r="H5069" i="1"/>
  <c r="U7938" i="1"/>
  <c r="F2363" i="1"/>
  <c r="P5584" i="1"/>
  <c r="H2956" i="1"/>
  <c r="I2098" i="1"/>
  <c r="M5154" i="1"/>
  <c r="F1388" i="1"/>
  <c r="F1289" i="1"/>
  <c r="P6724" i="1"/>
  <c r="I822" i="1"/>
  <c r="L5429" i="1"/>
  <c r="F5417" i="1"/>
  <c r="H3007" i="1"/>
  <c r="M5983" i="1"/>
  <c r="J3919" i="1"/>
  <c r="H2567" i="1"/>
  <c r="N7905" i="1"/>
  <c r="J3796" i="1"/>
  <c r="U4918" i="1"/>
  <c r="U2918" i="1"/>
  <c r="J1117" i="1"/>
  <c r="M6669" i="1"/>
  <c r="H5252" i="1"/>
  <c r="K6650" i="1"/>
  <c r="I1214" i="1"/>
  <c r="T4053" i="1"/>
  <c r="M6018" i="1"/>
  <c r="M2860" i="1"/>
  <c r="V1633" i="1"/>
  <c r="P6845" i="1"/>
  <c r="P2227" i="1"/>
  <c r="N3363" i="1"/>
  <c r="L5457" i="1"/>
  <c r="J7215" i="1"/>
  <c r="M7461" i="1"/>
  <c r="P2443" i="1"/>
  <c r="P5974" i="1"/>
  <c r="F2481" i="1"/>
  <c r="N7073" i="1"/>
  <c r="P5203" i="1"/>
  <c r="I4161" i="1"/>
  <c r="N2873" i="1"/>
  <c r="U358" i="1"/>
  <c r="T8058" i="1"/>
  <c r="J6273" i="1"/>
  <c r="L2404" i="1"/>
  <c r="N860" i="1"/>
  <c r="V855" i="1"/>
  <c r="T803" i="1"/>
  <c r="M2762" i="1"/>
  <c r="H1301" i="1"/>
  <c r="J7905" i="1"/>
  <c r="U7994" i="1"/>
  <c r="J490" i="1"/>
  <c r="F4043" i="1"/>
  <c r="I6392" i="1"/>
  <c r="V8244" i="1"/>
  <c r="L5959" i="1"/>
  <c r="I6621" i="1"/>
  <c r="P6393" i="1"/>
  <c r="N6809" i="1"/>
  <c r="P5122" i="1"/>
  <c r="V8078" i="1"/>
  <c r="U1006" i="1"/>
  <c r="M6215" i="1"/>
  <c r="T2491" i="1"/>
  <c r="I7044" i="1"/>
  <c r="L5619" i="1"/>
  <c r="F3034" i="1"/>
  <c r="H824" i="1"/>
  <c r="I317" i="1"/>
  <c r="T537" i="1"/>
  <c r="J2508" i="1"/>
  <c r="V3186" i="1"/>
  <c r="U3865" i="1"/>
  <c r="L4499" i="1"/>
  <c r="L2543" i="1"/>
  <c r="I960" i="1"/>
  <c r="P7470" i="1"/>
  <c r="J2568" i="1"/>
  <c r="M4307" i="1"/>
  <c r="J3427" i="1"/>
  <c r="V599" i="1"/>
  <c r="M6693" i="1"/>
  <c r="J1192" i="1"/>
  <c r="K524" i="1"/>
  <c r="N6202" i="1"/>
  <c r="K326" i="1"/>
  <c r="I4929" i="1"/>
  <c r="F2586" i="1"/>
  <c r="V3870" i="1"/>
  <c r="P6308" i="1"/>
  <c r="L8290" i="1"/>
  <c r="V4367" i="1"/>
  <c r="N6961" i="1"/>
  <c r="J5825" i="1"/>
  <c r="V1171" i="1"/>
  <c r="I2618" i="1"/>
  <c r="J5844" i="1"/>
  <c r="N2801" i="1"/>
  <c r="P1717" i="1"/>
  <c r="T1761" i="1"/>
  <c r="U6829" i="1"/>
  <c r="M7463" i="1"/>
  <c r="I2225" i="1"/>
  <c r="I4230" i="1"/>
  <c r="H3267" i="1"/>
  <c r="F8268" i="1"/>
  <c r="F6745" i="1"/>
  <c r="M4600" i="1"/>
  <c r="H58" i="1"/>
  <c r="U6822" i="1"/>
  <c r="J8344" i="1"/>
  <c r="N1526" i="1"/>
  <c r="M8030" i="1"/>
  <c r="U172" i="1"/>
  <c r="N2099" i="1"/>
  <c r="T5051" i="1"/>
  <c r="P4418" i="1"/>
  <c r="U2797" i="1"/>
  <c r="L3014" i="1"/>
  <c r="V4793" i="1"/>
  <c r="J1551" i="1"/>
  <c r="P1200" i="1"/>
  <c r="T718" i="1"/>
  <c r="V750" i="1"/>
  <c r="T3896" i="1"/>
  <c r="F956" i="1"/>
  <c r="J1035" i="1"/>
  <c r="N4966" i="1"/>
  <c r="H2405" i="1"/>
  <c r="I6341" i="1"/>
  <c r="I741" i="1"/>
  <c r="J3969" i="1"/>
  <c r="P4671" i="1"/>
  <c r="F2924" i="1"/>
  <c r="N5931" i="1"/>
  <c r="F212" i="1"/>
  <c r="H5503" i="1"/>
  <c r="U6396" i="1"/>
  <c r="F4819" i="1"/>
  <c r="M7803" i="1"/>
  <c r="U3870" i="1"/>
  <c r="N5003" i="1"/>
  <c r="N7422" i="1"/>
  <c r="I4098" i="1"/>
  <c r="L2892" i="1"/>
  <c r="K1101" i="1"/>
  <c r="L6927" i="1"/>
  <c r="H6960" i="1"/>
  <c r="L2346" i="1"/>
  <c r="M706" i="1"/>
  <c r="J964" i="1"/>
  <c r="L6897" i="1"/>
  <c r="T7342" i="1"/>
  <c r="F7160" i="1"/>
  <c r="M5632" i="1"/>
  <c r="J2378" i="1"/>
  <c r="J2046" i="1"/>
  <c r="U6873" i="1"/>
  <c r="M2318" i="1"/>
  <c r="K1265" i="1"/>
  <c r="V7009" i="1"/>
  <c r="K8296" i="1"/>
  <c r="F8132" i="1"/>
  <c r="T906" i="1"/>
  <c r="N1899" i="1"/>
  <c r="U1859" i="1"/>
  <c r="V8" i="1"/>
  <c r="P1198" i="1"/>
  <c r="L6141" i="1"/>
  <c r="K1349" i="1"/>
  <c r="U8270" i="1"/>
  <c r="V177" i="1"/>
  <c r="N4808" i="1"/>
  <c r="J6257" i="1"/>
  <c r="H8165" i="1"/>
  <c r="L5311" i="1"/>
  <c r="I7930" i="1"/>
  <c r="F581" i="1"/>
  <c r="F7355" i="1"/>
  <c r="L1895" i="1"/>
  <c r="P2080" i="1"/>
  <c r="I2182" i="1"/>
  <c r="V7592" i="1"/>
  <c r="F1109" i="1"/>
  <c r="K4876" i="1"/>
  <c r="H3504" i="1"/>
  <c r="M456" i="1"/>
  <c r="I632" i="1"/>
  <c r="L4911" i="1"/>
  <c r="U259" i="1"/>
  <c r="P4717" i="1"/>
  <c r="H7617" i="1"/>
  <c r="H8346" i="1"/>
  <c r="N6235" i="1"/>
  <c r="F587" i="1"/>
  <c r="T1035" i="1"/>
  <c r="U3638" i="1"/>
  <c r="L5557" i="1"/>
  <c r="P1514" i="1"/>
  <c r="V7342" i="1"/>
  <c r="U2845" i="1"/>
  <c r="F8121" i="1"/>
  <c r="L540" i="1"/>
  <c r="N3443" i="1"/>
  <c r="P3779" i="1"/>
  <c r="U4487" i="1"/>
  <c r="H6950" i="1"/>
  <c r="N3196" i="1"/>
  <c r="P4583" i="1"/>
  <c r="H7552" i="1"/>
  <c r="I4461" i="1"/>
  <c r="L2460" i="1"/>
  <c r="F3540" i="1"/>
  <c r="F6798" i="1"/>
  <c r="P234" i="1"/>
  <c r="I5912" i="1"/>
  <c r="N3176" i="1"/>
  <c r="M6376" i="1"/>
  <c r="H8187" i="1"/>
  <c r="L6620" i="1"/>
  <c r="P4707" i="1"/>
  <c r="P4412" i="1"/>
  <c r="F4700" i="1"/>
  <c r="P2005" i="1"/>
  <c r="L8254" i="1"/>
  <c r="U2473" i="1"/>
  <c r="F3258" i="1"/>
  <c r="J212" i="1"/>
  <c r="P1900" i="1"/>
  <c r="J5380" i="1"/>
  <c r="J6906" i="1"/>
  <c r="V1455" i="1"/>
  <c r="I6332" i="1"/>
  <c r="T1943" i="1"/>
  <c r="P7014" i="1"/>
  <c r="I1274" i="1"/>
  <c r="K7039" i="1"/>
  <c r="L3819" i="1"/>
  <c r="P3794" i="1"/>
  <c r="J2938" i="1"/>
  <c r="H7916" i="1"/>
  <c r="J6765" i="1"/>
  <c r="H4034" i="1"/>
  <c r="U4157" i="1"/>
  <c r="M5919" i="1"/>
  <c r="P196" i="1"/>
  <c r="K2166" i="1"/>
  <c r="J473" i="1"/>
  <c r="I8332" i="1"/>
  <c r="P136" i="1"/>
  <c r="P38" i="1"/>
  <c r="N4710" i="1"/>
  <c r="V78" i="1"/>
  <c r="N1330" i="1"/>
  <c r="P7265" i="1"/>
  <c r="F5840" i="1"/>
  <c r="V596" i="1"/>
  <c r="J3443" i="1"/>
  <c r="I4047" i="1"/>
  <c r="U2410" i="1"/>
  <c r="P3232" i="1"/>
  <c r="F8067" i="1"/>
  <c r="T7978" i="1"/>
  <c r="T7061" i="1"/>
  <c r="M7964" i="1"/>
  <c r="T5824" i="1"/>
  <c r="N7130" i="1"/>
  <c r="V2942" i="1"/>
  <c r="M6267" i="1"/>
  <c r="I4142" i="1"/>
  <c r="N7841" i="1"/>
  <c r="H2644" i="1"/>
  <c r="P2802" i="1"/>
  <c r="N157" i="1"/>
  <c r="V4534" i="1"/>
  <c r="J8204" i="1"/>
  <c r="V7028" i="1"/>
  <c r="I4400" i="1"/>
  <c r="F695" i="1"/>
  <c r="H1900" i="1"/>
  <c r="J3100" i="1"/>
  <c r="I7221" i="1"/>
  <c r="M7465" i="1"/>
  <c r="N4026" i="1"/>
  <c r="U4741" i="1"/>
  <c r="J4316" i="1"/>
  <c r="V5663" i="1"/>
  <c r="J5036" i="1"/>
  <c r="H8066" i="1"/>
  <c r="L2924" i="1"/>
  <c r="H4500" i="1"/>
  <c r="L2772" i="1"/>
  <c r="I1767" i="1"/>
  <c r="M4009" i="1"/>
  <c r="K4327" i="1"/>
  <c r="V1447" i="1"/>
  <c r="N3231" i="1"/>
  <c r="T5111" i="1"/>
  <c r="M2484" i="1"/>
  <c r="P64" i="1"/>
  <c r="T849" i="1"/>
  <c r="V8025" i="1"/>
  <c r="V586" i="1"/>
  <c r="M6538" i="1"/>
  <c r="T669" i="1"/>
  <c r="U7234" i="1"/>
  <c r="K212" i="1"/>
  <c r="V7877" i="1"/>
  <c r="L7917" i="1"/>
  <c r="F511" i="1"/>
  <c r="N2990" i="1"/>
  <c r="H4743" i="1"/>
  <c r="F1579" i="1"/>
  <c r="P117" i="1"/>
  <c r="H480" i="1"/>
  <c r="I6920" i="1"/>
  <c r="M726" i="1"/>
  <c r="F6238" i="1"/>
  <c r="U2702" i="1"/>
  <c r="N7590" i="1"/>
  <c r="I2585" i="1"/>
  <c r="L5914" i="1"/>
  <c r="P6395" i="1"/>
  <c r="I6810" i="1"/>
  <c r="U1608" i="1"/>
  <c r="U6646" i="1"/>
  <c r="V1331" i="1"/>
  <c r="M7547" i="1"/>
  <c r="N8016" i="1"/>
  <c r="T5616" i="1"/>
  <c r="M8014" i="1"/>
  <c r="J471" i="1"/>
  <c r="M5094" i="1"/>
  <c r="I8271" i="1"/>
  <c r="J6453" i="1"/>
  <c r="H5128" i="1"/>
  <c r="P659" i="1"/>
  <c r="V1838" i="1"/>
  <c r="V4267" i="1"/>
  <c r="J1715" i="1"/>
  <c r="V409" i="1"/>
  <c r="N2734" i="1"/>
  <c r="F6681" i="1"/>
  <c r="M1901" i="1"/>
  <c r="T577" i="1"/>
  <c r="P7027" i="1"/>
  <c r="V3892" i="1"/>
  <c r="I2162" i="1"/>
  <c r="U7308" i="1"/>
  <c r="H5077" i="1"/>
  <c r="P3447" i="1"/>
  <c r="M1311" i="1"/>
  <c r="T1918" i="1"/>
  <c r="V951" i="1"/>
  <c r="U5726" i="1"/>
  <c r="V5603" i="1"/>
  <c r="N3464" i="1"/>
  <c r="M1910" i="1"/>
  <c r="V1336" i="1"/>
  <c r="U1546" i="1"/>
  <c r="U6598" i="1"/>
  <c r="I7313" i="1"/>
  <c r="M5384" i="1"/>
  <c r="M2267" i="1"/>
  <c r="V1556" i="1"/>
  <c r="I2990" i="1"/>
  <c r="H5198" i="1"/>
  <c r="K5774" i="1"/>
  <c r="H5729" i="1"/>
  <c r="I3594" i="1"/>
  <c r="H1085" i="1"/>
  <c r="F6845" i="1"/>
  <c r="P6530" i="1"/>
  <c r="M4199" i="1"/>
  <c r="J6975" i="1"/>
  <c r="N6242" i="1"/>
  <c r="T30" i="1"/>
  <c r="P1493" i="1"/>
  <c r="J2258" i="1"/>
  <c r="N317" i="1"/>
  <c r="F1867" i="1"/>
  <c r="H184" i="1"/>
  <c r="F5427" i="1"/>
  <c r="L3949" i="1"/>
  <c r="F2435" i="1"/>
  <c r="N8232" i="1"/>
  <c r="V4602" i="1"/>
  <c r="I3352" i="1"/>
  <c r="F4750" i="1"/>
  <c r="V2332" i="1"/>
  <c r="M557" i="1"/>
  <c r="V2759" i="1"/>
  <c r="U3749" i="1"/>
  <c r="K2387" i="1"/>
  <c r="U3570" i="1"/>
  <c r="J2550" i="1"/>
  <c r="V2945" i="1"/>
  <c r="K330" i="1"/>
  <c r="U5357" i="1"/>
  <c r="T5198" i="1"/>
  <c r="K5454" i="1"/>
  <c r="I720" i="1"/>
  <c r="T1553" i="1"/>
  <c r="M4012" i="1"/>
  <c r="L1146" i="1"/>
  <c r="T2504" i="1"/>
  <c r="P7199" i="1"/>
  <c r="V5335" i="1"/>
  <c r="J3562" i="1"/>
  <c r="H3736" i="1"/>
  <c r="I4800" i="1"/>
  <c r="J6381" i="1"/>
  <c r="U6407" i="1"/>
  <c r="K6213" i="1"/>
  <c r="V2367" i="1"/>
  <c r="F4801" i="1"/>
  <c r="N4418" i="1"/>
  <c r="L2218" i="1"/>
  <c r="T2275" i="1"/>
  <c r="U3016" i="1"/>
  <c r="F3685" i="1"/>
  <c r="V8003" i="1"/>
  <c r="L8174" i="1"/>
  <c r="J381" i="1"/>
  <c r="K5309" i="1"/>
  <c r="H7305" i="1"/>
  <c r="L5380" i="1"/>
  <c r="J5924" i="1"/>
  <c r="J3344" i="1"/>
  <c r="U2519" i="1"/>
  <c r="T5943" i="1"/>
  <c r="N7114" i="1"/>
  <c r="M4956" i="1"/>
  <c r="I5992" i="1"/>
  <c r="J6263" i="1"/>
  <c r="V796" i="1"/>
  <c r="T4822" i="1"/>
  <c r="V1425" i="1"/>
  <c r="U7907" i="1"/>
  <c r="H1320" i="1"/>
  <c r="M5976" i="1"/>
  <c r="T3066" i="1"/>
  <c r="J5251" i="1"/>
  <c r="I52" i="1"/>
  <c r="N2182" i="1"/>
  <c r="V3246" i="1"/>
  <c r="N224" i="1"/>
  <c r="V4779" i="1"/>
  <c r="L5106" i="1"/>
  <c r="U3773" i="1"/>
  <c r="H4602" i="1"/>
  <c r="I6877" i="1"/>
  <c r="T3497" i="1"/>
  <c r="K5645" i="1"/>
  <c r="U3020" i="1"/>
  <c r="V5965" i="1"/>
  <c r="U5162" i="1"/>
  <c r="N4833" i="1"/>
  <c r="J8031" i="1"/>
  <c r="L357" i="1"/>
  <c r="M6035" i="1"/>
  <c r="I6629" i="1"/>
  <c r="P4296" i="1"/>
  <c r="P1298" i="1"/>
  <c r="K731" i="1"/>
  <c r="F2222" i="1"/>
  <c r="T3553" i="1"/>
  <c r="K1429" i="1"/>
  <c r="V8193" i="1"/>
  <c r="P7322" i="1"/>
  <c r="I4280" i="1"/>
  <c r="H1711" i="1"/>
  <c r="J5496" i="1"/>
  <c r="F3766" i="1"/>
  <c r="I2645" i="1"/>
  <c r="V5370" i="1"/>
  <c r="I958" i="1"/>
  <c r="V2315" i="1"/>
  <c r="I4470" i="1"/>
  <c r="V4012" i="1"/>
  <c r="U3819" i="1"/>
  <c r="L3728" i="1"/>
  <c r="J2948" i="1"/>
  <c r="P7047" i="1"/>
  <c r="P1682" i="1"/>
  <c r="M6660" i="1"/>
  <c r="U7243" i="1"/>
  <c r="M255" i="1"/>
  <c r="F8206" i="1"/>
  <c r="V1285" i="1"/>
  <c r="L1684" i="1"/>
  <c r="T6881" i="1"/>
  <c r="I250" i="1"/>
  <c r="T8222" i="1"/>
  <c r="I653" i="1"/>
  <c r="P79" i="1"/>
  <c r="M8304" i="1"/>
  <c r="U6868" i="1"/>
  <c r="V3214" i="1"/>
  <c r="I5218" i="1"/>
  <c r="M8152" i="1"/>
  <c r="N2805" i="1"/>
  <c r="L2640" i="1"/>
  <c r="M8183" i="1"/>
  <c r="I8292" i="1"/>
  <c r="P2309" i="1"/>
  <c r="H1742" i="1"/>
  <c r="F997" i="1"/>
  <c r="L7172" i="1"/>
  <c r="P4537" i="1"/>
  <c r="L5285" i="1"/>
  <c r="L6479" i="1"/>
  <c r="N5547" i="1"/>
  <c r="M1905" i="1"/>
  <c r="J1073" i="1"/>
  <c r="V1501" i="1"/>
  <c r="U2720" i="1"/>
  <c r="T8321" i="1"/>
  <c r="K5149" i="1"/>
  <c r="P3122" i="1"/>
  <c r="P2193" i="1"/>
  <c r="U3131" i="1"/>
  <c r="H150" i="1"/>
  <c r="H7553" i="1"/>
  <c r="I4088" i="1"/>
  <c r="N1199" i="1"/>
  <c r="N7216" i="1"/>
  <c r="J8319" i="1"/>
  <c r="V6520" i="1"/>
  <c r="K2716" i="1"/>
  <c r="N920" i="1"/>
  <c r="H5708" i="1"/>
  <c r="U1309" i="1"/>
  <c r="I8078" i="1"/>
  <c r="U7856" i="1"/>
  <c r="H829" i="1"/>
  <c r="T6091" i="1"/>
  <c r="F3776" i="1"/>
  <c r="F922" i="1"/>
  <c r="T4423" i="1"/>
  <c r="H353" i="1"/>
  <c r="U830" i="1"/>
  <c r="J3394" i="1"/>
  <c r="J3502" i="1"/>
  <c r="F6267" i="1"/>
  <c r="N6760" i="1"/>
  <c r="L4801" i="1"/>
  <c r="F2249" i="1"/>
  <c r="H4413" i="1"/>
  <c r="N4176" i="1"/>
  <c r="P1320" i="1"/>
  <c r="U4743" i="1"/>
  <c r="J975" i="1"/>
  <c r="J2033" i="1"/>
  <c r="V298" i="1"/>
  <c r="I1732" i="1"/>
  <c r="H8115" i="1"/>
  <c r="U7045" i="1"/>
  <c r="T1433" i="1"/>
  <c r="V2991" i="1"/>
  <c r="J2461" i="1"/>
  <c r="J8005" i="1"/>
  <c r="P3495" i="1"/>
  <c r="U2055" i="1"/>
  <c r="F5739" i="1"/>
  <c r="L3868" i="1"/>
  <c r="F2944" i="1"/>
  <c r="I2634" i="1"/>
  <c r="N3655" i="1"/>
  <c r="V5420" i="1"/>
  <c r="N2940" i="1"/>
  <c r="H5373" i="1"/>
  <c r="T2611" i="1"/>
  <c r="I3904" i="1"/>
  <c r="K7565" i="1"/>
  <c r="J1825" i="1"/>
  <c r="T2238" i="1"/>
  <c r="J2777" i="1"/>
  <c r="J4190" i="1"/>
  <c r="J36" i="1"/>
  <c r="T4450" i="1"/>
  <c r="V6743" i="1"/>
  <c r="T1357" i="1"/>
  <c r="J1030" i="1"/>
  <c r="V1422" i="1"/>
  <c r="P2954" i="1"/>
  <c r="U7488" i="1"/>
  <c r="N3925" i="1"/>
  <c r="P7923" i="1"/>
  <c r="I5552" i="1"/>
  <c r="V2211" i="1"/>
  <c r="I6712" i="1"/>
  <c r="T4413" i="1"/>
  <c r="L8085" i="1"/>
  <c r="J7994" i="1"/>
  <c r="H7294" i="1"/>
  <c r="J5860" i="1"/>
  <c r="U5000" i="1"/>
  <c r="P8001" i="1"/>
  <c r="F231" i="1"/>
  <c r="K6274" i="1"/>
  <c r="I2785" i="1"/>
  <c r="T1027" i="1"/>
  <c r="J3014" i="1"/>
  <c r="F1527" i="1"/>
  <c r="U616" i="1"/>
  <c r="L7126" i="1"/>
  <c r="L1326" i="1"/>
  <c r="I2812" i="1"/>
  <c r="K1347" i="1"/>
  <c r="U666" i="1"/>
  <c r="U7847" i="1"/>
  <c r="K1431" i="1"/>
  <c r="I431" i="1"/>
  <c r="M3377" i="1"/>
  <c r="U5625" i="1"/>
  <c r="M7379" i="1"/>
  <c r="H547" i="1"/>
  <c r="P2781" i="1"/>
  <c r="U342" i="1"/>
  <c r="H2424" i="1"/>
  <c r="J2254" i="1"/>
  <c r="F3331" i="1"/>
  <c r="L6951" i="1"/>
  <c r="V6569" i="1"/>
  <c r="U4582" i="1"/>
  <c r="L5985" i="1"/>
  <c r="U308" i="1"/>
  <c r="M6377" i="1"/>
  <c r="N1234" i="1"/>
  <c r="M2467" i="1"/>
  <c r="M7076" i="1"/>
  <c r="T8191" i="1"/>
  <c r="H6805" i="1"/>
  <c r="T5159" i="1"/>
  <c r="F6725" i="1"/>
  <c r="J7865" i="1"/>
  <c r="N3878" i="1"/>
  <c r="I3395" i="1"/>
  <c r="T407" i="1"/>
  <c r="V6464" i="1"/>
  <c r="I2827" i="1"/>
  <c r="L7107" i="1"/>
  <c r="P7357" i="1"/>
  <c r="V7618" i="1"/>
  <c r="I2512" i="1"/>
  <c r="J3467" i="1"/>
  <c r="J2219" i="1"/>
  <c r="T4431" i="1"/>
  <c r="T3598" i="1"/>
  <c r="H2227" i="1"/>
  <c r="M6395" i="1"/>
  <c r="I1341" i="1"/>
  <c r="K4387" i="1"/>
  <c r="F8157" i="1"/>
  <c r="N237" i="1"/>
  <c r="I6093" i="1"/>
  <c r="H5956" i="1"/>
  <c r="M5916" i="1"/>
  <c r="F1899" i="1"/>
  <c r="I3520" i="1"/>
  <c r="T6535" i="1"/>
  <c r="N6608" i="1"/>
  <c r="V2937" i="1"/>
  <c r="M6976" i="1"/>
  <c r="H2080" i="1"/>
  <c r="K7175" i="1"/>
  <c r="I1402" i="1"/>
  <c r="J4833" i="1"/>
  <c r="M3369" i="1"/>
  <c r="T8227" i="1"/>
  <c r="H587" i="1"/>
  <c r="T4807" i="1"/>
  <c r="H927" i="1"/>
  <c r="M8179" i="1"/>
  <c r="H4462" i="1"/>
  <c r="F8073" i="1"/>
  <c r="H2481" i="1"/>
  <c r="L4794" i="1"/>
  <c r="H913" i="1"/>
  <c r="K824" i="1"/>
  <c r="F2115" i="1"/>
  <c r="U4431" i="1"/>
  <c r="P45" i="1"/>
  <c r="I4961" i="1"/>
  <c r="J7990" i="1"/>
  <c r="L2600" i="1"/>
  <c r="P6219" i="1"/>
  <c r="H5838" i="1"/>
  <c r="F226" i="1"/>
  <c r="J7197" i="1"/>
  <c r="N6301" i="1"/>
  <c r="V6306" i="1"/>
  <c r="I633" i="1"/>
  <c r="I6575" i="1"/>
  <c r="L6511" i="1"/>
  <c r="P2740" i="1"/>
  <c r="J2891" i="1"/>
  <c r="H3866" i="1"/>
  <c r="H2762" i="1"/>
  <c r="L1947" i="1"/>
  <c r="V5616" i="1"/>
  <c r="I7296" i="1"/>
  <c r="H6460" i="1"/>
  <c r="J1003" i="1"/>
  <c r="F1478" i="1"/>
  <c r="H3603" i="1"/>
  <c r="V1444" i="1"/>
  <c r="H5231" i="1"/>
  <c r="J2362" i="1"/>
  <c r="U7825" i="1"/>
  <c r="I4792" i="1"/>
  <c r="V742" i="1"/>
  <c r="H6569" i="1"/>
  <c r="U6059" i="1"/>
  <c r="U2034" i="1"/>
  <c r="M5237" i="1"/>
  <c r="K1555" i="1"/>
  <c r="U3922" i="1"/>
  <c r="U6544" i="1"/>
  <c r="I2505" i="1"/>
  <c r="P6182" i="1"/>
  <c r="N6542" i="1"/>
  <c r="H917" i="1"/>
  <c r="F7461" i="1"/>
  <c r="L6271" i="1"/>
  <c r="M1995" i="1"/>
  <c r="F1889" i="1"/>
  <c r="M3424" i="1"/>
  <c r="U1981" i="1"/>
  <c r="F7926" i="1"/>
  <c r="F7279" i="1"/>
  <c r="H35" i="1"/>
  <c r="P2495" i="1"/>
  <c r="I1803" i="1"/>
  <c r="T7446" i="1"/>
  <c r="F3184" i="1"/>
  <c r="I7007" i="1"/>
  <c r="I7117" i="1"/>
  <c r="F6693" i="1"/>
  <c r="L4567" i="1"/>
  <c r="T3523" i="1"/>
  <c r="N2204" i="1"/>
  <c r="M250" i="1"/>
  <c r="K3494" i="1"/>
  <c r="F5429" i="1"/>
  <c r="T3499" i="1"/>
  <c r="L2441" i="1"/>
  <c r="N3623" i="1"/>
  <c r="H8109" i="1"/>
  <c r="T1098" i="1"/>
  <c r="J7352" i="1"/>
  <c r="T201" i="1"/>
  <c r="N6371" i="1"/>
  <c r="V6911" i="1"/>
  <c r="U5105" i="1"/>
  <c r="I4647" i="1"/>
  <c r="T276" i="1"/>
  <c r="T4192" i="1"/>
  <c r="F5689" i="1"/>
  <c r="V5272" i="1"/>
  <c r="H5769" i="1"/>
  <c r="F7216" i="1"/>
  <c r="F6962" i="1"/>
  <c r="J5358" i="1"/>
  <c r="J3174" i="1"/>
  <c r="V382" i="1"/>
  <c r="T2048" i="1"/>
  <c r="L5498" i="1"/>
  <c r="F5237" i="1"/>
  <c r="I4724" i="1"/>
  <c r="M3184" i="1"/>
  <c r="L4624" i="1"/>
  <c r="L4931" i="1"/>
  <c r="I5936" i="1"/>
  <c r="N929" i="1"/>
  <c r="U1363" i="1"/>
  <c r="H6665" i="1"/>
  <c r="I1715" i="1"/>
  <c r="M308" i="1"/>
  <c r="U7031" i="1"/>
  <c r="T7452" i="1"/>
  <c r="V773" i="1"/>
  <c r="U1794" i="1"/>
  <c r="P5236" i="1"/>
  <c r="M2685" i="1"/>
  <c r="P2803" i="1"/>
  <c r="U4418" i="1"/>
  <c r="N3801" i="1"/>
  <c r="T4815" i="1"/>
  <c r="N7380" i="1"/>
  <c r="L1139" i="1"/>
  <c r="H886" i="1"/>
  <c r="M875" i="1"/>
  <c r="L8204" i="1"/>
  <c r="K7132" i="1"/>
  <c r="K19" i="1"/>
  <c r="P2179" i="1"/>
  <c r="H6334" i="1"/>
  <c r="N1598" i="1"/>
  <c r="P6302" i="1"/>
  <c r="I5278" i="1"/>
  <c r="K4154" i="1"/>
  <c r="U785" i="1"/>
  <c r="L4760" i="1"/>
  <c r="U4041" i="1"/>
  <c r="U6391" i="1"/>
  <c r="P2799" i="1"/>
  <c r="U1091" i="1"/>
  <c r="F5259" i="1"/>
  <c r="L8062" i="1"/>
  <c r="F4822" i="1"/>
  <c r="P8231" i="1"/>
  <c r="F3658" i="1"/>
  <c r="F5193" i="1"/>
  <c r="K2128" i="1"/>
  <c r="I2531" i="1"/>
  <c r="N5717" i="1"/>
  <c r="U3993" i="1"/>
  <c r="P2990" i="1"/>
  <c r="J3760" i="1"/>
  <c r="P4493" i="1"/>
  <c r="P2284" i="1"/>
  <c r="L5246" i="1"/>
  <c r="M3675" i="1"/>
  <c r="F1447" i="1"/>
  <c r="F5983" i="1"/>
  <c r="T6589" i="1"/>
  <c r="F2286" i="1"/>
  <c r="M6070" i="1"/>
  <c r="M104" i="1"/>
  <c r="U1860" i="1"/>
  <c r="F1853" i="1"/>
  <c r="T142" i="1"/>
  <c r="T504" i="1"/>
  <c r="N3749" i="1"/>
  <c r="T2773" i="1"/>
  <c r="H7549" i="1"/>
  <c r="U3300" i="1"/>
  <c r="U143" i="1"/>
  <c r="H6902" i="1"/>
  <c r="N4469" i="1"/>
  <c r="H7854" i="1"/>
  <c r="I7245" i="1"/>
  <c r="K5978" i="1"/>
  <c r="K7907" i="1"/>
  <c r="N605" i="1"/>
  <c r="H4351" i="1"/>
  <c r="L3298" i="1"/>
  <c r="F1317" i="1"/>
  <c r="V1476" i="1"/>
  <c r="N8266" i="1"/>
  <c r="T8323" i="1"/>
  <c r="N4011" i="1"/>
  <c r="N6465" i="1"/>
  <c r="J75" i="1"/>
  <c r="T525" i="1"/>
  <c r="H2369" i="1"/>
  <c r="H3851" i="1"/>
  <c r="H5484" i="1"/>
  <c r="I5384" i="1"/>
  <c r="H4819" i="1"/>
  <c r="U7027" i="1"/>
  <c r="V2955" i="1"/>
  <c r="P471" i="1"/>
  <c r="T1629" i="1"/>
  <c r="P1433" i="1"/>
  <c r="F1716" i="1"/>
  <c r="N2567" i="1"/>
  <c r="P1428" i="1"/>
  <c r="M1571" i="1"/>
  <c r="T7478" i="1"/>
  <c r="L4691" i="1"/>
  <c r="V2881" i="1"/>
  <c r="L1577" i="1"/>
  <c r="V4090" i="1"/>
  <c r="J5976" i="1"/>
  <c r="T4535" i="1"/>
  <c r="P2098" i="1"/>
  <c r="T547" i="1"/>
  <c r="M7472" i="1"/>
  <c r="M5298" i="1"/>
  <c r="T1265" i="1"/>
  <c r="M1012" i="1"/>
  <c r="U774" i="1"/>
  <c r="N6475" i="1"/>
  <c r="N236" i="1"/>
  <c r="V6716" i="1"/>
  <c r="U987" i="1"/>
  <c r="F1355" i="1"/>
  <c r="J1561" i="1"/>
  <c r="H5732" i="1"/>
  <c r="J5283" i="1"/>
  <c r="M681" i="1"/>
  <c r="L2410" i="1"/>
  <c r="T1203" i="1"/>
  <c r="T4831" i="1"/>
  <c r="L4201" i="1"/>
  <c r="M1890" i="1"/>
  <c r="P6998" i="1"/>
  <c r="P1271" i="1"/>
  <c r="J3936" i="1"/>
  <c r="L384" i="1"/>
  <c r="M762" i="1"/>
  <c r="N7813" i="1"/>
  <c r="F4129" i="1"/>
  <c r="F8282" i="1"/>
  <c r="N5405" i="1"/>
  <c r="L832" i="1"/>
  <c r="T8303" i="1"/>
  <c r="I3382" i="1"/>
  <c r="H8203" i="1"/>
  <c r="M6103" i="1"/>
  <c r="L4769" i="1"/>
  <c r="L4636" i="1"/>
  <c r="H4310" i="1"/>
  <c r="U1716" i="1"/>
  <c r="P2513" i="1"/>
  <c r="H1637" i="1"/>
  <c r="I4069" i="1"/>
  <c r="V8307" i="1"/>
  <c r="T7292" i="1"/>
  <c r="M1083" i="1"/>
  <c r="V4359" i="1"/>
  <c r="N2741" i="1"/>
  <c r="K4759" i="1"/>
  <c r="U3910" i="1"/>
  <c r="P1004" i="1"/>
  <c r="I8124" i="1"/>
  <c r="P4053" i="1"/>
  <c r="J3240" i="1"/>
  <c r="V1779" i="1"/>
  <c r="I4750" i="1"/>
  <c r="J5085" i="1"/>
  <c r="K8158" i="1"/>
  <c r="L3809" i="1"/>
  <c r="J3875" i="1"/>
  <c r="N1268" i="1"/>
  <c r="F1818" i="1"/>
  <c r="V5790" i="1"/>
  <c r="M8230" i="1"/>
  <c r="P2946" i="1"/>
  <c r="U178" i="1"/>
  <c r="P3873" i="1"/>
  <c r="K2033" i="1"/>
  <c r="J136" i="1"/>
  <c r="I7900" i="1"/>
  <c r="J8199" i="1"/>
  <c r="H2724" i="1"/>
  <c r="N4623" i="1"/>
  <c r="I5375" i="1"/>
  <c r="L5158" i="1"/>
  <c r="J3589" i="1"/>
  <c r="P1859" i="1"/>
  <c r="V6649" i="1"/>
  <c r="V5131" i="1"/>
  <c r="N3523" i="1"/>
  <c r="I1997" i="1"/>
  <c r="V4762" i="1"/>
  <c r="P1285" i="1"/>
  <c r="F1186" i="1"/>
  <c r="T1425" i="1"/>
  <c r="J6026" i="1"/>
  <c r="N6054" i="1"/>
  <c r="F6064" i="1"/>
  <c r="T434" i="1"/>
  <c r="L4443" i="1"/>
  <c r="U5968" i="1"/>
  <c r="I6996" i="1"/>
  <c r="T5842" i="1"/>
  <c r="H1536" i="1"/>
  <c r="V3592" i="1"/>
  <c r="M1354" i="1"/>
  <c r="V6175" i="1"/>
  <c r="V7311" i="1"/>
  <c r="J1890" i="1"/>
  <c r="L3252" i="1"/>
  <c r="N6587" i="1"/>
  <c r="T2506" i="1"/>
  <c r="H3972" i="1"/>
  <c r="N4890" i="1"/>
  <c r="J2289" i="1"/>
  <c r="N1325" i="1"/>
  <c r="M8342" i="1"/>
  <c r="M5872" i="1"/>
  <c r="P3949" i="1"/>
  <c r="P5555" i="1"/>
  <c r="L5808" i="1"/>
  <c r="K8068" i="1"/>
  <c r="M1540" i="1"/>
  <c r="P4239" i="1"/>
  <c r="U8282" i="1"/>
  <c r="V5650" i="1"/>
  <c r="V5660" i="1"/>
  <c r="T470" i="1"/>
  <c r="T5990" i="1"/>
  <c r="T7388" i="1"/>
  <c r="T3180" i="1"/>
  <c r="N1961" i="1"/>
  <c r="F7258" i="1"/>
  <c r="I1365" i="1"/>
  <c r="L205" i="1"/>
  <c r="H6230" i="1"/>
  <c r="P2918" i="1"/>
  <c r="F5738" i="1"/>
  <c r="K6498" i="1"/>
  <c r="P796" i="1"/>
  <c r="I1424" i="1"/>
  <c r="H1652" i="1"/>
  <c r="L6081" i="1"/>
  <c r="I7053" i="1"/>
  <c r="U5258" i="1"/>
  <c r="L4995" i="1"/>
  <c r="H5365" i="1"/>
  <c r="I2952" i="1"/>
  <c r="T4880" i="1"/>
  <c r="L1739" i="1"/>
  <c r="T3122" i="1"/>
  <c r="T7180" i="1"/>
  <c r="N7026" i="1"/>
  <c r="H3564" i="1"/>
  <c r="L482" i="1"/>
  <c r="T4886" i="1"/>
  <c r="P4292" i="1"/>
  <c r="P5313" i="1"/>
  <c r="U7083" i="1"/>
  <c r="H3998" i="1"/>
  <c r="H162" i="1"/>
  <c r="V4705" i="1"/>
  <c r="P4818" i="1"/>
  <c r="F7377" i="1"/>
  <c r="P6629" i="1"/>
  <c r="T2113" i="1"/>
  <c r="V2741" i="1"/>
  <c r="M3179" i="1"/>
  <c r="L7894" i="1"/>
  <c r="N4266" i="1"/>
  <c r="H1961" i="1"/>
  <c r="T7223" i="1"/>
  <c r="J144" i="1"/>
  <c r="J5303" i="1"/>
  <c r="L4675" i="1"/>
  <c r="I5744" i="1"/>
  <c r="P1832" i="1"/>
  <c r="M6342" i="1"/>
  <c r="L8054" i="1"/>
  <c r="K3910" i="1"/>
  <c r="V2581" i="1"/>
  <c r="U7226" i="1"/>
  <c r="J7528" i="1"/>
  <c r="J4072" i="1"/>
  <c r="M3384" i="1"/>
  <c r="T6061" i="1"/>
  <c r="F825" i="1"/>
  <c r="F2928" i="1"/>
  <c r="J708" i="1"/>
  <c r="M6720" i="1"/>
  <c r="U4808" i="1"/>
  <c r="F4480" i="1"/>
  <c r="P5477" i="1"/>
  <c r="L4963" i="1"/>
  <c r="T3486" i="1"/>
  <c r="F4886" i="1"/>
  <c r="H840" i="1"/>
  <c r="F1310" i="1"/>
  <c r="U738" i="1"/>
  <c r="F4394" i="1"/>
  <c r="T2011" i="1"/>
  <c r="L6539" i="1"/>
  <c r="M986" i="1"/>
  <c r="K3400" i="1"/>
  <c r="I755" i="1"/>
  <c r="T5185" i="1"/>
  <c r="J4627" i="1"/>
  <c r="H2342" i="1"/>
  <c r="H3739" i="1"/>
  <c r="V4573" i="1"/>
  <c r="U2769" i="1"/>
  <c r="J5987" i="1"/>
  <c r="J210" i="1"/>
  <c r="T5840" i="1"/>
  <c r="N7253" i="1"/>
  <c r="F2697" i="1"/>
  <c r="H6758" i="1"/>
  <c r="I2181" i="1"/>
  <c r="M2961" i="1"/>
  <c r="I5352" i="1"/>
  <c r="P1630" i="1"/>
  <c r="K6149" i="1"/>
  <c r="U4608" i="1"/>
  <c r="N7255" i="1"/>
  <c r="N7180" i="1"/>
  <c r="I4411" i="1"/>
  <c r="H3210" i="1"/>
  <c r="M7053" i="1"/>
  <c r="L3134" i="1"/>
  <c r="L1375" i="1"/>
  <c r="P404" i="1"/>
  <c r="M454" i="1"/>
  <c r="J4044" i="1"/>
  <c r="K1192" i="1"/>
  <c r="L963" i="1"/>
  <c r="I7085" i="1"/>
  <c r="N5877" i="1"/>
  <c r="U989" i="1"/>
  <c r="V1189" i="1"/>
  <c r="H6539" i="1"/>
  <c r="N7527" i="1"/>
  <c r="V531" i="1"/>
  <c r="T6825" i="1"/>
  <c r="I6665" i="1"/>
  <c r="K6085" i="1"/>
  <c r="P7500" i="1"/>
  <c r="J2086" i="1"/>
  <c r="U2457" i="1"/>
  <c r="K6945" i="1"/>
  <c r="L2747" i="1"/>
  <c r="T2052" i="1"/>
  <c r="T6769" i="1"/>
  <c r="P8221" i="1"/>
  <c r="P8286" i="1"/>
  <c r="U7116" i="1"/>
  <c r="P5256" i="1"/>
  <c r="V5628" i="1"/>
  <c r="M3272" i="1"/>
  <c r="F1873" i="1"/>
  <c r="T8117" i="1"/>
  <c r="U3077" i="1"/>
  <c r="H215" i="1"/>
  <c r="F1878" i="1"/>
  <c r="I6874" i="1"/>
  <c r="V4989" i="1"/>
  <c r="L5204" i="1"/>
  <c r="M1832" i="1"/>
  <c r="I6708" i="1"/>
  <c r="M1655" i="1"/>
  <c r="L7223" i="1"/>
  <c r="J3678" i="1"/>
  <c r="V1719" i="1"/>
  <c r="L410" i="1"/>
  <c r="U750" i="1"/>
  <c r="M8278" i="1"/>
  <c r="H2912" i="1"/>
  <c r="J1213" i="1"/>
  <c r="H4260" i="1"/>
  <c r="L2080" i="1"/>
  <c r="H2394" i="1"/>
  <c r="K5090" i="1"/>
  <c r="F6249" i="1"/>
  <c r="T1554" i="1"/>
  <c r="I59" i="1"/>
  <c r="V3598" i="1"/>
  <c r="U2607" i="1"/>
  <c r="N6650" i="1"/>
  <c r="J3152" i="1"/>
  <c r="P406" i="1"/>
  <c r="J6854" i="1"/>
  <c r="M1408" i="1"/>
  <c r="M5262" i="1"/>
  <c r="V5032" i="1"/>
  <c r="V485" i="1"/>
  <c r="V5751" i="1"/>
  <c r="P3556" i="1"/>
  <c r="J694" i="1"/>
  <c r="M1347" i="1"/>
  <c r="J3382" i="1"/>
  <c r="J3016" i="1"/>
  <c r="V4005" i="1"/>
  <c r="L5350" i="1"/>
  <c r="P4807" i="1"/>
  <c r="M5910" i="1"/>
  <c r="K6826" i="1"/>
  <c r="I5159" i="1"/>
  <c r="V1130" i="1"/>
  <c r="M3451" i="1"/>
  <c r="L8092" i="1"/>
  <c r="N4576" i="1"/>
  <c r="F5114" i="1"/>
  <c r="K1831" i="1"/>
  <c r="H1136" i="1"/>
  <c r="M1377" i="1"/>
  <c r="L459" i="1"/>
  <c r="J2149" i="1"/>
  <c r="N8196" i="1"/>
  <c r="P5597" i="1"/>
  <c r="H6922" i="1"/>
  <c r="T4788" i="1"/>
  <c r="U1153" i="1"/>
  <c r="P7128" i="1"/>
  <c r="T3770" i="1"/>
  <c r="F487" i="1"/>
  <c r="T374" i="1"/>
  <c r="K6987" i="1"/>
  <c r="J2411" i="1"/>
  <c r="M468" i="1"/>
  <c r="M7130" i="1"/>
  <c r="T7379" i="1"/>
  <c r="N3343" i="1"/>
  <c r="J7997" i="1"/>
  <c r="F691" i="1"/>
  <c r="J1912" i="1"/>
  <c r="F602" i="1"/>
  <c r="J2930" i="1"/>
  <c r="T1019" i="1"/>
  <c r="I4194" i="1"/>
  <c r="P2727" i="1"/>
  <c r="I6935" i="1"/>
  <c r="J3485" i="1"/>
  <c r="T6255" i="1"/>
  <c r="I904" i="1"/>
  <c r="U518" i="1"/>
  <c r="I7860" i="1"/>
  <c r="N952" i="1"/>
  <c r="K2461" i="1"/>
  <c r="I5369" i="1"/>
  <c r="L2699" i="1"/>
  <c r="P8069" i="1"/>
  <c r="F2024" i="1"/>
  <c r="N7846" i="1"/>
  <c r="U306" i="1"/>
  <c r="I453" i="1"/>
  <c r="M873" i="1"/>
  <c r="N3194" i="1"/>
  <c r="N6950" i="1"/>
  <c r="U8131" i="1"/>
  <c r="N5988" i="1"/>
  <c r="F3070" i="1"/>
  <c r="U5586" i="1"/>
  <c r="L4340" i="1"/>
  <c r="L8027" i="1"/>
  <c r="V712" i="1"/>
  <c r="J7177" i="1"/>
  <c r="H5140" i="1"/>
  <c r="M7832" i="1"/>
  <c r="P1030" i="1"/>
  <c r="L6090" i="1"/>
  <c r="V7207" i="1"/>
  <c r="U4110" i="1"/>
  <c r="H3863" i="1"/>
  <c r="M8314" i="1"/>
  <c r="T7323" i="1"/>
  <c r="H1565" i="1"/>
  <c r="P6783" i="1"/>
  <c r="J5493" i="1"/>
  <c r="N2540" i="1"/>
  <c r="L7137" i="1"/>
  <c r="H4637" i="1"/>
  <c r="K4717" i="1"/>
  <c r="V4772" i="1"/>
  <c r="P8252" i="1"/>
  <c r="H1770" i="1"/>
  <c r="K3410" i="1"/>
  <c r="L825" i="1"/>
  <c r="J7099" i="1"/>
  <c r="H6646" i="1"/>
  <c r="P4199" i="1"/>
  <c r="P4252" i="1"/>
  <c r="P7462" i="1"/>
  <c r="V3572" i="1"/>
  <c r="N6709" i="1"/>
  <c r="N3085" i="1"/>
  <c r="U2501" i="1"/>
  <c r="T4416" i="1"/>
  <c r="N8210" i="1"/>
  <c r="U7465" i="1"/>
  <c r="T8086" i="1"/>
  <c r="L676" i="1"/>
  <c r="N7858" i="1"/>
  <c r="L3578" i="1"/>
  <c r="P2587" i="1"/>
  <c r="F5264" i="1"/>
  <c r="N7348" i="1"/>
  <c r="P5788" i="1"/>
  <c r="H2246" i="1"/>
  <c r="T7460" i="1"/>
  <c r="H3808" i="1"/>
  <c r="J7462" i="1"/>
  <c r="F367" i="1"/>
  <c r="F3932" i="1"/>
  <c r="H3992" i="1"/>
  <c r="I7208" i="1"/>
  <c r="J741" i="1"/>
  <c r="N3628" i="1"/>
  <c r="V8162" i="1"/>
  <c r="P7968" i="1"/>
  <c r="U4526" i="1"/>
  <c r="T7941" i="1"/>
  <c r="M2265" i="1"/>
  <c r="V2427" i="1"/>
  <c r="N3297" i="1"/>
  <c r="K6626" i="1"/>
  <c r="U7954" i="1"/>
  <c r="U4715" i="1"/>
  <c r="I7087" i="1"/>
  <c r="V1330" i="1"/>
  <c r="N4759" i="1"/>
  <c r="I2214" i="1"/>
  <c r="L695" i="1"/>
  <c r="T4522" i="1"/>
  <c r="V6720" i="1"/>
  <c r="P1831" i="1"/>
  <c r="F5352" i="1"/>
  <c r="M1623" i="1"/>
  <c r="I195" i="1"/>
  <c r="U3507" i="1"/>
  <c r="F5" i="1"/>
  <c r="L2100" i="1"/>
  <c r="I6395" i="1"/>
  <c r="V1802" i="1"/>
  <c r="N8253" i="1"/>
  <c r="J2927" i="1"/>
  <c r="T7466" i="1"/>
  <c r="N994" i="1"/>
  <c r="I1178" i="1"/>
  <c r="P7388" i="1"/>
  <c r="I3750" i="1"/>
  <c r="N6452" i="1"/>
  <c r="F1121" i="1"/>
  <c r="P2586" i="1"/>
  <c r="H576" i="1"/>
  <c r="F2037" i="1"/>
  <c r="T4013" i="1"/>
  <c r="J6940" i="1"/>
  <c r="F2089" i="1"/>
  <c r="J838" i="1"/>
  <c r="M1006" i="1"/>
  <c r="H6463" i="1"/>
  <c r="M49" i="1"/>
  <c r="L6790" i="1"/>
  <c r="F3491" i="1"/>
  <c r="U408" i="1"/>
  <c r="L6486" i="1"/>
  <c r="F4459" i="1"/>
  <c r="H7027" i="1"/>
  <c r="H3251" i="1"/>
  <c r="T2769" i="1"/>
  <c r="P5881" i="1"/>
  <c r="M2" i="1"/>
  <c r="N2088" i="1"/>
  <c r="I7090" i="1"/>
  <c r="I1468" i="1"/>
  <c r="L533" i="1"/>
  <c r="J7833" i="1"/>
  <c r="N4583" i="1"/>
  <c r="J1633" i="1"/>
  <c r="I7356" i="1"/>
  <c r="L2033" i="1"/>
  <c r="H1047" i="1"/>
  <c r="M824" i="1"/>
  <c r="P6602" i="1"/>
  <c r="J171" i="1"/>
  <c r="T7271" i="1"/>
  <c r="M1735" i="1"/>
  <c r="U787" i="1"/>
  <c r="K7311" i="1"/>
  <c r="V4999" i="1"/>
  <c r="F1015" i="1"/>
  <c r="I4587" i="1"/>
  <c r="U2301" i="1"/>
  <c r="V691" i="1"/>
  <c r="N4008" i="1"/>
  <c r="U3982" i="1"/>
  <c r="H283" i="1"/>
  <c r="U5208" i="1"/>
  <c r="P4808" i="1"/>
  <c r="F6929" i="1"/>
  <c r="L58" i="1"/>
  <c r="U2271" i="1"/>
  <c r="M4461" i="1"/>
  <c r="F2719" i="1"/>
  <c r="L8031" i="1"/>
  <c r="H5634" i="1"/>
  <c r="L974" i="1"/>
  <c r="H4962" i="1"/>
  <c r="P8117" i="1"/>
  <c r="H2156" i="1"/>
  <c r="L5788" i="1"/>
  <c r="U5360" i="1"/>
  <c r="V648" i="1"/>
  <c r="K2099" i="1"/>
  <c r="N8030" i="1"/>
  <c r="J7488" i="1"/>
  <c r="P2822" i="1"/>
  <c r="U6030" i="1"/>
  <c r="I516" i="1"/>
  <c r="L1534" i="1"/>
  <c r="F5684" i="1"/>
  <c r="T4005" i="1"/>
  <c r="N1939" i="1"/>
  <c r="V5741" i="1"/>
  <c r="J1676" i="1"/>
  <c r="J4497" i="1"/>
  <c r="I4049" i="1"/>
  <c r="U2273" i="1"/>
  <c r="P3958" i="1"/>
  <c r="I6505" i="1"/>
  <c r="F7051" i="1"/>
  <c r="T3547" i="1"/>
  <c r="L7281" i="1"/>
  <c r="N5107" i="1"/>
  <c r="T5901" i="1"/>
  <c r="L1034" i="1"/>
  <c r="N2244" i="1"/>
  <c r="M6842" i="1"/>
  <c r="V4512" i="1"/>
  <c r="H2113" i="1"/>
  <c r="M2921" i="1"/>
  <c r="L749" i="1"/>
  <c r="U2211" i="1"/>
  <c r="H1606" i="1"/>
  <c r="H4019" i="1"/>
  <c r="I3241" i="1"/>
  <c r="T3850" i="1"/>
  <c r="U191" i="1"/>
  <c r="U6955" i="1"/>
  <c r="U6911" i="1"/>
  <c r="P1464" i="1"/>
  <c r="H2183" i="1"/>
  <c r="T1786" i="1"/>
  <c r="J8223" i="1"/>
  <c r="F4252" i="1"/>
  <c r="P4790" i="1"/>
  <c r="L3630" i="1"/>
  <c r="P1390" i="1"/>
  <c r="P8210" i="1"/>
  <c r="H3279" i="1"/>
  <c r="I5034" i="1"/>
  <c r="P7335" i="1"/>
  <c r="P438" i="1"/>
  <c r="P7929" i="1"/>
  <c r="J4269" i="1"/>
  <c r="J1063" i="1"/>
  <c r="V603" i="1"/>
  <c r="N6526" i="1"/>
  <c r="N7282" i="1"/>
  <c r="H5023" i="1"/>
  <c r="T5209" i="1"/>
  <c r="F3451" i="1"/>
  <c r="I1203" i="1"/>
  <c r="H4667" i="1"/>
  <c r="M2779" i="1"/>
  <c r="L1905" i="1"/>
  <c r="V1326" i="1"/>
  <c r="M1937" i="1"/>
  <c r="F187" i="1"/>
  <c r="K4911" i="1"/>
  <c r="M534" i="1"/>
  <c r="F3981" i="1"/>
  <c r="P4099" i="1"/>
  <c r="N895" i="1"/>
  <c r="I7913" i="1"/>
  <c r="N6761" i="1"/>
  <c r="N1614" i="1"/>
  <c r="F2141" i="1"/>
  <c r="T3605" i="1"/>
  <c r="U5242" i="1"/>
  <c r="V1091" i="1"/>
  <c r="J2015" i="1"/>
  <c r="F2291" i="1"/>
  <c r="I145" i="1"/>
  <c r="I836" i="1"/>
  <c r="T266" i="1"/>
  <c r="M2945" i="1"/>
  <c r="P6718" i="1"/>
  <c r="K2273" i="1"/>
  <c r="U8083" i="1"/>
  <c r="U4126" i="1"/>
  <c r="J1399" i="1"/>
  <c r="I2099" i="1"/>
  <c r="I5747" i="1"/>
  <c r="U3320" i="1"/>
  <c r="T5345" i="1"/>
  <c r="F6108" i="1"/>
  <c r="V1512" i="1"/>
  <c r="I4518" i="1"/>
  <c r="M393" i="1"/>
  <c r="T5697" i="1"/>
  <c r="T1462" i="1"/>
  <c r="M6873" i="1"/>
  <c r="L2888" i="1"/>
  <c r="U6724" i="1"/>
  <c r="F276" i="1"/>
  <c r="I2483" i="1"/>
  <c r="H4631" i="1"/>
  <c r="H7321" i="1"/>
  <c r="P6245" i="1"/>
  <c r="U4365" i="1"/>
  <c r="M3791" i="1"/>
  <c r="U5537" i="1"/>
  <c r="H4511" i="1"/>
  <c r="I4157" i="1"/>
  <c r="H5357" i="1"/>
  <c r="V2522" i="1"/>
  <c r="K1848" i="1"/>
  <c r="J662" i="1"/>
  <c r="N1689" i="1"/>
  <c r="L7396" i="1"/>
  <c r="P6229" i="1"/>
  <c r="V565" i="1"/>
  <c r="U7097" i="1"/>
  <c r="M6064" i="1"/>
  <c r="P200" i="1"/>
  <c r="I6404" i="1"/>
  <c r="J276" i="1"/>
  <c r="F1780" i="1"/>
  <c r="T6456" i="1"/>
  <c r="T317" i="1"/>
  <c r="J5741" i="1"/>
  <c r="U6273" i="1"/>
  <c r="U1658" i="1"/>
  <c r="F2713" i="1"/>
  <c r="T6057" i="1"/>
  <c r="N59" i="1"/>
  <c r="I3125" i="1"/>
  <c r="M5934" i="1"/>
  <c r="U6884" i="1"/>
  <c r="V7100" i="1"/>
  <c r="T3636" i="1"/>
  <c r="H4216" i="1"/>
  <c r="J2020" i="1"/>
  <c r="U1392" i="1"/>
  <c r="T7858" i="1"/>
  <c r="V3170" i="1"/>
  <c r="F7262" i="1"/>
  <c r="H5338" i="1"/>
  <c r="H7826" i="1"/>
  <c r="M6909" i="1"/>
  <c r="P36" i="1"/>
  <c r="L4571" i="1"/>
  <c r="J6651" i="1"/>
  <c r="M1962" i="1"/>
  <c r="N2310" i="1"/>
  <c r="P7090" i="1"/>
  <c r="V3373" i="1"/>
  <c r="T7222" i="1"/>
  <c r="L2900" i="1"/>
  <c r="H6345" i="1"/>
  <c r="F419" i="1"/>
  <c r="N7156" i="1"/>
  <c r="J2501" i="1"/>
  <c r="N225" i="1"/>
  <c r="N388" i="1"/>
  <c r="K3019" i="1"/>
  <c r="T1785" i="1"/>
  <c r="M715" i="1"/>
  <c r="V2302" i="1"/>
  <c r="U193" i="1"/>
  <c r="H1148" i="1"/>
  <c r="V6927" i="1"/>
  <c r="F8148" i="1"/>
  <c r="M105" i="1"/>
  <c r="I5743" i="1"/>
  <c r="U4872" i="1"/>
  <c r="M2519" i="1"/>
  <c r="K5706" i="1"/>
  <c r="T4839" i="1"/>
  <c r="V4290" i="1"/>
  <c r="V2508" i="1"/>
  <c r="L6965" i="1"/>
  <c r="P1903" i="1"/>
  <c r="L4990" i="1"/>
  <c r="M1534" i="1"/>
  <c r="H8169" i="1"/>
  <c r="L2181" i="1"/>
  <c r="U517" i="1"/>
  <c r="H8313" i="1"/>
  <c r="U7197" i="1"/>
  <c r="N3147" i="1"/>
  <c r="L6491" i="1"/>
  <c r="J5403" i="1"/>
  <c r="J2174" i="1"/>
  <c r="J184" i="1"/>
  <c r="H3599" i="1"/>
  <c r="F1319" i="1"/>
  <c r="V540" i="1"/>
  <c r="J8153" i="1"/>
  <c r="N4042" i="1"/>
  <c r="L368" i="1"/>
  <c r="H4724" i="1"/>
  <c r="P7045" i="1"/>
  <c r="M2358" i="1"/>
  <c r="L837" i="1"/>
  <c r="I4680" i="1"/>
  <c r="L1738" i="1"/>
  <c r="P935" i="1"/>
  <c r="N1941" i="1"/>
  <c r="J6479" i="1"/>
  <c r="J85" i="1"/>
  <c r="J4596" i="1"/>
  <c r="K8" i="1"/>
  <c r="H1631" i="1"/>
  <c r="F2178" i="1"/>
  <c r="F957" i="1"/>
  <c r="J7399" i="1"/>
  <c r="F2448" i="1"/>
  <c r="J3771" i="1"/>
  <c r="M4764" i="1"/>
  <c r="L5961" i="1"/>
  <c r="U4564" i="1"/>
  <c r="N1303" i="1"/>
  <c r="J8004" i="1"/>
  <c r="V5645" i="1"/>
  <c r="N4252" i="1"/>
  <c r="M1374" i="1"/>
  <c r="P7031" i="1"/>
  <c r="J1917" i="1"/>
  <c r="N3433" i="1"/>
  <c r="L6623" i="1"/>
  <c r="T7240" i="1"/>
  <c r="V2245" i="1"/>
  <c r="L2091" i="1"/>
  <c r="I6514" i="1"/>
  <c r="J4345" i="1"/>
  <c r="P489" i="1"/>
  <c r="I2819" i="1"/>
  <c r="J4410" i="1"/>
  <c r="M6714" i="1"/>
  <c r="T6786" i="1"/>
  <c r="P3951" i="1"/>
  <c r="P3564" i="1"/>
  <c r="V6974" i="1"/>
  <c r="N4060" i="1"/>
  <c r="V5912" i="1"/>
  <c r="T123" i="1"/>
  <c r="H260" i="1"/>
  <c r="J5777" i="1"/>
  <c r="H7037" i="1"/>
  <c r="I3527" i="1"/>
  <c r="J6244" i="1"/>
  <c r="M5184" i="1"/>
  <c r="M926" i="1"/>
  <c r="P4980" i="1"/>
  <c r="N403" i="1"/>
  <c r="T4539" i="1"/>
  <c r="F4062" i="1"/>
  <c r="P5622" i="1"/>
  <c r="P4235" i="1"/>
  <c r="M3277" i="1"/>
  <c r="F1448" i="1"/>
  <c r="T3183" i="1"/>
  <c r="N647" i="1"/>
  <c r="J6616" i="1"/>
  <c r="H8099" i="1"/>
  <c r="P8139" i="1"/>
  <c r="N7561" i="1"/>
  <c r="H4369" i="1"/>
  <c r="P455" i="1"/>
  <c r="V4261" i="1"/>
  <c r="P4333" i="1"/>
  <c r="T7372" i="1"/>
  <c r="I931" i="1"/>
  <c r="U981" i="1"/>
  <c r="T641" i="1"/>
  <c r="J296" i="1"/>
  <c r="P6974" i="1"/>
  <c r="V2984" i="1"/>
  <c r="I1373" i="1"/>
  <c r="F8128" i="1"/>
  <c r="M4310" i="1"/>
  <c r="U3599" i="1"/>
  <c r="L7340" i="1"/>
  <c r="P4868" i="1"/>
  <c r="J4246" i="1"/>
  <c r="F4417" i="1"/>
  <c r="P905" i="1"/>
  <c r="V91" i="1"/>
  <c r="H1194" i="1"/>
  <c r="I2341" i="1"/>
  <c r="M1154" i="1"/>
  <c r="L8113" i="1"/>
  <c r="P1646" i="1"/>
  <c r="T7916" i="1"/>
  <c r="L3763" i="1"/>
  <c r="I473" i="1"/>
  <c r="T1529" i="1"/>
  <c r="J1818" i="1"/>
  <c r="J6344" i="1"/>
  <c r="H6612" i="1"/>
  <c r="T563" i="1"/>
  <c r="M7394" i="1"/>
  <c r="U2647" i="1"/>
  <c r="V3178" i="1"/>
  <c r="N6834" i="1"/>
  <c r="T2681" i="1"/>
  <c r="P1891" i="1"/>
  <c r="F3018" i="1"/>
  <c r="I3925" i="1"/>
  <c r="P750" i="1"/>
  <c r="P5214" i="1"/>
  <c r="M2658" i="1"/>
  <c r="U4911" i="1"/>
  <c r="P3617" i="1"/>
  <c r="J7939" i="1"/>
  <c r="P7883" i="1"/>
  <c r="H7231" i="1"/>
  <c r="F764" i="1"/>
  <c r="P1953" i="1"/>
  <c r="U1649" i="1"/>
  <c r="J7048" i="1"/>
  <c r="I5345" i="1"/>
  <c r="V6859" i="1"/>
  <c r="N6967" i="1"/>
  <c r="M7466" i="1"/>
  <c r="F2131" i="1"/>
  <c r="L2884" i="1"/>
  <c r="F7404" i="1"/>
  <c r="N7915" i="1"/>
  <c r="H5280" i="1"/>
  <c r="I5709" i="1"/>
  <c r="U2840" i="1"/>
  <c r="T3943" i="1"/>
  <c r="J5442" i="1"/>
  <c r="N5595" i="1"/>
  <c r="M5006" i="1"/>
  <c r="N1402" i="1"/>
  <c r="K6008" i="1"/>
  <c r="F2063" i="1"/>
  <c r="H7277" i="1"/>
  <c r="P3333" i="1"/>
  <c r="J113" i="1"/>
  <c r="T52" i="1"/>
  <c r="N830" i="1"/>
  <c r="I5725" i="1"/>
  <c r="M5693" i="1"/>
  <c r="P2853" i="1"/>
  <c r="U458" i="1"/>
  <c r="P4658" i="1"/>
  <c r="P3558" i="1"/>
  <c r="F2611" i="1"/>
  <c r="M5285" i="1"/>
  <c r="F2180" i="1"/>
  <c r="L1058" i="1"/>
  <c r="N3221" i="1"/>
  <c r="F4742" i="1"/>
  <c r="N6530" i="1"/>
  <c r="V7891" i="1"/>
  <c r="P2263" i="1"/>
  <c r="M5493" i="1"/>
  <c r="F1231" i="1"/>
  <c r="I7550" i="1"/>
  <c r="P2913" i="1"/>
  <c r="M2949" i="1"/>
  <c r="V103" i="1"/>
  <c r="F6115" i="1"/>
  <c r="J4604" i="1"/>
  <c r="K4174" i="1"/>
  <c r="F2868" i="1"/>
  <c r="T1718" i="1"/>
  <c r="P3039" i="1"/>
  <c r="V4215" i="1"/>
  <c r="H2273" i="1"/>
  <c r="P1862" i="1"/>
  <c r="I3817" i="1"/>
  <c r="U1585" i="1"/>
  <c r="J4257" i="1"/>
  <c r="I3636" i="1"/>
  <c r="P6455" i="1"/>
  <c r="M148" i="1"/>
  <c r="J2533" i="1"/>
  <c r="N6612" i="1"/>
  <c r="N8140" i="1"/>
  <c r="M1642" i="1"/>
  <c r="V2134" i="1"/>
  <c r="K4439" i="1"/>
  <c r="J684" i="1"/>
  <c r="I1372" i="1"/>
  <c r="J5471" i="1"/>
  <c r="N389" i="1"/>
  <c r="P246" i="1"/>
  <c r="H3035" i="1"/>
  <c r="M8237" i="1"/>
  <c r="I7204" i="1"/>
  <c r="U2740" i="1"/>
  <c r="N2153" i="1"/>
  <c r="M3206" i="1"/>
  <c r="T8329" i="1"/>
  <c r="H1310" i="1"/>
  <c r="V5954" i="1"/>
  <c r="N4950" i="1"/>
  <c r="P1212" i="1"/>
  <c r="P7346" i="1"/>
  <c r="P24" i="1"/>
  <c r="K6605" i="1"/>
  <c r="J5190" i="1"/>
  <c r="J288" i="1"/>
  <c r="N3953" i="1"/>
  <c r="H492" i="1"/>
  <c r="H314" i="1"/>
  <c r="L539" i="1"/>
  <c r="H809" i="1"/>
  <c r="V3383" i="1"/>
  <c r="M2564" i="1"/>
  <c r="U7204" i="1"/>
  <c r="I4698" i="1"/>
  <c r="V1131" i="1"/>
  <c r="T4922" i="1"/>
  <c r="L308" i="1"/>
  <c r="V6598" i="1"/>
  <c r="N5034" i="1"/>
  <c r="N4084" i="1"/>
  <c r="P6910" i="1"/>
  <c r="I7826" i="1"/>
  <c r="T8249" i="1"/>
  <c r="U837" i="1"/>
  <c r="N3703" i="1"/>
  <c r="P1836" i="1"/>
  <c r="L275" i="1"/>
  <c r="P3503" i="1"/>
  <c r="V8147" i="1"/>
  <c r="I1776" i="1"/>
  <c r="M5087" i="1"/>
  <c r="K486" i="1"/>
  <c r="U4151" i="1"/>
  <c r="M4284" i="1"/>
  <c r="U3059" i="1"/>
  <c r="J5714" i="1"/>
  <c r="L6236" i="1"/>
  <c r="N2378" i="1"/>
  <c r="F426" i="1"/>
  <c r="N6624" i="1"/>
  <c r="J3713" i="1"/>
  <c r="J4220" i="1"/>
  <c r="H2805" i="1"/>
  <c r="V8290" i="1"/>
  <c r="F6990" i="1"/>
  <c r="M4434" i="1"/>
  <c r="H3106" i="1"/>
  <c r="I5927" i="1"/>
  <c r="U3279" i="1"/>
  <c r="J1654" i="1"/>
  <c r="H1263" i="1"/>
  <c r="V4656" i="1"/>
  <c r="N1694" i="1"/>
  <c r="P4320" i="1"/>
  <c r="T5563" i="1"/>
  <c r="U6761" i="1"/>
  <c r="P6321" i="1"/>
  <c r="K585" i="1"/>
  <c r="K2804" i="1"/>
  <c r="K7215" i="1"/>
  <c r="J56" i="1"/>
  <c r="T5516" i="1"/>
  <c r="L5727" i="1"/>
  <c r="L165" i="1"/>
  <c r="H7124" i="1"/>
  <c r="I6602" i="1"/>
  <c r="V8069" i="1"/>
  <c r="H8262" i="1"/>
  <c r="N6614" i="1"/>
  <c r="I5099" i="1"/>
  <c r="P5795" i="1"/>
  <c r="P7216" i="1"/>
  <c r="V8156" i="1"/>
  <c r="H4124" i="1"/>
  <c r="N5101" i="1"/>
  <c r="H5258" i="1"/>
  <c r="I5410" i="1"/>
  <c r="U5679" i="1"/>
  <c r="V5336" i="1"/>
  <c r="I48" i="1"/>
  <c r="L4246" i="1"/>
  <c r="M574" i="1"/>
  <c r="U820" i="1"/>
  <c r="N5494" i="1"/>
  <c r="P7415" i="1"/>
  <c r="T553" i="1"/>
  <c r="T6814" i="1"/>
  <c r="P3427" i="1"/>
  <c r="J4703" i="1"/>
  <c r="T3860" i="1"/>
  <c r="M1185" i="1"/>
  <c r="H6384" i="1"/>
  <c r="I6652" i="1"/>
  <c r="L7504" i="1"/>
  <c r="P5355" i="1"/>
  <c r="H7111" i="1"/>
  <c r="H3523" i="1"/>
  <c r="J4442" i="1"/>
  <c r="N1862" i="1"/>
  <c r="N2022" i="1"/>
  <c r="H135" i="1"/>
  <c r="F1499" i="1"/>
  <c r="P5100" i="1"/>
  <c r="V5577" i="1"/>
  <c r="V6570" i="1"/>
  <c r="J1129" i="1"/>
  <c r="T6059" i="1"/>
  <c r="M8051" i="1"/>
  <c r="L7961" i="1"/>
  <c r="J4516" i="1"/>
  <c r="M4428" i="1"/>
  <c r="M1552" i="1"/>
  <c r="H2201" i="1"/>
  <c r="H7841" i="1"/>
  <c r="L3642" i="1"/>
  <c r="L3974" i="1"/>
  <c r="J8186" i="1"/>
  <c r="P1110" i="1"/>
  <c r="T7107" i="1"/>
  <c r="M3055" i="1"/>
  <c r="V1794" i="1"/>
  <c r="I4355" i="1"/>
  <c r="F4582" i="1"/>
  <c r="T7997" i="1"/>
  <c r="K3610" i="1"/>
  <c r="T7945" i="1"/>
  <c r="F6163" i="1"/>
  <c r="I4499" i="1"/>
  <c r="M6439" i="1"/>
  <c r="V3748" i="1"/>
  <c r="U6901" i="1"/>
  <c r="T2928" i="1"/>
  <c r="I4521" i="1"/>
  <c r="U1174" i="1"/>
  <c r="J3578" i="1"/>
  <c r="P3177" i="1"/>
  <c r="H2346" i="1"/>
  <c r="U3491" i="1"/>
  <c r="J3198" i="1"/>
  <c r="V1371" i="1"/>
  <c r="I374" i="1"/>
  <c r="I4675" i="1"/>
  <c r="I1758" i="1"/>
  <c r="L5712" i="1"/>
  <c r="H678" i="1"/>
  <c r="F5144" i="1"/>
  <c r="L2411" i="1"/>
  <c r="N1791" i="1"/>
  <c r="F2046" i="1"/>
  <c r="H2412" i="1"/>
  <c r="U2298" i="1"/>
  <c r="T6927" i="1"/>
  <c r="P2556" i="1"/>
  <c r="N3534" i="1"/>
  <c r="V3433" i="1"/>
  <c r="U1047" i="1"/>
  <c r="L3398" i="1"/>
  <c r="J565" i="1"/>
  <c r="P1123" i="1"/>
  <c r="U3427" i="1"/>
  <c r="P6826" i="1"/>
  <c r="J3542" i="1"/>
  <c r="U5230" i="1"/>
  <c r="H3030" i="1"/>
  <c r="F845" i="1"/>
  <c r="P3722" i="1"/>
  <c r="U108" i="1"/>
  <c r="H1679" i="1"/>
  <c r="L1266" i="1"/>
  <c r="P1978" i="1"/>
  <c r="I2542" i="1"/>
  <c r="U2725" i="1"/>
  <c r="U2230" i="1"/>
  <c r="M3214" i="1"/>
  <c r="M3441" i="1"/>
  <c r="M4011" i="1"/>
  <c r="H550" i="1"/>
  <c r="P4732" i="1"/>
  <c r="P179" i="1"/>
  <c r="U6390" i="1"/>
  <c r="U6076" i="1"/>
  <c r="I4579" i="1"/>
  <c r="N4745" i="1"/>
  <c r="L8277" i="1"/>
  <c r="F607" i="1"/>
  <c r="V4529" i="1"/>
  <c r="L1103" i="1"/>
  <c r="V7010" i="1"/>
  <c r="I6414" i="1"/>
  <c r="H5510" i="1"/>
  <c r="P3343" i="1"/>
  <c r="M2112" i="1"/>
  <c r="J5235" i="1"/>
  <c r="L571" i="1"/>
  <c r="T1029" i="1"/>
  <c r="J2066" i="1"/>
  <c r="P3372" i="1"/>
  <c r="T7034" i="1"/>
  <c r="J4946" i="1"/>
  <c r="P6587" i="1"/>
  <c r="V7284" i="1"/>
  <c r="T949" i="1"/>
  <c r="F7922" i="1"/>
  <c r="I5838" i="1"/>
  <c r="U6579" i="1"/>
  <c r="T6087" i="1"/>
  <c r="M1632" i="1"/>
  <c r="F2146" i="1"/>
  <c r="M7897" i="1"/>
  <c r="V7299" i="1"/>
  <c r="T7818" i="1"/>
  <c r="U5595" i="1"/>
  <c r="J3480" i="1"/>
  <c r="P8294" i="1"/>
  <c r="L1698" i="1"/>
  <c r="J4194" i="1"/>
  <c r="U5585" i="1"/>
  <c r="U4957" i="1"/>
  <c r="V3566" i="1"/>
  <c r="N7225" i="1"/>
  <c r="I5622" i="1"/>
  <c r="I5984" i="1"/>
  <c r="P6745" i="1"/>
  <c r="I3260" i="1"/>
  <c r="V5878" i="1"/>
  <c r="F612" i="1"/>
  <c r="K1579" i="1"/>
  <c r="F1930" i="1"/>
  <c r="I350" i="1"/>
  <c r="K2667" i="1"/>
  <c r="I574" i="1"/>
  <c r="I5694" i="1"/>
  <c r="L3238" i="1"/>
  <c r="J4361" i="1"/>
  <c r="P2188" i="1"/>
  <c r="L2853" i="1"/>
  <c r="J1307" i="1"/>
  <c r="T227" i="1"/>
  <c r="F3470" i="1"/>
  <c r="H637" i="1"/>
  <c r="H3485" i="1"/>
  <c r="I760" i="1"/>
  <c r="L4889" i="1"/>
  <c r="V7829" i="1"/>
  <c r="I2413" i="1"/>
  <c r="P2050" i="1"/>
  <c r="V4418" i="1"/>
  <c r="I3317" i="1"/>
  <c r="J6189" i="1"/>
  <c r="J2792" i="1"/>
  <c r="P5534" i="1"/>
  <c r="J4082" i="1"/>
  <c r="I4736" i="1"/>
  <c r="T5317" i="1"/>
  <c r="I4085" i="1"/>
  <c r="U4670" i="1"/>
  <c r="U5787" i="1"/>
  <c r="N6541" i="1"/>
  <c r="T1323" i="1"/>
  <c r="I1063" i="1"/>
  <c r="L5753" i="1"/>
  <c r="N2456" i="1"/>
  <c r="J6041" i="1"/>
  <c r="V2230" i="1"/>
  <c r="F2990" i="1"/>
  <c r="K5638" i="1"/>
  <c r="M480" i="1"/>
  <c r="I1491" i="1"/>
  <c r="F6707" i="1"/>
  <c r="P2055" i="1"/>
  <c r="N1235" i="1"/>
  <c r="T1969" i="1"/>
  <c r="H2474" i="1"/>
  <c r="K3648" i="1"/>
  <c r="F7098" i="1"/>
  <c r="V236" i="1"/>
  <c r="F5951" i="1"/>
  <c r="N6136" i="1"/>
  <c r="U4922" i="1"/>
  <c r="F6757" i="1"/>
  <c r="V7101" i="1"/>
  <c r="J907" i="1"/>
  <c r="J7480" i="1"/>
  <c r="V1165" i="1"/>
  <c r="V625" i="1"/>
  <c r="H530" i="1"/>
  <c r="L4866" i="1"/>
  <c r="P5682" i="1"/>
  <c r="I6049" i="1"/>
  <c r="N4302" i="1"/>
  <c r="T4026" i="1"/>
  <c r="T4181" i="1"/>
  <c r="U4360" i="1"/>
  <c r="F5966" i="1"/>
  <c r="T1188" i="1"/>
  <c r="T6800" i="1"/>
  <c r="T1537" i="1"/>
  <c r="F7385" i="1"/>
  <c r="M4259" i="1"/>
  <c r="F2441" i="1"/>
  <c r="V3607" i="1"/>
  <c r="N4998" i="1"/>
  <c r="T5737" i="1"/>
  <c r="N4634" i="1"/>
  <c r="J2311" i="1"/>
  <c r="H8160" i="1"/>
  <c r="V8127" i="1"/>
  <c r="V5118" i="1"/>
  <c r="T2657" i="1"/>
  <c r="N3686" i="1"/>
  <c r="P2821" i="1"/>
  <c r="I5544" i="1"/>
  <c r="J7172" i="1"/>
  <c r="T6413" i="1"/>
  <c r="T5423" i="1"/>
  <c r="T2542" i="1"/>
  <c r="I4381" i="1"/>
  <c r="F779" i="1"/>
  <c r="P784" i="1"/>
  <c r="V1315" i="1"/>
  <c r="T6736" i="1"/>
  <c r="V3745" i="1"/>
  <c r="F6926" i="1"/>
  <c r="J3767" i="1"/>
  <c r="H3423" i="1"/>
  <c r="F248" i="1"/>
  <c r="F885" i="1"/>
  <c r="H4579" i="1"/>
  <c r="T151" i="1"/>
  <c r="M4187" i="1"/>
  <c r="L2580" i="1"/>
  <c r="H6938" i="1"/>
  <c r="J873" i="1"/>
  <c r="I7162" i="1"/>
  <c r="V2061" i="1"/>
  <c r="N2758" i="1"/>
  <c r="M1238" i="1"/>
  <c r="P4688" i="1"/>
  <c r="V2161" i="1"/>
  <c r="K5293" i="1"/>
  <c r="T2571" i="1"/>
  <c r="P3977" i="1"/>
  <c r="T801" i="1"/>
  <c r="P2593" i="1"/>
  <c r="U4353" i="1"/>
  <c r="F2190" i="1"/>
  <c r="N7030" i="1"/>
  <c r="J3375" i="1"/>
  <c r="T7533" i="1"/>
  <c r="U6048" i="1"/>
  <c r="T807" i="1"/>
  <c r="N2212" i="1"/>
  <c r="I7368" i="1"/>
  <c r="N3365" i="1"/>
  <c r="V1486" i="1"/>
  <c r="J6911" i="1"/>
  <c r="U6830" i="1"/>
  <c r="N7975" i="1"/>
  <c r="N335" i="1"/>
  <c r="H1200" i="1"/>
  <c r="N4682" i="1"/>
  <c r="M5148" i="1"/>
  <c r="I1414" i="1"/>
  <c r="P6262" i="1"/>
  <c r="M2227" i="1"/>
  <c r="L3089" i="1"/>
  <c r="H4470" i="1"/>
  <c r="V5844" i="1"/>
  <c r="N2156" i="1"/>
  <c r="N334" i="1"/>
  <c r="H770" i="1"/>
  <c r="H2725" i="1"/>
  <c r="T4252" i="1"/>
  <c r="F3840" i="1"/>
  <c r="H442" i="1"/>
  <c r="P1142" i="1"/>
  <c r="V2292" i="1"/>
  <c r="M5070" i="1"/>
  <c r="K7889" i="1"/>
  <c r="T3668" i="1"/>
  <c r="P7319" i="1"/>
  <c r="U5319" i="1"/>
  <c r="U269" i="1"/>
  <c r="P3628" i="1"/>
  <c r="H3970" i="1"/>
  <c r="N7316" i="1"/>
  <c r="M2795" i="1"/>
  <c r="I5322" i="1"/>
  <c r="J3586" i="1"/>
  <c r="U1390" i="1"/>
  <c r="P6834" i="1"/>
  <c r="N5655" i="1"/>
  <c r="H1732" i="1"/>
  <c r="J577" i="1"/>
  <c r="P5665" i="1"/>
  <c r="F2993" i="1"/>
  <c r="P3352" i="1"/>
  <c r="U8108" i="1"/>
  <c r="T1270" i="1"/>
  <c r="P3587" i="1"/>
  <c r="J3028" i="1"/>
  <c r="F3836" i="1"/>
  <c r="V5475" i="1"/>
  <c r="N1054" i="1"/>
  <c r="F1609" i="1"/>
  <c r="N2131" i="1"/>
  <c r="I7374" i="1"/>
  <c r="I5791" i="1"/>
  <c r="J6723" i="1"/>
  <c r="I6759" i="1"/>
  <c r="P3393" i="1"/>
  <c r="I2749" i="1"/>
  <c r="N5331" i="1"/>
  <c r="P4069" i="1"/>
  <c r="J1118" i="1"/>
  <c r="J2904" i="1"/>
  <c r="V197" i="1"/>
  <c r="M238" i="1"/>
  <c r="H3049" i="1"/>
  <c r="U4294" i="1"/>
  <c r="N5865" i="1"/>
  <c r="F5527" i="1"/>
  <c r="P1974" i="1"/>
  <c r="U7180" i="1"/>
  <c r="P6354" i="1"/>
  <c r="L5451" i="1"/>
  <c r="N1471" i="1"/>
  <c r="T3932" i="1"/>
  <c r="P632" i="1"/>
  <c r="I5070" i="1"/>
  <c r="U7809" i="1"/>
  <c r="U6024" i="1"/>
  <c r="V7956" i="1"/>
  <c r="H1920" i="1"/>
  <c r="L379" i="1"/>
  <c r="L821" i="1"/>
  <c r="U2400" i="1"/>
  <c r="H632" i="1"/>
  <c r="L5628" i="1"/>
  <c r="J3329" i="1"/>
  <c r="J7167" i="1"/>
  <c r="P1685" i="1"/>
  <c r="L819" i="1"/>
  <c r="I4504" i="1"/>
  <c r="K4465" i="1"/>
  <c r="U3845" i="1"/>
  <c r="U5682" i="1"/>
  <c r="J448" i="1"/>
  <c r="I7389" i="1"/>
  <c r="P1465" i="1"/>
  <c r="J7356" i="1"/>
  <c r="L1069" i="1"/>
  <c r="M3340" i="1"/>
  <c r="H4484" i="1"/>
  <c r="T759" i="1"/>
  <c r="I1585" i="1"/>
  <c r="V6349" i="1"/>
  <c r="P7890" i="1"/>
  <c r="I6599" i="1"/>
  <c r="J734" i="1"/>
  <c r="U652" i="1"/>
  <c r="U4621" i="1"/>
  <c r="L502" i="1"/>
  <c r="N6781" i="1"/>
  <c r="V1924" i="1"/>
  <c r="T4387" i="1"/>
  <c r="M4314" i="1"/>
  <c r="J2483" i="1"/>
  <c r="U8314" i="1"/>
  <c r="H6531" i="1"/>
  <c r="V5882" i="1"/>
  <c r="H1455" i="1"/>
  <c r="M1834" i="1"/>
  <c r="V7932" i="1"/>
  <c r="I7421" i="1"/>
  <c r="N3141" i="1"/>
  <c r="F3057" i="1"/>
  <c r="I3517" i="1"/>
  <c r="J666" i="1"/>
  <c r="L6816" i="1"/>
  <c r="H768" i="1"/>
  <c r="T6308" i="1"/>
  <c r="T6302" i="1"/>
  <c r="U4814" i="1"/>
  <c r="T6571" i="1"/>
  <c r="V7360" i="1"/>
  <c r="V1912" i="1"/>
  <c r="I2782" i="1"/>
  <c r="P1128" i="1"/>
  <c r="I944" i="1"/>
  <c r="L6992" i="1"/>
  <c r="H6038" i="1"/>
  <c r="H8174" i="1"/>
  <c r="U4954" i="1"/>
  <c r="H6816" i="1"/>
  <c r="I1266" i="1"/>
  <c r="U3496" i="1"/>
  <c r="I5335" i="1"/>
  <c r="V1241" i="1"/>
  <c r="I2524" i="1"/>
  <c r="U4464" i="1"/>
  <c r="V1416" i="1"/>
  <c r="T457" i="1"/>
  <c r="U4042" i="1"/>
  <c r="U812" i="1"/>
  <c r="V8105" i="1"/>
  <c r="V1860" i="1"/>
  <c r="M8286" i="1"/>
  <c r="N2463" i="1"/>
  <c r="N8137" i="1"/>
  <c r="N6378" i="1"/>
  <c r="N1570" i="1"/>
  <c r="I126" i="1"/>
  <c r="K698" i="1"/>
  <c r="H7436" i="1"/>
  <c r="V5918" i="1"/>
  <c r="J7442" i="1"/>
  <c r="J973" i="1"/>
  <c r="M1606" i="1"/>
  <c r="L6773" i="1"/>
  <c r="I8066" i="1"/>
  <c r="J1044" i="1"/>
  <c r="H6054" i="1"/>
  <c r="I7148" i="1"/>
  <c r="I7003" i="1"/>
  <c r="P3034" i="1"/>
  <c r="J1761" i="1"/>
  <c r="H509" i="1"/>
  <c r="I2578" i="1"/>
  <c r="J6768" i="1"/>
  <c r="T3358" i="1"/>
  <c r="L4998" i="1"/>
  <c r="L5769" i="1"/>
  <c r="N6850" i="1"/>
  <c r="I282" i="1"/>
  <c r="I4903" i="1"/>
  <c r="L1385" i="1"/>
  <c r="J2002" i="1"/>
  <c r="F3041" i="1"/>
  <c r="J572" i="1"/>
  <c r="N8037" i="1"/>
  <c r="J149" i="1"/>
  <c r="T3184" i="1"/>
  <c r="U6075" i="1"/>
  <c r="H5024" i="1"/>
  <c r="T4428" i="1"/>
  <c r="V8032" i="1"/>
  <c r="V3182" i="1"/>
  <c r="N1260" i="1"/>
  <c r="F3396" i="1"/>
  <c r="P924" i="1"/>
  <c r="P320" i="1"/>
  <c r="T899" i="1"/>
  <c r="M7945" i="1"/>
  <c r="V4513" i="1"/>
  <c r="I1044" i="1"/>
  <c r="M1878" i="1"/>
  <c r="P7455" i="1"/>
  <c r="F5002" i="1"/>
  <c r="K1336" i="1"/>
  <c r="H320" i="1"/>
  <c r="I4927" i="1"/>
  <c r="V4874" i="1"/>
  <c r="F6877" i="1"/>
  <c r="F4196" i="1"/>
  <c r="T1223" i="1"/>
  <c r="J1054" i="1"/>
  <c r="K3171" i="1"/>
  <c r="V7246" i="1"/>
  <c r="V1740" i="1"/>
  <c r="N2635" i="1"/>
  <c r="I3434" i="1"/>
  <c r="F6814" i="1"/>
  <c r="I3176" i="1"/>
  <c r="U6047" i="1"/>
  <c r="F6797" i="1"/>
  <c r="M1251" i="1"/>
  <c r="I845" i="1"/>
  <c r="J2480" i="1"/>
  <c r="P6810" i="1"/>
  <c r="P7172" i="1"/>
  <c r="T2454" i="1"/>
  <c r="F1660" i="1"/>
  <c r="K1706" i="1"/>
  <c r="H1539" i="1"/>
  <c r="V7446" i="1"/>
  <c r="I580" i="1"/>
  <c r="T4661" i="1"/>
  <c r="U5307" i="1"/>
  <c r="H5916" i="1"/>
  <c r="F225" i="1"/>
  <c r="L966" i="1"/>
  <c r="L4200" i="1"/>
  <c r="U5337" i="1"/>
  <c r="F5348" i="1"/>
  <c r="L6201" i="1"/>
  <c r="P3989" i="1"/>
  <c r="V3464" i="1"/>
  <c r="H6952" i="1"/>
  <c r="N3340" i="1"/>
  <c r="J2248" i="1"/>
  <c r="P859" i="1"/>
  <c r="J7644" i="1"/>
  <c r="N70" i="1"/>
  <c r="U8239" i="1"/>
  <c r="K5788" i="1"/>
  <c r="M4665" i="1"/>
  <c r="T7232" i="1"/>
  <c r="J4631" i="1"/>
  <c r="T5073" i="1"/>
  <c r="V6898" i="1"/>
  <c r="V7238" i="1"/>
  <c r="H6382" i="1"/>
  <c r="F8160" i="1"/>
  <c r="H2343" i="1"/>
  <c r="P5707" i="1"/>
  <c r="T5289" i="1"/>
  <c r="F1371" i="1"/>
  <c r="U4937" i="1"/>
  <c r="M6778" i="1"/>
  <c r="I1200" i="1"/>
  <c r="I3350" i="1"/>
  <c r="V5578" i="1"/>
  <c r="F784" i="1"/>
  <c r="I5050" i="1"/>
  <c r="M4580" i="1"/>
  <c r="U3239" i="1"/>
  <c r="N3589" i="1"/>
  <c r="T630" i="1"/>
  <c r="V5771" i="1"/>
  <c r="V296" i="1"/>
  <c r="L503" i="1"/>
  <c r="U2611" i="1"/>
  <c r="L5517" i="1"/>
  <c r="H4386" i="1"/>
  <c r="N1675" i="1"/>
  <c r="T551" i="1"/>
  <c r="H4261" i="1"/>
  <c r="T4191" i="1"/>
  <c r="P2341" i="1"/>
  <c r="T5937" i="1"/>
  <c r="P5644" i="1"/>
  <c r="L4515" i="1"/>
  <c r="L673" i="1"/>
  <c r="P1947" i="1"/>
  <c r="N488" i="1"/>
  <c r="T941" i="1"/>
  <c r="J8248" i="1"/>
  <c r="U5020" i="1"/>
  <c r="M4208" i="1"/>
  <c r="P4841" i="1"/>
  <c r="J6998" i="1"/>
  <c r="F6567" i="1"/>
  <c r="V1942" i="1"/>
  <c r="I3955" i="1"/>
  <c r="V562" i="1"/>
  <c r="T7370" i="1"/>
  <c r="L5029" i="1"/>
  <c r="U4310" i="1"/>
  <c r="N1395" i="1"/>
  <c r="U5706" i="1"/>
  <c r="J278" i="1"/>
  <c r="H3161" i="1"/>
  <c r="N6175" i="1"/>
  <c r="V6751" i="1"/>
  <c r="V2146" i="1"/>
  <c r="J7310" i="1"/>
  <c r="L1740" i="1"/>
  <c r="F5855" i="1"/>
  <c r="F5414" i="1"/>
  <c r="P3243" i="1"/>
  <c r="U2651" i="1"/>
  <c r="V657" i="1"/>
  <c r="F6599" i="1"/>
  <c r="H574" i="1"/>
  <c r="T5679" i="1"/>
  <c r="P1084" i="1"/>
  <c r="J5288" i="1"/>
  <c r="U3203" i="1"/>
  <c r="U7212" i="1"/>
  <c r="V2990" i="1"/>
  <c r="U7858" i="1"/>
  <c r="U5819" i="1"/>
  <c r="N7288" i="1"/>
  <c r="F4523" i="1"/>
  <c r="H2492" i="1"/>
  <c r="J2275" i="1"/>
  <c r="T5279" i="1"/>
  <c r="I7147" i="1"/>
  <c r="P4559" i="1"/>
  <c r="L2149" i="1"/>
  <c r="I5040" i="1"/>
  <c r="T6868" i="1"/>
  <c r="I1480" i="1"/>
  <c r="M4615" i="1"/>
  <c r="I4895" i="1"/>
  <c r="H2871" i="1"/>
  <c r="L940" i="1"/>
  <c r="L715" i="1"/>
  <c r="F233" i="1"/>
  <c r="K1971" i="1"/>
  <c r="N706" i="1"/>
  <c r="I7043" i="1"/>
  <c r="V6415" i="1"/>
  <c r="U4405" i="1"/>
  <c r="J883" i="1"/>
  <c r="T5178" i="1"/>
  <c r="J4995" i="1"/>
  <c r="H3410" i="1"/>
  <c r="H6138" i="1"/>
  <c r="V242" i="1"/>
  <c r="T2377" i="1"/>
  <c r="J6468" i="1"/>
  <c r="T4318" i="1"/>
  <c r="M3738" i="1"/>
  <c r="U7458" i="1"/>
  <c r="U4912" i="1"/>
  <c r="U2323" i="1"/>
  <c r="I7340" i="1"/>
  <c r="J7971" i="1"/>
  <c r="U1718" i="1"/>
  <c r="P2999" i="1"/>
  <c r="L2547" i="1"/>
  <c r="L7111" i="1"/>
  <c r="K1223" i="1"/>
  <c r="I1360" i="1"/>
  <c r="V7231" i="1"/>
  <c r="U2349" i="1"/>
  <c r="J4818" i="1"/>
  <c r="T2315" i="1"/>
  <c r="F1796" i="1"/>
  <c r="L2921" i="1"/>
  <c r="V2520" i="1"/>
  <c r="J346" i="1"/>
  <c r="H4258" i="1"/>
  <c r="N7000" i="1"/>
  <c r="L4732" i="1"/>
  <c r="M911" i="1"/>
  <c r="M6020" i="1"/>
  <c r="L7161" i="1"/>
  <c r="F1624" i="1"/>
  <c r="L4471" i="1"/>
  <c r="I1148" i="1"/>
  <c r="L4442" i="1"/>
  <c r="H2609" i="1"/>
  <c r="J3932" i="1"/>
  <c r="F6284" i="1"/>
  <c r="J980" i="1"/>
  <c r="J5590" i="1"/>
  <c r="T2837" i="1"/>
  <c r="V5363" i="1"/>
  <c r="L2631" i="1"/>
  <c r="J798" i="1"/>
  <c r="H2930" i="1"/>
  <c r="H2964" i="1"/>
  <c r="M7980" i="1"/>
  <c r="T1565" i="1"/>
  <c r="U2091" i="1"/>
  <c r="M4458" i="1"/>
  <c r="J4059" i="1"/>
  <c r="I4618" i="1"/>
  <c r="M4427" i="1"/>
  <c r="F344" i="1"/>
  <c r="N7917" i="1"/>
  <c r="V2531" i="1"/>
  <c r="H3906" i="1"/>
  <c r="N6890" i="1"/>
  <c r="V2108" i="1"/>
  <c r="H3629" i="1"/>
  <c r="U7510" i="1"/>
  <c r="H5042" i="1"/>
  <c r="H3607" i="1"/>
  <c r="L1568" i="1"/>
  <c r="I2227" i="1"/>
  <c r="I1693" i="1"/>
  <c r="U8247" i="1"/>
  <c r="J4624" i="1"/>
  <c r="H2368" i="1"/>
  <c r="V2863" i="1"/>
  <c r="K1680" i="1"/>
  <c r="P4652" i="1"/>
  <c r="I6663" i="1"/>
  <c r="I5776" i="1"/>
  <c r="M133" i="1"/>
  <c r="V961" i="1"/>
  <c r="N7078" i="1"/>
  <c r="U4786" i="1"/>
  <c r="M6378" i="1"/>
  <c r="F4933" i="1"/>
  <c r="V3645" i="1"/>
  <c r="H5059" i="1"/>
  <c r="M6875" i="1"/>
  <c r="M3359" i="1"/>
  <c r="U5041" i="1"/>
  <c r="J3352" i="1"/>
  <c r="L6736" i="1"/>
  <c r="T7857" i="1"/>
  <c r="U4164" i="1"/>
  <c r="H3869" i="1"/>
  <c r="H4457" i="1"/>
  <c r="H4948" i="1"/>
  <c r="P8340" i="1"/>
  <c r="N7359" i="1"/>
  <c r="J1265" i="1"/>
  <c r="I5164" i="1"/>
  <c r="M6920" i="1"/>
  <c r="F4579" i="1"/>
  <c r="P4798" i="1"/>
  <c r="T443" i="1"/>
  <c r="T2600" i="1"/>
  <c r="H7810" i="1"/>
  <c r="K7140" i="1"/>
  <c r="M6517" i="1"/>
  <c r="N8321" i="1"/>
  <c r="I2654" i="1"/>
  <c r="N1957" i="1"/>
  <c r="F1223" i="1"/>
  <c r="V6575" i="1"/>
  <c r="H6820" i="1"/>
  <c r="J3824" i="1"/>
  <c r="I5848" i="1"/>
  <c r="V1493" i="1"/>
  <c r="F2791" i="1"/>
  <c r="L4970" i="1"/>
  <c r="T955" i="1"/>
  <c r="F154" i="1"/>
  <c r="J2227" i="1"/>
  <c r="F1913" i="1"/>
  <c r="V673" i="1"/>
  <c r="T4120" i="1"/>
  <c r="H6693" i="1"/>
  <c r="V7084" i="1"/>
  <c r="U6222" i="1"/>
  <c r="N5277" i="1"/>
  <c r="M6692" i="1"/>
  <c r="M975" i="1"/>
  <c r="H1568" i="1"/>
  <c r="M8013" i="1"/>
  <c r="L3110" i="1"/>
  <c r="N6814" i="1"/>
  <c r="I7509" i="1"/>
  <c r="F821" i="1"/>
  <c r="M4060" i="1"/>
  <c r="M4798" i="1"/>
  <c r="F3080" i="1"/>
  <c r="U2431" i="1"/>
  <c r="F1164" i="1"/>
  <c r="U1890" i="1"/>
  <c r="U6363" i="1"/>
  <c r="P5148" i="1"/>
  <c r="I3490" i="1"/>
  <c r="I5253" i="1"/>
  <c r="V2320" i="1"/>
  <c r="U5649" i="1"/>
  <c r="J450" i="1"/>
  <c r="U5299" i="1"/>
  <c r="I2038" i="1"/>
  <c r="V881" i="1"/>
  <c r="J4233" i="1"/>
  <c r="M3029" i="1"/>
  <c r="P2602" i="1"/>
  <c r="T2601" i="1"/>
  <c r="I5031" i="1"/>
  <c r="I1446" i="1"/>
  <c r="J1941" i="1"/>
  <c r="N3065" i="1"/>
  <c r="J7224" i="1"/>
  <c r="P4947" i="1"/>
  <c r="I1022" i="1"/>
  <c r="F5029" i="1"/>
  <c r="F2892" i="1"/>
  <c r="F8063" i="1"/>
  <c r="U424" i="1"/>
  <c r="V3863" i="1"/>
  <c r="M6751" i="1"/>
  <c r="H7884" i="1"/>
  <c r="P7135" i="1"/>
  <c r="M4479" i="1"/>
  <c r="N4807" i="1"/>
  <c r="I5190" i="1"/>
  <c r="V992" i="1"/>
  <c r="T210" i="1"/>
  <c r="P3201" i="1"/>
  <c r="T2515" i="1"/>
  <c r="K6398" i="1"/>
  <c r="T1324" i="1"/>
  <c r="H3637" i="1"/>
  <c r="V5403" i="1"/>
  <c r="I1596" i="1"/>
  <c r="T331" i="1"/>
  <c r="N7856" i="1"/>
  <c r="F6518" i="1"/>
  <c r="U286" i="1"/>
  <c r="F7974" i="1"/>
  <c r="F2684" i="1"/>
  <c r="V5185" i="1"/>
  <c r="L707" i="1"/>
  <c r="J612" i="1"/>
  <c r="I2604" i="1"/>
  <c r="H4427" i="1"/>
  <c r="U3287" i="1"/>
  <c r="M4174" i="1"/>
  <c r="J4197" i="1"/>
  <c r="N1566" i="1"/>
  <c r="T7590" i="1"/>
  <c r="U2193" i="1"/>
  <c r="V5494" i="1"/>
  <c r="P5969" i="1"/>
  <c r="H429" i="1"/>
  <c r="H5743" i="1"/>
  <c r="M8055" i="1"/>
  <c r="J6929" i="1"/>
  <c r="T1316" i="1"/>
  <c r="P4820" i="1"/>
  <c r="F3767" i="1"/>
  <c r="V3461" i="1"/>
  <c r="U3597" i="1"/>
  <c r="P5999" i="1"/>
  <c r="T3795" i="1"/>
  <c r="V439" i="1"/>
  <c r="I7376" i="1"/>
  <c r="V6630" i="1"/>
  <c r="T4237" i="1"/>
  <c r="N6403" i="1"/>
  <c r="V5299" i="1"/>
  <c r="I1539" i="1"/>
  <c r="J4150" i="1"/>
  <c r="T3628" i="1"/>
  <c r="J3379" i="1"/>
  <c r="V7584" i="1"/>
  <c r="J6772" i="1"/>
  <c r="U2010" i="1"/>
  <c r="M4367" i="1"/>
  <c r="V1015" i="1"/>
  <c r="T5893" i="1"/>
  <c r="N4954" i="1"/>
  <c r="M2107" i="1"/>
  <c r="I7094" i="1"/>
  <c r="H5002" i="1"/>
  <c r="U1577" i="1"/>
  <c r="I2026" i="1"/>
  <c r="N1308" i="1"/>
  <c r="I7014" i="1"/>
  <c r="F3211" i="1"/>
  <c r="I1100" i="1"/>
  <c r="H4739" i="1"/>
  <c r="I1971" i="1"/>
  <c r="P4772" i="1"/>
  <c r="H7563" i="1"/>
  <c r="H4605" i="1"/>
  <c r="F530" i="1"/>
  <c r="J7502" i="1"/>
  <c r="V2037" i="1"/>
  <c r="M1869" i="1"/>
  <c r="F1437" i="1"/>
  <c r="P3507" i="1"/>
  <c r="T7082" i="1"/>
  <c r="K2648" i="1"/>
  <c r="M5674" i="1"/>
  <c r="H8281" i="1"/>
  <c r="M8267" i="1"/>
  <c r="N3331" i="1"/>
  <c r="I3060" i="1"/>
  <c r="F4171" i="1"/>
  <c r="J2741" i="1"/>
  <c r="T1884" i="1"/>
  <c r="K801" i="1"/>
  <c r="M963" i="1"/>
  <c r="T559" i="1"/>
  <c r="H6379" i="1"/>
  <c r="T1685" i="1"/>
  <c r="L1532" i="1"/>
  <c r="T4186" i="1"/>
  <c r="T654" i="1"/>
  <c r="M4718" i="1"/>
  <c r="H6487" i="1"/>
  <c r="L1650" i="1"/>
  <c r="V3016" i="1"/>
  <c r="P55" i="1"/>
  <c r="I177" i="1"/>
  <c r="V7583" i="1"/>
  <c r="L1283" i="1"/>
  <c r="T992" i="1"/>
  <c r="P2079" i="1"/>
  <c r="V4631" i="1"/>
  <c r="T6834" i="1"/>
  <c r="J3127" i="1"/>
  <c r="I3397" i="1"/>
  <c r="L7605" i="1"/>
  <c r="V3425" i="1"/>
  <c r="T91" i="1"/>
  <c r="V5472" i="1"/>
  <c r="T6343" i="1"/>
  <c r="P2938" i="1"/>
  <c r="M141" i="1"/>
  <c r="U723" i="1"/>
  <c r="J6995" i="1"/>
  <c r="P650" i="1"/>
  <c r="V4343" i="1"/>
  <c r="P6475" i="1"/>
  <c r="H3087" i="1"/>
  <c r="P6720" i="1"/>
  <c r="J6030" i="1"/>
  <c r="P4857" i="1"/>
  <c r="P1639" i="1"/>
  <c r="I7200" i="1"/>
  <c r="T5113" i="1"/>
  <c r="T6996" i="1"/>
  <c r="V3858" i="1"/>
  <c r="F1790" i="1"/>
  <c r="N6345" i="1"/>
  <c r="I97" i="1"/>
  <c r="V3560" i="1"/>
  <c r="T8113" i="1"/>
  <c r="T5395" i="1"/>
  <c r="M6603" i="1"/>
  <c r="I7381" i="1"/>
  <c r="F2034" i="1"/>
  <c r="K2073" i="1"/>
  <c r="M2760" i="1"/>
  <c r="H2537" i="1"/>
  <c r="T3398" i="1"/>
  <c r="P2008" i="1"/>
  <c r="P2874" i="1"/>
  <c r="U4551" i="1"/>
  <c r="U5248" i="1"/>
  <c r="H1761" i="1"/>
  <c r="N5641" i="1"/>
  <c r="I6938" i="1"/>
  <c r="M2027" i="1"/>
  <c r="M3612" i="1"/>
  <c r="F6785" i="1"/>
  <c r="M4746" i="1"/>
  <c r="M4478" i="1"/>
  <c r="J1527" i="1"/>
  <c r="M2936" i="1"/>
  <c r="H7927" i="1"/>
  <c r="F2547" i="1"/>
  <c r="F4868" i="1"/>
  <c r="F424" i="1"/>
  <c r="P4797" i="1"/>
  <c r="M3578" i="1"/>
  <c r="V7564" i="1"/>
  <c r="T627" i="1"/>
  <c r="P6636" i="1"/>
  <c r="U6199" i="1"/>
  <c r="F398" i="1"/>
  <c r="F641" i="1"/>
  <c r="J7130" i="1"/>
  <c r="T2984" i="1"/>
  <c r="J6316" i="1"/>
  <c r="P2218" i="1"/>
  <c r="T1352" i="1"/>
  <c r="N4437" i="1"/>
  <c r="J3216" i="1"/>
  <c r="F1103" i="1"/>
  <c r="T8252" i="1"/>
  <c r="H1917" i="1"/>
  <c r="I5786" i="1"/>
  <c r="J4074" i="1"/>
  <c r="I4589" i="1"/>
  <c r="U5562" i="1"/>
  <c r="M1886" i="1"/>
  <c r="N797" i="1"/>
  <c r="P1388" i="1"/>
  <c r="U1596" i="1"/>
  <c r="U6357" i="1"/>
  <c r="H1371" i="1"/>
  <c r="U5392" i="1"/>
  <c r="T2043" i="1"/>
  <c r="J2092" i="1"/>
  <c r="L5612" i="1"/>
  <c r="V6583" i="1"/>
  <c r="M8035" i="1"/>
  <c r="J1720" i="1"/>
  <c r="J3070" i="1"/>
  <c r="M4528" i="1"/>
  <c r="T583" i="1"/>
  <c r="L6835" i="1"/>
  <c r="V2116" i="1"/>
  <c r="F6191" i="1"/>
  <c r="T7078" i="1"/>
  <c r="P6291" i="1"/>
  <c r="I4089" i="1"/>
  <c r="F6190" i="1"/>
  <c r="V4788" i="1"/>
  <c r="J546" i="1"/>
  <c r="P2220" i="1"/>
  <c r="I2613" i="1"/>
  <c r="V4768" i="1"/>
  <c r="U1370" i="1"/>
  <c r="U654" i="1"/>
  <c r="H4111" i="1"/>
  <c r="L15" i="1"/>
  <c r="I2586" i="1"/>
  <c r="N2277" i="1"/>
  <c r="M3356" i="1"/>
  <c r="J2683" i="1"/>
  <c r="U1449" i="1"/>
  <c r="U1072" i="1"/>
  <c r="N1509" i="1"/>
  <c r="N6496" i="1"/>
  <c r="P5836" i="1"/>
  <c r="M4765" i="1"/>
  <c r="P2083" i="1"/>
  <c r="V2362" i="1"/>
  <c r="V7212" i="1"/>
  <c r="F1555" i="1"/>
  <c r="H3496" i="1"/>
  <c r="L3218" i="1"/>
  <c r="J6957" i="1"/>
  <c r="P1480" i="1"/>
  <c r="L3605" i="1"/>
  <c r="I5216" i="1"/>
  <c r="N5037" i="1"/>
  <c r="U6179" i="1"/>
  <c r="L6796" i="1"/>
  <c r="F8042" i="1"/>
  <c r="P174" i="1"/>
  <c r="J7194" i="1"/>
  <c r="U2071" i="1"/>
  <c r="T8177" i="1"/>
  <c r="I7394" i="1"/>
  <c r="J235" i="1"/>
  <c r="K3889" i="1"/>
  <c r="N2660" i="1"/>
  <c r="P6926" i="1"/>
  <c r="F3744" i="1"/>
  <c r="I6496" i="1"/>
  <c r="H5181" i="1"/>
  <c r="F5877" i="1"/>
  <c r="N4161" i="1"/>
  <c r="V1290" i="1"/>
  <c r="U6155" i="1"/>
  <c r="U6147" i="1"/>
  <c r="L2383" i="1"/>
  <c r="V5356" i="1"/>
  <c r="H6469" i="1"/>
  <c r="U8220" i="1"/>
  <c r="M7400" i="1"/>
  <c r="V72" i="1"/>
  <c r="J8020" i="1"/>
  <c r="N5519" i="1"/>
  <c r="L3610" i="1"/>
  <c r="V5341" i="1"/>
  <c r="I5095" i="1"/>
  <c r="F6788" i="1"/>
  <c r="H7976" i="1"/>
  <c r="V4956" i="1"/>
  <c r="N3209" i="1"/>
  <c r="H6541" i="1"/>
  <c r="N4638" i="1"/>
  <c r="M5342" i="1"/>
  <c r="U3414" i="1"/>
  <c r="I7121" i="1"/>
  <c r="F830" i="1"/>
  <c r="I2501" i="1"/>
  <c r="F1030" i="1"/>
  <c r="M6755" i="1"/>
  <c r="P2828" i="1"/>
  <c r="M6399" i="1"/>
  <c r="T6882" i="1"/>
  <c r="M7126" i="1"/>
  <c r="H5142" i="1"/>
  <c r="L3989" i="1"/>
  <c r="F5258" i="1"/>
  <c r="F2537" i="1"/>
  <c r="F6584" i="1"/>
  <c r="M1409" i="1"/>
  <c r="U5076" i="1"/>
  <c r="H1277" i="1"/>
  <c r="P8032" i="1"/>
  <c r="P4743" i="1"/>
  <c r="T7077" i="1"/>
  <c r="I5230" i="1"/>
  <c r="T2590" i="1"/>
  <c r="N5827" i="1"/>
  <c r="F6754" i="1"/>
  <c r="J2865" i="1"/>
  <c r="T7340" i="1"/>
  <c r="V3842" i="1"/>
  <c r="J236" i="1"/>
  <c r="N4732" i="1"/>
  <c r="V654" i="1"/>
  <c r="I2042" i="1"/>
  <c r="P1684" i="1"/>
  <c r="I722" i="1"/>
  <c r="U2932" i="1"/>
  <c r="F1588" i="1"/>
  <c r="V5110" i="1"/>
  <c r="J4797" i="1"/>
  <c r="L6961" i="1"/>
  <c r="F4885" i="1"/>
  <c r="T408" i="1"/>
  <c r="J3979" i="1"/>
  <c r="L4087" i="1"/>
  <c r="J6155" i="1"/>
  <c r="P6526" i="1"/>
  <c r="F908" i="1"/>
  <c r="I2351" i="1"/>
  <c r="U3451" i="1"/>
  <c r="L7971" i="1"/>
  <c r="T4356" i="1"/>
  <c r="T2524" i="1"/>
  <c r="U4053" i="1"/>
  <c r="L1216" i="1"/>
  <c r="N1744" i="1"/>
  <c r="L3266" i="1"/>
  <c r="J7285" i="1"/>
  <c r="U2538" i="1"/>
  <c r="V3073" i="1"/>
  <c r="H206" i="1"/>
  <c r="V5955" i="1"/>
  <c r="T7415" i="1"/>
  <c r="U2899" i="1"/>
  <c r="U2167" i="1"/>
  <c r="U7542" i="1"/>
  <c r="M1492" i="1"/>
  <c r="H7232" i="1"/>
  <c r="N886" i="1"/>
  <c r="H6235" i="1"/>
  <c r="T4649" i="1"/>
  <c r="T7559" i="1"/>
  <c r="P4603" i="1"/>
  <c r="L5896" i="1"/>
  <c r="L8033" i="1"/>
  <c r="V5862" i="1"/>
  <c r="M8233" i="1"/>
  <c r="T440" i="1"/>
  <c r="P1160" i="1"/>
  <c r="V4936" i="1"/>
  <c r="V1754" i="1"/>
  <c r="V4595" i="1"/>
  <c r="T1618" i="1"/>
  <c r="F4674" i="1"/>
  <c r="U3433" i="1"/>
  <c r="M6570" i="1"/>
  <c r="P564" i="1"/>
  <c r="F2116" i="1"/>
  <c r="H2207" i="1"/>
  <c r="V2594" i="1"/>
  <c r="H8252" i="1"/>
  <c r="F4975" i="1"/>
  <c r="P7862" i="1"/>
  <c r="F2571" i="1"/>
  <c r="L6982" i="1"/>
  <c r="V4400" i="1"/>
  <c r="H3191" i="1"/>
  <c r="V4193" i="1"/>
  <c r="T7409" i="1"/>
  <c r="J1391" i="1"/>
  <c r="F2872" i="1"/>
  <c r="F7884" i="1"/>
  <c r="I6818" i="1"/>
  <c r="I906" i="1"/>
  <c r="I5563" i="1"/>
  <c r="N568" i="1"/>
  <c r="P4937" i="1"/>
  <c r="J3520" i="1"/>
  <c r="F7438" i="1"/>
  <c r="P4293" i="1"/>
  <c r="T3722" i="1"/>
  <c r="M6335" i="1"/>
  <c r="P3749" i="1"/>
  <c r="I3375" i="1"/>
  <c r="M897" i="1"/>
  <c r="H8318" i="1"/>
  <c r="H4043" i="1"/>
  <c r="N391" i="1"/>
  <c r="J5796" i="1"/>
  <c r="P4620" i="1"/>
  <c r="L681" i="1"/>
  <c r="M5008" i="1"/>
  <c r="H8029" i="1"/>
  <c r="P2928" i="1"/>
  <c r="K6872" i="1"/>
  <c r="P699" i="1"/>
  <c r="J406" i="1"/>
  <c r="V4062" i="1"/>
  <c r="N1888" i="1"/>
  <c r="L5794" i="1"/>
  <c r="F6462" i="1"/>
  <c r="H246" i="1"/>
  <c r="P8016" i="1"/>
  <c r="M329" i="1"/>
  <c r="V4063" i="1"/>
  <c r="L1100" i="1"/>
  <c r="F4470" i="1"/>
  <c r="J2881" i="1"/>
  <c r="H703" i="1"/>
  <c r="V3320" i="1"/>
  <c r="P4787" i="1"/>
  <c r="J8119" i="1"/>
  <c r="V3601" i="1"/>
  <c r="I680" i="1"/>
  <c r="M7576" i="1"/>
  <c r="U5160" i="1"/>
  <c r="U7096" i="1"/>
  <c r="F1224" i="1"/>
  <c r="M6685" i="1"/>
  <c r="H2646" i="1"/>
  <c r="P4501" i="1"/>
  <c r="H8180" i="1"/>
  <c r="M6577" i="1"/>
  <c r="F6631" i="1"/>
  <c r="M3520" i="1"/>
  <c r="P4631" i="1"/>
  <c r="I6019" i="1"/>
  <c r="V2135" i="1"/>
  <c r="P7900" i="1"/>
  <c r="L4832" i="1"/>
  <c r="P7140" i="1"/>
  <c r="T1811" i="1"/>
  <c r="K7561" i="1"/>
  <c r="V6592" i="1"/>
  <c r="I5643" i="1"/>
  <c r="J4910" i="1"/>
  <c r="H983" i="1"/>
  <c r="H1644" i="1"/>
  <c r="F5484" i="1"/>
  <c r="U6975" i="1"/>
  <c r="M3390" i="1"/>
  <c r="M6797" i="1"/>
  <c r="M7214" i="1"/>
  <c r="H3935" i="1"/>
  <c r="F6346" i="1"/>
  <c r="P3007" i="1"/>
  <c r="F7333" i="1"/>
  <c r="U302" i="1"/>
  <c r="L7847" i="1"/>
  <c r="J6496" i="1"/>
  <c r="V3964" i="1"/>
  <c r="H1599" i="1"/>
  <c r="V5304" i="1"/>
  <c r="P412" i="1"/>
  <c r="J2902" i="1"/>
  <c r="I2" i="1"/>
  <c r="H6506" i="1"/>
  <c r="J3139" i="1"/>
  <c r="I466" i="1"/>
  <c r="N8299" i="1"/>
  <c r="T5409" i="1"/>
  <c r="P743" i="1"/>
  <c r="J174" i="1"/>
  <c r="J5069" i="1"/>
  <c r="J4639" i="1"/>
  <c r="P4894" i="1"/>
  <c r="J43" i="1"/>
  <c r="H7369" i="1"/>
  <c r="F2656" i="1"/>
  <c r="L5264" i="1"/>
  <c r="F689" i="1"/>
  <c r="F3955" i="1"/>
  <c r="M7818" i="1"/>
  <c r="F3334" i="1"/>
  <c r="F4661" i="1"/>
  <c r="U1134" i="1"/>
  <c r="I1421" i="1"/>
  <c r="J7516" i="1"/>
  <c r="N4727" i="1"/>
  <c r="N4070" i="1"/>
  <c r="F4391" i="1"/>
  <c r="H3757" i="1"/>
  <c r="U5996" i="1"/>
  <c r="M1967" i="1"/>
  <c r="P1571" i="1"/>
  <c r="U4647" i="1"/>
  <c r="N4957" i="1"/>
  <c r="M806" i="1"/>
  <c r="T1090" i="1"/>
  <c r="T2364" i="1"/>
  <c r="T2918" i="1"/>
  <c r="P5965" i="1"/>
  <c r="U6701" i="1"/>
  <c r="L7856" i="1"/>
  <c r="T5914" i="1"/>
  <c r="P2596" i="1"/>
  <c r="P4689" i="1"/>
  <c r="N5586" i="1"/>
  <c r="P3824" i="1"/>
  <c r="T6013" i="1"/>
  <c r="J5120" i="1"/>
  <c r="V942" i="1"/>
  <c r="F1400" i="1"/>
  <c r="U1868" i="1"/>
  <c r="I3707" i="1"/>
  <c r="M853" i="1"/>
  <c r="N1413" i="1"/>
  <c r="V1270" i="1"/>
  <c r="M2093" i="1"/>
  <c r="F4623" i="1"/>
  <c r="V1734" i="1"/>
  <c r="V3880" i="1"/>
  <c r="P7889" i="1"/>
  <c r="M6000" i="1"/>
  <c r="U7214" i="1"/>
  <c r="H1940" i="1"/>
  <c r="I5502" i="1"/>
  <c r="M1597" i="1"/>
  <c r="I7990" i="1"/>
  <c r="F811" i="1"/>
  <c r="L7815" i="1"/>
  <c r="H2441" i="1"/>
  <c r="F7904" i="1"/>
  <c r="F6902" i="1"/>
  <c r="V7889" i="1"/>
  <c r="U5951" i="1"/>
  <c r="F1713" i="1"/>
  <c r="H2511" i="1"/>
  <c r="F4260" i="1"/>
  <c r="L4954" i="1"/>
  <c r="P2439" i="1"/>
  <c r="M3113" i="1"/>
  <c r="U8145" i="1"/>
  <c r="V377" i="1"/>
  <c r="J4893" i="1"/>
  <c r="T483" i="1"/>
  <c r="H949" i="1"/>
  <c r="P3721" i="1"/>
  <c r="P6675" i="1"/>
  <c r="J4916" i="1"/>
  <c r="N8088" i="1"/>
  <c r="L277" i="1"/>
  <c r="M6495" i="1"/>
  <c r="K3789" i="1"/>
  <c r="T2194" i="1"/>
  <c r="I6204" i="1"/>
  <c r="J4325" i="1"/>
  <c r="I5967" i="1"/>
  <c r="L2845" i="1"/>
  <c r="P1118" i="1"/>
  <c r="M785" i="1"/>
  <c r="U8099" i="1"/>
  <c r="N4417" i="1"/>
  <c r="T5074" i="1"/>
  <c r="U225" i="1"/>
  <c r="L5900" i="1"/>
  <c r="V3386" i="1"/>
  <c r="J8246" i="1"/>
  <c r="F5535" i="1"/>
  <c r="L2474" i="1"/>
  <c r="H2743" i="1"/>
  <c r="N2383" i="1"/>
  <c r="N975" i="1"/>
  <c r="U8051" i="1"/>
  <c r="V2532" i="1"/>
  <c r="F2372" i="1"/>
  <c r="J835" i="1"/>
  <c r="F5446" i="1"/>
  <c r="H5741" i="1"/>
  <c r="I870" i="1"/>
  <c r="V487" i="1"/>
  <c r="U6292" i="1"/>
  <c r="V2483" i="1"/>
  <c r="U6743" i="1"/>
  <c r="K262" i="1"/>
  <c r="K3201" i="1"/>
  <c r="U4935" i="1"/>
  <c r="F5149" i="1"/>
  <c r="H7233" i="1"/>
  <c r="H1949" i="1"/>
  <c r="P7413" i="1"/>
  <c r="U2004" i="1"/>
  <c r="M1357" i="1"/>
  <c r="V3507" i="1"/>
  <c r="V3254" i="1"/>
  <c r="N6647" i="1"/>
  <c r="N166" i="1"/>
  <c r="P8111" i="1"/>
  <c r="L848" i="1"/>
  <c r="H2545" i="1"/>
  <c r="M941" i="1"/>
  <c r="J8268" i="1"/>
  <c r="F827" i="1"/>
  <c r="J7170" i="1"/>
  <c r="J1377" i="1"/>
  <c r="P1994" i="1"/>
  <c r="F5397" i="1"/>
  <c r="I8289" i="1"/>
  <c r="H2338" i="1"/>
  <c r="P3169" i="1"/>
  <c r="H7408" i="1"/>
  <c r="H5955" i="1"/>
  <c r="L6219" i="1"/>
  <c r="N3779" i="1"/>
  <c r="T192" i="1"/>
  <c r="V6960" i="1"/>
  <c r="M7960" i="1"/>
  <c r="P2605" i="1"/>
  <c r="H2003" i="1"/>
  <c r="V240" i="1"/>
  <c r="T7152" i="1"/>
  <c r="J4051" i="1"/>
  <c r="J2928" i="1"/>
  <c r="T2303" i="1"/>
  <c r="J6647" i="1"/>
  <c r="V1451" i="1"/>
  <c r="N7924" i="1"/>
  <c r="I2831" i="1"/>
  <c r="L4077" i="1"/>
  <c r="I1447" i="1"/>
  <c r="J5208" i="1"/>
  <c r="F385" i="1"/>
  <c r="N5338" i="1"/>
  <c r="N6979" i="1"/>
  <c r="K1587" i="1"/>
  <c r="U1067" i="1"/>
  <c r="P1743" i="1"/>
  <c r="I2216" i="1"/>
  <c r="H4854" i="1"/>
  <c r="H3452" i="1"/>
  <c r="M6653" i="1"/>
  <c r="P4662" i="1"/>
  <c r="M7316" i="1"/>
  <c r="N1742" i="1"/>
  <c r="P8087" i="1"/>
  <c r="P1331" i="1"/>
  <c r="U7418" i="1"/>
  <c r="H921" i="1"/>
  <c r="K1781" i="1"/>
  <c r="T5171" i="1"/>
  <c r="L6360" i="1"/>
  <c r="K3708" i="1"/>
  <c r="J5314" i="1"/>
  <c r="J4848" i="1"/>
  <c r="U4199" i="1"/>
  <c r="M1881" i="1"/>
  <c r="P39" i="1"/>
  <c r="P2760" i="1"/>
  <c r="P3668" i="1"/>
  <c r="T6303" i="1"/>
  <c r="H4832" i="1"/>
  <c r="J2123" i="1"/>
  <c r="F6011" i="1"/>
  <c r="F2954" i="1"/>
  <c r="I6943" i="1"/>
  <c r="J5708" i="1"/>
  <c r="V2795" i="1"/>
  <c r="T3081" i="1"/>
  <c r="H5901" i="1"/>
  <c r="M1393" i="1"/>
  <c r="P2855" i="1"/>
  <c r="L7859" i="1"/>
  <c r="J7221" i="1"/>
  <c r="J6971" i="1"/>
  <c r="N3891" i="1"/>
  <c r="N7871" i="1"/>
  <c r="I2205" i="1"/>
  <c r="H6207" i="1"/>
  <c r="P8268" i="1"/>
  <c r="U7914" i="1"/>
  <c r="I3724" i="1"/>
  <c r="M2032" i="1"/>
  <c r="J573" i="1"/>
  <c r="J6943" i="1"/>
  <c r="L1857" i="1"/>
  <c r="M6213" i="1"/>
  <c r="H3590" i="1"/>
  <c r="T393" i="1"/>
  <c r="J6096" i="1"/>
  <c r="K2736" i="1"/>
  <c r="M6072" i="1"/>
  <c r="J1390" i="1"/>
  <c r="F5616" i="1"/>
  <c r="N4958" i="1"/>
  <c r="M2257" i="1"/>
  <c r="U2483" i="1"/>
  <c r="T4519" i="1"/>
  <c r="H6939" i="1"/>
  <c r="T3179" i="1"/>
  <c r="P3939" i="1"/>
  <c r="T667" i="1"/>
  <c r="F6535" i="1"/>
  <c r="F3679" i="1"/>
  <c r="L6697" i="1"/>
  <c r="M611" i="1"/>
  <c r="L3835" i="1"/>
  <c r="M4177" i="1"/>
  <c r="F4174" i="1"/>
  <c r="J6350" i="1"/>
  <c r="H8015" i="1"/>
  <c r="P1617" i="1"/>
  <c r="P6145" i="1"/>
  <c r="T4580" i="1"/>
  <c r="M2619" i="1"/>
  <c r="I2895" i="1"/>
  <c r="P4759" i="1"/>
  <c r="L7450" i="1"/>
  <c r="J5808" i="1"/>
  <c r="H1226" i="1"/>
  <c r="J599" i="1"/>
  <c r="N418" i="1"/>
  <c r="F229" i="1"/>
  <c r="M669" i="1"/>
  <c r="M7143" i="1"/>
  <c r="H7338" i="1"/>
  <c r="M3303" i="1"/>
  <c r="F305" i="1"/>
  <c r="M2079" i="1"/>
  <c r="T1137" i="1"/>
  <c r="T168" i="1"/>
  <c r="T6928" i="1"/>
  <c r="I602" i="1"/>
  <c r="N7354" i="1"/>
  <c r="P8037" i="1"/>
  <c r="J1057" i="1"/>
  <c r="F6670" i="1"/>
  <c r="M1602" i="1"/>
  <c r="F753" i="1"/>
  <c r="I2078" i="1"/>
  <c r="I2387" i="1"/>
  <c r="N3044" i="1"/>
  <c r="F1111" i="1"/>
  <c r="H5375" i="1"/>
  <c r="U6639" i="1"/>
  <c r="N2974" i="1"/>
  <c r="F5582" i="1"/>
  <c r="T698" i="1"/>
  <c r="P8033" i="1"/>
  <c r="V3185" i="1"/>
  <c r="I945" i="1"/>
  <c r="K5398" i="1"/>
  <c r="U2070" i="1"/>
  <c r="F7344" i="1"/>
  <c r="F8295" i="1"/>
  <c r="M731" i="1"/>
  <c r="N6827" i="1"/>
  <c r="L2610" i="1"/>
  <c r="U3589" i="1"/>
  <c r="H1155" i="1"/>
  <c r="V6785" i="1"/>
  <c r="I3794" i="1"/>
  <c r="N8292" i="1"/>
  <c r="V8249" i="1"/>
  <c r="I2783" i="1"/>
  <c r="T3135" i="1"/>
  <c r="H814" i="1"/>
  <c r="T1434" i="1"/>
  <c r="I2973" i="1"/>
  <c r="I1093" i="1"/>
  <c r="V8094" i="1"/>
  <c r="M703" i="1"/>
  <c r="P3067" i="1"/>
  <c r="F6863" i="1"/>
  <c r="U6036" i="1"/>
  <c r="J3898" i="1"/>
  <c r="T6534" i="1"/>
  <c r="H6768" i="1"/>
  <c r="T1763" i="1"/>
  <c r="V387" i="1"/>
  <c r="J5272" i="1"/>
  <c r="U5518" i="1"/>
  <c r="L2624" i="1"/>
  <c r="J3685" i="1"/>
  <c r="N177" i="1"/>
  <c r="I4354" i="1"/>
  <c r="H565" i="1"/>
  <c r="U2578" i="1"/>
  <c r="I4202" i="1"/>
  <c r="J6312" i="1"/>
  <c r="L4107" i="1"/>
  <c r="N5401" i="1"/>
  <c r="P1930" i="1"/>
  <c r="P4519" i="1"/>
  <c r="V3770" i="1"/>
  <c r="I4873" i="1"/>
  <c r="F4902" i="1"/>
  <c r="N343" i="1"/>
  <c r="I7471" i="1"/>
  <c r="J3262" i="1"/>
  <c r="H5487" i="1"/>
  <c r="F3586" i="1"/>
  <c r="F399" i="1"/>
  <c r="V7517" i="1"/>
  <c r="H3486" i="1"/>
  <c r="I5434" i="1"/>
  <c r="J1064" i="1"/>
  <c r="F7161" i="1"/>
  <c r="M2742" i="1"/>
  <c r="K6051" i="1"/>
  <c r="T3028" i="1"/>
  <c r="I6971" i="1"/>
  <c r="J5086" i="1"/>
  <c r="T1819" i="1"/>
  <c r="I2503" i="1"/>
  <c r="U861" i="1"/>
  <c r="H7047" i="1"/>
  <c r="M1603" i="1"/>
  <c r="T6959" i="1"/>
  <c r="F5488" i="1"/>
  <c r="J3835" i="1"/>
  <c r="M8004" i="1"/>
  <c r="V7029" i="1"/>
  <c r="P6433" i="1"/>
  <c r="U5789" i="1"/>
  <c r="I3975" i="1"/>
  <c r="V7524" i="1"/>
  <c r="H2131" i="1"/>
  <c r="L7412" i="1"/>
  <c r="J7292" i="1"/>
  <c r="L901" i="1"/>
  <c r="V6192" i="1"/>
  <c r="N1106" i="1"/>
  <c r="N4513" i="1"/>
  <c r="N7356" i="1"/>
  <c r="I5633" i="1"/>
  <c r="P5482" i="1"/>
  <c r="T793" i="1"/>
  <c r="U3603" i="1"/>
  <c r="N3409" i="1"/>
  <c r="L5655" i="1"/>
  <c r="M7948" i="1"/>
  <c r="F8324" i="1"/>
  <c r="J3414" i="1"/>
  <c r="U6263" i="1"/>
  <c r="I6365" i="1"/>
  <c r="J5490" i="1"/>
  <c r="N1994" i="1"/>
  <c r="H121" i="1"/>
  <c r="H1288" i="1"/>
  <c r="L3013" i="1"/>
  <c r="F5869" i="1"/>
  <c r="F1717" i="1"/>
  <c r="N6751" i="1"/>
  <c r="H6288" i="1"/>
  <c r="N2070" i="1"/>
  <c r="F3418" i="1"/>
  <c r="J2370" i="1"/>
  <c r="P6323" i="1"/>
  <c r="N5603" i="1"/>
  <c r="J2443" i="1"/>
  <c r="N489" i="1"/>
  <c r="U5362" i="1"/>
  <c r="V4339" i="1"/>
  <c r="I7134" i="1"/>
  <c r="M3205" i="1"/>
  <c r="F3890" i="1"/>
  <c r="H1143" i="1"/>
  <c r="U1776" i="1"/>
  <c r="H4816" i="1"/>
  <c r="U3898" i="1"/>
  <c r="V2734" i="1"/>
  <c r="M5188" i="1"/>
  <c r="V3047" i="1"/>
  <c r="I6564" i="1"/>
  <c r="P2576" i="1"/>
  <c r="H402" i="1"/>
  <c r="F3621" i="1"/>
  <c r="V777" i="1"/>
  <c r="M4872" i="1"/>
  <c r="T6909" i="1"/>
  <c r="T4466" i="1"/>
  <c r="T3162" i="1"/>
  <c r="M5939" i="1"/>
  <c r="M7038" i="1"/>
  <c r="I5035" i="1"/>
  <c r="T6032" i="1"/>
  <c r="H5472" i="1"/>
  <c r="M4207" i="1"/>
  <c r="I7897" i="1"/>
  <c r="T6795" i="1"/>
  <c r="T4885" i="1"/>
  <c r="I4395" i="1"/>
  <c r="V4489" i="1"/>
  <c r="M2317" i="1"/>
  <c r="N7360" i="1"/>
  <c r="M4536" i="1"/>
  <c r="T1491" i="1"/>
  <c r="L7451" i="1"/>
  <c r="M3600" i="1"/>
  <c r="F1086" i="1"/>
  <c r="J93" i="1"/>
  <c r="L1848" i="1"/>
  <c r="H6023" i="1"/>
  <c r="F7409" i="1"/>
  <c r="N7819" i="1"/>
  <c r="I3194" i="1"/>
  <c r="N8226" i="1"/>
  <c r="N2907" i="1"/>
  <c r="J5588" i="1"/>
  <c r="H2700" i="1"/>
  <c r="K2632" i="1"/>
  <c r="T6518" i="1"/>
  <c r="L6170" i="1"/>
  <c r="F1255" i="1"/>
  <c r="J4134" i="1"/>
  <c r="N5442" i="1"/>
  <c r="N805" i="1"/>
  <c r="P2571" i="1"/>
  <c r="P700" i="1"/>
  <c r="M1162" i="1"/>
  <c r="I3586" i="1"/>
  <c r="I4123" i="1"/>
  <c r="N8060" i="1"/>
  <c r="K507" i="1"/>
  <c r="N5571" i="1"/>
  <c r="J1448" i="1"/>
  <c r="M5895" i="1"/>
  <c r="F7106" i="1"/>
  <c r="J6828" i="1"/>
  <c r="V6168" i="1"/>
  <c r="J7540" i="1"/>
  <c r="P3698" i="1"/>
  <c r="H7372" i="1"/>
  <c r="J1574" i="1"/>
  <c r="J2075" i="1"/>
  <c r="F5729" i="1"/>
  <c r="U2900" i="1"/>
  <c r="M3633" i="1"/>
  <c r="L6505" i="1"/>
  <c r="P846" i="1"/>
  <c r="I5103" i="1"/>
  <c r="I4710" i="1"/>
  <c r="I6408" i="1"/>
  <c r="J2383" i="1"/>
  <c r="L690" i="1"/>
  <c r="I1380" i="1"/>
  <c r="J16" i="1"/>
  <c r="F7559" i="1"/>
  <c r="U2212" i="1"/>
  <c r="T1447" i="1"/>
  <c r="H3928" i="1"/>
  <c r="F7312" i="1"/>
  <c r="J4953" i="1"/>
  <c r="J4349" i="1"/>
  <c r="F7905" i="1"/>
  <c r="U421" i="1"/>
  <c r="F6368" i="1"/>
  <c r="I1186" i="1"/>
  <c r="J6486" i="1"/>
  <c r="J7266" i="1"/>
  <c r="J7508" i="1"/>
  <c r="L7289" i="1"/>
  <c r="U5011" i="1"/>
  <c r="U1143" i="1"/>
  <c r="J6105" i="1"/>
  <c r="N2858" i="1"/>
  <c r="P1738" i="1"/>
  <c r="L2864" i="1"/>
  <c r="J3701" i="1"/>
  <c r="J255" i="1"/>
  <c r="I265" i="1"/>
  <c r="F5777" i="1"/>
  <c r="F4538" i="1"/>
  <c r="U1355" i="1"/>
  <c r="N8223" i="1"/>
  <c r="I1594" i="1"/>
  <c r="P5643" i="1"/>
  <c r="L2930" i="1"/>
  <c r="U7903" i="1"/>
  <c r="N3035" i="1"/>
  <c r="N3782" i="1"/>
  <c r="P4072" i="1"/>
  <c r="V3824" i="1"/>
  <c r="I8279" i="1"/>
  <c r="F8076" i="1"/>
  <c r="I3304" i="1"/>
  <c r="T4258" i="1"/>
  <c r="T3326" i="1"/>
  <c r="I2941" i="1"/>
  <c r="I6675" i="1"/>
  <c r="H7107" i="1"/>
  <c r="F1736" i="1"/>
  <c r="I5382" i="1"/>
  <c r="F5787" i="1"/>
  <c r="M6211" i="1"/>
  <c r="H5931" i="1"/>
  <c r="J5574" i="1"/>
  <c r="L4533" i="1"/>
  <c r="V4576" i="1"/>
  <c r="I5991" i="1"/>
  <c r="V3218" i="1"/>
  <c r="T7963" i="1"/>
  <c r="H7393" i="1"/>
  <c r="U3503" i="1"/>
  <c r="V2449" i="1"/>
  <c r="J3800" i="1"/>
  <c r="I8273" i="1"/>
  <c r="V3442" i="1"/>
  <c r="P6572" i="1"/>
  <c r="F2725" i="1"/>
  <c r="L3284" i="1"/>
  <c r="J6074" i="1"/>
  <c r="U1729" i="1"/>
  <c r="I3996" i="1"/>
  <c r="F6774" i="1"/>
  <c r="U7272" i="1"/>
  <c r="J4499" i="1"/>
  <c r="T4043" i="1"/>
  <c r="P2457" i="1"/>
  <c r="H7848" i="1"/>
  <c r="J5193" i="1"/>
  <c r="J6949" i="1"/>
  <c r="T4095" i="1"/>
  <c r="F2445" i="1"/>
  <c r="M4106" i="1"/>
  <c r="P1983" i="1"/>
  <c r="N3113" i="1"/>
  <c r="J1687" i="1"/>
  <c r="M6885" i="1"/>
  <c r="N2358" i="1"/>
  <c r="K1948" i="1"/>
  <c r="J6147" i="1"/>
  <c r="J687" i="1"/>
  <c r="U221" i="1"/>
  <c r="I1127" i="1"/>
  <c r="F3454" i="1"/>
  <c r="T1896" i="1"/>
  <c r="I4739" i="1"/>
  <c r="T1978" i="1"/>
  <c r="T4454" i="1"/>
  <c r="T4376" i="1"/>
  <c r="I8200" i="1"/>
  <c r="N7235" i="1"/>
  <c r="U7161" i="1"/>
  <c r="J5749" i="1"/>
  <c r="V5596" i="1"/>
  <c r="I4636" i="1"/>
  <c r="J4964" i="1"/>
  <c r="H3115" i="1"/>
  <c r="U1823" i="1"/>
  <c r="H6858" i="1"/>
  <c r="M1681" i="1"/>
  <c r="T3114" i="1"/>
  <c r="F1856" i="1"/>
  <c r="U5343" i="1"/>
  <c r="I980" i="1"/>
  <c r="H6375" i="1"/>
  <c r="F3602" i="1"/>
  <c r="F6219" i="1"/>
  <c r="U4083" i="1"/>
  <c r="I1729" i="1"/>
  <c r="P2856" i="1"/>
  <c r="J536" i="1"/>
  <c r="T763" i="1"/>
  <c r="H1103" i="1"/>
  <c r="T8172" i="1"/>
  <c r="L1037" i="1"/>
  <c r="I2259" i="1"/>
  <c r="M2818" i="1"/>
  <c r="T4180" i="1"/>
  <c r="M1979" i="1"/>
  <c r="I6216" i="1"/>
  <c r="V6521" i="1"/>
  <c r="T8223" i="1"/>
  <c r="J2267" i="1"/>
  <c r="N6919" i="1"/>
  <c r="J3757" i="1"/>
  <c r="F926" i="1"/>
  <c r="P401" i="1"/>
  <c r="P7954" i="1"/>
  <c r="K3827" i="1"/>
  <c r="I3883" i="1"/>
  <c r="T1738" i="1"/>
  <c r="N750" i="1"/>
  <c r="H425" i="1"/>
  <c r="N1904" i="1"/>
  <c r="M4660" i="1"/>
  <c r="L7285" i="1"/>
  <c r="T6820" i="1"/>
  <c r="P5637" i="1"/>
  <c r="U3935" i="1"/>
  <c r="H7150" i="1"/>
  <c r="P5387" i="1"/>
  <c r="T6226" i="1"/>
  <c r="U600" i="1"/>
  <c r="H6762" i="1"/>
  <c r="V922" i="1"/>
  <c r="N714" i="1"/>
  <c r="M5502" i="1"/>
  <c r="P3400" i="1"/>
  <c r="J6286" i="1"/>
  <c r="I5232" i="1"/>
  <c r="I6762" i="1"/>
  <c r="K7954" i="1"/>
  <c r="L5479" i="1"/>
  <c r="N4944" i="1"/>
  <c r="N1574" i="1"/>
  <c r="L900" i="1"/>
  <c r="U2615" i="1"/>
  <c r="K3729" i="1"/>
  <c r="P889" i="1"/>
  <c r="U3418" i="1"/>
  <c r="L324" i="1"/>
  <c r="J1130" i="1"/>
  <c r="J7944" i="1"/>
  <c r="L726" i="1"/>
  <c r="T1706" i="1"/>
  <c r="P4248" i="1"/>
  <c r="N3650" i="1"/>
  <c r="M5120" i="1"/>
  <c r="F1589" i="1"/>
  <c r="M620" i="1"/>
  <c r="K6708" i="1"/>
  <c r="M6928" i="1"/>
  <c r="T2701" i="1"/>
  <c r="I5414" i="1"/>
  <c r="F1712" i="1"/>
  <c r="T7157" i="1"/>
  <c r="N1637" i="1"/>
  <c r="V7280" i="1"/>
  <c r="P5451" i="1"/>
  <c r="T3090" i="1"/>
  <c r="P4648" i="1"/>
  <c r="P6251" i="1"/>
  <c r="M907" i="1"/>
  <c r="M2989" i="1"/>
  <c r="H8033" i="1"/>
  <c r="J6306" i="1"/>
  <c r="T2777" i="1"/>
  <c r="V79" i="1"/>
  <c r="H7377" i="1"/>
  <c r="H5442" i="1"/>
  <c r="H4069" i="1"/>
  <c r="P1441" i="1"/>
  <c r="H1516" i="1"/>
  <c r="V7817" i="1"/>
  <c r="M1025" i="1"/>
  <c r="F635" i="1"/>
  <c r="T487" i="1"/>
  <c r="V7999" i="1"/>
  <c r="P3426" i="1"/>
  <c r="T241" i="1"/>
  <c r="N810" i="1"/>
  <c r="H5281" i="1"/>
  <c r="N1087" i="1"/>
  <c r="N1836" i="1"/>
  <c r="V1385" i="1"/>
  <c r="I4407" i="1"/>
  <c r="M6525" i="1"/>
  <c r="K2878" i="1"/>
  <c r="U5166" i="1"/>
  <c r="P8347" i="1"/>
  <c r="V3629" i="1"/>
  <c r="I2475" i="1"/>
  <c r="V1595" i="1"/>
  <c r="P8041" i="1"/>
  <c r="L6843" i="1"/>
  <c r="J3090" i="1"/>
  <c r="L1016" i="1"/>
  <c r="J1509" i="1"/>
  <c r="U145" i="1"/>
  <c r="V4402" i="1"/>
  <c r="H3697" i="1"/>
  <c r="I3841" i="1"/>
  <c r="I7562" i="1"/>
  <c r="I3254" i="1"/>
  <c r="K5782" i="1"/>
  <c r="P4926" i="1"/>
  <c r="N3212" i="1"/>
  <c r="F931" i="1"/>
  <c r="H6678" i="1"/>
  <c r="T513" i="1"/>
  <c r="H3292" i="1"/>
  <c r="J4312" i="1"/>
  <c r="H334" i="1"/>
  <c r="V7459" i="1"/>
  <c r="M4288" i="1"/>
  <c r="H4881" i="1"/>
  <c r="F5157" i="1"/>
  <c r="H1423" i="1"/>
  <c r="I6797" i="1"/>
  <c r="U871" i="1"/>
  <c r="H6483" i="1"/>
  <c r="M3676" i="1"/>
  <c r="U5220" i="1"/>
  <c r="F2893" i="1"/>
  <c r="V6683" i="1"/>
  <c r="J1850" i="1"/>
  <c r="N7875" i="1"/>
  <c r="T1897" i="1"/>
  <c r="F5584" i="1"/>
  <c r="J6597" i="1"/>
  <c r="U507" i="1"/>
  <c r="I8293" i="1"/>
  <c r="J2410" i="1"/>
  <c r="V7541" i="1"/>
  <c r="P4897" i="1"/>
  <c r="H1567" i="1"/>
  <c r="H5958" i="1"/>
  <c r="T6417" i="1"/>
  <c r="P153" i="1"/>
  <c r="J4373" i="1"/>
  <c r="F709" i="1"/>
  <c r="P1779" i="1"/>
  <c r="U1607" i="1"/>
  <c r="J6657" i="1"/>
  <c r="H3135" i="1"/>
  <c r="V3349" i="1"/>
  <c r="T4814" i="1"/>
  <c r="P7180" i="1"/>
  <c r="J862" i="1"/>
  <c r="J2778" i="1"/>
  <c r="T497" i="1"/>
  <c r="K5028" i="1"/>
  <c r="U5631" i="1"/>
  <c r="U6377" i="1"/>
  <c r="F2260" i="1"/>
  <c r="M3547" i="1"/>
  <c r="N4255" i="1"/>
  <c r="F1938" i="1"/>
  <c r="M2063" i="1"/>
  <c r="M2441" i="1"/>
  <c r="L1946" i="1"/>
  <c r="J7793" i="1"/>
  <c r="U1882" i="1"/>
  <c r="J1352" i="1"/>
  <c r="U3304" i="1"/>
  <c r="N2322" i="1"/>
  <c r="M3223" i="1"/>
  <c r="J1380" i="1"/>
  <c r="F7328" i="1"/>
  <c r="N850" i="1"/>
  <c r="J2214" i="1"/>
  <c r="U7485" i="1"/>
  <c r="U7332" i="1"/>
  <c r="F8095" i="1"/>
  <c r="M6506" i="1"/>
  <c r="N8154" i="1"/>
  <c r="V5509" i="1"/>
  <c r="H2260" i="1"/>
  <c r="H7000" i="1"/>
  <c r="J2159" i="1"/>
  <c r="N2592" i="1"/>
  <c r="J2931" i="1"/>
  <c r="F2028" i="1"/>
  <c r="N4839" i="1"/>
  <c r="F1427" i="1"/>
  <c r="L5191" i="1"/>
  <c r="U3024" i="1"/>
  <c r="M7428" i="1"/>
  <c r="N75" i="1"/>
  <c r="H6837" i="1"/>
  <c r="P2573" i="1"/>
  <c r="H1241" i="1"/>
  <c r="I5231" i="1"/>
  <c r="M5616" i="1"/>
  <c r="T7058" i="1"/>
  <c r="F3505" i="1"/>
  <c r="K6352" i="1"/>
  <c r="M6283" i="1"/>
  <c r="U4298" i="1"/>
  <c r="L2605" i="1"/>
  <c r="I4468" i="1"/>
  <c r="U1365" i="1"/>
  <c r="H6143" i="1"/>
  <c r="P8153" i="1"/>
  <c r="V6791" i="1"/>
  <c r="V3696" i="1"/>
  <c r="N2150" i="1"/>
  <c r="P695" i="1"/>
  <c r="J4899" i="1"/>
  <c r="H729" i="1"/>
  <c r="M2568" i="1"/>
  <c r="F5561" i="1"/>
  <c r="J1683" i="1"/>
  <c r="T6972" i="1"/>
  <c r="M3732" i="1"/>
  <c r="P4713" i="1"/>
  <c r="U138" i="1"/>
  <c r="V8008" i="1"/>
  <c r="J134" i="1"/>
  <c r="P755" i="1"/>
  <c r="N1698" i="1"/>
  <c r="P3210" i="1"/>
  <c r="P2158" i="1"/>
  <c r="T29" i="1"/>
  <c r="P4755" i="1"/>
  <c r="P3431" i="1"/>
  <c r="J4937" i="1"/>
  <c r="V5637" i="1"/>
  <c r="N7062" i="1"/>
  <c r="J805" i="1"/>
  <c r="P5655" i="1"/>
  <c r="L6177" i="1"/>
  <c r="T812" i="1"/>
  <c r="N6263" i="1"/>
  <c r="T208" i="1"/>
  <c r="I4208" i="1"/>
  <c r="I5807" i="1"/>
  <c r="U6110" i="1"/>
  <c r="I310" i="1"/>
  <c r="L3553" i="1"/>
  <c r="F2490" i="1"/>
  <c r="T7144" i="1"/>
  <c r="N7437" i="1"/>
  <c r="M3385" i="1"/>
  <c r="T7874" i="1"/>
  <c r="I74" i="1"/>
  <c r="V7565" i="1"/>
  <c r="N7276" i="1"/>
  <c r="F4464" i="1"/>
  <c r="T2500" i="1"/>
  <c r="T2745" i="1"/>
  <c r="H1965" i="1"/>
  <c r="T7024" i="1"/>
  <c r="H7100" i="1"/>
  <c r="N282" i="1"/>
  <c r="F6370" i="1"/>
  <c r="T1254" i="1"/>
  <c r="N3473" i="1"/>
  <c r="P7292" i="1"/>
  <c r="F4177" i="1"/>
  <c r="H3453" i="1"/>
  <c r="H4553" i="1"/>
  <c r="U6839" i="1"/>
  <c r="M4471" i="1"/>
  <c r="M2606" i="1"/>
  <c r="M2662" i="1"/>
  <c r="M2954" i="1"/>
  <c r="F721" i="1"/>
  <c r="P2320" i="1"/>
  <c r="H4076" i="1"/>
  <c r="P6797" i="1"/>
  <c r="H286" i="1"/>
  <c r="N2006" i="1"/>
  <c r="L7080" i="1"/>
  <c r="H1974" i="1"/>
  <c r="I3066" i="1"/>
  <c r="N8175" i="1"/>
  <c r="V5099" i="1"/>
  <c r="N3476" i="1"/>
  <c r="L2834" i="1"/>
  <c r="U1035" i="1"/>
  <c r="L4220" i="1"/>
  <c r="F4811" i="1"/>
  <c r="K2080" i="1"/>
  <c r="T5319" i="1"/>
  <c r="U3399" i="1"/>
  <c r="J3708" i="1"/>
  <c r="K6174" i="1"/>
  <c r="I8105" i="1"/>
  <c r="T4467" i="1"/>
  <c r="T2865" i="1"/>
  <c r="K6491" i="1"/>
  <c r="T7346" i="1"/>
  <c r="I1118" i="1"/>
  <c r="L2451" i="1"/>
  <c r="H2350" i="1"/>
  <c r="V6116" i="1"/>
  <c r="V3085" i="1"/>
  <c r="M6979" i="1"/>
  <c r="V109" i="1"/>
  <c r="V312" i="1"/>
  <c r="P6174" i="1"/>
  <c r="T3916" i="1"/>
  <c r="K673" i="1"/>
  <c r="F4460" i="1"/>
  <c r="H278" i="1"/>
  <c r="J8241" i="1"/>
  <c r="V4653" i="1"/>
  <c r="F2574" i="1"/>
  <c r="T5326" i="1"/>
  <c r="K4417" i="1"/>
  <c r="P5303" i="1"/>
  <c r="P2551" i="1"/>
  <c r="T8056" i="1"/>
  <c r="F256" i="1"/>
  <c r="N5209" i="1"/>
  <c r="F6874" i="1"/>
  <c r="U8162" i="1"/>
  <c r="H3195" i="1"/>
  <c r="L2169" i="1"/>
  <c r="F4190" i="1"/>
  <c r="M3733" i="1"/>
  <c r="N753" i="1"/>
  <c r="L8319" i="1"/>
  <c r="I6518" i="1"/>
  <c r="V831" i="1"/>
  <c r="F3609" i="1"/>
  <c r="P6505" i="1"/>
  <c r="V2606" i="1"/>
  <c r="N348" i="1"/>
  <c r="T5584" i="1"/>
  <c r="P6100" i="1"/>
  <c r="T5786" i="1"/>
  <c r="N199" i="1"/>
  <c r="M2539" i="1"/>
  <c r="T2577" i="1"/>
  <c r="H1531" i="1"/>
  <c r="F7935" i="1"/>
  <c r="P3358" i="1"/>
  <c r="H7385" i="1"/>
  <c r="L1786" i="1"/>
  <c r="U3721" i="1"/>
  <c r="I4219" i="1"/>
  <c r="N4648" i="1"/>
  <c r="N4308" i="1"/>
  <c r="I3230" i="1"/>
  <c r="U1468" i="1"/>
  <c r="L4152" i="1"/>
  <c r="N1411" i="1"/>
  <c r="L1061" i="1"/>
  <c r="N5185" i="1"/>
  <c r="V3707" i="1"/>
  <c r="T2259" i="1"/>
  <c r="J557" i="1"/>
  <c r="F2984" i="1"/>
  <c r="P1052" i="1"/>
  <c r="F315" i="1"/>
  <c r="T2851" i="1"/>
  <c r="H6312" i="1"/>
  <c r="N3077" i="1"/>
  <c r="P6673" i="1"/>
  <c r="M3370" i="1"/>
  <c r="U2917" i="1"/>
  <c r="F8220" i="1"/>
  <c r="I6887" i="1"/>
  <c r="M1266" i="1"/>
  <c r="P3247" i="1"/>
  <c r="F7082" i="1"/>
  <c r="U2688" i="1"/>
  <c r="P2847" i="1"/>
  <c r="T752" i="1"/>
  <c r="U1627" i="1"/>
  <c r="M3187" i="1"/>
  <c r="J930" i="1"/>
  <c r="T5804" i="1"/>
  <c r="H2334" i="1"/>
  <c r="U6920" i="1"/>
  <c r="F5753" i="1"/>
  <c r="I3879" i="1"/>
  <c r="N1433" i="1"/>
  <c r="P6918" i="1"/>
  <c r="M337" i="1"/>
  <c r="N2294" i="1"/>
  <c r="J4358" i="1"/>
  <c r="P8158" i="1"/>
  <c r="P6183" i="1"/>
  <c r="M4440" i="1"/>
  <c r="I4223" i="1"/>
  <c r="I909" i="1"/>
  <c r="U1670" i="1"/>
  <c r="N7317" i="1"/>
  <c r="P566" i="1"/>
  <c r="U884" i="1"/>
  <c r="T4904" i="1"/>
  <c r="J2008" i="1"/>
  <c r="M5763" i="1"/>
  <c r="N8193" i="1"/>
  <c r="H2479" i="1"/>
  <c r="N8077" i="1"/>
  <c r="P1239" i="1"/>
  <c r="L2579" i="1"/>
  <c r="H8020" i="1"/>
  <c r="J5477" i="1"/>
  <c r="N8058" i="1"/>
  <c r="P4378" i="1"/>
  <c r="I3345" i="1"/>
  <c r="U119" i="1"/>
  <c r="F3210" i="1"/>
  <c r="H5762" i="1"/>
  <c r="J358" i="1"/>
  <c r="J3693" i="1"/>
  <c r="J3089" i="1"/>
  <c r="T1011" i="1"/>
  <c r="U1388" i="1"/>
  <c r="L4327" i="1"/>
  <c r="I606" i="1"/>
  <c r="U5028" i="1"/>
  <c r="U6972" i="1"/>
  <c r="N7125" i="1"/>
  <c r="N5963" i="1"/>
  <c r="H2170" i="1"/>
  <c r="U5306" i="1"/>
  <c r="F5036" i="1"/>
  <c r="M5878" i="1"/>
  <c r="M1666" i="1"/>
  <c r="F445" i="1"/>
  <c r="U4357" i="1"/>
  <c r="V7922" i="1"/>
  <c r="I1792" i="1"/>
  <c r="J433" i="1"/>
  <c r="L1066" i="1"/>
  <c r="T1196" i="1"/>
  <c r="L6742" i="1"/>
  <c r="U1835" i="1"/>
  <c r="M1952" i="1"/>
  <c r="H8269" i="1"/>
  <c r="M5147" i="1"/>
  <c r="H6240" i="1"/>
  <c r="F147" i="1"/>
  <c r="F7309" i="1"/>
  <c r="J1034" i="1"/>
  <c r="V2621" i="1"/>
  <c r="F2300" i="1"/>
  <c r="I5510" i="1"/>
  <c r="U241" i="1"/>
  <c r="L816" i="1"/>
  <c r="U4583" i="1"/>
  <c r="I4416" i="1"/>
  <c r="V5225" i="1"/>
  <c r="J301" i="1"/>
  <c r="P3706" i="1"/>
  <c r="M6101" i="1"/>
  <c r="T6050" i="1"/>
  <c r="L5048" i="1"/>
  <c r="H3874" i="1"/>
  <c r="P1551" i="1"/>
  <c r="M5255" i="1"/>
  <c r="F7364" i="1"/>
  <c r="L6849" i="1"/>
  <c r="F5137" i="1"/>
  <c r="F2905" i="1"/>
  <c r="N4552" i="1"/>
  <c r="H6958" i="1"/>
  <c r="U4325" i="1"/>
  <c r="J5963" i="1"/>
  <c r="M5687" i="1"/>
  <c r="I6492" i="1"/>
  <c r="I7561" i="1"/>
  <c r="M2615" i="1"/>
  <c r="J2239" i="1"/>
  <c r="N1866" i="1"/>
  <c r="V6064" i="1"/>
  <c r="F60" i="1"/>
  <c r="M6157" i="1"/>
  <c r="H3730" i="1"/>
  <c r="P5357" i="1"/>
  <c r="T6089" i="1"/>
  <c r="I1428" i="1"/>
  <c r="L1596" i="1"/>
  <c r="H7504" i="1"/>
  <c r="I8242" i="1"/>
  <c r="U5920" i="1"/>
  <c r="I5146" i="1"/>
  <c r="L391" i="1"/>
  <c r="L5690" i="1"/>
  <c r="T4081" i="1"/>
  <c r="M5722" i="1"/>
  <c r="T6031" i="1"/>
  <c r="T4779" i="1"/>
  <c r="L3530" i="1"/>
  <c r="H4146" i="1"/>
  <c r="T4478" i="1"/>
  <c r="J1534" i="1"/>
  <c r="P3726" i="1"/>
  <c r="H1254" i="1"/>
  <c r="T2208" i="1"/>
  <c r="J1427" i="1"/>
  <c r="J4689" i="1"/>
  <c r="P3244" i="1"/>
  <c r="V1316" i="1"/>
  <c r="H3516" i="1"/>
  <c r="T305" i="1"/>
  <c r="J5954" i="1"/>
  <c r="T5348" i="1"/>
  <c r="N7986" i="1"/>
  <c r="L3282" i="1"/>
  <c r="H4967" i="1"/>
  <c r="T1127" i="1"/>
  <c r="T5984" i="1"/>
  <c r="J1424" i="1"/>
  <c r="J1616" i="1"/>
  <c r="U1399" i="1"/>
  <c r="N203" i="1"/>
  <c r="U5216" i="1"/>
  <c r="T6163" i="1"/>
  <c r="U383" i="1"/>
  <c r="I6046" i="1"/>
  <c r="K508" i="1"/>
  <c r="T839" i="1"/>
  <c r="I6607" i="1"/>
  <c r="L916" i="1"/>
  <c r="J3102" i="1"/>
  <c r="T2567" i="1"/>
  <c r="U6738" i="1"/>
  <c r="L5501" i="1"/>
  <c r="P1544" i="1"/>
  <c r="H3313" i="1"/>
  <c r="M1714" i="1"/>
  <c r="P2066" i="1"/>
  <c r="M4091" i="1"/>
  <c r="M6435" i="1"/>
  <c r="U7318" i="1"/>
  <c r="N7009" i="1"/>
  <c r="F7089" i="1"/>
  <c r="L3186" i="1"/>
  <c r="L8154" i="1"/>
  <c r="P7286" i="1"/>
  <c r="M6138" i="1"/>
  <c r="L3907" i="1"/>
  <c r="P5385" i="1"/>
  <c r="P7414" i="1"/>
  <c r="U5827" i="1"/>
  <c r="F542" i="1"/>
  <c r="H4079" i="1"/>
  <c r="L884" i="1"/>
  <c r="T1387" i="1"/>
  <c r="T6885" i="1"/>
  <c r="U1735" i="1"/>
  <c r="N3915" i="1"/>
  <c r="L7511" i="1"/>
  <c r="H3804" i="1"/>
  <c r="F6310" i="1"/>
  <c r="K6164" i="1"/>
  <c r="N760" i="1"/>
  <c r="I1812" i="1"/>
  <c r="H6653" i="1"/>
  <c r="F7440" i="1"/>
  <c r="V7369" i="1"/>
  <c r="K7542" i="1"/>
  <c r="T5739" i="1"/>
  <c r="V634" i="1"/>
  <c r="T3011" i="1"/>
  <c r="L4474" i="1"/>
  <c r="F1242" i="1"/>
  <c r="U4748" i="1"/>
  <c r="F6912" i="1"/>
  <c r="M5735" i="1"/>
  <c r="H1619" i="1"/>
  <c r="M7930" i="1"/>
  <c r="J4326" i="1"/>
  <c r="U3063" i="1"/>
  <c r="F6121" i="1"/>
  <c r="P1354" i="1"/>
  <c r="P5641" i="1"/>
  <c r="V3500" i="1"/>
  <c r="L5146" i="1"/>
  <c r="M6582" i="1"/>
  <c r="J247" i="1"/>
  <c r="T876" i="1"/>
  <c r="H5818" i="1"/>
  <c r="H7001" i="1"/>
  <c r="H1618" i="1"/>
  <c r="M4232" i="1"/>
  <c r="V5242" i="1"/>
  <c r="P5109" i="1"/>
  <c r="V1329" i="1"/>
  <c r="J929" i="1"/>
  <c r="J5566" i="1"/>
  <c r="I3923" i="1"/>
  <c r="N1200" i="1"/>
  <c r="U5644" i="1"/>
  <c r="J5173" i="1"/>
  <c r="H6517" i="1"/>
  <c r="H6271" i="1"/>
  <c r="L4130" i="1"/>
  <c r="T1823" i="1"/>
  <c r="J5881" i="1"/>
  <c r="H6239" i="1"/>
  <c r="H2853" i="1"/>
  <c r="J7214" i="1"/>
  <c r="U1924" i="1"/>
  <c r="F4453" i="1"/>
  <c r="F1501" i="1"/>
  <c r="J5867" i="1"/>
  <c r="P2033" i="1"/>
  <c r="T5045" i="1"/>
  <c r="F3518" i="1"/>
  <c r="V5618" i="1"/>
  <c r="T5715" i="1"/>
  <c r="T7912" i="1"/>
  <c r="T7203" i="1"/>
  <c r="H7362" i="1"/>
  <c r="P2022" i="1"/>
  <c r="T4507" i="1"/>
  <c r="H5527" i="1"/>
  <c r="M4822" i="1"/>
  <c r="V115" i="1"/>
  <c r="H3078" i="1"/>
  <c r="P5423" i="1"/>
  <c r="P780" i="1"/>
  <c r="M4778" i="1"/>
  <c r="V6811" i="1"/>
  <c r="L5739" i="1"/>
  <c r="J7535" i="1"/>
  <c r="M7318" i="1"/>
  <c r="F2489" i="1"/>
  <c r="P1585" i="1"/>
  <c r="I1217" i="1"/>
  <c r="F5767" i="1"/>
  <c r="V2596" i="1"/>
  <c r="H7804" i="1"/>
  <c r="V1770" i="1"/>
  <c r="J4187" i="1"/>
  <c r="N4531" i="1"/>
  <c r="U4377" i="1"/>
  <c r="M4450" i="1"/>
  <c r="P3652" i="1"/>
  <c r="T3710" i="1"/>
  <c r="U1240" i="1"/>
  <c r="F7213" i="1"/>
  <c r="M7057" i="1"/>
  <c r="J84" i="1"/>
  <c r="J1014" i="1"/>
  <c r="T2445" i="1"/>
  <c r="L5828" i="1"/>
  <c r="P6288" i="1"/>
  <c r="P3837" i="1"/>
  <c r="U2022" i="1"/>
  <c r="I4672" i="1"/>
  <c r="M3170" i="1"/>
  <c r="M983" i="1"/>
  <c r="N1656" i="1"/>
  <c r="I6530" i="1"/>
  <c r="H5192" i="1"/>
  <c r="J1020" i="1"/>
  <c r="I2893" i="1"/>
  <c r="P161" i="1"/>
  <c r="J402" i="1"/>
  <c r="L1471" i="1"/>
  <c r="V2268" i="1"/>
  <c r="L3736" i="1"/>
  <c r="J6174" i="1"/>
  <c r="H1827" i="1"/>
  <c r="P597" i="1"/>
  <c r="H6050" i="1"/>
  <c r="J384" i="1"/>
  <c r="F3546" i="1"/>
  <c r="K6898" i="1"/>
  <c r="T3875" i="1"/>
  <c r="J3993" i="1"/>
  <c r="T3577" i="1"/>
  <c r="T2427" i="1"/>
  <c r="V5813" i="1"/>
  <c r="I2745" i="1"/>
  <c r="F3111" i="1"/>
  <c r="I7047" i="1"/>
  <c r="T7235" i="1"/>
  <c r="T1311" i="1"/>
  <c r="L2695" i="1"/>
  <c r="I7896" i="1"/>
  <c r="T5255" i="1"/>
  <c r="H1009" i="1"/>
  <c r="P7950" i="1"/>
  <c r="I5097" i="1"/>
  <c r="P1608" i="1"/>
  <c r="P3029" i="1"/>
  <c r="F214" i="1"/>
  <c r="F7536" i="1"/>
  <c r="I5542" i="1"/>
  <c r="T1959" i="1"/>
  <c r="M3465" i="1"/>
  <c r="F3074" i="1"/>
  <c r="P531" i="1"/>
  <c r="F8175" i="1"/>
  <c r="L43" i="1"/>
  <c r="P2599" i="1"/>
  <c r="L6831" i="1"/>
  <c r="K7971" i="1"/>
  <c r="U6064" i="1"/>
  <c r="M6970" i="1"/>
  <c r="T4953" i="1"/>
  <c r="J4029" i="1"/>
  <c r="M7102" i="1"/>
  <c r="M5330" i="1"/>
  <c r="I660" i="1"/>
  <c r="T912" i="1"/>
  <c r="P2524" i="1"/>
  <c r="M3404" i="1"/>
  <c r="P3847" i="1"/>
  <c r="H5915" i="1"/>
  <c r="T5412" i="1"/>
  <c r="F3003" i="1"/>
  <c r="H2520" i="1"/>
  <c r="L2869" i="1"/>
  <c r="P7273" i="1"/>
  <c r="T1365" i="1"/>
  <c r="I3914" i="1"/>
  <c r="U5713" i="1"/>
  <c r="K7488" i="1"/>
  <c r="M197" i="1"/>
  <c r="V5664" i="1"/>
  <c r="F5506" i="1"/>
  <c r="N1843" i="1"/>
  <c r="I5422" i="1"/>
  <c r="J4730" i="1"/>
  <c r="H1862" i="1"/>
  <c r="U3115" i="1"/>
  <c r="P6965" i="1"/>
  <c r="P6355" i="1"/>
  <c r="M2360" i="1"/>
  <c r="V7362" i="1"/>
  <c r="J3384" i="1"/>
  <c r="T6240" i="1"/>
  <c r="P2250" i="1"/>
  <c r="K5980" i="1"/>
  <c r="F636" i="1"/>
  <c r="L5295" i="1"/>
  <c r="I8030" i="1"/>
  <c r="N50" i="1"/>
  <c r="H633" i="1"/>
  <c r="I2722" i="1"/>
  <c r="M2370" i="1"/>
  <c r="J383" i="1"/>
  <c r="P7975" i="1"/>
  <c r="T6805" i="1"/>
  <c r="M335" i="1"/>
  <c r="V1354" i="1"/>
  <c r="L6093" i="1"/>
  <c r="I6081" i="1"/>
  <c r="I987" i="1"/>
  <c r="I1650" i="1"/>
  <c r="H2788" i="1"/>
  <c r="H6066" i="1"/>
  <c r="U5403" i="1"/>
  <c r="N3385" i="1"/>
  <c r="P5693" i="1"/>
  <c r="T4492" i="1"/>
  <c r="L8304" i="1"/>
  <c r="M2378" i="1"/>
  <c r="N6963" i="1"/>
  <c r="H6709" i="1"/>
  <c r="M3878" i="1"/>
  <c r="F5383" i="1"/>
  <c r="N2925" i="1"/>
  <c r="N4814" i="1"/>
  <c r="H6254" i="1"/>
  <c r="J7023" i="1"/>
  <c r="I5085" i="1"/>
  <c r="J2903" i="1"/>
  <c r="H8331" i="1"/>
  <c r="I2267" i="1"/>
  <c r="V7913" i="1"/>
  <c r="F4817" i="1"/>
  <c r="J1333" i="1"/>
  <c r="V1031" i="1"/>
  <c r="H1217" i="1"/>
  <c r="V6842" i="1"/>
  <c r="P5841" i="1"/>
  <c r="U8255" i="1"/>
  <c r="L6393" i="1"/>
  <c r="T5581" i="1"/>
  <c r="I6608" i="1"/>
  <c r="H8146" i="1"/>
  <c r="V1766" i="1"/>
  <c r="P2400" i="1"/>
  <c r="T4311" i="1"/>
  <c r="N781" i="1"/>
  <c r="J568" i="1"/>
  <c r="I4044" i="1"/>
  <c r="H8211" i="1"/>
  <c r="I2515" i="1"/>
  <c r="J5837" i="1"/>
  <c r="U687" i="1"/>
  <c r="M6975" i="1"/>
  <c r="F2839" i="1"/>
  <c r="I2273" i="1"/>
  <c r="N5489" i="1"/>
  <c r="M6539" i="1"/>
  <c r="J7265" i="1"/>
  <c r="T5164" i="1"/>
  <c r="T5741" i="1"/>
  <c r="H1313" i="1"/>
  <c r="P4536" i="1"/>
  <c r="K5369" i="1"/>
  <c r="U5277" i="1"/>
  <c r="T1317" i="1"/>
  <c r="N6543" i="1"/>
  <c r="L7288" i="1"/>
  <c r="J5661" i="1"/>
  <c r="J6646" i="1"/>
  <c r="J1724" i="1"/>
  <c r="U3389" i="1"/>
  <c r="M4357" i="1"/>
  <c r="F5776" i="1"/>
  <c r="N7932" i="1"/>
  <c r="P5840" i="1"/>
  <c r="F1229" i="1"/>
  <c r="J768" i="1"/>
  <c r="T2835" i="1"/>
  <c r="U4966" i="1"/>
  <c r="T4595" i="1"/>
  <c r="N792" i="1"/>
  <c r="H872" i="1"/>
  <c r="N4071" i="1"/>
  <c r="P6038" i="1"/>
  <c r="V6183" i="1"/>
  <c r="M3125" i="1"/>
  <c r="K456" i="1"/>
  <c r="J1196" i="1"/>
  <c r="T3262" i="1"/>
  <c r="H1978" i="1"/>
  <c r="F1533" i="1"/>
  <c r="L2537" i="1"/>
  <c r="U5974" i="1"/>
  <c r="L4549" i="1"/>
  <c r="P6853" i="1"/>
  <c r="L2584" i="1"/>
  <c r="V4160" i="1"/>
  <c r="J1711" i="1"/>
  <c r="M7550" i="1"/>
  <c r="U4114" i="1"/>
  <c r="J1215" i="1"/>
  <c r="I1915" i="1"/>
  <c r="P7884" i="1"/>
  <c r="T7503" i="1"/>
  <c r="K4074" i="1"/>
  <c r="H8326" i="1"/>
  <c r="H2784" i="1"/>
  <c r="F2262" i="1"/>
  <c r="J5212" i="1"/>
  <c r="P719" i="1"/>
  <c r="I5247" i="1"/>
  <c r="U7252" i="1"/>
  <c r="H7052" i="1"/>
  <c r="N4857" i="1"/>
  <c r="J2610" i="1"/>
  <c r="U4800" i="1"/>
  <c r="U5366" i="1"/>
  <c r="M2766" i="1"/>
  <c r="P7496" i="1"/>
  <c r="P387" i="1"/>
  <c r="N3018" i="1"/>
  <c r="T7420" i="1"/>
  <c r="F328" i="1"/>
  <c r="M3590" i="1"/>
  <c r="H4971" i="1"/>
  <c r="I6840" i="1"/>
  <c r="V1584" i="1"/>
  <c r="N4877" i="1"/>
  <c r="M2874" i="1"/>
  <c r="U404" i="1"/>
  <c r="I120" i="1"/>
  <c r="U5320" i="1"/>
  <c r="P5336" i="1"/>
  <c r="M1066" i="1"/>
  <c r="U4496" i="1"/>
  <c r="T4088" i="1"/>
  <c r="M467" i="1"/>
  <c r="M8141" i="1"/>
  <c r="I7412" i="1"/>
  <c r="J6255" i="1"/>
  <c r="M2518" i="1"/>
  <c r="I5675" i="1"/>
  <c r="T5620" i="1"/>
  <c r="H1402" i="1"/>
  <c r="P2713" i="1"/>
  <c r="N4262" i="1"/>
  <c r="M2926" i="1"/>
  <c r="I8262" i="1"/>
  <c r="F752" i="1"/>
  <c r="N5023" i="1"/>
  <c r="M4862" i="1"/>
  <c r="F1387" i="1"/>
  <c r="P349" i="1"/>
  <c r="N4520" i="1"/>
  <c r="F6808" i="1"/>
  <c r="N2711" i="1"/>
  <c r="F5897" i="1"/>
  <c r="U4175" i="1"/>
  <c r="P662" i="1"/>
  <c r="N918" i="1"/>
  <c r="L4716" i="1"/>
  <c r="M4766" i="1"/>
  <c r="J175" i="1"/>
  <c r="N7947" i="1"/>
  <c r="M246" i="1"/>
  <c r="I7500" i="1"/>
  <c r="P7315" i="1"/>
  <c r="U2767" i="1"/>
  <c r="U4004" i="1"/>
  <c r="J646" i="1"/>
  <c r="N2532" i="1"/>
  <c r="F3690" i="1"/>
  <c r="H6596" i="1"/>
  <c r="H6392" i="1"/>
  <c r="F6428" i="1"/>
  <c r="P6380" i="1"/>
  <c r="V6597" i="1"/>
  <c r="P8279" i="1"/>
  <c r="I4016" i="1"/>
  <c r="N5648" i="1"/>
  <c r="L3840" i="1"/>
  <c r="L6126" i="1"/>
  <c r="J6890" i="1"/>
  <c r="T5273" i="1"/>
  <c r="L6280" i="1"/>
  <c r="U2780" i="1"/>
  <c r="J2344" i="1"/>
  <c r="I7238" i="1"/>
  <c r="M2853" i="1"/>
  <c r="N4326" i="1"/>
  <c r="F8036" i="1"/>
  <c r="P362" i="1"/>
  <c r="N6038" i="1"/>
  <c r="U5426" i="1"/>
  <c r="H5589" i="1"/>
  <c r="N5596" i="1"/>
  <c r="I5558" i="1"/>
  <c r="P1166" i="1"/>
  <c r="M3216" i="1"/>
  <c r="V365" i="1"/>
  <c r="F4354" i="1"/>
  <c r="P7195" i="1"/>
  <c r="P5762" i="1"/>
  <c r="P7520" i="1"/>
  <c r="P426" i="1"/>
  <c r="F5532" i="1"/>
  <c r="K949" i="1"/>
  <c r="N643" i="1"/>
  <c r="F8232" i="1"/>
  <c r="V5742" i="1"/>
  <c r="J1432" i="1"/>
  <c r="V1420" i="1"/>
  <c r="T1804" i="1"/>
  <c r="V1814" i="1"/>
  <c r="P2872" i="1"/>
  <c r="J4071" i="1"/>
  <c r="F5201" i="1"/>
  <c r="U7450" i="1"/>
  <c r="K6916" i="1"/>
  <c r="U3256" i="1"/>
  <c r="T247" i="1"/>
  <c r="I3095" i="1"/>
  <c r="N571" i="1"/>
  <c r="H518" i="1"/>
  <c r="I3739" i="1"/>
  <c r="I1945" i="1"/>
  <c r="U3724" i="1"/>
  <c r="V2489" i="1"/>
  <c r="K1148" i="1"/>
  <c r="J6149" i="1"/>
  <c r="P425" i="1"/>
  <c r="F7113" i="1"/>
  <c r="F4748" i="1"/>
  <c r="F2299" i="1"/>
  <c r="T7011" i="1"/>
  <c r="U2481" i="1"/>
  <c r="M3531" i="1"/>
  <c r="L8123" i="1"/>
  <c r="K7294" i="1"/>
  <c r="V6889" i="1"/>
  <c r="P4676" i="1"/>
  <c r="F2502" i="1"/>
  <c r="M4029" i="1"/>
  <c r="I6229" i="1"/>
  <c r="F7492" i="1"/>
  <c r="N544" i="1"/>
  <c r="U2524" i="1"/>
  <c r="P6301" i="1"/>
  <c r="L7009" i="1"/>
  <c r="U6990" i="1"/>
  <c r="F3256" i="1"/>
  <c r="J2475" i="1"/>
  <c r="U693" i="1"/>
  <c r="M3916" i="1"/>
  <c r="I803" i="1"/>
  <c r="U3467" i="1"/>
  <c r="I4464" i="1"/>
  <c r="H1630" i="1"/>
  <c r="H8103" i="1"/>
  <c r="L1019" i="1"/>
  <c r="I3511" i="1"/>
  <c r="M918" i="1"/>
  <c r="F3814" i="1"/>
  <c r="P712" i="1"/>
  <c r="N7937" i="1"/>
  <c r="U2719" i="1"/>
  <c r="H1543" i="1"/>
  <c r="T5973" i="1"/>
  <c r="M3012" i="1"/>
  <c r="T5048" i="1"/>
  <c r="N3595" i="1"/>
  <c r="L4513" i="1"/>
  <c r="P7553" i="1"/>
  <c r="V2458" i="1"/>
  <c r="P3026" i="1"/>
  <c r="V5968" i="1"/>
  <c r="V6162" i="1"/>
  <c r="P3404" i="1"/>
  <c r="N2750" i="1"/>
  <c r="N139" i="1"/>
  <c r="U1739" i="1"/>
  <c r="V1614" i="1"/>
  <c r="P5537" i="1"/>
  <c r="V2208" i="1"/>
  <c r="N7319" i="1"/>
  <c r="L388" i="1"/>
  <c r="L5787" i="1"/>
  <c r="V3362" i="1"/>
  <c r="P5765" i="1"/>
  <c r="V7324" i="1"/>
  <c r="V4407" i="1"/>
  <c r="V1970" i="1"/>
  <c r="J3507" i="1"/>
  <c r="P7442" i="1"/>
  <c r="V4974" i="1"/>
  <c r="T2146" i="1"/>
  <c r="T2371" i="1"/>
  <c r="V5036" i="1"/>
  <c r="F1290" i="1"/>
  <c r="I544" i="1"/>
  <c r="I3719" i="1"/>
  <c r="H1160" i="1"/>
  <c r="J6446" i="1"/>
  <c r="U2708" i="1"/>
  <c r="I5343" i="1"/>
  <c r="T2211" i="1"/>
  <c r="I4892" i="1"/>
  <c r="T7356" i="1"/>
  <c r="U3613" i="1"/>
  <c r="N731" i="1"/>
  <c r="L4145" i="1"/>
  <c r="P4896" i="1"/>
  <c r="V1656" i="1"/>
  <c r="I2487" i="1"/>
  <c r="N2140" i="1"/>
  <c r="M1754" i="1"/>
  <c r="P1205" i="1"/>
  <c r="F2546" i="1"/>
  <c r="F7061" i="1"/>
  <c r="U1185" i="1"/>
  <c r="V592" i="1"/>
  <c r="J5692" i="1"/>
  <c r="U540" i="1"/>
  <c r="H7106" i="1"/>
  <c r="U350" i="1"/>
  <c r="H1992" i="1"/>
  <c r="M3820" i="1"/>
  <c r="F5942" i="1"/>
  <c r="P3484" i="1"/>
  <c r="T8060" i="1"/>
  <c r="T4556" i="1"/>
  <c r="T2518" i="1"/>
  <c r="H1491" i="1"/>
  <c r="M8060" i="1"/>
  <c r="T5978" i="1"/>
  <c r="F8147" i="1"/>
  <c r="P248" i="1"/>
  <c r="U5416" i="1"/>
  <c r="M1657" i="1"/>
  <c r="J6659" i="1"/>
  <c r="V100" i="1"/>
  <c r="M1556" i="1"/>
  <c r="T8320" i="1"/>
  <c r="T3012" i="1"/>
  <c r="M4193" i="1"/>
  <c r="I5649" i="1"/>
  <c r="M7495" i="1"/>
  <c r="N3792" i="1"/>
  <c r="P6989" i="1"/>
  <c r="L6266" i="1"/>
  <c r="F3891" i="1"/>
  <c r="V1927" i="1"/>
  <c r="U6069" i="1"/>
  <c r="U710" i="1"/>
  <c r="I6377" i="1"/>
  <c r="P6915" i="1"/>
  <c r="T6200" i="1"/>
  <c r="J1902" i="1"/>
  <c r="L7092" i="1"/>
  <c r="F7383" i="1"/>
  <c r="J7592" i="1"/>
  <c r="F2220" i="1"/>
  <c r="J5961" i="1"/>
  <c r="N2556" i="1"/>
  <c r="V6430" i="1"/>
  <c r="J1630" i="1"/>
  <c r="T6997" i="1"/>
  <c r="I2142" i="1"/>
  <c r="T5493" i="1"/>
  <c r="T8131" i="1"/>
  <c r="J1974" i="1"/>
  <c r="J4600" i="1"/>
  <c r="P1554" i="1"/>
  <c r="I6147" i="1"/>
  <c r="U1986" i="1"/>
  <c r="F254" i="1"/>
  <c r="N4770" i="1"/>
  <c r="H8052" i="1"/>
  <c r="P3685" i="1"/>
  <c r="K166" i="1"/>
  <c r="M5803" i="1"/>
  <c r="U5231" i="1"/>
  <c r="V7208" i="1"/>
  <c r="N3521" i="1"/>
  <c r="V1914" i="1"/>
  <c r="T316" i="1"/>
  <c r="F6369" i="1"/>
  <c r="P7521" i="1"/>
  <c r="M7618" i="1"/>
  <c r="V2725" i="1"/>
  <c r="H5313" i="1"/>
  <c r="M711" i="1"/>
  <c r="F6729" i="1"/>
  <c r="F7874" i="1"/>
  <c r="J4387" i="1"/>
  <c r="V2158" i="1"/>
  <c r="P6130" i="1"/>
  <c r="F1115" i="1"/>
  <c r="J7300" i="1"/>
  <c r="F2608" i="1"/>
  <c r="J6742" i="1"/>
  <c r="U3483" i="1"/>
  <c r="H4451" i="1"/>
  <c r="I4493" i="1"/>
  <c r="T6665" i="1"/>
  <c r="N4240" i="1"/>
  <c r="V5933" i="1"/>
  <c r="U1574" i="1"/>
  <c r="H303" i="1"/>
  <c r="U2388" i="1"/>
  <c r="F4243" i="1"/>
  <c r="J6" i="1"/>
  <c r="N7892" i="1"/>
  <c r="M5550" i="1"/>
  <c r="K6305" i="1"/>
  <c r="P2337" i="1"/>
  <c r="M6663" i="1"/>
  <c r="U71" i="1"/>
  <c r="N8312" i="1"/>
  <c r="U3026" i="1"/>
  <c r="L6748" i="1"/>
  <c r="U7008" i="1"/>
  <c r="M228" i="1"/>
  <c r="P1269" i="1"/>
  <c r="P520" i="1"/>
  <c r="U709" i="1"/>
  <c r="F3002" i="1"/>
  <c r="V6991" i="1"/>
  <c r="P5062" i="1"/>
  <c r="K4459" i="1"/>
  <c r="F119" i="1"/>
  <c r="P8176" i="1"/>
  <c r="M1978" i="1"/>
  <c r="F1848" i="1"/>
  <c r="T2272" i="1"/>
  <c r="M2030" i="1"/>
  <c r="N1252" i="1"/>
  <c r="M6265" i="1"/>
  <c r="V5360" i="1"/>
  <c r="P975" i="1"/>
  <c r="V672" i="1"/>
  <c r="J5101" i="1"/>
  <c r="P6096" i="1"/>
  <c r="J7234" i="1"/>
  <c r="P3806" i="1"/>
  <c r="H7267" i="1"/>
  <c r="N3183" i="1"/>
  <c r="V2525" i="1"/>
  <c r="H2040" i="1"/>
  <c r="M44" i="1"/>
  <c r="L7360" i="1"/>
  <c r="I187" i="1"/>
  <c r="M1422" i="1"/>
  <c r="U5090" i="1"/>
  <c r="T5427" i="1"/>
  <c r="H4777" i="1"/>
  <c r="H2822" i="1"/>
  <c r="U1192" i="1"/>
  <c r="P6743" i="1"/>
  <c r="I208" i="1"/>
  <c r="H2735" i="1"/>
  <c r="I3456" i="1"/>
  <c r="H1220" i="1"/>
  <c r="U6650" i="1"/>
  <c r="N5210" i="1"/>
  <c r="H5466" i="1"/>
  <c r="K2090" i="1"/>
  <c r="M6534" i="1"/>
  <c r="I2693" i="1"/>
  <c r="F2275" i="1"/>
  <c r="M7806" i="1"/>
  <c r="F4060" i="1"/>
  <c r="V7854" i="1"/>
  <c r="T1829" i="1"/>
  <c r="U7874" i="1"/>
  <c r="K3562" i="1"/>
  <c r="L526" i="1"/>
  <c r="N5493" i="1"/>
  <c r="P8105" i="1"/>
  <c r="I4612" i="1"/>
  <c r="N6513" i="1"/>
  <c r="F5873" i="1"/>
  <c r="I2978" i="1"/>
  <c r="H7867" i="1"/>
  <c r="F4308" i="1"/>
  <c r="I6269" i="1"/>
  <c r="M5513" i="1"/>
  <c r="N2597" i="1"/>
  <c r="H7235" i="1"/>
  <c r="U1313" i="1"/>
  <c r="U2286" i="1"/>
  <c r="J529" i="1"/>
  <c r="H1162" i="1"/>
  <c r="T5657" i="1"/>
  <c r="H5081" i="1"/>
  <c r="T5189" i="1"/>
  <c r="T7408" i="1"/>
  <c r="T6925" i="1"/>
  <c r="M1225" i="1"/>
  <c r="M6449" i="1"/>
  <c r="T5512" i="1"/>
  <c r="I5452" i="1"/>
  <c r="H6742" i="1"/>
  <c r="T5784" i="1"/>
  <c r="N7866" i="1"/>
  <c r="P6661" i="1"/>
  <c r="J7001" i="1"/>
  <c r="J6268" i="1"/>
  <c r="L101" i="1"/>
  <c r="V5486" i="1"/>
  <c r="T6543" i="1"/>
  <c r="J4816" i="1"/>
  <c r="K7686" i="1"/>
  <c r="H2353" i="1"/>
  <c r="T4809" i="1"/>
  <c r="P460" i="1"/>
  <c r="V4784" i="1"/>
  <c r="M8017" i="1"/>
  <c r="V2963" i="1"/>
  <c r="H3266" i="1"/>
  <c r="U6370" i="1"/>
  <c r="N5977" i="1"/>
  <c r="U5206" i="1"/>
  <c r="V2438" i="1"/>
  <c r="U2574" i="1"/>
  <c r="F2943" i="1"/>
  <c r="I5215" i="1"/>
  <c r="J1026" i="1"/>
  <c r="I4569" i="1"/>
  <c r="P1826" i="1"/>
  <c r="V7346" i="1"/>
  <c r="V2970" i="1"/>
  <c r="H3598" i="1"/>
  <c r="F217" i="1"/>
  <c r="M5391" i="1"/>
  <c r="J3841" i="1"/>
  <c r="N547" i="1"/>
  <c r="N2646" i="1"/>
  <c r="V2662" i="1"/>
  <c r="H2559" i="1"/>
  <c r="V4503" i="1"/>
  <c r="V6820" i="1"/>
  <c r="V7562" i="1"/>
  <c r="T6694" i="1"/>
  <c r="H3272" i="1"/>
  <c r="L7912" i="1"/>
  <c r="T6877" i="1"/>
  <c r="J1277" i="1"/>
  <c r="I7547" i="1"/>
  <c r="P7011" i="1"/>
  <c r="F1307" i="1"/>
  <c r="I7979" i="1"/>
  <c r="M8320" i="1"/>
  <c r="U5441" i="1"/>
  <c r="F2200" i="1"/>
  <c r="J634" i="1"/>
  <c r="J6359" i="1"/>
  <c r="H2618" i="1"/>
  <c r="V1625" i="1"/>
  <c r="P1982" i="1"/>
  <c r="T4646" i="1"/>
  <c r="H2695" i="1"/>
  <c r="F7120" i="1"/>
  <c r="J6592" i="1"/>
  <c r="J4520" i="1"/>
  <c r="U3815" i="1"/>
  <c r="L3506" i="1"/>
  <c r="J3226" i="1"/>
  <c r="M1196" i="1"/>
  <c r="F1025" i="1"/>
  <c r="L3499" i="1"/>
  <c r="V1670" i="1"/>
  <c r="P600" i="1"/>
  <c r="T1755" i="1"/>
  <c r="I954" i="1"/>
  <c r="F5661" i="1"/>
  <c r="V7196" i="1"/>
  <c r="T1962" i="1"/>
  <c r="H5305" i="1"/>
  <c r="F4781" i="1"/>
  <c r="V6917" i="1"/>
  <c r="V60" i="1"/>
  <c r="H5520" i="1"/>
  <c r="M1452" i="1"/>
  <c r="L469" i="1"/>
  <c r="M6225" i="1"/>
  <c r="T3140" i="1"/>
  <c r="V3333" i="1"/>
  <c r="M1442" i="1"/>
  <c r="P3513" i="1"/>
  <c r="J5852" i="1"/>
  <c r="I4019" i="1"/>
  <c r="K3204" i="1"/>
  <c r="M5486" i="1"/>
  <c r="J5758" i="1"/>
  <c r="J429" i="1"/>
  <c r="H245" i="1"/>
  <c r="U3899" i="1"/>
  <c r="P5266" i="1"/>
  <c r="V635" i="1"/>
  <c r="H866" i="1"/>
  <c r="H2502" i="1"/>
  <c r="F5481" i="1"/>
  <c r="T1478" i="1"/>
  <c r="I6616" i="1"/>
  <c r="H5346" i="1"/>
  <c r="U1606" i="1"/>
  <c r="H8131" i="1"/>
  <c r="U5295" i="1"/>
  <c r="I5549" i="1"/>
  <c r="P7945" i="1"/>
  <c r="M4899" i="1"/>
  <c r="T3622" i="1"/>
  <c r="U5449" i="1"/>
  <c r="M1920" i="1"/>
  <c r="I4955" i="1"/>
  <c r="U2135" i="1"/>
  <c r="I496" i="1"/>
  <c r="M4205" i="1"/>
  <c r="F2032" i="1"/>
  <c r="P4482" i="1"/>
  <c r="F6355" i="1"/>
  <c r="F983" i="1"/>
  <c r="H7901" i="1"/>
  <c r="U6597" i="1"/>
  <c r="L6043" i="1"/>
  <c r="I668" i="1"/>
  <c r="K3255" i="1"/>
  <c r="P1756" i="1"/>
  <c r="I3733" i="1"/>
  <c r="N3697" i="1"/>
  <c r="V169" i="1"/>
  <c r="P5045" i="1"/>
  <c r="I5619" i="1"/>
  <c r="F6970" i="1"/>
  <c r="N2526" i="1"/>
  <c r="K7518" i="1"/>
  <c r="P6960" i="1"/>
  <c r="P6328" i="1"/>
  <c r="F5782" i="1"/>
  <c r="T3221" i="1"/>
  <c r="V4376" i="1"/>
  <c r="M7939" i="1"/>
  <c r="I5069" i="1"/>
  <c r="I8029" i="1"/>
  <c r="N5584" i="1"/>
  <c r="V2737" i="1"/>
  <c r="T1613" i="1"/>
  <c r="M2114" i="1"/>
  <c r="M7347" i="1"/>
  <c r="J3866" i="1"/>
  <c r="N7475" i="1"/>
  <c r="U6814" i="1"/>
  <c r="J5633" i="1"/>
  <c r="M5181" i="1"/>
  <c r="F2358" i="1"/>
  <c r="I3948" i="1"/>
  <c r="V7136" i="1"/>
  <c r="L7428" i="1"/>
  <c r="U6221" i="1"/>
  <c r="M606" i="1"/>
  <c r="P3528" i="1"/>
  <c r="H925" i="1"/>
  <c r="P1139" i="1"/>
  <c r="T2593" i="1"/>
  <c r="M4338" i="1"/>
  <c r="J3913" i="1"/>
  <c r="P4681" i="1"/>
  <c r="J6276" i="1"/>
  <c r="J1478" i="1"/>
  <c r="V8048" i="1"/>
  <c r="V6353" i="1"/>
  <c r="J4556" i="1"/>
  <c r="I2619" i="1"/>
  <c r="T4578" i="1"/>
  <c r="I5783" i="1"/>
  <c r="T2667" i="1"/>
  <c r="L5705" i="1"/>
  <c r="H116" i="1"/>
  <c r="I6746" i="1"/>
  <c r="T482" i="1"/>
  <c r="J4588" i="1"/>
  <c r="H1069" i="1"/>
  <c r="M7160" i="1"/>
  <c r="M8303" i="1"/>
  <c r="F1692" i="1"/>
  <c r="I3027" i="1"/>
  <c r="M717" i="1"/>
  <c r="M7313" i="1"/>
  <c r="M1682" i="1"/>
  <c r="I3088" i="1"/>
  <c r="U3085" i="1"/>
  <c r="V1199" i="1"/>
  <c r="H5715" i="1"/>
  <c r="M336" i="1"/>
  <c r="J96" i="1"/>
  <c r="I8243" i="1"/>
  <c r="U7561" i="1"/>
  <c r="J2996" i="1"/>
  <c r="N8084" i="1"/>
  <c r="N2019" i="1"/>
  <c r="J1656" i="1"/>
  <c r="U3919" i="1"/>
  <c r="H3854" i="1"/>
  <c r="F3892" i="1"/>
  <c r="J7906" i="1"/>
  <c r="M6599" i="1"/>
  <c r="N2522" i="1"/>
  <c r="N619" i="1"/>
  <c r="U4371" i="1"/>
  <c r="N6832" i="1"/>
  <c r="U1347" i="1"/>
  <c r="V4949" i="1"/>
  <c r="P3669" i="1"/>
  <c r="L4126" i="1"/>
  <c r="U610" i="1"/>
  <c r="H1692" i="1"/>
  <c r="L474" i="1"/>
  <c r="P704" i="1"/>
  <c r="T2721" i="1"/>
  <c r="H5809" i="1"/>
  <c r="M6817" i="1"/>
  <c r="F464" i="1"/>
  <c r="K1467" i="1"/>
  <c r="F420" i="1"/>
  <c r="P4449" i="1"/>
  <c r="L5529" i="1"/>
  <c r="N5321" i="1"/>
  <c r="T3820" i="1"/>
  <c r="H6629" i="1"/>
  <c r="L2932" i="1"/>
  <c r="V266" i="1"/>
  <c r="L3562" i="1"/>
  <c r="F6761" i="1"/>
  <c r="K1961" i="1"/>
  <c r="I3644" i="1"/>
  <c r="M116" i="1"/>
  <c r="T5783" i="1"/>
  <c r="V1466" i="1"/>
  <c r="I4185" i="1"/>
  <c r="V4704" i="1"/>
  <c r="L42" i="1"/>
  <c r="P93" i="1"/>
  <c r="U3852" i="1"/>
  <c r="P4665" i="1"/>
  <c r="L5674" i="1"/>
  <c r="F7131" i="1"/>
  <c r="P2812" i="1"/>
  <c r="P2668" i="1"/>
  <c r="V5020" i="1"/>
  <c r="V2413" i="1"/>
  <c r="J2180" i="1"/>
  <c r="K6788" i="1"/>
  <c r="P1265" i="1"/>
  <c r="L1449" i="1"/>
  <c r="T5809" i="1"/>
  <c r="M2168" i="1"/>
  <c r="H5447" i="1"/>
  <c r="U6025" i="1"/>
  <c r="V1663" i="1"/>
  <c r="H411" i="1"/>
  <c r="I5805" i="1"/>
  <c r="U7893" i="1"/>
  <c r="U5986" i="1"/>
  <c r="M2995" i="1"/>
  <c r="N4553" i="1"/>
  <c r="P2368" i="1"/>
  <c r="T6301" i="1"/>
  <c r="F2865" i="1"/>
  <c r="J53" i="1"/>
  <c r="L102" i="1"/>
  <c r="J7393" i="1"/>
  <c r="L195" i="1"/>
  <c r="U1146" i="1"/>
  <c r="T6893" i="1"/>
  <c r="H6706" i="1"/>
  <c r="M1325" i="1"/>
  <c r="U466" i="1"/>
  <c r="U7605" i="1"/>
  <c r="I2621" i="1"/>
  <c r="F203" i="1"/>
  <c r="L930" i="1"/>
  <c r="F679" i="1"/>
  <c r="U183" i="1"/>
  <c r="F2515" i="1"/>
  <c r="F6755" i="1"/>
  <c r="K4434" i="1"/>
  <c r="P7125" i="1"/>
  <c r="U307" i="1"/>
  <c r="I5193" i="1"/>
  <c r="T5690" i="1"/>
  <c r="F5044" i="1"/>
  <c r="T554" i="1"/>
  <c r="N2450" i="1"/>
  <c r="F4039" i="1"/>
  <c r="K5471" i="1"/>
  <c r="N5927" i="1"/>
  <c r="T3832" i="1"/>
  <c r="P1829" i="1"/>
  <c r="L1928" i="1"/>
  <c r="F4021" i="1"/>
  <c r="F1682" i="1"/>
  <c r="U5514" i="1"/>
  <c r="V4487" i="1"/>
  <c r="J2914" i="1"/>
  <c r="I1465" i="1"/>
  <c r="I4524" i="1"/>
  <c r="P8318" i="1"/>
  <c r="N3366" i="1"/>
  <c r="P7821" i="1"/>
  <c r="J425" i="1"/>
  <c r="J4365" i="1"/>
  <c r="N5701" i="1"/>
  <c r="H4137" i="1"/>
  <c r="M6759" i="1"/>
  <c r="F8208" i="1"/>
  <c r="H1182" i="1"/>
  <c r="V1434" i="1"/>
  <c r="M516" i="1"/>
  <c r="M2161" i="1"/>
  <c r="H3042" i="1"/>
  <c r="M1073" i="1"/>
  <c r="N2268" i="1"/>
  <c r="U3207" i="1"/>
  <c r="M6047" i="1"/>
  <c r="M3586" i="1"/>
  <c r="H6407" i="1"/>
  <c r="N8141" i="1"/>
  <c r="F7062" i="1"/>
  <c r="U514" i="1"/>
  <c r="J3505" i="1"/>
  <c r="L4779" i="1"/>
  <c r="I2433" i="1"/>
  <c r="P6898" i="1"/>
  <c r="J2232" i="1"/>
  <c r="U582" i="1"/>
  <c r="J422" i="1"/>
  <c r="M6732" i="1"/>
  <c r="N6696" i="1"/>
  <c r="F704" i="1"/>
  <c r="U7686" i="1"/>
  <c r="H6261" i="1"/>
  <c r="U6918" i="1"/>
  <c r="P3317" i="1"/>
  <c r="I2472" i="1"/>
  <c r="T4062" i="1"/>
  <c r="N6972" i="1"/>
  <c r="L1087" i="1"/>
  <c r="I4406" i="1"/>
  <c r="P7935" i="1"/>
  <c r="V391" i="1"/>
  <c r="V2046" i="1"/>
  <c r="H395" i="1"/>
  <c r="T5762" i="1"/>
  <c r="F5560" i="1"/>
  <c r="M2494" i="1"/>
  <c r="P4521" i="1"/>
  <c r="K1623" i="1"/>
  <c r="M2634" i="1"/>
  <c r="T1354" i="1"/>
  <c r="U8348" i="1"/>
  <c r="T7988" i="1"/>
  <c r="T3642" i="1"/>
  <c r="U3628" i="1"/>
  <c r="J499" i="1"/>
  <c r="N8095" i="1"/>
  <c r="P7450" i="1"/>
  <c r="I2525" i="1"/>
  <c r="T1520" i="1"/>
  <c r="U4270" i="1"/>
  <c r="M4636" i="1"/>
  <c r="P6332" i="1"/>
  <c r="H7133" i="1"/>
  <c r="J3423" i="1"/>
  <c r="V3416" i="1"/>
  <c r="N1375" i="1"/>
  <c r="M7992" i="1"/>
  <c r="U991" i="1"/>
  <c r="N2718" i="1"/>
  <c r="J7147" i="1"/>
  <c r="M1874" i="1"/>
  <c r="V2811" i="1"/>
  <c r="H822" i="1"/>
  <c r="N2706" i="1"/>
  <c r="F6099" i="1"/>
  <c r="J8315" i="1"/>
  <c r="H3437" i="1"/>
  <c r="J1856" i="1"/>
  <c r="H5767" i="1"/>
  <c r="V7363" i="1"/>
  <c r="V6393" i="1"/>
  <c r="T1113" i="1"/>
  <c r="J4688" i="1"/>
  <c r="I767" i="1"/>
  <c r="M4739" i="1"/>
  <c r="I7812" i="1"/>
  <c r="L4385" i="1"/>
  <c r="N1499" i="1"/>
  <c r="P1284" i="1"/>
  <c r="P7344" i="1"/>
  <c r="K8341" i="1"/>
  <c r="P7301" i="1"/>
  <c r="F6405" i="1"/>
  <c r="P7183" i="1"/>
  <c r="J878" i="1"/>
  <c r="V4384" i="1"/>
  <c r="J2146" i="1"/>
  <c r="V2484" i="1"/>
  <c r="N2565" i="1"/>
  <c r="P4303" i="1"/>
  <c r="I4463" i="1"/>
  <c r="J6456" i="1"/>
  <c r="M287" i="1"/>
  <c r="V4561" i="1"/>
  <c r="N6743" i="1"/>
  <c r="J8107" i="1"/>
  <c r="N1341" i="1"/>
  <c r="M627" i="1"/>
  <c r="V5273" i="1"/>
  <c r="M1016" i="1"/>
  <c r="F4294" i="1"/>
  <c r="J8270" i="1"/>
  <c r="U2616" i="1"/>
  <c r="N7332" i="1"/>
  <c r="N2593" i="1"/>
  <c r="H8247" i="1"/>
  <c r="M2530" i="1"/>
  <c r="H8290" i="1"/>
  <c r="J1331" i="1"/>
  <c r="P1379" i="1"/>
  <c r="L3772" i="1"/>
  <c r="P574" i="1"/>
  <c r="H7608" i="1"/>
  <c r="J7549" i="1"/>
  <c r="H3606" i="1"/>
  <c r="V6099" i="1"/>
  <c r="I697" i="1"/>
  <c r="M5959" i="1"/>
  <c r="F5268" i="1"/>
  <c r="N4290" i="1"/>
  <c r="P3001" i="1"/>
  <c r="P3938" i="1"/>
  <c r="P5737" i="1"/>
  <c r="V6662" i="1"/>
  <c r="H3404" i="1"/>
  <c r="I1680" i="1"/>
  <c r="J1887" i="1"/>
  <c r="M2306" i="1"/>
  <c r="I4913" i="1"/>
  <c r="I5960" i="1"/>
  <c r="H6968" i="1"/>
  <c r="N4249" i="1"/>
  <c r="T7299" i="1"/>
  <c r="F375" i="1"/>
  <c r="T2757" i="1"/>
  <c r="L1721" i="1"/>
  <c r="P3123" i="1"/>
  <c r="U1674" i="1"/>
  <c r="T2695" i="1"/>
  <c r="H6628" i="1"/>
  <c r="M2021" i="1"/>
  <c r="U5072" i="1"/>
  <c r="P3365" i="1"/>
  <c r="H7398" i="1"/>
  <c r="I5525" i="1"/>
  <c r="H8132" i="1"/>
  <c r="I3861" i="1"/>
  <c r="P6933" i="1"/>
  <c r="P971" i="1"/>
  <c r="U846" i="1"/>
  <c r="F1327" i="1"/>
  <c r="H250" i="1"/>
  <c r="M802" i="1"/>
  <c r="H6225" i="1"/>
  <c r="I5677" i="1"/>
  <c r="N1459" i="1"/>
  <c r="H4298" i="1"/>
  <c r="H5386" i="1"/>
  <c r="I3512" i="1"/>
  <c r="J7069" i="1"/>
  <c r="H6975" i="1"/>
  <c r="H5333" i="1"/>
  <c r="V5548" i="1"/>
  <c r="K6371" i="1"/>
  <c r="M740" i="1"/>
  <c r="F694" i="1"/>
  <c r="P6115" i="1"/>
  <c r="T1347" i="1"/>
  <c r="M5099" i="1"/>
  <c r="N3656" i="1"/>
  <c r="I3373" i="1"/>
  <c r="N2895" i="1"/>
  <c r="K1259" i="1"/>
  <c r="T394" i="1"/>
  <c r="L307" i="1"/>
  <c r="M891" i="1"/>
  <c r="I2201" i="1"/>
  <c r="V7963" i="1"/>
  <c r="V2151" i="1"/>
  <c r="J320" i="1"/>
  <c r="P5525" i="1"/>
  <c r="M1298" i="1"/>
  <c r="V4136" i="1"/>
  <c r="V4564" i="1"/>
  <c r="N7921" i="1"/>
  <c r="M1134" i="1"/>
  <c r="H6512" i="1"/>
  <c r="N2371" i="1"/>
  <c r="U8320" i="1"/>
  <c r="N2649" i="1"/>
  <c r="V7869" i="1"/>
  <c r="H3204" i="1"/>
  <c r="N4675" i="1"/>
  <c r="F6919" i="1"/>
  <c r="M7196" i="1"/>
  <c r="I932" i="1"/>
  <c r="V4082" i="1"/>
  <c r="V3257" i="1"/>
  <c r="U7441" i="1"/>
  <c r="F6984" i="1"/>
  <c r="K2892" i="1"/>
  <c r="V8302" i="1"/>
  <c r="L470" i="1"/>
  <c r="N2452" i="1"/>
  <c r="T4481" i="1"/>
  <c r="J6500" i="1"/>
  <c r="I1172" i="1"/>
  <c r="L2591" i="1"/>
  <c r="T7021" i="1"/>
  <c r="H1976" i="1"/>
  <c r="H2015" i="1"/>
  <c r="M4662" i="1"/>
  <c r="I3053" i="1"/>
  <c r="M8334" i="1"/>
  <c r="U8249" i="1"/>
  <c r="U796" i="1"/>
  <c r="H4807" i="1"/>
  <c r="L8024" i="1"/>
  <c r="P3137" i="1"/>
  <c r="T4680" i="1"/>
  <c r="J2405" i="1"/>
  <c r="F8110" i="1"/>
  <c r="P3736" i="1"/>
  <c r="H1127" i="1"/>
  <c r="H5961" i="1"/>
  <c r="K4554" i="1"/>
  <c r="T6594" i="1"/>
  <c r="J5646" i="1"/>
  <c r="U638" i="1"/>
  <c r="H8256" i="1"/>
  <c r="M7988" i="1"/>
  <c r="M112" i="1"/>
  <c r="N4459" i="1"/>
  <c r="P5914" i="1"/>
  <c r="H3158" i="1"/>
  <c r="T7268" i="1"/>
  <c r="J3272" i="1"/>
  <c r="F7157" i="1"/>
  <c r="F5862" i="1"/>
  <c r="T1945" i="1"/>
  <c r="I7825" i="1"/>
  <c r="I6462" i="1"/>
  <c r="P3047" i="1"/>
  <c r="H6543" i="1"/>
  <c r="M4889" i="1"/>
  <c r="I3564" i="1"/>
  <c r="M2584" i="1"/>
  <c r="M4302" i="1"/>
  <c r="K7510" i="1"/>
  <c r="V1302" i="1"/>
  <c r="T7156" i="1"/>
  <c r="I3943" i="1"/>
  <c r="V581" i="1"/>
  <c r="N3050" i="1"/>
  <c r="I1509" i="1"/>
  <c r="M487" i="1"/>
  <c r="N6383" i="1"/>
  <c r="V2579" i="1"/>
  <c r="F7436" i="1"/>
  <c r="I4762" i="1"/>
  <c r="U6923" i="1"/>
  <c r="J2759" i="1"/>
  <c r="P2536" i="1"/>
  <c r="P3605" i="1"/>
  <c r="P4783" i="1"/>
  <c r="U3183" i="1"/>
  <c r="V2780" i="1"/>
  <c r="J1662" i="1"/>
  <c r="U5267" i="1"/>
  <c r="P3852" i="1"/>
  <c r="U5446" i="1"/>
  <c r="P983" i="1"/>
  <c r="M1199" i="1"/>
  <c r="M3348" i="1"/>
  <c r="V4947" i="1"/>
  <c r="N817" i="1"/>
  <c r="M1740" i="1"/>
  <c r="I1924" i="1"/>
  <c r="U6290" i="1"/>
  <c r="L1538" i="1"/>
  <c r="J1393" i="1"/>
  <c r="T172" i="1"/>
  <c r="F7458" i="1"/>
  <c r="M624" i="1"/>
  <c r="N5071" i="1"/>
  <c r="M7479" i="1"/>
  <c r="F8137" i="1"/>
  <c r="L1294" i="1"/>
  <c r="P7051" i="1"/>
  <c r="H5301" i="1"/>
  <c r="J8150" i="1"/>
  <c r="V3211" i="1"/>
  <c r="M7265" i="1"/>
  <c r="N1557" i="1"/>
  <c r="V1381" i="1"/>
  <c r="U5987" i="1"/>
  <c r="P1101" i="1"/>
  <c r="N2746" i="1"/>
  <c r="P4216" i="1"/>
  <c r="H1656" i="1"/>
  <c r="P7275" i="1"/>
  <c r="N1416" i="1"/>
  <c r="M945" i="1"/>
  <c r="P3473" i="1"/>
  <c r="T2572" i="1"/>
  <c r="M8025" i="1"/>
  <c r="T3891" i="1"/>
  <c r="I7257" i="1"/>
  <c r="L2245" i="1"/>
  <c r="M371" i="1"/>
  <c r="U6913" i="1"/>
  <c r="P2245" i="1"/>
  <c r="L7857" i="1"/>
  <c r="H3287" i="1"/>
  <c r="N1693" i="1"/>
  <c r="P3357" i="1"/>
  <c r="J6759" i="1"/>
  <c r="T5793" i="1"/>
  <c r="N820" i="1"/>
  <c r="M5527" i="1"/>
  <c r="H1328" i="1"/>
  <c r="N1754" i="1"/>
  <c r="H2237" i="1"/>
  <c r="P4408" i="1"/>
  <c r="I2409" i="1"/>
  <c r="H420" i="1"/>
  <c r="J8078" i="1"/>
  <c r="K7955" i="1"/>
  <c r="F756" i="1"/>
  <c r="V4895" i="1"/>
  <c r="T4106" i="1"/>
  <c r="P2" i="1"/>
  <c r="H5236" i="1"/>
  <c r="T4196" i="1"/>
  <c r="V218" i="1"/>
  <c r="P3752" i="1"/>
  <c r="I1051" i="1"/>
  <c r="U228" i="1"/>
  <c r="P6701" i="1"/>
  <c r="U1840" i="1"/>
  <c r="T7139" i="1"/>
  <c r="U443" i="1"/>
  <c r="P5153" i="1"/>
  <c r="F7487" i="1"/>
  <c r="J2847" i="1"/>
  <c r="F795" i="1"/>
  <c r="V3736" i="1"/>
  <c r="F4261" i="1"/>
  <c r="U140" i="1"/>
  <c r="P3550" i="1"/>
  <c r="J5560" i="1"/>
  <c r="I4761" i="1"/>
  <c r="M3116" i="1"/>
  <c r="V7528" i="1"/>
  <c r="V8090" i="1"/>
  <c r="M1553" i="1"/>
  <c r="T3950" i="1"/>
  <c r="M1288" i="1"/>
  <c r="I4619" i="1"/>
  <c r="I7106" i="1"/>
  <c r="I568" i="1"/>
  <c r="M1433" i="1"/>
  <c r="F4198" i="1"/>
  <c r="I3185" i="1"/>
  <c r="F7908" i="1"/>
  <c r="F6572" i="1"/>
  <c r="T5200" i="1"/>
  <c r="U5557" i="1"/>
  <c r="M834" i="1"/>
  <c r="T3010" i="1"/>
  <c r="I1856" i="1"/>
  <c r="I4765" i="1"/>
  <c r="I245" i="1"/>
  <c r="F6709" i="1"/>
  <c r="V174" i="1"/>
  <c r="M503" i="1"/>
  <c r="P6549" i="1"/>
  <c r="I1996" i="1"/>
  <c r="V6479" i="1"/>
  <c r="P4077" i="1"/>
  <c r="V37" i="1"/>
  <c r="P8207" i="1"/>
  <c r="H2873" i="1"/>
  <c r="U110" i="1"/>
  <c r="P2000" i="1"/>
  <c r="T3193" i="1"/>
  <c r="H7931" i="1"/>
  <c r="U2527" i="1"/>
  <c r="P3776" i="1"/>
  <c r="U8208" i="1"/>
  <c r="J1603" i="1"/>
  <c r="I3029" i="1"/>
  <c r="H2596" i="1"/>
  <c r="N2367" i="1"/>
  <c r="L2504" i="1"/>
  <c r="F2258" i="1"/>
  <c r="M3985" i="1"/>
  <c r="F8091" i="1"/>
  <c r="L3934" i="1"/>
  <c r="T3493" i="1"/>
  <c r="T3241" i="1"/>
  <c r="T2116" i="1"/>
  <c r="L4194" i="1"/>
  <c r="L4068" i="1"/>
  <c r="I87" i="1"/>
  <c r="N3389" i="1"/>
  <c r="I8199" i="1"/>
  <c r="M1173" i="1"/>
  <c r="I4110" i="1"/>
  <c r="J3283" i="1"/>
  <c r="H6914" i="1"/>
  <c r="F3203" i="1"/>
  <c r="M2928" i="1"/>
  <c r="L8030" i="1"/>
  <c r="U984" i="1"/>
  <c r="I141" i="1"/>
  <c r="N352" i="1"/>
  <c r="P4473" i="1"/>
  <c r="N3265" i="1"/>
  <c r="M3921" i="1"/>
  <c r="V5024" i="1"/>
  <c r="V5547" i="1"/>
  <c r="I739" i="1"/>
  <c r="M2366" i="1"/>
  <c r="M8293" i="1"/>
  <c r="V2708" i="1"/>
  <c r="N1004" i="1"/>
  <c r="T6826" i="1"/>
  <c r="I362" i="1"/>
  <c r="T5085" i="1"/>
  <c r="F5077" i="1"/>
  <c r="M189" i="1"/>
  <c r="U1797" i="1"/>
  <c r="P6346" i="1"/>
  <c r="L7017" i="1"/>
  <c r="T5800" i="1"/>
  <c r="F1906" i="1"/>
  <c r="T1960" i="1"/>
  <c r="H6879" i="1"/>
  <c r="V1753" i="1"/>
  <c r="M367" i="1"/>
  <c r="V3203" i="1"/>
  <c r="F1676" i="1"/>
  <c r="L2765" i="1"/>
  <c r="L7871" i="1"/>
  <c r="M1974" i="1"/>
  <c r="N3249" i="1"/>
  <c r="M7361" i="1"/>
  <c r="T4620" i="1"/>
  <c r="F971" i="1"/>
  <c r="U6308" i="1"/>
  <c r="V7959" i="1"/>
  <c r="U5342" i="1"/>
  <c r="J7140" i="1"/>
  <c r="V3017" i="1"/>
  <c r="T2909" i="1"/>
  <c r="N4754" i="1"/>
  <c r="V882" i="1"/>
  <c r="H5842" i="1"/>
  <c r="J2131" i="1"/>
  <c r="H8013" i="1"/>
  <c r="T7148" i="1"/>
  <c r="V2669" i="1"/>
  <c r="M5701" i="1"/>
  <c r="F1119" i="1"/>
  <c r="N2471" i="1"/>
  <c r="J4963" i="1"/>
  <c r="J6922" i="1"/>
  <c r="P6706" i="1"/>
  <c r="I2271" i="1"/>
  <c r="H376" i="1"/>
  <c r="J8236" i="1"/>
  <c r="U275" i="1"/>
  <c r="H5208" i="1"/>
  <c r="F2724" i="1"/>
  <c r="J1242" i="1"/>
  <c r="M1598" i="1"/>
  <c r="V3944" i="1"/>
  <c r="H4040" i="1"/>
  <c r="V4440" i="1"/>
  <c r="F6575" i="1"/>
  <c r="T1621" i="1"/>
  <c r="F3834" i="1"/>
  <c r="I305" i="1"/>
  <c r="I6448" i="1"/>
  <c r="V4624" i="1"/>
  <c r="V1453" i="1"/>
  <c r="P2521" i="1"/>
  <c r="L585" i="1"/>
  <c r="P4510" i="1"/>
  <c r="H6853" i="1"/>
  <c r="V7639" i="1"/>
  <c r="N1355" i="1"/>
  <c r="M1766" i="1"/>
  <c r="L987" i="1"/>
  <c r="N7327" i="1"/>
  <c r="V6097" i="1"/>
  <c r="F6606" i="1"/>
  <c r="M4804" i="1"/>
  <c r="J1163" i="1"/>
  <c r="L3954" i="1"/>
  <c r="T4658" i="1"/>
  <c r="K6587" i="1"/>
  <c r="N912" i="1"/>
  <c r="H2506" i="1"/>
  <c r="T3650" i="1"/>
  <c r="I8311" i="1"/>
  <c r="F4185" i="1"/>
  <c r="F2462" i="1"/>
  <c r="H1649" i="1"/>
  <c r="T3147" i="1"/>
  <c r="F8028" i="1"/>
  <c r="N5335" i="1"/>
  <c r="I3734" i="1"/>
  <c r="M523" i="1"/>
  <c r="T7562" i="1"/>
  <c r="T6039" i="1"/>
  <c r="P7931" i="1"/>
  <c r="K7310" i="1"/>
  <c r="U1082" i="1"/>
  <c r="T2783" i="1"/>
  <c r="L6105" i="1"/>
  <c r="I6491" i="1"/>
  <c r="N4446" i="1"/>
  <c r="V5329" i="1"/>
  <c r="P3287" i="1"/>
  <c r="V5466" i="1"/>
  <c r="H6834" i="1"/>
  <c r="H7291" i="1"/>
  <c r="M821" i="1"/>
  <c r="M3051" i="1"/>
  <c r="N36" i="1"/>
  <c r="V1654" i="1"/>
  <c r="J5160" i="1"/>
  <c r="P2831" i="1"/>
  <c r="N7145" i="1"/>
  <c r="P7807" i="1"/>
  <c r="V1732" i="1"/>
  <c r="U2742" i="1"/>
  <c r="M3534" i="1"/>
  <c r="V8123" i="1"/>
  <c r="J1512" i="1"/>
  <c r="F2165" i="1"/>
  <c r="T7557" i="1"/>
  <c r="L2540" i="1"/>
  <c r="V2371" i="1"/>
  <c r="M4647" i="1"/>
  <c r="F2149" i="1"/>
  <c r="I3981" i="1"/>
  <c r="P8320" i="1"/>
  <c r="T6495" i="1"/>
  <c r="T3626" i="1"/>
  <c r="T562" i="1"/>
  <c r="T7998" i="1"/>
  <c r="P6977" i="1"/>
  <c r="I2600" i="1"/>
  <c r="N8188" i="1"/>
  <c r="F13" i="1"/>
  <c r="N1190" i="1"/>
  <c r="H2461" i="1"/>
  <c r="M1197" i="1"/>
  <c r="N7408" i="1"/>
  <c r="K3850" i="1"/>
  <c r="N7530" i="1"/>
  <c r="J7364" i="1"/>
  <c r="V4532" i="1"/>
  <c r="V2518" i="1"/>
  <c r="I7081" i="1"/>
  <c r="U1782" i="1"/>
  <c r="J7374" i="1"/>
  <c r="M7138" i="1"/>
  <c r="F1539" i="1"/>
  <c r="M4312" i="1"/>
  <c r="V6955" i="1"/>
  <c r="K734" i="1"/>
  <c r="J1658" i="1"/>
  <c r="H4325" i="1"/>
  <c r="T1460" i="1"/>
  <c r="F115" i="1"/>
  <c r="P8086" i="1"/>
  <c r="N8072" i="1"/>
  <c r="H534" i="1"/>
  <c r="M4320" i="1"/>
  <c r="U344" i="1"/>
  <c r="I4794" i="1"/>
  <c r="I4712" i="1"/>
  <c r="U3246" i="1"/>
  <c r="M1930" i="1"/>
  <c r="U4544" i="1"/>
  <c r="N3222" i="1"/>
  <c r="M2867" i="1"/>
  <c r="F4774" i="1"/>
  <c r="N1293" i="1"/>
  <c r="I2964" i="1"/>
  <c r="U2315" i="1"/>
  <c r="U3436" i="1"/>
  <c r="J7346" i="1"/>
  <c r="F2406" i="1"/>
  <c r="I8016" i="1"/>
  <c r="N913" i="1"/>
  <c r="F4332" i="1"/>
  <c r="V5040" i="1"/>
  <c r="F1824" i="1"/>
  <c r="I4804" i="1"/>
  <c r="P4763" i="1"/>
  <c r="P2174" i="1"/>
  <c r="L4004" i="1"/>
  <c r="L3596" i="1"/>
  <c r="V3295" i="1"/>
  <c r="V219" i="1"/>
  <c r="T4262" i="1"/>
  <c r="U562" i="1"/>
  <c r="J1980" i="1"/>
  <c r="V2378" i="1"/>
  <c r="N6217" i="1"/>
  <c r="I908" i="1"/>
  <c r="T1198" i="1"/>
  <c r="I2245" i="1"/>
  <c r="T2705" i="1"/>
  <c r="F8190" i="1"/>
  <c r="P2274" i="1"/>
  <c r="N7068" i="1"/>
  <c r="N2978" i="1"/>
  <c r="N6916" i="1"/>
  <c r="N4402" i="1"/>
  <c r="F1202" i="1"/>
  <c r="P2412" i="1"/>
  <c r="U663" i="1"/>
  <c r="N7058" i="1"/>
  <c r="U4661" i="1"/>
  <c r="H5300" i="1"/>
  <c r="L4164" i="1"/>
  <c r="P3713" i="1"/>
  <c r="J2101" i="1"/>
  <c r="T888" i="1"/>
  <c r="P8306" i="1"/>
  <c r="V1007" i="1"/>
  <c r="I8345" i="1"/>
  <c r="F3176" i="1"/>
  <c r="T604" i="1"/>
  <c r="U7303" i="1"/>
  <c r="I5916" i="1"/>
  <c r="I2984" i="1"/>
  <c r="V867" i="1"/>
  <c r="H1526" i="1"/>
  <c r="T2915" i="1"/>
  <c r="P5978" i="1"/>
  <c r="F7964" i="1"/>
  <c r="M4160" i="1"/>
  <c r="M8105" i="1"/>
  <c r="T3904" i="1"/>
  <c r="V3794" i="1"/>
  <c r="H2487" i="1"/>
  <c r="V1971" i="1"/>
  <c r="I6154" i="1"/>
  <c r="F1986" i="1"/>
  <c r="N4109" i="1"/>
  <c r="V2561" i="1"/>
  <c r="I3272" i="1"/>
  <c r="T6514" i="1"/>
  <c r="M88" i="1"/>
  <c r="U5616" i="1"/>
  <c r="N6849" i="1"/>
  <c r="F6691" i="1"/>
  <c r="K264" i="1"/>
  <c r="H3839" i="1"/>
  <c r="J4646" i="1"/>
  <c r="H1114" i="1"/>
  <c r="M2737" i="1"/>
  <c r="P3316" i="1"/>
  <c r="L1542" i="1"/>
  <c r="U1509" i="1"/>
  <c r="P1819" i="1"/>
  <c r="L6292" i="1"/>
  <c r="P7280" i="1"/>
  <c r="U1407" i="1"/>
  <c r="J199" i="1"/>
  <c r="L1965" i="1"/>
  <c r="P2285" i="1"/>
  <c r="P3081" i="1"/>
  <c r="F7233" i="1"/>
  <c r="H7814" i="1"/>
  <c r="N5263" i="1"/>
  <c r="P6384" i="1"/>
  <c r="M1403" i="1"/>
  <c r="H2608" i="1"/>
  <c r="P6381" i="1"/>
  <c r="U5807" i="1"/>
  <c r="N4241" i="1"/>
  <c r="F1008" i="1"/>
  <c r="U7311" i="1"/>
  <c r="P8073" i="1"/>
  <c r="V3357" i="1"/>
  <c r="K2483" i="1"/>
  <c r="I3222" i="1"/>
  <c r="T2595" i="1"/>
  <c r="I1879" i="1"/>
  <c r="M8246" i="1"/>
  <c r="I6689" i="1"/>
  <c r="P7768" i="1"/>
  <c r="H5642" i="1"/>
  <c r="U7853" i="1"/>
  <c r="U5926" i="1"/>
  <c r="N4465" i="1"/>
  <c r="F1772" i="1"/>
  <c r="V6744" i="1"/>
  <c r="I4944" i="1"/>
  <c r="I1941" i="1"/>
  <c r="L6226" i="1"/>
  <c r="H1315" i="1"/>
  <c r="I2283" i="1"/>
  <c r="V1343" i="1"/>
  <c r="J5539" i="1"/>
  <c r="U5165" i="1"/>
  <c r="N2609" i="1"/>
  <c r="I1221" i="1"/>
  <c r="P3686" i="1"/>
  <c r="H6583" i="1"/>
  <c r="F4535" i="1"/>
  <c r="V2182" i="1"/>
  <c r="J1364" i="1"/>
  <c r="H4327" i="1"/>
  <c r="I652" i="1"/>
  <c r="P1393" i="1"/>
  <c r="I6694" i="1"/>
  <c r="N4334" i="1"/>
  <c r="M5109" i="1"/>
  <c r="H2509" i="1"/>
  <c r="U7584" i="1"/>
  <c r="J808" i="1"/>
  <c r="T7339" i="1"/>
  <c r="T6748" i="1"/>
  <c r="F2715" i="1"/>
  <c r="H2084" i="1"/>
  <c r="P6350" i="1"/>
  <c r="K7340" i="1"/>
  <c r="T4404" i="1"/>
  <c r="P189" i="1"/>
  <c r="N6166" i="1"/>
  <c r="T3792" i="1"/>
  <c r="P434" i="1"/>
  <c r="P4617" i="1"/>
  <c r="N3717" i="1"/>
  <c r="T1793" i="1"/>
  <c r="V6552" i="1"/>
  <c r="H7202" i="1"/>
  <c r="U7333" i="1"/>
  <c r="H1791" i="1"/>
  <c r="N2290" i="1"/>
  <c r="V5982" i="1"/>
  <c r="U5984" i="1"/>
  <c r="T4855" i="1"/>
  <c r="N1903" i="1"/>
  <c r="P6626" i="1"/>
  <c r="N1712" i="1"/>
  <c r="N4350" i="1"/>
  <c r="F5572" i="1"/>
  <c r="N7267" i="1"/>
  <c r="U7924" i="1"/>
  <c r="V3202" i="1"/>
  <c r="H5571" i="1"/>
  <c r="I2448" i="1"/>
  <c r="H2512" i="1"/>
  <c r="N971" i="1"/>
  <c r="U3752" i="1"/>
  <c r="T8317" i="1"/>
  <c r="H44" i="1"/>
  <c r="P2834" i="1"/>
  <c r="H1769" i="1"/>
  <c r="H634" i="1"/>
  <c r="F8260" i="1"/>
  <c r="I302" i="1"/>
  <c r="F7326" i="1"/>
  <c r="I775" i="1"/>
  <c r="M4443" i="1"/>
  <c r="M7263" i="1"/>
  <c r="N1175" i="1"/>
  <c r="V6305" i="1"/>
  <c r="M2473" i="1"/>
  <c r="H4210" i="1"/>
  <c r="J1564" i="1"/>
  <c r="T1598" i="1"/>
  <c r="I1817" i="1"/>
  <c r="J2572" i="1"/>
  <c r="L8167" i="1"/>
  <c r="M3839" i="1"/>
  <c r="T1764" i="1"/>
  <c r="P8251" i="1"/>
  <c r="F5363" i="1"/>
  <c r="V8050" i="1"/>
  <c r="F1828" i="1"/>
  <c r="N8242" i="1"/>
  <c r="J426" i="1"/>
  <c r="F1917" i="1"/>
  <c r="N1092" i="1"/>
  <c r="J5138" i="1"/>
  <c r="M2820" i="1"/>
  <c r="U5225" i="1"/>
  <c r="M1504" i="1"/>
  <c r="I6596" i="1"/>
  <c r="V8199" i="1"/>
  <c r="N7342" i="1"/>
  <c r="P1182" i="1"/>
  <c r="F5916" i="1"/>
  <c r="M4013" i="1"/>
  <c r="N5832" i="1"/>
  <c r="I7566" i="1"/>
  <c r="N3954" i="1"/>
  <c r="P6522" i="1"/>
  <c r="M4364" i="1"/>
  <c r="I3274" i="1"/>
  <c r="F6669" i="1"/>
  <c r="F6144" i="1"/>
  <c r="V3891" i="1"/>
  <c r="F3545" i="1"/>
  <c r="K352" i="1"/>
  <c r="P3781" i="1"/>
  <c r="F7101" i="1"/>
  <c r="I1032" i="1"/>
  <c r="V771" i="1"/>
  <c r="M1370" i="1"/>
  <c r="F5051" i="1"/>
  <c r="H5083" i="1"/>
  <c r="V5280" i="1"/>
  <c r="I8083" i="1"/>
  <c r="M1903" i="1"/>
  <c r="I2543" i="1"/>
  <c r="N5163" i="1"/>
  <c r="I1882" i="1"/>
  <c r="U763" i="1"/>
  <c r="M1528" i="1"/>
  <c r="P7327" i="1"/>
  <c r="V7974" i="1"/>
  <c r="P6319" i="1"/>
  <c r="P1492" i="1"/>
  <c r="M1927" i="1"/>
  <c r="U7457" i="1"/>
  <c r="P3031" i="1"/>
  <c r="P4475" i="1"/>
  <c r="V4817" i="1"/>
  <c r="H77" i="1"/>
  <c r="V4027" i="1"/>
  <c r="L6263" i="1"/>
  <c r="M2797" i="1"/>
  <c r="M8195" i="1"/>
  <c r="J3691" i="1"/>
  <c r="M4125" i="1"/>
  <c r="M3443" i="1"/>
  <c r="P3155" i="1"/>
  <c r="V6125" i="1"/>
  <c r="L1156" i="1"/>
  <c r="V2885" i="1"/>
  <c r="H5977" i="1"/>
  <c r="H1540" i="1"/>
  <c r="U2329" i="1"/>
  <c r="J3370" i="1"/>
  <c r="P1816" i="1"/>
  <c r="L1984" i="1"/>
  <c r="J7479" i="1"/>
  <c r="L7686" i="1"/>
  <c r="P357" i="1"/>
  <c r="U3989" i="1"/>
  <c r="H5781" i="1"/>
  <c r="M497" i="1"/>
  <c r="M1278" i="1"/>
  <c r="H7332" i="1"/>
  <c r="P7097" i="1"/>
  <c r="L2369" i="1"/>
  <c r="V6884" i="1"/>
  <c r="J5791" i="1"/>
  <c r="J6532" i="1"/>
  <c r="I6268" i="1"/>
  <c r="F4547" i="1"/>
  <c r="I1471" i="1"/>
  <c r="P503" i="1"/>
  <c r="P6787" i="1"/>
  <c r="L2224" i="1"/>
  <c r="F288" i="1"/>
  <c r="I4541" i="1"/>
  <c r="F8264" i="1"/>
  <c r="H3027" i="1"/>
  <c r="I7375" i="1"/>
  <c r="J4694" i="1"/>
  <c r="T3524" i="1"/>
  <c r="I6606" i="1"/>
  <c r="L693" i="1"/>
  <c r="H4461" i="1"/>
  <c r="J5088" i="1"/>
  <c r="F632" i="1"/>
  <c r="L1025" i="1"/>
  <c r="H6215" i="1"/>
  <c r="H5417" i="1"/>
  <c r="L8173" i="1"/>
  <c r="P7299" i="1"/>
  <c r="I7049" i="1"/>
  <c r="I1302" i="1"/>
  <c r="J7212" i="1"/>
  <c r="T1833" i="1"/>
  <c r="F5910" i="1"/>
  <c r="M340" i="1"/>
  <c r="T1662" i="1"/>
  <c r="K4270" i="1"/>
  <c r="I7867" i="1"/>
  <c r="N5490" i="1"/>
  <c r="N2483" i="1"/>
  <c r="I5713" i="1"/>
  <c r="N6346" i="1"/>
  <c r="J5356" i="1"/>
  <c r="T8246" i="1"/>
  <c r="J8331" i="1"/>
  <c r="T7899" i="1"/>
  <c r="T4699" i="1"/>
  <c r="H2305" i="1"/>
  <c r="F2397" i="1"/>
  <c r="U1186" i="1"/>
  <c r="M1593" i="1"/>
  <c r="N6295" i="1"/>
  <c r="M1215" i="1"/>
  <c r="M8008" i="1"/>
  <c r="J678" i="1"/>
  <c r="N2531" i="1"/>
  <c r="I8217" i="1"/>
  <c r="U4713" i="1"/>
  <c r="H1635" i="1"/>
  <c r="J2000" i="1"/>
  <c r="H6559" i="1"/>
  <c r="M5345" i="1"/>
  <c r="I2728" i="1"/>
  <c r="M7558" i="1"/>
  <c r="N2343" i="1"/>
  <c r="F3950" i="1"/>
  <c r="T1377" i="1"/>
  <c r="H8280" i="1"/>
  <c r="U6997" i="1"/>
  <c r="U4026" i="1"/>
  <c r="T5002" i="1"/>
  <c r="P6955" i="1"/>
  <c r="J6492" i="1"/>
  <c r="M3213" i="1"/>
  <c r="J2488" i="1"/>
  <c r="T3346" i="1"/>
  <c r="I1622" i="1"/>
  <c r="T1900" i="1"/>
  <c r="T4916" i="1"/>
  <c r="L6671" i="1"/>
  <c r="V6857" i="1"/>
  <c r="J3571" i="1"/>
  <c r="J166" i="1"/>
  <c r="T2782" i="1"/>
  <c r="J8274" i="1"/>
  <c r="F6406" i="1"/>
  <c r="N2936" i="1"/>
  <c r="F4382" i="1"/>
  <c r="U7840" i="1"/>
  <c r="J1005" i="1"/>
  <c r="P916" i="1"/>
  <c r="P56" i="1"/>
  <c r="N7956" i="1"/>
  <c r="T7026" i="1"/>
  <c r="V1847" i="1"/>
  <c r="F7136" i="1"/>
  <c r="N1050" i="1"/>
  <c r="T8254" i="1"/>
  <c r="U2129" i="1"/>
  <c r="T6004" i="1"/>
  <c r="V6664" i="1"/>
  <c r="M2088" i="1"/>
  <c r="V5412" i="1"/>
  <c r="N3458" i="1"/>
  <c r="K6905" i="1"/>
  <c r="M7289" i="1"/>
  <c r="V3951" i="1"/>
  <c r="U2122" i="1"/>
  <c r="U4917" i="1"/>
  <c r="V1484" i="1"/>
  <c r="H1589" i="1"/>
  <c r="H1748" i="1"/>
  <c r="H1842" i="1"/>
  <c r="U4753" i="1"/>
  <c r="I2144" i="1"/>
  <c r="H543" i="1"/>
  <c r="J3781" i="1"/>
  <c r="U3344" i="1"/>
  <c r="F2516" i="1"/>
  <c r="M737" i="1"/>
  <c r="U5325" i="1"/>
  <c r="J5215" i="1"/>
  <c r="I2955" i="1"/>
  <c r="M240" i="1"/>
  <c r="H4833" i="1"/>
  <c r="F1551" i="1"/>
  <c r="V8131" i="1"/>
  <c r="P4580" i="1"/>
  <c r="T730" i="1"/>
  <c r="J4126" i="1"/>
  <c r="V7304" i="1"/>
  <c r="N5333" i="1"/>
  <c r="H2927" i="1"/>
  <c r="H7967" i="1"/>
  <c r="N8244" i="1"/>
  <c r="V419" i="1"/>
  <c r="N6157" i="1"/>
  <c r="F3943" i="1"/>
  <c r="I6808" i="1"/>
  <c r="P732" i="1"/>
  <c r="H5863" i="1"/>
  <c r="F6342" i="1"/>
  <c r="V2167" i="1"/>
  <c r="U6805" i="1"/>
  <c r="I6776" i="1"/>
  <c r="H4913" i="1"/>
  <c r="V4460" i="1"/>
  <c r="F2359" i="1"/>
  <c r="U6038" i="1"/>
  <c r="P3733" i="1"/>
  <c r="V6423" i="1"/>
  <c r="T5249" i="1"/>
  <c r="F3044" i="1"/>
  <c r="I6667" i="1"/>
  <c r="J1125" i="1"/>
  <c r="I6987" i="1"/>
  <c r="N4959" i="1"/>
  <c r="L2279" i="1"/>
  <c r="P411" i="1"/>
  <c r="T4657" i="1"/>
  <c r="H622" i="1"/>
  <c r="V1943" i="1"/>
  <c r="L2700" i="1"/>
  <c r="L3700" i="1"/>
  <c r="I5592" i="1"/>
  <c r="J1494" i="1"/>
  <c r="M1706" i="1"/>
  <c r="H88" i="1"/>
  <c r="L1203" i="1"/>
  <c r="T7382" i="1"/>
  <c r="M7555" i="1"/>
  <c r="P2830" i="1"/>
  <c r="I234" i="1"/>
  <c r="P437" i="1"/>
  <c r="F3462" i="1"/>
  <c r="I5983" i="1"/>
  <c r="V3163" i="1"/>
  <c r="I3924" i="1"/>
  <c r="J1985" i="1"/>
  <c r="U7941" i="1"/>
  <c r="H6421" i="1"/>
  <c r="U617" i="1"/>
  <c r="V908" i="1"/>
  <c r="V3317" i="1"/>
  <c r="U913" i="1"/>
  <c r="I943" i="1"/>
  <c r="F2491" i="1"/>
  <c r="H3586" i="1"/>
  <c r="L4589" i="1"/>
  <c r="I5697" i="1"/>
  <c r="I4656" i="1"/>
  <c r="I2872" i="1"/>
  <c r="I1019" i="1"/>
  <c r="I3892" i="1"/>
  <c r="F8070" i="1"/>
  <c r="I6520" i="1"/>
  <c r="I6555" i="1"/>
  <c r="U4128" i="1"/>
  <c r="J3683" i="1"/>
  <c r="M5352" i="1"/>
  <c r="U768" i="1"/>
  <c r="H5147" i="1"/>
  <c r="J4521" i="1"/>
  <c r="V3606" i="1"/>
  <c r="U4609" i="1"/>
  <c r="M6961" i="1"/>
  <c r="P1940" i="1"/>
  <c r="L1253" i="1"/>
  <c r="U2620" i="1"/>
  <c r="N8192" i="1"/>
  <c r="V2127" i="1"/>
  <c r="J5311" i="1"/>
  <c r="L7500" i="1"/>
  <c r="N2080" i="1"/>
  <c r="J3836" i="1"/>
  <c r="H2284" i="1"/>
  <c r="J335" i="1"/>
  <c r="P2759" i="1"/>
  <c r="N4617" i="1"/>
  <c r="P8195" i="1"/>
  <c r="J2161" i="1"/>
  <c r="F8181" i="1"/>
  <c r="U569" i="1"/>
  <c r="N4160" i="1"/>
  <c r="T3992" i="1"/>
  <c r="U5817" i="1"/>
  <c r="F1464" i="1"/>
  <c r="K3809" i="1"/>
  <c r="M296" i="1"/>
  <c r="H1996" i="1"/>
  <c r="U5457" i="1"/>
  <c r="V4570" i="1"/>
  <c r="N4385" i="1"/>
  <c r="L4478" i="1"/>
  <c r="H7999" i="1"/>
  <c r="P2310" i="1"/>
  <c r="J3297" i="1"/>
  <c r="J44" i="1"/>
  <c r="H5175" i="1"/>
  <c r="N2926" i="1"/>
  <c r="F7554" i="1"/>
  <c r="M4913" i="1"/>
  <c r="T7284" i="1"/>
  <c r="T7404" i="1"/>
  <c r="M7452" i="1"/>
  <c r="H2626" i="1"/>
  <c r="K3616" i="1"/>
  <c r="P1122" i="1"/>
  <c r="P4198" i="1"/>
  <c r="H8316" i="1"/>
  <c r="M7208" i="1"/>
  <c r="N7429" i="1"/>
  <c r="U7878" i="1"/>
  <c r="V2699" i="1"/>
  <c r="J3645" i="1"/>
  <c r="I5290" i="1"/>
  <c r="N7021" i="1"/>
  <c r="K2489" i="1"/>
  <c r="T808" i="1"/>
  <c r="V5943" i="1"/>
  <c r="T3421" i="1"/>
  <c r="I4479" i="1"/>
  <c r="N3740" i="1"/>
  <c r="M4612" i="1"/>
  <c r="H5779" i="1"/>
  <c r="U150" i="1"/>
  <c r="J4970" i="1"/>
  <c r="F762" i="1"/>
  <c r="P5365" i="1"/>
  <c r="L5620" i="1"/>
  <c r="U412" i="1"/>
  <c r="I5862" i="1"/>
  <c r="I6812" i="1"/>
  <c r="V7888" i="1"/>
  <c r="J2573" i="1"/>
  <c r="L8180" i="1"/>
  <c r="J6247" i="1"/>
  <c r="H6116" i="1"/>
  <c r="L3481" i="1"/>
  <c r="V4211" i="1"/>
  <c r="L2852" i="1"/>
  <c r="F2629" i="1"/>
  <c r="P4928" i="1"/>
  <c r="N5042" i="1"/>
  <c r="P7490" i="1"/>
  <c r="U7361" i="1"/>
  <c r="V1736" i="1"/>
  <c r="F3881" i="1"/>
  <c r="H3226" i="1"/>
  <c r="I5705" i="1"/>
  <c r="L1601" i="1"/>
  <c r="U1992" i="1"/>
  <c r="J7453" i="1"/>
  <c r="F7109" i="1"/>
  <c r="V4729" i="1"/>
  <c r="I3497" i="1"/>
  <c r="J5779" i="1"/>
  <c r="P4733" i="1"/>
  <c r="N5274" i="1"/>
  <c r="I3637" i="1"/>
  <c r="H4818" i="1"/>
  <c r="U6172" i="1"/>
  <c r="V1743" i="1"/>
  <c r="P155" i="1"/>
  <c r="F1735" i="1"/>
  <c r="V2240" i="1"/>
  <c r="N6842" i="1"/>
  <c r="T4054" i="1"/>
  <c r="J342" i="1"/>
  <c r="P6552" i="1"/>
  <c r="N1849" i="1"/>
  <c r="I1091" i="1"/>
  <c r="P8277" i="1"/>
  <c r="J4922" i="1"/>
  <c r="H3006" i="1"/>
  <c r="V986" i="1"/>
  <c r="N3684" i="1"/>
  <c r="P3985" i="1"/>
  <c r="V674" i="1"/>
  <c r="P7" i="1"/>
  <c r="U6950" i="1"/>
  <c r="P7243" i="1"/>
  <c r="F6717" i="1"/>
  <c r="P1011" i="1"/>
  <c r="K5162" i="1"/>
  <c r="K2886" i="1"/>
  <c r="M5144" i="1"/>
  <c r="U2958" i="1"/>
  <c r="N2085" i="1"/>
  <c r="N770" i="1"/>
  <c r="J3492" i="1"/>
  <c r="F6840" i="1"/>
  <c r="P2470" i="1"/>
  <c r="M6241" i="1"/>
  <c r="J3861" i="1"/>
  <c r="I284" i="1"/>
  <c r="M1120" i="1"/>
  <c r="P5933" i="1"/>
  <c r="J1423" i="1"/>
  <c r="V7203" i="1"/>
  <c r="I372" i="1"/>
  <c r="P511" i="1"/>
  <c r="I1162" i="1"/>
  <c r="F2223" i="1"/>
  <c r="M6746" i="1"/>
  <c r="F4577" i="1"/>
  <c r="U8283" i="1"/>
  <c r="I7258" i="1"/>
  <c r="T7319" i="1"/>
  <c r="U2851" i="1"/>
  <c r="T607" i="1"/>
  <c r="M6184" i="1"/>
  <c r="H775" i="1"/>
  <c r="M43" i="1"/>
  <c r="J7314" i="1"/>
  <c r="J2391" i="1"/>
  <c r="I1754" i="1"/>
  <c r="J6023" i="1"/>
  <c r="I7150" i="1"/>
  <c r="P6331" i="1"/>
  <c r="F1670" i="1"/>
  <c r="F4199" i="1"/>
  <c r="U3385" i="1"/>
  <c r="V841" i="1"/>
  <c r="F300" i="1"/>
  <c r="H1639" i="1"/>
  <c r="F3803" i="1"/>
  <c r="F5766" i="1"/>
  <c r="J3062" i="1"/>
  <c r="I5261" i="1"/>
  <c r="J799" i="1"/>
  <c r="L5682" i="1"/>
  <c r="I4681" i="1"/>
  <c r="N911" i="1"/>
  <c r="J6379" i="1"/>
  <c r="I3578" i="1"/>
  <c r="I3902" i="1"/>
  <c r="V6665" i="1"/>
  <c r="I5139" i="1"/>
  <c r="H7249" i="1"/>
  <c r="H3435" i="1"/>
  <c r="V880" i="1"/>
  <c r="U6246" i="1"/>
  <c r="F8027" i="1"/>
  <c r="J5340" i="1"/>
  <c r="V4355" i="1"/>
  <c r="I7220" i="1"/>
  <c r="U2338" i="1"/>
  <c r="F1000" i="1"/>
  <c r="M39" i="1"/>
  <c r="T7385" i="1"/>
  <c r="L7589" i="1"/>
  <c r="P4573" i="1"/>
  <c r="M1707" i="1"/>
  <c r="N658" i="1"/>
  <c r="I3224" i="1"/>
  <c r="L78" i="1"/>
  <c r="F2500" i="1"/>
  <c r="P1192" i="1"/>
  <c r="P2921" i="1"/>
  <c r="M8134" i="1"/>
  <c r="T3670" i="1"/>
  <c r="I5935" i="1"/>
  <c r="M7312" i="1"/>
  <c r="I7168" i="1"/>
  <c r="L629" i="1"/>
  <c r="V5843" i="1"/>
  <c r="L1595" i="1"/>
  <c r="F7205" i="1"/>
  <c r="U8232" i="1"/>
  <c r="V2123" i="1"/>
  <c r="P1481" i="1"/>
  <c r="T5475" i="1"/>
  <c r="V3435" i="1"/>
  <c r="H2182" i="1"/>
  <c r="H1735" i="1"/>
  <c r="I1493" i="1"/>
  <c r="F8061" i="1"/>
  <c r="U1409" i="1"/>
  <c r="N7305" i="1"/>
  <c r="N1289" i="1"/>
  <c r="F3321" i="1"/>
  <c r="V5402" i="1"/>
  <c r="P5175" i="1"/>
  <c r="P5285" i="1"/>
  <c r="P2169" i="1"/>
  <c r="M4571" i="1"/>
  <c r="H3282" i="1"/>
  <c r="P4965" i="1"/>
  <c r="P976" i="1"/>
  <c r="F4481" i="1"/>
  <c r="I875" i="1"/>
  <c r="H2138" i="1"/>
  <c r="H8253" i="1"/>
  <c r="J6650" i="1"/>
  <c r="H6964" i="1"/>
  <c r="V6463" i="1"/>
  <c r="V1504" i="1"/>
  <c r="V5763" i="1"/>
  <c r="P5359" i="1"/>
  <c r="J3751" i="1"/>
  <c r="F3804" i="1"/>
  <c r="V7367" i="1"/>
  <c r="J6385" i="1"/>
  <c r="T3871" i="1"/>
  <c r="V3326" i="1"/>
  <c r="L5932" i="1"/>
  <c r="P5937" i="1"/>
  <c r="L2615" i="1"/>
  <c r="U2979" i="1"/>
  <c r="P7847" i="1"/>
  <c r="V1478" i="1"/>
  <c r="N1227" i="1"/>
  <c r="I3929" i="1"/>
  <c r="H7078" i="1"/>
  <c r="U1642" i="1"/>
  <c r="K5558" i="1"/>
  <c r="F2366" i="1"/>
  <c r="J2668" i="1"/>
  <c r="T468" i="1"/>
  <c r="T4448" i="1"/>
  <c r="L3459" i="1"/>
  <c r="V1593" i="1"/>
  <c r="H3037" i="1"/>
  <c r="P199" i="1"/>
  <c r="F3831" i="1"/>
  <c r="P4126" i="1"/>
  <c r="P27" i="1"/>
  <c r="L6377" i="1"/>
  <c r="V653" i="1"/>
  <c r="H4385" i="1"/>
  <c r="N3608" i="1"/>
  <c r="L6775" i="1"/>
  <c r="I4718" i="1"/>
  <c r="P2931" i="1"/>
  <c r="J354" i="1"/>
  <c r="I4627" i="1"/>
  <c r="L1771" i="1"/>
  <c r="T217" i="1"/>
  <c r="H1020" i="1"/>
  <c r="N7314" i="1"/>
  <c r="U6632" i="1"/>
  <c r="P7845" i="1"/>
  <c r="F58" i="1"/>
  <c r="I1334" i="1"/>
  <c r="F1962" i="1"/>
  <c r="H1404" i="1"/>
  <c r="L2953" i="1"/>
  <c r="H6352" i="1"/>
  <c r="H7520" i="1"/>
  <c r="U4070" i="1"/>
  <c r="I7592" i="1"/>
  <c r="H2478" i="1"/>
  <c r="J9" i="1"/>
  <c r="P4446" i="1"/>
  <c r="P4272" i="1"/>
  <c r="P6483" i="1"/>
  <c r="M1983" i="1"/>
  <c r="M3841" i="1"/>
  <c r="P836" i="1"/>
  <c r="F3793" i="1"/>
  <c r="I6415" i="1"/>
  <c r="J5532" i="1"/>
  <c r="J5291" i="1"/>
  <c r="V7303" i="1"/>
  <c r="I7113" i="1"/>
  <c r="J2840" i="1"/>
  <c r="P352" i="1"/>
  <c r="H3721" i="1"/>
  <c r="T7173" i="1"/>
  <c r="L6513" i="1"/>
  <c r="J1233" i="1"/>
  <c r="I193" i="1"/>
  <c r="J5866" i="1"/>
  <c r="N8146" i="1"/>
  <c r="J4500" i="1"/>
  <c r="U1558" i="1"/>
  <c r="I1559" i="1"/>
  <c r="H5925" i="1"/>
  <c r="U933" i="1"/>
  <c r="T329" i="1"/>
  <c r="N7566" i="1"/>
  <c r="J6275" i="1"/>
  <c r="N7343" i="1"/>
  <c r="T3396" i="1"/>
  <c r="H2963" i="1"/>
  <c r="N455" i="1"/>
  <c r="F4078" i="1"/>
  <c r="V7971" i="1"/>
  <c r="M5673" i="1"/>
  <c r="K1284" i="1"/>
  <c r="M3905" i="1"/>
  <c r="U4352" i="1"/>
  <c r="P1230" i="1"/>
  <c r="U6499" i="1"/>
  <c r="F2966" i="1"/>
  <c r="P5117" i="1"/>
  <c r="N7208" i="1"/>
  <c r="P1489" i="1"/>
  <c r="N4801" i="1"/>
  <c r="N2375" i="1"/>
  <c r="J4351" i="1"/>
  <c r="F2212" i="1"/>
  <c r="K4732" i="1"/>
  <c r="N2761" i="1"/>
  <c r="M6452" i="1"/>
  <c r="J2477" i="1"/>
  <c r="N1777" i="1"/>
  <c r="T7418" i="1"/>
  <c r="U6235" i="1"/>
  <c r="M6385" i="1"/>
  <c r="L282" i="1"/>
  <c r="L4694" i="1"/>
  <c r="H936" i="1"/>
  <c r="L5854" i="1"/>
  <c r="I49" i="1"/>
  <c r="V94" i="1"/>
  <c r="F781" i="1"/>
  <c r="U2092" i="1"/>
  <c r="N2886" i="1"/>
  <c r="P477" i="1"/>
  <c r="V7292" i="1"/>
  <c r="J6371" i="1"/>
  <c r="U893" i="1"/>
  <c r="H3776" i="1"/>
  <c r="P4209" i="1"/>
  <c r="H7029" i="1"/>
  <c r="F7428" i="1"/>
  <c r="V7106" i="1"/>
  <c r="J8224" i="1"/>
  <c r="L649" i="1"/>
  <c r="P3515" i="1"/>
  <c r="P3830" i="1"/>
  <c r="F4462" i="1"/>
  <c r="M1390" i="1"/>
  <c r="I748" i="1"/>
  <c r="I7316" i="1"/>
  <c r="M4503" i="1"/>
  <c r="I296" i="1"/>
  <c r="T907" i="1"/>
  <c r="P7502" i="1"/>
  <c r="J4719" i="1"/>
  <c r="N1576" i="1"/>
  <c r="M2458" i="1"/>
  <c r="U2421" i="1"/>
  <c r="L8046" i="1"/>
  <c r="U3402" i="1"/>
  <c r="V5653" i="1"/>
  <c r="M4496" i="1"/>
  <c r="U6515" i="1"/>
  <c r="P5397" i="1"/>
  <c r="U5013" i="1"/>
  <c r="U250" i="1"/>
  <c r="F4624" i="1"/>
  <c r="M3715" i="1"/>
  <c r="F292" i="1"/>
  <c r="P1971" i="1"/>
  <c r="I1205" i="1"/>
  <c r="U2791" i="1"/>
  <c r="F4904" i="1"/>
  <c r="V4600" i="1"/>
  <c r="H3930" i="1"/>
  <c r="M99" i="1"/>
  <c r="H7382" i="1"/>
  <c r="P4146" i="1"/>
  <c r="J1786" i="1"/>
  <c r="I1802" i="1"/>
  <c r="K3555" i="1"/>
  <c r="J5021" i="1"/>
  <c r="U1432" i="1"/>
  <c r="F1611" i="1"/>
  <c r="V3100" i="1"/>
  <c r="H1719" i="1"/>
  <c r="M781" i="1"/>
  <c r="V3041" i="1"/>
  <c r="T4523" i="1"/>
  <c r="K3831" i="1"/>
  <c r="M3446" i="1"/>
  <c r="V4353" i="1"/>
  <c r="L7134" i="1"/>
  <c r="J8091" i="1"/>
  <c r="L1177" i="1"/>
  <c r="T4650" i="1"/>
  <c r="M597" i="1"/>
  <c r="P4768" i="1"/>
  <c r="P3373" i="1"/>
  <c r="U45" i="1"/>
  <c r="F6528" i="1"/>
  <c r="M2109" i="1"/>
  <c r="H7962" i="1"/>
  <c r="V6282" i="1"/>
  <c r="I5199" i="1"/>
  <c r="I7841" i="1"/>
  <c r="N3898" i="1"/>
  <c r="F2816" i="1"/>
  <c r="H341" i="1"/>
  <c r="U1209" i="1"/>
  <c r="N127" i="1"/>
  <c r="U1455" i="1"/>
  <c r="U8109" i="1"/>
  <c r="U6760" i="1"/>
  <c r="P4626" i="1"/>
  <c r="M2893" i="1"/>
  <c r="V5666" i="1"/>
  <c r="T3851" i="1"/>
  <c r="T2224" i="1"/>
  <c r="P2625" i="1"/>
  <c r="I5457" i="1"/>
  <c r="N8330" i="1"/>
  <c r="H2999" i="1"/>
  <c r="J7814" i="1"/>
  <c r="L1796" i="1"/>
  <c r="F5634" i="1"/>
  <c r="K257" i="1"/>
  <c r="F7617" i="1"/>
  <c r="N1485" i="1"/>
  <c r="I7972" i="1"/>
  <c r="M121" i="1"/>
  <c r="T6118" i="1"/>
  <c r="U3771" i="1"/>
  <c r="N5845" i="1"/>
  <c r="N3080" i="1"/>
  <c r="F7396" i="1"/>
  <c r="J3433" i="1"/>
  <c r="N2499" i="1"/>
  <c r="F4912" i="1"/>
  <c r="H7274" i="1"/>
  <c r="T1392" i="1"/>
  <c r="P7303" i="1"/>
  <c r="T3471" i="1"/>
  <c r="V3153" i="1"/>
  <c r="U438" i="1"/>
  <c r="V5322" i="1"/>
  <c r="K8024" i="1"/>
  <c r="F2283" i="1"/>
  <c r="H252" i="1"/>
  <c r="V4264" i="1"/>
  <c r="J7175" i="1"/>
  <c r="P4477" i="1"/>
  <c r="L6150" i="1"/>
  <c r="I2394" i="1"/>
  <c r="H5035" i="1"/>
  <c r="T3365" i="1"/>
  <c r="T6971" i="1"/>
  <c r="U6378" i="1"/>
  <c r="U5698" i="1"/>
  <c r="H1832" i="1"/>
  <c r="I2465" i="1"/>
  <c r="F8104" i="1"/>
  <c r="T3548" i="1"/>
  <c r="V6179" i="1"/>
  <c r="J570" i="1"/>
  <c r="V5819" i="1"/>
  <c r="T2630" i="1"/>
  <c r="F6373" i="1"/>
  <c r="L122" i="1"/>
  <c r="H2882" i="1"/>
  <c r="J3854" i="1"/>
  <c r="U3820" i="1"/>
  <c r="M4482" i="1"/>
  <c r="H1040" i="1"/>
  <c r="M3681" i="1"/>
  <c r="V5106" i="1"/>
  <c r="I8295" i="1"/>
  <c r="M1027" i="1"/>
  <c r="P154" i="1"/>
  <c r="N4684" i="1"/>
  <c r="P7556" i="1"/>
  <c r="M1712" i="1"/>
  <c r="N5381" i="1"/>
  <c r="V2003" i="1"/>
  <c r="H1261" i="1"/>
  <c r="J4972" i="1"/>
  <c r="M1588" i="1"/>
  <c r="K1080" i="1"/>
  <c r="V7606" i="1"/>
  <c r="M7886" i="1"/>
  <c r="H3180" i="1"/>
  <c r="V8095" i="1"/>
  <c r="H5162" i="1"/>
  <c r="J1108" i="1"/>
  <c r="L3862" i="1"/>
  <c r="M1931" i="1"/>
  <c r="V4657" i="1"/>
  <c r="V1525" i="1"/>
  <c r="N1455" i="1"/>
  <c r="V4531" i="1"/>
  <c r="I934" i="1"/>
  <c r="T7506" i="1"/>
  <c r="V5425" i="1"/>
  <c r="V6090" i="1"/>
  <c r="V7969" i="1"/>
  <c r="N3329" i="1"/>
  <c r="V2804" i="1"/>
  <c r="J2999" i="1"/>
  <c r="I40" i="1"/>
  <c r="M4578" i="1"/>
  <c r="M3685" i="1"/>
  <c r="I5520" i="1"/>
  <c r="H8058" i="1"/>
  <c r="J1471" i="1"/>
  <c r="U5420" i="1"/>
  <c r="N1134" i="1"/>
  <c r="J1355" i="1"/>
  <c r="F8202" i="1"/>
  <c r="N7071" i="1"/>
  <c r="J4212" i="1"/>
  <c r="M2122" i="1"/>
  <c r="L6605" i="1"/>
  <c r="P8040" i="1"/>
  <c r="U3672" i="1"/>
  <c r="M5779" i="1"/>
  <c r="U6397" i="1"/>
  <c r="T8331" i="1"/>
  <c r="H5532" i="1"/>
  <c r="T768" i="1"/>
  <c r="I272" i="1"/>
  <c r="U4901" i="1"/>
  <c r="H2974" i="1"/>
  <c r="P6613" i="1"/>
  <c r="U6755" i="1"/>
  <c r="F2693" i="1"/>
  <c r="M7904" i="1"/>
  <c r="I1113" i="1"/>
  <c r="I4512" i="1"/>
  <c r="U69" i="1"/>
  <c r="U5847" i="1"/>
  <c r="T2012" i="1"/>
  <c r="J6709" i="1"/>
  <c r="M4371" i="1"/>
  <c r="I7516" i="1"/>
  <c r="F395" i="1"/>
  <c r="N6004" i="1"/>
  <c r="J1410" i="1"/>
  <c r="P4335" i="1"/>
  <c r="I6676" i="1"/>
  <c r="U3277" i="1"/>
  <c r="L4729" i="1"/>
  <c r="J3338" i="1"/>
  <c r="N3295" i="1"/>
  <c r="N3227" i="1"/>
  <c r="M390" i="1"/>
  <c r="I7201" i="1"/>
  <c r="J7288" i="1"/>
  <c r="M4677" i="1"/>
  <c r="F1010" i="1"/>
  <c r="N1215" i="1"/>
  <c r="U2811" i="1"/>
  <c r="U2650" i="1"/>
  <c r="I6785" i="1"/>
  <c r="I3019" i="1"/>
  <c r="V330" i="1"/>
  <c r="J2695" i="1"/>
  <c r="T5137" i="1"/>
  <c r="T7351" i="1"/>
  <c r="N4041" i="1"/>
  <c r="T5035" i="1"/>
  <c r="F90" i="1"/>
  <c r="P2123" i="1"/>
  <c r="F8020" i="1"/>
  <c r="I5842" i="1"/>
  <c r="P8203" i="1"/>
  <c r="F4051" i="1"/>
  <c r="N3258" i="1"/>
  <c r="F7047" i="1"/>
  <c r="J4830" i="1"/>
  <c r="I1152" i="1"/>
  <c r="N6343" i="1"/>
  <c r="F7580" i="1"/>
  <c r="T4195" i="1"/>
  <c r="M7260" i="1"/>
  <c r="F3977" i="1"/>
  <c r="N5487" i="1"/>
  <c r="T5672" i="1"/>
  <c r="T4903" i="1"/>
  <c r="P928" i="1"/>
  <c r="P4350" i="1"/>
  <c r="N6770" i="1"/>
  <c r="N8003" i="1"/>
  <c r="H7883" i="1"/>
  <c r="J2257" i="1"/>
  <c r="J6122" i="1"/>
  <c r="H1924" i="1"/>
  <c r="N3200" i="1"/>
  <c r="P5781" i="1"/>
  <c r="M1329" i="1"/>
  <c r="N1291" i="1"/>
  <c r="T2198" i="1"/>
  <c r="T7037" i="1"/>
  <c r="N591" i="1"/>
  <c r="N1446" i="1"/>
  <c r="T512" i="1"/>
  <c r="F3720" i="1"/>
  <c r="N6982" i="1"/>
  <c r="K3031" i="1"/>
  <c r="I3076" i="1"/>
  <c r="T584" i="1"/>
  <c r="V1137" i="1"/>
  <c r="T5844" i="1"/>
  <c r="V4970" i="1"/>
  <c r="T16" i="1"/>
  <c r="T2074" i="1"/>
  <c r="M4417" i="1"/>
  <c r="N1248" i="1"/>
  <c r="T1544" i="1"/>
  <c r="J1895" i="1"/>
  <c r="H6619" i="1"/>
  <c r="P6865" i="1"/>
  <c r="N1148" i="1"/>
  <c r="V3734" i="1"/>
  <c r="J1309" i="1"/>
  <c r="U5570" i="1"/>
  <c r="H1375" i="1"/>
  <c r="U1777" i="1"/>
  <c r="F49" i="1"/>
  <c r="V3673" i="1"/>
  <c r="U440" i="1"/>
  <c r="N1603" i="1"/>
  <c r="V5897" i="1"/>
  <c r="M3567" i="1"/>
  <c r="T8287" i="1"/>
  <c r="H3339" i="1"/>
  <c r="N2590" i="1"/>
  <c r="P5588" i="1"/>
  <c r="N1874" i="1"/>
  <c r="H3716" i="1"/>
  <c r="F835" i="1"/>
  <c r="M3562" i="1"/>
  <c r="I3970" i="1"/>
  <c r="F7527" i="1"/>
  <c r="F3726" i="1"/>
  <c r="F3118" i="1"/>
  <c r="U5355" i="1"/>
  <c r="T2320" i="1"/>
  <c r="N7303" i="1"/>
  <c r="M7638" i="1"/>
  <c r="J8239" i="1"/>
  <c r="T8178" i="1"/>
  <c r="U3539" i="1"/>
  <c r="I3801" i="1"/>
  <c r="U2032" i="1"/>
  <c r="L6416" i="1"/>
  <c r="P4241" i="1"/>
  <c r="F3303" i="1"/>
  <c r="V1853" i="1"/>
  <c r="F428" i="1"/>
  <c r="T2378" i="1"/>
  <c r="T2423" i="1"/>
  <c r="P6921" i="1"/>
  <c r="T7258" i="1"/>
  <c r="J3484" i="1"/>
  <c r="I5175" i="1"/>
  <c r="M3414" i="1"/>
  <c r="T827" i="1"/>
  <c r="I5831" i="1"/>
  <c r="V6642" i="1"/>
  <c r="U7010" i="1"/>
  <c r="I5299" i="1"/>
  <c r="T6237" i="1"/>
  <c r="F8334" i="1"/>
  <c r="J6295" i="1"/>
  <c r="J5245" i="1"/>
  <c r="P7567" i="1"/>
  <c r="P3149" i="1"/>
  <c r="M431" i="1"/>
  <c r="T7257" i="1"/>
  <c r="P2601" i="1"/>
  <c r="N3175" i="1"/>
  <c r="J620" i="1"/>
  <c r="J3635" i="1"/>
  <c r="J5456" i="1"/>
  <c r="T4963" i="1"/>
  <c r="M1093" i="1"/>
  <c r="F7079" i="1"/>
  <c r="H4617" i="1"/>
  <c r="H850" i="1"/>
  <c r="F2891" i="1"/>
  <c r="L1910" i="1"/>
  <c r="P4340" i="1"/>
  <c r="K3921" i="1"/>
  <c r="P6295" i="1"/>
  <c r="N3511" i="1"/>
  <c r="P5517" i="1"/>
  <c r="U7430" i="1"/>
  <c r="T7283" i="1"/>
  <c r="H2295" i="1"/>
  <c r="J5563" i="1"/>
  <c r="F823" i="1"/>
  <c r="V4051" i="1"/>
  <c r="I4810" i="1"/>
  <c r="J5635" i="1"/>
  <c r="T6951" i="1"/>
  <c r="T3870" i="1"/>
  <c r="V588" i="1"/>
  <c r="U4011" i="1"/>
  <c r="M7098" i="1"/>
  <c r="M3716" i="1"/>
  <c r="N32" i="1"/>
  <c r="F4241" i="1"/>
  <c r="N3747" i="1"/>
  <c r="M4573" i="1"/>
  <c r="N7128" i="1"/>
  <c r="T3177" i="1"/>
  <c r="T4194" i="1"/>
  <c r="J6169" i="1"/>
  <c r="V4988" i="1"/>
  <c r="M4886" i="1"/>
  <c r="F6363" i="1"/>
  <c r="I1167" i="1"/>
  <c r="N2484" i="1"/>
  <c r="L1193" i="1"/>
  <c r="F5322" i="1"/>
  <c r="F332" i="1"/>
  <c r="N2970" i="1"/>
  <c r="J3737" i="1"/>
  <c r="V3436" i="1"/>
  <c r="N7220" i="1"/>
  <c r="P4801" i="1"/>
  <c r="V344" i="1"/>
  <c r="H1227" i="1"/>
  <c r="P3345" i="1"/>
  <c r="V1940" i="1"/>
  <c r="L3237" i="1"/>
  <c r="T6464" i="1"/>
  <c r="I6671" i="1"/>
  <c r="H2194" i="1"/>
  <c r="J5886" i="1"/>
  <c r="N272" i="1"/>
  <c r="U4442" i="1"/>
  <c r="J7171" i="1"/>
  <c r="H3813" i="1"/>
  <c r="N666" i="1"/>
  <c r="N1756" i="1"/>
  <c r="F3429" i="1"/>
  <c r="U5566" i="1"/>
  <c r="P1001" i="1"/>
  <c r="I275" i="1"/>
  <c r="T95" i="1"/>
  <c r="H2147" i="1"/>
  <c r="M230" i="1"/>
  <c r="H7394" i="1"/>
  <c r="K6979" i="1"/>
  <c r="M4745" i="1"/>
  <c r="L4426" i="1"/>
  <c r="U4968" i="1"/>
  <c r="H2362" i="1"/>
  <c r="H6093" i="1"/>
  <c r="I1207" i="1"/>
  <c r="H3124" i="1"/>
  <c r="N7528" i="1"/>
  <c r="U8180" i="1"/>
  <c r="T2636" i="1"/>
  <c r="H4293" i="1"/>
  <c r="T7901" i="1"/>
  <c r="N7945" i="1"/>
  <c r="J2345" i="1"/>
  <c r="U1779" i="1"/>
  <c r="F909" i="1"/>
  <c r="I6202" i="1"/>
  <c r="J739" i="1"/>
  <c r="L137" i="1"/>
  <c r="V7116" i="1"/>
  <c r="M2632" i="1"/>
  <c r="F1572" i="1"/>
  <c r="N6030" i="1"/>
  <c r="N1154" i="1"/>
  <c r="F6236" i="1"/>
  <c r="I110" i="1"/>
  <c r="M6944" i="1"/>
  <c r="N4078" i="1"/>
  <c r="U7077" i="1"/>
  <c r="N492" i="1"/>
  <c r="H6479" i="1"/>
  <c r="M1650" i="1"/>
  <c r="V7390" i="1"/>
  <c r="M1447" i="1"/>
  <c r="U5904" i="1"/>
  <c r="U7157" i="1"/>
  <c r="N2553" i="1"/>
  <c r="H7164" i="1"/>
  <c r="P6487" i="1"/>
  <c r="H6033" i="1"/>
  <c r="V5153" i="1"/>
  <c r="H7511" i="1"/>
  <c r="J1878" i="1"/>
  <c r="I2180" i="1"/>
  <c r="P3973" i="1"/>
  <c r="U4493" i="1"/>
  <c r="P7330" i="1"/>
  <c r="L8289" i="1"/>
  <c r="I7881" i="1"/>
  <c r="N4892" i="1"/>
  <c r="P1856" i="1"/>
  <c r="H2922" i="1"/>
  <c r="L2984" i="1"/>
  <c r="M6275" i="1"/>
  <c r="J5004" i="1"/>
  <c r="N3016" i="1"/>
  <c r="P7324" i="1"/>
  <c r="U2897" i="1"/>
  <c r="T850" i="1"/>
  <c r="J8217" i="1"/>
  <c r="T7580" i="1"/>
  <c r="F1041" i="1"/>
  <c r="I2902" i="1"/>
  <c r="H8297" i="1"/>
  <c r="T8179" i="1"/>
  <c r="M7563" i="1"/>
  <c r="V6663" i="1"/>
  <c r="T6349" i="1"/>
  <c r="T3293" i="1"/>
  <c r="L4576" i="1"/>
  <c r="L5054" i="1"/>
  <c r="J91" i="1"/>
  <c r="J6707" i="1"/>
  <c r="J1875" i="1"/>
  <c r="T5448" i="1"/>
  <c r="F6923" i="1"/>
  <c r="N2402" i="1"/>
  <c r="V5159" i="1"/>
  <c r="M550" i="1"/>
  <c r="J7510" i="1"/>
  <c r="T4514" i="1"/>
  <c r="L4648" i="1"/>
  <c r="N7270" i="1"/>
  <c r="N7458" i="1"/>
  <c r="U3974" i="1"/>
  <c r="F2972" i="1"/>
  <c r="N2577" i="1"/>
  <c r="H5426" i="1"/>
  <c r="V6503" i="1"/>
  <c r="F3408" i="1"/>
  <c r="V7477" i="1"/>
  <c r="K4956" i="1"/>
  <c r="T5720" i="1"/>
  <c r="V6934" i="1"/>
  <c r="P5241" i="1"/>
  <c r="I3877" i="1"/>
  <c r="P1263" i="1"/>
  <c r="T4424" i="1"/>
  <c r="V6138" i="1"/>
  <c r="H6319" i="1"/>
  <c r="P3281" i="1"/>
  <c r="M1819" i="1"/>
  <c r="M7202" i="1"/>
  <c r="L3360" i="1"/>
  <c r="J6271" i="1"/>
  <c r="N5797" i="1"/>
  <c r="H3294" i="1"/>
  <c r="I4451" i="1"/>
  <c r="V1408" i="1"/>
  <c r="U2605" i="1"/>
  <c r="V5670" i="1"/>
  <c r="T11" i="1"/>
  <c r="T6586" i="1"/>
  <c r="F729" i="1"/>
  <c r="M6135" i="1"/>
  <c r="L1966" i="1"/>
  <c r="J1552" i="1"/>
  <c r="U1566" i="1"/>
  <c r="N3702" i="1"/>
  <c r="I4125" i="1"/>
  <c r="M5546" i="1"/>
  <c r="N4898" i="1"/>
  <c r="F6090" i="1"/>
  <c r="M4189" i="1"/>
  <c r="U3122" i="1"/>
  <c r="V3289" i="1"/>
  <c r="V5920" i="1"/>
  <c r="N5956" i="1"/>
  <c r="M2172" i="1"/>
  <c r="P1977" i="1"/>
  <c r="T3728" i="1"/>
  <c r="H2892" i="1"/>
  <c r="N2819" i="1"/>
  <c r="U3144" i="1"/>
  <c r="H6087" i="1"/>
  <c r="V3575" i="1"/>
  <c r="H4618" i="1"/>
  <c r="M3845" i="1"/>
  <c r="M1328" i="1"/>
  <c r="J7105" i="1"/>
  <c r="F6813" i="1"/>
  <c r="F2334" i="1"/>
  <c r="J2582" i="1"/>
  <c r="J2862" i="1"/>
  <c r="T5532" i="1"/>
  <c r="I2353" i="1"/>
  <c r="T8127" i="1"/>
  <c r="M2240" i="1"/>
  <c r="T307" i="1"/>
  <c r="P7441" i="1"/>
  <c r="U5542" i="1"/>
  <c r="J8100" i="1"/>
  <c r="F558" i="1"/>
  <c r="T1624" i="1"/>
  <c r="T127" i="1"/>
  <c r="T5127" i="1"/>
  <c r="P3993" i="1"/>
  <c r="V720" i="1"/>
  <c r="L3450" i="1"/>
  <c r="K2681" i="1"/>
  <c r="U5423" i="1"/>
  <c r="N8074" i="1"/>
  <c r="K4091" i="1"/>
  <c r="H3067" i="1"/>
  <c r="T2005" i="1"/>
  <c r="P249" i="1"/>
  <c r="L1706" i="1"/>
  <c r="M2026" i="1"/>
  <c r="T7159" i="1"/>
  <c r="H3071" i="1"/>
  <c r="N7312" i="1"/>
  <c r="J3220" i="1"/>
  <c r="M6916" i="1"/>
  <c r="I4737" i="1"/>
  <c r="I5269" i="1"/>
  <c r="M7559" i="1"/>
  <c r="M8155" i="1"/>
  <c r="K3603" i="1"/>
  <c r="L2170" i="1"/>
  <c r="J8139" i="1"/>
  <c r="H1234" i="1"/>
  <c r="K919" i="1"/>
  <c r="N8039" i="1"/>
  <c r="I3161" i="1"/>
  <c r="J2830" i="1"/>
  <c r="H1928" i="1"/>
  <c r="V4844" i="1"/>
  <c r="F425" i="1"/>
  <c r="H298" i="1"/>
  <c r="U839" i="1"/>
  <c r="J1246" i="1"/>
  <c r="V7997" i="1"/>
  <c r="H4471" i="1"/>
  <c r="K1576" i="1"/>
  <c r="P6795" i="1"/>
  <c r="N5625" i="1"/>
  <c r="M5819" i="1"/>
  <c r="M2336" i="1"/>
  <c r="T2141" i="1"/>
  <c r="U506" i="1"/>
  <c r="P2211" i="1"/>
  <c r="P900" i="1"/>
  <c r="F4911" i="1"/>
  <c r="V5517" i="1"/>
  <c r="H7540" i="1"/>
  <c r="N328" i="1"/>
  <c r="M4044" i="1"/>
  <c r="I6765" i="1"/>
  <c r="F6398" i="1"/>
  <c r="V8042" i="1"/>
  <c r="P7477" i="1"/>
  <c r="L5749" i="1"/>
  <c r="N8189" i="1"/>
  <c r="T6265" i="1"/>
  <c r="F3492" i="1"/>
  <c r="F4981" i="1"/>
  <c r="U5330" i="1"/>
  <c r="U5545" i="1"/>
  <c r="H1771" i="1"/>
  <c r="U1738" i="1"/>
  <c r="J2845" i="1"/>
  <c r="I2204" i="1"/>
  <c r="N5406" i="1"/>
  <c r="L412" i="1"/>
  <c r="F3179" i="1"/>
  <c r="L4953" i="1"/>
  <c r="F2263" i="1"/>
  <c r="N512" i="1"/>
  <c r="J6455" i="1"/>
  <c r="M1056" i="1"/>
  <c r="L3607" i="1"/>
  <c r="J1979" i="1"/>
  <c r="F5245" i="1"/>
  <c r="J6771" i="1"/>
  <c r="T27" i="1"/>
  <c r="H4946" i="1"/>
  <c r="T2448" i="1"/>
  <c r="L2670" i="1"/>
  <c r="M2128" i="1"/>
  <c r="J1990" i="1"/>
  <c r="H5117" i="1"/>
  <c r="L6341" i="1"/>
  <c r="I7114" i="1"/>
  <c r="H2139" i="1"/>
  <c r="J4079" i="1"/>
  <c r="T2415" i="1"/>
  <c r="H254" i="1"/>
  <c r="J268" i="1"/>
  <c r="V1535" i="1"/>
  <c r="T2966" i="1"/>
  <c r="M3434" i="1"/>
  <c r="M5696" i="1"/>
  <c r="U1535" i="1"/>
  <c r="T4992" i="1"/>
  <c r="F1480" i="1"/>
  <c r="U5798" i="1"/>
  <c r="P3923" i="1"/>
  <c r="V3810" i="1"/>
  <c r="H4522" i="1"/>
  <c r="U7217" i="1"/>
  <c r="P5072" i="1"/>
  <c r="H8111" i="1"/>
  <c r="T885" i="1"/>
  <c r="V113" i="1"/>
  <c r="P4725" i="1"/>
  <c r="V6584" i="1"/>
  <c r="P1996" i="1"/>
  <c r="V1867" i="1"/>
  <c r="K3047" i="1"/>
  <c r="F2606" i="1"/>
  <c r="L7010" i="1"/>
  <c r="J6076" i="1"/>
  <c r="V5718" i="1"/>
  <c r="F199" i="1"/>
  <c r="F7987" i="1"/>
  <c r="P3235" i="1"/>
  <c r="F7365" i="1"/>
  <c r="U1775" i="1"/>
  <c r="M1812" i="1"/>
  <c r="V4500" i="1"/>
  <c r="I435" i="1"/>
  <c r="N662" i="1"/>
  <c r="I7504" i="1"/>
  <c r="F6033" i="1"/>
  <c r="T403" i="1"/>
  <c r="P2922" i="1"/>
  <c r="T1152" i="1"/>
  <c r="L7865" i="1"/>
  <c r="K7462" i="1"/>
  <c r="K5106" i="1"/>
  <c r="T2816" i="1"/>
  <c r="J8286" i="1"/>
  <c r="M7516" i="1"/>
  <c r="P4043" i="1"/>
  <c r="J4109" i="1"/>
  <c r="V124" i="1"/>
  <c r="H6686" i="1"/>
  <c r="J5143" i="1"/>
  <c r="M1465" i="1"/>
  <c r="H8048" i="1"/>
  <c r="M2250" i="1"/>
  <c r="F5837" i="1"/>
  <c r="K3848" i="1"/>
  <c r="V1601" i="1"/>
  <c r="J2583" i="1"/>
  <c r="J4009" i="1"/>
  <c r="P7223" i="1"/>
  <c r="T7421" i="1"/>
  <c r="U1252" i="1"/>
  <c r="M5497" i="1"/>
  <c r="H4776" i="1"/>
  <c r="P5021" i="1"/>
  <c r="P6792" i="1"/>
  <c r="T5364" i="1"/>
  <c r="H1666" i="1"/>
  <c r="N4137" i="1"/>
  <c r="F2560" i="1"/>
  <c r="J1942" i="1"/>
  <c r="M2664" i="1"/>
  <c r="F2925" i="1"/>
  <c r="H544" i="1"/>
  <c r="L1455" i="1"/>
  <c r="T5417" i="1"/>
  <c r="T2709" i="1"/>
  <c r="F4017" i="1"/>
  <c r="P6880" i="1"/>
  <c r="I616" i="1"/>
  <c r="I3742" i="1"/>
  <c r="I5845" i="1"/>
  <c r="I1154" i="1"/>
  <c r="F4943" i="1"/>
  <c r="F1251" i="1"/>
  <c r="N993" i="1"/>
  <c r="U6532" i="1"/>
  <c r="H2399" i="1"/>
  <c r="V5960" i="1"/>
  <c r="I7219" i="1"/>
  <c r="M1253" i="1"/>
  <c r="I27" i="1"/>
  <c r="N4961" i="1"/>
  <c r="V1631" i="1"/>
  <c r="T25" i="1"/>
  <c r="M2570" i="1"/>
  <c r="P308" i="1"/>
  <c r="K6225" i="1"/>
  <c r="J1836" i="1"/>
  <c r="F2979" i="1"/>
  <c r="V8267" i="1"/>
  <c r="U7831" i="1"/>
  <c r="L7426" i="1"/>
  <c r="J3083" i="1"/>
  <c r="I6400" i="1"/>
  <c r="P5512" i="1"/>
  <c r="J2650" i="1"/>
  <c r="H901" i="1"/>
  <c r="P2372" i="1"/>
  <c r="J5466" i="1"/>
  <c r="N6583" i="1"/>
  <c r="N655" i="1"/>
  <c r="U4572" i="1"/>
  <c r="J777" i="1"/>
  <c r="L1450" i="1"/>
  <c r="F5628" i="1"/>
  <c r="K6446" i="1"/>
  <c r="V2348" i="1"/>
  <c r="U7536" i="1"/>
  <c r="L336" i="1"/>
  <c r="F506" i="1"/>
  <c r="J2955" i="1"/>
  <c r="M6583" i="1"/>
  <c r="I37" i="1"/>
  <c r="F7155" i="1"/>
  <c r="P4081" i="1"/>
  <c r="T326" i="1"/>
  <c r="M7223" i="1"/>
  <c r="I3210" i="1"/>
  <c r="M4891" i="1"/>
  <c r="I8157" i="1"/>
  <c r="M108" i="1"/>
  <c r="P7571" i="1"/>
  <c r="T2103" i="1"/>
  <c r="V2592" i="1"/>
  <c r="J5072" i="1"/>
  <c r="I1736" i="1"/>
  <c r="U4542" i="1"/>
  <c r="I2305" i="1"/>
  <c r="T6978" i="1"/>
  <c r="I1489" i="1"/>
  <c r="M7296" i="1"/>
  <c r="N4637" i="1"/>
  <c r="T236" i="1"/>
  <c r="T5375" i="1"/>
  <c r="J2540" i="1"/>
  <c r="U5835" i="1"/>
  <c r="P526" i="1"/>
  <c r="U3281" i="1"/>
  <c r="H5736" i="1"/>
  <c r="N594" i="1"/>
  <c r="F5099" i="1"/>
  <c r="M1787" i="1"/>
  <c r="U8193" i="1"/>
  <c r="M5613" i="1"/>
  <c r="L4625" i="1"/>
  <c r="T6960" i="1"/>
  <c r="U1500" i="1"/>
  <c r="H4603" i="1"/>
  <c r="V6444" i="1"/>
  <c r="M3064" i="1"/>
  <c r="P5452" i="1"/>
  <c r="L4325" i="1"/>
  <c r="F7488" i="1"/>
  <c r="T6378" i="1"/>
  <c r="U5157" i="1"/>
  <c r="J972" i="1"/>
  <c r="T175" i="1"/>
  <c r="J4989" i="1"/>
  <c r="H941" i="1"/>
  <c r="V7996" i="1"/>
  <c r="H4156" i="1"/>
  <c r="N3573" i="1"/>
  <c r="V7003" i="1"/>
  <c r="L5579" i="1"/>
  <c r="N581" i="1"/>
  <c r="T3562" i="1"/>
  <c r="U1684" i="1"/>
  <c r="H3077" i="1"/>
  <c r="H6277" i="1"/>
  <c r="F8055" i="1"/>
  <c r="I6508" i="1"/>
  <c r="I3542" i="1"/>
  <c r="I2744" i="1"/>
  <c r="F3222" i="1"/>
  <c r="V4459" i="1"/>
  <c r="N5033" i="1"/>
  <c r="F3299" i="1"/>
  <c r="J4804" i="1"/>
  <c r="J4334" i="1"/>
  <c r="N2295" i="1"/>
  <c r="P6361" i="1"/>
  <c r="U6226" i="1"/>
  <c r="K273" i="1"/>
  <c r="N6716" i="1"/>
  <c r="N3959" i="1"/>
  <c r="N1507" i="1"/>
  <c r="V5503" i="1"/>
  <c r="J3951" i="1"/>
  <c r="U4528" i="1"/>
  <c r="N2906" i="1"/>
  <c r="L5563" i="1"/>
  <c r="N2897" i="1"/>
  <c r="H1985" i="1"/>
  <c r="L8337" i="1"/>
  <c r="N5994" i="1"/>
  <c r="U6533" i="1"/>
  <c r="U5251" i="1"/>
  <c r="U5662" i="1"/>
  <c r="H2728" i="1"/>
  <c r="N3395" i="1"/>
  <c r="F4398" i="1"/>
  <c r="P3545" i="1"/>
  <c r="V1676" i="1"/>
  <c r="M1798" i="1"/>
  <c r="U1156" i="1"/>
  <c r="J2364" i="1"/>
  <c r="V1217" i="1"/>
  <c r="N530" i="1"/>
  <c r="I7297" i="1"/>
  <c r="U3265" i="1"/>
  <c r="M8200" i="1"/>
  <c r="V7536" i="1"/>
  <c r="F7010" i="1"/>
  <c r="T2724" i="1"/>
  <c r="J3724" i="1"/>
  <c r="M2204" i="1"/>
  <c r="V7352" i="1"/>
  <c r="J4201" i="1"/>
  <c r="V3380" i="1"/>
  <c r="M187" i="1"/>
  <c r="F8274" i="1"/>
  <c r="M6591" i="1"/>
  <c r="K1024" i="1"/>
  <c r="U658" i="1"/>
  <c r="J5880" i="1"/>
  <c r="P1759" i="1"/>
  <c r="P8051" i="1"/>
  <c r="L6321" i="1"/>
  <c r="P5174" i="1"/>
  <c r="J7309" i="1"/>
  <c r="V1645" i="1"/>
  <c r="V4089" i="1"/>
  <c r="N495" i="1"/>
  <c r="V3895" i="1"/>
  <c r="T7341" i="1"/>
  <c r="U2660" i="1"/>
  <c r="T290" i="1"/>
  <c r="I2404" i="1"/>
  <c r="H1857" i="1"/>
  <c r="J1680" i="1"/>
  <c r="U4087" i="1"/>
  <c r="N258" i="1"/>
  <c r="F206" i="1"/>
  <c r="N299" i="1"/>
  <c r="N7027" i="1"/>
  <c r="T7123" i="1"/>
  <c r="M5678" i="1"/>
  <c r="F2237" i="1"/>
  <c r="H5450" i="1"/>
  <c r="H3954" i="1"/>
  <c r="T511" i="1"/>
  <c r="T1847" i="1"/>
  <c r="L4868" i="1"/>
  <c r="J2299" i="1"/>
  <c r="N5919" i="1"/>
  <c r="M6379" i="1"/>
  <c r="K5198" i="1"/>
  <c r="L1104" i="1"/>
  <c r="U2667" i="1"/>
  <c r="I1570" i="1"/>
  <c r="F8093" i="1"/>
  <c r="T8225" i="1"/>
  <c r="H1388" i="1"/>
  <c r="T273" i="1"/>
  <c r="J3318" i="1"/>
  <c r="P850" i="1"/>
  <c r="N565" i="1"/>
  <c r="H3461" i="1"/>
  <c r="K7949" i="1"/>
  <c r="T1057" i="1"/>
  <c r="T8300" i="1"/>
  <c r="J6609" i="1"/>
  <c r="N808" i="1"/>
  <c r="J4406" i="1"/>
  <c r="J5332" i="1"/>
  <c r="V5365" i="1"/>
  <c r="F5068" i="1"/>
  <c r="H1938" i="1"/>
  <c r="V1206" i="1"/>
  <c r="I172" i="1"/>
  <c r="F3662" i="1"/>
  <c r="H1715" i="1"/>
  <c r="K4989" i="1"/>
  <c r="J7843" i="1"/>
  <c r="T947" i="1"/>
  <c r="V6267" i="1"/>
  <c r="H7492" i="1"/>
  <c r="L3047" i="1"/>
  <c r="H946" i="1"/>
  <c r="F806" i="1"/>
  <c r="V1969" i="1"/>
  <c r="H7921" i="1"/>
  <c r="M2385" i="1"/>
  <c r="H259" i="1"/>
  <c r="T4040" i="1"/>
  <c r="U4728" i="1"/>
  <c r="F6049" i="1"/>
  <c r="K5793" i="1"/>
  <c r="U248" i="1"/>
  <c r="U5622" i="1"/>
  <c r="M1086" i="1"/>
  <c r="P1094" i="1"/>
  <c r="T617" i="1"/>
  <c r="J5933" i="1"/>
  <c r="J941" i="1"/>
  <c r="I3288" i="1"/>
  <c r="T2993" i="1"/>
  <c r="F2961" i="1"/>
  <c r="P5554" i="1"/>
  <c r="J2063" i="1"/>
  <c r="V3890" i="1"/>
  <c r="T3989" i="1"/>
  <c r="K4152" i="1"/>
  <c r="I137" i="1"/>
  <c r="V1014" i="1"/>
  <c r="N5089" i="1"/>
  <c r="F991" i="1"/>
  <c r="K8037" i="1"/>
  <c r="F357" i="1"/>
  <c r="P1185" i="1"/>
  <c r="U1023" i="1"/>
  <c r="M6134" i="1"/>
  <c r="V4108" i="1"/>
  <c r="I4869" i="1"/>
  <c r="L4210" i="1"/>
  <c r="V1398" i="1"/>
  <c r="F6113" i="1"/>
  <c r="T2090" i="1"/>
  <c r="N8070" i="1"/>
  <c r="T2167" i="1"/>
  <c r="P5541" i="1"/>
  <c r="J6774" i="1"/>
  <c r="P5754" i="1"/>
  <c r="U7162" i="1"/>
  <c r="T8230" i="1"/>
  <c r="U2385" i="1"/>
  <c r="K4735" i="1"/>
  <c r="H1519" i="1"/>
  <c r="I4485" i="1"/>
  <c r="P5071" i="1"/>
  <c r="U1813" i="1"/>
  <c r="T6121" i="1"/>
  <c r="N7402" i="1"/>
  <c r="T1364" i="1"/>
  <c r="T7803" i="1"/>
  <c r="H2612" i="1"/>
  <c r="V4881" i="1"/>
  <c r="J7846" i="1"/>
  <c r="P3152" i="1"/>
  <c r="U7388" i="1"/>
  <c r="M5644" i="1"/>
  <c r="K8047" i="1"/>
  <c r="L6464" i="1"/>
  <c r="I5874" i="1"/>
  <c r="P1504" i="1"/>
  <c r="H4459" i="1"/>
  <c r="L3044" i="1"/>
  <c r="U1045" i="1"/>
  <c r="U6367" i="1"/>
  <c r="N2419" i="1"/>
  <c r="M535" i="1"/>
  <c r="F5301" i="1"/>
  <c r="V5074" i="1"/>
  <c r="T6150" i="1"/>
  <c r="U2621" i="1"/>
  <c r="J7101" i="1"/>
  <c r="M8318" i="1"/>
  <c r="I8315" i="1"/>
  <c r="F4374" i="1"/>
  <c r="I2476" i="1"/>
  <c r="H2185" i="1"/>
  <c r="J2892" i="1"/>
  <c r="H546" i="1"/>
  <c r="M520" i="1"/>
  <c r="H6017" i="1"/>
  <c r="N5955" i="1"/>
  <c r="K7813" i="1"/>
  <c r="M3899" i="1"/>
  <c r="J6290" i="1"/>
  <c r="V5001" i="1"/>
  <c r="K5410" i="1"/>
  <c r="V2501" i="1"/>
  <c r="F1346" i="1"/>
  <c r="N2411" i="1"/>
  <c r="V878" i="1"/>
  <c r="J2675" i="1"/>
  <c r="T8088" i="1"/>
  <c r="V1858" i="1"/>
  <c r="J7964" i="1"/>
  <c r="M293" i="1"/>
  <c r="M770" i="1"/>
  <c r="T1648" i="1"/>
  <c r="U1184" i="1"/>
  <c r="F3582" i="1"/>
  <c r="V4140" i="1"/>
  <c r="H2213" i="1"/>
  <c r="H441" i="1"/>
  <c r="U2061" i="1"/>
  <c r="M6803" i="1"/>
  <c r="V3260" i="1"/>
  <c r="N2266" i="1"/>
  <c r="H4447" i="1"/>
  <c r="M5580" i="1"/>
  <c r="T1177" i="1"/>
  <c r="F2107" i="1"/>
  <c r="H2192" i="1"/>
  <c r="I5853" i="1"/>
  <c r="I41" i="1"/>
  <c r="M1327" i="1"/>
  <c r="U4730" i="1"/>
  <c r="N1879" i="1"/>
  <c r="U1387" i="1"/>
  <c r="T618" i="1"/>
  <c r="T4316" i="1"/>
  <c r="H2211" i="1"/>
  <c r="J4113" i="1"/>
  <c r="J5766" i="1"/>
  <c r="P8052" i="1"/>
  <c r="F4203" i="1"/>
  <c r="I4703" i="1"/>
  <c r="I1412" i="1"/>
  <c r="T4832" i="1"/>
  <c r="V4707" i="1"/>
  <c r="H4702" i="1"/>
  <c r="U4512" i="1"/>
  <c r="U1004" i="1"/>
  <c r="V33" i="1"/>
  <c r="M4840" i="1"/>
  <c r="J327" i="1"/>
  <c r="J4665" i="1"/>
  <c r="F6978" i="1"/>
  <c r="U7503" i="1"/>
  <c r="T2940" i="1"/>
  <c r="T199" i="1"/>
  <c r="U373" i="1"/>
  <c r="F1318" i="1"/>
  <c r="J6491" i="1"/>
  <c r="V4711" i="1"/>
  <c r="N7855" i="1"/>
  <c r="U4751" i="1"/>
  <c r="V6394" i="1"/>
  <c r="T6386" i="1"/>
  <c r="V6995" i="1"/>
  <c r="K6802" i="1"/>
  <c r="U2306" i="1"/>
  <c r="N3572" i="1"/>
  <c r="F2188" i="1"/>
  <c r="N1051" i="1"/>
  <c r="U4421" i="1"/>
  <c r="V7981" i="1"/>
  <c r="N3922" i="1"/>
  <c r="T7481" i="1"/>
  <c r="U1899" i="1"/>
  <c r="F1379" i="1"/>
  <c r="K7297" i="1"/>
  <c r="K5023" i="1"/>
  <c r="V8125" i="1"/>
  <c r="M4156" i="1"/>
  <c r="N8104" i="1"/>
  <c r="M1261" i="1"/>
  <c r="M4942" i="1"/>
  <c r="I6686" i="1"/>
  <c r="V8060" i="1"/>
  <c r="N500" i="1"/>
  <c r="T5543" i="1"/>
  <c r="M4098" i="1"/>
  <c r="H1409" i="1"/>
  <c r="T112" i="1"/>
  <c r="I6528" i="1"/>
  <c r="N3508" i="1"/>
  <c r="N1648" i="1"/>
  <c r="H7950" i="1"/>
  <c r="P1236" i="1"/>
  <c r="J7042" i="1"/>
  <c r="I5980" i="1"/>
  <c r="V1565" i="1"/>
  <c r="I859" i="1"/>
  <c r="F7484" i="1"/>
  <c r="H523" i="1"/>
  <c r="V8192" i="1"/>
  <c r="N1150" i="1"/>
  <c r="T2980" i="1"/>
  <c r="J469" i="1"/>
  <c r="I3147" i="1"/>
  <c r="M4741" i="1"/>
  <c r="F1536" i="1"/>
  <c r="I5562" i="1"/>
  <c r="I5679" i="1"/>
  <c r="L4925" i="1"/>
  <c r="T6157" i="1"/>
  <c r="P8075" i="1"/>
  <c r="T3363" i="1"/>
  <c r="M4093" i="1"/>
  <c r="P2061" i="1"/>
  <c r="U1266" i="1"/>
  <c r="T299" i="1"/>
  <c r="P3063" i="1"/>
  <c r="V14" i="1"/>
  <c r="N4744" i="1"/>
  <c r="I4154" i="1"/>
  <c r="I5517" i="1"/>
  <c r="N987" i="1"/>
  <c r="L4177" i="1"/>
  <c r="M7442" i="1"/>
  <c r="M857" i="1"/>
  <c r="H7971" i="1"/>
  <c r="T4923" i="1"/>
  <c r="N976" i="1"/>
  <c r="H2489" i="1"/>
  <c r="P4149" i="1"/>
  <c r="M5454" i="1"/>
  <c r="L4904" i="1"/>
  <c r="I4520" i="1"/>
  <c r="M5792" i="1"/>
  <c r="P4545" i="1"/>
  <c r="I1599" i="1"/>
  <c r="I2155" i="1"/>
  <c r="M6586" i="1"/>
  <c r="U5100" i="1"/>
  <c r="I3073" i="1"/>
  <c r="T3975" i="1"/>
  <c r="U6807" i="1"/>
  <c r="M5062" i="1"/>
  <c r="K5965" i="1"/>
  <c r="H4141" i="1"/>
  <c r="P1641" i="1"/>
  <c r="I8000" i="1"/>
  <c r="H5859" i="1"/>
  <c r="F708" i="1"/>
  <c r="P3683" i="1"/>
  <c r="P1194" i="1"/>
  <c r="T4418" i="1"/>
  <c r="I1722" i="1"/>
  <c r="U5102" i="1"/>
  <c r="H5170" i="1"/>
  <c r="F2632" i="1"/>
  <c r="I1130" i="1"/>
  <c r="F1541" i="1"/>
  <c r="M2003" i="1"/>
  <c r="I33" i="1"/>
  <c r="L7271" i="1"/>
  <c r="N3193" i="1"/>
  <c r="J101" i="1"/>
  <c r="H1013" i="1"/>
  <c r="M3944" i="1"/>
  <c r="H2414" i="1"/>
  <c r="H5712" i="1"/>
  <c r="L7459" i="1"/>
  <c r="F4049" i="1"/>
  <c r="H1891" i="1"/>
  <c r="I4118" i="1"/>
  <c r="L2068" i="1"/>
  <c r="F103" i="1"/>
  <c r="N5174" i="1"/>
  <c r="U3696" i="1"/>
  <c r="U5914" i="1"/>
  <c r="N6944" i="1"/>
  <c r="I6447" i="1"/>
  <c r="H4573" i="1"/>
  <c r="U3110" i="1"/>
  <c r="F7980" i="1"/>
  <c r="F1204" i="1"/>
  <c r="L938" i="1"/>
  <c r="M513" i="1"/>
  <c r="H4917" i="1"/>
  <c r="I1845" i="1"/>
  <c r="H5372" i="1"/>
  <c r="J731" i="1"/>
  <c r="H6965" i="1"/>
  <c r="M4776" i="1"/>
  <c r="N7126" i="1"/>
  <c r="K130" i="1"/>
  <c r="N947" i="1"/>
  <c r="M4424" i="1"/>
  <c r="M5368" i="1"/>
  <c r="J7060" i="1"/>
  <c r="I1234" i="1"/>
  <c r="F1239" i="1"/>
  <c r="M547" i="1"/>
  <c r="P7489" i="1"/>
  <c r="H1828" i="1"/>
  <c r="H2661" i="1"/>
  <c r="U1176" i="1"/>
  <c r="L4598" i="1"/>
  <c r="U402" i="1"/>
  <c r="F1117" i="1"/>
  <c r="N4318" i="1"/>
  <c r="T637" i="1"/>
  <c r="K5637" i="1"/>
  <c r="I4610" i="1"/>
  <c r="T7093" i="1"/>
  <c r="T6802" i="1"/>
  <c r="H1075" i="1"/>
  <c r="M6277" i="1"/>
  <c r="F6664" i="1"/>
  <c r="H1370" i="1"/>
  <c r="L7433" i="1"/>
  <c r="I6468" i="1"/>
  <c r="F3486" i="1"/>
  <c r="J1695" i="1"/>
  <c r="V329" i="1"/>
  <c r="L4479" i="1"/>
  <c r="J168" i="1"/>
  <c r="P1663" i="1"/>
  <c r="P7564" i="1"/>
  <c r="K1327" i="1"/>
  <c r="T7829" i="1"/>
  <c r="H8004" i="1"/>
  <c r="H7238" i="1"/>
  <c r="M1106" i="1"/>
  <c r="P5087" i="1"/>
  <c r="P3324" i="1"/>
  <c r="V1267" i="1"/>
  <c r="I2301" i="1"/>
  <c r="F8145" i="1"/>
  <c r="U4296" i="1"/>
  <c r="H1044" i="1"/>
  <c r="T1887" i="1"/>
  <c r="M1167" i="1"/>
  <c r="V1160" i="1"/>
  <c r="J7566" i="1"/>
  <c r="U3655" i="1"/>
  <c r="L5086" i="1"/>
  <c r="P754" i="1"/>
  <c r="N8224" i="1"/>
  <c r="I4648" i="1"/>
  <c r="P1860" i="1"/>
  <c r="K4123" i="1"/>
  <c r="M2394" i="1"/>
  <c r="L4050" i="1"/>
  <c r="U6111" i="1"/>
  <c r="N2432" i="1"/>
  <c r="P6768" i="1"/>
  <c r="M4003" i="1"/>
  <c r="L8286" i="1"/>
  <c r="F2878" i="1"/>
  <c r="M3699" i="1"/>
  <c r="P1477" i="1"/>
  <c r="T2856" i="1"/>
  <c r="P5338" i="1"/>
  <c r="L4838" i="1"/>
  <c r="M2976" i="1"/>
  <c r="L2372" i="1"/>
  <c r="V7412" i="1"/>
  <c r="N3622" i="1"/>
  <c r="N6398" i="1"/>
  <c r="I702" i="1"/>
  <c r="J224" i="1"/>
  <c r="H5410" i="1"/>
  <c r="J4574" i="1"/>
  <c r="I5439" i="1"/>
  <c r="F2398" i="1"/>
  <c r="L4918" i="1"/>
  <c r="J4411" i="1"/>
  <c r="M298" i="1"/>
  <c r="I6364" i="1"/>
  <c r="I6076" i="1"/>
  <c r="F578" i="1"/>
  <c r="V5592" i="1"/>
  <c r="F2321" i="1"/>
  <c r="U79" i="1"/>
  <c r="F7007" i="1"/>
  <c r="V4453" i="1"/>
  <c r="L1575" i="1"/>
  <c r="F6176" i="1"/>
  <c r="H5264" i="1"/>
  <c r="K1692" i="1"/>
  <c r="U1378" i="1"/>
  <c r="H597" i="1"/>
  <c r="H339" i="1"/>
  <c r="F2019" i="1"/>
  <c r="V77" i="1"/>
  <c r="P7946" i="1"/>
  <c r="P2180" i="1"/>
  <c r="U5038" i="1"/>
  <c r="P4363" i="1"/>
  <c r="H7303" i="1"/>
  <c r="U5283" i="1"/>
  <c r="N1703" i="1"/>
  <c r="T3621" i="1"/>
  <c r="T4768" i="1"/>
  <c r="U8091" i="1"/>
  <c r="M4442" i="1"/>
  <c r="I1037" i="1"/>
  <c r="U7535" i="1"/>
  <c r="V3871" i="1"/>
  <c r="U2289" i="1"/>
  <c r="J1279" i="1"/>
  <c r="F3525" i="1"/>
  <c r="I3780" i="1"/>
  <c r="J5008" i="1"/>
  <c r="J8195" i="1"/>
  <c r="M6790" i="1"/>
  <c r="K5148" i="1"/>
  <c r="H2025" i="1"/>
  <c r="H8294" i="1"/>
  <c r="T1994" i="1"/>
  <c r="J656" i="1"/>
  <c r="L2914" i="1"/>
  <c r="P2818" i="1"/>
  <c r="H2174" i="1"/>
  <c r="I4443" i="1"/>
  <c r="M1630" i="1"/>
  <c r="P495" i="1"/>
  <c r="N1042" i="1"/>
  <c r="P1834" i="1"/>
  <c r="J6984" i="1"/>
  <c r="L1344" i="1"/>
  <c r="P2558" i="1"/>
  <c r="V4958" i="1"/>
  <c r="F3392" i="1"/>
  <c r="T7403" i="1"/>
  <c r="P1771" i="1"/>
  <c r="H5558" i="1"/>
  <c r="U365" i="1"/>
  <c r="F2649" i="1"/>
  <c r="F6663" i="1"/>
  <c r="J2363" i="1"/>
  <c r="F4716" i="1"/>
  <c r="I4595" i="1"/>
  <c r="J2140" i="1"/>
  <c r="M3150" i="1"/>
  <c r="V602" i="1"/>
  <c r="I3047" i="1"/>
  <c r="H21" i="1"/>
  <c r="P2761" i="1"/>
  <c r="P1878" i="1"/>
  <c r="F6555" i="1"/>
  <c r="I7502" i="1"/>
  <c r="T2930" i="1"/>
  <c r="V1340" i="1"/>
  <c r="T54" i="1"/>
  <c r="I3046" i="1"/>
  <c r="M2113" i="1"/>
  <c r="T6636" i="1"/>
  <c r="N7486" i="1"/>
  <c r="U4363" i="1"/>
  <c r="U6614" i="1"/>
  <c r="N2133" i="1"/>
  <c r="L4824" i="1"/>
  <c r="U7099" i="1"/>
  <c r="I2724" i="1"/>
  <c r="J2091" i="1"/>
  <c r="U6039" i="1"/>
  <c r="N6231" i="1"/>
  <c r="V7950" i="1"/>
  <c r="V6372" i="1"/>
  <c r="J2614" i="1"/>
  <c r="P2142" i="1"/>
  <c r="N2004" i="1"/>
  <c r="U7985" i="1"/>
  <c r="V4209" i="1"/>
  <c r="I6795" i="1"/>
  <c r="M7995" i="1"/>
  <c r="T4451" i="1"/>
  <c r="H716" i="1"/>
  <c r="T2432" i="1"/>
  <c r="N4447" i="1"/>
  <c r="L4819" i="1"/>
  <c r="N5492" i="1"/>
  <c r="H1585" i="1"/>
  <c r="V3264" i="1"/>
  <c r="L3053" i="1"/>
  <c r="L8051" i="1"/>
  <c r="V4101" i="1"/>
  <c r="U597" i="1"/>
  <c r="V2474" i="1"/>
  <c r="J8003" i="1"/>
  <c r="P7022" i="1"/>
  <c r="I130" i="1"/>
  <c r="P1962" i="1"/>
  <c r="T3500" i="1"/>
  <c r="U2419" i="1"/>
  <c r="H7865" i="1"/>
  <c r="H567" i="1"/>
  <c r="V6249" i="1"/>
  <c r="F7439" i="1"/>
  <c r="J8118" i="1"/>
  <c r="P923" i="1"/>
  <c r="M5487" i="1"/>
  <c r="U8" i="1"/>
  <c r="P658" i="1"/>
  <c r="J6893" i="1"/>
  <c r="J6235" i="1"/>
  <c r="L3694" i="1"/>
  <c r="F8239" i="1"/>
  <c r="L2635" i="1"/>
  <c r="P5960" i="1"/>
  <c r="J4322" i="1"/>
  <c r="H3892" i="1"/>
  <c r="N5090" i="1"/>
  <c r="N3364" i="1"/>
  <c r="I4187" i="1"/>
  <c r="I3385" i="1"/>
  <c r="H433" i="1"/>
  <c r="I1332" i="1"/>
  <c r="I6786" i="1"/>
  <c r="F4014" i="1"/>
  <c r="V5580" i="1"/>
  <c r="H2919" i="1"/>
  <c r="N824" i="1"/>
  <c r="N984" i="1"/>
  <c r="F7222" i="1"/>
  <c r="U1278" i="1"/>
  <c r="N4711" i="1"/>
  <c r="N7185" i="1"/>
  <c r="L3529" i="1"/>
  <c r="M348" i="1"/>
  <c r="J8037" i="1"/>
  <c r="P5743" i="1"/>
  <c r="I8007" i="1"/>
  <c r="N2041" i="1"/>
  <c r="I5623" i="1"/>
  <c r="I4304" i="1"/>
  <c r="F5351" i="1"/>
  <c r="P2307" i="1"/>
  <c r="J6602" i="1"/>
  <c r="P4710" i="1"/>
  <c r="P6867" i="1"/>
  <c r="F4217" i="1"/>
  <c r="T6697" i="1"/>
  <c r="T7273" i="1"/>
  <c r="U3166" i="1"/>
  <c r="F323" i="1"/>
  <c r="K3777" i="1"/>
  <c r="T365" i="1"/>
  <c r="J7883" i="1"/>
  <c r="H7860" i="1"/>
  <c r="M4150" i="1"/>
  <c r="U3308" i="1"/>
  <c r="F5667" i="1"/>
  <c r="N7002" i="1"/>
  <c r="N5900" i="1"/>
  <c r="U25" i="1"/>
  <c r="F4044" i="1"/>
  <c r="L5491" i="1"/>
  <c r="J3060" i="1"/>
  <c r="P5108" i="1"/>
  <c r="T1408" i="1"/>
  <c r="I6513" i="1"/>
  <c r="N7352" i="1"/>
  <c r="N72" i="1"/>
  <c r="F136" i="1"/>
  <c r="H789" i="1"/>
  <c r="T3736" i="1"/>
  <c r="F970" i="1"/>
  <c r="J5685" i="1"/>
  <c r="U3988" i="1"/>
  <c r="H87" i="1"/>
  <c r="F545" i="1"/>
  <c r="T616" i="1"/>
  <c r="F4755" i="1"/>
  <c r="H1228" i="1"/>
  <c r="P3204" i="1"/>
  <c r="H2456" i="1"/>
  <c r="V256" i="1"/>
  <c r="H485" i="1"/>
  <c r="P2378" i="1"/>
  <c r="T6174" i="1"/>
  <c r="T7471" i="1"/>
  <c r="L7909" i="1"/>
  <c r="L4054" i="1"/>
  <c r="T7198" i="1"/>
  <c r="N2344" i="1"/>
  <c r="M3986" i="1"/>
  <c r="V3468" i="1"/>
  <c r="P7922" i="1"/>
  <c r="N1062" i="1"/>
  <c r="P934" i="1"/>
  <c r="U7364" i="1"/>
  <c r="U5859" i="1"/>
  <c r="M1271" i="1"/>
  <c r="T5109" i="1"/>
  <c r="U256" i="1"/>
  <c r="N3854" i="1"/>
  <c r="T464" i="1"/>
  <c r="J6736" i="1"/>
  <c r="T7889" i="1"/>
  <c r="I2113" i="1"/>
  <c r="I6934" i="1"/>
  <c r="U6746" i="1"/>
  <c r="U3832" i="1"/>
  <c r="V1856" i="1"/>
  <c r="F4953" i="1"/>
  <c r="L1562" i="1"/>
  <c r="F5642" i="1"/>
  <c r="F553" i="1"/>
  <c r="M4408" i="1"/>
  <c r="J821" i="1"/>
  <c r="J2025" i="1"/>
  <c r="F4108" i="1"/>
  <c r="K6032" i="1"/>
  <c r="U906" i="1"/>
  <c r="T7167" i="1"/>
  <c r="N1229" i="1"/>
  <c r="P7295" i="1"/>
  <c r="J5584" i="1"/>
  <c r="F5250" i="1"/>
  <c r="F1113" i="1"/>
  <c r="V5838" i="1"/>
  <c r="P3020" i="1"/>
  <c r="U2081" i="1"/>
  <c r="N1559" i="1"/>
  <c r="J1624" i="1"/>
  <c r="H5007" i="1"/>
  <c r="J3923" i="1"/>
  <c r="F7506" i="1"/>
  <c r="V4066" i="1"/>
  <c r="H4059" i="1"/>
  <c r="L4882" i="1"/>
  <c r="V5836" i="1"/>
  <c r="T816" i="1"/>
  <c r="K7994" i="1"/>
  <c r="P5367" i="1"/>
  <c r="H919" i="1"/>
  <c r="N7107" i="1"/>
  <c r="H1783" i="1"/>
  <c r="J6921" i="1"/>
  <c r="J119" i="1"/>
  <c r="N3149" i="1"/>
  <c r="N2626" i="1"/>
  <c r="V4189" i="1"/>
  <c r="H8037" i="1"/>
  <c r="F1222" i="1"/>
  <c r="V5731" i="1"/>
  <c r="L3689" i="1"/>
  <c r="F1198" i="1"/>
  <c r="I100" i="1"/>
  <c r="F1190" i="1"/>
  <c r="P2213" i="1"/>
  <c r="H4350" i="1"/>
  <c r="P589" i="1"/>
  <c r="H1527" i="1"/>
  <c r="H3424" i="1"/>
  <c r="U541" i="1"/>
  <c r="V4122" i="1"/>
  <c r="H7045" i="1"/>
  <c r="J3149" i="1"/>
  <c r="F2748" i="1"/>
  <c r="V6542" i="1"/>
  <c r="L6406" i="1"/>
  <c r="T3767" i="1"/>
  <c r="L4523" i="1"/>
  <c r="F1826" i="1"/>
  <c r="L1489" i="1"/>
  <c r="M7389" i="1"/>
  <c r="I3255" i="1"/>
  <c r="H1237" i="1"/>
  <c r="U4784" i="1"/>
  <c r="U3448" i="1"/>
  <c r="F2542" i="1"/>
  <c r="J6405" i="1"/>
  <c r="J6144" i="1"/>
  <c r="U6938" i="1"/>
  <c r="J2079" i="1"/>
  <c r="T6282" i="1"/>
  <c r="H4771" i="1"/>
  <c r="M8288" i="1"/>
  <c r="U1426" i="1"/>
  <c r="U7579" i="1"/>
  <c r="V20" i="1"/>
  <c r="J6081" i="1"/>
  <c r="P3162" i="1"/>
  <c r="H2564" i="1"/>
  <c r="N7281" i="1"/>
  <c r="V1413" i="1"/>
  <c r="N5899" i="1"/>
  <c r="N552" i="1"/>
  <c r="I439" i="1"/>
  <c r="V516" i="1"/>
  <c r="J1520" i="1"/>
  <c r="U4576" i="1"/>
  <c r="N3561" i="1"/>
  <c r="V1714" i="1"/>
  <c r="H1854" i="1"/>
  <c r="J3803" i="1"/>
  <c r="V1602" i="1"/>
  <c r="P5906" i="1"/>
  <c r="P1392" i="1"/>
  <c r="T6576" i="1"/>
  <c r="J635" i="1"/>
  <c r="J6389" i="1"/>
  <c r="N4688" i="1"/>
  <c r="L222" i="1"/>
  <c r="H965" i="1"/>
  <c r="T3590" i="1"/>
  <c r="P486" i="1"/>
  <c r="F1857" i="1"/>
  <c r="P7034" i="1"/>
  <c r="N1183" i="1"/>
  <c r="T4375" i="1"/>
  <c r="V2219" i="1"/>
  <c r="V6875" i="1"/>
  <c r="T6225" i="1"/>
  <c r="J6715" i="1"/>
  <c r="N4631" i="1"/>
  <c r="J1182" i="1"/>
  <c r="M4387" i="1"/>
  <c r="J2305" i="1"/>
  <c r="I5028" i="1"/>
  <c r="M6997" i="1"/>
  <c r="T6246" i="1"/>
  <c r="H6723" i="1"/>
  <c r="H3440" i="1"/>
  <c r="K5027" i="1"/>
  <c r="N6350" i="1"/>
  <c r="H4937" i="1"/>
  <c r="N4127" i="1"/>
  <c r="H6795" i="1"/>
  <c r="U3464" i="1"/>
  <c r="L126" i="1"/>
  <c r="L735" i="1"/>
  <c r="P4261" i="1"/>
  <c r="U5552" i="1"/>
  <c r="T5576" i="1"/>
  <c r="N454" i="1"/>
  <c r="T7085" i="1"/>
  <c r="N8310" i="1"/>
  <c r="U3028" i="1"/>
  <c r="I5554" i="1"/>
  <c r="P4052" i="1"/>
  <c r="T137" i="1"/>
  <c r="U1276" i="1"/>
  <c r="V4560" i="1"/>
  <c r="H409" i="1"/>
  <c r="N5429" i="1"/>
  <c r="J699" i="1"/>
  <c r="T2739" i="1"/>
  <c r="F4928" i="1"/>
  <c r="U4288" i="1"/>
  <c r="M4373" i="1"/>
  <c r="J6841" i="1"/>
  <c r="V2183" i="1"/>
  <c r="I6770" i="1"/>
  <c r="N2742" i="1"/>
  <c r="J298" i="1"/>
  <c r="J7919" i="1"/>
  <c r="I2354" i="1"/>
  <c r="N7545" i="1"/>
  <c r="L6959" i="1"/>
  <c r="K5386" i="1"/>
  <c r="P7080" i="1"/>
  <c r="N4509" i="1"/>
  <c r="V556" i="1"/>
  <c r="F3854" i="1"/>
  <c r="P4373" i="1"/>
  <c r="F2224" i="1"/>
  <c r="J2176" i="1"/>
  <c r="M5992" i="1"/>
  <c r="P5097" i="1"/>
  <c r="J6296" i="1"/>
  <c r="I5244" i="1"/>
  <c r="F534" i="1"/>
  <c r="F7388" i="1"/>
  <c r="L3697" i="1"/>
  <c r="P120" i="1"/>
  <c r="T2230" i="1"/>
  <c r="N8251" i="1"/>
  <c r="V8230" i="1"/>
  <c r="L6718" i="1"/>
  <c r="M3262" i="1"/>
  <c r="M838" i="1"/>
  <c r="N7985" i="1"/>
  <c r="U4060" i="1"/>
  <c r="U5982" i="1"/>
  <c r="U1106" i="1"/>
  <c r="J6370" i="1"/>
  <c r="I5251" i="1"/>
  <c r="L647" i="1"/>
  <c r="H5131" i="1"/>
  <c r="N2118" i="1"/>
  <c r="V1457" i="1"/>
  <c r="H1605" i="1"/>
  <c r="F6812" i="1"/>
  <c r="I1624" i="1"/>
  <c r="I6482" i="1"/>
  <c r="I182" i="1"/>
  <c r="F8116" i="1"/>
  <c r="F3240" i="1"/>
  <c r="J4093" i="1"/>
  <c r="P1152" i="1"/>
  <c r="L7858" i="1"/>
  <c r="N1758" i="1"/>
  <c r="J8033" i="1"/>
  <c r="U7827" i="1"/>
  <c r="P7485" i="1"/>
  <c r="H8192" i="1"/>
  <c r="M7284" i="1"/>
  <c r="U2802" i="1"/>
  <c r="P6900" i="1"/>
  <c r="V2092" i="1"/>
  <c r="I5341" i="1"/>
  <c r="F4955" i="1"/>
  <c r="J6716" i="1"/>
  <c r="K365" i="1"/>
  <c r="F4770" i="1"/>
  <c r="H4507" i="1"/>
  <c r="N6746" i="1"/>
  <c r="U2322" i="1"/>
  <c r="N6725" i="1"/>
  <c r="H7297" i="1"/>
  <c r="I5933" i="1"/>
  <c r="F1523" i="1"/>
  <c r="P4084" i="1"/>
  <c r="T4816" i="1"/>
  <c r="H3246" i="1"/>
  <c r="I1641" i="1"/>
  <c r="J5700" i="1"/>
  <c r="L1613" i="1"/>
  <c r="F1434" i="1"/>
  <c r="I769" i="1"/>
  <c r="M3238" i="1"/>
  <c r="L7522" i="1"/>
  <c r="N6020" i="1"/>
  <c r="L3160" i="1"/>
  <c r="H17" i="1"/>
  <c r="N44" i="1"/>
  <c r="V4791" i="1"/>
  <c r="T7329" i="1"/>
  <c r="P5268" i="1"/>
  <c r="V8133" i="1"/>
  <c r="T3063" i="1"/>
  <c r="N3407" i="1"/>
  <c r="P2018" i="1"/>
  <c r="P6225" i="1"/>
  <c r="H2891" i="1"/>
  <c r="H3347" i="1"/>
  <c r="M426" i="1"/>
  <c r="J2188" i="1"/>
  <c r="J3731" i="1"/>
  <c r="T3733" i="1"/>
  <c r="F2920" i="1"/>
  <c r="H8275" i="1"/>
  <c r="N120" i="1"/>
  <c r="I7927" i="1"/>
  <c r="I2406" i="1"/>
  <c r="T5434" i="1"/>
  <c r="P3954" i="1"/>
  <c r="P512" i="1"/>
  <c r="M5276" i="1"/>
  <c r="U3731" i="1"/>
  <c r="N2286" i="1"/>
  <c r="M1660" i="1"/>
  <c r="J3356" i="1"/>
  <c r="F5871" i="1"/>
  <c r="H5519" i="1"/>
  <c r="H6578" i="1"/>
  <c r="U5169" i="1"/>
  <c r="N3944" i="1"/>
  <c r="M494" i="1"/>
  <c r="P6196" i="1"/>
  <c r="V7509" i="1"/>
  <c r="I1858" i="1"/>
  <c r="M4172" i="1"/>
  <c r="T7824" i="1"/>
  <c r="L6295" i="1"/>
  <c r="H4474" i="1"/>
  <c r="I360" i="1"/>
  <c r="U4040" i="1"/>
  <c r="P8325" i="1"/>
  <c r="F6822" i="1"/>
  <c r="I7054" i="1"/>
  <c r="M6816" i="1"/>
  <c r="T2682" i="1"/>
  <c r="J4318" i="1"/>
  <c r="T1998" i="1"/>
  <c r="T3974" i="1"/>
  <c r="V5769" i="1"/>
  <c r="U7058" i="1"/>
  <c r="T6488" i="1"/>
  <c r="N5286" i="1"/>
  <c r="U5128" i="1"/>
  <c r="M1689" i="1"/>
  <c r="I4321" i="1"/>
  <c r="F5624" i="1"/>
  <c r="J8157" i="1"/>
  <c r="V547" i="1"/>
  <c r="N7108" i="1"/>
  <c r="J6813" i="1"/>
  <c r="V6176" i="1"/>
  <c r="N8167" i="1"/>
  <c r="I5872" i="1"/>
  <c r="I1430" i="1"/>
  <c r="P1405" i="1"/>
  <c r="N6898" i="1"/>
  <c r="I4173" i="1"/>
  <c r="F7140" i="1"/>
  <c r="M6448" i="1"/>
  <c r="I5564" i="1"/>
  <c r="P1312" i="1"/>
  <c r="F6688" i="1"/>
  <c r="F5613" i="1"/>
  <c r="N5647" i="1"/>
  <c r="U7263" i="1"/>
  <c r="P4244" i="1"/>
  <c r="V2806" i="1"/>
  <c r="M2331" i="1"/>
  <c r="P6649" i="1"/>
  <c r="P5170" i="1"/>
  <c r="L7173" i="1"/>
  <c r="I4120" i="1"/>
  <c r="P7618" i="1"/>
  <c r="J7236" i="1"/>
  <c r="V5451" i="1"/>
  <c r="K6140" i="1"/>
  <c r="F8140" i="1"/>
  <c r="T6512" i="1"/>
  <c r="H6944" i="1"/>
  <c r="P7983" i="1"/>
  <c r="N4367" i="1"/>
  <c r="J1789" i="1"/>
  <c r="M6071" i="1"/>
  <c r="F5003" i="1"/>
  <c r="M3795" i="1"/>
  <c r="P6656" i="1"/>
  <c r="N377" i="1"/>
  <c r="V1803" i="1"/>
  <c r="V6530" i="1"/>
  <c r="U1167" i="1"/>
  <c r="H4943" i="1"/>
  <c r="U2612" i="1"/>
  <c r="L1716" i="1"/>
  <c r="J6176" i="1"/>
  <c r="M242" i="1"/>
  <c r="F7433" i="1"/>
  <c r="P792" i="1"/>
  <c r="J8335" i="1"/>
  <c r="V7946" i="1"/>
  <c r="V5872" i="1"/>
  <c r="M5335" i="1"/>
  <c r="N7346" i="1"/>
  <c r="V1533" i="1"/>
  <c r="I2527" i="1"/>
  <c r="T676" i="1"/>
  <c r="T956" i="1"/>
  <c r="V6764" i="1"/>
  <c r="V4496" i="1"/>
  <c r="V5658" i="1"/>
  <c r="F3822" i="1"/>
  <c r="J7061" i="1"/>
  <c r="T7199" i="1"/>
  <c r="P360" i="1"/>
  <c r="N7467" i="1"/>
  <c r="L4639" i="1"/>
  <c r="U7286" i="1"/>
  <c r="K581" i="1"/>
  <c r="V545" i="1"/>
  <c r="M7882" i="1"/>
  <c r="H2336" i="1"/>
  <c r="F7395" i="1"/>
  <c r="F2743" i="1"/>
  <c r="J313" i="1"/>
  <c r="H1788" i="1"/>
  <c r="L5127" i="1"/>
  <c r="F4617" i="1"/>
  <c r="M1855" i="1"/>
  <c r="F3371" i="1"/>
  <c r="V6219" i="1"/>
  <c r="N7174" i="1"/>
  <c r="F312" i="1"/>
  <c r="T6743" i="1"/>
  <c r="P7138" i="1"/>
  <c r="T3674" i="1"/>
  <c r="K7021" i="1"/>
  <c r="F6642" i="1"/>
  <c r="P5194" i="1"/>
  <c r="T3260" i="1"/>
  <c r="M2492" i="1"/>
  <c r="M686" i="1"/>
  <c r="V2440" i="1"/>
  <c r="H4561" i="1"/>
  <c r="U58" i="1"/>
  <c r="F6392" i="1"/>
  <c r="U5550" i="1"/>
  <c r="H7074" i="1"/>
  <c r="U3045" i="1"/>
  <c r="V4427" i="1"/>
  <c r="T2964" i="1"/>
  <c r="F6751" i="1"/>
  <c r="N1621" i="1"/>
  <c r="F392" i="1"/>
  <c r="L2965" i="1"/>
  <c r="N5813" i="1"/>
  <c r="F1868" i="1"/>
  <c r="J5350" i="1"/>
  <c r="V8282" i="1"/>
  <c r="H478" i="1"/>
  <c r="H3741" i="1"/>
  <c r="U545" i="1"/>
  <c r="P4539" i="1"/>
  <c r="T757" i="1"/>
  <c r="V6068" i="1"/>
  <c r="M2266" i="1"/>
  <c r="P1964" i="1"/>
  <c r="N7492" i="1"/>
  <c r="V6055" i="1"/>
  <c r="J5452" i="1"/>
  <c r="P8002" i="1"/>
  <c r="L3863" i="1"/>
  <c r="F593" i="1"/>
  <c r="F1112" i="1"/>
  <c r="P1377" i="1"/>
  <c r="V7464" i="1"/>
  <c r="M6284" i="1"/>
  <c r="V429" i="1"/>
  <c r="N458" i="1"/>
  <c r="I4984" i="1"/>
  <c r="P5826" i="1"/>
  <c r="H4226" i="1"/>
  <c r="I2336" i="1"/>
  <c r="F388" i="1"/>
  <c r="U8158" i="1"/>
  <c r="F6493" i="1"/>
  <c r="L3330" i="1"/>
  <c r="M1061" i="1"/>
  <c r="T5425" i="1"/>
  <c r="N7470" i="1"/>
  <c r="L5022" i="1"/>
  <c r="T3004" i="1"/>
  <c r="L4002" i="1"/>
  <c r="T1371" i="1"/>
  <c r="T4162" i="1"/>
  <c r="T4471" i="1"/>
  <c r="I6646" i="1"/>
  <c r="F4746" i="1"/>
  <c r="P6659" i="1"/>
  <c r="F5267" i="1"/>
  <c r="H6637" i="1"/>
  <c r="P1954" i="1"/>
  <c r="I148" i="1"/>
  <c r="J8196" i="1"/>
  <c r="F654" i="1"/>
  <c r="P1161" i="1"/>
  <c r="T1024" i="1"/>
  <c r="J7993" i="1"/>
  <c r="I7073" i="1"/>
  <c r="N6400" i="1"/>
  <c r="N6450" i="1"/>
  <c r="F3230" i="1"/>
  <c r="M1315" i="1"/>
  <c r="F8136" i="1"/>
  <c r="M2432" i="1"/>
  <c r="L1033" i="1"/>
  <c r="F1963" i="1"/>
  <c r="V830" i="1"/>
  <c r="I2742" i="1"/>
  <c r="J1258" i="1"/>
  <c r="P2996" i="1"/>
  <c r="J1502" i="1"/>
  <c r="J2177" i="1"/>
  <c r="V1873" i="1"/>
  <c r="U5340" i="1"/>
  <c r="F4210" i="1"/>
  <c r="F5802" i="1"/>
  <c r="I364" i="1"/>
  <c r="I3065" i="1"/>
  <c r="N5029" i="1"/>
  <c r="M3396" i="1"/>
  <c r="M2622" i="1"/>
  <c r="H400" i="1"/>
  <c r="F7006" i="1"/>
  <c r="I3090" i="1"/>
  <c r="P2201" i="1"/>
  <c r="P4705" i="1"/>
  <c r="P5404" i="1"/>
  <c r="P6624" i="1"/>
  <c r="H6845" i="1"/>
  <c r="H6688" i="1"/>
  <c r="P4653" i="1"/>
  <c r="I2136" i="1"/>
  <c r="N6820" i="1"/>
  <c r="F6652" i="1"/>
  <c r="F105" i="1"/>
  <c r="M921" i="1"/>
  <c r="F3929" i="1"/>
  <c r="F8094" i="1"/>
  <c r="T1439" i="1"/>
  <c r="J6424" i="1"/>
  <c r="N4764" i="1"/>
  <c r="L3637" i="1"/>
  <c r="M7373" i="1"/>
  <c r="H7304" i="1"/>
  <c r="J5586" i="1"/>
  <c r="I982" i="1"/>
  <c r="F79" i="1"/>
  <c r="J6190" i="1"/>
  <c r="V1173" i="1"/>
  <c r="M867" i="1"/>
  <c r="H1389" i="1"/>
  <c r="M3421" i="1"/>
  <c r="M2439" i="1"/>
  <c r="L551" i="1"/>
  <c r="N420" i="1"/>
  <c r="L5281" i="1"/>
  <c r="N796" i="1"/>
  <c r="I3338" i="1"/>
  <c r="I5952" i="1"/>
  <c r="N5558" i="1"/>
  <c r="T116" i="1"/>
  <c r="U6201" i="1"/>
  <c r="N5879" i="1"/>
  <c r="T7289" i="1"/>
  <c r="N4495" i="1"/>
  <c r="I7885" i="1"/>
  <c r="M7505" i="1"/>
  <c r="T5129" i="1"/>
  <c r="P5012" i="1"/>
  <c r="F3655" i="1"/>
  <c r="V372" i="1"/>
  <c r="P4775" i="1"/>
  <c r="J4897" i="1"/>
  <c r="J6690" i="1"/>
  <c r="H6121" i="1"/>
  <c r="V3127" i="1"/>
  <c r="H1574" i="1"/>
  <c r="N1391" i="1"/>
  <c r="K6203" i="1"/>
  <c r="N3732" i="1"/>
  <c r="T6340" i="1"/>
  <c r="J3010" i="1"/>
  <c r="I5461" i="1"/>
  <c r="N7143" i="1"/>
  <c r="F5109" i="1"/>
  <c r="F400" i="1"/>
  <c r="I5903" i="1"/>
  <c r="J388" i="1"/>
  <c r="M302" i="1"/>
  <c r="H7210" i="1"/>
  <c r="H3600" i="1"/>
  <c r="T932" i="1"/>
  <c r="F2621" i="1"/>
  <c r="N1651" i="1"/>
  <c r="U2232" i="1"/>
  <c r="I333" i="1"/>
  <c r="V1883" i="1"/>
  <c r="M2821" i="1"/>
  <c r="P6689" i="1"/>
  <c r="T7849" i="1"/>
  <c r="P5956" i="1"/>
  <c r="H6056" i="1"/>
  <c r="H3258" i="1"/>
  <c r="T1558" i="1"/>
  <c r="H4145" i="1"/>
  <c r="L3012" i="1"/>
  <c r="U5815" i="1"/>
  <c r="N3218" i="1"/>
  <c r="N3012" i="1"/>
  <c r="N4022" i="1"/>
  <c r="N3289" i="1"/>
  <c r="U966" i="1"/>
  <c r="P6250" i="1"/>
  <c r="F5186" i="1"/>
  <c r="H253" i="1"/>
  <c r="T465" i="1"/>
  <c r="T2510" i="1"/>
  <c r="I66" i="1"/>
  <c r="V2586" i="1"/>
  <c r="N1180" i="1"/>
  <c r="U321" i="1"/>
  <c r="N7954" i="1"/>
  <c r="M6354" i="1"/>
  <c r="T1913" i="1"/>
  <c r="J1194" i="1"/>
  <c r="N5661" i="1"/>
  <c r="J2661" i="1"/>
  <c r="J767" i="1"/>
  <c r="H1221" i="1"/>
  <c r="T1441" i="1"/>
  <c r="H4890" i="1"/>
  <c r="V2765" i="1"/>
  <c r="T3036" i="1"/>
  <c r="P6069" i="1"/>
  <c r="L5518" i="1"/>
  <c r="V2018" i="1"/>
  <c r="I4691" i="1"/>
  <c r="T346" i="1"/>
  <c r="V2643" i="1"/>
  <c r="M6733" i="1"/>
  <c r="U536" i="1"/>
  <c r="I3717" i="1"/>
  <c r="J7375" i="1"/>
  <c r="F3850" i="1"/>
  <c r="P6854" i="1"/>
  <c r="I4471" i="1"/>
  <c r="N6538" i="1"/>
  <c r="V4524" i="1"/>
  <c r="L3969" i="1"/>
  <c r="N5790" i="1"/>
  <c r="J6996" i="1"/>
  <c r="P3637" i="1"/>
  <c r="I257" i="1"/>
  <c r="J6815" i="1"/>
  <c r="I3860" i="1"/>
  <c r="V7471" i="1"/>
  <c r="H2890" i="1"/>
  <c r="N2163" i="1"/>
  <c r="J2774" i="1"/>
  <c r="I6463" i="1"/>
  <c r="T1802" i="1"/>
  <c r="P2144" i="1"/>
  <c r="J409" i="1"/>
  <c r="I3994" i="1"/>
  <c r="H3316" i="1"/>
  <c r="F2380" i="1"/>
  <c r="F1970" i="1"/>
  <c r="L429" i="1"/>
  <c r="M4631" i="1"/>
  <c r="L3497" i="1"/>
  <c r="L238" i="1"/>
  <c r="U1910" i="1"/>
  <c r="I5880" i="1"/>
  <c r="M7303" i="1"/>
  <c r="T8078" i="1"/>
  <c r="U3404" i="1"/>
  <c r="N5807" i="1"/>
  <c r="H8097" i="1"/>
  <c r="I5435" i="1"/>
  <c r="P1546" i="1"/>
  <c r="M7898" i="1"/>
  <c r="J2864" i="1"/>
  <c r="V2019" i="1"/>
  <c r="M1694" i="1"/>
  <c r="U1522" i="1"/>
  <c r="V7020" i="1"/>
  <c r="N7480" i="1"/>
  <c r="M8222" i="1"/>
  <c r="L4260" i="1"/>
  <c r="H7198" i="1"/>
  <c r="P1568" i="1"/>
  <c r="U1733" i="1"/>
  <c r="V1764" i="1"/>
  <c r="M2264" i="1"/>
  <c r="F3953" i="1"/>
  <c r="J5182" i="1"/>
  <c r="U4904" i="1"/>
  <c r="M4413" i="1"/>
  <c r="P5150" i="1"/>
  <c r="N5982" i="1"/>
  <c r="F3928" i="1"/>
  <c r="M4598" i="1"/>
  <c r="N380" i="1"/>
  <c r="M7192" i="1"/>
  <c r="T99" i="1"/>
  <c r="I498" i="1"/>
  <c r="M3948" i="1"/>
  <c r="L1307" i="1"/>
  <c r="J6485" i="1"/>
  <c r="V5630" i="1"/>
  <c r="V5950" i="1"/>
  <c r="V5907" i="1"/>
  <c r="F220" i="1"/>
  <c r="M5004" i="1"/>
  <c r="T85" i="1"/>
  <c r="P6167" i="1"/>
  <c r="V869" i="1"/>
  <c r="U5406" i="1"/>
  <c r="K2587" i="1"/>
  <c r="M7533" i="1"/>
  <c r="N3225" i="1"/>
  <c r="I103" i="1"/>
  <c r="J228" i="1"/>
  <c r="H7467" i="1"/>
  <c r="I219" i="1"/>
  <c r="N7374" i="1"/>
  <c r="M3349" i="1"/>
  <c r="N2767" i="1"/>
  <c r="H6447" i="1"/>
  <c r="U6980" i="1"/>
  <c r="H6176" i="1"/>
  <c r="I6574" i="1"/>
  <c r="F5842" i="1"/>
  <c r="V5343" i="1"/>
  <c r="F2470" i="1"/>
  <c r="L5186" i="1"/>
  <c r="M1321" i="1"/>
  <c r="T4264" i="1"/>
  <c r="J4950" i="1"/>
  <c r="F7489" i="1"/>
  <c r="T1668" i="1"/>
  <c r="H2949" i="1"/>
  <c r="I2652" i="1"/>
  <c r="V1114" i="1"/>
  <c r="V2729" i="1"/>
  <c r="J1788" i="1"/>
  <c r="P2510" i="1"/>
  <c r="H1231" i="1"/>
  <c r="M7037" i="1"/>
  <c r="H4437" i="1"/>
  <c r="I6526" i="1"/>
  <c r="H5151" i="1"/>
  <c r="I3262" i="1"/>
  <c r="J1989" i="1"/>
  <c r="V282" i="1"/>
  <c r="F452" i="1"/>
  <c r="P5454" i="1"/>
  <c r="T2985" i="1"/>
  <c r="U5349" i="1"/>
  <c r="U2805" i="1"/>
  <c r="H2615" i="1"/>
  <c r="T2244" i="1"/>
  <c r="J7378" i="1"/>
  <c r="M1164" i="1"/>
  <c r="J6269" i="1"/>
  <c r="F6053" i="1"/>
  <c r="H7392" i="1"/>
  <c r="T1882" i="1"/>
  <c r="F3379" i="1"/>
  <c r="H1271" i="1"/>
  <c r="T592" i="1"/>
  <c r="M2203" i="1"/>
  <c r="M5357" i="1"/>
  <c r="P7098" i="1"/>
  <c r="T1768" i="1"/>
  <c r="I1672" i="1"/>
  <c r="P5741" i="1"/>
  <c r="V2065" i="1"/>
  <c r="N5108" i="1"/>
  <c r="U8140" i="1"/>
  <c r="N8335" i="1"/>
  <c r="T6381" i="1"/>
  <c r="T1589" i="1"/>
  <c r="P1563" i="1"/>
  <c r="J4815" i="1"/>
  <c r="M3678" i="1"/>
  <c r="M566" i="1"/>
  <c r="N1549" i="1"/>
  <c r="V5708" i="1"/>
  <c r="I6660" i="1"/>
  <c r="M414" i="1"/>
  <c r="J472" i="1"/>
  <c r="T7510" i="1"/>
  <c r="F3499" i="1"/>
  <c r="H7126" i="1"/>
  <c r="U3309" i="1"/>
  <c r="J5286" i="1"/>
  <c r="I5064" i="1"/>
  <c r="H732" i="1"/>
  <c r="U7233" i="1"/>
  <c r="I8206" i="1"/>
  <c r="H4476" i="1"/>
  <c r="T2960" i="1"/>
  <c r="T3732" i="1"/>
  <c r="T1967" i="1"/>
  <c r="I4717" i="1"/>
  <c r="I673" i="1"/>
  <c r="T7343" i="1"/>
  <c r="P3249" i="1"/>
  <c r="N7181" i="1"/>
  <c r="U6401" i="1"/>
  <c r="L3083" i="1"/>
  <c r="J114" i="1"/>
  <c r="M727" i="1"/>
  <c r="J2735" i="1"/>
  <c r="V6992" i="1"/>
  <c r="U4779" i="1"/>
  <c r="F6175" i="1"/>
  <c r="J710" i="1"/>
  <c r="M3286" i="1"/>
  <c r="I5957" i="1"/>
  <c r="F3177" i="1"/>
  <c r="F3125" i="1"/>
  <c r="M7540" i="1"/>
  <c r="L1634" i="1"/>
  <c r="V8214" i="1"/>
  <c r="P4218" i="1"/>
  <c r="U8177" i="1"/>
  <c r="J5545" i="1"/>
  <c r="U2728" i="1"/>
  <c r="N1685" i="1"/>
  <c r="P7237" i="1"/>
  <c r="N1425" i="1"/>
  <c r="N4452" i="1"/>
  <c r="V4448" i="1"/>
  <c r="H279" i="1"/>
  <c r="V2000" i="1"/>
  <c r="H4195" i="1"/>
  <c r="T5339" i="1"/>
  <c r="T5995" i="1"/>
  <c r="P617" i="1"/>
  <c r="M5214" i="1"/>
  <c r="J5767" i="1"/>
  <c r="N5975" i="1"/>
  <c r="I13" i="1"/>
  <c r="N5744" i="1"/>
  <c r="I1213" i="1"/>
  <c r="H3450" i="1"/>
  <c r="K5459" i="1"/>
  <c r="T635" i="1"/>
  <c r="K6041" i="1"/>
  <c r="H2440" i="1"/>
  <c r="N2284" i="1"/>
  <c r="H167" i="1"/>
  <c r="F5166" i="1"/>
  <c r="M782" i="1"/>
  <c r="H3239" i="1"/>
  <c r="T8264" i="1"/>
  <c r="F1376" i="1"/>
  <c r="V11" i="1"/>
  <c r="P478" i="1"/>
  <c r="K665" i="1"/>
  <c r="J1723" i="1"/>
  <c r="H6155" i="1"/>
  <c r="P6099" i="1"/>
  <c r="H702" i="1"/>
  <c r="U8191" i="1"/>
  <c r="T463" i="1"/>
  <c r="I6909" i="1"/>
  <c r="P6749" i="1"/>
  <c r="V2553" i="1"/>
  <c r="P3440" i="1"/>
  <c r="M4859" i="1"/>
  <c r="U3486" i="1"/>
  <c r="N1948" i="1"/>
  <c r="H327" i="1"/>
  <c r="N483" i="1"/>
  <c r="I4035" i="1"/>
  <c r="F5081" i="1"/>
  <c r="J1805" i="1"/>
  <c r="J2653" i="1"/>
  <c r="N435" i="1"/>
  <c r="L6575" i="1"/>
  <c r="J8174" i="1"/>
  <c r="H540" i="1"/>
  <c r="F8348" i="1"/>
  <c r="J202" i="1"/>
  <c r="I476" i="1"/>
  <c r="H557" i="1"/>
  <c r="M5178" i="1"/>
  <c r="F1428" i="1"/>
  <c r="F1701" i="1"/>
  <c r="J4879" i="1"/>
  <c r="H1886" i="1"/>
  <c r="P441" i="1"/>
  <c r="L5190" i="1"/>
  <c r="N4969" i="1"/>
  <c r="K2639" i="1"/>
  <c r="H4684" i="1"/>
  <c r="T9" i="1"/>
  <c r="H1572" i="1"/>
  <c r="M5460" i="1"/>
  <c r="I988" i="1"/>
  <c r="L5774" i="1"/>
  <c r="M3436" i="1"/>
  <c r="V7984" i="1"/>
  <c r="U566" i="1"/>
  <c r="I5169" i="1"/>
  <c r="V1023" i="1"/>
  <c r="T6325" i="1"/>
  <c r="F7507" i="1"/>
  <c r="U7569" i="1"/>
  <c r="J5856" i="1"/>
  <c r="J703" i="1"/>
  <c r="U2170" i="1"/>
  <c r="I8119" i="1"/>
  <c r="T3267" i="1"/>
  <c r="I7310" i="1"/>
  <c r="H1641" i="1"/>
  <c r="P5919" i="1"/>
  <c r="V214" i="1"/>
  <c r="L2595" i="1"/>
  <c r="M4298" i="1"/>
  <c r="J3785" i="1"/>
  <c r="U2749" i="1"/>
  <c r="N7406" i="1"/>
  <c r="V2776" i="1"/>
  <c r="N6987" i="1"/>
  <c r="M7066" i="1"/>
  <c r="I6687" i="1"/>
  <c r="J4869" i="1"/>
  <c r="K2533" i="1"/>
  <c r="T5590" i="1"/>
  <c r="K6798" i="1"/>
  <c r="H8014" i="1"/>
  <c r="U2506" i="1"/>
  <c r="V1123" i="1"/>
  <c r="J6182" i="1"/>
  <c r="F7185" i="1"/>
  <c r="L4473" i="1"/>
  <c r="I2317" i="1"/>
  <c r="M7140" i="1"/>
  <c r="T7436" i="1"/>
  <c r="T6254" i="1"/>
  <c r="N2352" i="1"/>
  <c r="P6601" i="1"/>
  <c r="M501" i="1"/>
  <c r="V7270" i="1"/>
  <c r="M1780" i="1"/>
  <c r="F6910" i="1"/>
  <c r="V385" i="1"/>
  <c r="V3954" i="1"/>
  <c r="F354" i="1"/>
  <c r="U1946" i="1"/>
  <c r="N6905" i="1"/>
  <c r="U5477" i="1"/>
  <c r="T2939" i="1"/>
  <c r="V7222" i="1"/>
  <c r="N697" i="1"/>
  <c r="U1578" i="1"/>
  <c r="I6968" i="1"/>
  <c r="P6631" i="1"/>
  <c r="H1165" i="1"/>
  <c r="U1961" i="1"/>
  <c r="K2199" i="1"/>
  <c r="V6909" i="1"/>
  <c r="N4924" i="1"/>
  <c r="P2636" i="1"/>
  <c r="F7048" i="1"/>
  <c r="H2635" i="1"/>
  <c r="H2541" i="1"/>
  <c r="I5372" i="1"/>
  <c r="I6359" i="1"/>
  <c r="H4465" i="1"/>
  <c r="T1878" i="1"/>
  <c r="U5107" i="1"/>
  <c r="K4077" i="1"/>
  <c r="J1248" i="1"/>
  <c r="L2193" i="1"/>
  <c r="L449" i="1"/>
  <c r="T4480" i="1"/>
  <c r="F7889" i="1"/>
  <c r="U5185" i="1"/>
  <c r="P3599" i="1"/>
  <c r="I3052" i="1"/>
  <c r="N3234" i="1"/>
  <c r="M982" i="1"/>
  <c r="P3488" i="1"/>
  <c r="N1414" i="1"/>
  <c r="T7162" i="1"/>
  <c r="L4490" i="1"/>
  <c r="U678" i="1"/>
  <c r="H4949" i="1"/>
  <c r="L2465" i="1"/>
  <c r="J7256" i="1"/>
  <c r="V3626" i="1"/>
  <c r="U7607" i="1"/>
  <c r="K693" i="1"/>
  <c r="L7241" i="1"/>
  <c r="M465" i="1"/>
  <c r="P6021" i="1"/>
  <c r="T4894" i="1"/>
  <c r="J2713" i="1"/>
  <c r="N859" i="1"/>
  <c r="M7955" i="1"/>
  <c r="M1828" i="1"/>
  <c r="H4356" i="1"/>
  <c r="M3417" i="1"/>
  <c r="K6539" i="1"/>
  <c r="F6953" i="1"/>
  <c r="L7257" i="1"/>
  <c r="P1505" i="1"/>
  <c r="N8337" i="1"/>
  <c r="T1112" i="1"/>
  <c r="I3394" i="1"/>
  <c r="F3013" i="1"/>
  <c r="I7461" i="1"/>
  <c r="T7386" i="1"/>
  <c r="H2865" i="1"/>
  <c r="L7197" i="1"/>
  <c r="F3024" i="1"/>
  <c r="F1520" i="1"/>
  <c r="F8200" i="1"/>
  <c r="H6502" i="1"/>
  <c r="L12" i="1"/>
  <c r="J8273" i="1"/>
  <c r="L8330" i="1"/>
  <c r="F717" i="1"/>
  <c r="I2670" i="1"/>
  <c r="I4293" i="1"/>
  <c r="N6618" i="1"/>
  <c r="V6891" i="1"/>
  <c r="K954" i="1"/>
  <c r="K8216" i="1"/>
  <c r="T1216" i="1"/>
  <c r="M5585" i="1"/>
  <c r="P4678" i="1"/>
  <c r="M4869" i="1"/>
  <c r="J1827" i="1"/>
  <c r="J5109" i="1"/>
  <c r="J2974" i="1"/>
  <c r="V872" i="1"/>
  <c r="P2612" i="1"/>
  <c r="F7816" i="1"/>
  <c r="P4800" i="1"/>
  <c r="U6163" i="1"/>
  <c r="N3666" i="1"/>
  <c r="U1525" i="1"/>
  <c r="H4272" i="1"/>
  <c r="M3052" i="1"/>
  <c r="T8325" i="1"/>
  <c r="L7305" i="1"/>
  <c r="H7171" i="1"/>
  <c r="J5298" i="1"/>
  <c r="V2797" i="1"/>
  <c r="T8273" i="1"/>
  <c r="J7109" i="1"/>
  <c r="L1769" i="1"/>
  <c r="K7110" i="1"/>
  <c r="I686" i="1"/>
  <c r="U6591" i="1"/>
  <c r="F6154" i="1"/>
  <c r="M1839" i="1"/>
  <c r="U2255" i="1"/>
  <c r="H7400" i="1"/>
  <c r="J2184" i="1"/>
  <c r="J5914" i="1"/>
  <c r="V1550" i="1"/>
  <c r="T6453" i="1"/>
  <c r="I2193" i="1"/>
  <c r="M36" i="1"/>
  <c r="N3338" i="1"/>
  <c r="H7261" i="1"/>
  <c r="H5965" i="1"/>
  <c r="H3133" i="1"/>
  <c r="H1503" i="1"/>
  <c r="H7258" i="1"/>
  <c r="L2065" i="1"/>
  <c r="K5861" i="1"/>
  <c r="K2953" i="1"/>
  <c r="M1645" i="1"/>
  <c r="J816" i="1"/>
  <c r="N2260" i="1"/>
  <c r="H7059" i="1"/>
  <c r="H3254" i="1"/>
  <c r="I5841" i="1"/>
  <c r="M5446" i="1"/>
  <c r="N759" i="1"/>
  <c r="L2283" i="1"/>
  <c r="J3764" i="1"/>
  <c r="H4670" i="1"/>
  <c r="I4525" i="1"/>
  <c r="U3802" i="1"/>
  <c r="L6662" i="1"/>
  <c r="U6439" i="1"/>
  <c r="J5070" i="1"/>
  <c r="U6269" i="1"/>
  <c r="K5986" i="1"/>
  <c r="U960" i="1"/>
  <c r="H643" i="1"/>
  <c r="T4092" i="1"/>
  <c r="N8087" i="1"/>
  <c r="N4515" i="1"/>
  <c r="N542" i="1"/>
  <c r="I7928" i="1"/>
  <c r="I8260" i="1"/>
  <c r="I5120" i="1"/>
  <c r="I4557" i="1"/>
  <c r="J498" i="1"/>
  <c r="T1771" i="1"/>
  <c r="H2158" i="1"/>
  <c r="T7216" i="1"/>
  <c r="M3575" i="1"/>
  <c r="J6944" i="1"/>
  <c r="N3437" i="1"/>
  <c r="F7855" i="1"/>
  <c r="H1522" i="1"/>
  <c r="F2040" i="1"/>
  <c r="U5019" i="1"/>
  <c r="N7510" i="1"/>
  <c r="N4095" i="1"/>
  <c r="V2278" i="1"/>
  <c r="I5407" i="1"/>
  <c r="U608" i="1"/>
  <c r="T7850" i="1"/>
  <c r="P5493" i="1"/>
  <c r="U4591" i="1"/>
  <c r="T657" i="1"/>
  <c r="L5373" i="1"/>
  <c r="L5696" i="1"/>
  <c r="H5342" i="1"/>
  <c r="T678" i="1"/>
  <c r="F7188" i="1"/>
  <c r="P2562" i="1"/>
  <c r="P1844" i="1"/>
  <c r="I2981" i="1"/>
  <c r="V7556" i="1"/>
  <c r="P4958" i="1"/>
  <c r="N2838" i="1"/>
  <c r="L2773" i="1"/>
  <c r="J1221" i="1"/>
  <c r="F1252" i="1"/>
  <c r="F4145" i="1"/>
  <c r="L868" i="1"/>
  <c r="F6936" i="1"/>
  <c r="H1458" i="1"/>
  <c r="U1323" i="1"/>
  <c r="N8270" i="1"/>
  <c r="M3840" i="1"/>
  <c r="L4741" i="1"/>
  <c r="U6713" i="1"/>
  <c r="M6061" i="1"/>
  <c r="V2626" i="1"/>
  <c r="P113" i="1"/>
  <c r="N3345" i="1"/>
  <c r="J8092" i="1"/>
  <c r="P7579" i="1"/>
  <c r="K4218" i="1"/>
  <c r="N296" i="1"/>
  <c r="M7022" i="1"/>
  <c r="T5803" i="1"/>
  <c r="V1497" i="1"/>
  <c r="T281" i="1"/>
  <c r="J77" i="1"/>
  <c r="M5019" i="1"/>
  <c r="I400" i="1"/>
  <c r="M6363" i="1"/>
  <c r="P8077" i="1"/>
  <c r="J7354" i="1"/>
  <c r="H7995" i="1"/>
  <c r="H638" i="1"/>
  <c r="F1687" i="1"/>
  <c r="F6958" i="1"/>
  <c r="P4487" i="1"/>
  <c r="L7108" i="1"/>
  <c r="V4047" i="1"/>
  <c r="P5950" i="1"/>
  <c r="T3902" i="1"/>
  <c r="U4816" i="1"/>
  <c r="H2001" i="1"/>
  <c r="M5343" i="1"/>
  <c r="M461" i="1"/>
  <c r="L669" i="1"/>
  <c r="V1271" i="1"/>
  <c r="I5327" i="1"/>
  <c r="H579" i="1"/>
  <c r="M70" i="1"/>
  <c r="J6882" i="1"/>
  <c r="V2490" i="1"/>
  <c r="V7844" i="1"/>
  <c r="T2321" i="1"/>
  <c r="J7446" i="1"/>
  <c r="V3574" i="1"/>
  <c r="N2158" i="1"/>
  <c r="J3954" i="1"/>
  <c r="V8246" i="1"/>
  <c r="M7097" i="1"/>
  <c r="F3868" i="1"/>
  <c r="F1182" i="1"/>
  <c r="J7916" i="1"/>
  <c r="T294" i="1"/>
  <c r="P5053" i="1"/>
  <c r="P6574" i="1"/>
  <c r="V2143" i="1"/>
  <c r="F6325" i="1"/>
  <c r="L5345" i="1"/>
  <c r="J4794" i="1"/>
  <c r="V3881" i="1"/>
  <c r="F7505" i="1"/>
  <c r="I3188" i="1"/>
  <c r="P8124" i="1"/>
  <c r="H1339" i="1"/>
  <c r="V86" i="1"/>
  <c r="P1569" i="1"/>
  <c r="P7568" i="1"/>
  <c r="M1559" i="1"/>
  <c r="P6637" i="1"/>
  <c r="M2630" i="1"/>
  <c r="P8262" i="1"/>
  <c r="J6494" i="1"/>
  <c r="H942" i="1"/>
  <c r="V2905" i="1"/>
  <c r="M7058" i="1"/>
  <c r="L375" i="1"/>
  <c r="N7036" i="1"/>
  <c r="J7475" i="1"/>
  <c r="P5329" i="1"/>
  <c r="J4396" i="1"/>
  <c r="I420" i="1"/>
  <c r="U2561" i="1"/>
  <c r="U8127" i="1"/>
  <c r="U4855" i="1"/>
  <c r="K3070" i="1"/>
  <c r="J1459" i="1"/>
  <c r="T4639" i="1"/>
  <c r="N7273" i="1"/>
  <c r="H5939" i="1"/>
  <c r="J1953" i="1"/>
  <c r="J120" i="1"/>
  <c r="N7433" i="1"/>
  <c r="M5886" i="1"/>
  <c r="T5295" i="1"/>
  <c r="P2864" i="1"/>
  <c r="F2064" i="1"/>
  <c r="J218" i="1"/>
  <c r="N2145" i="1"/>
  <c r="H2802" i="1"/>
  <c r="V6413" i="1"/>
  <c r="N1642" i="1"/>
  <c r="U254" i="1"/>
  <c r="T707" i="1"/>
  <c r="P3240" i="1"/>
  <c r="T843" i="1"/>
  <c r="I1632" i="1"/>
  <c r="H5868" i="1"/>
  <c r="H8322" i="1"/>
  <c r="P8013" i="1"/>
  <c r="T87" i="1"/>
  <c r="H4994" i="1"/>
  <c r="U6976" i="1"/>
  <c r="M8221" i="1"/>
  <c r="K1298" i="1"/>
  <c r="H3242" i="1"/>
  <c r="U2478" i="1"/>
  <c r="T866" i="1"/>
  <c r="F2522" i="1"/>
  <c r="F802" i="1"/>
  <c r="V2779" i="1"/>
  <c r="J5525" i="1"/>
  <c r="J889" i="1"/>
  <c r="P7551" i="1"/>
  <c r="T6430" i="1"/>
  <c r="J1870" i="1"/>
  <c r="V1789" i="1"/>
  <c r="M641" i="1"/>
  <c r="M2359" i="1"/>
  <c r="U525" i="1"/>
  <c r="F2432" i="1"/>
  <c r="J1004" i="1"/>
  <c r="I5241" i="1"/>
  <c r="N3485" i="1"/>
  <c r="I536" i="1"/>
  <c r="P7589" i="1"/>
  <c r="P3508" i="1"/>
  <c r="L5564" i="1"/>
  <c r="M5092" i="1"/>
  <c r="V165" i="1"/>
  <c r="N341" i="1"/>
  <c r="N1825" i="1"/>
  <c r="N3664" i="1"/>
  <c r="M94" i="1"/>
  <c r="F3251" i="1"/>
  <c r="P8128" i="1"/>
  <c r="I6200" i="1"/>
  <c r="H4505" i="1"/>
  <c r="V3342" i="1"/>
  <c r="L4711" i="1"/>
  <c r="J7845" i="1"/>
  <c r="M4852" i="1"/>
  <c r="F3673" i="1"/>
  <c r="P3957" i="1"/>
  <c r="N2562" i="1"/>
  <c r="N2535" i="1"/>
  <c r="J657" i="1"/>
  <c r="U2399" i="1"/>
  <c r="U7029" i="1"/>
  <c r="U3238" i="1"/>
  <c r="U7104" i="1"/>
  <c r="I2694" i="1"/>
  <c r="H8342" i="1"/>
  <c r="U29" i="1"/>
  <c r="T7430" i="1"/>
  <c r="P1545" i="1"/>
  <c r="F37" i="1"/>
  <c r="T5370" i="1"/>
  <c r="F106" i="1"/>
  <c r="H2106" i="1"/>
  <c r="P2367" i="1"/>
  <c r="J5811" i="1"/>
  <c r="V7429" i="1"/>
  <c r="V3122" i="1"/>
  <c r="J5274" i="1"/>
  <c r="V5211" i="1"/>
  <c r="J2375" i="1"/>
  <c r="T1241" i="1"/>
  <c r="V6797" i="1"/>
  <c r="U3048" i="1"/>
  <c r="N5627" i="1"/>
  <c r="U5532" i="1"/>
  <c r="J6744" i="1"/>
  <c r="H6055" i="1"/>
  <c r="H2073" i="1"/>
  <c r="U2093" i="1"/>
  <c r="H1551" i="1"/>
  <c r="M938" i="1"/>
  <c r="I1478" i="1"/>
  <c r="L7081" i="1"/>
  <c r="M7933" i="1"/>
  <c r="F5124" i="1"/>
  <c r="J3309" i="1"/>
  <c r="J1179" i="1"/>
  <c r="U7199" i="1"/>
  <c r="P1273" i="1"/>
  <c r="I7458" i="1"/>
  <c r="I2362" i="1"/>
  <c r="T1814" i="1"/>
  <c r="V3432" i="1"/>
  <c r="N6051" i="1"/>
  <c r="M6891" i="1"/>
  <c r="F5063" i="1"/>
  <c r="T1712" i="1"/>
  <c r="M6629" i="1"/>
  <c r="L6048" i="1"/>
  <c r="L1213" i="1"/>
  <c r="U3400" i="1"/>
  <c r="J6892" i="1"/>
  <c r="N5474" i="1"/>
  <c r="U3745" i="1"/>
  <c r="I1912" i="1"/>
  <c r="I1541" i="1"/>
  <c r="I2937" i="1"/>
  <c r="U6691" i="1"/>
  <c r="J1536" i="1"/>
  <c r="U664" i="1"/>
  <c r="M7942" i="1"/>
  <c r="T509" i="1"/>
  <c r="F2436" i="1"/>
  <c r="K6559" i="1"/>
  <c r="H6808" i="1"/>
  <c r="U7100" i="1"/>
  <c r="N1450" i="1"/>
  <c r="U15" i="1"/>
  <c r="I3524" i="1"/>
  <c r="M1741" i="1"/>
  <c r="V5060" i="1"/>
  <c r="F1392" i="1"/>
  <c r="L4196" i="1"/>
  <c r="F1910" i="1"/>
  <c r="V875" i="1"/>
  <c r="L3302" i="1"/>
  <c r="P666" i="1"/>
  <c r="H6192" i="1"/>
  <c r="T106" i="1"/>
  <c r="T1888" i="1"/>
  <c r="P2567" i="1"/>
  <c r="H7160" i="1"/>
  <c r="U3838" i="1"/>
  <c r="T5062" i="1"/>
  <c r="L3127" i="1"/>
  <c r="J2389" i="1"/>
  <c r="F8271" i="1"/>
  <c r="F6529" i="1"/>
  <c r="V2504" i="1"/>
  <c r="M6672" i="1"/>
  <c r="U5479" i="1"/>
  <c r="F1450" i="1"/>
  <c r="M7135" i="1"/>
  <c r="P2517" i="1"/>
  <c r="V6557" i="1"/>
  <c r="I510" i="1"/>
  <c r="I4763" i="1"/>
  <c r="M2707" i="1"/>
  <c r="F7252" i="1"/>
  <c r="F1644" i="1"/>
  <c r="P8212" i="1"/>
  <c r="N3905" i="1"/>
  <c r="F3215" i="1"/>
  <c r="J7100" i="1"/>
  <c r="P1293" i="1"/>
  <c r="H7367" i="1"/>
  <c r="J7120" i="1"/>
  <c r="U7904" i="1"/>
  <c r="N7284" i="1"/>
  <c r="J1853" i="1"/>
  <c r="J7051" i="1"/>
  <c r="H2560" i="1"/>
  <c r="V259" i="1"/>
  <c r="T3401" i="1"/>
  <c r="N3574" i="1"/>
  <c r="T1917" i="1"/>
  <c r="H7084" i="1"/>
  <c r="M7149" i="1"/>
  <c r="T1075" i="1"/>
  <c r="M5645" i="1"/>
  <c r="I8096" i="1"/>
  <c r="P7367" i="1"/>
  <c r="N5753" i="1"/>
  <c r="N6553" i="1"/>
  <c r="V2345" i="1"/>
  <c r="F7055" i="1"/>
  <c r="J7463" i="1"/>
  <c r="H7080" i="1"/>
  <c r="M4543" i="1"/>
  <c r="T2437" i="1"/>
  <c r="H4830" i="1"/>
  <c r="J7237" i="1"/>
  <c r="N6219" i="1"/>
  <c r="L139" i="1"/>
  <c r="V7991" i="1"/>
  <c r="I7479" i="1"/>
  <c r="N7880" i="1"/>
  <c r="I3078" i="1"/>
  <c r="M2592" i="1"/>
  <c r="U6298" i="1"/>
  <c r="M6775" i="1"/>
  <c r="P4719" i="1"/>
  <c r="M1358" i="1"/>
  <c r="P3815" i="1"/>
  <c r="N1280" i="1"/>
  <c r="J1984" i="1"/>
  <c r="T535" i="1"/>
  <c r="T2716" i="1"/>
  <c r="M5923" i="1"/>
  <c r="U7358" i="1"/>
  <c r="L353" i="1"/>
  <c r="F5163" i="1"/>
  <c r="T7830" i="1"/>
  <c r="N5561" i="1"/>
  <c r="V3042" i="1"/>
  <c r="L47" i="1"/>
  <c r="M709" i="1"/>
  <c r="T6062" i="1"/>
  <c r="J7943" i="1"/>
  <c r="U1421" i="1"/>
  <c r="M1751" i="1"/>
  <c r="T5248" i="1"/>
  <c r="K5843" i="1"/>
  <c r="N6938" i="1"/>
  <c r="N4755" i="1"/>
  <c r="F7971" i="1"/>
  <c r="P4903" i="1"/>
  <c r="I8120" i="1"/>
  <c r="J2032" i="1"/>
  <c r="P4028" i="1"/>
  <c r="J478" i="1"/>
  <c r="V304" i="1"/>
  <c r="H4212" i="1"/>
  <c r="F5289" i="1"/>
  <c r="L7576" i="1"/>
  <c r="V4053" i="1"/>
  <c r="U2601" i="1"/>
  <c r="F6421" i="1"/>
  <c r="M7968" i="1"/>
  <c r="F7956" i="1"/>
  <c r="T1588" i="1"/>
  <c r="U3756" i="1"/>
  <c r="M2586" i="1"/>
  <c r="N6167" i="1"/>
  <c r="I7904" i="1"/>
  <c r="M2186" i="1"/>
  <c r="J4800" i="1"/>
  <c r="P3230" i="1"/>
  <c r="V4994" i="1"/>
  <c r="V5237" i="1"/>
  <c r="F4588" i="1"/>
  <c r="H8182" i="1"/>
  <c r="N600" i="1"/>
  <c r="P5406" i="1"/>
  <c r="F5525" i="1"/>
  <c r="J5232" i="1"/>
  <c r="J3961" i="1"/>
  <c r="P6680" i="1"/>
  <c r="H2251" i="1"/>
  <c r="F3284" i="1"/>
  <c r="N2916" i="1"/>
  <c r="I3331" i="1"/>
  <c r="V4486" i="1"/>
  <c r="N851" i="1"/>
  <c r="J5689" i="1"/>
  <c r="F4584" i="1"/>
  <c r="I5684" i="1"/>
  <c r="P380" i="1"/>
  <c r="H3028" i="1"/>
  <c r="J130" i="1"/>
  <c r="I3205" i="1"/>
  <c r="N4554" i="1"/>
  <c r="K9" i="1"/>
  <c r="T3757" i="1"/>
  <c r="T3584" i="1"/>
  <c r="F4835" i="1"/>
  <c r="T4622" i="1"/>
  <c r="H52" i="1"/>
  <c r="T1156" i="1"/>
  <c r="N284" i="1"/>
  <c r="N7023" i="1"/>
  <c r="V2835" i="1"/>
  <c r="I6298" i="1"/>
  <c r="P131" i="1"/>
  <c r="U2163" i="1"/>
  <c r="I6873" i="1"/>
  <c r="V6295" i="1"/>
  <c r="F1770" i="1"/>
  <c r="F4575" i="1"/>
  <c r="I2865" i="1"/>
  <c r="P2904" i="1"/>
  <c r="H1902" i="1"/>
  <c r="V4712" i="1"/>
  <c r="U7372" i="1"/>
  <c r="H2230" i="1"/>
  <c r="U7983" i="1"/>
  <c r="J5721" i="1"/>
  <c r="N2304" i="1"/>
  <c r="N3539" i="1"/>
  <c r="T5173" i="1"/>
  <c r="J2545" i="1"/>
  <c r="F7362" i="1"/>
  <c r="U6043" i="1"/>
  <c r="T4302" i="1"/>
  <c r="T2787" i="1"/>
  <c r="P251" i="1"/>
  <c r="V2394" i="1"/>
  <c r="L4843" i="1"/>
  <c r="M1448" i="1"/>
  <c r="P2926" i="1"/>
  <c r="I6868" i="1"/>
  <c r="P4505" i="1"/>
  <c r="M6740" i="1"/>
  <c r="K147" i="1"/>
  <c r="N4244" i="1"/>
  <c r="I3989" i="1"/>
  <c r="I5171" i="1"/>
  <c r="M2819" i="1"/>
  <c r="L4937" i="1"/>
  <c r="F1134" i="1"/>
  <c r="P4223" i="1"/>
  <c r="N2914" i="1"/>
  <c r="I1948" i="1"/>
  <c r="N1258" i="1"/>
  <c r="T6395" i="1"/>
  <c r="H4839" i="1"/>
  <c r="M3473" i="1"/>
  <c r="P480" i="1"/>
  <c r="P4803" i="1"/>
  <c r="F6127" i="1"/>
  <c r="F1744" i="1"/>
  <c r="M7877" i="1"/>
  <c r="M1384" i="1"/>
  <c r="U3744" i="1"/>
  <c r="F5331" i="1"/>
  <c r="M3758" i="1"/>
  <c r="V5546" i="1"/>
  <c r="V3741" i="1"/>
  <c r="M2943" i="1"/>
  <c r="V780" i="1"/>
  <c r="U8102" i="1"/>
  <c r="U1599" i="1"/>
  <c r="N1327" i="1"/>
  <c r="U6487" i="1"/>
  <c r="I4431" i="1"/>
  <c r="M5295" i="1"/>
  <c r="N1332" i="1"/>
  <c r="M670" i="1"/>
  <c r="M4337" i="1"/>
  <c r="T8219" i="1"/>
  <c r="I5442" i="1"/>
  <c r="H5102" i="1"/>
  <c r="N4470" i="1"/>
  <c r="T5564" i="1"/>
  <c r="V5268" i="1"/>
  <c r="V4324" i="1"/>
  <c r="I5515" i="1"/>
  <c r="F3613" i="1"/>
  <c r="T3419" i="1"/>
  <c r="M6900" i="1"/>
  <c r="J6839" i="1"/>
  <c r="H1946" i="1"/>
  <c r="F7466" i="1"/>
  <c r="F5447" i="1"/>
  <c r="V6169" i="1"/>
  <c r="V1129" i="1"/>
  <c r="F2527" i="1"/>
  <c r="U7455" i="1"/>
  <c r="N5255" i="1"/>
  <c r="U4617" i="1"/>
  <c r="F3363" i="1"/>
  <c r="M2512" i="1"/>
  <c r="U1190" i="1"/>
  <c r="V4417" i="1"/>
  <c r="T8248" i="1"/>
  <c r="U3459" i="1"/>
  <c r="I4816" i="1"/>
  <c r="T2420" i="1"/>
  <c r="H5226" i="1"/>
  <c r="N3205" i="1"/>
  <c r="N3256" i="1"/>
  <c r="I5908" i="1"/>
  <c r="F5369" i="1"/>
  <c r="J3491" i="1"/>
  <c r="N3822" i="1"/>
  <c r="F4692" i="1"/>
  <c r="H6905" i="1"/>
  <c r="T545" i="1"/>
  <c r="N493" i="1"/>
  <c r="T3930" i="1"/>
  <c r="P223" i="1"/>
  <c r="F1667" i="1"/>
  <c r="U1464" i="1"/>
  <c r="P2460" i="1"/>
  <c r="P1394" i="1"/>
  <c r="P2067" i="1"/>
  <c r="N3713" i="1"/>
  <c r="N603" i="1"/>
  <c r="V1234" i="1"/>
  <c r="I2402" i="1"/>
  <c r="U1225" i="1"/>
  <c r="H5482" i="1"/>
  <c r="M159" i="1"/>
  <c r="M4868" i="1"/>
  <c r="N2372" i="1"/>
  <c r="U2885" i="1"/>
  <c r="M2031" i="1"/>
  <c r="I1791" i="1"/>
  <c r="H3968" i="1"/>
  <c r="I3144" i="1"/>
  <c r="J7111" i="1"/>
  <c r="U2625" i="1"/>
  <c r="U7959" i="1"/>
  <c r="N3371" i="1"/>
  <c r="U7225" i="1"/>
  <c r="U4495" i="1"/>
  <c r="U5653" i="1"/>
  <c r="U11" i="1"/>
  <c r="J1950" i="1"/>
  <c r="T5754" i="1"/>
  <c r="I2811" i="1"/>
  <c r="P3648" i="1"/>
  <c r="N3759" i="1"/>
  <c r="P7160" i="1"/>
  <c r="N3020" i="1"/>
  <c r="N2536" i="1"/>
  <c r="L4252" i="1"/>
  <c r="J3401" i="1"/>
  <c r="P5246" i="1"/>
  <c r="J899" i="1"/>
  <c r="U6371" i="1"/>
  <c r="J2866" i="1"/>
  <c r="M4910" i="1"/>
  <c r="J5404" i="1"/>
  <c r="M4492" i="1"/>
  <c r="I3294" i="1"/>
  <c r="H7583" i="1"/>
  <c r="N6909" i="1"/>
  <c r="M1142" i="1"/>
  <c r="I2321" i="1"/>
  <c r="V4412" i="1"/>
  <c r="T77" i="1"/>
  <c r="M6015" i="1"/>
  <c r="P7137" i="1"/>
  <c r="P1140" i="1"/>
  <c r="U5980" i="1"/>
  <c r="H7262" i="1"/>
  <c r="I7242" i="1"/>
  <c r="T139" i="1"/>
  <c r="L5654" i="1"/>
  <c r="J6198" i="1"/>
  <c r="M4734" i="1"/>
  <c r="N2076" i="1"/>
  <c r="M114" i="1"/>
  <c r="U3915" i="1"/>
  <c r="J6336" i="1"/>
  <c r="M2580" i="1"/>
  <c r="N1873" i="1"/>
  <c r="P1304" i="1"/>
  <c r="V693" i="1"/>
  <c r="H1154" i="1"/>
  <c r="I2655" i="1"/>
  <c r="U8339" i="1"/>
  <c r="I3311" i="1"/>
  <c r="I2532" i="1"/>
  <c r="H1462" i="1"/>
  <c r="I8171" i="1"/>
  <c r="T66" i="1"/>
  <c r="T4165" i="1"/>
  <c r="M1499" i="1"/>
  <c r="V303" i="1"/>
  <c r="H5972" i="1"/>
  <c r="P6228" i="1"/>
  <c r="P6523" i="1"/>
  <c r="I5385" i="1"/>
  <c r="T4039" i="1"/>
  <c r="P1072" i="1"/>
  <c r="U3252" i="1"/>
  <c r="I7513" i="1"/>
  <c r="F5550" i="1"/>
  <c r="P7317" i="1"/>
  <c r="J4205" i="1"/>
  <c r="P3880" i="1"/>
  <c r="L2185" i="1"/>
  <c r="I3819" i="1"/>
  <c r="P1912" i="1"/>
  <c r="U3755" i="1"/>
  <c r="F290" i="1"/>
  <c r="M3623" i="1"/>
  <c r="F3813" i="1"/>
  <c r="M2830" i="1"/>
  <c r="L787" i="1"/>
  <c r="J7366" i="1"/>
  <c r="U994" i="1"/>
  <c r="M2290" i="1"/>
  <c r="N3750" i="1"/>
  <c r="H1285" i="1"/>
  <c r="P5662" i="1"/>
  <c r="T5446" i="1"/>
  <c r="M5419" i="1"/>
  <c r="M6847" i="1"/>
  <c r="J160" i="1"/>
  <c r="T2135" i="1"/>
  <c r="M1378" i="1"/>
  <c r="P1196" i="1"/>
  <c r="T5112" i="1"/>
  <c r="T755" i="1"/>
  <c r="J3166" i="1"/>
  <c r="M2110" i="1"/>
  <c r="U2265" i="1"/>
  <c r="T7309" i="1"/>
  <c r="N4050" i="1"/>
  <c r="F6649" i="1"/>
  <c r="P3754" i="1"/>
  <c r="M1736" i="1"/>
  <c r="L4658" i="1"/>
  <c r="H6376" i="1"/>
  <c r="T1815" i="1"/>
  <c r="P30" i="1"/>
  <c r="J8214" i="1"/>
  <c r="T7325" i="1"/>
  <c r="N15" i="1"/>
  <c r="H5278" i="1"/>
  <c r="M3643" i="1"/>
  <c r="N4067" i="1"/>
  <c r="V1793" i="1"/>
  <c r="V4276" i="1"/>
  <c r="V5366" i="1"/>
  <c r="I2901" i="1"/>
  <c r="N7362" i="1"/>
  <c r="L8070" i="1"/>
  <c r="M3343" i="1"/>
  <c r="L4197" i="1"/>
  <c r="P2746" i="1"/>
  <c r="T1854" i="1"/>
  <c r="U6603" i="1"/>
  <c r="N2011" i="1"/>
  <c r="U4688" i="1"/>
  <c r="U3150" i="1"/>
  <c r="P7311" i="1"/>
  <c r="H7877" i="1"/>
  <c r="F4889" i="1"/>
  <c r="J477" i="1"/>
  <c r="F6456" i="1"/>
  <c r="J6962" i="1"/>
  <c r="I2093" i="1"/>
  <c r="N2812" i="1"/>
  <c r="F3947" i="1"/>
  <c r="K741" i="1"/>
  <c r="F999" i="1"/>
  <c r="T3249" i="1"/>
  <c r="I3882" i="1"/>
  <c r="I5688" i="1"/>
  <c r="V3796" i="1"/>
  <c r="U7232" i="1"/>
  <c r="P61" i="1"/>
  <c r="N1230" i="1"/>
  <c r="V2858" i="1"/>
  <c r="L478" i="1"/>
  <c r="P7927" i="1"/>
  <c r="P1752" i="1"/>
  <c r="F5214" i="1"/>
  <c r="N8094" i="1"/>
  <c r="F113" i="1"/>
  <c r="N1178" i="1"/>
  <c r="N729" i="1"/>
  <c r="J2911" i="1"/>
  <c r="M6771" i="1"/>
  <c r="J3644" i="1"/>
  <c r="L5144" i="1"/>
  <c r="M1340" i="1"/>
  <c r="J2173" i="1"/>
  <c r="T436" i="1"/>
  <c r="J6776" i="1"/>
  <c r="H1620" i="1"/>
  <c r="T6998" i="1"/>
  <c r="U4255" i="1"/>
  <c r="H4722" i="1"/>
  <c r="H2281" i="1"/>
  <c r="T3387" i="1"/>
  <c r="N4991" i="1"/>
  <c r="H4133" i="1"/>
  <c r="P5447" i="1"/>
  <c r="T6840" i="1"/>
  <c r="N4085" i="1"/>
  <c r="N2061" i="1"/>
  <c r="I7301" i="1"/>
  <c r="P3347" i="1"/>
  <c r="N3904" i="1"/>
  <c r="P5019" i="1"/>
  <c r="T4385" i="1"/>
  <c r="V7516" i="1"/>
  <c r="L8168" i="1"/>
  <c r="U72" i="1"/>
  <c r="I1782" i="1"/>
  <c r="J1156" i="1"/>
  <c r="T7030" i="1"/>
  <c r="M887" i="1"/>
  <c r="V5613" i="1"/>
  <c r="U5608" i="1"/>
  <c r="U1008" i="1"/>
  <c r="V8276" i="1"/>
  <c r="H6102" i="1"/>
  <c r="F8247" i="1"/>
  <c r="N1563" i="1"/>
  <c r="J6187" i="1"/>
  <c r="I4391" i="1"/>
  <c r="F4467" i="1"/>
  <c r="J3087" i="1"/>
  <c r="J6718" i="1"/>
  <c r="T1368" i="1"/>
  <c r="N6531" i="1"/>
  <c r="I4417" i="1"/>
  <c r="V6770" i="1"/>
  <c r="I7399" i="1"/>
  <c r="I5248" i="1"/>
  <c r="V204" i="1"/>
  <c r="H931" i="1"/>
  <c r="F5153" i="1"/>
  <c r="T6399" i="1"/>
  <c r="P2459" i="1"/>
  <c r="H6701" i="1"/>
  <c r="H3570" i="1"/>
  <c r="I3773" i="1"/>
  <c r="I314" i="1"/>
  <c r="V888" i="1"/>
  <c r="I2815" i="1"/>
  <c r="F7244" i="1"/>
  <c r="T2151" i="1"/>
  <c r="U702" i="1"/>
  <c r="N1660" i="1"/>
  <c r="U776" i="1"/>
  <c r="I2363" i="1"/>
  <c r="M5095" i="1"/>
  <c r="M2643" i="1"/>
  <c r="J6113" i="1"/>
  <c r="P6813" i="1"/>
  <c r="P7279" i="1"/>
  <c r="J8328" i="1"/>
  <c r="F2913" i="1"/>
  <c r="V6867" i="1"/>
  <c r="V559" i="1"/>
  <c r="M6972" i="1"/>
  <c r="N3475" i="1"/>
  <c r="P2186" i="1"/>
  <c r="H5227" i="1"/>
  <c r="U3943" i="1"/>
  <c r="M7123" i="1"/>
  <c r="L8236" i="1"/>
  <c r="V2177" i="1"/>
  <c r="U3878" i="1"/>
  <c r="M6588" i="1"/>
  <c r="T2112" i="1"/>
  <c r="K3769" i="1"/>
  <c r="H5912" i="1"/>
  <c r="I8027" i="1"/>
  <c r="I6208" i="1"/>
  <c r="F6232" i="1"/>
  <c r="H5187" i="1"/>
  <c r="M3221" i="1"/>
  <c r="T3960" i="1"/>
  <c r="J2803" i="1"/>
  <c r="I834" i="1"/>
  <c r="J4589" i="1"/>
  <c r="H6959" i="1"/>
  <c r="N6846" i="1"/>
  <c r="T3297" i="1"/>
  <c r="F6662" i="1"/>
  <c r="N1895" i="1"/>
  <c r="H301" i="1"/>
  <c r="P6154" i="1"/>
  <c r="N336" i="1"/>
  <c r="N5867" i="1"/>
  <c r="I5965" i="1"/>
  <c r="F4512" i="1"/>
  <c r="P6226" i="1"/>
  <c r="U940" i="1"/>
  <c r="P3073" i="1"/>
  <c r="U141" i="1"/>
  <c r="T44" i="1"/>
  <c r="M3178" i="1"/>
  <c r="V7357" i="1"/>
  <c r="U1080" i="1"/>
  <c r="P1725" i="1"/>
  <c r="P8154" i="1"/>
  <c r="F2768" i="1"/>
  <c r="U3858" i="1"/>
  <c r="J447" i="1"/>
  <c r="I8173" i="1"/>
  <c r="T5552" i="1"/>
  <c r="T2576" i="1"/>
  <c r="H8285" i="1"/>
  <c r="T8080" i="1"/>
  <c r="M8164" i="1"/>
  <c r="V580" i="1"/>
  <c r="H3262" i="1"/>
  <c r="M5165" i="1"/>
  <c r="M2827" i="1"/>
  <c r="M2174" i="1"/>
  <c r="J4033" i="1"/>
  <c r="J3994" i="1"/>
  <c r="I7865" i="1"/>
  <c r="J8307" i="1"/>
  <c r="H8001" i="1"/>
  <c r="N7310" i="1"/>
  <c r="N2889" i="1"/>
  <c r="M3283" i="1"/>
  <c r="M98" i="1"/>
  <c r="F6452" i="1"/>
  <c r="P3751" i="1"/>
  <c r="P6750" i="1"/>
  <c r="I4544" i="1"/>
  <c r="T3700" i="1"/>
  <c r="P6668" i="1"/>
  <c r="M2793" i="1"/>
  <c r="J5369" i="1"/>
  <c r="N8069" i="1"/>
  <c r="P6589" i="1"/>
  <c r="M6630" i="1"/>
  <c r="M264" i="1"/>
  <c r="J819" i="1"/>
  <c r="I5588" i="1"/>
  <c r="U2000" i="1"/>
  <c r="F6153" i="1"/>
  <c r="N4056" i="1"/>
  <c r="J6196" i="1"/>
  <c r="H1663" i="1"/>
  <c r="I4540" i="1"/>
  <c r="M2590" i="1"/>
  <c r="J1567" i="1"/>
  <c r="N2867" i="1"/>
  <c r="N5190" i="1"/>
  <c r="T4865" i="1"/>
  <c r="T3579" i="1"/>
  <c r="N7232" i="1"/>
  <c r="T356" i="1"/>
  <c r="J4418" i="1"/>
  <c r="F6075" i="1"/>
  <c r="I7443" i="1"/>
  <c r="J2566" i="1"/>
  <c r="V3449" i="1"/>
  <c r="I573" i="1"/>
  <c r="H8130" i="1"/>
  <c r="M505" i="1"/>
  <c r="J3605" i="1"/>
  <c r="P3838" i="1"/>
  <c r="U5665" i="1"/>
  <c r="P4040" i="1"/>
  <c r="I3043" i="1"/>
  <c r="P587" i="1"/>
  <c r="L6587" i="1"/>
  <c r="P7162" i="1"/>
  <c r="L2626" i="1"/>
  <c r="T916" i="1"/>
  <c r="H1391" i="1"/>
  <c r="H7811" i="1"/>
  <c r="M8145" i="1"/>
  <c r="U246" i="1"/>
  <c r="U1303" i="1"/>
  <c r="M1585" i="1"/>
  <c r="H248" i="1"/>
  <c r="M2363" i="1"/>
  <c r="V6833" i="1"/>
  <c r="H1084" i="1"/>
  <c r="M3915" i="1"/>
  <c r="N5966" i="1"/>
  <c r="U427" i="1"/>
  <c r="F2068" i="1"/>
  <c r="J5639" i="1"/>
  <c r="V2097" i="1"/>
  <c r="H6978" i="1"/>
  <c r="H7990" i="1"/>
  <c r="P5685" i="1"/>
  <c r="U336" i="1"/>
  <c r="N6815" i="1"/>
  <c r="P162" i="1"/>
  <c r="F2465" i="1"/>
  <c r="H8091" i="1"/>
  <c r="J4637" i="1"/>
  <c r="H6404" i="1"/>
  <c r="P5337" i="1"/>
  <c r="V4123" i="1"/>
  <c r="V737" i="1"/>
  <c r="U5579" i="1"/>
  <c r="I4363" i="1"/>
  <c r="I5963" i="1"/>
  <c r="U3860" i="1"/>
  <c r="V2216" i="1"/>
  <c r="H5438" i="1"/>
  <c r="U3583" i="1"/>
  <c r="I361" i="1"/>
  <c r="F4831" i="1"/>
  <c r="U1742" i="1"/>
  <c r="N1550" i="1"/>
  <c r="T6372" i="1"/>
  <c r="L6016" i="1"/>
  <c r="I5250" i="1"/>
  <c r="H5556" i="1"/>
  <c r="U2686" i="1"/>
  <c r="U1601" i="1"/>
  <c r="U6538" i="1"/>
  <c r="L154" i="1"/>
  <c r="F4047" i="1"/>
  <c r="U836" i="1"/>
  <c r="P6923" i="1"/>
  <c r="M2772" i="1"/>
  <c r="V4326" i="1"/>
  <c r="H6090" i="1"/>
  <c r="F7083" i="1"/>
  <c r="U5523" i="1"/>
  <c r="P8031" i="1"/>
  <c r="T3315" i="1"/>
  <c r="H1790" i="1"/>
  <c r="U2955" i="1"/>
  <c r="N1823" i="1"/>
  <c r="M1601" i="1"/>
  <c r="U4152" i="1"/>
  <c r="N4534" i="1"/>
  <c r="U2398" i="1"/>
  <c r="N641" i="1"/>
  <c r="V7078" i="1"/>
  <c r="L4351" i="1"/>
  <c r="P2962" i="1"/>
  <c r="H3642" i="1"/>
  <c r="T4936" i="1"/>
  <c r="I8224" i="1"/>
  <c r="P7018" i="1"/>
  <c r="H1178" i="1"/>
  <c r="V7191" i="1"/>
  <c r="M3301" i="1"/>
  <c r="L5275" i="1"/>
  <c r="U852" i="1"/>
  <c r="M17" i="1"/>
  <c r="F2776" i="1"/>
  <c r="I5288" i="1"/>
  <c r="I5430" i="1"/>
  <c r="V5319" i="1"/>
  <c r="V3839" i="1"/>
  <c r="I6724" i="1"/>
  <c r="H635" i="1"/>
  <c r="P1809" i="1"/>
  <c r="F4400" i="1"/>
  <c r="V5673" i="1"/>
  <c r="P7885" i="1"/>
  <c r="U6809" i="1"/>
  <c r="J148" i="1"/>
  <c r="I814" i="1"/>
  <c r="M4767" i="1"/>
  <c r="I5348" i="1"/>
  <c r="M5586" i="1"/>
  <c r="N4420" i="1"/>
  <c r="L3066" i="1"/>
  <c r="N4079" i="1"/>
  <c r="J6674" i="1"/>
  <c r="H5500" i="1"/>
  <c r="H3109" i="1"/>
  <c r="T1742" i="1"/>
  <c r="H3053" i="1"/>
  <c r="H26" i="1"/>
  <c r="F7278" i="1"/>
  <c r="J1737" i="1"/>
  <c r="H4312" i="1"/>
  <c r="H981" i="1"/>
  <c r="P4904" i="1"/>
  <c r="U8321" i="1"/>
  <c r="V4839" i="1"/>
  <c r="V5736" i="1"/>
  <c r="U3228" i="1"/>
  <c r="P4720" i="1"/>
  <c r="J4672" i="1"/>
  <c r="H7345" i="1"/>
  <c r="U5527" i="1"/>
  <c r="H5539" i="1"/>
  <c r="J2481" i="1"/>
  <c r="M1232" i="1"/>
  <c r="F4767" i="1"/>
  <c r="F185" i="1"/>
  <c r="J8010" i="1"/>
  <c r="V3434" i="1"/>
  <c r="N3374" i="1"/>
  <c r="T7541" i="1"/>
  <c r="U7973" i="1"/>
  <c r="U3317" i="1"/>
  <c r="P3745" i="1"/>
  <c r="H3690" i="1"/>
  <c r="U4874" i="1"/>
  <c r="F1181" i="1"/>
  <c r="T83" i="1"/>
  <c r="I7197" i="1"/>
  <c r="P6054" i="1"/>
  <c r="U476" i="1"/>
  <c r="H3531" i="1"/>
  <c r="H3932" i="1"/>
  <c r="V8190" i="1"/>
  <c r="M4475" i="1"/>
  <c r="J8322" i="1"/>
  <c r="V6157" i="1"/>
  <c r="V1981" i="1"/>
  <c r="F809" i="1"/>
  <c r="J5065" i="1"/>
  <c r="P7145" i="1"/>
  <c r="P175" i="1"/>
  <c r="N3244" i="1"/>
  <c r="P5474" i="1"/>
  <c r="V2106" i="1"/>
  <c r="P288" i="1"/>
  <c r="P2244" i="1"/>
  <c r="F4657" i="1"/>
  <c r="J2851" i="1"/>
  <c r="P8122" i="1"/>
  <c r="M7207" i="1"/>
  <c r="M291" i="1"/>
  <c r="J2415" i="1"/>
  <c r="M6391" i="1"/>
  <c r="V1056" i="1"/>
  <c r="T4253" i="1"/>
  <c r="T1638" i="1"/>
  <c r="V7255" i="1"/>
  <c r="F6460" i="1"/>
  <c r="P2212" i="1"/>
  <c r="H1967" i="1"/>
  <c r="N7196" i="1"/>
  <c r="T4825" i="1"/>
  <c r="U2439" i="1"/>
  <c r="U4038" i="1"/>
  <c r="N1186" i="1"/>
  <c r="H5269" i="1"/>
  <c r="H2681" i="1"/>
  <c r="V1974" i="1"/>
  <c r="I3810" i="1"/>
  <c r="L1757" i="1"/>
  <c r="V6774" i="1"/>
  <c r="U6001" i="1"/>
  <c r="M5518" i="1"/>
  <c r="P2326" i="1"/>
  <c r="P6435" i="1"/>
  <c r="P626" i="1"/>
  <c r="F1343" i="1"/>
  <c r="I4588" i="1"/>
  <c r="U6243" i="1"/>
  <c r="I8035" i="1"/>
  <c r="F3287" i="1"/>
  <c r="L1197" i="1"/>
  <c r="J256" i="1"/>
  <c r="I4785" i="1"/>
  <c r="H6928" i="1"/>
  <c r="H6111" i="1"/>
  <c r="I3339" i="1"/>
  <c r="N3844" i="1"/>
  <c r="P6686" i="1"/>
  <c r="I2223" i="1"/>
  <c r="F7102" i="1"/>
  <c r="U149" i="1"/>
  <c r="U6054" i="1"/>
  <c r="P2881" i="1"/>
  <c r="M2833" i="1"/>
  <c r="H1360" i="1"/>
  <c r="L4134" i="1"/>
  <c r="L8225" i="1"/>
  <c r="P4281" i="1"/>
  <c r="M667" i="1"/>
  <c r="U7553" i="1"/>
  <c r="N379" i="1"/>
  <c r="V2589" i="1"/>
  <c r="M5584" i="1"/>
  <c r="L7966" i="1"/>
  <c r="H1609" i="1"/>
  <c r="P6465" i="1"/>
  <c r="J263" i="1"/>
  <c r="I2666" i="1"/>
  <c r="V3075" i="1"/>
  <c r="I6576" i="1"/>
  <c r="F639" i="1"/>
  <c r="T7074" i="1"/>
  <c r="V7893" i="1"/>
  <c r="M1530" i="1"/>
  <c r="N3588" i="1"/>
  <c r="M1860" i="1"/>
  <c r="V5817" i="1"/>
  <c r="N4328" i="1"/>
  <c r="T8309" i="1"/>
  <c r="H7849" i="1"/>
  <c r="U8324" i="1"/>
  <c r="V126" i="1"/>
  <c r="V1877" i="1"/>
  <c r="I3974" i="1"/>
  <c r="P6079" i="1"/>
  <c r="L8007" i="1"/>
  <c r="P118" i="1"/>
  <c r="U136" i="1"/>
  <c r="N7410" i="1"/>
  <c r="N171" i="1"/>
  <c r="H982" i="1"/>
  <c r="T5709" i="1"/>
  <c r="J1433" i="1"/>
  <c r="P2538" i="1"/>
  <c r="I5770" i="1"/>
  <c r="P3083" i="1"/>
  <c r="I7069" i="1"/>
  <c r="P4728" i="1"/>
  <c r="M5784" i="1"/>
  <c r="V6229" i="1"/>
  <c r="U44" i="1"/>
  <c r="M3162" i="1"/>
  <c r="N6063" i="1"/>
  <c r="J8062" i="1"/>
  <c r="K7325" i="1"/>
  <c r="H4016" i="1"/>
  <c r="P423" i="1"/>
  <c r="M6793" i="1"/>
  <c r="U6843" i="1"/>
  <c r="I4700" i="1"/>
  <c r="H7507" i="1"/>
  <c r="M4952" i="1"/>
  <c r="F8152" i="1"/>
  <c r="V1738" i="1"/>
  <c r="J7295" i="1"/>
  <c r="F4999" i="1"/>
  <c r="M3651" i="1"/>
  <c r="L2891" i="1"/>
  <c r="I7173" i="1"/>
  <c r="N5418" i="1"/>
  <c r="P3980" i="1"/>
  <c r="V5234" i="1"/>
  <c r="P3839" i="1"/>
  <c r="P6367" i="1"/>
  <c r="P5040" i="1"/>
  <c r="T1346" i="1"/>
  <c r="J4218" i="1"/>
  <c r="T5211" i="1"/>
  <c r="U5509" i="1"/>
  <c r="I7013" i="1"/>
  <c r="P7440" i="1"/>
  <c r="J1251" i="1"/>
  <c r="V5005" i="1"/>
  <c r="M194" i="1"/>
  <c r="J7080" i="1"/>
  <c r="F5712" i="1"/>
  <c r="M2804" i="1"/>
  <c r="V4334" i="1"/>
  <c r="P1698" i="1"/>
  <c r="F383" i="1"/>
  <c r="T2070" i="1"/>
  <c r="T2840" i="1"/>
  <c r="U7241" i="1"/>
  <c r="T354" i="1"/>
  <c r="V5490" i="1"/>
  <c r="J4678" i="1"/>
  <c r="P1541" i="1"/>
  <c r="I1522" i="1"/>
  <c r="V317" i="1"/>
  <c r="U4675" i="1"/>
  <c r="I5204" i="1"/>
  <c r="M3988" i="1"/>
  <c r="T1858" i="1"/>
  <c r="V677" i="1"/>
  <c r="F2182" i="1"/>
  <c r="I5108" i="1"/>
  <c r="L3828" i="1"/>
  <c r="M7962" i="1"/>
  <c r="V5906" i="1"/>
  <c r="J8316" i="1"/>
  <c r="N758" i="1"/>
  <c r="J6056" i="1"/>
  <c r="H8266" i="1"/>
  <c r="H713" i="1"/>
  <c r="N789" i="1"/>
  <c r="P4337" i="1"/>
  <c r="J2754" i="1"/>
  <c r="U2526" i="1"/>
  <c r="M6154" i="1"/>
  <c r="V944" i="1"/>
  <c r="M1003" i="1"/>
  <c r="P5779" i="1"/>
  <c r="V5359" i="1"/>
  <c r="F814" i="1"/>
  <c r="N1695" i="1"/>
  <c r="H6525" i="1"/>
  <c r="T2900" i="1"/>
  <c r="U1025" i="1"/>
  <c r="J2942" i="1"/>
  <c r="U6671" i="1"/>
  <c r="F8011" i="1"/>
  <c r="K5166" i="1"/>
  <c r="H879" i="1"/>
  <c r="T3370" i="1"/>
  <c r="U4223" i="1"/>
  <c r="H3499" i="1"/>
  <c r="J3" i="1"/>
  <c r="V6636" i="1"/>
  <c r="I696" i="1"/>
  <c r="I1963" i="1"/>
  <c r="M6496" i="1"/>
  <c r="J7362" i="1"/>
  <c r="N8100" i="1"/>
  <c r="H1269" i="1"/>
  <c r="I1087" i="1"/>
  <c r="F4866" i="1"/>
  <c r="F3139" i="1"/>
  <c r="P7351" i="1"/>
  <c r="F4399" i="1"/>
  <c r="H5166" i="1"/>
  <c r="M2471" i="1"/>
  <c r="V251" i="1"/>
  <c r="K4000" i="1"/>
  <c r="U4736" i="1"/>
  <c r="P6561" i="1"/>
  <c r="L1161" i="1"/>
  <c r="I3647" i="1"/>
  <c r="P7111" i="1"/>
  <c r="J382" i="1"/>
  <c r="P1710" i="1"/>
  <c r="I3087" i="1"/>
  <c r="U7955" i="1"/>
  <c r="K8118" i="1"/>
  <c r="V2971" i="1"/>
  <c r="T561" i="1"/>
  <c r="N8284" i="1"/>
  <c r="V8126" i="1"/>
  <c r="T3064" i="1"/>
  <c r="I7234" i="1"/>
  <c r="M4136" i="1"/>
  <c r="P4006" i="1"/>
  <c r="I3266" i="1"/>
  <c r="I5168" i="1"/>
  <c r="N7269" i="1"/>
  <c r="J7820" i="1"/>
  <c r="I2467" i="1"/>
  <c r="V6822" i="1"/>
  <c r="H627" i="1"/>
  <c r="H6982" i="1"/>
  <c r="U1721" i="1"/>
  <c r="M1537" i="1"/>
  <c r="L5138" i="1"/>
  <c r="P6204" i="1"/>
  <c r="M8282" i="1"/>
  <c r="V7108" i="1"/>
  <c r="I5037" i="1"/>
  <c r="H1145" i="1"/>
  <c r="L5635" i="1"/>
  <c r="F7267" i="1"/>
  <c r="N4800" i="1"/>
  <c r="N4973" i="1"/>
  <c r="V2400" i="1"/>
  <c r="F1870" i="1"/>
  <c r="F3616" i="1"/>
  <c r="U3490" i="1"/>
  <c r="N6637" i="1"/>
  <c r="U1466" i="1"/>
  <c r="H1797" i="1"/>
  <c r="T5977" i="1"/>
  <c r="I5730" i="1"/>
  <c r="U3352" i="1"/>
  <c r="I2878" i="1"/>
  <c r="L6764" i="1"/>
  <c r="H1722" i="1"/>
  <c r="J1388" i="1"/>
  <c r="P504" i="1"/>
  <c r="U5778" i="1"/>
  <c r="K2850" i="1"/>
  <c r="H6105" i="1"/>
  <c r="T6793" i="1"/>
  <c r="J8055" i="1"/>
  <c r="P3043" i="1"/>
  <c r="P3675" i="1"/>
  <c r="T5917" i="1"/>
  <c r="H6232" i="1"/>
  <c r="L6876" i="1"/>
  <c r="I3475" i="1"/>
  <c r="J1121" i="1"/>
  <c r="J226" i="1"/>
  <c r="V7051" i="1"/>
  <c r="U509" i="1"/>
  <c r="T1162" i="1"/>
  <c r="M5563" i="1"/>
  <c r="F5735" i="1"/>
  <c r="K1800" i="1"/>
  <c r="U4677" i="1"/>
  <c r="U6019" i="1"/>
  <c r="H916" i="1"/>
  <c r="N2267" i="1"/>
  <c r="M5228" i="1"/>
  <c r="N3776" i="1"/>
  <c r="I2996" i="1"/>
  <c r="I2279" i="1"/>
  <c r="M1062" i="1"/>
  <c r="V1959" i="1"/>
  <c r="U8006" i="1"/>
  <c r="N5046" i="1"/>
  <c r="H8042" i="1"/>
  <c r="V6359" i="1"/>
  <c r="U1098" i="1"/>
  <c r="H2095" i="1"/>
  <c r="F4677" i="1"/>
  <c r="J7558" i="1"/>
  <c r="U5236" i="1"/>
  <c r="U3095" i="1"/>
  <c r="K7344" i="1"/>
  <c r="F2394" i="1"/>
  <c r="U3778" i="1"/>
  <c r="N7908" i="1"/>
  <c r="H3988" i="1"/>
  <c r="V2716" i="1"/>
  <c r="U5589" i="1"/>
  <c r="I5300" i="1"/>
  <c r="J698" i="1"/>
  <c r="N7080" i="1"/>
  <c r="U3364" i="1"/>
  <c r="I533" i="1"/>
  <c r="T7138" i="1"/>
  <c r="M554" i="1"/>
  <c r="N7152" i="1"/>
  <c r="P3167" i="1"/>
  <c r="F3736" i="1"/>
  <c r="V4644" i="1"/>
  <c r="F3860" i="1"/>
  <c r="V5531" i="1"/>
  <c r="V1127" i="1"/>
  <c r="F4843" i="1"/>
  <c r="U2021" i="1"/>
  <c r="L8182" i="1"/>
  <c r="J3720" i="1"/>
  <c r="V360" i="1"/>
  <c r="T6762" i="1"/>
  <c r="H1170" i="1"/>
  <c r="N3871" i="1"/>
  <c r="P3076" i="1"/>
  <c r="F5402" i="1"/>
  <c r="T242" i="1"/>
  <c r="T6777" i="1"/>
  <c r="L4361" i="1"/>
  <c r="I3102" i="1"/>
  <c r="I5763" i="1"/>
  <c r="I2499" i="1"/>
  <c r="H5696" i="1"/>
  <c r="M3341" i="1"/>
  <c r="U4145" i="1"/>
  <c r="F6930" i="1"/>
  <c r="V4013" i="1"/>
  <c r="T1941" i="1"/>
  <c r="U1645" i="1"/>
  <c r="U1414" i="1"/>
  <c r="I92" i="1"/>
  <c r="N110" i="1"/>
  <c r="P7820" i="1"/>
  <c r="M6204" i="1"/>
  <c r="F1016" i="1"/>
  <c r="P2654" i="1"/>
  <c r="I6995" i="1"/>
  <c r="P4867" i="1"/>
  <c r="V6944" i="1"/>
  <c r="T762" i="1"/>
  <c r="U3895" i="1"/>
  <c r="T3837" i="1"/>
  <c r="N6053" i="1"/>
  <c r="T3305" i="1"/>
  <c r="V5949" i="1"/>
  <c r="P946" i="1"/>
  <c r="J2676" i="1"/>
  <c r="I2931" i="1"/>
  <c r="J1072" i="1"/>
  <c r="U7230" i="1"/>
  <c r="H7108" i="1"/>
  <c r="P5481" i="1"/>
  <c r="H4959" i="1"/>
  <c r="P2139" i="1"/>
  <c r="F289" i="1"/>
  <c r="F343" i="1"/>
  <c r="I7361" i="1"/>
  <c r="I1799" i="1"/>
  <c r="U7274" i="1"/>
  <c r="V7181" i="1"/>
  <c r="H2124" i="1"/>
  <c r="H3402" i="1"/>
  <c r="M6099" i="1"/>
  <c r="I7252" i="1"/>
  <c r="T6943" i="1"/>
  <c r="F7451" i="1"/>
  <c r="T756" i="1"/>
  <c r="M299" i="1"/>
  <c r="T3716" i="1"/>
  <c r="J6988" i="1"/>
  <c r="J8071" i="1"/>
  <c r="H7282" i="1"/>
  <c r="P7194" i="1"/>
  <c r="I7321" i="1"/>
  <c r="H3329" i="1"/>
  <c r="H6412" i="1"/>
  <c r="M3392" i="1"/>
  <c r="U7545" i="1"/>
  <c r="P1326" i="1"/>
  <c r="U1951" i="1"/>
  <c r="N2390" i="1"/>
  <c r="T6790" i="1"/>
  <c r="T4991" i="1"/>
  <c r="K6629" i="1"/>
  <c r="J7404" i="1"/>
  <c r="T5082" i="1"/>
  <c r="I5630" i="1"/>
  <c r="F7347" i="1"/>
  <c r="F4788" i="1"/>
  <c r="N2337" i="1"/>
  <c r="N6247" i="1"/>
  <c r="L1360" i="1"/>
  <c r="L3741" i="1"/>
  <c r="J2515" i="1"/>
  <c r="I1783" i="1"/>
  <c r="V7476" i="1"/>
  <c r="M831" i="1"/>
  <c r="H1576" i="1"/>
  <c r="T2685" i="1"/>
  <c r="L4013" i="1"/>
  <c r="V7863" i="1"/>
  <c r="U7929" i="1"/>
  <c r="L4720" i="1"/>
  <c r="V248" i="1"/>
  <c r="T4071" i="1"/>
  <c r="I6411" i="1"/>
  <c r="L40" i="1"/>
  <c r="P4227" i="1"/>
  <c r="F2337" i="1"/>
  <c r="T7297" i="1"/>
  <c r="H1120" i="1"/>
  <c r="H3619" i="1"/>
  <c r="M457" i="1"/>
  <c r="L5505" i="1"/>
  <c r="J1273" i="1"/>
  <c r="F4516" i="1"/>
  <c r="H1660" i="1"/>
  <c r="M1744" i="1"/>
  <c r="H5218" i="1"/>
  <c r="V466" i="1"/>
  <c r="I2084" i="1"/>
  <c r="N8032" i="1"/>
  <c r="F2895" i="1"/>
  <c r="U1050" i="1"/>
  <c r="U6685" i="1"/>
  <c r="V900" i="1"/>
  <c r="I7145" i="1"/>
  <c r="N7379" i="1"/>
  <c r="U3148" i="1"/>
  <c r="L3382" i="1"/>
  <c r="M1432" i="1"/>
  <c r="H4172" i="1"/>
  <c r="F7271" i="1"/>
  <c r="T919" i="1"/>
  <c r="I957" i="1"/>
  <c r="T5585" i="1"/>
  <c r="V3121" i="1"/>
  <c r="J1167" i="1"/>
  <c r="M428" i="1"/>
  <c r="L3669" i="1"/>
  <c r="N5477" i="1"/>
  <c r="P7155" i="1"/>
  <c r="V3240" i="1"/>
  <c r="F6341" i="1"/>
  <c r="M6897" i="1"/>
  <c r="P3262" i="1"/>
  <c r="P7144" i="1"/>
  <c r="H3360" i="1"/>
  <c r="U843" i="1"/>
  <c r="P4154" i="1"/>
  <c r="P5164" i="1"/>
  <c r="I685" i="1"/>
  <c r="P4169" i="1"/>
  <c r="T1499" i="1"/>
  <c r="T2936" i="1"/>
  <c r="T6791" i="1"/>
  <c r="P2432" i="1"/>
  <c r="J6901" i="1"/>
  <c r="P1131" i="1"/>
  <c r="P6131" i="1"/>
  <c r="I2290" i="1"/>
  <c r="M4403" i="1"/>
  <c r="N1632" i="1"/>
  <c r="J6872" i="1"/>
  <c r="T5410" i="1"/>
  <c r="N241" i="1"/>
  <c r="M989" i="1"/>
  <c r="J6320" i="1"/>
  <c r="I4062" i="1"/>
  <c r="N5212" i="1"/>
  <c r="J6945" i="1"/>
  <c r="F8142" i="1"/>
  <c r="F579" i="1"/>
  <c r="V4622" i="1"/>
  <c r="T3648" i="1"/>
  <c r="N6277" i="1"/>
  <c r="P400" i="1"/>
  <c r="V7923" i="1"/>
  <c r="N6228" i="1"/>
  <c r="H19" i="1"/>
  <c r="I5402" i="1"/>
  <c r="H5171" i="1"/>
  <c r="P514" i="1"/>
  <c r="F4337" i="1"/>
  <c r="T4719" i="1"/>
  <c r="H1082" i="1"/>
  <c r="K4163" i="1"/>
  <c r="V4934" i="1"/>
  <c r="M7253" i="1"/>
  <c r="H6571" i="1"/>
  <c r="I4072" i="1"/>
  <c r="V411" i="1"/>
  <c r="J6238" i="1"/>
  <c r="F5189" i="1"/>
  <c r="H6967" i="1"/>
  <c r="T2214" i="1"/>
  <c r="T3986" i="1"/>
  <c r="T7035" i="1"/>
  <c r="P6696" i="1"/>
  <c r="I105" i="1"/>
  <c r="F4736" i="1"/>
  <c r="M4652" i="1"/>
  <c r="P1825" i="1"/>
  <c r="P2815" i="1"/>
  <c r="M3467" i="1"/>
  <c r="P2265" i="1"/>
  <c r="J3933" i="1"/>
  <c r="L8125" i="1"/>
  <c r="T4772" i="1"/>
  <c r="P3644" i="1"/>
  <c r="F1558" i="1"/>
  <c r="I2711" i="1"/>
  <c r="V1187" i="1"/>
  <c r="F7375" i="1"/>
  <c r="F3160" i="1"/>
  <c r="I5157" i="1"/>
  <c r="N8173" i="1"/>
  <c r="T3666" i="1"/>
  <c r="F4454" i="1"/>
  <c r="U661" i="1"/>
  <c r="M4602" i="1"/>
  <c r="N2176" i="1"/>
  <c r="P1095" i="1"/>
  <c r="K7086" i="1"/>
  <c r="V770" i="1"/>
  <c r="H8108" i="1"/>
  <c r="I367" i="1"/>
  <c r="F2333" i="1"/>
  <c r="V1776" i="1"/>
  <c r="F778" i="1"/>
  <c r="L1434" i="1"/>
  <c r="H4875" i="1"/>
  <c r="I7144" i="1"/>
  <c r="H6367" i="1"/>
  <c r="H8307" i="1"/>
  <c r="J2684" i="1"/>
  <c r="N2765" i="1"/>
  <c r="F6422" i="1"/>
  <c r="J2532" i="1"/>
  <c r="T7248" i="1"/>
  <c r="P5497" i="1"/>
  <c r="I8256" i="1"/>
  <c r="U5227" i="1"/>
  <c r="U988" i="1"/>
  <c r="N834" i="1"/>
  <c r="V3531" i="1"/>
  <c r="F8186" i="1"/>
  <c r="H5852" i="1"/>
  <c r="N7112" i="1"/>
  <c r="K7995" i="1"/>
  <c r="J7150" i="1"/>
  <c r="U6288" i="1"/>
  <c r="M6529" i="1"/>
  <c r="V2932" i="1"/>
  <c r="V6419" i="1"/>
  <c r="V2247" i="1"/>
  <c r="J2093" i="1"/>
  <c r="L5623" i="1"/>
  <c r="T3079" i="1"/>
  <c r="V8235" i="1"/>
  <c r="H2750" i="1"/>
  <c r="T5078" i="1"/>
  <c r="M6601" i="1"/>
  <c r="M7914" i="1"/>
  <c r="V7530" i="1"/>
  <c r="P3396" i="1"/>
  <c r="H5030" i="1"/>
  <c r="N1003" i="1"/>
  <c r="J4533" i="1"/>
  <c r="T369" i="1"/>
  <c r="I3353" i="1"/>
  <c r="N7052" i="1"/>
  <c r="V185" i="1"/>
  <c r="P5001" i="1"/>
  <c r="N7190" i="1"/>
  <c r="T1954" i="1"/>
  <c r="J8264" i="1"/>
  <c r="P2952" i="1"/>
  <c r="T4937" i="1"/>
  <c r="K4866" i="1"/>
  <c r="I8145" i="1"/>
  <c r="T3753" i="1"/>
  <c r="J1023" i="1"/>
  <c r="P5342" i="1"/>
  <c r="V8265" i="1"/>
  <c r="U1471" i="1"/>
  <c r="V175" i="1"/>
  <c r="J6780" i="1"/>
  <c r="V5130" i="1"/>
  <c r="M8326" i="1"/>
  <c r="P46" i="1"/>
  <c r="U1583" i="1"/>
  <c r="N2987" i="1"/>
  <c r="T4459" i="1"/>
  <c r="J5585" i="1"/>
  <c r="T4461" i="1"/>
  <c r="H5989" i="1"/>
  <c r="V6113" i="1"/>
  <c r="I6018" i="1"/>
  <c r="U3896" i="1"/>
  <c r="V5277" i="1"/>
  <c r="U5189" i="1"/>
  <c r="N3913" i="1"/>
  <c r="F2442" i="1"/>
  <c r="F5489" i="1"/>
  <c r="L2448" i="1"/>
  <c r="H6306" i="1"/>
  <c r="T2095" i="1"/>
  <c r="T705" i="1"/>
  <c r="T1076" i="1"/>
  <c r="L6179" i="1"/>
  <c r="P2865" i="1"/>
  <c r="H3202" i="1"/>
  <c r="I3700" i="1"/>
  <c r="V6978" i="1"/>
  <c r="H4803" i="1"/>
  <c r="P2522" i="1"/>
  <c r="M448" i="1"/>
  <c r="H489" i="1"/>
  <c r="J300" i="1"/>
  <c r="L2399" i="1"/>
  <c r="I5821" i="1"/>
  <c r="V7063" i="1"/>
  <c r="H4489" i="1"/>
  <c r="U1592" i="1"/>
  <c r="U454" i="1"/>
  <c r="F3020" i="1"/>
  <c r="T3905" i="1"/>
  <c r="J2898" i="1"/>
  <c r="U1903" i="1"/>
  <c r="U1935" i="1"/>
  <c r="U5866" i="1"/>
  <c r="T4349" i="1"/>
  <c r="I6267" i="1"/>
  <c r="N1753" i="1"/>
  <c r="V2369" i="1"/>
  <c r="I2954" i="1"/>
  <c r="F6668" i="1"/>
  <c r="N988" i="1"/>
  <c r="K3302" i="1"/>
  <c r="P1730" i="1"/>
  <c r="M1214" i="1"/>
  <c r="F8238" i="1"/>
  <c r="P7193" i="1"/>
  <c r="N7826" i="1"/>
  <c r="J4076" i="1"/>
  <c r="H2485" i="1"/>
  <c r="J318" i="1"/>
  <c r="H6197" i="1"/>
  <c r="T7915" i="1"/>
  <c r="V448" i="1"/>
  <c r="P8175" i="1"/>
  <c r="T758" i="1"/>
  <c r="L5968" i="1"/>
  <c r="M5260" i="1"/>
  <c r="V1888" i="1"/>
  <c r="L2771" i="1"/>
  <c r="V2380" i="1"/>
  <c r="P3293" i="1"/>
  <c r="P5703" i="1"/>
  <c r="J2151" i="1"/>
  <c r="N513" i="1"/>
  <c r="F4195" i="1"/>
  <c r="T868" i="1"/>
  <c r="N5319" i="1"/>
  <c r="F785" i="1"/>
  <c r="N2094" i="1"/>
  <c r="V3692" i="1"/>
  <c r="J897" i="1"/>
  <c r="T3041" i="1"/>
  <c r="N1859" i="1"/>
  <c r="T4246" i="1"/>
  <c r="H5293" i="1"/>
  <c r="U7846" i="1"/>
  <c r="V3049" i="1"/>
  <c r="F2714" i="1"/>
  <c r="J83" i="1"/>
  <c r="N137" i="1"/>
  <c r="T6579" i="1"/>
  <c r="V4774" i="1"/>
  <c r="J1466" i="1"/>
  <c r="U2263" i="1"/>
  <c r="V2173" i="1"/>
  <c r="V7988" i="1"/>
  <c r="V1759" i="1"/>
  <c r="L86" i="1"/>
  <c r="P729" i="1"/>
  <c r="U5630" i="1"/>
  <c r="V2129" i="1"/>
  <c r="T1005" i="1"/>
  <c r="N3333" i="1"/>
  <c r="F4971" i="1"/>
  <c r="V7142" i="1"/>
  <c r="J7530" i="1"/>
  <c r="M4725" i="1"/>
  <c r="T5579" i="1"/>
  <c r="M6966" i="1"/>
  <c r="F1269" i="1"/>
  <c r="N5414" i="1"/>
  <c r="I1107" i="1"/>
  <c r="V2838" i="1"/>
  <c r="M7831" i="1"/>
  <c r="V4538" i="1"/>
  <c r="T2707" i="1"/>
  <c r="U7292" i="1"/>
  <c r="T3697" i="1"/>
  <c r="V6513" i="1"/>
  <c r="T7267" i="1"/>
  <c r="J1077" i="1"/>
  <c r="M7899" i="1"/>
  <c r="I806" i="1"/>
  <c r="U6709" i="1"/>
  <c r="T2126" i="1"/>
  <c r="H7857" i="1"/>
  <c r="I1479" i="1"/>
  <c r="P4589" i="1"/>
  <c r="L6720" i="1"/>
  <c r="L323" i="1"/>
  <c r="P1550" i="1"/>
  <c r="I3026" i="1"/>
  <c r="M5762" i="1"/>
  <c r="M5068" i="1"/>
  <c r="N3982" i="1"/>
  <c r="F6807" i="1"/>
  <c r="N6688" i="1"/>
  <c r="J594" i="1"/>
  <c r="J1357" i="1"/>
  <c r="F5421" i="1"/>
  <c r="T2699" i="1"/>
  <c r="U5300" i="1"/>
  <c r="U6501" i="1"/>
  <c r="H552" i="1"/>
  <c r="V4479" i="1"/>
  <c r="N2315" i="1"/>
  <c r="U2819" i="1"/>
  <c r="I168" i="1"/>
  <c r="H3844" i="1"/>
  <c r="L5979" i="1"/>
  <c r="N5546" i="1"/>
  <c r="F4067" i="1"/>
  <c r="V3086" i="1"/>
  <c r="M2380" i="1"/>
  <c r="J6508" i="1"/>
  <c r="J988" i="1"/>
  <c r="J4802" i="1"/>
  <c r="N5946" i="1"/>
  <c r="U4676" i="1"/>
  <c r="U5613" i="1"/>
  <c r="H3055" i="1"/>
  <c r="H4138" i="1"/>
  <c r="H6021" i="1"/>
  <c r="F4809" i="1"/>
  <c r="H7062" i="1"/>
  <c r="M4520" i="1"/>
  <c r="I2769" i="1"/>
  <c r="U5460" i="1"/>
  <c r="M3366" i="1"/>
  <c r="I2909" i="1"/>
  <c r="U2014" i="1"/>
  <c r="M3040" i="1"/>
  <c r="U8236" i="1"/>
  <c r="I5557" i="1"/>
  <c r="I380" i="1"/>
  <c r="F6834" i="1"/>
  <c r="N5385" i="1"/>
  <c r="F6251" i="1"/>
  <c r="H459" i="1"/>
  <c r="U1677" i="1"/>
  <c r="U2435" i="1"/>
  <c r="V335" i="1"/>
  <c r="L5845" i="1"/>
  <c r="U2138" i="1"/>
  <c r="N7943" i="1"/>
  <c r="U6455" i="1"/>
  <c r="I4899" i="1"/>
  <c r="P4657" i="1"/>
  <c r="F1509" i="1"/>
  <c r="U5961" i="1"/>
  <c r="F7806" i="1"/>
  <c r="N6976" i="1"/>
  <c r="P1529" i="1"/>
  <c r="I375" i="1"/>
  <c r="J3182" i="1"/>
  <c r="P1009" i="1"/>
  <c r="F5456" i="1"/>
  <c r="H2016" i="1"/>
  <c r="N2207" i="1"/>
  <c r="M4481" i="1"/>
  <c r="H4938" i="1"/>
  <c r="N7365" i="1"/>
  <c r="V1355" i="1"/>
  <c r="T8053" i="1"/>
  <c r="U4416" i="1"/>
  <c r="J908" i="1"/>
  <c r="J2945" i="1"/>
  <c r="H76" i="1"/>
  <c r="M3893" i="1"/>
  <c r="J7932" i="1"/>
  <c r="M2292" i="1"/>
  <c r="U5500" i="1"/>
  <c r="N2720" i="1"/>
  <c r="T3433" i="1"/>
  <c r="U890" i="1"/>
  <c r="U6049" i="1"/>
  <c r="V5491" i="1"/>
  <c r="V761" i="1"/>
  <c r="M5449" i="1"/>
  <c r="I3172" i="1"/>
  <c r="U7527" i="1"/>
  <c r="M6651" i="1"/>
  <c r="V7240" i="1"/>
  <c r="H2224" i="1"/>
  <c r="I7938" i="1"/>
  <c r="H8009" i="1"/>
  <c r="U3030" i="1"/>
  <c r="M3673" i="1"/>
  <c r="V4556" i="1"/>
  <c r="U6063" i="1"/>
  <c r="N968" i="1"/>
  <c r="U7201" i="1"/>
  <c r="N6804" i="1"/>
  <c r="M5716" i="1"/>
  <c r="T2756" i="1"/>
  <c r="J4450" i="1"/>
  <c r="I4399" i="1"/>
  <c r="J8141" i="1"/>
  <c r="H4245" i="1"/>
  <c r="T3223" i="1"/>
  <c r="H8299" i="1"/>
  <c r="H1446" i="1"/>
  <c r="V2016" i="1"/>
  <c r="N89" i="1"/>
  <c r="V6757" i="1"/>
  <c r="J2766" i="1"/>
  <c r="P3820" i="1"/>
  <c r="M5541" i="1"/>
  <c r="V5916" i="1"/>
  <c r="J664" i="1"/>
  <c r="N6429" i="1"/>
  <c r="I4910" i="1"/>
  <c r="I6490" i="1"/>
  <c r="J6972" i="1"/>
  <c r="H7036" i="1"/>
  <c r="J2919" i="1"/>
  <c r="H5325" i="1"/>
  <c r="U5575" i="1"/>
  <c r="H7879" i="1"/>
  <c r="H2082" i="1"/>
  <c r="P887" i="1"/>
  <c r="I2533" i="1"/>
  <c r="N7910" i="1"/>
  <c r="M5973" i="1"/>
  <c r="I7503" i="1"/>
  <c r="U1208" i="1"/>
  <c r="M7016" i="1"/>
  <c r="U1287" i="1"/>
  <c r="I8318" i="1"/>
  <c r="N1096" i="1"/>
  <c r="J1566" i="1"/>
  <c r="M4203" i="1"/>
  <c r="M5472" i="1"/>
  <c r="J4023" i="1"/>
  <c r="I873" i="1"/>
  <c r="N6917" i="1"/>
  <c r="V8116" i="1"/>
  <c r="L2524" i="1"/>
  <c r="M3143" i="1"/>
  <c r="M6782" i="1"/>
  <c r="H3365" i="1"/>
  <c r="N6183" i="1"/>
  <c r="M1274" i="1"/>
  <c r="J7323" i="1"/>
  <c r="T6208" i="1"/>
  <c r="U6085" i="1"/>
  <c r="N2583" i="1"/>
  <c r="V2925" i="1"/>
  <c r="N6983" i="1"/>
  <c r="J8285" i="1"/>
  <c r="N5901" i="1"/>
  <c r="J2738" i="1"/>
  <c r="J1714" i="1"/>
  <c r="N4666" i="1"/>
  <c r="V4036" i="1"/>
  <c r="V741" i="1"/>
  <c r="F6702" i="1"/>
  <c r="T7819" i="1"/>
  <c r="V3167" i="1"/>
  <c r="U1005" i="1"/>
  <c r="F4760" i="1"/>
  <c r="H2472" i="1"/>
  <c r="V2085" i="1"/>
  <c r="J415" i="1"/>
  <c r="H2763" i="1"/>
  <c r="P8123" i="1"/>
  <c r="L2127" i="1"/>
  <c r="P2414" i="1"/>
  <c r="V1771" i="1"/>
  <c r="I4498" i="1"/>
  <c r="H3528" i="1"/>
  <c r="F5336" i="1"/>
  <c r="J3643" i="1"/>
  <c r="J1256" i="1"/>
  <c r="P4416" i="1"/>
  <c r="M2142" i="1"/>
  <c r="F4622" i="1"/>
  <c r="M412" i="1"/>
  <c r="J2793" i="1"/>
  <c r="K704" i="1"/>
  <c r="T6216" i="1"/>
  <c r="P1457" i="1"/>
  <c r="J3721" i="1"/>
  <c r="U4409" i="1"/>
  <c r="M2418" i="1"/>
  <c r="N4532" i="1"/>
  <c r="L6888" i="1"/>
  <c r="U4169" i="1"/>
  <c r="M6468" i="1"/>
  <c r="U4031" i="1"/>
  <c r="T5304" i="1"/>
  <c r="T2490" i="1"/>
  <c r="T109" i="1"/>
  <c r="T7014" i="1"/>
  <c r="U7452" i="1"/>
  <c r="J172" i="1"/>
  <c r="U10" i="1"/>
  <c r="J6398" i="1"/>
  <c r="M3371" i="1"/>
  <c r="T7236" i="1"/>
  <c r="M5789" i="1"/>
  <c r="J6338" i="1"/>
  <c r="J2197" i="1"/>
  <c r="N7981" i="1"/>
  <c r="I1177" i="1"/>
  <c r="N6822" i="1"/>
  <c r="I1368" i="1"/>
  <c r="I1129" i="1"/>
  <c r="T6487" i="1"/>
  <c r="T3907" i="1"/>
  <c r="T3803" i="1"/>
  <c r="U8258" i="1"/>
  <c r="T245" i="1"/>
  <c r="P3295" i="1"/>
  <c r="V35" i="1"/>
  <c r="N3446" i="1"/>
  <c r="T3152" i="1"/>
  <c r="V295" i="1"/>
  <c r="V1304" i="1"/>
  <c r="I2054" i="1"/>
  <c r="T6921" i="1"/>
  <c r="L6166" i="1"/>
  <c r="U6346" i="1"/>
  <c r="V3628" i="1"/>
  <c r="M2431" i="1"/>
  <c r="P5491" i="1"/>
  <c r="L371" i="1"/>
  <c r="H4012" i="1"/>
  <c r="U1712" i="1"/>
  <c r="P758" i="1"/>
  <c r="N959" i="1"/>
  <c r="T579" i="1"/>
  <c r="I2117" i="1"/>
  <c r="F5164" i="1"/>
  <c r="J1112" i="1"/>
  <c r="U7911" i="1"/>
  <c r="U2715" i="1"/>
  <c r="V561" i="1"/>
  <c r="P1327" i="1"/>
  <c r="V7442" i="1"/>
  <c r="I6118" i="1"/>
  <c r="U3857" i="1"/>
  <c r="F6888" i="1"/>
  <c r="T4009" i="1"/>
  <c r="U4980" i="1"/>
  <c r="F3763" i="1"/>
  <c r="U6035" i="1"/>
  <c r="F7918" i="1"/>
  <c r="U2247" i="1"/>
  <c r="I6169" i="1"/>
  <c r="M2040" i="1"/>
  <c r="L5065" i="1"/>
  <c r="J7119" i="1"/>
  <c r="U4662" i="1"/>
  <c r="I8025" i="1"/>
  <c r="U152" i="1"/>
  <c r="V2411" i="1"/>
  <c r="J116" i="1"/>
  <c r="P178" i="1"/>
  <c r="V1817" i="1"/>
  <c r="M4234" i="1"/>
  <c r="L1755" i="1"/>
  <c r="F1442" i="1"/>
  <c r="L2583" i="1"/>
  <c r="L2203" i="1"/>
  <c r="T154" i="1"/>
  <c r="M362" i="1"/>
  <c r="J6157" i="1"/>
  <c r="M2427" i="1"/>
  <c r="N4461" i="1"/>
  <c r="V4109" i="1"/>
  <c r="M5996" i="1"/>
  <c r="J5483" i="1"/>
  <c r="H3650" i="1"/>
  <c r="N2321" i="1"/>
  <c r="T7191" i="1"/>
  <c r="M2982" i="1"/>
  <c r="N3319" i="1"/>
  <c r="K6676" i="1"/>
  <c r="I3664" i="1"/>
  <c r="L6860" i="1"/>
  <c r="M8202" i="1"/>
  <c r="F6885" i="1"/>
  <c r="U8163" i="1"/>
  <c r="T357" i="1"/>
  <c r="T4101" i="1"/>
  <c r="M5139" i="1"/>
  <c r="T384" i="1"/>
  <c r="P4541" i="1"/>
  <c r="J5469" i="1"/>
  <c r="J7280" i="1"/>
  <c r="U6696" i="1"/>
  <c r="I6956" i="1"/>
  <c r="F8" i="1"/>
  <c r="I4482" i="1"/>
  <c r="I1064" i="1"/>
  <c r="T1190" i="1"/>
  <c r="U4739" i="1"/>
  <c r="V2111" i="1"/>
  <c r="H1939" i="1"/>
  <c r="T8069" i="1"/>
  <c r="V3672" i="1"/>
  <c r="N5479" i="1"/>
  <c r="N2066" i="1"/>
  <c r="H83" i="1"/>
  <c r="V6808" i="1"/>
  <c r="I8044" i="1"/>
  <c r="T2350" i="1"/>
  <c r="N8127" i="1"/>
  <c r="I6562" i="1"/>
  <c r="U469" i="1"/>
  <c r="P2993" i="1"/>
  <c r="I3538" i="1"/>
  <c r="V8166" i="1"/>
  <c r="T4701" i="1"/>
  <c r="J331" i="1"/>
  <c r="V4451" i="1"/>
  <c r="N5397" i="1"/>
  <c r="M1104" i="1"/>
  <c r="F5062" i="1"/>
  <c r="V1744" i="1"/>
  <c r="M5739" i="1"/>
  <c r="T6398" i="1"/>
  <c r="P5797" i="1"/>
  <c r="L6264" i="1"/>
  <c r="F4247" i="1"/>
  <c r="T71" i="1"/>
  <c r="U3753" i="1"/>
  <c r="L2535" i="1"/>
  <c r="I5781" i="1"/>
  <c r="P1624" i="1"/>
  <c r="H4672" i="1"/>
  <c r="P1744" i="1"/>
  <c r="H151" i="1"/>
  <c r="J6364" i="1"/>
  <c r="U341" i="1"/>
  <c r="V8024" i="1"/>
  <c r="I6684" i="1"/>
  <c r="T4652" i="1"/>
  <c r="V3927" i="1"/>
  <c r="M5516" i="1"/>
  <c r="U4248" i="1"/>
  <c r="H4898" i="1"/>
  <c r="N1281" i="1"/>
  <c r="I1514" i="1"/>
  <c r="T6917" i="1"/>
  <c r="I3571" i="1"/>
  <c r="T7127" i="1"/>
  <c r="M5782" i="1"/>
  <c r="T258" i="1"/>
  <c r="P5354" i="1"/>
  <c r="T1313" i="1"/>
  <c r="N1927" i="1"/>
  <c r="N4083" i="1"/>
  <c r="J1235" i="1"/>
  <c r="V5149" i="1"/>
  <c r="K3416" i="1"/>
  <c r="I1502" i="1"/>
  <c r="H812" i="1"/>
  <c r="M3094" i="1"/>
  <c r="V7244" i="1"/>
  <c r="I853" i="1"/>
  <c r="P8228" i="1"/>
  <c r="P5858" i="1"/>
  <c r="F3016" i="1"/>
  <c r="I1255" i="1"/>
  <c r="T1359" i="1"/>
  <c r="F5664" i="1"/>
  <c r="N1970" i="1"/>
  <c r="M3886" i="1"/>
  <c r="T5032" i="1"/>
  <c r="J2478" i="1"/>
  <c r="K761" i="1"/>
  <c r="N3547" i="1"/>
  <c r="M50" i="1"/>
  <c r="H6402" i="1"/>
  <c r="N7825" i="1"/>
  <c r="M6757" i="1"/>
  <c r="H7993" i="1"/>
  <c r="T4463" i="1"/>
  <c r="U6330" i="1"/>
  <c r="V6369" i="1"/>
  <c r="P5439" i="1"/>
  <c r="P2600" i="1"/>
  <c r="V2155" i="1"/>
  <c r="F3560" i="1"/>
  <c r="P5945" i="1"/>
  <c r="V6346" i="1"/>
  <c r="U1155" i="1"/>
  <c r="T5405" i="1"/>
  <c r="J1531" i="1"/>
  <c r="J5185" i="1"/>
  <c r="V6983" i="1"/>
  <c r="H7259" i="1"/>
  <c r="L3313" i="1"/>
  <c r="N1259" i="1"/>
  <c r="U5684" i="1"/>
  <c r="H6081" i="1"/>
  <c r="P1694" i="1"/>
  <c r="P1633" i="1"/>
  <c r="T2952" i="1"/>
  <c r="U4824" i="1"/>
  <c r="F1200" i="1"/>
  <c r="T4763" i="1"/>
  <c r="P7838" i="1"/>
  <c r="P5850" i="1"/>
  <c r="U3846" i="1"/>
  <c r="H5679" i="1"/>
  <c r="F6945" i="1"/>
  <c r="M7153" i="1"/>
  <c r="U8153" i="1"/>
  <c r="H3589" i="1"/>
  <c r="F1507" i="1"/>
  <c r="L5661" i="1"/>
  <c r="N514" i="1"/>
  <c r="F4720" i="1"/>
  <c r="P3298" i="1"/>
  <c r="U460" i="1"/>
  <c r="T6247" i="1"/>
  <c r="M8061" i="1"/>
  <c r="T4015" i="1"/>
  <c r="N6412" i="1"/>
  <c r="M5465" i="1"/>
  <c r="H6940" i="1"/>
  <c r="M2556" i="1"/>
  <c r="U3904" i="1"/>
  <c r="N7227" i="1"/>
  <c r="V6543" i="1"/>
  <c r="I2040" i="1"/>
  <c r="V4785" i="1"/>
  <c r="H6284" i="1"/>
  <c r="N2840" i="1"/>
  <c r="J1925" i="1"/>
  <c r="V1777" i="1"/>
  <c r="J4127" i="1"/>
  <c r="U7277" i="1"/>
  <c r="V697" i="1"/>
  <c r="U5073" i="1"/>
  <c r="P3690" i="1"/>
  <c r="N7452" i="1"/>
  <c r="F8084" i="1"/>
  <c r="P7035" i="1"/>
  <c r="N3632" i="1"/>
  <c r="U7998" i="1"/>
  <c r="M3796" i="1"/>
  <c r="M2941" i="1"/>
  <c r="F4735" i="1"/>
  <c r="J4741" i="1"/>
  <c r="H7404" i="1"/>
  <c r="K3318" i="1"/>
  <c r="L3052" i="1"/>
  <c r="P7857" i="1"/>
  <c r="I2011" i="1"/>
  <c r="H5846" i="1"/>
  <c r="J5882" i="1"/>
  <c r="V6836" i="1"/>
  <c r="N3064" i="1"/>
  <c r="I7644" i="1"/>
  <c r="H5173" i="1"/>
  <c r="U131" i="1"/>
  <c r="H4728" i="1"/>
  <c r="I4818" i="1"/>
  <c r="U6854" i="1"/>
  <c r="N7210" i="1"/>
  <c r="N3901" i="1"/>
  <c r="V744" i="1"/>
  <c r="P679" i="1"/>
  <c r="L7851" i="1"/>
  <c r="P227" i="1"/>
  <c r="H2862" i="1"/>
  <c r="V6342" i="1"/>
  <c r="I594" i="1"/>
  <c r="N5663" i="1"/>
  <c r="P664" i="1"/>
  <c r="K1843" i="1"/>
  <c r="I3421" i="1"/>
  <c r="I2386" i="1"/>
  <c r="L8309" i="1"/>
  <c r="M3963" i="1"/>
  <c r="F4515" i="1"/>
  <c r="N174" i="1"/>
  <c r="I2577" i="1"/>
  <c r="J5751" i="1"/>
  <c r="U4425" i="1"/>
  <c r="V6016" i="1"/>
  <c r="I7843" i="1"/>
  <c r="J6392" i="1"/>
  <c r="V1813" i="1"/>
  <c r="P7358" i="1"/>
  <c r="T4979" i="1"/>
  <c r="F1952" i="1"/>
  <c r="M6232" i="1"/>
  <c r="J2021" i="1"/>
  <c r="V8112" i="1"/>
  <c r="J855" i="1"/>
  <c r="V2567" i="1"/>
  <c r="M7513" i="1"/>
  <c r="V6401" i="1"/>
  <c r="N5322" i="1"/>
  <c r="M8015" i="1"/>
  <c r="F3027" i="1"/>
  <c r="J991" i="1"/>
  <c r="U7877" i="1"/>
  <c r="M562" i="1"/>
  <c r="J3146" i="1"/>
  <c r="P2305" i="1"/>
  <c r="J6905" i="1"/>
  <c r="U5977" i="1"/>
  <c r="F5249" i="1"/>
  <c r="V5327" i="1"/>
  <c r="J5878" i="1"/>
  <c r="T7810" i="1"/>
  <c r="J3629" i="1"/>
  <c r="V7456" i="1"/>
  <c r="T7898" i="1"/>
  <c r="I3488" i="1"/>
  <c r="U6802" i="1"/>
  <c r="V6850" i="1"/>
  <c r="U1769" i="1"/>
  <c r="M8216" i="1"/>
  <c r="P5014" i="1"/>
  <c r="U794" i="1"/>
  <c r="P7472" i="1"/>
  <c r="J5746" i="1"/>
  <c r="M6075" i="1"/>
  <c r="T7489" i="1"/>
  <c r="H8296" i="1"/>
  <c r="I2998" i="1"/>
  <c r="T5936" i="1"/>
  <c r="F6217" i="1"/>
  <c r="J5371" i="1"/>
  <c r="H7491" i="1"/>
  <c r="I5589" i="1"/>
  <c r="N3505" i="1"/>
  <c r="I6291" i="1"/>
  <c r="P5700" i="1"/>
  <c r="T615" i="1"/>
  <c r="J2244" i="1"/>
  <c r="H727" i="1"/>
  <c r="F5054" i="1"/>
  <c r="I4838" i="1"/>
  <c r="U3795" i="1"/>
  <c r="N2797" i="1"/>
  <c r="P8319" i="1"/>
  <c r="I8043" i="1"/>
  <c r="M4527" i="1"/>
  <c r="I2498" i="1"/>
  <c r="N6854" i="1"/>
  <c r="P3695" i="1"/>
  <c r="P6277" i="1"/>
  <c r="F1646" i="1"/>
  <c r="V4887" i="1"/>
  <c r="L6252" i="1"/>
  <c r="F7453" i="1"/>
  <c r="J7252" i="1"/>
  <c r="I2540" i="1"/>
  <c r="H796" i="1"/>
  <c r="P800" i="1"/>
  <c r="F2132" i="1"/>
  <c r="I415" i="1"/>
  <c r="P7386" i="1"/>
  <c r="U1600" i="1"/>
  <c r="H8135" i="1"/>
  <c r="J3926" i="1"/>
  <c r="F7910" i="1"/>
  <c r="P6819" i="1"/>
  <c r="H2839" i="1"/>
  <c r="N7387" i="1"/>
  <c r="J7043" i="1"/>
  <c r="U5549" i="1"/>
  <c r="P6177" i="1"/>
  <c r="F4125" i="1"/>
  <c r="P7546" i="1"/>
  <c r="J1310" i="1"/>
  <c r="V4201" i="1"/>
  <c r="I1734" i="1"/>
  <c r="K1400" i="1"/>
  <c r="F2886" i="1"/>
  <c r="U392" i="1"/>
  <c r="M8328" i="1"/>
  <c r="H3881" i="1"/>
  <c r="L3979" i="1"/>
  <c r="I6688" i="1"/>
  <c r="T4247" i="1"/>
  <c r="U680" i="1"/>
  <c r="T4942" i="1"/>
  <c r="I8213" i="1"/>
  <c r="I6027" i="1"/>
  <c r="M1541" i="1"/>
  <c r="P378" i="1"/>
  <c r="H3623" i="1"/>
  <c r="T3906" i="1"/>
  <c r="T143" i="1"/>
  <c r="N5167" i="1"/>
  <c r="V1643" i="1"/>
  <c r="M2744" i="1"/>
  <c r="M1013" i="1"/>
  <c r="M3078" i="1"/>
  <c r="H2328" i="1"/>
  <c r="H5157" i="1"/>
  <c r="P8295" i="1"/>
  <c r="V7377" i="1"/>
  <c r="H3211" i="1"/>
  <c r="J5501" i="1"/>
  <c r="T6779" i="1"/>
  <c r="H1505" i="1"/>
  <c r="V5789" i="1"/>
  <c r="U3413" i="1"/>
  <c r="I3582" i="1"/>
  <c r="T202" i="1"/>
  <c r="N1321" i="1"/>
  <c r="J7059" i="1"/>
  <c r="J6351" i="1"/>
  <c r="J1019" i="1"/>
  <c r="F7850" i="1"/>
  <c r="N1938" i="1"/>
  <c r="U6219" i="1"/>
  <c r="N7911" i="1"/>
  <c r="I4210" i="1"/>
  <c r="L1962" i="1"/>
  <c r="J5511" i="1"/>
  <c r="I2818" i="1"/>
  <c r="M4433" i="1"/>
  <c r="F8158" i="1"/>
  <c r="H264" i="1"/>
  <c r="U3869" i="1"/>
  <c r="V5757" i="1"/>
  <c r="M8068" i="1"/>
  <c r="P2128" i="1"/>
  <c r="V5195" i="1"/>
  <c r="J7335" i="1"/>
  <c r="M7469" i="1"/>
  <c r="U805" i="1"/>
  <c r="L7206" i="1"/>
  <c r="U3733" i="1"/>
  <c r="P1533" i="1"/>
  <c r="P5603" i="1"/>
  <c r="M600" i="1"/>
  <c r="J4367" i="1"/>
  <c r="H8064" i="1"/>
  <c r="I7528" i="1"/>
  <c r="I5484" i="1"/>
  <c r="T4563" i="1"/>
  <c r="F1719" i="1"/>
  <c r="I8162" i="1"/>
  <c r="V489" i="1"/>
  <c r="J2868" i="1"/>
  <c r="V1551" i="1"/>
  <c r="J221" i="1"/>
  <c r="H3681" i="1"/>
  <c r="F7291" i="1"/>
  <c r="N3715" i="1"/>
  <c r="N3672" i="1"/>
  <c r="I1698" i="1"/>
  <c r="U34" i="1"/>
  <c r="M394" i="1"/>
  <c r="U974" i="1"/>
  <c r="U1483" i="1"/>
  <c r="U3540" i="1"/>
  <c r="N7450" i="1"/>
  <c r="T7970" i="1"/>
  <c r="N24" i="1"/>
  <c r="H2532" i="1"/>
  <c r="H307" i="1"/>
  <c r="F2991" i="1"/>
  <c r="V3310" i="1"/>
  <c r="J588" i="1"/>
  <c r="U2290" i="1"/>
  <c r="V7453" i="1"/>
  <c r="F1637" i="1"/>
  <c r="P2257" i="1"/>
  <c r="I3588" i="1"/>
  <c r="F5720" i="1"/>
  <c r="L4298" i="1"/>
  <c r="I3248" i="1"/>
  <c r="J4519" i="1"/>
  <c r="I489" i="1"/>
  <c r="N6240" i="1"/>
  <c r="I1040" i="1"/>
  <c r="P7130" i="1"/>
  <c r="T1049" i="1"/>
  <c r="M23" i="1"/>
  <c r="F584" i="1"/>
  <c r="U8330" i="1"/>
  <c r="F646" i="1"/>
  <c r="M455" i="1"/>
  <c r="T3412" i="1"/>
  <c r="N2652" i="1"/>
  <c r="P1762" i="1"/>
  <c r="L6419" i="1"/>
  <c r="K371" i="1"/>
  <c r="I6175" i="1"/>
  <c r="M1818" i="1"/>
  <c r="H1560" i="1"/>
  <c r="I1567" i="1"/>
  <c r="N5673" i="1"/>
  <c r="J4102" i="1"/>
  <c r="M146" i="1"/>
  <c r="F4705" i="1"/>
  <c r="T4332" i="1"/>
  <c r="P4108" i="1"/>
  <c r="P7165" i="1"/>
  <c r="U429" i="1"/>
  <c r="V2862" i="1"/>
  <c r="K7816" i="1"/>
  <c r="U4046" i="1"/>
  <c r="K5274" i="1"/>
  <c r="T8070" i="1"/>
  <c r="M3102" i="1"/>
  <c r="U3430" i="1"/>
  <c r="V7884" i="1"/>
  <c r="M3705" i="1"/>
  <c r="U7398" i="1"/>
  <c r="T128" i="1"/>
  <c r="P2895" i="1"/>
  <c r="H6970" i="1"/>
  <c r="N6964" i="1"/>
  <c r="P3015" i="1"/>
  <c r="N1832" i="1"/>
  <c r="P1817" i="1"/>
  <c r="F210" i="1"/>
  <c r="P3592" i="1"/>
  <c r="J5667" i="1"/>
  <c r="I170" i="1"/>
  <c r="U465" i="1"/>
  <c r="U5935" i="1"/>
  <c r="V7156" i="1"/>
  <c r="N1488" i="1"/>
  <c r="I6926" i="1"/>
  <c r="F3623" i="1"/>
  <c r="J3992" i="1"/>
  <c r="U986" i="1"/>
  <c r="F6865" i="1"/>
  <c r="T6025" i="1"/>
  <c r="U2369" i="1"/>
  <c r="N1044" i="1"/>
  <c r="P5899" i="1"/>
  <c r="J2262" i="1"/>
  <c r="U8023" i="1"/>
  <c r="N6858" i="1"/>
  <c r="V8109" i="1"/>
  <c r="P2871" i="1"/>
  <c r="P2114" i="1"/>
  <c r="M1430" i="1"/>
  <c r="U2872" i="1"/>
  <c r="U939" i="1"/>
  <c r="L6624" i="1"/>
  <c r="P7383" i="1"/>
  <c r="P5519" i="1"/>
  <c r="P7475" i="1"/>
  <c r="I2864" i="1"/>
  <c r="J7161" i="1"/>
  <c r="N2015" i="1"/>
  <c r="I6941" i="1"/>
  <c r="U3184" i="1"/>
  <c r="J8027" i="1"/>
  <c r="J5360" i="1"/>
  <c r="U908" i="1"/>
  <c r="V4750" i="1"/>
  <c r="M232" i="1"/>
  <c r="P7007" i="1"/>
  <c r="P1120" i="1"/>
  <c r="M5847" i="1"/>
  <c r="V1996" i="1"/>
  <c r="N5051" i="1"/>
  <c r="T3759" i="1"/>
  <c r="M5333" i="1"/>
  <c r="T459" i="1"/>
  <c r="H2145" i="1"/>
  <c r="M6140" i="1"/>
  <c r="U1107" i="1"/>
  <c r="L3493" i="1"/>
  <c r="J2449" i="1"/>
  <c r="U4385" i="1"/>
  <c r="U5498" i="1"/>
  <c r="I5928" i="1"/>
  <c r="N2502" i="1"/>
  <c r="M361" i="1"/>
  <c r="N2571" i="1"/>
  <c r="J3714" i="1"/>
  <c r="P1270" i="1"/>
  <c r="U411" i="1"/>
  <c r="H6991" i="1"/>
  <c r="T8122" i="1"/>
  <c r="T1949" i="1"/>
  <c r="N6707" i="1"/>
  <c r="J6380" i="1"/>
  <c r="F3264" i="1"/>
  <c r="V1360" i="1"/>
  <c r="I1608" i="1"/>
  <c r="F4559" i="1"/>
  <c r="U316" i="1"/>
  <c r="U1111" i="1"/>
  <c r="U681" i="1"/>
  <c r="L5609" i="1"/>
  <c r="V3659" i="1"/>
  <c r="H4026" i="1"/>
  <c r="M7167" i="1"/>
  <c r="U3694" i="1"/>
  <c r="F7253" i="1"/>
  <c r="I5477" i="1"/>
  <c r="F6198" i="1"/>
  <c r="N254" i="1"/>
  <c r="N4889" i="1"/>
  <c r="L1275" i="1"/>
  <c r="U959" i="1"/>
  <c r="M6163" i="1"/>
  <c r="F7557" i="1"/>
  <c r="M4453" i="1"/>
  <c r="V7992" i="1"/>
  <c r="L7249" i="1"/>
  <c r="V8254" i="1"/>
  <c r="U142" i="1"/>
  <c r="I8109" i="1"/>
  <c r="L2272" i="1"/>
  <c r="U124" i="1"/>
  <c r="K4858" i="1"/>
  <c r="P2527" i="1"/>
  <c r="F8196" i="1"/>
  <c r="V8031" i="1"/>
  <c r="T4954" i="1"/>
  <c r="M3891" i="1"/>
  <c r="I4789" i="1"/>
  <c r="J7031" i="1"/>
  <c r="H8069" i="1"/>
  <c r="L1379" i="1"/>
  <c r="I1517" i="1"/>
  <c r="U7469" i="1"/>
  <c r="T3546" i="1"/>
  <c r="J2190" i="1"/>
  <c r="F6928" i="1"/>
  <c r="T7886" i="1"/>
  <c r="V5459" i="1"/>
  <c r="F2087" i="1"/>
  <c r="T8193" i="1"/>
  <c r="F7095" i="1"/>
  <c r="J7927" i="1"/>
  <c r="M5901" i="1"/>
  <c r="V4620" i="1"/>
  <c r="J3745" i="1"/>
  <c r="J534" i="1"/>
  <c r="U2249" i="1"/>
  <c r="I4523" i="1"/>
  <c r="N7490" i="1"/>
  <c r="T6642" i="1"/>
  <c r="V6849" i="1"/>
  <c r="M3322" i="1"/>
  <c r="J6469" i="1"/>
  <c r="N593" i="1"/>
  <c r="N4027" i="1"/>
  <c r="V7977" i="1"/>
  <c r="U343" i="1"/>
  <c r="H4143" i="1"/>
  <c r="J7503" i="1"/>
  <c r="J2960" i="1"/>
  <c r="P255" i="1"/>
  <c r="P1591" i="1"/>
  <c r="F2847" i="1"/>
  <c r="P1984" i="1"/>
  <c r="T4559" i="1"/>
  <c r="U5442" i="1"/>
  <c r="T3015" i="1"/>
  <c r="T5028" i="1"/>
  <c r="T1111" i="1"/>
  <c r="L3998" i="1"/>
  <c r="U5603" i="1"/>
  <c r="P5043" i="1"/>
  <c r="V1144" i="1"/>
  <c r="N5585" i="1"/>
  <c r="P7021" i="1"/>
  <c r="T7132" i="1"/>
  <c r="N7241" i="1"/>
  <c r="V1082" i="1"/>
  <c r="V2507" i="1"/>
  <c r="T7002" i="1"/>
  <c r="M2719" i="1"/>
  <c r="N4597" i="1"/>
  <c r="F4533" i="1"/>
  <c r="J1824" i="1"/>
  <c r="F5976" i="1"/>
  <c r="T36" i="1"/>
  <c r="I7163" i="1"/>
  <c r="M4637" i="1"/>
  <c r="U1717" i="1"/>
  <c r="U686" i="1"/>
  <c r="J3426" i="1"/>
  <c r="H1340" i="1"/>
  <c r="M1472" i="1"/>
  <c r="M1907" i="1"/>
  <c r="V146" i="1"/>
  <c r="M107" i="1"/>
  <c r="N708" i="1"/>
  <c r="J6528" i="1"/>
  <c r="U1010" i="1"/>
  <c r="U2116" i="1"/>
  <c r="L181" i="1"/>
  <c r="N784" i="1"/>
  <c r="L153" i="1"/>
  <c r="K6665" i="1"/>
  <c r="J6862" i="1"/>
  <c r="U2342" i="1"/>
  <c r="M742" i="1"/>
  <c r="M1805" i="1"/>
  <c r="N1408" i="1"/>
  <c r="U1495" i="1"/>
  <c r="N6260" i="1"/>
  <c r="V51" i="1"/>
  <c r="I4000" i="1"/>
  <c r="M6370" i="1"/>
  <c r="P1429" i="1"/>
  <c r="M6218" i="1"/>
  <c r="J2727" i="1"/>
  <c r="H1364" i="1"/>
  <c r="N4747" i="1"/>
  <c r="N1722" i="1"/>
  <c r="H4467" i="1"/>
  <c r="U8005" i="1"/>
  <c r="J901" i="1"/>
  <c r="V1204" i="1"/>
  <c r="H3948" i="1"/>
  <c r="F3270" i="1"/>
  <c r="J5214" i="1"/>
  <c r="V5396" i="1"/>
  <c r="J3768" i="1"/>
  <c r="M844" i="1"/>
  <c r="F770" i="1"/>
  <c r="P2937" i="1"/>
  <c r="N6192" i="1"/>
  <c r="H4591" i="1"/>
  <c r="P5059" i="1"/>
  <c r="H4736" i="1"/>
  <c r="T6290" i="1"/>
  <c r="P2690" i="1"/>
  <c r="M1913" i="1"/>
  <c r="F4053" i="1"/>
  <c r="I1336" i="1"/>
  <c r="M4487" i="1"/>
  <c r="V3391" i="1"/>
  <c r="M281" i="1"/>
  <c r="V7512" i="1"/>
  <c r="U6928" i="1"/>
  <c r="I6792" i="1"/>
  <c r="N1834" i="1"/>
  <c r="M4550" i="1"/>
  <c r="P5769" i="1"/>
  <c r="M4143" i="1"/>
  <c r="F1297" i="1"/>
  <c r="I1771" i="1"/>
  <c r="M2710" i="1"/>
  <c r="P5623" i="1"/>
  <c r="P960" i="1"/>
  <c r="J544" i="1"/>
  <c r="V305" i="1"/>
  <c r="M374" i="1"/>
  <c r="V5351" i="1"/>
  <c r="U1872" i="1"/>
  <c r="H890" i="1"/>
  <c r="P7338" i="1"/>
  <c r="M1720" i="1"/>
  <c r="P2482" i="1"/>
  <c r="P6330" i="1"/>
  <c r="T5777" i="1"/>
  <c r="T8120" i="1"/>
  <c r="V7481" i="1"/>
  <c r="N3151" i="1"/>
  <c r="F7179" i="1"/>
  <c r="M6956" i="1"/>
  <c r="F7111" i="1"/>
  <c r="V6981" i="1"/>
  <c r="N2416" i="1"/>
  <c r="U304" i="1"/>
  <c r="T2561" i="1"/>
  <c r="N267" i="1"/>
  <c r="N1528" i="1"/>
  <c r="H1414" i="1"/>
  <c r="M8333" i="1"/>
  <c r="U896" i="1"/>
  <c r="H4922" i="1"/>
  <c r="F2780" i="1"/>
  <c r="P1424" i="1"/>
  <c r="T336" i="1"/>
  <c r="U6352" i="1"/>
  <c r="N3347" i="1"/>
  <c r="M2684" i="1"/>
  <c r="F2361" i="1"/>
  <c r="T6661" i="1"/>
  <c r="N5548" i="1"/>
  <c r="I3123" i="1"/>
  <c r="V370" i="1"/>
  <c r="H7929" i="1"/>
  <c r="I381" i="1"/>
  <c r="U6964" i="1"/>
  <c r="F475" i="1"/>
  <c r="H1345" i="1"/>
  <c r="H4864" i="1"/>
  <c r="T6725" i="1"/>
  <c r="K4032" i="1"/>
  <c r="L6328" i="1"/>
  <c r="P4042" i="1"/>
  <c r="H2140" i="1"/>
  <c r="F2228" i="1"/>
  <c r="T4689" i="1"/>
  <c r="U2705" i="1"/>
  <c r="J3905" i="1"/>
  <c r="I4043" i="1"/>
  <c r="U1652" i="1"/>
  <c r="T2128" i="1"/>
  <c r="T8259" i="1"/>
  <c r="H2634" i="1"/>
  <c r="N7296" i="1"/>
  <c r="T7208" i="1"/>
  <c r="I6038" i="1"/>
  <c r="I3585" i="1"/>
  <c r="H2738" i="1"/>
  <c r="I8011" i="1"/>
  <c r="M5805" i="1"/>
  <c r="N2106" i="1"/>
  <c r="M1651" i="1"/>
  <c r="N6658" i="1"/>
  <c r="P2046" i="1"/>
  <c r="I1527" i="1"/>
  <c r="F7871" i="1"/>
  <c r="N4303" i="1"/>
  <c r="M5544" i="1"/>
  <c r="V1289" i="1"/>
  <c r="H7388" i="1"/>
  <c r="J5345" i="1"/>
  <c r="N4040" i="1"/>
  <c r="U3457" i="1"/>
  <c r="M6835" i="1"/>
  <c r="T708" i="1"/>
  <c r="I3129" i="1"/>
  <c r="I1818" i="1"/>
  <c r="V4065" i="1"/>
  <c r="I4189" i="1"/>
  <c r="I2027" i="1"/>
  <c r="I6187" i="1"/>
  <c r="F4910" i="1"/>
  <c r="U6344" i="1"/>
  <c r="T599" i="1"/>
  <c r="H1203" i="1"/>
  <c r="H7541" i="1"/>
  <c r="T3762" i="1"/>
  <c r="I3977" i="1"/>
  <c r="J5220" i="1"/>
  <c r="T975" i="1"/>
  <c r="T6520" i="1"/>
  <c r="H816" i="1"/>
  <c r="V5526" i="1"/>
  <c r="P2702" i="1"/>
  <c r="M1449" i="1"/>
  <c r="P2200" i="1"/>
  <c r="N7051" i="1"/>
  <c r="N1390" i="1"/>
  <c r="M7005" i="1"/>
  <c r="U7860" i="1"/>
  <c r="F3642" i="1"/>
  <c r="T7265" i="1"/>
  <c r="N7367" i="1"/>
  <c r="J7438" i="1"/>
  <c r="J8279" i="1"/>
  <c r="I5796" i="1"/>
  <c r="P3044" i="1"/>
  <c r="H1954" i="1"/>
  <c r="V1186" i="1"/>
  <c r="N6331" i="1"/>
  <c r="I4243" i="1"/>
  <c r="T8296" i="1"/>
  <c r="F3508" i="1"/>
  <c r="T1305" i="1"/>
  <c r="F6815" i="1"/>
  <c r="N4681" i="1"/>
  <c r="V5840" i="1"/>
  <c r="M28" i="1"/>
  <c r="L3452" i="1"/>
  <c r="M1161" i="1"/>
  <c r="U3445" i="1"/>
  <c r="H2697" i="1"/>
  <c r="P6512" i="1"/>
  <c r="N7876" i="1"/>
  <c r="N7295" i="1"/>
  <c r="N833" i="1"/>
  <c r="P2423" i="1"/>
  <c r="M4173" i="1"/>
  <c r="F1451" i="1"/>
  <c r="N3795" i="1"/>
  <c r="T7338" i="1"/>
  <c r="F1664" i="1"/>
  <c r="I8049" i="1"/>
  <c r="M5212" i="1"/>
  <c r="F857" i="1"/>
  <c r="T3406" i="1"/>
  <c r="T7106" i="1"/>
  <c r="P4769" i="1"/>
  <c r="P6220" i="1"/>
  <c r="U8207" i="1"/>
  <c r="J5181" i="1"/>
  <c r="M1131" i="1"/>
  <c r="H3562" i="1"/>
  <c r="H4993" i="1"/>
  <c r="U5012" i="1"/>
  <c r="H4727" i="1"/>
  <c r="M1166" i="1"/>
  <c r="U6541" i="1"/>
  <c r="T5310" i="1"/>
  <c r="U325" i="1"/>
  <c r="T3745" i="1"/>
  <c r="I1045" i="1"/>
  <c r="N4630" i="1"/>
  <c r="J6812" i="1"/>
  <c r="N5434" i="1"/>
  <c r="P7438" i="1"/>
  <c r="P6506" i="1"/>
  <c r="T2492" i="1"/>
  <c r="T2925" i="1"/>
  <c r="M7822" i="1"/>
  <c r="U7098" i="1"/>
  <c r="P4826" i="1"/>
  <c r="U682" i="1"/>
  <c r="F2604" i="1"/>
  <c r="T2951" i="1"/>
  <c r="U3405" i="1"/>
  <c r="I8128" i="1"/>
  <c r="F3192" i="1"/>
  <c r="N4371" i="1"/>
  <c r="H6167" i="1"/>
  <c r="N2435" i="1"/>
  <c r="H7147" i="1"/>
  <c r="I3815" i="1"/>
  <c r="I1077" i="1"/>
  <c r="H1341" i="1"/>
  <c r="P5871" i="1"/>
  <c r="V8169" i="1"/>
  <c r="N598" i="1"/>
  <c r="I2174" i="1"/>
  <c r="F5832" i="1"/>
  <c r="P5252" i="1"/>
  <c r="U4398" i="1"/>
  <c r="K6434" i="1"/>
  <c r="H448" i="1"/>
  <c r="T7686" i="1"/>
  <c r="J3196" i="1"/>
  <c r="U2669" i="1"/>
  <c r="V7087" i="1"/>
  <c r="I3881" i="1"/>
  <c r="F1091" i="1"/>
  <c r="H6263" i="1"/>
  <c r="P3412" i="1"/>
  <c r="H6790" i="1"/>
  <c r="N7304" i="1"/>
  <c r="U5388" i="1"/>
  <c r="M2116" i="1"/>
  <c r="T3782" i="1"/>
  <c r="F3066" i="1"/>
  <c r="U8271" i="1"/>
  <c r="T4892" i="1"/>
  <c r="J2220" i="1"/>
  <c r="V6868" i="1"/>
  <c r="V49" i="1"/>
  <c r="N7105" i="1"/>
  <c r="J870" i="1"/>
  <c r="K2081" i="1"/>
  <c r="U5217" i="1"/>
  <c r="P7812" i="1"/>
  <c r="F4128" i="1"/>
  <c r="N7879" i="1"/>
  <c r="T7253" i="1"/>
  <c r="M419" i="1"/>
  <c r="U7314" i="1"/>
  <c r="F7807" i="1"/>
  <c r="P2306" i="1"/>
  <c r="V5962" i="1"/>
  <c r="L3007" i="1"/>
  <c r="I6444" i="1"/>
  <c r="P804" i="1"/>
  <c r="T6758" i="1"/>
  <c r="F6034" i="1"/>
  <c r="I2825" i="1"/>
  <c r="M8252" i="1"/>
  <c r="T5682" i="1"/>
  <c r="J3792" i="1"/>
  <c r="V4829" i="1"/>
  <c r="T4746" i="1"/>
  <c r="N2177" i="1"/>
  <c r="M6408" i="1"/>
  <c r="T1929" i="1"/>
  <c r="M2483" i="1"/>
  <c r="T6506" i="1"/>
  <c r="M5578" i="1"/>
  <c r="F4150" i="1"/>
  <c r="H2243" i="1"/>
  <c r="H6900" i="1"/>
  <c r="U5159" i="1"/>
  <c r="J7103" i="1"/>
  <c r="N3435" i="1"/>
  <c r="V2136" i="1"/>
  <c r="T2204" i="1"/>
  <c r="U4732" i="1"/>
  <c r="N2576" i="1"/>
  <c r="U2244" i="1"/>
  <c r="I3223" i="1"/>
  <c r="H4638" i="1"/>
  <c r="N2707" i="1"/>
  <c r="P2084" i="1"/>
  <c r="V8004" i="1"/>
  <c r="H190" i="1"/>
  <c r="N4625" i="1"/>
  <c r="M1761" i="1"/>
  <c r="F3599" i="1"/>
  <c r="F5261" i="1"/>
  <c r="F1405" i="1"/>
  <c r="I4077" i="1"/>
  <c r="I5387" i="1"/>
  <c r="U8084" i="1"/>
  <c r="I7409" i="1"/>
  <c r="N4783" i="1"/>
  <c r="I3579" i="1"/>
  <c r="I252" i="1"/>
  <c r="P2469" i="1"/>
  <c r="I1740" i="1"/>
  <c r="U474" i="1"/>
  <c r="H7443" i="1"/>
  <c r="T7450" i="1"/>
  <c r="P2539" i="1"/>
  <c r="U6443" i="1"/>
  <c r="V8049" i="1"/>
  <c r="J7102" i="1"/>
  <c r="T8092" i="1"/>
  <c r="L4788" i="1"/>
  <c r="F7457" i="1"/>
  <c r="T5919" i="1"/>
  <c r="L4074" i="1"/>
  <c r="J5450" i="1"/>
  <c r="J2318" i="1"/>
  <c r="P5674" i="1"/>
  <c r="L5622" i="1"/>
  <c r="U6817" i="1"/>
  <c r="I7570" i="1"/>
  <c r="T2475" i="1"/>
  <c r="F7255" i="1"/>
  <c r="F6942" i="1"/>
  <c r="P4026" i="1"/>
  <c r="V4826" i="1"/>
  <c r="F2633" i="1"/>
  <c r="H8279" i="1"/>
  <c r="I6131" i="1"/>
  <c r="V6184" i="1"/>
  <c r="P5197" i="1"/>
  <c r="M4171" i="1"/>
  <c r="I3148" i="1"/>
  <c r="M3781" i="1"/>
  <c r="M6695" i="1"/>
  <c r="V8067" i="1"/>
  <c r="N6865" i="1"/>
  <c r="I4113" i="1"/>
  <c r="F5372" i="1"/>
  <c r="I7077" i="1"/>
  <c r="F4289" i="1"/>
  <c r="P8214" i="1"/>
  <c r="P5543" i="1"/>
  <c r="P116" i="1"/>
  <c r="F5160" i="1"/>
  <c r="U999" i="1"/>
  <c r="F8253" i="1"/>
  <c r="P1299" i="1"/>
  <c r="J4560" i="1"/>
  <c r="M1877" i="1"/>
  <c r="M3707" i="1"/>
  <c r="F7948" i="1"/>
  <c r="U2878" i="1"/>
  <c r="T2153" i="1"/>
  <c r="U1991" i="1"/>
  <c r="N6747" i="1"/>
  <c r="N5528" i="1"/>
  <c r="P5633" i="1"/>
  <c r="P7915" i="1"/>
  <c r="L6582" i="1"/>
  <c r="H4005" i="1"/>
  <c r="P5646" i="1"/>
  <c r="I7354" i="1"/>
  <c r="I5454" i="1"/>
  <c r="U670" i="1"/>
  <c r="T6129" i="1"/>
  <c r="I5326" i="1"/>
  <c r="J6762" i="1"/>
  <c r="P2679" i="1"/>
  <c r="N3432" i="1"/>
  <c r="F6205" i="1"/>
  <c r="F4334" i="1"/>
  <c r="N1786" i="1"/>
  <c r="V2949" i="1"/>
  <c r="L581" i="1"/>
  <c r="U1428" i="1"/>
  <c r="I6155" i="1"/>
  <c r="F2331" i="1"/>
  <c r="V4293" i="1"/>
  <c r="F2952" i="1"/>
  <c r="J4700" i="1"/>
  <c r="N8191" i="1"/>
  <c r="H5078" i="1"/>
  <c r="H378" i="1"/>
  <c r="P6982" i="1"/>
  <c r="N6184" i="1"/>
  <c r="J451" i="1"/>
  <c r="H911" i="1"/>
  <c r="V5975" i="1"/>
  <c r="H5012" i="1"/>
  <c r="I3292" i="1"/>
  <c r="P603" i="1"/>
  <c r="I509" i="1"/>
  <c r="I4027" i="1"/>
  <c r="V252" i="1"/>
  <c r="F6648" i="1"/>
  <c r="M4559" i="1"/>
  <c r="T3513" i="1"/>
  <c r="F7551" i="1"/>
  <c r="I6051" i="1"/>
  <c r="N2141" i="1"/>
  <c r="F479" i="1"/>
  <c r="N5951" i="1"/>
  <c r="N6061" i="1"/>
  <c r="N5837" i="1"/>
  <c r="T7881" i="1"/>
  <c r="J926" i="1"/>
  <c r="J7380" i="1"/>
  <c r="J3925" i="1"/>
  <c r="M1971" i="1"/>
  <c r="I4421" i="1"/>
  <c r="N7967" i="1"/>
  <c r="V6913" i="1"/>
  <c r="U4703" i="1"/>
  <c r="J316" i="1"/>
  <c r="L3473" i="1"/>
  <c r="F8046" i="1"/>
  <c r="L3188" i="1"/>
  <c r="I3007" i="1"/>
  <c r="H4396" i="1"/>
  <c r="U3659" i="1"/>
  <c r="V5717" i="1"/>
  <c r="T7086" i="1"/>
  <c r="U3644" i="1"/>
  <c r="P660" i="1"/>
  <c r="L3738" i="1"/>
  <c r="F4820" i="1"/>
  <c r="M2955" i="1"/>
  <c r="P8278" i="1"/>
  <c r="I881" i="1"/>
  <c r="F3841" i="1"/>
  <c r="V4931" i="1"/>
  <c r="V4015" i="1"/>
  <c r="H1476" i="1"/>
  <c r="U3353" i="1"/>
  <c r="U1643" i="1"/>
  <c r="F6482" i="1"/>
  <c r="J1230" i="1"/>
  <c r="H5544" i="1"/>
  <c r="F5004" i="1"/>
  <c r="P4088" i="1"/>
  <c r="P3269" i="1"/>
  <c r="I6031" i="1"/>
  <c r="T8114" i="1"/>
  <c r="F2201" i="1"/>
  <c r="L5167" i="1"/>
  <c r="F504" i="1"/>
  <c r="F6526" i="1"/>
  <c r="M4753" i="1"/>
  <c r="I7152" i="1"/>
  <c r="H2970" i="1"/>
  <c r="H4660" i="1"/>
  <c r="V4598" i="1"/>
  <c r="V1166" i="1"/>
  <c r="F5980" i="1"/>
  <c r="K7854" i="1"/>
  <c r="U54" i="1"/>
  <c r="P5670" i="1"/>
  <c r="P3934" i="1"/>
  <c r="I3330" i="1"/>
  <c r="I102" i="1"/>
  <c r="U92" i="1"/>
  <c r="I4854" i="1"/>
  <c r="N878" i="1"/>
  <c r="F2428" i="1"/>
  <c r="T3861" i="1"/>
  <c r="U3748" i="1"/>
  <c r="T3794" i="1"/>
  <c r="L3267" i="1"/>
  <c r="J3421" i="1"/>
  <c r="F924" i="1"/>
  <c r="F6685" i="1"/>
  <c r="L4085" i="1"/>
  <c r="H5724" i="1"/>
  <c r="N626" i="1"/>
  <c r="J4580" i="1"/>
  <c r="T3206" i="1"/>
  <c r="V3146" i="1"/>
  <c r="T105" i="1"/>
  <c r="K5579" i="1"/>
  <c r="T4571" i="1"/>
  <c r="M2890" i="1"/>
  <c r="M7079" i="1"/>
  <c r="M2315" i="1"/>
  <c r="U5180" i="1"/>
  <c r="T1572" i="1"/>
  <c r="M7963" i="1"/>
  <c r="P3410" i="1"/>
  <c r="P2267" i="1"/>
  <c r="V1309" i="1"/>
  <c r="N8336" i="1"/>
  <c r="M7242" i="1"/>
  <c r="T5411" i="1"/>
  <c r="J1918" i="1"/>
  <c r="P1272" i="1"/>
  <c r="V1074" i="1"/>
  <c r="J6052" i="1"/>
  <c r="J2639" i="1"/>
  <c r="K3790" i="1"/>
  <c r="K7579" i="1"/>
  <c r="J993" i="1"/>
  <c r="J396" i="1"/>
  <c r="J1321" i="1"/>
  <c r="T3273" i="1"/>
  <c r="J2210" i="1"/>
  <c r="I1303" i="1"/>
  <c r="L5960" i="1"/>
  <c r="F2884" i="1"/>
  <c r="K6850" i="1"/>
  <c r="T17" i="1"/>
  <c r="I2074" i="1"/>
  <c r="M3890" i="1"/>
  <c r="F4897" i="1"/>
  <c r="P1154" i="1"/>
  <c r="N2405" i="1"/>
  <c r="H3883" i="1"/>
  <c r="P2941" i="1"/>
  <c r="I6645" i="1"/>
  <c r="U2666" i="1"/>
  <c r="N1481" i="1"/>
  <c r="U4147" i="1"/>
  <c r="F4457" i="1"/>
  <c r="T1010" i="1"/>
  <c r="I5256" i="1"/>
  <c r="M2638" i="1"/>
  <c r="I2588" i="1"/>
  <c r="H5812" i="1"/>
  <c r="V3227" i="1"/>
  <c r="U4633" i="1"/>
  <c r="V2880" i="1"/>
  <c r="F608" i="1"/>
  <c r="P1555" i="1"/>
  <c r="N3040" i="1"/>
  <c r="I5217" i="1"/>
  <c r="M2029" i="1"/>
  <c r="F6837" i="1"/>
  <c r="N7647" i="1"/>
  <c r="H2155" i="1"/>
  <c r="P2253" i="1"/>
  <c r="H5027" i="1"/>
  <c r="T7842" i="1"/>
  <c r="V8328" i="1"/>
  <c r="F7413" i="1"/>
  <c r="M6402" i="1"/>
  <c r="T1085" i="1"/>
  <c r="H5336" i="1"/>
  <c r="J5827" i="1"/>
  <c r="U6880" i="1"/>
  <c r="M6702" i="1"/>
  <c r="L6708" i="1"/>
  <c r="U919" i="1"/>
  <c r="I3713" i="1"/>
  <c r="V2509" i="1"/>
  <c r="I5350" i="1"/>
  <c r="H5882" i="1"/>
  <c r="U504" i="1"/>
  <c r="H299" i="1"/>
  <c r="M326" i="1"/>
  <c r="M6662" i="1"/>
  <c r="J4965" i="1"/>
  <c r="U7843" i="1"/>
  <c r="I1918" i="1"/>
  <c r="H877" i="1"/>
  <c r="U6970" i="1"/>
  <c r="H4029" i="1"/>
  <c r="U7565" i="1"/>
  <c r="J5106" i="1"/>
  <c r="N6306" i="1"/>
  <c r="J5919" i="1"/>
  <c r="M7282" i="1"/>
  <c r="M3541" i="1"/>
  <c r="F3182" i="1"/>
  <c r="F6483" i="1"/>
  <c r="V5338" i="1"/>
  <c r="M3596" i="1"/>
  <c r="I7474" i="1"/>
  <c r="N452" i="1"/>
  <c r="N6780" i="1"/>
  <c r="H2783" i="1"/>
  <c r="T2697" i="1"/>
  <c r="H3880" i="1"/>
  <c r="I7170" i="1"/>
  <c r="P7392" i="1"/>
  <c r="L4416" i="1"/>
  <c r="M6712" i="1"/>
  <c r="N3321" i="1"/>
  <c r="T2676" i="1"/>
  <c r="H8128" i="1"/>
  <c r="I6469" i="1"/>
  <c r="K3628" i="1"/>
  <c r="I2307" i="1"/>
  <c r="P3790" i="1"/>
  <c r="V5533" i="1"/>
  <c r="U6399" i="1"/>
  <c r="N2348" i="1"/>
  <c r="J7520" i="1"/>
  <c r="H918" i="1"/>
  <c r="K5113" i="1"/>
  <c r="I8222" i="1"/>
  <c r="P3717" i="1"/>
  <c r="P6479" i="1"/>
  <c r="U1013" i="1"/>
  <c r="U7925" i="1"/>
  <c r="T1242" i="1"/>
  <c r="M4" i="1"/>
  <c r="J8069" i="1"/>
  <c r="M6425" i="1"/>
  <c r="H7313" i="1"/>
  <c r="P5107" i="1"/>
  <c r="M1052" i="1"/>
  <c r="M4554" i="1"/>
  <c r="J4748" i="1"/>
  <c r="M1239" i="1"/>
  <c r="J5428" i="1"/>
  <c r="F4893" i="1"/>
  <c r="T2441" i="1"/>
  <c r="U5493" i="1"/>
  <c r="T4174" i="1"/>
  <c r="V2836" i="1"/>
  <c r="M6401" i="1"/>
  <c r="F5763" i="1"/>
  <c r="K3595" i="1"/>
  <c r="H4000" i="1"/>
  <c r="H1670" i="1"/>
  <c r="I8170" i="1"/>
  <c r="M3734" i="1"/>
  <c r="M6203" i="1"/>
  <c r="V8121" i="1"/>
  <c r="T296" i="1"/>
  <c r="U1033" i="1"/>
  <c r="H3668" i="1"/>
  <c r="V3126" i="1"/>
  <c r="T7160" i="1"/>
  <c r="J7959" i="1"/>
  <c r="H407" i="1"/>
  <c r="P4862" i="1"/>
  <c r="F1814" i="1"/>
  <c r="T1739" i="1"/>
  <c r="L4243" i="1"/>
  <c r="L6286" i="1"/>
  <c r="F5271" i="1"/>
  <c r="I7059" i="1"/>
  <c r="V6942" i="1"/>
  <c r="P8198" i="1"/>
  <c r="P2330" i="1"/>
  <c r="T1657" i="1"/>
  <c r="P4598" i="1"/>
  <c r="N4023" i="1"/>
  <c r="M1171" i="1"/>
  <c r="H5541" i="1"/>
  <c r="N5070" i="1"/>
  <c r="I878" i="1"/>
  <c r="F2497" i="1"/>
  <c r="U4101" i="1"/>
  <c r="N8110" i="1"/>
  <c r="T1131" i="1"/>
  <c r="P672" i="1"/>
  <c r="J322" i="1"/>
  <c r="U5994" i="1"/>
  <c r="P6215" i="1"/>
  <c r="J5626" i="1"/>
  <c r="V4374" i="1"/>
  <c r="N3161" i="1"/>
  <c r="I5331" i="1"/>
  <c r="U4443" i="1"/>
  <c r="M1299" i="1"/>
  <c r="L2515" i="1"/>
  <c r="F4841" i="1"/>
  <c r="N2442" i="1"/>
  <c r="I7298" i="1"/>
  <c r="T7281" i="1"/>
  <c r="P5384" i="1"/>
  <c r="U5067" i="1"/>
  <c r="N5433" i="1"/>
  <c r="P4471" i="1"/>
  <c r="P6807" i="1"/>
  <c r="I6460" i="1"/>
  <c r="J4434" i="1"/>
  <c r="F5083" i="1"/>
  <c r="H4058" i="1"/>
  <c r="V5215" i="1"/>
  <c r="V1069" i="1"/>
  <c r="M7542" i="1"/>
  <c r="U4867" i="1"/>
  <c r="P1276" i="1"/>
  <c r="F1351" i="1"/>
  <c r="T930" i="1"/>
  <c r="H3097" i="1"/>
  <c r="P8017" i="1"/>
  <c r="N6572" i="1"/>
  <c r="J4124" i="1"/>
  <c r="N1474" i="1"/>
  <c r="T685" i="1"/>
  <c r="K1634" i="1"/>
  <c r="P7647" i="1"/>
  <c r="V1431" i="1"/>
  <c r="M4603" i="1"/>
  <c r="I5794" i="1"/>
  <c r="I2513" i="1"/>
  <c r="V4207" i="1"/>
  <c r="F3037" i="1"/>
  <c r="M5065" i="1"/>
  <c r="U7294" i="1"/>
  <c r="M7993" i="1"/>
  <c r="F1446" i="1"/>
  <c r="V6966" i="1"/>
  <c r="P96" i="1"/>
  <c r="U5751" i="1"/>
  <c r="F8106" i="1"/>
  <c r="F7053" i="1"/>
  <c r="T7383" i="1"/>
  <c r="F5520" i="1"/>
  <c r="N2994" i="1"/>
  <c r="N1782" i="1"/>
  <c r="T7087" i="1"/>
  <c r="J6533" i="1"/>
  <c r="N5068" i="1"/>
  <c r="V3458" i="1"/>
  <c r="U1367" i="1"/>
  <c r="P4542" i="1"/>
  <c r="P5444" i="1"/>
  <c r="I186" i="1"/>
  <c r="U4230" i="1"/>
  <c r="J3074" i="1"/>
  <c r="U8260" i="1"/>
  <c r="T6215" i="1"/>
  <c r="T5721" i="1"/>
  <c r="L45" i="1"/>
  <c r="J3332" i="1"/>
  <c r="F3700" i="1"/>
  <c r="I21" i="1"/>
  <c r="N5001" i="1"/>
  <c r="T7827" i="1"/>
  <c r="J1411" i="1"/>
  <c r="M5781" i="1"/>
  <c r="N4226" i="1"/>
  <c r="U4830" i="1"/>
  <c r="M6624" i="1"/>
  <c r="H1377" i="1"/>
  <c r="V4805" i="1"/>
  <c r="F2456" i="1"/>
  <c r="T7554" i="1"/>
  <c r="I4964" i="1"/>
  <c r="P6828" i="1"/>
  <c r="M8262" i="1"/>
  <c r="T2926" i="1"/>
  <c r="M6145" i="1"/>
  <c r="T5487" i="1"/>
  <c r="V1389" i="1"/>
  <c r="T2004" i="1"/>
  <c r="V5124" i="1"/>
  <c r="U2082" i="1"/>
  <c r="F4862" i="1"/>
  <c r="F7568" i="1"/>
  <c r="V1555" i="1"/>
  <c r="I2759" i="1"/>
  <c r="K7556" i="1"/>
  <c r="J6331" i="1"/>
  <c r="K5217" i="1"/>
  <c r="T6666" i="1"/>
  <c r="N699" i="1"/>
  <c r="I285" i="1"/>
  <c r="P1838" i="1"/>
  <c r="U5153" i="1"/>
  <c r="M942" i="1"/>
  <c r="H1483" i="1"/>
  <c r="I991" i="1"/>
  <c r="I4096" i="1"/>
  <c r="F7909" i="1"/>
  <c r="N5026" i="1"/>
  <c r="N6908" i="1"/>
  <c r="P5620" i="1"/>
  <c r="T6324" i="1"/>
  <c r="V2946" i="1"/>
  <c r="P1893" i="1"/>
  <c r="M6313" i="1"/>
  <c r="P834" i="1"/>
  <c r="I5528" i="1"/>
  <c r="I4068" i="1"/>
  <c r="I1061" i="1"/>
  <c r="F6804" i="1"/>
  <c r="V709" i="1"/>
  <c r="J744" i="1"/>
  <c r="I1179" i="1"/>
  <c r="F4703" i="1"/>
  <c r="F925" i="1"/>
  <c r="F3412" i="1"/>
  <c r="V4399" i="1"/>
  <c r="I2518" i="1"/>
  <c r="P5635" i="1"/>
  <c r="U129" i="1"/>
  <c r="N6596" i="1"/>
  <c r="L7899" i="1"/>
  <c r="T3542" i="1"/>
  <c r="M7497" i="1"/>
  <c r="V4615" i="1"/>
  <c r="M8129" i="1"/>
  <c r="J4793" i="1"/>
  <c r="T4150" i="1"/>
  <c r="I6965" i="1"/>
  <c r="T534" i="1"/>
  <c r="T2755" i="1"/>
  <c r="P5348" i="1"/>
  <c r="J6265" i="1"/>
  <c r="J1372" i="1"/>
  <c r="N6386" i="1"/>
  <c r="H3862" i="1"/>
  <c r="U8160" i="1"/>
  <c r="T8041" i="1"/>
  <c r="M4760" i="1"/>
  <c r="F6809" i="1"/>
  <c r="I7929" i="1"/>
  <c r="V5090" i="1"/>
  <c r="H7378" i="1"/>
  <c r="L3740" i="1"/>
  <c r="U6000" i="1"/>
  <c r="M6280" i="1"/>
  <c r="L7165" i="1"/>
  <c r="L6531" i="1"/>
  <c r="T1837" i="1"/>
  <c r="V7068" i="1"/>
  <c r="H1235" i="1"/>
  <c r="U555" i="1"/>
  <c r="J1826" i="1"/>
  <c r="P2704" i="1"/>
  <c r="I1557" i="1"/>
  <c r="L2442" i="1"/>
  <c r="H3696" i="1"/>
  <c r="V5077" i="1"/>
  <c r="J7037" i="1"/>
  <c r="I6071" i="1"/>
  <c r="H7191" i="1"/>
  <c r="M7209" i="1"/>
  <c r="N1658" i="1"/>
  <c r="H4065" i="1"/>
  <c r="H2741" i="1"/>
  <c r="J4783" i="1"/>
  <c r="V5521" i="1"/>
  <c r="I1075" i="1"/>
  <c r="J3934" i="1"/>
  <c r="F4527" i="1"/>
  <c r="H4563" i="1"/>
  <c r="I6815" i="1"/>
  <c r="I2326" i="1"/>
  <c r="T928" i="1"/>
  <c r="V444" i="1"/>
  <c r="J4036" i="1"/>
  <c r="H1727" i="1"/>
  <c r="V5923" i="1"/>
  <c r="U6917" i="1"/>
  <c r="U2568" i="1"/>
  <c r="P2961" i="1"/>
  <c r="N3600" i="1"/>
  <c r="P2150" i="1"/>
  <c r="T7260" i="1"/>
  <c r="I7136" i="1"/>
  <c r="U4411" i="1"/>
  <c r="F7822" i="1"/>
  <c r="T5331" i="1"/>
  <c r="T340" i="1"/>
  <c r="N344" i="1"/>
  <c r="V3465" i="1"/>
  <c r="J3218" i="1"/>
  <c r="I6" i="1"/>
  <c r="M3247" i="1"/>
  <c r="H897" i="1"/>
  <c r="P4553" i="1"/>
  <c r="U3598" i="1"/>
  <c r="T7843" i="1"/>
  <c r="N3571" i="1"/>
  <c r="J3475" i="1"/>
  <c r="M6964" i="1"/>
  <c r="J2856" i="1"/>
  <c r="T2949" i="1"/>
  <c r="F6161" i="1"/>
  <c r="M6698" i="1"/>
  <c r="J3722" i="1"/>
  <c r="T5826" i="1"/>
  <c r="V1101" i="1"/>
  <c r="H2142" i="1"/>
  <c r="K5186" i="1"/>
  <c r="I5779" i="1"/>
  <c r="T7225" i="1"/>
  <c r="F5593" i="1"/>
  <c r="F6543" i="1"/>
  <c r="T8180" i="1"/>
  <c r="T2987" i="1"/>
  <c r="U6138" i="1"/>
  <c r="V5435" i="1"/>
  <c r="H3428" i="1"/>
  <c r="F2378" i="1"/>
  <c r="H8105" i="1"/>
  <c r="I744" i="1"/>
  <c r="I7469" i="1"/>
  <c r="I6835" i="1"/>
  <c r="M7902" i="1"/>
  <c r="J7124" i="1"/>
  <c r="M5077" i="1"/>
  <c r="J925" i="1"/>
  <c r="I2286" i="1"/>
  <c r="U7501" i="1"/>
  <c r="H1158" i="1"/>
  <c r="L8192" i="1"/>
  <c r="T8313" i="1"/>
  <c r="P224" i="1"/>
  <c r="F5589" i="1"/>
  <c r="F5355" i="1"/>
  <c r="U3523" i="1"/>
  <c r="I2779" i="1"/>
  <c r="N4815" i="1"/>
  <c r="F321" i="1"/>
  <c r="V734" i="1"/>
  <c r="I2226" i="1"/>
  <c r="P1942" i="1"/>
  <c r="F4165" i="1"/>
  <c r="T4340" i="1"/>
  <c r="P134" i="1"/>
  <c r="U5341" i="1"/>
  <c r="N5959" i="1"/>
  <c r="T6292" i="1"/>
  <c r="P1577" i="1"/>
  <c r="I4178" i="1"/>
  <c r="M7816" i="1"/>
  <c r="M7118" i="1"/>
  <c r="I2905" i="1"/>
  <c r="L3423" i="1"/>
  <c r="J69" i="1"/>
  <c r="T871" i="1"/>
  <c r="I4378" i="1"/>
  <c r="T2612" i="1"/>
  <c r="T1576" i="1"/>
  <c r="F2161" i="1"/>
  <c r="F4998" i="1"/>
  <c r="U6702" i="1"/>
  <c r="M1054" i="1"/>
  <c r="N7995" i="1"/>
  <c r="M7464" i="1"/>
  <c r="M6590" i="1"/>
  <c r="V3550" i="1"/>
  <c r="K3455" i="1"/>
  <c r="H7513" i="1"/>
  <c r="J4728" i="1"/>
  <c r="I2852" i="1"/>
  <c r="J2354" i="1"/>
  <c r="H6971" i="1"/>
  <c r="J5632" i="1"/>
  <c r="N2808" i="1"/>
  <c r="H6383" i="1"/>
  <c r="V8138" i="1"/>
  <c r="J1835" i="1"/>
  <c r="I7973" i="1"/>
  <c r="K5757" i="1"/>
  <c r="I5286" i="1"/>
  <c r="N7436" i="1"/>
  <c r="I6862" i="1"/>
  <c r="U5298" i="1"/>
  <c r="L4873" i="1"/>
  <c r="V110" i="1"/>
  <c r="H8295" i="1"/>
  <c r="T2166" i="1"/>
  <c r="P533" i="1"/>
  <c r="F3381" i="1"/>
  <c r="U3571" i="1"/>
  <c r="H1693" i="1"/>
  <c r="N8194" i="1"/>
  <c r="T5332" i="1"/>
  <c r="I4567" i="1"/>
  <c r="K6150" i="1"/>
  <c r="F3838" i="1"/>
  <c r="L4503" i="1"/>
  <c r="T1991" i="1"/>
  <c r="V6384" i="1"/>
  <c r="F1124" i="1"/>
  <c r="I455" i="1"/>
  <c r="I51" i="1"/>
  <c r="J3269" i="1"/>
  <c r="T6182" i="1"/>
  <c r="P5704" i="1"/>
  <c r="J5067" i="1"/>
  <c r="I1426" i="1"/>
  <c r="J5205" i="1"/>
  <c r="V6532" i="1"/>
  <c r="J7263" i="1"/>
  <c r="T2754" i="1"/>
  <c r="H7813" i="1"/>
  <c r="F7304" i="1"/>
  <c r="U7443" i="1"/>
  <c r="V5429" i="1"/>
  <c r="J8304" i="1"/>
  <c r="L3977" i="1"/>
  <c r="J6556" i="1"/>
  <c r="V8129" i="1"/>
  <c r="N1714" i="1"/>
  <c r="U7255" i="1"/>
  <c r="T6332" i="1"/>
  <c r="U170" i="1"/>
  <c r="N2834" i="1"/>
  <c r="K3742" i="1"/>
  <c r="N6445" i="1"/>
  <c r="H3366" i="1"/>
  <c r="T8045" i="1"/>
  <c r="J1447" i="1"/>
  <c r="F7189" i="1"/>
  <c r="N3413" i="1"/>
  <c r="T1827" i="1"/>
  <c r="L217" i="1"/>
  <c r="M5355" i="1"/>
  <c r="I5358" i="1"/>
  <c r="N211" i="1"/>
  <c r="J7343" i="1"/>
  <c r="L3016" i="1"/>
  <c r="P1941" i="1"/>
  <c r="H4976" i="1"/>
  <c r="F2530" i="1"/>
  <c r="J7910" i="1"/>
  <c r="V733" i="1"/>
  <c r="P8135" i="1"/>
  <c r="N381" i="1"/>
  <c r="V8106" i="1"/>
  <c r="M4311" i="1"/>
  <c r="P5587" i="1"/>
  <c r="M7278" i="1"/>
  <c r="J587" i="1"/>
  <c r="N7843" i="1"/>
  <c r="J3963" i="1"/>
  <c r="M1619" i="1"/>
  <c r="P7233" i="1"/>
  <c r="P5688" i="1"/>
  <c r="J3855" i="1"/>
  <c r="V5067" i="1"/>
  <c r="N1100" i="1"/>
  <c r="U3235" i="1"/>
  <c r="I4076" i="1"/>
  <c r="V2988" i="1"/>
  <c r="I7864" i="1"/>
  <c r="N4864" i="1"/>
  <c r="J5324" i="1"/>
  <c r="U3029" i="1"/>
  <c r="J1619" i="1"/>
  <c r="L4227" i="1"/>
  <c r="U4433" i="1"/>
  <c r="P4994" i="1"/>
  <c r="P678" i="1"/>
  <c r="U950" i="1"/>
  <c r="F929" i="1"/>
  <c r="M395" i="1"/>
  <c r="I506" i="1"/>
  <c r="H7411" i="1"/>
  <c r="N4194" i="1"/>
  <c r="F5772" i="1"/>
  <c r="F3050" i="1"/>
  <c r="J125" i="1"/>
  <c r="N2224" i="1"/>
  <c r="P1370" i="1"/>
  <c r="I2707" i="1"/>
  <c r="T5" i="1"/>
  <c r="K7183" i="1"/>
  <c r="I4473" i="1"/>
  <c r="F6234" i="1"/>
  <c r="M2326" i="1"/>
  <c r="F817" i="1"/>
  <c r="M5069" i="1"/>
  <c r="F4338" i="1"/>
  <c r="H7389" i="1"/>
  <c r="K4034" i="1"/>
  <c r="F4283" i="1"/>
  <c r="P1183" i="1"/>
  <c r="M2572" i="1"/>
  <c r="N2449" i="1"/>
  <c r="V2815" i="1"/>
  <c r="I4550" i="1"/>
  <c r="M6723" i="1"/>
  <c r="M7929" i="1"/>
  <c r="P4647" i="1"/>
  <c r="I163" i="1"/>
  <c r="T7051" i="1"/>
  <c r="J7925" i="1"/>
  <c r="N4443" i="1"/>
  <c r="N2082" i="1"/>
  <c r="N7872" i="1"/>
  <c r="M5515" i="1"/>
  <c r="I1620" i="1"/>
  <c r="M4893" i="1"/>
  <c r="M5512" i="1"/>
  <c r="P6463" i="1"/>
  <c r="H6380" i="1"/>
  <c r="F7947" i="1"/>
  <c r="U6142" i="1"/>
  <c r="P5562" i="1"/>
  <c r="N1772" i="1"/>
  <c r="H4690" i="1"/>
  <c r="H56" i="1"/>
  <c r="I322" i="1"/>
  <c r="J6544" i="1"/>
  <c r="F7846" i="1"/>
  <c r="J3395" i="1"/>
  <c r="U1553" i="1"/>
  <c r="H5124" i="1"/>
  <c r="T4065" i="1"/>
  <c r="V3724" i="1"/>
  <c r="M4854" i="1"/>
  <c r="I2496" i="1"/>
  <c r="L1639" i="1"/>
  <c r="M1102" i="1"/>
  <c r="U1502" i="1"/>
  <c r="I2547" i="1"/>
  <c r="T6162" i="1"/>
  <c r="H1214" i="1"/>
  <c r="P3074" i="1"/>
  <c r="F5418" i="1"/>
  <c r="U2556" i="1"/>
  <c r="H5725" i="1"/>
  <c r="L2565" i="1"/>
  <c r="M1684" i="1"/>
  <c r="H3890" i="1"/>
  <c r="H5288" i="1"/>
  <c r="I438" i="1"/>
  <c r="H4820" i="1"/>
  <c r="J6909" i="1"/>
  <c r="N112" i="1"/>
  <c r="N649" i="1"/>
  <c r="N3097" i="1"/>
  <c r="P2238" i="1"/>
  <c r="J2154" i="1"/>
  <c r="L148" i="1"/>
  <c r="F4567" i="1"/>
  <c r="V1286" i="1"/>
  <c r="F7042" i="1"/>
  <c r="V1522" i="1"/>
  <c r="H2971" i="1"/>
  <c r="H1265" i="1"/>
  <c r="P5585" i="1"/>
  <c r="N7900" i="1"/>
  <c r="I1026" i="1"/>
  <c r="L3799" i="1"/>
  <c r="F7315" i="1"/>
  <c r="T4321" i="1"/>
  <c r="V1660" i="1"/>
  <c r="V3781" i="1"/>
  <c r="J4293" i="1"/>
  <c r="F1410" i="1"/>
  <c r="H7120" i="1"/>
  <c r="U2469" i="1"/>
  <c r="V5311" i="1"/>
  <c r="T1169" i="1"/>
  <c r="H1798" i="1"/>
  <c r="H6733" i="1"/>
  <c r="T2866" i="1"/>
  <c r="K5522" i="1"/>
  <c r="I7251" i="1"/>
  <c r="U2603" i="1"/>
  <c r="V854" i="1"/>
  <c r="H7357" i="1"/>
  <c r="F1199" i="1"/>
  <c r="P613" i="1"/>
  <c r="M973" i="1"/>
  <c r="U5149" i="1"/>
  <c r="N3827" i="1"/>
  <c r="U26" i="1"/>
  <c r="P907" i="1"/>
  <c r="N917" i="1"/>
  <c r="I4033" i="1"/>
  <c r="P126" i="1"/>
  <c r="F859" i="1"/>
  <c r="U8217" i="1"/>
  <c r="L4994" i="1"/>
  <c r="U4392" i="1"/>
  <c r="L4929" i="1"/>
  <c r="H2951" i="1"/>
  <c r="F96" i="1"/>
  <c r="H2595" i="1"/>
  <c r="N5219" i="1"/>
  <c r="I2522" i="1"/>
  <c r="U4492" i="1"/>
  <c r="J4724" i="1"/>
  <c r="H1374" i="1"/>
  <c r="I2262" i="1"/>
  <c r="H2933" i="1"/>
  <c r="J2512" i="1"/>
  <c r="I1671" i="1"/>
  <c r="N1981" i="1"/>
  <c r="N5138" i="1"/>
  <c r="P5971" i="1"/>
  <c r="H131" i="1"/>
  <c r="I4371" i="1"/>
  <c r="T4544" i="1"/>
  <c r="H8228" i="1"/>
  <c r="T7280" i="1"/>
  <c r="F1560" i="1"/>
  <c r="V7567" i="1"/>
  <c r="M7498" i="1"/>
  <c r="F3390" i="1"/>
  <c r="I1014" i="1"/>
  <c r="I5665" i="1"/>
  <c r="V3919" i="1"/>
  <c r="V258" i="1"/>
  <c r="M4697" i="1"/>
  <c r="P8232" i="1"/>
  <c r="V2385" i="1"/>
  <c r="T5259" i="1"/>
  <c r="P3673" i="1"/>
  <c r="U7464" i="1"/>
  <c r="V6915" i="1"/>
  <c r="L6591" i="1"/>
  <c r="F5107" i="1"/>
  <c r="P6398" i="1"/>
  <c r="F141" i="1"/>
  <c r="J674" i="1"/>
  <c r="H2546" i="1"/>
  <c r="J2599" i="1"/>
  <c r="V3181" i="1"/>
  <c r="V921" i="1"/>
  <c r="P105" i="1"/>
  <c r="J5149" i="1"/>
  <c r="I2517" i="1"/>
  <c r="F4358" i="1"/>
  <c r="N4002" i="1"/>
  <c r="U3354" i="1"/>
  <c r="U646" i="1"/>
  <c r="H5823" i="1"/>
  <c r="I3160" i="1"/>
  <c r="F7861" i="1"/>
  <c r="P446" i="1"/>
  <c r="P4434" i="1"/>
  <c r="H4184" i="1"/>
  <c r="M475" i="1"/>
  <c r="J6341" i="1"/>
  <c r="N2111" i="1"/>
  <c r="J8187" i="1"/>
  <c r="T3596" i="1"/>
  <c r="M3664" i="1"/>
  <c r="I7311" i="1"/>
  <c r="J3554" i="1"/>
  <c r="M7920" i="1"/>
  <c r="L2353" i="1"/>
  <c r="V4734" i="1"/>
  <c r="M6336" i="1"/>
  <c r="T2433" i="1"/>
  <c r="T182" i="1"/>
  <c r="M969" i="1"/>
  <c r="M7199" i="1"/>
  <c r="N1385" i="1"/>
  <c r="T6538" i="1"/>
  <c r="I7271" i="1"/>
  <c r="J7338" i="1"/>
  <c r="M4257" i="1"/>
  <c r="T5653" i="1"/>
  <c r="T5053" i="1"/>
  <c r="P6421" i="1"/>
  <c r="N5184" i="1"/>
  <c r="N800" i="1"/>
  <c r="V3956" i="1"/>
  <c r="M5356" i="1"/>
  <c r="I3006" i="1"/>
  <c r="F4214" i="1"/>
  <c r="V1596" i="1"/>
  <c r="I4423" i="1"/>
  <c r="V1833" i="1"/>
  <c r="U7886" i="1"/>
  <c r="M3615" i="1"/>
  <c r="V8317" i="1"/>
  <c r="H571" i="1"/>
  <c r="N4260" i="1"/>
  <c r="U2443" i="1"/>
  <c r="N3772" i="1"/>
  <c r="V4676" i="1"/>
  <c r="H4174" i="1"/>
  <c r="J5558" i="1"/>
  <c r="U1416" i="1"/>
  <c r="H6153" i="1"/>
  <c r="H3938" i="1"/>
  <c r="J8039" i="1"/>
  <c r="J227" i="1"/>
  <c r="P7304" i="1"/>
  <c r="I4897" i="1"/>
  <c r="M1510" i="1"/>
  <c r="I5349" i="1"/>
  <c r="T1414" i="1"/>
  <c r="U862" i="1"/>
  <c r="M6166" i="1"/>
  <c r="N7890" i="1"/>
  <c r="J8049" i="1"/>
  <c r="I4779" i="1"/>
  <c r="M3851" i="1"/>
  <c r="T3458" i="1"/>
  <c r="J2490" i="1"/>
  <c r="N3210" i="1"/>
  <c r="F6091" i="1"/>
  <c r="U7129" i="1"/>
  <c r="M6085" i="1"/>
  <c r="N2356" i="1"/>
  <c r="H7949" i="1"/>
  <c r="M2183" i="1"/>
  <c r="M466" i="1"/>
  <c r="H3979" i="1"/>
  <c r="J7351" i="1"/>
  <c r="N4275" i="1"/>
  <c r="M5773" i="1"/>
  <c r="P1307" i="1"/>
  <c r="N1713" i="1"/>
  <c r="M2718" i="1"/>
  <c r="T6933" i="1"/>
  <c r="N2357" i="1"/>
  <c r="H4996" i="1"/>
  <c r="J6499" i="1"/>
  <c r="L488" i="1"/>
  <c r="I4770" i="1"/>
  <c r="I8129" i="1"/>
  <c r="I7159" i="1"/>
  <c r="F1915" i="1"/>
  <c r="J1007" i="1"/>
  <c r="P4984" i="1"/>
  <c r="U4077" i="1"/>
  <c r="U6542" i="1"/>
  <c r="P121" i="1"/>
  <c r="N6623" i="1"/>
  <c r="J3743" i="1"/>
  <c r="H6243" i="1"/>
  <c r="J3548" i="1"/>
  <c r="M8208" i="1"/>
  <c r="U5582" i="1"/>
  <c r="V2767" i="1"/>
  <c r="J7164" i="1"/>
  <c r="P500" i="1"/>
  <c r="L7820" i="1"/>
  <c r="T7136" i="1"/>
  <c r="F7119" i="1"/>
  <c r="F7162" i="1"/>
  <c r="N1063" i="1"/>
  <c r="H7875" i="1"/>
  <c r="N6594" i="1"/>
  <c r="J7239" i="1"/>
  <c r="F7477" i="1"/>
  <c r="I6517" i="1"/>
  <c r="N238" i="1"/>
  <c r="J1637" i="1"/>
  <c r="J6958" i="1"/>
  <c r="U6575" i="1"/>
  <c r="M1023" i="1"/>
  <c r="T3949" i="1"/>
  <c r="F2636" i="1"/>
  <c r="V3279" i="1"/>
  <c r="P3407" i="1"/>
  <c r="N3274" i="1"/>
  <c r="N3737" i="1"/>
  <c r="V688" i="1"/>
  <c r="V5970" i="1"/>
  <c r="V1246" i="1"/>
  <c r="J5331" i="1"/>
  <c r="V4257" i="1"/>
  <c r="V4125" i="1"/>
  <c r="U4109" i="1"/>
  <c r="N8064" i="1"/>
  <c r="L5004" i="1"/>
  <c r="T2093" i="1"/>
  <c r="H3732" i="1"/>
  <c r="P3325" i="1"/>
  <c r="N5160" i="1"/>
  <c r="P3827" i="1"/>
  <c r="H520" i="1"/>
  <c r="U3258" i="1"/>
  <c r="M5036" i="1"/>
  <c r="N2355" i="1"/>
  <c r="U6768" i="1"/>
  <c r="J2325" i="1"/>
  <c r="V140" i="1"/>
  <c r="L3250" i="1"/>
  <c r="F4074" i="1"/>
  <c r="M3759" i="1"/>
  <c r="I5310" i="1"/>
  <c r="H5555" i="1"/>
  <c r="L1803" i="1"/>
  <c r="P6610" i="1"/>
  <c r="V2047" i="1"/>
  <c r="V3746" i="1"/>
  <c r="F4956" i="1"/>
  <c r="J1347" i="1"/>
  <c r="H4975" i="1"/>
  <c r="P3302" i="1"/>
  <c r="F2162" i="1"/>
  <c r="J7855" i="1"/>
  <c r="F6365" i="1"/>
  <c r="J4310" i="1"/>
  <c r="V2437" i="1"/>
  <c r="U578" i="1"/>
  <c r="I7518" i="1"/>
  <c r="M4705" i="1"/>
  <c r="K7256" i="1"/>
  <c r="J3478" i="1"/>
  <c r="T2174" i="1"/>
  <c r="U6426" i="1"/>
  <c r="V2441" i="1"/>
  <c r="H4873" i="1"/>
  <c r="J4032" i="1"/>
  <c r="I1910" i="1"/>
  <c r="M4624" i="1"/>
  <c r="J7875" i="1"/>
  <c r="K1812" i="1"/>
  <c r="J5301" i="1"/>
  <c r="P5223" i="1"/>
  <c r="I4552" i="1"/>
  <c r="M7281" i="1"/>
  <c r="J7416" i="1"/>
  <c r="J2187" i="1"/>
  <c r="T6367" i="1"/>
  <c r="T3922" i="1"/>
  <c r="P6213" i="1"/>
  <c r="P4525" i="1"/>
  <c r="U1774" i="1"/>
  <c r="T5146" i="1"/>
  <c r="J4610" i="1"/>
  <c r="M6429" i="1"/>
  <c r="U5633" i="1"/>
  <c r="T4859" i="1"/>
  <c r="J997" i="1"/>
  <c r="H4365" i="1"/>
  <c r="U3782" i="1"/>
  <c r="I3755" i="1"/>
  <c r="J1764" i="1"/>
  <c r="F296" i="1"/>
  <c r="P1381" i="1"/>
  <c r="M3809" i="1"/>
  <c r="F675" i="1"/>
  <c r="V5809" i="1"/>
  <c r="H7335" i="1"/>
  <c r="I7055" i="1"/>
  <c r="N3494" i="1"/>
  <c r="J8271" i="1"/>
  <c r="H1554" i="1"/>
  <c r="J1169" i="1"/>
  <c r="F1840" i="1"/>
  <c r="V5672" i="1"/>
  <c r="U3579" i="1"/>
  <c r="V2933" i="1"/>
  <c r="T4590" i="1"/>
  <c r="T2587" i="1"/>
  <c r="M2252" i="1"/>
  <c r="N5112" i="1"/>
  <c r="M5523" i="1"/>
  <c r="N678" i="1"/>
  <c r="N2350" i="1"/>
  <c r="N67" i="1"/>
  <c r="F189" i="1"/>
  <c r="F4602" i="1"/>
  <c r="H262" i="1"/>
  <c r="I6170" i="1"/>
  <c r="J6785" i="1"/>
  <c r="P4098" i="1"/>
  <c r="P7856" i="1"/>
  <c r="H3587" i="1"/>
  <c r="U8183" i="1"/>
  <c r="U6637" i="1"/>
  <c r="J7384" i="1"/>
  <c r="F5208" i="1"/>
  <c r="M3955" i="1"/>
  <c r="T1465" i="1"/>
  <c r="J222" i="1"/>
  <c r="V711" i="1"/>
  <c r="V2154" i="1"/>
  <c r="H5984" i="1"/>
  <c r="I2333" i="1"/>
  <c r="I3744" i="1"/>
  <c r="U2204" i="1"/>
  <c r="M1929" i="1"/>
  <c r="L3815" i="1"/>
  <c r="N728" i="1"/>
  <c r="L780" i="1"/>
  <c r="T6427" i="1"/>
  <c r="U3365" i="1"/>
  <c r="U5736" i="1"/>
  <c r="P5982" i="1"/>
  <c r="V2271" i="1"/>
  <c r="V5144" i="1"/>
  <c r="F3319" i="1"/>
  <c r="F8022" i="1"/>
  <c r="V4753" i="1"/>
  <c r="H4196" i="1"/>
  <c r="M7203" i="1"/>
  <c r="P4988" i="1"/>
  <c r="M3270" i="1"/>
  <c r="U6139" i="1"/>
  <c r="M2450" i="1"/>
  <c r="M4826" i="1"/>
  <c r="V2690" i="1"/>
  <c r="F86" i="1"/>
  <c r="V6052" i="1"/>
  <c r="T3383" i="1"/>
  <c r="T4729" i="1"/>
  <c r="J4125" i="1"/>
  <c r="J2522" i="1"/>
  <c r="I7280" i="1"/>
  <c r="U7608" i="1"/>
  <c r="F4759" i="1"/>
  <c r="T4614" i="1"/>
  <c r="P4024" i="1"/>
  <c r="F5357" i="1"/>
  <c r="V6047" i="1"/>
  <c r="M1135" i="1"/>
  <c r="U8061" i="1"/>
  <c r="L5011" i="1"/>
  <c r="K7888" i="1"/>
  <c r="I2538" i="1"/>
  <c r="J2696" i="1"/>
  <c r="P2888" i="1"/>
  <c r="J444" i="1"/>
  <c r="V6015" i="1"/>
  <c r="N3379" i="1"/>
  <c r="F508" i="1"/>
  <c r="K884" i="1"/>
  <c r="M4112" i="1"/>
  <c r="T7065" i="1"/>
  <c r="L4186" i="1"/>
  <c r="U5705" i="1"/>
  <c r="L2151" i="1"/>
  <c r="U6526" i="1"/>
  <c r="P793" i="1"/>
  <c r="T3695" i="1"/>
  <c r="J4662" i="1"/>
  <c r="N4595" i="1"/>
  <c r="T6628" i="1"/>
  <c r="V6316" i="1"/>
  <c r="M1969" i="1"/>
  <c r="F4181" i="1"/>
  <c r="M3289" i="1"/>
  <c r="U3380" i="1"/>
  <c r="P3022" i="1"/>
  <c r="M113" i="1"/>
  <c r="V3393" i="1"/>
  <c r="K3033" i="1"/>
  <c r="U798" i="1"/>
  <c r="H4742" i="1"/>
  <c r="F1122" i="1"/>
  <c r="T41" i="1"/>
  <c r="P2216" i="1"/>
  <c r="T6018" i="1"/>
  <c r="V6777" i="1"/>
  <c r="P5966" i="1"/>
  <c r="H2825" i="1"/>
  <c r="P1018" i="1"/>
  <c r="M4935" i="1"/>
  <c r="T4128" i="1"/>
  <c r="F8286" i="1"/>
  <c r="M6216" i="1"/>
  <c r="F7020" i="1"/>
  <c r="I5673" i="1"/>
  <c r="V7985" i="1"/>
  <c r="H6807" i="1"/>
  <c r="F7399" i="1"/>
  <c r="N5512" i="1"/>
  <c r="K1687" i="1"/>
  <c r="P3898" i="1"/>
  <c r="H8321" i="1"/>
  <c r="F5215" i="1"/>
  <c r="V6646" i="1"/>
  <c r="I7118" i="1"/>
  <c r="I3135" i="1"/>
  <c r="V6714" i="1"/>
  <c r="F719" i="1"/>
  <c r="H4109" i="1"/>
  <c r="P8296" i="1"/>
  <c r="I1616" i="1"/>
  <c r="V6216" i="1"/>
  <c r="N811" i="1"/>
  <c r="U48" i="1"/>
  <c r="H2038" i="1"/>
  <c r="V4166" i="1"/>
  <c r="N3652" i="1"/>
  <c r="U772" i="1"/>
  <c r="I429" i="1"/>
  <c r="T3367" i="1"/>
  <c r="M6364" i="1"/>
  <c r="L596" i="1"/>
  <c r="V7504" i="1"/>
  <c r="V80" i="1"/>
  <c r="P5163" i="1"/>
  <c r="P1932" i="1"/>
  <c r="T6478" i="1"/>
  <c r="U6842" i="1"/>
  <c r="J5519" i="1"/>
  <c r="M5088" i="1"/>
  <c r="T8132" i="1"/>
  <c r="M14" i="1"/>
  <c r="P1091" i="1"/>
  <c r="M7989" i="1"/>
  <c r="N6867" i="1"/>
  <c r="F1171" i="1"/>
  <c r="U7479" i="1"/>
  <c r="N1728" i="1"/>
  <c r="I964" i="1"/>
  <c r="I1824" i="1"/>
  <c r="U4367" i="1"/>
  <c r="J4283" i="1"/>
  <c r="H3223" i="1"/>
  <c r="M8331" i="1"/>
  <c r="V2590" i="1"/>
  <c r="I1630" i="1"/>
  <c r="J7533" i="1"/>
  <c r="F4934" i="1"/>
  <c r="V785" i="1"/>
  <c r="M6876" i="1"/>
  <c r="J5386" i="1"/>
  <c r="J8115" i="1"/>
  <c r="I2211" i="1"/>
  <c r="U7480" i="1"/>
  <c r="M6657" i="1"/>
  <c r="H4054" i="1"/>
  <c r="H2701" i="1"/>
  <c r="J5259" i="1"/>
  <c r="U7044" i="1"/>
  <c r="U2602" i="1"/>
  <c r="M898" i="1"/>
  <c r="P922" i="1"/>
  <c r="I1006" i="1"/>
  <c r="H7930" i="1"/>
  <c r="U590" i="1"/>
  <c r="J2564" i="1"/>
  <c r="P1339" i="1"/>
  <c r="P4912" i="1"/>
  <c r="N905" i="1"/>
  <c r="N1359" i="1"/>
  <c r="L3274" i="1"/>
  <c r="M5239" i="1"/>
  <c r="M6774" i="1"/>
  <c r="H5970" i="1"/>
  <c r="H3746" i="1"/>
  <c r="U5035" i="1"/>
  <c r="J2143" i="1"/>
  <c r="I4149" i="1"/>
  <c r="M4097" i="1"/>
  <c r="M6721" i="1"/>
  <c r="F6416" i="1"/>
  <c r="M1019" i="1"/>
  <c r="T6194" i="1"/>
  <c r="N4797" i="1"/>
  <c r="J4742" i="1"/>
  <c r="N3134" i="1"/>
  <c r="T3854" i="1"/>
  <c r="N3633" i="1"/>
  <c r="N1037" i="1"/>
  <c r="J6043" i="1"/>
  <c r="T8008" i="1"/>
  <c r="I3519" i="1"/>
  <c r="J6617" i="1"/>
  <c r="H5469" i="1"/>
  <c r="U5643" i="1"/>
  <c r="I6151" i="1"/>
  <c r="F2305" i="1"/>
  <c r="L1896" i="1"/>
  <c r="M5715" i="1"/>
  <c r="N4829" i="1"/>
  <c r="J2441" i="1"/>
  <c r="V4032" i="1"/>
  <c r="T5555" i="1"/>
  <c r="T4178" i="1"/>
  <c r="U230" i="1"/>
  <c r="U6741" i="1"/>
  <c r="I1097" i="1"/>
  <c r="V2100" i="1"/>
  <c r="H3013" i="1"/>
  <c r="H462" i="1"/>
  <c r="T5103" i="1"/>
  <c r="F6417" i="1"/>
  <c r="N2849" i="1"/>
  <c r="F174" i="1"/>
  <c r="I6863" i="1"/>
  <c r="I2490" i="1"/>
  <c r="N4340" i="1"/>
  <c r="L5605" i="1"/>
  <c r="M5614" i="1"/>
  <c r="F1730" i="1"/>
  <c r="H852" i="1"/>
  <c r="H7255" i="1"/>
  <c r="H1867" i="1"/>
  <c r="N8277" i="1"/>
  <c r="N7234" i="1"/>
  <c r="L5904" i="1"/>
  <c r="P781" i="1"/>
  <c r="H2071" i="1"/>
  <c r="M5609" i="1"/>
  <c r="M2491" i="1"/>
  <c r="M222" i="1"/>
  <c r="M8113" i="1"/>
  <c r="N2272" i="1"/>
  <c r="H4038" i="1"/>
  <c r="N2179" i="1"/>
  <c r="T224" i="1"/>
  <c r="H8082" i="1"/>
  <c r="H4314" i="1"/>
  <c r="J6563" i="1"/>
  <c r="T6614" i="1"/>
  <c r="U941" i="1"/>
  <c r="K4791" i="1"/>
  <c r="U2545" i="1"/>
  <c r="M2398" i="1"/>
  <c r="V3670" i="1"/>
  <c r="M814" i="1"/>
  <c r="V8339" i="1"/>
  <c r="I3684" i="1"/>
  <c r="J6738" i="1"/>
  <c r="V8085" i="1"/>
  <c r="J5448" i="1"/>
  <c r="V4962" i="1"/>
  <c r="N4498" i="1"/>
  <c r="J8160" i="1"/>
  <c r="V699" i="1"/>
  <c r="J3573" i="1"/>
  <c r="J7606" i="1"/>
  <c r="J1132" i="1"/>
  <c r="N1659" i="1"/>
  <c r="V1170" i="1"/>
  <c r="P2433" i="1"/>
  <c r="F7177" i="1"/>
  <c r="N5449" i="1"/>
  <c r="I7289" i="1"/>
  <c r="V4803" i="1"/>
  <c r="T4060" i="1"/>
  <c r="J8038" i="1"/>
  <c r="V966" i="1"/>
  <c r="M1900" i="1"/>
  <c r="P7066" i="1"/>
  <c r="U3409" i="1"/>
  <c r="T7150" i="1"/>
  <c r="F4554" i="1"/>
  <c r="P3807" i="1"/>
  <c r="H3539" i="1"/>
  <c r="N1537" i="1"/>
  <c r="H6274" i="1"/>
  <c r="V1226" i="1"/>
  <c r="H490" i="1"/>
  <c r="M5853" i="1"/>
  <c r="M5158" i="1"/>
  <c r="I6121" i="1"/>
  <c r="V7131" i="1"/>
  <c r="F3029" i="1"/>
  <c r="P6967" i="1"/>
  <c r="J1776" i="1"/>
  <c r="P6324" i="1"/>
  <c r="I5065" i="1"/>
  <c r="I7248" i="1"/>
  <c r="T2014" i="1"/>
  <c r="U1932" i="1"/>
  <c r="J2580" i="1"/>
  <c r="M3849" i="1"/>
  <c r="H697" i="1"/>
  <c r="P2849" i="1"/>
  <c r="N7292" i="1"/>
  <c r="J1812" i="1"/>
  <c r="J5713" i="1"/>
  <c r="M3819" i="1"/>
  <c r="P5608" i="1"/>
  <c r="H3990" i="1"/>
  <c r="I976" i="1"/>
  <c r="T7546" i="1"/>
  <c r="P7541" i="1"/>
  <c r="P8005" i="1"/>
  <c r="H2315" i="1"/>
  <c r="M8178" i="1"/>
  <c r="U6210" i="1"/>
  <c r="P8" i="1"/>
  <c r="M1782" i="1"/>
  <c r="L6353" i="1"/>
  <c r="I6698" i="1"/>
  <c r="U685" i="1"/>
  <c r="F3049" i="1"/>
  <c r="M6807" i="1"/>
  <c r="J2409" i="1"/>
  <c r="U323" i="1"/>
  <c r="T7491" i="1"/>
  <c r="V8332" i="1"/>
  <c r="H7075" i="1"/>
  <c r="H3220" i="1"/>
  <c r="U2707" i="1"/>
  <c r="H6832" i="1"/>
  <c r="F1337" i="1"/>
  <c r="P7384" i="1"/>
  <c r="J8128" i="1"/>
  <c r="H7023" i="1"/>
  <c r="M3468" i="1"/>
  <c r="N6719" i="1"/>
  <c r="L4718" i="1"/>
  <c r="J1312" i="1"/>
  <c r="I6802" i="1"/>
  <c r="F3651" i="1"/>
  <c r="V7939" i="1"/>
  <c r="T969" i="1"/>
  <c r="I1854" i="1"/>
  <c r="F4873" i="1"/>
  <c r="M3828" i="1"/>
  <c r="N2507" i="1"/>
  <c r="N3351" i="1"/>
  <c r="H1174" i="1"/>
  <c r="P709" i="1"/>
  <c r="H4409" i="1"/>
  <c r="L4294" i="1"/>
  <c r="F2665" i="1"/>
  <c r="V4649" i="1"/>
  <c r="F566" i="1"/>
  <c r="K2569" i="1"/>
  <c r="V4660" i="1"/>
  <c r="U7048" i="1"/>
  <c r="I7385" i="1"/>
  <c r="M4743" i="1"/>
  <c r="V611" i="1"/>
  <c r="N2169" i="1"/>
  <c r="P2869" i="1"/>
  <c r="U363" i="1"/>
  <c r="F3730" i="1"/>
  <c r="J2973" i="1"/>
  <c r="F5339" i="1"/>
  <c r="V1495" i="1"/>
  <c r="J2711" i="1"/>
  <c r="V2497" i="1"/>
  <c r="P158" i="1"/>
  <c r="M6898" i="1"/>
  <c r="L7159" i="1"/>
  <c r="I4809" i="1"/>
  <c r="P7251" i="1"/>
  <c r="I4973" i="1"/>
  <c r="T3953" i="1"/>
  <c r="V5165" i="1"/>
  <c r="F4888" i="1"/>
  <c r="V662" i="1"/>
  <c r="H6740" i="1"/>
  <c r="L3434" i="1"/>
  <c r="V1213" i="1"/>
  <c r="U2446" i="1"/>
  <c r="I2190" i="1"/>
  <c r="U1957" i="1"/>
  <c r="J3325" i="1"/>
  <c r="U3913" i="1"/>
  <c r="U2747" i="1"/>
  <c r="N133" i="1"/>
  <c r="M5434" i="1"/>
  <c r="N5928" i="1"/>
  <c r="H4797" i="1"/>
  <c r="J6977" i="1"/>
  <c r="U158" i="1"/>
  <c r="T6721" i="1"/>
  <c r="P8081" i="1"/>
  <c r="M1792" i="1"/>
  <c r="F3723" i="1"/>
  <c r="T261" i="1"/>
  <c r="L5866" i="1"/>
  <c r="H4968" i="1"/>
  <c r="N5467" i="1"/>
  <c r="F7294" i="1"/>
  <c r="U6121" i="1"/>
  <c r="V1667" i="1"/>
  <c r="N3669" i="1"/>
  <c r="F1593" i="1"/>
  <c r="U6021" i="1"/>
  <c r="M5866" i="1"/>
  <c r="L5433" i="1"/>
  <c r="F5905" i="1"/>
  <c r="H3064" i="1"/>
  <c r="V3844" i="1"/>
  <c r="I7490" i="1"/>
  <c r="H5065" i="1"/>
  <c r="I3038" i="1"/>
  <c r="P8110" i="1"/>
  <c r="L7008" i="1"/>
  <c r="N229" i="1"/>
  <c r="M2285" i="1"/>
  <c r="T7135" i="1"/>
  <c r="U1488" i="1"/>
  <c r="M5717" i="1"/>
  <c r="I5924" i="1"/>
  <c r="V6501" i="1"/>
  <c r="F3902" i="1"/>
  <c r="U7321" i="1"/>
  <c r="J7908" i="1"/>
  <c r="K5614" i="1"/>
  <c r="V6150" i="1"/>
  <c r="F6271" i="1"/>
  <c r="F7825" i="1"/>
  <c r="U7165" i="1"/>
  <c r="P776" i="1"/>
  <c r="J3558" i="1"/>
  <c r="P1664" i="1"/>
  <c r="F2960" i="1"/>
  <c r="U2987" i="1"/>
  <c r="K7385" i="1"/>
  <c r="J7433" i="1"/>
  <c r="V1152" i="1"/>
  <c r="H5359" i="1"/>
  <c r="V5612" i="1"/>
  <c r="H332" i="1"/>
  <c r="V2258" i="1"/>
  <c r="P3509" i="1"/>
  <c r="U5209" i="1"/>
  <c r="K7321" i="1"/>
  <c r="H7864" i="1"/>
  <c r="U1846" i="1"/>
  <c r="H3927" i="1"/>
  <c r="U7089" i="1"/>
  <c r="F6768" i="1"/>
  <c r="L4332" i="1"/>
  <c r="I4308" i="1"/>
  <c r="N1423" i="1"/>
  <c r="U1662" i="1"/>
  <c r="I6553" i="1"/>
  <c r="V5972" i="1"/>
  <c r="I1944" i="1"/>
  <c r="H5640" i="1"/>
  <c r="T558" i="1"/>
  <c r="N7106" i="1"/>
  <c r="T3496" i="1"/>
  <c r="M999" i="1"/>
  <c r="H1018" i="1"/>
  <c r="T5503" i="1"/>
  <c r="H3550" i="1"/>
  <c r="F6018" i="1"/>
  <c r="N8215" i="1"/>
  <c r="U1232" i="1"/>
  <c r="U5897" i="1"/>
  <c r="M1133" i="1"/>
  <c r="F6402" i="1"/>
  <c r="P1507" i="1"/>
  <c r="V6049" i="1"/>
  <c r="U5916" i="1"/>
  <c r="N7912" i="1"/>
  <c r="J3742" i="1"/>
  <c r="P1042" i="1"/>
  <c r="F6282" i="1"/>
  <c r="I7304" i="1"/>
  <c r="T3212" i="1"/>
  <c r="V3990" i="1"/>
  <c r="P2763" i="1"/>
  <c r="V542" i="1"/>
  <c r="L5542" i="1"/>
  <c r="L6646" i="1"/>
  <c r="U4012" i="1"/>
  <c r="N4922" i="1"/>
  <c r="P3012" i="1"/>
  <c r="H342" i="1"/>
  <c r="F3444" i="1"/>
  <c r="U208" i="1"/>
  <c r="M2322" i="1"/>
  <c r="V2675" i="1"/>
  <c r="P791" i="1"/>
  <c r="H4198" i="1"/>
  <c r="H5557" i="1"/>
  <c r="M283" i="1"/>
  <c r="F2758" i="1"/>
  <c r="L5107" i="1"/>
  <c r="M3153" i="1"/>
  <c r="N1292" i="1"/>
  <c r="U371" i="1"/>
  <c r="J8194" i="1"/>
  <c r="T4560" i="1"/>
  <c r="F1544" i="1"/>
  <c r="M5804" i="1"/>
  <c r="I6321" i="1"/>
  <c r="L5991" i="1"/>
  <c r="F7036" i="1"/>
  <c r="F3453" i="1"/>
  <c r="I1025" i="1"/>
  <c r="P5047" i="1"/>
  <c r="T373" i="1"/>
  <c r="P6208" i="1"/>
  <c r="F8105" i="1"/>
  <c r="M1092" i="1"/>
  <c r="U7036" i="1"/>
  <c r="N986" i="1"/>
  <c r="U7472" i="1"/>
  <c r="V1735" i="1"/>
  <c r="I3291" i="1"/>
  <c r="H7975" i="1"/>
  <c r="F4685" i="1"/>
  <c r="H146" i="1"/>
  <c r="N4363" i="1"/>
  <c r="N2181" i="1"/>
  <c r="N2476" i="1"/>
  <c r="T298" i="1"/>
  <c r="T3418" i="1"/>
  <c r="J2361" i="1"/>
  <c r="M524" i="1"/>
  <c r="M6400" i="1"/>
  <c r="F2281" i="1"/>
  <c r="N517" i="1"/>
  <c r="I4701" i="1"/>
  <c r="T4016" i="1"/>
  <c r="U7845" i="1"/>
  <c r="I7391" i="1"/>
  <c r="T1294" i="1"/>
  <c r="J463" i="1"/>
  <c r="V2226" i="1"/>
  <c r="N761" i="1"/>
  <c r="N6576" i="1"/>
  <c r="H938" i="1"/>
  <c r="I846" i="1"/>
  <c r="U2012" i="1"/>
  <c r="M2765" i="1"/>
  <c r="N574" i="1"/>
  <c r="F6850" i="1"/>
  <c r="F4160" i="1"/>
  <c r="J5821" i="1"/>
  <c r="M5266" i="1"/>
  <c r="V196" i="1"/>
  <c r="F412" i="1"/>
  <c r="H2727" i="1"/>
  <c r="P5915" i="1"/>
  <c r="F1007" i="1"/>
  <c r="T3462" i="1"/>
  <c r="U5732" i="1"/>
  <c r="N6574" i="1"/>
  <c r="N6213" i="1"/>
  <c r="P6462" i="1"/>
  <c r="J1874" i="1"/>
  <c r="P3940" i="1"/>
  <c r="P3626" i="1"/>
  <c r="U5640" i="1"/>
  <c r="N3348" i="1"/>
  <c r="M3267" i="1"/>
  <c r="F4749" i="1"/>
  <c r="N8044" i="1"/>
  <c r="N1498" i="1"/>
  <c r="U4337" i="1"/>
  <c r="M7018" i="1"/>
  <c r="U8233" i="1"/>
  <c r="I2417" i="1"/>
  <c r="T207" i="1"/>
  <c r="M1717" i="1"/>
  <c r="K6653" i="1"/>
  <c r="J2874" i="1"/>
  <c r="T5213" i="1"/>
  <c r="U5373" i="1"/>
  <c r="P5030" i="1"/>
  <c r="T5501" i="1"/>
  <c r="J6277" i="1"/>
  <c r="V1683" i="1"/>
  <c r="N1615" i="1"/>
  <c r="N5616" i="1"/>
  <c r="J6584" i="1"/>
  <c r="L2793" i="1"/>
  <c r="I1510" i="1"/>
  <c r="V3363" i="1"/>
  <c r="N1253" i="1"/>
  <c r="V1066" i="1"/>
  <c r="T453" i="1"/>
  <c r="F7176" i="1"/>
  <c r="U845" i="1"/>
  <c r="M665" i="1"/>
  <c r="V4748" i="1"/>
  <c r="P368" i="1"/>
  <c r="L6738" i="1"/>
  <c r="T3065" i="1"/>
  <c r="L6641" i="1"/>
  <c r="I7847" i="1"/>
  <c r="N1081" i="1"/>
  <c r="T342" i="1"/>
  <c r="H7973" i="1"/>
  <c r="U5624" i="1"/>
  <c r="F4270" i="1"/>
  <c r="P6897" i="1"/>
  <c r="N7382" i="1"/>
  <c r="T1183" i="1"/>
  <c r="V3491" i="1"/>
  <c r="P5698" i="1"/>
  <c r="L5427" i="1"/>
  <c r="F556" i="1"/>
  <c r="T4878" i="1"/>
  <c r="H4002" i="1"/>
  <c r="H596" i="1"/>
  <c r="T2965" i="1"/>
  <c r="F5381" i="1"/>
  <c r="F2153" i="1"/>
  <c r="I4847" i="1"/>
  <c r="P7231" i="1"/>
  <c r="M149" i="1"/>
  <c r="H1604" i="1"/>
  <c r="F3301" i="1"/>
  <c r="M5634" i="1"/>
  <c r="N2138" i="1"/>
  <c r="J6880" i="1"/>
  <c r="T1680" i="1"/>
  <c r="P8145" i="1"/>
  <c r="I603" i="1"/>
  <c r="H6310" i="1"/>
  <c r="I3546" i="1"/>
  <c r="P6068" i="1"/>
  <c r="H3044" i="1"/>
  <c r="T2087" i="1"/>
  <c r="M7259" i="1"/>
  <c r="J7911" i="1"/>
  <c r="N4013" i="1"/>
  <c r="H5786" i="1"/>
  <c r="T1119" i="1"/>
  <c r="U3316" i="1"/>
  <c r="V8000" i="1"/>
  <c r="F7497" i="1"/>
  <c r="V2989" i="1"/>
  <c r="J750" i="1"/>
  <c r="F1037" i="1"/>
  <c r="P1596" i="1"/>
  <c r="M6872" i="1"/>
  <c r="T7019" i="1"/>
  <c r="N4691" i="1"/>
  <c r="I4222" i="1"/>
  <c r="U6277" i="1"/>
  <c r="L5083" i="1"/>
  <c r="N6126" i="1"/>
  <c r="P2271" i="1"/>
  <c r="L1241" i="1"/>
  <c r="N1497" i="1"/>
  <c r="V7460" i="1"/>
  <c r="P8062" i="1"/>
  <c r="T3594" i="1"/>
  <c r="I240" i="1"/>
  <c r="P2134" i="1"/>
  <c r="H6169" i="1"/>
  <c r="H8102" i="1"/>
  <c r="V7155" i="1"/>
  <c r="N487" i="1"/>
  <c r="V708" i="1"/>
  <c r="L5261" i="1"/>
  <c r="L382" i="1"/>
  <c r="I6922" i="1"/>
  <c r="I8068" i="1"/>
  <c r="U3266" i="1"/>
  <c r="M7011" i="1"/>
  <c r="U3562" i="1"/>
  <c r="V520" i="1"/>
  <c r="M6059" i="1"/>
  <c r="U3975" i="1"/>
  <c r="V1827" i="1"/>
  <c r="P6651" i="1"/>
  <c r="K5661" i="1"/>
  <c r="I6056" i="1"/>
  <c r="T4010" i="1"/>
  <c r="P866" i="1"/>
  <c r="U1616" i="1"/>
  <c r="P5227" i="1"/>
  <c r="P761" i="1"/>
  <c r="H2699" i="1"/>
  <c r="V3755" i="1"/>
  <c r="N4081" i="1"/>
  <c r="V1351" i="1"/>
  <c r="N5019" i="1"/>
  <c r="M4358" i="1"/>
  <c r="H161" i="1"/>
  <c r="V3154" i="1"/>
  <c r="U39" i="1"/>
  <c r="J2452" i="1"/>
  <c r="N167" i="1"/>
  <c r="K6236" i="1"/>
  <c r="H32" i="1"/>
  <c r="P3956" i="1"/>
  <c r="J516" i="1"/>
  <c r="H1626" i="1"/>
  <c r="I3510" i="1"/>
  <c r="F7481" i="1"/>
  <c r="F2962" i="1"/>
  <c r="L4331" i="1"/>
  <c r="J5965" i="1"/>
  <c r="M180" i="1"/>
  <c r="H1324" i="1"/>
  <c r="V7900" i="1"/>
  <c r="T248" i="1"/>
  <c r="J5989" i="1"/>
  <c r="J5905" i="1"/>
  <c r="F6531" i="1"/>
  <c r="F8299" i="1"/>
  <c r="I3580" i="1"/>
  <c r="P84" i="1"/>
  <c r="U8044" i="1"/>
  <c r="T2750" i="1"/>
  <c r="L2501" i="1"/>
  <c r="H598" i="1"/>
  <c r="U5803" i="1"/>
  <c r="H2721" i="1"/>
  <c r="T3464" i="1"/>
  <c r="J928" i="1"/>
  <c r="T5772" i="1"/>
  <c r="M3542" i="1"/>
  <c r="M2282" i="1"/>
  <c r="M6709" i="1"/>
  <c r="U7288" i="1"/>
  <c r="U8171" i="1"/>
  <c r="V1109" i="1"/>
  <c r="J8044" i="1"/>
  <c r="M357" i="1"/>
  <c r="M966" i="1"/>
  <c r="L8320" i="1"/>
  <c r="K7396" i="1"/>
  <c r="T2906" i="1"/>
  <c r="P1368" i="1"/>
  <c r="H8343" i="1"/>
  <c r="L5581" i="1"/>
  <c r="J5186" i="1"/>
  <c r="I3606" i="1"/>
  <c r="T5975" i="1"/>
  <c r="V6578" i="1"/>
  <c r="I732" i="1"/>
  <c r="N6628" i="1"/>
  <c r="U1660" i="1"/>
  <c r="V5993" i="1"/>
  <c r="I922" i="1"/>
  <c r="N6753" i="1"/>
  <c r="H7397" i="1"/>
  <c r="V2864" i="1"/>
  <c r="F3317" i="1"/>
  <c r="M3694" i="1"/>
  <c r="I523" i="1"/>
  <c r="V5269" i="1"/>
  <c r="F98" i="1"/>
  <c r="F4874" i="1"/>
  <c r="M1319" i="1"/>
  <c r="H6636" i="1"/>
  <c r="M3684" i="1"/>
  <c r="F1928" i="1"/>
  <c r="F4730" i="1"/>
  <c r="P4463" i="1"/>
  <c r="M2624" i="1"/>
  <c r="L2039" i="1"/>
  <c r="V2048" i="1"/>
  <c r="H3016" i="1"/>
  <c r="F2077" i="1"/>
  <c r="F1328" i="1"/>
  <c r="N8248" i="1"/>
  <c r="M3137" i="1"/>
  <c r="N6805" i="1"/>
  <c r="F160" i="1"/>
  <c r="K7346" i="1"/>
  <c r="M8307" i="1"/>
  <c r="U5818" i="1"/>
  <c r="N3847" i="1"/>
  <c r="M884" i="1"/>
  <c r="M1276" i="1"/>
  <c r="N1654" i="1"/>
  <c r="M5180" i="1"/>
  <c r="U3777" i="1"/>
  <c r="I548" i="1"/>
  <c r="J4535" i="1"/>
  <c r="U3357" i="1"/>
  <c r="H5213" i="1"/>
  <c r="H3518" i="1"/>
  <c r="J8140" i="1"/>
  <c r="L4806" i="1"/>
  <c r="T1372" i="1"/>
  <c r="H1376" i="1"/>
  <c r="T1868" i="1"/>
  <c r="H4486" i="1"/>
  <c r="T3696" i="1"/>
  <c r="H92" i="1"/>
  <c r="F6553" i="1"/>
  <c r="J5060" i="1"/>
  <c r="U75" i="1"/>
  <c r="J5838" i="1"/>
  <c r="M8241" i="1"/>
  <c r="L6080" i="1"/>
  <c r="U2716" i="1"/>
  <c r="J3810" i="1"/>
  <c r="P3416" i="1"/>
  <c r="N4990" i="1"/>
  <c r="I6937" i="1"/>
  <c r="J2812" i="1"/>
  <c r="U4588" i="1"/>
  <c r="J2944" i="1"/>
  <c r="H451" i="1"/>
  <c r="T3623" i="1"/>
  <c r="K2816" i="1"/>
  <c r="T6606" i="1"/>
  <c r="J4440" i="1"/>
  <c r="H4527" i="1"/>
  <c r="F849" i="1"/>
  <c r="P3321" i="1"/>
  <c r="P4811" i="1"/>
  <c r="P457" i="1"/>
  <c r="N1776" i="1"/>
  <c r="P7510" i="1"/>
  <c r="N6913" i="1"/>
  <c r="U3645" i="1"/>
  <c r="M876" i="1"/>
  <c r="U7413" i="1"/>
  <c r="N793" i="1"/>
  <c r="J7123" i="1"/>
  <c r="F222" i="1"/>
  <c r="H5992" i="1"/>
  <c r="P880" i="1"/>
  <c r="M2543" i="1"/>
  <c r="J1472" i="1"/>
  <c r="I4305" i="1"/>
  <c r="T4738" i="1"/>
  <c r="P5552" i="1"/>
  <c r="L5931" i="1"/>
  <c r="I7353" i="1"/>
  <c r="V8009" i="1"/>
  <c r="T449" i="1"/>
  <c r="F4093" i="1"/>
  <c r="L6052" i="1"/>
  <c r="T2655" i="1"/>
  <c r="P2880" i="1"/>
  <c r="J6104" i="1"/>
  <c r="I6201" i="1"/>
  <c r="P2858" i="1"/>
  <c r="M7425" i="1"/>
  <c r="H4289" i="1"/>
  <c r="F2422" i="1"/>
  <c r="L5582" i="1"/>
  <c r="M3594" i="1"/>
  <c r="M5425" i="1"/>
  <c r="T8239" i="1"/>
  <c r="H4644" i="1"/>
  <c r="H495" i="1"/>
  <c r="I5306" i="1"/>
  <c r="N8080" i="1"/>
  <c r="I2690" i="1"/>
  <c r="V4043" i="1"/>
  <c r="P1812" i="1"/>
  <c r="I6867" i="1"/>
  <c r="N2365" i="1"/>
  <c r="I8039" i="1"/>
  <c r="J1428" i="1"/>
  <c r="K240" i="1"/>
  <c r="M3041" i="1"/>
  <c r="N3071" i="1"/>
  <c r="U6648" i="1"/>
  <c r="J4035" i="1"/>
  <c r="U4561" i="1"/>
  <c r="N3216" i="1"/>
  <c r="J3528" i="1"/>
  <c r="U8332" i="1"/>
  <c r="M5209" i="1"/>
  <c r="F6889" i="1"/>
  <c r="P6001" i="1"/>
  <c r="V7833" i="1"/>
  <c r="T4784" i="1"/>
  <c r="U8297" i="1"/>
  <c r="V651" i="1"/>
  <c r="F751" i="1"/>
  <c r="F4818" i="1"/>
  <c r="M5549" i="1"/>
  <c r="I6350" i="1"/>
  <c r="P2283" i="1"/>
  <c r="M7286" i="1"/>
  <c r="P6064" i="1"/>
  <c r="F3987" i="1"/>
  <c r="V620" i="1"/>
  <c r="J3808" i="1"/>
  <c r="L7023" i="1"/>
  <c r="F595" i="1"/>
  <c r="T5228" i="1"/>
  <c r="T1410" i="1"/>
  <c r="H4592" i="1"/>
  <c r="V4197" i="1"/>
  <c r="P2409" i="1"/>
  <c r="M6589" i="1"/>
  <c r="F2482" i="1"/>
  <c r="H5614" i="1"/>
  <c r="I4665" i="1"/>
  <c r="N6129" i="1"/>
  <c r="I2323" i="1"/>
  <c r="L3349" i="1"/>
  <c r="U7410" i="1"/>
  <c r="H5306" i="1"/>
  <c r="H3894" i="1"/>
  <c r="I2874" i="1"/>
  <c r="M2307" i="1"/>
  <c r="U2937" i="1"/>
  <c r="V6105" i="1"/>
  <c r="T6491" i="1"/>
  <c r="N2263" i="1"/>
  <c r="F7869" i="1"/>
  <c r="U2326" i="1"/>
  <c r="H5669" i="1"/>
  <c r="H1395" i="1"/>
  <c r="J5256" i="1"/>
  <c r="F2111" i="1"/>
  <c r="I989" i="1"/>
  <c r="L220" i="1"/>
  <c r="V6268" i="1"/>
  <c r="V6496" i="1"/>
  <c r="T736" i="1"/>
  <c r="J6161" i="1"/>
  <c r="T7896" i="1"/>
  <c r="H1960" i="1"/>
  <c r="H1192" i="1"/>
  <c r="N2143" i="1"/>
  <c r="M4019" i="1"/>
  <c r="I6741" i="1"/>
  <c r="F2514" i="1"/>
  <c r="J460" i="1"/>
  <c r="P6373" i="1"/>
  <c r="I5388" i="1"/>
  <c r="K7509" i="1"/>
  <c r="M8086" i="1"/>
  <c r="M6054" i="1"/>
  <c r="T1181" i="1"/>
  <c r="F1369" i="1"/>
  <c r="F4458" i="1"/>
  <c r="U6180" i="1"/>
  <c r="F3193" i="1"/>
  <c r="M2621" i="1"/>
  <c r="I355" i="1"/>
  <c r="N6591" i="1"/>
  <c r="T3990" i="1"/>
  <c r="U7940" i="1"/>
  <c r="U3689" i="1"/>
  <c r="V6101" i="1"/>
  <c r="U5632" i="1"/>
  <c r="J1894" i="1"/>
  <c r="F1179" i="1"/>
  <c r="F4966" i="1"/>
  <c r="H6675" i="1"/>
  <c r="I3827" i="1"/>
  <c r="F247" i="1"/>
  <c r="N6819" i="1"/>
  <c r="J239" i="1"/>
  <c r="T2440" i="1"/>
  <c r="P2603" i="1"/>
  <c r="N4294" i="1"/>
  <c r="F3859" i="1"/>
  <c r="N227" i="1"/>
  <c r="V2565" i="1"/>
  <c r="L1541" i="1"/>
  <c r="L3797" i="1"/>
  <c r="P1531" i="1"/>
  <c r="M7211" i="1"/>
  <c r="T7865" i="1"/>
  <c r="M617" i="1"/>
  <c r="F5463" i="1"/>
  <c r="J5732" i="1"/>
  <c r="F8234" i="1"/>
  <c r="L3366" i="1"/>
  <c r="F1623" i="1"/>
  <c r="U4482" i="1"/>
  <c r="N2312" i="1"/>
  <c r="K1339" i="1"/>
  <c r="T6143" i="1"/>
  <c r="P5715" i="1"/>
  <c r="N965" i="1"/>
  <c r="H2797" i="1"/>
  <c r="I7406" i="1"/>
  <c r="P1470" i="1"/>
  <c r="V7438" i="1"/>
  <c r="T2714" i="1"/>
  <c r="M8248" i="1"/>
  <c r="M8045" i="1"/>
  <c r="V1020" i="1"/>
  <c r="N6477" i="1"/>
  <c r="P1325" i="1"/>
  <c r="T8081" i="1"/>
  <c r="U1457" i="1"/>
  <c r="I1151" i="1"/>
  <c r="F3533" i="1"/>
  <c r="I2601" i="1"/>
  <c r="T3810" i="1"/>
  <c r="H3571" i="1"/>
  <c r="M2855" i="1"/>
  <c r="U7932" i="1"/>
  <c r="H7114" i="1"/>
  <c r="U1936" i="1"/>
  <c r="H3622" i="1"/>
  <c r="N6470" i="1"/>
  <c r="U3914" i="1"/>
  <c r="H7845" i="1"/>
  <c r="P2887" i="1"/>
  <c r="I8010" i="1"/>
  <c r="M2511" i="1"/>
  <c r="P7399" i="1"/>
  <c r="J4891" i="1"/>
  <c r="M7155" i="1"/>
  <c r="I639" i="1"/>
  <c r="U1241" i="1"/>
  <c r="L4203" i="1"/>
  <c r="P5800" i="1"/>
  <c r="U4994" i="1"/>
  <c r="J6430" i="1"/>
  <c r="P2788" i="1"/>
  <c r="P8348" i="1"/>
  <c r="U3928" i="1"/>
  <c r="P2589" i="1"/>
  <c r="M3943" i="1"/>
  <c r="N6168" i="1"/>
  <c r="F100" i="1"/>
  <c r="N1428" i="1"/>
  <c r="J6811" i="1"/>
  <c r="H5951" i="1"/>
  <c r="P6908" i="1"/>
  <c r="M7082" i="1"/>
  <c r="T349" i="1"/>
  <c r="J191" i="1"/>
  <c r="H2514" i="1"/>
  <c r="V5306" i="1"/>
  <c r="H3401" i="1"/>
  <c r="J6719" i="1"/>
  <c r="F5194" i="1"/>
  <c r="M1032" i="1"/>
  <c r="L8034" i="1"/>
  <c r="N6645" i="1"/>
  <c r="N4881" i="1"/>
  <c r="L2660" i="1"/>
  <c r="J5348" i="1"/>
  <c r="I7925" i="1"/>
  <c r="M5096" i="1"/>
  <c r="H3317" i="1"/>
  <c r="U6925" i="1"/>
  <c r="M8161" i="1"/>
  <c r="M6938" i="1"/>
  <c r="V1737" i="1"/>
  <c r="H3592" i="1"/>
  <c r="V7421" i="1"/>
  <c r="F5697" i="1"/>
  <c r="I3155" i="1"/>
  <c r="J3282" i="1"/>
  <c r="H2258" i="1"/>
  <c r="N2128" i="1"/>
  <c r="I3466" i="1"/>
  <c r="P6198" i="1"/>
  <c r="J364" i="1"/>
  <c r="P5350" i="1"/>
  <c r="U5985" i="1"/>
  <c r="V2976" i="1"/>
  <c r="M2886" i="1"/>
  <c r="F1860" i="1"/>
  <c r="N774" i="1"/>
  <c r="I4095" i="1"/>
  <c r="P3525" i="1"/>
  <c r="U4884" i="1"/>
  <c r="J4160" i="1"/>
  <c r="N7321" i="1"/>
  <c r="T5321" i="1"/>
  <c r="H3727" i="1"/>
  <c r="H2126" i="1"/>
  <c r="U1126" i="1"/>
  <c r="L7084" i="1"/>
  <c r="L2191" i="1"/>
  <c r="H7223" i="1"/>
  <c r="P5320" i="1"/>
  <c r="I3835" i="1"/>
  <c r="N6769" i="1"/>
  <c r="L3871" i="1"/>
  <c r="I6907" i="1"/>
  <c r="H8332" i="1"/>
  <c r="V5633" i="1"/>
  <c r="L6087" i="1"/>
  <c r="I8020" i="1"/>
  <c r="T794" i="1"/>
  <c r="F2941" i="1"/>
  <c r="I1572" i="1"/>
  <c r="V5523" i="1"/>
  <c r="U6936" i="1"/>
  <c r="M5020" i="1"/>
  <c r="T3020" i="1"/>
  <c r="P7085" i="1"/>
  <c r="N2037" i="1"/>
  <c r="M7876" i="1"/>
  <c r="L6493" i="1"/>
  <c r="V5850" i="1"/>
  <c r="N899" i="1"/>
  <c r="I6097" i="1"/>
  <c r="U5564" i="1"/>
  <c r="V167" i="1"/>
  <c r="U5139" i="1"/>
  <c r="U1510" i="1"/>
  <c r="M1228" i="1"/>
  <c r="F7273" i="1"/>
  <c r="I6017" i="1"/>
  <c r="H4099" i="1"/>
  <c r="H4746" i="1"/>
  <c r="P3476" i="1"/>
  <c r="L2736" i="1"/>
  <c r="I1598" i="1"/>
  <c r="V3222" i="1"/>
  <c r="V2752" i="1"/>
  <c r="J2395" i="1"/>
  <c r="P1479" i="1"/>
  <c r="H2501" i="1"/>
  <c r="P7892" i="1"/>
  <c r="L3230" i="1"/>
  <c r="P157" i="1"/>
  <c r="P4556" i="1"/>
  <c r="M5772" i="1"/>
  <c r="V548" i="1"/>
  <c r="J7460" i="1"/>
  <c r="I249" i="1"/>
  <c r="J2691" i="1"/>
  <c r="N6720" i="1"/>
  <c r="U6252" i="1"/>
  <c r="V903" i="1"/>
  <c r="T3771" i="1"/>
  <c r="P2688" i="1"/>
  <c r="N5787" i="1"/>
  <c r="V125" i="1"/>
  <c r="T643" i="1"/>
  <c r="I5605" i="1"/>
  <c r="U3383" i="1"/>
  <c r="K7202" i="1"/>
  <c r="M1254" i="1"/>
  <c r="F7858" i="1"/>
  <c r="I6556" i="1"/>
  <c r="N2394" i="1"/>
  <c r="H606" i="1"/>
  <c r="M1369" i="1"/>
  <c r="U7256" i="1"/>
  <c r="L4717" i="1"/>
  <c r="T2895" i="1"/>
  <c r="I6532" i="1"/>
  <c r="H8071" i="1"/>
  <c r="K7456" i="1"/>
  <c r="J1635" i="1"/>
  <c r="N5836" i="1"/>
  <c r="J5893" i="1"/>
  <c r="N6090" i="1"/>
  <c r="U1551" i="1"/>
  <c r="U697" i="1"/>
  <c r="K5882" i="1"/>
  <c r="I1104" i="1"/>
  <c r="N1986" i="1"/>
  <c r="I1352" i="1"/>
  <c r="T1291" i="1"/>
  <c r="N6829" i="1"/>
  <c r="J2404" i="1"/>
  <c r="U6890" i="1"/>
  <c r="L5827" i="1"/>
  <c r="V705" i="1"/>
  <c r="H5583" i="1"/>
  <c r="P5143" i="1"/>
  <c r="V4397" i="1"/>
  <c r="T163" i="1"/>
  <c r="J7497" i="1"/>
  <c r="U3417" i="1"/>
  <c r="P5469" i="1"/>
  <c r="P203" i="1"/>
  <c r="V2309" i="1"/>
  <c r="T8327" i="1"/>
  <c r="K8119" i="1"/>
  <c r="F4208" i="1"/>
  <c r="U6926" i="1"/>
  <c r="F3728" i="1"/>
  <c r="N6565" i="1"/>
  <c r="H3436" i="1"/>
  <c r="P3486" i="1"/>
  <c r="F4412" i="1"/>
  <c r="N5179" i="1"/>
  <c r="N6191" i="1"/>
  <c r="P5847" i="1"/>
  <c r="V5706" i="1"/>
  <c r="T3062" i="1"/>
  <c r="V2266" i="1"/>
  <c r="H1640" i="1"/>
  <c r="N6222" i="1"/>
  <c r="M3274" i="1"/>
  <c r="K4980" i="1"/>
  <c r="I3424" i="1"/>
  <c r="N3869" i="1"/>
  <c r="M4912" i="1"/>
  <c r="T7919" i="1"/>
  <c r="T2286" i="1"/>
  <c r="P1872" i="1"/>
  <c r="H7461" i="1"/>
  <c r="U6381" i="1"/>
  <c r="F2503" i="1"/>
  <c r="F1629" i="1"/>
  <c r="T3339" i="1"/>
  <c r="U5487" i="1"/>
  <c r="N4065" i="1"/>
  <c r="U497" i="1"/>
  <c r="F3603" i="1"/>
  <c r="U7917" i="1"/>
  <c r="N5020" i="1"/>
  <c r="J6889" i="1"/>
  <c r="H6187" i="1"/>
  <c r="P3651" i="1"/>
  <c r="H2791" i="1"/>
  <c r="L1813" i="1"/>
  <c r="T5294" i="1"/>
  <c r="V1113" i="1"/>
  <c r="V2857" i="1"/>
  <c r="H6182" i="1"/>
  <c r="I1525" i="1"/>
  <c r="T3848" i="1"/>
  <c r="P7942" i="1"/>
  <c r="P5500" i="1"/>
  <c r="N5419" i="1"/>
  <c r="J856" i="1"/>
  <c r="N7103" i="1"/>
  <c r="U6661" i="1"/>
  <c r="V7466" i="1"/>
  <c r="H5037" i="1"/>
  <c r="V3691" i="1"/>
  <c r="N6590" i="1"/>
  <c r="U263" i="1"/>
  <c r="I7084" i="1"/>
  <c r="U6425" i="1"/>
  <c r="F3262" i="1"/>
  <c r="I318" i="1"/>
  <c r="V1472" i="1"/>
  <c r="P2126" i="1"/>
  <c r="J3340" i="1"/>
  <c r="U2640" i="1"/>
  <c r="M6066" i="1"/>
  <c r="F5388" i="1"/>
  <c r="V5940" i="1"/>
  <c r="L2857" i="1"/>
  <c r="L1533" i="1"/>
  <c r="N868" i="1"/>
  <c r="H3029" i="1"/>
  <c r="N6882" i="1"/>
  <c r="M968" i="1"/>
  <c r="F1833" i="1"/>
  <c r="N7931" i="1"/>
  <c r="K2271" i="1"/>
  <c r="I7339" i="1"/>
  <c r="H909" i="1"/>
  <c r="I7273" i="1"/>
  <c r="U4271" i="1"/>
  <c r="M3638" i="1"/>
  <c r="U3227" i="1"/>
  <c r="P2701" i="1"/>
  <c r="F350" i="1"/>
  <c r="J3200" i="1"/>
  <c r="I883" i="1"/>
  <c r="J7813" i="1"/>
  <c r="H5237" i="1"/>
  <c r="P2532" i="1"/>
  <c r="U5002" i="1"/>
  <c r="P5749" i="1"/>
  <c r="T704" i="1"/>
  <c r="M2218" i="1"/>
  <c r="V1461" i="1"/>
  <c r="H5626" i="1"/>
  <c r="I6425" i="1"/>
  <c r="J5823" i="1"/>
  <c r="M2907" i="1"/>
  <c r="F7933" i="1"/>
  <c r="I3573" i="1"/>
  <c r="J3453" i="1"/>
  <c r="J5672" i="1"/>
  <c r="U4811" i="1"/>
  <c r="U8015" i="1"/>
  <c r="U1310" i="1"/>
  <c r="F2370" i="1"/>
  <c r="T5351" i="1"/>
  <c r="H4823" i="1"/>
  <c r="I5506" i="1"/>
  <c r="I5044" i="1"/>
  <c r="P2767" i="1"/>
  <c r="I6554" i="1"/>
  <c r="H7324" i="1"/>
  <c r="U8223" i="1"/>
  <c r="V1022" i="1"/>
  <c r="T1123" i="1"/>
  <c r="L4365" i="1"/>
  <c r="N4798" i="1"/>
  <c r="T5360" i="1"/>
  <c r="F1150" i="1"/>
  <c r="U7919" i="1"/>
  <c r="V3518" i="1"/>
  <c r="U2030" i="1"/>
  <c r="I2583" i="1"/>
  <c r="T3866" i="1"/>
  <c r="U8242" i="1"/>
  <c r="H2756" i="1"/>
  <c r="J6793" i="1"/>
  <c r="F3266" i="1"/>
  <c r="U5850" i="1"/>
  <c r="U6636" i="1"/>
  <c r="N1951" i="1"/>
  <c r="L6515" i="1"/>
  <c r="U229" i="1"/>
  <c r="J375" i="1"/>
  <c r="J4110" i="1"/>
  <c r="M7804" i="1"/>
  <c r="T7980" i="1"/>
  <c r="V6782" i="1"/>
  <c r="U5720" i="1"/>
  <c r="I5817" i="1"/>
  <c r="T6047" i="1"/>
  <c r="T5357" i="1"/>
  <c r="T4970" i="1"/>
  <c r="U4063" i="1"/>
  <c r="M508" i="1"/>
  <c r="U2768" i="1"/>
  <c r="N1950" i="1"/>
  <c r="T2937" i="1"/>
  <c r="L189" i="1"/>
  <c r="N3673" i="1"/>
  <c r="K20" i="1"/>
  <c r="P4822" i="1"/>
  <c r="U6508" i="1"/>
  <c r="N6887" i="1"/>
  <c r="J6564" i="1"/>
  <c r="K7491" i="1"/>
  <c r="J1623" i="1"/>
  <c r="U2665" i="1"/>
  <c r="H1848" i="1"/>
  <c r="V2197" i="1"/>
  <c r="V1630" i="1"/>
  <c r="M1622" i="1"/>
  <c r="U8254" i="1"/>
  <c r="J5776" i="1"/>
  <c r="V2600" i="1"/>
  <c r="I7809" i="1"/>
  <c r="N1203" i="1"/>
  <c r="H5528" i="1"/>
  <c r="H2459" i="1"/>
  <c r="I4165" i="1"/>
  <c r="F3510" i="1"/>
  <c r="N881" i="1"/>
  <c r="P7891" i="1"/>
  <c r="H2748" i="1"/>
  <c r="J608" i="1"/>
  <c r="I472" i="1"/>
  <c r="U1594" i="1"/>
  <c r="U1179" i="1"/>
  <c r="F6269" i="1"/>
  <c r="F2003" i="1"/>
  <c r="U1993" i="1"/>
  <c r="P1040" i="1"/>
  <c r="U293" i="1"/>
  <c r="F940" i="1"/>
  <c r="J837" i="1"/>
  <c r="H70" i="1"/>
  <c r="T399" i="1"/>
  <c r="P6857" i="1"/>
  <c r="F6546" i="1"/>
  <c r="L1559" i="1"/>
  <c r="U5492" i="1"/>
  <c r="N5052" i="1"/>
  <c r="J5062" i="1"/>
  <c r="P7989" i="1"/>
  <c r="J5547" i="1"/>
  <c r="L8110" i="1"/>
  <c r="M2391" i="1"/>
  <c r="I4957" i="1"/>
  <c r="P5535" i="1"/>
  <c r="L7379" i="1"/>
  <c r="H2050" i="1"/>
  <c r="I7104" i="1"/>
  <c r="N5354" i="1"/>
  <c r="V4475" i="1"/>
  <c r="N5771" i="1"/>
  <c r="J4196" i="1"/>
  <c r="F5162" i="1"/>
  <c r="I155" i="1"/>
  <c r="H7082" i="1"/>
  <c r="F8225" i="1"/>
  <c r="F7930" i="1"/>
  <c r="V4975" i="1"/>
  <c r="P7394" i="1"/>
  <c r="T5328" i="1"/>
  <c r="M6052" i="1"/>
  <c r="M5559" i="1"/>
  <c r="N7097" i="1"/>
  <c r="N3288" i="1"/>
  <c r="J1291" i="1"/>
  <c r="H1950" i="1"/>
  <c r="T3139" i="1"/>
  <c r="F5815" i="1"/>
  <c r="V3307" i="1"/>
  <c r="U2292" i="1"/>
  <c r="T4712" i="1"/>
  <c r="I8264" i="1"/>
  <c r="H2650" i="1"/>
  <c r="J1339" i="1"/>
  <c r="N710" i="1"/>
  <c r="I4825" i="1"/>
  <c r="J1526" i="1"/>
  <c r="P7360" i="1"/>
  <c r="U2729" i="1"/>
  <c r="P3389" i="1"/>
  <c r="T645" i="1"/>
  <c r="M8285" i="1"/>
  <c r="N5206" i="1"/>
  <c r="T8099" i="1"/>
  <c r="U2451" i="1"/>
  <c r="L660" i="1"/>
  <c r="I733" i="1"/>
  <c r="T5245" i="1"/>
  <c r="T1280" i="1"/>
  <c r="I4774" i="1"/>
  <c r="P7288" i="1"/>
  <c r="F3199" i="1"/>
  <c r="J1304" i="1"/>
  <c r="I1326" i="1"/>
  <c r="H7099" i="1"/>
  <c r="V190" i="1"/>
  <c r="I8193" i="1"/>
  <c r="V1984" i="1"/>
  <c r="U4666" i="1"/>
  <c r="P2655" i="1"/>
  <c r="H5248" i="1"/>
  <c r="J1672" i="1"/>
  <c r="N888" i="1"/>
  <c r="I6855" i="1"/>
  <c r="T2606" i="1"/>
  <c r="I4625" i="1"/>
  <c r="T733" i="1"/>
  <c r="I7089" i="1"/>
  <c r="F7852" i="1"/>
  <c r="F1634" i="1"/>
  <c r="T532" i="1"/>
  <c r="J3341" i="1"/>
  <c r="F2134" i="1"/>
  <c r="H6953" i="1"/>
  <c r="V499" i="1"/>
  <c r="N4471" i="1"/>
  <c r="J4407" i="1"/>
  <c r="T1422" i="1"/>
  <c r="H2591" i="1"/>
  <c r="U174" i="1"/>
  <c r="T2463" i="1"/>
  <c r="I5226" i="1"/>
  <c r="U4287" i="1"/>
  <c r="H987" i="1"/>
  <c r="F1192" i="1"/>
  <c r="I3347" i="1"/>
  <c r="F674" i="1"/>
  <c r="H3530" i="1"/>
  <c r="N4423" i="1"/>
  <c r="I6649" i="1"/>
  <c r="U5037" i="1"/>
  <c r="P2282" i="1"/>
  <c r="K1966" i="1"/>
  <c r="J4042" i="1"/>
  <c r="F2973" i="1"/>
  <c r="U7871" i="1"/>
  <c r="U6189" i="1"/>
  <c r="P1642" i="1"/>
  <c r="I3030" i="1"/>
  <c r="H7081" i="1"/>
  <c r="T1692" i="1"/>
  <c r="N2227" i="1"/>
  <c r="H3207" i="1"/>
  <c r="H2779" i="1"/>
  <c r="F4162" i="1"/>
  <c r="T8152" i="1"/>
  <c r="N3451" i="1"/>
  <c r="V2928" i="1"/>
  <c r="M7188" i="1"/>
  <c r="I5109" i="1"/>
  <c r="U7841" i="1"/>
  <c r="N3987" i="1"/>
  <c r="U3621" i="1"/>
  <c r="U3575" i="1"/>
  <c r="J921" i="1"/>
  <c r="P5362" i="1"/>
  <c r="J3784" i="1"/>
  <c r="T2811" i="1"/>
  <c r="F3113" i="1"/>
  <c r="U3642" i="1"/>
  <c r="F7164" i="1"/>
  <c r="P5331" i="1"/>
  <c r="P1251" i="1"/>
  <c r="T6847" i="1"/>
  <c r="T2596" i="1"/>
  <c r="N6993" i="1"/>
  <c r="U8082" i="1"/>
  <c r="V7166" i="1"/>
  <c r="U1479" i="1"/>
  <c r="U3524" i="1"/>
  <c r="H6521" i="1"/>
  <c r="T1963" i="1"/>
  <c r="V206" i="1"/>
  <c r="T3314" i="1"/>
  <c r="I2346" i="1"/>
  <c r="H7530" i="1"/>
  <c r="F6960" i="1"/>
  <c r="J261" i="1"/>
  <c r="F4346" i="1"/>
  <c r="I2780" i="1"/>
  <c r="T80" i="1"/>
  <c r="T6681" i="1"/>
  <c r="V1572" i="1"/>
  <c r="I4760" i="1"/>
  <c r="P4575" i="1"/>
  <c r="N5689" i="1"/>
  <c r="P7639" i="1"/>
  <c r="P2356" i="1"/>
  <c r="V2193" i="1"/>
  <c r="M721" i="1"/>
  <c r="P5767" i="1"/>
  <c r="H7471" i="1"/>
  <c r="F3590" i="1"/>
  <c r="T3784" i="1"/>
  <c r="M3256" i="1"/>
  <c r="U6582" i="1"/>
  <c r="T692" i="1"/>
  <c r="V2038" i="1"/>
  <c r="P3737" i="1"/>
  <c r="M2906" i="1"/>
  <c r="T1157" i="1"/>
  <c r="P3142" i="1"/>
  <c r="N2624" i="1"/>
  <c r="I7390" i="1"/>
  <c r="M1179" i="1"/>
  <c r="I3048" i="1"/>
  <c r="H7186" i="1"/>
  <c r="N3452" i="1"/>
  <c r="H3443" i="1"/>
  <c r="F318" i="1"/>
  <c r="T214" i="1"/>
  <c r="M7257" i="1"/>
  <c r="M3977" i="1"/>
  <c r="M3193" i="1"/>
  <c r="N6510" i="1"/>
  <c r="J2642" i="1"/>
  <c r="F1771" i="1"/>
  <c r="H8198" i="1"/>
  <c r="N5798" i="1"/>
  <c r="V7899" i="1"/>
  <c r="M4333" i="1"/>
  <c r="F406" i="1"/>
  <c r="F3456" i="1"/>
  <c r="L6809" i="1"/>
  <c r="F7940" i="1"/>
  <c r="N5687" i="1"/>
  <c r="N5290" i="1"/>
  <c r="F1130" i="1"/>
  <c r="M2732" i="1"/>
  <c r="J584" i="1"/>
  <c r="P4034" i="1"/>
  <c r="H1966" i="1"/>
  <c r="T2921" i="1"/>
  <c r="P20" i="1"/>
  <c r="V6653" i="1"/>
  <c r="P851" i="1"/>
  <c r="H1792" i="1"/>
  <c r="I645" i="1"/>
  <c r="F3106" i="1"/>
  <c r="F3059" i="1"/>
  <c r="N4012" i="1"/>
  <c r="H4017" i="1"/>
  <c r="H8311" i="1"/>
  <c r="I4975" i="1"/>
  <c r="U817" i="1"/>
  <c r="U754" i="1"/>
  <c r="U6141" i="1"/>
  <c r="V6650" i="1"/>
  <c r="J6069" i="1"/>
  <c r="P7112" i="1"/>
  <c r="F2424" i="1"/>
  <c r="H2855" i="1"/>
  <c r="U428" i="1"/>
  <c r="U329" i="1"/>
  <c r="I3558" i="1"/>
  <c r="F7420" i="1"/>
  <c r="U2637" i="1"/>
  <c r="U3291" i="1"/>
  <c r="T5142" i="1"/>
  <c r="H4023" i="1"/>
  <c r="M6858" i="1"/>
  <c r="N5363" i="1"/>
  <c r="I1712" i="1"/>
  <c r="J3754" i="1"/>
  <c r="F4543" i="1"/>
  <c r="N2825" i="1"/>
  <c r="P6721" i="1"/>
  <c r="J2119" i="1"/>
  <c r="V3540" i="1"/>
  <c r="U3205" i="1"/>
  <c r="N7808" i="1"/>
  <c r="J1031" i="1"/>
  <c r="U3199" i="1"/>
  <c r="T1695" i="1"/>
  <c r="L5438" i="1"/>
  <c r="M1383" i="1"/>
  <c r="M8247" i="1"/>
  <c r="M2611" i="1"/>
  <c r="H2282" i="1"/>
  <c r="V6034" i="1"/>
  <c r="M2123" i="1"/>
  <c r="N8126" i="1"/>
  <c r="N6561" i="1"/>
  <c r="P8056" i="1"/>
  <c r="I1666" i="1"/>
  <c r="M7245" i="1"/>
  <c r="N2228" i="1"/>
  <c r="T846" i="1"/>
  <c r="V4046" i="1"/>
  <c r="J1271" i="1"/>
  <c r="H5043" i="1"/>
  <c r="L4051" i="1"/>
  <c r="J6698" i="1"/>
  <c r="I6707" i="1"/>
  <c r="V2583" i="1"/>
  <c r="N7076" i="1"/>
  <c r="U7156" i="1"/>
  <c r="M3405" i="1"/>
  <c r="N5093" i="1"/>
  <c r="P2939" i="1"/>
  <c r="U5836" i="1"/>
  <c r="M2780" i="1"/>
  <c r="P5173" i="1"/>
  <c r="F2518" i="1"/>
  <c r="K436" i="1"/>
  <c r="T58" i="1"/>
  <c r="M5848" i="1"/>
  <c r="T8033" i="1"/>
  <c r="F4220" i="1"/>
  <c r="H3770" i="1"/>
  <c r="U2510" i="1"/>
  <c r="P2048" i="1"/>
  <c r="M3408" i="1"/>
  <c r="U8213" i="1"/>
  <c r="J6619" i="1"/>
  <c r="N2264" i="1"/>
  <c r="J3123" i="1"/>
  <c r="J6018" i="1"/>
  <c r="M1976" i="1"/>
  <c r="H8129" i="1"/>
  <c r="H1361" i="1"/>
  <c r="T332" i="1"/>
  <c r="H4010" i="1"/>
  <c r="T1677" i="1"/>
  <c r="F8249" i="1"/>
  <c r="N8347" i="1"/>
  <c r="V6998" i="1"/>
  <c r="U8105" i="1"/>
  <c r="J1901" i="1"/>
  <c r="P3533" i="1"/>
  <c r="T7847" i="1"/>
  <c r="N2589" i="1"/>
  <c r="H7077" i="1"/>
  <c r="I1011" i="1"/>
  <c r="F3755" i="1"/>
  <c r="T3913" i="1"/>
  <c r="U6703" i="1"/>
  <c r="H1122" i="1"/>
  <c r="I2230" i="1"/>
  <c r="J118" i="1"/>
  <c r="L7436" i="1"/>
  <c r="H5658" i="1"/>
  <c r="U354" i="1"/>
  <c r="N2373" i="1"/>
  <c r="F4913" i="1"/>
  <c r="V6437" i="1"/>
  <c r="I2698" i="1"/>
  <c r="P3762" i="1"/>
  <c r="V3509" i="1"/>
  <c r="T6019" i="1"/>
  <c r="I371" i="1"/>
  <c r="M3683" i="1"/>
  <c r="J6594" i="1"/>
  <c r="J5587" i="1"/>
  <c r="U6302" i="1"/>
  <c r="V7455" i="1"/>
  <c r="P4989" i="1"/>
  <c r="J7019" i="1"/>
  <c r="F1633" i="1"/>
  <c r="T2394" i="1"/>
  <c r="H5516" i="1"/>
  <c r="P572" i="1"/>
  <c r="M3956" i="1"/>
  <c r="H5720" i="1"/>
  <c r="P233" i="1"/>
  <c r="N1551" i="1"/>
  <c r="H734" i="1"/>
  <c r="I6739" i="1"/>
  <c r="H6602" i="1"/>
  <c r="L6745" i="1"/>
  <c r="M6836" i="1"/>
  <c r="V6215" i="1"/>
  <c r="L2139" i="1"/>
  <c r="P6609" i="1"/>
  <c r="M7874" i="1"/>
  <c r="U4506" i="1"/>
  <c r="U6265" i="1"/>
  <c r="V4891" i="1"/>
  <c r="P1343" i="1"/>
  <c r="V510" i="1"/>
  <c r="P5167" i="1"/>
  <c r="F4744" i="1"/>
  <c r="N3993" i="1"/>
  <c r="U965" i="1"/>
  <c r="V736" i="1"/>
  <c r="T3194" i="1"/>
  <c r="V2013" i="1"/>
  <c r="V7205" i="1"/>
  <c r="I2422" i="1"/>
  <c r="N755" i="1"/>
  <c r="M6503" i="1"/>
  <c r="N3840" i="1"/>
  <c r="L2808" i="1"/>
  <c r="J7137" i="1"/>
  <c r="T565" i="1"/>
  <c r="V1728" i="1"/>
  <c r="I3692" i="1"/>
  <c r="V6626" i="1"/>
  <c r="H3391" i="1"/>
  <c r="V414" i="1"/>
  <c r="J6677" i="1"/>
  <c r="P1655" i="1"/>
  <c r="I5060" i="1"/>
  <c r="N3803" i="1"/>
  <c r="V277" i="1"/>
  <c r="N7323" i="1"/>
  <c r="P731" i="1"/>
  <c r="I4554" i="1"/>
  <c r="V4431" i="1"/>
  <c r="H7496" i="1"/>
  <c r="U6774" i="1"/>
  <c r="P2715" i="1"/>
  <c r="H5122" i="1"/>
  <c r="J4211" i="1"/>
  <c r="N6929" i="1"/>
  <c r="M2582" i="1"/>
  <c r="L1713" i="1"/>
  <c r="P757" i="1"/>
  <c r="V3299" i="1"/>
  <c r="V3811" i="1"/>
  <c r="T775" i="1"/>
  <c r="U5471" i="1"/>
  <c r="I5356" i="1"/>
  <c r="P6406" i="1"/>
  <c r="U6115" i="1"/>
  <c r="P6360" i="1"/>
  <c r="L6717" i="1"/>
  <c r="V2153" i="1"/>
  <c r="U6165" i="1"/>
  <c r="J8202" i="1"/>
  <c r="V1706" i="1"/>
  <c r="J661" i="1"/>
  <c r="P2664" i="1"/>
  <c r="H6331" i="1"/>
  <c r="U7933" i="1"/>
  <c r="J8032" i="1"/>
  <c r="M3087" i="1"/>
  <c r="I2139" i="1"/>
  <c r="N4730" i="1"/>
  <c r="V4854" i="1"/>
  <c r="F7823" i="1"/>
  <c r="K839" i="1"/>
  <c r="V5298" i="1"/>
  <c r="J5166" i="1"/>
  <c r="L6122" i="1"/>
  <c r="N4609" i="1"/>
  <c r="N5854" i="1"/>
  <c r="N8168" i="1"/>
  <c r="K1123" i="1"/>
  <c r="F116" i="1"/>
  <c r="I4728" i="1"/>
  <c r="L4437" i="1"/>
  <c r="N4972" i="1"/>
  <c r="M3164" i="1"/>
  <c r="U6282" i="1"/>
  <c r="M5932" i="1"/>
  <c r="M2135" i="1"/>
  <c r="N4196" i="1"/>
  <c r="F4574" i="1"/>
  <c r="H8317" i="1"/>
  <c r="V222" i="1"/>
  <c r="N1352" i="1"/>
  <c r="F1859" i="1"/>
  <c r="P6958" i="1"/>
  <c r="M3527" i="1"/>
  <c r="N2203" i="1"/>
  <c r="H289" i="1"/>
  <c r="J5355" i="1"/>
  <c r="I2626" i="1"/>
  <c r="F2195" i="1"/>
  <c r="T1058" i="1"/>
  <c r="P5332" i="1"/>
  <c r="U2580" i="1"/>
  <c r="P2252" i="1"/>
  <c r="I157" i="1"/>
  <c r="H1984" i="1"/>
  <c r="T652" i="1"/>
  <c r="F4882" i="1"/>
  <c r="J1730" i="1"/>
  <c r="U6127" i="1"/>
  <c r="T3149" i="1"/>
  <c r="I5867" i="1"/>
  <c r="T2618" i="1"/>
  <c r="T2706" i="1"/>
  <c r="J3417" i="1"/>
  <c r="T1185" i="1"/>
  <c r="N4032" i="1"/>
  <c r="P3903" i="1"/>
  <c r="N7299" i="1"/>
  <c r="P2879" i="1"/>
  <c r="I3763" i="1"/>
  <c r="J2827" i="1"/>
  <c r="M634" i="1"/>
  <c r="P1062" i="1"/>
  <c r="U2920" i="1"/>
  <c r="H1292" i="1"/>
  <c r="F5428" i="1"/>
  <c r="N5976" i="1"/>
  <c r="U4198" i="1"/>
  <c r="M4874" i="1"/>
  <c r="T3209" i="1"/>
  <c r="T5081" i="1"/>
  <c r="J3078" i="1"/>
  <c r="I1194" i="1"/>
  <c r="F787" i="1"/>
  <c r="P1902" i="1"/>
  <c r="T1539" i="1"/>
  <c r="M1638" i="1"/>
  <c r="I2350" i="1"/>
  <c r="M6436" i="1"/>
  <c r="N304" i="1"/>
  <c r="F6032" i="1"/>
  <c r="P584" i="1"/>
  <c r="T5573" i="1"/>
  <c r="V1126" i="1"/>
  <c r="L8325" i="1"/>
  <c r="M303" i="1"/>
  <c r="T5668" i="1"/>
  <c r="J1467" i="1"/>
  <c r="N6330" i="1"/>
  <c r="M1994" i="1"/>
  <c r="T7995" i="1"/>
  <c r="U6777" i="1"/>
  <c r="F6665" i="1"/>
  <c r="V5674" i="1"/>
  <c r="H4375" i="1"/>
  <c r="N1720" i="1"/>
  <c r="F797" i="1"/>
  <c r="H8260" i="1"/>
  <c r="T8097" i="1"/>
  <c r="H3553" i="1"/>
  <c r="V4320" i="1"/>
  <c r="M3976" i="1"/>
  <c r="T7187" i="1"/>
  <c r="K1574" i="1"/>
  <c r="F360" i="1"/>
  <c r="J3169" i="1"/>
  <c r="H5492" i="1"/>
  <c r="P3565" i="1"/>
  <c r="N4003" i="1"/>
  <c r="U863" i="1"/>
  <c r="F8323" i="1"/>
  <c r="M5900" i="1"/>
  <c r="V4457" i="1"/>
  <c r="P1369" i="1"/>
  <c r="V3837" i="1"/>
  <c r="U90" i="1"/>
  <c r="P958" i="1"/>
  <c r="V7487" i="1"/>
  <c r="T4475" i="1"/>
  <c r="I231" i="1"/>
  <c r="N7929" i="1"/>
  <c r="U4226" i="1"/>
  <c r="F7259" i="1"/>
  <c r="I5033" i="1"/>
  <c r="I4546" i="1"/>
  <c r="F466" i="1"/>
  <c r="J2297" i="1"/>
  <c r="V7808" i="1"/>
  <c r="V1346" i="1"/>
  <c r="P1810" i="1"/>
  <c r="J8200" i="1"/>
  <c r="T2582" i="1"/>
  <c r="H2940" i="1"/>
  <c r="P1127" i="1"/>
  <c r="K7029" i="1"/>
  <c r="I5674" i="1"/>
  <c r="U6512" i="1"/>
  <c r="T4080" i="1"/>
  <c r="N5036" i="1"/>
  <c r="U3553" i="1"/>
  <c r="M5129" i="1"/>
  <c r="V4592" i="1"/>
  <c r="H8104" i="1"/>
  <c r="K3239" i="1"/>
  <c r="J5869" i="1"/>
  <c r="L6626" i="1"/>
  <c r="P4584" i="1"/>
  <c r="I5239" i="1"/>
  <c r="P5395" i="1"/>
  <c r="J879" i="1"/>
  <c r="J7841" i="1"/>
  <c r="M7105" i="1"/>
  <c r="H209" i="1"/>
  <c r="T7459" i="1"/>
  <c r="H4339" i="1"/>
  <c r="F5354" i="1"/>
  <c r="J5580" i="1"/>
  <c r="F2204" i="1"/>
  <c r="N6203" i="1"/>
  <c r="M2298" i="1"/>
  <c r="V5266" i="1"/>
  <c r="U2474" i="1"/>
  <c r="I5500" i="1"/>
  <c r="F7618" i="1"/>
  <c r="P7953" i="1"/>
  <c r="I5394" i="1"/>
  <c r="V2502" i="1"/>
  <c r="P2917" i="1"/>
  <c r="U288" i="1"/>
  <c r="U3976" i="1"/>
  <c r="I5357" i="1"/>
  <c r="V5175" i="1"/>
  <c r="I3454" i="1"/>
  <c r="P3305" i="1"/>
  <c r="I4084" i="1"/>
  <c r="U2863" i="1"/>
  <c r="P325" i="1"/>
  <c r="V3477" i="1"/>
  <c r="H8113" i="1"/>
  <c r="V5541" i="1"/>
  <c r="V1479" i="1"/>
  <c r="F2708" i="1"/>
  <c r="T1047" i="1"/>
  <c r="F6971" i="1"/>
  <c r="V5579" i="1"/>
  <c r="U8290" i="1"/>
  <c r="P7246" i="1"/>
  <c r="U602" i="1"/>
  <c r="I4453" i="1"/>
  <c r="F1653" i="1"/>
  <c r="V3430" i="1"/>
  <c r="T5640" i="1"/>
  <c r="T4333" i="1"/>
  <c r="M7048" i="1"/>
  <c r="T6063" i="1"/>
  <c r="J64" i="1"/>
  <c r="V628" i="1"/>
  <c r="N490" i="1"/>
  <c r="V1324" i="1"/>
  <c r="I7103" i="1"/>
  <c r="T1844" i="1"/>
  <c r="F4099" i="1"/>
  <c r="T957" i="1"/>
  <c r="H3319" i="1"/>
  <c r="I555" i="1"/>
  <c r="I1717" i="1"/>
  <c r="J898" i="1"/>
  <c r="H6462" i="1"/>
  <c r="I664" i="1"/>
  <c r="U1562" i="1"/>
  <c r="N4353" i="1"/>
  <c r="T1484" i="1"/>
  <c r="U1257" i="1"/>
  <c r="F1454" i="1"/>
  <c r="I761" i="1"/>
  <c r="I2995" i="1"/>
  <c r="M2081" i="1"/>
  <c r="V4623" i="1"/>
  <c r="J3153" i="1"/>
  <c r="N2441" i="1"/>
  <c r="H6774" i="1"/>
  <c r="T5214" i="1"/>
  <c r="U1193" i="1"/>
  <c r="U4710" i="1"/>
  <c r="N2216" i="1"/>
  <c r="F5935" i="1"/>
  <c r="M1871" i="1"/>
  <c r="U7879" i="1"/>
  <c r="V3636" i="1"/>
  <c r="P6919" i="1"/>
  <c r="U6528" i="1"/>
  <c r="I7388" i="1"/>
  <c r="H4241" i="1"/>
  <c r="H6327" i="1"/>
  <c r="U671" i="1"/>
  <c r="F698" i="1"/>
  <c r="P7832" i="1"/>
  <c r="N7405" i="1"/>
  <c r="U4075" i="1"/>
  <c r="P5701" i="1"/>
  <c r="N7289" i="1"/>
  <c r="V2470" i="1"/>
  <c r="H6120" i="1"/>
  <c r="U7404" i="1"/>
  <c r="U4258" i="1"/>
  <c r="H5130" i="1"/>
  <c r="H5107" i="1"/>
  <c r="N6035" i="1"/>
  <c r="L1233" i="1"/>
  <c r="N6170" i="1"/>
  <c r="M1663" i="1"/>
  <c r="P4853" i="1"/>
  <c r="F7257" i="1"/>
  <c r="F6791" i="1"/>
  <c r="T7020" i="1"/>
  <c r="U6851" i="1"/>
  <c r="V3697" i="1"/>
  <c r="M4043" i="1"/>
  <c r="T3440" i="1"/>
  <c r="V1687" i="1"/>
  <c r="H4051" i="1"/>
  <c r="H5564" i="1"/>
  <c r="J5384" i="1"/>
  <c r="J242" i="1"/>
  <c r="J435" i="1"/>
  <c r="T1721" i="1"/>
  <c r="T5186" i="1"/>
  <c r="P6814" i="1"/>
  <c r="N7962" i="1"/>
  <c r="H2005" i="1"/>
  <c r="I4146" i="1"/>
  <c r="U1430" i="1"/>
  <c r="H7217" i="1"/>
  <c r="J7933" i="1"/>
  <c r="T7523" i="1"/>
  <c r="L363" i="1"/>
  <c r="J1329" i="1"/>
  <c r="U6587" i="1"/>
  <c r="J1732" i="1"/>
  <c r="V6892" i="1"/>
  <c r="F5794" i="1"/>
  <c r="M6248" i="1"/>
  <c r="N4765" i="1"/>
  <c r="H3700" i="1"/>
  <c r="V7069" i="1"/>
  <c r="U4658" i="1"/>
  <c r="L7937" i="1"/>
  <c r="J315" i="1"/>
  <c r="J3944" i="1"/>
  <c r="T6982" i="1"/>
  <c r="H1086" i="1"/>
  <c r="U8327" i="1"/>
  <c r="F4649" i="1"/>
  <c r="H3775" i="1"/>
  <c r="M5943" i="1"/>
  <c r="V2163" i="1"/>
  <c r="F3065" i="1"/>
  <c r="U7868" i="1"/>
  <c r="N3881" i="1"/>
  <c r="P7009" i="1"/>
  <c r="T442" i="1"/>
  <c r="J2641" i="1"/>
  <c r="V4857" i="1"/>
  <c r="I5271" i="1"/>
  <c r="V3511" i="1"/>
  <c r="H1191" i="1"/>
  <c r="I1136" i="1"/>
  <c r="M1667" i="1"/>
  <c r="T15" i="1"/>
  <c r="F4070" i="1"/>
  <c r="T7964" i="1"/>
  <c r="M5831" i="1"/>
  <c r="I7527" i="1"/>
  <c r="P3342" i="1"/>
  <c r="P8185" i="1"/>
  <c r="H6631" i="1"/>
  <c r="U6758" i="1"/>
  <c r="U47" i="1"/>
  <c r="J2652" i="1"/>
  <c r="I2770" i="1"/>
  <c r="J1491" i="1"/>
  <c r="J5191" i="1"/>
  <c r="V5010" i="1"/>
  <c r="V3909" i="1"/>
  <c r="I4404" i="1"/>
  <c r="V5274" i="1"/>
  <c r="H4753" i="1"/>
  <c r="H3859" i="1"/>
  <c r="I1270" i="1"/>
  <c r="U6909" i="1"/>
  <c r="M6173" i="1"/>
  <c r="F3774" i="1"/>
  <c r="H1126" i="1"/>
  <c r="M981" i="1"/>
  <c r="P1625" i="1"/>
  <c r="V4482" i="1"/>
  <c r="N5864" i="1"/>
  <c r="I5042" i="1"/>
  <c r="M1797" i="1"/>
  <c r="N5566" i="1"/>
  <c r="F8034" i="1"/>
  <c r="J3638" i="1"/>
  <c r="I2289" i="1"/>
  <c r="H5052" i="1"/>
  <c r="J2978" i="1"/>
  <c r="F3185" i="1"/>
  <c r="V3288" i="1"/>
  <c r="V5583" i="1"/>
  <c r="U1064" i="1"/>
  <c r="F2785" i="1"/>
  <c r="I4615" i="1"/>
  <c r="P4327" i="1"/>
  <c r="T1650" i="1"/>
  <c r="U6037" i="1"/>
  <c r="P756" i="1"/>
  <c r="V2381" i="1"/>
  <c r="I1737" i="1"/>
  <c r="M869" i="1"/>
  <c r="M8235" i="1"/>
  <c r="J2111" i="1"/>
  <c r="V5946" i="1"/>
  <c r="T4647" i="1"/>
  <c r="U6812" i="1"/>
  <c r="P5292" i="1"/>
  <c r="H7469" i="1"/>
  <c r="M2944" i="1"/>
  <c r="P7129" i="1"/>
  <c r="P7150" i="1"/>
  <c r="T3266" i="1"/>
  <c r="F1519" i="1"/>
  <c r="P2700" i="1"/>
  <c r="V4638" i="1"/>
  <c r="T1456" i="1"/>
  <c r="J655" i="1"/>
  <c r="N2900" i="1"/>
  <c r="H2945" i="1"/>
  <c r="F2849" i="1"/>
  <c r="V3945" i="1"/>
  <c r="I2109" i="1"/>
  <c r="T6319" i="1"/>
  <c r="I3753" i="1"/>
  <c r="P1499" i="1"/>
  <c r="J2500" i="1"/>
  <c r="V2387" i="1"/>
  <c r="N4946" i="1"/>
  <c r="N3831" i="1"/>
  <c r="U5792" i="1"/>
  <c r="H5805" i="1"/>
  <c r="V583" i="1"/>
  <c r="V8183" i="1"/>
  <c r="I708" i="1"/>
  <c r="M1036" i="1"/>
  <c r="N2748" i="1"/>
  <c r="T5104" i="1"/>
  <c r="H2793" i="1"/>
  <c r="F4010" i="1"/>
  <c r="N1103" i="1"/>
  <c r="V2077" i="1"/>
  <c r="L4563" i="1"/>
  <c r="L6429" i="1"/>
  <c r="P4996" i="1"/>
  <c r="I1346" i="1"/>
  <c r="U5229" i="1"/>
  <c r="P4621" i="1"/>
  <c r="P7976" i="1"/>
  <c r="V6076" i="1"/>
  <c r="L8200" i="1"/>
  <c r="L6642" i="1"/>
  <c r="I6529" i="1"/>
  <c r="J1351" i="1"/>
  <c r="I3595" i="1"/>
  <c r="N707" i="1"/>
  <c r="V879" i="1"/>
  <c r="U3310" i="1"/>
  <c r="I837" i="1"/>
  <c r="M5754" i="1"/>
  <c r="J1661" i="1"/>
  <c r="L5312" i="1"/>
  <c r="J6583" i="1"/>
  <c r="J6342" i="1"/>
  <c r="U800" i="1"/>
  <c r="N4421" i="1"/>
  <c r="T5938" i="1"/>
  <c r="J586" i="1"/>
  <c r="P2255" i="1"/>
  <c r="N5305" i="1"/>
  <c r="U7423" i="1"/>
  <c r="H24" i="1"/>
  <c r="P1998" i="1"/>
  <c r="I1160" i="1"/>
  <c r="I5682" i="1"/>
  <c r="M75" i="1"/>
  <c r="U767" i="1"/>
  <c r="P8272" i="1"/>
  <c r="N5806" i="1"/>
  <c r="T119" i="1"/>
  <c r="V3410" i="1"/>
  <c r="V6355" i="1"/>
  <c r="P47" i="1"/>
  <c r="J992" i="1"/>
  <c r="F1096" i="1"/>
  <c r="T309" i="1"/>
  <c r="V2676" i="1"/>
  <c r="P3380" i="1"/>
  <c r="T2431" i="1"/>
  <c r="U4841" i="1"/>
  <c r="N2149" i="1"/>
  <c r="T7992" i="1"/>
  <c r="H7939" i="1"/>
  <c r="N4784" i="1"/>
  <c r="V8044" i="1"/>
  <c r="P5979" i="1"/>
  <c r="L7939" i="1"/>
  <c r="I6668" i="1"/>
  <c r="V1223" i="1"/>
  <c r="H7451" i="1"/>
  <c r="N8345" i="1"/>
  <c r="I1286" i="1"/>
  <c r="J1877" i="1"/>
  <c r="V969" i="1"/>
  <c r="V7812" i="1"/>
  <c r="M3149" i="1"/>
  <c r="F500" i="1"/>
  <c r="U809" i="1"/>
  <c r="H5952" i="1"/>
  <c r="T6761" i="1"/>
  <c r="M64" i="1"/>
  <c r="H4239" i="1"/>
  <c r="F2192" i="1"/>
  <c r="M156" i="1"/>
  <c r="H6881" i="1"/>
  <c r="N8081" i="1"/>
  <c r="V1541" i="1"/>
  <c r="F6213" i="1"/>
  <c r="P7256" i="1"/>
  <c r="U810" i="1"/>
  <c r="M6390" i="1"/>
  <c r="U7975" i="1"/>
  <c r="V2533" i="1"/>
  <c r="I6994" i="1"/>
  <c r="U1328" i="1"/>
  <c r="V4924" i="1"/>
  <c r="I17" i="1"/>
  <c r="F2914" i="1"/>
  <c r="U5731" i="1"/>
  <c r="N3877" i="1"/>
  <c r="T2265" i="1"/>
  <c r="T415" i="1"/>
  <c r="P7481" i="1"/>
  <c r="I863" i="1"/>
  <c r="I1262" i="1"/>
  <c r="I4318" i="1"/>
  <c r="N6419" i="1"/>
  <c r="M7112" i="1"/>
  <c r="P8010" i="1"/>
  <c r="L3325" i="1"/>
  <c r="F2706" i="1"/>
  <c r="L1462" i="1"/>
  <c r="M7422" i="1"/>
  <c r="I461" i="1"/>
  <c r="N387" i="1"/>
  <c r="P6259" i="1"/>
  <c r="V6177" i="1"/>
  <c r="U3676" i="1"/>
  <c r="H7551" i="1"/>
  <c r="H7850" i="1"/>
  <c r="H1858" i="1"/>
  <c r="V5289" i="1"/>
  <c r="M1206" i="1"/>
  <c r="J4599" i="1"/>
  <c r="U6403" i="1"/>
  <c r="U6398" i="1"/>
  <c r="F4571" i="1"/>
  <c r="N8062" i="1"/>
  <c r="V7934" i="1"/>
  <c r="H6672" i="1"/>
  <c r="M7348" i="1"/>
  <c r="V3731" i="1"/>
  <c r="U4404" i="1"/>
  <c r="N5048" i="1"/>
  <c r="P1867" i="1"/>
  <c r="N2961" i="1"/>
  <c r="J493" i="1"/>
  <c r="J945" i="1"/>
  <c r="P837" i="1"/>
  <c r="T1879" i="1"/>
  <c r="F227" i="1"/>
  <c r="H5289" i="1"/>
  <c r="M5360" i="1"/>
  <c r="I4078" i="1"/>
  <c r="V5750" i="1"/>
  <c r="H7310" i="1"/>
  <c r="V2763" i="1"/>
  <c r="H2850" i="1"/>
  <c r="U2503" i="1"/>
  <c r="I5188" i="1"/>
  <c r="P3953" i="1"/>
  <c r="M852" i="1"/>
  <c r="F6632" i="1"/>
  <c r="I7325" i="1"/>
  <c r="M8026" i="1"/>
  <c r="M8236" i="1"/>
  <c r="J4437" i="1"/>
  <c r="F5370" i="1"/>
  <c r="N7265" i="1"/>
  <c r="H4815" i="1"/>
  <c r="T2439" i="1"/>
  <c r="J5436" i="1"/>
  <c r="T2132" i="1"/>
  <c r="J5940" i="1"/>
  <c r="T4437" i="1"/>
  <c r="T4935" i="1"/>
  <c r="N6411" i="1"/>
  <c r="T1881" i="1"/>
  <c r="N3262" i="1"/>
  <c r="M447" i="1"/>
  <c r="M2655" i="1"/>
  <c r="I1086" i="1"/>
  <c r="V7062" i="1"/>
  <c r="J4452" i="1"/>
  <c r="F8004" i="1"/>
  <c r="N3213" i="1"/>
  <c r="F1545" i="1"/>
  <c r="I2294" i="1"/>
  <c r="T732" i="1"/>
  <c r="H6439" i="1"/>
  <c r="J8259" i="1"/>
  <c r="J2836" i="1"/>
  <c r="T4765" i="1"/>
  <c r="M8088" i="1"/>
  <c r="P5131" i="1"/>
  <c r="V7494" i="1"/>
  <c r="V7503" i="1"/>
  <c r="U7793" i="1"/>
  <c r="I6396" i="1"/>
  <c r="P4157" i="1"/>
  <c r="V6134" i="1"/>
  <c r="V1545" i="1"/>
  <c r="P3441" i="1"/>
  <c r="U2631" i="1"/>
  <c r="F6549" i="1"/>
  <c r="T3274" i="1"/>
  <c r="H4587" i="1"/>
  <c r="U7811" i="1"/>
  <c r="T3679" i="1"/>
  <c r="U1814" i="1"/>
  <c r="P1991" i="1"/>
  <c r="F413" i="1"/>
  <c r="N2972" i="1"/>
  <c r="F2282" i="1"/>
  <c r="P6117" i="1"/>
  <c r="P8342" i="1"/>
  <c r="H1991" i="1"/>
  <c r="H4787" i="1"/>
  <c r="F2838" i="1"/>
  <c r="P7961" i="1"/>
  <c r="T4441" i="1"/>
  <c r="N5092" i="1"/>
  <c r="T7296" i="1"/>
  <c r="U1638" i="1"/>
  <c r="F6847" i="1"/>
  <c r="L6572" i="1"/>
  <c r="H165" i="1"/>
  <c r="V1658" i="1"/>
  <c r="V2587" i="1"/>
  <c r="I1098" i="1"/>
  <c r="V6844" i="1"/>
  <c r="F87" i="1"/>
  <c r="T7196" i="1"/>
  <c r="H2540" i="1"/>
  <c r="P5722" i="1"/>
  <c r="V7261" i="1"/>
  <c r="M207" i="1"/>
  <c r="J4130" i="1"/>
  <c r="P1618" i="1"/>
  <c r="F1584" i="1"/>
  <c r="U4657" i="1"/>
  <c r="H1872" i="1"/>
  <c r="V8228" i="1"/>
  <c r="T2400" i="1"/>
  <c r="U502" i="1"/>
  <c r="J489" i="1"/>
  <c r="H5322" i="1"/>
  <c r="H7317" i="1"/>
  <c r="U8316" i="1"/>
  <c r="I289" i="1"/>
  <c r="L8081" i="1"/>
  <c r="I8059" i="1"/>
  <c r="P8113" i="1"/>
  <c r="J7409" i="1"/>
  <c r="H42" i="1"/>
  <c r="F8060" i="1"/>
  <c r="L3097" i="1"/>
  <c r="J3837" i="1"/>
  <c r="F268" i="1"/>
  <c r="V3530" i="1"/>
  <c r="I8214" i="1"/>
  <c r="V1609" i="1"/>
  <c r="T3006" i="1"/>
  <c r="P573" i="1"/>
  <c r="J7390" i="1"/>
  <c r="T1642" i="1"/>
  <c r="V3134" i="1"/>
  <c r="U3875" i="1"/>
  <c r="H7829" i="1"/>
  <c r="P823" i="1"/>
  <c r="J4061" i="1"/>
  <c r="J3363" i="1"/>
  <c r="F3903" i="1"/>
  <c r="U3921" i="1"/>
  <c r="V472" i="1"/>
  <c r="P5324" i="1"/>
  <c r="J7478" i="1"/>
  <c r="H3964" i="1"/>
  <c r="T2691" i="1"/>
  <c r="H222" i="1"/>
  <c r="V5627" i="1"/>
  <c r="I2469" i="1"/>
  <c r="L3729" i="1"/>
  <c r="T3545" i="1"/>
  <c r="P8187" i="1"/>
  <c r="T7151" i="1"/>
  <c r="T2161" i="1"/>
  <c r="J8318" i="1"/>
  <c r="J727" i="1"/>
  <c r="M5028" i="1"/>
  <c r="N126" i="1"/>
  <c r="T6533" i="1"/>
  <c r="J6645" i="1"/>
  <c r="J2034" i="1"/>
  <c r="N5457" i="1"/>
  <c r="V7026" i="1"/>
  <c r="N937" i="1"/>
  <c r="U714" i="1"/>
  <c r="M3563" i="1"/>
  <c r="P1557" i="1"/>
  <c r="H6778" i="1"/>
  <c r="J630" i="1"/>
  <c r="V6242" i="1"/>
  <c r="H5046" i="1"/>
  <c r="L5041" i="1"/>
  <c r="K3617" i="1"/>
  <c r="K5348" i="1"/>
  <c r="H710" i="1"/>
  <c r="U1847" i="1"/>
  <c r="J4308" i="1"/>
  <c r="V253" i="1"/>
  <c r="U388" i="1"/>
  <c r="H6987" i="1"/>
  <c r="N8222" i="1"/>
  <c r="T3022" i="1"/>
  <c r="M5" i="1"/>
  <c r="J5047" i="1"/>
  <c r="V1155" i="1"/>
  <c r="F1979" i="1"/>
  <c r="H2621" i="1"/>
  <c r="J4267" i="1"/>
  <c r="H4392" i="1"/>
  <c r="N3203" i="1"/>
  <c r="U5129" i="1"/>
  <c r="T5292" i="1"/>
  <c r="P1376" i="1"/>
  <c r="M5467" i="1"/>
  <c r="H5918" i="1"/>
  <c r="M5906" i="1"/>
  <c r="M625" i="1"/>
  <c r="L389" i="1"/>
  <c r="N997" i="1"/>
  <c r="L3139" i="1"/>
  <c r="V1043" i="1"/>
  <c r="J1957" i="1"/>
  <c r="T3504" i="1"/>
  <c r="N944" i="1"/>
  <c r="H1583" i="1"/>
  <c r="P798" i="1"/>
  <c r="F6111" i="1"/>
  <c r="T8145" i="1"/>
  <c r="J6782" i="1"/>
  <c r="V2629" i="1"/>
  <c r="U6061" i="1"/>
  <c r="J1069" i="1"/>
  <c r="V8337" i="1"/>
  <c r="H2660" i="1"/>
  <c r="U4868" i="1"/>
  <c r="M1799" i="1"/>
  <c r="M4704" i="1"/>
  <c r="P8025" i="1"/>
  <c r="T4044" i="1"/>
  <c r="U1963" i="1"/>
  <c r="L3058" i="1"/>
  <c r="L6701" i="1"/>
  <c r="J7405" i="1"/>
  <c r="H5561" i="1"/>
  <c r="J5087" i="1"/>
  <c r="V3271" i="1"/>
  <c r="F5487" i="1"/>
  <c r="H6719" i="1"/>
  <c r="H4050" i="1"/>
  <c r="H1484" i="1"/>
  <c r="I5545" i="1"/>
  <c r="V5743" i="1"/>
  <c r="I3484" i="1"/>
  <c r="N4092" i="1"/>
  <c r="N3716" i="1"/>
  <c r="U3686" i="1"/>
  <c r="I4066" i="1"/>
  <c r="J7329" i="1"/>
  <c r="P314" i="1"/>
  <c r="J1858" i="1"/>
  <c r="N1358" i="1"/>
  <c r="N1066" i="1"/>
  <c r="T4063" i="1"/>
  <c r="M5083" i="1"/>
  <c r="T5517" i="1"/>
  <c r="P6983" i="1"/>
  <c r="M3805" i="1"/>
  <c r="N6949" i="1"/>
  <c r="M5535" i="1"/>
  <c r="I6221" i="1"/>
  <c r="I7305" i="1"/>
  <c r="M7617" i="1"/>
  <c r="U4113" i="1"/>
  <c r="J5055" i="1"/>
  <c r="U1815" i="1"/>
  <c r="P3589" i="1"/>
  <c r="P2971" i="1"/>
  <c r="N8209" i="1"/>
  <c r="P6136" i="1"/>
  <c r="N329" i="1"/>
  <c r="M961" i="1"/>
  <c r="L5716" i="1"/>
  <c r="T6479" i="1"/>
  <c r="H563" i="1"/>
  <c r="T3998" i="1"/>
  <c r="I4339" i="1"/>
  <c r="V7907" i="1"/>
  <c r="U2262" i="1"/>
  <c r="V6881" i="1"/>
  <c r="M7307" i="1"/>
  <c r="H305" i="1"/>
  <c r="H4201" i="1"/>
  <c r="L5336" i="1"/>
  <c r="J265" i="1"/>
  <c r="M678" i="1"/>
  <c r="I7096" i="1"/>
  <c r="I7282" i="1"/>
  <c r="P6000" i="1"/>
  <c r="H3238" i="1"/>
  <c r="K6009" i="1"/>
  <c r="U1386" i="1"/>
  <c r="T51" i="1"/>
  <c r="V420" i="1"/>
  <c r="U7365" i="1"/>
  <c r="I1454" i="1"/>
  <c r="I911" i="1"/>
  <c r="I2763" i="1"/>
  <c r="V4549" i="1"/>
  <c r="I4330" i="1"/>
  <c r="F6860" i="1"/>
  <c r="J4620" i="1"/>
  <c r="H882" i="1"/>
  <c r="U5303" i="1"/>
  <c r="T2847" i="1"/>
  <c r="J4676" i="1"/>
  <c r="V7906" i="1"/>
  <c r="H4540" i="1"/>
  <c r="U12" i="1"/>
  <c r="I7165" i="1"/>
  <c r="J8009" i="1"/>
  <c r="V2782" i="1"/>
  <c r="N2415" i="1"/>
  <c r="N3013" i="1"/>
  <c r="V7266" i="1"/>
  <c r="N5475" i="1"/>
  <c r="V6890" i="1"/>
  <c r="J3206" i="1"/>
  <c r="F22" i="1"/>
  <c r="U5428" i="1"/>
  <c r="H5582" i="1"/>
  <c r="T2545" i="1"/>
  <c r="F6886" i="1"/>
  <c r="J4523" i="1"/>
  <c r="N6151" i="1"/>
  <c r="F130" i="1"/>
  <c r="P1657" i="1"/>
  <c r="H5563" i="1"/>
  <c r="I6721" i="1"/>
  <c r="P2973" i="1"/>
  <c r="H7989" i="1"/>
  <c r="P3740" i="1"/>
  <c r="M6345" i="1"/>
  <c r="J8165" i="1"/>
  <c r="P1729" i="1"/>
  <c r="N3067" i="1"/>
  <c r="M6527" i="1"/>
  <c r="F5090" i="1"/>
  <c r="N8014" i="1"/>
  <c r="I641" i="1"/>
  <c r="H3362" i="1"/>
  <c r="U7987" i="1"/>
  <c r="M3442" i="1"/>
  <c r="F4138" i="1"/>
  <c r="H2863" i="1"/>
  <c r="K4096" i="1"/>
  <c r="L2130" i="1"/>
  <c r="N246" i="1"/>
  <c r="U3382" i="1"/>
  <c r="U5689" i="1"/>
  <c r="I1340" i="1"/>
  <c r="H1242" i="1"/>
  <c r="K6191" i="1"/>
  <c r="M4330" i="1"/>
  <c r="V7171" i="1"/>
  <c r="L7302" i="1"/>
  <c r="H1180" i="1"/>
  <c r="U6062" i="1"/>
  <c r="F6151" i="1"/>
  <c r="N2508" i="1"/>
  <c r="I7579" i="1"/>
  <c r="H7925" i="1"/>
  <c r="M1410" i="1"/>
  <c r="F2294" i="1"/>
  <c r="H3947" i="1"/>
  <c r="M2544" i="1"/>
  <c r="H96" i="1"/>
  <c r="P210" i="1"/>
  <c r="U1565" i="1"/>
  <c r="L3318" i="1"/>
  <c r="U797" i="1"/>
  <c r="N556" i="1"/>
  <c r="N3586" i="1"/>
  <c r="U2881" i="1"/>
  <c r="V1805" i="1"/>
  <c r="F237" i="1"/>
  <c r="K7003" i="1"/>
  <c r="T6341" i="1"/>
  <c r="H2774" i="1"/>
  <c r="V6546" i="1"/>
  <c r="V4897" i="1"/>
  <c r="I1844" i="1"/>
  <c r="J7355" i="1"/>
  <c r="I833" i="1"/>
  <c r="H1150" i="1"/>
  <c r="H2450" i="1"/>
  <c r="P6086" i="1"/>
  <c r="F4151" i="1"/>
  <c r="V4364" i="1"/>
  <c r="U5245" i="1"/>
  <c r="T6851" i="1"/>
  <c r="P6247" i="1"/>
  <c r="I4742" i="1"/>
  <c r="U4650" i="1"/>
  <c r="J6184" i="1"/>
  <c r="U2939" i="1"/>
  <c r="F43" i="1"/>
  <c r="N6702" i="1"/>
  <c r="F590" i="1"/>
  <c r="H6796" i="1"/>
  <c r="K7339" i="1"/>
  <c r="I6189" i="1"/>
  <c r="U3374" i="1"/>
  <c r="J4738" i="1"/>
  <c r="M4685" i="1"/>
  <c r="U5410" i="1"/>
  <c r="F1573" i="1"/>
  <c r="N12" i="1"/>
  <c r="P7354" i="1"/>
  <c r="F6128" i="1"/>
  <c r="M1234" i="1"/>
  <c r="V7095" i="1"/>
  <c r="F5170" i="1"/>
  <c r="T5063" i="1"/>
  <c r="F2616" i="1"/>
  <c r="M4906" i="1"/>
  <c r="T1509" i="1"/>
  <c r="J5768" i="1"/>
  <c r="L3945" i="1"/>
  <c r="I377" i="1"/>
  <c r="I5910" i="1"/>
  <c r="V3619" i="1"/>
  <c r="L2859" i="1"/>
  <c r="M1082" i="1"/>
  <c r="F949" i="1"/>
  <c r="N6305" i="1"/>
  <c r="F5329" i="1"/>
  <c r="M1289" i="1"/>
  <c r="P4749" i="1"/>
  <c r="L1065" i="1"/>
  <c r="U2806" i="1"/>
  <c r="V4816" i="1"/>
  <c r="U1941" i="1"/>
  <c r="H3376" i="1"/>
  <c r="P6" i="1"/>
  <c r="T2516" i="1"/>
  <c r="L5171" i="1"/>
  <c r="F4387" i="1"/>
  <c r="P6378" i="1"/>
  <c r="P6672" i="1"/>
  <c r="P5185" i="1"/>
  <c r="F3756" i="1"/>
  <c r="J8317" i="1"/>
  <c r="P5736" i="1"/>
  <c r="I4831" i="1"/>
  <c r="T363" i="1"/>
  <c r="M5777" i="1"/>
  <c r="M2973" i="1"/>
  <c r="M8053" i="1"/>
  <c r="M3254" i="1"/>
  <c r="M2020" i="1"/>
  <c r="H6039" i="1"/>
  <c r="H1682" i="1"/>
  <c r="V2181" i="1"/>
  <c r="V5021" i="1"/>
  <c r="V7452" i="1"/>
  <c r="P182" i="1"/>
  <c r="U2614" i="1"/>
  <c r="V2463" i="1"/>
  <c r="T4483" i="1"/>
  <c r="U6184" i="1"/>
  <c r="P2124" i="1"/>
  <c r="V6425" i="1"/>
  <c r="V6417" i="1"/>
  <c r="N1304" i="1"/>
  <c r="J5572" i="1"/>
  <c r="U5534" i="1"/>
  <c r="J6434" i="1"/>
  <c r="M914" i="1"/>
  <c r="L4646" i="1"/>
  <c r="U3475" i="1"/>
  <c r="J523" i="1"/>
  <c r="U8209" i="1"/>
  <c r="L2666" i="1"/>
  <c r="N5059" i="1"/>
  <c r="F2342" i="1"/>
  <c r="M6818" i="1"/>
  <c r="I5329" i="1"/>
  <c r="J8051" i="1"/>
  <c r="M46" i="1"/>
  <c r="F5304" i="1"/>
  <c r="F1954" i="1"/>
  <c r="M6013" i="1"/>
  <c r="J1971" i="1"/>
  <c r="M5227" i="1"/>
  <c r="V6248" i="1"/>
  <c r="J1398" i="1"/>
  <c r="N2665" i="1"/>
  <c r="P740" i="1"/>
  <c r="F4326" i="1"/>
  <c r="I2033" i="1"/>
  <c r="U3608" i="1"/>
  <c r="T3969" i="1"/>
  <c r="N950" i="1"/>
  <c r="U13" i="1"/>
  <c r="L2636" i="1"/>
  <c r="P8029" i="1"/>
  <c r="H5633" i="1"/>
  <c r="V6483" i="1"/>
  <c r="V2607" i="1"/>
  <c r="M1087" i="1"/>
  <c r="V2012" i="1"/>
  <c r="N1539" i="1"/>
  <c r="P6973" i="1"/>
  <c r="I2545" i="1"/>
  <c r="T3705" i="1"/>
  <c r="P7355" i="1"/>
  <c r="J976" i="1"/>
  <c r="N6697" i="1"/>
  <c r="I162" i="1"/>
  <c r="M6459" i="1"/>
  <c r="F1595" i="1"/>
  <c r="M2373" i="1"/>
  <c r="P8018" i="1"/>
  <c r="H7188" i="1"/>
  <c r="V7394" i="1"/>
  <c r="N6353" i="1"/>
  <c r="U4527" i="1"/>
  <c r="F1261" i="1"/>
  <c r="H1930" i="1"/>
  <c r="T4843" i="1"/>
  <c r="H449" i="1"/>
  <c r="N3745" i="1"/>
  <c r="T7320" i="1"/>
  <c r="V4395" i="1"/>
  <c r="H3084" i="1"/>
  <c r="P2498" i="1"/>
  <c r="F144" i="1"/>
  <c r="J917" i="1"/>
  <c r="N3148" i="1"/>
  <c r="M2470" i="1"/>
  <c r="U2066" i="1"/>
  <c r="H1225" i="1"/>
  <c r="I2668" i="1"/>
  <c r="U6659" i="1"/>
  <c r="N4267" i="1"/>
  <c r="F7030" i="1"/>
  <c r="F4402" i="1"/>
  <c r="U4926" i="1"/>
  <c r="M1310" i="1"/>
  <c r="J2178" i="1"/>
  <c r="T5271" i="1"/>
  <c r="N1091" i="1"/>
  <c r="L736" i="1"/>
  <c r="J7131" i="1"/>
  <c r="T2669" i="1"/>
  <c r="M7332" i="1"/>
  <c r="J3210" i="1"/>
  <c r="J1910" i="1"/>
  <c r="J1977" i="1"/>
  <c r="J5234" i="1"/>
  <c r="M4802" i="1"/>
  <c r="U1284" i="1"/>
  <c r="M1634" i="1"/>
  <c r="N5293" i="1"/>
  <c r="T1326" i="1"/>
  <c r="F7206" i="1"/>
  <c r="H5584" i="1"/>
  <c r="K3350" i="1"/>
  <c r="P4395" i="1"/>
  <c r="V477" i="1"/>
  <c r="J3568" i="1"/>
  <c r="P1023" i="1"/>
  <c r="U5749" i="1"/>
  <c r="T3637" i="1"/>
  <c r="J8111" i="1"/>
  <c r="P763" i="1"/>
  <c r="K4897" i="1"/>
  <c r="H4594" i="1"/>
  <c r="H22" i="1"/>
  <c r="F5867" i="1"/>
  <c r="N2218" i="1"/>
  <c r="H4495" i="1"/>
  <c r="P5518" i="1"/>
  <c r="P7264" i="1"/>
  <c r="J6523" i="1"/>
  <c r="H2385" i="1"/>
  <c r="F5212" i="1"/>
  <c r="T1061" i="1"/>
  <c r="V1791" i="1"/>
  <c r="L922" i="1"/>
  <c r="M2165" i="1"/>
  <c r="T4543" i="1"/>
  <c r="F3131" i="1"/>
  <c r="M1273" i="1"/>
  <c r="I3968" i="1"/>
  <c r="V4808" i="1"/>
  <c r="I2675" i="1"/>
  <c r="J2060" i="1"/>
  <c r="P7186" i="1"/>
  <c r="L1720" i="1"/>
  <c r="H926" i="1"/>
  <c r="V4540" i="1"/>
  <c r="H5355" i="1"/>
  <c r="F4876" i="1"/>
  <c r="H199" i="1"/>
  <c r="L1006" i="1"/>
  <c r="U87" i="1"/>
  <c r="P383" i="1"/>
  <c r="F33" i="1"/>
  <c r="U2737" i="1"/>
  <c r="H1535" i="1"/>
  <c r="T4899" i="1"/>
  <c r="V2357" i="1"/>
  <c r="I3234" i="1"/>
  <c r="P1436" i="1"/>
  <c r="T3198" i="1"/>
  <c r="K2108" i="1"/>
  <c r="M2960" i="1"/>
  <c r="F2048" i="1"/>
  <c r="U1452" i="1"/>
  <c r="V4428" i="1"/>
  <c r="N3694" i="1"/>
  <c r="J4041" i="1"/>
  <c r="N3317" i="1"/>
  <c r="U5148" i="1"/>
  <c r="N2494" i="1"/>
  <c r="H306" i="1"/>
  <c r="N8108" i="1"/>
  <c r="V1657" i="1"/>
  <c r="T1381" i="1"/>
  <c r="I5" i="1"/>
  <c r="J6913" i="1"/>
  <c r="F6534" i="1"/>
  <c r="J590" i="1"/>
  <c r="J3001" i="1"/>
  <c r="T3606" i="1"/>
  <c r="V383" i="1"/>
  <c r="I2066" i="1"/>
  <c r="V6048" i="1"/>
  <c r="V4547" i="1"/>
  <c r="T7942" i="1"/>
  <c r="N5961" i="1"/>
  <c r="T3289" i="1"/>
  <c r="H6178" i="1"/>
  <c r="P3623" i="1"/>
  <c r="J286" i="1"/>
  <c r="H3495" i="1"/>
  <c r="P2394" i="1"/>
  <c r="N4434" i="1"/>
  <c r="H3505" i="1"/>
  <c r="F2833" i="1"/>
  <c r="V4865" i="1"/>
  <c r="M5309" i="1"/>
  <c r="J2104" i="1"/>
  <c r="M1391" i="1"/>
  <c r="N5069" i="1"/>
  <c r="L6178" i="1"/>
  <c r="H7919" i="1"/>
  <c r="T4166" i="1"/>
  <c r="V1623" i="1"/>
  <c r="H2400" i="1"/>
  <c r="M217" i="1"/>
  <c r="T45" i="1"/>
  <c r="P6459" i="1"/>
  <c r="J4530" i="1"/>
  <c r="H2734" i="1"/>
  <c r="L3341" i="1"/>
  <c r="P3274" i="1"/>
  <c r="V3877" i="1"/>
  <c r="H4657" i="1"/>
  <c r="F7058" i="1"/>
  <c r="V5222" i="1"/>
  <c r="L7566" i="1"/>
  <c r="N3228" i="1"/>
  <c r="H507" i="1"/>
  <c r="N3610" i="1"/>
  <c r="M6749" i="1"/>
  <c r="N6009" i="1"/>
  <c r="N7919" i="1"/>
  <c r="I6981" i="1"/>
  <c r="F1524" i="1"/>
  <c r="P8300" i="1"/>
  <c r="I3378" i="1"/>
  <c r="V1278" i="1"/>
  <c r="V2364" i="1"/>
  <c r="V2232" i="1"/>
  <c r="N6359" i="1"/>
  <c r="F1420" i="1"/>
  <c r="P3136" i="1"/>
  <c r="H972" i="1"/>
  <c r="H6751" i="1"/>
  <c r="V6187" i="1"/>
  <c r="V948" i="1"/>
  <c r="U1982" i="1"/>
  <c r="V8222" i="1"/>
  <c r="T2184" i="1"/>
  <c r="T6846" i="1"/>
  <c r="N2999" i="1"/>
  <c r="M8346" i="1"/>
  <c r="M4196" i="1"/>
  <c r="F2648" i="1"/>
  <c r="L6664" i="1"/>
  <c r="F1217" i="1"/>
  <c r="N7435" i="1"/>
  <c r="P2369" i="1"/>
  <c r="I392" i="1"/>
  <c r="V7489" i="1"/>
  <c r="J8068" i="1"/>
  <c r="M2230" i="1"/>
  <c r="V7846" i="1"/>
  <c r="J890" i="1"/>
  <c r="I6525" i="1"/>
  <c r="H2704" i="1"/>
  <c r="H922" i="1"/>
  <c r="N7060" i="1"/>
  <c r="N1168" i="1"/>
  <c r="N5967" i="1"/>
  <c r="M3757" i="1"/>
  <c r="N2327" i="1"/>
  <c r="J2899" i="1"/>
  <c r="M3156" i="1"/>
  <c r="V5419" i="1"/>
  <c r="V1804" i="1"/>
  <c r="H4734" i="1"/>
  <c r="H3879" i="1"/>
  <c r="N1448" i="1"/>
  <c r="J112" i="1"/>
  <c r="P3584" i="1"/>
  <c r="M2600" i="1"/>
  <c r="M3423" i="1"/>
  <c r="I2410" i="1"/>
  <c r="V1427" i="1"/>
  <c r="N7806" i="1"/>
  <c r="J1964" i="1"/>
  <c r="N2084" i="1"/>
  <c r="V3364" i="1"/>
  <c r="T4035" i="1"/>
  <c r="V2126" i="1"/>
  <c r="P7250" i="1"/>
  <c r="K5685" i="1"/>
  <c r="M2334" i="1"/>
  <c r="U3568" i="1"/>
  <c r="F3119" i="1"/>
  <c r="U8174" i="1"/>
  <c r="H3693" i="1"/>
  <c r="M6174" i="1"/>
  <c r="J7307" i="1"/>
  <c r="N2047" i="1"/>
  <c r="I1082" i="1"/>
  <c r="F5504" i="1"/>
  <c r="H4456" i="1"/>
  <c r="H7459" i="1"/>
  <c r="U735" i="1"/>
  <c r="U3871" i="1"/>
  <c r="V1012" i="1"/>
  <c r="L4369" i="1"/>
  <c r="F2306" i="1"/>
  <c r="L4737" i="1"/>
  <c r="N5583" i="1"/>
  <c r="F4711" i="1"/>
  <c r="M123" i="1"/>
  <c r="F2469" i="1"/>
  <c r="P1899" i="1"/>
  <c r="M6694" i="1"/>
  <c r="L7151" i="1"/>
  <c r="H7863" i="1"/>
  <c r="T4337" i="1"/>
  <c r="V396" i="1"/>
  <c r="N2104" i="1"/>
  <c r="M1275" i="1"/>
  <c r="F6042" i="1"/>
  <c r="P5228" i="1"/>
  <c r="V3156" i="1"/>
  <c r="T5823" i="1"/>
  <c r="I7918" i="1"/>
  <c r="P4704" i="1"/>
  <c r="P6447" i="1"/>
  <c r="U1571" i="1"/>
  <c r="J8136" i="1"/>
  <c r="I551" i="1"/>
  <c r="I2494" i="1"/>
  <c r="U7552" i="1"/>
  <c r="N5119" i="1"/>
  <c r="N2776" i="1"/>
  <c r="H453" i="1"/>
  <c r="H7365" i="1"/>
  <c r="H694" i="1"/>
  <c r="J5980" i="1"/>
  <c r="T2648" i="1"/>
  <c r="I5189" i="1"/>
  <c r="M65" i="1"/>
  <c r="J7455" i="1"/>
  <c r="M899" i="1"/>
  <c r="F7914" i="1"/>
  <c r="P303" i="1"/>
  <c r="T3155" i="1"/>
  <c r="J7980" i="1"/>
  <c r="U2348" i="1"/>
  <c r="N6265" i="1"/>
  <c r="N6163" i="1"/>
  <c r="T2569" i="1"/>
  <c r="F6006" i="1"/>
  <c r="I7335" i="1"/>
  <c r="I1463" i="1"/>
  <c r="V5418" i="1"/>
  <c r="N3436" i="1"/>
  <c r="P6336" i="1"/>
  <c r="V4584" i="1"/>
  <c r="I3722" i="1"/>
  <c r="U4149" i="1"/>
  <c r="M864" i="1"/>
  <c r="M3085" i="1"/>
  <c r="F1969" i="1"/>
  <c r="V574" i="1"/>
  <c r="U7381" i="1"/>
  <c r="H7128" i="1"/>
  <c r="I3022" i="1"/>
  <c r="P6847" i="1"/>
  <c r="U2274" i="1"/>
  <c r="P7869" i="1"/>
  <c r="I1664" i="1"/>
  <c r="N726" i="1"/>
  <c r="F7380" i="1"/>
  <c r="U1891" i="1"/>
  <c r="I1272" i="1"/>
  <c r="H2770" i="1"/>
  <c r="L4724" i="1"/>
  <c r="L7829" i="1"/>
  <c r="M369" i="1"/>
  <c r="T8277" i="1"/>
  <c r="V3508" i="1"/>
  <c r="I6816" i="1"/>
  <c r="J8125" i="1"/>
  <c r="M5771" i="1"/>
  <c r="H7083" i="1"/>
  <c r="M8157" i="1"/>
  <c r="L5800" i="1"/>
  <c r="M718" i="1"/>
  <c r="U4903" i="1"/>
  <c r="H671" i="1"/>
  <c r="F1101" i="1"/>
  <c r="F4381" i="1"/>
  <c r="M6182" i="1"/>
  <c r="P2583" i="1"/>
  <c r="F4699" i="1"/>
  <c r="H1468" i="1"/>
  <c r="F655" i="1"/>
  <c r="U7568" i="1"/>
  <c r="M1497" i="1"/>
  <c r="H7215" i="1"/>
  <c r="V2296" i="1"/>
  <c r="I6831" i="1"/>
  <c r="U7583" i="1"/>
  <c r="M5955" i="1"/>
  <c r="M4137" i="1"/>
  <c r="I7314" i="1"/>
  <c r="N661" i="1"/>
  <c r="T4911" i="1"/>
  <c r="T8115" i="1"/>
  <c r="I7341" i="1"/>
  <c r="T1074" i="1"/>
  <c r="V644" i="1"/>
  <c r="I563" i="1"/>
  <c r="H1622" i="1"/>
  <c r="I446" i="1"/>
  <c r="U5266" i="1"/>
  <c r="M1387" i="1"/>
  <c r="L2910" i="1"/>
  <c r="T6770" i="1"/>
  <c r="J5972" i="1"/>
  <c r="J3092" i="1"/>
  <c r="F2139" i="1"/>
  <c r="U4093" i="1"/>
  <c r="N3934" i="1"/>
  <c r="N434" i="1"/>
  <c r="U1294" i="1"/>
  <c r="N4708" i="1"/>
  <c r="U1061" i="1"/>
  <c r="V2569" i="1"/>
  <c r="V2485" i="1"/>
  <c r="F8085" i="1"/>
  <c r="P989" i="1"/>
  <c r="P1969" i="1"/>
  <c r="F2341" i="1"/>
  <c r="P3899" i="1"/>
  <c r="T5852" i="1"/>
  <c r="P312" i="1"/>
  <c r="H5707" i="1"/>
  <c r="I293" i="1"/>
  <c r="T6949" i="1"/>
  <c r="K1992" i="1"/>
  <c r="T1446" i="1"/>
  <c r="V3093" i="1"/>
  <c r="P4364" i="1"/>
  <c r="U2358" i="1"/>
  <c r="H3810" i="1"/>
  <c r="F793" i="1"/>
  <c r="F4444" i="1"/>
  <c r="I630" i="1"/>
  <c r="H6843" i="1"/>
  <c r="V845" i="1"/>
  <c r="N124" i="1"/>
  <c r="T7485" i="1"/>
  <c r="V3841" i="1"/>
  <c r="T2482" i="1"/>
  <c r="M5859" i="1"/>
  <c r="H516" i="1"/>
  <c r="T4224" i="1"/>
  <c r="P2161" i="1"/>
  <c r="J6631" i="1"/>
  <c r="P4365" i="1"/>
  <c r="T1779" i="1"/>
  <c r="M5903" i="1"/>
  <c r="V4506" i="1"/>
  <c r="I1612" i="1"/>
  <c r="J4735" i="1"/>
  <c r="M8272" i="1"/>
  <c r="I2149" i="1"/>
  <c r="V8139" i="1"/>
  <c r="P6379" i="1"/>
  <c r="U2413" i="1"/>
  <c r="N4660" i="1"/>
  <c r="H6613" i="1"/>
  <c r="P65" i="1"/>
  <c r="I6386" i="1"/>
  <c r="J1274" i="1"/>
  <c r="M2875" i="1"/>
  <c r="F1001" i="1"/>
  <c r="T7904" i="1"/>
  <c r="F4271" i="1"/>
  <c r="J4867" i="1"/>
  <c r="L3512" i="1"/>
  <c r="N8049" i="1"/>
  <c r="V1030" i="1"/>
  <c r="M8072" i="1"/>
  <c r="M3721" i="1"/>
  <c r="U2302" i="1"/>
  <c r="I8028" i="1"/>
  <c r="J27" i="1"/>
  <c r="N3880" i="1"/>
  <c r="K5330" i="1"/>
  <c r="V3220" i="1"/>
  <c r="U7092" i="1"/>
  <c r="U4683" i="1"/>
  <c r="P2684" i="1"/>
  <c r="K4979" i="1"/>
  <c r="T1873" i="1"/>
  <c r="J764" i="1"/>
  <c r="T2872" i="1"/>
  <c r="V7047" i="1"/>
  <c r="H5087" i="1"/>
  <c r="H141" i="1"/>
  <c r="V6957" i="1"/>
  <c r="T7155" i="1"/>
  <c r="V5071" i="1"/>
  <c r="U4030" i="1"/>
  <c r="T8171" i="1"/>
  <c r="V4870" i="1"/>
  <c r="F5788" i="1"/>
  <c r="M3906" i="1"/>
  <c r="T1114" i="1"/>
  <c r="M4901" i="1"/>
  <c r="H6311" i="1"/>
  <c r="V4392" i="1"/>
  <c r="N5447" i="1"/>
  <c r="H887" i="1"/>
  <c r="I4784" i="1"/>
  <c r="M5564" i="1"/>
  <c r="J3267" i="1"/>
  <c r="H4627" i="1"/>
  <c r="H4718" i="1"/>
  <c r="U7969" i="1"/>
  <c r="J4226" i="1"/>
  <c r="L2870" i="1"/>
  <c r="J7312" i="1"/>
  <c r="J42" i="1"/>
  <c r="H1283" i="1"/>
  <c r="H5479" i="1"/>
  <c r="N4030" i="1"/>
  <c r="T4312" i="1"/>
  <c r="N7489" i="1"/>
  <c r="U3692" i="1"/>
  <c r="F2519" i="1"/>
  <c r="M3863" i="1"/>
  <c r="U7125" i="1"/>
  <c r="H1632" i="1"/>
  <c r="T4056" i="1"/>
  <c r="N5934" i="1"/>
  <c r="P6662" i="1"/>
  <c r="V6967" i="1"/>
  <c r="N8286" i="1"/>
  <c r="T4927" i="1"/>
  <c r="L4446" i="1"/>
  <c r="P1315" i="1"/>
  <c r="I4870" i="1"/>
  <c r="L2520" i="1"/>
  <c r="J5309" i="1"/>
  <c r="T4728" i="1"/>
  <c r="L1481" i="1"/>
  <c r="P794" i="1"/>
  <c r="V7038" i="1"/>
  <c r="H1233" i="1"/>
  <c r="M2974" i="1"/>
  <c r="P8329" i="1"/>
  <c r="I4448" i="1"/>
  <c r="F2391" i="1"/>
  <c r="I2976" i="1"/>
  <c r="F3141" i="1"/>
  <c r="H7589" i="1"/>
  <c r="M2461" i="1"/>
  <c r="N1379" i="1"/>
  <c r="U1564" i="1"/>
  <c r="V3315" i="1"/>
  <c r="I2203" i="1"/>
  <c r="H7945" i="1"/>
  <c r="I6252" i="1"/>
  <c r="N3092" i="1"/>
  <c r="F127" i="1"/>
  <c r="P5333" i="1"/>
  <c r="V5654" i="1"/>
  <c r="N6485" i="1"/>
  <c r="I4935" i="1"/>
  <c r="N5149" i="1"/>
  <c r="M977" i="1"/>
  <c r="U4084" i="1"/>
  <c r="J2381" i="1"/>
  <c r="J2547" i="1"/>
  <c r="H4207" i="1"/>
  <c r="J7571" i="1"/>
  <c r="I1282" i="1"/>
  <c r="V4375" i="1"/>
  <c r="N6673" i="1"/>
  <c r="I877" i="1"/>
  <c r="V4134" i="1"/>
  <c r="T5981" i="1"/>
  <c r="F5611" i="1"/>
  <c r="F1353" i="1"/>
  <c r="H7263" i="1"/>
  <c r="I5233" i="1"/>
  <c r="I2348" i="1"/>
  <c r="P4844" i="1"/>
  <c r="I7480" i="1"/>
  <c r="N2001" i="1"/>
  <c r="H6676" i="1"/>
  <c r="F4734" i="1"/>
  <c r="H833" i="1"/>
  <c r="M6568" i="1"/>
  <c r="M7271" i="1"/>
  <c r="L4231" i="1"/>
  <c r="V1829" i="1"/>
  <c r="F2593" i="1"/>
  <c r="J6332" i="1"/>
  <c r="H2318" i="1"/>
  <c r="V7124" i="1"/>
  <c r="P3184" i="1"/>
  <c r="L81" i="1"/>
  <c r="U2155" i="1"/>
  <c r="P2989" i="1"/>
  <c r="F1809" i="1"/>
  <c r="H2262" i="1"/>
  <c r="J4364" i="1"/>
  <c r="V8231" i="1"/>
  <c r="L3883" i="1"/>
  <c r="T4602" i="1"/>
  <c r="T5278" i="1"/>
  <c r="U2417" i="1"/>
  <c r="U3510" i="1"/>
  <c r="U5766" i="1"/>
  <c r="I1248" i="1"/>
  <c r="H2566" i="1"/>
  <c r="I1227" i="1"/>
  <c r="M2497" i="1"/>
  <c r="V4680" i="1"/>
  <c r="F4257" i="1"/>
  <c r="N298" i="1"/>
  <c r="T1757" i="1"/>
  <c r="J622" i="1"/>
  <c r="U1330" i="1"/>
  <c r="U7951" i="1"/>
  <c r="M6608" i="1"/>
  <c r="U1315" i="1"/>
  <c r="F5583" i="1"/>
  <c r="M4918" i="1"/>
  <c r="T6839" i="1"/>
  <c r="I5222" i="1"/>
  <c r="L7071" i="1"/>
  <c r="P1786" i="1"/>
  <c r="M2249" i="1"/>
  <c r="T2859" i="1"/>
  <c r="N3299" i="1"/>
  <c r="H2705" i="1"/>
  <c r="H1997" i="1"/>
  <c r="J3077" i="1"/>
  <c r="M5571" i="1"/>
  <c r="J3066" i="1"/>
  <c r="N6511" i="1"/>
  <c r="J4554" i="1"/>
  <c r="I3057" i="1"/>
  <c r="J5674" i="1"/>
  <c r="M2064" i="1"/>
  <c r="P5169" i="1"/>
  <c r="T1942" i="1"/>
  <c r="F7306" i="1"/>
  <c r="H5299" i="1"/>
  <c r="V2516" i="1"/>
  <c r="N1789" i="1"/>
  <c r="I7852" i="1"/>
  <c r="F492" i="1"/>
  <c r="P3743" i="1"/>
  <c r="N3247" i="1"/>
  <c r="I4991" i="1"/>
  <c r="U2862" i="1"/>
  <c r="H7438" i="1"/>
  <c r="M5637" i="1"/>
  <c r="P3691" i="1"/>
  <c r="M4303" i="1"/>
  <c r="N6644" i="1"/>
  <c r="H5854" i="1"/>
  <c r="M6482" i="1"/>
  <c r="J2246" i="1"/>
  <c r="F3091" i="1"/>
  <c r="T709" i="1"/>
  <c r="H7969" i="1"/>
  <c r="L4070" i="1"/>
  <c r="N4364" i="1"/>
  <c r="U3170" i="1"/>
  <c r="M1207" i="1"/>
  <c r="T3035" i="1"/>
  <c r="K79" i="1"/>
  <c r="V6796" i="1"/>
  <c r="T6515" i="1"/>
  <c r="J8176" i="1"/>
  <c r="J7181" i="1"/>
  <c r="L2233" i="1"/>
  <c r="F1358" i="1"/>
  <c r="P831" i="1"/>
  <c r="P4959" i="1"/>
  <c r="J3783" i="1"/>
  <c r="T7043" i="1"/>
  <c r="P7119" i="1"/>
  <c r="T4508" i="1"/>
  <c r="P1486" i="1"/>
  <c r="L3593" i="1"/>
  <c r="U3075" i="1"/>
  <c r="H1943" i="1"/>
  <c r="M1661" i="1"/>
  <c r="I5130" i="1"/>
  <c r="F5773" i="1"/>
  <c r="P3773" i="1"/>
  <c r="U233" i="1"/>
  <c r="T3310" i="1"/>
  <c r="J3673" i="1"/>
  <c r="T5205" i="1"/>
  <c r="T6096" i="1"/>
  <c r="I1637" i="1"/>
  <c r="M7934" i="1"/>
  <c r="F668" i="1"/>
  <c r="V8086" i="1"/>
  <c r="U6995" i="1"/>
  <c r="V4928" i="1"/>
  <c r="P3817" i="1"/>
  <c r="H599" i="1"/>
  <c r="V5631" i="1"/>
  <c r="T1932" i="1"/>
  <c r="U6372" i="1"/>
  <c r="H5881" i="1"/>
  <c r="T4587" i="1"/>
  <c r="M5935" i="1"/>
  <c r="U2521" i="1"/>
  <c r="P6155" i="1"/>
  <c r="N6130" i="1"/>
  <c r="P7178" i="1"/>
  <c r="T4082" i="1"/>
  <c r="N5411" i="1"/>
  <c r="N7031" i="1"/>
  <c r="V2900" i="1"/>
  <c r="M1982" i="1"/>
  <c r="L4748" i="1"/>
  <c r="F3031" i="1"/>
  <c r="T3924" i="1"/>
  <c r="J3188" i="1"/>
  <c r="M1485" i="1"/>
  <c r="J3067" i="1"/>
  <c r="J6465" i="1"/>
  <c r="J2130" i="1"/>
  <c r="P2199" i="1"/>
  <c r="T6659" i="1"/>
  <c r="V269" i="1"/>
  <c r="J4568" i="1"/>
  <c r="V6422" i="1"/>
  <c r="H8090" i="1"/>
  <c r="L6574" i="1"/>
  <c r="N949" i="1"/>
  <c r="J1356" i="1"/>
  <c r="H4817" i="1"/>
  <c r="F8065" i="1"/>
  <c r="N2545" i="1"/>
  <c r="N8260" i="1"/>
  <c r="P668" i="1"/>
  <c r="P3349" i="1"/>
  <c r="V460" i="1"/>
  <c r="V422" i="1"/>
  <c r="J2428" i="1"/>
  <c r="M4055" i="1"/>
  <c r="I6547" i="1"/>
  <c r="U4862" i="1"/>
  <c r="J7" i="1"/>
  <c r="L3255" i="1"/>
  <c r="U7119" i="1"/>
  <c r="P1380" i="1"/>
  <c r="M5818" i="1"/>
  <c r="M111" i="1"/>
  <c r="U8103" i="1"/>
  <c r="M1693" i="1"/>
  <c r="K4905" i="1"/>
  <c r="P3264" i="1"/>
  <c r="P1879" i="1"/>
  <c r="H3286" i="1"/>
  <c r="F1649" i="1"/>
  <c r="V379" i="1"/>
  <c r="V3081" i="1"/>
  <c r="I6719" i="1"/>
  <c r="T6245" i="1"/>
  <c r="N5067" i="1"/>
  <c r="N6773" i="1"/>
  <c r="V5683" i="1"/>
  <c r="M6986" i="1"/>
  <c r="J3472" i="1"/>
  <c r="T1271" i="1"/>
  <c r="J5484" i="1"/>
  <c r="U2199" i="1"/>
  <c r="V3304" i="1"/>
  <c r="J8244" i="1"/>
  <c r="V6965" i="1"/>
  <c r="P945" i="1"/>
  <c r="M8047" i="1"/>
  <c r="J4391" i="1"/>
  <c r="M5141" i="1"/>
  <c r="M7446" i="1"/>
  <c r="N1077" i="1"/>
  <c r="U1966" i="1"/>
  <c r="U4535" i="1"/>
  <c r="V4892" i="1"/>
  <c r="N4198" i="1"/>
  <c r="H2195" i="1"/>
  <c r="F3531" i="1"/>
  <c r="T4453" i="1"/>
  <c r="P911" i="1"/>
  <c r="I3587" i="1"/>
  <c r="I7372" i="1"/>
  <c r="V3969" i="1"/>
  <c r="F2181" i="1"/>
  <c r="M2477" i="1"/>
  <c r="M4544" i="1"/>
  <c r="N3567" i="1"/>
  <c r="U1588" i="1"/>
  <c r="M2236" i="1"/>
  <c r="I5444" i="1"/>
  <c r="I2898" i="1"/>
  <c r="U7873" i="1"/>
  <c r="L3057" i="1"/>
  <c r="U1469" i="1"/>
  <c r="V3986" i="1"/>
  <c r="T327" i="1"/>
  <c r="N8160" i="1"/>
  <c r="P7910" i="1"/>
  <c r="N1502" i="1"/>
  <c r="T3575" i="1"/>
  <c r="V4452" i="1"/>
  <c r="F146" i="1"/>
  <c r="L280" i="1"/>
  <c r="J3687" i="1"/>
  <c r="H5392" i="1"/>
  <c r="V1386" i="1"/>
  <c r="M5114" i="1"/>
  <c r="T4758" i="1"/>
  <c r="K1802" i="1"/>
  <c r="M5889" i="1"/>
  <c r="M4192" i="1"/>
  <c r="T1578" i="1"/>
  <c r="H3538" i="1"/>
  <c r="N1173" i="1"/>
  <c r="F1698" i="1"/>
  <c r="V8005" i="1"/>
  <c r="I8040" i="1"/>
  <c r="H2471" i="1"/>
  <c r="J5706" i="1"/>
  <c r="T6913" i="1"/>
  <c r="P4039" i="1"/>
  <c r="P2062" i="1"/>
  <c r="I406" i="1"/>
  <c r="I3289" i="1"/>
  <c r="U6806" i="1"/>
  <c r="L3106" i="1"/>
  <c r="V208" i="1"/>
  <c r="P5113" i="1"/>
  <c r="H4363" i="1"/>
  <c r="M4646" i="1"/>
  <c r="T4020" i="1"/>
  <c r="V5593" i="1"/>
  <c r="M8109" i="1"/>
  <c r="T4533" i="1"/>
  <c r="J4722" i="1"/>
  <c r="M2384" i="1"/>
  <c r="H6639" i="1"/>
  <c r="N2399" i="1"/>
  <c r="M5517" i="1"/>
  <c r="N4399" i="1"/>
  <c r="H1662" i="1"/>
  <c r="H8303" i="1"/>
  <c r="H5627" i="1"/>
  <c r="H4077" i="1"/>
  <c r="J109" i="1"/>
  <c r="H667" i="1"/>
  <c r="V2314" i="1"/>
  <c r="N1610" i="1"/>
  <c r="K5491" i="1"/>
  <c r="H2390" i="1"/>
  <c r="T3084" i="1"/>
  <c r="M5954" i="1"/>
  <c r="M4539" i="1"/>
  <c r="U433" i="1"/>
  <c r="L7559" i="1"/>
  <c r="V6769" i="1"/>
  <c r="U6008" i="1"/>
  <c r="L2568" i="1"/>
  <c r="T3726" i="1"/>
  <c r="I1072" i="1"/>
  <c r="F5732" i="1"/>
  <c r="N6778" i="1"/>
  <c r="M7909" i="1"/>
  <c r="J8232" i="1"/>
  <c r="F6275" i="1"/>
  <c r="M4090" i="1"/>
  <c r="U452" i="1"/>
  <c r="I852" i="1"/>
  <c r="N1768" i="1"/>
  <c r="N4142" i="1"/>
  <c r="V7382" i="1"/>
  <c r="V5784" i="1"/>
  <c r="H7966" i="1"/>
  <c r="M3528" i="1"/>
  <c r="F2071" i="1"/>
  <c r="F4264" i="1"/>
  <c r="F1432" i="1"/>
  <c r="U6492" i="1"/>
  <c r="J4340" i="1"/>
  <c r="I4364" i="1"/>
  <c r="F6914" i="1"/>
  <c r="N1568" i="1"/>
  <c r="P3239" i="1"/>
  <c r="T8194" i="1"/>
  <c r="N5522" i="1"/>
  <c r="V431" i="1"/>
  <c r="K6794" i="1"/>
  <c r="P516" i="1"/>
  <c r="U7876" i="1"/>
  <c r="H211" i="1"/>
  <c r="U8235" i="1"/>
  <c r="T6575" i="1"/>
  <c r="M2228" i="1"/>
  <c r="H1247" i="1"/>
  <c r="M8302" i="1"/>
  <c r="P8125" i="1"/>
  <c r="L3510" i="1"/>
  <c r="T3342" i="1"/>
  <c r="P6669" i="1"/>
  <c r="N7849" i="1"/>
  <c r="N2541" i="1"/>
  <c r="P1460" i="1"/>
  <c r="H6260" i="1"/>
  <c r="F2627" i="1"/>
  <c r="I8325" i="1"/>
  <c r="P3621" i="1"/>
  <c r="F4319" i="1"/>
  <c r="M2499" i="1"/>
  <c r="J6020" i="1"/>
  <c r="L5298" i="1"/>
  <c r="F4829" i="1"/>
  <c r="T6344" i="1"/>
  <c r="N8230" i="1"/>
  <c r="I6173" i="1"/>
  <c r="F3326" i="1"/>
  <c r="N522" i="1"/>
  <c r="L7049" i="1"/>
  <c r="I3792" i="1"/>
  <c r="U6429" i="1"/>
  <c r="M6951" i="1"/>
  <c r="H5543" i="1"/>
  <c r="T6835" i="1"/>
  <c r="P2836" i="1"/>
  <c r="V5043" i="1"/>
  <c r="M3512" i="1"/>
  <c r="V4742" i="1"/>
  <c r="N829" i="1"/>
  <c r="M3401" i="1"/>
  <c r="M215" i="1"/>
  <c r="H91" i="1"/>
  <c r="F7415" i="1"/>
  <c r="I7590" i="1"/>
  <c r="U5278" i="1"/>
  <c r="V3291" i="1"/>
  <c r="V2959" i="1"/>
  <c r="V762" i="1"/>
  <c r="J3989" i="1"/>
  <c r="H5003" i="1"/>
  <c r="P8063" i="1"/>
  <c r="I6661" i="1"/>
  <c r="N4806" i="1"/>
  <c r="T6036" i="1"/>
  <c r="N3674" i="1"/>
  <c r="M7158" i="1"/>
  <c r="L7235" i="1"/>
  <c r="T4630" i="1"/>
  <c r="M795" i="1"/>
  <c r="I6430" i="1"/>
  <c r="H851" i="1"/>
  <c r="M7431" i="1"/>
  <c r="P8339" i="1"/>
  <c r="I3173" i="1"/>
  <c r="U5237" i="1"/>
  <c r="H4717" i="1"/>
  <c r="T681" i="1"/>
  <c r="V4127" i="1"/>
  <c r="M879" i="1"/>
  <c r="M2747" i="1"/>
  <c r="N404" i="1"/>
  <c r="M2048" i="1"/>
  <c r="N664" i="1"/>
  <c r="J272" i="1"/>
  <c r="T2261" i="1"/>
  <c r="F1559" i="1"/>
  <c r="H4574" i="1"/>
  <c r="N5124" i="1"/>
  <c r="T3102" i="1"/>
  <c r="P6579" i="1"/>
  <c r="P7973" i="1"/>
  <c r="N5137" i="1"/>
  <c r="L5792" i="1"/>
  <c r="T2912" i="1"/>
  <c r="M1428" i="1"/>
  <c r="P7819" i="1"/>
  <c r="N5296" i="1"/>
  <c r="J615" i="1"/>
  <c r="V2330" i="1"/>
  <c r="P994" i="1"/>
  <c r="P5361" i="1"/>
  <c r="P168" i="1"/>
  <c r="J7517" i="1"/>
  <c r="U2741" i="1"/>
  <c r="J5805" i="1"/>
  <c r="M1783" i="1"/>
  <c r="P7258" i="1"/>
  <c r="F7925" i="1"/>
  <c r="T3521" i="1"/>
  <c r="N5690" i="1"/>
  <c r="M3133" i="1"/>
  <c r="M1468" i="1"/>
  <c r="P6544" i="1"/>
  <c r="N5283" i="1"/>
  <c r="F8243" i="1"/>
  <c r="J4474" i="1"/>
  <c r="J6166" i="1"/>
  <c r="M8067" i="1"/>
  <c r="U3715" i="1"/>
  <c r="I419" i="1"/>
  <c r="V1717" i="1"/>
  <c r="T5813" i="1"/>
  <c r="V5107" i="1"/>
  <c r="P4872" i="1"/>
  <c r="M3305" i="1"/>
  <c r="V4890" i="1"/>
  <c r="M6616" i="1"/>
  <c r="H460" i="1"/>
  <c r="L889" i="1"/>
  <c r="I5486" i="1"/>
  <c r="F2344" i="1"/>
  <c r="L4000" i="1"/>
  <c r="I5249" i="1"/>
  <c r="I871" i="1"/>
  <c r="M3089" i="1"/>
  <c r="P7187" i="1"/>
  <c r="J4611" i="1"/>
  <c r="P5095" i="1"/>
  <c r="M307" i="1"/>
  <c r="V6620" i="1"/>
  <c r="I4519" i="1"/>
  <c r="H2655" i="1"/>
  <c r="M1977" i="1"/>
  <c r="T2281" i="1"/>
  <c r="F8170" i="1"/>
  <c r="F4441" i="1"/>
  <c r="V2011" i="1"/>
  <c r="V8122" i="1"/>
  <c r="H2914" i="1"/>
  <c r="T7214" i="1"/>
  <c r="T6353" i="1"/>
  <c r="P4666" i="1"/>
  <c r="J3664" i="1"/>
  <c r="H8055" i="1"/>
  <c r="U4014" i="1"/>
  <c r="F3523" i="1"/>
  <c r="F4785" i="1"/>
  <c r="P6760" i="1"/>
  <c r="F1205" i="1"/>
  <c r="F1985" i="1"/>
  <c r="F7495" i="1"/>
  <c r="U345" i="1"/>
  <c r="N1328" i="1"/>
  <c r="T3887" i="1"/>
  <c r="L5068" i="1"/>
  <c r="U3854" i="1"/>
  <c r="U2182" i="1"/>
  <c r="U2303" i="1"/>
  <c r="V492" i="1"/>
  <c r="M2103" i="1"/>
  <c r="U827" i="1"/>
  <c r="L4041" i="1"/>
  <c r="K3987" i="1"/>
  <c r="J4511" i="1"/>
  <c r="V4859" i="1"/>
  <c r="I4582" i="1"/>
  <c r="H3767" i="1"/>
  <c r="M4531" i="1"/>
  <c r="I3281" i="1"/>
  <c r="V7044" i="1"/>
  <c r="M3947" i="1"/>
  <c r="I707" i="1"/>
  <c r="V782" i="1"/>
  <c r="I388" i="1"/>
  <c r="F455" i="1"/>
  <c r="H2513" i="1"/>
  <c r="N1177" i="1"/>
  <c r="T5144" i="1"/>
  <c r="M1611" i="1"/>
  <c r="J914" i="1"/>
  <c r="J1386" i="1"/>
  <c r="V839" i="1"/>
  <c r="H3645" i="1"/>
  <c r="T2461" i="1"/>
  <c r="H856" i="1"/>
  <c r="J603" i="1"/>
  <c r="U5062" i="1"/>
  <c r="H2976" i="1"/>
  <c r="I2751" i="1"/>
  <c r="T4436" i="1"/>
  <c r="P2323" i="1"/>
  <c r="P594" i="1"/>
  <c r="F6758" i="1"/>
  <c r="L7225" i="1"/>
  <c r="U777" i="1"/>
  <c r="F4473" i="1"/>
  <c r="U5327" i="1"/>
  <c r="U2777" i="1"/>
  <c r="U7124" i="1"/>
  <c r="N5417" i="1"/>
  <c r="V4111" i="1"/>
  <c r="I8297" i="1"/>
  <c r="F6675" i="1"/>
  <c r="F6427" i="1"/>
  <c r="L2592" i="1"/>
  <c r="M4728" i="1"/>
  <c r="V7045" i="1"/>
  <c r="T1220" i="1"/>
  <c r="T6199" i="1"/>
  <c r="T1473" i="1"/>
  <c r="L2516" i="1"/>
  <c r="V3008" i="1"/>
  <c r="I3852" i="1"/>
  <c r="N6073" i="1"/>
  <c r="U783" i="1"/>
  <c r="F5915" i="1"/>
  <c r="J2055" i="1"/>
  <c r="M5667" i="1"/>
  <c r="I8184" i="1"/>
  <c r="N7832" i="1"/>
  <c r="I1280" i="1"/>
  <c r="J7007" i="1"/>
  <c r="M4789" i="1"/>
  <c r="M1825" i="1"/>
  <c r="H7088" i="1"/>
  <c r="F3866" i="1"/>
  <c r="P6256" i="1"/>
  <c r="V4170" i="1"/>
  <c r="J1613" i="1"/>
  <c r="F2561" i="1"/>
  <c r="U4835" i="1"/>
  <c r="F6222" i="1"/>
  <c r="U7817" i="1"/>
  <c r="M4658" i="1"/>
  <c r="F8194" i="1"/>
  <c r="F6986" i="1"/>
  <c r="L8247" i="1"/>
  <c r="M705" i="1"/>
  <c r="T3824" i="1"/>
  <c r="F1497" i="1"/>
  <c r="M7129" i="1"/>
  <c r="F3067" i="1"/>
  <c r="K5079" i="1"/>
  <c r="V3822" i="1"/>
  <c r="N8190" i="1"/>
  <c r="P159" i="1"/>
  <c r="M2489" i="1"/>
  <c r="H5962" i="1"/>
  <c r="H522" i="1"/>
  <c r="H4104" i="1"/>
  <c r="H7279" i="1"/>
  <c r="M4276" i="1"/>
  <c r="V598" i="1"/>
  <c r="J2506" i="1"/>
  <c r="N3763" i="1"/>
  <c r="J8258" i="1"/>
  <c r="F4098" i="1"/>
  <c r="N5502" i="1"/>
  <c r="M3540" i="1"/>
  <c r="M6838" i="1"/>
  <c r="P8150" i="1"/>
  <c r="M411" i="1"/>
  <c r="T3509" i="1"/>
  <c r="H2240" i="1"/>
  <c r="V6139" i="1"/>
  <c r="V1836" i="1"/>
  <c r="J7395" i="1"/>
  <c r="N6681" i="1"/>
  <c r="F5768" i="1"/>
  <c r="H6118" i="1"/>
  <c r="F2439" i="1"/>
  <c r="I2713" i="1"/>
  <c r="N4450" i="1"/>
  <c r="F600" i="1"/>
  <c r="M5029" i="1"/>
  <c r="K5488" i="1"/>
  <c r="N4133" i="1"/>
  <c r="F7944" i="1"/>
  <c r="J1804" i="1"/>
  <c r="P6063" i="1"/>
  <c r="L6542" i="1"/>
  <c r="N3300" i="1"/>
  <c r="M1904" i="1"/>
  <c r="I324" i="1"/>
  <c r="L562" i="1"/>
  <c r="I5423" i="1"/>
  <c r="P7580" i="1"/>
  <c r="H4332" i="1"/>
  <c r="I7695" i="1"/>
  <c r="J3232" i="1"/>
  <c r="J2849" i="1"/>
  <c r="V2803" i="1"/>
  <c r="V181" i="1"/>
  <c r="T429" i="1"/>
  <c r="M192" i="1"/>
  <c r="V4670" i="1"/>
  <c r="I1473" i="1"/>
  <c r="P3049" i="1"/>
  <c r="F2067" i="1"/>
  <c r="P2286" i="1"/>
  <c r="P2159" i="1"/>
  <c r="L5012" i="1"/>
  <c r="J1477" i="1"/>
  <c r="I222" i="1"/>
  <c r="U2202" i="1"/>
  <c r="J193" i="1"/>
  <c r="F5543" i="1"/>
  <c r="M8010" i="1"/>
  <c r="N4905" i="1"/>
  <c r="U3902" i="1"/>
  <c r="I5242" i="1"/>
  <c r="I2753" i="1"/>
  <c r="J4524" i="1"/>
  <c r="F761" i="1"/>
  <c r="H5533" i="1"/>
  <c r="L4959" i="1"/>
  <c r="V5410" i="1"/>
  <c r="H784" i="1"/>
  <c r="V3723" i="1"/>
  <c r="U6336" i="1"/>
  <c r="J2382" i="1"/>
  <c r="M1380" i="1"/>
  <c r="V1605" i="1"/>
  <c r="T1653" i="1"/>
  <c r="V3674" i="1"/>
  <c r="N7899" i="1"/>
  <c r="L3720" i="1"/>
  <c r="T209" i="1"/>
  <c r="L4973" i="1"/>
  <c r="U6216" i="1"/>
  <c r="I1119" i="1"/>
  <c r="N5868" i="1"/>
  <c r="T2904" i="1"/>
  <c r="J1655" i="1"/>
  <c r="U5669" i="1"/>
  <c r="F4235" i="1"/>
  <c r="V1274" i="1"/>
  <c r="N6033" i="1"/>
  <c r="U2266" i="1"/>
  <c r="H5396" i="1"/>
  <c r="P4495" i="1"/>
  <c r="T2511" i="1"/>
  <c r="M4170" i="1"/>
  <c r="U496" i="1"/>
  <c r="M1957" i="1"/>
  <c r="M2535" i="1"/>
  <c r="I1707" i="1"/>
  <c r="N1606" i="1"/>
  <c r="N1936" i="1"/>
  <c r="I8172" i="1"/>
  <c r="N3691" i="1"/>
  <c r="U8187" i="1"/>
  <c r="U7155" i="1"/>
  <c r="H1298" i="1"/>
  <c r="L1953" i="1"/>
  <c r="N83" i="1"/>
  <c r="M7125" i="1"/>
  <c r="M352" i="1"/>
  <c r="F6724" i="1"/>
  <c r="T7938" i="1"/>
  <c r="T706" i="1"/>
  <c r="N4661" i="1"/>
  <c r="U1853" i="1"/>
  <c r="N6147" i="1"/>
  <c r="K3646" i="1"/>
  <c r="N3325" i="1"/>
  <c r="P454" i="1"/>
  <c r="P7274" i="1"/>
  <c r="U558" i="1"/>
  <c r="N4369" i="1"/>
  <c r="I5547" i="1"/>
  <c r="U4328" i="1"/>
  <c r="U2610" i="1"/>
  <c r="H5832" i="1"/>
  <c r="I1904" i="1"/>
  <c r="P1638" i="1"/>
  <c r="F4892" i="1"/>
  <c r="N3809" i="1"/>
  <c r="N3416" i="1"/>
  <c r="M1627" i="1"/>
  <c r="N589" i="1"/>
  <c r="J7276" i="1"/>
  <c r="U4697" i="1"/>
  <c r="U338" i="1"/>
  <c r="F8262" i="1"/>
  <c r="V1118" i="1"/>
  <c r="P7006" i="1"/>
  <c r="U2906" i="1"/>
  <c r="F4002" i="1"/>
  <c r="J8332" i="1"/>
  <c r="U7019" i="1"/>
  <c r="P7099" i="1"/>
  <c r="I4958" i="1"/>
  <c r="T3413" i="1"/>
  <c r="M8265" i="1"/>
  <c r="P463" i="1"/>
  <c r="P737" i="1"/>
  <c r="T4795" i="1"/>
  <c r="F3915" i="1"/>
  <c r="N1543" i="1"/>
  <c r="H8026" i="1"/>
  <c r="V514" i="1"/>
  <c r="T4793" i="1"/>
  <c r="L1682" i="1"/>
  <c r="H4810" i="1"/>
  <c r="M6505" i="1"/>
  <c r="V905" i="1"/>
  <c r="V3069" i="1"/>
  <c r="T852" i="1"/>
  <c r="H5376" i="1"/>
  <c r="T1204" i="1"/>
  <c r="H8024" i="1"/>
  <c r="P5296" i="1"/>
  <c r="J7977" i="1"/>
  <c r="L4029" i="1"/>
  <c r="I2249" i="1"/>
  <c r="J1326" i="1"/>
  <c r="H5220" i="1"/>
  <c r="J7207" i="1"/>
  <c r="H5283" i="1"/>
  <c r="V7373" i="1"/>
  <c r="J1928" i="1"/>
  <c r="U3794" i="1"/>
  <c r="V8072" i="1"/>
  <c r="F1685" i="1"/>
  <c r="P4718" i="1"/>
  <c r="F6057" i="1"/>
  <c r="F898" i="1"/>
  <c r="N1221" i="1"/>
  <c r="V6096" i="1"/>
  <c r="F490" i="1"/>
  <c r="M1533" i="1"/>
  <c r="M3831" i="1"/>
  <c r="U548" i="1"/>
  <c r="L6910" i="1"/>
  <c r="N8152" i="1"/>
  <c r="I1898" i="1"/>
  <c r="F1267" i="1"/>
  <c r="N1538" i="1"/>
  <c r="T2549" i="1"/>
  <c r="U4108" i="1"/>
  <c r="H3669" i="1"/>
  <c r="L1432" i="1"/>
  <c r="P2681" i="1"/>
  <c r="F6577" i="1"/>
  <c r="N7507" i="1"/>
  <c r="K5498" i="1"/>
  <c r="N1657" i="1"/>
  <c r="P6804" i="1"/>
  <c r="L990" i="1"/>
  <c r="U6832" i="1"/>
  <c r="P4656" i="1"/>
  <c r="N2028" i="1"/>
  <c r="U2343" i="1"/>
  <c r="T7193" i="1"/>
  <c r="J7551" i="1"/>
  <c r="V7803" i="1"/>
  <c r="N7384" i="1"/>
  <c r="I8305" i="1"/>
  <c r="J2218" i="1"/>
  <c r="J5294" i="1"/>
  <c r="T8256" i="1"/>
  <c r="H2833" i="1"/>
  <c r="V2527" i="1"/>
  <c r="L7953" i="1"/>
  <c r="P1679" i="1"/>
  <c r="N2661" i="1"/>
  <c r="T1521" i="1"/>
  <c r="V2755" i="1"/>
  <c r="V1414" i="1"/>
  <c r="I6951" i="1"/>
  <c r="I956" i="1"/>
  <c r="I3467" i="1"/>
  <c r="P820" i="1"/>
  <c r="T3182" i="1"/>
  <c r="H1205" i="1"/>
  <c r="J6803" i="1"/>
  <c r="H1993" i="1"/>
  <c r="M1217" i="1"/>
  <c r="V3779" i="1"/>
  <c r="F2897" i="1"/>
  <c r="L1776" i="1"/>
  <c r="U2087" i="1"/>
  <c r="V6488" i="1"/>
  <c r="F291" i="1"/>
  <c r="J6450" i="1"/>
  <c r="I1900" i="1"/>
  <c r="H1947" i="1"/>
  <c r="U6649" i="1"/>
  <c r="F755" i="1"/>
  <c r="H3121" i="1"/>
  <c r="F3200" i="1"/>
  <c r="I6228" i="1"/>
  <c r="M3743" i="1"/>
  <c r="T1651" i="1"/>
  <c r="H800" i="1"/>
  <c r="H3183" i="1"/>
  <c r="N6568" i="1"/>
  <c r="V1405" i="1"/>
  <c r="M3462" i="1"/>
  <c r="N4743" i="1"/>
  <c r="N667" i="1"/>
  <c r="H8276" i="1"/>
  <c r="F8143" i="1"/>
  <c r="J7036" i="1"/>
  <c r="J3882" i="1"/>
  <c r="T2759" i="1"/>
  <c r="F969" i="1"/>
  <c r="J244" i="1"/>
  <c r="F1248" i="1"/>
  <c r="U2781" i="1"/>
  <c r="T5649" i="1"/>
  <c r="T8205" i="1"/>
  <c r="H594" i="1"/>
  <c r="H3953" i="1"/>
  <c r="I3721" i="1"/>
  <c r="M564" i="1"/>
  <c r="U4068" i="1"/>
  <c r="P2945" i="1"/>
  <c r="H2161" i="1"/>
  <c r="H6369" i="1"/>
  <c r="J2213" i="1"/>
  <c r="F1638" i="1"/>
  <c r="J1516" i="1"/>
  <c r="H8300" i="1"/>
  <c r="V1965" i="1"/>
  <c r="H7978" i="1"/>
  <c r="H2682" i="1"/>
  <c r="M2515" i="1"/>
  <c r="L477" i="1"/>
  <c r="H3091" i="1"/>
  <c r="J3135" i="1"/>
  <c r="F7555" i="1"/>
  <c r="U2571" i="1"/>
  <c r="J4655" i="1"/>
  <c r="I139" i="1"/>
  <c r="V784" i="1"/>
  <c r="L484" i="1"/>
  <c r="I308" i="1"/>
  <c r="L4742" i="1"/>
  <c r="F886" i="1"/>
  <c r="P3563" i="1"/>
  <c r="M2352" i="1"/>
  <c r="P3423" i="1"/>
  <c r="T7605" i="1"/>
  <c r="V1255" i="1"/>
  <c r="I1029" i="1"/>
  <c r="H1399" i="1"/>
  <c r="T383" i="1"/>
  <c r="V1228" i="1"/>
  <c r="J1872" i="1"/>
  <c r="N3108" i="1"/>
  <c r="V1531" i="1"/>
  <c r="I530" i="1"/>
  <c r="F6056" i="1"/>
  <c r="J1353" i="1"/>
  <c r="V2853" i="1"/>
  <c r="I658" i="1"/>
  <c r="I4707" i="1"/>
  <c r="M3115" i="1"/>
  <c r="I6150" i="1"/>
  <c r="J1663" i="1"/>
  <c r="H1282" i="1"/>
  <c r="U7086" i="1"/>
  <c r="N2445" i="1"/>
  <c r="T1964" i="1"/>
  <c r="V1042" i="1"/>
  <c r="P1927" i="1"/>
  <c r="T2932" i="1"/>
  <c r="T8279" i="1"/>
  <c r="I728" i="1"/>
  <c r="H4859" i="1"/>
  <c r="F118" i="1"/>
  <c r="N2599" i="1"/>
  <c r="N7940" i="1"/>
  <c r="H752" i="1"/>
  <c r="L6427" i="1"/>
  <c r="F1426" i="1"/>
  <c r="P4762" i="1"/>
  <c r="P2262" i="1"/>
  <c r="F7993" i="1"/>
  <c r="T8292" i="1"/>
  <c r="J579" i="1"/>
  <c r="F1631" i="1"/>
  <c r="J5984" i="1"/>
  <c r="T7494" i="1"/>
  <c r="N1717" i="1"/>
  <c r="I5091" i="1"/>
  <c r="H8076" i="1"/>
  <c r="F4428" i="1"/>
  <c r="N1564" i="1"/>
  <c r="V4443" i="1"/>
  <c r="M269" i="1"/>
  <c r="I3191" i="1"/>
  <c r="F6651" i="1"/>
  <c r="I550" i="1"/>
  <c r="L5791" i="1"/>
  <c r="F4993" i="1"/>
  <c r="I2726" i="1"/>
  <c r="U2463" i="1"/>
  <c r="V1619" i="1"/>
  <c r="N5863" i="1"/>
  <c r="J6309" i="1"/>
  <c r="L3635" i="1"/>
  <c r="I4266" i="1"/>
  <c r="P6707" i="1"/>
  <c r="H6945" i="1"/>
  <c r="T2975" i="1"/>
  <c r="T1674" i="1"/>
  <c r="H712" i="1"/>
  <c r="I5504" i="1"/>
  <c r="U3342" i="1"/>
  <c r="V3597" i="1"/>
  <c r="U1715" i="1"/>
  <c r="I1261" i="1"/>
  <c r="L5545" i="1"/>
  <c r="I2816" i="1"/>
  <c r="U7558" i="1"/>
  <c r="V6800" i="1"/>
  <c r="P2047" i="1"/>
  <c r="T1490" i="1"/>
  <c r="M2001" i="1"/>
  <c r="I6435" i="1"/>
  <c r="P5955" i="1"/>
  <c r="I5237" i="1"/>
  <c r="M808" i="1"/>
  <c r="F2000" i="1"/>
  <c r="U5279" i="1"/>
  <c r="V8200" i="1"/>
  <c r="U1089" i="1"/>
  <c r="J7429" i="1"/>
  <c r="T633" i="1"/>
  <c r="I2573" i="1"/>
  <c r="N2591" i="1"/>
  <c r="H1794" i="1"/>
  <c r="P34" i="1"/>
  <c r="U7324" i="1"/>
  <c r="M229" i="1"/>
  <c r="N7978" i="1"/>
  <c r="N5908" i="1"/>
  <c r="V6130" i="1"/>
  <c r="P5351" i="1"/>
  <c r="H2034" i="1"/>
  <c r="L237" i="1"/>
  <c r="I994" i="1"/>
  <c r="H1651" i="1"/>
  <c r="F3880" i="1"/>
  <c r="P363" i="1"/>
  <c r="N8021" i="1"/>
  <c r="I3264" i="1"/>
  <c r="I3212" i="1"/>
  <c r="I7034" i="1"/>
  <c r="U3162" i="1"/>
  <c r="J6363" i="1"/>
  <c r="P4271" i="1"/>
  <c r="N4476" i="1"/>
  <c r="N1015" i="1"/>
  <c r="V1435" i="1"/>
  <c r="L6139" i="1"/>
  <c r="F1657" i="1"/>
  <c r="N7101" i="1"/>
  <c r="U1332" i="1"/>
  <c r="M7191" i="1"/>
  <c r="N2968" i="1"/>
  <c r="H7934" i="1"/>
  <c r="V2941" i="1"/>
  <c r="T2115" i="1"/>
  <c r="T26" i="1"/>
  <c r="I6103" i="1"/>
  <c r="P4535" i="1"/>
  <c r="T1893" i="1"/>
  <c r="J3041" i="1"/>
  <c r="H7422" i="1"/>
  <c r="V740" i="1"/>
  <c r="F5020" i="1"/>
  <c r="P1861" i="1"/>
  <c r="M1731" i="1"/>
  <c r="N3815" i="1"/>
  <c r="V5112" i="1"/>
  <c r="P8256" i="1"/>
  <c r="F5844" i="1"/>
  <c r="U6339" i="1"/>
  <c r="I8102" i="1"/>
  <c r="I1901" i="1"/>
  <c r="I7320" i="1"/>
  <c r="U5939" i="1"/>
  <c r="I5492" i="1"/>
  <c r="F4169" i="1"/>
  <c r="V7333" i="1"/>
  <c r="L2122" i="1"/>
  <c r="T6523" i="1"/>
  <c r="J4992" i="1"/>
  <c r="I6811" i="1"/>
  <c r="P1824" i="1"/>
  <c r="V5919" i="1"/>
  <c r="T8235" i="1"/>
  <c r="M3557" i="1"/>
  <c r="I8328" i="1"/>
  <c r="V3730" i="1"/>
  <c r="N5384" i="1"/>
  <c r="H6268" i="1"/>
  <c r="V4963" i="1"/>
  <c r="T377" i="1"/>
  <c r="P5076" i="1"/>
  <c r="M3868" i="1"/>
  <c r="I1953" i="1"/>
  <c r="J8155" i="1"/>
  <c r="U5215" i="1"/>
  <c r="V7321" i="1"/>
  <c r="V1913" i="1"/>
  <c r="N7520" i="1"/>
  <c r="F3494" i="1"/>
  <c r="P2236" i="1"/>
  <c r="H4912" i="1"/>
  <c r="F2130" i="1"/>
  <c r="V7532" i="1"/>
  <c r="L559" i="1"/>
  <c r="V5088" i="1"/>
  <c r="F3779" i="1"/>
  <c r="M3773" i="1"/>
  <c r="L8170" i="1"/>
  <c r="P1187" i="1"/>
  <c r="T5327" i="1"/>
  <c r="V1341" i="1"/>
  <c r="V237" i="1"/>
  <c r="P5824" i="1"/>
  <c r="J7554" i="1"/>
  <c r="P7984" i="1"/>
  <c r="V1871" i="1"/>
  <c r="L2048" i="1"/>
  <c r="T796" i="1"/>
  <c r="U6564" i="1"/>
  <c r="N8164" i="1"/>
  <c r="M1595" i="1"/>
  <c r="M1368" i="1"/>
  <c r="L1741" i="1"/>
  <c r="F3610" i="1"/>
  <c r="I2477" i="1"/>
  <c r="I4180" i="1"/>
  <c r="U1895" i="1"/>
  <c r="I6397" i="1"/>
  <c r="H6245" i="1"/>
  <c r="F7144" i="1"/>
  <c r="J1597" i="1"/>
  <c r="N6274" i="1"/>
  <c r="I1642" i="1"/>
  <c r="M1148" i="1"/>
  <c r="L2556" i="1"/>
  <c r="H4597" i="1"/>
  <c r="H529" i="1"/>
  <c r="N608" i="1"/>
  <c r="J2112" i="1"/>
  <c r="P7879" i="1"/>
  <c r="V5184" i="1"/>
  <c r="J5231" i="1"/>
  <c r="U3698" i="1"/>
  <c r="U2864" i="1"/>
  <c r="T7540" i="1"/>
  <c r="M7078" i="1"/>
  <c r="F919" i="1"/>
  <c r="F867" i="1"/>
  <c r="M5825" i="1"/>
  <c r="V4262" i="1"/>
  <c r="V3089" i="1"/>
  <c r="V2482" i="1"/>
  <c r="T3801" i="1"/>
  <c r="F69" i="1"/>
  <c r="V6753" i="1"/>
  <c r="N3736" i="1"/>
  <c r="T2599" i="1"/>
  <c r="P4586" i="1"/>
  <c r="V193" i="1"/>
  <c r="M3550" i="1"/>
  <c r="I4070" i="1"/>
  <c r="F2626" i="1"/>
  <c r="U6479" i="1"/>
  <c r="F8322" i="1"/>
  <c r="J6676" i="1"/>
  <c r="L7550" i="1"/>
  <c r="V7332" i="1"/>
  <c r="J5782" i="1"/>
  <c r="F4840" i="1"/>
  <c r="H8098" i="1"/>
  <c r="F5648" i="1"/>
  <c r="T2407" i="1"/>
  <c r="V2747" i="1"/>
  <c r="T7569" i="1"/>
  <c r="I3465" i="1"/>
  <c r="T7353" i="1"/>
  <c r="P416" i="1"/>
  <c r="J2390" i="1"/>
  <c r="J7810" i="1"/>
  <c r="P3241" i="1"/>
  <c r="J4828" i="1"/>
  <c r="I6725" i="1"/>
  <c r="U660" i="1"/>
  <c r="T3715" i="1"/>
  <c r="F7474" i="1"/>
  <c r="P2251" i="1"/>
  <c r="U1865" i="1"/>
  <c r="I7565" i="1"/>
  <c r="H5753" i="1"/>
  <c r="J3555" i="1"/>
  <c r="P4933" i="1"/>
  <c r="F8059" i="1"/>
  <c r="F5544" i="1"/>
  <c r="U1623" i="1"/>
  <c r="M7484" i="1"/>
  <c r="I1986" i="1"/>
  <c r="F4672" i="1"/>
  <c r="H7840" i="1"/>
  <c r="F3196" i="1"/>
  <c r="U1491" i="1"/>
  <c r="U8107" i="1"/>
  <c r="F7254" i="1"/>
  <c r="P3910" i="1"/>
  <c r="V3722" i="1"/>
  <c r="I5819" i="1"/>
  <c r="U355" i="1"/>
  <c r="M8037" i="1"/>
  <c r="N7923" i="1"/>
  <c r="M5223" i="1"/>
  <c r="U1236" i="1"/>
  <c r="M2915" i="1"/>
  <c r="P2210" i="1"/>
  <c r="H7437" i="1"/>
  <c r="T556" i="1"/>
  <c r="T2886" i="1"/>
  <c r="P4469" i="1"/>
  <c r="H754" i="1"/>
  <c r="N4803" i="1"/>
  <c r="T306" i="1"/>
  <c r="J4771" i="1"/>
  <c r="N7322" i="1"/>
  <c r="P1538" i="1"/>
  <c r="I2802" i="1"/>
  <c r="V4694" i="1"/>
  <c r="U6196" i="1"/>
  <c r="N1924" i="1"/>
  <c r="I384" i="1"/>
  <c r="M2213" i="1"/>
  <c r="F3899" i="1"/>
  <c r="N5878" i="1"/>
  <c r="T2971" i="1"/>
  <c r="T3495" i="1"/>
  <c r="T6891" i="1"/>
  <c r="U7981" i="1"/>
  <c r="I6235" i="1"/>
  <c r="F3524" i="1"/>
  <c r="U3345" i="1"/>
  <c r="H7910" i="1"/>
  <c r="H2522" i="1"/>
  <c r="U3332" i="1"/>
  <c r="K5729" i="1"/>
  <c r="P3430" i="1"/>
  <c r="I2411" i="1"/>
  <c r="N1310" i="1"/>
  <c r="F4627" i="1"/>
  <c r="P1822" i="1"/>
  <c r="P2899" i="1"/>
  <c r="N7885" i="1"/>
  <c r="H2097" i="1"/>
  <c r="V1287" i="1"/>
  <c r="P878" i="1"/>
  <c r="H7031" i="1"/>
  <c r="U4509" i="1"/>
  <c r="V7616" i="1"/>
  <c r="M8330" i="1"/>
  <c r="K3127" i="1"/>
  <c r="J1927" i="1"/>
  <c r="F3980" i="1"/>
  <c r="J2626" i="1"/>
  <c r="P1604" i="1"/>
  <c r="U631" i="1"/>
  <c r="P726" i="1"/>
  <c r="K5439" i="1"/>
  <c r="I29" i="1"/>
  <c r="J3672" i="1"/>
  <c r="V3820" i="1"/>
  <c r="H934" i="1"/>
  <c r="V8158" i="1"/>
  <c r="L1894" i="1"/>
  <c r="I7882" i="1"/>
  <c r="U5363" i="1"/>
  <c r="T6191" i="1"/>
  <c r="M840" i="1"/>
  <c r="F2652" i="1"/>
  <c r="N6209" i="1"/>
  <c r="H1005" i="1"/>
  <c r="V52" i="1"/>
  <c r="V1857" i="1"/>
  <c r="P5010" i="1"/>
  <c r="I4193" i="1"/>
  <c r="I714" i="1"/>
  <c r="V6378" i="1"/>
  <c r="P2491" i="1"/>
  <c r="N3819" i="1"/>
  <c r="F356" i="1"/>
  <c r="L1838" i="1"/>
  <c r="I2502" i="1"/>
  <c r="M5737" i="1"/>
  <c r="U1074" i="1"/>
  <c r="T4667" i="1"/>
  <c r="P5259" i="1"/>
  <c r="J2437" i="1"/>
  <c r="F6796" i="1"/>
  <c r="L5840" i="1"/>
  <c r="F5074" i="1"/>
  <c r="I681" i="1"/>
  <c r="M433" i="1"/>
  <c r="P2082" i="1"/>
  <c r="K1036" i="1"/>
  <c r="I4980" i="1"/>
  <c r="H2504" i="1"/>
  <c r="L5037" i="1"/>
  <c r="T3914" i="1"/>
  <c r="P6515" i="1"/>
  <c r="J3522" i="1"/>
  <c r="V32" i="1"/>
  <c r="L6383" i="1"/>
  <c r="U6506" i="1"/>
  <c r="H5273" i="1"/>
  <c r="H6202" i="1"/>
  <c r="N3109" i="1"/>
  <c r="I3891" i="1"/>
  <c r="U6725" i="1"/>
  <c r="U5425" i="1"/>
  <c r="N3204" i="1"/>
  <c r="F3630" i="1"/>
  <c r="M6857" i="1"/>
  <c r="F1842" i="1"/>
  <c r="I8127" i="1"/>
  <c r="M615" i="1"/>
  <c r="J7301" i="1"/>
  <c r="U8125" i="1"/>
  <c r="H1314" i="1"/>
  <c r="V7911" i="1"/>
  <c r="N5148" i="1"/>
  <c r="H5798" i="1"/>
  <c r="T4487" i="1"/>
  <c r="F2836" i="1"/>
  <c r="T156" i="1"/>
  <c r="M5929" i="1"/>
  <c r="U5451" i="1"/>
  <c r="N1909" i="1"/>
  <c r="M3813" i="1"/>
  <c r="F8294" i="1"/>
  <c r="H985" i="1"/>
  <c r="V199" i="1"/>
  <c r="F91" i="1"/>
  <c r="M3204" i="1"/>
  <c r="T2621" i="1"/>
  <c r="T269" i="1"/>
  <c r="T5010" i="1"/>
  <c r="U2477" i="1"/>
  <c r="T5087" i="1"/>
  <c r="F1733" i="1"/>
  <c r="J5114" i="1"/>
  <c r="U166" i="1"/>
  <c r="J4591" i="1"/>
  <c r="N2668" i="1"/>
  <c r="V4918" i="1"/>
  <c r="I4630" i="1"/>
  <c r="M4070" i="1"/>
  <c r="V2265" i="1"/>
  <c r="M6987" i="1"/>
  <c r="M2247" i="1"/>
  <c r="F5461" i="1"/>
  <c r="N1483" i="1"/>
  <c r="T6425" i="1"/>
  <c r="T4365" i="1"/>
  <c r="T7285" i="1"/>
  <c r="N5012" i="1"/>
  <c r="M2296" i="1"/>
  <c r="M7268" i="1"/>
  <c r="T2287" i="1"/>
  <c r="V5889" i="1"/>
  <c r="V1051" i="1"/>
  <c r="L4605" i="1"/>
  <c r="M5354" i="1"/>
  <c r="I937" i="1"/>
  <c r="N4771" i="1"/>
  <c r="T240" i="1"/>
  <c r="V5426" i="1"/>
  <c r="I5102" i="1"/>
  <c r="V6140" i="1"/>
  <c r="H4067" i="1"/>
  <c r="F1754" i="1"/>
  <c r="U5290" i="1"/>
  <c r="I6626" i="1"/>
  <c r="L824" i="1"/>
  <c r="I1089" i="1"/>
  <c r="P7289" i="1"/>
  <c r="H7342" i="1"/>
  <c r="V2879" i="1"/>
  <c r="I2192" i="1"/>
  <c r="I684" i="1"/>
  <c r="N2952" i="1"/>
  <c r="T3777" i="1"/>
  <c r="U1354" i="1"/>
  <c r="F8279" i="1"/>
  <c r="H6035" i="1"/>
  <c r="T6275" i="1"/>
  <c r="F7348" i="1"/>
  <c r="P6621" i="1"/>
  <c r="U1667" i="1"/>
  <c r="T4755" i="1"/>
  <c r="N6221" i="1"/>
  <c r="V8002" i="1"/>
  <c r="T2487" i="1"/>
  <c r="H7946" i="1"/>
  <c r="N191" i="1"/>
  <c r="N3448" i="1"/>
  <c r="P1503" i="1"/>
  <c r="N5912" i="1"/>
  <c r="H5190" i="1"/>
  <c r="M908" i="1"/>
  <c r="I8017" i="1"/>
  <c r="H1387" i="1"/>
  <c r="U1142" i="1"/>
  <c r="U6331" i="1"/>
  <c r="V1651" i="1"/>
  <c r="I8241" i="1"/>
  <c r="U175" i="1"/>
  <c r="K5664" i="1"/>
  <c r="P6972" i="1"/>
  <c r="N5142" i="1"/>
  <c r="M4533" i="1"/>
  <c r="M3181" i="1"/>
  <c r="H3269" i="1"/>
  <c r="V3490" i="1"/>
  <c r="H4060" i="1"/>
  <c r="M4735" i="1"/>
  <c r="U2933" i="1"/>
  <c r="N2847" i="1"/>
  <c r="H5176" i="1"/>
  <c r="P1069" i="1"/>
  <c r="P206" i="1"/>
  <c r="F1829" i="1"/>
  <c r="U2063" i="1"/>
  <c r="J3531" i="1"/>
  <c r="P873" i="1"/>
  <c r="L3690" i="1"/>
  <c r="P4722" i="1"/>
  <c r="F3849" i="1"/>
  <c r="M6772" i="1"/>
  <c r="K2185" i="1"/>
  <c r="N1317" i="1"/>
  <c r="F8130" i="1"/>
  <c r="H1125" i="1"/>
  <c r="F2187" i="1"/>
  <c r="J3692" i="1"/>
  <c r="V3030" i="1"/>
  <c r="T1444" i="1"/>
  <c r="T1163" i="1"/>
  <c r="H5851" i="1"/>
  <c r="I634" i="1"/>
  <c r="M5685" i="1"/>
  <c r="J713" i="1"/>
  <c r="P2545" i="1"/>
  <c r="J1324" i="1"/>
  <c r="H4521" i="1"/>
  <c r="V2739" i="1"/>
  <c r="L5164" i="1"/>
  <c r="J6108" i="1"/>
  <c r="N5578" i="1"/>
  <c r="V4077" i="1"/>
  <c r="M7445" i="1"/>
  <c r="F435" i="1"/>
  <c r="P453" i="1"/>
  <c r="N5658" i="1"/>
  <c r="V334" i="1"/>
  <c r="I2511" i="1"/>
  <c r="T479" i="1"/>
  <c r="J5320" i="1"/>
  <c r="J6260" i="1"/>
  <c r="F664" i="1"/>
  <c r="P3079" i="1"/>
  <c r="M5952" i="1"/>
  <c r="T6046" i="1"/>
  <c r="I6213" i="1"/>
  <c r="P5887" i="1"/>
  <c r="J3246" i="1"/>
  <c r="L322" i="1"/>
  <c r="V4876" i="1"/>
  <c r="N2995" i="1"/>
  <c r="M499" i="1"/>
  <c r="H5979" i="1"/>
  <c r="V5796" i="1"/>
  <c r="H6698" i="1"/>
  <c r="H1751" i="1"/>
  <c r="L6145" i="1"/>
  <c r="K3726" i="1"/>
  <c r="N901" i="1"/>
  <c r="I8340" i="1"/>
  <c r="V3563" i="1"/>
  <c r="H4075" i="1"/>
  <c r="T7128" i="1"/>
  <c r="N5541" i="1"/>
  <c r="M1011" i="1"/>
  <c r="F2624" i="1"/>
  <c r="H1344" i="1"/>
  <c r="P90" i="1"/>
  <c r="I8188" i="1"/>
  <c r="F5670" i="1"/>
  <c r="J195" i="1"/>
  <c r="U2553" i="1"/>
  <c r="T1566" i="1"/>
  <c r="M27" i="1"/>
  <c r="P6494" i="1"/>
  <c r="F7046" i="1"/>
  <c r="J5908" i="1"/>
  <c r="N2980" i="1"/>
  <c r="N5580" i="1"/>
  <c r="F4423" i="1"/>
  <c r="N946" i="1"/>
  <c r="V3637" i="1"/>
  <c r="I5914" i="1"/>
  <c r="M5230" i="1"/>
  <c r="T4456" i="1"/>
  <c r="T1251" i="1"/>
  <c r="N551" i="1"/>
  <c r="J2265" i="1"/>
  <c r="U8182" i="1"/>
  <c r="H4905" i="1"/>
  <c r="I1515" i="1"/>
  <c r="T6127" i="1"/>
  <c r="T4527" i="1"/>
  <c r="M3039" i="1"/>
  <c r="F5059" i="1"/>
  <c r="H251" i="1"/>
  <c r="T8266" i="1"/>
  <c r="P8107" i="1"/>
  <c r="H3385" i="1"/>
  <c r="P3110" i="1"/>
  <c r="T5153" i="1"/>
  <c r="T7974" i="1"/>
  <c r="F3164" i="1"/>
  <c r="M6111" i="1"/>
  <c r="N5268" i="1"/>
  <c r="H1321" i="1"/>
  <c r="F8300" i="1"/>
  <c r="P4700" i="1"/>
  <c r="H1175" i="1"/>
  <c r="P172" i="1"/>
  <c r="P5575" i="1"/>
  <c r="P1387" i="1"/>
  <c r="H4266" i="1"/>
  <c r="V4204" i="1"/>
  <c r="J5300" i="1"/>
  <c r="T4767" i="1"/>
  <c r="U1301" i="1"/>
  <c r="M7990" i="1"/>
  <c r="N453" i="1"/>
  <c r="F6041" i="1"/>
  <c r="H357" i="1"/>
  <c r="J8311" i="1"/>
  <c r="J3037" i="1"/>
  <c r="L3975" i="1"/>
  <c r="J4713" i="1"/>
  <c r="P2440" i="1"/>
  <c r="U4446" i="1"/>
  <c r="F1932" i="1"/>
  <c r="H6863" i="1"/>
  <c r="M4638" i="1"/>
  <c r="N6724" i="1"/>
  <c r="J7967" i="1"/>
  <c r="P5546" i="1"/>
  <c r="U2471" i="1"/>
  <c r="F3288" i="1"/>
  <c r="F6395" i="1"/>
  <c r="P3065" i="1"/>
  <c r="U7644" i="1"/>
  <c r="N2135" i="1"/>
  <c r="P2361" i="1"/>
  <c r="U5806" i="1"/>
  <c r="T7348" i="1"/>
  <c r="I3679" i="1"/>
  <c r="H8137" i="1"/>
  <c r="F3162" i="1"/>
  <c r="M1194" i="1"/>
  <c r="J2424" i="1"/>
  <c r="T6477" i="1"/>
  <c r="U1746" i="1"/>
  <c r="U3151" i="1"/>
  <c r="N1104" i="1"/>
  <c r="P1317" i="1"/>
  <c r="U7550" i="1"/>
  <c r="M42" i="1"/>
  <c r="H6070" i="1"/>
  <c r="H1092" i="1"/>
  <c r="J2128" i="1"/>
  <c r="U8311" i="1"/>
  <c r="J6554" i="1"/>
  <c r="M2177" i="1"/>
  <c r="N4526" i="1"/>
  <c r="V4783" i="1"/>
  <c r="I1992" i="1"/>
  <c r="P8332" i="1"/>
  <c r="P3678" i="1"/>
  <c r="M2295" i="1"/>
  <c r="F4906" i="1"/>
  <c r="L1267" i="1"/>
  <c r="H179" i="1"/>
  <c r="T3472" i="1"/>
  <c r="N1435" i="1"/>
  <c r="V3795" i="1"/>
  <c r="H2827" i="1"/>
  <c r="H3290" i="1"/>
  <c r="L6902" i="1"/>
  <c r="J6746" i="1"/>
  <c r="U3605" i="1"/>
  <c r="H7498" i="1"/>
  <c r="K6389" i="1"/>
  <c r="F4884" i="1"/>
  <c r="V2915" i="1"/>
  <c r="J5031" i="1"/>
  <c r="T2232" i="1"/>
  <c r="L6583" i="1"/>
  <c r="U231" i="1"/>
  <c r="N3679" i="1"/>
  <c r="T7324" i="1"/>
  <c r="J4613" i="1"/>
  <c r="F1718" i="1"/>
  <c r="F5659" i="1"/>
  <c r="N6915" i="1"/>
  <c r="U1803" i="1"/>
  <c r="H1963" i="1"/>
  <c r="I1307" i="1"/>
  <c r="T610" i="1"/>
  <c r="M490" i="1"/>
  <c r="H7862" i="1"/>
  <c r="P7348" i="1"/>
  <c r="F124" i="1"/>
  <c r="T279" i="1"/>
  <c r="P3413" i="1"/>
  <c r="U869" i="1"/>
  <c r="H4131" i="1"/>
  <c r="P40" i="1"/>
  <c r="J1375" i="1"/>
  <c r="I8165" i="1"/>
  <c r="H954" i="1"/>
  <c r="I4422" i="1"/>
  <c r="V2297" i="1"/>
  <c r="L1190" i="1"/>
  <c r="H6161" i="1"/>
  <c r="N431" i="1"/>
  <c r="J4775" i="1"/>
  <c r="H6209" i="1"/>
  <c r="N4563" i="1"/>
  <c r="H3651" i="1"/>
  <c r="H848" i="1"/>
  <c r="F277" i="1"/>
  <c r="F97" i="1"/>
  <c r="M1838" i="1"/>
  <c r="L2738" i="1"/>
  <c r="I1847" i="1"/>
  <c r="V4462" i="1"/>
  <c r="T1952" i="1"/>
  <c r="M2118" i="1"/>
  <c r="L6721" i="1"/>
  <c r="M5718" i="1"/>
  <c r="T1369" i="1"/>
  <c r="U3076" i="1"/>
  <c r="T3985" i="1"/>
  <c r="H7167" i="1"/>
  <c r="M492" i="1"/>
  <c r="P7115" i="1"/>
  <c r="P1058" i="1"/>
  <c r="N1527" i="1"/>
  <c r="I4881" i="1"/>
  <c r="V3801" i="1"/>
  <c r="F7934" i="1"/>
  <c r="P2038" i="1"/>
  <c r="M4419" i="1"/>
  <c r="T668" i="1"/>
  <c r="U5854" i="1"/>
  <c r="P3822" i="1"/>
  <c r="L6634" i="1"/>
  <c r="U3313" i="1"/>
  <c r="M1944" i="1"/>
  <c r="U6853" i="1"/>
  <c r="N8007" i="1"/>
  <c r="U6016" i="1"/>
  <c r="H5796" i="1"/>
  <c r="U6153" i="1"/>
  <c r="F1459" i="1"/>
  <c r="F7086" i="1"/>
  <c r="J4872" i="1"/>
  <c r="F750" i="1"/>
  <c r="F4804" i="1"/>
  <c r="F895" i="1"/>
  <c r="N5435" i="1"/>
  <c r="J2153" i="1"/>
  <c r="M2361" i="1"/>
  <c r="L3406" i="1"/>
  <c r="K302" i="1"/>
  <c r="L2004" i="1"/>
  <c r="T7133" i="1"/>
  <c r="N5952" i="1"/>
  <c r="T1429" i="1"/>
  <c r="I6992" i="1"/>
  <c r="I7269" i="1"/>
  <c r="J900" i="1"/>
  <c r="F2651" i="1"/>
  <c r="T857" i="1"/>
  <c r="I4294" i="1"/>
  <c r="F8337" i="1"/>
  <c r="F2932" i="1"/>
  <c r="P23" i="1"/>
  <c r="P809" i="1"/>
  <c r="H6597" i="1"/>
  <c r="N2090" i="1"/>
  <c r="J1257" i="1"/>
  <c r="F2364" i="1"/>
  <c r="F3048" i="1"/>
  <c r="F7217" i="1"/>
  <c r="I7402" i="1"/>
  <c r="V3608" i="1"/>
  <c r="P1718" i="1"/>
  <c r="M7103" i="1"/>
  <c r="P2477" i="1"/>
  <c r="J6726" i="1"/>
  <c r="F194" i="1"/>
  <c r="U8184" i="1"/>
  <c r="N6269" i="1"/>
  <c r="M7360" i="1"/>
  <c r="T2047" i="1"/>
  <c r="J6019" i="1"/>
  <c r="J880" i="1"/>
  <c r="U6225" i="1"/>
  <c r="H8144" i="1"/>
  <c r="I6678" i="1"/>
  <c r="U1644" i="1"/>
  <c r="J3973" i="1"/>
  <c r="N4848" i="1"/>
  <c r="I8081" i="1"/>
  <c r="I4817" i="1"/>
  <c r="U7090" i="1"/>
  <c r="V4147" i="1"/>
  <c r="F2879" i="1"/>
  <c r="N5581" i="1"/>
  <c r="T7398" i="1"/>
  <c r="N5186" i="1"/>
  <c r="V6754" i="1"/>
  <c r="P6984" i="1"/>
  <c r="F1538" i="1"/>
  <c r="H2907" i="1"/>
  <c r="T2227" i="1"/>
  <c r="U647" i="1"/>
  <c r="M7994" i="1"/>
  <c r="H542" i="1"/>
  <c r="M4325" i="1"/>
  <c r="N3496" i="1"/>
  <c r="J3804" i="1"/>
  <c r="I5354" i="1"/>
  <c r="N1110" i="1"/>
  <c r="V6715" i="1"/>
  <c r="H4955" i="1"/>
  <c r="N87" i="1"/>
  <c r="U2238" i="1"/>
  <c r="U6652" i="1"/>
  <c r="H6196" i="1"/>
  <c r="J1638" i="1"/>
  <c r="T1903" i="1"/>
  <c r="N3810" i="1"/>
  <c r="P2959" i="1"/>
  <c r="U2218" i="1"/>
  <c r="I5337" i="1"/>
  <c r="L5255" i="1"/>
  <c r="N1466" i="1"/>
  <c r="I4505" i="1"/>
  <c r="J2474" i="1"/>
  <c r="L3446" i="1"/>
  <c r="N175" i="1"/>
  <c r="P8012" i="1"/>
  <c r="P1814" i="1"/>
  <c r="J412" i="1"/>
  <c r="H5127" i="1"/>
  <c r="H494" i="1"/>
  <c r="F3279" i="1"/>
  <c r="I2678" i="1"/>
  <c r="V6416" i="1"/>
  <c r="H7340" i="1"/>
  <c r="J5896" i="1"/>
  <c r="L6463" i="1"/>
  <c r="V7198" i="1"/>
  <c r="U4346" i="1"/>
  <c r="T1549" i="1"/>
  <c r="T1974" i="1"/>
  <c r="J3612" i="1"/>
  <c r="V822" i="1"/>
  <c r="J3755" i="1"/>
  <c r="U301" i="1"/>
  <c r="P3632" i="1"/>
  <c r="I180" i="1"/>
  <c r="I3566" i="1"/>
  <c r="M5448" i="1"/>
  <c r="V2200" i="1"/>
  <c r="N4650" i="1"/>
  <c r="M6227" i="1"/>
  <c r="L7860" i="1"/>
  <c r="V2707" i="1"/>
  <c r="V3681" i="1"/>
  <c r="J1370" i="1"/>
  <c r="F6054" i="1"/>
  <c r="N8320" i="1"/>
  <c r="V8171" i="1"/>
  <c r="I7823" i="1"/>
  <c r="F7565" i="1"/>
  <c r="L1484" i="1"/>
  <c r="F3338" i="1"/>
  <c r="N5944" i="1"/>
  <c r="U4945" i="1"/>
  <c r="J4846" i="1"/>
  <c r="P5411" i="1"/>
  <c r="P5667" i="1"/>
  <c r="M375" i="1"/>
  <c r="P8183" i="1"/>
  <c r="I4486" i="1"/>
  <c r="T6577" i="1"/>
  <c r="F7158" i="1"/>
  <c r="N4492" i="1"/>
  <c r="V6776" i="1"/>
  <c r="V7938" i="1"/>
  <c r="P8132" i="1"/>
  <c r="M3196" i="1"/>
  <c r="H4439" i="1"/>
  <c r="F4508" i="1"/>
  <c r="P8299" i="1"/>
  <c r="P6284" i="1"/>
  <c r="M3860" i="1"/>
  <c r="V695" i="1"/>
  <c r="F4030" i="1"/>
  <c r="J3537" i="1"/>
  <c r="N5000" i="1"/>
  <c r="V2263" i="1"/>
  <c r="N46" i="1"/>
  <c r="V7821" i="1"/>
  <c r="M2194" i="1"/>
  <c r="T2746" i="1"/>
  <c r="M442" i="1"/>
  <c r="H3399" i="1"/>
  <c r="U688" i="1"/>
  <c r="L4296" i="1"/>
  <c r="M2077" i="1"/>
  <c r="I4449" i="1"/>
  <c r="P2726" i="1"/>
  <c r="J3024" i="1"/>
  <c r="P2037" i="1"/>
  <c r="P5957" i="1"/>
  <c r="N5227" i="1"/>
  <c r="L8311" i="1"/>
  <c r="H7446" i="1"/>
  <c r="V5407" i="1"/>
  <c r="F5622" i="1"/>
  <c r="U5474" i="1"/>
  <c r="U7207" i="1"/>
  <c r="M5107" i="1"/>
  <c r="M4351" i="1"/>
  <c r="I2269" i="1"/>
  <c r="T7164" i="1"/>
  <c r="I6136" i="1"/>
  <c r="F6464" i="1"/>
  <c r="J5398" i="1"/>
  <c r="J7114" i="1"/>
  <c r="J1188" i="1"/>
  <c r="U696" i="1"/>
  <c r="F6126" i="1"/>
  <c r="U3273" i="1"/>
  <c r="N6779" i="1"/>
  <c r="N1783" i="1"/>
  <c r="P3109" i="1"/>
  <c r="P205" i="1"/>
  <c r="M5743" i="1"/>
  <c r="H6457" i="1"/>
  <c r="F3782" i="1"/>
  <c r="M4824" i="1"/>
  <c r="F7190" i="1"/>
  <c r="P656" i="1"/>
  <c r="V8178" i="1"/>
  <c r="F988" i="1"/>
  <c r="M463" i="1"/>
  <c r="J209" i="1"/>
  <c r="N3074" i="1"/>
  <c r="H149" i="1"/>
  <c r="H5352" i="1"/>
  <c r="U1575" i="1"/>
  <c r="U7823" i="1"/>
  <c r="P2780" i="1"/>
  <c r="F6470" i="1"/>
  <c r="N1393" i="1"/>
  <c r="M652" i="1"/>
  <c r="N4074" i="1"/>
  <c r="F6650" i="1"/>
  <c r="U7151" i="1"/>
  <c r="F1966" i="1"/>
  <c r="J6941" i="1"/>
  <c r="I793" i="1"/>
  <c r="M7607" i="1"/>
  <c r="I7179" i="1"/>
  <c r="H5929" i="1"/>
  <c r="M1005" i="1"/>
  <c r="J5544" i="1"/>
  <c r="I5209" i="1"/>
  <c r="H2049" i="1"/>
  <c r="M1788" i="1"/>
  <c r="I8092" i="1"/>
  <c r="H2151" i="1"/>
  <c r="N382" i="1"/>
  <c r="T6657" i="1"/>
  <c r="U4085" i="1"/>
  <c r="N7011" i="1"/>
  <c r="U6338" i="1"/>
  <c r="P4531" i="1"/>
  <c r="F2278" i="1"/>
  <c r="U2831" i="1"/>
  <c r="M4101" i="1"/>
  <c r="N2697" i="1"/>
  <c r="F5310" i="1"/>
  <c r="N6503" i="1"/>
  <c r="J8018" i="1"/>
  <c r="H3608" i="1"/>
  <c r="F396" i="1"/>
  <c r="L2365" i="1"/>
  <c r="U5504" i="1"/>
  <c r="P2885" i="1"/>
  <c r="U6902" i="1"/>
  <c r="T7109" i="1"/>
  <c r="I6681" i="1"/>
  <c r="U1094" i="1"/>
  <c r="P1232" i="1"/>
  <c r="L7879" i="1"/>
  <c r="V4340" i="1"/>
  <c r="T4586" i="1"/>
  <c r="L1991" i="1"/>
  <c r="U6332" i="1"/>
  <c r="N764" i="1"/>
  <c r="U457" i="1"/>
  <c r="N2413" i="1"/>
  <c r="I6827" i="1"/>
  <c r="L3864" i="1"/>
  <c r="L8063" i="1"/>
  <c r="U2075" i="1"/>
  <c r="I552" i="1"/>
  <c r="N4413" i="1"/>
  <c r="J2412" i="1"/>
  <c r="L3808" i="1"/>
  <c r="T3226" i="1"/>
  <c r="V8084" i="1"/>
  <c r="H7980" i="1"/>
  <c r="U8246" i="1"/>
  <c r="V3879" i="1"/>
  <c r="F7125" i="1"/>
  <c r="P6453" i="1"/>
  <c r="N2016" i="1"/>
  <c r="H2751" i="1"/>
  <c r="J4918" i="1"/>
  <c r="P3646" i="1"/>
  <c r="N7245" i="1"/>
  <c r="J1816" i="1"/>
  <c r="H4893" i="1"/>
  <c r="V3210" i="1"/>
  <c r="F179" i="1"/>
  <c r="V4042" i="1"/>
  <c r="T4189" i="1"/>
  <c r="M6619" i="1"/>
  <c r="M4092" i="1"/>
  <c r="M4047" i="1"/>
  <c r="M1885" i="1"/>
  <c r="M7036" i="1"/>
  <c r="F3931" i="1"/>
  <c r="I4596" i="1"/>
  <c r="P4498" i="1"/>
  <c r="U167" i="1"/>
  <c r="L6392" i="1"/>
  <c r="N8166" i="1"/>
  <c r="N2309" i="1"/>
  <c r="T4847" i="1"/>
  <c r="F4837" i="1"/>
  <c r="T6958" i="1"/>
  <c r="N2777" i="1"/>
  <c r="I7348" i="1"/>
  <c r="J3598" i="1"/>
  <c r="M7862" i="1"/>
  <c r="P7048" i="1"/>
  <c r="V3004" i="1"/>
  <c r="H8" i="1"/>
  <c r="M4750" i="1"/>
  <c r="M211" i="1"/>
  <c r="N5984" i="1"/>
  <c r="F6851" i="1"/>
  <c r="M2767" i="1"/>
  <c r="T7490" i="1"/>
  <c r="N2690" i="1"/>
  <c r="P4968" i="1"/>
  <c r="P6685" i="1"/>
  <c r="K1872" i="1"/>
  <c r="J2822" i="1"/>
  <c r="I295" i="1"/>
  <c r="P7249" i="1"/>
  <c r="N168" i="1"/>
  <c r="P822" i="1"/>
  <c r="T5290" i="1"/>
  <c r="I3629" i="1"/>
  <c r="I3085" i="1"/>
  <c r="N2292" i="1"/>
  <c r="L5487" i="1"/>
  <c r="V1262" i="1"/>
  <c r="T3148" i="1"/>
  <c r="M7961" i="1"/>
  <c r="T8157" i="1"/>
  <c r="V1774" i="1"/>
  <c r="M2041" i="1"/>
  <c r="P6359" i="1"/>
  <c r="F3173" i="1"/>
  <c r="I7383" i="1"/>
  <c r="L7162" i="1"/>
  <c r="T5019" i="1"/>
  <c r="L6771" i="1"/>
  <c r="L6916" i="1"/>
  <c r="J1595" i="1"/>
  <c r="I1376" i="1"/>
  <c r="J2605" i="1"/>
  <c r="J1493" i="1"/>
  <c r="J642" i="1"/>
  <c r="L1057" i="1"/>
  <c r="J829" i="1"/>
  <c r="T6860" i="1"/>
  <c r="J5944" i="1"/>
  <c r="J5359" i="1"/>
  <c r="J863" i="1"/>
  <c r="J6031" i="1"/>
  <c r="F4824" i="1"/>
  <c r="U4952" i="1"/>
  <c r="P3311" i="1"/>
  <c r="H5994" i="1"/>
  <c r="T5967" i="1"/>
  <c r="L3845" i="1"/>
  <c r="L2987" i="1"/>
  <c r="M1624" i="1"/>
  <c r="I3301" i="1"/>
  <c r="F7327" i="1"/>
  <c r="J3651" i="1"/>
  <c r="I1752" i="1"/>
  <c r="J4999" i="1"/>
  <c r="N138" i="1"/>
  <c r="V1516" i="1"/>
  <c r="F1253" i="1"/>
  <c r="P14" i="1"/>
  <c r="T7509" i="1"/>
  <c r="F8310" i="1"/>
  <c r="P569" i="1"/>
  <c r="J5267" i="1"/>
  <c r="P6879" i="1"/>
  <c r="T4000" i="1"/>
  <c r="F5242" i="1"/>
  <c r="V1642" i="1"/>
  <c r="M8258" i="1"/>
  <c r="J5579" i="1"/>
  <c r="H7085" i="1"/>
  <c r="P8064" i="1"/>
  <c r="H7101" i="1"/>
  <c r="U1204" i="1"/>
  <c r="I7612" i="1"/>
  <c r="T6471" i="1"/>
  <c r="P3378" i="1"/>
  <c r="V285" i="1"/>
  <c r="J6143" i="1"/>
  <c r="U1070" i="1"/>
  <c r="M1704" i="1"/>
  <c r="I939" i="1"/>
  <c r="F1127" i="1"/>
  <c r="N2467" i="1"/>
  <c r="U5043" i="1"/>
  <c r="U8276" i="1"/>
  <c r="H447" i="1"/>
  <c r="M5112" i="1"/>
  <c r="J6498" i="1"/>
  <c r="N3428" i="1"/>
  <c r="T3381" i="1"/>
  <c r="M3122" i="1"/>
  <c r="P7361" i="1"/>
  <c r="U1693" i="1"/>
  <c r="T3873" i="1"/>
  <c r="J5239" i="1"/>
  <c r="F1095" i="1"/>
  <c r="P1776" i="1"/>
  <c r="T1857" i="1"/>
  <c r="U3518" i="1"/>
  <c r="J4798" i="1"/>
  <c r="J7890" i="1"/>
  <c r="N4537" i="1"/>
  <c r="U4776" i="1"/>
  <c r="H3371" i="1"/>
  <c r="U8194" i="1"/>
  <c r="L468" i="1"/>
  <c r="H6250" i="1"/>
  <c r="U2016" i="1"/>
  <c r="I2556" i="1"/>
  <c r="I3537" i="1"/>
  <c r="T6177" i="1"/>
  <c r="T7347" i="1"/>
  <c r="I6111" i="1"/>
  <c r="J123" i="1"/>
  <c r="P7867" i="1"/>
  <c r="H6165" i="1"/>
  <c r="F163" i="1"/>
  <c r="I1658" i="1"/>
  <c r="P2934" i="1"/>
  <c r="J4984" i="1"/>
  <c r="J7466" i="1"/>
  <c r="M712" i="1"/>
  <c r="U6782" i="1"/>
  <c r="T1394" i="1"/>
  <c r="I4367" i="1"/>
  <c r="I4079" i="1"/>
  <c r="I2456" i="1"/>
  <c r="V7411" i="1"/>
  <c r="M3746" i="1"/>
  <c r="I107" i="1"/>
  <c r="L6237" i="1"/>
  <c r="J1647" i="1"/>
  <c r="N7340" i="1"/>
  <c r="H1995" i="1"/>
  <c r="U3082" i="1"/>
  <c r="I1056" i="1"/>
  <c r="U4971" i="1"/>
  <c r="L3822" i="1"/>
  <c r="N6431" i="1"/>
  <c r="J2359" i="1"/>
  <c r="M3870" i="1"/>
  <c r="T6995" i="1"/>
  <c r="J2649" i="1"/>
  <c r="I5003" i="1"/>
  <c r="J4745" i="1"/>
  <c r="N5588" i="1"/>
  <c r="P2075" i="1"/>
  <c r="M7978" i="1"/>
  <c r="K8104" i="1"/>
  <c r="N2439" i="1"/>
  <c r="I5312" i="1"/>
  <c r="V2022" i="1"/>
  <c r="H3370" i="1"/>
  <c r="M4800" i="1"/>
  <c r="L703" i="1"/>
  <c r="M4867" i="1"/>
  <c r="N2997" i="1"/>
  <c r="F7522" i="1"/>
  <c r="M429" i="1"/>
  <c r="I2605" i="1"/>
  <c r="F5503" i="1"/>
  <c r="H7358" i="1"/>
  <c r="N6421" i="1"/>
  <c r="M5643" i="1"/>
  <c r="N206" i="1"/>
  <c r="P8297" i="1"/>
  <c r="V2420" i="1"/>
  <c r="I2304" i="1"/>
  <c r="F798" i="1"/>
  <c r="T8133" i="1"/>
  <c r="M971" i="1"/>
  <c r="V2137" i="1"/>
  <c r="T7518" i="1"/>
  <c r="V2850" i="1"/>
  <c r="U1757" i="1"/>
  <c r="M7183" i="1"/>
  <c r="J7553" i="1"/>
  <c r="U1477" i="1"/>
  <c r="F7001" i="1"/>
  <c r="U4718" i="1"/>
  <c r="N5280" i="1"/>
  <c r="U6423" i="1"/>
  <c r="I1991" i="1"/>
  <c r="H5998" i="1"/>
  <c r="T8198" i="1"/>
  <c r="U6953" i="1"/>
  <c r="N6446" i="1"/>
  <c r="V2962" i="1"/>
  <c r="T6496" i="1"/>
  <c r="M409" i="1"/>
  <c r="T7804" i="1"/>
  <c r="H5646" i="1"/>
  <c r="N2440" i="1"/>
  <c r="F3626" i="1"/>
  <c r="N100" i="1"/>
  <c r="N2246" i="1"/>
  <c r="H7010" i="1"/>
  <c r="N2366" i="1"/>
  <c r="V3992" i="1"/>
  <c r="J5271" i="1"/>
  <c r="M6306" i="1"/>
  <c r="H2469" i="1"/>
  <c r="V8247" i="1"/>
  <c r="I7149" i="1"/>
  <c r="P8285" i="1"/>
  <c r="F974" i="1"/>
  <c r="I1195" i="1"/>
  <c r="U8206" i="1"/>
  <c r="H4448" i="1"/>
  <c r="M8149" i="1"/>
  <c r="N6397" i="1"/>
  <c r="P530" i="1"/>
  <c r="U7866" i="1"/>
  <c r="T937" i="1"/>
  <c r="U2754" i="1"/>
  <c r="I2855" i="1"/>
  <c r="T5955" i="1"/>
  <c r="U3" i="1"/>
  <c r="J2665" i="1"/>
  <c r="U4807" i="1"/>
  <c r="T5771" i="1"/>
  <c r="F2744" i="1"/>
  <c r="H7309" i="1"/>
  <c r="T3772" i="1"/>
  <c r="V1576" i="1"/>
  <c r="F1106" i="1"/>
  <c r="P5215" i="1"/>
  <c r="I8321" i="1"/>
  <c r="F4322" i="1"/>
  <c r="U4277" i="1"/>
  <c r="P3861" i="1"/>
  <c r="J4666" i="1"/>
  <c r="L5154" i="1"/>
  <c r="N3985" i="1"/>
  <c r="T5329" i="1"/>
  <c r="F1502" i="1"/>
  <c r="H317" i="1"/>
  <c r="J4141" i="1"/>
  <c r="I5966" i="1"/>
  <c r="V7214" i="1"/>
  <c r="J5619" i="1"/>
  <c r="H401" i="1"/>
  <c r="V338" i="1"/>
  <c r="H2327" i="1"/>
  <c r="U5896" i="1"/>
  <c r="V6190" i="1"/>
  <c r="M7996" i="1"/>
  <c r="N1746" i="1"/>
  <c r="J7325" i="1"/>
  <c r="F2787" i="1"/>
  <c r="J5956" i="1"/>
  <c r="H7240" i="1"/>
  <c r="I4602" i="1"/>
  <c r="V4737" i="1"/>
  <c r="T880" i="1"/>
  <c r="P112" i="1"/>
  <c r="J6853" i="1"/>
  <c r="V3534" i="1"/>
  <c r="U7349" i="1"/>
  <c r="N5352" i="1"/>
  <c r="P1484" i="1"/>
  <c r="F4832" i="1"/>
  <c r="J4632" i="1"/>
  <c r="U7195" i="1"/>
  <c r="M5783" i="1"/>
  <c r="N1307" i="1"/>
  <c r="N1441" i="1"/>
  <c r="J378" i="1"/>
  <c r="N5666" i="1"/>
  <c r="J7461" i="1"/>
  <c r="M3339" i="1"/>
  <c r="J7270" i="1"/>
  <c r="T6992" i="1"/>
  <c r="J7359" i="1"/>
  <c r="U4612" i="1"/>
  <c r="N4873" i="1"/>
  <c r="N3440" i="1"/>
  <c r="H7353" i="1"/>
  <c r="U815" i="1"/>
  <c r="I6503" i="1"/>
  <c r="H7565" i="1"/>
  <c r="U2990" i="1"/>
  <c r="V7340" i="1"/>
  <c r="U251" i="1"/>
  <c r="V706" i="1"/>
  <c r="F7513" i="1"/>
  <c r="V1977" i="1"/>
  <c r="F2781" i="1"/>
  <c r="V6038" i="1"/>
  <c r="K8319" i="1"/>
  <c r="H3305" i="1"/>
  <c r="M1388" i="1"/>
  <c r="F5588" i="1"/>
  <c r="T7360" i="1"/>
  <c r="V1227" i="1"/>
  <c r="T3024" i="1"/>
  <c r="H3321" i="1"/>
  <c r="F7017" i="1"/>
  <c r="I5946" i="1"/>
  <c r="J3901" i="1"/>
  <c r="L6613" i="1"/>
  <c r="N4088" i="1"/>
  <c r="H5082" i="1"/>
  <c r="V3282" i="1"/>
  <c r="J5329" i="1"/>
  <c r="T4677" i="1"/>
  <c r="U2912" i="1"/>
  <c r="J549" i="1"/>
  <c r="N8098" i="1"/>
  <c r="T5882" i="1"/>
  <c r="H4235" i="1"/>
  <c r="I4405" i="1"/>
  <c r="P6253" i="1"/>
  <c r="F6025" i="1"/>
  <c r="T3829" i="1"/>
  <c r="P2145" i="1"/>
  <c r="I7063" i="1"/>
  <c r="N3079" i="1"/>
  <c r="T6693" i="1"/>
  <c r="N2326" i="1"/>
  <c r="I7874" i="1"/>
  <c r="I1159" i="1"/>
  <c r="I4746" i="1"/>
  <c r="J6733" i="1"/>
  <c r="H7214" i="1"/>
  <c r="N8183" i="1"/>
  <c r="P2886" i="1"/>
  <c r="T2768" i="1"/>
  <c r="F5231" i="1"/>
  <c r="H3090" i="1"/>
  <c r="H3924" i="1"/>
  <c r="J8117" i="1"/>
  <c r="K5724" i="1"/>
  <c r="M2801" i="1"/>
  <c r="I5691" i="1"/>
  <c r="P3119" i="1"/>
  <c r="T4980" i="1"/>
  <c r="T5856" i="1"/>
  <c r="P7261" i="1"/>
  <c r="P3987" i="1"/>
  <c r="J8220" i="1"/>
  <c r="F5047" i="1"/>
  <c r="M2604" i="1"/>
  <c r="U7844" i="1"/>
  <c r="H7831" i="1"/>
  <c r="T968" i="1"/>
  <c r="P6492" i="1"/>
  <c r="N8205" i="1"/>
  <c r="F6777" i="1"/>
  <c r="J106" i="1"/>
  <c r="N3243" i="1"/>
  <c r="U7945" i="1"/>
  <c r="F1695" i="1"/>
  <c r="P7830" i="1"/>
  <c r="M61" i="1"/>
  <c r="T6037" i="1"/>
  <c r="F5779" i="1"/>
  <c r="F3146" i="1"/>
  <c r="I6047" i="1"/>
  <c r="V2432" i="1"/>
  <c r="U4376" i="1"/>
  <c r="P5294" i="1"/>
  <c r="U4685" i="1"/>
  <c r="T5992" i="1"/>
  <c r="H2529" i="1"/>
  <c r="U3363" i="1"/>
  <c r="J1744" i="1"/>
  <c r="T2999" i="1"/>
  <c r="J6992" i="1"/>
  <c r="H3123" i="1"/>
  <c r="J3759" i="1"/>
  <c r="I1054" i="1"/>
  <c r="F4658" i="1"/>
  <c r="T4966" i="1"/>
  <c r="L785" i="1"/>
  <c r="P943" i="1"/>
  <c r="V5519" i="1"/>
  <c r="V5457" i="1"/>
  <c r="M2769" i="1"/>
  <c r="P5225" i="1"/>
  <c r="N3910" i="1"/>
  <c r="J7220" i="1"/>
  <c r="J4903" i="1"/>
  <c r="F3754" i="1"/>
  <c r="M4979" i="1"/>
  <c r="I3310" i="1"/>
  <c r="J530" i="1"/>
  <c r="P2133" i="1"/>
  <c r="M6636" i="1"/>
  <c r="J6057" i="1"/>
  <c r="P247" i="1"/>
  <c r="N3322" i="1"/>
  <c r="V1077" i="1"/>
  <c r="N2404" i="1"/>
  <c r="I5367" i="1"/>
  <c r="I557" i="1"/>
  <c r="T6957" i="1"/>
  <c r="P171" i="1"/>
  <c r="L7146" i="1"/>
  <c r="M3858" i="1"/>
  <c r="T3876" i="1"/>
  <c r="U7533" i="1"/>
  <c r="V7395" i="1"/>
  <c r="V5348" i="1"/>
  <c r="N4665" i="1"/>
  <c r="P1073" i="1"/>
  <c r="V8253" i="1"/>
  <c r="F2825" i="1"/>
  <c r="F2498" i="1"/>
  <c r="T7413" i="1"/>
  <c r="F2175" i="1"/>
  <c r="F1946" i="1"/>
  <c r="U803" i="1"/>
  <c r="N6670" i="1"/>
  <c r="N7564" i="1"/>
  <c r="K2256" i="1"/>
  <c r="K5778" i="1"/>
  <c r="I4537" i="1"/>
  <c r="U4820" i="1"/>
  <c r="U8266" i="1"/>
  <c r="U4368" i="1"/>
  <c r="V2472" i="1"/>
  <c r="F4861" i="1"/>
  <c r="T7902" i="1"/>
  <c r="H2079" i="1"/>
  <c r="F5945" i="1"/>
  <c r="J2037" i="1"/>
  <c r="M6200" i="1"/>
  <c r="P8127" i="1"/>
  <c r="M2275" i="1"/>
  <c r="U5709" i="1"/>
  <c r="U4793" i="1"/>
  <c r="U3619" i="1"/>
  <c r="V912" i="1"/>
  <c r="N6010" i="1"/>
  <c r="U1081" i="1"/>
  <c r="V7989" i="1"/>
  <c r="K1059" i="1"/>
  <c r="H4790" i="1"/>
  <c r="I919" i="1"/>
  <c r="N332" i="1"/>
  <c r="V6290" i="1"/>
  <c r="H1494" i="1"/>
  <c r="U6245" i="1"/>
  <c r="I4055" i="1"/>
  <c r="P5790" i="1"/>
  <c r="J2282" i="1"/>
  <c r="U4481" i="1"/>
  <c r="V2104" i="1"/>
  <c r="H2144" i="1"/>
  <c r="H290" i="1"/>
  <c r="N4741" i="1"/>
  <c r="H1918" i="1"/>
  <c r="M4280" i="1"/>
  <c r="M58" i="1"/>
  <c r="T7814" i="1"/>
  <c r="I2504" i="1"/>
  <c r="J7345" i="1"/>
  <c r="J4940" i="1"/>
  <c r="V6939" i="1"/>
  <c r="H3345" i="1"/>
  <c r="N4639" i="1"/>
  <c r="T5500" i="1"/>
  <c r="T3853" i="1"/>
  <c r="V751" i="1"/>
  <c r="H1759" i="1"/>
  <c r="M324" i="1"/>
  <c r="U6256" i="1"/>
  <c r="U3697" i="1"/>
  <c r="N4870" i="1"/>
  <c r="J6788" i="1"/>
  <c r="T82" i="1"/>
  <c r="V4321" i="1"/>
  <c r="P6868" i="1"/>
  <c r="V5028" i="1"/>
  <c r="M4606" i="1"/>
  <c r="P550" i="1"/>
  <c r="L3441" i="1"/>
  <c r="K4412" i="1"/>
  <c r="P7533" i="1"/>
  <c r="F3670" i="1"/>
  <c r="V4259" i="1"/>
  <c r="I4788" i="1"/>
  <c r="F3750" i="1"/>
  <c r="T1023" i="1"/>
  <c r="H4652" i="1"/>
  <c r="M957" i="1"/>
  <c r="H1223" i="1"/>
  <c r="N6416" i="1"/>
  <c r="T7045" i="1"/>
  <c r="V1430" i="1"/>
  <c r="J7369" i="1"/>
  <c r="N2942" i="1"/>
  <c r="H5789" i="1"/>
  <c r="P2752" i="1"/>
  <c r="T3119" i="1"/>
  <c r="J7268" i="1"/>
  <c r="H234" i="1"/>
  <c r="M4469" i="1"/>
  <c r="M6210" i="1"/>
  <c r="U2171" i="1"/>
  <c r="T942" i="1"/>
  <c r="N7914" i="1"/>
  <c r="M1748" i="1"/>
  <c r="L2603" i="1"/>
  <c r="K4479" i="1"/>
  <c r="J8016" i="1"/>
  <c r="U4893" i="1"/>
  <c r="F1898" i="1"/>
  <c r="I2278" i="1"/>
  <c r="T6542" i="1"/>
  <c r="V2439" i="1"/>
  <c r="N5926" i="1"/>
  <c r="N3926" i="1"/>
  <c r="F5116" i="1"/>
  <c r="P680" i="1"/>
  <c r="N6284" i="1"/>
  <c r="M6104" i="1"/>
  <c r="I3533" i="1"/>
  <c r="H6408" i="1"/>
  <c r="P3975" i="1"/>
  <c r="V405" i="1"/>
  <c r="I3089" i="1"/>
  <c r="M4211" i="1"/>
  <c r="N1590" i="1"/>
  <c r="I1763" i="1"/>
  <c r="H1201" i="1"/>
  <c r="H6241" i="1"/>
  <c r="P3708" i="1"/>
  <c r="U751" i="1"/>
  <c r="U2264" i="1"/>
  <c r="U3703" i="1"/>
  <c r="H2818" i="1"/>
  <c r="M3931" i="1"/>
  <c r="L7948" i="1"/>
  <c r="T2170" i="1"/>
  <c r="J363" i="1"/>
  <c r="F7500" i="1"/>
  <c r="L3595" i="1"/>
  <c r="J760" i="1"/>
  <c r="T6607" i="1"/>
  <c r="P7849" i="1"/>
  <c r="I638" i="1"/>
  <c r="J4958" i="1"/>
  <c r="T569" i="1"/>
  <c r="J1285" i="1"/>
  <c r="F2098" i="1"/>
  <c r="P6232" i="1"/>
  <c r="J7107" i="1"/>
  <c r="I3919" i="1"/>
  <c r="J4020" i="1"/>
  <c r="J3011" i="1"/>
  <c r="U4003" i="1"/>
  <c r="F1815" i="1"/>
  <c r="I6925" i="1"/>
  <c r="U2284" i="1"/>
  <c r="F2610" i="1"/>
  <c r="L5646" i="1"/>
  <c r="N1231" i="1"/>
  <c r="J5658" i="1"/>
  <c r="M4392" i="1"/>
  <c r="P8317" i="1"/>
  <c r="K182" i="1"/>
  <c r="V447" i="1"/>
  <c r="F5330" i="1"/>
  <c r="K2417" i="1"/>
  <c r="T4464" i="1"/>
  <c r="H457" i="1"/>
  <c r="N2757" i="1"/>
  <c r="P487" i="1"/>
  <c r="H935" i="1"/>
  <c r="V6172" i="1"/>
  <c r="I5955" i="1"/>
  <c r="F4757" i="1"/>
  <c r="J3125" i="1"/>
  <c r="V2342" i="1"/>
  <c r="T5380" i="1"/>
  <c r="H5463" i="1"/>
  <c r="H2245" i="1"/>
  <c r="J4674" i="1"/>
  <c r="U2353" i="1"/>
  <c r="F3327" i="1"/>
  <c r="H361" i="1"/>
  <c r="N3150" i="1"/>
  <c r="U1104" i="1"/>
  <c r="L4280" i="1"/>
  <c r="H1076" i="1"/>
  <c r="F1381" i="1"/>
  <c r="I778" i="1"/>
  <c r="I734" i="1"/>
  <c r="V6382" i="1"/>
  <c r="T5669" i="1"/>
  <c r="U5379" i="1"/>
  <c r="U1246" i="1"/>
  <c r="F5522" i="1"/>
  <c r="J5218" i="1"/>
  <c r="F131" i="1"/>
  <c r="M4771" i="1"/>
  <c r="F6673" i="1"/>
  <c r="P2897" i="1"/>
  <c r="V1037" i="1"/>
  <c r="V7302" i="1"/>
  <c r="H7905" i="1"/>
  <c r="T5571" i="1"/>
  <c r="F7985" i="1"/>
  <c r="U1393" i="1"/>
  <c r="F2440" i="1"/>
  <c r="J7929" i="1"/>
  <c r="P6902" i="1"/>
  <c r="U8264" i="1"/>
  <c r="J2323" i="1"/>
  <c r="F7346" i="1"/>
  <c r="M4684" i="1"/>
  <c r="V3706" i="1"/>
  <c r="H3001" i="1"/>
  <c r="J4532" i="1"/>
  <c r="N3354" i="1"/>
  <c r="F3277" i="1"/>
  <c r="U5262" i="1"/>
  <c r="U3139" i="1"/>
  <c r="V5514" i="1"/>
  <c r="U4757" i="1"/>
  <c r="I2414" i="1"/>
  <c r="V6823" i="1"/>
  <c r="V1713" i="1"/>
  <c r="H2556" i="1"/>
  <c r="U2954" i="1"/>
  <c r="F4542" i="1"/>
  <c r="J752" i="1"/>
  <c r="F5362" i="1"/>
  <c r="F6475" i="1"/>
  <c r="H1958" i="1"/>
  <c r="F6102" i="1"/>
  <c r="M485" i="1"/>
  <c r="N7123" i="1"/>
  <c r="J6961" i="1"/>
  <c r="J1092" i="1"/>
  <c r="F7695" i="1"/>
  <c r="F1680" i="1"/>
  <c r="V1202" i="1"/>
  <c r="U8110" i="1"/>
  <c r="N2824" i="1"/>
  <c r="J3144" i="1"/>
  <c r="T1420" i="1"/>
  <c r="J1425" i="1"/>
  <c r="L1819" i="1"/>
  <c r="V4199" i="1"/>
  <c r="H6108" i="1"/>
  <c r="N3042" i="1"/>
  <c r="P2489" i="1"/>
  <c r="J5743" i="1"/>
  <c r="J3238" i="1"/>
  <c r="M3862" i="1"/>
  <c r="P5880" i="1"/>
  <c r="M6341" i="1"/>
  <c r="M930" i="1"/>
  <c r="K4682" i="1"/>
  <c r="U2203" i="1"/>
  <c r="H8190" i="1"/>
  <c r="H2261" i="1"/>
  <c r="U855" i="1"/>
  <c r="H2702" i="1"/>
  <c r="J3252" i="1"/>
  <c r="P6414" i="1"/>
  <c r="H7886" i="1"/>
  <c r="N6675" i="1"/>
  <c r="M7000" i="1"/>
  <c r="P3659" i="1"/>
  <c r="J3995" i="1"/>
  <c r="N1197" i="1"/>
  <c r="P4288" i="1"/>
  <c r="P5189" i="1"/>
  <c r="T3242" i="1"/>
  <c r="V5339" i="1"/>
  <c r="U2694" i="1"/>
  <c r="F7129" i="1"/>
  <c r="I7392" i="1"/>
  <c r="L2309" i="1"/>
  <c r="N5937" i="1"/>
  <c r="U1994" i="1"/>
  <c r="I5281" i="1"/>
  <c r="N5654" i="1"/>
  <c r="V8033" i="1"/>
  <c r="J689" i="1"/>
  <c r="T387" i="1"/>
  <c r="H679" i="1"/>
  <c r="P2634" i="1"/>
  <c r="H7073" i="1"/>
  <c r="U1802" i="1"/>
  <c r="T4748" i="1"/>
  <c r="N3450" i="1"/>
  <c r="N5258" i="1"/>
  <c r="I6559" i="1"/>
  <c r="M5583" i="1"/>
  <c r="F3537" i="1"/>
  <c r="U7474" i="1"/>
  <c r="F1424" i="1"/>
  <c r="N1329" i="1"/>
  <c r="I3800" i="1"/>
  <c r="M1948" i="1"/>
  <c r="N1495" i="1"/>
  <c r="J4487" i="1"/>
  <c r="J1931" i="1"/>
  <c r="P3586" i="1"/>
  <c r="T5107" i="1"/>
  <c r="I3947" i="1"/>
  <c r="J7430" i="1"/>
  <c r="F6209" i="1"/>
  <c r="J4067" i="1"/>
  <c r="V2824" i="1"/>
  <c r="L6528" i="1"/>
  <c r="P2107" i="1"/>
  <c r="I4045" i="1"/>
  <c r="V1967" i="1"/>
  <c r="F1264" i="1"/>
  <c r="H3945" i="1"/>
  <c r="T5373" i="1"/>
  <c r="T7920" i="1"/>
  <c r="V6677" i="1"/>
  <c r="L5112" i="1"/>
  <c r="T3779" i="1"/>
  <c r="P4716" i="1"/>
  <c r="J4122" i="1"/>
  <c r="M3748" i="1"/>
  <c r="P4613" i="1"/>
  <c r="F2096" i="1"/>
  <c r="I5593" i="1"/>
  <c r="N6680" i="1"/>
  <c r="N6017" i="1"/>
  <c r="F366" i="1"/>
  <c r="P1783" i="1"/>
  <c r="K6169" i="1"/>
  <c r="I3547" i="1"/>
  <c r="H2973" i="1"/>
  <c r="L5790" i="1"/>
  <c r="M2597" i="1"/>
  <c r="N7363" i="1"/>
  <c r="J7818" i="1"/>
  <c r="J1074" i="1"/>
  <c r="F1571" i="1"/>
  <c r="U4672" i="1"/>
  <c r="H4700" i="1"/>
  <c r="N5147" i="1"/>
  <c r="J169" i="1"/>
  <c r="H2391" i="1"/>
  <c r="V6549" i="1"/>
  <c r="I3505" i="1"/>
  <c r="J1854" i="1"/>
  <c r="I3332" i="1"/>
  <c r="J165" i="1"/>
  <c r="H6750" i="1"/>
  <c r="I7856" i="1"/>
  <c r="H1053" i="1"/>
  <c r="J4420" i="1"/>
  <c r="T1751" i="1"/>
  <c r="J2825" i="1"/>
  <c r="J609" i="1"/>
  <c r="T3292" i="1"/>
  <c r="V8239" i="1"/>
  <c r="J4234" i="1"/>
  <c r="H6797" i="1"/>
  <c r="F6530" i="1"/>
  <c r="J234" i="1"/>
  <c r="J1076" i="1"/>
  <c r="I4005" i="1"/>
  <c r="P5719" i="1"/>
  <c r="I4936" i="1"/>
  <c r="T7006" i="1"/>
  <c r="I4976" i="1"/>
  <c r="N3948" i="1"/>
  <c r="P2914" i="1"/>
  <c r="H6338" i="1"/>
  <c r="V6628" i="1"/>
  <c r="N6089" i="1"/>
  <c r="H5347" i="1"/>
  <c r="P1275" i="1"/>
  <c r="U6567" i="1"/>
  <c r="I35" i="1"/>
  <c r="L1114" i="1"/>
  <c r="P6121" i="1"/>
  <c r="T6976" i="1"/>
  <c r="N609" i="1"/>
  <c r="M7002" i="1"/>
  <c r="V753" i="1"/>
  <c r="T8035" i="1"/>
  <c r="M6743" i="1"/>
  <c r="N2959" i="1"/>
  <c r="I8300" i="1"/>
  <c r="T3816" i="1"/>
  <c r="L1377" i="1"/>
  <c r="F5457" i="1"/>
  <c r="V1798" i="1"/>
  <c r="P3011" i="1"/>
  <c r="T4470" i="1"/>
  <c r="F1597" i="1"/>
  <c r="T2958" i="1"/>
  <c r="U366" i="1"/>
  <c r="T1022" i="1"/>
  <c r="T7272" i="1"/>
  <c r="I2014" i="1"/>
  <c r="J2984" i="1"/>
  <c r="P777" i="1"/>
  <c r="N8342" i="1"/>
  <c r="U7210" i="1"/>
  <c r="U1987" i="1"/>
  <c r="M1126" i="1"/>
  <c r="T6256" i="1"/>
  <c r="N1313" i="1"/>
  <c r="F7553" i="1"/>
  <c r="P6694" i="1"/>
  <c r="N4104" i="1"/>
  <c r="P1171" i="1"/>
  <c r="L6548" i="1"/>
  <c r="U4913" i="1"/>
  <c r="I349" i="1"/>
  <c r="J985" i="1"/>
  <c r="F3905" i="1"/>
  <c r="V2010" i="1"/>
  <c r="F8155" i="1"/>
  <c r="V6006" i="1"/>
  <c r="V6182" i="1"/>
  <c r="H3905" i="1"/>
  <c r="U4387" i="1"/>
  <c r="U1740" i="1"/>
  <c r="P8182" i="1"/>
  <c r="J1050" i="1"/>
  <c r="U5385" i="1"/>
  <c r="F3291" i="1"/>
  <c r="N3637" i="1"/>
  <c r="F4626" i="1"/>
  <c r="H905" i="1"/>
  <c r="M6805" i="1"/>
  <c r="V7114" i="1"/>
  <c r="T3646" i="1"/>
  <c r="F5263" i="1"/>
  <c r="L7824" i="1"/>
  <c r="H1731" i="1"/>
  <c r="T6231" i="1"/>
  <c r="M5622" i="1"/>
  <c r="T1758" i="1"/>
  <c r="P2503" i="1"/>
  <c r="V1828" i="1"/>
  <c r="V2566" i="1"/>
  <c r="P6820" i="1"/>
  <c r="F204" i="1"/>
  <c r="I3009" i="1"/>
  <c r="U7319" i="1"/>
  <c r="J5770" i="1"/>
  <c r="J3619" i="1"/>
  <c r="U3446" i="1"/>
  <c r="I8259" i="1"/>
  <c r="V7814" i="1"/>
  <c r="T5881" i="1"/>
  <c r="F6393" i="1"/>
  <c r="F330" i="1"/>
  <c r="M5319" i="1"/>
  <c r="F5442" i="1"/>
  <c r="T286" i="1"/>
  <c r="J1062" i="1"/>
  <c r="F7202" i="1"/>
  <c r="H2932" i="1"/>
  <c r="N2770" i="1"/>
  <c r="N7413" i="1"/>
  <c r="N7092" i="1"/>
  <c r="V5806" i="1"/>
  <c r="U1498" i="1"/>
  <c r="J1101" i="1"/>
  <c r="P4093" i="1"/>
  <c r="M8071" i="1"/>
  <c r="J4439" i="1"/>
  <c r="T4705" i="1"/>
  <c r="N7391" i="1"/>
  <c r="J3364" i="1"/>
  <c r="F2802" i="1"/>
  <c r="H5622" i="1"/>
  <c r="T6071" i="1"/>
  <c r="P7412" i="1"/>
  <c r="H6645" i="1"/>
  <c r="I1584" i="1"/>
  <c r="N4970" i="1"/>
  <c r="P2191" i="1"/>
  <c r="T161" i="1"/>
  <c r="J3517" i="1"/>
  <c r="M1402" i="1"/>
  <c r="I198" i="1"/>
  <c r="N2410" i="1"/>
  <c r="V6251" i="1"/>
  <c r="M6618" i="1"/>
  <c r="J6250" i="1"/>
  <c r="P6966" i="1"/>
  <c r="P2026" i="1"/>
  <c r="I3503" i="1"/>
  <c r="T2661" i="1"/>
  <c r="P6628" i="1"/>
  <c r="M3934" i="1"/>
  <c r="U3182" i="1"/>
  <c r="H7506" i="1"/>
  <c r="V1509" i="1"/>
  <c r="U6717" i="1"/>
  <c r="I6036" i="1"/>
  <c r="U1937" i="1"/>
  <c r="H2119" i="1"/>
  <c r="N3892" i="1"/>
  <c r="I2395" i="1"/>
  <c r="V5368" i="1"/>
  <c r="J1572" i="1"/>
  <c r="J373" i="1"/>
  <c r="F2214" i="1"/>
  <c r="T5089" i="1"/>
  <c r="U1066" i="1"/>
  <c r="N7463" i="1"/>
  <c r="T2478" i="1"/>
  <c r="I3215" i="1"/>
  <c r="H5827" i="1"/>
  <c r="T1551" i="1"/>
  <c r="M446" i="1"/>
  <c r="F1553" i="1"/>
  <c r="T4854" i="1"/>
  <c r="M3330" i="1"/>
  <c r="P651" i="1"/>
  <c r="L5410" i="1"/>
  <c r="M5749" i="1"/>
  <c r="M1770" i="1"/>
  <c r="V5798" i="1"/>
  <c r="I1989" i="1"/>
  <c r="F8215" i="1"/>
  <c r="J3868" i="1"/>
  <c r="T4204" i="1"/>
  <c r="J6818" i="1"/>
  <c r="F4" i="1"/>
  <c r="I7042" i="1"/>
  <c r="J2497" i="1"/>
  <c r="V1560" i="1"/>
  <c r="M5525" i="1"/>
  <c r="J923" i="1"/>
  <c r="P1853" i="1"/>
  <c r="H785" i="1"/>
  <c r="U1917" i="1"/>
  <c r="U3759" i="1"/>
  <c r="T2200" i="1"/>
  <c r="T8075" i="1"/>
  <c r="F7832" i="1"/>
  <c r="V6624" i="1"/>
  <c r="I3737" i="1"/>
  <c r="I6773" i="1"/>
  <c r="P1839" i="1"/>
  <c r="M6380" i="1"/>
  <c r="F6618" i="1"/>
  <c r="M2490" i="1"/>
  <c r="V1238" i="1"/>
  <c r="T7647" i="1"/>
  <c r="I3137" i="1"/>
  <c r="H5839" i="1"/>
  <c r="M1156" i="1"/>
  <c r="M4248" i="1"/>
  <c r="V3409" i="1"/>
  <c r="M6795" i="1"/>
  <c r="N7563" i="1"/>
  <c r="V8018" i="1"/>
  <c r="J4" i="1"/>
  <c r="N3938" i="1"/>
  <c r="L5868" i="1"/>
  <c r="F1813" i="1"/>
  <c r="M1175" i="1"/>
  <c r="J7498" i="1"/>
  <c r="F3930" i="1"/>
  <c r="F2259" i="1"/>
  <c r="N4063" i="1"/>
  <c r="T7472" i="1"/>
  <c r="N3882" i="1"/>
  <c r="J7827" i="1"/>
  <c r="L1448" i="1"/>
  <c r="F1940" i="1"/>
  <c r="N5960" i="1"/>
  <c r="U7400" i="1"/>
  <c r="U5387" i="1"/>
  <c r="U8098" i="1"/>
  <c r="N1113" i="1"/>
  <c r="H4564" i="1"/>
  <c r="I2534" i="1"/>
  <c r="P5094" i="1"/>
  <c r="V13" i="1"/>
  <c r="F5671" i="1"/>
  <c r="J840" i="1"/>
  <c r="M2268" i="1"/>
  <c r="P1875" i="1"/>
  <c r="H6478" i="1"/>
  <c r="T2970" i="1"/>
  <c r="U4549" i="1"/>
  <c r="U5064" i="1"/>
  <c r="J5664" i="1"/>
  <c r="M4656" i="1"/>
  <c r="F7510" i="1"/>
  <c r="T7269" i="1"/>
  <c r="J5375" i="1"/>
  <c r="V4091" i="1"/>
  <c r="U973" i="1"/>
  <c r="T2626" i="1"/>
  <c r="I1404" i="1"/>
  <c r="H2283" i="1"/>
  <c r="V3447" i="1"/>
  <c r="J4898" i="1"/>
  <c r="J3945" i="1"/>
  <c r="N3069" i="1"/>
  <c r="P264" i="1"/>
  <c r="V2259" i="1"/>
  <c r="J7647" i="1"/>
  <c r="P6282" i="1"/>
  <c r="H2893" i="1"/>
  <c r="P2663" i="1"/>
  <c r="V4035" i="1"/>
  <c r="H4754" i="1"/>
  <c r="F6220" i="1"/>
  <c r="I2236" i="1"/>
  <c r="I747" i="1"/>
  <c r="P1989" i="1"/>
  <c r="J2286" i="1"/>
  <c r="H7165" i="1"/>
  <c r="N8238" i="1"/>
  <c r="T6608" i="1"/>
  <c r="N7193" i="1"/>
  <c r="M2910" i="1"/>
  <c r="T1184" i="1"/>
  <c r="I3741" i="1"/>
  <c r="T7010" i="1"/>
  <c r="H2679" i="1"/>
  <c r="V7484" i="1"/>
  <c r="J4746" i="1"/>
  <c r="T4577" i="1"/>
  <c r="H1023" i="1"/>
  <c r="I4727" i="1"/>
  <c r="L6198" i="1"/>
  <c r="P2131" i="1"/>
  <c r="F4258" i="1"/>
  <c r="T2522" i="1"/>
  <c r="H5612" i="1"/>
  <c r="U7053" i="1"/>
  <c r="P1696" i="1"/>
  <c r="P5216" i="1"/>
  <c r="I3479" i="1"/>
  <c r="N8311" i="1"/>
  <c r="J7437" i="1"/>
  <c r="F748" i="1"/>
  <c r="N1263" i="1"/>
  <c r="T1497" i="1"/>
  <c r="H2928" i="1"/>
  <c r="T6165" i="1"/>
  <c r="P7190" i="1"/>
  <c r="L203" i="1"/>
  <c r="M6062" i="1"/>
  <c r="P141" i="1"/>
  <c r="J8019" i="1"/>
  <c r="M6889" i="1"/>
  <c r="F5040" i="1"/>
  <c r="N2398" i="1"/>
  <c r="J7490" i="1"/>
  <c r="P3057" i="1"/>
  <c r="U96" i="1"/>
  <c r="J3071" i="1"/>
  <c r="J2053" i="1"/>
  <c r="F6839" i="1"/>
  <c r="U2528" i="1"/>
  <c r="J6489" i="1"/>
  <c r="F6583" i="1"/>
  <c r="J6282" i="1"/>
  <c r="T8190" i="1"/>
  <c r="N8274" i="1"/>
  <c r="F3876" i="1"/>
  <c r="L2274" i="1"/>
  <c r="P3433" i="1"/>
  <c r="T7354" i="1"/>
  <c r="F363" i="1"/>
  <c r="U1133" i="1"/>
  <c r="L4268" i="1"/>
  <c r="L5092" i="1"/>
  <c r="P1540" i="1"/>
  <c r="N3563" i="1"/>
  <c r="N5334" i="1"/>
  <c r="I2568" i="1"/>
  <c r="M7074" i="1"/>
  <c r="T5667" i="1"/>
  <c r="P5952" i="1"/>
  <c r="P6023" i="1"/>
  <c r="P3024" i="1"/>
  <c r="P5501" i="1"/>
  <c r="U6415" i="1"/>
  <c r="P1992" i="1"/>
  <c r="I6402" i="1"/>
  <c r="N3468" i="1"/>
  <c r="J7004" i="1"/>
  <c r="N3864" i="1"/>
  <c r="P5229" i="1"/>
  <c r="J1093" i="1"/>
  <c r="F605" i="1"/>
  <c r="F3320" i="1"/>
  <c r="N1184" i="1"/>
  <c r="P1765" i="1"/>
  <c r="H7846" i="1"/>
  <c r="M6707" i="1"/>
  <c r="I3896" i="1"/>
  <c r="U8257" i="1"/>
  <c r="V292" i="1"/>
  <c r="N7821" i="1"/>
  <c r="I4353" i="1"/>
  <c r="V1815" i="1"/>
  <c r="J2664" i="1"/>
  <c r="N5117" i="1"/>
  <c r="M568" i="1"/>
  <c r="I5420" i="1"/>
  <c r="J5423" i="1"/>
  <c r="F5973" i="1"/>
  <c r="V7374" i="1"/>
  <c r="U1461" i="1"/>
  <c r="P2553" i="1"/>
  <c r="P140" i="1"/>
  <c r="U3732" i="1"/>
  <c r="J6127" i="1"/>
  <c r="F5874" i="1"/>
  <c r="U5578" i="1"/>
  <c r="M7357" i="1"/>
  <c r="J6222" i="1"/>
  <c r="U591" i="1"/>
  <c r="L8093" i="1"/>
  <c r="F5236" i="1"/>
  <c r="J8189" i="1"/>
  <c r="U3379" i="1"/>
  <c r="H2569" i="1"/>
  <c r="F2859" i="1"/>
  <c r="V2545" i="1"/>
  <c r="V2091" i="1"/>
  <c r="T3659" i="1"/>
  <c r="H331" i="1"/>
  <c r="N4698" i="1"/>
  <c r="H979" i="1"/>
  <c r="H4149" i="1"/>
  <c r="F6941" i="1"/>
  <c r="I1981" i="1"/>
  <c r="J4750" i="1"/>
  <c r="T1987" i="1"/>
  <c r="L6818" i="1"/>
  <c r="L1872" i="1"/>
  <c r="U7516" i="1"/>
  <c r="I4720" i="1"/>
  <c r="I1500" i="1"/>
  <c r="P4128" i="1"/>
  <c r="V7018" i="1"/>
  <c r="M6254" i="1"/>
  <c r="V6247" i="1"/>
  <c r="M4456" i="1"/>
  <c r="H1426" i="1"/>
  <c r="J6322" i="1"/>
  <c r="T433" i="1"/>
  <c r="P7406" i="1"/>
  <c r="N1692" i="1"/>
  <c r="P4352" i="1"/>
  <c r="I5285" i="1"/>
  <c r="L6310" i="1"/>
  <c r="N252" i="1"/>
  <c r="P867" i="1"/>
  <c r="L96" i="1"/>
  <c r="I672" i="1"/>
  <c r="M7481" i="1"/>
  <c r="J405" i="1"/>
  <c r="L3131" i="1"/>
  <c r="I2471" i="1"/>
  <c r="H6618" i="1"/>
  <c r="I3944" i="1"/>
  <c r="T1276" i="1"/>
  <c r="J7483" i="1"/>
  <c r="N2323" i="1"/>
  <c r="P7067" i="1"/>
  <c r="N3876" i="1"/>
  <c r="N773" i="1"/>
  <c r="F5303" i="1"/>
  <c r="H6656" i="1"/>
  <c r="P4220" i="1"/>
  <c r="I2127" i="1"/>
  <c r="H3758" i="1"/>
  <c r="M268" i="1"/>
  <c r="T7163" i="1"/>
  <c r="L2822" i="1"/>
  <c r="H6919" i="1"/>
  <c r="V438" i="1"/>
  <c r="T4736" i="1"/>
  <c r="H6664" i="1"/>
  <c r="U114" i="1"/>
  <c r="V1140" i="1"/>
  <c r="L7520" i="1"/>
  <c r="P6266" i="1"/>
  <c r="I122" i="1"/>
  <c r="I8023" i="1"/>
  <c r="L8079" i="1"/>
  <c r="N4288" i="1"/>
  <c r="P1789" i="1"/>
  <c r="V546" i="1"/>
  <c r="I199" i="1"/>
  <c r="V2512" i="1"/>
  <c r="M5612" i="1"/>
  <c r="U3069" i="1"/>
  <c r="P1888" i="1"/>
  <c r="N7508" i="1"/>
  <c r="U2405" i="1"/>
  <c r="K1942" i="1"/>
  <c r="V2524" i="1"/>
  <c r="V243" i="1"/>
  <c r="J2291" i="1"/>
  <c r="T1161" i="1"/>
  <c r="P4398" i="1"/>
  <c r="F2219" i="1"/>
  <c r="P393" i="1"/>
  <c r="P8048" i="1"/>
  <c r="M8036" i="1"/>
  <c r="T5868" i="1"/>
  <c r="F186" i="1"/>
  <c r="N7920" i="1"/>
  <c r="F4469" i="1"/>
  <c r="H910" i="1"/>
  <c r="H2614" i="1"/>
  <c r="P5078" i="1"/>
  <c r="T447" i="1"/>
  <c r="H2611" i="1"/>
  <c r="H323" i="1"/>
  <c r="F3468" i="1"/>
  <c r="M5860" i="1"/>
  <c r="F5640" i="1"/>
  <c r="P5498" i="1"/>
  <c r="I7393" i="1"/>
  <c r="I5266" i="1"/>
  <c r="H2685" i="1"/>
  <c r="V7612" i="1"/>
  <c r="V227" i="1"/>
  <c r="M157" i="1"/>
  <c r="M7544" i="1"/>
  <c r="N8015" i="1"/>
  <c r="M101" i="1"/>
  <c r="U2096" i="1"/>
  <c r="J2357" i="1"/>
  <c r="U2287" i="1"/>
  <c r="L4424" i="1"/>
  <c r="V1215" i="1"/>
  <c r="N5446" i="1"/>
  <c r="T8209" i="1"/>
  <c r="M398" i="1"/>
  <c r="U2871" i="1"/>
  <c r="M4398" i="1"/>
  <c r="L8222" i="1"/>
  <c r="N2976" i="1"/>
  <c r="V656" i="1"/>
  <c r="U2100" i="1"/>
  <c r="P8177" i="1"/>
  <c r="M1989" i="1"/>
  <c r="P7081" i="1"/>
  <c r="T7607" i="1"/>
  <c r="V6680" i="1"/>
  <c r="J6443" i="1"/>
  <c r="I6217" i="1"/>
  <c r="T1479" i="1"/>
  <c r="I3455" i="1"/>
  <c r="M4847" i="1"/>
  <c r="H4901" i="1"/>
  <c r="N4872" i="1"/>
  <c r="I3113" i="1"/>
  <c r="F2021" i="1"/>
  <c r="M3108" i="1"/>
  <c r="I7933" i="1"/>
  <c r="F7831" i="1"/>
  <c r="U6365" i="1"/>
  <c r="V5934" i="1"/>
  <c r="P6988" i="1"/>
  <c r="J3184" i="1"/>
  <c r="H383" i="1"/>
  <c r="N3778" i="1"/>
  <c r="U2333" i="1"/>
  <c r="U3455" i="1"/>
  <c r="H6681" i="1"/>
  <c r="F3325" i="1"/>
  <c r="M6374" i="1"/>
  <c r="L6726" i="1"/>
  <c r="N2007" i="1"/>
  <c r="T6196" i="1"/>
  <c r="U5782" i="1"/>
  <c r="T2218" i="1"/>
  <c r="P1003" i="1"/>
  <c r="M8042" i="1"/>
  <c r="P5818" i="1"/>
  <c r="V3136" i="1"/>
  <c r="P5027" i="1"/>
  <c r="V5756" i="1"/>
  <c r="J3825" i="1"/>
  <c r="V7111" i="1"/>
  <c r="V6745" i="1"/>
  <c r="I2148" i="1"/>
  <c r="V8144" i="1"/>
  <c r="T7094" i="1"/>
  <c r="N8027" i="1"/>
  <c r="N2850" i="1"/>
  <c r="F495" i="1"/>
  <c r="H1493" i="1"/>
  <c r="V7828" i="1"/>
  <c r="U1369" i="1"/>
  <c r="I4711" i="1"/>
  <c r="J5198" i="1"/>
  <c r="U4402" i="1"/>
  <c r="H3542" i="1"/>
  <c r="K6971" i="1"/>
  <c r="J6794" i="1"/>
  <c r="M6339" i="1"/>
  <c r="T2019" i="1"/>
  <c r="I7555" i="1"/>
  <c r="M1336" i="1"/>
  <c r="M6176" i="1"/>
  <c r="H5978" i="1"/>
  <c r="H8036" i="1"/>
  <c r="T5566" i="1"/>
  <c r="N2096" i="1"/>
  <c r="L4466" i="1"/>
  <c r="F4870" i="1"/>
  <c r="J4614" i="1"/>
  <c r="P5425" i="1"/>
  <c r="M3158" i="1"/>
  <c r="I7842" i="1"/>
  <c r="U5990" i="1"/>
  <c r="P6979" i="1"/>
  <c r="U7927" i="1"/>
  <c r="T7939" i="1"/>
  <c r="U7557" i="1"/>
  <c r="J3930" i="1"/>
  <c r="V1966" i="1"/>
  <c r="L4350" i="1"/>
  <c r="M5435" i="1"/>
  <c r="V5279" i="1"/>
  <c r="H6849" i="1"/>
  <c r="H558" i="1"/>
  <c r="J7458" i="1"/>
  <c r="M6518" i="1"/>
  <c r="U7209" i="1"/>
  <c r="M6917" i="1"/>
  <c r="V523" i="1"/>
  <c r="U3143" i="1"/>
  <c r="V2605" i="1"/>
  <c r="M2768" i="1"/>
  <c r="M7553" i="1"/>
  <c r="F4461" i="1"/>
  <c r="I993" i="1"/>
  <c r="U2858" i="1"/>
  <c r="T8158" i="1"/>
  <c r="V6919" i="1"/>
  <c r="U2901" i="1"/>
  <c r="M2785" i="1"/>
  <c r="M3703" i="1"/>
  <c r="T65" i="1"/>
  <c r="P1704" i="1"/>
  <c r="M6647" i="1"/>
  <c r="M1785" i="1"/>
  <c r="I770" i="1"/>
  <c r="P4986" i="1"/>
  <c r="U3011" i="1"/>
  <c r="J4034" i="1"/>
  <c r="J2026" i="1"/>
  <c r="M3607" i="1"/>
  <c r="H650" i="1"/>
  <c r="V3040" i="1"/>
  <c r="P6875" i="1"/>
  <c r="H6193" i="1"/>
  <c r="U7001" i="1"/>
  <c r="I331" i="1"/>
  <c r="I6366" i="1"/>
  <c r="F1849" i="1"/>
  <c r="U7262" i="1"/>
  <c r="I3023" i="1"/>
  <c r="J6898" i="1"/>
  <c r="N8124" i="1"/>
  <c r="T8188" i="1"/>
  <c r="P5959" i="1"/>
  <c r="L1890" i="1"/>
  <c r="T4003" i="1"/>
  <c r="H4671" i="1"/>
  <c r="F710" i="1"/>
  <c r="U2465" i="1"/>
  <c r="J4460" i="1"/>
  <c r="T6887" i="1"/>
  <c r="M5130" i="1"/>
  <c r="N6471" i="1"/>
  <c r="M1507" i="1"/>
  <c r="H2760" i="1"/>
  <c r="U753" i="1"/>
  <c r="N4204" i="1"/>
  <c r="F8188" i="1"/>
  <c r="U5685" i="1"/>
  <c r="J6565" i="1"/>
  <c r="U949" i="1"/>
  <c r="M3139" i="1"/>
  <c r="J2839" i="1"/>
  <c r="T1375" i="1"/>
  <c r="F3012" i="1"/>
  <c r="P2738" i="1"/>
  <c r="P6860" i="1"/>
  <c r="P3113" i="1"/>
  <c r="I800" i="1"/>
  <c r="N537" i="1"/>
  <c r="U3588" i="1"/>
  <c r="I3746" i="1"/>
  <c r="T4382" i="1"/>
  <c r="T6232" i="1"/>
  <c r="J2872" i="1"/>
  <c r="H6431" i="1"/>
  <c r="F8119" i="1"/>
  <c r="V4305" i="1"/>
  <c r="H1763" i="1"/>
  <c r="I5268" i="1"/>
  <c r="M7113" i="1"/>
  <c r="T7592" i="1"/>
  <c r="J4515" i="1"/>
  <c r="P8248" i="1"/>
  <c r="V45" i="1"/>
  <c r="V1540" i="1"/>
  <c r="P7283" i="1"/>
  <c r="T1676" i="1"/>
  <c r="P1117" i="1"/>
  <c r="K3596" i="1"/>
  <c r="F4500" i="1"/>
  <c r="H4440" i="1"/>
  <c r="T771" i="1"/>
  <c r="L6327" i="1"/>
  <c r="U635" i="1"/>
  <c r="L1140" i="1"/>
  <c r="K1179" i="1"/>
  <c r="L5826" i="1"/>
  <c r="P3468" i="1"/>
  <c r="T7816" i="1"/>
  <c r="K6769" i="1"/>
  <c r="H1413" i="1"/>
  <c r="H1785" i="1"/>
  <c r="I5828" i="1"/>
  <c r="N6237" i="1"/>
  <c r="T1983" i="1"/>
  <c r="V6017" i="1"/>
  <c r="I5527" i="1"/>
  <c r="I5401" i="1"/>
  <c r="U5667" i="1"/>
  <c r="T2245" i="1"/>
  <c r="F4681" i="1"/>
  <c r="P7133" i="1"/>
  <c r="T5482" i="1"/>
  <c r="H1717" i="1"/>
  <c r="N4442" i="1"/>
  <c r="I4732" i="1"/>
  <c r="P2936" i="1"/>
  <c r="I1999" i="1"/>
  <c r="N5249" i="1"/>
  <c r="N5980" i="1"/>
  <c r="T1977" i="1"/>
  <c r="T8291" i="1"/>
  <c r="H8074" i="1"/>
  <c r="K2410" i="1"/>
  <c r="M8189" i="1"/>
  <c r="N8091" i="1"/>
  <c r="J4377" i="1"/>
  <c r="M4784" i="1"/>
  <c r="I900" i="1"/>
  <c r="F3595" i="1"/>
  <c r="P1184" i="1"/>
  <c r="P8160" i="1"/>
  <c r="H1163" i="1"/>
  <c r="F3186" i="1"/>
  <c r="U3513" i="1"/>
  <c r="I5902" i="1"/>
  <c r="F4424" i="1"/>
  <c r="P492" i="1"/>
  <c r="M7351" i="1"/>
  <c r="T4826" i="1"/>
  <c r="F6868" i="1"/>
  <c r="V1352" i="1"/>
  <c r="V7265" i="1"/>
  <c r="L8133" i="1"/>
  <c r="U6653" i="1"/>
  <c r="P8284" i="1"/>
  <c r="U6583" i="1"/>
  <c r="V2870" i="1"/>
  <c r="V787" i="1"/>
  <c r="I2956" i="1"/>
  <c r="I4954" i="1"/>
  <c r="J4165" i="1"/>
  <c r="U1980" i="1"/>
  <c r="H5735" i="1"/>
  <c r="P7214" i="1"/>
  <c r="M5198" i="1"/>
  <c r="I5806" i="1"/>
  <c r="P694" i="1"/>
  <c r="J8056" i="1"/>
  <c r="I292" i="1"/>
  <c r="H7821" i="1"/>
  <c r="L908" i="1"/>
  <c r="U3181" i="1"/>
  <c r="F6973" i="1"/>
  <c r="P6890" i="1"/>
  <c r="M4640" i="1"/>
  <c r="I1164" i="1"/>
  <c r="U2944" i="1"/>
  <c r="N8249" i="1"/>
  <c r="V2582" i="1"/>
  <c r="M1283" i="1"/>
  <c r="J5750" i="1"/>
  <c r="N4351" i="1"/>
  <c r="J6684" i="1"/>
  <c r="J1679" i="1"/>
  <c r="M5821" i="1"/>
  <c r="F7483" i="1"/>
  <c r="H12" i="1"/>
  <c r="H7898" i="1"/>
  <c r="T2997" i="1"/>
  <c r="T5614" i="1"/>
  <c r="L3290" i="1"/>
  <c r="V5262" i="1"/>
  <c r="J4988" i="1"/>
  <c r="U8214" i="1"/>
  <c r="V3330" i="1"/>
  <c r="I7907" i="1"/>
  <c r="T4420" i="1"/>
  <c r="F2140" i="1"/>
  <c r="P3784" i="1"/>
  <c r="M1561" i="1"/>
  <c r="N6924" i="1"/>
  <c r="U4160" i="1"/>
  <c r="J5129" i="1"/>
  <c r="T1770" i="1"/>
  <c r="J2736" i="1"/>
  <c r="I5234" i="1"/>
  <c r="J736" i="1"/>
  <c r="I1655" i="1"/>
  <c r="N1521" i="1"/>
  <c r="F2075" i="1"/>
  <c r="N2782" i="1"/>
  <c r="I2000" i="1"/>
  <c r="N2489" i="1"/>
  <c r="V4542" i="1"/>
  <c r="M4552" i="1"/>
  <c r="I804" i="1"/>
  <c r="H98" i="1"/>
  <c r="F5313" i="1"/>
  <c r="F1662" i="1"/>
  <c r="P287" i="1"/>
  <c r="F485" i="1"/>
  <c r="P236" i="1"/>
  <c r="F3906" i="1"/>
  <c r="U6719" i="1"/>
  <c r="V4349" i="1"/>
  <c r="V8161" i="1"/>
  <c r="F6170" i="1"/>
  <c r="N1995" i="1"/>
  <c r="J6865" i="1"/>
  <c r="U552" i="1"/>
  <c r="F2793" i="1"/>
  <c r="M585" i="1"/>
  <c r="U6621" i="1"/>
  <c r="L2931" i="1"/>
  <c r="J3592" i="1"/>
  <c r="T2652" i="1"/>
  <c r="P4685" i="1"/>
  <c r="U410" i="1"/>
  <c r="F2828" i="1"/>
  <c r="H2361" i="1"/>
  <c r="H2565" i="1"/>
  <c r="I524" i="1"/>
  <c r="T7961" i="1"/>
  <c r="V1404" i="1"/>
  <c r="L8127" i="1"/>
  <c r="V6990" i="1"/>
  <c r="P2943" i="1"/>
  <c r="J6425" i="1"/>
  <c r="V3793" i="1"/>
  <c r="M7221" i="1"/>
  <c r="M3119" i="1"/>
  <c r="U6820" i="1"/>
  <c r="F2822" i="1"/>
  <c r="P1719" i="1"/>
  <c r="P2720" i="1"/>
  <c r="F4120" i="1"/>
  <c r="M3035" i="1"/>
  <c r="M5653" i="1"/>
  <c r="T731" i="1"/>
  <c r="T226" i="1"/>
  <c r="T3915" i="1"/>
  <c r="I1603" i="1"/>
  <c r="V8096" i="1"/>
  <c r="T7986" i="1"/>
  <c r="T3362" i="1"/>
  <c r="H3613" i="1"/>
  <c r="F3223" i="1"/>
  <c r="T7412" i="1"/>
  <c r="P5851" i="1"/>
  <c r="P1346" i="1"/>
  <c r="U6554" i="1"/>
  <c r="L4338" i="1"/>
  <c r="J7996" i="1"/>
  <c r="N3058" i="1"/>
  <c r="P8193" i="1"/>
  <c r="N98" i="1"/>
  <c r="I2974" i="1"/>
  <c r="M4267" i="1"/>
  <c r="I2761" i="1"/>
  <c r="L7936" i="1"/>
  <c r="M3545" i="1"/>
  <c r="V3586" i="1"/>
  <c r="M1037" i="1"/>
  <c r="P6024" i="1"/>
  <c r="K8305" i="1"/>
  <c r="P1341" i="1"/>
  <c r="N6283" i="1"/>
  <c r="M8322" i="1"/>
  <c r="J6979" i="1"/>
  <c r="F1466" i="1"/>
  <c r="V6860" i="1"/>
  <c r="I5451" i="1"/>
  <c r="V2479" i="1"/>
  <c r="P108" i="1"/>
  <c r="N5336" i="1"/>
  <c r="V1264" i="1"/>
  <c r="V690" i="1"/>
  <c r="I7944" i="1"/>
  <c r="K1935" i="1"/>
  <c r="U1222" i="1"/>
  <c r="K4752" i="1"/>
  <c r="M555" i="1"/>
  <c r="J6488" i="1"/>
  <c r="I5419" i="1"/>
  <c r="I7202" i="1"/>
  <c r="U378" i="1"/>
  <c r="H66" i="1"/>
  <c r="T1253" i="1"/>
  <c r="M7947" i="1"/>
  <c r="F5013" i="1"/>
  <c r="V3726" i="1"/>
  <c r="J3609" i="1"/>
  <c r="J3716" i="1"/>
  <c r="J7459" i="1"/>
  <c r="L8326" i="1"/>
  <c r="U5837" i="1"/>
  <c r="M1091" i="1"/>
  <c r="U2755" i="1"/>
  <c r="U3043" i="1"/>
  <c r="V5158" i="1"/>
  <c r="T5426" i="1"/>
  <c r="N7840" i="1"/>
  <c r="P8247" i="1"/>
  <c r="M6008" i="1"/>
  <c r="L5903" i="1"/>
  <c r="T5079" i="1"/>
  <c r="H6972" i="1"/>
  <c r="P8061" i="1"/>
  <c r="I2364" i="1"/>
  <c r="T8221" i="1"/>
  <c r="V1147" i="1"/>
  <c r="F3628" i="1"/>
  <c r="M4377" i="1"/>
  <c r="P1318" i="1"/>
  <c r="U1101" i="1"/>
  <c r="N5609" i="1"/>
  <c r="M7823" i="1"/>
  <c r="U6382" i="1"/>
  <c r="P4527" i="1"/>
  <c r="F2010" i="1"/>
  <c r="M54" i="1"/>
  <c r="T7483" i="1"/>
  <c r="J7299" i="1"/>
  <c r="T638" i="1"/>
  <c r="V7861" i="1"/>
  <c r="U1761" i="1"/>
  <c r="N6298" i="1"/>
  <c r="P4736" i="1"/>
  <c r="M5980" i="1"/>
  <c r="I5878" i="1"/>
  <c r="H889" i="1"/>
  <c r="H45" i="1"/>
  <c r="F457" i="1"/>
  <c r="P4165" i="1"/>
  <c r="I2153" i="1"/>
  <c r="P1610" i="1"/>
  <c r="U535" i="1"/>
  <c r="K5590" i="1"/>
  <c r="N7504" i="1"/>
  <c r="P1728" i="1"/>
  <c r="I3845" i="1"/>
  <c r="I387" i="1"/>
  <c r="T6168" i="1"/>
  <c r="N4141" i="1"/>
  <c r="N4355" i="1"/>
  <c r="P1905" i="1"/>
  <c r="P3601" i="1"/>
  <c r="M4898" i="1"/>
  <c r="V4846" i="1"/>
  <c r="P7349" i="1"/>
  <c r="H1435" i="1"/>
  <c r="H5097" i="1"/>
  <c r="U8031" i="1"/>
  <c r="U5954" i="1"/>
  <c r="I1553" i="1"/>
  <c r="T901" i="1"/>
  <c r="F3752" i="1"/>
  <c r="N2845" i="1"/>
  <c r="T5946" i="1"/>
  <c r="H586" i="1"/>
  <c r="J1844" i="1"/>
  <c r="V4466" i="1"/>
  <c r="P2010" i="1"/>
  <c r="U399" i="1"/>
  <c r="M1180" i="1"/>
  <c r="I60" i="1"/>
  <c r="T5008" i="1"/>
  <c r="N6296" i="1"/>
  <c r="P2336" i="1"/>
  <c r="H4180" i="1"/>
  <c r="T2956" i="1"/>
  <c r="T856" i="1"/>
  <c r="U3796" i="1"/>
  <c r="P7093" i="1"/>
  <c r="N6405" i="1"/>
  <c r="F2585" i="1"/>
  <c r="J1367" i="1"/>
  <c r="H5957" i="1"/>
  <c r="P2362" i="1"/>
  <c r="J7245" i="1"/>
  <c r="V3325" i="1"/>
  <c r="V2911" i="1"/>
  <c r="H1695" i="1"/>
  <c r="U1253" i="1"/>
  <c r="F1831" i="1"/>
  <c r="K2298" i="1"/>
  <c r="H3102" i="1"/>
  <c r="H6004" i="1"/>
  <c r="I4547" i="1"/>
  <c r="F5131" i="1"/>
  <c r="V1280" i="1"/>
  <c r="L3937" i="1"/>
  <c r="U4640" i="1"/>
  <c r="U854" i="1"/>
  <c r="N5008" i="1"/>
  <c r="V5777" i="1"/>
  <c r="L2350" i="1"/>
  <c r="I3428" i="1"/>
  <c r="H6149" i="1"/>
  <c r="H8288" i="1"/>
  <c r="I8104" i="1"/>
  <c r="H5435" i="1"/>
  <c r="N5932" i="1"/>
  <c r="T8096" i="1"/>
  <c r="H880" i="1"/>
  <c r="U6253" i="1"/>
  <c r="U580" i="1"/>
  <c r="U4881" i="1"/>
  <c r="V475" i="1"/>
  <c r="K5189" i="1"/>
  <c r="U1549" i="1"/>
  <c r="N3781" i="1"/>
  <c r="I7362" i="1"/>
  <c r="M270" i="1"/>
  <c r="V1027" i="1"/>
  <c r="M1646" i="1"/>
  <c r="U1218" i="1"/>
  <c r="H5416" i="1"/>
  <c r="I8244" i="1"/>
  <c r="I5124" i="1"/>
  <c r="K5835" i="1"/>
  <c r="F4787" i="1"/>
  <c r="I6836" i="1"/>
  <c r="H5673" i="1"/>
  <c r="H2417" i="1"/>
  <c r="M4583" i="1"/>
  <c r="F3316" i="1"/>
  <c r="U3740" i="1"/>
  <c r="J2867" i="1"/>
  <c r="I4904" i="1"/>
  <c r="V367" i="1"/>
  <c r="N2887" i="1"/>
  <c r="I3516" i="1"/>
  <c r="U5965" i="1"/>
  <c r="J3809" i="1"/>
  <c r="T543" i="1"/>
  <c r="J2369" i="1"/>
  <c r="H5747" i="1"/>
  <c r="M4843" i="1"/>
  <c r="J4979" i="1"/>
  <c r="H5481" i="1"/>
  <c r="M3794" i="1"/>
  <c r="N3110" i="1"/>
  <c r="U1281" i="1"/>
  <c r="N7381" i="1"/>
  <c r="H7395" i="1"/>
  <c r="J3150" i="1"/>
  <c r="H3588" i="1"/>
  <c r="F2167" i="1"/>
  <c r="T6252" i="1"/>
  <c r="V8041" i="1"/>
  <c r="J5502" i="1"/>
  <c r="P4765" i="1"/>
  <c r="F5955" i="1"/>
  <c r="H4964" i="1"/>
  <c r="P3102" i="1"/>
  <c r="F2654" i="1"/>
  <c r="I5289" i="1"/>
  <c r="N5534" i="1"/>
  <c r="J4161" i="1"/>
  <c r="H2226" i="1"/>
  <c r="V6922" i="1"/>
  <c r="H5328" i="1"/>
  <c r="T6465" i="1"/>
  <c r="M5116" i="1"/>
  <c r="V7866" i="1"/>
  <c r="J3789" i="1"/>
  <c r="V861" i="1"/>
  <c r="P5128" i="1"/>
  <c r="F7310" i="1"/>
  <c r="J2340" i="1"/>
  <c r="F2562" i="1"/>
  <c r="J2678" i="1"/>
  <c r="H416" i="1"/>
  <c r="V7910" i="1"/>
  <c r="F4244" i="1"/>
  <c r="T6827" i="1"/>
  <c r="M3994" i="1"/>
  <c r="H2937" i="1"/>
  <c r="N2469" i="1"/>
  <c r="U173" i="1"/>
  <c r="K2812" i="1"/>
  <c r="P5278" i="1"/>
  <c r="U7013" i="1"/>
  <c r="J1146" i="1"/>
  <c r="V1252" i="1"/>
  <c r="F2934" i="1"/>
  <c r="M1150" i="1"/>
  <c r="I1085" i="1"/>
  <c r="J1871" i="1"/>
  <c r="M6361" i="1"/>
  <c r="I4476" i="1"/>
  <c r="J4975" i="1"/>
  <c r="U3288" i="1"/>
  <c r="T1740" i="1"/>
  <c r="F9" i="1"/>
  <c r="H5335" i="1"/>
  <c r="J2726" i="1"/>
  <c r="I6594" i="1"/>
  <c r="L3778" i="1"/>
  <c r="P7987" i="1"/>
  <c r="N2287" i="1"/>
  <c r="V445" i="1"/>
  <c r="J389" i="1"/>
  <c r="U6729" i="1"/>
  <c r="V3665" i="1"/>
  <c r="N885" i="1"/>
  <c r="F273" i="1"/>
  <c r="U3290" i="1"/>
  <c r="I3472" i="1"/>
  <c r="V7076" i="1"/>
  <c r="F6243" i="1"/>
  <c r="L4459" i="1"/>
  <c r="F1027" i="1"/>
  <c r="V3744" i="1"/>
  <c r="J483" i="1"/>
  <c r="L6919" i="1"/>
  <c r="N5500" i="1"/>
  <c r="N193" i="1"/>
  <c r="M2609" i="1"/>
  <c r="J3669" i="1"/>
  <c r="V441" i="1"/>
  <c r="L1049" i="1"/>
  <c r="U171" i="1"/>
  <c r="H5688" i="1"/>
  <c r="N6117" i="1"/>
  <c r="T6988" i="1"/>
  <c r="N8204" i="1"/>
  <c r="T3019" i="1"/>
  <c r="K1589" i="1"/>
  <c r="I422" i="1"/>
  <c r="M5339" i="1"/>
  <c r="M5035" i="1"/>
  <c r="U1979" i="1"/>
  <c r="H1141" i="1"/>
  <c r="H2989" i="1"/>
  <c r="H6115" i="1"/>
  <c r="H175" i="1"/>
  <c r="T6757" i="1"/>
  <c r="L3077" i="1"/>
  <c r="I3525" i="1"/>
  <c r="P5388" i="1"/>
  <c r="P6265" i="1"/>
  <c r="V1787" i="1"/>
  <c r="M392" i="1"/>
  <c r="J919" i="1"/>
  <c r="L8253" i="1"/>
  <c r="J1320" i="1"/>
  <c r="T4750" i="1"/>
  <c r="J1252" i="1"/>
  <c r="F4891" i="1"/>
  <c r="M3023" i="1"/>
  <c r="P4192" i="1"/>
  <c r="M2411" i="1"/>
  <c r="N1785" i="1"/>
  <c r="U613" i="1"/>
  <c r="F3839" i="1"/>
  <c r="I220" i="1"/>
  <c r="I773" i="1"/>
  <c r="U5031" i="1"/>
  <c r="J1024" i="1"/>
  <c r="P956" i="1"/>
  <c r="T4079" i="1"/>
  <c r="N8019" i="1"/>
  <c r="U5311" i="1"/>
  <c r="F4161" i="1"/>
  <c r="J728" i="1"/>
  <c r="P3146" i="1"/>
  <c r="H2451" i="1"/>
  <c r="P222" i="1"/>
  <c r="T2819" i="1"/>
  <c r="N6125" i="1"/>
  <c r="J692" i="1"/>
  <c r="M5690" i="1"/>
  <c r="V6471" i="1"/>
  <c r="N636" i="1"/>
  <c r="U5863" i="1"/>
  <c r="H763" i="1"/>
  <c r="U1926" i="1"/>
  <c r="U3886" i="1"/>
  <c r="J990" i="1"/>
  <c r="F1331" i="1"/>
  <c r="F3282" i="1"/>
  <c r="J5325" i="1"/>
  <c r="T4500" i="1"/>
  <c r="J839" i="1"/>
  <c r="V7970" i="1"/>
  <c r="U4944" i="1"/>
  <c r="F4184" i="1"/>
  <c r="T2283" i="1"/>
  <c r="U2960" i="1"/>
  <c r="J431" i="1"/>
  <c r="P775" i="1"/>
  <c r="F3274" i="1"/>
  <c r="F4032" i="1"/>
  <c r="M76" i="1"/>
  <c r="U3254" i="1"/>
  <c r="M8321" i="1"/>
  <c r="L7521" i="1"/>
  <c r="I1619" i="1"/>
  <c r="M1849" i="1"/>
  <c r="F1304" i="1"/>
  <c r="U6882" i="1"/>
  <c r="L1027" i="1"/>
  <c r="N7803" i="1"/>
  <c r="P4222" i="1"/>
  <c r="U2586" i="1"/>
  <c r="T5352" i="1"/>
  <c r="V3616" i="1"/>
  <c r="T2470" i="1"/>
  <c r="F6621" i="1"/>
  <c r="U1989" i="1"/>
  <c r="N2612" i="1"/>
  <c r="J1498" i="1"/>
  <c r="N5973" i="1"/>
  <c r="V1154" i="1"/>
  <c r="I3866" i="1"/>
  <c r="U117" i="1"/>
  <c r="N8207" i="1"/>
  <c r="L2570" i="1"/>
  <c r="M6602" i="1"/>
  <c r="P5731" i="1"/>
  <c r="M8188" i="1"/>
  <c r="P7908" i="1"/>
  <c r="F3293" i="1"/>
  <c r="F1003" i="1"/>
  <c r="I4388" i="1"/>
  <c r="P4764" i="1"/>
  <c r="I1549" i="1"/>
  <c r="P7938" i="1"/>
  <c r="H5008" i="1"/>
  <c r="J5948" i="1"/>
  <c r="T1118" i="1"/>
  <c r="M2569" i="1"/>
  <c r="J7470" i="1"/>
  <c r="U1345" i="1"/>
  <c r="I7875" i="1"/>
  <c r="I8201" i="1"/>
  <c r="T1722" i="1"/>
  <c r="U2956" i="1"/>
  <c r="P6612" i="1"/>
  <c r="F2135" i="1"/>
  <c r="V5697" i="1"/>
  <c r="I2582" i="1"/>
  <c r="H860" i="1"/>
  <c r="U4947" i="1"/>
  <c r="N1351" i="1"/>
  <c r="T4846" i="1"/>
  <c r="N3003" i="1"/>
  <c r="N76" i="1"/>
  <c r="P8148" i="1"/>
  <c r="I7932" i="1"/>
  <c r="J732" i="1"/>
  <c r="P3964" i="1"/>
  <c r="I1295" i="1"/>
  <c r="J3689" i="1"/>
  <c r="P330" i="1"/>
  <c r="F5969" i="1"/>
  <c r="N1494" i="1"/>
  <c r="V6810" i="1"/>
  <c r="I6355" i="1"/>
  <c r="F537" i="1"/>
  <c r="I1329" i="1"/>
  <c r="L1955" i="1"/>
  <c r="F2476" i="1"/>
  <c r="J7496" i="1"/>
  <c r="L883" i="1"/>
  <c r="J2278" i="1"/>
  <c r="P817" i="1"/>
  <c r="N4419" i="1"/>
  <c r="F4497" i="1"/>
  <c r="U6835" i="1"/>
  <c r="H2048" i="1"/>
  <c r="T1202" i="1"/>
  <c r="P7951" i="1"/>
  <c r="V5520" i="1"/>
  <c r="N4900" i="1"/>
  <c r="N1854" i="1"/>
  <c r="N4620" i="1"/>
  <c r="P1570" i="1"/>
  <c r="J7937" i="1"/>
  <c r="H8193" i="1"/>
  <c r="N8281" i="1"/>
  <c r="U5466" i="1"/>
  <c r="I3199" i="1"/>
  <c r="I4109" i="1"/>
  <c r="L6069" i="1"/>
  <c r="L6037" i="1"/>
  <c r="I3616" i="1"/>
  <c r="M5746" i="1"/>
  <c r="T2935" i="1"/>
  <c r="F6117" i="1"/>
  <c r="M3766" i="1"/>
  <c r="H2181" i="1"/>
  <c r="U240" i="1"/>
  <c r="U4072" i="1"/>
  <c r="P1353" i="1"/>
  <c r="J2096" i="1"/>
  <c r="T7311" i="1"/>
  <c r="J181" i="1"/>
  <c r="H672" i="1"/>
  <c r="L7868" i="1"/>
  <c r="N4017" i="1"/>
  <c r="M5398" i="1"/>
  <c r="P6964" i="1"/>
  <c r="V7457" i="1"/>
  <c r="U8059" i="1"/>
  <c r="H1202" i="1"/>
  <c r="M3630" i="1"/>
  <c r="N5428" i="1"/>
  <c r="U3849" i="1"/>
  <c r="T3432" i="1"/>
  <c r="M5359" i="1"/>
  <c r="J871" i="1"/>
  <c r="L5397" i="1"/>
  <c r="I2544" i="1"/>
  <c r="H1474" i="1"/>
  <c r="T1109" i="1"/>
  <c r="V2202" i="1"/>
  <c r="H6989" i="1"/>
  <c r="M4865" i="1"/>
  <c r="H1573" i="1"/>
  <c r="T6393" i="1"/>
  <c r="T8269" i="1"/>
  <c r="M2198" i="1"/>
  <c r="N6487" i="1"/>
  <c r="J1241" i="1"/>
  <c r="U89" i="1"/>
  <c r="K6857" i="1"/>
  <c r="P166" i="1"/>
  <c r="N1137" i="1"/>
  <c r="F8081" i="1"/>
  <c r="U6791" i="1"/>
  <c r="N1609" i="1"/>
  <c r="F5631" i="1"/>
  <c r="P2228" i="1"/>
  <c r="M5332" i="1"/>
  <c r="H6470" i="1"/>
  <c r="I2930" i="1"/>
  <c r="H5044" i="1"/>
  <c r="T334" i="1"/>
  <c r="M2558" i="1"/>
  <c r="T4111" i="1"/>
  <c r="J2615" i="1"/>
  <c r="T1485" i="1"/>
  <c r="P2970" i="1"/>
  <c r="I2592" i="1"/>
  <c r="J6850" i="1"/>
  <c r="I6015" i="1"/>
  <c r="V6527" i="1"/>
  <c r="U4290" i="1"/>
  <c r="I4741" i="1"/>
  <c r="F1901" i="1"/>
  <c r="H3227" i="1"/>
  <c r="U3101" i="1"/>
  <c r="J5901" i="1"/>
  <c r="P6713" i="1"/>
  <c r="J514" i="1"/>
  <c r="U4725" i="1"/>
  <c r="T7500" i="1"/>
  <c r="N4953" i="1"/>
  <c r="N2821" i="1"/>
  <c r="T8071" i="1"/>
  <c r="P4876" i="1"/>
  <c r="I7853" i="1"/>
  <c r="N2291" i="1"/>
  <c r="I3605" i="1"/>
  <c r="T1136" i="1"/>
  <c r="P414" i="1"/>
  <c r="N6573" i="1"/>
  <c r="N5040" i="1"/>
  <c r="M6905" i="1"/>
  <c r="I7346" i="1"/>
  <c r="U1851" i="1"/>
  <c r="V4406" i="1"/>
  <c r="V1288" i="1"/>
  <c r="M85" i="1"/>
  <c r="J5092" i="1"/>
  <c r="I2420" i="1"/>
  <c r="V6288" i="1"/>
  <c r="F8321" i="1"/>
  <c r="I624" i="1"/>
  <c r="P1374" i="1"/>
  <c r="T3815" i="1"/>
  <c r="T380" i="1"/>
  <c r="N1922" i="1"/>
  <c r="M5142" i="1"/>
  <c r="P2463" i="1"/>
  <c r="H5103" i="1"/>
  <c r="N6941" i="1"/>
  <c r="T1724" i="1"/>
  <c r="V50" i="1"/>
  <c r="T8116" i="1"/>
  <c r="P7516" i="1"/>
  <c r="L1878" i="1"/>
  <c r="J4261" i="1"/>
  <c r="I3072" i="1"/>
  <c r="F5210" i="1"/>
  <c r="P2850" i="1"/>
  <c r="P7846" i="1"/>
  <c r="V680" i="1"/>
  <c r="T1851" i="1"/>
  <c r="V7323" i="1"/>
  <c r="I7345" i="1"/>
  <c r="N2010" i="1"/>
  <c r="F3648" i="1"/>
  <c r="T3265" i="1"/>
  <c r="V1746" i="1"/>
  <c r="M3879" i="1"/>
  <c r="P1501" i="1"/>
  <c r="M2578" i="1"/>
  <c r="N7083" i="1"/>
  <c r="I1240" i="1"/>
  <c r="M7630" i="1"/>
  <c r="P2264" i="1"/>
  <c r="H2480" i="1"/>
  <c r="N438" i="1"/>
  <c r="V4852" i="1"/>
  <c r="T595" i="1"/>
  <c r="N6384" i="1"/>
  <c r="P4045" i="1"/>
  <c r="T5683" i="1"/>
  <c r="J2125" i="1"/>
  <c r="I1643" i="1"/>
  <c r="I2647" i="1"/>
  <c r="P3080" i="1"/>
  <c r="F1568" i="1"/>
  <c r="F3399" i="1"/>
  <c r="U7111" i="1"/>
  <c r="H4173" i="1"/>
  <c r="I5143" i="1"/>
  <c r="I1794" i="1"/>
  <c r="L1272" i="1"/>
  <c r="M4460" i="1"/>
  <c r="T1703" i="1"/>
  <c r="U6488" i="1"/>
  <c r="I5055" i="1"/>
  <c r="T6892" i="1"/>
  <c r="U3866" i="1"/>
  <c r="F3965" i="1"/>
  <c r="P6514" i="1"/>
  <c r="I531" i="1"/>
  <c r="N6367" i="1"/>
  <c r="H924" i="1"/>
  <c r="I6322" i="1"/>
  <c r="P8078" i="1"/>
  <c r="F3035" i="1"/>
  <c r="T4184" i="1"/>
  <c r="J8347" i="1"/>
  <c r="T2858" i="1"/>
  <c r="F7512" i="1"/>
  <c r="P1357" i="1"/>
  <c r="F3089" i="1"/>
  <c r="H6488" i="1"/>
  <c r="F6463" i="1"/>
  <c r="H6877" i="1"/>
  <c r="P3296" i="1"/>
  <c r="P7933" i="1"/>
  <c r="U8096" i="1"/>
  <c r="P582" i="1"/>
  <c r="H4986" i="1"/>
  <c r="P1191" i="1"/>
  <c r="F8023" i="1"/>
  <c r="U6715" i="1"/>
  <c r="J696" i="1"/>
  <c r="N1652" i="1"/>
  <c r="U6770" i="1"/>
  <c r="J547" i="1"/>
  <c r="T339" i="1"/>
  <c r="T6658" i="1"/>
  <c r="U326" i="1"/>
  <c r="M100" i="1"/>
  <c r="I5334" i="1"/>
  <c r="H2911" i="1"/>
  <c r="V1225" i="1"/>
  <c r="N7933" i="1"/>
  <c r="J1209" i="1"/>
  <c r="N3816" i="1"/>
  <c r="U2636" i="1"/>
  <c r="M4243" i="1"/>
  <c r="F8088" i="1"/>
  <c r="M1068" i="1"/>
  <c r="T400" i="1"/>
  <c r="F4135" i="1"/>
  <c r="L1571" i="1"/>
  <c r="F5807" i="1"/>
  <c r="N48" i="1"/>
  <c r="J7849" i="1"/>
  <c r="J1598" i="1"/>
  <c r="N3142" i="1"/>
  <c r="N4316" i="1"/>
  <c r="T3844" i="1"/>
  <c r="P3580" i="1"/>
  <c r="I4556" i="1"/>
  <c r="F5625" i="1"/>
  <c r="U7030" i="1"/>
  <c r="K7074" i="1"/>
  <c r="F2327" i="1"/>
  <c r="M406" i="1"/>
  <c r="U2609" i="1"/>
  <c r="N6523" i="1"/>
  <c r="F2360" i="1"/>
  <c r="P4374" i="1"/>
  <c r="L4757" i="1"/>
  <c r="J1767" i="1"/>
  <c r="P4003" i="1"/>
  <c r="F6523" i="1"/>
  <c r="J5368" i="1"/>
  <c r="N2020" i="1"/>
  <c r="N2998" i="1"/>
  <c r="N395" i="1"/>
  <c r="T2899" i="1"/>
  <c r="F5812" i="1"/>
  <c r="I1018" i="1"/>
  <c r="N5545" i="1"/>
  <c r="J5227" i="1"/>
  <c r="N1047" i="1"/>
  <c r="N3607" i="1"/>
  <c r="N3754" i="1"/>
  <c r="T6365" i="1"/>
  <c r="M3024" i="1"/>
  <c r="P2512" i="1"/>
  <c r="L2196" i="1"/>
  <c r="T2306" i="1"/>
  <c r="V7285" i="1"/>
  <c r="U5091" i="1"/>
  <c r="T8022" i="1"/>
  <c r="P2027" i="1"/>
  <c r="H7873" i="1"/>
  <c r="N1431" i="1"/>
  <c r="U8077" i="1"/>
  <c r="F2022" i="1"/>
  <c r="H6993" i="1"/>
  <c r="P1229" i="1"/>
  <c r="J8122" i="1"/>
  <c r="P5783" i="1"/>
  <c r="J7205" i="1"/>
  <c r="U5395" i="1"/>
  <c r="T418" i="1"/>
  <c r="J394" i="1"/>
  <c r="N7008" i="1"/>
  <c r="L467" i="1"/>
  <c r="N5438" i="1"/>
  <c r="L7437" i="1"/>
  <c r="U618" i="1"/>
  <c r="V1675" i="1"/>
  <c r="F5138" i="1"/>
  <c r="P1713" i="1"/>
  <c r="P3221" i="1"/>
  <c r="H1343" i="1"/>
  <c r="H1215" i="1"/>
  <c r="V2769" i="1"/>
  <c r="L5573" i="1"/>
  <c r="P3443" i="1"/>
  <c r="F3969" i="1"/>
  <c r="F4425" i="1"/>
  <c r="V1606" i="1"/>
  <c r="J7156" i="1"/>
  <c r="M3400" i="1"/>
  <c r="F6915" i="1"/>
  <c r="P2826" i="1"/>
  <c r="V4938" i="1"/>
  <c r="M6055" i="1"/>
  <c r="H8173" i="1"/>
  <c r="V4239" i="1"/>
  <c r="H6702" i="1"/>
  <c r="U983" i="1"/>
  <c r="J4258" i="1"/>
  <c r="N3932" i="1"/>
  <c r="M8124" i="1"/>
  <c r="V7161" i="1"/>
  <c r="H2551" i="1"/>
  <c r="V4224" i="1"/>
  <c r="N803" i="1"/>
  <c r="J5654" i="1"/>
  <c r="M322" i="1"/>
  <c r="I2629" i="1"/>
  <c r="V4959" i="1"/>
  <c r="K5709" i="1"/>
  <c r="T3737" i="1"/>
  <c r="T1376" i="1"/>
  <c r="I1383" i="1"/>
  <c r="V3717" i="1"/>
  <c r="I7816" i="1"/>
  <c r="U1845" i="1"/>
  <c r="F2345" i="1"/>
  <c r="T8176" i="1"/>
  <c r="T4445" i="1"/>
  <c r="F844" i="1"/>
  <c r="I1695" i="1"/>
  <c r="P525" i="1"/>
  <c r="J4444" i="1"/>
  <c r="T3434" i="1"/>
  <c r="M673" i="1"/>
  <c r="U3178" i="1"/>
  <c r="J2729" i="1"/>
  <c r="J5455" i="1"/>
  <c r="U6986" i="1"/>
  <c r="U5691" i="1"/>
  <c r="F5228" i="1"/>
  <c r="F4805" i="1"/>
  <c r="I8013" i="1"/>
  <c r="F1895" i="1"/>
  <c r="P3172" i="1"/>
  <c r="F3972" i="1"/>
  <c r="N4788" i="1"/>
  <c r="V4447" i="1"/>
  <c r="U6984" i="1"/>
  <c r="M1826" i="1"/>
  <c r="J87" i="1"/>
  <c r="P7362" i="1"/>
  <c r="F868" i="1"/>
  <c r="T7302" i="1"/>
  <c r="U5717" i="1"/>
  <c r="F3629" i="1"/>
  <c r="N92" i="1"/>
  <c r="T3693" i="1"/>
  <c r="U1630" i="1"/>
  <c r="T2101" i="1"/>
  <c r="H2665" i="1"/>
  <c r="F8032" i="1"/>
  <c r="F1974" i="1"/>
  <c r="J1692" i="1"/>
  <c r="T2718" i="1"/>
  <c r="H6034" i="1"/>
  <c r="M4806" i="1"/>
  <c r="T1817" i="1"/>
  <c r="L5179" i="1"/>
  <c r="V8088" i="1"/>
  <c r="P6424" i="1"/>
  <c r="M103" i="1"/>
  <c r="I3180" i="1"/>
  <c r="N41" i="1"/>
  <c r="T3588" i="1"/>
  <c r="F4080" i="1"/>
  <c r="F5529" i="1"/>
  <c r="L1076" i="1"/>
  <c r="H6720" i="1"/>
  <c r="I4886" i="1"/>
  <c r="F7057" i="1"/>
  <c r="F1605" i="1"/>
  <c r="U8116" i="1"/>
  <c r="T24" i="1"/>
  <c r="N361" i="1"/>
  <c r="H3079" i="1"/>
  <c r="P6571" i="1"/>
  <c r="J4994" i="1"/>
  <c r="N4724" i="1"/>
  <c r="I3357" i="1"/>
  <c r="V529" i="1"/>
  <c r="P8315" i="1"/>
  <c r="V800" i="1"/>
  <c r="N4440" i="1"/>
  <c r="N4906" i="1"/>
  <c r="V2778" i="1"/>
  <c r="M6122" i="1"/>
  <c r="U8302" i="1"/>
  <c r="I6807" i="1"/>
  <c r="H8158" i="1"/>
  <c r="F543" i="1"/>
  <c r="I4868" i="1"/>
  <c r="F1153" i="1"/>
  <c r="P7164" i="1"/>
  <c r="N717" i="1"/>
  <c r="V4508" i="1"/>
  <c r="F5112" i="1"/>
  <c r="H1222" i="1"/>
  <c r="U1539" i="1"/>
  <c r="I5460" i="1"/>
  <c r="H8231" i="1"/>
  <c r="I5774" i="1"/>
  <c r="P4022" i="1"/>
  <c r="K5703" i="1"/>
  <c r="F7389" i="1"/>
  <c r="H5411" i="1"/>
  <c r="M3835" i="1"/>
  <c r="N1663" i="1"/>
  <c r="J7376" i="1"/>
  <c r="H8118" i="1"/>
  <c r="N477" i="1"/>
  <c r="V1986" i="1"/>
  <c r="U5593" i="1"/>
  <c r="I4258" i="1"/>
  <c r="J1053" i="1"/>
  <c r="F6925" i="1"/>
  <c r="F3873" i="1"/>
  <c r="M4905" i="1"/>
  <c r="V500" i="1"/>
  <c r="N3550" i="1"/>
  <c r="M7561" i="1"/>
  <c r="L981" i="1"/>
  <c r="H4861" i="1"/>
  <c r="P1959" i="1"/>
  <c r="V5334" i="1"/>
  <c r="T3859" i="1"/>
  <c r="L5963" i="1"/>
  <c r="L4810" i="1"/>
  <c r="F1785" i="1"/>
  <c r="T1889" i="1"/>
  <c r="I309" i="1"/>
  <c r="U1945" i="1"/>
  <c r="F6013" i="1"/>
  <c r="P993" i="1"/>
  <c r="U3138" i="1"/>
  <c r="V5347" i="1"/>
  <c r="N791" i="1"/>
  <c r="T819" i="1"/>
  <c r="T1500" i="1"/>
  <c r="V7485" i="1"/>
  <c r="F104" i="1"/>
  <c r="U8038" i="1"/>
  <c r="I7015" i="1"/>
  <c r="U1135" i="1"/>
  <c r="H7180" i="1"/>
  <c r="P4212" i="1"/>
  <c r="V6392" i="1"/>
  <c r="M4667" i="1"/>
  <c r="P2411" i="1"/>
  <c r="M8119" i="1"/>
  <c r="J8114" i="1"/>
  <c r="P1605" i="1"/>
  <c r="F935" i="1"/>
  <c r="V1230" i="1"/>
  <c r="T1062" i="1"/>
  <c r="V4072" i="1"/>
  <c r="V956" i="1"/>
  <c r="I2179" i="1"/>
  <c r="K1142" i="1"/>
  <c r="P2965" i="1"/>
  <c r="J7030" i="1"/>
  <c r="J667" i="1"/>
  <c r="M1551" i="1"/>
  <c r="J1086" i="1"/>
  <c r="T2806" i="1"/>
  <c r="V2837" i="1"/>
  <c r="N6506" i="1"/>
  <c r="T7888" i="1"/>
  <c r="V1312" i="1"/>
  <c r="I3593" i="1"/>
  <c r="F1081" i="1"/>
  <c r="J8277" i="1"/>
  <c r="M8028" i="1"/>
  <c r="U5956" i="1"/>
  <c r="I1842" i="1"/>
  <c r="T1872" i="1"/>
  <c r="U5693" i="1"/>
  <c r="U1741" i="1"/>
  <c r="T1861" i="1"/>
  <c r="U5769" i="1"/>
  <c r="F4519" i="1"/>
  <c r="U4890" i="1"/>
  <c r="J4933" i="1"/>
  <c r="V5595" i="1"/>
  <c r="L2707" i="1"/>
  <c r="T56" i="1"/>
  <c r="F4075" i="1"/>
  <c r="N1943" i="1"/>
  <c r="F950" i="1"/>
  <c r="F5977" i="1"/>
  <c r="F2483" i="1"/>
  <c r="T6493" i="1"/>
  <c r="M1614" i="1"/>
  <c r="J8090" i="1"/>
  <c r="J553" i="1"/>
  <c r="I5939" i="1"/>
  <c r="I6804" i="1"/>
  <c r="N4199" i="1"/>
  <c r="K2260" i="1"/>
  <c r="H7159" i="1"/>
  <c r="J1539" i="1"/>
  <c r="V1017" i="1"/>
  <c r="H1659" i="1"/>
  <c r="M8018" i="1"/>
  <c r="H8136" i="1"/>
  <c r="V8043" i="1"/>
  <c r="L6724" i="1"/>
  <c r="I469" i="1"/>
  <c r="L335" i="1"/>
  <c r="I567" i="1"/>
  <c r="F8047" i="1"/>
  <c r="V6111" i="1"/>
  <c r="N6062" i="1"/>
  <c r="N5741" i="1"/>
  <c r="H1065" i="1"/>
  <c r="J6501" i="1"/>
  <c r="L4498" i="1"/>
  <c r="T2096" i="1"/>
  <c r="V97" i="1"/>
  <c r="T3186" i="1"/>
  <c r="N857" i="1"/>
  <c r="V3039" i="1"/>
  <c r="N1985" i="1"/>
  <c r="H8046" i="1"/>
  <c r="I413" i="1"/>
  <c r="H4887" i="1"/>
  <c r="F5979" i="1"/>
  <c r="M3776" i="1"/>
  <c r="P4221" i="1"/>
  <c r="H350" i="1"/>
  <c r="L1591" i="1"/>
  <c r="J5027" i="1"/>
  <c r="N6000" i="1"/>
  <c r="F522" i="1"/>
  <c r="T2310" i="1"/>
  <c r="I6209" i="1"/>
  <c r="I5513" i="1"/>
  <c r="M5466" i="1"/>
  <c r="U6149" i="1"/>
  <c r="U917" i="1"/>
  <c r="F1162" i="1"/>
  <c r="F52" i="1"/>
  <c r="H4112" i="1"/>
  <c r="M1466" i="1"/>
  <c r="F5518" i="1"/>
  <c r="I3256" i="1"/>
  <c r="H1002" i="1"/>
  <c r="M95" i="1"/>
  <c r="M4186" i="1"/>
  <c r="N7159" i="1"/>
  <c r="P6431" i="1"/>
  <c r="N7969" i="1"/>
  <c r="M440" i="1"/>
  <c r="I1954" i="1"/>
  <c r="F1632" i="1"/>
  <c r="U4142" i="1"/>
  <c r="T4444" i="1"/>
  <c r="M3101" i="1"/>
  <c r="V8151" i="1"/>
  <c r="M224" i="1"/>
  <c r="N2113" i="1"/>
  <c r="T4887" i="1"/>
  <c r="U2172" i="1"/>
  <c r="F6399" i="1"/>
  <c r="L3574" i="1"/>
  <c r="M5224" i="1"/>
  <c r="N4478" i="1"/>
  <c r="H6927" i="1"/>
  <c r="M7467" i="1"/>
  <c r="U7198" i="1"/>
  <c r="M1677" i="1"/>
  <c r="T2197" i="1"/>
  <c r="I6191" i="1"/>
  <c r="I4783" i="1"/>
  <c r="M5624" i="1"/>
  <c r="T2062" i="1"/>
  <c r="U8219" i="1"/>
  <c r="M59" i="1"/>
  <c r="P861" i="1"/>
  <c r="T4034" i="1"/>
  <c r="J2527" i="1"/>
  <c r="F3740" i="1"/>
  <c r="M286" i="1"/>
  <c r="M7363" i="1"/>
  <c r="U7870" i="1"/>
  <c r="U2963" i="1"/>
  <c r="P5077" i="1"/>
  <c r="N2298" i="1"/>
  <c r="H4326" i="1"/>
  <c r="I3134" i="1"/>
  <c r="J809" i="1"/>
  <c r="P1266" i="1"/>
  <c r="U5614" i="1"/>
  <c r="J1254" i="1"/>
  <c r="U8104" i="1"/>
  <c r="H3610" i="1"/>
  <c r="N2458" i="1"/>
  <c r="M7" i="1"/>
  <c r="J6131" i="1"/>
  <c r="T4510" i="1"/>
  <c r="M754" i="1"/>
  <c r="J4180" i="1"/>
  <c r="F514" i="1"/>
  <c r="M1028" i="1"/>
  <c r="H629" i="1"/>
  <c r="L8080" i="1"/>
  <c r="T6141" i="1"/>
  <c r="U976" i="1"/>
  <c r="T8278" i="1"/>
  <c r="H5948" i="1"/>
  <c r="J7848" i="1"/>
  <c r="J1134" i="1"/>
  <c r="I3423" i="1"/>
  <c r="M4141" i="1"/>
  <c r="V3859" i="1"/>
  <c r="J7471" i="1"/>
  <c r="T50" i="1"/>
  <c r="V1460" i="1"/>
  <c r="P8036" i="1"/>
  <c r="F4088" i="1"/>
  <c r="P6839" i="1"/>
  <c r="T3488" i="1"/>
  <c r="H4166" i="1"/>
  <c r="J2287" i="1"/>
  <c r="F3281" i="1"/>
  <c r="H2723" i="1"/>
  <c r="N1073" i="1"/>
  <c r="V1474" i="1"/>
  <c r="F4353" i="1"/>
  <c r="P6457" i="1"/>
  <c r="T160" i="1"/>
  <c r="U6113" i="1"/>
  <c r="U1085" i="1"/>
  <c r="U2427" i="1"/>
  <c r="N900" i="1"/>
  <c r="I7160" i="1"/>
  <c r="F3405" i="1"/>
  <c r="M5014" i="1"/>
  <c r="J6423" i="1"/>
  <c r="K7533" i="1"/>
  <c r="P7912" i="1"/>
  <c r="F8278" i="1"/>
  <c r="T2481" i="1"/>
  <c r="H6290" i="1"/>
  <c r="I7334" i="1"/>
  <c r="N7533" i="1"/>
  <c r="V2855" i="1"/>
  <c r="T4605" i="1"/>
  <c r="J5001" i="1"/>
  <c r="V6232" i="1"/>
  <c r="P3516" i="1"/>
  <c r="F7281" i="1"/>
  <c r="F5073" i="1"/>
  <c r="M3984" i="1"/>
  <c r="L427" i="1"/>
  <c r="U7551" i="1"/>
  <c r="H8202" i="1"/>
  <c r="F875" i="1"/>
  <c r="M453" i="1"/>
  <c r="M4359" i="1"/>
  <c r="H6793" i="1"/>
  <c r="V3189" i="1"/>
  <c r="T1678" i="1"/>
  <c r="U5247" i="1"/>
  <c r="M1188" i="1"/>
  <c r="N2271" i="1"/>
  <c r="V643" i="1"/>
  <c r="I2034" i="1"/>
  <c r="H3921" i="1"/>
  <c r="F4938" i="1"/>
  <c r="J4287" i="1"/>
  <c r="N4809" i="1"/>
  <c r="J8255" i="1"/>
  <c r="M2651" i="1"/>
  <c r="P1497" i="1"/>
  <c r="U6134" i="1"/>
  <c r="T3151" i="1"/>
  <c r="L4382" i="1"/>
  <c r="F1515" i="1"/>
  <c r="V4302" i="1"/>
  <c r="H2310" i="1"/>
  <c r="M1891" i="1"/>
  <c r="I6828" i="1"/>
  <c r="J1994" i="1"/>
  <c r="F1875" i="1"/>
  <c r="F335" i="1"/>
  <c r="U7304" i="1"/>
  <c r="P875" i="1"/>
  <c r="H7046" i="1"/>
  <c r="V2503" i="1"/>
  <c r="M4018" i="1"/>
  <c r="N8331" i="1"/>
  <c r="P2192" i="1"/>
  <c r="I3333" i="1"/>
  <c r="H2219" i="1"/>
  <c r="M1647" i="1"/>
  <c r="P8045" i="1"/>
  <c r="H4117" i="1"/>
  <c r="J1145" i="1"/>
  <c r="V4583" i="1"/>
  <c r="I3703" i="1"/>
  <c r="N8011" i="1"/>
  <c r="H1173" i="1"/>
  <c r="I2805" i="1"/>
  <c r="P891" i="1"/>
  <c r="M67" i="1"/>
  <c r="J2625" i="1"/>
  <c r="P7882" i="1"/>
  <c r="P7555" i="1"/>
  <c r="F8320" i="1"/>
  <c r="T5659" i="1"/>
  <c r="N3769" i="1"/>
  <c r="N8343" i="1"/>
  <c r="P2171" i="1"/>
  <c r="P968" i="1"/>
  <c r="H4187" i="1"/>
  <c r="V6988" i="1"/>
  <c r="F5856" i="1"/>
  <c r="H296" i="1"/>
  <c r="H6430" i="1"/>
  <c r="N6341" i="1"/>
  <c r="N4594" i="1"/>
  <c r="N6810" i="1"/>
  <c r="T3490" i="1"/>
  <c r="M7180" i="1"/>
  <c r="I2632" i="1"/>
  <c r="V2028" i="1"/>
  <c r="J909" i="1"/>
  <c r="J7017" i="1"/>
  <c r="J2175" i="1"/>
  <c r="P445" i="1"/>
  <c r="U5641" i="1"/>
  <c r="P1241" i="1"/>
  <c r="F2207" i="1"/>
  <c r="L6116" i="1"/>
  <c r="P772" i="1"/>
  <c r="I3650" i="1"/>
  <c r="L2806" i="1"/>
  <c r="N4009" i="1"/>
  <c r="T677" i="1"/>
  <c r="M5375" i="1"/>
  <c r="J3306" i="1"/>
  <c r="I6964" i="1"/>
  <c r="I1337" i="1"/>
  <c r="V1496" i="1"/>
  <c r="M3662" i="1"/>
  <c r="M1590" i="1"/>
  <c r="M6854" i="1"/>
  <c r="L3358" i="1"/>
  <c r="M7164" i="1"/>
  <c r="F2818" i="1"/>
  <c r="I5036" i="1"/>
  <c r="P6824" i="1"/>
  <c r="V7005" i="1"/>
  <c r="N3517" i="1"/>
  <c r="F7962" i="1"/>
  <c r="U6678" i="1"/>
  <c r="F5592" i="1"/>
  <c r="L4396" i="1"/>
  <c r="F4937" i="1"/>
  <c r="T2274" i="1"/>
  <c r="V5038" i="1"/>
  <c r="F2425" i="1"/>
  <c r="T3641" i="1"/>
  <c r="T8156" i="1"/>
  <c r="J2442" i="1"/>
  <c r="V1820" i="1"/>
  <c r="K6937" i="1"/>
  <c r="F5511" i="1"/>
  <c r="H3201" i="1"/>
  <c r="V2284" i="1"/>
  <c r="T939" i="1"/>
  <c r="N205" i="1"/>
  <c r="I6697" i="1"/>
  <c r="N2737" i="1"/>
  <c r="V4671" i="1"/>
  <c r="F6397" i="1"/>
  <c r="J5364" i="1"/>
  <c r="N3744" i="1"/>
  <c r="T3756" i="1"/>
  <c r="L3315" i="1"/>
  <c r="H3594" i="1"/>
  <c r="I6265" i="1"/>
  <c r="I2309" i="1"/>
  <c r="I1764" i="1"/>
  <c r="P1929" i="1"/>
  <c r="U5497" i="1"/>
  <c r="H145" i="1"/>
  <c r="H418" i="1"/>
  <c r="P2272" i="1"/>
  <c r="M8012" i="1"/>
  <c r="T7270" i="1"/>
  <c r="H1714" i="1"/>
  <c r="F702" i="1"/>
  <c r="F3344" i="1"/>
  <c r="U6193" i="1"/>
  <c r="M6879" i="1"/>
  <c r="V4283" i="1"/>
  <c r="N2815" i="1"/>
  <c r="P1382" i="1"/>
  <c r="J1036" i="1"/>
  <c r="P5317" i="1"/>
  <c r="V1621" i="1"/>
  <c r="U6295" i="1"/>
  <c r="I4624" i="1"/>
  <c r="V4765" i="1"/>
  <c r="J1722" i="1"/>
  <c r="H1325" i="1"/>
  <c r="H1611" i="1"/>
  <c r="J3391" i="1"/>
  <c r="V5572" i="1"/>
  <c r="M7010" i="1"/>
  <c r="F1429" i="1"/>
  <c r="U3716" i="1"/>
  <c r="N7161" i="1"/>
  <c r="F1493" i="1"/>
  <c r="F1872" i="1"/>
  <c r="P1672" i="1"/>
  <c r="L7466" i="1"/>
  <c r="N5711" i="1"/>
  <c r="N6328" i="1"/>
  <c r="F5847" i="1"/>
  <c r="P2405" i="1"/>
  <c r="U8048" i="1"/>
  <c r="U8286" i="1"/>
  <c r="V1498" i="1"/>
  <c r="T4373" i="1"/>
  <c r="N5805" i="1"/>
  <c r="F6997" i="1"/>
  <c r="H3691" i="1"/>
  <c r="I5982" i="1"/>
  <c r="U918" i="1"/>
  <c r="P7842" i="1"/>
  <c r="T2419" i="1"/>
  <c r="V8030" i="1"/>
  <c r="J2085" i="1"/>
  <c r="F5998" i="1"/>
  <c r="V1028" i="1"/>
  <c r="V2043" i="1"/>
  <c r="V3050" i="1"/>
  <c r="M4547" i="1"/>
  <c r="M7185" i="1"/>
  <c r="H4764" i="1"/>
  <c r="H1134" i="1"/>
  <c r="U3350" i="1"/>
  <c r="N362" i="1"/>
  <c r="F2965" i="1"/>
  <c r="J29" i="1"/>
  <c r="F6252" i="1"/>
  <c r="J3202" i="1"/>
  <c r="I7307" i="1"/>
  <c r="H185" i="1"/>
  <c r="P6043" i="1"/>
  <c r="U7466" i="1"/>
  <c r="N5792" i="1"/>
  <c r="H6499" i="1"/>
  <c r="F17" i="1"/>
  <c r="V6633" i="1"/>
  <c r="I4244" i="1"/>
  <c r="V6312" i="1"/>
  <c r="P4089" i="1"/>
  <c r="V893" i="1"/>
  <c r="I3638" i="1"/>
  <c r="V5330" i="1"/>
  <c r="T7092" i="1"/>
  <c r="L3443" i="1"/>
  <c r="I2899" i="1"/>
  <c r="F6793" i="1"/>
  <c r="V5589" i="1"/>
  <c r="I6266" i="1"/>
  <c r="F7952" i="1"/>
  <c r="F2827" i="1"/>
  <c r="J4787" i="1"/>
  <c r="I3633" i="1"/>
  <c r="I809" i="1"/>
  <c r="I3399" i="1"/>
  <c r="N8061" i="1"/>
  <c r="I2918" i="1"/>
  <c r="U4754" i="1"/>
  <c r="U630" i="1"/>
  <c r="N2" i="1"/>
  <c r="T6321" i="1"/>
  <c r="U8137" i="1"/>
  <c r="F5704" i="1"/>
  <c r="N4506" i="1"/>
  <c r="F5350" i="1"/>
  <c r="P1385" i="1"/>
  <c r="T4662" i="1"/>
  <c r="M4412" i="1"/>
  <c r="T7809" i="1"/>
  <c r="V3831" i="1"/>
  <c r="I3729" i="1"/>
  <c r="U968" i="1"/>
  <c r="F4936" i="1"/>
  <c r="T7066" i="1"/>
  <c r="U137" i="1"/>
  <c r="T2654" i="1"/>
  <c r="P228" i="1"/>
  <c r="H1477" i="1"/>
  <c r="I342" i="1"/>
  <c r="H1621" i="1"/>
  <c r="H67" i="1"/>
  <c r="I7546" i="1"/>
  <c r="N4927" i="1"/>
  <c r="J1591" i="1"/>
  <c r="J1766" i="1"/>
  <c r="F6759" i="1"/>
  <c r="V3466" i="1"/>
  <c r="M2892" i="1"/>
  <c r="M8224" i="1"/>
  <c r="J3176" i="1"/>
  <c r="U3719" i="1"/>
  <c r="P871" i="1"/>
  <c r="P957" i="1"/>
  <c r="N1458" i="1"/>
  <c r="U3410" i="1"/>
  <c r="T5199" i="1"/>
  <c r="U7164" i="1"/>
  <c r="F3771" i="1"/>
  <c r="H5013" i="1"/>
  <c r="P4232" i="1"/>
  <c r="U1424" i="1"/>
  <c r="J4699" i="1"/>
  <c r="V7077" i="1"/>
  <c r="I4571" i="1"/>
  <c r="T841" i="1"/>
  <c r="N4281" i="1"/>
  <c r="M5698" i="1"/>
  <c r="I8253" i="1"/>
  <c r="N39" i="1"/>
  <c r="J2440" i="1"/>
  <c r="L1098" i="1"/>
  <c r="P4972" i="1"/>
  <c r="M3954" i="1"/>
  <c r="U7396" i="1"/>
  <c r="H4039" i="1"/>
  <c r="T840" i="1"/>
  <c r="I5116" i="1"/>
  <c r="P4286" i="1"/>
  <c r="U8166" i="1"/>
  <c r="P2644" i="1"/>
  <c r="F3410" i="1"/>
  <c r="H6984" i="1"/>
  <c r="N6831" i="1"/>
  <c r="L6793" i="1"/>
  <c r="I6957" i="1"/>
  <c r="U375" i="1"/>
  <c r="N5313" i="1"/>
  <c r="V4112" i="1"/>
  <c r="M7491" i="1"/>
  <c r="P8265" i="1"/>
  <c r="F5498" i="1"/>
  <c r="V7402" i="1"/>
  <c r="U5143" i="1"/>
  <c r="P3870" i="1"/>
  <c r="J8313" i="1"/>
  <c r="T980" i="1"/>
  <c r="N1671" i="1"/>
  <c r="T7505" i="1"/>
  <c r="J5051" i="1"/>
  <c r="V3756" i="1"/>
  <c r="L2647" i="1"/>
  <c r="U8168" i="1"/>
  <c r="T8125" i="1"/>
  <c r="P2613" i="1"/>
  <c r="M5852" i="1"/>
  <c r="T7833" i="1"/>
  <c r="F744" i="1"/>
  <c r="N2683" i="1"/>
  <c r="T7358" i="1"/>
  <c r="M7443" i="1"/>
  <c r="U3079" i="1"/>
  <c r="N567" i="1"/>
  <c r="L7431" i="1"/>
  <c r="H1278" i="1"/>
  <c r="U2207" i="1"/>
  <c r="I2625" i="1"/>
  <c r="N2771" i="1"/>
  <c r="N2913" i="1"/>
  <c r="V808" i="1"/>
  <c r="L6602" i="1"/>
  <c r="T7976" i="1"/>
  <c r="T7940" i="1"/>
  <c r="F3180" i="1"/>
  <c r="I2458" i="1"/>
  <c r="M118" i="1"/>
  <c r="I3745" i="1"/>
  <c r="I1609" i="1"/>
  <c r="J5873" i="1"/>
  <c r="I5254" i="1"/>
  <c r="V244" i="1"/>
  <c r="I961" i="1"/>
  <c r="T6663" i="1"/>
  <c r="U3726" i="1"/>
  <c r="H4543" i="1"/>
  <c r="I7285" i="1"/>
  <c r="J8235" i="1"/>
  <c r="V5493" i="1"/>
  <c r="I6631" i="1"/>
  <c r="T8014" i="1"/>
  <c r="P7049" i="1"/>
  <c r="H2296" i="1"/>
  <c r="I3641" i="1"/>
  <c r="H6787" i="1"/>
  <c r="L6740" i="1"/>
  <c r="H3865" i="1"/>
  <c r="M2701" i="1"/>
  <c r="F5944" i="1"/>
  <c r="U3528" i="1"/>
  <c r="U332" i="1"/>
  <c r="M4532" i="1"/>
  <c r="K7076" i="1"/>
  <c r="M716" i="1"/>
  <c r="V7147" i="1"/>
  <c r="U8341" i="1"/>
  <c r="M6559" i="1"/>
  <c r="V814" i="1"/>
  <c r="M8114" i="1"/>
  <c r="T7195" i="1"/>
  <c r="H7489" i="1"/>
  <c r="F2461" i="1"/>
  <c r="V299" i="1"/>
  <c r="P4362" i="1"/>
  <c r="T764" i="1"/>
  <c r="I2037" i="1"/>
  <c r="L7872" i="1"/>
  <c r="J2979" i="1"/>
  <c r="U396" i="1"/>
  <c r="M7080" i="1"/>
  <c r="I6771" i="1"/>
  <c r="I174" i="1"/>
  <c r="J1046" i="1"/>
  <c r="J163" i="1"/>
  <c r="U2176" i="1"/>
  <c r="T7815" i="1"/>
  <c r="H6695" i="1"/>
  <c r="F3789" i="1"/>
  <c r="J7250" i="1"/>
  <c r="T5169" i="1"/>
  <c r="M5503" i="1"/>
  <c r="I1252" i="1"/>
  <c r="J3695" i="1"/>
  <c r="V7132" i="1"/>
  <c r="U532" i="1"/>
  <c r="N5127" i="1"/>
  <c r="U6669" i="1"/>
  <c r="T135" i="1"/>
  <c r="F1372" i="1"/>
  <c r="F2675" i="1"/>
  <c r="M3452" i="1"/>
  <c r="H5620" i="1"/>
  <c r="T4161" i="1"/>
  <c r="T2556" i="1"/>
  <c r="V369" i="1"/>
  <c r="K3039" i="1"/>
  <c r="F8242" i="1"/>
  <c r="J5354" i="1"/>
  <c r="I7858" i="1"/>
  <c r="V915" i="1"/>
  <c r="U4458" i="1"/>
  <c r="N2721" i="1"/>
  <c r="U232" i="1"/>
  <c r="T2266" i="1"/>
  <c r="P1036" i="1"/>
  <c r="M7438" i="1"/>
  <c r="U3443" i="1"/>
  <c r="U441" i="1"/>
  <c r="V6572" i="1"/>
  <c r="M4395" i="1"/>
  <c r="T3688" i="1"/>
  <c r="M5987" i="1"/>
  <c r="H8044" i="1"/>
  <c r="H7346" i="1"/>
  <c r="N5330" i="1"/>
  <c r="U4898" i="1"/>
  <c r="U6267" i="1"/>
  <c r="J7562" i="1"/>
  <c r="T474" i="1"/>
  <c r="N3401" i="1"/>
  <c r="P2410" i="1"/>
  <c r="J3873" i="1"/>
  <c r="P7191" i="1"/>
  <c r="P1099" i="1"/>
  <c r="M7490" i="1"/>
  <c r="H7005" i="1"/>
  <c r="N7823" i="1"/>
  <c r="J5381" i="1"/>
  <c r="I4590" i="1"/>
  <c r="V3270" i="1"/>
  <c r="U77" i="1"/>
  <c r="M4327" i="1"/>
  <c r="T5232" i="1"/>
  <c r="P5771" i="1"/>
  <c r="V7329" i="1"/>
  <c r="L3752" i="1"/>
  <c r="N7205" i="1"/>
  <c r="P6562" i="1"/>
  <c r="N8022" i="1"/>
  <c r="T4030" i="1"/>
  <c r="I4857" i="1"/>
  <c r="P106" i="1"/>
  <c r="L731" i="1"/>
  <c r="T4363" i="1"/>
  <c r="U3127" i="1"/>
  <c r="P4090" i="1"/>
  <c r="M8327" i="1"/>
  <c r="M629" i="1"/>
  <c r="N3305" i="1"/>
  <c r="N40" i="1"/>
  <c r="V496" i="1"/>
  <c r="V7234" i="1"/>
  <c r="J7923" i="1"/>
  <c r="T8103" i="1"/>
  <c r="P5112" i="1"/>
  <c r="I2679" i="1"/>
  <c r="V7430" i="1"/>
  <c r="I910" i="1"/>
  <c r="P671" i="1"/>
  <c r="M3742" i="1"/>
  <c r="M2202" i="1"/>
  <c r="F2323" i="1"/>
  <c r="H3154" i="1"/>
  <c r="J4763" i="1"/>
  <c r="T954" i="1"/>
  <c r="J5609" i="1"/>
  <c r="I6974" i="1"/>
  <c r="J7357" i="1"/>
  <c r="U1832" i="1"/>
  <c r="F1996" i="1"/>
  <c r="M7165" i="1"/>
  <c r="V1124" i="1"/>
  <c r="H4966" i="1"/>
  <c r="T8336" i="1"/>
  <c r="V2285" i="1"/>
  <c r="N400" i="1"/>
  <c r="F907" i="1"/>
  <c r="P1404" i="1"/>
  <c r="M809" i="1"/>
  <c r="P535" i="1"/>
  <c r="V4937" i="1"/>
  <c r="J1115" i="1"/>
  <c r="L1286" i="1"/>
  <c r="L1584" i="1"/>
  <c r="U2710" i="1"/>
  <c r="P670" i="1"/>
  <c r="M8289" i="1"/>
  <c r="F1430" i="1"/>
  <c r="P3437" i="1"/>
  <c r="U1568" i="1"/>
  <c r="U1182" i="1"/>
  <c r="I4170" i="1"/>
  <c r="N3346" i="1"/>
  <c r="I7111" i="1"/>
  <c r="H3380" i="1"/>
  <c r="I3181" i="1"/>
  <c r="I2016" i="1"/>
  <c r="J5122" i="1"/>
  <c r="U6176" i="1"/>
  <c r="V8013" i="1"/>
  <c r="I7290" i="1"/>
  <c r="M3959" i="1"/>
  <c r="I5275" i="1"/>
  <c r="N1452" i="1"/>
  <c r="P7320" i="1"/>
  <c r="J5374" i="1"/>
  <c r="H2868" i="1"/>
  <c r="M2127" i="1"/>
  <c r="V1958" i="1"/>
  <c r="F5701" i="1"/>
  <c r="I2663" i="1"/>
  <c r="J58" i="1"/>
  <c r="P2506" i="1"/>
  <c r="F5181" i="1"/>
  <c r="V3027" i="1"/>
  <c r="J6612" i="1"/>
  <c r="T1671" i="1"/>
  <c r="P6568" i="1"/>
  <c r="P8239" i="1"/>
  <c r="N8315" i="1"/>
  <c r="J4264" i="1"/>
  <c r="I1112" i="1"/>
  <c r="I8163" i="1"/>
  <c r="L543" i="1"/>
  <c r="H2674" i="1"/>
  <c r="I3431" i="1"/>
  <c r="T322" i="1"/>
  <c r="I3562" i="1"/>
  <c r="F3615" i="1"/>
  <c r="H5436" i="1"/>
  <c r="P3608" i="1"/>
  <c r="V7312" i="1"/>
  <c r="N1878" i="1"/>
  <c r="T1644" i="1"/>
  <c r="V5127" i="1"/>
  <c r="M3470" i="1"/>
  <c r="M7310" i="1"/>
  <c r="F6816" i="1"/>
  <c r="J7555" i="1"/>
  <c r="U6624" i="1"/>
  <c r="U816" i="1"/>
  <c r="J1968" i="1"/>
  <c r="P6264" i="1"/>
  <c r="P2747" i="1"/>
  <c r="V575" i="1"/>
  <c r="I138" i="1"/>
  <c r="V7067" i="1"/>
  <c r="V2639" i="1"/>
  <c r="T8040" i="1"/>
  <c r="P2052" i="1"/>
  <c r="P2060" i="1"/>
  <c r="V3283" i="1"/>
  <c r="N1629" i="1"/>
  <c r="M4783" i="1"/>
  <c r="I4704" i="1"/>
  <c r="T4648" i="1"/>
  <c r="U1772" i="1"/>
  <c r="F4112" i="1"/>
  <c r="I1689" i="1"/>
  <c r="I3343" i="1"/>
  <c r="U2279" i="1"/>
  <c r="L1047" i="1"/>
  <c r="F2303" i="1"/>
  <c r="N7164" i="1"/>
  <c r="F3571" i="1"/>
  <c r="F7840" i="1"/>
  <c r="I5220" i="1"/>
  <c r="L7647" i="1"/>
  <c r="L5920" i="1"/>
  <c r="L7556" i="1"/>
  <c r="M4719" i="1"/>
  <c r="M4079" i="1"/>
  <c r="H8085" i="1"/>
  <c r="M2607" i="1"/>
  <c r="M936" i="1"/>
  <c r="M2163" i="1"/>
  <c r="H5" i="1"/>
  <c r="P5657" i="1"/>
  <c r="J3040" i="1"/>
  <c r="J4811" i="1"/>
  <c r="V3467" i="1"/>
  <c r="M7397" i="1"/>
  <c r="V1729" i="1"/>
  <c r="H3850" i="1"/>
  <c r="L1842" i="1"/>
  <c r="J6009" i="1"/>
  <c r="T4304" i="1"/>
  <c r="T5869" i="1"/>
  <c r="J182" i="1"/>
  <c r="I4577" i="1"/>
  <c r="I1442" i="1"/>
  <c r="H5738" i="1"/>
  <c r="L3502" i="1"/>
  <c r="J3286" i="1"/>
  <c r="N6891" i="1"/>
  <c r="H3382" i="1"/>
  <c r="J3455" i="1"/>
  <c r="U8128" i="1"/>
  <c r="I4023" i="1"/>
  <c r="P6987" i="1"/>
  <c r="F672" i="1"/>
  <c r="M4897" i="1"/>
  <c r="V1715" i="1"/>
  <c r="F1505" i="1"/>
  <c r="P1063" i="1"/>
  <c r="V4588" i="1"/>
  <c r="H1840" i="1"/>
  <c r="U2853" i="1"/>
  <c r="N7173" i="1"/>
  <c r="U704" i="1"/>
  <c r="P3811" i="1"/>
  <c r="M6779" i="1"/>
  <c r="M1577" i="1"/>
  <c r="I5294" i="1"/>
  <c r="U1359" i="1"/>
  <c r="V3216" i="1"/>
  <c r="F3011" i="1"/>
  <c r="J6464" i="1"/>
  <c r="I2208" i="1"/>
  <c r="P5842" i="1"/>
  <c r="I617" i="1"/>
  <c r="U721" i="1"/>
  <c r="L5965" i="1"/>
  <c r="M6741" i="1"/>
  <c r="V587" i="1"/>
  <c r="H7242" i="1"/>
  <c r="N4861" i="1"/>
  <c r="V2887" i="1"/>
  <c r="L7911" i="1"/>
  <c r="M7912" i="1"/>
  <c r="U840" i="1"/>
  <c r="T3550" i="1"/>
  <c r="H3974" i="1"/>
  <c r="P6033" i="1"/>
  <c r="U7912" i="1"/>
  <c r="N2253" i="1"/>
  <c r="H8204" i="1"/>
  <c r="M7171" i="1"/>
  <c r="V7605" i="1"/>
  <c r="H2091" i="1"/>
  <c r="T3220" i="1"/>
  <c r="N1631" i="1"/>
  <c r="V3064" i="1"/>
  <c r="N204" i="1"/>
  <c r="U1619" i="1"/>
  <c r="U2011" i="1"/>
  <c r="T2357" i="1"/>
  <c r="H3749" i="1"/>
  <c r="P2349" i="1"/>
  <c r="M5956" i="1"/>
  <c r="H484" i="1"/>
  <c r="U3134" i="1"/>
  <c r="F5366" i="1"/>
  <c r="F722" i="1"/>
  <c r="U2880" i="1"/>
  <c r="I2133" i="1"/>
  <c r="P5211" i="1"/>
  <c r="J5334" i="1"/>
  <c r="U5190" i="1"/>
  <c r="I5396" i="1"/>
  <c r="U5078" i="1"/>
  <c r="F4446" i="1"/>
  <c r="T12" i="1"/>
  <c r="P7881" i="1"/>
  <c r="N5410" i="1"/>
  <c r="V8119" i="1"/>
  <c r="M4221" i="1"/>
  <c r="T4989" i="1"/>
  <c r="F2775" i="1"/>
  <c r="N5758" i="1"/>
  <c r="M7501" i="1"/>
  <c r="K685" i="1"/>
  <c r="K5993" i="1"/>
  <c r="M7523" i="1"/>
  <c r="M2656" i="1"/>
  <c r="M3951" i="1"/>
  <c r="U5034" i="1"/>
  <c r="I7181" i="1"/>
  <c r="H7008" i="1"/>
  <c r="L6807" i="1"/>
  <c r="J1082" i="1"/>
  <c r="N6380" i="1"/>
  <c r="U5515" i="1"/>
  <c r="J6881" i="1"/>
  <c r="L714" i="1"/>
  <c r="M7279" i="1"/>
  <c r="V8319" i="1"/>
  <c r="H8257" i="1"/>
  <c r="M4846" i="1"/>
  <c r="T3511" i="1"/>
  <c r="V451" i="1"/>
  <c r="N6172" i="1"/>
  <c r="M4227" i="1"/>
  <c r="U6630" i="1"/>
  <c r="I3795" i="1"/>
  <c r="H3243" i="1"/>
  <c r="F7502" i="1"/>
  <c r="M2162" i="1"/>
  <c r="U5365" i="1"/>
  <c r="L443" i="1"/>
  <c r="N3874" i="1"/>
  <c r="V7410" i="1"/>
  <c r="J3390" i="1"/>
  <c r="T1066" i="1"/>
  <c r="L4146" i="1"/>
  <c r="P6296" i="1"/>
  <c r="J6919" i="1"/>
  <c r="T4398" i="1"/>
  <c r="J2816" i="1"/>
  <c r="H761" i="1"/>
  <c r="F162" i="1"/>
  <c r="N6103" i="1"/>
  <c r="M587" i="1"/>
  <c r="V4632" i="1"/>
  <c r="U6028" i="1"/>
  <c r="N6554" i="1"/>
  <c r="J2666" i="1"/>
  <c r="U916" i="1"/>
  <c r="V7022" i="1"/>
  <c r="F1799" i="1"/>
  <c r="J2135" i="1"/>
  <c r="M2199" i="1"/>
  <c r="H7063" i="1"/>
  <c r="N1196" i="1"/>
  <c r="F7147" i="1"/>
  <c r="I5635" i="1"/>
  <c r="J6138" i="1"/>
  <c r="H7479" i="1"/>
  <c r="V5069" i="1"/>
  <c r="U8024" i="1"/>
  <c r="T48" i="1"/>
  <c r="J1259" i="1"/>
  <c r="N7857" i="1"/>
  <c r="P2884" i="1"/>
  <c r="I4535" i="1"/>
  <c r="V2098" i="1"/>
  <c r="H2329" i="1"/>
  <c r="N4230" i="1"/>
  <c r="V930" i="1"/>
  <c r="H1430" i="1"/>
  <c r="J1159" i="1"/>
  <c r="N5592" i="1"/>
  <c r="M1858" i="1"/>
  <c r="P5318" i="1"/>
  <c r="M1737" i="1"/>
  <c r="V6781" i="1"/>
  <c r="T5158" i="1"/>
  <c r="H183" i="1"/>
  <c r="H3785" i="1"/>
  <c r="J1608" i="1"/>
  <c r="T8241" i="1"/>
  <c r="P6846" i="1"/>
  <c r="U2282" i="1"/>
  <c r="T2144" i="1"/>
  <c r="N5826" i="1"/>
  <c r="P7978" i="1"/>
  <c r="P6693" i="1"/>
  <c r="J1214" i="1"/>
  <c r="U6573" i="1"/>
  <c r="H7131" i="1"/>
  <c r="P554" i="1"/>
  <c r="P2526" i="1"/>
  <c r="F5291" i="1"/>
  <c r="I1423" i="1"/>
  <c r="T2668" i="1"/>
  <c r="P436" i="1"/>
  <c r="U2258" i="1"/>
  <c r="F1028" i="1"/>
  <c r="P5773" i="1"/>
  <c r="I4494" i="1"/>
  <c r="N1804" i="1"/>
  <c r="P70" i="1"/>
  <c r="M6006" i="1"/>
  <c r="I7116" i="1"/>
  <c r="N3598" i="1"/>
  <c r="V3623" i="1"/>
  <c r="H2494" i="1"/>
  <c r="V1703" i="1"/>
  <c r="N4325" i="1"/>
  <c r="P5806" i="1"/>
  <c r="I6779" i="1"/>
  <c r="P3006" i="1"/>
  <c r="V2711" i="1"/>
  <c r="M1055" i="1"/>
  <c r="M5076" i="1"/>
  <c r="F1163" i="1"/>
  <c r="J1611" i="1"/>
  <c r="I6677" i="1"/>
  <c r="N5698" i="1"/>
  <c r="T8344" i="1"/>
  <c r="F181" i="1"/>
  <c r="U1460" i="1"/>
  <c r="T3877" i="1"/>
  <c r="P5520" i="1"/>
  <c r="T413" i="1"/>
  <c r="U7546" i="1"/>
  <c r="H7885" i="1"/>
  <c r="J6978" i="1"/>
  <c r="F8044" i="1"/>
  <c r="H7134" i="1"/>
  <c r="M6887" i="1"/>
  <c r="I1789" i="1"/>
  <c r="N6630" i="1"/>
  <c r="J1295" i="1"/>
  <c r="H1654" i="1"/>
  <c r="F4905" i="1"/>
  <c r="I8153" i="1"/>
  <c r="J4675" i="1"/>
  <c r="P6176" i="1"/>
  <c r="N4195" i="1"/>
  <c r="H6452" i="1"/>
  <c r="F4596" i="1"/>
  <c r="F6982" i="1"/>
  <c r="J5682" i="1"/>
  <c r="V7012" i="1"/>
  <c r="P6310" i="1"/>
  <c r="F2411" i="1"/>
  <c r="N7428" i="1"/>
  <c r="V927" i="1"/>
  <c r="V1756" i="1"/>
  <c r="N7996" i="1"/>
  <c r="M135" i="1"/>
  <c r="J3141" i="1"/>
  <c r="F4090" i="1"/>
  <c r="N5843" i="1"/>
  <c r="V8014" i="1"/>
  <c r="V2300" i="1"/>
  <c r="V5573" i="1"/>
  <c r="P575" i="1"/>
  <c r="U5163" i="1"/>
  <c r="T6144" i="1"/>
  <c r="U2126" i="1"/>
  <c r="T8085" i="1"/>
  <c r="M2333" i="1"/>
  <c r="H5585" i="1"/>
  <c r="I1116" i="1"/>
  <c r="J3915" i="1"/>
  <c r="N5703" i="1"/>
  <c r="F745" i="1"/>
  <c r="N3868" i="1"/>
  <c r="M5247" i="1"/>
  <c r="F2642" i="1"/>
  <c r="V3938" i="1"/>
  <c r="J6203" i="1"/>
  <c r="J1936" i="1"/>
  <c r="U1744" i="1"/>
  <c r="L7212" i="1"/>
  <c r="H6468" i="1"/>
  <c r="U1353" i="1"/>
  <c r="H2580" i="1"/>
  <c r="V453" i="1"/>
  <c r="H7211" i="1"/>
  <c r="V3883" i="1"/>
  <c r="V698" i="1"/>
  <c r="H1299" i="1"/>
  <c r="M2980" i="1"/>
  <c r="N6900" i="1"/>
  <c r="I977" i="1"/>
  <c r="I1483" i="1"/>
  <c r="V7852" i="1"/>
  <c r="N4956" i="1"/>
  <c r="V5725" i="1"/>
  <c r="J3266" i="1"/>
  <c r="H5793" i="1"/>
  <c r="H1951" i="1"/>
  <c r="P8027" i="1"/>
  <c r="I7855" i="1"/>
  <c r="I2969" i="1"/>
  <c r="F8237" i="1"/>
  <c r="P7813" i="1"/>
  <c r="I2999" i="1"/>
  <c r="H1198" i="1"/>
  <c r="L4021" i="1"/>
  <c r="J7506" i="1"/>
  <c r="K8190" i="1"/>
  <c r="J5019" i="1"/>
  <c r="H854" i="1"/>
  <c r="M7089" i="1"/>
  <c r="U1653" i="1"/>
  <c r="J155" i="1"/>
  <c r="N4865" i="1"/>
  <c r="F943" i="1"/>
  <c r="V2624" i="1"/>
  <c r="U2487" i="1"/>
  <c r="U7134" i="1"/>
  <c r="I4122" i="1"/>
  <c r="U1283" i="1"/>
  <c r="H3396" i="1"/>
  <c r="M1543" i="1"/>
  <c r="V1557" i="1"/>
  <c r="F3500" i="1"/>
  <c r="T4594" i="1"/>
  <c r="L1378" i="1"/>
  <c r="T4692" i="1"/>
  <c r="H5983" i="1"/>
  <c r="V7314" i="1"/>
  <c r="F3659" i="1"/>
  <c r="J695" i="1"/>
  <c r="M994" i="1"/>
  <c r="P1328" i="1"/>
  <c r="J7863" i="1"/>
  <c r="J3763" i="1"/>
  <c r="T3616" i="1"/>
  <c r="P6005" i="1"/>
  <c r="P2290" i="1"/>
  <c r="J8308" i="1"/>
  <c r="H3708" i="1"/>
  <c r="F585" i="1"/>
  <c r="N5776" i="1"/>
  <c r="M5215" i="1"/>
  <c r="F8033" i="1"/>
  <c r="K7540" i="1"/>
  <c r="V2062" i="1"/>
  <c r="J2439" i="1"/>
  <c r="T3427" i="1"/>
  <c r="V5597" i="1"/>
  <c r="M6357" i="1"/>
  <c r="N1014" i="1"/>
  <c r="F3608" i="1"/>
  <c r="I3049" i="1"/>
  <c r="M6483" i="1"/>
  <c r="J583" i="1"/>
  <c r="M5259" i="1"/>
  <c r="J751" i="1"/>
  <c r="N8009" i="1"/>
  <c r="L6933" i="1"/>
  <c r="U5259" i="1"/>
  <c r="F364" i="1"/>
  <c r="I1982" i="1"/>
  <c r="M366" i="1"/>
  <c r="M5073" i="1"/>
  <c r="I6982" i="1"/>
  <c r="I154" i="1"/>
  <c r="T4156" i="1"/>
  <c r="N5004" i="1"/>
  <c r="T4489" i="1"/>
  <c r="P88" i="1"/>
  <c r="N7606" i="1"/>
  <c r="N3146" i="1"/>
  <c r="P2365" i="1"/>
  <c r="I5695" i="1"/>
  <c r="K2562" i="1"/>
  <c r="U958" i="1"/>
  <c r="H6555" i="1"/>
  <c r="T5848" i="1"/>
  <c r="F498" i="1"/>
  <c r="F2753" i="1"/>
  <c r="M7436" i="1"/>
  <c r="J4774" i="1"/>
  <c r="J3348" i="1"/>
  <c r="P2376" i="1"/>
  <c r="I2092" i="1"/>
  <c r="I2611" i="1"/>
  <c r="H4604" i="1"/>
  <c r="P5179" i="1"/>
  <c r="N3545" i="1"/>
  <c r="N8118" i="1"/>
  <c r="P1740" i="1"/>
  <c r="I1600" i="1"/>
  <c r="K2629" i="1"/>
  <c r="L6955" i="1"/>
  <c r="I7870" i="1"/>
  <c r="N3046" i="1"/>
  <c r="H6256" i="1"/>
  <c r="U7095" i="1"/>
  <c r="P2208" i="1"/>
  <c r="P5116" i="1"/>
  <c r="M8166" i="1"/>
  <c r="F4745" i="1"/>
  <c r="H4542" i="1"/>
  <c r="P2071" i="1"/>
  <c r="P883" i="1"/>
  <c r="N3538" i="1"/>
  <c r="V2225" i="1"/>
  <c r="K7918" i="1"/>
  <c r="J5032" i="1"/>
  <c r="T4201" i="1"/>
  <c r="F1825" i="1"/>
  <c r="U3003" i="1"/>
  <c r="J1201" i="1"/>
  <c r="T8057" i="1"/>
  <c r="F8263" i="1"/>
  <c r="V8102" i="1"/>
  <c r="H4989" i="1"/>
  <c r="M5666" i="1"/>
  <c r="J3777" i="1"/>
  <c r="I2071" i="1"/>
  <c r="M890" i="1"/>
  <c r="P4750" i="1"/>
  <c r="T7137" i="1"/>
  <c r="M4698" i="1"/>
  <c r="M5832" i="1"/>
  <c r="L1151" i="1"/>
  <c r="F6069" i="1"/>
  <c r="T5303" i="1"/>
  <c r="V5076" i="1"/>
  <c r="F7480" i="1"/>
  <c r="J2160" i="1"/>
  <c r="U829" i="1"/>
  <c r="T3389" i="1"/>
  <c r="I901" i="1"/>
  <c r="F2317" i="1"/>
  <c r="T3402" i="1"/>
  <c r="N4059" i="1"/>
  <c r="M5961" i="1"/>
  <c r="U7359" i="1"/>
  <c r="H7478" i="1"/>
  <c r="P2737" i="1"/>
  <c r="F8045" i="1"/>
  <c r="M5206" i="1"/>
  <c r="F164" i="1"/>
  <c r="P1970" i="1"/>
  <c r="V3721" i="1"/>
  <c r="H8134" i="1"/>
  <c r="V6564" i="1"/>
  <c r="N7994" i="1"/>
  <c r="P3606" i="1"/>
  <c r="T5608" i="1"/>
  <c r="V4337" i="1"/>
  <c r="J1524" i="1"/>
  <c r="H5038" i="1"/>
  <c r="N196" i="1"/>
  <c r="T631" i="1"/>
  <c r="T4222" i="1"/>
  <c r="I3059" i="1"/>
  <c r="V1086" i="1"/>
  <c r="I2916" i="1"/>
  <c r="J2884" i="1"/>
  <c r="H682" i="1"/>
  <c r="J913" i="1"/>
  <c r="P5572" i="1"/>
  <c r="U5322" i="1"/>
  <c r="F6228" i="1"/>
  <c r="H3824" i="1"/>
  <c r="P4234" i="1"/>
  <c r="M7528" i="1"/>
  <c r="V5141" i="1"/>
  <c r="I4151" i="1"/>
  <c r="T4976" i="1"/>
  <c r="P6970" i="1"/>
  <c r="T953" i="1"/>
  <c r="U4522" i="1"/>
  <c r="H1094" i="1"/>
  <c r="J492" i="1"/>
  <c r="V4521" i="1"/>
  <c r="I6876" i="1"/>
  <c r="N634" i="1"/>
  <c r="P4999" i="1"/>
  <c r="J1327" i="1"/>
  <c r="I7878" i="1"/>
  <c r="J1465" i="1"/>
  <c r="F6511" i="1"/>
  <c r="P1027" i="1"/>
  <c r="P3609" i="1"/>
  <c r="N1353" i="1"/>
  <c r="H1139" i="1"/>
  <c r="H3831" i="1"/>
  <c r="F6596" i="1"/>
  <c r="P5813" i="1"/>
  <c r="M5699" i="1"/>
  <c r="N999" i="1"/>
  <c r="V7856" i="1"/>
  <c r="L7584" i="1"/>
  <c r="P5301" i="1"/>
  <c r="H5206" i="1"/>
  <c r="V7121" i="1"/>
  <c r="M7015" i="1"/>
  <c r="U938" i="1"/>
  <c r="T5355" i="1"/>
  <c r="T7567" i="1"/>
  <c r="L3599" i="1"/>
  <c r="N2864" i="1"/>
  <c r="I5532" i="1"/>
  <c r="P728" i="1"/>
  <c r="H1538" i="1"/>
  <c r="J680" i="1"/>
  <c r="F4163" i="1"/>
  <c r="H2518" i="1"/>
  <c r="I5956" i="1"/>
  <c r="I1002" i="1"/>
  <c r="H1839" i="1"/>
  <c r="F1862" i="1"/>
  <c r="M2332" i="1"/>
  <c r="N1707" i="1"/>
  <c r="M1223" i="1"/>
  <c r="T23" i="1"/>
  <c r="N2230" i="1"/>
  <c r="P1410" i="1"/>
  <c r="M2440" i="1"/>
  <c r="H427" i="1"/>
  <c r="M7937" i="1"/>
  <c r="P5181" i="1"/>
  <c r="M4147" i="1"/>
  <c r="K3050" i="1"/>
  <c r="J769" i="1"/>
  <c r="F2754" i="1"/>
  <c r="M2650" i="1"/>
  <c r="U7901" i="1"/>
  <c r="U7989" i="1"/>
  <c r="T1792" i="1"/>
  <c r="V6274" i="1"/>
  <c r="H6520" i="1"/>
  <c r="H1668" i="1"/>
  <c r="J4055" i="1"/>
  <c r="T1455" i="1"/>
  <c r="M881" i="1"/>
  <c r="M3194" i="1"/>
  <c r="H6200" i="1"/>
  <c r="F3904" i="1"/>
  <c r="J3079" i="1"/>
  <c r="M4650" i="1"/>
  <c r="T6190" i="1"/>
  <c r="F4959" i="1"/>
  <c r="U1199" i="1"/>
  <c r="N3531" i="1"/>
  <c r="H8107" i="1"/>
  <c r="J7922" i="1"/>
  <c r="H937" i="1"/>
  <c r="I1197" i="1"/>
  <c r="U1988" i="1"/>
  <c r="U4558" i="1"/>
  <c r="J884" i="1"/>
  <c r="J3699" i="1"/>
  <c r="T152" i="1"/>
  <c r="M1481" i="1"/>
  <c r="F3015" i="1"/>
  <c r="F3060" i="1"/>
  <c r="H8017" i="1"/>
  <c r="M1843" i="1"/>
  <c r="F3855" i="1"/>
  <c r="N6597" i="1"/>
  <c r="M804" i="1"/>
  <c r="M7571" i="1"/>
  <c r="V3402" i="1"/>
  <c r="M5649" i="1"/>
  <c r="M7106" i="1"/>
  <c r="J4661" i="1"/>
  <c r="U7329" i="1"/>
  <c r="I5153" i="1"/>
  <c r="V7917" i="1"/>
  <c r="J1717" i="1"/>
  <c r="L3386" i="1"/>
  <c r="U4982" i="1"/>
  <c r="F1080" i="1"/>
  <c r="P1952" i="1"/>
  <c r="P160" i="1"/>
  <c r="U831" i="1"/>
  <c r="P1677" i="1"/>
  <c r="F6087" i="1"/>
  <c r="J5073" i="1"/>
  <c r="F3097" i="1"/>
  <c r="P195" i="1"/>
  <c r="U7041" i="1"/>
  <c r="N1630" i="1"/>
  <c r="H4625" i="1"/>
  <c r="N4120" i="1"/>
  <c r="M759" i="1"/>
  <c r="F6629" i="1"/>
  <c r="P87" i="1"/>
  <c r="F7209" i="1"/>
  <c r="U4490" i="1"/>
  <c r="M3516" i="1"/>
  <c r="J1708" i="1"/>
  <c r="P984" i="1"/>
  <c r="N4893" i="1"/>
  <c r="J1402" i="1"/>
  <c r="L1008" i="1"/>
  <c r="U4391" i="1"/>
  <c r="M7903" i="1"/>
  <c r="I598" i="1"/>
  <c r="V2981" i="1"/>
  <c r="L8037" i="1"/>
  <c r="F6169" i="1"/>
  <c r="J8287" i="1"/>
  <c r="N6011" i="1"/>
  <c r="I2450" i="1"/>
  <c r="U2569" i="1"/>
  <c r="T2882" i="1"/>
  <c r="M5640" i="1"/>
  <c r="T2991" i="1"/>
  <c r="M7981" i="1"/>
  <c r="T4626" i="1"/>
  <c r="P3803" i="1"/>
  <c r="J30" i="1"/>
  <c r="F1458" i="1"/>
  <c r="I8137" i="1"/>
  <c r="I6834" i="1"/>
  <c r="T7202" i="1"/>
  <c r="I113" i="1"/>
  <c r="I1457" i="1"/>
  <c r="N2345" i="1"/>
  <c r="T2027" i="1"/>
  <c r="H3118" i="1"/>
  <c r="H7190" i="1"/>
  <c r="I1395" i="1"/>
  <c r="M868" i="1"/>
  <c r="L425" i="1"/>
  <c r="U1214" i="1"/>
  <c r="M7954" i="1"/>
  <c r="J1186" i="1"/>
  <c r="T7487" i="1"/>
  <c r="I171" i="1"/>
  <c r="M2922" i="1"/>
  <c r="F3721" i="1"/>
  <c r="P7503" i="1"/>
  <c r="F7080" i="1"/>
  <c r="H7963" i="1"/>
  <c r="N531" i="1"/>
  <c r="P5803" i="1"/>
  <c r="H1171" i="1"/>
  <c r="N7040" i="1"/>
  <c r="K5494" i="1"/>
  <c r="H2769" i="1"/>
  <c r="F7997" i="1"/>
  <c r="M4805" i="1"/>
  <c r="T395" i="1"/>
  <c r="V2157" i="1"/>
  <c r="N1885" i="1"/>
  <c r="M4627" i="1"/>
  <c r="V794" i="1"/>
  <c r="F3806" i="1"/>
  <c r="H2604" i="1"/>
  <c r="U1969" i="1"/>
  <c r="M399" i="1"/>
  <c r="P5658" i="1"/>
  <c r="N5097" i="1"/>
  <c r="U7317" i="1"/>
  <c r="U5531" i="1"/>
  <c r="P2915" i="1"/>
  <c r="N1020" i="1"/>
  <c r="T4525" i="1"/>
  <c r="H1740" i="1"/>
  <c r="F1237" i="1"/>
  <c r="L4403" i="1"/>
  <c r="P4164" i="1"/>
  <c r="I6349" i="1"/>
  <c r="V3995" i="1"/>
  <c r="U6197" i="1"/>
  <c r="H5867" i="1"/>
  <c r="T256" i="1"/>
  <c r="P4585" i="1"/>
  <c r="F3993" i="1"/>
  <c r="T3051" i="1"/>
  <c r="F1262" i="1"/>
  <c r="F3785" i="1"/>
  <c r="J1468" i="1"/>
  <c r="V2236" i="1"/>
  <c r="H1352" i="1"/>
  <c r="H2101" i="1"/>
  <c r="P1168" i="1"/>
  <c r="U5635" i="1"/>
  <c r="J7918" i="1"/>
  <c r="V6514" i="1"/>
  <c r="J2765" i="1"/>
  <c r="P7433" i="1"/>
  <c r="U3903" i="1"/>
  <c r="U6963" i="1"/>
  <c r="H8028" i="1"/>
  <c r="I6475" i="1"/>
  <c r="T3920" i="1"/>
  <c r="T3694" i="1"/>
  <c r="T7477" i="1"/>
  <c r="M7087" i="1"/>
  <c r="F7024" i="1"/>
  <c r="J3366" i="1"/>
  <c r="I436" i="1"/>
  <c r="M4722" i="1"/>
  <c r="J7139" i="1"/>
  <c r="H8320" i="1"/>
  <c r="L6939" i="1"/>
  <c r="F7630" i="1"/>
  <c r="P1021" i="1"/>
  <c r="L2827" i="1"/>
  <c r="H5320" i="1"/>
  <c r="L4440" i="1"/>
  <c r="I5749" i="1"/>
  <c r="T4841" i="1"/>
  <c r="U3520" i="1"/>
  <c r="H624" i="1"/>
  <c r="T6890" i="1"/>
  <c r="T7142" i="1"/>
  <c r="I979" i="1"/>
  <c r="T4230" i="1"/>
  <c r="P1103" i="1"/>
  <c r="I4247" i="1"/>
  <c r="P5290" i="1"/>
  <c r="J6525" i="1"/>
  <c r="N1144" i="1"/>
  <c r="J1975" i="1"/>
  <c r="J6437" i="1"/>
  <c r="T7355" i="1"/>
  <c r="M2840" i="1"/>
  <c r="T1579" i="1"/>
  <c r="H704" i="1"/>
  <c r="U5469" i="1"/>
  <c r="H7937" i="1"/>
  <c r="F1897" i="1"/>
  <c r="H1291" i="1"/>
  <c r="T1507" i="1"/>
  <c r="J2038" i="1"/>
  <c r="M2964" i="1"/>
  <c r="J1756" i="1"/>
  <c r="K5364" i="1"/>
  <c r="J7900" i="1"/>
  <c r="U2965" i="1"/>
  <c r="M401" i="1"/>
  <c r="V4281" i="1"/>
  <c r="U970" i="1"/>
  <c r="N3426" i="1"/>
  <c r="U1998" i="1"/>
  <c r="T7406" i="1"/>
  <c r="U2198" i="1"/>
  <c r="P1416" i="1"/>
  <c r="F3589" i="1"/>
  <c r="T594" i="1"/>
  <c r="F3307" i="1"/>
  <c r="F2612" i="1"/>
  <c r="P7314" i="1"/>
  <c r="N5094" i="1"/>
  <c r="I5149" i="1"/>
  <c r="I6374" i="1"/>
  <c r="I8074" i="1"/>
  <c r="J6192" i="1"/>
  <c r="I984" i="1"/>
  <c r="N2335" i="1"/>
  <c r="P3064" i="1"/>
  <c r="J3839" i="1"/>
  <c r="J2616" i="1"/>
  <c r="V3129" i="1"/>
  <c r="U3362" i="1"/>
  <c r="H5385" i="1"/>
  <c r="F4609" i="1"/>
  <c r="J3509" i="1"/>
  <c r="H5331" i="1"/>
  <c r="M4617" i="1"/>
  <c r="F3357" i="1"/>
  <c r="J5400" i="1"/>
  <c r="P2279" i="1"/>
  <c r="T3316" i="1"/>
  <c r="H7123" i="1"/>
  <c r="V2893" i="1"/>
  <c r="N291" i="1"/>
  <c r="T971" i="1"/>
  <c r="F1032" i="1"/>
  <c r="U3987" i="1"/>
  <c r="L1059" i="1"/>
  <c r="J5497" i="1"/>
  <c r="J3600" i="1"/>
  <c r="V7497" i="1"/>
  <c r="F5037" i="1"/>
  <c r="U2655" i="1"/>
  <c r="T2369" i="1"/>
  <c r="I8051" i="1"/>
  <c r="P4413" i="1"/>
  <c r="H5446" i="1"/>
  <c r="H4824" i="1"/>
  <c r="H2278" i="1"/>
  <c r="N5454" i="1"/>
  <c r="L4784" i="1"/>
  <c r="K5363" i="1"/>
  <c r="I840" i="1"/>
  <c r="F282" i="1"/>
  <c r="V783" i="1"/>
  <c r="P2451" i="1"/>
  <c r="U6187" i="1"/>
  <c r="P2240" i="1"/>
  <c r="P6415" i="1"/>
  <c r="N3418" i="1"/>
  <c r="L4082" i="1"/>
  <c r="J2309" i="1"/>
  <c r="F1021" i="1"/>
  <c r="T4014" i="1"/>
  <c r="M3655" i="1"/>
  <c r="J5210" i="1"/>
  <c r="M2770" i="1"/>
  <c r="P5255" i="1"/>
  <c r="P76" i="1"/>
  <c r="F7180" i="1"/>
  <c r="U1812" i="1"/>
  <c r="I2302" i="1"/>
  <c r="T3955" i="1"/>
  <c r="I6745" i="1"/>
  <c r="V7364" i="1"/>
  <c r="F2375" i="1"/>
  <c r="N1422" i="1"/>
  <c r="V7845" i="1"/>
  <c r="N315" i="1"/>
  <c r="F6353" i="1"/>
  <c r="P3943" i="1"/>
  <c r="I3152" i="1"/>
  <c r="P864" i="1"/>
  <c r="N1512" i="1"/>
  <c r="J6101" i="1"/>
  <c r="P807" i="1"/>
  <c r="J2747" i="1"/>
  <c r="P7220" i="1"/>
  <c r="L3426" i="1"/>
  <c r="U2584" i="1"/>
  <c r="V4467" i="1"/>
  <c r="I2197" i="1"/>
  <c r="J1575" i="1"/>
  <c r="N5634" i="1"/>
  <c r="I5717" i="1"/>
  <c r="L4397" i="1"/>
  <c r="T8187" i="1"/>
  <c r="F6241" i="1"/>
  <c r="V2419" i="1"/>
  <c r="M3215" i="1"/>
  <c r="I6794" i="1"/>
  <c r="N2963" i="1"/>
  <c r="V130" i="1"/>
  <c r="N5886" i="1"/>
  <c r="F1575" i="1"/>
  <c r="P1515" i="1"/>
  <c r="T107" i="1"/>
  <c r="N5096" i="1"/>
  <c r="N2424" i="1"/>
  <c r="H1187" i="1"/>
  <c r="H2085" i="1"/>
  <c r="U6453" i="1"/>
  <c r="M7261" i="1"/>
  <c r="T2497" i="1"/>
  <c r="M1564" i="1"/>
  <c r="F5972" i="1"/>
  <c r="V6880" i="1"/>
  <c r="N8148" i="1"/>
  <c r="F3235" i="1"/>
  <c r="N5060" i="1"/>
  <c r="U5623" i="1"/>
  <c r="M3887" i="1"/>
  <c r="I3726" i="1"/>
  <c r="P1708" i="1"/>
  <c r="J1137" i="1"/>
  <c r="P4503" i="1"/>
  <c r="T4325" i="1"/>
  <c r="I251" i="1"/>
  <c r="T4138" i="1"/>
  <c r="I2292" i="1"/>
  <c r="M196" i="1"/>
  <c r="N5783" i="1"/>
  <c r="N5380" i="1"/>
  <c r="F6841" i="1"/>
  <c r="P4723" i="1"/>
  <c r="J7082" i="1"/>
  <c r="F1491" i="1"/>
  <c r="J7816" i="1"/>
  <c r="T7501" i="1"/>
  <c r="V7415" i="1"/>
  <c r="P1928" i="1"/>
  <c r="P6912" i="1"/>
  <c r="V5057" i="1"/>
  <c r="U7190" i="1"/>
  <c r="M3220" i="1"/>
  <c r="J253" i="1"/>
  <c r="V768" i="1"/>
  <c r="H3679" i="1"/>
  <c r="H3177" i="1"/>
  <c r="N3690" i="1"/>
  <c r="I5632" i="1"/>
  <c r="P5550" i="1"/>
  <c r="N3510" i="1"/>
  <c r="F901" i="1"/>
  <c r="I3740" i="1"/>
  <c r="T8137" i="1"/>
  <c r="P5484" i="1"/>
  <c r="H3799" i="1"/>
  <c r="L2405" i="1"/>
  <c r="M4553" i="1"/>
  <c r="J4552" i="1"/>
  <c r="T428" i="1"/>
  <c r="J6729" i="1"/>
  <c r="U8060" i="1"/>
  <c r="T1781" i="1"/>
  <c r="U6227" i="1"/>
  <c r="U5784" i="1"/>
  <c r="T8308" i="1"/>
  <c r="P2087" i="1"/>
  <c r="N6606" i="1"/>
  <c r="M4630" i="1"/>
  <c r="U4687" i="1"/>
  <c r="F8231" i="1"/>
  <c r="V6560" i="1"/>
  <c r="H2435" i="1"/>
  <c r="T8107" i="1"/>
  <c r="P1026" i="1"/>
  <c r="U262" i="1"/>
  <c r="N3863" i="1"/>
  <c r="N582" i="1"/>
  <c r="V6694" i="1"/>
  <c r="K3355" i="1"/>
  <c r="T6680" i="1"/>
  <c r="M7021" i="1"/>
  <c r="V7384" i="1"/>
  <c r="J7493" i="1"/>
  <c r="J7057" i="1"/>
  <c r="P4111" i="1"/>
  <c r="N6851" i="1"/>
  <c r="I3899" i="1"/>
  <c r="J6624" i="1"/>
  <c r="M3710" i="1"/>
  <c r="F2287" i="1"/>
  <c r="P753" i="1"/>
  <c r="M5966" i="1"/>
  <c r="V2996" i="1"/>
  <c r="H1073" i="1"/>
  <c r="M2258" i="1"/>
  <c r="P4260" i="1"/>
  <c r="H2333" i="1"/>
  <c r="N1043" i="1"/>
  <c r="L6668" i="1"/>
  <c r="H316" i="1"/>
  <c r="I53" i="1"/>
  <c r="F839" i="1"/>
  <c r="F6479" i="1"/>
  <c r="I3075" i="1"/>
  <c r="P2125" i="1"/>
  <c r="T6804" i="1"/>
  <c r="I6618" i="1"/>
  <c r="F4466" i="1"/>
  <c r="N1240" i="1"/>
  <c r="I6893" i="1"/>
  <c r="N6876" i="1"/>
  <c r="V486" i="1"/>
  <c r="F628" i="1"/>
  <c r="N287" i="1"/>
  <c r="U4096" i="1"/>
  <c r="H748" i="1"/>
  <c r="I7827" i="1"/>
  <c r="P208" i="1"/>
  <c r="U2816" i="1"/>
  <c r="T8100" i="1"/>
  <c r="I1219" i="1"/>
  <c r="P1772" i="1"/>
  <c r="H367" i="1"/>
  <c r="J7083" i="1"/>
  <c r="T4537" i="1"/>
  <c r="V5687" i="1"/>
  <c r="F7460" i="1"/>
  <c r="F235" i="1"/>
  <c r="N1979" i="1"/>
  <c r="F3102" i="1"/>
  <c r="N3198" i="1"/>
  <c r="I7330" i="1"/>
  <c r="N7415" i="1"/>
  <c r="J7544" i="1"/>
  <c r="H4546" i="1"/>
  <c r="M6881" i="1"/>
  <c r="V7547" i="1"/>
  <c r="T3161" i="1"/>
  <c r="P3862" i="1"/>
  <c r="N7928" i="1"/>
  <c r="T7175" i="1"/>
  <c r="F8302" i="1"/>
  <c r="U8285" i="1"/>
  <c r="N4855" i="1"/>
  <c r="U3472" i="1"/>
  <c r="I6231" i="1"/>
  <c r="N2148" i="1"/>
  <c r="V929" i="1"/>
  <c r="J6693" i="1"/>
  <c r="V7376" i="1"/>
  <c r="U6726" i="1"/>
  <c r="F872" i="1"/>
  <c r="P7948" i="1"/>
  <c r="H444" i="1"/>
  <c r="I6141" i="1"/>
  <c r="H7571" i="1"/>
  <c r="J3292" i="1"/>
  <c r="J414" i="1"/>
  <c r="N3933" i="1"/>
  <c r="I3298" i="1"/>
  <c r="T8095" i="1"/>
  <c r="V4365" i="1"/>
  <c r="L2780" i="1"/>
  <c r="V337" i="1"/>
  <c r="I3211" i="1"/>
  <c r="F5709" i="1"/>
  <c r="P1781" i="1"/>
  <c r="U3440" i="1"/>
  <c r="N4912" i="1"/>
  <c r="L1592" i="1"/>
  <c r="K5413" i="1"/>
  <c r="F1811" i="1"/>
  <c r="N6741" i="1"/>
  <c r="M1322" i="1"/>
  <c r="H6257" i="1"/>
  <c r="I2318" i="1"/>
  <c r="P4047" i="1"/>
  <c r="N327" i="1"/>
  <c r="P4406" i="1"/>
  <c r="U7220" i="1"/>
  <c r="T7276" i="1"/>
  <c r="T6810" i="1"/>
  <c r="L1428" i="1"/>
  <c r="V6994" i="1"/>
  <c r="N5708" i="1"/>
  <c r="F6068" i="1"/>
  <c r="H7441" i="1"/>
  <c r="T33" i="1"/>
  <c r="J3828" i="1"/>
  <c r="H4556" i="1"/>
  <c r="K7151" i="1"/>
  <c r="T8139" i="1"/>
  <c r="V7961" i="1"/>
  <c r="V6170" i="1"/>
  <c r="U2245" i="1"/>
  <c r="M7562" i="1"/>
  <c r="H5062" i="1"/>
  <c r="N6076" i="1"/>
  <c r="M5082" i="1"/>
  <c r="N3500" i="1"/>
  <c r="T6418" i="1"/>
  <c r="L5511" i="1"/>
  <c r="N264" i="1"/>
  <c r="J4026" i="1"/>
  <c r="M6069" i="1"/>
  <c r="F6744" i="1"/>
  <c r="N1324" i="1"/>
  <c r="I2424" i="1"/>
  <c r="I488" i="1"/>
  <c r="V1644" i="1"/>
  <c r="T7493" i="1"/>
  <c r="V4706" i="1"/>
  <c r="V7962" i="1"/>
  <c r="F2720" i="1"/>
  <c r="N4158" i="1"/>
  <c r="I7191" i="1"/>
  <c r="H3010" i="1"/>
  <c r="F5530" i="1"/>
  <c r="L1870" i="1"/>
  <c r="N6995" i="1"/>
  <c r="V5414" i="1"/>
  <c r="N3939" i="1"/>
  <c r="F7059" i="1"/>
  <c r="H6961" i="1"/>
  <c r="J1440" i="1"/>
  <c r="J5421" i="1"/>
  <c r="P5696" i="1"/>
  <c r="M1312" i="1"/>
  <c r="U369" i="1"/>
  <c r="P3801" i="1"/>
  <c r="J1948" i="1"/>
  <c r="T7184" i="1"/>
  <c r="L7442" i="1"/>
  <c r="F4356" i="1"/>
  <c r="M6181" i="1"/>
  <c r="U234" i="1"/>
  <c r="J1452" i="1"/>
  <c r="M4053" i="1"/>
  <c r="T3391" i="1"/>
  <c r="M3913" i="1"/>
  <c r="H5080" i="1"/>
  <c r="J5794" i="1"/>
  <c r="H1590" i="1"/>
  <c r="V1072" i="1"/>
  <c r="M5455" i="1"/>
  <c r="H7213" i="1"/>
  <c r="J6515" i="1"/>
  <c r="N7477" i="1"/>
  <c r="H318" i="1"/>
  <c r="M4281" i="1"/>
  <c r="H828" i="1"/>
  <c r="H5076" i="1"/>
  <c r="P7234" i="1"/>
  <c r="F7808" i="1"/>
  <c r="M8023" i="1"/>
  <c r="V424" i="1"/>
  <c r="H7475" i="1"/>
  <c r="T6630" i="1"/>
  <c r="I5127" i="1"/>
  <c r="J7361" i="1"/>
  <c r="V3150" i="1"/>
  <c r="F3163" i="1"/>
  <c r="I1102" i="1"/>
  <c r="M164" i="1"/>
  <c r="N8142" i="1"/>
  <c r="U3458" i="1"/>
  <c r="F7071" i="1"/>
  <c r="P2994" i="1"/>
  <c r="P221" i="1"/>
  <c r="M2399" i="1"/>
  <c r="J906" i="1"/>
  <c r="H7236" i="1"/>
  <c r="M3059" i="1"/>
  <c r="T7638" i="1"/>
  <c r="T5597" i="1"/>
  <c r="U3299" i="1"/>
  <c r="H2223" i="1"/>
  <c r="T6688" i="1"/>
  <c r="F6492" i="1"/>
  <c r="H7433" i="1"/>
  <c r="M1968" i="1"/>
  <c r="P5838" i="1"/>
  <c r="T8019" i="1"/>
  <c r="F4166" i="1"/>
  <c r="T170" i="1"/>
  <c r="V2133" i="1"/>
  <c r="N2487" i="1"/>
  <c r="P6200" i="1"/>
  <c r="N6588" i="1"/>
  <c r="P332" i="1"/>
  <c r="U4991" i="1"/>
  <c r="V4666" i="1"/>
  <c r="H11" i="1"/>
  <c r="M7560" i="1"/>
  <c r="V5535" i="1"/>
  <c r="M4023" i="1"/>
  <c r="F107" i="1"/>
  <c r="F2227" i="1"/>
  <c r="P337" i="1"/>
  <c r="J3717" i="1"/>
  <c r="N6609" i="1"/>
  <c r="T5696" i="1"/>
  <c r="H1959" i="1"/>
  <c r="F7496" i="1"/>
  <c r="F6050" i="1"/>
  <c r="U5359" i="1"/>
  <c r="U1441" i="1"/>
  <c r="U4891" i="1"/>
  <c r="N2851" i="1"/>
  <c r="I2799" i="1"/>
  <c r="M1081" i="1"/>
  <c r="I4150" i="1"/>
  <c r="T2539" i="1"/>
  <c r="T2220" i="1"/>
  <c r="I6383" i="1"/>
  <c r="T6950" i="1"/>
  <c r="N3630" i="1"/>
  <c r="T2564" i="1"/>
  <c r="N4882" i="1"/>
  <c r="J1545" i="1"/>
  <c r="I3624" i="1"/>
  <c r="P6026" i="1"/>
  <c r="T8094" i="1"/>
  <c r="I5745" i="1"/>
  <c r="V7873" i="1"/>
  <c r="U2064" i="1"/>
  <c r="F7901" i="1"/>
  <c r="H7985" i="1"/>
  <c r="U5178" i="1"/>
  <c r="M1423" i="1"/>
  <c r="P612" i="1"/>
  <c r="V5492" i="1"/>
  <c r="U6384" i="1"/>
  <c r="H3491" i="1"/>
  <c r="V7123" i="1"/>
  <c r="M6665" i="1"/>
  <c r="M4149" i="1"/>
  <c r="H5191" i="1"/>
  <c r="P7208" i="1"/>
  <c r="V6396" i="1"/>
  <c r="N3307" i="1"/>
  <c r="I2281" i="1"/>
  <c r="M5724" i="1"/>
  <c r="F3805" i="1"/>
  <c r="L2824" i="1"/>
  <c r="P4956" i="1"/>
  <c r="V6788" i="1"/>
  <c r="F815" i="1"/>
  <c r="F2853" i="1"/>
  <c r="P870" i="1"/>
  <c r="U7405" i="1"/>
  <c r="T4045" i="1"/>
  <c r="M3293" i="1"/>
  <c r="V3250" i="1"/>
  <c r="I1713" i="1"/>
  <c r="U4759" i="1"/>
  <c r="F1402" i="1"/>
  <c r="N4223" i="1"/>
  <c r="U5708" i="1"/>
  <c r="J4288" i="1"/>
  <c r="F3313" i="1"/>
  <c r="T1989" i="1"/>
  <c r="N330" i="1"/>
  <c r="U4261" i="1"/>
  <c r="J1328" i="1"/>
  <c r="V2397" i="1"/>
  <c r="J371" i="1"/>
  <c r="I134" i="1"/>
  <c r="L4835" i="1"/>
  <c r="T412" i="1"/>
  <c r="J3955" i="1"/>
  <c r="H477" i="1"/>
  <c r="T5698" i="1"/>
  <c r="T1767" i="1"/>
  <c r="V5715" i="1"/>
  <c r="F6803" i="1"/>
  <c r="M4506" i="1"/>
  <c r="U2470" i="1"/>
  <c r="U7807" i="1"/>
  <c r="H4537" i="1"/>
  <c r="V2431" i="1"/>
  <c r="F1273" i="1"/>
  <c r="I1592" i="1"/>
  <c r="M3188" i="1"/>
  <c r="M89" i="1"/>
  <c r="U1090" i="1"/>
  <c r="M4574" i="1"/>
  <c r="F2907" i="1"/>
  <c r="J4567" i="1"/>
  <c r="P4013" i="1"/>
  <c r="H1216" i="1"/>
  <c r="H1563" i="1"/>
  <c r="I1793" i="1"/>
  <c r="M4420" i="1"/>
  <c r="H3858" i="1"/>
  <c r="P5727" i="1"/>
  <c r="H2757" i="1"/>
  <c r="M7001" i="1"/>
  <c r="N8273" i="1"/>
  <c r="T5625" i="1"/>
  <c r="N8195" i="1"/>
  <c r="H3963" i="1"/>
  <c r="N5010" i="1"/>
  <c r="J240" i="1"/>
  <c r="I2683" i="1"/>
  <c r="N1099" i="1"/>
  <c r="T2169" i="1"/>
  <c r="N4344" i="1"/>
  <c r="I1010" i="1"/>
  <c r="J3254" i="1"/>
  <c r="I8314" i="1"/>
  <c r="P3517" i="1"/>
  <c r="M4448" i="1"/>
  <c r="N1121" i="1"/>
  <c r="P8070" i="1"/>
  <c r="M1461" i="1"/>
  <c r="I5072" i="1"/>
  <c r="F1098" i="1"/>
  <c r="I7459" i="1"/>
  <c r="H3995" i="1"/>
  <c r="J5523" i="1"/>
  <c r="N5998" i="1"/>
  <c r="V7561" i="1"/>
  <c r="N8318" i="1"/>
  <c r="P6008" i="1"/>
  <c r="J4045" i="1"/>
  <c r="F3140" i="1"/>
  <c r="F1230" i="1"/>
  <c r="F1012" i="1"/>
  <c r="U1254" i="1"/>
  <c r="U927" i="1"/>
  <c r="P8014" i="1"/>
  <c r="I6845" i="1"/>
  <c r="F6306" i="1"/>
  <c r="H466" i="1"/>
  <c r="I8190" i="1"/>
  <c r="N2558" i="1"/>
  <c r="J4618" i="1"/>
  <c r="V5375" i="1"/>
  <c r="I1175" i="1"/>
  <c r="V1046" i="1"/>
  <c r="P5863" i="1"/>
  <c r="F7983" i="1"/>
  <c r="H364" i="1"/>
  <c r="F2881" i="1"/>
  <c r="L513" i="1"/>
  <c r="P148" i="1"/>
  <c r="I1046" i="1"/>
  <c r="I1978" i="1"/>
  <c r="J2280" i="1"/>
  <c r="J1317" i="1"/>
  <c r="J4594" i="1"/>
  <c r="I4192" i="1"/>
  <c r="P5867" i="1"/>
  <c r="M6902" i="1"/>
  <c r="N5533" i="1"/>
  <c r="P4538" i="1"/>
  <c r="F2936" i="1"/>
  <c r="H1196" i="1"/>
  <c r="V6885" i="1"/>
  <c r="N8157" i="1"/>
  <c r="V864" i="1"/>
  <c r="N2689" i="1"/>
  <c r="I2335" i="1"/>
  <c r="J3069" i="1"/>
  <c r="T6504" i="1"/>
  <c r="U1635" i="1"/>
  <c r="V837" i="1"/>
  <c r="V5823" i="1"/>
  <c r="J459" i="1"/>
  <c r="P8258" i="1"/>
  <c r="I1223" i="1"/>
  <c r="N4189" i="1"/>
  <c r="U2744" i="1"/>
  <c r="J6982" i="1"/>
  <c r="H2607" i="1"/>
  <c r="M2443" i="1"/>
  <c r="U3437" i="1"/>
  <c r="F502" i="1"/>
  <c r="I7415" i="1"/>
  <c r="F6690" i="1"/>
  <c r="T6553" i="1"/>
  <c r="U7869" i="1"/>
  <c r="J671" i="1"/>
  <c r="I6983" i="1"/>
  <c r="N1524" i="1"/>
  <c r="H6253" i="1"/>
  <c r="M4466" i="1"/>
  <c r="H6377" i="1"/>
  <c r="F6401" i="1"/>
  <c r="H3110" i="1"/>
  <c r="N2638" i="1"/>
  <c r="L1851" i="1"/>
  <c r="I2248" i="1"/>
  <c r="J6662" i="1"/>
  <c r="L999" i="1"/>
  <c r="T2127" i="1"/>
  <c r="J3481" i="1"/>
  <c r="N6712" i="1"/>
  <c r="M4940" i="1"/>
  <c r="U715" i="1"/>
  <c r="P3322" i="1"/>
  <c r="T950" i="1"/>
  <c r="H1796" i="1"/>
  <c r="U4815" i="1"/>
  <c r="J5142" i="1"/>
  <c r="U430" i="1"/>
  <c r="H3779" i="1"/>
  <c r="V5647" i="1"/>
  <c r="T3069" i="1"/>
  <c r="M2885" i="1"/>
  <c r="F6750" i="1"/>
  <c r="I1456" i="1"/>
  <c r="N4884" i="1"/>
  <c r="T7453" i="1"/>
  <c r="H2302" i="1"/>
  <c r="J4945" i="1"/>
  <c r="U4362" i="1"/>
  <c r="I6544" i="1"/>
  <c r="T6406" i="1"/>
  <c r="U7968" i="1"/>
  <c r="M3503" i="1"/>
  <c r="P5220" i="1"/>
  <c r="U4547" i="1"/>
  <c r="H1015" i="1"/>
  <c r="F7467" i="1"/>
  <c r="H923" i="1"/>
  <c r="N1739" i="1"/>
  <c r="V6236" i="1"/>
  <c r="M6924" i="1"/>
  <c r="J3019" i="1"/>
  <c r="M8184" i="1"/>
  <c r="F2583" i="1"/>
  <c r="M7212" i="1"/>
  <c r="P2982" i="1"/>
  <c r="J1712" i="1"/>
  <c r="J3574" i="1"/>
  <c r="L920" i="1"/>
  <c r="U2606" i="1"/>
  <c r="H7254" i="1"/>
  <c r="I4234" i="1"/>
  <c r="N7950" i="1"/>
  <c r="T875" i="1"/>
  <c r="N3858" i="1"/>
  <c r="J3594" i="1"/>
  <c r="V1907" i="1"/>
  <c r="V5198" i="1"/>
  <c r="V5800" i="1"/>
  <c r="V4809" i="1"/>
  <c r="I8131" i="1"/>
  <c r="P963" i="1"/>
  <c r="M3783" i="1"/>
  <c r="J5108" i="1"/>
  <c r="H6361" i="1"/>
  <c r="P395" i="1"/>
  <c r="I5599" i="1"/>
  <c r="L4543" i="1"/>
  <c r="P5882" i="1"/>
  <c r="H817" i="1"/>
  <c r="N4475" i="1"/>
  <c r="T2100" i="1"/>
  <c r="V6901" i="1"/>
  <c r="P1938" i="1"/>
  <c r="I5277" i="1"/>
  <c r="M2025" i="1"/>
  <c r="K3161" i="1"/>
  <c r="I3688" i="1"/>
  <c r="N2715" i="1"/>
  <c r="J7878" i="1"/>
  <c r="N160" i="1"/>
  <c r="H5682" i="1"/>
  <c r="T3123" i="1"/>
  <c r="N3076" i="1"/>
  <c r="H2606" i="1"/>
  <c r="P3480" i="1"/>
  <c r="V5525" i="1"/>
  <c r="I1985" i="1"/>
  <c r="F4880" i="1"/>
  <c r="P5420" i="1"/>
  <c r="N7087" i="1"/>
  <c r="V7361" i="1"/>
  <c r="H1066" i="1"/>
  <c r="N7069" i="1"/>
  <c r="U4190" i="1"/>
  <c r="I5267" i="1"/>
  <c r="P6782" i="1"/>
  <c r="M1226" i="1"/>
  <c r="I1846" i="1"/>
  <c r="H6846" i="1"/>
  <c r="V2943" i="1"/>
  <c r="J7512" i="1"/>
  <c r="V1992" i="1"/>
  <c r="L8058" i="1"/>
  <c r="M5957" i="1"/>
  <c r="T237" i="1"/>
  <c r="V5803" i="1"/>
  <c r="V1368" i="1"/>
  <c r="I1694" i="1"/>
  <c r="U3650" i="1"/>
  <c r="M1612" i="1"/>
  <c r="I1751" i="1"/>
  <c r="F8276" i="1"/>
  <c r="J7367" i="1"/>
  <c r="F1329" i="1"/>
  <c r="U126" i="1"/>
  <c r="F1927" i="1"/>
  <c r="T4866" i="1"/>
  <c r="J1988" i="1"/>
  <c r="U6816" i="1"/>
  <c r="F2126" i="1"/>
  <c r="U4330" i="1"/>
  <c r="J4835" i="1"/>
  <c r="I3590" i="1"/>
  <c r="P959" i="1"/>
  <c r="P7617" i="1"/>
  <c r="P8088" i="1"/>
  <c r="M757" i="1"/>
  <c r="J4353" i="1"/>
  <c r="H4478" i="1"/>
  <c r="F6676" i="1"/>
  <c r="J2181" i="1"/>
  <c r="J933" i="1"/>
  <c r="M5307" i="1"/>
  <c r="H1623" i="1"/>
  <c r="T2263" i="1"/>
  <c r="N4926" i="1"/>
  <c r="T3352" i="1"/>
  <c r="I6403" i="1"/>
  <c r="U4745" i="1"/>
  <c r="I3414" i="1"/>
  <c r="M5409" i="1"/>
  <c r="H1213" i="1"/>
  <c r="V829" i="1"/>
  <c r="U7991" i="1"/>
  <c r="H1859" i="1"/>
  <c r="J293" i="1"/>
  <c r="N4519" i="1"/>
  <c r="T8105" i="1"/>
  <c r="J60" i="1"/>
  <c r="M2623" i="1"/>
  <c r="J8312" i="1"/>
  <c r="L2289" i="1"/>
  <c r="H1193" i="1"/>
  <c r="T2479" i="1"/>
  <c r="U5475" i="1"/>
  <c r="P8138" i="1"/>
  <c r="H1869" i="1"/>
  <c r="H1814" i="1"/>
  <c r="V5326" i="1"/>
  <c r="P6425" i="1"/>
  <c r="I5498" i="1"/>
  <c r="U467" i="1"/>
  <c r="I7879" i="1"/>
  <c r="I1959" i="1"/>
  <c r="T6662" i="1"/>
  <c r="P7544" i="1"/>
  <c r="U4461" i="1"/>
  <c r="L8293" i="1"/>
  <c r="U4156" i="1"/>
  <c r="M7060" i="1"/>
  <c r="T7115" i="1"/>
  <c r="H7922" i="1"/>
  <c r="T1018" i="1"/>
  <c r="T1246" i="1"/>
  <c r="F2399" i="1"/>
  <c r="T1765" i="1"/>
  <c r="V5246" i="1"/>
  <c r="T333" i="1"/>
  <c r="N1109" i="1"/>
  <c r="P4467" i="1"/>
  <c r="M4305" i="1"/>
  <c r="V3204" i="1"/>
  <c r="M4157" i="1"/>
  <c r="F2989" i="1"/>
  <c r="M6661" i="1"/>
  <c r="V1085" i="1"/>
  <c r="V722" i="1"/>
  <c r="J6965" i="1"/>
  <c r="J3750" i="1"/>
  <c r="P2243" i="1"/>
  <c r="J162" i="1"/>
  <c r="N3392" i="1"/>
  <c r="V1570" i="1"/>
  <c r="L2337" i="1"/>
  <c r="I6945" i="1"/>
  <c r="T5338" i="1"/>
  <c r="P937" i="1"/>
  <c r="N2728" i="1"/>
  <c r="I7959" i="1"/>
  <c r="U8040" i="1"/>
  <c r="F3694" i="1"/>
  <c r="H878" i="1"/>
  <c r="T2362" i="1"/>
  <c r="H6854" i="1"/>
  <c r="P6180" i="1"/>
  <c r="L5492" i="1"/>
  <c r="H8229" i="1"/>
  <c r="I7274" i="1"/>
  <c r="N38" i="1"/>
  <c r="I1111" i="1"/>
  <c r="I7176" i="1"/>
  <c r="V5528" i="1"/>
  <c r="J1719" i="1"/>
  <c r="P5218" i="1"/>
  <c r="M1496" i="1"/>
  <c r="H2019" i="1"/>
  <c r="F5477" i="1"/>
  <c r="M676" i="1"/>
  <c r="H4814" i="1"/>
  <c r="V5976" i="1"/>
  <c r="N2827" i="1"/>
  <c r="F1902" i="1"/>
  <c r="V6278" i="1"/>
  <c r="N869" i="1"/>
  <c r="V5588" i="1"/>
  <c r="M5469" i="1"/>
  <c r="I768" i="1"/>
  <c r="J4753" i="1"/>
  <c r="H1596" i="1"/>
  <c r="H2041" i="1"/>
  <c r="P2806" i="1"/>
  <c r="L5624" i="1"/>
  <c r="M632" i="1"/>
  <c r="F6110" i="1"/>
  <c r="T4501" i="1"/>
  <c r="J5322" i="1"/>
  <c r="T3101" i="1"/>
  <c r="F8222" i="1"/>
  <c r="P6532" i="1"/>
  <c r="N6731" i="1"/>
  <c r="T7389" i="1"/>
  <c r="M755" i="1"/>
  <c r="I7838" i="1"/>
  <c r="P8130" i="1"/>
  <c r="P601" i="1"/>
  <c r="N8076" i="1"/>
  <c r="F3877" i="1"/>
  <c r="F1056" i="1"/>
  <c r="P2214" i="1"/>
  <c r="P7343" i="1"/>
  <c r="V6238" i="1"/>
  <c r="M4035" i="1"/>
  <c r="J6378" i="1"/>
  <c r="F6977" i="1"/>
  <c r="J1124" i="1"/>
  <c r="P899" i="1"/>
  <c r="V5877" i="1"/>
  <c r="M2829" i="1"/>
  <c r="I7239" i="1"/>
  <c r="U5813" i="1"/>
  <c r="F6178" i="1"/>
  <c r="H1107" i="1"/>
  <c r="H3149" i="1"/>
  <c r="M1113" i="1"/>
  <c r="N945" i="1"/>
  <c r="U3641" i="1"/>
  <c r="H2384" i="1"/>
  <c r="P5419" i="1"/>
  <c r="N2932" i="1"/>
  <c r="U554" i="1"/>
  <c r="V1209" i="1"/>
  <c r="U8253" i="1"/>
  <c r="H5756" i="1"/>
  <c r="I2178" i="1"/>
  <c r="L4751" i="1"/>
  <c r="V5989" i="1"/>
  <c r="J3465" i="1"/>
  <c r="T6965" i="1"/>
  <c r="U1800" i="1"/>
  <c r="V4387" i="1"/>
  <c r="F7221" i="1"/>
  <c r="U6215" i="1"/>
  <c r="I780" i="1"/>
  <c r="T6850" i="1"/>
  <c r="I3405" i="1"/>
  <c r="I7949" i="1"/>
  <c r="F6680" i="1"/>
  <c r="J1716" i="1"/>
  <c r="L7116" i="1"/>
  <c r="H3676" i="1"/>
  <c r="M4407" i="1"/>
  <c r="M2716" i="1"/>
  <c r="L4715" i="1"/>
  <c r="J567" i="1"/>
  <c r="M3324" i="1"/>
  <c r="H7212" i="1"/>
  <c r="T5438" i="1"/>
  <c r="N1484" i="1"/>
  <c r="J5955" i="1"/>
  <c r="M4737" i="1"/>
  <c r="P3805" i="1"/>
  <c r="U4410" i="1"/>
  <c r="U36" i="1"/>
  <c r="N5853" i="1"/>
  <c r="F2080" i="1"/>
  <c r="U5119" i="1"/>
  <c r="P3834" i="1"/>
  <c r="N4571" i="1"/>
  <c r="F5623" i="1"/>
  <c r="F3689" i="1"/>
  <c r="F6574" i="1"/>
  <c r="H1684" i="1"/>
  <c r="H8086" i="1"/>
  <c r="M244" i="1"/>
  <c r="P6635" i="1"/>
  <c r="J4685" i="1"/>
  <c r="U2194" i="1"/>
  <c r="N449" i="1"/>
  <c r="N4933" i="1"/>
  <c r="H5547" i="1"/>
  <c r="J5669" i="1"/>
  <c r="N3282" i="1"/>
  <c r="V817" i="1"/>
  <c r="N1912" i="1"/>
  <c r="F1152" i="1"/>
  <c r="P3919" i="1"/>
  <c r="M3363" i="1"/>
  <c r="V6681" i="1"/>
  <c r="V4064" i="1"/>
  <c r="N150" i="1"/>
  <c r="V5003" i="1"/>
  <c r="I7138" i="1"/>
  <c r="P4076" i="1"/>
  <c r="J1283" i="1"/>
  <c r="F7242" i="1"/>
  <c r="F2326" i="1"/>
  <c r="V7990" i="1"/>
  <c r="U925" i="1"/>
  <c r="M6830" i="1"/>
  <c r="F848" i="1"/>
  <c r="U6647" i="1"/>
  <c r="F2171" i="1"/>
  <c r="U997" i="1"/>
  <c r="J6107" i="1"/>
  <c r="I3227" i="1"/>
  <c r="U1528" i="1"/>
  <c r="M2152" i="1"/>
  <c r="V3676" i="1"/>
  <c r="H1819" i="1"/>
  <c r="N4918" i="1"/>
  <c r="U8231" i="1"/>
  <c r="M6067" i="1"/>
  <c r="L5063" i="1"/>
  <c r="J6055" i="1"/>
  <c r="U8159" i="1"/>
  <c r="T6187" i="1"/>
  <c r="F6917" i="1"/>
  <c r="V3140" i="1"/>
  <c r="N6447" i="1"/>
  <c r="P1303" i="1"/>
  <c r="H3498" i="1"/>
  <c r="V7498" i="1"/>
  <c r="M7851" i="1"/>
  <c r="J3464" i="1"/>
  <c r="T3836" i="1"/>
  <c r="M3763" i="1"/>
  <c r="I7808" i="1"/>
  <c r="H6147" i="1"/>
  <c r="T382" i="1"/>
  <c r="M1531" i="1"/>
  <c r="P2870" i="1"/>
  <c r="H5451" i="1"/>
  <c r="T2267" i="1"/>
  <c r="L4867" i="1"/>
  <c r="T1649" i="1"/>
  <c r="V2280" i="1"/>
  <c r="U503" i="1"/>
  <c r="U914" i="1"/>
  <c r="F1992" i="1"/>
  <c r="H6641" i="1"/>
  <c r="J864" i="1"/>
  <c r="N1815" i="1"/>
  <c r="H2269" i="1"/>
  <c r="N521" i="1"/>
  <c r="I4815" i="1"/>
  <c r="N5309" i="1"/>
  <c r="H2905" i="1"/>
  <c r="P7029" i="1"/>
  <c r="H6563" i="1"/>
  <c r="U2525" i="1"/>
  <c r="V772" i="1"/>
  <c r="M3136" i="1"/>
  <c r="H1307" i="1"/>
  <c r="N275" i="1"/>
  <c r="V7190" i="1"/>
  <c r="I2627" i="1"/>
  <c r="M4591" i="1"/>
  <c r="V8300" i="1"/>
  <c r="N1238" i="1"/>
  <c r="P2301" i="1"/>
  <c r="U5179" i="1"/>
  <c r="L330" i="1"/>
  <c r="F5045" i="1"/>
  <c r="M1791" i="1"/>
  <c r="N7862" i="1"/>
  <c r="K5914" i="1"/>
  <c r="P466" i="1"/>
  <c r="H1056" i="1"/>
  <c r="V6475" i="1"/>
  <c r="H6575" i="1"/>
  <c r="H7247" i="1"/>
  <c r="M2017" i="1"/>
  <c r="I2132" i="1"/>
  <c r="F7464" i="1"/>
  <c r="T6567" i="1"/>
  <c r="J885" i="1"/>
  <c r="H6189" i="1"/>
  <c r="U7172" i="1"/>
  <c r="P3561" i="1"/>
  <c r="H163" i="1"/>
  <c r="M1942" i="1"/>
  <c r="P3600" i="1"/>
  <c r="U2706" i="1"/>
  <c r="I2461" i="1"/>
  <c r="N5396" i="1"/>
  <c r="T3283" i="1"/>
  <c r="H7030" i="1"/>
  <c r="N3735" i="1"/>
  <c r="U436" i="1"/>
  <c r="F7088" i="1"/>
  <c r="T6609" i="1"/>
  <c r="F5762" i="1"/>
  <c r="H4653" i="1"/>
  <c r="P7232" i="1"/>
  <c r="N630" i="1"/>
  <c r="J2880" i="1"/>
  <c r="J3834" i="1"/>
  <c r="P3477" i="1"/>
  <c r="T1984" i="1"/>
  <c r="M3850" i="1"/>
  <c r="H5143" i="1"/>
  <c r="L5428" i="1"/>
  <c r="F549" i="1"/>
  <c r="U4519" i="1"/>
  <c r="P7607" i="1"/>
  <c r="M3284" i="1"/>
  <c r="M5162" i="1"/>
  <c r="I2345" i="1"/>
  <c r="U1105" i="1"/>
  <c r="V7325" i="1"/>
  <c r="P6327" i="1"/>
  <c r="F6767" i="1"/>
  <c r="H191" i="1"/>
  <c r="J8006" i="1"/>
  <c r="T5993" i="1"/>
  <c r="J290" i="1"/>
  <c r="N7638" i="1"/>
  <c r="V1050" i="1"/>
  <c r="K5048" i="1"/>
  <c r="P6261" i="1"/>
  <c r="V6706" i="1"/>
  <c r="T5567" i="1"/>
  <c r="J2445" i="1"/>
  <c r="V3175" i="1"/>
  <c r="F5492" i="1"/>
  <c r="J2922" i="1"/>
  <c r="H7896" i="1"/>
  <c r="T7496" i="1"/>
  <c r="T3042" i="1"/>
  <c r="P5165" i="1"/>
  <c r="F984" i="1"/>
  <c r="V1538" i="1"/>
  <c r="N1447" i="1"/>
  <c r="H1737" i="1"/>
  <c r="H1304" i="1"/>
  <c r="M6091" i="1"/>
  <c r="T1258" i="1"/>
  <c r="V5252" i="1"/>
  <c r="V7903" i="1"/>
  <c r="I4690" i="1"/>
  <c r="M498" i="1"/>
  <c r="I2191" i="1"/>
  <c r="H4362" i="1"/>
  <c r="N8317" i="1"/>
  <c r="J4038" i="1"/>
  <c r="L4355" i="1"/>
  <c r="F2413" i="1"/>
  <c r="M8027" i="1"/>
  <c r="P6663" i="1"/>
  <c r="U4984" i="1"/>
  <c r="I3694" i="1"/>
  <c r="U7768" i="1"/>
  <c r="U4817" i="1"/>
  <c r="M8332" i="1"/>
  <c r="H5807" i="1"/>
  <c r="M2232" i="1"/>
  <c r="P5306" i="1"/>
  <c r="N6797" i="1"/>
  <c r="P3841" i="1"/>
  <c r="T1115" i="1"/>
  <c r="N4263" i="1"/>
  <c r="U1068" i="1"/>
  <c r="U2783" i="1"/>
  <c r="P7851" i="1"/>
  <c r="I6924" i="1"/>
  <c r="U5742" i="1"/>
  <c r="N5065" i="1"/>
  <c r="J6842" i="1"/>
  <c r="M132" i="1"/>
  <c r="T6648" i="1"/>
  <c r="T450" i="1"/>
  <c r="P2176" i="1"/>
  <c r="T2580" i="1"/>
  <c r="N3211" i="1"/>
  <c r="H5358" i="1"/>
  <c r="P4946" i="1"/>
  <c r="H7462" i="1"/>
  <c r="N7462" i="1"/>
  <c r="V4477" i="1"/>
  <c r="I3738" i="1"/>
  <c r="J7951" i="1"/>
  <c r="J1746" i="1"/>
  <c r="I6020" i="1"/>
  <c r="T533" i="1"/>
  <c r="J3870" i="1"/>
  <c r="F5956" i="1"/>
  <c r="N182" i="1"/>
  <c r="H1401" i="1"/>
  <c r="N2899" i="1"/>
  <c r="M3010" i="1"/>
  <c r="U7926" i="1"/>
  <c r="L6101" i="1"/>
  <c r="N8096" i="1"/>
  <c r="V2079" i="1"/>
  <c r="U4832" i="1"/>
  <c r="V4260" i="1"/>
  <c r="H7484" i="1"/>
  <c r="T521" i="1"/>
  <c r="T3405" i="1"/>
  <c r="V7380" i="1"/>
  <c r="N5554" i="1"/>
  <c r="V3565" i="1"/>
  <c r="U407" i="1"/>
  <c r="M1143" i="1"/>
  <c r="N1882" i="1"/>
  <c r="V4222" i="1"/>
  <c r="N7916" i="1"/>
  <c r="L2198" i="1"/>
  <c r="M5463" i="1"/>
  <c r="I7386" i="1"/>
  <c r="J3543" i="1"/>
  <c r="F4894" i="1"/>
  <c r="U3708" i="1"/>
  <c r="M128" i="1"/>
  <c r="H5014" i="1"/>
  <c r="N6569" i="1"/>
  <c r="M3453" i="1"/>
  <c r="N1165" i="1"/>
  <c r="U2422" i="1"/>
  <c r="F3017" i="1"/>
  <c r="V195" i="1"/>
  <c r="I6104" i="1"/>
  <c r="H2539" i="1"/>
  <c r="K5897" i="1"/>
  <c r="T6103" i="1"/>
  <c r="T1002" i="1"/>
  <c r="P1525" i="1"/>
  <c r="L3199" i="1"/>
  <c r="T1522" i="1"/>
  <c r="H8012" i="1"/>
  <c r="U6117" i="1"/>
  <c r="F562" i="1"/>
  <c r="T5372" i="1"/>
  <c r="M3445" i="1"/>
  <c r="J5596" i="1"/>
  <c r="N2162" i="1"/>
  <c r="V605" i="1"/>
  <c r="U8100" i="1"/>
  <c r="F7967" i="1"/>
  <c r="F1924" i="1"/>
  <c r="U450" i="1"/>
  <c r="J1905" i="1"/>
  <c r="N4763" i="1"/>
  <c r="P5928" i="1"/>
  <c r="H2007" i="1"/>
  <c r="H6179" i="1"/>
  <c r="F1238" i="1"/>
  <c r="V5522" i="1"/>
  <c r="F1013" i="1"/>
  <c r="J2934" i="1"/>
  <c r="J8177" i="1"/>
  <c r="V6263" i="1"/>
  <c r="U6862" i="1"/>
  <c r="I5900" i="1"/>
  <c r="P5873" i="1"/>
  <c r="I3050" i="1"/>
  <c r="T1788" i="1"/>
  <c r="P8096" i="1"/>
  <c r="V2619" i="1"/>
  <c r="V2724" i="1"/>
  <c r="V704" i="1"/>
  <c r="P4056" i="1"/>
  <c r="F7820" i="1"/>
  <c r="I1507" i="1"/>
  <c r="J7304" i="1"/>
  <c r="P6683" i="1"/>
  <c r="U3574" i="1"/>
  <c r="L5778" i="1"/>
  <c r="J4423" i="1"/>
  <c r="U8076" i="1"/>
  <c r="N6498" i="1"/>
  <c r="U4577" i="1"/>
  <c r="I2473" i="1"/>
  <c r="I217" i="1"/>
  <c r="U8237" i="1"/>
  <c r="U5558" i="1"/>
  <c r="F8178" i="1"/>
  <c r="U5587" i="1"/>
  <c r="J5969" i="1"/>
  <c r="J1868" i="1"/>
  <c r="N2475" i="1"/>
  <c r="H7354" i="1"/>
  <c r="M4582" i="1"/>
  <c r="P2590" i="1"/>
  <c r="T5465" i="1"/>
  <c r="I7989" i="1"/>
  <c r="J5435" i="1"/>
  <c r="V1151" i="1"/>
  <c r="V6031" i="1"/>
  <c r="P1219" i="1"/>
  <c r="N870" i="1"/>
  <c r="P2604" i="1"/>
  <c r="V221" i="1"/>
  <c r="J6778" i="1"/>
  <c r="J3909" i="1"/>
  <c r="F7897" i="1"/>
  <c r="U6898" i="1"/>
  <c r="F5713" i="1"/>
  <c r="N8296" i="1"/>
  <c r="J2450" i="1"/>
  <c r="H6893" i="1"/>
  <c r="M7217" i="1"/>
  <c r="J905" i="1"/>
  <c r="L6686" i="1"/>
  <c r="J3358" i="1"/>
  <c r="F2664" i="1"/>
  <c r="F4769" i="1"/>
  <c r="M3360" i="1"/>
  <c r="H8212" i="1"/>
  <c r="T6817" i="1"/>
  <c r="I3136" i="1"/>
  <c r="N5028" i="1"/>
  <c r="F5805" i="1"/>
  <c r="K1130" i="1"/>
  <c r="T4579" i="1"/>
  <c r="J219" i="1"/>
  <c r="H2357" i="1"/>
  <c r="H1473" i="1"/>
  <c r="P1010" i="1"/>
  <c r="M355" i="1"/>
  <c r="H2114" i="1"/>
  <c r="V1797" i="1"/>
  <c r="U8156" i="1"/>
  <c r="F5035" i="1"/>
  <c r="M3106" i="1"/>
  <c r="F5541" i="1"/>
  <c r="M477" i="1"/>
  <c r="T4638" i="1"/>
  <c r="H4606" i="1"/>
  <c r="M6139" i="1"/>
  <c r="P1960" i="1"/>
  <c r="N1555" i="1"/>
  <c r="I4127" i="1"/>
  <c r="H7431" i="1"/>
  <c r="V4548" i="1"/>
  <c r="N6394" i="1"/>
  <c r="P2023" i="1"/>
  <c r="H3348" i="1"/>
  <c r="V6313" i="1"/>
  <c r="T4857" i="1"/>
  <c r="V7074" i="1"/>
  <c r="J3048" i="1"/>
  <c r="U257" i="1"/>
  <c r="V3284" i="1"/>
  <c r="I6032" i="1"/>
  <c r="P2177" i="1"/>
  <c r="H2577" i="1"/>
  <c r="M1281" i="1"/>
  <c r="T3560" i="1"/>
  <c r="T3013" i="1"/>
  <c r="N939" i="1"/>
  <c r="N3924" i="1"/>
  <c r="F3290" i="1"/>
  <c r="P6934" i="1"/>
  <c r="J8025" i="1"/>
  <c r="H4074" i="1"/>
  <c r="P6141" i="1"/>
  <c r="V970" i="1"/>
  <c r="F1145" i="1"/>
  <c r="F6541" i="1"/>
  <c r="M7415" i="1"/>
  <c r="T3541" i="1"/>
  <c r="T466" i="1"/>
  <c r="I3408" i="1"/>
  <c r="V4040" i="1"/>
  <c r="P608" i="1"/>
  <c r="L4800" i="1"/>
  <c r="H2533" i="1"/>
  <c r="V3316" i="1"/>
  <c r="F6548" i="1"/>
  <c r="V1006" i="1"/>
  <c r="V3252" i="1"/>
  <c r="M5732" i="1"/>
  <c r="I2168" i="1"/>
  <c r="V4727" i="1"/>
  <c r="I614" i="1"/>
  <c r="H717" i="1"/>
  <c r="T4861" i="1"/>
  <c r="J796" i="1"/>
  <c r="F4328" i="1"/>
  <c r="H182" i="1"/>
  <c r="J2853" i="1"/>
  <c r="I1819" i="1"/>
  <c r="J6066" i="1"/>
  <c r="V3797" i="1"/>
  <c r="V5937" i="1"/>
  <c r="T1139" i="1"/>
  <c r="L8339" i="1"/>
  <c r="L648" i="1"/>
  <c r="J3564" i="1"/>
  <c r="T6771" i="1"/>
  <c r="V1344" i="1"/>
  <c r="N1029" i="1"/>
  <c r="M1304" i="1"/>
  <c r="J1733" i="1"/>
  <c r="N469" i="1"/>
  <c r="U6772" i="1"/>
  <c r="V1477" i="1"/>
  <c r="N2607" i="1"/>
  <c r="P4873" i="1"/>
  <c r="M6234" i="1"/>
  <c r="P7814" i="1"/>
  <c r="F138" i="1"/>
  <c r="T8029" i="1"/>
  <c r="J4138" i="1"/>
  <c r="N2528" i="1"/>
  <c r="H294" i="1"/>
  <c r="F3827" i="1"/>
  <c r="P5569" i="1"/>
  <c r="V6350" i="1"/>
  <c r="I8223" i="1"/>
  <c r="M1376" i="1"/>
  <c r="P8126" i="1"/>
  <c r="P7899" i="1"/>
  <c r="U824" i="1"/>
  <c r="F1049" i="1"/>
  <c r="T6310" i="1"/>
  <c r="F8240" i="1"/>
  <c r="N300" i="1"/>
  <c r="P8202" i="1"/>
  <c r="J6208" i="1"/>
  <c r="V1564" i="1"/>
  <c r="H1045" i="1"/>
  <c r="T275" i="1"/>
  <c r="U2668" i="1"/>
  <c r="M5187" i="1"/>
  <c r="M6086" i="1"/>
  <c r="L5972" i="1"/>
  <c r="J6181" i="1"/>
  <c r="J672" i="1"/>
  <c r="P2106" i="1"/>
  <c r="N7311" i="1"/>
  <c r="N3441" i="1"/>
  <c r="N3676" i="1"/>
  <c r="F2125" i="1"/>
  <c r="I3563" i="1"/>
  <c r="L2936" i="1"/>
  <c r="U2868" i="1"/>
  <c r="J6334" i="1"/>
  <c r="P4595" i="1"/>
  <c r="T2690" i="1"/>
  <c r="H5427" i="1"/>
  <c r="J4791" i="1"/>
  <c r="N6775" i="1"/>
  <c r="I2218" i="1"/>
  <c r="V2338" i="1"/>
  <c r="N5425" i="1"/>
  <c r="T1125" i="1"/>
  <c r="J334" i="1"/>
  <c r="L5509" i="1"/>
  <c r="U711" i="1"/>
  <c r="I1400" i="1"/>
  <c r="U1611" i="1"/>
  <c r="I8113" i="1"/>
  <c r="H5608" i="1"/>
  <c r="M3249" i="1"/>
  <c r="H2196" i="1"/>
  <c r="I671" i="1"/>
  <c r="P2935" i="1"/>
  <c r="I3716" i="1"/>
  <c r="K2063" i="1"/>
  <c r="T1606" i="1"/>
  <c r="N8122" i="1"/>
  <c r="V433" i="1"/>
  <c r="N8263" i="1"/>
  <c r="F4023" i="1"/>
  <c r="V7930" i="1"/>
  <c r="J7988" i="1"/>
  <c r="V2291" i="1"/>
  <c r="U690" i="1"/>
  <c r="J1098" i="1"/>
  <c r="K267" i="1"/>
  <c r="P7872" i="1"/>
  <c r="N3396" i="1"/>
  <c r="J7091" i="1"/>
  <c r="I772" i="1"/>
  <c r="F6140" i="1"/>
  <c r="M8101" i="1"/>
  <c r="U7059" i="1"/>
  <c r="M5635" i="1"/>
  <c r="V228" i="1"/>
  <c r="J1559" i="1"/>
  <c r="P276" i="1"/>
  <c r="M4437" i="1"/>
  <c r="J3072" i="1"/>
  <c r="L3715" i="1"/>
  <c r="I7268" i="1"/>
  <c r="I1779" i="1"/>
  <c r="H6389" i="1"/>
  <c r="H3488" i="1"/>
  <c r="F2981" i="1"/>
  <c r="J8188" i="1"/>
  <c r="J303" i="1"/>
  <c r="M493" i="1"/>
  <c r="J4889" i="1"/>
  <c r="M6520" i="1"/>
  <c r="N6586" i="1"/>
  <c r="N3641" i="1"/>
  <c r="H4276" i="1"/>
  <c r="P8276" i="1"/>
  <c r="I7892" i="1"/>
  <c r="I8117" i="1"/>
  <c r="P151" i="1"/>
  <c r="K5192" i="1"/>
  <c r="F1877" i="1"/>
  <c r="I5639" i="1"/>
  <c r="M2845" i="1"/>
  <c r="V534" i="1"/>
  <c r="J4733" i="1"/>
  <c r="I8268" i="1"/>
  <c r="H3184" i="1"/>
  <c r="V1409" i="1"/>
  <c r="H1408" i="1"/>
  <c r="U2143" i="1"/>
  <c r="N6755" i="1"/>
  <c r="M7925" i="1"/>
  <c r="V178" i="1"/>
  <c r="J4677" i="1"/>
  <c r="V3273" i="1"/>
  <c r="J4919" i="1"/>
  <c r="I5067" i="1"/>
  <c r="U4940" i="1"/>
  <c r="L4463" i="1"/>
  <c r="I7915" i="1"/>
  <c r="N5856" i="1"/>
  <c r="T4812" i="1"/>
  <c r="T4613" i="1"/>
  <c r="M2952" i="1"/>
  <c r="N3730" i="1"/>
  <c r="P4913" i="1"/>
  <c r="U4285" i="1"/>
  <c r="J1752" i="1"/>
  <c r="I2067" i="1"/>
  <c r="F7341" i="1"/>
  <c r="F5744" i="1"/>
  <c r="T8141" i="1"/>
  <c r="J8052" i="1"/>
  <c r="N3173" i="1"/>
  <c r="M2913" i="1"/>
  <c r="H1098" i="1"/>
  <c r="P567" i="1"/>
  <c r="I7076" i="1"/>
  <c r="T8017" i="1"/>
  <c r="N6351" i="1"/>
  <c r="J7452" i="1"/>
  <c r="P5827" i="1"/>
  <c r="M4467" i="1"/>
  <c r="K8180" i="1"/>
  <c r="F1858" i="1"/>
  <c r="I1222" i="1"/>
  <c r="V3311" i="1"/>
  <c r="T193" i="1"/>
  <c r="M6960" i="1"/>
  <c r="L1109" i="1"/>
  <c r="P5283" i="1"/>
  <c r="M8146" i="1"/>
  <c r="U5548" i="1"/>
  <c r="V2093" i="1"/>
  <c r="M5741" i="1"/>
  <c r="N2664" i="1"/>
  <c r="V7328" i="1"/>
  <c r="J5859" i="1"/>
  <c r="U218" i="1"/>
  <c r="V8283" i="1"/>
  <c r="T7186" i="1"/>
  <c r="U744" i="1"/>
  <c r="J2071" i="1"/>
  <c r="J4553" i="1"/>
  <c r="M6992" i="1"/>
  <c r="V6460" i="1"/>
  <c r="V7242" i="1"/>
  <c r="N413" i="1"/>
  <c r="U4847" i="1"/>
  <c r="M3160" i="1"/>
  <c r="V678" i="1"/>
  <c r="J802" i="1"/>
  <c r="J3696" i="1"/>
  <c r="J232" i="1"/>
  <c r="M2463" i="1"/>
  <c r="T6446" i="1"/>
  <c r="M1509" i="1"/>
  <c r="P565" i="1"/>
  <c r="H7192" i="1"/>
  <c r="N2903" i="1"/>
  <c r="V1369" i="1"/>
  <c r="N4089" i="1"/>
  <c r="M3354" i="1"/>
  <c r="F631" i="1"/>
  <c r="U6793" i="1"/>
  <c r="N3083" i="1"/>
  <c r="J8063" i="1"/>
  <c r="U5490" i="1"/>
  <c r="V2390" i="1"/>
  <c r="N3973" i="1"/>
  <c r="U1544" i="1"/>
  <c r="L928" i="1"/>
  <c r="F6820" i="1"/>
  <c r="T7072" i="1"/>
  <c r="J2127" i="1"/>
  <c r="N6138" i="1"/>
  <c r="T3331" i="1"/>
  <c r="P317" i="1"/>
  <c r="U471" i="1"/>
  <c r="H3871" i="1"/>
  <c r="F2199" i="1"/>
  <c r="H5907" i="1"/>
  <c r="F6770" i="1"/>
  <c r="M6039" i="1"/>
  <c r="V7644" i="1"/>
  <c r="H5329" i="1"/>
  <c r="V5881" i="1"/>
  <c r="P3108" i="1"/>
  <c r="T4716" i="1"/>
  <c r="V2260" i="1"/>
  <c r="N4424" i="1"/>
  <c r="P4215" i="1"/>
  <c r="T39" i="1"/>
  <c r="J3888" i="1"/>
  <c r="F1640" i="1"/>
  <c r="J1817" i="1"/>
  <c r="F4957" i="1"/>
  <c r="T3601" i="1"/>
  <c r="V4155" i="1"/>
  <c r="V1910" i="1"/>
  <c r="J2725" i="1"/>
  <c r="P6169" i="1"/>
  <c r="U2513" i="1"/>
  <c r="T6357" i="1"/>
  <c r="N3950" i="1"/>
  <c r="T589" i="1"/>
  <c r="T4957" i="1"/>
  <c r="M5597" i="1"/>
  <c r="P381" i="1"/>
  <c r="M5626" i="1"/>
  <c r="I175" i="1"/>
  <c r="N7827" i="1"/>
  <c r="I7189" i="1"/>
  <c r="J8337" i="1"/>
  <c r="H4806" i="1"/>
  <c r="F5102" i="1"/>
  <c r="N6936" i="1"/>
  <c r="U3766" i="1"/>
  <c r="V8202" i="1"/>
  <c r="T5266" i="1"/>
  <c r="P6698" i="1"/>
  <c r="M6411" i="1"/>
  <c r="L7325" i="1"/>
  <c r="M404" i="1"/>
  <c r="N7558" i="1"/>
  <c r="V2408" i="1"/>
  <c r="F5376" i="1"/>
  <c r="T3470" i="1"/>
  <c r="N459" i="1"/>
  <c r="P8100" i="1"/>
  <c r="H130" i="1"/>
  <c r="J3101" i="1"/>
  <c r="U3193" i="1"/>
  <c r="I4296" i="1"/>
  <c r="V889" i="1"/>
  <c r="L1137" i="1"/>
  <c r="V3450" i="1"/>
  <c r="P3176" i="1"/>
  <c r="M658" i="1"/>
  <c r="J6173" i="1"/>
  <c r="P4440" i="1"/>
  <c r="F2582" i="1"/>
  <c r="H6251" i="1"/>
  <c r="J6141" i="1"/>
  <c r="M8136" i="1"/>
  <c r="U2550" i="1"/>
  <c r="M1446" i="1"/>
  <c r="N4058" i="1"/>
  <c r="H8030" i="1"/>
  <c r="N518" i="1"/>
  <c r="T520" i="1"/>
  <c r="K6460" i="1"/>
  <c r="J1707" i="1"/>
  <c r="V6411" i="1"/>
  <c r="K2875" i="1"/>
  <c r="N4762" i="1"/>
  <c r="M4878" i="1"/>
  <c r="L94" i="1"/>
  <c r="N5241" i="1"/>
  <c r="T4093" i="1"/>
  <c r="H4419" i="1"/>
  <c r="F7842" i="1"/>
  <c r="N5111" i="1"/>
  <c r="F6157" i="1"/>
  <c r="L3861" i="1"/>
  <c r="P6953" i="1"/>
  <c r="J1503" i="1"/>
  <c r="M3063" i="1"/>
  <c r="N3832" i="1"/>
  <c r="K7108" i="1"/>
  <c r="F2904" i="1"/>
  <c r="J4644" i="1"/>
  <c r="L1764" i="1"/>
  <c r="H4288" i="1"/>
  <c r="J4847" i="1"/>
  <c r="U6897" i="1"/>
  <c r="M671" i="1"/>
  <c r="P6582" i="1"/>
  <c r="T111" i="1"/>
  <c r="I3278" i="1"/>
  <c r="N7089" i="1"/>
  <c r="F4608" i="1"/>
  <c r="H6174" i="1"/>
  <c r="J5491" i="1"/>
  <c r="I43" i="1"/>
  <c r="J614" i="1"/>
  <c r="M2171" i="1"/>
  <c r="V6949" i="1"/>
  <c r="U6988" i="1"/>
  <c r="N1959" i="1"/>
  <c r="M3135" i="1"/>
  <c r="U6089" i="1"/>
  <c r="N1027" i="1"/>
  <c r="F5395" i="1"/>
  <c r="T4259" i="1"/>
  <c r="N5872" i="1"/>
  <c r="H7880" i="1"/>
  <c r="H7833" i="1"/>
  <c r="M6957" i="1"/>
  <c r="U5273" i="1"/>
  <c r="F5288" i="1"/>
  <c r="M212" i="1"/>
  <c r="J2168" i="1"/>
  <c r="U3225" i="1"/>
  <c r="J7186" i="1"/>
  <c r="V1839" i="1"/>
  <c r="I1562" i="1"/>
  <c r="I4640" i="1"/>
  <c r="F3254" i="1"/>
  <c r="U5191" i="1"/>
  <c r="M7887" i="1"/>
  <c r="T427" i="1"/>
  <c r="V8012" i="1"/>
  <c r="H7933" i="1"/>
  <c r="K2067" i="1"/>
  <c r="U2945" i="1"/>
  <c r="J1426" i="1"/>
  <c r="U1476" i="1"/>
  <c r="N584" i="1"/>
  <c r="H6670" i="1"/>
  <c r="F7195" i="1"/>
  <c r="N5660" i="1"/>
  <c r="P607" i="1"/>
  <c r="V823" i="1"/>
  <c r="F6637" i="1"/>
  <c r="N3707" i="1"/>
  <c r="V2635" i="1"/>
  <c r="J2473" i="1"/>
  <c r="H5501" i="1"/>
  <c r="J3209" i="1"/>
  <c r="L812" i="1"/>
  <c r="T3691" i="1"/>
  <c r="N6874" i="1"/>
  <c r="U8272" i="1"/>
  <c r="H3755" i="1"/>
  <c r="J3583" i="1"/>
  <c r="T1735" i="1"/>
  <c r="J500" i="1"/>
  <c r="N6563" i="1"/>
  <c r="H3349" i="1"/>
  <c r="P5626" i="1"/>
  <c r="J4053" i="1"/>
  <c r="T1082" i="1"/>
  <c r="P4494" i="1"/>
  <c r="I5934" i="1"/>
  <c r="I5627" i="1"/>
  <c r="F8315" i="1"/>
  <c r="V400" i="1"/>
  <c r="M3491" i="1"/>
  <c r="U5513" i="1"/>
  <c r="I2314" i="1"/>
  <c r="T2073" i="1"/>
  <c r="P1106" i="1"/>
  <c r="L5142" i="1"/>
  <c r="H7296" i="1"/>
  <c r="T441" i="1"/>
  <c r="M4733" i="1"/>
  <c r="J6090" i="1"/>
  <c r="P7557" i="1"/>
  <c r="M7050" i="1"/>
  <c r="M3326" i="1"/>
  <c r="I5951" i="1"/>
  <c r="I8031" i="1"/>
  <c r="L2332" i="1"/>
  <c r="I6240" i="1"/>
  <c r="F2297" i="1"/>
  <c r="P4068" i="1"/>
  <c r="N6776" i="1"/>
  <c r="N1820" i="1"/>
  <c r="N4481" i="1"/>
  <c r="I4053" i="1"/>
  <c r="U453" i="1"/>
  <c r="M5370" i="1"/>
  <c r="P1931" i="1"/>
  <c r="M5235" i="1"/>
  <c r="M2971" i="1"/>
  <c r="N6661" i="1"/>
  <c r="T7866" i="1"/>
  <c r="N214" i="1"/>
  <c r="I85" i="1"/>
  <c r="I7019" i="1"/>
  <c r="M6197" i="1"/>
  <c r="J3389" i="1"/>
  <c r="F3172" i="1"/>
  <c r="V5253" i="1"/>
  <c r="J1937" i="1"/>
  <c r="N123" i="1"/>
  <c r="M4911" i="1"/>
  <c r="H1808" i="1"/>
  <c r="T2271" i="1"/>
  <c r="T146" i="1"/>
  <c r="F7887" i="1"/>
  <c r="L3577" i="1"/>
  <c r="H6754" i="1"/>
  <c r="V2393" i="1"/>
  <c r="M8215" i="1"/>
  <c r="V4853" i="1"/>
  <c r="H3877" i="1"/>
  <c r="L6716" i="1"/>
  <c r="U6530" i="1"/>
  <c r="P4074" i="1"/>
  <c r="J6635" i="1"/>
  <c r="F3205" i="1"/>
  <c r="M6859" i="1"/>
  <c r="N597" i="1"/>
  <c r="H1295" i="1"/>
  <c r="M1153" i="1"/>
  <c r="J4294" i="1"/>
  <c r="T7215" i="1"/>
  <c r="N6273" i="1"/>
  <c r="U1175" i="1"/>
  <c r="V1163" i="1"/>
  <c r="U4634" i="1"/>
  <c r="N1752" i="1"/>
  <c r="F2646" i="1"/>
  <c r="I2134" i="1"/>
  <c r="F6742" i="1"/>
  <c r="N955" i="1"/>
  <c r="H159" i="1"/>
  <c r="V1607" i="1"/>
  <c r="N356" i="1"/>
  <c r="L8217" i="1"/>
  <c r="J3655" i="1"/>
  <c r="T1866" i="1"/>
  <c r="P4065" i="1"/>
  <c r="I183" i="1"/>
  <c r="V3102" i="1"/>
  <c r="I1929" i="1"/>
  <c r="U1018" i="1"/>
  <c r="U4170" i="1"/>
  <c r="P4514" i="1"/>
  <c r="U7942" i="1"/>
  <c r="T4696" i="1"/>
  <c r="H3020" i="1"/>
  <c r="P4571" i="1"/>
  <c r="M6231" i="1"/>
  <c r="N7398" i="1"/>
  <c r="J5835" i="1"/>
  <c r="M4917" i="1"/>
  <c r="N4171" i="1"/>
  <c r="P243" i="1"/>
  <c r="H2398" i="1"/>
  <c r="M3599" i="1"/>
  <c r="V254" i="1"/>
  <c r="H1156" i="1"/>
  <c r="L2753" i="1"/>
  <c r="F1578" i="1"/>
  <c r="U7506" i="1"/>
  <c r="V1254" i="1"/>
  <c r="F3764" i="1"/>
  <c r="J5724" i="1"/>
  <c r="H1257" i="1"/>
  <c r="M1846" i="1"/>
  <c r="V4333" i="1"/>
  <c r="F4576" i="1"/>
  <c r="L5711" i="1"/>
  <c r="M1656" i="1"/>
  <c r="F2735" i="1"/>
  <c r="I5364" i="1"/>
  <c r="H1765" i="1"/>
  <c r="F2464" i="1"/>
  <c r="T8343" i="1"/>
  <c r="T5166" i="1"/>
  <c r="N239" i="1"/>
  <c r="F5937" i="1"/>
  <c r="T5474" i="1"/>
  <c r="M4036" i="1"/>
  <c r="I2200" i="1"/>
  <c r="U7366" i="1"/>
  <c r="U7937" i="1"/>
  <c r="V160" i="1"/>
  <c r="J3044" i="1"/>
  <c r="I1625" i="1"/>
  <c r="F1473" i="1"/>
  <c r="F5614" i="1"/>
  <c r="P28" i="1"/>
  <c r="H2177" i="1"/>
  <c r="V1100" i="1"/>
  <c r="U1737" i="1"/>
  <c r="U3452" i="1"/>
  <c r="V1102" i="1"/>
  <c r="F1498" i="1"/>
  <c r="N56" i="1"/>
  <c r="T3525" i="1"/>
  <c r="H2180" i="1"/>
  <c r="H1578" i="1"/>
  <c r="J2260" i="1"/>
  <c r="L5446" i="1"/>
  <c r="U4057" i="1"/>
  <c r="I5165" i="1"/>
  <c r="F3340" i="1"/>
  <c r="I4012" i="1"/>
  <c r="F5200" i="1"/>
  <c r="U2366" i="1"/>
  <c r="K5380" i="1"/>
  <c r="V3358" i="1"/>
  <c r="P8213" i="1"/>
  <c r="N7907" i="1"/>
  <c r="V6594" i="1"/>
  <c r="K2749" i="1"/>
  <c r="I5122" i="1"/>
  <c r="J5762" i="1"/>
  <c r="T7079" i="1"/>
  <c r="H8080" i="1"/>
  <c r="I584" i="1"/>
  <c r="F8183" i="1"/>
  <c r="V6000" i="1"/>
  <c r="N838" i="1"/>
  <c r="I8138" i="1"/>
  <c r="N2675" i="1"/>
  <c r="M5555" i="1"/>
  <c r="U340" i="1"/>
  <c r="J8183" i="1"/>
  <c r="J4342" i="1"/>
  <c r="H4895" i="1"/>
  <c r="T6525" i="1"/>
  <c r="J287" i="1"/>
  <c r="T7188" i="1"/>
  <c r="T8037" i="1"/>
  <c r="U1918" i="1"/>
  <c r="T3049" i="1"/>
  <c r="V5022" i="1"/>
  <c r="M3266" i="1"/>
  <c r="P4054" i="1"/>
  <c r="F4712" i="1"/>
  <c r="K3515" i="1"/>
  <c r="F1215" i="1"/>
  <c r="F2038" i="1"/>
  <c r="T7828" i="1"/>
  <c r="F5299" i="1"/>
  <c r="I5625" i="1"/>
  <c r="F7263" i="1"/>
  <c r="N226" i="1"/>
  <c r="M2095" i="1"/>
  <c r="I4632" i="1"/>
  <c r="U4524" i="1"/>
  <c r="L7324" i="1"/>
  <c r="N1135" i="1"/>
  <c r="K4950" i="1"/>
  <c r="U7106" i="1"/>
  <c r="U2252" i="1"/>
  <c r="F3241" i="1"/>
  <c r="U7362" i="1"/>
  <c r="T662" i="1"/>
  <c r="F2760" i="1"/>
  <c r="M6731" i="1"/>
  <c r="J4597" i="1"/>
  <c r="I2539" i="1"/>
  <c r="F6385" i="1"/>
  <c r="I3608" i="1"/>
  <c r="H1587" i="1"/>
  <c r="J5641" i="1"/>
  <c r="P7175" i="1"/>
  <c r="U8347" i="1"/>
  <c r="H4244" i="1"/>
  <c r="I3736" i="1"/>
  <c r="P125" i="1"/>
  <c r="J4277" i="1"/>
  <c r="F7400" i="1"/>
  <c r="F2267" i="1"/>
  <c r="F3973" i="1"/>
  <c r="F6909" i="1"/>
  <c r="V6505" i="1"/>
  <c r="F7860" i="1"/>
  <c r="H618" i="1"/>
  <c r="N440" i="1"/>
  <c r="J6125" i="1"/>
  <c r="F6741" i="1"/>
  <c r="V443" i="1"/>
  <c r="H5996" i="1"/>
  <c r="I1593" i="1"/>
  <c r="U3940" i="1"/>
  <c r="J717" i="1"/>
  <c r="U4846" i="1"/>
  <c r="P4552" i="1"/>
  <c r="J8015" i="1"/>
  <c r="J5446" i="1"/>
  <c r="V2819" i="1"/>
  <c r="I3121" i="1"/>
  <c r="F3058" i="1"/>
  <c r="T2402" i="1"/>
  <c r="T2474" i="1"/>
  <c r="M8283" i="1"/>
  <c r="M478" i="1"/>
  <c r="J1488" i="1"/>
  <c r="P7117" i="1"/>
  <c r="H5259" i="1"/>
  <c r="M346" i="1"/>
  <c r="I8346" i="1"/>
  <c r="I1523" i="1"/>
  <c r="P8076" i="1"/>
  <c r="N2743" i="1"/>
  <c r="J753" i="1"/>
  <c r="T2182" i="1"/>
  <c r="L7272" i="1"/>
  <c r="J5229" i="1"/>
  <c r="F7145" i="1"/>
  <c r="F1845" i="1"/>
  <c r="J445" i="1"/>
  <c r="I1761" i="1"/>
  <c r="H6051" i="1"/>
  <c r="M7949" i="1"/>
  <c r="J7481" i="1"/>
  <c r="F458" i="1"/>
  <c r="H7116" i="1"/>
  <c r="N4342" i="1"/>
  <c r="P787" i="1"/>
  <c r="U7495" i="1"/>
  <c r="M1981" i="1"/>
  <c r="N6366" i="1"/>
  <c r="F1407" i="1"/>
  <c r="I3329" i="1"/>
  <c r="V850" i="1"/>
  <c r="P3879" i="1"/>
  <c r="I4126" i="1"/>
  <c r="P273" i="1"/>
  <c r="H5339" i="1"/>
  <c r="M6926" i="1"/>
  <c r="U5396" i="1"/>
  <c r="L2356" i="1"/>
  <c r="L7150" i="1"/>
  <c r="N5234" i="1"/>
  <c r="I132" i="1"/>
  <c r="N42" i="1"/>
  <c r="T6570" i="1"/>
  <c r="T3895" i="1"/>
  <c r="I3013" i="1"/>
  <c r="T7458" i="1"/>
  <c r="V3977" i="1"/>
  <c r="N637" i="1"/>
  <c r="T650" i="1"/>
  <c r="H6086" i="1"/>
  <c r="M4513" i="1"/>
  <c r="H4013" i="1"/>
  <c r="V707" i="1"/>
  <c r="H7272" i="1"/>
  <c r="J2068" i="1"/>
  <c r="N6099" i="1"/>
  <c r="I5699" i="1"/>
  <c r="U4735" i="1"/>
  <c r="T914" i="1"/>
  <c r="I3554" i="1"/>
  <c r="M1897" i="1"/>
  <c r="H7149" i="1"/>
  <c r="P8205" i="1"/>
  <c r="N7886" i="1"/>
  <c r="F422" i="1"/>
  <c r="F7406" i="1"/>
  <c r="V8203" i="1"/>
  <c r="M1523" i="1"/>
  <c r="L292" i="1"/>
  <c r="T4612" i="1"/>
  <c r="I1969" i="1"/>
  <c r="T4209" i="1"/>
  <c r="T6435" i="1"/>
  <c r="V1370" i="1"/>
  <c r="P139" i="1"/>
  <c r="P1029" i="1"/>
  <c r="M8335" i="1"/>
  <c r="P1572" i="1"/>
  <c r="H5475" i="1"/>
  <c r="U3031" i="1"/>
  <c r="T3045" i="1"/>
  <c r="T2963" i="1"/>
  <c r="K4075" i="1"/>
  <c r="H2831" i="1"/>
  <c r="V4369" i="1"/>
  <c r="N1734" i="1"/>
  <c r="I3110" i="1"/>
  <c r="N4518" i="1"/>
  <c r="T4170" i="1"/>
  <c r="T1089" i="1"/>
  <c r="F6265" i="1"/>
  <c r="N2280" i="1"/>
  <c r="U593" i="1"/>
  <c r="F5647" i="1"/>
  <c r="M2033" i="1"/>
  <c r="V5026" i="1"/>
  <c r="N1295" i="1"/>
  <c r="H1855" i="1"/>
  <c r="J6448" i="1"/>
  <c r="U4272" i="1"/>
  <c r="V440" i="1"/>
  <c r="U882" i="1"/>
  <c r="H1091" i="1"/>
  <c r="M125" i="1"/>
  <c r="I1271" i="1"/>
  <c r="V1179" i="1"/>
  <c r="T1631" i="1"/>
  <c r="F8267" i="1"/>
  <c r="U1324" i="1"/>
  <c r="F1603" i="1"/>
  <c r="I1684" i="1"/>
  <c r="N6338" i="1"/>
  <c r="K6240" i="1"/>
  <c r="M4110" i="1"/>
  <c r="P5718" i="1"/>
  <c r="F6165" i="1"/>
  <c r="V5691" i="1"/>
  <c r="H1841" i="1"/>
  <c r="J40" i="1"/>
  <c r="V4586" i="1"/>
  <c r="I5917" i="1"/>
  <c r="V198" i="1"/>
  <c r="T2292" i="1"/>
  <c r="I2452" i="1"/>
  <c r="N2122" i="1"/>
  <c r="H1642" i="1"/>
  <c r="J3212" i="1"/>
  <c r="V1232" i="1"/>
  <c r="F1847" i="1"/>
  <c r="T1980" i="1"/>
  <c r="V280" i="1"/>
  <c r="L3730" i="1"/>
  <c r="F4852" i="1"/>
  <c r="V1945" i="1"/>
  <c r="F5185" i="1"/>
  <c r="V310" i="1"/>
  <c r="M4244" i="1"/>
  <c r="T7140" i="1"/>
  <c r="V7955" i="1"/>
  <c r="N6971" i="1"/>
  <c r="H6934" i="1"/>
  <c r="U3735" i="1"/>
  <c r="P4147" i="1"/>
  <c r="V2993" i="1"/>
  <c r="I7322" i="1"/>
  <c r="U6933" i="1"/>
  <c r="M4680" i="1"/>
  <c r="U4133" i="1"/>
  <c r="J4990" i="1"/>
  <c r="T8346" i="1"/>
  <c r="H7820" i="1"/>
  <c r="J1784" i="1"/>
  <c r="H2720" i="1"/>
  <c r="H86" i="1"/>
  <c r="J1346" i="1"/>
  <c r="L2983" i="1"/>
  <c r="I7560" i="1"/>
  <c r="F394" i="1"/>
  <c r="M1762" i="1"/>
  <c r="L2850" i="1"/>
  <c r="H4248" i="1"/>
  <c r="L1978" i="1"/>
  <c r="T2480" i="1"/>
  <c r="P1115" i="1"/>
  <c r="U153" i="1"/>
  <c r="V5856" i="1"/>
  <c r="M5104" i="1"/>
  <c r="M7535" i="1"/>
  <c r="M1119" i="1"/>
  <c r="M4180" i="1"/>
  <c r="F5665" i="1"/>
  <c r="T3619" i="1"/>
  <c r="T234" i="1"/>
  <c r="T4551" i="1"/>
  <c r="J4021" i="1"/>
  <c r="V892" i="1"/>
  <c r="N4899" i="1"/>
  <c r="N6069" i="1"/>
  <c r="N3486" i="1"/>
  <c r="N309" i="1"/>
  <c r="L5927" i="1"/>
  <c r="M2201" i="1"/>
  <c r="V4221" i="1"/>
  <c r="T6455" i="1"/>
  <c r="N3472" i="1"/>
  <c r="F8038" i="1"/>
  <c r="H1081" i="1"/>
  <c r="N7925" i="1"/>
  <c r="N1018" i="1"/>
  <c r="T1601" i="1"/>
  <c r="M3511" i="1"/>
  <c r="N3043" i="1"/>
  <c r="I6541" i="1"/>
  <c r="P689" i="1"/>
  <c r="F6453" i="1"/>
  <c r="M4523" i="1"/>
  <c r="P7116" i="1"/>
  <c r="J746" i="1"/>
  <c r="J3570" i="1"/>
  <c r="M2997" i="1"/>
  <c r="U1282" i="1"/>
  <c r="P3179" i="1"/>
  <c r="F4537" i="1"/>
  <c r="V5433" i="1"/>
  <c r="I6385" i="1"/>
  <c r="V4370" i="1"/>
  <c r="U82" i="1"/>
  <c r="F5130" i="1"/>
  <c r="U1233" i="1"/>
  <c r="V7066" i="1"/>
  <c r="J1127" i="1"/>
  <c r="I142" i="1"/>
  <c r="P7823" i="1"/>
  <c r="L4419" i="1"/>
  <c r="P898" i="1"/>
  <c r="U3582" i="1"/>
  <c r="P1109" i="1"/>
  <c r="H3318" i="1"/>
  <c r="N244" i="1"/>
  <c r="H472" i="1"/>
  <c r="V6747" i="1"/>
  <c r="T4890" i="1"/>
  <c r="V3309" i="1"/>
  <c r="H5919" i="1"/>
  <c r="J6051" i="1"/>
  <c r="N5633" i="1"/>
  <c r="H406" i="1"/>
  <c r="H2314" i="1"/>
  <c r="U312" i="1"/>
  <c r="N1841" i="1"/>
  <c r="J4145" i="1"/>
  <c r="P340" i="1"/>
  <c r="T1909" i="1"/>
  <c r="N6068" i="1"/>
  <c r="M877" i="1"/>
  <c r="V6127" i="1"/>
  <c r="I1676" i="1"/>
  <c r="U4924" i="1"/>
  <c r="M2348" i="1"/>
  <c r="T3059" i="1"/>
  <c r="U8065" i="1"/>
  <c r="V4699" i="1"/>
  <c r="V7092" i="1"/>
  <c r="I3203" i="1"/>
  <c r="U2916" i="1"/>
  <c r="F6829" i="1"/>
  <c r="T4505" i="1"/>
  <c r="N251" i="1"/>
  <c r="M8196" i="1"/>
  <c r="J7246" i="1"/>
  <c r="F4903" i="1"/>
  <c r="P3771" i="1"/>
  <c r="V2145" i="1"/>
  <c r="V2868" i="1"/>
  <c r="V7227" i="1"/>
  <c r="I6115" i="1"/>
  <c r="V6308" i="1"/>
  <c r="H2588" i="1"/>
  <c r="F3245" i="1"/>
  <c r="J1954" i="1"/>
  <c r="L1090" i="1"/>
  <c r="V8237" i="1"/>
  <c r="H7322" i="1"/>
  <c r="V6009" i="1"/>
  <c r="L3964" i="1"/>
  <c r="I8114" i="1"/>
  <c r="P2707" i="1"/>
  <c r="I3187" i="1"/>
  <c r="U1570" i="1"/>
  <c r="T7937" i="1"/>
  <c r="I5489" i="1"/>
  <c r="I7017" i="1"/>
  <c r="H1676" i="1"/>
  <c r="N4321" i="1"/>
  <c r="I587" i="1"/>
  <c r="J6382" i="1"/>
  <c r="N527" i="1"/>
  <c r="U5690" i="1"/>
  <c r="F2614" i="1"/>
  <c r="H4621" i="1"/>
  <c r="U2803" i="1"/>
  <c r="P2153" i="1"/>
  <c r="H6673" i="1"/>
  <c r="V3774" i="1"/>
  <c r="J4529" i="1"/>
  <c r="P265" i="1"/>
  <c r="F7268" i="1"/>
  <c r="U3441" i="1"/>
  <c r="M2942" i="1"/>
  <c r="J6567" i="1"/>
  <c r="M5185" i="1"/>
  <c r="M3057" i="1"/>
  <c r="I62" i="1"/>
  <c r="M1258" i="1"/>
  <c r="J8250" i="1"/>
  <c r="P374" i="1"/>
  <c r="F8246" i="1"/>
  <c r="T5418" i="1"/>
  <c r="J1104" i="1"/>
  <c r="V6736" i="1"/>
  <c r="U1984" i="1"/>
  <c r="P7517" i="1"/>
  <c r="T1457" i="1"/>
  <c r="L3887" i="1"/>
  <c r="V5620" i="1"/>
  <c r="M219" i="1"/>
  <c r="J1785" i="1"/>
  <c r="J139" i="1"/>
  <c r="J3076" i="1"/>
  <c r="T7190" i="1"/>
  <c r="F7552" i="1"/>
  <c r="U4620" i="1"/>
  <c r="T815" i="1"/>
  <c r="M8273" i="1"/>
  <c r="T4094" i="1"/>
  <c r="N2318" i="1"/>
  <c r="I236" i="1"/>
  <c r="F1006" i="1"/>
  <c r="I2771" i="1"/>
  <c r="M84" i="1"/>
  <c r="N7894" i="1"/>
  <c r="M4993" i="1"/>
  <c r="I5374" i="1"/>
  <c r="H4330" i="1"/>
  <c r="L965" i="1"/>
  <c r="M4138" i="1"/>
  <c r="N7883" i="1"/>
  <c r="P2419" i="1"/>
  <c r="J2274" i="1"/>
  <c r="F200" i="1"/>
  <c r="T4033" i="1"/>
  <c r="T5077" i="1"/>
  <c r="F5435" i="1"/>
  <c r="F3406" i="1"/>
  <c r="H3694" i="1"/>
  <c r="J970" i="1"/>
  <c r="M1758" i="1"/>
  <c r="J1508" i="1"/>
  <c r="L3664" i="1"/>
  <c r="J4354" i="1"/>
  <c r="I1339" i="1"/>
  <c r="P3394" i="1"/>
  <c r="I3450" i="1"/>
  <c r="M5438" i="1"/>
  <c r="F5328" i="1"/>
  <c r="I7373" i="1"/>
  <c r="M927" i="1"/>
  <c r="L7904" i="1"/>
  <c r="U5522" i="1"/>
  <c r="T5572" i="1"/>
  <c r="M653" i="1"/>
  <c r="T2296" i="1"/>
  <c r="U1095" i="1"/>
  <c r="F4152" i="1"/>
  <c r="H6085" i="1"/>
  <c r="M3770" i="1"/>
  <c r="V5497" i="1"/>
  <c r="U7863" i="1"/>
  <c r="T3543" i="1"/>
  <c r="F7031" i="1"/>
  <c r="M1407" i="1"/>
  <c r="N5484" i="1"/>
  <c r="V1116" i="1"/>
  <c r="T259" i="1"/>
  <c r="P5647" i="1"/>
  <c r="M3609" i="1"/>
  <c r="I26" i="1"/>
  <c r="K8204" i="1"/>
  <c r="U5856" i="1"/>
  <c r="I84" i="1"/>
  <c r="I6464" i="1"/>
  <c r="J7079" i="1"/>
  <c r="N5530" i="1"/>
  <c r="M2728" i="1"/>
  <c r="U8133" i="1"/>
  <c r="V7465" i="1"/>
  <c r="P5402" i="1"/>
  <c r="H5985" i="1"/>
  <c r="N3272" i="1"/>
  <c r="F5800" i="1"/>
  <c r="J4302" i="1"/>
  <c r="M2734" i="1"/>
  <c r="M3513" i="1"/>
  <c r="H8112" i="1"/>
  <c r="P1028" i="1"/>
  <c r="N5914" i="1"/>
  <c r="U7815" i="1"/>
  <c r="P3710" i="1"/>
  <c r="V5730" i="1"/>
  <c r="I1878" i="1"/>
  <c r="P3329" i="1"/>
  <c r="T4022" i="1"/>
  <c r="U27" i="1"/>
  <c r="J1009" i="1"/>
  <c r="J3516" i="1"/>
  <c r="V7909" i="1"/>
  <c r="T5596" i="1"/>
  <c r="P7227" i="1"/>
  <c r="U6168" i="1"/>
  <c r="I7980" i="1"/>
  <c r="M2342" i="1"/>
  <c r="T6651" i="1"/>
  <c r="L6757" i="1"/>
  <c r="F5914" i="1"/>
  <c r="U2751" i="1"/>
  <c r="P5364" i="1"/>
  <c r="J8254" i="1"/>
  <c r="P2260" i="1"/>
  <c r="U5955" i="1"/>
  <c r="H5721" i="1"/>
  <c r="V3772" i="1"/>
  <c r="N7077" i="1"/>
  <c r="V2903" i="1"/>
  <c r="V5557" i="1"/>
  <c r="T6953" i="1"/>
  <c r="U3114" i="1"/>
  <c r="J1400" i="1"/>
  <c r="H5090" i="1"/>
  <c r="N6988" i="1"/>
  <c r="T892" i="1"/>
  <c r="H4402" i="1"/>
  <c r="I5802" i="1"/>
  <c r="J304" i="1"/>
  <c r="F1414" i="1"/>
  <c r="U577" i="1"/>
  <c r="V7570" i="1"/>
  <c r="P1576" i="1"/>
  <c r="N3527" i="1"/>
  <c r="M3173" i="1"/>
  <c r="H3343" i="1"/>
  <c r="U4102" i="1"/>
  <c r="N1158" i="1"/>
  <c r="P6116" i="1"/>
  <c r="T4097" i="1"/>
  <c r="P5263" i="1"/>
  <c r="I239" i="1"/>
  <c r="P2735" i="1"/>
  <c r="P2154" i="1"/>
  <c r="I3954" i="1"/>
  <c r="F283" i="1"/>
  <c r="F3373" i="1"/>
  <c r="T1240" i="1"/>
  <c r="U6071" i="1"/>
  <c r="N5404" i="1"/>
  <c r="F6038" i="1"/>
  <c r="V3703" i="1"/>
  <c r="V8053" i="1"/>
  <c r="U1320" i="1"/>
  <c r="M775" i="1"/>
  <c r="H4163" i="1"/>
  <c r="P1313" i="1"/>
  <c r="U5529" i="1"/>
  <c r="P7374" i="1"/>
  <c r="N4219" i="1"/>
  <c r="F2405" i="1"/>
  <c r="P6298" i="1"/>
  <c r="T8282" i="1"/>
  <c r="U8252" i="1"/>
  <c r="M3291" i="1"/>
  <c r="U7523" i="1"/>
  <c r="M4271" i="1"/>
  <c r="N569" i="1"/>
  <c r="V2927" i="1"/>
  <c r="L1736" i="1"/>
  <c r="T4876" i="1"/>
  <c r="M1774" i="1"/>
  <c r="T7125" i="1"/>
  <c r="I4" i="1"/>
  <c r="P1361" i="1"/>
  <c r="V5625" i="1"/>
  <c r="L2684" i="1"/>
  <c r="F2420" i="1"/>
  <c r="F2454" i="1"/>
  <c r="I2939" i="1"/>
  <c r="I4040" i="1"/>
  <c r="N5153" i="1"/>
  <c r="H2649" i="1"/>
  <c r="F5419" i="1"/>
  <c r="M6149" i="1"/>
  <c r="U6849" i="1"/>
  <c r="U8043" i="1"/>
  <c r="J628" i="1"/>
  <c r="J2694" i="1"/>
  <c r="M4823" i="1"/>
  <c r="F2889" i="1"/>
  <c r="U1975" i="1"/>
  <c r="V4541" i="1"/>
  <c r="I1106" i="1"/>
  <c r="F4701" i="1"/>
  <c r="F6501" i="1"/>
  <c r="N5517" i="1"/>
  <c r="V5200" i="1"/>
  <c r="M598" i="1"/>
  <c r="N7425" i="1"/>
  <c r="P6560" i="1"/>
  <c r="J1748" i="1"/>
  <c r="T2456" i="1"/>
  <c r="I812" i="1"/>
  <c r="I437" i="1"/>
  <c r="I6421" i="1"/>
  <c r="J3343" i="1"/>
  <c r="J4540" i="1"/>
  <c r="F7590" i="1"/>
  <c r="I3149" i="1"/>
  <c r="M38" i="1"/>
  <c r="H8334" i="1"/>
  <c r="H8140" i="1"/>
  <c r="I4662" i="1"/>
  <c r="P7316" i="1"/>
  <c r="T4322" i="1"/>
  <c r="I3913" i="1"/>
  <c r="I4538" i="1"/>
  <c r="J850" i="1"/>
  <c r="V7318" i="1"/>
  <c r="J827" i="1"/>
  <c r="J5711" i="1"/>
  <c r="L7097" i="1"/>
  <c r="M6973" i="1"/>
  <c r="I1259" i="1"/>
  <c r="J5099" i="1"/>
  <c r="N3644" i="1"/>
  <c r="J3871" i="1"/>
  <c r="P8204" i="1"/>
  <c r="T3437" i="1"/>
  <c r="N2307" i="1"/>
  <c r="H6201" i="1"/>
  <c r="T5729" i="1"/>
  <c r="M6266" i="1"/>
  <c r="I3961" i="1"/>
  <c r="U2727" i="1"/>
  <c r="H5178" i="1"/>
  <c r="I8053" i="1"/>
  <c r="J4389" i="1"/>
  <c r="J1027" i="1"/>
  <c r="H4836" i="1"/>
  <c r="J8191" i="1"/>
  <c r="L5033" i="1"/>
  <c r="F7099" i="1"/>
  <c r="T4733" i="1"/>
  <c r="L1145" i="1"/>
  <c r="M4514" i="1"/>
  <c r="J4489" i="1"/>
  <c r="P3135" i="1"/>
  <c r="J1363" i="1"/>
  <c r="J5516" i="1"/>
  <c r="U1632" i="1"/>
  <c r="T530" i="1"/>
  <c r="M4706" i="1"/>
  <c r="M3239" i="1"/>
  <c r="T5342" i="1"/>
  <c r="F1722" i="1"/>
  <c r="I7192" i="1"/>
  <c r="V6793" i="1"/>
  <c r="H7221" i="1"/>
  <c r="N7167" i="1"/>
  <c r="V4884" i="1"/>
  <c r="P4287" i="1"/>
  <c r="J2505" i="1"/>
  <c r="J1577" i="1"/>
  <c r="T3839" i="1"/>
  <c r="V96" i="1"/>
  <c r="J1678" i="1"/>
  <c r="I6004" i="1"/>
  <c r="T1252" i="1"/>
  <c r="F2488" i="1"/>
  <c r="U6740" i="1"/>
  <c r="F4789" i="1"/>
  <c r="V1449" i="1"/>
  <c r="H3392" i="1"/>
  <c r="V5552" i="1"/>
  <c r="T2282" i="1"/>
  <c r="T5678" i="1"/>
  <c r="P8243" i="1"/>
  <c r="N8004" i="1"/>
  <c r="H4737" i="1"/>
  <c r="M674" i="1"/>
  <c r="H7982" i="1"/>
  <c r="V3940" i="1"/>
  <c r="H1802" i="1"/>
  <c r="F638" i="1"/>
  <c r="I7091" i="1"/>
  <c r="M3308" i="1"/>
  <c r="M7970" i="1"/>
  <c r="F5454" i="1"/>
  <c r="I849" i="1"/>
  <c r="J8211" i="1"/>
  <c r="P1737" i="1"/>
  <c r="I5834" i="1"/>
  <c r="M2735" i="1"/>
  <c r="H4539" i="1"/>
  <c r="U7302" i="1"/>
  <c r="H1687" i="1"/>
  <c r="I7453" i="1"/>
  <c r="H7918" i="1"/>
  <c r="F7351" i="1"/>
  <c r="P7310" i="1"/>
  <c r="T4824" i="1"/>
  <c r="V7278" i="1"/>
  <c r="U5626" i="1"/>
  <c r="M69" i="1"/>
  <c r="J6764" i="1"/>
  <c r="U2294" i="1"/>
  <c r="F6974" i="1"/>
  <c r="J7899" i="1"/>
  <c r="I261" i="1"/>
  <c r="M3426" i="1"/>
  <c r="V2890" i="1"/>
  <c r="J4416" i="1"/>
  <c r="N1085" i="1"/>
  <c r="P7008" i="1"/>
  <c r="H1219" i="1"/>
  <c r="M4197" i="1"/>
  <c r="N1156" i="1"/>
  <c r="H3632" i="1"/>
  <c r="J2029" i="1"/>
  <c r="J2183" i="1"/>
  <c r="I2788" i="1"/>
  <c r="H5001" i="1"/>
  <c r="J7012" i="1"/>
  <c r="I3766" i="1"/>
  <c r="T7274" i="1"/>
  <c r="L1607" i="1"/>
  <c r="T4555" i="1"/>
  <c r="I7806" i="1"/>
  <c r="V8330" i="1"/>
  <c r="U3728" i="1"/>
  <c r="I952" i="1"/>
  <c r="U2675" i="1"/>
  <c r="P6392" i="1"/>
  <c r="L5477" i="1"/>
  <c r="V4190" i="1"/>
  <c r="M4185" i="1"/>
  <c r="F8257" i="1"/>
  <c r="I3124" i="1"/>
  <c r="T1512" i="1"/>
  <c r="N1214" i="1"/>
  <c r="J4386" i="1"/>
  <c r="N607" i="1"/>
  <c r="H3847" i="1"/>
  <c r="V6940" i="1"/>
  <c r="I4812" i="1"/>
  <c r="J3129" i="1"/>
  <c r="H3842" i="1"/>
  <c r="J1384" i="1"/>
  <c r="P5523" i="1"/>
  <c r="M330" i="1"/>
  <c r="V2577" i="1"/>
  <c r="J795" i="1"/>
  <c r="N686" i="1"/>
  <c r="F1167" i="1"/>
  <c r="M1988" i="1"/>
  <c r="T5006" i="1"/>
  <c r="U1834" i="1"/>
  <c r="T5789" i="1"/>
  <c r="T4357" i="1"/>
  <c r="I8054" i="1"/>
  <c r="J8269" i="1"/>
  <c r="M334" i="1"/>
  <c r="U4809" i="1"/>
  <c r="J5338" i="1"/>
  <c r="U5648" i="1"/>
  <c r="U2191" i="1"/>
  <c r="V3647" i="1"/>
  <c r="M8271" i="1"/>
  <c r="N1270" i="1"/>
  <c r="H1090" i="1"/>
  <c r="M910" i="1"/>
  <c r="U1076" i="1"/>
  <c r="N1171" i="1"/>
  <c r="J4286" i="1"/>
  <c r="N6986" i="1"/>
  <c r="N7830" i="1"/>
  <c r="U1231" i="1"/>
  <c r="F2946" i="1"/>
  <c r="T6563" i="1"/>
  <c r="J4064" i="1"/>
  <c r="I2848" i="1"/>
  <c r="M1609" i="1"/>
  <c r="P4699" i="1"/>
  <c r="V232" i="1"/>
  <c r="U905" i="1"/>
  <c r="H7618" i="1"/>
  <c r="I774" i="1"/>
  <c r="P2985" i="1"/>
  <c r="V7098" i="1"/>
  <c r="I4802" i="1"/>
  <c r="F5743" i="1"/>
  <c r="J1507" i="1"/>
  <c r="M2087" i="1"/>
  <c r="J66" i="1"/>
  <c r="J5562" i="1"/>
  <c r="T972" i="1"/>
  <c r="P6273" i="1"/>
  <c r="T3448" i="1"/>
  <c r="J814" i="1"/>
  <c r="J1288" i="1"/>
  <c r="J7326" i="1"/>
  <c r="U2676" i="1"/>
  <c r="V4358" i="1"/>
  <c r="F7215" i="1"/>
  <c r="T3750" i="1"/>
  <c r="H4676" i="1"/>
  <c r="I1674" i="1"/>
  <c r="T3698" i="1"/>
  <c r="M5063" i="1"/>
  <c r="P7928" i="1"/>
  <c r="P2783" i="1"/>
  <c r="T212" i="1"/>
  <c r="F5872" i="1"/>
  <c r="V3123" i="1"/>
  <c r="H4825" i="1"/>
  <c r="M630" i="1"/>
  <c r="H3185" i="1"/>
  <c r="F1841" i="1"/>
  <c r="V2521" i="1"/>
  <c r="N4186" i="1"/>
  <c r="V833" i="1"/>
  <c r="P7239" i="1"/>
  <c r="L3417" i="1"/>
  <c r="N6499" i="1"/>
  <c r="V4097" i="1"/>
  <c r="U3684" i="1"/>
  <c r="T2591" i="1"/>
  <c r="P201" i="1"/>
  <c r="V7159" i="1"/>
  <c r="P3030" i="1"/>
  <c r="P7398" i="1"/>
  <c r="P4737" i="1"/>
  <c r="M4145" i="1"/>
  <c r="I3529" i="1"/>
  <c r="F8185" i="1"/>
  <c r="L5589" i="1"/>
  <c r="P991" i="1"/>
  <c r="J295" i="1"/>
  <c r="P4893" i="1"/>
  <c r="F3511" i="1"/>
  <c r="J4518" i="1"/>
  <c r="I4887" i="1"/>
  <c r="T2013" i="1"/>
  <c r="T697" i="1"/>
  <c r="M5124" i="1"/>
  <c r="I6573" i="1"/>
  <c r="H1780" i="1"/>
  <c r="H2636" i="1"/>
  <c r="I3435" i="1"/>
  <c r="V62" i="1"/>
  <c r="J5074" i="1"/>
  <c r="U6883" i="1"/>
  <c r="V5766" i="1"/>
  <c r="M7329" i="1"/>
  <c r="J1659" i="1"/>
  <c r="M6632" i="1"/>
  <c r="V1618" i="1"/>
  <c r="U4766" i="1"/>
  <c r="F2474" i="1"/>
  <c r="F6391" i="1"/>
  <c r="L1141" i="1"/>
  <c r="U4705" i="1"/>
  <c r="F8102" i="1"/>
  <c r="U607" i="1"/>
  <c r="N3399" i="1"/>
  <c r="I7146" i="1"/>
  <c r="T7502" i="1"/>
  <c r="P3418" i="1"/>
  <c r="N7163" i="1"/>
  <c r="N1378" i="1"/>
  <c r="J4192" i="1"/>
  <c r="P4627" i="1"/>
  <c r="H1815" i="1"/>
  <c r="I4346" i="1"/>
  <c r="V8184" i="1"/>
  <c r="J3241" i="1"/>
  <c r="T1772" i="1"/>
  <c r="V5992" i="1"/>
  <c r="I4865" i="1"/>
  <c r="M1394" i="1"/>
  <c r="J3710" i="1"/>
  <c r="I7486" i="1"/>
  <c r="H5844" i="1"/>
  <c r="P2859" i="1"/>
  <c r="T5262" i="1"/>
  <c r="H4532" i="1"/>
  <c r="F6435" i="1"/>
  <c r="U202" i="1"/>
  <c r="L722" i="1"/>
  <c r="U6353" i="1"/>
  <c r="N1265" i="1"/>
  <c r="T283" i="1"/>
  <c r="F133" i="1"/>
  <c r="U2297" i="1"/>
  <c r="T1189" i="1"/>
  <c r="F3232" i="1"/>
  <c r="L982" i="1"/>
  <c r="M5845" i="1"/>
  <c r="N2086" i="1"/>
  <c r="I995" i="1"/>
  <c r="J8113" i="1"/>
  <c r="N7297" i="1"/>
  <c r="H3521" i="1"/>
  <c r="V4539" i="1"/>
  <c r="I1216" i="1"/>
  <c r="J5703" i="1"/>
  <c r="U5772" i="1"/>
  <c r="J4607" i="1"/>
  <c r="U4" i="1"/>
  <c r="N273" i="1"/>
  <c r="P4546" i="1"/>
  <c r="H7248" i="1"/>
  <c r="V526" i="1"/>
  <c r="M5679" i="1"/>
  <c r="I5488" i="1"/>
  <c r="J2886" i="1"/>
  <c r="J6579" i="1"/>
  <c r="T4207" i="1"/>
  <c r="I4211" i="1"/>
  <c r="M7146" i="1"/>
  <c r="F1981" i="1"/>
  <c r="V4275" i="1"/>
  <c r="P7376" i="1"/>
  <c r="H5906" i="1"/>
  <c r="F272" i="1"/>
  <c r="J7188" i="1"/>
  <c r="N5317" i="1"/>
  <c r="T2030" i="1"/>
  <c r="P3260" i="1"/>
  <c r="T1516" i="1"/>
  <c r="H1953" i="1"/>
  <c r="F7184" i="1"/>
  <c r="H5693" i="1"/>
  <c r="U6847" i="1"/>
  <c r="U1493" i="1"/>
  <c r="J5763" i="1"/>
  <c r="N5552" i="1"/>
  <c r="U726" i="1"/>
  <c r="F4916" i="1"/>
  <c r="F2356" i="1"/>
  <c r="H1845" i="1"/>
  <c r="P2397" i="1"/>
  <c r="N8040" i="1"/>
  <c r="N2723" i="1"/>
  <c r="V2450" i="1"/>
  <c r="T8098" i="1"/>
  <c r="H746" i="1"/>
  <c r="M6893" i="1"/>
  <c r="U8095" i="1"/>
  <c r="T3814" i="1"/>
  <c r="U4974" i="1"/>
  <c r="N5273" i="1"/>
  <c r="P3906" i="1"/>
  <c r="U1683" i="1"/>
  <c r="K6943" i="1"/>
  <c r="M2940" i="1"/>
  <c r="N6616" i="1"/>
  <c r="V2833" i="1"/>
  <c r="U1659" i="1"/>
  <c r="F3809" i="1"/>
  <c r="F2512" i="1"/>
  <c r="V5852" i="1"/>
  <c r="U4665" i="1"/>
  <c r="P1132" i="1"/>
  <c r="F5563" i="1"/>
  <c r="V4254" i="1"/>
  <c r="U7221" i="1"/>
  <c r="J974" i="1"/>
  <c r="I5370" i="1"/>
  <c r="F2749" i="1"/>
  <c r="I1909" i="1"/>
  <c r="U5901" i="1"/>
  <c r="J2660" i="1"/>
  <c r="I8283" i="1"/>
  <c r="H8205" i="1"/>
  <c r="U5280" i="1"/>
  <c r="N4404" i="1"/>
  <c r="H5005" i="1"/>
  <c r="V5154" i="1"/>
  <c r="T848" i="1"/>
  <c r="F4351" i="1"/>
  <c r="V614" i="1"/>
  <c r="P992" i="1"/>
  <c r="V3446" i="1"/>
  <c r="P8334" i="1"/>
  <c r="H3019" i="1"/>
  <c r="H6220" i="1"/>
  <c r="F7605" i="1"/>
  <c r="P468" i="1"/>
  <c r="M6190" i="1"/>
  <c r="N1757" i="1"/>
  <c r="F526" i="1"/>
  <c r="U3419" i="1"/>
  <c r="T999" i="1"/>
  <c r="V2940" i="1"/>
  <c r="J2782" i="1"/>
  <c r="N4210" i="1"/>
  <c r="P2487" i="1"/>
  <c r="V5700" i="1"/>
  <c r="F6256" i="1"/>
  <c r="J7467" i="1"/>
  <c r="H7245" i="1"/>
  <c r="T7369" i="1"/>
  <c r="H7187" i="1"/>
  <c r="V1237" i="1"/>
  <c r="L7905" i="1"/>
  <c r="P1399" i="1"/>
  <c r="P2357" i="1"/>
  <c r="H4733" i="1"/>
  <c r="J6639" i="1"/>
  <c r="N2904" i="1"/>
  <c r="M656" i="1"/>
  <c r="H1544" i="1"/>
  <c r="T6937" i="1"/>
  <c r="H1811" i="1"/>
  <c r="P901" i="1"/>
  <c r="T6884" i="1"/>
  <c r="I487" i="1"/>
  <c r="U204" i="1"/>
  <c r="T3080" i="1"/>
  <c r="M5166" i="1"/>
  <c r="U4970" i="1"/>
  <c r="V8108" i="1"/>
  <c r="I6424" i="1"/>
  <c r="N8291" i="1"/>
  <c r="I5317" i="1"/>
  <c r="H1786" i="1"/>
  <c r="T4597" i="1"/>
  <c r="H8306" i="1"/>
  <c r="L3692" i="1"/>
  <c r="M8239" i="1"/>
  <c r="V7233" i="1"/>
  <c r="P3543" i="1"/>
  <c r="N3102" i="1"/>
  <c r="L8165" i="1"/>
  <c r="M1771" i="1"/>
  <c r="N6790" i="1"/>
  <c r="U5711" i="1"/>
  <c r="T2535" i="1"/>
  <c r="F6477" i="1"/>
  <c r="H6668" i="1"/>
  <c r="F4717" i="1"/>
  <c r="M3674" i="1"/>
  <c r="F5566" i="1"/>
  <c r="T2484" i="1"/>
  <c r="J5128" i="1"/>
  <c r="V3205" i="1"/>
  <c r="T81" i="1"/>
  <c r="T5013" i="1"/>
  <c r="H723" i="1"/>
  <c r="H3081" i="1"/>
  <c r="U8295" i="1"/>
  <c r="U148" i="1"/>
  <c r="H3309" i="1"/>
  <c r="J2058" i="1"/>
  <c r="V2625" i="1"/>
  <c r="J400" i="1"/>
  <c r="P72" i="1"/>
  <c r="M1733" i="1"/>
  <c r="N828" i="1"/>
  <c r="H4923" i="1"/>
  <c r="I623" i="1"/>
  <c r="P1980" i="1"/>
  <c r="P2643" i="1"/>
  <c r="P5328" i="1"/>
  <c r="J3762" i="1"/>
  <c r="F4963" i="1"/>
  <c r="P6997" i="1"/>
  <c r="V5171" i="1"/>
  <c r="N7810" i="1"/>
  <c r="L2964" i="1"/>
  <c r="H5730" i="1"/>
  <c r="P990" i="1"/>
  <c r="V3043" i="1"/>
  <c r="P3529" i="1"/>
  <c r="U1299" i="1"/>
  <c r="N2601" i="1"/>
  <c r="L3727" i="1"/>
  <c r="F2073" i="1"/>
  <c r="M4596" i="1"/>
  <c r="U3424" i="1"/>
  <c r="J6236" i="1"/>
  <c r="F4980" i="1"/>
  <c r="M7825" i="1"/>
  <c r="P5465" i="1"/>
  <c r="P348" i="1"/>
  <c r="H1186" i="1"/>
  <c r="L5194" i="1"/>
  <c r="P5429" i="1"/>
  <c r="T4515" i="1"/>
  <c r="L6418" i="1"/>
  <c r="F4950" i="1"/>
  <c r="M6658" i="1"/>
  <c r="I1191" i="1"/>
  <c r="I6950" i="1"/>
  <c r="P6375" i="1"/>
  <c r="P7876" i="1"/>
  <c r="U2395" i="1"/>
  <c r="N4701" i="1"/>
  <c r="F769" i="1"/>
  <c r="V2407" i="1"/>
  <c r="P5277" i="1"/>
  <c r="V6806" i="1"/>
  <c r="L339" i="1"/>
  <c r="T1427" i="1"/>
  <c r="F183" i="1"/>
  <c r="V4650" i="1"/>
  <c r="I4175" i="1"/>
  <c r="P6370" i="1"/>
  <c r="T3944" i="1"/>
  <c r="F6882" i="1"/>
  <c r="T1734" i="1"/>
  <c r="U6818" i="1"/>
  <c r="U7108" i="1"/>
  <c r="L1666" i="1"/>
  <c r="F6076" i="1"/>
  <c r="M1763" i="1"/>
  <c r="M7894" i="1"/>
  <c r="J3988" i="1"/>
  <c r="U6762" i="1"/>
  <c r="V8152" i="1"/>
  <c r="I618" i="1"/>
  <c r="J3953" i="1"/>
  <c r="I1606" i="1"/>
  <c r="P2277" i="1"/>
  <c r="F299" i="1"/>
  <c r="I3010" i="1"/>
  <c r="V7419" i="1"/>
  <c r="F627" i="1"/>
  <c r="P614" i="1"/>
  <c r="J1191" i="1"/>
  <c r="F7843" i="1"/>
  <c r="I2167" i="1"/>
  <c r="H5404" i="1"/>
  <c r="L3035" i="1"/>
  <c r="N5229" i="1"/>
  <c r="H196" i="1"/>
  <c r="U7328" i="1"/>
  <c r="V6136" i="1"/>
  <c r="M5949" i="1"/>
  <c r="P4802" i="1"/>
  <c r="J5260" i="1"/>
  <c r="I426" i="1"/>
  <c r="P8149" i="1"/>
  <c r="H3920" i="1"/>
  <c r="M521" i="1"/>
  <c r="M5914" i="1"/>
  <c r="F4676" i="1"/>
  <c r="J5850" i="1"/>
  <c r="J4509" i="1"/>
  <c r="L5426" i="1"/>
  <c r="H2872" i="1"/>
  <c r="T4806" i="1"/>
  <c r="J269" i="1"/>
  <c r="U764" i="1"/>
  <c r="T6259" i="1"/>
  <c r="F7234" i="1"/>
  <c r="V5050" i="1"/>
  <c r="U2023" i="1"/>
  <c r="N6149" i="1"/>
  <c r="V1258" i="1"/>
  <c r="V2310" i="1"/>
  <c r="P2070" i="1"/>
  <c r="M4937" i="1"/>
  <c r="H4492" i="1"/>
  <c r="H7306" i="1"/>
  <c r="J7297" i="1"/>
  <c r="F6775" i="1"/>
  <c r="U7861" i="1"/>
  <c r="P8071" i="1"/>
  <c r="U2412" i="1"/>
  <c r="M6021" i="1"/>
  <c r="F7175" i="1"/>
  <c r="H7409" i="1"/>
  <c r="I4501" i="1"/>
  <c r="U2261" i="1"/>
  <c r="N3084" i="1"/>
  <c r="L1278" i="1"/>
  <c r="M8337" i="1"/>
  <c r="T6385" i="1"/>
  <c r="N2109" i="1"/>
  <c r="I315" i="1"/>
  <c r="M1941" i="1"/>
  <c r="F5436" i="1"/>
  <c r="J5701" i="1"/>
  <c r="P3755" i="1"/>
  <c r="J2208" i="1"/>
  <c r="U5175" i="1"/>
  <c r="M7030" i="1"/>
  <c r="M2474" i="1"/>
  <c r="P1606" i="1"/>
  <c r="V2075" i="1"/>
  <c r="T3409" i="1"/>
  <c r="F1991" i="1"/>
  <c r="T3078" i="1"/>
  <c r="U6808" i="1"/>
  <c r="P181" i="1"/>
  <c r="J6900" i="1"/>
  <c r="V6817" i="1"/>
  <c r="U6844" i="1"/>
  <c r="V3993" i="1"/>
  <c r="J503" i="1"/>
  <c r="N7140" i="1"/>
  <c r="N5940" i="1"/>
  <c r="U4079" i="1"/>
  <c r="T1845" i="1"/>
  <c r="V7140" i="1"/>
  <c r="H5869" i="1"/>
  <c r="F711" i="1"/>
  <c r="V1452" i="1"/>
  <c r="I5038" i="1"/>
  <c r="M4666" i="1"/>
  <c r="L1183" i="1"/>
  <c r="P2890" i="1"/>
  <c r="P6066" i="1"/>
  <c r="H4446" i="1"/>
  <c r="N1205" i="1"/>
  <c r="T7059" i="1"/>
  <c r="T1862" i="1"/>
  <c r="N1055" i="1"/>
  <c r="T3100" i="1"/>
  <c r="H4287" i="1"/>
  <c r="P5269" i="1"/>
  <c r="J6787" i="1"/>
  <c r="V6644" i="1"/>
  <c r="U4622" i="1"/>
  <c r="I8277" i="1"/>
  <c r="V446" i="1"/>
  <c r="V2180" i="1"/>
  <c r="V1711" i="1"/>
  <c r="J7191" i="1"/>
  <c r="V6718" i="1"/>
  <c r="I5487" i="1"/>
  <c r="J7938" i="1"/>
  <c r="F5705" i="1"/>
  <c r="U565" i="1"/>
  <c r="P4318" i="1"/>
  <c r="I8107" i="1"/>
  <c r="F4638" i="1"/>
  <c r="M6205" i="1"/>
  <c r="U6867" i="1"/>
  <c r="T8055" i="1"/>
  <c r="U6133" i="1"/>
  <c r="I7172" i="1"/>
  <c r="J6790" i="1"/>
  <c r="P1197" i="1"/>
  <c r="P309" i="1"/>
  <c r="J2061" i="1"/>
  <c r="L3838" i="1"/>
  <c r="P2675" i="1"/>
  <c r="I5184" i="1"/>
  <c r="V2873" i="1"/>
  <c r="J2150" i="1"/>
  <c r="H6662" i="1"/>
  <c r="J3496" i="1"/>
  <c r="P8009" i="1"/>
  <c r="T7443" i="1"/>
  <c r="V2995" i="1"/>
  <c r="N6768" i="1"/>
  <c r="J4453" i="1"/>
  <c r="M6219" i="1"/>
  <c r="N4395" i="1"/>
  <c r="P7530" i="1"/>
  <c r="V7365" i="1"/>
  <c r="J6959" i="1"/>
  <c r="J5945" i="1"/>
  <c r="M1554" i="1"/>
  <c r="T1056" i="1"/>
  <c r="U4476" i="1"/>
  <c r="I6755" i="1"/>
  <c r="F6496" i="1"/>
  <c r="F1057" i="1"/>
  <c r="T1746" i="1"/>
  <c r="I2868" i="1"/>
  <c r="M119" i="1"/>
  <c r="N5298" i="1"/>
  <c r="T1470" i="1"/>
  <c r="J6082" i="1"/>
  <c r="H2631" i="1"/>
  <c r="H2713" i="1"/>
  <c r="F2365" i="1"/>
  <c r="N433" i="1"/>
  <c r="H5856" i="1"/>
  <c r="T5751" i="1"/>
  <c r="I2778" i="1"/>
  <c r="F3743" i="1"/>
  <c r="F4224" i="1"/>
  <c r="J4784" i="1"/>
  <c r="U888" i="1"/>
  <c r="M644" i="1"/>
  <c r="F1393" i="1"/>
  <c r="N8028" i="1"/>
  <c r="T7194" i="1"/>
  <c r="I5144" i="1"/>
  <c r="N3731" i="1"/>
  <c r="U5415" i="1"/>
  <c r="N7630" i="1"/>
  <c r="J6797" i="1"/>
  <c r="F1136" i="1"/>
  <c r="U190" i="1"/>
  <c r="M3523" i="1"/>
  <c r="V5944" i="1"/>
  <c r="J5280" i="1"/>
  <c r="I2932" i="1"/>
  <c r="P7403" i="1"/>
  <c r="N274" i="1"/>
  <c r="M6788" i="1"/>
  <c r="L6372" i="1"/>
  <c r="F7230" i="1"/>
  <c r="H3186" i="1"/>
  <c r="F1756" i="1"/>
  <c r="H6741" i="1"/>
  <c r="M315" i="1"/>
  <c r="P6120" i="1"/>
  <c r="V6245" i="1"/>
  <c r="N2123" i="1"/>
  <c r="H5477" i="1"/>
  <c r="M8259" i="1"/>
  <c r="U1948" i="1"/>
  <c r="U8142" i="1"/>
  <c r="I6657" i="1"/>
  <c r="I2296" i="1"/>
  <c r="F7959" i="1"/>
  <c r="J6493" i="1"/>
  <c r="H3794" i="1"/>
  <c r="N877" i="1"/>
  <c r="U1559" i="1"/>
  <c r="I5519" i="1"/>
  <c r="I6331" i="1"/>
  <c r="P8131" i="1"/>
  <c r="N4850" i="1"/>
  <c r="N2201" i="1"/>
  <c r="U7944" i="1"/>
  <c r="U2623" i="1"/>
  <c r="U780" i="1"/>
  <c r="J4467" i="1"/>
  <c r="T4938" i="1"/>
  <c r="P7151" i="1"/>
  <c r="F3961" i="1"/>
  <c r="T320" i="1"/>
  <c r="M4923" i="1"/>
  <c r="P6791" i="1"/>
  <c r="T2663" i="1"/>
  <c r="J4522" i="1"/>
  <c r="P6382" i="1"/>
  <c r="V8338" i="1"/>
  <c r="J8338" i="1"/>
  <c r="N2633" i="1"/>
  <c r="P2694" i="1"/>
  <c r="J8261" i="1"/>
  <c r="V6235" i="1"/>
  <c r="I6069" i="1"/>
  <c r="U6885" i="1"/>
  <c r="I3186" i="1"/>
  <c r="T5306" i="1"/>
  <c r="M6433" i="1"/>
  <c r="T726" i="1"/>
  <c r="H988" i="1"/>
  <c r="M556" i="1"/>
  <c r="I6601" i="1"/>
  <c r="F4875" i="1"/>
  <c r="I7821" i="1"/>
  <c r="V4181" i="1"/>
  <c r="M6863" i="1"/>
  <c r="T773" i="1"/>
  <c r="P5281" i="1"/>
  <c r="T5069" i="1"/>
  <c r="F741" i="1"/>
  <c r="F4079" i="1"/>
  <c r="T6517" i="1"/>
  <c r="T7426" i="1"/>
  <c r="F6573" i="1"/>
  <c r="M8186" i="1"/>
  <c r="I345" i="1"/>
  <c r="J23" i="1"/>
  <c r="H6513" i="1"/>
  <c r="V3418" i="1"/>
  <c r="P4898" i="1"/>
  <c r="F6968" i="1"/>
  <c r="J2049" i="1"/>
  <c r="N5031" i="1"/>
  <c r="J4658" i="1"/>
  <c r="V3365" i="1"/>
  <c r="U4240" i="1"/>
  <c r="V579" i="1"/>
  <c r="P4055" i="1"/>
  <c r="H875" i="1"/>
  <c r="I3071" i="1"/>
  <c r="U2394" i="1"/>
  <c r="J7398" i="1"/>
  <c r="P4833" i="1"/>
  <c r="T7428" i="1"/>
  <c r="P2461" i="1"/>
  <c r="P2902" i="1"/>
  <c r="I3392" i="1"/>
  <c r="J7068" i="1"/>
  <c r="T267" i="1"/>
  <c r="J8306" i="1"/>
  <c r="N3267" i="1"/>
  <c r="J7868" i="1"/>
  <c r="V5948" i="1"/>
  <c r="U244" i="1"/>
  <c r="F4544" i="1"/>
  <c r="J5044" i="1"/>
  <c r="V4811" i="1"/>
  <c r="J7075" i="1"/>
  <c r="U7085" i="1"/>
  <c r="H6046" i="1"/>
  <c r="I5158" i="1"/>
  <c r="F7138" i="1"/>
  <c r="M540" i="1"/>
  <c r="U2441" i="1"/>
  <c r="F2639" i="1"/>
  <c r="F3161" i="1"/>
  <c r="P7124" i="1"/>
  <c r="T477" i="1"/>
  <c r="T6266" i="1"/>
  <c r="N2385" i="1"/>
  <c r="V27" i="1"/>
  <c r="J7439" i="1"/>
  <c r="J1013" i="1"/>
  <c r="V458" i="1"/>
  <c r="V3062" i="1"/>
  <c r="I553" i="1"/>
  <c r="H8084" i="1"/>
  <c r="J3845" i="1"/>
  <c r="M708" i="1"/>
  <c r="V7883" i="1"/>
  <c r="J1114" i="1"/>
  <c r="H2107" i="1"/>
  <c r="J4254" i="1"/>
  <c r="T5593" i="1"/>
  <c r="M422" i="1"/>
  <c r="L1593" i="1"/>
  <c r="U8157" i="1"/>
  <c r="F2733" i="1"/>
  <c r="N349" i="1"/>
  <c r="M2724" i="1"/>
  <c r="L2113" i="1"/>
  <c r="U1234" i="1"/>
  <c r="H3344" i="1"/>
  <c r="J1998" i="1"/>
  <c r="I248" i="1"/>
  <c r="N7095" i="1"/>
  <c r="H7876" i="1"/>
  <c r="F3951" i="1"/>
  <c r="P7428" i="1"/>
  <c r="H6184" i="1"/>
  <c r="H498" i="1"/>
  <c r="N4802" i="1"/>
  <c r="N464" i="1"/>
  <c r="F331" i="1"/>
  <c r="T2114" i="1"/>
  <c r="M152" i="1"/>
  <c r="U5958" i="1"/>
  <c r="U3355" i="1"/>
  <c r="J3580" i="1"/>
  <c r="H2752" i="1"/>
  <c r="H6247" i="1"/>
  <c r="I5773" i="1"/>
  <c r="U6459" i="1"/>
  <c r="I6939" i="1"/>
  <c r="P5309" i="1"/>
  <c r="N130" i="1"/>
  <c r="V5178" i="1"/>
  <c r="L5688" i="1"/>
  <c r="M863" i="1"/>
  <c r="L4924" i="1"/>
  <c r="F190" i="1"/>
  <c r="M793" i="1"/>
  <c r="M6236" i="1"/>
  <c r="V7013" i="1"/>
  <c r="I1047" i="1"/>
  <c r="I4257" i="1"/>
  <c r="J7254" i="1"/>
  <c r="T3706" i="1"/>
  <c r="M4154" i="1"/>
  <c r="V8081" i="1"/>
  <c r="H4662" i="1"/>
  <c r="P1609" i="1"/>
  <c r="V6351" i="1"/>
  <c r="U3772" i="1"/>
  <c r="F3073" i="1"/>
  <c r="V7173" i="1"/>
  <c r="U4648" i="1"/>
  <c r="H751" i="1"/>
  <c r="U434" i="1"/>
  <c r="M2151" i="1"/>
  <c r="F6743" i="1"/>
  <c r="I3388" i="1"/>
  <c r="N333" i="1"/>
  <c r="I6889" i="1"/>
  <c r="P5052" i="1"/>
  <c r="I8207" i="1"/>
  <c r="U625" i="1"/>
  <c r="I5617" i="1"/>
  <c r="T966" i="1"/>
  <c r="I6978" i="1"/>
  <c r="M1343" i="1"/>
  <c r="M3440" i="1"/>
  <c r="U1543" i="1"/>
  <c r="H2265" i="1"/>
  <c r="M439" i="1"/>
  <c r="H189" i="1"/>
  <c r="F2007" i="1"/>
  <c r="H5094" i="1"/>
  <c r="P5028" i="1"/>
  <c r="U37" i="1"/>
  <c r="I4082" i="1"/>
  <c r="V6669" i="1"/>
  <c r="V2539" i="1"/>
  <c r="J2657" i="1"/>
  <c r="J7006" i="1"/>
  <c r="J4779" i="1"/>
  <c r="F1062" i="1"/>
  <c r="H4523" i="1"/>
  <c r="I5148" i="1"/>
  <c r="I8238" i="1"/>
  <c r="T1805" i="1"/>
  <c r="U4480" i="1"/>
  <c r="F1540" i="1"/>
  <c r="J5693" i="1"/>
  <c r="P5060" i="1"/>
  <c r="N1480" i="1"/>
  <c r="T1488" i="1"/>
  <c r="J3211" i="1"/>
  <c r="F4487" i="1"/>
  <c r="P3205" i="1"/>
  <c r="P982" i="1"/>
  <c r="I5138" i="1"/>
  <c r="I7429" i="1"/>
  <c r="N7509" i="1"/>
  <c r="T716" i="1"/>
  <c r="P5291" i="1"/>
  <c r="P6202" i="1"/>
  <c r="J537" i="1"/>
  <c r="H1712" i="1"/>
  <c r="J8221" i="1"/>
  <c r="P4855" i="1"/>
  <c r="U2630" i="1"/>
  <c r="F387" i="1"/>
  <c r="I5731" i="1"/>
  <c r="U238" i="1"/>
  <c r="T6125" i="1"/>
  <c r="T7108" i="1"/>
  <c r="V7855" i="1"/>
  <c r="V7138" i="1"/>
  <c r="I3174" i="1"/>
  <c r="N5279" i="1"/>
  <c r="L3920" i="1"/>
  <c r="M3352" i="1"/>
  <c r="N5645" i="1"/>
  <c r="M8038" i="1"/>
  <c r="H2601" i="1"/>
  <c r="H3114" i="1"/>
  <c r="V4033" i="1"/>
  <c r="J4215" i="1"/>
  <c r="T4047" i="1"/>
  <c r="M2545" i="1"/>
  <c r="T2124" i="1"/>
  <c r="I7166" i="1"/>
  <c r="M8002" i="1"/>
  <c r="V4029" i="1"/>
  <c r="F4988" i="1"/>
  <c r="H6024" i="1"/>
  <c r="I8154" i="1"/>
  <c r="U1682" i="1"/>
  <c r="M1059" i="1"/>
  <c r="M3650" i="1"/>
  <c r="F5854" i="1"/>
  <c r="H6210" i="1"/>
  <c r="J2076" i="1"/>
  <c r="P7506" i="1"/>
  <c r="U4089" i="1"/>
  <c r="P4957" i="1"/>
  <c r="T1201" i="1"/>
  <c r="V3324" i="1"/>
  <c r="P4067" i="1"/>
  <c r="N4604" i="1"/>
  <c r="J2372" i="1"/>
  <c r="J5697" i="1"/>
  <c r="N4045" i="1"/>
  <c r="H3427" i="1"/>
  <c r="T7221" i="1"/>
  <c r="T1531" i="1"/>
  <c r="N4276" i="1"/>
  <c r="H1979" i="1"/>
  <c r="I1023" i="1"/>
  <c r="N1531" i="1"/>
  <c r="N5563" i="1"/>
  <c r="J3887" i="1"/>
  <c r="T3763" i="1"/>
  <c r="V3921" i="1"/>
  <c r="T6940" i="1"/>
  <c r="F3498" i="1"/>
  <c r="I7501" i="1"/>
  <c r="L3180" i="1"/>
  <c r="T76" i="1"/>
  <c r="F903" i="1"/>
  <c r="T7134" i="1"/>
  <c r="V3198" i="1"/>
  <c r="K2415" i="1"/>
  <c r="F4810" i="1"/>
  <c r="N7904" i="1"/>
  <c r="T19" i="1"/>
  <c r="L1003" i="1"/>
  <c r="L2062" i="1"/>
  <c r="T96" i="1"/>
  <c r="I6494" i="1"/>
  <c r="H5645" i="1"/>
  <c r="F7841" i="1"/>
  <c r="N7383" i="1"/>
  <c r="V4258" i="1"/>
  <c r="H8196" i="1"/>
  <c r="P7464" i="1"/>
  <c r="M4545" i="1"/>
  <c r="P8155" i="1"/>
  <c r="I4231" i="1"/>
  <c r="I4164" i="1"/>
  <c r="F1693" i="1"/>
  <c r="J4904" i="1"/>
  <c r="F5585" i="1"/>
  <c r="V4235" i="1"/>
  <c r="M590" i="1"/>
  <c r="F2020" i="1"/>
  <c r="U1838" i="1"/>
  <c r="H4247" i="1"/>
  <c r="K2413" i="1"/>
  <c r="N5301" i="1"/>
  <c r="J179" i="1"/>
  <c r="P3066" i="1"/>
  <c r="N6945" i="1"/>
  <c r="U3564" i="1"/>
  <c r="U493" i="1"/>
  <c r="U5627" i="1"/>
  <c r="P1216" i="1"/>
  <c r="I4239" i="1"/>
  <c r="T6926" i="1"/>
  <c r="T6069" i="1"/>
  <c r="M580" i="1"/>
  <c r="I6685" i="1"/>
  <c r="N663" i="1"/>
  <c r="T3146" i="1"/>
  <c r="V5070" i="1"/>
  <c r="P6087" i="1"/>
  <c r="J3005" i="1"/>
  <c r="N5751" i="1"/>
  <c r="J2420" i="1"/>
  <c r="P8333" i="1"/>
  <c r="P1061" i="1"/>
  <c r="M1635" i="1"/>
  <c r="L8103" i="1"/>
  <c r="F7223" i="1"/>
  <c r="P6584" i="1"/>
  <c r="T6505" i="1"/>
  <c r="M3687" i="1"/>
  <c r="H5334" i="1"/>
  <c r="V7993" i="1"/>
  <c r="N7195" i="1"/>
  <c r="T8072" i="1"/>
  <c r="V8142" i="1"/>
  <c r="K5335" i="1"/>
  <c r="M7226" i="1"/>
  <c r="L1178" i="1"/>
  <c r="T4802" i="1"/>
  <c r="F2508" i="1"/>
  <c r="F5085" i="1"/>
  <c r="N2816" i="1"/>
  <c r="V530" i="1"/>
  <c r="V2818" i="1"/>
  <c r="V7857" i="1"/>
  <c r="K1592" i="1"/>
  <c r="V4820" i="1"/>
  <c r="F48" i="1"/>
  <c r="V1975" i="1"/>
  <c r="H7405" i="1"/>
  <c r="I1756" i="1"/>
  <c r="T6448" i="1"/>
  <c r="H4057" i="1"/>
  <c r="L955" i="1"/>
  <c r="H8236" i="1"/>
  <c r="M3751" i="1"/>
  <c r="T2314" i="1"/>
  <c r="P4133" i="1"/>
  <c r="V4869" i="1"/>
  <c r="T405" i="1"/>
  <c r="H6769" i="1"/>
  <c r="J5765" i="1"/>
  <c r="U771" i="1"/>
  <c r="M6494" i="1"/>
  <c r="N7120" i="1"/>
  <c r="P4858" i="1"/>
  <c r="J7804" i="1"/>
  <c r="H6974" i="1"/>
  <c r="L7239" i="1"/>
  <c r="J8050" i="1"/>
  <c r="P458" i="1"/>
  <c r="T6678" i="1"/>
  <c r="I718" i="1"/>
  <c r="I1766" i="1"/>
  <c r="V4637" i="1"/>
  <c r="U615" i="1"/>
  <c r="U4097" i="1"/>
  <c r="V2757" i="1"/>
  <c r="N5688" i="1"/>
  <c r="T3817" i="1"/>
  <c r="H384" i="1"/>
  <c r="F990" i="1"/>
  <c r="I971" i="1"/>
  <c r="N7115" i="1"/>
  <c r="V1608" i="1"/>
  <c r="M820" i="1"/>
  <c r="M6256" i="1"/>
  <c r="F7455" i="1"/>
  <c r="N2012" i="1"/>
  <c r="F4083" i="1"/>
  <c r="M6810" i="1"/>
  <c r="M4331" i="1"/>
  <c r="I7583" i="1"/>
  <c r="U2613" i="1"/>
  <c r="I5959" i="1"/>
  <c r="H7026" i="1"/>
  <c r="N3738" i="1"/>
  <c r="T6920" i="1"/>
  <c r="P5980" i="1"/>
  <c r="M1996" i="1"/>
  <c r="J8164" i="1"/>
  <c r="M2415" i="1"/>
  <c r="H7140" i="1"/>
  <c r="H7158" i="1"/>
  <c r="J6573" i="1"/>
  <c r="L1102" i="1"/>
  <c r="F7034" i="1"/>
  <c r="F2737" i="1"/>
  <c r="I7177" i="1"/>
  <c r="N4696" i="1"/>
  <c r="K1124" i="1"/>
  <c r="T7841" i="1"/>
  <c r="N2669" i="1"/>
  <c r="L5918" i="1"/>
  <c r="I1505" i="1"/>
  <c r="I791" i="1"/>
  <c r="M1893" i="1"/>
  <c r="M4504" i="1"/>
  <c r="P910" i="1"/>
  <c r="J6829" i="1"/>
  <c r="F8024" i="1"/>
  <c r="J128" i="1"/>
  <c r="U4467" i="1"/>
  <c r="M1145" i="1"/>
  <c r="N8151" i="1"/>
  <c r="N4512" i="1"/>
  <c r="M2901" i="1"/>
  <c r="J4943" i="1"/>
  <c r="H4453" i="1"/>
  <c r="H7450" i="1"/>
  <c r="V2471" i="1"/>
  <c r="T747" i="1"/>
  <c r="I1805" i="1"/>
  <c r="M3069" i="1"/>
  <c r="M4038" i="1"/>
  <c r="U1589" i="1"/>
  <c r="F8068" i="1"/>
  <c r="L3470" i="1"/>
  <c r="H1379" i="1"/>
  <c r="U3873" i="1"/>
  <c r="U2332" i="1"/>
  <c r="I6353" i="1"/>
  <c r="T1428" i="1"/>
  <c r="H4445" i="1"/>
  <c r="P7217" i="1"/>
  <c r="I226" i="1"/>
  <c r="L6886" i="1"/>
  <c r="N7198" i="1"/>
  <c r="I1998" i="1"/>
  <c r="M2219" i="1"/>
  <c r="M7077" i="1"/>
  <c r="U982" i="1"/>
  <c r="U361" i="1"/>
  <c r="T2584" i="1"/>
  <c r="U611" i="1"/>
  <c r="H5068" i="1"/>
  <c r="T1605" i="1"/>
  <c r="H1400" i="1"/>
  <c r="V3834" i="1"/>
  <c r="T3847" i="1"/>
  <c r="F6276" i="1"/>
  <c r="V3188" i="1"/>
  <c r="J5179" i="1"/>
  <c r="I6673" i="1"/>
  <c r="U5222" i="1"/>
  <c r="T8340" i="1"/>
  <c r="T3087" i="1"/>
  <c r="V6832" i="1"/>
  <c r="F2389" i="1"/>
  <c r="M7928" i="1"/>
  <c r="I731" i="1"/>
  <c r="P5260" i="1"/>
  <c r="V502" i="1"/>
  <c r="N6436" i="1"/>
  <c r="N1964" i="1"/>
  <c r="J2963" i="1"/>
  <c r="T689" i="1"/>
  <c r="J4398" i="1"/>
  <c r="F4808" i="1"/>
  <c r="I6025" i="1"/>
  <c r="N7423" i="1"/>
  <c r="M4712" i="1"/>
  <c r="P6125" i="1"/>
  <c r="T7149" i="1"/>
  <c r="N2491" i="1"/>
  <c r="T1985" i="1"/>
  <c r="F1009" i="1"/>
  <c r="U4985" i="1"/>
  <c r="V2495" i="1"/>
  <c r="N2275" i="1"/>
  <c r="M5867" i="1"/>
  <c r="J1981" i="1"/>
  <c r="M1859" i="1"/>
  <c r="T3730" i="1"/>
  <c r="V2246" i="1"/>
  <c r="V6707" i="1"/>
  <c r="J1694" i="1"/>
  <c r="N4766" i="1"/>
  <c r="U1809" i="1"/>
  <c r="N3093" i="1"/>
  <c r="F932" i="1"/>
  <c r="M7982" i="1"/>
  <c r="J8184" i="1"/>
  <c r="U1985" i="1"/>
  <c r="I2032" i="1"/>
  <c r="N845" i="1"/>
  <c r="V8124" i="1"/>
  <c r="F3143" i="1"/>
  <c r="T1229" i="1"/>
  <c r="H3015" i="1"/>
  <c r="P5347" i="1"/>
  <c r="V4968" i="1"/>
  <c r="M525" i="1"/>
  <c r="F8308" i="1"/>
  <c r="T6702" i="1"/>
  <c r="I1976" i="1"/>
  <c r="F4927" i="1"/>
  <c r="J6215" i="1"/>
  <c r="F5433" i="1"/>
  <c r="H5108" i="1"/>
  <c r="V461" i="1"/>
  <c r="P1936" i="1"/>
  <c r="V6845" i="1"/>
  <c r="V8143" i="1"/>
  <c r="T6169" i="1"/>
  <c r="I953" i="1"/>
  <c r="N6122" i="1"/>
  <c r="H7013" i="1"/>
  <c r="P1764" i="1"/>
  <c r="M87" i="1"/>
  <c r="J1083" i="1"/>
  <c r="I5360" i="1"/>
  <c r="M7858" i="1"/>
  <c r="M7860" i="1"/>
  <c r="T2366" i="1"/>
  <c r="H7319" i="1"/>
  <c r="I2624" i="1"/>
  <c r="I7379" i="1"/>
  <c r="N1681" i="1"/>
  <c r="T2639" i="1"/>
  <c r="V132" i="1"/>
  <c r="V2856" i="1"/>
  <c r="M2748" i="1"/>
  <c r="I3358" i="1"/>
  <c r="I5206" i="1"/>
  <c r="V7201" i="1"/>
  <c r="H85" i="1"/>
  <c r="M1587" i="1"/>
  <c r="M2812" i="1"/>
  <c r="V8111" i="1"/>
  <c r="L5720" i="1"/>
  <c r="P6666" i="1"/>
  <c r="N8177" i="1"/>
  <c r="V5151" i="1"/>
  <c r="J6926" i="1"/>
  <c r="I8076" i="1"/>
  <c r="F4409" i="1"/>
  <c r="N8346" i="1"/>
  <c r="T21" i="1"/>
  <c r="I6583" i="1"/>
  <c r="H452" i="1"/>
  <c r="P1943" i="1"/>
  <c r="H4942" i="1"/>
  <c r="V3894" i="1"/>
  <c r="M7304" i="1"/>
  <c r="N6883" i="1"/>
  <c r="U3908" i="1"/>
  <c r="T3374" i="1"/>
  <c r="F4619" i="1"/>
  <c r="L6049" i="1"/>
  <c r="F1254" i="1"/>
  <c r="J797" i="1"/>
  <c r="T3257" i="1"/>
  <c r="V1659" i="1"/>
  <c r="J5773" i="1"/>
  <c r="H1131" i="1"/>
  <c r="T5851" i="1"/>
  <c r="I3909" i="1"/>
  <c r="H2616" i="1"/>
  <c r="N1595" i="1"/>
  <c r="P6252" i="1"/>
  <c r="F3529" i="1"/>
  <c r="H2187" i="1"/>
  <c r="U4131" i="1"/>
  <c r="V4480" i="1"/>
  <c r="I3840" i="1"/>
  <c r="P7071" i="1"/>
  <c r="I3142" i="1"/>
  <c r="F1155" i="1"/>
  <c r="N198" i="1"/>
  <c r="H8225" i="1"/>
  <c r="H1294" i="1"/>
  <c r="V263" i="1"/>
  <c r="V8277" i="1"/>
  <c r="T7124" i="1"/>
  <c r="I4938" i="1"/>
  <c r="T2081" i="1"/>
  <c r="T4998" i="1"/>
  <c r="T6991" i="1"/>
  <c r="L4467" i="1"/>
  <c r="V7865" i="1"/>
  <c r="J3371" i="1"/>
  <c r="I1290" i="1"/>
  <c r="M2132" i="1"/>
  <c r="U1896" i="1"/>
  <c r="H5275" i="1"/>
  <c r="V5423" i="1"/>
  <c r="V2979" i="1"/>
  <c r="P4819" i="1"/>
  <c r="N4618" i="1"/>
  <c r="M992" i="1"/>
  <c r="V6556" i="1"/>
  <c r="T2893" i="1"/>
  <c r="U1706" i="1"/>
  <c r="V3958" i="1"/>
  <c r="T8136" i="1"/>
  <c r="T734" i="1"/>
  <c r="H6857" i="1"/>
  <c r="F896" i="1"/>
  <c r="H1489" i="1"/>
  <c r="H6759" i="1"/>
  <c r="H2726" i="1"/>
  <c r="P1805" i="1"/>
  <c r="F7243" i="1"/>
  <c r="V1824" i="1"/>
  <c r="J4762" i="1"/>
  <c r="H6798" i="1"/>
  <c r="U8120" i="1"/>
  <c r="H639" i="1"/>
  <c r="L4101" i="1"/>
  <c r="M690" i="1"/>
  <c r="P6660" i="1"/>
  <c r="V4371" i="1"/>
  <c r="P6976" i="1"/>
  <c r="V17" i="1"/>
  <c r="U8275" i="1"/>
  <c r="N715" i="1"/>
  <c r="M5240" i="1"/>
  <c r="P3215" i="1"/>
  <c r="M4375" i="1"/>
  <c r="V6385" i="1"/>
  <c r="U589" i="1"/>
  <c r="T4134" i="1"/>
  <c r="V6174" i="1"/>
  <c r="P7000" i="1"/>
  <c r="N4" i="1"/>
  <c r="V6685" i="1"/>
  <c r="I5229" i="1"/>
  <c r="H6933" i="1"/>
  <c r="J5013" i="1"/>
  <c r="N4448" i="1"/>
  <c r="J3227" i="1"/>
  <c r="T121" i="1"/>
  <c r="J8289" i="1"/>
  <c r="N5208" i="1"/>
  <c r="H2902" i="1"/>
  <c r="H6390" i="1"/>
  <c r="F2173" i="1"/>
  <c r="L6556" i="1"/>
  <c r="U7242" i="1"/>
  <c r="F1214" i="1"/>
  <c r="F7165" i="1"/>
  <c r="I4568" i="1"/>
  <c r="N1024" i="1"/>
  <c r="T2650" i="1"/>
  <c r="N5455" i="1"/>
  <c r="M2357" i="1"/>
  <c r="H7936" i="1"/>
  <c r="N3756" i="1"/>
  <c r="V3495" i="1"/>
  <c r="J4169" i="1"/>
  <c r="T1684" i="1"/>
  <c r="H5850" i="1"/>
  <c r="J2525" i="1"/>
  <c r="V8264" i="1"/>
  <c r="N2025" i="1"/>
  <c r="T3518" i="1"/>
  <c r="N7357" i="1"/>
  <c r="M317" i="1"/>
  <c r="N5725" i="1"/>
  <c r="F3297" i="1"/>
  <c r="F1308" i="1"/>
  <c r="J2982" i="1"/>
  <c r="L4894" i="1"/>
  <c r="U5505" i="1"/>
  <c r="F6933" i="1"/>
  <c r="P1051" i="1"/>
  <c r="J7552" i="1"/>
  <c r="U1685" i="1"/>
  <c r="F3174" i="1"/>
  <c r="I3" i="1"/>
  <c r="M4505" i="1"/>
  <c r="T5931" i="1"/>
  <c r="T7934" i="1"/>
  <c r="N7016" i="1"/>
  <c r="L3793" i="1"/>
  <c r="T2547" i="1"/>
  <c r="H642" i="1"/>
  <c r="F5836" i="1"/>
  <c r="H1708" i="1"/>
  <c r="H933" i="1"/>
  <c r="F4395" i="1"/>
  <c r="H2714" i="1"/>
  <c r="V947" i="1"/>
  <c r="T7921" i="1"/>
  <c r="F7178" i="1"/>
  <c r="L1714" i="1"/>
  <c r="I5309" i="1"/>
  <c r="F3894" i="1"/>
  <c r="F5026" i="1"/>
  <c r="T3173" i="1"/>
  <c r="M4879" i="1"/>
  <c r="H6416" i="1"/>
  <c r="T7255" i="1"/>
  <c r="J1142" i="1"/>
  <c r="M421" i="1"/>
  <c r="J3339" i="1"/>
  <c r="V6914" i="1"/>
  <c r="F1565" i="1"/>
  <c r="P3772" i="1"/>
  <c r="H7" i="1"/>
  <c r="U4354" i="1"/>
  <c r="M1746" i="1"/>
  <c r="M1372" i="1"/>
  <c r="P7101" i="1"/>
  <c r="I2050" i="1"/>
  <c r="U6973" i="1"/>
  <c r="T5241" i="1"/>
  <c r="M6690" i="1"/>
  <c r="I7360" i="1"/>
  <c r="M7458" i="1"/>
  <c r="L791" i="1"/>
  <c r="V6191" i="1"/>
  <c r="H6847" i="1"/>
  <c r="V4501" i="1"/>
  <c r="M1294" i="1"/>
  <c r="V7297" i="1"/>
  <c r="T853" i="1"/>
  <c r="J186" i="1"/>
  <c r="H2345" i="1"/>
  <c r="P1310" i="1"/>
  <c r="V1107" i="1"/>
  <c r="H3325" i="1"/>
  <c r="F6514" i="1"/>
  <c r="T4897" i="1"/>
  <c r="V6374" i="1"/>
  <c r="N722" i="1"/>
  <c r="J2870" i="1"/>
  <c r="F1871" i="1"/>
  <c r="F1642" i="1"/>
  <c r="P4520" i="1"/>
  <c r="T3593" i="1"/>
  <c r="V6202" i="1"/>
  <c r="P801" i="1"/>
  <c r="U7581" i="1"/>
  <c r="F5071" i="1"/>
  <c r="P643" i="1"/>
  <c r="U5699" i="1"/>
  <c r="H5722" i="1"/>
  <c r="L1041" i="1"/>
  <c r="I1441" i="1"/>
  <c r="U5779" i="1"/>
  <c r="F486" i="1"/>
  <c r="U1940" i="1"/>
  <c r="N4588" i="1"/>
  <c r="J8098" i="1"/>
  <c r="I4509" i="1"/>
  <c r="M6639" i="1"/>
  <c r="U557" i="1"/>
  <c r="N8139" i="1"/>
  <c r="H65" i="1"/>
  <c r="J1278" i="1"/>
  <c r="V4703" i="1"/>
  <c r="M1757" i="1"/>
  <c r="V6226" i="1"/>
  <c r="M8169" i="1"/>
  <c r="M3476" i="1"/>
  <c r="M8266" i="1"/>
  <c r="H5872" i="1"/>
  <c r="V6568" i="1"/>
  <c r="N2620" i="1"/>
  <c r="M4318" i="1"/>
  <c r="N7980" i="1"/>
  <c r="I3570" i="1"/>
  <c r="T3407" i="1"/>
  <c r="V926" i="1"/>
  <c r="M6549" i="1"/>
  <c r="U695" i="1"/>
  <c r="N6361" i="1"/>
  <c r="T6649" i="1"/>
  <c r="J6013" i="1"/>
  <c r="H958" i="1"/>
  <c r="J5376" i="1"/>
  <c r="H6814" i="1"/>
  <c r="F6824" i="1"/>
  <c r="L3597" i="1"/>
  <c r="T5379" i="1"/>
  <c r="J6681" i="1"/>
  <c r="P5932" i="1"/>
  <c r="J7247" i="1"/>
  <c r="V5847" i="1"/>
  <c r="T3424" i="1"/>
  <c r="F791" i="1"/>
  <c r="J5486" i="1"/>
  <c r="J2600" i="1"/>
  <c r="V4164" i="1"/>
  <c r="F4771" i="1"/>
  <c r="U1127" i="1"/>
  <c r="N3979" i="1"/>
  <c r="N4575" i="1"/>
  <c r="N966" i="1"/>
  <c r="F649" i="1"/>
  <c r="T8195" i="1"/>
  <c r="P8142" i="1"/>
  <c r="N4980" i="1"/>
  <c r="P6147" i="1"/>
  <c r="V6635" i="1"/>
  <c r="H4463" i="1"/>
  <c r="T687" i="1"/>
  <c r="F6311" i="1"/>
  <c r="F2307" i="1"/>
  <c r="U5872" i="1"/>
  <c r="V7339" i="1"/>
  <c r="F7891" i="1"/>
  <c r="L6746" i="1"/>
  <c r="J6264" i="1"/>
  <c r="H2808" i="1"/>
  <c r="J4704" i="1"/>
  <c r="V7478" i="1"/>
  <c r="N1059" i="1"/>
  <c r="F1803" i="1"/>
  <c r="N7824" i="1"/>
  <c r="M6573" i="1"/>
  <c r="V2144" i="1"/>
  <c r="M3198" i="1"/>
  <c r="U2664" i="1"/>
  <c r="J3921" i="1"/>
  <c r="M2753" i="1"/>
  <c r="F6772" i="1"/>
  <c r="N4409" i="1"/>
  <c r="F5978" i="1"/>
  <c r="P5099" i="1"/>
  <c r="V5181" i="1"/>
  <c r="L2826" i="1"/>
  <c r="N7888" i="1"/>
  <c r="U3651" i="1"/>
  <c r="I8186" i="1"/>
  <c r="H2941" i="1"/>
  <c r="L1248" i="1"/>
  <c r="F879" i="1"/>
  <c r="P1257" i="1"/>
  <c r="H5910" i="1"/>
  <c r="N1997" i="1"/>
  <c r="N4826" i="1"/>
  <c r="J5605" i="1"/>
  <c r="I8252" i="1"/>
  <c r="T187" i="1"/>
  <c r="H4698" i="1"/>
  <c r="T5862" i="1"/>
  <c r="L103" i="1"/>
  <c r="N10" i="1"/>
  <c r="V374" i="1"/>
  <c r="F93" i="1"/>
  <c r="H4884" i="1"/>
  <c r="J6225" i="1"/>
  <c r="T1432" i="1"/>
  <c r="T1593" i="1"/>
  <c r="M573" i="1"/>
  <c r="N7183" i="1"/>
  <c r="P1895" i="1"/>
  <c r="L3355" i="1"/>
  <c r="M2207" i="1"/>
  <c r="T5236" i="1"/>
  <c r="H404" i="1"/>
  <c r="V1139" i="1"/>
  <c r="M2834" i="1"/>
  <c r="F2050" i="1"/>
  <c r="P624" i="1"/>
  <c r="N1246" i="1"/>
  <c r="L4755" i="1"/>
  <c r="T7230" i="1"/>
  <c r="I6952" i="1"/>
  <c r="J1862" i="1"/>
  <c r="N3525" i="1"/>
  <c r="U1148" i="1"/>
  <c r="J8149" i="1"/>
  <c r="M7451" i="1"/>
  <c r="T6084" i="1"/>
  <c r="N8333" i="1"/>
  <c r="T6414" i="1"/>
  <c r="H5690" i="1"/>
  <c r="J2579" i="1"/>
  <c r="I1926" i="1"/>
  <c r="U5118" i="1"/>
  <c r="H869" i="1"/>
  <c r="N5370" i="1"/>
  <c r="F4006" i="1"/>
  <c r="U6368" i="1"/>
  <c r="H7006" i="1"/>
  <c r="V7188" i="1"/>
  <c r="F2695" i="1"/>
  <c r="T3210" i="1"/>
  <c r="T5742" i="1"/>
  <c r="U903" i="1"/>
  <c r="I5700" i="1"/>
  <c r="H6005" i="1"/>
  <c r="V2188" i="1"/>
  <c r="P4745" i="1"/>
  <c r="I5977" i="1"/>
  <c r="U4208" i="1"/>
  <c r="N921" i="1"/>
  <c r="U5657" i="1"/>
  <c r="I2443" i="1"/>
  <c r="F1246" i="1"/>
  <c r="J6974" i="1"/>
  <c r="I410" i="1"/>
  <c r="I4583" i="1"/>
  <c r="U422" i="1"/>
  <c r="M1591" i="1"/>
  <c r="F2169" i="1"/>
  <c r="T308" i="1"/>
  <c r="M1004" i="1"/>
  <c r="I6439" i="1"/>
  <c r="F3360" i="1"/>
  <c r="U937" i="1"/>
  <c r="I1287" i="1"/>
  <c r="M3919" i="1"/>
  <c r="I7324" i="1"/>
  <c r="P6726" i="1"/>
  <c r="V1018" i="1"/>
  <c r="F6502" i="1"/>
  <c r="V6851" i="1"/>
  <c r="I7483" i="1"/>
  <c r="N1572" i="1"/>
  <c r="N6955" i="1"/>
  <c r="I8090" i="1"/>
  <c r="P3902" i="1"/>
  <c r="V7153" i="1"/>
  <c r="L5706" i="1"/>
  <c r="F6424" i="1"/>
  <c r="V399" i="1"/>
  <c r="V4098" i="1"/>
  <c r="M8125" i="1"/>
  <c r="H5380" i="1"/>
  <c r="J4184" i="1"/>
  <c r="T7038" i="1"/>
  <c r="N484" i="1"/>
  <c r="N3336" i="1"/>
  <c r="N2518" i="1"/>
  <c r="V1301" i="1"/>
  <c r="M3646" i="1"/>
  <c r="N1982" i="1"/>
  <c r="P1785" i="1"/>
  <c r="P4204" i="1"/>
  <c r="I1623" i="1"/>
  <c r="T7812" i="1"/>
  <c r="M13" i="1"/>
  <c r="M3888" i="1"/>
  <c r="M2773" i="1"/>
  <c r="H7268" i="1"/>
  <c r="J7445" i="1"/>
  <c r="V1219" i="1"/>
  <c r="I666" i="1"/>
  <c r="V2148" i="1"/>
  <c r="I6628" i="1"/>
  <c r="M6560" i="1"/>
  <c r="J3752" i="1"/>
  <c r="T8305" i="1"/>
  <c r="J4832" i="1"/>
  <c r="J6049" i="1"/>
  <c r="M4166" i="1"/>
  <c r="U3284" i="1"/>
  <c r="M8147" i="1"/>
  <c r="T3201" i="1"/>
  <c r="N5239" i="1"/>
  <c r="L3956" i="1"/>
  <c r="M3702" i="1"/>
  <c r="U2445" i="1"/>
  <c r="J1916" i="1"/>
  <c r="N3004" i="1"/>
  <c r="J7695" i="1"/>
  <c r="P5226" i="1"/>
  <c r="U2759" i="1"/>
  <c r="M3065" i="1"/>
  <c r="U5111" i="1"/>
  <c r="U1751" i="1"/>
  <c r="F7827" i="1"/>
  <c r="V6253" i="1"/>
  <c r="U5352" i="1"/>
  <c r="P4738" i="1"/>
  <c r="N3034" i="1"/>
  <c r="H6743" i="1"/>
  <c r="F913" i="1"/>
  <c r="I914" i="1"/>
  <c r="T7982" i="1"/>
  <c r="N5791" i="1"/>
  <c r="F8201" i="1"/>
  <c r="F3773" i="1"/>
  <c r="T6716" i="1"/>
  <c r="L1899" i="1"/>
  <c r="T983" i="1"/>
  <c r="N2996" i="1"/>
  <c r="U273" i="1"/>
  <c r="F1616" i="1"/>
  <c r="V2601" i="1"/>
  <c r="T622" i="1"/>
  <c r="M5592" i="1"/>
  <c r="P2528" i="1"/>
  <c r="V2262" i="1"/>
  <c r="T568" i="1"/>
  <c r="F1999" i="1"/>
  <c r="T1489" i="1"/>
  <c r="H6522" i="1"/>
  <c r="M6980" i="1"/>
  <c r="M4219" i="1"/>
  <c r="I8306" i="1"/>
  <c r="H7567" i="1"/>
  <c r="J476" i="1"/>
  <c r="K2463" i="1"/>
  <c r="P4840" i="1"/>
  <c r="I190" i="1"/>
  <c r="T4294" i="1"/>
  <c r="P1291" i="1"/>
  <c r="H5792" i="1"/>
  <c r="N5320" i="1"/>
  <c r="J564" i="1"/>
  <c r="U2283" i="1"/>
  <c r="P4439" i="1"/>
  <c r="F1183" i="1"/>
  <c r="U1423" i="1"/>
  <c r="I1601" i="1"/>
  <c r="H3715" i="1"/>
  <c r="T2719" i="1"/>
  <c r="J5299" i="1"/>
  <c r="T6774" i="1"/>
  <c r="F2183" i="1"/>
  <c r="V5317" i="1"/>
  <c r="H1262" i="1"/>
  <c r="I2934" i="1"/>
  <c r="U4552" i="1"/>
  <c r="J7821" i="1"/>
  <c r="P1352" i="1"/>
  <c r="H4661" i="1"/>
  <c r="P296" i="1"/>
  <c r="V1073" i="1"/>
  <c r="P7372" i="1"/>
  <c r="M571" i="1"/>
  <c r="T5897" i="1"/>
  <c r="H358" i="1"/>
  <c r="V308" i="1"/>
  <c r="T1121" i="1"/>
  <c r="V3767" i="1"/>
  <c r="V6081" i="1"/>
  <c r="P3251" i="1"/>
  <c r="N4049" i="1"/>
  <c r="I2546" i="1"/>
  <c r="P501" i="1"/>
  <c r="V2865" i="1"/>
  <c r="J4973" i="1"/>
  <c r="V1203" i="1"/>
  <c r="M1872" i="1"/>
  <c r="V626" i="1"/>
  <c r="F7450" i="1"/>
  <c r="T3288" i="1"/>
  <c r="K6175" i="1"/>
  <c r="I4622" i="1"/>
  <c r="V1598" i="1"/>
  <c r="M4508" i="1"/>
  <c r="V1692" i="1"/>
  <c r="H1055" i="1"/>
  <c r="P6111" i="1"/>
  <c r="T7098" i="1"/>
  <c r="H4308" i="1"/>
  <c r="P371" i="1"/>
  <c r="U6736" i="1"/>
  <c r="H6151" i="1"/>
  <c r="P7998" i="1"/>
  <c r="U7892" i="1"/>
  <c r="N1560" i="1"/>
  <c r="J6740" i="1"/>
  <c r="I6788" i="1"/>
  <c r="T4640" i="1"/>
  <c r="N7204" i="1"/>
  <c r="T4411" i="1"/>
  <c r="N7388" i="1"/>
  <c r="T229" i="1"/>
  <c r="U1097" i="1"/>
  <c r="P7368" i="1"/>
  <c r="K7517" i="1"/>
  <c r="F2094" i="1"/>
  <c r="H5139" i="1"/>
  <c r="N2214" i="1"/>
  <c r="N4579" i="1"/>
  <c r="J1450" i="1"/>
  <c r="N5002" i="1"/>
  <c r="H2688" i="1"/>
  <c r="V2793" i="1"/>
  <c r="T2066" i="1"/>
  <c r="N5165" i="1"/>
  <c r="U1633" i="1"/>
  <c r="U5312" i="1"/>
  <c r="N2220" i="1"/>
  <c r="J3976" i="1"/>
  <c r="U5240" i="1"/>
  <c r="P1734" i="1"/>
  <c r="U4262" i="1"/>
  <c r="J7476" i="1"/>
  <c r="I1198" i="1"/>
  <c r="N467" i="1"/>
  <c r="U8066" i="1"/>
  <c r="N4157" i="1"/>
  <c r="F2874" i="1"/>
  <c r="F6141" i="1"/>
  <c r="I6493" i="1"/>
  <c r="J5112" i="1"/>
  <c r="V5646" i="1"/>
  <c r="I3246" i="1"/>
  <c r="I7264" i="1"/>
  <c r="M102" i="1"/>
  <c r="N1133" i="1"/>
  <c r="J6939" i="1"/>
  <c r="I946" i="1"/>
  <c r="P3194" i="1"/>
  <c r="F1535" i="1"/>
  <c r="J5444" i="1"/>
  <c r="M7198" i="1"/>
  <c r="U6503" i="1"/>
  <c r="M6080" i="1"/>
  <c r="T1886" i="1"/>
  <c r="I2261" i="1"/>
  <c r="J5278" i="1"/>
  <c r="J3924" i="1"/>
  <c r="T6323" i="1"/>
  <c r="V1546" i="1"/>
  <c r="J189" i="1"/>
  <c r="I6295" i="1"/>
  <c r="P2230" i="1"/>
  <c r="H1510" i="1"/>
  <c r="M1679" i="1"/>
  <c r="M933" i="1"/>
  <c r="P517" i="1"/>
  <c r="M8240" i="1"/>
  <c r="P1076" i="1"/>
  <c r="P7166" i="1"/>
  <c r="N5804" i="1"/>
  <c r="I2768" i="1"/>
  <c r="F6854" i="1"/>
  <c r="H3448" i="1"/>
  <c r="P1055" i="1"/>
  <c r="I2537" i="1"/>
  <c r="F1776" i="1"/>
  <c r="T2530" i="1"/>
  <c r="H7465" i="1"/>
  <c r="P1268" i="1"/>
  <c r="J2342" i="1"/>
  <c r="F3380" i="1"/>
  <c r="I8041" i="1"/>
  <c r="J159" i="1"/>
  <c r="J6983" i="1"/>
  <c r="F128" i="1"/>
  <c r="L3205" i="1"/>
  <c r="N1672" i="1"/>
  <c r="I6561" i="1"/>
  <c r="P4427" i="1"/>
  <c r="M3774" i="1"/>
  <c r="V1150" i="1"/>
  <c r="F7954" i="1"/>
  <c r="M2754" i="1"/>
  <c r="T7392" i="1"/>
  <c r="U3100" i="1"/>
  <c r="F842" i="1"/>
  <c r="H5363" i="1"/>
  <c r="J3679" i="1"/>
  <c r="F1383" i="1"/>
  <c r="J4852" i="1"/>
  <c r="F4106" i="1"/>
  <c r="M6398" i="1"/>
  <c r="N6200" i="1"/>
  <c r="N4965" i="1"/>
  <c r="I238" i="1"/>
  <c r="N6377" i="1"/>
  <c r="V7558" i="1"/>
  <c r="U4478" i="1"/>
  <c r="V1503" i="1"/>
  <c r="F7345" i="1"/>
  <c r="J4259" i="1"/>
  <c r="H7923" i="1"/>
  <c r="T6691" i="1"/>
  <c r="H674" i="1"/>
  <c r="L2754" i="1"/>
  <c r="V7016" i="1"/>
  <c r="U1756" i="1"/>
  <c r="J1538" i="1"/>
  <c r="M3454" i="1"/>
  <c r="T8143" i="1"/>
  <c r="I8094" i="1"/>
  <c r="V3072" i="1"/>
  <c r="T2243" i="1"/>
  <c r="F5737" i="1"/>
  <c r="F624" i="1"/>
  <c r="M3124" i="1"/>
  <c r="M2223" i="1"/>
  <c r="J8213" i="1"/>
  <c r="J3113" i="1"/>
  <c r="P8305" i="1"/>
  <c r="T7423" i="1"/>
  <c r="P256" i="1"/>
  <c r="V6762" i="1"/>
  <c r="H6321" i="1"/>
  <c r="V1248" i="1"/>
  <c r="J4766" i="1"/>
  <c r="N983" i="1"/>
  <c r="T353" i="1"/>
  <c r="N4945" i="1"/>
  <c r="N2030" i="1"/>
  <c r="I3220" i="1"/>
  <c r="I5490" i="1"/>
  <c r="F5222" i="1"/>
  <c r="N7309" i="1"/>
  <c r="F2310" i="1"/>
  <c r="H330" i="1"/>
  <c r="V4735" i="1"/>
  <c r="I3178" i="1"/>
  <c r="T1452" i="1"/>
  <c r="J4767" i="1"/>
  <c r="I2421" i="1"/>
  <c r="H5542" i="1"/>
  <c r="T3060" i="1"/>
  <c r="H5452" i="1"/>
  <c r="T1380" i="1"/>
  <c r="T1570" i="1"/>
  <c r="I6371" i="1"/>
  <c r="F8269" i="1"/>
  <c r="F5444" i="1"/>
  <c r="H6292" i="1"/>
  <c r="L7846" i="1"/>
  <c r="J7073" i="1"/>
  <c r="F7885" i="1"/>
  <c r="P1174" i="1"/>
  <c r="M4285" i="1"/>
  <c r="V1652" i="1"/>
  <c r="N6414" i="1"/>
  <c r="V7263" i="1"/>
  <c r="I3814" i="1"/>
  <c r="J380" i="1"/>
  <c r="P2181" i="1"/>
  <c r="U1136" i="1"/>
  <c r="M2927" i="1"/>
  <c r="V890" i="1"/>
  <c r="T3503" i="1"/>
  <c r="P5789" i="1"/>
  <c r="M5363" i="1"/>
  <c r="U1215" i="1"/>
  <c r="J4758" i="1"/>
  <c r="N4761" i="1"/>
  <c r="F3126" i="1"/>
  <c r="P8004" i="1"/>
  <c r="P4257" i="1"/>
  <c r="V3926" i="1"/>
  <c r="N5220" i="1"/>
  <c r="N1872" i="1"/>
  <c r="N7285" i="1"/>
  <c r="I1721" i="1"/>
  <c r="V201" i="1"/>
  <c r="T5356" i="1"/>
  <c r="U2257" i="1"/>
  <c r="M7358" i="1"/>
  <c r="J207" i="1"/>
  <c r="I4655" i="1"/>
  <c r="P1963" i="1"/>
  <c r="L535" i="1"/>
  <c r="U6162" i="1"/>
  <c r="P2561" i="1"/>
  <c r="H1051" i="1"/>
  <c r="I7510" i="1"/>
  <c r="P3212" i="1"/>
  <c r="J6873" i="1"/>
  <c r="N5011" i="1"/>
  <c r="I2702" i="1"/>
  <c r="V2375" i="1"/>
  <c r="J220" i="1"/>
  <c r="V5787" i="1"/>
  <c r="F8009" i="1"/>
  <c r="H837" i="1"/>
  <c r="J7431" i="1"/>
  <c r="V6618" i="1"/>
  <c r="J566" i="1"/>
  <c r="U4424" i="1"/>
  <c r="H1530" i="1"/>
  <c r="N4816" i="1"/>
  <c r="P5003" i="1"/>
  <c r="J2004" i="1"/>
  <c r="T3384" i="1"/>
  <c r="M8162" i="1"/>
  <c r="H7391" i="1"/>
  <c r="T8129" i="1"/>
  <c r="N3784" i="1"/>
  <c r="T6640" i="1"/>
  <c r="N5300" i="1"/>
  <c r="H2654" i="1"/>
  <c r="J7413" i="1"/>
  <c r="T2068" i="1"/>
  <c r="M6631" i="1"/>
  <c r="V2456" i="1"/>
  <c r="U6418" i="1"/>
  <c r="L7247" i="1"/>
  <c r="I1420" i="1"/>
  <c r="N2311" i="1"/>
  <c r="L1856" i="1"/>
  <c r="U6560" i="1"/>
  <c r="N2055" i="1"/>
  <c r="H6671" i="1"/>
  <c r="F1462" i="1"/>
  <c r="L2775" i="1"/>
  <c r="V2214" i="1"/>
  <c r="T869" i="1"/>
  <c r="L3583" i="1"/>
  <c r="V5006" i="1"/>
  <c r="M2911" i="1"/>
  <c r="H7463" i="1"/>
  <c r="T863" i="1"/>
  <c r="I2989" i="1"/>
  <c r="N848" i="1"/>
  <c r="M2475" i="1"/>
  <c r="P6773" i="1"/>
  <c r="I2480" i="1"/>
  <c r="F1178" i="1"/>
  <c r="F2942" i="1"/>
  <c r="I7902" i="1"/>
  <c r="I1646" i="1"/>
  <c r="F3446" i="1"/>
  <c r="P1578" i="1"/>
  <c r="M741" i="1"/>
  <c r="U2152" i="1"/>
  <c r="H8200" i="1"/>
  <c r="P356" i="1"/>
  <c r="J4938" i="1"/>
  <c r="U5823" i="1"/>
  <c r="F2355" i="1"/>
  <c r="T670" i="1"/>
  <c r="U463" i="1"/>
  <c r="T6116" i="1"/>
  <c r="N1901" i="1"/>
  <c r="H2985" i="1"/>
  <c r="U2895" i="1"/>
  <c r="F6646" i="1"/>
  <c r="U4058" i="1"/>
  <c r="P7108" i="1"/>
  <c r="P4564" i="1"/>
  <c r="P5920" i="1"/>
  <c r="N5731" i="1"/>
  <c r="U1384" i="1"/>
  <c r="V6366" i="1"/>
  <c r="U1953" i="1"/>
  <c r="U182" i="1"/>
  <c r="P8287" i="1"/>
  <c r="T5562" i="1"/>
  <c r="N7902" i="1"/>
  <c r="L7854" i="1"/>
  <c r="J4402" i="1"/>
  <c r="L1833" i="1"/>
  <c r="I1621" i="1"/>
  <c r="V4234" i="1"/>
  <c r="M5979" i="1"/>
  <c r="I151" i="1"/>
  <c r="I316" i="1"/>
  <c r="F2866" i="1"/>
  <c r="N4564" i="1"/>
  <c r="F4706" i="1"/>
  <c r="M2134" i="1"/>
  <c r="U4602" i="1"/>
  <c r="U3018" i="1"/>
  <c r="F1566" i="1"/>
  <c r="T5970" i="1"/>
  <c r="U3565" i="1"/>
  <c r="P3308" i="1"/>
  <c r="F241" i="1"/>
  <c r="T7031" i="1"/>
  <c r="M6978" i="1"/>
  <c r="J2921" i="1"/>
  <c r="I7822" i="1"/>
  <c r="J5192" i="1"/>
  <c r="T3828" i="1"/>
  <c r="P3405" i="1"/>
  <c r="N399" i="1"/>
  <c r="J545" i="1"/>
  <c r="N1532" i="1"/>
  <c r="N262" i="1"/>
  <c r="M3393" i="1"/>
  <c r="V3497" i="1"/>
  <c r="T1405" i="1"/>
  <c r="T7954" i="1"/>
  <c r="J1354" i="1"/>
  <c r="F5187" i="1"/>
  <c r="T7806" i="1"/>
  <c r="P2454" i="1"/>
  <c r="N2388" i="1"/>
  <c r="P5363" i="1"/>
  <c r="I642" i="1"/>
  <c r="N2368" i="1"/>
  <c r="I7844" i="1"/>
  <c r="U7338" i="1"/>
  <c r="F4155" i="1"/>
  <c r="M5236" i="1"/>
  <c r="J1882" i="1"/>
  <c r="V5837" i="1"/>
  <c r="U5418" i="1"/>
  <c r="I8236" i="1"/>
  <c r="H953" i="1"/>
  <c r="I4478" i="1"/>
  <c r="T1435" i="1"/>
  <c r="N1805" i="1"/>
  <c r="I2940" i="1"/>
  <c r="T4473" i="1"/>
  <c r="V7905" i="1"/>
  <c r="I4134" i="1"/>
  <c r="N6659" i="1"/>
  <c r="P7281" i="1"/>
  <c r="F7917" i="1"/>
  <c r="U3188" i="1"/>
  <c r="N6180" i="1"/>
  <c r="N2247" i="1"/>
  <c r="M5263" i="1"/>
  <c r="H7151" i="1"/>
  <c r="I2412" i="1"/>
  <c r="F5796" i="1"/>
  <c r="P164" i="1"/>
  <c r="J307" i="1"/>
  <c r="I864" i="1"/>
  <c r="V7630" i="1"/>
  <c r="I3238" i="1"/>
  <c r="I7463" i="1"/>
  <c r="P4632" i="1"/>
  <c r="P8152" i="1"/>
  <c r="H2167" i="1"/>
  <c r="N109" i="1"/>
  <c r="U1930" i="1"/>
  <c r="U6578" i="1"/>
  <c r="J3027" i="1"/>
  <c r="I5012" i="1"/>
  <c r="V7289" i="1"/>
  <c r="N2516" i="1"/>
  <c r="V3789" i="1"/>
  <c r="T46" i="1"/>
  <c r="J8121" i="1"/>
  <c r="M6982" i="1"/>
  <c r="U8210" i="1"/>
  <c r="I8082" i="1"/>
  <c r="P1887" i="1"/>
  <c r="J2640" i="1"/>
  <c r="I2106" i="1"/>
  <c r="M605" i="1"/>
  <c r="F3885" i="1"/>
  <c r="V309" i="1"/>
  <c r="V1097" i="1"/>
  <c r="U4689" i="1"/>
  <c r="T6751" i="1"/>
  <c r="V16" i="1"/>
  <c r="M2338" i="1"/>
  <c r="F8052" i="1"/>
  <c r="V6577" i="1"/>
  <c r="I7948" i="1"/>
  <c r="M4324" i="1"/>
  <c r="M7374" i="1"/>
  <c r="U5795" i="1"/>
  <c r="F7462" i="1"/>
  <c r="N906" i="1"/>
  <c r="T5359" i="1"/>
  <c r="J1066" i="1"/>
  <c r="T1272" i="1"/>
  <c r="T578" i="1"/>
  <c r="M79" i="1"/>
  <c r="U6482" i="1"/>
  <c r="J1787" i="1"/>
  <c r="I5323" i="1"/>
  <c r="N357" i="1"/>
  <c r="H3752" i="1"/>
  <c r="I2094" i="1"/>
  <c r="T1843" i="1"/>
  <c r="L3898" i="1"/>
  <c r="P315" i="1"/>
  <c r="P6386" i="1"/>
  <c r="H6494" i="1"/>
  <c r="I5351" i="1"/>
  <c r="N520" i="1"/>
  <c r="V120" i="1"/>
  <c r="J2916" i="1"/>
  <c r="M7116" i="1"/>
  <c r="F4445" i="1"/>
  <c r="V3445" i="1"/>
  <c r="J1103" i="1"/>
  <c r="N3896" i="1"/>
  <c r="N5365" i="1"/>
  <c r="T3781" i="1"/>
  <c r="N2097" i="1"/>
  <c r="F7456" i="1"/>
  <c r="I1007" i="1"/>
  <c r="I1716" i="1"/>
  <c r="M3484" i="1"/>
  <c r="P7104" i="1"/>
  <c r="N6660" i="1"/>
  <c r="I3037" i="1"/>
  <c r="V5278" i="1"/>
  <c r="N1339" i="1"/>
  <c r="M3961" i="1"/>
  <c r="F3790" i="1"/>
  <c r="V1096" i="1"/>
  <c r="L2778" i="1"/>
  <c r="U5354" i="1"/>
  <c r="H2943" i="1"/>
  <c r="J3419" i="1"/>
  <c r="H6577" i="1"/>
  <c r="U1446" i="1"/>
  <c r="V3803" i="1"/>
  <c r="U8198" i="1"/>
  <c r="U3215" i="1"/>
  <c r="I6975" i="1"/>
  <c r="H5934" i="1"/>
  <c r="T982" i="1"/>
  <c r="F958" i="1"/>
  <c r="F3081" i="1"/>
  <c r="I1123" i="1"/>
  <c r="I8220" i="1"/>
  <c r="U5127" i="1"/>
  <c r="N4362" i="1"/>
  <c r="M6037" i="1"/>
  <c r="M5207" i="1"/>
  <c r="N342" i="1"/>
  <c r="H2648" i="1"/>
  <c r="U330" i="1"/>
  <c r="N2848" i="1"/>
  <c r="V2107" i="1"/>
  <c r="M7810" i="1"/>
  <c r="F3701" i="1"/>
  <c r="N980" i="1"/>
  <c r="M6109" i="1"/>
  <c r="P6389" i="1"/>
  <c r="H5670" i="1"/>
  <c r="N2245" i="1"/>
  <c r="T4400" i="1"/>
  <c r="N1748" i="1"/>
  <c r="V4568" i="1"/>
  <c r="U2079" i="1"/>
  <c r="P3467" i="1"/>
  <c r="U4338" i="1"/>
  <c r="N1140" i="1"/>
  <c r="T7114" i="1"/>
  <c r="M7977" i="1"/>
  <c r="P1757" i="1"/>
  <c r="V5994" i="1"/>
  <c r="U3879" i="1"/>
  <c r="V2749" i="1"/>
  <c r="M6828" i="1"/>
  <c r="U6555" i="1"/>
  <c r="J4876" i="1"/>
  <c r="F4751" i="1"/>
  <c r="U4532" i="1"/>
  <c r="J6936" i="1"/>
  <c r="J1094" i="1"/>
  <c r="P4424" i="1"/>
  <c r="I160" i="1"/>
  <c r="P6076" i="1"/>
  <c r="H5716" i="1"/>
  <c r="P8224" i="1"/>
  <c r="F6335" i="1"/>
  <c r="I2228" i="1"/>
  <c r="P4450" i="1"/>
  <c r="J3398" i="1"/>
  <c r="P7878" i="1"/>
  <c r="M592" i="1"/>
  <c r="M7402" i="1"/>
  <c r="J7912" i="1"/>
  <c r="N4852" i="1"/>
  <c r="T1227" i="1"/>
  <c r="F1621" i="1"/>
  <c r="P6073" i="1"/>
  <c r="N5132" i="1"/>
  <c r="T1958" i="1"/>
  <c r="H4549" i="1"/>
  <c r="M6028" i="1"/>
  <c r="J6099" i="1"/>
  <c r="V3398" i="1"/>
  <c r="U2593" i="1"/>
  <c r="V2113" i="1"/>
  <c r="U324" i="1"/>
  <c r="U3824" i="1"/>
  <c r="U4692" i="1"/>
  <c r="U2909" i="1"/>
  <c r="M4620" i="1"/>
  <c r="F7329" i="1"/>
  <c r="H3127" i="1"/>
  <c r="L4613" i="1"/>
  <c r="M7179" i="1"/>
  <c r="H7952" i="1"/>
  <c r="U7865" i="1"/>
  <c r="P5082" i="1"/>
  <c r="F2100" i="1"/>
  <c r="I3858" i="1"/>
  <c r="F5096" i="1"/>
  <c r="J1738" i="1"/>
  <c r="H8075" i="1"/>
  <c r="H2449" i="1"/>
  <c r="M919" i="1"/>
  <c r="I3303" i="1"/>
  <c r="H7373" i="1"/>
  <c r="H2349" i="1"/>
  <c r="M1716" i="1"/>
  <c r="U634" i="1"/>
  <c r="P2736" i="1"/>
  <c r="J68" i="1"/>
  <c r="P4529" i="1"/>
  <c r="T4384" i="1"/>
  <c r="I4820" i="1"/>
  <c r="I2709" i="1"/>
  <c r="I5330" i="1"/>
  <c r="P2980" i="1"/>
  <c r="U5721" i="1"/>
  <c r="V2702" i="1"/>
  <c r="T4305" i="1"/>
  <c r="U1850" i="1"/>
  <c r="M3466" i="1"/>
  <c r="V7354" i="1"/>
  <c r="U7428" i="1"/>
  <c r="N5198" i="1"/>
  <c r="F645" i="1"/>
  <c r="T5323" i="1"/>
  <c r="U5010" i="1"/>
  <c r="I244" i="1"/>
  <c r="I2436" i="1"/>
  <c r="L6719" i="1"/>
  <c r="I1984" i="1"/>
  <c r="J7143" i="1"/>
  <c r="P8151" i="1"/>
  <c r="I8097" i="1"/>
  <c r="T302" i="1"/>
  <c r="U1422" i="1"/>
  <c r="N8159" i="1"/>
  <c r="V2751" i="1"/>
  <c r="T7885" i="1"/>
  <c r="M4126" i="1"/>
  <c r="U6987" i="1"/>
  <c r="V6087" i="1"/>
  <c r="V274" i="1"/>
  <c r="N7187" i="1"/>
  <c r="N3554" i="1"/>
  <c r="T6715" i="1"/>
  <c r="J1109" i="1"/>
  <c r="T2424" i="1"/>
  <c r="N360" i="1"/>
  <c r="L340" i="1"/>
  <c r="I2485" i="1"/>
  <c r="F8212" i="1"/>
  <c r="M4670" i="1"/>
  <c r="I3201" i="1"/>
  <c r="U2685" i="1"/>
  <c r="T7143" i="1"/>
  <c r="V6645" i="1"/>
  <c r="N3153" i="1"/>
  <c r="J1286" i="1"/>
  <c r="V1831" i="1"/>
  <c r="I643" i="1"/>
  <c r="N5091" i="1"/>
  <c r="N2380" i="1"/>
  <c r="T7015" i="1"/>
  <c r="F1479" i="1"/>
  <c r="F20" i="1"/>
  <c r="J3466" i="1"/>
  <c r="J8266" i="1"/>
  <c r="F2613" i="1"/>
  <c r="U7320" i="1"/>
  <c r="U3499" i="1"/>
  <c r="V3547" i="1"/>
  <c r="P7236" i="1"/>
  <c r="F3014" i="1"/>
  <c r="H1929" i="1"/>
  <c r="F1378" i="1"/>
  <c r="T8243" i="1"/>
  <c r="L4445" i="1"/>
  <c r="I2146" i="1"/>
  <c r="H8142" i="1"/>
  <c r="M3771" i="1"/>
  <c r="V3401" i="1"/>
  <c r="N3122" i="1"/>
  <c r="N228" i="1"/>
  <c r="P2791" i="1"/>
  <c r="T2546" i="1"/>
  <c r="T1874" i="1"/>
  <c r="T4504" i="1"/>
  <c r="J4222" i="1"/>
  <c r="V74" i="1"/>
  <c r="U1402" i="1"/>
  <c r="I47" i="1"/>
  <c r="L6780" i="1"/>
  <c r="F8154" i="1"/>
  <c r="L862" i="1"/>
  <c r="T3789" i="1"/>
  <c r="T5404" i="1"/>
  <c r="V8245" i="1"/>
  <c r="L1131" i="1"/>
  <c r="V4812" i="1"/>
  <c r="M1545" i="1"/>
  <c r="P3676" i="1"/>
  <c r="F1483" i="1"/>
  <c r="N3659" i="1"/>
  <c r="F125" i="1"/>
  <c r="M5730" i="1"/>
  <c r="V3243" i="1"/>
  <c r="N5831" i="1"/>
  <c r="F6746" i="1"/>
  <c r="U1358" i="1"/>
  <c r="H836" i="1"/>
  <c r="V6059" i="1"/>
  <c r="H6827" i="1"/>
  <c r="U1783" i="1"/>
  <c r="I3972" i="1"/>
  <c r="V2613" i="1"/>
  <c r="J5958" i="1"/>
  <c r="N2202" i="1"/>
  <c r="N1520" i="1"/>
  <c r="N7328" i="1"/>
  <c r="F264" i="1"/>
  <c r="I912" i="1"/>
  <c r="J6997" i="1"/>
  <c r="V8322" i="1"/>
  <c r="T6855" i="1"/>
  <c r="K8036" i="1"/>
  <c r="P6170" i="1"/>
  <c r="H3646" i="1"/>
  <c r="T3085" i="1"/>
  <c r="N6548" i="1"/>
  <c r="V5054" i="1"/>
  <c r="M5672" i="1"/>
  <c r="N4971" i="1"/>
  <c r="H6496" i="1"/>
  <c r="N5402" i="1"/>
  <c r="H5026" i="1"/>
  <c r="H4692" i="1"/>
  <c r="U6313" i="1"/>
  <c r="J7472" i="1"/>
  <c r="T989" i="1"/>
  <c r="P1894" i="1"/>
  <c r="V3256" i="1"/>
  <c r="I1168" i="1"/>
  <c r="K7439" i="1"/>
  <c r="M2559" i="1"/>
  <c r="N6555" i="1"/>
  <c r="U2592" i="1"/>
  <c r="P5340" i="1"/>
  <c r="I7893" i="1"/>
  <c r="I1310" i="1"/>
  <c r="V5146" i="1"/>
  <c r="J1260" i="1"/>
  <c r="F8198" i="1"/>
  <c r="J5175" i="1"/>
  <c r="I3265" i="1"/>
  <c r="M5043" i="1"/>
  <c r="U1849" i="1"/>
  <c r="U6607" i="1"/>
  <c r="N1436" i="1"/>
  <c r="H4788" i="1"/>
  <c r="V923" i="1"/>
  <c r="T6017" i="1"/>
  <c r="N629" i="1"/>
  <c r="P4788" i="1"/>
  <c r="P7487" i="1"/>
  <c r="F2128" i="1"/>
  <c r="T1719" i="1"/>
  <c r="J7524" i="1"/>
  <c r="L8187" i="1"/>
  <c r="I518" i="1"/>
  <c r="P6746" i="1"/>
  <c r="J436" i="1"/>
  <c r="P6162" i="1"/>
  <c r="P3871" i="1"/>
  <c r="N1611" i="1"/>
  <c r="F7303" i="1"/>
  <c r="J6824" i="1"/>
  <c r="L3743" i="1"/>
  <c r="P110" i="1"/>
  <c r="J6860" i="1"/>
  <c r="H244" i="1"/>
  <c r="U1542" i="1"/>
  <c r="M2004" i="1"/>
  <c r="M5786" i="1"/>
  <c r="F180" i="1"/>
  <c r="T2322" i="1"/>
  <c r="V7940" i="1"/>
  <c r="P7005" i="1"/>
  <c r="U1056" i="1"/>
  <c r="H3304" i="1"/>
  <c r="P1371" i="1"/>
  <c r="T7768" i="1"/>
  <c r="F1281" i="1"/>
  <c r="T2638" i="1"/>
  <c r="I7281" i="1"/>
  <c r="T1632" i="1"/>
  <c r="P6848" i="1"/>
  <c r="V4492" i="1"/>
  <c r="P2425" i="1"/>
  <c r="I4410" i="1"/>
  <c r="J2394" i="1"/>
  <c r="H4710" i="1"/>
  <c r="V4905" i="1"/>
  <c r="N2549" i="1"/>
  <c r="V1978" i="1"/>
  <c r="J2889" i="1"/>
  <c r="N7147" i="1"/>
  <c r="F5345" i="1"/>
  <c r="M5041" i="1"/>
  <c r="P4404" i="1"/>
  <c r="M2193" i="1"/>
  <c r="T7909" i="1"/>
  <c r="J5583" i="1"/>
  <c r="N302" i="1"/>
  <c r="M259" i="1"/>
  <c r="J4162" i="1"/>
  <c r="M7193" i="1"/>
  <c r="J3523" i="1"/>
  <c r="N775" i="1"/>
  <c r="H8238" i="1"/>
  <c r="H5340" i="1"/>
  <c r="M4965" i="1"/>
  <c r="V116" i="1"/>
  <c r="F3191" i="1"/>
  <c r="P1048" i="1"/>
  <c r="I6251" i="1"/>
  <c r="U20" i="1"/>
  <c r="P2196" i="1"/>
  <c r="N3380" i="1"/>
  <c r="M2788" i="1"/>
  <c r="N1842" i="1"/>
  <c r="F177" i="1"/>
  <c r="N4619" i="1"/>
  <c r="N7024" i="1"/>
  <c r="U7468" i="1"/>
  <c r="H7915" i="1"/>
  <c r="T3046" i="1"/>
  <c r="J4101" i="1"/>
  <c r="J6480" i="1"/>
  <c r="P8274" i="1"/>
  <c r="F7465" i="1"/>
  <c r="J6644" i="1"/>
  <c r="N7412" i="1"/>
  <c r="N6863" i="1"/>
  <c r="F6322" i="1"/>
  <c r="U7411" i="1"/>
  <c r="V5313" i="1"/>
  <c r="V2041" i="1"/>
  <c r="V7091" i="1"/>
  <c r="P2516" i="1"/>
  <c r="F7647" i="1"/>
  <c r="J2879" i="1"/>
  <c r="N747" i="1"/>
  <c r="T3948" i="1"/>
  <c r="P394" i="1"/>
  <c r="U3119" i="1"/>
  <c r="U1170" i="1"/>
  <c r="N8307" i="1"/>
  <c r="M3075" i="1"/>
  <c r="T425" i="1"/>
  <c r="M7173" i="1"/>
  <c r="M7838" i="1"/>
  <c r="U3607" i="1"/>
  <c r="H5783" i="1"/>
  <c r="J8043" i="1"/>
  <c r="P3367" i="1"/>
  <c r="T2720" i="1"/>
  <c r="F7803" i="1"/>
  <c r="T5853" i="1"/>
  <c r="H5611" i="1"/>
  <c r="T2041" i="1"/>
  <c r="N406" i="1"/>
  <c r="P6017" i="1"/>
  <c r="L6529" i="1"/>
  <c r="M8341" i="1"/>
  <c r="M4915" i="1"/>
  <c r="V8223" i="1"/>
  <c r="F7686" i="1"/>
  <c r="V7226" i="1"/>
  <c r="J4736" i="1"/>
  <c r="H7853" i="1"/>
  <c r="J7189" i="1"/>
  <c r="J3361" i="1"/>
  <c r="T2049" i="1"/>
  <c r="J2690" i="1"/>
  <c r="J4073" i="1"/>
  <c r="U5943" i="1"/>
  <c r="U1021" i="1"/>
  <c r="N1683" i="1"/>
  <c r="H3018" i="1"/>
  <c r="T1351" i="1"/>
  <c r="I5596" i="1"/>
  <c r="U3194" i="1"/>
  <c r="N575" i="1"/>
  <c r="V1812" i="1"/>
  <c r="T2294" i="1"/>
  <c r="T7088" i="1"/>
  <c r="J5467" i="1"/>
  <c r="N8344" i="1"/>
  <c r="F7818" i="1"/>
  <c r="J1199" i="1"/>
  <c r="F2970" i="1"/>
  <c r="U3534" i="1"/>
  <c r="L4392" i="1"/>
  <c r="M7418" i="1"/>
  <c r="P7126" i="1"/>
  <c r="T3150" i="1"/>
  <c r="N566" i="1"/>
  <c r="V1952" i="1"/>
  <c r="L3913" i="1"/>
  <c r="N5730" i="1"/>
  <c r="U5661" i="1"/>
  <c r="H5597" i="1"/>
  <c r="V8315" i="1"/>
  <c r="T3023" i="1"/>
  <c r="M2627" i="1"/>
  <c r="T3191" i="1"/>
  <c r="U6087" i="1"/>
  <c r="U3250" i="1"/>
  <c r="F2114" i="1"/>
  <c r="P1607" i="1"/>
  <c r="F4994" i="1"/>
  <c r="T896" i="1"/>
  <c r="N6772" i="1"/>
  <c r="I3747" i="1"/>
  <c r="U1489" i="1"/>
  <c r="L1587" i="1"/>
  <c r="T1766" i="1"/>
  <c r="V1025" i="1"/>
  <c r="M5620" i="1"/>
  <c r="V5207" i="1"/>
  <c r="H4481" i="1"/>
  <c r="F3733" i="1"/>
  <c r="U2095" i="1"/>
  <c r="U3331" i="1"/>
  <c r="T4888" i="1"/>
  <c r="U6877" i="1"/>
  <c r="V3345" i="1"/>
  <c r="H93" i="1"/>
  <c r="H5374" i="1"/>
  <c r="P1225" i="1"/>
  <c r="T2880" i="1"/>
  <c r="L5850" i="1"/>
  <c r="M6701" i="1"/>
  <c r="V6161" i="1"/>
  <c r="V527" i="1"/>
  <c r="P8321" i="1"/>
  <c r="U6798" i="1"/>
  <c r="P1253" i="1"/>
  <c r="T6468" i="1"/>
  <c r="N3011" i="1"/>
  <c r="M6491" i="1"/>
  <c r="K1311" i="1"/>
  <c r="I1579" i="1"/>
  <c r="F1292" i="1"/>
  <c r="I951" i="1"/>
  <c r="I6883" i="1"/>
  <c r="J2247" i="1"/>
  <c r="L6182" i="1"/>
  <c r="U6305" i="1"/>
  <c r="P7020" i="1"/>
  <c r="I7142" i="1"/>
  <c r="T4419" i="1"/>
  <c r="F243" i="1"/>
  <c r="J8198" i="1"/>
  <c r="H3405" i="1"/>
  <c r="H6063" i="1"/>
  <c r="V272" i="1"/>
  <c r="J6197" i="1"/>
  <c r="P3464" i="1"/>
  <c r="F5924" i="1"/>
  <c r="M8079" i="1"/>
  <c r="M6827" i="1"/>
  <c r="F4505" i="1"/>
  <c r="I679" i="1"/>
  <c r="H8329" i="1"/>
  <c r="J323" i="1"/>
  <c r="I4022" i="1"/>
  <c r="T3602" i="1"/>
  <c r="J875" i="1"/>
  <c r="I615" i="1"/>
  <c r="N2114" i="1"/>
  <c r="F2570" i="1"/>
  <c r="U2997" i="1"/>
  <c r="P4203" i="1"/>
  <c r="M5714" i="1"/>
  <c r="U574" i="1"/>
  <c r="P490" i="1"/>
  <c r="P6877" i="1"/>
  <c r="V6080" i="1"/>
  <c r="J4469" i="1"/>
  <c r="T7081" i="1"/>
  <c r="P6876" i="1"/>
  <c r="F4761" i="1"/>
  <c r="U1687" i="1"/>
  <c r="M4113" i="1"/>
  <c r="I6927" i="1"/>
  <c r="F1654" i="1"/>
  <c r="P1721" i="1"/>
  <c r="U6642" i="1"/>
  <c r="N7442" i="1"/>
  <c r="M645" i="1"/>
  <c r="J4886" i="1"/>
  <c r="H2524" i="1"/>
  <c r="L7265" i="1"/>
  <c r="L6518" i="1"/>
  <c r="F4035" i="1"/>
  <c r="J2191" i="1"/>
  <c r="I221" i="1"/>
  <c r="H691" i="1"/>
  <c r="N3167" i="1"/>
  <c r="J2050" i="1"/>
  <c r="U224" i="1"/>
  <c r="N2826" i="1"/>
  <c r="P708" i="1"/>
  <c r="M1475" i="1"/>
  <c r="U7463" i="1"/>
  <c r="J1243" i="1"/>
  <c r="U4303" i="1"/>
  <c r="N3154" i="1"/>
  <c r="V765" i="1"/>
  <c r="T6138" i="1"/>
  <c r="H3737" i="1"/>
  <c r="L1416" i="1"/>
  <c r="T2223" i="1"/>
  <c r="M370" i="1"/>
  <c r="P8178" i="1"/>
  <c r="T2094" i="1"/>
  <c r="V4626" i="1"/>
  <c r="M4614" i="1"/>
  <c r="H4554" i="1"/>
  <c r="P7389" i="1"/>
  <c r="H2370" i="1"/>
  <c r="M5047" i="1"/>
  <c r="J1899" i="1"/>
  <c r="M7072" i="1"/>
  <c r="V7387" i="1"/>
  <c r="T836" i="1"/>
  <c r="N1179" i="1"/>
  <c r="T2302" i="1"/>
  <c r="F5823" i="1"/>
  <c r="V4410" i="1"/>
  <c r="V7145" i="1"/>
  <c r="T118" i="1"/>
  <c r="I3834" i="1"/>
  <c r="V6835" i="1"/>
  <c r="U7894" i="1"/>
  <c r="M2481" i="1"/>
  <c r="M1459" i="1"/>
  <c r="F1708" i="1"/>
  <c r="T5442" i="1"/>
  <c r="U2375" i="1"/>
  <c r="H4011" i="1"/>
  <c r="U4302" i="1"/>
  <c r="N62" i="1"/>
  <c r="V7248" i="1"/>
  <c r="L5273" i="1"/>
  <c r="N733" i="1"/>
  <c r="H7384" i="1"/>
  <c r="J440" i="1"/>
  <c r="J7047" i="1"/>
  <c r="N8302" i="1"/>
  <c r="U8238" i="1"/>
  <c r="P583" i="1"/>
  <c r="H8070" i="1"/>
  <c r="V7463" i="1"/>
  <c r="M6" i="1"/>
  <c r="M1033" i="1"/>
  <c r="J6006" i="1"/>
  <c r="T7486" i="1"/>
  <c r="T8332" i="1"/>
  <c r="M6697" i="1"/>
  <c r="V3751" i="1"/>
  <c r="T3724" i="1"/>
  <c r="T4031" i="1"/>
  <c r="N8075" i="1"/>
  <c r="U6523" i="1"/>
  <c r="M4599" i="1"/>
  <c r="V345" i="1"/>
  <c r="V1353" i="1"/>
  <c r="J4980" i="1"/>
  <c r="V6609" i="1"/>
  <c r="F5586" i="1"/>
  <c r="J180" i="1"/>
  <c r="J7166" i="1"/>
  <c r="M5376" i="1"/>
  <c r="V3762" i="1"/>
  <c r="N1935" i="1"/>
  <c r="H4897" i="1"/>
  <c r="V7370" i="1"/>
  <c r="I7487" i="1"/>
  <c r="J6570" i="1"/>
  <c r="U8179" i="1"/>
  <c r="L6501" i="1"/>
  <c r="T1782" i="1"/>
  <c r="U3497" i="1"/>
  <c r="P5648" i="1"/>
  <c r="T1975" i="1"/>
  <c r="V1613" i="1"/>
  <c r="I6455" i="1"/>
  <c r="N2643" i="1"/>
  <c r="H1677" i="1"/>
  <c r="V3114" i="1"/>
  <c r="J793" i="1"/>
  <c r="P7840" i="1"/>
  <c r="J1906" i="1"/>
  <c r="V7135" i="1"/>
  <c r="P8116" i="1"/>
  <c r="V4841" i="1"/>
  <c r="K7042" i="1"/>
  <c r="H6351" i="1"/>
  <c r="U6319" i="1"/>
  <c r="L6374" i="1"/>
  <c r="I3348" i="1"/>
  <c r="N6897" i="1"/>
  <c r="H6339" i="1"/>
  <c r="N3998" i="1"/>
  <c r="T5644" i="1"/>
  <c r="T6002" i="1"/>
  <c r="M6664" i="1"/>
  <c r="T6153" i="1"/>
  <c r="U4022" i="1"/>
  <c r="J1689" i="1"/>
  <c r="V2877" i="1"/>
  <c r="I4953" i="1"/>
  <c r="M471" i="1"/>
  <c r="M2889" i="1"/>
  <c r="T6131" i="1"/>
  <c r="U5351" i="1"/>
  <c r="V4627" i="1"/>
  <c r="I4644" i="1"/>
  <c r="H4494" i="1"/>
  <c r="N751" i="1"/>
  <c r="N3683" i="1"/>
  <c r="K5828" i="1"/>
  <c r="F1160" i="1"/>
  <c r="J7422" i="1"/>
  <c r="F6721" i="1"/>
  <c r="N1857" i="1"/>
  <c r="H3221" i="1"/>
  <c r="P654" i="1"/>
  <c r="M1984" i="1"/>
  <c r="U7481" i="1"/>
  <c r="J6653" i="1"/>
  <c r="J5342" i="1"/>
  <c r="F1620" i="1"/>
  <c r="I5585" i="1"/>
  <c r="J8023" i="1"/>
  <c r="J3180" i="1"/>
  <c r="T5120" i="1"/>
  <c r="P1689" i="1"/>
  <c r="H6937" i="1"/>
  <c r="M5386" i="1"/>
  <c r="H1756" i="1"/>
  <c r="V2849" i="1"/>
  <c r="V2008" i="1"/>
  <c r="T460" i="1"/>
  <c r="V1574" i="1"/>
  <c r="J2202" i="1"/>
  <c r="N4757" i="1"/>
  <c r="F524" i="1"/>
  <c r="P7960" i="1"/>
  <c r="M8209" i="1"/>
  <c r="M6666" i="1"/>
  <c r="I3646" i="1"/>
  <c r="L8218" i="1"/>
  <c r="M4818" i="1"/>
  <c r="M7811" i="1"/>
  <c r="M2678" i="1"/>
  <c r="J2273" i="1"/>
  <c r="T6631" i="1"/>
  <c r="H6829" i="1"/>
  <c r="U3315" i="1"/>
  <c r="H6764" i="1"/>
  <c r="N933" i="1"/>
  <c r="I4917" i="1"/>
  <c r="U1710" i="1"/>
  <c r="N7063" i="1"/>
  <c r="M3973" i="1"/>
  <c r="T5362" i="1"/>
  <c r="T7334" i="1"/>
  <c r="F2987" i="1"/>
  <c r="P5672" i="1"/>
  <c r="P7451" i="1"/>
  <c r="F286" i="1"/>
  <c r="V6380" i="1"/>
  <c r="N2946" i="1"/>
  <c r="H4697" i="1"/>
  <c r="J3365" i="1"/>
  <c r="J2958" i="1"/>
  <c r="P5231" i="1"/>
  <c r="J4075" i="1"/>
  <c r="F2690" i="1"/>
  <c r="V6574" i="1"/>
  <c r="I4833" i="1"/>
  <c r="U8013" i="1"/>
  <c r="U739" i="1"/>
  <c r="J8144" i="1"/>
  <c r="V4088" i="1"/>
  <c r="V853" i="1"/>
  <c r="F2834" i="1"/>
  <c r="H424" i="1"/>
  <c r="T958" i="1"/>
  <c r="U8047" i="1"/>
  <c r="P6241" i="1"/>
  <c r="U2758" i="1"/>
  <c r="P6851" i="1"/>
  <c r="V671" i="1"/>
  <c r="J5474" i="1"/>
  <c r="I5421" i="1"/>
  <c r="V2089" i="1"/>
  <c r="M2303" i="1"/>
  <c r="N5362" i="1"/>
  <c r="F1352" i="1"/>
  <c r="I128" i="1"/>
  <c r="T3456" i="1"/>
  <c r="H899" i="1"/>
  <c r="H3167" i="1"/>
  <c r="M7336" i="1"/>
  <c r="N1565" i="1"/>
  <c r="L2831" i="1"/>
  <c r="I3680" i="1"/>
  <c r="I5020" i="1"/>
  <c r="M4959" i="1"/>
  <c r="J6521" i="1"/>
  <c r="T2623" i="1"/>
  <c r="J5716" i="1"/>
  <c r="F8165" i="1"/>
  <c r="F7570" i="1"/>
  <c r="T1667" i="1"/>
  <c r="F6776" i="1"/>
  <c r="N7817" i="1"/>
  <c r="V1999" i="1"/>
  <c r="P3186" i="1"/>
  <c r="H3215" i="1"/>
  <c r="F473" i="1"/>
  <c r="U3343" i="1"/>
  <c r="J117" i="1"/>
  <c r="M4204" i="1"/>
  <c r="F4303" i="1"/>
  <c r="H5896" i="1"/>
  <c r="T8140" i="1"/>
  <c r="N7369" i="1"/>
  <c r="T797" i="1"/>
  <c r="U3505" i="1"/>
  <c r="H8067" i="1"/>
  <c r="J2933" i="1"/>
  <c r="V7307" i="1"/>
  <c r="L2697" i="1"/>
  <c r="T3689" i="1"/>
  <c r="U2572" i="1"/>
  <c r="M2550" i="1"/>
  <c r="V4230" i="1"/>
  <c r="V7490" i="1"/>
  <c r="P4515" i="1"/>
  <c r="F5305" i="1"/>
  <c r="I2907" i="1"/>
  <c r="U2154" i="1"/>
  <c r="N5659" i="1"/>
  <c r="M415" i="1"/>
  <c r="J7264" i="1"/>
  <c r="I1968" i="1"/>
  <c r="N5540" i="1"/>
  <c r="M2449" i="1"/>
  <c r="T293" i="1"/>
  <c r="V92" i="1"/>
  <c r="P559" i="1"/>
  <c r="I1385" i="1"/>
  <c r="I4575" i="1"/>
  <c r="I6354" i="1"/>
  <c r="J7400" i="1"/>
  <c r="T8228" i="1"/>
  <c r="F7475" i="1"/>
  <c r="T8043" i="1"/>
  <c r="M4127" i="1"/>
  <c r="T2050" i="1"/>
  <c r="N2064" i="1"/>
  <c r="N3311" i="1"/>
  <c r="N7301" i="1"/>
  <c r="U4844" i="1"/>
  <c r="V5340" i="1"/>
  <c r="V3195" i="1"/>
  <c r="T2187" i="1"/>
  <c r="J495" i="1"/>
  <c r="N3553" i="1"/>
  <c r="M8126" i="1"/>
  <c r="F572" i="1"/>
  <c r="M760" i="1"/>
  <c r="P3753" i="1"/>
  <c r="J5078" i="1"/>
  <c r="M6421" i="1"/>
  <c r="V348" i="1"/>
  <c r="V1090" i="1"/>
  <c r="H738" i="1"/>
  <c r="N6838" i="1"/>
  <c r="I1309" i="1"/>
  <c r="P7982" i="1"/>
  <c r="M6921" i="1"/>
  <c r="V7206" i="1"/>
  <c r="F2951" i="1"/>
  <c r="P8143" i="1"/>
  <c r="T7060" i="1"/>
  <c r="M5392" i="1"/>
  <c r="M1675" i="1"/>
  <c r="T742" i="1"/>
  <c r="N3326" i="1"/>
  <c r="I1276" i="1"/>
  <c r="T3295" i="1"/>
  <c r="N8163" i="1"/>
  <c r="F4052" i="1"/>
  <c r="H103" i="1"/>
  <c r="P4995" i="1"/>
  <c r="M4381" i="1"/>
  <c r="L5719" i="1"/>
  <c r="V1537" i="1"/>
  <c r="U1255" i="1"/>
  <c r="T2391" i="1"/>
  <c r="P2099" i="1"/>
  <c r="J3459" i="1"/>
  <c r="T2733" i="1"/>
  <c r="U6960" i="1"/>
  <c r="J1152" i="1"/>
  <c r="V1865" i="1"/>
  <c r="I3926" i="1"/>
  <c r="N873" i="1"/>
  <c r="I8182" i="1"/>
  <c r="H3060" i="1"/>
  <c r="T3445" i="1"/>
  <c r="M331" i="1"/>
  <c r="T3029" i="1"/>
  <c r="I4708" i="1"/>
  <c r="V89" i="1"/>
  <c r="T292" i="1"/>
  <c r="V5662" i="1"/>
  <c r="M3553" i="1"/>
  <c r="N5720" i="1"/>
  <c r="U2196" i="1"/>
  <c r="J5097" i="1"/>
  <c r="H7220" i="1"/>
  <c r="M4797" i="1"/>
  <c r="J7003" i="1"/>
  <c r="F7247" i="1"/>
  <c r="V2203" i="1"/>
  <c r="V3003" i="1"/>
  <c r="I1358" i="1"/>
  <c r="F7114" i="1"/>
  <c r="P1163" i="1"/>
  <c r="V8268" i="1"/>
  <c r="F539" i="1"/>
  <c r="L2726" i="1"/>
  <c r="N1031" i="1"/>
  <c r="H4294" i="1"/>
  <c r="V480" i="1"/>
  <c r="J7294" i="1"/>
  <c r="U7168" i="1"/>
  <c r="P2254" i="1"/>
  <c r="F4027" i="1"/>
  <c r="M2900" i="1"/>
  <c r="V1240" i="1"/>
  <c r="U971" i="1"/>
  <c r="V2067" i="1"/>
  <c r="I2579" i="1"/>
  <c r="T6389" i="1"/>
  <c r="L2211" i="1"/>
  <c r="V5904" i="1"/>
  <c r="I8038" i="1"/>
  <c r="P4767" i="1"/>
  <c r="L7866" i="1"/>
  <c r="J6404" i="1"/>
  <c r="H4945" i="1"/>
  <c r="U1534" i="1"/>
  <c r="I4235" i="1"/>
  <c r="I2921" i="1"/>
  <c r="L6158" i="1"/>
  <c r="P877" i="1"/>
  <c r="N1913" i="1"/>
  <c r="J4016" i="1"/>
  <c r="V5104" i="1"/>
  <c r="I3976" i="1"/>
  <c r="I3470" i="1"/>
  <c r="T1266" i="1"/>
  <c r="L3211" i="1"/>
  <c r="J2312" i="1"/>
  <c r="T7300" i="1"/>
  <c r="I6595" i="1"/>
  <c r="T8093" i="1"/>
  <c r="P2187" i="1"/>
  <c r="M2369" i="1"/>
  <c r="M7405" i="1"/>
  <c r="T1895" i="1"/>
  <c r="M7091" i="1"/>
  <c r="M7821" i="1"/>
  <c r="I3561" i="1"/>
  <c r="L6306" i="1"/>
  <c r="J2310" i="1"/>
  <c r="N6960" i="1"/>
  <c r="U3953" i="1"/>
  <c r="F1592" i="1"/>
  <c r="J6834" i="1"/>
  <c r="M3129" i="1"/>
  <c r="V290" i="1"/>
  <c r="V5899" i="1"/>
  <c r="V7898" i="1"/>
  <c r="F5319" i="1"/>
  <c r="P5939" i="1"/>
  <c r="M3186" i="1"/>
  <c r="I5580" i="1"/>
  <c r="V7408" i="1"/>
  <c r="H6025" i="1"/>
  <c r="F44" i="1"/>
  <c r="M8024" i="1"/>
  <c r="V3517" i="1"/>
  <c r="M6501" i="1"/>
  <c r="T3452" i="1"/>
  <c r="T6437" i="1"/>
  <c r="U5516" i="1"/>
  <c r="H1758" i="1"/>
  <c r="J3253" i="1"/>
  <c r="P335" i="1"/>
  <c r="N2939" i="1"/>
  <c r="F2528" i="1"/>
  <c r="J6960" i="1"/>
  <c r="H3582" i="1"/>
  <c r="T2805" i="1"/>
  <c r="I6976" i="1"/>
  <c r="J2332" i="1"/>
  <c r="N7153" i="1"/>
  <c r="T7116" i="1"/>
  <c r="T5637" i="1"/>
  <c r="F3043" i="1"/>
  <c r="U5068" i="1"/>
  <c r="U6888" i="1"/>
  <c r="J6777" i="1"/>
  <c r="J1755" i="1"/>
  <c r="U3980" i="1"/>
  <c r="I5750" i="1"/>
  <c r="T3214" i="1"/>
  <c r="T4099" i="1"/>
  <c r="H194" i="1"/>
  <c r="I990" i="1"/>
  <c r="M5988" i="1"/>
  <c r="V3078" i="1"/>
  <c r="I3598" i="1"/>
  <c r="U7130" i="1"/>
  <c r="P5230" i="1"/>
  <c r="J4649" i="1"/>
  <c r="M2146" i="1"/>
  <c r="J357" i="1"/>
  <c r="T2855" i="1"/>
  <c r="J922" i="1"/>
  <c r="T2342" i="1"/>
  <c r="U2597" i="1"/>
  <c r="V5189" i="1"/>
  <c r="M7564" i="1"/>
  <c r="I4424" i="1"/>
  <c r="J57" i="1"/>
  <c r="F7894" i="1"/>
  <c r="M6048" i="1"/>
  <c r="N3629" i="1"/>
  <c r="F4097" i="1"/>
  <c r="T7947" i="1"/>
  <c r="N1625" i="1"/>
  <c r="F6383" i="1"/>
  <c r="N2098" i="1"/>
  <c r="P7804" i="1"/>
  <c r="F3244" i="1"/>
  <c r="F3147" i="1"/>
  <c r="I2285" i="1"/>
  <c r="N6018" i="1"/>
  <c r="T7853" i="1"/>
  <c r="N401" i="1"/>
  <c r="T4771" i="1"/>
  <c r="V81" i="1"/>
  <c r="I3114" i="1"/>
  <c r="P6741" i="1"/>
  <c r="I4594" i="1"/>
  <c r="F5730" i="1"/>
  <c r="V4271" i="1"/>
  <c r="V490" i="1"/>
  <c r="N3488" i="1"/>
  <c r="V1566" i="1"/>
  <c r="J2591" i="1"/>
  <c r="J4163" i="1"/>
  <c r="H142" i="1"/>
  <c r="N6131" i="1"/>
  <c r="N3808" i="1"/>
  <c r="T8197" i="1"/>
  <c r="P5063" i="1"/>
  <c r="J3454" i="1"/>
  <c r="I7901" i="1"/>
  <c r="M548" i="1"/>
  <c r="I3779" i="1"/>
  <c r="P3557" i="1"/>
  <c r="N2621" i="1"/>
  <c r="I605" i="1"/>
  <c r="V5029" i="1"/>
  <c r="F7485" i="1"/>
  <c r="P2435" i="1"/>
  <c r="P5293" i="1"/>
  <c r="P4141" i="1"/>
  <c r="N6043" i="1"/>
  <c r="F8099" i="1"/>
  <c r="N4911" i="1"/>
  <c r="F5931" i="1"/>
  <c r="U2183" i="1"/>
  <c r="P3428" i="1"/>
  <c r="M1768" i="1"/>
  <c r="T6499" i="1"/>
  <c r="N7882" i="1"/>
  <c r="T6431" i="1"/>
  <c r="L4591" i="1"/>
  <c r="N1464" i="1"/>
  <c r="J5533" i="1"/>
  <c r="L3540" i="1"/>
  <c r="P3045" i="1"/>
  <c r="H7138" i="1"/>
  <c r="I4201" i="1"/>
  <c r="V1894" i="1"/>
  <c r="N1251" i="1"/>
  <c r="T3530" i="1"/>
  <c r="L2875" i="1"/>
  <c r="H753" i="1"/>
  <c r="T4011" i="1"/>
  <c r="M2277" i="1"/>
  <c r="M4929" i="1"/>
  <c r="V145" i="1"/>
  <c r="U6921" i="1"/>
  <c r="N7584" i="1"/>
  <c r="V459" i="1"/>
  <c r="J4200" i="1"/>
  <c r="F7469" i="1"/>
  <c r="M4051" i="1"/>
  <c r="V1558" i="1"/>
  <c r="N6762" i="1"/>
  <c r="M1562" i="1"/>
  <c r="N5958" i="1"/>
  <c r="I4678" i="1"/>
  <c r="P1594" i="1"/>
  <c r="I8249" i="1"/>
  <c r="J4836" i="1"/>
  <c r="F561" i="1"/>
  <c r="I3273" i="1"/>
  <c r="J3399" i="1"/>
  <c r="J846" i="1"/>
  <c r="U3097" i="1"/>
  <c r="J7418" i="1"/>
  <c r="T4084" i="1"/>
  <c r="U2743" i="1"/>
  <c r="P2718" i="1"/>
  <c r="L1254" i="1"/>
  <c r="U3204" i="1"/>
  <c r="U401" i="1"/>
  <c r="N2606" i="1"/>
  <c r="M2005" i="1"/>
  <c r="V6243" i="1"/>
  <c r="F1137" i="1"/>
  <c r="N4286" i="1"/>
  <c r="F520" i="1"/>
  <c r="T7345" i="1"/>
  <c r="I5368" i="1"/>
  <c r="M3735" i="1"/>
  <c r="V7947" i="1"/>
  <c r="P7242" i="1"/>
  <c r="P3816" i="1"/>
  <c r="U2320" i="1"/>
  <c r="I452" i="1"/>
  <c r="U737" i="1"/>
  <c r="H3782" i="1"/>
  <c r="J2768" i="1"/>
  <c r="U1321" i="1"/>
  <c r="H3346" i="1"/>
  <c r="N3693" i="1"/>
  <c r="U1811" i="1"/>
  <c r="M7172" i="1"/>
  <c r="I1193" i="1"/>
  <c r="I6227" i="1"/>
  <c r="M8275" i="1"/>
  <c r="U360" i="1"/>
  <c r="T7955" i="1"/>
  <c r="H888" i="1"/>
  <c r="H4223" i="1"/>
  <c r="I3956" i="1"/>
  <c r="U7906" i="1"/>
  <c r="P4866" i="1"/>
  <c r="J6063" i="1"/>
  <c r="N1958" i="1"/>
  <c r="J1584" i="1"/>
  <c r="H956" i="1"/>
  <c r="J918" i="1"/>
  <c r="T1658" i="1"/>
  <c r="V2290" i="1"/>
  <c r="U2151" i="1"/>
  <c r="P773" i="1"/>
  <c r="N3344" i="1"/>
  <c r="L5872" i="1"/>
  <c r="T4572" i="1"/>
  <c r="F2467" i="1"/>
  <c r="N7098" i="1"/>
  <c r="M179" i="1"/>
  <c r="I7225" i="1"/>
  <c r="J576" i="1"/>
  <c r="T1034" i="1"/>
  <c r="V6829" i="1"/>
  <c r="F4275" i="1"/>
  <c r="V543" i="1"/>
  <c r="I2125" i="1"/>
  <c r="U4508" i="1"/>
  <c r="I5238" i="1"/>
  <c r="V2891" i="1"/>
  <c r="I4340" i="1"/>
  <c r="J4202" i="1"/>
  <c r="M8256" i="1"/>
  <c r="F652" i="1"/>
  <c r="U7492" i="1"/>
  <c r="F6505" i="1"/>
  <c r="H7452" i="1"/>
  <c r="P4407" i="1"/>
  <c r="P4615" i="1"/>
  <c r="J5918" i="1"/>
  <c r="P5379" i="1"/>
  <c r="J2251" i="1"/>
  <c r="M7891" i="1"/>
  <c r="H7049" i="1"/>
  <c r="T7241" i="1"/>
  <c r="P4262" i="1"/>
  <c r="J3493" i="1"/>
  <c r="L8" i="1"/>
  <c r="T4245" i="1"/>
  <c r="H8234" i="1"/>
  <c r="V980" i="1"/>
  <c r="F2568" i="1"/>
  <c r="J6139" i="1"/>
  <c r="F2592" i="1"/>
  <c r="M5986" i="1"/>
  <c r="U5137" i="1"/>
  <c r="J2682" i="1"/>
  <c r="T882" i="1"/>
  <c r="H2642" i="1"/>
  <c r="F5341" i="1"/>
  <c r="I5433" i="1"/>
  <c r="H2572" i="1"/>
  <c r="I6790" i="1"/>
  <c r="J1947" i="1"/>
  <c r="U5576" i="1"/>
  <c r="P2445" i="1"/>
  <c r="P8026" i="1"/>
  <c r="V8021" i="1"/>
  <c r="V42" i="1"/>
  <c r="J505" i="1"/>
  <c r="M7215" i="1"/>
  <c r="I247" i="1"/>
  <c r="V4724" i="1"/>
  <c r="T3735" i="1"/>
  <c r="F4456" i="1"/>
  <c r="T228" i="1"/>
  <c r="L5882" i="1"/>
  <c r="M7067" i="1"/>
  <c r="P6055" i="1"/>
  <c r="U3877" i="1"/>
  <c r="V3338" i="1"/>
  <c r="M2888" i="1"/>
  <c r="V1044" i="1"/>
  <c r="J7296" i="1"/>
  <c r="J5305" i="1"/>
  <c r="T3758" i="1"/>
  <c r="H773" i="1"/>
  <c r="H4353" i="1"/>
  <c r="U4836" i="1"/>
  <c r="H5384" i="1"/>
  <c r="V582" i="1"/>
  <c r="V6997" i="1"/>
  <c r="F5043" i="1"/>
  <c r="V3486" i="1"/>
  <c r="N468" i="1"/>
  <c r="U834" i="1"/>
  <c r="P15" i="1"/>
  <c r="I3599" i="1"/>
  <c r="F1694" i="1"/>
  <c r="M1125" i="1"/>
  <c r="J2875" i="1"/>
  <c r="T7126" i="1"/>
  <c r="M7276" i="1"/>
  <c r="N3075" i="1"/>
  <c r="P648" i="1"/>
  <c r="I5706" i="1"/>
  <c r="T3979" i="1"/>
  <c r="U3471" i="1"/>
  <c r="T1134" i="1"/>
  <c r="F2956" i="1"/>
  <c r="T2191" i="1"/>
  <c r="H5279" i="1"/>
  <c r="N3493" i="1"/>
  <c r="U7582" i="1"/>
  <c r="F3940" i="1"/>
  <c r="N7389" i="1"/>
  <c r="H7911" i="1"/>
  <c r="T723" i="1"/>
  <c r="I6543" i="1"/>
  <c r="V8113" i="1"/>
  <c r="H3511" i="1"/>
  <c r="U5776" i="1"/>
  <c r="J7180" i="1"/>
  <c r="U1647" i="1"/>
  <c r="H1183" i="1"/>
  <c r="I4344" i="1"/>
  <c r="I1809" i="1"/>
  <c r="P48" i="1"/>
  <c r="H7935" i="1"/>
  <c r="U5434" i="1"/>
  <c r="M3642" i="1"/>
  <c r="T1855" i="1"/>
  <c r="P1309" i="1"/>
  <c r="J2195" i="1"/>
  <c r="I8245" i="1"/>
  <c r="I3480" i="1"/>
  <c r="P8053" i="1"/>
  <c r="J4657" i="1"/>
  <c r="N660" i="1"/>
  <c r="H2859" i="1"/>
  <c r="T713" i="1"/>
  <c r="J8330" i="1"/>
  <c r="H6792" i="1"/>
  <c r="H7524" i="1"/>
  <c r="M285" i="1"/>
  <c r="N385" i="1"/>
  <c r="F6859" i="1"/>
  <c r="U2111" i="1"/>
  <c r="V4126" i="1"/>
  <c r="N4387" i="1"/>
  <c r="F546" i="1"/>
  <c r="I975" i="1"/>
  <c r="I857" i="1"/>
  <c r="J7934" i="1"/>
  <c r="P1274" i="1"/>
  <c r="L5675" i="1"/>
  <c r="N6268" i="1"/>
  <c r="H6067" i="1"/>
  <c r="L4193" i="1"/>
  <c r="T5586" i="1"/>
  <c r="T6569" i="1"/>
  <c r="F1987" i="1"/>
  <c r="H4047" i="1"/>
  <c r="U8025" i="1"/>
  <c r="H7028" i="1"/>
  <c r="V6976" i="1"/>
  <c r="H6548" i="1"/>
  <c r="L2612" i="1"/>
  <c r="H2961" i="1"/>
  <c r="K1976" i="1"/>
  <c r="V7024" i="1"/>
  <c r="I6905" i="1"/>
  <c r="H8156" i="1"/>
  <c r="J4626" i="1"/>
  <c r="P6891" i="1"/>
  <c r="V945" i="1"/>
  <c r="M3754" i="1"/>
  <c r="M3909" i="1"/>
  <c r="V7507" i="1"/>
  <c r="F4392" i="1"/>
  <c r="U1995" i="1"/>
  <c r="I3893" i="1"/>
  <c r="V2373" i="1"/>
  <c r="V3046" i="1"/>
  <c r="T5905" i="1"/>
  <c r="T2262" i="1"/>
  <c r="F6559" i="1"/>
  <c r="V2384" i="1"/>
  <c r="F6089" i="1"/>
  <c r="U789" i="1"/>
  <c r="F3114" i="1"/>
  <c r="T1625" i="1"/>
  <c r="U3200" i="1"/>
  <c r="M136" i="1"/>
  <c r="V904" i="1"/>
  <c r="J2585" i="1"/>
  <c r="V2498" i="1"/>
  <c r="P4836" i="1"/>
  <c r="M5788" i="1"/>
  <c r="P3831" i="1"/>
  <c r="J2788" i="1"/>
  <c r="I622" i="1"/>
  <c r="I1462" i="1"/>
  <c r="U4043" i="1"/>
  <c r="I5392" i="1"/>
  <c r="M3260" i="1"/>
  <c r="H6782" i="1"/>
  <c r="V7951" i="1"/>
  <c r="H6716" i="1"/>
  <c r="U5701" i="1"/>
  <c r="V4526" i="1"/>
  <c r="I3964" i="1"/>
  <c r="M6498" i="1"/>
  <c r="U5232" i="1"/>
  <c r="J6284" i="1"/>
  <c r="M1231" i="1"/>
  <c r="J2327" i="1"/>
  <c r="I2767" i="1"/>
  <c r="T636" i="1"/>
  <c r="T1708" i="1"/>
  <c r="F353" i="1"/>
  <c r="V638" i="1"/>
  <c r="J7402" i="1"/>
  <c r="I2275" i="1"/>
  <c r="J6025" i="1"/>
  <c r="N4218" i="1"/>
  <c r="V286" i="1"/>
  <c r="U2001" i="1"/>
  <c r="V8207" i="1"/>
  <c r="U729" i="1"/>
  <c r="J1176" i="1"/>
  <c r="N3923" i="1"/>
  <c r="P3084" i="1"/>
  <c r="M6125" i="1"/>
  <c r="I1663" i="1"/>
  <c r="U7043" i="1"/>
  <c r="F3026" i="1"/>
  <c r="N7891" i="1"/>
  <c r="M2551" i="1"/>
  <c r="P43" i="1"/>
  <c r="T4760" i="1"/>
  <c r="V747" i="1"/>
  <c r="F877" i="1"/>
  <c r="H6594" i="1"/>
  <c r="L4172" i="1"/>
  <c r="T1519" i="1"/>
  <c r="I4963" i="1"/>
  <c r="U7857" i="1"/>
  <c r="U2546" i="1"/>
  <c r="U4681" i="1"/>
  <c r="V6925" i="1"/>
  <c r="N2226" i="1"/>
  <c r="V4504" i="1"/>
  <c r="J3317" i="1"/>
  <c r="T715" i="1"/>
  <c r="N3720" i="1"/>
  <c r="V6972" i="1"/>
  <c r="I604" i="1"/>
  <c r="F5021" i="1"/>
  <c r="P6862" i="1"/>
  <c r="F6806" i="1"/>
  <c r="I2635" i="1"/>
  <c r="U4441" i="1"/>
  <c r="T2131" i="1"/>
  <c r="V3057" i="1"/>
  <c r="J3003" i="1"/>
  <c r="V3554" i="1"/>
  <c r="J6968" i="1"/>
  <c r="N4979" i="1"/>
  <c r="M4770" i="1"/>
  <c r="H6064" i="1"/>
  <c r="T5251" i="1"/>
  <c r="P702" i="1"/>
  <c r="T5117" i="1"/>
  <c r="I1094" i="1"/>
  <c r="U4839" i="1"/>
  <c r="N2667" i="1"/>
  <c r="T1541" i="1"/>
  <c r="T5727" i="1"/>
  <c r="F1792" i="1"/>
  <c r="M6288" i="1"/>
  <c r="U860" i="1"/>
  <c r="J1154" i="1"/>
  <c r="I10" i="1"/>
  <c r="M3333" i="1"/>
  <c r="V2681" i="1"/>
  <c r="P4830" i="1"/>
  <c r="J3051" i="1"/>
  <c r="V6953" i="1"/>
  <c r="J6330" i="1"/>
  <c r="I925" i="1"/>
  <c r="U7530" i="1"/>
  <c r="J4466" i="1"/>
  <c r="V7928" i="1"/>
  <c r="H6313" i="1"/>
  <c r="V6456" i="1"/>
  <c r="H6208" i="1"/>
  <c r="J360" i="1"/>
  <c r="J3964" i="1"/>
  <c r="F7360" i="1"/>
  <c r="H6839" i="1"/>
  <c r="U1361" i="1"/>
  <c r="N7279" i="1"/>
  <c r="J7386" i="1"/>
  <c r="I323" i="1"/>
  <c r="T6104" i="1"/>
  <c r="P8008" i="1"/>
  <c r="U3160" i="1"/>
  <c r="V2459" i="1"/>
  <c r="N4830" i="1"/>
  <c r="U4005" i="1"/>
  <c r="U1086" i="1"/>
  <c r="M861" i="1"/>
  <c r="U6232" i="1"/>
  <c r="T598" i="1"/>
  <c r="M5264" i="1"/>
  <c r="V5928" i="1"/>
  <c r="F1968" i="1"/>
  <c r="U4165" i="1"/>
  <c r="J6080" i="1"/>
  <c r="J2987" i="1"/>
  <c r="P1629" i="1"/>
  <c r="V410" i="1"/>
  <c r="I7092" i="1"/>
  <c r="N3888" i="1"/>
  <c r="N2422" i="1"/>
  <c r="H1293" i="1"/>
  <c r="U6626" i="1"/>
  <c r="V2978" i="1"/>
  <c r="H1029" i="1"/>
  <c r="T5430" i="1"/>
  <c r="J5967" i="1"/>
  <c r="M3399" i="1"/>
  <c r="V1685" i="1"/>
  <c r="J3790" i="1"/>
  <c r="N7347" i="1"/>
  <c r="V2514" i="1"/>
  <c r="T370" i="1"/>
  <c r="U3347" i="1"/>
  <c r="N680" i="1"/>
  <c r="F697" i="1"/>
  <c r="H5552" i="1"/>
  <c r="N2724" i="1"/>
  <c r="H3836" i="1"/>
  <c r="N8130" i="1"/>
  <c r="P5178" i="1"/>
  <c r="U3816" i="1"/>
  <c r="T2737" i="1"/>
  <c r="H373" i="1"/>
  <c r="J4159" i="1"/>
  <c r="J1332" i="1"/>
  <c r="N6333" i="1"/>
  <c r="P908" i="1"/>
  <c r="I5901" i="1"/>
  <c r="J8256" i="1"/>
  <c r="T4724" i="1"/>
  <c r="M1899" i="1"/>
  <c r="J2507" i="1"/>
  <c r="N3156" i="1"/>
  <c r="V7851" i="1"/>
  <c r="J5118" i="1"/>
  <c r="M1835" i="1"/>
  <c r="T5539" i="1"/>
  <c r="I4685" i="1"/>
  <c r="M1176" i="1"/>
  <c r="V1407" i="1"/>
  <c r="V3848" i="1"/>
  <c r="N6813" i="1"/>
  <c r="L6180" i="1"/>
  <c r="J7148" i="1"/>
  <c r="N2534" i="1"/>
  <c r="I1940" i="1"/>
  <c r="F1865" i="1"/>
  <c r="U1842" i="1"/>
  <c r="T6030" i="1"/>
  <c r="J8249" i="1"/>
  <c r="V8054" i="1"/>
  <c r="H3235" i="1"/>
  <c r="U6174" i="1"/>
  <c r="M3724" i="1"/>
  <c r="V5729" i="1"/>
  <c r="P4050" i="1"/>
  <c r="F380" i="1"/>
  <c r="U4023" i="1"/>
  <c r="U2793" i="1"/>
  <c r="U7342" i="1"/>
  <c r="F3706" i="1"/>
  <c r="I3659" i="1"/>
  <c r="K3179" i="1"/>
  <c r="U296" i="1"/>
  <c r="P7803" i="1"/>
  <c r="H7071" i="1"/>
  <c r="F5008" i="1"/>
  <c r="J7876" i="1"/>
  <c r="V1846" i="1"/>
  <c r="T2" i="1"/>
  <c r="V4056" i="1"/>
  <c r="T5926" i="1"/>
  <c r="U8222" i="1"/>
  <c r="N4107" i="1"/>
  <c r="T5059" i="1"/>
  <c r="H3004" i="1"/>
  <c r="F7356" i="1"/>
  <c r="U8303" i="1"/>
  <c r="P8338" i="1"/>
  <c r="N1952" i="1"/>
  <c r="H1272" i="1"/>
  <c r="P896" i="1"/>
  <c r="P5310" i="1"/>
  <c r="U2148" i="1"/>
  <c r="H8056" i="1"/>
  <c r="F4281" i="1"/>
  <c r="H4096" i="1"/>
  <c r="J754" i="1"/>
  <c r="I3184" i="1"/>
  <c r="I690" i="1"/>
  <c r="V7021" i="1"/>
  <c r="P4572" i="1"/>
  <c r="F6037" i="1"/>
  <c r="T935" i="1"/>
  <c r="V731" i="1"/>
  <c r="K3767" i="1"/>
  <c r="P3579" i="1"/>
  <c r="P6798" i="1"/>
  <c r="I7638" i="1"/>
  <c r="N6312" i="1"/>
  <c r="H6053" i="1"/>
  <c r="U6572" i="1"/>
  <c r="N5667" i="1"/>
  <c r="N854" i="1"/>
  <c r="F2578" i="1"/>
  <c r="J2630" i="1"/>
  <c r="M3391" i="1"/>
  <c r="N3928" i="1"/>
  <c r="J1774" i="1"/>
  <c r="T492" i="1"/>
  <c r="M5171" i="1"/>
  <c r="I1486" i="1"/>
  <c r="I4998" i="1"/>
  <c r="I4174" i="1"/>
  <c r="H588" i="1"/>
  <c r="H3734" i="1"/>
  <c r="V6874" i="1"/>
  <c r="M6811" i="1"/>
  <c r="I6841" i="1"/>
  <c r="N2931" i="1"/>
  <c r="H2098" i="1"/>
  <c r="L2124" i="1"/>
  <c r="P6511" i="1"/>
  <c r="I7862" i="1"/>
  <c r="V7283" i="1"/>
  <c r="M1951" i="1"/>
  <c r="H106" i="1"/>
  <c r="I5873" i="1"/>
  <c r="H8164" i="1"/>
  <c r="M3842" i="1"/>
  <c r="L5277" i="1"/>
  <c r="T6015" i="1"/>
  <c r="P6647" i="1"/>
  <c r="N4995" i="1"/>
  <c r="N2191" i="1"/>
  <c r="I7370" i="1"/>
  <c r="N5774" i="1"/>
  <c r="N990" i="1"/>
  <c r="N4285" i="1"/>
  <c r="P7291" i="1"/>
  <c r="T2361" i="1"/>
  <c r="N3853" i="1"/>
  <c r="M3144" i="1"/>
  <c r="J4781" i="1"/>
  <c r="M946" i="1"/>
  <c r="I7647" i="1"/>
  <c r="J6457" i="1"/>
  <c r="M4649" i="1"/>
  <c r="I1466" i="1"/>
  <c r="H1316" i="1"/>
  <c r="K3766" i="1"/>
  <c r="H5506" i="1"/>
  <c r="V979" i="1"/>
  <c r="F5042" i="1"/>
  <c r="P496" i="1"/>
  <c r="I8304" i="1"/>
  <c r="F3563" i="1"/>
  <c r="F5127" i="1"/>
  <c r="U667" i="1"/>
  <c r="P1559" i="1"/>
  <c r="F870" i="1"/>
  <c r="V6492" i="1"/>
  <c r="H79" i="1"/>
  <c r="P4990" i="1"/>
  <c r="J7308" i="1"/>
  <c r="H4382" i="1"/>
  <c r="T783" i="1"/>
  <c r="V5023" i="1"/>
  <c r="T4879" i="1"/>
  <c r="F516" i="1"/>
  <c r="J6252" i="1"/>
  <c r="I3574" i="1"/>
  <c r="I4285" i="1"/>
  <c r="I8046" i="1"/>
  <c r="I1034" i="1"/>
  <c r="I4599" i="1"/>
  <c r="M6251" i="1"/>
  <c r="J8267" i="1"/>
  <c r="F5534" i="1"/>
  <c r="J1107" i="1"/>
  <c r="K1392" i="1"/>
  <c r="U2458" i="1"/>
  <c r="I1264" i="1"/>
  <c r="T4596" i="1"/>
  <c r="N1781" i="1"/>
  <c r="N2198" i="1"/>
  <c r="F7876" i="1"/>
  <c r="M1833" i="1"/>
  <c r="V1662" i="1"/>
  <c r="N4054" i="1"/>
  <c r="J6253" i="1"/>
  <c r="V4176" i="1"/>
  <c r="P647" i="1"/>
  <c r="L212" i="1"/>
  <c r="U4257" i="1"/>
  <c r="V2032" i="1"/>
  <c r="J3446" i="1"/>
  <c r="J5970" i="1"/>
  <c r="F1107" i="1"/>
  <c r="V5255" i="1"/>
  <c r="H7870" i="1"/>
  <c r="U7159" i="1"/>
  <c r="T4901" i="1"/>
  <c r="P4163" i="1"/>
  <c r="V6407" i="1"/>
  <c r="I1283" i="1"/>
  <c r="J5379" i="1"/>
  <c r="H700" i="1"/>
  <c r="H884" i="1"/>
  <c r="I5301" i="1"/>
  <c r="P5207" i="1"/>
  <c r="I4529" i="1"/>
  <c r="M350" i="1"/>
  <c r="N3565" i="1"/>
  <c r="J3599" i="1"/>
  <c r="I8111" i="1"/>
  <c r="V1772" i="1"/>
  <c r="F4215" i="1"/>
  <c r="V3950" i="1"/>
  <c r="T5838" i="1"/>
  <c r="V763" i="1"/>
  <c r="H84" i="1"/>
  <c r="J7076" i="1"/>
  <c r="N3805" i="1"/>
  <c r="F3592" i="1"/>
  <c r="H4980" i="1"/>
  <c r="I2031" i="1"/>
  <c r="P6652" i="1"/>
  <c r="F6410" i="1"/>
  <c r="I4687" i="1"/>
  <c r="T4944" i="1"/>
  <c r="V8164" i="1"/>
  <c r="K2085" i="1"/>
  <c r="U2418" i="1"/>
  <c r="H1789" i="1"/>
  <c r="J8158" i="1"/>
  <c r="H5432" i="1"/>
  <c r="P4376" i="1"/>
  <c r="U4923" i="1"/>
  <c r="L6964" i="1"/>
  <c r="M4165" i="1"/>
  <c r="J2290" i="1"/>
  <c r="U4988" i="1"/>
  <c r="J1106" i="1"/>
  <c r="P7224" i="1"/>
  <c r="H6926" i="1"/>
  <c r="H275" i="1"/>
  <c r="U5310" i="1"/>
  <c r="N3049" i="1"/>
  <c r="V5498" i="1"/>
  <c r="M1364" i="1"/>
  <c r="M5727" i="1"/>
  <c r="T526" i="1"/>
  <c r="I3589" i="1"/>
  <c r="J1473" i="1"/>
  <c r="I3404" i="1"/>
  <c r="H7842" i="1"/>
  <c r="U4028" i="1"/>
  <c r="T6775" i="1"/>
  <c r="I3164" i="1"/>
  <c r="T4126" i="1"/>
  <c r="J5199" i="1"/>
  <c r="M2811" i="1"/>
  <c r="I698" i="1"/>
  <c r="M6753" i="1"/>
  <c r="H7318" i="1"/>
  <c r="H3101" i="1"/>
  <c r="V2372" i="1"/>
  <c r="M1998" i="1"/>
  <c r="V4903" i="1"/>
  <c r="P3139" i="1"/>
  <c r="F2401" i="1"/>
  <c r="F5595" i="1"/>
  <c r="V840" i="1"/>
  <c r="U8343" i="1"/>
  <c r="P7523" i="1"/>
  <c r="V421" i="1"/>
  <c r="N3456" i="1"/>
  <c r="U3088" i="1"/>
  <c r="H7269" i="1"/>
  <c r="F4521" i="1"/>
  <c r="N7100" i="1"/>
  <c r="I4108" i="1"/>
  <c r="V7274" i="1"/>
  <c r="H5063" i="1"/>
  <c r="U4339" i="1"/>
  <c r="V7545" i="1"/>
  <c r="I7811" i="1"/>
  <c r="M1980" i="1"/>
  <c r="F6414" i="1"/>
  <c r="P4316" i="1"/>
  <c r="H5004" i="1"/>
  <c r="V2281" i="1"/>
  <c r="M7833" i="1"/>
  <c r="T10" i="1"/>
  <c r="N4559" i="1"/>
  <c r="M460" i="1"/>
  <c r="U2532" i="1"/>
  <c r="U6858" i="1"/>
  <c r="M4226" i="1"/>
  <c r="P5158" i="1"/>
  <c r="H2248" i="1"/>
  <c r="N2656" i="1"/>
  <c r="F1961" i="1"/>
  <c r="N5693" i="1"/>
  <c r="I4325" i="1"/>
  <c r="N81" i="1"/>
  <c r="M267" i="1"/>
  <c r="M8292" i="1"/>
  <c r="N7430" i="1"/>
  <c r="U43" i="1"/>
  <c r="H2078" i="1"/>
  <c r="V6020" i="1"/>
  <c r="M2410" i="1"/>
  <c r="F5882" i="1"/>
  <c r="T3468" i="1"/>
  <c r="T8046" i="1"/>
  <c r="F7373" i="1"/>
  <c r="N6327" i="1"/>
  <c r="P365" i="1"/>
  <c r="I955" i="1"/>
  <c r="L2503" i="1"/>
  <c r="K1694" i="1"/>
  <c r="J2885" i="1"/>
  <c r="J4936" i="1"/>
  <c r="M1856" i="1"/>
  <c r="P1535" i="1"/>
  <c r="T7972" i="1"/>
  <c r="U2736" i="1"/>
  <c r="V4469" i="1"/>
  <c r="P4633" i="1"/>
  <c r="I4684" i="1"/>
  <c r="T8196" i="1"/>
  <c r="U70" i="1"/>
  <c r="M761" i="1"/>
  <c r="T8297" i="1"/>
  <c r="P3214" i="1"/>
  <c r="V5738" i="1"/>
  <c r="H3434" i="1"/>
  <c r="F8339" i="1"/>
  <c r="N1374" i="1"/>
  <c r="I500" i="1"/>
  <c r="H3072" i="1"/>
  <c r="U7511" i="1"/>
  <c r="U4437" i="1"/>
  <c r="M6716" i="1"/>
  <c r="N1181" i="1"/>
  <c r="M1401" i="1"/>
  <c r="N1787" i="1"/>
  <c r="I3803" i="1"/>
  <c r="I5305" i="1"/>
  <c r="P444" i="1"/>
  <c r="F8333" i="1"/>
  <c r="N6266" i="1"/>
  <c r="H3901" i="1"/>
  <c r="U5309" i="1"/>
  <c r="N2905" i="1"/>
  <c r="N260" i="1"/>
  <c r="H4904" i="1"/>
  <c r="F6849" i="1"/>
  <c r="N4280" i="1"/>
  <c r="F2277" i="1"/>
  <c r="U203" i="1"/>
  <c r="N1153" i="1"/>
  <c r="U5097" i="1"/>
  <c r="U1163" i="1"/>
  <c r="J1226" i="1"/>
  <c r="H2627" i="1"/>
  <c r="U88" i="1"/>
  <c r="N6528" i="1"/>
  <c r="F216" i="1"/>
  <c r="J3897" i="1"/>
  <c r="M2393" i="1"/>
  <c r="H8114" i="1"/>
  <c r="P183" i="1"/>
  <c r="F3646" i="1"/>
  <c r="N30" i="1"/>
  <c r="M837" i="1"/>
  <c r="H3375" i="1"/>
  <c r="H5312" i="1"/>
  <c r="L5679" i="1"/>
  <c r="V2612" i="1"/>
  <c r="V3137" i="1"/>
  <c r="M4904" i="1"/>
  <c r="N5883" i="1"/>
  <c r="P5689" i="1"/>
  <c r="M4074" i="1"/>
  <c r="P1647" i="1"/>
  <c r="P3379" i="1"/>
  <c r="P5041" i="1"/>
  <c r="U4066" i="1"/>
  <c r="F7969" i="1"/>
  <c r="H4328" i="1"/>
  <c r="F3433" i="1"/>
  <c r="F5317" i="1"/>
  <c r="V322" i="1"/>
  <c r="P6697" i="1"/>
  <c r="F2698" i="1"/>
  <c r="I5529" i="1"/>
  <c r="F688" i="1"/>
  <c r="V2398" i="1"/>
  <c r="J1857" i="1"/>
  <c r="J4954" i="1"/>
  <c r="F2386" i="1"/>
  <c r="N7421" i="1"/>
  <c r="T1147" i="1"/>
  <c r="M6247" i="1"/>
  <c r="V2363" i="1"/>
  <c r="J4543" i="1"/>
  <c r="I457" i="1"/>
  <c r="V4327" i="1"/>
  <c r="M5488" i="1"/>
  <c r="F7358" i="1"/>
  <c r="H6485" i="1"/>
  <c r="T165" i="1"/>
  <c r="P3748" i="1"/>
  <c r="T516" i="1"/>
  <c r="I6009" i="1"/>
  <c r="F7544" i="1"/>
  <c r="T6668" i="1"/>
  <c r="M5484" i="1"/>
  <c r="U2124" i="1"/>
  <c r="H4063" i="1"/>
  <c r="N1556" i="1"/>
  <c r="U1096" i="1"/>
  <c r="N2954" i="1"/>
  <c r="N5357" i="1"/>
  <c r="T4874" i="1"/>
  <c r="V5301" i="1"/>
  <c r="H974" i="1"/>
  <c r="M2068" i="1"/>
  <c r="V5608" i="1"/>
  <c r="T7820" i="1"/>
  <c r="V4658" i="1"/>
  <c r="T7989" i="1"/>
  <c r="L2182" i="1"/>
  <c r="N1837" i="1"/>
  <c r="F1953" i="1"/>
  <c r="J6914" i="1"/>
  <c r="J2407" i="1"/>
  <c r="M997" i="1"/>
  <c r="V6075" i="1"/>
  <c r="U3376" i="1"/>
  <c r="N1884" i="1"/>
  <c r="H6529" i="1"/>
  <c r="N5686" i="1"/>
  <c r="H30" i="1"/>
  <c r="F6260" i="1"/>
  <c r="N1668" i="1"/>
  <c r="N3767" i="1"/>
  <c r="F1761" i="1"/>
  <c r="M8310" i="1"/>
  <c r="H1308" i="1"/>
  <c r="J7168" i="1"/>
  <c r="F6683" i="1"/>
  <c r="H655" i="1"/>
  <c r="I7119" i="1"/>
  <c r="M1755" i="1"/>
  <c r="T1264" i="1"/>
  <c r="H1600" i="1"/>
  <c r="T6133" i="1"/>
  <c r="J548" i="1"/>
  <c r="U2007" i="1"/>
  <c r="T1567" i="1"/>
  <c r="M5504" i="1"/>
  <c r="U8323" i="1"/>
  <c r="T4775" i="1"/>
  <c r="U370" i="1"/>
  <c r="N927" i="1"/>
  <c r="J1645" i="1"/>
  <c r="K5091" i="1"/>
  <c r="I3239" i="1"/>
  <c r="N8328" i="1"/>
  <c r="M584" i="1"/>
  <c r="N457" i="1"/>
  <c r="V3570" i="1"/>
  <c r="I3940" i="1"/>
  <c r="J3632" i="1"/>
  <c r="F7260" i="1"/>
  <c r="M380" i="1"/>
  <c r="U4567" i="1"/>
  <c r="I3985" i="1"/>
  <c r="M5275" i="1"/>
  <c r="N3503" i="1"/>
  <c r="M6005" i="1"/>
  <c r="J3588" i="1"/>
  <c r="F4475" i="1"/>
  <c r="M4575" i="1"/>
  <c r="V4710" i="1"/>
  <c r="T2178" i="1"/>
  <c r="I2639" i="1"/>
  <c r="U2891" i="1"/>
  <c r="P294" i="1"/>
  <c r="F6149" i="1"/>
  <c r="L7120" i="1"/>
  <c r="V6482" i="1"/>
  <c r="U1229" i="1"/>
  <c r="I3031" i="1"/>
  <c r="H6" i="1"/>
  <c r="M3464" i="1"/>
  <c r="P3629" i="1"/>
  <c r="T7380" i="1"/>
  <c r="T8245" i="1"/>
  <c r="H4706" i="1"/>
  <c r="I3783" i="1"/>
  <c r="P5417" i="1"/>
  <c r="F4451" i="1"/>
  <c r="N7440" i="1"/>
  <c r="U2887" i="1"/>
  <c r="F4970" i="1"/>
  <c r="T2063" i="1"/>
  <c r="F1896" i="1"/>
  <c r="V3088" i="1"/>
  <c r="H3659" i="1"/>
  <c r="P4070" i="1"/>
  <c r="T2159" i="1"/>
  <c r="L271" i="1"/>
  <c r="N5851" i="1"/>
  <c r="P1701" i="1"/>
  <c r="H413" i="1"/>
  <c r="H6019" i="1"/>
  <c r="J2193" i="1"/>
  <c r="M495" i="1"/>
  <c r="F880" i="1"/>
  <c r="N2859" i="1"/>
  <c r="M7368" i="1"/>
  <c r="N101" i="1"/>
  <c r="J4195" i="1"/>
  <c r="F3183" i="1"/>
  <c r="V779" i="1"/>
  <c r="V5138" i="1"/>
  <c r="F3072" i="1"/>
  <c r="P1758" i="1"/>
  <c r="P2172" i="1"/>
  <c r="H6584" i="1"/>
  <c r="P4848" i="1"/>
  <c r="N3398" i="1"/>
  <c r="F74" i="1"/>
  <c r="N1817" i="1"/>
  <c r="N1988" i="1"/>
  <c r="H1728" i="1"/>
  <c r="J6059" i="1"/>
  <c r="H1945" i="1"/>
  <c r="P3931" i="1"/>
  <c r="T3886" i="1"/>
  <c r="J6395" i="1"/>
  <c r="P3164" i="1"/>
  <c r="M4991" i="1"/>
  <c r="V7109" i="1"/>
  <c r="J7275" i="1"/>
  <c r="F8168" i="1"/>
  <c r="U2479" i="1"/>
  <c r="J8097" i="1"/>
  <c r="L6956" i="1"/>
  <c r="J5608" i="1"/>
  <c r="I2482" i="1"/>
  <c r="V3070" i="1"/>
  <c r="H3425" i="1"/>
  <c r="N4825" i="1"/>
  <c r="J676" i="1"/>
  <c r="N3121" i="1"/>
  <c r="N7403" i="1"/>
  <c r="I5685" i="1"/>
  <c r="F6485" i="1"/>
  <c r="H4934" i="1"/>
  <c r="T5333" i="1"/>
  <c r="I6378" i="1"/>
  <c r="V7298" i="1"/>
  <c r="J4136" i="1"/>
  <c r="H5387" i="1"/>
  <c r="U274" i="1"/>
  <c r="V2168" i="1"/>
  <c r="M3706" i="1"/>
  <c r="U4853" i="1"/>
  <c r="F6921" i="1"/>
  <c r="U1822" i="1"/>
  <c r="F3365" i="1"/>
  <c r="M1157" i="1"/>
  <c r="V6453" i="1"/>
  <c r="F6569" i="1"/>
  <c r="J7436" i="1"/>
  <c r="H5893" i="1"/>
  <c r="P474" i="1"/>
  <c r="H8245" i="1"/>
  <c r="U5879" i="1"/>
  <c r="P3140" i="1"/>
  <c r="I346" i="1"/>
  <c r="M7889" i="1"/>
  <c r="M886" i="1"/>
  <c r="N6464" i="1"/>
  <c r="F1743" i="1"/>
  <c r="N3981" i="1"/>
  <c r="U1708" i="1"/>
  <c r="T959" i="1"/>
  <c r="T3467" i="1"/>
  <c r="U6096" i="1"/>
  <c r="F389" i="1"/>
  <c r="V5698" i="1"/>
  <c r="P7860" i="1"/>
  <c r="H1782" i="1"/>
  <c r="N1010" i="1"/>
  <c r="N7503" i="1"/>
  <c r="M6554" i="1"/>
  <c r="P2063" i="1"/>
  <c r="I7086" i="1"/>
  <c r="M3147" i="1"/>
  <c r="M7137" i="1"/>
  <c r="I7521" i="1"/>
  <c r="P5977" i="1"/>
  <c r="I959" i="1"/>
  <c r="P6240" i="1"/>
  <c r="N3722" i="1"/>
  <c r="J1298" i="1"/>
  <c r="V2660" i="1"/>
  <c r="V991" i="1"/>
  <c r="I3198" i="1"/>
  <c r="I7993" i="1"/>
  <c r="I444" i="1"/>
  <c r="F1004" i="1"/>
  <c r="M4376" i="1"/>
  <c r="N668" i="1"/>
  <c r="U2910" i="1"/>
  <c r="V8320" i="1"/>
  <c r="I3351" i="1"/>
  <c r="T8265" i="1"/>
  <c r="I5663" i="1"/>
  <c r="N604" i="1"/>
  <c r="H6929" i="1"/>
  <c r="K2342" i="1"/>
  <c r="N6808" i="1"/>
  <c r="F3678" i="1"/>
  <c r="M4592" i="1"/>
  <c r="U3836" i="1"/>
  <c r="I1827" i="1"/>
  <c r="U3015" i="1"/>
  <c r="N3170" i="1"/>
  <c r="M4495" i="1"/>
  <c r="F3632" i="1"/>
  <c r="T6338" i="1"/>
  <c r="V2336" i="1"/>
  <c r="P4993" i="1"/>
  <c r="T5046" i="1"/>
  <c r="I7249" i="1"/>
  <c r="U6720" i="1"/>
  <c r="U821" i="1"/>
  <c r="F2387" i="1"/>
  <c r="I1199" i="1"/>
  <c r="F7354" i="1"/>
  <c r="U8037" i="1"/>
  <c r="F2362" i="1"/>
  <c r="V4272" i="1"/>
  <c r="H4208" i="1"/>
  <c r="N7283" i="1"/>
  <c r="F7193" i="1"/>
  <c r="I6901" i="1"/>
  <c r="U4308" i="1"/>
  <c r="J6670" i="1"/>
  <c r="J7831" i="1"/>
  <c r="J4882" i="1"/>
  <c r="N876" i="1"/>
  <c r="H7695" i="1"/>
  <c r="J679" i="1"/>
  <c r="L4981" i="1"/>
  <c r="N2498" i="1"/>
  <c r="V7816" i="1"/>
  <c r="I589" i="1"/>
  <c r="P3672" i="1"/>
  <c r="J5871" i="1"/>
  <c r="V6459" i="1"/>
  <c r="H2068" i="1"/>
  <c r="I4368" i="1"/>
  <c r="V8261" i="1"/>
  <c r="P852" i="1"/>
  <c r="H6371" i="1"/>
  <c r="P3491" i="1"/>
  <c r="I3990" i="1"/>
  <c r="N8101" i="1"/>
  <c r="V3716" i="1"/>
  <c r="M3227" i="1"/>
  <c r="T5559" i="1"/>
  <c r="V3238" i="1"/>
  <c r="L2526" i="1"/>
  <c r="U489" i="1"/>
  <c r="I1057" i="1"/>
  <c r="M6416" i="1"/>
  <c r="I5986" i="1"/>
  <c r="N5793" i="1"/>
  <c r="U277" i="1"/>
  <c r="T7104" i="1"/>
  <c r="F7324" i="1"/>
  <c r="T4924" i="1"/>
  <c r="V3929" i="1"/>
  <c r="I4397" i="1"/>
  <c r="M4277" i="1"/>
  <c r="V4766" i="1"/>
  <c r="F6181" i="1"/>
  <c r="T5252" i="1"/>
  <c r="M6404" i="1"/>
  <c r="I3769" i="1"/>
  <c r="V3689" i="1"/>
  <c r="H4433" i="1"/>
  <c r="M909" i="1"/>
  <c r="J3863" i="1"/>
  <c r="I6390" i="1"/>
  <c r="M2526" i="1"/>
  <c r="V3605" i="1"/>
  <c r="F4984" i="1"/>
  <c r="V793" i="1"/>
  <c r="J7394" i="1"/>
  <c r="U4590" i="1"/>
  <c r="M1936" i="1"/>
  <c r="U7833" i="1"/>
  <c r="H6943" i="1"/>
  <c r="P7852" i="1"/>
  <c r="L4373" i="1"/>
  <c r="T7053" i="1"/>
  <c r="J4840" i="1"/>
  <c r="U6887" i="1"/>
  <c r="M8287" i="1"/>
  <c r="N6165" i="1"/>
  <c r="T4298" i="1"/>
  <c r="N2783" i="1"/>
  <c r="J2826" i="1"/>
  <c r="M7508" i="1"/>
  <c r="F6995" i="1"/>
  <c r="I2491" i="1"/>
  <c r="M7552" i="1"/>
  <c r="M4459" i="1"/>
  <c r="T5787" i="1"/>
  <c r="U2027" i="1"/>
  <c r="V3384" i="1"/>
  <c r="V6420" i="1"/>
  <c r="N2962" i="1"/>
  <c r="J3273" i="1"/>
  <c r="J1731" i="1"/>
  <c r="V6433" i="1"/>
  <c r="U3785" i="1"/>
  <c r="J8029" i="1"/>
  <c r="U8101" i="1"/>
  <c r="F5266" i="1"/>
  <c r="I4166" i="1"/>
  <c r="I4790" i="1"/>
  <c r="P2873" i="1"/>
  <c r="T4943" i="1"/>
  <c r="V5392" i="1"/>
  <c r="P237" i="1"/>
  <c r="I2856" i="1"/>
  <c r="P1483" i="1"/>
  <c r="H690" i="1"/>
  <c r="V4741" i="1"/>
  <c r="J5737" i="1"/>
  <c r="M5054" i="1"/>
  <c r="V3087" i="1"/>
  <c r="U7035" i="1"/>
  <c r="I5393" i="1"/>
  <c r="M6133" i="1"/>
  <c r="M1600" i="1"/>
  <c r="L1470" i="1"/>
  <c r="H381" i="1"/>
  <c r="M4082" i="1"/>
  <c r="H107" i="1"/>
  <c r="F6773" i="1"/>
  <c r="H3670" i="1"/>
  <c r="I7400" i="1"/>
  <c r="M1884" i="1"/>
  <c r="I8270" i="1"/>
  <c r="U5946" i="1"/>
  <c r="J7162" i="1"/>
  <c r="U4708" i="1"/>
  <c r="F2812" i="1"/>
  <c r="N5359" i="1"/>
  <c r="P1384" i="1"/>
  <c r="I848" i="1"/>
  <c r="F5517" i="1"/>
  <c r="V6377" i="1"/>
  <c r="N3116" i="1"/>
  <c r="P4029" i="1"/>
  <c r="M2283" i="1"/>
  <c r="T4634" i="1"/>
  <c r="U3533" i="1"/>
  <c r="I794" i="1"/>
  <c r="I3945" i="1"/>
  <c r="H3447" i="1"/>
  <c r="I402" i="1"/>
  <c r="U3494" i="1"/>
  <c r="N4767" i="1"/>
  <c r="M3109" i="1"/>
  <c r="H1703" i="1"/>
  <c r="P6525" i="1"/>
  <c r="J8262" i="1"/>
  <c r="I5147" i="1"/>
  <c r="M5774" i="1"/>
  <c r="J2706" i="1"/>
  <c r="N411" i="1"/>
  <c r="V3579" i="1"/>
  <c r="I2073" i="1"/>
  <c r="T3211" i="1"/>
  <c r="J4712" i="1"/>
  <c r="P652" i="1"/>
  <c r="T3655" i="1"/>
  <c r="V3773" i="1"/>
  <c r="T6778" i="1"/>
  <c r="V3426" i="1"/>
  <c r="V1318" i="1"/>
  <c r="H3139" i="1"/>
  <c r="M3121" i="1"/>
  <c r="F3681" i="1"/>
  <c r="U1676" i="1"/>
  <c r="U8212" i="1"/>
  <c r="J5527" i="1"/>
  <c r="F6150" i="1"/>
  <c r="V3334" i="1"/>
  <c r="H1683" i="1"/>
  <c r="T7561" i="1"/>
  <c r="U7187" i="1"/>
  <c r="F1514" i="1"/>
  <c r="N3023" i="1"/>
  <c r="T938" i="1"/>
  <c r="T5961" i="1"/>
  <c r="I332" i="1"/>
  <c r="H4496" i="1"/>
  <c r="V8135" i="1"/>
  <c r="F2352" i="1"/>
  <c r="P5810" i="1"/>
  <c r="F4057" i="1"/>
  <c r="I2358" i="1"/>
  <c r="I7898" i="1"/>
  <c r="J3736" i="1"/>
  <c r="N7320" i="1"/>
  <c r="J6231" i="1"/>
  <c r="P4387" i="1"/>
  <c r="I597" i="1"/>
  <c r="P5456" i="1"/>
  <c r="J6802" i="1"/>
  <c r="L6161" i="1"/>
  <c r="U747" i="1"/>
  <c r="J652" i="1"/>
  <c r="N3019" i="1"/>
  <c r="I2442" i="1"/>
  <c r="M5415" i="1"/>
  <c r="N6052" i="1"/>
  <c r="I903" i="1"/>
  <c r="N146" i="1"/>
  <c r="I578" i="1"/>
  <c r="I1432" i="1"/>
  <c r="M6493" i="1"/>
  <c r="M154" i="1"/>
  <c r="U8035" i="1"/>
  <c r="M483" i="1"/>
  <c r="U7508" i="1"/>
  <c r="I1958" i="1"/>
  <c r="U731" i="1"/>
  <c r="M2100" i="1"/>
  <c r="T8281" i="1"/>
  <c r="U1024" i="1"/>
  <c r="P5503" i="1"/>
  <c r="F3851" i="1"/>
  <c r="H4609" i="1"/>
  <c r="F1583" i="1"/>
  <c r="M2738" i="1"/>
  <c r="U6266" i="1"/>
  <c r="N3766" i="1"/>
  <c r="J419" i="1"/>
  <c r="T6818" i="1"/>
  <c r="L199" i="1"/>
  <c r="M377" i="1"/>
  <c r="T3016" i="1"/>
  <c r="N4358" i="1"/>
  <c r="F3110" i="1"/>
  <c r="H3295" i="1"/>
  <c r="H3763" i="1"/>
  <c r="I635" i="1"/>
  <c r="P5085" i="1"/>
  <c r="I3436" i="1"/>
  <c r="J277" i="1"/>
  <c r="I6524" i="1"/>
  <c r="L8144" i="1"/>
  <c r="V6153" i="1"/>
  <c r="H2600" i="1"/>
  <c r="I8091" i="1"/>
  <c r="V7976" i="1"/>
  <c r="U5472" i="1"/>
  <c r="L898" i="1"/>
  <c r="T4217" i="1"/>
  <c r="N5482" i="1"/>
  <c r="N4527" i="1"/>
  <c r="J6374" i="1"/>
  <c r="I655" i="1"/>
  <c r="F4406" i="1"/>
  <c r="P4522" i="1"/>
  <c r="U65" i="1"/>
  <c r="F7528" i="1"/>
  <c r="H5959" i="1"/>
  <c r="V5624" i="1"/>
  <c r="N7085" i="1"/>
  <c r="I5827" i="1"/>
  <c r="L5185" i="1"/>
  <c r="U7490" i="1"/>
  <c r="V6937" i="1"/>
  <c r="P1336" i="1"/>
  <c r="M5646" i="1"/>
  <c r="K4987" i="1"/>
  <c r="H7334" i="1"/>
  <c r="P1164" i="1"/>
  <c r="H7825" i="1"/>
  <c r="L3548" i="1"/>
  <c r="J2495" i="1"/>
  <c r="L6817" i="1"/>
  <c r="M4736" i="1"/>
  <c r="T7507" i="1"/>
  <c r="U3615" i="1"/>
  <c r="F369" i="1"/>
  <c r="T2335" i="1"/>
  <c r="P4953" i="1"/>
  <c r="T189" i="1"/>
  <c r="N2396" i="1"/>
  <c r="U4033" i="1"/>
  <c r="M3847" i="1"/>
  <c r="T2359" i="1"/>
  <c r="T7973" i="1"/>
  <c r="L6143" i="1"/>
  <c r="U3040" i="1"/>
  <c r="T4074" i="1"/>
  <c r="T6263" i="1"/>
  <c r="I6850" i="1"/>
  <c r="U5456" i="1"/>
  <c r="I6826" i="1"/>
  <c r="T5246" i="1"/>
  <c r="H1037" i="1"/>
  <c r="N2033" i="1"/>
  <c r="P328" i="1"/>
  <c r="I8310" i="1"/>
  <c r="M1190" i="1"/>
  <c r="H1613" i="1"/>
  <c r="N2751" i="1"/>
  <c r="P4397" i="1"/>
  <c r="N2126" i="1"/>
  <c r="U4869" i="1"/>
  <c r="F6964" i="1"/>
  <c r="N6881" i="1"/>
  <c r="N180" i="1"/>
  <c r="F5323" i="1"/>
  <c r="J1292" i="1"/>
  <c r="U6697" i="1"/>
  <c r="P8082" i="1"/>
  <c r="U3412" i="1"/>
  <c r="M3073" i="1"/>
  <c r="U6004" i="1"/>
  <c r="P7859" i="1"/>
  <c r="F883" i="1"/>
  <c r="V4202" i="1"/>
  <c r="N2005" i="1"/>
  <c r="I6433" i="1"/>
  <c r="N5251" i="1"/>
  <c r="U3648" i="1"/>
  <c r="H3903" i="1"/>
  <c r="F202" i="1"/>
  <c r="T3281" i="1"/>
  <c r="T7877" i="1"/>
  <c r="F4958" i="1"/>
  <c r="N2941" i="1"/>
  <c r="V8120" i="1"/>
  <c r="F6696" i="1"/>
  <c r="N3986" i="1"/>
  <c r="N358" i="1"/>
  <c r="J65" i="1"/>
  <c r="I2435" i="1"/>
  <c r="N7353" i="1"/>
  <c r="U1540" i="1"/>
  <c r="T1399" i="1"/>
  <c r="P7916" i="1"/>
  <c r="P570" i="1"/>
  <c r="M7826" i="1"/>
  <c r="V2027" i="1"/>
  <c r="T1459" i="1"/>
  <c r="H7893" i="1"/>
  <c r="M1331" i="1"/>
  <c r="F6200" i="1"/>
  <c r="V504" i="1"/>
  <c r="N4474" i="1"/>
  <c r="N3179" i="1"/>
  <c r="I5448" i="1"/>
  <c r="J1407" i="1"/>
  <c r="M4850" i="1"/>
  <c r="J8173" i="1"/>
  <c r="M2902" i="1"/>
  <c r="P2779" i="1"/>
  <c r="N7308" i="1"/>
  <c r="I1554" i="1"/>
  <c r="P7300" i="1"/>
  <c r="N2811" i="1"/>
  <c r="J497" i="1"/>
  <c r="P384" i="1"/>
  <c r="P6263" i="1"/>
  <c r="M5522" i="1"/>
  <c r="P3200" i="1"/>
  <c r="T5768" i="1"/>
  <c r="T3164" i="1"/>
  <c r="L1906" i="1"/>
  <c r="T368" i="1"/>
  <c r="H6680" i="1"/>
  <c r="H1420" i="1"/>
  <c r="F6268" i="1"/>
  <c r="T5492" i="1"/>
  <c r="I6535" i="1"/>
  <c r="M4445" i="1"/>
  <c r="F1399" i="1"/>
  <c r="U1251" i="1"/>
  <c r="I2885" i="1"/>
  <c r="M4040" i="1"/>
  <c r="J5698" i="1"/>
  <c r="H1646" i="1"/>
  <c r="H6553" i="1"/>
  <c r="M3071" i="1"/>
  <c r="H8121" i="1"/>
  <c r="U3901" i="1"/>
  <c r="V5696" i="1"/>
  <c r="N462" i="1"/>
  <c r="J5270" i="1"/>
  <c r="L7230" i="1"/>
  <c r="P1081" i="1"/>
  <c r="U6268" i="1"/>
  <c r="M4477" i="1"/>
  <c r="F46" i="1"/>
  <c r="T3313" i="1"/>
  <c r="U1129" i="1"/>
  <c r="V2307" i="1"/>
  <c r="J4477" i="1"/>
  <c r="U8118" i="1"/>
  <c r="T2740" i="1"/>
  <c r="F3212" i="1"/>
  <c r="F8314" i="1"/>
  <c r="U7313" i="1"/>
  <c r="J749" i="1"/>
  <c r="N5030" i="1"/>
  <c r="N8197" i="1"/>
  <c r="J1617" i="1"/>
  <c r="V7937" i="1"/>
  <c r="H788" i="1"/>
  <c r="N1708" i="1"/>
  <c r="U2624" i="1"/>
  <c r="M8340" i="1"/>
  <c r="T3527" i="1"/>
  <c r="P3658" i="1"/>
  <c r="V5614" i="1"/>
  <c r="P419" i="1"/>
  <c r="H4344" i="1"/>
  <c r="P1851" i="1"/>
  <c r="H2543" i="1"/>
  <c r="U832" i="1"/>
  <c r="V7258" i="1"/>
  <c r="V7133" i="1"/>
  <c r="H7807" i="1"/>
  <c r="F777" i="1"/>
  <c r="N1978" i="1"/>
  <c r="V7859" i="1"/>
  <c r="J5" i="1"/>
  <c r="U5026" i="1"/>
  <c r="U866" i="1"/>
  <c r="H7889" i="1"/>
  <c r="I4553" i="1"/>
  <c r="I5373" i="1"/>
  <c r="M6781" i="1"/>
  <c r="M6168" i="1"/>
  <c r="T5040" i="1"/>
  <c r="T4154" i="1"/>
  <c r="U8221" i="1"/>
  <c r="J5365" i="1"/>
  <c r="U2879" i="1"/>
  <c r="M5110" i="1"/>
  <c r="N69" i="1"/>
  <c r="U4742" i="1"/>
  <c r="J6686" i="1"/>
  <c r="U2765" i="1"/>
  <c r="H6785" i="1"/>
  <c r="T5407" i="1"/>
  <c r="M7159" i="1"/>
  <c r="P1402" i="1"/>
  <c r="M7309" i="1"/>
  <c r="U7378" i="1"/>
  <c r="H3909" i="1"/>
  <c r="V3935" i="1"/>
  <c r="V7824" i="1"/>
  <c r="U1766" i="1"/>
  <c r="J6621" i="1"/>
  <c r="P3466" i="1"/>
  <c r="P1716" i="1"/>
  <c r="M4261" i="1"/>
  <c r="P5105" i="1"/>
  <c r="M2946" i="1"/>
  <c r="N510" i="1"/>
  <c r="I263" i="1"/>
  <c r="L849" i="1"/>
  <c r="H5874" i="1"/>
  <c r="M1392" i="1"/>
  <c r="L3268" i="1"/>
  <c r="H3806" i="1"/>
  <c r="U5263" i="1"/>
  <c r="H3683" i="1"/>
  <c r="H7987" i="1"/>
  <c r="H6882" i="1"/>
  <c r="N7474" i="1"/>
  <c r="M636" i="1"/>
  <c r="I3531" i="1"/>
  <c r="V46" i="1"/>
  <c r="J229" i="1"/>
  <c r="N4866" i="1"/>
  <c r="T3926" i="1"/>
  <c r="M2939" i="1"/>
  <c r="M3365" i="1"/>
  <c r="L5432" i="1"/>
  <c r="L2905" i="1"/>
  <c r="F6487" i="1"/>
  <c r="I6086" i="1"/>
  <c r="L6421" i="1"/>
  <c r="V2999" i="1"/>
  <c r="N6" i="1"/>
  <c r="U6779" i="1"/>
  <c r="M3704" i="1"/>
  <c r="P1712" i="1"/>
  <c r="U2404" i="1"/>
  <c r="T2646" i="1"/>
  <c r="H6117" i="1"/>
  <c r="N8042" i="1"/>
  <c r="U8319" i="1"/>
  <c r="F6940" i="1"/>
  <c r="J6607" i="1"/>
  <c r="M3407" i="1"/>
  <c r="J4371" i="1"/>
  <c r="V3352" i="1"/>
  <c r="V3144" i="1"/>
  <c r="L4690" i="1"/>
  <c r="J2427" i="1"/>
  <c r="J3289" i="1"/>
  <c r="T2570" i="1"/>
  <c r="V4216" i="1"/>
  <c r="U7078" i="1"/>
  <c r="J4725" i="1"/>
  <c r="U5117" i="1"/>
  <c r="H6767" i="1"/>
  <c r="H3326" i="1"/>
  <c r="J7842" i="1"/>
  <c r="H4681" i="1"/>
  <c r="V6067" i="1"/>
  <c r="L1574" i="1"/>
  <c r="F6130" i="1"/>
  <c r="N3739" i="1"/>
  <c r="V8137" i="1"/>
  <c r="K6630" i="1"/>
  <c r="H1904" i="1"/>
  <c r="M4084" i="1"/>
  <c r="P4173" i="1"/>
  <c r="P8314" i="1"/>
  <c r="F2694" i="1"/>
  <c r="H6015" i="1"/>
  <c r="M8102" i="1"/>
  <c r="T5522" i="1"/>
  <c r="I7505" i="1"/>
  <c r="F5804" i="1"/>
  <c r="V4613" i="1"/>
  <c r="F2085" i="1"/>
  <c r="P6521" i="1"/>
  <c r="J6745" i="1"/>
  <c r="H2438" i="1"/>
  <c r="N5569" i="1"/>
  <c r="T1560" i="1"/>
  <c r="N4705" i="1"/>
  <c r="J2011" i="1"/>
  <c r="T4493" i="1"/>
  <c r="U3072" i="1"/>
  <c r="N6839" i="1"/>
  <c r="H6864" i="1"/>
  <c r="I6619" i="1"/>
  <c r="U1713" i="1"/>
  <c r="I5246" i="1"/>
  <c r="N7541" i="1"/>
  <c r="N5491" i="1"/>
  <c r="P8085" i="1"/>
  <c r="T7873" i="1"/>
  <c r="H5361" i="1"/>
  <c r="J2097" i="1"/>
  <c r="I1312" i="1"/>
  <c r="T7855" i="1"/>
  <c r="M1265" i="1"/>
  <c r="H6443" i="1"/>
  <c r="V5827" i="1"/>
  <c r="P765" i="1"/>
  <c r="I4477" i="1"/>
  <c r="T6257" i="1"/>
  <c r="I1780" i="1"/>
  <c r="M5648" i="1"/>
  <c r="M2612" i="1"/>
  <c r="M1346" i="1"/>
  <c r="M672" i="1"/>
  <c r="H2081" i="1"/>
  <c r="T6401" i="1"/>
  <c r="J126" i="1"/>
  <c r="J3744" i="1"/>
  <c r="V3571" i="1"/>
  <c r="N5903" i="1"/>
  <c r="M8338" i="1"/>
  <c r="P1025" i="1"/>
  <c r="J3482" i="1"/>
  <c r="M924" i="1"/>
  <c r="T5989" i="1"/>
  <c r="V1108" i="1"/>
  <c r="F1024" i="1"/>
  <c r="F1061" i="1"/>
  <c r="V1110" i="1"/>
  <c r="V576" i="1"/>
  <c r="J3849" i="1"/>
  <c r="H3353" i="1"/>
  <c r="T1073" i="1"/>
  <c r="P3968" i="1"/>
  <c r="J7253" i="1"/>
  <c r="I7446" i="1"/>
  <c r="T491" i="1"/>
  <c r="T5067" i="1"/>
  <c r="V5045" i="1"/>
  <c r="I99" i="1"/>
  <c r="F1737" i="1"/>
  <c r="I2046" i="1"/>
  <c r="U6601" i="1"/>
  <c r="N4868" i="1"/>
  <c r="N3220" i="1"/>
  <c r="J3410" i="1"/>
  <c r="T3845" i="1"/>
  <c r="U7889" i="1"/>
  <c r="I8197" i="1"/>
  <c r="U2633" i="1"/>
  <c r="P3511" i="1"/>
  <c r="T8233" i="1"/>
  <c r="U2511" i="1"/>
  <c r="J361" i="1"/>
  <c r="H1168" i="1"/>
  <c r="M5978" i="1"/>
  <c r="M3134" i="1"/>
  <c r="N5139" i="1"/>
  <c r="P5288" i="1"/>
  <c r="N3615" i="1"/>
  <c r="F3874" i="1"/>
  <c r="F5558" i="1"/>
  <c r="P271" i="1"/>
  <c r="M694" i="1"/>
  <c r="F4410" i="1"/>
  <c r="J7456" i="1"/>
  <c r="U5654" i="1"/>
  <c r="P1324" i="1"/>
  <c r="T5455" i="1"/>
  <c r="I7545" i="1"/>
  <c r="N5679" i="1"/>
  <c r="I2405" i="1"/>
  <c r="P493" i="1"/>
  <c r="L4572" i="1"/>
  <c r="T5421" i="1"/>
  <c r="F3315" i="1"/>
  <c r="J8109" i="1"/>
  <c r="P16" i="1"/>
  <c r="T2640" i="1"/>
  <c r="I7398" i="1"/>
  <c r="U915" i="1"/>
  <c r="J989" i="1"/>
  <c r="J3381" i="1"/>
  <c r="H5971" i="1"/>
  <c r="H5624" i="1"/>
  <c r="F2257" i="1"/>
  <c r="U6" i="1"/>
  <c r="P1803" i="1"/>
  <c r="N3181" i="1"/>
  <c r="J999" i="1"/>
  <c r="J6725" i="1"/>
  <c r="F1059" i="1"/>
  <c r="M7941" i="1"/>
  <c r="U4933" i="1"/>
  <c r="M2141" i="1"/>
  <c r="I4966" i="1"/>
  <c r="I4097" i="1"/>
  <c r="T6510" i="1"/>
  <c r="N2902" i="1"/>
  <c r="F7812" i="1"/>
  <c r="U1664" i="1"/>
  <c r="H7866" i="1"/>
  <c r="J1573" i="1"/>
  <c r="U8014" i="1"/>
  <c r="J81" i="1"/>
  <c r="H8138" i="1"/>
  <c r="N428" i="1"/>
  <c r="N3764" i="1"/>
  <c r="I7936" i="1"/>
  <c r="V6930" i="1"/>
  <c r="U5512" i="1"/>
  <c r="J852" i="1"/>
  <c r="N3339" i="1"/>
  <c r="P7972" i="1"/>
  <c r="J3064" i="1"/>
  <c r="V3874" i="1"/>
  <c r="N4201" i="1"/>
  <c r="L7196" i="1"/>
  <c r="T4310" i="1"/>
  <c r="H2306" i="1"/>
  <c r="J5853" i="1"/>
  <c r="M5024" i="1"/>
  <c r="V3510" i="1"/>
  <c r="T552" i="1"/>
  <c r="J252" i="1"/>
  <c r="V8271" i="1"/>
  <c r="N6196" i="1"/>
  <c r="H474" i="1"/>
  <c r="T3270" i="1"/>
  <c r="I79" i="1"/>
  <c r="M835" i="1"/>
  <c r="P6541" i="1"/>
  <c r="J5504" i="1"/>
  <c r="H7041" i="1"/>
  <c r="P2616" i="1"/>
  <c r="F2106" i="1"/>
  <c r="T5429" i="1"/>
  <c r="T527" i="1"/>
  <c r="T5874" i="1"/>
  <c r="T1787" i="1"/>
  <c r="V3232" i="1"/>
  <c r="N197" i="1"/>
  <c r="P3793" i="1"/>
  <c r="M7865" i="1"/>
  <c r="V153" i="1"/>
  <c r="P6237" i="1"/>
  <c r="U7127" i="1"/>
  <c r="J3477" i="1"/>
  <c r="H3744" i="1"/>
  <c r="M4576" i="1"/>
  <c r="M5321" i="1"/>
  <c r="V7469" i="1"/>
  <c r="L5218" i="1"/>
  <c r="H4988" i="1"/>
  <c r="J1464" i="1"/>
  <c r="P5595" i="1"/>
  <c r="J888" i="1"/>
  <c r="P3050" i="1"/>
  <c r="J7536" i="1"/>
  <c r="F110" i="1"/>
  <c r="K861" i="1"/>
  <c r="V2920" i="1"/>
  <c r="J596" i="1"/>
  <c r="I2352" i="1"/>
  <c r="T5744" i="1"/>
  <c r="U5750" i="1"/>
  <c r="J466" i="1"/>
  <c r="F6827" i="1"/>
  <c r="J7928" i="1"/>
  <c r="V4439" i="1"/>
  <c r="N961" i="1"/>
  <c r="J2013" i="1"/>
  <c r="M5836" i="1"/>
  <c r="V3562" i="1"/>
  <c r="J501" i="1"/>
  <c r="F2472" i="1"/>
  <c r="U8138" i="1"/>
  <c r="V6803" i="1"/>
  <c r="T2839" i="1"/>
  <c r="F3178" i="1"/>
  <c r="F4872" i="1"/>
  <c r="M1460" i="1"/>
  <c r="F2840" i="1"/>
  <c r="M6941" i="1"/>
  <c r="J7174" i="1"/>
  <c r="T1218" i="1"/>
  <c r="F2485" i="1"/>
  <c r="H2962" i="1"/>
  <c r="P5934" i="1"/>
  <c r="V1159" i="1"/>
  <c r="V4180" i="1"/>
  <c r="J3432" i="1"/>
  <c r="U7334" i="1"/>
  <c r="J8074" i="1"/>
  <c r="V5778" i="1"/>
  <c r="U7122" i="1"/>
  <c r="V6491" i="1"/>
  <c r="U677" i="1"/>
  <c r="P1907" i="1"/>
  <c r="V6612" i="1"/>
  <c r="N7127" i="1"/>
  <c r="U674" i="1"/>
  <c r="V4223" i="1"/>
  <c r="U1593" i="1"/>
  <c r="M6820" i="1"/>
  <c r="F2026" i="1"/>
  <c r="F6590" i="1"/>
  <c r="J5011" i="1"/>
  <c r="V200" i="1"/>
  <c r="F4207" i="1"/>
  <c r="U3086" i="1"/>
  <c r="H3546" i="1"/>
  <c r="V3059" i="1"/>
  <c r="T4873" i="1"/>
  <c r="N7048" i="1"/>
  <c r="J5165" i="1"/>
  <c r="V4158" i="1"/>
  <c r="N14" i="1"/>
  <c r="T1174" i="1"/>
  <c r="V7908" i="1"/>
  <c r="U2770" i="1"/>
  <c r="F8087" i="1"/>
  <c r="U1228" i="1"/>
  <c r="N3430" i="1"/>
  <c r="P408" i="1"/>
  <c r="J606" i="1"/>
  <c r="U6469" i="1"/>
  <c r="H4529" i="1"/>
  <c r="T1086" i="1"/>
  <c r="L182" i="1"/>
  <c r="L5176" i="1"/>
  <c r="F4922" i="1"/>
  <c r="U7855" i="1"/>
  <c r="I710" i="1"/>
  <c r="H6068" i="1"/>
  <c r="V7281" i="1"/>
  <c r="V4652" i="1"/>
  <c r="V8035" i="1"/>
  <c r="T7375" i="1"/>
  <c r="P1560" i="1"/>
  <c r="T2017" i="1"/>
  <c r="I5595" i="1"/>
  <c r="U1448" i="1"/>
  <c r="K1328" i="1"/>
  <c r="T2405" i="1"/>
  <c r="N8211" i="1"/>
  <c r="J6391" i="1"/>
  <c r="F2343" i="1"/>
  <c r="M719" i="1"/>
  <c r="V687" i="1"/>
  <c r="J5704" i="1"/>
  <c r="M6943" i="1"/>
  <c r="U3295" i="1"/>
  <c r="V65" i="1"/>
  <c r="H4929" i="1"/>
  <c r="N5915" i="1"/>
  <c r="M4687" i="1"/>
  <c r="M263" i="1"/>
  <c r="P5048" i="1"/>
  <c r="V2249" i="1"/>
  <c r="L5420" i="1"/>
  <c r="H689" i="1"/>
  <c r="V789" i="1"/>
  <c r="V3587" i="1"/>
  <c r="M162" i="1"/>
  <c r="F2534" i="1"/>
  <c r="P3185" i="1"/>
  <c r="J5968" i="1"/>
  <c r="V2325" i="1"/>
  <c r="T1176" i="1"/>
  <c r="F1070" i="1"/>
  <c r="H3153" i="1"/>
  <c r="M4715" i="1"/>
  <c r="M1352" i="1"/>
  <c r="J2535" i="1"/>
  <c r="U3260" i="1"/>
  <c r="H5886" i="1"/>
  <c r="H5554" i="1"/>
  <c r="T814" i="1"/>
  <c r="L7852" i="1"/>
  <c r="F1303" i="1"/>
  <c r="H3131" i="1"/>
  <c r="U3848" i="1"/>
  <c r="U598" i="1"/>
  <c r="J3579" i="1"/>
  <c r="P268" i="1"/>
  <c r="I3723" i="1"/>
  <c r="P540" i="1"/>
  <c r="H1730" i="1"/>
  <c r="M2130" i="1"/>
  <c r="V3710" i="1"/>
  <c r="P5142" i="1"/>
  <c r="V564" i="1"/>
  <c r="V7848" i="1"/>
  <c r="F1982" i="1"/>
  <c r="H504" i="1"/>
  <c r="F6710" i="1"/>
  <c r="N1309" i="1"/>
  <c r="F1470" i="1"/>
  <c r="F3516" i="1"/>
  <c r="H6955" i="1"/>
  <c r="U6891" i="1"/>
  <c r="V6379" i="1"/>
  <c r="U298" i="1"/>
  <c r="L6216" i="1"/>
  <c r="T6588" i="1"/>
  <c r="H1431" i="1"/>
  <c r="T1791" i="1"/>
  <c r="F401" i="1"/>
  <c r="T8213" i="1"/>
  <c r="P4124" i="1"/>
  <c r="M3626" i="1"/>
  <c r="N1151" i="1"/>
  <c r="I858" i="1"/>
  <c r="I750" i="1"/>
  <c r="P1654" i="1"/>
  <c r="I4067" i="1"/>
  <c r="F6782" i="1"/>
  <c r="J6712" i="1"/>
  <c r="V1207" i="1"/>
  <c r="U4649" i="1"/>
  <c r="P6374" i="1"/>
  <c r="M7119" i="1"/>
  <c r="P6943" i="1"/>
  <c r="T159" i="1"/>
  <c r="F7060" i="1"/>
  <c r="U5700" i="1"/>
  <c r="N1868" i="1"/>
  <c r="U1009" i="1"/>
  <c r="M976" i="1"/>
  <c r="J6692" i="1"/>
  <c r="F5309" i="1"/>
  <c r="J3418" i="1"/>
  <c r="I484" i="1"/>
  <c r="I2781" i="1"/>
  <c r="V4862" i="1"/>
  <c r="V4342" i="1"/>
  <c r="F6881" i="1"/>
  <c r="P2456" i="1"/>
  <c r="U6731" i="1"/>
  <c r="T4197" i="1"/>
  <c r="P7156" i="1"/>
  <c r="H5163" i="1"/>
  <c r="I6357" i="1"/>
  <c r="V352" i="1"/>
  <c r="N3906" i="1"/>
  <c r="N3887" i="1"/>
  <c r="I1215" i="1"/>
  <c r="H469" i="1"/>
  <c r="L4036" i="1"/>
  <c r="I7125" i="1"/>
  <c r="I2801" i="1"/>
  <c r="I2198" i="1"/>
  <c r="N7099" i="1"/>
  <c r="H6298" i="1"/>
  <c r="U2029" i="1"/>
  <c r="V7143" i="1"/>
  <c r="I1445" i="1"/>
  <c r="F5514" i="1"/>
  <c r="V1868" i="1"/>
  <c r="N2928" i="1"/>
  <c r="F4429" i="1"/>
  <c r="U2139" i="1"/>
  <c r="H615" i="1"/>
  <c r="M883" i="1"/>
  <c r="I2130" i="1"/>
  <c r="F6447" i="1"/>
  <c r="M2816" i="1"/>
  <c r="T6361" i="1"/>
  <c r="P1845" i="1"/>
  <c r="H7009" i="1"/>
  <c r="M917" i="1"/>
  <c r="H7630" i="1"/>
  <c r="V270" i="1"/>
  <c r="J3494" i="1"/>
  <c r="H2311" i="1"/>
  <c r="N1853" i="1"/>
  <c r="F2186" i="1"/>
  <c r="H577" i="1"/>
  <c r="P5654" i="1"/>
  <c r="H864" i="1"/>
  <c r="N2334" i="1"/>
  <c r="I3905" i="1"/>
  <c r="T4199" i="1"/>
  <c r="H1852" i="1"/>
  <c r="L5209" i="1"/>
  <c r="H1027" i="1"/>
  <c r="H536" i="1"/>
  <c r="V4769" i="1"/>
  <c r="F3963" i="1"/>
  <c r="V261" i="1"/>
  <c r="I2508" i="1"/>
  <c r="T4891" i="1"/>
  <c r="I7953" i="1"/>
  <c r="U8071" i="1"/>
  <c r="F6073" i="1"/>
  <c r="V2063" i="1"/>
  <c r="P2269" i="1"/>
  <c r="V6255" i="1"/>
  <c r="P7535" i="1"/>
  <c r="M3418" i="1"/>
  <c r="P5532" i="1"/>
  <c r="J4262" i="1"/>
  <c r="F1710" i="1"/>
  <c r="P5251" i="1"/>
  <c r="P930" i="1"/>
  <c r="V7468" i="1"/>
  <c r="I7456" i="1"/>
  <c r="V1337" i="1"/>
  <c r="I3315" i="1"/>
  <c r="N3789" i="1"/>
  <c r="M2877" i="1"/>
  <c r="P1112" i="1"/>
  <c r="J5250" i="1"/>
  <c r="I433" i="1"/>
  <c r="H7326" i="1"/>
  <c r="F4732" i="1"/>
  <c r="J347" i="1"/>
  <c r="P2678" i="1"/>
  <c r="P8222" i="1"/>
  <c r="H4600" i="1"/>
  <c r="J6668" i="1"/>
  <c r="T3228" i="1"/>
  <c r="F7410" i="1"/>
  <c r="N5157" i="1"/>
  <c r="U6937" i="1"/>
  <c r="J6910" i="1"/>
  <c r="F2155" i="1"/>
  <c r="N1489" i="1"/>
  <c r="M8097" i="1"/>
  <c r="P5349" i="1"/>
  <c r="N4836" i="1"/>
  <c r="P1323" i="1"/>
  <c r="I3632" i="1"/>
  <c r="H1240" i="1"/>
  <c r="I7880" i="1"/>
  <c r="H831" i="1"/>
  <c r="V3113" i="1"/>
  <c r="V7193" i="1"/>
  <c r="H3164" i="1"/>
  <c r="T5880" i="1"/>
  <c r="V1429" i="1"/>
  <c r="P240" i="1"/>
  <c r="M2436" i="1"/>
  <c r="T3232" i="1"/>
  <c r="J324" i="1"/>
  <c r="I1837" i="1"/>
  <c r="F3181" i="1"/>
  <c r="U5724" i="1"/>
  <c r="N5990" i="1"/>
  <c r="F1382" i="1"/>
  <c r="J3541" i="1"/>
  <c r="V7549" i="1"/>
  <c r="F544" i="1"/>
  <c r="P7063" i="1"/>
  <c r="J4209" i="1"/>
  <c r="L628" i="1"/>
  <c r="J6039" i="1"/>
  <c r="P8208" i="1"/>
  <c r="H2029" i="1"/>
  <c r="T2386" i="1"/>
  <c r="H59" i="1"/>
  <c r="N8174" i="1"/>
  <c r="V2124" i="1"/>
  <c r="M7366" i="1"/>
  <c r="U4477" i="1"/>
  <c r="H5341" i="1"/>
  <c r="J7015" i="1"/>
  <c r="M8279" i="1"/>
  <c r="V5469" i="1"/>
  <c r="H1634" i="1"/>
  <c r="N1740" i="1"/>
  <c r="J2708" i="1"/>
  <c r="M7381" i="1"/>
  <c r="V4662" i="1"/>
  <c r="P7146" i="1"/>
  <c r="V5452" i="1"/>
  <c r="M3016" i="1"/>
  <c r="V7262" i="1"/>
  <c r="N378" i="1"/>
  <c r="V8027" i="1"/>
  <c r="F2909" i="1"/>
  <c r="V262" i="1"/>
  <c r="H3212" i="1"/>
  <c r="I1519" i="1"/>
  <c r="V4840" i="1"/>
  <c r="P5132" i="1"/>
  <c r="F6836" i="1"/>
  <c r="H5831" i="1"/>
  <c r="M6726" i="1"/>
  <c r="T3565" i="1"/>
  <c r="I1679" i="1"/>
  <c r="I3863" i="1"/>
  <c r="H7066" i="1"/>
  <c r="V3444" i="1"/>
  <c r="V541" i="1"/>
  <c r="F4375" i="1"/>
  <c r="J5670" i="1"/>
  <c r="U5572" i="1"/>
  <c r="V8019" i="1"/>
  <c r="P4817" i="1"/>
  <c r="M4133" i="1"/>
  <c r="P2905" i="1"/>
  <c r="U1057" i="1"/>
  <c r="T728" i="1"/>
  <c r="P5279" i="1"/>
  <c r="U31" i="1"/>
  <c r="J7901" i="1"/>
  <c r="P6650" i="1"/>
  <c r="H3747" i="1"/>
  <c r="T1064" i="1"/>
  <c r="F647" i="1"/>
  <c r="F7359" i="1"/>
  <c r="F6695" i="1"/>
  <c r="V8179" i="1"/>
  <c r="U1007" i="1"/>
  <c r="N8073" i="1"/>
  <c r="N4445" i="1"/>
  <c r="J7891" i="1"/>
  <c r="M5421" i="1"/>
  <c r="V7272" i="1"/>
  <c r="V3306" i="1"/>
  <c r="I3442" i="1"/>
  <c r="I4249" i="1"/>
  <c r="M4293" i="1"/>
  <c r="F3218" i="1"/>
  <c r="V1870" i="1"/>
  <c r="J3035" i="1"/>
  <c r="M4953" i="1"/>
  <c r="F1941" i="1"/>
  <c r="N4735" i="1"/>
  <c r="P1975" i="1"/>
  <c r="V2599" i="1"/>
  <c r="H998" i="1"/>
  <c r="J6199" i="1"/>
  <c r="P1162" i="1"/>
  <c r="P6555" i="1"/>
  <c r="U3058" i="1"/>
  <c r="N5291" i="1"/>
  <c r="H487" i="1"/>
  <c r="P5617" i="1"/>
  <c r="V6651" i="1"/>
  <c r="M2778" i="1"/>
  <c r="P1620" i="1"/>
  <c r="L8008" i="1"/>
  <c r="T277" i="1"/>
  <c r="H765" i="1"/>
  <c r="J2116" i="1"/>
  <c r="V1260" i="1"/>
  <c r="M6207" i="1"/>
  <c r="V2481" i="1"/>
  <c r="V2534" i="1"/>
  <c r="T1140" i="1"/>
  <c r="N3590" i="1"/>
  <c r="J705" i="1"/>
  <c r="V2192" i="1"/>
  <c r="I6247" i="1"/>
  <c r="V6352" i="1"/>
  <c r="N5289" i="1"/>
  <c r="P3992" i="1"/>
  <c r="J3385" i="1"/>
  <c r="P4142" i="1"/>
  <c r="J5180" i="1"/>
  <c r="F7250" i="1"/>
  <c r="T6696" i="1"/>
  <c r="J2018" i="1"/>
  <c r="K3493" i="1"/>
  <c r="J3039" i="1"/>
  <c r="V795" i="1"/>
  <c r="I815" i="1"/>
  <c r="P1854" i="1"/>
  <c r="J4844" i="1"/>
  <c r="F994" i="1"/>
  <c r="M3749" i="1"/>
  <c r="I4912" i="1"/>
  <c r="F2449" i="1"/>
  <c r="I1889" i="1"/>
  <c r="N677" i="1"/>
  <c r="J861" i="1"/>
  <c r="J3940" i="1"/>
  <c r="N7861" i="1"/>
  <c r="I4738" i="1"/>
  <c r="J7960" i="1"/>
  <c r="P2549" i="1"/>
  <c r="U8000" i="1"/>
  <c r="U3187" i="1"/>
  <c r="H6772" i="1"/>
  <c r="V8099" i="1"/>
  <c r="H5744" i="1"/>
  <c r="T7013" i="1"/>
  <c r="J2536" i="1"/>
  <c r="U1625" i="1"/>
  <c r="N1515" i="1"/>
  <c r="L2544" i="1"/>
  <c r="H4342" i="1"/>
  <c r="U3401" i="1"/>
  <c r="I7157" i="1"/>
  <c r="N4831" i="1"/>
  <c r="V846" i="1"/>
  <c r="N5189" i="1"/>
  <c r="M2214" i="1"/>
  <c r="H3170" i="1"/>
  <c r="I6760" i="1"/>
  <c r="H7102" i="1"/>
  <c r="I8287" i="1"/>
  <c r="N6349" i="1"/>
  <c r="U4479" i="1"/>
  <c r="F23" i="1"/>
  <c r="V4131" i="1"/>
  <c r="F4587" i="1"/>
  <c r="P2017" i="1"/>
  <c r="V342" i="1"/>
  <c r="V8278" i="1"/>
  <c r="J3156" i="1"/>
  <c r="J3118" i="1"/>
  <c r="K3189" i="1"/>
  <c r="N1540" i="1"/>
  <c r="I3441" i="1"/>
  <c r="U4217" i="1"/>
  <c r="U2654" i="1"/>
  <c r="V3961" i="1"/>
  <c r="N71" i="1"/>
  <c r="J7035" i="1"/>
  <c r="I7158" i="1"/>
  <c r="M182" i="1"/>
  <c r="T8123" i="1"/>
  <c r="N2003" i="1"/>
  <c r="T3586" i="1"/>
  <c r="F686" i="1"/>
  <c r="H1475" i="1"/>
  <c r="J3769" i="1"/>
  <c r="J4085" i="1"/>
  <c r="M4117" i="1"/>
  <c r="V6332" i="1"/>
  <c r="N7121" i="1"/>
  <c r="M6532" i="1"/>
  <c r="M388" i="1"/>
  <c r="I8069" i="1"/>
  <c r="U1317" i="1"/>
  <c r="N7091" i="1"/>
  <c r="P1295" i="1"/>
  <c r="J3148" i="1"/>
  <c r="T3141" i="1"/>
  <c r="T1976" i="1"/>
  <c r="F6174" i="1"/>
  <c r="I6182" i="1"/>
  <c r="F948" i="1"/>
  <c r="P6518" i="1"/>
  <c r="V1755" i="1"/>
  <c r="V8333" i="1"/>
  <c r="V7768" i="1"/>
  <c r="H5232" i="1"/>
  <c r="P7074" i="1"/>
  <c r="I5962" i="1"/>
  <c r="M593" i="1"/>
  <c r="H3617" i="1"/>
  <c r="I6276" i="1"/>
  <c r="L3878" i="1"/>
  <c r="H4799" i="1"/>
  <c r="P5998" i="1"/>
  <c r="M514" i="1"/>
  <c r="N2497" i="1"/>
  <c r="T4994" i="1"/>
  <c r="U3283" i="1"/>
  <c r="N3316" i="1"/>
  <c r="M5317" i="1"/>
  <c r="J1070" i="1"/>
  <c r="H743" i="1"/>
  <c r="M166" i="1"/>
  <c r="H4" i="1"/>
  <c r="J1414" i="1"/>
  <c r="N4699" i="1"/>
  <c r="H1378" i="1"/>
  <c r="F2721" i="1"/>
  <c r="N2647" i="1"/>
  <c r="I6079" i="1"/>
  <c r="I4578" i="1"/>
  <c r="I3196" i="1"/>
  <c r="N6257" i="1"/>
  <c r="J2393" i="1"/>
  <c r="J2398" i="1"/>
  <c r="I5736" i="1"/>
  <c r="N6406" i="1"/>
  <c r="H5765" i="1"/>
  <c r="M6371" i="1"/>
  <c r="F8138" i="1"/>
  <c r="M1118" i="1"/>
  <c r="U5567" i="1"/>
  <c r="U2564" i="1"/>
  <c r="V3897" i="1"/>
  <c r="T1783" i="1"/>
  <c r="P8249" i="1"/>
  <c r="J4710" i="1"/>
  <c r="N7395" i="1"/>
  <c r="F41" i="1"/>
  <c r="I8093" i="1"/>
  <c r="J5771" i="1"/>
  <c r="P5249" i="1"/>
  <c r="U2652" i="1"/>
  <c r="H1123" i="1"/>
  <c r="F568" i="1"/>
  <c r="J1629" i="1"/>
  <c r="J4806" i="1"/>
  <c r="F5992" i="1"/>
  <c r="H6951" i="1"/>
  <c r="N6607" i="1"/>
  <c r="I7425" i="1"/>
  <c r="T6690" i="1"/>
  <c r="U4575" i="1"/>
  <c r="F410" i="1"/>
  <c r="H2027" i="1"/>
  <c r="N5340" i="1"/>
  <c r="J3674" i="1"/>
  <c r="M6530" i="1"/>
  <c r="L72" i="1"/>
  <c r="F7879" i="1"/>
  <c r="T2422" i="1"/>
  <c r="V7219" i="1"/>
  <c r="J1958" i="1"/>
  <c r="U6491" i="1"/>
  <c r="M916" i="1"/>
  <c r="N2514" i="1"/>
  <c r="F1401" i="1"/>
  <c r="H2118" i="1"/>
  <c r="V6831" i="1"/>
  <c r="M2702" i="1"/>
  <c r="I7161" i="1"/>
  <c r="P9" i="1"/>
  <c r="P1282" i="1"/>
  <c r="V1994" i="1"/>
  <c r="N922" i="1"/>
  <c r="U2559" i="1"/>
  <c r="F4859" i="1"/>
  <c r="H113" i="1"/>
  <c r="N4996" i="1"/>
  <c r="L7132" i="1"/>
  <c r="M6642" i="1"/>
  <c r="I2879" i="1"/>
  <c r="J121" i="1"/>
  <c r="P783" i="1"/>
  <c r="M6913" i="1"/>
  <c r="P2649" i="1"/>
  <c r="P4245" i="1"/>
  <c r="L6355" i="1"/>
  <c r="M3251" i="1"/>
  <c r="U3580" i="1"/>
  <c r="I4769" i="1"/>
  <c r="T8" i="1"/>
  <c r="V1021" i="1"/>
  <c r="M4944" i="1"/>
  <c r="P7410" i="1"/>
  <c r="N3619" i="1"/>
  <c r="I8281" i="1"/>
  <c r="J6375" i="1"/>
  <c r="T7099" i="1"/>
  <c r="H2458" i="1"/>
  <c r="F3693" i="1"/>
  <c r="H4953" i="1"/>
  <c r="F6339" i="1"/>
  <c r="H1028" i="1"/>
  <c r="V1902" i="1"/>
  <c r="M6952" i="1"/>
  <c r="V501" i="1"/>
  <c r="F6026" i="1"/>
  <c r="P3052" i="1"/>
  <c r="M1685" i="1"/>
  <c r="U7399" i="1"/>
  <c r="H525" i="1"/>
  <c r="N2115" i="1"/>
  <c r="P2987" i="1"/>
  <c r="V2029" i="1"/>
  <c r="F939" i="1"/>
  <c r="J3793" i="1"/>
  <c r="T7495" i="1"/>
  <c r="V5693" i="1"/>
  <c r="M5327" i="1"/>
  <c r="U2502" i="1"/>
  <c r="I1602" i="1"/>
  <c r="M1267" i="1"/>
  <c r="T6111" i="1"/>
  <c r="J2749" i="1"/>
  <c r="N7867" i="1"/>
  <c r="V7462" i="1"/>
  <c r="F2198" i="1"/>
  <c r="U2850" i="1"/>
  <c r="U2808" i="1"/>
  <c r="V3739" i="1"/>
  <c r="N3269" i="1"/>
  <c r="J379" i="1"/>
  <c r="F4670" i="1"/>
  <c r="J251" i="1"/>
  <c r="U1295" i="1"/>
  <c r="I7397" i="1"/>
  <c r="F7116" i="1"/>
  <c r="N6935" i="1"/>
  <c r="U2787" i="1"/>
  <c r="P686" i="1"/>
  <c r="L1297" i="1"/>
  <c r="N713" i="1"/>
  <c r="H3960" i="1"/>
  <c r="T462" i="1"/>
  <c r="P207" i="1"/>
  <c r="M7500" i="1"/>
  <c r="U742" i="1"/>
  <c r="N27" i="1"/>
  <c r="H3458" i="1"/>
  <c r="U2993" i="1"/>
  <c r="I2636" i="1"/>
  <c r="M7520" i="1"/>
  <c r="T1776" i="1"/>
  <c r="J6117" i="1"/>
  <c r="M7440" i="1"/>
  <c r="T2559" i="1"/>
  <c r="H2571" i="1"/>
  <c r="F6246" i="1"/>
  <c r="H276" i="1"/>
  <c r="J3147" i="1"/>
  <c r="V7396" i="1"/>
  <c r="T5790" i="1"/>
  <c r="H328" i="1"/>
  <c r="U5794" i="1"/>
  <c r="V3651" i="1"/>
  <c r="N6097" i="1"/>
  <c r="J470" i="1"/>
  <c r="J5620" i="1"/>
  <c r="K2275" i="1"/>
  <c r="I5090" i="1"/>
  <c r="H7390" i="1"/>
  <c r="U508" i="1"/>
  <c r="F4683" i="1"/>
  <c r="F2402" i="1"/>
  <c r="V2172" i="1"/>
  <c r="U6204" i="1"/>
  <c r="P5372" i="1"/>
  <c r="U7436" i="1"/>
  <c r="P231" i="1"/>
  <c r="F5845" i="1"/>
  <c r="J2261" i="1"/>
  <c r="H2168" i="1"/>
  <c r="L575" i="1"/>
  <c r="P7939" i="1"/>
  <c r="V170" i="1"/>
  <c r="H7320" i="1"/>
  <c r="U1420" i="1"/>
  <c r="F2005" i="1"/>
  <c r="N4128" i="1"/>
  <c r="V3370" i="1"/>
  <c r="F6762" i="1"/>
  <c r="V5361" i="1"/>
  <c r="V3513" i="1"/>
  <c r="P5396" i="1"/>
  <c r="M7503" i="1"/>
  <c r="P5772" i="1"/>
  <c r="K2314" i="1"/>
  <c r="V398" i="1"/>
  <c r="P5054" i="1"/>
  <c r="M8191" i="1"/>
  <c r="I4492" i="1"/>
  <c r="N3162" i="1"/>
  <c r="N6444" i="1"/>
  <c r="F287" i="1"/>
  <c r="L2108" i="1"/>
  <c r="P3534" i="1"/>
  <c r="K6325" i="1"/>
  <c r="P4328" i="1"/>
  <c r="N4720" i="1"/>
  <c r="I1946" i="1"/>
  <c r="V2329" i="1"/>
  <c r="F1377" i="1"/>
  <c r="H764" i="1"/>
  <c r="I2202" i="1"/>
  <c r="U7848" i="1"/>
  <c r="M772" i="1"/>
  <c r="P2130" i="1"/>
  <c r="T149" i="1"/>
  <c r="P3777" i="1"/>
  <c r="V6787" i="1"/>
  <c r="I3287" i="1"/>
  <c r="V3896" i="1"/>
  <c r="U5116" i="1"/>
  <c r="V5447" i="1"/>
  <c r="P1359" i="1"/>
  <c r="M2555" i="1"/>
  <c r="U3211" i="1"/>
  <c r="P3990" i="1"/>
  <c r="N6560" i="1"/>
  <c r="T690" i="1"/>
  <c r="P8144" i="1"/>
  <c r="T4961" i="1"/>
  <c r="N80" i="1"/>
  <c r="V7875" i="1"/>
  <c r="P2984" i="1"/>
  <c r="V494" i="1"/>
  <c r="M6933" i="1"/>
  <c r="N7054" i="1"/>
  <c r="J4559" i="1"/>
  <c r="N3114" i="1"/>
  <c r="U6833" i="1"/>
  <c r="J561" i="1"/>
  <c r="P7888" i="1"/>
  <c r="J6005" i="1"/>
  <c r="V7506" i="1"/>
  <c r="T4215" i="1"/>
  <c r="P197" i="1"/>
  <c r="V2791" i="1"/>
  <c r="P293" i="1"/>
  <c r="P5487" i="1"/>
  <c r="J4480" i="1"/>
  <c r="V642" i="1"/>
  <c r="U2804" i="1"/>
  <c r="J2558" i="1"/>
  <c r="H3150" i="1"/>
  <c r="N3402" i="1"/>
  <c r="F12" i="1"/>
  <c r="U841" i="1"/>
  <c r="P4861" i="1"/>
  <c r="V7247" i="1"/>
  <c r="I121" i="1"/>
  <c r="M6991" i="1"/>
  <c r="N4546" i="1"/>
  <c r="F8305" i="1"/>
  <c r="H1303" i="1"/>
  <c r="P5903" i="1"/>
  <c r="P1422" i="1"/>
  <c r="P1866" i="1"/>
  <c r="V700" i="1"/>
  <c r="F6838" i="1"/>
  <c r="P7143" i="1"/>
  <c r="P4044" i="1"/>
  <c r="U3632" i="1"/>
  <c r="H2419" i="1"/>
  <c r="M602" i="1"/>
  <c r="M1467" i="1"/>
  <c r="T3630" i="1"/>
  <c r="I1711" i="1"/>
  <c r="N338" i="1"/>
  <c r="M948" i="1"/>
  <c r="T295" i="1"/>
  <c r="I2088" i="1"/>
  <c r="J1839" i="1"/>
  <c r="M7378" i="1"/>
  <c r="L2166" i="1"/>
  <c r="I3764" i="1"/>
  <c r="N3597" i="1"/>
  <c r="I5678" i="1"/>
  <c r="I5698" i="1"/>
  <c r="T8319" i="1"/>
  <c r="I1571" i="1"/>
  <c r="U482" i="1"/>
  <c r="T4155" i="1"/>
  <c r="N3562" i="1"/>
  <c r="L3500" i="1"/>
  <c r="M7856" i="1"/>
  <c r="P1815" i="1"/>
  <c r="I2890" i="1"/>
  <c r="M6023" i="1"/>
  <c r="U4758" i="1"/>
  <c r="I7109" i="1"/>
  <c r="J7062" i="1"/>
  <c r="U7647" i="1"/>
  <c r="U5501" i="1"/>
  <c r="F6295" i="1"/>
  <c r="J6814" i="1"/>
  <c r="H3678" i="1"/>
  <c r="F6697" i="1"/>
  <c r="I4542" i="1"/>
  <c r="F7907" i="1"/>
  <c r="F509" i="1"/>
  <c r="V2546" i="1"/>
  <c r="L3957" i="1"/>
  <c r="F1017" i="1"/>
  <c r="M6565" i="1"/>
  <c r="F981" i="1"/>
  <c r="M3317" i="1"/>
  <c r="T2216" i="1"/>
  <c r="P7695" i="1"/>
  <c r="J783" i="1"/>
  <c r="N2775" i="1"/>
  <c r="P885" i="1"/>
  <c r="H3724" i="1"/>
  <c r="H3418" i="1"/>
  <c r="H4487" i="1"/>
  <c r="P7569" i="1"/>
  <c r="P1968" i="1"/>
  <c r="V2771" i="1"/>
  <c r="N1907" i="1"/>
  <c r="H5085" i="1"/>
  <c r="H3565" i="1"/>
  <c r="H5407" i="1"/>
  <c r="U1166" i="1"/>
  <c r="N5146" i="1"/>
  <c r="T5365" i="1"/>
  <c r="V8216" i="1"/>
  <c r="V1175" i="1"/>
  <c r="J4243" i="1"/>
  <c r="T4075" i="1"/>
  <c r="M3003" i="1"/>
  <c r="N7244" i="1"/>
  <c r="U2277" i="1"/>
  <c r="V748" i="1"/>
  <c r="U6606" i="1"/>
  <c r="P1627" i="1"/>
  <c r="J1139" i="1"/>
  <c r="P6873" i="1"/>
  <c r="V4151" i="1"/>
  <c r="P4073" i="1"/>
  <c r="V7192" i="1"/>
  <c r="T8294" i="1"/>
  <c r="I7571" i="1"/>
  <c r="P277" i="1"/>
  <c r="J2906" i="1"/>
  <c r="F4463" i="1"/>
  <c r="U5348" i="1"/>
  <c r="V5173" i="1"/>
  <c r="H4682" i="1"/>
  <c r="N4292" i="1"/>
  <c r="F8162" i="1"/>
  <c r="T2219" i="1"/>
  <c r="I5132" i="1"/>
  <c r="M6475" i="1"/>
  <c r="J273" i="1"/>
  <c r="F3573" i="1"/>
  <c r="M6725" i="1"/>
  <c r="P77" i="1"/>
  <c r="F240" i="1"/>
  <c r="M396" i="1"/>
  <c r="U4958" i="1"/>
  <c r="J2710" i="1"/>
  <c r="H8035" i="1"/>
  <c r="F4802" i="1"/>
  <c r="H6041" i="1"/>
  <c r="F985" i="1"/>
  <c r="F6937" i="1"/>
  <c r="H3875" i="1"/>
  <c r="V3757" i="1"/>
  <c r="F528" i="1"/>
  <c r="T6181" i="1"/>
  <c r="F126" i="1"/>
  <c r="M2149" i="1"/>
  <c r="I2684" i="1"/>
  <c r="J629" i="1"/>
  <c r="N6796" i="1"/>
  <c r="P1246" i="1"/>
  <c r="N2662" i="1"/>
  <c r="M6553" i="1"/>
  <c r="V7027" i="1"/>
  <c r="F616" i="1"/>
  <c r="V8226" i="1"/>
  <c r="F3731" i="1"/>
  <c r="P770" i="1"/>
  <c r="V7973" i="1"/>
  <c r="U3538" i="1"/>
  <c r="J4640" i="1"/>
  <c r="J5665" i="1"/>
  <c r="F51" i="1"/>
  <c r="M3006" i="1"/>
  <c r="P4544" i="1"/>
  <c r="J3458" i="1"/>
  <c r="I3387" i="1"/>
  <c r="U6360" i="1"/>
  <c r="I3336" i="1"/>
  <c r="L7944" i="1"/>
  <c r="M1007" i="1"/>
  <c r="P7616" i="1"/>
  <c r="T5454" i="1"/>
  <c r="T1393" i="1"/>
  <c r="H3172" i="1"/>
  <c r="H4097" i="1"/>
  <c r="H5159" i="1"/>
  <c r="J3615" i="1"/>
  <c r="I4359" i="1"/>
  <c r="F4698" i="1"/>
  <c r="H4035" i="1"/>
  <c r="H2875" i="1"/>
  <c r="T601" i="1"/>
  <c r="L5996" i="1"/>
  <c r="T1590" i="1"/>
  <c r="N4227" i="1"/>
  <c r="T5325" i="1"/>
  <c r="V6284" i="1"/>
  <c r="H898" i="1"/>
  <c r="N1972" i="1"/>
  <c r="T7174" i="1"/>
  <c r="J7854" i="1"/>
  <c r="F1073" i="1"/>
  <c r="T7250" i="1"/>
  <c r="T131" i="1"/>
  <c r="I2708" i="1"/>
  <c r="M2681" i="1"/>
  <c r="T4149" i="1"/>
  <c r="U237" i="1"/>
  <c r="M6323" i="1"/>
  <c r="U3705" i="1"/>
  <c r="F449" i="1"/>
  <c r="H5776" i="1"/>
  <c r="F5281" i="1"/>
  <c r="M1698" i="1"/>
  <c r="J1993" i="1"/>
  <c r="N3480" i="1"/>
  <c r="V5179" i="1"/>
  <c r="N350" i="1"/>
  <c r="T6172" i="1"/>
  <c r="N1007" i="1"/>
  <c r="M4239" i="1"/>
  <c r="P2427" i="1"/>
  <c r="T3404" i="1"/>
  <c r="U7312" i="1"/>
  <c r="N5503" i="1"/>
  <c r="F3345" i="1"/>
  <c r="I4988" i="1"/>
  <c r="M7213" i="1"/>
  <c r="I4920" i="1"/>
  <c r="I6881" i="1"/>
  <c r="V3239" i="1"/>
  <c r="J2259" i="1"/>
  <c r="J956" i="1"/>
  <c r="F6617" i="1"/>
  <c r="T5286" i="1"/>
  <c r="I7520" i="1"/>
  <c r="N485" i="1"/>
  <c r="F6031" i="1"/>
  <c r="M5869" i="1"/>
  <c r="T6158" i="1"/>
  <c r="T3218" i="1"/>
  <c r="I7030" i="1"/>
  <c r="I6367" i="1"/>
  <c r="I3565" i="1"/>
  <c r="P1877" i="1"/>
  <c r="P1471" i="1"/>
  <c r="V3475" i="1"/>
  <c r="M7813" i="1"/>
  <c r="U5195" i="1"/>
  <c r="U4964" i="1"/>
  <c r="F1033" i="1"/>
  <c r="J5041" i="1"/>
  <c r="T1303" i="1"/>
  <c r="U4320" i="1"/>
  <c r="T2406" i="1"/>
  <c r="P5634" i="1"/>
  <c r="N7093" i="1"/>
  <c r="I8329" i="1"/>
  <c r="L6191" i="1"/>
  <c r="M987" i="1"/>
  <c r="J1458" i="1"/>
  <c r="U2415" i="1"/>
  <c r="N7313" i="1"/>
  <c r="T3441" i="1"/>
  <c r="M3076" i="1"/>
  <c r="H5505" i="1"/>
  <c r="U4457" i="1"/>
  <c r="T5071" i="1"/>
  <c r="P5079" i="1"/>
  <c r="M2757" i="1"/>
  <c r="N2640" i="1"/>
  <c r="N863" i="1"/>
  <c r="U4264" i="1"/>
  <c r="P3924" i="1"/>
  <c r="T738" i="1"/>
  <c r="I6531" i="1"/>
  <c r="T1068" i="1"/>
  <c r="P2496" i="1"/>
  <c r="M223" i="1"/>
  <c r="F3734" i="1"/>
  <c r="L8003" i="1"/>
  <c r="M7027" i="1"/>
  <c r="I8077" i="1"/>
  <c r="F1890" i="1"/>
  <c r="J4754" i="1"/>
  <c r="N7104" i="1"/>
  <c r="F5148" i="1"/>
  <c r="U2988" i="1"/>
  <c r="M8098" i="1"/>
  <c r="P882" i="1"/>
  <c r="U7020" i="1"/>
  <c r="V4382" i="1"/>
  <c r="M7410" i="1"/>
  <c r="I191" i="1"/>
  <c r="V6180" i="1"/>
  <c r="M4041" i="1"/>
  <c r="N8046" i="1"/>
  <c r="U5356" i="1"/>
  <c r="P2711" i="1"/>
  <c r="U7395" i="1"/>
  <c r="J1319" i="1"/>
  <c r="U5047" i="1"/>
  <c r="F4452" i="1"/>
  <c r="J707" i="1"/>
  <c r="H4374" i="1"/>
  <c r="F5143" i="1"/>
  <c r="F2016" i="1"/>
  <c r="M4817" i="1"/>
  <c r="U4332" i="1"/>
  <c r="V1681" i="1"/>
  <c r="J2431" i="1"/>
  <c r="L6099" i="1"/>
  <c r="I4374" i="1"/>
  <c r="I4475" i="1"/>
  <c r="M1943" i="1"/>
  <c r="T4503" i="1"/>
  <c r="J4880" i="1"/>
  <c r="F5452" i="1"/>
  <c r="H1755" i="1"/>
  <c r="I2584" i="1"/>
  <c r="M491" i="1"/>
  <c r="N3039" i="1"/>
  <c r="M5241" i="1"/>
  <c r="J3291" i="1"/>
  <c r="U4429" i="1"/>
  <c r="P7313" i="1"/>
  <c r="M4546" i="1"/>
  <c r="V7011" i="1"/>
  <c r="V3973" i="1"/>
  <c r="V3162" i="1"/>
  <c r="V7435" i="1"/>
  <c r="F447" i="1"/>
  <c r="P1995" i="1"/>
  <c r="H4567" i="1"/>
  <c r="N5102" i="1"/>
  <c r="M2158" i="1"/>
  <c r="F378" i="1"/>
  <c r="M6220" i="1"/>
  <c r="P8292" i="1"/>
  <c r="F972" i="1"/>
  <c r="V2150" i="1"/>
  <c r="U2632" i="1"/>
  <c r="J4481" i="1"/>
  <c r="T4352" i="1"/>
  <c r="U7461" i="1"/>
  <c r="N1729" i="1"/>
  <c r="H4687" i="1"/>
  <c r="N2259" i="1"/>
  <c r="L4852" i="1"/>
  <c r="P415" i="1"/>
  <c r="I1843" i="1"/>
  <c r="F6142" i="1"/>
  <c r="I3175" i="1"/>
  <c r="I3687" i="1"/>
  <c r="V3998" i="1"/>
  <c r="F8053" i="1"/>
  <c r="H4304" i="1"/>
  <c r="U4704" i="1"/>
  <c r="I4962" i="1"/>
  <c r="N2387" i="1"/>
  <c r="I7291" i="1"/>
  <c r="V6602" i="1"/>
  <c r="V2704" i="1"/>
  <c r="V5187" i="1"/>
  <c r="F4416" i="1"/>
  <c r="N1213" i="1"/>
  <c r="J1151" i="1"/>
  <c r="T1282" i="1"/>
  <c r="L4555" i="1"/>
  <c r="U1873" i="1"/>
  <c r="N682" i="1"/>
  <c r="P1562" i="1"/>
  <c r="P6605" i="1"/>
  <c r="U5828" i="1"/>
  <c r="I4848" i="1"/>
  <c r="J2712" i="1"/>
  <c r="H5900" i="1"/>
  <c r="U4720" i="1"/>
  <c r="J8082" i="1"/>
  <c r="U4322" i="1"/>
  <c r="V1076" i="1"/>
  <c r="U2905" i="1"/>
  <c r="L6522" i="1"/>
  <c r="T792" i="1"/>
  <c r="V8252" i="1"/>
  <c r="U3806" i="1"/>
  <c r="H5973" i="1"/>
  <c r="P5770" i="1"/>
  <c r="V2951" i="1"/>
  <c r="J8231" i="1"/>
  <c r="N8237" i="1"/>
  <c r="M5806" i="1"/>
  <c r="H6135" i="1"/>
  <c r="M3070" i="1"/>
  <c r="T5518" i="1"/>
  <c r="U4197" i="1"/>
  <c r="M8263" i="1"/>
  <c r="M3361" i="1"/>
  <c r="H393" i="1"/>
  <c r="H1629" i="1"/>
  <c r="U6788" i="1"/>
  <c r="L1032" i="1"/>
  <c r="T7695" i="1"/>
  <c r="M2343" i="1"/>
  <c r="I5896" i="1"/>
  <c r="H5777" i="1"/>
  <c r="T3341" i="1"/>
  <c r="U8069" i="1"/>
  <c r="M6415" i="1"/>
  <c r="T5718" i="1"/>
  <c r="N8184" i="1"/>
  <c r="V909" i="1"/>
  <c r="U3408" i="1"/>
  <c r="T722" i="1"/>
  <c r="J4501" i="1"/>
  <c r="F980" i="1"/>
  <c r="P8168" i="1"/>
  <c r="P502" i="1"/>
  <c r="L2748" i="1"/>
  <c r="I96" i="1"/>
  <c r="H5425" i="1"/>
  <c r="I5379" i="1"/>
  <c r="I6130" i="1"/>
  <c r="J8247" i="1"/>
  <c r="F4846" i="1"/>
  <c r="U2678" i="1"/>
  <c r="P2012" i="1"/>
  <c r="T3308" i="1"/>
  <c r="F3698" i="1"/>
  <c r="P5526" i="1"/>
  <c r="J5357" i="1"/>
  <c r="F1989" i="1"/>
  <c r="F3907" i="1"/>
  <c r="P4117" i="1"/>
  <c r="I274" i="1"/>
  <c r="F1787" i="1"/>
  <c r="I356" i="1"/>
  <c r="F1993" i="1"/>
  <c r="T753" i="1"/>
  <c r="V7860" i="1"/>
  <c r="U701" i="1"/>
  <c r="P6113" i="1"/>
  <c r="J2014" i="1"/>
  <c r="T4720" i="1"/>
  <c r="J1557" i="1"/>
  <c r="T5001" i="1"/>
  <c r="K1968" i="1"/>
  <c r="M4202" i="1"/>
  <c r="U7239" i="1"/>
  <c r="M3500" i="1"/>
  <c r="T4739" i="1"/>
  <c r="N7155" i="1"/>
  <c r="M3030" i="1"/>
  <c r="V8343" i="1"/>
  <c r="H3273" i="1"/>
  <c r="V2355" i="1"/>
  <c r="U7176" i="1"/>
  <c r="T612" i="1"/>
  <c r="M5329" i="1"/>
  <c r="U7383" i="1"/>
  <c r="F6371" i="1"/>
  <c r="V1273" i="1"/>
  <c r="T8226" i="1"/>
  <c r="F5731" i="1"/>
  <c r="J2144" i="1"/>
  <c r="T632" i="1"/>
  <c r="J4878" i="1"/>
  <c r="P8196" i="1"/>
  <c r="U7963" i="1"/>
  <c r="P1447" i="1"/>
  <c r="N576" i="1"/>
  <c r="M1031" i="1"/>
  <c r="T1449" i="1"/>
  <c r="M7254" i="1"/>
  <c r="H6475" i="1"/>
  <c r="N1220" i="1"/>
  <c r="F6819" i="1"/>
  <c r="F1474" i="1"/>
  <c r="M5981" i="1"/>
  <c r="J7886" i="1"/>
  <c r="N3410" i="1"/>
  <c r="M5414" i="1"/>
  <c r="N6582" i="1"/>
  <c r="H4192" i="1"/>
  <c r="H369" i="1"/>
  <c r="N3984" i="1"/>
  <c r="U1467" i="1"/>
  <c r="N1647" i="1"/>
  <c r="N2087" i="1"/>
  <c r="P1279" i="1"/>
  <c r="F7569" i="1"/>
  <c r="I15" i="1"/>
  <c r="F6019" i="1"/>
  <c r="T5450" i="1"/>
  <c r="V4157" i="1"/>
  <c r="P4929" i="1"/>
  <c r="U5427" i="1"/>
  <c r="T986" i="1"/>
  <c r="V6024" i="1"/>
  <c r="M6295" i="1"/>
  <c r="J3621" i="1"/>
  <c r="U6361" i="1"/>
  <c r="H5772" i="1"/>
  <c r="V1569" i="1"/>
  <c r="I7011" i="1"/>
  <c r="T2776" i="1"/>
  <c r="N1204" i="1"/>
  <c r="F4917" i="1"/>
  <c r="J2460" i="1"/>
  <c r="J8242" i="1"/>
  <c r="J7315" i="1"/>
  <c r="J2593" i="1"/>
  <c r="M728" i="1"/>
  <c r="T6673" i="1"/>
  <c r="J3404" i="1"/>
  <c r="J6626" i="1"/>
  <c r="T3115" i="1"/>
  <c r="T8018" i="1"/>
  <c r="M7322" i="1"/>
  <c r="M943" i="1"/>
  <c r="V2454" i="1"/>
  <c r="F3667" i="1"/>
  <c r="F1340" i="1"/>
  <c r="L3055" i="1"/>
  <c r="H7118" i="1"/>
  <c r="V6056" i="1"/>
  <c r="H2169" i="1"/>
  <c r="V7079" i="1"/>
  <c r="N7483" i="1"/>
  <c r="F1141" i="1"/>
  <c r="V6984" i="1"/>
  <c r="T3897" i="1"/>
  <c r="P1920" i="1"/>
  <c r="M4819" i="1"/>
  <c r="N3920" i="1"/>
  <c r="M5778" i="1"/>
  <c r="I2564" i="1"/>
  <c r="J7283" i="1"/>
  <c r="V3600" i="1"/>
  <c r="U7422" i="1"/>
  <c r="V5983" i="1"/>
  <c r="V5120" i="1"/>
  <c r="V4824" i="1"/>
  <c r="T4351" i="1"/>
  <c r="N57" i="1"/>
  <c r="T6674" i="1"/>
  <c r="V8165" i="1"/>
  <c r="F3295" i="1"/>
  <c r="J2162" i="1"/>
  <c r="T6930" i="1"/>
  <c r="P8181" i="1"/>
  <c r="F5679" i="1"/>
  <c r="M5661" i="1"/>
  <c r="U7259" i="1"/>
  <c r="N3358" i="1"/>
  <c r="I258" i="1"/>
  <c r="J97" i="1"/>
  <c r="L7131" i="1"/>
  <c r="H8195" i="1"/>
  <c r="H2987" i="1"/>
  <c r="J5124" i="1"/>
  <c r="V7428" i="1"/>
  <c r="M4224" i="1"/>
  <c r="I1677" i="1"/>
  <c r="U4701" i="1"/>
  <c r="I4328" i="1"/>
  <c r="J2586" i="1"/>
  <c r="P1259" i="1"/>
  <c r="J2028" i="1"/>
  <c r="U2090" i="1"/>
  <c r="I691" i="1"/>
  <c r="U2567" i="1"/>
  <c r="J8171" i="1"/>
  <c r="I1343" i="1"/>
  <c r="U7028" i="1"/>
  <c r="H5345" i="1"/>
  <c r="V9" i="1"/>
  <c r="M7483" i="1"/>
  <c r="N4314" i="1"/>
  <c r="T1226" i="1"/>
  <c r="I6417" i="1"/>
  <c r="M7842" i="1"/>
  <c r="N3182" i="1"/>
  <c r="M2998" i="1"/>
  <c r="H4982" i="1"/>
  <c r="N2921" i="1"/>
  <c r="T3995" i="1"/>
  <c r="M3037" i="1"/>
  <c r="J1782" i="1"/>
  <c r="J35" i="1"/>
  <c r="M3616" i="1"/>
  <c r="U7300" i="1"/>
  <c r="M8217" i="1"/>
  <c r="U6414" i="1"/>
  <c r="T2743" i="1"/>
  <c r="N5669" i="1"/>
  <c r="I649" i="1"/>
  <c r="L5835" i="1"/>
  <c r="N8203" i="1"/>
  <c r="N1052" i="1"/>
  <c r="N8214" i="1"/>
  <c r="J8291" i="1"/>
  <c r="T4804" i="1"/>
  <c r="F4474" i="1"/>
  <c r="V3235" i="1"/>
  <c r="F7923" i="1"/>
  <c r="P3697" i="1"/>
  <c r="M3471" i="1"/>
  <c r="N5859" i="1"/>
  <c r="F4092" i="1"/>
  <c r="M5038" i="1"/>
  <c r="I6099" i="1"/>
  <c r="I1328" i="1"/>
  <c r="M295" i="1"/>
  <c r="M3548" i="1"/>
  <c r="K7335" i="1"/>
  <c r="T5689" i="1"/>
  <c r="M3700" i="1"/>
  <c r="U8250" i="1"/>
  <c r="M6767" i="1"/>
  <c r="M5059" i="1"/>
  <c r="U64" i="1"/>
  <c r="H4761" i="1"/>
  <c r="H5618" i="1"/>
  <c r="N4658" i="1"/>
  <c r="U5040" i="1"/>
  <c r="T3423" i="1"/>
  <c r="J7274" i="1"/>
  <c r="F3355" i="1"/>
  <c r="J233" i="1"/>
  <c r="J775" i="1"/>
  <c r="J2834" i="1"/>
  <c r="V6499" i="1"/>
  <c r="F242" i="1"/>
  <c r="T4752" i="1"/>
  <c r="V4589" i="1"/>
  <c r="J1926" i="1"/>
  <c r="N4473" i="1"/>
  <c r="F1600" i="1"/>
  <c r="L7497" i="1"/>
  <c r="I7937" i="1"/>
  <c r="U1617" i="1"/>
  <c r="N6253" i="1"/>
  <c r="T6742" i="1"/>
  <c r="N1676" i="1"/>
  <c r="P6548" i="1"/>
  <c r="P6940" i="1"/>
  <c r="T6501" i="1"/>
  <c r="M959" i="1"/>
  <c r="U4794" i="1"/>
  <c r="P1595" i="1"/>
  <c r="P4109" i="1"/>
  <c r="H2847" i="1"/>
  <c r="J2459" i="1"/>
  <c r="V1612" i="1"/>
  <c r="J1540" i="1"/>
  <c r="F2251" i="1"/>
  <c r="J7146" i="1"/>
  <c r="I2375" i="1"/>
  <c r="M5841" i="1"/>
  <c r="F3115" i="1"/>
  <c r="T743" i="1"/>
  <c r="J2201" i="1"/>
  <c r="P3360" i="1"/>
  <c r="F3699" i="1"/>
  <c r="U3981" i="1"/>
  <c r="I764" i="1"/>
  <c r="L7384" i="1"/>
  <c r="F3207" i="1"/>
  <c r="P3354" i="1"/>
  <c r="F5120" i="1"/>
  <c r="T3082" i="1"/>
  <c r="L7367" i="1"/>
  <c r="H3048" i="1"/>
  <c r="T7863" i="1"/>
  <c r="N1218" i="1"/>
  <c r="V1845" i="1"/>
  <c r="M1779" i="1"/>
  <c r="T6447" i="1"/>
  <c r="F4284" i="1"/>
  <c r="L6168" i="1"/>
  <c r="J3806" i="1"/>
  <c r="L7343" i="1"/>
  <c r="P1130" i="1"/>
  <c r="U3155" i="1"/>
  <c r="U6373" i="1"/>
  <c r="H7932" i="1"/>
  <c r="U5094" i="1"/>
  <c r="I4503" i="1"/>
  <c r="H6175" i="1"/>
  <c r="I7981" i="1"/>
  <c r="M801" i="1"/>
  <c r="J3563" i="1"/>
  <c r="I341" i="1"/>
  <c r="F3250" i="1"/>
  <c r="H2189" i="1"/>
  <c r="P358" i="1"/>
  <c r="M4595" i="1"/>
  <c r="J8014" i="1"/>
  <c r="V4311" i="1"/>
  <c r="N7007" i="1"/>
  <c r="P5746" i="1"/>
  <c r="U850" i="1"/>
  <c r="F2551" i="1"/>
  <c r="U7804" i="1"/>
  <c r="M6298" i="1"/>
  <c r="T2541" i="1"/>
  <c r="I869" i="1"/>
  <c r="U3610" i="1"/>
  <c r="V2264" i="1"/>
  <c r="J7565" i="1"/>
  <c r="P2797" i="1"/>
  <c r="U5430" i="1"/>
  <c r="U7477" i="1"/>
  <c r="F1521" i="1"/>
  <c r="J280" i="1"/>
  <c r="P563" i="1"/>
  <c r="F8146" i="1"/>
  <c r="V7422" i="1"/>
  <c r="M1441" i="1"/>
  <c r="H2186" i="1"/>
  <c r="V1197" i="1"/>
  <c r="M5491" i="1"/>
  <c r="M1924" i="1"/>
  <c r="I6338" i="1"/>
  <c r="J32" i="1"/>
  <c r="H3412" i="1"/>
  <c r="F976" i="1"/>
  <c r="V1893" i="1"/>
  <c r="V217" i="1"/>
  <c r="T8162" i="1"/>
  <c r="V4009" i="1"/>
  <c r="N6019" i="1"/>
  <c r="M7156" i="1"/>
  <c r="L6475" i="1"/>
  <c r="J8180" i="1"/>
  <c r="P6569" i="1"/>
  <c r="P1631" i="1"/>
  <c r="N5874" i="1"/>
  <c r="T4895" i="1"/>
  <c r="H5272" i="1"/>
  <c r="F1612" i="1"/>
  <c r="F5218" i="1"/>
  <c r="U3542" i="1"/>
  <c r="I1708" i="1"/>
  <c r="T2849" i="1"/>
  <c r="P6025" i="1"/>
  <c r="T68" i="1"/>
  <c r="V5044" i="1"/>
  <c r="U595" i="1"/>
  <c r="F1950" i="1"/>
  <c r="I2013" i="1"/>
  <c r="J7511" i="1"/>
  <c r="P428" i="1"/>
  <c r="F2133" i="1"/>
  <c r="M4682" i="1"/>
  <c r="M7408" i="1"/>
  <c r="N6181" i="1"/>
  <c r="P8267" i="1"/>
  <c r="N1620" i="1"/>
  <c r="U3449" i="1"/>
  <c r="J4865" i="1"/>
  <c r="H6464" i="1"/>
  <c r="L5670" i="1"/>
  <c r="N2699" i="1"/>
  <c r="H6432" i="1"/>
  <c r="H6976" i="1"/>
  <c r="I3832" i="1"/>
  <c r="V7968" i="1"/>
  <c r="I4606" i="1"/>
  <c r="N5772" i="1"/>
  <c r="I7940" i="1"/>
  <c r="F381" i="1"/>
  <c r="L630" i="1"/>
  <c r="H3507" i="1"/>
  <c r="J7067" i="1"/>
  <c r="J1205" i="1"/>
  <c r="T1141" i="1"/>
  <c r="N3454" i="1"/>
  <c r="N7977" i="1"/>
  <c r="U7409" i="1"/>
  <c r="V6595" i="1"/>
  <c r="P4247" i="1"/>
  <c r="V2360" i="1"/>
  <c r="V3668" i="1"/>
  <c r="N5564" i="1"/>
  <c r="P5184" i="1"/>
  <c r="N7484" i="1"/>
  <c r="F1099" i="1"/>
  <c r="T5558" i="1"/>
  <c r="V3557" i="1"/>
  <c r="H3481" i="1"/>
  <c r="V4218" i="1"/>
  <c r="I7232" i="1"/>
  <c r="M3808" i="1"/>
  <c r="H3612" i="1"/>
  <c r="H3151" i="1"/>
  <c r="U2998" i="1"/>
  <c r="I4140" i="1"/>
  <c r="N5962" i="1"/>
  <c r="F658" i="1"/>
  <c r="F1072" i="1"/>
  <c r="J3530" i="1"/>
  <c r="F3819" i="1"/>
  <c r="V975" i="1"/>
  <c r="U6831" i="1"/>
  <c r="M1508" i="1"/>
  <c r="I5501" i="1"/>
  <c r="J1217" i="1"/>
  <c r="V362" i="1"/>
  <c r="J774" i="1"/>
  <c r="H8258" i="1"/>
  <c r="I6897" i="1"/>
  <c r="N6357" i="1"/>
  <c r="V7847" i="1"/>
  <c r="P5985" i="1"/>
  <c r="F4069" i="1"/>
  <c r="T6733" i="1"/>
  <c r="J167" i="1"/>
  <c r="V5460" i="1"/>
  <c r="T1826" i="1"/>
  <c r="M565" i="1"/>
  <c r="T2459" i="1"/>
  <c r="P6184" i="1"/>
  <c r="N466" i="1"/>
  <c r="F7210" i="1"/>
  <c r="T7550" i="1"/>
  <c r="V3953" i="1"/>
  <c r="U4381" i="1"/>
  <c r="I4806" i="1"/>
  <c r="M3606" i="1"/>
  <c r="N1354" i="1"/>
  <c r="F540" i="1"/>
  <c r="H2944" i="1"/>
  <c r="N1305" i="1"/>
  <c r="I4246" i="1"/>
  <c r="P3088" i="1"/>
  <c r="M402" i="1"/>
  <c r="M2838" i="1"/>
  <c r="U4235" i="1"/>
  <c r="P7488" i="1"/>
  <c r="F314" i="1"/>
  <c r="M2988" i="1"/>
  <c r="I3643" i="1"/>
  <c r="V7527" i="1"/>
  <c r="F5344" i="1"/>
  <c r="I4894" i="1"/>
  <c r="P7073" i="1"/>
  <c r="P1227" i="1"/>
  <c r="J8252" i="1"/>
  <c r="M5506" i="1"/>
  <c r="P5713" i="1"/>
  <c r="M279" i="1"/>
  <c r="I8284" i="1"/>
  <c r="P5563" i="1"/>
  <c r="N4170" i="1"/>
  <c r="U1672" i="1"/>
  <c r="T3354" i="1"/>
  <c r="M3896" i="1"/>
  <c r="N2000" i="1"/>
  <c r="N7850" i="1"/>
  <c r="N5342" i="1"/>
  <c r="U5053" i="1"/>
  <c r="T4442" i="1"/>
  <c r="J2551" i="1"/>
  <c r="U1220" i="1"/>
  <c r="L2280" i="1"/>
  <c r="V1926" i="1"/>
  <c r="P8028" i="1"/>
  <c r="N1852" i="1"/>
  <c r="H7061" i="1"/>
  <c r="M3379" i="1"/>
  <c r="M6068" i="1"/>
  <c r="U5112" i="1"/>
  <c r="F15" i="1"/>
  <c r="H7275" i="1"/>
  <c r="H7379" i="1"/>
  <c r="T7993" i="1"/>
  <c r="N1118" i="1"/>
  <c r="M1382" i="1"/>
  <c r="J4362" i="1"/>
  <c r="M7935" i="1"/>
  <c r="J1820" i="1"/>
  <c r="J5401" i="1"/>
  <c r="F1272" i="1"/>
  <c r="N231" i="1"/>
  <c r="H7983" i="1"/>
  <c r="T3517" i="1"/>
  <c r="H549" i="1"/>
  <c r="T411" i="1"/>
  <c r="U7355" i="1"/>
  <c r="P590" i="1"/>
  <c r="P3662" i="1"/>
  <c r="J5026" i="1"/>
  <c r="H914" i="1"/>
  <c r="M1636" i="1"/>
  <c r="M4976" i="1"/>
  <c r="J759" i="1"/>
  <c r="F4599" i="1"/>
  <c r="T6178" i="1"/>
  <c r="U2943" i="1"/>
  <c r="P8323" i="1"/>
  <c r="H6219" i="1"/>
  <c r="U7144" i="1"/>
  <c r="J5841" i="1"/>
  <c r="V7096" i="1"/>
  <c r="V6668" i="1"/>
  <c r="N6008" i="1"/>
  <c r="J5517" i="1"/>
  <c r="F3898" i="1"/>
  <c r="T3645" i="1"/>
  <c r="P94" i="1"/>
  <c r="P7806" i="1"/>
  <c r="I2328" i="1"/>
  <c r="H3981" i="1"/>
  <c r="P10" i="1"/>
  <c r="I4786" i="1"/>
  <c r="F1618" i="1"/>
  <c r="U4838" i="1"/>
  <c r="N1641" i="1"/>
  <c r="P2167" i="1"/>
  <c r="T4631" i="1"/>
  <c r="T264" i="1"/>
  <c r="M6659" i="1"/>
  <c r="M1174" i="1"/>
  <c r="F1567" i="1"/>
  <c r="T6754" i="1"/>
  <c r="M153" i="1"/>
  <c r="I1408" i="1"/>
  <c r="P5430" i="1"/>
  <c r="I3179" i="1"/>
  <c r="H2745" i="1"/>
  <c r="U1556" i="1"/>
  <c r="I4631" i="1"/>
  <c r="H4219" i="1"/>
  <c r="T1026" i="1"/>
  <c r="M7809" i="1"/>
  <c r="V7327" i="1"/>
  <c r="N1976" i="1"/>
  <c r="H2499" i="1"/>
  <c r="M581" i="1"/>
  <c r="J1631" i="1"/>
  <c r="I1080" i="1"/>
  <c r="H3525" i="1"/>
  <c r="U1223" i="1"/>
  <c r="I5416" i="1"/>
  <c r="V1835" i="1"/>
  <c r="M5057" i="1"/>
  <c r="I3232" i="1"/>
  <c r="T4540" i="1"/>
  <c r="T5759" i="1"/>
  <c r="N1048" i="1"/>
  <c r="U4450" i="1"/>
  <c r="J8081" i="1"/>
  <c r="I4767" i="1"/>
  <c r="M1359" i="1"/>
  <c r="J5874" i="1"/>
  <c r="H616" i="1"/>
  <c r="U1996" i="1"/>
  <c r="V4575" i="1"/>
  <c r="U8050" i="1"/>
  <c r="P8343" i="1"/>
  <c r="J4982" i="1"/>
  <c r="P1521" i="1"/>
  <c r="U4595" i="1"/>
  <c r="F8213" i="1"/>
  <c r="V3390" i="1"/>
  <c r="I1832" i="1"/>
  <c r="I1829" i="1"/>
  <c r="J147" i="1"/>
  <c r="F2159" i="1"/>
  <c r="F8133" i="1"/>
  <c r="P714" i="1"/>
  <c r="U2600" i="1"/>
  <c r="H556" i="1"/>
  <c r="M747" i="1"/>
  <c r="T5592" i="1"/>
  <c r="H34" i="1"/>
  <c r="M8139" i="1"/>
  <c r="U1227" i="1"/>
  <c r="H4420" i="1"/>
  <c r="M4198" i="1"/>
  <c r="U7406" i="1"/>
  <c r="V6402" i="1"/>
  <c r="J3204" i="1"/>
  <c r="H7205" i="1"/>
  <c r="M2422" i="1"/>
  <c r="N2024" i="1"/>
  <c r="J6103" i="1"/>
  <c r="N5707" i="1"/>
  <c r="F5575" i="1"/>
  <c r="H6546" i="1"/>
  <c r="U8267" i="1"/>
  <c r="U8097" i="1"/>
  <c r="V567" i="1"/>
  <c r="T1933" i="1"/>
  <c r="N8334" i="1"/>
  <c r="I3824" i="1"/>
  <c r="V8055" i="1"/>
  <c r="T2917" i="1"/>
  <c r="I4112" i="1"/>
  <c r="U1785" i="1"/>
  <c r="M8117" i="1"/>
  <c r="U4548" i="1"/>
  <c r="T3664" i="1"/>
  <c r="F5899" i="1"/>
  <c r="J1855" i="1"/>
  <c r="U2745" i="1"/>
  <c r="F1528" i="1"/>
  <c r="N7557" i="1"/>
  <c r="U4556" i="1"/>
  <c r="N2542" i="1"/>
  <c r="P3454" i="1"/>
  <c r="I5076" i="1"/>
  <c r="T3956" i="1"/>
  <c r="J653" i="1"/>
  <c r="T7823" i="1"/>
  <c r="U3013" i="1"/>
  <c r="P1108" i="1"/>
  <c r="H4762" i="1"/>
  <c r="H3563" i="1"/>
  <c r="M7068" i="1"/>
  <c r="I554" i="1"/>
  <c r="J1303" i="1"/>
  <c r="N8262" i="1"/>
  <c r="F2805" i="1"/>
  <c r="U6686" i="1"/>
  <c r="J515" i="1"/>
  <c r="T3477" i="1"/>
  <c r="I5010" i="1"/>
  <c r="N819" i="1"/>
  <c r="L6877" i="1"/>
  <c r="I2727" i="1"/>
  <c r="T8042" i="1"/>
  <c r="T1744" i="1"/>
  <c r="J1496" i="1"/>
  <c r="T5221" i="1"/>
  <c r="P7170" i="1"/>
  <c r="U6790" i="1"/>
  <c r="F3028" i="1"/>
  <c r="J3091" i="1"/>
  <c r="I8018" i="1"/>
  <c r="K1397" i="1"/>
  <c r="F1036" i="1"/>
  <c r="L1162" i="1"/>
  <c r="U7617" i="1"/>
  <c r="L4857" i="1"/>
  <c r="P6827" i="1"/>
  <c r="J757" i="1"/>
  <c r="J2384" i="1"/>
  <c r="M7288" i="1"/>
  <c r="F2533" i="1"/>
  <c r="F3366" i="1"/>
  <c r="P4905" i="1"/>
  <c r="F8151" i="1"/>
  <c r="P4371" i="1"/>
  <c r="U3502" i="1"/>
  <c r="J520" i="1"/>
  <c r="I1101" i="1"/>
  <c r="M4107" i="1"/>
  <c r="F6862" i="1"/>
  <c r="N2780" i="1"/>
  <c r="U4247" i="1"/>
  <c r="M6865" i="1"/>
  <c r="I1744" i="1"/>
  <c r="J2352" i="1"/>
  <c r="J5960" i="1"/>
  <c r="M6502" i="1"/>
  <c r="P8211" i="1"/>
  <c r="I6138" i="1"/>
  <c r="M609" i="1"/>
  <c r="M4480" i="1"/>
  <c r="M5305" i="1"/>
  <c r="V637" i="1"/>
  <c r="P897" i="1"/>
  <c r="I3495" i="1"/>
  <c r="V2223" i="1"/>
  <c r="U7982" i="1"/>
  <c r="J3136" i="1"/>
  <c r="H5160" i="1"/>
  <c r="P979" i="1"/>
  <c r="F1467" i="1"/>
  <c r="J633" i="1"/>
  <c r="V276" i="1"/>
  <c r="P524" i="1"/>
  <c r="K3679" i="1"/>
  <c r="M3518" i="1"/>
  <c r="H6601" i="1"/>
  <c r="U760" i="1"/>
  <c r="P6320" i="1"/>
  <c r="H6129" i="1"/>
  <c r="L3187" i="1"/>
  <c r="J2349" i="1"/>
  <c r="F1755" i="1"/>
  <c r="N305" i="1"/>
  <c r="U3774" i="1"/>
  <c r="F6747" i="1"/>
  <c r="T2931" i="1"/>
  <c r="V5052" i="1"/>
  <c r="H7505" i="1"/>
  <c r="J5720" i="1"/>
  <c r="L7202" i="1"/>
  <c r="J2489" i="1"/>
  <c r="F3427" i="1"/>
  <c r="M6823" i="1"/>
  <c r="F512" i="1"/>
  <c r="I7983" i="1"/>
  <c r="T5229" i="1"/>
  <c r="N1869" i="1"/>
  <c r="U5432" i="1"/>
  <c r="P676" i="1"/>
  <c r="M7815" i="1"/>
  <c r="F2017" i="1"/>
  <c r="T8293" i="1"/>
  <c r="F1959" i="1"/>
  <c r="T4028" i="1"/>
  <c r="F4976" i="1"/>
  <c r="V6923" i="1"/>
  <c r="F747" i="1"/>
  <c r="F1169" i="1"/>
  <c r="J5973" i="1"/>
  <c r="I4452" i="1"/>
  <c r="H2228" i="1"/>
  <c r="M5787" i="1"/>
  <c r="J7630" i="1"/>
  <c r="T3197" i="1"/>
  <c r="F5216" i="1"/>
  <c r="P1013" i="1"/>
  <c r="J761" i="1"/>
  <c r="I7207" i="1"/>
  <c r="N1828" i="1"/>
  <c r="L4436" i="1"/>
  <c r="T2410" i="1"/>
  <c r="M733" i="1"/>
  <c r="L7972" i="1"/>
  <c r="V6724" i="1"/>
  <c r="M4535" i="1"/>
  <c r="V7980" i="1"/>
  <c r="V1818" i="1"/>
  <c r="T6" i="1"/>
  <c r="J6930" i="1"/>
  <c r="N8300" i="1"/>
  <c r="T5097" i="1"/>
  <c r="T3443" i="1"/>
  <c r="F1336" i="1"/>
  <c r="U372" i="1"/>
  <c r="U3905" i="1"/>
  <c r="I6662" i="1"/>
  <c r="U8325" i="1"/>
  <c r="J1808" i="1"/>
  <c r="N7372" i="1"/>
  <c r="I6569" i="1"/>
  <c r="J977" i="1"/>
  <c r="P6957" i="1"/>
  <c r="H2022" i="1"/>
  <c r="U1634" i="1"/>
  <c r="H7868" i="1"/>
  <c r="M5303" i="1"/>
  <c r="H7592" i="1"/>
  <c r="N960" i="1"/>
  <c r="F2151" i="1"/>
  <c r="U4956" i="1"/>
  <c r="I8141" i="1"/>
  <c r="U6827" i="1"/>
  <c r="V939" i="1"/>
  <c r="N6774" i="1"/>
  <c r="J4577" i="1"/>
  <c r="V4373" i="1"/>
  <c r="T1803" i="1"/>
  <c r="F1797" i="1"/>
  <c r="P4190" i="1"/>
  <c r="V7858" i="1"/>
  <c r="F3737" i="1"/>
  <c r="I4548" i="1"/>
  <c r="F7212" i="1"/>
  <c r="V4802" i="1"/>
  <c r="L7887" i="1"/>
  <c r="M5456" i="1"/>
  <c r="H2099" i="1"/>
  <c r="H8163" i="1"/>
  <c r="M6196" i="1"/>
  <c r="M650" i="1"/>
  <c r="I1815" i="1"/>
  <c r="N8002" i="1"/>
  <c r="I5820" i="1"/>
  <c r="I541" i="1"/>
  <c r="P370" i="1"/>
  <c r="N5662" i="1"/>
  <c r="I4950" i="1"/>
  <c r="H8248" i="1"/>
  <c r="V6121" i="1"/>
  <c r="J2228" i="1"/>
  <c r="N4812" i="1"/>
  <c r="U7306" i="1"/>
  <c r="F2309" i="1"/>
  <c r="M6839" i="1"/>
  <c r="F7038" i="1"/>
  <c r="N4986" i="1"/>
  <c r="T5966" i="1"/>
  <c r="I5722" i="1"/>
  <c r="J4822" i="1"/>
  <c r="U6220" i="1"/>
  <c r="P7924" i="1"/>
  <c r="M6644" i="1"/>
  <c r="N8275" i="1"/>
  <c r="L3234" i="1"/>
  <c r="U6522" i="1"/>
  <c r="U5637" i="1"/>
  <c r="T1298" i="1"/>
  <c r="H371" i="1"/>
  <c r="K5525" i="1"/>
  <c r="U4516" i="1"/>
  <c r="M7892" i="1"/>
  <c r="N1493" i="1"/>
  <c r="I596" i="1"/>
  <c r="V7423" i="1"/>
  <c r="U7976" i="1"/>
  <c r="T7365" i="1"/>
  <c r="I7889" i="1"/>
  <c r="I6179" i="1"/>
  <c r="M3666" i="1"/>
  <c r="M3508" i="1"/>
  <c r="M3755" i="1"/>
  <c r="V2753" i="1"/>
  <c r="F5438" i="1"/>
  <c r="P6796" i="1"/>
  <c r="N7426" i="1"/>
  <c r="T4067" i="1"/>
  <c r="N7550" i="1"/>
  <c r="H3076" i="1"/>
  <c r="F7486" i="1"/>
  <c r="U1504" i="1"/>
  <c r="T4077" i="1"/>
  <c r="N370" i="1"/>
  <c r="P7919" i="1"/>
  <c r="P4825" i="1"/>
  <c r="J6994" i="1"/>
  <c r="M1987" i="1"/>
  <c r="J5717" i="1"/>
  <c r="N748" i="1"/>
  <c r="N3467" i="1"/>
  <c r="V3905" i="1"/>
  <c r="H600" i="1"/>
  <c r="J2211" i="1"/>
  <c r="V3412" i="1"/>
  <c r="F4218" i="1"/>
  <c r="I1861" i="1"/>
  <c r="I5920" i="1"/>
  <c r="F1218" i="1"/>
  <c r="F3402" i="1"/>
  <c r="V7210" i="1"/>
  <c r="N6243" i="1"/>
  <c r="M1796" i="1"/>
  <c r="M8122" i="1"/>
  <c r="H7250" i="1"/>
  <c r="N1745" i="1"/>
  <c r="H4768" i="1"/>
  <c r="T7217" i="1"/>
  <c r="U1629" i="1"/>
  <c r="M2289" i="1"/>
  <c r="J7847" i="1"/>
  <c r="P5486" i="1"/>
  <c r="J2932" i="1"/>
  <c r="I2224" i="1"/>
  <c r="I2643" i="1"/>
  <c r="U5569" i="1"/>
  <c r="I2506" i="1"/>
  <c r="H6398" i="1"/>
  <c r="V5545" i="1"/>
  <c r="F912" i="1"/>
  <c r="M2868" i="1"/>
  <c r="F6455" i="1"/>
  <c r="I5609" i="1"/>
  <c r="T40" i="1"/>
  <c r="L770" i="1"/>
  <c r="N6544" i="1"/>
  <c r="V6418" i="1"/>
  <c r="M6605" i="1"/>
  <c r="L7463" i="1"/>
  <c r="T6780" i="1"/>
  <c r="N3028" i="1"/>
  <c r="F4109" i="1"/>
  <c r="U6747" i="1"/>
  <c r="V7097" i="1"/>
  <c r="H5954" i="1"/>
  <c r="M882" i="1"/>
  <c r="T140" i="1"/>
  <c r="N5539" i="1"/>
  <c r="F1738" i="1"/>
  <c r="J4720" i="1"/>
  <c r="P915" i="1"/>
  <c r="H4665" i="1"/>
  <c r="H3861" i="1"/>
  <c r="H7493" i="1"/>
  <c r="L6567" i="1"/>
  <c r="J4957" i="1"/>
  <c r="F4262" i="1"/>
  <c r="P1869" i="1"/>
  <c r="V1205" i="1"/>
  <c r="J2624" i="1"/>
  <c r="I3151" i="1"/>
  <c r="H4944" i="1"/>
  <c r="U1109" i="1"/>
  <c r="J5546" i="1"/>
  <c r="T4211" i="1"/>
  <c r="K6586" i="1"/>
  <c r="M4613" i="1"/>
  <c r="N1946" i="1"/>
  <c r="L3254" i="1"/>
  <c r="T3494" i="1"/>
  <c r="H6332" i="1"/>
  <c r="I4771" i="1"/>
  <c r="M1854" i="1"/>
  <c r="F3455" i="1"/>
  <c r="I7093" i="1"/>
  <c r="U4579" i="1"/>
  <c r="K5067" i="1"/>
  <c r="I6585" i="1"/>
  <c r="J6075" i="1"/>
  <c r="I1836" i="1"/>
  <c r="F547" i="1"/>
  <c r="N4589" i="1"/>
  <c r="T8031" i="1"/>
  <c r="P1113" i="1"/>
  <c r="T2533" i="1"/>
  <c r="L4893" i="1"/>
  <c r="M2745" i="1"/>
  <c r="U8007" i="1"/>
  <c r="H1102" i="1"/>
  <c r="U5488" i="1"/>
  <c r="H8166" i="1"/>
  <c r="T2698" i="1"/>
  <c r="N4769" i="1"/>
  <c r="I8211" i="1"/>
  <c r="N8187" i="1"/>
  <c r="V90" i="1"/>
  <c r="M4063" i="1"/>
  <c r="P305" i="1"/>
  <c r="P5111" i="1"/>
  <c r="J461" i="1"/>
  <c r="J2016" i="1"/>
  <c r="M2067" i="1"/>
  <c r="M567" i="1"/>
  <c r="M3362" i="1"/>
  <c r="U3723" i="1"/>
  <c r="P3350" i="1"/>
  <c r="J2253" i="1"/>
  <c r="V4894" i="1"/>
  <c r="J4564" i="1"/>
  <c r="V6462" i="1"/>
  <c r="U3500" i="1"/>
  <c r="T7291" i="1"/>
  <c r="M3767" i="1"/>
  <c r="P6234" i="1"/>
  <c r="H6818" i="1"/>
  <c r="M5631" i="1"/>
  <c r="F423" i="1"/>
  <c r="M1618" i="1"/>
  <c r="T5542" i="1"/>
  <c r="H4014" i="1"/>
  <c r="H999" i="1"/>
  <c r="F3513" i="1"/>
  <c r="I3204" i="1"/>
  <c r="J5110" i="1"/>
  <c r="I4616" i="1"/>
  <c r="H3621" i="1"/>
  <c r="M1620" i="1"/>
  <c r="T2355" i="1"/>
  <c r="F472" i="1"/>
  <c r="T3349" i="1"/>
  <c r="T2075" i="1"/>
  <c r="J6267" i="1"/>
  <c r="J5818" i="1"/>
  <c r="U3251" i="1"/>
  <c r="N1237" i="1"/>
  <c r="J770" i="1"/>
  <c r="T5148" i="1"/>
  <c r="J1190" i="1"/>
  <c r="U4938" i="1"/>
  <c r="U6940" i="1"/>
  <c r="T2334" i="1"/>
  <c r="N314" i="1"/>
  <c r="J998" i="1"/>
  <c r="F3845" i="1"/>
  <c r="I5355" i="1"/>
  <c r="H1998" i="1"/>
  <c r="P4624" i="1"/>
  <c r="L3085" i="1"/>
  <c r="P8230" i="1"/>
  <c r="U8115" i="1"/>
  <c r="V2174" i="1"/>
  <c r="T2109" i="1"/>
  <c r="P513" i="1"/>
  <c r="F196" i="1"/>
  <c r="U2926" i="1"/>
  <c r="P4877" i="1"/>
  <c r="F3416" i="1"/>
  <c r="I3838" i="1"/>
  <c r="U3052" i="1"/>
  <c r="F3216" i="1"/>
  <c r="T4146" i="1"/>
  <c r="J4697" i="1"/>
  <c r="F7882" i="1"/>
  <c r="U4215" i="1"/>
  <c r="M3329" i="1"/>
  <c r="M1769" i="1"/>
  <c r="H7453" i="1"/>
  <c r="N5360" i="1"/>
  <c r="J6656" i="1"/>
  <c r="H5420" i="1"/>
  <c r="N2982" i="1"/>
  <c r="N3903" i="1"/>
  <c r="H338" i="1"/>
  <c r="F5060" i="1"/>
  <c r="F5100" i="1"/>
  <c r="M444" i="1"/>
  <c r="I1394" i="1"/>
  <c r="U3727" i="1"/>
  <c r="I7494" i="1"/>
  <c r="I6184" i="1"/>
  <c r="N7335" i="1"/>
  <c r="T8038" i="1"/>
  <c r="V555" i="1"/>
  <c r="V2691" i="1"/>
  <c r="T6837" i="1"/>
  <c r="H1509" i="1"/>
  <c r="P3527" i="1"/>
  <c r="H6860" i="1"/>
  <c r="J2163" i="1"/>
  <c r="N7192" i="1"/>
  <c r="I1568" i="1"/>
  <c r="V154" i="1"/>
  <c r="I3410" i="1"/>
  <c r="H2193" i="1"/>
  <c r="V924" i="1"/>
  <c r="F6426" i="1"/>
  <c r="J1015" i="1"/>
  <c r="H6349" i="1"/>
  <c r="V4971" i="1"/>
  <c r="F5234" i="1"/>
  <c r="I3666" i="1"/>
  <c r="N6015" i="1"/>
  <c r="V5648" i="1"/>
  <c r="U4578" i="1"/>
  <c r="M5364" i="1"/>
  <c r="J7457" i="1"/>
  <c r="T5845" i="1"/>
  <c r="M6127" i="1"/>
  <c r="J5420" i="1"/>
  <c r="N2956" i="1"/>
  <c r="F6792" i="1"/>
  <c r="L2774" i="1"/>
  <c r="N6401" i="1"/>
  <c r="H7413" i="1"/>
  <c r="U4571" i="1"/>
  <c r="I2488" i="1"/>
  <c r="I4038" i="1"/>
  <c r="P7999" i="1"/>
  <c r="J4751" i="1"/>
  <c r="U1692" i="1"/>
  <c r="F3539" i="1"/>
  <c r="N5328" i="1"/>
  <c r="N5386" i="1"/>
  <c r="J5327" i="1"/>
  <c r="H6804" i="1"/>
  <c r="V5880" i="1"/>
  <c r="U3945" i="1"/>
  <c r="T6811" i="1"/>
  <c r="H3840" i="1"/>
  <c r="J6408" i="1"/>
  <c r="V798" i="1"/>
  <c r="F1630" i="1"/>
  <c r="F1455" i="1"/>
  <c r="I6162" i="1"/>
  <c r="M2452" i="1"/>
  <c r="P1794" i="1"/>
  <c r="N1267" i="1"/>
  <c r="U1130" i="1"/>
  <c r="F483" i="1"/>
  <c r="M3032" i="1"/>
  <c r="N4543" i="1"/>
  <c r="F727" i="1"/>
  <c r="H5986" i="1"/>
  <c r="T4227" i="1"/>
  <c r="I1826" i="1"/>
  <c r="J51" i="1"/>
  <c r="J7348" i="1"/>
  <c r="F2543" i="1"/>
  <c r="N2189" i="1"/>
  <c r="P4041" i="1"/>
  <c r="U5877" i="1"/>
  <c r="U3864" i="1"/>
  <c r="U2866" i="1"/>
  <c r="M5813" i="1"/>
  <c r="F7236" i="1"/>
  <c r="F591" i="1"/>
  <c r="V3815" i="1"/>
  <c r="T7075" i="1"/>
  <c r="N476" i="1"/>
  <c r="U2827" i="1"/>
  <c r="T197" i="1"/>
  <c r="U1439" i="1"/>
  <c r="N2623" i="1"/>
  <c r="P2949" i="1"/>
  <c r="J4217" i="1"/>
  <c r="P3500" i="1"/>
  <c r="J61" i="1"/>
  <c r="U819" i="1"/>
  <c r="P3540" i="1"/>
  <c r="K6232" i="1"/>
  <c r="P929" i="1"/>
  <c r="V6254" i="1"/>
  <c r="N4019" i="1"/>
  <c r="I1030" i="1"/>
  <c r="T5224" i="1"/>
  <c r="V6951" i="1"/>
  <c r="T7826" i="1"/>
  <c r="J7327" i="1"/>
  <c r="N456" i="1"/>
  <c r="F7524" i="1"/>
  <c r="F3956" i="1"/>
  <c r="H5368" i="1"/>
  <c r="U132" i="1"/>
  <c r="P289" i="1"/>
  <c r="V4758" i="1"/>
  <c r="J2716" i="1"/>
  <c r="V3097" i="1"/>
  <c r="F3724" i="1"/>
  <c r="V7036" i="1"/>
  <c r="P5706" i="1"/>
  <c r="V5059" i="1"/>
  <c r="P5845" i="1"/>
  <c r="F5798" i="1"/>
  <c r="J4352" i="1"/>
  <c r="P7457" i="1"/>
  <c r="M73" i="1"/>
  <c r="P3003" i="1"/>
  <c r="H2321" i="1"/>
  <c r="P5212" i="1"/>
  <c r="H4805" i="1"/>
  <c r="P5970" i="1"/>
  <c r="N7909" i="1"/>
  <c r="N8162" i="1"/>
  <c r="F2008" i="1"/>
  <c r="I7183" i="1"/>
  <c r="P6563" i="1"/>
  <c r="T4113" i="1"/>
  <c r="H515" i="1"/>
  <c r="U1051" i="1"/>
  <c r="H1508" i="1"/>
  <c r="I4162" i="1"/>
  <c r="T7926" i="1"/>
  <c r="I337" i="1"/>
  <c r="I5836" i="1"/>
  <c r="I2018" i="1"/>
  <c r="H590" i="1"/>
  <c r="J4913" i="1"/>
  <c r="P1754" i="1"/>
  <c r="J6426" i="1"/>
  <c r="P2333" i="1"/>
  <c r="J1943" i="1"/>
  <c r="T4334" i="1"/>
  <c r="H4204" i="1"/>
  <c r="T3321" i="1"/>
  <c r="J7302" i="1"/>
  <c r="N1662" i="1"/>
  <c r="T5750" i="1"/>
  <c r="H2410" i="1"/>
  <c r="P6665" i="1"/>
  <c r="V4083" i="1"/>
  <c r="J204" i="1"/>
  <c r="H69" i="1"/>
  <c r="N1107" i="1"/>
  <c r="U6553" i="1"/>
  <c r="U4596" i="1"/>
  <c r="T94" i="1"/>
  <c r="N1377" i="1"/>
  <c r="J6574" i="1"/>
  <c r="M436" i="1"/>
  <c r="J1966" i="1"/>
  <c r="T7018" i="1"/>
  <c r="V1388" i="1"/>
  <c r="N587" i="1"/>
  <c r="N2738" i="1"/>
  <c r="M1050" i="1"/>
  <c r="I8290" i="1"/>
  <c r="J4152" i="1"/>
  <c r="H6908" i="1"/>
  <c r="V6979" i="1"/>
  <c r="U2169" i="1"/>
  <c r="V1842" i="1"/>
  <c r="I409" i="1"/>
  <c r="U3244" i="1"/>
  <c r="P6753" i="1"/>
  <c r="J7021" i="1"/>
  <c r="L3059" i="1"/>
  <c r="V1365" i="1"/>
  <c r="M1085" i="1"/>
  <c r="P1475" i="1"/>
  <c r="N7466" i="1"/>
  <c r="M2639" i="1"/>
  <c r="N4202" i="1"/>
  <c r="J3617" i="1"/>
  <c r="J7249" i="1"/>
  <c r="N3152" i="1"/>
  <c r="U1087" i="1"/>
  <c r="P2942" i="1"/>
  <c r="N2818" i="1"/>
  <c r="T20" i="1"/>
  <c r="P6639" i="1"/>
  <c r="I860" i="1"/>
  <c r="P3700" i="1"/>
  <c r="M2937" i="1"/>
  <c r="P2258" i="1"/>
  <c r="N1069" i="1"/>
  <c r="L4027" i="1"/>
  <c r="M6963" i="1"/>
  <c r="M3668" i="1"/>
  <c r="V757" i="1"/>
  <c r="J6333" i="1"/>
  <c r="T4761" i="1"/>
  <c r="F1655" i="1"/>
  <c r="J6547" i="1"/>
  <c r="I5296" i="1"/>
  <c r="N2251" i="1"/>
  <c r="F2573" i="1"/>
  <c r="P999" i="1"/>
  <c r="P1579" i="1"/>
  <c r="H3441" i="1"/>
  <c r="J3242" i="1"/>
  <c r="U1955" i="1"/>
  <c r="N5795" i="1"/>
  <c r="I4666" i="1"/>
  <c r="L49" i="1"/>
  <c r="M2197" i="1"/>
  <c r="H4596" i="1"/>
  <c r="U7268" i="1"/>
  <c r="T8153" i="1"/>
  <c r="T1476" i="1"/>
  <c r="I2240" i="1"/>
  <c r="U2355" i="1"/>
  <c r="V984" i="1"/>
  <c r="U4176" i="1"/>
  <c r="I493" i="1"/>
  <c r="J1216" i="1"/>
  <c r="I1452" i="1"/>
  <c r="T3894" i="1"/>
  <c r="L7076" i="1"/>
  <c r="J7584" i="1"/>
  <c r="J4304" i="1"/>
  <c r="M3803" i="1"/>
  <c r="U3649" i="1"/>
  <c r="T7304" i="1"/>
  <c r="T5138" i="1"/>
  <c r="T6544" i="1"/>
  <c r="N4739" i="1"/>
  <c r="J5157" i="1"/>
  <c r="U8204" i="1"/>
  <c r="V5981" i="1"/>
  <c r="N8327" i="1"/>
  <c r="U1624" i="1"/>
  <c r="U5376" i="1"/>
  <c r="I1409" i="1"/>
  <c r="J6407" i="1"/>
  <c r="T1221" i="1"/>
  <c r="V3686" i="1"/>
  <c r="I4155" i="1"/>
  <c r="I4928" i="1"/>
  <c r="V2536" i="1"/>
  <c r="F2083" i="1"/>
  <c r="N1387" i="1"/>
  <c r="H377" i="1"/>
  <c r="P698" i="1"/>
  <c r="T5896" i="1"/>
  <c r="J7055" i="1"/>
  <c r="M6463" i="1"/>
  <c r="J8045" i="1"/>
  <c r="M8070" i="1"/>
  <c r="V4078" i="1"/>
  <c r="V6403" i="1"/>
  <c r="T6396" i="1"/>
  <c r="U980" i="1"/>
  <c r="L8069" i="1"/>
  <c r="I5620" i="1"/>
  <c r="U8058" i="1"/>
  <c r="M7863" i="1"/>
  <c r="U8144" i="1"/>
  <c r="N2979" i="1"/>
  <c r="U260" i="1"/>
  <c r="F8341" i="1"/>
  <c r="P7971" i="1"/>
  <c r="F251" i="1"/>
  <c r="U1119" i="1"/>
  <c r="N3849" i="1"/>
  <c r="F4096" i="1"/>
  <c r="P7139" i="1"/>
  <c r="L1625" i="1"/>
  <c r="M7504" i="1"/>
  <c r="P4097" i="1"/>
  <c r="J3034" i="1"/>
  <c r="H1132" i="1"/>
  <c r="U7240" i="1"/>
  <c r="I6552" i="1"/>
  <c r="N8257" i="1"/>
  <c r="M8131" i="1"/>
  <c r="J6227" i="1"/>
  <c r="V936" i="1"/>
  <c r="P5825" i="1"/>
  <c r="U2424" i="1"/>
  <c r="F2727" i="1"/>
  <c r="N312" i="1"/>
  <c r="I7435" i="1"/>
  <c r="F8214" i="1"/>
  <c r="T5285" i="1"/>
  <c r="J4862" i="1"/>
  <c r="I1645" i="1"/>
  <c r="H4371" i="1"/>
  <c r="I7540" i="1"/>
  <c r="P3143" i="1"/>
  <c r="F7425" i="1"/>
  <c r="J7853" i="1"/>
  <c r="N951" i="1"/>
  <c r="P8270" i="1"/>
  <c r="P1528" i="1"/>
  <c r="U3147" i="1"/>
  <c r="I8266" i="1"/>
  <c r="I8148" i="1"/>
  <c r="J910" i="1"/>
  <c r="J2949" i="1"/>
  <c r="P1692" i="1"/>
  <c r="F555" i="1"/>
  <c r="T4623" i="1"/>
  <c r="P3095" i="1"/>
  <c r="F6189" i="1"/>
  <c r="P7028" i="1"/>
  <c r="H3816" i="1"/>
  <c r="H1077" i="1"/>
  <c r="J3943" i="1"/>
  <c r="P7254" i="1"/>
  <c r="J4571" i="1"/>
  <c r="T5366" i="1"/>
  <c r="N3421" i="1"/>
  <c r="M2576" i="1"/>
  <c r="V6404" i="1"/>
  <c r="M8073" i="1"/>
  <c r="U2141" i="1"/>
  <c r="J8179" i="1"/>
  <c r="I3269" i="1"/>
  <c r="V7254" i="1"/>
  <c r="U2192" i="1"/>
  <c r="V6862" i="1"/>
  <c r="V6993" i="1"/>
  <c r="J3197" i="1"/>
  <c r="N1278" i="1"/>
  <c r="V1611" i="1"/>
  <c r="U1530" i="1"/>
  <c r="M6813" i="1"/>
  <c r="H6851" i="1"/>
  <c r="L1566" i="1"/>
  <c r="M4404" i="1"/>
  <c r="J3732" i="1"/>
  <c r="U5174" i="1"/>
  <c r="U6559" i="1"/>
  <c r="F8325" i="1"/>
  <c r="H1932" i="1"/>
  <c r="N8181" i="1"/>
  <c r="H2397" i="1"/>
  <c r="H1838" i="1"/>
  <c r="T6295" i="1"/>
  <c r="T7055" i="1"/>
  <c r="V7269" i="1"/>
  <c r="M3346" i="1"/>
  <c r="K7048" i="1"/>
  <c r="U4781" i="1"/>
  <c r="H1557" i="1"/>
  <c r="N4014" i="1"/>
  <c r="J3143" i="1"/>
  <c r="H4910" i="1"/>
  <c r="V2228" i="1"/>
  <c r="P1755" i="1"/>
  <c r="U8149" i="1"/>
  <c r="N8276" i="1"/>
  <c r="I2997" i="1"/>
  <c r="H1373" i="1"/>
  <c r="H2203" i="1"/>
  <c r="J1642" i="1"/>
  <c r="M1829" i="1"/>
  <c r="T769" i="1"/>
  <c r="M2124" i="1"/>
  <c r="H3193" i="1"/>
  <c r="J8336" i="1"/>
  <c r="M955" i="1"/>
  <c r="N4993" i="1"/>
  <c r="M2010" i="1"/>
  <c r="U5932" i="1"/>
  <c r="F336" i="1"/>
  <c r="F4216" i="1"/>
  <c r="H1109" i="1"/>
  <c r="M4811" i="1"/>
  <c r="H7265" i="1"/>
  <c r="M6762" i="1"/>
  <c r="J2688" i="1"/>
  <c r="T1641" i="1"/>
  <c r="M210" i="1"/>
  <c r="F6254" i="1"/>
  <c r="P8115" i="1"/>
  <c r="N4903" i="1"/>
  <c r="I6222" i="1"/>
  <c r="P7136" i="1"/>
  <c r="J4555" i="1"/>
  <c r="P7443" i="1"/>
  <c r="N4561" i="1"/>
  <c r="P1670" i="1"/>
  <c r="T4900" i="1"/>
  <c r="T886" i="1"/>
  <c r="I5493" i="1"/>
  <c r="U7081" i="1"/>
  <c r="U4606" i="1"/>
  <c r="F1846" i="1"/>
  <c r="N7807" i="1"/>
  <c r="I4433" i="1"/>
  <c r="H2610" i="1"/>
  <c r="P1590" i="1"/>
  <c r="F6972" i="1"/>
  <c r="H1429" i="1"/>
  <c r="H5204" i="1"/>
  <c r="T1261" i="1"/>
  <c r="J1000" i="1"/>
  <c r="M4876" i="1"/>
  <c r="V5417" i="1"/>
  <c r="T5237" i="1"/>
  <c r="F1097" i="1"/>
  <c r="I1597" i="1"/>
  <c r="F3954" i="1"/>
  <c r="U5364" i="1"/>
  <c r="F4110" i="1"/>
  <c r="T6166" i="1"/>
  <c r="M5543" i="1"/>
  <c r="F7251" i="1"/>
  <c r="M3409" i="1"/>
  <c r="M1204" i="1"/>
  <c r="U3633" i="1"/>
  <c r="J3829" i="1"/>
  <c r="N6026" i="1"/>
  <c r="N257" i="1"/>
  <c r="I4604" i="1"/>
  <c r="V3242" i="1"/>
  <c r="F2679" i="1"/>
  <c r="H3687" i="1"/>
  <c r="P2202" i="1"/>
  <c r="T5796" i="1"/>
  <c r="U4074" i="1"/>
  <c r="N6252" i="1"/>
  <c r="V6713" i="1"/>
  <c r="J3668" i="1"/>
  <c r="M5012" i="1"/>
  <c r="F5307" i="1"/>
  <c r="J677" i="1"/>
  <c r="P561" i="1"/>
  <c r="I6085" i="1"/>
  <c r="I4706" i="1"/>
  <c r="U2976" i="1"/>
  <c r="H3283" i="1"/>
  <c r="V4141" i="1"/>
  <c r="I8265" i="1"/>
  <c r="L1925" i="1"/>
  <c r="U1022" i="1"/>
  <c r="L1117" i="1"/>
  <c r="I6591" i="1"/>
  <c r="N979" i="1"/>
  <c r="J7096" i="1"/>
  <c r="P7527" i="1"/>
  <c r="F4209" i="1"/>
  <c r="V7513" i="1"/>
  <c r="P6744" i="1"/>
  <c r="J1771" i="1"/>
  <c r="H3764" i="1"/>
  <c r="F3713" i="1"/>
  <c r="H3722" i="1"/>
  <c r="P5358" i="1"/>
  <c r="V4388" i="1"/>
  <c r="U5271" i="1"/>
  <c r="U1620" i="1"/>
  <c r="F5269" i="1"/>
  <c r="H5092" i="1"/>
  <c r="N4514" i="1"/>
  <c r="V4152" i="1"/>
  <c r="H2544" i="1"/>
  <c r="H798" i="1"/>
  <c r="M3524" i="1"/>
  <c r="I6177" i="1"/>
  <c r="J958" i="1"/>
  <c r="L1217" i="1"/>
  <c r="P5631" i="1"/>
  <c r="T2452" i="1"/>
  <c r="I6781" i="1"/>
  <c r="U2269" i="1"/>
  <c r="P3028" i="1"/>
  <c r="I4757" i="1"/>
  <c r="U7386" i="1"/>
  <c r="H4320" i="1"/>
  <c r="J4952" i="1"/>
  <c r="J3058" i="1"/>
  <c r="V976" i="1"/>
  <c r="V6149" i="1"/>
  <c r="V7551" i="1"/>
  <c r="I2441" i="1"/>
  <c r="T7259" i="1"/>
  <c r="F5555" i="1"/>
  <c r="U6944" i="1"/>
  <c r="F2404" i="1"/>
  <c r="M8168" i="1"/>
  <c r="T3799" i="1"/>
  <c r="H4280" i="1"/>
  <c r="U6321" i="1"/>
  <c r="U648" i="1"/>
  <c r="J5224" i="1"/>
  <c r="N8012" i="1"/>
  <c r="U53" i="1"/>
  <c r="N1120" i="1"/>
  <c r="T2625" i="1"/>
  <c r="H4950" i="1"/>
  <c r="H4808" i="1"/>
  <c r="U5096" i="1"/>
  <c r="I7403" i="1"/>
  <c r="J7151" i="1"/>
  <c r="L2866" i="1"/>
  <c r="L1867" i="1"/>
  <c r="I5855" i="1"/>
  <c r="V2781" i="1"/>
  <c r="H3713" i="1"/>
  <c r="J2821" i="1"/>
  <c r="M6126" i="1"/>
  <c r="N5426" i="1"/>
  <c r="M849" i="1"/>
  <c r="N2273" i="1"/>
  <c r="N1426" i="1"/>
  <c r="J6877" i="1"/>
  <c r="P1782" i="1"/>
  <c r="U1837" i="1"/>
  <c r="F3696" i="1"/>
  <c r="L4075" i="1"/>
  <c r="P5859" i="1"/>
  <c r="J2207" i="1"/>
  <c r="J59" i="1"/>
  <c r="U8090" i="1"/>
  <c r="F3142" i="1"/>
  <c r="M1057" i="1"/>
  <c r="M2711" i="1"/>
  <c r="I2157" i="1"/>
  <c r="I3249" i="1"/>
  <c r="V6" i="1"/>
  <c r="I6991" i="1"/>
  <c r="L761" i="1"/>
  <c r="U757" i="1"/>
  <c r="F2284" i="1"/>
  <c r="I2968" i="1"/>
  <c r="F4797" i="1"/>
  <c r="H2913" i="1"/>
  <c r="F2095" i="1"/>
  <c r="T7983" i="1"/>
  <c r="P3982" i="1"/>
  <c r="L383" i="1"/>
  <c r="U2370" i="1"/>
  <c r="F3008" i="1"/>
  <c r="P1434" i="1"/>
  <c r="N6466" i="1"/>
  <c r="J4374" i="1"/>
  <c r="U2048" i="1"/>
  <c r="J5132" i="1"/>
  <c r="N3060" i="1"/>
  <c r="T7484" i="1"/>
  <c r="L1986" i="1"/>
  <c r="H6634" i="1"/>
  <c r="I3615" i="1"/>
  <c r="T5160" i="1"/>
  <c r="P6564" i="1"/>
  <c r="T7429" i="1"/>
  <c r="F5046" i="1"/>
  <c r="P6764" i="1"/>
  <c r="U4976" i="1"/>
  <c r="I6930" i="1"/>
  <c r="P5925" i="1"/>
  <c r="P3501" i="1"/>
  <c r="F6884" i="1"/>
  <c r="T4219" i="1"/>
  <c r="V3931" i="1"/>
  <c r="P4526" i="1"/>
  <c r="I2593" i="1"/>
  <c r="U4597" i="1"/>
  <c r="I3379" i="1"/>
  <c r="F1606" i="1"/>
  <c r="F8335" i="1"/>
  <c r="T2435" i="1"/>
  <c r="I189" i="1"/>
  <c r="L377" i="1"/>
  <c r="N4451" i="1"/>
  <c r="H387" i="1"/>
  <c r="I965" i="1"/>
  <c r="J6967" i="1"/>
  <c r="V4515" i="1"/>
  <c r="P2011" i="1"/>
  <c r="V6173" i="1"/>
  <c r="H2199" i="1"/>
  <c r="N1123" i="1"/>
  <c r="N6216" i="1"/>
  <c r="V2980" i="1"/>
  <c r="I4454" i="1"/>
  <c r="F5113" i="1"/>
  <c r="H6248" i="1"/>
  <c r="V716" i="1"/>
  <c r="P3059" i="1"/>
  <c r="N2211" i="1"/>
  <c r="F5255" i="1"/>
  <c r="F8338" i="1"/>
  <c r="F4131" i="1"/>
  <c r="H3023" i="1"/>
  <c r="J7888" i="1"/>
  <c r="M4109" i="1"/>
  <c r="J3321" i="1"/>
  <c r="N2917" i="1"/>
  <c r="M8033" i="1"/>
  <c r="F8161" i="1"/>
  <c r="N1409" i="1"/>
  <c r="H5028" i="1"/>
  <c r="H5354" i="1"/>
  <c r="H6806" i="1"/>
  <c r="U7206" i="1"/>
  <c r="F3483" i="1"/>
  <c r="H6988" i="1"/>
  <c r="T6879" i="1"/>
  <c r="I5449" i="1"/>
  <c r="M1010" i="1"/>
  <c r="T3459" i="1"/>
  <c r="T6434" i="1"/>
  <c r="V4004" i="1"/>
  <c r="J2939" i="1"/>
  <c r="T8234" i="1"/>
  <c r="P2334" i="1"/>
  <c r="T4345" i="1"/>
  <c r="N6793" i="1"/>
  <c r="V5866" i="1"/>
  <c r="T4477" i="1"/>
  <c r="T7536" i="1"/>
  <c r="J6956" i="1"/>
  <c r="H1969" i="1"/>
  <c r="M7477" i="1"/>
  <c r="V7926" i="1"/>
  <c r="J2990" i="1"/>
  <c r="T2708" i="1"/>
  <c r="P7321" i="1"/>
  <c r="J5226" i="1"/>
  <c r="U2372" i="1"/>
  <c r="M2972" i="1"/>
  <c r="T5758" i="1"/>
  <c r="N3518" i="1"/>
  <c r="M400" i="1"/>
  <c r="N176" i="1"/>
  <c r="I2344" i="1"/>
  <c r="P1188" i="1"/>
  <c r="M479" i="1"/>
  <c r="M304" i="1"/>
  <c r="I16" i="1"/>
  <c r="V8291" i="1"/>
  <c r="P953" i="1"/>
  <c r="J7178" i="1"/>
  <c r="V3763" i="1"/>
  <c r="U5250" i="1"/>
  <c r="U5158" i="1"/>
  <c r="M8257" i="1"/>
  <c r="F7408" i="1"/>
  <c r="P1715" i="1"/>
  <c r="I5447" i="1"/>
  <c r="F4561" i="1"/>
  <c r="L1554" i="1"/>
  <c r="T3699" i="1"/>
  <c r="J2067" i="1"/>
  <c r="P1600" i="1"/>
  <c r="P5611" i="1"/>
  <c r="I1131" i="1"/>
  <c r="I4528" i="1"/>
  <c r="F38" i="1"/>
  <c r="H1860" i="1"/>
  <c r="P2092" i="1"/>
  <c r="H6110" i="1"/>
  <c r="V2640" i="1"/>
  <c r="M3077" i="1"/>
  <c r="I2906" i="1"/>
  <c r="F946" i="1"/>
  <c r="U1824" i="1"/>
  <c r="N1132" i="1"/>
  <c r="F1385" i="1"/>
  <c r="N6515" i="1"/>
  <c r="T2040" i="1"/>
  <c r="U6238" i="1"/>
  <c r="T7210" i="1"/>
  <c r="V1106" i="1"/>
  <c r="U1752" i="1"/>
  <c r="N4723" i="1"/>
  <c r="V4933" i="1"/>
  <c r="T4267" i="1"/>
  <c r="N941" i="1"/>
  <c r="I1548" i="1"/>
  <c r="N1170" i="1"/>
  <c r="V2939" i="1"/>
  <c r="U4020" i="1"/>
  <c r="V7082" i="1"/>
  <c r="U2019" i="1"/>
  <c r="V1084" i="1"/>
  <c r="U911" i="1"/>
  <c r="T4969" i="1"/>
  <c r="V1763" i="1"/>
  <c r="H117" i="1"/>
  <c r="P430" i="1"/>
  <c r="N13" i="1"/>
  <c r="F6" i="1"/>
  <c r="U1053" i="1"/>
  <c r="H1259" i="1"/>
  <c r="T6664" i="1"/>
  <c r="P4793" i="1"/>
  <c r="L5795" i="1"/>
  <c r="U6250" i="1"/>
  <c r="P5250" i="1"/>
  <c r="T7985" i="1"/>
  <c r="N6975" i="1"/>
  <c r="H6493" i="1"/>
  <c r="N2769" i="1"/>
  <c r="H2028" i="1"/>
  <c r="H1331" i="1"/>
  <c r="J7011" i="1"/>
  <c r="U1763" i="1"/>
  <c r="T944" i="1"/>
  <c r="T3751" i="1"/>
  <c r="N308" i="1"/>
  <c r="M954" i="1"/>
  <c r="L1829" i="1"/>
  <c r="T1564" i="1"/>
  <c r="I6806" i="1"/>
  <c r="M2516" i="1"/>
  <c r="N8198" i="1"/>
  <c r="T6117" i="1"/>
  <c r="H3503" i="1"/>
  <c r="U5812" i="1"/>
  <c r="T7129" i="1"/>
  <c r="T4335" i="1"/>
  <c r="L2155" i="1"/>
  <c r="M2566" i="1"/>
  <c r="J6163" i="1"/>
  <c r="I2303" i="1"/>
  <c r="T2656" i="1"/>
  <c r="M5756" i="1"/>
  <c r="T6028" i="1"/>
  <c r="I2268" i="1"/>
  <c r="H62" i="1"/>
  <c r="V2904" i="1"/>
  <c r="P4973" i="1"/>
  <c r="L4805" i="1"/>
  <c r="I1150" i="1"/>
  <c r="U4523" i="1"/>
  <c r="U3984" i="1"/>
  <c r="I6651" i="1"/>
  <c r="F3309" i="1"/>
  <c r="J1429" i="1"/>
  <c r="J1052" i="1"/>
  <c r="I8339" i="1"/>
  <c r="M7035" i="1"/>
  <c r="V613" i="1"/>
  <c r="V5163" i="1"/>
  <c r="P1137" i="1"/>
  <c r="V6750" i="1"/>
  <c r="H7940" i="1"/>
  <c r="I3623" i="1"/>
  <c r="H5465" i="1"/>
  <c r="U7326" i="1"/>
  <c r="M5942" i="1"/>
  <c r="T5132" i="1"/>
  <c r="I4609" i="1"/>
  <c r="U4173" i="1"/>
  <c r="J2322" i="1"/>
  <c r="J4237" i="1"/>
  <c r="J4058" i="1"/>
  <c r="H5592" i="1"/>
  <c r="V484" i="1"/>
  <c r="H3886" i="1"/>
  <c r="U7520" i="1"/>
  <c r="H1681" i="1"/>
  <c r="U4895" i="1"/>
  <c r="M6678" i="1"/>
  <c r="I1558" i="1"/>
  <c r="J4590" i="1"/>
  <c r="I1176" i="1"/>
  <c r="P6390" i="1"/>
  <c r="F767" i="1"/>
  <c r="I2360" i="1"/>
  <c r="I4275" i="1"/>
  <c r="H80" i="1"/>
  <c r="N6324" i="1"/>
  <c r="I215" i="1"/>
  <c r="P7484" i="1"/>
  <c r="N8208" i="1"/>
  <c r="J6691" i="1"/>
  <c r="N7993" i="1"/>
  <c r="J8116" i="1"/>
  <c r="T647" i="1"/>
  <c r="V183" i="1"/>
  <c r="V4787" i="1"/>
  <c r="I7227" i="1"/>
  <c r="J1852" i="1"/>
  <c r="T1339" i="1"/>
  <c r="M5669" i="1"/>
  <c r="J6721" i="1"/>
  <c r="J5542" i="1"/>
  <c r="N2879" i="1"/>
  <c r="P3392" i="1"/>
  <c r="U6859" i="1"/>
  <c r="I593" i="1"/>
  <c r="T7618" i="1"/>
  <c r="T8159" i="1"/>
  <c r="U7549" i="1"/>
  <c r="H1885" i="1"/>
  <c r="F1516" i="1"/>
  <c r="H2244" i="1"/>
  <c r="P2756" i="1"/>
  <c r="L2759" i="1"/>
  <c r="P4162" i="1"/>
  <c r="T2666" i="1"/>
  <c r="H3919" i="1"/>
  <c r="T3599" i="1"/>
  <c r="F1594" i="1"/>
  <c r="U7970" i="1"/>
  <c r="F945" i="1"/>
  <c r="F2379" i="1"/>
  <c r="U614" i="1"/>
  <c r="P3775" i="1"/>
  <c r="U7426" i="1"/>
  <c r="N5809" i="1"/>
  <c r="H2467" i="1"/>
  <c r="P1234" i="1"/>
  <c r="J5687" i="1"/>
  <c r="J8290" i="1"/>
  <c r="P523" i="1"/>
  <c r="J5411" i="1"/>
  <c r="N2686" i="1"/>
  <c r="U7923" i="1"/>
  <c r="I3930" i="1"/>
  <c r="V7130" i="1"/>
  <c r="I7217" i="1"/>
  <c r="F1433" i="1"/>
  <c r="P3288" i="1"/>
  <c r="J1387" i="1"/>
  <c r="L2085" i="1"/>
  <c r="T6936" i="1"/>
  <c r="P5808" i="1"/>
  <c r="F4280" i="1"/>
  <c r="I8118" i="1"/>
  <c r="P459" i="1"/>
  <c r="T1938" i="1"/>
  <c r="H6275" i="1"/>
  <c r="V6338" i="1"/>
  <c r="V26" i="1"/>
  <c r="N6488" i="1"/>
  <c r="T6634" i="1"/>
  <c r="M6886" i="1"/>
  <c r="J955" i="1"/>
  <c r="F7081" i="1"/>
  <c r="V2535" i="1"/>
  <c r="M2409" i="1"/>
  <c r="V366" i="1"/>
  <c r="L5184" i="1"/>
  <c r="L5967" i="1"/>
  <c r="H1142" i="1"/>
  <c r="J7564" i="1"/>
  <c r="T5131" i="1"/>
  <c r="N2418" i="1"/>
  <c r="J6482" i="1"/>
  <c r="H1970" i="1"/>
  <c r="J8053" i="1"/>
  <c r="F5531" i="1"/>
  <c r="N3879" i="1"/>
  <c r="I3772" i="1"/>
  <c r="K8027" i="1"/>
  <c r="F2236" i="1"/>
  <c r="F5741" i="1"/>
  <c r="L1430" i="1"/>
  <c r="V2084" i="1"/>
  <c r="F5669" i="1"/>
  <c r="L5276" i="1"/>
  <c r="T3317" i="1"/>
  <c r="J4339" i="1"/>
  <c r="H4770" i="1"/>
  <c r="F829" i="1"/>
  <c r="N3349" i="1"/>
  <c r="F123" i="1"/>
  <c r="M4526" i="1"/>
  <c r="I4440" i="1"/>
  <c r="J600" i="1"/>
  <c r="N1302" i="1"/>
  <c r="N5910" i="1"/>
  <c r="H4197" i="1"/>
  <c r="F4133" i="1"/>
  <c r="T8242" i="1"/>
  <c r="H6276" i="1"/>
  <c r="M6552" i="1"/>
  <c r="I5362" i="1"/>
  <c r="V3553" i="1"/>
  <c r="J260" i="1"/>
  <c r="P6950" i="1"/>
  <c r="I197" i="1"/>
  <c r="T4" i="1"/>
  <c r="I6565" i="1"/>
  <c r="U6929" i="1"/>
  <c r="U3270" i="1"/>
  <c r="J954" i="1"/>
  <c r="M5097" i="1"/>
  <c r="U2106" i="1"/>
  <c r="J5522" i="1"/>
  <c r="P372" i="1"/>
  <c r="N4936" i="1"/>
  <c r="U4965" i="1"/>
  <c r="M4080" i="1"/>
  <c r="F4724" i="1"/>
  <c r="T1720" i="1"/>
  <c r="I382" i="1"/>
  <c r="M5397" i="1"/>
  <c r="M2917" i="1"/>
  <c r="N5498" i="1"/>
  <c r="M469" i="1"/>
  <c r="I369" i="1"/>
  <c r="V6073" i="1"/>
  <c r="M7047" i="1"/>
  <c r="H1281" i="1"/>
  <c r="J1649" i="1"/>
  <c r="T5595" i="1"/>
  <c r="T38" i="1"/>
  <c r="N4106" i="1"/>
  <c r="T5658" i="1"/>
  <c r="J2654" i="1"/>
  <c r="U6350" i="1"/>
  <c r="H1594" i="1"/>
  <c r="M1260" i="1"/>
  <c r="P1474" i="1"/>
  <c r="U107" i="1"/>
  <c r="U5617" i="1"/>
  <c r="F1569" i="1"/>
  <c r="H602" i="1"/>
  <c r="H4482" i="1"/>
  <c r="F6872" i="1"/>
  <c r="F4985" i="1"/>
  <c r="P985" i="1"/>
  <c r="H4811" i="1"/>
  <c r="H772" i="1"/>
  <c r="F7298" i="1"/>
  <c r="V2656" i="1"/>
  <c r="N4047" i="1"/>
  <c r="J2721" i="1"/>
  <c r="T2674" i="1"/>
  <c r="P2785" i="1"/>
  <c r="M1246" i="1"/>
  <c r="M3624" i="1"/>
  <c r="M5138" i="1"/>
  <c r="P1031" i="1"/>
  <c r="T3838" i="1"/>
  <c r="P2088" i="1"/>
  <c r="V5087" i="1"/>
  <c r="F274" i="1"/>
  <c r="M7023" i="1"/>
  <c r="N425" i="1"/>
  <c r="F2388" i="1"/>
  <c r="U1376" i="1"/>
  <c r="H6998" i="1"/>
  <c r="U7113" i="1"/>
  <c r="M8276" i="1"/>
  <c r="I1173" i="1"/>
  <c r="F7069" i="1"/>
  <c r="J5043" i="1"/>
  <c r="U3557" i="1"/>
  <c r="I693" i="1"/>
  <c r="P6168" i="1"/>
  <c r="H859" i="1"/>
  <c r="H7569" i="1"/>
  <c r="T1312" i="1"/>
  <c r="H793" i="1"/>
  <c r="N1733" i="1"/>
  <c r="I1401" i="1"/>
  <c r="J7112" i="1"/>
  <c r="U6651" i="1"/>
  <c r="T3764" i="1"/>
  <c r="V152" i="1"/>
  <c r="T4029" i="1"/>
  <c r="F850" i="1"/>
  <c r="U4553" i="1"/>
  <c r="I682" i="1"/>
  <c r="H5221" i="1"/>
  <c r="V6178" i="1"/>
  <c r="V1647" i="1"/>
  <c r="N5644" i="1"/>
  <c r="H1542" i="1"/>
  <c r="N4441" i="1"/>
  <c r="P7003" i="1"/>
  <c r="V778" i="1"/>
  <c r="T2881" i="1"/>
  <c r="M8264" i="1"/>
  <c r="J52" i="1"/>
  <c r="V5900" i="1"/>
  <c r="T2181" i="1"/>
  <c r="I5021" i="1"/>
  <c r="M3665" i="1"/>
  <c r="L7296" i="1"/>
  <c r="L1557" i="1"/>
  <c r="I4358" i="1"/>
  <c r="F5859" i="1"/>
  <c r="T536" i="1"/>
  <c r="M60" i="1"/>
  <c r="T3127" i="1"/>
  <c r="H1137" i="1"/>
  <c r="M2365" i="1"/>
  <c r="I5096" i="1"/>
  <c r="V3395" i="1"/>
  <c r="J4506" i="1"/>
  <c r="I259" i="1"/>
  <c r="M1182" i="1"/>
  <c r="U7231" i="1"/>
  <c r="L1171" i="1"/>
  <c r="J893" i="1"/>
  <c r="F8026" i="1"/>
  <c r="T2784" i="1"/>
  <c r="T4021" i="1"/>
  <c r="T8149" i="1"/>
  <c r="M8274" i="1"/>
  <c r="H4165" i="1"/>
  <c r="J6037" i="1"/>
  <c r="J4785" i="1"/>
  <c r="H834" i="1"/>
  <c r="J3504" i="1"/>
  <c r="H7809" i="1"/>
  <c r="M5127" i="1"/>
  <c r="H3860" i="1"/>
  <c r="H1238" i="1"/>
  <c r="I8232" i="1"/>
  <c r="I4195" i="1"/>
  <c r="J3577" i="1"/>
  <c r="M576" i="1"/>
  <c r="J4993" i="1"/>
  <c r="P7069" i="1"/>
  <c r="F5547" i="1"/>
  <c r="I5154" i="1"/>
  <c r="F7018" i="1"/>
  <c r="T7387" i="1"/>
  <c r="N4988" i="1"/>
  <c r="T8184" i="1"/>
  <c r="U3830" i="1"/>
  <c r="I6636" i="1"/>
  <c r="N1273" i="1"/>
  <c r="P5668" i="1"/>
  <c r="N7938" i="1"/>
  <c r="U4765" i="1"/>
  <c r="U8011" i="1"/>
  <c r="N4271" i="1"/>
  <c r="J2561" i="1"/>
  <c r="P5127" i="1"/>
  <c r="I3999" i="1"/>
  <c r="U7075" i="1"/>
  <c r="M4675" i="1"/>
  <c r="T4917" i="1"/>
  <c r="U334" i="1"/>
  <c r="H3031" i="1"/>
  <c r="J1119" i="1"/>
  <c r="M1652" i="1"/>
  <c r="M4200" i="1"/>
  <c r="M6572" i="1"/>
  <c r="L4185" i="1"/>
  <c r="T2715" i="1"/>
  <c r="H4044" i="1"/>
  <c r="H180" i="1"/>
  <c r="I5879" i="1"/>
  <c r="M4841" i="1"/>
  <c r="V137" i="1"/>
  <c r="N7695" i="1"/>
  <c r="U4395" i="1"/>
  <c r="U8053" i="1"/>
  <c r="N2891" i="1"/>
  <c r="U5547" i="1"/>
  <c r="T6670" i="1"/>
  <c r="M6680" i="1"/>
  <c r="N4039" i="1"/>
  <c r="H7396" i="1"/>
  <c r="I1260" i="1"/>
  <c r="U7348" i="1"/>
  <c r="N7897" i="1"/>
  <c r="N614" i="1"/>
  <c r="P3891" i="1"/>
  <c r="N558" i="1"/>
  <c r="I2922" i="1"/>
  <c r="V981" i="1"/>
  <c r="N4776" i="1"/>
  <c r="L3231" i="1"/>
  <c r="U7370" i="1"/>
  <c r="V3164" i="1"/>
  <c r="M3902" i="1"/>
  <c r="H6396" i="1"/>
  <c r="M7387" i="1"/>
  <c r="P5415" i="1"/>
  <c r="N4172" i="1"/>
  <c r="P3483" i="1"/>
  <c r="T2343" i="1"/>
  <c r="P1038" i="1"/>
  <c r="U7289" i="1"/>
  <c r="U1160" i="1"/>
  <c r="J1525" i="1"/>
  <c r="H7281" i="1"/>
  <c r="T981" i="1"/>
  <c r="T6729" i="1"/>
  <c r="J8343" i="1"/>
  <c r="P1223" i="1"/>
  <c r="U6764" i="1"/>
  <c r="U3349" i="1"/>
  <c r="L3674" i="1"/>
  <c r="H7024" i="1"/>
  <c r="K3016" i="1"/>
  <c r="T6574" i="1"/>
  <c r="I2254" i="1"/>
  <c r="L3520" i="1"/>
  <c r="U5433" i="1"/>
  <c r="V806" i="1"/>
  <c r="N5367" i="1"/>
  <c r="F7851" i="1"/>
  <c r="J8152" i="1"/>
  <c r="P3053" i="1"/>
  <c r="N3495" i="1"/>
  <c r="U3195" i="1"/>
  <c r="H176" i="1"/>
  <c r="H1805" i="1"/>
  <c r="M3736" i="1"/>
  <c r="N5575" i="1"/>
  <c r="H4395" i="1"/>
  <c r="T6935" i="1"/>
  <c r="N7271" i="1"/>
  <c r="K3794" i="1"/>
  <c r="U755" i="1"/>
  <c r="V3836" i="1"/>
  <c r="V660" i="1"/>
  <c r="H6391" i="1"/>
  <c r="J1264" i="1"/>
  <c r="I8132" i="1"/>
  <c r="M2608" i="1"/>
  <c r="T6546" i="1"/>
  <c r="U2930" i="1"/>
  <c r="M6819" i="1"/>
  <c r="I6246" i="1"/>
  <c r="P1041" i="1"/>
  <c r="F6375" i="1"/>
  <c r="T2589" i="1"/>
  <c r="V2140" i="1"/>
  <c r="P6893" i="1"/>
  <c r="U1395" i="1"/>
  <c r="N4719" i="1"/>
  <c r="H3540" i="1"/>
  <c r="V7571" i="1"/>
  <c r="I2188" i="1"/>
  <c r="H6205" i="1"/>
  <c r="T3052" i="1"/>
  <c r="L3643" i="1"/>
  <c r="I497" i="1"/>
  <c r="J6569" i="1"/>
  <c r="F5841" i="1"/>
  <c r="P2499" i="1"/>
  <c r="F3702" i="1"/>
  <c r="J1234" i="1"/>
  <c r="L5672" i="1"/>
  <c r="F3101" i="1"/>
  <c r="N6759" i="1"/>
  <c r="U2539" i="1"/>
  <c r="J4615" i="1"/>
  <c r="H1025" i="1"/>
  <c r="T3106" i="1"/>
  <c r="F7936" i="1"/>
  <c r="T3687" i="1"/>
  <c r="I6399" i="1"/>
  <c r="F5028" i="1"/>
  <c r="M2099" i="1"/>
  <c r="F2830" i="1"/>
  <c r="V4292" i="1"/>
  <c r="N6721" i="1"/>
  <c r="P3785" i="1"/>
  <c r="U6855" i="1"/>
  <c r="T79" i="1"/>
  <c r="P272" i="1"/>
  <c r="N4626" i="1"/>
  <c r="N1588" i="1"/>
  <c r="P6502" i="1"/>
  <c r="N1476" i="1"/>
  <c r="I7050" i="1"/>
  <c r="P1526" i="1"/>
  <c r="P1732" i="1"/>
  <c r="J6311" i="1"/>
  <c r="P2566" i="1"/>
  <c r="H3470" i="1"/>
  <c r="T6253" i="1"/>
  <c r="I8267" i="1"/>
  <c r="F5093" i="1"/>
  <c r="M6252" i="1"/>
  <c r="I5053" i="1"/>
  <c r="F550" i="1"/>
  <c r="P7985" i="1"/>
  <c r="N4742" i="1"/>
  <c r="L7045" i="1"/>
  <c r="P8074" i="1"/>
  <c r="F4632" i="1"/>
  <c r="P3058" i="1"/>
  <c r="U6552" i="1"/>
  <c r="H4285" i="1"/>
  <c r="N1028" i="1"/>
  <c r="N1900" i="1"/>
  <c r="I3213" i="1"/>
  <c r="I417" i="1"/>
  <c r="M7423" i="1"/>
  <c r="J8320" i="1"/>
  <c r="V3058" i="1"/>
  <c r="U575" i="1"/>
  <c r="M3257" i="1"/>
  <c r="N4427" i="1"/>
  <c r="M8229" i="1"/>
  <c r="F1422" i="1"/>
  <c r="I6500" i="1"/>
  <c r="V7039" i="1"/>
  <c r="J747" i="1"/>
  <c r="J3264" i="1"/>
  <c r="F5434" i="1"/>
  <c r="K7097" i="1"/>
  <c r="P4696" i="1"/>
  <c r="U584" i="1"/>
  <c r="M8173" i="1"/>
  <c r="F2478" i="1"/>
  <c r="V3151" i="1"/>
  <c r="T2508" i="1"/>
  <c r="P1014" i="1"/>
  <c r="H783" i="1"/>
  <c r="I6190" i="1"/>
  <c r="J6630" i="1"/>
  <c r="N2046" i="1"/>
  <c r="I4862" i="1"/>
  <c r="V2602" i="1"/>
  <c r="N1585" i="1"/>
  <c r="L3550" i="1"/>
  <c r="P856" i="1"/>
  <c r="H1743" i="1"/>
  <c r="M459" i="1"/>
  <c r="P2156" i="1"/>
  <c r="L6963" i="1"/>
  <c r="U7438" i="1"/>
  <c r="U567" i="1"/>
  <c r="U7369" i="1"/>
  <c r="H1515" i="1"/>
  <c r="J5006" i="1"/>
  <c r="T3638" i="1"/>
  <c r="H1492" i="1"/>
  <c r="J7016" i="1"/>
  <c r="N3577" i="1"/>
  <c r="F8193" i="1"/>
  <c r="P1430" i="1"/>
  <c r="M4212" i="1"/>
  <c r="T2154" i="1"/>
  <c r="I358" i="1"/>
  <c r="F6430" i="1"/>
  <c r="V2859" i="1"/>
  <c r="N4992" i="1"/>
  <c r="H3649" i="1"/>
  <c r="F112" i="1"/>
  <c r="I5906" i="1"/>
  <c r="T7977" i="1"/>
  <c r="L4240" i="1"/>
  <c r="P323" i="1"/>
  <c r="I5735" i="1"/>
  <c r="N2622" i="1"/>
  <c r="H5180" i="1"/>
  <c r="U1154" i="1"/>
  <c r="U7" i="1"/>
  <c r="F5716" i="1"/>
  <c r="H7871" i="1"/>
  <c r="F4314" i="1"/>
  <c r="I4661" i="1"/>
  <c r="H4516" i="1"/>
  <c r="K7814" i="1"/>
  <c r="U4618" i="1"/>
  <c r="T6108" i="1"/>
  <c r="N5650" i="1"/>
  <c r="T909" i="1"/>
  <c r="P7905" i="1"/>
  <c r="M5387" i="1"/>
  <c r="F4733" i="1"/>
  <c r="P716" i="1"/>
  <c r="I556" i="1"/>
  <c r="N3593" i="1"/>
  <c r="T4674" i="1"/>
  <c r="U3811" i="1"/>
  <c r="N7686" i="1"/>
  <c r="P5558" i="1"/>
  <c r="H714" i="1"/>
  <c r="P6059" i="1"/>
  <c r="F6891" i="1"/>
  <c r="V7162" i="1"/>
  <c r="U7916" i="1"/>
  <c r="J281" i="1"/>
  <c r="I5176" i="1"/>
  <c r="F1720" i="1"/>
  <c r="H6282" i="1"/>
  <c r="U464" i="1"/>
  <c r="T2414" i="1"/>
  <c r="P232" i="1"/>
  <c r="V797" i="1"/>
  <c r="F633" i="1"/>
  <c r="M2050" i="1"/>
  <c r="M3737" i="1"/>
  <c r="V554" i="1"/>
  <c r="H749" i="1"/>
  <c r="T1092" i="1"/>
  <c r="T4797" i="1"/>
  <c r="V7897" i="1"/>
  <c r="V4107" i="1"/>
  <c r="P2629" i="1"/>
  <c r="J5434" i="1"/>
  <c r="U2902" i="1"/>
  <c r="I7178" i="1"/>
  <c r="U6093" i="1"/>
  <c r="F460" i="1"/>
  <c r="V4760" i="1"/>
  <c r="U3065" i="1"/>
  <c r="P435" i="1"/>
  <c r="N6758" i="1"/>
  <c r="V1400" i="1"/>
  <c r="V6719" i="1"/>
  <c r="I5397" i="1"/>
  <c r="J2485" i="1"/>
  <c r="I5381" i="1"/>
  <c r="H324" i="1"/>
  <c r="H1844" i="1"/>
  <c r="I3987" i="1"/>
  <c r="N3290" i="1"/>
  <c r="P6653" i="1"/>
  <c r="P827" i="1"/>
  <c r="P1332" i="1"/>
  <c r="N4477" i="1"/>
  <c r="T6841" i="1"/>
  <c r="J7020" i="1"/>
  <c r="U4051" i="1"/>
  <c r="P7558" i="1"/>
  <c r="P7075" i="1"/>
  <c r="U636" i="1"/>
  <c r="T7121" i="1"/>
  <c r="M8128" i="1"/>
  <c r="U3955" i="1"/>
  <c r="I5179" i="1"/>
  <c r="N5057" i="1"/>
  <c r="T4392" i="1"/>
  <c r="P433" i="1"/>
  <c r="V1446" i="1"/>
  <c r="I2367" i="1"/>
  <c r="F866" i="1"/>
  <c r="U446" i="1"/>
  <c r="P5438" i="1"/>
  <c r="I4592" i="1"/>
  <c r="N923" i="1"/>
  <c r="N2338" i="1"/>
  <c r="V1099" i="1"/>
  <c r="U8337" i="1"/>
  <c r="V4578" i="1"/>
  <c r="F8035" i="1"/>
  <c r="U947" i="1"/>
  <c r="I5054" i="1"/>
  <c r="V836" i="1"/>
  <c r="J7158" i="1"/>
  <c r="F5707" i="1"/>
  <c r="H7370" i="1"/>
  <c r="M1155" i="1"/>
  <c r="N7567" i="1"/>
  <c r="M7471" i="1"/>
  <c r="J1568" i="1"/>
  <c r="F6415" i="1"/>
  <c r="V6813" i="1"/>
  <c r="H4181" i="1"/>
  <c r="F6225" i="1"/>
  <c r="H3148" i="1"/>
  <c r="P7461" i="1"/>
  <c r="N3434" i="1"/>
  <c r="J1736" i="1"/>
  <c r="F6790" i="1"/>
  <c r="V119" i="1"/>
  <c r="U1621" i="1"/>
  <c r="V5307" i="1"/>
  <c r="F4514" i="1"/>
  <c r="F1958" i="1"/>
  <c r="V3095" i="1"/>
  <c r="U4224" i="1"/>
  <c r="J6241" i="1"/>
  <c r="M845" i="1"/>
  <c r="V2914" i="1"/>
  <c r="M1077" i="1"/>
  <c r="N4143" i="1"/>
  <c r="T458" i="1"/>
  <c r="V4419" i="1"/>
  <c r="M697" i="1"/>
  <c r="U8248" i="1"/>
  <c r="I7025" i="1"/>
  <c r="T514" i="1"/>
  <c r="M3342" i="1"/>
  <c r="I7312" i="1"/>
  <c r="T672" i="1"/>
  <c r="J2333" i="1"/>
  <c r="J5071" i="1"/>
  <c r="U109" i="1"/>
  <c r="F501" i="1"/>
  <c r="H1552" i="1"/>
  <c r="M1857" i="1"/>
  <c r="T7530" i="1"/>
  <c r="I6143" i="1"/>
  <c r="T3683" i="1"/>
  <c r="H7015" i="1"/>
  <c r="J6046" i="1"/>
  <c r="T830" i="1"/>
  <c r="F2025" i="1"/>
  <c r="M4639" i="1"/>
  <c r="U5520" i="1"/>
  <c r="V1905" i="1"/>
  <c r="P2049" i="1"/>
  <c r="H7098" i="1"/>
  <c r="H5074" i="1"/>
  <c r="T3067" i="1"/>
  <c r="N8036" i="1"/>
  <c r="M2781" i="1"/>
  <c r="H7344" i="1"/>
  <c r="T5318" i="1"/>
  <c r="I454" i="1"/>
  <c r="I3109" i="1"/>
  <c r="M8204" i="1"/>
  <c r="U6066" i="1"/>
  <c r="N6158" i="1"/>
  <c r="N6678" i="1"/>
  <c r="V3141" i="1"/>
  <c r="P6470" i="1"/>
  <c r="U3998" i="1"/>
  <c r="L8104" i="1"/>
  <c r="H7178" i="1"/>
  <c r="P146" i="1"/>
  <c r="M1303" i="1"/>
  <c r="F3816" i="1"/>
  <c r="M3020" i="1"/>
  <c r="V775" i="1"/>
  <c r="V1837" i="1"/>
  <c r="P4078" i="1"/>
  <c r="F8291" i="1"/>
  <c r="M4124" i="1"/>
  <c r="M7352" i="1"/>
  <c r="H1999" i="1"/>
  <c r="M5511" i="1"/>
  <c r="H2363" i="1"/>
  <c r="M5281" i="1"/>
  <c r="F6499" i="1"/>
  <c r="M8138" i="1"/>
  <c r="J4146" i="1"/>
  <c r="N4615" i="1"/>
  <c r="F6196" i="1"/>
  <c r="K5347" i="1"/>
  <c r="M8182" i="1"/>
  <c r="U4744" i="1"/>
  <c r="I6465" i="1"/>
  <c r="L5813" i="1"/>
  <c r="F7903" i="1"/>
  <c r="M1127" i="1"/>
  <c r="H4078" i="1"/>
  <c r="U7296" i="1"/>
  <c r="F4754" i="1"/>
  <c r="N3909" i="1"/>
  <c r="P2373" i="1"/>
  <c r="M8107" i="1"/>
  <c r="T2933" i="1"/>
  <c r="V2595" i="1"/>
  <c r="T4163" i="1"/>
  <c r="P7409" i="1"/>
  <c r="U3141" i="1"/>
  <c r="N1596" i="1"/>
  <c r="H6786" i="1"/>
  <c r="N1969" i="1"/>
  <c r="V4024" i="1"/>
  <c r="F533" i="1"/>
  <c r="H337" i="1"/>
  <c r="M5137" i="1"/>
  <c r="J4204" i="1"/>
  <c r="V6277" i="1"/>
  <c r="V5240" i="1"/>
  <c r="H555" i="1"/>
  <c r="K8009" i="1"/>
  <c r="I2875" i="1"/>
  <c r="U5925" i="1"/>
  <c r="L3340" i="1"/>
  <c r="M1193" i="1"/>
  <c r="N4178" i="1"/>
  <c r="N6422" i="1"/>
  <c r="V4599" i="1"/>
  <c r="N2129" i="1"/>
  <c r="H4169" i="1"/>
  <c r="F5934" i="1"/>
  <c r="V1881" i="1"/>
  <c r="P7582" i="1"/>
  <c r="I1190" i="1"/>
  <c r="H6190" i="1"/>
  <c r="T6759" i="1"/>
  <c r="H4531" i="1"/>
  <c r="P7952" i="1"/>
  <c r="N7804" i="1"/>
  <c r="N4035" i="1"/>
  <c r="H8207" i="1"/>
  <c r="I1855" i="1"/>
  <c r="T3131" i="1"/>
  <c r="J6672" i="1"/>
  <c r="P6399" i="1"/>
  <c r="N210" i="1"/>
  <c r="P2916" i="1"/>
  <c r="I896" i="1"/>
  <c r="U2005" i="1"/>
  <c r="I1474" i="1"/>
  <c r="F236" i="1"/>
  <c r="H2593" i="1"/>
  <c r="F5587" i="1"/>
  <c r="F5072" i="1"/>
  <c r="H711" i="1"/>
  <c r="V5442" i="1"/>
  <c r="N2190" i="1"/>
  <c r="T3453" i="1"/>
  <c r="V1887" i="1"/>
  <c r="U8301" i="1"/>
  <c r="N6064" i="1"/>
  <c r="I1121" i="1"/>
  <c r="N821" i="1"/>
  <c r="L1569" i="1"/>
  <c r="V3074" i="1"/>
  <c r="I6613" i="1"/>
  <c r="F1490" i="1"/>
  <c r="H6887" i="1"/>
  <c r="H1280" i="1"/>
  <c r="M7579" i="1"/>
  <c r="T3359" i="1"/>
  <c r="M5970" i="1"/>
  <c r="J5333" i="1"/>
  <c r="U4013" i="1"/>
  <c r="F2191" i="1"/>
  <c r="V7228" i="1"/>
  <c r="J5564" i="1"/>
  <c r="H8155" i="1"/>
  <c r="N5756" i="1"/>
  <c r="N7250" i="1"/>
  <c r="M8298" i="1"/>
  <c r="V3537" i="1"/>
  <c r="U5668" i="1"/>
  <c r="F5714" i="1"/>
  <c r="P4384" i="1"/>
  <c r="V4798" i="1"/>
  <c r="M5729" i="1"/>
  <c r="V919" i="1"/>
  <c r="U7076" i="1"/>
  <c r="M7099" i="1"/>
  <c r="P499" i="1"/>
  <c r="T6845" i="1"/>
  <c r="T506" i="1"/>
  <c r="H5966" i="1"/>
  <c r="J2087" i="1"/>
  <c r="V658" i="1"/>
  <c r="T1268" i="1"/>
  <c r="I788" i="1"/>
  <c r="I3553" i="1"/>
  <c r="J3265" i="1"/>
  <c r="T1910" i="1"/>
  <c r="U6673" i="1"/>
  <c r="J1180" i="1"/>
  <c r="P2237" i="1"/>
  <c r="N3512" i="1"/>
  <c r="H3089" i="1"/>
  <c r="V5859" i="1"/>
  <c r="U1808" i="1"/>
  <c r="M1815" i="1"/>
  <c r="J5255" i="1"/>
  <c r="N7951" i="1"/>
  <c r="F2271" i="1"/>
  <c r="U4772" i="1"/>
  <c r="N2650" i="1"/>
  <c r="N1053" i="1"/>
  <c r="V5804" i="1"/>
  <c r="T2442" i="1"/>
  <c r="T3039" i="1"/>
  <c r="I5225" i="1"/>
  <c r="F1052" i="1"/>
  <c r="N2437" i="1"/>
  <c r="I3805" i="1"/>
  <c r="N6407" i="1"/>
  <c r="P3075" i="1"/>
  <c r="F2700" i="1"/>
  <c r="M451" i="1"/>
  <c r="F2777" i="1"/>
  <c r="P1049" i="1"/>
  <c r="N1155" i="1"/>
  <c r="F5906" i="1"/>
  <c r="T5886" i="1"/>
  <c r="L6601" i="1"/>
  <c r="I194" i="1"/>
  <c r="H6773" i="1"/>
  <c r="U5249" i="1"/>
  <c r="N1544" i="1"/>
  <c r="P6312" i="1"/>
  <c r="I1246" i="1"/>
  <c r="N1381" i="1"/>
  <c r="V288" i="1"/>
  <c r="I6090" i="1"/>
  <c r="J90" i="1"/>
  <c r="H300" i="1"/>
  <c r="N6786" i="1"/>
  <c r="H3616" i="1"/>
  <c r="F933" i="1"/>
  <c r="V6357" i="1"/>
  <c r="F7194" i="1"/>
  <c r="H3887" i="1"/>
  <c r="N1272" i="1"/>
  <c r="H8127" i="1"/>
  <c r="F2320" i="1"/>
  <c r="I7464" i="1"/>
  <c r="N1604" i="1"/>
  <c r="M2693" i="1"/>
  <c r="M7855" i="1"/>
  <c r="F1170" i="1"/>
  <c r="T5182" i="1"/>
  <c r="N6879" i="1"/>
  <c r="N421" i="1"/>
  <c r="I4010" i="1"/>
  <c r="J3642" i="1"/>
  <c r="N1706" i="1"/>
  <c r="J7342" i="1"/>
  <c r="I5252" i="1"/>
  <c r="J1382" i="1"/>
  <c r="T6902" i="1"/>
  <c r="N4508" i="1"/>
  <c r="H7855" i="1"/>
  <c r="V2902" i="1"/>
  <c r="F7292" i="1"/>
  <c r="U3590" i="1"/>
  <c r="M5595" i="1"/>
  <c r="T3831" i="1"/>
  <c r="J7098" i="1"/>
  <c r="J8251" i="1"/>
  <c r="H3298" i="1"/>
  <c r="P6103" i="1"/>
  <c r="U7382" i="1"/>
  <c r="F3144" i="1"/>
  <c r="V2152" i="1"/>
  <c r="P4012" i="1"/>
  <c r="P5264" i="1"/>
  <c r="I688" i="1"/>
  <c r="F8002" i="1"/>
  <c r="P5912" i="1"/>
  <c r="M2354" i="1"/>
  <c r="V911" i="1"/>
  <c r="M3762" i="1"/>
  <c r="H7183" i="1"/>
  <c r="F2458" i="1"/>
  <c r="U1108" i="1"/>
  <c r="I7909" i="1"/>
  <c r="N6468" i="1"/>
  <c r="P3399" i="1"/>
  <c r="P1910" i="1"/>
  <c r="V4738" i="1"/>
  <c r="H3222" i="1"/>
  <c r="V3857" i="1"/>
  <c r="P3320" i="1"/>
  <c r="H345" i="1"/>
  <c r="V7467" i="1"/>
  <c r="K3029" i="1"/>
  <c r="I6546" i="1"/>
  <c r="F2532" i="1"/>
  <c r="J7009" i="1"/>
  <c r="N572" i="1"/>
  <c r="I4650" i="1"/>
  <c r="I6972" i="1"/>
  <c r="P653" i="1"/>
  <c r="M6849" i="1"/>
  <c r="M5169" i="1"/>
  <c r="P3085" i="1"/>
  <c r="U8331" i="1"/>
  <c r="H4933" i="1"/>
  <c r="V2469" i="1"/>
  <c r="N1136" i="1"/>
  <c r="L5488" i="1"/>
  <c r="N6902" i="1"/>
  <c r="T6269" i="1"/>
  <c r="T7617" i="1"/>
  <c r="J5147" i="1"/>
  <c r="T5313" i="1"/>
  <c r="H16" i="1"/>
  <c r="I6696" i="1"/>
  <c r="T6560" i="1"/>
  <c r="V4545" i="1"/>
  <c r="P2626" i="1"/>
  <c r="U2103" i="1"/>
  <c r="F7369" i="1"/>
  <c r="H2371" i="1"/>
  <c r="H5303" i="1"/>
  <c r="J1898" i="1"/>
  <c r="H3797" i="1"/>
  <c r="J2237" i="1"/>
  <c r="M3138" i="1"/>
  <c r="U6845" i="1"/>
  <c r="N3178" i="1"/>
  <c r="H3390" i="1"/>
  <c r="H396" i="1"/>
  <c r="I537" i="1"/>
  <c r="P8084" i="1"/>
  <c r="J1790" i="1"/>
  <c r="M1269" i="1"/>
  <c r="N4136" i="1"/>
  <c r="J6571" i="1"/>
  <c r="P4785" i="1"/>
  <c r="T3347" i="1"/>
  <c r="I427" i="1"/>
  <c r="V2370" i="1"/>
  <c r="J3666" i="1"/>
  <c r="V452" i="1"/>
  <c r="U1375" i="1"/>
  <c r="M7884" i="1"/>
  <c r="T456" i="1"/>
  <c r="N3975" i="1"/>
  <c r="N3187" i="1"/>
  <c r="F3387" i="1"/>
  <c r="U708" i="1"/>
  <c r="N6162" i="1"/>
  <c r="F2504" i="1"/>
  <c r="F986" i="1"/>
  <c r="J6753" i="1"/>
  <c r="V467" i="1"/>
  <c r="L4234" i="1"/>
  <c r="V1293" i="1"/>
  <c r="I6756" i="1"/>
  <c r="J5939" i="1"/>
  <c r="P4625" i="1"/>
  <c r="I4696" i="1"/>
  <c r="I6843" i="1"/>
  <c r="P6383" i="1"/>
  <c r="V2952" i="1"/>
  <c r="T6941" i="1"/>
  <c r="F6423" i="1"/>
  <c r="V4910" i="1"/>
  <c r="I352" i="1"/>
  <c r="I1720" i="1"/>
  <c r="M1076" i="1"/>
  <c r="T4785" i="1"/>
  <c r="N3226" i="1"/>
  <c r="I6260" i="1"/>
  <c r="N7536" i="1"/>
  <c r="T8168" i="1"/>
  <c r="T1550" i="1"/>
  <c r="J920" i="1"/>
  <c r="H3849" i="1"/>
  <c r="J1168" i="1"/>
  <c r="H1612" i="1"/>
  <c r="K6583" i="1"/>
  <c r="P8293" i="1"/>
  <c r="N2981" i="1"/>
  <c r="H6366" i="1"/>
  <c r="M239" i="1"/>
  <c r="P1190" i="1"/>
  <c r="H3574" i="1"/>
  <c r="U4905" i="1"/>
  <c r="V4991" i="1"/>
  <c r="T7451" i="1"/>
  <c r="P2398" i="1"/>
  <c r="T1234" i="1"/>
  <c r="P7463" i="1"/>
  <c r="M6321" i="1"/>
  <c r="I2196" i="1"/>
  <c r="F4058" i="1"/>
  <c r="P2518" i="1"/>
  <c r="F2142" i="1"/>
  <c r="J4681" i="1"/>
  <c r="F5180" i="1"/>
  <c r="P1742" i="1"/>
  <c r="T8216" i="1"/>
  <c r="U3973" i="1"/>
  <c r="T5939" i="1"/>
  <c r="T4516" i="1"/>
  <c r="H3578" i="1"/>
  <c r="U7824" i="1"/>
  <c r="T7975" i="1"/>
  <c r="P1308" i="1"/>
  <c r="I7226" i="1"/>
  <c r="P4196" i="1"/>
  <c r="F7" i="1"/>
  <c r="V1292" i="1"/>
  <c r="P4668" i="1"/>
  <c r="T2001" i="1"/>
  <c r="H3902" i="1"/>
  <c r="P7497" i="1"/>
  <c r="M5971" i="1"/>
  <c r="M7450" i="1"/>
  <c r="T1200" i="1"/>
  <c r="I2743" i="1"/>
  <c r="L3039" i="1"/>
  <c r="N185" i="1"/>
  <c r="V4764" i="1"/>
  <c r="T7943" i="1"/>
  <c r="H699" i="1"/>
  <c r="T1774" i="1"/>
  <c r="U1584" i="1"/>
  <c r="U1516" i="1"/>
  <c r="U7211" i="1"/>
  <c r="M4004" i="1"/>
  <c r="F5277" i="1"/>
  <c r="H8216" i="1"/>
  <c r="M2614" i="1"/>
  <c r="F6595" i="1"/>
  <c r="I6067" i="1"/>
  <c r="M8291" i="1"/>
  <c r="J3320" i="1"/>
  <c r="F3302" i="1"/>
  <c r="P8238" i="1"/>
  <c r="V5150" i="1"/>
  <c r="M2851" i="1"/>
  <c r="T1442" i="1"/>
  <c r="H4334" i="1"/>
  <c r="N1000" i="1"/>
  <c r="N1962" i="1"/>
  <c r="J8159" i="1"/>
  <c r="N4207" i="1"/>
  <c r="U1194" i="1"/>
  <c r="V3847" i="1"/>
  <c r="H3597" i="1"/>
  <c r="P497" i="1"/>
  <c r="J4788" i="1"/>
  <c r="N2608" i="1"/>
  <c r="H4607" i="1"/>
  <c r="H242" i="1"/>
  <c r="J6695" i="1"/>
  <c r="N7960" i="1"/>
  <c r="I1508" i="1"/>
  <c r="J4854" i="1"/>
  <c r="P4638" i="1"/>
  <c r="M2362" i="1"/>
  <c r="P6178" i="1"/>
  <c r="U353" i="1"/>
  <c r="P4298" i="1"/>
  <c r="V4456" i="1"/>
  <c r="N6370" i="1"/>
  <c r="F4245" i="1"/>
  <c r="H7954" i="1"/>
  <c r="N8293" i="1"/>
  <c r="T454" i="1"/>
  <c r="P2585" i="1"/>
  <c r="P3496" i="1"/>
  <c r="M7006" i="1"/>
  <c r="T5401" i="1"/>
  <c r="N549" i="1"/>
  <c r="F4549" i="1"/>
  <c r="N3497" i="1"/>
  <c r="P4852" i="1"/>
  <c r="K4046" i="1"/>
  <c r="I3342" i="1"/>
  <c r="J3222" i="1"/>
  <c r="F7813" i="1"/>
  <c r="M4128" i="1"/>
  <c r="T5544" i="1"/>
  <c r="N7456" i="1"/>
  <c r="U998" i="1"/>
  <c r="U3212" i="1"/>
  <c r="V381" i="1"/>
  <c r="T6000" i="1"/>
  <c r="U209" i="1"/>
  <c r="K2365" i="1"/>
  <c r="P997" i="1"/>
  <c r="M2978" i="1"/>
  <c r="P1598" i="1"/>
  <c r="U3495" i="1"/>
  <c r="P7991" i="1"/>
  <c r="I6623" i="1"/>
  <c r="N2363" i="1"/>
  <c r="H7189" i="1"/>
  <c r="F5373" i="1"/>
  <c r="T2597" i="1"/>
  <c r="V6028" i="1"/>
  <c r="H2037" i="1"/>
  <c r="L3350" i="1"/>
  <c r="J7559" i="1"/>
  <c r="I2806" i="1"/>
  <c r="T8161" i="1"/>
  <c r="L7122" i="1"/>
  <c r="N153" i="1"/>
  <c r="U3135" i="1"/>
  <c r="N4487" i="1"/>
  <c r="V4993" i="1"/>
  <c r="N7878" i="1"/>
  <c r="L3768" i="1"/>
  <c r="V2510" i="1"/>
  <c r="M8172" i="1"/>
  <c r="I736" i="1"/>
  <c r="J7203" i="1"/>
  <c r="J3031" i="1"/>
  <c r="T6584" i="1"/>
  <c r="J7257" i="1"/>
  <c r="N3191" i="1"/>
  <c r="F4989" i="1"/>
  <c r="P7282" i="1"/>
  <c r="F6586" i="1"/>
  <c r="F4495" i="1"/>
  <c r="P2801" i="1"/>
  <c r="U4052" i="1"/>
  <c r="M6510" i="1"/>
  <c r="M5328" i="1"/>
  <c r="L7233" i="1"/>
  <c r="F3503" i="1"/>
  <c r="T5447" i="1"/>
  <c r="F5333" i="1"/>
  <c r="N1164" i="1"/>
  <c r="I5800" i="1"/>
  <c r="F4202" i="1"/>
  <c r="J8036" i="1"/>
  <c r="U115" i="1"/>
  <c r="F6122" i="1"/>
  <c r="M6945" i="1"/>
  <c r="H4683" i="1"/>
  <c r="F6215" i="1"/>
  <c r="U2549" i="1"/>
  <c r="K314" i="1"/>
  <c r="P6203" i="1"/>
  <c r="I4716" i="1"/>
  <c r="V8074" i="1"/>
  <c r="V827" i="1"/>
  <c r="V5073" i="1"/>
  <c r="F8072" i="1"/>
  <c r="J2230" i="1"/>
  <c r="T587" i="1"/>
  <c r="U1869" i="1"/>
  <c r="I6197" i="1"/>
  <c r="U6376" i="1"/>
  <c r="F5326" i="1"/>
  <c r="J8104" i="1"/>
  <c r="U7822" i="1"/>
  <c r="V2682" i="1"/>
  <c r="I7557" i="1"/>
  <c r="H1112" i="1"/>
  <c r="T7073" i="1"/>
  <c r="H1602" i="1"/>
  <c r="J7010" i="1"/>
  <c r="V7552" i="1"/>
  <c r="T3984" i="1"/>
  <c r="V5808" i="1"/>
  <c r="I6352" i="1"/>
  <c r="U6676" i="1"/>
  <c r="I5648" i="1"/>
  <c r="U7082" i="1"/>
  <c r="N190" i="1"/>
  <c r="P3071" i="1"/>
  <c r="V8047" i="1"/>
  <c r="F992" i="1"/>
  <c r="K144" i="1"/>
  <c r="F1212" i="1"/>
  <c r="V3882" i="1"/>
  <c r="I699" i="1"/>
  <c r="J1374" i="1"/>
  <c r="V3862" i="1"/>
  <c r="J3247" i="1"/>
  <c r="U1887" i="1"/>
  <c r="T1083" i="1"/>
  <c r="U3435" i="1"/>
  <c r="N6113" i="1"/>
  <c r="J3347" i="1"/>
  <c r="N6694" i="1"/>
  <c r="I7167" i="1"/>
  <c r="V7876" i="1"/>
  <c r="U4120" i="1"/>
  <c r="P5090" i="1"/>
  <c r="L1509" i="1"/>
  <c r="J1442" i="1"/>
  <c r="F2997" i="1"/>
  <c r="I4918" i="1"/>
  <c r="M2356" i="1"/>
  <c r="U8263" i="1"/>
  <c r="I2882" i="1"/>
  <c r="F4790" i="1"/>
  <c r="N5866" i="1"/>
  <c r="J5657" i="1"/>
  <c r="N3969" i="1"/>
  <c r="I4009" i="1"/>
  <c r="F3914" i="1"/>
  <c r="J6151" i="1"/>
  <c r="H8283" i="1"/>
  <c r="T130" i="1"/>
  <c r="V4718" i="1"/>
  <c r="I1774" i="1"/>
  <c r="V4396" i="1"/>
  <c r="M1814" i="1"/>
  <c r="U8313" i="1"/>
  <c r="N4034" i="1"/>
  <c r="H1877" i="1"/>
  <c r="P4175" i="1"/>
  <c r="M7861" i="1"/>
  <c r="F4548" i="1"/>
  <c r="J2343" i="1"/>
  <c r="J7509" i="1"/>
  <c r="I6656" i="1"/>
  <c r="P3688" i="1"/>
  <c r="I6590" i="1"/>
  <c r="H1317" i="1"/>
  <c r="U6051" i="1"/>
  <c r="I5166" i="1"/>
  <c r="N1906" i="1"/>
  <c r="H7542" i="1"/>
  <c r="V6617" i="1"/>
  <c r="F3306" i="1"/>
  <c r="I529" i="1"/>
  <c r="T2467" i="1"/>
  <c r="H6652" i="1"/>
  <c r="P6385" i="1"/>
  <c r="U5214" i="1"/>
  <c r="M1398" i="1"/>
  <c r="I7554" i="1"/>
  <c r="F468" i="1"/>
  <c r="I2948" i="1"/>
  <c r="I7512" i="1"/>
  <c r="P8273" i="1"/>
  <c r="L4848" i="1"/>
  <c r="I303" i="1"/>
  <c r="M6780" i="1"/>
  <c r="F5970" i="1"/>
  <c r="M7916" i="1"/>
  <c r="J4014" i="1"/>
  <c r="J249" i="1"/>
  <c r="T5226" i="1"/>
  <c r="J7441" i="1"/>
  <c r="T1277" i="1"/>
  <c r="I6225" i="1"/>
  <c r="H5649" i="1"/>
  <c r="F1739" i="1"/>
  <c r="T6677" i="1"/>
  <c r="P279" i="1"/>
  <c r="T3390" i="1"/>
  <c r="M2970" i="1"/>
  <c r="J8215" i="1"/>
  <c r="P1050" i="1"/>
  <c r="V7007" i="1"/>
  <c r="M842" i="1"/>
  <c r="V164" i="1"/>
  <c r="T1799" i="1"/>
  <c r="N8109" i="1"/>
  <c r="I6426" i="1"/>
  <c r="J4810" i="1"/>
  <c r="V1682" i="1"/>
  <c r="T6432" i="1"/>
  <c r="T6009" i="1"/>
  <c r="L6115" i="1"/>
  <c r="F3116" i="1"/>
  <c r="N4644" i="1"/>
  <c r="J2073" i="1"/>
  <c r="F7321" i="1"/>
  <c r="P8269" i="1"/>
  <c r="N2713" i="1"/>
  <c r="U2629" i="1"/>
  <c r="T6987" i="1"/>
  <c r="F7511" i="1"/>
  <c r="U4503" i="1"/>
  <c r="M4726" i="1"/>
  <c r="T1634" i="1"/>
  <c r="V566" i="1"/>
  <c r="U1789" i="1"/>
  <c r="F402" i="1"/>
  <c r="P4955" i="1"/>
  <c r="I3116" i="1"/>
  <c r="H512" i="1"/>
  <c r="I667" i="1"/>
  <c r="F3567" i="1"/>
  <c r="H4009" i="1"/>
  <c r="K8120" i="1"/>
  <c r="T7953" i="1"/>
  <c r="U641" i="1"/>
  <c r="P869" i="1"/>
  <c r="M216" i="1"/>
  <c r="P6754" i="1"/>
  <c r="J589" i="1"/>
  <c r="I1529" i="1"/>
  <c r="I3042" i="1"/>
  <c r="H3086" i="1"/>
  <c r="U3226" i="1"/>
  <c r="K4169" i="1"/>
  <c r="M7480" i="1"/>
  <c r="F7549" i="1"/>
  <c r="V6517" i="1"/>
  <c r="K4263" i="1"/>
  <c r="V231" i="1"/>
  <c r="F370" i="1"/>
  <c r="V1930" i="1"/>
  <c r="F8227" i="1"/>
  <c r="N3277" i="1"/>
  <c r="L3477" i="1"/>
  <c r="I2481" i="1"/>
  <c r="F1769" i="1"/>
  <c r="I3216" i="1"/>
  <c r="F3886" i="1"/>
  <c r="U4134" i="1"/>
  <c r="T97" i="1"/>
  <c r="N7887" i="1"/>
  <c r="U969" i="1"/>
  <c r="N5369" i="1"/>
  <c r="U6084" i="1"/>
  <c r="T1130" i="1"/>
  <c r="J22" i="1"/>
  <c r="N5295" i="1"/>
  <c r="F4631" i="1"/>
  <c r="M8082" i="1"/>
  <c r="U4212" i="1"/>
  <c r="P3770" i="1"/>
  <c r="M2629" i="1"/>
  <c r="J4551" i="1"/>
  <c r="M7233" i="1"/>
  <c r="H5095" i="1"/>
  <c r="V1177" i="1"/>
  <c r="P6110" i="1"/>
  <c r="J2463" i="1"/>
  <c r="J6068" i="1"/>
  <c r="T4633" i="1"/>
  <c r="N1803" i="1"/>
  <c r="V8110" i="1"/>
  <c r="J24" i="1"/>
  <c r="L5108" i="1"/>
  <c r="I7497" i="1"/>
  <c r="V1275" i="1"/>
  <c r="N844" i="1"/>
  <c r="F3578" i="1"/>
  <c r="U5762" i="1"/>
  <c r="H2087" i="1"/>
  <c r="H839" i="1"/>
  <c r="F4325" i="1"/>
  <c r="U4953" i="1"/>
  <c r="U3861" i="1"/>
  <c r="J8028" i="1"/>
  <c r="V2802" i="1"/>
  <c r="H2954" i="1"/>
  <c r="N5021" i="1"/>
  <c r="T5736" i="1"/>
  <c r="V4409" i="1"/>
  <c r="V128" i="1"/>
  <c r="V401" i="1"/>
  <c r="U1970" i="1"/>
  <c r="J7136" i="1"/>
  <c r="L2317" i="1"/>
  <c r="M8198" i="1"/>
  <c r="J3753" i="1"/>
  <c r="N6539" i="1"/>
  <c r="F776" i="1"/>
  <c r="V5481" i="1"/>
  <c r="T7393" i="1"/>
  <c r="I6142" i="1"/>
  <c r="M1985" i="1"/>
  <c r="I7868" i="1"/>
  <c r="M2863" i="1"/>
  <c r="H2906" i="1"/>
  <c r="I5590" i="1"/>
  <c r="H8039" i="1"/>
  <c r="F6166" i="1"/>
  <c r="V450" i="1"/>
  <c r="N2261" i="1"/>
  <c r="T7908" i="1"/>
  <c r="P4417" i="1"/>
  <c r="U1563" i="1"/>
  <c r="J8346" i="1"/>
  <c r="T6939" i="1"/>
  <c r="H193" i="1"/>
  <c r="M5705" i="1"/>
  <c r="V6041" i="1"/>
  <c r="F8340" i="1"/>
  <c r="T1561" i="1"/>
  <c r="T4409" i="1"/>
  <c r="F2566" i="1"/>
  <c r="F1988" i="1"/>
  <c r="F2265" i="1"/>
  <c r="I7831" i="1"/>
  <c r="J719" i="1"/>
  <c r="I6420" i="1"/>
  <c r="I1681" i="1"/>
  <c r="M7551" i="1"/>
  <c r="H5430" i="1"/>
  <c r="H3822" i="1"/>
  <c r="N8258" i="1"/>
  <c r="U2190" i="1"/>
  <c r="P3797" i="1"/>
  <c r="T977" i="1"/>
  <c r="I5223" i="1"/>
  <c r="V3702" i="1"/>
  <c r="F7368" i="1"/>
  <c r="P6832" i="1"/>
  <c r="I5578" i="1"/>
  <c r="F374" i="1"/>
  <c r="T4200" i="1"/>
  <c r="L2423" i="1"/>
  <c r="I1610" i="1"/>
  <c r="P7561" i="1"/>
  <c r="V7217" i="1"/>
  <c r="H2154" i="1"/>
  <c r="T5291" i="1"/>
  <c r="J3929" i="1"/>
  <c r="P6345" i="1"/>
  <c r="U2208" i="1"/>
  <c r="N3431" i="1"/>
  <c r="F2446" i="1"/>
  <c r="N4293" i="1"/>
  <c r="U6910" i="1"/>
  <c r="N6155" i="1"/>
  <c r="H663" i="1"/>
  <c r="T2399" i="1"/>
  <c r="P506" i="1"/>
  <c r="P751" i="1"/>
  <c r="H5631" i="1"/>
  <c r="L3636" i="1"/>
  <c r="H231" i="1"/>
  <c r="N7441" i="1"/>
  <c r="U3180" i="1"/>
  <c r="J2399" i="1"/>
  <c r="U1613" i="1"/>
  <c r="J3659" i="1"/>
  <c r="P3582" i="1"/>
  <c r="J3616" i="1"/>
  <c r="T4823" i="1"/>
  <c r="F1359" i="1"/>
  <c r="M8021" i="1"/>
  <c r="P1676" i="1"/>
  <c r="I1552" i="1"/>
  <c r="V301" i="1"/>
  <c r="M8118" i="1"/>
  <c r="V821" i="1"/>
  <c r="V4797" i="1"/>
  <c r="T1707" i="1"/>
  <c r="T1640" i="1"/>
  <c r="U7188" i="1"/>
  <c r="I4576" i="1"/>
  <c r="F4869" i="1"/>
  <c r="H2960" i="1"/>
  <c r="M4321" i="1"/>
  <c r="M599" i="1"/>
  <c r="L62" i="1"/>
  <c r="F2090" i="1"/>
  <c r="N2249" i="1"/>
  <c r="T7981" i="1"/>
  <c r="H2178" i="1"/>
  <c r="J1996" i="1"/>
  <c r="H7053" i="1"/>
  <c r="V4345" i="1"/>
  <c r="M6834" i="1"/>
  <c r="M7931" i="1"/>
  <c r="P6019" i="1"/>
  <c r="T6764" i="1"/>
  <c r="N6653" i="1"/>
  <c r="M7946" i="1"/>
  <c r="F6565" i="1"/>
  <c r="T5012" i="1"/>
  <c r="J7425" i="1"/>
  <c r="T7399" i="1"/>
  <c r="T70" i="1"/>
  <c r="T5549" i="1"/>
  <c r="P2925" i="1"/>
  <c r="F2919" i="1"/>
  <c r="I1157" i="1"/>
  <c r="F1100" i="1"/>
  <c r="P8336" i="1"/>
  <c r="F7220" i="1"/>
  <c r="U437" i="1"/>
  <c r="H1672" i="1"/>
  <c r="J4090" i="1"/>
  <c r="V3963" i="1"/>
  <c r="I3084" i="1"/>
  <c r="N1364" i="1"/>
  <c r="U5927" i="1"/>
  <c r="F3672" i="1"/>
  <c r="U1352" i="1"/>
  <c r="F521" i="1"/>
  <c r="I7164" i="1"/>
  <c r="H2525" i="1"/>
  <c r="F4766" i="1"/>
  <c r="H5395" i="1"/>
  <c r="P7810" i="1"/>
  <c r="P5360" i="1"/>
  <c r="M3386" i="1"/>
  <c r="N823" i="1"/>
  <c r="N4382" i="1"/>
  <c r="F3901" i="1"/>
  <c r="H2771" i="1"/>
  <c r="U5164" i="1"/>
  <c r="V7896" i="1"/>
  <c r="I6140" i="1"/>
  <c r="P927" i="1"/>
  <c r="P2095" i="1"/>
  <c r="J1198" i="1"/>
  <c r="P3984" i="1"/>
  <c r="I3419" i="1"/>
  <c r="U477" i="1"/>
  <c r="V3720" i="1"/>
  <c r="V7343" i="1"/>
  <c r="U3674" i="1"/>
  <c r="N8099" i="1"/>
  <c r="J658" i="1"/>
  <c r="F303" i="1"/>
  <c r="M2390" i="1"/>
  <c r="I7210" i="1"/>
  <c r="T2827" i="1"/>
  <c r="H7943" i="1"/>
  <c r="F102" i="1"/>
  <c r="N2550" i="1"/>
  <c r="L1175" i="1"/>
  <c r="M6724" i="1"/>
  <c r="I2715" i="1"/>
  <c r="J5268" i="1"/>
  <c r="V6717" i="1"/>
  <c r="K7085" i="1"/>
  <c r="I1137" i="1"/>
  <c r="F1835" i="1"/>
  <c r="H6252" i="1"/>
  <c r="V3913" i="1"/>
  <c r="M5958" i="1"/>
  <c r="F5557" i="1"/>
  <c r="J7289" i="1"/>
  <c r="N1130" i="1"/>
  <c r="M8199" i="1"/>
  <c r="P6855" i="1"/>
  <c r="U8197" i="1"/>
  <c r="V336" i="1"/>
  <c r="N4155" i="1"/>
  <c r="N6733" i="1"/>
  <c r="U4724" i="1"/>
  <c r="U7478" i="1"/>
  <c r="F5347" i="1"/>
  <c r="M5118" i="1"/>
  <c r="H1674" i="1"/>
  <c r="N579" i="1"/>
  <c r="M8081" i="1"/>
  <c r="V4850" i="1"/>
  <c r="H153" i="1"/>
  <c r="T3246" i="1"/>
  <c r="N4602" i="1"/>
  <c r="M151" i="1"/>
  <c r="M8062" i="1"/>
  <c r="M3044" i="1"/>
  <c r="I7261" i="1"/>
  <c r="H304" i="1"/>
  <c r="H4783" i="1"/>
  <c r="T72" i="1"/>
  <c r="J2152" i="1"/>
  <c r="V3693" i="1"/>
  <c r="V7322" i="1"/>
  <c r="H4544" i="1"/>
  <c r="I7231" i="1"/>
  <c r="F7509" i="1"/>
  <c r="H4674" i="1"/>
  <c r="M2602" i="1"/>
  <c r="P1056" i="1"/>
  <c r="J1967" i="1"/>
  <c r="H3389" i="1"/>
  <c r="N4612" i="1"/>
  <c r="H7812" i="1"/>
  <c r="P7471" i="1"/>
  <c r="N5938" i="1"/>
  <c r="H310" i="1"/>
  <c r="V1375" i="1"/>
  <c r="U7183" i="1"/>
  <c r="U2884" i="1"/>
  <c r="M6686" i="1"/>
  <c r="P6013" i="1"/>
  <c r="F5886" i="1"/>
  <c r="F7532" i="1"/>
  <c r="I2428" i="1"/>
  <c r="I2320" i="1"/>
  <c r="H8125" i="1"/>
  <c r="J2358" i="1"/>
  <c r="U2583" i="1"/>
  <c r="M6349" i="1"/>
  <c r="J5330" i="1"/>
  <c r="M6514" i="1"/>
  <c r="T4145" i="1"/>
  <c r="J1992" i="1"/>
  <c r="J7561" i="1"/>
  <c r="L333" i="1"/>
  <c r="N4096" i="1"/>
  <c r="P7342" i="1"/>
  <c r="N6885" i="1"/>
  <c r="I2664" i="1"/>
  <c r="J1986" i="1"/>
  <c r="F563" i="1"/>
  <c r="T4234" i="1"/>
  <c r="V436" i="1"/>
  <c r="J6710" i="1"/>
  <c r="M5248" i="1"/>
  <c r="J201" i="1"/>
  <c r="V968" i="1"/>
  <c r="M3591" i="1"/>
  <c r="N2223" i="1"/>
  <c r="T2395" i="1"/>
  <c r="H2482" i="1"/>
  <c r="F1102" i="1"/>
  <c r="H1989" i="1"/>
  <c r="M854" i="1"/>
  <c r="F5260" i="1"/>
  <c r="U6380" i="1"/>
  <c r="T3109" i="1"/>
  <c r="P7903" i="1"/>
  <c r="P8331" i="1"/>
  <c r="H5263" i="1"/>
  <c r="I3440" i="1"/>
  <c r="T5815" i="1"/>
  <c r="J3290" i="1"/>
  <c r="P4112" i="1"/>
  <c r="J7085" i="1"/>
  <c r="H4974" i="1"/>
  <c r="J7590" i="1"/>
  <c r="J1120" i="1"/>
  <c r="I3318" i="1"/>
  <c r="P3131" i="1"/>
  <c r="V2405" i="1"/>
  <c r="N1261" i="1"/>
  <c r="M2175" i="1"/>
  <c r="J7840" i="1"/>
  <c r="H1089" i="1"/>
  <c r="I4916" i="1"/>
  <c r="H2835" i="1"/>
  <c r="J3456" i="1"/>
  <c r="L2777" i="1"/>
  <c r="N1670" i="1"/>
  <c r="H2785" i="1"/>
  <c r="V5659" i="1"/>
  <c r="H5110" i="1"/>
  <c r="J817" i="1"/>
  <c r="M6414" i="1"/>
  <c r="J6071" i="1"/>
  <c r="V315" i="1"/>
  <c r="F5211" i="1"/>
  <c r="U807" i="1"/>
  <c r="L4738" i="1"/>
  <c r="U2316" i="1"/>
  <c r="P2298" i="1"/>
  <c r="U2946" i="1"/>
  <c r="I5512" i="1"/>
  <c r="T751" i="1"/>
  <c r="J314" i="1"/>
  <c r="T2632" i="1"/>
  <c r="V8070" i="1"/>
  <c r="H5344" i="1"/>
  <c r="N1467" i="1"/>
  <c r="H3868" i="1"/>
  <c r="M5851" i="1"/>
  <c r="N1070" i="1"/>
  <c r="F871" i="1"/>
  <c r="P3462" i="1"/>
  <c r="T7991" i="1"/>
  <c r="I3398" i="1"/>
  <c r="U1351" i="1"/>
  <c r="M7871" i="1"/>
  <c r="M8022" i="1"/>
  <c r="N7906" i="1"/>
  <c r="H5746" i="1"/>
  <c r="M3778" i="1"/>
  <c r="P933" i="1"/>
  <c r="N8013" i="1"/>
  <c r="T263" i="1"/>
  <c r="I7000" i="1"/>
  <c r="P646" i="1"/>
  <c r="P1468" i="1"/>
  <c r="P2317" i="1"/>
  <c r="M2208" i="1"/>
  <c r="N8018" i="1"/>
  <c r="N7287" i="1"/>
  <c r="V4544" i="1"/>
  <c r="V4287" i="1"/>
  <c r="H2322" i="1"/>
  <c r="I1542" i="1"/>
  <c r="M651" i="1"/>
  <c r="P3714" i="1"/>
  <c r="L4640" i="1"/>
  <c r="M3380" i="1"/>
  <c r="V216" i="1"/>
  <c r="J3223" i="1"/>
  <c r="N2296" i="1"/>
  <c r="U1852" i="1"/>
  <c r="T832" i="1"/>
  <c r="N3027" i="1"/>
  <c r="T7057" i="1"/>
  <c r="P3981" i="1"/>
  <c r="J4683" i="1"/>
  <c r="H984" i="1"/>
  <c r="T7864" i="1"/>
  <c r="V7579" i="1"/>
  <c r="P762" i="1"/>
  <c r="K773" i="1"/>
  <c r="L1743" i="1"/>
  <c r="M7985" i="1"/>
  <c r="U977" i="1"/>
  <c r="U4879" i="1"/>
  <c r="T2778" i="1"/>
  <c r="T3804" i="1"/>
  <c r="F4149" i="1"/>
  <c r="T1885" i="1"/>
  <c r="H4185" i="1"/>
  <c r="F8297" i="1"/>
  <c r="V7216" i="1"/>
  <c r="J7945" i="1"/>
  <c r="P568" i="1"/>
  <c r="F26" i="1"/>
  <c r="I6709" i="1"/>
  <c r="N1323" i="1"/>
  <c r="U6027" i="1"/>
  <c r="N2021" i="1"/>
  <c r="P2472" i="1"/>
  <c r="I1631" i="1"/>
  <c r="V1998" i="1"/>
  <c r="V2593" i="1"/>
  <c r="N972" i="1"/>
  <c r="J5035" i="1"/>
  <c r="M631" i="1"/>
  <c r="I5340" i="1"/>
  <c r="M8311" i="1"/>
  <c r="M4933" i="1"/>
  <c r="H3379" i="1"/>
  <c r="T7314" i="1"/>
  <c r="U2046" i="1"/>
  <c r="M2238" i="1"/>
  <c r="V2701" i="1"/>
  <c r="N2077" i="1"/>
  <c r="I1321" i="1"/>
  <c r="T2398" i="1"/>
  <c r="U2938" i="1"/>
  <c r="F3676" i="1"/>
  <c r="V6671" i="1"/>
  <c r="J4892" i="1"/>
  <c r="J1238" i="1"/>
  <c r="F6898" i="1"/>
  <c r="J5937" i="1"/>
  <c r="N4464" i="1"/>
  <c r="V3305" i="1"/>
  <c r="V6674" i="1"/>
  <c r="M6922" i="1"/>
  <c r="N5351" i="1"/>
  <c r="T1714" i="1"/>
  <c r="K5181" i="1"/>
  <c r="U626" i="1"/>
  <c r="V606" i="1"/>
  <c r="H6660" i="1"/>
  <c r="J6481" i="1"/>
  <c r="M1051" i="1"/>
  <c r="P3928" i="1"/>
  <c r="F5466" i="1"/>
  <c r="M3539" i="1"/>
  <c r="P6920" i="1"/>
  <c r="J935" i="1"/>
  <c r="U8304" i="1"/>
  <c r="V3084" i="1"/>
  <c r="F7932" i="1"/>
  <c r="U2440" i="1"/>
  <c r="N1855" i="1"/>
  <c r="M1895" i="1"/>
  <c r="N4154" i="1"/>
  <c r="P6762" i="1"/>
  <c r="J7850" i="1"/>
  <c r="V2068" i="1"/>
  <c r="H6850" i="1"/>
  <c r="I6149" i="1"/>
  <c r="J5169" i="1"/>
  <c r="N5572" i="1"/>
  <c r="J5392" i="1"/>
  <c r="N4373" i="1"/>
  <c r="U7421" i="1"/>
  <c r="V5977" i="1"/>
  <c r="T2443" i="1"/>
  <c r="P8330" i="1"/>
  <c r="P547" i="1"/>
  <c r="J4482" i="1"/>
  <c r="T6624" i="1"/>
  <c r="M3698" i="1"/>
  <c r="V1852" i="1"/>
  <c r="T4675" i="1"/>
  <c r="N7067" i="1"/>
  <c r="T6857" i="1"/>
  <c r="T5942" i="1"/>
  <c r="M549" i="1"/>
  <c r="P5927" i="1"/>
  <c r="H6826" i="1"/>
  <c r="U6663" i="1"/>
  <c r="U6707" i="1"/>
  <c r="L2811" i="1"/>
  <c r="J7202" i="1"/>
  <c r="P2901" i="1"/>
  <c r="M201" i="1"/>
  <c r="P5224" i="1"/>
  <c r="V3109" i="1"/>
  <c r="L312" i="1"/>
  <c r="T323" i="1"/>
  <c r="U6433" i="1"/>
  <c r="N6434" i="1"/>
  <c r="L4535" i="1"/>
  <c r="L4091" i="1"/>
  <c r="T5773" i="1"/>
  <c r="J5247" i="1"/>
  <c r="V8104" i="1"/>
  <c r="F8097" i="1"/>
  <c r="T4169" i="1"/>
  <c r="H7523" i="1"/>
  <c r="M6165" i="1"/>
  <c r="P2122" i="1"/>
  <c r="U6224" i="1"/>
  <c r="H5271" i="1"/>
  <c r="I4450" i="1"/>
  <c r="P2348" i="1"/>
  <c r="I570" i="1"/>
  <c r="F5368" i="1"/>
  <c r="P3017" i="1"/>
  <c r="V4026" i="1"/>
  <c r="H969" i="1"/>
  <c r="T1543" i="1"/>
  <c r="J8229" i="1"/>
  <c r="P6190" i="1"/>
  <c r="M3570" i="1"/>
  <c r="J2099" i="1"/>
  <c r="I1634" i="1"/>
  <c r="P4038" i="1"/>
  <c r="H6657" i="1"/>
  <c r="M1538" i="1"/>
  <c r="T4328" i="1"/>
  <c r="T710" i="1"/>
  <c r="P402" i="1"/>
  <c r="L4670" i="1"/>
  <c r="H287" i="1"/>
  <c r="P5766" i="1"/>
  <c r="U8092" i="1"/>
  <c r="F6184" i="1"/>
  <c r="P1761" i="1"/>
  <c r="P843" i="1"/>
  <c r="T1596" i="1"/>
  <c r="M45" i="1"/>
  <c r="F2065" i="1"/>
  <c r="N2297" i="1"/>
  <c r="F671" i="1"/>
  <c r="P4184" i="1"/>
  <c r="V1579" i="1"/>
  <c r="P4185" i="1"/>
  <c r="J4969" i="1"/>
  <c r="F3362" i="1"/>
  <c r="F3473" i="1"/>
  <c r="N3947" i="1"/>
  <c r="V6846" i="1"/>
  <c r="N3919" i="1"/>
  <c r="F4682" i="1"/>
  <c r="P6691" i="1"/>
  <c r="N4640" i="1"/>
  <c r="I7869" i="1"/>
  <c r="P2294" i="1"/>
  <c r="N3304" i="1"/>
  <c r="L4104" i="1"/>
  <c r="P8311" i="1"/>
  <c r="J4825" i="1"/>
  <c r="V4280" i="1"/>
  <c r="N7221" i="1"/>
  <c r="N3972" i="1"/>
  <c r="V4830" i="1"/>
  <c r="J1240" i="1"/>
  <c r="I2718" i="1"/>
  <c r="T2660" i="1"/>
  <c r="P5720" i="1"/>
  <c r="F7075" i="1"/>
  <c r="N6439" i="1"/>
  <c r="P3344" i="1"/>
  <c r="V5051" i="1"/>
  <c r="T1483" i="1"/>
  <c r="V2402" i="1"/>
  <c r="U2941" i="1"/>
  <c r="T6970" i="1"/>
  <c r="F1176" i="1"/>
  <c r="I4532" i="1"/>
  <c r="F2385" i="1"/>
  <c r="F3938" i="1"/>
  <c r="F4407" i="1"/>
  <c r="V4553" i="1"/>
  <c r="H4055" i="1"/>
  <c r="U6656" i="1"/>
  <c r="U6101" i="1"/>
  <c r="I353" i="1"/>
  <c r="P3547" i="1"/>
  <c r="P3409" i="1"/>
  <c r="H1952" i="1"/>
  <c r="M3613" i="1"/>
  <c r="V5137" i="1"/>
  <c r="N1285" i="1"/>
  <c r="I5559" i="1"/>
  <c r="P4692" i="1"/>
  <c r="P1083" i="1"/>
  <c r="I279" i="1"/>
  <c r="I5905" i="1"/>
  <c r="J711" i="1"/>
  <c r="V812" i="1"/>
  <c r="F2475" i="1"/>
  <c r="T4131" i="1"/>
  <c r="N6552" i="1"/>
  <c r="J10" i="1"/>
  <c r="F4411" i="1"/>
  <c r="N1558" i="1"/>
  <c r="U7177" i="1"/>
  <c r="J593" i="1"/>
  <c r="N1399" i="1"/>
  <c r="N8000" i="1"/>
  <c r="F2579" i="1"/>
  <c r="J369" i="1"/>
  <c r="T6888" i="1"/>
  <c r="V4922" i="1"/>
  <c r="J2783" i="1"/>
  <c r="H4305" i="1"/>
  <c r="I5777" i="1"/>
  <c r="M4342" i="1"/>
  <c r="T2079" i="1"/>
  <c r="N2038" i="1"/>
  <c r="I2065" i="1"/>
  <c r="P4096" i="1"/>
  <c r="I7924" i="1"/>
  <c r="U2334" i="1"/>
  <c r="U419" i="1"/>
  <c r="T7005" i="1"/>
  <c r="U7385" i="1"/>
  <c r="F2081" i="1"/>
  <c r="I4169" i="1"/>
  <c r="N3406" i="1"/>
  <c r="M7976" i="1"/>
  <c r="T1384" i="1"/>
  <c r="I3267" i="1"/>
  <c r="L5597" i="1"/>
  <c r="F7863" i="1"/>
  <c r="P3327" i="1"/>
  <c r="N7815" i="1"/>
  <c r="N460" i="1"/>
  <c r="T3334" i="1"/>
  <c r="P682" i="1"/>
  <c r="I5899" i="1"/>
  <c r="M2565" i="1"/>
  <c r="U1879" i="1"/>
  <c r="F2074" i="1"/>
  <c r="J860" i="1"/>
  <c r="N8134" i="1"/>
  <c r="F594" i="1"/>
  <c r="F2336" i="1"/>
  <c r="U300" i="1"/>
  <c r="N3135" i="1"/>
  <c r="N2332" i="1"/>
  <c r="M3582" i="1"/>
  <c r="T1635" i="1"/>
  <c r="M855" i="1"/>
  <c r="M4385" i="1"/>
  <c r="U1844" i="1"/>
  <c r="P2666" i="1"/>
  <c r="P5471" i="1"/>
  <c r="V3131" i="1"/>
  <c r="L7255" i="1"/>
  <c r="N4097" i="1"/>
  <c r="I3138" i="1"/>
  <c r="T1568" i="1"/>
  <c r="I1202" i="1"/>
  <c r="H3303" i="1"/>
  <c r="V2491" i="1"/>
  <c r="N6067" i="1"/>
  <c r="J7106" i="1"/>
  <c r="U3894" i="1"/>
  <c r="T122" i="1"/>
  <c r="V3975" i="1"/>
  <c r="I3934" i="1"/>
  <c r="V7867" i="1"/>
  <c r="V619" i="1"/>
  <c r="H3417" i="1"/>
  <c r="T3129" i="1"/>
  <c r="H8230" i="1"/>
  <c r="U705" i="1"/>
  <c r="U1237" i="1"/>
  <c r="I4420" i="1"/>
  <c r="H8025" i="1"/>
  <c r="M7372" i="1"/>
  <c r="F603" i="1"/>
  <c r="H2605" i="1"/>
  <c r="F6305" i="1"/>
  <c r="F1918" i="1"/>
  <c r="J1639" i="1"/>
  <c r="N7214" i="1"/>
  <c r="I8160" i="1"/>
  <c r="T2122" i="1"/>
  <c r="H2579" i="1"/>
  <c r="H7182" i="1"/>
  <c r="N6177" i="1"/>
  <c r="F85" i="1"/>
  <c r="P1494" i="1"/>
  <c r="I7824" i="1"/>
  <c r="N445" i="1"/>
  <c r="F373" i="1"/>
  <c r="N1761" i="1"/>
  <c r="T1597" i="1"/>
  <c r="F6201" i="1"/>
  <c r="I5954" i="1"/>
  <c r="M6038" i="1"/>
  <c r="M5111" i="1"/>
  <c r="V7793" i="1"/>
  <c r="P8003" i="1"/>
  <c r="N6974" i="1"/>
  <c r="U7017" i="1"/>
  <c r="M8232" i="1"/>
  <c r="P4113" i="1"/>
  <c r="T3444" i="1"/>
  <c r="U6534" i="1"/>
  <c r="H1416" i="1"/>
  <c r="U5905" i="1"/>
  <c r="F7021" i="1"/>
  <c r="N2208" i="1"/>
  <c r="P2073" i="1"/>
  <c r="N266" i="1"/>
  <c r="I42" i="1"/>
  <c r="J6209" i="1"/>
  <c r="U1216" i="1"/>
  <c r="T4762" i="1"/>
  <c r="F2584" i="1"/>
  <c r="V5979" i="1"/>
  <c r="M6235" i="1"/>
  <c r="U3958" i="1"/>
  <c r="M1781" i="1"/>
  <c r="I6701" i="1"/>
  <c r="N6220" i="1"/>
  <c r="N5882" i="1"/>
  <c r="H5770" i="1"/>
  <c r="F916" i="1"/>
  <c r="P3494" i="1"/>
  <c r="U516" i="1"/>
  <c r="N140" i="1"/>
  <c r="T6271" i="1"/>
  <c r="H4590" i="1"/>
  <c r="F83" i="1"/>
  <c r="J430" i="1"/>
  <c r="U212" i="1"/>
  <c r="V1866" i="1"/>
  <c r="F742" i="1"/>
  <c r="J4066" i="1"/>
  <c r="P6311" i="1"/>
  <c r="H5837" i="1"/>
  <c r="N2651" i="1"/>
  <c r="F5961" i="1"/>
  <c r="M8295" i="1"/>
  <c r="F3389" i="1"/>
  <c r="F5361" i="1"/>
  <c r="U5942" i="1"/>
  <c r="P7270" i="1"/>
  <c r="U7566" i="1"/>
  <c r="F4684" i="1"/>
  <c r="U1771" i="1"/>
  <c r="T660" i="1"/>
  <c r="F2963" i="1"/>
  <c r="L8094" i="1"/>
  <c r="M7370" i="1"/>
  <c r="M6120" i="1"/>
  <c r="U6815" i="1"/>
  <c r="U1442" i="1"/>
  <c r="I6692" i="1"/>
  <c r="T6718" i="1"/>
  <c r="V2243" i="1"/>
  <c r="M3490" i="1"/>
  <c r="M4406" i="1"/>
  <c r="M6550" i="1"/>
  <c r="H2939" i="1"/>
  <c r="H7380" i="1"/>
  <c r="J6353" i="1"/>
  <c r="V714" i="1"/>
  <c r="N7361" i="1"/>
  <c r="N6634" i="1"/>
  <c r="H1915" i="1"/>
  <c r="I8319" i="1"/>
  <c r="V6987" i="1"/>
  <c r="T362" i="1"/>
  <c r="V5689" i="1"/>
  <c r="U624" i="1"/>
  <c r="M1203" i="1"/>
  <c r="F7402" i="1"/>
  <c r="F1313" i="1"/>
  <c r="T4406" i="1"/>
  <c r="T2067" i="1"/>
  <c r="M780" i="1"/>
  <c r="V7025" i="1"/>
  <c r="T3510" i="1"/>
  <c r="M1573" i="1"/>
  <c r="V1600" i="1"/>
  <c r="T3399" i="1"/>
  <c r="M5700" i="1"/>
  <c r="J7121" i="1"/>
  <c r="I2733" i="1"/>
  <c r="M2131" i="1"/>
  <c r="P6716" i="1"/>
  <c r="N1090" i="1"/>
  <c r="J3561" i="1"/>
  <c r="U2834" i="1"/>
  <c r="V4639" i="1"/>
  <c r="L946" i="1"/>
  <c r="J4864" i="1"/>
  <c r="I6122" i="1"/>
  <c r="J3436" i="1"/>
  <c r="F1893" i="1"/>
  <c r="F993" i="1"/>
  <c r="M1536" i="1"/>
  <c r="M739" i="1"/>
  <c r="P7347" i="1"/>
  <c r="I6010" i="1"/>
  <c r="I6666" i="1"/>
  <c r="V4736" i="1"/>
  <c r="I4232" i="1"/>
  <c r="U3504" i="1"/>
  <c r="H2740" i="1"/>
  <c r="M833" i="1"/>
  <c r="H6874" i="1"/>
  <c r="M6237" i="1"/>
  <c r="H2432" i="1"/>
  <c r="V5251" i="1"/>
  <c r="V1047" i="1"/>
  <c r="H8304" i="1"/>
  <c r="N3859" i="1"/>
  <c r="H6822" i="1"/>
  <c r="H1853" i="1"/>
  <c r="P1516" i="1"/>
  <c r="P5768" i="1"/>
  <c r="J807" i="1"/>
  <c r="N7989" i="1"/>
  <c r="V6607" i="1"/>
  <c r="H3602" i="1"/>
  <c r="U3321" i="1"/>
  <c r="I619" i="1"/>
  <c r="L2737" i="1"/>
  <c r="M6359" i="1"/>
  <c r="M7274" i="1"/>
  <c r="P1432" i="1"/>
  <c r="M913" i="1"/>
  <c r="M929" i="1"/>
  <c r="J3284" i="1"/>
  <c r="T6151" i="1"/>
  <c r="N6652" i="1"/>
  <c r="T7067" i="1"/>
  <c r="K2096" i="1"/>
  <c r="V7431" i="1"/>
  <c r="I1972" i="1"/>
  <c r="U2165" i="1"/>
  <c r="U7160" i="1"/>
  <c r="P4178" i="1"/>
  <c r="N2017" i="1"/>
  <c r="P4950" i="1"/>
  <c r="I610" i="1"/>
  <c r="N515" i="1"/>
  <c r="V7118" i="1"/>
  <c r="F346" i="1"/>
  <c r="V896" i="1"/>
  <c r="T2700" i="1"/>
  <c r="P2778" i="1"/>
  <c r="P5305" i="1"/>
  <c r="T1769" i="1"/>
  <c r="I3545" i="1"/>
  <c r="H7336" i="1"/>
  <c r="P8022" i="1"/>
  <c r="J3015" i="1"/>
  <c r="L1251" i="1"/>
  <c r="U5401" i="1"/>
  <c r="T1498" i="1"/>
  <c r="H1497" i="1"/>
  <c r="P8303" i="1"/>
  <c r="F3683" i="1"/>
  <c r="J4216" i="1"/>
  <c r="J4550" i="1"/>
  <c r="T5583" i="1"/>
  <c r="P6944" i="1"/>
  <c r="F3238" i="1"/>
  <c r="V6673" i="1"/>
  <c r="T1563" i="1"/>
  <c r="L1852" i="1"/>
  <c r="N898" i="1"/>
  <c r="F6712" i="1"/>
  <c r="F3792" i="1"/>
  <c r="I1293" i="1"/>
  <c r="P1126" i="1"/>
  <c r="T1477" i="1"/>
  <c r="N8125" i="1"/>
  <c r="T4397" i="1"/>
  <c r="P4618" i="1"/>
  <c r="V7982" i="1"/>
  <c r="I6885" i="1"/>
  <c r="P1351" i="1"/>
  <c r="F7015" i="1"/>
  <c r="I7478" i="1"/>
  <c r="F3580" i="1"/>
  <c r="I7288" i="1"/>
  <c r="F1748" i="1"/>
  <c r="M83" i="1"/>
  <c r="I2291" i="1"/>
  <c r="P2390" i="1"/>
  <c r="U1736" i="1"/>
  <c r="J2272" i="1"/>
  <c r="M6246" i="1"/>
  <c r="U494" i="1"/>
  <c r="F7245" i="1"/>
  <c r="I6000" i="1"/>
  <c r="M4194" i="1"/>
  <c r="I4172" i="1"/>
  <c r="U7459" i="1"/>
  <c r="V7882" i="1"/>
  <c r="P4839" i="1"/>
  <c r="V6838" i="1"/>
  <c r="J3326" i="1"/>
  <c r="U7216" i="1"/>
  <c r="M5765" i="1"/>
  <c r="H2263" i="1"/>
  <c r="H8045" i="1"/>
  <c r="J20" i="1"/>
  <c r="H4041" i="1"/>
  <c r="M5881" i="1"/>
  <c r="U944" i="1"/>
  <c r="F1023" i="1"/>
  <c r="F7352" i="1"/>
  <c r="P921" i="1"/>
  <c r="V6328" i="1"/>
  <c r="V7425" i="1"/>
  <c r="H8191" i="1"/>
  <c r="F4333" i="1"/>
  <c r="H5727" i="1"/>
  <c r="P8072" i="1"/>
  <c r="I5455" i="1"/>
  <c r="U2195" i="1"/>
  <c r="H2542" i="1"/>
  <c r="F5358" i="1"/>
  <c r="P2138" i="1"/>
  <c r="I6380" i="1"/>
  <c r="J2238" i="1"/>
  <c r="P2698" i="1"/>
  <c r="L671" i="1"/>
  <c r="P3173" i="1"/>
  <c r="V568" i="1"/>
  <c r="H14" i="1"/>
  <c r="V3125" i="1"/>
  <c r="F1508" i="1"/>
  <c r="H169" i="1"/>
  <c r="U3137" i="1"/>
  <c r="V2141" i="1"/>
  <c r="M8253" i="1"/>
  <c r="I5714" i="1"/>
  <c r="H3050" i="1"/>
  <c r="I8246" i="1"/>
  <c r="L7565" i="1"/>
  <c r="T4790" i="1"/>
  <c r="P7430" i="1"/>
  <c r="F2301" i="1"/>
  <c r="H1311" i="1"/>
  <c r="I7888" i="1"/>
  <c r="U1656" i="1"/>
  <c r="T3393" i="1"/>
  <c r="T171" i="1"/>
  <c r="J1261" i="1"/>
  <c r="I657" i="1"/>
  <c r="I6912" i="1"/>
  <c r="N93" i="1"/>
  <c r="U6254" i="1"/>
  <c r="P318" i="1"/>
  <c r="H1616" i="1"/>
  <c r="U435" i="1"/>
  <c r="N6376" i="1"/>
  <c r="I3651" i="1"/>
  <c r="T4326" i="1"/>
  <c r="F5717" i="1"/>
  <c r="U6979" i="1"/>
  <c r="H2011" i="1"/>
  <c r="M6350" i="1"/>
  <c r="T2725" i="1"/>
  <c r="M2011" i="1"/>
  <c r="H3051" i="1"/>
  <c r="J3203" i="1"/>
  <c r="H8270" i="1"/>
  <c r="P4878" i="1"/>
  <c r="T664" i="1"/>
  <c r="N1343" i="1"/>
  <c r="I8229" i="1"/>
  <c r="F4033" i="1"/>
  <c r="U4624" i="1"/>
  <c r="N2586" i="1"/>
  <c r="H5141" i="1"/>
  <c r="F6619" i="1"/>
  <c r="J164" i="1"/>
  <c r="T1675" i="1"/>
  <c r="I3790" i="1"/>
  <c r="I6767" i="1"/>
  <c r="V7894" i="1"/>
  <c r="M1024" i="1"/>
  <c r="T8335" i="1"/>
  <c r="F7429" i="1"/>
  <c r="V3840" i="1"/>
  <c r="H7366" i="1"/>
  <c r="T962" i="1"/>
  <c r="M109" i="1"/>
  <c r="H4160" i="1"/>
  <c r="T1187" i="1"/>
  <c r="I3182" i="1"/>
  <c r="F172" i="1"/>
  <c r="P2232" i="1"/>
  <c r="I3807" i="1"/>
  <c r="P4151" i="1"/>
  <c r="H3829" i="1"/>
  <c r="P6439" i="1"/>
  <c r="M4089" i="1"/>
  <c r="V1231" i="1"/>
  <c r="U8234" i="1"/>
  <c r="M6175" i="1"/>
  <c r="F7173" i="1"/>
  <c r="U2756" i="1"/>
  <c r="J178" i="1"/>
  <c r="V8098" i="1"/>
  <c r="N7260" i="1"/>
  <c r="V4719" i="1"/>
  <c r="H2812" i="1"/>
  <c r="P920" i="1"/>
  <c r="H1661" i="1"/>
  <c r="U3675" i="1"/>
  <c r="U7360" i="1"/>
  <c r="P3330" i="1"/>
  <c r="M6822" i="1"/>
  <c r="T3254" i="1"/>
  <c r="T246" i="1"/>
  <c r="I7686" i="1"/>
  <c r="V6742" i="1"/>
  <c r="N1794" i="1"/>
  <c r="M3046" i="1"/>
  <c r="U1904" i="1"/>
  <c r="I4310" i="1"/>
  <c r="J1900" i="1"/>
  <c r="M7228" i="1"/>
  <c r="N2839" i="1"/>
  <c r="J1802" i="1"/>
  <c r="M2958" i="1"/>
  <c r="I777" i="1"/>
  <c r="I5787" i="1"/>
  <c r="N776" i="1"/>
  <c r="P6179" i="1"/>
  <c r="H4868" i="1"/>
  <c r="F2078" i="1"/>
  <c r="U498" i="1"/>
  <c r="J6154" i="1"/>
  <c r="T1825" i="1"/>
  <c r="N2674" i="1"/>
  <c r="U4484" i="1"/>
  <c r="M5519" i="1"/>
  <c r="H2301" i="1"/>
  <c r="J6162" i="1"/>
  <c r="P2132" i="1"/>
  <c r="T6370" i="1"/>
  <c r="V2936" i="1"/>
  <c r="M7605" i="1"/>
  <c r="P4906" i="1"/>
  <c r="F5564" i="1"/>
  <c r="I1555" i="1"/>
  <c r="I6432" i="1"/>
  <c r="J7277" i="1"/>
  <c r="H6150" i="1"/>
  <c r="F6835" i="1"/>
  <c r="U2551" i="1"/>
  <c r="F4816" i="1"/>
  <c r="I3613" i="1"/>
  <c r="T6886" i="1"/>
  <c r="M3482" i="1"/>
  <c r="J1383" i="1"/>
  <c r="V1380" i="1"/>
  <c r="H3188" i="1"/>
  <c r="P7103" i="1"/>
  <c r="T805" i="1"/>
  <c r="V1499" i="1"/>
  <c r="J6891" i="1"/>
  <c r="N4897" i="1"/>
  <c r="M1710" i="1"/>
  <c r="N95" i="1"/>
  <c r="J3948" i="1"/>
  <c r="T3088" i="1"/>
  <c r="H676" i="1"/>
  <c r="M6025" i="1"/>
  <c r="V6945" i="1"/>
  <c r="J4991" i="1"/>
  <c r="J857" i="1"/>
  <c r="J8162" i="1"/>
  <c r="U3707" i="1"/>
  <c r="J541" i="1"/>
  <c r="F7232" i="1"/>
  <c r="N7409" i="1"/>
  <c r="I6955" i="1"/>
  <c r="T6565" i="1"/>
  <c r="H1899" i="1"/>
  <c r="P1896" i="1"/>
  <c r="V6771" i="1"/>
  <c r="P4701" i="1"/>
  <c r="N7171" i="1"/>
  <c r="M1617" i="1"/>
  <c r="V6386" i="1"/>
  <c r="V1950" i="1"/>
  <c r="T936" i="1"/>
  <c r="P1520" i="1"/>
  <c r="V5224" i="1"/>
  <c r="N3095" i="1"/>
  <c r="V2274" i="1"/>
  <c r="J2638" i="1"/>
  <c r="J98" i="1"/>
  <c r="H7002" i="1"/>
  <c r="P2485" i="1"/>
  <c r="V5083" i="1"/>
  <c r="H1849" i="1"/>
  <c r="V1180" i="1"/>
  <c r="J6475" i="1"/>
  <c r="P3377" i="1"/>
  <c r="P5848" i="1"/>
  <c r="T7511" i="1"/>
  <c r="M736" i="1"/>
  <c r="P5403" i="1"/>
  <c r="I5376" i="1"/>
  <c r="H745" i="1"/>
  <c r="M482" i="1"/>
  <c r="U6934" i="1"/>
  <c r="N578" i="1"/>
  <c r="V6021" i="1"/>
  <c r="N8131" i="1"/>
  <c r="H3742" i="1"/>
  <c r="M126" i="1"/>
  <c r="V585" i="1"/>
  <c r="N7394" i="1"/>
  <c r="F4479" i="1"/>
  <c r="N7416" i="1"/>
  <c r="P4970" i="1"/>
  <c r="H1553" i="1"/>
  <c r="M1405" i="1"/>
  <c r="P391" i="1"/>
  <c r="H3059" i="1"/>
  <c r="T8270" i="1"/>
  <c r="J8218" i="1"/>
  <c r="U4202" i="1"/>
  <c r="V8181" i="1"/>
  <c r="M4290" i="1"/>
  <c r="H7270" i="1"/>
  <c r="M6116" i="1"/>
  <c r="T5850" i="1"/>
  <c r="U4184" i="1"/>
  <c r="T4032" i="1"/>
  <c r="V7864" i="1"/>
  <c r="P3699" i="1"/>
  <c r="P7995" i="1"/>
  <c r="T6436" i="1"/>
  <c r="P385" i="1"/>
  <c r="F6517" i="1"/>
  <c r="P482" i="1"/>
  <c r="U1268" i="1"/>
  <c r="F4089" i="1"/>
  <c r="U6527" i="1"/>
  <c r="M618" i="1"/>
  <c r="J7907" i="1"/>
  <c r="H4509" i="1"/>
  <c r="P5570" i="1"/>
  <c r="V4867" i="1"/>
  <c r="V5259" i="1"/>
  <c r="N1627" i="1"/>
  <c r="T67" i="1"/>
  <c r="T5976" i="1"/>
  <c r="U8004" i="1"/>
  <c r="J5117" i="1"/>
  <c r="J3610" i="1"/>
  <c r="T1600" i="1"/>
  <c r="T1508" i="1"/>
  <c r="I4906" i="1"/>
  <c r="H6101" i="1"/>
  <c r="U5715" i="1"/>
  <c r="J585" i="1"/>
  <c r="F232" i="1"/>
  <c r="P2502" i="1"/>
  <c r="P673" i="1"/>
  <c r="N7017" i="1"/>
  <c r="U3022" i="1"/>
  <c r="P138" i="1"/>
  <c r="F3234" i="1"/>
  <c r="V1000" i="1"/>
  <c r="F2002" i="1"/>
  <c r="F7853" i="1"/>
  <c r="I8024" i="1"/>
  <c r="H6528" i="1"/>
  <c r="N4968" i="1"/>
  <c r="P6723" i="1"/>
  <c r="J6228" i="1"/>
  <c r="V5669" i="1"/>
  <c r="P5583" i="1"/>
  <c r="V6616" i="1"/>
  <c r="V2415" i="1"/>
  <c r="M8339" i="1"/>
  <c r="H7227" i="1"/>
  <c r="T802" i="1"/>
  <c r="I5403" i="1"/>
  <c r="M3571" i="1"/>
  <c r="N5971" i="1"/>
  <c r="M7433" i="1"/>
  <c r="U4161" i="1"/>
  <c r="H6712" i="1"/>
  <c r="F5570" i="1"/>
  <c r="I1905" i="1"/>
  <c r="M6914" i="1"/>
  <c r="F5491" i="1"/>
  <c r="I1564" i="1"/>
  <c r="M6567" i="1"/>
  <c r="N2479" i="1"/>
  <c r="N2587" i="1"/>
  <c r="F5367" i="1"/>
  <c r="N4216" i="1"/>
  <c r="U398" i="1"/>
  <c r="U4263" i="1"/>
  <c r="T6865" i="1"/>
  <c r="N7066" i="1"/>
  <c r="N1591" i="1"/>
  <c r="V2987" i="1"/>
  <c r="I2332" i="1"/>
  <c r="N1025" i="1"/>
  <c r="L2106" i="1"/>
  <c r="U1962" i="1"/>
  <c r="U1168" i="1"/>
  <c r="P2143" i="1"/>
  <c r="J7873" i="1"/>
  <c r="H4398" i="1"/>
  <c r="U8259" i="1"/>
  <c r="T7854" i="1"/>
  <c r="N4838" i="1"/>
  <c r="L6658" i="1"/>
  <c r="M991" i="1"/>
  <c r="N6424" i="1"/>
  <c r="M3373" i="1"/>
  <c r="P1601" i="1"/>
  <c r="N4529" i="1"/>
  <c r="U7135" i="1"/>
  <c r="T3375" i="1"/>
  <c r="F7330" i="1"/>
  <c r="H6231" i="1"/>
  <c r="L1859" i="1"/>
  <c r="J6243" i="1"/>
  <c r="T8341" i="1"/>
  <c r="V1185" i="1"/>
  <c r="F2678" i="1"/>
  <c r="J349" i="1"/>
  <c r="N1618" i="1"/>
  <c r="M3316" i="1"/>
  <c r="N7257" i="1"/>
  <c r="H5356" i="1"/>
  <c r="M6607" i="1"/>
  <c r="P4459" i="1"/>
  <c r="J1632" i="1"/>
  <c r="P4445" i="1"/>
  <c r="J4755" i="1"/>
  <c r="F8252" i="1"/>
  <c r="F1302" i="1"/>
  <c r="M3865" i="1"/>
  <c r="U7554" i="1"/>
  <c r="J1133" i="1"/>
  <c r="N1111" i="1"/>
  <c r="I7608" i="1"/>
  <c r="U1458" i="1"/>
  <c r="H2123" i="1"/>
  <c r="M5293" i="1"/>
  <c r="F5549" i="1"/>
  <c r="U3055" i="1"/>
  <c r="V8225" i="1"/>
  <c r="H7823" i="1"/>
  <c r="M4861" i="1"/>
  <c r="M6983" i="1"/>
  <c r="I4926" i="1"/>
  <c r="P1350" i="1"/>
  <c r="P879" i="1"/>
  <c r="P6935" i="1"/>
  <c r="U923" i="1"/>
  <c r="N3568" i="1"/>
  <c r="U3799" i="1"/>
  <c r="M2090" i="1"/>
  <c r="V4481" i="1"/>
  <c r="H2568" i="1"/>
  <c r="F3318" i="1"/>
  <c r="J3409" i="1"/>
  <c r="V6335" i="1"/>
  <c r="P6436" i="1"/>
  <c r="N8294" i="1"/>
  <c r="V977" i="1"/>
  <c r="M3315" i="1"/>
  <c r="I5100" i="1"/>
  <c r="V6824" i="1"/>
  <c r="U213" i="1"/>
  <c r="V4574" i="1"/>
  <c r="J177" i="1"/>
  <c r="I6372" i="1"/>
  <c r="V2366" i="1"/>
  <c r="J4609" i="1"/>
  <c r="J6274" i="1"/>
  <c r="I2003" i="1"/>
  <c r="J2122" i="1"/>
  <c r="V7841" i="1"/>
  <c r="U7852" i="1"/>
  <c r="V6840" i="1"/>
  <c r="V663" i="1"/>
  <c r="F5033" i="1"/>
  <c r="U4791" i="1"/>
  <c r="J4698" i="1"/>
  <c r="F7521" i="1"/>
  <c r="M3769" i="1"/>
  <c r="J8064" i="1"/>
  <c r="T6176" i="1"/>
  <c r="I4676" i="1"/>
  <c r="J4092" i="1"/>
  <c r="M3074" i="1"/>
  <c r="H2218" i="1"/>
  <c r="F2292" i="1"/>
  <c r="I7840" i="1"/>
  <c r="H4870" i="1"/>
  <c r="M5738" i="1"/>
  <c r="V5709" i="1"/>
  <c r="P3283" i="1"/>
  <c r="U4335" i="1"/>
  <c r="M3019" i="1"/>
  <c r="M1001" i="1"/>
  <c r="F3861" i="1"/>
  <c r="M7108" i="1"/>
  <c r="F3749" i="1"/>
  <c r="M6936" i="1"/>
  <c r="H1071" i="1"/>
  <c r="P6471" i="1"/>
  <c r="H197" i="1"/>
  <c r="V1268" i="1"/>
  <c r="I5057" i="1"/>
  <c r="J418" i="1"/>
  <c r="H668" i="1"/>
  <c r="V6975" i="1"/>
  <c r="H7828" i="1"/>
  <c r="J4820" i="1"/>
  <c r="H7314" i="1"/>
  <c r="P6806" i="1"/>
  <c r="J2715" i="1"/>
  <c r="N509" i="1"/>
  <c r="F5576" i="1"/>
  <c r="P3492" i="1"/>
  <c r="T7361" i="1"/>
  <c r="H6532" i="1"/>
  <c r="J6820" i="1"/>
  <c r="P3290" i="1"/>
  <c r="T3357" i="1"/>
  <c r="I5938" i="1"/>
  <c r="V2101" i="1"/>
  <c r="V6863" i="1"/>
  <c r="I8198" i="1"/>
  <c r="V4478" i="1"/>
  <c r="P2710" i="1"/>
  <c r="F462" i="1"/>
  <c r="F6955" i="1"/>
  <c r="U5071" i="1"/>
  <c r="M5477" i="1"/>
  <c r="M3881" i="1"/>
  <c r="U7260" i="1"/>
  <c r="N4931" i="1"/>
  <c r="L6208" i="1"/>
  <c r="I8204" i="1"/>
  <c r="J3500" i="1"/>
  <c r="J5130" i="1"/>
  <c r="J7044" i="1"/>
  <c r="J787" i="1"/>
  <c r="V3784" i="1"/>
  <c r="U8147" i="1"/>
  <c r="I5850" i="1"/>
  <c r="T6647" i="1"/>
  <c r="F3998" i="1"/>
  <c r="H4745" i="1"/>
  <c r="P3840" i="1"/>
  <c r="M5798" i="1"/>
  <c r="U3094" i="1"/>
  <c r="M5216" i="1"/>
  <c r="M696" i="1"/>
  <c r="V3733" i="1"/>
  <c r="I866" i="1"/>
  <c r="N4547" i="1"/>
  <c r="U1197" i="1"/>
  <c r="I4197" i="1"/>
  <c r="I6055" i="1"/>
  <c r="M4486" i="1"/>
  <c r="N7096" i="1"/>
  <c r="U1587" i="1"/>
  <c r="U7067" i="1"/>
  <c r="N4165" i="1"/>
  <c r="N6292" i="1"/>
  <c r="N2909" i="1"/>
  <c r="H2747" i="1"/>
  <c r="I5043" i="1"/>
  <c r="M7847" i="1"/>
  <c r="J1938" i="1"/>
  <c r="I7832" i="1"/>
  <c r="I1692" i="1"/>
  <c r="N7512" i="1"/>
  <c r="K6036" i="1"/>
  <c r="T4396" i="1"/>
  <c r="M4057" i="1"/>
  <c r="U8308" i="1"/>
  <c r="T3629" i="1"/>
  <c r="H5040" i="1"/>
  <c r="H7414" i="1"/>
  <c r="I5481" i="1"/>
  <c r="L121" i="1"/>
  <c r="N2958" i="1"/>
  <c r="V2443" i="1"/>
  <c r="H8344" i="1"/>
  <c r="M4521" i="1"/>
  <c r="J542" i="1"/>
  <c r="M4957" i="1"/>
  <c r="I2589" i="1"/>
  <c r="M2423" i="1"/>
  <c r="U8189" i="1"/>
  <c r="J4089" i="1"/>
  <c r="T1527" i="1"/>
  <c r="J424" i="1"/>
  <c r="P316" i="1"/>
  <c r="T6530" i="1"/>
  <c r="V5951" i="1"/>
  <c r="V5675" i="1"/>
  <c r="T288" i="1"/>
  <c r="P802" i="1"/>
  <c r="N3123" i="1"/>
  <c r="T1775" i="1"/>
  <c r="V8336" i="1"/>
  <c r="H3052" i="1"/>
  <c r="H500" i="1"/>
  <c r="P7334" i="1"/>
  <c r="T3086" i="1"/>
  <c r="U6666" i="1"/>
  <c r="L4040" i="1"/>
  <c r="V8236" i="1"/>
  <c r="V117" i="1"/>
  <c r="V7879" i="1"/>
  <c r="M7353" i="1"/>
  <c r="I4490" i="1"/>
  <c r="N8225" i="1"/>
  <c r="I280" i="1"/>
  <c r="M198" i="1"/>
  <c r="M518" i="1"/>
  <c r="L500" i="1"/>
  <c r="M8316" i="1"/>
  <c r="U3425" i="1"/>
  <c r="H5309" i="1"/>
  <c r="T5264" i="1"/>
  <c r="M3357" i="1"/>
  <c r="J5096" i="1"/>
  <c r="I889" i="1"/>
  <c r="V6310" i="1"/>
  <c r="M848" i="1"/>
  <c r="U7330" i="1"/>
  <c r="N1223" i="1"/>
  <c r="M6097" i="1"/>
  <c r="M850" i="1"/>
  <c r="M5471" i="1"/>
  <c r="J3608" i="1"/>
  <c r="T1899" i="1"/>
  <c r="H3554" i="1"/>
  <c r="V6370" i="1"/>
  <c r="V6466" i="1"/>
  <c r="J2761" i="1"/>
  <c r="I2736" i="1"/>
  <c r="L2184" i="1"/>
  <c r="I6033" i="1"/>
  <c r="T6363" i="1"/>
  <c r="I6854" i="1"/>
  <c r="V1153" i="1"/>
  <c r="L6842" i="1"/>
  <c r="V6779" i="1"/>
  <c r="J1742" i="1"/>
  <c r="F7265" i="1"/>
  <c r="I561" i="1"/>
  <c r="J836" i="1"/>
  <c r="T1124" i="1"/>
  <c r="M6851" i="1"/>
  <c r="I7351" i="1"/>
  <c r="F680" i="1"/>
  <c r="F2736" i="1"/>
  <c r="V1411" i="1"/>
  <c r="H8249" i="1"/>
  <c r="P431" i="1"/>
  <c r="V3473" i="1"/>
  <c r="H5449" i="1"/>
  <c r="P2669" i="1"/>
  <c r="M1109" i="1"/>
  <c r="U6688" i="1"/>
  <c r="U3690" i="1"/>
  <c r="H3065" i="1"/>
  <c r="U6943" i="1"/>
  <c r="F8241" i="1"/>
  <c r="I1180" i="1"/>
  <c r="V5701" i="1"/>
  <c r="U4498" i="1"/>
  <c r="M4790" i="1"/>
  <c r="T239" i="1"/>
  <c r="P5946" i="1"/>
  <c r="H7257" i="1"/>
  <c r="M344" i="1"/>
  <c r="H6674" i="1"/>
  <c r="F8204" i="1"/>
  <c r="N2878" i="1"/>
  <c r="J556" i="1"/>
  <c r="L3756" i="1"/>
  <c r="I5868" i="1"/>
  <c r="I6325" i="1"/>
  <c r="F6450" i="1"/>
  <c r="I2994" i="1"/>
  <c r="V1392" i="1"/>
  <c r="L4493" i="1"/>
  <c r="U5444" i="1"/>
  <c r="V1583" i="1"/>
  <c r="P4321" i="1"/>
  <c r="F7196" i="1"/>
  <c r="M1049" i="1"/>
  <c r="J3248" i="1"/>
  <c r="P1360" i="1"/>
  <c r="I6853" i="1"/>
  <c r="U4055" i="1"/>
  <c r="J5548" i="1"/>
  <c r="I4090" i="1"/>
  <c r="F2890" i="1"/>
  <c r="H160" i="1"/>
  <c r="N4246" i="1"/>
  <c r="U6104" i="1"/>
  <c r="N7446" i="1"/>
  <c r="P8058" i="1"/>
  <c r="J3582" i="1"/>
  <c r="T1106" i="1"/>
  <c r="J3023" i="1"/>
  <c r="P1733" i="1"/>
  <c r="N28" i="1"/>
  <c r="M8305" i="1"/>
  <c r="T3701" i="1"/>
  <c r="T606" i="1"/>
  <c r="H6812" i="1"/>
  <c r="P4899" i="1"/>
  <c r="J4947" i="1"/>
  <c r="U7123" i="1"/>
  <c r="U2127" i="1"/>
  <c r="M8251" i="1"/>
  <c r="N4667" i="1"/>
  <c r="M5688" i="1"/>
  <c r="H620" i="1"/>
  <c r="M7136" i="1"/>
  <c r="P3769" i="1"/>
  <c r="P7152" i="1"/>
  <c r="J5249" i="1"/>
  <c r="M6798" i="1"/>
  <c r="P7211" i="1"/>
  <c r="T6090" i="1"/>
  <c r="P4677" i="1"/>
  <c r="M5001" i="1"/>
  <c r="U4049" i="1"/>
  <c r="P498" i="1"/>
  <c r="H6697" i="1"/>
  <c r="I4240" i="1"/>
  <c r="I5272" i="1"/>
  <c r="T5193" i="1"/>
  <c r="H2420" i="1"/>
  <c r="K8325" i="1"/>
  <c r="U928" i="1"/>
  <c r="V4424" i="1"/>
  <c r="J2334" i="1"/>
  <c r="L7184" i="1"/>
  <c r="J8096" i="1"/>
  <c r="N219" i="1"/>
  <c r="N3710" i="1"/>
  <c r="V8256" i="1"/>
  <c r="U4882" i="1"/>
  <c r="V8107" i="1"/>
  <c r="M218" i="1"/>
  <c r="U5197" i="1"/>
  <c r="F5159" i="1"/>
  <c r="I4015" i="1"/>
  <c r="V98" i="1"/>
  <c r="F2330" i="1"/>
  <c r="N4117" i="1"/>
  <c r="F4361" i="1"/>
  <c r="J4621" i="1"/>
  <c r="P5199" i="1"/>
  <c r="N2329" i="1"/>
  <c r="H422" i="1"/>
  <c r="I7198" i="1"/>
  <c r="N806" i="1"/>
  <c r="L8270" i="1"/>
  <c r="I2721" i="1"/>
  <c r="I6720" i="1"/>
  <c r="H545" i="1"/>
  <c r="T88" i="1"/>
  <c r="H6505" i="1"/>
  <c r="H8123" i="1"/>
  <c r="U6154" i="1"/>
  <c r="U7882" i="1"/>
  <c r="V7918" i="1"/>
  <c r="U4638" i="1"/>
  <c r="N618" i="1"/>
  <c r="L3045" i="1"/>
  <c r="I2598" i="1"/>
  <c r="N2146" i="1"/>
  <c r="N696" i="1"/>
  <c r="V6721" i="1"/>
  <c r="M7235" i="1"/>
  <c r="P6357" i="1"/>
  <c r="U7885" i="1"/>
  <c r="F6616" i="1"/>
  <c r="H2358" i="1"/>
  <c r="I6125" i="1"/>
  <c r="H7887" i="1"/>
  <c r="P3334" i="1"/>
  <c r="T6768" i="1"/>
  <c r="T5766" i="1"/>
  <c r="H3743" i="1"/>
  <c r="V2664" i="1"/>
  <c r="V5381" i="1"/>
  <c r="M3844" i="1"/>
  <c r="J2848" i="1"/>
  <c r="J7410" i="1"/>
  <c r="M3940" i="1"/>
  <c r="U1481" i="1"/>
  <c r="P7369" i="1"/>
  <c r="U669" i="1"/>
  <c r="F4442" i="1"/>
  <c r="I5128" i="1"/>
  <c r="T4910" i="1"/>
  <c r="P5653" i="1"/>
  <c r="H7579" i="1"/>
  <c r="F6805" i="1"/>
  <c r="P6498" i="1"/>
  <c r="J2114" i="1"/>
  <c r="M5313" i="1"/>
  <c r="I5279" i="1"/>
  <c r="F7939" i="1"/>
  <c r="U2689" i="1"/>
  <c r="U6421" i="1"/>
  <c r="V2031" i="1"/>
  <c r="N5849" i="1"/>
  <c r="U206" i="1"/>
  <c r="H436" i="1"/>
  <c r="N2171" i="1"/>
  <c r="M2013" i="1"/>
  <c r="P4326" i="1"/>
  <c r="M2388" i="1"/>
  <c r="N1829" i="1"/>
  <c r="J6415" i="1"/>
  <c r="T7097" i="1"/>
  <c r="M4099" i="1"/>
  <c r="P7212" i="1"/>
  <c r="T965" i="1"/>
  <c r="V3593" i="1"/>
  <c r="M4215" i="1"/>
  <c r="J7087" i="1"/>
  <c r="H1212" i="1"/>
  <c r="N1593" i="1"/>
  <c r="F7566" i="1"/>
  <c r="F6635" i="1"/>
  <c r="P2770" i="1"/>
  <c r="P5222" i="1"/>
  <c r="F5240" i="1"/>
  <c r="U327" i="1"/>
  <c r="K5446" i="1"/>
  <c r="T8111" i="1"/>
  <c r="J1929" i="1"/>
  <c r="N6923" i="1"/>
  <c r="U294" i="1"/>
  <c r="V8115" i="1"/>
  <c r="I5548" i="1"/>
  <c r="H896" i="1"/>
  <c r="H1625" i="1"/>
  <c r="V3902" i="1"/>
  <c r="F7558" i="1"/>
  <c r="V4872" i="1"/>
  <c r="N7901" i="1"/>
  <c r="P3332" i="1"/>
  <c r="T602" i="1"/>
  <c r="J1187" i="1"/>
  <c r="M6770" i="1"/>
  <c r="P5004" i="1"/>
  <c r="J1523" i="1"/>
  <c r="N5409" i="1"/>
  <c r="V2004" i="1"/>
  <c r="N5376" i="1"/>
  <c r="I8108" i="1"/>
  <c r="U2393" i="1"/>
  <c r="T3938" i="1"/>
  <c r="F7975" i="1"/>
  <c r="M6650" i="1"/>
  <c r="J718" i="1"/>
  <c r="V3292" i="1"/>
  <c r="N4338" i="1"/>
  <c r="I7804" i="1"/>
  <c r="T4185" i="1"/>
  <c r="N633" i="1"/>
  <c r="V857" i="1"/>
  <c r="I7910" i="1"/>
  <c r="L3352" i="1"/>
  <c r="N1905" i="1"/>
  <c r="U990" i="1"/>
  <c r="I7553" i="1"/>
  <c r="T6027" i="1"/>
  <c r="I2991" i="1"/>
  <c r="N1930" i="1"/>
  <c r="V4537" i="1"/>
  <c r="I7582" i="1"/>
  <c r="J494" i="1"/>
  <c r="P2878" i="1"/>
  <c r="V2571" i="1"/>
  <c r="N8279" i="1"/>
  <c r="H201" i="1"/>
  <c r="N2079" i="1"/>
  <c r="V1125" i="1"/>
  <c r="V7348" i="1"/>
  <c r="J2" i="1"/>
  <c r="N4082" i="1"/>
  <c r="T6842" i="1"/>
  <c r="V6325" i="1"/>
  <c r="T1151" i="1"/>
  <c r="I3851" i="1"/>
  <c r="N3794" i="1"/>
  <c r="N3828" i="1"/>
  <c r="M7569" i="1"/>
  <c r="J5367" i="1"/>
  <c r="N115" i="1"/>
  <c r="I1135" i="1"/>
  <c r="J5815" i="1"/>
  <c r="V3251" i="1"/>
  <c r="H5635" i="1"/>
  <c r="N3773" i="1"/>
  <c r="I1099" i="1"/>
  <c r="T2387" i="1"/>
  <c r="T3340" i="1"/>
  <c r="T4285" i="1"/>
  <c r="F3167" i="1"/>
  <c r="V3001" i="1"/>
  <c r="P202" i="1"/>
  <c r="U895" i="1"/>
  <c r="F5122" i="1"/>
  <c r="F361" i="1"/>
  <c r="I2750" i="1"/>
  <c r="I1181" i="1"/>
  <c r="M7866" i="1"/>
  <c r="N1013" i="1"/>
  <c r="J1049" i="1"/>
  <c r="H3248" i="1"/>
  <c r="F2082" i="1"/>
  <c r="V885" i="1"/>
  <c r="P2541" i="1"/>
  <c r="F3242" i="1"/>
  <c r="U7467" i="1"/>
  <c r="N6651" i="1"/>
  <c r="T2251" i="1"/>
  <c r="F2545" i="1"/>
  <c r="N7212" i="1"/>
  <c r="U1526" i="1"/>
  <c r="I2510" i="1"/>
  <c r="V1895" i="1"/>
  <c r="H4189" i="1"/>
  <c r="L2668" i="1"/>
  <c r="H5813" i="1"/>
  <c r="U161" i="1"/>
  <c r="N141" i="1"/>
  <c r="I5772" i="1"/>
  <c r="J6471" i="1"/>
  <c r="H4525" i="1"/>
  <c r="F438" i="1"/>
  <c r="U7980" i="1"/>
  <c r="U4700" i="1"/>
  <c r="J1602" i="1"/>
  <c r="L4700" i="1"/>
  <c r="P66" i="1"/>
  <c r="V1739" i="1"/>
  <c r="F6853" i="1"/>
  <c r="U2695" i="1"/>
  <c r="K7886" i="1"/>
  <c r="F3247" i="1"/>
  <c r="M533" i="1"/>
  <c r="J7081" i="1"/>
  <c r="H5307" i="1"/>
  <c r="P5716" i="1"/>
  <c r="M1734" i="1"/>
  <c r="H3232" i="1"/>
  <c r="P7167" i="1"/>
  <c r="F3687" i="1"/>
  <c r="P5987" i="1"/>
  <c r="I2650" i="1"/>
  <c r="P1623" i="1"/>
  <c r="U6511" i="1"/>
  <c r="P747" i="1"/>
  <c r="F1471" i="1"/>
  <c r="V2478" i="1"/>
  <c r="V5128" i="1"/>
  <c r="I2507" i="1"/>
  <c r="U6231" i="1"/>
  <c r="J5328" i="1"/>
  <c r="N943" i="1"/>
  <c r="U6612" i="1"/>
  <c r="V591" i="1"/>
  <c r="J1141" i="1"/>
  <c r="U4541" i="1"/>
  <c r="M3885" i="1"/>
  <c r="P5209" i="1"/>
  <c r="J3640" i="1"/>
  <c r="I2612" i="1"/>
  <c r="M1672" i="1"/>
  <c r="H4758" i="1"/>
  <c r="P7278" i="1"/>
  <c r="U3106" i="1"/>
  <c r="P4311" i="1"/>
  <c r="F6180" i="1"/>
  <c r="I2581" i="1"/>
  <c r="H6957" i="1"/>
  <c r="V7544" i="1"/>
  <c r="H2033" i="1"/>
  <c r="V5724" i="1"/>
  <c r="I1304" i="1"/>
  <c r="P6090" i="1"/>
  <c r="T855" i="1"/>
  <c r="N5242" i="1"/>
  <c r="M4881" i="1"/>
  <c r="M6927" i="1"/>
  <c r="T3436" i="1"/>
  <c r="U5286" i="1"/>
  <c r="U1499" i="1"/>
  <c r="H4070" i="1"/>
  <c r="U4771" i="1"/>
  <c r="H6172" i="1"/>
  <c r="T3864" i="1"/>
  <c r="N5750" i="1"/>
  <c r="N5936" i="1"/>
  <c r="V230" i="1"/>
  <c r="V1469" i="1"/>
  <c r="U1291" i="1"/>
  <c r="P274" i="1"/>
  <c r="T915" i="1"/>
  <c r="H6435" i="1"/>
  <c r="I3507" i="1"/>
  <c r="M7926" i="1"/>
  <c r="N2596" i="1"/>
  <c r="P2633" i="1"/>
  <c r="V2551" i="1"/>
  <c r="F2767" i="1"/>
  <c r="U4531" i="1"/>
  <c r="N5278" i="1"/>
  <c r="P1790" i="1"/>
  <c r="M2991" i="1"/>
  <c r="F2660" i="1"/>
  <c r="F8163" i="1"/>
  <c r="L881" i="1"/>
  <c r="I7442" i="1"/>
  <c r="L66" i="1"/>
  <c r="T5910" i="1"/>
  <c r="N4976" i="1"/>
  <c r="J8123" i="1"/>
  <c r="F843" i="1"/>
  <c r="V5563" i="1"/>
  <c r="M5582" i="1"/>
  <c r="I6973" i="1"/>
  <c r="N6970" i="1"/>
  <c r="F3497" i="1"/>
  <c r="K3376" i="1"/>
  <c r="V1638" i="1"/>
  <c r="I712" i="1"/>
  <c r="J3228" i="1"/>
  <c r="L4596" i="1"/>
  <c r="P440" i="1"/>
  <c r="P622" i="1"/>
  <c r="N233" i="1"/>
  <c r="M5531" i="1"/>
  <c r="F6296" i="1"/>
  <c r="T62" i="1"/>
  <c r="U23" i="1"/>
  <c r="P4942" i="1"/>
  <c r="L7190" i="1"/>
  <c r="K3319" i="1"/>
  <c r="V1220" i="1"/>
  <c r="F660" i="1"/>
  <c r="H5840" i="1"/>
  <c r="U6264" i="1"/>
  <c r="J3355" i="1"/>
  <c r="U886" i="1"/>
  <c r="P1022" i="1"/>
  <c r="T5732" i="1"/>
  <c r="I808" i="1"/>
  <c r="F5031" i="1"/>
  <c r="I6485" i="1"/>
  <c r="T6809" i="1"/>
  <c r="U4321" i="1"/>
  <c r="V7279" i="1"/>
  <c r="T141" i="1"/>
  <c r="U1573" i="1"/>
  <c r="T1099" i="1"/>
  <c r="V1988" i="1"/>
  <c r="U2886" i="1"/>
  <c r="H7988" i="1"/>
  <c r="F2856" i="1"/>
  <c r="I4334" i="1"/>
  <c r="L2204" i="1"/>
  <c r="N3665" i="1"/>
  <c r="H4290" i="1"/>
  <c r="M7031" i="1"/>
  <c r="P2944" i="1"/>
  <c r="F4753" i="1"/>
  <c r="N8301" i="1"/>
  <c r="I7171" i="1"/>
  <c r="N6754" i="1"/>
  <c r="V1964" i="1"/>
  <c r="J1781" i="1"/>
  <c r="I425" i="1"/>
  <c r="N2130" i="1"/>
  <c r="J3386" i="1"/>
  <c r="F111" i="1"/>
  <c r="F2784" i="1"/>
  <c r="V7890" i="1"/>
  <c r="H2719" i="1"/>
  <c r="N6085" i="1"/>
  <c r="I6330" i="1"/>
  <c r="M8066" i="1"/>
  <c r="P8161" i="1"/>
  <c r="N186" i="1"/>
  <c r="U2020" i="1"/>
  <c r="V664" i="1"/>
  <c r="F5786" i="1"/>
  <c r="F1066" i="1"/>
  <c r="U5540" i="1"/>
  <c r="F6167" i="1"/>
  <c r="F2605" i="1"/>
  <c r="L97" i="1"/>
  <c r="T1480" i="1"/>
  <c r="I1013" i="1"/>
  <c r="M8225" i="1"/>
  <c r="N3412" i="1"/>
  <c r="M4292" i="1"/>
  <c r="J5341" i="1"/>
  <c r="H1558" i="1"/>
  <c r="H3069" i="1"/>
  <c r="U3881" i="1"/>
  <c r="J7617" i="1"/>
  <c r="M3347" i="1"/>
  <c r="P7981" i="1"/>
  <c r="N832" i="1"/>
  <c r="N402" i="1"/>
  <c r="U4227" i="1"/>
  <c r="I4652" i="1"/>
  <c r="M4245" i="1"/>
  <c r="M6383" i="1"/>
  <c r="M6115" i="1"/>
  <c r="H389" i="1"/>
  <c r="F7127" i="1"/>
  <c r="J6506" i="1"/>
  <c r="K7333" i="1"/>
  <c r="U7291" i="1"/>
  <c r="P1981" i="1"/>
  <c r="T4588" i="1"/>
  <c r="H641" i="1"/>
  <c r="F4662" i="1"/>
  <c r="M3292" i="1"/>
  <c r="M71" i="1"/>
  <c r="U8265" i="1"/>
  <c r="J5429" i="1"/>
  <c r="H471" i="1"/>
  <c r="T4083" i="1"/>
  <c r="M3924" i="1"/>
  <c r="H1754" i="1"/>
  <c r="H3209" i="1"/>
  <c r="T3319" i="1"/>
  <c r="M3652" i="1"/>
  <c r="V1132" i="1"/>
  <c r="T6812" i="1"/>
  <c r="J401" i="1"/>
  <c r="U3447" i="1"/>
  <c r="U6695" i="1"/>
  <c r="V718" i="1"/>
  <c r="I8302" i="1"/>
  <c r="H2252" i="1"/>
  <c r="N7946" i="1"/>
  <c r="H5072" i="1"/>
  <c r="I6035" i="1"/>
  <c r="M920" i="1"/>
  <c r="N4606" i="1"/>
  <c r="L5533" i="1"/>
  <c r="F8069" i="1"/>
  <c r="M2396" i="1"/>
  <c r="U6811" i="1"/>
  <c r="M5744" i="1"/>
  <c r="N2431" i="1"/>
  <c r="U1470" i="1"/>
  <c r="F7579" i="1"/>
  <c r="I4377" i="1"/>
  <c r="N3273" i="1"/>
  <c r="I8087" i="1"/>
  <c r="T5223" i="1"/>
  <c r="P5234" i="1"/>
  <c r="J80" i="1"/>
  <c r="F7998" i="1"/>
  <c r="N4962" i="1"/>
  <c r="P4140" i="1"/>
  <c r="I727" i="1"/>
  <c r="P7997" i="1"/>
  <c r="T5452" i="1"/>
  <c r="M2139" i="1"/>
  <c r="U3091" i="1"/>
  <c r="J1599" i="1"/>
  <c r="N8278" i="1"/>
  <c r="I4447" i="1"/>
  <c r="U2134" i="1"/>
  <c r="U1496" i="1"/>
  <c r="M5793" i="1"/>
  <c r="T1905" i="1"/>
  <c r="N1917" i="1"/>
  <c r="T4509" i="1"/>
  <c r="I6865" i="1"/>
  <c r="T539" i="1"/>
  <c r="P6175" i="1"/>
  <c r="I4252" i="1"/>
  <c r="H78" i="1"/>
  <c r="J6191" i="1"/>
  <c r="F5987" i="1"/>
  <c r="M8159" i="1"/>
  <c r="F5404" i="1"/>
  <c r="P912" i="1"/>
  <c r="N4556" i="1"/>
  <c r="M1703" i="1"/>
  <c r="V4697" i="1"/>
  <c r="N7583" i="1"/>
  <c r="T1784" i="1"/>
  <c r="H4892" i="1"/>
  <c r="M3605" i="1"/>
  <c r="M541" i="1"/>
  <c r="J3383" i="1"/>
  <c r="U475" i="1"/>
  <c r="I6013" i="1"/>
  <c r="I802" i="1"/>
  <c r="H3609" i="1"/>
  <c r="N4234" i="1"/>
  <c r="I4803" i="1"/>
  <c r="T7579" i="1"/>
  <c r="F840" i="1"/>
  <c r="N7315" i="1"/>
  <c r="J1200" i="1"/>
  <c r="N1400" i="1"/>
  <c r="T5624" i="1"/>
  <c r="P6620" i="1"/>
  <c r="H3837" i="1"/>
  <c r="I6026" i="1"/>
  <c r="I2077" i="1"/>
  <c r="M169" i="1"/>
  <c r="U4981" i="1"/>
  <c r="F7153" i="1"/>
  <c r="H7510" i="1"/>
  <c r="U5429" i="1"/>
  <c r="I503" i="1"/>
  <c r="V1991" i="1"/>
  <c r="I4808" i="1"/>
  <c r="P2932" i="1"/>
  <c r="T4338" i="1"/>
  <c r="K4312" i="1"/>
  <c r="F3741" i="1"/>
  <c r="F5778" i="1"/>
  <c r="F1998" i="1"/>
  <c r="N7233" i="1"/>
  <c r="U1350" i="1"/>
  <c r="K294" i="1"/>
  <c r="P5659" i="1"/>
  <c r="N4919" i="1"/>
  <c r="U3529" i="1"/>
  <c r="P4895" i="1"/>
  <c r="T1717" i="1"/>
  <c r="M2560" i="1"/>
  <c r="K8196" i="1"/>
  <c r="T3690" i="1"/>
  <c r="H1359" i="1"/>
  <c r="M3969" i="1"/>
  <c r="F6273" i="1"/>
  <c r="H1645" i="1"/>
  <c r="M3222" i="1"/>
  <c r="H3855" i="1"/>
  <c r="P7875" i="1"/>
  <c r="H3057" i="1"/>
  <c r="M3351" i="1"/>
  <c r="K233" i="1"/>
  <c r="J7811" i="1"/>
  <c r="I6634" i="1"/>
  <c r="J2936" i="1"/>
  <c r="I5446" i="1"/>
  <c r="H2758" i="1"/>
  <c r="F7272" i="1"/>
  <c r="I6005" i="1"/>
  <c r="J1178" i="1"/>
  <c r="U7439" i="1"/>
  <c r="H6884" i="1"/>
  <c r="F7208" i="1"/>
  <c r="F2602" i="1"/>
  <c r="T8163" i="1"/>
  <c r="U5960" i="1"/>
  <c r="H4755" i="1"/>
  <c r="P5866" i="1"/>
  <c r="T231" i="1"/>
  <c r="M181" i="1"/>
  <c r="I4722" i="1"/>
  <c r="U4586" i="1"/>
  <c r="N926" i="1"/>
  <c r="F1423" i="1"/>
  <c r="J1922" i="1"/>
  <c r="H8284" i="1"/>
  <c r="N1529" i="1"/>
  <c r="V957" i="1"/>
  <c r="J2198" i="1"/>
  <c r="V702" i="1"/>
  <c r="H7948" i="1"/>
  <c r="I4245" i="1"/>
  <c r="F3577" i="1"/>
  <c r="I1315" i="1"/>
  <c r="J4252" i="1"/>
  <c r="I1233" i="1"/>
  <c r="H6996" i="1"/>
  <c r="M4608" i="1"/>
  <c r="P5756" i="1"/>
  <c r="P2725" i="1"/>
  <c r="I3228" i="1"/>
  <c r="P759" i="1"/>
  <c r="T5550" i="1"/>
  <c r="I8065" i="1"/>
  <c r="V4212" i="1"/>
  <c r="M2155" i="1"/>
  <c r="H3897" i="1"/>
  <c r="T4945" i="1"/>
  <c r="V7811" i="1"/>
  <c r="M1887" i="1"/>
  <c r="F3716" i="1"/>
  <c r="I3077" i="1"/>
  <c r="N977" i="1"/>
  <c r="F5813" i="1"/>
  <c r="J399" i="1"/>
  <c r="T4232" i="1"/>
  <c r="N148" i="1"/>
  <c r="F6394" i="1"/>
  <c r="F149" i="1"/>
  <c r="I4386" i="1"/>
  <c r="J4546" i="1"/>
  <c r="V368" i="1"/>
  <c r="J6431" i="1"/>
  <c r="V7089" i="1"/>
  <c r="P6011" i="1"/>
  <c r="V769" i="1"/>
  <c r="I6809" i="1"/>
  <c r="J8042" i="1"/>
  <c r="H8255" i="1"/>
  <c r="T6924" i="1"/>
  <c r="V1904" i="1"/>
  <c r="T8005" i="1"/>
  <c r="H8106" i="1"/>
  <c r="M3802" i="1"/>
  <c r="H1046" i="1"/>
  <c r="I907" i="1"/>
  <c r="F961" i="1"/>
  <c r="N7579" i="1"/>
  <c r="J7822" i="1"/>
  <c r="U4999" i="1"/>
  <c r="J4333" i="1"/>
  <c r="N7768" i="1"/>
  <c r="V4363" i="1"/>
  <c r="N1503" i="1"/>
  <c r="N2248" i="1"/>
  <c r="F4836" i="1"/>
  <c r="L614" i="1"/>
  <c r="F7953" i="1"/>
  <c r="M5218" i="1"/>
  <c r="U6247" i="1"/>
  <c r="U6424" i="1"/>
  <c r="V2487" i="1"/>
  <c r="N7881" i="1"/>
  <c r="N3484" i="1"/>
  <c r="I5751" i="1"/>
  <c r="F6564" i="1"/>
  <c r="J5107" i="1"/>
  <c r="J4198" i="1"/>
  <c r="I4705" i="1"/>
  <c r="M2704" i="1"/>
  <c r="N409" i="1"/>
  <c r="V6450" i="1"/>
  <c r="P5286" i="1"/>
  <c r="P8163" i="1"/>
  <c r="T2766" i="1"/>
  <c r="T262" i="1"/>
  <c r="I6346" i="1"/>
  <c r="M714" i="1"/>
  <c r="V4498" i="1"/>
  <c r="T1610" i="1"/>
  <c r="T8262" i="1"/>
  <c r="N1194" i="1"/>
  <c r="J6832" i="1"/>
  <c r="P297" i="1"/>
  <c r="U2874" i="1"/>
  <c r="U3876" i="1"/>
  <c r="V3247" i="1"/>
  <c r="N1222" i="1"/>
  <c r="P6676" i="1"/>
  <c r="J3351" i="1"/>
  <c r="J3860" i="1"/>
  <c r="J4368" i="1"/>
  <c r="U455" i="1"/>
  <c r="F139" i="1"/>
  <c r="F4954" i="1"/>
  <c r="U5535" i="1"/>
  <c r="V7146" i="1"/>
  <c r="F4439" i="1"/>
  <c r="V5791" i="1"/>
  <c r="J5482" i="1"/>
  <c r="P8328" i="1"/>
  <c r="T2526" i="1"/>
  <c r="F3864" i="1"/>
  <c r="I1627" i="1"/>
  <c r="J4077" i="1"/>
  <c r="I447" i="1"/>
  <c r="T5948" i="1"/>
  <c r="V3835" i="1"/>
  <c r="H8018" i="1"/>
  <c r="T5960" i="1"/>
  <c r="V2009" i="1"/>
  <c r="H2765" i="1"/>
  <c r="H844" i="1"/>
  <c r="L2078" i="1"/>
  <c r="J4573" i="1"/>
  <c r="M905" i="1"/>
  <c r="T3072" i="1"/>
  <c r="I7558" i="1"/>
  <c r="N1005" i="1"/>
  <c r="H2271" i="1"/>
  <c r="P1407" i="1"/>
  <c r="N1562" i="1"/>
  <c r="I7387" i="1"/>
  <c r="T4160" i="1"/>
  <c r="T3681" i="1"/>
  <c r="L7913" i="1"/>
  <c r="J6091" i="1"/>
  <c r="H195" i="1"/>
  <c r="F4518" i="1"/>
  <c r="I1294" i="1"/>
  <c r="V6468" i="1"/>
  <c r="J2521" i="1"/>
  <c r="V4174" i="1"/>
  <c r="J4931" i="1"/>
  <c r="N6463" i="1"/>
  <c r="J2509" i="1"/>
  <c r="I2638" i="1"/>
  <c r="H610" i="1"/>
  <c r="U5448" i="1"/>
  <c r="T8023" i="1"/>
  <c r="F5718" i="1"/>
  <c r="F3346" i="1"/>
  <c r="H3533" i="1"/>
  <c r="P5240" i="1"/>
  <c r="N2833" i="1"/>
  <c r="L616" i="1"/>
  <c r="J4492" i="1"/>
  <c r="J4068" i="1"/>
  <c r="U5455" i="1"/>
  <c r="M4384" i="1"/>
  <c r="J6549" i="1"/>
  <c r="T2002" i="1"/>
  <c r="N6736" i="1"/>
  <c r="J3187" i="1"/>
  <c r="H6411" i="1"/>
  <c r="F3375" i="1"/>
  <c r="H7824" i="1"/>
  <c r="T3332" i="1"/>
  <c r="M3082" i="1"/>
  <c r="I5264" i="1"/>
  <c r="I7215" i="1"/>
  <c r="M1572" i="1"/>
  <c r="U1661" i="1"/>
  <c r="I5637" i="1"/>
  <c r="H5268" i="1"/>
  <c r="M6108" i="1"/>
  <c r="H2259" i="1"/>
  <c r="I1185" i="1"/>
  <c r="I1074" i="1"/>
  <c r="V4446" i="1"/>
  <c r="F1671" i="1"/>
  <c r="F820" i="1"/>
  <c r="F39" i="1"/>
  <c r="M8148" i="1"/>
  <c r="J5339" i="1"/>
  <c r="M3413" i="1"/>
  <c r="U8169" i="1"/>
  <c r="H795" i="1"/>
  <c r="H4857" i="1"/>
  <c r="V1382" i="1"/>
  <c r="I8161" i="1"/>
  <c r="T5674" i="1"/>
  <c r="H2625" i="1"/>
  <c r="F2540" i="1"/>
  <c r="V2916" i="1"/>
  <c r="V639" i="1"/>
  <c r="I3100" i="1"/>
  <c r="N7231" i="1"/>
  <c r="I1323" i="1"/>
  <c r="V2816" i="1"/>
  <c r="M7007" i="1"/>
  <c r="N6241" i="1"/>
  <c r="I5825" i="1"/>
  <c r="P6758" i="1"/>
  <c r="U2295" i="1"/>
  <c r="T6573" i="1"/>
  <c r="I88" i="1"/>
  <c r="N3830" i="1"/>
  <c r="J5015" i="1"/>
  <c r="N1030" i="1"/>
  <c r="J3981" i="1"/>
  <c r="H2473" i="1"/>
  <c r="N7028" i="1"/>
  <c r="V4208" i="1"/>
  <c r="V7112" i="1"/>
  <c r="F772" i="1"/>
  <c r="T3455" i="1"/>
  <c r="P4578" i="1"/>
  <c r="L8064" i="1"/>
  <c r="L4404" i="1"/>
  <c r="V7256" i="1"/>
  <c r="T870" i="1"/>
  <c r="P629" i="1"/>
  <c r="F1089" i="1"/>
  <c r="I7496" i="1"/>
  <c r="F1225" i="1"/>
  <c r="T2710" i="1"/>
  <c r="T5578" i="1"/>
  <c r="N3935" i="1"/>
  <c r="F8254" i="1"/>
  <c r="P2657" i="1"/>
  <c r="F5926" i="1"/>
  <c r="N5617" i="1"/>
  <c r="T1996" i="1"/>
  <c r="I4133" i="1"/>
  <c r="L3908" i="1"/>
  <c r="U5716" i="1"/>
  <c r="L1958" i="1"/>
  <c r="P3539" i="1"/>
  <c r="L7033" i="1"/>
  <c r="F7142" i="1"/>
  <c r="N6418" i="1"/>
  <c r="M4618" i="1"/>
  <c r="V2365" i="1"/>
  <c r="I2754" i="1"/>
  <c r="I1887" i="1"/>
  <c r="F6374" i="1"/>
  <c r="U6498" i="1"/>
  <c r="J4612" i="1"/>
  <c r="I1811" i="1"/>
  <c r="K8248" i="1"/>
  <c r="U2390" i="1"/>
  <c r="N1191" i="1"/>
  <c r="U5339" i="1"/>
  <c r="F5387" i="1"/>
  <c r="H5625" i="1"/>
  <c r="P4152" i="1"/>
  <c r="V1528" i="1"/>
  <c r="P2646" i="1"/>
  <c r="P2611" i="1"/>
  <c r="T628" i="1"/>
  <c r="T5052" i="1"/>
  <c r="I4748" i="1"/>
  <c r="F6494" i="1"/>
  <c r="H7051" i="1"/>
  <c r="L2708" i="1"/>
  <c r="V8286" i="1"/>
  <c r="M3883" i="1"/>
  <c r="I118" i="1"/>
  <c r="F8330" i="1"/>
  <c r="J601" i="1"/>
  <c r="V3183" i="1"/>
  <c r="N6692" i="1"/>
  <c r="M940" i="1"/>
  <c r="T6914" i="1"/>
  <c r="M3062" i="1"/>
  <c r="V2103" i="1"/>
  <c r="H158" i="1"/>
  <c r="J3774" i="1"/>
  <c r="J1097" i="1"/>
  <c r="U1270" i="1"/>
  <c r="F570" i="1"/>
  <c r="U1334" i="1"/>
  <c r="F3100" i="1"/>
  <c r="T3748" i="1"/>
  <c r="K3417" i="1"/>
  <c r="F4175" i="1"/>
  <c r="H1407" i="1"/>
  <c r="H1701" i="1"/>
  <c r="V4767" i="1"/>
  <c r="J3490" i="1"/>
  <c r="H5137" i="1"/>
  <c r="J3596" i="1"/>
  <c r="J1819" i="1"/>
  <c r="P7184" i="1"/>
  <c r="V5985" i="1"/>
  <c r="N3100" i="1"/>
  <c r="N1894" i="1"/>
  <c r="J3723" i="1"/>
  <c r="V743" i="1"/>
  <c r="N992" i="1"/>
  <c r="M2073" i="1"/>
  <c r="T5872" i="1"/>
  <c r="J262" i="1"/>
  <c r="L5248" i="1"/>
  <c r="U5727" i="1"/>
  <c r="P529" i="1"/>
  <c r="F408" i="1"/>
  <c r="H8032" i="1"/>
  <c r="L5976" i="1"/>
  <c r="P6485" i="1"/>
  <c r="J3740" i="1"/>
  <c r="I7992" i="1"/>
  <c r="N6686" i="1"/>
  <c r="M3892" i="1"/>
  <c r="T417" i="1"/>
  <c r="P2029" i="1"/>
  <c r="M4014" i="1"/>
  <c r="T1304" i="1"/>
  <c r="V3782" i="1"/>
  <c r="U284" i="1"/>
  <c r="L5523" i="1"/>
  <c r="M1021" i="1"/>
  <c r="U1203" i="1"/>
  <c r="V2446" i="1"/>
  <c r="U698" i="1"/>
  <c r="M410" i="1"/>
  <c r="P239" i="1"/>
  <c r="I3293" i="1"/>
  <c r="H7125" i="1"/>
  <c r="P5352" i="1"/>
  <c r="K2167" i="1"/>
  <c r="F7416" i="1"/>
  <c r="N6006" i="1"/>
  <c r="F2202" i="1"/>
  <c r="T5151" i="1"/>
  <c r="H7076" i="1"/>
  <c r="U4886" i="1"/>
  <c r="N3687" i="1"/>
  <c r="H7554" i="1"/>
  <c r="N6142" i="1"/>
  <c r="F2438" i="1"/>
  <c r="H5498" i="1"/>
  <c r="V3492" i="1"/>
  <c r="F4823" i="1"/>
  <c r="F6301" i="1"/>
  <c r="U103" i="1"/>
  <c r="I5753" i="1"/>
  <c r="L5631" i="1"/>
  <c r="K3197" i="1"/>
  <c r="J7013" i="1"/>
  <c r="V1421" i="1"/>
  <c r="P950" i="1"/>
  <c r="U5903" i="1"/>
  <c r="H873" i="1"/>
  <c r="F8149" i="1"/>
  <c r="N1241" i="1"/>
  <c r="J3416" i="1"/>
  <c r="I2431" i="1"/>
  <c r="J2912" i="1"/>
  <c r="T3252" i="1"/>
  <c r="I3797" i="1"/>
  <c r="P3810" i="1"/>
  <c r="M1845" i="1"/>
  <c r="T74" i="1"/>
  <c r="P6671" i="1"/>
  <c r="M3672" i="1"/>
  <c r="N2107" i="1"/>
  <c r="H6865" i="1"/>
  <c r="T5170" i="1"/>
  <c r="N261" i="1"/>
  <c r="J1847" i="1"/>
  <c r="H2881" i="1"/>
  <c r="V655" i="1"/>
  <c r="V2467" i="1"/>
  <c r="N5388" i="1"/>
  <c r="T5054" i="1"/>
  <c r="T3048" i="1"/>
  <c r="I6278" i="1"/>
  <c r="F5559" i="1"/>
  <c r="F8192" i="1"/>
  <c r="T6796" i="1"/>
  <c r="N496" i="1"/>
  <c r="I3935" i="1"/>
  <c r="F4156" i="1"/>
  <c r="T2779" i="1"/>
  <c r="F4833" i="1"/>
  <c r="H1608" i="1"/>
  <c r="T5298" i="1"/>
  <c r="M6033" i="1"/>
  <c r="M3211" i="1"/>
  <c r="T2086" i="1"/>
  <c r="P3986" i="1"/>
  <c r="J7440" i="1"/>
  <c r="T3901" i="1"/>
  <c r="T6629" i="1"/>
  <c r="U5210" i="1"/>
  <c r="M4400" i="1"/>
  <c r="P2665" i="1"/>
  <c r="J1323" i="1"/>
  <c r="N6672" i="1"/>
  <c r="F1945" i="1"/>
  <c r="F2409" i="1"/>
  <c r="L5250" i="1"/>
  <c r="F4311" i="1"/>
  <c r="P4789" i="1"/>
  <c r="I7212" i="1"/>
  <c r="U7592" i="1"/>
  <c r="N8256" i="1"/>
  <c r="U1897" i="1"/>
  <c r="J940" i="1"/>
  <c r="I3622" i="1"/>
  <c r="J3982" i="1"/>
  <c r="U5030" i="1"/>
  <c r="U5057" i="1"/>
  <c r="F7134" i="1"/>
  <c r="U4154" i="1"/>
  <c r="U1436" i="1"/>
  <c r="J6874" i="1"/>
  <c r="F3574" i="1"/>
  <c r="M6024" i="1"/>
  <c r="N3583" i="1"/>
  <c r="M6063" i="1"/>
  <c r="P1846" i="1"/>
  <c r="T1108" i="1"/>
  <c r="V3499" i="1"/>
  <c r="T3600" i="1"/>
  <c r="N746" i="1"/>
  <c r="P7887" i="1"/>
  <c r="I917" i="1"/>
  <c r="P6968" i="1"/>
  <c r="H3815" i="1"/>
  <c r="U1099" i="1"/>
  <c r="T6652" i="1"/>
  <c r="V1383" i="1"/>
  <c r="H4882" i="1"/>
  <c r="I6041" i="1"/>
  <c r="F4529" i="1"/>
  <c r="P6719" i="1"/>
  <c r="T1968" i="1"/>
  <c r="N2316" i="1"/>
  <c r="U1404" i="1"/>
  <c r="T6376" i="1"/>
  <c r="H821" i="1"/>
  <c r="N1496" i="1"/>
  <c r="U4180" i="1"/>
  <c r="U2437" i="1"/>
  <c r="P4138" i="1"/>
  <c r="U267" i="1"/>
  <c r="I948" i="1"/>
  <c r="U414" i="1"/>
  <c r="P6770" i="1"/>
  <c r="P5186" i="1"/>
  <c r="H5006" i="1"/>
  <c r="P7437" i="1"/>
  <c r="H483" i="1"/>
  <c r="T6760" i="1"/>
  <c r="H2086" i="1"/>
  <c r="P4640" i="1"/>
  <c r="M5972" i="1"/>
  <c r="P6644" i="1"/>
  <c r="N2629" i="1"/>
  <c r="T3163" i="1"/>
  <c r="V7445" i="1"/>
  <c r="H1239" i="1"/>
  <c r="J8075" i="1"/>
  <c r="P5758" i="1"/>
  <c r="N3254" i="1"/>
  <c r="V597" i="1"/>
  <c r="U689" i="1"/>
  <c r="U1280" i="1"/>
  <c r="I6437" i="1"/>
  <c r="U2175" i="1"/>
  <c r="H6683" i="1"/>
  <c r="V819" i="1"/>
  <c r="M5855" i="1"/>
  <c r="N6695" i="1"/>
  <c r="P4516" i="1"/>
  <c r="U961" i="1"/>
  <c r="J4923" i="1"/>
  <c r="F7280" i="1"/>
  <c r="H8224" i="1"/>
  <c r="F8336" i="1"/>
  <c r="U1297" i="1"/>
  <c r="M6325" i="1"/>
  <c r="J7027" i="1"/>
  <c r="F8283" i="1"/>
  <c r="M7085" i="1"/>
  <c r="H6099" i="1"/>
  <c r="J8143" i="1"/>
  <c r="V1298" i="1"/>
  <c r="J1660" i="1"/>
  <c r="N6833" i="1"/>
  <c r="H7955" i="1"/>
  <c r="I6787" i="1"/>
  <c r="L6744" i="1"/>
  <c r="P3687" i="1"/>
  <c r="M1165" i="1"/>
  <c r="F6828" i="1"/>
  <c r="I8149" i="1"/>
  <c r="T2747" i="1"/>
  <c r="U579" i="1"/>
  <c r="H2190" i="1"/>
  <c r="V3249" i="1"/>
  <c r="U3754" i="1"/>
  <c r="V1783" i="1"/>
  <c r="N6984" i="1"/>
  <c r="I7318" i="1"/>
  <c r="J3545" i="1"/>
  <c r="V729" i="1"/>
  <c r="T2678" i="1"/>
  <c r="P1739" i="1"/>
  <c r="I7511" i="1"/>
  <c r="F518" i="1"/>
  <c r="N3752" i="1"/>
  <c r="P2889" i="1"/>
  <c r="P5096" i="1"/>
  <c r="H2706" i="1"/>
  <c r="U4343" i="1"/>
  <c r="J196" i="1"/>
  <c r="P1146" i="1"/>
  <c r="F3069" i="1"/>
  <c r="M5800" i="1"/>
  <c r="T6531" i="1"/>
  <c r="I1613" i="1"/>
  <c r="U765" i="1"/>
  <c r="I7332" i="1"/>
  <c r="U8216" i="1"/>
  <c r="L1013" i="1"/>
  <c r="I2590" i="1"/>
  <c r="U3688" i="1"/>
  <c r="V4045" i="1"/>
  <c r="P744" i="1"/>
  <c r="P7964" i="1"/>
  <c r="F936" i="1"/>
  <c r="I2258" i="1"/>
  <c r="V435" i="1"/>
  <c r="H64" i="1"/>
  <c r="H5247" i="1"/>
  <c r="F5184" i="1"/>
  <c r="N2360" i="1"/>
  <c r="F8015" i="1"/>
  <c r="T1171" i="1"/>
  <c r="U814" i="1"/>
  <c r="U4646" i="1"/>
  <c r="V1640" i="1"/>
  <c r="F7883" i="1"/>
  <c r="N716" i="1"/>
  <c r="J7078" i="1"/>
  <c r="M7429" i="1"/>
  <c r="U7898" i="1"/>
  <c r="N2353" i="1"/>
  <c r="I2199" i="1"/>
  <c r="M5326" i="1"/>
  <c r="L1383" i="1"/>
  <c r="J5769" i="1"/>
  <c r="J3881" i="1"/>
  <c r="F7865" i="1"/>
  <c r="V142" i="1"/>
  <c r="T6621" i="1"/>
  <c r="M5280" i="1"/>
  <c r="P571" i="1"/>
  <c r="M1139" i="1"/>
  <c r="F3564" i="1"/>
  <c r="H5663" i="1"/>
  <c r="I7768" i="1"/>
  <c r="L2873" i="1"/>
  <c r="U7453" i="1"/>
  <c r="H1019" i="1"/>
  <c r="M1999" i="1"/>
  <c r="F6843" i="1"/>
  <c r="U394" i="1"/>
  <c r="M3022" i="1"/>
  <c r="P4799" i="1"/>
  <c r="T7879" i="1"/>
  <c r="T6020" i="1"/>
  <c r="H740" i="1"/>
  <c r="J292" i="1"/>
  <c r="T2143" i="1"/>
  <c r="V4759" i="1"/>
  <c r="I2839" i="1"/>
  <c r="N7500" i="1"/>
  <c r="J3444" i="1"/>
  <c r="P1774" i="1"/>
  <c r="H1781" i="1"/>
  <c r="T7414" i="1"/>
  <c r="H423" i="1"/>
  <c r="P7387" i="1"/>
  <c r="H5444" i="1"/>
  <c r="P8260" i="1"/>
  <c r="T7063" i="1"/>
  <c r="V844" i="1"/>
  <c r="J3249" i="1"/>
  <c r="L22" i="1"/>
  <c r="J3380" i="1"/>
  <c r="P4815" i="1"/>
  <c r="N5170" i="1"/>
  <c r="L7001" i="1"/>
  <c r="P1855" i="1"/>
  <c r="I7088" i="1"/>
  <c r="T1160" i="1"/>
  <c r="N807" i="1"/>
  <c r="I3207" i="1"/>
  <c r="U3373" i="1"/>
  <c r="N1822" i="1"/>
  <c r="M3993" i="1"/>
  <c r="K420" i="1"/>
  <c r="I3041" i="1"/>
  <c r="H939" i="1"/>
  <c r="J6386" i="1"/>
  <c r="U8164" i="1"/>
  <c r="U4615" i="1"/>
  <c r="L7377" i="1"/>
  <c r="M341" i="1"/>
  <c r="L6962" i="1"/>
  <c r="U1157" i="1"/>
  <c r="H1812" i="1"/>
  <c r="H2171" i="1"/>
  <c r="V3053" i="1"/>
  <c r="F1220" i="1"/>
  <c r="V666" i="1"/>
  <c r="M647" i="1"/>
  <c r="M3226" i="1"/>
  <c r="F3347" i="1"/>
  <c r="U4840" i="1"/>
  <c r="T1217" i="1"/>
  <c r="P3766" i="1"/>
  <c r="F1332" i="1"/>
  <c r="J4465" i="1"/>
  <c r="N7079" i="1"/>
  <c r="P3728" i="1"/>
  <c r="N3453" i="1"/>
  <c r="P951" i="1"/>
  <c r="U8292" i="1"/>
  <c r="V7815" i="1"/>
  <c r="N6785" i="1"/>
  <c r="U2788" i="1"/>
  <c r="F6653" i="1"/>
  <c r="F3645" i="1"/>
  <c r="N1516" i="1"/>
  <c r="T301" i="1"/>
  <c r="H10" i="1"/>
  <c r="J4734" i="1"/>
  <c r="V297" i="1"/>
  <c r="F2958" i="1"/>
  <c r="T496" i="1"/>
  <c r="N2744" i="1"/>
  <c r="H1447" i="1"/>
  <c r="N5611" i="1"/>
  <c r="T230" i="1"/>
  <c r="P6006" i="1"/>
  <c r="F4186" i="1"/>
  <c r="M3028" i="1"/>
  <c r="F1656" i="1"/>
  <c r="H8151" i="1"/>
  <c r="L4482" i="1"/>
  <c r="H5249" i="1"/>
  <c r="V5364" i="1"/>
  <c r="N749" i="1"/>
  <c r="U756" i="1"/>
  <c r="F6324" i="1"/>
  <c r="F2062" i="1"/>
  <c r="V6690" i="1"/>
  <c r="I7963" i="1"/>
  <c r="H5562" i="1"/>
  <c r="H4889" i="1"/>
  <c r="T2409" i="1"/>
  <c r="J4895" i="1"/>
  <c r="J1881" i="1"/>
  <c r="I1670" i="1"/>
  <c r="N1345" i="1"/>
  <c r="H6890" i="1"/>
  <c r="I262" i="1"/>
  <c r="N250" i="1"/>
  <c r="U1591" i="1"/>
  <c r="I5790" i="1"/>
  <c r="V465" i="1"/>
  <c r="V6126" i="1"/>
  <c r="I7038" i="1"/>
  <c r="J1378" i="1"/>
  <c r="F7445" i="1"/>
  <c r="U2825" i="1"/>
  <c r="H5940" i="1"/>
  <c r="U3961" i="1"/>
  <c r="V3543" i="1"/>
  <c r="H461" i="1"/>
  <c r="P5375" i="1"/>
  <c r="H4113" i="1"/>
  <c r="N3482" i="1"/>
  <c r="F2704" i="1"/>
  <c r="I1076" i="1"/>
  <c r="N6313" i="1"/>
  <c r="J8207" i="1"/>
  <c r="U633" i="1"/>
  <c r="H6013" i="1"/>
  <c r="L7316" i="1"/>
  <c r="H4613" i="1"/>
  <c r="N879" i="1"/>
  <c r="N7553" i="1"/>
  <c r="U5599" i="1"/>
  <c r="V1024" i="1"/>
  <c r="N8265" i="1"/>
  <c r="M4938" i="1"/>
  <c r="H722" i="1"/>
  <c r="V5231" i="1"/>
  <c r="I7071" i="1"/>
  <c r="V5119" i="1"/>
  <c r="J2956" i="1"/>
  <c r="M7320" i="1"/>
  <c r="L7034" i="1"/>
  <c r="F3862" i="1"/>
  <c r="M3026" i="1"/>
  <c r="P7002" i="1"/>
  <c r="M7906" i="1"/>
  <c r="I8291" i="1"/>
  <c r="F7366" i="1"/>
  <c r="V6959" i="1"/>
  <c r="F5283" i="1"/>
  <c r="J6636" i="1"/>
  <c r="T2285" i="1"/>
  <c r="M82" i="1"/>
  <c r="T2662" i="1"/>
  <c r="F529" i="1"/>
  <c r="V6292" i="1"/>
  <c r="U252" i="1"/>
  <c r="F4355" i="1"/>
  <c r="U7173" i="1"/>
  <c r="F4028" i="1"/>
  <c r="H553" i="1"/>
  <c r="J3006" i="1"/>
  <c r="V7347" i="1"/>
  <c r="M4409" i="1"/>
  <c r="T3840" i="1"/>
  <c r="U3810" i="1"/>
  <c r="F3717" i="1"/>
  <c r="U2304" i="1"/>
  <c r="U5821" i="1"/>
  <c r="U7832" i="1"/>
  <c r="T1358" i="1"/>
  <c r="F5012" i="1"/>
  <c r="U3781" i="1"/>
  <c r="H2965" i="1"/>
  <c r="N3724" i="1"/>
  <c r="M1759" i="1"/>
  <c r="H3244" i="1"/>
  <c r="M2574" i="1"/>
  <c r="F3152" i="1"/>
  <c r="H8117" i="1"/>
  <c r="U405" i="1"/>
  <c r="N1945" i="1"/>
  <c r="N1206" i="1"/>
  <c r="F8285" i="1"/>
  <c r="P4919" i="1"/>
  <c r="T6209" i="1"/>
  <c r="T6910" i="1"/>
  <c r="J2755" i="1"/>
  <c r="I5411" i="1"/>
  <c r="N8089" i="1"/>
  <c r="T348" i="1"/>
  <c r="N7864" i="1"/>
  <c r="J4320" i="1"/>
  <c r="F3924" i="1"/>
  <c r="I5110" i="1"/>
  <c r="J7882" i="1"/>
  <c r="P5624" i="1"/>
  <c r="M1775" i="1"/>
  <c r="H8040" i="1"/>
  <c r="F4324" i="1"/>
  <c r="U3751" i="1"/>
  <c r="N1125" i="1"/>
  <c r="V6209" i="1"/>
  <c r="P7932" i="1"/>
  <c r="P752" i="1"/>
  <c r="U35" i="1"/>
  <c r="H3465" i="1"/>
  <c r="M7162" i="1"/>
  <c r="H6028" i="1"/>
  <c r="I6301" i="1"/>
  <c r="P6322" i="1"/>
  <c r="V3849" i="1"/>
  <c r="V2442" i="1"/>
  <c r="N981" i="1"/>
  <c r="P4194" i="1"/>
  <c r="V2175" i="1"/>
  <c r="N5193" i="1"/>
  <c r="N3081" i="1"/>
  <c r="T3564" i="1"/>
  <c r="I8330" i="1"/>
  <c r="N5579" i="1"/>
  <c r="I3811" i="1"/>
  <c r="P301" i="1"/>
  <c r="J2245" i="1"/>
  <c r="N646" i="1"/>
  <c r="U7854" i="1"/>
  <c r="V1010" i="1"/>
  <c r="P692" i="1"/>
  <c r="N6404" i="1"/>
  <c r="I1496" i="1"/>
  <c r="N5848" i="1"/>
  <c r="U5335" i="1"/>
  <c r="T8211" i="1"/>
  <c r="M476" i="1"/>
  <c r="U2684" i="1"/>
  <c r="I6764" i="1"/>
  <c r="T5347" i="1"/>
  <c r="U7612" i="1"/>
  <c r="L2323" i="1"/>
  <c r="I1497" i="1"/>
  <c r="M7944" i="1"/>
  <c r="H6030" i="1"/>
  <c r="N6991" i="1"/>
  <c r="J2739" i="1"/>
  <c r="U6941" i="1"/>
  <c r="I7563" i="1"/>
  <c r="I3376" i="1"/>
  <c r="K7441" i="1"/>
  <c r="I1739" i="1"/>
  <c r="N8031" i="1"/>
  <c r="I897" i="1"/>
  <c r="V7310" i="1"/>
  <c r="P2676" i="1"/>
  <c r="J7806" i="1"/>
  <c r="I6312" i="1"/>
  <c r="N6288" i="1"/>
  <c r="N2443" i="1"/>
  <c r="F4068" i="1"/>
  <c r="V157" i="1"/>
  <c r="J4328" i="1"/>
  <c r="J5310" i="1"/>
  <c r="F610" i="1"/>
  <c r="F6966" i="1"/>
  <c r="I6309" i="1"/>
  <c r="T7080" i="1"/>
  <c r="M3376" i="1"/>
  <c r="H488" i="1"/>
  <c r="M5920" i="1"/>
  <c r="F5896" i="1"/>
  <c r="U8056" i="1"/>
  <c r="P3959" i="1"/>
  <c r="I286" i="1"/>
  <c r="N3746" i="1"/>
  <c r="J8292" i="1"/>
  <c r="N831" i="1"/>
  <c r="F1844" i="1"/>
  <c r="I1897" i="1"/>
  <c r="V3480" i="1"/>
  <c r="I6011" i="1"/>
  <c r="V392" i="1"/>
  <c r="J3556" i="1"/>
  <c r="F3437" i="1"/>
  <c r="H6166" i="1"/>
  <c r="T3739" i="1"/>
  <c r="P657" i="1"/>
  <c r="N2213" i="1"/>
  <c r="J7185" i="1"/>
  <c r="J2728" i="1"/>
  <c r="T6944" i="1"/>
  <c r="N3616" i="1"/>
  <c r="N3051" i="1"/>
  <c r="U1026" i="1"/>
  <c r="P7911" i="1"/>
  <c r="I56" i="1"/>
  <c r="H5295" i="1"/>
  <c r="P6906" i="1"/>
  <c r="I3325" i="1"/>
  <c r="T4552" i="1"/>
  <c r="U6786" i="1"/>
  <c r="T3431" i="1"/>
  <c r="H7090" i="1"/>
  <c r="H7888" i="1"/>
  <c r="V3524" i="1"/>
  <c r="N1850" i="1"/>
  <c r="I2108" i="1"/>
  <c r="J289" i="1"/>
  <c r="T7946" i="1"/>
  <c r="F1615" i="1"/>
  <c r="M5794" i="1"/>
  <c r="H6527" i="1"/>
  <c r="V1983" i="1"/>
  <c r="H218" i="1"/>
  <c r="N7471" i="1"/>
  <c r="F3445" i="1"/>
  <c r="T3658" i="1"/>
  <c r="H6835" i="1"/>
  <c r="J2355" i="1"/>
  <c r="H6296" i="1"/>
  <c r="M2271" i="1"/>
  <c r="J7978" i="1"/>
  <c r="I3251" i="1"/>
  <c r="N1871" i="1"/>
  <c r="I4940" i="1"/>
  <c r="M8299" i="1"/>
  <c r="I44" i="1"/>
  <c r="H2586" i="1"/>
  <c r="T5076" i="1"/>
  <c r="M5366" i="1"/>
  <c r="L2951" i="1"/>
  <c r="T1557" i="1"/>
  <c r="L4015" i="1"/>
  <c r="M4724" i="1"/>
  <c r="F5292" i="1"/>
  <c r="N7258" i="1"/>
  <c r="I1388" i="1"/>
  <c r="F3273" i="1"/>
  <c r="M1521" i="1"/>
  <c r="H8006" i="1"/>
  <c r="M327" i="1"/>
  <c r="T8027" i="1"/>
  <c r="L7351" i="1"/>
  <c r="N1918" i="1"/>
  <c r="U7237" i="1"/>
  <c r="F3430" i="1"/>
  <c r="T6968" i="1"/>
  <c r="J434" i="1"/>
  <c r="F4765" i="1"/>
  <c r="J1893" i="1"/>
  <c r="J5650" i="1"/>
  <c r="V8334" i="1"/>
  <c r="F4255" i="1"/>
  <c r="L5354" i="1"/>
  <c r="T4412" i="1"/>
  <c r="P6949" i="1"/>
  <c r="U2489" i="1"/>
  <c r="I7493" i="1"/>
  <c r="N5303" i="1"/>
  <c r="J7267" i="1"/>
  <c r="U2875" i="1"/>
  <c r="T6460" i="1"/>
  <c r="N524" i="1"/>
  <c r="V522" i="1"/>
  <c r="M1882" i="1"/>
  <c r="T2998" i="1"/>
  <c r="T1355" i="1"/>
  <c r="P3944" i="1"/>
  <c r="I6502" i="1"/>
  <c r="N3624" i="1"/>
  <c r="V6941" i="1"/>
  <c r="T5694" i="1"/>
  <c r="H6264" i="1"/>
  <c r="L4787" i="1"/>
  <c r="F2459" i="1"/>
  <c r="T501" i="1"/>
  <c r="M3207" i="1"/>
  <c r="J4592" i="1"/>
  <c r="I2381" i="1"/>
  <c r="J3239" i="1"/>
  <c r="J5617" i="1"/>
  <c r="J6172" i="1"/>
  <c r="I1873" i="1"/>
  <c r="V1263" i="1"/>
  <c r="K6527" i="1"/>
  <c r="N1095" i="1"/>
  <c r="V6472" i="1"/>
  <c r="N8283" i="1"/>
  <c r="J6447" i="1"/>
  <c r="M3090" i="1"/>
  <c r="P2195" i="1"/>
  <c r="M4382" i="1"/>
  <c r="L2414" i="1"/>
  <c r="T4974" i="1"/>
  <c r="H7348" i="1"/>
  <c r="V7414" i="1"/>
  <c r="H3805" i="1"/>
  <c r="M309" i="1"/>
  <c r="F4944" i="1"/>
  <c r="H5096" i="1"/>
  <c r="T546" i="1"/>
  <c r="V7040" i="1"/>
  <c r="F2338" i="1"/>
  <c r="J6462" i="1"/>
  <c r="J7608" i="1"/>
  <c r="N7366" i="1"/>
  <c r="N2666" i="1"/>
  <c r="J3533" i="1"/>
  <c r="F3077" i="1"/>
  <c r="L2770" i="1"/>
  <c r="M4751" i="1"/>
  <c r="F4964" i="1"/>
  <c r="I5107" i="1"/>
  <c r="P3211" i="1"/>
  <c r="L3154" i="1"/>
  <c r="J782" i="1"/>
  <c r="F4440" i="1"/>
  <c r="M276" i="1"/>
  <c r="V563" i="1"/>
  <c r="I7807" i="1"/>
  <c r="M1464" i="1"/>
  <c r="H7403" i="1"/>
  <c r="N1998" i="1"/>
  <c r="J7450" i="1"/>
  <c r="U5730" i="1"/>
  <c r="N2381" i="1"/>
  <c r="L8323" i="1"/>
  <c r="M3142" i="1"/>
  <c r="V8345" i="1"/>
  <c r="P5650" i="1"/>
  <c r="F211" i="1"/>
  <c r="F1294" i="1"/>
  <c r="I7102" i="1"/>
  <c r="I228" i="1"/>
  <c r="N814" i="1"/>
  <c r="M204" i="1"/>
  <c r="N1097" i="1"/>
  <c r="P7370" i="1"/>
  <c r="L5324" i="1"/>
  <c r="T6217" i="1"/>
  <c r="H3119" i="1"/>
  <c r="V1033" i="1"/>
  <c r="L5558" i="1"/>
  <c r="J7979" i="1"/>
  <c r="J1710" i="1"/>
  <c r="T1615" i="1"/>
  <c r="M4260" i="1"/>
  <c r="M5599" i="1"/>
  <c r="U8073" i="1"/>
  <c r="T7321" i="1"/>
  <c r="V4070" i="1"/>
  <c r="U5328" i="1"/>
  <c r="J5631" i="1"/>
  <c r="I6384" i="1"/>
  <c r="I6062" i="1"/>
  <c r="M3739" i="1"/>
  <c r="V3206" i="1"/>
  <c r="N19" i="1"/>
  <c r="J7872" i="1"/>
  <c r="F2357" i="1"/>
  <c r="H8339" i="1"/>
  <c r="V5194" i="1"/>
  <c r="M5593" i="1"/>
  <c r="N7639" i="1"/>
  <c r="F1689" i="1"/>
  <c r="F1975" i="1"/>
  <c r="F3871" i="1"/>
  <c r="H8338" i="1"/>
  <c r="I6918" i="1"/>
  <c r="J3244" i="1"/>
  <c r="N3245" i="1"/>
  <c r="N1288" i="1"/>
  <c r="H7517" i="1"/>
  <c r="F441" i="1"/>
  <c r="V1917" i="1"/>
  <c r="H5982" i="1"/>
  <c r="U2774" i="1"/>
  <c r="N4145" i="1"/>
  <c r="U7026" i="1"/>
  <c r="P3078" i="1"/>
  <c r="P8156" i="1"/>
  <c r="T3344" i="1"/>
  <c r="I6970" i="1"/>
  <c r="M3295" i="1"/>
  <c r="N1575" i="1"/>
  <c r="V3443" i="1"/>
  <c r="T7305" i="1"/>
  <c r="I7848" i="1"/>
  <c r="N590" i="1"/>
  <c r="M7487" i="1"/>
  <c r="N6290" i="1"/>
  <c r="F7035" i="1"/>
  <c r="H737" i="1"/>
  <c r="V3090" i="1"/>
  <c r="H4685" i="1"/>
  <c r="J6288" i="1"/>
  <c r="H2225" i="1"/>
  <c r="F954" i="1"/>
  <c r="H7480" i="1"/>
  <c r="M4335" i="1"/>
  <c r="H2090" i="1"/>
  <c r="L4804" i="1"/>
  <c r="I4160" i="1"/>
  <c r="V630" i="1"/>
  <c r="N3636" i="1"/>
  <c r="V4052" i="1"/>
  <c r="L244" i="1"/>
  <c r="U265" i="1"/>
  <c r="J5352" i="1"/>
  <c r="H554" i="1"/>
  <c r="J1022" i="1"/>
  <c r="U7114" i="1"/>
  <c r="M2062" i="1"/>
  <c r="V44" i="1"/>
  <c r="T4190" i="1"/>
  <c r="N7568" i="1"/>
  <c r="V4572" i="1"/>
  <c r="U3223" i="1"/>
  <c r="N2406" i="1"/>
  <c r="F6674" i="1"/>
  <c r="I1922" i="1"/>
  <c r="P4338" i="1"/>
  <c r="I7265" i="1"/>
  <c r="M2012" i="1"/>
  <c r="V5619" i="1"/>
  <c r="H3299" i="1"/>
  <c r="H4903" i="1"/>
  <c r="T1583" i="1"/>
  <c r="M6940" i="1"/>
  <c r="F8205" i="1"/>
  <c r="M7128" i="1"/>
  <c r="F4100" i="1"/>
  <c r="U1196" i="1"/>
  <c r="J2182" i="1"/>
  <c r="V3994" i="1"/>
  <c r="F7989" i="1"/>
  <c r="V4597" i="1"/>
  <c r="U547" i="1"/>
  <c r="V6205" i="1"/>
  <c r="I2803" i="1"/>
  <c r="F1602" i="1"/>
  <c r="J5038" i="1"/>
  <c r="P2550" i="1"/>
  <c r="P8215" i="1"/>
  <c r="U2968" i="1"/>
  <c r="P5418" i="1"/>
  <c r="L5993" i="1"/>
  <c r="H1035" i="1"/>
  <c r="F6488" i="1"/>
  <c r="J7638" i="1"/>
  <c r="H5148" i="1"/>
  <c r="H7518" i="1"/>
  <c r="T7211" i="1"/>
  <c r="I3735" i="1"/>
  <c r="T8174" i="1"/>
  <c r="I4014" i="1"/>
  <c r="N5992" i="1"/>
  <c r="M7940" i="1"/>
  <c r="N2278" i="1"/>
  <c r="U2690" i="1"/>
  <c r="N408" i="1"/>
  <c r="P2287" i="1"/>
  <c r="P2978" i="1"/>
  <c r="P3361" i="1"/>
  <c r="H2816" i="1"/>
  <c r="I7581" i="1"/>
  <c r="N4910" i="1"/>
  <c r="N1083" i="1"/>
  <c r="U2588" i="1"/>
  <c r="P3560" i="1"/>
  <c r="U586" i="1"/>
  <c r="V4700" i="1"/>
  <c r="F1607" i="1"/>
  <c r="H5327" i="1"/>
  <c r="T4076" i="1"/>
  <c r="M2507" i="1"/>
  <c r="N4523" i="1"/>
  <c r="N4433" i="1"/>
  <c r="V3455" i="1"/>
  <c r="N6570" i="1"/>
  <c r="N5847" i="1"/>
  <c r="U2228" i="1"/>
  <c r="V2895" i="1"/>
  <c r="N6258" i="1"/>
  <c r="P1882" i="1"/>
  <c r="F5142" i="1"/>
  <c r="V4124" i="1"/>
  <c r="U3880" i="1"/>
  <c r="T2008" i="1"/>
  <c r="P7947" i="1"/>
  <c r="H3638" i="1"/>
  <c r="T1021" i="1"/>
  <c r="V8263" i="1"/>
  <c r="M91" i="1"/>
  <c r="T711" i="1"/>
  <c r="M8280" i="1"/>
  <c r="M6901" i="1"/>
  <c r="I8072" i="1"/>
  <c r="J5296" i="1"/>
  <c r="N3301" i="1"/>
  <c r="J631" i="1"/>
  <c r="P2827" i="1"/>
  <c r="F2247" i="1"/>
  <c r="N1989" i="1"/>
  <c r="P6586" i="1"/>
  <c r="U3282" i="1"/>
  <c r="U4521" i="1"/>
  <c r="U4117" i="1"/>
  <c r="P4599" i="1"/>
  <c r="T7807" i="1"/>
  <c r="N3790" i="1"/>
  <c r="J6610" i="1"/>
  <c r="F6086" i="1"/>
  <c r="H1166" i="1"/>
  <c r="F5784" i="1"/>
  <c r="N8233" i="1"/>
  <c r="J3322" i="1"/>
  <c r="T1097" i="1"/>
  <c r="V6011" i="1"/>
  <c r="U6068" i="1"/>
  <c r="M6860" i="1"/>
  <c r="M3427" i="1"/>
  <c r="M2037" i="1"/>
  <c r="U8344" i="1"/>
  <c r="I6243" i="1"/>
  <c r="V6807" i="1"/>
  <c r="N5087" i="1"/>
  <c r="L3973" i="1"/>
  <c r="V6089" i="1"/>
  <c r="I7960" i="1"/>
  <c r="P1753" i="1"/>
  <c r="U5228" i="1"/>
  <c r="J1983" i="1"/>
  <c r="I1866" i="1"/>
  <c r="N7364" i="1"/>
  <c r="I5023" i="1"/>
  <c r="P2028" i="1"/>
  <c r="M8054" i="1"/>
  <c r="F1564" i="1"/>
  <c r="V3621" i="1"/>
  <c r="H119" i="1"/>
  <c r="P3613" i="1"/>
  <c r="T3382" i="1"/>
  <c r="U6379" i="1"/>
  <c r="V4494" i="1"/>
  <c r="I459" i="1"/>
  <c r="T1466" i="1"/>
  <c r="F6927" i="1"/>
  <c r="J1838" i="1"/>
  <c r="N4466" i="1"/>
  <c r="F5225" i="1"/>
  <c r="M2038" i="1"/>
  <c r="N5887" i="1"/>
  <c r="M7139" i="1"/>
  <c r="U868" i="1"/>
  <c r="M1435" i="1"/>
  <c r="T2411" i="1"/>
  <c r="P6210" i="1"/>
  <c r="N3785" i="1"/>
  <c r="N6723" i="1"/>
  <c r="P3289" i="1"/>
  <c r="I2979" i="1"/>
  <c r="I7481" i="1"/>
  <c r="L7864" i="1"/>
  <c r="V4533" i="1"/>
  <c r="J4305" i="1"/>
  <c r="M53" i="1"/>
  <c r="T3320" i="1"/>
  <c r="V7099" i="1"/>
  <c r="T5385" i="1"/>
  <c r="T2173" i="1"/>
  <c r="J1735" i="1"/>
  <c r="L5078" i="1"/>
  <c r="J1973" i="1"/>
  <c r="T6312" i="1"/>
  <c r="M3648" i="1"/>
  <c r="T6619" i="1"/>
  <c r="J3353" i="1"/>
  <c r="V3428" i="1"/>
  <c r="P1158" i="1"/>
  <c r="I5918" i="1"/>
  <c r="T6616" i="1"/>
  <c r="P1107" i="1"/>
  <c r="H4865" i="1"/>
  <c r="H7376" i="1"/>
  <c r="P1766" i="1"/>
  <c r="T1780" i="1"/>
  <c r="T1689" i="1"/>
  <c r="U7021" i="1"/>
  <c r="I4241" i="1"/>
  <c r="F6336" i="1"/>
  <c r="U2753" i="1"/>
  <c r="K5654" i="1"/>
  <c r="V3828" i="1"/>
  <c r="H41" i="1"/>
  <c r="F4898" i="1"/>
  <c r="F4743" i="1"/>
  <c r="F3674" i="1"/>
  <c r="J866" i="1"/>
  <c r="F73" i="1"/>
  <c r="I4034" i="1"/>
  <c r="L2260" i="1"/>
  <c r="P163" i="1"/>
  <c r="I3313" i="1"/>
  <c r="N2342" i="1"/>
  <c r="N2709" i="1"/>
  <c r="T7083" i="1"/>
  <c r="J1041" i="1"/>
  <c r="P8038" i="1"/>
  <c r="H7556" i="1"/>
  <c r="I1682" i="1"/>
  <c r="I2704" i="1"/>
  <c r="I2432" i="1"/>
  <c r="M1515" i="1"/>
  <c r="I216" i="1"/>
  <c r="P4419" i="1"/>
  <c r="J5705" i="1"/>
  <c r="H7872" i="1"/>
  <c r="N8128" i="1"/>
  <c r="H2354" i="1"/>
  <c r="N5452" i="1"/>
  <c r="N6426" i="1"/>
  <c r="V1762" i="1"/>
  <c r="P7102" i="1"/>
  <c r="V1832" i="1"/>
  <c r="V3051" i="1"/>
  <c r="V471" i="1"/>
  <c r="H3092" i="1"/>
  <c r="V1962" i="1"/>
  <c r="J154" i="1"/>
  <c r="M6492" i="1"/>
  <c r="T5932" i="1"/>
  <c r="V5688" i="1"/>
  <c r="I3751" i="1"/>
  <c r="M5404" i="1"/>
  <c r="U2961" i="1"/>
  <c r="M6942" i="1"/>
  <c r="T4591" i="1"/>
  <c r="U2904" i="1"/>
  <c r="F7516" i="1"/>
  <c r="P3738" i="1"/>
  <c r="L7309" i="1"/>
  <c r="T2934" i="1"/>
  <c r="N4164" i="1"/>
  <c r="F1341" i="1"/>
  <c r="T4141" i="1"/>
  <c r="I3698" i="1"/>
  <c r="T6698" i="1"/>
  <c r="T4069" i="1"/>
  <c r="I2028" i="1"/>
  <c r="F3714" i="1"/>
  <c r="V4011" i="1"/>
  <c r="F2213" i="1"/>
  <c r="N6504" i="1"/>
  <c r="J5648" i="1"/>
  <c r="J1002" i="1"/>
  <c r="I6453" i="1"/>
  <c r="V1757" i="1"/>
  <c r="F6245" i="1"/>
  <c r="F7087" i="1"/>
  <c r="H4575" i="1"/>
  <c r="M3004" i="1"/>
  <c r="V8010" i="1"/>
  <c r="T7924" i="1"/>
  <c r="I6028" i="1"/>
  <c r="N7324" i="1"/>
  <c r="V3613" i="1"/>
  <c r="M6222" i="1"/>
  <c r="V1976" i="1"/>
  <c r="N6575" i="1"/>
  <c r="L603" i="1"/>
  <c r="I5672" i="1"/>
  <c r="J7211" i="1"/>
  <c r="M4757" i="1"/>
  <c r="M5647" i="1"/>
  <c r="H2032" i="1"/>
  <c r="T5635" i="1"/>
  <c r="J6885" i="1"/>
  <c r="V7931" i="1"/>
  <c r="F5577" i="1"/>
  <c r="J404" i="1"/>
  <c r="F7937" i="1"/>
  <c r="M7026" i="1"/>
  <c r="U5962" i="1"/>
  <c r="J6226" i="1"/>
  <c r="N6382" i="1"/>
  <c r="V4917" i="1"/>
  <c r="I8288" i="1"/>
  <c r="I4956" i="1"/>
  <c r="N1346" i="1"/>
  <c r="F4524" i="1"/>
  <c r="I2566" i="1"/>
  <c r="V4985" i="1"/>
  <c r="N5906" i="1"/>
  <c r="M4758" i="1"/>
  <c r="F5110" i="1"/>
  <c r="I2972" i="1"/>
  <c r="T4377" i="1"/>
  <c r="I4003" i="1"/>
  <c r="U7158" i="1"/>
  <c r="U6229" i="1"/>
  <c r="I5758" i="1"/>
  <c r="F2033" i="1"/>
  <c r="P101" i="1"/>
  <c r="T6180" i="1"/>
  <c r="V2088" i="1"/>
  <c r="N8267" i="1"/>
  <c r="P6138" i="1"/>
  <c r="V4184" i="1"/>
  <c r="U5753" i="1"/>
  <c r="U62" i="1"/>
  <c r="I599" i="1"/>
  <c r="N6448" i="1"/>
  <c r="F8118" i="1"/>
  <c r="F6562" i="1"/>
  <c r="H4867" i="1"/>
  <c r="J7931" i="1"/>
  <c r="U8078" i="1"/>
  <c r="J2746" i="1"/>
  <c r="J2295" i="1"/>
  <c r="H4227" i="1"/>
  <c r="N5767" i="1"/>
  <c r="V3804" i="1"/>
  <c r="F586" i="1"/>
  <c r="M7051" i="1"/>
  <c r="V4739" i="1"/>
  <c r="M6019" i="1"/>
  <c r="U1120" i="1"/>
  <c r="N4940" i="1"/>
  <c r="J8172" i="1"/>
  <c r="M1168" i="1"/>
  <c r="P3196" i="1"/>
  <c r="I3094" i="1"/>
  <c r="H548" i="1"/>
  <c r="M1386" i="1"/>
  <c r="J7871" i="1"/>
  <c r="U7864" i="1"/>
  <c r="K3089" i="1"/>
  <c r="F7848" i="1"/>
  <c r="N1966" i="1"/>
  <c r="V7840" i="1"/>
  <c r="H3803" i="1"/>
  <c r="M5824" i="1"/>
  <c r="P4457" i="1"/>
  <c r="V7827" i="1"/>
  <c r="T3428" i="1"/>
  <c r="M3568" i="1"/>
  <c r="P2479" i="1"/>
  <c r="T6613" i="1"/>
  <c r="M2371" i="1"/>
  <c r="F8021" i="1"/>
  <c r="T2023" i="1"/>
  <c r="I1281" i="1"/>
  <c r="U1552" i="1"/>
  <c r="J5625" i="1"/>
  <c r="T1754" i="1"/>
  <c r="N5559" i="1"/>
  <c r="N202" i="1"/>
  <c r="F7092" i="1"/>
  <c r="J8228" i="1"/>
  <c r="F5810" i="1"/>
  <c r="H6824" i="1"/>
  <c r="U1615" i="1"/>
  <c r="F3083" i="1"/>
  <c r="M6673" i="1"/>
  <c r="P476" i="1"/>
  <c r="T1386" i="1"/>
  <c r="H747" i="1"/>
  <c r="F1820" i="1"/>
  <c r="F4369" i="1"/>
  <c r="U1116" i="1"/>
  <c r="H2864" i="1"/>
  <c r="J1045" i="1"/>
  <c r="J2292" i="1"/>
  <c r="I1472" i="1"/>
  <c r="P839" i="1"/>
  <c r="U6033" i="1"/>
  <c r="T3582" i="1"/>
  <c r="N3449" i="1"/>
  <c r="H670" i="1"/>
  <c r="N1932" i="1"/>
  <c r="P7974" i="1"/>
  <c r="I499" i="1"/>
  <c r="I7584" i="1"/>
  <c r="N5700" i="1"/>
  <c r="L8108" i="1"/>
  <c r="J5567" i="1"/>
  <c r="H8263" i="1"/>
  <c r="U2406" i="1"/>
  <c r="V3715" i="1"/>
  <c r="M1713" i="1"/>
  <c r="M5194" i="1"/>
  <c r="M3018" i="1"/>
  <c r="H7329" i="1"/>
  <c r="H6069" i="1"/>
  <c r="V1696" i="1"/>
  <c r="F2998" i="1"/>
  <c r="N5978" i="1"/>
  <c r="P4758" i="1"/>
  <c r="P5504" i="1"/>
  <c r="T2512" i="1"/>
  <c r="N7175" i="1"/>
  <c r="J6477" i="1"/>
  <c r="I1371" i="1"/>
  <c r="H239" i="1"/>
  <c r="P3266" i="1"/>
  <c r="J6760" i="1"/>
  <c r="T7568" i="1"/>
  <c r="I4776" i="1"/>
  <c r="T6582" i="1"/>
  <c r="T1031" i="1"/>
  <c r="N3124" i="1"/>
  <c r="V8011" i="1"/>
  <c r="H5697" i="1"/>
  <c r="U8029" i="1"/>
  <c r="U1263" i="1"/>
  <c r="U550" i="1"/>
  <c r="J704" i="1"/>
  <c r="M5340" i="1"/>
  <c r="M7132" i="1"/>
  <c r="T2995" i="1"/>
  <c r="H7089" i="1"/>
  <c r="J7213" i="1"/>
  <c r="M4441" i="1"/>
  <c r="V2573" i="1"/>
  <c r="N610" i="1"/>
  <c r="H680" i="1"/>
  <c r="H5773" i="1"/>
  <c r="V3267" i="1"/>
  <c r="U5326" i="1"/>
  <c r="U4209" i="1"/>
  <c r="I8175" i="1"/>
  <c r="U2146" i="1"/>
  <c r="H1521" i="1"/>
  <c r="F7518" i="1"/>
  <c r="T8299" i="1"/>
  <c r="J5415" i="1"/>
  <c r="V2253" i="1"/>
  <c r="H6217" i="1"/>
  <c r="T3094" i="1"/>
  <c r="L60" i="1"/>
  <c r="T3880" i="1"/>
  <c r="F2917" i="1"/>
  <c r="H6131" i="1"/>
  <c r="P7205" i="1"/>
  <c r="H5590" i="1"/>
  <c r="T623" i="1"/>
  <c r="T5343" i="1"/>
  <c r="T6403" i="1"/>
  <c r="V682" i="1"/>
  <c r="H7301" i="1"/>
  <c r="H2465" i="1"/>
  <c r="P258" i="1"/>
  <c r="V5959" i="1"/>
  <c r="U7055" i="1"/>
  <c r="H2603" i="1"/>
  <c r="V8022" i="1"/>
  <c r="J6419" i="1"/>
  <c r="M7385" i="1"/>
  <c r="I1850" i="1"/>
  <c r="P5031" i="1"/>
  <c r="T3251" i="1"/>
  <c r="T6485" i="1"/>
  <c r="T1020" i="1"/>
  <c r="V1350" i="1"/>
  <c r="M4332" i="1"/>
  <c r="J4770" i="1"/>
  <c r="H7606" i="1"/>
  <c r="V5091" i="1"/>
  <c r="H5364" i="1"/>
  <c r="T144" i="1"/>
  <c r="F2316" i="1"/>
  <c r="I5576" i="1"/>
  <c r="U2921" i="1"/>
  <c r="M1111" i="1"/>
  <c r="U1871" i="1"/>
  <c r="I2695" i="1"/>
  <c r="F5946" i="1"/>
  <c r="J6210" i="1"/>
  <c r="T325" i="1"/>
  <c r="U4260" i="1"/>
  <c r="V1156" i="1"/>
  <c r="U1472" i="1"/>
  <c r="P4033" i="1"/>
  <c r="I5363" i="1"/>
  <c r="M6455" i="1"/>
  <c r="H5321" i="1"/>
  <c r="I4805" i="1"/>
  <c r="P1926" i="1"/>
  <c r="T6994" i="1"/>
  <c r="U900" i="1"/>
  <c r="H7307" i="1"/>
  <c r="F1762" i="1"/>
  <c r="V223" i="1"/>
  <c r="P3950" i="1"/>
  <c r="P2424" i="1"/>
  <c r="N97" i="1"/>
  <c r="F3201" i="1"/>
  <c r="P1057" i="1"/>
  <c r="J2189" i="1"/>
  <c r="H7486" i="1"/>
  <c r="T3528" i="1"/>
  <c r="I4480" i="1"/>
  <c r="J597" i="1"/>
  <c r="J2779" i="1"/>
  <c r="N1887" i="1"/>
  <c r="M922" i="1"/>
  <c r="V6562" i="1"/>
  <c r="T2845" i="1"/>
  <c r="V6553" i="1"/>
  <c r="P42" i="1"/>
  <c r="T1798" i="1"/>
  <c r="M4542" i="1"/>
  <c r="J3776" i="1"/>
  <c r="M297" i="1"/>
  <c r="M3928" i="1"/>
  <c r="T7933" i="1"/>
  <c r="H6400" i="1"/>
  <c r="U1862" i="1"/>
  <c r="F1476" i="1"/>
  <c r="M6787" i="1"/>
  <c r="T1153" i="1"/>
  <c r="V2399" i="1"/>
  <c r="I451" i="1"/>
  <c r="T8044" i="1"/>
  <c r="J3237" i="1"/>
  <c r="F669" i="1"/>
  <c r="F7197" i="1"/>
  <c r="T3796" i="1"/>
  <c r="H4812" i="1"/>
  <c r="J4031" i="1"/>
  <c r="I1957" i="1"/>
  <c r="M1605" i="1"/>
  <c r="I2265" i="1"/>
  <c r="F7143" i="1"/>
  <c r="P522" i="1"/>
  <c r="N7318" i="1"/>
  <c r="M1938" i="1"/>
  <c r="F4668" i="1"/>
  <c r="V4746" i="1"/>
  <c r="N1038" i="1"/>
  <c r="U7429" i="1"/>
  <c r="P1261" i="1"/>
  <c r="H3175" i="1"/>
  <c r="U2536" i="1"/>
  <c r="M1512" i="1"/>
  <c r="H6746" i="1"/>
  <c r="I210" i="1"/>
  <c r="V1903" i="1"/>
  <c r="H6582" i="1"/>
  <c r="U3587" i="1"/>
  <c r="P3577" i="1"/>
  <c r="P3846" i="1"/>
  <c r="P1885" i="1"/>
  <c r="T2803" i="1"/>
  <c r="V7209" i="1"/>
  <c r="F3596" i="1"/>
  <c r="J3400" i="1"/>
  <c r="T4898" i="1"/>
  <c r="I824" i="1"/>
  <c r="V686" i="1"/>
  <c r="H7316" i="1"/>
  <c r="N1023" i="1"/>
  <c r="H4417" i="1"/>
  <c r="P7061" i="1"/>
  <c r="M5189" i="1"/>
  <c r="U8028" i="1"/>
  <c r="M220" i="1"/>
  <c r="H2277" i="1"/>
  <c r="F4350" i="1"/>
  <c r="L1045" i="1"/>
  <c r="V4049" i="1"/>
  <c r="F165" i="1"/>
  <c r="I6842" i="1"/>
  <c r="K7159" i="1"/>
  <c r="M4768" i="1"/>
  <c r="H4286" i="1"/>
  <c r="M2176" i="1"/>
  <c r="T6079" i="1"/>
  <c r="V6678" i="1"/>
  <c r="F4812" i="1"/>
  <c r="J4630" i="1"/>
  <c r="I7820" i="1"/>
  <c r="F5251" i="1"/>
  <c r="I3365" i="1"/>
  <c r="V189" i="1"/>
  <c r="F3598" i="1"/>
  <c r="H4283" i="1"/>
  <c r="I1048" i="1"/>
  <c r="I1449" i="1"/>
  <c r="V488" i="1"/>
  <c r="J4887" i="1"/>
  <c r="J7305" i="1"/>
  <c r="V3389" i="1"/>
  <c r="T1322" i="1"/>
  <c r="M2733" i="1"/>
  <c r="I8276" i="1"/>
  <c r="V3404" i="1"/>
  <c r="P7390" i="1"/>
  <c r="H8150" i="1"/>
  <c r="U8289" i="1"/>
  <c r="T3972" i="1"/>
  <c r="I831" i="1"/>
  <c r="N948" i="1"/>
  <c r="H5402" i="1"/>
  <c r="U3242" i="1"/>
  <c r="I1399" i="1"/>
  <c r="T6753" i="1"/>
  <c r="V6631" i="1"/>
  <c r="U287" i="1"/>
  <c r="I2649" i="1"/>
  <c r="J1038" i="1"/>
  <c r="M6918" i="1"/>
  <c r="T3338" i="1"/>
  <c r="U30" i="1"/>
  <c r="F1495" i="1"/>
  <c r="P2867" i="1"/>
  <c r="U5612" i="1"/>
  <c r="U2467" i="1"/>
  <c r="N3662" i="1"/>
  <c r="I1501" i="1"/>
  <c r="J3886" i="1"/>
  <c r="P6742" i="1"/>
  <c r="P6616" i="1"/>
  <c r="P52" i="1"/>
  <c r="H3702" i="1"/>
  <c r="N6056" i="1"/>
  <c r="N4235" i="1"/>
  <c r="M6238" i="1"/>
  <c r="V1589" i="1"/>
  <c r="F3023" i="1"/>
  <c r="V715" i="1"/>
  <c r="U4504" i="1"/>
  <c r="U128" i="1"/>
  <c r="F3333" i="1"/>
  <c r="F6084" i="1"/>
  <c r="P3724" i="1"/>
  <c r="N5570" i="1"/>
  <c r="P3568" i="1"/>
  <c r="H562" i="1"/>
  <c r="F6592" i="1"/>
  <c r="P4161" i="1"/>
  <c r="U492" i="1"/>
  <c r="P3995" i="1"/>
  <c r="M2211" i="1"/>
  <c r="M1802" i="1"/>
  <c r="I4158" i="1"/>
  <c r="M5182" i="1"/>
  <c r="I6248" i="1"/>
  <c r="J454" i="1"/>
  <c r="H6071" i="1"/>
  <c r="J5137" i="1"/>
  <c r="U7394" i="1"/>
  <c r="V3783" i="1"/>
  <c r="J8238" i="1"/>
  <c r="U8139" i="1"/>
  <c r="P1865" i="1"/>
  <c r="N461" i="1"/>
  <c r="N5120" i="1"/>
  <c r="V994" i="1"/>
  <c r="U3053" i="1"/>
  <c r="F3414" i="1"/>
  <c r="T4753" i="1"/>
  <c r="I6335" i="1"/>
  <c r="I7352" i="1"/>
  <c r="J368" i="1"/>
  <c r="F1489" i="1"/>
  <c r="I4302" i="1"/>
  <c r="V29" i="1"/>
  <c r="V3110" i="1"/>
  <c r="H5255" i="1"/>
  <c r="F1742" i="1"/>
  <c r="V745" i="1"/>
  <c r="V7949" i="1"/>
  <c r="T785" i="1"/>
  <c r="N4064" i="1"/>
  <c r="V5558" i="1"/>
  <c r="P286" i="1"/>
  <c r="P7549" i="1"/>
  <c r="F3617" i="1"/>
  <c r="J3650" i="1"/>
  <c r="M7901" i="1"/>
  <c r="V6921" i="1"/>
  <c r="H241" i="1"/>
  <c r="I3796" i="1"/>
  <c r="P1005" i="1"/>
  <c r="F2855" i="1"/>
  <c r="J1113" i="1"/>
  <c r="J3987" i="1"/>
  <c r="V694" i="1"/>
  <c r="V5223" i="1"/>
  <c r="H4085" i="1"/>
  <c r="V7381" i="1"/>
  <c r="K2606" i="1"/>
  <c r="M4671" i="1"/>
  <c r="H5843" i="1"/>
  <c r="N5237" i="1"/>
  <c r="T396" i="1"/>
  <c r="J4634" i="1"/>
  <c r="M4633" i="1"/>
  <c r="N2474" i="1"/>
  <c r="T3811" i="1"/>
  <c r="N441" i="1"/>
  <c r="M2962" i="1"/>
  <c r="L1054" i="1"/>
  <c r="P3348" i="1"/>
  <c r="P8095" i="1"/>
  <c r="M5843" i="1"/>
  <c r="F5479" i="1"/>
  <c r="T7206" i="1"/>
  <c r="N849" i="1"/>
  <c r="H155" i="1"/>
  <c r="J5557" i="1"/>
  <c r="N3964" i="1"/>
  <c r="M7878" i="1"/>
  <c r="F7517" i="1"/>
  <c r="V3878" i="1"/>
  <c r="J5030" i="1"/>
  <c r="P605" i="1"/>
  <c r="J5306" i="1"/>
  <c r="V3987" i="1"/>
  <c r="V2931" i="1"/>
  <c r="V8157" i="1"/>
  <c r="V112" i="1"/>
  <c r="F4929" i="1"/>
  <c r="I2926" i="1"/>
  <c r="I7945" i="1"/>
  <c r="V4335" i="1"/>
  <c r="H611" i="1"/>
  <c r="H6669" i="1"/>
  <c r="M1095" i="1"/>
  <c r="N4548" i="1"/>
  <c r="F5430" i="1"/>
  <c r="U4140" i="1"/>
  <c r="I3986" i="1"/>
  <c r="N1809" i="1"/>
  <c r="V105" i="1"/>
  <c r="M368" i="1"/>
  <c r="I6172" i="1"/>
  <c r="U3831" i="1"/>
  <c r="T6189" i="1"/>
  <c r="V8274" i="1"/>
  <c r="I7263" i="1"/>
  <c r="P2040" i="1"/>
  <c r="P5466" i="1"/>
  <c r="J5116" i="1"/>
  <c r="P2246" i="1"/>
  <c r="J279" i="1"/>
  <c r="N2725" i="1"/>
  <c r="M8323" i="1"/>
  <c r="N676" i="1"/>
  <c r="P3499" i="1"/>
  <c r="V455" i="1"/>
  <c r="T8288" i="1"/>
  <c r="T4745" i="1"/>
  <c r="I7143" i="1"/>
  <c r="N4217" i="1"/>
  <c r="T1870" i="1"/>
  <c r="J2968" i="1"/>
  <c r="U7502" i="1"/>
  <c r="F6378" i="1"/>
  <c r="T5488" i="1"/>
  <c r="T4479" i="1"/>
  <c r="M2058" i="1"/>
  <c r="T1741" i="1"/>
  <c r="I7552" i="1"/>
  <c r="F3358" i="1"/>
  <c r="F4253" i="1"/>
  <c r="M2697" i="1"/>
  <c r="H2966" i="1"/>
  <c r="J2157" i="1"/>
  <c r="M4809" i="1"/>
  <c r="H4779" i="1"/>
  <c r="F6975" i="1"/>
  <c r="V2081" i="1"/>
  <c r="T8306" i="1"/>
  <c r="J3075" i="1"/>
  <c r="N7047" i="1"/>
  <c r="F3385" i="1"/>
  <c r="J7902" i="1"/>
  <c r="I75" i="1"/>
  <c r="P5929" i="1"/>
  <c r="H4199" i="1"/>
  <c r="H4578" i="1"/>
  <c r="N6559" i="1"/>
  <c r="H4460" i="1"/>
  <c r="T3651" i="1"/>
  <c r="I2143" i="1"/>
  <c r="N5316" i="1"/>
  <c r="T1287" i="1"/>
  <c r="I5582" i="1"/>
  <c r="P8259" i="1"/>
  <c r="J230" i="1"/>
  <c r="M72" i="1"/>
  <c r="N6973" i="1"/>
  <c r="P4711" i="1"/>
  <c r="V6989" i="1"/>
  <c r="N2768" i="1"/>
  <c r="H1874" i="1"/>
  <c r="I3493" i="1"/>
  <c r="H6471" i="1"/>
  <c r="P7053" i="1"/>
  <c r="N3414" i="1"/>
  <c r="N4596" i="1"/>
  <c r="I740" i="1"/>
  <c r="N3524" i="1"/>
  <c r="M5350" i="1"/>
  <c r="N1928" i="1"/>
  <c r="P7174" i="1"/>
  <c r="J297" i="1"/>
  <c r="V6589" i="1"/>
  <c r="V7230" i="1"/>
  <c r="N719" i="1"/>
  <c r="P226" i="1"/>
  <c r="I723" i="1"/>
  <c r="F731" i="1"/>
  <c r="M4452" i="1"/>
  <c r="U7126" i="1"/>
  <c r="F7446" i="1"/>
  <c r="J3447" i="1"/>
  <c r="V3108" i="1"/>
  <c r="U7248" i="1"/>
  <c r="J5774" i="1"/>
  <c r="M937" i="1"/>
  <c r="I1835" i="1"/>
  <c r="V3184" i="1"/>
  <c r="P3092" i="1"/>
  <c r="F2559" i="1"/>
  <c r="P7197" i="1"/>
  <c r="U1704" i="1"/>
  <c r="M4058" i="1"/>
  <c r="H3893" i="1"/>
  <c r="T8251" i="1"/>
  <c r="V4847" i="1"/>
  <c r="P6786" i="1"/>
  <c r="H5393" i="1"/>
  <c r="J1542" i="1"/>
  <c r="U2017" i="1"/>
  <c r="M662" i="1"/>
  <c r="M4803" i="1"/>
  <c r="J8167" i="1"/>
  <c r="I8322" i="1"/>
  <c r="U226" i="1"/>
  <c r="H5803" i="1"/>
  <c r="J4915" i="1"/>
  <c r="T4801" i="1"/>
  <c r="P2261" i="1"/>
  <c r="F3797" i="1"/>
  <c r="N7971" i="1"/>
  <c r="V5699" i="1"/>
  <c r="F5500" i="1"/>
  <c r="T3199" i="1"/>
  <c r="T3416" i="1"/>
  <c r="T1728" i="1"/>
  <c r="J8001" i="1"/>
  <c r="H280" i="1"/>
  <c r="N872" i="1"/>
  <c r="H2589" i="1"/>
  <c r="F8217" i="1"/>
  <c r="P5843" i="1"/>
  <c r="U7132" i="1"/>
  <c r="T7528" i="1"/>
  <c r="P6818" i="1"/>
  <c r="H1106" i="1"/>
  <c r="V2376" i="1"/>
  <c r="U7373" i="1"/>
  <c r="I3162" i="1"/>
  <c r="T84" i="1"/>
  <c r="T6601" i="1"/>
  <c r="H7278" i="1"/>
  <c r="J6867" i="1"/>
  <c r="H1787" i="1"/>
  <c r="M4994" i="1"/>
  <c r="H4551" i="1"/>
  <c r="H5051" i="1"/>
  <c r="M5623" i="1"/>
  <c r="U7281" i="1"/>
  <c r="P655" i="1"/>
  <c r="N6713" i="1"/>
  <c r="M8197" i="1"/>
  <c r="F7003" i="1"/>
  <c r="U7580" i="1"/>
  <c r="I8014" i="1"/>
  <c r="H8008" i="1"/>
  <c r="I1251" i="1"/>
  <c r="F6457" i="1"/>
  <c r="T5730" i="1"/>
  <c r="J5312" i="1"/>
  <c r="N6182" i="1"/>
  <c r="P5146" i="1"/>
  <c r="I4563" i="1"/>
  <c r="U7995" i="1"/>
  <c r="P1988" i="1"/>
  <c r="T3580" i="1"/>
  <c r="H8126" i="1"/>
  <c r="T6745" i="1"/>
  <c r="I115" i="1"/>
  <c r="F2752" i="1"/>
  <c r="N3708" i="1"/>
  <c r="I73" i="1"/>
  <c r="V2847" i="1"/>
  <c r="P4080" i="1"/>
  <c r="U442" i="1"/>
  <c r="V6074" i="1"/>
  <c r="T679" i="1"/>
  <c r="N3251" i="1"/>
  <c r="H6755" i="1"/>
  <c r="N6363" i="1"/>
  <c r="V7491" i="1"/>
  <c r="P3307" i="1"/>
  <c r="I6549" i="1"/>
  <c r="L5984" i="1"/>
  <c r="P1945" i="1"/>
  <c r="N5630" i="1"/>
  <c r="I3106" i="1"/>
  <c r="U7471" i="1"/>
  <c r="J138" i="1"/>
  <c r="I4905" i="1"/>
  <c r="V5925" i="1"/>
  <c r="N422" i="1"/>
  <c r="M7343" i="1"/>
  <c r="I1125" i="1"/>
  <c r="T371" i="1"/>
  <c r="H5699" i="1"/>
  <c r="J6724" i="1"/>
  <c r="P3502" i="1"/>
  <c r="P909" i="1"/>
  <c r="V1121" i="1"/>
  <c r="F5306" i="1"/>
  <c r="V5286" i="1"/>
  <c r="M5844" i="1"/>
  <c r="J3641" i="1"/>
  <c r="U4000" i="1"/>
  <c r="F3562" i="1"/>
  <c r="H582" i="1"/>
  <c r="V1467" i="1"/>
  <c r="P3353" i="1"/>
  <c r="H4928" i="1"/>
  <c r="H6394" i="1"/>
  <c r="F6235" i="1"/>
  <c r="U4975" i="1"/>
  <c r="L6330" i="1"/>
  <c r="J619" i="1"/>
  <c r="J6915" i="1"/>
  <c r="P4596" i="1"/>
  <c r="H2684" i="1"/>
  <c r="F4605" i="1"/>
  <c r="H2002" i="1"/>
  <c r="M1000" i="1"/>
  <c r="M3938" i="1"/>
  <c r="J887" i="1"/>
  <c r="F4304" i="1"/>
  <c r="V3580" i="1"/>
  <c r="H2931" i="1"/>
  <c r="J1436" i="1"/>
  <c r="U4222" i="1"/>
  <c r="N3089" i="1"/>
  <c r="J2223" i="1"/>
  <c r="F431" i="1"/>
  <c r="U1784" i="1"/>
  <c r="K2602" i="1"/>
  <c r="M956" i="1"/>
  <c r="M4700" i="1"/>
  <c r="M5401" i="1"/>
  <c r="F3547" i="1"/>
  <c r="M6747" i="1"/>
  <c r="I1605" i="1"/>
  <c r="U7988" i="1"/>
  <c r="I743" i="1"/>
  <c r="V5332" i="1"/>
  <c r="T5463" i="1"/>
  <c r="P1473" i="1"/>
  <c r="P5893" i="1"/>
  <c r="V8148" i="1"/>
  <c r="V4838" i="1"/>
  <c r="I6282" i="1"/>
  <c r="P1347" i="1"/>
  <c r="P1178" i="1"/>
  <c r="L2269" i="1"/>
  <c r="F5364" i="1"/>
  <c r="F4493" i="1"/>
  <c r="F1322" i="1"/>
  <c r="J365" i="1"/>
  <c r="M1129" i="1"/>
  <c r="F6043" i="1"/>
  <c r="H281" i="1"/>
  <c r="H4384" i="1"/>
  <c r="V2005" i="1"/>
  <c r="T7153" i="1"/>
  <c r="V8153" i="1"/>
  <c r="N1571" i="1"/>
  <c r="V3792" i="1"/>
  <c r="J142" i="1"/>
  <c r="H1988" i="1"/>
  <c r="P5026" i="1"/>
  <c r="F7387" i="1"/>
  <c r="T4171" i="1"/>
  <c r="I2372" i="1"/>
  <c r="H6791" i="1"/>
  <c r="N2283" i="1"/>
  <c r="V2480" i="1"/>
  <c r="V2585" i="1"/>
  <c r="U1385" i="1"/>
  <c r="I2685" i="1"/>
  <c r="U7819" i="1"/>
  <c r="N2733" i="1"/>
  <c r="P4847" i="1"/>
  <c r="V6147" i="1"/>
  <c r="U512" i="1"/>
  <c r="M7177" i="1"/>
  <c r="I8106" i="1"/>
  <c r="I1769" i="1"/>
  <c r="U2942" i="1"/>
  <c r="T1982" i="1"/>
  <c r="P3144" i="1"/>
  <c r="V4810" i="1"/>
  <c r="M7846" i="1"/>
  <c r="J7259" i="1"/>
  <c r="T4158" i="1"/>
  <c r="H5914" i="1"/>
  <c r="F316" i="1"/>
  <c r="N117" i="1"/>
  <c r="H777" i="1"/>
  <c r="I3141" i="1"/>
  <c r="P808" i="1"/>
  <c r="N2543" i="1"/>
  <c r="J4096" i="1"/>
  <c r="T4440" i="1"/>
  <c r="M5030" i="1"/>
  <c r="I4260" i="1"/>
  <c r="J3142" i="1"/>
  <c r="H356" i="1"/>
  <c r="F6603" i="1"/>
  <c r="F2143" i="1"/>
  <c r="M7008" i="1"/>
  <c r="T946" i="1"/>
  <c r="J7391" i="1"/>
  <c r="H8143" i="1"/>
  <c r="F5486" i="1"/>
  <c r="I2591" i="1"/>
  <c r="V1321" i="1"/>
  <c r="N2199" i="1"/>
  <c r="U381" i="1"/>
  <c r="I4356" i="1"/>
  <c r="H3973" i="1"/>
  <c r="T7994" i="1"/>
  <c r="F6382" i="1"/>
  <c r="V138" i="1"/>
  <c r="P6165" i="1"/>
  <c r="N890" i="1"/>
  <c r="H3147" i="1"/>
  <c r="T7464" i="1"/>
  <c r="M5993" i="1"/>
  <c r="M8171" i="1"/>
  <c r="F6677" i="1"/>
  <c r="U7346" i="1"/>
  <c r="J458" i="1"/>
  <c r="V3910" i="1"/>
  <c r="T1081" i="1"/>
  <c r="V6841" i="1"/>
  <c r="F5132" i="1"/>
  <c r="K6538" i="1"/>
  <c r="J533" i="1"/>
  <c r="N5513" i="1"/>
  <c r="H5398" i="1"/>
  <c r="P6664" i="1"/>
  <c r="F515" i="1"/>
  <c r="I3235" i="1"/>
  <c r="M5151" i="1"/>
  <c r="P3808" i="1"/>
  <c r="P8098" i="1"/>
  <c r="J697" i="1"/>
  <c r="T4959" i="1"/>
  <c r="I8324" i="1"/>
  <c r="H1021" i="1"/>
  <c r="U6860" i="1"/>
  <c r="F6448" i="1"/>
  <c r="I176" i="1"/>
  <c r="H8327" i="1"/>
  <c r="M5751" i="1"/>
  <c r="M4877" i="1"/>
  <c r="N6977" i="1"/>
  <c r="H4599" i="1"/>
  <c r="H2214" i="1"/>
  <c r="P7944" i="1"/>
  <c r="I4060" i="1"/>
  <c r="H8184" i="1"/>
  <c r="I758" i="1"/>
  <c r="M139" i="1"/>
  <c r="M2984" i="1"/>
  <c r="J6047" i="1"/>
  <c r="M7063" i="1"/>
  <c r="H6385" i="1"/>
  <c r="V2149" i="1"/>
  <c r="J1220" i="1"/>
  <c r="P2742" i="1"/>
  <c r="P4602" i="1"/>
  <c r="I5332" i="1"/>
  <c r="M2593" i="1"/>
  <c r="N3283" i="1"/>
  <c r="F1885" i="1"/>
  <c r="N1187" i="1"/>
  <c r="U5255" i="1"/>
  <c r="F7225" i="1"/>
  <c r="I706" i="1"/>
  <c r="U3241" i="1"/>
  <c r="I6859" i="1"/>
  <c r="N5948" i="1"/>
  <c r="M707" i="1"/>
  <c r="H895" i="1"/>
  <c r="L779" i="1"/>
  <c r="I6747" i="1"/>
  <c r="F1184" i="1"/>
  <c r="I1936" i="1"/>
  <c r="N3137" i="1"/>
  <c r="T8348" i="1"/>
  <c r="I3430" i="1"/>
  <c r="U1817" i="1"/>
  <c r="V1428" i="1"/>
  <c r="T877" i="1"/>
  <c r="F6810" i="1"/>
  <c r="P2478" i="1"/>
  <c r="J8017" i="1"/>
  <c r="M2284" i="1"/>
  <c r="J1685" i="1"/>
  <c r="F8054" i="1"/>
  <c r="M7854" i="1"/>
  <c r="H6552" i="1"/>
  <c r="M3975" i="1"/>
  <c r="P3138" i="1"/>
  <c r="P5130" i="1"/>
  <c r="H5199" i="1"/>
  <c r="M8137" i="1"/>
  <c r="J6034" i="1"/>
  <c r="F7027" i="1"/>
  <c r="H3665" i="1"/>
  <c r="L4019" i="1"/>
  <c r="T5569" i="1"/>
  <c r="V8189" i="1"/>
  <c r="H1804" i="1"/>
  <c r="N2893" i="1"/>
  <c r="T471" i="1"/>
  <c r="F6308" i="1"/>
  <c r="N5649" i="1"/>
  <c r="T4391" i="1"/>
  <c r="F6661" i="1"/>
  <c r="F4621" i="1"/>
  <c r="J309" i="1"/>
  <c r="I8212" i="1"/>
  <c r="V1432" i="1"/>
  <c r="I3982" i="1"/>
  <c r="T1231" i="1"/>
  <c r="J591" i="1"/>
  <c r="M7182" i="1"/>
  <c r="V2272" i="1"/>
  <c r="N1814" i="1"/>
  <c r="N4337" i="1"/>
  <c r="U3198" i="1"/>
  <c r="F8123" i="1"/>
  <c r="M2022" i="1"/>
  <c r="F2539" i="1"/>
  <c r="T4737" i="1"/>
  <c r="U5756" i="1"/>
  <c r="F7849" i="1"/>
  <c r="I6754" i="1"/>
  <c r="P1066" i="1"/>
  <c r="H6216" i="1"/>
  <c r="F11" i="1"/>
  <c r="F3471" i="1"/>
  <c r="J7968" i="1"/>
  <c r="I6715" i="1"/>
  <c r="F5754" i="1"/>
  <c r="M2465" i="1"/>
  <c r="H5164" i="1"/>
  <c r="T4751" i="1"/>
  <c r="T5114" i="1"/>
  <c r="U2995" i="1"/>
  <c r="T8061" i="1"/>
  <c r="P5195" i="1"/>
  <c r="V6051" i="1"/>
  <c r="U7412" i="1"/>
  <c r="I7828" i="1"/>
  <c r="U3123" i="1"/>
  <c r="I6144" i="1"/>
  <c r="M3645" i="1"/>
  <c r="N5194" i="1"/>
  <c r="I5877" i="1"/>
  <c r="V5532" i="1"/>
  <c r="P919" i="1"/>
  <c r="H6076" i="1"/>
  <c r="T1209" i="1"/>
  <c r="J103" i="1"/>
  <c r="I2752" i="1"/>
  <c r="T6210" i="1"/>
  <c r="H6533" i="1"/>
  <c r="F7066" i="1"/>
  <c r="P2621" i="1"/>
  <c r="J4498" i="1"/>
  <c r="J6942" i="1"/>
  <c r="F7084" i="1"/>
  <c r="L2431" i="1"/>
  <c r="H3341" i="1"/>
  <c r="M1959" i="1"/>
  <c r="M138" i="1"/>
  <c r="U5293" i="1"/>
  <c r="T3050" i="1"/>
  <c r="N2934" i="1"/>
  <c r="M5897" i="1"/>
  <c r="J5385" i="1"/>
  <c r="U4660" i="1"/>
  <c r="P579" i="1"/>
  <c r="F4694" i="1"/>
  <c r="N1142" i="1"/>
  <c r="H5000" i="1"/>
  <c r="T5878" i="1"/>
  <c r="V1780" i="1"/>
  <c r="V1781" i="1"/>
  <c r="U1967" i="1"/>
  <c r="T5633" i="1"/>
  <c r="M5896" i="1"/>
  <c r="U220" i="1"/>
  <c r="U3612" i="1"/>
  <c r="V5455" i="1"/>
  <c r="N7877" i="1"/>
  <c r="F7829" i="1"/>
  <c r="F4272" i="1"/>
  <c r="H6560" i="1"/>
  <c r="V4006" i="1"/>
  <c r="P2335" i="1"/>
  <c r="V7960" i="1"/>
  <c r="M137" i="1"/>
  <c r="V1861" i="1"/>
  <c r="P3696" i="1"/>
  <c r="P5057" i="1"/>
  <c r="N5800" i="1"/>
  <c r="V2343" i="1"/>
  <c r="V8287" i="1"/>
  <c r="H503" i="1"/>
  <c r="F3745" i="1"/>
  <c r="N393" i="1"/>
  <c r="T973" i="1"/>
  <c r="N4151" i="1"/>
  <c r="I2063" i="1"/>
  <c r="I1488" i="1"/>
  <c r="F7828" i="1"/>
  <c r="T2532" i="1"/>
  <c r="J1754" i="1"/>
  <c r="H7079" i="1"/>
  <c r="N4748" i="1"/>
  <c r="I2005" i="1"/>
  <c r="J5184" i="1"/>
  <c r="N2973" i="1"/>
  <c r="J4981" i="1"/>
  <c r="P1019" i="1"/>
  <c r="P7458" i="1"/>
  <c r="U2246" i="1"/>
  <c r="N2912" i="1"/>
  <c r="J5957" i="1"/>
  <c r="I7506" i="1"/>
  <c r="I1322" i="1"/>
  <c r="H951" i="1"/>
  <c r="U5924" i="1"/>
  <c r="U3622" i="1"/>
  <c r="N5181" i="1"/>
  <c r="F3605" i="1"/>
  <c r="T4618" i="1"/>
  <c r="L8214" i="1"/>
  <c r="T8036" i="1"/>
  <c r="M7441" i="1"/>
  <c r="M8127" i="1"/>
  <c r="U5825" i="1"/>
  <c r="N54" i="1"/>
  <c r="J5406" i="1"/>
  <c r="N5085" i="1"/>
  <c r="M6806" i="1"/>
  <c r="M8116" i="1"/>
  <c r="I4436" i="1"/>
  <c r="U6609" i="1"/>
  <c r="J7768" i="1"/>
  <c r="U6173" i="1"/>
  <c r="V886" i="1"/>
  <c r="N3308" i="1"/>
  <c r="J3470" i="1"/>
  <c r="U3616" i="1"/>
  <c r="F2795" i="1"/>
  <c r="F7826" i="1"/>
  <c r="M161" i="1"/>
  <c r="U5611" i="1"/>
  <c r="T5918" i="1"/>
  <c r="V5035" i="1"/>
  <c r="V982" i="1"/>
  <c r="T232" i="1"/>
  <c r="V6573" i="1"/>
  <c r="U6565" i="1"/>
  <c r="U1974" i="1"/>
  <c r="P1260" i="1"/>
  <c r="M6745" i="1"/>
  <c r="I6422" i="1"/>
  <c r="M1922" i="1"/>
  <c r="U6410" i="1"/>
  <c r="U6796" i="1"/>
  <c r="P7811" i="1"/>
  <c r="T53" i="1"/>
  <c r="P8174" i="1"/>
  <c r="I7818" i="1"/>
  <c r="V5264" i="1"/>
  <c r="T8030" i="1"/>
  <c r="F5830" i="1"/>
  <c r="F1804" i="1"/>
  <c r="H7605" i="1"/>
  <c r="U2067" i="1"/>
  <c r="T2058" i="1"/>
  <c r="N1061" i="1"/>
  <c r="J6620" i="1"/>
  <c r="H8209" i="1"/>
  <c r="M771" i="1"/>
  <c r="V378" i="1"/>
  <c r="I2425" i="1"/>
  <c r="P1096" i="1"/>
  <c r="U2907" i="1"/>
  <c r="J1204" i="1"/>
  <c r="U7900" i="1"/>
  <c r="N7481" i="1"/>
  <c r="U7315" i="1"/>
  <c r="J7898" i="1"/>
  <c r="F7343" i="1"/>
  <c r="V8205" i="1"/>
  <c r="I4623" i="1"/>
  <c r="V4030" i="1"/>
  <c r="J5809" i="1"/>
  <c r="J1404" i="1"/>
  <c r="U5966" i="1"/>
  <c r="H2483" i="1"/>
  <c r="M5427" i="1"/>
  <c r="T3092" i="1"/>
  <c r="F430" i="1"/>
  <c r="N4876" i="1"/>
  <c r="H3338" i="1"/>
  <c r="J5022" i="1"/>
  <c r="I2419" i="1"/>
  <c r="J131" i="1"/>
  <c r="M6939" i="1"/>
  <c r="I1284" i="1"/>
  <c r="J5645" i="1"/>
  <c r="L7099" i="1"/>
  <c r="I6963" i="1"/>
  <c r="V1134" i="1"/>
  <c r="V1792" i="1"/>
  <c r="N374" i="1"/>
  <c r="U2766" i="1"/>
  <c r="N2188" i="1"/>
  <c r="U7442" i="1"/>
  <c r="I7228" i="1"/>
  <c r="L734" i="1"/>
  <c r="M1177" i="1"/>
  <c r="N1636" i="1"/>
  <c r="T4017" i="1"/>
  <c r="U1734" i="1"/>
  <c r="I4385" i="1"/>
  <c r="M6612" i="1"/>
  <c r="P5576" i="1"/>
  <c r="H2536" i="1"/>
  <c r="N8097" i="1"/>
  <c r="T3597" i="1"/>
  <c r="F1364" i="1"/>
  <c r="P7865" i="1"/>
  <c r="M6274" i="1"/>
  <c r="N7869" i="1"/>
  <c r="T4609" i="1"/>
  <c r="T8315" i="1"/>
  <c r="J2603" i="1"/>
  <c r="I3754" i="1"/>
  <c r="F3475" i="1"/>
  <c r="N6855" i="1"/>
  <c r="J337" i="1"/>
  <c r="H1550" i="1"/>
  <c r="F1587" i="1"/>
  <c r="U7102" i="1"/>
  <c r="F5232" i="1"/>
  <c r="V7157" i="1"/>
  <c r="I737" i="1"/>
  <c r="M8300" i="1"/>
  <c r="F6224" i="1"/>
  <c r="U169" i="1"/>
  <c r="I2041" i="1"/>
  <c r="H5070" i="1"/>
  <c r="J2620" i="1"/>
  <c r="J3405" i="1"/>
  <c r="F599" i="1"/>
  <c r="M5691" i="1"/>
  <c r="I14" i="1"/>
  <c r="M8130" i="1"/>
  <c r="N712" i="1"/>
  <c r="T1546" i="1"/>
  <c r="P2327" i="1"/>
  <c r="V332" i="1"/>
  <c r="M3747" i="1"/>
  <c r="H240" i="1"/>
  <c r="J6213" i="1"/>
  <c r="N365" i="1"/>
  <c r="I2449" i="1"/>
  <c r="U3990" i="1"/>
  <c r="M3100" i="1"/>
  <c r="N3171" i="1"/>
  <c r="V279" i="1"/>
  <c r="M7178" i="1"/>
  <c r="T5514" i="1"/>
  <c r="U156" i="1"/>
  <c r="N353" i="1"/>
  <c r="M1742" i="1"/>
  <c r="M6718" i="1"/>
  <c r="T7644" i="1"/>
  <c r="U7143" i="1"/>
  <c r="U3776" i="1"/>
  <c r="V6436" i="1"/>
  <c r="N5150" i="1"/>
  <c r="P6041" i="1"/>
  <c r="L1530" i="1"/>
  <c r="M5249" i="1"/>
  <c r="T3247" i="1"/>
  <c r="N3741" i="1"/>
  <c r="T778" i="1"/>
  <c r="N5789" i="1"/>
  <c r="H693" i="1"/>
  <c r="N7589" i="1"/>
  <c r="I2920" i="1"/>
  <c r="H5691" i="1"/>
  <c r="H8053" i="1"/>
  <c r="I5771" i="1"/>
  <c r="I5859" i="1"/>
  <c r="I1896" i="1"/>
  <c r="H7938" i="1"/>
  <c r="N3866" i="1"/>
  <c r="T922" i="1"/>
  <c r="P4504" i="1"/>
  <c r="I6087" i="1"/>
  <c r="N2693" i="1"/>
  <c r="H5496" i="1"/>
  <c r="U2125" i="1"/>
  <c r="V2944" i="1"/>
  <c r="T8257" i="1"/>
  <c r="P954" i="1"/>
  <c r="U4276" i="1"/>
  <c r="T3461" i="1"/>
  <c r="F7441" i="1"/>
  <c r="I3360" i="1"/>
  <c r="I8176" i="1"/>
  <c r="U1730" i="1"/>
  <c r="U4289" i="1"/>
  <c r="M5439" i="1"/>
  <c r="M2098" i="1"/>
  <c r="N383" i="1"/>
  <c r="V6886" i="1"/>
  <c r="H5903" i="1"/>
  <c r="I1964" i="1"/>
  <c r="H3387" i="1"/>
  <c r="N6771" i="1"/>
  <c r="F7091" i="1"/>
  <c r="I7052" i="1"/>
  <c r="F3407" i="1"/>
  <c r="J7807" i="1"/>
  <c r="T5523" i="1"/>
  <c r="H6642" i="1"/>
  <c r="T5920" i="1"/>
  <c r="J946" i="1"/>
  <c r="V2775" i="1"/>
  <c r="I5969" i="1"/>
  <c r="J2107" i="1"/>
  <c r="N47" i="1"/>
  <c r="I2912" i="1"/>
  <c r="I418" i="1"/>
  <c r="F7198" i="1"/>
  <c r="I3140" i="1"/>
  <c r="L5370" i="1"/>
  <c r="P6816" i="1"/>
  <c r="M6674" i="1"/>
  <c r="H625" i="1"/>
  <c r="I2030" i="1"/>
  <c r="I161" i="1"/>
  <c r="V8269" i="1"/>
  <c r="V1436" i="1"/>
  <c r="I131" i="1"/>
  <c r="T5854" i="1"/>
  <c r="N6662" i="1"/>
  <c r="T6806" i="1"/>
  <c r="H2395" i="1"/>
  <c r="I6672" i="1"/>
  <c r="T8013" i="1"/>
  <c r="H2819" i="1"/>
  <c r="M2170" i="1"/>
  <c r="V6252" i="1"/>
  <c r="H5689" i="1"/>
  <c r="U6951" i="1"/>
  <c r="I5550" i="1"/>
  <c r="H2707" i="1"/>
  <c r="F4501" i="1"/>
  <c r="M147" i="1"/>
  <c r="I1849" i="1"/>
  <c r="M1367" i="1"/>
  <c r="L6240" i="1"/>
  <c r="F2322" i="1"/>
  <c r="I5491" i="1"/>
  <c r="F3879" i="1"/>
  <c r="I7829" i="1"/>
  <c r="N6091" i="1"/>
  <c r="I1862" i="1"/>
  <c r="V6893" i="1"/>
  <c r="I456" i="1"/>
  <c r="N7491" i="1"/>
  <c r="P6366" i="1"/>
  <c r="U6857" i="1"/>
  <c r="U1405" i="1"/>
  <c r="P275" i="1"/>
  <c r="H2918" i="1"/>
  <c r="V1809" i="1"/>
  <c r="N2681" i="1"/>
  <c r="M4190" i="1"/>
  <c r="H454" i="1"/>
  <c r="V1997" i="1"/>
  <c r="L2432" i="1"/>
  <c r="U6592" i="1"/>
  <c r="M8099" i="1"/>
  <c r="V3968" i="1"/>
  <c r="U5381" i="1"/>
  <c r="F676" i="1"/>
  <c r="N1208" i="1"/>
  <c r="L3314" i="1"/>
  <c r="V925" i="1"/>
  <c r="H3416" i="1"/>
  <c r="L3092" i="1"/>
  <c r="I8228" i="1"/>
  <c r="U4788" i="1"/>
  <c r="H7470" i="1"/>
  <c r="V306" i="1"/>
  <c r="I3678" i="1"/>
  <c r="F249" i="1"/>
  <c r="H1865" i="1"/>
  <c r="I4772" i="1"/>
  <c r="U5588" i="1"/>
  <c r="V1872" i="1"/>
  <c r="V3694" i="1"/>
  <c r="T4783" i="1"/>
  <c r="U3666" i="1"/>
  <c r="U4047" i="1"/>
  <c r="J8085" i="1"/>
  <c r="N470" i="1"/>
  <c r="I6758" i="1"/>
  <c r="P8250" i="1"/>
  <c r="H3320" i="1"/>
  <c r="V5446" i="1"/>
  <c r="J7370" i="1"/>
  <c r="J1945" i="1"/>
  <c r="K4567" i="1"/>
  <c r="I6407" i="1"/>
  <c r="M6910" i="1"/>
  <c r="V3332" i="1"/>
  <c r="J67" i="1"/>
  <c r="V6193" i="1"/>
  <c r="M1914" i="1"/>
  <c r="I2775" i="1"/>
  <c r="N6676" i="1"/>
  <c r="U3930" i="1"/>
  <c r="F2596" i="1"/>
  <c r="J7184" i="1"/>
  <c r="J4831" i="1"/>
  <c r="V3685" i="1"/>
  <c r="N79" i="1"/>
  <c r="M206" i="1"/>
  <c r="F24" i="1"/>
  <c r="L4688" i="1"/>
  <c r="F1233" i="1"/>
  <c r="U3488" i="1"/>
  <c r="N5770" i="1"/>
  <c r="J2546" i="1"/>
  <c r="P3375" i="1"/>
  <c r="N1286" i="1"/>
  <c r="T6482" i="1"/>
  <c r="U7351" i="1"/>
  <c r="L1507" i="1"/>
  <c r="L3437" i="1"/>
  <c r="T478" i="1"/>
  <c r="P6592" i="1"/>
  <c r="P5916" i="1"/>
  <c r="M698" i="1"/>
  <c r="P1659" i="1"/>
  <c r="H5754" i="1"/>
  <c r="T1748" i="1"/>
  <c r="V6614" i="1"/>
  <c r="F1909" i="1"/>
  <c r="V1146" i="1"/>
  <c r="H1204" i="1"/>
  <c r="I5762" i="1"/>
  <c r="I3720" i="1"/>
  <c r="T1100" i="1"/>
  <c r="F1133" i="1"/>
  <c r="T6709" i="1"/>
  <c r="F1213" i="1"/>
  <c r="V6973" i="1"/>
  <c r="F5986" i="1"/>
  <c r="J4572" i="1"/>
  <c r="J931" i="1"/>
  <c r="U8186" i="1"/>
  <c r="P3524" i="1"/>
  <c r="U6841" i="1"/>
  <c r="F7037" i="1"/>
  <c r="V5927" i="1"/>
  <c r="L3206" i="1"/>
  <c r="H3848" i="1"/>
  <c r="U2682" i="1"/>
  <c r="N711" i="1"/>
  <c r="N3417" i="1"/>
  <c r="M5080" i="1"/>
  <c r="F8342" i="1"/>
  <c r="J1814" i="1"/>
  <c r="L2320" i="1"/>
  <c r="P1288" i="1"/>
  <c r="F7494" i="1"/>
  <c r="N3728" i="1"/>
  <c r="H7264" i="1"/>
  <c r="H774" i="1"/>
  <c r="U4187" i="1"/>
  <c r="H4520" i="1"/>
  <c r="H7271" i="1"/>
  <c r="M1851" i="1"/>
  <c r="V1308" i="1"/>
  <c r="P5522" i="1"/>
  <c r="T809" i="1"/>
  <c r="J3119" i="1"/>
  <c r="U74" i="1"/>
  <c r="T5548" i="1"/>
  <c r="T6808" i="1"/>
  <c r="P1621" i="1"/>
  <c r="U2889" i="1"/>
  <c r="H1116" i="1"/>
  <c r="U3545" i="1"/>
  <c r="N4261" i="1"/>
  <c r="J4164" i="1"/>
  <c r="T1931" i="1"/>
  <c r="U4216" i="1"/>
  <c r="H7533" i="1"/>
  <c r="I665" i="1"/>
  <c r="P59" i="1"/>
  <c r="J6575" i="1"/>
  <c r="U8033" i="1"/>
  <c r="F3448" i="1"/>
  <c r="I4560" i="1"/>
  <c r="J4078" i="1"/>
  <c r="H2088" i="1"/>
  <c r="F5022" i="1"/>
  <c r="P1077" i="1"/>
  <c r="N1623" i="1"/>
  <c r="H7951" i="1"/>
  <c r="F8043" i="1"/>
  <c r="N4177" i="1"/>
  <c r="N5674" i="1"/>
  <c r="T861" i="1"/>
  <c r="F7845" i="1"/>
  <c r="L8050" i="1"/>
  <c r="I2369" i="1"/>
  <c r="J916" i="1"/>
  <c r="F5722" i="1"/>
  <c r="F2203" i="1"/>
  <c r="I5937" i="1"/>
  <c r="M504" i="1"/>
  <c r="P1408" i="1"/>
  <c r="U3298" i="1"/>
  <c r="M4839" i="1"/>
  <c r="I7950" i="1"/>
  <c r="N369" i="1"/>
  <c r="I1008" i="1"/>
  <c r="J1289" i="1"/>
  <c r="U7339" i="1"/>
  <c r="U1675" i="1"/>
  <c r="H6333" i="1"/>
  <c r="H1935" i="1"/>
  <c r="T2488" i="1"/>
  <c r="H1833" i="1"/>
  <c r="T1063" i="1"/>
  <c r="T2157" i="1"/>
  <c r="V1649" i="1"/>
  <c r="P858" i="1"/>
  <c r="V2960" i="1"/>
  <c r="L2683" i="1"/>
  <c r="P1640" i="1"/>
  <c r="H7359" i="1"/>
  <c r="U2951" i="1"/>
  <c r="M4943" i="1"/>
  <c r="T6350" i="1"/>
  <c r="V3539" i="1"/>
  <c r="J7046" i="1"/>
  <c r="P7043" i="1"/>
  <c r="P2450" i="1"/>
  <c r="T3563" i="1"/>
  <c r="N5374" i="1"/>
  <c r="I6436" i="1"/>
  <c r="M7896" i="1"/>
  <c r="I2349" i="1"/>
  <c r="I1590" i="1"/>
  <c r="F4296" i="1"/>
  <c r="L2702" i="1"/>
  <c r="I8308" i="1"/>
  <c r="L2989" i="1"/>
  <c r="H172" i="1"/>
  <c r="I5704" i="1"/>
  <c r="H164" i="1"/>
  <c r="P1316" i="1"/>
  <c r="V1758" i="1"/>
  <c r="U3248" i="1"/>
  <c r="P1745" i="1"/>
  <c r="V3955" i="1"/>
  <c r="V3179" i="1"/>
  <c r="H4584" i="1"/>
  <c r="P3336" i="1"/>
  <c r="V4495" i="1"/>
  <c r="H8315" i="1"/>
  <c r="T3465" i="1"/>
  <c r="I2661" i="1"/>
  <c r="P7829" i="1"/>
  <c r="V5482" i="1"/>
  <c r="U7344" i="1"/>
  <c r="L1157" i="1"/>
  <c r="F1745" i="1"/>
  <c r="M4362" i="1"/>
  <c r="F1781" i="1"/>
  <c r="T8285" i="1"/>
  <c r="N3235" i="1"/>
  <c r="F855" i="1"/>
  <c r="I2238" i="1"/>
  <c r="U7261" i="1"/>
  <c r="M4077" i="1"/>
  <c r="U3909" i="1"/>
  <c r="I1141" i="1"/>
  <c r="H4708" i="1"/>
  <c r="H1733" i="1"/>
  <c r="M3141" i="1"/>
  <c r="V4014" i="1"/>
  <c r="V5772" i="1"/>
  <c r="H4772" i="1"/>
  <c r="P4687" i="1"/>
  <c r="T2082" i="1"/>
  <c r="K2370" i="1"/>
  <c r="J957" i="1"/>
  <c r="I3662" i="1"/>
  <c r="T6732" i="1"/>
  <c r="U1521" i="1"/>
  <c r="J7235" i="1"/>
  <c r="M3987" i="1"/>
  <c r="U264" i="1"/>
  <c r="H399" i="1"/>
  <c r="J4850" i="1"/>
  <c r="F1375" i="1"/>
  <c r="I709" i="1"/>
  <c r="F4946" i="1"/>
  <c r="N615" i="1"/>
  <c r="P2077" i="1"/>
  <c r="L8190" i="1"/>
  <c r="V1083" i="1"/>
  <c r="T933" i="1"/>
  <c r="U5957" i="1"/>
  <c r="F4814" i="1"/>
  <c r="H5933" i="1"/>
  <c r="T7182" i="1"/>
  <c r="U4684" i="1"/>
  <c r="I8139" i="1"/>
  <c r="F2587" i="1"/>
  <c r="H4154" i="1"/>
  <c r="P6053" i="1"/>
  <c r="V3006" i="1"/>
  <c r="U184" i="1"/>
  <c r="P812" i="1"/>
  <c r="U1968" i="1"/>
  <c r="F705" i="1"/>
  <c r="H4730" i="1"/>
  <c r="I7039" i="1"/>
  <c r="V6498" i="1"/>
  <c r="T1212" i="1"/>
  <c r="H3876" i="1"/>
  <c r="N1920" i="1"/>
  <c r="F1143" i="1"/>
  <c r="F7379" i="1"/>
  <c r="P4698" i="1"/>
  <c r="I7357" i="1"/>
  <c r="T3343" i="1"/>
  <c r="F8326" i="1"/>
  <c r="T5179" i="1"/>
  <c r="V1178" i="1"/>
  <c r="V553" i="1"/>
  <c r="F1140" i="1"/>
  <c r="J3778" i="1"/>
  <c r="N5749" i="1"/>
  <c r="F7370" i="1"/>
  <c r="I6933" i="1"/>
  <c r="H6721" i="1"/>
  <c r="H2991" i="1"/>
  <c r="M6862" i="1"/>
  <c r="M4835" i="1"/>
  <c r="I2615" i="1"/>
  <c r="P5335" i="1"/>
  <c r="N3078" i="1"/>
  <c r="J6773" i="1"/>
  <c r="V928" i="1"/>
  <c r="J7858" i="1"/>
  <c r="V4067" i="1"/>
  <c r="N727" i="1"/>
  <c r="T4770" i="1"/>
  <c r="V7413" i="1"/>
  <c r="F1704" i="1"/>
  <c r="T6444" i="1"/>
  <c r="V918" i="1"/>
  <c r="F911" i="1"/>
  <c r="J4404" i="1"/>
  <c r="I7079" i="1"/>
  <c r="N7461" i="1"/>
  <c r="L6035" i="1"/>
  <c r="I2479" i="1"/>
  <c r="P4454" i="1"/>
  <c r="N3419" i="1"/>
  <c r="F4992" i="1"/>
  <c r="I7260" i="1"/>
  <c r="V3177" i="1"/>
  <c r="F2564" i="1"/>
  <c r="M1144" i="1"/>
  <c r="V6030" i="1"/>
  <c r="H6228" i="1"/>
  <c r="M4076" i="1"/>
  <c r="H4100" i="1"/>
  <c r="I1950" i="1"/>
  <c r="J2196" i="1"/>
  <c r="V4404" i="1"/>
  <c r="F1707" i="1"/>
  <c r="U3370" i="1"/>
  <c r="I3939" i="1"/>
  <c r="I695" i="1"/>
  <c r="T8102" i="1"/>
  <c r="P3451" i="1"/>
  <c r="I1742" i="1"/>
  <c r="I3880" i="1"/>
  <c r="V3698" i="1"/>
  <c r="N5757" i="1"/>
  <c r="I1298" i="1"/>
  <c r="I7974" i="1"/>
  <c r="N4662" i="1"/>
  <c r="P4492" i="1"/>
  <c r="M4830" i="1"/>
  <c r="P3097" i="1"/>
  <c r="N8308" i="1"/>
  <c r="F977" i="1"/>
  <c r="F5984" i="1"/>
  <c r="P4682" i="1"/>
  <c r="J4356" i="1"/>
  <c r="F3051" i="1"/>
  <c r="J8000" i="1"/>
  <c r="M2848" i="1"/>
  <c r="U6757" i="1"/>
  <c r="U7264" i="1"/>
  <c r="N8220" i="1"/>
  <c r="N1277" i="1"/>
  <c r="M3151" i="1"/>
  <c r="V449" i="1"/>
  <c r="P4100" i="1"/>
  <c r="N7005" i="1"/>
  <c r="M6096" i="1"/>
  <c r="U2534" i="1"/>
  <c r="M2541" i="1"/>
  <c r="F4063" i="1"/>
  <c r="T120" i="1"/>
  <c r="P7828" i="1"/>
  <c r="T6073" i="1"/>
  <c r="N2870" i="1"/>
  <c r="M6831" i="1"/>
  <c r="N1824" i="1"/>
  <c r="H446" i="1"/>
  <c r="J3407" i="1"/>
  <c r="V788" i="1"/>
  <c r="L3070" i="1"/>
  <c r="I6257" i="1"/>
  <c r="I111" i="1"/>
  <c r="N6534" i="1"/>
  <c r="J2494" i="1"/>
  <c r="I678" i="1"/>
  <c r="V2189" i="1"/>
  <c r="N4545" i="1"/>
  <c r="P5664" i="1"/>
  <c r="L3445" i="1"/>
  <c r="P1214" i="1"/>
  <c r="P8137" i="1"/>
  <c r="I6210" i="1"/>
  <c r="H7501" i="1"/>
  <c r="J1769" i="1"/>
  <c r="N4093" i="1"/>
  <c r="I4584" i="1"/>
  <c r="J1483" i="1"/>
  <c r="V8262" i="1"/>
  <c r="F150" i="1"/>
  <c r="N7157" i="1"/>
  <c r="V508" i="1"/>
  <c r="U7946" i="1"/>
  <c r="F5715" i="1"/>
  <c r="N8169" i="1"/>
  <c r="M2253" i="1"/>
  <c r="H2286" i="1"/>
  <c r="L5335" i="1"/>
  <c r="I5029" i="1"/>
  <c r="M1458" i="1"/>
  <c r="J3840" i="1"/>
  <c r="N6024" i="1"/>
  <c r="I694" i="1"/>
  <c r="P2570" i="1"/>
  <c r="I8055" i="1"/>
  <c r="F3364" i="1"/>
  <c r="U2698" i="1"/>
  <c r="H1980" i="1"/>
  <c r="V2743" i="1"/>
  <c r="J2850" i="1"/>
  <c r="M8039" i="1"/>
  <c r="J6917" i="1"/>
  <c r="H6426" i="1"/>
  <c r="T7439" i="1"/>
  <c r="J7050" i="1"/>
  <c r="M1200" i="1"/>
  <c r="F5178" i="1"/>
  <c r="V4010" i="1"/>
  <c r="I6691" i="1"/>
  <c r="T2301" i="1"/>
  <c r="V3351" i="1"/>
  <c r="U5788" i="1"/>
  <c r="M2616" i="1"/>
  <c r="I4879" i="1"/>
  <c r="P398" i="1"/>
  <c r="J604" i="1"/>
  <c r="I6644" i="1"/>
  <c r="J2784" i="1"/>
  <c r="I1314" i="1"/>
  <c r="P1913" i="1"/>
  <c r="L5240" i="1"/>
  <c r="N1185" i="1"/>
  <c r="P3318" i="1"/>
  <c r="P5157" i="1"/>
  <c r="M2740" i="1"/>
  <c r="M1953" i="1"/>
  <c r="J4344" i="1"/>
  <c r="L1770" i="1"/>
  <c r="K8221" i="1"/>
  <c r="J1549" i="1"/>
  <c r="H7856" i="1"/>
  <c r="I6048" i="1"/>
  <c r="F161" i="1"/>
  <c r="I2171" i="1"/>
  <c r="T1839" i="1"/>
  <c r="F7211" i="1"/>
  <c r="F4421" i="1"/>
  <c r="V6091" i="1"/>
  <c r="N3087" i="1"/>
  <c r="F6858" i="1"/>
  <c r="T452" i="1"/>
  <c r="I4289" i="1"/>
  <c r="H2782" i="1"/>
  <c r="T781" i="1"/>
  <c r="U8225" i="1"/>
  <c r="J8145" i="1"/>
  <c r="J4427" i="1"/>
  <c r="H7474" i="1"/>
  <c r="V2305" i="1"/>
  <c r="J4986" i="1"/>
  <c r="P8108" i="1"/>
  <c r="J2882" i="1"/>
  <c r="N322" i="1"/>
  <c r="I6637" i="1"/>
  <c r="U1767" i="1"/>
  <c r="I2079" i="1"/>
  <c r="J4292" i="1"/>
  <c r="J2601" i="1"/>
  <c r="J6964" i="1"/>
  <c r="N867" i="1"/>
  <c r="P6128" i="1"/>
  <c r="J2186" i="1"/>
  <c r="F732" i="1"/>
  <c r="F5959" i="1"/>
  <c r="P3363" i="1"/>
  <c r="H508" i="1"/>
  <c r="J4586" i="1"/>
  <c r="M2101" i="1"/>
  <c r="U6494" i="1"/>
  <c r="J2476" i="1"/>
  <c r="U716" i="1"/>
  <c r="F1674" i="1"/>
  <c r="J376" i="1"/>
  <c r="M1103" i="1"/>
  <c r="I4427" i="1"/>
  <c r="F3253" i="1"/>
  <c r="M5815" i="1"/>
  <c r="P2650" i="1"/>
  <c r="I2903" i="1"/>
  <c r="H7276" i="1"/>
  <c r="M6634" i="1"/>
  <c r="V4732" i="1"/>
  <c r="T6167" i="1"/>
  <c r="N116" i="1"/>
  <c r="T4051" i="1"/>
  <c r="M4516" i="1"/>
  <c r="J1592" i="1"/>
  <c r="V8103" i="1"/>
  <c r="J6918" i="1"/>
  <c r="U5332" i="1"/>
  <c r="H200" i="1"/>
  <c r="N8252" i="1"/>
  <c r="F3922" i="1"/>
  <c r="N6443" i="1"/>
  <c r="K3166" i="1"/>
  <c r="I3139" i="1"/>
  <c r="I6563" i="1"/>
  <c r="J1394" i="1"/>
  <c r="T5349" i="1"/>
  <c r="N768" i="1"/>
  <c r="N6861" i="1"/>
  <c r="P1951" i="1"/>
  <c r="F1696" i="1"/>
  <c r="P8114" i="1"/>
  <c r="L2788" i="1"/>
  <c r="P3926" i="1"/>
  <c r="H4155" i="1"/>
  <c r="T575" i="1"/>
  <c r="U1110" i="1"/>
  <c r="I7917" i="1"/>
  <c r="T2465" i="1"/>
  <c r="P5821" i="1"/>
  <c r="H6354" i="1"/>
  <c r="J3906" i="1"/>
  <c r="H7972" i="1"/>
  <c r="J1269" i="1"/>
  <c r="J5171" i="1"/>
  <c r="V5310" i="1"/>
  <c r="J3095" i="1"/>
  <c r="N7465" i="1"/>
  <c r="H4990" i="1"/>
  <c r="T6717" i="1"/>
  <c r="H5684" i="1"/>
  <c r="I7338" i="1"/>
  <c r="M273" i="1"/>
  <c r="U3010" i="1"/>
  <c r="I3762" i="1"/>
  <c r="L5082" i="1"/>
  <c r="M6403" i="1"/>
  <c r="F6133" i="1"/>
  <c r="U3851" i="1"/>
  <c r="F1879" i="1"/>
  <c r="L1653" i="1"/>
  <c r="P788" i="1"/>
  <c r="U1497" i="1"/>
  <c r="M846" i="1"/>
  <c r="H1648" i="1"/>
  <c r="M1721" i="1"/>
  <c r="J1605" i="1"/>
  <c r="N6718" i="1"/>
  <c r="P6108" i="1"/>
  <c r="V5328" i="1"/>
  <c r="M7101" i="1"/>
  <c r="I7270" i="1"/>
  <c r="F2994" i="1"/>
  <c r="N8025" i="1"/>
  <c r="H7512" i="1"/>
  <c r="L2915" i="1"/>
  <c r="K3040" i="1"/>
  <c r="T1350" i="1"/>
  <c r="T4644" i="1"/>
  <c r="I5366" i="1"/>
  <c r="I5575" i="1"/>
  <c r="F5052" i="1"/>
  <c r="V2657" i="1"/>
  <c r="T4718" i="1"/>
  <c r="F3154" i="1"/>
  <c r="U4717" i="1"/>
  <c r="M7590" i="1"/>
  <c r="T424" i="1"/>
  <c r="J4099" i="1"/>
  <c r="N1056" i="1"/>
  <c r="J3658" i="1"/>
  <c r="P5488" i="1"/>
  <c r="T6360" i="1"/>
  <c r="H6074" i="1"/>
  <c r="U931" i="1"/>
  <c r="V3223" i="1"/>
  <c r="F5825" i="1"/>
  <c r="U5517" i="1"/>
  <c r="N953" i="1"/>
  <c r="V3558" i="1"/>
  <c r="T8214" i="1"/>
  <c r="I1392" i="1"/>
  <c r="N2613" i="1"/>
  <c r="U2181" i="1"/>
  <c r="H68" i="1"/>
  <c r="T5206" i="1"/>
  <c r="J3462" i="1"/>
  <c r="M1539" i="1"/>
  <c r="F6935" i="1"/>
  <c r="N6336" i="1"/>
  <c r="P7425" i="1"/>
  <c r="I6174" i="1"/>
  <c r="F3638" i="1"/>
  <c r="H7564" i="1"/>
  <c r="U364" i="1"/>
  <c r="I7240" i="1"/>
  <c r="H4454" i="1"/>
  <c r="J4536" i="1"/>
  <c r="J6966" i="1"/>
  <c r="N2488" i="1"/>
  <c r="P5849" i="1"/>
  <c r="I6336" i="1"/>
  <c r="J1867" i="1"/>
  <c r="T3774" i="1"/>
  <c r="M1183" i="1"/>
  <c r="I4801" i="1"/>
  <c r="V3139" i="1"/>
  <c r="N5642" i="1"/>
  <c r="H3017" i="1"/>
  <c r="T889" i="1"/>
  <c r="M2533" i="1"/>
  <c r="M2115" i="1"/>
  <c r="H1564" i="1"/>
  <c r="U6322" i="1"/>
  <c r="F7288" i="1"/>
  <c r="J4768" i="1"/>
  <c r="N2465" i="1"/>
  <c r="J4732" i="1"/>
  <c r="I1738" i="1"/>
  <c r="H1836" i="1"/>
  <c r="J2544" i="1"/>
  <c r="T5582" i="1"/>
  <c r="I2009" i="1"/>
  <c r="J896" i="1"/>
  <c r="P4342" i="1"/>
  <c r="P5110" i="1"/>
  <c r="T2485" i="1"/>
  <c r="I3876" i="1"/>
  <c r="N4533" i="1"/>
  <c r="N4923" i="1"/>
  <c r="U5419" i="1"/>
  <c r="M3521" i="1"/>
  <c r="H417" i="1"/>
  <c r="M1345" i="1"/>
  <c r="P7554" i="1"/>
  <c r="F8182" i="1"/>
  <c r="F1177" i="1"/>
  <c r="F2763" i="1"/>
  <c r="I3701" i="1"/>
  <c r="P5193" i="1"/>
  <c r="M6128" i="1"/>
  <c r="N6926" i="1"/>
  <c r="T1467" i="1"/>
  <c r="H5251" i="1"/>
  <c r="I2884" i="1"/>
  <c r="T8330" i="1"/>
  <c r="P6246" i="1"/>
  <c r="I390" i="1"/>
  <c r="N2791" i="1"/>
  <c r="I4190" i="1"/>
  <c r="L4743" i="1"/>
  <c r="U8293" i="1"/>
  <c r="P2345" i="1"/>
  <c r="M8212" i="1"/>
  <c r="J3108" i="1"/>
  <c r="N843" i="1"/>
  <c r="J552" i="1"/>
  <c r="P5502" i="1"/>
  <c r="U7101" i="1"/>
  <c r="I3242" i="1"/>
  <c r="J6634" i="1"/>
  <c r="U261" i="1"/>
  <c r="T8048" i="1"/>
  <c r="P2514" i="1"/>
  <c r="T244" i="1"/>
  <c r="J3782" i="1"/>
  <c r="I7964" i="1"/>
  <c r="M6229" i="1"/>
  <c r="P4210" i="1"/>
  <c r="M7820" i="1"/>
  <c r="U154" i="1"/>
  <c r="I3426" i="1"/>
  <c r="P816" i="1"/>
  <c r="V7264" i="1"/>
  <c r="V8326" i="1"/>
  <c r="I5211" i="1"/>
  <c r="V3687" i="1"/>
  <c r="V6054" i="1"/>
  <c r="I5687" i="1"/>
  <c r="U7023" i="1"/>
  <c r="I6778" i="1"/>
  <c r="I644" i="1"/>
  <c r="T1260" i="1"/>
  <c r="F5450" i="1"/>
  <c r="T5577" i="1"/>
  <c r="H876" i="1"/>
  <c r="M6243" i="1"/>
  <c r="V862" i="1"/>
  <c r="H3580" i="1"/>
  <c r="H4620" i="1"/>
  <c r="U6616" i="1"/>
  <c r="P331" i="1"/>
  <c r="P5763" i="1"/>
  <c r="P8049" i="1"/>
  <c r="N4760" i="1"/>
  <c r="F271" i="1"/>
  <c r="T4524" i="1"/>
  <c r="I1932" i="1"/>
  <c r="H2652" i="1"/>
  <c r="F4525" i="1"/>
  <c r="N1640" i="1"/>
  <c r="N5520" i="1"/>
  <c r="P2620" i="1"/>
  <c r="P4302" i="1"/>
  <c r="F6991" i="1"/>
  <c r="U5882" i="1"/>
  <c r="T7101" i="1"/>
  <c r="H5010" i="1"/>
  <c r="U4065" i="1"/>
  <c r="N3839" i="1"/>
  <c r="N1711" i="1"/>
  <c r="T2620" i="1"/>
  <c r="V54" i="1"/>
  <c r="V1941" i="1"/>
  <c r="U7851" i="1"/>
  <c r="N8047" i="1"/>
  <c r="V1377" i="1"/>
  <c r="U14" i="1"/>
  <c r="U7015" i="1"/>
  <c r="N3139" i="1"/>
  <c r="F3421" i="1"/>
  <c r="N7848" i="1"/>
  <c r="N2331" i="1"/>
  <c r="P8054" i="1"/>
  <c r="V6926" i="1"/>
  <c r="H7522" i="1"/>
  <c r="M6993" i="1"/>
  <c r="I3592" i="1"/>
  <c r="U4699" i="1"/>
  <c r="T2107" i="1"/>
  <c r="M1137" i="1"/>
  <c r="P7094" i="1"/>
  <c r="N3281" i="1"/>
  <c r="H2715" i="1"/>
  <c r="V8155" i="1"/>
  <c r="T4681" i="1"/>
  <c r="L2701" i="1"/>
  <c r="J1460" i="1"/>
  <c r="F1554" i="1"/>
  <c r="I7046" i="1"/>
  <c r="V6004" i="1"/>
  <c r="T4744" i="1"/>
  <c r="J2604" i="1"/>
  <c r="U6355" i="1"/>
  <c r="F5523" i="1"/>
  <c r="P918" i="1"/>
  <c r="P3453" i="1"/>
  <c r="F8187" i="1"/>
  <c r="V7291" i="1"/>
  <c r="L6597" i="1"/>
  <c r="T5190" i="1"/>
  <c r="V2564" i="1"/>
  <c r="I4050" i="1"/>
  <c r="N5786" i="1"/>
  <c r="F5590" i="1"/>
  <c r="U889" i="1"/>
  <c r="F2261" i="1"/>
  <c r="V1089" i="1"/>
  <c r="V1052" i="1"/>
  <c r="P7493" i="1"/>
  <c r="J3170" i="1"/>
  <c r="N4080" i="1"/>
  <c r="H3655" i="1"/>
  <c r="V1464" i="1"/>
  <c r="F5831" i="1"/>
  <c r="L1082" i="1"/>
  <c r="N502" i="1"/>
  <c r="P552" i="1"/>
  <c r="P848" i="1"/>
  <c r="N3131" i="1"/>
  <c r="J1171" i="1"/>
  <c r="P260" i="1"/>
  <c r="V283" i="1"/>
  <c r="N4895" i="1"/>
  <c r="V343" i="1"/>
  <c r="H7142" i="1"/>
  <c r="F218" i="1"/>
  <c r="V1629" i="1"/>
  <c r="H476" i="1"/>
  <c r="I3402" i="1"/>
  <c r="I2306" i="1"/>
  <c r="T6113" i="1"/>
  <c r="F5746" i="1"/>
  <c r="P4761" i="1"/>
  <c r="P8120" i="1"/>
  <c r="N3990" i="1"/>
  <c r="P727" i="1"/>
  <c r="I4392" i="1"/>
  <c r="J7159" i="1"/>
  <c r="H3199" i="1"/>
  <c r="M4970" i="1"/>
  <c r="P5083" i="1"/>
  <c r="T200" i="1"/>
  <c r="H8041" i="1"/>
  <c r="F72" i="1"/>
  <c r="T8047" i="1"/>
  <c r="N5622" i="1"/>
  <c r="M3398" i="1"/>
  <c r="N7863" i="1"/>
  <c r="N7224" i="1"/>
  <c r="L4623" i="1"/>
  <c r="V4085" i="1"/>
  <c r="I1831" i="1"/>
  <c r="J2030" i="1"/>
  <c r="F6718" i="1"/>
  <c r="F7804" i="1"/>
  <c r="F2689" i="1"/>
  <c r="U3804" i="1"/>
  <c r="J637" i="1"/>
  <c r="P7391" i="1"/>
  <c r="N2938" i="1"/>
  <c r="L838" i="1"/>
  <c r="H3024" i="1"/>
  <c r="P3645" i="1"/>
  <c r="U5525" i="1"/>
  <c r="J6027" i="1"/>
  <c r="U8181" i="1"/>
  <c r="F8129" i="1"/>
  <c r="J1949" i="1"/>
  <c r="L5189" i="1"/>
  <c r="P7480" i="1"/>
  <c r="T7956" i="1"/>
  <c r="T2727" i="1"/>
  <c r="J4935" i="1"/>
  <c r="M314" i="1"/>
  <c r="V4957" i="1"/>
  <c r="U3985" i="1"/>
  <c r="I2971" i="1"/>
  <c r="I1687" i="1"/>
  <c r="V6275" i="1"/>
  <c r="U3305" i="1"/>
  <c r="H2693" i="1"/>
  <c r="H5709" i="1"/>
  <c r="U2109" i="1"/>
  <c r="I7359" i="1"/>
  <c r="T2609" i="1"/>
  <c r="U6834" i="1"/>
  <c r="T1812" i="1"/>
  <c r="J6150" i="1"/>
  <c r="J1519" i="1"/>
  <c r="I756" i="1"/>
  <c r="H352" i="1"/>
  <c r="L3161" i="1"/>
  <c r="P4312" i="1"/>
  <c r="N883" i="1"/>
  <c r="M5562" i="1"/>
  <c r="P2577" i="1"/>
  <c r="J5034" i="1"/>
  <c r="M5650" i="1"/>
  <c r="I3776" i="1"/>
  <c r="N736" i="1"/>
  <c r="F2004" i="1"/>
  <c r="I3195" i="1"/>
  <c r="I442" i="1"/>
  <c r="I2570" i="1"/>
  <c r="I3951" i="1"/>
  <c r="H4358" i="1"/>
  <c r="U2657" i="1"/>
  <c r="F5653" i="1"/>
  <c r="J6845" i="1"/>
  <c r="J981" i="1"/>
  <c r="V4878" i="1"/>
  <c r="V4434" i="1"/>
  <c r="V8160" i="1"/>
  <c r="V4843" i="1"/>
  <c r="T3633" i="1"/>
  <c r="L7956" i="1"/>
  <c r="I3477" i="1"/>
  <c r="J1569" i="1"/>
  <c r="H5849" i="1"/>
  <c r="J5321" i="1"/>
  <c r="I2489" i="1"/>
  <c r="M6874" i="1"/>
  <c r="U2220" i="1"/>
  <c r="U8067" i="1"/>
  <c r="P5805" i="1"/>
  <c r="U1557" i="1"/>
  <c r="I1444" i="1"/>
  <c r="I8036" i="1"/>
  <c r="J784" i="1"/>
  <c r="J5127" i="1"/>
  <c r="P4409" i="1"/>
  <c r="P2452" i="1"/>
  <c r="V1716" i="1"/>
  <c r="U1150" i="1"/>
  <c r="P6802" i="1"/>
  <c r="P4746" i="1"/>
  <c r="N6669" i="1"/>
  <c r="V5432" i="1"/>
  <c r="P4456" i="1"/>
  <c r="T6411" i="1"/>
  <c r="F3844" i="1"/>
  <c r="F4689" i="1"/>
  <c r="V7920" i="1"/>
  <c r="P8242" i="1"/>
  <c r="F2741" i="1"/>
  <c r="T3809" i="1"/>
  <c r="V7983" i="1"/>
  <c r="M3750" i="1"/>
  <c r="F3465" i="1"/>
  <c r="I1377" i="1"/>
  <c r="U7389" i="1"/>
  <c r="I6237" i="1"/>
  <c r="U3070" i="1"/>
  <c r="M6153" i="1"/>
  <c r="T3188" i="1"/>
  <c r="J1253" i="1"/>
  <c r="N561" i="1"/>
  <c r="F2177" i="1"/>
  <c r="V4923" i="1"/>
  <c r="U116" i="1"/>
  <c r="J3177" i="1"/>
  <c r="T5363" i="1"/>
  <c r="H1680" i="1"/>
  <c r="J1006" i="1"/>
  <c r="T3714" i="1"/>
  <c r="M2708" i="1"/>
  <c r="J1318" i="1"/>
  <c r="U2080" i="1"/>
  <c r="V5770" i="1"/>
  <c r="V8206" i="1"/>
  <c r="J1521" i="1"/>
  <c r="P6811" i="1"/>
  <c r="U3175" i="1"/>
  <c r="U5573" i="1"/>
  <c r="H2934" i="1"/>
  <c r="P2388" i="1"/>
  <c r="T5887" i="1"/>
  <c r="N4999" i="1"/>
  <c r="F6004" i="1"/>
  <c r="V943" i="1"/>
  <c r="M7151" i="1"/>
  <c r="U6664" i="1"/>
  <c r="N2407" i="1"/>
  <c r="F2218" i="1"/>
  <c r="H6966" i="1"/>
  <c r="J4539" i="1"/>
  <c r="T4964" i="1"/>
  <c r="H4090" i="1"/>
  <c r="L32" i="1"/>
  <c r="U94" i="1"/>
  <c r="F215" i="1"/>
  <c r="T4835" i="1"/>
  <c r="T7475" i="1"/>
  <c r="N4197" i="1"/>
  <c r="H2656" i="1"/>
  <c r="V6888" i="1"/>
  <c r="V623" i="1"/>
  <c r="V5690" i="1"/>
  <c r="T777" i="1"/>
  <c r="J6717" i="1"/>
  <c r="N8182" i="1"/>
  <c r="I5961" i="1"/>
  <c r="T717" i="1"/>
  <c r="V4776" i="1"/>
  <c r="F4728" i="1"/>
  <c r="I6798" i="1"/>
  <c r="N7617" i="1"/>
  <c r="P1736" i="1"/>
  <c r="M8194" i="1"/>
  <c r="M751" i="1"/>
  <c r="T6076" i="1"/>
  <c r="H7994" i="1"/>
  <c r="H2718" i="1"/>
  <c r="H5534" i="1"/>
  <c r="P4030" i="1"/>
  <c r="V122" i="1"/>
  <c r="H2077" i="1"/>
  <c r="N5076" i="1"/>
  <c r="P5878" i="1"/>
  <c r="M8176" i="1"/>
  <c r="J6535" i="1"/>
  <c r="I7607" i="1"/>
  <c r="N3528" i="1"/>
  <c r="N794" i="1"/>
  <c r="N4486" i="1"/>
  <c r="M7437" i="1"/>
  <c r="F6594" i="1"/>
  <c r="F6491" i="1"/>
  <c r="T7017" i="1"/>
  <c r="I3091" i="1"/>
  <c r="N3861" i="1"/>
  <c r="I2176" i="1"/>
  <c r="M570" i="1"/>
  <c r="I4283" i="1"/>
  <c r="I4901" i="1"/>
  <c r="V210" i="1"/>
  <c r="T446" i="1"/>
  <c r="H4387" i="1"/>
  <c r="U5878" i="1"/>
  <c r="U6341" i="1"/>
  <c r="I5812" i="1"/>
  <c r="H3475" i="1"/>
  <c r="V6897" i="1"/>
  <c r="H3731" i="1"/>
  <c r="H7363" i="1"/>
  <c r="H5928" i="1"/>
  <c r="U2865" i="1"/>
  <c r="F4865" i="1"/>
  <c r="U2867" i="1"/>
  <c r="N4410" i="1"/>
  <c r="N5754" i="1"/>
  <c r="J4826" i="1"/>
  <c r="U5384" i="1"/>
  <c r="I430" i="1"/>
  <c r="J6518" i="1"/>
  <c r="M1181" i="1"/>
  <c r="I4799" i="1"/>
  <c r="L732" i="1"/>
  <c r="P211" i="1"/>
  <c r="T5743" i="1"/>
  <c r="P2002" i="1"/>
  <c r="U1858" i="1"/>
  <c r="F2880" i="1"/>
  <c r="F4926" i="1"/>
  <c r="V4172" i="1"/>
  <c r="P3087" i="1"/>
  <c r="N1597" i="1"/>
  <c r="T4803" i="1"/>
  <c r="M5217" i="1"/>
  <c r="F166" i="1"/>
  <c r="U1907" i="1"/>
  <c r="H1774" i="1"/>
  <c r="F2647" i="1"/>
  <c r="U3156" i="1"/>
  <c r="I1367" i="1"/>
  <c r="U5864" i="1"/>
  <c r="H696" i="1"/>
  <c r="F3986" i="1"/>
  <c r="V5599" i="1"/>
  <c r="U4073" i="1"/>
  <c r="U4375" i="1"/>
  <c r="F2819" i="1"/>
  <c r="V7170" i="1"/>
  <c r="V5449" i="1"/>
  <c r="M5827" i="1"/>
  <c r="T3309" i="1"/>
  <c r="H8031" i="1"/>
  <c r="T6720" i="1"/>
  <c r="U5144" i="1"/>
  <c r="T5027" i="1"/>
  <c r="I8331" i="1"/>
  <c r="P8345" i="1"/>
  <c r="J6439" i="1"/>
  <c r="H4404" i="1"/>
  <c r="I8227" i="1"/>
  <c r="M3589" i="1"/>
  <c r="F338" i="1"/>
  <c r="I5081" i="1"/>
  <c r="F3600" i="1"/>
  <c r="P5972" i="1"/>
  <c r="F3568" i="1"/>
  <c r="U1059" i="1"/>
  <c r="N7151" i="1"/>
  <c r="F4620" i="1"/>
  <c r="V1009" i="1"/>
  <c r="T529" i="1"/>
  <c r="F2731" i="1"/>
  <c r="I1464" i="1"/>
  <c r="H4769" i="1"/>
  <c r="J267" i="1"/>
  <c r="N6143" i="1"/>
  <c r="H2570" i="1"/>
  <c r="M7375" i="1"/>
  <c r="U357" i="1"/>
  <c r="J4866" i="1"/>
  <c r="M6169" i="1"/>
  <c r="P6151" i="1"/>
  <c r="T2007" i="1"/>
  <c r="H5348" i="1"/>
  <c r="F5432" i="1"/>
  <c r="M509" i="1"/>
  <c r="P4421" i="1"/>
  <c r="I8209" i="1"/>
  <c r="U7068" i="1"/>
  <c r="P6781" i="1"/>
  <c r="M6264" i="1"/>
  <c r="I5094" i="1"/>
  <c r="M7174" i="1"/>
  <c r="N4791" i="1"/>
  <c r="M830" i="1"/>
  <c r="M6668" i="1"/>
  <c r="J7491" i="1"/>
  <c r="F2668" i="1"/>
  <c r="U752" i="1"/>
  <c r="H6341" i="1"/>
  <c r="M7200" i="1"/>
  <c r="T7376" i="1"/>
  <c r="I7440" i="1"/>
  <c r="J1758" i="1"/>
  <c r="N1716" i="1"/>
  <c r="J3931" i="1"/>
  <c r="V2783" i="1"/>
  <c r="U1590" i="1"/>
  <c r="H5194" i="1"/>
  <c r="M4033" i="1"/>
  <c r="P3242" i="1"/>
  <c r="T6617" i="1"/>
  <c r="V6311" i="1"/>
  <c r="M8244" i="1"/>
  <c r="P1007" i="1"/>
  <c r="J3425" i="1"/>
  <c r="V241" i="1"/>
  <c r="I8185" i="1"/>
  <c r="L6494" i="1"/>
  <c r="I5450" i="1"/>
  <c r="H3673" i="1"/>
  <c r="N5178" i="1"/>
  <c r="V8211" i="1"/>
  <c r="M6292" i="1"/>
  <c r="F7207" i="1"/>
  <c r="J824" i="1"/>
  <c r="I7060" i="1"/>
  <c r="I1938" i="1"/>
  <c r="M4882" i="1"/>
  <c r="J4011" i="1"/>
  <c r="H4092" i="1"/>
  <c r="I4947" i="1"/>
  <c r="T859" i="1"/>
  <c r="P2093" i="1"/>
  <c r="P8000" i="1"/>
  <c r="J6613" i="1"/>
  <c r="F3109" i="1"/>
  <c r="N4793" i="1"/>
  <c r="I1291" i="1"/>
  <c r="T2905" i="1"/>
  <c r="H792" i="1"/>
  <c r="T8007" i="1"/>
  <c r="N6522" i="1"/>
  <c r="H6226" i="1"/>
  <c r="U3210" i="1"/>
  <c r="T2831" i="1"/>
  <c r="P2776" i="1"/>
  <c r="T3057" i="1"/>
  <c r="V7560" i="1"/>
  <c r="N8272" i="1"/>
  <c r="J822" i="1"/>
  <c r="V129" i="1"/>
  <c r="V498" i="1"/>
  <c r="N7926" i="1"/>
  <c r="N8138" i="1"/>
  <c r="T1341" i="1"/>
  <c r="M6564" i="1"/>
  <c r="M768" i="1"/>
  <c r="N6546" i="1"/>
  <c r="F7868" i="1"/>
  <c r="H4162" i="1"/>
  <c r="F5087" i="1"/>
  <c r="I3064" i="1"/>
  <c r="J6324" i="1"/>
  <c r="F4248" i="1"/>
  <c r="I1611" i="1"/>
  <c r="N5668" i="1"/>
  <c r="H986" i="1"/>
  <c r="U389" i="1"/>
  <c r="M1567" i="1"/>
  <c r="P3742" i="1"/>
  <c r="N8212" i="1"/>
  <c r="V5065" i="1"/>
  <c r="N323" i="1"/>
  <c r="J1777" i="1"/>
  <c r="T4619" i="1"/>
  <c r="I6042" i="1"/>
  <c r="H7815" i="1"/>
  <c r="T5263" i="1"/>
  <c r="I4345" i="1"/>
  <c r="U5928" i="1"/>
  <c r="T2498" i="1"/>
  <c r="P1645" i="1"/>
  <c r="J5414" i="1"/>
  <c r="P80" i="1"/>
  <c r="I6181" i="1"/>
  <c r="H8087" i="1"/>
  <c r="M1201" i="1"/>
  <c r="I719" i="1"/>
  <c r="P8140" i="1"/>
  <c r="P2564" i="1"/>
  <c r="F54" i="1"/>
  <c r="I6080" i="1"/>
  <c r="T3250" i="1"/>
  <c r="J2385" i="1"/>
  <c r="M4588" i="1"/>
  <c r="N1605" i="1"/>
  <c r="M4644" i="1"/>
  <c r="H1882" i="1"/>
  <c r="U7000" i="1"/>
  <c r="N7189" i="1"/>
  <c r="P8169" i="1"/>
  <c r="I7498" i="1"/>
  <c r="T3570" i="1"/>
  <c r="V3830" i="1"/>
  <c r="I5497" i="1"/>
  <c r="H7944" i="1"/>
  <c r="I3079" i="1"/>
  <c r="T2106" i="1"/>
  <c r="F7275" i="1"/>
  <c r="P5013" i="1"/>
  <c r="P2751" i="1"/>
  <c r="U6959" i="1"/>
  <c r="F6963" i="1"/>
  <c r="U7812" i="1"/>
  <c r="H701" i="1"/>
  <c r="J4541" i="1"/>
  <c r="P7308" i="1"/>
  <c r="N6927" i="1"/>
  <c r="I4051" i="1"/>
  <c r="I3870" i="1"/>
  <c r="P3151" i="1"/>
  <c r="V5611" i="1"/>
  <c r="T8268" i="1"/>
  <c r="H1592" i="1"/>
  <c r="F505" i="1"/>
  <c r="T8028" i="1"/>
  <c r="U3547" i="1"/>
  <c r="I1124" i="1"/>
  <c r="H7570" i="1"/>
  <c r="P8240" i="1"/>
  <c r="H3093" i="1"/>
  <c r="P795" i="1"/>
  <c r="H4095" i="1"/>
  <c r="V5737" i="1"/>
  <c r="F3975" i="1"/>
  <c r="J1504" i="1"/>
  <c r="F4365" i="1"/>
  <c r="P2355" i="1"/>
  <c r="L2981" i="1"/>
  <c r="V1470" i="1"/>
  <c r="V6493" i="1"/>
  <c r="N8156" i="1"/>
  <c r="I7040" i="1"/>
  <c r="H3557" i="1"/>
  <c r="F4739" i="1"/>
  <c r="N3400" i="1"/>
  <c r="M6178" i="1"/>
  <c r="T4582" i="1"/>
  <c r="I6178" i="1"/>
  <c r="M4493" i="1"/>
  <c r="U5386" i="1"/>
  <c r="J2596" i="1"/>
  <c r="M7917" i="1"/>
  <c r="I5263" i="1"/>
  <c r="N5605" i="1"/>
  <c r="I5093" i="1"/>
  <c r="P1956" i="1"/>
  <c r="N471" i="1"/>
  <c r="H3750" i="1"/>
  <c r="J6505" i="1"/>
  <c r="F1677" i="1"/>
  <c r="J6384" i="1"/>
  <c r="V3771" i="1"/>
  <c r="N113" i="1"/>
  <c r="P2127" i="1"/>
  <c r="H1104" i="1"/>
  <c r="T8062" i="1"/>
  <c r="T1875" i="1"/>
  <c r="J2758" i="1"/>
  <c r="V6256" i="1"/>
  <c r="U7487" i="1"/>
  <c r="M2571" i="1"/>
  <c r="P6777" i="1"/>
  <c r="M6320" i="1"/>
  <c r="M3013" i="1"/>
  <c r="F3927" i="1"/>
  <c r="U3643" i="1"/>
  <c r="J4817" i="1"/>
  <c r="P306" i="1"/>
  <c r="T550" i="1"/>
  <c r="T7000" i="1"/>
  <c r="H455" i="1"/>
  <c r="F2978" i="1"/>
  <c r="H3560" i="1"/>
  <c r="M445" i="1"/>
  <c r="P1321" i="1"/>
  <c r="I2365" i="1"/>
  <c r="L243" i="1"/>
  <c r="N3246" i="1"/>
  <c r="V271" i="1"/>
  <c r="F5645" i="1"/>
  <c r="I7367" i="1"/>
  <c r="U3592" i="1"/>
  <c r="V2191" i="1"/>
  <c r="N2420" i="1"/>
  <c r="V4955" i="1"/>
  <c r="H4624" i="1"/>
  <c r="N6116" i="1"/>
  <c r="P3655" i="1"/>
  <c r="P4900" i="1"/>
  <c r="H3976" i="1"/>
  <c r="T367" i="1"/>
  <c r="V6327" i="1"/>
  <c r="V5867" i="1"/>
  <c r="J3880" i="1"/>
  <c r="H1752" i="1"/>
  <c r="L8084" i="1"/>
  <c r="T4425" i="1"/>
  <c r="P8322" i="1"/>
  <c r="M4049" i="1"/>
  <c r="T8183" i="1"/>
  <c r="I1425" i="1"/>
  <c r="F3459" i="1"/>
  <c r="N3643" i="1"/>
  <c r="J4495" i="1"/>
  <c r="I2897" i="1"/>
  <c r="M2577" i="1"/>
  <c r="H109" i="1"/>
  <c r="T4399" i="1"/>
  <c r="U1572" i="1"/>
  <c r="V4022" i="1"/>
  <c r="U2663" i="1"/>
  <c r="N5665" i="1"/>
  <c r="P4590" i="1"/>
  <c r="N2073" i="1"/>
  <c r="N5077" i="1"/>
  <c r="T691" i="1"/>
  <c r="T1044" i="1"/>
  <c r="M7853" i="1"/>
  <c r="I3316" i="1"/>
  <c r="V4244" i="1"/>
  <c r="N7150" i="1"/>
  <c r="F3374" i="1"/>
  <c r="J6366" i="1"/>
  <c r="F2384" i="1"/>
  <c r="V6434" i="1"/>
  <c r="F5750" i="1"/>
  <c r="J2472" i="1"/>
  <c r="U4078" i="1"/>
  <c r="M2096" i="1"/>
  <c r="V6523" i="1"/>
  <c r="F3423" i="1"/>
  <c r="N1999" i="1"/>
  <c r="U3218" i="1"/>
  <c r="N5326" i="1"/>
  <c r="M1444" i="1"/>
  <c r="T439" i="1"/>
  <c r="H3666" i="1"/>
  <c r="U3391" i="1"/>
  <c r="T655" i="1"/>
  <c r="P1741" i="1"/>
  <c r="P4143" i="1"/>
  <c r="T5361" i="1"/>
  <c r="P8246" i="1"/>
  <c r="F169" i="1"/>
  <c r="P7902" i="1"/>
  <c r="T7808" i="1"/>
  <c r="F7228" i="1"/>
  <c r="H8348" i="1"/>
  <c r="F7844" i="1"/>
  <c r="T7474" i="1"/>
  <c r="P4106" i="1"/>
  <c r="K790" i="1"/>
  <c r="P5327" i="1"/>
  <c r="U3245" i="1"/>
  <c r="V2452" i="1"/>
  <c r="I334" i="1"/>
  <c r="J6951" i="1"/>
  <c r="T6147" i="1"/>
  <c r="I7066" i="1"/>
  <c r="L3820" i="1"/>
  <c r="U8018" i="1"/>
  <c r="J2549" i="1"/>
  <c r="F1207" i="1"/>
  <c r="I1498" i="1"/>
  <c r="I8316" i="1"/>
  <c r="I579" i="1"/>
  <c r="J7869" i="1"/>
  <c r="I795" i="1"/>
  <c r="J2019" i="1"/>
  <c r="N4283" i="1"/>
  <c r="F1949" i="1"/>
  <c r="V3989" i="1"/>
  <c r="M2261" i="1"/>
  <c r="H3745" i="1"/>
  <c r="U4293" i="1"/>
  <c r="I783" i="1"/>
  <c r="U4729" i="1"/>
  <c r="N1072" i="1"/>
  <c r="N7035" i="1"/>
  <c r="U7258" i="1"/>
  <c r="J2612" i="1"/>
  <c r="V267" i="1"/>
  <c r="H7253" i="1"/>
  <c r="F129" i="1"/>
  <c r="J7128" i="1"/>
  <c r="H1190" i="1"/>
  <c r="H5573" i="1"/>
  <c r="J1861" i="1"/>
  <c r="H2431" i="1"/>
  <c r="P706" i="1"/>
  <c r="T6382" i="1"/>
  <c r="L2839" i="1"/>
  <c r="H7067" i="1"/>
  <c r="H6918" i="1"/>
  <c r="L7278" i="1"/>
  <c r="M1772" i="1"/>
  <c r="U5923" i="1"/>
  <c r="U4316" i="1"/>
  <c r="F2738" i="1"/>
  <c r="H6049" i="1"/>
  <c r="J7465" i="1"/>
  <c r="J5040" i="1"/>
  <c r="F1486" i="1"/>
  <c r="T6858" i="1"/>
  <c r="P6774" i="1"/>
  <c r="H3735" i="1"/>
  <c r="H580" i="1"/>
  <c r="P4351" i="1"/>
  <c r="N4671" i="1"/>
  <c r="V6276" i="1"/>
  <c r="F2431" i="1"/>
  <c r="J610" i="1"/>
  <c r="J1553" i="1"/>
  <c r="V3290" i="1"/>
  <c r="T6392" i="1"/>
  <c r="F5246" i="1"/>
  <c r="L7804" i="1"/>
  <c r="M5369" i="1"/>
  <c r="M1557" i="1"/>
  <c r="N6190" i="1"/>
  <c r="U2188" i="1"/>
  <c r="P4742" i="1"/>
  <c r="T7910" i="1"/>
  <c r="J6373" i="1"/>
  <c r="M4807" i="1"/>
  <c r="P7238" i="1"/>
  <c r="H2290" i="1"/>
  <c r="V1769" i="1"/>
  <c r="I6471" i="1"/>
  <c r="T7838" i="1"/>
  <c r="J2991" i="1"/>
  <c r="H1177" i="1"/>
  <c r="P5334" i="1"/>
  <c r="N3860" i="1"/>
  <c r="V5713" i="1"/>
  <c r="L302" i="1"/>
  <c r="L5077" i="1"/>
  <c r="T7036" i="1"/>
  <c r="J2609" i="1"/>
  <c r="J5337" i="1"/>
  <c r="F8272" i="1"/>
  <c r="P3299" i="1"/>
  <c r="I1320" i="1"/>
  <c r="H1968" i="1"/>
  <c r="F7564" i="1"/>
  <c r="M1560" i="1"/>
  <c r="M1318" i="1"/>
  <c r="U7280" i="1"/>
  <c r="T7571" i="1"/>
  <c r="P7393" i="1"/>
  <c r="F5848" i="1"/>
  <c r="N3010" i="1"/>
  <c r="N6462" i="1"/>
  <c r="I4639" i="1"/>
  <c r="I4743" i="1"/>
  <c r="V6108" i="1"/>
  <c r="P677" i="1"/>
  <c r="T3356" i="1"/>
  <c r="P7512" i="1"/>
  <c r="M5072" i="1"/>
  <c r="U740" i="1"/>
  <c r="U6668" i="1"/>
  <c r="M682" i="1"/>
  <c r="T2942" i="1"/>
  <c r="F3684" i="1"/>
  <c r="F2688" i="1"/>
  <c r="H1982" i="1"/>
  <c r="V5893" i="1"/>
  <c r="U5506" i="1"/>
  <c r="F433" i="1"/>
  <c r="T7166" i="1"/>
  <c r="J8102" i="1"/>
  <c r="F77" i="1"/>
  <c r="V2417" i="1"/>
  <c r="P4518" i="1"/>
  <c r="J1325" i="1"/>
  <c r="I1528" i="1"/>
  <c r="U5268" i="1"/>
  <c r="I7810" i="1"/>
  <c r="V2694" i="1"/>
  <c r="M3877" i="1"/>
  <c r="H4391" i="1"/>
  <c r="I784" i="1"/>
  <c r="V7975" i="1"/>
  <c r="P602" i="1"/>
  <c r="P7057" i="1"/>
  <c r="H1615" i="1"/>
  <c r="H1159" i="1"/>
  <c r="M5289" i="1"/>
  <c r="J4428" i="1"/>
  <c r="J2961" i="1"/>
  <c r="I4893" i="1"/>
  <c r="M5021" i="1"/>
  <c r="M1326" i="1"/>
  <c r="P2578" i="1"/>
  <c r="P1330" i="1"/>
  <c r="T282" i="1"/>
  <c r="H410" i="1"/>
  <c r="F6202" i="1"/>
  <c r="T646" i="1"/>
  <c r="F1108" i="1"/>
  <c r="U1909" i="1"/>
  <c r="N573" i="1"/>
  <c r="J3885" i="1"/>
  <c r="U6158" i="1"/>
  <c r="J3186" i="1"/>
  <c r="V5905" i="1"/>
  <c r="U1942" i="1"/>
  <c r="M8075" i="1"/>
  <c r="U6824" i="1"/>
  <c r="N1367" i="1"/>
  <c r="M418" i="1"/>
  <c r="N3031" i="1"/>
  <c r="U5979" i="1"/>
  <c r="V7001" i="1"/>
  <c r="I3842" i="1"/>
  <c r="J2448" i="1"/>
  <c r="N4304" i="1"/>
  <c r="I5361" i="1"/>
  <c r="P2956" i="1"/>
  <c r="F4073" i="1"/>
  <c r="P2165" i="1"/>
  <c r="M1115" i="1"/>
  <c r="N8158" i="1"/>
  <c r="P4481" i="1"/>
  <c r="T2870" i="1"/>
  <c r="U290" i="1"/>
  <c r="N7476" i="1"/>
  <c r="J5789" i="1"/>
  <c r="P1150" i="1"/>
  <c r="M7570" i="1"/>
  <c r="V1684" i="1"/>
  <c r="J5649" i="1"/>
  <c r="T4346" i="1"/>
  <c r="H1110" i="1"/>
  <c r="I482" i="1"/>
  <c r="I464" i="1"/>
  <c r="H8181" i="1"/>
  <c r="J5317" i="1"/>
  <c r="H51" i="1"/>
  <c r="U4831" i="1"/>
  <c r="J2064" i="1"/>
  <c r="F2918" i="1"/>
  <c r="N6460" i="1"/>
  <c r="I4255" i="1"/>
  <c r="T4090" i="1"/>
  <c r="J3820" i="1"/>
  <c r="T4931" i="1"/>
  <c r="F1034" i="1"/>
  <c r="H5938" i="1"/>
  <c r="U2359" i="1"/>
  <c r="I2123" i="1"/>
  <c r="V990" i="1"/>
  <c r="K4181" i="1"/>
  <c r="P5275" i="1"/>
  <c r="V3603" i="1"/>
  <c r="V6666" i="1"/>
  <c r="J3779" i="1"/>
  <c r="U5824" i="1"/>
  <c r="H8341" i="1"/>
  <c r="J1262" i="1"/>
  <c r="J3830" i="1"/>
  <c r="J5959" i="1"/>
  <c r="F7052" i="1"/>
  <c r="M5918" i="1"/>
  <c r="U7203" i="1"/>
  <c r="V1112" i="1"/>
  <c r="I3406" i="1"/>
  <c r="U859" i="1"/>
  <c r="I4373" i="1"/>
  <c r="U3039" i="1"/>
  <c r="N3546" i="1"/>
  <c r="V7557" i="1"/>
  <c r="J7556" i="1"/>
  <c r="P630" i="1"/>
  <c r="V2750" i="1"/>
  <c r="H5285" i="1"/>
  <c r="V1364" i="1"/>
  <c r="M6017" i="1"/>
  <c r="F275" i="1"/>
  <c r="V6043" i="1"/>
  <c r="H1151" i="1"/>
  <c r="H6690" i="1"/>
  <c r="V1666" i="1"/>
  <c r="J7406" i="1"/>
  <c r="H8010" i="1"/>
  <c r="H8153" i="1"/>
  <c r="I4534" i="1"/>
  <c r="N3841" i="1"/>
  <c r="I2962" i="1"/>
  <c r="U1913" i="1"/>
  <c r="J4701" i="1"/>
  <c r="I6306" i="1"/>
  <c r="U7193" i="1"/>
  <c r="T7028" i="1"/>
  <c r="J6838" i="1"/>
  <c r="F5423" i="1"/>
  <c r="F2289" i="1"/>
  <c r="J3975" i="1"/>
  <c r="M47" i="1"/>
  <c r="F4085" i="1"/>
  <c r="P7114" i="1"/>
  <c r="N5821" i="1"/>
  <c r="J2356" i="1"/>
  <c r="V856" i="1"/>
  <c r="V4559" i="1"/>
  <c r="H1428" i="1"/>
  <c r="H1353" i="1"/>
  <c r="F4437" i="1"/>
  <c r="I411" i="1"/>
  <c r="I1382" i="1"/>
  <c r="V4255" i="1"/>
  <c r="I3443" i="1"/>
  <c r="V4833" i="1"/>
  <c r="H2008" i="1"/>
  <c r="P4850" i="1"/>
  <c r="M1852" i="1"/>
  <c r="J5281" i="1"/>
  <c r="T2186" i="1"/>
  <c r="P3398" i="1"/>
  <c r="P7822" i="1"/>
  <c r="H3357" i="1"/>
  <c r="J4505" i="1"/>
  <c r="U5027" i="1"/>
  <c r="N29" i="1"/>
  <c r="F7025" i="1"/>
  <c r="N1622" i="1"/>
  <c r="I1563" i="1"/>
  <c r="N6115" i="1"/>
  <c r="F2088" i="1"/>
  <c r="J1287" i="1"/>
  <c r="T6205" i="1"/>
  <c r="V5768" i="1"/>
  <c r="P379" i="1"/>
  <c r="N3883" i="1"/>
  <c r="I2830" i="1"/>
  <c r="N432" i="1"/>
  <c r="T7264" i="1"/>
  <c r="F7872" i="1"/>
  <c r="U5768" i="1"/>
  <c r="J4381" i="1"/>
  <c r="H6836" i="1"/>
  <c r="N6430" i="1"/>
  <c r="I401" i="1"/>
  <c r="V6008" i="1"/>
  <c r="M7342" i="1"/>
  <c r="N602" i="1"/>
  <c r="N6744" i="1"/>
  <c r="H1744" i="1"/>
  <c r="I4836" i="1"/>
  <c r="H3545" i="1"/>
  <c r="N1322" i="1"/>
  <c r="J804" i="1"/>
  <c r="H1823" i="1"/>
  <c r="P6596" i="1"/>
  <c r="M3332" i="1"/>
  <c r="M5251" i="1"/>
  <c r="U4910" i="1"/>
  <c r="J4598" i="1"/>
  <c r="H4900" i="1"/>
  <c r="L5743" i="1"/>
  <c r="V6812" i="1"/>
  <c r="J4436" i="1"/>
  <c r="I3200" i="1"/>
  <c r="V4113" i="1"/>
  <c r="V7313" i="1"/>
  <c r="I7535" i="1"/>
  <c r="T2201" i="1"/>
  <c r="J7126" i="1"/>
  <c r="T416" i="1"/>
  <c r="M3740" i="1"/>
  <c r="P4259" i="1"/>
  <c r="M3617" i="1"/>
  <c r="U3089" i="1"/>
  <c r="I7045" i="1"/>
  <c r="M3901" i="1"/>
  <c r="T1001" i="1"/>
  <c r="J2632" i="1"/>
  <c r="I1065" i="1"/>
  <c r="J563" i="1"/>
  <c r="I4434" i="1"/>
  <c r="H2998" i="1"/>
  <c r="U642" i="1"/>
  <c r="J2528" i="1"/>
  <c r="H5719" i="1"/>
  <c r="U5659" i="1"/>
  <c r="U2008" i="1"/>
  <c r="F5789" i="1"/>
  <c r="J2890" i="1"/>
  <c r="N3455" i="1"/>
  <c r="T4220" i="1"/>
  <c r="F1276" i="1"/>
  <c r="I2393" i="1"/>
  <c r="U3035" i="1"/>
  <c r="L1543" i="1"/>
  <c r="P5455" i="1"/>
  <c r="T8034" i="1"/>
  <c r="U5973" i="1"/>
  <c r="F1715" i="1"/>
  <c r="T2996" i="1"/>
  <c r="U6431" i="1"/>
  <c r="H6234" i="1"/>
  <c r="F250" i="1"/>
  <c r="V5352" i="1"/>
  <c r="H7057" i="1"/>
  <c r="N34" i="1"/>
  <c r="N5697" i="1"/>
  <c r="P5034" i="1"/>
  <c r="U1325" i="1"/>
  <c r="H129" i="1"/>
  <c r="M2905" i="1"/>
  <c r="F2782" i="1"/>
  <c r="P5645" i="1"/>
  <c r="T3723" i="1"/>
  <c r="L3675" i="1"/>
  <c r="N956" i="1"/>
  <c r="J7956" i="1"/>
  <c r="F279" i="1"/>
  <c r="M5078" i="1"/>
  <c r="J1068" i="1"/>
  <c r="M858" i="1"/>
  <c r="P6352" i="1"/>
  <c r="P3005" i="1"/>
  <c r="P3382" i="1"/>
  <c r="L4359" i="1"/>
  <c r="L3676" i="1"/>
  <c r="J8022" i="1"/>
  <c r="T6824" i="1"/>
  <c r="J4000" i="1"/>
  <c r="I6470" i="1"/>
  <c r="H3307" i="1"/>
  <c r="V2906" i="1"/>
  <c r="V8023" i="1"/>
  <c r="N6690" i="1"/>
  <c r="P1519" i="1"/>
  <c r="M7382" i="1"/>
  <c r="J2518" i="1"/>
  <c r="N4181" i="1"/>
  <c r="T2863" i="1"/>
  <c r="U2345" i="1"/>
  <c r="P2377" i="1"/>
  <c r="N6512" i="1"/>
  <c r="I1439" i="1"/>
  <c r="J7545" i="1"/>
  <c r="T5525" i="1"/>
  <c r="H3012" i="1"/>
  <c r="F1663" i="1"/>
  <c r="H5987" i="1"/>
  <c r="I5114" i="1"/>
  <c r="M1365" i="1"/>
  <c r="V1720" i="1"/>
  <c r="T2920" i="1"/>
  <c r="P5380" i="1"/>
  <c r="V953" i="1"/>
  <c r="F5340" i="1"/>
  <c r="I6738" i="1"/>
  <c r="T59" i="1"/>
  <c r="U1256" i="1"/>
  <c r="T8134" i="1"/>
  <c r="P3735" i="1"/>
  <c r="T3073" i="1"/>
  <c r="I492" i="1"/>
  <c r="V4298" i="1"/>
  <c r="N3279" i="1"/>
  <c r="U802" i="1"/>
  <c r="U6271" i="1"/>
  <c r="I4284" i="1"/>
  <c r="U4039" i="1"/>
  <c r="V7443" i="1"/>
  <c r="T6115" i="1"/>
  <c r="U8305" i="1"/>
  <c r="H6048" i="1"/>
  <c r="P4774" i="1"/>
  <c r="M7100" i="1"/>
  <c r="F1390" i="1"/>
  <c r="T6390" i="1"/>
  <c r="V683" i="1"/>
  <c r="M1695" i="1"/>
  <c r="N4657" i="1"/>
  <c r="P2007" i="1"/>
  <c r="F6016" i="1"/>
  <c r="T2110" i="1"/>
  <c r="M2918" i="1"/>
  <c r="V6524" i="1"/>
  <c r="F7546" i="1"/>
  <c r="F852" i="1"/>
  <c r="P145" i="1"/>
  <c r="H8088" i="1"/>
  <c r="F8013" i="1"/>
  <c r="N5657" i="1"/>
  <c r="U4652" i="1"/>
  <c r="U1787" i="1"/>
  <c r="T5210" i="1"/>
  <c r="H3179" i="1"/>
  <c r="H7832" i="1"/>
  <c r="H2690" i="1"/>
  <c r="V5305" i="1"/>
  <c r="F4503" i="1"/>
  <c r="M4294" i="1"/>
  <c r="J5472" i="1"/>
  <c r="V1041" i="1"/>
  <c r="V3359" i="1"/>
  <c r="H6180" i="1"/>
  <c r="T1215" i="1"/>
  <c r="V7439" i="1"/>
  <c r="H8133" i="1"/>
  <c r="M6312" i="1"/>
  <c r="T5704" i="1"/>
  <c r="U6767" i="1"/>
  <c r="V988" i="1"/>
  <c r="U439" i="1"/>
  <c r="V1372" i="1"/>
  <c r="H284" i="1"/>
  <c r="H1121" i="1"/>
  <c r="H2004" i="1"/>
  <c r="I781" i="1"/>
  <c r="T6671" i="1"/>
  <c r="N2684" i="1"/>
  <c r="H4015" i="1"/>
  <c r="N4339" i="1"/>
  <c r="N4692" i="1"/>
  <c r="T6026" i="1"/>
  <c r="U5122" i="1"/>
  <c r="P8146" i="1"/>
  <c r="I882" i="1"/>
  <c r="V457" i="1"/>
  <c r="J4454" i="1"/>
  <c r="N6873" i="1"/>
  <c r="P835" i="1"/>
  <c r="I7329" i="1"/>
  <c r="I7987" i="1"/>
  <c r="V4080" i="1"/>
  <c r="V7338" i="1"/>
  <c r="H892" i="1"/>
  <c r="F1549" i="1"/>
  <c r="H2125" i="1"/>
  <c r="V616" i="1"/>
  <c r="V2195" i="1"/>
  <c r="J468" i="1"/>
  <c r="T585" i="1"/>
  <c r="I8130" i="1"/>
  <c r="M4065" i="1"/>
  <c r="J801" i="1"/>
  <c r="U2280" i="1"/>
  <c r="F4618" i="1"/>
  <c r="F3311" i="1"/>
  <c r="M7888" i="1"/>
  <c r="T7183" i="1"/>
  <c r="I4396" i="1"/>
  <c r="V7475" i="1"/>
  <c r="V7533" i="1"/>
  <c r="M7857" i="1"/>
  <c r="V3019" i="1"/>
  <c r="I1069" i="1"/>
  <c r="H6696" i="1"/>
  <c r="I7061" i="1"/>
  <c r="T57" i="1"/>
  <c r="U7310" i="1"/>
  <c r="N1984" i="1"/>
  <c r="V5047" i="1"/>
  <c r="T8147" i="1"/>
  <c r="P7173" i="1"/>
  <c r="T6333" i="1"/>
  <c r="J5432" i="1"/>
  <c r="M1371" i="1"/>
  <c r="I8115" i="1"/>
  <c r="J7025" i="1"/>
  <c r="V3448" i="1"/>
  <c r="H3116" i="1"/>
  <c r="J1012" i="1"/>
  <c r="I6713" i="1"/>
  <c r="F1104" i="1"/>
  <c r="U1954" i="1"/>
  <c r="T3981" i="1"/>
  <c r="F1128" i="1"/>
  <c r="I1719" i="1"/>
  <c r="F3994" i="1"/>
  <c r="J438" i="1"/>
  <c r="U6681" i="1"/>
  <c r="M8077" i="1"/>
  <c r="I7250" i="1"/>
  <c r="M1478" i="1"/>
  <c r="P4779" i="1"/>
  <c r="V6200" i="1"/>
  <c r="H2840" i="1"/>
  <c r="F3777" i="1"/>
  <c r="F1784" i="1"/>
  <c r="V1295" i="1"/>
  <c r="U2216" i="1"/>
  <c r="I973" i="1"/>
  <c r="M3714" i="1"/>
  <c r="T3747" i="1"/>
  <c r="U3763" i="1"/>
  <c r="N7546" i="1"/>
  <c r="V2651" i="1"/>
  <c r="J3305" i="1"/>
  <c r="P4264" i="1"/>
  <c r="T749" i="1"/>
  <c r="N3886" i="1"/>
  <c r="V8240" i="1"/>
  <c r="I5579" i="1"/>
  <c r="V5331" i="1"/>
  <c r="J3374" i="1"/>
  <c r="F3644" i="1"/>
  <c r="U5022" i="1"/>
  <c r="J6008" i="1"/>
  <c r="J4525" i="1"/>
  <c r="N6303" i="1"/>
  <c r="H8242" i="1"/>
  <c r="N3063" i="1"/>
  <c r="M4922" i="1"/>
  <c r="F1293" i="1"/>
  <c r="P212" i="1"/>
  <c r="J5742" i="1"/>
  <c r="N3829" i="1"/>
  <c r="T5242" i="1"/>
  <c r="H7847" i="1"/>
  <c r="T3324" i="1"/>
  <c r="V1532" i="1"/>
  <c r="V5293" i="1"/>
  <c r="M3804" i="1"/>
  <c r="N4647" i="1"/>
  <c r="U5333" i="1"/>
  <c r="F1905" i="1"/>
  <c r="H2220" i="1"/>
  <c r="H6510" i="1"/>
  <c r="H5687" i="1"/>
  <c r="V3982" i="1"/>
  <c r="P2608" i="1"/>
  <c r="H7132" i="1"/>
  <c r="N5173" i="1"/>
  <c r="H7428" i="1"/>
  <c r="H202" i="1"/>
  <c r="U4906" i="1"/>
  <c r="H2272" i="1"/>
  <c r="N5044" i="1"/>
  <c r="H7308" i="1"/>
  <c r="J6807" i="1"/>
  <c r="U4584" i="1"/>
  <c r="T3717" i="1"/>
  <c r="V5454" i="1"/>
  <c r="T5057" i="1"/>
  <c r="H1264" i="1"/>
  <c r="M972" i="1"/>
  <c r="H6365" i="1"/>
  <c r="F3650" i="1"/>
  <c r="J2205" i="1"/>
  <c r="M4567" i="1"/>
  <c r="H3907" i="1"/>
  <c r="M777" i="1"/>
  <c r="U6151" i="1"/>
  <c r="H3548" i="1"/>
  <c r="J2169" i="1"/>
  <c r="P122" i="1"/>
  <c r="H7442" i="1"/>
  <c r="T7859" i="1"/>
  <c r="L1583" i="1"/>
  <c r="T2853" i="1"/>
  <c r="J8066" i="1"/>
  <c r="T5708" i="1"/>
  <c r="T761" i="1"/>
  <c r="I753" i="1"/>
  <c r="P3309" i="1"/>
  <c r="M1474" i="1"/>
  <c r="F5515" i="1"/>
  <c r="N6934" i="1"/>
  <c r="U3174" i="1"/>
  <c r="T5118" i="1"/>
  <c r="M4142" i="1"/>
  <c r="N1316" i="1"/>
  <c r="V5957" i="1"/>
  <c r="N5448" i="1"/>
  <c r="H1461" i="1"/>
  <c r="P6189" i="1"/>
  <c r="T6683" i="1"/>
  <c r="F4650" i="1"/>
  <c r="M4563" i="1"/>
  <c r="P6776" i="1"/>
  <c r="H2880" i="1"/>
  <c r="T6277" i="1"/>
  <c r="J4829" i="1"/>
  <c r="P1226" i="1"/>
  <c r="M2263" i="1"/>
  <c r="N2317" i="1"/>
  <c r="M2016" i="1"/>
  <c r="N1427" i="1"/>
  <c r="N4578" i="1"/>
  <c r="J1153" i="1"/>
  <c r="T4545" i="1"/>
  <c r="T6155" i="1"/>
  <c r="N3699" i="1"/>
  <c r="N4894" i="1"/>
  <c r="M2750" i="1"/>
  <c r="I357" i="1"/>
  <c r="M2720" i="1"/>
  <c r="H8154" i="1"/>
  <c r="H8218" i="1"/>
  <c r="T8142" i="1"/>
  <c r="N419" i="1"/>
  <c r="T7893" i="1"/>
  <c r="P7808" i="1"/>
  <c r="J5223" i="1"/>
  <c r="L5099" i="1"/>
  <c r="U4961" i="1"/>
  <c r="U2186" i="1"/>
  <c r="M7870" i="1"/>
  <c r="T8199" i="1"/>
  <c r="J1297" i="1"/>
  <c r="H5031" i="1"/>
  <c r="M1629" i="1"/>
  <c r="N4525" i="1"/>
  <c r="I1201" i="1"/>
  <c r="N4000" i="1"/>
  <c r="T5889" i="1"/>
  <c r="I5640" i="1"/>
  <c r="P7439" i="1"/>
  <c r="I6288" i="1"/>
  <c r="T682" i="1"/>
  <c r="N5128" i="1"/>
  <c r="U3797" i="1"/>
  <c r="J3977" i="1"/>
  <c r="I805" i="1"/>
  <c r="T6552" i="1"/>
  <c r="U6017" i="1"/>
  <c r="V1016" i="1"/>
  <c r="J755" i="1"/>
  <c r="N6951" i="1"/>
  <c r="P4661" i="1"/>
  <c r="H3156" i="1"/>
  <c r="P2442" i="1"/>
  <c r="V7185" i="1"/>
  <c r="P346" i="1"/>
  <c r="N3444" i="1"/>
  <c r="U5024" i="1"/>
  <c r="U6525" i="1"/>
  <c r="K6588" i="1"/>
  <c r="M3745" i="1"/>
  <c r="U6549" i="1"/>
  <c r="T7999" i="1"/>
  <c r="J2406" i="1"/>
  <c r="I4536" i="1"/>
  <c r="V4352" i="1"/>
  <c r="M4754" i="1"/>
  <c r="U5080" i="1"/>
  <c r="M68" i="1"/>
  <c r="U3923" i="1"/>
  <c r="I299" i="1"/>
  <c r="I4419" i="1"/>
  <c r="J1359" i="1"/>
  <c r="F4783" i="1"/>
  <c r="T7239" i="1"/>
  <c r="V1573" i="1"/>
  <c r="P4757" i="1"/>
  <c r="P6936" i="1"/>
  <c r="U448" i="1"/>
  <c r="I3696" i="1"/>
  <c r="N11" i="1"/>
  <c r="M1107" i="1"/>
  <c r="T3980" i="1"/>
  <c r="I1644" i="1"/>
  <c r="T8010" i="1"/>
  <c r="U2025" i="1"/>
  <c r="P1495" i="1"/>
  <c r="M4968" i="1"/>
  <c r="H3961" i="1"/>
  <c r="V184" i="1"/>
  <c r="U7074" i="1"/>
  <c r="V6122" i="1"/>
  <c r="F3802" i="1"/>
  <c r="V4464" i="1"/>
  <c r="U2107" i="1"/>
  <c r="I6363" i="1"/>
  <c r="I4382" i="1"/>
  <c r="I1004" i="1"/>
  <c r="J1174" i="1"/>
  <c r="I6659" i="1"/>
  <c r="P7381" i="1"/>
  <c r="I7023" i="1"/>
  <c r="U1486" i="1"/>
  <c r="V2634" i="1"/>
  <c r="P1435" i="1"/>
  <c r="V3031" i="1"/>
  <c r="P3226" i="1"/>
  <c r="U5886" i="1"/>
  <c r="J6989" i="1"/>
  <c r="I6342" i="1"/>
  <c r="T1101" i="1"/>
  <c r="T1536" i="1"/>
  <c r="N5724" i="1"/>
  <c r="I2251" i="1"/>
  <c r="F962" i="1"/>
  <c r="J1345" i="1"/>
  <c r="I928" i="1"/>
  <c r="T2879" i="1"/>
  <c r="M7236" i="1"/>
  <c r="L4604" i="1"/>
  <c r="U2149" i="1"/>
  <c r="P7452" i="1"/>
  <c r="T804" i="1"/>
  <c r="P6951" i="1"/>
  <c r="P5777" i="1"/>
  <c r="V7451" i="1"/>
  <c r="I787" i="1"/>
  <c r="M7249" i="1"/>
  <c r="P892" i="1"/>
  <c r="K7307" i="1"/>
  <c r="F5171" i="1"/>
  <c r="V5564" i="1"/>
  <c r="F8120" i="1"/>
  <c r="H8116" i="1"/>
  <c r="U200" i="1"/>
  <c r="U5285" i="1"/>
  <c r="T4368" i="1"/>
  <c r="K5981" i="1"/>
  <c r="V1277" i="1"/>
  <c r="M1542" i="1"/>
  <c r="L719" i="1"/>
  <c r="J6937" i="1"/>
  <c r="J2502" i="1"/>
  <c r="M2140" i="1"/>
  <c r="H7440" i="1"/>
  <c r="U2726" i="1"/>
  <c r="P99" i="1"/>
  <c r="F6560" i="1"/>
  <c r="N6335" i="1"/>
  <c r="T5033" i="1"/>
  <c r="F3292" i="1"/>
  <c r="P4101" i="1"/>
  <c r="P2685" i="1"/>
  <c r="T5275" i="1"/>
  <c r="T5945" i="1"/>
  <c r="V4535" i="1"/>
  <c r="M2517" i="1"/>
  <c r="N5439" i="1"/>
  <c r="H6691" i="1"/>
  <c r="V1671" i="1"/>
  <c r="I4996" i="1"/>
  <c r="I1429" i="1"/>
  <c r="N2922" i="1"/>
  <c r="L6521" i="1"/>
  <c r="T5963" i="1"/>
  <c r="F362" i="1"/>
  <c r="J948" i="1"/>
  <c r="J2613" i="1"/>
  <c r="J1166" i="1"/>
  <c r="J891" i="1"/>
  <c r="T2974" i="1"/>
  <c r="M8228" i="1"/>
  <c r="V5575" i="1"/>
  <c r="M6840" i="1"/>
  <c r="J1606" i="1"/>
  <c r="N7344" i="1"/>
  <c r="J5807" i="1"/>
  <c r="H6036" i="1"/>
  <c r="V7542" i="1"/>
  <c r="T4223" i="1"/>
  <c r="V8197" i="1"/>
  <c r="J5978" i="1"/>
  <c r="U133" i="1"/>
  <c r="T4068" i="1"/>
  <c r="V1327" i="1"/>
  <c r="N4772" i="1"/>
  <c r="P7033" i="1"/>
  <c r="M2468" i="1"/>
  <c r="T5603" i="1"/>
  <c r="F308" i="1"/>
  <c r="M360" i="1"/>
  <c r="V8149" i="1"/>
  <c r="M2325" i="1"/>
  <c r="H3497" i="1"/>
  <c r="N1523" i="1"/>
  <c r="V8209" i="1"/>
  <c r="J4445" i="1"/>
  <c r="J8093" i="1"/>
  <c r="U4111" i="1"/>
  <c r="J512" i="1"/>
  <c r="F7277" i="1"/>
  <c r="F7927" i="1"/>
  <c r="P3129" i="1"/>
  <c r="H4234" i="1"/>
  <c r="H1713" i="1"/>
  <c r="N371" i="1"/>
  <c r="F1625" i="1"/>
  <c r="N6393" i="1"/>
  <c r="I1589" i="1"/>
  <c r="F3504" i="1"/>
  <c r="N585" i="1"/>
  <c r="N3352" i="1"/>
  <c r="J5727" i="1"/>
  <c r="N5187" i="1"/>
  <c r="J6633" i="1"/>
  <c r="T6919" i="1"/>
  <c r="I4846" i="1"/>
  <c r="V2186" i="1"/>
  <c r="F4807" i="1"/>
  <c r="U6698" i="1"/>
  <c r="I5298" i="1"/>
  <c r="U1839" i="1"/>
  <c r="H7017" i="1"/>
  <c r="U6804" i="1"/>
  <c r="M4046" i="1"/>
  <c r="T6415" i="1"/>
  <c r="M4088" i="1"/>
  <c r="H7544" i="1"/>
  <c r="F6880" i="1"/>
  <c r="P3829" i="1"/>
  <c r="V1811" i="1"/>
  <c r="F1557" i="1"/>
  <c r="I798" i="1"/>
  <c r="U3827" i="1"/>
  <c r="V7638" i="1"/>
  <c r="J3557" i="1"/>
  <c r="L5901" i="1"/>
  <c r="H6817" i="1"/>
  <c r="V3805" i="1"/>
  <c r="U2784" i="1"/>
  <c r="U7433" i="1"/>
  <c r="F1208" i="1"/>
  <c r="I7416" i="1"/>
  <c r="P8234" i="1"/>
  <c r="H1248" i="1"/>
  <c r="U5511" i="1"/>
  <c r="J7199" i="1"/>
  <c r="N5631" i="1"/>
  <c r="U1336" i="1"/>
  <c r="V1882" i="1"/>
  <c r="N6135" i="1"/>
  <c r="H3107" i="1"/>
  <c r="N4722" i="1"/>
  <c r="T5541" i="1"/>
  <c r="N924" i="1"/>
  <c r="F7990" i="1"/>
  <c r="U2776" i="1"/>
  <c r="M7088" i="1"/>
  <c r="M1739" i="1"/>
  <c r="I3011" i="1"/>
  <c r="J1562" i="1"/>
  <c r="V3437" i="1"/>
  <c r="V5886" i="1"/>
  <c r="K322" i="1"/>
  <c r="U6716" i="1"/>
  <c r="J7415" i="1"/>
  <c r="V5132" i="1"/>
  <c r="U6892" i="1"/>
  <c r="H5578" i="1"/>
  <c r="P830" i="1"/>
  <c r="U2049" i="1"/>
  <c r="V1928" i="1"/>
  <c r="T7616" i="1"/>
  <c r="H4846" i="1"/>
  <c r="F6277" i="1"/>
  <c r="N5706" i="1"/>
  <c r="T5498" i="1"/>
  <c r="N73" i="1"/>
  <c r="P4200" i="1"/>
  <c r="P4181" i="1"/>
  <c r="T1273" i="1"/>
  <c r="N4324" i="1"/>
  <c r="U6956" i="1"/>
  <c r="T4956" i="1"/>
  <c r="P5879" i="1"/>
  <c r="J1706" i="1"/>
  <c r="J4360" i="1"/>
  <c r="I227" i="1"/>
  <c r="P338" i="1"/>
  <c r="I2631" i="1"/>
  <c r="P4061" i="1"/>
  <c r="M6424" i="1"/>
  <c r="M2525" i="1"/>
  <c r="H843" i="1"/>
  <c r="J2818" i="1"/>
  <c r="T1248" i="1"/>
  <c r="I5456" i="1"/>
  <c r="U1173" i="1"/>
  <c r="J1652" i="1"/>
  <c r="I656" i="1"/>
  <c r="V1987" i="1"/>
  <c r="F2858" i="1"/>
  <c r="M6575" i="1"/>
  <c r="P4622" i="1"/>
  <c r="U118" i="1"/>
  <c r="H1488" i="1"/>
  <c r="J7817" i="1"/>
  <c r="M2690" i="1"/>
  <c r="J2387" i="1"/>
  <c r="M5823" i="1"/>
  <c r="I827" i="1"/>
  <c r="I1851" i="1"/>
  <c r="T7192" i="1"/>
  <c r="J8294" i="1"/>
  <c r="V464" i="1"/>
  <c r="U6200" i="1"/>
  <c r="I8100" i="1"/>
  <c r="J2959" i="1"/>
  <c r="F2014" i="1"/>
  <c r="U7189" i="1"/>
  <c r="F7090" i="1"/>
  <c r="T78" i="1"/>
  <c r="P4509" i="1"/>
  <c r="U6178" i="1"/>
  <c r="F2296" i="1"/>
  <c r="I3886" i="1"/>
  <c r="F4637" i="1"/>
  <c r="V5438" i="1"/>
  <c r="J2467" i="1"/>
  <c r="F2718" i="1"/>
  <c r="V4596" i="1"/>
  <c r="M1896" i="1"/>
  <c r="F873" i="1"/>
  <c r="I8333" i="1"/>
  <c r="H4970" i="1"/>
  <c r="F4541" i="1"/>
  <c r="M5767" i="1"/>
  <c r="N3164" i="1"/>
  <c r="N3404" i="1"/>
  <c r="V3615" i="1"/>
  <c r="J5059" i="1"/>
  <c r="H5099" i="1"/>
  <c r="F8031" i="1"/>
  <c r="F7094" i="1"/>
  <c r="J815" i="1"/>
  <c r="N3298" i="1"/>
  <c r="H4493" i="1"/>
  <c r="U4850" i="1"/>
  <c r="J8060" i="1"/>
  <c r="U4806" i="1"/>
  <c r="I6997" i="1"/>
  <c r="F4141" i="1"/>
  <c r="V4437" i="1"/>
  <c r="V6938" i="1"/>
  <c r="H3509" i="1"/>
  <c r="J7570" i="1"/>
  <c r="M143" i="1"/>
  <c r="H7445" i="1"/>
  <c r="J6804" i="1"/>
  <c r="T1013" i="1"/>
  <c r="T1378" i="1"/>
  <c r="T887" i="1"/>
  <c r="F2769" i="1"/>
  <c r="F4286" i="1"/>
  <c r="V7941" i="1"/>
  <c r="F3248" i="1"/>
  <c r="V6541" i="1"/>
  <c r="N2708" i="1"/>
  <c r="J5487" i="1"/>
  <c r="H7399" i="1"/>
  <c r="H6000" i="1"/>
  <c r="V1932" i="1"/>
  <c r="P2278" i="1"/>
  <c r="T737" i="1"/>
  <c r="P6420" i="1"/>
  <c r="T7831" i="1"/>
  <c r="T4124" i="1"/>
  <c r="P6056" i="1"/>
  <c r="J6568" i="1"/>
  <c r="F7898" i="1"/>
  <c r="M925" i="1"/>
  <c r="V10" i="1"/>
  <c r="U3964" i="1"/>
  <c r="M2935" i="1"/>
  <c r="V946" i="1"/>
  <c r="I3471" i="1"/>
  <c r="M7255" i="1"/>
  <c r="P1439" i="1"/>
  <c r="J5550" i="1"/>
  <c r="I3626" i="1"/>
  <c r="V7245" i="1"/>
  <c r="J7340" i="1"/>
  <c r="N8324" i="1"/>
  <c r="M92" i="1"/>
  <c r="N3865" i="1"/>
  <c r="I3513" i="1"/>
  <c r="I3710" i="1"/>
  <c r="U1048" i="1"/>
  <c r="P6956" i="1"/>
  <c r="F6723" i="1"/>
  <c r="T3783" i="1"/>
  <c r="N5549" i="1"/>
  <c r="F8329" i="1"/>
  <c r="V4855" i="1"/>
  <c r="F754" i="1"/>
  <c r="I8110" i="1"/>
  <c r="F6706" i="1"/>
  <c r="J7306" i="1"/>
  <c r="I2597" i="1"/>
  <c r="T6483" i="1"/>
  <c r="M2882" i="1"/>
  <c r="I2194" i="1"/>
  <c r="I4866" i="1"/>
  <c r="V5113" i="1"/>
  <c r="H1907" i="1"/>
  <c r="N1315" i="1"/>
  <c r="P1874" i="1"/>
  <c r="U4470" i="1"/>
  <c r="V7569" i="1"/>
  <c r="N5337" i="1"/>
  <c r="F8236" i="1"/>
  <c r="H3333" i="1"/>
  <c r="V7406" i="1"/>
  <c r="I7133" i="1"/>
  <c r="H2325" i="1"/>
  <c r="J1550" i="1"/>
  <c r="J3999" i="1"/>
  <c r="P6916" i="1"/>
  <c r="I5897" i="1"/>
  <c r="M539" i="1"/>
  <c r="T3790" i="1"/>
  <c r="F7988" i="1"/>
  <c r="F4899" i="1"/>
  <c r="H3793" i="1"/>
  <c r="I5344" i="1"/>
  <c r="T402" i="1"/>
  <c r="M2407" i="1"/>
  <c r="V2683" i="1"/>
  <c r="J5897" i="1"/>
  <c r="M5868" i="1"/>
  <c r="H4340" i="1"/>
  <c r="N1271" i="1"/>
  <c r="P7054" i="1"/>
  <c r="P5712" i="1"/>
  <c r="F2295" i="1"/>
  <c r="H221" i="1"/>
  <c r="U4892" i="1"/>
  <c r="V182" i="1"/>
  <c r="I480" i="1"/>
  <c r="J2156" i="1"/>
  <c r="M8269" i="1"/>
  <c r="H6393" i="1"/>
  <c r="U4915" i="1"/>
  <c r="L7262" i="1"/>
  <c r="U5773" i="1"/>
  <c r="I1988" i="1"/>
  <c r="U5970" i="1"/>
  <c r="P142" i="1"/>
  <c r="V5401" i="1"/>
  <c r="I8125" i="1"/>
  <c r="T2010" i="1"/>
  <c r="P1340" i="1"/>
  <c r="L4189" i="1"/>
  <c r="P821" i="1"/>
  <c r="L5489" i="1"/>
  <c r="I5540" i="1"/>
  <c r="I2145" i="1"/>
  <c r="P7379" i="1"/>
  <c r="M3505" i="1"/>
  <c r="V5887" i="1"/>
  <c r="P1534" i="1"/>
  <c r="J4606" i="1"/>
  <c r="V2714" i="1"/>
  <c r="H1888" i="1"/>
  <c r="V1317" i="1"/>
  <c r="I6777" i="1"/>
  <c r="I1524" i="1"/>
  <c r="J6067" i="1"/>
  <c r="H4158" i="1"/>
  <c r="U3206" i="1"/>
  <c r="P4634" i="1"/>
  <c r="H6724" i="1"/>
  <c r="P2863" i="1"/>
  <c r="P4992" i="1"/>
  <c r="N5924" i="1"/>
  <c r="F6364" i="1"/>
  <c r="U4373" i="1"/>
  <c r="H7153" i="1"/>
  <c r="N7941" i="1"/>
  <c r="V4728" i="1"/>
  <c r="M5336" i="1"/>
  <c r="V7480" i="1"/>
  <c r="T1464" i="1"/>
  <c r="U4804" i="1"/>
  <c r="H4352" i="1"/>
  <c r="L6924" i="1"/>
  <c r="T2962" i="1"/>
  <c r="T2367" i="1"/>
  <c r="L6245" i="1"/>
  <c r="T1725" i="1"/>
  <c r="J7135" i="1"/>
  <c r="U7888" i="1"/>
  <c r="J3794" i="1"/>
  <c r="U5887" i="1"/>
  <c r="U3012" i="1"/>
  <c r="H661" i="1"/>
  <c r="F4330" i="1"/>
  <c r="U4185" i="1"/>
  <c r="F726" i="1"/>
  <c r="L7177" i="1"/>
  <c r="H6374" i="1"/>
  <c r="I7256" i="1"/>
  <c r="J6390" i="1"/>
  <c r="J8233" i="1"/>
  <c r="M7557" i="1"/>
  <c r="V1701" i="1"/>
  <c r="U1612" i="1"/>
  <c r="M1202" i="1"/>
  <c r="N2103" i="1"/>
  <c r="N5358" i="1"/>
  <c r="U5099" i="1"/>
  <c r="T6829" i="1"/>
  <c r="P707" i="1"/>
  <c r="K4234" i="1"/>
  <c r="N6691" i="1"/>
  <c r="L5211" i="1"/>
  <c r="H6813" i="1"/>
  <c r="I2195" i="1"/>
  <c r="F3398" i="1"/>
  <c r="U4200" i="1"/>
  <c r="J8061" i="1"/>
  <c r="V1896" i="1"/>
  <c r="F953" i="1"/>
  <c r="V159" i="1"/>
  <c r="P7483" i="1"/>
  <c r="U3153" i="1"/>
  <c r="M3866" i="1"/>
  <c r="H6565" i="1"/>
  <c r="V6515" i="1"/>
  <c r="M6670" i="1"/>
  <c r="V1473" i="1"/>
  <c r="P2811" i="1"/>
  <c r="V7315" i="1"/>
  <c r="M8095" i="1"/>
  <c r="T4465" i="1"/>
  <c r="V5186" i="1"/>
  <c r="J6991" i="1"/>
  <c r="I2646" i="1"/>
  <c r="J7828" i="1"/>
  <c r="P2322" i="1"/>
  <c r="U6366" i="1"/>
  <c r="I7523" i="1"/>
  <c r="I2562" i="1"/>
  <c r="L7422" i="1"/>
  <c r="V2358" i="1"/>
  <c r="V3924" i="1"/>
  <c r="M5385" i="1"/>
  <c r="T2566" i="1"/>
  <c r="H2317" i="1"/>
  <c r="J5589" i="1"/>
  <c r="M743" i="1"/>
  <c r="U5483" i="1"/>
  <c r="V6478" i="1"/>
  <c r="U2709" i="1"/>
  <c r="H845" i="1"/>
  <c r="M3838" i="1"/>
  <c r="P6418" i="1"/>
  <c r="J1846" i="1"/>
  <c r="I1797" i="1"/>
  <c r="P405" i="1"/>
  <c r="M1837" i="1"/>
  <c r="N4787" i="1"/>
  <c r="P8093" i="1"/>
  <c r="V2204" i="1"/>
  <c r="U7238" i="1"/>
  <c r="P2911" i="1"/>
  <c r="M5708" i="1"/>
  <c r="U2119" i="1"/>
  <c r="V6767" i="1"/>
  <c r="M7043" i="1"/>
  <c r="J3862" i="1"/>
  <c r="P3331" i="1"/>
  <c r="F6532" i="1"/>
  <c r="F7240" i="1"/>
  <c r="K6501" i="1"/>
  <c r="P618" i="1"/>
  <c r="U7513" i="1"/>
  <c r="J4547" i="1"/>
  <c r="U7808" i="1"/>
  <c r="H827" i="1"/>
  <c r="I612" i="1"/>
  <c r="U7138" i="1"/>
  <c r="F4476" i="1"/>
  <c r="U1732" i="1"/>
  <c r="T8261" i="1"/>
  <c r="P7584" i="1"/>
  <c r="H5596" i="1"/>
  <c r="J6354" i="1"/>
  <c r="T4573" i="1"/>
  <c r="I31" i="1"/>
  <c r="M7848" i="1"/>
  <c r="V7582" i="1"/>
  <c r="H7339" i="1"/>
  <c r="L5846" i="1"/>
  <c r="M7527" i="1"/>
  <c r="V3948" i="1"/>
  <c r="T2078" i="1"/>
  <c r="T7220" i="1"/>
  <c r="J5174" i="1"/>
  <c r="J6178" i="1"/>
  <c r="T8160" i="1"/>
  <c r="T5312" i="1"/>
  <c r="P7382" i="1"/>
  <c r="L3515" i="1"/>
  <c r="V7871" i="1"/>
  <c r="U2893" i="1"/>
  <c r="H5189" i="1"/>
  <c r="J2348" i="1"/>
  <c r="N5368" i="1"/>
  <c r="V3374" i="1"/>
  <c r="F6437" i="1"/>
  <c r="U4331" i="1"/>
  <c r="J5569" i="1"/>
  <c r="I1184" i="1"/>
  <c r="I5893" i="1"/>
  <c r="J4563" i="1"/>
  <c r="F6956" i="1"/>
  <c r="F1075" i="1"/>
  <c r="L1630" i="1"/>
  <c r="J6129" i="1"/>
  <c r="F1449" i="1"/>
  <c r="V6809" i="1"/>
  <c r="H1824" i="1"/>
  <c r="U6992" i="1"/>
  <c r="N6844" i="1"/>
  <c r="P5304" i="1"/>
  <c r="P665" i="1"/>
  <c r="M6958" i="1"/>
  <c r="P1666" i="1"/>
  <c r="I2911" i="1"/>
  <c r="M3510" i="1"/>
  <c r="T185" i="1"/>
  <c r="N7884" i="1"/>
  <c r="I5236" i="1"/>
  <c r="J2669" i="1"/>
  <c r="N5423" i="1"/>
  <c r="M8084" i="1"/>
  <c r="P4963" i="1"/>
  <c r="N3977" i="1"/>
  <c r="V5030" i="1"/>
  <c r="I893" i="1"/>
  <c r="J3960" i="1"/>
  <c r="V3212" i="1"/>
  <c r="P388" i="1"/>
  <c r="N8010" i="1"/>
  <c r="N4425" i="1"/>
  <c r="V5622" i="1"/>
  <c r="T5479" i="1"/>
  <c r="I3878" i="1"/>
  <c r="N2701" i="1"/>
  <c r="U222" i="1"/>
  <c r="F8041" i="1"/>
  <c r="J1759" i="1"/>
  <c r="M4223" i="1"/>
  <c r="I2329" i="1"/>
  <c r="N4101" i="1"/>
  <c r="N3609" i="1"/>
  <c r="I5463" i="1"/>
  <c r="T905" i="1"/>
  <c r="I478" i="1"/>
  <c r="I69" i="1"/>
  <c r="M3146" i="1"/>
  <c r="V5848" i="1"/>
  <c r="P8024" i="1"/>
  <c r="U8274" i="1"/>
  <c r="I7127" i="1"/>
  <c r="I1226" i="1"/>
  <c r="N373" i="1"/>
  <c r="J5083" i="1"/>
  <c r="J4508" i="1"/>
  <c r="V5373" i="1"/>
  <c r="P2116" i="1"/>
  <c r="M1252" i="1"/>
  <c r="U879" i="1"/>
  <c r="N5343" i="1"/>
  <c r="F7166" i="1"/>
  <c r="J4749" i="1"/>
  <c r="H706" i="1"/>
  <c r="T784" i="1"/>
  <c r="F667" i="1"/>
  <c r="T8144" i="1"/>
  <c r="V3976" i="1"/>
  <c r="I704" i="1"/>
  <c r="H1130" i="1"/>
  <c r="N249" i="1"/>
  <c r="H7907" i="1"/>
  <c r="U561" i="1"/>
  <c r="L3291" i="1"/>
  <c r="P1485" i="1"/>
  <c r="H5149" i="1"/>
  <c r="T6243" i="1"/>
  <c r="V4953" i="1"/>
  <c r="U848" i="1"/>
  <c r="N3320" i="1"/>
  <c r="V6639" i="1"/>
  <c r="V2789" i="1"/>
  <c r="M3658" i="1"/>
  <c r="N5824" i="1"/>
  <c r="P6884" i="1"/>
  <c r="J2492" i="1"/>
  <c r="V6421" i="1"/>
  <c r="I1614" i="1"/>
  <c r="M7256" i="1"/>
  <c r="L691" i="1"/>
  <c r="T3071" i="1"/>
  <c r="I5479" i="1"/>
  <c r="M2460" i="1"/>
  <c r="U4340" i="1"/>
  <c r="U5252" i="1"/>
  <c r="V7177" i="1"/>
  <c r="M4701" i="1"/>
  <c r="T1852" i="1"/>
  <c r="V7048" i="1"/>
  <c r="M7041" i="1"/>
  <c r="M3175" i="1"/>
  <c r="F30" i="1"/>
  <c r="U86" i="1"/>
  <c r="N2747" i="1"/>
  <c r="T5611" i="1"/>
  <c r="M5596" i="1"/>
  <c r="I1370" i="1"/>
  <c r="U4211" i="1"/>
  <c r="T2826" i="1"/>
  <c r="N6729" i="1"/>
  <c r="F3377" i="1"/>
  <c r="V4000" i="1"/>
  <c r="H855" i="1"/>
  <c r="F2837" i="1"/>
  <c r="M4864" i="1"/>
  <c r="T4023" i="1"/>
  <c r="V3516" i="1"/>
  <c r="J5225" i="1"/>
  <c r="U5173" i="1"/>
  <c r="V4554" i="1"/>
  <c r="J4303" i="1"/>
  <c r="T6918" i="1"/>
  <c r="U6394" i="1"/>
  <c r="F2176" i="1"/>
  <c r="V1036" i="1"/>
  <c r="M3084" i="1"/>
  <c r="P595" i="1"/>
  <c r="U1861" i="1"/>
  <c r="F6332" i="1"/>
  <c r="M5300" i="1"/>
  <c r="M4158" i="1"/>
  <c r="V4633" i="1"/>
  <c r="M5475" i="1"/>
  <c r="T3613" i="1"/>
  <c r="T2269" i="1"/>
  <c r="N3350" i="1"/>
  <c r="I921" i="1"/>
  <c r="H2070" i="1"/>
  <c r="K1528" i="1"/>
  <c r="M5604" i="1"/>
  <c r="F1175" i="1"/>
  <c r="J6459" i="1"/>
  <c r="U3517" i="1"/>
  <c r="P1444" i="1"/>
  <c r="V1521" i="1"/>
  <c r="J7829" i="1"/>
  <c r="J7063" i="1"/>
  <c r="I8070" i="1"/>
  <c r="U7810" i="1"/>
  <c r="U1431" i="1"/>
  <c r="J4656" i="1"/>
  <c r="P7225" i="1"/>
  <c r="H3784" i="1"/>
  <c r="P1573" i="1"/>
  <c r="I1477" i="1"/>
  <c r="L7087" i="1"/>
  <c r="I5659" i="1"/>
  <c r="V5263" i="1"/>
  <c r="K6901" i="1"/>
  <c r="U4006" i="1"/>
  <c r="J2005" i="1"/>
  <c r="J3938" i="1"/>
  <c r="F1758" i="1"/>
  <c r="T945" i="1"/>
  <c r="I4855" i="1"/>
  <c r="J2859" i="1"/>
  <c r="T2726" i="1"/>
  <c r="H4658" i="1"/>
  <c r="J4566" i="1"/>
  <c r="F5247" i="1"/>
  <c r="F5809" i="1"/>
  <c r="N339" i="1"/>
  <c r="T4700" i="1"/>
  <c r="N4904" i="1"/>
  <c r="F1741" i="1"/>
  <c r="U7149" i="1"/>
  <c r="J2240" i="1"/>
  <c r="N7845" i="1"/>
  <c r="M506" i="1"/>
  <c r="J4463" i="1"/>
  <c r="L4666" i="1"/>
  <c r="U6996" i="1"/>
  <c r="I6829" i="1"/>
  <c r="T3508" i="1"/>
  <c r="U7356" i="1"/>
  <c r="F294" i="1"/>
  <c r="M8343" i="1"/>
  <c r="T1014" i="1"/>
  <c r="M6715" i="1"/>
  <c r="N1371" i="1"/>
  <c r="M363" i="1"/>
  <c r="M732" i="1"/>
  <c r="H991" i="1"/>
  <c r="U2423" i="1"/>
  <c r="J7379" i="1"/>
  <c r="P3969" i="1"/>
  <c r="U385" i="1"/>
  <c r="M7849" i="1"/>
  <c r="I7951" i="1"/>
  <c r="M7545" i="1"/>
  <c r="M8120" i="1"/>
  <c r="V2609" i="1"/>
  <c r="U5108" i="1"/>
  <c r="M7905" i="1"/>
  <c r="U192" i="1"/>
  <c r="U4312" i="1"/>
  <c r="F6900" i="1"/>
  <c r="M2884" i="1"/>
  <c r="J7286" i="1"/>
  <c r="U2589" i="1"/>
  <c r="V7158" i="1"/>
  <c r="U3005" i="1"/>
  <c r="H4194" i="1"/>
  <c r="T8164" i="1"/>
  <c r="T7384" i="1"/>
  <c r="I2126" i="1"/>
  <c r="I2440" i="1"/>
  <c r="U7236" i="1"/>
  <c r="M6456" i="1"/>
  <c r="I7630" i="1"/>
  <c r="L5013" i="1"/>
  <c r="U8019" i="1"/>
  <c r="I8026" i="1"/>
  <c r="I8152" i="1"/>
  <c r="T1133" i="1"/>
  <c r="I3906" i="1"/>
  <c r="N861" i="1"/>
  <c r="M3837" i="1"/>
  <c r="F5141" i="1"/>
  <c r="N4840" i="1"/>
  <c r="F6443" i="1"/>
  <c r="F7239" i="1"/>
  <c r="U2452" i="1"/>
  <c r="K1399" i="1"/>
  <c r="J4443" i="1"/>
  <c r="P6268" i="1"/>
  <c r="P1262" i="1"/>
  <c r="L5430" i="1"/>
  <c r="T1236" i="1"/>
  <c r="H5784" i="1"/>
  <c r="H4442" i="1"/>
  <c r="F2553" i="1"/>
  <c r="N6483" i="1"/>
  <c r="V974" i="1"/>
  <c r="U945" i="1"/>
  <c r="U1532" i="1"/>
  <c r="N2837" i="1"/>
  <c r="N541" i="1"/>
  <c r="I7098" i="1"/>
  <c r="V6018" i="1"/>
  <c r="F4665" i="1"/>
  <c r="H7494" i="1"/>
  <c r="T8334" i="1"/>
  <c r="N478" i="1"/>
  <c r="P1218" i="1"/>
  <c r="M6620" i="1"/>
  <c r="P6914" i="1"/>
  <c r="I7995" i="1"/>
  <c r="U2409" i="1"/>
  <c r="I4444" i="1"/>
  <c r="V4039" i="1"/>
  <c r="U5703" i="1"/>
  <c r="N7998" i="1"/>
  <c r="M3218" i="1"/>
  <c r="N105" i="1"/>
  <c r="M5245" i="1"/>
  <c r="M5557" i="1"/>
  <c r="N4460" i="1"/>
  <c r="H1410" i="1"/>
  <c r="P5321" i="1"/>
  <c r="F8039" i="1"/>
  <c r="F2315" i="1"/>
  <c r="M1313" i="1"/>
  <c r="N6128" i="1"/>
  <c r="F5674" i="1"/>
  <c r="I3848" i="1"/>
  <c r="F2999" i="1"/>
  <c r="U4386" i="1"/>
  <c r="U331" i="1"/>
  <c r="L3801" i="1"/>
  <c r="V5727" i="1"/>
  <c r="M4026" i="1"/>
  <c r="H7402" i="1"/>
  <c r="M310" i="1"/>
  <c r="N693" i="1"/>
  <c r="U4069" i="1"/>
  <c r="J4245" i="1"/>
  <c r="J2618" i="1"/>
  <c r="N3237" i="1"/>
  <c r="M2181" i="1"/>
  <c r="F3052" i="1"/>
  <c r="T5965" i="1"/>
  <c r="M2482" i="1"/>
  <c r="U7931" i="1"/>
  <c r="T1655" i="1"/>
  <c r="M1436" i="1"/>
  <c r="T1102" i="1"/>
  <c r="T926" i="1"/>
  <c r="I6988" i="1"/>
  <c r="F5981" i="1"/>
  <c r="F3990" i="1"/>
  <c r="I7333" i="1"/>
  <c r="I470" i="1"/>
  <c r="I5573" i="1"/>
  <c r="J2456" i="1"/>
  <c r="H4150" i="1"/>
  <c r="I4091" i="1"/>
  <c r="T8128" i="1"/>
  <c r="I3407" i="1"/>
  <c r="V8180" i="1"/>
  <c r="F576" i="1"/>
  <c r="V3400" i="1"/>
  <c r="N5006" i="1"/>
  <c r="P7373" i="1"/>
  <c r="P1319" i="1"/>
  <c r="F7819" i="1"/>
  <c r="M572" i="1"/>
  <c r="I2310" i="1"/>
  <c r="H2320" i="1"/>
  <c r="H3430" i="1"/>
  <c r="H6564" i="1"/>
  <c r="M6208" i="1"/>
  <c r="V4210" i="1"/>
  <c r="P1967" i="1"/>
  <c r="J1485" i="1"/>
  <c r="T4531" i="1"/>
  <c r="V8327" i="1"/>
  <c r="I3596" i="1"/>
  <c r="U2073" i="1"/>
  <c r="T7054" i="1"/>
  <c r="M5745" i="1"/>
  <c r="V3329" i="1"/>
  <c r="T1571" i="1"/>
  <c r="J5707" i="1"/>
  <c r="T5240" i="1"/>
  <c r="F7929" i="1"/>
  <c r="M6888" i="1"/>
  <c r="H3835" i="1"/>
  <c r="M2665" i="1"/>
  <c r="V7104" i="1"/>
  <c r="F771" i="1"/>
  <c r="F4034" i="1"/>
  <c r="T2257" i="1"/>
  <c r="V3802" i="1"/>
  <c r="M3243" i="1"/>
  <c r="T1040" i="1"/>
  <c r="I5141" i="1"/>
  <c r="I5074" i="1"/>
  <c r="P1731" i="1"/>
  <c r="J5518" i="1"/>
  <c r="I8272" i="1"/>
  <c r="F4995" i="1"/>
  <c r="U2360" i="1"/>
  <c r="V5309" i="1"/>
  <c r="U38" i="1"/>
  <c r="J2863" i="1"/>
  <c r="V4" i="1"/>
  <c r="M2097" i="1"/>
  <c r="M8041" i="1"/>
  <c r="J833" i="1"/>
  <c r="V7964" i="1"/>
  <c r="P2304" i="1"/>
  <c r="M234" i="1"/>
  <c r="P4577" i="1"/>
  <c r="N5506" i="1"/>
  <c r="H6663" i="1"/>
  <c r="T2744" i="1"/>
  <c r="J3258" i="1"/>
  <c r="P7241" i="1"/>
  <c r="I611" i="1"/>
  <c r="I2758" i="1"/>
  <c r="N930" i="1"/>
  <c r="I1920" i="1"/>
  <c r="N7351" i="1"/>
  <c r="T671" i="1"/>
  <c r="P7122" i="1"/>
  <c r="J6629" i="1"/>
  <c r="I4215" i="1"/>
  <c r="I6864" i="1"/>
  <c r="N7469" i="1"/>
  <c r="N6937" i="1"/>
  <c r="J78" i="1"/>
  <c r="U3929" i="1"/>
  <c r="M3904" i="1"/>
  <c r="J17" i="1"/>
  <c r="M328" i="1"/>
  <c r="J8253" i="1"/>
  <c r="P329" i="1"/>
  <c r="T3615" i="1"/>
  <c r="F1481" i="1"/>
  <c r="V4879" i="1"/>
  <c r="H269" i="1"/>
  <c r="F5252" i="1"/>
  <c r="F6046" i="1"/>
  <c r="N259" i="1"/>
  <c r="F5792" i="1"/>
  <c r="N7516" i="1"/>
  <c r="J6757" i="1"/>
  <c r="U8085" i="1"/>
  <c r="I7422" i="1"/>
  <c r="T4362" i="1"/>
  <c r="J1555" i="1"/>
  <c r="H2425" i="1"/>
  <c r="N8348" i="1"/>
  <c r="U403" i="1"/>
  <c r="V2615" i="1"/>
  <c r="F634" i="1"/>
  <c r="U5276" i="1"/>
  <c r="V6443" i="1"/>
  <c r="F6330" i="1"/>
  <c r="J4812" i="1"/>
  <c r="V4444" i="1"/>
  <c r="H2026" i="1"/>
  <c r="H7135" i="1"/>
  <c r="P7907" i="1"/>
  <c r="N8149" i="1"/>
  <c r="P4576" i="1"/>
  <c r="F7054" i="1"/>
  <c r="N5777" i="1"/>
  <c r="I890" i="1"/>
  <c r="M5481" i="1"/>
  <c r="J3773" i="1"/>
  <c r="T2071" i="1"/>
  <c r="J3649" i="1"/>
  <c r="N2547" i="1"/>
  <c r="P4727" i="1"/>
  <c r="M20" i="1"/>
  <c r="L8172" i="1"/>
  <c r="T5626" i="1"/>
  <c r="J6403" i="1"/>
  <c r="N5430" i="1"/>
  <c r="N6254" i="1"/>
  <c r="I212" i="1"/>
  <c r="I1277" i="1"/>
  <c r="J6555" i="1"/>
  <c r="H1957" i="1"/>
  <c r="M3558" i="1"/>
  <c r="U5085" i="1"/>
  <c r="T3827" i="1"/>
  <c r="F5286" i="1"/>
  <c r="J152" i="1"/>
  <c r="N3405" i="1"/>
  <c r="F6760" i="1"/>
  <c r="N1334" i="1"/>
  <c r="F7063" i="1"/>
  <c r="J2041" i="1"/>
  <c r="H6370" i="1"/>
  <c r="F7300" i="1"/>
  <c r="N4874" i="1"/>
  <c r="J5906" i="1"/>
  <c r="J7486" i="1"/>
  <c r="F665" i="1"/>
  <c r="F2225" i="1"/>
  <c r="J6751" i="1"/>
  <c r="I7489" i="1"/>
  <c r="J185" i="1"/>
  <c r="F5646" i="1"/>
  <c r="J6175" i="1"/>
  <c r="T7178" i="1"/>
  <c r="P6491" i="1"/>
  <c r="T6234" i="1"/>
  <c r="I6113" i="1"/>
  <c r="J525" i="1"/>
  <c r="K588" i="1"/>
  <c r="T7545" i="1"/>
  <c r="N3264" i="1"/>
  <c r="N60" i="1"/>
  <c r="I1278" i="1"/>
  <c r="I8237" i="1"/>
  <c r="I7978" i="1"/>
  <c r="P6257" i="1"/>
  <c r="I2474" i="1"/>
  <c r="L34" i="1"/>
  <c r="H7286" i="1"/>
  <c r="N4841" i="1"/>
  <c r="T695" i="1"/>
  <c r="I3391" i="1"/>
  <c r="M843" i="1"/>
  <c r="T2679" i="1"/>
  <c r="T7861" i="1"/>
  <c r="J7808" i="1"/>
  <c r="J2307" i="1"/>
  <c r="V3816" i="1"/>
  <c r="T4764" i="1"/>
  <c r="U1340" i="1"/>
  <c r="T5954" i="1"/>
  <c r="N1212" i="1"/>
  <c r="T6554" i="1"/>
  <c r="M78" i="1"/>
  <c r="F2902" i="1"/>
  <c r="U470" i="1"/>
  <c r="N2043" i="1"/>
  <c r="L4704" i="1"/>
  <c r="I2250" i="1"/>
  <c r="J648" i="1"/>
  <c r="J7183" i="1"/>
  <c r="I165" i="1"/>
  <c r="J4479" i="1"/>
  <c r="I7617" i="1"/>
  <c r="J8047" i="1"/>
  <c r="U1912" i="1"/>
  <c r="J5927" i="1"/>
  <c r="L3142" i="1"/>
  <c r="J3167" i="1"/>
  <c r="J377" i="1"/>
  <c r="J6397" i="1"/>
  <c r="M3636" i="1"/>
  <c r="U5087" i="1"/>
  <c r="U2991" i="1"/>
  <c r="T8338" i="1"/>
  <c r="N4913" i="1"/>
  <c r="P2638" i="1"/>
  <c r="L7358" i="1"/>
  <c r="L5400" i="1"/>
  <c r="I5569" i="1"/>
  <c r="P5577" i="1"/>
  <c r="V2494" i="1"/>
  <c r="U4605" i="1"/>
  <c r="P3446" i="1"/>
  <c r="L8028" i="1"/>
  <c r="U5503" i="1"/>
  <c r="M7644" i="1"/>
  <c r="H5866" i="1"/>
  <c r="U4359" i="1"/>
  <c r="M2909" i="1"/>
  <c r="F1408" i="1"/>
  <c r="N8200" i="1"/>
  <c r="M4812" i="1"/>
  <c r="N8176" i="1"/>
  <c r="M142" i="1"/>
  <c r="P691" i="1"/>
  <c r="F8292" i="1"/>
  <c r="N3045" i="1"/>
  <c r="N5672" i="1"/>
  <c r="T549" i="1"/>
  <c r="U1398" i="1"/>
  <c r="U379" i="1"/>
  <c r="V3521" i="1"/>
  <c r="N4975" i="1"/>
  <c r="P7827" i="1"/>
  <c r="V1590" i="1"/>
  <c r="U2068" i="1"/>
  <c r="M8231" i="1"/>
  <c r="I7315" i="1"/>
  <c r="J6652" i="1"/>
  <c r="V5792" i="1"/>
  <c r="H8022" i="1"/>
  <c r="J2062" i="1"/>
  <c r="H3494" i="1"/>
  <c r="F418" i="1"/>
  <c r="F6240" i="1"/>
  <c r="N3427" i="1"/>
  <c r="V2550" i="1"/>
  <c r="U7071" i="1"/>
  <c r="M5731" i="1"/>
  <c r="I1239" i="1"/>
  <c r="H5214" i="1"/>
  <c r="T7535" i="1"/>
  <c r="N1002" i="1"/>
  <c r="M7474" i="1"/>
  <c r="V2884" i="1"/>
  <c r="N1124" i="1"/>
  <c r="L3152" i="1"/>
  <c r="U3453" i="1"/>
  <c r="L8096" i="1"/>
  <c r="U8326" i="1"/>
  <c r="H7429" i="1"/>
  <c r="I7048" i="1"/>
  <c r="T3793" i="1"/>
  <c r="F3557" i="1"/>
  <c r="U8284" i="1"/>
  <c r="V5450" i="1"/>
  <c r="M4175" i="1"/>
  <c r="F3158" i="1"/>
  <c r="P2402" i="1"/>
  <c r="U2498" i="1"/>
  <c r="U6432" i="1"/>
  <c r="V354" i="1"/>
  <c r="V6958" i="1"/>
  <c r="T2838" i="1"/>
  <c r="H5518" i="1"/>
  <c r="P3284" i="1"/>
  <c r="P3881" i="1"/>
  <c r="M2682" i="1"/>
  <c r="V8006" i="1"/>
  <c r="J7856" i="1"/>
  <c r="I1925" i="1"/>
  <c r="H4844" i="1"/>
  <c r="J1457" i="1"/>
  <c r="H664" i="1"/>
  <c r="J3801" i="1"/>
  <c r="K5989" i="1"/>
  <c r="F2419" i="1"/>
  <c r="T1289" i="1"/>
  <c r="T3253" i="1"/>
  <c r="J7518" i="1"/>
  <c r="V3708" i="1"/>
  <c r="J7852" i="1"/>
  <c r="F618" i="1"/>
  <c r="P6061" i="1"/>
  <c r="T7867" i="1"/>
  <c r="I1852" i="1"/>
  <c r="P7486" i="1"/>
  <c r="V3419" i="1"/>
  <c r="U2296" i="1"/>
  <c r="I2606" i="1"/>
  <c r="H3361" i="1"/>
  <c r="M3327" i="1"/>
  <c r="M5532" i="1"/>
  <c r="V726" i="1"/>
  <c r="I4057" i="1"/>
  <c r="H1347" i="1"/>
  <c r="J7262" i="1"/>
  <c r="N5116" i="1"/>
  <c r="T2762" i="1"/>
  <c r="P1842" i="1"/>
  <c r="F3085" i="1"/>
  <c r="M2111" i="1"/>
  <c r="T2536" i="1"/>
  <c r="N4824" i="1"/>
  <c r="F7121" i="1"/>
  <c r="I4209" i="1"/>
  <c r="T2260" i="1"/>
  <c r="M6273" i="1"/>
  <c r="P2065" i="1"/>
  <c r="T1992" i="1"/>
  <c r="P4927" i="1"/>
  <c r="U32" i="1"/>
  <c r="V1141" i="1"/>
  <c r="F304" i="1"/>
  <c r="V594" i="1"/>
  <c r="M6384" i="1"/>
  <c r="J1681" i="1"/>
  <c r="M543" i="1"/>
  <c r="H7121" i="1"/>
  <c r="M1715" i="1"/>
  <c r="U2364" i="1"/>
  <c r="V281" i="1"/>
  <c r="H673" i="1"/>
  <c r="F2862" i="1"/>
  <c r="T3483" i="1"/>
  <c r="U1711" i="1"/>
  <c r="M1550" i="1"/>
  <c r="P4017" i="1"/>
  <c r="F3641" i="1"/>
  <c r="M6151" i="1"/>
  <c r="H7899" i="1"/>
  <c r="F7237" i="1"/>
  <c r="I1220" i="1"/>
  <c r="N5516" i="1"/>
  <c r="M1041" i="1"/>
  <c r="H271" i="1"/>
  <c r="J1202" i="1"/>
  <c r="V3076" i="1"/>
  <c r="M5175" i="1"/>
  <c r="P7062" i="1"/>
  <c r="F244" i="1"/>
  <c r="T7520" i="1"/>
  <c r="I5191" i="1"/>
  <c r="P1375" i="1"/>
  <c r="H7364" i="1"/>
  <c r="F4226" i="1"/>
  <c r="M3829" i="1"/>
  <c r="I1263" i="1"/>
  <c r="H3664" i="1"/>
  <c r="M427" i="1"/>
  <c r="M1308" i="1"/>
  <c r="N414" i="1"/>
  <c r="V5746" i="1"/>
  <c r="T7544" i="1"/>
  <c r="I5795" i="1"/>
  <c r="P3859" i="1"/>
  <c r="H975" i="1"/>
  <c r="N3678" i="1"/>
  <c r="P4891" i="1"/>
  <c r="N7833" i="1"/>
  <c r="J6321" i="1"/>
  <c r="N5182" i="1"/>
  <c r="U5687" i="1"/>
  <c r="M4027" i="1"/>
  <c r="M7330" i="1"/>
  <c r="H6598" i="1"/>
  <c r="H7311" i="1"/>
  <c r="F7367" i="1"/>
  <c r="M7812" i="1"/>
  <c r="N8006" i="1"/>
  <c r="N1645" i="1"/>
  <c r="F3339" i="1"/>
  <c r="I5260" i="1"/>
  <c r="N3313" i="1"/>
  <c r="U5678" i="1"/>
  <c r="P1100" i="1"/>
  <c r="H8308" i="1"/>
  <c r="F5262" i="1"/>
  <c r="F4704" i="1"/>
  <c r="J7132" i="1"/>
  <c r="T8339" i="1"/>
  <c r="M6434" i="1"/>
  <c r="J2396" i="1"/>
  <c r="U7500" i="1"/>
  <c r="F5343" i="1"/>
  <c r="N757" i="1"/>
  <c r="M2106" i="1"/>
  <c r="H1358" i="1"/>
  <c r="F4223" i="1"/>
  <c r="T4583" i="1"/>
  <c r="I6263" i="1"/>
  <c r="V8342" i="1"/>
  <c r="I613" i="1"/>
  <c r="J4809" i="1"/>
  <c r="L1887" i="1"/>
  <c r="P11" i="1"/>
  <c r="U5539" i="1"/>
  <c r="T350" i="1"/>
  <c r="T4889" i="1"/>
  <c r="T2037" i="1"/>
  <c r="T7131" i="1"/>
  <c r="L992" i="1"/>
  <c r="U1971" i="1"/>
  <c r="K2145" i="1"/>
  <c r="F1166" i="1"/>
  <c r="P3069" i="1"/>
  <c r="H322" i="1"/>
  <c r="P1961" i="1"/>
  <c r="V7563" i="1"/>
  <c r="J6642" i="1"/>
  <c r="N7251" i="1"/>
  <c r="J7008" i="1"/>
  <c r="T3993" i="1"/>
  <c r="T700" i="1"/>
  <c r="M8336" i="1"/>
  <c r="T8110" i="1"/>
  <c r="L3573" i="1"/>
  <c r="J8329" i="1"/>
  <c r="H3838" i="1"/>
  <c r="N5166" i="1"/>
  <c r="M7510" i="1"/>
  <c r="U1112" i="1"/>
  <c r="U1905" i="1"/>
  <c r="H4850" i="1"/>
  <c r="T1611" i="1"/>
  <c r="J143" i="1"/>
  <c r="I2085" i="1"/>
  <c r="P8021" i="1"/>
  <c r="J6503" i="1"/>
  <c r="U2243" i="1"/>
  <c r="J5920" i="1"/>
  <c r="M6989" i="1"/>
  <c r="U7829" i="1"/>
  <c r="F310" i="1"/>
  <c r="L1685" i="1"/>
  <c r="F7913" i="1"/>
  <c r="I4199" i="1"/>
  <c r="P6785" i="1"/>
  <c r="U2914" i="1"/>
  <c r="J3895" i="1"/>
  <c r="V3241" i="1"/>
  <c r="T3632" i="1"/>
  <c r="I3921" i="1"/>
  <c r="J3225" i="1"/>
  <c r="J1223" i="1"/>
  <c r="L6926" i="1"/>
  <c r="I1639" i="1"/>
  <c r="H1346" i="1"/>
  <c r="M4605" i="1"/>
  <c r="T8126" i="1"/>
  <c r="P3374" i="1"/>
  <c r="V570" i="1"/>
  <c r="M7287" i="1"/>
  <c r="P797" i="1"/>
  <c r="H1912" i="1"/>
  <c r="K7041" i="1"/>
  <c r="T2836" i="1"/>
  <c r="F6182" i="1"/>
  <c r="N4706" i="1"/>
  <c r="M1169" i="1"/>
  <c r="F404" i="1"/>
  <c r="I4876" i="1"/>
  <c r="U5151" i="1"/>
  <c r="I3486" i="1"/>
  <c r="P341" i="1"/>
  <c r="N2639" i="1"/>
  <c r="T4354" i="1"/>
  <c r="F5852" i="1"/>
  <c r="F2092" i="1"/>
  <c r="P5732" i="1"/>
  <c r="H948" i="1"/>
  <c r="V972" i="1"/>
  <c r="F5928" i="1"/>
  <c r="T5467" i="1"/>
  <c r="M2400" i="1"/>
  <c r="P1683" i="1"/>
  <c r="N8143" i="1"/>
  <c r="N6087" i="1"/>
  <c r="M3395" i="1"/>
  <c r="V2611" i="1"/>
  <c r="H4862" i="1"/>
  <c r="P4786" i="1"/>
  <c r="N2865" i="1"/>
  <c r="N2614" i="1"/>
  <c r="H6554" i="1"/>
  <c r="J8057" i="1"/>
  <c r="U4082" i="1"/>
  <c r="F4768" i="1"/>
  <c r="U5634" i="1"/>
  <c r="U5065" i="1"/>
  <c r="H2984" i="1"/>
  <c r="V7933" i="1"/>
  <c r="T2801" i="1"/>
  <c r="J1657" i="1"/>
  <c r="N4312" i="1"/>
  <c r="F1598" i="1"/>
  <c r="V3855" i="1"/>
  <c r="F463" i="1"/>
  <c r="V8176" i="1"/>
  <c r="F507" i="1"/>
  <c r="U5324" i="1"/>
  <c r="M1964" i="1"/>
  <c r="M500" i="1"/>
  <c r="N4542" i="1"/>
  <c r="L5455" i="1"/>
  <c r="U3956" i="1"/>
  <c r="J924" i="1"/>
  <c r="V6197" i="1"/>
  <c r="P2104" i="1"/>
  <c r="V2196" i="1"/>
  <c r="J6590" i="1"/>
  <c r="U529" i="1"/>
  <c r="H6157" i="1"/>
  <c r="T3238" i="1"/>
  <c r="T1609" i="1"/>
  <c r="I3101" i="1"/>
  <c r="N94" i="1"/>
  <c r="N5704" i="1"/>
  <c r="I8303" i="1"/>
  <c r="J8011" i="1"/>
  <c r="F4644" i="1"/>
  <c r="H3181" i="1"/>
  <c r="F3794" i="1"/>
  <c r="U898" i="1"/>
  <c r="P5714" i="1"/>
  <c r="J3316" i="1"/>
  <c r="N866" i="1"/>
  <c r="J1102" i="1"/>
  <c r="T7416" i="1"/>
  <c r="H5367" i="1"/>
  <c r="T5402" i="1"/>
  <c r="J4799" i="1"/>
  <c r="P6941" i="1"/>
  <c r="N2739" i="1"/>
  <c r="P51" i="1"/>
  <c r="I2101" i="1"/>
  <c r="N2588" i="1"/>
  <c r="M6760" i="1"/>
  <c r="M2269" i="1"/>
  <c r="P6715" i="1"/>
  <c r="I2112" i="1"/>
  <c r="N4887" i="1"/>
  <c r="U5972" i="1"/>
  <c r="H435" i="1"/>
  <c r="J6183" i="1"/>
  <c r="T304" i="1"/>
  <c r="J2296" i="1"/>
  <c r="U3492" i="1"/>
  <c r="H1197" i="1"/>
  <c r="V5318" i="1"/>
  <c r="I2055" i="1"/>
  <c r="M4020" i="1"/>
  <c r="I7606" i="1"/>
  <c r="H6880" i="1"/>
  <c r="T2610" i="1"/>
  <c r="V4219" i="1"/>
  <c r="J554" i="1"/>
  <c r="F6264" i="1"/>
  <c r="U8062" i="1"/>
  <c r="M2676" i="1"/>
  <c r="U2227" i="1"/>
  <c r="P2170" i="1"/>
  <c r="P7333" i="1"/>
  <c r="H5701" i="1"/>
  <c r="V2559" i="1"/>
  <c r="T162" i="1"/>
  <c r="P5649" i="1"/>
  <c r="P8134" i="1"/>
  <c r="N4670" i="1"/>
  <c r="I1134" i="1"/>
  <c r="J3134" i="1"/>
  <c r="F1257" i="1"/>
  <c r="H2024" i="1"/>
  <c r="M6488" i="1"/>
  <c r="F4947" i="1"/>
  <c r="M6845" i="1"/>
  <c r="P3759" i="1"/>
  <c r="N1898" i="1"/>
  <c r="H4639" i="1"/>
  <c r="P302" i="1"/>
  <c r="J8265" i="1"/>
  <c r="I1068" i="1"/>
  <c r="T5207" i="1"/>
  <c r="H238" i="1"/>
  <c r="F3086" i="1"/>
  <c r="U3330" i="1"/>
  <c r="M2951" i="1"/>
  <c r="H7360" i="1"/>
  <c r="I525" i="1"/>
  <c r="I3708" i="1"/>
  <c r="V5210" i="1"/>
  <c r="M7346" i="1"/>
  <c r="M2071" i="1"/>
  <c r="J1763" i="1"/>
  <c r="I2019" i="1"/>
  <c r="H5429" i="1"/>
  <c r="T4561" i="1"/>
  <c r="U2456" i="1"/>
  <c r="I2970" i="1"/>
  <c r="I7078" i="1"/>
  <c r="P7159" i="1"/>
  <c r="T5414" i="1"/>
  <c r="V1216" i="1"/>
  <c r="H1570" i="1"/>
  <c r="T3881" i="1"/>
  <c r="N1594" i="1"/>
  <c r="T6672" i="1"/>
  <c r="T4774" i="1"/>
  <c r="U368" i="1"/>
  <c r="M1648" i="1"/>
  <c r="P2619" i="1"/>
  <c r="T6724" i="1"/>
  <c r="H8172" i="1"/>
  <c r="U1165" i="1"/>
  <c r="J7152" i="1"/>
  <c r="P1707" i="1"/>
  <c r="V5247" i="1"/>
  <c r="P2119" i="1"/>
  <c r="U7072" i="1"/>
  <c r="U2949" i="1"/>
  <c r="V8275" i="1"/>
  <c r="F2012" i="1"/>
  <c r="M7275" i="1"/>
  <c r="T5293" i="1"/>
  <c r="T6352" i="1"/>
  <c r="N5391" i="1"/>
  <c r="J7982" i="1"/>
  <c r="V5350" i="1"/>
  <c r="M3086" i="1"/>
  <c r="H3703" i="1"/>
  <c r="H6606" i="1"/>
  <c r="V4980" i="1"/>
  <c r="V665" i="1"/>
  <c r="P6097" i="1"/>
  <c r="V2002" i="1"/>
  <c r="T6054" i="1"/>
  <c r="V4751" i="1"/>
  <c r="N1146" i="1"/>
  <c r="T4528" i="1"/>
  <c r="M2858" i="1"/>
  <c r="N1068" i="1"/>
  <c r="M7530" i="1"/>
  <c r="I7309" i="1"/>
  <c r="U2305" i="1"/>
  <c r="N1552" i="1"/>
  <c r="H1072" i="1"/>
  <c r="I7203" i="1"/>
  <c r="V8136" i="1"/>
  <c r="V1253" i="1"/>
  <c r="F5756" i="1"/>
  <c r="F5920" i="1"/>
  <c r="U8279" i="1"/>
  <c r="J3630" i="1"/>
  <c r="U7491" i="1"/>
  <c r="V4708" i="1"/>
  <c r="M6683" i="1"/>
  <c r="M1286" i="1"/>
  <c r="T4697" i="1"/>
  <c r="P1847" i="1"/>
  <c r="V1674" i="1"/>
  <c r="J1543" i="1"/>
  <c r="T2711" i="1"/>
  <c r="M579" i="1"/>
  <c r="L8328" i="1"/>
  <c r="N7903" i="1"/>
  <c r="I3938" i="1"/>
  <c r="M1044" i="1"/>
  <c r="F3810" i="1"/>
  <c r="F6634" i="1"/>
  <c r="T3200" i="1"/>
  <c r="F1494" i="1"/>
  <c r="U4760" i="1"/>
  <c r="L8347" i="1"/>
  <c r="I2913" i="1"/>
  <c r="I3621" i="1"/>
  <c r="M794" i="1"/>
  <c r="F2845" i="1"/>
  <c r="V6971" i="1"/>
  <c r="H511" i="1"/>
  <c r="P1426" i="1"/>
  <c r="J6038" i="1"/>
  <c r="V3272" i="1"/>
  <c r="T2761" i="1"/>
  <c r="U4244" i="1"/>
  <c r="T4722" i="1"/>
  <c r="P3927" i="1"/>
  <c r="N7865" i="1"/>
  <c r="N745" i="1"/>
  <c r="F531" i="1"/>
  <c r="F5076" i="1"/>
  <c r="H1496" i="1"/>
  <c r="F3666" i="1"/>
  <c r="J8054" i="1"/>
  <c r="I7326" i="1"/>
  <c r="M2691" i="1"/>
  <c r="H3083" i="1"/>
  <c r="P5900" i="1"/>
  <c r="I7793" i="1"/>
  <c r="P5051" i="1"/>
  <c r="T3769" i="1"/>
  <c r="M8165" i="1"/>
  <c r="H4571" i="1"/>
  <c r="L7874" i="1"/>
  <c r="U6450" i="1"/>
  <c r="M2119" i="1"/>
  <c r="F2980" i="1"/>
  <c r="N4352" i="1"/>
  <c r="T2684" i="1"/>
  <c r="M6738" i="1"/>
  <c r="H1297" i="1"/>
  <c r="N7236" i="1"/>
  <c r="J8225" i="1"/>
  <c r="V6154" i="1"/>
  <c r="H6363" i="1"/>
  <c r="F8169" i="1"/>
  <c r="H8065" i="1"/>
  <c r="J7173" i="1"/>
  <c r="L1186" i="1"/>
  <c r="J6819" i="1"/>
  <c r="M4252" i="1"/>
  <c r="M4155" i="1"/>
  <c r="N1262" i="1"/>
  <c r="M4258" i="1"/>
  <c r="M643" i="1"/>
  <c r="F5030" i="1"/>
  <c r="P5540" i="1"/>
  <c r="M2652" i="1"/>
  <c r="M965" i="1"/>
  <c r="V2604" i="1"/>
  <c r="V2872" i="1"/>
  <c r="F567" i="1"/>
  <c r="H40" i="1"/>
  <c r="I1369" i="1"/>
  <c r="J4070" i="1"/>
  <c r="U7562" i="1"/>
  <c r="T5703" i="1"/>
  <c r="U5454" i="1"/>
  <c r="M2636" i="1"/>
  <c r="M202" i="1"/>
  <c r="V8288" i="1"/>
  <c r="H6567" i="1"/>
  <c r="F1684" i="1"/>
  <c r="H2804" i="1"/>
  <c r="F2915" i="1"/>
  <c r="P7605" i="1"/>
  <c r="N5366" i="1"/>
  <c r="N4490" i="1"/>
  <c r="F4847" i="1"/>
  <c r="T1042" i="1"/>
  <c r="H1657" i="1"/>
  <c r="T5712" i="1"/>
  <c r="I5083" i="1"/>
  <c r="V6912" i="1"/>
  <c r="N1394" i="1"/>
  <c r="M2023" i="1"/>
  <c r="T1193" i="1"/>
  <c r="F975" i="1"/>
  <c r="H315" i="1"/>
  <c r="F1116" i="1"/>
  <c r="N3802" i="1"/>
  <c r="P68" i="1"/>
  <c r="H5184" i="1"/>
  <c r="I5092" i="1"/>
  <c r="H4101" i="1"/>
  <c r="I306" i="1"/>
  <c r="P1151" i="1"/>
  <c r="U3789" i="1"/>
  <c r="H1467" i="1"/>
  <c r="H787" i="1"/>
  <c r="T4070" i="1"/>
  <c r="U459" i="1"/>
  <c r="M4319" i="1"/>
  <c r="U6670" i="1"/>
  <c r="U1429" i="1"/>
  <c r="T4248" i="1"/>
  <c r="U5438" i="1"/>
  <c r="M8177" i="1"/>
  <c r="F152" i="1"/>
  <c r="J2560" i="1"/>
  <c r="N7844" i="1"/>
  <c r="U1818" i="1"/>
  <c r="U3994" i="1"/>
  <c r="T3945" i="1"/>
  <c r="F4101" i="1"/>
  <c r="F3521" i="1"/>
  <c r="J531" i="1"/>
  <c r="M1975" i="1"/>
  <c r="N2187" i="1"/>
  <c r="M2775" i="1"/>
  <c r="H3896" i="1"/>
  <c r="P456" i="1"/>
  <c r="V357" i="1"/>
  <c r="H3138" i="1"/>
  <c r="H4421" i="1"/>
  <c r="T1693" i="1"/>
  <c r="U2681" i="1"/>
  <c r="F7013" i="1"/>
  <c r="H4381" i="1"/>
  <c r="H5731" i="1"/>
  <c r="U4719" i="1"/>
  <c r="J4687" i="1"/>
  <c r="V2156" i="1"/>
  <c r="V7850" i="1"/>
  <c r="I5650" i="1"/>
  <c r="I6620" i="1"/>
  <c r="F407" i="1"/>
  <c r="H7584" i="1"/>
  <c r="I7968" i="1"/>
  <c r="I8195" i="1"/>
  <c r="T5903" i="1"/>
  <c r="U6457" i="1"/>
  <c r="H5522" i="1"/>
  <c r="U4894" i="1"/>
  <c r="V7921" i="1"/>
  <c r="N5727" i="1"/>
  <c r="V4912" i="1"/>
  <c r="V5409" i="1"/>
  <c r="N2679" i="1"/>
  <c r="U6236" i="1"/>
  <c r="I4469" i="1"/>
  <c r="H2232" i="1"/>
  <c r="V950" i="1"/>
  <c r="M1915" i="1"/>
  <c r="V3200" i="1"/>
  <c r="U7131" i="1"/>
  <c r="U4798" i="1"/>
  <c r="J3902" i="1"/>
  <c r="J721" i="1"/>
  <c r="I4891" i="1"/>
  <c r="N1216" i="1"/>
  <c r="I2836" i="1"/>
  <c r="N1996" i="1"/>
  <c r="U2882" i="1"/>
  <c r="P6909" i="1"/>
  <c r="V4433" i="1"/>
  <c r="V4461" i="1"/>
  <c r="F6131" i="1"/>
  <c r="P3896" i="1"/>
  <c r="L4651" i="1"/>
  <c r="V5357" i="1"/>
  <c r="L7618" i="1"/>
  <c r="T523" i="1"/>
  <c r="J7522" i="1"/>
  <c r="J4369" i="1"/>
  <c r="T5350" i="1"/>
  <c r="M4626" i="1"/>
  <c r="T8218" i="1"/>
  <c r="V5053" i="1"/>
  <c r="P1527" i="1"/>
  <c r="F221" i="1"/>
  <c r="T1146" i="1"/>
  <c r="U676" i="1"/>
  <c r="M5367" i="1"/>
  <c r="U6749" i="1"/>
  <c r="U3808" i="1"/>
  <c r="N516" i="1"/>
  <c r="J8339" i="1"/>
  <c r="T4598" i="1"/>
  <c r="F6781" i="1"/>
  <c r="U4711" i="1"/>
  <c r="U5264" i="1"/>
  <c r="I2791" i="1"/>
  <c r="T729" i="1"/>
  <c r="F8164" i="1"/>
  <c r="U6634" i="1"/>
  <c r="M3827" i="1"/>
  <c r="I762" i="1"/>
  <c r="V1627" i="1"/>
  <c r="M3509" i="1"/>
  <c r="U1121" i="1"/>
  <c r="U833" i="1"/>
  <c r="V2654" i="1"/>
  <c r="M1350" i="1"/>
  <c r="M3091" i="1"/>
  <c r="V8068" i="1"/>
  <c r="N5778" i="1"/>
  <c r="T3910" i="1"/>
  <c r="L2162" i="1"/>
  <c r="I6161" i="1"/>
  <c r="I2558" i="1"/>
  <c r="N7277" i="1"/>
  <c r="F4901" i="1"/>
  <c r="H2753" i="1"/>
  <c r="V1323" i="1"/>
  <c r="V4667" i="1"/>
  <c r="F4482" i="1"/>
  <c r="P746" i="1"/>
  <c r="V3662" i="1"/>
  <c r="U7544" i="1"/>
  <c r="M685" i="1"/>
  <c r="H3241" i="1"/>
  <c r="P2481" i="1"/>
  <c r="T1206" i="1"/>
  <c r="F219" i="1"/>
  <c r="T2517" i="1"/>
  <c r="J7122" i="1"/>
  <c r="V4882" i="1"/>
  <c r="H6715" i="1"/>
  <c r="P6129" i="1"/>
  <c r="F3413" i="1"/>
  <c r="I3607" i="1"/>
  <c r="P3764" i="1"/>
  <c r="H5749" i="1"/>
  <c r="V7405" i="1"/>
  <c r="U2362" i="1"/>
  <c r="H5599" i="1"/>
  <c r="T476" i="1"/>
  <c r="U3829" i="1"/>
  <c r="I6487" i="1"/>
  <c r="N2306" i="1"/>
  <c r="I327" i="1"/>
  <c r="I4320" i="1"/>
  <c r="L3251" i="1"/>
  <c r="I6635" i="1"/>
  <c r="M6645" i="1"/>
  <c r="N5245" i="1"/>
  <c r="I1169" i="1"/>
  <c r="J4470" i="1"/>
  <c r="H4786" i="1"/>
  <c r="I2186" i="1"/>
  <c r="P3386" i="1"/>
  <c r="V8076" i="1"/>
  <c r="F1110" i="1"/>
  <c r="H5683" i="1"/>
  <c r="V6115" i="1"/>
  <c r="U3136" i="1"/>
  <c r="H405" i="1"/>
  <c r="P7992" i="1"/>
  <c r="U6327" i="1"/>
  <c r="P7228" i="1"/>
  <c r="I1225" i="1"/>
  <c r="N2461" i="1"/>
  <c r="P2755" i="1"/>
  <c r="F5627" i="1"/>
  <c r="H7503" i="1"/>
  <c r="T3075" i="1"/>
  <c r="H7878" i="1"/>
  <c r="H2375" i="1"/>
  <c r="N6592" i="1"/>
  <c r="H3468" i="1"/>
  <c r="V2114" i="1"/>
  <c r="U3629" i="1"/>
  <c r="P8288" i="1"/>
  <c r="H1603" i="1"/>
  <c r="F6162" i="1"/>
  <c r="J1834" i="1"/>
  <c r="H2000" i="1"/>
  <c r="H2159" i="1"/>
  <c r="N2257" i="1"/>
  <c r="N6642" i="1"/>
  <c r="F2750" i="1"/>
  <c r="F1291" i="1"/>
  <c r="M596" i="1"/>
  <c r="J86" i="1"/>
  <c r="H2776" i="1"/>
  <c r="I5973" i="1"/>
  <c r="T6369" i="1"/>
  <c r="F5866" i="1"/>
  <c r="F7817" i="1"/>
  <c r="M4814" i="1"/>
  <c r="T6559" i="1"/>
  <c r="P5008" i="1"/>
  <c r="H1119" i="1"/>
  <c r="H7806" i="1"/>
  <c r="H1905" i="1"/>
  <c r="I1206" i="1"/>
  <c r="H7092" i="1"/>
  <c r="H7490" i="1"/>
  <c r="M2644" i="1"/>
  <c r="N7037" i="1"/>
  <c r="I3933" i="1"/>
  <c r="N268" i="1"/>
  <c r="L1325" i="1"/>
  <c r="H4622" i="1"/>
  <c r="M110" i="1"/>
  <c r="I1704" i="1"/>
  <c r="M2759" i="1"/>
  <c r="M817" i="1"/>
  <c r="J3847" i="1"/>
  <c r="H2204" i="1"/>
  <c r="V6533" i="1"/>
  <c r="U1137" i="1"/>
  <c r="U5848" i="1"/>
  <c r="J6327" i="1"/>
  <c r="I4264" i="1"/>
  <c r="F4551" i="1"/>
  <c r="I4798" i="1"/>
  <c r="V8134" i="1"/>
  <c r="M4108" i="1"/>
  <c r="U2982" i="1"/>
  <c r="P8223" i="1"/>
  <c r="N6641" i="1"/>
  <c r="J6809" i="1"/>
  <c r="F6826" i="1"/>
  <c r="J3131" i="1"/>
  <c r="I5641" i="1"/>
  <c r="L624" i="1"/>
  <c r="H893" i="1"/>
  <c r="F4312" i="1"/>
  <c r="T7122" i="1"/>
  <c r="T3752" i="1"/>
  <c r="J3553" i="1"/>
  <c r="P1852" i="1"/>
  <c r="M7024" i="1"/>
  <c r="P6163" i="1"/>
  <c r="H2815" i="1"/>
  <c r="M1701" i="1"/>
  <c r="J7321" i="1"/>
  <c r="V807" i="1"/>
  <c r="U9" i="1"/>
  <c r="H4538" i="1"/>
  <c r="V1922" i="1"/>
  <c r="F2120" i="1"/>
  <c r="V4330" i="1"/>
  <c r="N1953" i="1"/>
  <c r="U7872" i="1"/>
  <c r="N3062" i="1"/>
  <c r="F4606" i="1"/>
  <c r="N6657" i="1"/>
  <c r="P5976" i="1"/>
  <c r="U2454" i="1"/>
  <c r="H6359" i="1"/>
  <c r="F5933" i="1"/>
  <c r="I2569" i="1"/>
  <c r="M170" i="1"/>
  <c r="L3088" i="1"/>
  <c r="T3136" i="1"/>
  <c r="M637" i="1"/>
  <c r="J7489" i="1"/>
  <c r="N4984" i="1"/>
  <c r="H8093" i="1"/>
  <c r="V7103" i="1"/>
  <c r="V899" i="1"/>
  <c r="H6183" i="1"/>
  <c r="P1901" i="1"/>
  <c r="F2875" i="1"/>
  <c r="V287" i="1"/>
  <c r="N2427" i="1"/>
  <c r="P2224" i="1"/>
  <c r="V3452" i="1"/>
  <c r="V2541" i="1"/>
  <c r="P4479" i="1"/>
  <c r="V6504" i="1"/>
  <c r="H2768" i="1"/>
  <c r="J5419" i="1"/>
  <c r="M6768" i="1"/>
  <c r="M1777" i="1"/>
  <c r="T8003" i="1"/>
  <c r="I1748" i="1"/>
  <c r="P7365" i="1"/>
  <c r="N3158" i="1"/>
  <c r="J2294" i="1"/>
  <c r="H2250" i="1"/>
  <c r="I3714" i="1"/>
  <c r="N5035" i="1"/>
  <c r="N6749" i="1"/>
  <c r="M3288" i="1"/>
  <c r="K5618" i="1"/>
  <c r="J5709" i="1"/>
  <c r="M1282" i="1"/>
  <c r="P1175" i="1"/>
  <c r="F620" i="1"/>
  <c r="F4344" i="1"/>
  <c r="T1920" i="1"/>
  <c r="U8089" i="1"/>
  <c r="U2335" i="1"/>
  <c r="H526" i="1"/>
  <c r="N1143" i="1"/>
  <c r="N5387" i="1"/>
  <c r="P3782" i="1"/>
  <c r="F1732" i="1"/>
  <c r="F1472" i="1"/>
  <c r="U6588" i="1"/>
  <c r="P4392" i="1"/>
  <c r="T3371" i="1"/>
  <c r="N5114" i="1"/>
  <c r="T8237" i="1"/>
  <c r="T873" i="1"/>
  <c r="I6345" i="1"/>
  <c r="T1860" i="1"/>
  <c r="V7276" i="1"/>
  <c r="I572" i="1"/>
  <c r="V107" i="1"/>
  <c r="H8347" i="1"/>
  <c r="H4931" i="1"/>
  <c r="V1722" i="1"/>
  <c r="U4637" i="1"/>
  <c r="N77" i="1"/>
  <c r="M5641" i="1"/>
  <c r="M1236" i="1"/>
  <c r="N5779" i="1"/>
  <c r="M5306" i="1"/>
  <c r="U4186" i="1"/>
  <c r="P7339" i="1"/>
  <c r="I3044" i="1"/>
  <c r="N528" i="1"/>
  <c r="F4738" i="1"/>
  <c r="H4763" i="1"/>
  <c r="I5572" i="1"/>
  <c r="I3808" i="1"/>
  <c r="H8110" i="1"/>
  <c r="H628" i="1"/>
  <c r="P2951" i="1"/>
  <c r="U8306" i="1"/>
  <c r="T1297" i="1"/>
  <c r="N340" i="1"/>
  <c r="N3241" i="1"/>
  <c r="P127" i="1"/>
  <c r="U3840" i="1"/>
  <c r="U5874" i="1"/>
  <c r="N6841" i="1"/>
  <c r="M6043" i="1"/>
  <c r="H782" i="1"/>
  <c r="H1070" i="1"/>
  <c r="N247" i="1"/>
  <c r="U5620" i="1"/>
  <c r="J4608" i="1"/>
  <c r="M6984" i="1"/>
  <c r="I5866" i="1"/>
  <c r="J8086" i="1"/>
  <c r="M903" i="1"/>
  <c r="U4088" i="1"/>
  <c r="P7318" i="1"/>
  <c r="I2295" i="1"/>
  <c r="I5465" i="1"/>
  <c r="H4508" i="1"/>
  <c r="N2116" i="1"/>
  <c r="P1097" i="1"/>
  <c r="V5873" i="1"/>
  <c r="T1599" i="1"/>
  <c r="L7254" i="1"/>
  <c r="I3004" i="1"/>
  <c r="F5320" i="1"/>
  <c r="J1175" i="1"/>
  <c r="U1833" i="1"/>
  <c r="L7438" i="1"/>
  <c r="H807" i="1"/>
  <c r="J6796" i="1"/>
  <c r="H2754" i="1"/>
  <c r="P6836" i="1"/>
  <c r="P6543" i="1"/>
  <c r="P4382" i="1"/>
  <c r="N4505" i="1"/>
  <c r="H5667" i="1"/>
  <c r="U6693" i="1"/>
  <c r="P811" i="1"/>
  <c r="T3442" i="1"/>
  <c r="N7544" i="1"/>
  <c r="P3935" i="1"/>
  <c r="T4704" i="1"/>
  <c r="U4854" i="1"/>
  <c r="V8141" i="1"/>
  <c r="I3237" i="1"/>
  <c r="I2177" i="1"/>
  <c r="V6208" i="1"/>
  <c r="H2736" i="1"/>
  <c r="V4200" i="1"/>
  <c r="H1115" i="1"/>
  <c r="U3606" i="1"/>
  <c r="H756" i="1"/>
  <c r="H7818" i="1"/>
  <c r="T8108" i="1"/>
  <c r="V6697" i="1"/>
  <c r="T6296" i="1"/>
  <c r="N128" i="1"/>
  <c r="M1729" i="1"/>
  <c r="U823" i="1"/>
  <c r="U1770" i="1"/>
  <c r="I1411" i="1"/>
  <c r="M6042" i="1"/>
  <c r="T1891" i="1"/>
  <c r="L6761" i="1"/>
  <c r="H4480" i="1"/>
  <c r="N705" i="1"/>
  <c r="V7128" i="1"/>
  <c r="N3184" i="1"/>
  <c r="H4066" i="1"/>
  <c r="T7876" i="1"/>
  <c r="N4239" i="1"/>
  <c r="N3714" i="1"/>
  <c r="M784" i="1"/>
  <c r="J575" i="1"/>
  <c r="M2805" i="1"/>
  <c r="U3739" i="1"/>
  <c r="V3853" i="1"/>
  <c r="H7157" i="1"/>
  <c r="F5069" i="1"/>
  <c r="M5170" i="1"/>
  <c r="U6248" i="1"/>
  <c r="F6274" i="1"/>
  <c r="L295" i="1"/>
  <c r="T1107" i="1"/>
  <c r="T2039" i="1"/>
  <c r="F1029" i="1"/>
  <c r="I5503" i="1"/>
  <c r="N871" i="1"/>
  <c r="V8065" i="1"/>
  <c r="H1975" i="1"/>
  <c r="I1534" i="1"/>
  <c r="I4403" i="1"/>
  <c r="N4652" i="1"/>
  <c r="H2916" i="1"/>
  <c r="H7908" i="1"/>
  <c r="H6621" i="1"/>
  <c r="J7041" i="1"/>
  <c r="T6595" i="1"/>
  <c r="F3206" i="1"/>
  <c r="J3334" i="1"/>
  <c r="J6810" i="1"/>
  <c r="M2412" i="1"/>
  <c r="J7812" i="1"/>
  <c r="M6764" i="1"/>
  <c r="N6372" i="1"/>
  <c r="N6121" i="1"/>
  <c r="F3214" i="1"/>
  <c r="N700" i="1"/>
  <c r="M7131" i="1"/>
  <c r="P5434" i="1"/>
  <c r="T2032" i="1"/>
  <c r="H4956" i="1"/>
  <c r="T6873" i="1"/>
  <c r="M74" i="1"/>
  <c r="M2046" i="1"/>
  <c r="M5790" i="1"/>
  <c r="L5444" i="1"/>
  <c r="H7195" i="1"/>
  <c r="H6647" i="1"/>
  <c r="I93" i="1"/>
  <c r="U6349" i="1"/>
  <c r="P2015" i="1"/>
  <c r="H219" i="1"/>
  <c r="V6331" i="1"/>
  <c r="M266" i="1"/>
  <c r="P3046" i="1"/>
  <c r="M7814" i="1"/>
  <c r="H1323" i="1"/>
  <c r="V5117" i="1"/>
  <c r="J3126" i="1"/>
  <c r="V1733" i="1"/>
  <c r="F5154" i="1"/>
  <c r="N7131" i="1"/>
  <c r="T702" i="1"/>
  <c r="V7887" i="1"/>
  <c r="P1281" i="1"/>
  <c r="V8071" i="1"/>
  <c r="J4111" i="1"/>
  <c r="U4384" i="1"/>
  <c r="J2465" i="1"/>
  <c r="N4584" i="1"/>
  <c r="T4912" i="1"/>
  <c r="J8327" i="1"/>
  <c r="H1937" i="1"/>
  <c r="H709" i="1"/>
  <c r="H823" i="1"/>
  <c r="L895" i="1"/>
  <c r="F1345" i="1"/>
  <c r="J2224" i="1"/>
  <c r="H1537" i="1"/>
  <c r="J7255" i="1"/>
  <c r="M1187" i="1"/>
  <c r="P4085" i="1"/>
  <c r="P2609" i="1"/>
  <c r="T7880" i="1"/>
  <c r="M3898" i="1"/>
  <c r="T881" i="1"/>
  <c r="P558" i="1"/>
  <c r="M185" i="1"/>
  <c r="I4835" i="1"/>
  <c r="H3174" i="1"/>
  <c r="V5685" i="1"/>
  <c r="V515" i="1"/>
  <c r="I6413" i="1"/>
  <c r="U4319" i="1"/>
  <c r="N3852" i="1"/>
  <c r="T1178" i="1"/>
  <c r="V4463" i="1"/>
  <c r="I2993" i="1"/>
  <c r="I3039" i="1"/>
  <c r="J4449" i="1"/>
  <c r="N8261" i="1"/>
  <c r="U4738" i="1"/>
  <c r="F8075" i="1"/>
  <c r="J1625" i="1"/>
  <c r="H758" i="1"/>
  <c r="T1000" i="1"/>
  <c r="V2766" i="1"/>
  <c r="I5304" i="1"/>
  <c r="M5924" i="1"/>
  <c r="I3995" i="1"/>
  <c r="J330" i="1"/>
  <c r="F7151" i="1"/>
  <c r="T7581" i="1"/>
  <c r="N4558" i="1"/>
  <c r="V5786" i="1"/>
  <c r="J4332" i="1"/>
  <c r="U3113" i="1"/>
  <c r="M2291" i="1"/>
  <c r="T1681" i="1"/>
  <c r="H173" i="1"/>
  <c r="N1022" i="1"/>
  <c r="P6736" i="1"/>
  <c r="H3074" i="1"/>
  <c r="H802" i="1"/>
  <c r="N3291" i="1"/>
  <c r="P1797" i="1"/>
  <c r="P467" i="1"/>
  <c r="I297" i="1"/>
  <c r="N5957" i="1"/>
  <c r="N410" i="1"/>
  <c r="J1515" i="1"/>
  <c r="H3814" i="1"/>
  <c r="F4140" i="1"/>
  <c r="P767" i="1"/>
  <c r="V8311" i="1"/>
  <c r="N6494" i="1"/>
  <c r="I7196" i="1"/>
  <c r="V3472" i="1"/>
  <c r="T6276" i="1"/>
  <c r="N7472" i="1"/>
  <c r="I1132" i="1"/>
  <c r="P1012" i="1"/>
  <c r="T6219" i="1"/>
  <c r="N4463" i="1"/>
  <c r="I267" i="1"/>
  <c r="U887" i="1"/>
  <c r="N7239" i="1"/>
  <c r="V4893" i="1"/>
  <c r="H4701" i="1"/>
  <c r="P6905" i="1"/>
  <c r="U6209" i="1"/>
  <c r="T3380" i="1"/>
  <c r="P8326" i="1"/>
  <c r="F6459" i="1"/>
  <c r="I3849" i="1"/>
  <c r="V4672" i="1"/>
  <c r="T37" i="1"/>
  <c r="I3927" i="1"/>
  <c r="P7918" i="1"/>
  <c r="N3232" i="1"/>
  <c r="F4046" i="1"/>
  <c r="P6503" i="1"/>
  <c r="V7807" i="1"/>
  <c r="M160" i="1"/>
  <c r="H7112" i="1"/>
  <c r="I4990" i="1"/>
  <c r="I3521" i="1"/>
  <c r="J4884" i="1"/>
  <c r="M2605" i="1"/>
  <c r="T5354" i="1"/>
  <c r="L1107" i="1"/>
  <c r="H830" i="1"/>
  <c r="P6769" i="1"/>
  <c r="P5778" i="1"/>
  <c r="N8023" i="1"/>
  <c r="M5796" i="1"/>
  <c r="F4791" i="1"/>
  <c r="J4716" i="1"/>
  <c r="V3960" i="1"/>
  <c r="V1507" i="1"/>
  <c r="I6370" i="1"/>
  <c r="J4503" i="1"/>
  <c r="I468" i="1"/>
  <c r="F803" i="1"/>
  <c r="N3355" i="1"/>
  <c r="N8180" i="1"/>
  <c r="U1680" i="1"/>
  <c r="H7224" i="1"/>
  <c r="M1227" i="1"/>
  <c r="V1174" i="1"/>
  <c r="H1481" i="1"/>
  <c r="P7198" i="1"/>
  <c r="I2220" i="1"/>
  <c r="M5962" i="1"/>
  <c r="I6710" i="1"/>
  <c r="I1384" i="1"/>
  <c r="T5818" i="1"/>
  <c r="H6995" i="1"/>
  <c r="N631" i="1"/>
  <c r="M4926" i="1"/>
  <c r="J5616" i="1"/>
  <c r="V7522" i="1"/>
  <c r="M7227" i="1"/>
  <c r="P97" i="1"/>
  <c r="M5791" i="1"/>
  <c r="J1091" i="1"/>
  <c r="V3399" i="1"/>
  <c r="M2364" i="1"/>
  <c r="T582" i="1"/>
  <c r="H1820" i="1"/>
  <c r="I5837" i="1"/>
  <c r="U4234" i="1"/>
  <c r="H1111" i="1"/>
  <c r="N2685" i="1"/>
  <c r="F7915" i="1"/>
  <c r="L6811" i="1"/>
  <c r="T2451" i="1"/>
  <c r="I4445" i="1"/>
  <c r="I628" i="1"/>
  <c r="U99" i="1"/>
  <c r="H4926" i="1"/>
  <c r="M2487" i="1"/>
  <c r="T2583" i="1"/>
  <c r="U4146" i="1"/>
  <c r="I321" i="1"/>
  <c r="F8224" i="1"/>
  <c r="J3633" i="1"/>
  <c r="I6751" i="1"/>
  <c r="T7158" i="1"/>
  <c r="P192" i="1"/>
  <c r="H741" i="1"/>
  <c r="M265" i="1"/>
  <c r="H3783" i="1"/>
  <c r="N2600" i="1"/>
  <c r="U7967" i="1"/>
  <c r="J1610" i="1"/>
  <c r="P3452" i="1"/>
  <c r="U3466" i="1"/>
  <c r="I5546" i="1"/>
  <c r="N482" i="1"/>
  <c r="N4539" i="1"/>
  <c r="U2638" i="1"/>
  <c r="I8178" i="1"/>
  <c r="N669" i="1"/>
  <c r="N2585" i="1"/>
  <c r="U2701" i="1"/>
  <c r="V5230" i="1"/>
  <c r="V661" i="1"/>
  <c r="U346" i="1"/>
  <c r="T3449" i="1"/>
  <c r="T522" i="1"/>
  <c r="L7495" i="1"/>
  <c r="J2619" i="1"/>
  <c r="T3044" i="1"/>
  <c r="P8253" i="1"/>
  <c r="M2335" i="1"/>
  <c r="I6259" i="1"/>
  <c r="U5336" i="1"/>
  <c r="N5450" i="1"/>
  <c r="U3887" i="1"/>
  <c r="T2331" i="1"/>
  <c r="V4450" i="1"/>
  <c r="H258" i="1"/>
  <c r="H1016" i="1"/>
  <c r="P4940" i="1"/>
  <c r="I3018" i="1"/>
  <c r="P4452" i="1"/>
  <c r="T7521" i="1"/>
  <c r="T5711" i="1"/>
  <c r="F6613" i="1"/>
  <c r="J6675" i="1"/>
  <c r="J4602" i="1"/>
  <c r="M695" i="1"/>
  <c r="P4442" i="1"/>
  <c r="M1841" i="1"/>
  <c r="F1132" i="1"/>
  <c r="T4810" i="1"/>
  <c r="N4700" i="1"/>
  <c r="J3802" i="1"/>
  <c r="V6695" i="1"/>
  <c r="P4063" i="1"/>
  <c r="M1817" i="1"/>
  <c r="M1008" i="1"/>
  <c r="P6290" i="1"/>
  <c r="H970" i="1"/>
  <c r="I1311" i="1"/>
  <c r="J912" i="1"/>
  <c r="F882" i="1"/>
  <c r="V6652" i="1"/>
  <c r="J1643" i="1"/>
  <c r="L2049" i="1"/>
  <c r="H6301" i="1"/>
  <c r="J1037" i="1"/>
  <c r="L3215" i="1"/>
  <c r="V6026" i="1"/>
  <c r="P2474" i="1"/>
  <c r="I3672" i="1"/>
  <c r="F973" i="1"/>
  <c r="V4715" i="1"/>
  <c r="J2380" i="1"/>
  <c r="H8149" i="1"/>
  <c r="V2922" i="1"/>
  <c r="M2502" i="1"/>
  <c r="H1450" i="1"/>
  <c r="N3423" i="1"/>
  <c r="V6494" i="1"/>
  <c r="J328" i="1"/>
  <c r="M2726" i="1"/>
  <c r="P2627" i="1"/>
  <c r="J127" i="1"/>
  <c r="J2608" i="1"/>
  <c r="I6740" i="1"/>
  <c r="M2815" i="1"/>
  <c r="V7150" i="1"/>
  <c r="U7524" i="1"/>
  <c r="F712" i="1"/>
  <c r="J8288" i="1"/>
  <c r="U6427" i="1"/>
  <c r="U5486" i="1"/>
  <c r="J1978" i="1"/>
  <c r="U1804" i="1"/>
  <c r="N5110" i="1"/>
  <c r="N7532" i="1"/>
  <c r="H666" i="1"/>
  <c r="M1075" i="1"/>
  <c r="I2468" i="1"/>
  <c r="F7941" i="1"/>
  <c r="U6684" i="1"/>
  <c r="H6842" i="1"/>
  <c r="P3115" i="1"/>
  <c r="J4088" i="1"/>
  <c r="V2968" i="1"/>
  <c r="L6033" i="1"/>
  <c r="V5910" i="1"/>
  <c r="N5685" i="1"/>
  <c r="V4982" i="1"/>
  <c r="H5880" i="1"/>
  <c r="H4021" i="1"/>
  <c r="I7451" i="1"/>
  <c r="H7341" i="1"/>
  <c r="J2283" i="1"/>
  <c r="V5395" i="1"/>
  <c r="N5850" i="1"/>
  <c r="N989" i="1"/>
  <c r="P1358" i="1"/>
  <c r="J7579" i="1"/>
  <c r="U3102" i="1"/>
  <c r="H7302" i="1"/>
  <c r="V5192" i="1"/>
  <c r="F1666" i="1"/>
  <c r="J1341" i="1"/>
  <c r="U4252" i="1"/>
  <c r="U6594" i="1"/>
  <c r="L3747" i="1"/>
  <c r="U2397" i="1"/>
  <c r="F6989" i="1"/>
  <c r="N5721" i="1"/>
  <c r="P5874" i="1"/>
  <c r="I424" i="1"/>
  <c r="N7853" i="1"/>
  <c r="J1123" i="1"/>
  <c r="J3775" i="1"/>
  <c r="U6005" i="1"/>
  <c r="V2655" i="1"/>
  <c r="T5491" i="1"/>
  <c r="L7231" i="1"/>
  <c r="M2618" i="1"/>
  <c r="U1003" i="1"/>
  <c r="J2360" i="1"/>
  <c r="P8313" i="1"/>
  <c r="F151" i="1"/>
  <c r="J7569" i="1"/>
  <c r="U5770" i="1"/>
  <c r="N2505" i="1"/>
  <c r="P107" i="1"/>
  <c r="N7082" i="1"/>
  <c r="U4281" i="1"/>
  <c r="U572" i="1"/>
  <c r="F6085" i="1"/>
  <c r="N4901" i="1"/>
  <c r="U7223" i="1"/>
  <c r="H1803" i="1"/>
  <c r="P1881" i="1"/>
  <c r="H7844" i="1"/>
  <c r="H5291" i="1"/>
  <c r="F5644" i="1"/>
  <c r="F3269" i="1"/>
  <c r="V6883" i="1"/>
  <c r="V4567" i="1"/>
  <c r="P4974" i="1"/>
  <c r="N7206" i="1"/>
  <c r="T661" i="1"/>
  <c r="I3508" i="1"/>
  <c r="J3601" i="1"/>
  <c r="H6238" i="1"/>
  <c r="V2401" i="1"/>
  <c r="I2716" i="1"/>
  <c r="M5569" i="1"/>
  <c r="P4447" i="1"/>
  <c r="V3740" i="1"/>
  <c r="P2100" i="1"/>
  <c r="F5338" i="1"/>
  <c r="M3047" i="1"/>
  <c r="F7118" i="1"/>
  <c r="V3201" i="1"/>
  <c r="H1057" i="1"/>
  <c r="J4584" i="1"/>
  <c r="V838" i="1"/>
  <c r="N553" i="1"/>
  <c r="I1848" i="1"/>
  <c r="H4598" i="1"/>
  <c r="F6715" i="1"/>
  <c r="F1808" i="1"/>
  <c r="P4547" i="1"/>
  <c r="I4456" i="1"/>
  <c r="H6269" i="1"/>
  <c r="P2467" i="1"/>
  <c r="M1353" i="1"/>
  <c r="H6419" i="1"/>
  <c r="P1086" i="1"/>
  <c r="U3073" i="1"/>
  <c r="H7917" i="1"/>
  <c r="P1634" i="1"/>
  <c r="T2189" i="1"/>
  <c r="P888" i="1"/>
  <c r="T101" i="1"/>
  <c r="J3891" i="1"/>
  <c r="L7402" i="1"/>
  <c r="I6782" i="1"/>
  <c r="P7893" i="1"/>
  <c r="U7528" i="1"/>
  <c r="J46" i="1"/>
  <c r="T7307" i="1"/>
  <c r="N1264" i="1"/>
  <c r="J3670" i="1"/>
  <c r="U1507" i="1"/>
  <c r="P4127" i="1"/>
  <c r="V268" i="1"/>
  <c r="H912" i="1"/>
  <c r="I6284" i="1"/>
  <c r="T1730" i="1"/>
  <c r="J1541" i="1"/>
  <c r="J3160" i="1"/>
  <c r="T445" i="1"/>
  <c r="J4761" i="1"/>
  <c r="F673" i="1"/>
  <c r="H1030" i="1"/>
  <c r="N7918" i="1"/>
  <c r="V4619" i="1"/>
  <c r="F6000" i="1"/>
  <c r="H3250" i="1"/>
  <c r="V5641" i="1"/>
  <c r="J1780" i="1"/>
  <c r="H344" i="1"/>
  <c r="M6282" i="1"/>
  <c r="N326" i="1"/>
  <c r="F1752" i="1"/>
  <c r="T272" i="1"/>
  <c r="N1937" i="1"/>
  <c r="I1120" i="1"/>
  <c r="I6849" i="1"/>
  <c r="U2442" i="1"/>
  <c r="T4877" i="1"/>
  <c r="U6312" i="1"/>
  <c r="T854" i="1"/>
  <c r="P6986" i="1"/>
  <c r="T3256" i="1"/>
  <c r="V5958" i="1"/>
  <c r="T5050" i="1"/>
  <c r="T8087" i="1"/>
  <c r="T4862" i="1"/>
  <c r="M3152" i="1"/>
  <c r="T7897" i="1"/>
  <c r="M7224" i="1"/>
  <c r="F5278" i="1"/>
  <c r="F888" i="1"/>
  <c r="L145" i="1"/>
  <c r="F3123" i="1"/>
  <c r="P5910" i="1"/>
  <c r="I4101" i="1"/>
  <c r="J8134" i="1"/>
  <c r="H4555" i="1"/>
  <c r="V1294" i="1"/>
  <c r="H2834" i="1"/>
  <c r="J1212" i="1"/>
  <c r="J7563" i="1"/>
  <c r="L8022" i="1"/>
  <c r="P5457" i="1"/>
  <c r="M6867" i="1"/>
  <c r="I5151" i="1"/>
  <c r="T6521" i="1"/>
  <c r="H6983" i="1"/>
  <c r="T147" i="1"/>
  <c r="F3441" i="1"/>
  <c r="P599" i="1"/>
  <c r="T3785" i="1"/>
  <c r="H2083" i="1"/>
  <c r="J3613" i="1"/>
  <c r="F4890" i="1"/>
  <c r="F6938" i="1"/>
  <c r="P7532" i="1"/>
  <c r="P6377" i="1"/>
  <c r="M6129" i="1"/>
  <c r="N8235" i="1"/>
  <c r="F2803" i="1"/>
  <c r="P333" i="1"/>
  <c r="F2691" i="1"/>
  <c r="N1844" i="1"/>
  <c r="J8169" i="1"/>
  <c r="V5097" i="1"/>
  <c r="N586" i="1"/>
  <c r="T2693" i="1"/>
  <c r="H1007" i="1"/>
  <c r="I4188" i="1"/>
  <c r="J4392" i="1"/>
  <c r="V211" i="1"/>
  <c r="T5725" i="1"/>
  <c r="L639" i="1"/>
  <c r="T2867" i="1"/>
  <c r="U784" i="1"/>
  <c r="T1036" i="1"/>
  <c r="J8216" i="1"/>
  <c r="P3705" i="1"/>
  <c r="J411" i="1"/>
  <c r="V2647" i="1"/>
  <c r="M4919" i="1"/>
  <c r="I5516" i="1"/>
  <c r="T6306" i="1"/>
  <c r="N3238" i="1"/>
  <c r="J4131" i="1"/>
  <c r="J8278" i="1"/>
  <c r="P5592" i="1"/>
  <c r="U7271" i="1"/>
  <c r="P5237" i="1"/>
  <c r="H385" i="1"/>
  <c r="U5852" i="1"/>
  <c r="N295" i="1"/>
  <c r="V2774" i="1"/>
  <c r="J3030" i="1"/>
  <c r="J3012" i="1"/>
  <c r="T5900" i="1"/>
  <c r="F7311" i="1"/>
  <c r="F352" i="1"/>
  <c r="U2180" i="1"/>
  <c r="T2741" i="1"/>
  <c r="M6592" i="1"/>
  <c r="V8294" i="1"/>
  <c r="M5633" i="1"/>
  <c r="L914" i="1"/>
  <c r="J4327" i="1"/>
  <c r="N7812" i="1"/>
  <c r="N91" i="1"/>
  <c r="H6413" i="1"/>
  <c r="N1383" i="1"/>
  <c r="P588" i="1"/>
  <c r="I6477" i="1"/>
  <c r="J1272" i="1"/>
  <c r="T4241" i="1"/>
  <c r="I5052" i="1"/>
  <c r="F4708" i="1"/>
  <c r="N7439" i="1"/>
  <c r="J3451" i="1"/>
  <c r="P6690" i="1"/>
  <c r="I6050" i="1"/>
  <c r="J4578" i="1"/>
  <c r="P204" i="1"/>
  <c r="F7274" i="1"/>
  <c r="M4587" i="1"/>
  <c r="I354" i="1"/>
  <c r="I8348" i="1"/>
  <c r="F3588" i="1"/>
  <c r="N1456" i="1"/>
  <c r="P1955" i="1"/>
  <c r="P2782" i="1"/>
  <c r="V8132" i="1"/>
  <c r="V7488" i="1"/>
  <c r="V7090" i="1"/>
  <c r="U8088" i="1"/>
  <c r="P4290" i="1"/>
  <c r="F4496" i="1"/>
  <c r="F7241" i="1"/>
  <c r="H5739" i="1"/>
  <c r="F3481" i="1"/>
  <c r="H4411" i="1"/>
  <c r="N2676" i="1"/>
  <c r="U645" i="1"/>
  <c r="V3638" i="1"/>
  <c r="M7522" i="1"/>
  <c r="F3094" i="1"/>
  <c r="U4599" i="1"/>
  <c r="V1585" i="1"/>
  <c r="I7873" i="1"/>
  <c r="M7470" i="1"/>
  <c r="H4475" i="1"/>
  <c r="I1543" i="1"/>
  <c r="V2344" i="1"/>
  <c r="H7355" i="1"/>
  <c r="I1526" i="1"/>
  <c r="N559" i="1"/>
  <c r="T6327" i="1"/>
  <c r="V7832" i="1"/>
  <c r="V6345" i="1"/>
  <c r="V1544" i="1"/>
  <c r="M6812" i="1"/>
  <c r="T1275" i="1"/>
  <c r="H7144" i="1"/>
  <c r="T611" i="1"/>
  <c r="T8238" i="1"/>
  <c r="F3149" i="1"/>
  <c r="F239" i="1"/>
  <c r="L4167" i="1"/>
  <c r="H3922" i="1"/>
  <c r="V6621" i="1"/>
  <c r="N7829" i="1"/>
  <c r="I5082" i="1"/>
  <c r="P5023" i="1"/>
  <c r="N6395" i="1"/>
  <c r="U2365" i="1"/>
  <c r="H4257" i="1"/>
  <c r="N2470" i="1"/>
  <c r="V3981" i="1"/>
  <c r="V1624" i="1"/>
  <c r="M6366" i="1"/>
  <c r="V4861" i="1"/>
  <c r="H499" i="1"/>
  <c r="V2549" i="1"/>
  <c r="N1612" i="1"/>
  <c r="T6354" i="1"/>
  <c r="U2200" i="1"/>
  <c r="P7421" i="1"/>
  <c r="M5548" i="1"/>
  <c r="J4805" i="1"/>
  <c r="F5420" i="1"/>
  <c r="I2330" i="1"/>
  <c r="N1420" i="1"/>
  <c r="U956" i="1"/>
  <c r="T7445" i="1"/>
  <c r="I880" i="1"/>
  <c r="V7978" i="1"/>
  <c r="U8027" i="1"/>
  <c r="T3802" i="1"/>
  <c r="F6468" i="1"/>
  <c r="F4945" i="1"/>
  <c r="V3980" i="1"/>
  <c r="J6817" i="1"/>
  <c r="J7893" i="1"/>
  <c r="P4954" i="1"/>
  <c r="T1745" i="1"/>
  <c r="U3023" i="1"/>
  <c r="T1481" i="1"/>
  <c r="U98" i="1"/>
  <c r="F4403" i="1"/>
  <c r="I8278" i="1"/>
  <c r="V321" i="1"/>
  <c r="N7852" i="1"/>
  <c r="F3079" i="1"/>
  <c r="M827" i="1"/>
  <c r="I670" i="1"/>
  <c r="F7105" i="1"/>
  <c r="J332" i="1"/>
  <c r="F4563" i="1"/>
  <c r="M2402" i="1"/>
  <c r="I1906" i="1"/>
  <c r="N2205" i="1"/>
  <c r="H6607" i="1"/>
  <c r="K1050" i="1"/>
  <c r="U2962" i="1"/>
  <c r="T4732" i="1"/>
  <c r="N942" i="1"/>
  <c r="J7145" i="1"/>
  <c r="H2845" i="1"/>
  <c r="T4655" i="1"/>
  <c r="H5079" i="1"/>
  <c r="N3239" i="1"/>
  <c r="F1444" i="1"/>
  <c r="J6167" i="1"/>
  <c r="F5960" i="1"/>
  <c r="H8178" i="1"/>
  <c r="U4465" i="1"/>
  <c r="M788" i="1"/>
  <c r="I414" i="1"/>
  <c r="V4647" i="1"/>
  <c r="P3845" i="1"/>
  <c r="M5965" i="1"/>
  <c r="F7639" i="1"/>
  <c r="T5513" i="1"/>
  <c r="P5981" i="1"/>
  <c r="M323" i="1"/>
  <c r="M7152" i="1"/>
  <c r="P1827" i="1"/>
  <c r="M5299" i="1"/>
  <c r="V871" i="1"/>
  <c r="V3589" i="1"/>
  <c r="J6701" i="1"/>
  <c r="T2384" i="1"/>
  <c r="T5837" i="1"/>
  <c r="J685" i="1"/>
  <c r="V7300" i="1"/>
  <c r="H2093" i="1"/>
  <c r="I3645" i="1"/>
  <c r="F4900" i="1"/>
  <c r="J6237" i="1"/>
  <c r="H5704" i="1"/>
  <c r="T3026" i="1"/>
  <c r="T4624" i="1"/>
  <c r="V6828" i="1"/>
  <c r="F6425" i="1"/>
  <c r="H2498" i="1"/>
  <c r="H3615" i="1"/>
  <c r="P5776" i="1"/>
  <c r="T3505" i="1"/>
  <c r="F209" i="1"/>
  <c r="U2560" i="1"/>
  <c r="T1869" i="1"/>
  <c r="F6694" i="1"/>
  <c r="N4592" i="1"/>
  <c r="I3609" i="1"/>
  <c r="V4701" i="1"/>
  <c r="V1376" i="1"/>
  <c r="M896" i="1"/>
  <c r="U1219" i="1"/>
  <c r="F3187" i="1"/>
  <c r="P3796" i="1"/>
  <c r="P7809" i="1"/>
  <c r="V2889" i="1"/>
  <c r="M3577" i="1"/>
  <c r="V6455" i="1"/>
  <c r="U5933" i="1"/>
  <c r="I8181" i="1"/>
  <c r="M1578" i="1"/>
  <c r="P5989" i="1"/>
  <c r="J2281" i="1"/>
  <c r="F5182" i="1"/>
  <c r="U3222" i="1"/>
  <c r="I5342" i="1"/>
  <c r="T7821" i="1"/>
  <c r="P3904" i="1"/>
  <c r="I4342" i="1"/>
  <c r="H4765" i="1"/>
  <c r="L6911" i="1"/>
  <c r="F3213" i="1"/>
  <c r="P8109" i="1"/>
  <c r="H3080" i="1"/>
  <c r="F8343" i="1"/>
  <c r="I2609" i="1"/>
  <c r="U1298" i="1"/>
  <c r="H1523" i="1"/>
  <c r="F1180" i="1"/>
  <c r="P1136" i="1"/>
  <c r="M4396" i="1"/>
  <c r="N6533" i="1"/>
  <c r="U102" i="1"/>
  <c r="V858" i="1"/>
  <c r="N4005" i="1"/>
  <c r="T7378" i="1"/>
  <c r="V6046" i="1"/>
  <c r="N6668" i="1"/>
  <c r="U665" i="1"/>
  <c r="P473" i="1"/>
  <c r="J5176" i="1"/>
  <c r="H5576" i="1"/>
  <c r="V7831" i="1"/>
  <c r="J2588" i="1"/>
  <c r="F8248" i="1"/>
  <c r="J2636" i="1"/>
  <c r="P8104" i="1"/>
  <c r="J6798" i="1"/>
  <c r="J7507" i="1"/>
  <c r="P5907" i="1"/>
  <c r="P7307" i="1"/>
  <c r="I3119" i="1"/>
  <c r="N3072" i="1"/>
  <c r="T7261" i="1"/>
  <c r="M4884" i="1"/>
  <c r="P1522" i="1"/>
  <c r="F3919" i="1"/>
  <c r="P1553" i="1"/>
  <c r="I7845" i="1"/>
  <c r="N5444" i="1"/>
  <c r="U160" i="1"/>
  <c r="P165" i="1"/>
  <c r="N6664" i="1"/>
  <c r="U2818" i="1"/>
  <c r="I5427" i="1"/>
  <c r="P7824" i="1"/>
  <c r="H871" i="1"/>
  <c r="T7878" i="1"/>
  <c r="N653" i="1"/>
  <c r="U3617" i="1"/>
  <c r="L1497" i="1"/>
  <c r="P4217" i="1"/>
  <c r="T4218" i="1"/>
  <c r="M4410" i="1"/>
  <c r="N1276" i="1"/>
  <c r="V2218" i="1"/>
  <c r="N4544" i="1"/>
  <c r="M4762" i="1"/>
  <c r="M4730" i="1"/>
  <c r="I927" i="1"/>
  <c r="P6325" i="1"/>
  <c r="T1936" i="1"/>
  <c r="I7467" i="1"/>
  <c r="I2880" i="1"/>
  <c r="T1436" i="1"/>
  <c r="H2153" i="1"/>
  <c r="I6832" i="1"/>
  <c r="F3440" i="1"/>
  <c r="I383" i="1"/>
  <c r="I713" i="1"/>
  <c r="U3087" i="1"/>
  <c r="H6936" i="1"/>
  <c r="M542" i="1"/>
  <c r="M6276" i="1"/>
  <c r="U2309" i="1"/>
  <c r="P1979" i="1"/>
  <c r="H3873" i="1"/>
  <c r="T5047" i="1"/>
  <c r="J2192" i="1"/>
  <c r="M2297" i="1"/>
  <c r="M2237" i="1"/>
  <c r="V6225" i="1"/>
  <c r="I6929" i="1"/>
  <c r="V589" i="1"/>
  <c r="M2066" i="1"/>
  <c r="I2657" i="1"/>
  <c r="N5808" i="1"/>
  <c r="I7155" i="1"/>
  <c r="U3624" i="1"/>
  <c r="L4093" i="1"/>
  <c r="P814" i="1"/>
  <c r="H6770" i="1"/>
  <c r="V2213" i="1"/>
  <c r="J2633" i="1"/>
  <c r="T2156" i="1"/>
  <c r="M5682" i="1"/>
  <c r="F1675" i="1"/>
  <c r="I7140" i="1"/>
  <c r="H5806" i="1"/>
  <c r="J1170" i="1"/>
  <c r="F2097" i="1"/>
  <c r="T1523" i="1"/>
  <c r="T5301" i="1"/>
  <c r="J6420" i="1"/>
  <c r="P7255" i="1"/>
  <c r="H4027" i="1"/>
  <c r="T7237" i="1"/>
  <c r="M5457" i="1"/>
  <c r="V5978" i="1"/>
  <c r="T4777" i="1"/>
  <c r="U4050" i="1"/>
  <c r="P7025" i="1"/>
  <c r="L6288" i="1"/>
  <c r="I7438" i="1"/>
  <c r="U7357" i="1"/>
  <c r="P1924" i="1"/>
  <c r="N4354" i="1"/>
  <c r="J6463" i="1"/>
  <c r="I6914" i="1"/>
  <c r="N5497" i="1"/>
  <c r="T1087" i="1"/>
  <c r="T1666" i="1"/>
  <c r="V7163" i="1"/>
  <c r="U7093" i="1"/>
  <c r="F3583" i="1"/>
  <c r="F7592" i="1"/>
  <c r="P5897" i="1"/>
  <c r="N6990" i="1"/>
  <c r="I2516" i="1"/>
  <c r="F1855" i="1"/>
  <c r="V99" i="1"/>
  <c r="U4632" i="1"/>
  <c r="U8026" i="1"/>
  <c r="N8305" i="1"/>
  <c r="V2584" i="1"/>
  <c r="P4528" i="1"/>
  <c r="H4416" i="1"/>
  <c r="H3517" i="1"/>
  <c r="H4852" i="1"/>
  <c r="F3078" i="1"/>
  <c r="V2025" i="1"/>
  <c r="N1578" i="1"/>
  <c r="T5320" i="1"/>
  <c r="N3974" i="1"/>
  <c r="U770" i="1"/>
  <c r="I4287" i="1"/>
  <c r="M7019" i="1"/>
  <c r="M4964" i="1"/>
  <c r="V971" i="1"/>
  <c r="T6981" i="1"/>
  <c r="U1515" i="1"/>
  <c r="U5959" i="1"/>
  <c r="J5159" i="1"/>
  <c r="L577" i="1"/>
  <c r="F3558" i="1"/>
  <c r="I3024" i="1"/>
  <c r="I72" i="1"/>
  <c r="H7016" i="1"/>
  <c r="U5014" i="1"/>
  <c r="H5088" i="1"/>
  <c r="H2411" i="1"/>
  <c r="U8113" i="1"/>
  <c r="M6406" i="1"/>
  <c r="T6555" i="1"/>
  <c r="L1086" i="1"/>
  <c r="I5570" i="1"/>
  <c r="U1044" i="1"/>
  <c r="T6273" i="1"/>
  <c r="F7419" i="1"/>
  <c r="I6479" i="1"/>
  <c r="H8328" i="1"/>
  <c r="N6953" i="1"/>
  <c r="M127" i="1"/>
  <c r="P5479" i="1"/>
  <c r="N220" i="1"/>
  <c r="M7890" i="1"/>
  <c r="N3242" i="1"/>
  <c r="J6168" i="1"/>
  <c r="T3055" i="1"/>
  <c r="F439" i="1"/>
  <c r="I7976" i="1"/>
  <c r="P4433" i="1"/>
  <c r="H3040" i="1"/>
  <c r="I4889" i="1"/>
  <c r="K8207" i="1"/>
  <c r="I1714" i="1"/>
  <c r="V4377" i="1"/>
  <c r="U4469" i="1"/>
  <c r="P1169" i="1"/>
  <c r="P713" i="1"/>
  <c r="J2353" i="1"/>
  <c r="J7946" i="1"/>
  <c r="P7508" i="1"/>
  <c r="T3351" i="1"/>
  <c r="U3173" i="1"/>
  <c r="M2329" i="1"/>
  <c r="V2667" i="1"/>
  <c r="V5321" i="1"/>
  <c r="J3662" i="1"/>
  <c r="P7157" i="1"/>
  <c r="I8294" i="1"/>
  <c r="V3493" i="1"/>
  <c r="M2425" i="1"/>
  <c r="H5511" i="1"/>
  <c r="J1059" i="1"/>
  <c r="T409" i="1"/>
  <c r="F3832" i="1"/>
  <c r="J6883" i="1"/>
  <c r="J479" i="1"/>
  <c r="F3062" i="1"/>
  <c r="V8101" i="1"/>
  <c r="V3173" i="1"/>
  <c r="P7858" i="1"/>
  <c r="N7505" i="1"/>
  <c r="V8194" i="1"/>
  <c r="H2773" i="1"/>
  <c r="U2361" i="1"/>
  <c r="I1250" i="1"/>
  <c r="V849" i="1"/>
  <c r="J1140" i="1"/>
  <c r="F1280" i="1"/>
  <c r="V2721" i="1"/>
  <c r="T4754" i="1"/>
  <c r="T125" i="1"/>
  <c r="U7821" i="1"/>
  <c r="U7245" i="1"/>
  <c r="P1957" i="1"/>
  <c r="I5140" i="1"/>
  <c r="V416" i="1"/>
  <c r="I8313" i="1"/>
  <c r="J8321" i="1"/>
  <c r="J3205" i="1"/>
  <c r="T6011" i="1"/>
  <c r="H4947" i="1"/>
  <c r="L6183" i="1"/>
  <c r="I6398" i="1"/>
  <c r="U672" i="1"/>
  <c r="T2503" i="1"/>
  <c r="L2507" i="1"/>
  <c r="U4604" i="1"/>
  <c r="V70" i="1"/>
  <c r="L466" i="1"/>
  <c r="P3848" i="1"/>
  <c r="V920" i="1"/>
  <c r="T372" i="1"/>
  <c r="T7001" i="1"/>
  <c r="V2756" i="1"/>
  <c r="U1703" i="1"/>
  <c r="M3629" i="1"/>
  <c r="J3636" i="1"/>
  <c r="I4970" i="1"/>
  <c r="T4958" i="1"/>
  <c r="P7460" i="1"/>
  <c r="H5650" i="1"/>
  <c r="F75" i="1"/>
  <c r="U8228" i="1"/>
  <c r="H6633" i="1"/>
  <c r="H3726" i="1"/>
  <c r="F571" i="1"/>
  <c r="H3467" i="1"/>
  <c r="V5096" i="1"/>
  <c r="J2172" i="1"/>
  <c r="T588" i="1"/>
  <c r="U384" i="1"/>
  <c r="F4016" i="1"/>
  <c r="F3409" i="1"/>
  <c r="U1374" i="1"/>
  <c r="I5177" i="1"/>
  <c r="F6714" i="1"/>
  <c r="I6560" i="1"/>
  <c r="F623" i="1"/>
  <c r="H5073" i="1"/>
  <c r="U7042" i="1"/>
  <c r="L8258" i="1"/>
  <c r="V6131" i="1"/>
  <c r="F4478" i="1"/>
  <c r="V590" i="1"/>
  <c r="I5904" i="1"/>
  <c r="T2177" i="1"/>
  <c r="J3140" i="1"/>
  <c r="P4339" i="1"/>
  <c r="M3034" i="1"/>
  <c r="N5823" i="1"/>
  <c r="V5692" i="1"/>
  <c r="U7695" i="1"/>
  <c r="H4202" i="1"/>
  <c r="H171" i="1"/>
  <c r="M3279" i="1"/>
  <c r="I2398" i="1"/>
  <c r="H7289" i="1"/>
  <c r="I6757" i="1"/>
  <c r="V38" i="1"/>
  <c r="P6658" i="1"/>
  <c r="J3565" i="1"/>
  <c r="P604" i="1"/>
  <c r="V5397" i="1"/>
  <c r="H1941" i="1"/>
  <c r="H6113" i="1"/>
  <c r="U216" i="1"/>
  <c r="J7397" i="1"/>
  <c r="M3632" i="1"/>
  <c r="U804" i="1"/>
  <c r="H6433" i="1"/>
  <c r="P3094" i="1"/>
  <c r="U6122" i="1"/>
  <c r="T8229" i="1"/>
  <c r="F1235" i="1"/>
  <c r="I3509" i="1"/>
  <c r="M81" i="1"/>
  <c r="L2167" i="1"/>
  <c r="U1389" i="1"/>
  <c r="U6343" i="1"/>
  <c r="U7935" i="1"/>
  <c r="N2459" i="1"/>
  <c r="F7372" i="1"/>
  <c r="V5014" i="1"/>
  <c r="P683" i="1"/>
  <c r="T2152" i="1"/>
  <c r="H6453" i="1"/>
  <c r="V8091" i="1"/>
  <c r="M6587" i="1"/>
  <c r="U5367" i="1"/>
  <c r="H2157" i="1"/>
  <c r="P29" i="1"/>
  <c r="P4344" i="1"/>
  <c r="P4062" i="1"/>
  <c r="M1035" i="1"/>
  <c r="I6589" i="1"/>
  <c r="M2505" i="1"/>
  <c r="V7275" i="1"/>
  <c r="K276" i="1"/>
  <c r="P2198" i="1"/>
  <c r="F3150" i="1"/>
  <c r="P3062" i="1"/>
  <c r="V721" i="1"/>
  <c r="N6857" i="1"/>
  <c r="H8208" i="1"/>
  <c r="T8077" i="1"/>
  <c r="U1230" i="1"/>
  <c r="F8256" i="1"/>
  <c r="J3137" i="1"/>
  <c r="J3770" i="1"/>
  <c r="F1468" i="1"/>
  <c r="P2358" i="1"/>
  <c r="P546" i="1"/>
  <c r="T343" i="1"/>
  <c r="J7313" i="1"/>
  <c r="J4018" i="1"/>
  <c r="V425" i="1"/>
  <c r="J1959" i="1"/>
  <c r="N8285" i="1"/>
  <c r="T6371" i="1"/>
  <c r="J3080" i="1"/>
  <c r="N4287" i="1"/>
  <c r="P1873" i="1"/>
  <c r="T4668" i="1"/>
  <c r="P4134" i="1"/>
  <c r="N8103" i="1"/>
  <c r="U2595" i="1"/>
  <c r="I6653" i="1"/>
  <c r="P7161" i="1"/>
  <c r="I7492" i="1"/>
  <c r="H1809" i="1"/>
  <c r="U1805" i="1"/>
  <c r="U367" i="1"/>
  <c r="V8140" i="1"/>
  <c r="T6267" i="1"/>
  <c r="P6292" i="1"/>
  <c r="J5731" i="1"/>
  <c r="V2537" i="1"/>
  <c r="I8215" i="1"/>
  <c r="U2674" i="1"/>
  <c r="V3699" i="1"/>
  <c r="T4950" i="1"/>
  <c r="P3892" i="1"/>
  <c r="I4697" i="1"/>
  <c r="P3548" i="1"/>
  <c r="I8183" i="1"/>
  <c r="N4484" i="1"/>
  <c r="I173" i="1"/>
  <c r="F6527" i="1"/>
  <c r="J1500" i="1"/>
  <c r="N216" i="1"/>
  <c r="I6742" i="1"/>
  <c r="I3903" i="1"/>
  <c r="M8242" i="1"/>
  <c r="P5837" i="1"/>
  <c r="V6398" i="1"/>
  <c r="M379" i="1"/>
  <c r="M7952" i="1"/>
  <c r="P2112" i="1"/>
  <c r="U3801" i="1"/>
  <c r="I5417" i="1"/>
  <c r="N6059" i="1"/>
  <c r="U1908" i="1"/>
  <c r="P6372" i="1"/>
  <c r="M5229" i="1"/>
  <c r="H5661" i="1"/>
  <c r="V3079" i="1"/>
  <c r="F1144" i="1"/>
  <c r="J2838" i="1"/>
  <c r="H535" i="1"/>
  <c r="J7879" i="1"/>
  <c r="V4919" i="1"/>
  <c r="N6818" i="1"/>
  <c r="M4958" i="1"/>
  <c r="T1423" i="1"/>
  <c r="K162" i="1"/>
  <c r="I8073" i="1"/>
  <c r="I4822" i="1"/>
  <c r="U6052" i="1"/>
  <c r="P137" i="1"/>
  <c r="H3456" i="1"/>
  <c r="P6075" i="1"/>
  <c r="M6338" i="1"/>
  <c r="V5012" i="1"/>
  <c r="I1009" i="1"/>
  <c r="H6898" i="1"/>
  <c r="M4339" i="1"/>
  <c r="N1680" i="1"/>
  <c r="P641" i="1"/>
  <c r="N644" i="1"/>
  <c r="F713" i="1"/>
  <c r="U673" i="1"/>
  <c r="I6129" i="1"/>
  <c r="F1577" i="1"/>
  <c r="P3878" i="1"/>
  <c r="T4434" i="1"/>
  <c r="N5013" i="1"/>
  <c r="J934" i="1"/>
  <c r="V2359" i="1"/>
  <c r="F5000" i="1"/>
  <c r="N1856" i="1"/>
  <c r="J663" i="1"/>
  <c r="H5935" i="1"/>
  <c r="U1798" i="1"/>
  <c r="M4353" i="1"/>
  <c r="P8171" i="1"/>
  <c r="T251" i="1"/>
  <c r="J4441" i="1"/>
  <c r="F4111" i="1"/>
  <c r="V2709" i="1"/>
  <c r="J3811" i="1"/>
  <c r="F6913" i="1"/>
  <c r="F6138" i="1"/>
  <c r="H7550" i="1"/>
  <c r="N3101" i="1"/>
  <c r="V7355" i="1"/>
  <c r="H3748" i="1"/>
  <c r="F5386" i="1"/>
  <c r="U6129" i="1"/>
  <c r="I7891" i="1"/>
  <c r="V6204" i="1"/>
  <c r="U1786" i="1"/>
  <c r="V294" i="1"/>
  <c r="I1364" i="1"/>
  <c r="J3715" i="1"/>
  <c r="I2087" i="1"/>
  <c r="V3753" i="1"/>
  <c r="M5528" i="1"/>
  <c r="M2694" i="1"/>
  <c r="N8153" i="1"/>
  <c r="V2273" i="1"/>
  <c r="M616" i="1"/>
  <c r="K4636" i="1"/>
  <c r="T8155" i="1"/>
  <c r="J3327" i="1"/>
  <c r="J4425" i="1"/>
  <c r="V4684" i="1"/>
  <c r="U637" i="1"/>
  <c r="P5046" i="1"/>
  <c r="V8285" i="1"/>
  <c r="T6383" i="1"/>
  <c r="F7991" i="1"/>
  <c r="M7111" i="1"/>
  <c r="J1160" i="1"/>
  <c r="T7103" i="1"/>
  <c r="I379" i="1"/>
  <c r="T7400" i="1"/>
  <c r="P7221" i="1"/>
  <c r="T6038" i="1"/>
  <c r="F1193" i="1"/>
  <c r="U5132" i="1"/>
  <c r="H4107" i="1"/>
  <c r="U4805" i="1"/>
  <c r="J3045" i="1"/>
  <c r="N7307" i="1"/>
  <c r="V5312" i="1"/>
  <c r="N910" i="1"/>
  <c r="P4550" i="1"/>
  <c r="F1436" i="1"/>
  <c r="V5430" i="1"/>
  <c r="U6850" i="1"/>
  <c r="J6502" i="1"/>
  <c r="M3042" i="1"/>
  <c r="H3426" i="1"/>
  <c r="M4328" i="1"/>
  <c r="N5526" i="1"/>
  <c r="H2238" i="1"/>
  <c r="J3848" i="1"/>
  <c r="P7402" i="1"/>
  <c r="V3066" i="1"/>
  <c r="I6846" i="1"/>
  <c r="V8177" i="1"/>
  <c r="V3632" i="1"/>
  <c r="M1811" i="1"/>
  <c r="M773" i="1"/>
  <c r="T5497" i="1"/>
  <c r="P3809" i="1"/>
  <c r="T7469" i="1"/>
  <c r="H3943" i="1"/>
  <c r="V615" i="1"/>
  <c r="H5311" i="1"/>
  <c r="P281" i="1"/>
  <c r="T4564" i="1"/>
  <c r="I6650" i="1"/>
  <c r="I3308" i="1"/>
  <c r="M4386" i="1"/>
  <c r="H1745" i="1"/>
  <c r="T7856" i="1"/>
  <c r="U2782" i="1"/>
  <c r="T5398" i="1"/>
  <c r="T997" i="1"/>
  <c r="V3405" i="1"/>
  <c r="U5181" i="1"/>
  <c r="I4171" i="1"/>
  <c r="T490" i="1"/>
  <c r="I4323" i="1"/>
  <c r="V6725" i="1"/>
  <c r="T92" i="1"/>
  <c r="U186" i="1"/>
  <c r="U534" i="1"/>
  <c r="M7009" i="1"/>
  <c r="P5475" i="1"/>
  <c r="J1183" i="1"/>
  <c r="U5843" i="1"/>
  <c r="N709" i="1"/>
  <c r="V394" i="1"/>
  <c r="T787" i="1"/>
  <c r="N2397" i="1"/>
  <c r="P7147" i="1"/>
  <c r="J3797" i="1"/>
  <c r="N936" i="1"/>
  <c r="U4494" i="1"/>
  <c r="H3324" i="1"/>
  <c r="U3637" i="1"/>
  <c r="F5032" i="1"/>
  <c r="M7439" i="1"/>
  <c r="T5037" i="1"/>
  <c r="U3893" i="1"/>
  <c r="M4218" i="1"/>
  <c r="M3679" i="1"/>
  <c r="J4057" i="1"/>
  <c r="T1059" i="1"/>
  <c r="H7476" i="1"/>
  <c r="J5653" i="1"/>
  <c r="V4744" i="1"/>
  <c r="T1390" i="1"/>
  <c r="P6618" i="1"/>
  <c r="V8335" i="1"/>
  <c r="I6888" i="1"/>
  <c r="J1612" i="1"/>
  <c r="I3381" i="1"/>
  <c r="V4473" i="1"/>
  <c r="U1015" i="1"/>
  <c r="P4901" i="1"/>
  <c r="U6242" i="1"/>
  <c r="P5188" i="1"/>
  <c r="J4617" i="1"/>
  <c r="J2017" i="1"/>
  <c r="P2344" i="1"/>
  <c r="V1790" i="1"/>
  <c r="I4633" i="1"/>
  <c r="P2507" i="1"/>
  <c r="M7354" i="1"/>
  <c r="H6909" i="1"/>
  <c r="T2702" i="1"/>
  <c r="U1346" i="1"/>
  <c r="F5010" i="1"/>
  <c r="J6301" i="1"/>
  <c r="U495" i="1"/>
  <c r="U6773" i="1"/>
  <c r="T6862" i="1"/>
  <c r="N7049" i="1"/>
  <c r="P5823" i="1"/>
  <c r="V2445" i="1"/>
  <c r="M2975" i="1"/>
  <c r="F5571" i="1"/>
  <c r="F7924" i="1"/>
  <c r="F2266" i="1"/>
  <c r="U3710" i="1"/>
  <c r="H2640" i="1"/>
  <c r="V8173" i="1"/>
  <c r="H2900" i="1"/>
  <c r="N6717" i="1"/>
  <c r="H739" i="1"/>
  <c r="U4986" i="1"/>
  <c r="F2009" i="1"/>
  <c r="M6485" i="1"/>
  <c r="M1483" i="1"/>
  <c r="V76" i="1"/>
  <c r="U592" i="1"/>
  <c r="P1746" i="1"/>
  <c r="N423" i="1"/>
  <c r="P3456" i="1"/>
  <c r="P2149" i="1"/>
  <c r="J6180" i="1"/>
  <c r="F1288" i="1"/>
  <c r="H858" i="1"/>
  <c r="T8236" i="1"/>
  <c r="V300" i="1"/>
  <c r="I2012" i="1"/>
  <c r="P280" i="1"/>
  <c r="M5452" i="1"/>
  <c r="T4212" i="1"/>
  <c r="M7190" i="1"/>
  <c r="F2487" i="1"/>
  <c r="I86" i="1"/>
  <c r="H4927" i="1"/>
  <c r="N2890" i="1"/>
  <c r="J5279" i="1"/>
  <c r="V6826" i="1"/>
  <c r="F5512" i="1"/>
  <c r="J5946" i="1"/>
  <c r="V1885" i="1"/>
  <c r="H3527" i="1"/>
  <c r="P7638" i="1"/>
  <c r="F678" i="1"/>
  <c r="I1961" i="1"/>
  <c r="I3448" i="1"/>
  <c r="U8224" i="1"/>
  <c r="N3956" i="1"/>
  <c r="F6879" i="1"/>
  <c r="V8198" i="1"/>
  <c r="V7830" i="1"/>
  <c r="N384" i="1"/>
  <c r="T6220" i="1"/>
  <c r="P3228" i="1"/>
  <c r="H8073" i="1"/>
  <c r="M4028" i="1"/>
  <c r="T4433" i="1"/>
  <c r="F7296" i="1"/>
  <c r="H1351" i="1"/>
  <c r="V3658" i="1"/>
  <c r="V4525" i="1"/>
  <c r="F7201" i="1"/>
  <c r="P8289" i="1"/>
  <c r="M2154" i="1"/>
  <c r="F6120" i="1"/>
  <c r="U5910" i="1"/>
  <c r="M1708" i="1"/>
  <c r="J5877" i="1"/>
  <c r="H3605" i="1"/>
  <c r="L2131" i="1"/>
  <c r="M3708" i="1"/>
  <c r="V7936" i="1"/>
  <c r="I4335" i="1"/>
  <c r="F6172" i="1"/>
  <c r="T596" i="1"/>
  <c r="U413" i="1"/>
  <c r="U3360" i="1"/>
  <c r="T6154" i="1"/>
  <c r="U2618" i="1"/>
  <c r="V7892" i="1"/>
  <c r="F2274" i="1"/>
  <c r="V7119" i="1"/>
  <c r="F6030" i="1"/>
  <c r="M2055" i="1"/>
  <c r="I4276" i="1"/>
  <c r="I283" i="1"/>
  <c r="J3331" i="1"/>
  <c r="H6378" i="1"/>
  <c r="P5961" i="1"/>
  <c r="H5020" i="1"/>
  <c r="P1784" i="1"/>
  <c r="H8021" i="1"/>
  <c r="F5356" i="1"/>
  <c r="T6934" i="1"/>
  <c r="M2847" i="1"/>
  <c r="J1056" i="1"/>
  <c r="T6564" i="1"/>
  <c r="M227" i="1"/>
  <c r="V3617" i="1"/>
  <c r="T5376" i="1"/>
  <c r="J7809" i="1"/>
  <c r="U3066" i="1"/>
  <c r="F2911" i="1"/>
  <c r="M1526" i="1"/>
  <c r="N4140" i="1"/>
  <c r="I2187" i="1"/>
  <c r="H7838" i="1"/>
  <c r="I254" i="1"/>
  <c r="M248" i="1"/>
  <c r="L1915" i="1"/>
  <c r="V6257" i="1"/>
  <c r="P1681" i="1"/>
  <c r="U1084" i="1"/>
  <c r="H3231" i="1"/>
  <c r="H7087" i="1"/>
  <c r="T6741" i="1"/>
  <c r="I5014" i="1"/>
  <c r="M2200" i="1"/>
  <c r="J4772" i="1"/>
  <c r="H6626" i="1"/>
  <c r="H7566" i="1"/>
  <c r="J8281" i="1"/>
  <c r="F7919" i="1"/>
  <c r="N6325" i="1"/>
  <c r="N5332" i="1"/>
  <c r="I4877" i="1"/>
  <c r="L2546" i="1"/>
  <c r="V5078" i="1"/>
  <c r="F5053" i="1"/>
  <c r="P6143" i="1"/>
  <c r="P3865" i="1"/>
  <c r="N3681" i="1"/>
  <c r="F5111" i="1"/>
  <c r="N8186" i="1"/>
  <c r="M3444" i="1"/>
  <c r="V3943" i="1"/>
  <c r="I8085" i="1"/>
  <c r="F7405" i="1"/>
  <c r="T3566" i="1"/>
  <c r="J437" i="1"/>
  <c r="T4058" i="1"/>
  <c r="I5019" i="1"/>
  <c r="M5703" i="1"/>
  <c r="L7393" i="1"/>
  <c r="V3652" i="1"/>
  <c r="V7178" i="1"/>
  <c r="U1719" i="1"/>
  <c r="J1596" i="1"/>
  <c r="V1361" i="1"/>
  <c r="T5094" i="1"/>
  <c r="J6201" i="1"/>
  <c r="H1050" i="1"/>
  <c r="T2544" i="1"/>
  <c r="J1162" i="1"/>
  <c r="V4149" i="1"/>
  <c r="V1597" i="1"/>
  <c r="I6674" i="1"/>
  <c r="P3893" i="1"/>
  <c r="N6532" i="1"/>
  <c r="N2885" i="1"/>
  <c r="I6609" i="1"/>
  <c r="U4403" i="1"/>
  <c r="I2669" i="1"/>
  <c r="P7188" i="1"/>
  <c r="H7487" i="1"/>
  <c r="I3502" i="1"/>
  <c r="U2253" i="1"/>
  <c r="H4364" i="1"/>
  <c r="I7405" i="1"/>
  <c r="J6560" i="1"/>
  <c r="N1473" i="1"/>
  <c r="U1524" i="1"/>
  <c r="I6256" i="1"/>
  <c r="M1991" i="1"/>
  <c r="F477" i="1"/>
  <c r="L3203" i="1"/>
  <c r="L1040" i="1"/>
  <c r="T3395" i="1"/>
  <c r="U3609" i="1"/>
  <c r="U6900" i="1"/>
  <c r="P4524" i="1"/>
  <c r="J6888" i="1"/>
  <c r="F3466" i="1"/>
  <c r="U3737" i="1"/>
  <c r="P3874" i="1"/>
  <c r="H4519" i="1"/>
  <c r="F3830" i="1"/>
  <c r="M1189" i="1"/>
  <c r="U2387" i="1"/>
  <c r="M1140" i="1"/>
  <c r="U1411" i="1"/>
  <c r="U1938" i="1"/>
  <c r="F496" i="1"/>
  <c r="V5969" i="1"/>
  <c r="H2955" i="1"/>
  <c r="V8145" i="1"/>
  <c r="M906" i="1"/>
  <c r="I4692" i="1"/>
  <c r="T7990" i="1"/>
  <c r="F4443" i="1"/>
  <c r="H2917" i="1"/>
  <c r="I1092" i="1"/>
  <c r="J8133" i="1"/>
  <c r="F8144" i="1"/>
  <c r="J4224" i="1"/>
  <c r="P1199" i="1"/>
  <c r="N5812" i="1"/>
  <c r="J417" i="1"/>
  <c r="I6533" i="1"/>
  <c r="N6352" i="1"/>
  <c r="J5792" i="1"/>
  <c r="V358" i="1"/>
  <c r="F6571" i="1"/>
  <c r="H4800" i="1"/>
  <c r="N1074" i="1"/>
  <c r="M2367" i="1"/>
  <c r="P5190" i="1"/>
  <c r="J722" i="1"/>
  <c r="J7894" i="1"/>
  <c r="V7942" i="1"/>
  <c r="P2768" i="1"/>
  <c r="N787" i="1"/>
  <c r="N6684" i="1"/>
  <c r="F2298" i="1"/>
  <c r="T280" i="1"/>
  <c r="P5166" i="1"/>
  <c r="H1729" i="1"/>
  <c r="I2739" i="1"/>
  <c r="F4741" i="1"/>
  <c r="M3587" i="1"/>
  <c r="T6242" i="1"/>
  <c r="J2787" i="1"/>
  <c r="P8218" i="1"/>
  <c r="U1598" i="1"/>
  <c r="I905" i="1"/>
  <c r="J7368" i="1"/>
  <c r="M1184" i="1"/>
  <c r="P5679" i="1"/>
  <c r="M1425" i="1"/>
  <c r="T8021" i="1"/>
  <c r="V5342" i="1"/>
  <c r="I232" i="1"/>
  <c r="H3455" i="1"/>
  <c r="N1535" i="1"/>
  <c r="J4633" i="1"/>
  <c r="M3696" i="1"/>
  <c r="I5045" i="1"/>
  <c r="H7110" i="1"/>
  <c r="F2505" i="1"/>
  <c r="T2560" i="1"/>
  <c r="F7504" i="1"/>
  <c r="J3308" i="1"/>
  <c r="V8348" i="1"/>
  <c r="L3710" i="1"/>
  <c r="T330" i="1"/>
  <c r="M3240" i="1"/>
  <c r="T4355" i="1"/>
  <c r="T2748" i="1"/>
  <c r="V1721" i="1"/>
  <c r="M2191" i="1"/>
  <c r="U6342" i="1"/>
  <c r="T8253" i="1"/>
  <c r="N5205" i="1"/>
  <c r="N2566" i="1"/>
  <c r="N6757" i="1"/>
  <c r="J5673" i="1"/>
  <c r="N64" i="1"/>
  <c r="T1729" i="1"/>
  <c r="N106" i="1"/>
  <c r="F8109" i="1"/>
  <c r="P2342" i="1"/>
  <c r="I5854" i="1"/>
  <c r="P3339" i="1"/>
  <c r="P6448" i="1"/>
  <c r="M1058" i="1"/>
  <c r="I745" i="1"/>
  <c r="J6531" i="1"/>
  <c r="P3789" i="1"/>
  <c r="I5925" i="1"/>
  <c r="U2573" i="1"/>
  <c r="J8103" i="1"/>
  <c r="N5838" i="1"/>
  <c r="L5877" i="1"/>
  <c r="T190" i="1"/>
  <c r="T4395" i="1"/>
  <c r="F2353" i="1"/>
  <c r="M5153" i="1"/>
  <c r="V4976" i="1"/>
  <c r="M175" i="1"/>
  <c r="U7069" i="1"/>
  <c r="M3447" i="1"/>
  <c r="J1173" i="1"/>
  <c r="M3472" i="1"/>
  <c r="N2078" i="1"/>
  <c r="P6843" i="1"/>
  <c r="I2399" i="1"/>
  <c r="U3822" i="1"/>
  <c r="V6928" i="1"/>
  <c r="P1915" i="1"/>
  <c r="F6403" i="1"/>
  <c r="U4750" i="1"/>
  <c r="P5794" i="1"/>
  <c r="I6993" i="1"/>
  <c r="N3303" i="1"/>
  <c r="I4065" i="1"/>
  <c r="L7199" i="1"/>
  <c r="H1495" i="1"/>
  <c r="M1330" i="1"/>
  <c r="P1703" i="1"/>
  <c r="P8006" i="1"/>
  <c r="U42" i="1"/>
  <c r="N583" i="1"/>
  <c r="J3173" i="1"/>
  <c r="I3364" i="1"/>
  <c r="F62" i="1"/>
  <c r="P3016" i="1"/>
  <c r="V2220" i="1"/>
  <c r="N7517" i="1"/>
  <c r="P5483" i="1"/>
  <c r="J8073" i="1"/>
  <c r="M5267" i="1"/>
  <c r="V7349" i="1"/>
  <c r="H6518" i="1"/>
  <c r="I1952" i="1"/>
  <c r="N5983" i="1"/>
  <c r="T5952" i="1"/>
  <c r="M7493" i="1"/>
  <c r="K5262" i="1"/>
  <c r="F7192" i="1"/>
  <c r="H4176" i="1"/>
  <c r="F4540" i="1"/>
  <c r="J8276" i="1"/>
  <c r="P8209" i="1"/>
  <c r="F8289" i="1"/>
  <c r="P7240" i="1"/>
  <c r="J8088" i="1"/>
  <c r="I751" i="1"/>
  <c r="L4053" i="1"/>
  <c r="L6846" i="1"/>
  <c r="F1751" i="1"/>
  <c r="M2859" i="1"/>
  <c r="U4158" i="1"/>
  <c r="M6004" i="1"/>
  <c r="F944" i="1"/>
  <c r="H1266" i="1"/>
  <c r="H3771" i="1"/>
  <c r="T3587" i="1"/>
  <c r="P620" i="1"/>
  <c r="T3746" i="1"/>
  <c r="K3188" i="1"/>
  <c r="P5567" i="1"/>
  <c r="F687" i="1"/>
  <c r="U3907" i="1"/>
  <c r="H6027" i="1"/>
  <c r="T567" i="1"/>
  <c r="M7186" i="1"/>
  <c r="I5978" i="1"/>
  <c r="H5717" i="1"/>
  <c r="M2640" i="1"/>
  <c r="J3429" i="1"/>
  <c r="U3341" i="1"/>
  <c r="L8245" i="1"/>
  <c r="N165" i="1"/>
  <c r="V5436" i="1"/>
  <c r="F1484" i="1"/>
  <c r="P2739" i="1"/>
  <c r="L4244" i="1"/>
  <c r="J5515" i="1"/>
  <c r="T673" i="1"/>
  <c r="I201" i="1"/>
  <c r="M8347" i="1"/>
  <c r="H3795" i="1"/>
  <c r="F7130" i="1"/>
  <c r="P3319" i="1"/>
  <c r="H3288" i="1"/>
  <c r="F3237" i="1"/>
  <c r="H769" i="1"/>
  <c r="I5522" i="1"/>
  <c r="I8225" i="1"/>
  <c r="V801" i="1"/>
  <c r="T6475" i="1"/>
  <c r="P2515" i="1"/>
  <c r="V3350" i="1"/>
  <c r="H2849" i="1"/>
  <c r="F1316" i="1"/>
  <c r="V1063" i="1"/>
  <c r="M4674" i="1"/>
  <c r="I601" i="1"/>
  <c r="I4058" i="1"/>
  <c r="V2788" i="1"/>
  <c r="I4322" i="1"/>
  <c r="M305" i="1"/>
  <c r="T7817" i="1"/>
  <c r="F5698" i="1"/>
  <c r="U5294" i="1"/>
  <c r="P5289" i="1"/>
  <c r="V2726" i="1"/>
  <c r="U2763" i="1"/>
  <c r="P7276" i="1"/>
  <c r="I91" i="1"/>
  <c r="M1237" i="1"/>
  <c r="P1044" i="1"/>
  <c r="F565" i="1"/>
  <c r="H445" i="1"/>
  <c r="M8234" i="1"/>
  <c r="M4326" i="1"/>
  <c r="P156" i="1"/>
  <c r="M3930" i="1"/>
  <c r="U1289" i="1"/>
  <c r="U718" i="1"/>
  <c r="F7857" i="1"/>
  <c r="M3180" i="1"/>
  <c r="F120" i="1"/>
  <c r="P2511" i="1"/>
  <c r="T1173" i="1"/>
  <c r="L6268" i="1"/>
  <c r="I2889" i="1"/>
  <c r="F5599" i="1"/>
  <c r="H4515" i="1"/>
  <c r="I7984" i="1"/>
  <c r="J636" i="1"/>
  <c r="J7092" i="1"/>
  <c r="I6959" i="1"/>
  <c r="P8308" i="1"/>
  <c r="M7090" i="1"/>
  <c r="U2543" i="1"/>
  <c r="U7254" i="1"/>
  <c r="H1149" i="1"/>
  <c r="J7260" i="1"/>
  <c r="T7068" i="1"/>
  <c r="V5945" i="1"/>
  <c r="J5416" i="1"/>
  <c r="M812" i="1"/>
  <c r="M2472" i="1"/>
  <c r="J7038" i="1"/>
  <c r="F8058" i="1"/>
  <c r="V6104" i="1"/>
  <c r="J1011" i="1"/>
  <c r="P645" i="1"/>
  <c r="U5774" i="1"/>
  <c r="T3364" i="1"/>
  <c r="M2070" i="1"/>
  <c r="M3579" i="1"/>
  <c r="U6167" i="1"/>
  <c r="V3371" i="1"/>
  <c r="M5442" i="1"/>
  <c r="U3007" i="1"/>
  <c r="N4687" i="1"/>
  <c r="H2657" i="1"/>
  <c r="M734" i="1"/>
  <c r="P4224" i="1"/>
  <c r="F6922" i="1"/>
  <c r="L2934" i="1"/>
  <c r="P2560" i="1"/>
  <c r="L6086" i="1"/>
  <c r="N3059" i="1"/>
  <c r="U1144" i="1"/>
  <c r="M7426" i="1"/>
  <c r="F1367" i="1"/>
  <c r="U2935" i="1"/>
  <c r="F7349" i="1"/>
  <c r="P1763" i="1"/>
  <c r="P3340" i="1"/>
  <c r="J3874" i="1"/>
  <c r="V166" i="1"/>
  <c r="V6576" i="1"/>
  <c r="P545" i="1"/>
  <c r="H2148" i="1"/>
  <c r="M8046" i="1"/>
  <c r="N3248" i="1"/>
  <c r="P3218" i="1"/>
  <c r="H835" i="1"/>
  <c r="J6418" i="1"/>
  <c r="T3137" i="1"/>
  <c r="V1481" i="1"/>
  <c r="N162" i="1"/>
  <c r="V2608" i="1"/>
  <c r="I3001" i="1"/>
  <c r="L611" i="1"/>
  <c r="P1976" i="1"/>
  <c r="F1672" i="1"/>
  <c r="P5432" i="1"/>
  <c r="T1288" i="1"/>
  <c r="T1180" i="1"/>
  <c r="I1816" i="1"/>
  <c r="N6102" i="1"/>
  <c r="L5239" i="1"/>
  <c r="F5119" i="1"/>
  <c r="P7095" i="1"/>
  <c r="P4600" i="1"/>
  <c r="J3029" i="1"/>
  <c r="I3462" i="1"/>
  <c r="M5893" i="1"/>
  <c r="T3862" i="1"/>
  <c r="U3767" i="1"/>
  <c r="J7880" i="1"/>
  <c r="J6542" i="1"/>
  <c r="J5418" i="1"/>
  <c r="I5002" i="1"/>
  <c r="U7902" i="1"/>
  <c r="F5065" i="1"/>
  <c r="J7867" i="1"/>
  <c r="V5148" i="1"/>
  <c r="N2984" i="1"/>
  <c r="P893" i="1"/>
  <c r="U3563" i="1"/>
  <c r="H6979" i="1"/>
  <c r="T2954" i="1"/>
  <c r="H1334" i="1"/>
  <c r="N7518" i="1"/>
  <c r="I2058" i="1"/>
  <c r="F7896" i="1"/>
  <c r="P1469" i="1"/>
  <c r="U1788" i="1"/>
  <c r="N1639" i="1"/>
  <c r="F8114" i="1"/>
  <c r="V7842" i="1"/>
  <c r="U2219" i="1"/>
  <c r="J3607" i="1"/>
  <c r="T2758" i="1"/>
  <c r="M6260" i="1"/>
  <c r="V4031" i="1"/>
  <c r="V997" i="1"/>
  <c r="V2333" i="1"/>
  <c r="U8054" i="1"/>
  <c r="P8244" i="1"/>
  <c r="M1566" i="1"/>
  <c r="V1075" i="1"/>
  <c r="I6236" i="1"/>
  <c r="J1873" i="1"/>
  <c r="M3693" i="1"/>
  <c r="V6977" i="1"/>
  <c r="P3707" i="1"/>
  <c r="U6813" i="1"/>
  <c r="T2099" i="1"/>
  <c r="V4356" i="1"/>
  <c r="N2772" i="1"/>
  <c r="J5520" i="1"/>
  <c r="U1605" i="1"/>
  <c r="F5853" i="1"/>
  <c r="U309" i="1"/>
  <c r="V1058" i="1"/>
  <c r="H4429" i="1"/>
  <c r="U5089" i="1"/>
  <c r="T8231" i="1"/>
  <c r="T5486" i="1"/>
  <c r="V4331" i="1"/>
  <c r="P914" i="1"/>
  <c r="N1167" i="1"/>
  <c r="M178" i="1"/>
  <c r="N6939" i="1"/>
  <c r="H4634" i="1"/>
  <c r="U8202" i="1"/>
  <c r="J1158" i="1"/>
  <c r="J1590" i="1"/>
  <c r="I716" i="1"/>
  <c r="F76" i="1"/>
  <c r="P322" i="1"/>
  <c r="H6222" i="1"/>
  <c r="N6812" i="1"/>
  <c r="I3070" i="1"/>
  <c r="M3331" i="1"/>
  <c r="F8077" i="1"/>
  <c r="T4164" i="1"/>
  <c r="N671" i="1"/>
  <c r="P4285" i="1"/>
  <c r="F1263" i="1"/>
  <c r="F31" i="1"/>
  <c r="L3587" i="1"/>
  <c r="V3471" i="1"/>
  <c r="I590" i="1"/>
  <c r="H1188" i="1"/>
  <c r="N6385" i="1"/>
  <c r="F64" i="1"/>
  <c r="N5535" i="1"/>
  <c r="F8134" i="1"/>
  <c r="N3022" i="1"/>
  <c r="P2906" i="1"/>
  <c r="F101" i="1"/>
  <c r="V7220" i="1"/>
  <c r="T2195" i="1"/>
  <c r="N2193" i="1"/>
  <c r="N7124" i="1"/>
  <c r="F5448" i="1"/>
  <c r="H6819" i="1"/>
  <c r="J3191" i="1"/>
  <c r="P6531" i="1"/>
  <c r="T2961" i="1"/>
  <c r="V4493" i="1"/>
  <c r="N7562" i="1"/>
  <c r="F4107" i="1"/>
  <c r="F4564" i="1"/>
  <c r="P1857" i="1"/>
  <c r="J3179" i="1"/>
  <c r="U694" i="1"/>
  <c r="H2355" i="1"/>
  <c r="T6864" i="1"/>
  <c r="L8087" i="1"/>
  <c r="U5305" i="1"/>
  <c r="V5415" i="1"/>
  <c r="M8348" i="1"/>
  <c r="J6868" i="1"/>
  <c r="T864" i="1"/>
  <c r="P4804" i="1"/>
  <c r="H1829" i="1"/>
  <c r="F5817" i="1"/>
  <c r="N99" i="1"/>
  <c r="F7186" i="1"/>
  <c r="T6222" i="1"/>
  <c r="H6780" i="1"/>
  <c r="F4371" i="1"/>
  <c r="H7816" i="1"/>
  <c r="F7452" i="1"/>
  <c r="P3570" i="1"/>
  <c r="V6128" i="1"/>
  <c r="N2281" i="1"/>
  <c r="I2438" i="1"/>
  <c r="F2770" i="1"/>
  <c r="F7393" i="1"/>
  <c r="I1090" i="1"/>
  <c r="J7567" i="1"/>
  <c r="J4148" i="1"/>
  <c r="V4128" i="1"/>
  <c r="P5298" i="1"/>
  <c r="H7464" i="1"/>
  <c r="T7461" i="1"/>
  <c r="I3250" i="1"/>
  <c r="M6466" i="1"/>
  <c r="H4689" i="1"/>
  <c r="H6267" i="1"/>
  <c r="T6692" i="1"/>
  <c r="M6432" i="1"/>
  <c r="N991" i="1"/>
  <c r="N3613" i="1"/>
  <c r="N2884" i="1"/>
  <c r="I8320" i="1"/>
  <c r="N5341" i="1"/>
  <c r="T7226" i="1"/>
  <c r="N7488" i="1"/>
  <c r="J1809" i="1"/>
  <c r="F489" i="1"/>
  <c r="N5743" i="1"/>
  <c r="N412" i="1"/>
  <c r="P5038" i="1"/>
  <c r="M1470" i="1"/>
  <c r="U5" i="1"/>
  <c r="P1461" i="1"/>
  <c r="L7321" i="1"/>
  <c r="N4377" i="1"/>
  <c r="U6945" i="1"/>
  <c r="F7334" i="1"/>
  <c r="I2608" i="1"/>
  <c r="I3362" i="1"/>
  <c r="V2499" i="1"/>
  <c r="I4437" i="1"/>
  <c r="V728" i="1"/>
  <c r="V735" i="1"/>
  <c r="N7045" i="1"/>
  <c r="L2017" i="1"/>
  <c r="U198" i="1"/>
  <c r="T3447" i="1"/>
  <c r="P7467" i="1"/>
  <c r="V1909" i="1"/>
  <c r="F3350" i="1"/>
  <c r="V3427" i="1"/>
  <c r="T7811" i="1"/>
  <c r="F4612" i="1"/>
  <c r="H5029" i="1"/>
  <c r="H7011" i="1"/>
  <c r="U2714" i="1"/>
  <c r="H1486" i="1"/>
  <c r="T3931" i="1"/>
  <c r="I8194" i="1"/>
  <c r="K4774" i="1"/>
  <c r="J1963" i="1"/>
  <c r="V1742" i="1"/>
  <c r="M6656" i="1"/>
  <c r="I4021" i="1"/>
  <c r="F1984" i="1"/>
  <c r="I2845" i="1"/>
  <c r="M3806" i="1"/>
  <c r="J965" i="1"/>
  <c r="J7090" i="1"/>
  <c r="T1421" i="1"/>
  <c r="V2082" i="1"/>
  <c r="H5490" i="1"/>
  <c r="M4945" i="1"/>
  <c r="M130" i="1"/>
  <c r="F1031" i="1"/>
  <c r="V802" i="1"/>
  <c r="I7890" i="1"/>
  <c r="P4971" i="1"/>
  <c r="V1008" i="1"/>
  <c r="U1459" i="1"/>
  <c r="P1068" i="1"/>
  <c r="M3299" i="1"/>
  <c r="P5368" i="1"/>
  <c r="T1834" i="1"/>
  <c r="U5397" i="1"/>
  <c r="T3093" i="1"/>
  <c r="J4149" i="1"/>
  <c r="H4794" i="1"/>
  <c r="I8012" i="1"/>
  <c r="N7559" i="1"/>
  <c r="T2770" i="1"/>
  <c r="M1280" i="1"/>
  <c r="F6259" i="1"/>
  <c r="P2249" i="1"/>
  <c r="F7043" i="1"/>
  <c r="H5694" i="1"/>
  <c r="N2154" i="1"/>
  <c r="V4186" i="1"/>
  <c r="T1009" i="1"/>
  <c r="M7315" i="1"/>
  <c r="H5216" i="1"/>
  <c r="F4042" i="1"/>
  <c r="F469" i="1"/>
  <c r="I4467" i="1"/>
  <c r="U5832" i="1"/>
  <c r="F2395" i="1"/>
  <c r="I6456" i="1"/>
  <c r="V5157" i="1"/>
  <c r="H3351" i="1"/>
  <c r="P6812" i="1"/>
  <c r="T8090" i="1"/>
  <c r="T5613" i="1"/>
  <c r="I4943" i="1"/>
  <c r="P2053" i="1"/>
  <c r="I1300" i="1"/>
  <c r="U3758" i="1"/>
  <c r="P6224" i="1"/>
  <c r="N6603" i="1"/>
  <c r="T6224" i="1"/>
  <c r="P4943" i="1"/>
  <c r="H8221" i="1"/>
  <c r="H3066" i="1"/>
  <c r="N8116" i="1"/>
  <c r="F8259" i="1"/>
  <c r="I3452" i="1"/>
  <c r="F5108" i="1"/>
  <c r="H8302" i="1"/>
  <c r="I6984" i="1"/>
  <c r="N144" i="1"/>
  <c r="T6695" i="1"/>
  <c r="N4076" i="1"/>
  <c r="M1317" i="1"/>
  <c r="N2537" i="1"/>
  <c r="I1859" i="1"/>
  <c r="M1268" i="1"/>
  <c r="I565" i="1"/>
  <c r="P37" i="1"/>
  <c r="F6612" i="1"/>
  <c r="F2650" i="1"/>
  <c r="J8148" i="1"/>
  <c r="M1631" i="1"/>
  <c r="N4786" i="1"/>
  <c r="N3668" i="1"/>
  <c r="M6089" i="1"/>
  <c r="U921" i="1"/>
  <c r="N2911" i="1"/>
  <c r="J5241" i="1"/>
  <c r="V6950" i="1"/>
  <c r="H5810" i="1"/>
  <c r="F2773" i="1"/>
  <c r="H1083" i="1"/>
  <c r="M5837" i="1"/>
  <c r="L5665" i="1"/>
  <c r="L7481" i="1"/>
  <c r="M3583" i="1"/>
  <c r="U7456" i="1"/>
  <c r="V6117" i="1"/>
  <c r="P5869" i="1"/>
  <c r="U2132" i="1"/>
  <c r="U5696" i="1"/>
  <c r="V6658" i="1"/>
  <c r="M449" i="1"/>
  <c r="J8008" i="1"/>
  <c r="M4470" i="1"/>
  <c r="F3783" i="1"/>
  <c r="T6529" i="1"/>
  <c r="J70" i="1"/>
  <c r="N5933" i="1"/>
  <c r="H2870" i="1"/>
  <c r="U5983" i="1"/>
  <c r="T1901" i="1"/>
  <c r="N4859" i="1"/>
  <c r="H7590" i="1"/>
  <c r="H649" i="1"/>
  <c r="J7208" i="1"/>
  <c r="F1500" i="1"/>
  <c r="N6374" i="1"/>
  <c r="T5106" i="1"/>
  <c r="V2631" i="1"/>
  <c r="I4465" i="1"/>
  <c r="F3643" i="1"/>
  <c r="H5158" i="1"/>
  <c r="N20" i="1"/>
  <c r="J1126" i="1"/>
  <c r="I4924" i="1"/>
  <c r="J1704" i="1"/>
  <c r="F6047" i="1"/>
  <c r="V2461" i="1"/>
  <c r="H1421" i="1"/>
  <c r="U1054" i="1"/>
  <c r="I373" i="1"/>
  <c r="U4775" i="1"/>
  <c r="I2213" i="1"/>
  <c r="N6037" i="1"/>
  <c r="T4151" i="1"/>
  <c r="N8259" i="1"/>
  <c r="J4199" i="1"/>
  <c r="U7897" i="1"/>
  <c r="H5488" i="1"/>
  <c r="P3767" i="1"/>
  <c r="U5435" i="1"/>
  <c r="M7147" i="1"/>
  <c r="H4053" i="1"/>
  <c r="N6914" i="1"/>
  <c r="V31" i="1"/>
  <c r="P833" i="1"/>
  <c r="J1276" i="1"/>
  <c r="I1354" i="1"/>
  <c r="H263" i="1"/>
  <c r="N4098" i="1"/>
  <c r="M2420" i="1"/>
  <c r="U539" i="1"/>
  <c r="M5441" i="1"/>
  <c r="V5500" i="1"/>
  <c r="H228" i="1"/>
  <c r="P1711" i="1"/>
  <c r="V6399" i="1"/>
  <c r="U1537" i="1"/>
  <c r="V1393" i="1"/>
  <c r="N4428" i="1"/>
  <c r="I7567" i="1"/>
  <c r="T7906" i="1"/>
  <c r="P4172" i="1"/>
  <c r="M6646" i="1"/>
  <c r="V1982" i="1"/>
  <c r="M8261" i="1"/>
  <c r="U3783" i="1"/>
  <c r="M4489" i="1"/>
  <c r="M4973" i="1"/>
  <c r="I3617" i="1"/>
  <c r="M953" i="1"/>
  <c r="F837" i="1"/>
  <c r="F377" i="1"/>
  <c r="U5321" i="1"/>
  <c r="N1301" i="1"/>
  <c r="H7439" i="1"/>
  <c r="M6754" i="1"/>
  <c r="T4371" i="1"/>
  <c r="J14" i="1"/>
  <c r="I2343" i="1"/>
  <c r="P3961" i="1"/>
  <c r="M1399" i="1"/>
  <c r="M4151" i="1"/>
  <c r="I3206" i="1"/>
  <c r="M6512" i="1"/>
  <c r="U920" i="1"/>
  <c r="U8315" i="1"/>
  <c r="F471" i="1"/>
  <c r="J1143" i="1"/>
  <c r="J4424" i="1"/>
  <c r="P3019" i="1"/>
  <c r="U2156" i="1"/>
  <c r="I78" i="1"/>
  <c r="H370" i="1"/>
  <c r="H354" i="1"/>
  <c r="T3684" i="1"/>
  <c r="P3615" i="1"/>
  <c r="V8182" i="1"/>
  <c r="F2269" i="1"/>
  <c r="P6397" i="1"/>
  <c r="H3701" i="1"/>
  <c r="P1089" i="1"/>
  <c r="I2002" i="1"/>
  <c r="T8006" i="1"/>
  <c r="P1204" i="1"/>
  <c r="J1231" i="1"/>
  <c r="I5150" i="1"/>
  <c r="U4899" i="1"/>
  <c r="V1233" i="1"/>
  <c r="U2515" i="1"/>
  <c r="P3207" i="1"/>
  <c r="N7194" i="1"/>
  <c r="V5716" i="1"/>
  <c r="T867" i="1"/>
  <c r="I1516" i="1"/>
  <c r="V6933" i="1"/>
  <c r="M5694" i="1"/>
  <c r="J6004" i="1"/>
  <c r="U6120" i="1"/>
  <c r="U6863" i="1"/>
  <c r="J1696" i="1"/>
  <c r="M1307" i="1"/>
  <c r="N7264" i="1"/>
  <c r="T498" i="1"/>
  <c r="V3838" i="1"/>
  <c r="J2811" i="1"/>
  <c r="U922" i="1"/>
  <c r="L1564" i="1"/>
  <c r="F7435" i="1"/>
  <c r="P8039" i="1"/>
  <c r="I4949" i="1"/>
  <c r="F4147" i="1"/>
  <c r="U4973" i="1"/>
  <c r="J886" i="1"/>
  <c r="U924" i="1"/>
  <c r="H2484" i="1"/>
  <c r="J7607" i="1"/>
  <c r="U5212" i="1"/>
  <c r="F3739" i="1"/>
  <c r="H7349" i="1"/>
  <c r="U743" i="1"/>
  <c r="H570" i="1"/>
  <c r="L440" i="1"/>
  <c r="V3749" i="1"/>
  <c r="J5057" i="1"/>
  <c r="M3981" i="1"/>
  <c r="N3685" i="1"/>
  <c r="M1535" i="1"/>
  <c r="H1260" i="1"/>
  <c r="N8133" i="1"/>
  <c r="F740" i="1"/>
  <c r="F3910" i="1"/>
  <c r="M6911" i="1"/>
  <c r="U5447" i="1"/>
  <c r="P187" i="1"/>
  <c r="J3877" i="1"/>
  <c r="T4617" i="1"/>
  <c r="M4322" i="1"/>
  <c r="N4789" i="1"/>
  <c r="H1826" i="1"/>
  <c r="M3287" i="1"/>
  <c r="K6002" i="1"/>
  <c r="M4447" i="1"/>
  <c r="J6116" i="1"/>
  <c r="V3985" i="1"/>
  <c r="U8338" i="1"/>
  <c r="P5697" i="1"/>
  <c r="P2032" i="1"/>
  <c r="N2175" i="1"/>
  <c r="M3250" i="1"/>
  <c r="T7394" i="1"/>
  <c r="J254" i="1"/>
  <c r="F6096" i="1"/>
  <c r="P5579" i="1"/>
  <c r="T3018" i="1"/>
  <c r="F1681" i="1"/>
  <c r="F1126" i="1"/>
  <c r="H1716" i="1"/>
  <c r="M4584" i="1"/>
  <c r="F3597" i="1"/>
  <c r="I2272" i="1"/>
  <c r="P4082" i="1"/>
  <c r="J8324" i="1"/>
  <c r="F7867" i="1"/>
  <c r="T917" i="1"/>
  <c r="F2625" i="1"/>
  <c r="I6459" i="1"/>
  <c r="P3578" i="1"/>
  <c r="U7247" i="1"/>
  <c r="V4314" i="1"/>
  <c r="F930" i="1"/>
  <c r="P354" i="1"/>
  <c r="P5616" i="1"/>
  <c r="T2388" i="1"/>
  <c r="N4963" i="1"/>
  <c r="N331" i="1"/>
  <c r="N853" i="1"/>
  <c r="U7012" i="1"/>
  <c r="P6351" i="1"/>
  <c r="I7369" i="1"/>
  <c r="N4938" i="1"/>
  <c r="P1289" i="1"/>
  <c r="I3371" i="1"/>
  <c r="N6683" i="1"/>
  <c r="P6062" i="1"/>
  <c r="I485" i="1"/>
  <c r="N5577" i="1"/>
  <c r="T8016" i="1"/>
  <c r="L3693" i="1"/>
  <c r="J3199" i="1"/>
  <c r="J7451" i="1"/>
  <c r="U1654" i="1"/>
  <c r="V476" i="1"/>
  <c r="T4868" i="1"/>
  <c r="F5117" i="1"/>
  <c r="U867" i="1"/>
  <c r="V2875" i="1"/>
  <c r="P2805" i="1"/>
  <c r="N1094" i="1"/>
  <c r="T5899" i="1"/>
  <c r="H8047" i="1"/>
  <c r="T5191" i="1"/>
  <c r="P2289" i="1"/>
  <c r="V7225" i="1"/>
  <c r="L1249" i="1"/>
  <c r="V3459" i="1"/>
  <c r="M1850" i="1"/>
  <c r="P5807" i="1"/>
  <c r="N6055" i="1"/>
  <c r="J3445" i="1"/>
  <c r="V7174" i="1"/>
  <c r="H506" i="1"/>
  <c r="T3376" i="1"/>
  <c r="J6248" i="1"/>
  <c r="U1722" i="1"/>
  <c r="P1006" i="1"/>
  <c r="J1653" i="1"/>
  <c r="P6222" i="1"/>
  <c r="H1575" i="1"/>
  <c r="F2113" i="1"/>
  <c r="N51" i="1"/>
  <c r="I7253" i="1"/>
  <c r="F4204" i="1"/>
  <c r="I1931" i="1"/>
  <c r="F66" i="1"/>
  <c r="T5392" i="1"/>
  <c r="M4880" i="1"/>
  <c r="H1008" i="1"/>
  <c r="F5725" i="1"/>
  <c r="M1110" i="1"/>
  <c r="T6351" i="1"/>
  <c r="I3560" i="1"/>
  <c r="I1351" i="1"/>
  <c r="M3995" i="1"/>
  <c r="N891" i="1"/>
  <c r="V2805" i="1"/>
  <c r="I4945" i="1"/>
  <c r="J4280" i="1"/>
  <c r="M3088" i="1"/>
  <c r="P8164" i="1"/>
  <c r="F892" i="1"/>
  <c r="M517" i="1"/>
  <c r="I8189" i="1"/>
  <c r="U7881" i="1"/>
  <c r="L598" i="1"/>
  <c r="I546" i="1"/>
  <c r="H1908" i="1"/>
  <c r="H7162" i="1"/>
  <c r="V7086" i="1"/>
  <c r="V155" i="1"/>
  <c r="P7431" i="1"/>
  <c r="P2758" i="1"/>
  <c r="P1897" i="1"/>
  <c r="F7023" i="1"/>
  <c r="V1122" i="1"/>
  <c r="K1491" i="1"/>
  <c r="U6018" i="1"/>
  <c r="V8321" i="1"/>
  <c r="H3126" i="1"/>
  <c r="P4889" i="1"/>
  <c r="F6601" i="1"/>
  <c r="J7851" i="1"/>
  <c r="N2172" i="1"/>
  <c r="F4471" i="1"/>
  <c r="F6017" i="1"/>
  <c r="I7018" i="1"/>
  <c r="N5144" i="1"/>
  <c r="M7974" i="1"/>
  <c r="I6603" i="1"/>
  <c r="F6309" i="1"/>
  <c r="P3402" i="1"/>
  <c r="T1800" i="1"/>
  <c r="U7484" i="1"/>
  <c r="V3873" i="1"/>
  <c r="V3642" i="1"/>
  <c r="I3014" i="1"/>
  <c r="P4879" i="1"/>
  <c r="H1350" i="1"/>
  <c r="M8163" i="1"/>
  <c r="M8065" i="1"/>
  <c r="T3678" i="1"/>
  <c r="J4638" i="1"/>
  <c r="J1609" i="1"/>
  <c r="J781" i="1"/>
  <c r="J6884" i="1"/>
  <c r="N3186" i="1"/>
  <c r="H4436" i="1"/>
  <c r="T3806" i="1"/>
  <c r="F7856" i="1"/>
  <c r="N732" i="1"/>
  <c r="J1799" i="1"/>
  <c r="H439" i="1"/>
  <c r="P2331" i="1"/>
  <c r="H7421" i="1"/>
  <c r="P5033" i="1"/>
  <c r="F4292" i="1"/>
  <c r="V234" i="1"/>
  <c r="P2019" i="1"/>
  <c r="V3253" i="1"/>
  <c r="V434" i="1"/>
  <c r="U2591" i="1"/>
  <c r="P7375" i="1"/>
  <c r="T3987" i="1"/>
  <c r="T4482" i="1"/>
  <c r="F3153" i="1"/>
  <c r="P4890" i="1"/>
  <c r="M951" i="1"/>
  <c r="J4471" i="1"/>
  <c r="I4992" i="1"/>
  <c r="I1000" i="1"/>
  <c r="M2573" i="1"/>
  <c r="N3811" i="1"/>
  <c r="I1236" i="1"/>
  <c r="V4471" i="1"/>
  <c r="J5492" i="1"/>
  <c r="T6798" i="1"/>
  <c r="P7177" i="1"/>
  <c r="I4900" i="1"/>
  <c r="P2359" i="1"/>
  <c r="J3476" i="1"/>
  <c r="U139" i="1"/>
  <c r="U3652" i="1"/>
  <c r="I1258" i="1"/>
  <c r="H4157" i="1"/>
  <c r="P1264" i="1"/>
  <c r="T376" i="1"/>
  <c r="J3151" i="1"/>
  <c r="P2497" i="1"/>
  <c r="N4503" i="1"/>
  <c r="P7284" i="1"/>
  <c r="P7446" i="1"/>
  <c r="H5215" i="1"/>
  <c r="H6917" i="1"/>
  <c r="L6121" i="1"/>
  <c r="U4727" i="1"/>
  <c r="I683" i="1"/>
  <c r="H631" i="1"/>
  <c r="T1424" i="1"/>
  <c r="U7425" i="1"/>
  <c r="N756" i="1"/>
  <c r="N3030" i="1"/>
  <c r="U620" i="1"/>
  <c r="U6183" i="1"/>
  <c r="T2558" i="1"/>
  <c r="T184" i="1"/>
  <c r="U5184" i="1"/>
  <c r="U4334" i="1"/>
  <c r="V1635" i="1"/>
  <c r="V1026" i="1"/>
  <c r="N497" i="1"/>
  <c r="M6949" i="1"/>
  <c r="V4075" i="1"/>
  <c r="I8147" i="1"/>
  <c r="P739" i="1"/>
  <c r="H1675" i="1"/>
  <c r="H1014" i="1"/>
  <c r="H2910" i="1"/>
  <c r="F6993" i="1"/>
  <c r="H3828" i="1"/>
  <c r="I1652" i="1"/>
  <c r="V1055" i="1"/>
  <c r="I4768" i="1"/>
  <c r="T7096" i="1"/>
  <c r="T5247" i="1"/>
  <c r="F6666" i="1"/>
  <c r="U6965" i="1"/>
  <c r="F6028" i="1"/>
  <c r="N4215" i="1"/>
  <c r="I6264" i="1"/>
  <c r="F3753" i="1"/>
  <c r="N3130" i="1"/>
  <c r="H6713" i="1"/>
  <c r="V8029" i="1"/>
  <c r="J2482" i="1"/>
  <c r="H767" i="1"/>
  <c r="J4542" i="1"/>
  <c r="T7242" i="1"/>
  <c r="H1846" i="1"/>
  <c r="V5874" i="1"/>
  <c r="N3705" i="1"/>
  <c r="U6446" i="1"/>
  <c r="I2530" i="1"/>
  <c r="F40" i="1"/>
  <c r="J2100" i="1"/>
  <c r="P1565" i="1"/>
  <c r="U1259" i="1"/>
  <c r="P642" i="1"/>
  <c r="H4757" i="1"/>
  <c r="L7468" i="1"/>
  <c r="N6342" i="1"/>
  <c r="M6460" i="1"/>
  <c r="N2092" i="1"/>
  <c r="I999" i="1"/>
  <c r="I4621" i="1"/>
  <c r="H646" i="1"/>
  <c r="M1784" i="1"/>
  <c r="I6908" i="1"/>
  <c r="I399" i="1"/>
  <c r="H719" i="1"/>
  <c r="V1168" i="1"/>
  <c r="I8255" i="1"/>
  <c r="I1492" i="1"/>
  <c r="N5718" i="1"/>
  <c r="J4054" i="1"/>
  <c r="N2766" i="1"/>
  <c r="P3091" i="1"/>
  <c r="V2435" i="1"/>
  <c r="N4774" i="1"/>
  <c r="U6493" i="1"/>
  <c r="M7017" i="1"/>
  <c r="L134" i="1"/>
  <c r="M1610" i="1"/>
  <c r="P4289" i="1"/>
  <c r="M2715" i="1"/>
  <c r="J3163" i="1"/>
  <c r="N3287" i="1"/>
  <c r="U7913" i="1"/>
  <c r="N935" i="1"/>
  <c r="F1118" i="1"/>
  <c r="M710" i="1"/>
  <c r="V479" i="1"/>
  <c r="J1721" i="1"/>
  <c r="P3160" i="1"/>
  <c r="H5033" i="1"/>
  <c r="I2173" i="1"/>
  <c r="N3696" i="1"/>
  <c r="I6401" i="1"/>
  <c r="N3902" i="1"/>
  <c r="M2287" i="1"/>
  <c r="J5266" i="1"/>
  <c r="V6924" i="1"/>
  <c r="F6257" i="1"/>
  <c r="V6746" i="1"/>
  <c r="V7017" i="1"/>
  <c r="P5730" i="1"/>
  <c r="P4230" i="1"/>
  <c r="H2267" i="1"/>
  <c r="I892" i="1"/>
  <c r="I7211" i="1"/>
  <c r="N4867" i="1"/>
  <c r="F5685" i="1"/>
  <c r="L6777" i="1"/>
  <c r="M1676" i="1"/>
  <c r="P7894" i="1"/>
  <c r="U4015" i="1"/>
  <c r="P3932" i="1"/>
  <c r="V1694" i="1"/>
  <c r="U7504" i="1"/>
  <c r="M3935" i="1"/>
  <c r="P2354" i="1"/>
  <c r="T739" i="1"/>
  <c r="T2363" i="1"/>
  <c r="N611" i="1"/>
  <c r="P3183" i="1"/>
  <c r="I8060" i="1"/>
  <c r="I4124" i="1"/>
  <c r="V2985" i="1"/>
  <c r="T4330" i="1"/>
  <c r="I2497" i="1"/>
  <c r="P8059" i="1"/>
  <c r="P8307" i="1"/>
  <c r="H2208" i="1"/>
  <c r="J2165" i="1"/>
  <c r="T5157" i="1"/>
  <c r="P472" i="1"/>
  <c r="I4409" i="1"/>
  <c r="F1035" i="1"/>
  <c r="N4627" i="1"/>
  <c r="H4046" i="1"/>
  <c r="H1093" i="1"/>
  <c r="V1874" i="1"/>
  <c r="I2833" i="1"/>
  <c r="N3373" i="1"/>
  <c r="M3344" i="1"/>
  <c r="T2199" i="1"/>
  <c r="T6193" i="1"/>
  <c r="J3747" i="1"/>
  <c r="I5126" i="1"/>
  <c r="J5370" i="1"/>
  <c r="J5090" i="1"/>
  <c r="J258" i="1"/>
  <c r="V6210" i="1"/>
  <c r="N2935" i="1"/>
  <c r="N1646" i="1"/>
  <c r="M912" i="1"/>
  <c r="J5489" i="1"/>
  <c r="U1151" i="1"/>
  <c r="N1617" i="1"/>
  <c r="P8186" i="1"/>
  <c r="P7936" i="1"/>
  <c r="J1583" i="1"/>
  <c r="J8079" i="1"/>
  <c r="M1579" i="1"/>
  <c r="V4169" i="1"/>
  <c r="M4996" i="1"/>
  <c r="U6930" i="1"/>
  <c r="J7383" i="1"/>
  <c r="M6353" i="1"/>
  <c r="U5023" i="1"/>
  <c r="H3834" i="1"/>
  <c r="N1719" i="1"/>
  <c r="H3790" i="1"/>
  <c r="T1585" i="1"/>
  <c r="I7404" i="1"/>
  <c r="N7370" i="1"/>
  <c r="F7171" i="1"/>
  <c r="H2781" i="1"/>
  <c r="I5530" i="1"/>
  <c r="L4477" i="1"/>
  <c r="M5928" i="1"/>
  <c r="H2633" i="1"/>
  <c r="H5637" i="1"/>
  <c r="T7913" i="1"/>
  <c r="J6422" i="1"/>
  <c r="N8115" i="1"/>
  <c r="F853" i="1"/>
  <c r="H1041" i="1"/>
  <c r="U856" i="1"/>
  <c r="T5765" i="1"/>
  <c r="P690" i="1"/>
  <c r="H8095" i="1"/>
  <c r="H3046" i="1"/>
  <c r="V2918" i="1"/>
  <c r="U4358" i="1"/>
  <c r="U6690" i="1"/>
  <c r="T2978" i="1"/>
  <c r="T6977" i="1"/>
  <c r="J2681" i="1"/>
  <c r="H6265" i="1"/>
  <c r="U7163" i="1"/>
  <c r="J8142" i="1"/>
  <c r="J4890" i="1"/>
  <c r="M4848" i="1"/>
  <c r="N6792" i="1"/>
  <c r="I7124" i="1"/>
  <c r="H4151" i="1"/>
  <c r="T4255" i="1"/>
  <c r="F2638" i="1"/>
  <c r="V3262" i="1"/>
  <c r="J794" i="1"/>
  <c r="I3847" i="1"/>
  <c r="T6439" i="1"/>
  <c r="J1703" i="1"/>
  <c r="H5750" i="1"/>
  <c r="P8020" i="1"/>
  <c r="M7867" i="1"/>
  <c r="H6810" i="1"/>
  <c r="U4887" i="1"/>
  <c r="H7472" i="1"/>
  <c r="F1330" i="1"/>
  <c r="U728" i="1"/>
  <c r="V5484" i="1"/>
  <c r="M2260" i="1"/>
  <c r="P6990" i="1"/>
  <c r="T5484" i="1"/>
  <c r="J3703" i="1"/>
  <c r="J6606" i="1"/>
  <c r="N802" i="1"/>
  <c r="P4104" i="1"/>
  <c r="H8002" i="1"/>
  <c r="L4061" i="1"/>
  <c r="V906" i="1"/>
  <c r="I5088" i="1"/>
  <c r="V3609" i="1"/>
  <c r="N4051" i="1"/>
  <c r="L2512" i="1"/>
  <c r="M613" i="1"/>
  <c r="J1446" i="1"/>
  <c r="P3598" i="1"/>
  <c r="J1952" i="1"/>
  <c r="L428" i="1"/>
  <c r="I797" i="1"/>
  <c r="I5006" i="1"/>
  <c r="J3705" i="1"/>
  <c r="V3015" i="1"/>
  <c r="F7994" i="1"/>
  <c r="K1102" i="1"/>
  <c r="P1886" i="1"/>
  <c r="N7247" i="1"/>
  <c r="J3652" i="1"/>
  <c r="T3959" i="1"/>
  <c r="F2373" i="1"/>
  <c r="P1134" i="1"/>
  <c r="T2471" i="1"/>
  <c r="U449" i="1"/>
  <c r="T3172" i="1"/>
  <c r="V6354" i="1"/>
  <c r="P1909" i="1"/>
  <c r="T6416" i="1"/>
  <c r="F8078" i="1"/>
  <c r="F938" i="1"/>
  <c r="I2478" i="1"/>
  <c r="I6542" i="1"/>
  <c r="P2155" i="1"/>
  <c r="M7061" i="1"/>
  <c r="I2826" i="1"/>
  <c r="H6305" i="1"/>
  <c r="U8094" i="1"/>
  <c r="M2601" i="1"/>
  <c r="J5248" i="1"/>
  <c r="U8122" i="1"/>
  <c r="M7541" i="1"/>
  <c r="V2477" i="1"/>
  <c r="T779" i="1"/>
  <c r="J8341" i="1"/>
  <c r="V1515" i="1"/>
  <c r="K5595" i="1"/>
  <c r="U2251" i="1"/>
  <c r="N635" i="1"/>
  <c r="U3196" i="1"/>
  <c r="T5927" i="1"/>
  <c r="U7047" i="1"/>
  <c r="U8329" i="1"/>
  <c r="V7581" i="1"/>
  <c r="T5769" i="1"/>
  <c r="M1494" i="1"/>
  <c r="F1823" i="1"/>
  <c r="P7435" i="1"/>
  <c r="J7897" i="1"/>
  <c r="V3790" i="1"/>
  <c r="N3961" i="1"/>
  <c r="T6443" i="1"/>
  <c r="F6216" i="1"/>
  <c r="N892" i="1"/>
  <c r="I5793" i="1"/>
  <c r="U7340" i="1"/>
  <c r="J4106" i="1"/>
  <c r="T3776" i="1"/>
  <c r="T2338" i="1"/>
  <c r="H1507" i="1"/>
  <c r="T1846" i="1"/>
  <c r="M1339" i="1"/>
  <c r="V8213" i="1"/>
  <c r="F4613" i="1"/>
  <c r="J1904" i="1"/>
  <c r="F1002" i="1"/>
  <c r="P5299" i="1"/>
  <c r="L287" i="1"/>
  <c r="P5549" i="1"/>
  <c r="M619" i="1"/>
  <c r="I7495" i="1"/>
  <c r="J4803" i="1"/>
  <c r="U7153" i="1"/>
  <c r="U2099" i="1"/>
  <c r="J1845" i="1"/>
  <c r="F142" i="1"/>
  <c r="V5576" i="1"/>
  <c r="F8344" i="1"/>
  <c r="U8277" i="1"/>
  <c r="M2153" i="1"/>
  <c r="H7516" i="1"/>
  <c r="V6670" i="1"/>
  <c r="V4120" i="1"/>
  <c r="H4952" i="1"/>
  <c r="N1460" i="1"/>
  <c r="J550" i="1"/>
  <c r="I5429" i="1"/>
  <c r="V5896" i="1"/>
  <c r="H2046" i="1"/>
  <c r="J8077" i="1"/>
  <c r="U2566" i="1"/>
  <c r="J5593" i="1"/>
  <c r="F6607" i="1"/>
  <c r="I4564" i="1"/>
  <c r="U395" i="1"/>
  <c r="F3087" i="1"/>
  <c r="M4634" i="1"/>
  <c r="M6373" i="1"/>
  <c r="J5463" i="1"/>
  <c r="H1386" i="1"/>
  <c r="J2542" i="1"/>
  <c r="U4090" i="1"/>
  <c r="H8177" i="1"/>
  <c r="M3920" i="1"/>
  <c r="T4819" i="1"/>
  <c r="U513" i="1"/>
  <c r="H4123" i="1"/>
  <c r="P2363" i="1"/>
  <c r="I277" i="1"/>
  <c r="M558" i="1"/>
  <c r="M4120" i="1"/>
  <c r="P7576" i="1"/>
  <c r="T7207" i="1"/>
  <c r="P8103" i="1"/>
  <c r="I4660" i="1"/>
  <c r="H48" i="1"/>
  <c r="N5855" i="1"/>
  <c r="H5229" i="1"/>
  <c r="J2438" i="1"/>
  <c r="P4308" i="1"/>
  <c r="I2327" i="1"/>
  <c r="H1032" i="1"/>
  <c r="I4653" i="1"/>
  <c r="H7562" i="1"/>
  <c r="N5472" i="1"/>
  <c r="U4406" i="1"/>
  <c r="U5777" i="1"/>
  <c r="F2885" i="1"/>
  <c r="N5100" i="1"/>
  <c r="N1897" i="1"/>
  <c r="H1720" i="1"/>
  <c r="P7507" i="1"/>
  <c r="V7160" i="1"/>
  <c r="I7408" i="1"/>
  <c r="V938" i="1"/>
  <c r="H2926" i="1"/>
  <c r="T557" i="1"/>
  <c r="U4536" i="1"/>
  <c r="T2649" i="1"/>
  <c r="J5425" i="1"/>
  <c r="P81" i="1"/>
  <c r="H4252" i="1"/>
  <c r="I2850" i="1"/>
  <c r="T658" i="1"/>
  <c r="M6796" i="1"/>
  <c r="M5322" i="1"/>
  <c r="H3929" i="1"/>
  <c r="I416" i="1"/>
  <c r="F3982" i="1"/>
  <c r="P4470" i="1"/>
  <c r="F918" i="1"/>
  <c r="N4632" i="1"/>
  <c r="U5796" i="1"/>
  <c r="P6238" i="1"/>
  <c r="T2352" i="1"/>
  <c r="J6781" i="1"/>
  <c r="F109" i="1"/>
  <c r="I5227" i="1"/>
  <c r="V6693" i="1"/>
  <c r="U3805" i="1"/>
  <c r="V2275" i="1"/>
  <c r="T8208" i="1"/>
  <c r="V843" i="1"/>
  <c r="M816" i="1"/>
  <c r="V2758" i="1"/>
  <c r="H3350" i="1"/>
  <c r="U2461" i="1"/>
  <c r="I936" i="1"/>
  <c r="I6241" i="1"/>
  <c r="V4104" i="1"/>
  <c r="N78" i="1"/>
  <c r="F3587" i="1"/>
  <c r="V7125" i="1"/>
  <c r="F1610" i="1"/>
  <c r="I8048" i="1"/>
  <c r="J4956" i="1"/>
  <c r="P8080" i="1"/>
  <c r="H355" i="1"/>
  <c r="I3901" i="1"/>
  <c r="M5665" i="1"/>
  <c r="J2831" i="1"/>
  <c r="F2681" i="1"/>
  <c r="M5668" i="1"/>
  <c r="F4590" i="1"/>
  <c r="I1678" i="1"/>
  <c r="L453" i="1"/>
  <c r="N645" i="1"/>
  <c r="P1787" i="1"/>
  <c r="V2866" i="1"/>
  <c r="I6064" i="1"/>
  <c r="N539" i="1"/>
  <c r="T931" i="1"/>
  <c r="F478" i="1"/>
  <c r="T5368" i="1"/>
  <c r="J1449" i="1"/>
  <c r="P4660" i="1"/>
  <c r="T908" i="1"/>
  <c r="L8300" i="1"/>
  <c r="T5022" i="1"/>
  <c r="V3754" i="1"/>
  <c r="M5558" i="1"/>
  <c r="N4521" i="1"/>
  <c r="T1166" i="1"/>
  <c r="U3586" i="1"/>
  <c r="I3706" i="1"/>
  <c r="F6554" i="1"/>
  <c r="T1711" i="1"/>
  <c r="I5162" i="1"/>
  <c r="I3969" i="1"/>
  <c r="J2621" i="1"/>
  <c r="H3723" i="1"/>
  <c r="J4128" i="1"/>
  <c r="M7356" i="1"/>
  <c r="T7488" i="1"/>
  <c r="F3129" i="1"/>
  <c r="M4699" i="1"/>
  <c r="P1017" i="1"/>
  <c r="H7095" i="1"/>
  <c r="P5862" i="1"/>
  <c r="L6873" i="1"/>
  <c r="N7191" i="1"/>
  <c r="J21" i="1"/>
  <c r="H7768" i="1"/>
  <c r="I7358" i="1"/>
  <c r="P2205" i="1"/>
  <c r="I1657" i="1"/>
  <c r="V7030" i="1"/>
  <c r="M3241" i="1"/>
  <c r="J6310" i="1"/>
  <c r="F168" i="1"/>
  <c r="H4759" i="1"/>
  <c r="V7555" i="1"/>
  <c r="T3610" i="1"/>
  <c r="N3931" i="1"/>
  <c r="I8021" i="1"/>
  <c r="I146" i="1"/>
  <c r="K7428" i="1"/>
  <c r="F1151" i="1"/>
  <c r="J7024" i="1"/>
  <c r="T4059" i="1"/>
  <c r="H8023" i="1"/>
  <c r="U8261" i="1"/>
  <c r="H8277" i="1"/>
  <c r="N2155" i="1"/>
  <c r="H2709" i="1"/>
  <c r="P170" i="1"/>
  <c r="M7299" i="1"/>
  <c r="F262" i="1"/>
  <c r="N8178" i="1"/>
  <c r="V168" i="1"/>
  <c r="J5387" i="1"/>
  <c r="F8005" i="1"/>
  <c r="F3391" i="1"/>
  <c r="M6076" i="1"/>
  <c r="F5229" i="1"/>
  <c r="U7224" i="1"/>
  <c r="H4217" i="1"/>
  <c r="T6085" i="1"/>
  <c r="V7059" i="1"/>
  <c r="J2795" i="1"/>
  <c r="J3959" i="1"/>
  <c r="U5737" i="1"/>
  <c r="U795" i="1"/>
  <c r="U1141" i="1"/>
  <c r="F5546" i="1"/>
  <c r="H3644" i="1"/>
  <c r="M3932" i="1"/>
  <c r="N3914" i="1"/>
  <c r="T5239" i="1"/>
  <c r="I7569" i="1"/>
  <c r="F3305" i="1"/>
  <c r="M1295" i="1"/>
  <c r="V4441" i="1"/>
  <c r="U4627" i="1"/>
  <c r="P4294" i="1"/>
  <c r="T648" i="1"/>
  <c r="J1800" i="1"/>
  <c r="I1146" i="1"/>
  <c r="I1170" i="1"/>
  <c r="F554" i="1"/>
  <c r="N4068" i="1"/>
  <c r="M7222" i="1"/>
  <c r="V3456" i="1"/>
  <c r="U5618" i="1"/>
  <c r="F5467" i="1"/>
  <c r="U6116" i="1"/>
  <c r="M3538" i="1"/>
  <c r="H2092" i="1"/>
  <c r="V5379" i="1"/>
  <c r="U6672" i="1"/>
  <c r="N4538" i="1"/>
  <c r="V8196" i="1"/>
  <c r="P6632" i="1"/>
  <c r="H1381" i="1"/>
  <c r="U4696" i="1"/>
  <c r="F832" i="1"/>
  <c r="N3700" i="1"/>
  <c r="T5841" i="1"/>
  <c r="M4515" i="1"/>
  <c r="H3398" i="1"/>
  <c r="N3755" i="1"/>
  <c r="P2013" i="1"/>
  <c r="H2423" i="1"/>
  <c r="V7215" i="1"/>
  <c r="I1735" i="1"/>
  <c r="I7866" i="1"/>
  <c r="N6740" i="1"/>
  <c r="H8251" i="1"/>
  <c r="V30" i="1"/>
  <c r="P6443" i="1"/>
  <c r="M4439" i="1"/>
  <c r="M6563" i="1"/>
  <c r="H6538" i="1"/>
  <c r="U1322" i="1"/>
  <c r="I7484" i="1"/>
  <c r="V148" i="1"/>
  <c r="F4124" i="1"/>
  <c r="N2325" i="1"/>
  <c r="P4145" i="1"/>
  <c r="T6408" i="1"/>
  <c r="N4482" i="1"/>
  <c r="V1915" i="1"/>
  <c r="M2355" i="1"/>
  <c r="F3664" i="1"/>
  <c r="F1022" i="1"/>
  <c r="U5688" i="1"/>
  <c r="I4753" i="1"/>
  <c r="H2294" i="1"/>
  <c r="J3910" i="1"/>
  <c r="V550" i="1"/>
  <c r="I3785" i="1"/>
  <c r="U8009" i="1"/>
  <c r="M6884" i="1"/>
  <c r="L3554" i="1"/>
  <c r="V8331" i="1"/>
  <c r="M4365" i="1"/>
  <c r="J2132" i="1"/>
  <c r="L7191" i="1"/>
  <c r="J5077" i="1"/>
  <c r="F499" i="1"/>
  <c r="U5969" i="1"/>
  <c r="N657" i="1"/>
  <c r="N2561" i="1"/>
  <c r="N4738" i="1"/>
  <c r="V327" i="1"/>
  <c r="U6437" i="1"/>
  <c r="H976" i="1"/>
  <c r="P965" i="1"/>
  <c r="T2631" i="1"/>
  <c r="V3972" i="1"/>
  <c r="I3920" i="1"/>
  <c r="M2789" i="1"/>
  <c r="M1213" i="1"/>
  <c r="P7552" i="1"/>
  <c r="I440" i="1"/>
  <c r="H7466" i="1"/>
  <c r="I471" i="1"/>
  <c r="V8301" i="1"/>
  <c r="M1112" i="1"/>
  <c r="N1033" i="1"/>
  <c r="N7144" i="1"/>
  <c r="T1143" i="1"/>
  <c r="M2625" i="1"/>
  <c r="M3245" i="1"/>
  <c r="F8171" i="1"/>
  <c r="P6702" i="1"/>
  <c r="N2951" i="1"/>
  <c r="M2075" i="1"/>
  <c r="N7399" i="1"/>
  <c r="H3358" i="1"/>
  <c r="J983" i="1"/>
  <c r="F8179" i="1"/>
  <c r="T7612" i="1"/>
  <c r="I4425" i="1"/>
  <c r="M1644" i="1"/>
  <c r="P1413" i="1"/>
  <c r="J7966" i="1"/>
  <c r="J5541" i="1"/>
  <c r="H541" i="1"/>
  <c r="M2679" i="1"/>
  <c r="V7211" i="1"/>
  <c r="M2777" i="1"/>
  <c r="P2152" i="1"/>
  <c r="I3771" i="1"/>
  <c r="V732" i="1"/>
  <c r="M4069" i="1"/>
  <c r="V1214" i="1"/>
  <c r="J2734" i="1"/>
  <c r="F4427" i="1"/>
  <c r="H5790" i="1"/>
  <c r="T976" i="1"/>
  <c r="N2336" i="1"/>
  <c r="F7870" i="1"/>
  <c r="V2812" i="1"/>
  <c r="F6389" i="1"/>
  <c r="V1212" i="1"/>
  <c r="T2875" i="1"/>
  <c r="P2793" i="1"/>
  <c r="M1670" i="1"/>
  <c r="V897" i="1"/>
  <c r="N436" i="1"/>
  <c r="U2321" i="1"/>
  <c r="N7142" i="1"/>
  <c r="P1510" i="1"/>
  <c r="N2944" i="1"/>
  <c r="U7011" i="1"/>
  <c r="N2988" i="1"/>
  <c r="I3932" i="1"/>
  <c r="F4986" i="1"/>
  <c r="J7358" i="1"/>
  <c r="T3909" i="1"/>
  <c r="P6963" i="1"/>
  <c r="T4734" i="1"/>
  <c r="F4558" i="1"/>
  <c r="U7121" i="1"/>
  <c r="H736" i="1"/>
  <c r="T7851" i="1"/>
  <c r="V7202" i="1"/>
  <c r="J7316" i="1"/>
  <c r="H8287" i="1"/>
  <c r="N2755" i="1"/>
  <c r="M7264" i="1"/>
  <c r="I1662" i="1"/>
  <c r="J4050" i="1"/>
  <c r="F3747" i="1"/>
  <c r="F2423" i="1"/>
  <c r="I2104" i="1"/>
  <c r="V2176" i="1"/>
  <c r="V8234" i="1"/>
  <c r="I1083" i="1"/>
  <c r="F2412" i="1"/>
  <c r="V8087" i="1"/>
  <c r="T1716" i="1"/>
  <c r="T6404" i="1"/>
  <c r="M1569" i="1"/>
  <c r="P1090" i="1"/>
  <c r="M1790" i="1"/>
  <c r="I109" i="1"/>
  <c r="P6039" i="1"/>
  <c r="J2543" i="1"/>
  <c r="P6478" i="1"/>
  <c r="N6802" i="1"/>
  <c r="H4696" i="1"/>
  <c r="F7308" i="1"/>
  <c r="M2488" i="1"/>
  <c r="H4355" i="1"/>
  <c r="P6197" i="1"/>
  <c r="V5980" i="1"/>
  <c r="P6517" i="1"/>
  <c r="H4032" i="1"/>
  <c r="M8249" i="1"/>
  <c r="T7" i="1"/>
  <c r="N5024" i="1"/>
  <c r="T774" i="1"/>
  <c r="I5788" i="1"/>
  <c r="H819" i="1"/>
  <c r="H1330" i="1"/>
  <c r="L1369" i="1"/>
  <c r="T911" i="1"/>
  <c r="U335" i="1"/>
  <c r="T2833" i="1"/>
  <c r="V7486" i="1"/>
  <c r="V2395" i="1"/>
  <c r="I3433" i="1"/>
  <c r="F7392" i="1"/>
  <c r="T4449" i="1"/>
  <c r="U3118" i="1"/>
  <c r="H3311" i="1"/>
  <c r="J410" i="1"/>
  <c r="T1853" i="1"/>
  <c r="T6173" i="1"/>
  <c r="H2935" i="1"/>
  <c r="U3906" i="1"/>
  <c r="P2004" i="1"/>
  <c r="T4057" i="1"/>
  <c r="T6980" i="1"/>
  <c r="F6338" i="1"/>
  <c r="U6922" i="1"/>
  <c r="T6122" i="1"/>
  <c r="V172" i="1"/>
  <c r="M2825" i="1"/>
  <c r="H3129" i="1"/>
  <c r="I2886" i="1"/>
  <c r="J1837" i="1"/>
  <c r="N3940" i="1"/>
  <c r="U8081" i="1"/>
  <c r="P1248" i="1"/>
  <c r="T8091" i="1"/>
  <c r="T6213" i="1"/>
  <c r="P8237" i="1"/>
  <c r="F3175" i="1"/>
  <c r="V3914" i="1"/>
  <c r="H6266" i="1"/>
  <c r="M4755" i="1"/>
  <c r="I705" i="1"/>
  <c r="H7072" i="1"/>
  <c r="M1993" i="1"/>
  <c r="T3819" i="1"/>
  <c r="J1765" i="1"/>
  <c r="U7196" i="1"/>
  <c r="P7793" i="1"/>
  <c r="J6671" i="1"/>
  <c r="T6528" i="1"/>
  <c r="H7500" i="1"/>
  <c r="N4272" i="1"/>
  <c r="P399" i="1"/>
  <c r="H309" i="1"/>
  <c r="V3494" i="1"/>
  <c r="F7612" i="1"/>
  <c r="J7332" i="1"/>
  <c r="U1410" i="1"/>
  <c r="V2321" i="1"/>
  <c r="M1868" i="1"/>
  <c r="I2017" i="1"/>
  <c r="F4345" i="1"/>
  <c r="J5597" i="1"/>
  <c r="T3298" i="1"/>
  <c r="V1169" i="1"/>
  <c r="N1017" i="1"/>
  <c r="N154" i="1"/>
  <c r="F5279" i="1"/>
  <c r="F1904" i="1"/>
  <c r="M8115" i="1"/>
  <c r="N1089" i="1"/>
  <c r="M2635" i="1"/>
  <c r="U3406" i="1"/>
  <c r="H619" i="1"/>
  <c r="N1057" i="1"/>
  <c r="H1533" i="1"/>
  <c r="J6361" i="1"/>
  <c r="T6309" i="1"/>
  <c r="P1542" i="1"/>
  <c r="H8051" i="1"/>
  <c r="M3593" i="1"/>
  <c r="U2411" i="1"/>
  <c r="N6204" i="1"/>
  <c r="H3674" i="1"/>
  <c r="J2133" i="1"/>
  <c r="I1324" i="1"/>
  <c r="P6051" i="1"/>
  <c r="P5625" i="1"/>
  <c r="N7043" i="1"/>
  <c r="T2868" i="1"/>
  <c r="T4288" i="1"/>
  <c r="I95" i="1"/>
  <c r="T4100" i="1"/>
  <c r="P4735" i="1"/>
  <c r="I8143" i="1"/>
  <c r="U6571" i="1"/>
  <c r="I1575" i="1"/>
  <c r="F2609" i="1"/>
  <c r="J343" i="1"/>
  <c r="V5530" i="1"/>
  <c r="M5002" i="1"/>
  <c r="V7183" i="1"/>
  <c r="T2919" i="1"/>
  <c r="I2866" i="1"/>
  <c r="J8340" i="1"/>
  <c r="U6325" i="1"/>
  <c r="N2971" i="1"/>
  <c r="V8308" i="1"/>
  <c r="N8322" i="1"/>
  <c r="N4989" i="1"/>
  <c r="N5768" i="1"/>
  <c r="F1384" i="1"/>
  <c r="H5454" i="1"/>
  <c r="F5793" i="1"/>
  <c r="L2268" i="1"/>
  <c r="N6046" i="1"/>
  <c r="J6987" i="1"/>
  <c r="L3724" i="1"/>
  <c r="V3221" i="1"/>
  <c r="T4870" i="1"/>
  <c r="H2212" i="1"/>
  <c r="U2627" i="1"/>
  <c r="U3392" i="1"/>
  <c r="N147" i="1"/>
  <c r="I3257" i="1"/>
  <c r="V3922" i="1"/>
  <c r="F5635" i="1"/>
  <c r="F535" i="1"/>
  <c r="I5942" i="1"/>
  <c r="P3510" i="1"/>
  <c r="J3189" i="1"/>
  <c r="P57" i="1"/>
  <c r="P925" i="1"/>
  <c r="V2425" i="1"/>
  <c r="T115" i="1"/>
  <c r="N5505" i="1"/>
  <c r="F2921" i="1"/>
  <c r="M3048" i="1"/>
  <c r="F3332" i="1"/>
  <c r="H6047" i="1"/>
  <c r="N7443" i="1"/>
  <c r="F21" i="1"/>
  <c r="M1764" i="1"/>
  <c r="U7928" i="1"/>
  <c r="M3437" i="1"/>
  <c r="M6011" i="1"/>
  <c r="M3504" i="1"/>
  <c r="M3382" i="1"/>
  <c r="U1425" i="1"/>
  <c r="I4558" i="1"/>
  <c r="I4734" i="1"/>
  <c r="M5051" i="1"/>
  <c r="T5095" i="1"/>
  <c r="M3306" i="1"/>
  <c r="P2135" i="1"/>
  <c r="M3494" i="1"/>
  <c r="N1127" i="1"/>
  <c r="F5374" i="1"/>
  <c r="T6024" i="1"/>
  <c r="V4442" i="1"/>
  <c r="F5927" i="1"/>
  <c r="N1404" i="1"/>
  <c r="M4744" i="1"/>
  <c r="H23" i="1"/>
  <c r="I344" i="1"/>
  <c r="N875" i="1"/>
  <c r="T153" i="1"/>
  <c r="U4032" i="1"/>
  <c r="J6924" i="1"/>
  <c r="U563" i="1"/>
  <c r="M5459" i="1"/>
  <c r="N4981" i="1"/>
  <c r="F6147" i="1"/>
  <c r="I3806" i="1"/>
  <c r="P3035" i="1"/>
  <c r="J7942" i="1"/>
  <c r="F1648" i="1"/>
  <c r="U8215" i="1"/>
  <c r="I2284" i="1"/>
  <c r="F1287" i="1"/>
  <c r="T6498" i="1"/>
  <c r="T6952" i="1"/>
  <c r="U5224" i="1"/>
  <c r="U245" i="1"/>
  <c r="J6572" i="1"/>
  <c r="M5904" i="1"/>
  <c r="J7941" i="1"/>
  <c r="T7582" i="1"/>
  <c r="I2822" i="1"/>
  <c r="T4427" i="1"/>
  <c r="V7535" i="1"/>
  <c r="F8056" i="1"/>
  <c r="N596" i="1"/>
  <c r="I2667" i="1"/>
  <c r="V5554" i="1"/>
  <c r="F1018" i="1"/>
  <c r="N7300" i="1"/>
  <c r="F4302" i="1"/>
  <c r="V767" i="1"/>
  <c r="N4043" i="1"/>
  <c r="J5806" i="1"/>
  <c r="I8323" i="1"/>
  <c r="I3319" i="1"/>
  <c r="F619" i="1"/>
  <c r="U4081" i="1"/>
  <c r="J7881" i="1"/>
  <c r="N1430" i="1"/>
  <c r="U3394" i="1"/>
  <c r="F10" i="1"/>
  <c r="L6308" i="1"/>
  <c r="M424" i="1"/>
  <c r="J6843" i="1"/>
  <c r="T1096" i="1"/>
  <c r="M5520" i="1"/>
  <c r="P1949" i="1"/>
  <c r="H94" i="1"/>
  <c r="J5738" i="1"/>
  <c r="M4030" i="1"/>
  <c r="V454" i="1"/>
  <c r="N5451" i="1"/>
  <c r="P6874" i="1"/>
  <c r="M1218" i="1"/>
  <c r="V5605" i="1"/>
  <c r="M2304" i="1"/>
  <c r="T1820" i="1"/>
  <c r="T3899" i="1"/>
  <c r="P3922" i="1"/>
  <c r="N958" i="1"/>
  <c r="M6167" i="1"/>
  <c r="V907" i="1"/>
  <c r="I4398" i="1"/>
  <c r="P92" i="1"/>
  <c r="P4706" i="1"/>
  <c r="I4911" i="1"/>
  <c r="M2595" i="1"/>
  <c r="U759" i="1"/>
  <c r="U1201" i="1"/>
  <c r="J6200" i="1"/>
  <c r="M8104" i="1"/>
  <c r="P1032" i="1"/>
  <c r="P4754" i="1"/>
  <c r="I5844" i="1"/>
  <c r="N4574" i="1"/>
  <c r="P862" i="1"/>
  <c r="F6292" i="1"/>
  <c r="F1777" i="1"/>
  <c r="H968" i="1"/>
  <c r="N672" i="1"/>
  <c r="U653" i="1"/>
  <c r="M4928" i="1"/>
  <c r="J464" i="1"/>
  <c r="V4675" i="1"/>
  <c r="M5931" i="1"/>
  <c r="T4968" i="1"/>
  <c r="F3431" i="1"/>
  <c r="T7583" i="1"/>
  <c r="F1226" i="1"/>
  <c r="J25" i="1"/>
  <c r="N5041" i="1"/>
  <c r="F4154" i="1"/>
  <c r="F317" i="1"/>
  <c r="V6634" i="1"/>
  <c r="J1455" i="1"/>
  <c r="H5927" i="1"/>
  <c r="P5578" i="1"/>
  <c r="P5877" i="1"/>
  <c r="N5143" i="1"/>
  <c r="J7815" i="1"/>
  <c r="H5153" i="1"/>
  <c r="F7833" i="1"/>
  <c r="N3155" i="1"/>
  <c r="N3442" i="1"/>
  <c r="H47" i="1"/>
  <c r="H7155" i="1"/>
  <c r="P7967" i="1"/>
  <c r="V5805" i="1"/>
  <c r="U1855" i="1"/>
  <c r="M7883" i="1"/>
  <c r="P940" i="1"/>
  <c r="U3839" i="1"/>
  <c r="J6534" i="1"/>
  <c r="F2273" i="1"/>
  <c r="U8072" i="1"/>
  <c r="V5160" i="1"/>
  <c r="H1776" i="1"/>
  <c r="M5163" i="1"/>
  <c r="T2140" i="1"/>
  <c r="M5658" i="1"/>
  <c r="U406" i="1"/>
  <c r="N3726" i="1"/>
  <c r="T7008" i="1"/>
  <c r="I2068" i="1"/>
  <c r="V2830" i="1"/>
  <c r="H8185" i="1"/>
  <c r="T3303" i="1"/>
  <c r="V2125" i="1"/>
  <c r="P3175" i="1"/>
  <c r="T6587" i="1"/>
  <c r="M6192" i="1"/>
  <c r="M2646" i="1"/>
  <c r="N6701" i="1"/>
  <c r="F2705" i="1"/>
  <c r="T1623" i="1"/>
  <c r="I1071" i="1"/>
  <c r="I6308" i="1"/>
  <c r="I938" i="1"/>
  <c r="L7209" i="1"/>
  <c r="H5205" i="1"/>
  <c r="H5317" i="1"/>
  <c r="I2325" i="1"/>
  <c r="M4799" i="1"/>
  <c r="N3324" i="1"/>
  <c r="P1155" i="1"/>
  <c r="H3134" i="1"/>
  <c r="N234" i="1"/>
  <c r="U5526" i="1"/>
  <c r="P470" i="1"/>
  <c r="U8240" i="1"/>
  <c r="N1731" i="1"/>
  <c r="F1232" i="1"/>
  <c r="I2560" i="1"/>
  <c r="N4674" i="1"/>
  <c r="V4084" i="1"/>
  <c r="H705" i="1"/>
  <c r="H6888" i="1"/>
  <c r="N3834" i="1"/>
  <c r="T6251" i="1"/>
  <c r="P6695" i="1"/>
  <c r="H645" i="1"/>
  <c r="U7505" i="1"/>
  <c r="F258" i="1"/>
  <c r="U418" i="1"/>
  <c r="V4277" i="1"/>
  <c r="H7961" i="1"/>
  <c r="V4319" i="1"/>
  <c r="J5627" i="1"/>
  <c r="I2766" i="1"/>
  <c r="P7559" i="1"/>
  <c r="F61" i="1"/>
  <c r="F7442" i="1"/>
  <c r="M7502" i="1"/>
  <c r="M6305" i="1"/>
  <c r="T951" i="1"/>
  <c r="L7395" i="1"/>
  <c r="U5484" i="1"/>
  <c r="N3617" i="1"/>
  <c r="J2808" i="1"/>
  <c r="M34" i="1"/>
  <c r="U7387" i="1"/>
  <c r="I6418" i="1"/>
  <c r="I2470" i="1"/>
  <c r="H1006" i="1"/>
  <c r="H6685" i="1"/>
  <c r="H1022" i="1"/>
  <c r="V3152" i="1"/>
  <c r="M3273" i="1"/>
  <c r="U2691" i="1"/>
  <c r="M2933" i="1"/>
  <c r="H6422" i="1"/>
  <c r="P1125" i="1"/>
  <c r="M2316" i="1"/>
  <c r="F768" i="1"/>
  <c r="M2254" i="1"/>
  <c r="P3630" i="1"/>
  <c r="J3587" i="1"/>
  <c r="M3095" i="1"/>
  <c r="V8219" i="1"/>
  <c r="U2108" i="1"/>
  <c r="I6324" i="1"/>
  <c r="M356" i="1"/>
  <c r="F148" i="1"/>
  <c r="J5571" i="1"/>
  <c r="T6366" i="1"/>
  <c r="N3293" i="1"/>
  <c r="N368" i="1"/>
  <c r="H3484" i="1"/>
  <c r="U639" i="1"/>
  <c r="P8173" i="1"/>
  <c r="J8323" i="1"/>
  <c r="P7904" i="1"/>
  <c r="H3364" i="1"/>
  <c r="P2085" i="1"/>
  <c r="N4006" i="1"/>
  <c r="P972" i="1"/>
  <c r="N6687" i="1"/>
  <c r="H5653" i="1"/>
  <c r="H272" i="1"/>
  <c r="U7251" i="1"/>
  <c r="H8197" i="1"/>
  <c r="N125" i="1"/>
  <c r="M7907" i="1"/>
  <c r="M5533" i="1"/>
  <c r="T219" i="1"/>
  <c r="M6332" i="1"/>
  <c r="V4625" i="1"/>
  <c r="I4212" i="1"/>
  <c r="T4574" i="1"/>
  <c r="N1963" i="1"/>
  <c r="J953" i="1"/>
  <c r="H7412" i="1"/>
  <c r="V4815" i="1"/>
  <c r="N563" i="1"/>
  <c r="U1011" i="1"/>
  <c r="J1546" i="1"/>
  <c r="M191" i="1"/>
  <c r="P1948" i="1"/>
  <c r="U4996" i="1"/>
  <c r="F928" i="1"/>
  <c r="L6142" i="1"/>
  <c r="F3198" i="1"/>
  <c r="J562" i="1"/>
  <c r="F6701" i="1"/>
  <c r="F728" i="1"/>
  <c r="J2118" i="1"/>
  <c r="N1741" i="1"/>
  <c r="L2897" i="1"/>
  <c r="F384" i="1"/>
  <c r="T6429" i="1"/>
  <c r="T495" i="1"/>
  <c r="H1034" i="1"/>
  <c r="V6968" i="1"/>
  <c r="H977" i="1"/>
  <c r="U1831" i="1"/>
  <c r="K3877" i="1"/>
  <c r="V2033" i="1"/>
  <c r="P6243" i="1"/>
  <c r="N7966" i="1"/>
  <c r="T1383" i="1"/>
  <c r="M4710" i="1"/>
  <c r="F1596" i="1"/>
  <c r="P7993" i="1"/>
  <c r="P253" i="1"/>
  <c r="H3108" i="1"/>
  <c r="J4737" i="1"/>
  <c r="H728" i="1"/>
  <c r="F3204" i="1"/>
  <c r="J2733" i="1"/>
  <c r="I6597" i="1"/>
  <c r="J2705" i="1"/>
  <c r="N149" i="1"/>
  <c r="F1728" i="1"/>
  <c r="I855" i="1"/>
  <c r="U573" i="1"/>
  <c r="T5091" i="1"/>
  <c r="N2305" i="1"/>
  <c r="N7074" i="1"/>
  <c r="T6807" i="1"/>
  <c r="P3913" i="1"/>
  <c r="U4644" i="1"/>
  <c r="J395" i="1"/>
  <c r="T2028" i="1"/>
  <c r="J1376" i="1"/>
  <c r="V1765" i="1"/>
  <c r="F3882" i="1"/>
  <c r="I467" i="1"/>
  <c r="V6151" i="1"/>
  <c r="U7816" i="1"/>
  <c r="T7884" i="1"/>
  <c r="P3921" i="1"/>
  <c r="H3256" i="1"/>
  <c r="J6601" i="1"/>
  <c r="M6426" i="1"/>
  <c r="H5766" i="1"/>
  <c r="P591" i="1"/>
  <c r="N5766" i="1"/>
  <c r="H5855" i="1"/>
  <c r="I992" i="1"/>
  <c r="T4381" i="1"/>
  <c r="P7423" i="1"/>
  <c r="H4711" i="1"/>
  <c r="N5218" i="1"/>
  <c r="M5514" i="1"/>
  <c r="M1719" i="1"/>
  <c r="J2082" i="1"/>
  <c r="H4841" i="1"/>
  <c r="N2511" i="1"/>
  <c r="V8093" i="1"/>
  <c r="U2201" i="1"/>
  <c r="F4614" i="1"/>
  <c r="M5572" i="1"/>
  <c r="J7947" i="1"/>
  <c r="J8034" i="1"/>
  <c r="J1197" i="1"/>
  <c r="M6027" i="1"/>
  <c r="T3330" i="1"/>
  <c r="M5341" i="1"/>
  <c r="F2766" i="1"/>
  <c r="V6726" i="1"/>
  <c r="U4770" i="1"/>
  <c r="H1764" i="1"/>
  <c r="N6225" i="1"/>
  <c r="P4784" i="1"/>
  <c r="U520" i="1"/>
  <c r="P6634" i="1"/>
  <c r="P1277" i="1"/>
  <c r="T4670" i="1"/>
  <c r="N1026" i="1"/>
  <c r="U2161" i="1"/>
  <c r="P413" i="1"/>
  <c r="F3127" i="1"/>
  <c r="F651" i="1"/>
  <c r="T7113" i="1"/>
  <c r="N3584" i="1"/>
  <c r="J1982" i="1"/>
  <c r="M6457" i="1"/>
  <c r="P5472" i="1"/>
  <c r="V1148" i="1"/>
  <c r="V402" i="1"/>
  <c r="V5116" i="1"/>
  <c r="V4226" i="1"/>
  <c r="P4219" i="1"/>
  <c r="H7547" i="1"/>
  <c r="F8050" i="1"/>
  <c r="M1668" i="1"/>
  <c r="N2027" i="1"/>
  <c r="H1390" i="1"/>
  <c r="T1274" i="1"/>
  <c r="J5843" i="1"/>
  <c r="T544" i="1"/>
  <c r="V1603" i="1"/>
  <c r="V4655" i="1"/>
  <c r="V3650" i="1"/>
  <c r="H2874" i="1"/>
  <c r="J7464" i="1"/>
  <c r="U4280" i="1"/>
  <c r="J1033" i="1"/>
  <c r="U6765" i="1"/>
  <c r="N4359" i="1"/>
  <c r="F2732" i="1"/>
  <c r="V1402" i="1"/>
  <c r="V1299" i="1"/>
  <c r="V3327" i="1"/>
  <c r="L5402" i="1"/>
  <c r="N5412" i="1"/>
  <c r="F7214" i="1"/>
  <c r="J2663" i="1"/>
  <c r="N1831" i="1"/>
  <c r="L2327" i="1"/>
  <c r="M1687" i="1"/>
  <c r="M3197" i="1"/>
  <c r="H7914" i="1"/>
  <c r="F5151" i="1"/>
  <c r="M2328" i="1"/>
  <c r="T315" i="1"/>
  <c r="U7990" i="1"/>
  <c r="V1875" i="1"/>
  <c r="H7207" i="1"/>
  <c r="T5143" i="1"/>
  <c r="H1532" i="1"/>
  <c r="V4003" i="1"/>
  <c r="T701" i="1"/>
  <c r="P6401" i="1"/>
  <c r="P4672" i="1"/>
  <c r="M3903" i="1"/>
  <c r="U4706" i="1"/>
  <c r="M4233" i="1"/>
  <c r="P2525" i="1"/>
  <c r="V6343" i="1"/>
  <c r="J831" i="1"/>
  <c r="J3036" i="1"/>
  <c r="F1094" i="1"/>
  <c r="F3359" i="1"/>
  <c r="L5678" i="1"/>
  <c r="M5937" i="1"/>
  <c r="N3332" i="1"/>
  <c r="H4957" i="1"/>
  <c r="P2030" i="1"/>
  <c r="H1393" i="1"/>
  <c r="N108" i="1"/>
  <c r="K4824" i="1"/>
  <c r="U2847" i="1"/>
  <c r="P6761" i="1"/>
  <c r="U1117" i="1"/>
  <c r="U5844" i="1"/>
  <c r="P7850" i="1"/>
  <c r="M3375" i="1"/>
  <c r="V1741" i="1"/>
  <c r="M7913" i="1"/>
  <c r="V474" i="1"/>
  <c r="T574" i="1"/>
  <c r="I3324" i="1"/>
  <c r="L4289" i="1"/>
  <c r="U488" i="1"/>
  <c r="P1053" i="1"/>
  <c r="H537" i="1"/>
  <c r="V2080" i="1"/>
  <c r="V552" i="1"/>
  <c r="J3859" i="1"/>
  <c r="T5778" i="1"/>
  <c r="I3459" i="1"/>
  <c r="V6819" i="1"/>
  <c r="N45" i="1"/>
  <c r="F7238" i="1"/>
  <c r="J5323" i="1"/>
  <c r="I835" i="1"/>
  <c r="K5962" i="1"/>
  <c r="M5768" i="1"/>
  <c r="I816" i="1"/>
  <c r="U2018" i="1"/>
  <c r="I6328" i="1"/>
  <c r="V2678" i="1"/>
  <c r="T1310" i="1"/>
  <c r="N6198" i="1"/>
  <c r="F7902" i="1"/>
  <c r="H4801" i="1"/>
  <c r="V5776" i="1"/>
  <c r="F2524" i="1"/>
  <c r="I4248" i="1"/>
  <c r="P3051" i="1"/>
  <c r="J4117" i="1"/>
  <c r="J5952" i="1"/>
  <c r="T5230" i="1"/>
  <c r="V7580" i="1"/>
  <c r="F7426" i="1"/>
  <c r="P7833" i="1"/>
  <c r="J1025" i="1"/>
  <c r="F1092" i="1"/>
  <c r="T3125" i="1"/>
  <c r="U5672" i="1"/>
  <c r="J2993" i="1"/>
  <c r="T6548" i="1"/>
  <c r="V3065" i="1"/>
  <c r="P1034" i="1"/>
  <c r="I2232" i="1"/>
  <c r="I1378" i="1"/>
  <c r="V6986" i="1"/>
  <c r="P2648" i="1"/>
  <c r="T6241" i="1"/>
  <c r="T800" i="1"/>
  <c r="T6170" i="1"/>
  <c r="U5881" i="1"/>
  <c r="U2928" i="1"/>
  <c r="N2333" i="1"/>
  <c r="J4330" i="1"/>
  <c r="H695" i="1"/>
  <c r="P5159" i="1"/>
  <c r="U1394" i="1"/>
  <c r="J8026" i="1"/>
  <c r="J8298" i="1"/>
  <c r="J6864" i="1"/>
  <c r="T7111" i="1"/>
  <c r="J3043" i="1"/>
  <c r="P5559" i="1"/>
  <c r="H4190" i="1"/>
  <c r="I817" i="1"/>
  <c r="I8142" i="1"/>
  <c r="N1035" i="1"/>
  <c r="U5192" i="1"/>
  <c r="N5646" i="1"/>
  <c r="N7001" i="1"/>
  <c r="P2016" i="1"/>
  <c r="N3260" i="1"/>
  <c r="V3355" i="1"/>
  <c r="M1323" i="1"/>
  <c r="U8020" i="1"/>
  <c r="H2710" i="1"/>
  <c r="P5050" i="1"/>
  <c r="V685" i="1"/>
  <c r="U1485" i="1"/>
  <c r="I6219" i="1"/>
  <c r="U2746" i="1"/>
  <c r="I6921" i="1"/>
  <c r="N286" i="1"/>
  <c r="H1101" i="1"/>
  <c r="I8134" i="1"/>
  <c r="M3968" i="1"/>
  <c r="V5033" i="1"/>
  <c r="J1499" i="1"/>
  <c r="L118" i="1"/>
  <c r="N2920" i="1"/>
  <c r="H1738" i="1"/>
  <c r="V4981" i="1"/>
  <c r="N1696" i="1"/>
  <c r="J1815" i="1"/>
  <c r="I2674" i="1"/>
  <c r="F4838" i="1"/>
  <c r="H1398" i="1"/>
  <c r="I1467" i="1"/>
  <c r="V2954" i="1"/>
  <c r="F5711" i="1"/>
  <c r="J5862" i="1"/>
  <c r="H8147" i="1"/>
  <c r="J6217" i="1"/>
  <c r="P6927" i="1"/>
  <c r="M3163" i="1"/>
  <c r="U7057" i="1"/>
  <c r="I6761" i="1"/>
  <c r="F7862" i="1"/>
  <c r="V1191" i="1"/>
  <c r="J3684" i="1"/>
  <c r="N3174" i="1"/>
  <c r="P2893" i="1"/>
  <c r="N5207" i="1"/>
  <c r="M6470" i="1"/>
  <c r="H1569" i="1"/>
  <c r="H7830" i="1"/>
  <c r="F1783" i="1"/>
  <c r="H623" i="1"/>
  <c r="N5970" i="1"/>
  <c r="T1594" i="1"/>
  <c r="H2895" i="1"/>
  <c r="T43" i="1"/>
  <c r="V393" i="1"/>
  <c r="V3538" i="1"/>
  <c r="N5945" i="1"/>
  <c r="I7299" i="1"/>
  <c r="U4035" i="1"/>
  <c r="M6161" i="1"/>
  <c r="F228" i="1"/>
  <c r="K1155" i="1"/>
  <c r="P7204" i="1"/>
  <c r="U4267" i="1"/>
  <c r="F4201" i="1"/>
  <c r="I2124" i="1"/>
  <c r="I2917" i="1"/>
  <c r="U6260" i="1"/>
  <c r="U2646" i="1"/>
  <c r="U4880" i="1"/>
  <c r="I1459" i="1"/>
  <c r="V544" i="1"/>
  <c r="N2384" i="1"/>
  <c r="J7844" i="1"/>
  <c r="P7906" i="1"/>
  <c r="J4486" i="1"/>
  <c r="H2686" i="1"/>
  <c r="I7024" i="1"/>
  <c r="J5595" i="1"/>
  <c r="N3189" i="1"/>
  <c r="M312" i="1"/>
  <c r="N7057" i="1"/>
  <c r="U6548" i="1"/>
  <c r="H5904" i="1"/>
  <c r="F6525" i="1"/>
  <c r="U6966" i="1"/>
  <c r="U1694" i="1"/>
  <c r="P4917" i="1"/>
  <c r="J1451" i="1"/>
  <c r="F1529" i="1"/>
  <c r="N4613" i="1"/>
  <c r="P2494" i="1"/>
  <c r="V191" i="1"/>
  <c r="J3235" i="1"/>
  <c r="J6470" i="1"/>
  <c r="P4831" i="1"/>
  <c r="F7103" i="1"/>
  <c r="T7238" i="1"/>
  <c r="N4586" i="1"/>
  <c r="N7582" i="1"/>
  <c r="F4386" i="1"/>
  <c r="N280" i="1"/>
  <c r="N5643" i="1"/>
  <c r="U2281" i="1"/>
  <c r="V7389" i="1"/>
  <c r="I7954" i="1"/>
  <c r="P7843" i="1"/>
  <c r="N3968" i="1"/>
  <c r="F3343" i="1"/>
  <c r="P1202" i="1"/>
  <c r="T1595" i="1"/>
  <c r="I2276" i="1"/>
  <c r="H8161" i="1"/>
  <c r="N7991" i="1"/>
  <c r="I3676" i="1"/>
  <c r="J5430" i="1"/>
  <c r="U8036" i="1"/>
  <c r="T211" i="1"/>
  <c r="V727" i="1"/>
  <c r="M3083" i="1"/>
  <c r="P2370" i="1"/>
  <c r="I3756" i="1"/>
  <c r="F3257" i="1"/>
  <c r="F6024" i="1"/>
  <c r="I8258" i="1"/>
  <c r="F1221" i="1"/>
  <c r="M4031" i="1"/>
  <c r="V5182" i="1"/>
  <c r="U1462" i="1"/>
  <c r="I6669" i="1"/>
  <c r="M6923" i="1"/>
  <c r="F6312" i="1"/>
  <c r="I2264" i="1"/>
  <c r="K1230" i="1"/>
  <c r="H6079" i="1"/>
  <c r="F1044" i="1"/>
  <c r="J4494" i="1"/>
  <c r="F7264" i="1"/>
  <c r="F1312" i="1"/>
  <c r="T8244" i="1"/>
  <c r="P6488" i="1"/>
  <c r="J716" i="1"/>
  <c r="M195" i="1"/>
  <c r="J7318" i="1"/>
  <c r="V1061" i="1"/>
  <c r="J1047" i="1"/>
  <c r="N1226" i="1"/>
  <c r="U1976" i="1"/>
  <c r="V2132" i="1"/>
  <c r="F4113" i="1"/>
  <c r="L3829" i="1"/>
  <c r="H2811" i="1"/>
  <c r="F8316" i="1"/>
  <c r="U5704" i="1"/>
  <c r="V5434" i="1"/>
  <c r="F1786" i="1"/>
  <c r="T3243" i="1"/>
  <c r="H496" i="1"/>
  <c r="V6246" i="1"/>
  <c r="H1793" i="1"/>
  <c r="V1450" i="1"/>
  <c r="N1162" i="1"/>
  <c r="T7996" i="1"/>
  <c r="H4232" i="1"/>
  <c r="F5878" i="1"/>
  <c r="V7994" i="1"/>
  <c r="F8101" i="1"/>
  <c r="P1849" i="1"/>
  <c r="M3212" i="1"/>
  <c r="P2458" i="1"/>
  <c r="J353" i="1"/>
  <c r="T4757" i="1"/>
  <c r="N2255" i="1"/>
  <c r="H6823" i="1"/>
  <c r="T1164" i="1"/>
  <c r="M2752" i="1"/>
  <c r="U2507" i="1"/>
  <c r="T6397" i="1"/>
  <c r="P3734" i="1"/>
  <c r="H4406" i="1"/>
  <c r="F6644" i="1"/>
  <c r="F3092" i="1"/>
  <c r="I125" i="1"/>
  <c r="I2851" i="1"/>
  <c r="M1457" i="1"/>
  <c r="J2646" i="1"/>
  <c r="N6966" i="1"/>
  <c r="U3623" i="1"/>
  <c r="U3080" i="1"/>
  <c r="N8083" i="1"/>
  <c r="T1411" i="1"/>
  <c r="P2695" i="1"/>
  <c r="V1070" i="1"/>
  <c r="I3416" i="1"/>
  <c r="U2972" i="1"/>
  <c r="H8168" i="1"/>
  <c r="P266" i="1"/>
  <c r="P3886" i="1"/>
  <c r="F1976" i="1"/>
  <c r="L947" i="1"/>
  <c r="U4768" i="1"/>
  <c r="M1563" i="1"/>
  <c r="T6646" i="1"/>
  <c r="V539" i="1"/>
  <c r="M186" i="1"/>
  <c r="H4735" i="1"/>
  <c r="T2602" i="1"/>
  <c r="N7334" i="1"/>
  <c r="U4439" i="1"/>
  <c r="U5199" i="1"/>
  <c r="J2458" i="1"/>
  <c r="F5380" i="1"/>
  <c r="M5372" i="1"/>
  <c r="F1522" i="1"/>
  <c r="P4922" i="1"/>
  <c r="H1169" i="1"/>
  <c r="U333" i="1"/>
  <c r="F2526" i="1"/>
  <c r="M1216" i="1"/>
  <c r="U4304" i="1"/>
  <c r="V6469" i="1"/>
  <c r="P3914" i="1"/>
  <c r="U6328" i="1"/>
  <c r="L2422" i="1"/>
  <c r="J911" i="1"/>
  <c r="P4592" i="1"/>
  <c r="I370" i="1"/>
  <c r="V2017" i="1"/>
  <c r="N5222" i="1"/>
  <c r="P3835" i="1"/>
  <c r="M21" i="1"/>
  <c r="M8315" i="1"/>
  <c r="T2092" i="1"/>
  <c r="U6404" i="1"/>
  <c r="N7451" i="1"/>
  <c r="U199" i="1"/>
  <c r="M6031" i="1"/>
  <c r="F8107" i="1"/>
  <c r="N5840" i="1"/>
  <c r="U4789" i="1"/>
  <c r="J5832" i="1"/>
  <c r="F5273" i="1"/>
  <c r="N5420" i="1"/>
  <c r="F2127" i="1"/>
  <c r="F1395" i="1"/>
  <c r="J2078" i="1"/>
  <c r="N740" i="1"/>
  <c r="J4874" i="1"/>
  <c r="V549" i="1"/>
  <c r="L3209" i="1"/>
  <c r="U3398" i="1"/>
  <c r="J3295" i="1"/>
  <c r="F7478" i="1"/>
  <c r="T7563" i="1"/>
  <c r="P3191" i="1"/>
  <c r="N2910" i="1"/>
  <c r="J6097" i="1"/>
  <c r="M6677" i="1"/>
  <c r="M3565" i="1"/>
  <c r="H6336" i="1"/>
  <c r="T890" i="1"/>
  <c r="N2031" i="1"/>
  <c r="U268" i="1"/>
  <c r="M3269" i="1"/>
  <c r="M1462" i="1"/>
  <c r="I4402" i="1"/>
  <c r="I1096" i="1"/>
  <c r="V8020" i="1"/>
  <c r="L4667" i="1"/>
  <c r="J6179" i="1"/>
  <c r="J1184" i="1"/>
  <c r="N5393" i="1"/>
  <c r="I5273" i="1"/>
  <c r="N4124" i="1"/>
  <c r="U165" i="1"/>
  <c r="U1829" i="1"/>
  <c r="I6292" i="1"/>
  <c r="U7402" i="1"/>
  <c r="P4058" i="1"/>
  <c r="I3543" i="1"/>
  <c r="M6571" i="1"/>
  <c r="N6685" i="1"/>
  <c r="U1020" i="1"/>
  <c r="F5190" i="1"/>
  <c r="F3842" i="1"/>
  <c r="N4289" i="1"/>
  <c r="J2200" i="1"/>
  <c r="T4548" i="1"/>
  <c r="V6391" i="1"/>
  <c r="T2785" i="1"/>
  <c r="F2246" i="1"/>
  <c r="U1854" i="1"/>
  <c r="I5181" i="1"/>
  <c r="F597" i="1"/>
  <c r="P6917" i="1"/>
  <c r="P4776" i="1"/>
  <c r="M384" i="1"/>
  <c r="J779" i="1"/>
  <c r="F2716" i="1"/>
  <c r="J3597" i="1"/>
  <c r="H5434" i="1"/>
  <c r="N4330" i="1"/>
  <c r="P4486" i="1"/>
  <c r="H8298" i="1"/>
  <c r="H1179" i="1"/>
  <c r="H3950" i="1"/>
  <c r="I5624" i="1"/>
  <c r="L3109" i="1"/>
  <c r="J6291" i="1"/>
  <c r="I76" i="1"/>
  <c r="J7005" i="1"/>
  <c r="F577" i="1"/>
  <c r="J5603" i="1"/>
  <c r="H2445" i="1"/>
  <c r="J5139" i="1"/>
  <c r="M6761" i="1"/>
  <c r="H2925" i="1"/>
  <c r="J7104" i="1"/>
  <c r="U5124" i="1"/>
  <c r="P2697" i="1"/>
  <c r="I1980" i="1"/>
  <c r="U6026" i="1"/>
  <c r="T6650" i="1"/>
  <c r="T7887" i="1"/>
  <c r="M80" i="1"/>
  <c r="P5678" i="1"/>
  <c r="J5336" i="1"/>
  <c r="V7368" i="1"/>
  <c r="P6859" i="1"/>
  <c r="U7497" i="1"/>
  <c r="V8310" i="1"/>
  <c r="I4683" i="1"/>
  <c r="F6380" i="1"/>
  <c r="J3065" i="1"/>
  <c r="U2873" i="1"/>
  <c r="V83" i="1"/>
  <c r="U1478" i="1"/>
  <c r="P439" i="1"/>
  <c r="N4449" i="1"/>
  <c r="V6383" i="1"/>
  <c r="J6697" i="1"/>
  <c r="I876" i="1"/>
  <c r="P4829" i="1"/>
  <c r="L483" i="1"/>
  <c r="V3193" i="1"/>
  <c r="F5791" i="1"/>
  <c r="F5742" i="1"/>
  <c r="P3624" i="1"/>
  <c r="M7115" i="1"/>
  <c r="J2285" i="1"/>
  <c r="J6002" i="1"/>
  <c r="V1284" i="1"/>
  <c r="I1951" i="1"/>
  <c r="M8140" i="1"/>
  <c r="P8162" i="1"/>
  <c r="P5448" i="1"/>
  <c r="U2596" i="1"/>
  <c r="T5618" i="1"/>
  <c r="P4443" i="1"/>
  <c r="L6755" i="1"/>
  <c r="P304" i="1"/>
  <c r="J7469" i="1"/>
  <c r="M3779" i="1"/>
  <c r="N4540" i="1"/>
  <c r="N6750" i="1"/>
  <c r="U211" i="1"/>
  <c r="V333" i="1"/>
  <c r="J7527" i="1"/>
  <c r="M5579" i="1"/>
  <c r="N938" i="1"/>
  <c r="T4350" i="1"/>
  <c r="H808" i="1"/>
  <c r="U4098" i="1"/>
  <c r="I8296" i="1"/>
  <c r="F4362" i="1"/>
  <c r="I4561" i="1"/>
  <c r="J5836" i="1"/>
  <c r="U3683" i="1"/>
  <c r="P5661" i="1"/>
  <c r="J2365" i="1"/>
  <c r="M1730" i="1"/>
  <c r="U3473" i="1"/>
  <c r="I6716" i="1"/>
  <c r="I6073" i="1"/>
  <c r="T4089" i="1"/>
  <c r="M3448" i="1"/>
  <c r="L7827" i="1"/>
  <c r="U2981" i="1"/>
  <c r="T6635" i="1"/>
  <c r="M274" i="1"/>
  <c r="T1617" i="1"/>
  <c r="M1320" i="1"/>
  <c r="F6857" i="1"/>
  <c r="V5506" i="1"/>
  <c r="N6134" i="1"/>
  <c r="F1309" i="1"/>
  <c r="T3466" i="1"/>
  <c r="V5004" i="1"/>
  <c r="I7344" i="1"/>
  <c r="J1621" i="1"/>
  <c r="H1336" i="1"/>
  <c r="P7072" i="1"/>
  <c r="F2867" i="1"/>
  <c r="N4031" i="1"/>
  <c r="M1658" i="1"/>
  <c r="P6729" i="1"/>
  <c r="M4162" i="1"/>
  <c r="N4055" i="1"/>
  <c r="V8100" i="1"/>
  <c r="F763" i="1"/>
  <c r="M7163" i="1"/>
  <c r="N928" i="1"/>
  <c r="U5855" i="1"/>
  <c r="T5340" i="1"/>
  <c r="J2769" i="1"/>
  <c r="P8302" i="1"/>
  <c r="F2565" i="1"/>
  <c r="H6949" i="1"/>
  <c r="F1980" i="1"/>
  <c r="N954" i="1"/>
  <c r="T360" i="1"/>
  <c r="F5209" i="1"/>
  <c r="N5348" i="1"/>
  <c r="K3557" i="1"/>
  <c r="N1780" i="1"/>
  <c r="F5907" i="1"/>
  <c r="L7962" i="1"/>
  <c r="P5067" i="1"/>
  <c r="I3247" i="1"/>
  <c r="T4766" i="1"/>
  <c r="U8227" i="1"/>
  <c r="V3194" i="1"/>
  <c r="I5426" i="1"/>
  <c r="N6693" i="1"/>
  <c r="N6807" i="1"/>
  <c r="P4869" i="1"/>
  <c r="T5650" i="1"/>
  <c r="J4711" i="1"/>
  <c r="H5021" i="1"/>
  <c r="M5989" i="1"/>
  <c r="I6391" i="1"/>
  <c r="T1838" i="1"/>
  <c r="T375" i="1"/>
  <c r="T5631" i="1"/>
  <c r="M4873" i="1"/>
  <c r="U6284" i="1"/>
  <c r="N2678" i="1"/>
  <c r="H3274" i="1"/>
  <c r="N6086" i="1"/>
  <c r="J5052" i="1"/>
  <c r="J733" i="1"/>
  <c r="P5182" i="1"/>
  <c r="H419" i="1"/>
  <c r="M2914" i="1"/>
  <c r="U7265" i="1"/>
  <c r="V6363" i="1"/>
  <c r="P4944" i="1"/>
  <c r="J1434" i="1"/>
  <c r="N4131" i="1"/>
  <c r="J6747" i="1"/>
  <c r="P6684" i="1"/>
  <c r="N2501" i="1"/>
  <c r="I4429" i="1"/>
  <c r="H6224" i="1"/>
  <c r="J5712" i="1"/>
  <c r="H5262" i="1"/>
  <c r="J639" i="1"/>
  <c r="N3958" i="1"/>
  <c r="F8275" i="1"/>
  <c r="H3143" i="1"/>
  <c r="J4338" i="1"/>
  <c r="U7403" i="1"/>
  <c r="P3455" i="1"/>
  <c r="T2502" i="1"/>
  <c r="V4145" i="1"/>
  <c r="P1858" i="1"/>
  <c r="P6363" i="1"/>
  <c r="J153" i="1"/>
  <c r="V4429" i="1"/>
  <c r="H2470" i="1"/>
  <c r="P4639" i="1"/>
  <c r="J4063" i="1"/>
  <c r="L2830" i="1"/>
  <c r="N7445" i="1"/>
  <c r="T1379" i="1"/>
  <c r="H4311" i="1"/>
  <c r="J7144" i="1"/>
  <c r="N3491" i="1"/>
  <c r="F2806" i="1"/>
  <c r="M3659" i="1"/>
  <c r="L6273" i="1"/>
  <c r="N3215" i="1"/>
  <c r="J1729" i="1"/>
  <c r="P7336" i="1"/>
  <c r="U7037" i="1"/>
  <c r="J6339" i="1"/>
  <c r="J4512" i="1"/>
  <c r="T3481" i="1"/>
  <c r="H3205" i="1"/>
  <c r="U8317" i="1"/>
  <c r="P6603" i="1"/>
  <c r="T3187" i="1"/>
  <c r="M1130" i="1"/>
  <c r="I7384" i="1"/>
  <c r="F3784" i="1"/>
  <c r="V3067" i="1"/>
  <c r="V3527" i="1"/>
  <c r="H4134" i="1"/>
  <c r="V1995" i="1"/>
  <c r="H3163" i="1"/>
  <c r="T5130" i="1"/>
  <c r="M7054" i="1"/>
  <c r="H166" i="1"/>
  <c r="H4853" i="1"/>
  <c r="U6465" i="1"/>
  <c r="N2573" i="1"/>
  <c r="I2587" i="1"/>
  <c r="I588" i="1"/>
  <c r="T5384" i="1"/>
  <c r="J1762" i="1"/>
  <c r="P2488" i="1"/>
  <c r="F6005" i="1"/>
  <c r="H3733" i="1"/>
  <c r="U7375" i="1"/>
  <c r="F2484" i="1"/>
  <c r="T7224" i="1"/>
  <c r="N5504" i="1"/>
  <c r="F2971" i="1"/>
  <c r="M1966" i="1"/>
  <c r="I7254" i="1"/>
  <c r="U3078" i="1"/>
  <c r="I3494" i="1"/>
  <c r="U6781" i="1"/>
  <c r="M383" i="1"/>
  <c r="J367" i="1"/>
  <c r="P6254" i="1"/>
  <c r="F2244" i="1"/>
  <c r="M1813" i="1"/>
  <c r="J2432" i="1"/>
  <c r="P3530" i="1"/>
  <c r="M6609" i="1"/>
  <c r="V8097" i="1"/>
  <c r="H3714" i="1"/>
  <c r="I6858" i="1"/>
  <c r="N7612" i="1"/>
  <c r="M2705" i="1"/>
  <c r="P7107" i="1"/>
  <c r="M7984" i="1"/>
  <c r="H1048" i="1"/>
  <c r="J7026" i="1"/>
  <c r="N2157" i="1"/>
  <c r="U2123" i="1"/>
  <c r="F2118" i="1"/>
  <c r="F7096" i="1"/>
  <c r="I6566" i="1"/>
  <c r="M7879" i="1"/>
  <c r="F5274" i="1"/>
  <c r="T8200" i="1"/>
  <c r="H5150" i="1"/>
  <c r="P7436" i="1"/>
  <c r="I5645" i="1"/>
  <c r="V5164" i="1"/>
  <c r="T6128" i="1"/>
  <c r="P6594" i="1"/>
  <c r="T455" i="1"/>
  <c r="F7381" i="1"/>
  <c r="V6037" i="1"/>
  <c r="N3140" i="1"/>
  <c r="P2635" i="1"/>
  <c r="P8170" i="1"/>
  <c r="F6570" i="1"/>
  <c r="M106" i="1"/>
  <c r="T7907" i="1"/>
  <c r="J7029" i="1"/>
  <c r="I209" i="1"/>
  <c r="U4104" i="1"/>
  <c r="H1322" i="1"/>
  <c r="M3982" i="1"/>
  <c r="T3430" i="1"/>
  <c r="U596" i="1"/>
  <c r="V6761" i="1"/>
  <c r="U2544" i="1"/>
  <c r="P4060" i="1"/>
  <c r="N3748" i="1"/>
  <c r="N2303" i="1"/>
  <c r="P1000" i="1"/>
  <c r="H4318" i="1"/>
  <c r="I819" i="1"/>
  <c r="N1845" i="1"/>
  <c r="F3746" i="1"/>
  <c r="U6543" i="1"/>
  <c r="H6018" i="1"/>
  <c r="M3731" i="1"/>
  <c r="N375" i="1"/>
  <c r="P367" i="1"/>
  <c r="P1993" i="1"/>
  <c r="J681" i="1"/>
  <c r="H6142" i="1"/>
  <c r="M2709" i="1"/>
  <c r="T566" i="1"/>
  <c r="J1055" i="1"/>
  <c r="J3110" i="1"/>
  <c r="H1105" i="1"/>
  <c r="I246" i="1"/>
  <c r="F6944" i="1"/>
  <c r="H1382" i="1"/>
  <c r="U2300" i="1"/>
  <c r="J7311" i="1"/>
  <c r="J484" i="1"/>
  <c r="U3863" i="1"/>
  <c r="V7054" i="1"/>
  <c r="N3286" i="1"/>
  <c r="N2063" i="1"/>
  <c r="U4016" i="1"/>
  <c r="N842" i="1"/>
  <c r="P6031" i="1"/>
  <c r="L3619" i="1"/>
  <c r="U3051" i="1"/>
  <c r="F7269" i="1"/>
  <c r="H2075" i="1"/>
  <c r="V5147" i="1"/>
  <c r="U7830" i="1"/>
  <c r="N5677" i="1"/>
  <c r="N940" i="1"/>
  <c r="M8043" i="1"/>
  <c r="P5242" i="1"/>
  <c r="N7186" i="1"/>
  <c r="H1689" i="1"/>
  <c r="H4418" i="1"/>
  <c r="F7992" i="1"/>
  <c r="P6755" i="1"/>
  <c r="T3744" i="1"/>
  <c r="T4676" i="1"/>
  <c r="F4448" i="1"/>
  <c r="N1633" i="1"/>
  <c r="H5924" i="1"/>
  <c r="N6075" i="1"/>
  <c r="T5605" i="1"/>
  <c r="P3187" i="1"/>
  <c r="I7122" i="1"/>
  <c r="P4071" i="1"/>
  <c r="H223" i="1"/>
  <c r="P7077" i="1"/>
  <c r="V1104" i="1"/>
  <c r="I711" i="1"/>
  <c r="T1928" i="1"/>
  <c r="V4019" i="1"/>
  <c r="J3525" i="1"/>
  <c r="T1528" i="1"/>
  <c r="V7987" i="1"/>
  <c r="P5118" i="1"/>
  <c r="M7406" i="1"/>
  <c r="U1314" i="1"/>
  <c r="F3136" i="1"/>
  <c r="J6553" i="1"/>
  <c r="P2385" i="1"/>
  <c r="U5948" i="1"/>
  <c r="M3027" i="1"/>
  <c r="U4774" i="1"/>
  <c r="P7359" i="1"/>
  <c r="M3929" i="1"/>
  <c r="H4373" i="1"/>
  <c r="U713" i="1"/>
  <c r="V2410" i="1"/>
  <c r="M5348" i="1"/>
  <c r="M3933" i="1"/>
  <c r="M628" i="1"/>
  <c r="N882" i="1"/>
  <c r="N3578" i="1"/>
  <c r="J7989" i="1"/>
  <c r="I1288" i="1"/>
  <c r="T8011" i="1"/>
  <c r="L7616" i="1"/>
  <c r="J8048" i="1"/>
  <c r="U289" i="1"/>
  <c r="P721" i="1"/>
  <c r="T7247" i="1"/>
  <c r="H3773" i="1"/>
  <c r="F3960" i="1"/>
  <c r="U2354" i="1"/>
  <c r="V118" i="1"/>
  <c r="T178" i="1"/>
  <c r="I1165" i="1"/>
  <c r="J7319" i="1"/>
  <c r="M4111" i="1"/>
  <c r="F8327" i="1"/>
  <c r="M3756" i="1"/>
  <c r="I1544" i="1"/>
  <c r="P6533" i="1"/>
  <c r="T1704" i="1"/>
  <c r="J3899" i="1"/>
  <c r="F4342" i="1"/>
  <c r="J3185" i="1"/>
  <c r="P6617" i="1"/>
  <c r="T5260" i="1"/>
  <c r="F3093" i="1"/>
  <c r="N2196" i="1"/>
  <c r="F987" i="1"/>
  <c r="V5105" i="1"/>
  <c r="F5425" i="1"/>
  <c r="H3082" i="1"/>
  <c r="F4509" i="1"/>
  <c r="F2870" i="1"/>
  <c r="I6506" i="1"/>
  <c r="H794" i="1"/>
  <c r="P1735" i="1"/>
  <c r="H3753" i="1"/>
  <c r="M7020" i="1"/>
  <c r="V1358" i="1"/>
  <c r="V670" i="1"/>
  <c r="H1167" i="1"/>
  <c r="I582" i="1"/>
  <c r="M129" i="1"/>
  <c r="J4462" i="1"/>
  <c r="U4423" i="1"/>
  <c r="V3228" i="1"/>
  <c r="M4429" i="1"/>
  <c r="P7854" i="1"/>
  <c r="F7493" i="1"/>
  <c r="J1479" i="1"/>
  <c r="N1751" i="1"/>
  <c r="L7362" i="1"/>
  <c r="M841" i="1"/>
  <c r="N6179" i="1"/>
  <c r="T3609" i="1"/>
  <c r="P1599" i="1"/>
  <c r="U8176" i="1"/>
  <c r="V7351" i="1"/>
  <c r="P7565" i="1"/>
  <c r="N6613" i="1"/>
  <c r="P4131" i="1"/>
  <c r="F760" i="1"/>
  <c r="F4180" i="1"/>
  <c r="P2483" i="1"/>
  <c r="U7353" i="1"/>
  <c r="T837" i="1"/>
  <c r="I8312" i="1"/>
  <c r="T5439" i="1"/>
  <c r="H343" i="1"/>
  <c r="N2495" i="1"/>
  <c r="P5398" i="1"/>
  <c r="J6142" i="1"/>
  <c r="M1324" i="1"/>
  <c r="L4655" i="1"/>
  <c r="V364" i="1"/>
  <c r="M7298" i="1"/>
  <c r="J225" i="1"/>
  <c r="T3304" i="1"/>
  <c r="U7891" i="1"/>
  <c r="N1255" i="1"/>
  <c r="U5398" i="1"/>
  <c r="H3573" i="1"/>
  <c r="N2960" i="1"/>
  <c r="J4493" i="1"/>
  <c r="U2934" i="1"/>
  <c r="J5998" i="1"/>
  <c r="H4271" i="1"/>
  <c r="F1995" i="1"/>
  <c r="H3802" i="1"/>
  <c r="P7986" i="1"/>
  <c r="M1426" i="1"/>
  <c r="P635" i="1"/>
  <c r="H7508" i="1"/>
  <c r="L6804" i="1"/>
  <c r="P3763" i="1"/>
  <c r="J2686" i="1"/>
  <c r="V4194" i="1"/>
  <c r="N6745" i="1"/>
  <c r="J4801" i="1"/>
  <c r="M7319" i="1"/>
  <c r="V5349" i="1"/>
  <c r="M4340" i="1"/>
  <c r="V323" i="1"/>
  <c r="I3015" i="1"/>
  <c r="H6941" i="1"/>
  <c r="F1277" i="1"/>
  <c r="N8111" i="1"/>
  <c r="V5245" i="1"/>
  <c r="T4136" i="1"/>
  <c r="P7084" i="1"/>
  <c r="T4665" i="1"/>
  <c r="J4382" i="1"/>
  <c r="F5191" i="1"/>
  <c r="T4275" i="1"/>
  <c r="U5481" i="1"/>
  <c r="U6309" i="1"/>
  <c r="U3267" i="1"/>
  <c r="U2494" i="1"/>
  <c r="V2070" i="1"/>
  <c r="F143" i="1"/>
  <c r="F3394" i="1"/>
  <c r="H7639" i="1"/>
  <c r="J4433" i="1"/>
  <c r="M5899" i="1"/>
  <c r="N1798" i="1"/>
  <c r="M5948" i="1"/>
  <c r="U3303" i="1"/>
  <c r="M4774" i="1"/>
  <c r="J5812" i="1"/>
  <c r="J1010" i="1"/>
  <c r="U2488" i="1"/>
  <c r="V5197" i="1"/>
  <c r="U5890" i="1"/>
  <c r="U4861" i="1"/>
  <c r="T404" i="1"/>
  <c r="P4771" i="1"/>
  <c r="M8000" i="1"/>
  <c r="F8098" i="1"/>
  <c r="T300" i="1"/>
  <c r="F3959" i="1"/>
  <c r="M4071" i="1"/>
  <c r="T5090" i="1"/>
  <c r="J8334" i="1"/>
  <c r="V2007" i="1"/>
  <c r="M4268" i="1"/>
  <c r="T1501" i="1"/>
  <c r="J5054" i="1"/>
  <c r="M209" i="1"/>
  <c r="J3822" i="1"/>
  <c r="H4619" i="1"/>
  <c r="I4205" i="1"/>
  <c r="V4935" i="1"/>
  <c r="F2774" i="1"/>
  <c r="J5842" i="1"/>
  <c r="V8128" i="1"/>
  <c r="M7875" i="1"/>
  <c r="V7904" i="1"/>
  <c r="I7533" i="1"/>
  <c r="V7113" i="1"/>
  <c r="N4112" i="1"/>
  <c r="V1281" i="1"/>
  <c r="T3662" i="1"/>
  <c r="I5336" i="1"/>
  <c r="F5932" i="1"/>
  <c r="P3198" i="1"/>
  <c r="V5996" i="1"/>
  <c r="P261" i="1"/>
  <c r="J6514" i="1"/>
  <c r="T3113" i="1"/>
  <c r="L5617" i="1"/>
  <c r="L2251" i="1"/>
  <c r="V6632" i="1"/>
  <c r="J7583" i="1"/>
  <c r="T639" i="1"/>
  <c r="H5657" i="1"/>
  <c r="V59" i="1"/>
  <c r="T4266" i="1"/>
  <c r="T1584" i="1"/>
  <c r="H4177" i="1"/>
  <c r="V3832" i="1"/>
  <c r="I3749" i="1"/>
  <c r="J1080" i="1"/>
  <c r="J1208" i="1"/>
  <c r="F3227" i="1"/>
  <c r="J2985" i="1"/>
  <c r="J6863" i="1"/>
  <c r="F3751" i="1"/>
  <c r="F8235" i="1"/>
  <c r="M1753" i="1"/>
  <c r="U6919" i="1"/>
  <c r="M8306" i="1"/>
  <c r="I5262" i="1"/>
  <c r="H6420" i="1"/>
  <c r="M5540" i="1"/>
  <c r="P593" i="1"/>
  <c r="M6392" i="1"/>
  <c r="H486" i="1"/>
  <c r="P1615" i="1"/>
  <c r="N5131" i="1"/>
  <c r="N189" i="1"/>
  <c r="T5225" i="1"/>
  <c r="I67" i="1"/>
  <c r="U6574" i="1"/>
  <c r="J194" i="1"/>
  <c r="F6070" i="1"/>
  <c r="P855" i="1"/>
  <c r="H4337" i="1"/>
  <c r="M6953" i="1"/>
  <c r="T4073" i="1"/>
  <c r="H5360" i="1"/>
  <c r="H7861" i="1"/>
  <c r="V6448" i="1"/>
  <c r="N1721" i="1"/>
  <c r="U7961" i="1"/>
  <c r="T5116" i="1"/>
  <c r="M5117" i="1"/>
  <c r="I6588" i="1"/>
  <c r="N4453" i="1"/>
  <c r="M4857" i="1"/>
  <c r="H5242" i="1"/>
  <c r="F1391" i="1"/>
  <c r="P6501" i="1"/>
  <c r="F2804" i="1"/>
  <c r="H4338" i="1"/>
  <c r="V3525" i="1"/>
  <c r="I4277" i="1"/>
  <c r="J455" i="1"/>
  <c r="P3248" i="1"/>
  <c r="N785" i="1"/>
  <c r="F5783" i="1"/>
  <c r="N1601" i="1"/>
  <c r="I2371" i="1"/>
  <c r="I8057" i="1"/>
  <c r="U1016" i="1"/>
  <c r="U7003" i="1"/>
  <c r="N1980" i="1"/>
  <c r="N293" i="1"/>
  <c r="H2020" i="1"/>
  <c r="U6924" i="1"/>
  <c r="U144" i="1"/>
  <c r="P6342" i="1"/>
  <c r="U6952" i="1"/>
  <c r="P6767" i="1"/>
  <c r="T2000" i="1"/>
  <c r="I2010" i="1"/>
  <c r="T531" i="1"/>
  <c r="I3988" i="1"/>
  <c r="H5980" i="1"/>
  <c r="V8266" i="1"/>
  <c r="P669" i="1"/>
  <c r="V1229" i="1"/>
  <c r="L8262" i="1"/>
  <c r="V6439" i="1"/>
  <c r="F3878" i="1"/>
  <c r="U6074" i="1"/>
  <c r="M7850" i="1"/>
  <c r="F541" i="1"/>
  <c r="P8229" i="1"/>
  <c r="H3394" i="1"/>
  <c r="P3836" i="1"/>
  <c r="P8079" i="1"/>
  <c r="J5216" i="1"/>
  <c r="H6930" i="1"/>
  <c r="V2560" i="1"/>
  <c r="N2570" i="1"/>
  <c r="H1514" i="1"/>
  <c r="H2909" i="1"/>
  <c r="H2667" i="1"/>
  <c r="N1877" i="1"/>
  <c r="I558" i="1"/>
  <c r="F2084" i="1"/>
  <c r="N3649" i="1"/>
  <c r="H8232" i="1"/>
  <c r="J4095" i="1"/>
  <c r="M345" i="1"/>
  <c r="J3121" i="1"/>
  <c r="J8041" i="1"/>
  <c r="P4391" i="1"/>
  <c r="F6998" i="1"/>
  <c r="P884" i="1"/>
  <c r="H3490" i="1"/>
  <c r="T2850" i="1"/>
  <c r="U1964" i="1"/>
  <c r="H3189" i="1"/>
  <c r="M2930" i="1"/>
  <c r="J872" i="1"/>
  <c r="J5207" i="1"/>
  <c r="J3287" i="1"/>
  <c r="J5926" i="1"/>
  <c r="T987" i="1"/>
  <c r="I4814" i="1"/>
  <c r="N6788" i="1"/>
  <c r="T5194" i="1"/>
  <c r="H5587" i="1"/>
  <c r="H81" i="1"/>
  <c r="U7962" i="1"/>
  <c r="M689" i="1"/>
  <c r="H7558" i="1"/>
  <c r="M168" i="1"/>
  <c r="U4852" i="1"/>
  <c r="P3338" i="1"/>
  <c r="I1930" i="1"/>
  <c r="U1178" i="1"/>
  <c r="N2525" i="1"/>
  <c r="I1049" i="1"/>
  <c r="H2422" i="1"/>
  <c r="N4187" i="1"/>
  <c r="H6173" i="1"/>
  <c r="I2322" i="1"/>
  <c r="M722" i="1"/>
  <c r="F2150" i="1"/>
  <c r="T5587" i="1"/>
  <c r="I1814" i="1"/>
  <c r="N4175" i="1"/>
  <c r="U5646" i="1"/>
  <c r="H3459" i="1"/>
  <c r="T2264" i="1"/>
  <c r="I7366" i="1"/>
  <c r="P7930" i="1"/>
  <c r="F5569" i="1"/>
  <c r="U8106" i="1"/>
  <c r="J6541" i="1"/>
  <c r="T1790" i="1"/>
  <c r="N4020" i="1"/>
  <c r="N1762" i="1"/>
  <c r="N2480" i="1"/>
  <c r="H7557" i="1"/>
  <c r="H5549" i="1"/>
  <c r="I4474" i="1"/>
  <c r="F1148" i="1"/>
  <c r="M5951" i="1"/>
  <c r="M3053" i="1"/>
  <c r="T1731" i="1"/>
  <c r="J668" i="1"/>
  <c r="V1379" i="1"/>
  <c r="U3769" i="1"/>
  <c r="T1950" i="1"/>
  <c r="P4425" i="1"/>
  <c r="P218" i="1"/>
  <c r="M2002" i="1"/>
  <c r="H2062" i="1"/>
  <c r="H3740" i="1"/>
  <c r="N5407" i="1"/>
  <c r="M3701" i="1"/>
  <c r="T3178" i="1"/>
  <c r="N7959" i="1"/>
  <c r="I3127" i="1"/>
  <c r="F1266" i="1"/>
  <c r="I64" i="1"/>
  <c r="N4633" i="1"/>
  <c r="V413" i="1"/>
  <c r="H3658" i="1"/>
  <c r="H4649" i="1"/>
  <c r="P4981" i="1"/>
  <c r="U6602" i="1"/>
  <c r="I3693" i="1"/>
  <c r="V2078" i="1"/>
  <c r="T5415" i="1"/>
  <c r="H6011" i="1"/>
  <c r="J6993" i="1"/>
  <c r="V4682" i="1"/>
  <c r="V1235" i="1"/>
  <c r="F5641" i="1"/>
  <c r="H4033" i="1"/>
  <c r="I7180" i="1"/>
  <c r="M5417" i="1"/>
  <c r="J5531" i="1"/>
  <c r="H2111" i="1"/>
  <c r="T3863" i="1"/>
  <c r="F6478" i="1"/>
  <c r="V1441" i="1"/>
  <c r="V536" i="1"/>
  <c r="H379" i="1"/>
  <c r="J1373" i="1"/>
  <c r="N4069" i="1"/>
  <c r="P5967" i="1"/>
  <c r="J4743" i="1"/>
  <c r="M8325" i="1"/>
  <c r="U5323" i="1"/>
  <c r="N4985" i="1"/>
  <c r="T3685" i="1"/>
  <c r="H5439" i="1"/>
  <c r="P190" i="1"/>
  <c r="V884" i="1"/>
  <c r="L6855" i="1"/>
  <c r="V7943" i="1"/>
  <c r="P4684" i="1"/>
  <c r="J773" i="1"/>
  <c r="M3972" i="1"/>
  <c r="M1132" i="1"/>
  <c r="I1268" i="1"/>
  <c r="T6330" i="1"/>
  <c r="N1505" i="1"/>
  <c r="I1660" i="1"/>
  <c r="U4803" i="1"/>
  <c r="I3481" i="1"/>
  <c r="V430" i="1"/>
  <c r="N5738" i="1"/>
  <c r="J6680" i="1"/>
  <c r="M5269" i="1"/>
  <c r="P4330" i="1"/>
  <c r="J4158" i="1"/>
  <c r="V6365" i="1"/>
  <c r="I5716" i="1"/>
  <c r="P6018" i="1"/>
  <c r="F6950" i="1"/>
  <c r="N5074" i="1"/>
  <c r="F4331" i="1"/>
  <c r="J4395" i="1"/>
  <c r="J6530" i="1"/>
  <c r="T6472" i="1"/>
  <c r="N6529" i="1"/>
  <c r="I7530" i="1"/>
  <c r="J4017" i="1"/>
  <c r="I4093" i="1"/>
  <c r="F596" i="1"/>
  <c r="N7501" i="1"/>
  <c r="F379" i="1"/>
  <c r="F1891" i="1"/>
  <c r="V1334" i="1"/>
  <c r="V6837" i="1"/>
  <c r="T5515" i="1"/>
  <c r="J6923" i="1"/>
  <c r="N5304" i="1"/>
  <c r="U8345" i="1"/>
  <c r="H243" i="1"/>
  <c r="I5178" i="1"/>
  <c r="T1840" i="1"/>
  <c r="I856" i="1"/>
  <c r="H2378" i="1"/>
  <c r="H5768" i="1"/>
  <c r="T7932" i="1"/>
  <c r="V1157" i="1"/>
  <c r="V4381" i="1"/>
  <c r="F4259" i="1"/>
  <c r="T6644" i="1"/>
  <c r="P103" i="1"/>
  <c r="M6464" i="1"/>
  <c r="M6352" i="1"/>
  <c r="J133" i="1"/>
  <c r="U1302" i="1"/>
  <c r="T8207" i="1"/>
  <c r="V5931" i="1"/>
  <c r="J2499" i="1"/>
  <c r="N8121" i="1"/>
  <c r="H568" i="1"/>
  <c r="M7301" i="1"/>
  <c r="M990" i="1"/>
  <c r="M6792" i="1"/>
  <c r="V215" i="1"/>
  <c r="U2980" i="1"/>
  <c r="I3854" i="1"/>
  <c r="T3244" i="1"/>
  <c r="U8041" i="1"/>
  <c r="I7131" i="1"/>
  <c r="P2706" i="1"/>
  <c r="F4364" i="1"/>
  <c r="V2283" i="1"/>
  <c r="J1528" i="1"/>
  <c r="J869" i="1"/>
  <c r="J3831" i="1"/>
  <c r="V7426" i="1"/>
  <c r="M407" i="1"/>
  <c r="T5021" i="1"/>
  <c r="N6282" i="1"/>
  <c r="N7219" i="1"/>
  <c r="K2372" i="1"/>
  <c r="P2097" i="1"/>
  <c r="P4180" i="1"/>
  <c r="P1539" i="1"/>
  <c r="I7996" i="1"/>
  <c r="K1635" i="1"/>
  <c r="J987" i="1"/>
  <c r="U2084" i="1"/>
  <c r="U1550" i="1"/>
  <c r="N562" i="1"/>
  <c r="V6554" i="1"/>
  <c r="J3903" i="1"/>
  <c r="I123" i="1"/>
  <c r="I6940" i="1"/>
  <c r="N2225" i="1"/>
  <c r="N4397" i="1"/>
  <c r="F3692" i="1"/>
  <c r="V4289" i="1"/>
  <c r="M7927" i="1"/>
  <c r="H2676" i="1"/>
  <c r="F3815" i="1"/>
  <c r="V6506" i="1"/>
  <c r="V4059" i="1"/>
  <c r="N7298" i="1"/>
  <c r="I3491" i="1"/>
  <c r="L11" i="1"/>
  <c r="V1985" i="1"/>
  <c r="J968" i="1"/>
  <c r="U5967" i="1"/>
  <c r="V1859" i="1"/>
  <c r="J7045" i="1"/>
  <c r="P8166" i="1"/>
  <c r="J4143" i="1"/>
  <c r="L2564" i="1"/>
  <c r="U7521" i="1"/>
  <c r="F6313" i="1"/>
  <c r="U3093" i="1"/>
  <c r="M184" i="1"/>
  <c r="P4462" i="1"/>
  <c r="V5085" i="1"/>
  <c r="U4436" i="1"/>
  <c r="H2889" i="1"/>
  <c r="P6416" i="1"/>
  <c r="N6402" i="1"/>
  <c r="P2691" i="1"/>
  <c r="M1015" i="1"/>
  <c r="L6059" i="1"/>
  <c r="V873" i="1"/>
  <c r="I3122" i="1"/>
  <c r="V746" i="1"/>
  <c r="P5589" i="1"/>
  <c r="I807" i="1"/>
  <c r="T1796" i="1"/>
  <c r="N7831" i="1"/>
  <c r="U6721" i="1"/>
  <c r="I7908" i="1"/>
  <c r="P1170" i="1"/>
  <c r="F6158" i="1"/>
  <c r="I1095" i="1"/>
  <c r="L6824" i="1"/>
  <c r="U1031" i="1"/>
  <c r="U5937" i="1"/>
  <c r="U3558" i="1"/>
  <c r="J6792" i="1"/>
  <c r="N8326" i="1"/>
  <c r="H1906" i="1"/>
  <c r="M2852" i="1"/>
  <c r="T4064" i="1"/>
  <c r="H7991" i="1"/>
  <c r="M3580" i="1"/>
  <c r="N218" i="1"/>
  <c r="U3111" i="1"/>
  <c r="I5577" i="1"/>
  <c r="V4916" i="1"/>
  <c r="I3243" i="1"/>
  <c r="T7555" i="1"/>
  <c r="V8051" i="1"/>
  <c r="I5689" i="1"/>
  <c r="H2149" i="1"/>
  <c r="T4965" i="1"/>
  <c r="P5923" i="1"/>
  <c r="M7817" i="1"/>
  <c r="I7923" i="1"/>
  <c r="F643" i="1"/>
  <c r="U4218" i="1"/>
  <c r="V3979" i="1"/>
  <c r="J5206" i="1"/>
  <c r="T4498" i="1"/>
  <c r="P4741" i="1"/>
  <c r="I7216" i="1"/>
  <c r="F906" i="1"/>
  <c r="M3092" i="1"/>
  <c r="L6025" i="1"/>
  <c r="V7149" i="1"/>
  <c r="V1505" i="1"/>
  <c r="H3984" i="1"/>
  <c r="H2858" i="1"/>
  <c r="M1958" i="1"/>
  <c r="M5157" i="1"/>
  <c r="I7194" i="1"/>
  <c r="T2179" i="1"/>
  <c r="V5214" i="1"/>
  <c r="F1562" i="1"/>
  <c r="L5859" i="1"/>
  <c r="P1808" i="1"/>
  <c r="L2529" i="1"/>
  <c r="V6196" i="1"/>
  <c r="F3824" i="1"/>
  <c r="M3450" i="1"/>
  <c r="I6198" i="1"/>
  <c r="F1324" i="1"/>
  <c r="M6576" i="1"/>
  <c r="I71" i="1"/>
  <c r="N8144" i="1"/>
  <c r="P860" i="1"/>
  <c r="U3924" i="1"/>
  <c r="F4019" i="1"/>
  <c r="V6241" i="1"/>
  <c r="M4022" i="1"/>
  <c r="F8199" i="1"/>
  <c r="P7478" i="1"/>
  <c r="H1972" i="1"/>
  <c r="F7150" i="1"/>
  <c r="F4022" i="1"/>
  <c r="N443" i="1"/>
  <c r="U2145" i="1"/>
  <c r="F5694" i="1"/>
  <c r="P1643" i="1"/>
  <c r="T1080" i="1"/>
  <c r="N2804" i="1"/>
  <c r="M7334" i="1"/>
  <c r="U7270" i="1"/>
  <c r="P7230" i="1"/>
  <c r="J5934" i="1"/>
  <c r="V4605" i="1"/>
  <c r="M6084" i="1"/>
  <c r="T4359" i="1"/>
  <c r="M3753" i="1"/>
  <c r="F4227" i="1"/>
  <c r="N5252" i="1"/>
  <c r="P4049" i="1"/>
  <c r="U6237" i="1"/>
  <c r="V4689" i="1"/>
  <c r="F6377" i="1"/>
  <c r="T5866" i="1"/>
  <c r="F1774" i="1"/>
  <c r="P6642" i="1"/>
  <c r="N6096" i="1"/>
  <c r="V7870" i="1"/>
  <c r="F454" i="1"/>
  <c r="H3904" i="1"/>
  <c r="V6596" i="1"/>
  <c r="U6182" i="1"/>
  <c r="J3734" i="1"/>
  <c r="F4285" i="1"/>
  <c r="M1309" i="1"/>
  <c r="F5342" i="1"/>
  <c r="F1714" i="1"/>
  <c r="F1260" i="1"/>
  <c r="H1598" i="1"/>
  <c r="N5299" i="1"/>
  <c r="V5444" i="1"/>
  <c r="F7912" i="1"/>
  <c r="P307" i="1"/>
  <c r="J539" i="1"/>
  <c r="H3870" i="1"/>
  <c r="F7875" i="1"/>
  <c r="J6660" i="1"/>
  <c r="V2294" i="1"/>
  <c r="F5422" i="1"/>
  <c r="M7841" i="1"/>
  <c r="F4979" i="1"/>
  <c r="T378" i="1"/>
  <c r="M8294" i="1"/>
  <c r="N4066" i="1"/>
  <c r="P5" i="1"/>
  <c r="M1473" i="1"/>
  <c r="V4106" i="1"/>
  <c r="I3389" i="1"/>
  <c r="H2733" i="1"/>
  <c r="N7010" i="1"/>
  <c r="M1912" i="1"/>
  <c r="J3707" i="1"/>
  <c r="F4857" i="1"/>
  <c r="H7481" i="1"/>
  <c r="T6854" i="1"/>
  <c r="J3311" i="1"/>
  <c r="P7868" i="1"/>
  <c r="J2970" i="1"/>
  <c r="V3298" i="1"/>
  <c r="P4846" i="1"/>
  <c r="J7093" i="1"/>
  <c r="T3158" i="1"/>
  <c r="M668" i="1"/>
  <c r="H4512" i="1"/>
  <c r="J1048" i="1"/>
  <c r="I3681" i="1"/>
  <c r="N4572" i="1"/>
  <c r="T7204" i="1"/>
  <c r="P616" i="1"/>
  <c r="V4171" i="1"/>
  <c r="L337" i="1"/>
  <c r="U3064" i="1"/>
  <c r="F2935" i="1"/>
  <c r="J6886" i="1"/>
  <c r="P6883" i="1"/>
  <c r="F1972" i="1"/>
  <c r="T2579" i="1"/>
  <c r="T90" i="1"/>
  <c r="H3005" i="1"/>
  <c r="T438" i="1"/>
  <c r="V7019" i="1"/>
  <c r="N1808" i="1"/>
  <c r="J1930" i="1"/>
  <c r="N1992" i="1"/>
  <c r="J4707" i="1"/>
  <c r="N974" i="1"/>
  <c r="P5274" i="1"/>
  <c r="H4738" i="1"/>
  <c r="F4727" i="1"/>
  <c r="P6091" i="1"/>
  <c r="N4916" i="1"/>
  <c r="J3013" i="1"/>
  <c r="J845" i="1"/>
  <c r="U3339" i="1"/>
  <c r="V7197" i="1"/>
  <c r="M4681" i="1"/>
  <c r="I256" i="1"/>
  <c r="V2130" i="1"/>
  <c r="U3939" i="1"/>
  <c r="V3441" i="1"/>
  <c r="H5821" i="1"/>
  <c r="I7292" i="1"/>
  <c r="V7388" i="1"/>
  <c r="N6208" i="1"/>
  <c r="I3619" i="1"/>
  <c r="H154" i="1"/>
  <c r="I4059" i="1"/>
  <c r="I8254" i="1"/>
  <c r="J8209" i="1"/>
  <c r="U2357" i="1"/>
  <c r="U2484" i="1"/>
  <c r="F2156" i="1"/>
  <c r="P7013" i="1"/>
  <c r="P4403" i="1"/>
  <c r="P4496" i="1"/>
  <c r="V163" i="1"/>
  <c r="J3303" i="1"/>
  <c r="V4073" i="1"/>
  <c r="N2369" i="1"/>
  <c r="M2587" i="1"/>
  <c r="J2084" i="1"/>
  <c r="U657" i="1"/>
  <c r="M3793" i="1"/>
  <c r="I6043" i="1"/>
  <c r="T4353" i="1"/>
  <c r="J7972" i="1"/>
  <c r="H3852" i="1"/>
  <c r="I4198" i="1"/>
  <c r="L7582" i="1"/>
  <c r="V4683" i="1"/>
  <c r="I1535" i="1"/>
  <c r="M2157" i="1"/>
  <c r="H1394" i="1"/>
  <c r="T2527" i="1"/>
  <c r="P1047" i="1"/>
  <c r="L3472" i="1"/>
  <c r="T6782" i="1"/>
  <c r="T4172" i="1"/>
  <c r="K7923" i="1"/>
  <c r="F2851" i="1"/>
  <c r="M8238" i="1"/>
  <c r="I1140" i="1"/>
  <c r="M1063" i="1"/>
  <c r="V2178" i="1"/>
  <c r="H4064" i="1"/>
  <c r="M4924" i="1"/>
  <c r="T1743" i="1"/>
  <c r="N2763" i="1"/>
  <c r="M1732" i="1"/>
  <c r="P8023" i="1"/>
  <c r="V7249" i="1"/>
  <c r="I4658" i="1"/>
  <c r="M134" i="1"/>
  <c r="V7813" i="1"/>
  <c r="U3019" i="1"/>
  <c r="V4021" i="1"/>
  <c r="P1258" i="1"/>
  <c r="T4682" i="1"/>
  <c r="H5132" i="1"/>
  <c r="F6602" i="1"/>
  <c r="T8182" i="1"/>
  <c r="I2263" i="1"/>
  <c r="H8171" i="1"/>
  <c r="P1378" i="1"/>
  <c r="I5119" i="1"/>
  <c r="P785" i="1"/>
  <c r="V5261" i="1"/>
  <c r="J3584" i="1"/>
  <c r="J137" i="1"/>
  <c r="J2538" i="1"/>
  <c r="M5292" i="1"/>
  <c r="N1082" i="1"/>
  <c r="F7535" i="1"/>
  <c r="H3985" i="1"/>
  <c r="H6437" i="1"/>
  <c r="F5579" i="1"/>
  <c r="I4844" i="1"/>
  <c r="N8155" i="1"/>
  <c r="P3206" i="1"/>
  <c r="J3430" i="1"/>
  <c r="F341" i="1"/>
  <c r="N4994" i="1"/>
  <c r="I5113" i="1"/>
  <c r="H3432" i="1"/>
  <c r="P7853" i="1"/>
  <c r="U732" i="1"/>
  <c r="N7094" i="1"/>
  <c r="N3471" i="1"/>
  <c r="N4147" i="1"/>
  <c r="F1683" i="1"/>
  <c r="J1439" i="1"/>
  <c r="M4096" i="1"/>
  <c r="T1471" i="1"/>
  <c r="N5398" i="1"/>
  <c r="T6140" i="1"/>
  <c r="U553" i="1"/>
  <c r="F2193" i="1"/>
  <c r="F158" i="1"/>
  <c r="I1393" i="1"/>
  <c r="V5471" i="1"/>
  <c r="H5523" i="1"/>
  <c r="T6503" i="1"/>
  <c r="J4155" i="1"/>
  <c r="N777" i="1"/>
  <c r="M2725" i="1"/>
  <c r="F7314" i="1"/>
  <c r="I3894" i="1"/>
  <c r="I566" i="1"/>
  <c r="M8085" i="1"/>
  <c r="M2078" i="1"/>
  <c r="U2504" i="1"/>
  <c r="U3931" i="1"/>
  <c r="I3523" i="1"/>
  <c r="M2442" i="1"/>
  <c r="M2802" i="1"/>
  <c r="T806" i="1"/>
  <c r="T7522" i="1"/>
  <c r="T4152" i="1"/>
  <c r="J3968" i="1"/>
  <c r="F574" i="1"/>
  <c r="T7825" i="1"/>
  <c r="T7917" i="1"/>
  <c r="P7329" i="1"/>
  <c r="F436" i="1"/>
  <c r="M5573" i="1"/>
  <c r="J5577" i="1"/>
  <c r="M3364" i="1"/>
  <c r="T3516" i="1"/>
  <c r="J7118" i="1"/>
  <c r="U391" i="1"/>
  <c r="K7014" i="1"/>
  <c r="N6847" i="1"/>
  <c r="U2118" i="1"/>
  <c r="V713" i="1"/>
  <c r="M52" i="1"/>
  <c r="V1265" i="1"/>
  <c r="H4020" i="1"/>
  <c r="H2018" i="1"/>
  <c r="U6989" i="1"/>
  <c r="P1102" i="1"/>
  <c r="H5804" i="1"/>
  <c r="I2390" i="1"/>
  <c r="F6678" i="1"/>
  <c r="J2980" i="1"/>
  <c r="H592" i="1"/>
  <c r="V667" i="1"/>
  <c r="N2409" i="1"/>
  <c r="V3690" i="1"/>
  <c r="P8283" i="1"/>
  <c r="H4729" i="1"/>
  <c r="V376" i="1"/>
  <c r="U6161" i="1"/>
  <c r="P1466" i="1"/>
  <c r="H957" i="1"/>
  <c r="P3554" i="1"/>
  <c r="T2138" i="1"/>
  <c r="H2285" i="1"/>
  <c r="J6240" i="1"/>
  <c r="T7440" i="1"/>
  <c r="H3075" i="1"/>
  <c r="M1649" i="1"/>
  <c r="U2940" i="1"/>
  <c r="M7365" i="1"/>
  <c r="T2065" i="1"/>
  <c r="P479" i="1"/>
  <c r="J6749" i="1"/>
  <c r="M6136" i="1"/>
  <c r="I969" i="1"/>
  <c r="I3245" i="1"/>
  <c r="I4220" i="1"/>
  <c r="T694" i="1"/>
  <c r="V2049" i="1"/>
  <c r="J2767" i="1"/>
  <c r="F5954" i="1"/>
  <c r="L1478" i="1"/>
  <c r="H4018" i="1"/>
  <c r="N503" i="1"/>
  <c r="U4351" i="1"/>
  <c r="M1932" i="1"/>
  <c r="T5982" i="1"/>
  <c r="U1579" i="1"/>
  <c r="J428" i="1"/>
  <c r="N136" i="1"/>
  <c r="N2773" i="1"/>
  <c r="T5617" i="1"/>
  <c r="U2086" i="1"/>
  <c r="U2911" i="1"/>
  <c r="T746" i="1"/>
  <c r="P3974" i="1"/>
  <c r="N7498" i="1"/>
  <c r="K2818" i="1"/>
  <c r="J7088" i="1"/>
  <c r="I8208" i="1"/>
  <c r="F1512" i="1"/>
  <c r="J2878" i="1"/>
  <c r="I474" i="1"/>
  <c r="F4095" i="1"/>
  <c r="P4400" i="1"/>
  <c r="T1904" i="1"/>
  <c r="M3321" i="1"/>
  <c r="I1536" i="1"/>
  <c r="T6145" i="1"/>
  <c r="T3558" i="1"/>
  <c r="H3529" i="1"/>
  <c r="N7854" i="1"/>
  <c r="U2272" i="1"/>
  <c r="V5477" i="1"/>
  <c r="H178" i="1"/>
  <c r="J275" i="1"/>
  <c r="J2559" i="1"/>
  <c r="F7156" i="1"/>
  <c r="V7826" i="1"/>
  <c r="T6906" i="1"/>
  <c r="V1259" i="1"/>
  <c r="T3277" i="1"/>
  <c r="V7566" i="1"/>
  <c r="M2763" i="1"/>
  <c r="P5686" i="1"/>
  <c r="N5773" i="1"/>
  <c r="J4219" i="1"/>
  <c r="M3492" i="1"/>
  <c r="M5040" i="1"/>
  <c r="J2203" i="1"/>
  <c r="T4018" i="1"/>
  <c r="T920" i="1"/>
  <c r="V264" i="1"/>
  <c r="M1926" i="1"/>
  <c r="J7225" i="1"/>
  <c r="U2704" i="1"/>
  <c r="M5625" i="1"/>
  <c r="H1146" i="1"/>
  <c r="T2651" i="1"/>
  <c r="H5274" i="1"/>
  <c r="H842" i="1"/>
  <c r="T2972" i="1"/>
  <c r="H7894" i="1"/>
  <c r="U8199" i="1"/>
  <c r="T2973" i="1"/>
  <c r="F3808" i="1"/>
  <c r="N7302" i="1"/>
  <c r="F6433" i="1"/>
  <c r="U6385" i="1"/>
  <c r="F5177" i="1"/>
  <c r="I950" i="1"/>
  <c r="N2654" i="1"/>
  <c r="J881" i="1"/>
  <c r="N5637" i="1"/>
  <c r="T8106" i="1"/>
  <c r="M4696" i="1"/>
  <c r="H2162" i="1"/>
  <c r="P948" i="1"/>
  <c r="I3326" i="1"/>
  <c r="F6135" i="1"/>
  <c r="I4787" i="1"/>
  <c r="L5512" i="1"/>
  <c r="P681" i="1"/>
  <c r="M6430" i="1"/>
  <c r="F3888" i="1"/>
  <c r="N970" i="1"/>
  <c r="N1554" i="1"/>
  <c r="J7196" i="1"/>
  <c r="P3747" i="1"/>
  <c r="F5971" i="1"/>
  <c r="V6712" i="1"/>
  <c r="V250" i="1"/>
  <c r="P631" i="1"/>
  <c r="P7962" i="1"/>
  <c r="U3209" i="1"/>
  <c r="H8139" i="1"/>
  <c r="F8049" i="1"/>
  <c r="J8106" i="1"/>
  <c r="M8123" i="1"/>
  <c r="L26" i="1"/>
  <c r="M3797" i="1"/>
  <c r="P421" i="1"/>
  <c r="M6633" i="1"/>
  <c r="P7848" i="1"/>
  <c r="M5747" i="1"/>
  <c r="T6785" i="1"/>
  <c r="P6181" i="1"/>
  <c r="V4906" i="1"/>
  <c r="H4918" i="1"/>
  <c r="N1667" i="1"/>
  <c r="F3130" i="1"/>
  <c r="U7136" i="1"/>
  <c r="T8089" i="1"/>
  <c r="V1002" i="1"/>
  <c r="U528" i="1"/>
  <c r="J3606" i="1"/>
  <c r="F681" i="1"/>
  <c r="N321" i="1"/>
  <c r="V3277" i="1"/>
  <c r="V4954" i="1"/>
  <c r="I2757" i="1"/>
  <c r="V2958" i="1"/>
  <c r="N3542" i="1"/>
  <c r="U1949" i="1"/>
  <c r="T4830" i="1"/>
  <c r="J2269" i="1"/>
  <c r="T5122" i="1"/>
  <c r="N1812" i="1"/>
  <c r="T1809" i="1"/>
  <c r="V6220" i="1"/>
  <c r="T5575" i="1"/>
  <c r="U2530" i="1"/>
  <c r="T2193" i="1"/>
  <c r="N107" i="1"/>
  <c r="T990" i="1"/>
  <c r="P3154" i="1"/>
  <c r="J6857" i="1"/>
  <c r="T7959" i="1"/>
  <c r="N5972" i="1"/>
  <c r="M3358" i="1"/>
  <c r="I1166" i="1"/>
  <c r="M8063" i="1"/>
  <c r="T4110" i="1"/>
  <c r="M510" i="1"/>
  <c r="N6922" i="1"/>
  <c r="N4150" i="1"/>
  <c r="F653" i="1"/>
  <c r="P711" i="1"/>
  <c r="V6661" i="1"/>
  <c r="M6477" i="1"/>
  <c r="N5818" i="1"/>
  <c r="J41" i="1"/>
  <c r="N6968" i="1"/>
  <c r="V1251" i="1"/>
  <c r="V1796" i="1"/>
  <c r="M3726" i="1"/>
  <c r="F7231" i="1"/>
  <c r="H1504" i="1"/>
  <c r="V6659" i="1"/>
  <c r="T2513" i="1"/>
  <c r="U2582" i="1"/>
  <c r="V8170" i="1"/>
  <c r="M1752" i="1"/>
  <c r="T5322" i="1"/>
  <c r="J2266" i="1"/>
  <c r="I929" i="1"/>
  <c r="U6561" i="1"/>
  <c r="U5674" i="1"/>
  <c r="H6080" i="1"/>
  <c r="F6905" i="1"/>
  <c r="N3481" i="1"/>
  <c r="H5224" i="1"/>
  <c r="M5766" i="1"/>
  <c r="N3907" i="1"/>
  <c r="U1933" i="1"/>
  <c r="F4729" i="1"/>
  <c r="H7456" i="1"/>
  <c r="V8329" i="1"/>
  <c r="U5042" i="1"/>
  <c r="N5063" i="1"/>
  <c r="H54" i="1"/>
  <c r="H2133" i="1"/>
  <c r="N1189" i="1"/>
  <c r="I112" i="1"/>
  <c r="V6843" i="1"/>
  <c r="U2344" i="1"/>
  <c r="M1776" i="1"/>
  <c r="M958" i="1"/>
  <c r="M4374" i="1"/>
  <c r="N889" i="1"/>
  <c r="P4609" i="1"/>
  <c r="I8239" i="1"/>
  <c r="M2866" i="1"/>
  <c r="M4167" i="1"/>
  <c r="V6001" i="1"/>
  <c r="T5957" i="1"/>
  <c r="I7475" i="1"/>
  <c r="M4334" i="1"/>
  <c r="F1065" i="1"/>
  <c r="U605" i="1"/>
  <c r="F6719" i="1"/>
  <c r="J5170" i="1"/>
  <c r="H7483" i="1"/>
  <c r="F575" i="1"/>
  <c r="N8051" i="1"/>
  <c r="H3471" i="1"/>
  <c r="F4592" i="1"/>
  <c r="I4882" i="1"/>
  <c r="I1405" i="1"/>
  <c r="F7824" i="1"/>
  <c r="J8230" i="1"/>
  <c r="J2925" i="1"/>
  <c r="T8302" i="1"/>
  <c r="U320" i="1"/>
  <c r="M8345" i="1"/>
  <c r="V3044" i="1"/>
  <c r="H95" i="1"/>
  <c r="F1120" i="1"/>
  <c r="U7590" i="1"/>
  <c r="M4418" i="1"/>
  <c r="I5701" i="1"/>
  <c r="N396" i="1"/>
  <c r="V3888" i="1"/>
  <c r="M4255" i="1"/>
  <c r="M623" i="1"/>
  <c r="L5708" i="1"/>
  <c r="T2280" i="1"/>
  <c r="U1062" i="1"/>
  <c r="V759" i="1"/>
  <c r="L2168" i="1"/>
  <c r="J3402" i="1"/>
  <c r="M3093" i="1"/>
  <c r="J3795" i="1"/>
  <c r="V2748" i="1"/>
  <c r="H7381" i="1"/>
  <c r="I5077" i="1"/>
  <c r="N276" i="1"/>
  <c r="F2452" i="1"/>
  <c r="M5225" i="1"/>
  <c r="P7871" i="1"/>
  <c r="J4464" i="1"/>
  <c r="T7298" i="1"/>
  <c r="H7176" i="1"/>
  <c r="V1599" i="1"/>
  <c r="N3951" i="1"/>
  <c r="P3574" i="1"/>
  <c r="L3852" i="1"/>
  <c r="U1536" i="1"/>
  <c r="P1446" i="1"/>
  <c r="H4377" i="1"/>
  <c r="I3603" i="1"/>
  <c r="J2040" i="1"/>
  <c r="M4732" i="1"/>
  <c r="N303" i="1"/>
  <c r="F5706" i="1"/>
  <c r="F8304" i="1"/>
  <c r="J938" i="1"/>
  <c r="F4786" i="1"/>
  <c r="U5368" i="1"/>
  <c r="N4516" i="1"/>
  <c r="T5661" i="1"/>
  <c r="T8150" i="1"/>
  <c r="P4874" i="1"/>
  <c r="T7197" i="1"/>
  <c r="N8112" i="1"/>
  <c r="M7272" i="1"/>
  <c r="P2504" i="1"/>
  <c r="M2179" i="1"/>
  <c r="N2136" i="1"/>
  <c r="F7830" i="1"/>
  <c r="N4750" i="1"/>
  <c r="M332" i="1"/>
  <c r="T2183" i="1"/>
  <c r="H2558" i="1"/>
  <c r="J4154" i="1"/>
  <c r="H4061" i="1"/>
  <c r="H6891" i="1"/>
  <c r="J2422" i="1"/>
  <c r="F8197" i="1"/>
  <c r="I4017" i="1"/>
  <c r="I2022" i="1"/>
  <c r="J2279" i="1"/>
  <c r="M5603" i="1"/>
  <c r="P1427" i="1"/>
  <c r="M3244" i="1"/>
  <c r="F414" i="1"/>
  <c r="M3127" i="1"/>
  <c r="V4612" i="1"/>
  <c r="N8043" i="1"/>
  <c r="J5977" i="1"/>
  <c r="U3161" i="1"/>
  <c r="F8112" i="1"/>
  <c r="F7149" i="1"/>
  <c r="N3492" i="1"/>
  <c r="M1616" i="1"/>
  <c r="I692" i="1"/>
  <c r="N6564" i="1"/>
  <c r="J3904" i="1"/>
  <c r="P509" i="1"/>
  <c r="I3674" i="1"/>
  <c r="J2757" i="1"/>
  <c r="M7110" i="1"/>
  <c r="F5682" i="1"/>
  <c r="U76" i="1"/>
  <c r="I3425" i="1"/>
  <c r="T1053" i="1"/>
  <c r="F5668" i="1"/>
  <c r="I4352" i="1"/>
  <c r="U3560" i="1"/>
  <c r="P4670" i="1"/>
  <c r="U4245" i="1"/>
  <c r="I5803" i="1"/>
  <c r="V6918" i="1"/>
  <c r="I5998" i="1"/>
  <c r="P5809" i="1"/>
  <c r="V5504" i="1"/>
  <c r="T3874" i="1"/>
  <c r="F2901" i="1"/>
  <c r="P3901" i="1"/>
  <c r="I508" i="1"/>
  <c r="I6753" i="1"/>
  <c r="U6125" i="1"/>
  <c r="M3172" i="1"/>
  <c r="H3359" i="1"/>
  <c r="J2141" i="1"/>
  <c r="F3376" i="1"/>
  <c r="U1140" i="1"/>
  <c r="T1400" i="1"/>
  <c r="V2760" i="1"/>
  <c r="V887" i="1"/>
  <c r="T1004" i="1"/>
  <c r="U1264" i="1"/>
  <c r="T7911" i="1"/>
  <c r="F3040" i="1"/>
  <c r="H7216" i="1"/>
  <c r="T811" i="1"/>
  <c r="T2158" i="1"/>
  <c r="N2582" i="1"/>
  <c r="U3699" i="1"/>
  <c r="N1634" i="1"/>
  <c r="N209" i="1"/>
  <c r="T3741" i="1"/>
  <c r="U3960" i="1"/>
  <c r="J1907" i="1"/>
  <c r="M3517" i="1"/>
  <c r="J366" i="1"/>
  <c r="H2921" i="1"/>
  <c r="T7512" i="1"/>
  <c r="U4554" i="1"/>
  <c r="J3956" i="1"/>
  <c r="I6838" i="1"/>
  <c r="V2630" i="1"/>
  <c r="M8090" i="1"/>
  <c r="M2086" i="1"/>
  <c r="V6084" i="1"/>
  <c r="T321" i="1"/>
  <c r="J6261" i="1"/>
  <c r="M93" i="1"/>
  <c r="N835" i="1"/>
  <c r="F1394" i="1"/>
  <c r="P557" i="1"/>
  <c r="T6701" i="1"/>
  <c r="T3204" i="1"/>
  <c r="V5821" i="1"/>
  <c r="T5184" i="1"/>
  <c r="P6004" i="1"/>
  <c r="L667" i="1"/>
  <c r="P3436" i="1"/>
  <c r="T4446" i="1"/>
  <c r="V7379" i="1"/>
  <c r="U279" i="1"/>
  <c r="N4146" i="1"/>
  <c r="V3060" i="1"/>
  <c r="U484" i="1"/>
  <c r="V3984" i="1"/>
  <c r="N5713" i="1"/>
  <c r="M7893" i="1"/>
  <c r="H6503" i="1"/>
  <c r="N2178" i="1"/>
  <c r="N3470" i="1"/>
  <c r="M5042" i="1"/>
  <c r="U891" i="1"/>
  <c r="U7235" i="1"/>
  <c r="N5275" i="1"/>
  <c r="T7870" i="1"/>
  <c r="V7912" i="1"/>
  <c r="U5757" i="1"/>
  <c r="H4089" i="1"/>
  <c r="F3267" i="1"/>
  <c r="P4059" i="1"/>
  <c r="M2349" i="1"/>
  <c r="T6773" i="1"/>
  <c r="H57" i="1"/>
  <c r="F5887" i="1"/>
  <c r="H2716" i="1"/>
  <c r="F4498" i="1"/>
  <c r="I4637" i="1"/>
  <c r="L7306" i="1"/>
  <c r="F7249" i="1"/>
  <c r="P3720" i="1"/>
  <c r="N1361" i="1"/>
  <c r="V2627" i="1"/>
  <c r="I5325" i="1"/>
  <c r="F2663" i="1"/>
  <c r="V3523" i="1"/>
  <c r="H293" i="1"/>
  <c r="U4193" i="1"/>
  <c r="J3357" i="1"/>
  <c r="N5712" i="1"/>
  <c r="J6678" i="1"/>
  <c r="V8309" i="1"/>
  <c r="F1782" i="1"/>
  <c r="F8090" i="1"/>
  <c r="U6568" i="1"/>
  <c r="I3221" i="1"/>
  <c r="J5438" i="1"/>
  <c r="P4976" i="1"/>
  <c r="U337" i="1"/>
  <c r="P4832" i="1"/>
  <c r="U3706" i="1"/>
  <c r="M3574" i="1"/>
  <c r="N3177" i="1"/>
  <c r="P5295" i="1"/>
  <c r="U7571" i="1"/>
  <c r="V3766" i="1"/>
  <c r="F3400" i="1"/>
  <c r="N8120" i="1"/>
  <c r="H7055" i="1"/>
  <c r="J6548" i="1"/>
  <c r="N3127" i="1"/>
  <c r="V5456" i="1"/>
  <c r="N7479" i="1"/>
  <c r="U7486" i="1"/>
  <c r="N426" i="1"/>
  <c r="U2336" i="1"/>
  <c r="F525" i="1"/>
  <c r="H2669" i="1"/>
  <c r="M3493" i="1"/>
  <c r="V2318" i="1"/>
  <c r="V7232" i="1"/>
  <c r="H5253" i="1"/>
  <c r="T7479" i="1"/>
  <c r="H7328" i="1"/>
  <c r="H4296" i="1"/>
  <c r="F7203" i="1"/>
  <c r="H5351" i="1"/>
  <c r="U2097" i="1"/>
  <c r="I966" i="1"/>
  <c r="F8195" i="1"/>
  <c r="I5192" i="1"/>
  <c r="P7038" i="1"/>
  <c r="V5180" i="1"/>
  <c r="J3164" i="1"/>
  <c r="P4057" i="1"/>
  <c r="J3288" i="1"/>
  <c r="N767" i="1"/>
  <c r="V6525" i="1"/>
  <c r="I394" i="1"/>
  <c r="H4869" i="1"/>
  <c r="F7320" i="1"/>
  <c r="V7041" i="1"/>
  <c r="H781" i="1"/>
  <c r="J6846" i="1"/>
  <c r="N7336" i="1"/>
  <c r="P3596" i="1"/>
  <c r="P6674" i="1"/>
  <c r="J644" i="1"/>
  <c r="U5747" i="1"/>
  <c r="V7055" i="1"/>
  <c r="I4186" i="1"/>
  <c r="V1040" i="1"/>
  <c r="N5466" i="1"/>
  <c r="F4134" i="1"/>
  <c r="M4083" i="1"/>
  <c r="H2323" i="1"/>
  <c r="N2901" i="1"/>
  <c r="J5395" i="1"/>
  <c r="N5746" i="1"/>
  <c r="I1319" i="1"/>
  <c r="I2873" i="1"/>
  <c r="P2964" i="1"/>
  <c r="F7542" i="1"/>
  <c r="M1909" i="1"/>
  <c r="V7053" i="1"/>
  <c r="M2286" i="1"/>
  <c r="V3293" i="1"/>
  <c r="M2034" i="1"/>
  <c r="H3633" i="1"/>
  <c r="U3071" i="1"/>
  <c r="V2700" i="1"/>
  <c r="U7275" i="1"/>
  <c r="T3713" i="1"/>
  <c r="V7319" i="1"/>
  <c r="U5218" i="1"/>
  <c r="F965" i="1"/>
  <c r="F1389" i="1"/>
  <c r="I3401" i="1"/>
  <c r="J2077" i="1"/>
  <c r="T4833" i="1"/>
  <c r="F4586" i="1"/>
  <c r="V4294" i="1"/>
  <c r="T5420" i="1"/>
  <c r="F3553" i="1"/>
  <c r="F8103" i="1"/>
  <c r="I5389" i="1"/>
  <c r="N1141" i="1"/>
  <c r="M1493" i="1"/>
  <c r="N3995" i="1"/>
  <c r="J7889" i="1"/>
  <c r="T7352" i="1"/>
  <c r="U5741" i="1"/>
  <c r="T2326" i="1"/>
  <c r="H2031" i="1"/>
  <c r="T1302" i="1"/>
  <c r="V2142" i="1"/>
  <c r="V2095" i="1"/>
  <c r="P1917" i="1"/>
  <c r="U2363" i="1"/>
  <c r="V1198" i="1"/>
  <c r="F5827" i="1"/>
  <c r="V4950" i="1"/>
  <c r="F4221" i="1"/>
  <c r="F1706" i="1"/>
  <c r="L7073" i="1"/>
  <c r="P3643" i="1"/>
  <c r="N1008" i="1"/>
  <c r="N532" i="1"/>
  <c r="J2145" i="1"/>
  <c r="H2316" i="1"/>
  <c r="T7467" i="1"/>
  <c r="P2546" i="1"/>
  <c r="H6434" i="1"/>
  <c r="J3498" i="1"/>
  <c r="F5128" i="1"/>
  <c r="L5259" i="1"/>
  <c r="J8212" i="1"/>
  <c r="F3434" i="1"/>
  <c r="V1261" i="1"/>
  <c r="T5928" i="1"/>
  <c r="M4763" i="1"/>
  <c r="V1442" i="1"/>
  <c r="U6513" i="1"/>
  <c r="J1268" i="1"/>
  <c r="J1350" i="1"/>
  <c r="V3764" i="1"/>
  <c r="I3782" i="1"/>
  <c r="V7023" i="1"/>
  <c r="T221" i="1"/>
  <c r="H6530" i="1"/>
  <c r="M2808" i="1"/>
  <c r="I4026" i="1"/>
  <c r="I5338" i="1"/>
  <c r="I281" i="1"/>
  <c r="T2026" i="1"/>
  <c r="I4292" i="1"/>
  <c r="N474" i="1"/>
  <c r="I4298" i="1"/>
  <c r="P2968" i="1"/>
  <c r="J4595" i="1"/>
  <c r="T69" i="1"/>
  <c r="I2734" i="1"/>
  <c r="N3599" i="1"/>
  <c r="H6840" i="1"/>
  <c r="M1263" i="1"/>
  <c r="N7859" i="1"/>
  <c r="N5415" i="1"/>
  <c r="N7188" i="1"/>
  <c r="N5211" i="1"/>
  <c r="M3325" i="1"/>
  <c r="V8038" i="1"/>
  <c r="N5158" i="1"/>
  <c r="U587" i="1"/>
  <c r="U4626" i="1"/>
  <c r="M3060" i="1"/>
  <c r="F5900" i="1"/>
  <c r="F5699" i="1"/>
  <c r="L2675" i="1"/>
  <c r="P4881" i="1"/>
  <c r="N2240" i="1"/>
  <c r="H2920" i="1"/>
  <c r="V5448" i="1"/>
  <c r="T8267" i="1"/>
  <c r="N2089" i="1"/>
  <c r="T421" i="1"/>
  <c r="J6649" i="1"/>
  <c r="T3083" i="1"/>
  <c r="H3409" i="1"/>
  <c r="J7339" i="1"/>
  <c r="T674" i="1"/>
  <c r="M1549" i="1"/>
  <c r="J1322" i="1"/>
  <c r="V1384" i="1"/>
  <c r="T6139" i="1"/>
  <c r="V5303" i="1"/>
  <c r="V8220" i="1"/>
  <c r="F5398" i="1"/>
  <c r="I1254" i="1"/>
  <c r="J1361" i="1"/>
  <c r="N7014" i="1"/>
  <c r="P7171" i="1"/>
  <c r="T3284" i="1"/>
  <c r="T4604" i="1"/>
  <c r="I196" i="1"/>
  <c r="I6900" i="1"/>
  <c r="V2713" i="1"/>
  <c r="F7097" i="1"/>
  <c r="F1817" i="1"/>
  <c r="U7061" i="1"/>
  <c r="U4453" i="1"/>
  <c r="T3116" i="1"/>
  <c r="L2341" i="1"/>
  <c r="I3865" i="1"/>
  <c r="V7853" i="1"/>
  <c r="J4133" i="1"/>
  <c r="M1555" i="1"/>
  <c r="U530" i="1"/>
  <c r="P3267" i="1"/>
  <c r="H4082" i="1"/>
  <c r="H5457" i="1"/>
  <c r="M4742" i="1"/>
  <c r="F6360" i="1"/>
  <c r="I534" i="1"/>
  <c r="F2027" i="1"/>
  <c r="V5193" i="1"/>
  <c r="U7285" i="1"/>
  <c r="T28" i="1"/>
  <c r="J915" i="1"/>
  <c r="U2367" i="1"/>
  <c r="P2714" i="1"/>
  <c r="P6365" i="1"/>
  <c r="U6430" i="1"/>
  <c r="F1425" i="1"/>
  <c r="V1508" i="1"/>
  <c r="I7922" i="1"/>
  <c r="N2632" i="1"/>
  <c r="V3116" i="1"/>
  <c r="H6181" i="1"/>
  <c r="P6553" i="1"/>
  <c r="M425" i="1"/>
  <c r="J3694" i="1"/>
  <c r="P8047" i="1"/>
  <c r="V5834" i="1"/>
  <c r="U6865" i="1"/>
  <c r="P4533" i="1"/>
  <c r="H6572" i="1"/>
  <c r="P3521" i="1"/>
  <c r="F4968" i="1"/>
  <c r="J2952" i="1"/>
  <c r="F3121" i="1"/>
  <c r="F5384" i="1"/>
  <c r="L4934" i="1"/>
  <c r="N8221" i="1"/>
  <c r="P4125" i="1"/>
  <c r="U1075" i="1"/>
  <c r="I298" i="1"/>
  <c r="V7034" i="1"/>
  <c r="P7990" i="1"/>
  <c r="T2941" i="1"/>
  <c r="U7257" i="1"/>
  <c r="V427" i="1"/>
  <c r="U8022" i="1"/>
  <c r="V5518" i="1"/>
  <c r="V6982" i="1"/>
  <c r="H8220" i="1"/>
  <c r="M342" i="1"/>
  <c r="V7164" i="1"/>
  <c r="U426" i="1"/>
  <c r="J7291" i="1"/>
  <c r="P4924" i="1"/>
  <c r="F1510" i="1"/>
  <c r="H2415" i="1"/>
  <c r="J950" i="1"/>
  <c r="F733" i="1"/>
  <c r="N4937" i="1"/>
  <c r="U6436" i="1"/>
  <c r="I7580" i="1"/>
  <c r="T4386" i="1"/>
  <c r="I1374" i="1"/>
  <c r="F365" i="1"/>
  <c r="T913" i="1"/>
  <c r="M5213" i="1"/>
  <c r="L6648" i="1"/>
  <c r="J3690" i="1"/>
  <c r="U1036" i="1"/>
  <c r="H2761" i="1"/>
  <c r="P4870" i="1"/>
  <c r="U4172" i="1"/>
  <c r="H5217" i="1"/>
  <c r="N742" i="1"/>
  <c r="N4457" i="1"/>
  <c r="J6093" i="1"/>
  <c r="N1607" i="1"/>
  <c r="J3346" i="1"/>
  <c r="V3440" i="1"/>
  <c r="F5542" i="1"/>
  <c r="I1877" i="1"/>
  <c r="I7411" i="1"/>
  <c r="U4166" i="1"/>
  <c r="V5285" i="1"/>
  <c r="U377" i="1"/>
  <c r="H1302" i="1"/>
  <c r="L8169" i="1"/>
  <c r="N1613" i="1"/>
  <c r="I2156" i="1"/>
  <c r="M559" i="1"/>
  <c r="P5828" i="1"/>
  <c r="N3734" i="1"/>
  <c r="I5111" i="1"/>
  <c r="P6173" i="1"/>
  <c r="M7034" i="1"/>
  <c r="M1862" i="1"/>
  <c r="P6817" i="1"/>
  <c r="H72" i="1"/>
  <c r="V646" i="1"/>
  <c r="P5307" i="1"/>
  <c r="J7272" i="1"/>
  <c r="N1012" i="1"/>
  <c r="I7110" i="1"/>
  <c r="J7054" i="1"/>
  <c r="M3338" i="1"/>
  <c r="T8286" i="1"/>
  <c r="V2851" i="1"/>
  <c r="P1649" i="1"/>
  <c r="J146" i="1"/>
  <c r="L2862" i="1"/>
  <c r="J190" i="1"/>
  <c r="M4275" i="1"/>
  <c r="U1610" i="1"/>
  <c r="V5386" i="1"/>
  <c r="P6276" i="1"/>
  <c r="I7083" i="1"/>
  <c r="I6985" i="1"/>
  <c r="I6511" i="1"/>
  <c r="M822" i="1"/>
  <c r="P5687" i="1"/>
  <c r="T5933" i="1"/>
  <c r="V6741" i="1"/>
  <c r="I7541" i="1"/>
  <c r="F1929" i="1"/>
  <c r="J2565" i="1"/>
  <c r="P2745" i="1"/>
  <c r="V7825" i="1"/>
  <c r="J1462" i="1"/>
  <c r="U762" i="1"/>
  <c r="M4900" i="1"/>
  <c r="H6322" i="1"/>
  <c r="M3235" i="1"/>
  <c r="U7606" i="1"/>
  <c r="L4966" i="1"/>
  <c r="H8089" i="1"/>
  <c r="F4373" i="1"/>
  <c r="I5792" i="1"/>
  <c r="J6990" i="1"/>
  <c r="F2443" i="1"/>
  <c r="V7287" i="1"/>
  <c r="N2254" i="1"/>
  <c r="U8218" i="1"/>
  <c r="U4062" i="1"/>
  <c r="H4128" i="1"/>
  <c r="T828" i="1"/>
  <c r="I1058" i="1"/>
  <c r="M3281" i="1"/>
  <c r="I997" i="1"/>
  <c r="H2886" i="1"/>
  <c r="I2571" i="1"/>
  <c r="J2012" i="1"/>
  <c r="M8154" i="1"/>
  <c r="P7545" i="1"/>
  <c r="V5649" i="1"/>
  <c r="H1003" i="1"/>
  <c r="U3292" i="1"/>
  <c r="J5012" i="1"/>
  <c r="T2246" i="1"/>
  <c r="N7116" i="1"/>
  <c r="V6158" i="1"/>
  <c r="U1714" i="1"/>
  <c r="U3835" i="1"/>
  <c r="P3351" i="1"/>
  <c r="I5194" i="1"/>
  <c r="I972" i="1"/>
  <c r="M5618" i="1"/>
  <c r="T7326" i="1"/>
  <c r="N2764" i="1"/>
  <c r="V2777" i="1"/>
  <c r="H4178" i="1"/>
  <c r="N840" i="1"/>
  <c r="U5744" i="1"/>
  <c r="M2880" i="1"/>
  <c r="I8164" i="1"/>
  <c r="U7046" i="1"/>
  <c r="V4771" i="1"/>
  <c r="P1242" i="1"/>
  <c r="I6768" i="1"/>
  <c r="J6836" i="1"/>
  <c r="F4634" i="1"/>
  <c r="T5724" i="1"/>
  <c r="F914" i="1"/>
  <c r="H4514" i="1"/>
  <c r="K5187" i="1"/>
  <c r="H428" i="1"/>
  <c r="H614" i="1"/>
  <c r="M7150" i="1"/>
  <c r="M7044" i="1"/>
  <c r="V860" i="1"/>
  <c r="U2830" i="1"/>
  <c r="U1372" i="1"/>
  <c r="N681" i="1"/>
  <c r="P4523" i="1"/>
  <c r="F7137" i="1"/>
  <c r="I494" i="1"/>
  <c r="T6556" i="1"/>
  <c r="V3886" i="1"/>
  <c r="M7518" i="1"/>
  <c r="M2196" i="1"/>
  <c r="M2419" i="1"/>
  <c r="T4078" i="1"/>
  <c r="T2753" i="1"/>
  <c r="L8029" i="1"/>
  <c r="I8179" i="1"/>
  <c r="M2262" i="1"/>
  <c r="J3704" i="1"/>
  <c r="V1194" i="1"/>
  <c r="F5401" i="1"/>
  <c r="V4252" i="1"/>
  <c r="F7316" i="1"/>
  <c r="F2930" i="1"/>
  <c r="N4015" i="1"/>
  <c r="M5429" i="1"/>
  <c r="M5926" i="1"/>
  <c r="V3172" i="1"/>
  <c r="L2205" i="1"/>
  <c r="N3005" i="1"/>
  <c r="N5705" i="1"/>
  <c r="I5683" i="1"/>
  <c r="I2128" i="1"/>
  <c r="I7551" i="1"/>
  <c r="U857" i="1"/>
  <c r="N7172" i="1"/>
  <c r="P3270" i="1"/>
  <c r="J7058" i="1"/>
  <c r="F7146" i="1"/>
  <c r="T3008" i="1"/>
  <c r="V4505" i="1"/>
  <c r="U16" i="1"/>
  <c r="F8127" i="1"/>
  <c r="N2779" i="1"/>
  <c r="J7618" i="1"/>
  <c r="V1120" i="1"/>
  <c r="J1585" i="1"/>
  <c r="M4068" i="1"/>
  <c r="U7167" i="1"/>
  <c r="U5338" i="1"/>
  <c r="U7347" i="1"/>
  <c r="I1499" i="1"/>
  <c r="I5742" i="1"/>
  <c r="J4531" i="1"/>
  <c r="V8168" i="1"/>
  <c r="P886" i="1"/>
  <c r="T2616" i="1"/>
  <c r="N7355" i="1"/>
  <c r="I6373" i="1"/>
  <c r="H5060" i="1"/>
  <c r="L6443" i="1"/>
  <c r="V3747" i="1"/>
  <c r="N1198" i="1"/>
  <c r="M3167" i="1"/>
  <c r="N2412" i="1"/>
  <c r="F4504" i="1"/>
  <c r="L511" i="1"/>
  <c r="M3050" i="1"/>
  <c r="K5352" i="1"/>
  <c r="P7010" i="1"/>
  <c r="V791" i="1"/>
  <c r="V5585" i="1"/>
  <c r="P1186" i="1"/>
  <c r="J3002" i="1"/>
  <c r="V863" i="1"/>
  <c r="H8233" i="1"/>
  <c r="U668" i="1"/>
  <c r="V5679" i="1"/>
  <c r="P2933" i="1"/>
  <c r="J2136" i="1"/>
  <c r="V3462" i="1"/>
  <c r="M2771" i="1"/>
  <c r="P4377" i="1"/>
  <c r="H5169" i="1"/>
  <c r="M691" i="1"/>
  <c r="U6205" i="1"/>
  <c r="L7187" i="1"/>
  <c r="F4200" i="1"/>
  <c r="I5797" i="1"/>
  <c r="N6956" i="1"/>
  <c r="T7332" i="1"/>
  <c r="M3876" i="1"/>
  <c r="U3837" i="1"/>
  <c r="U1271" i="1"/>
  <c r="U7112" i="1"/>
  <c r="J5975" i="1"/>
  <c r="I868" i="1"/>
  <c r="L6054" i="1"/>
  <c r="T5044" i="1"/>
  <c r="T2797" i="1"/>
  <c r="T1713" i="1"/>
  <c r="P6849" i="1"/>
  <c r="T2781" i="1"/>
  <c r="V8260" i="1"/>
  <c r="H778" i="1"/>
  <c r="M7583" i="1"/>
  <c r="H4899" i="1"/>
  <c r="F6552" i="1"/>
  <c r="J7832" i="1"/>
  <c r="P2090" i="1"/>
  <c r="I5534" i="1"/>
  <c r="M2513" i="1"/>
  <c r="P4004" i="1"/>
  <c r="I2944" i="1"/>
  <c r="P1372" i="1"/>
  <c r="F856" i="1"/>
  <c r="U7208" i="1"/>
  <c r="F3137" i="1"/>
  <c r="F440" i="1"/>
  <c r="H7817" i="1"/>
  <c r="V7137" i="1"/>
  <c r="M2985" i="1"/>
  <c r="N5327" i="1"/>
  <c r="H8016" i="1"/>
  <c r="H5975" i="1"/>
  <c r="U2173" i="1"/>
  <c r="L33" i="1"/>
  <c r="J2858" i="1"/>
  <c r="F6786" i="1"/>
  <c r="H2366" i="1"/>
  <c r="M1099" i="1"/>
  <c r="P5376" i="1"/>
  <c r="V2831" i="1"/>
  <c r="H3146" i="1"/>
  <c r="L2384" i="1"/>
  <c r="M2561" i="1"/>
  <c r="F6407" i="1"/>
  <c r="F5298" i="1"/>
  <c r="I4617" i="1"/>
  <c r="I4620" i="1"/>
  <c r="N2300" i="1"/>
  <c r="N5169" i="1"/>
  <c r="I2561" i="1"/>
  <c r="F6372" i="1"/>
  <c r="J7581" i="1"/>
  <c r="V5220" i="1"/>
  <c r="T7256" i="1"/>
  <c r="V2190" i="1"/>
  <c r="U7079" i="1"/>
  <c r="F5311" i="1"/>
  <c r="P3610" i="1"/>
  <c r="M5433" i="1"/>
  <c r="U3311" i="1"/>
  <c r="V7372" i="1"/>
  <c r="P1209" i="1"/>
  <c r="P342" i="1"/>
  <c r="M3161" i="1"/>
  <c r="M2528" i="1"/>
  <c r="M7345" i="1"/>
  <c r="U4737" i="1"/>
  <c r="V316" i="1"/>
  <c r="M7166" i="1"/>
  <c r="F6226" i="1"/>
  <c r="M633" i="1"/>
  <c r="L4452" i="1"/>
  <c r="N4193" i="1"/>
  <c r="M7205" i="1"/>
  <c r="T5489" i="1"/>
  <c r="U7269" i="1"/>
  <c r="F881" i="1"/>
  <c r="M5192" i="1"/>
  <c r="T6284" i="1"/>
  <c r="H1319" i="1"/>
  <c r="P5931" i="1"/>
  <c r="N903" i="1"/>
  <c r="N7259" i="1"/>
  <c r="U5584" i="1"/>
  <c r="N1975" i="1"/>
  <c r="F6764" i="1"/>
  <c r="H8272" i="1"/>
  <c r="J6204" i="1"/>
  <c r="V3947" i="1"/>
  <c r="N263" i="1"/>
  <c r="M3155" i="1"/>
  <c r="I4607" i="1"/>
  <c r="I5669" i="1"/>
  <c r="N1732" i="1"/>
  <c r="P7302" i="1"/>
  <c r="L1276" i="1"/>
  <c r="I3300" i="1"/>
  <c r="H5546" i="1"/>
  <c r="T2225" i="1"/>
  <c r="P2748" i="1"/>
  <c r="U6468" i="1"/>
  <c r="U7560" i="1"/>
  <c r="J6435" i="1"/>
  <c r="P4766" i="1"/>
  <c r="P7325" i="1"/>
  <c r="N5195" i="1"/>
  <c r="I6512" i="1"/>
  <c r="L1735" i="1"/>
  <c r="U5095" i="1"/>
  <c r="J2331" i="1"/>
  <c r="F5285" i="1"/>
  <c r="H2651" i="1"/>
  <c r="F706" i="1"/>
  <c r="V4754" i="1"/>
  <c r="L1101" i="1"/>
  <c r="T4666" i="1"/>
  <c r="H366" i="1"/>
  <c r="P2724" i="1"/>
  <c r="T7871" i="1"/>
  <c r="I2298" i="1"/>
  <c r="I3500" i="1"/>
  <c r="P2559" i="1"/>
  <c r="P129" i="1"/>
  <c r="T4249" i="1"/>
  <c r="F6074" i="1"/>
  <c r="P2096" i="1"/>
  <c r="P216" i="1"/>
  <c r="I7618" i="1"/>
  <c r="F3447" i="1"/>
  <c r="J6355" i="1"/>
  <c r="V1834" i="1"/>
  <c r="F5903" i="1"/>
  <c r="V1439" i="1"/>
  <c r="H1890" i="1"/>
  <c r="I841" i="1"/>
  <c r="H2620" i="1"/>
  <c r="P2771" i="1"/>
  <c r="V5914" i="1"/>
  <c r="P7825" i="1"/>
  <c r="N184" i="1"/>
  <c r="U7993" i="1"/>
  <c r="T1951" i="1"/>
  <c r="I301" i="1"/>
  <c r="M5277" i="1"/>
  <c r="M4831" i="1"/>
  <c r="H3144" i="1"/>
  <c r="M5945" i="1"/>
  <c r="U2153" i="1"/>
  <c r="N1129" i="1"/>
  <c r="I6890" i="1"/>
  <c r="P6430" i="1"/>
  <c r="M5311" i="1"/>
  <c r="M3592" i="1"/>
  <c r="J2009" i="1"/>
  <c r="V7259" i="1"/>
  <c r="M7386" i="1"/>
  <c r="J7976" i="1"/>
  <c r="J4670" i="1"/>
  <c r="J7303" i="1"/>
  <c r="J3739" i="1"/>
  <c r="V2224" i="1"/>
  <c r="N243" i="1"/>
  <c r="M7083" i="1"/>
  <c r="P4880" i="1"/>
  <c r="F1805" i="1"/>
  <c r="N4716" i="1"/>
  <c r="I5347" i="1"/>
  <c r="I1573" i="1"/>
  <c r="I5112" i="1"/>
  <c r="T6986" i="1"/>
  <c r="J3883" i="1"/>
  <c r="P7831" i="1"/>
  <c r="M3641" i="1"/>
  <c r="T4042" i="1"/>
  <c r="H6726" i="1"/>
  <c r="T6974" i="1"/>
  <c r="I6375" i="1"/>
  <c r="J3852" i="1"/>
  <c r="T2309" i="1"/>
  <c r="F2031" i="1"/>
  <c r="V5516" i="1"/>
  <c r="V6203" i="1"/>
  <c r="H3547" i="1"/>
  <c r="V3678" i="1"/>
  <c r="N8020" i="1"/>
  <c r="U3325" i="1"/>
  <c r="H4464" i="1"/>
  <c r="V7043" i="1"/>
  <c r="U7202" i="1"/>
  <c r="J294" i="1"/>
  <c r="I7037" i="1"/>
  <c r="M4064" i="1"/>
  <c r="H7928" i="1"/>
  <c r="U3090" i="1"/>
  <c r="I5618" i="1"/>
  <c r="U3333" i="1"/>
  <c r="U1012" i="1"/>
  <c r="N6070" i="1"/>
  <c r="J3008" i="1"/>
  <c r="N4436" i="1"/>
  <c r="L1354" i="1"/>
  <c r="U3480" i="1"/>
  <c r="N3017" i="1"/>
  <c r="H1881" i="1"/>
  <c r="H601" i="1"/>
  <c r="U1400" i="1"/>
  <c r="I6323" i="1"/>
  <c r="P1421" i="1"/>
  <c r="J3345" i="1"/>
  <c r="J3538" i="1"/>
  <c r="U1793" i="1"/>
  <c r="P5261" i="1"/>
  <c r="V462" i="1"/>
  <c r="I65" i="1"/>
  <c r="I80" i="1"/>
  <c r="U5952" i="1"/>
  <c r="U6435" i="1"/>
  <c r="J2023" i="1"/>
  <c r="F5275" i="1"/>
  <c r="U3734" i="1"/>
  <c r="H8077" i="1"/>
  <c r="I6683" i="1"/>
  <c r="P2141" i="1"/>
  <c r="I6274" i="1"/>
  <c r="N6520" i="1"/>
  <c r="F1435" i="1"/>
  <c r="T6637" i="1"/>
  <c r="U5712" i="1"/>
  <c r="F2801" i="1"/>
  <c r="I5768" i="1"/>
  <c r="J7546" i="1"/>
  <c r="M3588" i="1"/>
  <c r="J3726" i="1"/>
  <c r="H321" i="1"/>
  <c r="I7156" i="1"/>
  <c r="P4396" i="1"/>
  <c r="I5195" i="1"/>
  <c r="F6943" i="1"/>
  <c r="L3087" i="1"/>
  <c r="I6916" i="1"/>
  <c r="V739" i="1"/>
  <c r="T7405" i="1"/>
  <c r="N7274" i="1"/>
  <c r="V5111" i="1"/>
  <c r="M4462" i="1"/>
  <c r="N5815" i="1"/>
  <c r="F7108" i="1"/>
  <c r="P8094" i="1"/>
  <c r="V811" i="1"/>
  <c r="H1800" i="1"/>
  <c r="T422" i="1"/>
  <c r="I8061" i="1"/>
  <c r="T6359" i="1"/>
  <c r="J1932" i="1"/>
  <c r="N6527" i="1"/>
  <c r="T2538" i="1"/>
  <c r="F7995" i="1"/>
  <c r="T6049" i="1"/>
  <c r="F8156" i="1"/>
  <c r="M2996" i="1"/>
  <c r="N1372" i="1"/>
  <c r="I8180" i="1"/>
  <c r="H6677" i="1"/>
  <c r="F6404" i="1"/>
  <c r="P5798" i="1"/>
  <c r="H3817" i="1"/>
  <c r="U7301" i="1"/>
  <c r="P3470" i="1"/>
  <c r="J398" i="1"/>
  <c r="T4143" i="1"/>
  <c r="J1794" i="1"/>
  <c r="F5334" i="1"/>
  <c r="H903" i="1"/>
  <c r="N316" i="1"/>
  <c r="F298" i="1"/>
  <c r="L2349" i="1"/>
  <c r="U3695" i="1"/>
  <c r="F8245" i="1"/>
  <c r="N7939" i="1"/>
  <c r="N6032" i="1"/>
  <c r="F4800" i="1"/>
  <c r="P2431" i="1"/>
  <c r="F8223" i="1"/>
  <c r="V6854" i="1"/>
  <c r="F2931" i="1"/>
  <c r="T1955" i="1"/>
  <c r="V5094" i="1"/>
  <c r="I2373" i="1"/>
  <c r="M1861" i="1"/>
  <c r="P6881" i="1"/>
  <c r="V4898" i="1"/>
  <c r="J6578" i="1"/>
  <c r="M4131" i="1"/>
  <c r="V3417" i="1"/>
  <c r="N934" i="1"/>
  <c r="J3468" i="1"/>
  <c r="V4617" i="1"/>
  <c r="N1102" i="1"/>
  <c r="U619" i="1"/>
  <c r="H5414" i="1"/>
  <c r="F444" i="1"/>
  <c r="V1488" i="1"/>
  <c r="F5207" i="1"/>
  <c r="T6843" i="1"/>
  <c r="I5418" i="1"/>
  <c r="U280" i="1"/>
  <c r="N812" i="1"/>
  <c r="V2826" i="1"/>
  <c r="F3606" i="1"/>
  <c r="H4264" i="1"/>
  <c r="G6843" i="1" l="1"/>
  <c r="R6881" i="1"/>
  <c r="G1955" i="1"/>
  <c r="R2431" i="1"/>
  <c r="G4143" i="1"/>
  <c r="R3470" i="1"/>
  <c r="R5798" i="1"/>
  <c r="G6049" i="1"/>
  <c r="G2538" i="1"/>
  <c r="G6359" i="1"/>
  <c r="G422" i="1"/>
  <c r="R8094" i="1"/>
  <c r="G7405" i="1"/>
  <c r="R4396" i="1"/>
  <c r="G6637" i="1"/>
  <c r="R2141" i="1"/>
  <c r="R5261" i="1"/>
  <c r="R1421" i="1"/>
  <c r="G2309" i="1"/>
  <c r="G6974" i="1"/>
  <c r="G4042" i="1"/>
  <c r="R7831" i="1"/>
  <c r="G6986" i="1"/>
  <c r="R4880" i="1"/>
  <c r="R6430" i="1"/>
  <c r="G1951" i="1"/>
  <c r="R7825" i="1"/>
  <c r="R2771" i="1"/>
  <c r="R216" i="1"/>
  <c r="R2096" i="1"/>
  <c r="G4249" i="1"/>
  <c r="R129" i="1"/>
  <c r="R2559" i="1"/>
  <c r="G7871" i="1"/>
  <c r="R2724" i="1"/>
  <c r="G4666" i="1"/>
  <c r="R7325" i="1"/>
  <c r="R4766" i="1"/>
  <c r="R2748" i="1"/>
  <c r="G2225" i="1"/>
  <c r="R7302" i="1"/>
  <c r="R5931" i="1"/>
  <c r="G6284" i="1"/>
  <c r="G5489" i="1"/>
  <c r="R342" i="1"/>
  <c r="R1209" i="1"/>
  <c r="R3610" i="1"/>
  <c r="G7256" i="1"/>
  <c r="R5376" i="1"/>
  <c r="R1372" i="1"/>
  <c r="R4004" i="1"/>
  <c r="R2090" i="1"/>
  <c r="G2781" i="1"/>
  <c r="R6849" i="1"/>
  <c r="G1713" i="1"/>
  <c r="G2797" i="1"/>
  <c r="G5044" i="1"/>
  <c r="G7332" i="1"/>
  <c r="R4377" i="1"/>
  <c r="R2933" i="1"/>
  <c r="R1186" i="1"/>
  <c r="R7010" i="1"/>
  <c r="G2616" i="1"/>
  <c r="R886" i="1"/>
  <c r="G3008" i="1"/>
  <c r="R3270" i="1"/>
  <c r="G2753" i="1"/>
  <c r="G4078" i="1"/>
  <c r="G6556" i="1"/>
  <c r="R4523" i="1"/>
  <c r="W1372" i="1"/>
  <c r="E1372" i="1" s="1"/>
  <c r="G5724" i="1"/>
  <c r="R1242" i="1"/>
  <c r="G7326" i="1"/>
  <c r="R3351" i="1"/>
  <c r="G2246" i="1"/>
  <c r="R7545" i="1"/>
  <c r="G828" i="1"/>
  <c r="R2745" i="1"/>
  <c r="G5933" i="1"/>
  <c r="R5687" i="1"/>
  <c r="R6276" i="1"/>
  <c r="R1649" i="1"/>
  <c r="G8286" i="1"/>
  <c r="R5307" i="1"/>
  <c r="R6817" i="1"/>
  <c r="R6173" i="1"/>
  <c r="R5828" i="1"/>
  <c r="R4870" i="1"/>
  <c r="G913" i="1"/>
  <c r="G4386" i="1"/>
  <c r="R4924" i="1"/>
  <c r="G2941" i="1"/>
  <c r="R7990" i="1"/>
  <c r="R4125" i="1"/>
  <c r="R3521" i="1"/>
  <c r="R4533" i="1"/>
  <c r="R8047" i="1"/>
  <c r="R6553" i="1"/>
  <c r="R6365" i="1"/>
  <c r="R2714" i="1"/>
  <c r="G28" i="1"/>
  <c r="R3267" i="1"/>
  <c r="G3116" i="1"/>
  <c r="G4604" i="1"/>
  <c r="G3284" i="1"/>
  <c r="R7171" i="1"/>
  <c r="G6139" i="1"/>
  <c r="G674" i="1"/>
  <c r="G3083" i="1"/>
  <c r="G421" i="1"/>
  <c r="G8267" i="1"/>
  <c r="R4881" i="1"/>
  <c r="G69" i="1"/>
  <c r="R2968" i="1"/>
  <c r="G2026" i="1"/>
  <c r="G221" i="1"/>
  <c r="G5928" i="1"/>
  <c r="R2546" i="1"/>
  <c r="G7467" i="1"/>
  <c r="R3643" i="1"/>
  <c r="R1917" i="1"/>
  <c r="G1302" i="1"/>
  <c r="G2326" i="1"/>
  <c r="G7352" i="1"/>
  <c r="G5420" i="1"/>
  <c r="G4833" i="1"/>
  <c r="G3713" i="1"/>
  <c r="R2964" i="1"/>
  <c r="R6674" i="1"/>
  <c r="R3596" i="1"/>
  <c r="R4057" i="1"/>
  <c r="R7038" i="1"/>
  <c r="G7479" i="1"/>
  <c r="R5295" i="1"/>
  <c r="R4832" i="1"/>
  <c r="R4976" i="1"/>
  <c r="R3720" i="1"/>
  <c r="G6773" i="1"/>
  <c r="R4059" i="1"/>
  <c r="G7870" i="1"/>
  <c r="G4446" i="1"/>
  <c r="R3436" i="1"/>
  <c r="R6004" i="1"/>
  <c r="G5184" i="1"/>
  <c r="G3204" i="1"/>
  <c r="G6701" i="1"/>
  <c r="R557" i="1"/>
  <c r="G321" i="1"/>
  <c r="G7512" i="1"/>
  <c r="G3741" i="1"/>
  <c r="G2158" i="1"/>
  <c r="G811" i="1"/>
  <c r="G7911" i="1"/>
  <c r="G1004" i="1"/>
  <c r="G1400" i="1"/>
  <c r="R3901" i="1"/>
  <c r="G3874" i="1"/>
  <c r="R5809" i="1"/>
  <c r="R4670" i="1"/>
  <c r="G1053" i="1"/>
  <c r="R509" i="1"/>
  <c r="R1427" i="1"/>
  <c r="G2183" i="1"/>
  <c r="R2504" i="1"/>
  <c r="G7197" i="1"/>
  <c r="R4874" i="1"/>
  <c r="G8150" i="1"/>
  <c r="G5661" i="1"/>
  <c r="R1446" i="1"/>
  <c r="R3574" i="1"/>
  <c r="G7298" i="1"/>
  <c r="R7871" i="1"/>
  <c r="G2280" i="1"/>
  <c r="G8302" i="1"/>
  <c r="G5957" i="1"/>
  <c r="R4609" i="1"/>
  <c r="G5322" i="1"/>
  <c r="G2513" i="1"/>
  <c r="R711" i="1"/>
  <c r="G4110" i="1"/>
  <c r="G7959" i="1"/>
  <c r="R3154" i="1"/>
  <c r="G990" i="1"/>
  <c r="G2193" i="1"/>
  <c r="G5575" i="1"/>
  <c r="G1809" i="1"/>
  <c r="G5122" i="1"/>
  <c r="G4830" i="1"/>
  <c r="G8089" i="1"/>
  <c r="R6181" i="1"/>
  <c r="G6785" i="1"/>
  <c r="R7848" i="1"/>
  <c r="R421" i="1"/>
  <c r="R7962" i="1"/>
  <c r="R631" i="1"/>
  <c r="R3747" i="1"/>
  <c r="R681" i="1"/>
  <c r="R948" i="1"/>
  <c r="G8106" i="1"/>
  <c r="G2973" i="1"/>
  <c r="G2972" i="1"/>
  <c r="G2651" i="1"/>
  <c r="G920" i="1"/>
  <c r="G4018" i="1"/>
  <c r="R5686" i="1"/>
  <c r="G3277" i="1"/>
  <c r="G6906" i="1"/>
  <c r="G3558" i="1"/>
  <c r="G6145" i="1"/>
  <c r="G1904" i="1"/>
  <c r="R4400" i="1"/>
  <c r="R3974" i="1"/>
  <c r="G746" i="1"/>
  <c r="G5617" i="1"/>
  <c r="G5982" i="1"/>
  <c r="G694" i="1"/>
  <c r="R479" i="1"/>
  <c r="G2065" i="1"/>
  <c r="G7440" i="1"/>
  <c r="G2138" i="1"/>
  <c r="R3554" i="1"/>
  <c r="R1466" i="1"/>
  <c r="R8283" i="1"/>
  <c r="R1102" i="1"/>
  <c r="G3516" i="1"/>
  <c r="R7329" i="1"/>
  <c r="G7917" i="1"/>
  <c r="G7825" i="1"/>
  <c r="G4152" i="1"/>
  <c r="G7522" i="1"/>
  <c r="G806" i="1"/>
  <c r="G6503" i="1"/>
  <c r="G6140" i="1"/>
  <c r="G1471" i="1"/>
  <c r="R7853" i="1"/>
  <c r="R3206" i="1"/>
  <c r="R785" i="1"/>
  <c r="R1378" i="1"/>
  <c r="G8182" i="1"/>
  <c r="G4682" i="1"/>
  <c r="R1258" i="1"/>
  <c r="R8023" i="1"/>
  <c r="G1743" i="1"/>
  <c r="G4172" i="1"/>
  <c r="G6782" i="1"/>
  <c r="R1047" i="1"/>
  <c r="G2527" i="1"/>
  <c r="G4353" i="1"/>
  <c r="R4496" i="1"/>
  <c r="R4403" i="1"/>
  <c r="R7013" i="1"/>
  <c r="R6091" i="1"/>
  <c r="R5274" i="1"/>
  <c r="G438" i="1"/>
  <c r="G90" i="1"/>
  <c r="G2579" i="1"/>
  <c r="R6883" i="1"/>
  <c r="R616" i="1"/>
  <c r="G7204" i="1"/>
  <c r="G3158" i="1"/>
  <c r="R4846" i="1"/>
  <c r="R7868" i="1"/>
  <c r="G6854" i="1"/>
  <c r="R5" i="1"/>
  <c r="G378" i="1"/>
  <c r="R307" i="1"/>
  <c r="R6642" i="1"/>
  <c r="G5866" i="1"/>
  <c r="R4049" i="1"/>
  <c r="G4359" i="1"/>
  <c r="R7230" i="1"/>
  <c r="G1080" i="1"/>
  <c r="R1643" i="1"/>
  <c r="R7478" i="1"/>
  <c r="R860" i="1"/>
  <c r="R1808" i="1"/>
  <c r="G2179" i="1"/>
  <c r="R4741" i="1"/>
  <c r="G4498" i="1"/>
  <c r="R5923" i="1"/>
  <c r="G4965" i="1"/>
  <c r="G7555" i="1"/>
  <c r="G4064" i="1"/>
  <c r="R1170" i="1"/>
  <c r="G1796" i="1"/>
  <c r="R5589" i="1"/>
  <c r="R2691" i="1"/>
  <c r="R6416" i="1"/>
  <c r="R4462" i="1"/>
  <c r="R8166" i="1"/>
  <c r="R1539" i="1"/>
  <c r="R4180" i="1"/>
  <c r="R2097" i="1"/>
  <c r="W2097" i="1" s="1"/>
  <c r="E2097" i="1" s="1"/>
  <c r="G5021" i="1"/>
  <c r="R2706" i="1"/>
  <c r="G3244" i="1"/>
  <c r="G8207" i="1"/>
  <c r="R103" i="1"/>
  <c r="G6644" i="1"/>
  <c r="G7932" i="1"/>
  <c r="G1840" i="1"/>
  <c r="G5515" i="1"/>
  <c r="G6472" i="1"/>
  <c r="R6018" i="1"/>
  <c r="R4330" i="1"/>
  <c r="G6330" i="1"/>
  <c r="R4684" i="1"/>
  <c r="R190" i="1"/>
  <c r="G3685" i="1"/>
  <c r="R5967" i="1"/>
  <c r="W5967" i="1" s="1"/>
  <c r="E5967" i="1" s="1"/>
  <c r="G3863" i="1"/>
  <c r="G5415" i="1"/>
  <c r="R4981" i="1"/>
  <c r="G3178" i="1"/>
  <c r="R218" i="1"/>
  <c r="R4425" i="1"/>
  <c r="G1950" i="1"/>
  <c r="G1731" i="1"/>
  <c r="G1790" i="1"/>
  <c r="R7930" i="1"/>
  <c r="G2264" i="1"/>
  <c r="G5587" i="1"/>
  <c r="R3338" i="1"/>
  <c r="W7962" i="1"/>
  <c r="E7962" i="1" s="1"/>
  <c r="G5194" i="1"/>
  <c r="G987" i="1"/>
  <c r="G2850" i="1"/>
  <c r="R884" i="1"/>
  <c r="R4391" i="1"/>
  <c r="R8079" i="1"/>
  <c r="R3836" i="1"/>
  <c r="R8229" i="1"/>
  <c r="R669" i="1"/>
  <c r="G531" i="1"/>
  <c r="G2000" i="1"/>
  <c r="R6767" i="1"/>
  <c r="R6342" i="1"/>
  <c r="R3248" i="1"/>
  <c r="R6501" i="1"/>
  <c r="G5116" i="1"/>
  <c r="G4073" i="1"/>
  <c r="R855" i="1"/>
  <c r="G5225" i="1"/>
  <c r="R1615" i="1"/>
  <c r="R593" i="1"/>
  <c r="G1584" i="1"/>
  <c r="G4266" i="1"/>
  <c r="G639" i="1"/>
  <c r="G3113" i="1"/>
  <c r="R261" i="1"/>
  <c r="R3198" i="1"/>
  <c r="G3662" i="1"/>
  <c r="G1501" i="1"/>
  <c r="G5090" i="1"/>
  <c r="G300" i="1"/>
  <c r="R4771" i="1"/>
  <c r="G404" i="1"/>
  <c r="W3267" i="1"/>
  <c r="E3267" i="1" s="1"/>
  <c r="G4275" i="1"/>
  <c r="G4665" i="1"/>
  <c r="R7084" i="1"/>
  <c r="G4136" i="1"/>
  <c r="R3763" i="1"/>
  <c r="R635" i="1"/>
  <c r="R7986" i="1"/>
  <c r="G3304" i="1"/>
  <c r="R5398" i="1"/>
  <c r="G5439" i="1"/>
  <c r="G837" i="1"/>
  <c r="R2483" i="1"/>
  <c r="R4131" i="1"/>
  <c r="R7565" i="1"/>
  <c r="R1599" i="1"/>
  <c r="G3609" i="1"/>
  <c r="R7854" i="1"/>
  <c r="R1735" i="1"/>
  <c r="G5260" i="1"/>
  <c r="R6617" i="1"/>
  <c r="G1704" i="1"/>
  <c r="R6533" i="1"/>
  <c r="G178" i="1"/>
  <c r="G7247" i="1"/>
  <c r="R721" i="1"/>
  <c r="G8011" i="1"/>
  <c r="R7359" i="1"/>
  <c r="R2385" i="1"/>
  <c r="R5118" i="1"/>
  <c r="G1528" i="1"/>
  <c r="G1928" i="1"/>
  <c r="R7077" i="1"/>
  <c r="R4071" i="1"/>
  <c r="R3187" i="1"/>
  <c r="G5605" i="1"/>
  <c r="G4676" i="1"/>
  <c r="G3744" i="1"/>
  <c r="R6755" i="1"/>
  <c r="R5242" i="1"/>
  <c r="R6031" i="1"/>
  <c r="G566" i="1"/>
  <c r="R1993" i="1"/>
  <c r="R367" i="1"/>
  <c r="R1000" i="1"/>
  <c r="R4060" i="1"/>
  <c r="G3430" i="1"/>
  <c r="G7907" i="1"/>
  <c r="R8170" i="1"/>
  <c r="R2635" i="1"/>
  <c r="G455" i="1"/>
  <c r="R6594" i="1"/>
  <c r="G6128" i="1"/>
  <c r="R7436" i="1"/>
  <c r="G8200" i="1"/>
  <c r="R7107" i="1"/>
  <c r="R3530" i="1"/>
  <c r="R6254" i="1"/>
  <c r="G7224" i="1"/>
  <c r="R2488" i="1"/>
  <c r="G5384" i="1"/>
  <c r="G5130" i="1"/>
  <c r="G3187" i="1"/>
  <c r="R6603" i="1"/>
  <c r="G3481" i="1"/>
  <c r="R7336" i="1"/>
  <c r="G1379" i="1"/>
  <c r="R4639" i="1"/>
  <c r="R6363" i="1"/>
  <c r="R1858" i="1"/>
  <c r="G2502" i="1"/>
  <c r="R3455" i="1"/>
  <c r="R6684" i="1"/>
  <c r="R4944" i="1"/>
  <c r="R5182" i="1"/>
  <c r="G5631" i="1"/>
  <c r="G375" i="1"/>
  <c r="G1838" i="1"/>
  <c r="G5650" i="1"/>
  <c r="R4869" i="1"/>
  <c r="G4766" i="1"/>
  <c r="R5067" i="1"/>
  <c r="G360" i="1"/>
  <c r="R8302" i="1"/>
  <c r="G5340" i="1"/>
  <c r="R6729" i="1"/>
  <c r="R7072" i="1"/>
  <c r="G3466" i="1"/>
  <c r="G1617" i="1"/>
  <c r="G6635" i="1"/>
  <c r="G4089" i="1"/>
  <c r="R5661" i="1"/>
  <c r="G4350" i="1"/>
  <c r="R304" i="1"/>
  <c r="R4443" i="1"/>
  <c r="G5618" i="1"/>
  <c r="R5448" i="1"/>
  <c r="R8162" i="1"/>
  <c r="R3624" i="1"/>
  <c r="R4829" i="1"/>
  <c r="R439" i="1"/>
  <c r="R6859" i="1"/>
  <c r="R5678" i="1"/>
  <c r="G7887" i="1"/>
  <c r="G6650" i="1"/>
  <c r="R2697" i="1"/>
  <c r="R4486" i="1"/>
  <c r="R4776" i="1"/>
  <c r="R6917" i="1"/>
  <c r="G2785" i="1"/>
  <c r="G4548" i="1"/>
  <c r="R4058" i="1"/>
  <c r="G890" i="1"/>
  <c r="R3191" i="1"/>
  <c r="G7563" i="1"/>
  <c r="G2092" i="1"/>
  <c r="R3835" i="1"/>
  <c r="R4592" i="1"/>
  <c r="R3914" i="1"/>
  <c r="R4922" i="1"/>
  <c r="G2602" i="1"/>
  <c r="G6646" i="1"/>
  <c r="R3886" i="1"/>
  <c r="R266" i="1"/>
  <c r="R2695" i="1"/>
  <c r="G1411" i="1"/>
  <c r="R3734" i="1"/>
  <c r="G6397" i="1"/>
  <c r="G1164" i="1"/>
  <c r="G4757" i="1"/>
  <c r="R2458" i="1"/>
  <c r="R1849" i="1"/>
  <c r="G7996" i="1"/>
  <c r="G3243" i="1"/>
  <c r="R6488" i="1"/>
  <c r="G8244" i="1"/>
  <c r="R2370" i="1"/>
  <c r="G211" i="1"/>
  <c r="G1595" i="1"/>
  <c r="R1202" i="1"/>
  <c r="R7843" i="1"/>
  <c r="G7238" i="1"/>
  <c r="R4831" i="1"/>
  <c r="R2494" i="1"/>
  <c r="R4917" i="1"/>
  <c r="R7906" i="1"/>
  <c r="W4880" i="1"/>
  <c r="E4880" i="1" s="1"/>
  <c r="R7204" i="1"/>
  <c r="G43" i="1"/>
  <c r="G1594" i="1"/>
  <c r="R2893" i="1"/>
  <c r="R6927" i="1"/>
  <c r="R5050" i="1"/>
  <c r="R2016" i="1"/>
  <c r="R5559" i="1"/>
  <c r="G7111" i="1"/>
  <c r="R5159" i="1"/>
  <c r="G6170" i="1"/>
  <c r="G800" i="1"/>
  <c r="G6241" i="1"/>
  <c r="R2648" i="1"/>
  <c r="R1034" i="1"/>
  <c r="G6548" i="1"/>
  <c r="G3125" i="1"/>
  <c r="R7833" i="1"/>
  <c r="G5230" i="1"/>
  <c r="R3051" i="1"/>
  <c r="G1310" i="1"/>
  <c r="G5778" i="1"/>
  <c r="R1053" i="1"/>
  <c r="G574" i="1"/>
  <c r="R7850" i="1"/>
  <c r="R6761" i="1"/>
  <c r="R2030" i="1"/>
  <c r="R2525" i="1"/>
  <c r="R4672" i="1"/>
  <c r="R6401" i="1"/>
  <c r="G701" i="1"/>
  <c r="G5143" i="1"/>
  <c r="G315" i="1"/>
  <c r="G544" i="1"/>
  <c r="G1274" i="1"/>
  <c r="R4219" i="1"/>
  <c r="R5472" i="1"/>
  <c r="G7113" i="1"/>
  <c r="R413" i="1"/>
  <c r="G4670" i="1"/>
  <c r="R1277" i="1"/>
  <c r="R6634" i="1"/>
  <c r="R4784" i="1"/>
  <c r="G3330" i="1"/>
  <c r="R7423" i="1"/>
  <c r="G4381" i="1"/>
  <c r="R591" i="1"/>
  <c r="R3921" i="1"/>
  <c r="G7884" i="1"/>
  <c r="G2028" i="1"/>
  <c r="R3913" i="1"/>
  <c r="G6807" i="1"/>
  <c r="G5091" i="1"/>
  <c r="R253" i="1"/>
  <c r="R7993" i="1"/>
  <c r="G1383" i="1"/>
  <c r="R6243" i="1"/>
  <c r="G495" i="1"/>
  <c r="G6429" i="1"/>
  <c r="R1948" i="1"/>
  <c r="G4574" i="1"/>
  <c r="G219" i="1"/>
  <c r="R972" i="1"/>
  <c r="R2085" i="1"/>
  <c r="R7904" i="1"/>
  <c r="R8173" i="1"/>
  <c r="G6366" i="1"/>
  <c r="R3630" i="1"/>
  <c r="R1125" i="1"/>
  <c r="G951" i="1"/>
  <c r="R7559" i="1"/>
  <c r="R6695" i="1"/>
  <c r="G6251" i="1"/>
  <c r="R470" i="1"/>
  <c r="R1155" i="1"/>
  <c r="G1623" i="1"/>
  <c r="G6587" i="1"/>
  <c r="R3175" i="1"/>
  <c r="G3303" i="1"/>
  <c r="G7008" i="1"/>
  <c r="G2140" i="1"/>
  <c r="R940" i="1"/>
  <c r="R7967" i="1"/>
  <c r="R5877" i="1"/>
  <c r="R5578" i="1"/>
  <c r="G7583" i="1"/>
  <c r="G4968" i="1"/>
  <c r="R862" i="1"/>
  <c r="R4754" i="1"/>
  <c r="R1032" i="1"/>
  <c r="R4706" i="1"/>
  <c r="W4706" i="1" s="1"/>
  <c r="E4706" i="1" s="1"/>
  <c r="R92" i="1"/>
  <c r="R3922" i="1"/>
  <c r="G3899" i="1"/>
  <c r="G1820" i="1"/>
  <c r="R6874" i="1"/>
  <c r="R1949" i="1"/>
  <c r="G1096" i="1"/>
  <c r="G4427" i="1"/>
  <c r="G7582" i="1"/>
  <c r="G6952" i="1"/>
  <c r="G6498" i="1"/>
  <c r="R3035" i="1"/>
  <c r="G153" i="1"/>
  <c r="G6024" i="1"/>
  <c r="R2135" i="1"/>
  <c r="G5095" i="1"/>
  <c r="G115" i="1"/>
  <c r="R925" i="1"/>
  <c r="R57" i="1"/>
  <c r="R3510" i="1"/>
  <c r="G4870" i="1"/>
  <c r="G2919" i="1"/>
  <c r="R4735" i="1"/>
  <c r="G4100" i="1"/>
  <c r="G4288" i="1"/>
  <c r="G2868" i="1"/>
  <c r="R5625" i="1"/>
  <c r="R6051" i="1"/>
  <c r="R1542" i="1"/>
  <c r="G6309" i="1"/>
  <c r="G3298" i="1"/>
  <c r="R399" i="1"/>
  <c r="G6528" i="1"/>
  <c r="R7793" i="1"/>
  <c r="G3819" i="1"/>
  <c r="R8237" i="1"/>
  <c r="G6213" i="1"/>
  <c r="G8091" i="1"/>
  <c r="R1248" i="1"/>
  <c r="G6122" i="1"/>
  <c r="G6980" i="1"/>
  <c r="G4057" i="1"/>
  <c r="R2004" i="1"/>
  <c r="G6173" i="1"/>
  <c r="G1853" i="1"/>
  <c r="G4449" i="1"/>
  <c r="G2833" i="1"/>
  <c r="G911" i="1"/>
  <c r="G774" i="1"/>
  <c r="G7" i="1"/>
  <c r="R6517" i="1"/>
  <c r="R6197" i="1"/>
  <c r="R6478" i="1"/>
  <c r="R6039" i="1"/>
  <c r="R1090" i="1"/>
  <c r="G6404" i="1"/>
  <c r="G1716" i="1"/>
  <c r="G7851" i="1"/>
  <c r="G4734" i="1"/>
  <c r="R6963" i="1"/>
  <c r="G3909" i="1"/>
  <c r="R1510" i="1"/>
  <c r="R2793" i="1"/>
  <c r="G2875" i="1"/>
  <c r="G976" i="1"/>
  <c r="R2152" i="1"/>
  <c r="R1413" i="1"/>
  <c r="G7612" i="1"/>
  <c r="R6702" i="1"/>
  <c r="G1143" i="1"/>
  <c r="R7552" i="1"/>
  <c r="G2631" i="1"/>
  <c r="R965" i="1"/>
  <c r="G6408" i="1"/>
  <c r="R4145" i="1"/>
  <c r="R6443" i="1"/>
  <c r="R2013" i="1"/>
  <c r="G5841" i="1"/>
  <c r="R6632" i="1"/>
  <c r="G648" i="1"/>
  <c r="R4294" i="1"/>
  <c r="G5239" i="1"/>
  <c r="G6085" i="1"/>
  <c r="R170" i="1"/>
  <c r="G4059" i="1"/>
  <c r="G3610" i="1"/>
  <c r="R2205" i="1"/>
  <c r="R5862" i="1"/>
  <c r="R1017" i="1"/>
  <c r="G7488" i="1"/>
  <c r="G1711" i="1"/>
  <c r="G1166" i="1"/>
  <c r="G5022" i="1"/>
  <c r="G908" i="1"/>
  <c r="R4660" i="1"/>
  <c r="G5368" i="1"/>
  <c r="G931" i="1"/>
  <c r="R1787" i="1"/>
  <c r="R8080" i="1"/>
  <c r="G8208" i="1"/>
  <c r="G2352" i="1"/>
  <c r="R6238" i="1"/>
  <c r="R4470" i="1"/>
  <c r="G658" i="1"/>
  <c r="R81" i="1"/>
  <c r="G2649" i="1"/>
  <c r="G557" i="1"/>
  <c r="R7507" i="1"/>
  <c r="R4308" i="1"/>
  <c r="R8103" i="1"/>
  <c r="G7207" i="1"/>
  <c r="R7576" i="1"/>
  <c r="R2363" i="1"/>
  <c r="W2363" i="1" s="1"/>
  <c r="E2363" i="1" s="1"/>
  <c r="G4819" i="1"/>
  <c r="R5549" i="1"/>
  <c r="R5299" i="1"/>
  <c r="G1846" i="1"/>
  <c r="G2338" i="1"/>
  <c r="G3776" i="1"/>
  <c r="G6443" i="1"/>
  <c r="R7435" i="1"/>
  <c r="G5769" i="1"/>
  <c r="G5927" i="1"/>
  <c r="G779" i="1"/>
  <c r="W8094" i="1"/>
  <c r="E8094" i="1" s="1"/>
  <c r="R2155" i="1"/>
  <c r="G6416" i="1"/>
  <c r="R1909" i="1"/>
  <c r="G3172" i="1"/>
  <c r="G2471" i="1"/>
  <c r="R1134" i="1"/>
  <c r="G3959" i="1"/>
  <c r="R1886" i="1"/>
  <c r="R3598" i="1"/>
  <c r="R4104" i="1"/>
  <c r="G5484" i="1"/>
  <c r="R6990" i="1"/>
  <c r="R8020" i="1"/>
  <c r="W8020" i="1" s="1"/>
  <c r="E8020" i="1" s="1"/>
  <c r="G6439" i="1"/>
  <c r="G4255" i="1"/>
  <c r="G6977" i="1"/>
  <c r="G2978" i="1"/>
  <c r="R690" i="1"/>
  <c r="G5765" i="1"/>
  <c r="G7913" i="1"/>
  <c r="G1585" i="1"/>
  <c r="R7936" i="1"/>
  <c r="R8186" i="1"/>
  <c r="G6193" i="1"/>
  <c r="G2199" i="1"/>
  <c r="R472" i="1"/>
  <c r="G5157" i="1"/>
  <c r="R8307" i="1"/>
  <c r="R8059" i="1"/>
  <c r="G4330" i="1"/>
  <c r="R3183" i="1"/>
  <c r="G2363" i="1"/>
  <c r="G739" i="1"/>
  <c r="R2354" i="1"/>
  <c r="R3932" i="1"/>
  <c r="R7894" i="1"/>
  <c r="R4230" i="1"/>
  <c r="R5730" i="1"/>
  <c r="R3160" i="1"/>
  <c r="R4289" i="1"/>
  <c r="R3091" i="1"/>
  <c r="R642" i="1"/>
  <c r="R1565" i="1"/>
  <c r="G7242" i="1"/>
  <c r="G5247" i="1"/>
  <c r="G7096" i="1"/>
  <c r="R739" i="1"/>
  <c r="G184" i="1"/>
  <c r="G2558" i="1"/>
  <c r="W620" i="1"/>
  <c r="E620" i="1" s="1"/>
  <c r="G1424" i="1"/>
  <c r="R7446" i="1"/>
  <c r="R7284" i="1"/>
  <c r="R2497" i="1"/>
  <c r="G376" i="1"/>
  <c r="R1264" i="1"/>
  <c r="R2359" i="1"/>
  <c r="R7177" i="1"/>
  <c r="G6798" i="1"/>
  <c r="R4890" i="1"/>
  <c r="G4482" i="1"/>
  <c r="G3987" i="1"/>
  <c r="R7375" i="1"/>
  <c r="W7375" i="1" s="1"/>
  <c r="E7375" i="1" s="1"/>
  <c r="R2019" i="1"/>
  <c r="R5033" i="1"/>
  <c r="R2331" i="1"/>
  <c r="G3806" i="1"/>
  <c r="G3678" i="1"/>
  <c r="R4879" i="1"/>
  <c r="G1800" i="1"/>
  <c r="R3402" i="1"/>
  <c r="R4889" i="1"/>
  <c r="W6018" i="1"/>
  <c r="E6018" i="1" s="1"/>
  <c r="R1897" i="1"/>
  <c r="R2758" i="1"/>
  <c r="R7431" i="1"/>
  <c r="R8164" i="1"/>
  <c r="G6351" i="1"/>
  <c r="G5392" i="1"/>
  <c r="R6222" i="1"/>
  <c r="R1006" i="1"/>
  <c r="G3376" i="1"/>
  <c r="R5807" i="1"/>
  <c r="R2289" i="1"/>
  <c r="G5191" i="1"/>
  <c r="G5899" i="1"/>
  <c r="R2805" i="1"/>
  <c r="G4868" i="1"/>
  <c r="G8016" i="1"/>
  <c r="R6062" i="1"/>
  <c r="R1289" i="1"/>
  <c r="R6351" i="1"/>
  <c r="G2388" i="1"/>
  <c r="R5616" i="1"/>
  <c r="R354" i="1"/>
  <c r="R3578" i="1"/>
  <c r="G917" i="1"/>
  <c r="R4082" i="1"/>
  <c r="G3018" i="1"/>
  <c r="R5579" i="1"/>
  <c r="G7394" i="1"/>
  <c r="R2032" i="1"/>
  <c r="R5697" i="1"/>
  <c r="G4617" i="1"/>
  <c r="R187" i="1"/>
  <c r="R8039" i="1"/>
  <c r="G498" i="1"/>
  <c r="G867" i="1"/>
  <c r="R3207" i="1"/>
  <c r="R1204" i="1"/>
  <c r="G8006" i="1"/>
  <c r="R1089" i="1"/>
  <c r="R6397" i="1"/>
  <c r="R3615" i="1"/>
  <c r="G3684" i="1"/>
  <c r="R3019" i="1"/>
  <c r="W3019" i="1" s="1"/>
  <c r="E3019" i="1" s="1"/>
  <c r="R3961" i="1"/>
  <c r="G4371" i="1"/>
  <c r="R4172" i="1"/>
  <c r="W4172" i="1" s="1"/>
  <c r="E4172" i="1" s="1"/>
  <c r="G7906" i="1"/>
  <c r="R1711" i="1"/>
  <c r="R833" i="1"/>
  <c r="R3767" i="1"/>
  <c r="G4151" i="1"/>
  <c r="G5106" i="1"/>
  <c r="G1901" i="1"/>
  <c r="G6529" i="1"/>
  <c r="R5869" i="1"/>
  <c r="R37" i="1"/>
  <c r="G6695" i="1"/>
  <c r="R4943" i="1"/>
  <c r="G6224" i="1"/>
  <c r="R6224" i="1"/>
  <c r="R2053" i="1"/>
  <c r="G5613" i="1"/>
  <c r="G8090" i="1"/>
  <c r="R6812" i="1"/>
  <c r="G1009" i="1"/>
  <c r="R2249" i="1"/>
  <c r="G2770" i="1"/>
  <c r="G3093" i="1"/>
  <c r="G1834" i="1"/>
  <c r="R5368" i="1"/>
  <c r="W5368" i="1" s="1"/>
  <c r="E5368" i="1" s="1"/>
  <c r="R1068" i="1"/>
  <c r="R4971" i="1"/>
  <c r="G1421" i="1"/>
  <c r="G3931" i="1"/>
  <c r="W2714" i="1"/>
  <c r="E2714" i="1" s="1"/>
  <c r="G7811" i="1"/>
  <c r="R7467" i="1"/>
  <c r="G3447" i="1"/>
  <c r="R1461" i="1"/>
  <c r="W5" i="1"/>
  <c r="E5" i="1" s="1"/>
  <c r="R5038" i="1"/>
  <c r="G7226" i="1"/>
  <c r="G6692" i="1"/>
  <c r="G7461" i="1"/>
  <c r="R5298" i="1"/>
  <c r="R3570" i="1"/>
  <c r="G6222" i="1"/>
  <c r="R4804" i="1"/>
  <c r="G864" i="1"/>
  <c r="G6864" i="1"/>
  <c r="R1857" i="1"/>
  <c r="G2961" i="1"/>
  <c r="R6531" i="1"/>
  <c r="G2195" i="1"/>
  <c r="R2906" i="1"/>
  <c r="R4285" i="1"/>
  <c r="G4164" i="1"/>
  <c r="R322" i="1"/>
  <c r="R914" i="1"/>
  <c r="G5486" i="1"/>
  <c r="G8231" i="1"/>
  <c r="G2099" i="1"/>
  <c r="R3707" i="1"/>
  <c r="R8244" i="1"/>
  <c r="G2758" i="1"/>
  <c r="R1469" i="1"/>
  <c r="G2954" i="1"/>
  <c r="R893" i="1"/>
  <c r="W3767" i="1"/>
  <c r="E3767" i="1" s="1"/>
  <c r="G3862" i="1"/>
  <c r="R4600" i="1"/>
  <c r="R7095" i="1"/>
  <c r="G1180" i="1"/>
  <c r="G1288" i="1"/>
  <c r="R5432" i="1"/>
  <c r="R1976" i="1"/>
  <c r="G3137" i="1"/>
  <c r="R3218" i="1"/>
  <c r="R545" i="1"/>
  <c r="R3340" i="1"/>
  <c r="R1763" i="1"/>
  <c r="R2560" i="1"/>
  <c r="R4224" i="1"/>
  <c r="G3364" i="1"/>
  <c r="R645" i="1"/>
  <c r="G7068" i="1"/>
  <c r="R8308" i="1"/>
  <c r="G1173" i="1"/>
  <c r="R2511" i="1"/>
  <c r="W1289" i="1"/>
  <c r="E1289" i="1" s="1"/>
  <c r="R156" i="1"/>
  <c r="R1044" i="1"/>
  <c r="R7276" i="1"/>
  <c r="R5289" i="1"/>
  <c r="G7817" i="1"/>
  <c r="R2515" i="1"/>
  <c r="G6475" i="1"/>
  <c r="R3319" i="1"/>
  <c r="G673" i="1"/>
  <c r="R2739" i="1"/>
  <c r="G567" i="1"/>
  <c r="R5567" i="1"/>
  <c r="G3746" i="1"/>
  <c r="R620" i="1"/>
  <c r="G3587" i="1"/>
  <c r="R7240" i="1"/>
  <c r="R8209" i="1"/>
  <c r="G5952" i="1"/>
  <c r="R5483" i="1"/>
  <c r="R3016" i="1"/>
  <c r="R8006" i="1"/>
  <c r="R1703" i="1"/>
  <c r="R5794" i="1"/>
  <c r="R1915" i="1"/>
  <c r="R6843" i="1"/>
  <c r="G4395" i="1"/>
  <c r="G190" i="1"/>
  <c r="R3789" i="1"/>
  <c r="R6448" i="1"/>
  <c r="R3339" i="1"/>
  <c r="W3339" i="1" s="1"/>
  <c r="E3339" i="1" s="1"/>
  <c r="R2342" i="1"/>
  <c r="G1729" i="1"/>
  <c r="G8253" i="1"/>
  <c r="W6342" i="1"/>
  <c r="E6342" i="1" s="1"/>
  <c r="G2748" i="1"/>
  <c r="G4355" i="1"/>
  <c r="G330" i="1"/>
  <c r="G2560" i="1"/>
  <c r="G8021" i="1"/>
  <c r="R5679" i="1"/>
  <c r="R8218" i="1"/>
  <c r="W8218" i="1" s="1"/>
  <c r="E8218" i="1" s="1"/>
  <c r="G6242" i="1"/>
  <c r="R5166" i="1"/>
  <c r="G280" i="1"/>
  <c r="R2768" i="1"/>
  <c r="R5190" i="1"/>
  <c r="R1199" i="1"/>
  <c r="G7990" i="1"/>
  <c r="R3874" i="1"/>
  <c r="R4524" i="1"/>
  <c r="G3395" i="1"/>
  <c r="R7188" i="1"/>
  <c r="W4403" i="1"/>
  <c r="E4403" i="1" s="1"/>
  <c r="R3893" i="1"/>
  <c r="W3893" i="1" s="1"/>
  <c r="E3893" i="1" s="1"/>
  <c r="G2544" i="1"/>
  <c r="G5094" i="1"/>
  <c r="G4058" i="1"/>
  <c r="G3566" i="1"/>
  <c r="R3865" i="1"/>
  <c r="R6143" i="1"/>
  <c r="G6741" i="1"/>
  <c r="R1681" i="1"/>
  <c r="G5376" i="1"/>
  <c r="G6564" i="1"/>
  <c r="G6934" i="1"/>
  <c r="R1784" i="1"/>
  <c r="R5961" i="1"/>
  <c r="G6154" i="1"/>
  <c r="W413" i="1"/>
  <c r="E413" i="1" s="1"/>
  <c r="G596" i="1"/>
  <c r="R8289" i="1"/>
  <c r="G4433" i="1"/>
  <c r="R3228" i="1"/>
  <c r="G6220" i="1"/>
  <c r="R7638" i="1"/>
  <c r="G4212" i="1"/>
  <c r="R280" i="1"/>
  <c r="G8236" i="1"/>
  <c r="R2149" i="1"/>
  <c r="R3456" i="1"/>
  <c r="R1746" i="1"/>
  <c r="R5823" i="1"/>
  <c r="G6862" i="1"/>
  <c r="G2702" i="1"/>
  <c r="R2507" i="1"/>
  <c r="R2344" i="1"/>
  <c r="R5188" i="1"/>
  <c r="R4901" i="1"/>
  <c r="R6618" i="1"/>
  <c r="G1390" i="1"/>
  <c r="G1059" i="1"/>
  <c r="G5037" i="1"/>
  <c r="R7147" i="1"/>
  <c r="G787" i="1"/>
  <c r="R5475" i="1"/>
  <c r="G92" i="1"/>
  <c r="G490" i="1"/>
  <c r="G997" i="1"/>
  <c r="G5398" i="1"/>
  <c r="G7856" i="1"/>
  <c r="G4564" i="1"/>
  <c r="R281" i="1"/>
  <c r="G7469" i="1"/>
  <c r="R3809" i="1"/>
  <c r="G5497" i="1"/>
  <c r="R7402" i="1"/>
  <c r="W7402" i="1" s="1"/>
  <c r="E7402" i="1" s="1"/>
  <c r="R4550" i="1"/>
  <c r="G6038" i="1"/>
  <c r="R7221" i="1"/>
  <c r="G7400" i="1"/>
  <c r="G7103" i="1"/>
  <c r="G6383" i="1"/>
  <c r="R5046" i="1"/>
  <c r="G8155" i="1"/>
  <c r="G251" i="1"/>
  <c r="R8171" i="1"/>
  <c r="G4434" i="1"/>
  <c r="R3878" i="1"/>
  <c r="R641" i="1"/>
  <c r="R6075" i="1"/>
  <c r="R137" i="1"/>
  <c r="G1423" i="1"/>
  <c r="R6372" i="1"/>
  <c r="R2112" i="1"/>
  <c r="R5837" i="1"/>
  <c r="R3548" i="1"/>
  <c r="R3892" i="1"/>
  <c r="G4950" i="1"/>
  <c r="R6292" i="1"/>
  <c r="G6267" i="1"/>
  <c r="W367" i="1"/>
  <c r="E367" i="1" s="1"/>
  <c r="R7161" i="1"/>
  <c r="R4134" i="1"/>
  <c r="G4668" i="1"/>
  <c r="R1873" i="1"/>
  <c r="G6371" i="1"/>
  <c r="G343" i="1"/>
  <c r="R546" i="1"/>
  <c r="R2358" i="1"/>
  <c r="G8077" i="1"/>
  <c r="R3062" i="1"/>
  <c r="R2198" i="1"/>
  <c r="R4062" i="1"/>
  <c r="W4062" i="1" s="1"/>
  <c r="E4062" i="1" s="1"/>
  <c r="R4344" i="1"/>
  <c r="R29" i="1"/>
  <c r="G2152" i="1"/>
  <c r="R683" i="1"/>
  <c r="G8229" i="1"/>
  <c r="R3094" i="1"/>
  <c r="W216" i="1"/>
  <c r="E216" i="1" s="1"/>
  <c r="R604" i="1"/>
  <c r="R6658" i="1"/>
  <c r="R4339" i="1"/>
  <c r="G2177" i="1"/>
  <c r="G588" i="1"/>
  <c r="R7460" i="1"/>
  <c r="G4958" i="1"/>
  <c r="G7001" i="1"/>
  <c r="G372" i="1"/>
  <c r="R3848" i="1"/>
  <c r="G2503" i="1"/>
  <c r="G6011" i="1"/>
  <c r="R1957" i="1"/>
  <c r="G125" i="1"/>
  <c r="G4754" i="1"/>
  <c r="R7858" i="1"/>
  <c r="G409" i="1"/>
  <c r="R7157" i="1"/>
  <c r="G3351" i="1"/>
  <c r="R7508" i="1"/>
  <c r="R713" i="1"/>
  <c r="W713" i="1" s="1"/>
  <c r="E713" i="1" s="1"/>
  <c r="R1169" i="1"/>
  <c r="R4433" i="1"/>
  <c r="G3055" i="1"/>
  <c r="R5479" i="1"/>
  <c r="G6273" i="1"/>
  <c r="W1044" i="1"/>
  <c r="E1044" i="1" s="1"/>
  <c r="G6555" i="1"/>
  <c r="G6981" i="1"/>
  <c r="G5320" i="1"/>
  <c r="R4528" i="1"/>
  <c r="R5897" i="1"/>
  <c r="G1666" i="1"/>
  <c r="G1087" i="1"/>
  <c r="R1924" i="1"/>
  <c r="R7025" i="1"/>
  <c r="G4777" i="1"/>
  <c r="G7237" i="1"/>
  <c r="R7255" i="1"/>
  <c r="G5301" i="1"/>
  <c r="G1523" i="1"/>
  <c r="G2156" i="1"/>
  <c r="R814" i="1"/>
  <c r="W3624" i="1"/>
  <c r="E3624" i="1" s="1"/>
  <c r="G5047" i="1"/>
  <c r="R1979" i="1"/>
  <c r="G1436" i="1"/>
  <c r="G1936" i="1"/>
  <c r="R6325" i="1"/>
  <c r="G4218" i="1"/>
  <c r="R4217" i="1"/>
  <c r="G7878" i="1"/>
  <c r="R7824" i="1"/>
  <c r="R165" i="1"/>
  <c r="W165" i="1" s="1"/>
  <c r="E165" i="1" s="1"/>
  <c r="R1553" i="1"/>
  <c r="R1522" i="1"/>
  <c r="G7261" i="1"/>
  <c r="R7307" i="1"/>
  <c r="R5907" i="1"/>
  <c r="R8104" i="1"/>
  <c r="R473" i="1"/>
  <c r="G7378" i="1"/>
  <c r="R1136" i="1"/>
  <c r="R8109" i="1"/>
  <c r="R3904" i="1"/>
  <c r="G7821" i="1"/>
  <c r="R5989" i="1"/>
  <c r="R7809" i="1"/>
  <c r="R3796" i="1"/>
  <c r="G1869" i="1"/>
  <c r="W2560" i="1"/>
  <c r="E2560" i="1" s="1"/>
  <c r="G3505" i="1"/>
  <c r="R5776" i="1"/>
  <c r="G4624" i="1"/>
  <c r="G3026" i="1"/>
  <c r="G5837" i="1"/>
  <c r="G2384" i="1"/>
  <c r="R1827" i="1"/>
  <c r="R5981" i="1"/>
  <c r="G5513" i="1"/>
  <c r="R3845" i="1"/>
  <c r="G4655" i="1"/>
  <c r="G4732" i="1"/>
  <c r="G1481" i="1"/>
  <c r="G1745" i="1"/>
  <c r="R4954" i="1"/>
  <c r="G3802" i="1"/>
  <c r="G7445" i="1"/>
  <c r="R7421" i="1"/>
  <c r="G6354" i="1"/>
  <c r="R5023" i="1"/>
  <c r="W5023" i="1" s="1"/>
  <c r="E5023" i="1" s="1"/>
  <c r="G8238" i="1"/>
  <c r="G611" i="1"/>
  <c r="G1275" i="1"/>
  <c r="G6327" i="1"/>
  <c r="W645" i="1"/>
  <c r="E645" i="1" s="1"/>
  <c r="R4290" i="1"/>
  <c r="R2782" i="1"/>
  <c r="R1955" i="1"/>
  <c r="R204" i="1"/>
  <c r="R6690" i="1"/>
  <c r="G4241" i="1"/>
  <c r="R588" i="1"/>
  <c r="G2741" i="1"/>
  <c r="G5900" i="1"/>
  <c r="R5237" i="1"/>
  <c r="R5592" i="1"/>
  <c r="G6306" i="1"/>
  <c r="R3705" i="1"/>
  <c r="G1036" i="1"/>
  <c r="G2867" i="1"/>
  <c r="G5725" i="1"/>
  <c r="G2693" i="1"/>
  <c r="R333" i="1"/>
  <c r="W333" i="1" s="1"/>
  <c r="E333" i="1" s="1"/>
  <c r="R6377" i="1"/>
  <c r="R7532" i="1"/>
  <c r="G3785" i="1"/>
  <c r="R599" i="1"/>
  <c r="G147" i="1"/>
  <c r="G6521" i="1"/>
  <c r="R5457" i="1"/>
  <c r="R5910" i="1"/>
  <c r="G7897" i="1"/>
  <c r="G4862" i="1"/>
  <c r="G8087" i="1"/>
  <c r="G5050" i="1"/>
  <c r="G3256" i="1"/>
  <c r="R6986" i="1"/>
  <c r="G854" i="1"/>
  <c r="G4877" i="1"/>
  <c r="G272" i="1"/>
  <c r="G445" i="1"/>
  <c r="G1730" i="1"/>
  <c r="R4127" i="1"/>
  <c r="G7307" i="1"/>
  <c r="R7893" i="1"/>
  <c r="G101" i="1"/>
  <c r="R888" i="1"/>
  <c r="G2189" i="1"/>
  <c r="R1634" i="1"/>
  <c r="R1086" i="1"/>
  <c r="R2467" i="1"/>
  <c r="R4547" i="1"/>
  <c r="R2100" i="1"/>
  <c r="R4447" i="1"/>
  <c r="G661" i="1"/>
  <c r="R4974" i="1"/>
  <c r="R1881" i="1"/>
  <c r="R107" i="1"/>
  <c r="R8313" i="1"/>
  <c r="G5491" i="1"/>
  <c r="R5874" i="1"/>
  <c r="W6594" i="1"/>
  <c r="E6594" i="1" s="1"/>
  <c r="R1358" i="1"/>
  <c r="R3115" i="1"/>
  <c r="W6684" i="1"/>
  <c r="E6684" i="1" s="1"/>
  <c r="R2627" i="1"/>
  <c r="R2474" i="1"/>
  <c r="R6290" i="1"/>
  <c r="R4063" i="1"/>
  <c r="G4810" i="1"/>
  <c r="R4442" i="1"/>
  <c r="G5711" i="1"/>
  <c r="G7521" i="1"/>
  <c r="R4452" i="1"/>
  <c r="R4940" i="1"/>
  <c r="G2331" i="1"/>
  <c r="R8253" i="1"/>
  <c r="G3044" i="1"/>
  <c r="G522" i="1"/>
  <c r="G3449" i="1"/>
  <c r="R3452" i="1"/>
  <c r="W7967" i="1"/>
  <c r="E7967" i="1" s="1"/>
  <c r="R192" i="1"/>
  <c r="G7158" i="1"/>
  <c r="G2583" i="1"/>
  <c r="G2451" i="1"/>
  <c r="G582" i="1"/>
  <c r="R97" i="1"/>
  <c r="G5818" i="1"/>
  <c r="R7198" i="1"/>
  <c r="R5778" i="1"/>
  <c r="R6769" i="1"/>
  <c r="G5354" i="1"/>
  <c r="R6503" i="1"/>
  <c r="R7918" i="1"/>
  <c r="G37" i="1"/>
  <c r="R8326" i="1"/>
  <c r="W8326" i="1" s="1"/>
  <c r="E8326" i="1" s="1"/>
  <c r="G3380" i="1"/>
  <c r="R6905" i="1"/>
  <c r="G6219" i="1"/>
  <c r="R1012" i="1"/>
  <c r="G6276" i="1"/>
  <c r="R767" i="1"/>
  <c r="R467" i="1"/>
  <c r="R1797" i="1"/>
  <c r="R6736" i="1"/>
  <c r="G1681" i="1"/>
  <c r="G7581" i="1"/>
  <c r="G1000" i="1"/>
  <c r="G1178" i="1"/>
  <c r="R558" i="1"/>
  <c r="G881" i="1"/>
  <c r="G7880" i="1"/>
  <c r="R2609" i="1"/>
  <c r="R4085" i="1"/>
  <c r="G4912" i="1"/>
  <c r="R1281" i="1"/>
  <c r="G702" i="1"/>
  <c r="R3046" i="1"/>
  <c r="R2015" i="1"/>
  <c r="G6873" i="1"/>
  <c r="G2032" i="1"/>
  <c r="R5434" i="1"/>
  <c r="G6595" i="1"/>
  <c r="G2039" i="1"/>
  <c r="G1107" i="1"/>
  <c r="G7876" i="1"/>
  <c r="G1891" i="1"/>
  <c r="G6296" i="1"/>
  <c r="G8108" i="1"/>
  <c r="G4704" i="1"/>
  <c r="R3935" i="1"/>
  <c r="G3442" i="1"/>
  <c r="R811" i="1"/>
  <c r="R4382" i="1"/>
  <c r="R6543" i="1"/>
  <c r="R6836" i="1"/>
  <c r="G1599" i="1"/>
  <c r="R1097" i="1"/>
  <c r="R7318" i="1"/>
  <c r="W5874" i="1"/>
  <c r="E5874" i="1" s="1"/>
  <c r="R127" i="1"/>
  <c r="G1297" i="1"/>
  <c r="R2951" i="1"/>
  <c r="R7339" i="1"/>
  <c r="G1860" i="1"/>
  <c r="G873" i="1"/>
  <c r="G8237" i="1"/>
  <c r="G3371" i="1"/>
  <c r="R4392" i="1"/>
  <c r="R3782" i="1"/>
  <c r="G1920" i="1"/>
  <c r="R1175" i="1"/>
  <c r="R7365" i="1"/>
  <c r="G8003" i="1"/>
  <c r="R4479" i="1"/>
  <c r="R2224" i="1"/>
  <c r="R1901" i="1"/>
  <c r="G3136" i="1"/>
  <c r="R5976" i="1"/>
  <c r="R6163" i="1"/>
  <c r="R1852" i="1"/>
  <c r="G3752" i="1"/>
  <c r="G7122" i="1"/>
  <c r="R8223" i="1"/>
  <c r="R5008" i="1"/>
  <c r="G6559" i="1"/>
  <c r="G6369" i="1"/>
  <c r="R8288" i="1"/>
  <c r="G3075" i="1"/>
  <c r="R2755" i="1"/>
  <c r="R7228" i="1"/>
  <c r="R7992" i="1"/>
  <c r="R3386" i="1"/>
  <c r="G476" i="1"/>
  <c r="R3764" i="1"/>
  <c r="R6129" i="1"/>
  <c r="G2517" i="1"/>
  <c r="G1206" i="1"/>
  <c r="R2481" i="1"/>
  <c r="R746" i="1"/>
  <c r="G3910" i="1"/>
  <c r="W833" i="1"/>
  <c r="E833" i="1" s="1"/>
  <c r="W6634" i="1"/>
  <c r="E6634" i="1" s="1"/>
  <c r="G729" i="1"/>
  <c r="G4598" i="1"/>
  <c r="G1146" i="1"/>
  <c r="R1527" i="1"/>
  <c r="G8218" i="1"/>
  <c r="G5350" i="1"/>
  <c r="G523" i="1"/>
  <c r="R3896" i="1"/>
  <c r="R6909" i="1"/>
  <c r="G5903" i="1"/>
  <c r="G1693" i="1"/>
  <c r="R456" i="1"/>
  <c r="G3945" i="1"/>
  <c r="G4248" i="1"/>
  <c r="G4070" i="1"/>
  <c r="R1151" i="1"/>
  <c r="R68" i="1"/>
  <c r="G1193" i="1"/>
  <c r="G5712" i="1"/>
  <c r="G1042" i="1"/>
  <c r="R7605" i="1"/>
  <c r="G5703" i="1"/>
  <c r="R5540" i="1"/>
  <c r="G2684" i="1"/>
  <c r="G3769" i="1"/>
  <c r="R5051" i="1"/>
  <c r="R5900" i="1"/>
  <c r="R3927" i="1"/>
  <c r="G4722" i="1"/>
  <c r="G2761" i="1"/>
  <c r="R1426" i="1"/>
  <c r="G3200" i="1"/>
  <c r="G2711" i="1"/>
  <c r="R1847" i="1"/>
  <c r="G4697" i="1"/>
  <c r="G4528" i="1"/>
  <c r="G6054" i="1"/>
  <c r="R6097" i="1"/>
  <c r="G6352" i="1"/>
  <c r="G5293" i="1"/>
  <c r="W7072" i="1"/>
  <c r="E7072" i="1" s="1"/>
  <c r="R2119" i="1"/>
  <c r="R1707" i="1"/>
  <c r="G6724" i="1"/>
  <c r="R2619" i="1"/>
  <c r="G4774" i="1"/>
  <c r="G6672" i="1"/>
  <c r="G3881" i="1"/>
  <c r="G5414" i="1"/>
  <c r="R7159" i="1"/>
  <c r="G4561" i="1"/>
  <c r="G5207" i="1"/>
  <c r="R302" i="1"/>
  <c r="R3759" i="1"/>
  <c r="R8134" i="1"/>
  <c r="R5649" i="1"/>
  <c r="G162" i="1"/>
  <c r="R7333" i="1"/>
  <c r="R2170" i="1"/>
  <c r="G2610" i="1"/>
  <c r="G304" i="1"/>
  <c r="R6715" i="1"/>
  <c r="R51" i="1"/>
  <c r="R6941" i="1"/>
  <c r="G5402" i="1"/>
  <c r="G7416" i="1"/>
  <c r="R5714" i="1"/>
  <c r="G1609" i="1"/>
  <c r="G3238" i="1"/>
  <c r="R2104" i="1"/>
  <c r="G2801" i="1"/>
  <c r="W4082" i="1"/>
  <c r="E4082" i="1" s="1"/>
  <c r="R4786" i="1"/>
  <c r="R1683" i="1"/>
  <c r="G5467" i="1"/>
  <c r="R5732" i="1"/>
  <c r="G4354" i="1"/>
  <c r="R341" i="1"/>
  <c r="G2836" i="1"/>
  <c r="R797" i="1"/>
  <c r="R3374" i="1"/>
  <c r="G8126" i="1"/>
  <c r="G3632" i="1"/>
  <c r="R6785" i="1"/>
  <c r="R8021" i="1"/>
  <c r="G1611" i="1"/>
  <c r="G8110" i="1"/>
  <c r="G700" i="1"/>
  <c r="G3993" i="1"/>
  <c r="R1961" i="1"/>
  <c r="R3069" i="1"/>
  <c r="G7131" i="1"/>
  <c r="G2037" i="1"/>
  <c r="G4889" i="1"/>
  <c r="G350" i="1"/>
  <c r="R11" i="1"/>
  <c r="G4583" i="1"/>
  <c r="G8339" i="1"/>
  <c r="R1100" i="1"/>
  <c r="W5678" i="1"/>
  <c r="E5678" i="1" s="1"/>
  <c r="W5687" i="1"/>
  <c r="E5687" i="1" s="1"/>
  <c r="R4891" i="1"/>
  <c r="R3859" i="1"/>
  <c r="G7544" i="1"/>
  <c r="R1375" i="1"/>
  <c r="G7520" i="1"/>
  <c r="R7062" i="1"/>
  <c r="R4017" i="1"/>
  <c r="W1711" i="1"/>
  <c r="E1711" i="1" s="1"/>
  <c r="G3483" i="1"/>
  <c r="R4927" i="1"/>
  <c r="G1992" i="1"/>
  <c r="R2065" i="1"/>
  <c r="G2260" i="1"/>
  <c r="G2536" i="1"/>
  <c r="R1842" i="1"/>
  <c r="G2762" i="1"/>
  <c r="R7486" i="1"/>
  <c r="G7867" i="1"/>
  <c r="R6061" i="1"/>
  <c r="G3253" i="1"/>
  <c r="G1289" i="1"/>
  <c r="R3881" i="1"/>
  <c r="R3284" i="1"/>
  <c r="G2838" i="1"/>
  <c r="R2402" i="1"/>
  <c r="G3793" i="1"/>
  <c r="G7535" i="1"/>
  <c r="R7827" i="1"/>
  <c r="G549" i="1"/>
  <c r="R691" i="1"/>
  <c r="R3446" i="1"/>
  <c r="R5577" i="1"/>
  <c r="R2638" i="1"/>
  <c r="G8338" i="1"/>
  <c r="W470" i="1"/>
  <c r="E470" i="1" s="1"/>
  <c r="G6554" i="1"/>
  <c r="G5954" i="1"/>
  <c r="G4764" i="1"/>
  <c r="G7861" i="1"/>
  <c r="G2679" i="1"/>
  <c r="G695" i="1"/>
  <c r="R6257" i="1"/>
  <c r="G7545" i="1"/>
  <c r="G6234" i="1"/>
  <c r="R6491" i="1"/>
  <c r="G7178" i="1"/>
  <c r="G3827" i="1"/>
  <c r="G5626" i="1"/>
  <c r="R4727" i="1"/>
  <c r="G2071" i="1"/>
  <c r="R4576" i="1"/>
  <c r="R7907" i="1"/>
  <c r="G4362" i="1"/>
  <c r="G3615" i="1"/>
  <c r="R329" i="1"/>
  <c r="R7122" i="1"/>
  <c r="G671" i="1"/>
  <c r="R7241" i="1"/>
  <c r="G2744" i="1"/>
  <c r="R4577" i="1"/>
  <c r="R2304" i="1"/>
  <c r="R1731" i="1"/>
  <c r="G1040" i="1"/>
  <c r="G2257" i="1"/>
  <c r="G5240" i="1"/>
  <c r="G1571" i="1"/>
  <c r="G7054" i="1"/>
  <c r="G4531" i="1"/>
  <c r="R1967" i="1"/>
  <c r="R1319" i="1"/>
  <c r="R7373" i="1"/>
  <c r="G8128" i="1"/>
  <c r="G926" i="1"/>
  <c r="G1102" i="1"/>
  <c r="G1655" i="1"/>
  <c r="G5965" i="1"/>
  <c r="R5321" i="1"/>
  <c r="R6914" i="1"/>
  <c r="R1218" i="1"/>
  <c r="G8334" i="1"/>
  <c r="G1236" i="1"/>
  <c r="R1262" i="1"/>
  <c r="R6268" i="1"/>
  <c r="G1133" i="1"/>
  <c r="G7384" i="1"/>
  <c r="G8164" i="1"/>
  <c r="W3005" i="1"/>
  <c r="E3005" i="1" s="1"/>
  <c r="R3969" i="1"/>
  <c r="G1014" i="1"/>
  <c r="G3508" i="1"/>
  <c r="G4700" i="1"/>
  <c r="G2726" i="1"/>
  <c r="G945" i="1"/>
  <c r="R1573" i="1"/>
  <c r="R7225" i="1"/>
  <c r="R1444" i="1"/>
  <c r="G2269" i="1"/>
  <c r="G3613" i="1"/>
  <c r="R595" i="1"/>
  <c r="G6918" i="1"/>
  <c r="G4023" i="1"/>
  <c r="G2826" i="1"/>
  <c r="G5611" i="1"/>
  <c r="G1852" i="1"/>
  <c r="G3071" i="1"/>
  <c r="R6884" i="1"/>
  <c r="G6243" i="1"/>
  <c r="R1485" i="1"/>
  <c r="W1485" i="1" s="1"/>
  <c r="E1485" i="1" s="1"/>
  <c r="G8144" i="1"/>
  <c r="G784" i="1"/>
  <c r="R2116" i="1"/>
  <c r="R8024" i="1"/>
  <c r="G905" i="1"/>
  <c r="G5479" i="1"/>
  <c r="R388" i="1"/>
  <c r="R4963" i="1"/>
  <c r="G185" i="1"/>
  <c r="R1666" i="1"/>
  <c r="R665" i="1"/>
  <c r="R5304" i="1"/>
  <c r="W2893" i="1"/>
  <c r="E2893" i="1" s="1"/>
  <c r="R7382" i="1"/>
  <c r="G5312" i="1"/>
  <c r="G8160" i="1"/>
  <c r="G7220" i="1"/>
  <c r="G2078" i="1"/>
  <c r="G4573" i="1"/>
  <c r="R7584" i="1"/>
  <c r="G8261" i="1"/>
  <c r="R618" i="1"/>
  <c r="R3331" i="1"/>
  <c r="W2119" i="1"/>
  <c r="E2119" i="1" s="1"/>
  <c r="R2911" i="1"/>
  <c r="R8093" i="1"/>
  <c r="R405" i="1"/>
  <c r="R6418" i="1"/>
  <c r="W5483" i="1"/>
  <c r="E5483" i="1" s="1"/>
  <c r="G2566" i="1"/>
  <c r="R2322" i="1"/>
  <c r="G4465" i="1"/>
  <c r="R2811" i="1"/>
  <c r="R7483" i="1"/>
  <c r="R707" i="1"/>
  <c r="G6829" i="1"/>
  <c r="G1725" i="1"/>
  <c r="G2367" i="1"/>
  <c r="G2962" i="1"/>
  <c r="W4804" i="1"/>
  <c r="E4804" i="1" s="1"/>
  <c r="G1464" i="1"/>
  <c r="R4992" i="1"/>
  <c r="R2863" i="1"/>
  <c r="R4634" i="1"/>
  <c r="W3206" i="1"/>
  <c r="E3206" i="1" s="1"/>
  <c r="R1534" i="1"/>
  <c r="R7379" i="1"/>
  <c r="R821" i="1"/>
  <c r="R1340" i="1"/>
  <c r="G2010" i="1"/>
  <c r="R142" i="1"/>
  <c r="R5712" i="1"/>
  <c r="W5712" i="1" s="1"/>
  <c r="E5712" i="1" s="1"/>
  <c r="R7054" i="1"/>
  <c r="G402" i="1"/>
  <c r="G3790" i="1"/>
  <c r="R6916" i="1"/>
  <c r="W4470" i="1"/>
  <c r="E4470" i="1" s="1"/>
  <c r="R1874" i="1"/>
  <c r="G6483" i="1"/>
  <c r="G3783" i="1"/>
  <c r="R6956" i="1"/>
  <c r="R1439" i="1"/>
  <c r="R6056" i="1"/>
  <c r="G4124" i="1"/>
  <c r="G7831" i="1"/>
  <c r="R6420" i="1"/>
  <c r="G737" i="1"/>
  <c r="R2278" i="1"/>
  <c r="G887" i="1"/>
  <c r="G1378" i="1"/>
  <c r="G1013" i="1"/>
  <c r="R4509" i="1"/>
  <c r="G78" i="1"/>
  <c r="G7192" i="1"/>
  <c r="R4622" i="1"/>
  <c r="G1248" i="1"/>
  <c r="R4061" i="1"/>
  <c r="R338" i="1"/>
  <c r="R5879" i="1"/>
  <c r="G4956" i="1"/>
  <c r="W6956" i="1"/>
  <c r="E6956" i="1" s="1"/>
  <c r="G1273" i="1"/>
  <c r="R4181" i="1"/>
  <c r="R4200" i="1"/>
  <c r="G5498" i="1"/>
  <c r="G7616" i="1"/>
  <c r="R830" i="1"/>
  <c r="G5541" i="1"/>
  <c r="R8234" i="1"/>
  <c r="R3829" i="1"/>
  <c r="W3829" i="1" s="1"/>
  <c r="E3829" i="1" s="1"/>
  <c r="G6415" i="1"/>
  <c r="G6919" i="1"/>
  <c r="R3129" i="1"/>
  <c r="G5603" i="1"/>
  <c r="R7033" i="1"/>
  <c r="G4068" i="1"/>
  <c r="G4223" i="1"/>
  <c r="G2974" i="1"/>
  <c r="G5963" i="1"/>
  <c r="G5945" i="1"/>
  <c r="G5275" i="1"/>
  <c r="R2685" i="1"/>
  <c r="R4101" i="1"/>
  <c r="G5033" i="1"/>
  <c r="R99" i="1"/>
  <c r="G4368" i="1"/>
  <c r="R892" i="1"/>
  <c r="R5777" i="1"/>
  <c r="R6951" i="1"/>
  <c r="G804" i="1"/>
  <c r="R7452" i="1"/>
  <c r="W2149" i="1"/>
  <c r="E2149" i="1" s="1"/>
  <c r="G2879" i="1"/>
  <c r="G1536" i="1"/>
  <c r="G1101" i="1"/>
  <c r="R3226" i="1"/>
  <c r="R1435" i="1"/>
  <c r="R7381" i="1"/>
  <c r="R1495" i="1"/>
  <c r="G8010" i="1"/>
  <c r="G3980" i="1"/>
  <c r="R6936" i="1"/>
  <c r="R4757" i="1"/>
  <c r="G7239" i="1"/>
  <c r="G7999" i="1"/>
  <c r="R346" i="1"/>
  <c r="W346" i="1" s="1"/>
  <c r="E346" i="1" s="1"/>
  <c r="R2442" i="1"/>
  <c r="W2442" i="1" s="1"/>
  <c r="E2442" i="1" s="1"/>
  <c r="R4661" i="1"/>
  <c r="G6552" i="1"/>
  <c r="G682" i="1"/>
  <c r="R7439" i="1"/>
  <c r="G5889" i="1"/>
  <c r="G8199" i="1"/>
  <c r="R7808" i="1"/>
  <c r="G7893" i="1"/>
  <c r="G8142" i="1"/>
  <c r="G6155" i="1"/>
  <c r="G4545" i="1"/>
  <c r="R1226" i="1"/>
  <c r="G6277" i="1"/>
  <c r="R6776" i="1"/>
  <c r="G6683" i="1"/>
  <c r="R6189" i="1"/>
  <c r="G5118" i="1"/>
  <c r="R3309" i="1"/>
  <c r="G761" i="1"/>
  <c r="G5708" i="1"/>
  <c r="G2853" i="1"/>
  <c r="G7859" i="1"/>
  <c r="R122" i="1"/>
  <c r="G5057" i="1"/>
  <c r="G3717" i="1"/>
  <c r="R2608" i="1"/>
  <c r="G3324" i="1"/>
  <c r="G5242" i="1"/>
  <c r="R212" i="1"/>
  <c r="G749" i="1"/>
  <c r="R4264" i="1"/>
  <c r="W3763" i="1"/>
  <c r="E3763" i="1" s="1"/>
  <c r="G3747" i="1"/>
  <c r="R4779" i="1"/>
  <c r="G3981" i="1"/>
  <c r="G6333" i="1"/>
  <c r="R7173" i="1"/>
  <c r="G8147" i="1"/>
  <c r="G57" i="1"/>
  <c r="G7183" i="1"/>
  <c r="G585" i="1"/>
  <c r="R835" i="1"/>
  <c r="R8146" i="1"/>
  <c r="G6026" i="1"/>
  <c r="G6671" i="1"/>
  <c r="W439" i="1"/>
  <c r="E439" i="1" s="1"/>
  <c r="W6767" i="1"/>
  <c r="E6767" i="1" s="1"/>
  <c r="G5704" i="1"/>
  <c r="G1215" i="1"/>
  <c r="G5210" i="1"/>
  <c r="W1787" i="1"/>
  <c r="E1787" i="1" s="1"/>
  <c r="R145" i="1"/>
  <c r="G2110" i="1"/>
  <c r="R2007" i="1"/>
  <c r="G6390" i="1"/>
  <c r="R4774" i="1"/>
  <c r="G6115" i="1"/>
  <c r="G3073" i="1"/>
  <c r="R3735" i="1"/>
  <c r="G8134" i="1"/>
  <c r="G59" i="1"/>
  <c r="R5380" i="1"/>
  <c r="G2920" i="1"/>
  <c r="G5525" i="1"/>
  <c r="R2377" i="1"/>
  <c r="G2863" i="1"/>
  <c r="R1519" i="1"/>
  <c r="G6824" i="1"/>
  <c r="R3382" i="1"/>
  <c r="R3005" i="1"/>
  <c r="R6352" i="1"/>
  <c r="G3723" i="1"/>
  <c r="R5645" i="1"/>
  <c r="R5034" i="1"/>
  <c r="G2996" i="1"/>
  <c r="G8034" i="1"/>
  <c r="R5455" i="1"/>
  <c r="W3035" i="1"/>
  <c r="E3035" i="1" s="1"/>
  <c r="G4220" i="1"/>
  <c r="W642" i="1"/>
  <c r="E642" i="1" s="1"/>
  <c r="G1001" i="1"/>
  <c r="R4259" i="1"/>
  <c r="G416" i="1"/>
  <c r="G2201" i="1"/>
  <c r="R6596" i="1"/>
  <c r="G7264" i="1"/>
  <c r="R379" i="1"/>
  <c r="W379" i="1" s="1"/>
  <c r="E379" i="1" s="1"/>
  <c r="G6205" i="1"/>
  <c r="R7822" i="1"/>
  <c r="R3398" i="1"/>
  <c r="G2186" i="1"/>
  <c r="R4850" i="1"/>
  <c r="R7114" i="1"/>
  <c r="G7028" i="1"/>
  <c r="R630" i="1"/>
  <c r="R5275" i="1"/>
  <c r="W2359" i="1"/>
  <c r="E2359" i="1" s="1"/>
  <c r="G4931" i="1"/>
  <c r="G4090" i="1"/>
  <c r="W4831" i="1"/>
  <c r="E4831" i="1" s="1"/>
  <c r="G4346" i="1"/>
  <c r="R1150" i="1"/>
  <c r="G2870" i="1"/>
  <c r="R4481" i="1"/>
  <c r="R2165" i="1"/>
  <c r="R2956" i="1"/>
  <c r="W1909" i="1"/>
  <c r="E1909" i="1" s="1"/>
  <c r="G646" i="1"/>
  <c r="G282" i="1"/>
  <c r="R1330" i="1"/>
  <c r="R2578" i="1"/>
  <c r="R7057" i="1"/>
  <c r="W7057" i="1" s="1"/>
  <c r="E7057" i="1" s="1"/>
  <c r="R602" i="1"/>
  <c r="R4518" i="1"/>
  <c r="G7166" i="1"/>
  <c r="G2942" i="1"/>
  <c r="R7512" i="1"/>
  <c r="G3356" i="1"/>
  <c r="R677" i="1"/>
  <c r="R7393" i="1"/>
  <c r="G7571" i="1"/>
  <c r="R3299" i="1"/>
  <c r="G7036" i="1"/>
  <c r="R5334" i="1"/>
  <c r="G7838" i="1"/>
  <c r="R7238" i="1"/>
  <c r="G7910" i="1"/>
  <c r="R4742" i="1"/>
  <c r="G6392" i="1"/>
  <c r="R4351" i="1"/>
  <c r="R6774" i="1"/>
  <c r="G6858" i="1"/>
  <c r="W5923" i="1"/>
  <c r="E5923" i="1" s="1"/>
  <c r="G6382" i="1"/>
  <c r="R706" i="1"/>
  <c r="G6147" i="1"/>
  <c r="R5327" i="1"/>
  <c r="R4106" i="1"/>
  <c r="G7474" i="1"/>
  <c r="G7808" i="1"/>
  <c r="R7902" i="1"/>
  <c r="R8246" i="1"/>
  <c r="G5361" i="1"/>
  <c r="R4143" i="1"/>
  <c r="R1741" i="1"/>
  <c r="G655" i="1"/>
  <c r="G439" i="1"/>
  <c r="G1044" i="1"/>
  <c r="G691" i="1"/>
  <c r="R4590" i="1"/>
  <c r="G4399" i="1"/>
  <c r="G8183" i="1"/>
  <c r="R8322" i="1"/>
  <c r="G4425" i="1"/>
  <c r="G367" i="1"/>
  <c r="R4900" i="1"/>
  <c r="R3655" i="1"/>
  <c r="R1321" i="1"/>
  <c r="G7000" i="1"/>
  <c r="G550" i="1"/>
  <c r="R306" i="1"/>
  <c r="W3643" i="1"/>
  <c r="E3643" i="1" s="1"/>
  <c r="R6777" i="1"/>
  <c r="G1875" i="1"/>
  <c r="G8062" i="1"/>
  <c r="R2127" i="1"/>
  <c r="R1956" i="1"/>
  <c r="G4582" i="1"/>
  <c r="R2355" i="1"/>
  <c r="R795" i="1"/>
  <c r="R8240" i="1"/>
  <c r="G8028" i="1"/>
  <c r="G8268" i="1"/>
  <c r="R3151" i="1"/>
  <c r="R7308" i="1"/>
  <c r="R2751" i="1"/>
  <c r="R5013" i="1"/>
  <c r="G2106" i="1"/>
  <c r="G3570" i="1"/>
  <c r="R8169" i="1"/>
  <c r="G3250" i="1"/>
  <c r="R2564" i="1"/>
  <c r="R8140" i="1"/>
  <c r="R80" i="1"/>
  <c r="R1645" i="1"/>
  <c r="G2498" i="1"/>
  <c r="G5263" i="1"/>
  <c r="G4619" i="1"/>
  <c r="R3742" i="1"/>
  <c r="G1341" i="1"/>
  <c r="G3057" i="1"/>
  <c r="R2776" i="1"/>
  <c r="G2831" i="1"/>
  <c r="G8007" i="1"/>
  <c r="G2905" i="1"/>
  <c r="R8000" i="1"/>
  <c r="R2093" i="1"/>
  <c r="G859" i="1"/>
  <c r="R1007" i="1"/>
  <c r="G6617" i="1"/>
  <c r="R3242" i="1"/>
  <c r="G7376" i="1"/>
  <c r="R6781" i="1"/>
  <c r="R4421" i="1"/>
  <c r="G2007" i="1"/>
  <c r="R6151" i="1"/>
  <c r="G529" i="1"/>
  <c r="R5972" i="1"/>
  <c r="R8345" i="1"/>
  <c r="W8345" i="1" s="1"/>
  <c r="E8345" i="1" s="1"/>
  <c r="G5027" i="1"/>
  <c r="G6720" i="1"/>
  <c r="G3309" i="1"/>
  <c r="G4803" i="1"/>
  <c r="R3087" i="1"/>
  <c r="W1858" i="1"/>
  <c r="E1858" i="1" s="1"/>
  <c r="R2002" i="1"/>
  <c r="G5743" i="1"/>
  <c r="R211" i="1"/>
  <c r="G446" i="1"/>
  <c r="G7017" i="1"/>
  <c r="R5878" i="1"/>
  <c r="R4030" i="1"/>
  <c r="G6076" i="1"/>
  <c r="R1736" i="1"/>
  <c r="G717" i="1"/>
  <c r="G777" i="1"/>
  <c r="G7475" i="1"/>
  <c r="G4835" i="1"/>
  <c r="G4964" i="1"/>
  <c r="G5887" i="1"/>
  <c r="R2388" i="1"/>
  <c r="W3175" i="1"/>
  <c r="E3175" i="1" s="1"/>
  <c r="R6811" i="1"/>
  <c r="G3714" i="1"/>
  <c r="G5363" i="1"/>
  <c r="G3188" i="1"/>
  <c r="G3809" i="1"/>
  <c r="R8242" i="1"/>
  <c r="G6411" i="1"/>
  <c r="R4456" i="1"/>
  <c r="R4746" i="1"/>
  <c r="R6802" i="1"/>
  <c r="W1150" i="1"/>
  <c r="E1150" i="1" s="1"/>
  <c r="R2452" i="1"/>
  <c r="R4409" i="1"/>
  <c r="R5805" i="1"/>
  <c r="G3633" i="1"/>
  <c r="R2577" i="1"/>
  <c r="R4312" i="1"/>
  <c r="G1812" i="1"/>
  <c r="G2609" i="1"/>
  <c r="G2727" i="1"/>
  <c r="G7956" i="1"/>
  <c r="R7480" i="1"/>
  <c r="R3645" i="1"/>
  <c r="R7391" i="1"/>
  <c r="G8047" i="1"/>
  <c r="G200" i="1"/>
  <c r="R5083" i="1"/>
  <c r="R727" i="1"/>
  <c r="R8120" i="1"/>
  <c r="R4761" i="1"/>
  <c r="G6113" i="1"/>
  <c r="R260" i="1"/>
  <c r="R848" i="1"/>
  <c r="R552" i="1"/>
  <c r="R7493" i="1"/>
  <c r="G5190" i="1"/>
  <c r="R3453" i="1"/>
  <c r="R918" i="1"/>
  <c r="G4744" i="1"/>
  <c r="G4681" i="1"/>
  <c r="R7094" i="1"/>
  <c r="G2107" i="1"/>
  <c r="R8054" i="1"/>
  <c r="G2620" i="1"/>
  <c r="G7101" i="1"/>
  <c r="R4302" i="1"/>
  <c r="R2620" i="1"/>
  <c r="G4524" i="1"/>
  <c r="R8049" i="1"/>
  <c r="R5763" i="1"/>
  <c r="R331" i="1"/>
  <c r="G5577" i="1"/>
  <c r="G1260" i="1"/>
  <c r="R816" i="1"/>
  <c r="R4210" i="1"/>
  <c r="G244" i="1"/>
  <c r="R2514" i="1"/>
  <c r="G8048" i="1"/>
  <c r="W261" i="1"/>
  <c r="E261" i="1" s="1"/>
  <c r="R5502" i="1"/>
  <c r="R2345" i="1"/>
  <c r="R6246" i="1"/>
  <c r="G8330" i="1"/>
  <c r="G1467" i="1"/>
  <c r="R5193" i="1"/>
  <c r="R7554" i="1"/>
  <c r="G2485" i="1"/>
  <c r="R5110" i="1"/>
  <c r="R4342" i="1"/>
  <c r="G5582" i="1"/>
  <c r="G889" i="1"/>
  <c r="G3774" i="1"/>
  <c r="R5849" i="1"/>
  <c r="R7425" i="1"/>
  <c r="G5206" i="1"/>
  <c r="G8214" i="1"/>
  <c r="G6360" i="1"/>
  <c r="R5488" i="1"/>
  <c r="G424" i="1"/>
  <c r="G4718" i="1"/>
  <c r="G4644" i="1"/>
  <c r="G1350" i="1"/>
  <c r="R6108" i="1"/>
  <c r="R788" i="1"/>
  <c r="G6717" i="1"/>
  <c r="R5821" i="1"/>
  <c r="G2465" i="1"/>
  <c r="G575" i="1"/>
  <c r="R3926" i="1"/>
  <c r="R8114" i="1"/>
  <c r="R1951" i="1"/>
  <c r="G5349" i="1"/>
  <c r="G4051" i="1"/>
  <c r="G6167" i="1"/>
  <c r="R2650" i="1"/>
  <c r="R3363" i="1"/>
  <c r="R6128" i="1"/>
  <c r="R8108" i="1"/>
  <c r="G781" i="1"/>
  <c r="G452" i="1"/>
  <c r="G1839" i="1"/>
  <c r="R5157" i="1"/>
  <c r="R3318" i="1"/>
  <c r="R1913" i="1"/>
  <c r="R398" i="1"/>
  <c r="G2301" i="1"/>
  <c r="G7439" i="1"/>
  <c r="R2570" i="1"/>
  <c r="R8137" i="1"/>
  <c r="R1214" i="1"/>
  <c r="R5664" i="1"/>
  <c r="G6073" i="1"/>
  <c r="R7828" i="1"/>
  <c r="G120" i="1"/>
  <c r="R4100" i="1"/>
  <c r="R4682" i="1"/>
  <c r="R3097" i="1"/>
  <c r="R4492" i="1"/>
  <c r="R3451" i="1"/>
  <c r="G8102" i="1"/>
  <c r="R4454" i="1"/>
  <c r="G6444" i="1"/>
  <c r="G4770" i="1"/>
  <c r="R5335" i="1"/>
  <c r="G5179" i="1"/>
  <c r="G3343" i="1"/>
  <c r="R4698" i="1"/>
  <c r="G1212" i="1"/>
  <c r="R812" i="1"/>
  <c r="R6053" i="1"/>
  <c r="G7182" i="1"/>
  <c r="G933" i="1"/>
  <c r="R2077" i="1"/>
  <c r="G6732" i="1"/>
  <c r="G2082" i="1"/>
  <c r="R4687" i="1"/>
  <c r="G8285" i="1"/>
  <c r="R7829" i="1"/>
  <c r="G3465" i="1"/>
  <c r="R3336" i="1"/>
  <c r="R1745" i="1"/>
  <c r="W3248" i="1"/>
  <c r="E3248" i="1" s="1"/>
  <c r="R1316" i="1"/>
  <c r="G3563" i="1"/>
  <c r="R2450" i="1"/>
  <c r="R7043" i="1"/>
  <c r="G6350" i="1"/>
  <c r="W2951" i="1"/>
  <c r="E2951" i="1" s="1"/>
  <c r="R1640" i="1"/>
  <c r="R858" i="1"/>
  <c r="G2157" i="1"/>
  <c r="G1063" i="1"/>
  <c r="G2488" i="1"/>
  <c r="W7339" i="1"/>
  <c r="E7339" i="1" s="1"/>
  <c r="R1408" i="1"/>
  <c r="G861" i="1"/>
  <c r="R1077" i="1"/>
  <c r="R59" i="1"/>
  <c r="G1931" i="1"/>
  <c r="R1621" i="1"/>
  <c r="G6808" i="1"/>
  <c r="G5548" i="1"/>
  <c r="G809" i="1"/>
  <c r="R5522" i="1"/>
  <c r="R1288" i="1"/>
  <c r="R3524" i="1"/>
  <c r="W8186" i="1"/>
  <c r="E8186" i="1" s="1"/>
  <c r="G6709" i="1"/>
  <c r="G1100" i="1"/>
  <c r="G1748" i="1"/>
  <c r="R1659" i="1"/>
  <c r="R5916" i="1"/>
  <c r="R6592" i="1"/>
  <c r="W6592" i="1" s="1"/>
  <c r="E6592" i="1" s="1"/>
  <c r="G478" i="1"/>
  <c r="G6482" i="1"/>
  <c r="R3375" i="1"/>
  <c r="R8250" i="1"/>
  <c r="G4783" i="1"/>
  <c r="R275" i="1"/>
  <c r="R6366" i="1"/>
  <c r="W6951" i="1"/>
  <c r="E6951" i="1" s="1"/>
  <c r="G8013" i="1"/>
  <c r="G6806" i="1"/>
  <c r="G5854" i="1"/>
  <c r="R6816" i="1"/>
  <c r="G5920" i="1"/>
  <c r="G5523" i="1"/>
  <c r="W4289" i="1"/>
  <c r="E4289" i="1" s="1"/>
  <c r="G3461" i="1"/>
  <c r="R954" i="1"/>
  <c r="G8257" i="1"/>
  <c r="R4504" i="1"/>
  <c r="G922" i="1"/>
  <c r="G778" i="1"/>
  <c r="G3247" i="1"/>
  <c r="R6041" i="1"/>
  <c r="G7644" i="1"/>
  <c r="W156" i="1"/>
  <c r="E156" i="1" s="1"/>
  <c r="G5514" i="1"/>
  <c r="R2327" i="1"/>
  <c r="G1546" i="1"/>
  <c r="G8315" i="1"/>
  <c r="G4609" i="1"/>
  <c r="R7865" i="1"/>
  <c r="G3597" i="1"/>
  <c r="R5576" i="1"/>
  <c r="G4017" i="1"/>
  <c r="G3092" i="1"/>
  <c r="R1096" i="1"/>
  <c r="G2058" i="1"/>
  <c r="G8030" i="1"/>
  <c r="R8174" i="1"/>
  <c r="G53" i="1"/>
  <c r="R7811" i="1"/>
  <c r="R1260" i="1"/>
  <c r="G232" i="1"/>
  <c r="G5918" i="1"/>
  <c r="W6173" i="1"/>
  <c r="E6173" i="1" s="1"/>
  <c r="G8036" i="1"/>
  <c r="G4618" i="1"/>
  <c r="R7458" i="1"/>
  <c r="R1019" i="1"/>
  <c r="G2532" i="1"/>
  <c r="G973" i="1"/>
  <c r="R5057" i="1"/>
  <c r="R3696" i="1"/>
  <c r="R2335" i="1"/>
  <c r="G5633" i="1"/>
  <c r="W1967" i="1"/>
  <c r="E1967" i="1" s="1"/>
  <c r="G5878" i="1"/>
  <c r="R579" i="1"/>
  <c r="W4660" i="1"/>
  <c r="E4660" i="1" s="1"/>
  <c r="G3050" i="1"/>
  <c r="R2621" i="1"/>
  <c r="G6210" i="1"/>
  <c r="G1209" i="1"/>
  <c r="R919" i="1"/>
  <c r="R5195" i="1"/>
  <c r="G8061" i="1"/>
  <c r="G5114" i="1"/>
  <c r="G4751" i="1"/>
  <c r="R1066" i="1"/>
  <c r="G4737" i="1"/>
  <c r="W3198" i="1"/>
  <c r="E3198" i="1" s="1"/>
  <c r="G1231" i="1"/>
  <c r="G4391" i="1"/>
  <c r="G471" i="1"/>
  <c r="G5569" i="1"/>
  <c r="R5130" i="1"/>
  <c r="R3138" i="1"/>
  <c r="R2478" i="1"/>
  <c r="G877" i="1"/>
  <c r="G8348" i="1"/>
  <c r="R4602" i="1"/>
  <c r="R2742" i="1"/>
  <c r="R7944" i="1"/>
  <c r="G4959" i="1"/>
  <c r="R8098" i="1"/>
  <c r="R3808" i="1"/>
  <c r="R6664" i="1"/>
  <c r="W6664" i="1" s="1"/>
  <c r="E6664" i="1" s="1"/>
  <c r="G1081" i="1"/>
  <c r="G7464" i="1"/>
  <c r="R6165" i="1"/>
  <c r="G7994" i="1"/>
  <c r="G946" i="1"/>
  <c r="G4440" i="1"/>
  <c r="R808" i="1"/>
  <c r="G4158" i="1"/>
  <c r="R3144" i="1"/>
  <c r="G1982" i="1"/>
  <c r="R4847" i="1"/>
  <c r="G4171" i="1"/>
  <c r="R5026" i="1"/>
  <c r="G7153" i="1"/>
  <c r="R1178" i="1"/>
  <c r="R1347" i="1"/>
  <c r="R5893" i="1"/>
  <c r="R1473" i="1"/>
  <c r="G5463" i="1"/>
  <c r="W1784" i="1"/>
  <c r="E1784" i="1" s="1"/>
  <c r="R4596" i="1"/>
  <c r="R3353" i="1"/>
  <c r="R909" i="1"/>
  <c r="R3502" i="1"/>
  <c r="G371" i="1"/>
  <c r="R1945" i="1"/>
  <c r="R3307" i="1"/>
  <c r="G679" i="1"/>
  <c r="R4080" i="1"/>
  <c r="G6745" i="1"/>
  <c r="G3580" i="1"/>
  <c r="R1988" i="1"/>
  <c r="R5146" i="1"/>
  <c r="G5730" i="1"/>
  <c r="R655" i="1"/>
  <c r="G6601" i="1"/>
  <c r="G84" i="1"/>
  <c r="W7373" i="1"/>
  <c r="E7373" i="1" s="1"/>
  <c r="R6818" i="1"/>
  <c r="G7528" i="1"/>
  <c r="R5843" i="1"/>
  <c r="G1728" i="1"/>
  <c r="G3416" i="1"/>
  <c r="G3199" i="1"/>
  <c r="R2261" i="1"/>
  <c r="G4801" i="1"/>
  <c r="R6786" i="1"/>
  <c r="G8251" i="1"/>
  <c r="R7197" i="1"/>
  <c r="R3092" i="1"/>
  <c r="R226" i="1"/>
  <c r="W226" i="1" s="1"/>
  <c r="E226" i="1" s="1"/>
  <c r="R7174" i="1"/>
  <c r="R7053" i="1"/>
  <c r="R4711" i="1"/>
  <c r="R8259" i="1"/>
  <c r="G1287" i="1"/>
  <c r="G3651" i="1"/>
  <c r="R5929" i="1"/>
  <c r="G8306" i="1"/>
  <c r="G1741" i="1"/>
  <c r="G4479" i="1"/>
  <c r="G5488" i="1"/>
  <c r="G1870" i="1"/>
  <c r="G4745" i="1"/>
  <c r="G8288" i="1"/>
  <c r="R3499" i="1"/>
  <c r="R2246" i="1"/>
  <c r="R5466" i="1"/>
  <c r="R2040" i="1"/>
  <c r="G6189" i="1"/>
  <c r="R605" i="1"/>
  <c r="G7206" i="1"/>
  <c r="R8095" i="1"/>
  <c r="R3348" i="1"/>
  <c r="G3811" i="1"/>
  <c r="G396" i="1"/>
  <c r="R1005" i="1"/>
  <c r="R7549" i="1"/>
  <c r="R286" i="1"/>
  <c r="G785" i="1"/>
  <c r="G4753" i="1"/>
  <c r="R1865" i="1"/>
  <c r="R3995" i="1"/>
  <c r="R4161" i="1"/>
  <c r="R3568" i="1"/>
  <c r="R3724" i="1"/>
  <c r="W4504" i="1"/>
  <c r="E4504" i="1" s="1"/>
  <c r="R52" i="1"/>
  <c r="R6616" i="1"/>
  <c r="R6742" i="1"/>
  <c r="W2467" i="1"/>
  <c r="E2467" i="1" s="1"/>
  <c r="R2867" i="1"/>
  <c r="G3338" i="1"/>
  <c r="G6753" i="1"/>
  <c r="W3242" i="1"/>
  <c r="E3242" i="1" s="1"/>
  <c r="G3972" i="1"/>
  <c r="W8289" i="1"/>
  <c r="E8289" i="1" s="1"/>
  <c r="R7390" i="1"/>
  <c r="G1322" i="1"/>
  <c r="G6079" i="1"/>
  <c r="R7061" i="1"/>
  <c r="G4898" i="1"/>
  <c r="G2803" i="1"/>
  <c r="R1885" i="1"/>
  <c r="R3846" i="1"/>
  <c r="R3577" i="1"/>
  <c r="R1261" i="1"/>
  <c r="R522" i="1"/>
  <c r="G3796" i="1"/>
  <c r="G8044" i="1"/>
  <c r="G1153" i="1"/>
  <c r="G7933" i="1"/>
  <c r="G1798" i="1"/>
  <c r="R42" i="1"/>
  <c r="G2845" i="1"/>
  <c r="G3528" i="1"/>
  <c r="R1057" i="1"/>
  <c r="R2424" i="1"/>
  <c r="R3950" i="1"/>
  <c r="G6994" i="1"/>
  <c r="R1926" i="1"/>
  <c r="R4033" i="1"/>
  <c r="G325" i="1"/>
  <c r="G144" i="1"/>
  <c r="G1020" i="1"/>
  <c r="G6485" i="1"/>
  <c r="G3251" i="1"/>
  <c r="R5031" i="1"/>
  <c r="R258" i="1"/>
  <c r="G6403" i="1"/>
  <c r="G5343" i="1"/>
  <c r="G623" i="1"/>
  <c r="R7205" i="1"/>
  <c r="G3880" i="1"/>
  <c r="G3094" i="1"/>
  <c r="G8299" i="1"/>
  <c r="G2995" i="1"/>
  <c r="G1031" i="1"/>
  <c r="G6582" i="1"/>
  <c r="G7568" i="1"/>
  <c r="R3266" i="1"/>
  <c r="G2512" i="1"/>
  <c r="R5504" i="1"/>
  <c r="R4758" i="1"/>
  <c r="R7974" i="1"/>
  <c r="G3582" i="1"/>
  <c r="R839" i="1"/>
  <c r="G1386" i="1"/>
  <c r="R476" i="1"/>
  <c r="W1615" i="1"/>
  <c r="E1615" i="1" s="1"/>
  <c r="G1754" i="1"/>
  <c r="G2023" i="1"/>
  <c r="G6613" i="1"/>
  <c r="R2479" i="1"/>
  <c r="G3428" i="1"/>
  <c r="R4457" i="1"/>
  <c r="R3196" i="1"/>
  <c r="R6138" i="1"/>
  <c r="G6180" i="1"/>
  <c r="R101" i="1"/>
  <c r="G4377" i="1"/>
  <c r="G5635" i="1"/>
  <c r="G7924" i="1"/>
  <c r="G4069" i="1"/>
  <c r="G6698" i="1"/>
  <c r="G4141" i="1"/>
  <c r="G2934" i="1"/>
  <c r="R3738" i="1"/>
  <c r="G4591" i="1"/>
  <c r="G5932" i="1"/>
  <c r="R7102" i="1"/>
  <c r="W7102" i="1" s="1"/>
  <c r="E7102" i="1" s="1"/>
  <c r="R4419" i="1"/>
  <c r="R8038" i="1"/>
  <c r="G7083" i="1"/>
  <c r="R163" i="1"/>
  <c r="G1689" i="1"/>
  <c r="G1780" i="1"/>
  <c r="R1766" i="1"/>
  <c r="R1107" i="1"/>
  <c r="G6616" i="1"/>
  <c r="R1158" i="1"/>
  <c r="G6619" i="1"/>
  <c r="G6312" i="1"/>
  <c r="G2173" i="1"/>
  <c r="G5385" i="1"/>
  <c r="G3320" i="1"/>
  <c r="R3289" i="1"/>
  <c r="R6210" i="1"/>
  <c r="G2411" i="1"/>
  <c r="G1466" i="1"/>
  <c r="G3382" i="1"/>
  <c r="R3613" i="1"/>
  <c r="R2028" i="1"/>
  <c r="R1753" i="1"/>
  <c r="G1097" i="1"/>
  <c r="G7807" i="1"/>
  <c r="R4599" i="1"/>
  <c r="R6586" i="1"/>
  <c r="R2827" i="1"/>
  <c r="G711" i="1"/>
  <c r="G1021" i="1"/>
  <c r="R7947" i="1"/>
  <c r="G2008" i="1"/>
  <c r="R1882" i="1"/>
  <c r="G4076" i="1"/>
  <c r="R3560" i="1"/>
  <c r="R3361" i="1"/>
  <c r="R2978" i="1"/>
  <c r="R2287" i="1"/>
  <c r="G8174" i="1"/>
  <c r="G7211" i="1"/>
  <c r="R5418" i="1"/>
  <c r="W2968" i="1"/>
  <c r="E2968" i="1" s="1"/>
  <c r="R8215" i="1"/>
  <c r="R2550" i="1"/>
  <c r="G1583" i="1"/>
  <c r="R4338" i="1"/>
  <c r="G4190" i="1"/>
  <c r="W7114" i="1"/>
  <c r="E7114" i="1" s="1"/>
  <c r="G7305" i="1"/>
  <c r="G3344" i="1"/>
  <c r="R8156" i="1"/>
  <c r="R3078" i="1"/>
  <c r="G7321" i="1"/>
  <c r="G1615" i="1"/>
  <c r="G6217" i="1"/>
  <c r="R7370" i="1"/>
  <c r="R5650" i="1"/>
  <c r="W5730" i="1"/>
  <c r="E5730" i="1" s="1"/>
  <c r="R3211" i="1"/>
  <c r="G546" i="1"/>
  <c r="G4974" i="1"/>
  <c r="R2195" i="1"/>
  <c r="G501" i="1"/>
  <c r="G5694" i="1"/>
  <c r="R3944" i="1"/>
  <c r="G1355" i="1"/>
  <c r="G2998" i="1"/>
  <c r="G6460" i="1"/>
  <c r="R6949" i="1"/>
  <c r="G4412" i="1"/>
  <c r="G6968" i="1"/>
  <c r="G8027" i="1"/>
  <c r="G1557" i="1"/>
  <c r="G5076" i="1"/>
  <c r="G3658" i="1"/>
  <c r="G7946" i="1"/>
  <c r="G3431" i="1"/>
  <c r="W6786" i="1"/>
  <c r="E6786" i="1" s="1"/>
  <c r="G4552" i="1"/>
  <c r="R6906" i="1"/>
  <c r="R7911" i="1"/>
  <c r="G6944" i="1"/>
  <c r="R657" i="1"/>
  <c r="G3739" i="1"/>
  <c r="R3959" i="1"/>
  <c r="G7080" i="1"/>
  <c r="R2676" i="1"/>
  <c r="W6941" i="1"/>
  <c r="E6941" i="1" s="1"/>
  <c r="G5347" i="1"/>
  <c r="G8211" i="1"/>
  <c r="W5335" i="1"/>
  <c r="E5335" i="1" s="1"/>
  <c r="R692" i="1"/>
  <c r="W7854" i="1"/>
  <c r="E7854" i="1" s="1"/>
  <c r="R301" i="1"/>
  <c r="G3564" i="1"/>
  <c r="R4194" i="1"/>
  <c r="R6322" i="1"/>
  <c r="R752" i="1"/>
  <c r="R7932" i="1"/>
  <c r="R5624" i="1"/>
  <c r="G348" i="1"/>
  <c r="G6910" i="1"/>
  <c r="G6209" i="1"/>
  <c r="R4919" i="1"/>
  <c r="W405" i="1"/>
  <c r="E405" i="1" s="1"/>
  <c r="G1358" i="1"/>
  <c r="W5821" i="1"/>
  <c r="E5821" i="1" s="1"/>
  <c r="W3810" i="1"/>
  <c r="E3810" i="1" s="1"/>
  <c r="G3840" i="1"/>
  <c r="W7173" i="1"/>
  <c r="E7173" i="1" s="1"/>
  <c r="G2662" i="1"/>
  <c r="G2285" i="1"/>
  <c r="R7002" i="1"/>
  <c r="R5375" i="1"/>
  <c r="W3961" i="1"/>
  <c r="E3961" i="1" s="1"/>
  <c r="G2409" i="1"/>
  <c r="R6006" i="1"/>
  <c r="G230" i="1"/>
  <c r="G496" i="1"/>
  <c r="G301" i="1"/>
  <c r="R951" i="1"/>
  <c r="R3728" i="1"/>
  <c r="R3766" i="1"/>
  <c r="G1217" i="1"/>
  <c r="W8164" i="1"/>
  <c r="E8164" i="1" s="1"/>
  <c r="G1160" i="1"/>
  <c r="R1855" i="1"/>
  <c r="R4815" i="1"/>
  <c r="G7063" i="1"/>
  <c r="R8260" i="1"/>
  <c r="R7387" i="1"/>
  <c r="G7414" i="1"/>
  <c r="R1774" i="1"/>
  <c r="G2143" i="1"/>
  <c r="G6020" i="1"/>
  <c r="G7879" i="1"/>
  <c r="R4799" i="1"/>
  <c r="R571" i="1"/>
  <c r="G6621" i="1"/>
  <c r="W814" i="1"/>
  <c r="E814" i="1" s="1"/>
  <c r="G1171" i="1"/>
  <c r="R7964" i="1"/>
  <c r="R744" i="1"/>
  <c r="G6531" i="1"/>
  <c r="R1146" i="1"/>
  <c r="R5096" i="1"/>
  <c r="R2889" i="1"/>
  <c r="R1739" i="1"/>
  <c r="G2678" i="1"/>
  <c r="W579" i="1"/>
  <c r="E579" i="1" s="1"/>
  <c r="G2747" i="1"/>
  <c r="R3687" i="1"/>
  <c r="R4516" i="1"/>
  <c r="R5758" i="1"/>
  <c r="G3163" i="1"/>
  <c r="R6644" i="1"/>
  <c r="R4640" i="1"/>
  <c r="G6760" i="1"/>
  <c r="R7437" i="1"/>
  <c r="R5186" i="1"/>
  <c r="R6770" i="1"/>
  <c r="R4138" i="1"/>
  <c r="W4180" i="1"/>
  <c r="E4180" i="1" s="1"/>
  <c r="G6376" i="1"/>
  <c r="G1968" i="1"/>
  <c r="R6719" i="1"/>
  <c r="G6652" i="1"/>
  <c r="R6968" i="1"/>
  <c r="R7887" i="1"/>
  <c r="G3600" i="1"/>
  <c r="G1108" i="1"/>
  <c r="R1846" i="1"/>
  <c r="W5057" i="1"/>
  <c r="E5057" i="1" s="1"/>
  <c r="W1897" i="1"/>
  <c r="E1897" i="1" s="1"/>
  <c r="R4789" i="1"/>
  <c r="R2665" i="1"/>
  <c r="G6629" i="1"/>
  <c r="G3901" i="1"/>
  <c r="R3986" i="1"/>
  <c r="G2086" i="1"/>
  <c r="G5298" i="1"/>
  <c r="G2779" i="1"/>
  <c r="G6796" i="1"/>
  <c r="G3048" i="1"/>
  <c r="G5054" i="1"/>
  <c r="G5170" i="1"/>
  <c r="R6671" i="1"/>
  <c r="G74" i="1"/>
  <c r="R3810" i="1"/>
  <c r="G3252" i="1"/>
  <c r="R950" i="1"/>
  <c r="W103" i="1"/>
  <c r="E103" i="1" s="1"/>
  <c r="G5151" i="1"/>
  <c r="R5352" i="1"/>
  <c r="R239" i="1"/>
  <c r="G1304" i="1"/>
  <c r="R2029" i="1"/>
  <c r="G417" i="1"/>
  <c r="R6485" i="1"/>
  <c r="R529" i="1"/>
  <c r="G5872" i="1"/>
  <c r="R7184" i="1"/>
  <c r="G3748" i="1"/>
  <c r="G6914" i="1"/>
  <c r="G5052" i="1"/>
  <c r="G628" i="1"/>
  <c r="R2611" i="1"/>
  <c r="R2646" i="1"/>
  <c r="R4152" i="1"/>
  <c r="R3539" i="1"/>
  <c r="G1996" i="1"/>
  <c r="R2657" i="1"/>
  <c r="W2657" i="1" s="1"/>
  <c r="E2657" i="1" s="1"/>
  <c r="G5578" i="1"/>
  <c r="G2710" i="1"/>
  <c r="R629" i="1"/>
  <c r="G870" i="1"/>
  <c r="R4578" i="1"/>
  <c r="G3455" i="1"/>
  <c r="G6573" i="1"/>
  <c r="R6758" i="1"/>
  <c r="G5674" i="1"/>
  <c r="W8169" i="1"/>
  <c r="E8169" i="1" s="1"/>
  <c r="G3332" i="1"/>
  <c r="G2002" i="1"/>
  <c r="W5455" i="1"/>
  <c r="E5455" i="1" s="1"/>
  <c r="R5240" i="1"/>
  <c r="G8023" i="1"/>
  <c r="W5448" i="1"/>
  <c r="E5448" i="1" s="1"/>
  <c r="G3681" i="1"/>
  <c r="G4160" i="1"/>
  <c r="R1407" i="1"/>
  <c r="G3072" i="1"/>
  <c r="G5960" i="1"/>
  <c r="G5948" i="1"/>
  <c r="G2526" i="1"/>
  <c r="R8328" i="1"/>
  <c r="R6676" i="1"/>
  <c r="R297" i="1"/>
  <c r="G8262" i="1"/>
  <c r="G1610" i="1"/>
  <c r="G262" i="1"/>
  <c r="G2766" i="1"/>
  <c r="R8163" i="1"/>
  <c r="R5286" i="1"/>
  <c r="W5286" i="1" s="1"/>
  <c r="E5286" i="1" s="1"/>
  <c r="G8005" i="1"/>
  <c r="G6924" i="1"/>
  <c r="R6011" i="1"/>
  <c r="G4232" i="1"/>
  <c r="G4945" i="1"/>
  <c r="G5550" i="1"/>
  <c r="R759" i="1"/>
  <c r="R2725" i="1"/>
  <c r="R5756" i="1"/>
  <c r="W5756" i="1" s="1"/>
  <c r="E5756" i="1" s="1"/>
  <c r="G231" i="1"/>
  <c r="R5866" i="1"/>
  <c r="G8163" i="1"/>
  <c r="W7439" i="1"/>
  <c r="E7439" i="1" s="1"/>
  <c r="R7875" i="1"/>
  <c r="G3690" i="1"/>
  <c r="G1717" i="1"/>
  <c r="R4895" i="1"/>
  <c r="R5659" i="1"/>
  <c r="G4338" i="1"/>
  <c r="R2932" i="1"/>
  <c r="W4981" i="1"/>
  <c r="E4981" i="1" s="1"/>
  <c r="R6620" i="1"/>
  <c r="G5624" i="1"/>
  <c r="G7579" i="1"/>
  <c r="G1784" i="1"/>
  <c r="R912" i="1"/>
  <c r="R6175" i="1"/>
  <c r="G539" i="1"/>
  <c r="G4509" i="1"/>
  <c r="G1905" i="1"/>
  <c r="W3091" i="1"/>
  <c r="E3091" i="1" s="1"/>
  <c r="G5452" i="1"/>
  <c r="R7997" i="1"/>
  <c r="R4140" i="1"/>
  <c r="W4140" i="1" s="1"/>
  <c r="E4140" i="1" s="1"/>
  <c r="R5234" i="1"/>
  <c r="G5223" i="1"/>
  <c r="W6695" i="1"/>
  <c r="E6695" i="1" s="1"/>
  <c r="G6812" i="1"/>
  <c r="G3319" i="1"/>
  <c r="G4083" i="1"/>
  <c r="G4588" i="1"/>
  <c r="R1981" i="1"/>
  <c r="R7981" i="1"/>
  <c r="W3881" i="1"/>
  <c r="E3881" i="1" s="1"/>
  <c r="G1480" i="1"/>
  <c r="W5540" i="1"/>
  <c r="E5540" i="1" s="1"/>
  <c r="R8161" i="1"/>
  <c r="R2944" i="1"/>
  <c r="G1099" i="1"/>
  <c r="W1573" i="1"/>
  <c r="E1573" i="1" s="1"/>
  <c r="G141" i="1"/>
  <c r="G6809" i="1"/>
  <c r="G5732" i="1"/>
  <c r="R1022" i="1"/>
  <c r="W886" i="1"/>
  <c r="E886" i="1" s="1"/>
  <c r="R4942" i="1"/>
  <c r="G62" i="1"/>
  <c r="R622" i="1"/>
  <c r="R440" i="1"/>
  <c r="G5910" i="1"/>
  <c r="R1790" i="1"/>
  <c r="R2633" i="1"/>
  <c r="G915" i="1"/>
  <c r="R274" i="1"/>
  <c r="G3864" i="1"/>
  <c r="W4771" i="1"/>
  <c r="E4771" i="1" s="1"/>
  <c r="G3436" i="1"/>
  <c r="G855" i="1"/>
  <c r="R6090" i="1"/>
  <c r="R4311" i="1"/>
  <c r="R7278" i="1"/>
  <c r="R5209" i="1"/>
  <c r="R747" i="1"/>
  <c r="R1623" i="1"/>
  <c r="R5987" i="1"/>
  <c r="R7167" i="1"/>
  <c r="R5716" i="1"/>
  <c r="W2695" i="1"/>
  <c r="E2695" i="1" s="1"/>
  <c r="R66" i="1"/>
  <c r="G2251" i="1"/>
  <c r="W7467" i="1"/>
  <c r="E7467" i="1" s="1"/>
  <c r="R2541" i="1"/>
  <c r="R202" i="1"/>
  <c r="G4285" i="1"/>
  <c r="G3340" i="1"/>
  <c r="G2387" i="1"/>
  <c r="G1151" i="1"/>
  <c r="G6842" i="1"/>
  <c r="R2878" i="1"/>
  <c r="G6027" i="1"/>
  <c r="G4185" i="1"/>
  <c r="G3938" i="1"/>
  <c r="R5004" i="1"/>
  <c r="G602" i="1"/>
  <c r="R3332" i="1"/>
  <c r="G8111" i="1"/>
  <c r="R5222" i="1"/>
  <c r="R2770" i="1"/>
  <c r="G965" i="1"/>
  <c r="R7212" i="1"/>
  <c r="G7097" i="1"/>
  <c r="R4326" i="1"/>
  <c r="R6498" i="1"/>
  <c r="R5653" i="1"/>
  <c r="G4910" i="1"/>
  <c r="W669" i="1"/>
  <c r="E669" i="1" s="1"/>
  <c r="R7369" i="1"/>
  <c r="G5766" i="1"/>
  <c r="G6768" i="1"/>
  <c r="R3334" i="1"/>
  <c r="R6357" i="1"/>
  <c r="G88" i="1"/>
  <c r="R5199" i="1"/>
  <c r="G5193" i="1"/>
  <c r="R498" i="1"/>
  <c r="W4049" i="1"/>
  <c r="E4049" i="1" s="1"/>
  <c r="R4677" i="1"/>
  <c r="G6090" i="1"/>
  <c r="R7211" i="1"/>
  <c r="R7152" i="1"/>
  <c r="R3769" i="1"/>
  <c r="W2127" i="1"/>
  <c r="E2127" i="1" s="1"/>
  <c r="R4899" i="1"/>
  <c r="G606" i="1"/>
  <c r="G3701" i="1"/>
  <c r="R1733" i="1"/>
  <c r="G1106" i="1"/>
  <c r="R8058" i="1"/>
  <c r="R1360" i="1"/>
  <c r="R4321" i="1"/>
  <c r="W4321" i="1" s="1"/>
  <c r="E4321" i="1" s="1"/>
  <c r="R5946" i="1"/>
  <c r="G239" i="1"/>
  <c r="R2669" i="1"/>
  <c r="R431" i="1"/>
  <c r="G1124" i="1"/>
  <c r="G6363" i="1"/>
  <c r="G1899" i="1"/>
  <c r="G5264" i="1"/>
  <c r="G3086" i="1"/>
  <c r="R7334" i="1"/>
  <c r="G1775" i="1"/>
  <c r="R802" i="1"/>
  <c r="G288" i="1"/>
  <c r="G6530" i="1"/>
  <c r="R316" i="1"/>
  <c r="G1527" i="1"/>
  <c r="G3629" i="1"/>
  <c r="W8308" i="1"/>
  <c r="E8308" i="1" s="1"/>
  <c r="G4396" i="1"/>
  <c r="R3840" i="1"/>
  <c r="G6647" i="1"/>
  <c r="R2710" i="1"/>
  <c r="G3357" i="1"/>
  <c r="R3290" i="1"/>
  <c r="G7361" i="1"/>
  <c r="R3492" i="1"/>
  <c r="R6806" i="1"/>
  <c r="R6471" i="1"/>
  <c r="R3283" i="1"/>
  <c r="G6176" i="1"/>
  <c r="R6436" i="1"/>
  <c r="R6935" i="1"/>
  <c r="R879" i="1"/>
  <c r="R1350" i="1"/>
  <c r="R4445" i="1"/>
  <c r="R4459" i="1"/>
  <c r="G8341" i="1"/>
  <c r="G3375" i="1"/>
  <c r="R1601" i="1"/>
  <c r="G7854" i="1"/>
  <c r="W8259" i="1"/>
  <c r="E8259" i="1" s="1"/>
  <c r="R2143" i="1"/>
  <c r="G6865" i="1"/>
  <c r="W398" i="1"/>
  <c r="E398" i="1" s="1"/>
  <c r="W4161" i="1"/>
  <c r="E4161" i="1" s="1"/>
  <c r="G802" i="1"/>
  <c r="R5583" i="1"/>
  <c r="R6723" i="1"/>
  <c r="R138" i="1"/>
  <c r="R673" i="1"/>
  <c r="R2502" i="1"/>
  <c r="G1508" i="1"/>
  <c r="G1600" i="1"/>
  <c r="G5976" i="1"/>
  <c r="G67" i="1"/>
  <c r="R5570" i="1"/>
  <c r="R482" i="1"/>
  <c r="R385" i="1"/>
  <c r="G6436" i="1"/>
  <c r="R7995" i="1"/>
  <c r="R3699" i="1"/>
  <c r="G4032" i="1"/>
  <c r="W4184" i="1"/>
  <c r="E4184" i="1" s="1"/>
  <c r="G5850" i="1"/>
  <c r="G8270" i="1"/>
  <c r="R391" i="1"/>
  <c r="R4970" i="1"/>
  <c r="R5403" i="1"/>
  <c r="G7511" i="1"/>
  <c r="R5848" i="1"/>
  <c r="R3377" i="1"/>
  <c r="R2485" i="1"/>
  <c r="R1520" i="1"/>
  <c r="G936" i="1"/>
  <c r="R4701" i="1"/>
  <c r="R1896" i="1"/>
  <c r="G6565" i="1"/>
  <c r="W3707" i="1"/>
  <c r="E3707" i="1" s="1"/>
  <c r="G3088" i="1"/>
  <c r="G805" i="1"/>
  <c r="R7103" i="1"/>
  <c r="G6886" i="1"/>
  <c r="R4906" i="1"/>
  <c r="G6370" i="1"/>
  <c r="R2132" i="1"/>
  <c r="G1825" i="1"/>
  <c r="R6179" i="1"/>
  <c r="G246" i="1"/>
  <c r="G3254" i="1"/>
  <c r="R3330" i="1"/>
  <c r="R920" i="1"/>
  <c r="W8234" i="1"/>
  <c r="E8234" i="1" s="1"/>
  <c r="R6439" i="1"/>
  <c r="R4151" i="1"/>
  <c r="R2232" i="1"/>
  <c r="G1187" i="1"/>
  <c r="G962" i="1"/>
  <c r="G8335" i="1"/>
  <c r="G1675" i="1"/>
  <c r="G664" i="1"/>
  <c r="R4878" i="1"/>
  <c r="G2725" i="1"/>
  <c r="G4326" i="1"/>
  <c r="R318" i="1"/>
  <c r="W6254" i="1"/>
  <c r="E6254" i="1" s="1"/>
  <c r="G171" i="1"/>
  <c r="G3393" i="1"/>
  <c r="R7430" i="1"/>
  <c r="G4790" i="1"/>
  <c r="R3173" i="1"/>
  <c r="R2698" i="1"/>
  <c r="R2138" i="1"/>
  <c r="W2195" i="1"/>
  <c r="E2195" i="1" s="1"/>
  <c r="R8072" i="1"/>
  <c r="R921" i="1"/>
  <c r="R4839" i="1"/>
  <c r="W1736" i="1"/>
  <c r="E1736" i="1" s="1"/>
  <c r="R2390" i="1"/>
  <c r="R1351" i="1"/>
  <c r="R4618" i="1"/>
  <c r="G4397" i="1"/>
  <c r="G1477" i="1"/>
  <c r="R1126" i="1"/>
  <c r="G1563" i="1"/>
  <c r="R6944" i="1"/>
  <c r="G5583" i="1"/>
  <c r="R8303" i="1"/>
  <c r="G1498" i="1"/>
  <c r="R8022" i="1"/>
  <c r="G1769" i="1"/>
  <c r="R5305" i="1"/>
  <c r="R2778" i="1"/>
  <c r="G2700" i="1"/>
  <c r="R4950" i="1"/>
  <c r="R4178" i="1"/>
  <c r="W2165" i="1"/>
  <c r="E2165" i="1" s="1"/>
  <c r="G7067" i="1"/>
  <c r="G6151" i="1"/>
  <c r="R1432" i="1"/>
  <c r="R5768" i="1"/>
  <c r="R1516" i="1"/>
  <c r="R7347" i="1"/>
  <c r="R6716" i="1"/>
  <c r="G3399" i="1"/>
  <c r="G3510" i="1"/>
  <c r="G2067" i="1"/>
  <c r="G4406" i="1"/>
  <c r="G362" i="1"/>
  <c r="G6718" i="1"/>
  <c r="G660" i="1"/>
  <c r="R7270" i="1"/>
  <c r="R6311" i="1"/>
  <c r="G6271" i="1"/>
  <c r="R3494" i="1"/>
  <c r="G4762" i="1"/>
  <c r="R2073" i="1"/>
  <c r="G3444" i="1"/>
  <c r="R4113" i="1"/>
  <c r="R8003" i="1"/>
  <c r="G1597" i="1"/>
  <c r="R1494" i="1"/>
  <c r="G2122" i="1"/>
  <c r="G3129" i="1"/>
  <c r="G122" i="1"/>
  <c r="G1568" i="1"/>
  <c r="R5471" i="1"/>
  <c r="R2666" i="1"/>
  <c r="G1635" i="1"/>
  <c r="R682" i="1"/>
  <c r="G3334" i="1"/>
  <c r="R3327" i="1"/>
  <c r="G1384" i="1"/>
  <c r="G7005" i="1"/>
  <c r="R4096" i="1"/>
  <c r="G2079" i="1"/>
  <c r="G6888" i="1"/>
  <c r="W7177" i="1"/>
  <c r="E7177" i="1" s="1"/>
  <c r="G4131" i="1"/>
  <c r="R1083" i="1"/>
  <c r="R4692" i="1"/>
  <c r="R3409" i="1"/>
  <c r="R3547" i="1"/>
  <c r="G6970" i="1"/>
  <c r="G1483" i="1"/>
  <c r="R3344" i="1"/>
  <c r="R5720" i="1"/>
  <c r="G2660" i="1"/>
  <c r="R8311" i="1"/>
  <c r="R2294" i="1"/>
  <c r="R6691" i="1"/>
  <c r="R4185" i="1"/>
  <c r="R4184" i="1"/>
  <c r="G1596" i="1"/>
  <c r="R843" i="1"/>
  <c r="R1761" i="1"/>
  <c r="R5766" i="1"/>
  <c r="R402" i="1"/>
  <c r="G710" i="1"/>
  <c r="G4328" i="1"/>
  <c r="R4038" i="1"/>
  <c r="R6190" i="1"/>
  <c r="G1543" i="1"/>
  <c r="R3017" i="1"/>
  <c r="R2348" i="1"/>
  <c r="W6224" i="1"/>
  <c r="E6224" i="1" s="1"/>
  <c r="R2122" i="1"/>
  <c r="G4169" i="1"/>
  <c r="G5773" i="1"/>
  <c r="G323" i="1"/>
  <c r="R5224" i="1"/>
  <c r="R2901" i="1"/>
  <c r="R5927" i="1"/>
  <c r="G5942" i="1"/>
  <c r="G6857" i="1"/>
  <c r="G4675" i="1"/>
  <c r="G6624" i="1"/>
  <c r="R547" i="1"/>
  <c r="W547" i="1" s="1"/>
  <c r="E547" i="1" s="1"/>
  <c r="R8330" i="1"/>
  <c r="G2443" i="1"/>
  <c r="W7421" i="1"/>
  <c r="E7421" i="1" s="1"/>
  <c r="R6762" i="1"/>
  <c r="R6920" i="1"/>
  <c r="R3928" i="1"/>
  <c r="G1714" i="1"/>
  <c r="G2398" i="1"/>
  <c r="G7314" i="1"/>
  <c r="R2472" i="1"/>
  <c r="R568" i="1"/>
  <c r="G1885" i="1"/>
  <c r="G3804" i="1"/>
  <c r="G2778" i="1"/>
  <c r="W4879" i="1"/>
  <c r="E4879" i="1" s="1"/>
  <c r="R762" i="1"/>
  <c r="G7864" i="1"/>
  <c r="R3981" i="1"/>
  <c r="G7057" i="1"/>
  <c r="G832" i="1"/>
  <c r="W1852" i="1"/>
  <c r="E1852" i="1" s="1"/>
  <c r="R3714" i="1"/>
  <c r="R2317" i="1"/>
  <c r="R1468" i="1"/>
  <c r="R646" i="1"/>
  <c r="G263" i="1"/>
  <c r="R933" i="1"/>
  <c r="G7991" i="1"/>
  <c r="R3462" i="1"/>
  <c r="G2632" i="1"/>
  <c r="G751" i="1"/>
  <c r="R2298" i="1"/>
  <c r="R3131" i="1"/>
  <c r="R4112" i="1"/>
  <c r="G5815" i="1"/>
  <c r="R8331" i="1"/>
  <c r="W8331" i="1" s="1"/>
  <c r="E8331" i="1" s="1"/>
  <c r="R7903" i="1"/>
  <c r="G3109" i="1"/>
  <c r="G2395" i="1"/>
  <c r="G4234" i="1"/>
  <c r="R7342" i="1"/>
  <c r="G4145" i="1"/>
  <c r="R6013" i="1"/>
  <c r="R7471" i="1"/>
  <c r="R1056" i="1"/>
  <c r="G72" i="1"/>
  <c r="G3246" i="1"/>
  <c r="W7478" i="1"/>
  <c r="E7478" i="1" s="1"/>
  <c r="R6855" i="1"/>
  <c r="G2827" i="1"/>
  <c r="R3984" i="1"/>
  <c r="R2095" i="1"/>
  <c r="R927" i="1"/>
  <c r="R5360" i="1"/>
  <c r="R7810" i="1"/>
  <c r="R8336" i="1"/>
  <c r="R2925" i="1"/>
  <c r="G5549" i="1"/>
  <c r="G70" i="1"/>
  <c r="G7399" i="1"/>
  <c r="G5012" i="1"/>
  <c r="G6764" i="1"/>
  <c r="R6019" i="1"/>
  <c r="G7981" i="1"/>
  <c r="G1640" i="1"/>
  <c r="G1707" i="1"/>
  <c r="R1676" i="1"/>
  <c r="G4823" i="1"/>
  <c r="R3582" i="1"/>
  <c r="R751" i="1"/>
  <c r="R506" i="1"/>
  <c r="G2399" i="1"/>
  <c r="R6345" i="1"/>
  <c r="G5291" i="1"/>
  <c r="R7561" i="1"/>
  <c r="G4200" i="1"/>
  <c r="R6832" i="1"/>
  <c r="G977" i="1"/>
  <c r="R3797" i="1"/>
  <c r="G4409" i="1"/>
  <c r="G1561" i="1"/>
  <c r="G6939" i="1"/>
  <c r="R4417" i="1"/>
  <c r="G7908" i="1"/>
  <c r="G7393" i="1"/>
  <c r="G5736" i="1"/>
  <c r="G4633" i="1"/>
  <c r="R6110" i="1"/>
  <c r="R3770" i="1"/>
  <c r="G1130" i="1"/>
  <c r="G97" i="1"/>
  <c r="W4134" i="1"/>
  <c r="E4134" i="1" s="1"/>
  <c r="W3226" i="1"/>
  <c r="E3226" i="1" s="1"/>
  <c r="R6754" i="1"/>
  <c r="R869" i="1"/>
  <c r="W641" i="1"/>
  <c r="E641" i="1" s="1"/>
  <c r="G7953" i="1"/>
  <c r="R4955" i="1"/>
  <c r="G1634" i="1"/>
  <c r="G6987" i="1"/>
  <c r="R8269" i="1"/>
  <c r="G6009" i="1"/>
  <c r="G6432" i="1"/>
  <c r="G1799" i="1"/>
  <c r="R1050" i="1"/>
  <c r="G3390" i="1"/>
  <c r="R279" i="1"/>
  <c r="G6677" i="1"/>
  <c r="G1277" i="1"/>
  <c r="G5226" i="1"/>
  <c r="R8273" i="1"/>
  <c r="R6385" i="1"/>
  <c r="G2467" i="1"/>
  <c r="W6051" i="1"/>
  <c r="E6051" i="1" s="1"/>
  <c r="R3688" i="1"/>
  <c r="W3688" i="1" s="1"/>
  <c r="E3688" i="1" s="1"/>
  <c r="R4175" i="1"/>
  <c r="W8313" i="1"/>
  <c r="E8313" i="1" s="1"/>
  <c r="G130" i="1"/>
  <c r="R5090" i="1"/>
  <c r="G1083" i="1"/>
  <c r="R3071" i="1"/>
  <c r="W6676" i="1"/>
  <c r="E6676" i="1" s="1"/>
  <c r="G3984" i="1"/>
  <c r="G7073" i="1"/>
  <c r="W7822" i="1"/>
  <c r="E7822" i="1" s="1"/>
  <c r="G587" i="1"/>
  <c r="R6203" i="1"/>
  <c r="G5447" i="1"/>
  <c r="R2801" i="1"/>
  <c r="R7282" i="1"/>
  <c r="G6584" i="1"/>
  <c r="G8161" i="1"/>
  <c r="G2597" i="1"/>
  <c r="R7991" i="1"/>
  <c r="R1598" i="1"/>
  <c r="R997" i="1"/>
  <c r="G6000" i="1"/>
  <c r="G5544" i="1"/>
  <c r="R4852" i="1"/>
  <c r="G5401" i="1"/>
  <c r="R3496" i="1"/>
  <c r="R2585" i="1"/>
  <c r="G454" i="1"/>
  <c r="R4298" i="1"/>
  <c r="R6178" i="1"/>
  <c r="R4638" i="1"/>
  <c r="R497" i="1"/>
  <c r="G1442" i="1"/>
  <c r="R8238" i="1"/>
  <c r="W7211" i="1"/>
  <c r="E7211" i="1" s="1"/>
  <c r="W1516" i="1"/>
  <c r="E1516" i="1" s="1"/>
  <c r="G1774" i="1"/>
  <c r="G7943" i="1"/>
  <c r="G1200" i="1"/>
  <c r="R7497" i="1"/>
  <c r="G2001" i="1"/>
  <c r="R4668" i="1"/>
  <c r="R4196" i="1"/>
  <c r="R1308" i="1"/>
  <c r="G7975" i="1"/>
  <c r="W7824" i="1"/>
  <c r="E7824" i="1" s="1"/>
  <c r="G4516" i="1"/>
  <c r="G5939" i="1"/>
  <c r="G8216" i="1"/>
  <c r="R1742" i="1"/>
  <c r="R2518" i="1"/>
  <c r="R7463" i="1"/>
  <c r="G1234" i="1"/>
  <c r="R2398" i="1"/>
  <c r="G7451" i="1"/>
  <c r="R1190" i="1"/>
  <c r="R8293" i="1"/>
  <c r="G1550" i="1"/>
  <c r="G8168" i="1"/>
  <c r="G4785" i="1"/>
  <c r="G6941" i="1"/>
  <c r="R6383" i="1"/>
  <c r="R4625" i="1"/>
  <c r="G456" i="1"/>
  <c r="W1375" i="1"/>
  <c r="E1375" i="1" s="1"/>
  <c r="G3347" i="1"/>
  <c r="R4785" i="1"/>
  <c r="R8084" i="1"/>
  <c r="R2626" i="1"/>
  <c r="G6560" i="1"/>
  <c r="G5313" i="1"/>
  <c r="G7617" i="1"/>
  <c r="G6269" i="1"/>
  <c r="R3085" i="1"/>
  <c r="R653" i="1"/>
  <c r="R3320" i="1"/>
  <c r="R1910" i="1"/>
  <c r="R3399" i="1"/>
  <c r="R5912" i="1"/>
  <c r="R5264" i="1"/>
  <c r="R4012" i="1"/>
  <c r="W7382" i="1"/>
  <c r="E7382" i="1" s="1"/>
  <c r="R6103" i="1"/>
  <c r="G3831" i="1"/>
  <c r="G6902" i="1"/>
  <c r="G5182" i="1"/>
  <c r="R6312" i="1"/>
  <c r="G5886" i="1"/>
  <c r="R1049" i="1"/>
  <c r="R3075" i="1"/>
  <c r="G3039" i="1"/>
  <c r="G2442" i="1"/>
  <c r="W1808" i="1"/>
  <c r="E1808" i="1" s="1"/>
  <c r="R2237" i="1"/>
  <c r="G1910" i="1"/>
  <c r="G1268" i="1"/>
  <c r="G506" i="1"/>
  <c r="G6845" i="1"/>
  <c r="R499" i="1"/>
  <c r="R4384" i="1"/>
  <c r="G3359" i="1"/>
  <c r="G3453" i="1"/>
  <c r="R2916" i="1"/>
  <c r="R6399" i="1"/>
  <c r="G3131" i="1"/>
  <c r="R7952" i="1"/>
  <c r="G6759" i="1"/>
  <c r="R7582" i="1"/>
  <c r="R7409" i="1"/>
  <c r="G4163" i="1"/>
  <c r="G2933" i="1"/>
  <c r="R2373" i="1"/>
  <c r="R4078" i="1"/>
  <c r="R146" i="1"/>
  <c r="R6470" i="1"/>
  <c r="G5318" i="1"/>
  <c r="G3067" i="1"/>
  <c r="R2049" i="1"/>
  <c r="G830" i="1"/>
  <c r="G3683" i="1"/>
  <c r="G7530" i="1"/>
  <c r="G672" i="1"/>
  <c r="G514" i="1"/>
  <c r="G458" i="1"/>
  <c r="W4224" i="1"/>
  <c r="E4224" i="1" s="1"/>
  <c r="W1621" i="1"/>
  <c r="E1621" i="1" s="1"/>
  <c r="R7461" i="1"/>
  <c r="R5438" i="1"/>
  <c r="R433" i="1"/>
  <c r="G4392" i="1"/>
  <c r="G7121" i="1"/>
  <c r="R7075" i="1"/>
  <c r="R7558" i="1"/>
  <c r="G6841" i="1"/>
  <c r="R1332" i="1"/>
  <c r="R827" i="1"/>
  <c r="R6653" i="1"/>
  <c r="R435" i="1"/>
  <c r="R2629" i="1"/>
  <c r="G4797" i="1"/>
  <c r="G1092" i="1"/>
  <c r="R232" i="1"/>
  <c r="G2414" i="1"/>
  <c r="R6059" i="1"/>
  <c r="R5558" i="1"/>
  <c r="G4674" i="1"/>
  <c r="R716" i="1"/>
  <c r="R7905" i="1"/>
  <c r="G909" i="1"/>
  <c r="G6108" i="1"/>
  <c r="W4618" i="1"/>
  <c r="E4618" i="1" s="1"/>
  <c r="R323" i="1"/>
  <c r="G7977" i="1"/>
  <c r="G2154" i="1"/>
  <c r="R1430" i="1"/>
  <c r="G3638" i="1"/>
  <c r="W7369" i="1"/>
  <c r="E7369" i="1" s="1"/>
  <c r="R2156" i="1"/>
  <c r="R856" i="1"/>
  <c r="R1014" i="1"/>
  <c r="G2508" i="1"/>
  <c r="R4696" i="1"/>
  <c r="R3058" i="1"/>
  <c r="R8074" i="1"/>
  <c r="R7985" i="1"/>
  <c r="G6253" i="1"/>
  <c r="R2566" i="1"/>
  <c r="R1732" i="1"/>
  <c r="R1526" i="1"/>
  <c r="R6502" i="1"/>
  <c r="R272" i="1"/>
  <c r="G79" i="1"/>
  <c r="W6855" i="1"/>
  <c r="E6855" i="1" s="1"/>
  <c r="R3785" i="1"/>
  <c r="G3687" i="1"/>
  <c r="G3106" i="1"/>
  <c r="R2499" i="1"/>
  <c r="G3052" i="1"/>
  <c r="R6893" i="1"/>
  <c r="G2589" i="1"/>
  <c r="R1041" i="1"/>
  <c r="G6546" i="1"/>
  <c r="G6935" i="1"/>
  <c r="R3053" i="1"/>
  <c r="G6574" i="1"/>
  <c r="R1223" i="1"/>
  <c r="G6729" i="1"/>
  <c r="G981" i="1"/>
  <c r="R1038" i="1"/>
  <c r="G2343" i="1"/>
  <c r="R3483" i="1"/>
  <c r="R5415" i="1"/>
  <c r="W7370" i="1"/>
  <c r="E7370" i="1" s="1"/>
  <c r="R3891" i="1"/>
  <c r="G6670" i="1"/>
  <c r="G2715" i="1"/>
  <c r="G4917" i="1"/>
  <c r="R5127" i="1"/>
  <c r="R5668" i="1"/>
  <c r="W5668" i="1" s="1"/>
  <c r="E5668" i="1" s="1"/>
  <c r="G8184" i="1"/>
  <c r="G7387" i="1"/>
  <c r="R7069" i="1"/>
  <c r="G8149" i="1"/>
  <c r="G4021" i="1"/>
  <c r="G2784" i="1"/>
  <c r="G3127" i="1"/>
  <c r="G536" i="1"/>
  <c r="G2181" i="1"/>
  <c r="G2881" i="1"/>
  <c r="R7003" i="1"/>
  <c r="G4029" i="1"/>
  <c r="G3764" i="1"/>
  <c r="G1312" i="1"/>
  <c r="R6168" i="1"/>
  <c r="R2088" i="1"/>
  <c r="G3838" i="1"/>
  <c r="R1031" i="1"/>
  <c r="R2785" i="1"/>
  <c r="G2674" i="1"/>
  <c r="R985" i="1"/>
  <c r="W107" i="1"/>
  <c r="E107" i="1" s="1"/>
  <c r="R1474" i="1"/>
  <c r="G5658" i="1"/>
  <c r="G38" i="1"/>
  <c r="G5595" i="1"/>
  <c r="G1720" i="1"/>
  <c r="R372" i="1"/>
  <c r="W3270" i="1"/>
  <c r="E3270" i="1" s="1"/>
  <c r="G4" i="1"/>
  <c r="R6950" i="1"/>
  <c r="G8242" i="1"/>
  <c r="G3317" i="1"/>
  <c r="G5131" i="1"/>
  <c r="G6634" i="1"/>
  <c r="G1938" i="1"/>
  <c r="R459" i="1"/>
  <c r="R5808" i="1"/>
  <c r="G6936" i="1"/>
  <c r="R3288" i="1"/>
  <c r="R523" i="1"/>
  <c r="R1234" i="1"/>
  <c r="R3775" i="1"/>
  <c r="G3599" i="1"/>
  <c r="G2666" i="1"/>
  <c r="R4162" i="1"/>
  <c r="R2756" i="1"/>
  <c r="W7549" i="1"/>
  <c r="E7549" i="1" s="1"/>
  <c r="G8159" i="1"/>
  <c r="G7618" i="1"/>
  <c r="W6859" i="1"/>
  <c r="E6859" i="1" s="1"/>
  <c r="R3392" i="1"/>
  <c r="G1339" i="1"/>
  <c r="G647" i="1"/>
  <c r="R7484" i="1"/>
  <c r="R6390" i="1"/>
  <c r="W4895" i="1"/>
  <c r="E4895" i="1" s="1"/>
  <c r="G5132" i="1"/>
  <c r="R1137" i="1"/>
  <c r="W3984" i="1"/>
  <c r="E3984" i="1" s="1"/>
  <c r="W4523" i="1"/>
  <c r="E4523" i="1" s="1"/>
  <c r="R4973" i="1"/>
  <c r="G6028" i="1"/>
  <c r="G2656" i="1"/>
  <c r="G4335" i="1"/>
  <c r="G7129" i="1"/>
  <c r="G6117" i="1"/>
  <c r="G1564" i="1"/>
  <c r="G3751" i="1"/>
  <c r="G944" i="1"/>
  <c r="W1763" i="1"/>
  <c r="E1763" i="1" s="1"/>
  <c r="G7985" i="1"/>
  <c r="R5250" i="1"/>
  <c r="R4793" i="1"/>
  <c r="G6664" i="1"/>
  <c r="W1053" i="1"/>
  <c r="E1053" i="1" s="1"/>
  <c r="R430" i="1"/>
  <c r="G4969" i="1"/>
  <c r="W2019" i="1"/>
  <c r="E2019" i="1" s="1"/>
  <c r="G4267" i="1"/>
  <c r="G7210" i="1"/>
  <c r="W6238" i="1"/>
  <c r="E6238" i="1" s="1"/>
  <c r="G2040" i="1"/>
  <c r="R2092" i="1"/>
  <c r="R5611" i="1"/>
  <c r="R1600" i="1"/>
  <c r="G3699" i="1"/>
  <c r="R1715" i="1"/>
  <c r="R953" i="1"/>
  <c r="R1188" i="1"/>
  <c r="G5758" i="1"/>
  <c r="R7321" i="1"/>
  <c r="G2708" i="1"/>
  <c r="G7536" i="1"/>
  <c r="G4477" i="1"/>
  <c r="G4345" i="1"/>
  <c r="R2334" i="1"/>
  <c r="G8234" i="1"/>
  <c r="G6434" i="1"/>
  <c r="G3459" i="1"/>
  <c r="G6879" i="1"/>
  <c r="R3059" i="1"/>
  <c r="R2011" i="1"/>
  <c r="G2435" i="1"/>
  <c r="R4526" i="1"/>
  <c r="G4219" i="1"/>
  <c r="R3501" i="1"/>
  <c r="R5925" i="1"/>
  <c r="W5925" i="1" s="1"/>
  <c r="E5925" i="1" s="1"/>
  <c r="W4976" i="1"/>
  <c r="E4976" i="1" s="1"/>
  <c r="R6764" i="1"/>
  <c r="W6764" i="1" s="1"/>
  <c r="E6764" i="1" s="1"/>
  <c r="G7429" i="1"/>
  <c r="R6564" i="1"/>
  <c r="G5160" i="1"/>
  <c r="G7484" i="1"/>
  <c r="R1434" i="1"/>
  <c r="W2370" i="1"/>
  <c r="E2370" i="1" s="1"/>
  <c r="R3982" i="1"/>
  <c r="G7983" i="1"/>
  <c r="R5859" i="1"/>
  <c r="R1782" i="1"/>
  <c r="W5096" i="1"/>
  <c r="E5096" i="1" s="1"/>
  <c r="G2625" i="1"/>
  <c r="G3799" i="1"/>
  <c r="W6944" i="1"/>
  <c r="E6944" i="1" s="1"/>
  <c r="G7259" i="1"/>
  <c r="R3028" i="1"/>
  <c r="G2452" i="1"/>
  <c r="R5631" i="1"/>
  <c r="R5358" i="1"/>
  <c r="R6744" i="1"/>
  <c r="R7527" i="1"/>
  <c r="W1022" i="1"/>
  <c r="E1022" i="1" s="1"/>
  <c r="R561" i="1"/>
  <c r="G5796" i="1"/>
  <c r="R2202" i="1"/>
  <c r="G6166" i="1"/>
  <c r="G5237" i="1"/>
  <c r="G1261" i="1"/>
  <c r="R1590" i="1"/>
  <c r="G886" i="1"/>
  <c r="G4900" i="1"/>
  <c r="R1670" i="1"/>
  <c r="R7443" i="1"/>
  <c r="R7136" i="1"/>
  <c r="R8115" i="1"/>
  <c r="W8115" i="1" s="1"/>
  <c r="E8115" i="1" s="1"/>
  <c r="G1641" i="1"/>
  <c r="G769" i="1"/>
  <c r="R1755" i="1"/>
  <c r="G7055" i="1"/>
  <c r="G6295" i="1"/>
  <c r="W2141" i="1"/>
  <c r="E2141" i="1" s="1"/>
  <c r="G5366" i="1"/>
  <c r="R7254" i="1"/>
  <c r="R7028" i="1"/>
  <c r="W7028" i="1" s="1"/>
  <c r="E7028" i="1" s="1"/>
  <c r="R3095" i="1"/>
  <c r="G4623" i="1"/>
  <c r="R1692" i="1"/>
  <c r="R1528" i="1"/>
  <c r="R8270" i="1"/>
  <c r="R3143" i="1"/>
  <c r="G5285" i="1"/>
  <c r="W2424" i="1"/>
  <c r="E2424" i="1" s="1"/>
  <c r="R5825" i="1"/>
  <c r="W5825" i="1" s="1"/>
  <c r="E5825" i="1" s="1"/>
  <c r="W7240" i="1"/>
  <c r="E7240" i="1" s="1"/>
  <c r="R4097" i="1"/>
  <c r="R7139" i="1"/>
  <c r="R7971" i="1"/>
  <c r="W260" i="1"/>
  <c r="E260" i="1" s="1"/>
  <c r="W8058" i="1"/>
  <c r="E8058" i="1" s="1"/>
  <c r="G6396" i="1"/>
  <c r="G5896" i="1"/>
  <c r="R698" i="1"/>
  <c r="W698" i="1" s="1"/>
  <c r="E698" i="1" s="1"/>
  <c r="G1221" i="1"/>
  <c r="W5376" i="1"/>
  <c r="E5376" i="1" s="1"/>
  <c r="G6544" i="1"/>
  <c r="G5138" i="1"/>
  <c r="G7304" i="1"/>
  <c r="G3894" i="1"/>
  <c r="W2355" i="1"/>
  <c r="E2355" i="1" s="1"/>
  <c r="G1476" i="1"/>
  <c r="G8153" i="1"/>
  <c r="W1955" i="1"/>
  <c r="E1955" i="1" s="1"/>
  <c r="R1579" i="1"/>
  <c r="R999" i="1"/>
  <c r="G4761" i="1"/>
  <c r="R2258" i="1"/>
  <c r="R3700" i="1"/>
  <c r="R6639" i="1"/>
  <c r="G20" i="1"/>
  <c r="R2942" i="1"/>
  <c r="R1475" i="1"/>
  <c r="R6753" i="1"/>
  <c r="G7018" i="1"/>
  <c r="G94" i="1"/>
  <c r="W4596" i="1"/>
  <c r="E4596" i="1" s="1"/>
  <c r="W6553" i="1"/>
  <c r="E6553" i="1" s="1"/>
  <c r="R6665" i="1"/>
  <c r="G5750" i="1"/>
  <c r="G3321" i="1"/>
  <c r="G4334" i="1"/>
  <c r="R2333" i="1"/>
  <c r="R1754" i="1"/>
  <c r="G7926" i="1"/>
  <c r="G4113" i="1"/>
  <c r="R6563" i="1"/>
  <c r="R5970" i="1"/>
  <c r="W5970" i="1" s="1"/>
  <c r="E5970" i="1" s="1"/>
  <c r="R5212" i="1"/>
  <c r="R3003" i="1"/>
  <c r="R7457" i="1"/>
  <c r="R5845" i="1"/>
  <c r="R5706" i="1"/>
  <c r="R289" i="1"/>
  <c r="G7826" i="1"/>
  <c r="G5224" i="1"/>
  <c r="R929" i="1"/>
  <c r="R3540" i="1"/>
  <c r="R3500" i="1"/>
  <c r="R2949" i="1"/>
  <c r="W1439" i="1"/>
  <c r="E1439" i="1" s="1"/>
  <c r="G197" i="1"/>
  <c r="W2827" i="1"/>
  <c r="E2827" i="1" s="1"/>
  <c r="G7075" i="1"/>
  <c r="W5877" i="1"/>
  <c r="E5877" i="1" s="1"/>
  <c r="R4041" i="1"/>
  <c r="G4227" i="1"/>
  <c r="R1794" i="1"/>
  <c r="G6811" i="1"/>
  <c r="R7999" i="1"/>
  <c r="G5845" i="1"/>
  <c r="W4578" i="1"/>
  <c r="E4578" i="1" s="1"/>
  <c r="R3527" i="1"/>
  <c r="G6837" i="1"/>
  <c r="G8038" i="1"/>
  <c r="G4146" i="1"/>
  <c r="R4877" i="1"/>
  <c r="R513" i="1"/>
  <c r="G2109" i="1"/>
  <c r="R8230" i="1"/>
  <c r="R4624" i="1"/>
  <c r="W4624" i="1" s="1"/>
  <c r="E4624" i="1" s="1"/>
  <c r="G2334" i="1"/>
  <c r="G5148" i="1"/>
  <c r="G2075" i="1"/>
  <c r="G3349" i="1"/>
  <c r="G2355" i="1"/>
  <c r="G5542" i="1"/>
  <c r="R6234" i="1"/>
  <c r="G7291" i="1"/>
  <c r="W3500" i="1"/>
  <c r="E3500" i="1" s="1"/>
  <c r="R3350" i="1"/>
  <c r="R5111" i="1"/>
  <c r="R305" i="1"/>
  <c r="G2698" i="1"/>
  <c r="W5488" i="1"/>
  <c r="E5488" i="1" s="1"/>
  <c r="G2533" i="1"/>
  <c r="R1113" i="1"/>
  <c r="G8031" i="1"/>
  <c r="G3494" i="1"/>
  <c r="G4211" i="1"/>
  <c r="R1869" i="1"/>
  <c r="R915" i="1"/>
  <c r="G140" i="1"/>
  <c r="G6780" i="1"/>
  <c r="G40" i="1"/>
  <c r="R5486" i="1"/>
  <c r="G7217" i="1"/>
  <c r="R4825" i="1"/>
  <c r="R7919" i="1"/>
  <c r="G4077" i="1"/>
  <c r="G4067" i="1"/>
  <c r="R6796" i="1"/>
  <c r="G7365" i="1"/>
  <c r="W4516" i="1"/>
  <c r="E4516" i="1" s="1"/>
  <c r="G1298" i="1"/>
  <c r="R7924" i="1"/>
  <c r="G5966" i="1"/>
  <c r="R370" i="1"/>
  <c r="R4190" i="1"/>
  <c r="G1803" i="1"/>
  <c r="W6827" i="1"/>
  <c r="E6827" i="1" s="1"/>
  <c r="W1634" i="1"/>
  <c r="E1634" i="1" s="1"/>
  <c r="R6957" i="1"/>
  <c r="W372" i="1"/>
  <c r="E372" i="1" s="1"/>
  <c r="G3443" i="1"/>
  <c r="G5097" i="1"/>
  <c r="G6" i="1"/>
  <c r="G2410" i="1"/>
  <c r="R1013" i="1"/>
  <c r="G3197" i="1"/>
  <c r="G4028" i="1"/>
  <c r="G8293" i="1"/>
  <c r="R676" i="1"/>
  <c r="W5432" i="1"/>
  <c r="E5432" i="1" s="1"/>
  <c r="G5229" i="1"/>
  <c r="G2931" i="1"/>
  <c r="R6320" i="1"/>
  <c r="R524" i="1"/>
  <c r="R979" i="1"/>
  <c r="R897" i="1"/>
  <c r="R8211" i="1"/>
  <c r="W3502" i="1"/>
  <c r="E3502" i="1" s="1"/>
  <c r="R4371" i="1"/>
  <c r="R4905" i="1"/>
  <c r="R6827" i="1"/>
  <c r="R7170" i="1"/>
  <c r="G5221" i="1"/>
  <c r="G1744" i="1"/>
  <c r="G8042" i="1"/>
  <c r="G3477" i="1"/>
  <c r="R1108" i="1"/>
  <c r="G7823" i="1"/>
  <c r="G3956" i="1"/>
  <c r="R3454" i="1"/>
  <c r="W2745" i="1"/>
  <c r="E2745" i="1" s="1"/>
  <c r="G3664" i="1"/>
  <c r="G2917" i="1"/>
  <c r="G1933" i="1"/>
  <c r="G5592" i="1"/>
  <c r="R714" i="1"/>
  <c r="R1521" i="1"/>
  <c r="W1521" i="1" s="1"/>
  <c r="E1521" i="1" s="1"/>
  <c r="R8343" i="1"/>
  <c r="G5759" i="1"/>
  <c r="G4540" i="1"/>
  <c r="G1026" i="1"/>
  <c r="R5430" i="1"/>
  <c r="G6754" i="1"/>
  <c r="G264" i="1"/>
  <c r="G4631" i="1"/>
  <c r="R2167" i="1"/>
  <c r="R10" i="1"/>
  <c r="R7806" i="1"/>
  <c r="R94" i="1"/>
  <c r="G3645" i="1"/>
  <c r="R8323" i="1"/>
  <c r="G6178" i="1"/>
  <c r="R3662" i="1"/>
  <c r="R590" i="1"/>
  <c r="G411" i="1"/>
  <c r="G3517" i="1"/>
  <c r="G7993" i="1"/>
  <c r="R8028" i="1"/>
  <c r="W8028" i="1" s="1"/>
  <c r="E8028" i="1" s="1"/>
  <c r="G4442" i="1"/>
  <c r="G3354" i="1"/>
  <c r="R5563" i="1"/>
  <c r="R5713" i="1"/>
  <c r="R1227" i="1"/>
  <c r="W1227" i="1" s="1"/>
  <c r="E1227" i="1" s="1"/>
  <c r="R7073" i="1"/>
  <c r="R7488" i="1"/>
  <c r="R3088" i="1"/>
  <c r="G7550" i="1"/>
  <c r="R6184" i="1"/>
  <c r="G2459" i="1"/>
  <c r="G1826" i="1"/>
  <c r="G6733" i="1"/>
  <c r="R5985" i="1"/>
  <c r="G5558" i="1"/>
  <c r="R5184" i="1"/>
  <c r="R4247" i="1"/>
  <c r="W4247" i="1" s="1"/>
  <c r="E4247" i="1" s="1"/>
  <c r="W7409" i="1"/>
  <c r="E7409" i="1" s="1"/>
  <c r="G1141" i="1"/>
  <c r="R8267" i="1"/>
  <c r="R428" i="1"/>
  <c r="W595" i="1"/>
  <c r="E595" i="1" s="1"/>
  <c r="G68" i="1"/>
  <c r="R6025" i="1"/>
  <c r="G2849" i="1"/>
  <c r="G4895" i="1"/>
  <c r="R1631" i="1"/>
  <c r="R6569" i="1"/>
  <c r="G8162" i="1"/>
  <c r="R563" i="1"/>
  <c r="R2797" i="1"/>
  <c r="W3610" i="1"/>
  <c r="E3610" i="1" s="1"/>
  <c r="G2541" i="1"/>
  <c r="R5746" i="1"/>
  <c r="R358" i="1"/>
  <c r="R1130" i="1"/>
  <c r="G6447" i="1"/>
  <c r="G7863" i="1"/>
  <c r="G3082" i="1"/>
  <c r="R3354" i="1"/>
  <c r="W3981" i="1"/>
  <c r="E3981" i="1" s="1"/>
  <c r="R3360" i="1"/>
  <c r="G743" i="1"/>
  <c r="R4109" i="1"/>
  <c r="R1595" i="1"/>
  <c r="G6501" i="1"/>
  <c r="R6940" i="1"/>
  <c r="R6548" i="1"/>
  <c r="G6742" i="1"/>
  <c r="G4752" i="1"/>
  <c r="G3423" i="1"/>
  <c r="W8250" i="1"/>
  <c r="E8250" i="1" s="1"/>
  <c r="G5689" i="1"/>
  <c r="R3697" i="1"/>
  <c r="G4804" i="1"/>
  <c r="G2743" i="1"/>
  <c r="G3995" i="1"/>
  <c r="G1226" i="1"/>
  <c r="W2090" i="1"/>
  <c r="E2090" i="1" s="1"/>
  <c r="R1259" i="1"/>
  <c r="W4701" i="1"/>
  <c r="E4701" i="1" s="1"/>
  <c r="R8181" i="1"/>
  <c r="W8181" i="1" s="1"/>
  <c r="E8181" i="1" s="1"/>
  <c r="G6930" i="1"/>
  <c r="G6674" i="1"/>
  <c r="G4351" i="1"/>
  <c r="R1920" i="1"/>
  <c r="G3897" i="1"/>
  <c r="G8018" i="1"/>
  <c r="G3115" i="1"/>
  <c r="G6673" i="1"/>
  <c r="G2776" i="1"/>
  <c r="G986" i="1"/>
  <c r="R4929" i="1"/>
  <c r="G5450" i="1"/>
  <c r="R1279" i="1"/>
  <c r="G1449" i="1"/>
  <c r="R1447" i="1"/>
  <c r="R8196" i="1"/>
  <c r="G632" i="1"/>
  <c r="G8226" i="1"/>
  <c r="G612" i="1"/>
  <c r="G4739" i="1"/>
  <c r="G5001" i="1"/>
  <c r="G4720" i="1"/>
  <c r="R6113" i="1"/>
  <c r="G753" i="1"/>
  <c r="R4117" i="1"/>
  <c r="W4117" i="1" s="1"/>
  <c r="E4117" i="1" s="1"/>
  <c r="R5526" i="1"/>
  <c r="G3308" i="1"/>
  <c r="R2012" i="1"/>
  <c r="R502" i="1"/>
  <c r="R8168" i="1"/>
  <c r="G722" i="1"/>
  <c r="G5718" i="1"/>
  <c r="G3341" i="1"/>
  <c r="G7695" i="1"/>
  <c r="G5518" i="1"/>
  <c r="R5770" i="1"/>
  <c r="G792" i="1"/>
  <c r="W5828" i="1"/>
  <c r="E5828" i="1" s="1"/>
  <c r="R6605" i="1"/>
  <c r="R1562" i="1"/>
  <c r="W1873" i="1"/>
  <c r="E1873" i="1" s="1"/>
  <c r="G1282" i="1"/>
  <c r="R415" i="1"/>
  <c r="W7461" i="1"/>
  <c r="E7461" i="1" s="1"/>
  <c r="G4352" i="1"/>
  <c r="R8292" i="1"/>
  <c r="R1995" i="1"/>
  <c r="R7313" i="1"/>
  <c r="G4503" i="1"/>
  <c r="R2711" i="1"/>
  <c r="R882" i="1"/>
  <c r="R2496" i="1"/>
  <c r="G1068" i="1"/>
  <c r="G738" i="1"/>
  <c r="R3924" i="1"/>
  <c r="W4264" i="1"/>
  <c r="E4264" i="1" s="1"/>
  <c r="R5079" i="1"/>
  <c r="G5071" i="1"/>
  <c r="W4457" i="1"/>
  <c r="E4457" i="1" s="1"/>
  <c r="G3441" i="1"/>
  <c r="R5634" i="1"/>
  <c r="G2406" i="1"/>
  <c r="G1303" i="1"/>
  <c r="W5195" i="1"/>
  <c r="E5195" i="1" s="1"/>
  <c r="R1471" i="1"/>
  <c r="R1877" i="1"/>
  <c r="G3218" i="1"/>
  <c r="G6158" i="1"/>
  <c r="G5286" i="1"/>
  <c r="G3404" i="1"/>
  <c r="R2427" i="1"/>
  <c r="G6172" i="1"/>
  <c r="W3705" i="1"/>
  <c r="E3705" i="1" s="1"/>
  <c r="G4149" i="1"/>
  <c r="G131" i="1"/>
  <c r="G7250" i="1"/>
  <c r="G7174" i="1"/>
  <c r="G5325" i="1"/>
  <c r="G1590" i="1"/>
  <c r="G601" i="1"/>
  <c r="G1393" i="1"/>
  <c r="G5454" i="1"/>
  <c r="R7616" i="1"/>
  <c r="R4544" i="1"/>
  <c r="R770" i="1"/>
  <c r="R1246" i="1"/>
  <c r="G6181" i="1"/>
  <c r="R77" i="1"/>
  <c r="G2219" i="1"/>
  <c r="R277" i="1"/>
  <c r="G8294" i="1"/>
  <c r="R4073" i="1"/>
  <c r="R6873" i="1"/>
  <c r="R1627" i="1"/>
  <c r="G4075" i="1"/>
  <c r="G5365" i="1"/>
  <c r="R1968" i="1"/>
  <c r="R7569" i="1"/>
  <c r="R885" i="1"/>
  <c r="R7695" i="1"/>
  <c r="G2216" i="1"/>
  <c r="W4758" i="1"/>
  <c r="E4758" i="1" s="1"/>
  <c r="R1815" i="1"/>
  <c r="G4155" i="1"/>
  <c r="W482" i="1"/>
  <c r="E482" i="1" s="1"/>
  <c r="G8319" i="1"/>
  <c r="G295" i="1"/>
  <c r="G3630" i="1"/>
  <c r="R4044" i="1"/>
  <c r="R7143" i="1"/>
  <c r="W7143" i="1" s="1"/>
  <c r="E7143" i="1" s="1"/>
  <c r="R1866" i="1"/>
  <c r="R1422" i="1"/>
  <c r="R5903" i="1"/>
  <c r="W5903" i="1" s="1"/>
  <c r="E5903" i="1" s="1"/>
  <c r="R4861" i="1"/>
  <c r="R5487" i="1"/>
  <c r="R293" i="1"/>
  <c r="R197" i="1"/>
  <c r="G4215" i="1"/>
  <c r="R7888" i="1"/>
  <c r="R2984" i="1"/>
  <c r="G4961" i="1"/>
  <c r="R8144" i="1"/>
  <c r="G690" i="1"/>
  <c r="R3990" i="1"/>
  <c r="W3990" i="1" s="1"/>
  <c r="E3990" i="1" s="1"/>
  <c r="W3211" i="1"/>
  <c r="E3211" i="1" s="1"/>
  <c r="R1359" i="1"/>
  <c r="R3777" i="1"/>
  <c r="G149" i="1"/>
  <c r="R2130" i="1"/>
  <c r="W7848" i="1"/>
  <c r="E7848" i="1" s="1"/>
  <c r="R4328" i="1"/>
  <c r="R3534" i="1"/>
  <c r="R5054" i="1"/>
  <c r="R5772" i="1"/>
  <c r="R5396" i="1"/>
  <c r="R7939" i="1"/>
  <c r="R231" i="1"/>
  <c r="W7436" i="1"/>
  <c r="E7436" i="1" s="1"/>
  <c r="R5372" i="1"/>
  <c r="W5794" i="1"/>
  <c r="E5794" i="1" s="1"/>
  <c r="G5790" i="1"/>
  <c r="G2559" i="1"/>
  <c r="G1776" i="1"/>
  <c r="R207" i="1"/>
  <c r="G462" i="1"/>
  <c r="R686" i="1"/>
  <c r="G6111" i="1"/>
  <c r="W2502" i="1"/>
  <c r="E2502" i="1" s="1"/>
  <c r="G7495" i="1"/>
  <c r="R2987" i="1"/>
  <c r="R3052" i="1"/>
  <c r="W3052" i="1" s="1"/>
  <c r="E3052" i="1" s="1"/>
  <c r="G7099" i="1"/>
  <c r="R7410" i="1"/>
  <c r="G8" i="1"/>
  <c r="R4245" i="1"/>
  <c r="R2649" i="1"/>
  <c r="R783" i="1"/>
  <c r="W2559" i="1"/>
  <c r="E2559" i="1" s="1"/>
  <c r="R1282" i="1"/>
  <c r="R9" i="1"/>
  <c r="W6491" i="1"/>
  <c r="E6491" i="1" s="1"/>
  <c r="G2422" i="1"/>
  <c r="G6690" i="1"/>
  <c r="R5249" i="1"/>
  <c r="R8249" i="1"/>
  <c r="G1783" i="1"/>
  <c r="W2564" i="1"/>
  <c r="E2564" i="1" s="1"/>
  <c r="W5567" i="1"/>
  <c r="E5567" i="1" s="1"/>
  <c r="W3283" i="1"/>
  <c r="E3283" i="1" s="1"/>
  <c r="G4994" i="1"/>
  <c r="R5998" i="1"/>
  <c r="R7074" i="1"/>
  <c r="R6518" i="1"/>
  <c r="G1976" i="1"/>
  <c r="G3141" i="1"/>
  <c r="R1295" i="1"/>
  <c r="G3586" i="1"/>
  <c r="G8123" i="1"/>
  <c r="W4217" i="1"/>
  <c r="E4217" i="1" s="1"/>
  <c r="R2017" i="1"/>
  <c r="W4479" i="1"/>
  <c r="E4479" i="1" s="1"/>
  <c r="G7013" i="1"/>
  <c r="W3187" i="1"/>
  <c r="E3187" i="1" s="1"/>
  <c r="W8000" i="1"/>
  <c r="E8000" i="1" s="1"/>
  <c r="R2549" i="1"/>
  <c r="R1854" i="1"/>
  <c r="G6696" i="1"/>
  <c r="R4142" i="1"/>
  <c r="R3992" i="1"/>
  <c r="G1140" i="1"/>
  <c r="G277" i="1"/>
  <c r="R1620" i="1"/>
  <c r="R5617" i="1"/>
  <c r="W3058" i="1"/>
  <c r="E3058" i="1" s="1"/>
  <c r="R6555" i="1"/>
  <c r="R1162" i="1"/>
  <c r="R1975" i="1"/>
  <c r="W1007" i="1"/>
  <c r="E1007" i="1" s="1"/>
  <c r="G1064" i="1"/>
  <c r="R6650" i="1"/>
  <c r="R5279" i="1"/>
  <c r="G728" i="1"/>
  <c r="W1057" i="1"/>
  <c r="E1057" i="1" s="1"/>
  <c r="R2905" i="1"/>
  <c r="R4817" i="1"/>
  <c r="G3565" i="1"/>
  <c r="R5132" i="1"/>
  <c r="R7146" i="1"/>
  <c r="G2386" i="1"/>
  <c r="R8208" i="1"/>
  <c r="R7063" i="1"/>
  <c r="G3232" i="1"/>
  <c r="R240" i="1"/>
  <c r="G5880" i="1"/>
  <c r="R1323" i="1"/>
  <c r="R5349" i="1"/>
  <c r="G3228" i="1"/>
  <c r="R8222" i="1"/>
  <c r="R2678" i="1"/>
  <c r="W2678" i="1" s="1"/>
  <c r="E2678" i="1" s="1"/>
  <c r="R1112" i="1"/>
  <c r="R930" i="1"/>
  <c r="R5251" i="1"/>
  <c r="R5532" i="1"/>
  <c r="R7535" i="1"/>
  <c r="R2269" i="1"/>
  <c r="G4891" i="1"/>
  <c r="G4199" i="1"/>
  <c r="R5654" i="1"/>
  <c r="R1845" i="1"/>
  <c r="G6361" i="1"/>
  <c r="W2029" i="1"/>
  <c r="E2029" i="1" s="1"/>
  <c r="R7156" i="1"/>
  <c r="G4197" i="1"/>
  <c r="R2456" i="1"/>
  <c r="G159" i="1"/>
  <c r="R6943" i="1"/>
  <c r="R6374" i="1"/>
  <c r="R1654" i="1"/>
  <c r="R4124" i="1"/>
  <c r="G8213" i="1"/>
  <c r="G1791" i="1"/>
  <c r="G6588" i="1"/>
  <c r="R5142" i="1"/>
  <c r="R540" i="1"/>
  <c r="R268" i="1"/>
  <c r="W3848" i="1"/>
  <c r="E3848" i="1" s="1"/>
  <c r="G814" i="1"/>
  <c r="G1176" i="1"/>
  <c r="R3185" i="1"/>
  <c r="R5048" i="1"/>
  <c r="G2405" i="1"/>
  <c r="G2017" i="1"/>
  <c r="R1560" i="1"/>
  <c r="G7375" i="1"/>
  <c r="G1086" i="1"/>
  <c r="R408" i="1"/>
  <c r="W2770" i="1"/>
  <c r="E2770" i="1" s="1"/>
  <c r="G1174" i="1"/>
  <c r="G4873" i="1"/>
  <c r="R1907" i="1"/>
  <c r="W677" i="1"/>
  <c r="E677" i="1" s="1"/>
  <c r="W7122" i="1"/>
  <c r="E7122" i="1" s="1"/>
  <c r="W7334" i="1"/>
  <c r="E7334" i="1" s="1"/>
  <c r="R5934" i="1"/>
  <c r="G1218" i="1"/>
  <c r="G2839" i="1"/>
  <c r="G5744" i="1"/>
  <c r="R3050" i="1"/>
  <c r="R5595" i="1"/>
  <c r="R6237" i="1"/>
  <c r="R3793" i="1"/>
  <c r="G1787" i="1"/>
  <c r="G5874" i="1"/>
  <c r="G527" i="1"/>
  <c r="G5429" i="1"/>
  <c r="R2616" i="1"/>
  <c r="R6541" i="1"/>
  <c r="G3270" i="1"/>
  <c r="G552" i="1"/>
  <c r="G4310" i="1"/>
  <c r="R7972" i="1"/>
  <c r="G6510" i="1"/>
  <c r="R1803" i="1"/>
  <c r="W915" i="1"/>
  <c r="E915" i="1" s="1"/>
  <c r="G2640" i="1"/>
  <c r="R16" i="1"/>
  <c r="G5421" i="1"/>
  <c r="R493" i="1"/>
  <c r="G5455" i="1"/>
  <c r="R1324" i="1"/>
  <c r="W5654" i="1"/>
  <c r="E5654" i="1" s="1"/>
  <c r="R271" i="1"/>
  <c r="R5288" i="1"/>
  <c r="W2511" i="1"/>
  <c r="E2511" i="1" s="1"/>
  <c r="G8233" i="1"/>
  <c r="R3511" i="1"/>
  <c r="W2633" i="1"/>
  <c r="E2633" i="1" s="1"/>
  <c r="G3845" i="1"/>
  <c r="G5067" i="1"/>
  <c r="G491" i="1"/>
  <c r="R3968" i="1"/>
  <c r="G1073" i="1"/>
  <c r="G5989" i="1"/>
  <c r="R1025" i="1"/>
  <c r="G6401" i="1"/>
  <c r="G6257" i="1"/>
  <c r="R765" i="1"/>
  <c r="G7855" i="1"/>
  <c r="G7873" i="1"/>
  <c r="R8085" i="1"/>
  <c r="G4493" i="1"/>
  <c r="G1560" i="1"/>
  <c r="R6521" i="1"/>
  <c r="G5522" i="1"/>
  <c r="R8314" i="1"/>
  <c r="R4173" i="1"/>
  <c r="G2570" i="1"/>
  <c r="G2646" i="1"/>
  <c r="R1712" i="1"/>
  <c r="G3926" i="1"/>
  <c r="R5105" i="1"/>
  <c r="R1716" i="1"/>
  <c r="R3466" i="1"/>
  <c r="W1766" i="1"/>
  <c r="E1766" i="1" s="1"/>
  <c r="R1402" i="1"/>
  <c r="G5407" i="1"/>
  <c r="W4742" i="1"/>
  <c r="E4742" i="1" s="1"/>
  <c r="G4154" i="1"/>
  <c r="G5040" i="1"/>
  <c r="W5026" i="1"/>
  <c r="E5026" i="1" s="1"/>
  <c r="R1851" i="1"/>
  <c r="R419" i="1"/>
  <c r="R3658" i="1"/>
  <c r="G3527" i="1"/>
  <c r="W7313" i="1"/>
  <c r="E7313" i="1" s="1"/>
  <c r="G2740" i="1"/>
  <c r="G3313" i="1"/>
  <c r="W6268" i="1"/>
  <c r="E6268" i="1" s="1"/>
  <c r="R1081" i="1"/>
  <c r="W3901" i="1"/>
  <c r="E3901" i="1" s="1"/>
  <c r="G5492" i="1"/>
  <c r="G368" i="1"/>
  <c r="G3164" i="1"/>
  <c r="G5768" i="1"/>
  <c r="R3200" i="1"/>
  <c r="W3200" i="1" s="1"/>
  <c r="E3200" i="1" s="1"/>
  <c r="R6263" i="1"/>
  <c r="R384" i="1"/>
  <c r="R7300" i="1"/>
  <c r="R2779" i="1"/>
  <c r="G1459" i="1"/>
  <c r="R570" i="1"/>
  <c r="R7916" i="1"/>
  <c r="G1399" i="1"/>
  <c r="G7877" i="1"/>
  <c r="G3281" i="1"/>
  <c r="R7859" i="1"/>
  <c r="W6004" i="1"/>
  <c r="E6004" i="1" s="1"/>
  <c r="R8082" i="1"/>
  <c r="W6697" i="1"/>
  <c r="E6697" i="1" s="1"/>
  <c r="W4869" i="1"/>
  <c r="E4869" i="1" s="1"/>
  <c r="R4397" i="1"/>
  <c r="R328" i="1"/>
  <c r="G5246" i="1"/>
  <c r="G6263" i="1"/>
  <c r="G4074" i="1"/>
  <c r="G7973" i="1"/>
  <c r="G2359" i="1"/>
  <c r="W4033" i="1"/>
  <c r="E4033" i="1" s="1"/>
  <c r="G189" i="1"/>
  <c r="R4953" i="1"/>
  <c r="G2335" i="1"/>
  <c r="W3615" i="1"/>
  <c r="E3615" i="1" s="1"/>
  <c r="G7507" i="1"/>
  <c r="R1164" i="1"/>
  <c r="R1336" i="1"/>
  <c r="R4522" i="1"/>
  <c r="G4217" i="1"/>
  <c r="W5472" i="1"/>
  <c r="E5472" i="1" s="1"/>
  <c r="R5085" i="1"/>
  <c r="G3016" i="1"/>
  <c r="G6818" i="1"/>
  <c r="R5503" i="1"/>
  <c r="G8281" i="1"/>
  <c r="W7508" i="1"/>
  <c r="E7508" i="1" s="1"/>
  <c r="W747" i="1"/>
  <c r="E747" i="1" s="1"/>
  <c r="R5456" i="1"/>
  <c r="R4387" i="1"/>
  <c r="R5810" i="1"/>
  <c r="G5961" i="1"/>
  <c r="G938" i="1"/>
  <c r="G7561" i="1"/>
  <c r="W1676" i="1"/>
  <c r="E1676" i="1" s="1"/>
  <c r="G6778" i="1"/>
  <c r="G3655" i="1"/>
  <c r="R652" i="1"/>
  <c r="G3211" i="1"/>
  <c r="R6525" i="1"/>
  <c r="W3494" i="1"/>
  <c r="E3494" i="1" s="1"/>
  <c r="G4634" i="1"/>
  <c r="R4029" i="1"/>
  <c r="R1384" i="1"/>
  <c r="W5946" i="1"/>
  <c r="E5946" i="1" s="1"/>
  <c r="R1483" i="1"/>
  <c r="R237" i="1"/>
  <c r="G4943" i="1"/>
  <c r="R2873" i="1"/>
  <c r="W3785" i="1"/>
  <c r="E3785" i="1" s="1"/>
  <c r="G5787" i="1"/>
  <c r="G4298" i="1"/>
  <c r="G7053" i="1"/>
  <c r="R7852" i="1"/>
  <c r="W7833" i="1"/>
  <c r="E7833" i="1" s="1"/>
  <c r="W4590" i="1"/>
  <c r="E4590" i="1" s="1"/>
  <c r="G5252" i="1"/>
  <c r="G4924" i="1"/>
  <c r="G7104" i="1"/>
  <c r="W277" i="1"/>
  <c r="E277" i="1" s="1"/>
  <c r="G5559" i="1"/>
  <c r="R3491" i="1"/>
  <c r="R852" i="1"/>
  <c r="R3672" i="1"/>
  <c r="W4308" i="1"/>
  <c r="E4308" i="1" s="1"/>
  <c r="W821" i="1"/>
  <c r="E821" i="1" s="1"/>
  <c r="G5046" i="1"/>
  <c r="R4993" i="1"/>
  <c r="G6338" i="1"/>
  <c r="W3836" i="1"/>
  <c r="E3836" i="1" s="1"/>
  <c r="G8265" i="1"/>
  <c r="R6240" i="1"/>
  <c r="R5977" i="1"/>
  <c r="R2063" i="1"/>
  <c r="R7860" i="1"/>
  <c r="G3467" i="1"/>
  <c r="G959" i="1"/>
  <c r="R3140" i="1"/>
  <c r="W5879" i="1"/>
  <c r="E5879" i="1" s="1"/>
  <c r="R474" i="1"/>
  <c r="W274" i="1"/>
  <c r="E274" i="1" s="1"/>
  <c r="G5333" i="1"/>
  <c r="W2479" i="1"/>
  <c r="E2479" i="1" s="1"/>
  <c r="R3164" i="1"/>
  <c r="G3886" i="1"/>
  <c r="R3931" i="1"/>
  <c r="R4848" i="1"/>
  <c r="R2172" i="1"/>
  <c r="R1758" i="1"/>
  <c r="R1701" i="1"/>
  <c r="G2159" i="1"/>
  <c r="R4070" i="1"/>
  <c r="G2063" i="1"/>
  <c r="R5417" i="1"/>
  <c r="G8245" i="1"/>
  <c r="G7380" i="1"/>
  <c r="R3629" i="1"/>
  <c r="R294" i="1"/>
  <c r="G2178" i="1"/>
  <c r="W370" i="1"/>
  <c r="E370" i="1" s="1"/>
  <c r="G4775" i="1"/>
  <c r="W8323" i="1"/>
  <c r="E8323" i="1" s="1"/>
  <c r="G1567" i="1"/>
  <c r="W2007" i="1"/>
  <c r="E2007" i="1" s="1"/>
  <c r="G6133" i="1"/>
  <c r="G1264" i="1"/>
  <c r="G7989" i="1"/>
  <c r="G7820" i="1"/>
  <c r="G4874" i="1"/>
  <c r="W1096" i="1"/>
  <c r="E1096" i="1" s="1"/>
  <c r="G6668" i="1"/>
  <c r="G516" i="1"/>
  <c r="R3748" i="1"/>
  <c r="G165" i="1"/>
  <c r="G1147" i="1"/>
  <c r="R6697" i="1"/>
  <c r="R5041" i="1"/>
  <c r="R3379" i="1"/>
  <c r="R1647" i="1"/>
  <c r="R5689" i="1"/>
  <c r="R183" i="1"/>
  <c r="R444" i="1"/>
  <c r="R3214" i="1"/>
  <c r="G8297" i="1"/>
  <c r="G8196" i="1"/>
  <c r="R4633" i="1"/>
  <c r="G7972" i="1"/>
  <c r="R1535" i="1"/>
  <c r="R365" i="1"/>
  <c r="G8046" i="1"/>
  <c r="G3468" i="1"/>
  <c r="R5158" i="1"/>
  <c r="G10" i="1"/>
  <c r="R4316" i="1"/>
  <c r="W4339" i="1"/>
  <c r="E4339" i="1" s="1"/>
  <c r="W3088" i="1"/>
  <c r="E3088" i="1" s="1"/>
  <c r="R7523" i="1"/>
  <c r="W8343" i="1"/>
  <c r="E8343" i="1" s="1"/>
  <c r="R3139" i="1"/>
  <c r="G4126" i="1"/>
  <c r="G6775" i="1"/>
  <c r="G526" i="1"/>
  <c r="W5310" i="1"/>
  <c r="E5310" i="1" s="1"/>
  <c r="R7224" i="1"/>
  <c r="R4376" i="1"/>
  <c r="G4944" i="1"/>
  <c r="R6652" i="1"/>
  <c r="G5838" i="1"/>
  <c r="R5207" i="1"/>
  <c r="R4163" i="1"/>
  <c r="G4901" i="1"/>
  <c r="W7159" i="1"/>
  <c r="E7159" i="1" s="1"/>
  <c r="R647" i="1"/>
  <c r="G4596" i="1"/>
  <c r="W2458" i="1"/>
  <c r="E2458" i="1" s="1"/>
  <c r="G4879" i="1"/>
  <c r="G783" i="1"/>
  <c r="R4990" i="1"/>
  <c r="R1559" i="1"/>
  <c r="R496" i="1"/>
  <c r="G2361" i="1"/>
  <c r="R7291" i="1"/>
  <c r="R6647" i="1"/>
  <c r="G6015" i="1"/>
  <c r="R6511" i="1"/>
  <c r="G492" i="1"/>
  <c r="R6798" i="1"/>
  <c r="R3579" i="1"/>
  <c r="G935" i="1"/>
  <c r="R4572" i="1"/>
  <c r="R5310" i="1"/>
  <c r="R896" i="1"/>
  <c r="R8338" i="1"/>
  <c r="W8303" i="1"/>
  <c r="E8303" i="1" s="1"/>
  <c r="G5059" i="1"/>
  <c r="G5926" i="1"/>
  <c r="G2" i="1"/>
  <c r="R7803" i="1"/>
  <c r="W7342" i="1"/>
  <c r="E7342" i="1" s="1"/>
  <c r="W2793" i="1"/>
  <c r="E2793" i="1" s="1"/>
  <c r="R4050" i="1"/>
  <c r="G6030" i="1"/>
  <c r="W1842" i="1"/>
  <c r="E1842" i="1" s="1"/>
  <c r="G5539" i="1"/>
  <c r="G4724" i="1"/>
  <c r="R908" i="1"/>
  <c r="G2737" i="1"/>
  <c r="R5178" i="1"/>
  <c r="G370" i="1"/>
  <c r="G5430" i="1"/>
  <c r="R1629" i="1"/>
  <c r="G598" i="1"/>
  <c r="W1086" i="1"/>
  <c r="E1086" i="1" s="1"/>
  <c r="W3160" i="1"/>
  <c r="E3160" i="1" s="1"/>
  <c r="R8008" i="1"/>
  <c r="G6104" i="1"/>
  <c r="R4830" i="1"/>
  <c r="W860" i="1"/>
  <c r="E860" i="1" s="1"/>
  <c r="G5727" i="1"/>
  <c r="G1541" i="1"/>
  <c r="W4839" i="1"/>
  <c r="E4839" i="1" s="1"/>
  <c r="G5117" i="1"/>
  <c r="R702" i="1"/>
  <c r="G5251" i="1"/>
  <c r="G2131" i="1"/>
  <c r="R6862" i="1"/>
  <c r="G715" i="1"/>
  <c r="W2546" i="1"/>
  <c r="E2546" i="1" s="1"/>
  <c r="G1519" i="1"/>
  <c r="G4760" i="1"/>
  <c r="R43" i="1"/>
  <c r="W7043" i="1"/>
  <c r="E7043" i="1" s="1"/>
  <c r="R3084" i="1"/>
  <c r="G1708" i="1"/>
  <c r="G636" i="1"/>
  <c r="R3831" i="1"/>
  <c r="R4836" i="1"/>
  <c r="G1625" i="1"/>
  <c r="G2262" i="1"/>
  <c r="G5905" i="1"/>
  <c r="W1995" i="1"/>
  <c r="E1995" i="1" s="1"/>
  <c r="R6891" i="1"/>
  <c r="G6569" i="1"/>
  <c r="G5586" i="1"/>
  <c r="R1274" i="1"/>
  <c r="G713" i="1"/>
  <c r="R8053" i="1"/>
  <c r="R1309" i="1"/>
  <c r="G1855" i="1"/>
  <c r="W5434" i="1"/>
  <c r="E5434" i="1" s="1"/>
  <c r="R48" i="1"/>
  <c r="W1647" i="1"/>
  <c r="E1647" i="1" s="1"/>
  <c r="W5776" i="1"/>
  <c r="E5776" i="1" s="1"/>
  <c r="G723" i="1"/>
  <c r="W7582" i="1"/>
  <c r="E7582" i="1" s="1"/>
  <c r="G2191" i="1"/>
  <c r="G1134" i="1"/>
  <c r="G3979" i="1"/>
  <c r="R648" i="1"/>
  <c r="G7126" i="1"/>
  <c r="R15" i="1"/>
  <c r="G3758" i="1"/>
  <c r="R6055" i="1"/>
  <c r="G228" i="1"/>
  <c r="G3735" i="1"/>
  <c r="R8026" i="1"/>
  <c r="R2445" i="1"/>
  <c r="W5576" i="1"/>
  <c r="E5576" i="1" s="1"/>
  <c r="G882" i="1"/>
  <c r="G4245" i="1"/>
  <c r="R4262" i="1"/>
  <c r="G7241" i="1"/>
  <c r="R5379" i="1"/>
  <c r="R4615" i="1"/>
  <c r="R4407" i="1"/>
  <c r="G1034" i="1"/>
  <c r="G4572" i="1"/>
  <c r="R773" i="1"/>
  <c r="G1658" i="1"/>
  <c r="R4866" i="1"/>
  <c r="W7906" i="1"/>
  <c r="E7906" i="1" s="1"/>
  <c r="G7955" i="1"/>
  <c r="W1321" i="1"/>
  <c r="E1321" i="1" s="1"/>
  <c r="R3816" i="1"/>
  <c r="R7242" i="1"/>
  <c r="G7345" i="1"/>
  <c r="R2718" i="1"/>
  <c r="G4084" i="1"/>
  <c r="W3097" i="1"/>
  <c r="E3097" i="1" s="1"/>
  <c r="R1594" i="1"/>
  <c r="G4011" i="1"/>
  <c r="G3530" i="1"/>
  <c r="R3045" i="1"/>
  <c r="G6431" i="1"/>
  <c r="G6499" i="1"/>
  <c r="R3428" i="1"/>
  <c r="R4141" i="1"/>
  <c r="R5293" i="1"/>
  <c r="R2435" i="1"/>
  <c r="R3557" i="1"/>
  <c r="R5063" i="1"/>
  <c r="G8197" i="1"/>
  <c r="R6741" i="1"/>
  <c r="G4771" i="1"/>
  <c r="G7853" i="1"/>
  <c r="R7804" i="1"/>
  <c r="G7947" i="1"/>
  <c r="G2342" i="1"/>
  <c r="G2855" i="1"/>
  <c r="R5230" i="1"/>
  <c r="G4099" i="1"/>
  <c r="G3214" i="1"/>
  <c r="G5637" i="1"/>
  <c r="G7116" i="1"/>
  <c r="G2805" i="1"/>
  <c r="R335" i="1"/>
  <c r="G6437" i="1"/>
  <c r="G3452" i="1"/>
  <c r="R5939" i="1"/>
  <c r="G1895" i="1"/>
  <c r="R2187" i="1"/>
  <c r="G8093" i="1"/>
  <c r="G7300" i="1"/>
  <c r="G1266" i="1"/>
  <c r="R877" i="1"/>
  <c r="W1534" i="1"/>
  <c r="E1534" i="1" s="1"/>
  <c r="R4767" i="1"/>
  <c r="G6389" i="1"/>
  <c r="R2254" i="1"/>
  <c r="R1163" i="1"/>
  <c r="G292" i="1"/>
  <c r="G3029" i="1"/>
  <c r="G3445" i="1"/>
  <c r="G2733" i="1"/>
  <c r="R2099" i="1"/>
  <c r="G2391" i="1"/>
  <c r="R4995" i="1"/>
  <c r="G3295" i="1"/>
  <c r="G742" i="1"/>
  <c r="G7060" i="1"/>
  <c r="R8143" i="1"/>
  <c r="R7982" i="1"/>
  <c r="R3753" i="1"/>
  <c r="G2187" i="1"/>
  <c r="G2050" i="1"/>
  <c r="G8043" i="1"/>
  <c r="G8228" i="1"/>
  <c r="R559" i="1"/>
  <c r="G293" i="1"/>
  <c r="R4515" i="1"/>
  <c r="G3689" i="1"/>
  <c r="G797" i="1"/>
  <c r="G8140" i="1"/>
  <c r="R3186" i="1"/>
  <c r="G1667" i="1"/>
  <c r="G2623" i="1"/>
  <c r="G3456" i="1"/>
  <c r="R6851" i="1"/>
  <c r="W2758" i="1"/>
  <c r="E2758" i="1" s="1"/>
  <c r="R6241" i="1"/>
  <c r="W8047" i="1"/>
  <c r="E8047" i="1" s="1"/>
  <c r="G958" i="1"/>
  <c r="W739" i="1"/>
  <c r="E739" i="1" s="1"/>
  <c r="R5231" i="1"/>
  <c r="R7451" i="1"/>
  <c r="R5672" i="1"/>
  <c r="G7334" i="1"/>
  <c r="G5362" i="1"/>
  <c r="G6631" i="1"/>
  <c r="R7960" i="1"/>
  <c r="G460" i="1"/>
  <c r="R1689" i="1"/>
  <c r="G5120" i="1"/>
  <c r="R654" i="1"/>
  <c r="G6131" i="1"/>
  <c r="G6153" i="1"/>
  <c r="G6002" i="1"/>
  <c r="G5644" i="1"/>
  <c r="R8116" i="1"/>
  <c r="R7840" i="1"/>
  <c r="G1975" i="1"/>
  <c r="R5648" i="1"/>
  <c r="G1782" i="1"/>
  <c r="G4031" i="1"/>
  <c r="G3724" i="1"/>
  <c r="G8332" i="1"/>
  <c r="G7486" i="1"/>
  <c r="R583" i="1"/>
  <c r="W8238" i="1"/>
  <c r="E8238" i="1" s="1"/>
  <c r="W4302" i="1"/>
  <c r="E4302" i="1" s="1"/>
  <c r="G5442" i="1"/>
  <c r="W7894" i="1"/>
  <c r="E7894" i="1" s="1"/>
  <c r="G118" i="1"/>
  <c r="G2302" i="1"/>
  <c r="G836" i="1"/>
  <c r="R7389" i="1"/>
  <c r="G2094" i="1"/>
  <c r="R8178" i="1"/>
  <c r="G2223" i="1"/>
  <c r="G6138" i="1"/>
  <c r="W7463" i="1"/>
  <c r="E7463" i="1" s="1"/>
  <c r="R708" i="1"/>
  <c r="W6642" i="1"/>
  <c r="E6642" i="1" s="1"/>
  <c r="R1721" i="1"/>
  <c r="R6876" i="1"/>
  <c r="G7081" i="1"/>
  <c r="R6877" i="1"/>
  <c r="R490" i="1"/>
  <c r="R4203" i="1"/>
  <c r="G3602" i="1"/>
  <c r="R3464" i="1"/>
  <c r="G4419" i="1"/>
  <c r="R7020" i="1"/>
  <c r="G6468" i="1"/>
  <c r="R1253" i="1"/>
  <c r="W6798" i="1"/>
  <c r="E6798" i="1" s="1"/>
  <c r="R8321" i="1"/>
  <c r="G2880" i="1"/>
  <c r="R1225" i="1"/>
  <c r="G4888" i="1"/>
  <c r="W3331" i="1"/>
  <c r="E3331" i="1" s="1"/>
  <c r="W2095" i="1"/>
  <c r="E2095" i="1" s="1"/>
  <c r="G1766" i="1"/>
  <c r="G896" i="1"/>
  <c r="R1607" i="1"/>
  <c r="G3191" i="1"/>
  <c r="G3023" i="1"/>
  <c r="W5661" i="1"/>
  <c r="E5661" i="1" s="1"/>
  <c r="G3150" i="1"/>
  <c r="R7126" i="1"/>
  <c r="W3534" i="1"/>
  <c r="E3534" i="1" s="1"/>
  <c r="G7088" i="1"/>
  <c r="G2294" i="1"/>
  <c r="G1351" i="1"/>
  <c r="G2049" i="1"/>
  <c r="R6017" i="1"/>
  <c r="G2041" i="1"/>
  <c r="G5853" i="1"/>
  <c r="G2720" i="1"/>
  <c r="R3367" i="1"/>
  <c r="G425" i="1"/>
  <c r="W1170" i="1"/>
  <c r="E1170" i="1" s="1"/>
  <c r="R394" i="1"/>
  <c r="G3948" i="1"/>
  <c r="R2516" i="1"/>
  <c r="R8274" i="1"/>
  <c r="G3046" i="1"/>
  <c r="R2196" i="1"/>
  <c r="R1048" i="1"/>
  <c r="G7909" i="1"/>
  <c r="R4404" i="1"/>
  <c r="R2425" i="1"/>
  <c r="R6848" i="1"/>
  <c r="G1632" i="1"/>
  <c r="G2638" i="1"/>
  <c r="G7768" i="1"/>
  <c r="R1371" i="1"/>
  <c r="W1056" i="1"/>
  <c r="E1056" i="1" s="1"/>
  <c r="R7005" i="1"/>
  <c r="G2322" i="1"/>
  <c r="W1542" i="1"/>
  <c r="E1542" i="1" s="1"/>
  <c r="R110" i="1"/>
  <c r="R3871" i="1"/>
  <c r="R6162" i="1"/>
  <c r="R6746" i="1"/>
  <c r="G1719" i="1"/>
  <c r="R7487" i="1"/>
  <c r="R4788" i="1"/>
  <c r="G6017" i="1"/>
  <c r="W1849" i="1"/>
  <c r="E1849" i="1" s="1"/>
  <c r="R5340" i="1"/>
  <c r="R1894" i="1"/>
  <c r="G989" i="1"/>
  <c r="G3085" i="1"/>
  <c r="R6170" i="1"/>
  <c r="G6855" i="1"/>
  <c r="W1358" i="1"/>
  <c r="E1358" i="1" s="1"/>
  <c r="R3676" i="1"/>
  <c r="G5404" i="1"/>
  <c r="G3789" i="1"/>
  <c r="W1402" i="1"/>
  <c r="E1402" i="1" s="1"/>
  <c r="G4504" i="1"/>
  <c r="G1874" i="1"/>
  <c r="G2546" i="1"/>
  <c r="R2791" i="1"/>
  <c r="G8243" i="1"/>
  <c r="R7236" i="1"/>
  <c r="W3499" i="1"/>
  <c r="E3499" i="1" s="1"/>
  <c r="G7015" i="1"/>
  <c r="G7143" i="1"/>
  <c r="W2685" i="1"/>
  <c r="E2685" i="1" s="1"/>
  <c r="G2424" i="1"/>
  <c r="G6715" i="1"/>
  <c r="G7885" i="1"/>
  <c r="W1422" i="1"/>
  <c r="E1422" i="1" s="1"/>
  <c r="G302" i="1"/>
  <c r="R8151" i="1"/>
  <c r="G5323" i="1"/>
  <c r="G4305" i="1"/>
  <c r="R2980" i="1"/>
  <c r="G4384" i="1"/>
  <c r="R4529" i="1"/>
  <c r="R2736" i="1"/>
  <c r="R5082" i="1"/>
  <c r="W7865" i="1"/>
  <c r="E7865" i="1" s="1"/>
  <c r="W4692" i="1"/>
  <c r="E4692" i="1" s="1"/>
  <c r="G1958" i="1"/>
  <c r="R6073" i="1"/>
  <c r="G1227" i="1"/>
  <c r="R7878" i="1"/>
  <c r="R4450" i="1"/>
  <c r="R8224" i="1"/>
  <c r="R6076" i="1"/>
  <c r="R4424" i="1"/>
  <c r="W6555" i="1"/>
  <c r="E6555" i="1" s="1"/>
  <c r="R1757" i="1"/>
  <c r="G7114" i="1"/>
  <c r="W4338" i="1"/>
  <c r="E4338" i="1" s="1"/>
  <c r="R3467" i="1"/>
  <c r="G4400" i="1"/>
  <c r="R6389" i="1"/>
  <c r="W5127" i="1"/>
  <c r="E5127" i="1" s="1"/>
  <c r="G982" i="1"/>
  <c r="W1446" i="1"/>
  <c r="E1446" i="1" s="1"/>
  <c r="R7104" i="1"/>
  <c r="G3781" i="1"/>
  <c r="R6386" i="1"/>
  <c r="R315" i="1"/>
  <c r="G1843" i="1"/>
  <c r="G578" i="1"/>
  <c r="G1272" i="1"/>
  <c r="G5359" i="1"/>
  <c r="G6751" i="1"/>
  <c r="R1887" i="1"/>
  <c r="G46" i="1"/>
  <c r="R8152" i="1"/>
  <c r="R4632" i="1"/>
  <c r="R164" i="1"/>
  <c r="R7281" i="1"/>
  <c r="G4473" i="1"/>
  <c r="G1435" i="1"/>
  <c r="W5418" i="1"/>
  <c r="E5418" i="1" s="1"/>
  <c r="R5363" i="1"/>
  <c r="R2454" i="1"/>
  <c r="G7806" i="1"/>
  <c r="G7954" i="1"/>
  <c r="G1405" i="1"/>
  <c r="R3405" i="1"/>
  <c r="G3828" i="1"/>
  <c r="G7031" i="1"/>
  <c r="R3308" i="1"/>
  <c r="G5970" i="1"/>
  <c r="W4602" i="1"/>
  <c r="E4602" i="1" s="1"/>
  <c r="G5562" i="1"/>
  <c r="R8287" i="1"/>
  <c r="W1384" i="1"/>
  <c r="E1384" i="1" s="1"/>
  <c r="R5920" i="1"/>
  <c r="R4564" i="1"/>
  <c r="R7108" i="1"/>
  <c r="W4058" i="1"/>
  <c r="E4058" i="1" s="1"/>
  <c r="G6116" i="1"/>
  <c r="G670" i="1"/>
  <c r="W5823" i="1"/>
  <c r="E5823" i="1" s="1"/>
  <c r="R356" i="1"/>
  <c r="W2152" i="1"/>
  <c r="E2152" i="1" s="1"/>
  <c r="R1578" i="1"/>
  <c r="R6773" i="1"/>
  <c r="G863" i="1"/>
  <c r="G869" i="1"/>
  <c r="W6418" i="1"/>
  <c r="E6418" i="1" s="1"/>
  <c r="G2068" i="1"/>
  <c r="G6640" i="1"/>
  <c r="G8129" i="1"/>
  <c r="G3384" i="1"/>
  <c r="R5003" i="1"/>
  <c r="W4424" i="1"/>
  <c r="E4424" i="1" s="1"/>
  <c r="R3212" i="1"/>
  <c r="R2561" i="1"/>
  <c r="W6162" i="1"/>
  <c r="E6162" i="1" s="1"/>
  <c r="R1963" i="1"/>
  <c r="G5356" i="1"/>
  <c r="R4257" i="1"/>
  <c r="R8004" i="1"/>
  <c r="R5789" i="1"/>
  <c r="G3503" i="1"/>
  <c r="W1136" i="1"/>
  <c r="E1136" i="1" s="1"/>
  <c r="R2181" i="1"/>
  <c r="R1174" i="1"/>
  <c r="G1570" i="1"/>
  <c r="G1380" i="1"/>
  <c r="G3060" i="1"/>
  <c r="G1452" i="1"/>
  <c r="G353" i="1"/>
  <c r="R256" i="1"/>
  <c r="G7423" i="1"/>
  <c r="R8305" i="1"/>
  <c r="G2243" i="1"/>
  <c r="G8143" i="1"/>
  <c r="G6691" i="1"/>
  <c r="G7392" i="1"/>
  <c r="R4427" i="1"/>
  <c r="R1268" i="1"/>
  <c r="G2530" i="1"/>
  <c r="R1055" i="1"/>
  <c r="R7166" i="1"/>
  <c r="R1076" i="1"/>
  <c r="R517" i="1"/>
  <c r="R2230" i="1"/>
  <c r="G6323" i="1"/>
  <c r="G1886" i="1"/>
  <c r="W6503" i="1"/>
  <c r="E6503" i="1" s="1"/>
  <c r="R3194" i="1"/>
  <c r="W3194" i="1" s="1"/>
  <c r="E3194" i="1" s="1"/>
  <c r="W4262" i="1"/>
  <c r="E4262" i="1" s="1"/>
  <c r="R1734" i="1"/>
  <c r="W5240" i="1"/>
  <c r="E5240" i="1" s="1"/>
  <c r="G2066" i="1"/>
  <c r="R7368" i="1"/>
  <c r="W1097" i="1"/>
  <c r="E1097" i="1" s="1"/>
  <c r="G229" i="1"/>
  <c r="G4411" i="1"/>
  <c r="G4640" i="1"/>
  <c r="R7998" i="1"/>
  <c r="W6736" i="1"/>
  <c r="E6736" i="1" s="1"/>
  <c r="R371" i="1"/>
  <c r="G7098" i="1"/>
  <c r="R6111" i="1"/>
  <c r="G3288" i="1"/>
  <c r="R501" i="1"/>
  <c r="R3251" i="1"/>
  <c r="G1121" i="1"/>
  <c r="G5897" i="1"/>
  <c r="R7372" i="1"/>
  <c r="R296" i="1"/>
  <c r="R1352" i="1"/>
  <c r="G6774" i="1"/>
  <c r="G2719" i="1"/>
  <c r="R4439" i="1"/>
  <c r="R1291" i="1"/>
  <c r="G4294" i="1"/>
  <c r="R4840" i="1"/>
  <c r="G1489" i="1"/>
  <c r="G568" i="1"/>
  <c r="R2528" i="1"/>
  <c r="G622" i="1"/>
  <c r="G983" i="1"/>
  <c r="G6716" i="1"/>
  <c r="G7982" i="1"/>
  <c r="R4738" i="1"/>
  <c r="W5352" i="1"/>
  <c r="E5352" i="1" s="1"/>
  <c r="W5111" i="1"/>
  <c r="E5111" i="1" s="1"/>
  <c r="R5226" i="1"/>
  <c r="W2445" i="1"/>
  <c r="E2445" i="1" s="1"/>
  <c r="G3201" i="1"/>
  <c r="W3284" i="1"/>
  <c r="E3284" i="1" s="1"/>
  <c r="G8305" i="1"/>
  <c r="G7812" i="1"/>
  <c r="R4204" i="1"/>
  <c r="R1785" i="1"/>
  <c r="G7038" i="1"/>
  <c r="R3902" i="1"/>
  <c r="R6726" i="1"/>
  <c r="G308" i="1"/>
  <c r="R4745" i="1"/>
  <c r="G5742" i="1"/>
  <c r="G3210" i="1"/>
  <c r="W5118" i="1"/>
  <c r="E5118" i="1" s="1"/>
  <c r="G6414" i="1"/>
  <c r="G6084" i="1"/>
  <c r="G7230" i="1"/>
  <c r="R624" i="1"/>
  <c r="G5236" i="1"/>
  <c r="R1895" i="1"/>
  <c r="G1593" i="1"/>
  <c r="G1432" i="1"/>
  <c r="G5862" i="1"/>
  <c r="G187" i="1"/>
  <c r="R1257" i="1"/>
  <c r="R5099" i="1"/>
  <c r="G687" i="1"/>
  <c r="R6147" i="1"/>
  <c r="R8142" i="1"/>
  <c r="G8195" i="1"/>
  <c r="G3424" i="1"/>
  <c r="R5932" i="1"/>
  <c r="G5379" i="1"/>
  <c r="G6649" i="1"/>
  <c r="G3407" i="1"/>
  <c r="W557" i="1"/>
  <c r="E557" i="1" s="1"/>
  <c r="R643" i="1"/>
  <c r="R801" i="1"/>
  <c r="G3593" i="1"/>
  <c r="R4520" i="1"/>
  <c r="G4897" i="1"/>
  <c r="R1310" i="1"/>
  <c r="G853" i="1"/>
  <c r="G5241" i="1"/>
  <c r="R7101" i="1"/>
  <c r="R3772" i="1"/>
  <c r="G7255" i="1"/>
  <c r="G3173" i="1"/>
  <c r="G7921" i="1"/>
  <c r="G2547" i="1"/>
  <c r="G7934" i="1"/>
  <c r="G5931" i="1"/>
  <c r="R1051" i="1"/>
  <c r="G3518" i="1"/>
  <c r="G1684" i="1"/>
  <c r="G2650" i="1"/>
  <c r="G121" i="1"/>
  <c r="R7000" i="1"/>
  <c r="G4134" i="1"/>
  <c r="R3215" i="1"/>
  <c r="R6976" i="1"/>
  <c r="R6660" i="1"/>
  <c r="W8120" i="1"/>
  <c r="E8120" i="1" s="1"/>
  <c r="R1805" i="1"/>
  <c r="G734" i="1"/>
  <c r="G8136" i="1"/>
  <c r="G2893" i="1"/>
  <c r="R4819" i="1"/>
  <c r="W1896" i="1"/>
  <c r="E1896" i="1" s="1"/>
  <c r="G6991" i="1"/>
  <c r="G4998" i="1"/>
  <c r="G2081" i="1"/>
  <c r="G7124" i="1"/>
  <c r="R7071" i="1"/>
  <c r="W4131" i="1"/>
  <c r="E4131" i="1" s="1"/>
  <c r="R6252" i="1"/>
  <c r="G5851" i="1"/>
  <c r="G3257" i="1"/>
  <c r="G3374" i="1"/>
  <c r="R1943" i="1"/>
  <c r="G21" i="1"/>
  <c r="R6666" i="1"/>
  <c r="G2639" i="1"/>
  <c r="G2366" i="1"/>
  <c r="R1764" i="1"/>
  <c r="G6169" i="1"/>
  <c r="R1936" i="1"/>
  <c r="G6702" i="1"/>
  <c r="R5347" i="1"/>
  <c r="G1229" i="1"/>
  <c r="G3730" i="1"/>
  <c r="G1985" i="1"/>
  <c r="G7149" i="1"/>
  <c r="R6125" i="1"/>
  <c r="G689" i="1"/>
  <c r="R5260" i="1"/>
  <c r="G3087" i="1"/>
  <c r="G8340" i="1"/>
  <c r="W5222" i="1"/>
  <c r="E5222" i="1" s="1"/>
  <c r="G3847" i="1"/>
  <c r="G1605" i="1"/>
  <c r="G2584" i="1"/>
  <c r="R7217" i="1"/>
  <c r="G1428" i="1"/>
  <c r="G747" i="1"/>
  <c r="R910" i="1"/>
  <c r="G7841" i="1"/>
  <c r="R5980" i="1"/>
  <c r="G6920" i="1"/>
  <c r="G3817" i="1"/>
  <c r="W4097" i="1"/>
  <c r="E4097" i="1" s="1"/>
  <c r="G6678" i="1"/>
  <c r="R458" i="1"/>
  <c r="R4858" i="1"/>
  <c r="G405" i="1"/>
  <c r="R4133" i="1"/>
  <c r="G2314" i="1"/>
  <c r="G6448" i="1"/>
  <c r="G4802" i="1"/>
  <c r="G8072" i="1"/>
  <c r="G6505" i="1"/>
  <c r="R6584" i="1"/>
  <c r="R1061" i="1"/>
  <c r="R8333" i="1"/>
  <c r="R6087" i="1"/>
  <c r="G3146" i="1"/>
  <c r="G6069" i="1"/>
  <c r="G6926" i="1"/>
  <c r="R1216" i="1"/>
  <c r="W493" i="1"/>
  <c r="E493" i="1" s="1"/>
  <c r="R3066" i="1"/>
  <c r="R8155" i="1"/>
  <c r="R7464" i="1"/>
  <c r="G96" i="1"/>
  <c r="G19" i="1"/>
  <c r="G7134" i="1"/>
  <c r="G76" i="1"/>
  <c r="G6940" i="1"/>
  <c r="G3763" i="1"/>
  <c r="G1531" i="1"/>
  <c r="G7221" i="1"/>
  <c r="R4067" i="1"/>
  <c r="G1201" i="1"/>
  <c r="R4957" i="1"/>
  <c r="R7506" i="1"/>
  <c r="G2124" i="1"/>
  <c r="G4047" i="1"/>
  <c r="G7108" i="1"/>
  <c r="G6125" i="1"/>
  <c r="R4855" i="1"/>
  <c r="R6202" i="1"/>
  <c r="R5291" i="1"/>
  <c r="G716" i="1"/>
  <c r="R982" i="1"/>
  <c r="R3205" i="1"/>
  <c r="G1488" i="1"/>
  <c r="R5060" i="1"/>
  <c r="G1805" i="1"/>
  <c r="W37" i="1"/>
  <c r="E37" i="1" s="1"/>
  <c r="R5028" i="1"/>
  <c r="G966" i="1"/>
  <c r="R5052" i="1"/>
  <c r="W3772" i="1"/>
  <c r="E3772" i="1" s="1"/>
  <c r="R1609" i="1"/>
  <c r="G3706" i="1"/>
  <c r="R5309" i="1"/>
  <c r="G2114" i="1"/>
  <c r="R7428" i="1"/>
  <c r="W1234" i="1"/>
  <c r="E1234" i="1" s="1"/>
  <c r="G5593" i="1"/>
  <c r="G6266" i="1"/>
  <c r="G477" i="1"/>
  <c r="R7124" i="1"/>
  <c r="G267" i="1"/>
  <c r="R2902" i="1"/>
  <c r="R2461" i="1"/>
  <c r="G7428" i="1"/>
  <c r="R4833" i="1"/>
  <c r="R4055" i="1"/>
  <c r="R4898" i="1"/>
  <c r="G7426" i="1"/>
  <c r="G6517" i="1"/>
  <c r="G5069" i="1"/>
  <c r="R5281" i="1"/>
  <c r="G773" i="1"/>
  <c r="G726" i="1"/>
  <c r="G5306" i="1"/>
  <c r="R2694" i="1"/>
  <c r="R6382" i="1"/>
  <c r="G2663" i="1"/>
  <c r="R6791" i="1"/>
  <c r="G320" i="1"/>
  <c r="R7151" i="1"/>
  <c r="G4938" i="1"/>
  <c r="W7944" i="1"/>
  <c r="E7944" i="1" s="1"/>
  <c r="R8131" i="1"/>
  <c r="W1559" i="1"/>
  <c r="E1559" i="1" s="1"/>
  <c r="W8142" i="1"/>
  <c r="E8142" i="1" s="1"/>
  <c r="W1948" i="1"/>
  <c r="E1948" i="1" s="1"/>
  <c r="R6120" i="1"/>
  <c r="R7403" i="1"/>
  <c r="W190" i="1"/>
  <c r="E190" i="1" s="1"/>
  <c r="W5415" i="1"/>
  <c r="E5415" i="1" s="1"/>
  <c r="G7194" i="1"/>
  <c r="W888" i="1"/>
  <c r="E888" i="1" s="1"/>
  <c r="G5751" i="1"/>
  <c r="G1470" i="1"/>
  <c r="G1746" i="1"/>
  <c r="G1056" i="1"/>
  <c r="R7530" i="1"/>
  <c r="W7530" i="1" s="1"/>
  <c r="E7530" i="1" s="1"/>
  <c r="G7443" i="1"/>
  <c r="R8009" i="1"/>
  <c r="R2675" i="1"/>
  <c r="R309" i="1"/>
  <c r="R1197" i="1"/>
  <c r="G8055" i="1"/>
  <c r="R4318" i="1"/>
  <c r="W4622" i="1"/>
  <c r="E4622" i="1" s="1"/>
  <c r="R5269" i="1"/>
  <c r="G3100" i="1"/>
  <c r="G1862" i="1"/>
  <c r="G7059" i="1"/>
  <c r="R6066" i="1"/>
  <c r="R2890" i="1"/>
  <c r="G1845" i="1"/>
  <c r="R181" i="1"/>
  <c r="G3078" i="1"/>
  <c r="G3409" i="1"/>
  <c r="R1606" i="1"/>
  <c r="R3755" i="1"/>
  <c r="G6385" i="1"/>
  <c r="W2261" i="1"/>
  <c r="E2261" i="1" s="1"/>
  <c r="R8071" i="1"/>
  <c r="R2070" i="1"/>
  <c r="G6259" i="1"/>
  <c r="G4806" i="1"/>
  <c r="R8149" i="1"/>
  <c r="R4802" i="1"/>
  <c r="R614" i="1"/>
  <c r="R2277" i="1"/>
  <c r="W6762" i="1"/>
  <c r="E6762" i="1" s="1"/>
  <c r="W7108" i="1"/>
  <c r="E7108" i="1" s="1"/>
  <c r="G1734" i="1"/>
  <c r="G3944" i="1"/>
  <c r="R6370" i="1"/>
  <c r="G1427" i="1"/>
  <c r="R5277" i="1"/>
  <c r="R7876" i="1"/>
  <c r="R6375" i="1"/>
  <c r="G4515" i="1"/>
  <c r="R5429" i="1"/>
  <c r="R348" i="1"/>
  <c r="R5465" i="1"/>
  <c r="R3529" i="1"/>
  <c r="R990" i="1"/>
  <c r="R6997" i="1"/>
  <c r="R5328" i="1"/>
  <c r="R2643" i="1"/>
  <c r="R1980" i="1"/>
  <c r="R72" i="1"/>
  <c r="G5013" i="1"/>
  <c r="G81" i="1"/>
  <c r="G2484" i="1"/>
  <c r="G2535" i="1"/>
  <c r="R3543" i="1"/>
  <c r="G4597" i="1"/>
  <c r="W4970" i="1"/>
  <c r="E4970" i="1" s="1"/>
  <c r="G3080" i="1"/>
  <c r="W204" i="1"/>
  <c r="E204" i="1" s="1"/>
  <c r="G6884" i="1"/>
  <c r="R901" i="1"/>
  <c r="G6937" i="1"/>
  <c r="R2357" i="1"/>
  <c r="R1399" i="1"/>
  <c r="G7369" i="1"/>
  <c r="R2487" i="1"/>
  <c r="G999" i="1"/>
  <c r="R468" i="1"/>
  <c r="R8334" i="1"/>
  <c r="R992" i="1"/>
  <c r="G848" i="1"/>
  <c r="W7221" i="1"/>
  <c r="E7221" i="1" s="1"/>
  <c r="R1132" i="1"/>
  <c r="W1659" i="1"/>
  <c r="E1659" i="1" s="1"/>
  <c r="W1683" i="1"/>
  <c r="E1683" i="1" s="1"/>
  <c r="R3906" i="1"/>
  <c r="W4974" i="1"/>
  <c r="E4974" i="1" s="1"/>
  <c r="G3814" i="1"/>
  <c r="W8095" i="1"/>
  <c r="E8095" i="1" s="1"/>
  <c r="G8098" i="1"/>
  <c r="R2397" i="1"/>
  <c r="G1516" i="1"/>
  <c r="R3260" i="1"/>
  <c r="G2030" i="1"/>
  <c r="R7376" i="1"/>
  <c r="G4207" i="1"/>
  <c r="R4546" i="1"/>
  <c r="W5772" i="1"/>
  <c r="E5772" i="1" s="1"/>
  <c r="G1189" i="1"/>
  <c r="G283" i="1"/>
  <c r="W202" i="1"/>
  <c r="E202" i="1" s="1"/>
  <c r="G5262" i="1"/>
  <c r="R2859" i="1"/>
  <c r="G1772" i="1"/>
  <c r="R4627" i="1"/>
  <c r="R3418" i="1"/>
  <c r="G7502" i="1"/>
  <c r="W4766" i="1"/>
  <c r="E4766" i="1" s="1"/>
  <c r="W6883" i="1"/>
  <c r="E6883" i="1" s="1"/>
  <c r="G697" i="1"/>
  <c r="G2013" i="1"/>
  <c r="R4893" i="1"/>
  <c r="R991" i="1"/>
  <c r="R4737" i="1"/>
  <c r="R7398" i="1"/>
  <c r="R3030" i="1"/>
  <c r="R201" i="1"/>
  <c r="G2591" i="1"/>
  <c r="R7239" i="1"/>
  <c r="G212" i="1"/>
  <c r="R2783" i="1"/>
  <c r="R7928" i="1"/>
  <c r="G3698" i="1"/>
  <c r="G3750" i="1"/>
  <c r="W2676" i="1"/>
  <c r="E2676" i="1" s="1"/>
  <c r="G3448" i="1"/>
  <c r="R6273" i="1"/>
  <c r="G972" i="1"/>
  <c r="R2985" i="1"/>
  <c r="R4699" i="1"/>
  <c r="G6563" i="1"/>
  <c r="W5648" i="1"/>
  <c r="E5648" i="1" s="1"/>
  <c r="G4357" i="1"/>
  <c r="G5789" i="1"/>
  <c r="G5006" i="1"/>
  <c r="R5523" i="1"/>
  <c r="G1512" i="1"/>
  <c r="R6392" i="1"/>
  <c r="W3728" i="1"/>
  <c r="E3728" i="1" s="1"/>
  <c r="G4555" i="1"/>
  <c r="G7274" i="1"/>
  <c r="R7008" i="1"/>
  <c r="W2294" i="1"/>
  <c r="E2294" i="1" s="1"/>
  <c r="G4824" i="1"/>
  <c r="R7310" i="1"/>
  <c r="W7302" i="1"/>
  <c r="E7302" i="1" s="1"/>
  <c r="R1737" i="1"/>
  <c r="R8243" i="1"/>
  <c r="G5678" i="1"/>
  <c r="G2282" i="1"/>
  <c r="G1252" i="1"/>
  <c r="G3839" i="1"/>
  <c r="R4287" i="1"/>
  <c r="G5342" i="1"/>
  <c r="G530" i="1"/>
  <c r="R3135" i="1"/>
  <c r="G4733" i="1"/>
  <c r="G5729" i="1"/>
  <c r="G3437" i="1"/>
  <c r="R8204" i="1"/>
  <c r="G4322" i="1"/>
  <c r="R7316" i="1"/>
  <c r="G2456" i="1"/>
  <c r="R6560" i="1"/>
  <c r="W1975" i="1"/>
  <c r="E1975" i="1" s="1"/>
  <c r="W6849" i="1"/>
  <c r="E6849" i="1" s="1"/>
  <c r="R1361" i="1"/>
  <c r="W1361" i="1" s="1"/>
  <c r="E1361" i="1" s="1"/>
  <c r="G7125" i="1"/>
  <c r="G4876" i="1"/>
  <c r="W7523" i="1"/>
  <c r="E7523" i="1" s="1"/>
  <c r="G8282" i="1"/>
  <c r="R6298" i="1"/>
  <c r="R7374" i="1"/>
  <c r="R1313" i="1"/>
  <c r="G1240" i="1"/>
  <c r="R2154" i="1"/>
  <c r="R2735" i="1"/>
  <c r="R5263" i="1"/>
  <c r="G4097" i="1"/>
  <c r="R6116" i="1"/>
  <c r="R1576" i="1"/>
  <c r="G892" i="1"/>
  <c r="G6953" i="1"/>
  <c r="R2260" i="1"/>
  <c r="R5364" i="1"/>
  <c r="W2751" i="1"/>
  <c r="E2751" i="1" s="1"/>
  <c r="G6651" i="1"/>
  <c r="W6168" i="1"/>
  <c r="E6168" i="1" s="1"/>
  <c r="R7227" i="1"/>
  <c r="G5596" i="1"/>
  <c r="G4022" i="1"/>
  <c r="R3329" i="1"/>
  <c r="R3710" i="1"/>
  <c r="R1028" i="1"/>
  <c r="R5402" i="1"/>
  <c r="R5647" i="1"/>
  <c r="G259" i="1"/>
  <c r="G3543" i="1"/>
  <c r="G2296" i="1"/>
  <c r="G5572" i="1"/>
  <c r="W5522" i="1"/>
  <c r="E5522" i="1" s="1"/>
  <c r="R3394" i="1"/>
  <c r="G5077" i="1"/>
  <c r="G4033" i="1"/>
  <c r="R2419" i="1"/>
  <c r="G4094" i="1"/>
  <c r="G815" i="1"/>
  <c r="G7190" i="1"/>
  <c r="G1457" i="1"/>
  <c r="R7517" i="1"/>
  <c r="G5418" i="1"/>
  <c r="R374" i="1"/>
  <c r="R265" i="1"/>
  <c r="R2153" i="1"/>
  <c r="G7937" i="1"/>
  <c r="R2707" i="1"/>
  <c r="R3771" i="1"/>
  <c r="G4505" i="1"/>
  <c r="G3059" i="1"/>
  <c r="W4924" i="1"/>
  <c r="E4924" i="1" s="1"/>
  <c r="G1909" i="1"/>
  <c r="R340" i="1"/>
  <c r="G4890" i="1"/>
  <c r="R1109" i="1"/>
  <c r="W3582" i="1"/>
  <c r="E3582" i="1" s="1"/>
  <c r="R898" i="1"/>
  <c r="R7823" i="1"/>
  <c r="R3179" i="1"/>
  <c r="W1282" i="1"/>
  <c r="E1282" i="1" s="1"/>
  <c r="R7116" i="1"/>
  <c r="R689" i="1"/>
  <c r="G1601" i="1"/>
  <c r="G6455" i="1"/>
  <c r="G4551" i="1"/>
  <c r="G234" i="1"/>
  <c r="G3619" i="1"/>
  <c r="R1115" i="1"/>
  <c r="G2480" i="1"/>
  <c r="G8346" i="1"/>
  <c r="W4133" i="1"/>
  <c r="E4133" i="1" s="1"/>
  <c r="R4147" i="1"/>
  <c r="W3735" i="1"/>
  <c r="E3735" i="1" s="1"/>
  <c r="G7140" i="1"/>
  <c r="G1980" i="1"/>
  <c r="G2292" i="1"/>
  <c r="R5718" i="1"/>
  <c r="W1324" i="1"/>
  <c r="E1324" i="1" s="1"/>
  <c r="G1631" i="1"/>
  <c r="W882" i="1"/>
  <c r="E882" i="1" s="1"/>
  <c r="W593" i="1"/>
  <c r="E593" i="1" s="1"/>
  <c r="G1089" i="1"/>
  <c r="G4170" i="1"/>
  <c r="G2963" i="1"/>
  <c r="G3045" i="1"/>
  <c r="R1572" i="1"/>
  <c r="R1029" i="1"/>
  <c r="R139" i="1"/>
  <c r="G6435" i="1"/>
  <c r="G4209" i="1"/>
  <c r="G4612" i="1"/>
  <c r="R8205" i="1"/>
  <c r="G914" i="1"/>
  <c r="W4735" i="1"/>
  <c r="E4735" i="1" s="1"/>
  <c r="G650" i="1"/>
  <c r="G7458" i="1"/>
  <c r="G3895" i="1"/>
  <c r="G6570" i="1"/>
  <c r="W5396" i="1"/>
  <c r="E5396" i="1" s="1"/>
  <c r="R273" i="1"/>
  <c r="R3879" i="1"/>
  <c r="R787" i="1"/>
  <c r="G2182" i="1"/>
  <c r="R8076" i="1"/>
  <c r="R7117" i="1"/>
  <c r="G2474" i="1"/>
  <c r="G2402" i="1"/>
  <c r="R4552" i="1"/>
  <c r="W4552" i="1" s="1"/>
  <c r="E4552" i="1" s="1"/>
  <c r="W4846" i="1"/>
  <c r="E4846" i="1" s="1"/>
  <c r="R125" i="1"/>
  <c r="R7175" i="1"/>
  <c r="G662" i="1"/>
  <c r="W4524" i="1"/>
  <c r="E4524" i="1" s="1"/>
  <c r="G7828" i="1"/>
  <c r="R4054" i="1"/>
  <c r="G3049" i="1"/>
  <c r="G8037" i="1"/>
  <c r="G7188" i="1"/>
  <c r="G6525" i="1"/>
  <c r="G7079" i="1"/>
  <c r="R8213" i="1"/>
  <c r="W4057" i="1"/>
  <c r="E4057" i="1" s="1"/>
  <c r="G3525" i="1"/>
  <c r="W3452" i="1"/>
  <c r="E3452" i="1" s="1"/>
  <c r="W1737" i="1"/>
  <c r="E1737" i="1" s="1"/>
  <c r="R28" i="1"/>
  <c r="G5474" i="1"/>
  <c r="G5166" i="1"/>
  <c r="G8343" i="1"/>
  <c r="W7506" i="1"/>
  <c r="E7506" i="1" s="1"/>
  <c r="R243" i="1"/>
  <c r="R4571" i="1"/>
  <c r="G4696" i="1"/>
  <c r="R4514" i="1"/>
  <c r="R4065" i="1"/>
  <c r="G1866" i="1"/>
  <c r="W4634" i="1"/>
  <c r="E4634" i="1" s="1"/>
  <c r="W1175" i="1"/>
  <c r="E1175" i="1" s="1"/>
  <c r="G7215" i="1"/>
  <c r="R4074" i="1"/>
  <c r="G146" i="1"/>
  <c r="G2271" i="1"/>
  <c r="G7866" i="1"/>
  <c r="R1931" i="1"/>
  <c r="R4068" i="1"/>
  <c r="R7557" i="1"/>
  <c r="G441" i="1"/>
  <c r="R1106" i="1"/>
  <c r="G2073" i="1"/>
  <c r="R4494" i="1"/>
  <c r="G1082" i="1"/>
  <c r="R5626" i="1"/>
  <c r="G1735" i="1"/>
  <c r="G3691" i="1"/>
  <c r="R607" i="1"/>
  <c r="G427" i="1"/>
  <c r="G4259" i="1"/>
  <c r="G111" i="1"/>
  <c r="R6582" i="1"/>
  <c r="R6953" i="1"/>
  <c r="G4093" i="1"/>
  <c r="G520" i="1"/>
  <c r="W2550" i="1"/>
  <c r="E2550" i="1" s="1"/>
  <c r="R4440" i="1"/>
  <c r="R3176" i="1"/>
  <c r="R8100" i="1"/>
  <c r="G3470" i="1"/>
  <c r="R6698" i="1"/>
  <c r="G5266" i="1"/>
  <c r="W3766" i="1"/>
  <c r="E3766" i="1" s="1"/>
  <c r="R381" i="1"/>
  <c r="G4957" i="1"/>
  <c r="G589" i="1"/>
  <c r="G6357" i="1"/>
  <c r="R6169" i="1"/>
  <c r="G3601" i="1"/>
  <c r="G39" i="1"/>
  <c r="R4215" i="1"/>
  <c r="G4716" i="1"/>
  <c r="R3108" i="1"/>
  <c r="R317" i="1"/>
  <c r="G3331" i="1"/>
  <c r="G7072" i="1"/>
  <c r="R565" i="1"/>
  <c r="G6446" i="1"/>
  <c r="W4847" i="1"/>
  <c r="E4847" i="1" s="1"/>
  <c r="W744" i="1"/>
  <c r="E744" i="1" s="1"/>
  <c r="G7186" i="1"/>
  <c r="W218" i="1"/>
  <c r="E218" i="1" s="1"/>
  <c r="R5283" i="1"/>
  <c r="G193" i="1"/>
  <c r="R5827" i="1"/>
  <c r="G8017" i="1"/>
  <c r="R567" i="1"/>
  <c r="G8141" i="1"/>
  <c r="W4285" i="1"/>
  <c r="E4285" i="1" s="1"/>
  <c r="R4913" i="1"/>
  <c r="G4613" i="1"/>
  <c r="G4812" i="1"/>
  <c r="W4940" i="1"/>
  <c r="E4940" i="1" s="1"/>
  <c r="W2143" i="1"/>
  <c r="E2143" i="1" s="1"/>
  <c r="R151" i="1"/>
  <c r="R8276" i="1"/>
  <c r="R276" i="1"/>
  <c r="R7872" i="1"/>
  <c r="W690" i="1"/>
  <c r="E690" i="1" s="1"/>
  <c r="G1606" i="1"/>
  <c r="R2935" i="1"/>
  <c r="W711" i="1"/>
  <c r="E711" i="1" s="1"/>
  <c r="G1125" i="1"/>
  <c r="G2690" i="1"/>
  <c r="R4595" i="1"/>
  <c r="R2106" i="1"/>
  <c r="G275" i="1"/>
  <c r="R8202" i="1"/>
  <c r="G6310" i="1"/>
  <c r="R7899" i="1"/>
  <c r="R8126" i="1"/>
  <c r="R5569" i="1"/>
  <c r="G8029" i="1"/>
  <c r="R7814" i="1"/>
  <c r="R4873" i="1"/>
  <c r="G6771" i="1"/>
  <c r="G1139" i="1"/>
  <c r="G4861" i="1"/>
  <c r="R608" i="1"/>
  <c r="G466" i="1"/>
  <c r="G3541" i="1"/>
  <c r="R6141" i="1"/>
  <c r="R6934" i="1"/>
  <c r="G3013" i="1"/>
  <c r="G3560" i="1"/>
  <c r="R2177" i="1"/>
  <c r="G4857" i="1"/>
  <c r="R2023" i="1"/>
  <c r="R1960" i="1"/>
  <c r="G4638" i="1"/>
  <c r="W8156" i="1"/>
  <c r="E8156" i="1" s="1"/>
  <c r="R1010" i="1"/>
  <c r="G4579" i="1"/>
  <c r="G6817" i="1"/>
  <c r="R2604" i="1"/>
  <c r="R1219" i="1"/>
  <c r="G5465" i="1"/>
  <c r="R2590" i="1"/>
  <c r="W5558" i="1"/>
  <c r="E5558" i="1" s="1"/>
  <c r="W8237" i="1"/>
  <c r="E8237" i="1" s="1"/>
  <c r="W4577" i="1"/>
  <c r="E4577" i="1" s="1"/>
  <c r="W8076" i="1"/>
  <c r="E8076" i="1" s="1"/>
  <c r="W3574" i="1"/>
  <c r="E3574" i="1" s="1"/>
  <c r="R6683" i="1"/>
  <c r="R4056" i="1"/>
  <c r="R8096" i="1"/>
  <c r="G1788" i="1"/>
  <c r="R5873" i="1"/>
  <c r="W6862" i="1"/>
  <c r="E6862" i="1" s="1"/>
  <c r="R5928" i="1"/>
  <c r="G5372" i="1"/>
  <c r="G1522" i="1"/>
  <c r="R1525" i="1"/>
  <c r="G1002" i="1"/>
  <c r="G6103" i="1"/>
  <c r="G3405" i="1"/>
  <c r="G521" i="1"/>
  <c r="W4832" i="1"/>
  <c r="E4832" i="1" s="1"/>
  <c r="G533" i="1"/>
  <c r="R4946" i="1"/>
  <c r="G2580" i="1"/>
  <c r="R2176" i="1"/>
  <c r="G450" i="1"/>
  <c r="G6648" i="1"/>
  <c r="R7851" i="1"/>
  <c r="W2783" i="1"/>
  <c r="E2783" i="1" s="1"/>
  <c r="G1115" i="1"/>
  <c r="R3841" i="1"/>
  <c r="R5306" i="1"/>
  <c r="W4817" i="1"/>
  <c r="E4817" i="1" s="1"/>
  <c r="R6663" i="1"/>
  <c r="G1258" i="1"/>
  <c r="R5165" i="1"/>
  <c r="G3042" i="1"/>
  <c r="G7496" i="1"/>
  <c r="G5567" i="1"/>
  <c r="R6261" i="1"/>
  <c r="G5993" i="1"/>
  <c r="R6327" i="1"/>
  <c r="R7607" i="1"/>
  <c r="G1984" i="1"/>
  <c r="R3477" i="1"/>
  <c r="R7232" i="1"/>
  <c r="G6609" i="1"/>
  <c r="G3283" i="1"/>
  <c r="W2706" i="1"/>
  <c r="E2706" i="1" s="1"/>
  <c r="R3600" i="1"/>
  <c r="R3561" i="1"/>
  <c r="G6567" i="1"/>
  <c r="R466" i="1"/>
  <c r="R2301" i="1"/>
  <c r="W2525" i="1"/>
  <c r="E2525" i="1" s="1"/>
  <c r="R7029" i="1"/>
  <c r="W914" i="1"/>
  <c r="E914" i="1" s="1"/>
  <c r="G1649" i="1"/>
  <c r="G2267" i="1"/>
  <c r="R2870" i="1"/>
  <c r="G382" i="1"/>
  <c r="G3836" i="1"/>
  <c r="R1303" i="1"/>
  <c r="G6187" i="1"/>
  <c r="W1528" i="1"/>
  <c r="E1528" i="1" s="1"/>
  <c r="W997" i="1"/>
  <c r="E997" i="1" s="1"/>
  <c r="W6647" i="1"/>
  <c r="E6647" i="1" s="1"/>
  <c r="W925" i="1"/>
  <c r="E925" i="1" s="1"/>
  <c r="R4076" i="1"/>
  <c r="R3919" i="1"/>
  <c r="R6635" i="1"/>
  <c r="R3834" i="1"/>
  <c r="R3805" i="1"/>
  <c r="G5438" i="1"/>
  <c r="G6850" i="1"/>
  <c r="G6965" i="1"/>
  <c r="W8253" i="1"/>
  <c r="E8253" i="1" s="1"/>
  <c r="R5419" i="1"/>
  <c r="R899" i="1"/>
  <c r="R7343" i="1"/>
  <c r="R2214" i="1"/>
  <c r="R601" i="1"/>
  <c r="R8130" i="1"/>
  <c r="G7389" i="1"/>
  <c r="R6532" i="1"/>
  <c r="G3101" i="1"/>
  <c r="G4501" i="1"/>
  <c r="R2806" i="1"/>
  <c r="R5218" i="1"/>
  <c r="R6180" i="1"/>
  <c r="G2362" i="1"/>
  <c r="R937" i="1"/>
  <c r="G5338" i="1"/>
  <c r="R2243" i="1"/>
  <c r="R4467" i="1"/>
  <c r="W4467" i="1" s="1"/>
  <c r="E4467" i="1" s="1"/>
  <c r="G333" i="1"/>
  <c r="G1765" i="1"/>
  <c r="G1246" i="1"/>
  <c r="G1018" i="1"/>
  <c r="G7115" i="1"/>
  <c r="R7544" i="1"/>
  <c r="G6662" i="1"/>
  <c r="W467" i="1"/>
  <c r="E467" i="1" s="1"/>
  <c r="R6425" i="1"/>
  <c r="R8138" i="1"/>
  <c r="W5475" i="1"/>
  <c r="E5475" i="1" s="1"/>
  <c r="G2479" i="1"/>
  <c r="G8105" i="1"/>
  <c r="W7991" i="1"/>
  <c r="E7991" i="1" s="1"/>
  <c r="G3352" i="1"/>
  <c r="G2263" i="1"/>
  <c r="R8088" i="1"/>
  <c r="R7617" i="1"/>
  <c r="R959" i="1"/>
  <c r="W4330" i="1"/>
  <c r="E4330" i="1" s="1"/>
  <c r="W6816" i="1"/>
  <c r="E6816" i="1" s="1"/>
  <c r="G4866" i="1"/>
  <c r="G237" i="1"/>
  <c r="R6782" i="1"/>
  <c r="W4190" i="1"/>
  <c r="E4190" i="1" s="1"/>
  <c r="R5420" i="1"/>
  <c r="R3480" i="1"/>
  <c r="G3123" i="1"/>
  <c r="R1938" i="1"/>
  <c r="G2100" i="1"/>
  <c r="R5882" i="1"/>
  <c r="R395" i="1"/>
  <c r="R963" i="1"/>
  <c r="G875" i="1"/>
  <c r="R2982" i="1"/>
  <c r="W4547" i="1"/>
  <c r="E4547" i="1" s="1"/>
  <c r="R5220" i="1"/>
  <c r="G6406" i="1"/>
  <c r="G7453" i="1"/>
  <c r="G3069" i="1"/>
  <c r="W430" i="1"/>
  <c r="E430" i="1" s="1"/>
  <c r="W4815" i="1"/>
  <c r="E4815" i="1" s="1"/>
  <c r="G950" i="1"/>
  <c r="R3322" i="1"/>
  <c r="G2127" i="1"/>
  <c r="G6553" i="1"/>
  <c r="R8258" i="1"/>
  <c r="G6504" i="1"/>
  <c r="R4538" i="1"/>
  <c r="R5867" i="1"/>
  <c r="R148" i="1"/>
  <c r="R5863" i="1"/>
  <c r="R8014" i="1"/>
  <c r="W927" i="1"/>
  <c r="E927" i="1" s="1"/>
  <c r="R6008" i="1"/>
  <c r="R8070" i="1"/>
  <c r="R3517" i="1"/>
  <c r="G2169" i="1"/>
  <c r="G5625" i="1"/>
  <c r="R5727" i="1"/>
  <c r="R4013" i="1"/>
  <c r="W1090" i="1"/>
  <c r="E1090" i="1" s="1"/>
  <c r="G1767" i="1"/>
  <c r="G5698" i="1"/>
  <c r="G412" i="1"/>
  <c r="G1989" i="1"/>
  <c r="G4045" i="1"/>
  <c r="R870" i="1"/>
  <c r="R4956" i="1"/>
  <c r="R7208" i="1"/>
  <c r="R612" i="1"/>
  <c r="W5178" i="1"/>
  <c r="E5178" i="1" s="1"/>
  <c r="G8094" i="1"/>
  <c r="R6026" i="1"/>
  <c r="G2564" i="1"/>
  <c r="G6950" i="1"/>
  <c r="G2220" i="1"/>
  <c r="G2539" i="1"/>
  <c r="W4891" i="1"/>
  <c r="E4891" i="1" s="1"/>
  <c r="G5696" i="1"/>
  <c r="R337" i="1"/>
  <c r="R332" i="1"/>
  <c r="R6200" i="1"/>
  <c r="G170" i="1"/>
  <c r="G8019" i="1"/>
  <c r="R5838" i="1"/>
  <c r="G6688" i="1"/>
  <c r="W3299" i="1"/>
  <c r="E3299" i="1" s="1"/>
  <c r="G5597" i="1"/>
  <c r="G7638" i="1"/>
  <c r="R221" i="1"/>
  <c r="R2994" i="1"/>
  <c r="G6630" i="1"/>
  <c r="R7234" i="1"/>
  <c r="G3391" i="1"/>
  <c r="G7184" i="1"/>
  <c r="R3801" i="1"/>
  <c r="R5696" i="1"/>
  <c r="G7493" i="1"/>
  <c r="G6418" i="1"/>
  <c r="G8139" i="1"/>
  <c r="G33" i="1"/>
  <c r="G6810" i="1"/>
  <c r="G7276" i="1"/>
  <c r="W7220" i="1"/>
  <c r="E7220" i="1" s="1"/>
  <c r="R4406" i="1"/>
  <c r="R4047" i="1"/>
  <c r="R1781" i="1"/>
  <c r="G8095" i="1"/>
  <c r="R7948" i="1"/>
  <c r="W6726" i="1"/>
  <c r="E6726" i="1" s="1"/>
  <c r="G7175" i="1"/>
  <c r="R3862" i="1"/>
  <c r="G3161" i="1"/>
  <c r="G4537" i="1"/>
  <c r="R1772" i="1"/>
  <c r="G8100" i="1"/>
  <c r="R208" i="1"/>
  <c r="W4096" i="1"/>
  <c r="E4096" i="1" s="1"/>
  <c r="G6804" i="1"/>
  <c r="R2125" i="1"/>
  <c r="R4260" i="1"/>
  <c r="R753" i="1"/>
  <c r="R4111" i="1"/>
  <c r="G6680" i="1"/>
  <c r="R1026" i="1"/>
  <c r="G8107" i="1"/>
  <c r="W4687" i="1"/>
  <c r="E4687" i="1" s="1"/>
  <c r="R2087" i="1"/>
  <c r="G8308" i="1"/>
  <c r="G1781" i="1"/>
  <c r="G428" i="1"/>
  <c r="R5484" i="1"/>
  <c r="G8137" i="1"/>
  <c r="R5550" i="1"/>
  <c r="R6912" i="1"/>
  <c r="R1928" i="1"/>
  <c r="G7501" i="1"/>
  <c r="R4723" i="1"/>
  <c r="G4138" i="1"/>
  <c r="G4325" i="1"/>
  <c r="R4503" i="1"/>
  <c r="R1708" i="1"/>
  <c r="G2497" i="1"/>
  <c r="G107" i="1"/>
  <c r="R1515" i="1"/>
  <c r="G8187" i="1"/>
  <c r="R7220" i="1"/>
  <c r="R807" i="1"/>
  <c r="R864" i="1"/>
  <c r="R3943" i="1"/>
  <c r="G3955" i="1"/>
  <c r="R76" i="1"/>
  <c r="R5255" i="1"/>
  <c r="G4014" i="1"/>
  <c r="R6415" i="1"/>
  <c r="R2240" i="1"/>
  <c r="R2451" i="1"/>
  <c r="R4413" i="1"/>
  <c r="G2369" i="1"/>
  <c r="G971" i="1"/>
  <c r="G3316" i="1"/>
  <c r="R2279" i="1"/>
  <c r="W2279" i="1" s="1"/>
  <c r="E2279" i="1" s="1"/>
  <c r="R3064" i="1"/>
  <c r="R7314" i="1"/>
  <c r="G594" i="1"/>
  <c r="R1416" i="1"/>
  <c r="W2198" i="1"/>
  <c r="E2198" i="1" s="1"/>
  <c r="G7406" i="1"/>
  <c r="G1507" i="1"/>
  <c r="G1579" i="1"/>
  <c r="G7355" i="1"/>
  <c r="R5290" i="1"/>
  <c r="R1103" i="1"/>
  <c r="G4230" i="1"/>
  <c r="G7142" i="1"/>
  <c r="G6890" i="1"/>
  <c r="G4841" i="1"/>
  <c r="R1021" i="1"/>
  <c r="W1021" i="1" s="1"/>
  <c r="E1021" i="1" s="1"/>
  <c r="G7477" i="1"/>
  <c r="G3694" i="1"/>
  <c r="G3920" i="1"/>
  <c r="W6963" i="1"/>
  <c r="E6963" i="1" s="1"/>
  <c r="R7433" i="1"/>
  <c r="R1168" i="1"/>
  <c r="G3051" i="1"/>
  <c r="R4585" i="1"/>
  <c r="G256" i="1"/>
  <c r="W6197" i="1"/>
  <c r="E6197" i="1" s="1"/>
  <c r="R4164" i="1"/>
  <c r="G4525" i="1"/>
  <c r="R2915" i="1"/>
  <c r="R5658" i="1"/>
  <c r="G395" i="1"/>
  <c r="R5803" i="1"/>
  <c r="R7503" i="1"/>
  <c r="G7487" i="1"/>
  <c r="W1214" i="1"/>
  <c r="E1214" i="1" s="1"/>
  <c r="G2027" i="1"/>
  <c r="G7202" i="1"/>
  <c r="R3803" i="1"/>
  <c r="G4626" i="1"/>
  <c r="G2991" i="1"/>
  <c r="G2882" i="1"/>
  <c r="W4391" i="1"/>
  <c r="E4391" i="1" s="1"/>
  <c r="R984" i="1"/>
  <c r="R87" i="1"/>
  <c r="R195" i="1"/>
  <c r="R1677" i="1"/>
  <c r="R160" i="1"/>
  <c r="R1952" i="1"/>
  <c r="W7329" i="1"/>
  <c r="E7329" i="1" s="1"/>
  <c r="G152" i="1"/>
  <c r="W1988" i="1"/>
  <c r="E1988" i="1" s="1"/>
  <c r="W1199" i="1"/>
  <c r="E1199" i="1" s="1"/>
  <c r="G6190" i="1"/>
  <c r="G1455" i="1"/>
  <c r="G1792" i="1"/>
  <c r="R5181" i="1"/>
  <c r="R1410" i="1"/>
  <c r="G23" i="1"/>
  <c r="R728" i="1"/>
  <c r="G7567" i="1"/>
  <c r="G5355" i="1"/>
  <c r="R5301" i="1"/>
  <c r="R5813" i="1"/>
  <c r="W5813" i="1" s="1"/>
  <c r="E5813" i="1" s="1"/>
  <c r="R3609" i="1"/>
  <c r="R1027" i="1"/>
  <c r="R4999" i="1"/>
  <c r="W4522" i="1"/>
  <c r="E4522" i="1" s="1"/>
  <c r="G953" i="1"/>
  <c r="R6970" i="1"/>
  <c r="G4976" i="1"/>
  <c r="R4234" i="1"/>
  <c r="R5572" i="1"/>
  <c r="G4222" i="1"/>
  <c r="G631" i="1"/>
  <c r="G5608" i="1"/>
  <c r="R3606" i="1"/>
  <c r="R1970" i="1"/>
  <c r="R2737" i="1"/>
  <c r="W7359" i="1"/>
  <c r="E7359" i="1" s="1"/>
  <c r="G3402" i="1"/>
  <c r="G3389" i="1"/>
  <c r="G5303" i="1"/>
  <c r="G7137" i="1"/>
  <c r="R4750" i="1"/>
  <c r="G8057" i="1"/>
  <c r="W3003" i="1"/>
  <c r="E3003" i="1" s="1"/>
  <c r="G4201" i="1"/>
  <c r="R883" i="1"/>
  <c r="R2071" i="1"/>
  <c r="R5116" i="1"/>
  <c r="R2208" i="1"/>
  <c r="W7095" i="1"/>
  <c r="E7095" i="1" s="1"/>
  <c r="R1740" i="1"/>
  <c r="R5179" i="1"/>
  <c r="R2376" i="1"/>
  <c r="G5848" i="1"/>
  <c r="R2365" i="1"/>
  <c r="R88" i="1"/>
  <c r="W88" i="1" s="1"/>
  <c r="E88" i="1" s="1"/>
  <c r="G4489" i="1"/>
  <c r="G4156" i="1"/>
  <c r="G3427" i="1"/>
  <c r="R2290" i="1"/>
  <c r="R6005" i="1"/>
  <c r="G3616" i="1"/>
  <c r="R1328" i="1"/>
  <c r="G4692" i="1"/>
  <c r="G4594" i="1"/>
  <c r="W2487" i="1"/>
  <c r="E2487" i="1" s="1"/>
  <c r="R7813" i="1"/>
  <c r="R8027" i="1"/>
  <c r="G8085" i="1"/>
  <c r="G6144" i="1"/>
  <c r="R575" i="1"/>
  <c r="R6310" i="1"/>
  <c r="R6176" i="1"/>
  <c r="G413" i="1"/>
  <c r="R5520" i="1"/>
  <c r="G3877" i="1"/>
  <c r="G8344" i="1"/>
  <c r="R3006" i="1"/>
  <c r="R5806" i="1"/>
  <c r="R70" i="1"/>
  <c r="W70" i="1" s="1"/>
  <c r="E70" i="1" s="1"/>
  <c r="R5773" i="1"/>
  <c r="W2258" i="1"/>
  <c r="E2258" i="1" s="1"/>
  <c r="R436" i="1"/>
  <c r="G2668" i="1"/>
  <c r="R2526" i="1"/>
  <c r="R554" i="1"/>
  <c r="W554" i="1" s="1"/>
  <c r="E554" i="1" s="1"/>
  <c r="R6693" i="1"/>
  <c r="R7978" i="1"/>
  <c r="G2144" i="1"/>
  <c r="R6846" i="1"/>
  <c r="G8241" i="1"/>
  <c r="G5158" i="1"/>
  <c r="R5318" i="1"/>
  <c r="R2884" i="1"/>
  <c r="G48" i="1"/>
  <c r="W8024" i="1"/>
  <c r="E8024" i="1" s="1"/>
  <c r="G4398" i="1"/>
  <c r="R6296" i="1"/>
  <c r="G1066" i="1"/>
  <c r="G3511" i="1"/>
  <c r="W5034" i="1"/>
  <c r="E5034" i="1" s="1"/>
  <c r="G4989" i="1"/>
  <c r="R7881" i="1"/>
  <c r="G12" i="1"/>
  <c r="W5190" i="1"/>
  <c r="E5190" i="1" s="1"/>
  <c r="R5211" i="1"/>
  <c r="R2349" i="1"/>
  <c r="G2357" i="1"/>
  <c r="W2011" i="1"/>
  <c r="E2011" i="1" s="1"/>
  <c r="G3220" i="1"/>
  <c r="W7912" i="1"/>
  <c r="E7912" i="1" s="1"/>
  <c r="R6033" i="1"/>
  <c r="G3550" i="1"/>
  <c r="W721" i="1"/>
  <c r="E721" i="1" s="1"/>
  <c r="R5842" i="1"/>
  <c r="W1359" i="1"/>
  <c r="E1359" i="1" s="1"/>
  <c r="R3811" i="1"/>
  <c r="R1063" i="1"/>
  <c r="R6987" i="1"/>
  <c r="G5869" i="1"/>
  <c r="G4304" i="1"/>
  <c r="R5657" i="1"/>
  <c r="W5657" i="1" s="1"/>
  <c r="E5657" i="1" s="1"/>
  <c r="W1772" i="1"/>
  <c r="E1772" i="1" s="1"/>
  <c r="G4648" i="1"/>
  <c r="R2060" i="1"/>
  <c r="R2052" i="1"/>
  <c r="G8040" i="1"/>
  <c r="R2747" i="1"/>
  <c r="R6264" i="1"/>
  <c r="W816" i="1"/>
  <c r="E816" i="1" s="1"/>
  <c r="G1644" i="1"/>
  <c r="R3608" i="1"/>
  <c r="G322" i="1"/>
  <c r="R8239" i="1"/>
  <c r="R6568" i="1"/>
  <c r="G1671" i="1"/>
  <c r="R2506" i="1"/>
  <c r="R7320" i="1"/>
  <c r="W7320" i="1" s="1"/>
  <c r="E7320" i="1" s="1"/>
  <c r="W6176" i="1"/>
  <c r="E6176" i="1" s="1"/>
  <c r="R3437" i="1"/>
  <c r="R670" i="1"/>
  <c r="W2710" i="1"/>
  <c r="E2710" i="1" s="1"/>
  <c r="R535" i="1"/>
  <c r="R1404" i="1"/>
  <c r="G8336" i="1"/>
  <c r="G954" i="1"/>
  <c r="R671" i="1"/>
  <c r="R5112" i="1"/>
  <c r="G8103" i="1"/>
  <c r="R4090" i="1"/>
  <c r="G4363" i="1"/>
  <c r="R106" i="1"/>
  <c r="G4030" i="1"/>
  <c r="R6562" i="1"/>
  <c r="R5771" i="1"/>
  <c r="G5232" i="1"/>
  <c r="W77" i="1"/>
  <c r="E77" i="1" s="1"/>
  <c r="R1099" i="1"/>
  <c r="R7191" i="1"/>
  <c r="R2410" i="1"/>
  <c r="G474" i="1"/>
  <c r="W4898" i="1"/>
  <c r="E4898" i="1" s="1"/>
  <c r="G3688" i="1"/>
  <c r="R1036" i="1"/>
  <c r="G2266" i="1"/>
  <c r="W232" i="1"/>
  <c r="E232" i="1" s="1"/>
  <c r="G2556" i="1"/>
  <c r="G4161" i="1"/>
  <c r="G135" i="1"/>
  <c r="G5169" i="1"/>
  <c r="G7815" i="1"/>
  <c r="G764" i="1"/>
  <c r="R4362" i="1"/>
  <c r="W4362" i="1" s="1"/>
  <c r="E4362" i="1" s="1"/>
  <c r="G7195" i="1"/>
  <c r="W332" i="1"/>
  <c r="E332" i="1" s="1"/>
  <c r="R7049" i="1"/>
  <c r="G8014" i="1"/>
  <c r="G6663" i="1"/>
  <c r="G7940" i="1"/>
  <c r="G7976" i="1"/>
  <c r="G7358" i="1"/>
  <c r="G7833" i="1"/>
  <c r="R2613" i="1"/>
  <c r="G8125" i="1"/>
  <c r="W8168" i="1"/>
  <c r="E8168" i="1" s="1"/>
  <c r="G7505" i="1"/>
  <c r="G980" i="1"/>
  <c r="R3870" i="1"/>
  <c r="R8265" i="1"/>
  <c r="R2644" i="1"/>
  <c r="W8166" i="1"/>
  <c r="E8166" i="1" s="1"/>
  <c r="R4286" i="1"/>
  <c r="G840" i="1"/>
  <c r="R4972" i="1"/>
  <c r="G841" i="1"/>
  <c r="R4232" i="1"/>
  <c r="G5199" i="1"/>
  <c r="R957" i="1"/>
  <c r="R871" i="1"/>
  <c r="R228" i="1"/>
  <c r="G2654" i="1"/>
  <c r="W137" i="1"/>
  <c r="E137" i="1" s="1"/>
  <c r="G7066" i="1"/>
  <c r="G7809" i="1"/>
  <c r="G4662" i="1"/>
  <c r="R1385" i="1"/>
  <c r="W8137" i="1"/>
  <c r="E8137" i="1" s="1"/>
  <c r="G6321" i="1"/>
  <c r="W630" i="1"/>
  <c r="E630" i="1" s="1"/>
  <c r="W4754" i="1"/>
  <c r="E4754" i="1" s="1"/>
  <c r="G7092" i="1"/>
  <c r="R4089" i="1"/>
  <c r="W4089" i="1" s="1"/>
  <c r="E4089" i="1" s="1"/>
  <c r="R6043" i="1"/>
  <c r="G2419" i="1"/>
  <c r="R7842" i="1"/>
  <c r="W918" i="1"/>
  <c r="E918" i="1" s="1"/>
  <c r="G4373" i="1"/>
  <c r="R2405" i="1"/>
  <c r="R1672" i="1"/>
  <c r="R5317" i="1"/>
  <c r="R1382" i="1"/>
  <c r="G7270" i="1"/>
  <c r="R2272" i="1"/>
  <c r="R1929" i="1"/>
  <c r="G3756" i="1"/>
  <c r="G939" i="1"/>
  <c r="G8156" i="1"/>
  <c r="G3641" i="1"/>
  <c r="G2274" i="1"/>
  <c r="R6824" i="1"/>
  <c r="G677" i="1"/>
  <c r="R772" i="1"/>
  <c r="R1241" i="1"/>
  <c r="R445" i="1"/>
  <c r="G3490" i="1"/>
  <c r="R968" i="1"/>
  <c r="W968" i="1" s="1"/>
  <c r="E968" i="1" s="1"/>
  <c r="R2171" i="1"/>
  <c r="G5659" i="1"/>
  <c r="R7555" i="1"/>
  <c r="R7882" i="1"/>
  <c r="R891" i="1"/>
  <c r="R8045" i="1"/>
  <c r="R2192" i="1"/>
  <c r="R875" i="1"/>
  <c r="G3151" i="1"/>
  <c r="R1497" i="1"/>
  <c r="G1678" i="1"/>
  <c r="R3516" i="1"/>
  <c r="G4605" i="1"/>
  <c r="G2481" i="1"/>
  <c r="R7912" i="1"/>
  <c r="W2427" i="1"/>
  <c r="E2427" i="1" s="1"/>
  <c r="G160" i="1"/>
  <c r="R6457" i="1"/>
  <c r="G3488" i="1"/>
  <c r="R6839" i="1"/>
  <c r="R8036" i="1"/>
  <c r="G50" i="1"/>
  <c r="G8278" i="1"/>
  <c r="G6141" i="1"/>
  <c r="G4510" i="1"/>
  <c r="W8104" i="1"/>
  <c r="E8104" i="1" s="1"/>
  <c r="R1266" i="1"/>
  <c r="R5077" i="1"/>
  <c r="G4034" i="1"/>
  <c r="R861" i="1"/>
  <c r="G2062" i="1"/>
  <c r="G2197" i="1"/>
  <c r="W7198" i="1"/>
  <c r="E7198" i="1" s="1"/>
  <c r="W2172" i="1"/>
  <c r="E2172" i="1" s="1"/>
  <c r="G4887" i="1"/>
  <c r="G4444" i="1"/>
  <c r="W4142" i="1"/>
  <c r="E4142" i="1" s="1"/>
  <c r="R6431" i="1"/>
  <c r="G2310" i="1"/>
  <c r="R4221" i="1"/>
  <c r="G3186" i="1"/>
  <c r="G2096" i="1"/>
  <c r="G6493" i="1"/>
  <c r="G56" i="1"/>
  <c r="W4890" i="1"/>
  <c r="E4890" i="1" s="1"/>
  <c r="G1861" i="1"/>
  <c r="W1741" i="1"/>
  <c r="E1741" i="1" s="1"/>
  <c r="G1872" i="1"/>
  <c r="G7888" i="1"/>
  <c r="G2806" i="1"/>
  <c r="R2965" i="1"/>
  <c r="G1062" i="1"/>
  <c r="R1605" i="1"/>
  <c r="R2411" i="1"/>
  <c r="R4212" i="1"/>
  <c r="W8038" i="1"/>
  <c r="E8038" i="1" s="1"/>
  <c r="G1500" i="1"/>
  <c r="G819" i="1"/>
  <c r="W3138" i="1"/>
  <c r="E3138" i="1" s="1"/>
  <c r="R993" i="1"/>
  <c r="W1945" i="1"/>
  <c r="E1945" i="1" s="1"/>
  <c r="G1889" i="1"/>
  <c r="G3859" i="1"/>
  <c r="R1959" i="1"/>
  <c r="R4022" i="1"/>
  <c r="W4022" i="1" s="1"/>
  <c r="E4022" i="1" s="1"/>
  <c r="W1539" i="1"/>
  <c r="E1539" i="1" s="1"/>
  <c r="R7164" i="1"/>
  <c r="W7164" i="1" s="1"/>
  <c r="E7164" i="1" s="1"/>
  <c r="W8302" i="1"/>
  <c r="E8302" i="1" s="1"/>
  <c r="R8315" i="1"/>
  <c r="R6571" i="1"/>
  <c r="G24" i="1"/>
  <c r="W8116" i="1"/>
  <c r="E8116" i="1" s="1"/>
  <c r="G3588" i="1"/>
  <c r="R6424" i="1"/>
  <c r="G1817" i="1"/>
  <c r="G2718" i="1"/>
  <c r="G2101" i="1"/>
  <c r="G3693" i="1"/>
  <c r="G7302" i="1"/>
  <c r="R7362" i="1"/>
  <c r="W7362" i="1" s="1"/>
  <c r="E7362" i="1" s="1"/>
  <c r="R3172" i="1"/>
  <c r="W6986" i="1"/>
  <c r="E6986" i="1" s="1"/>
  <c r="G3434" i="1"/>
  <c r="R525" i="1"/>
  <c r="G4445" i="1"/>
  <c r="G8176" i="1"/>
  <c r="W1845" i="1"/>
  <c r="E1845" i="1" s="1"/>
  <c r="G1376" i="1"/>
  <c r="G3737" i="1"/>
  <c r="R2826" i="1"/>
  <c r="R3443" i="1"/>
  <c r="W3443" i="1" s="1"/>
  <c r="E3443" i="1" s="1"/>
  <c r="R3221" i="1"/>
  <c r="R1713" i="1"/>
  <c r="W618" i="1"/>
  <c r="E618" i="1" s="1"/>
  <c r="G418" i="1"/>
  <c r="R5783" i="1"/>
  <c r="R1229" i="1"/>
  <c r="R2027" i="1"/>
  <c r="G8022" i="1"/>
  <c r="G2306" i="1"/>
  <c r="R2512" i="1"/>
  <c r="G6365" i="1"/>
  <c r="G2899" i="1"/>
  <c r="R4003" i="1"/>
  <c r="R4374" i="1"/>
  <c r="W2609" i="1"/>
  <c r="E2609" i="1" s="1"/>
  <c r="R3580" i="1"/>
  <c r="G3844" i="1"/>
  <c r="G400" i="1"/>
  <c r="G6658" i="1"/>
  <c r="G339" i="1"/>
  <c r="W6770" i="1"/>
  <c r="E6770" i="1" s="1"/>
  <c r="W6715" i="1"/>
  <c r="E6715" i="1" s="1"/>
  <c r="R1191" i="1"/>
  <c r="R582" i="1"/>
  <c r="W8096" i="1"/>
  <c r="E8096" i="1" s="1"/>
  <c r="R7933" i="1"/>
  <c r="R3296" i="1"/>
  <c r="R1357" i="1"/>
  <c r="G2858" i="1"/>
  <c r="G4184" i="1"/>
  <c r="R8078" i="1"/>
  <c r="R6514" i="1"/>
  <c r="G6892" i="1"/>
  <c r="W6488" i="1"/>
  <c r="E6488" i="1" s="1"/>
  <c r="G1703" i="1"/>
  <c r="R3080" i="1"/>
  <c r="G5683" i="1"/>
  <c r="R4045" i="1"/>
  <c r="G595" i="1"/>
  <c r="R2264" i="1"/>
  <c r="R1501" i="1"/>
  <c r="G3265" i="1"/>
  <c r="G1851" i="1"/>
  <c r="R7846" i="1"/>
  <c r="R2850" i="1"/>
  <c r="R7516" i="1"/>
  <c r="G8116" i="1"/>
  <c r="G1724" i="1"/>
  <c r="R2463" i="1"/>
  <c r="G380" i="1"/>
  <c r="G3815" i="1"/>
  <c r="R1374" i="1"/>
  <c r="W1851" i="1"/>
  <c r="E1851" i="1" s="1"/>
  <c r="R414" i="1"/>
  <c r="G1136" i="1"/>
  <c r="R4876" i="1"/>
  <c r="G8071" i="1"/>
  <c r="G7500" i="1"/>
  <c r="R6713" i="1"/>
  <c r="W4290" i="1"/>
  <c r="E4290" i="1" s="1"/>
  <c r="R2970" i="1"/>
  <c r="G1485" i="1"/>
  <c r="G4111" i="1"/>
  <c r="G334" i="1"/>
  <c r="R2228" i="1"/>
  <c r="W6791" i="1"/>
  <c r="E6791" i="1" s="1"/>
  <c r="R166" i="1"/>
  <c r="G8269" i="1"/>
  <c r="G6393" i="1"/>
  <c r="G1109" i="1"/>
  <c r="G3432" i="1"/>
  <c r="W8059" i="1"/>
  <c r="E8059" i="1" s="1"/>
  <c r="R6964" i="1"/>
  <c r="G7311" i="1"/>
  <c r="R1353" i="1"/>
  <c r="W1353" i="1" s="1"/>
  <c r="E1353" i="1" s="1"/>
  <c r="W240" i="1"/>
  <c r="E240" i="1" s="1"/>
  <c r="G2935" i="1"/>
  <c r="W5466" i="1"/>
  <c r="E5466" i="1" s="1"/>
  <c r="R1570" i="1"/>
  <c r="R7951" i="1"/>
  <c r="G1202" i="1"/>
  <c r="R817" i="1"/>
  <c r="R330" i="1"/>
  <c r="R3964" i="1"/>
  <c r="R8148" i="1"/>
  <c r="G4846" i="1"/>
  <c r="R6612" i="1"/>
  <c r="W2956" i="1"/>
  <c r="E2956" i="1" s="1"/>
  <c r="G1722" i="1"/>
  <c r="G1118" i="1"/>
  <c r="R7938" i="1"/>
  <c r="R4764" i="1"/>
  <c r="R7908" i="1"/>
  <c r="R5731" i="1"/>
  <c r="G2470" i="1"/>
  <c r="G5352" i="1"/>
  <c r="R4222" i="1"/>
  <c r="R775" i="1"/>
  <c r="G2283" i="1"/>
  <c r="W4944" i="1"/>
  <c r="E4944" i="1" s="1"/>
  <c r="G4500" i="1"/>
  <c r="W1926" i="1"/>
  <c r="E1926" i="1" s="1"/>
  <c r="W5863" i="1"/>
  <c r="E5863" i="1" s="1"/>
  <c r="G2819" i="1"/>
  <c r="R222" i="1"/>
  <c r="R3146" i="1"/>
  <c r="G4079" i="1"/>
  <c r="R956" i="1"/>
  <c r="W5031" i="1"/>
  <c r="E5031" i="1" s="1"/>
  <c r="R4192" i="1"/>
  <c r="G4750" i="1"/>
  <c r="R6265" i="1"/>
  <c r="R5388" i="1"/>
  <c r="G6757" i="1"/>
  <c r="W1979" i="1"/>
  <c r="E1979" i="1" s="1"/>
  <c r="G3019" i="1"/>
  <c r="G6988" i="1"/>
  <c r="W3290" i="1"/>
  <c r="E3290" i="1" s="1"/>
  <c r="W6729" i="1"/>
  <c r="E6729" i="1" s="1"/>
  <c r="R7987" i="1"/>
  <c r="G1740" i="1"/>
  <c r="W3288" i="1"/>
  <c r="E3288" i="1" s="1"/>
  <c r="W7013" i="1"/>
  <c r="E7013" i="1" s="1"/>
  <c r="R5278" i="1"/>
  <c r="G6827" i="1"/>
  <c r="R5128" i="1"/>
  <c r="G6465" i="1"/>
  <c r="R3102" i="1"/>
  <c r="R4765" i="1"/>
  <c r="G6252" i="1"/>
  <c r="W1281" i="1"/>
  <c r="E1281" i="1" s="1"/>
  <c r="G543" i="1"/>
  <c r="W1218" i="1"/>
  <c r="E1218" i="1" s="1"/>
  <c r="W4881" i="1"/>
  <c r="E4881" i="1" s="1"/>
  <c r="G8096" i="1"/>
  <c r="W4640" i="1"/>
  <c r="E4640" i="1" s="1"/>
  <c r="W1253" i="1"/>
  <c r="E1253" i="1" s="1"/>
  <c r="R2362" i="1"/>
  <c r="R7093" i="1"/>
  <c r="W3796" i="1"/>
  <c r="E3796" i="1" s="1"/>
  <c r="G856" i="1"/>
  <c r="G2956" i="1"/>
  <c r="R2336" i="1"/>
  <c r="G5008" i="1"/>
  <c r="W399" i="1"/>
  <c r="E399" i="1" s="1"/>
  <c r="R2010" i="1"/>
  <c r="G5946" i="1"/>
  <c r="G901" i="1"/>
  <c r="R7349" i="1"/>
  <c r="R3601" i="1"/>
  <c r="R1905" i="1"/>
  <c r="G6168" i="1"/>
  <c r="R1728" i="1"/>
  <c r="W535" i="1"/>
  <c r="E535" i="1" s="1"/>
  <c r="R1610" i="1"/>
  <c r="R4165" i="1"/>
  <c r="W4165" i="1" s="1"/>
  <c r="E4165" i="1" s="1"/>
  <c r="R4736" i="1"/>
  <c r="W1761" i="1"/>
  <c r="E1761" i="1" s="1"/>
  <c r="G638" i="1"/>
  <c r="G7483" i="1"/>
  <c r="R4527" i="1"/>
  <c r="W6382" i="1"/>
  <c r="E6382" i="1" s="1"/>
  <c r="R1318" i="1"/>
  <c r="G8221" i="1"/>
  <c r="R8061" i="1"/>
  <c r="G5079" i="1"/>
  <c r="R8247" i="1"/>
  <c r="G5426" i="1"/>
  <c r="W2755" i="1"/>
  <c r="E2755" i="1" s="1"/>
  <c r="W5837" i="1"/>
  <c r="E5837" i="1" s="1"/>
  <c r="G1253" i="1"/>
  <c r="R108" i="1"/>
  <c r="R1341" i="1"/>
  <c r="R6024" i="1"/>
  <c r="R8193" i="1"/>
  <c r="R1346" i="1"/>
  <c r="R5851" i="1"/>
  <c r="G7412" i="1"/>
  <c r="G3362" i="1"/>
  <c r="G7986" i="1"/>
  <c r="G3915" i="1"/>
  <c r="G226" i="1"/>
  <c r="G731" i="1"/>
  <c r="R2720" i="1"/>
  <c r="R1719" i="1"/>
  <c r="R2943" i="1"/>
  <c r="G7961" i="1"/>
  <c r="R4685" i="1"/>
  <c r="G2652" i="1"/>
  <c r="W552" i="1"/>
  <c r="E552" i="1" s="1"/>
  <c r="W6719" i="1"/>
  <c r="E6719" i="1" s="1"/>
  <c r="R236" i="1"/>
  <c r="R287" i="1"/>
  <c r="G1770" i="1"/>
  <c r="R3784" i="1"/>
  <c r="G4420" i="1"/>
  <c r="G5614" i="1"/>
  <c r="G2997" i="1"/>
  <c r="W2944" i="1"/>
  <c r="E2944" i="1" s="1"/>
  <c r="R6890" i="1"/>
  <c r="R694" i="1"/>
  <c r="R7214" i="1"/>
  <c r="W1980" i="1"/>
  <c r="E1980" i="1" s="1"/>
  <c r="R8284" i="1"/>
  <c r="W6653" i="1"/>
  <c r="E6653" i="1" s="1"/>
  <c r="G4826" i="1"/>
  <c r="R492" i="1"/>
  <c r="R8160" i="1"/>
  <c r="R1184" i="1"/>
  <c r="G8291" i="1"/>
  <c r="G1977" i="1"/>
  <c r="R2936" i="1"/>
  <c r="G5482" i="1"/>
  <c r="R7133" i="1"/>
  <c r="G2245" i="1"/>
  <c r="G1983" i="1"/>
  <c r="G7816" i="1"/>
  <c r="R3468" i="1"/>
  <c r="W635" i="1"/>
  <c r="E635" i="1" s="1"/>
  <c r="G771" i="1"/>
  <c r="R1117" i="1"/>
  <c r="G1676" i="1"/>
  <c r="R7283" i="1"/>
  <c r="R8248" i="1"/>
  <c r="G7592" i="1"/>
  <c r="G6232" i="1"/>
  <c r="G4382" i="1"/>
  <c r="R3113" i="1"/>
  <c r="R6860" i="1"/>
  <c r="R2738" i="1"/>
  <c r="G1375" i="1"/>
  <c r="W753" i="1"/>
  <c r="E753" i="1" s="1"/>
  <c r="G6887" i="1"/>
  <c r="G4003" i="1"/>
  <c r="R5959" i="1"/>
  <c r="G8188" i="1"/>
  <c r="R6875" i="1"/>
  <c r="R4986" i="1"/>
  <c r="R1704" i="1"/>
  <c r="G65" i="1"/>
  <c r="W2901" i="1"/>
  <c r="E2901" i="1" s="1"/>
  <c r="G8158" i="1"/>
  <c r="W3143" i="1"/>
  <c r="E3143" i="1" s="1"/>
  <c r="W7557" i="1"/>
  <c r="E7557" i="1" s="1"/>
  <c r="G7939" i="1"/>
  <c r="R6979" i="1"/>
  <c r="R5425" i="1"/>
  <c r="G5566" i="1"/>
  <c r="G2019" i="1"/>
  <c r="G7094" i="1"/>
  <c r="R5027" i="1"/>
  <c r="R5818" i="1"/>
  <c r="R1003" i="1"/>
  <c r="G2218" i="1"/>
  <c r="G6196" i="1"/>
  <c r="W3455" i="1"/>
  <c r="E3455" i="1" s="1"/>
  <c r="W2333" i="1"/>
  <c r="E2333" i="1" s="1"/>
  <c r="R6988" i="1"/>
  <c r="W6365" i="1"/>
  <c r="E6365" i="1" s="1"/>
  <c r="G1479" i="1"/>
  <c r="G7607" i="1"/>
  <c r="R7081" i="1"/>
  <c r="R8177" i="1"/>
  <c r="W2100" i="1"/>
  <c r="E2100" i="1" s="1"/>
  <c r="G8209" i="1"/>
  <c r="W2287" i="1"/>
  <c r="E2287" i="1" s="1"/>
  <c r="W2096" i="1"/>
  <c r="E2096" i="1" s="1"/>
  <c r="R5498" i="1"/>
  <c r="G447" i="1"/>
  <c r="R5078" i="1"/>
  <c r="G5868" i="1"/>
  <c r="R8048" i="1"/>
  <c r="R393" i="1"/>
  <c r="R4398" i="1"/>
  <c r="G1161" i="1"/>
  <c r="W2405" i="1"/>
  <c r="E2405" i="1" s="1"/>
  <c r="R1888" i="1"/>
  <c r="W3069" i="1"/>
  <c r="E3069" i="1" s="1"/>
  <c r="R1789" i="1"/>
  <c r="R6266" i="1"/>
  <c r="G4736" i="1"/>
  <c r="G7163" i="1"/>
  <c r="R4220" i="1"/>
  <c r="R7067" i="1"/>
  <c r="G1276" i="1"/>
  <c r="R867" i="1"/>
  <c r="R4352" i="1"/>
  <c r="R7406" i="1"/>
  <c r="G433" i="1"/>
  <c r="R4128" i="1"/>
  <c r="G1987" i="1"/>
  <c r="G3659" i="1"/>
  <c r="W3379" i="1"/>
  <c r="E3379" i="1" s="1"/>
  <c r="W591" i="1"/>
  <c r="E591" i="1" s="1"/>
  <c r="W5578" i="1"/>
  <c r="E5578" i="1" s="1"/>
  <c r="R140" i="1"/>
  <c r="R2553" i="1"/>
  <c r="W1461" i="1"/>
  <c r="E1461" i="1" s="1"/>
  <c r="R1765" i="1"/>
  <c r="R5229" i="1"/>
  <c r="R1992" i="1"/>
  <c r="W6415" i="1"/>
  <c r="E6415" i="1" s="1"/>
  <c r="R5501" i="1"/>
  <c r="R3024" i="1"/>
  <c r="R6023" i="1"/>
  <c r="R5952" i="1"/>
  <c r="G5667" i="1"/>
  <c r="R1540" i="1"/>
  <c r="G7354" i="1"/>
  <c r="R3433" i="1"/>
  <c r="G8190" i="1"/>
  <c r="W2528" i="1"/>
  <c r="E2528" i="1" s="1"/>
  <c r="R3057" i="1"/>
  <c r="R141" i="1"/>
  <c r="R7190" i="1"/>
  <c r="G6165" i="1"/>
  <c r="G1497" i="1"/>
  <c r="R5216" i="1"/>
  <c r="R1696" i="1"/>
  <c r="W7053" i="1"/>
  <c r="E7053" i="1" s="1"/>
  <c r="G2522" i="1"/>
  <c r="R2131" i="1"/>
  <c r="G4577" i="1"/>
  <c r="G7010" i="1"/>
  <c r="G1184" i="1"/>
  <c r="G6608" i="1"/>
  <c r="R1989" i="1"/>
  <c r="W1989" i="1" s="1"/>
  <c r="E1989" i="1" s="1"/>
  <c r="R2663" i="1"/>
  <c r="R6282" i="1"/>
  <c r="R264" i="1"/>
  <c r="G2626" i="1"/>
  <c r="G7269" i="1"/>
  <c r="G2970" i="1"/>
  <c r="R1875" i="1"/>
  <c r="R5094" i="1"/>
  <c r="W8098" i="1"/>
  <c r="E8098" i="1" s="1"/>
  <c r="G7472" i="1"/>
  <c r="G7647" i="1"/>
  <c r="R1839" i="1"/>
  <c r="G8075" i="1"/>
  <c r="G2200" i="1"/>
  <c r="W1917" i="1"/>
  <c r="E1917" i="1" s="1"/>
  <c r="R1853" i="1"/>
  <c r="G4204" i="1"/>
  <c r="R651" i="1"/>
  <c r="G4854" i="1"/>
  <c r="G1551" i="1"/>
  <c r="G2478" i="1"/>
  <c r="W1066" i="1"/>
  <c r="E1066" i="1" s="1"/>
  <c r="G5089" i="1"/>
  <c r="R6628" i="1"/>
  <c r="G2661" i="1"/>
  <c r="R2026" i="1"/>
  <c r="R6966" i="1"/>
  <c r="G161" i="1"/>
  <c r="R2191" i="1"/>
  <c r="R7412" i="1"/>
  <c r="G6071" i="1"/>
  <c r="G4705" i="1"/>
  <c r="R4093" i="1"/>
  <c r="G286" i="1"/>
  <c r="G5881" i="1"/>
  <c r="W3446" i="1"/>
  <c r="E3446" i="1" s="1"/>
  <c r="R6820" i="1"/>
  <c r="W6820" i="1" s="1"/>
  <c r="E6820" i="1" s="1"/>
  <c r="R2503" i="1"/>
  <c r="G1758" i="1"/>
  <c r="G6231" i="1"/>
  <c r="G3646" i="1"/>
  <c r="R8182" i="1"/>
  <c r="W1740" i="1"/>
  <c r="E1740" i="1" s="1"/>
  <c r="W4913" i="1"/>
  <c r="E4913" i="1" s="1"/>
  <c r="R1171" i="1"/>
  <c r="R6694" i="1"/>
  <c r="G6256" i="1"/>
  <c r="R777" i="1"/>
  <c r="G7272" i="1"/>
  <c r="G1022" i="1"/>
  <c r="G2958" i="1"/>
  <c r="G4470" i="1"/>
  <c r="R3011" i="1"/>
  <c r="G3816" i="1"/>
  <c r="G8035" i="1"/>
  <c r="G6976" i="1"/>
  <c r="R6121" i="1"/>
  <c r="R1275" i="1"/>
  <c r="R2914" i="1"/>
  <c r="G7006" i="1"/>
  <c r="R5719" i="1"/>
  <c r="G3292" i="1"/>
  <c r="G1751" i="1"/>
  <c r="W4672" i="1"/>
  <c r="E4672" i="1" s="1"/>
  <c r="R1783" i="1"/>
  <c r="W1783" i="1" s="1"/>
  <c r="E1783" i="1" s="1"/>
  <c r="R4613" i="1"/>
  <c r="R4716" i="1"/>
  <c r="G3779" i="1"/>
  <c r="G7920" i="1"/>
  <c r="G5373" i="1"/>
  <c r="R2107" i="1"/>
  <c r="G5107" i="1"/>
  <c r="R3586" i="1"/>
  <c r="G4748" i="1"/>
  <c r="R2634" i="1"/>
  <c r="G387" i="1"/>
  <c r="W2694" i="1"/>
  <c r="E2694" i="1" s="1"/>
  <c r="G3242" i="1"/>
  <c r="R5189" i="1"/>
  <c r="R4288" i="1"/>
  <c r="R3659" i="1"/>
  <c r="R6414" i="1"/>
  <c r="W855" i="1"/>
  <c r="E855" i="1" s="1"/>
  <c r="R5880" i="1"/>
  <c r="R2489" i="1"/>
  <c r="G1420" i="1"/>
  <c r="W4757" i="1"/>
  <c r="E4757" i="1" s="1"/>
  <c r="W3139" i="1"/>
  <c r="E3139" i="1" s="1"/>
  <c r="R6902" i="1"/>
  <c r="G5571" i="1"/>
  <c r="R2897" i="1"/>
  <c r="W1246" i="1"/>
  <c r="E1246" i="1" s="1"/>
  <c r="W5379" i="1"/>
  <c r="E5379" i="1" s="1"/>
  <c r="G5669" i="1"/>
  <c r="G5380" i="1"/>
  <c r="R487" i="1"/>
  <c r="G4464" i="1"/>
  <c r="R8317" i="1"/>
  <c r="W4003" i="1"/>
  <c r="E4003" i="1" s="1"/>
  <c r="R6232" i="1"/>
  <c r="G569" i="1"/>
  <c r="R7849" i="1"/>
  <c r="G6607" i="1"/>
  <c r="G2170" i="1"/>
  <c r="W2264" i="1"/>
  <c r="E2264" i="1" s="1"/>
  <c r="W751" i="1"/>
  <c r="E751" i="1" s="1"/>
  <c r="R3708" i="1"/>
  <c r="W3708" i="1" s="1"/>
  <c r="E3708" i="1" s="1"/>
  <c r="R3975" i="1"/>
  <c r="R680" i="1"/>
  <c r="G6542" i="1"/>
  <c r="W4893" i="1"/>
  <c r="E4893" i="1" s="1"/>
  <c r="G942" i="1"/>
  <c r="W2171" i="1"/>
  <c r="E2171" i="1" s="1"/>
  <c r="G3119" i="1"/>
  <c r="R2752" i="1"/>
  <c r="G7045" i="1"/>
  <c r="G1023" i="1"/>
  <c r="R7533" i="1"/>
  <c r="R550" i="1"/>
  <c r="R6868" i="1"/>
  <c r="G82" i="1"/>
  <c r="W3697" i="1"/>
  <c r="E3697" i="1" s="1"/>
  <c r="G3853" i="1"/>
  <c r="G5500" i="1"/>
  <c r="G7814" i="1"/>
  <c r="W4481" i="1"/>
  <c r="E4481" i="1" s="1"/>
  <c r="R5790" i="1"/>
  <c r="W1081" i="1"/>
  <c r="E1081" i="1" s="1"/>
  <c r="W4793" i="1"/>
  <c r="E4793" i="1" s="1"/>
  <c r="R8127" i="1"/>
  <c r="G7902" i="1"/>
  <c r="G7413" i="1"/>
  <c r="R1073" i="1"/>
  <c r="W7533" i="1"/>
  <c r="E7533" i="1" s="1"/>
  <c r="G3876" i="1"/>
  <c r="R171" i="1"/>
  <c r="G6957" i="1"/>
  <c r="R247" i="1"/>
  <c r="R2133" i="1"/>
  <c r="R5225" i="1"/>
  <c r="R943" i="1"/>
  <c r="G4966" i="1"/>
  <c r="G2999" i="1"/>
  <c r="W3363" i="1"/>
  <c r="E3363" i="1" s="1"/>
  <c r="G5992" i="1"/>
  <c r="W4685" i="1"/>
  <c r="E4685" i="1" s="1"/>
  <c r="R5294" i="1"/>
  <c r="W4376" i="1"/>
  <c r="E4376" i="1" s="1"/>
  <c r="G6037" i="1"/>
  <c r="R7830" i="1"/>
  <c r="R6492" i="1"/>
  <c r="G968" i="1"/>
  <c r="R3987" i="1"/>
  <c r="R7261" i="1"/>
  <c r="G5856" i="1"/>
  <c r="G4980" i="1"/>
  <c r="R3119" i="1"/>
  <c r="W3119" i="1" s="1"/>
  <c r="E3119" i="1" s="1"/>
  <c r="G2768" i="1"/>
  <c r="R2886" i="1"/>
  <c r="G6693" i="1"/>
  <c r="R2145" i="1"/>
  <c r="G3829" i="1"/>
  <c r="R6253" i="1"/>
  <c r="W6253" i="1" s="1"/>
  <c r="E6253" i="1" s="1"/>
  <c r="G5882" i="1"/>
  <c r="G4677" i="1"/>
  <c r="G3024" i="1"/>
  <c r="G7360" i="1"/>
  <c r="G6992" i="1"/>
  <c r="R1484" i="1"/>
  <c r="W7349" i="1"/>
  <c r="E7349" i="1" s="1"/>
  <c r="R112" i="1"/>
  <c r="G880" i="1"/>
  <c r="G5329" i="1"/>
  <c r="R3861" i="1"/>
  <c r="R5215" i="1"/>
  <c r="G3772" i="1"/>
  <c r="G5771" i="1"/>
  <c r="G5955" i="1"/>
  <c r="G937" i="1"/>
  <c r="R530" i="1"/>
  <c r="R8285" i="1"/>
  <c r="G7804" i="1"/>
  <c r="G6496" i="1"/>
  <c r="W6953" i="1"/>
  <c r="E6953" i="1" s="1"/>
  <c r="G8198" i="1"/>
  <c r="G7518" i="1"/>
  <c r="G8133" i="1"/>
  <c r="R8297" i="1"/>
  <c r="R2075" i="1"/>
  <c r="G6995" i="1"/>
  <c r="W4971" i="1"/>
  <c r="E4971" i="1" s="1"/>
  <c r="G1394" i="1"/>
  <c r="W6782" i="1"/>
  <c r="E6782" i="1" s="1"/>
  <c r="R2934" i="1"/>
  <c r="R7867" i="1"/>
  <c r="G7347" i="1"/>
  <c r="G6177" i="1"/>
  <c r="W2016" i="1"/>
  <c r="E2016" i="1" s="1"/>
  <c r="W4776" i="1"/>
  <c r="E4776" i="1" s="1"/>
  <c r="G1857" i="1"/>
  <c r="R1776" i="1"/>
  <c r="G3873" i="1"/>
  <c r="R7361" i="1"/>
  <c r="G3381" i="1"/>
  <c r="W8276" i="1"/>
  <c r="E8276" i="1" s="1"/>
  <c r="R3378" i="1"/>
  <c r="G6471" i="1"/>
  <c r="W1204" i="1"/>
  <c r="E1204" i="1" s="1"/>
  <c r="R8064" i="1"/>
  <c r="G4000" i="1"/>
  <c r="R6879" i="1"/>
  <c r="R569" i="1"/>
  <c r="G7509" i="1"/>
  <c r="R14" i="1"/>
  <c r="G5967" i="1"/>
  <c r="R3311" i="1"/>
  <c r="G6860" i="1"/>
  <c r="G5019" i="1"/>
  <c r="R6359" i="1"/>
  <c r="G8157" i="1"/>
  <c r="G3148" i="1"/>
  <c r="G5290" i="1"/>
  <c r="R822" i="1"/>
  <c r="R7249" i="1"/>
  <c r="R6685" i="1"/>
  <c r="R4968" i="1"/>
  <c r="G7490" i="1"/>
  <c r="R7048" i="1"/>
  <c r="G6958" i="1"/>
  <c r="G4847" i="1"/>
  <c r="R4498" i="1"/>
  <c r="G4189" i="1"/>
  <c r="R3646" i="1"/>
  <c r="R6453" i="1"/>
  <c r="W8246" i="1"/>
  <c r="E8246" i="1" s="1"/>
  <c r="G3226" i="1"/>
  <c r="W2075" i="1"/>
  <c r="E2075" i="1" s="1"/>
  <c r="G4586" i="1"/>
  <c r="R1232" i="1"/>
  <c r="G7109" i="1"/>
  <c r="W6902" i="1"/>
  <c r="E6902" i="1" s="1"/>
  <c r="R2885" i="1"/>
  <c r="W5504" i="1"/>
  <c r="E5504" i="1" s="1"/>
  <c r="R4531" i="1"/>
  <c r="W4085" i="1"/>
  <c r="E4085" i="1" s="1"/>
  <c r="G6657" i="1"/>
  <c r="W7151" i="1"/>
  <c r="E7151" i="1" s="1"/>
  <c r="R2780" i="1"/>
  <c r="W7823" i="1"/>
  <c r="E7823" i="1" s="1"/>
  <c r="R656" i="1"/>
  <c r="R205" i="1"/>
  <c r="R3109" i="1"/>
  <c r="G7164" i="1"/>
  <c r="R5957" i="1"/>
  <c r="R2037" i="1"/>
  <c r="R2726" i="1"/>
  <c r="G2746" i="1"/>
  <c r="R6284" i="1"/>
  <c r="R8299" i="1"/>
  <c r="R8132" i="1"/>
  <c r="G6577" i="1"/>
  <c r="R8183" i="1"/>
  <c r="R5667" i="1"/>
  <c r="R5411" i="1"/>
  <c r="R3632" i="1"/>
  <c r="W301" i="1"/>
  <c r="E301" i="1" s="1"/>
  <c r="G1974" i="1"/>
  <c r="G1549" i="1"/>
  <c r="R1814" i="1"/>
  <c r="R8012" i="1"/>
  <c r="R2959" i="1"/>
  <c r="G1903" i="1"/>
  <c r="W6652" i="1"/>
  <c r="E6652" i="1" s="1"/>
  <c r="W647" i="1"/>
  <c r="E647" i="1" s="1"/>
  <c r="G2227" i="1"/>
  <c r="R6984" i="1"/>
  <c r="W6984" i="1" s="1"/>
  <c r="E6984" i="1" s="1"/>
  <c r="G7398" i="1"/>
  <c r="G2047" i="1"/>
  <c r="R2477" i="1"/>
  <c r="R1718" i="1"/>
  <c r="R809" i="1"/>
  <c r="R23" i="1"/>
  <c r="G857" i="1"/>
  <c r="G1429" i="1"/>
  <c r="G7133" i="1"/>
  <c r="R3822" i="1"/>
  <c r="G668" i="1"/>
  <c r="R2038" i="1"/>
  <c r="R1058" i="1"/>
  <c r="R7115" i="1"/>
  <c r="G3985" i="1"/>
  <c r="G1369" i="1"/>
  <c r="G1952" i="1"/>
  <c r="R40" i="1"/>
  <c r="W869" i="1"/>
  <c r="E869" i="1" s="1"/>
  <c r="R3413" i="1"/>
  <c r="G279" i="1"/>
  <c r="R7348" i="1"/>
  <c r="G610" i="1"/>
  <c r="W1803" i="1"/>
  <c r="E1803" i="1" s="1"/>
  <c r="G7324" i="1"/>
  <c r="W231" i="1"/>
  <c r="E231" i="1" s="1"/>
  <c r="G2232" i="1"/>
  <c r="G3472" i="1"/>
  <c r="R3678" i="1"/>
  <c r="R8332" i="1"/>
  <c r="W8311" i="1"/>
  <c r="E8311" i="1" s="1"/>
  <c r="R1317" i="1"/>
  <c r="W3151" i="1"/>
  <c r="E3151" i="1" s="1"/>
  <c r="W1746" i="1"/>
  <c r="E1746" i="1" s="1"/>
  <c r="G6477" i="1"/>
  <c r="G7348" i="1"/>
  <c r="W5806" i="1"/>
  <c r="E5806" i="1" s="1"/>
  <c r="R2361" i="1"/>
  <c r="R3065" i="1"/>
  <c r="R5546" i="1"/>
  <c r="R2440" i="1"/>
  <c r="G4767" i="1"/>
  <c r="R1387" i="1"/>
  <c r="R5575" i="1"/>
  <c r="R172" i="1"/>
  <c r="R4700" i="1"/>
  <c r="G7974" i="1"/>
  <c r="G5153" i="1"/>
  <c r="R3110" i="1"/>
  <c r="R8107" i="1"/>
  <c r="G8266" i="1"/>
  <c r="G4527" i="1"/>
  <c r="G6127" i="1"/>
  <c r="W8182" i="1"/>
  <c r="E8182" i="1" s="1"/>
  <c r="G1251" i="1"/>
  <c r="G4456" i="1"/>
  <c r="R6494" i="1"/>
  <c r="G1566" i="1"/>
  <c r="W2553" i="1"/>
  <c r="E2553" i="1" s="1"/>
  <c r="R90" i="1"/>
  <c r="G7128" i="1"/>
  <c r="R5887" i="1"/>
  <c r="G6046" i="1"/>
  <c r="R3079" i="1"/>
  <c r="G479" i="1"/>
  <c r="R453" i="1"/>
  <c r="R2545" i="1"/>
  <c r="G1163" i="1"/>
  <c r="G1444" i="1"/>
  <c r="R4722" i="1"/>
  <c r="R873" i="1"/>
  <c r="W2063" i="1"/>
  <c r="E2063" i="1" s="1"/>
  <c r="R206" i="1"/>
  <c r="R1069" i="1"/>
  <c r="W2933" i="1"/>
  <c r="E2933" i="1" s="1"/>
  <c r="R6972" i="1"/>
  <c r="R1503" i="1"/>
  <c r="G2487" i="1"/>
  <c r="G4755" i="1"/>
  <c r="R6621" i="1"/>
  <c r="G6275" i="1"/>
  <c r="G3777" i="1"/>
  <c r="R7289" i="1"/>
  <c r="W5290" i="1"/>
  <c r="E5290" i="1" s="1"/>
  <c r="G240" i="1"/>
  <c r="G2287" i="1"/>
  <c r="G7285" i="1"/>
  <c r="G4365" i="1"/>
  <c r="G6425" i="1"/>
  <c r="G5087" i="1"/>
  <c r="G5010" i="1"/>
  <c r="G269" i="1"/>
  <c r="G2621" i="1"/>
  <c r="G156" i="1"/>
  <c r="G4487" i="1"/>
  <c r="W5425" i="1"/>
  <c r="E5425" i="1" s="1"/>
  <c r="R6515" i="1"/>
  <c r="G3914" i="1"/>
  <c r="R2082" i="1"/>
  <c r="R5259" i="1"/>
  <c r="W5259" i="1" s="1"/>
  <c r="E5259" i="1" s="1"/>
  <c r="G4667" i="1"/>
  <c r="R2491" i="1"/>
  <c r="R5010" i="1"/>
  <c r="G6191" i="1"/>
  <c r="W5363" i="1"/>
  <c r="E5363" i="1" s="1"/>
  <c r="R726" i="1"/>
  <c r="W631" i="1"/>
  <c r="E631" i="1" s="1"/>
  <c r="R1604" i="1"/>
  <c r="W4509" i="1"/>
  <c r="E4509" i="1" s="1"/>
  <c r="R878" i="1"/>
  <c r="R2899" i="1"/>
  <c r="R1822" i="1"/>
  <c r="R3430" i="1"/>
  <c r="W3332" i="1"/>
  <c r="E3332" i="1" s="1"/>
  <c r="W7981" i="1"/>
  <c r="E7981" i="1" s="1"/>
  <c r="G6891" i="1"/>
  <c r="G3495" i="1"/>
  <c r="G2971" i="1"/>
  <c r="R1538" i="1"/>
  <c r="G306" i="1"/>
  <c r="R4469" i="1"/>
  <c r="G2886" i="1"/>
  <c r="G556" i="1"/>
  <c r="R2210" i="1"/>
  <c r="R3910" i="1"/>
  <c r="W8107" i="1"/>
  <c r="E8107" i="1" s="1"/>
  <c r="W1623" i="1"/>
  <c r="E1623" i="1" s="1"/>
  <c r="R4933" i="1"/>
  <c r="W1865" i="1"/>
  <c r="E1865" i="1" s="1"/>
  <c r="R2251" i="1"/>
  <c r="G3715" i="1"/>
  <c r="R3241" i="1"/>
  <c r="R416" i="1"/>
  <c r="G7353" i="1"/>
  <c r="G7569" i="1"/>
  <c r="G2407" i="1"/>
  <c r="R4586" i="1"/>
  <c r="G2599" i="1"/>
  <c r="G3801" i="1"/>
  <c r="G7540" i="1"/>
  <c r="R7879" i="1"/>
  <c r="W1895" i="1"/>
  <c r="E1895" i="1" s="1"/>
  <c r="W6564" i="1"/>
  <c r="E6564" i="1" s="1"/>
  <c r="G796" i="1"/>
  <c r="R7984" i="1"/>
  <c r="R5824" i="1"/>
  <c r="G5327" i="1"/>
  <c r="R1187" i="1"/>
  <c r="R2236" i="1"/>
  <c r="W5215" i="1"/>
  <c r="E5215" i="1" s="1"/>
  <c r="R5076" i="1"/>
  <c r="G377" i="1"/>
  <c r="G8235" i="1"/>
  <c r="R1824" i="1"/>
  <c r="G6523" i="1"/>
  <c r="W5939" i="1"/>
  <c r="E5939" i="1" s="1"/>
  <c r="R8256" i="1"/>
  <c r="R1861" i="1"/>
  <c r="G1893" i="1"/>
  <c r="R4535" i="1"/>
  <c r="G26" i="1"/>
  <c r="G2115" i="1"/>
  <c r="W1332" i="1"/>
  <c r="E1332" i="1" s="1"/>
  <c r="R4271" i="1"/>
  <c r="R363" i="1"/>
  <c r="R5351" i="1"/>
  <c r="W5351" i="1" s="1"/>
  <c r="E5351" i="1" s="1"/>
  <c r="R34" i="1"/>
  <c r="G633" i="1"/>
  <c r="W1089" i="1"/>
  <c r="E1089" i="1" s="1"/>
  <c r="W5279" i="1"/>
  <c r="E5279" i="1" s="1"/>
  <c r="R5955" i="1"/>
  <c r="G1490" i="1"/>
  <c r="R2047" i="1"/>
  <c r="W7558" i="1"/>
  <c r="E7558" i="1" s="1"/>
  <c r="W1715" i="1"/>
  <c r="E1715" i="1" s="1"/>
  <c r="G1674" i="1"/>
  <c r="G2975" i="1"/>
  <c r="R6707" i="1"/>
  <c r="W2463" i="1"/>
  <c r="E2463" i="1" s="1"/>
  <c r="G7494" i="1"/>
  <c r="G8292" i="1"/>
  <c r="R2262" i="1"/>
  <c r="R4762" i="1"/>
  <c r="G8279" i="1"/>
  <c r="G2932" i="1"/>
  <c r="R1927" i="1"/>
  <c r="G1964" i="1"/>
  <c r="G383" i="1"/>
  <c r="G7605" i="1"/>
  <c r="R3423" i="1"/>
  <c r="R3563" i="1"/>
  <c r="R2945" i="1"/>
  <c r="W2945" i="1" s="1"/>
  <c r="E2945" i="1" s="1"/>
  <c r="W4068" i="1"/>
  <c r="E4068" i="1" s="1"/>
  <c r="G8205" i="1"/>
  <c r="G5649" i="1"/>
  <c r="G2759" i="1"/>
  <c r="G1651" i="1"/>
  <c r="W2087" i="1"/>
  <c r="E2087" i="1" s="1"/>
  <c r="G3182" i="1"/>
  <c r="R820" i="1"/>
  <c r="G1521" i="1"/>
  <c r="R1679" i="1"/>
  <c r="G8256" i="1"/>
  <c r="G7193" i="1"/>
  <c r="R4656" i="1"/>
  <c r="W6832" i="1"/>
  <c r="E6832" i="1" s="1"/>
  <c r="R6804" i="1"/>
  <c r="R2681" i="1"/>
  <c r="G2549" i="1"/>
  <c r="R4718" i="1"/>
  <c r="R5296" i="1"/>
  <c r="G1204" i="1"/>
  <c r="G852" i="1"/>
  <c r="G4793" i="1"/>
  <c r="G4795" i="1"/>
  <c r="R737" i="1"/>
  <c r="R463" i="1"/>
  <c r="G3413" i="1"/>
  <c r="R7099" i="1"/>
  <c r="W2906" i="1"/>
  <c r="E2906" i="1" s="1"/>
  <c r="R7006" i="1"/>
  <c r="W338" i="1"/>
  <c r="E338" i="1" s="1"/>
  <c r="R1638" i="1"/>
  <c r="W4328" i="1"/>
  <c r="E4328" i="1" s="1"/>
  <c r="W558" i="1"/>
  <c r="E558" i="1" s="1"/>
  <c r="R7274" i="1"/>
  <c r="R454" i="1"/>
  <c r="W1853" i="1"/>
  <c r="E1853" i="1" s="1"/>
  <c r="G706" i="1"/>
  <c r="G7938" i="1"/>
  <c r="W496" i="1"/>
  <c r="E496" i="1" s="1"/>
  <c r="G2511" i="1"/>
  <c r="R4495" i="1"/>
  <c r="G2904" i="1"/>
  <c r="G209" i="1"/>
  <c r="G1653" i="1"/>
  <c r="W3902" i="1"/>
  <c r="E3902" i="1" s="1"/>
  <c r="W2202" i="1"/>
  <c r="E2202" i="1" s="1"/>
  <c r="R2159" i="1"/>
  <c r="R2286" i="1"/>
  <c r="R3049" i="1"/>
  <c r="G429" i="1"/>
  <c r="R7580" i="1"/>
  <c r="R6063" i="1"/>
  <c r="G3509" i="1"/>
  <c r="R8150" i="1"/>
  <c r="R159" i="1"/>
  <c r="G3824" i="1"/>
  <c r="R6256" i="1"/>
  <c r="W783" i="1"/>
  <c r="E783" i="1" s="1"/>
  <c r="G1473" i="1"/>
  <c r="G6199" i="1"/>
  <c r="G1220" i="1"/>
  <c r="W7124" i="1"/>
  <c r="E7124" i="1" s="1"/>
  <c r="W5327" i="1"/>
  <c r="E5327" i="1" s="1"/>
  <c r="W777" i="1"/>
  <c r="E777" i="1" s="1"/>
  <c r="R594" i="1"/>
  <c r="R2323" i="1"/>
  <c r="G4436" i="1"/>
  <c r="G2461" i="1"/>
  <c r="G5144" i="1"/>
  <c r="W827" i="1"/>
  <c r="E827" i="1" s="1"/>
  <c r="G3887" i="1"/>
  <c r="R6760" i="1"/>
  <c r="R4666" i="1"/>
  <c r="G6353" i="1"/>
  <c r="G7214" i="1"/>
  <c r="G2281" i="1"/>
  <c r="R5095" i="1"/>
  <c r="R7187" i="1"/>
  <c r="R4872" i="1"/>
  <c r="G5813" i="1"/>
  <c r="R6544" i="1"/>
  <c r="G3521" i="1"/>
  <c r="R7258" i="1"/>
  <c r="R168" i="1"/>
  <c r="R5361" i="1"/>
  <c r="R994" i="1"/>
  <c r="R7819" i="1"/>
  <c r="G2912" i="1"/>
  <c r="R7973" i="1"/>
  <c r="R6579" i="1"/>
  <c r="G3102" i="1"/>
  <c r="G2261" i="1"/>
  <c r="G681" i="1"/>
  <c r="W5237" i="1"/>
  <c r="E5237" i="1" s="1"/>
  <c r="R8339" i="1"/>
  <c r="G4630" i="1"/>
  <c r="G6036" i="1"/>
  <c r="R8063" i="1"/>
  <c r="W5278" i="1"/>
  <c r="E5278" i="1" s="1"/>
  <c r="R2836" i="1"/>
  <c r="G6835" i="1"/>
  <c r="G6344" i="1"/>
  <c r="R3621" i="1"/>
  <c r="R1460" i="1"/>
  <c r="R6669" i="1"/>
  <c r="G3342" i="1"/>
  <c r="R8125" i="1"/>
  <c r="G6575" i="1"/>
  <c r="W7876" i="1"/>
  <c r="E7876" i="1" s="1"/>
  <c r="R516" i="1"/>
  <c r="G8194" i="1"/>
  <c r="R3239" i="1"/>
  <c r="W6492" i="1"/>
  <c r="E6492" i="1" s="1"/>
  <c r="G3726" i="1"/>
  <c r="W6008" i="1"/>
  <c r="E6008" i="1" s="1"/>
  <c r="W433" i="1"/>
  <c r="E433" i="1" s="1"/>
  <c r="G3084" i="1"/>
  <c r="G4533" i="1"/>
  <c r="G4020" i="1"/>
  <c r="R5113" i="1"/>
  <c r="W6806" i="1"/>
  <c r="E6806" i="1" s="1"/>
  <c r="R2062" i="1"/>
  <c r="R4039" i="1"/>
  <c r="G6913" i="1"/>
  <c r="G1578" i="1"/>
  <c r="G4758" i="1"/>
  <c r="G3575" i="1"/>
  <c r="R7910" i="1"/>
  <c r="G327" i="1"/>
  <c r="W1469" i="1"/>
  <c r="E1469" i="1" s="1"/>
  <c r="R911" i="1"/>
  <c r="G4453" i="1"/>
  <c r="W4535" i="1"/>
  <c r="E4535" i="1" s="1"/>
  <c r="R945" i="1"/>
  <c r="G1271" i="1"/>
  <c r="G6245" i="1"/>
  <c r="R1879" i="1"/>
  <c r="R3264" i="1"/>
  <c r="W8103" i="1"/>
  <c r="E8103" i="1" s="1"/>
  <c r="R1380" i="1"/>
  <c r="R3349" i="1"/>
  <c r="R668" i="1"/>
  <c r="G6659" i="1"/>
  <c r="R2199" i="1"/>
  <c r="G3924" i="1"/>
  <c r="G4082" i="1"/>
  <c r="R7178" i="1"/>
  <c r="R6155" i="1"/>
  <c r="G4587" i="1"/>
  <c r="W6372" i="1"/>
  <c r="E6372" i="1" s="1"/>
  <c r="G1932" i="1"/>
  <c r="R3817" i="1"/>
  <c r="G6096" i="1"/>
  <c r="G5205" i="1"/>
  <c r="G3310" i="1"/>
  <c r="R3773" i="1"/>
  <c r="W3075" i="1"/>
  <c r="E3075" i="1" s="1"/>
  <c r="R1486" i="1"/>
  <c r="G4508" i="1"/>
  <c r="R7119" i="1"/>
  <c r="G7043" i="1"/>
  <c r="R4959" i="1"/>
  <c r="R831" i="1"/>
  <c r="G6515" i="1"/>
  <c r="G3035" i="1"/>
  <c r="G709" i="1"/>
  <c r="R3691" i="1"/>
  <c r="R3743" i="1"/>
  <c r="G1942" i="1"/>
  <c r="R5169" i="1"/>
  <c r="G2859" i="1"/>
  <c r="R1786" i="1"/>
  <c r="G6839" i="1"/>
  <c r="W7951" i="1"/>
  <c r="E7951" i="1" s="1"/>
  <c r="W1330" i="1"/>
  <c r="E1330" i="1" s="1"/>
  <c r="G1757" i="1"/>
  <c r="W5766" i="1"/>
  <c r="E5766" i="1" s="1"/>
  <c r="W3510" i="1"/>
  <c r="E3510" i="1" s="1"/>
  <c r="G5278" i="1"/>
  <c r="G4602" i="1"/>
  <c r="R2989" i="1"/>
  <c r="W2155" i="1"/>
  <c r="E2155" i="1" s="1"/>
  <c r="R3184" i="1"/>
  <c r="R4844" i="1"/>
  <c r="G5981" i="1"/>
  <c r="R5333" i="1"/>
  <c r="R8329" i="1"/>
  <c r="R794" i="1"/>
  <c r="G4728" i="1"/>
  <c r="R1315" i="1"/>
  <c r="G4927" i="1"/>
  <c r="R6662" i="1"/>
  <c r="G4056" i="1"/>
  <c r="G4312" i="1"/>
  <c r="G1114" i="1"/>
  <c r="G8171" i="1"/>
  <c r="W4030" i="1"/>
  <c r="E4030" i="1" s="1"/>
  <c r="G7155" i="1"/>
  <c r="G2872" i="1"/>
  <c r="G1873" i="1"/>
  <c r="R2684" i="1"/>
  <c r="G7904" i="1"/>
  <c r="R65" i="1"/>
  <c r="R6379" i="1"/>
  <c r="G1779" i="1"/>
  <c r="R4365" i="1"/>
  <c r="R2161" i="1"/>
  <c r="G4224" i="1"/>
  <c r="G2482" i="1"/>
  <c r="G7485" i="1"/>
  <c r="W2358" i="1"/>
  <c r="E2358" i="1" s="1"/>
  <c r="R4364" i="1"/>
  <c r="G1446" i="1"/>
  <c r="G6949" i="1"/>
  <c r="R312" i="1"/>
  <c r="G5852" i="1"/>
  <c r="R3899" i="1"/>
  <c r="R1969" i="1"/>
  <c r="R989" i="1"/>
  <c r="W1061" i="1"/>
  <c r="E1061" i="1" s="1"/>
  <c r="W4093" i="1"/>
  <c r="E4093" i="1" s="1"/>
  <c r="G6770" i="1"/>
  <c r="G1074" i="1"/>
  <c r="G8115" i="1"/>
  <c r="G4911" i="1"/>
  <c r="R2583" i="1"/>
  <c r="G8277" i="1"/>
  <c r="R7869" i="1"/>
  <c r="R6847" i="1"/>
  <c r="W7381" i="1"/>
  <c r="E7381" i="1" s="1"/>
  <c r="R6336" i="1"/>
  <c r="G2569" i="1"/>
  <c r="W2348" i="1"/>
  <c r="E2348" i="1" s="1"/>
  <c r="G3155" i="1"/>
  <c r="R303" i="1"/>
  <c r="G2648" i="1"/>
  <c r="W7552" i="1"/>
  <c r="E7552" i="1" s="1"/>
  <c r="R6447" i="1"/>
  <c r="R4704" i="1"/>
  <c r="G5823" i="1"/>
  <c r="R5228" i="1"/>
  <c r="G4337" i="1"/>
  <c r="R1899" i="1"/>
  <c r="W3871" i="1"/>
  <c r="E3871" i="1" s="1"/>
  <c r="W8174" i="1"/>
  <c r="E8174" i="1" s="1"/>
  <c r="W3568" i="1"/>
  <c r="E3568" i="1" s="1"/>
  <c r="R7250" i="1"/>
  <c r="G4035" i="1"/>
  <c r="R3584" i="1"/>
  <c r="R2369" i="1"/>
  <c r="G6846" i="1"/>
  <c r="G2184" i="1"/>
  <c r="R3136" i="1"/>
  <c r="R8300" i="1"/>
  <c r="R3274" i="1"/>
  <c r="R6459" i="1"/>
  <c r="G45" i="1"/>
  <c r="G4166" i="1"/>
  <c r="R2394" i="1"/>
  <c r="R3623" i="1"/>
  <c r="G3289" i="1"/>
  <c r="G7942" i="1"/>
  <c r="G3606" i="1"/>
  <c r="G1381" i="1"/>
  <c r="G3198" i="1"/>
  <c r="R1436" i="1"/>
  <c r="G4899" i="1"/>
  <c r="W2737" i="1"/>
  <c r="E2737" i="1" s="1"/>
  <c r="R383" i="1"/>
  <c r="W87" i="1"/>
  <c r="E87" i="1" s="1"/>
  <c r="R7186" i="1"/>
  <c r="G4543" i="1"/>
  <c r="G1061" i="1"/>
  <c r="R7264" i="1"/>
  <c r="R5518" i="1"/>
  <c r="R763" i="1"/>
  <c r="G3637" i="1"/>
  <c r="R1023" i="1"/>
  <c r="R4395" i="1"/>
  <c r="G1326" i="1"/>
  <c r="G2669" i="1"/>
  <c r="G5271" i="1"/>
  <c r="R2498" i="1"/>
  <c r="G7320" i="1"/>
  <c r="G4843" i="1"/>
  <c r="W4527" i="1"/>
  <c r="E4527" i="1" s="1"/>
  <c r="R8018" i="1"/>
  <c r="R7355" i="1"/>
  <c r="G3705" i="1"/>
  <c r="R6973" i="1"/>
  <c r="R8029" i="1"/>
  <c r="G3969" i="1"/>
  <c r="W3608" i="1"/>
  <c r="E3608" i="1" s="1"/>
  <c r="R740" i="1"/>
  <c r="W8209" i="1"/>
  <c r="E8209" i="1" s="1"/>
  <c r="R2124" i="1"/>
  <c r="W6184" i="1"/>
  <c r="E6184" i="1" s="1"/>
  <c r="G4483" i="1"/>
  <c r="R182" i="1"/>
  <c r="G363" i="1"/>
  <c r="R5736" i="1"/>
  <c r="R5185" i="1"/>
  <c r="R6672" i="1"/>
  <c r="R6378" i="1"/>
  <c r="G2516" i="1"/>
  <c r="R6" i="1"/>
  <c r="W2806" i="1"/>
  <c r="E2806" i="1" s="1"/>
  <c r="R4749" i="1"/>
  <c r="G1509" i="1"/>
  <c r="G5063" i="1"/>
  <c r="R7354" i="1"/>
  <c r="W3374" i="1"/>
  <c r="E3374" i="1" s="1"/>
  <c r="R6247" i="1"/>
  <c r="G6851" i="1"/>
  <c r="R6086" i="1"/>
  <c r="G6341" i="1"/>
  <c r="W797" i="1"/>
  <c r="E797" i="1" s="1"/>
  <c r="W1565" i="1"/>
  <c r="E1565" i="1" s="1"/>
  <c r="R210" i="1"/>
  <c r="W6062" i="1"/>
  <c r="E6062" i="1" s="1"/>
  <c r="W5689" i="1"/>
  <c r="E5689" i="1" s="1"/>
  <c r="W3382" i="1"/>
  <c r="E3382" i="1" s="1"/>
  <c r="W7987" i="1"/>
  <c r="E7987" i="1" s="1"/>
  <c r="R1729" i="1"/>
  <c r="R3740" i="1"/>
  <c r="R2973" i="1"/>
  <c r="R1657" i="1"/>
  <c r="G2545" i="1"/>
  <c r="G2847" i="1"/>
  <c r="W7365" i="1"/>
  <c r="E7365" i="1" s="1"/>
  <c r="G51" i="1"/>
  <c r="R6000" i="1"/>
  <c r="W2262" i="1"/>
  <c r="E2262" i="1" s="1"/>
  <c r="G3998" i="1"/>
  <c r="G6479" i="1"/>
  <c r="R6136" i="1"/>
  <c r="R2971" i="1"/>
  <c r="R3589" i="1"/>
  <c r="W1815" i="1"/>
  <c r="E1815" i="1" s="1"/>
  <c r="W4113" i="1"/>
  <c r="E4113" i="1" s="1"/>
  <c r="R6983" i="1"/>
  <c r="G5517" i="1"/>
  <c r="G4063" i="1"/>
  <c r="R314" i="1"/>
  <c r="W1963" i="1"/>
  <c r="E1963" i="1" s="1"/>
  <c r="G4044" i="1"/>
  <c r="R8025" i="1"/>
  <c r="W6061" i="1"/>
  <c r="E6061" i="1" s="1"/>
  <c r="G8145" i="1"/>
  <c r="R798" i="1"/>
  <c r="G3504" i="1"/>
  <c r="R1376" i="1"/>
  <c r="G5292" i="1"/>
  <c r="G3022" i="1"/>
  <c r="W388" i="1"/>
  <c r="E388" i="1" s="1"/>
  <c r="W1847" i="1"/>
  <c r="E1847" i="1" s="1"/>
  <c r="R1557" i="1"/>
  <c r="W714" i="1"/>
  <c r="E714" i="1" s="1"/>
  <c r="G6533" i="1"/>
  <c r="G2161" i="1"/>
  <c r="G7151" i="1"/>
  <c r="R8187" i="1"/>
  <c r="G3545" i="1"/>
  <c r="G2691" i="1"/>
  <c r="R5324" i="1"/>
  <c r="W3921" i="1"/>
  <c r="E3921" i="1" s="1"/>
  <c r="R823" i="1"/>
  <c r="G1642" i="1"/>
  <c r="R573" i="1"/>
  <c r="G3006" i="1"/>
  <c r="R8113" i="1"/>
  <c r="W502" i="1"/>
  <c r="E502" i="1" s="1"/>
  <c r="G2400" i="1"/>
  <c r="R1618" i="1"/>
  <c r="R5722" i="1"/>
  <c r="G7196" i="1"/>
  <c r="W1638" i="1"/>
  <c r="E1638" i="1" s="1"/>
  <c r="G7296" i="1"/>
  <c r="G4441" i="1"/>
  <c r="R7961" i="1"/>
  <c r="R8342" i="1"/>
  <c r="R6117" i="1"/>
  <c r="R1991" i="1"/>
  <c r="W1814" i="1"/>
  <c r="E1814" i="1" s="1"/>
  <c r="G3679" i="1"/>
  <c r="W7811" i="1"/>
  <c r="E7811" i="1" s="1"/>
  <c r="G3274" i="1"/>
  <c r="R3441" i="1"/>
  <c r="R4157" i="1"/>
  <c r="W7793" i="1"/>
  <c r="E7793" i="1" s="1"/>
  <c r="R5131" i="1"/>
  <c r="G4765" i="1"/>
  <c r="G732" i="1"/>
  <c r="G1881" i="1"/>
  <c r="G4935" i="1"/>
  <c r="G4437" i="1"/>
  <c r="G2132" i="1"/>
  <c r="G2439" i="1"/>
  <c r="R3953" i="1"/>
  <c r="W2503" i="1"/>
  <c r="E2503" i="1" s="1"/>
  <c r="G1879" i="1"/>
  <c r="R837" i="1"/>
  <c r="R1867" i="1"/>
  <c r="W4404" i="1"/>
  <c r="E4404" i="1" s="1"/>
  <c r="W3676" i="1"/>
  <c r="E3676" i="1" s="1"/>
  <c r="R6259" i="1"/>
  <c r="R8010" i="1"/>
  <c r="R7481" i="1"/>
  <c r="G415" i="1"/>
  <c r="G2265" i="1"/>
  <c r="W5731" i="1"/>
  <c r="E5731" i="1" s="1"/>
  <c r="W1328" i="1"/>
  <c r="E1328" i="1" s="1"/>
  <c r="R7256" i="1"/>
  <c r="G6761" i="1"/>
  <c r="W809" i="1"/>
  <c r="E809" i="1" s="1"/>
  <c r="R5979" i="1"/>
  <c r="G7992" i="1"/>
  <c r="G2431" i="1"/>
  <c r="R3380" i="1"/>
  <c r="G309" i="1"/>
  <c r="R47" i="1"/>
  <c r="G119" i="1"/>
  <c r="R8272" i="1"/>
  <c r="W767" i="1"/>
  <c r="E767" i="1" s="1"/>
  <c r="R1998" i="1"/>
  <c r="W7423" i="1"/>
  <c r="E7423" i="1" s="1"/>
  <c r="R2255" i="1"/>
  <c r="G5938" i="1"/>
  <c r="R7976" i="1"/>
  <c r="R4621" i="1"/>
  <c r="W5229" i="1"/>
  <c r="E5229" i="1" s="1"/>
  <c r="R4996" i="1"/>
  <c r="G5104" i="1"/>
  <c r="R1499" i="1"/>
  <c r="G6319" i="1"/>
  <c r="G1456" i="1"/>
  <c r="R2700" i="1"/>
  <c r="G3266" i="1"/>
  <c r="R7150" i="1"/>
  <c r="R7129" i="1"/>
  <c r="R5292" i="1"/>
  <c r="G4647" i="1"/>
  <c r="R756" i="1"/>
  <c r="G1650" i="1"/>
  <c r="R4327" i="1"/>
  <c r="R1625" i="1"/>
  <c r="W6909" i="1"/>
  <c r="E6909" i="1" s="1"/>
  <c r="W47" i="1"/>
  <c r="E47" i="1" s="1"/>
  <c r="W6758" i="1"/>
  <c r="E6758" i="1" s="1"/>
  <c r="R8185" i="1"/>
  <c r="R3342" i="1"/>
  <c r="G7964" i="1"/>
  <c r="G15" i="1"/>
  <c r="G442" i="1"/>
  <c r="R7009" i="1"/>
  <c r="W7868" i="1"/>
  <c r="E7868" i="1" s="1"/>
  <c r="G6982" i="1"/>
  <c r="G7523" i="1"/>
  <c r="W1430" i="1"/>
  <c r="E1430" i="1" s="1"/>
  <c r="R6814" i="1"/>
  <c r="G5186" i="1"/>
  <c r="G1721" i="1"/>
  <c r="G3440" i="1"/>
  <c r="W6851" i="1"/>
  <c r="E6851" i="1" s="1"/>
  <c r="G7020" i="1"/>
  <c r="R4853" i="1"/>
  <c r="R5701" i="1"/>
  <c r="R7832" i="1"/>
  <c r="W671" i="1"/>
  <c r="E671" i="1" s="1"/>
  <c r="R6919" i="1"/>
  <c r="W7879" i="1"/>
  <c r="E7879" i="1" s="1"/>
  <c r="G5214" i="1"/>
  <c r="W1257" i="1"/>
  <c r="E1257" i="1" s="1"/>
  <c r="G1484" i="1"/>
  <c r="W1562" i="1"/>
  <c r="E1562" i="1" s="1"/>
  <c r="G957" i="1"/>
  <c r="G1844" i="1"/>
  <c r="G6063" i="1"/>
  <c r="G4333" i="1"/>
  <c r="G5640" i="1"/>
  <c r="W602" i="1"/>
  <c r="E602" i="1" s="1"/>
  <c r="R7246" i="1"/>
  <c r="G1047" i="1"/>
  <c r="R325" i="1"/>
  <c r="W2863" i="1"/>
  <c r="E2863" i="1" s="1"/>
  <c r="R3305" i="1"/>
  <c r="R2917" i="1"/>
  <c r="R7953" i="1"/>
  <c r="G7459" i="1"/>
  <c r="R5395" i="1"/>
  <c r="R4584" i="1"/>
  <c r="G4080" i="1"/>
  <c r="R1127" i="1"/>
  <c r="G2582" i="1"/>
  <c r="R1810" i="1"/>
  <c r="G4475" i="1"/>
  <c r="R958" i="1"/>
  <c r="W90" i="1"/>
  <c r="E90" i="1" s="1"/>
  <c r="R1369" i="1"/>
  <c r="R3565" i="1"/>
  <c r="G7187" i="1"/>
  <c r="G8097" i="1"/>
  <c r="W6777" i="1"/>
  <c r="E6777" i="1" s="1"/>
  <c r="G7995" i="1"/>
  <c r="G5668" i="1"/>
  <c r="G5573" i="1"/>
  <c r="R584" i="1"/>
  <c r="G1539" i="1"/>
  <c r="R1902" i="1"/>
  <c r="G5081" i="1"/>
  <c r="G3209" i="1"/>
  <c r="R1062" i="1"/>
  <c r="R2879" i="1"/>
  <c r="R3903" i="1"/>
  <c r="G1185" i="1"/>
  <c r="G2706" i="1"/>
  <c r="G2618" i="1"/>
  <c r="G3149" i="1"/>
  <c r="G652" i="1"/>
  <c r="R2252" i="1"/>
  <c r="R5332" i="1"/>
  <c r="G1058" i="1"/>
  <c r="R6958" i="1"/>
  <c r="W6282" i="1"/>
  <c r="E6282" i="1" s="1"/>
  <c r="W7933" i="1"/>
  <c r="E7933" i="1" s="1"/>
  <c r="R2664" i="1"/>
  <c r="W6165" i="1"/>
  <c r="E6165" i="1" s="1"/>
  <c r="R6360" i="1"/>
  <c r="R6406" i="1"/>
  <c r="G775" i="1"/>
  <c r="R757" i="1"/>
  <c r="R2715" i="1"/>
  <c r="W6774" i="1"/>
  <c r="E6774" i="1" s="1"/>
  <c r="R731" i="1"/>
  <c r="R1655" i="1"/>
  <c r="G565" i="1"/>
  <c r="G3194" i="1"/>
  <c r="W965" i="1"/>
  <c r="E965" i="1" s="1"/>
  <c r="R5167" i="1"/>
  <c r="R1343" i="1"/>
  <c r="W6265" i="1"/>
  <c r="E6265" i="1" s="1"/>
  <c r="R6609" i="1"/>
  <c r="R233" i="1"/>
  <c r="R572" i="1"/>
  <c r="G2394" i="1"/>
  <c r="R4989" i="1"/>
  <c r="G6019" i="1"/>
  <c r="R3762" i="1"/>
  <c r="W354" i="1"/>
  <c r="E354" i="1" s="1"/>
  <c r="G3913" i="1"/>
  <c r="G7847" i="1"/>
  <c r="R3533" i="1"/>
  <c r="G1677" i="1"/>
  <c r="G332" i="1"/>
  <c r="W8213" i="1"/>
  <c r="E8213" i="1" s="1"/>
  <c r="R2048" i="1"/>
  <c r="G8033" i="1"/>
  <c r="G58" i="1"/>
  <c r="R5173" i="1"/>
  <c r="R2939" i="1"/>
  <c r="W2939" i="1" s="1"/>
  <c r="E2939" i="1" s="1"/>
  <c r="W7156" i="1"/>
  <c r="E7156" i="1" s="1"/>
  <c r="G846" i="1"/>
  <c r="R8056" i="1"/>
  <c r="G1695" i="1"/>
  <c r="W3205" i="1"/>
  <c r="E3205" i="1" s="1"/>
  <c r="R6721" i="1"/>
  <c r="G5142" i="1"/>
  <c r="W329" i="1"/>
  <c r="E329" i="1" s="1"/>
  <c r="W428" i="1"/>
  <c r="E428" i="1" s="1"/>
  <c r="R7112" i="1"/>
  <c r="W6141" i="1"/>
  <c r="E6141" i="1" s="1"/>
  <c r="W817" i="1"/>
  <c r="E817" i="1" s="1"/>
  <c r="R851" i="1"/>
  <c r="R20" i="1"/>
  <c r="G2921" i="1"/>
  <c r="R4034" i="1"/>
  <c r="G214" i="1"/>
  <c r="R3142" i="1"/>
  <c r="G1157" i="1"/>
  <c r="R3737" i="1"/>
  <c r="G692" i="1"/>
  <c r="W6582" i="1"/>
  <c r="E6582" i="1" s="1"/>
  <c r="G3784" i="1"/>
  <c r="R5767" i="1"/>
  <c r="R2356" i="1"/>
  <c r="R7639" i="1"/>
  <c r="R4575" i="1"/>
  <c r="G6681" i="1"/>
  <c r="G80" i="1"/>
  <c r="G3314" i="1"/>
  <c r="G1963" i="1"/>
  <c r="W3524" i="1"/>
  <c r="E3524" i="1" s="1"/>
  <c r="W8082" i="1"/>
  <c r="E8082" i="1" s="1"/>
  <c r="G2596" i="1"/>
  <c r="G6847" i="1"/>
  <c r="R1251" i="1"/>
  <c r="R5331" i="1"/>
  <c r="G2811" i="1"/>
  <c r="R5362" i="1"/>
  <c r="W3621" i="1"/>
  <c r="E3621" i="1" s="1"/>
  <c r="G8152" i="1"/>
  <c r="G1692" i="1"/>
  <c r="R1642" i="1"/>
  <c r="W6189" i="1"/>
  <c r="E6189" i="1" s="1"/>
  <c r="W7871" i="1"/>
  <c r="E7871" i="1" s="1"/>
  <c r="R2282" i="1"/>
  <c r="W4287" i="1"/>
  <c r="E4287" i="1" s="1"/>
  <c r="G2463" i="1"/>
  <c r="G1422" i="1"/>
  <c r="G532" i="1"/>
  <c r="G733" i="1"/>
  <c r="G2606" i="1"/>
  <c r="R2655" i="1"/>
  <c r="W4666" i="1"/>
  <c r="E4666" i="1" s="1"/>
  <c r="R7288" i="1"/>
  <c r="G1280" i="1"/>
  <c r="G5245" i="1"/>
  <c r="W2451" i="1"/>
  <c r="E2451" i="1" s="1"/>
  <c r="G8099" i="1"/>
  <c r="G645" i="1"/>
  <c r="R3389" i="1"/>
  <c r="R7360" i="1"/>
  <c r="G4712" i="1"/>
  <c r="G3139" i="1"/>
  <c r="G5328" i="1"/>
  <c r="R7394" i="1"/>
  <c r="R5535" i="1"/>
  <c r="R7989" i="1"/>
  <c r="R6857" i="1"/>
  <c r="G399" i="1"/>
  <c r="W293" i="1"/>
  <c r="E293" i="1" s="1"/>
  <c r="R1040" i="1"/>
  <c r="W1993" i="1"/>
  <c r="E1993" i="1" s="1"/>
  <c r="W1594" i="1"/>
  <c r="E1594" i="1" s="1"/>
  <c r="R7891" i="1"/>
  <c r="W2665" i="1"/>
  <c r="E2665" i="1" s="1"/>
  <c r="R4822" i="1"/>
  <c r="G2937" i="1"/>
  <c r="W2768" i="1"/>
  <c r="E2768" i="1" s="1"/>
  <c r="W4063" i="1"/>
  <c r="E4063" i="1" s="1"/>
  <c r="G4970" i="1"/>
  <c r="G5357" i="1"/>
  <c r="G6047" i="1"/>
  <c r="W5720" i="1"/>
  <c r="E5720" i="1" s="1"/>
  <c r="G7980" i="1"/>
  <c r="W8242" i="1"/>
  <c r="E8242" i="1" s="1"/>
  <c r="G3866" i="1"/>
  <c r="W2030" i="1"/>
  <c r="E2030" i="1" s="1"/>
  <c r="W7919" i="1"/>
  <c r="E7919" i="1" s="1"/>
  <c r="G5360" i="1"/>
  <c r="G1123" i="1"/>
  <c r="W8223" i="1"/>
  <c r="E8223" i="1" s="1"/>
  <c r="R2767" i="1"/>
  <c r="G5351" i="1"/>
  <c r="W1310" i="1"/>
  <c r="E1310" i="1" s="1"/>
  <c r="G704" i="1"/>
  <c r="R5749" i="1"/>
  <c r="R2532" i="1"/>
  <c r="R2701" i="1"/>
  <c r="W4271" i="1"/>
  <c r="E4271" i="1" s="1"/>
  <c r="R2126" i="1"/>
  <c r="W6425" i="1"/>
  <c r="E6425" i="1" s="1"/>
  <c r="R5500" i="1"/>
  <c r="R7942" i="1"/>
  <c r="G3848" i="1"/>
  <c r="G5294" i="1"/>
  <c r="R3651" i="1"/>
  <c r="W497" i="1"/>
  <c r="E497" i="1" s="1"/>
  <c r="W5487" i="1"/>
  <c r="E5487" i="1" s="1"/>
  <c r="G3339" i="1"/>
  <c r="R1872" i="1"/>
  <c r="G2286" i="1"/>
  <c r="G7919" i="1"/>
  <c r="G3062" i="1"/>
  <c r="R5847" i="1"/>
  <c r="R3486" i="1"/>
  <c r="G8327" i="1"/>
  <c r="R203" i="1"/>
  <c r="R5469" i="1"/>
  <c r="G163" i="1"/>
  <c r="R5143" i="1"/>
  <c r="W6890" i="1"/>
  <c r="E6890" i="1" s="1"/>
  <c r="G1291" i="1"/>
  <c r="G2895" i="1"/>
  <c r="W7256" i="1"/>
  <c r="E7256" i="1" s="1"/>
  <c r="G643" i="1"/>
  <c r="R2688" i="1"/>
  <c r="G3771" i="1"/>
  <c r="W6252" i="1"/>
  <c r="E6252" i="1" s="1"/>
  <c r="R4556" i="1"/>
  <c r="R157" i="1"/>
  <c r="R7892" i="1"/>
  <c r="R1479" i="1"/>
  <c r="W1479" i="1" s="1"/>
  <c r="E1479" i="1" s="1"/>
  <c r="R3476" i="1"/>
  <c r="W1510" i="1"/>
  <c r="E1510" i="1" s="1"/>
  <c r="R7085" i="1"/>
  <c r="G3020" i="1"/>
  <c r="W6936" i="1"/>
  <c r="E6936" i="1" s="1"/>
  <c r="G794" i="1"/>
  <c r="R5320" i="1"/>
  <c r="W1126" i="1"/>
  <c r="E1126" i="1" s="1"/>
  <c r="G5321" i="1"/>
  <c r="R3525" i="1"/>
  <c r="W5985" i="1"/>
  <c r="E5985" i="1" s="1"/>
  <c r="R5350" i="1"/>
  <c r="R6198" i="1"/>
  <c r="G349" i="1"/>
  <c r="R6908" i="1"/>
  <c r="R2589" i="1"/>
  <c r="W3928" i="1"/>
  <c r="E3928" i="1" s="1"/>
  <c r="R8348" i="1"/>
  <c r="R2788" i="1"/>
  <c r="R5800" i="1"/>
  <c r="W1241" i="1"/>
  <c r="E1241" i="1" s="1"/>
  <c r="R7399" i="1"/>
  <c r="R2887" i="1"/>
  <c r="W3914" i="1"/>
  <c r="E3914" i="1" s="1"/>
  <c r="W1936" i="1"/>
  <c r="E1936" i="1" s="1"/>
  <c r="W7932" i="1"/>
  <c r="E7932" i="1" s="1"/>
  <c r="G3810" i="1"/>
  <c r="G8081" i="1"/>
  <c r="R1325" i="1"/>
  <c r="G2714" i="1"/>
  <c r="R1470" i="1"/>
  <c r="R5715" i="1"/>
  <c r="G6143" i="1"/>
  <c r="G7865" i="1"/>
  <c r="R1531" i="1"/>
  <c r="R2603" i="1"/>
  <c r="G2440" i="1"/>
  <c r="G3990" i="1"/>
  <c r="W6180" i="1"/>
  <c r="E6180" i="1" s="1"/>
  <c r="G1181" i="1"/>
  <c r="R6373" i="1"/>
  <c r="G7896" i="1"/>
  <c r="G736" i="1"/>
  <c r="G6491" i="1"/>
  <c r="W7410" i="1"/>
  <c r="E7410" i="1" s="1"/>
  <c r="R2409" i="1"/>
  <c r="G1410" i="1"/>
  <c r="G5228" i="1"/>
  <c r="R6064" i="1"/>
  <c r="R2283" i="1"/>
  <c r="W8297" i="1"/>
  <c r="E8297" i="1" s="1"/>
  <c r="G4784" i="1"/>
  <c r="R6001" i="1"/>
  <c r="W8332" i="1"/>
  <c r="E8332" i="1" s="1"/>
  <c r="R1812" i="1"/>
  <c r="G8239" i="1"/>
  <c r="R2858" i="1"/>
  <c r="R2880" i="1"/>
  <c r="G2655" i="1"/>
  <c r="G449" i="1"/>
  <c r="R5552" i="1"/>
  <c r="G4738" i="1"/>
  <c r="R880" i="1"/>
  <c r="W3645" i="1"/>
  <c r="E3645" i="1" s="1"/>
  <c r="R7510" i="1"/>
  <c r="R457" i="1"/>
  <c r="R4811" i="1"/>
  <c r="W4811" i="1" s="1"/>
  <c r="E4811" i="1" s="1"/>
  <c r="R3321" i="1"/>
  <c r="G6606" i="1"/>
  <c r="G3623" i="1"/>
  <c r="R3416" i="1"/>
  <c r="G3696" i="1"/>
  <c r="G1868" i="1"/>
  <c r="G1372" i="1"/>
  <c r="W3777" i="1"/>
  <c r="E3777" i="1" s="1"/>
  <c r="W5818" i="1"/>
  <c r="E5818" i="1" s="1"/>
  <c r="R4463" i="1"/>
  <c r="G5975" i="1"/>
  <c r="R1368" i="1"/>
  <c r="G2906" i="1"/>
  <c r="W8171" i="1"/>
  <c r="E8171" i="1" s="1"/>
  <c r="G5772" i="1"/>
  <c r="G3464" i="1"/>
  <c r="W5803" i="1"/>
  <c r="E5803" i="1" s="1"/>
  <c r="G2750" i="1"/>
  <c r="R84" i="1"/>
  <c r="G248" i="1"/>
  <c r="R3956" i="1"/>
  <c r="R761" i="1"/>
  <c r="R5227" i="1"/>
  <c r="R866" i="1"/>
  <c r="G4010" i="1"/>
  <c r="R6651" i="1"/>
  <c r="W3975" i="1"/>
  <c r="E3975" i="1" s="1"/>
  <c r="W3266" i="1"/>
  <c r="E3266" i="1" s="1"/>
  <c r="R2134" i="1"/>
  <c r="G3594" i="1"/>
  <c r="R8062" i="1"/>
  <c r="R2271" i="1"/>
  <c r="G7019" i="1"/>
  <c r="R1596" i="1"/>
  <c r="G1119" i="1"/>
  <c r="G2087" i="1"/>
  <c r="R6068" i="1"/>
  <c r="R8145" i="1"/>
  <c r="G1680" i="1"/>
  <c r="R7231" i="1"/>
  <c r="G2965" i="1"/>
  <c r="G4878" i="1"/>
  <c r="R5698" i="1"/>
  <c r="G1183" i="1"/>
  <c r="R6897" i="1"/>
  <c r="W5624" i="1"/>
  <c r="E5624" i="1" s="1"/>
  <c r="G342" i="1"/>
  <c r="G3065" i="1"/>
  <c r="R368" i="1"/>
  <c r="G453" i="1"/>
  <c r="G5501" i="1"/>
  <c r="R5030" i="1"/>
  <c r="G5213" i="1"/>
  <c r="G207" i="1"/>
  <c r="R3626" i="1"/>
  <c r="R3940" i="1"/>
  <c r="R6462" i="1"/>
  <c r="W5732" i="1"/>
  <c r="E5732" i="1" s="1"/>
  <c r="G3462" i="1"/>
  <c r="R5915" i="1"/>
  <c r="G1294" i="1"/>
  <c r="G4016" i="1"/>
  <c r="G3418" i="1"/>
  <c r="G298" i="1"/>
  <c r="R6208" i="1"/>
  <c r="G373" i="1"/>
  <c r="R5047" i="1"/>
  <c r="G4560" i="1"/>
  <c r="W371" i="1"/>
  <c r="E371" i="1" s="1"/>
  <c r="R791" i="1"/>
  <c r="W208" i="1"/>
  <c r="E208" i="1" s="1"/>
  <c r="R3012" i="1"/>
  <c r="W4012" i="1"/>
  <c r="E4012" i="1" s="1"/>
  <c r="R2763" i="1"/>
  <c r="G3212" i="1"/>
  <c r="R1042" i="1"/>
  <c r="W5916" i="1"/>
  <c r="E5916" i="1" s="1"/>
  <c r="R1507" i="1"/>
  <c r="W5897" i="1"/>
  <c r="E5897" i="1" s="1"/>
  <c r="W1232" i="1"/>
  <c r="E1232" i="1" s="1"/>
  <c r="G5503" i="1"/>
  <c r="G3496" i="1"/>
  <c r="G558" i="1"/>
  <c r="W1846" i="1"/>
  <c r="E1846" i="1" s="1"/>
  <c r="W5209" i="1"/>
  <c r="E5209" i="1" s="1"/>
  <c r="R3509" i="1"/>
  <c r="W2987" i="1"/>
  <c r="E2987" i="1" s="1"/>
  <c r="R1664" i="1"/>
  <c r="R776" i="1"/>
  <c r="W7321" i="1"/>
  <c r="E7321" i="1" s="1"/>
  <c r="G7135" i="1"/>
  <c r="R8110" i="1"/>
  <c r="W6121" i="1"/>
  <c r="E6121" i="1" s="1"/>
  <c r="G261" i="1"/>
  <c r="R8081" i="1"/>
  <c r="G6721" i="1"/>
  <c r="W158" i="1"/>
  <c r="E158" i="1" s="1"/>
  <c r="W2747" i="1"/>
  <c r="E2747" i="1" s="1"/>
  <c r="W3913" i="1"/>
  <c r="E3913" i="1" s="1"/>
  <c r="W1957" i="1"/>
  <c r="E1957" i="1" s="1"/>
  <c r="G3953" i="1"/>
  <c r="R7251" i="1"/>
  <c r="R158" i="1"/>
  <c r="W363" i="1"/>
  <c r="E363" i="1" s="1"/>
  <c r="R2869" i="1"/>
  <c r="W7048" i="1"/>
  <c r="E7048" i="1" s="1"/>
  <c r="R709" i="1"/>
  <c r="G969" i="1"/>
  <c r="R7384" i="1"/>
  <c r="W2707" i="1"/>
  <c r="E2707" i="1" s="1"/>
  <c r="G7491" i="1"/>
  <c r="W323" i="1"/>
  <c r="E323" i="1" s="1"/>
  <c r="R8" i="1"/>
  <c r="W6210" i="1"/>
  <c r="E6210" i="1" s="1"/>
  <c r="R8005" i="1"/>
  <c r="R7541" i="1"/>
  <c r="G7546" i="1"/>
  <c r="R5608" i="1"/>
  <c r="R2849" i="1"/>
  <c r="G2014" i="1"/>
  <c r="R6324" i="1"/>
  <c r="R6967" i="1"/>
  <c r="R3807" i="1"/>
  <c r="G7150" i="1"/>
  <c r="W3409" i="1"/>
  <c r="E3409" i="1" s="1"/>
  <c r="R7066" i="1"/>
  <c r="G4060" i="1"/>
  <c r="R2433" i="1"/>
  <c r="W2545" i="1"/>
  <c r="E2545" i="1" s="1"/>
  <c r="G6614" i="1"/>
  <c r="G224" i="1"/>
  <c r="R781" i="1"/>
  <c r="G5103" i="1"/>
  <c r="W6741" i="1"/>
  <c r="E6741" i="1" s="1"/>
  <c r="G4178" i="1"/>
  <c r="G5555" i="1"/>
  <c r="G8008" i="1"/>
  <c r="G3854" i="1"/>
  <c r="G6194" i="1"/>
  <c r="R4912" i="1"/>
  <c r="R1339" i="1"/>
  <c r="W590" i="1"/>
  <c r="E590" i="1" s="1"/>
  <c r="R922" i="1"/>
  <c r="W7480" i="1"/>
  <c r="E7480" i="1" s="1"/>
  <c r="R1091" i="1"/>
  <c r="G8132" i="1"/>
  <c r="G6478" i="1"/>
  <c r="R1932" i="1"/>
  <c r="R5163" i="1"/>
  <c r="G3367" i="1"/>
  <c r="W772" i="1"/>
  <c r="E772" i="1" s="1"/>
  <c r="W48" i="1"/>
  <c r="E48" i="1" s="1"/>
  <c r="R8296" i="1"/>
  <c r="R3898" i="1"/>
  <c r="G4128" i="1"/>
  <c r="R1018" i="1"/>
  <c r="R5966" i="1"/>
  <c r="G6018" i="1"/>
  <c r="R2216" i="1"/>
  <c r="G41" i="1"/>
  <c r="W798" i="1"/>
  <c r="E798" i="1" s="1"/>
  <c r="R3022" i="1"/>
  <c r="W3380" i="1"/>
  <c r="E3380" i="1" s="1"/>
  <c r="G6628" i="1"/>
  <c r="G3695" i="1"/>
  <c r="R793" i="1"/>
  <c r="G7065" i="1"/>
  <c r="R2888" i="1"/>
  <c r="W8061" i="1"/>
  <c r="E8061" i="1" s="1"/>
  <c r="R4024" i="1"/>
  <c r="G4614" i="1"/>
  <c r="G4729" i="1"/>
  <c r="G3383" i="1"/>
  <c r="R4988" i="1"/>
  <c r="R5982" i="1"/>
  <c r="W5736" i="1"/>
  <c r="E5736" i="1" s="1"/>
  <c r="G6427" i="1"/>
  <c r="G1465" i="1"/>
  <c r="W8183" i="1"/>
  <c r="E8183" i="1" s="1"/>
  <c r="R7856" i="1"/>
  <c r="R4098" i="1"/>
  <c r="G2587" i="1"/>
  <c r="G4590" i="1"/>
  <c r="W3579" i="1"/>
  <c r="E3579" i="1" s="1"/>
  <c r="R1381" i="1"/>
  <c r="W3782" i="1"/>
  <c r="E3782" i="1" s="1"/>
  <c r="G4859" i="1"/>
  <c r="G5146" i="1"/>
  <c r="W1774" i="1"/>
  <c r="E1774" i="1" s="1"/>
  <c r="R4525" i="1"/>
  <c r="R6213" i="1"/>
  <c r="G3922" i="1"/>
  <c r="G6367" i="1"/>
  <c r="R5223" i="1"/>
  <c r="G2174" i="1"/>
  <c r="R3302" i="1"/>
  <c r="R6610" i="1"/>
  <c r="R3827" i="1"/>
  <c r="R3325" i="1"/>
  <c r="G2093" i="1"/>
  <c r="W4109" i="1"/>
  <c r="E4109" i="1" s="1"/>
  <c r="R3407" i="1"/>
  <c r="G3949" i="1"/>
  <c r="G7136" i="1"/>
  <c r="R500" i="1"/>
  <c r="R121" i="1"/>
  <c r="R4984" i="1"/>
  <c r="G6933" i="1"/>
  <c r="R1307" i="1"/>
  <c r="W7129" i="1"/>
  <c r="E7129" i="1" s="1"/>
  <c r="G3458" i="1"/>
  <c r="W862" i="1"/>
  <c r="E862" i="1" s="1"/>
  <c r="G1414" i="1"/>
  <c r="R7304" i="1"/>
  <c r="W1416" i="1"/>
  <c r="E1416" i="1" s="1"/>
  <c r="R6421" i="1"/>
  <c r="G5053" i="1"/>
  <c r="G5653" i="1"/>
  <c r="G6538" i="1"/>
  <c r="G182" i="1"/>
  <c r="G2433" i="1"/>
  <c r="G3596" i="1"/>
  <c r="R4434" i="1"/>
  <c r="R446" i="1"/>
  <c r="W646" i="1"/>
  <c r="E646" i="1" s="1"/>
  <c r="W3354" i="1"/>
  <c r="E3354" i="1" s="1"/>
  <c r="R105" i="1"/>
  <c r="R6398" i="1"/>
  <c r="W7464" i="1"/>
  <c r="E7464" i="1" s="1"/>
  <c r="R3673" i="1"/>
  <c r="G5259" i="1"/>
  <c r="R8232" i="1"/>
  <c r="G7280" i="1"/>
  <c r="G4544" i="1"/>
  <c r="R5971" i="1"/>
  <c r="W4492" i="1"/>
  <c r="E4492" i="1" s="1"/>
  <c r="W4392" i="1"/>
  <c r="E4392" i="1" s="1"/>
  <c r="R126" i="1"/>
  <c r="R907" i="1"/>
  <c r="R613" i="1"/>
  <c r="W2603" i="1"/>
  <c r="E2603" i="1" s="1"/>
  <c r="G2866" i="1"/>
  <c r="G1169" i="1"/>
  <c r="G4321" i="1"/>
  <c r="R5585" i="1"/>
  <c r="R2238" i="1"/>
  <c r="R3074" i="1"/>
  <c r="G6162" i="1"/>
  <c r="G4065" i="1"/>
  <c r="W1553" i="1"/>
  <c r="E1553" i="1" s="1"/>
  <c r="R5562" i="1"/>
  <c r="R6463" i="1"/>
  <c r="G7051" i="1"/>
  <c r="R4647" i="1"/>
  <c r="R1183" i="1"/>
  <c r="G5" i="1"/>
  <c r="R1370" i="1"/>
  <c r="R678" i="1"/>
  <c r="R4994" i="1"/>
  <c r="W4433" i="1"/>
  <c r="E4433" i="1" s="1"/>
  <c r="R5688" i="1"/>
  <c r="R7233" i="1"/>
  <c r="R5587" i="1"/>
  <c r="R8135" i="1"/>
  <c r="R1941" i="1"/>
  <c r="G1827" i="1"/>
  <c r="G8045" i="1"/>
  <c r="W170" i="1"/>
  <c r="E170" i="1" s="1"/>
  <c r="G6332" i="1"/>
  <c r="W7255" i="1"/>
  <c r="E7255" i="1" s="1"/>
  <c r="W7443" i="1"/>
  <c r="E7443" i="1" s="1"/>
  <c r="G2754" i="1"/>
  <c r="R5704" i="1"/>
  <c r="G6182" i="1"/>
  <c r="G1991" i="1"/>
  <c r="G5332" i="1"/>
  <c r="R533" i="1"/>
  <c r="G2166" i="1"/>
  <c r="W5298" i="1"/>
  <c r="E5298" i="1" s="1"/>
  <c r="W6702" i="1"/>
  <c r="E6702" i="1" s="1"/>
  <c r="G1576" i="1"/>
  <c r="G2612" i="1"/>
  <c r="G871" i="1"/>
  <c r="R1577" i="1"/>
  <c r="G6292" i="1"/>
  <c r="R134" i="1"/>
  <c r="G4340" i="1"/>
  <c r="R1942" i="1"/>
  <c r="R224" i="1"/>
  <c r="G8313" i="1"/>
  <c r="W6138" i="1"/>
  <c r="E6138" i="1" s="1"/>
  <c r="G2987" i="1"/>
  <c r="G8180" i="1"/>
  <c r="G7225" i="1"/>
  <c r="G5826" i="1"/>
  <c r="G2949" i="1"/>
  <c r="G7843" i="1"/>
  <c r="W3598" i="1"/>
  <c r="E3598" i="1" s="1"/>
  <c r="R4553" i="1"/>
  <c r="G340" i="1"/>
  <c r="G5331" i="1"/>
  <c r="G7260" i="1"/>
  <c r="R2150" i="1"/>
  <c r="R2961" i="1"/>
  <c r="W6917" i="1"/>
  <c r="E6917" i="1" s="1"/>
  <c r="G928" i="1"/>
  <c r="R2704" i="1"/>
  <c r="G1837" i="1"/>
  <c r="W6000" i="1"/>
  <c r="E6000" i="1" s="1"/>
  <c r="G8041" i="1"/>
  <c r="W8160" i="1"/>
  <c r="E8160" i="1" s="1"/>
  <c r="R5348" i="1"/>
  <c r="G2755" i="1"/>
  <c r="G534" i="1"/>
  <c r="G4150" i="1"/>
  <c r="G3542" i="1"/>
  <c r="W129" i="1"/>
  <c r="E129" i="1" s="1"/>
  <c r="R5635" i="1"/>
  <c r="R834" i="1"/>
  <c r="R1893" i="1"/>
  <c r="G6324" i="1"/>
  <c r="R5620" i="1"/>
  <c r="R1838" i="1"/>
  <c r="G6666" i="1"/>
  <c r="W2082" i="1"/>
  <c r="E2082" i="1" s="1"/>
  <c r="G2004" i="1"/>
  <c r="G5487" i="1"/>
  <c r="G2926" i="1"/>
  <c r="R6828" i="1"/>
  <c r="G7554" i="1"/>
  <c r="W4830" i="1"/>
  <c r="E4830" i="1" s="1"/>
  <c r="G7827" i="1"/>
  <c r="G5721" i="1"/>
  <c r="G6215" i="1"/>
  <c r="W8260" i="1"/>
  <c r="E8260" i="1" s="1"/>
  <c r="W4230" i="1"/>
  <c r="E4230" i="1" s="1"/>
  <c r="R5444" i="1"/>
  <c r="R4542" i="1"/>
  <c r="G7087" i="1"/>
  <c r="G7383" i="1"/>
  <c r="R96" i="1"/>
  <c r="R7647" i="1"/>
  <c r="G685" i="1"/>
  <c r="R8017" i="1"/>
  <c r="G930" i="1"/>
  <c r="R1276" i="1"/>
  <c r="R6807" i="1"/>
  <c r="R4471" i="1"/>
  <c r="W5067" i="1"/>
  <c r="E5067" i="1" s="1"/>
  <c r="R5384" i="1"/>
  <c r="G7281" i="1"/>
  <c r="W4443" i="1"/>
  <c r="E4443" i="1" s="1"/>
  <c r="R6215" i="1"/>
  <c r="R672" i="1"/>
  <c r="G1131" i="1"/>
  <c r="W4101" i="1"/>
  <c r="E4101" i="1" s="1"/>
  <c r="R4598" i="1"/>
  <c r="G1657" i="1"/>
  <c r="R2330" i="1"/>
  <c r="R8198" i="1"/>
  <c r="G1739" i="1"/>
  <c r="R4862" i="1"/>
  <c r="G7160" i="1"/>
  <c r="G296" i="1"/>
  <c r="G4174" i="1"/>
  <c r="G2441" i="1"/>
  <c r="R5107" i="1"/>
  <c r="G1242" i="1"/>
  <c r="W1013" i="1"/>
  <c r="E1013" i="1" s="1"/>
  <c r="R6479" i="1"/>
  <c r="R3717" i="1"/>
  <c r="W6399" i="1"/>
  <c r="E6399" i="1" s="1"/>
  <c r="R3790" i="1"/>
  <c r="G2676" i="1"/>
  <c r="R7392" i="1"/>
  <c r="G2697" i="1"/>
  <c r="W7565" i="1"/>
  <c r="E7565" i="1" s="1"/>
  <c r="W6970" i="1"/>
  <c r="E6970" i="1" s="1"/>
  <c r="W7843" i="1"/>
  <c r="E7843" i="1" s="1"/>
  <c r="W919" i="1"/>
  <c r="E919" i="1" s="1"/>
  <c r="G1085" i="1"/>
  <c r="G7842" i="1"/>
  <c r="R2253" i="1"/>
  <c r="R1555" i="1"/>
  <c r="W4633" i="1"/>
  <c r="E4633" i="1" s="1"/>
  <c r="G1010" i="1"/>
  <c r="W4147" i="1"/>
  <c r="E4147" i="1" s="1"/>
  <c r="W2666" i="1"/>
  <c r="E2666" i="1" s="1"/>
  <c r="R2941" i="1"/>
  <c r="R1154" i="1"/>
  <c r="G17" i="1"/>
  <c r="G3273" i="1"/>
  <c r="R1272" i="1"/>
  <c r="G5411" i="1"/>
  <c r="R2267" i="1"/>
  <c r="R3410" i="1"/>
  <c r="G1572" i="1"/>
  <c r="G4571" i="1"/>
  <c r="G105" i="1"/>
  <c r="G3206" i="1"/>
  <c r="G3794" i="1"/>
  <c r="W3748" i="1"/>
  <c r="E3748" i="1" s="1"/>
  <c r="G3861" i="1"/>
  <c r="W92" i="1"/>
  <c r="E92" i="1" s="1"/>
  <c r="R3934" i="1"/>
  <c r="R5670" i="1"/>
  <c r="G8114" i="1"/>
  <c r="R3269" i="1"/>
  <c r="R4088" i="1"/>
  <c r="W1643" i="1"/>
  <c r="E1643" i="1" s="1"/>
  <c r="W3353" i="1"/>
  <c r="E3353" i="1" s="1"/>
  <c r="R8278" i="1"/>
  <c r="R660" i="1"/>
  <c r="G7086" i="1"/>
  <c r="W3659" i="1"/>
  <c r="E3659" i="1" s="1"/>
  <c r="G7881" i="1"/>
  <c r="G3513" i="1"/>
  <c r="R603" i="1"/>
  <c r="R6982" i="1"/>
  <c r="R2679" i="1"/>
  <c r="G6129" i="1"/>
  <c r="W670" i="1"/>
  <c r="E670" i="1" s="1"/>
  <c r="R5646" i="1"/>
  <c r="R7915" i="1"/>
  <c r="R5633" i="1"/>
  <c r="W5633" i="1" s="1"/>
  <c r="E5633" i="1" s="1"/>
  <c r="W1991" i="1"/>
  <c r="E1991" i="1" s="1"/>
  <c r="G2153" i="1"/>
  <c r="W2878" i="1"/>
  <c r="E2878" i="1" s="1"/>
  <c r="R1299" i="1"/>
  <c r="W999" i="1"/>
  <c r="E999" i="1" s="1"/>
  <c r="R116" i="1"/>
  <c r="R5543" i="1"/>
  <c r="R8214" i="1"/>
  <c r="R5197" i="1"/>
  <c r="R4026" i="1"/>
  <c r="G2475" i="1"/>
  <c r="W6817" i="1"/>
  <c r="E6817" i="1" s="1"/>
  <c r="R5674" i="1"/>
  <c r="G5919" i="1"/>
  <c r="G8092" i="1"/>
  <c r="W6443" i="1"/>
  <c r="E6443" i="1" s="1"/>
  <c r="R2539" i="1"/>
  <c r="G7450" i="1"/>
  <c r="W474" i="1"/>
  <c r="E474" i="1" s="1"/>
  <c r="R2469" i="1"/>
  <c r="W8084" i="1"/>
  <c r="E8084" i="1" s="1"/>
  <c r="R2084" i="1"/>
  <c r="G2204" i="1"/>
  <c r="W5159" i="1"/>
  <c r="E5159" i="1" s="1"/>
  <c r="G6506" i="1"/>
  <c r="G1929" i="1"/>
  <c r="G4746" i="1"/>
  <c r="G5682" i="1"/>
  <c r="G6758" i="1"/>
  <c r="R804" i="1"/>
  <c r="R2306" i="1"/>
  <c r="W7314" i="1"/>
  <c r="E7314" i="1" s="1"/>
  <c r="G7253" i="1"/>
  <c r="R7812" i="1"/>
  <c r="G4892" i="1"/>
  <c r="G3782" i="1"/>
  <c r="W5388" i="1"/>
  <c r="E5388" i="1" s="1"/>
  <c r="R3412" i="1"/>
  <c r="W2669" i="1"/>
  <c r="E2669" i="1" s="1"/>
  <c r="G7686" i="1"/>
  <c r="W4398" i="1"/>
  <c r="E4398" i="1" s="1"/>
  <c r="R5252" i="1"/>
  <c r="R5871" i="1"/>
  <c r="W3405" i="1"/>
  <c r="E3405" i="1" s="1"/>
  <c r="G2951" i="1"/>
  <c r="W682" i="1"/>
  <c r="E682" i="1" s="1"/>
  <c r="R4826" i="1"/>
  <c r="G2925" i="1"/>
  <c r="G2492" i="1"/>
  <c r="R6506" i="1"/>
  <c r="R7438" i="1"/>
  <c r="G3745" i="1"/>
  <c r="W325" i="1"/>
  <c r="E325" i="1" s="1"/>
  <c r="G5310" i="1"/>
  <c r="W6541" i="1"/>
  <c r="E6541" i="1" s="1"/>
  <c r="R6220" i="1"/>
  <c r="R4769" i="1"/>
  <c r="G7106" i="1"/>
  <c r="G3406" i="1"/>
  <c r="G7338" i="1"/>
  <c r="R2423" i="1"/>
  <c r="R6512" i="1"/>
  <c r="W6512" i="1" s="1"/>
  <c r="E6512" i="1" s="1"/>
  <c r="G1305" i="1"/>
  <c r="G8296" i="1"/>
  <c r="R3044" i="1"/>
  <c r="G7265" i="1"/>
  <c r="W7860" i="1"/>
  <c r="E7860" i="1" s="1"/>
  <c r="R2200" i="1"/>
  <c r="R2702" i="1"/>
  <c r="G6520" i="1"/>
  <c r="G975" i="1"/>
  <c r="G3762" i="1"/>
  <c r="G599" i="1"/>
  <c r="G708" i="1"/>
  <c r="R2046" i="1"/>
  <c r="G7208" i="1"/>
  <c r="G8259" i="1"/>
  <c r="G2128" i="1"/>
  <c r="G4689" i="1"/>
  <c r="R4042" i="1"/>
  <c r="G6725" i="1"/>
  <c r="W6964" i="1"/>
  <c r="E6964" i="1" s="1"/>
  <c r="G6661" i="1"/>
  <c r="W6352" i="1"/>
  <c r="E6352" i="1" s="1"/>
  <c r="G336" i="1"/>
  <c r="R1424" i="1"/>
  <c r="W896" i="1"/>
  <c r="E896" i="1" s="1"/>
  <c r="G2561" i="1"/>
  <c r="W304" i="1"/>
  <c r="E304" i="1" s="1"/>
  <c r="G8120" i="1"/>
  <c r="G5777" i="1"/>
  <c r="R6330" i="1"/>
  <c r="R2482" i="1"/>
  <c r="R7338" i="1"/>
  <c r="W1872" i="1"/>
  <c r="E1872" i="1" s="1"/>
  <c r="R960" i="1"/>
  <c r="R5623" i="1"/>
  <c r="R5769" i="1"/>
  <c r="R2690" i="1"/>
  <c r="G6290" i="1"/>
  <c r="R5059" i="1"/>
  <c r="R2937" i="1"/>
  <c r="W2937" i="1" s="1"/>
  <c r="E2937" i="1" s="1"/>
  <c r="W8005" i="1"/>
  <c r="E8005" i="1" s="1"/>
  <c r="R1429" i="1"/>
  <c r="W2116" i="1"/>
  <c r="E2116" i="1" s="1"/>
  <c r="W1010" i="1"/>
  <c r="E1010" i="1" s="1"/>
  <c r="G36" i="1"/>
  <c r="G7002" i="1"/>
  <c r="G7132" i="1"/>
  <c r="R7021" i="1"/>
  <c r="R5043" i="1"/>
  <c r="G1111" i="1"/>
  <c r="G5028" i="1"/>
  <c r="G3015" i="1"/>
  <c r="G4559" i="1"/>
  <c r="R1984" i="1"/>
  <c r="R1591" i="1"/>
  <c r="R255" i="1"/>
  <c r="G6642" i="1"/>
  <c r="W2249" i="1"/>
  <c r="E2249" i="1" s="1"/>
  <c r="G8193" i="1"/>
  <c r="G7886" i="1"/>
  <c r="G3546" i="1"/>
  <c r="G4954" i="1"/>
  <c r="R2527" i="1"/>
  <c r="W142" i="1"/>
  <c r="E142" i="1" s="1"/>
  <c r="W959" i="1"/>
  <c r="E959" i="1" s="1"/>
  <c r="W681" i="1"/>
  <c r="E681" i="1" s="1"/>
  <c r="W316" i="1"/>
  <c r="E316" i="1" s="1"/>
  <c r="G1949" i="1"/>
  <c r="G8122" i="1"/>
  <c r="R1270" i="1"/>
  <c r="W5498" i="1"/>
  <c r="E5498" i="1" s="1"/>
  <c r="W1107" i="1"/>
  <c r="E1107" i="1" s="1"/>
  <c r="G459" i="1"/>
  <c r="G3759" i="1"/>
  <c r="R1120" i="1"/>
  <c r="R7007" i="1"/>
  <c r="W908" i="1"/>
  <c r="E908" i="1" s="1"/>
  <c r="W3184" i="1"/>
  <c r="E3184" i="1" s="1"/>
  <c r="R7475" i="1"/>
  <c r="R5519" i="1"/>
  <c r="R7383" i="1"/>
  <c r="R2114" i="1"/>
  <c r="R2871" i="1"/>
  <c r="W8023" i="1"/>
  <c r="E8023" i="1" s="1"/>
  <c r="R5899" i="1"/>
  <c r="W2369" i="1"/>
  <c r="E2369" i="1" s="1"/>
  <c r="G6025" i="1"/>
  <c r="R3592" i="1"/>
  <c r="R1817" i="1"/>
  <c r="R3015" i="1"/>
  <c r="R2895" i="1"/>
  <c r="G128" i="1"/>
  <c r="W7398" i="1"/>
  <c r="E7398" i="1" s="1"/>
  <c r="W3430" i="1"/>
  <c r="E3430" i="1" s="1"/>
  <c r="G8070" i="1"/>
  <c r="R7165" i="1"/>
  <c r="R4108" i="1"/>
  <c r="G4332" i="1"/>
  <c r="R1762" i="1"/>
  <c r="G3412" i="1"/>
  <c r="W8330" i="1"/>
  <c r="E8330" i="1" s="1"/>
  <c r="G1049" i="1"/>
  <c r="R7130" i="1"/>
  <c r="R2257" i="1"/>
  <c r="W2290" i="1"/>
  <c r="E2290" i="1" s="1"/>
  <c r="G7970" i="1"/>
  <c r="W3540" i="1"/>
  <c r="E3540" i="1" s="1"/>
  <c r="W1483" i="1"/>
  <c r="E1483" i="1" s="1"/>
  <c r="W34" i="1"/>
  <c r="E34" i="1" s="1"/>
  <c r="G4563" i="1"/>
  <c r="R5603" i="1"/>
  <c r="R1533" i="1"/>
  <c r="R2128" i="1"/>
  <c r="G202" i="1"/>
  <c r="W3413" i="1"/>
  <c r="E3413" i="1" s="1"/>
  <c r="G6779" i="1"/>
  <c r="R8295" i="1"/>
  <c r="G143" i="1"/>
  <c r="G3906" i="1"/>
  <c r="R378" i="1"/>
  <c r="G4942" i="1"/>
  <c r="W680" i="1"/>
  <c r="E680" i="1" s="1"/>
  <c r="G4247" i="1"/>
  <c r="R7546" i="1"/>
  <c r="R6177" i="1"/>
  <c r="W5549" i="1"/>
  <c r="E5549" i="1" s="1"/>
  <c r="R6819" i="1"/>
  <c r="W1600" i="1"/>
  <c r="E1600" i="1" s="1"/>
  <c r="R7386" i="1"/>
  <c r="R800" i="1"/>
  <c r="W800" i="1" s="1"/>
  <c r="E800" i="1" s="1"/>
  <c r="R6277" i="1"/>
  <c r="W6277" i="1" s="1"/>
  <c r="E6277" i="1" s="1"/>
  <c r="R3695" i="1"/>
  <c r="R8319" i="1"/>
  <c r="G615" i="1"/>
  <c r="R5700" i="1"/>
  <c r="G5936" i="1"/>
  <c r="G7489" i="1"/>
  <c r="R7472" i="1"/>
  <c r="W794" i="1"/>
  <c r="E794" i="1" s="1"/>
  <c r="R5014" i="1"/>
  <c r="W6802" i="1"/>
  <c r="E6802" i="1" s="1"/>
  <c r="G7898" i="1"/>
  <c r="G7810" i="1"/>
  <c r="W5977" i="1"/>
  <c r="E5977" i="1" s="1"/>
  <c r="R2305" i="1"/>
  <c r="G4979" i="1"/>
  <c r="R7358" i="1"/>
  <c r="W4425" i="1"/>
  <c r="E4425" i="1" s="1"/>
  <c r="R664" i="1"/>
  <c r="R227" i="1"/>
  <c r="R679" i="1"/>
  <c r="R7857" i="1"/>
  <c r="W7998" i="1"/>
  <c r="E7998" i="1" s="1"/>
  <c r="R7035" i="1"/>
  <c r="R3690" i="1"/>
  <c r="W3904" i="1"/>
  <c r="E3904" i="1" s="1"/>
  <c r="G4015" i="1"/>
  <c r="G6247" i="1"/>
  <c r="R3298" i="1"/>
  <c r="W3846" i="1"/>
  <c r="E3846" i="1" s="1"/>
  <c r="R5850" i="1"/>
  <c r="R7838" i="1"/>
  <c r="G4763" i="1"/>
  <c r="G2952" i="1"/>
  <c r="R1633" i="1"/>
  <c r="R1694" i="1"/>
  <c r="G5405" i="1"/>
  <c r="W1155" i="1"/>
  <c r="E1155" i="1" s="1"/>
  <c r="R5945" i="1"/>
  <c r="R2600" i="1"/>
  <c r="R5439" i="1"/>
  <c r="W6330" i="1"/>
  <c r="E6330" i="1" s="1"/>
  <c r="G4463" i="1"/>
  <c r="G5032" i="1"/>
  <c r="G1359" i="1"/>
  <c r="R5858" i="1"/>
  <c r="R8228" i="1"/>
  <c r="G1313" i="1"/>
  <c r="R5354" i="1"/>
  <c r="G258" i="1"/>
  <c r="G7127" i="1"/>
  <c r="G6917" i="1"/>
  <c r="G4652" i="1"/>
  <c r="W341" i="1"/>
  <c r="E341" i="1" s="1"/>
  <c r="R1744" i="1"/>
  <c r="R1624" i="1"/>
  <c r="G71" i="1"/>
  <c r="R5797" i="1"/>
  <c r="G6398" i="1"/>
  <c r="G4701" i="1"/>
  <c r="R2993" i="1"/>
  <c r="G2350" i="1"/>
  <c r="G8069" i="1"/>
  <c r="G1190" i="1"/>
  <c r="R4541" i="1"/>
  <c r="G384" i="1"/>
  <c r="G4101" i="1"/>
  <c r="G357" i="1"/>
  <c r="W8163" i="1"/>
  <c r="E8163" i="1" s="1"/>
  <c r="G7191" i="1"/>
  <c r="G154" i="1"/>
  <c r="R178" i="1"/>
  <c r="G4009" i="1"/>
  <c r="R1327" i="1"/>
  <c r="W2715" i="1"/>
  <c r="E2715" i="1" s="1"/>
  <c r="W7911" i="1"/>
  <c r="E7911" i="1" s="1"/>
  <c r="G579" i="1"/>
  <c r="R758" i="1"/>
  <c r="W1712" i="1"/>
  <c r="E1712" i="1" s="1"/>
  <c r="R5491" i="1"/>
  <c r="G6921" i="1"/>
  <c r="G3152" i="1"/>
  <c r="R3295" i="1"/>
  <c r="G245" i="1"/>
  <c r="W8258" i="1"/>
  <c r="E8258" i="1" s="1"/>
  <c r="G3803" i="1"/>
  <c r="G3907" i="1"/>
  <c r="G6487" i="1"/>
  <c r="G7236" i="1"/>
  <c r="W10" i="1"/>
  <c r="E10" i="1" s="1"/>
  <c r="W7452" i="1"/>
  <c r="E7452" i="1" s="1"/>
  <c r="G7014" i="1"/>
  <c r="G109" i="1"/>
  <c r="G2490" i="1"/>
  <c r="G5304" i="1"/>
  <c r="W4409" i="1"/>
  <c r="E4409" i="1" s="1"/>
  <c r="R1457" i="1"/>
  <c r="W1457" i="1" s="1"/>
  <c r="E1457" i="1" s="1"/>
  <c r="G6216" i="1"/>
  <c r="R4416" i="1"/>
  <c r="R2414" i="1"/>
  <c r="R8123" i="1"/>
  <c r="W1005" i="1"/>
  <c r="E1005" i="1" s="1"/>
  <c r="G7819" i="1"/>
  <c r="G6208" i="1"/>
  <c r="R887" i="1"/>
  <c r="W5575" i="1"/>
  <c r="E5575" i="1" s="1"/>
  <c r="R3820" i="1"/>
  <c r="G3223" i="1"/>
  <c r="G2756" i="1"/>
  <c r="W6063" i="1"/>
  <c r="E6063" i="1" s="1"/>
  <c r="W3030" i="1"/>
  <c r="E3030" i="1" s="1"/>
  <c r="W7527" i="1"/>
  <c r="E7527" i="1" s="1"/>
  <c r="G3433" i="1"/>
  <c r="W5500" i="1"/>
  <c r="E5500" i="1" s="1"/>
  <c r="W4416" i="1"/>
  <c r="E4416" i="1" s="1"/>
  <c r="G8053" i="1"/>
  <c r="R1009" i="1"/>
  <c r="R1529" i="1"/>
  <c r="W5961" i="1"/>
  <c r="E5961" i="1" s="1"/>
  <c r="R4657" i="1"/>
  <c r="W2138" i="1"/>
  <c r="E2138" i="1" s="1"/>
  <c r="W2435" i="1"/>
  <c r="E2435" i="1" s="1"/>
  <c r="W1677" i="1"/>
  <c r="E1677" i="1" s="1"/>
  <c r="W6501" i="1"/>
  <c r="E6501" i="1" s="1"/>
  <c r="G2699" i="1"/>
  <c r="R1550" i="1"/>
  <c r="R4589" i="1"/>
  <c r="G2126" i="1"/>
  <c r="G7267" i="1"/>
  <c r="G3697" i="1"/>
  <c r="G2707" i="1"/>
  <c r="G5579" i="1"/>
  <c r="G1005" i="1"/>
  <c r="R729" i="1"/>
  <c r="G6579" i="1"/>
  <c r="W7846" i="1"/>
  <c r="E7846" i="1" s="1"/>
  <c r="G4246" i="1"/>
  <c r="G3041" i="1"/>
  <c r="G868" i="1"/>
  <c r="R5703" i="1"/>
  <c r="R3293" i="1"/>
  <c r="G758" i="1"/>
  <c r="R8175" i="1"/>
  <c r="G7915" i="1"/>
  <c r="R7193" i="1"/>
  <c r="R1730" i="1"/>
  <c r="G4349" i="1"/>
  <c r="W5866" i="1"/>
  <c r="E5866" i="1" s="1"/>
  <c r="G3905" i="1"/>
  <c r="W454" i="1"/>
  <c r="E454" i="1" s="1"/>
  <c r="R2522" i="1"/>
  <c r="R2865" i="1"/>
  <c r="G1076" i="1"/>
  <c r="G705" i="1"/>
  <c r="G2095" i="1"/>
  <c r="W5189" i="1"/>
  <c r="E5189" i="1" s="1"/>
  <c r="W3896" i="1"/>
  <c r="E3896" i="1" s="1"/>
  <c r="G4461" i="1"/>
  <c r="G4459" i="1"/>
  <c r="R46" i="1"/>
  <c r="W1471" i="1"/>
  <c r="E1471" i="1" s="1"/>
  <c r="R5342" i="1"/>
  <c r="G3753" i="1"/>
  <c r="G4937" i="1"/>
  <c r="R2952" i="1"/>
  <c r="G1954" i="1"/>
  <c r="R5001" i="1"/>
  <c r="G369" i="1"/>
  <c r="R3396" i="1"/>
  <c r="G5078" i="1"/>
  <c r="G3079" i="1"/>
  <c r="W5227" i="1"/>
  <c r="E5227" i="1" s="1"/>
  <c r="R5497" i="1"/>
  <c r="G7248" i="1"/>
  <c r="R1095" i="1"/>
  <c r="G3666" i="1"/>
  <c r="R3644" i="1"/>
  <c r="G4772" i="1"/>
  <c r="R2265" i="1"/>
  <c r="W2265" i="1" s="1"/>
  <c r="E2265" i="1" s="1"/>
  <c r="R2815" i="1"/>
  <c r="R1825" i="1"/>
  <c r="R6696" i="1"/>
  <c r="W6696" i="1" s="1"/>
  <c r="E6696" i="1" s="1"/>
  <c r="G7035" i="1"/>
  <c r="G3986" i="1"/>
  <c r="G2214" i="1"/>
  <c r="G4719" i="1"/>
  <c r="R514" i="1"/>
  <c r="R400" i="1"/>
  <c r="G3648" i="1"/>
  <c r="G5410" i="1"/>
  <c r="R6131" i="1"/>
  <c r="R1131" i="1"/>
  <c r="R2432" i="1"/>
  <c r="G6791" i="1"/>
  <c r="G2936" i="1"/>
  <c r="G1499" i="1"/>
  <c r="R4169" i="1"/>
  <c r="R5164" i="1"/>
  <c r="R4154" i="1"/>
  <c r="W843" i="1"/>
  <c r="E843" i="1" s="1"/>
  <c r="R7144" i="1"/>
  <c r="R3262" i="1"/>
  <c r="R7155" i="1"/>
  <c r="W7155" i="1" s="1"/>
  <c r="E7155" i="1" s="1"/>
  <c r="G5585" i="1"/>
  <c r="G919" i="1"/>
  <c r="W6685" i="1"/>
  <c r="E6685" i="1" s="1"/>
  <c r="W1050" i="1"/>
  <c r="E1050" i="1" s="1"/>
  <c r="G7297" i="1"/>
  <c r="R4227" i="1"/>
  <c r="G4071" i="1"/>
  <c r="G2685" i="1"/>
  <c r="G5082" i="1"/>
  <c r="G4991" i="1"/>
  <c r="G6790" i="1"/>
  <c r="W1951" i="1"/>
  <c r="E1951" i="1" s="1"/>
  <c r="R1326" i="1"/>
  <c r="W7545" i="1"/>
  <c r="E7545" i="1" s="1"/>
  <c r="R7194" i="1"/>
  <c r="G3716" i="1"/>
  <c r="G756" i="1"/>
  <c r="G6943" i="1"/>
  <c r="W7274" i="1"/>
  <c r="E7274" i="1" s="1"/>
  <c r="R2139" i="1"/>
  <c r="R5481" i="1"/>
  <c r="W7230" i="1"/>
  <c r="E7230" i="1" s="1"/>
  <c r="R946" i="1"/>
  <c r="G3305" i="1"/>
  <c r="G3837" i="1"/>
  <c r="G762" i="1"/>
  <c r="R4867" i="1"/>
  <c r="R2654" i="1"/>
  <c r="R7820" i="1"/>
  <c r="W1645" i="1"/>
  <c r="E1645" i="1" s="1"/>
  <c r="G1941" i="1"/>
  <c r="W4145" i="1"/>
  <c r="E4145" i="1" s="1"/>
  <c r="G6777" i="1"/>
  <c r="G242" i="1"/>
  <c r="R3076" i="1"/>
  <c r="G6762" i="1"/>
  <c r="R3167" i="1"/>
  <c r="G7138" i="1"/>
  <c r="W5589" i="1"/>
  <c r="E5589" i="1" s="1"/>
  <c r="W3095" i="1"/>
  <c r="E3095" i="1" s="1"/>
  <c r="W8006" i="1"/>
  <c r="E8006" i="1" s="1"/>
  <c r="W6019" i="1"/>
  <c r="E6019" i="1" s="1"/>
  <c r="W4677" i="1"/>
  <c r="E4677" i="1" s="1"/>
  <c r="G1162" i="1"/>
  <c r="G5917" i="1"/>
  <c r="R3675" i="1"/>
  <c r="R3043" i="1"/>
  <c r="G6793" i="1"/>
  <c r="W5778" i="1"/>
  <c r="E5778" i="1" s="1"/>
  <c r="R504" i="1"/>
  <c r="W504" i="1" s="1"/>
  <c r="E504" i="1" s="1"/>
  <c r="G5977" i="1"/>
  <c r="W1466" i="1"/>
  <c r="E1466" i="1" s="1"/>
  <c r="R6204" i="1"/>
  <c r="W1721" i="1"/>
  <c r="E1721" i="1" s="1"/>
  <c r="R4006" i="1"/>
  <c r="G3064" i="1"/>
  <c r="G561" i="1"/>
  <c r="R1710" i="1"/>
  <c r="R7111" i="1"/>
  <c r="R6561" i="1"/>
  <c r="W4736" i="1"/>
  <c r="E4736" i="1" s="1"/>
  <c r="R7351" i="1"/>
  <c r="G3370" i="1"/>
  <c r="W6671" i="1"/>
  <c r="E6671" i="1" s="1"/>
  <c r="W1025" i="1"/>
  <c r="E1025" i="1" s="1"/>
  <c r="G2900" i="1"/>
  <c r="R5779" i="1"/>
  <c r="W2526" i="1"/>
  <c r="E2526" i="1" s="1"/>
  <c r="R4337" i="1"/>
  <c r="G1858" i="1"/>
  <c r="R1541" i="1"/>
  <c r="G354" i="1"/>
  <c r="W7241" i="1"/>
  <c r="E7241" i="1" s="1"/>
  <c r="G2840" i="1"/>
  <c r="G2070" i="1"/>
  <c r="R1698" i="1"/>
  <c r="R7440" i="1"/>
  <c r="G5211" i="1"/>
  <c r="G1346" i="1"/>
  <c r="R5040" i="1"/>
  <c r="R6367" i="1"/>
  <c r="R3839" i="1"/>
  <c r="R3980" i="1"/>
  <c r="W6843" i="1"/>
  <c r="E6843" i="1" s="1"/>
  <c r="R423" i="1"/>
  <c r="R4728" i="1"/>
  <c r="R3083" i="1"/>
  <c r="R2538" i="1"/>
  <c r="G5709" i="1"/>
  <c r="R118" i="1"/>
  <c r="R6079" i="1"/>
  <c r="G8309" i="1"/>
  <c r="G7074" i="1"/>
  <c r="R6465" i="1"/>
  <c r="R4281" i="1"/>
  <c r="R2881" i="1"/>
  <c r="R6686" i="1"/>
  <c r="W6243" i="1"/>
  <c r="E6243" i="1" s="1"/>
  <c r="R626" i="1"/>
  <c r="R6435" i="1"/>
  <c r="R2326" i="1"/>
  <c r="W2326" i="1" s="1"/>
  <c r="E2326" i="1" s="1"/>
  <c r="W6001" i="1"/>
  <c r="E6001" i="1" s="1"/>
  <c r="W4038" i="1"/>
  <c r="E4038" i="1" s="1"/>
  <c r="G4825" i="1"/>
  <c r="R2212" i="1"/>
  <c r="G1638" i="1"/>
  <c r="G4253" i="1"/>
  <c r="R8122" i="1"/>
  <c r="R2244" i="1"/>
  <c r="R288" i="1"/>
  <c r="R5474" i="1"/>
  <c r="R175" i="1"/>
  <c r="R7145" i="1"/>
  <c r="W476" i="1"/>
  <c r="E476" i="1" s="1"/>
  <c r="R6054" i="1"/>
  <c r="W6054" i="1" s="1"/>
  <c r="E6054" i="1" s="1"/>
  <c r="G83" i="1"/>
  <c r="W4874" i="1"/>
  <c r="E4874" i="1" s="1"/>
  <c r="R3745" i="1"/>
  <c r="W7973" i="1"/>
  <c r="E7973" i="1" s="1"/>
  <c r="G7541" i="1"/>
  <c r="R4720" i="1"/>
  <c r="W3228" i="1"/>
  <c r="E3228" i="1" s="1"/>
  <c r="W8321" i="1"/>
  <c r="E8321" i="1" s="1"/>
  <c r="R4904" i="1"/>
  <c r="G1742" i="1"/>
  <c r="R7885" i="1"/>
  <c r="R1809" i="1"/>
  <c r="W852" i="1"/>
  <c r="E852" i="1" s="1"/>
  <c r="R7018" i="1"/>
  <c r="G4936" i="1"/>
  <c r="R2962" i="1"/>
  <c r="W2398" i="1"/>
  <c r="E2398" i="1" s="1"/>
  <c r="W4152" i="1"/>
  <c r="E4152" i="1" s="1"/>
  <c r="G3315" i="1"/>
  <c r="R8031" i="1"/>
  <c r="W5523" i="1"/>
  <c r="E5523" i="1" s="1"/>
  <c r="R6923" i="1"/>
  <c r="W1601" i="1"/>
  <c r="E1601" i="1" s="1"/>
  <c r="G6372" i="1"/>
  <c r="W1742" i="1"/>
  <c r="E1742" i="1" s="1"/>
  <c r="W5579" i="1"/>
  <c r="E5579" i="1" s="1"/>
  <c r="R5337" i="1"/>
  <c r="R162" i="1"/>
  <c r="R5685" i="1"/>
  <c r="W1303" i="1"/>
  <c r="E1303" i="1" s="1"/>
  <c r="G916" i="1"/>
  <c r="R7162" i="1"/>
  <c r="R587" i="1"/>
  <c r="R4040" i="1"/>
  <c r="R3838" i="1"/>
  <c r="G356" i="1"/>
  <c r="G3579" i="1"/>
  <c r="G4865" i="1"/>
  <c r="R6589" i="1"/>
  <c r="R6668" i="1"/>
  <c r="G3700" i="1"/>
  <c r="R6750" i="1"/>
  <c r="R3751" i="1"/>
  <c r="G8080" i="1"/>
  <c r="G2576" i="1"/>
  <c r="G5552" i="1"/>
  <c r="R8154" i="1"/>
  <c r="R1725" i="1"/>
  <c r="G44" i="1"/>
  <c r="W141" i="1"/>
  <c r="E141" i="1" s="1"/>
  <c r="R3073" i="1"/>
  <c r="W940" i="1"/>
  <c r="E940" i="1" s="1"/>
  <c r="R6226" i="1"/>
  <c r="R6154" i="1"/>
  <c r="G3297" i="1"/>
  <c r="G3960" i="1"/>
  <c r="G2112" i="1"/>
  <c r="W3878" i="1"/>
  <c r="E3878" i="1" s="1"/>
  <c r="W3943" i="1"/>
  <c r="E3943" i="1" s="1"/>
  <c r="R2186" i="1"/>
  <c r="R7279" i="1"/>
  <c r="R6813" i="1"/>
  <c r="W776" i="1"/>
  <c r="E776" i="1" s="1"/>
  <c r="W702" i="1"/>
  <c r="E702" i="1" s="1"/>
  <c r="G2151" i="1"/>
  <c r="R2459" i="1"/>
  <c r="G6399" i="1"/>
  <c r="G1368" i="1"/>
  <c r="W5608" i="1"/>
  <c r="E5608" i="1" s="1"/>
  <c r="G7030" i="1"/>
  <c r="W72" i="1"/>
  <c r="E72" i="1" s="1"/>
  <c r="G4385" i="1"/>
  <c r="R5019" i="1"/>
  <c r="R3347" i="1"/>
  <c r="G6840" i="1"/>
  <c r="R5447" i="1"/>
  <c r="G3387" i="1"/>
  <c r="G6998" i="1"/>
  <c r="G436" i="1"/>
  <c r="R1752" i="1"/>
  <c r="R7927" i="1"/>
  <c r="R61" i="1"/>
  <c r="W7232" i="1"/>
  <c r="E7232" i="1" s="1"/>
  <c r="G3249" i="1"/>
  <c r="R7311" i="1"/>
  <c r="W6603" i="1"/>
  <c r="E6603" i="1" s="1"/>
  <c r="G1854" i="1"/>
  <c r="R2746" i="1"/>
  <c r="G7325" i="1"/>
  <c r="R30" i="1"/>
  <c r="G1815" i="1"/>
  <c r="R3754" i="1"/>
  <c r="G7309" i="1"/>
  <c r="G755" i="1"/>
  <c r="G5112" i="1"/>
  <c r="R1196" i="1"/>
  <c r="G2135" i="1"/>
  <c r="G5446" i="1"/>
  <c r="R5662" i="1"/>
  <c r="W994" i="1"/>
  <c r="E994" i="1" s="1"/>
  <c r="W3755" i="1"/>
  <c r="E3755" i="1" s="1"/>
  <c r="R1912" i="1"/>
  <c r="R3880" i="1"/>
  <c r="R7317" i="1"/>
  <c r="R1072" i="1"/>
  <c r="G4039" i="1"/>
  <c r="R6523" i="1"/>
  <c r="R6228" i="1"/>
  <c r="G4165" i="1"/>
  <c r="G66" i="1"/>
  <c r="W8339" i="1"/>
  <c r="E8339" i="1" s="1"/>
  <c r="R1304" i="1"/>
  <c r="G139" i="1"/>
  <c r="W5980" i="1"/>
  <c r="E5980" i="1" s="1"/>
  <c r="R1140" i="1"/>
  <c r="R7137" i="1"/>
  <c r="G77" i="1"/>
  <c r="R5246" i="1"/>
  <c r="R7160" i="1"/>
  <c r="R3648" i="1"/>
  <c r="G5754" i="1"/>
  <c r="W11" i="1"/>
  <c r="E11" i="1" s="1"/>
  <c r="W5653" i="1"/>
  <c r="E5653" i="1" s="1"/>
  <c r="W4495" i="1"/>
  <c r="E4495" i="1" s="1"/>
  <c r="W7225" i="1"/>
  <c r="E7225" i="1" s="1"/>
  <c r="W2885" i="1"/>
  <c r="E2885" i="1" s="1"/>
  <c r="W1225" i="1"/>
  <c r="E1225" i="1" s="1"/>
  <c r="R2067" i="1"/>
  <c r="R1394" i="1"/>
  <c r="R2460" i="1"/>
  <c r="R223" i="1"/>
  <c r="G3930" i="1"/>
  <c r="G545" i="1"/>
  <c r="G2420" i="1"/>
  <c r="G8248" i="1"/>
  <c r="W1190" i="1"/>
  <c r="E1190" i="1" s="1"/>
  <c r="G3419" i="1"/>
  <c r="G5564" i="1"/>
  <c r="G8219" i="1"/>
  <c r="W1599" i="1"/>
  <c r="E1599" i="1" s="1"/>
  <c r="R4803" i="1"/>
  <c r="R480" i="1"/>
  <c r="G6395" i="1"/>
  <c r="R4223" i="1"/>
  <c r="R4505" i="1"/>
  <c r="R2926" i="1"/>
  <c r="R251" i="1"/>
  <c r="G2787" i="1"/>
  <c r="G4302" i="1"/>
  <c r="W6043" i="1"/>
  <c r="E6043" i="1" s="1"/>
  <c r="G5173" i="1"/>
  <c r="W7372" i="1"/>
  <c r="E7372" i="1" s="1"/>
  <c r="R2904" i="1"/>
  <c r="R131" i="1"/>
  <c r="W131" i="1" s="1"/>
  <c r="E131" i="1" s="1"/>
  <c r="G1156" i="1"/>
  <c r="G4622" i="1"/>
  <c r="G3584" i="1"/>
  <c r="G3757" i="1"/>
  <c r="R380" i="1"/>
  <c r="R6680" i="1"/>
  <c r="R5406" i="1"/>
  <c r="R3230" i="1"/>
  <c r="G1588" i="1"/>
  <c r="R4028" i="1"/>
  <c r="R4903" i="1"/>
  <c r="G5248" i="1"/>
  <c r="W1421" i="1"/>
  <c r="E1421" i="1" s="1"/>
  <c r="G6062" i="1"/>
  <c r="G7830" i="1"/>
  <c r="G2716" i="1"/>
  <c r="G535" i="1"/>
  <c r="R3815" i="1"/>
  <c r="R4719" i="1"/>
  <c r="W6298" i="1"/>
  <c r="E6298" i="1" s="1"/>
  <c r="G2437" i="1"/>
  <c r="R7367" i="1"/>
  <c r="G1075" i="1"/>
  <c r="G1917" i="1"/>
  <c r="G3401" i="1"/>
  <c r="W7904" i="1"/>
  <c r="E7904" i="1" s="1"/>
  <c r="R1293" i="1"/>
  <c r="R8212" i="1"/>
  <c r="R2517" i="1"/>
  <c r="W5479" i="1"/>
  <c r="E5479" i="1" s="1"/>
  <c r="G5062" i="1"/>
  <c r="R2567" i="1"/>
  <c r="G1888" i="1"/>
  <c r="G106" i="1"/>
  <c r="R666" i="1"/>
  <c r="W15" i="1"/>
  <c r="E15" i="1" s="1"/>
  <c r="G509" i="1"/>
  <c r="W6691" i="1"/>
  <c r="E6691" i="1" s="1"/>
  <c r="G1712" i="1"/>
  <c r="G1814" i="1"/>
  <c r="R1273" i="1"/>
  <c r="W2093" i="1"/>
  <c r="E2093" i="1" s="1"/>
  <c r="W5532" i="1"/>
  <c r="E5532" i="1" s="1"/>
  <c r="G1241" i="1"/>
  <c r="R2367" i="1"/>
  <c r="G5370" i="1"/>
  <c r="R1545" i="1"/>
  <c r="G7430" i="1"/>
  <c r="W29" i="1"/>
  <c r="E29" i="1" s="1"/>
  <c r="W7104" i="1"/>
  <c r="E7104" i="1" s="1"/>
  <c r="W7029" i="1"/>
  <c r="E7029" i="1" s="1"/>
  <c r="R3957" i="1"/>
  <c r="R8128" i="1"/>
  <c r="R3508" i="1"/>
  <c r="R7589" i="1"/>
  <c r="W525" i="1"/>
  <c r="E525" i="1" s="1"/>
  <c r="G6430" i="1"/>
  <c r="R7551" i="1"/>
  <c r="G866" i="1"/>
  <c r="W6976" i="1"/>
  <c r="E6976" i="1" s="1"/>
  <c r="G87" i="1"/>
  <c r="R8013" i="1"/>
  <c r="G843" i="1"/>
  <c r="R3240" i="1"/>
  <c r="G707" i="1"/>
  <c r="R2864" i="1"/>
  <c r="G5295" i="1"/>
  <c r="G4639" i="1"/>
  <c r="W4855" i="1"/>
  <c r="E4855" i="1" s="1"/>
  <c r="W8127" i="1"/>
  <c r="E8127" i="1" s="1"/>
  <c r="W2561" i="1"/>
  <c r="E2561" i="1" s="1"/>
  <c r="R5329" i="1"/>
  <c r="R8262" i="1"/>
  <c r="R6637" i="1"/>
  <c r="W6637" i="1" s="1"/>
  <c r="E6637" i="1" s="1"/>
  <c r="R7568" i="1"/>
  <c r="R1569" i="1"/>
  <c r="R8124" i="1"/>
  <c r="R6574" i="1"/>
  <c r="R5053" i="1"/>
  <c r="G294" i="1"/>
  <c r="G2321" i="1"/>
  <c r="G3902" i="1"/>
  <c r="R5950" i="1"/>
  <c r="R4487" i="1"/>
  <c r="R8077" i="1"/>
  <c r="G281" i="1"/>
  <c r="G5803" i="1"/>
  <c r="R7579" i="1"/>
  <c r="R113" i="1"/>
  <c r="W6713" i="1"/>
  <c r="E6713" i="1" s="1"/>
  <c r="W1323" i="1"/>
  <c r="E1323" i="1" s="1"/>
  <c r="R4958" i="1"/>
  <c r="R1844" i="1"/>
  <c r="R2562" i="1"/>
  <c r="G678" i="1"/>
  <c r="G657" i="1"/>
  <c r="R5493" i="1"/>
  <c r="W5493" i="1" s="1"/>
  <c r="E5493" i="1" s="1"/>
  <c r="G7850" i="1"/>
  <c r="W608" i="1"/>
  <c r="E608" i="1" s="1"/>
  <c r="G7216" i="1"/>
  <c r="G1771" i="1"/>
  <c r="G4092" i="1"/>
  <c r="W960" i="1"/>
  <c r="E960" i="1" s="1"/>
  <c r="W6439" i="1"/>
  <c r="E6439" i="1" s="1"/>
  <c r="G6453" i="1"/>
  <c r="W2255" i="1"/>
  <c r="E2255" i="1" s="1"/>
  <c r="G8273" i="1"/>
  <c r="G8325" i="1"/>
  <c r="W1525" i="1"/>
  <c r="E1525" i="1" s="1"/>
  <c r="W6163" i="1"/>
  <c r="E6163" i="1" s="1"/>
  <c r="R4800" i="1"/>
  <c r="R2612" i="1"/>
  <c r="R4678" i="1"/>
  <c r="G1216" i="1"/>
  <c r="G7386" i="1"/>
  <c r="G1112" i="1"/>
  <c r="R1505" i="1"/>
  <c r="G4894" i="1"/>
  <c r="R6021" i="1"/>
  <c r="W6021" i="1" s="1"/>
  <c r="E6021" i="1" s="1"/>
  <c r="W7607" i="1"/>
  <c r="E7607" i="1" s="1"/>
  <c r="W678" i="1"/>
  <c r="E678" i="1" s="1"/>
  <c r="G7162" i="1"/>
  <c r="R3488" i="1"/>
  <c r="R3599" i="1"/>
  <c r="W5185" i="1"/>
  <c r="E5185" i="1" s="1"/>
  <c r="G4480" i="1"/>
  <c r="W5107" i="1"/>
  <c r="E5107" i="1" s="1"/>
  <c r="G1878" i="1"/>
  <c r="R2636" i="1"/>
  <c r="W1961" i="1"/>
  <c r="E1961" i="1" s="1"/>
  <c r="R6631" i="1"/>
  <c r="W1578" i="1"/>
  <c r="E1578" i="1" s="1"/>
  <c r="G2939" i="1"/>
  <c r="R6601" i="1"/>
  <c r="G6254" i="1"/>
  <c r="G7436" i="1"/>
  <c r="W2506" i="1"/>
  <c r="E2506" i="1" s="1"/>
  <c r="G5590" i="1"/>
  <c r="R5919" i="1"/>
  <c r="G3267" i="1"/>
  <c r="W2170" i="1"/>
  <c r="E2170" i="1" s="1"/>
  <c r="W7569" i="1"/>
  <c r="E7569" i="1" s="1"/>
  <c r="G6325" i="1"/>
  <c r="G9" i="1"/>
  <c r="R441" i="1"/>
  <c r="W3486" i="1"/>
  <c r="E3486" i="1" s="1"/>
  <c r="R3440" i="1"/>
  <c r="R6749" i="1"/>
  <c r="G463" i="1"/>
  <c r="R6099" i="1"/>
  <c r="R478" i="1"/>
  <c r="G8264" i="1"/>
  <c r="G635" i="1"/>
  <c r="R617" i="1"/>
  <c r="G5995" i="1"/>
  <c r="G5339" i="1"/>
  <c r="R7237" i="1"/>
  <c r="W8177" i="1"/>
  <c r="E8177" i="1" s="1"/>
  <c r="R4218" i="1"/>
  <c r="W4779" i="1"/>
  <c r="E4779" i="1" s="1"/>
  <c r="W6401" i="1"/>
  <c r="E6401" i="1" s="1"/>
  <c r="R3249" i="1"/>
  <c r="G7343" i="1"/>
  <c r="G1967" i="1"/>
  <c r="G3732" i="1"/>
  <c r="G2960" i="1"/>
  <c r="W7233" i="1"/>
  <c r="E7233" i="1" s="1"/>
  <c r="W3309" i="1"/>
  <c r="E3309" i="1" s="1"/>
  <c r="G7510" i="1"/>
  <c r="R1563" i="1"/>
  <c r="G1589" i="1"/>
  <c r="G6381" i="1"/>
  <c r="W8140" i="1"/>
  <c r="E8140" i="1" s="1"/>
  <c r="R5741" i="1"/>
  <c r="G1768" i="1"/>
  <c r="R7098" i="1"/>
  <c r="W7098" i="1" s="1"/>
  <c r="E7098" i="1" s="1"/>
  <c r="G592" i="1"/>
  <c r="G1882" i="1"/>
  <c r="G2244" i="1"/>
  <c r="W2805" i="1"/>
  <c r="E2805" i="1" s="1"/>
  <c r="W5349" i="1"/>
  <c r="E5349" i="1" s="1"/>
  <c r="G2985" i="1"/>
  <c r="R5454" i="1"/>
  <c r="R2510" i="1"/>
  <c r="G1668" i="1"/>
  <c r="G4264" i="1"/>
  <c r="W5406" i="1"/>
  <c r="E5406" i="1" s="1"/>
  <c r="R6167" i="1"/>
  <c r="G85" i="1"/>
  <c r="G99" i="1"/>
  <c r="R5150" i="1"/>
  <c r="W4904" i="1"/>
  <c r="E4904" i="1" s="1"/>
  <c r="W1733" i="1"/>
  <c r="E1733" i="1" s="1"/>
  <c r="R1568" i="1"/>
  <c r="W1522" i="1"/>
  <c r="E1522" i="1" s="1"/>
  <c r="R1546" i="1"/>
  <c r="G8078" i="1"/>
  <c r="W1910" i="1"/>
  <c r="E1910" i="1" s="1"/>
  <c r="R2144" i="1"/>
  <c r="G1802" i="1"/>
  <c r="R3637" i="1"/>
  <c r="R6854" i="1"/>
  <c r="G346" i="1"/>
  <c r="R6069" i="1"/>
  <c r="G3036" i="1"/>
  <c r="G1441" i="1"/>
  <c r="G1913" i="1"/>
  <c r="G2510" i="1"/>
  <c r="G465" i="1"/>
  <c r="R6250" i="1"/>
  <c r="G1558" i="1"/>
  <c r="R5956" i="1"/>
  <c r="G7849" i="1"/>
  <c r="R6689" i="1"/>
  <c r="W2232" i="1"/>
  <c r="E2232" i="1" s="1"/>
  <c r="G932" i="1"/>
  <c r="G6340" i="1"/>
  <c r="R4775" i="1"/>
  <c r="R5012" i="1"/>
  <c r="G5129" i="1"/>
  <c r="G7289" i="1"/>
  <c r="G116" i="1"/>
  <c r="G1439" i="1"/>
  <c r="R4653" i="1"/>
  <c r="R6624" i="1"/>
  <c r="R5404" i="1"/>
  <c r="R4705" i="1"/>
  <c r="R2201" i="1"/>
  <c r="W5340" i="1"/>
  <c r="E5340" i="1" s="1"/>
  <c r="R2996" i="1"/>
  <c r="G1024" i="1"/>
  <c r="R1161" i="1"/>
  <c r="R1954" i="1"/>
  <c r="R6659" i="1"/>
  <c r="G4471" i="1"/>
  <c r="G4162" i="1"/>
  <c r="G1371" i="1"/>
  <c r="G3004" i="1"/>
  <c r="G5425" i="1"/>
  <c r="R5826" i="1"/>
  <c r="R1377" i="1"/>
  <c r="R8002" i="1"/>
  <c r="R1964" i="1"/>
  <c r="G757" i="1"/>
  <c r="R4539" i="1"/>
  <c r="W545" i="1"/>
  <c r="E545" i="1" s="1"/>
  <c r="G2964" i="1"/>
  <c r="W3045" i="1"/>
  <c r="E3045" i="1" s="1"/>
  <c r="W5550" i="1"/>
  <c r="E5550" i="1" s="1"/>
  <c r="G3260" i="1"/>
  <c r="R5194" i="1"/>
  <c r="G3674" i="1"/>
  <c r="R7138" i="1"/>
  <c r="G6743" i="1"/>
  <c r="R360" i="1"/>
  <c r="G7199" i="1"/>
  <c r="G956" i="1"/>
  <c r="G676" i="1"/>
  <c r="R792" i="1"/>
  <c r="W2612" i="1"/>
  <c r="E2612" i="1" s="1"/>
  <c r="R6656" i="1"/>
  <c r="R7983" i="1"/>
  <c r="G6512" i="1"/>
  <c r="R7618" i="1"/>
  <c r="R5170" i="1"/>
  <c r="R6649" i="1"/>
  <c r="R4244" i="1"/>
  <c r="R1312" i="1"/>
  <c r="R1405" i="1"/>
  <c r="W5128" i="1"/>
  <c r="E5128" i="1" s="1"/>
  <c r="G6488" i="1"/>
  <c r="G3974" i="1"/>
  <c r="G1998" i="1"/>
  <c r="G2682" i="1"/>
  <c r="R8325" i="1"/>
  <c r="G7824" i="1"/>
  <c r="R6196" i="1"/>
  <c r="W5169" i="1"/>
  <c r="E5169" i="1" s="1"/>
  <c r="R512" i="1"/>
  <c r="R3954" i="1"/>
  <c r="G5434" i="1"/>
  <c r="G3733" i="1"/>
  <c r="R6225" i="1"/>
  <c r="R2018" i="1"/>
  <c r="G3063" i="1"/>
  <c r="R5268" i="1"/>
  <c r="G7329" i="1"/>
  <c r="G4816" i="1"/>
  <c r="R4084" i="1"/>
  <c r="W2322" i="1"/>
  <c r="E2322" i="1" s="1"/>
  <c r="R6900" i="1"/>
  <c r="R7485" i="1"/>
  <c r="W7827" i="1"/>
  <c r="E7827" i="1" s="1"/>
  <c r="R1152" i="1"/>
  <c r="W1106" i="1"/>
  <c r="E1106" i="1" s="1"/>
  <c r="W5982" i="1"/>
  <c r="E5982" i="1" s="1"/>
  <c r="W4060" i="1"/>
  <c r="E4060" i="1" s="1"/>
  <c r="G2230" i="1"/>
  <c r="R120" i="1"/>
  <c r="R5097" i="1"/>
  <c r="R4373" i="1"/>
  <c r="R7080" i="1"/>
  <c r="W4288" i="1"/>
  <c r="E4288" i="1" s="1"/>
  <c r="G2739" i="1"/>
  <c r="W1276" i="1"/>
  <c r="E1276" i="1" s="1"/>
  <c r="G137" i="1"/>
  <c r="R4052" i="1"/>
  <c r="W3028" i="1"/>
  <c r="E3028" i="1" s="1"/>
  <c r="G7085" i="1"/>
  <c r="G5576" i="1"/>
  <c r="W5552" i="1"/>
  <c r="E5552" i="1" s="1"/>
  <c r="R4261" i="1"/>
  <c r="W3464" i="1"/>
  <c r="E3464" i="1" s="1"/>
  <c r="G6246" i="1"/>
  <c r="G6225" i="1"/>
  <c r="G4375" i="1"/>
  <c r="R7034" i="1"/>
  <c r="R486" i="1"/>
  <c r="G3590" i="1"/>
  <c r="G6576" i="1"/>
  <c r="R1392" i="1"/>
  <c r="R5906" i="1"/>
  <c r="W4576" i="1"/>
  <c r="E4576" i="1" s="1"/>
  <c r="R3162" i="1"/>
  <c r="W7579" i="1"/>
  <c r="E7579" i="1" s="1"/>
  <c r="W1426" i="1"/>
  <c r="E1426" i="1" s="1"/>
  <c r="G6282" i="1"/>
  <c r="W4784" i="1"/>
  <c r="E4784" i="1" s="1"/>
  <c r="G3767" i="1"/>
  <c r="R589" i="1"/>
  <c r="R2213" i="1"/>
  <c r="R5367" i="1"/>
  <c r="G816" i="1"/>
  <c r="R3020" i="1"/>
  <c r="R7295" i="1"/>
  <c r="G7167" i="1"/>
  <c r="W6746" i="1"/>
  <c r="E6746" i="1" s="1"/>
  <c r="G7889" i="1"/>
  <c r="G464" i="1"/>
  <c r="W256" i="1"/>
  <c r="E256" i="1" s="1"/>
  <c r="G5109" i="1"/>
  <c r="W5859" i="1"/>
  <c r="E5859" i="1" s="1"/>
  <c r="R934" i="1"/>
  <c r="R7922" i="1"/>
  <c r="G7198" i="1"/>
  <c r="G7471" i="1"/>
  <c r="G6174" i="1"/>
  <c r="R2378" i="1"/>
  <c r="R3204" i="1"/>
  <c r="G616" i="1"/>
  <c r="G3736" i="1"/>
  <c r="G1408" i="1"/>
  <c r="R5108" i="1"/>
  <c r="W3308" i="1"/>
  <c r="E3308" i="1" s="1"/>
  <c r="G365" i="1"/>
  <c r="G7273" i="1"/>
  <c r="G6697" i="1"/>
  <c r="R6867" i="1"/>
  <c r="R4710" i="1"/>
  <c r="R2307" i="1"/>
  <c r="R5743" i="1"/>
  <c r="R5960" i="1"/>
  <c r="R658" i="1"/>
  <c r="W8" i="1"/>
  <c r="E8" i="1" s="1"/>
  <c r="R923" i="1"/>
  <c r="W2419" i="1"/>
  <c r="E2419" i="1" s="1"/>
  <c r="G3500" i="1"/>
  <c r="R1962" i="1"/>
  <c r="R7022" i="1"/>
  <c r="G2432" i="1"/>
  <c r="G4451" i="1"/>
  <c r="W7985" i="1"/>
  <c r="E7985" i="1" s="1"/>
  <c r="R2142" i="1"/>
  <c r="W6039" i="1"/>
  <c r="E6039" i="1" s="1"/>
  <c r="W7099" i="1"/>
  <c r="E7099" i="1" s="1"/>
  <c r="G6636" i="1"/>
  <c r="G54" i="1"/>
  <c r="G2930" i="1"/>
  <c r="R1878" i="1"/>
  <c r="R2761" i="1"/>
  <c r="W365" i="1"/>
  <c r="E365" i="1" s="1"/>
  <c r="R1771" i="1"/>
  <c r="G7403" i="1"/>
  <c r="R2558" i="1"/>
  <c r="R1834" i="1"/>
  <c r="R495" i="1"/>
  <c r="R2818" i="1"/>
  <c r="G1994" i="1"/>
  <c r="W2289" i="1"/>
  <c r="E2289" i="1" s="1"/>
  <c r="W7535" i="1"/>
  <c r="E7535" i="1" s="1"/>
  <c r="G4768" i="1"/>
  <c r="G3621" i="1"/>
  <c r="W5283" i="1"/>
  <c r="E5283" i="1" s="1"/>
  <c r="R4363" i="1"/>
  <c r="W5038" i="1"/>
  <c r="E5038" i="1" s="1"/>
  <c r="R2180" i="1"/>
  <c r="R7946" i="1"/>
  <c r="W1378" i="1"/>
  <c r="E1378" i="1" s="1"/>
  <c r="R5338" i="1"/>
  <c r="G2856" i="1"/>
  <c r="R1477" i="1"/>
  <c r="R6768" i="1"/>
  <c r="W6111" i="1"/>
  <c r="E6111" i="1" s="1"/>
  <c r="R1860" i="1"/>
  <c r="R754" i="1"/>
  <c r="W3655" i="1"/>
  <c r="E3655" i="1" s="1"/>
  <c r="G1887" i="1"/>
  <c r="R3324" i="1"/>
  <c r="R5087" i="1"/>
  <c r="G7829" i="1"/>
  <c r="R7564" i="1"/>
  <c r="R1663" i="1"/>
  <c r="G6802" i="1"/>
  <c r="G7093" i="1"/>
  <c r="G637" i="1"/>
  <c r="W402" i="1"/>
  <c r="E402" i="1" s="1"/>
  <c r="R7489" i="1"/>
  <c r="W3110" i="1"/>
  <c r="E3110" i="1" s="1"/>
  <c r="G4418" i="1"/>
  <c r="R1194" i="1"/>
  <c r="R3683" i="1"/>
  <c r="R1641" i="1"/>
  <c r="W6807" i="1"/>
  <c r="E6807" i="1" s="1"/>
  <c r="G3975" i="1"/>
  <c r="R4545" i="1"/>
  <c r="R4149" i="1"/>
  <c r="W4149" i="1" s="1"/>
  <c r="E4149" i="1" s="1"/>
  <c r="G4923" i="1"/>
  <c r="R3063" i="1"/>
  <c r="G299" i="1"/>
  <c r="W1266" i="1"/>
  <c r="E1266" i="1" s="1"/>
  <c r="R2061" i="1"/>
  <c r="G3363" i="1"/>
  <c r="R8075" i="1"/>
  <c r="G6157" i="1"/>
  <c r="G2980" i="1"/>
  <c r="R1236" i="1"/>
  <c r="G112" i="1"/>
  <c r="G5543" i="1"/>
  <c r="W1899" i="1"/>
  <c r="E1899" i="1" s="1"/>
  <c r="G7481" i="1"/>
  <c r="W4421" i="1"/>
  <c r="E4421" i="1" s="1"/>
  <c r="W2306" i="1"/>
  <c r="E2306" i="1" s="1"/>
  <c r="G6386" i="1"/>
  <c r="G199" i="1"/>
  <c r="G2940" i="1"/>
  <c r="W7503" i="1"/>
  <c r="E7503" i="1" s="1"/>
  <c r="G4832" i="1"/>
  <c r="R8052" i="1"/>
  <c r="G4316" i="1"/>
  <c r="G618" i="1"/>
  <c r="W1387" i="1"/>
  <c r="E1387" i="1" s="1"/>
  <c r="G1177" i="1"/>
  <c r="W1184" i="1"/>
  <c r="E1184" i="1" s="1"/>
  <c r="G1648" i="1"/>
  <c r="G8088" i="1"/>
  <c r="W2621" i="1"/>
  <c r="E2621" i="1" s="1"/>
  <c r="G6150" i="1"/>
  <c r="W6367" i="1"/>
  <c r="E6367" i="1" s="1"/>
  <c r="R1504" i="1"/>
  <c r="R3152" i="1"/>
  <c r="G7803" i="1"/>
  <c r="G1364" i="1"/>
  <c r="G6121" i="1"/>
  <c r="R5071" i="1"/>
  <c r="W2385" i="1"/>
  <c r="E2385" i="1" s="1"/>
  <c r="G8230" i="1"/>
  <c r="W7162" i="1"/>
  <c r="E7162" i="1" s="1"/>
  <c r="R5754" i="1"/>
  <c r="R5541" i="1"/>
  <c r="G2167" i="1"/>
  <c r="G2090" i="1"/>
  <c r="W1023" i="1"/>
  <c r="E1023" i="1" s="1"/>
  <c r="R1185" i="1"/>
  <c r="W1185" i="1" s="1"/>
  <c r="E1185" i="1" s="1"/>
  <c r="G3989" i="1"/>
  <c r="R5554" i="1"/>
  <c r="G2993" i="1"/>
  <c r="G617" i="1"/>
  <c r="R1094" i="1"/>
  <c r="W4728" i="1"/>
  <c r="E4728" i="1" s="1"/>
  <c r="G4040" i="1"/>
  <c r="G947" i="1"/>
  <c r="G8300" i="1"/>
  <c r="G1057" i="1"/>
  <c r="R850" i="1"/>
  <c r="G273" i="1"/>
  <c r="G8225" i="1"/>
  <c r="G1847" i="1"/>
  <c r="G511" i="1"/>
  <c r="G7123" i="1"/>
  <c r="G290" i="1"/>
  <c r="G7341" i="1"/>
  <c r="R5174" i="1"/>
  <c r="R8051" i="1"/>
  <c r="R1759" i="1"/>
  <c r="G2724" i="1"/>
  <c r="R3545" i="1"/>
  <c r="W5662" i="1"/>
  <c r="E5662" i="1" s="1"/>
  <c r="W5251" i="1"/>
  <c r="E5251" i="1" s="1"/>
  <c r="W6533" i="1"/>
  <c r="E6533" i="1" s="1"/>
  <c r="W4528" i="1"/>
  <c r="E4528" i="1" s="1"/>
  <c r="W6226" i="1"/>
  <c r="E6226" i="1" s="1"/>
  <c r="R6361" i="1"/>
  <c r="G3562" i="1"/>
  <c r="G175" i="1"/>
  <c r="W5157" i="1"/>
  <c r="E5157" i="1" s="1"/>
  <c r="G6378" i="1"/>
  <c r="R5452" i="1"/>
  <c r="G6960" i="1"/>
  <c r="W8193" i="1"/>
  <c r="E8193" i="1" s="1"/>
  <c r="W3281" i="1"/>
  <c r="E3281" i="1" s="1"/>
  <c r="R526" i="1"/>
  <c r="G5375" i="1"/>
  <c r="G236" i="1"/>
  <c r="G6978" i="1"/>
  <c r="W4542" i="1"/>
  <c r="E4542" i="1" s="1"/>
  <c r="G2103" i="1"/>
  <c r="R7571" i="1"/>
  <c r="G326" i="1"/>
  <c r="R4081" i="1"/>
  <c r="W4572" i="1"/>
  <c r="E4572" i="1" s="1"/>
  <c r="R2372" i="1"/>
  <c r="R5512" i="1"/>
  <c r="W7831" i="1"/>
  <c r="E7831" i="1" s="1"/>
  <c r="R308" i="1"/>
  <c r="G25" i="1"/>
  <c r="W6532" i="1"/>
  <c r="E6532" i="1" s="1"/>
  <c r="R6880" i="1"/>
  <c r="W6880" i="1" s="1"/>
  <c r="E6880" i="1" s="1"/>
  <c r="G2709" i="1"/>
  <c r="G5417" i="1"/>
  <c r="G5364" i="1"/>
  <c r="R6792" i="1"/>
  <c r="R5021" i="1"/>
  <c r="G7421" i="1"/>
  <c r="R7223" i="1"/>
  <c r="R4043" i="1"/>
  <c r="G2816" i="1"/>
  <c r="G1152" i="1"/>
  <c r="R2922" i="1"/>
  <c r="G403" i="1"/>
  <c r="R3235" i="1"/>
  <c r="R1996" i="1"/>
  <c r="R4725" i="1"/>
  <c r="G885" i="1"/>
  <c r="R5072" i="1"/>
  <c r="W7217" i="1"/>
  <c r="E7217" i="1" s="1"/>
  <c r="R3923" i="1"/>
  <c r="W5798" i="1"/>
  <c r="E5798" i="1" s="1"/>
  <c r="G4992" i="1"/>
  <c r="W1535" i="1"/>
  <c r="E1535" i="1" s="1"/>
  <c r="G2966" i="1"/>
  <c r="G2415" i="1"/>
  <c r="G2448" i="1"/>
  <c r="G27" i="1"/>
  <c r="G6265" i="1"/>
  <c r="R7477" i="1"/>
  <c r="R900" i="1"/>
  <c r="R2211" i="1"/>
  <c r="W506" i="1"/>
  <c r="E506" i="1" s="1"/>
  <c r="G2141" i="1"/>
  <c r="R6795" i="1"/>
  <c r="W839" i="1"/>
  <c r="E839" i="1" s="1"/>
  <c r="G7159" i="1"/>
  <c r="R249" i="1"/>
  <c r="G2005" i="1"/>
  <c r="R3993" i="1"/>
  <c r="G5127" i="1"/>
  <c r="G127" i="1"/>
  <c r="G1624" i="1"/>
  <c r="R7441" i="1"/>
  <c r="G307" i="1"/>
  <c r="G8127" i="1"/>
  <c r="G5532" i="1"/>
  <c r="W3144" i="1"/>
  <c r="E3144" i="1" s="1"/>
  <c r="G3728" i="1"/>
  <c r="R1977" i="1"/>
  <c r="G6586" i="1"/>
  <c r="G11" i="1"/>
  <c r="R3281" i="1"/>
  <c r="G4424" i="1"/>
  <c r="R1263" i="1"/>
  <c r="R5241" i="1"/>
  <c r="G5720" i="1"/>
  <c r="W3974" i="1"/>
  <c r="E3974" i="1" s="1"/>
  <c r="G4514" i="1"/>
  <c r="G5448" i="1"/>
  <c r="G3293" i="1"/>
  <c r="G6349" i="1"/>
  <c r="G8179" i="1"/>
  <c r="G7580" i="1"/>
  <c r="G850" i="1"/>
  <c r="W2897" i="1"/>
  <c r="E2897" i="1" s="1"/>
  <c r="R7324" i="1"/>
  <c r="R1856" i="1"/>
  <c r="R7330" i="1"/>
  <c r="R3973" i="1"/>
  <c r="R6487" i="1"/>
  <c r="W7157" i="1"/>
  <c r="E7157" i="1" s="1"/>
  <c r="W7077" i="1"/>
  <c r="E7077" i="1" s="1"/>
  <c r="G7901" i="1"/>
  <c r="G2636" i="1"/>
  <c r="W4968" i="1"/>
  <c r="E4968" i="1" s="1"/>
  <c r="G95" i="1"/>
  <c r="R1001" i="1"/>
  <c r="W4442" i="1"/>
  <c r="E4442" i="1" s="1"/>
  <c r="G6464" i="1"/>
  <c r="R3345" i="1"/>
  <c r="R4801" i="1"/>
  <c r="G4194" i="1"/>
  <c r="G3177" i="1"/>
  <c r="G3870" i="1"/>
  <c r="G6951" i="1"/>
  <c r="G7283" i="1"/>
  <c r="W7430" i="1"/>
  <c r="E7430" i="1" s="1"/>
  <c r="R5517" i="1"/>
  <c r="R6295" i="1"/>
  <c r="R4340" i="1"/>
  <c r="G4963" i="1"/>
  <c r="R2601" i="1"/>
  <c r="G7257" i="1"/>
  <c r="R3149" i="1"/>
  <c r="R7567" i="1"/>
  <c r="G6237" i="1"/>
  <c r="W7010" i="1"/>
  <c r="E7010" i="1" s="1"/>
  <c r="G827" i="1"/>
  <c r="G7258" i="1"/>
  <c r="R6921" i="1"/>
  <c r="G2423" i="1"/>
  <c r="G2378" i="1"/>
  <c r="R4241" i="1"/>
  <c r="W2032" i="1"/>
  <c r="E2032" i="1" s="1"/>
  <c r="W3539" i="1"/>
  <c r="E3539" i="1" s="1"/>
  <c r="G8178" i="1"/>
  <c r="G2320" i="1"/>
  <c r="R5588" i="1"/>
  <c r="G8287" i="1"/>
  <c r="W440" i="1"/>
  <c r="E440" i="1" s="1"/>
  <c r="W5570" i="1"/>
  <c r="E5570" i="1" s="1"/>
  <c r="R6865" i="1"/>
  <c r="G1544" i="1"/>
  <c r="G2074" i="1"/>
  <c r="G16" i="1"/>
  <c r="G5844" i="1"/>
  <c r="G584" i="1"/>
  <c r="G512" i="1"/>
  <c r="G7037" i="1"/>
  <c r="G2198" i="1"/>
  <c r="R5781" i="1"/>
  <c r="R4350" i="1"/>
  <c r="R928" i="1"/>
  <c r="G4903" i="1"/>
  <c r="G5672" i="1"/>
  <c r="G4195" i="1"/>
  <c r="R8203" i="1"/>
  <c r="R2123" i="1"/>
  <c r="G5035" i="1"/>
  <c r="G7351" i="1"/>
  <c r="G5137" i="1"/>
  <c r="W2650" i="1"/>
  <c r="E2650" i="1" s="1"/>
  <c r="W2811" i="1"/>
  <c r="E2811" i="1" s="1"/>
  <c r="R4335" i="1"/>
  <c r="G2012" i="1"/>
  <c r="W5847" i="1"/>
  <c r="E5847" i="1" s="1"/>
  <c r="W6755" i="1"/>
  <c r="E6755" i="1" s="1"/>
  <c r="R6613" i="1"/>
  <c r="W4901" i="1"/>
  <c r="E4901" i="1" s="1"/>
  <c r="G768" i="1"/>
  <c r="G8331" i="1"/>
  <c r="W6397" i="1"/>
  <c r="E6397" i="1" s="1"/>
  <c r="W3672" i="1"/>
  <c r="E3672" i="1" s="1"/>
  <c r="R8040" i="1"/>
  <c r="W5420" i="1"/>
  <c r="E5420" i="1" s="1"/>
  <c r="G7506" i="1"/>
  <c r="R7556" i="1"/>
  <c r="R154" i="1"/>
  <c r="W3820" i="1"/>
  <c r="E3820" i="1" s="1"/>
  <c r="G2630" i="1"/>
  <c r="G3548" i="1"/>
  <c r="W5698" i="1"/>
  <c r="E5698" i="1" s="1"/>
  <c r="W6378" i="1"/>
  <c r="E6378" i="1" s="1"/>
  <c r="G6971" i="1"/>
  <c r="G3365" i="1"/>
  <c r="R4477" i="1"/>
  <c r="G3471" i="1"/>
  <c r="R7303" i="1"/>
  <c r="G1392" i="1"/>
  <c r="W3771" i="1"/>
  <c r="E3771" i="1" s="1"/>
  <c r="G6118" i="1"/>
  <c r="R2625" i="1"/>
  <c r="G2224" i="1"/>
  <c r="G3851" i="1"/>
  <c r="R4626" i="1"/>
  <c r="W6760" i="1"/>
  <c r="E6760" i="1" s="1"/>
  <c r="W8109" i="1"/>
  <c r="E8109" i="1" s="1"/>
  <c r="R3373" i="1"/>
  <c r="R4768" i="1"/>
  <c r="G4650" i="1"/>
  <c r="G4523" i="1"/>
  <c r="W1432" i="1"/>
  <c r="E1432" i="1" s="1"/>
  <c r="R4146" i="1"/>
  <c r="W2791" i="1"/>
  <c r="E2791" i="1" s="1"/>
  <c r="R1971" i="1"/>
  <c r="W5013" i="1"/>
  <c r="E5013" i="1" s="1"/>
  <c r="R5397" i="1"/>
  <c r="W6515" i="1"/>
  <c r="E6515" i="1" s="1"/>
  <c r="W3402" i="1"/>
  <c r="E3402" i="1" s="1"/>
  <c r="R7502" i="1"/>
  <c r="G907" i="1"/>
  <c r="R3830" i="1"/>
  <c r="R3515" i="1"/>
  <c r="R4209" i="1"/>
  <c r="W893" i="1"/>
  <c r="E893" i="1" s="1"/>
  <c r="R477" i="1"/>
  <c r="W2092" i="1"/>
  <c r="E2092" i="1" s="1"/>
  <c r="G7418" i="1"/>
  <c r="R1489" i="1"/>
  <c r="R5117" i="1"/>
  <c r="R1230" i="1"/>
  <c r="W4352" i="1"/>
  <c r="E4352" i="1" s="1"/>
  <c r="G3396" i="1"/>
  <c r="G329" i="1"/>
  <c r="W933" i="1"/>
  <c r="E933" i="1" s="1"/>
  <c r="G7173" i="1"/>
  <c r="R352" i="1"/>
  <c r="R836" i="1"/>
  <c r="R6483" i="1"/>
  <c r="R4272" i="1"/>
  <c r="R4446" i="1"/>
  <c r="R7845" i="1"/>
  <c r="W6632" i="1"/>
  <c r="E6632" i="1" s="1"/>
  <c r="G217" i="1"/>
  <c r="R2931" i="1"/>
  <c r="R27" i="1"/>
  <c r="R4126" i="1"/>
  <c r="R199" i="1"/>
  <c r="G4448" i="1"/>
  <c r="G468" i="1"/>
  <c r="W1642" i="1"/>
  <c r="E1642" i="1" s="1"/>
  <c r="R7847" i="1"/>
  <c r="R5937" i="1"/>
  <c r="G3871" i="1"/>
  <c r="R5359" i="1"/>
  <c r="R976" i="1"/>
  <c r="R4965" i="1"/>
  <c r="R2169" i="1"/>
  <c r="R5285" i="1"/>
  <c r="R5175" i="1"/>
  <c r="G5475" i="1"/>
  <c r="R1481" i="1"/>
  <c r="W8232" i="1"/>
  <c r="E8232" i="1" s="1"/>
  <c r="G3670" i="1"/>
  <c r="R2921" i="1"/>
  <c r="R1192" i="1"/>
  <c r="R4573" i="1"/>
  <c r="G7385" i="1"/>
  <c r="W6246" i="1"/>
  <c r="E6246" i="1" s="1"/>
  <c r="R6331" i="1"/>
  <c r="G607" i="1"/>
  <c r="G7319" i="1"/>
  <c r="W8283" i="1"/>
  <c r="E8283" i="1" s="1"/>
  <c r="R511" i="1"/>
  <c r="R5933" i="1"/>
  <c r="R2470" i="1"/>
  <c r="R1011" i="1"/>
  <c r="R7243" i="1"/>
  <c r="W6950" i="1"/>
  <c r="E6950" i="1" s="1"/>
  <c r="R7" i="1"/>
  <c r="R3985" i="1"/>
  <c r="R8277" i="1"/>
  <c r="R6552" i="1"/>
  <c r="G4054" i="1"/>
  <c r="R155" i="1"/>
  <c r="R4733" i="1"/>
  <c r="W1992" i="1"/>
  <c r="E1992" i="1" s="1"/>
  <c r="W7361" i="1"/>
  <c r="E7361" i="1" s="1"/>
  <c r="R7490" i="1"/>
  <c r="R4928" i="1"/>
  <c r="R5365" i="1"/>
  <c r="G3421" i="1"/>
  <c r="G808" i="1"/>
  <c r="W7878" i="1"/>
  <c r="E7878" i="1" s="1"/>
  <c r="R4198" i="1"/>
  <c r="R1122" i="1"/>
  <c r="G7404" i="1"/>
  <c r="G7284" i="1"/>
  <c r="R2310" i="1"/>
  <c r="W5457" i="1"/>
  <c r="E5457" i="1" s="1"/>
  <c r="G3992" i="1"/>
  <c r="W569" i="1"/>
  <c r="E569" i="1" s="1"/>
  <c r="R8195" i="1"/>
  <c r="R2759" i="1"/>
  <c r="W2620" i="1"/>
  <c r="E2620" i="1" s="1"/>
  <c r="R1940" i="1"/>
  <c r="W4609" i="1"/>
  <c r="E4609" i="1" s="1"/>
  <c r="W4128" i="1"/>
  <c r="E4128" i="1" s="1"/>
  <c r="W617" i="1"/>
  <c r="E617" i="1" s="1"/>
  <c r="R437" i="1"/>
  <c r="R2830" i="1"/>
  <c r="G7382" i="1"/>
  <c r="G4657" i="1"/>
  <c r="R411" i="1"/>
  <c r="W411" i="1" s="1"/>
  <c r="E411" i="1" s="1"/>
  <c r="G5249" i="1"/>
  <c r="R3733" i="1"/>
  <c r="W3733" i="1" s="1"/>
  <c r="E3733" i="1" s="1"/>
  <c r="R732" i="1"/>
  <c r="G730" i="1"/>
  <c r="R4580" i="1"/>
  <c r="W3344" i="1"/>
  <c r="E3344" i="1" s="1"/>
  <c r="W4917" i="1"/>
  <c r="E4917" i="1" s="1"/>
  <c r="W2122" i="1"/>
  <c r="E2122" i="1" s="1"/>
  <c r="G6004" i="1"/>
  <c r="G8254" i="1"/>
  <c r="G7026" i="1"/>
  <c r="R56" i="1"/>
  <c r="R916" i="1"/>
  <c r="W7840" i="1"/>
  <c r="E7840" i="1" s="1"/>
  <c r="G2782" i="1"/>
  <c r="G4916" i="1"/>
  <c r="G1900" i="1"/>
  <c r="G3346" i="1"/>
  <c r="R6955" i="1"/>
  <c r="G5002" i="1"/>
  <c r="W4026" i="1"/>
  <c r="E4026" i="1" s="1"/>
  <c r="W6997" i="1"/>
  <c r="E6997" i="1" s="1"/>
  <c r="G1377" i="1"/>
  <c r="W1186" i="1"/>
  <c r="E1186" i="1" s="1"/>
  <c r="G4699" i="1"/>
  <c r="G7899" i="1"/>
  <c r="G8246" i="1"/>
  <c r="G1662" i="1"/>
  <c r="G1833" i="1"/>
  <c r="R7299" i="1"/>
  <c r="G3524" i="1"/>
  <c r="R6787" i="1"/>
  <c r="R503" i="1"/>
  <c r="R7097" i="1"/>
  <c r="R357" i="1"/>
  <c r="R1816" i="1"/>
  <c r="R3155" i="1"/>
  <c r="R4475" i="1"/>
  <c r="R3031" i="1"/>
  <c r="W7457" i="1"/>
  <c r="E7457" i="1" s="1"/>
  <c r="R1492" i="1"/>
  <c r="R6319" i="1"/>
  <c r="R7327" i="1"/>
  <c r="W763" i="1"/>
  <c r="E763" i="1" s="1"/>
  <c r="R3781" i="1"/>
  <c r="R6522" i="1"/>
  <c r="R1182" i="1"/>
  <c r="W5225" i="1"/>
  <c r="E5225" i="1" s="1"/>
  <c r="R8251" i="1"/>
  <c r="G1764" i="1"/>
  <c r="G1598" i="1"/>
  <c r="R2834" i="1"/>
  <c r="G8317" i="1"/>
  <c r="W7924" i="1"/>
  <c r="E7924" i="1" s="1"/>
  <c r="R6626" i="1"/>
  <c r="G4855" i="1"/>
  <c r="W7333" i="1"/>
  <c r="E7333" i="1" s="1"/>
  <c r="G1793" i="1"/>
  <c r="R4617" i="1"/>
  <c r="W4617" i="1" s="1"/>
  <c r="E4617" i="1" s="1"/>
  <c r="R434" i="1"/>
  <c r="G3792" i="1"/>
  <c r="R189" i="1"/>
  <c r="G4404" i="1"/>
  <c r="R6350" i="1"/>
  <c r="G6748" i="1"/>
  <c r="G7339" i="1"/>
  <c r="W7584" i="1"/>
  <c r="E7584" i="1" s="1"/>
  <c r="R1393" i="1"/>
  <c r="R3686" i="1"/>
  <c r="W3686" i="1" s="1"/>
  <c r="E3686" i="1" s="1"/>
  <c r="W5165" i="1"/>
  <c r="E5165" i="1" s="1"/>
  <c r="W7853" i="1"/>
  <c r="E7853" i="1" s="1"/>
  <c r="R7768" i="1"/>
  <c r="G2595" i="1"/>
  <c r="R8073" i="1"/>
  <c r="W7311" i="1"/>
  <c r="E7311" i="1" s="1"/>
  <c r="W5807" i="1"/>
  <c r="E5807" i="1" s="1"/>
  <c r="R6381" i="1"/>
  <c r="W6381" i="1" s="1"/>
  <c r="E6381" i="1" s="1"/>
  <c r="R6384" i="1"/>
  <c r="R3081" i="1"/>
  <c r="R2285" i="1"/>
  <c r="W1407" i="1"/>
  <c r="E1407" i="1" s="1"/>
  <c r="R7280" i="1"/>
  <c r="R1819" i="1"/>
  <c r="R3316" i="1"/>
  <c r="W5616" i="1"/>
  <c r="E5616" i="1" s="1"/>
  <c r="G6514" i="1"/>
  <c r="G3904" i="1"/>
  <c r="R5978" i="1"/>
  <c r="G2915" i="1"/>
  <c r="W7303" i="1"/>
  <c r="E7303" i="1" s="1"/>
  <c r="G604" i="1"/>
  <c r="R8306" i="1"/>
  <c r="G888" i="1"/>
  <c r="R3713" i="1"/>
  <c r="W4661" i="1"/>
  <c r="E4661" i="1" s="1"/>
  <c r="R2412" i="1"/>
  <c r="R2274" i="1"/>
  <c r="G2705" i="1"/>
  <c r="G1198" i="1"/>
  <c r="G4262" i="1"/>
  <c r="R2174" i="1"/>
  <c r="R4763" i="1"/>
  <c r="W3436" i="1"/>
  <c r="E3436" i="1" s="1"/>
  <c r="W4544" i="1"/>
  <c r="E4544" i="1" s="1"/>
  <c r="R8086" i="1"/>
  <c r="G1460" i="1"/>
  <c r="W1782" i="1"/>
  <c r="E1782" i="1" s="1"/>
  <c r="R6977" i="1"/>
  <c r="G7998" i="1"/>
  <c r="G562" i="1"/>
  <c r="G3626" i="1"/>
  <c r="G6495" i="1"/>
  <c r="R8320" i="1"/>
  <c r="G7557" i="1"/>
  <c r="W2742" i="1"/>
  <c r="E2742" i="1" s="1"/>
  <c r="R7807" i="1"/>
  <c r="R2831" i="1"/>
  <c r="R3287" i="1"/>
  <c r="G2783" i="1"/>
  <c r="R7931" i="1"/>
  <c r="G6039" i="1"/>
  <c r="G7562" i="1"/>
  <c r="G3147" i="1"/>
  <c r="G3650" i="1"/>
  <c r="G4658" i="1"/>
  <c r="R4510" i="1"/>
  <c r="R2521" i="1"/>
  <c r="G1621" i="1"/>
  <c r="W275" i="1"/>
  <c r="E275" i="1" s="1"/>
  <c r="R6706" i="1"/>
  <c r="G7148" i="1"/>
  <c r="G2909" i="1"/>
  <c r="W5342" i="1"/>
  <c r="E5342" i="1" s="1"/>
  <c r="G4620" i="1"/>
  <c r="G1960" i="1"/>
  <c r="G5800" i="1"/>
  <c r="R6346" i="1"/>
  <c r="W1797" i="1"/>
  <c r="E1797" i="1" s="1"/>
  <c r="G5085" i="1"/>
  <c r="G6826" i="1"/>
  <c r="R4473" i="1"/>
  <c r="W984" i="1"/>
  <c r="E984" i="1" s="1"/>
  <c r="G2116" i="1"/>
  <c r="G3241" i="1"/>
  <c r="G3493" i="1"/>
  <c r="W8208" i="1"/>
  <c r="E8208" i="1" s="1"/>
  <c r="R3776" i="1"/>
  <c r="W2527" i="1"/>
  <c r="E2527" i="1" s="1"/>
  <c r="G3193" i="1"/>
  <c r="R2000" i="1"/>
  <c r="W110" i="1"/>
  <c r="E110" i="1" s="1"/>
  <c r="R8207" i="1"/>
  <c r="W8207" i="1" s="1"/>
  <c r="E8207" i="1" s="1"/>
  <c r="R4077" i="1"/>
  <c r="R6549" i="1"/>
  <c r="G3010" i="1"/>
  <c r="G5200" i="1"/>
  <c r="G3950" i="1"/>
  <c r="R3550" i="1"/>
  <c r="W140" i="1"/>
  <c r="E140" i="1" s="1"/>
  <c r="R5153" i="1"/>
  <c r="W5153" i="1" s="1"/>
  <c r="E5153" i="1" s="1"/>
  <c r="G7139" i="1"/>
  <c r="R6701" i="1"/>
  <c r="W228" i="1"/>
  <c r="E228" i="1" s="1"/>
  <c r="R3752" i="1"/>
  <c r="W3752" i="1" s="1"/>
  <c r="E3752" i="1" s="1"/>
  <c r="G4196" i="1"/>
  <c r="R2" i="1"/>
  <c r="G4106" i="1"/>
  <c r="R4408" i="1"/>
  <c r="G5793" i="1"/>
  <c r="R3357" i="1"/>
  <c r="R2245" i="1"/>
  <c r="G3891" i="1"/>
  <c r="G2572" i="1"/>
  <c r="R3473" i="1"/>
  <c r="R7275" i="1"/>
  <c r="R4216" i="1"/>
  <c r="R1101" i="1"/>
  <c r="W5987" i="1"/>
  <c r="E5987" i="1" s="1"/>
  <c r="R7051" i="1"/>
  <c r="G172" i="1"/>
  <c r="W6290" i="1"/>
  <c r="E6290" i="1" s="1"/>
  <c r="R983" i="1"/>
  <c r="R3852" i="1"/>
  <c r="W3183" i="1"/>
  <c r="E3183" i="1" s="1"/>
  <c r="R4783" i="1"/>
  <c r="R3605" i="1"/>
  <c r="R2536" i="1"/>
  <c r="W6923" i="1"/>
  <c r="E6923" i="1" s="1"/>
  <c r="G7156" i="1"/>
  <c r="R3047" i="1"/>
  <c r="G1945" i="1"/>
  <c r="G7268" i="1"/>
  <c r="R5914" i="1"/>
  <c r="W5914" i="1" s="1"/>
  <c r="E5914" i="1" s="1"/>
  <c r="G6594" i="1"/>
  <c r="R3736" i="1"/>
  <c r="G4680" i="1"/>
  <c r="R3137" i="1"/>
  <c r="W8249" i="1"/>
  <c r="E8249" i="1" s="1"/>
  <c r="G7021" i="1"/>
  <c r="G4481" i="1"/>
  <c r="W7441" i="1"/>
  <c r="E7441" i="1" s="1"/>
  <c r="W8320" i="1"/>
  <c r="E8320" i="1" s="1"/>
  <c r="R5525" i="1"/>
  <c r="G394" i="1"/>
  <c r="G1347" i="1"/>
  <c r="R6115" i="1"/>
  <c r="R971" i="1"/>
  <c r="R6933" i="1"/>
  <c r="R3365" i="1"/>
  <c r="W5072" i="1"/>
  <c r="E5072" i="1" s="1"/>
  <c r="G2695" i="1"/>
  <c r="R3123" i="1"/>
  <c r="G2757" i="1"/>
  <c r="G7299" i="1"/>
  <c r="R5737" i="1"/>
  <c r="R3938" i="1"/>
  <c r="R3001" i="1"/>
  <c r="R574" i="1"/>
  <c r="R1379" i="1"/>
  <c r="W2616" i="1"/>
  <c r="E2616" i="1" s="1"/>
  <c r="R4303" i="1"/>
  <c r="R7183" i="1"/>
  <c r="R7301" i="1"/>
  <c r="R7344" i="1"/>
  <c r="R1284" i="1"/>
  <c r="G1113" i="1"/>
  <c r="W991" i="1"/>
  <c r="E991" i="1" s="1"/>
  <c r="R6332" i="1"/>
  <c r="G1520" i="1"/>
  <c r="R7450" i="1"/>
  <c r="G3642" i="1"/>
  <c r="G7988" i="1"/>
  <c r="W8348" i="1"/>
  <c r="E8348" i="1" s="1"/>
  <c r="G1354" i="1"/>
  <c r="R4521" i="1"/>
  <c r="G5762" i="1"/>
  <c r="R7935" i="1"/>
  <c r="G4062" i="1"/>
  <c r="R3317" i="1"/>
  <c r="W6918" i="1"/>
  <c r="E6918" i="1" s="1"/>
  <c r="W582" i="1"/>
  <c r="E582" i="1" s="1"/>
  <c r="R6898" i="1"/>
  <c r="W514" i="1"/>
  <c r="E514" i="1" s="1"/>
  <c r="W3207" i="1"/>
  <c r="E3207" i="1" s="1"/>
  <c r="R7821" i="1"/>
  <c r="R8318" i="1"/>
  <c r="R1829" i="1"/>
  <c r="G3832" i="1"/>
  <c r="G554" i="1"/>
  <c r="G5690" i="1"/>
  <c r="W307" i="1"/>
  <c r="E307" i="1" s="1"/>
  <c r="R7125" i="1"/>
  <c r="W7125" i="1" s="1"/>
  <c r="E7125" i="1" s="1"/>
  <c r="W183" i="1"/>
  <c r="E183" i="1" s="1"/>
  <c r="W7605" i="1"/>
  <c r="E7605" i="1" s="1"/>
  <c r="W466" i="1"/>
  <c r="E466" i="1" s="1"/>
  <c r="G6893" i="1"/>
  <c r="W1146" i="1"/>
  <c r="E1146" i="1" s="1"/>
  <c r="G6301" i="1"/>
  <c r="R2368" i="1"/>
  <c r="W7893" i="1"/>
  <c r="E7893" i="1" s="1"/>
  <c r="W6025" i="1"/>
  <c r="E6025" i="1" s="1"/>
  <c r="G5809" i="1"/>
  <c r="R1265" i="1"/>
  <c r="R2668" i="1"/>
  <c r="R2812" i="1"/>
  <c r="R4665" i="1"/>
  <c r="W3852" i="1"/>
  <c r="E3852" i="1" s="1"/>
  <c r="R93" i="1"/>
  <c r="G5783" i="1"/>
  <c r="G3820" i="1"/>
  <c r="R4449" i="1"/>
  <c r="G2721" i="1"/>
  <c r="R704" i="1"/>
  <c r="R3669" i="1"/>
  <c r="W1347" i="1"/>
  <c r="E1347" i="1" s="1"/>
  <c r="W4371" i="1"/>
  <c r="E4371" i="1" s="1"/>
  <c r="W3919" i="1"/>
  <c r="E3919" i="1" s="1"/>
  <c r="W7561" i="1"/>
  <c r="E7561" i="1" s="1"/>
  <c r="W3085" i="1"/>
  <c r="E3085" i="1" s="1"/>
  <c r="G482" i="1"/>
  <c r="G2667" i="1"/>
  <c r="G4578" i="1"/>
  <c r="R4681" i="1"/>
  <c r="G2593" i="1"/>
  <c r="R1139" i="1"/>
  <c r="R3528" i="1"/>
  <c r="W6814" i="1"/>
  <c r="E6814" i="1" s="1"/>
  <c r="G1613" i="1"/>
  <c r="G3221" i="1"/>
  <c r="R6328" i="1"/>
  <c r="R6960" i="1"/>
  <c r="R5045" i="1"/>
  <c r="R1756" i="1"/>
  <c r="R4482" i="1"/>
  <c r="W2135" i="1"/>
  <c r="E2135" i="1" s="1"/>
  <c r="G3622" i="1"/>
  <c r="R7945" i="1"/>
  <c r="W5295" i="1"/>
  <c r="E5295" i="1" s="1"/>
  <c r="W1606" i="1"/>
  <c r="E1606" i="1" s="1"/>
  <c r="G1478" i="1"/>
  <c r="R5266" i="1"/>
  <c r="W5266" i="1" s="1"/>
  <c r="E5266" i="1" s="1"/>
  <c r="W3899" i="1"/>
  <c r="E3899" i="1" s="1"/>
  <c r="R3513" i="1"/>
  <c r="G3140" i="1"/>
  <c r="G1962" i="1"/>
  <c r="G1755" i="1"/>
  <c r="R600" i="1"/>
  <c r="W3815" i="1"/>
  <c r="E3815" i="1" s="1"/>
  <c r="G4646" i="1"/>
  <c r="R1982" i="1"/>
  <c r="R7011" i="1"/>
  <c r="G6877" i="1"/>
  <c r="G6694" i="1"/>
  <c r="R1826" i="1"/>
  <c r="W6370" i="1"/>
  <c r="E6370" i="1" s="1"/>
  <c r="R460" i="1"/>
  <c r="G4809" i="1"/>
  <c r="G6543" i="1"/>
  <c r="R6661" i="1"/>
  <c r="W6661" i="1" s="1"/>
  <c r="E6661" i="1" s="1"/>
  <c r="G5784" i="1"/>
  <c r="G5512" i="1"/>
  <c r="G6925" i="1"/>
  <c r="G7408" i="1"/>
  <c r="G5189" i="1"/>
  <c r="G5657" i="1"/>
  <c r="W2286" i="1"/>
  <c r="E2286" i="1" s="1"/>
  <c r="W1313" i="1"/>
  <c r="E1313" i="1" s="1"/>
  <c r="R8105" i="1"/>
  <c r="G1829" i="1"/>
  <c r="W6650" i="1"/>
  <c r="E6650" i="1" s="1"/>
  <c r="R6743" i="1"/>
  <c r="W1192" i="1"/>
  <c r="E1192" i="1" s="1"/>
  <c r="G5427" i="1"/>
  <c r="W5090" i="1"/>
  <c r="E5090" i="1" s="1"/>
  <c r="R3806" i="1"/>
  <c r="R6096" i="1"/>
  <c r="R975" i="1"/>
  <c r="G2272" i="1"/>
  <c r="R8176" i="1"/>
  <c r="R5062" i="1"/>
  <c r="W709" i="1"/>
  <c r="E709" i="1" s="1"/>
  <c r="R520" i="1"/>
  <c r="R1269" i="1"/>
  <c r="W7008" i="1"/>
  <c r="E7008" i="1" s="1"/>
  <c r="R2337" i="1"/>
  <c r="W2388" i="1"/>
  <c r="E2388" i="1" s="1"/>
  <c r="G6665" i="1"/>
  <c r="W3483" i="1"/>
  <c r="E3483" i="1" s="1"/>
  <c r="R6130" i="1"/>
  <c r="R7521" i="1"/>
  <c r="G316" i="1"/>
  <c r="W5231" i="1"/>
  <c r="E5231" i="1" s="1"/>
  <c r="R3685" i="1"/>
  <c r="R1554" i="1"/>
  <c r="G8131" i="1"/>
  <c r="G5493" i="1"/>
  <c r="G6997" i="1"/>
  <c r="G6200" i="1"/>
  <c r="R6915" i="1"/>
  <c r="W6069" i="1"/>
  <c r="E6069" i="1" s="1"/>
  <c r="R6989" i="1"/>
  <c r="G3012" i="1"/>
  <c r="G8320" i="1"/>
  <c r="R248" i="1"/>
  <c r="G5978" i="1"/>
  <c r="G2518" i="1"/>
  <c r="G4556" i="1"/>
  <c r="G8060" i="1"/>
  <c r="R3484" i="1"/>
  <c r="W540" i="1"/>
  <c r="E540" i="1" s="1"/>
  <c r="R1205" i="1"/>
  <c r="R4896" i="1"/>
  <c r="W3613" i="1"/>
  <c r="E3613" i="1" s="1"/>
  <c r="G7356" i="1"/>
  <c r="G2211" i="1"/>
  <c r="G2371" i="1"/>
  <c r="G2146" i="1"/>
  <c r="R7442" i="1"/>
  <c r="R5765" i="1"/>
  <c r="R5537" i="1"/>
  <c r="R3404" i="1"/>
  <c r="R3026" i="1"/>
  <c r="W3026" i="1" s="1"/>
  <c r="E3026" i="1" s="1"/>
  <c r="R7553" i="1"/>
  <c r="W7553" i="1" s="1"/>
  <c r="E7553" i="1" s="1"/>
  <c r="G5048" i="1"/>
  <c r="G5973" i="1"/>
  <c r="R712" i="1"/>
  <c r="W3467" i="1"/>
  <c r="E3467" i="1" s="1"/>
  <c r="W6990" i="1"/>
  <c r="E6990" i="1" s="1"/>
  <c r="R6301" i="1"/>
  <c r="R4676" i="1"/>
  <c r="W4676" i="1" s="1"/>
  <c r="E4676" i="1" s="1"/>
  <c r="W2481" i="1"/>
  <c r="E2481" i="1" s="1"/>
  <c r="G7011" i="1"/>
  <c r="R425" i="1"/>
  <c r="W3724" i="1"/>
  <c r="E3724" i="1" s="1"/>
  <c r="G247" i="1"/>
  <c r="W7450" i="1"/>
  <c r="E7450" i="1" s="1"/>
  <c r="R2872" i="1"/>
  <c r="G1804" i="1"/>
  <c r="R426" i="1"/>
  <c r="R7520" i="1"/>
  <c r="R5762" i="1"/>
  <c r="R7195" i="1"/>
  <c r="R1166" i="1"/>
  <c r="R362" i="1"/>
  <c r="W2780" i="1"/>
  <c r="E2780" i="1" s="1"/>
  <c r="G5273" i="1"/>
  <c r="R8279" i="1"/>
  <c r="R6380" i="1"/>
  <c r="W4004" i="1"/>
  <c r="E4004" i="1" s="1"/>
  <c r="W2767" i="1"/>
  <c r="E2767" i="1" s="1"/>
  <c r="R7315" i="1"/>
  <c r="R662" i="1"/>
  <c r="W4175" i="1"/>
  <c r="E4175" i="1" s="1"/>
  <c r="R349" i="1"/>
  <c r="R2713" i="1"/>
  <c r="G5620" i="1"/>
  <c r="G4088" i="1"/>
  <c r="W4496" i="1"/>
  <c r="E4496" i="1" s="1"/>
  <c r="R5336" i="1"/>
  <c r="W5320" i="1"/>
  <c r="E5320" i="1" s="1"/>
  <c r="G7420" i="1"/>
  <c r="R387" i="1"/>
  <c r="R7496" i="1"/>
  <c r="W4800" i="1"/>
  <c r="E4800" i="1" s="1"/>
  <c r="R719" i="1"/>
  <c r="G7503" i="1"/>
  <c r="R7884" i="1"/>
  <c r="R6853" i="1"/>
  <c r="G3262" i="1"/>
  <c r="R6038" i="1"/>
  <c r="G4595" i="1"/>
  <c r="G2835" i="1"/>
  <c r="R5840" i="1"/>
  <c r="W3389" i="1"/>
  <c r="E3389" i="1" s="1"/>
  <c r="G1317" i="1"/>
  <c r="W5277" i="1"/>
  <c r="E5277" i="1" s="1"/>
  <c r="R4536" i="1"/>
  <c r="G5741" i="1"/>
  <c r="G5164" i="1"/>
  <c r="G4311" i="1"/>
  <c r="R2400" i="1"/>
  <c r="G5581" i="1"/>
  <c r="R5841" i="1"/>
  <c r="G4492" i="1"/>
  <c r="R5693" i="1"/>
  <c r="W5403" i="1"/>
  <c r="E5403" i="1" s="1"/>
  <c r="G6805" i="1"/>
  <c r="R7975" i="1"/>
  <c r="W7975" i="1" s="1"/>
  <c r="E7975" i="1" s="1"/>
  <c r="R2250" i="1"/>
  <c r="G6240" i="1"/>
  <c r="R6355" i="1"/>
  <c r="R6965" i="1"/>
  <c r="W3115" i="1"/>
  <c r="E3115" i="1" s="1"/>
  <c r="W5713" i="1"/>
  <c r="E5713" i="1" s="1"/>
  <c r="G1365" i="1"/>
  <c r="R7273" i="1"/>
  <c r="G5412" i="1"/>
  <c r="R3847" i="1"/>
  <c r="R2524" i="1"/>
  <c r="W2524" i="1" s="1"/>
  <c r="E2524" i="1" s="1"/>
  <c r="G912" i="1"/>
  <c r="G4953" i="1"/>
  <c r="W6064" i="1"/>
  <c r="E6064" i="1" s="1"/>
  <c r="R2599" i="1"/>
  <c r="R531" i="1"/>
  <c r="G1959" i="1"/>
  <c r="R3029" i="1"/>
  <c r="R1608" i="1"/>
  <c r="R7950" i="1"/>
  <c r="G5255" i="1"/>
  <c r="G1311" i="1"/>
  <c r="G7235" i="1"/>
  <c r="G2427" i="1"/>
  <c r="G3577" i="1"/>
  <c r="G3875" i="1"/>
  <c r="R597" i="1"/>
  <c r="R161" i="1"/>
  <c r="R3837" i="1"/>
  <c r="R6288" i="1"/>
  <c r="W6288" i="1" s="1"/>
  <c r="E6288" i="1" s="1"/>
  <c r="G2445" i="1"/>
  <c r="G3710" i="1"/>
  <c r="R3652" i="1"/>
  <c r="W4377" i="1"/>
  <c r="E4377" i="1" s="1"/>
  <c r="R1585" i="1"/>
  <c r="R780" i="1"/>
  <c r="R5423" i="1"/>
  <c r="G4507" i="1"/>
  <c r="R2022" i="1"/>
  <c r="W2022" i="1" s="1"/>
  <c r="E2022" i="1" s="1"/>
  <c r="G7203" i="1"/>
  <c r="G7912" i="1"/>
  <c r="G5715" i="1"/>
  <c r="G5045" i="1"/>
  <c r="R2033" i="1"/>
  <c r="W1924" i="1"/>
  <c r="E1924" i="1" s="1"/>
  <c r="G1823" i="1"/>
  <c r="R5109" i="1"/>
  <c r="G876" i="1"/>
  <c r="R5641" i="1"/>
  <c r="R1354" i="1"/>
  <c r="W3063" i="1"/>
  <c r="E3063" i="1" s="1"/>
  <c r="G3011" i="1"/>
  <c r="G5739" i="1"/>
  <c r="W1735" i="1"/>
  <c r="E1735" i="1" s="1"/>
  <c r="G6885" i="1"/>
  <c r="G1387" i="1"/>
  <c r="W5827" i="1"/>
  <c r="E5827" i="1" s="1"/>
  <c r="R7414" i="1"/>
  <c r="R5385" i="1"/>
  <c r="R7286" i="1"/>
  <c r="W7286" i="1" s="1"/>
  <c r="E7286" i="1" s="1"/>
  <c r="W7318" i="1"/>
  <c r="E7318" i="1" s="1"/>
  <c r="R2066" i="1"/>
  <c r="W2066" i="1" s="1"/>
  <c r="E2066" i="1" s="1"/>
  <c r="R1544" i="1"/>
  <c r="G2567" i="1"/>
  <c r="G839" i="1"/>
  <c r="W383" i="1"/>
  <c r="E383" i="1" s="1"/>
  <c r="G6163" i="1"/>
  <c r="W5216" i="1"/>
  <c r="E5216" i="1" s="1"/>
  <c r="W1399" i="1"/>
  <c r="E1399" i="1" s="1"/>
  <c r="G5984" i="1"/>
  <c r="G1127" i="1"/>
  <c r="G5348" i="1"/>
  <c r="G305" i="1"/>
  <c r="R3244" i="1"/>
  <c r="G2208" i="1"/>
  <c r="R3726" i="1"/>
  <c r="G4478" i="1"/>
  <c r="G4779" i="1"/>
  <c r="G6031" i="1"/>
  <c r="G4081" i="1"/>
  <c r="W5920" i="1"/>
  <c r="E5920" i="1" s="1"/>
  <c r="G6089" i="1"/>
  <c r="R5357" i="1"/>
  <c r="R1551" i="1"/>
  <c r="G6050" i="1"/>
  <c r="R3706" i="1"/>
  <c r="G1196" i="1"/>
  <c r="W5306" i="1"/>
  <c r="E5306" i="1" s="1"/>
  <c r="W6972" i="1"/>
  <c r="E6972" i="1" s="1"/>
  <c r="W5028" i="1"/>
  <c r="E5028" i="1" s="1"/>
  <c r="G1011" i="1"/>
  <c r="R4378" i="1"/>
  <c r="R1239" i="1"/>
  <c r="G4904" i="1"/>
  <c r="W884" i="1"/>
  <c r="E884" i="1" s="1"/>
  <c r="R566" i="1"/>
  <c r="W566" i="1" s="1"/>
  <c r="E566" i="1" s="1"/>
  <c r="W1670" i="1"/>
  <c r="E1670" i="1" s="1"/>
  <c r="R6183" i="1"/>
  <c r="R8158" i="1"/>
  <c r="R6918" i="1"/>
  <c r="W6920" i="1"/>
  <c r="E6920" i="1" s="1"/>
  <c r="G5804" i="1"/>
  <c r="W1627" i="1"/>
  <c r="E1627" i="1" s="1"/>
  <c r="G752" i="1"/>
  <c r="R2847" i="1"/>
  <c r="R3247" i="1"/>
  <c r="W2917" i="1"/>
  <c r="E2917" i="1" s="1"/>
  <c r="R6673" i="1"/>
  <c r="G2851" i="1"/>
  <c r="R1052" i="1"/>
  <c r="G2259" i="1"/>
  <c r="W1468" i="1"/>
  <c r="E1468" i="1" s="1"/>
  <c r="R3358" i="1"/>
  <c r="G2577" i="1"/>
  <c r="G5786" i="1"/>
  <c r="R6100" i="1"/>
  <c r="G5584" i="1"/>
  <c r="R6505" i="1"/>
  <c r="W8162" i="1"/>
  <c r="E8162" i="1" s="1"/>
  <c r="G8056" i="1"/>
  <c r="R2551" i="1"/>
  <c r="R5303" i="1"/>
  <c r="G5326" i="1"/>
  <c r="G3916" i="1"/>
  <c r="R6174" i="1"/>
  <c r="G7346" i="1"/>
  <c r="G2865" i="1"/>
  <c r="G4467" i="1"/>
  <c r="W3399" i="1"/>
  <c r="E3399" i="1" s="1"/>
  <c r="G5319" i="1"/>
  <c r="R6797" i="1"/>
  <c r="R2320" i="1"/>
  <c r="W6839" i="1"/>
  <c r="E6839" i="1" s="1"/>
  <c r="R7292" i="1"/>
  <c r="G1254" i="1"/>
  <c r="G7024" i="1"/>
  <c r="G2745" i="1"/>
  <c r="G2500" i="1"/>
  <c r="G7874" i="1"/>
  <c r="G7144" i="1"/>
  <c r="W6110" i="1"/>
  <c r="E6110" i="1" s="1"/>
  <c r="G208" i="1"/>
  <c r="G812" i="1"/>
  <c r="R5655" i="1"/>
  <c r="R3431" i="1"/>
  <c r="R4755" i="1"/>
  <c r="G29" i="1"/>
  <c r="R2158" i="1"/>
  <c r="R3210" i="1"/>
  <c r="R755" i="1"/>
  <c r="W138" i="1"/>
  <c r="E138" i="1" s="1"/>
  <c r="R4713" i="1"/>
  <c r="G6972" i="1"/>
  <c r="R695" i="1"/>
  <c r="R8153" i="1"/>
  <c r="W4298" i="1"/>
  <c r="E4298" i="1" s="1"/>
  <c r="G7058" i="1"/>
  <c r="R2573" i="1"/>
  <c r="W7485" i="1"/>
  <c r="E7485" i="1" s="1"/>
  <c r="W1882" i="1"/>
  <c r="E1882" i="1" s="1"/>
  <c r="W6377" i="1"/>
  <c r="E6377" i="1" s="1"/>
  <c r="W5631" i="1"/>
  <c r="E5631" i="1" s="1"/>
  <c r="G497" i="1"/>
  <c r="R7180" i="1"/>
  <c r="G4814" i="1"/>
  <c r="W1607" i="1"/>
  <c r="E1607" i="1" s="1"/>
  <c r="R1779" i="1"/>
  <c r="R153" i="1"/>
  <c r="G6417" i="1"/>
  <c r="R4897" i="1"/>
  <c r="G1897" i="1"/>
  <c r="W5220" i="1"/>
  <c r="E5220" i="1" s="1"/>
  <c r="W871" i="1"/>
  <c r="E871" i="1" s="1"/>
  <c r="G513" i="1"/>
  <c r="R4926" i="1"/>
  <c r="W145" i="1"/>
  <c r="E145" i="1" s="1"/>
  <c r="R8041" i="1"/>
  <c r="R8347" i="1"/>
  <c r="W5166" i="1"/>
  <c r="E5166" i="1" s="1"/>
  <c r="G241" i="1"/>
  <c r="R3426" i="1"/>
  <c r="G487" i="1"/>
  <c r="R1441" i="1"/>
  <c r="G2777" i="1"/>
  <c r="R6251" i="1"/>
  <c r="R4648" i="1"/>
  <c r="G3090" i="1"/>
  <c r="R5451" i="1"/>
  <c r="G7157" i="1"/>
  <c r="G2701" i="1"/>
  <c r="R4248" i="1"/>
  <c r="G1706" i="1"/>
  <c r="W3418" i="1"/>
  <c r="E3418" i="1" s="1"/>
  <c r="R889" i="1"/>
  <c r="R3400" i="1"/>
  <c r="W3400" i="1" s="1"/>
  <c r="E3400" i="1" s="1"/>
  <c r="W600" i="1"/>
  <c r="E600" i="1" s="1"/>
  <c r="G6226" i="1"/>
  <c r="R5387" i="1"/>
  <c r="W3935" i="1"/>
  <c r="E3935" i="1" s="1"/>
  <c r="R5637" i="1"/>
  <c r="G6820" i="1"/>
  <c r="G1738" i="1"/>
  <c r="R7954" i="1"/>
  <c r="R401" i="1"/>
  <c r="G8223" i="1"/>
  <c r="G4180" i="1"/>
  <c r="G8172" i="1"/>
  <c r="G763" i="1"/>
  <c r="R2856" i="1"/>
  <c r="G3114" i="1"/>
  <c r="W7161" i="1"/>
  <c r="E7161" i="1" s="1"/>
  <c r="G4376" i="1"/>
  <c r="G4454" i="1"/>
  <c r="G1978" i="1"/>
  <c r="G1896" i="1"/>
  <c r="W221" i="1"/>
  <c r="E221" i="1" s="1"/>
  <c r="R1983" i="1"/>
  <c r="G4095" i="1"/>
  <c r="R2457" i="1"/>
  <c r="G4043" i="1"/>
  <c r="R6572" i="1"/>
  <c r="G7963" i="1"/>
  <c r="G3326" i="1"/>
  <c r="G4258" i="1"/>
  <c r="R4072" i="1"/>
  <c r="W7903" i="1"/>
  <c r="E7903" i="1" s="1"/>
  <c r="R5643" i="1"/>
  <c r="R1738" i="1"/>
  <c r="W421" i="1"/>
  <c r="E421" i="1" s="1"/>
  <c r="G1447" i="1"/>
  <c r="W2212" i="1"/>
  <c r="E2212" i="1" s="1"/>
  <c r="R846" i="1"/>
  <c r="R3698" i="1"/>
  <c r="R700" i="1"/>
  <c r="R2571" i="1"/>
  <c r="W2571" i="1" s="1"/>
  <c r="E2571" i="1" s="1"/>
  <c r="G6518" i="1"/>
  <c r="G1491" i="1"/>
  <c r="G4885" i="1"/>
  <c r="G6795" i="1"/>
  <c r="G6032" i="1"/>
  <c r="G3162" i="1"/>
  <c r="G4466" i="1"/>
  <c r="G6909" i="1"/>
  <c r="R2576" i="1"/>
  <c r="W3898" i="1"/>
  <c r="E3898" i="1" s="1"/>
  <c r="W1776" i="1"/>
  <c r="E1776" i="1" s="1"/>
  <c r="W5362" i="1"/>
  <c r="E5362" i="1" s="1"/>
  <c r="R6323" i="1"/>
  <c r="W6263" i="1"/>
  <c r="E6263" i="1" s="1"/>
  <c r="G793" i="1"/>
  <c r="R5482" i="1"/>
  <c r="W5789" i="1"/>
  <c r="E5789" i="1" s="1"/>
  <c r="R6433" i="1"/>
  <c r="G6959" i="1"/>
  <c r="W861" i="1"/>
  <c r="E861" i="1" s="1"/>
  <c r="G1819" i="1"/>
  <c r="G3028" i="1"/>
  <c r="R4519" i="1"/>
  <c r="R1930" i="1"/>
  <c r="W2578" i="1"/>
  <c r="E2578" i="1" s="1"/>
  <c r="W5518" i="1"/>
  <c r="E5518" i="1" s="1"/>
  <c r="G1763" i="1"/>
  <c r="G6534" i="1"/>
  <c r="R3067" i="1"/>
  <c r="G1434" i="1"/>
  <c r="G3135" i="1"/>
  <c r="W3589" i="1"/>
  <c r="E3589" i="1" s="1"/>
  <c r="W2070" i="1"/>
  <c r="E2070" i="1" s="1"/>
  <c r="R8033" i="1"/>
  <c r="G698" i="1"/>
  <c r="W6639" i="1"/>
  <c r="E6639" i="1" s="1"/>
  <c r="R8037" i="1"/>
  <c r="G6928" i="1"/>
  <c r="G168" i="1"/>
  <c r="G1137" i="1"/>
  <c r="R4759" i="1"/>
  <c r="G4580" i="1"/>
  <c r="R6145" i="1"/>
  <c r="R1617" i="1"/>
  <c r="G667" i="1"/>
  <c r="R3939" i="1"/>
  <c r="G3179" i="1"/>
  <c r="G4519" i="1"/>
  <c r="W2483" i="1"/>
  <c r="E2483" i="1" s="1"/>
  <c r="G393" i="1"/>
  <c r="R8268" i="1"/>
  <c r="R2855" i="1"/>
  <c r="G3081" i="1"/>
  <c r="G6303" i="1"/>
  <c r="R3668" i="1"/>
  <c r="R2760" i="1"/>
  <c r="R39" i="1"/>
  <c r="G5171" i="1"/>
  <c r="R1331" i="1"/>
  <c r="R8087" i="1"/>
  <c r="R4662" i="1"/>
  <c r="W4662" i="1" s="1"/>
  <c r="E4662" i="1" s="1"/>
  <c r="R1743" i="1"/>
  <c r="G2303" i="1"/>
  <c r="G7152" i="1"/>
  <c r="R2605" i="1"/>
  <c r="G192" i="1"/>
  <c r="R3169" i="1"/>
  <c r="R1994" i="1"/>
  <c r="R8111" i="1"/>
  <c r="W2004" i="1"/>
  <c r="E2004" i="1" s="1"/>
  <c r="R7413" i="1"/>
  <c r="W6743" i="1"/>
  <c r="E6743" i="1" s="1"/>
  <c r="W6292" i="1"/>
  <c r="E6292" i="1" s="1"/>
  <c r="W8051" i="1"/>
  <c r="E8051" i="1" s="1"/>
  <c r="G5074" i="1"/>
  <c r="R1118" i="1"/>
  <c r="G2194" i="1"/>
  <c r="R6675" i="1"/>
  <c r="R3721" i="1"/>
  <c r="G483" i="1"/>
  <c r="W8145" i="1"/>
  <c r="E8145" i="1" s="1"/>
  <c r="R2439" i="1"/>
  <c r="W7214" i="1"/>
  <c r="E7214" i="1" s="1"/>
  <c r="R7889" i="1"/>
  <c r="G6013" i="1"/>
  <c r="R3824" i="1"/>
  <c r="R4689" i="1"/>
  <c r="R2596" i="1"/>
  <c r="G5914" i="1"/>
  <c r="W6701" i="1"/>
  <c r="E6701" i="1" s="1"/>
  <c r="R5965" i="1"/>
  <c r="G2918" i="1"/>
  <c r="G2364" i="1"/>
  <c r="G1090" i="1"/>
  <c r="W4647" i="1"/>
  <c r="E4647" i="1" s="1"/>
  <c r="R1571" i="1"/>
  <c r="W1134" i="1"/>
  <c r="E1134" i="1" s="1"/>
  <c r="R4894" i="1"/>
  <c r="R743" i="1"/>
  <c r="G5409" i="1"/>
  <c r="R412" i="1"/>
  <c r="W302" i="1"/>
  <c r="E302" i="1" s="1"/>
  <c r="R3007" i="1"/>
  <c r="G1811" i="1"/>
  <c r="R7140" i="1"/>
  <c r="R7900" i="1"/>
  <c r="R4631" i="1"/>
  <c r="R4501" i="1"/>
  <c r="R4787" i="1"/>
  <c r="R8016" i="1"/>
  <c r="R699" i="1"/>
  <c r="R2928" i="1"/>
  <c r="R4620" i="1"/>
  <c r="R3749" i="1"/>
  <c r="G3722" i="1"/>
  <c r="R4293" i="1"/>
  <c r="R4937" i="1"/>
  <c r="G7409" i="1"/>
  <c r="R7862" i="1"/>
  <c r="R564" i="1"/>
  <c r="W3433" i="1"/>
  <c r="E3433" i="1" s="1"/>
  <c r="G1618" i="1"/>
  <c r="R1160" i="1"/>
  <c r="G440" i="1"/>
  <c r="R4603" i="1"/>
  <c r="G7559" i="1"/>
  <c r="G4649" i="1"/>
  <c r="W2167" i="1"/>
  <c r="E2167" i="1" s="1"/>
  <c r="W2899" i="1"/>
  <c r="E2899" i="1" s="1"/>
  <c r="G7415" i="1"/>
  <c r="W2538" i="1"/>
  <c r="E2538" i="1" s="1"/>
  <c r="G2524" i="1"/>
  <c r="G4356" i="1"/>
  <c r="W3451" i="1"/>
  <c r="E3451" i="1" s="1"/>
  <c r="R6526" i="1"/>
  <c r="G408" i="1"/>
  <c r="W2932" i="1"/>
  <c r="E2932" i="1" s="1"/>
  <c r="R1684" i="1"/>
  <c r="W1684" i="1" s="1"/>
  <c r="E1684" i="1" s="1"/>
  <c r="G7340" i="1"/>
  <c r="G2590" i="1"/>
  <c r="G7077" i="1"/>
  <c r="R4743" i="1"/>
  <c r="R8032" i="1"/>
  <c r="W5076" i="1"/>
  <c r="E5076" i="1" s="1"/>
  <c r="G6882" i="1"/>
  <c r="R2828" i="1"/>
  <c r="W6147" i="1"/>
  <c r="E6147" i="1" s="1"/>
  <c r="W6155" i="1"/>
  <c r="E6155" i="1" s="1"/>
  <c r="R6926" i="1"/>
  <c r="W6926" i="1" s="1"/>
  <c r="E6926" i="1" s="1"/>
  <c r="G8177" i="1"/>
  <c r="W2071" i="1"/>
  <c r="E2071" i="1" s="1"/>
  <c r="R174" i="1"/>
  <c r="W6179" i="1"/>
  <c r="E6179" i="1" s="1"/>
  <c r="R1480" i="1"/>
  <c r="R2083" i="1"/>
  <c r="R5836" i="1"/>
  <c r="W5836" i="1" s="1"/>
  <c r="E5836" i="1" s="1"/>
  <c r="W1072" i="1"/>
  <c r="E1072" i="1" s="1"/>
  <c r="W654" i="1"/>
  <c r="E654" i="1" s="1"/>
  <c r="W1370" i="1"/>
  <c r="E1370" i="1" s="1"/>
  <c r="R2220" i="1"/>
  <c r="R6291" i="1"/>
  <c r="G7078" i="1"/>
  <c r="G583" i="1"/>
  <c r="G2043" i="1"/>
  <c r="W6357" i="1"/>
  <c r="E6357" i="1" s="1"/>
  <c r="W1596" i="1"/>
  <c r="E1596" i="1" s="1"/>
  <c r="R1388" i="1"/>
  <c r="W5562" i="1"/>
  <c r="E5562" i="1" s="1"/>
  <c r="G8252" i="1"/>
  <c r="G1352" i="1"/>
  <c r="R2218" i="1"/>
  <c r="G2984" i="1"/>
  <c r="R6636" i="1"/>
  <c r="W6636" i="1" s="1"/>
  <c r="E6636" i="1" s="1"/>
  <c r="G627" i="1"/>
  <c r="R4797" i="1"/>
  <c r="R2874" i="1"/>
  <c r="R2008" i="1"/>
  <c r="G3398" i="1"/>
  <c r="G5395" i="1"/>
  <c r="G8113" i="1"/>
  <c r="G6996" i="1"/>
  <c r="G5113" i="1"/>
  <c r="R1639" i="1"/>
  <c r="R4857" i="1"/>
  <c r="R6720" i="1"/>
  <c r="R6475" i="1"/>
  <c r="R650" i="1"/>
  <c r="R2938" i="1"/>
  <c r="G6343" i="1"/>
  <c r="G91" i="1"/>
  <c r="G6834" i="1"/>
  <c r="R2079" i="1"/>
  <c r="G992" i="1"/>
  <c r="R55" i="1"/>
  <c r="G654" i="1"/>
  <c r="G4186" i="1"/>
  <c r="G1685" i="1"/>
  <c r="G559" i="1"/>
  <c r="G1884" i="1"/>
  <c r="G7082" i="1"/>
  <c r="R3507" i="1"/>
  <c r="R4772" i="1"/>
  <c r="W1577" i="1"/>
  <c r="E1577" i="1" s="1"/>
  <c r="G5893" i="1"/>
  <c r="W2010" i="1"/>
  <c r="E2010" i="1" s="1"/>
  <c r="G3628" i="1"/>
  <c r="G4237" i="1"/>
  <c r="G3795" i="1"/>
  <c r="R5999" i="1"/>
  <c r="R4820" i="1"/>
  <c r="G1316" i="1"/>
  <c r="R5969" i="1"/>
  <c r="G7590" i="1"/>
  <c r="W3287" i="1"/>
  <c r="E3287" i="1" s="1"/>
  <c r="W286" i="1"/>
  <c r="E286" i="1" s="1"/>
  <c r="G331" i="1"/>
  <c r="G1324" i="1"/>
  <c r="G2515" i="1"/>
  <c r="R3201" i="1"/>
  <c r="G210" i="1"/>
  <c r="R7135" i="1"/>
  <c r="R4947" i="1"/>
  <c r="G2601" i="1"/>
  <c r="R2602" i="1"/>
  <c r="W2602" i="1" s="1"/>
  <c r="E2602" i="1" s="1"/>
  <c r="W5299" i="1"/>
  <c r="E5299" i="1" s="1"/>
  <c r="W5649" i="1"/>
  <c r="E5649" i="1" s="1"/>
  <c r="R5148" i="1"/>
  <c r="W6363" i="1"/>
  <c r="E6363" i="1" s="1"/>
  <c r="W2431" i="1"/>
  <c r="E2431" i="1" s="1"/>
  <c r="W6222" i="1"/>
  <c r="E6222" i="1" s="1"/>
  <c r="G4120" i="1"/>
  <c r="G955" i="1"/>
  <c r="G2600" i="1"/>
  <c r="G443" i="1"/>
  <c r="R4798" i="1"/>
  <c r="R8340" i="1"/>
  <c r="W4164" i="1"/>
  <c r="E4164" i="1" s="1"/>
  <c r="G7857" i="1"/>
  <c r="W5041" i="1"/>
  <c r="E5041" i="1" s="1"/>
  <c r="W4786" i="1"/>
  <c r="E4786" i="1" s="1"/>
  <c r="R4652" i="1"/>
  <c r="W8247" i="1"/>
  <c r="E8247" i="1" s="1"/>
  <c r="W7510" i="1"/>
  <c r="E7510" i="1" s="1"/>
  <c r="G1565" i="1"/>
  <c r="G2837" i="1"/>
  <c r="G2315" i="1"/>
  <c r="W2349" i="1"/>
  <c r="E2349" i="1" s="1"/>
  <c r="R2999" i="1"/>
  <c r="W1718" i="1"/>
  <c r="E1718" i="1" s="1"/>
  <c r="W2323" i="1"/>
  <c r="E2323" i="1" s="1"/>
  <c r="W4912" i="1"/>
  <c r="E4912" i="1" s="1"/>
  <c r="W7458" i="1"/>
  <c r="E7458" i="1" s="1"/>
  <c r="G4318" i="1"/>
  <c r="G2377" i="1"/>
  <c r="G5178" i="1"/>
  <c r="G6868" i="1"/>
  <c r="R4559" i="1"/>
  <c r="G5279" i="1"/>
  <c r="W7858" i="1"/>
  <c r="E7858" i="1" s="1"/>
  <c r="W7212" i="1"/>
  <c r="E7212" i="1" s="1"/>
  <c r="R1084" i="1"/>
  <c r="G5679" i="1"/>
  <c r="R3243" i="1"/>
  <c r="W5706" i="1"/>
  <c r="E5706" i="1" s="1"/>
  <c r="G7370" i="1"/>
  <c r="R4841" i="1"/>
  <c r="G941" i="1"/>
  <c r="R1947" i="1"/>
  <c r="R5644" i="1"/>
  <c r="G5937" i="1"/>
  <c r="R2341" i="1"/>
  <c r="G4191" i="1"/>
  <c r="G551" i="1"/>
  <c r="W2611" i="1"/>
  <c r="E2611" i="1" s="1"/>
  <c r="G630" i="1"/>
  <c r="W3239" i="1"/>
  <c r="E3239" i="1" s="1"/>
  <c r="W4937" i="1"/>
  <c r="E4937" i="1" s="1"/>
  <c r="G5289" i="1"/>
  <c r="R5707" i="1"/>
  <c r="G5073" i="1"/>
  <c r="G7232" i="1"/>
  <c r="W8239" i="1"/>
  <c r="E8239" i="1" s="1"/>
  <c r="R859" i="1"/>
  <c r="R3989" i="1"/>
  <c r="W5337" i="1"/>
  <c r="E5337" i="1" s="1"/>
  <c r="W5307" i="1"/>
  <c r="E5307" i="1" s="1"/>
  <c r="G4661" i="1"/>
  <c r="G2454" i="1"/>
  <c r="R7172" i="1"/>
  <c r="R6810" i="1"/>
  <c r="G1223" i="1"/>
  <c r="R7455" i="1"/>
  <c r="G899" i="1"/>
  <c r="R320" i="1"/>
  <c r="R924" i="1"/>
  <c r="G4428" i="1"/>
  <c r="W6075" i="1"/>
  <c r="E6075" i="1" s="1"/>
  <c r="G3184" i="1"/>
  <c r="G3358" i="1"/>
  <c r="R3034" i="1"/>
  <c r="W812" i="1"/>
  <c r="E812" i="1" s="1"/>
  <c r="W4042" i="1"/>
  <c r="E4042" i="1" s="1"/>
  <c r="G457" i="1"/>
  <c r="W3496" i="1"/>
  <c r="E3496" i="1" s="1"/>
  <c r="W4954" i="1"/>
  <c r="E4954" i="1" s="1"/>
  <c r="R1128" i="1"/>
  <c r="G6571" i="1"/>
  <c r="G6302" i="1"/>
  <c r="G6308" i="1"/>
  <c r="W8314" i="1"/>
  <c r="E8314" i="1" s="1"/>
  <c r="G4387" i="1"/>
  <c r="W4621" i="1"/>
  <c r="E4621" i="1" s="1"/>
  <c r="W652" i="1"/>
  <c r="E652" i="1" s="1"/>
  <c r="R7890" i="1"/>
  <c r="G759" i="1"/>
  <c r="R1465" i="1"/>
  <c r="W5682" i="1"/>
  <c r="E5682" i="1" s="1"/>
  <c r="W3845" i="1"/>
  <c r="E3845" i="1" s="1"/>
  <c r="R1685" i="1"/>
  <c r="W6024" i="1"/>
  <c r="E6024" i="1" s="1"/>
  <c r="W7809" i="1"/>
  <c r="E7809" i="1" s="1"/>
  <c r="R632" i="1"/>
  <c r="G3932" i="1"/>
  <c r="R6354" i="1"/>
  <c r="W7180" i="1"/>
  <c r="E7180" i="1" s="1"/>
  <c r="R1974" i="1"/>
  <c r="W4294" i="1"/>
  <c r="E4294" i="1" s="1"/>
  <c r="R4069" i="1"/>
  <c r="R3393" i="1"/>
  <c r="R3587" i="1"/>
  <c r="G1270" i="1"/>
  <c r="W8108" i="1"/>
  <c r="E8108" i="1" s="1"/>
  <c r="R3352" i="1"/>
  <c r="R5665" i="1"/>
  <c r="W5665" i="1" s="1"/>
  <c r="E5665" i="1" s="1"/>
  <c r="R6834" i="1"/>
  <c r="R3628" i="1"/>
  <c r="W3628" i="1" s="1"/>
  <c r="E3628" i="1" s="1"/>
  <c r="R7319" i="1"/>
  <c r="G3668" i="1"/>
  <c r="R1142" i="1"/>
  <c r="G4252" i="1"/>
  <c r="R6262" i="1"/>
  <c r="G807" i="1"/>
  <c r="G7533" i="1"/>
  <c r="R2593" i="1"/>
  <c r="G801" i="1"/>
  <c r="R3977" i="1"/>
  <c r="G2571" i="1"/>
  <c r="R4688" i="1"/>
  <c r="G151" i="1"/>
  <c r="G6736" i="1"/>
  <c r="R784" i="1"/>
  <c r="G2542" i="1"/>
  <c r="G5423" i="1"/>
  <c r="G6413" i="1"/>
  <c r="R2821" i="1"/>
  <c r="G2657" i="1"/>
  <c r="G5737" i="1"/>
  <c r="G1537" i="1"/>
  <c r="G6800" i="1"/>
  <c r="G1188" i="1"/>
  <c r="G4181" i="1"/>
  <c r="G4026" i="1"/>
  <c r="R5682" i="1"/>
  <c r="W4922" i="1"/>
  <c r="E4922" i="1" s="1"/>
  <c r="G1969" i="1"/>
  <c r="R2055" i="1"/>
  <c r="G1323" i="1"/>
  <c r="W4670" i="1"/>
  <c r="E4670" i="1" s="1"/>
  <c r="G5317" i="1"/>
  <c r="R5534" i="1"/>
  <c r="W5534" i="1" s="1"/>
  <c r="E5534" i="1" s="1"/>
  <c r="R2050" i="1"/>
  <c r="G227" i="1"/>
  <c r="R2188" i="1"/>
  <c r="R6745" i="1"/>
  <c r="W4957" i="1"/>
  <c r="E4957" i="1" s="1"/>
  <c r="W5585" i="1"/>
  <c r="E5585" i="1" s="1"/>
  <c r="R8294" i="1"/>
  <c r="W5595" i="1"/>
  <c r="E5595" i="1" s="1"/>
  <c r="G7818" i="1"/>
  <c r="G6087" i="1"/>
  <c r="W6579" i="1"/>
  <c r="E6579" i="1" s="1"/>
  <c r="G949" i="1"/>
  <c r="R6587" i="1"/>
  <c r="G7034" i="1"/>
  <c r="R3372" i="1"/>
  <c r="G1029" i="1"/>
  <c r="R3343" i="1"/>
  <c r="W6076" i="1"/>
  <c r="E6076" i="1" s="1"/>
  <c r="W6390" i="1"/>
  <c r="E6390" i="1" s="1"/>
  <c r="R179" i="1"/>
  <c r="R4732" i="1"/>
  <c r="W4732" i="1" s="1"/>
  <c r="E4732" i="1" s="1"/>
  <c r="W2230" i="1"/>
  <c r="E2230" i="1" s="1"/>
  <c r="W2725" i="1"/>
  <c r="E2725" i="1" s="1"/>
  <c r="R1978" i="1"/>
  <c r="W108" i="1"/>
  <c r="E108" i="1" s="1"/>
  <c r="R3722" i="1"/>
  <c r="W5230" i="1"/>
  <c r="E5230" i="1" s="1"/>
  <c r="R6826" i="1"/>
  <c r="R1123" i="1"/>
  <c r="W1047" i="1"/>
  <c r="E1047" i="1" s="1"/>
  <c r="R2556" i="1"/>
  <c r="W2556" i="1" s="1"/>
  <c r="E2556" i="1" s="1"/>
  <c r="G6927" i="1"/>
  <c r="W2298" i="1"/>
  <c r="E2298" i="1" s="1"/>
  <c r="W3491" i="1"/>
  <c r="E3491" i="1" s="1"/>
  <c r="R3177" i="1"/>
  <c r="W1174" i="1"/>
  <c r="E1174" i="1" s="1"/>
  <c r="G2928" i="1"/>
  <c r="G7945" i="1"/>
  <c r="G7997" i="1"/>
  <c r="G7107" i="1"/>
  <c r="R1110" i="1"/>
  <c r="G6059" i="1"/>
  <c r="R5100" i="1"/>
  <c r="R5355" i="1"/>
  <c r="G3860" i="1"/>
  <c r="R3427" i="1"/>
  <c r="W3427" i="1" s="1"/>
  <c r="E3427" i="1" s="1"/>
  <c r="G6814" i="1"/>
  <c r="G553" i="1"/>
  <c r="R7415" i="1"/>
  <c r="W820" i="1"/>
  <c r="E820" i="1" s="1"/>
  <c r="W5679" i="1"/>
  <c r="E5679" i="1" s="1"/>
  <c r="R7216" i="1"/>
  <c r="R5795" i="1"/>
  <c r="G5516" i="1"/>
  <c r="R6321" i="1"/>
  <c r="W6761" i="1"/>
  <c r="E6761" i="1" s="1"/>
  <c r="G5563" i="1"/>
  <c r="R4320" i="1"/>
  <c r="W3059" i="1"/>
  <c r="E3059" i="1" s="1"/>
  <c r="W4151" i="1"/>
  <c r="E4151" i="1" s="1"/>
  <c r="R3503" i="1"/>
  <c r="R1836" i="1"/>
  <c r="W837" i="1"/>
  <c r="E837" i="1" s="1"/>
  <c r="G8249" i="1"/>
  <c r="R6910" i="1"/>
  <c r="G4922" i="1"/>
  <c r="W7204" i="1"/>
  <c r="E7204" i="1" s="1"/>
  <c r="R24" i="1"/>
  <c r="R7346" i="1"/>
  <c r="R1212" i="1"/>
  <c r="G8329" i="1"/>
  <c r="R246" i="1"/>
  <c r="R6455" i="1"/>
  <c r="W1585" i="1"/>
  <c r="E1585" i="1" s="1"/>
  <c r="R1862" i="1"/>
  <c r="R3039" i="1"/>
  <c r="G1718" i="1"/>
  <c r="R2913" i="1"/>
  <c r="R2263" i="1"/>
  <c r="W2263" i="1" s="1"/>
  <c r="E2263" i="1" s="1"/>
  <c r="R3558" i="1"/>
  <c r="R4658" i="1"/>
  <c r="W458" i="1"/>
  <c r="E458" i="1" s="1"/>
  <c r="R2853" i="1"/>
  <c r="G52" i="1"/>
  <c r="R3333" i="1"/>
  <c r="G3943" i="1"/>
  <c r="W1649" i="1"/>
  <c r="E1649" i="1" s="1"/>
  <c r="R1953" i="1"/>
  <c r="R7883" i="1"/>
  <c r="R3617" i="1"/>
  <c r="R5214" i="1"/>
  <c r="R750" i="1"/>
  <c r="R1891" i="1"/>
  <c r="W1891" i="1" s="1"/>
  <c r="E1891" i="1" s="1"/>
  <c r="G2681" i="1"/>
  <c r="G563" i="1"/>
  <c r="G1529" i="1"/>
  <c r="G7916" i="1"/>
  <c r="R1646" i="1"/>
  <c r="R905" i="1"/>
  <c r="R4868" i="1"/>
  <c r="W3599" i="1"/>
  <c r="E3599" i="1" s="1"/>
  <c r="R6974" i="1"/>
  <c r="G641" i="1"/>
  <c r="G7372" i="1"/>
  <c r="R4333" i="1"/>
  <c r="R455" i="1"/>
  <c r="R8139" i="1"/>
  <c r="G3183" i="1"/>
  <c r="R4235" i="1"/>
  <c r="R5622" i="1"/>
  <c r="G4539" i="1"/>
  <c r="R4980" i="1"/>
  <c r="G123" i="1"/>
  <c r="R3564" i="1"/>
  <c r="R3951" i="1"/>
  <c r="G6786" i="1"/>
  <c r="R489" i="1"/>
  <c r="G7240" i="1"/>
  <c r="R7031" i="1"/>
  <c r="W4564" i="1"/>
  <c r="E4564" i="1" s="1"/>
  <c r="R935" i="1"/>
  <c r="R7045" i="1"/>
  <c r="W517" i="1"/>
  <c r="E517" i="1" s="1"/>
  <c r="R1903" i="1"/>
  <c r="G4839" i="1"/>
  <c r="W4872" i="1"/>
  <c r="E4872" i="1" s="1"/>
  <c r="G1785" i="1"/>
  <c r="G7222" i="1"/>
  <c r="R7090" i="1"/>
  <c r="R36" i="1"/>
  <c r="G7858" i="1"/>
  <c r="W1392" i="1"/>
  <c r="E1392" i="1" s="1"/>
  <c r="G3636" i="1"/>
  <c r="W6884" i="1"/>
  <c r="E6884" i="1" s="1"/>
  <c r="G6057" i="1"/>
  <c r="W6273" i="1"/>
  <c r="E6273" i="1" s="1"/>
  <c r="G317" i="1"/>
  <c r="G6456" i="1"/>
  <c r="R200" i="1"/>
  <c r="W7097" i="1"/>
  <c r="E7097" i="1" s="1"/>
  <c r="R6229" i="1"/>
  <c r="W5537" i="1"/>
  <c r="E5537" i="1" s="1"/>
  <c r="W4365" i="1"/>
  <c r="E4365" i="1" s="1"/>
  <c r="R6245" i="1"/>
  <c r="G1462" i="1"/>
  <c r="G5697" i="1"/>
  <c r="G5345" i="1"/>
  <c r="W3320" i="1"/>
  <c r="E3320" i="1" s="1"/>
  <c r="W4126" i="1"/>
  <c r="E4126" i="1" s="1"/>
  <c r="R6718" i="1"/>
  <c r="G266" i="1"/>
  <c r="W5242" i="1"/>
  <c r="E5242" i="1" s="1"/>
  <c r="G3605" i="1"/>
  <c r="R4099" i="1"/>
  <c r="G5209" i="1"/>
  <c r="R7929" i="1"/>
  <c r="R438" i="1"/>
  <c r="R7335" i="1"/>
  <c r="R8210" i="1"/>
  <c r="R1390" i="1"/>
  <c r="R4790" i="1"/>
  <c r="G1786" i="1"/>
  <c r="R1464" i="1"/>
  <c r="W6955" i="1"/>
  <c r="E6955" i="1" s="1"/>
  <c r="G3850" i="1"/>
  <c r="W2211" i="1"/>
  <c r="E2211" i="1" s="1"/>
  <c r="G5901" i="1"/>
  <c r="G3547" i="1"/>
  <c r="R3958" i="1"/>
  <c r="G4005" i="1"/>
  <c r="R2822" i="1"/>
  <c r="R8117" i="1"/>
  <c r="W2271" i="1"/>
  <c r="E2271" i="1" s="1"/>
  <c r="R4808" i="1"/>
  <c r="W3982" i="1"/>
  <c r="E3982" i="1" s="1"/>
  <c r="W2301" i="1"/>
  <c r="E2301" i="1" s="1"/>
  <c r="W787" i="1"/>
  <c r="E787" i="1" s="1"/>
  <c r="G7271" i="1"/>
  <c r="R6602" i="1"/>
  <c r="R5881" i="1"/>
  <c r="G2769" i="1"/>
  <c r="W408" i="1"/>
  <c r="E408" i="1" s="1"/>
  <c r="G4013" i="1"/>
  <c r="R2586" i="1"/>
  <c r="R7388" i="1"/>
  <c r="G7466" i="1"/>
  <c r="W3507" i="1"/>
  <c r="E3507" i="1" s="1"/>
  <c r="R1831" i="1"/>
  <c r="G4522" i="1"/>
  <c r="W7954" i="1"/>
  <c r="E7954" i="1" s="1"/>
  <c r="G7941" i="1"/>
  <c r="W4526" i="1"/>
  <c r="E4526" i="1" s="1"/>
  <c r="R7968" i="1"/>
  <c r="G7460" i="1"/>
  <c r="R5788" i="1"/>
  <c r="R2587" i="1"/>
  <c r="G8086" i="1"/>
  <c r="G4416" i="1"/>
  <c r="R7462" i="1"/>
  <c r="R4252" i="1"/>
  <c r="R4199" i="1"/>
  <c r="R8252" i="1"/>
  <c r="R6783" i="1"/>
  <c r="G7323" i="1"/>
  <c r="R1030" i="1"/>
  <c r="W8131" i="1"/>
  <c r="E8131" i="1" s="1"/>
  <c r="W306" i="1"/>
  <c r="E306" i="1" s="1"/>
  <c r="R8069" i="1"/>
  <c r="G6255" i="1"/>
  <c r="R2727" i="1"/>
  <c r="G1019" i="1"/>
  <c r="G7379" i="1"/>
  <c r="G374" i="1"/>
  <c r="G3770" i="1"/>
  <c r="R7128" i="1"/>
  <c r="G4788" i="1"/>
  <c r="R5597" i="1"/>
  <c r="R4807" i="1"/>
  <c r="R3556" i="1"/>
  <c r="R406" i="1"/>
  <c r="G1554" i="1"/>
  <c r="W750" i="1"/>
  <c r="E750" i="1" s="1"/>
  <c r="G8117" i="1"/>
  <c r="R5256" i="1"/>
  <c r="W7116" i="1"/>
  <c r="E7116" i="1" s="1"/>
  <c r="R8286" i="1"/>
  <c r="R8221" i="1"/>
  <c r="G6769" i="1"/>
  <c r="G2052" i="1"/>
  <c r="W2457" i="1"/>
  <c r="E2457" i="1" s="1"/>
  <c r="R7500" i="1"/>
  <c r="G6825" i="1"/>
  <c r="W989" i="1"/>
  <c r="E989" i="1" s="1"/>
  <c r="R404" i="1"/>
  <c r="R1630" i="1"/>
  <c r="G5840" i="1"/>
  <c r="G5185" i="1"/>
  <c r="G2011" i="1"/>
  <c r="G3486" i="1"/>
  <c r="R5477" i="1"/>
  <c r="W4808" i="1"/>
  <c r="E4808" i="1" s="1"/>
  <c r="G6061" i="1"/>
  <c r="R1832" i="1"/>
  <c r="G7223" i="1"/>
  <c r="G2113" i="1"/>
  <c r="R6629" i="1"/>
  <c r="R4818" i="1"/>
  <c r="R5313" i="1"/>
  <c r="R4292" i="1"/>
  <c r="G4886" i="1"/>
  <c r="G7180" i="1"/>
  <c r="G3122" i="1"/>
  <c r="G4880" i="1"/>
  <c r="R796" i="1"/>
  <c r="R2918" i="1"/>
  <c r="G3180" i="1"/>
  <c r="G7388" i="1"/>
  <c r="G5990" i="1"/>
  <c r="G470" i="1"/>
  <c r="R4239" i="1"/>
  <c r="R5555" i="1"/>
  <c r="R3949" i="1"/>
  <c r="G2506" i="1"/>
  <c r="G5842" i="1"/>
  <c r="G434" i="1"/>
  <c r="G1425" i="1"/>
  <c r="R1285" i="1"/>
  <c r="R1859" i="1"/>
  <c r="R3873" i="1"/>
  <c r="W178" i="1"/>
  <c r="E178" i="1" s="1"/>
  <c r="R2946" i="1"/>
  <c r="R4053" i="1"/>
  <c r="R1004" i="1"/>
  <c r="G7292" i="1"/>
  <c r="R2513" i="1"/>
  <c r="W1716" i="1"/>
  <c r="E1716" i="1" s="1"/>
  <c r="G8303" i="1"/>
  <c r="R1271" i="1"/>
  <c r="R6998" i="1"/>
  <c r="G4831" i="1"/>
  <c r="G1203" i="1"/>
  <c r="G1265" i="1"/>
  <c r="G547" i="1"/>
  <c r="R2098" i="1"/>
  <c r="G4535" i="1"/>
  <c r="G7478" i="1"/>
  <c r="R1428" i="1"/>
  <c r="R1433" i="1"/>
  <c r="G1629" i="1"/>
  <c r="R471" i="1"/>
  <c r="G525" i="1"/>
  <c r="G8323" i="1"/>
  <c r="G2773" i="1"/>
  <c r="G504" i="1"/>
  <c r="G142" i="1"/>
  <c r="W1860" i="1"/>
  <c r="E1860" i="1" s="1"/>
  <c r="G6589" i="1"/>
  <c r="R2284" i="1"/>
  <c r="R4493" i="1"/>
  <c r="R2990" i="1"/>
  <c r="W3993" i="1"/>
  <c r="E3993" i="1" s="1"/>
  <c r="R8231" i="1"/>
  <c r="W1091" i="1"/>
  <c r="E1091" i="1" s="1"/>
  <c r="R2799" i="1"/>
  <c r="W4041" i="1"/>
  <c r="E4041" i="1" s="1"/>
  <c r="W785" i="1"/>
  <c r="E785" i="1" s="1"/>
  <c r="R6302" i="1"/>
  <c r="R2179" i="1"/>
  <c r="G4815" i="1"/>
  <c r="R2803" i="1"/>
  <c r="R5236" i="1"/>
  <c r="W1794" i="1"/>
  <c r="E1794" i="1" s="1"/>
  <c r="G7452" i="1"/>
  <c r="W7031" i="1"/>
  <c r="E7031" i="1" s="1"/>
  <c r="G2048" i="1"/>
  <c r="G4192" i="1"/>
  <c r="G276" i="1"/>
  <c r="W5105" i="1"/>
  <c r="E5105" i="1" s="1"/>
  <c r="G201" i="1"/>
  <c r="G1098" i="1"/>
  <c r="G3499" i="1"/>
  <c r="G3523" i="1"/>
  <c r="G7446" i="1"/>
  <c r="R2495" i="1"/>
  <c r="W1981" i="1"/>
  <c r="E1981" i="1" s="1"/>
  <c r="R6182" i="1"/>
  <c r="W6544" i="1"/>
  <c r="E6544" i="1" s="1"/>
  <c r="W3922" i="1"/>
  <c r="E3922" i="1" s="1"/>
  <c r="W6059" i="1"/>
  <c r="E6059" i="1" s="1"/>
  <c r="W7825" i="1"/>
  <c r="E7825" i="1" s="1"/>
  <c r="R2740" i="1"/>
  <c r="R6219" i="1"/>
  <c r="W6219" i="1" s="1"/>
  <c r="E6219" i="1" s="1"/>
  <c r="R45" i="1"/>
  <c r="G4807" i="1"/>
  <c r="G8227" i="1"/>
  <c r="G6535" i="1"/>
  <c r="G3598" i="1"/>
  <c r="G4431" i="1"/>
  <c r="R7357" i="1"/>
  <c r="G407" i="1"/>
  <c r="G5159" i="1"/>
  <c r="G8191" i="1"/>
  <c r="W308" i="1"/>
  <c r="E308" i="1" s="1"/>
  <c r="W342" i="1"/>
  <c r="E342" i="1" s="1"/>
  <c r="R2781" i="1"/>
  <c r="W5625" i="1"/>
  <c r="E5625" i="1" s="1"/>
  <c r="W7847" i="1"/>
  <c r="E7847" i="1" s="1"/>
  <c r="W616" i="1"/>
  <c r="E616" i="1" s="1"/>
  <c r="G1027" i="1"/>
  <c r="R8001" i="1"/>
  <c r="G4413" i="1"/>
  <c r="R7923" i="1"/>
  <c r="W7488" i="1"/>
  <c r="E7488" i="1" s="1"/>
  <c r="R2954" i="1"/>
  <c r="G1357" i="1"/>
  <c r="G4450" i="1"/>
  <c r="G2238" i="1"/>
  <c r="G2611" i="1"/>
  <c r="W2055" i="1"/>
  <c r="E2055" i="1" s="1"/>
  <c r="R3495" i="1"/>
  <c r="G1433" i="1"/>
  <c r="W7045" i="1"/>
  <c r="E7045" i="1" s="1"/>
  <c r="W4743" i="1"/>
  <c r="E4743" i="1" s="1"/>
  <c r="R1320" i="1"/>
  <c r="W830" i="1"/>
  <c r="E830" i="1" s="1"/>
  <c r="G4423" i="1"/>
  <c r="G6091" i="1"/>
  <c r="W7856" i="1"/>
  <c r="E7856" i="1" s="1"/>
  <c r="W1309" i="1"/>
  <c r="E1309" i="1" s="1"/>
  <c r="W3131" i="1"/>
  <c r="E3131" i="1" s="1"/>
  <c r="R2193" i="1"/>
  <c r="R3122" i="1"/>
  <c r="G8321" i="1"/>
  <c r="W2720" i="1"/>
  <c r="E2720" i="1" s="1"/>
  <c r="R4537" i="1"/>
  <c r="R2309" i="1"/>
  <c r="W6868" i="1"/>
  <c r="E6868" i="1" s="1"/>
  <c r="R79" i="1"/>
  <c r="G8222" i="1"/>
  <c r="G6881" i="1"/>
  <c r="W7243" i="1"/>
  <c r="E7243" i="1" s="1"/>
  <c r="R1682" i="1"/>
  <c r="R7047" i="1"/>
  <c r="R7322" i="1"/>
  <c r="G3553" i="1"/>
  <c r="R1298" i="1"/>
  <c r="R4296" i="1"/>
  <c r="W3020" i="1"/>
  <c r="E3020" i="1" s="1"/>
  <c r="G3497" i="1"/>
  <c r="W3773" i="1"/>
  <c r="E3773" i="1" s="1"/>
  <c r="G3066" i="1"/>
  <c r="W7907" i="1"/>
  <c r="E7907" i="1" s="1"/>
  <c r="G4822" i="1"/>
  <c r="G5943" i="1"/>
  <c r="W3016" i="1"/>
  <c r="E3016" i="1" s="1"/>
  <c r="G2275" i="1"/>
  <c r="R7199" i="1"/>
  <c r="G2504" i="1"/>
  <c r="G1553" i="1"/>
  <c r="G5198" i="1"/>
  <c r="W5357" i="1"/>
  <c r="E5357" i="1" s="1"/>
  <c r="W3570" i="1"/>
  <c r="E3570" i="1" s="1"/>
  <c r="W3749" i="1"/>
  <c r="E3749" i="1" s="1"/>
  <c r="R1493" i="1"/>
  <c r="G30" i="1"/>
  <c r="R6530" i="1"/>
  <c r="W1546" i="1"/>
  <c r="E1546" i="1" s="1"/>
  <c r="G1918" i="1"/>
  <c r="R3447" i="1"/>
  <c r="W7308" i="1"/>
  <c r="E7308" i="1" s="1"/>
  <c r="R7027" i="1"/>
  <c r="G577" i="1"/>
  <c r="R659" i="1"/>
  <c r="G5616" i="1"/>
  <c r="W1608" i="1"/>
  <c r="E1608" i="1" s="1"/>
  <c r="R6395" i="1"/>
  <c r="R117" i="1"/>
  <c r="W7234" i="1"/>
  <c r="E7234" i="1" s="1"/>
  <c r="G669" i="1"/>
  <c r="G849" i="1"/>
  <c r="R64" i="1"/>
  <c r="G5111" i="1"/>
  <c r="W4741" i="1"/>
  <c r="E4741" i="1" s="1"/>
  <c r="R2802" i="1"/>
  <c r="G5824" i="1"/>
  <c r="G7061" i="1"/>
  <c r="G7978" i="1"/>
  <c r="R3232" i="1"/>
  <c r="W2410" i="1"/>
  <c r="E2410" i="1" s="1"/>
  <c r="R7265" i="1"/>
  <c r="R38" i="1"/>
  <c r="R136" i="1"/>
  <c r="R196" i="1"/>
  <c r="W4157" i="1"/>
  <c r="E4157" i="1" s="1"/>
  <c r="R3794" i="1"/>
  <c r="R7014" i="1"/>
  <c r="G1943" i="1"/>
  <c r="R1900" i="1"/>
  <c r="R2005" i="1"/>
  <c r="R4412" i="1"/>
  <c r="R4707" i="1"/>
  <c r="R234" i="1"/>
  <c r="R4583" i="1"/>
  <c r="W4487" i="1"/>
  <c r="E4487" i="1" s="1"/>
  <c r="R3779" i="1"/>
  <c r="R1514" i="1"/>
  <c r="G1035" i="1"/>
  <c r="R4717" i="1"/>
  <c r="R2080" i="1"/>
  <c r="W8270" i="1"/>
  <c r="E8270" i="1" s="1"/>
  <c r="R1198" i="1"/>
  <c r="W1859" i="1"/>
  <c r="E1859" i="1" s="1"/>
  <c r="G906" i="1"/>
  <c r="W6873" i="1"/>
  <c r="E6873" i="1" s="1"/>
  <c r="G7342" i="1"/>
  <c r="W3870" i="1"/>
  <c r="E3870" i="1" s="1"/>
  <c r="R4671" i="1"/>
  <c r="G3896" i="1"/>
  <c r="G718" i="1"/>
  <c r="R1200" i="1"/>
  <c r="W2797" i="1"/>
  <c r="E2797" i="1" s="1"/>
  <c r="R4418" i="1"/>
  <c r="G5051" i="1"/>
  <c r="W172" i="1"/>
  <c r="E172" i="1" s="1"/>
  <c r="G1761" i="1"/>
  <c r="R1717" i="1"/>
  <c r="R6308" i="1"/>
  <c r="R7470" i="1"/>
  <c r="W3865" i="1"/>
  <c r="E3865" i="1" s="1"/>
  <c r="G537" i="1"/>
  <c r="G2491" i="1"/>
  <c r="W1006" i="1"/>
  <c r="E1006" i="1" s="1"/>
  <c r="R5122" i="1"/>
  <c r="R6393" i="1"/>
  <c r="G803" i="1"/>
  <c r="G8058" i="1"/>
  <c r="W358" i="1"/>
  <c r="E358" i="1" s="1"/>
  <c r="R5203" i="1"/>
  <c r="R5974" i="1"/>
  <c r="R2443" i="1"/>
  <c r="R2227" i="1"/>
  <c r="R6845" i="1"/>
  <c r="G4053" i="1"/>
  <c r="W2918" i="1"/>
  <c r="E2918" i="1" s="1"/>
  <c r="R6724" i="1"/>
  <c r="R5584" i="1"/>
  <c r="W7938" i="1"/>
  <c r="E7938" i="1" s="1"/>
  <c r="G5441" i="1"/>
  <c r="G4798" i="1"/>
  <c r="W5981" i="1"/>
  <c r="E5981" i="1" s="1"/>
  <c r="R447" i="1"/>
  <c r="W2307" i="1"/>
  <c r="E2307" i="1" s="1"/>
  <c r="R4437" i="1"/>
  <c r="G2828" i="1"/>
  <c r="W3092" i="1"/>
  <c r="E3092" i="1" s="1"/>
  <c r="G897" i="1"/>
  <c r="G473" i="1"/>
  <c r="W957" i="1"/>
  <c r="E957" i="1" s="1"/>
  <c r="G541" i="1"/>
  <c r="R5513" i="1"/>
  <c r="R6429" i="1"/>
  <c r="G8247" i="1"/>
  <c r="G7576" i="1"/>
  <c r="R4358" i="1"/>
  <c r="R1509" i="1"/>
  <c r="W2187" i="1"/>
  <c r="E2187" i="1" s="1"/>
  <c r="G4742" i="1"/>
  <c r="G5119" i="1"/>
  <c r="R6633" i="1"/>
  <c r="G5432" i="1"/>
  <c r="G448" i="1"/>
  <c r="G3927" i="1"/>
  <c r="W6234" i="1"/>
  <c r="E6234" i="1" s="1"/>
  <c r="R2592" i="1"/>
  <c r="G2360" i="1"/>
  <c r="G5072" i="1"/>
  <c r="R7396" i="1"/>
  <c r="R6554" i="1"/>
  <c r="G6407" i="1"/>
  <c r="R4386" i="1"/>
  <c r="R7134" i="1"/>
  <c r="R6093" i="1"/>
  <c r="G1285" i="1"/>
  <c r="W612" i="1"/>
  <c r="E612" i="1" s="1"/>
  <c r="W3179" i="1"/>
  <c r="E3179" i="1" s="1"/>
  <c r="W356" i="1"/>
  <c r="E356" i="1" s="1"/>
  <c r="R4023" i="1"/>
  <c r="G5719" i="1"/>
  <c r="W2237" i="1"/>
  <c r="E2237" i="1" s="1"/>
  <c r="R6886" i="1"/>
  <c r="W4639" i="1"/>
  <c r="E4639" i="1" s="1"/>
  <c r="W4344" i="1"/>
  <c r="E4344" i="1" s="1"/>
  <c r="R6575" i="1"/>
  <c r="R7219" i="1"/>
  <c r="R806" i="1"/>
  <c r="R5787" i="1"/>
  <c r="W2432" i="1"/>
  <c r="E2432" i="1" s="1"/>
  <c r="R3731" i="1"/>
  <c r="R1478" i="1"/>
  <c r="G6755" i="1"/>
  <c r="R3424" i="1"/>
  <c r="W5765" i="1"/>
  <c r="E5765" i="1" s="1"/>
  <c r="W55" i="1"/>
  <c r="E55" i="1" s="1"/>
  <c r="R7528" i="1"/>
  <c r="R7323" i="1"/>
  <c r="G6828" i="1"/>
  <c r="W2931" i="1"/>
  <c r="E2931" i="1" s="1"/>
  <c r="G5020" i="1"/>
  <c r="R4936" i="1"/>
  <c r="G7363" i="1"/>
  <c r="G5962" i="1"/>
  <c r="R6456" i="1"/>
  <c r="W6208" i="1"/>
  <c r="E6208" i="1" s="1"/>
  <c r="R6341" i="1"/>
  <c r="R3408" i="1"/>
  <c r="W8130" i="1"/>
  <c r="E8130" i="1" s="1"/>
  <c r="G406" i="1"/>
  <c r="R6306" i="1"/>
  <c r="W6306" i="1" s="1"/>
  <c r="E6306" i="1" s="1"/>
  <c r="W5945" i="1"/>
  <c r="E5945" i="1" s="1"/>
  <c r="W2214" i="1"/>
  <c r="E2214" i="1" s="1"/>
  <c r="R377" i="1"/>
  <c r="G1736" i="1"/>
  <c r="W5304" i="1"/>
  <c r="E5304" i="1" s="1"/>
  <c r="R1491" i="1"/>
  <c r="W4382" i="1"/>
  <c r="E4382" i="1" s="1"/>
  <c r="R2422" i="1"/>
  <c r="R3860" i="1"/>
  <c r="R1093" i="1"/>
  <c r="R3304" i="1"/>
  <c r="R5547" i="1"/>
  <c r="G2862" i="1"/>
  <c r="G603" i="1"/>
  <c r="R7921" i="1"/>
  <c r="R54" i="1"/>
  <c r="W2959" i="1"/>
  <c r="E2959" i="1" s="1"/>
  <c r="G3749" i="1"/>
  <c r="R6048" i="1"/>
  <c r="R3445" i="1"/>
  <c r="G4547" i="1"/>
  <c r="W8244" i="1"/>
  <c r="E8244" i="1" s="1"/>
  <c r="G7246" i="1"/>
  <c r="R4354" i="1"/>
  <c r="W7862" i="1"/>
  <c r="E7862" i="1" s="1"/>
  <c r="R4385" i="1"/>
  <c r="R5463" i="1"/>
  <c r="G1997" i="1"/>
  <c r="R3799" i="1"/>
  <c r="R5669" i="1"/>
  <c r="G2348" i="1"/>
  <c r="R1148" i="1"/>
  <c r="W393" i="1"/>
  <c r="E393" i="1" s="1"/>
  <c r="R4554" i="1"/>
  <c r="G2279" i="1"/>
  <c r="W6562" i="1"/>
  <c r="E6562" i="1" s="1"/>
  <c r="R974" i="1"/>
  <c r="G6097" i="1"/>
  <c r="W303" i="1"/>
  <c r="E303" i="1" s="1"/>
  <c r="R7059" i="1"/>
  <c r="R596" i="1"/>
  <c r="G1407" i="1"/>
  <c r="R1811" i="1"/>
  <c r="W901" i="1"/>
  <c r="E901" i="1" s="1"/>
  <c r="G2240" i="1"/>
  <c r="G5654" i="1"/>
  <c r="R5854" i="1"/>
  <c r="R2764" i="1"/>
  <c r="G940" i="1"/>
  <c r="G842" i="1"/>
  <c r="R133" i="1"/>
  <c r="G590" i="1"/>
  <c r="R100" i="1"/>
  <c r="R4432" i="1"/>
  <c r="G5341" i="1"/>
  <c r="G2345" i="1"/>
  <c r="G4971" i="1"/>
  <c r="G1451" i="1"/>
  <c r="G6905" i="1"/>
  <c r="G5003" i="1"/>
  <c r="W4783" i="1"/>
  <c r="E4783" i="1" s="1"/>
  <c r="G5879" i="1"/>
  <c r="R4268" i="1"/>
  <c r="G4711" i="1"/>
  <c r="W3186" i="1"/>
  <c r="E3186" i="1" s="1"/>
  <c r="R2998" i="1"/>
  <c r="G2885" i="1"/>
  <c r="R3141" i="1"/>
  <c r="R3042" i="1"/>
  <c r="W3042" i="1" s="1"/>
  <c r="E3042" i="1" s="1"/>
  <c r="R7185" i="1"/>
  <c r="R3158" i="1"/>
  <c r="R863" i="1"/>
  <c r="W7806" i="1"/>
  <c r="E7806" i="1" s="1"/>
  <c r="G213" i="1"/>
  <c r="G3143" i="1"/>
  <c r="G5386" i="1"/>
  <c r="R2682" i="1"/>
  <c r="G970" i="1"/>
  <c r="W7887" i="1"/>
  <c r="E7887" i="1" s="1"/>
  <c r="G6955" i="1"/>
  <c r="R390" i="1"/>
  <c r="G6066" i="1"/>
  <c r="R6546" i="1"/>
  <c r="G4787" i="1"/>
  <c r="G2629" i="1"/>
  <c r="G6750" i="1"/>
  <c r="R3597" i="1"/>
  <c r="G2349" i="1"/>
  <c r="R5011" i="1"/>
  <c r="G591" i="1"/>
  <c r="G7110" i="1"/>
  <c r="G191" i="1"/>
  <c r="G3649" i="1"/>
  <c r="R2533" i="1"/>
  <c r="W1604" i="1"/>
  <c r="E1604" i="1" s="1"/>
  <c r="G8039" i="1"/>
  <c r="W317" i="1"/>
  <c r="E317" i="1" s="1"/>
  <c r="R3385" i="1"/>
  <c r="R1145" i="1"/>
  <c r="R5855" i="1"/>
  <c r="W2114" i="1"/>
  <c r="E2114" i="1" s="1"/>
  <c r="W943" i="1"/>
  <c r="E943" i="1" s="1"/>
  <c r="G1907" i="1"/>
  <c r="G3400" i="1"/>
  <c r="R2182" i="1"/>
  <c r="W196" i="1"/>
  <c r="E196" i="1" s="1"/>
  <c r="G1922" i="1"/>
  <c r="W7376" i="1"/>
  <c r="E7376" i="1" s="1"/>
  <c r="W2425" i="1"/>
  <c r="E2425" i="1" s="1"/>
  <c r="G7277" i="1"/>
  <c r="R1904" i="1"/>
  <c r="G7112" i="1"/>
  <c r="G8066" i="1"/>
  <c r="G2624" i="1"/>
  <c r="G4243" i="1"/>
  <c r="R6046" i="1"/>
  <c r="R4567" i="1"/>
  <c r="R5812" i="1"/>
  <c r="G1890" i="1"/>
  <c r="G3903" i="1"/>
  <c r="R5330" i="1"/>
  <c r="G3144" i="1"/>
  <c r="R5618" i="1"/>
  <c r="R1795" i="1"/>
  <c r="G3095" i="1"/>
  <c r="R1662" i="1"/>
  <c r="G4934" i="1"/>
  <c r="R4429" i="1"/>
  <c r="G6719" i="1"/>
  <c r="R4744" i="1"/>
  <c r="W2213" i="1"/>
  <c r="E2213" i="1" s="1"/>
  <c r="W5906" i="1"/>
  <c r="E5906" i="1" s="1"/>
  <c r="G6511" i="1"/>
  <c r="G5092" i="1"/>
  <c r="G7966" i="1"/>
  <c r="G3366" i="1"/>
  <c r="R2148" i="1"/>
  <c r="W6631" i="1"/>
  <c r="E6631" i="1" s="1"/>
  <c r="R5544" i="1"/>
  <c r="G4125" i="1"/>
  <c r="W7391" i="1"/>
  <c r="E7391" i="1" s="1"/>
  <c r="G5038" i="1"/>
  <c r="G5831" i="1"/>
  <c r="G8232" i="1"/>
  <c r="G4331" i="1"/>
  <c r="G4615" i="1"/>
  <c r="G1577" i="1"/>
  <c r="G1647" i="1"/>
  <c r="R6286" i="1"/>
  <c r="G203" i="1"/>
  <c r="R4587" i="1"/>
  <c r="G3919" i="1"/>
  <c r="R5386" i="1"/>
  <c r="R7015" i="1"/>
  <c r="G7044" i="1"/>
  <c r="R6747" i="1"/>
  <c r="R1240" i="1"/>
  <c r="R7405" i="1"/>
  <c r="W7054" i="1"/>
  <c r="E7054" i="1" s="1"/>
  <c r="R8341" i="1"/>
  <c r="G6714" i="1"/>
  <c r="G7171" i="1"/>
  <c r="W5931" i="1"/>
  <c r="E5931" i="1" s="1"/>
  <c r="W5976" i="1"/>
  <c r="E5976" i="1" s="1"/>
  <c r="W6013" i="1"/>
  <c r="E6013" i="1" s="1"/>
  <c r="G7565" i="1"/>
  <c r="G7549" i="1"/>
  <c r="W8170" i="1"/>
  <c r="E8170" i="1" s="1"/>
  <c r="R508" i="1"/>
  <c r="W5113" i="1"/>
  <c r="E5113" i="1" s="1"/>
  <c r="G613" i="1"/>
  <c r="G1835" i="1"/>
  <c r="G625" i="1"/>
  <c r="R8119" i="1"/>
  <c r="R6450" i="1"/>
  <c r="G1327" i="1"/>
  <c r="W7025" i="1"/>
  <c r="E7025" i="1" s="1"/>
  <c r="R6971" i="1"/>
  <c r="G1752" i="1"/>
  <c r="R5124" i="1"/>
  <c r="R8112" i="1"/>
  <c r="W3511" i="1"/>
  <c r="E3511" i="1" s="1"/>
  <c r="G6526" i="1"/>
  <c r="R1220" i="1"/>
  <c r="W2177" i="1"/>
  <c r="E2177" i="1" s="1"/>
  <c r="R3640" i="1"/>
  <c r="G4727" i="1"/>
  <c r="G3852" i="1"/>
  <c r="W3626" i="1"/>
  <c r="E3626" i="1" s="1"/>
  <c r="R3178" i="1"/>
  <c r="G6055" i="1"/>
  <c r="W5048" i="1"/>
  <c r="E5048" i="1" s="1"/>
  <c r="R2862" i="1"/>
  <c r="G5483" i="1"/>
  <c r="R254" i="1"/>
  <c r="R7089" i="1"/>
  <c r="W5841" i="1"/>
  <c r="E5841" i="1" s="1"/>
  <c r="W4897" i="1"/>
  <c r="E4897" i="1" s="1"/>
  <c r="R917" i="1"/>
  <c r="W1554" i="1"/>
  <c r="E1554" i="1" s="1"/>
  <c r="G6075" i="1"/>
  <c r="G3994" i="1"/>
  <c r="W5439" i="1"/>
  <c r="E5439" i="1" s="1"/>
  <c r="G3805" i="1"/>
  <c r="G614" i="1"/>
  <c r="R6841" i="1"/>
  <c r="R2399" i="1"/>
  <c r="R1588" i="1"/>
  <c r="R2297" i="1"/>
  <c r="G923" i="1"/>
  <c r="G7312" i="1"/>
  <c r="G6274" i="1"/>
  <c r="R926" i="1"/>
  <c r="W773" i="1"/>
  <c r="E773" i="1" s="1"/>
  <c r="W1377" i="1"/>
  <c r="E1377" i="1" s="1"/>
  <c r="R815" i="1"/>
  <c r="R7127" i="1"/>
  <c r="G2372" i="1"/>
  <c r="R4875" i="1"/>
  <c r="R3590" i="1"/>
  <c r="G2233" i="1"/>
  <c r="G8263" i="1"/>
  <c r="G3074" i="1"/>
  <c r="G6898" i="1"/>
  <c r="R3163" i="1"/>
  <c r="W7814" i="1"/>
  <c r="E7814" i="1" s="1"/>
  <c r="R2387" i="1"/>
  <c r="G1630" i="1"/>
  <c r="R2674" i="1"/>
  <c r="R2415" i="1"/>
  <c r="W4459" i="1"/>
  <c r="E4459" i="1" s="1"/>
  <c r="G8307" i="1"/>
  <c r="R5896" i="1"/>
  <c r="G284" i="1"/>
  <c r="G8255" i="1"/>
  <c r="W4769" i="1"/>
  <c r="E4769" i="1" s="1"/>
  <c r="G2160" i="1"/>
  <c r="G6822" i="1"/>
  <c r="W6310" i="1"/>
  <c r="E6310" i="1" s="1"/>
  <c r="G1028" i="1"/>
  <c r="R3933" i="1"/>
  <c r="W6470" i="1"/>
  <c r="E6470" i="1" s="1"/>
  <c r="W8299" i="1"/>
  <c r="E8299" i="1" s="1"/>
  <c r="W522" i="1"/>
  <c r="E522" i="1" s="1"/>
  <c r="R5020" i="1"/>
  <c r="R1074" i="1"/>
  <c r="R78" i="1"/>
  <c r="R5433" i="1"/>
  <c r="W6881" i="1"/>
  <c r="E6881" i="1" s="1"/>
  <c r="R6882" i="1"/>
  <c r="G7914" i="1"/>
  <c r="W6395" i="1"/>
  <c r="E6395" i="1" s="1"/>
  <c r="R3421" i="1"/>
  <c r="R1016" i="1"/>
  <c r="R6732" i="1"/>
  <c r="G3879" i="1"/>
  <c r="R2729" i="1"/>
  <c r="G3385" i="1"/>
  <c r="G2417" i="1"/>
  <c r="R3216" i="1"/>
  <c r="W6130" i="1"/>
  <c r="E6130" i="1" s="1"/>
  <c r="G5909" i="1"/>
  <c r="G3386" i="1"/>
  <c r="G7979" i="1"/>
  <c r="G5612" i="1"/>
  <c r="G6740" i="1"/>
  <c r="R7505" i="1"/>
  <c r="R2484" i="1"/>
  <c r="R5273" i="1"/>
  <c r="G328" i="1"/>
  <c r="W7451" i="1"/>
  <c r="E7451" i="1" s="1"/>
  <c r="G7903" i="1"/>
  <c r="R3715" i="1"/>
  <c r="R6959" i="1"/>
  <c r="R484" i="1"/>
  <c r="R7105" i="1"/>
  <c r="R7068" i="1"/>
  <c r="G4521" i="1"/>
  <c r="R1311" i="1"/>
  <c r="R1671" i="1"/>
  <c r="G1308" i="1"/>
  <c r="G1052" i="1"/>
  <c r="R849" i="1"/>
  <c r="W5269" i="1"/>
  <c r="E5269" i="1" s="1"/>
  <c r="G243" i="1"/>
  <c r="G166" i="1"/>
  <c r="R2103" i="1"/>
  <c r="G3743" i="1"/>
  <c r="G2728" i="1"/>
  <c r="G6335" i="1"/>
  <c r="W6190" i="1"/>
  <c r="E6190" i="1" s="1"/>
  <c r="W5301" i="1"/>
  <c r="E5301" i="1" s="1"/>
  <c r="G1142" i="1"/>
  <c r="R2743" i="1"/>
  <c r="G3058" i="1"/>
  <c r="W3324" i="1"/>
  <c r="E3324" i="1" s="1"/>
  <c r="G3933" i="1"/>
  <c r="R5271" i="1"/>
  <c r="G1398" i="1"/>
  <c r="G5971" i="1"/>
  <c r="R7897" i="1"/>
  <c r="G4558" i="1"/>
  <c r="R5913" i="1"/>
  <c r="G1224" i="1"/>
  <c r="R1616" i="1"/>
  <c r="G833" i="1"/>
  <c r="R4243" i="1"/>
  <c r="W315" i="1"/>
  <c r="E315" i="1" s="1"/>
  <c r="R2825" i="1"/>
  <c r="R4597" i="1"/>
  <c r="R7988" i="1"/>
  <c r="R4484" i="1"/>
  <c r="G4918" i="1"/>
  <c r="R5527" i="1"/>
  <c r="G5795" i="1"/>
  <c r="R7179" i="1"/>
  <c r="G2449" i="1"/>
  <c r="W3163" i="1"/>
  <c r="E3163" i="1" s="1"/>
  <c r="W4927" i="1"/>
  <c r="E4927" i="1" s="1"/>
  <c r="G183" i="1"/>
  <c r="R3877" i="1"/>
  <c r="R115" i="1"/>
  <c r="W3764" i="1"/>
  <c r="E3764" i="1" s="1"/>
  <c r="R6547" i="1"/>
  <c r="R2529" i="1"/>
  <c r="R2716" i="1"/>
  <c r="G2375" i="1"/>
  <c r="R4355" i="1"/>
  <c r="G5195" i="1"/>
  <c r="R2966" i="1"/>
  <c r="G4637" i="1"/>
  <c r="W5563" i="1"/>
  <c r="E5563" i="1" s="1"/>
  <c r="G1732" i="1"/>
  <c r="W2576" i="1"/>
  <c r="E2576" i="1" s="1"/>
  <c r="G7832" i="1"/>
  <c r="G6867" i="1"/>
  <c r="G4221" i="1"/>
  <c r="R7363" i="1"/>
  <c r="G1340" i="1"/>
  <c r="R5494" i="1"/>
  <c r="G6572" i="1"/>
  <c r="G3778" i="1"/>
  <c r="G103" i="1"/>
  <c r="R7277" i="1"/>
  <c r="G6908" i="1"/>
  <c r="G3451" i="1"/>
  <c r="W7567" i="1"/>
  <c r="E7567" i="1" s="1"/>
  <c r="W105" i="1"/>
  <c r="E105" i="1" s="1"/>
  <c r="W1555" i="1"/>
  <c r="E1555" i="1" s="1"/>
  <c r="R2480" i="1"/>
  <c r="R4066" i="1"/>
  <c r="G8284" i="1"/>
  <c r="R5996" i="1"/>
  <c r="R6192" i="1"/>
  <c r="W599" i="1"/>
  <c r="E599" i="1" s="1"/>
  <c r="R3883" i="1"/>
  <c r="W4163" i="1"/>
  <c r="E4163" i="1" s="1"/>
  <c r="W7890" i="1"/>
  <c r="E7890" i="1" s="1"/>
  <c r="R845" i="1"/>
  <c r="G3531" i="1"/>
  <c r="G898" i="1"/>
  <c r="G5466" i="1"/>
  <c r="G5534" i="1"/>
  <c r="W271" i="1"/>
  <c r="E271" i="1" s="1"/>
  <c r="G3773" i="1"/>
  <c r="R345" i="1"/>
  <c r="R5793" i="1"/>
  <c r="G5731" i="1"/>
  <c r="R1985" i="1"/>
  <c r="R6496" i="1"/>
  <c r="G608" i="1"/>
  <c r="W7908" i="1"/>
  <c r="E7908" i="1" s="1"/>
  <c r="R2542" i="1"/>
  <c r="R6887" i="1"/>
  <c r="G4867" i="1"/>
  <c r="R2393" i="1"/>
  <c r="W3578" i="1"/>
  <c r="E3578" i="1" s="1"/>
  <c r="W5838" i="1"/>
  <c r="E5838" i="1" s="1"/>
  <c r="G5208" i="1"/>
  <c r="G274" i="1"/>
  <c r="G4319" i="1"/>
  <c r="G7228" i="1"/>
  <c r="G6713" i="1"/>
  <c r="G4599" i="1"/>
  <c r="G2376" i="1"/>
  <c r="R1792" i="1"/>
  <c r="G2793" i="1"/>
  <c r="G6248" i="1"/>
  <c r="R2816" i="1"/>
  <c r="W6795" i="1"/>
  <c r="E6795" i="1" s="1"/>
  <c r="R4480" i="1"/>
  <c r="R6209" i="1"/>
  <c r="R7590" i="1"/>
  <c r="W4525" i="1"/>
  <c r="E4525" i="1" s="1"/>
  <c r="R1644" i="1"/>
  <c r="G4906" i="1"/>
  <c r="R6432" i="1"/>
  <c r="R4991" i="1"/>
  <c r="W2459" i="1"/>
  <c r="E2459" i="1" s="1"/>
  <c r="W1856" i="1"/>
  <c r="E1856" i="1" s="1"/>
  <c r="G5502" i="1"/>
  <c r="W2517" i="1"/>
  <c r="E2517" i="1" s="1"/>
  <c r="R6464" i="1"/>
  <c r="R2058" i="1"/>
  <c r="G2129" i="1"/>
  <c r="G8173" i="1"/>
  <c r="G1492" i="1"/>
  <c r="W3243" i="1"/>
  <c r="E3243" i="1" s="1"/>
  <c r="W3185" i="1"/>
  <c r="E3185" i="1" s="1"/>
  <c r="W3525" i="1"/>
  <c r="E3525" i="1" s="1"/>
  <c r="W707" i="1"/>
  <c r="E707" i="1" s="1"/>
  <c r="R4304" i="1"/>
  <c r="W8307" i="1"/>
  <c r="E8307" i="1" s="1"/>
  <c r="G2111" i="1"/>
  <c r="R2882" i="1"/>
  <c r="G7048" i="1"/>
  <c r="G7231" i="1"/>
  <c r="R764" i="1"/>
  <c r="R5796" i="1"/>
  <c r="G7295" i="1"/>
  <c r="G6916" i="1"/>
  <c r="G5929" i="1"/>
  <c r="R6922" i="1"/>
  <c r="G653" i="1"/>
  <c r="R2565" i="1"/>
  <c r="R6422" i="1"/>
  <c r="W8021" i="1"/>
  <c r="E8021" i="1" s="1"/>
  <c r="R4" i="1"/>
  <c r="W5211" i="1"/>
  <c r="E5211" i="1" s="1"/>
  <c r="W3938" i="1"/>
  <c r="E3938" i="1" s="1"/>
  <c r="G2333" i="1"/>
  <c r="W2026" i="1"/>
  <c r="E2026" i="1" s="1"/>
  <c r="R5705" i="1"/>
  <c r="W4802" i="1"/>
  <c r="E4802" i="1" s="1"/>
  <c r="W8334" i="1"/>
  <c r="E8334" i="1" s="1"/>
  <c r="G1186" i="1"/>
  <c r="G8311" i="1"/>
  <c r="G2477" i="1"/>
  <c r="R3199" i="1"/>
  <c r="R1780" i="1"/>
  <c r="R7855" i="1"/>
  <c r="W992" i="1"/>
  <c r="E992" i="1" s="1"/>
  <c r="W7228" i="1"/>
  <c r="E7228" i="1" s="1"/>
  <c r="R970" i="1"/>
  <c r="W5978" i="1"/>
  <c r="E5978" i="1" s="1"/>
  <c r="R5819" i="1"/>
  <c r="R2140" i="1"/>
  <c r="W1042" i="1"/>
  <c r="E1042" i="1" s="1"/>
  <c r="R4730" i="1"/>
  <c r="G1486" i="1"/>
  <c r="R2903" i="1"/>
  <c r="R5462" i="1"/>
  <c r="W6906" i="1"/>
  <c r="E6906" i="1" s="1"/>
  <c r="W151" i="1"/>
  <c r="E151" i="1" s="1"/>
  <c r="R4158" i="1"/>
  <c r="G1006" i="1"/>
  <c r="R3538" i="1"/>
  <c r="W1631" i="1"/>
  <c r="E1631" i="1" s="1"/>
  <c r="R5029" i="1"/>
  <c r="G4292" i="1"/>
  <c r="R4032" i="1"/>
  <c r="R1837" i="1"/>
  <c r="G5346" i="1"/>
  <c r="R6050" i="1"/>
  <c r="G324" i="1"/>
  <c r="R1488" i="1"/>
  <c r="G7308" i="1"/>
  <c r="R5247" i="1"/>
  <c r="G2968" i="1"/>
  <c r="W3874" i="1"/>
  <c r="E3874" i="1" s="1"/>
  <c r="R7203" i="1"/>
  <c r="W5546" i="1"/>
  <c r="E5546" i="1" s="1"/>
  <c r="G3185" i="1"/>
  <c r="G2130" i="1"/>
  <c r="G1069" i="1"/>
  <c r="G6787" i="1"/>
  <c r="W6893" i="1"/>
  <c r="E6893" i="1" s="1"/>
  <c r="W5482" i="1"/>
  <c r="E5482" i="1" s="1"/>
  <c r="G7262" i="1"/>
  <c r="R518" i="1"/>
  <c r="G8289" i="1"/>
  <c r="G5717" i="1"/>
  <c r="R748" i="1"/>
  <c r="R7210" i="1"/>
  <c r="R7142" i="1"/>
  <c r="W7431" i="1"/>
  <c r="E7431" i="1" s="1"/>
  <c r="W3934" i="1"/>
  <c r="E3934" i="1" s="1"/>
  <c r="W7051" i="1"/>
  <c r="E7051" i="1" s="1"/>
  <c r="W1929" i="1"/>
  <c r="E1929" i="1" s="1"/>
  <c r="R5918" i="1"/>
  <c r="G6346" i="1"/>
  <c r="R2924" i="1"/>
  <c r="G4469" i="1"/>
  <c r="R4934" i="1"/>
  <c r="G8049" i="1"/>
  <c r="R7110" i="1"/>
  <c r="W6633" i="1"/>
  <c r="E6633" i="1" s="1"/>
  <c r="W4870" i="1"/>
  <c r="E4870" i="1" s="1"/>
  <c r="R1680" i="1"/>
  <c r="R1848" i="1"/>
  <c r="R392" i="1"/>
  <c r="G770" i="1"/>
  <c r="G4281" i="1"/>
  <c r="G2205" i="1"/>
  <c r="G2305" i="1"/>
  <c r="G5808" i="1"/>
  <c r="G7213" i="1"/>
  <c r="W3302" i="1"/>
  <c r="E3302" i="1" s="1"/>
  <c r="W7080" i="1"/>
  <c r="E7080" i="1" s="1"/>
  <c r="G4429" i="1"/>
  <c r="W7850" i="1"/>
  <c r="E7850" i="1" s="1"/>
  <c r="R2420" i="1"/>
  <c r="G5951" i="1"/>
  <c r="G5805" i="1"/>
  <c r="G5419" i="1"/>
  <c r="R8197" i="1"/>
  <c r="G2913" i="1"/>
  <c r="R6961" i="1"/>
  <c r="G3830" i="1"/>
  <c r="W1679" i="1"/>
  <c r="E1679" i="1" s="1"/>
  <c r="W6502" i="1"/>
  <c r="E6502" i="1" s="1"/>
  <c r="R2734" i="1"/>
  <c r="W4943" i="1"/>
  <c r="E4943" i="1" s="1"/>
  <c r="W3109" i="1"/>
  <c r="E3109" i="1" s="1"/>
  <c r="R7901" i="1"/>
  <c r="R7469" i="1"/>
  <c r="R6757" i="1"/>
  <c r="R6446" i="1"/>
  <c r="W6769" i="1"/>
  <c r="E6769" i="1" s="1"/>
  <c r="W662" i="1"/>
  <c r="E662" i="1" s="1"/>
  <c r="G4735" i="1"/>
  <c r="G1055" i="1"/>
  <c r="G1592" i="1"/>
  <c r="R6493" i="1"/>
  <c r="G1871" i="1"/>
  <c r="G6099" i="1"/>
  <c r="W7367" i="1"/>
  <c r="E7367" i="1" s="1"/>
  <c r="W253" i="1"/>
  <c r="E253" i="1" s="1"/>
  <c r="G366" i="1"/>
  <c r="G364" i="1"/>
  <c r="W6456" i="1"/>
  <c r="E6456" i="1" s="1"/>
  <c r="G8054" i="1"/>
  <c r="G6641" i="1"/>
  <c r="W4286" i="1"/>
  <c r="E4286" i="1" s="1"/>
  <c r="R3729" i="1"/>
  <c r="R6274" i="1"/>
  <c r="G1388" i="1"/>
  <c r="R5002" i="1"/>
  <c r="G4127" i="1"/>
  <c r="W6086" i="1"/>
  <c r="E6086" i="1" s="1"/>
  <c r="G1475" i="1"/>
  <c r="R2190" i="1"/>
  <c r="R3442" i="1"/>
  <c r="R2136" i="1"/>
  <c r="W7205" i="1"/>
  <c r="E7205" i="1" s="1"/>
  <c r="W5793" i="1"/>
  <c r="E5793" i="1" s="1"/>
  <c r="G4447" i="1"/>
  <c r="R6149" i="1"/>
  <c r="G14" i="1"/>
  <c r="G3561" i="1"/>
  <c r="G7868" i="1"/>
  <c r="G5642" i="1"/>
  <c r="G1687" i="1"/>
  <c r="G2613" i="1"/>
  <c r="G6123" i="1"/>
  <c r="R2979" i="1"/>
  <c r="R4555" i="1"/>
  <c r="G352" i="1"/>
  <c r="R1425" i="1"/>
  <c r="G7120" i="1"/>
  <c r="G4687" i="1"/>
  <c r="R7498" i="1"/>
  <c r="W2565" i="1"/>
  <c r="E2565" i="1" s="1"/>
  <c r="G4988" i="1"/>
  <c r="R128" i="1"/>
  <c r="G5435" i="1"/>
  <c r="R2581" i="1"/>
  <c r="G1612" i="1"/>
  <c r="R1987" i="1"/>
  <c r="G3156" i="1"/>
  <c r="G6421" i="1"/>
  <c r="G8148" i="1"/>
  <c r="G1496" i="1"/>
  <c r="R1141" i="1"/>
  <c r="R3641" i="1"/>
  <c r="G6929" i="1"/>
  <c r="R5037" i="1"/>
  <c r="R4938" i="1"/>
  <c r="R1999" i="1"/>
  <c r="W6974" i="1"/>
  <c r="E6974" i="1" s="1"/>
  <c r="R3256" i="1"/>
  <c r="R7863" i="1"/>
  <c r="G5218" i="1"/>
  <c r="R1193" i="1"/>
  <c r="R5080" i="1"/>
  <c r="G2428" i="1"/>
  <c r="R556" i="1"/>
  <c r="R4794" i="1"/>
  <c r="W3779" i="1"/>
  <c r="E3779" i="1" s="1"/>
  <c r="R7504" i="1"/>
  <c r="R4650" i="1"/>
  <c r="W3367" i="1"/>
  <c r="E3367" i="1" s="1"/>
  <c r="W6618" i="1"/>
  <c r="E6618" i="1" s="1"/>
  <c r="W604" i="1"/>
  <c r="E604" i="1" s="1"/>
  <c r="R4305" i="1"/>
  <c r="R6207" i="1"/>
  <c r="G1842" i="1"/>
  <c r="W2570" i="1"/>
  <c r="E2570" i="1" s="1"/>
  <c r="G8166" i="1"/>
  <c r="W2083" i="1"/>
  <c r="E2083" i="1" s="1"/>
  <c r="G1205" i="1"/>
  <c r="G4933" i="1"/>
  <c r="G1679" i="1"/>
  <c r="G1494" i="1"/>
  <c r="G8220" i="1"/>
  <c r="R6338" i="1"/>
  <c r="G2188" i="1"/>
  <c r="G5309" i="1"/>
  <c r="W1277" i="1"/>
  <c r="E1277" i="1" s="1"/>
  <c r="W4950" i="1"/>
  <c r="E4950" i="1" s="1"/>
  <c r="G6836" i="1"/>
  <c r="R67" i="1"/>
  <c r="G3207" i="1"/>
  <c r="W6787" i="1"/>
  <c r="E6787" i="1" s="1"/>
  <c r="R6528" i="1"/>
  <c r="R4549" i="1"/>
  <c r="R5339" i="1"/>
  <c r="R343" i="1"/>
  <c r="G6466" i="1"/>
  <c r="R6930" i="1"/>
  <c r="W6617" i="1"/>
  <c r="E6617" i="1" s="1"/>
  <c r="R7168" i="1"/>
  <c r="R1800" i="1"/>
  <c r="W7175" i="1"/>
  <c r="E7175" i="1" s="1"/>
  <c r="R8235" i="1"/>
  <c r="G480" i="1"/>
  <c r="G2133" i="1"/>
  <c r="R4770" i="1"/>
  <c r="G4293" i="1"/>
  <c r="R4267" i="1"/>
  <c r="W571" i="1"/>
  <c r="E571" i="1" s="1"/>
  <c r="R2618" i="1"/>
  <c r="R5074" i="1"/>
  <c r="G7419" i="1"/>
  <c r="R3603" i="1"/>
  <c r="G7457" i="1"/>
  <c r="R7583" i="1"/>
  <c r="R3562" i="1"/>
  <c r="R5414" i="1"/>
  <c r="R3694" i="1"/>
  <c r="W1480" i="1"/>
  <c r="E1480" i="1" s="1"/>
  <c r="W1027" i="1"/>
  <c r="E1027" i="1" s="1"/>
  <c r="W6797" i="1"/>
  <c r="E6797" i="1" s="1"/>
  <c r="W8273" i="1"/>
  <c r="E8273" i="1" s="1"/>
  <c r="G4986" i="1"/>
  <c r="G148" i="1"/>
  <c r="R3850" i="1"/>
  <c r="W2112" i="1"/>
  <c r="E2112" i="1" s="1"/>
  <c r="W8155" i="1"/>
  <c r="E8155" i="1" s="1"/>
  <c r="R586" i="1"/>
  <c r="G2085" i="1"/>
  <c r="G467" i="1"/>
  <c r="G5693" i="1"/>
  <c r="R6975" i="1"/>
  <c r="G1654" i="1"/>
  <c r="R4258" i="1"/>
  <c r="W362" i="1"/>
  <c r="E362" i="1" s="1"/>
  <c r="W8211" i="1"/>
  <c r="E8211" i="1" s="1"/>
  <c r="W1825" i="1"/>
  <c r="E1825" i="1" s="1"/>
  <c r="W1609" i="1"/>
  <c r="E1609" i="1" s="1"/>
  <c r="G6942" i="1"/>
  <c r="W3358" i="1"/>
  <c r="E3358" i="1" s="1"/>
  <c r="W1226" i="1"/>
  <c r="E1226" i="1" s="1"/>
  <c r="G5985" i="1"/>
  <c r="G3327" i="1"/>
  <c r="G1239" i="1"/>
  <c r="G7793" i="1"/>
  <c r="W8340" i="1"/>
  <c r="E8340" i="1" s="1"/>
  <c r="G381" i="1"/>
  <c r="W892" i="1"/>
  <c r="E892" i="1" s="1"/>
  <c r="G318" i="1"/>
  <c r="R4607" i="1"/>
  <c r="R1871" i="1"/>
  <c r="W4955" i="1"/>
  <c r="E4955" i="1" s="1"/>
  <c r="R267" i="1"/>
  <c r="G4849" i="1"/>
  <c r="W4456" i="1"/>
  <c r="E4456" i="1" s="1"/>
  <c r="R8147" i="1"/>
  <c r="R3406" i="1"/>
  <c r="W2" i="1"/>
  <c r="E2" i="1" s="1"/>
  <c r="G1286" i="1"/>
  <c r="W51" i="1"/>
  <c r="E51" i="1" s="1"/>
  <c r="R7109" i="1"/>
  <c r="R2395" i="1"/>
  <c r="R8046" i="1"/>
  <c r="G2979" i="1"/>
  <c r="G5547" i="1"/>
  <c r="G2573" i="1"/>
  <c r="R7495" i="1"/>
  <c r="R2360" i="1"/>
  <c r="R2579" i="1"/>
  <c r="G629" i="1"/>
  <c r="G2171" i="1"/>
  <c r="R1238" i="1"/>
  <c r="G3030" i="1"/>
  <c r="G6202" i="1"/>
  <c r="G3307" i="1"/>
  <c r="G3529" i="1"/>
  <c r="G1608" i="1"/>
  <c r="W5452" i="1"/>
  <c r="E5452" i="1" s="1"/>
  <c r="G257" i="1"/>
  <c r="G5216" i="1"/>
  <c r="R3461" i="1"/>
  <c r="W1017" i="1"/>
  <c r="E1017" i="1" s="1"/>
  <c r="R5753" i="1"/>
  <c r="G7287" i="1"/>
  <c r="R1813" i="1"/>
  <c r="W322" i="1"/>
  <c r="E322" i="1" s="1"/>
  <c r="W4350" i="1"/>
  <c r="E4350" i="1" s="1"/>
  <c r="R4410" i="1"/>
  <c r="G5716" i="1"/>
  <c r="R5860" i="1"/>
  <c r="G1361" i="1"/>
  <c r="G7266" i="1"/>
  <c r="G426" i="1"/>
  <c r="R2641" i="1"/>
  <c r="G2592" i="1"/>
  <c r="R6833" i="1"/>
  <c r="G5956" i="1"/>
  <c r="G760" i="1"/>
  <c r="R5832" i="1"/>
  <c r="R1660" i="1"/>
  <c r="G2824" i="1"/>
  <c r="R1656" i="1"/>
  <c r="R8216" i="1"/>
  <c r="G5747" i="1"/>
  <c r="G3973" i="1"/>
  <c r="W1028" i="1"/>
  <c r="E1028" i="1" s="1"/>
  <c r="G3031" i="1"/>
  <c r="W1928" i="1"/>
  <c r="E1928" i="1" s="1"/>
  <c r="R3593" i="1"/>
  <c r="W2599" i="1"/>
  <c r="E2599" i="1" s="1"/>
  <c r="G1191" i="1"/>
  <c r="W162" i="1"/>
  <c r="E162" i="1" s="1"/>
  <c r="G5821" i="1"/>
  <c r="R8190" i="1"/>
  <c r="G398" i="1"/>
  <c r="G3923" i="1"/>
  <c r="G34" i="1"/>
  <c r="R6597" i="1"/>
  <c r="W1041" i="1"/>
  <c r="E1041" i="1" s="1"/>
  <c r="G666" i="1"/>
  <c r="W6203" i="1"/>
  <c r="E6203" i="1" s="1"/>
  <c r="R6619" i="1"/>
  <c r="W6619" i="1" s="1"/>
  <c r="E6619" i="1" s="1"/>
  <c r="G7396" i="1"/>
  <c r="R1611" i="1"/>
  <c r="W8342" i="1"/>
  <c r="E8342" i="1" s="1"/>
  <c r="G4486" i="1"/>
  <c r="W972" i="1"/>
  <c r="E972" i="1" s="1"/>
  <c r="G2458" i="1"/>
  <c r="R147" i="1"/>
  <c r="R3703" i="1"/>
  <c r="G6093" i="1"/>
  <c r="R257" i="1"/>
  <c r="G4776" i="1"/>
  <c r="G1071" i="1"/>
  <c r="G2537" i="1"/>
  <c r="R4160" i="1"/>
  <c r="R8298" i="1"/>
  <c r="R6119" i="1"/>
  <c r="R2630" i="1"/>
  <c r="R5160" i="1"/>
  <c r="R4614" i="1"/>
  <c r="G5481" i="1"/>
  <c r="G117" i="1"/>
  <c r="G7442" i="1"/>
  <c r="W5083" i="1"/>
  <c r="E5083" i="1" s="1"/>
  <c r="G7041" i="1"/>
  <c r="W8251" i="1"/>
  <c r="E8251" i="1" s="1"/>
  <c r="R5356" i="1"/>
  <c r="G7968" i="1"/>
  <c r="R6805" i="1"/>
  <c r="R3390" i="1"/>
  <c r="W3390" i="1" s="1"/>
  <c r="E3390" i="1" s="1"/>
  <c r="R606" i="1"/>
  <c r="G5031" i="1"/>
  <c r="R424" i="1"/>
  <c r="R774" i="1"/>
  <c r="G3982" i="1"/>
  <c r="W6274" i="1"/>
  <c r="E6274" i="1" s="1"/>
  <c r="G7047" i="1"/>
  <c r="R6929" i="1"/>
  <c r="G1672" i="1"/>
  <c r="W2028" i="1"/>
  <c r="E2028" i="1" s="1"/>
  <c r="R4177" i="1"/>
  <c r="G5511" i="1"/>
  <c r="G7504" i="1"/>
  <c r="R5401" i="1"/>
  <c r="W2378" i="1"/>
  <c r="E2378" i="1" s="1"/>
  <c r="G3478" i="1"/>
  <c r="W6914" i="1"/>
  <c r="E6914" i="1" s="1"/>
  <c r="W1492" i="1"/>
  <c r="E1492" i="1" s="1"/>
  <c r="G4949" i="1"/>
  <c r="W7462" i="1"/>
  <c r="E7462" i="1" s="1"/>
  <c r="R2733" i="1"/>
  <c r="W4203" i="1"/>
  <c r="E4203" i="1" s="1"/>
  <c r="G1836" i="1"/>
  <c r="R1653" i="1"/>
  <c r="W6169" i="1"/>
  <c r="E6169" i="1" s="1"/>
  <c r="G5387" i="1"/>
  <c r="R6275" i="1"/>
  <c r="W6275" i="1" s="1"/>
  <c r="E6275" i="1" s="1"/>
  <c r="R3086" i="1"/>
  <c r="W6131" i="1"/>
  <c r="E6131" i="1" s="1"/>
  <c r="G1051" i="1"/>
  <c r="G5268" i="1"/>
  <c r="G8130" i="1"/>
  <c r="W2310" i="1"/>
  <c r="E2310" i="1" s="1"/>
  <c r="G6975" i="1"/>
  <c r="R5738" i="1"/>
  <c r="R7925" i="1"/>
  <c r="W7974" i="1"/>
  <c r="E7974" i="1" s="1"/>
  <c r="W2915" i="1"/>
  <c r="E2915" i="1" s="1"/>
  <c r="W8074" i="1"/>
  <c r="E8074" i="1" s="1"/>
  <c r="W7875" i="1"/>
  <c r="E7875" i="1" s="1"/>
  <c r="W6392" i="1"/>
  <c r="E6392" i="1" s="1"/>
  <c r="G3898" i="1"/>
  <c r="G4439" i="1"/>
  <c r="W2077" i="1"/>
  <c r="E2077" i="1" s="1"/>
  <c r="W2482" i="1"/>
  <c r="E2482" i="1" s="1"/>
  <c r="R295" i="1"/>
  <c r="R4122" i="1"/>
  <c r="W791" i="1"/>
  <c r="E791" i="1" s="1"/>
  <c r="R8067" i="1"/>
  <c r="R868" i="1"/>
  <c r="G3939" i="1"/>
  <c r="G1334" i="1"/>
  <c r="R3101" i="1"/>
  <c r="R2833" i="1"/>
  <c r="W1698" i="1"/>
  <c r="E1698" i="1" s="1"/>
  <c r="R4964" i="1"/>
  <c r="W2240" i="1"/>
  <c r="E2240" i="1" s="1"/>
  <c r="R8255" i="1"/>
  <c r="R2699" i="1"/>
  <c r="G2168" i="1"/>
  <c r="G5519" i="1"/>
  <c r="G4049" i="1"/>
  <c r="G1937" i="1"/>
  <c r="G4443" i="1"/>
  <c r="G1604" i="1"/>
  <c r="G831" i="1"/>
  <c r="R3739" i="1"/>
  <c r="R3371" i="1"/>
  <c r="R5210" i="1"/>
  <c r="R6808" i="1"/>
  <c r="W3146" i="1"/>
  <c r="E3146" i="1" s="1"/>
  <c r="W2254" i="1"/>
  <c r="E2254" i="1" s="1"/>
  <c r="G4926" i="1"/>
  <c r="G2586" i="1"/>
  <c r="W1304" i="1"/>
  <c r="E1304" i="1" s="1"/>
  <c r="G1524" i="1"/>
  <c r="W2317" i="1"/>
  <c r="E2317" i="1" s="1"/>
  <c r="G4187" i="1"/>
  <c r="R1583" i="1"/>
  <c r="G1957" i="1"/>
  <c r="R1767" i="1"/>
  <c r="G164" i="1"/>
  <c r="R5219" i="1"/>
  <c r="R4605" i="1"/>
  <c r="R7100" i="1"/>
  <c r="W511" i="1"/>
  <c r="E511" i="1" s="1"/>
  <c r="W7316" i="1"/>
  <c r="E7316" i="1" s="1"/>
  <c r="R4155" i="1"/>
  <c r="W4155" i="1" s="1"/>
  <c r="E4155" i="1" s="1"/>
  <c r="R1207" i="1"/>
  <c r="G7425" i="1"/>
  <c r="G3350" i="1"/>
  <c r="R4332" i="1"/>
  <c r="R3303" i="1"/>
  <c r="G6492" i="1"/>
  <c r="W1646" i="1"/>
  <c r="E1646" i="1" s="1"/>
  <c r="W2890" i="1"/>
  <c r="E2890" i="1" s="1"/>
  <c r="R6751" i="1"/>
  <c r="R2259" i="1"/>
  <c r="G2976" i="1"/>
  <c r="G6142" i="1"/>
  <c r="G4940" i="1"/>
  <c r="W8126" i="1"/>
  <c r="E8126" i="1" s="1"/>
  <c r="G649" i="1"/>
  <c r="W1275" i="1"/>
  <c r="E1275" i="1" s="1"/>
  <c r="W1874" i="1"/>
  <c r="E1874" i="1" s="1"/>
  <c r="G6298" i="1"/>
  <c r="G900" i="1"/>
  <c r="R3391" i="1"/>
  <c r="R3401" i="1"/>
  <c r="G250" i="1"/>
  <c r="W3668" i="1"/>
  <c r="E3668" i="1" s="1"/>
  <c r="R4436" i="1"/>
  <c r="R4476" i="1"/>
  <c r="G1017" i="1"/>
  <c r="R623" i="1"/>
  <c r="R5311" i="1"/>
  <c r="G5722" i="1"/>
  <c r="G5753" i="1"/>
  <c r="R4739" i="1"/>
  <c r="W6620" i="1"/>
  <c r="E6620" i="1" s="1"/>
  <c r="W4801" i="1"/>
  <c r="E4801" i="1" s="1"/>
  <c r="R6227" i="1"/>
  <c r="R5505" i="1"/>
  <c r="W3269" i="1"/>
  <c r="E3269" i="1" s="1"/>
  <c r="W6589" i="1"/>
  <c r="E6589" i="1" s="1"/>
  <c r="R1498" i="1"/>
  <c r="R6335" i="1"/>
  <c r="W4546" i="1"/>
  <c r="E4546" i="1" s="1"/>
  <c r="G518" i="1"/>
  <c r="R7963" i="1"/>
  <c r="R1189" i="1"/>
  <c r="R3300" i="1"/>
  <c r="R5393" i="1"/>
  <c r="G2901" i="1"/>
  <c r="W1819" i="1"/>
  <c r="E1819" i="1" s="1"/>
  <c r="R1450" i="1"/>
  <c r="R8050" i="1"/>
  <c r="W1952" i="1"/>
  <c r="E1952" i="1" s="1"/>
  <c r="G1330" i="1"/>
  <c r="G4973" i="1"/>
  <c r="R578" i="1"/>
  <c r="G5864" i="1"/>
  <c r="W8093" i="1"/>
  <c r="E8093" i="1" s="1"/>
  <c r="R469" i="1"/>
  <c r="G4743" i="1"/>
  <c r="G4996" i="1"/>
  <c r="G4233" i="1"/>
  <c r="R1252" i="1"/>
  <c r="R6419" i="1"/>
  <c r="W4196" i="1"/>
  <c r="E4196" i="1" s="1"/>
  <c r="G1986" i="1"/>
  <c r="R1843" i="1"/>
  <c r="R4458" i="1"/>
  <c r="G6297" i="1"/>
  <c r="G1474" i="1"/>
  <c r="W2577" i="1"/>
  <c r="E2577" i="1" s="1"/>
  <c r="W5465" i="1"/>
  <c r="E5465" i="1" s="1"/>
  <c r="R1502" i="1"/>
  <c r="R396" i="1"/>
  <c r="W1319" i="1"/>
  <c r="E1319" i="1" s="1"/>
  <c r="W4518" i="1"/>
  <c r="E4518" i="1" s="1"/>
  <c r="R6809" i="1"/>
  <c r="R3588" i="1"/>
  <c r="G8052" i="1"/>
  <c r="R1476" i="1"/>
  <c r="W2619" i="1"/>
  <c r="E2619" i="1" s="1"/>
  <c r="G1574" i="1"/>
  <c r="G6669" i="1"/>
  <c r="G5806" i="1"/>
  <c r="R8043" i="1"/>
  <c r="G2080" i="1"/>
  <c r="G6008" i="1"/>
  <c r="W3859" i="1"/>
  <c r="E3859" i="1" s="1"/>
  <c r="G6660" i="1"/>
  <c r="R6978" i="1"/>
  <c r="W6978" i="1" s="1"/>
  <c r="E6978" i="1" s="1"/>
  <c r="W6143" i="1"/>
  <c r="E6143" i="1" s="1"/>
  <c r="R1820" i="1"/>
  <c r="W1820" i="1" s="1"/>
  <c r="E1820" i="1" s="1"/>
  <c r="G3325" i="1"/>
  <c r="W1161" i="1"/>
  <c r="E1161" i="1" s="1"/>
  <c r="R6201" i="1"/>
  <c r="R7818" i="1"/>
  <c r="G6541" i="1"/>
  <c r="R7076" i="1"/>
  <c r="G7929" i="1"/>
  <c r="W2491" i="1"/>
  <c r="E2491" i="1" s="1"/>
  <c r="G4707" i="1"/>
  <c r="G5588" i="1"/>
  <c r="W4243" i="1"/>
  <c r="E4243" i="1" s="1"/>
  <c r="W7849" i="1"/>
  <c r="E7849" i="1" s="1"/>
  <c r="R464" i="1"/>
  <c r="R1177" i="1"/>
  <c r="W3129" i="1"/>
  <c r="E3129" i="1" s="1"/>
  <c r="W5296" i="1"/>
  <c r="E5296" i="1" s="1"/>
  <c r="R941" i="1"/>
  <c r="G6175" i="1"/>
  <c r="R895" i="1"/>
  <c r="G5665" i="1"/>
  <c r="R7479" i="1"/>
  <c r="R2501" i="1"/>
  <c r="G5959" i="1"/>
  <c r="R7356" i="1"/>
  <c r="W5275" i="1"/>
  <c r="E5275" i="1" s="1"/>
  <c r="R7326" i="1"/>
  <c r="R2709" i="1"/>
  <c r="G4584" i="1"/>
  <c r="G4576" i="1"/>
  <c r="R17" i="1"/>
  <c r="G1627" i="1"/>
  <c r="G6597" i="1"/>
  <c r="G1046" i="1"/>
  <c r="G7316" i="1"/>
  <c r="R7026" i="1"/>
  <c r="W3167" i="1"/>
  <c r="E3167" i="1" s="1"/>
  <c r="R6070" i="1"/>
  <c r="W6070" i="1" s="1"/>
  <c r="E6070" i="1" s="1"/>
  <c r="G1295" i="1"/>
  <c r="G1832" i="1"/>
  <c r="R6104" i="1"/>
  <c r="W195" i="1"/>
  <c r="E195" i="1" s="1"/>
  <c r="G5244" i="1"/>
  <c r="G2713" i="1"/>
  <c r="G2033" i="1"/>
  <c r="R710" i="1"/>
  <c r="R3664" i="1"/>
  <c r="R2471" i="1"/>
  <c r="G5180" i="1"/>
  <c r="W8134" i="1"/>
  <c r="E8134" i="1" s="1"/>
  <c r="R5596" i="1"/>
  <c r="W3687" i="1"/>
  <c r="E3687" i="1" s="1"/>
  <c r="W4990" i="1"/>
  <c r="E4990" i="1" s="1"/>
  <c r="R3055" i="1"/>
  <c r="G1502" i="1"/>
  <c r="W4761" i="1"/>
  <c r="E4761" i="1" s="1"/>
  <c r="R250" i="1"/>
  <c r="R5613" i="1"/>
  <c r="W2718" i="1"/>
  <c r="E2718" i="1" s="1"/>
  <c r="W5743" i="1"/>
  <c r="E5743" i="1" s="1"/>
  <c r="R8019" i="1"/>
  <c r="R82" i="1"/>
  <c r="G7366" i="1"/>
  <c r="R3449" i="1"/>
  <c r="W533" i="1"/>
  <c r="E533" i="1" s="1"/>
  <c r="G1450" i="1"/>
  <c r="R4444" i="1"/>
  <c r="R7131" i="1"/>
  <c r="G991" i="1"/>
  <c r="G5686" i="1"/>
  <c r="W3673" i="1"/>
  <c r="E3673" i="1" s="1"/>
  <c r="R7494" i="1"/>
  <c r="R3082" i="1"/>
  <c r="W4017" i="1"/>
  <c r="E4017" i="1" s="1"/>
  <c r="W3516" i="1"/>
  <c r="E3516" i="1" s="1"/>
  <c r="R1549" i="1"/>
  <c r="G4567" i="1"/>
  <c r="G2089" i="1"/>
  <c r="G6074" i="1"/>
  <c r="R2640" i="1"/>
  <c r="R3381" i="1"/>
  <c r="W318" i="1"/>
  <c r="E318" i="1" s="1"/>
  <c r="G5490" i="1"/>
  <c r="R5092" i="1"/>
  <c r="G4410" i="1"/>
  <c r="W1343" i="1"/>
  <c r="E1343" i="1" s="1"/>
  <c r="G3727" i="1"/>
  <c r="G7177" i="1"/>
  <c r="G6384" i="1"/>
  <c r="G2760" i="1"/>
  <c r="W1920" i="1"/>
  <c r="E1920" i="1" s="1"/>
  <c r="R782" i="1"/>
  <c r="W782" i="1" s="1"/>
  <c r="E782" i="1" s="1"/>
  <c r="R4193" i="1"/>
  <c r="G2325" i="1"/>
  <c r="G6656" i="1"/>
  <c r="G835" i="1"/>
  <c r="G7927" i="1"/>
  <c r="R3778" i="1"/>
  <c r="W1836" i="1"/>
  <c r="E1836" i="1" s="1"/>
  <c r="R3037" i="1"/>
  <c r="G4683" i="1"/>
  <c r="R2406" i="1"/>
  <c r="W2174" i="1"/>
  <c r="E2174" i="1" s="1"/>
  <c r="R2299" i="1"/>
  <c r="R505" i="1"/>
  <c r="W2826" i="1"/>
  <c r="E2826" i="1" s="1"/>
  <c r="R768" i="1"/>
  <c r="W4529" i="1"/>
  <c r="E4529" i="1" s="1"/>
  <c r="G7310" i="1"/>
  <c r="R5940" i="1"/>
  <c r="W5246" i="1"/>
  <c r="E5246" i="1" s="1"/>
  <c r="R528" i="1"/>
  <c r="G3540" i="1"/>
  <c r="G4611" i="1"/>
  <c r="G1370" i="1"/>
  <c r="G138" i="1"/>
  <c r="R2204" i="1"/>
  <c r="R5200" i="1"/>
  <c r="G5391" i="1"/>
  <c r="R3948" i="1"/>
  <c r="W6374" i="1"/>
  <c r="E6374" i="1" s="1"/>
  <c r="W873" i="1"/>
  <c r="E873" i="1" s="1"/>
  <c r="R6670" i="1"/>
  <c r="G6375" i="1"/>
  <c r="W8230" i="1"/>
  <c r="E8230" i="1" s="1"/>
  <c r="G2118" i="1"/>
  <c r="G1385" i="1"/>
  <c r="G2499" i="1"/>
  <c r="R4724" i="1"/>
  <c r="G6861" i="1"/>
  <c r="G6380" i="1"/>
  <c r="W5719" i="1"/>
  <c r="E5719" i="1" s="1"/>
  <c r="R1537" i="1"/>
  <c r="G3124" i="1"/>
  <c r="R687" i="1"/>
  <c r="G1050" i="1"/>
  <c r="G7245" i="1"/>
  <c r="R1884" i="1"/>
  <c r="G6706" i="1"/>
  <c r="G744" i="1"/>
  <c r="R3273" i="1"/>
  <c r="W7276" i="1"/>
  <c r="E7276" i="1" s="1"/>
  <c r="R5102" i="1"/>
  <c r="G6900" i="1"/>
  <c r="R4805" i="1"/>
  <c r="W3083" i="1"/>
  <c r="E3083" i="1" s="1"/>
  <c r="W5808" i="1"/>
  <c r="E5808" i="1" s="1"/>
  <c r="G6502" i="1"/>
  <c r="G2247" i="1"/>
  <c r="G4536" i="1"/>
  <c r="G7263" i="1"/>
  <c r="R6437" i="1"/>
  <c r="G6596" i="1"/>
  <c r="G5940" i="1"/>
  <c r="G1194" i="1"/>
  <c r="G5707" i="1"/>
  <c r="W2922" i="1"/>
  <c r="E2922" i="1" s="1"/>
  <c r="G8002" i="1"/>
  <c r="G1344" i="1"/>
  <c r="G4529" i="1"/>
  <c r="R2178" i="1"/>
  <c r="R2769" i="1"/>
  <c r="W1529" i="1"/>
  <c r="E1529" i="1" s="1"/>
  <c r="R5528" i="1"/>
  <c r="W975" i="1"/>
  <c r="E975" i="1" s="1"/>
  <c r="R8271" i="1"/>
  <c r="R5886" i="1"/>
  <c r="R2607" i="1"/>
  <c r="W2607" i="1" s="1"/>
  <c r="E2607" i="1" s="1"/>
  <c r="G7147" i="1"/>
  <c r="R1290" i="1"/>
  <c r="R8188" i="1"/>
  <c r="R7312" i="1"/>
  <c r="G8104" i="1"/>
  <c r="R8099" i="1"/>
  <c r="G6639" i="1"/>
  <c r="G2791" i="1"/>
  <c r="G6990" i="1"/>
  <c r="G1818" i="1"/>
  <c r="R3310" i="1"/>
  <c r="R7202" i="1"/>
  <c r="G7046" i="1"/>
  <c r="G1207" i="1"/>
  <c r="R1111" i="1"/>
  <c r="G3154" i="1"/>
  <c r="W1663" i="1"/>
  <c r="E1663" i="1" s="1"/>
  <c r="G341" i="1"/>
  <c r="W2984" i="1"/>
  <c r="E2984" i="1" s="1"/>
  <c r="G5036" i="1"/>
  <c r="G1777" i="1"/>
  <c r="R7581" i="1"/>
  <c r="G1120" i="1"/>
  <c r="R7886" i="1"/>
  <c r="W2330" i="1"/>
  <c r="E2330" i="1" s="1"/>
  <c r="R1587" i="1"/>
  <c r="G5456" i="1"/>
  <c r="R2068" i="1"/>
  <c r="W5849" i="1"/>
  <c r="E5849" i="1" s="1"/>
  <c r="R4240" i="1"/>
  <c r="G3089" i="1"/>
  <c r="G1329" i="1"/>
  <c r="G6985" i="1"/>
  <c r="W1102" i="1"/>
  <c r="E1102" i="1" s="1"/>
  <c r="R7612" i="1"/>
  <c r="W5718" i="1"/>
  <c r="E5718" i="1" s="1"/>
  <c r="G1208" i="1"/>
  <c r="R722" i="1"/>
  <c r="W2088" i="1"/>
  <c r="E2088" i="1" s="1"/>
  <c r="G1698" i="1"/>
  <c r="W5059" i="1"/>
  <c r="E5059" i="1" s="1"/>
  <c r="W236" i="1"/>
  <c r="E236" i="1" s="1"/>
  <c r="W3421" i="1"/>
  <c r="E3421" i="1" s="1"/>
  <c r="R949" i="1"/>
  <c r="R198" i="1"/>
  <c r="G6967" i="1"/>
  <c r="G1262" i="1"/>
  <c r="R7395" i="1"/>
  <c r="R6911" i="1"/>
  <c r="W7512" i="1"/>
  <c r="E7512" i="1" s="1"/>
  <c r="R527" i="1"/>
  <c r="W926" i="1"/>
  <c r="E926" i="1" s="1"/>
  <c r="G3215" i="1"/>
  <c r="G3285" i="1"/>
  <c r="R102" i="1"/>
  <c r="R7016" i="1"/>
  <c r="R1966" i="1"/>
  <c r="G8260" i="1"/>
  <c r="G4811" i="1"/>
  <c r="G824" i="1"/>
  <c r="W1049" i="1"/>
  <c r="E1049" i="1" s="1"/>
  <c r="W3108" i="1"/>
  <c r="E3108" i="1" s="1"/>
  <c r="G7508" i="1"/>
  <c r="R6030" i="1"/>
  <c r="R5725" i="1"/>
  <c r="W5725" i="1" s="1"/>
  <c r="E5725" i="1" s="1"/>
  <c r="W6464" i="1"/>
  <c r="E6464" i="1" s="1"/>
  <c r="W352" i="1"/>
  <c r="E352" i="1" s="1"/>
  <c r="W5375" i="1"/>
  <c r="E5375" i="1" s="1"/>
  <c r="G7275" i="1"/>
  <c r="R143" i="1"/>
  <c r="G5393" i="1"/>
  <c r="W3462" i="1"/>
  <c r="E3462" i="1" s="1"/>
  <c r="G2258" i="1"/>
  <c r="R2958" i="1"/>
  <c r="R5325" i="1"/>
  <c r="G1353" i="1"/>
  <c r="G6707" i="1"/>
  <c r="R5561" i="1"/>
  <c r="G2472" i="1"/>
  <c r="R6945" i="1"/>
  <c r="G2788" i="1"/>
  <c r="W52" i="1"/>
  <c r="E52" i="1" s="1"/>
  <c r="W556" i="1"/>
  <c r="E556" i="1" s="1"/>
  <c r="R327" i="1"/>
  <c r="G1008" i="1"/>
  <c r="R4667" i="1"/>
  <c r="G3492" i="1"/>
  <c r="W3221" i="1"/>
  <c r="E3221" i="1" s="1"/>
  <c r="G7468" i="1"/>
  <c r="R2615" i="1"/>
  <c r="W6675" i="1"/>
  <c r="E6675" i="1" s="1"/>
  <c r="G7925" i="1"/>
  <c r="W3322" i="1"/>
  <c r="E3322" i="1" s="1"/>
  <c r="G1104" i="1"/>
  <c r="R3947" i="1"/>
  <c r="R6133" i="1"/>
  <c r="R8102" i="1"/>
  <c r="G3394" i="1"/>
  <c r="G5369" i="1"/>
  <c r="W7186" i="1"/>
  <c r="E7186" i="1" s="1"/>
  <c r="G4600" i="1"/>
  <c r="G472" i="1"/>
  <c r="G4320" i="1"/>
  <c r="G5460" i="1"/>
  <c r="R2508" i="1"/>
  <c r="W2508" i="1" s="1"/>
  <c r="E2508" i="1" s="1"/>
  <c r="R7113" i="1"/>
  <c r="R1459" i="1"/>
  <c r="R5139" i="1"/>
  <c r="W5146" i="1"/>
  <c r="E5146" i="1" s="1"/>
  <c r="R4465" i="1"/>
  <c r="R1355" i="1"/>
  <c r="R3121" i="1"/>
  <c r="G2298" i="1"/>
  <c r="W4127" i="1"/>
  <c r="E4127" i="1" s="1"/>
  <c r="G8050" i="1"/>
  <c r="W2131" i="1"/>
  <c r="E2131" i="1" s="1"/>
  <c r="R3010" i="1"/>
  <c r="R1914" i="1"/>
  <c r="R3444" i="1"/>
  <c r="R25" i="1"/>
  <c r="R6794" i="1"/>
  <c r="G1542" i="1"/>
  <c r="W2085" i="1"/>
  <c r="E2085" i="1" s="1"/>
  <c r="W3214" i="1"/>
  <c r="E3214" i="1" s="1"/>
  <c r="G133" i="1"/>
  <c r="W954" i="1"/>
  <c r="E954" i="1" s="1"/>
  <c r="G5506" i="1"/>
  <c r="R5435" i="1"/>
  <c r="W8119" i="1"/>
  <c r="E8119" i="1" s="1"/>
  <c r="W1248" i="1"/>
  <c r="E1248" i="1" s="1"/>
  <c r="R1769" i="1"/>
  <c r="W2711" i="1"/>
  <c r="E2711" i="1" s="1"/>
  <c r="W3149" i="1"/>
  <c r="E3149" i="1" s="1"/>
  <c r="W5544" i="1"/>
  <c r="E5544" i="1" s="1"/>
  <c r="R5069" i="1"/>
  <c r="G3568" i="1"/>
  <c r="W3841" i="1"/>
  <c r="E3841" i="1" s="1"/>
  <c r="G469" i="1"/>
  <c r="G6726" i="1"/>
  <c r="G634" i="1"/>
  <c r="R1215" i="1"/>
  <c r="G6689" i="1"/>
  <c r="R1165" i="1"/>
  <c r="G3312" i="1"/>
  <c r="R4506" i="1"/>
  <c r="R636" i="1"/>
  <c r="W1293" i="1"/>
  <c r="E1293" i="1" s="1"/>
  <c r="W6324" i="1"/>
  <c r="E6324" i="1" s="1"/>
  <c r="G1988" i="1"/>
  <c r="G6426" i="1"/>
  <c r="G216" i="1"/>
  <c r="R443" i="1"/>
  <c r="G4458" i="1"/>
  <c r="R2852" i="1"/>
  <c r="G6979" i="1"/>
  <c r="G5065" i="1"/>
  <c r="W2585" i="1"/>
  <c r="E2585" i="1" s="1"/>
  <c r="W719" i="1"/>
  <c r="E719" i="1" s="1"/>
  <c r="W7446" i="1"/>
  <c r="E7446" i="1" s="1"/>
  <c r="W4204" i="1"/>
  <c r="E4204" i="1" s="1"/>
  <c r="R7091" i="1"/>
  <c r="W5871" i="1"/>
  <c r="E5871" i="1" s="1"/>
  <c r="W7322" i="1"/>
  <c r="E7322" i="1" s="1"/>
  <c r="R3301" i="1"/>
  <c r="G401" i="1"/>
  <c r="R3907" i="1"/>
  <c r="G644" i="1"/>
  <c r="R881" i="1"/>
  <c r="G5662" i="1"/>
  <c r="G7570" i="1"/>
  <c r="W3247" i="1"/>
  <c r="E3247" i="1" s="1"/>
  <c r="R5744" i="1"/>
  <c r="W181" i="1"/>
  <c r="E181" i="1" s="1"/>
  <c r="G7513" i="1"/>
  <c r="W758" i="1"/>
  <c r="E758" i="1" s="1"/>
  <c r="W5182" i="1"/>
  <c r="E5182" i="1" s="1"/>
  <c r="G3485" i="1"/>
  <c r="G4108" i="1"/>
  <c r="G5688" i="1"/>
  <c r="R3758" i="1"/>
  <c r="G1808" i="1"/>
  <c r="W6723" i="1"/>
  <c r="E6723" i="1" s="1"/>
  <c r="G6422" i="1"/>
  <c r="G4520" i="1"/>
  <c r="G2389" i="1"/>
  <c r="G3121" i="1"/>
  <c r="G3476" i="1"/>
  <c r="W5989" i="1"/>
  <c r="E5989" i="1" s="1"/>
  <c r="G8324" i="1"/>
  <c r="R944" i="1"/>
  <c r="G8258" i="1"/>
  <c r="G6738" i="1"/>
  <c r="W7178" i="1"/>
  <c r="E7178" i="1" s="1"/>
  <c r="R5042" i="1"/>
  <c r="W781" i="1"/>
  <c r="E781" i="1" s="1"/>
  <c r="W1473" i="1"/>
  <c r="E1473" i="1" s="1"/>
  <c r="R2223" i="1"/>
  <c r="G918" i="1"/>
  <c r="G1633" i="1"/>
  <c r="R1918" i="1"/>
  <c r="W6927" i="1"/>
  <c r="E6927" i="1" s="1"/>
  <c r="G4684" i="1"/>
  <c r="W761" i="1"/>
  <c r="E761" i="1" s="1"/>
  <c r="W3944" i="1"/>
  <c r="E3944" i="1" s="1"/>
  <c r="W7166" i="1"/>
  <c r="E7166" i="1" s="1"/>
  <c r="G2568" i="1"/>
  <c r="W155" i="1"/>
  <c r="E155" i="1" s="1"/>
  <c r="R697" i="1"/>
  <c r="G503" i="1"/>
  <c r="R262" i="1"/>
  <c r="W5697" i="1"/>
  <c r="E5697" i="1" s="1"/>
  <c r="G2097" i="1"/>
  <c r="W7818" i="1"/>
  <c r="E7818" i="1" s="1"/>
  <c r="G570" i="1"/>
  <c r="G1025" i="1"/>
  <c r="R4534" i="1"/>
  <c r="R3356" i="1"/>
  <c r="G548" i="1"/>
  <c r="W2053" i="1"/>
  <c r="E2053" i="1" s="1"/>
  <c r="G4271" i="1"/>
  <c r="G3239" i="1"/>
  <c r="R7305" i="1"/>
  <c r="W7145" i="1"/>
  <c r="E7145" i="1" s="1"/>
  <c r="W2562" i="1"/>
  <c r="E2562" i="1" s="1"/>
  <c r="R824" i="1"/>
  <c r="G4999" i="1"/>
  <c r="R3278" i="1"/>
  <c r="G6006" i="1"/>
  <c r="R6260" i="1"/>
  <c r="G6883" i="1"/>
  <c r="G5757" i="1"/>
  <c r="G6235" i="1"/>
  <c r="G2780" i="1"/>
  <c r="G3286" i="1"/>
  <c r="W500" i="1"/>
  <c r="E500" i="1" s="1"/>
  <c r="G515" i="1"/>
  <c r="W4929" i="1"/>
  <c r="E4929" i="1" s="1"/>
  <c r="R2001" i="1"/>
  <c r="W28" i="1"/>
  <c r="E28" i="1" s="1"/>
  <c r="W3468" i="1"/>
  <c r="E3468" i="1" s="1"/>
  <c r="R3504" i="1"/>
  <c r="R4865" i="1"/>
  <c r="W4865" i="1" s="1"/>
  <c r="E4865" i="1" s="1"/>
  <c r="G451" i="1"/>
  <c r="W6296" i="1"/>
  <c r="E6296" i="1" s="1"/>
  <c r="W380" i="1"/>
  <c r="E380" i="1" s="1"/>
  <c r="G2959" i="1"/>
  <c r="W2433" i="1"/>
  <c r="E2433" i="1" s="1"/>
  <c r="R6028" i="1"/>
  <c r="R6692" i="1"/>
  <c r="G5296" i="1"/>
  <c r="R5792" i="1"/>
  <c r="G7900" i="1"/>
  <c r="W8148" i="1"/>
  <c r="E8148" i="1" s="1"/>
  <c r="W4797" i="1"/>
  <c r="E4797" i="1" s="1"/>
  <c r="G8026" i="1"/>
  <c r="G5504" i="1"/>
  <c r="W4749" i="1"/>
  <c r="E4749" i="1" s="1"/>
  <c r="G6522" i="1"/>
  <c r="G1336" i="1"/>
  <c r="G7967" i="1"/>
  <c r="G2020" i="1"/>
  <c r="G1367" i="1"/>
  <c r="W5543" i="1"/>
  <c r="E5543" i="1" s="1"/>
  <c r="G3196" i="1"/>
  <c r="R4810" i="1"/>
  <c r="R2183" i="1"/>
  <c r="R4561" i="1"/>
  <c r="W4764" i="1"/>
  <c r="E4764" i="1" s="1"/>
  <c r="G6043" i="1"/>
  <c r="G8240" i="1"/>
  <c r="W3736" i="1"/>
  <c r="E3736" i="1" s="1"/>
  <c r="R5316" i="1"/>
  <c r="R2203" i="1"/>
  <c r="R2892" i="1"/>
  <c r="W6023" i="1"/>
  <c r="E6023" i="1" s="1"/>
  <c r="G1970" i="1"/>
  <c r="R3813" i="1"/>
  <c r="R7060" i="1"/>
  <c r="G204" i="1"/>
  <c r="G169" i="1"/>
  <c r="G2318" i="1"/>
  <c r="R4812" i="1"/>
  <c r="W4812" i="1" s="1"/>
  <c r="E4812" i="1" s="1"/>
  <c r="G4235" i="1"/>
  <c r="G4002" i="1"/>
  <c r="W7828" i="1"/>
  <c r="E7828" i="1" s="1"/>
  <c r="R8172" i="1"/>
  <c r="G6781" i="1"/>
  <c r="G6797" i="1"/>
  <c r="R2465" i="1"/>
  <c r="R6510" i="1"/>
  <c r="W6128" i="1"/>
  <c r="E6128" i="1" s="1"/>
  <c r="G5643" i="1"/>
  <c r="R3432" i="1"/>
  <c r="W4848" i="1"/>
  <c r="E4848" i="1" s="1"/>
  <c r="G4123" i="1"/>
  <c r="G3408" i="1"/>
  <c r="R6472" i="1"/>
  <c r="W6472" i="1" s="1"/>
  <c r="E6472" i="1" s="1"/>
  <c r="R2910" i="1"/>
  <c r="R5088" i="1"/>
  <c r="R1278" i="1"/>
  <c r="G75" i="1"/>
  <c r="G4538" i="1"/>
  <c r="R4277" i="1"/>
  <c r="G4608" i="1"/>
  <c r="R8312" i="1"/>
  <c r="R7042" i="1"/>
  <c r="R2651" i="1"/>
  <c r="W473" i="1"/>
  <c r="E473" i="1" s="1"/>
  <c r="G2605" i="1"/>
  <c r="G1345" i="1"/>
  <c r="R4916" i="1"/>
  <c r="R6534" i="1"/>
  <c r="R3894" i="1"/>
  <c r="G4122" i="1"/>
  <c r="W5404" i="1"/>
  <c r="E5404" i="1" s="1"/>
  <c r="G1953" i="1"/>
  <c r="W877" i="1"/>
  <c r="E877" i="1" s="1"/>
  <c r="G7862" i="1"/>
  <c r="G7373" i="1"/>
  <c r="G1213" i="1"/>
  <c r="R44" i="1"/>
  <c r="W8063" i="1"/>
  <c r="E8063" i="1" s="1"/>
  <c r="G4836" i="1"/>
  <c r="G3707" i="1"/>
  <c r="R1589" i="1"/>
  <c r="G564" i="1"/>
  <c r="G3245" i="1"/>
  <c r="R6089" i="1"/>
  <c r="R2175" i="1"/>
  <c r="W1877" i="1"/>
  <c r="E1877" i="1" s="1"/>
  <c r="W6011" i="1"/>
  <c r="E6011" i="1" s="1"/>
  <c r="R6267" i="1"/>
  <c r="R2754" i="1"/>
  <c r="R7949" i="1"/>
  <c r="G7318" i="1"/>
  <c r="G5646" i="1"/>
  <c r="G6592" i="1"/>
  <c r="G2588" i="1"/>
  <c r="W4520" i="1"/>
  <c r="E4520" i="1" s="1"/>
  <c r="R6353" i="1"/>
  <c r="G2278" i="1"/>
  <c r="R3607" i="1"/>
  <c r="G1930" i="1"/>
  <c r="R6779" i="1"/>
  <c r="R832" i="1"/>
  <c r="W3407" i="1"/>
  <c r="E3407" i="1" s="1"/>
  <c r="G2365" i="1"/>
  <c r="G7172" i="1"/>
  <c r="G6923" i="1"/>
  <c r="G1095" i="1"/>
  <c r="R5467" i="1"/>
  <c r="R5091" i="1"/>
  <c r="R4468" i="1"/>
  <c r="R7566" i="1"/>
  <c r="G712" i="1"/>
  <c r="R2325" i="1"/>
  <c r="G4290" i="1"/>
  <c r="G1165" i="1"/>
  <c r="R7570" i="1"/>
  <c r="R2930" i="1"/>
  <c r="G8271" i="1"/>
  <c r="R5954" i="1"/>
  <c r="W2985" i="1"/>
  <c r="E2985" i="1" s="1"/>
  <c r="G5068" i="1"/>
  <c r="R2375" i="1"/>
  <c r="G1824" i="1"/>
  <c r="R2318" i="1"/>
  <c r="R5973" i="1"/>
  <c r="W501" i="1"/>
  <c r="E501" i="1" s="1"/>
  <c r="R3364" i="1"/>
  <c r="W1671" i="1"/>
  <c r="E1671" i="1" s="1"/>
  <c r="W4305" i="1"/>
  <c r="E4305" i="1" s="1"/>
  <c r="R1687" i="1"/>
  <c r="W8256" i="1"/>
  <c r="E8256" i="1" s="1"/>
  <c r="G4549" i="1"/>
  <c r="W1040" i="1"/>
  <c r="E1040" i="1" s="1"/>
  <c r="G7606" i="1"/>
  <c r="W7992" i="1"/>
  <c r="E7992" i="1" s="1"/>
  <c r="G3333" i="1"/>
  <c r="W4533" i="1"/>
  <c r="E4533" i="1" s="1"/>
  <c r="W6496" i="1"/>
  <c r="E6496" i="1" s="1"/>
  <c r="G6149" i="1"/>
  <c r="G2460" i="1"/>
  <c r="W2738" i="1"/>
  <c r="E2738" i="1" s="1"/>
  <c r="R7456" i="1"/>
  <c r="W6644" i="1"/>
  <c r="E6644" i="1" s="1"/>
  <c r="G4257" i="1"/>
  <c r="W5763" i="1"/>
  <c r="E5763" i="1" s="1"/>
  <c r="R8200" i="1"/>
  <c r="G4818" i="1"/>
  <c r="G1269" i="1"/>
  <c r="R6309" i="1"/>
  <c r="R2492" i="1"/>
  <c r="R4886" i="1"/>
  <c r="G499" i="1"/>
  <c r="G4955" i="1"/>
  <c r="W6874" i="1"/>
  <c r="E6874" i="1" s="1"/>
  <c r="R5154" i="1"/>
  <c r="W7115" i="1"/>
  <c r="E7115" i="1" s="1"/>
  <c r="W4826" i="1"/>
  <c r="E4826" i="1" s="1"/>
  <c r="G1048" i="1"/>
  <c r="R284" i="1"/>
  <c r="W5592" i="1"/>
  <c r="E5592" i="1" s="1"/>
  <c r="R4027" i="1"/>
  <c r="G3279" i="1"/>
  <c r="G5520" i="1"/>
  <c r="G3617" i="1"/>
  <c r="W2224" i="1"/>
  <c r="E2224" i="1" s="1"/>
  <c r="R3890" i="1"/>
  <c r="W1038" i="1"/>
  <c r="E1038" i="1" s="1"/>
  <c r="G683" i="1"/>
  <c r="G7254" i="1"/>
  <c r="W3164" i="1"/>
  <c r="E3164" i="1" s="1"/>
  <c r="R964" i="1"/>
  <c r="G3883" i="1"/>
  <c r="G484" i="1"/>
  <c r="W1326" i="1"/>
  <c r="E1326" i="1" s="1"/>
  <c r="W8196" i="1"/>
  <c r="E8196" i="1" s="1"/>
  <c r="R5373" i="1"/>
  <c r="G6557" i="1"/>
  <c r="G3519" i="1"/>
  <c r="R3193" i="1"/>
  <c r="W1164" i="1"/>
  <c r="E1164" i="1" s="1"/>
  <c r="G8083" i="1"/>
  <c r="W6261" i="1"/>
  <c r="E6261" i="1" s="1"/>
  <c r="G2150" i="1"/>
  <c r="R7052" i="1"/>
  <c r="R451" i="1"/>
  <c r="G8001" i="1"/>
  <c r="R6516" i="1"/>
  <c r="R4683" i="1"/>
  <c r="R4649" i="1"/>
  <c r="W7971" i="1"/>
  <c r="E7971" i="1" s="1"/>
  <c r="W7921" i="1"/>
  <c r="E7921" i="1" s="1"/>
  <c r="R283" i="1"/>
  <c r="G5859" i="1"/>
  <c r="R7592" i="1"/>
  <c r="R5709" i="1"/>
  <c r="W546" i="1"/>
  <c r="E546" i="1" s="1"/>
  <c r="G5638" i="1"/>
  <c r="R2519" i="1"/>
  <c r="R5450" i="1"/>
  <c r="W5450" i="1" s="1"/>
  <c r="E5450" i="1" s="1"/>
  <c r="R3882" i="1"/>
  <c r="W6596" i="1"/>
  <c r="E6596" i="1" s="1"/>
  <c r="W6628" i="1"/>
  <c r="E6628" i="1" s="1"/>
  <c r="W1875" i="1"/>
  <c r="E1875" i="1" s="1"/>
  <c r="G1219" i="1"/>
  <c r="G410" i="1"/>
  <c r="G6197" i="1"/>
  <c r="W6175" i="1"/>
  <c r="E6175" i="1" s="1"/>
  <c r="W6750" i="1"/>
  <c r="E6750" i="1" s="1"/>
  <c r="R4591" i="1"/>
  <c r="G2136" i="1"/>
  <c r="G4794" i="1"/>
  <c r="W3121" i="1"/>
  <c r="E3121" i="1" s="1"/>
  <c r="W4656" i="1"/>
  <c r="E4656" i="1" s="1"/>
  <c r="G1923" i="1"/>
  <c r="W1000" i="1"/>
  <c r="E1000" i="1" s="1"/>
  <c r="G4685" i="1"/>
  <c r="R3223" i="1"/>
  <c r="R6161" i="1"/>
  <c r="R6655" i="1"/>
  <c r="R1722" i="1"/>
  <c r="R8291" i="1"/>
  <c r="W883" i="1"/>
  <c r="E883" i="1" s="1"/>
  <c r="R4036" i="1"/>
  <c r="R4697" i="1"/>
  <c r="G6470" i="1"/>
  <c r="G5374" i="1"/>
  <c r="R3376" i="1"/>
  <c r="G1030" i="1"/>
  <c r="G4339" i="1"/>
  <c r="R1217" i="1"/>
  <c r="G5974" i="1"/>
  <c r="G3865" i="1"/>
  <c r="G2955" i="1"/>
  <c r="G5280" i="1"/>
  <c r="R2719" i="1"/>
  <c r="R7298" i="1"/>
  <c r="W1242" i="1"/>
  <c r="E1242" i="1" s="1"/>
  <c r="R5104" i="1"/>
  <c r="R6709" i="1"/>
  <c r="G3269" i="1"/>
  <c r="R6477" i="1"/>
  <c r="G3589" i="1"/>
  <c r="R5717" i="1"/>
  <c r="R6408" i="1"/>
  <c r="R7955" i="1"/>
  <c r="R3649" i="1"/>
  <c r="G6462" i="1"/>
  <c r="G5101" i="1"/>
  <c r="R5545" i="1"/>
  <c r="R7630" i="1"/>
  <c r="G4239" i="1"/>
  <c r="R4864" i="1"/>
  <c r="G3754" i="1"/>
  <c r="W164" i="1"/>
  <c r="E164" i="1" s="1"/>
  <c r="G2635" i="1"/>
  <c r="G1307" i="1"/>
  <c r="W1657" i="1"/>
  <c r="E1657" i="1" s="1"/>
  <c r="W445" i="1"/>
  <c r="E445" i="1" s="1"/>
  <c r="G3410" i="1"/>
  <c r="G5648" i="1"/>
  <c r="W4080" i="1"/>
  <c r="E4080" i="1" s="1"/>
  <c r="R3712" i="1"/>
  <c r="R7550" i="1"/>
  <c r="W2936" i="1"/>
  <c r="E2936" i="1" s="1"/>
  <c r="W2952" i="1"/>
  <c r="E2952" i="1" s="1"/>
  <c r="G167" i="1"/>
  <c r="R3475" i="1"/>
  <c r="R825" i="1"/>
  <c r="G3686" i="1"/>
  <c r="R7058" i="1"/>
  <c r="R663" i="1"/>
  <c r="R6166" i="1"/>
  <c r="G3846" i="1"/>
  <c r="W7278" i="1"/>
  <c r="E7278" i="1" s="1"/>
  <c r="R242" i="1"/>
  <c r="G4715" i="1"/>
  <c r="W1212" i="1"/>
  <c r="E1212" i="1" s="1"/>
  <c r="R4760" i="1"/>
  <c r="R7182" i="1"/>
  <c r="W6213" i="1"/>
  <c r="E6213" i="1" s="1"/>
  <c r="R4781" i="1"/>
  <c r="R409" i="1"/>
  <c r="G7524" i="1"/>
  <c r="R625" i="1"/>
  <c r="R1558" i="1"/>
  <c r="R8310" i="1"/>
  <c r="W8310" i="1" s="1"/>
  <c r="E8310" i="1" s="1"/>
  <c r="R7877" i="1"/>
  <c r="R1564" i="1"/>
  <c r="R1167" i="1"/>
  <c r="R89" i="1"/>
  <c r="R53" i="1"/>
  <c r="W6658" i="1"/>
  <c r="E6658" i="1" s="1"/>
  <c r="W4515" i="1"/>
  <c r="E4515" i="1" s="1"/>
  <c r="G2910" i="1"/>
  <c r="W7219" i="1"/>
  <c r="E7219" i="1" s="1"/>
  <c r="R7465" i="1"/>
  <c r="R5992" i="1"/>
  <c r="G2413" i="1"/>
  <c r="R49" i="1"/>
  <c r="W49" i="1" s="1"/>
  <c r="E49" i="1" s="1"/>
  <c r="W7999" i="1"/>
  <c r="E7999" i="1" s="1"/>
  <c r="G508" i="1"/>
  <c r="R828" i="1"/>
  <c r="G8322" i="1"/>
  <c r="R5905" i="1"/>
  <c r="G3287" i="1"/>
  <c r="G7930" i="1"/>
  <c r="R219" i="1"/>
  <c r="R5510" i="1"/>
  <c r="G5949" i="1"/>
  <c r="W2849" i="1"/>
  <c r="E2849" i="1" s="1"/>
  <c r="G4324" i="1"/>
  <c r="G3414" i="1"/>
  <c r="G1710" i="1"/>
  <c r="G7368" i="1"/>
  <c r="R8263" i="1"/>
  <c r="R4945" i="1"/>
  <c r="W7936" i="1"/>
  <c r="E7936" i="1" s="1"/>
  <c r="W3596" i="1"/>
  <c r="E3596" i="1" s="1"/>
  <c r="R1452" i="1"/>
  <c r="R2975" i="1"/>
  <c r="G4096" i="1"/>
  <c r="W1055" i="1"/>
  <c r="E1055" i="1" s="1"/>
  <c r="W4790" i="1"/>
  <c r="E4790" i="1" s="1"/>
  <c r="R1512" i="1"/>
  <c r="R4451" i="1"/>
  <c r="W7532" i="1"/>
  <c r="E7532" i="1" s="1"/>
  <c r="R2972" i="1"/>
  <c r="R3100" i="1"/>
  <c r="W4400" i="1"/>
  <c r="E4400" i="1" s="1"/>
  <c r="W187" i="1"/>
  <c r="E187" i="1" s="1"/>
  <c r="W6819" i="1"/>
  <c r="E6819" i="1" s="1"/>
  <c r="R7200" i="1"/>
  <c r="W7200" i="1" s="1"/>
  <c r="E7200" i="1" s="1"/>
  <c r="R3679" i="1"/>
  <c r="G6602" i="1"/>
  <c r="W3508" i="1"/>
  <c r="E3508" i="1" s="1"/>
  <c r="R2597" i="1"/>
  <c r="G7076" i="1"/>
  <c r="R7087" i="1"/>
  <c r="R3636" i="1"/>
  <c r="R3118" i="1"/>
  <c r="G3360" i="1"/>
  <c r="G1532" i="1"/>
  <c r="G7813" i="1"/>
  <c r="G1091" i="1"/>
  <c r="W4473" i="1"/>
  <c r="E4473" i="1" s="1"/>
  <c r="W5318" i="1"/>
  <c r="E5318" i="1" s="1"/>
  <c r="W2450" i="1"/>
  <c r="E2450" i="1" s="1"/>
  <c r="G2946" i="1"/>
  <c r="R3258" i="1"/>
  <c r="G5141" i="1"/>
  <c r="R8266" i="1"/>
  <c r="G5591" i="1"/>
  <c r="W7616" i="1"/>
  <c r="E7616" i="1" s="1"/>
  <c r="G6320" i="1"/>
  <c r="W7390" i="1"/>
  <c r="E7390" i="1" s="1"/>
  <c r="G126" i="1"/>
  <c r="W2761" i="1"/>
  <c r="E2761" i="1" s="1"/>
  <c r="G3219" i="1"/>
  <c r="G5531" i="1"/>
  <c r="R4655" i="1"/>
  <c r="G1619" i="1"/>
  <c r="W2999" i="1"/>
  <c r="E2999" i="1" s="1"/>
  <c r="G5222" i="1"/>
  <c r="R7328" i="1"/>
  <c r="R209" i="1"/>
  <c r="W3067" i="1"/>
  <c r="E3067" i="1" s="1"/>
  <c r="G4625" i="1"/>
  <c r="G2994" i="1"/>
  <c r="W8328" i="1"/>
  <c r="E8328" i="1" s="1"/>
  <c r="R1750" i="1"/>
  <c r="W5805" i="1"/>
  <c r="E5805" i="1" s="1"/>
  <c r="W8150" i="1"/>
  <c r="E8150" i="1" s="1"/>
  <c r="W7470" i="1"/>
  <c r="E7470" i="1" s="1"/>
  <c r="G5770" i="1"/>
  <c r="R1472" i="1"/>
  <c r="R7259" i="1"/>
  <c r="G3231" i="1"/>
  <c r="G5029" i="1"/>
  <c r="G8224" i="1"/>
  <c r="W4434" i="1"/>
  <c r="E4434" i="1" s="1"/>
  <c r="R4712" i="1"/>
  <c r="G7891" i="1"/>
  <c r="G6184" i="1"/>
  <c r="G1849" i="1"/>
  <c r="R2661" i="1"/>
  <c r="G3961" i="1"/>
  <c r="R8106" i="1"/>
  <c r="R1231" i="1"/>
  <c r="W1433" i="1"/>
  <c r="E1433" i="1" s="1"/>
  <c r="G7462" i="1"/>
  <c r="G5344" i="1"/>
  <c r="R5983" i="1"/>
  <c r="G2356" i="1"/>
  <c r="R2219" i="1"/>
  <c r="W1030" i="1"/>
  <c r="E1030" i="1" s="1"/>
  <c r="G3353" i="1"/>
  <c r="R1802" i="1"/>
  <c r="G2585" i="1"/>
  <c r="W4819" i="1"/>
  <c r="E4819" i="1" s="1"/>
  <c r="W6968" i="1"/>
  <c r="E6968" i="1" s="1"/>
  <c r="G8124" i="1"/>
  <c r="G8084" i="1"/>
  <c r="G2878" i="1"/>
  <c r="R4843" i="1"/>
  <c r="W6836" i="1"/>
  <c r="E6836" i="1" s="1"/>
  <c r="R947" i="1"/>
  <c r="R8309" i="1"/>
  <c r="G8119" i="1"/>
  <c r="G6227" i="1"/>
  <c r="W451" i="1"/>
  <c r="E451" i="1" s="1"/>
  <c r="R3972" i="1"/>
  <c r="R6771" i="1"/>
  <c r="W6771" i="1" s="1"/>
  <c r="E6771" i="1" s="1"/>
  <c r="G7357" i="1"/>
  <c r="W4539" i="1"/>
  <c r="E4539" i="1" s="1"/>
  <c r="R515" i="1"/>
  <c r="G5250" i="1"/>
  <c r="W2870" i="1"/>
  <c r="E2870" i="1" s="1"/>
  <c r="G6136" i="1"/>
  <c r="W2518" i="1"/>
  <c r="E2518" i="1" s="1"/>
  <c r="G4157" i="1"/>
  <c r="G2581" i="1"/>
  <c r="R6469" i="1"/>
  <c r="G1278" i="1"/>
  <c r="R717" i="1"/>
  <c r="W717" i="1" s="1"/>
  <c r="E717" i="1" s="1"/>
  <c r="R553" i="1"/>
  <c r="R542" i="1"/>
  <c r="W2485" i="1"/>
  <c r="E2485" i="1" s="1"/>
  <c r="R1458" i="1"/>
  <c r="R2588" i="1"/>
  <c r="R537" i="1"/>
  <c r="G2889" i="1"/>
  <c r="G461" i="1"/>
  <c r="W7918" i="1"/>
  <c r="E7918" i="1" s="1"/>
  <c r="R2622" i="1"/>
  <c r="R6411" i="1"/>
  <c r="R507" i="1"/>
  <c r="R3670" i="1"/>
  <c r="R4202" i="1"/>
  <c r="R980" i="1"/>
  <c r="G4621" i="1"/>
  <c r="G4216" i="1"/>
  <c r="G4107" i="1"/>
  <c r="W7073" i="1"/>
  <c r="E7073" i="1" s="1"/>
  <c r="R6020" i="1"/>
  <c r="G5335" i="1"/>
  <c r="G8109" i="1"/>
  <c r="R6191" i="1"/>
  <c r="G5713" i="1"/>
  <c r="R3089" i="1"/>
  <c r="G7315" i="1"/>
  <c r="G988" i="1"/>
  <c r="G5049" i="1"/>
  <c r="R3326" i="1"/>
  <c r="G823" i="1"/>
  <c r="R5593" i="1"/>
  <c r="G891" i="1"/>
  <c r="R7416" i="1"/>
  <c r="G7333" i="1"/>
  <c r="R5640" i="1"/>
  <c r="R7037" i="1"/>
  <c r="G6623" i="1"/>
  <c r="G3033" i="1"/>
  <c r="R1035" i="1"/>
  <c r="G4402" i="1"/>
  <c r="G1172" i="1"/>
  <c r="W2236" i="1"/>
  <c r="E2236" i="1" s="1"/>
  <c r="W2697" i="1"/>
  <c r="E2697" i="1" s="1"/>
  <c r="R111" i="1"/>
  <c r="R2995" i="1"/>
  <c r="R2766" i="1"/>
  <c r="G6041" i="1"/>
  <c r="G663" i="1"/>
  <c r="W1318" i="1"/>
  <c r="E1318" i="1" s="1"/>
  <c r="R7378" i="1"/>
  <c r="G2874" i="1"/>
  <c r="G1230" i="1"/>
  <c r="R7352" i="1"/>
  <c r="G2775" i="1"/>
  <c r="W8178" i="1"/>
  <c r="E8178" i="1" s="1"/>
  <c r="G6813" i="1"/>
  <c r="R6144" i="1"/>
  <c r="G7556" i="1"/>
  <c r="R3040" i="1"/>
  <c r="R8199" i="1"/>
  <c r="W4607" i="1"/>
  <c r="E4607" i="1" s="1"/>
  <c r="G6633" i="1"/>
  <c r="R2891" i="1"/>
  <c r="G7397" i="1"/>
  <c r="G721" i="1"/>
  <c r="G7185" i="1"/>
  <c r="W3762" i="1"/>
  <c r="E3762" i="1" s="1"/>
  <c r="G4202" i="1"/>
  <c r="W4440" i="1"/>
  <c r="E4440" i="1" s="1"/>
  <c r="R4466" i="1"/>
  <c r="G3835" i="1"/>
  <c r="R1222" i="1"/>
  <c r="R7404" i="1"/>
  <c r="W6345" i="1"/>
  <c r="E6345" i="1" s="1"/>
  <c r="G2207" i="1"/>
  <c r="G4050" i="1"/>
  <c r="R4461" i="1"/>
  <c r="G8290" i="1"/>
  <c r="R5938" i="1"/>
  <c r="G4408" i="1"/>
  <c r="W7038" i="1"/>
  <c r="E7038" i="1" s="1"/>
  <c r="G3507" i="1"/>
  <c r="W4194" i="1"/>
  <c r="E4194" i="1" s="1"/>
  <c r="G297" i="1"/>
  <c r="R2840" i="1"/>
  <c r="R8060" i="1"/>
  <c r="R1898" i="1"/>
  <c r="G2821" i="1"/>
  <c r="W3172" i="1"/>
  <c r="E3172" i="1" s="1"/>
  <c r="W601" i="1"/>
  <c r="E601" i="1" s="1"/>
  <c r="W499" i="1"/>
  <c r="E499" i="1" s="1"/>
  <c r="R7163" i="1"/>
  <c r="G4175" i="1"/>
  <c r="R3090" i="1"/>
  <c r="G7492" i="1"/>
  <c r="R5221" i="1"/>
  <c r="G8310" i="1"/>
  <c r="R3656" i="1"/>
  <c r="G2944" i="1"/>
  <c r="G4781" i="1"/>
  <c r="G5691" i="1"/>
  <c r="G5825" i="1"/>
  <c r="R3723" i="1"/>
  <c r="R1398" i="1"/>
  <c r="R6822" i="1"/>
  <c r="G5907" i="1"/>
  <c r="G2332" i="1"/>
  <c r="G927" i="1"/>
  <c r="W17" i="1"/>
  <c r="E17" i="1" s="1"/>
  <c r="R6712" i="1"/>
  <c r="R2332" i="1"/>
  <c r="G4929" i="1"/>
  <c r="R124" i="1"/>
  <c r="R3746" i="1"/>
  <c r="R4823" i="1"/>
  <c r="W3154" i="1"/>
  <c r="E3154" i="1" s="1"/>
  <c r="G6956" i="1"/>
  <c r="G5083" i="1"/>
  <c r="R7841" i="1"/>
  <c r="G3888" i="1"/>
  <c r="R4324" i="1"/>
  <c r="G2871" i="1"/>
  <c r="W5893" i="1"/>
  <c r="E5893" i="1" s="1"/>
  <c r="W5004" i="1"/>
  <c r="E5004" i="1" s="1"/>
  <c r="R5774" i="1"/>
  <c r="R2163" i="1"/>
  <c r="R7118" i="1"/>
  <c r="R1383" i="1"/>
  <c r="W1383" i="1" s="1"/>
  <c r="E1383" i="1" s="1"/>
  <c r="G3130" i="1"/>
  <c r="R75" i="1"/>
  <c r="W1311" i="1"/>
  <c r="E1311" i="1" s="1"/>
  <c r="G3893" i="1"/>
  <c r="R60" i="1"/>
  <c r="W6694" i="1"/>
  <c r="E6694" i="1" s="1"/>
  <c r="W7883" i="1"/>
  <c r="E7883" i="1" s="1"/>
  <c r="W7060" i="1"/>
  <c r="E7060" i="1" s="1"/>
  <c r="G1961" i="1"/>
  <c r="G4703" i="1"/>
  <c r="W4843" i="1"/>
  <c r="E4843" i="1" s="1"/>
  <c r="R3013" i="1"/>
  <c r="G6080" i="1"/>
  <c r="G5749" i="1"/>
  <c r="G7949" i="1"/>
  <c r="G860" i="1"/>
  <c r="G4656" i="1"/>
  <c r="G1495" i="1"/>
  <c r="R3027" i="1"/>
  <c r="R723" i="1"/>
  <c r="W3393" i="1"/>
  <c r="E3393" i="1" s="1"/>
  <c r="G4893" i="1"/>
  <c r="R4606" i="1"/>
  <c r="W8002" i="1"/>
  <c r="E8002" i="1" s="1"/>
  <c r="R6404" i="1"/>
  <c r="W4219" i="1"/>
  <c r="E4219" i="1" s="1"/>
  <c r="R637" i="1"/>
  <c r="W1260" i="1"/>
  <c r="E1260" i="1" s="1"/>
  <c r="G4198" i="1"/>
  <c r="G1794" i="1"/>
  <c r="G5580" i="1"/>
  <c r="R876" i="1"/>
  <c r="R3512" i="1"/>
  <c r="G2562" i="1"/>
  <c r="R5739" i="1"/>
  <c r="W7638" i="1"/>
  <c r="E7638" i="1" s="1"/>
  <c r="R1455" i="1"/>
  <c r="R324" i="1"/>
  <c r="G8312" i="1"/>
  <c r="G5767" i="1"/>
  <c r="R7271" i="1"/>
  <c r="G7090" i="1"/>
  <c r="G2307" i="1"/>
  <c r="G1971" i="1"/>
  <c r="G903" i="1"/>
  <c r="R5948" i="1"/>
  <c r="G4370" i="1"/>
  <c r="W3348" i="1"/>
  <c r="E3348" i="1" s="1"/>
  <c r="W6475" i="1"/>
  <c r="E6475" i="1" s="1"/>
  <c r="G1831" i="1"/>
  <c r="G2890" i="1"/>
  <c r="R98" i="1"/>
  <c r="R2705" i="1"/>
  <c r="G1661" i="1"/>
  <c r="R4079" i="1"/>
  <c r="R3868" i="1"/>
  <c r="W7952" i="1"/>
  <c r="E7952" i="1" s="1"/>
  <c r="W4928" i="1"/>
  <c r="E4928" i="1" s="1"/>
  <c r="W1901" i="1"/>
  <c r="E1901" i="1" s="1"/>
  <c r="G3988" i="1"/>
  <c r="G795" i="1"/>
  <c r="W930" i="1"/>
  <c r="E930" i="1" s="1"/>
  <c r="R8066" i="1"/>
  <c r="R5986" i="1"/>
  <c r="W8262" i="1"/>
  <c r="E8262" i="1" s="1"/>
  <c r="W2785" i="1"/>
  <c r="E2785" i="1" s="1"/>
  <c r="G3" i="1"/>
  <c r="W7273" i="1"/>
  <c r="E7273" i="1" s="1"/>
  <c r="R1297" i="1"/>
  <c r="G3669" i="1"/>
  <c r="R5442" i="1"/>
  <c r="G4632" i="1"/>
  <c r="G5528" i="1"/>
  <c r="W2142" i="1"/>
  <c r="E2142" i="1" s="1"/>
  <c r="W7416" i="1"/>
  <c r="E7416" i="1" s="1"/>
  <c r="G6708" i="1"/>
  <c r="R4083" i="1"/>
  <c r="G8217" i="1"/>
  <c r="W2414" i="1"/>
  <c r="E2414" i="1" s="1"/>
  <c r="R5137" i="1"/>
  <c r="R1254" i="1"/>
  <c r="W5402" i="1"/>
  <c r="E5402" i="1" s="1"/>
  <c r="R7422" i="1"/>
  <c r="G4052" i="1"/>
  <c r="W1765" i="1"/>
  <c r="E1765" i="1" s="1"/>
  <c r="R988" i="1"/>
  <c r="R5446" i="1"/>
  <c r="W8111" i="1"/>
  <c r="E8111" i="1" s="1"/>
  <c r="R5180" i="1"/>
  <c r="G8215" i="1"/>
  <c r="G6048" i="1"/>
  <c r="R6052" i="1"/>
  <c r="W8269" i="1"/>
  <c r="E8269" i="1" s="1"/>
  <c r="R6772" i="1"/>
  <c r="W4762" i="1"/>
  <c r="E4762" i="1" s="1"/>
  <c r="R6991" i="1"/>
  <c r="W5052" i="1"/>
  <c r="E5052" i="1" s="1"/>
  <c r="G4799" i="1"/>
  <c r="G7984" i="1"/>
  <c r="R551" i="1"/>
  <c r="G4193" i="1"/>
  <c r="W7295" i="1"/>
  <c r="E7295" i="1" s="1"/>
  <c r="W5502" i="1"/>
  <c r="E5502" i="1" s="1"/>
  <c r="G6331" i="1"/>
  <c r="R6376" i="1"/>
  <c r="G5979" i="1"/>
  <c r="W2734" i="1"/>
  <c r="E2734" i="1" s="1"/>
  <c r="R6542" i="1"/>
  <c r="R2875" i="1"/>
  <c r="G8009" i="1"/>
  <c r="R252" i="1"/>
  <c r="W2856" i="1"/>
  <c r="E2856" i="1" s="1"/>
  <c r="G4993" i="1"/>
  <c r="G1461" i="1"/>
  <c r="G4066" i="1"/>
  <c r="G5181" i="1"/>
  <c r="G686" i="1"/>
  <c r="R6084" i="1"/>
  <c r="R7096" i="1"/>
  <c r="R6221" i="1"/>
  <c r="R2168" i="1"/>
  <c r="G8276" i="1"/>
  <c r="R5312" i="1"/>
  <c r="R7385" i="1"/>
  <c r="W4475" i="1"/>
  <c r="E4475" i="1" s="1"/>
  <c r="W2060" i="1"/>
  <c r="E2060" i="1" s="1"/>
  <c r="G2683" i="1"/>
  <c r="W4550" i="1"/>
  <c r="E4550" i="1" s="1"/>
  <c r="R1714" i="1"/>
  <c r="W3775" i="1"/>
  <c r="E3775" i="1" s="1"/>
  <c r="R955" i="1"/>
  <c r="R6391" i="1"/>
  <c r="R2547" i="1"/>
  <c r="W946" i="1"/>
  <c r="E946" i="1" s="1"/>
  <c r="G1228" i="1"/>
  <c r="W3301" i="1"/>
  <c r="E3301" i="1" s="1"/>
  <c r="R4674" i="1"/>
  <c r="G943" i="1"/>
  <c r="R4283" i="1"/>
  <c r="W4283" i="1" s="1"/>
  <c r="E4283" i="1" s="1"/>
  <c r="R7400" i="1"/>
  <c r="G741" i="1"/>
  <c r="G2137" i="1"/>
  <c r="R5410" i="1"/>
  <c r="G4881" i="1"/>
  <c r="G3076" i="1"/>
  <c r="R5217" i="1"/>
  <c r="G233" i="1"/>
  <c r="G3475" i="1"/>
  <c r="R6630" i="1"/>
  <c r="R3018" i="1"/>
  <c r="R7023" i="1"/>
  <c r="R1889" i="1"/>
  <c r="R432" i="1"/>
  <c r="W432" i="1" s="1"/>
  <c r="E432" i="1" s="1"/>
  <c r="R5114" i="1"/>
  <c r="G4260" i="1"/>
  <c r="G6772" i="1"/>
  <c r="G3248" i="1"/>
  <c r="G287" i="1"/>
  <c r="G7463" i="1"/>
  <c r="R4644" i="1"/>
  <c r="R31" i="1"/>
  <c r="W3081" i="1"/>
  <c r="E3081" i="1" s="1"/>
  <c r="R7453" i="1"/>
  <c r="G1877" i="1"/>
  <c r="G1279" i="1"/>
  <c r="G6402" i="1"/>
  <c r="W531" i="1"/>
  <c r="E531" i="1" s="1"/>
  <c r="W4613" i="1"/>
  <c r="E4613" i="1" s="1"/>
  <c r="W4045" i="1"/>
  <c r="E4045" i="1" s="1"/>
  <c r="G7176" i="1"/>
  <c r="G4981" i="1"/>
  <c r="G4176" i="1"/>
  <c r="G7560" i="1"/>
  <c r="R4923" i="1"/>
  <c r="R1105" i="1"/>
  <c r="R667" i="1"/>
  <c r="R5345" i="1"/>
  <c r="R4420" i="1"/>
  <c r="R2281" i="1"/>
  <c r="R3093" i="1"/>
  <c r="G1946" i="1"/>
  <c r="R3220" i="1"/>
  <c r="R5176" i="1"/>
  <c r="G5998" i="1"/>
  <c r="G1701" i="1"/>
  <c r="W3176" i="1"/>
  <c r="E3176" i="1" s="1"/>
  <c r="W4192" i="1"/>
  <c r="E4192" i="1" s="1"/>
  <c r="W5109" i="1"/>
  <c r="E5109" i="1" s="1"/>
  <c r="R95" i="1"/>
  <c r="R7816" i="1"/>
  <c r="R3853" i="1"/>
  <c r="W2590" i="1"/>
  <c r="E2590" i="1" s="1"/>
  <c r="R2540" i="1"/>
  <c r="W5519" i="1"/>
  <c r="E5519" i="1" s="1"/>
  <c r="R2428" i="1"/>
  <c r="W2428" i="1" s="1"/>
  <c r="E2428" i="1" s="1"/>
  <c r="W1308" i="1"/>
  <c r="E1308" i="1" s="1"/>
  <c r="G5314" i="1"/>
  <c r="G5645" i="1"/>
  <c r="G6901" i="1"/>
  <c r="W8003" i="1"/>
  <c r="E8003" i="1" s="1"/>
  <c r="G391" i="1"/>
  <c r="W2779" i="1"/>
  <c r="E2779" i="1" s="1"/>
  <c r="G260" i="1"/>
  <c r="G3348" i="1"/>
  <c r="G3858" i="1"/>
  <c r="R3716" i="1"/>
  <c r="W6916" i="1"/>
  <c r="E6916" i="1" s="1"/>
  <c r="R2078" i="1"/>
  <c r="W1272" i="1"/>
  <c r="E1272" i="1" s="1"/>
  <c r="W3521" i="1"/>
  <c r="E3521" i="1" s="1"/>
  <c r="R7158" i="1"/>
  <c r="R1556" i="1"/>
  <c r="G218" i="1"/>
  <c r="G8121" i="1"/>
  <c r="R1496" i="1"/>
  <c r="W3743" i="1"/>
  <c r="E3743" i="1" s="1"/>
  <c r="W2994" i="1"/>
  <c r="E2994" i="1" s="1"/>
  <c r="R3387" i="1"/>
  <c r="W2735" i="1"/>
  <c r="E2735" i="1" s="1"/>
  <c r="W7109" i="1"/>
  <c r="E7109" i="1" s="1"/>
  <c r="G7852" i="1"/>
  <c r="W4071" i="1"/>
  <c r="E4071" i="1" s="1"/>
  <c r="W948" i="1"/>
  <c r="E948" i="1" s="1"/>
  <c r="R5699" i="1"/>
  <c r="G4848" i="1"/>
  <c r="G3731" i="1"/>
  <c r="W7475" i="1"/>
  <c r="E7475" i="1" s="1"/>
  <c r="G6561" i="1"/>
  <c r="W1894" i="1"/>
  <c r="E1894" i="1" s="1"/>
  <c r="W2512" i="1"/>
  <c r="E2512" i="1" s="1"/>
  <c r="R373" i="1"/>
  <c r="R2324" i="1"/>
  <c r="R3650" i="1"/>
  <c r="W3375" i="1"/>
  <c r="E3375" i="1" s="1"/>
  <c r="W6144" i="1"/>
  <c r="E6144" i="1" s="1"/>
  <c r="G5381" i="1"/>
  <c r="R6646" i="1"/>
  <c r="G2641" i="1"/>
  <c r="R3417" i="1"/>
  <c r="G8138" i="1"/>
  <c r="G6373" i="1"/>
  <c r="W4143" i="1"/>
  <c r="E4143" i="1" s="1"/>
  <c r="R4170" i="1"/>
  <c r="R2364" i="1"/>
  <c r="W1014" i="1"/>
  <c r="E1014" i="1" s="1"/>
  <c r="G8004" i="1"/>
  <c r="R2381" i="1"/>
  <c r="W2579" i="1"/>
  <c r="E2579" i="1" s="1"/>
  <c r="R5751" i="1"/>
  <c r="G3656" i="1"/>
  <c r="R4911" i="1"/>
  <c r="R5428" i="1"/>
  <c r="W2062" i="1"/>
  <c r="E2062" i="1" s="1"/>
  <c r="G2196" i="1"/>
  <c r="G5819" i="1"/>
  <c r="W5088" i="1"/>
  <c r="E5088" i="1" s="1"/>
  <c r="W6351" i="1"/>
  <c r="E6351" i="1" s="1"/>
  <c r="R7245" i="1"/>
  <c r="R5206" i="1"/>
  <c r="W6108" i="1"/>
  <c r="E6108" i="1" s="1"/>
  <c r="G3053" i="1"/>
  <c r="W1188" i="1"/>
  <c r="E1188" i="1" s="1"/>
  <c r="G4417" i="1"/>
  <c r="R3060" i="1"/>
  <c r="W6031" i="1"/>
  <c r="E6031" i="1" s="1"/>
  <c r="G2252" i="1"/>
  <c r="R1593" i="1"/>
  <c r="G5664" i="1"/>
  <c r="R13" i="1"/>
  <c r="R185" i="1"/>
  <c r="R2386" i="1"/>
  <c r="W3664" i="1"/>
  <c r="E3664" i="1" s="1"/>
  <c r="G1257" i="1"/>
  <c r="R3929" i="1"/>
  <c r="R4998" i="1"/>
  <c r="R3612" i="1"/>
  <c r="G2884" i="1"/>
  <c r="R4612" i="1"/>
  <c r="G5827" i="1"/>
  <c r="G7071" i="1"/>
  <c r="G150" i="1"/>
  <c r="R6037" i="1"/>
  <c r="G1222" i="1"/>
  <c r="G6749" i="1"/>
  <c r="G431" i="1"/>
  <c r="R4207" i="1"/>
  <c r="R407" i="1"/>
  <c r="G6863" i="1"/>
  <c r="W2978" i="1"/>
  <c r="E2978" i="1" s="1"/>
  <c r="G3318" i="1"/>
  <c r="W6192" i="1"/>
  <c r="E6192" i="1" s="1"/>
  <c r="R5757" i="1"/>
  <c r="W5809" i="1"/>
  <c r="E5809" i="1" s="1"/>
  <c r="R6993" i="1"/>
  <c r="G1614" i="1"/>
  <c r="G60" i="1"/>
  <c r="G2155" i="1"/>
  <c r="W4534" i="1"/>
  <c r="E4534" i="1" s="1"/>
  <c r="R8159" i="1"/>
  <c r="R2118" i="1"/>
  <c r="G379" i="1"/>
  <c r="W2341" i="1"/>
  <c r="E2341" i="1" s="1"/>
  <c r="W2331" i="1"/>
  <c r="E2331" i="1" s="1"/>
  <c r="G872" i="1"/>
  <c r="W4239" i="1"/>
  <c r="E4239" i="1" s="1"/>
  <c r="G7052" i="1"/>
  <c r="R2151" i="1"/>
  <c r="R5846" i="1"/>
  <c r="R382" i="1"/>
  <c r="G2077" i="1"/>
  <c r="G6618" i="1"/>
  <c r="G1331" i="1"/>
  <c r="W7859" i="1"/>
  <c r="E7859" i="1" s="1"/>
  <c r="G4627" i="1"/>
  <c r="G2145" i="1"/>
  <c r="W7049" i="1"/>
  <c r="E7049" i="1" s="1"/>
  <c r="R2920" i="1"/>
  <c r="R6576" i="1"/>
  <c r="R6641" i="1"/>
  <c r="R4211" i="1"/>
  <c r="W6792" i="1"/>
  <c r="E6792" i="1" s="1"/>
  <c r="G3608" i="1"/>
  <c r="G4452" i="1"/>
  <c r="G1552" i="1"/>
  <c r="G3118" i="1"/>
  <c r="W1274" i="1"/>
  <c r="E1274" i="1" s="1"/>
  <c r="R8201" i="1"/>
  <c r="R8282" i="1"/>
  <c r="R2295" i="1"/>
  <c r="R1116" i="1"/>
  <c r="G2848" i="1"/>
  <c r="R6714" i="1"/>
  <c r="W2285" i="1"/>
  <c r="E2285" i="1" s="1"/>
  <c r="G7227" i="1"/>
  <c r="W4342" i="1"/>
  <c r="E4342" i="1" s="1"/>
  <c r="R4195" i="1"/>
  <c r="W4195" i="1" s="1"/>
  <c r="E4195" i="1" s="1"/>
  <c r="G4027" i="1"/>
  <c r="G8020" i="1"/>
  <c r="R6427" i="1"/>
  <c r="G2483" i="1"/>
  <c r="G2911" i="1"/>
  <c r="G7062" i="1"/>
  <c r="R2389" i="1"/>
  <c r="W2159" i="1"/>
  <c r="E2159" i="1" s="1"/>
  <c r="R2404" i="1"/>
  <c r="R2031" i="1"/>
  <c r="G1664" i="1"/>
  <c r="W3338" i="1"/>
  <c r="E3338" i="1" s="1"/>
  <c r="W5317" i="1"/>
  <c r="E5317" i="1" s="1"/>
  <c r="G5258" i="1"/>
  <c r="G1155" i="1"/>
  <c r="R638" i="1"/>
  <c r="G883" i="1"/>
  <c r="R3684" i="1"/>
  <c r="G4379" i="1"/>
  <c r="G4226" i="1"/>
  <c r="G392" i="1"/>
  <c r="G1454" i="1"/>
  <c r="G1012" i="1"/>
  <c r="R2829" i="1"/>
  <c r="W7507" i="1"/>
  <c r="E7507" i="1" s="1"/>
  <c r="G2818" i="1"/>
  <c r="R5489" i="1"/>
  <c r="R5248" i="1"/>
  <c r="R5804" i="1"/>
  <c r="R3594" i="1"/>
  <c r="W5597" i="1"/>
  <c r="E5597" i="1" s="1"/>
  <c r="W5274" i="1"/>
  <c r="E5274" i="1" s="1"/>
  <c r="R6567" i="1"/>
  <c r="G223" i="1"/>
  <c r="R7420" i="1"/>
  <c r="R7040" i="1"/>
  <c r="G1966" i="1"/>
  <c r="R8301" i="1"/>
  <c r="W7393" i="1"/>
  <c r="E7393" i="1" s="1"/>
  <c r="G5416" i="1"/>
  <c r="R442" i="1"/>
  <c r="G8169" i="1"/>
  <c r="R6565" i="1"/>
  <c r="R6482" i="1"/>
  <c r="W7250" i="1"/>
  <c r="E7250" i="1" s="1"/>
  <c r="R1500" i="1"/>
  <c r="R5436" i="1"/>
  <c r="W5436" i="1" s="1"/>
  <c r="E5436" i="1" s="1"/>
  <c r="G4006" i="1"/>
  <c r="R4824" i="1"/>
  <c r="R2837" i="1"/>
  <c r="G6313" i="1"/>
  <c r="G6070" i="1"/>
  <c r="W2635" i="1"/>
  <c r="E2635" i="1" s="1"/>
  <c r="G238" i="1"/>
  <c r="W7299" i="1"/>
  <c r="E7299" i="1" s="1"/>
  <c r="W1371" i="1"/>
  <c r="E1371" i="1" s="1"/>
  <c r="G754" i="1"/>
  <c r="W3678" i="1"/>
  <c r="E3678" i="1" s="1"/>
  <c r="W7094" i="1"/>
  <c r="E7094" i="1" s="1"/>
  <c r="R7980" i="1"/>
  <c r="G1175" i="1"/>
  <c r="W1501" i="1"/>
  <c r="E1501" i="1" s="1"/>
  <c r="R4205" i="1"/>
  <c r="G838" i="1"/>
  <c r="R6074" i="1"/>
  <c r="G2237" i="1"/>
  <c r="G4367" i="1"/>
  <c r="W2031" i="1"/>
  <c r="E2031" i="1" s="1"/>
  <c r="R5856" i="1"/>
  <c r="W6505" i="1"/>
  <c r="E6505" i="1" s="1"/>
  <c r="W1239" i="1"/>
  <c r="E1239" i="1" s="1"/>
  <c r="G5972" i="1"/>
  <c r="R2845" i="1"/>
  <c r="R7269" i="1"/>
  <c r="W7949" i="1"/>
  <c r="E7949" i="1" s="1"/>
  <c r="W7284" i="1"/>
  <c r="E7284" i="1" s="1"/>
  <c r="R5409" i="1"/>
  <c r="R21" i="1"/>
  <c r="W21" i="1" s="1"/>
  <c r="E21" i="1" s="1"/>
  <c r="W425" i="1"/>
  <c r="E425" i="1" s="1"/>
  <c r="G5807" i="1"/>
  <c r="G1926" i="1"/>
  <c r="W4716" i="1"/>
  <c r="E4716" i="1" s="1"/>
  <c r="W651" i="1"/>
  <c r="E651" i="1" s="1"/>
  <c r="R7563" i="1"/>
  <c r="W5670" i="1"/>
  <c r="E5670" i="1" s="1"/>
  <c r="G6876" i="1"/>
  <c r="R1791" i="1"/>
  <c r="G5944" i="1"/>
  <c r="G4327" i="1"/>
  <c r="W168" i="1"/>
  <c r="E168" i="1" s="1"/>
  <c r="R1567" i="1"/>
  <c r="W5858" i="1"/>
  <c r="E5858" i="1" s="1"/>
  <c r="G2323" i="1"/>
  <c r="G2382" i="1"/>
  <c r="W5658" i="1"/>
  <c r="E5658" i="1" s="1"/>
  <c r="G6983" i="1"/>
  <c r="G42" i="1"/>
  <c r="R3916" i="1"/>
  <c r="G1535" i="1"/>
  <c r="W6354" i="1"/>
  <c r="E6354" i="1" s="1"/>
  <c r="G2084" i="1"/>
  <c r="R4619" i="1"/>
  <c r="G5969" i="1"/>
  <c r="R7088" i="1"/>
  <c r="W7016" i="1"/>
  <c r="E7016" i="1" s="1"/>
  <c r="W2533" i="1"/>
  <c r="E2533" i="1" s="1"/>
  <c r="G1924" i="1"/>
  <c r="W4825" i="1"/>
  <c r="E4825" i="1" s="1"/>
  <c r="G6419" i="1"/>
  <c r="R903" i="1"/>
  <c r="G5540" i="1"/>
  <c r="G581" i="1"/>
  <c r="R8035" i="1"/>
  <c r="W2472" i="1"/>
  <c r="E2472" i="1" s="1"/>
  <c r="R2652" i="1"/>
  <c r="W281" i="1"/>
  <c r="E281" i="1" s="1"/>
  <c r="G7118" i="1"/>
  <c r="G8314" i="1"/>
  <c r="R5784" i="1"/>
  <c r="R5911" i="1"/>
  <c r="W1262" i="1"/>
  <c r="E1262" i="1" s="1"/>
  <c r="G5288" i="1"/>
  <c r="R819" i="1"/>
  <c r="W4580" i="1"/>
  <c r="E4580" i="1" s="1"/>
  <c r="R3988" i="1"/>
  <c r="G6101" i="1"/>
  <c r="R718" i="1"/>
  <c r="G2289" i="1"/>
  <c r="W4407" i="1"/>
  <c r="E4407" i="1" s="1"/>
  <c r="R6793" i="1"/>
  <c r="R6403" i="1"/>
  <c r="R3555" i="1"/>
  <c r="R7121" i="1"/>
  <c r="G3003" i="1"/>
  <c r="G4962" i="1"/>
  <c r="W806" i="1"/>
  <c r="E806" i="1" s="1"/>
  <c r="W1063" i="1"/>
  <c r="E1063" i="1" s="1"/>
  <c r="G1947" i="1"/>
  <c r="R736" i="1"/>
  <c r="R840" i="1"/>
  <c r="W1191" i="1"/>
  <c r="E1191" i="1" s="1"/>
  <c r="W159" i="1"/>
  <c r="E159" i="1" s="1"/>
  <c r="R2741" i="1"/>
  <c r="G7244" i="1"/>
  <c r="R4009" i="1"/>
  <c r="R6255" i="1"/>
  <c r="G2751" i="1"/>
  <c r="W2299" i="1"/>
  <c r="E2299" i="1" s="1"/>
  <c r="R6413" i="1"/>
  <c r="R7969" i="1"/>
  <c r="W4177" i="1"/>
  <c r="E4177" i="1" s="1"/>
  <c r="W3278" i="1"/>
  <c r="E3278" i="1" s="1"/>
  <c r="G6183" i="1"/>
  <c r="R7036" i="1"/>
  <c r="R5421" i="1"/>
  <c r="W4268" i="1"/>
  <c r="E4268" i="1" s="1"/>
  <c r="G4173" i="1"/>
  <c r="W5223" i="1"/>
  <c r="E5223" i="1" s="1"/>
  <c r="G8151" i="1"/>
  <c r="G3439" i="1"/>
  <c r="R1626" i="1"/>
  <c r="G6064" i="1"/>
  <c r="W4445" i="1"/>
  <c r="E4445" i="1" s="1"/>
  <c r="W3044" i="1"/>
  <c r="E3044" i="1" s="1"/>
  <c r="G7367" i="1"/>
  <c r="G1660" i="1"/>
  <c r="R5564" i="1"/>
  <c r="R6071" i="1"/>
  <c r="W5350" i="1"/>
  <c r="E5350" i="1" s="1"/>
  <c r="R1667" i="1"/>
  <c r="G1065" i="1"/>
  <c r="G5935" i="1"/>
  <c r="W1139" i="1"/>
  <c r="E1139" i="1" s="1"/>
  <c r="W3658" i="1"/>
  <c r="E3658" i="1" s="1"/>
  <c r="R3583" i="1"/>
  <c r="R585" i="1"/>
  <c r="R4187" i="1"/>
  <c r="G3037" i="1"/>
  <c r="R4608" i="1"/>
  <c r="W4608" i="1" s="1"/>
  <c r="E4608" i="1" s="1"/>
  <c r="W7803" i="1"/>
  <c r="E7803" i="1" s="1"/>
  <c r="W2267" i="1"/>
  <c r="E2267" i="1" s="1"/>
  <c r="G5924" i="1"/>
  <c r="W8152" i="1"/>
  <c r="E8152" i="1" s="1"/>
  <c r="R2976" i="1"/>
  <c r="W7368" i="1"/>
  <c r="E7368" i="1" s="1"/>
  <c r="R6733" i="1"/>
  <c r="W629" i="1"/>
  <c r="E629" i="1" s="1"/>
  <c r="R6344" i="1"/>
  <c r="W2205" i="1"/>
  <c r="E2205" i="1" s="1"/>
  <c r="G3720" i="1"/>
  <c r="R5416" i="1"/>
  <c r="R1835" i="1"/>
  <c r="R4310" i="1"/>
  <c r="G3491" i="1"/>
  <c r="G6603" i="1"/>
  <c r="G5024" i="1"/>
  <c r="G7532" i="1"/>
  <c r="W5347" i="1"/>
  <c r="E5347" i="1" s="1"/>
  <c r="W6276" i="1"/>
  <c r="E6276" i="1" s="1"/>
  <c r="W4162" i="1"/>
  <c r="E4162" i="1" s="1"/>
  <c r="W5130" i="1"/>
  <c r="E5130" i="1" s="1"/>
  <c r="G4518" i="1"/>
  <c r="G4344" i="1"/>
  <c r="R3828" i="1"/>
  <c r="R3134" i="1"/>
  <c r="W7639" i="1"/>
  <c r="E7639" i="1" s="1"/>
  <c r="W6662" i="1"/>
  <c r="E6662" i="1" s="1"/>
  <c r="G4800" i="1"/>
  <c r="G3766" i="1"/>
  <c r="G7100" i="1"/>
  <c r="G8146" i="1"/>
  <c r="W431" i="1"/>
  <c r="E431" i="1" s="1"/>
  <c r="W1103" i="1"/>
  <c r="E1103" i="1" s="1"/>
  <c r="W4829" i="1"/>
  <c r="E4829" i="1" s="1"/>
  <c r="G3644" i="1"/>
  <c r="R4123" i="1"/>
  <c r="G3126" i="1"/>
  <c r="W5510" i="1"/>
  <c r="E5510" i="1" s="1"/>
  <c r="W7152" i="1"/>
  <c r="E7152" i="1" s="1"/>
  <c r="W5050" i="1"/>
  <c r="E5050" i="1" s="1"/>
  <c r="W632" i="1"/>
  <c r="E632" i="1" s="1"/>
  <c r="W5154" i="1"/>
  <c r="E5154" i="1" s="1"/>
  <c r="R5539" i="1"/>
  <c r="R22" i="1"/>
  <c r="G5554" i="1"/>
  <c r="R33" i="1"/>
  <c r="G1656" i="1"/>
  <c r="W7939" i="1"/>
  <c r="E7939" i="1" s="1"/>
  <c r="R6343" i="1"/>
  <c r="G1328" i="1"/>
  <c r="G524" i="1"/>
  <c r="G1733" i="1"/>
  <c r="R8157" i="1"/>
  <c r="G6911" i="1"/>
  <c r="R3245" i="1"/>
  <c r="R6788" i="1"/>
  <c r="W4327" i="1"/>
  <c r="E4327" i="1" s="1"/>
  <c r="R548" i="1"/>
  <c r="G5871" i="1"/>
  <c r="R2296" i="1"/>
  <c r="W5260" i="1"/>
  <c r="E5260" i="1" s="1"/>
  <c r="G5628" i="1"/>
  <c r="G745" i="1"/>
  <c r="R2292" i="1"/>
  <c r="R5427" i="1"/>
  <c r="G1526" i="1"/>
  <c r="R8133" i="1"/>
  <c r="W1285" i="1"/>
  <c r="E1285" i="1" s="1"/>
  <c r="G5699" i="1"/>
  <c r="W8135" i="1"/>
  <c r="E8135" i="1" s="1"/>
  <c r="R696" i="1"/>
  <c r="W7249" i="1"/>
  <c r="E7249" i="1" s="1"/>
  <c r="R4130" i="1"/>
  <c r="G89" i="1"/>
  <c r="R389" i="1"/>
  <c r="G5776" i="1"/>
  <c r="R4563" i="1"/>
  <c r="G7377" i="1"/>
  <c r="G5000" i="1"/>
  <c r="R3677" i="1"/>
  <c r="W4857" i="1"/>
  <c r="E4857" i="1" s="1"/>
  <c r="W7007" i="1"/>
  <c r="E7007" i="1" s="1"/>
  <c r="G5042" i="1"/>
  <c r="R3170" i="1"/>
  <c r="R3313" i="1"/>
  <c r="W1069" i="1"/>
  <c r="E1069" i="1" s="1"/>
  <c r="W6419" i="1"/>
  <c r="E6419" i="1" s="1"/>
  <c r="R194" i="1"/>
  <c r="W1032" i="1"/>
  <c r="E1032" i="1" s="1"/>
  <c r="W6563" i="1"/>
  <c r="E6563" i="1" s="1"/>
  <c r="W1132" i="1"/>
  <c r="E1132" i="1" s="1"/>
  <c r="W7352" i="1"/>
  <c r="E7352" i="1" s="1"/>
  <c r="G7952" i="1"/>
  <c r="W4787" i="1"/>
  <c r="E4787" i="1" s="1"/>
  <c r="G7410" i="1"/>
  <c r="W3470" i="1"/>
  <c r="E3470" i="1" s="1"/>
  <c r="R2693" i="1"/>
  <c r="R6027" i="1"/>
  <c r="G2507" i="1"/>
  <c r="W712" i="1"/>
  <c r="E712" i="1" s="1"/>
  <c r="W3274" i="1"/>
  <c r="E3274" i="1" s="1"/>
  <c r="G312" i="1"/>
  <c r="W2713" i="1"/>
  <c r="E2713" i="1" s="1"/>
  <c r="R7511" i="1"/>
  <c r="W5345" i="1"/>
  <c r="E5345" i="1" s="1"/>
  <c r="R8136" i="1"/>
  <c r="W8136" i="1" s="1"/>
  <c r="E8136" i="1" s="1"/>
  <c r="R1462" i="1"/>
  <c r="R245" i="1"/>
  <c r="G6364" i="1"/>
  <c r="R2824" i="1"/>
  <c r="W2178" i="1"/>
  <c r="E2178" i="1" s="1"/>
  <c r="R3567" i="1"/>
  <c r="W1058" i="1"/>
  <c r="E1058" i="1" s="1"/>
  <c r="R2534" i="1"/>
  <c r="G136" i="1"/>
  <c r="R3573" i="1"/>
  <c r="R6606" i="1"/>
  <c r="W1077" i="1"/>
  <c r="E1077" i="1" s="1"/>
  <c r="G6532" i="1"/>
  <c r="G8112" i="1"/>
  <c r="G8274" i="1"/>
  <c r="W7899" i="1"/>
  <c r="E7899" i="1" s="1"/>
  <c r="R4136" i="1"/>
  <c r="W4136" i="1" s="1"/>
  <c r="E4136" i="1" s="1"/>
  <c r="G4506" i="1"/>
  <c r="G810" i="1"/>
  <c r="R6872" i="1"/>
  <c r="R4319" i="1"/>
  <c r="W189" i="1"/>
  <c r="E189" i="1" s="1"/>
  <c r="G7892" i="1"/>
  <c r="R6460" i="1"/>
  <c r="R4000" i="1"/>
  <c r="G4852" i="1"/>
  <c r="R639" i="1"/>
  <c r="R5935" i="1"/>
  <c r="W4767" i="1"/>
  <c r="E4767" i="1" s="1"/>
  <c r="G3921" i="1"/>
  <c r="G6816" i="1"/>
  <c r="G5738" i="1"/>
  <c r="R2500" i="1"/>
  <c r="W2500" i="1" s="1"/>
  <c r="E2500" i="1" s="1"/>
  <c r="R7606" i="1"/>
  <c r="G7119" i="1"/>
  <c r="G7278" i="1"/>
  <c r="W7960" i="1"/>
  <c r="E7960" i="1" s="1"/>
  <c r="W349" i="1"/>
  <c r="E349" i="1" s="1"/>
  <c r="R4021" i="1"/>
  <c r="R2762" i="1"/>
  <c r="G6549" i="1"/>
  <c r="G6746" i="1"/>
  <c r="G3719" i="1"/>
  <c r="W692" i="1"/>
  <c r="E692" i="1" s="1"/>
  <c r="W1474" i="1"/>
  <c r="E1474" i="1" s="1"/>
  <c r="G7872" i="1"/>
  <c r="W5207" i="1"/>
  <c r="E5207" i="1" s="1"/>
  <c r="R2315" i="1"/>
  <c r="G675" i="1"/>
  <c r="W7009" i="1"/>
  <c r="E7009" i="1" s="1"/>
  <c r="G5560" i="1"/>
  <c r="W1745" i="1"/>
  <c r="E1745" i="1" s="1"/>
  <c r="W7146" i="1"/>
  <c r="E7146" i="1" s="1"/>
  <c r="G420" i="1"/>
  <c r="G820" i="1"/>
  <c r="R6938" i="1"/>
  <c r="R6134" i="1"/>
  <c r="G6001" i="1"/>
  <c r="R5677" i="1"/>
  <c r="W5001" i="1"/>
  <c r="E5001" i="1" s="1"/>
  <c r="R715" i="1"/>
  <c r="W7184" i="1"/>
  <c r="E7184" i="1" s="1"/>
  <c r="W1273" i="1"/>
  <c r="E1273" i="1" s="1"/>
  <c r="R3147" i="1"/>
  <c r="R5300" i="1"/>
  <c r="W2098" i="1"/>
  <c r="E2098" i="1" s="1"/>
  <c r="G2473" i="1"/>
  <c r="W1113" i="1"/>
  <c r="E1113" i="1" s="1"/>
  <c r="G1290" i="1"/>
  <c r="R742" i="1"/>
  <c r="G5099" i="1"/>
  <c r="R1395" i="1"/>
  <c r="G6082" i="1"/>
  <c r="G1150" i="1"/>
  <c r="G6110" i="1"/>
  <c r="W4833" i="1"/>
  <c r="E4833" i="1" s="1"/>
  <c r="R5461" i="1"/>
  <c r="W4106" i="1"/>
  <c r="E4106" i="1" s="1"/>
  <c r="R2353" i="1"/>
  <c r="G6945" i="1"/>
  <c r="W4674" i="1"/>
  <c r="E4674" i="1" s="1"/>
  <c r="G4817" i="1"/>
  <c r="R534" i="1"/>
  <c r="G1569" i="1"/>
  <c r="W5186" i="1"/>
  <c r="E5186" i="1" s="1"/>
  <c r="R2784" i="1"/>
  <c r="G2438" i="1"/>
  <c r="G600" i="1"/>
  <c r="G1440" i="1"/>
  <c r="R939" i="1"/>
  <c r="W3969" i="1"/>
  <c r="E3969" i="1" s="1"/>
  <c r="G693" i="1"/>
  <c r="G5684" i="1"/>
  <c r="G7102" i="1"/>
  <c r="R4255" i="1"/>
  <c r="W5851" i="1"/>
  <c r="E5851" i="1" s="1"/>
  <c r="W3717" i="1"/>
  <c r="E3717" i="1" s="1"/>
  <c r="W8185" i="1"/>
  <c r="E8185" i="1" s="1"/>
  <c r="W3008" i="1"/>
  <c r="E3008" i="1" s="1"/>
  <c r="R8254" i="1"/>
  <c r="R4095" i="1"/>
  <c r="W7147" i="1"/>
  <c r="E7147" i="1" s="1"/>
  <c r="R3875" i="1"/>
  <c r="G6228" i="1"/>
  <c r="W1707" i="1"/>
  <c r="E1707" i="1" s="1"/>
  <c r="R1213" i="1"/>
  <c r="R6710" i="1"/>
  <c r="G6938" i="1"/>
  <c r="R3174" i="1"/>
  <c r="W210" i="1"/>
  <c r="E210" i="1" s="1"/>
  <c r="R4448" i="1"/>
  <c r="R244" i="1"/>
  <c r="G6120" i="1"/>
  <c r="R3635" i="1"/>
  <c r="G5128" i="1"/>
  <c r="W6828" i="1"/>
  <c r="E6828" i="1" s="1"/>
  <c r="G2254" i="1"/>
  <c r="R7466" i="1"/>
  <c r="G2192" i="1"/>
  <c r="R5374" i="1"/>
  <c r="R1456" i="1"/>
  <c r="G5958" i="1"/>
  <c r="W2259" i="1"/>
  <c r="E2259" i="1" s="1"/>
  <c r="R167" i="1"/>
  <c r="R2403" i="1"/>
  <c r="W2403" i="1" s="1"/>
  <c r="E2403" i="1" s="1"/>
  <c r="W3850" i="1"/>
  <c r="E3850" i="1" s="1"/>
  <c r="G93" i="1"/>
  <c r="G5334" i="1"/>
  <c r="W5060" i="1"/>
  <c r="E5060" i="1" s="1"/>
  <c r="R418" i="1"/>
  <c r="W2547" i="1"/>
  <c r="E2547" i="1" s="1"/>
  <c r="G5877" i="1"/>
  <c r="W2038" i="1"/>
  <c r="E2038" i="1" s="1"/>
  <c r="G7009" i="1"/>
  <c r="R3008" i="1"/>
  <c r="R1833" i="1"/>
  <c r="G1182" i="1"/>
  <c r="W1029" i="1"/>
  <c r="E1029" i="1" s="1"/>
  <c r="R1255" i="1"/>
  <c r="G1620" i="1"/>
  <c r="G3977" i="1"/>
  <c r="W7867" i="1"/>
  <c r="E7867" i="1" s="1"/>
  <c r="R8191" i="1"/>
  <c r="R4197" i="1"/>
  <c r="G929" i="1"/>
  <c r="W1781" i="1"/>
  <c r="E1781" i="1" s="1"/>
  <c r="W3992" i="1"/>
  <c r="E3992" i="1" s="1"/>
  <c r="R1046" i="1"/>
  <c r="W1046" i="1" s="1"/>
  <c r="E1046" i="1" s="1"/>
  <c r="R4464" i="1"/>
  <c r="R8192" i="1"/>
  <c r="G2249" i="1"/>
  <c r="G5788" i="1"/>
  <c r="G5670" i="1"/>
  <c r="G4147" i="1"/>
  <c r="W8288" i="1"/>
  <c r="E8288" i="1" s="1"/>
  <c r="R4489" i="1"/>
  <c r="G7306" i="1"/>
  <c r="R2074" i="1"/>
  <c r="G5330" i="1"/>
  <c r="G3181" i="1"/>
  <c r="R3481" i="1"/>
  <c r="W851" i="1"/>
  <c r="E851" i="1" s="1"/>
  <c r="G2212" i="1"/>
  <c r="W6447" i="1"/>
  <c r="E6447" i="1" s="1"/>
  <c r="R4453" i="1"/>
  <c r="G1170" i="1"/>
  <c r="W2278" i="1"/>
  <c r="E2278" i="1" s="1"/>
  <c r="W5677" i="1"/>
  <c r="E5677" i="1" s="1"/>
  <c r="W5880" i="1"/>
  <c r="E5880" i="1" s="1"/>
  <c r="G2688" i="1"/>
  <c r="R2568" i="1"/>
  <c r="G3607" i="1"/>
  <c r="G2677" i="1"/>
  <c r="G2022" i="1"/>
  <c r="G2317" i="1"/>
  <c r="G8118" i="1"/>
  <c r="G6459" i="1"/>
  <c r="R3180" i="1"/>
  <c r="G2514" i="1"/>
  <c r="W2748" i="1"/>
  <c r="E2748" i="1" s="1"/>
  <c r="R3581" i="1"/>
  <c r="R7913" i="1"/>
  <c r="W2970" i="1"/>
  <c r="E2970" i="1" s="1"/>
  <c r="R1720" i="1"/>
  <c r="W7494" i="1"/>
  <c r="E7494" i="1" s="1"/>
  <c r="G7349" i="1"/>
  <c r="G7566" i="1"/>
  <c r="G3703" i="1"/>
  <c r="W5361" i="1"/>
  <c r="E5361" i="1" s="1"/>
  <c r="G2665" i="1"/>
  <c r="R5566" i="1"/>
  <c r="W3428" i="1"/>
  <c r="E3428" i="1" s="1"/>
  <c r="G998" i="1"/>
  <c r="G3958" i="1"/>
  <c r="R3814" i="1"/>
  <c r="G2397" i="1"/>
  <c r="G5163" i="1"/>
  <c r="W1595" i="1"/>
  <c r="E1595" i="1" s="1"/>
  <c r="R2955" i="1"/>
  <c r="W1639" i="1"/>
  <c r="E1639" i="1" s="1"/>
  <c r="W1034" i="1"/>
  <c r="E1034" i="1" s="1"/>
  <c r="R1574" i="1"/>
  <c r="G4460" i="1"/>
  <c r="W1073" i="1"/>
  <c r="E1073" i="1" s="1"/>
  <c r="R7873" i="1"/>
  <c r="G8212" i="1"/>
  <c r="W3249" i="1"/>
  <c r="E3249" i="1" s="1"/>
  <c r="W5842" i="1"/>
  <c r="E5842" i="1" s="1"/>
  <c r="G6875" i="1"/>
  <c r="R6499" i="1"/>
  <c r="G3936" i="1"/>
  <c r="R6614" i="1"/>
  <c r="R4694" i="1"/>
  <c r="W4694" i="1" s="1"/>
  <c r="E4694" i="1" s="1"/>
  <c r="W4755" i="1"/>
  <c r="E4755" i="1" s="1"/>
  <c r="R1121" i="1"/>
  <c r="G4403" i="1"/>
  <c r="R539" i="1"/>
  <c r="R298" i="1"/>
  <c r="R1804" i="1"/>
  <c r="R5378" i="1"/>
  <c r="G3592" i="1"/>
  <c r="W243" i="1"/>
  <c r="E243" i="1" s="1"/>
  <c r="R4888" i="1"/>
  <c r="W4946" i="1"/>
  <c r="E4946" i="1" s="1"/>
  <c r="G2396" i="1"/>
  <c r="G3301" i="1"/>
  <c r="W8161" i="1"/>
  <c r="E8161" i="1" s="1"/>
  <c r="G3603" i="1"/>
  <c r="R7268" i="1"/>
  <c r="G1981" i="1"/>
  <c r="R7263" i="1"/>
  <c r="W4722" i="1"/>
  <c r="E4722" i="1" s="1"/>
  <c r="R906" i="1"/>
  <c r="W2925" i="1"/>
  <c r="E2925" i="1" s="1"/>
  <c r="G1126" i="1"/>
  <c r="W3892" i="1"/>
  <c r="E3892" i="1" s="1"/>
  <c r="G5599" i="1"/>
  <c r="W3995" i="1"/>
  <c r="E3995" i="1" s="1"/>
  <c r="R2689" i="1"/>
  <c r="G7931" i="1"/>
  <c r="R4935" i="1"/>
  <c r="R1233" i="1"/>
  <c r="R3472" i="1"/>
  <c r="R5162" i="1"/>
  <c r="W5162" i="1" s="1"/>
  <c r="E5162" i="1" s="1"/>
  <c r="R4166" i="1"/>
  <c r="W4138" i="1"/>
  <c r="E4138" i="1" s="1"/>
  <c r="G4036" i="1"/>
  <c r="R5032" i="1"/>
  <c r="G7040" i="1"/>
  <c r="R7050" i="1"/>
  <c r="R2109" i="1"/>
  <c r="G5256" i="1"/>
  <c r="W4707" i="1"/>
  <c r="E4707" i="1" s="1"/>
  <c r="G1538" i="1"/>
  <c r="R8335" i="1"/>
  <c r="W8335" i="1" s="1"/>
  <c r="E8335" i="1" s="1"/>
  <c r="W811" i="1"/>
  <c r="E811" i="1" s="1"/>
  <c r="R5382" i="1"/>
  <c r="R938" i="1"/>
  <c r="R188" i="1"/>
  <c r="G205" i="1"/>
  <c r="G844" i="1"/>
  <c r="G5115" i="1"/>
  <c r="W1123" i="1"/>
  <c r="E1123" i="1" s="1"/>
  <c r="W6090" i="1"/>
  <c r="E6090" i="1" s="1"/>
  <c r="G5477" i="1"/>
  <c r="W3037" i="1"/>
  <c r="E3037" i="1" s="1"/>
  <c r="R215" i="1"/>
  <c r="R1423" i="1"/>
  <c r="G1263" i="1"/>
  <c r="R5926" i="1"/>
  <c r="G2057" i="1"/>
  <c r="W1753" i="1"/>
  <c r="E1753" i="1" s="1"/>
  <c r="G5545" i="1"/>
  <c r="W7556" i="1"/>
  <c r="E7556" i="1" s="1"/>
  <c r="W909" i="1"/>
  <c r="E909" i="1" s="1"/>
  <c r="G6989" i="1"/>
  <c r="W6706" i="1"/>
  <c r="E6706" i="1" s="1"/>
  <c r="W8195" i="1"/>
  <c r="E8195" i="1" s="1"/>
  <c r="W4059" i="1"/>
  <c r="E4059" i="1" s="1"/>
  <c r="W3140" i="1"/>
  <c r="E3140" i="1" s="1"/>
  <c r="R5191" i="1"/>
  <c r="R8165" i="1"/>
  <c r="R3681" i="1"/>
  <c r="G134" i="1"/>
  <c r="R2014" i="1"/>
  <c r="G1643" i="1"/>
  <c r="R1033" i="1"/>
  <c r="G7465" i="1"/>
  <c r="W4822" i="1"/>
  <c r="E4822" i="1" s="1"/>
  <c r="W219" i="1"/>
  <c r="E219" i="1" s="1"/>
  <c r="W3593" i="1"/>
  <c r="E3593" i="1" s="1"/>
  <c r="G4808" i="1"/>
  <c r="R3702" i="1"/>
  <c r="W4241" i="1"/>
  <c r="E4241" i="1" s="1"/>
  <c r="R8226" i="1"/>
  <c r="W8226" i="1" s="1"/>
  <c r="E8226" i="1" s="1"/>
  <c r="G2873" i="1"/>
  <c r="R3036" i="1"/>
  <c r="R844" i="1"/>
  <c r="R6126" i="1"/>
  <c r="W6126" i="1" s="1"/>
  <c r="E6126" i="1" s="1"/>
  <c r="G2031" i="1"/>
  <c r="R3895" i="1"/>
  <c r="R931" i="1"/>
  <c r="W5918" i="1"/>
  <c r="E5918" i="1" s="1"/>
  <c r="G6723" i="1"/>
  <c r="R8042" i="1"/>
  <c r="W2973" i="1"/>
  <c r="E2973" i="1" s="1"/>
  <c r="W6097" i="1"/>
  <c r="E6097" i="1" s="1"/>
  <c r="R6687" i="1"/>
  <c r="G5096" i="1"/>
  <c r="W6020" i="1"/>
  <c r="E6020" i="1" s="1"/>
  <c r="R3665" i="1"/>
  <c r="G5030" i="1"/>
  <c r="R91" i="1"/>
  <c r="W91" i="1" s="1"/>
  <c r="E91" i="1" s="1"/>
  <c r="G5165" i="1"/>
  <c r="R6271" i="1"/>
  <c r="W4471" i="1"/>
  <c r="E4471" i="1" s="1"/>
  <c r="R7079" i="1"/>
  <c r="W5647" i="1"/>
  <c r="E5647" i="1" s="1"/>
  <c r="G4435" i="1"/>
  <c r="G4276" i="1"/>
  <c r="G4789" i="1"/>
  <c r="R1552" i="1"/>
  <c r="G4820" i="1"/>
  <c r="G6712" i="1"/>
  <c r="W4873" i="1"/>
  <c r="E4873" i="1" s="1"/>
  <c r="W1261" i="1"/>
  <c r="E1261" i="1" s="1"/>
  <c r="W7110" i="1"/>
  <c r="E7110" i="1" s="1"/>
  <c r="R5213" i="1"/>
  <c r="W6991" i="1"/>
  <c r="E6991" i="1" s="1"/>
  <c r="W2859" i="1"/>
  <c r="E2859" i="1" s="1"/>
  <c r="R4882" i="1"/>
  <c r="W6518" i="1"/>
  <c r="E6518" i="1" s="1"/>
  <c r="R1828" i="1"/>
  <c r="G507" i="1"/>
  <c r="W4326" i="1"/>
  <c r="E4326" i="1" s="1"/>
  <c r="G1167" i="1"/>
  <c r="G2528" i="1"/>
  <c r="W6680" i="1"/>
  <c r="E6680" i="1" s="1"/>
  <c r="R7397" i="1"/>
  <c r="W1618" i="1"/>
  <c r="E1618" i="1" s="1"/>
  <c r="R4691" i="1"/>
  <c r="G488" i="1"/>
  <c r="R7468" i="1"/>
  <c r="W2514" i="1"/>
  <c r="E2514" i="1" s="1"/>
  <c r="R6840" i="1"/>
  <c r="R1870" i="1"/>
  <c r="W3742" i="1"/>
  <c r="E3742" i="1" s="1"/>
  <c r="R4336" i="1"/>
  <c r="G5367" i="1"/>
  <c r="R1768" i="1"/>
  <c r="W5082" i="1"/>
  <c r="E5082" i="1" s="1"/>
  <c r="R4208" i="1"/>
  <c r="G3174" i="1"/>
  <c r="R7380" i="1"/>
  <c r="W7380" i="1" s="1"/>
  <c r="E7380" i="1" s="1"/>
  <c r="R5936" i="1"/>
  <c r="G361" i="1"/>
  <c r="W7589" i="1"/>
  <c r="E7589" i="1" s="1"/>
  <c r="R344" i="1"/>
  <c r="R4091" i="1"/>
  <c r="R7914" i="1"/>
  <c r="G542" i="1"/>
  <c r="W4054" i="1"/>
  <c r="E4054" i="1" s="1"/>
  <c r="G1505" i="1"/>
  <c r="W864" i="1"/>
  <c r="E864" i="1" s="1"/>
  <c r="G5472" i="1"/>
  <c r="W6586" i="1"/>
  <c r="E6586" i="1" s="1"/>
  <c r="R3945" i="1"/>
  <c r="G2024" i="1"/>
  <c r="W6531" i="1"/>
  <c r="E6531" i="1" s="1"/>
  <c r="R541" i="1"/>
  <c r="R6369" i="1"/>
  <c r="G3032" i="1"/>
  <c r="R1098" i="1"/>
  <c r="G3502" i="1"/>
  <c r="W1494" i="1"/>
  <c r="E1494" i="1" s="1"/>
  <c r="W7084" i="1"/>
  <c r="E7084" i="1" s="1"/>
  <c r="G6379" i="1"/>
  <c r="G1927" i="1"/>
  <c r="W683" i="1"/>
  <c r="E683" i="1" s="1"/>
  <c r="R4381" i="1"/>
  <c r="G5867" i="1"/>
  <c r="R4276" i="1"/>
  <c r="R6236" i="1"/>
  <c r="G291" i="1"/>
  <c r="G423" i="1"/>
  <c r="R2900" i="1"/>
  <c r="W2150" i="1"/>
  <c r="E2150" i="1" s="1"/>
  <c r="W7437" i="1"/>
  <c r="E7437" i="1" s="1"/>
  <c r="R1249" i="1"/>
  <c r="R2969" i="1"/>
  <c r="R4092" i="1"/>
  <c r="W4092" i="1" s="1"/>
  <c r="E4092" i="1" s="1"/>
  <c r="W808" i="1"/>
  <c r="E808" i="1" s="1"/>
  <c r="W1538" i="1"/>
  <c r="E1538" i="1" s="1"/>
  <c r="G6853" i="1"/>
  <c r="R1045" i="1"/>
  <c r="G3345" i="1"/>
  <c r="R4623" i="1"/>
  <c r="G502" i="1"/>
  <c r="R2396" i="1"/>
  <c r="W2396" i="1" s="1"/>
  <c r="E2396" i="1" s="1"/>
  <c r="W8294" i="1"/>
  <c r="E8294" i="1" s="1"/>
  <c r="G2444" i="1"/>
  <c r="G5546" i="1"/>
  <c r="G6391" i="1"/>
  <c r="G4592" i="1"/>
  <c r="G7639" i="1"/>
  <c r="G3311" i="1"/>
  <c r="W7950" i="1"/>
  <c r="E7950" i="1" s="1"/>
  <c r="G8175" i="1"/>
  <c r="G1343" i="1"/>
  <c r="G7860" i="1"/>
  <c r="R3294" i="1"/>
  <c r="G605" i="1"/>
  <c r="G4698" i="1"/>
  <c r="R1386" i="1"/>
  <c r="W6006" i="1"/>
  <c r="E6006" i="1" s="1"/>
  <c r="G3738" i="1"/>
  <c r="R1156" i="1"/>
  <c r="G5187" i="1"/>
  <c r="R1823" i="1"/>
  <c r="G2446" i="1"/>
  <c r="R841" i="1"/>
  <c r="R6400" i="1"/>
  <c r="W4027" i="1"/>
  <c r="E4027" i="1" s="1"/>
  <c r="W551" i="1"/>
  <c r="E551" i="1" s="1"/>
  <c r="W3062" i="1"/>
  <c r="E3062" i="1" s="1"/>
  <c r="G4653" i="1"/>
  <c r="G4394" i="1"/>
  <c r="G5316" i="1"/>
  <c r="W655" i="1"/>
  <c r="E655" i="1" s="1"/>
  <c r="R3150" i="1"/>
  <c r="W1213" i="1"/>
  <c r="E1213" i="1" s="1"/>
  <c r="W7493" i="1"/>
  <c r="E7493" i="1" s="1"/>
  <c r="R7082" i="1"/>
  <c r="G510" i="1"/>
  <c r="R2111" i="1"/>
  <c r="R3963" i="1"/>
  <c r="G5570" i="1"/>
  <c r="G5197" i="1"/>
  <c r="G4277" i="1"/>
  <c r="W7517" i="1"/>
  <c r="E7517" i="1" s="1"/>
  <c r="W7142" i="1"/>
  <c r="E7142" i="1" s="1"/>
  <c r="W147" i="1"/>
  <c r="E147" i="1" s="1"/>
  <c r="W2260" i="1"/>
  <c r="E2260" i="1" s="1"/>
  <c r="R3493" i="1"/>
  <c r="W7947" i="1"/>
  <c r="E7947" i="1" s="1"/>
  <c r="R4167" i="1"/>
  <c r="G8154" i="1"/>
  <c r="W643" i="1"/>
  <c r="E643" i="1" s="1"/>
  <c r="R3181" i="1"/>
  <c r="G1332" i="1"/>
  <c r="R2997" i="1"/>
  <c r="R1532" i="1"/>
  <c r="R2108" i="1"/>
  <c r="R3616" i="1"/>
  <c r="R4393" i="1"/>
  <c r="R644" i="1"/>
  <c r="R5022" i="1"/>
  <c r="G2213" i="1"/>
  <c r="R977" i="1"/>
  <c r="R2034" i="1"/>
  <c r="W2034" i="1" s="1"/>
  <c r="E2034" i="1" s="1"/>
  <c r="R3979" i="1"/>
  <c r="W570" i="1"/>
  <c r="E570" i="1" s="1"/>
  <c r="G7249" i="1"/>
  <c r="R4748" i="1"/>
  <c r="G2336" i="1"/>
  <c r="G642" i="1"/>
  <c r="G8025" i="1"/>
  <c r="R5036" i="1"/>
  <c r="W3554" i="1"/>
  <c r="E3554" i="1" s="1"/>
  <c r="R1070" i="1"/>
  <c r="W227" i="1"/>
  <c r="E227" i="1" s="1"/>
  <c r="G5632" i="1"/>
  <c r="W3396" i="1"/>
  <c r="E3396" i="1" s="1"/>
  <c r="R5129" i="1"/>
  <c r="W1052" i="1"/>
  <c r="E1052" i="1" s="1"/>
  <c r="R1536" i="1"/>
  <c r="G5906" i="1"/>
  <c r="G1283" i="1"/>
  <c r="R73" i="1"/>
  <c r="R2233" i="1"/>
  <c r="G1797" i="1"/>
  <c r="G7146" i="1"/>
  <c r="G3426" i="1"/>
  <c r="G5530" i="1"/>
  <c r="W5292" i="1"/>
  <c r="E5292" i="1" s="1"/>
  <c r="G1828" i="1"/>
  <c r="G158" i="1"/>
  <c r="R5426" i="1"/>
  <c r="G3473" i="1"/>
  <c r="W1893" i="1"/>
  <c r="E1893" i="1" s="1"/>
  <c r="W1169" i="1"/>
  <c r="E1169" i="1" s="1"/>
  <c r="R7123" i="1"/>
  <c r="G5215" i="1"/>
  <c r="W6510" i="1"/>
  <c r="E6510" i="1" s="1"/>
  <c r="G7441" i="1"/>
  <c r="R8055" i="1"/>
  <c r="G5253" i="1"/>
  <c r="G2494" i="1"/>
  <c r="R6985" i="1"/>
  <c r="R966" i="1"/>
  <c r="G1016" i="1"/>
  <c r="W4818" i="1"/>
  <c r="E4818" i="1" s="1"/>
  <c r="W4181" i="1"/>
  <c r="E4181" i="1" s="1"/>
  <c r="R3434" i="1"/>
  <c r="G5154" i="1"/>
  <c r="G884" i="1"/>
  <c r="W2133" i="1"/>
  <c r="E2133" i="1" s="1"/>
  <c r="W6099" i="1"/>
  <c r="E6099" i="1" s="1"/>
  <c r="G7233" i="1"/>
  <c r="R2632" i="1"/>
  <c r="G5227" i="1"/>
  <c r="G5457" i="1"/>
  <c r="R1075" i="1"/>
  <c r="G3203" i="1"/>
  <c r="W3862" i="1"/>
  <c r="E3862" i="1" s="1"/>
  <c r="R3355" i="1"/>
  <c r="G4786" i="1"/>
  <c r="G2046" i="1"/>
  <c r="R2544" i="1"/>
  <c r="R2101" i="1"/>
  <c r="W6521" i="1"/>
  <c r="E6521" i="1" s="1"/>
  <c r="G4019" i="1"/>
  <c r="W258" i="1"/>
  <c r="E258" i="1" s="1"/>
  <c r="W57" i="1"/>
  <c r="E57" i="1" s="1"/>
  <c r="R4560" i="1"/>
  <c r="G3702" i="1"/>
  <c r="R3124" i="1"/>
  <c r="W8312" i="1"/>
  <c r="E8312" i="1" s="1"/>
  <c r="G129" i="1"/>
  <c r="W6411" i="1"/>
  <c r="E6411" i="1" s="1"/>
  <c r="W5738" i="1"/>
  <c r="E5738" i="1" s="1"/>
  <c r="W2693" i="1"/>
  <c r="E2693" i="1" s="1"/>
  <c r="G6088" i="1"/>
  <c r="R2374" i="1"/>
  <c r="R5990" i="1"/>
  <c r="G489" i="1"/>
  <c r="R3876" i="1"/>
  <c r="W78" i="1"/>
  <c r="E78" i="1" s="1"/>
  <c r="R1373" i="1"/>
  <c r="W1373" i="1" s="1"/>
  <c r="E1373" i="1" s="1"/>
  <c r="G5433" i="1"/>
  <c r="R1467" i="1"/>
  <c r="W5054" i="1"/>
  <c r="E5054" i="1" s="1"/>
  <c r="G2807" i="1"/>
  <c r="G2390" i="1"/>
  <c r="R8281" i="1"/>
  <c r="G430" i="1"/>
  <c r="G2767" i="1"/>
  <c r="R6085" i="1"/>
  <c r="W5142" i="1"/>
  <c r="E5142" i="1" s="1"/>
  <c r="G195" i="1"/>
  <c r="R1933" i="1"/>
  <c r="G4553" i="1"/>
  <c r="W8336" i="1"/>
  <c r="E8336" i="1" s="1"/>
  <c r="G7209" i="1"/>
  <c r="G253" i="1"/>
  <c r="W6876" i="1"/>
  <c r="E6876" i="1" s="1"/>
  <c r="G7552" i="1"/>
  <c r="G177" i="1"/>
  <c r="W2964" i="1"/>
  <c r="E2964" i="1" s="1"/>
  <c r="R3362" i="1"/>
  <c r="G271" i="1"/>
  <c r="G3868" i="1"/>
  <c r="G772" i="1"/>
  <c r="R217" i="1"/>
  <c r="G2203" i="1"/>
  <c r="R1235" i="1"/>
  <c r="R4360" i="1"/>
  <c r="G2476" i="1"/>
  <c r="R1950" i="1"/>
  <c r="G6268" i="1"/>
  <c r="G2634" i="1"/>
  <c r="W6692" i="1"/>
  <c r="E6692" i="1" s="1"/>
  <c r="R5232" i="1"/>
  <c r="G5108" i="1"/>
  <c r="W793" i="1"/>
  <c r="E793" i="1" s="1"/>
  <c r="W3461" i="1"/>
  <c r="E3461" i="1" s="1"/>
  <c r="W1764" i="1"/>
  <c r="E1764" i="1" s="1"/>
  <c r="G4884" i="1"/>
  <c r="W1331" i="1"/>
  <c r="E1331" i="1" s="1"/>
  <c r="G834" i="1"/>
  <c r="G3027" i="1"/>
  <c r="G2614" i="1"/>
  <c r="W447" i="1"/>
  <c r="E447" i="1" s="1"/>
  <c r="R8275" i="1"/>
  <c r="R2189" i="1"/>
  <c r="G626" i="1"/>
  <c r="G113" i="1"/>
  <c r="R986" i="1"/>
  <c r="W935" i="1"/>
  <c r="E935" i="1" s="1"/>
  <c r="W691" i="1"/>
  <c r="E691" i="1" s="1"/>
  <c r="W1520" i="1"/>
  <c r="E1520" i="1" s="1"/>
  <c r="W4056" i="1"/>
  <c r="E4056" i="1" s="1"/>
  <c r="G2529" i="1"/>
  <c r="W2522" i="1"/>
  <c r="E2522" i="1" s="1"/>
  <c r="R560" i="1"/>
  <c r="R2530" i="1"/>
  <c r="G6897" i="1"/>
  <c r="G6973" i="1"/>
  <c r="G2083" i="1"/>
  <c r="G3947" i="1"/>
  <c r="W22" i="1"/>
  <c r="E22" i="1" s="1"/>
  <c r="R4357" i="1"/>
  <c r="R5852" i="1"/>
  <c r="G7551" i="1"/>
  <c r="R1329" i="1"/>
  <c r="W1329" i="1" s="1"/>
  <c r="E1329" i="1" s="1"/>
  <c r="R6035" i="1"/>
  <c r="R4014" i="1"/>
  <c r="W6641" i="1"/>
  <c r="E6641" i="1" s="1"/>
  <c r="R6648" i="1"/>
  <c r="R3238" i="1"/>
  <c r="R3341" i="1"/>
  <c r="G1319" i="1"/>
  <c r="R3279" i="1"/>
  <c r="G7317" i="1"/>
  <c r="W6181" i="1"/>
  <c r="E6181" i="1" s="1"/>
  <c r="G5647" i="1"/>
  <c r="G155" i="1"/>
  <c r="R962" i="1"/>
  <c r="R7252" i="1"/>
  <c r="W2460" i="1"/>
  <c r="E2460" i="1" s="1"/>
  <c r="R7235" i="1"/>
  <c r="R6678" i="1"/>
  <c r="G7012" i="1"/>
  <c r="G3167" i="1"/>
  <c r="W1743" i="1"/>
  <c r="E1743" i="1" s="1"/>
  <c r="G3054" i="1"/>
  <c r="G5663" i="1"/>
  <c r="R6304" i="1"/>
  <c r="R4932" i="1"/>
  <c r="G1033" i="1"/>
  <c r="G5505" i="1"/>
  <c r="R4975" i="1"/>
  <c r="G186" i="1"/>
  <c r="W121" i="1"/>
  <c r="E121" i="1" s="1"/>
  <c r="R4918" i="1"/>
  <c r="G1510" i="1"/>
  <c r="G7527" i="1"/>
  <c r="R857" i="1"/>
  <c r="G2619" i="1"/>
  <c r="W679" i="1"/>
  <c r="E679" i="1" s="1"/>
  <c r="G1639" i="1"/>
  <c r="R5341" i="1"/>
  <c r="W3509" i="1"/>
  <c r="E3509" i="1" s="1"/>
  <c r="R149" i="1"/>
  <c r="R7272" i="1"/>
  <c r="W7305" i="1"/>
  <c r="E7305" i="1" s="1"/>
  <c r="R2343" i="1"/>
  <c r="G2248" i="1"/>
  <c r="R263" i="1"/>
  <c r="R71" i="1"/>
  <c r="G1041" i="1"/>
  <c r="W1560" i="1"/>
  <c r="E1560" i="1" s="1"/>
  <c r="G5763" i="1"/>
  <c r="W2812" i="1"/>
  <c r="E2812" i="1" s="1"/>
  <c r="R3701" i="1"/>
  <c r="W3701" i="1" s="1"/>
  <c r="E3701" i="1" s="1"/>
  <c r="W953" i="1"/>
  <c r="E953" i="1" s="1"/>
  <c r="R334" i="1"/>
  <c r="W2497" i="1"/>
  <c r="E2497" i="1" s="1"/>
  <c r="G3014" i="1"/>
  <c r="R890" i="1"/>
  <c r="R6371" i="1"/>
  <c r="R8257" i="1"/>
  <c r="G7313" i="1"/>
  <c r="G6067" i="1"/>
  <c r="R5582" i="1"/>
  <c r="G3841" i="1"/>
  <c r="R6333" i="1"/>
  <c r="W6333" i="1" s="1"/>
  <c r="E6333" i="1" s="1"/>
  <c r="R448" i="1"/>
  <c r="R4892" i="1"/>
  <c r="W7118" i="1"/>
  <c r="E7118" i="1" s="1"/>
  <c r="R8090" i="1"/>
  <c r="W1681" i="1"/>
  <c r="E1681" i="1" s="1"/>
  <c r="G6676" i="1"/>
  <c r="G8316" i="1"/>
  <c r="G2385" i="1"/>
  <c r="G6494" i="1"/>
  <c r="W2356" i="1"/>
  <c r="E2356" i="1" s="1"/>
  <c r="W8086" i="1"/>
  <c r="E8086" i="1" s="1"/>
  <c r="G1646" i="1"/>
  <c r="R5530" i="1"/>
  <c r="G1756" i="1"/>
  <c r="G4672" i="1"/>
  <c r="R8337" i="1"/>
  <c r="R7209" i="1"/>
  <c r="G7497" i="1"/>
  <c r="R5573" i="1"/>
  <c r="G1810" i="1"/>
  <c r="G1944" i="1"/>
  <c r="R7536" i="1"/>
  <c r="G5192" i="1"/>
  <c r="G6005" i="1"/>
  <c r="W4463" i="1"/>
  <c r="E4463" i="1" s="1"/>
  <c r="G6203" i="1"/>
  <c r="W7884" i="1"/>
  <c r="E7884" i="1" s="1"/>
  <c r="R7941" i="1"/>
  <c r="G6086" i="1"/>
  <c r="G4913" i="1"/>
  <c r="R2908" i="1"/>
  <c r="R6831" i="1"/>
  <c r="R5319" i="1"/>
  <c r="G1382" i="1"/>
  <c r="R3471" i="1"/>
  <c r="G4072" i="1"/>
  <c r="G2412" i="1"/>
  <c r="R598" i="1"/>
  <c r="R6142" i="1"/>
  <c r="G3808" i="1"/>
  <c r="G1431" i="1"/>
  <c r="W5063" i="1"/>
  <c r="E5063" i="1" s="1"/>
  <c r="R3189" i="1"/>
  <c r="W3189" i="1" s="1"/>
  <c r="E3189" i="1" s="1"/>
  <c r="G1179" i="1"/>
  <c r="R1092" i="1"/>
  <c r="W6471" i="1"/>
  <c r="E6471" i="1" s="1"/>
  <c r="R7262" i="1"/>
  <c r="R1203" i="1"/>
  <c r="W5992" i="1"/>
  <c r="E5992" i="1" s="1"/>
  <c r="R1400" i="1"/>
  <c r="R7815" i="1"/>
  <c r="R3383" i="1"/>
  <c r="G620" i="1"/>
  <c r="W1755" i="1"/>
  <c r="E1755" i="1" s="1"/>
  <c r="G3964" i="1"/>
  <c r="R6396" i="1"/>
  <c r="G571" i="1"/>
  <c r="R842" i="1"/>
  <c r="G206" i="1"/>
  <c r="G6463" i="1"/>
  <c r="G7084" i="1"/>
  <c r="W3444" i="1"/>
  <c r="E3444" i="1" s="1"/>
  <c r="G3322" i="1"/>
  <c r="W5936" i="1"/>
  <c r="E5936" i="1" s="1"/>
  <c r="W3084" i="1"/>
  <c r="E3084" i="1" s="1"/>
  <c r="G249" i="1"/>
  <c r="G7547" i="1"/>
  <c r="W4123" i="1"/>
  <c r="E4123" i="1" s="1"/>
  <c r="G5281" i="1"/>
  <c r="R705" i="1"/>
  <c r="G6747" i="1"/>
  <c r="R6645" i="1"/>
  <c r="G1293" i="1"/>
  <c r="W5650" i="1"/>
  <c r="E5650" i="1" s="1"/>
  <c r="W1269" i="1"/>
  <c r="E1269" i="1" s="1"/>
  <c r="R5201" i="1"/>
  <c r="G2016" i="1"/>
  <c r="R1059" i="1"/>
  <c r="W7179" i="1"/>
  <c r="E7179" i="1" s="1"/>
  <c r="W4311" i="1"/>
  <c r="E4311" i="1" s="1"/>
  <c r="R1622" i="1"/>
  <c r="R703" i="1"/>
  <c r="W1368" i="1"/>
  <c r="E1368" i="1" s="1"/>
  <c r="G475" i="1"/>
  <c r="G2923" i="1"/>
  <c r="R6681" i="1"/>
  <c r="R83" i="1"/>
  <c r="G5011" i="1"/>
  <c r="R5369" i="1"/>
  <c r="G4651" i="1"/>
  <c r="R6489" i="1"/>
  <c r="R2963" i="1"/>
  <c r="R3458" i="1"/>
  <c r="W835" i="1"/>
  <c r="E835" i="1" s="1"/>
  <c r="G6239" i="1"/>
  <c r="R291" i="1"/>
  <c r="G6288" i="1"/>
  <c r="G6931" i="1"/>
  <c r="W1828" i="1"/>
  <c r="E1828" i="1" s="1"/>
  <c r="G974" i="1"/>
  <c r="W247" i="1"/>
  <c r="E247" i="1" s="1"/>
  <c r="R1702" i="1"/>
  <c r="G1122" i="1"/>
  <c r="R5675" i="1"/>
  <c r="W3371" i="1"/>
  <c r="E3371" i="1" s="1"/>
  <c r="R452" i="1"/>
  <c r="R1157" i="1"/>
  <c r="R6036" i="1"/>
  <c r="W8300" i="1"/>
  <c r="E8300" i="1" s="1"/>
  <c r="G3721" i="1"/>
  <c r="G5147" i="1"/>
  <c r="G6040" i="1"/>
  <c r="R4011" i="1"/>
  <c r="W6516" i="1"/>
  <c r="E6516" i="1" s="1"/>
  <c r="W6375" i="1"/>
  <c r="E6375" i="1" s="1"/>
  <c r="G5174" i="1"/>
  <c r="W4324" i="1"/>
  <c r="E4324" i="1" s="1"/>
  <c r="W314" i="1"/>
  <c r="E314" i="1" s="1"/>
  <c r="R7377" i="1"/>
  <c r="R7149" i="1"/>
  <c r="G1110" i="1"/>
  <c r="W568" i="1"/>
  <c r="E568" i="1" s="1"/>
  <c r="W1888" i="1"/>
  <c r="E1888" i="1" s="1"/>
  <c r="G3652" i="1"/>
  <c r="G2822" i="1"/>
  <c r="R8241" i="1"/>
  <c r="G5589" i="1"/>
  <c r="G6374" i="1"/>
  <c r="G5923" i="1"/>
  <c r="R5326" i="1"/>
  <c r="G2945" i="1"/>
  <c r="G4038" i="1"/>
  <c r="W7133" i="1"/>
  <c r="E7133" i="1" s="1"/>
  <c r="W912" i="1"/>
  <c r="E912" i="1" s="1"/>
  <c r="R2346" i="1"/>
  <c r="R2207" i="1"/>
  <c r="G3108" i="1"/>
  <c r="G4426" i="1"/>
  <c r="W1689" i="1"/>
  <c r="E1689" i="1" s="1"/>
  <c r="G3446" i="1"/>
  <c r="W3201" i="1"/>
  <c r="E3201" i="1" s="1"/>
  <c r="R2081" i="1"/>
  <c r="W5826" i="1"/>
  <c r="E5826" i="1" s="1"/>
  <c r="R1748" i="1"/>
  <c r="G114" i="1"/>
  <c r="G5175" i="1"/>
  <c r="R4703" i="1"/>
  <c r="G3890" i="1"/>
  <c r="W1434" i="1"/>
  <c r="E1434" i="1" s="1"/>
  <c r="R3459" i="1"/>
  <c r="G8059" i="1"/>
  <c r="R3622" i="1"/>
  <c r="R6423" i="1"/>
  <c r="G6675" i="1"/>
  <c r="G7951" i="1"/>
  <c r="G314" i="1"/>
  <c r="G358" i="1"/>
  <c r="R3222" i="1"/>
  <c r="W472" i="1"/>
  <c r="E472" i="1" s="1"/>
  <c r="R5533" i="1"/>
  <c r="W8322" i="1"/>
  <c r="E8322" i="1" s="1"/>
  <c r="G6912" i="1"/>
  <c r="R3638" i="1"/>
  <c r="R6858" i="1"/>
  <c r="R1530" i="1"/>
  <c r="R4423" i="1"/>
  <c r="W8175" i="1"/>
  <c r="E8175" i="1" s="1"/>
  <c r="G2226" i="1"/>
  <c r="R4279" i="1"/>
  <c r="W955" i="1"/>
  <c r="E955" i="1" s="1"/>
  <c r="G5299" i="1"/>
  <c r="G2642" i="1"/>
  <c r="W1999" i="1"/>
  <c r="E1999" i="1" s="1"/>
  <c r="G303" i="1"/>
  <c r="G6236" i="1"/>
  <c r="W3481" i="1"/>
  <c r="E3481" i="1" s="1"/>
  <c r="W7018" i="1"/>
  <c r="E7018" i="1" s="1"/>
  <c r="G7322" i="1"/>
  <c r="R4729" i="1"/>
  <c r="G6452" i="1"/>
  <c r="W7555" i="1"/>
  <c r="E7555" i="1" s="1"/>
  <c r="R2371" i="1"/>
  <c r="G6833" i="1"/>
  <c r="G108" i="1"/>
  <c r="G3929" i="1"/>
  <c r="G3797" i="1"/>
  <c r="R1693" i="1"/>
  <c r="W6041" i="1"/>
  <c r="E6041" i="1" s="1"/>
  <c r="W4995" i="1"/>
  <c r="E4995" i="1" s="1"/>
  <c r="G7470" i="1"/>
  <c r="G5666" i="1"/>
  <c r="G1135" i="1"/>
  <c r="W5313" i="1"/>
  <c r="E5313" i="1" s="1"/>
  <c r="W788" i="1"/>
  <c r="E788" i="1" s="1"/>
  <c r="R3246" i="1"/>
  <c r="G2108" i="1"/>
  <c r="R4637" i="1"/>
  <c r="W1731" i="1"/>
  <c r="E1731" i="1" s="1"/>
  <c r="W1435" i="1"/>
  <c r="E1435" i="1" s="1"/>
  <c r="R461" i="1"/>
  <c r="R5605" i="1"/>
  <c r="G791" i="1"/>
  <c r="R6231" i="1"/>
  <c r="W4178" i="1"/>
  <c r="E4178" i="1" s="1"/>
  <c r="R6088" i="1"/>
  <c r="W7170" i="1"/>
  <c r="E7170" i="1" s="1"/>
  <c r="R6607" i="1"/>
  <c r="R4675" i="1"/>
  <c r="G2025" i="1"/>
  <c r="G1753" i="1"/>
  <c r="W4021" i="1"/>
  <c r="E4021" i="1" s="1"/>
  <c r="W6886" i="1"/>
  <c r="E6886" i="1" s="1"/>
  <c r="R5724" i="1"/>
  <c r="W5241" i="1"/>
  <c r="E5241" i="1" s="1"/>
  <c r="G1094" i="1"/>
  <c r="R779" i="1"/>
  <c r="R2275" i="1"/>
  <c r="R803" i="1"/>
  <c r="R7153" i="1"/>
  <c r="R1508" i="1"/>
  <c r="W1983" i="1"/>
  <c r="E1983" i="1" s="1"/>
  <c r="G1683" i="1"/>
  <c r="R339" i="1"/>
  <c r="G7431" i="1"/>
  <c r="W2040" i="1"/>
  <c r="E2040" i="1" s="1"/>
  <c r="G2834" i="1"/>
  <c r="W1475" i="1"/>
  <c r="E1475" i="1" s="1"/>
  <c r="G385" i="1"/>
  <c r="R5460" i="1"/>
  <c r="G1404" i="1"/>
  <c r="G1848" i="1"/>
  <c r="W3601" i="1"/>
  <c r="E3601" i="1" s="1"/>
  <c r="W2337" i="1"/>
  <c r="E2337" i="1" s="1"/>
  <c r="G1084" i="1"/>
  <c r="R7513" i="1"/>
  <c r="G4137" i="1"/>
  <c r="G3227" i="1"/>
  <c r="G4494" i="1"/>
  <c r="R5901" i="1"/>
  <c r="W1187" i="1"/>
  <c r="E1187" i="1" s="1"/>
  <c r="G5996" i="1"/>
  <c r="W5767" i="1"/>
  <c r="E5767" i="1" s="1"/>
  <c r="G6405" i="1"/>
  <c r="R4491" i="1"/>
  <c r="W736" i="1"/>
  <c r="E736" i="1" s="1"/>
  <c r="G2633" i="1"/>
  <c r="R6850" i="1"/>
  <c r="R1144" i="1"/>
  <c r="W2050" i="1"/>
  <c r="E2050" i="1" s="1"/>
  <c r="W934" i="1"/>
  <c r="E934" i="1" s="1"/>
  <c r="G2190" i="1"/>
  <c r="W81" i="1"/>
  <c r="E81" i="1" s="1"/>
  <c r="G6218" i="1"/>
  <c r="W6477" i="1"/>
  <c r="E6477" i="1" s="1"/>
  <c r="G5026" i="1"/>
  <c r="R5963" i="1"/>
  <c r="W1886" i="1"/>
  <c r="E1886" i="1" s="1"/>
  <c r="R8227" i="1"/>
  <c r="G4566" i="1"/>
  <c r="G3040" i="1"/>
  <c r="G2393" i="1"/>
  <c r="G2789" i="1"/>
  <c r="R1451" i="1"/>
  <c r="W4625" i="1"/>
  <c r="E4625" i="1" s="1"/>
  <c r="W1977" i="1"/>
  <c r="E1977" i="1" s="1"/>
  <c r="R2868" i="1"/>
  <c r="G4474" i="1"/>
  <c r="R1841" i="1"/>
  <c r="G7179" i="1"/>
  <c r="G4691" i="1"/>
  <c r="G7558" i="1"/>
  <c r="R8065" i="1"/>
  <c r="W505" i="1"/>
  <c r="E505" i="1" s="1"/>
  <c r="G1645" i="1"/>
  <c r="G4012" i="1"/>
  <c r="R2808" i="1"/>
  <c r="R3866" i="1"/>
  <c r="W390" i="1"/>
  <c r="E390" i="1" s="1"/>
  <c r="W6718" i="1"/>
  <c r="E6718" i="1" s="1"/>
  <c r="G4117" i="1"/>
  <c r="R2268" i="1"/>
  <c r="R4367" i="1"/>
  <c r="G3175" i="1"/>
  <c r="G6962" i="1"/>
  <c r="W5131" i="1"/>
  <c r="E5131" i="1" s="1"/>
  <c r="G7091" i="1"/>
  <c r="G5234" i="1"/>
  <c r="R3306" i="1"/>
  <c r="G2763" i="1"/>
  <c r="G684" i="1"/>
  <c r="W4545" i="1"/>
  <c r="E4545" i="1" s="1"/>
  <c r="R2009" i="1"/>
  <c r="R5366" i="1"/>
  <c r="G3112" i="1"/>
  <c r="R5968" i="1"/>
  <c r="R4588" i="1"/>
  <c r="R4120" i="1"/>
  <c r="W1128" i="1"/>
  <c r="E1128" i="1" s="1"/>
  <c r="G3522" i="1"/>
  <c r="W606" i="1"/>
  <c r="E606" i="1" s="1"/>
  <c r="G2291" i="1"/>
  <c r="R3998" i="1"/>
  <c r="G8012" i="1"/>
  <c r="W7630" i="1"/>
  <c r="E7630" i="1" s="1"/>
  <c r="R1414" i="1"/>
  <c r="G3392" i="1"/>
  <c r="G7516" i="1"/>
  <c r="G719" i="1"/>
  <c r="R6172" i="1"/>
  <c r="R1773" i="1"/>
  <c r="G6211" i="1"/>
  <c r="R7560" i="1"/>
  <c r="W3803" i="1"/>
  <c r="E3803" i="1" s="1"/>
  <c r="W4124" i="1"/>
  <c r="E4124" i="1" s="1"/>
  <c r="R2637" i="1"/>
  <c r="R6364" i="1"/>
  <c r="G1321" i="1"/>
  <c r="G6838" i="1"/>
  <c r="G1696" i="1"/>
  <c r="G6859" i="1"/>
  <c r="R8091" i="1"/>
  <c r="G2988" i="1"/>
  <c r="G8181" i="1"/>
  <c r="W120" i="1"/>
  <c r="E120" i="1" s="1"/>
  <c r="G6179" i="1"/>
  <c r="R5035" i="1"/>
  <c r="R1267" i="1"/>
  <c r="G2825" i="1"/>
  <c r="R3384" i="1"/>
  <c r="W4449" i="1"/>
  <c r="E4449" i="1" s="1"/>
  <c r="R4490" i="1"/>
  <c r="G8185" i="1"/>
  <c r="W1118" i="1"/>
  <c r="E1118" i="1" s="1"/>
  <c r="G2353" i="1"/>
  <c r="R1840" i="1"/>
  <c r="R5171" i="1"/>
  <c r="G3001" i="1"/>
  <c r="R1287" i="1"/>
  <c r="R5192" i="1"/>
  <c r="G1458" i="1"/>
  <c r="R4353" i="1"/>
  <c r="R3272" i="1"/>
  <c r="G7905" i="1"/>
  <c r="W7978" i="1"/>
  <c r="E7978" i="1" s="1"/>
  <c r="R4153" i="1"/>
  <c r="W7363" i="1"/>
  <c r="E7363" i="1" s="1"/>
  <c r="G3142" i="1"/>
  <c r="G4289" i="1"/>
  <c r="R7943" i="1"/>
  <c r="W3074" i="1"/>
  <c r="E3074" i="1" s="1"/>
  <c r="G1652" i="1"/>
  <c r="G1373" i="1"/>
  <c r="G2055" i="1"/>
  <c r="G5865" i="1"/>
  <c r="G3170" i="1"/>
  <c r="R1060" i="1"/>
  <c r="G1556" i="1"/>
  <c r="R2166" i="1"/>
  <c r="W4292" i="1"/>
  <c r="E4292" i="1" s="1"/>
  <c r="G7822" i="1"/>
  <c r="W4537" i="1"/>
  <c r="E4537" i="1" s="1"/>
  <c r="R326" i="1"/>
  <c r="W1527" i="1"/>
  <c r="E1527" i="1" s="1"/>
  <c r="W5783" i="1"/>
  <c r="E5783" i="1" s="1"/>
  <c r="G1032" i="1"/>
  <c r="R1420" i="1"/>
  <c r="R6992" i="1"/>
  <c r="G5714" i="1"/>
  <c r="R3023" i="1"/>
  <c r="R3485" i="1"/>
  <c r="G1762" i="1"/>
  <c r="R6216" i="1"/>
  <c r="R3257" i="1"/>
  <c r="G5382" i="1"/>
  <c r="R6042" i="1"/>
  <c r="W5971" i="1"/>
  <c r="E5971" i="1" s="1"/>
  <c r="R805" i="1"/>
  <c r="R3032" i="1"/>
  <c r="G6109" i="1"/>
  <c r="R609" i="1"/>
  <c r="G110" i="1"/>
  <c r="W3722" i="1"/>
  <c r="E3722" i="1" s="1"/>
  <c r="W4112" i="1"/>
  <c r="E4112" i="1" s="1"/>
  <c r="G6287" i="1"/>
  <c r="W7325" i="1"/>
  <c r="E7325" i="1" s="1"/>
  <c r="R4569" i="1"/>
  <c r="R4734" i="1"/>
  <c r="W67" i="1"/>
  <c r="E67" i="1" s="1"/>
  <c r="G6832" i="1"/>
  <c r="R1124" i="1"/>
  <c r="W7541" i="1"/>
  <c r="E7541" i="1" s="1"/>
  <c r="G414" i="1"/>
  <c r="R555" i="1"/>
  <c r="W5079" i="1"/>
  <c r="E5079" i="1" s="1"/>
  <c r="W1380" i="1"/>
  <c r="E1380" i="1" s="1"/>
  <c r="R4910" i="1"/>
  <c r="R5994" i="1"/>
  <c r="G2892" i="1"/>
  <c r="G740" i="1"/>
  <c r="W7905" i="1"/>
  <c r="E7905" i="1" s="1"/>
  <c r="R4229" i="1"/>
  <c r="G1995" i="1"/>
  <c r="G782" i="1"/>
  <c r="G3272" i="1"/>
  <c r="R3774" i="1"/>
  <c r="W3548" i="1"/>
  <c r="E3548" i="1" s="1"/>
  <c r="W6635" i="1"/>
  <c r="E6635" i="1" s="1"/>
  <c r="R8261" i="1"/>
  <c r="R488" i="1"/>
  <c r="G963" i="1"/>
  <c r="R2757" i="1"/>
  <c r="G3676" i="1"/>
  <c r="W6202" i="1"/>
  <c r="E6202" i="1" s="1"/>
  <c r="W8296" i="1"/>
  <c r="E8296" i="1" s="1"/>
  <c r="R300" i="1"/>
  <c r="W3442" i="1"/>
  <c r="E3442" i="1" s="1"/>
  <c r="R3792" i="1"/>
  <c r="G5149" i="1"/>
  <c r="W456" i="1"/>
  <c r="E456" i="1" s="1"/>
  <c r="R5147" i="1"/>
  <c r="R5208" i="1"/>
  <c r="G2861" i="1"/>
  <c r="W3584" i="1"/>
  <c r="E3584" i="1" s="1"/>
  <c r="R7474" i="1"/>
  <c r="R7518" i="1"/>
  <c r="W7518" i="1" s="1"/>
  <c r="E7518" i="1" s="1"/>
  <c r="W3959" i="1"/>
  <c r="E3959" i="1" s="1"/>
  <c r="R6316" i="1"/>
  <c r="R4280" i="1"/>
  <c r="R6402" i="1"/>
  <c r="R853" i="1"/>
  <c r="W853" i="1" s="1"/>
  <c r="E853" i="1" s="1"/>
  <c r="R193" i="1"/>
  <c r="R2712" i="1"/>
  <c r="W3847" i="1"/>
  <c r="E3847" i="1" s="1"/>
  <c r="R2838" i="1"/>
  <c r="W7392" i="1"/>
  <c r="E7392" i="1" s="1"/>
  <c r="R6368" i="1"/>
  <c r="G2738" i="1"/>
  <c r="W2136" i="1"/>
  <c r="E2136" i="1" s="1"/>
  <c r="R7086" i="1"/>
  <c r="W2913" i="1"/>
  <c r="E2913" i="1" s="1"/>
  <c r="W2346" i="1"/>
  <c r="E2346" i="1" s="1"/>
  <c r="W3050" i="1"/>
  <c r="E3050" i="1" s="1"/>
  <c r="R3909" i="1"/>
  <c r="G5630" i="1"/>
  <c r="R4051" i="1"/>
  <c r="G3673" i="1"/>
  <c r="R270" i="1"/>
  <c r="R6529" i="1"/>
  <c r="R7248" i="1"/>
  <c r="R745" i="1"/>
  <c r="R4884" i="1"/>
  <c r="W5421" i="1"/>
  <c r="E5421" i="1" s="1"/>
  <c r="G5676" i="1"/>
  <c r="G5660" i="1"/>
  <c r="W623" i="1"/>
  <c r="E623" i="1" s="1"/>
  <c r="G5471" i="1"/>
  <c r="W4448" i="1"/>
  <c r="E4448" i="1" s="1"/>
  <c r="W6207" i="1"/>
  <c r="E6207" i="1" s="1"/>
  <c r="G3680" i="1"/>
  <c r="W3685" i="1"/>
  <c r="E3685" i="1" s="1"/>
  <c r="R3127" i="1"/>
  <c r="G2330" i="1"/>
  <c r="G1715" i="1"/>
  <c r="R6193" i="1"/>
  <c r="G5337" i="1"/>
  <c r="G6081" i="1"/>
  <c r="G7130" i="1"/>
  <c r="R3126" i="1"/>
  <c r="W3916" i="1"/>
  <c r="E3916" i="1" s="1"/>
  <c r="R1448" i="1"/>
  <c r="W2892" i="1"/>
  <c r="E2892" i="1" s="1"/>
  <c r="W4992" i="1"/>
  <c r="E4992" i="1" s="1"/>
  <c r="G2927" i="1"/>
  <c r="W2128" i="1"/>
  <c r="E2128" i="1" s="1"/>
  <c r="R3156" i="1"/>
  <c r="R3148" i="1"/>
  <c r="R5673" i="1"/>
  <c r="W1884" i="1"/>
  <c r="E1884" i="1" s="1"/>
  <c r="W5194" i="1"/>
  <c r="E5194" i="1" s="1"/>
  <c r="W585" i="1"/>
  <c r="E585" i="1" s="1"/>
  <c r="G2450" i="1"/>
  <c r="W3793" i="1"/>
  <c r="E3793" i="1" s="1"/>
  <c r="R6434" i="1"/>
  <c r="G5619" i="1"/>
  <c r="W3656" i="1"/>
  <c r="E3656" i="1" s="1"/>
  <c r="W4823" i="1"/>
  <c r="E4823" i="1" s="1"/>
  <c r="R627" i="1"/>
  <c r="R2206" i="1"/>
  <c r="G4476" i="1"/>
  <c r="R2647" i="1"/>
  <c r="G3934" i="1"/>
  <c r="G419" i="1"/>
  <c r="G4946" i="1"/>
  <c r="W6754" i="1"/>
  <c r="E6754" i="1" s="1"/>
  <c r="G619" i="1"/>
  <c r="R8015" i="1"/>
  <c r="W5605" i="1"/>
  <c r="E5605" i="1" s="1"/>
  <c r="W746" i="1"/>
  <c r="E746" i="1" s="1"/>
  <c r="G7948" i="1"/>
  <c r="G7364" i="1"/>
  <c r="G1694" i="1"/>
  <c r="R361" i="1"/>
  <c r="R6759" i="1"/>
  <c r="R5267" i="1"/>
  <c r="W6251" i="1"/>
  <c r="E6251" i="1" s="1"/>
  <c r="W8200" i="1"/>
  <c r="E8200" i="1" s="1"/>
  <c r="R3297" i="1"/>
  <c r="R4887" i="1"/>
  <c r="G2290" i="1"/>
  <c r="G5746" i="1"/>
  <c r="R3286" i="1"/>
  <c r="R3448" i="1"/>
  <c r="W468" i="1"/>
  <c r="E468" i="1" s="1"/>
  <c r="W1960" i="1"/>
  <c r="E1960" i="1" s="1"/>
  <c r="G994" i="1"/>
  <c r="G6922" i="1"/>
  <c r="W3377" i="1"/>
  <c r="E3377" i="1" s="1"/>
  <c r="G5916" i="1"/>
  <c r="G4303" i="1"/>
  <c r="R1850" i="1"/>
  <c r="R1454" i="1"/>
  <c r="W1454" i="1" s="1"/>
  <c r="E1454" i="1" s="1"/>
  <c r="W5221" i="1"/>
  <c r="E5221" i="1" s="1"/>
  <c r="R1401" i="1"/>
  <c r="R1008" i="1"/>
  <c r="W4878" i="1"/>
  <c r="E4878" i="1" s="1"/>
  <c r="G8051" i="1"/>
  <c r="W5797" i="1"/>
  <c r="E5797" i="1" s="1"/>
  <c r="R2407" i="1"/>
  <c r="R2614" i="1"/>
  <c r="R1582" i="1"/>
  <c r="W1582" i="1" s="1"/>
  <c r="E1582" i="1" s="1"/>
  <c r="R2173" i="1"/>
  <c r="R3804" i="1"/>
  <c r="G6527" i="1"/>
  <c r="R8044" i="1"/>
  <c r="R32" i="1"/>
  <c r="R628" i="1"/>
  <c r="W1827" i="1"/>
  <c r="E1827" i="1" s="1"/>
  <c r="G517" i="1"/>
  <c r="R5962" i="1"/>
  <c r="G5651" i="1"/>
  <c r="G5004" i="1"/>
  <c r="W3949" i="1"/>
  <c r="E3949" i="1" s="1"/>
  <c r="G7069" i="1"/>
  <c r="W3432" i="1"/>
  <c r="E3432" i="1" s="1"/>
  <c r="G2088" i="1"/>
  <c r="W1541" i="1"/>
  <c r="E1541" i="1" s="1"/>
  <c r="W1754" i="1"/>
  <c r="E1754" i="1" s="1"/>
  <c r="R5750" i="1"/>
  <c r="R3254" i="1"/>
  <c r="G7049" i="1"/>
  <c r="R1695" i="1"/>
  <c r="W1695" i="1" s="1"/>
  <c r="E1695" i="1" s="1"/>
  <c r="R369" i="1"/>
  <c r="G6161" i="1"/>
  <c r="G2053" i="1"/>
  <c r="W3319" i="1"/>
  <c r="E3319" i="1" s="1"/>
  <c r="G1540" i="1"/>
  <c r="G1789" i="1"/>
  <c r="R640" i="1"/>
  <c r="W640" i="1" s="1"/>
  <c r="E640" i="1" s="1"/>
  <c r="R2777" i="1"/>
  <c r="R4137" i="1"/>
  <c r="R961" i="1"/>
  <c r="G4864" i="1"/>
  <c r="R3465" i="1"/>
  <c r="W3465" i="1" s="1"/>
  <c r="E3465" i="1" s="1"/>
  <c r="G2969" i="1"/>
  <c r="W8046" i="1"/>
  <c r="E8046" i="1" s="1"/>
  <c r="G4947" i="1"/>
  <c r="G7243" i="1"/>
  <c r="G580" i="1"/>
  <c r="R1054" i="1"/>
  <c r="W1171" i="1"/>
  <c r="E1171" i="1" s="1"/>
  <c r="G4706" i="1"/>
  <c r="G7165" i="1"/>
  <c r="W4044" i="1"/>
  <c r="E4044" i="1" s="1"/>
  <c r="R5066" i="1"/>
  <c r="G4914" i="1"/>
  <c r="R3602" i="1"/>
  <c r="R7408" i="1"/>
  <c r="W6240" i="1"/>
  <c r="E6240" i="1" s="1"/>
  <c r="R4119" i="1"/>
  <c r="R3994" i="1"/>
  <c r="W93" i="1"/>
  <c r="E93" i="1" s="1"/>
  <c r="G5561" i="1"/>
  <c r="R1908" i="1"/>
  <c r="G2765" i="1"/>
  <c r="W1780" i="1"/>
  <c r="E1780" i="1" s="1"/>
  <c r="W1238" i="1"/>
  <c r="E1238" i="1" s="1"/>
  <c r="W1100" i="1"/>
  <c r="E1100" i="1" s="1"/>
  <c r="W1258" i="1"/>
  <c r="E1258" i="1" s="1"/>
  <c r="G878" i="1"/>
  <c r="G5855" i="1"/>
  <c r="W3670" i="1"/>
  <c r="E3670" i="1" s="1"/>
  <c r="G7050" i="1"/>
  <c r="W527" i="1"/>
  <c r="E527" i="1" s="1"/>
  <c r="R4485" i="1"/>
  <c r="W4485" i="1" s="1"/>
  <c r="E4485" i="1" s="1"/>
  <c r="G2358" i="1"/>
  <c r="W5555" i="1"/>
  <c r="E5555" i="1" s="1"/>
  <c r="G494" i="1"/>
  <c r="R5892" i="1"/>
  <c r="R282" i="1"/>
  <c r="W8318" i="1"/>
  <c r="E8318" i="1" s="1"/>
  <c r="R778" i="1"/>
  <c r="G858" i="1"/>
  <c r="W3720" i="1"/>
  <c r="E3720" i="1" s="1"/>
  <c r="R4001" i="1"/>
  <c r="W5907" i="1"/>
  <c r="E5907" i="1" s="1"/>
  <c r="R4931" i="1"/>
  <c r="R4629" i="1"/>
  <c r="R6340" i="1"/>
  <c r="R3930" i="1"/>
  <c r="R4402" i="1"/>
  <c r="G2202" i="1"/>
  <c r="R7132" i="1"/>
  <c r="G3869" i="1"/>
  <c r="G6238" i="1"/>
  <c r="G2505" i="1"/>
  <c r="G2982" i="1"/>
  <c r="W1001" i="1"/>
  <c r="E1001" i="1" s="1"/>
  <c r="R1751" i="1"/>
  <c r="G4850" i="1"/>
  <c r="R6803" i="1"/>
  <c r="W6803" i="1" s="1"/>
  <c r="E6803" i="1" s="1"/>
  <c r="R6577" i="1"/>
  <c r="G5829" i="1"/>
  <c r="R8092" i="1"/>
  <c r="R1314" i="1"/>
  <c r="R3689" i="1"/>
  <c r="R3666" i="1"/>
  <c r="R4266" i="1"/>
  <c r="W2801" i="1"/>
  <c r="E2801" i="1" s="1"/>
  <c r="R2520" i="1"/>
  <c r="G7936" i="1"/>
  <c r="G8298" i="1"/>
  <c r="W59" i="1"/>
  <c r="E59" i="1" s="1"/>
  <c r="R3832" i="1"/>
  <c r="R6140" i="1"/>
  <c r="G1469" i="1"/>
  <c r="G2675" i="1"/>
  <c r="G748" i="1"/>
  <c r="W4858" i="1"/>
  <c r="E4858" i="1" s="1"/>
  <c r="R2273" i="1"/>
  <c r="G2981" i="1"/>
  <c r="R577" i="1"/>
  <c r="G2425" i="1"/>
  <c r="G7455" i="1"/>
  <c r="G8347" i="1"/>
  <c r="G1582" i="1"/>
  <c r="G5188" i="1"/>
  <c r="R5141" i="1"/>
  <c r="W5141" i="1" s="1"/>
  <c r="E5141" i="1" s="1"/>
  <c r="R7542" i="1"/>
  <c r="G4526" i="1"/>
  <c r="W5754" i="1"/>
  <c r="E5754" i="1" s="1"/>
  <c r="G750" i="1"/>
  <c r="G124" i="1"/>
  <c r="G5469" i="1"/>
  <c r="G1128" i="1"/>
  <c r="G1940" i="1"/>
  <c r="R998" i="1"/>
  <c r="R1334" i="1"/>
  <c r="G6201" i="1"/>
  <c r="R4816" i="1"/>
  <c r="R6080" i="1"/>
  <c r="G6355" i="1"/>
  <c r="R3419" i="1"/>
  <c r="G2551" i="1"/>
  <c r="W5008" i="1"/>
  <c r="E5008" i="1" s="1"/>
  <c r="R3531" i="1"/>
  <c r="R6835" i="1"/>
  <c r="R2774" i="1"/>
  <c r="R465" i="1"/>
  <c r="W8080" i="1"/>
  <c r="E8080" i="1" s="1"/>
  <c r="R8245" i="1"/>
  <c r="W4364" i="1"/>
  <c r="E4364" i="1" s="1"/>
  <c r="R8101" i="1"/>
  <c r="R5492" i="1"/>
  <c r="R4284" i="1"/>
  <c r="W2724" i="1"/>
  <c r="E2724" i="1" s="1"/>
  <c r="R5627" i="1"/>
  <c r="G6590" i="1"/>
  <c r="R6233" i="1"/>
  <c r="G2228" i="1"/>
  <c r="W1943" i="1"/>
  <c r="E1943" i="1" s="1"/>
  <c r="G7848" i="1"/>
  <c r="R6861" i="1"/>
  <c r="W6861" i="1" s="1"/>
  <c r="E6861" i="1" s="1"/>
  <c r="G7301" i="1"/>
  <c r="W6742" i="1"/>
  <c r="E6742" i="1" s="1"/>
  <c r="R1133" i="1"/>
  <c r="G5791" i="1"/>
  <c r="G1841" i="1"/>
  <c r="R1431" i="1"/>
  <c r="W2140" i="1"/>
  <c r="E2140" i="1" s="1"/>
  <c r="R3231" i="1"/>
  <c r="R2974" i="1"/>
  <c r="G270" i="1"/>
  <c r="W56" i="1"/>
  <c r="E56" i="1" s="1"/>
  <c r="G724" i="1"/>
  <c r="R7644" i="1"/>
  <c r="G73" i="1"/>
  <c r="G5139" i="1"/>
  <c r="R3132" i="1"/>
  <c r="R2352" i="1"/>
  <c r="G1132" i="1"/>
  <c r="G1999" i="1"/>
  <c r="R6417" i="1"/>
  <c r="R3070" i="1"/>
  <c r="G6788" i="1"/>
  <c r="R2417" i="1"/>
  <c r="G6198" i="1"/>
  <c r="R685" i="1"/>
  <c r="G4140" i="1"/>
  <c r="R1922" i="1"/>
  <c r="R8184" i="1"/>
  <c r="W3543" i="1"/>
  <c r="E3543" i="1" s="1"/>
  <c r="R6752" i="1"/>
  <c r="R5065" i="1"/>
  <c r="W4734" i="1"/>
  <c r="E4734" i="1" s="1"/>
  <c r="W4668" i="1"/>
  <c r="E4668" i="1" s="1"/>
  <c r="G573" i="1"/>
  <c r="G6424" i="1"/>
  <c r="R1356" i="1"/>
  <c r="G5843" i="1"/>
  <c r="R4214" i="1"/>
  <c r="G1325" i="1"/>
  <c r="R1796" i="1"/>
  <c r="G1750" i="1"/>
  <c r="R2185" i="1"/>
  <c r="G6250" i="1"/>
  <c r="R4016" i="1"/>
  <c r="G1077" i="1"/>
  <c r="R1292" i="1"/>
  <c r="G6334" i="1"/>
  <c r="R5984" i="1"/>
  <c r="G6591" i="1"/>
  <c r="R6109" i="1"/>
  <c r="R1411" i="1"/>
  <c r="R3572" i="1"/>
  <c r="R3498" i="1"/>
  <c r="R1449" i="1"/>
  <c r="R7934" i="1"/>
  <c r="W4036" i="1"/>
  <c r="E4036" i="1" s="1"/>
  <c r="G5986" i="1"/>
  <c r="R2569" i="1"/>
  <c r="G3734" i="1"/>
  <c r="W537" i="1"/>
  <c r="E537" i="1" s="1"/>
  <c r="R2338" i="1"/>
  <c r="W7174" i="1"/>
  <c r="E7174" i="1" s="1"/>
  <c r="R152" i="1"/>
  <c r="G2689" i="1"/>
  <c r="W3700" i="1"/>
  <c r="E3700" i="1" s="1"/>
  <c r="R4708" i="1"/>
  <c r="R5531" i="1"/>
  <c r="R619" i="1"/>
  <c r="R5630" i="1"/>
  <c r="W8049" i="1"/>
  <c r="E8049" i="1" s="1"/>
  <c r="G289" i="1"/>
  <c r="R2907" i="1"/>
  <c r="R4018" i="1"/>
  <c r="W993" i="1"/>
  <c r="E993" i="1" s="1"/>
  <c r="G2060" i="1"/>
  <c r="G100" i="1"/>
  <c r="R5254" i="1"/>
  <c r="R5864" i="1"/>
  <c r="R5515" i="1"/>
  <c r="G8295" i="1"/>
  <c r="G64" i="1"/>
  <c r="W3932" i="1"/>
  <c r="E3932" i="1" s="1"/>
  <c r="W3124" i="1"/>
  <c r="E3124" i="1" s="1"/>
  <c r="R1788" i="1"/>
  <c r="G2795" i="1"/>
  <c r="R5599" i="1"/>
  <c r="R2247" i="1"/>
  <c r="G5947" i="1"/>
  <c r="G1195" i="1"/>
  <c r="R69" i="1"/>
  <c r="R760" i="1"/>
  <c r="R2475" i="1"/>
  <c r="W2475" i="1" s="1"/>
  <c r="E2475" i="1" s="1"/>
  <c r="W4396" i="1"/>
  <c r="E4396" i="1" s="1"/>
  <c r="R8324" i="1"/>
  <c r="G5440" i="1"/>
  <c r="R5377" i="1"/>
  <c r="G5641" i="1"/>
  <c r="R6347" i="1"/>
  <c r="G8201" i="1"/>
  <c r="G5023" i="1"/>
  <c r="G4829" i="1"/>
  <c r="W276" i="1"/>
  <c r="E276" i="1" s="1"/>
  <c r="R4507" i="1"/>
  <c r="W4507" i="1" s="1"/>
  <c r="E4507" i="1" s="1"/>
  <c r="W2250" i="1"/>
  <c r="E2250" i="1" s="1"/>
  <c r="W6810" i="1"/>
  <c r="E6810" i="1" s="1"/>
  <c r="R3693" i="1"/>
  <c r="W3693" i="1" s="1"/>
  <c r="E3693" i="1" s="1"/>
  <c r="G8337" i="1"/>
  <c r="G6801" i="1"/>
  <c r="R1937" i="1"/>
  <c r="G2172" i="1"/>
  <c r="G4905" i="1"/>
  <c r="G1902" i="1"/>
  <c r="R5239" i="1"/>
  <c r="W7327" i="1"/>
  <c r="E7327" i="1" s="1"/>
  <c r="R1614" i="1"/>
  <c r="W1614" i="1" s="1"/>
  <c r="E1614" i="1" s="1"/>
  <c r="G3940" i="1"/>
  <c r="G8301" i="1"/>
  <c r="G1301" i="1"/>
  <c r="W6316" i="1"/>
  <c r="E6316" i="1" s="1"/>
  <c r="R6297" i="1"/>
  <c r="W6297" i="1" s="1"/>
  <c r="E6297" i="1" s="1"/>
  <c r="W6645" i="1"/>
  <c r="E6645" i="1" s="1"/>
  <c r="R2311" i="1"/>
  <c r="W2311" i="1" s="1"/>
  <c r="E2311" i="1" s="1"/>
  <c r="G1898" i="1"/>
  <c r="G5627" i="1"/>
  <c r="G6469" i="1"/>
  <c r="G1935" i="1"/>
  <c r="R6677" i="1"/>
  <c r="G1315" i="1"/>
  <c r="G1426" i="1"/>
  <c r="R2146" i="1"/>
  <c r="W5074" i="1"/>
  <c r="E5074" i="1" s="1"/>
  <c r="R4747" i="1"/>
  <c r="G5692" i="1"/>
  <c r="G2300" i="1"/>
  <c r="R4636" i="1"/>
  <c r="W4636" i="1" s="1"/>
  <c r="E4636" i="1" s="1"/>
  <c r="W5790" i="1"/>
  <c r="E5790" i="1" s="1"/>
  <c r="G1555" i="1"/>
  <c r="W6389" i="1"/>
  <c r="E6389" i="1" s="1"/>
  <c r="G1562" i="1"/>
  <c r="W1200" i="1"/>
  <c r="E1200" i="1" s="1"/>
  <c r="G1168" i="1"/>
  <c r="G338" i="1"/>
  <c r="R4426" i="1"/>
  <c r="G767" i="1"/>
  <c r="R8220" i="1"/>
  <c r="G6612" i="1"/>
  <c r="R1658" i="1"/>
  <c r="W1658" i="1" s="1"/>
  <c r="E1658" i="1" s="1"/>
  <c r="G5756" i="1"/>
  <c r="G6874" i="1"/>
  <c r="W127" i="1"/>
  <c r="E127" i="1" s="1"/>
  <c r="W6961" i="1"/>
  <c r="E6961" i="1" s="1"/>
  <c r="R2025" i="1"/>
  <c r="G4244" i="1"/>
  <c r="R1919" i="1"/>
  <c r="G3480" i="1"/>
  <c r="W1316" i="1"/>
  <c r="E1316" i="1" s="1"/>
  <c r="G47" i="1"/>
  <c r="G6486" i="1"/>
  <c r="R3541" i="1"/>
  <c r="R1965" i="1"/>
  <c r="R6235" i="1"/>
  <c r="R6067" i="1"/>
  <c r="G910" i="1"/>
  <c r="G8206" i="1"/>
  <c r="G1637" i="1"/>
  <c r="W5029" i="1"/>
  <c r="E5029" i="1" s="1"/>
  <c r="R8089" i="1"/>
  <c r="W7185" i="1"/>
  <c r="E7185" i="1" s="1"/>
  <c r="G3306" i="1"/>
  <c r="G5706" i="1"/>
  <c r="G4314" i="1"/>
  <c r="G486" i="1"/>
  <c r="G6339" i="1"/>
  <c r="W6170" i="1"/>
  <c r="E6170" i="1" s="1"/>
  <c r="G1072" i="1"/>
  <c r="G5080" i="1"/>
  <c r="G4792" i="1"/>
  <c r="W1758" i="1"/>
  <c r="E1758" i="1" s="1"/>
  <c r="W6908" i="1"/>
  <c r="E6908" i="1" s="1"/>
  <c r="R2624" i="1"/>
  <c r="W8173" i="1"/>
  <c r="E8173" i="1" s="1"/>
  <c r="W5998" i="1"/>
  <c r="E5998" i="1" s="1"/>
  <c r="G3557" i="1"/>
  <c r="R213" i="1"/>
  <c r="R2288" i="1"/>
  <c r="W1131" i="1"/>
  <c r="E1131" i="1" s="1"/>
  <c r="W2223" i="1"/>
  <c r="E2223" i="1" s="1"/>
  <c r="R2582" i="1"/>
  <c r="W4099" i="1"/>
  <c r="E4099" i="1" s="1"/>
  <c r="G2891" i="1"/>
  <c r="W1701" i="1"/>
  <c r="E1701" i="1" s="1"/>
  <c r="G2119" i="1"/>
  <c r="W3713" i="1"/>
  <c r="E3713" i="1" s="1"/>
  <c r="R2291" i="1"/>
  <c r="R5381" i="1"/>
  <c r="R6590" i="1"/>
  <c r="W270" i="1"/>
  <c r="E270" i="1" s="1"/>
  <c r="G7456" i="1"/>
  <c r="R7920" i="1"/>
  <c r="W8298" i="1"/>
  <c r="E8298" i="1" s="1"/>
  <c r="R2531" i="1"/>
  <c r="G4407" i="1"/>
  <c r="R5120" i="1"/>
  <c r="W5120" i="1" s="1"/>
  <c r="E5120" i="1" s="1"/>
  <c r="W8010" i="1"/>
  <c r="E8010" i="1" s="1"/>
  <c r="R5904" i="1"/>
  <c r="W6335" i="1"/>
  <c r="E6335" i="1" s="1"/>
  <c r="G2637" i="1"/>
  <c r="R3225" i="1"/>
  <c r="W80" i="1"/>
  <c r="E80" i="1" s="1"/>
  <c r="G1117" i="1"/>
  <c r="W5114" i="1"/>
  <c r="E5114" i="1" s="1"/>
  <c r="G4496" i="1"/>
  <c r="R7418" i="1"/>
  <c r="R2598" i="1"/>
  <c r="R4331" i="1"/>
  <c r="R6124" i="1"/>
  <c r="W242" i="1"/>
  <c r="E242" i="1" s="1"/>
  <c r="R1002" i="1"/>
  <c r="W2037" i="1"/>
  <c r="E2037" i="1" s="1"/>
  <c r="W6514" i="1"/>
  <c r="E6514" i="1" s="1"/>
  <c r="W478" i="1"/>
  <c r="E478" i="1" s="1"/>
  <c r="G344" i="1"/>
  <c r="R6700" i="1"/>
  <c r="G7875" i="1"/>
  <c r="G6578" i="1"/>
  <c r="G4607" i="1"/>
  <c r="R634" i="1"/>
  <c r="G3237" i="1"/>
  <c r="R2438" i="1"/>
  <c r="G3755" i="1"/>
  <c r="G6963" i="1"/>
  <c r="G6102" i="1"/>
  <c r="G2379" i="1"/>
  <c r="R3450" i="1"/>
  <c r="G485" i="1"/>
  <c r="G3611" i="1"/>
  <c r="W2373" i="1"/>
  <c r="E2373" i="1" s="1"/>
  <c r="R693" i="1"/>
  <c r="G254" i="1"/>
  <c r="W1183" i="1"/>
  <c r="E1183" i="1" s="1"/>
  <c r="W40" i="1"/>
  <c r="E40" i="1" s="1"/>
  <c r="R449" i="1"/>
  <c r="W3484" i="1"/>
  <c r="E3484" i="1" s="1"/>
  <c r="R3611" i="1"/>
  <c r="G7023" i="1"/>
  <c r="G3534" i="1"/>
  <c r="R1345" i="1"/>
  <c r="R2035" i="1"/>
  <c r="W6408" i="1"/>
  <c r="E6408" i="1" s="1"/>
  <c r="R5943" i="1"/>
  <c r="W295" i="1"/>
  <c r="E295" i="1" s="1"/>
  <c r="G3202" i="1"/>
  <c r="G6524" i="1"/>
  <c r="G2316" i="1"/>
  <c r="R1079" i="1"/>
  <c r="G4240" i="1"/>
  <c r="W5254" i="1"/>
  <c r="E5254" i="1" s="1"/>
  <c r="G2125" i="1"/>
  <c r="W4444" i="1"/>
  <c r="E4444" i="1" s="1"/>
  <c r="R724" i="1"/>
  <c r="G2255" i="1"/>
  <c r="G86" i="1"/>
  <c r="G6400" i="1"/>
  <c r="W7435" i="1"/>
  <c r="E7435" i="1" s="1"/>
  <c r="W4763" i="1"/>
  <c r="E4763" i="1" s="1"/>
  <c r="W4221" i="1"/>
  <c r="E4221" i="1" s="1"/>
  <c r="W4205" i="1"/>
  <c r="E4205" i="1" s="1"/>
  <c r="R7189" i="1"/>
  <c r="G609" i="1"/>
  <c r="G5781" i="1"/>
  <c r="G7928" i="1"/>
  <c r="W2033" i="1"/>
  <c r="E2033" i="1" s="1"/>
  <c r="W4076" i="1"/>
  <c r="E4076" i="1" s="1"/>
  <c r="G2436" i="1"/>
  <c r="G6685" i="1"/>
  <c r="G6051" i="1"/>
  <c r="R2660" i="1"/>
  <c r="W5800" i="1"/>
  <c r="E5800" i="1" s="1"/>
  <c r="W1339" i="1"/>
  <c r="E1339" i="1" s="1"/>
  <c r="G2907" i="1"/>
  <c r="R2813" i="1"/>
  <c r="G6342" i="1"/>
  <c r="W1092" i="1"/>
  <c r="E1092" i="1" s="1"/>
  <c r="R5815" i="1"/>
  <c r="G4534" i="1"/>
  <c r="R5138" i="1"/>
  <c r="G6105" i="1"/>
  <c r="G2401" i="1"/>
  <c r="R4114" i="1"/>
  <c r="G2812" i="1"/>
  <c r="W979" i="1"/>
  <c r="E979" i="1" s="1"/>
  <c r="W2644" i="1"/>
  <c r="E2644" i="1" s="1"/>
  <c r="W2649" i="1"/>
  <c r="E2649" i="1" s="1"/>
  <c r="W3834" i="1"/>
  <c r="E3834" i="1" s="1"/>
  <c r="G3813" i="1"/>
  <c r="G5950" i="1"/>
  <c r="R5198" i="1"/>
  <c r="R6829" i="1"/>
  <c r="G3849" i="1"/>
  <c r="G2185" i="1"/>
  <c r="W4462" i="1"/>
  <c r="E4462" i="1" s="1"/>
  <c r="W3257" i="1"/>
  <c r="E3257" i="1" s="1"/>
  <c r="R5407" i="1"/>
  <c r="W3746" i="1"/>
  <c r="E3746" i="1" s="1"/>
  <c r="W3714" i="1"/>
  <c r="E3714" i="1" s="1"/>
  <c r="R3116" i="1"/>
  <c r="G3834" i="1"/>
  <c r="G4663" i="1"/>
  <c r="G4374" i="1"/>
  <c r="G5700" i="1"/>
  <c r="W4959" i="1"/>
  <c r="E4959" i="1" s="1"/>
  <c r="W5845" i="1"/>
  <c r="E5845" i="1" s="1"/>
  <c r="G5254" i="1"/>
  <c r="R3435" i="1"/>
  <c r="R2606" i="1"/>
  <c r="W6977" i="1"/>
  <c r="E6977" i="1" s="1"/>
  <c r="R4478" i="1"/>
  <c r="G3230" i="1"/>
  <c r="W4419" i="1"/>
  <c r="E4419" i="1" s="1"/>
  <c r="W1978" i="1"/>
  <c r="E1978" i="1" s="1"/>
  <c r="R5073" i="1"/>
  <c r="G6687" i="1"/>
  <c r="G2525" i="1"/>
  <c r="R5089" i="1"/>
  <c r="R2765" i="1"/>
  <c r="W6483" i="1"/>
  <c r="E6483" i="1" s="1"/>
  <c r="R6452" i="1"/>
  <c r="G2887" i="1"/>
  <c r="R3252" i="1"/>
  <c r="W1265" i="1"/>
  <c r="E1265" i="1" s="1"/>
  <c r="G1548" i="1"/>
  <c r="W8008" i="1"/>
  <c r="E8008" i="1" s="1"/>
  <c r="R3900" i="1"/>
  <c r="R5721" i="1"/>
  <c r="W564" i="1"/>
  <c r="E564" i="1" s="1"/>
  <c r="W5722" i="1"/>
  <c r="E5722" i="1" s="1"/>
  <c r="R3709" i="1"/>
  <c r="R4565" i="1"/>
  <c r="G5150" i="1"/>
  <c r="G5396" i="1"/>
  <c r="R8121" i="1"/>
  <c r="R1440" i="1"/>
  <c r="R4035" i="1"/>
  <c r="R1972" i="1"/>
  <c r="R5506" i="1"/>
  <c r="G5007" i="1"/>
  <c r="R1575" i="1"/>
  <c r="G2120" i="1"/>
  <c r="R6412" i="1"/>
  <c r="G4532" i="1"/>
  <c r="W1857" i="1"/>
  <c r="E1857" i="1" s="1"/>
  <c r="G2457" i="1"/>
  <c r="W3046" i="1"/>
  <c r="E3046" i="1" s="1"/>
  <c r="G879" i="1"/>
  <c r="G390" i="1"/>
  <c r="R4499" i="1"/>
  <c r="R7686" i="1"/>
  <c r="W6406" i="1"/>
  <c r="E6406" i="1" s="1"/>
  <c r="W201" i="1"/>
  <c r="E201" i="1" s="1"/>
  <c r="R3897" i="1"/>
  <c r="R1179" i="1"/>
  <c r="W3032" i="1"/>
  <c r="E3032" i="1" s="1"/>
  <c r="G1318" i="1"/>
  <c r="W4723" i="1"/>
  <c r="E4723" i="1" s="1"/>
  <c r="W6905" i="1"/>
  <c r="E6905" i="1" s="1"/>
  <c r="R5735" i="1"/>
  <c r="G4109" i="1"/>
  <c r="G3291" i="1"/>
  <c r="W1152" i="1"/>
  <c r="E1152" i="1" s="1"/>
  <c r="G2123" i="1"/>
  <c r="W1288" i="1"/>
  <c r="E1288" i="1" s="1"/>
  <c r="G1813" i="1"/>
  <c r="W4560" i="1"/>
  <c r="E4560" i="1" s="1"/>
  <c r="G8345" i="1"/>
  <c r="W5198" i="1"/>
  <c r="E5198" i="1" s="1"/>
  <c r="R420" i="1"/>
  <c r="W2821" i="1"/>
  <c r="E2821" i="1" s="1"/>
  <c r="G4671" i="1"/>
  <c r="G3574" i="1"/>
  <c r="W6145" i="1"/>
  <c r="E6145" i="1" s="1"/>
  <c r="G7480" i="1"/>
  <c r="G2222" i="1"/>
  <c r="R8316" i="1"/>
  <c r="W3356" i="1"/>
  <c r="E3356" i="1" s="1"/>
  <c r="G7234" i="1"/>
  <c r="G3882" i="1"/>
  <c r="R410" i="1"/>
  <c r="W4232" i="1"/>
  <c r="E4232" i="1" s="1"/>
  <c r="W4587" i="1"/>
  <c r="E4587" i="1" s="1"/>
  <c r="R4361" i="1"/>
  <c r="R532" i="1"/>
  <c r="R3314" i="1"/>
  <c r="R4322" i="1"/>
  <c r="G3290" i="1"/>
  <c r="G8074" i="1"/>
  <c r="W1505" i="1"/>
  <c r="E1505" i="1" s="1"/>
  <c r="R7608" i="1"/>
  <c r="G3097" i="1"/>
  <c r="G6473" i="1"/>
  <c r="G3729" i="1"/>
  <c r="G2752" i="1"/>
  <c r="R969" i="1"/>
  <c r="R2537" i="1"/>
  <c r="G5675" i="1"/>
  <c r="W4466" i="1"/>
  <c r="E4466" i="1" s="1"/>
  <c r="R7366" i="1"/>
  <c r="G6083" i="1"/>
  <c r="R6082" i="1"/>
  <c r="R3821" i="1"/>
  <c r="R7055" i="1"/>
  <c r="R7880" i="1"/>
  <c r="W2078" i="1"/>
  <c r="E2078" i="1" s="1"/>
  <c r="R6127" i="1"/>
  <c r="G196" i="1"/>
  <c r="R1391" i="1"/>
  <c r="G4261" i="1"/>
  <c r="R1548" i="1"/>
  <c r="W3049" i="1"/>
  <c r="E3049" i="1" s="1"/>
  <c r="G8210" i="1"/>
  <c r="R8179" i="1"/>
  <c r="G7056" i="1"/>
  <c r="W985" i="1"/>
  <c r="E985" i="1" s="1"/>
  <c r="G1493" i="1"/>
  <c r="R3718" i="1"/>
  <c r="G4142" i="1"/>
  <c r="G1514" i="1"/>
  <c r="G7883" i="1"/>
  <c r="R8011" i="1"/>
  <c r="G5305" i="1"/>
  <c r="R355" i="1"/>
  <c r="R4249" i="1"/>
  <c r="G2543" i="1"/>
  <c r="G5102" i="1"/>
  <c r="R2642" i="1"/>
  <c r="G1636" i="1"/>
  <c r="G3373" i="1"/>
  <c r="W3681" i="1"/>
  <c r="E3681" i="1" s="1"/>
  <c r="R7192" i="1"/>
  <c r="W7088" i="1"/>
  <c r="E7088" i="1" s="1"/>
  <c r="R6009" i="1"/>
  <c r="R4751" i="1"/>
  <c r="W7384" i="1"/>
  <c r="E7384" i="1" s="1"/>
  <c r="R4548" i="1"/>
  <c r="R2115" i="1"/>
  <c r="R6458" i="1"/>
  <c r="G2268" i="1"/>
  <c r="G7935" i="1"/>
  <c r="R2505" i="1"/>
  <c r="R3741" i="1"/>
  <c r="G35" i="1"/>
  <c r="R1300" i="1"/>
  <c r="G2808" i="1"/>
  <c r="W3986" i="1"/>
  <c r="E3986" i="1" s="1"/>
  <c r="W3738" i="1"/>
  <c r="E3738" i="1" s="1"/>
  <c r="W7354" i="1"/>
  <c r="E7354" i="1" s="1"/>
  <c r="R3" i="1"/>
  <c r="G4990" i="1"/>
  <c r="R7332" i="1"/>
  <c r="G2304" i="1"/>
  <c r="R7309" i="1"/>
  <c r="G1515" i="1"/>
  <c r="W1450" i="1"/>
  <c r="E1450" i="1" s="1"/>
  <c r="W5077" i="1"/>
  <c r="E5077" i="1" s="1"/>
  <c r="R5151" i="1"/>
  <c r="R7341" i="1"/>
  <c r="G979" i="1"/>
  <c r="R186" i="1"/>
  <c r="R2024" i="1"/>
  <c r="R4369" i="1"/>
  <c r="W4369" i="1" s="1"/>
  <c r="E4369" i="1" s="1"/>
  <c r="R4551" i="1"/>
  <c r="W2130" i="1"/>
  <c r="E2130" i="1" s="1"/>
  <c r="R6595" i="1"/>
  <c r="G3554" i="1"/>
  <c r="R41" i="1"/>
  <c r="W4266" i="1"/>
  <c r="E4266" i="1" s="1"/>
  <c r="G4287" i="1"/>
  <c r="G5812" i="1"/>
  <c r="G3189" i="1"/>
  <c r="R7937" i="1"/>
  <c r="R3844" i="1"/>
  <c r="R5081" i="1"/>
  <c r="G6819" i="1"/>
  <c r="R562" i="1"/>
  <c r="W100" i="1"/>
  <c r="E100" i="1" s="1"/>
  <c r="W7997" i="1"/>
  <c r="E7997" i="1" s="1"/>
  <c r="G7433" i="1"/>
  <c r="R109" i="1"/>
  <c r="W2771" i="1"/>
  <c r="E2771" i="1" s="1"/>
  <c r="R5044" i="1"/>
  <c r="W3729" i="1"/>
  <c r="E3729" i="1" s="1"/>
  <c r="W2852" i="1"/>
  <c r="E2852" i="1" s="1"/>
  <c r="R7044" i="1"/>
  <c r="R6550" i="1"/>
  <c r="W3948" i="1"/>
  <c r="E3948" i="1" s="1"/>
  <c r="G7282" i="1"/>
  <c r="G2253" i="1"/>
  <c r="G4129" i="1"/>
  <c r="G3957" i="1"/>
  <c r="R611" i="1"/>
  <c r="W7440" i="1"/>
  <c r="E7440" i="1" s="1"/>
  <c r="R417" i="1"/>
  <c r="W5150" i="1"/>
  <c r="E5150" i="1" s="1"/>
  <c r="G8073" i="1"/>
  <c r="W1125" i="1"/>
  <c r="E1125" i="1" s="1"/>
  <c r="R2449" i="1"/>
  <c r="W559" i="1"/>
  <c r="E559" i="1" s="1"/>
  <c r="R6725" i="1"/>
  <c r="R3072" i="1"/>
  <c r="G3234" i="1"/>
  <c r="W4589" i="1"/>
  <c r="E4589" i="1" s="1"/>
  <c r="W6055" i="1"/>
  <c r="E6055" i="1" s="1"/>
  <c r="R4961" i="1"/>
  <c r="G6598" i="1"/>
  <c r="R7257" i="1"/>
  <c r="G1622" i="1"/>
  <c r="G3134" i="1"/>
  <c r="W8281" i="1"/>
  <c r="E8281" i="1" s="1"/>
  <c r="W5561" i="1"/>
  <c r="E5561" i="1" s="1"/>
  <c r="G2501" i="1"/>
  <c r="W4785" i="1"/>
  <c r="E4785" i="1" s="1"/>
  <c r="W5291" i="1"/>
  <c r="E5291" i="1" s="1"/>
  <c r="G4104" i="1"/>
  <c r="G3043" i="1"/>
  <c r="W46" i="1"/>
  <c r="E46" i="1" s="1"/>
  <c r="W5331" i="1"/>
  <c r="E5331" i="1" s="1"/>
  <c r="R1619" i="1"/>
  <c r="G3235" i="1"/>
  <c r="G3417" i="1"/>
  <c r="G5307" i="1"/>
  <c r="W239" i="1"/>
  <c r="E239" i="1" s="1"/>
  <c r="G7553" i="1"/>
  <c r="G4603" i="1"/>
  <c r="W7984" i="1"/>
  <c r="E7984" i="1" s="1"/>
  <c r="G5908" i="1"/>
  <c r="R6135" i="1"/>
  <c r="W1931" i="1"/>
  <c r="E1931" i="1" s="1"/>
  <c r="R5694" i="1"/>
  <c r="R1301" i="1"/>
  <c r="G5261" i="1"/>
  <c r="R3888" i="1"/>
  <c r="W3888" i="1" s="1"/>
  <c r="E3888" i="1" s="1"/>
  <c r="W2496" i="1"/>
  <c r="E2496" i="1" s="1"/>
  <c r="R701" i="1"/>
  <c r="W4125" i="1"/>
  <c r="E4125" i="1" s="1"/>
  <c r="R3730" i="1"/>
  <c r="R8225" i="1"/>
  <c r="W1867" i="1"/>
  <c r="E1867" i="1" s="1"/>
  <c r="R3106" i="1"/>
  <c r="W4936" i="1"/>
  <c r="E4936" i="1" s="1"/>
  <c r="W7066" i="1"/>
  <c r="E7066" i="1" s="1"/>
  <c r="R1635" i="1"/>
  <c r="G3153" i="1"/>
  <c r="G6964" i="1"/>
  <c r="G1244" i="1"/>
  <c r="W3060" i="1"/>
  <c r="E3060" i="1" s="1"/>
  <c r="R3237" i="1"/>
  <c r="G1816" i="1"/>
  <c r="R4086" i="1"/>
  <c r="R6717" i="1"/>
  <c r="W2700" i="1"/>
  <c r="E2700" i="1" s="1"/>
  <c r="G7390" i="1"/>
  <c r="W3027" i="1"/>
  <c r="E3027" i="1" s="1"/>
  <c r="W1447" i="1"/>
  <c r="E1447" i="1" s="1"/>
  <c r="R5262" i="1"/>
  <c r="R4690" i="1"/>
  <c r="W4690" i="1" s="1"/>
  <c r="E4690" i="1" s="1"/>
  <c r="R5951" i="1"/>
  <c r="G2034" i="1"/>
  <c r="W112" i="1"/>
  <c r="E112" i="1" s="1"/>
  <c r="R3802" i="1"/>
  <c r="R353" i="1"/>
  <c r="G586" i="1"/>
  <c r="G7335" i="1"/>
  <c r="W6687" i="1"/>
  <c r="E6687" i="1" s="1"/>
  <c r="R6925" i="1"/>
  <c r="G8275" i="1"/>
  <c r="W1878" i="1"/>
  <c r="E1878" i="1" s="1"/>
  <c r="G1723" i="1"/>
  <c r="G4541" i="1"/>
  <c r="G2830" i="1"/>
  <c r="R7826" i="1"/>
  <c r="W6629" i="1"/>
  <c r="E6629" i="1" s="1"/>
  <c r="R7896" i="1"/>
  <c r="W7896" i="1" s="1"/>
  <c r="E7896" i="1" s="1"/>
  <c r="W2822" i="1"/>
  <c r="E2822" i="1" s="1"/>
  <c r="W2836" i="1"/>
  <c r="E2836" i="1" s="1"/>
  <c r="R3414" i="1"/>
  <c r="W1379" i="1"/>
  <c r="E1379" i="1" s="1"/>
  <c r="G1402" i="1"/>
  <c r="G1060" i="1"/>
  <c r="R5511" i="1"/>
  <c r="R4206" i="1"/>
  <c r="R2162" i="1"/>
  <c r="W1898" i="1"/>
  <c r="E1898" i="1" s="1"/>
  <c r="W6140" i="1"/>
  <c r="E6140" i="1" s="1"/>
  <c r="R6896" i="1"/>
  <c r="R2721" i="1"/>
  <c r="W5781" i="1"/>
  <c r="E5781" i="1" s="1"/>
  <c r="W6783" i="1"/>
  <c r="E6783" i="1" s="1"/>
  <c r="G8068" i="1"/>
  <c r="W7091" i="1"/>
  <c r="E7091" i="1" s="1"/>
  <c r="R3692" i="1"/>
  <c r="W2642" i="1"/>
  <c r="E2642" i="1" s="1"/>
  <c r="W6785" i="1"/>
  <c r="E6785" i="1" s="1"/>
  <c r="G4928" i="1"/>
  <c r="G6703" i="1"/>
  <c r="R2623" i="1"/>
  <c r="R2723" i="1"/>
  <c r="W7910" i="1"/>
  <c r="E7910" i="1" s="1"/>
  <c r="R1302" i="1"/>
  <c r="G7971" i="1"/>
  <c r="G6412" i="1"/>
  <c r="G4308" i="1"/>
  <c r="R6942" i="1"/>
  <c r="R6410" i="1"/>
  <c r="R7940" i="1"/>
  <c r="W4916" i="1"/>
  <c r="E4916" i="1" s="1"/>
  <c r="R5000" i="1"/>
  <c r="G3096" i="1"/>
  <c r="W1655" i="1"/>
  <c r="E1655" i="1" s="1"/>
  <c r="R3165" i="1"/>
  <c r="W4318" i="1"/>
  <c r="E4318" i="1" s="1"/>
  <c r="W2760" i="1"/>
  <c r="E2760" i="1" s="1"/>
  <c r="G1972" i="1"/>
  <c r="W7415" i="1"/>
  <c r="E7415" i="1" s="1"/>
  <c r="R7870" i="1"/>
  <c r="W1545" i="1"/>
  <c r="E1545" i="1" s="1"/>
  <c r="G252" i="1"/>
  <c r="R6281" i="1"/>
  <c r="R7445" i="1"/>
  <c r="G6583" i="1"/>
  <c r="G22" i="1"/>
  <c r="W6400" i="1"/>
  <c r="E6400" i="1" s="1"/>
  <c r="W6935" i="1"/>
  <c r="E6935" i="1" s="1"/>
  <c r="W4061" i="1"/>
  <c r="E4061" i="1" s="1"/>
  <c r="R310" i="1"/>
  <c r="W310" i="1" s="1"/>
  <c r="E310" i="1" s="1"/>
  <c r="W7496" i="1"/>
  <c r="E7496" i="1" s="1"/>
  <c r="G8065" i="1"/>
  <c r="W5686" i="1"/>
  <c r="E5686" i="1" s="1"/>
  <c r="G6445" i="1"/>
  <c r="W3947" i="1"/>
  <c r="E3947" i="1" s="1"/>
  <c r="W1002" i="1"/>
  <c r="E1002" i="1" s="1"/>
  <c r="R8129" i="1"/>
  <c r="G3908" i="1"/>
  <c r="W3567" i="1"/>
  <c r="E3567" i="1" s="1"/>
  <c r="R674" i="1"/>
  <c r="G5238" i="1"/>
  <c r="W6311" i="1"/>
  <c r="E6311" i="1" s="1"/>
  <c r="R5070" i="1"/>
  <c r="W5070" i="1" s="1"/>
  <c r="E5070" i="1" s="1"/>
  <c r="G5832" i="1"/>
  <c r="G2897" i="1"/>
  <c r="G157" i="1"/>
  <c r="G4250" i="1"/>
  <c r="G4741" i="1"/>
  <c r="W8346" i="1"/>
  <c r="E8346" i="1" s="1"/>
  <c r="G5828" i="1"/>
  <c r="G8101" i="1"/>
  <c r="R7429" i="1"/>
  <c r="W1503" i="1"/>
  <c r="E1503" i="1" s="1"/>
  <c r="W6826" i="1"/>
  <c r="E6826" i="1" s="1"/>
  <c r="G4995" i="1"/>
  <c r="G4915" i="1"/>
  <c r="R3000" i="1"/>
  <c r="G6946" i="1"/>
  <c r="W6683" i="1"/>
  <c r="E6683" i="1" s="1"/>
  <c r="G7362" i="1"/>
  <c r="G3425" i="1"/>
  <c r="G6765" i="1"/>
  <c r="W1768" i="1"/>
  <c r="E1768" i="1" s="1"/>
  <c r="R1603" i="1"/>
  <c r="G6550" i="1"/>
  <c r="G1503" i="1"/>
  <c r="W1514" i="1"/>
  <c r="E1514" i="1" s="1"/>
  <c r="R7419" i="1"/>
  <c r="R2960" i="1"/>
  <c r="R494" i="1"/>
  <c r="G4977" i="1"/>
  <c r="G3954" i="1"/>
  <c r="W1444" i="1"/>
  <c r="E1444" i="1" s="1"/>
  <c r="G6993" i="1"/>
  <c r="W526" i="1"/>
  <c r="E526" i="1" s="1"/>
  <c r="G2534" i="1"/>
  <c r="R5297" i="1"/>
  <c r="R5628" i="1"/>
  <c r="R3750" i="1"/>
  <c r="W7522" i="1"/>
  <c r="E7522" i="1" s="1"/>
  <c r="R5586" i="1"/>
  <c r="R1777" i="1"/>
  <c r="R5571" i="1"/>
  <c r="W5571" i="1" s="1"/>
  <c r="E5571" i="1" s="1"/>
  <c r="R829" i="1"/>
  <c r="W7335" i="1"/>
  <c r="E7335" i="1" s="1"/>
  <c r="R4540" i="1"/>
  <c r="W5046" i="1"/>
  <c r="E5046" i="1" s="1"/>
  <c r="R3429" i="1"/>
  <c r="R285" i="1"/>
  <c r="R8346" i="1"/>
  <c r="R7294" i="1"/>
  <c r="W4397" i="1"/>
  <c r="E4397" i="1" s="1"/>
  <c r="W3232" i="1"/>
  <c r="E3232" i="1" s="1"/>
  <c r="W6546" i="1"/>
  <c r="E6546" i="1" s="1"/>
  <c r="W4919" i="1"/>
  <c r="E4919" i="1" s="1"/>
  <c r="G5537" i="1"/>
  <c r="G7029" i="1"/>
  <c r="G8186" i="1"/>
  <c r="G3222" i="1"/>
  <c r="G6450" i="1"/>
  <c r="W2712" i="1"/>
  <c r="E2712" i="1" s="1"/>
  <c r="R7266" i="1"/>
  <c r="R6157" i="1"/>
  <c r="W2101" i="1"/>
  <c r="E2101" i="1" s="1"/>
  <c r="R7861" i="1"/>
  <c r="W3600" i="1"/>
  <c r="E3600" i="1" s="1"/>
  <c r="R5726" i="1"/>
  <c r="W2115" i="1"/>
  <c r="E2115" i="1" s="1"/>
  <c r="W8129" i="1"/>
  <c r="E8129" i="1" s="1"/>
  <c r="W6550" i="1"/>
  <c r="E6550" i="1" s="1"/>
  <c r="R176" i="1"/>
  <c r="R854" i="1"/>
  <c r="R4966" i="1"/>
  <c r="R3255" i="1"/>
  <c r="G1737" i="1"/>
  <c r="G3388" i="1"/>
  <c r="G2686" i="1"/>
  <c r="G7402" i="1"/>
  <c r="W1922" i="1"/>
  <c r="E1922" i="1" s="1"/>
  <c r="W6879" i="1"/>
  <c r="E6879" i="1" s="1"/>
  <c r="G3171" i="1"/>
  <c r="G5277" i="1"/>
  <c r="R2574" i="1"/>
  <c r="W6228" i="1"/>
  <c r="E6228" i="1" s="1"/>
  <c r="R2303" i="1"/>
  <c r="R2120" i="1"/>
  <c r="R3276" i="1"/>
  <c r="R2021" i="1"/>
  <c r="G5634" i="1"/>
  <c r="R3359" i="1"/>
  <c r="G540" i="1"/>
  <c r="W3329" i="1"/>
  <c r="E3329" i="1" s="1"/>
  <c r="R2043" i="1"/>
  <c r="R5676" i="1"/>
  <c r="G727" i="1"/>
  <c r="W7253" i="1"/>
  <c r="E7253" i="1" s="1"/>
  <c r="W5494" i="1"/>
  <c r="E5494" i="1" s="1"/>
  <c r="R3125" i="1"/>
  <c r="G8318" i="1"/>
  <c r="G2134" i="1"/>
  <c r="R2940" i="1"/>
  <c r="G2729" i="1"/>
  <c r="R1613" i="1"/>
  <c r="G3928" i="1"/>
  <c r="G1259" i="1"/>
  <c r="G7288" i="1"/>
  <c r="G6068" i="1"/>
  <c r="R6913" i="1"/>
  <c r="R5917" i="1"/>
  <c r="G1255" i="1"/>
  <c r="W1531" i="1"/>
  <c r="E1531" i="1" s="1"/>
  <c r="G2009" i="1"/>
  <c r="G2221" i="1"/>
  <c r="R5538" i="1"/>
  <c r="R734" i="1"/>
  <c r="R4273" i="1"/>
  <c r="G31" i="1"/>
  <c r="W3561" i="1"/>
  <c r="E3561" i="1" s="1"/>
  <c r="G3176" i="1"/>
  <c r="R3571" i="1"/>
  <c r="R5055" i="1"/>
  <c r="G6734" i="1"/>
  <c r="R6731" i="1"/>
  <c r="G285" i="1"/>
  <c r="W3512" i="1"/>
  <c r="E3512" i="1" s="1"/>
  <c r="G1356" i="1"/>
  <c r="G4280" i="1"/>
  <c r="R5691" i="1"/>
  <c r="W249" i="1"/>
  <c r="E249" i="1" s="1"/>
  <c r="W1748" i="1"/>
  <c r="E1748" i="1" s="1"/>
  <c r="R5612" i="1"/>
  <c r="R3908" i="1"/>
  <c r="W5869" i="1"/>
  <c r="E5869" i="1" s="1"/>
  <c r="R1153" i="1"/>
  <c r="R1149" i="1"/>
  <c r="W5554" i="1"/>
  <c r="E5554" i="1" s="1"/>
  <c r="W4284" i="1"/>
  <c r="E4284" i="1" s="1"/>
  <c r="R1906" i="1"/>
  <c r="G4361" i="1"/>
  <c r="W5176" i="1"/>
  <c r="E5176" i="1" s="1"/>
  <c r="G1391" i="1"/>
  <c r="G2574" i="1"/>
  <c r="R238" i="1"/>
  <c r="R5149" i="1"/>
  <c r="W7283" i="1"/>
  <c r="E7283" i="1" s="1"/>
  <c r="W7920" i="1"/>
  <c r="E7920" i="1" s="1"/>
  <c r="W2643" i="1"/>
  <c r="E2643" i="1" s="1"/>
  <c r="R5119" i="1"/>
  <c r="R5924" i="1"/>
  <c r="R6217" i="1"/>
  <c r="R6928" i="1"/>
  <c r="G1702" i="1"/>
  <c r="R1523" i="1"/>
  <c r="W1523" i="1" s="1"/>
  <c r="E1523" i="1" s="1"/>
  <c r="R6823" i="1"/>
  <c r="R7917" i="1"/>
  <c r="R3523" i="1"/>
  <c r="W84" i="1"/>
  <c r="E84" i="1" s="1"/>
  <c r="R5272" i="1"/>
  <c r="W5840" i="1"/>
  <c r="E5840" i="1" s="1"/>
  <c r="W4086" i="1"/>
  <c r="E4086" i="1" s="1"/>
  <c r="G4791" i="1"/>
  <c r="G6849" i="1"/>
  <c r="R8219" i="1"/>
  <c r="R150" i="1"/>
  <c r="W6605" i="1"/>
  <c r="E6605" i="1" s="1"/>
  <c r="R4979" i="1"/>
  <c r="G3857" i="1"/>
  <c r="R2413" i="1"/>
  <c r="G2117" i="1"/>
  <c r="W5771" i="1"/>
  <c r="E5771" i="1" s="1"/>
  <c r="R6837" i="1"/>
  <c r="W1279" i="1"/>
  <c r="E1279" i="1" s="1"/>
  <c r="R2656" i="1"/>
  <c r="R336" i="1"/>
  <c r="W885" i="1"/>
  <c r="E885" i="1" s="1"/>
  <c r="R1584" i="1"/>
  <c r="G952" i="1"/>
  <c r="W4067" i="1"/>
  <c r="E4067" i="1" s="1"/>
  <c r="R2594" i="1"/>
  <c r="G735" i="1"/>
  <c r="G1395" i="1"/>
  <c r="R7253" i="1"/>
  <c r="R932" i="1"/>
  <c r="W8075" i="1"/>
  <c r="E8075" i="1" s="1"/>
  <c r="W3577" i="1"/>
  <c r="E3577" i="1" s="1"/>
  <c r="R8304" i="1"/>
  <c r="G6620" i="1"/>
  <c r="W5147" i="1"/>
  <c r="E5147" i="1" s="1"/>
  <c r="R1935" i="1"/>
  <c r="G5176" i="1"/>
  <c r="G3047" i="1"/>
  <c r="R7522" i="1"/>
  <c r="W2383" i="1"/>
  <c r="E2383" i="1" s="1"/>
  <c r="W60" i="1"/>
  <c r="E60" i="1" s="1"/>
  <c r="R2876" i="1"/>
  <c r="G6262" i="1"/>
  <c r="R4020" i="1"/>
  <c r="W8146" i="1"/>
  <c r="E8146" i="1" s="1"/>
  <c r="R4511" i="1"/>
  <c r="G2608" i="1"/>
  <c r="G3787" i="1"/>
  <c r="R5609" i="1"/>
  <c r="G3612" i="1"/>
  <c r="G851" i="1"/>
  <c r="G5798" i="1"/>
  <c r="R4037" i="1"/>
  <c r="G5496" i="1"/>
  <c r="G6457" i="1"/>
  <c r="G5043" i="1"/>
  <c r="W801" i="1"/>
  <c r="E801" i="1" s="1"/>
  <c r="W594" i="1"/>
  <c r="E594" i="1" s="1"/>
  <c r="G7003" i="1"/>
  <c r="R4375" i="1"/>
  <c r="W6674" i="1"/>
  <c r="E6674" i="1" s="1"/>
  <c r="G102" i="1"/>
  <c r="G2520" i="1"/>
  <c r="G1865" i="1"/>
  <c r="G7089" i="1"/>
  <c r="G593" i="1"/>
  <c r="G2922" i="1"/>
  <c r="G6258" i="1"/>
  <c r="R2662" i="1"/>
  <c r="G6626" i="1"/>
  <c r="G7328" i="1"/>
  <c r="G5526" i="1"/>
  <c r="G4589" i="1"/>
  <c r="W5167" i="1"/>
  <c r="E5167" i="1" s="1"/>
  <c r="G6328" i="1"/>
  <c r="R7966" i="1"/>
  <c r="R3819" i="1"/>
  <c r="R7207" i="1"/>
  <c r="G8280" i="1"/>
  <c r="W2778" i="1"/>
  <c r="E2778" i="1" s="1"/>
  <c r="G2003" i="1"/>
  <c r="G5600" i="1"/>
  <c r="G215" i="1"/>
  <c r="G2328" i="1"/>
  <c r="R3197" i="1"/>
  <c r="G5451" i="1"/>
  <c r="G7437" i="1"/>
  <c r="G6880" i="1"/>
  <c r="W1889" i="1"/>
  <c r="E1889" i="1" s="1"/>
  <c r="G5921" i="1"/>
  <c r="W2558" i="1"/>
  <c r="E2558" i="1" s="1"/>
  <c r="R6608" i="1"/>
  <c r="W622" i="1"/>
  <c r="E622" i="1" s="1"/>
  <c r="G173" i="1"/>
  <c r="W7246" i="1"/>
  <c r="E7246" i="1" s="1"/>
  <c r="W5577" i="1"/>
  <c r="E5577" i="1" s="1"/>
  <c r="W2634" i="1"/>
  <c r="E2634" i="1" s="1"/>
  <c r="G2344" i="1"/>
  <c r="W6369" i="1"/>
  <c r="E6369" i="1" s="1"/>
  <c r="G3962" i="1"/>
  <c r="R462" i="1"/>
  <c r="R2775" i="1"/>
  <c r="G5424" i="1"/>
  <c r="R2728" i="1"/>
  <c r="R6520" i="1"/>
  <c r="W3927" i="1"/>
  <c r="E3927" i="1" s="1"/>
  <c r="R1201" i="1"/>
  <c r="W5900" i="1"/>
  <c r="E5900" i="1" s="1"/>
  <c r="G4921" i="1"/>
  <c r="R6289" i="1"/>
  <c r="G1517" i="1"/>
  <c r="G2242" i="1"/>
  <c r="R6765" i="1"/>
  <c r="G3742" i="1"/>
  <c r="W7374" i="1"/>
  <c r="E7374" i="1" s="1"/>
  <c r="W6517" i="1"/>
  <c r="E6517" i="1" s="1"/>
  <c r="R366" i="1"/>
  <c r="R8083" i="1"/>
  <c r="G8000" i="1"/>
  <c r="R2639" i="1"/>
  <c r="R2248" i="1"/>
  <c r="G4091" i="1"/>
  <c r="R7844" i="1"/>
  <c r="W2389" i="1"/>
  <c r="E2389" i="1" s="1"/>
  <c r="R7509" i="1"/>
  <c r="G2800" i="1"/>
  <c r="W3515" i="1"/>
  <c r="E3515" i="1" s="1"/>
  <c r="G6481" i="1"/>
  <c r="R1793" i="1"/>
  <c r="W3476" i="1"/>
  <c r="E3476" i="1" s="1"/>
  <c r="G6611" i="1"/>
  <c r="G3213" i="1"/>
  <c r="G4462" i="1"/>
  <c r="G4208" i="1"/>
  <c r="G7869" i="1"/>
  <c r="R6599" i="1"/>
  <c r="W3679" i="1"/>
  <c r="E3679" i="1" s="1"/>
  <c r="R741" i="1"/>
  <c r="R766" i="1"/>
  <c r="W3646" i="1"/>
  <c r="E3646" i="1" s="1"/>
  <c r="W748" i="1"/>
  <c r="E748" i="1" s="1"/>
  <c r="W8190" i="1"/>
  <c r="E8190" i="1" s="1"/>
  <c r="R4349" i="1"/>
  <c r="G432" i="1"/>
  <c r="R3520" i="1"/>
  <c r="G7923" i="1"/>
  <c r="G6803" i="1"/>
  <c r="G2313" i="1"/>
  <c r="R4307" i="1"/>
  <c r="G8342" i="1"/>
  <c r="W6776" i="1"/>
  <c r="E6776" i="1" s="1"/>
  <c r="W7307" i="1"/>
  <c r="E7307" i="1" s="1"/>
  <c r="R544" i="1"/>
  <c r="R1064" i="1"/>
  <c r="R2266" i="1"/>
  <c r="G4360" i="1"/>
  <c r="G3911" i="1"/>
  <c r="W6949" i="1"/>
  <c r="E6949" i="1" s="1"/>
  <c r="G3205" i="1"/>
  <c r="G6783" i="1"/>
  <c r="W7408" i="1"/>
  <c r="E7408" i="1" s="1"/>
  <c r="G8079" i="1"/>
  <c r="R1691" i="1"/>
  <c r="W8055" i="1"/>
  <c r="E8055" i="1" s="1"/>
  <c r="R1524" i="1"/>
  <c r="G1534" i="1"/>
  <c r="R3756" i="1"/>
  <c r="G6744" i="1"/>
  <c r="W2622" i="1"/>
  <c r="E2622" i="1" s="1"/>
  <c r="R5405" i="1"/>
  <c r="R7287" i="1"/>
  <c r="G2764" i="1"/>
  <c r="R6570" i="1"/>
  <c r="G3708" i="1"/>
  <c r="W7014" i="1"/>
  <c r="E7014" i="1" s="1"/>
  <c r="W215" i="1"/>
  <c r="E215" i="1" s="1"/>
  <c r="W2581" i="1"/>
  <c r="E2581" i="1" s="1"/>
  <c r="W3240" i="1"/>
  <c r="E3240" i="1" s="1"/>
  <c r="G2615" i="1"/>
  <c r="R1367" i="1"/>
  <c r="W7105" i="1"/>
  <c r="E7105" i="1" s="1"/>
  <c r="R4915" i="1"/>
  <c r="G780" i="1"/>
  <c r="G5494" i="1"/>
  <c r="R5152" i="1"/>
  <c r="W5200" i="1"/>
  <c r="E5200" i="1" s="1"/>
  <c r="R8167" i="1"/>
  <c r="R3388" i="1"/>
  <c r="W5489" i="1"/>
  <c r="E5489" i="1" s="1"/>
  <c r="G6033" i="1"/>
  <c r="W3784" i="1"/>
  <c r="E3784" i="1" s="1"/>
  <c r="R2091" i="1"/>
  <c r="G6871" i="1"/>
  <c r="R7817" i="1"/>
  <c r="W416" i="1"/>
  <c r="E416" i="1" s="1"/>
  <c r="R3887" i="1"/>
  <c r="G1533" i="1"/>
  <c r="G1249" i="1"/>
  <c r="R350" i="1"/>
  <c r="R375" i="1"/>
  <c r="G6283" i="1"/>
  <c r="R1294" i="1"/>
  <c r="R7215" i="1"/>
  <c r="G1256" i="1"/>
  <c r="G7962" i="1"/>
  <c r="G1320" i="1"/>
  <c r="W4029" i="1"/>
  <c r="E4029" i="1" s="1"/>
  <c r="W4408" i="1"/>
  <c r="E4408" i="1" s="1"/>
  <c r="G2408" i="1"/>
  <c r="G6286" i="1"/>
  <c r="G6420" i="1"/>
  <c r="R3542" i="1"/>
  <c r="G985" i="1"/>
  <c r="G5105" i="1"/>
  <c r="R3514" i="1"/>
  <c r="G7844" i="1"/>
  <c r="R4356" i="1"/>
  <c r="W6569" i="1"/>
  <c r="E6569" i="1" s="1"/>
  <c r="R6195" i="1"/>
  <c r="W2480" i="1"/>
  <c r="E2480" i="1" s="1"/>
  <c r="R733" i="1"/>
  <c r="R6394" i="1"/>
  <c r="G5018" i="1"/>
  <c r="G8167" i="1"/>
  <c r="G3533" i="1"/>
  <c r="R7176" i="1"/>
  <c r="G3379" i="1"/>
  <c r="R5344" i="1"/>
  <c r="W4733" i="1"/>
  <c r="E4733" i="1" s="1"/>
  <c r="R4431" i="1"/>
  <c r="W6257" i="1"/>
  <c r="E6257" i="1" s="1"/>
  <c r="G7251" i="1"/>
  <c r="G7219" i="1"/>
  <c r="R5666" i="1"/>
  <c r="R5692" i="1"/>
  <c r="G2860" i="1"/>
  <c r="W3297" i="1"/>
  <c r="E3297" i="1" s="1"/>
  <c r="R6901" i="1"/>
  <c r="G5797" i="1"/>
  <c r="R7148" i="1"/>
  <c r="G1603" i="1"/>
  <c r="G5510" i="1"/>
  <c r="W409" i="1"/>
  <c r="E409" i="1" s="1"/>
  <c r="G3056" i="1"/>
  <c r="R1597" i="1"/>
  <c r="G2643" i="1"/>
  <c r="W1666" i="1"/>
  <c r="E1666" i="1" s="1"/>
  <c r="G4875" i="1"/>
  <c r="G2337" i="1"/>
  <c r="G145" i="1"/>
  <c r="R3224" i="1"/>
  <c r="G5297" i="1"/>
  <c r="R6931" i="1"/>
  <c r="R543" i="1"/>
  <c r="G2421" i="1"/>
  <c r="G7359" i="1"/>
  <c r="W7498" i="1"/>
  <c r="E7498" i="1" s="1"/>
  <c r="G7438" i="1"/>
  <c r="R3041" i="1"/>
  <c r="G7391" i="1"/>
  <c r="G1670" i="1"/>
  <c r="W8309" i="1"/>
  <c r="E8309" i="1" s="1"/>
  <c r="R3553" i="1"/>
  <c r="G5615" i="1"/>
  <c r="R2256" i="1"/>
  <c r="G3775" i="1"/>
  <c r="W6166" i="1"/>
  <c r="E6166" i="1" s="1"/>
  <c r="G5444" i="1"/>
  <c r="G5980" i="1"/>
  <c r="G1867" i="1"/>
  <c r="G388" i="1"/>
  <c r="R3744" i="1"/>
  <c r="G7395" i="1"/>
  <c r="W2540" i="1"/>
  <c r="E2540" i="1" s="1"/>
  <c r="R6153" i="1"/>
  <c r="R4388" i="1"/>
  <c r="W2288" i="1"/>
  <c r="E2288" i="1" s="1"/>
  <c r="R3546" i="1"/>
  <c r="R4835" i="1"/>
  <c r="G3329" i="1"/>
  <c r="R6426" i="1"/>
  <c r="R2927" i="1"/>
  <c r="W2927" i="1" s="1"/>
  <c r="E2927" i="1" s="1"/>
  <c r="G4695" i="1"/>
  <c r="R6049" i="1"/>
  <c r="R5853" i="1"/>
  <c r="R5205" i="1"/>
  <c r="G6134" i="1"/>
  <c r="G2565" i="1"/>
  <c r="R3261" i="1"/>
  <c r="G500" i="1"/>
  <c r="W1300" i="1"/>
  <c r="E1300" i="1" s="1"/>
  <c r="G389" i="1"/>
  <c r="R5890" i="1"/>
  <c r="G49" i="1"/>
  <c r="W2626" i="1"/>
  <c r="E2626" i="1" s="1"/>
  <c r="W8123" i="1"/>
  <c r="E8123" i="1" s="1"/>
  <c r="R3282" i="1"/>
  <c r="W3501" i="1"/>
  <c r="E3501" i="1" s="1"/>
  <c r="G6896" i="1"/>
  <c r="R5370" i="1"/>
  <c r="W6712" i="1"/>
  <c r="E6712" i="1" s="1"/>
  <c r="G7016" i="1"/>
  <c r="R1911" i="1"/>
  <c r="W1083" i="1"/>
  <c r="E1083" i="1" s="1"/>
  <c r="R3265" i="1"/>
  <c r="W703" i="1"/>
  <c r="E703" i="1" s="1"/>
  <c r="G7589" i="1"/>
  <c r="G5557" i="1"/>
  <c r="W825" i="1"/>
  <c r="E825" i="1" s="1"/>
  <c r="G6767" i="1"/>
  <c r="G4869" i="1"/>
  <c r="R2673" i="1"/>
  <c r="G3377" i="1"/>
  <c r="G493" i="1"/>
  <c r="G688" i="1"/>
  <c r="G2603" i="1"/>
  <c r="R7501" i="1"/>
  <c r="R3395" i="1"/>
  <c r="W3395" i="1" s="1"/>
  <c r="E3395" i="1" s="1"/>
  <c r="W7140" i="1"/>
  <c r="E7140" i="1" s="1"/>
  <c r="R4435" i="1"/>
  <c r="W68" i="1"/>
  <c r="E68" i="1" s="1"/>
  <c r="G3740" i="1"/>
  <c r="R6524" i="1"/>
  <c r="R3277" i="1"/>
  <c r="R4558" i="1"/>
  <c r="W870" i="1"/>
  <c r="E870" i="1" s="1"/>
  <c r="G1199" i="1"/>
  <c r="W1382" i="1"/>
  <c r="E1382" i="1" s="1"/>
  <c r="W8151" i="1"/>
  <c r="E8151" i="1" s="1"/>
  <c r="R4997" i="1"/>
  <c r="R5106" i="1"/>
  <c r="R4673" i="1"/>
  <c r="R5711" i="1"/>
  <c r="G788" i="1"/>
  <c r="W5940" i="1"/>
  <c r="E5940" i="1" s="1"/>
  <c r="G8063" i="1"/>
  <c r="W524" i="1"/>
  <c r="E524" i="1" s="1"/>
  <c r="G1979" i="1"/>
  <c r="G1105" i="1"/>
  <c r="R2312" i="1"/>
  <c r="R4144" i="1"/>
  <c r="G765" i="1"/>
  <c r="G2540" i="1"/>
  <c r="R1159" i="1"/>
  <c r="R2787" i="1"/>
  <c r="R7459" i="1"/>
  <c r="W6386" i="1"/>
  <c r="E6386" i="1" s="1"/>
  <c r="R973" i="1"/>
  <c r="W5288" i="1"/>
  <c r="E5288" i="1" s="1"/>
  <c r="G6605" i="1"/>
  <c r="W4900" i="1"/>
  <c r="E4900" i="1" s="1"/>
  <c r="R6015" i="1"/>
  <c r="R1986" i="1"/>
  <c r="G921" i="1"/>
  <c r="R5243" i="1"/>
  <c r="W423" i="1"/>
  <c r="E423" i="1" s="1"/>
  <c r="W6478" i="1"/>
  <c r="E6478" i="1" s="1"/>
  <c r="W6091" i="1"/>
  <c r="E6091" i="1" s="1"/>
  <c r="R191" i="1"/>
  <c r="G2852" i="1"/>
  <c r="G3991" i="1"/>
  <c r="R3633" i="1"/>
  <c r="W1759" i="1"/>
  <c r="E1759" i="1" s="1"/>
  <c r="G6794" i="1"/>
  <c r="G2044" i="1"/>
  <c r="R2744" i="1"/>
  <c r="R5412" i="1"/>
  <c r="R229" i="1"/>
  <c r="W125" i="1"/>
  <c r="E125" i="1" s="1"/>
  <c r="R3842" i="1"/>
  <c r="R483" i="1"/>
  <c r="G3665" i="1"/>
  <c r="R241" i="1"/>
  <c r="R7996" i="1"/>
  <c r="R872" i="1"/>
  <c r="G5203" i="1"/>
  <c r="R2316" i="1"/>
  <c r="R942" i="1"/>
  <c r="R5343" i="1"/>
  <c r="G2888" i="1"/>
  <c r="R6559" i="1"/>
  <c r="G1129" i="1"/>
  <c r="W6823" i="1"/>
  <c r="E6823" i="1" s="1"/>
  <c r="R581" i="1"/>
  <c r="G176" i="1"/>
  <c r="W6958" i="1"/>
  <c r="E6958" i="1" s="1"/>
  <c r="R5872" i="1"/>
  <c r="R3962" i="1"/>
  <c r="R3291" i="1"/>
  <c r="W1965" i="1"/>
  <c r="E1965" i="1" s="1"/>
  <c r="G2176" i="1"/>
  <c r="G4686" i="1"/>
  <c r="R4814" i="1"/>
  <c r="G6710" i="1"/>
  <c r="R5323" i="1"/>
  <c r="W8052" i="1"/>
  <c r="E8052" i="1" s="1"/>
  <c r="W5051" i="1"/>
  <c r="E5051" i="1" s="1"/>
  <c r="G2644" i="1"/>
  <c r="G6021" i="1"/>
  <c r="G6345" i="1"/>
  <c r="G98" i="1"/>
  <c r="R5844" i="1"/>
  <c r="G3631" i="1"/>
  <c r="G5005" i="1"/>
  <c r="R592" i="1"/>
  <c r="R3366" i="1"/>
  <c r="W3366" i="1" s="1"/>
  <c r="E3366" i="1" s="1"/>
  <c r="R1547" i="1"/>
  <c r="R810" i="1"/>
  <c r="W1696" i="1"/>
  <c r="E1696" i="1" s="1"/>
  <c r="R3487" i="1"/>
  <c r="W3487" i="1" s="1"/>
  <c r="E3487" i="1" s="1"/>
  <c r="R1636" i="1"/>
  <c r="W1312" i="1"/>
  <c r="E1312" i="1" s="1"/>
  <c r="W7194" i="1"/>
  <c r="E7194" i="1" s="1"/>
  <c r="G2627" i="1"/>
  <c r="R4837" i="1"/>
  <c r="W5281" i="1"/>
  <c r="E5281" i="1" s="1"/>
  <c r="R4543" i="1"/>
  <c r="W5899" i="1"/>
  <c r="E5899" i="1" s="1"/>
  <c r="G2029" i="1"/>
  <c r="R6248" i="1"/>
  <c r="G893" i="1"/>
  <c r="R5817" i="1"/>
  <c r="G1682" i="1"/>
  <c r="R58" i="1"/>
  <c r="R2981" i="1"/>
  <c r="R3863" i="1"/>
  <c r="R6315" i="1"/>
  <c r="W2256" i="1"/>
  <c r="E2256" i="1" s="1"/>
  <c r="G4468" i="1"/>
  <c r="R2094" i="1"/>
  <c r="R1067" i="1"/>
  <c r="W5329" i="1"/>
  <c r="E5329" i="1" s="1"/>
  <c r="G6815" i="1"/>
  <c r="G6095" i="1"/>
  <c r="G1409" i="1"/>
  <c r="G1759" i="1"/>
  <c r="R5144" i="1"/>
  <c r="W3158" i="1"/>
  <c r="E3158" i="1" s="1"/>
  <c r="W444" i="1"/>
  <c r="E444" i="1" s="1"/>
  <c r="G7882" i="1"/>
  <c r="W7419" i="1"/>
  <c r="E7419" i="1" s="1"/>
  <c r="G4694" i="1"/>
  <c r="W5758" i="1"/>
  <c r="E5758" i="1" s="1"/>
  <c r="R2866" i="1"/>
  <c r="R1085" i="1"/>
  <c r="W5380" i="1"/>
  <c r="E5380" i="1" s="1"/>
  <c r="R1129" i="1"/>
  <c r="G1232" i="1"/>
  <c r="R6081" i="1"/>
  <c r="G5701" i="1"/>
  <c r="W6393" i="1"/>
  <c r="E6393" i="1" s="1"/>
  <c r="W3828" i="1"/>
  <c r="E3828" i="1" s="1"/>
  <c r="G4484" i="1"/>
  <c r="W3809" i="1"/>
  <c r="E3809" i="1" s="1"/>
  <c r="G5140" i="1"/>
  <c r="W1750" i="1"/>
  <c r="E1750" i="1" s="1"/>
  <c r="G3951" i="1"/>
  <c r="W3747" i="1"/>
  <c r="E3747" i="1" s="1"/>
  <c r="W2971" i="1"/>
  <c r="E2971" i="1" s="1"/>
  <c r="G2771" i="1"/>
  <c r="R2877" i="1"/>
  <c r="R4019" i="1"/>
  <c r="R1283" i="1"/>
  <c r="R8217" i="1"/>
  <c r="R1071" i="1"/>
  <c r="G5687" i="1"/>
  <c r="G1911" i="1"/>
  <c r="R4323" i="1"/>
  <c r="R2302" i="1"/>
  <c r="R3783" i="1"/>
  <c r="G1235" i="1"/>
  <c r="W2516" i="1"/>
  <c r="E2516" i="1" s="1"/>
  <c r="W4486" i="1"/>
  <c r="E4486" i="1" s="1"/>
  <c r="G7608" i="1"/>
  <c r="R1799" i="1"/>
  <c r="W2327" i="1"/>
  <c r="E2327" i="1" s="1"/>
  <c r="G4229" i="1"/>
  <c r="R4253" i="1"/>
  <c r="R1463" i="1"/>
  <c r="R5115" i="1"/>
  <c r="R2064" i="1"/>
  <c r="G1504" i="1"/>
  <c r="R2379" i="1"/>
  <c r="G3965" i="1"/>
  <c r="G2370" i="1"/>
  <c r="R8290" i="1"/>
  <c r="R2750" i="1"/>
  <c r="R4226" i="1"/>
  <c r="W8070" i="1"/>
  <c r="E8070" i="1" s="1"/>
  <c r="W146" i="1"/>
  <c r="E146" i="1" s="1"/>
  <c r="W2855" i="1"/>
  <c r="E2855" i="1" s="1"/>
  <c r="W3296" i="1"/>
  <c r="E3296" i="1" s="1"/>
  <c r="W2438" i="1"/>
  <c r="E2438" i="1" s="1"/>
  <c r="W8165" i="1"/>
  <c r="E8165" i="1" s="1"/>
  <c r="W6241" i="1"/>
  <c r="E6241" i="1" s="1"/>
  <c r="R3145" i="1"/>
  <c r="R2157" i="1"/>
  <c r="R2225" i="1"/>
  <c r="R3854" i="1"/>
  <c r="G862" i="1"/>
  <c r="G4167" i="1"/>
  <c r="W4454" i="1"/>
  <c r="E4454" i="1" s="1"/>
  <c r="R6440" i="1"/>
  <c r="G4749" i="1"/>
  <c r="R7019" i="1"/>
  <c r="W5372" i="1"/>
  <c r="E5372" i="1" s="1"/>
  <c r="W4447" i="1"/>
  <c r="E4447" i="1" s="1"/>
  <c r="G2091" i="1"/>
  <c r="G7894" i="1"/>
  <c r="R7306" i="1"/>
  <c r="G1116" i="1"/>
  <c r="R4176" i="1"/>
  <c r="W1158" i="1"/>
  <c r="E1158" i="1" s="1"/>
  <c r="G5533" i="1"/>
  <c r="R3544" i="1"/>
  <c r="W6177" i="1"/>
  <c r="E6177" i="1" s="1"/>
  <c r="G345" i="1"/>
  <c r="G3581" i="1"/>
  <c r="W6547" i="1"/>
  <c r="E6547" i="1" s="1"/>
  <c r="R4474" i="1"/>
  <c r="R769" i="1"/>
  <c r="R62" i="1"/>
  <c r="R4075" i="1"/>
  <c r="W963" i="1"/>
  <c r="E963" i="1" s="1"/>
  <c r="G355" i="1"/>
  <c r="R1561" i="1"/>
  <c r="G5088" i="1"/>
  <c r="G5034" i="1"/>
  <c r="G5556" i="1"/>
  <c r="G2989" i="1"/>
  <c r="G5685" i="1"/>
  <c r="W3954" i="1"/>
  <c r="E3954" i="1" s="1"/>
  <c r="R3112" i="1"/>
  <c r="G7161" i="1"/>
  <c r="G4546" i="1"/>
  <c r="R8118" i="1"/>
  <c r="W113" i="1"/>
  <c r="E113" i="1" s="1"/>
  <c r="R5548" i="1"/>
  <c r="G2426" i="1"/>
  <c r="W7150" i="1"/>
  <c r="E7150" i="1" s="1"/>
  <c r="G4844" i="1"/>
  <c r="R6815" i="1"/>
  <c r="G5272" i="1"/>
  <c r="G6377" i="1"/>
  <c r="G3361" i="1"/>
  <c r="R3654" i="1"/>
  <c r="W8278" i="1"/>
  <c r="E8278" i="1" s="1"/>
  <c r="W5417" i="1"/>
  <c r="E5417" i="1" s="1"/>
  <c r="G4323" i="1"/>
  <c r="G351" i="1"/>
  <c r="W4598" i="1"/>
  <c r="E4598" i="1" s="1"/>
  <c r="R5408" i="1"/>
  <c r="G6907" i="1"/>
  <c r="W4538" i="1"/>
  <c r="E4538" i="1" s="1"/>
  <c r="G6233" i="1"/>
  <c r="W66" i="1"/>
  <c r="E66" i="1" s="1"/>
  <c r="R7092" i="1"/>
  <c r="G4925" i="1"/>
  <c r="G714" i="1"/>
  <c r="R1037" i="1"/>
  <c r="G1214" i="1"/>
  <c r="R5695" i="1"/>
  <c r="R1674" i="1"/>
  <c r="R4604" i="1"/>
  <c r="R6486" i="1"/>
  <c r="G6221" i="1"/>
  <c r="R1138" i="1"/>
  <c r="R4233" i="1"/>
  <c r="G776" i="1"/>
  <c r="G5217" i="1"/>
  <c r="W6485" i="1"/>
  <c r="E6485" i="1" s="1"/>
  <c r="R214" i="1"/>
  <c r="R6300" i="1"/>
  <c r="R4949" i="1"/>
  <c r="G5507" i="1"/>
  <c r="R8034" i="1"/>
  <c r="G3501" i="1"/>
  <c r="R2543" i="1"/>
  <c r="G5162" i="1"/>
  <c r="R6894" i="1"/>
  <c r="R220" i="1"/>
  <c r="W4141" i="1"/>
  <c r="E4141" i="1" s="1"/>
  <c r="G3672" i="1"/>
  <c r="G7435" i="1"/>
  <c r="R6537" i="1"/>
  <c r="R2444" i="1"/>
  <c r="W2444" i="1" s="1"/>
  <c r="E2444" i="1" s="1"/>
  <c r="G5629" i="1"/>
  <c r="R7979" i="1"/>
  <c r="G656" i="1"/>
  <c r="W5256" i="1"/>
  <c r="E5256" i="1" s="1"/>
  <c r="R3955" i="1"/>
  <c r="G8189" i="1"/>
  <c r="R7017" i="1"/>
  <c r="G1545" i="1"/>
  <c r="R913" i="1"/>
  <c r="R6852" i="1"/>
  <c r="G1149" i="1"/>
  <c r="G7922" i="1"/>
  <c r="W1567" i="1"/>
  <c r="E1567" i="1" s="1"/>
  <c r="G2180" i="1"/>
  <c r="W6982" i="1"/>
  <c r="E6982" i="1" s="1"/>
  <c r="R2197" i="1"/>
  <c r="W2197" i="1" s="1"/>
  <c r="E2197" i="1" s="1"/>
  <c r="W1927" i="1"/>
  <c r="E1927" i="1" s="1"/>
  <c r="G2455" i="1"/>
  <c r="G7007" i="1"/>
  <c r="R3315" i="1"/>
  <c r="R5516" i="1"/>
  <c r="W5746" i="1"/>
  <c r="E5746" i="1" s="1"/>
  <c r="R1135" i="1"/>
  <c r="W515" i="1"/>
  <c r="E515" i="1" s="1"/>
  <c r="R789" i="1"/>
  <c r="R8189" i="1"/>
  <c r="W2268" i="1"/>
  <c r="E2268" i="1" s="1"/>
  <c r="G337" i="1"/>
  <c r="R427" i="1"/>
  <c r="G7584" i="1"/>
  <c r="W1720" i="1"/>
  <c r="E1720" i="1" s="1"/>
  <c r="W4167" i="1"/>
  <c r="E4167" i="1" s="1"/>
  <c r="G2914" i="1"/>
  <c r="G2373" i="1"/>
  <c r="R1726" i="1"/>
  <c r="W6136" i="1"/>
  <c r="E6136" i="1" s="1"/>
  <c r="W3289" i="1"/>
  <c r="E3289" i="1" s="1"/>
  <c r="G4177" i="1"/>
  <c r="R3575" i="1"/>
  <c r="R1224" i="1"/>
  <c r="G3435" i="1"/>
  <c r="G1850" i="1"/>
  <c r="W3294" i="1"/>
  <c r="E3294" i="1" s="1"/>
  <c r="W2877" i="1"/>
  <c r="E2877" i="1" s="1"/>
  <c r="G8024" i="1"/>
  <c r="G5983" i="1"/>
  <c r="W6088" i="1"/>
  <c r="E6088" i="1" s="1"/>
  <c r="R4031" i="1"/>
  <c r="R4806" i="1"/>
  <c r="R5614" i="1"/>
  <c r="R6780" i="1"/>
  <c r="R5834" i="1"/>
  <c r="R5064" i="1"/>
  <c r="W4600" i="1"/>
  <c r="E4600" i="1" s="1"/>
  <c r="R1487" i="1"/>
  <c r="W8333" i="1"/>
  <c r="E8333" i="1" s="1"/>
  <c r="R376" i="1"/>
  <c r="W7460" i="1"/>
  <c r="E7460" i="1" s="1"/>
  <c r="G6195" i="1"/>
  <c r="G5847" i="1"/>
  <c r="G2594" i="1"/>
  <c r="R2861" i="1"/>
  <c r="W1413" i="1"/>
  <c r="E1413" i="1" s="1"/>
  <c r="G3538" i="1"/>
  <c r="G4210" i="1"/>
  <c r="W3034" i="1"/>
  <c r="E3034" i="1" s="1"/>
  <c r="G1859" i="1"/>
  <c r="W7050" i="1"/>
  <c r="E7050" i="1" s="1"/>
  <c r="R6622" i="1"/>
  <c r="W1162" i="1"/>
  <c r="E1162" i="1" s="1"/>
  <c r="W6584" i="1"/>
  <c r="E6584" i="1" s="1"/>
  <c r="R6527" i="1"/>
  <c r="G3712" i="1"/>
  <c r="R6790" i="1"/>
  <c r="G2687" i="1"/>
  <c r="R2321" i="1"/>
  <c r="R6578" i="1"/>
  <c r="R8344" i="1"/>
  <c r="G5710" i="1"/>
  <c r="W7379" i="1"/>
  <c r="E7379" i="1" s="1"/>
  <c r="R1403" i="1"/>
  <c r="G4263" i="1"/>
  <c r="G444" i="1"/>
  <c r="R6627" i="1"/>
  <c r="R7547" i="1"/>
  <c r="G1448" i="1"/>
  <c r="R1020" i="1"/>
  <c r="W8114" i="1"/>
  <c r="E8114" i="1" s="1"/>
  <c r="W849" i="1"/>
  <c r="E849" i="1" s="1"/>
  <c r="R2794" i="1"/>
  <c r="G7890" i="1"/>
  <c r="R3188" i="1"/>
  <c r="G925" i="1"/>
  <c r="R4186" i="1"/>
  <c r="R4962" i="1"/>
  <c r="G3098" i="1"/>
  <c r="R2054" i="1"/>
  <c r="W8087" i="1"/>
  <c r="E8087" i="1" s="1"/>
  <c r="R1678" i="1"/>
  <c r="R4171" i="1"/>
  <c r="R1652" i="1"/>
  <c r="R5514" i="1"/>
  <c r="G1727" i="1"/>
  <c r="G3675" i="1"/>
  <c r="R2509" i="1"/>
  <c r="W6912" i="1"/>
  <c r="E6912" i="1" s="1"/>
  <c r="W8154" i="1"/>
  <c r="E8154" i="1" s="1"/>
  <c r="G4557" i="1"/>
  <c r="R104" i="1"/>
  <c r="R3719" i="1"/>
  <c r="R3422" i="1"/>
  <c r="G1993" i="1"/>
  <c r="R6047" i="1"/>
  <c r="W3662" i="1"/>
  <c r="E3662" i="1" s="1"/>
  <c r="R5639" i="1"/>
  <c r="W7559" i="1"/>
  <c r="E7559" i="1" s="1"/>
  <c r="G1586" i="1"/>
  <c r="R3014" i="1"/>
  <c r="R1043" i="1"/>
  <c r="G4554" i="1"/>
  <c r="G826" i="1"/>
  <c r="G2277" i="1"/>
  <c r="G6752" i="1"/>
  <c r="R6249" i="1"/>
  <c r="G3482" i="1"/>
  <c r="W4866" i="1"/>
  <c r="E4866" i="1" s="1"/>
  <c r="G3007" i="1"/>
  <c r="G1300" i="1"/>
  <c r="R4300" i="1"/>
  <c r="W3817" i="1"/>
  <c r="E3817" i="1" s="1"/>
  <c r="G1807" i="1"/>
  <c r="G6433" i="1"/>
  <c r="G2796" i="1"/>
  <c r="W727" i="1"/>
  <c r="E727" i="1" s="1"/>
  <c r="R1442" i="1"/>
  <c r="W2824" i="1"/>
  <c r="E2824" i="1" s="1"/>
  <c r="R4985" i="1"/>
  <c r="W6660" i="1"/>
  <c r="E6660" i="1" s="1"/>
  <c r="R7426" i="1"/>
  <c r="R7866" i="1"/>
  <c r="R5638" i="1"/>
  <c r="G2670" i="1"/>
  <c r="G3653" i="1"/>
  <c r="G2462" i="1"/>
  <c r="R225" i="1"/>
  <c r="R3768" i="1"/>
  <c r="G3216" i="1"/>
  <c r="R2382" i="1"/>
  <c r="W8188" i="1"/>
  <c r="E8188" i="1" s="1"/>
  <c r="G680" i="1"/>
  <c r="G6831" i="1"/>
  <c r="G3107" i="1"/>
  <c r="G3855" i="1"/>
  <c r="R6034" i="1"/>
  <c r="G4840" i="1"/>
  <c r="R4366" i="1"/>
  <c r="G8283" i="1"/>
  <c r="G3450" i="1"/>
  <c r="G995" i="1"/>
  <c r="W2043" i="1"/>
  <c r="E2043" i="1" s="1"/>
  <c r="W33" i="1"/>
  <c r="E33" i="1" s="1"/>
  <c r="G3937" i="1"/>
  <c r="R6738" i="1"/>
  <c r="W6286" i="1"/>
  <c r="E6286" i="1" s="1"/>
  <c r="G2815" i="1"/>
  <c r="R4920" i="1"/>
  <c r="R6287" i="1"/>
  <c r="W5938" i="1"/>
  <c r="E5938" i="1" s="1"/>
  <c r="R838" i="1"/>
  <c r="G13" i="1"/>
  <c r="G4542" i="1"/>
  <c r="G4919" i="1"/>
  <c r="W8268" i="1"/>
  <c r="E8268" i="1" s="1"/>
  <c r="W6383" i="1"/>
  <c r="E6383" i="1" s="1"/>
  <c r="G2496" i="1"/>
  <c r="R3505" i="1"/>
  <c r="R4228" i="1"/>
  <c r="G624" i="1"/>
  <c r="W4592" i="1"/>
  <c r="E4592" i="1" s="1"/>
  <c r="G8082" i="1"/>
  <c r="R1517" i="1"/>
  <c r="W3334" i="1"/>
  <c r="E3334" i="1" s="1"/>
  <c r="G5779" i="1"/>
  <c r="W8291" i="1"/>
  <c r="E8291" i="1" s="1"/>
  <c r="R4275" i="1"/>
  <c r="R7213" i="1"/>
  <c r="R4370" i="1"/>
  <c r="G3165" i="1"/>
  <c r="R5068" i="1"/>
  <c r="G651" i="1"/>
  <c r="W7986" i="1"/>
  <c r="E7986" i="1" s="1"/>
  <c r="R2329" i="1"/>
  <c r="G6336" i="1"/>
  <c r="R5134" i="1"/>
  <c r="G1389" i="1"/>
  <c r="G4606" i="1"/>
  <c r="G2734" i="1"/>
  <c r="G1037" i="1"/>
  <c r="W415" i="1"/>
  <c r="E415" i="1" s="1"/>
  <c r="W1959" i="1"/>
  <c r="E1959" i="1" s="1"/>
  <c r="R4441" i="1"/>
  <c r="W2996" i="1"/>
  <c r="E2996" i="1" s="1"/>
  <c r="W3416" i="1"/>
  <c r="E3416" i="1" s="1"/>
  <c r="G3583" i="1"/>
  <c r="G6260" i="1"/>
  <c r="G6508" i="1"/>
  <c r="R8068" i="1"/>
  <c r="G8076" i="1"/>
  <c r="G3571" i="1"/>
  <c r="G6159" i="1"/>
  <c r="R4121" i="1"/>
  <c r="R12" i="1"/>
  <c r="G4372" i="1"/>
  <c r="W5645" i="1"/>
  <c r="E5645" i="1" s="1"/>
  <c r="W1866" i="1"/>
  <c r="E1866" i="1" s="1"/>
  <c r="R1080" i="1"/>
  <c r="R5258" i="1"/>
  <c r="R2226" i="1"/>
  <c r="W2047" i="1"/>
  <c r="E2047" i="1" s="1"/>
  <c r="G5177" i="1"/>
  <c r="W2903" i="1"/>
  <c r="E2903" i="1" s="1"/>
  <c r="W2065" i="1"/>
  <c r="E2065" i="1" s="1"/>
  <c r="G5602" i="1"/>
  <c r="R1180" i="1"/>
  <c r="W1180" i="1" s="1"/>
  <c r="E1180" i="1" s="1"/>
  <c r="R6339" i="1"/>
  <c r="G6261" i="1"/>
  <c r="R2563" i="1"/>
  <c r="R6158" i="1"/>
  <c r="R4405" i="1"/>
  <c r="R7898" i="1"/>
  <c r="R5024" i="1"/>
  <c r="W134" i="1"/>
  <c r="E134" i="1" s="1"/>
  <c r="R3346" i="1"/>
  <c r="R3004" i="1"/>
  <c r="G4616" i="1"/>
  <c r="R2610" i="1"/>
  <c r="G3825" i="1"/>
  <c r="R2059" i="1"/>
  <c r="W3264" i="1"/>
  <c r="E3264" i="1" s="1"/>
  <c r="G4205" i="1"/>
  <c r="R7267" i="1"/>
  <c r="W6050" i="1"/>
  <c r="E6050" i="1" s="1"/>
  <c r="W5892" i="1"/>
  <c r="E5892" i="1" s="1"/>
  <c r="G5461" i="1"/>
  <c r="R4246" i="1"/>
  <c r="W3977" i="1"/>
  <c r="E3977" i="1" s="1"/>
  <c r="G1154" i="1"/>
  <c r="R8327" i="1"/>
  <c r="R5280" i="1"/>
  <c r="R7078" i="1"/>
  <c r="G7498" i="1"/>
  <c r="G4133" i="1"/>
  <c r="W3813" i="1"/>
  <c r="E3813" i="1" s="1"/>
  <c r="R5126" i="1"/>
  <c r="G6423" i="1"/>
  <c r="G2276" i="1"/>
  <c r="W4799" i="1"/>
  <c r="E4799" i="1" s="1"/>
  <c r="G5055" i="1"/>
  <c r="W775" i="1"/>
  <c r="E775" i="1" s="1"/>
  <c r="G6016" i="1"/>
  <c r="W2762" i="1"/>
  <c r="E2762" i="1" s="1"/>
  <c r="G1616" i="1"/>
  <c r="R5600" i="1"/>
  <c r="R5557" i="1"/>
  <c r="R6303" i="1"/>
  <c r="G2036" i="1"/>
  <c r="W7103" i="1"/>
  <c r="E7103" i="1" s="1"/>
  <c r="R2401" i="1"/>
  <c r="R7083" i="1"/>
  <c r="G5025" i="1"/>
  <c r="G4061" i="1"/>
  <c r="W7005" i="1"/>
  <c r="E7005" i="1" s="1"/>
  <c r="W6448" i="1"/>
  <c r="E6448" i="1" s="1"/>
  <c r="G5408" i="1"/>
  <c r="G5745" i="1"/>
  <c r="R5244" i="1"/>
  <c r="R5006" i="1"/>
  <c r="R7926" i="1"/>
  <c r="R6187" i="1"/>
  <c r="R4110" i="1"/>
  <c r="G822" i="1"/>
  <c r="R4394" i="1"/>
  <c r="W7618" i="1"/>
  <c r="E7618" i="1" s="1"/>
  <c r="G7969" i="1"/>
  <c r="R4389" i="1"/>
  <c r="R5270" i="1"/>
  <c r="G3573" i="1"/>
  <c r="W3640" i="1"/>
  <c r="E3640" i="1" s="1"/>
  <c r="R1637" i="1"/>
  <c r="R6825" i="1"/>
  <c r="G5891" i="1"/>
  <c r="G1281" i="1"/>
  <c r="W61" i="1"/>
  <c r="E61" i="1" s="1"/>
  <c r="R1818" i="1"/>
  <c r="R5636" i="1"/>
  <c r="R3976" i="1"/>
  <c r="G4114" i="1"/>
  <c r="W5344" i="1"/>
  <c r="E5344" i="1" s="1"/>
  <c r="W4501" i="1"/>
  <c r="E4501" i="1" s="1"/>
  <c r="G5233" i="1"/>
  <c r="R3997" i="1"/>
  <c r="G3337" i="1"/>
  <c r="R4422" i="1"/>
  <c r="W4422" i="1" s="1"/>
  <c r="E4422" i="1" s="1"/>
  <c r="R7046" i="1"/>
  <c r="G1925" i="1"/>
  <c r="R4102" i="1"/>
  <c r="R3619" i="1"/>
  <c r="W875" i="1"/>
  <c r="E875" i="1" s="1"/>
  <c r="R1208" i="1"/>
  <c r="G2694" i="1"/>
  <c r="R5831" i="1"/>
  <c r="G3264" i="1"/>
  <c r="W650" i="1"/>
  <c r="E650" i="1" s="1"/>
  <c r="G2950" i="1"/>
  <c r="R1482" i="1"/>
  <c r="G6700" i="1"/>
  <c r="R1078" i="1"/>
  <c r="G6915" i="1"/>
  <c r="G6305" i="1"/>
  <c r="R114" i="1"/>
  <c r="W3423" i="1"/>
  <c r="E3423" i="1" s="1"/>
  <c r="W3142" i="1"/>
  <c r="E3142" i="1" s="1"/>
  <c r="W3550" i="1"/>
  <c r="E3550" i="1" s="1"/>
  <c r="G4378" i="1"/>
  <c r="G3300" i="1"/>
  <c r="G7027" i="1"/>
  <c r="R987" i="1"/>
  <c r="R2446" i="1"/>
  <c r="R936" i="1"/>
  <c r="W6417" i="1"/>
  <c r="E6417" i="1" s="1"/>
  <c r="G6409" i="1"/>
  <c r="G5436" i="1"/>
  <c r="G5902" i="1"/>
  <c r="R2898" i="1"/>
  <c r="G1349" i="1"/>
  <c r="G1292" i="1"/>
  <c r="G4896" i="1"/>
  <c r="R3885" i="1"/>
  <c r="G2896" i="1"/>
  <c r="G6410" i="1"/>
  <c r="G7025" i="1"/>
  <c r="W778" i="1"/>
  <c r="E778" i="1" s="1"/>
  <c r="G3378" i="1"/>
  <c r="W6665" i="1"/>
  <c r="E6665" i="1" s="1"/>
  <c r="W5069" i="1"/>
  <c r="E5069" i="1" s="1"/>
  <c r="W3665" i="1"/>
  <c r="E3665" i="1" s="1"/>
  <c r="G3867" i="1"/>
  <c r="G6476" i="1"/>
  <c r="W5950" i="1"/>
  <c r="E5950" i="1" s="1"/>
  <c r="W8117" i="1"/>
  <c r="E8117" i="1" s="1"/>
  <c r="G7105" i="1"/>
  <c r="R5590" i="1"/>
  <c r="R2667" i="1"/>
  <c r="R2789" i="1"/>
  <c r="W3546" i="1"/>
  <c r="E3546" i="1" s="1"/>
  <c r="G1403" i="1"/>
  <c r="R86" i="1"/>
  <c r="W479" i="1"/>
  <c r="E479" i="1" s="1"/>
  <c r="R6737" i="1"/>
  <c r="R7411" i="1"/>
  <c r="G5220" i="1"/>
  <c r="G5802" i="1"/>
  <c r="G32" i="1"/>
  <c r="R4270" i="1"/>
  <c r="R6871" i="1"/>
  <c r="W3152" i="1"/>
  <c r="E3152" i="1" s="1"/>
  <c r="W5600" i="1"/>
  <c r="E5600" i="1" s="1"/>
  <c r="R6294" i="1"/>
  <c r="W6294" i="1" s="1"/>
  <c r="E6294" i="1" s="1"/>
  <c r="R123" i="1"/>
  <c r="G194" i="1"/>
  <c r="W7377" i="1"/>
  <c r="E7377" i="1" s="1"/>
  <c r="W1702" i="1"/>
  <c r="E1702" i="1" s="1"/>
  <c r="R3833" i="1"/>
  <c r="G7212" i="1"/>
  <c r="R2051" i="1"/>
  <c r="W2051" i="1" s="1"/>
  <c r="E2051" i="1" s="1"/>
  <c r="R5542" i="1"/>
  <c r="R1397" i="1"/>
  <c r="G2256" i="1"/>
  <c r="G5861" i="1"/>
  <c r="G7205" i="1"/>
  <c r="W2492" i="1"/>
  <c r="E2492" i="1" s="1"/>
  <c r="R4460" i="1"/>
  <c r="R6583" i="1"/>
  <c r="R2584" i="1"/>
  <c r="W3883" i="1"/>
  <c r="E3883" i="1" s="1"/>
  <c r="R6566" i="1"/>
  <c r="G3454" i="1"/>
  <c r="R6258" i="1"/>
  <c r="R1453" i="1"/>
  <c r="R2448" i="1"/>
  <c r="R485" i="1"/>
  <c r="W485" i="1" s="1"/>
  <c r="E485" i="1" s="1"/>
  <c r="R7290" i="1"/>
  <c r="G2235" i="1"/>
  <c r="W7343" i="1"/>
  <c r="E7343" i="1" s="1"/>
  <c r="W400" i="1"/>
  <c r="E400" i="1" s="1"/>
  <c r="R5835" i="1"/>
  <c r="G3935" i="1"/>
  <c r="G6294" i="1"/>
  <c r="W6198" i="1"/>
  <c r="E6198" i="1" s="1"/>
  <c r="G2924" i="1"/>
  <c r="R5802" i="1"/>
  <c r="R1082" i="1"/>
  <c r="G1238" i="1"/>
  <c r="R4428" i="1"/>
  <c r="G1148" i="1"/>
  <c r="W4942" i="1"/>
  <c r="E4942" i="1" s="1"/>
  <c r="R8264" i="1"/>
  <c r="R5820" i="1"/>
  <c r="W2495" i="1"/>
  <c r="E2495" i="1" s="1"/>
  <c r="R6889" i="1"/>
  <c r="G2607" i="1"/>
  <c r="G3091" i="1"/>
  <c r="W3951" i="1"/>
  <c r="E3951" i="1" s="1"/>
  <c r="W1826" i="1"/>
  <c r="E1826" i="1" s="1"/>
  <c r="G4805" i="1"/>
  <c r="W1641" i="1"/>
  <c r="E1641" i="1" s="1"/>
  <c r="R4921" i="1"/>
  <c r="G3132" i="1"/>
  <c r="G2468" i="1"/>
  <c r="R3857" i="1"/>
  <c r="R5660" i="1"/>
  <c r="G7290" i="1"/>
  <c r="R1087" i="1"/>
  <c r="G1468" i="1"/>
  <c r="R610" i="1"/>
  <c r="W6993" i="1"/>
  <c r="E6993" i="1" s="1"/>
  <c r="G2148" i="1"/>
  <c r="R4715" i="1"/>
  <c r="W2002" i="1"/>
  <c r="E2002" i="1" s="1"/>
  <c r="R5764" i="1"/>
  <c r="R6778" i="1"/>
  <c r="R2804" i="1"/>
  <c r="R874" i="1"/>
  <c r="W8112" i="1"/>
  <c r="E8112" i="1" s="1"/>
  <c r="R7909" i="1"/>
  <c r="R4641" i="1"/>
  <c r="G2772" i="1"/>
  <c r="G5817" i="1"/>
  <c r="G964" i="1"/>
  <c r="W6416" i="1"/>
  <c r="E6416" i="1" s="1"/>
  <c r="W583" i="1"/>
  <c r="E583" i="1" s="1"/>
  <c r="G1709" i="1"/>
  <c r="G5792" i="1"/>
  <c r="W1796" i="1"/>
  <c r="E1796" i="1" s="1"/>
  <c r="G1093" i="1"/>
  <c r="R3054" i="1"/>
  <c r="G1591" i="1"/>
  <c r="R3166" i="1"/>
  <c r="R902" i="1"/>
  <c r="W1235" i="1"/>
  <c r="E1235" i="1" s="1"/>
  <c r="W2699" i="1"/>
  <c r="E2699" i="1" s="1"/>
  <c r="G7004" i="1"/>
  <c r="W282" i="1"/>
  <c r="E282" i="1" s="1"/>
  <c r="W6520" i="1"/>
  <c r="E6520" i="1" s="1"/>
  <c r="R4845" i="1"/>
  <c r="R5018" i="1"/>
  <c r="W7915" i="1"/>
  <c r="E7915" i="1" s="1"/>
  <c r="G1912" i="1"/>
  <c r="G3970" i="1"/>
  <c r="R4566" i="1"/>
  <c r="R2110" i="1"/>
  <c r="G2341" i="1"/>
  <c r="W5609" i="1"/>
  <c r="E5609" i="1" s="1"/>
  <c r="R8030" i="1"/>
  <c r="G5358" i="1"/>
  <c r="R8097" i="1"/>
  <c r="G5764" i="1"/>
  <c r="R2772" i="1"/>
  <c r="W7414" i="1"/>
  <c r="E7414" i="1" s="1"/>
  <c r="R4532" i="1"/>
  <c r="W6889" i="1"/>
  <c r="E6889" i="1" s="1"/>
  <c r="R2798" i="1"/>
  <c r="W1292" i="1"/>
  <c r="E1292" i="1" s="1"/>
  <c r="R4838" i="1"/>
  <c r="W5714" i="1"/>
  <c r="E5714" i="1" s="1"/>
  <c r="R6072" i="1"/>
  <c r="G2598" i="1"/>
  <c r="G798" i="1"/>
  <c r="W858" i="1"/>
  <c r="E858" i="1" s="1"/>
  <c r="R3522" i="1"/>
  <c r="W7979" i="1"/>
  <c r="E7979" i="1" s="1"/>
  <c r="R2276" i="1"/>
  <c r="R3532" i="1"/>
  <c r="W4333" i="1"/>
  <c r="E4333" i="1" s="1"/>
  <c r="W5219" i="1"/>
  <c r="E5219" i="1" s="1"/>
  <c r="W6576" i="1"/>
  <c r="E6576" i="1" s="1"/>
  <c r="G3569" i="1"/>
  <c r="R6474" i="1"/>
  <c r="G993" i="1"/>
  <c r="G4301" i="1"/>
  <c r="R7296" i="1"/>
  <c r="R981" i="1"/>
  <c r="W3036" i="1"/>
  <c r="E3036" i="1" s="1"/>
  <c r="R5591" i="1"/>
  <c r="W5591" i="1" s="1"/>
  <c r="E5591" i="1" s="1"/>
  <c r="W5860" i="1"/>
  <c r="E5860" i="1" s="1"/>
  <c r="G7950" i="1"/>
  <c r="W5104" i="1"/>
  <c r="E5104" i="1" s="1"/>
  <c r="R3292" i="1"/>
  <c r="G1337" i="1"/>
  <c r="W1728" i="1"/>
  <c r="E1728" i="1" s="1"/>
  <c r="R952" i="1"/>
  <c r="R5392" i="1"/>
  <c r="W2966" i="1"/>
  <c r="E2966" i="1" s="1"/>
  <c r="W5412" i="1"/>
  <c r="E5412" i="1" s="1"/>
  <c r="G6007" i="1"/>
  <c r="W2225" i="1"/>
  <c r="E2225" i="1" s="1"/>
  <c r="G3429" i="1"/>
  <c r="G3225" i="1"/>
  <c r="G6645" i="1"/>
  <c r="W2377" i="1"/>
  <c r="E2377" i="1" s="1"/>
  <c r="G2864" i="1"/>
  <c r="G8204" i="1"/>
  <c r="G5785" i="1"/>
  <c r="R4969" i="1"/>
  <c r="W4969" i="1" s="1"/>
  <c r="E4969" i="1" s="1"/>
  <c r="W3790" i="1"/>
  <c r="E3790" i="1" s="1"/>
  <c r="G8165" i="1"/>
  <c r="G934" i="1"/>
  <c r="G4438" i="1"/>
  <c r="R8233" i="1"/>
  <c r="W4691" i="1"/>
  <c r="E4691" i="1" s="1"/>
  <c r="G7168" i="1"/>
  <c r="G6078" i="1"/>
  <c r="W3327" i="1"/>
  <c r="E3327" i="1" s="1"/>
  <c r="W881" i="1"/>
  <c r="E881" i="1" s="1"/>
  <c r="G359" i="1"/>
  <c r="W5201" i="1"/>
  <c r="E5201" i="1" s="1"/>
  <c r="G5110" i="1"/>
  <c r="G6322" i="1"/>
  <c r="G4336" i="1"/>
  <c r="G6776" i="1"/>
  <c r="R7181" i="1"/>
  <c r="G8015" i="1"/>
  <c r="G5988" i="1"/>
  <c r="R7956" i="1"/>
  <c r="R4295" i="1"/>
  <c r="R1650" i="1"/>
  <c r="W6217" i="1"/>
  <c r="E6217" i="1" s="1"/>
  <c r="G3918" i="1"/>
  <c r="R4669" i="1"/>
  <c r="G4179" i="1"/>
  <c r="R184" i="1"/>
  <c r="W6434" i="1"/>
  <c r="E6434" i="1" s="1"/>
  <c r="G5403" i="1"/>
  <c r="R2696" i="1"/>
  <c r="W6420" i="1"/>
  <c r="E6420" i="1" s="1"/>
  <c r="W5596" i="1"/>
  <c r="E5596" i="1" s="1"/>
  <c r="G3520" i="1"/>
  <c r="R735" i="1"/>
  <c r="G6966" i="1"/>
  <c r="W3933" i="1"/>
  <c r="E3933" i="1" s="1"/>
  <c r="W3191" i="1"/>
  <c r="E3191" i="1" s="1"/>
  <c r="G4112" i="1"/>
  <c r="G4401" i="1"/>
  <c r="G3643" i="1"/>
  <c r="R2476" i="1"/>
  <c r="G5311" i="1"/>
  <c r="W4631" i="1"/>
  <c r="E4631" i="1" s="1"/>
  <c r="G3258" i="1"/>
  <c r="W6875" i="1"/>
  <c r="E6875" i="1" s="1"/>
  <c r="W5044" i="1"/>
  <c r="E5044" i="1" s="1"/>
  <c r="G4610" i="1"/>
  <c r="W2052" i="1"/>
  <c r="E2052" i="1" s="1"/>
  <c r="W1576" i="1"/>
  <c r="E1576" i="1" s="1"/>
  <c r="R6445" i="1"/>
  <c r="R2020" i="1"/>
  <c r="R771" i="1"/>
  <c r="R6159" i="1"/>
  <c r="W6915" i="1"/>
  <c r="E6915" i="1" s="1"/>
  <c r="W3456" i="1"/>
  <c r="E3456" i="1" s="1"/>
  <c r="R3869" i="1"/>
  <c r="G1309" i="1"/>
  <c r="G4568" i="1"/>
  <c r="W3336" i="1"/>
  <c r="E3336" i="1" s="1"/>
  <c r="R7864" i="1"/>
  <c r="G1007" i="1"/>
  <c r="G1366" i="1"/>
  <c r="R6591" i="1"/>
  <c r="W2739" i="1"/>
  <c r="E2739" i="1" s="1"/>
  <c r="R3114" i="1"/>
  <c r="G1413" i="1"/>
  <c r="R2708" i="1"/>
  <c r="R4594" i="1"/>
  <c r="G2464" i="1"/>
  <c r="R2113" i="1"/>
  <c r="G5093" i="1"/>
  <c r="W6744" i="1"/>
  <c r="E6744" i="1" s="1"/>
  <c r="G699" i="1"/>
  <c r="R1406" i="1"/>
  <c r="W2420" i="1"/>
  <c r="E2420" i="1" s="1"/>
  <c r="W3386" i="1"/>
  <c r="E3386" i="1" s="1"/>
  <c r="R7364" i="1"/>
  <c r="W4009" i="1"/>
  <c r="E4009" i="1" s="1"/>
  <c r="W387" i="1"/>
  <c r="E387" i="1" s="1"/>
  <c r="G6539" i="1"/>
  <c r="W266" i="1"/>
  <c r="E266" i="1" s="1"/>
  <c r="G3128" i="1"/>
  <c r="W6320" i="1"/>
  <c r="E6320" i="1" s="1"/>
  <c r="R2490" i="1"/>
  <c r="G5673" i="1"/>
  <c r="R6937" i="1"/>
  <c r="G6264" i="1"/>
  <c r="W3891" i="1"/>
  <c r="E3891" i="1" s="1"/>
  <c r="R1798" i="1"/>
  <c r="R3107" i="1"/>
  <c r="G1607" i="1"/>
  <c r="W7842" i="1"/>
  <c r="E7842" i="1" s="1"/>
  <c r="R6314" i="1"/>
  <c r="G2469" i="1"/>
  <c r="R5233" i="1"/>
  <c r="R8180" i="1"/>
  <c r="G1043" i="1"/>
  <c r="W3286" i="1"/>
  <c r="E3286" i="1" s="1"/>
  <c r="R5742" i="1"/>
  <c r="W929" i="1"/>
  <c r="E929" i="1" s="1"/>
  <c r="R2919" i="1"/>
  <c r="W2919" i="1" s="1"/>
  <c r="E2919" i="1" s="1"/>
  <c r="R1916" i="1"/>
  <c r="G2521" i="1"/>
  <c r="R3250" i="1"/>
  <c r="W7282" i="1"/>
  <c r="E7282" i="1" s="1"/>
  <c r="R2042" i="1"/>
  <c r="G6878" i="1"/>
  <c r="G5123" i="1"/>
  <c r="W3669" i="1"/>
  <c r="E3669" i="1" s="1"/>
  <c r="G2346" i="1"/>
  <c r="R1443" i="1"/>
  <c r="W8017" i="1"/>
  <c r="E8017" i="1" s="1"/>
  <c r="R3120" i="1"/>
  <c r="G6337" i="1"/>
  <c r="G6610" i="1"/>
  <c r="W2324" i="1"/>
  <c r="E2324" i="1" s="1"/>
  <c r="W7227" i="1"/>
  <c r="E7227" i="1" s="1"/>
  <c r="R1322" i="1"/>
  <c r="R4941" i="1"/>
  <c r="W4653" i="1"/>
  <c r="E4653" i="1" s="1"/>
  <c r="G2006" i="1"/>
  <c r="R429" i="1"/>
  <c r="G4139" i="1"/>
  <c r="G3963" i="1"/>
  <c r="R2835" i="1"/>
  <c r="G3514" i="1"/>
  <c r="W6967" i="1"/>
  <c r="E6967" i="1" s="1"/>
  <c r="W297" i="1"/>
  <c r="E297" i="1" s="1"/>
  <c r="G7564" i="1"/>
  <c r="W3527" i="1"/>
  <c r="E3527" i="1" s="1"/>
  <c r="G2704" i="1"/>
  <c r="R7285" i="1"/>
  <c r="G3640" i="1"/>
  <c r="W7483" i="1"/>
  <c r="E7483" i="1" s="1"/>
  <c r="G4024" i="1"/>
  <c r="G1314" i="1"/>
  <c r="R3965" i="1"/>
  <c r="R6740" i="1"/>
  <c r="R4455" i="1"/>
  <c r="W3314" i="1"/>
  <c r="E3314" i="1" s="1"/>
  <c r="R1104" i="1"/>
  <c r="R2347" i="1"/>
  <c r="W7323" i="1"/>
  <c r="E7323" i="1" s="1"/>
  <c r="W2542" i="1"/>
  <c r="E2542" i="1" s="1"/>
  <c r="G3537" i="1"/>
  <c r="R5619" i="1"/>
  <c r="G5860" i="1"/>
  <c r="R1065" i="1"/>
  <c r="W2158" i="1"/>
  <c r="E2158" i="1" s="1"/>
  <c r="R6623" i="1"/>
  <c r="R4263" i="1"/>
  <c r="G5284" i="1"/>
  <c r="R7970" i="1"/>
  <c r="R4150" i="1"/>
  <c r="G1663" i="1"/>
  <c r="W1122" i="1"/>
  <c r="E1122" i="1" s="1"/>
  <c r="W3361" i="1"/>
  <c r="E3361" i="1" s="1"/>
  <c r="R2883" i="1"/>
  <c r="R1337" i="1"/>
  <c r="W5929" i="1"/>
  <c r="E5929" i="1" s="1"/>
  <c r="R5791" i="1"/>
  <c r="G1079" i="1"/>
  <c r="W6998" i="1"/>
  <c r="E6998" i="1" s="1"/>
  <c r="W1138" i="1"/>
  <c r="E1138" i="1" s="1"/>
  <c r="R6995" i="1"/>
  <c r="G4132" i="1"/>
  <c r="W4623" i="1"/>
  <c r="E4623" i="1" s="1"/>
  <c r="W8124" i="1"/>
  <c r="E8124" i="1" s="1"/>
  <c r="W4655" i="1"/>
  <c r="E4655" i="1" s="1"/>
  <c r="R5383" i="1"/>
  <c r="W2604" i="1"/>
  <c r="E2604" i="1" s="1"/>
  <c r="W5003" i="1"/>
  <c r="E5003" i="1" s="1"/>
  <c r="R6118" i="1"/>
  <c r="W6118" i="1" s="1"/>
  <c r="E6118" i="1" s="1"/>
  <c r="G6044" i="1"/>
  <c r="R7340" i="1"/>
  <c r="W179" i="1"/>
  <c r="E179" i="1" s="1"/>
  <c r="W7063" i="1"/>
  <c r="E7063" i="1" s="1"/>
  <c r="R6789" i="1"/>
  <c r="G8333" i="1"/>
  <c r="G5810" i="1"/>
  <c r="W7813" i="1"/>
  <c r="E7813" i="1" s="1"/>
  <c r="G2284" i="1"/>
  <c r="W5334" i="1"/>
  <c r="E5334" i="1" s="1"/>
  <c r="R132" i="1"/>
  <c r="G6278" i="1"/>
  <c r="W1093" i="1"/>
  <c r="E1093" i="1" s="1"/>
  <c r="R1173" i="1"/>
  <c r="G6130" i="1"/>
  <c r="W2058" i="1"/>
  <c r="E2058" i="1" s="1"/>
  <c r="R475" i="1"/>
  <c r="W1189" i="1"/>
  <c r="E1189" i="1" s="1"/>
  <c r="G2404" i="1"/>
  <c r="G572" i="1"/>
  <c r="W5358" i="1"/>
  <c r="E5358" i="1" s="1"/>
  <c r="G7327" i="1"/>
  <c r="W3950" i="1"/>
  <c r="E3950" i="1" s="1"/>
  <c r="G2054" i="1"/>
  <c r="W197" i="1"/>
  <c r="E197" i="1" s="1"/>
  <c r="R7345" i="1"/>
  <c r="R1244" i="1"/>
  <c r="G5212" i="1"/>
  <c r="G5885" i="1"/>
  <c r="G7095" i="1"/>
  <c r="W7033" i="1"/>
  <c r="E7033" i="1" s="1"/>
  <c r="G2018" i="1"/>
  <c r="G3654" i="1"/>
  <c r="W3262" i="1"/>
  <c r="E3262" i="1" s="1"/>
  <c r="G4388" i="1"/>
  <c r="R3960" i="1"/>
  <c r="G6568" i="1"/>
  <c r="G5269" i="1"/>
  <c r="R6939" i="1"/>
  <c r="G7411" i="1"/>
  <c r="R7524" i="1"/>
  <c r="G1699" i="1"/>
  <c r="G1045" i="1"/>
  <c r="G3336" i="1"/>
  <c r="G924" i="1"/>
  <c r="R1181" i="1"/>
  <c r="R5995" i="1"/>
  <c r="G6737" i="1"/>
  <c r="G5639" i="1"/>
  <c r="G4858" i="1"/>
  <c r="W1071" i="1"/>
  <c r="E1071" i="1" s="1"/>
  <c r="G313" i="1"/>
  <c r="R4497" i="1"/>
  <c r="G3892" i="1"/>
  <c r="W1207" i="1"/>
  <c r="E1207" i="1" s="1"/>
  <c r="R4343" i="1"/>
  <c r="R5431" i="1"/>
  <c r="R2351" i="1"/>
  <c r="R5839" i="1"/>
  <c r="G5428" i="1"/>
  <c r="W5810" i="1"/>
  <c r="E5810" i="1" s="1"/>
  <c r="R4753" i="1"/>
  <c r="G6961" i="1"/>
  <c r="W5934" i="1"/>
  <c r="E5934" i="1" s="1"/>
  <c r="G1233" i="1"/>
  <c r="R3253" i="1"/>
  <c r="R5942" i="1"/>
  <c r="R2384" i="1"/>
  <c r="R3077" i="1"/>
  <c r="W5463" i="1"/>
  <c r="E5463" i="1" s="1"/>
  <c r="G3559" i="1"/>
  <c r="G6653" i="1"/>
  <c r="R450" i="1"/>
  <c r="G3498" i="1"/>
  <c r="W7972" i="1"/>
  <c r="E7972" i="1" s="1"/>
  <c r="G3900" i="1"/>
  <c r="W7576" i="1"/>
  <c r="E7576" i="1" s="1"/>
  <c r="G4985" i="1"/>
  <c r="G4902" i="1"/>
  <c r="R6800" i="1"/>
  <c r="G4457" i="1"/>
  <c r="W97" i="1"/>
  <c r="E97" i="1" s="1"/>
  <c r="W6259" i="1"/>
  <c r="E6259" i="1" s="1"/>
  <c r="G2273" i="1"/>
  <c r="R1883" i="1"/>
  <c r="W2861" i="1"/>
  <c r="E2861" i="1" s="1"/>
  <c r="R6504" i="1"/>
  <c r="G5740" i="1"/>
  <c r="W1848" i="1"/>
  <c r="E1848" i="1" s="1"/>
  <c r="G7336" i="1"/>
  <c r="W4427" i="1"/>
  <c r="E4427" i="1" s="1"/>
  <c r="G505" i="1"/>
  <c r="W2179" i="1"/>
  <c r="E2179" i="1" s="1"/>
  <c r="G1158" i="1"/>
  <c r="G2730" i="1"/>
  <c r="W7139" i="1"/>
  <c r="E7139" i="1" s="1"/>
  <c r="R6468" i="1"/>
  <c r="W2499" i="1"/>
  <c r="E2499" i="1" s="1"/>
  <c r="R1221" i="1"/>
  <c r="G2735" i="1"/>
  <c r="G7960" i="1"/>
  <c r="W3691" i="1"/>
  <c r="E3691" i="1" s="1"/>
  <c r="G6684" i="1"/>
  <c r="R5449" i="1"/>
  <c r="R6535" i="1"/>
  <c r="G845" i="1"/>
  <c r="G2736" i="1"/>
  <c r="W3216" i="1"/>
  <c r="E3216" i="1" s="1"/>
  <c r="W962" i="1"/>
  <c r="E962" i="1" s="1"/>
  <c r="G6844" i="1"/>
  <c r="G5622" i="1"/>
  <c r="R3667" i="1"/>
  <c r="R3420" i="1"/>
  <c r="R2753" i="1"/>
  <c r="W420" i="1"/>
  <c r="E420" i="1" s="1"/>
  <c r="G817" i="1"/>
  <c r="W3957" i="1"/>
  <c r="E3957" i="1" s="1"/>
  <c r="W878" i="1"/>
  <c r="E878" i="1" s="1"/>
  <c r="R4345" i="1"/>
  <c r="G576" i="1"/>
  <c r="R615" i="1"/>
  <c r="G5397" i="1"/>
  <c r="G3634" i="1"/>
  <c r="W722" i="1"/>
  <c r="E722" i="1" s="1"/>
  <c r="R4002" i="1"/>
  <c r="G4490" i="1"/>
  <c r="G1374" i="1"/>
  <c r="G3484" i="1"/>
  <c r="G2035" i="1"/>
  <c r="R269" i="1"/>
  <c r="R3098" i="1"/>
  <c r="G5835" i="1"/>
  <c r="G5623" i="1"/>
  <c r="G2664" i="1"/>
  <c r="G6204" i="1"/>
  <c r="G6889" i="1"/>
  <c r="W656" i="1"/>
  <c r="E656" i="1" s="1"/>
  <c r="R2391" i="1"/>
  <c r="G960" i="1"/>
  <c r="R5745" i="1"/>
  <c r="W5745" i="1" s="1"/>
  <c r="E5745" i="1" s="1"/>
  <c r="W6067" i="1"/>
  <c r="E6067" i="1" s="1"/>
  <c r="W8243" i="1"/>
  <c r="E8243" i="1" s="1"/>
  <c r="W3718" i="1"/>
  <c r="E3718" i="1" s="1"/>
  <c r="R1364" i="1"/>
  <c r="G6311" i="1"/>
  <c r="W2376" i="1"/>
  <c r="E2376" i="1" s="1"/>
  <c r="R2003" i="1"/>
  <c r="R6137" i="1"/>
  <c r="R818" i="1"/>
  <c r="R6305" i="1"/>
  <c r="G6152" i="1"/>
  <c r="G555" i="1"/>
  <c r="R3369" i="1"/>
  <c r="W4746" i="1"/>
  <c r="E4746" i="1" s="1"/>
  <c r="R4630" i="1"/>
  <c r="G481" i="1"/>
  <c r="W3004" i="1"/>
  <c r="E3004" i="1" s="1"/>
  <c r="W1792" i="1"/>
  <c r="E1792" i="1" s="1"/>
  <c r="R2076" i="1"/>
  <c r="W4122" i="1"/>
  <c r="E4122" i="1" s="1"/>
  <c r="W8045" i="1"/>
  <c r="E8045" i="1" s="1"/>
  <c r="G2295" i="1"/>
  <c r="R2653" i="1"/>
  <c r="W4875" i="1"/>
  <c r="E4875" i="1" s="1"/>
  <c r="R4508" i="1"/>
  <c r="R6557" i="1"/>
  <c r="R3732" i="1"/>
  <c r="R3518" i="1"/>
  <c r="W5226" i="1"/>
  <c r="E5226" i="1" s="1"/>
  <c r="W6846" i="1"/>
  <c r="E6846" i="1" s="1"/>
  <c r="W792" i="1"/>
  <c r="E792" i="1" s="1"/>
  <c r="G5300" i="1"/>
  <c r="R119" i="1"/>
  <c r="W5692" i="1"/>
  <c r="E5692" i="1" s="1"/>
  <c r="G5406" i="1"/>
  <c r="R4008" i="1"/>
  <c r="R6105" i="1"/>
  <c r="W6105" i="1" s="1"/>
  <c r="E6105" i="1" s="1"/>
  <c r="G8304" i="1"/>
  <c r="R1566" i="1"/>
  <c r="G225" i="1"/>
  <c r="G4821" i="1"/>
  <c r="G3282" i="1"/>
  <c r="G4279" i="1"/>
  <c r="R3068" i="1"/>
  <c r="G5274" i="1"/>
  <c r="R5473" i="1"/>
  <c r="G3968" i="1"/>
  <c r="G5863" i="1"/>
  <c r="W7182" i="1"/>
  <c r="E7182" i="1" s="1"/>
  <c r="G4708" i="1"/>
  <c r="G5968" i="1"/>
  <c r="R6098" i="1"/>
  <c r="W5261" i="1"/>
  <c r="E5261" i="1" s="1"/>
  <c r="R6863" i="1"/>
  <c r="R1890" i="1"/>
  <c r="G6821" i="1"/>
  <c r="R6885" i="1"/>
  <c r="R5265" i="1"/>
  <c r="W6081" i="1"/>
  <c r="E6081" i="1" s="1"/>
  <c r="R6708" i="1"/>
  <c r="G319" i="1"/>
  <c r="R4368" i="1"/>
  <c r="G2659" i="1"/>
  <c r="R3795" i="1"/>
  <c r="G5610" i="1"/>
  <c r="R5177" i="1"/>
  <c r="G4214" i="1"/>
  <c r="R6101" i="1"/>
  <c r="G5509" i="1"/>
  <c r="G703" i="1"/>
  <c r="G4286" i="1"/>
  <c r="R2645" i="1"/>
  <c r="R5509" i="1"/>
  <c r="R3925" i="1"/>
  <c r="R5346" i="1"/>
  <c r="R6122" i="1"/>
  <c r="G6126" i="1"/>
  <c r="W5234" i="1"/>
  <c r="E5234" i="1" s="1"/>
  <c r="R1543" i="1"/>
  <c r="R3209" i="1"/>
  <c r="R6010" i="1"/>
  <c r="R2843" i="1"/>
  <c r="G5371" i="1"/>
  <c r="G4717" i="1"/>
  <c r="G3822" i="1"/>
  <c r="G1659" i="1"/>
  <c r="W3017" i="1"/>
  <c r="E3017" i="1" s="1"/>
  <c r="W2869" i="1"/>
  <c r="E2869" i="1" s="1"/>
  <c r="G5136" i="1"/>
  <c r="G5100" i="1"/>
  <c r="R4135" i="1"/>
  <c r="W6486" i="1"/>
  <c r="E6486" i="1" s="1"/>
  <c r="G6348" i="1"/>
  <c r="R4987" i="1"/>
  <c r="W6073" i="1"/>
  <c r="E6073" i="1" s="1"/>
  <c r="G2311" i="1"/>
  <c r="G6852" i="1"/>
  <c r="R5632" i="1"/>
  <c r="G5728" i="1"/>
  <c r="W5106" i="1"/>
  <c r="E5106" i="1" s="1"/>
  <c r="G6562" i="1"/>
  <c r="G8032" i="1"/>
  <c r="G1915" i="1"/>
  <c r="W6072" i="1"/>
  <c r="E6072" i="1" s="1"/>
  <c r="W328" i="1"/>
  <c r="E328" i="1" s="1"/>
  <c r="G4593" i="1"/>
  <c r="G6823" i="1"/>
  <c r="W1341" i="1"/>
  <c r="E1341" i="1" s="1"/>
  <c r="R5857" i="1"/>
  <c r="R6598" i="1"/>
  <c r="R180" i="1"/>
  <c r="R1958" i="1"/>
  <c r="R19" i="1"/>
  <c r="W19" i="1" s="1"/>
  <c r="E19" i="1" s="1"/>
  <c r="G3842" i="1"/>
  <c r="R2790" i="1"/>
  <c r="R6866" i="1"/>
  <c r="W822" i="1"/>
  <c r="E822" i="1" s="1"/>
  <c r="W5021" i="1"/>
  <c r="E5021" i="1" s="1"/>
  <c r="R4773" i="1"/>
  <c r="G2175" i="1"/>
  <c r="W1900" i="1"/>
  <c r="E1900" i="1" s="1"/>
  <c r="G3224" i="1"/>
  <c r="R1363" i="1"/>
  <c r="R6766" i="1"/>
  <c r="R826" i="1"/>
  <c r="W826" i="1" s="1"/>
  <c r="E826" i="1" s="1"/>
  <c r="G104" i="1"/>
  <c r="R4156" i="1"/>
  <c r="R6892" i="1"/>
  <c r="G6766" i="1"/>
  <c r="G6098" i="1"/>
  <c r="G1430" i="1"/>
  <c r="R5782" i="1"/>
  <c r="W7171" i="1"/>
  <c r="E7171" i="1" s="1"/>
  <c r="G4678" i="1"/>
  <c r="R4659" i="1"/>
  <c r="G984" i="1"/>
  <c r="R5424" i="1"/>
  <c r="G5873" i="1"/>
  <c r="R4103" i="1"/>
  <c r="W1915" i="1"/>
  <c r="E1915" i="1" s="1"/>
  <c r="R3849" i="1"/>
  <c r="W4355" i="1"/>
  <c r="E4355" i="1" s="1"/>
  <c r="G1908" i="1"/>
  <c r="G7918" i="1"/>
  <c r="G7042" i="1"/>
  <c r="G1628" i="1"/>
  <c r="W8032" i="1"/>
  <c r="E8032" i="1" s="1"/>
  <c r="R2580" i="1"/>
  <c r="R7226" i="1"/>
  <c r="R5168" i="1"/>
  <c r="R5598" i="1"/>
  <c r="W7034" i="1"/>
  <c r="E7034" i="1" s="1"/>
  <c r="G1299" i="1"/>
  <c r="W4220" i="1"/>
  <c r="E4220" i="1" s="1"/>
  <c r="R7206" i="1"/>
  <c r="G4041" i="1"/>
  <c r="W6262" i="1"/>
  <c r="E6262" i="1" s="1"/>
  <c r="G2102" i="1"/>
  <c r="W1622" i="1"/>
  <c r="E1622" i="1" s="1"/>
  <c r="G6042" i="1"/>
  <c r="W5170" i="1"/>
  <c r="E5170" i="1" s="1"/>
  <c r="R661" i="1"/>
  <c r="W6983" i="1"/>
  <c r="E6983" i="1" s="1"/>
  <c r="G3725" i="1"/>
  <c r="R1648" i="1"/>
  <c r="R6536" i="1"/>
  <c r="G2553" i="1"/>
  <c r="G437" i="1"/>
  <c r="R5895" i="1"/>
  <c r="W5895" i="1" s="1"/>
  <c r="E5895" i="1" s="1"/>
  <c r="W5867" i="1"/>
  <c r="E5867" i="1" s="1"/>
  <c r="R3566" i="1"/>
  <c r="W3566" i="1" s="1"/>
  <c r="E3566" i="1" s="1"/>
  <c r="R6842" i="1"/>
  <c r="R4570" i="1"/>
  <c r="R364" i="1"/>
  <c r="R2523" i="1"/>
  <c r="W3293" i="1"/>
  <c r="E3293" i="1" s="1"/>
  <c r="R6996" i="1"/>
  <c r="R7041" i="1"/>
  <c r="R5061" i="1"/>
  <c r="R6962" i="1"/>
  <c r="W5233" i="1"/>
  <c r="E5233" i="1" s="1"/>
  <c r="R1807" i="1"/>
  <c r="W4374" i="1"/>
  <c r="E4374" i="1" s="1"/>
  <c r="W3276" i="1"/>
  <c r="E3276" i="1" s="1"/>
  <c r="G5723" i="1"/>
  <c r="R3482" i="1"/>
  <c r="R5944" i="1"/>
  <c r="W5944" i="1" s="1"/>
  <c r="E5944" i="1" s="1"/>
  <c r="R2555" i="1"/>
  <c r="R4642" i="1"/>
  <c r="G2354" i="1"/>
  <c r="R5276" i="1"/>
  <c r="G5453" i="1"/>
  <c r="W4505" i="1"/>
  <c r="E4505" i="1" s="1"/>
  <c r="W5270" i="1"/>
  <c r="E5270" i="1" s="1"/>
  <c r="G6053" i="1"/>
  <c r="G4941" i="1"/>
  <c r="R5400" i="1"/>
  <c r="R2823" i="1"/>
  <c r="R675" i="1"/>
  <c r="G3005" i="1"/>
  <c r="R2006" i="1"/>
  <c r="W2006" i="1" s="1"/>
  <c r="E2006" i="1" s="1"/>
  <c r="G3976" i="1"/>
  <c r="W5393" i="1"/>
  <c r="E5393" i="1" s="1"/>
  <c r="G4228" i="1"/>
  <c r="G7064" i="1"/>
  <c r="W4877" i="1"/>
  <c r="E4877" i="1" s="1"/>
  <c r="G2938" i="1"/>
  <c r="G5677" i="1"/>
  <c r="G4710" i="1"/>
  <c r="W3318" i="1"/>
  <c r="E3318" i="1" s="1"/>
  <c r="G6056" i="1"/>
  <c r="W5628" i="1"/>
  <c r="E5628" i="1" s="1"/>
  <c r="G1822" i="1"/>
  <c r="W6303" i="1"/>
  <c r="E6303" i="1" s="1"/>
  <c r="G3946" i="1"/>
  <c r="R904" i="1"/>
  <c r="G5267" i="1"/>
  <c r="G5060" i="1"/>
  <c r="R3370" i="1"/>
  <c r="R1925" i="1"/>
  <c r="R6763" i="1"/>
  <c r="G7145" i="1"/>
  <c r="R5975" i="1"/>
  <c r="R865" i="1"/>
  <c r="G2531" i="1"/>
  <c r="G5168" i="1"/>
  <c r="G1443" i="1"/>
  <c r="G2523" i="1"/>
  <c r="G1211" i="1"/>
  <c r="W4500" i="1"/>
  <c r="E4500" i="1" s="1"/>
  <c r="R6508" i="1"/>
  <c r="G2555" i="1"/>
  <c r="G5464" i="1"/>
  <c r="R2041" i="1"/>
  <c r="W5188" i="1"/>
  <c r="E5188" i="1" s="1"/>
  <c r="G948" i="1"/>
  <c r="R1396" i="1"/>
  <c r="R4500" i="1"/>
  <c r="W2757" i="1"/>
  <c r="E2757" i="1" s="1"/>
  <c r="R5642" i="1"/>
  <c r="W5707" i="1"/>
  <c r="E5707" i="1" s="1"/>
  <c r="W3667" i="1"/>
  <c r="E3667" i="1" s="1"/>
  <c r="R4582" i="1"/>
  <c r="R3800" i="1"/>
  <c r="G1453" i="1"/>
  <c r="R6640" i="1"/>
  <c r="G4773" i="1"/>
  <c r="R6444" i="1"/>
  <c r="G4853" i="1"/>
  <c r="G4421" i="1"/>
  <c r="R6139" i="1"/>
  <c r="G5836" i="1"/>
  <c r="R7004" i="1"/>
  <c r="W7004" i="1" s="1"/>
  <c r="E7004" i="1" s="1"/>
  <c r="R3642" i="1"/>
  <c r="W8287" i="1"/>
  <c r="E8287" i="1" s="1"/>
  <c r="G4660" i="1"/>
  <c r="R6739" i="1"/>
  <c r="R6405" i="1"/>
  <c r="R6349" i="1"/>
  <c r="G2015" i="1"/>
  <c r="G4296" i="1"/>
  <c r="G8170" i="1"/>
  <c r="W4573" i="1"/>
  <c r="E4573" i="1" s="1"/>
  <c r="G1003" i="1"/>
  <c r="W2015" i="1"/>
  <c r="E2015" i="1" s="1"/>
  <c r="R3917" i="1"/>
  <c r="G2139" i="1"/>
  <c r="W4210" i="1"/>
  <c r="E4210" i="1" s="1"/>
  <c r="R6211" i="1"/>
  <c r="G5064" i="1"/>
  <c r="G7846" i="1"/>
  <c r="R6002" i="1"/>
  <c r="G4405" i="1"/>
  <c r="W2815" i="1"/>
  <c r="E2815" i="1" s="1"/>
  <c r="R5459" i="1"/>
  <c r="R6952" i="1"/>
  <c r="G865" i="1"/>
  <c r="G3000" i="1"/>
  <c r="R5684" i="1"/>
  <c r="W3702" i="1"/>
  <c r="E3702" i="1" s="1"/>
  <c r="G1906" i="1"/>
  <c r="W5316" i="1"/>
  <c r="E5316" i="1" s="1"/>
  <c r="G2883" i="1"/>
  <c r="W5409" i="1"/>
  <c r="E5409" i="1" s="1"/>
  <c r="R2671" i="1"/>
  <c r="W6535" i="1"/>
  <c r="E6535" i="1" s="1"/>
  <c r="W1517" i="1"/>
  <c r="E1517" i="1" s="1"/>
  <c r="G1250" i="1"/>
  <c r="G696" i="1"/>
  <c r="R549" i="1"/>
  <c r="G7200" i="1"/>
  <c r="W6462" i="1"/>
  <c r="E6462" i="1" s="1"/>
  <c r="W1950" i="1"/>
  <c r="E1950" i="1" s="1"/>
  <c r="W8205" i="1"/>
  <c r="E8205" i="1" s="1"/>
  <c r="W5081" i="1"/>
  <c r="E5081" i="1" s="1"/>
  <c r="G5761" i="1"/>
  <c r="R2832" i="1"/>
  <c r="G1575" i="1"/>
  <c r="R6495" i="1"/>
  <c r="R6205" i="1"/>
  <c r="W4972" i="1"/>
  <c r="E4972" i="1" s="1"/>
  <c r="R5865" i="1"/>
  <c r="W5865" i="1" s="1"/>
  <c r="E5865" i="1" s="1"/>
  <c r="G3302" i="1"/>
  <c r="R230" i="1"/>
  <c r="W3145" i="1"/>
  <c r="E3145" i="1" s="1"/>
  <c r="R6703" i="1"/>
  <c r="G4978" i="1"/>
  <c r="W6595" i="1"/>
  <c r="E6595" i="1" s="1"/>
  <c r="R2658" i="1"/>
  <c r="R5702" i="1"/>
  <c r="R6775" i="1"/>
  <c r="W2120" i="1"/>
  <c r="E2120" i="1" s="1"/>
  <c r="R7959" i="1"/>
  <c r="R4189" i="1"/>
  <c r="R6904" i="1"/>
  <c r="R786" i="1"/>
  <c r="R5958" i="1"/>
  <c r="W5873" i="1"/>
  <c r="E5873" i="1" s="1"/>
  <c r="R3457" i="1"/>
  <c r="R5253" i="1"/>
  <c r="W5253" i="1" s="1"/>
  <c r="E5253" i="1" s="1"/>
  <c r="G268" i="1"/>
  <c r="G2519" i="1"/>
  <c r="R5580" i="1"/>
  <c r="R2350" i="1"/>
  <c r="W6042" i="1"/>
  <c r="E6042" i="1" s="1"/>
  <c r="W2013" i="1"/>
  <c r="E2013" i="1" s="1"/>
  <c r="W2888" i="1"/>
  <c r="E2888" i="1" s="1"/>
  <c r="G2774" i="1"/>
  <c r="G6100" i="1"/>
  <c r="G4497" i="1"/>
  <c r="G3780" i="1"/>
  <c r="G5270" i="1"/>
  <c r="G1015" i="1"/>
  <c r="G2898" i="1"/>
  <c r="R6150" i="1"/>
  <c r="G2339" i="1"/>
  <c r="G3034" i="1"/>
  <c r="W1881" i="1"/>
  <c r="E1881" i="1" s="1"/>
  <c r="W7953" i="1"/>
  <c r="E7953" i="1" s="1"/>
  <c r="R7196" i="1"/>
  <c r="G310" i="1"/>
  <c r="R7353" i="1"/>
  <c r="W7148" i="1"/>
  <c r="E7148" i="1" s="1"/>
  <c r="G5527" i="1"/>
  <c r="G1934" i="1"/>
  <c r="W6710" i="1"/>
  <c r="E6710" i="1" s="1"/>
  <c r="G5016" i="1"/>
  <c r="G5287" i="1"/>
  <c r="G4502" i="1"/>
  <c r="R7001" i="1"/>
  <c r="R4250" i="1"/>
  <c r="G386" i="1"/>
  <c r="R6269" i="1"/>
  <c r="W6489" i="1"/>
  <c r="E6489" i="1" s="1"/>
  <c r="G1360" i="1"/>
  <c r="G2250" i="1"/>
  <c r="G1525" i="1"/>
  <c r="G2876" i="1"/>
  <c r="W3177" i="1"/>
  <c r="E3177" i="1" s="1"/>
  <c r="W5915" i="1"/>
  <c r="E5915" i="1" s="1"/>
  <c r="G5892" i="1"/>
  <c r="R2988" i="1"/>
  <c r="G6318" i="1"/>
  <c r="W6872" i="1"/>
  <c r="E6872" i="1" s="1"/>
  <c r="G1284" i="1"/>
  <c r="R6083" i="1"/>
  <c r="W3968" i="1"/>
  <c r="E3968" i="1" s="1"/>
  <c r="G6480" i="1"/>
  <c r="G3195" i="1"/>
  <c r="G6052" i="1"/>
  <c r="G4495" i="1"/>
  <c r="W8039" i="1"/>
  <c r="E8039" i="1" s="1"/>
  <c r="G3614" i="1"/>
  <c r="R5496" i="1"/>
  <c r="W5134" i="1"/>
  <c r="E5134" i="1" s="1"/>
  <c r="R538" i="1"/>
  <c r="W6608" i="1"/>
  <c r="E6608" i="1" s="1"/>
  <c r="G3278" i="1"/>
  <c r="R1286" i="1"/>
  <c r="W699" i="1"/>
  <c r="E699" i="1" s="1"/>
  <c r="R3967" i="1"/>
  <c r="G2347" i="1"/>
  <c r="R3526" i="1"/>
  <c r="R6461" i="1"/>
  <c r="R2686" i="1"/>
  <c r="R2184" i="1"/>
  <c r="W2184" i="1" s="1"/>
  <c r="E2184" i="1" s="1"/>
  <c r="R5690" i="1"/>
  <c r="G5283" i="1"/>
  <c r="W2276" i="1"/>
  <c r="E2276" i="1" s="1"/>
  <c r="R1946" i="1"/>
  <c r="R1195" i="1"/>
  <c r="W1195" i="1" s="1"/>
  <c r="E1195" i="1" s="1"/>
  <c r="G6291" i="1"/>
  <c r="R1602" i="1"/>
  <c r="W4669" i="1"/>
  <c r="E4669" i="1" s="1"/>
  <c r="W24" i="1"/>
  <c r="E24" i="1" s="1"/>
  <c r="G7039" i="1"/>
  <c r="W7336" i="1"/>
  <c r="E7336" i="1" s="1"/>
  <c r="G7344" i="1"/>
  <c r="R5988" i="1"/>
  <c r="R3920" i="1"/>
  <c r="W6046" i="1"/>
  <c r="E6046" i="1" s="1"/>
  <c r="R6481" i="1"/>
  <c r="R144" i="1"/>
  <c r="G4130" i="1"/>
  <c r="R50" i="1"/>
  <c r="G8064" i="1"/>
  <c r="G3138" i="1"/>
  <c r="R2242" i="1"/>
  <c r="G3420" i="1"/>
  <c r="G5508" i="1"/>
  <c r="R5891" i="1"/>
  <c r="W2402" i="1"/>
  <c r="E2402" i="1" s="1"/>
  <c r="W4993" i="1"/>
  <c r="E4993" i="1" s="1"/>
  <c r="W1115" i="1"/>
  <c r="E1115" i="1" s="1"/>
  <c r="G7840" i="1"/>
  <c r="G7279" i="1"/>
  <c r="G180" i="1"/>
  <c r="W2679" i="1"/>
  <c r="E2679" i="1" s="1"/>
  <c r="R2631" i="1"/>
  <c r="R5245" i="1"/>
  <c r="R6223" i="1"/>
  <c r="G1362" i="1"/>
  <c r="R5156" i="1"/>
  <c r="R720" i="1"/>
  <c r="R1445" i="1"/>
  <c r="W603" i="1"/>
  <c r="E603" i="1" s="1"/>
  <c r="G2493" i="1"/>
  <c r="R6704" i="1"/>
  <c r="R5894" i="1"/>
  <c r="W6971" i="1"/>
  <c r="E6971" i="1" s="1"/>
  <c r="W3381" i="1"/>
  <c r="E3381" i="1" s="1"/>
  <c r="W3900" i="1"/>
  <c r="E3900" i="1" s="1"/>
  <c r="W899" i="1"/>
  <c r="E899" i="1" s="1"/>
  <c r="R3460" i="1"/>
  <c r="R2340" i="1"/>
  <c r="G6249" i="1"/>
  <c r="R4907" i="1"/>
  <c r="W2876" i="1"/>
  <c r="E2876" i="1" s="1"/>
  <c r="G3229" i="1"/>
  <c r="R2209" i="1"/>
  <c r="G61" i="1"/>
  <c r="W4876" i="1"/>
  <c r="E4876" i="1" s="1"/>
  <c r="G63" i="1"/>
  <c r="W7838" i="1"/>
  <c r="E7838" i="1" s="1"/>
  <c r="R5868" i="1"/>
  <c r="G4511" i="1"/>
  <c r="G5941" i="1"/>
  <c r="G4837" i="1"/>
  <c r="R3002" i="1"/>
  <c r="W3002" i="1" s="1"/>
  <c r="E3002" i="1" s="1"/>
  <c r="G3526" i="1"/>
  <c r="G1437" i="1"/>
  <c r="R6078" i="1"/>
  <c r="G6604" i="1"/>
  <c r="G6581" i="1"/>
  <c r="W122" i="1"/>
  <c r="E122" i="1" s="1"/>
  <c r="G2489" i="1"/>
  <c r="R2105" i="1"/>
  <c r="R1706" i="1"/>
  <c r="W4249" i="1"/>
  <c r="E4249" i="1" s="1"/>
  <c r="W3231" i="1"/>
  <c r="E3231" i="1" s="1"/>
  <c r="G7286" i="1"/>
  <c r="G4254" i="1"/>
  <c r="G5167" i="1"/>
  <c r="W1327" i="1"/>
  <c r="E1327" i="1" s="1"/>
  <c r="G2712" i="1"/>
  <c r="G3997" i="1"/>
  <c r="R3153" i="1"/>
  <c r="W6347" i="1"/>
  <c r="E6347" i="1" s="1"/>
  <c r="R4859" i="1"/>
  <c r="G5604" i="1"/>
  <c r="R6844" i="1"/>
  <c r="R7491" i="1"/>
  <c r="W7509" i="1"/>
  <c r="E7509" i="1" s="1"/>
  <c r="R1990" i="1"/>
  <c r="R4616" i="1"/>
  <c r="W4616" i="1" s="1"/>
  <c r="E4616" i="1" s="1"/>
  <c r="W255" i="1"/>
  <c r="E255" i="1" s="1"/>
  <c r="G5390" i="1"/>
  <c r="R633" i="1"/>
  <c r="W3926" i="1"/>
  <c r="E3926" i="1" s="1"/>
  <c r="W6323" i="1"/>
  <c r="E6323" i="1" s="1"/>
  <c r="G3788" i="1"/>
  <c r="R3585" i="1"/>
  <c r="R7218" i="1"/>
  <c r="R5093" i="1"/>
  <c r="R6994" i="1"/>
  <c r="G5934" i="1"/>
  <c r="R6032" i="1"/>
  <c r="W3307" i="1"/>
  <c r="E3307" i="1" s="1"/>
  <c r="G4713" i="1"/>
  <c r="W4389" i="1"/>
  <c r="E4389" i="1" s="1"/>
  <c r="W6613" i="1"/>
  <c r="E6613" i="1" s="1"/>
  <c r="W6315" i="1"/>
  <c r="E6315" i="1" s="1"/>
  <c r="R4854" i="1"/>
  <c r="G174" i="1"/>
  <c r="R5490" i="1"/>
  <c r="R3479" i="1"/>
  <c r="R5708" i="1"/>
  <c r="R4265" i="1"/>
  <c r="G3667" i="1"/>
  <c r="R1237" i="1"/>
  <c r="R3704" i="1"/>
  <c r="R5921" i="1"/>
  <c r="G6135" i="1"/>
  <c r="W1408" i="1"/>
  <c r="E1408" i="1" s="1"/>
  <c r="R2846" i="1"/>
  <c r="R3236" i="1"/>
  <c r="W3236" i="1" s="1"/>
  <c r="E3236" i="1" s="1"/>
  <c r="W4747" i="1"/>
  <c r="E4747" i="1" s="1"/>
  <c r="R1770" i="1"/>
  <c r="W1885" i="1"/>
  <c r="E1885" i="1" s="1"/>
  <c r="G1267" i="1"/>
  <c r="R4791" i="1"/>
  <c r="G6830" i="1"/>
  <c r="G4121" i="1"/>
  <c r="G5775" i="1"/>
  <c r="G3709" i="1"/>
  <c r="W4998" i="1"/>
  <c r="E4998" i="1" s="1"/>
  <c r="R5759" i="1"/>
  <c r="G4669" i="1"/>
  <c r="G4393" i="1"/>
  <c r="R5565" i="1"/>
  <c r="W5565" i="1" s="1"/>
  <c r="E5565" i="1" s="1"/>
  <c r="W4135" i="1"/>
  <c r="E4135" i="1" s="1"/>
  <c r="G4203" i="1"/>
  <c r="W2752" i="1"/>
  <c r="E2752" i="1" s="1"/>
  <c r="W2206" i="1"/>
  <c r="E2206" i="1" s="1"/>
  <c r="R6888" i="1"/>
  <c r="G198" i="1"/>
  <c r="R2418" i="1"/>
  <c r="G5235" i="1"/>
  <c r="R6299" i="1"/>
  <c r="R2039" i="1"/>
  <c r="R3674" i="1"/>
  <c r="G7381" i="1"/>
  <c r="W3057" i="1"/>
  <c r="E3057" i="1" s="1"/>
  <c r="W3770" i="1"/>
  <c r="E3770" i="1" s="1"/>
  <c r="R5651" i="1"/>
  <c r="G5925" i="1"/>
  <c r="R6538" i="1"/>
  <c r="R2749" i="1"/>
  <c r="R4314" i="1"/>
  <c r="W4314" i="1" s="1"/>
  <c r="E4314" i="1" s="1"/>
  <c r="G5265" i="1"/>
  <c r="G2647" i="1"/>
  <c r="G2104" i="1"/>
  <c r="W6056" i="1"/>
  <c r="E6056" i="1" s="1"/>
  <c r="G5443" i="1"/>
  <c r="G2241" i="1"/>
  <c r="R649" i="1"/>
  <c r="R7977" i="1"/>
  <c r="G5846" i="1"/>
  <c r="R26" i="1"/>
  <c r="R3182" i="1"/>
  <c r="G7845" i="1"/>
  <c r="R3213" i="1"/>
  <c r="W3213" i="1" s="1"/>
  <c r="E3213" i="1" s="1"/>
  <c r="W6340" i="1"/>
  <c r="E6340" i="1" s="1"/>
  <c r="R4885" i="1"/>
  <c r="W4810" i="1"/>
  <c r="E4810" i="1" s="1"/>
  <c r="G4358" i="1"/>
  <c r="G311" i="1"/>
  <c r="G4055" i="1"/>
  <c r="R1675" i="1"/>
  <c r="R3439" i="1"/>
  <c r="W3439" i="1" s="1"/>
  <c r="E3439" i="1" s="1"/>
  <c r="G3017" i="1"/>
  <c r="G4575" i="1"/>
  <c r="G5913" i="1"/>
  <c r="R749" i="1"/>
  <c r="W749" i="1" s="1"/>
  <c r="E749" i="1" s="1"/>
  <c r="G3889" i="1"/>
  <c r="W3925" i="1"/>
  <c r="E3925" i="1" s="1"/>
  <c r="W2391" i="1"/>
  <c r="E2391" i="1" s="1"/>
  <c r="W2401" i="1"/>
  <c r="E2401" i="1" s="1"/>
  <c r="R1592" i="1"/>
  <c r="G7170" i="1"/>
  <c r="R6604" i="1"/>
  <c r="R2147" i="1"/>
  <c r="R5135" i="1"/>
  <c r="R7222" i="1"/>
  <c r="G8135" i="1"/>
  <c r="R688" i="1"/>
  <c r="G1038" i="1"/>
  <c r="W2648" i="1"/>
  <c r="E2648" i="1" s="1"/>
  <c r="G4268" i="1"/>
  <c r="W3431" i="1"/>
  <c r="E3431" i="1" s="1"/>
  <c r="R1864" i="1"/>
  <c r="G6686" i="1"/>
  <c r="G2829" i="1"/>
  <c r="W7002" i="1"/>
  <c r="E7002" i="1" s="1"/>
  <c r="W609" i="1"/>
  <c r="E609" i="1" s="1"/>
  <c r="W7052" i="1"/>
  <c r="E7052" i="1" s="1"/>
  <c r="W5913" i="1"/>
  <c r="E5913" i="1" s="1"/>
  <c r="G2142" i="1"/>
  <c r="G1801" i="1"/>
  <c r="R3625" i="1"/>
  <c r="G6387" i="1"/>
  <c r="R6112" i="1"/>
  <c r="W6112" i="1" s="1"/>
  <c r="E6112" i="1" s="1"/>
  <c r="R1632" i="1"/>
  <c r="W163" i="1"/>
  <c r="E163" i="1" s="1"/>
  <c r="W6255" i="1"/>
  <c r="E6255" i="1" s="1"/>
  <c r="W3372" i="1"/>
  <c r="E3372" i="1" s="1"/>
  <c r="R4635" i="1"/>
  <c r="G7229" i="1"/>
  <c r="W1357" i="1"/>
  <c r="E1357" i="1" s="1"/>
  <c r="R2434" i="1"/>
  <c r="G2902" i="1"/>
  <c r="R3038" i="1"/>
  <c r="G7374" i="1"/>
  <c r="R4025" i="1"/>
  <c r="G4693" i="1"/>
  <c r="R6799" i="1"/>
  <c r="R7540" i="1"/>
  <c r="W7540" i="1" s="1"/>
  <c r="E7540" i="1" s="1"/>
  <c r="G3952" i="1"/>
  <c r="G4369" i="1"/>
  <c r="G2990" i="1"/>
  <c r="W3426" i="1"/>
  <c r="E3426" i="1" s="1"/>
  <c r="G1806" i="1"/>
  <c r="G4168" i="1"/>
  <c r="G4842" i="1"/>
  <c r="W3429" i="1"/>
  <c r="E3429" i="1" s="1"/>
  <c r="R5604" i="1"/>
  <c r="R2535" i="1"/>
  <c r="G3110" i="1"/>
  <c r="R7994" i="1"/>
  <c r="W3006" i="1"/>
  <c r="E3006" i="1" s="1"/>
  <c r="R5508" i="1"/>
  <c r="W4570" i="1"/>
  <c r="E4570" i="1" s="1"/>
  <c r="G2749" i="1"/>
  <c r="W6529" i="1"/>
  <c r="E6529" i="1" s="1"/>
  <c r="R4159" i="1"/>
  <c r="R4399" i="1"/>
  <c r="R5671" i="1"/>
  <c r="R6539" i="1"/>
  <c r="R1211" i="1"/>
  <c r="W5802" i="1"/>
  <c r="E5802" i="1" s="1"/>
  <c r="R7039" i="1"/>
  <c r="G8202" i="1"/>
  <c r="G4422" i="1"/>
  <c r="R1661" i="1"/>
  <c r="R2380" i="1"/>
  <c r="R6428" i="1"/>
  <c r="G2692" i="1"/>
  <c r="W4642" i="1"/>
  <c r="E4642" i="1" s="1"/>
  <c r="R4346" i="1"/>
  <c r="G2823" i="1"/>
  <c r="W1356" i="1"/>
  <c r="E1356" i="1" s="1"/>
  <c r="W2379" i="1"/>
  <c r="E2379" i="1" s="1"/>
  <c r="W8132" i="1"/>
  <c r="E8132" i="1" s="1"/>
  <c r="G829" i="1"/>
  <c r="R2896" i="1"/>
  <c r="R5949" i="1"/>
  <c r="W5949" i="1" s="1"/>
  <c r="E5949" i="1" s="1"/>
  <c r="W1360" i="1"/>
  <c r="E1360" i="1" s="1"/>
  <c r="G7476" i="1"/>
  <c r="G3843" i="1"/>
  <c r="G7022" i="1"/>
  <c r="R3171" i="1"/>
  <c r="R790" i="1"/>
  <c r="W1381" i="1"/>
  <c r="E1381" i="1" s="1"/>
  <c r="R4306" i="1"/>
  <c r="W4306" i="1" s="1"/>
  <c r="E4306" i="1" s="1"/>
  <c r="R6317" i="1"/>
  <c r="G6112" i="1"/>
  <c r="G1559" i="1"/>
  <c r="G6792" i="1"/>
  <c r="R2810" i="1"/>
  <c r="G2798" i="1"/>
  <c r="G1547" i="1"/>
  <c r="G2877" i="1"/>
  <c r="R6102" i="1"/>
  <c r="R1760" i="1"/>
  <c r="R351" i="1"/>
  <c r="W351" i="1" s="1"/>
  <c r="E351" i="1" s="1"/>
  <c r="R7562" i="1"/>
  <c r="R5568" i="1"/>
  <c r="G4098" i="1"/>
  <c r="R4709" i="1"/>
  <c r="W3807" i="1"/>
  <c r="E3807" i="1" s="1"/>
  <c r="G2206" i="1"/>
  <c r="G6784" i="1"/>
  <c r="G4231" i="1"/>
  <c r="G4366" i="1"/>
  <c r="W4024" i="1"/>
  <c r="E4024" i="1" s="1"/>
  <c r="W4932" i="1"/>
  <c r="E4932" i="1" s="1"/>
  <c r="G3833" i="1"/>
  <c r="R3618" i="1"/>
  <c r="W1202" i="1"/>
  <c r="E1202" i="1" s="1"/>
  <c r="R5536" i="1"/>
  <c r="R5761" i="1"/>
  <c r="R1206" i="1"/>
  <c r="R5529" i="1"/>
  <c r="R6980" i="1"/>
  <c r="W3594" i="1"/>
  <c r="E3594" i="1" s="1"/>
  <c r="G2550" i="1"/>
  <c r="G3856" i="1"/>
  <c r="R4274" i="1"/>
  <c r="W588" i="1"/>
  <c r="E588" i="1" s="1"/>
  <c r="G5521" i="1"/>
  <c r="W3654" i="1"/>
  <c r="E3654" i="1" s="1"/>
  <c r="W4837" i="1"/>
  <c r="E4837" i="1" s="1"/>
  <c r="G4105" i="1"/>
  <c r="G1138" i="1"/>
  <c r="R7012" i="1"/>
  <c r="R6924" i="1"/>
  <c r="R3912" i="1"/>
  <c r="R5441" i="1"/>
  <c r="G6185" i="1"/>
  <c r="R6278" i="1"/>
  <c r="G3941" i="1"/>
  <c r="R3991" i="1"/>
  <c r="R4513" i="1"/>
  <c r="R3942" i="1"/>
  <c r="W6440" i="1"/>
  <c r="E6440" i="1" s="1"/>
  <c r="R3535" i="1"/>
  <c r="W3535" i="1" s="1"/>
  <c r="E3535" i="1" s="1"/>
  <c r="R347" i="1"/>
  <c r="W8245" i="1"/>
  <c r="E8245" i="1" s="1"/>
  <c r="W1925" i="1"/>
  <c r="E1925" i="1" s="1"/>
  <c r="G4188" i="1"/>
  <c r="G2076" i="1"/>
  <c r="G4115" i="1"/>
  <c r="W6610" i="1"/>
  <c r="E6610" i="1" s="1"/>
  <c r="G2121" i="1"/>
  <c r="W4100" i="1"/>
  <c r="E4100" i="1" s="1"/>
  <c r="R8007" i="1"/>
  <c r="G2802" i="1"/>
  <c r="G6394" i="1"/>
  <c r="R3130" i="1"/>
  <c r="W2352" i="1"/>
  <c r="E2352" i="1" s="1"/>
  <c r="G2061" i="1"/>
  <c r="G560" i="1"/>
  <c r="G4585" i="1"/>
  <c r="W6655" i="1"/>
  <c r="E6655" i="1" s="1"/>
  <c r="R4628" i="1"/>
  <c r="R1143" i="1"/>
  <c r="G5904" i="1"/>
  <c r="W374" i="1"/>
  <c r="E374" i="1" s="1"/>
  <c r="G3111" i="1"/>
  <c r="R2991" i="1"/>
  <c r="R4325" i="1"/>
  <c r="R1389" i="1"/>
  <c r="G4731" i="1"/>
  <c r="G818" i="1"/>
  <c r="G2843" i="1"/>
  <c r="R4483" i="1"/>
  <c r="W4483" i="1" s="1"/>
  <c r="E4483" i="1" s="1"/>
  <c r="R35" i="1"/>
  <c r="G3070" i="1"/>
  <c r="G1416" i="1"/>
  <c r="G1626" i="1"/>
  <c r="G6894" i="1"/>
  <c r="W942" i="1"/>
  <c r="E942" i="1" s="1"/>
  <c r="R5103" i="1"/>
  <c r="G3539" i="1"/>
  <c r="R2194" i="1"/>
  <c r="W1914" i="1"/>
  <c r="E1914" i="1" s="1"/>
  <c r="G6293" i="1"/>
  <c r="W95" i="1"/>
  <c r="E95" i="1" s="1"/>
  <c r="R3425" i="1"/>
  <c r="R173" i="1"/>
  <c r="W1725" i="1"/>
  <c r="E1725" i="1" s="1"/>
  <c r="R6171" i="1"/>
  <c r="G1401" i="1"/>
  <c r="G4725" i="1"/>
  <c r="W7948" i="1"/>
  <c r="E7948" i="1" s="1"/>
  <c r="R2086" i="1"/>
  <c r="W1307" i="1"/>
  <c r="E1307" i="1" s="1"/>
  <c r="W2846" i="1"/>
  <c r="E2846" i="1" s="1"/>
  <c r="R6356" i="1"/>
  <c r="R5883" i="1"/>
  <c r="G5476" i="1"/>
  <c r="G5601" i="1"/>
  <c r="R7260" i="1"/>
  <c r="R3268" i="1"/>
  <c r="R2408" i="1"/>
  <c r="G5849" i="1"/>
  <c r="R2164" i="1"/>
  <c r="G4759" i="1"/>
  <c r="R3653" i="1"/>
  <c r="R2473" i="1"/>
  <c r="W2775" i="1"/>
  <c r="E2775" i="1" s="1"/>
  <c r="W1603" i="1"/>
  <c r="E1603" i="1" s="1"/>
  <c r="R6114" i="1"/>
  <c r="W6704" i="1"/>
  <c r="E6704" i="1" s="1"/>
  <c r="G6474" i="1"/>
  <c r="R4048" i="1"/>
  <c r="R5015" i="1"/>
  <c r="R4517" i="1"/>
  <c r="W1956" i="1"/>
  <c r="E1956" i="1" s="1"/>
  <c r="R8194" i="1"/>
  <c r="R2909" i="1"/>
  <c r="W3169" i="1"/>
  <c r="E3169" i="1" s="1"/>
  <c r="G3692" i="1"/>
  <c r="W5604" i="1"/>
  <c r="E5604" i="1" s="1"/>
  <c r="R1668" i="1"/>
  <c r="W1668" i="1" s="1"/>
  <c r="E1668" i="1" s="1"/>
  <c r="W4119" i="1"/>
  <c r="E4119" i="1" s="1"/>
  <c r="W828" i="1"/>
  <c r="E828" i="1" s="1"/>
  <c r="R2436" i="1"/>
  <c r="G335" i="1"/>
  <c r="G55" i="1"/>
  <c r="R7297" i="1"/>
  <c r="R6212" i="1"/>
  <c r="W6212" i="1" s="1"/>
  <c r="E6212" i="1" s="1"/>
  <c r="G3704" i="1"/>
  <c r="G5449" i="1"/>
  <c r="W720" i="1"/>
  <c r="E720" i="1" s="1"/>
  <c r="R6022" i="1"/>
  <c r="G4364" i="1"/>
  <c r="R6029" i="1"/>
  <c r="W8143" i="1"/>
  <c r="E8143" i="1" s="1"/>
  <c r="R4702" i="1"/>
  <c r="G3355" i="1"/>
  <c r="G5014" i="1"/>
  <c r="G2604" i="1"/>
  <c r="G2983" i="1"/>
  <c r="R5775" i="1"/>
  <c r="G4300" i="1"/>
  <c r="G2495" i="1"/>
  <c r="G6728" i="1"/>
  <c r="W5378" i="1"/>
  <c r="E5378" i="1" s="1"/>
  <c r="R3970" i="1"/>
  <c r="G6368" i="1"/>
  <c r="G5086" i="1"/>
  <c r="R491" i="1"/>
  <c r="R2308" i="1"/>
  <c r="G5061" i="1"/>
  <c r="G435" i="1"/>
  <c r="G2929" i="1"/>
  <c r="G2270" i="1"/>
  <c r="R2732" i="1"/>
  <c r="G188" i="1"/>
  <c r="W2520" i="1"/>
  <c r="E2520" i="1" s="1"/>
  <c r="W5999" i="1"/>
  <c r="E5999" i="1" s="1"/>
  <c r="R6946" i="1"/>
  <c r="W1427" i="1"/>
  <c r="E1427" i="1" s="1"/>
  <c r="R7024" i="1"/>
  <c r="G4952" i="1"/>
  <c r="R1665" i="1"/>
  <c r="G6164" i="1"/>
  <c r="R6160" i="1"/>
  <c r="R5476" i="1"/>
  <c r="G5799" i="1"/>
  <c r="R3725" i="1"/>
  <c r="G220" i="1"/>
  <c r="R4982" i="1"/>
  <c r="W4889" i="1"/>
  <c r="E4889" i="1" s="1"/>
  <c r="G3818" i="1"/>
  <c r="W7564" i="1"/>
  <c r="E7564" i="1" s="1"/>
  <c r="R5991" i="1"/>
  <c r="W6745" i="1"/>
  <c r="E6745" i="1" s="1"/>
  <c r="W7964" i="1"/>
  <c r="E7964" i="1" s="1"/>
  <c r="G6230" i="1"/>
  <c r="R6476" i="1"/>
  <c r="W6476" i="1" s="1"/>
  <c r="E6476" i="1" s="1"/>
  <c r="G640" i="1"/>
  <c r="W3422" i="1"/>
  <c r="E3422" i="1" s="1"/>
  <c r="W2794" i="1"/>
  <c r="E2794" i="1" s="1"/>
  <c r="G6072" i="1"/>
  <c r="G4730" i="1"/>
  <c r="G1482" i="1"/>
  <c r="R3872" i="1"/>
  <c r="W4432" i="1"/>
  <c r="E4432" i="1" s="1"/>
  <c r="G6023" i="1"/>
  <c r="R7492" i="1"/>
  <c r="W83" i="1"/>
  <c r="E83" i="1" s="1"/>
  <c r="G1197" i="1"/>
  <c r="W6627" i="1"/>
  <c r="E6627" i="1" s="1"/>
  <c r="R2421" i="1"/>
  <c r="G5282" i="1"/>
  <c r="R3551" i="1"/>
  <c r="G4871" i="1"/>
  <c r="R4646" i="1"/>
  <c r="W2104" i="1"/>
  <c r="E2104" i="1" s="1"/>
  <c r="R2986" i="1"/>
  <c r="W6732" i="1"/>
  <c r="E6732" i="1" s="1"/>
  <c r="R3905" i="1"/>
  <c r="W1205" i="1"/>
  <c r="E1205" i="1" s="1"/>
  <c r="R4315" i="1"/>
  <c r="G6984" i="1"/>
  <c r="R2948" i="1"/>
  <c r="R2680" i="1"/>
  <c r="G3160" i="1"/>
  <c r="G3635" i="1"/>
  <c r="R4611" i="1"/>
  <c r="W4229" i="1"/>
  <c r="E4229" i="1" s="1"/>
  <c r="R3217" i="1"/>
  <c r="G3120" i="1"/>
  <c r="G5964" i="1"/>
  <c r="G2418" i="1"/>
  <c r="G2628" i="1"/>
  <c r="G2916" i="1"/>
  <c r="R4601" i="1"/>
  <c r="W5033" i="1"/>
  <c r="E5033" i="1" s="1"/>
  <c r="R1366" i="1"/>
  <c r="R4821" i="1"/>
  <c r="W4821" i="1" s="1"/>
  <c r="E4821" i="1" s="1"/>
  <c r="G1821" i="1"/>
  <c r="G5204" i="1"/>
  <c r="R2683" i="1"/>
  <c r="W1019" i="1"/>
  <c r="E1019" i="1" s="1"/>
  <c r="G5820" i="1"/>
  <c r="R4752" i="1"/>
  <c r="R3855" i="1"/>
  <c r="R5009" i="1"/>
  <c r="R5302" i="1"/>
  <c r="R8236" i="1"/>
  <c r="R1015" i="1"/>
  <c r="R6657" i="1"/>
  <c r="W6463" i="1"/>
  <c r="E6463" i="1" s="1"/>
  <c r="G1602" i="1"/>
  <c r="R6907" i="1"/>
  <c r="W6907" i="1" s="1"/>
  <c r="E6907" i="1" s="1"/>
  <c r="G6347" i="1"/>
  <c r="R4664" i="1"/>
  <c r="W2837" i="1"/>
  <c r="E2837" i="1" s="1"/>
  <c r="W3340" i="1"/>
  <c r="E3340" i="1" s="1"/>
  <c r="W2386" i="1"/>
  <c r="E2386" i="1" s="1"/>
  <c r="W3001" i="1"/>
  <c r="E3001" i="1" s="1"/>
  <c r="G3487" i="1"/>
  <c r="G5655" i="1"/>
  <c r="R4015" i="1"/>
  <c r="R1775" i="1"/>
  <c r="W2799" i="1"/>
  <c r="E2799" i="1" s="1"/>
  <c r="W1406" i="1"/>
  <c r="E1406" i="1" s="1"/>
  <c r="W2608" i="1"/>
  <c r="E2608" i="1" s="1"/>
  <c r="W4275" i="1"/>
  <c r="E4275" i="1" s="1"/>
  <c r="G3768" i="1"/>
  <c r="R3111" i="1"/>
  <c r="G2327" i="1"/>
  <c r="W6287" i="1"/>
  <c r="E6287" i="1" s="1"/>
  <c r="W1145" i="1"/>
  <c r="E1145" i="1" s="1"/>
  <c r="R2416" i="1"/>
  <c r="W6957" i="1"/>
  <c r="E6957" i="1" s="1"/>
  <c r="W2242" i="1"/>
  <c r="E2242" i="1" s="1"/>
  <c r="W3636" i="1"/>
  <c r="E3636" i="1" s="1"/>
  <c r="W3630" i="1"/>
  <c r="E3630" i="1" s="1"/>
  <c r="R4380" i="1"/>
  <c r="W1519" i="1"/>
  <c r="E1519" i="1" s="1"/>
  <c r="G5609" i="1"/>
  <c r="G1363" i="1"/>
  <c r="G8328" i="1"/>
  <c r="G2021" i="1"/>
  <c r="G6932" i="1"/>
  <c r="G1700" i="1"/>
  <c r="R6337" i="1"/>
  <c r="G2056" i="1"/>
  <c r="R6638" i="1"/>
  <c r="G895" i="1"/>
  <c r="G6654" i="1"/>
  <c r="W4635" i="1"/>
  <c r="E4635" i="1" s="1"/>
  <c r="W2798" i="1"/>
  <c r="E2798" i="1" s="1"/>
  <c r="G4780" i="1"/>
  <c r="W4963" i="1"/>
  <c r="E4963" i="1" s="1"/>
  <c r="R7070" i="1"/>
  <c r="G5870" i="1"/>
  <c r="R359" i="1"/>
  <c r="R5005" i="1"/>
  <c r="W6894" i="1"/>
  <c r="E6894" i="1" s="1"/>
  <c r="W1807" i="1"/>
  <c r="E1807" i="1" s="1"/>
  <c r="G4343" i="1"/>
  <c r="W6896" i="1"/>
  <c r="E6896" i="1" s="1"/>
  <c r="W1762" i="1"/>
  <c r="E1762" i="1" s="1"/>
  <c r="W6794" i="1"/>
  <c r="E6794" i="1" s="1"/>
  <c r="W5651" i="1"/>
  <c r="E5651" i="1" s="1"/>
  <c r="G4838" i="1"/>
  <c r="G6509" i="1"/>
  <c r="R4871" i="1"/>
  <c r="R6466" i="1"/>
  <c r="G8192" i="1"/>
  <c r="R3937" i="1"/>
  <c r="W1443" i="1"/>
  <c r="E1443" i="1" s="1"/>
  <c r="W4673" i="1"/>
  <c r="E4673" i="1" s="1"/>
  <c r="G2210" i="1"/>
  <c r="R5101" i="1"/>
  <c r="R4530" i="1"/>
  <c r="G6600" i="1"/>
  <c r="W101" i="1"/>
  <c r="E101" i="1" s="1"/>
  <c r="R3048" i="1"/>
  <c r="R2992" i="1"/>
  <c r="G1948" i="1"/>
  <c r="R2796" i="1"/>
  <c r="R3478" i="1"/>
  <c r="G3268" i="1"/>
  <c r="G1587" i="1"/>
  <c r="R130" i="1"/>
  <c r="G1530" i="1"/>
  <c r="G4432" i="1"/>
  <c r="G5276" i="1"/>
  <c r="G1396" i="1"/>
  <c r="R4168" i="1"/>
  <c r="R580" i="1"/>
  <c r="G1296" i="1"/>
  <c r="R5814" i="1"/>
  <c r="W4034" i="1"/>
  <c r="E4034" i="1" s="1"/>
  <c r="G2288" i="1"/>
  <c r="R3202" i="1"/>
  <c r="R6821" i="1"/>
  <c r="R2953" i="1"/>
  <c r="W8079" i="1"/>
  <c r="E8079" i="1" s="1"/>
  <c r="G4001" i="1"/>
  <c r="G5324" i="1"/>
  <c r="G5524" i="1"/>
  <c r="G5202" i="1"/>
  <c r="G4135" i="1"/>
  <c r="R684" i="1"/>
  <c r="R5049" i="1"/>
  <c r="G4601" i="1"/>
  <c r="R4756" i="1"/>
  <c r="R2447" i="1"/>
  <c r="R6057" i="1"/>
  <c r="G7330" i="1"/>
  <c r="G5953" i="1"/>
  <c r="W4888" i="1"/>
  <c r="E4888" i="1" s="1"/>
  <c r="R2280" i="1"/>
  <c r="G1726" i="1"/>
  <c r="G904" i="1"/>
  <c r="R1362" i="1"/>
  <c r="G4085" i="1"/>
  <c r="W3712" i="1"/>
  <c r="E3712" i="1" s="1"/>
  <c r="R3757" i="1"/>
  <c r="G4845" i="1"/>
  <c r="G2164" i="1"/>
  <c r="R6016" i="1"/>
  <c r="G3240" i="1"/>
  <c r="W5911" i="1"/>
  <c r="E5911" i="1" s="1"/>
  <c r="R3103" i="1"/>
  <c r="G3263" i="1"/>
  <c r="R1973" i="1"/>
  <c r="R6218" i="1"/>
  <c r="W6218" i="1" s="1"/>
  <c r="E6218" i="1" s="1"/>
  <c r="G6188" i="1"/>
  <c r="G4562" i="1"/>
  <c r="G8203" i="1"/>
  <c r="G3368" i="1"/>
  <c r="G4309" i="1"/>
  <c r="R6348" i="1"/>
  <c r="W6348" i="1" s="1"/>
  <c r="E6348" i="1" s="1"/>
  <c r="R2455" i="1"/>
  <c r="W2455" i="1" s="1"/>
  <c r="E2455" i="1" s="1"/>
  <c r="G2548" i="1"/>
  <c r="G6206" i="1"/>
  <c r="G2147" i="1"/>
  <c r="W897" i="1"/>
  <c r="E897" i="1" s="1"/>
  <c r="G6516" i="1"/>
  <c r="W5243" i="1"/>
  <c r="E5243" i="1" s="1"/>
  <c r="W4641" i="1"/>
  <c r="E4641" i="1" s="1"/>
  <c r="G821" i="1"/>
  <c r="W4678" i="1"/>
  <c r="E4678" i="1" s="1"/>
  <c r="R3203" i="1"/>
  <c r="W7006" i="1"/>
  <c r="E7006" i="1" s="1"/>
  <c r="R5437" i="1"/>
  <c r="R576" i="1"/>
  <c r="G6281" i="1"/>
  <c r="G4103" i="1"/>
  <c r="W2035" i="1"/>
  <c r="E2035" i="1" s="1"/>
  <c r="W3230" i="1"/>
  <c r="E3230" i="1" s="1"/>
  <c r="G1472" i="1"/>
  <c r="G1070" i="1"/>
  <c r="R3996" i="1"/>
  <c r="W5411" i="1"/>
  <c r="E5411" i="1" s="1"/>
  <c r="W1790" i="1"/>
  <c r="E1790" i="1" s="1"/>
  <c r="R7056" i="1"/>
  <c r="W2210" i="1"/>
  <c r="E2210" i="1" s="1"/>
  <c r="W6022" i="1"/>
  <c r="E6022" i="1" s="1"/>
  <c r="R3780" i="1"/>
  <c r="W951" i="1"/>
  <c r="E951" i="1" s="1"/>
  <c r="G2299" i="1"/>
  <c r="R1335" i="1"/>
  <c r="G2857" i="1"/>
  <c r="R63" i="1"/>
  <c r="W63" i="1" s="1"/>
  <c r="E63" i="1" s="1"/>
  <c r="R3259" i="1"/>
  <c r="W7022" i="1"/>
  <c r="E7022" i="1" s="1"/>
  <c r="G1795" i="1"/>
  <c r="G4512" i="1"/>
  <c r="G6065" i="1"/>
  <c r="W157" i="1"/>
  <c r="E157" i="1" s="1"/>
  <c r="R1868" i="1"/>
  <c r="G3133" i="1"/>
  <c r="R1880" i="1"/>
  <c r="W5177" i="1"/>
  <c r="E5177" i="1" s="1"/>
  <c r="G2723" i="1"/>
  <c r="R3663" i="1"/>
  <c r="W5156" i="1"/>
  <c r="E5156" i="1" s="1"/>
  <c r="W5239" i="1"/>
  <c r="E5239" i="1" s="1"/>
  <c r="R6688" i="1"/>
  <c r="W3581" i="1"/>
  <c r="E3581" i="1" s="1"/>
  <c r="W2832" i="1"/>
  <c r="E2832" i="1" s="1"/>
  <c r="G5015" i="1"/>
  <c r="G2312" i="1"/>
  <c r="R3312" i="1"/>
  <c r="R6194" i="1"/>
  <c r="R510" i="1"/>
  <c r="W3757" i="1"/>
  <c r="E3757" i="1" s="1"/>
  <c r="R1651" i="1"/>
  <c r="R2328" i="1"/>
  <c r="G1417" i="1"/>
  <c r="R1306" i="1"/>
  <c r="R5602" i="1"/>
  <c r="W5602" i="1" s="1"/>
  <c r="E5602" i="1" s="1"/>
  <c r="R4714" i="1"/>
  <c r="G5536" i="1"/>
  <c r="R2839" i="1"/>
  <c r="R6449" i="1"/>
  <c r="W6449" i="1" s="1"/>
  <c r="E6449" i="1" s="1"/>
  <c r="G5388" i="1"/>
  <c r="G6632" i="1"/>
  <c r="G6214" i="1"/>
  <c r="G6035" i="1"/>
  <c r="R2677" i="1"/>
  <c r="G2731" i="1"/>
  <c r="W5414" i="1"/>
  <c r="E5414" i="1" s="1"/>
  <c r="R2595" i="1"/>
  <c r="R6625" i="1"/>
  <c r="W4137" i="1"/>
  <c r="E4137" i="1" s="1"/>
  <c r="G7303" i="1"/>
  <c r="R5204" i="1"/>
  <c r="W5204" i="1" s="1"/>
  <c r="E5204" i="1" s="1"/>
  <c r="W6766" i="1"/>
  <c r="E6766" i="1" s="1"/>
  <c r="G5134" i="1"/>
  <c r="R5056" i="1"/>
  <c r="G222" i="1"/>
  <c r="R5560" i="1"/>
  <c r="G1192" i="1"/>
  <c r="G5895" i="1"/>
  <c r="R7030" i="1"/>
  <c r="G4643" i="1"/>
  <c r="R6003" i="1"/>
  <c r="G7542" i="1"/>
  <c r="R74" i="1"/>
  <c r="W4603" i="1"/>
  <c r="E4603" i="1" s="1"/>
  <c r="R2270" i="1"/>
  <c r="W2270" i="1" s="1"/>
  <c r="E2270" i="1" s="1"/>
  <c r="W5110" i="1"/>
  <c r="E5110" i="1" s="1"/>
  <c r="G2374" i="1"/>
  <c r="G5124" i="1"/>
  <c r="W6258" i="1"/>
  <c r="E6258" i="1" s="1"/>
  <c r="G5201" i="1"/>
  <c r="R1119" i="1"/>
  <c r="R4313" i="1"/>
  <c r="G3917" i="1"/>
  <c r="G2799" i="1"/>
  <c r="G5394" i="1"/>
  <c r="R5811" i="1"/>
  <c r="G5922" i="1"/>
  <c r="W8016" i="1"/>
  <c r="E8016" i="1" s="1"/>
  <c r="W7107" i="1"/>
  <c r="E7107" i="1" s="1"/>
  <c r="W2587" i="1"/>
  <c r="E2587" i="1" s="1"/>
  <c r="G6029" i="1"/>
  <c r="R292" i="1"/>
  <c r="G5041" i="1"/>
  <c r="W6689" i="1"/>
  <c r="E6689" i="1" s="1"/>
  <c r="G2064" i="1"/>
  <c r="W7943" i="1"/>
  <c r="E7943" i="1" s="1"/>
  <c r="G2368" i="1"/>
  <c r="R8057" i="1"/>
  <c r="G4272" i="1"/>
  <c r="G4499" i="1"/>
  <c r="R4663" i="1"/>
  <c r="G6513" i="1"/>
  <c r="W2796" i="1"/>
  <c r="E2796" i="1" s="1"/>
  <c r="R5187" i="1"/>
  <c r="W5187" i="1" s="1"/>
  <c r="E5187" i="1" s="1"/>
  <c r="R6307" i="1"/>
  <c r="W5735" i="1"/>
  <c r="E5735" i="1" s="1"/>
  <c r="G8272" i="1"/>
  <c r="R1688" i="1"/>
  <c r="W1688" i="1" s="1"/>
  <c r="E1688" i="1" s="1"/>
  <c r="G6519" i="1"/>
  <c r="G2742" i="1"/>
  <c r="W292" i="1"/>
  <c r="E292" i="1" s="1"/>
  <c r="G3192" i="1"/>
  <c r="R3946" i="1"/>
  <c r="W3946" i="1" s="1"/>
  <c r="E3946" i="1" s="1"/>
  <c r="R3280" i="1"/>
  <c r="G4726" i="1"/>
  <c r="G4702" i="1"/>
  <c r="R2089" i="1"/>
  <c r="R7106" i="1"/>
  <c r="G7422" i="1"/>
  <c r="R1801" i="1"/>
  <c r="G5084" i="1"/>
  <c r="R6948" i="1"/>
  <c r="W4896" i="1"/>
  <c r="E4896" i="1" s="1"/>
  <c r="G7201" i="1"/>
  <c r="G3878" i="1"/>
  <c r="R3285" i="1"/>
  <c r="G7630" i="1"/>
  <c r="W4091" i="1"/>
  <c r="E4091" i="1" s="1"/>
  <c r="G5243" i="1"/>
  <c r="G6497" i="1"/>
  <c r="R6480" i="1"/>
  <c r="W4989" i="1"/>
  <c r="E4989" i="1" s="1"/>
  <c r="G5912" i="1"/>
  <c r="R2313" i="1"/>
  <c r="R5235" i="1"/>
  <c r="W2898" i="1"/>
  <c r="E2898" i="1" s="1"/>
  <c r="R4191" i="1"/>
  <c r="G4883" i="1"/>
  <c r="G1463" i="1"/>
  <c r="G4982" i="1"/>
  <c r="G1159" i="1"/>
  <c r="W3844" i="1"/>
  <c r="E3844" i="1" s="1"/>
  <c r="R4174" i="1"/>
  <c r="R3021" i="1"/>
  <c r="W3021" i="1" s="1"/>
  <c r="E3021" i="1" s="1"/>
  <c r="W6233" i="1"/>
  <c r="E6233" i="1" s="1"/>
  <c r="G4872" i="1"/>
  <c r="R5140" i="1"/>
  <c r="W1640" i="1"/>
  <c r="E1640" i="1" s="1"/>
  <c r="G5070" i="1"/>
  <c r="W6100" i="1"/>
  <c r="E6100" i="1" s="1"/>
  <c r="R6654" i="1"/>
  <c r="R3825" i="1"/>
  <c r="G5636" i="1"/>
  <c r="G2430" i="1"/>
  <c r="R5829" i="1"/>
  <c r="G6124" i="1"/>
  <c r="G2149" i="1"/>
  <c r="R6230" i="1"/>
  <c r="R1256" i="1"/>
  <c r="G1778" i="1"/>
  <c r="R5747" i="1"/>
  <c r="R3864" i="1"/>
  <c r="R4795" i="1"/>
  <c r="W4795" i="1" s="1"/>
  <c r="E4795" i="1" s="1"/>
  <c r="R5282" i="1"/>
  <c r="G2329" i="1"/>
  <c r="G4714" i="1"/>
  <c r="W6752" i="1"/>
  <c r="E6752" i="1" s="1"/>
  <c r="G2903" i="1"/>
  <c r="W2772" i="1"/>
  <c r="E2772" i="1" s="1"/>
  <c r="G3555" i="1"/>
  <c r="R995" i="1"/>
  <c r="R3978" i="1"/>
  <c r="G3999" i="1"/>
  <c r="G1338" i="1"/>
  <c r="R5084" i="1"/>
  <c r="G6682" i="1"/>
  <c r="G4291" i="1"/>
  <c r="R3128" i="1"/>
  <c r="G1914" i="1"/>
  <c r="G4932" i="1"/>
  <c r="R2820" i="1"/>
  <c r="W4511" i="1"/>
  <c r="E4511" i="1" s="1"/>
  <c r="R6272" i="1"/>
  <c r="R6040" i="1"/>
  <c r="W5203" i="1"/>
  <c r="E5203" i="1" s="1"/>
  <c r="G5058" i="1"/>
  <c r="W4393" i="1"/>
  <c r="E4393" i="1" s="1"/>
  <c r="G5445" i="1"/>
  <c r="R6334" i="1"/>
  <c r="G4206" i="1"/>
  <c r="W907" i="1"/>
  <c r="E907" i="1" s="1"/>
  <c r="W3965" i="1"/>
  <c r="E3965" i="1" s="1"/>
  <c r="G3884" i="1"/>
  <c r="R5947" i="1"/>
  <c r="G4756" i="1"/>
  <c r="W6481" i="1"/>
  <c r="E6481" i="1" s="1"/>
  <c r="G1747" i="1"/>
  <c r="R1830" i="1"/>
  <c r="G4491" i="1"/>
  <c r="R799" i="1"/>
  <c r="W205" i="1"/>
  <c r="E205" i="1" s="1"/>
  <c r="G4283" i="1"/>
  <c r="G6731" i="1"/>
  <c r="R3727" i="1"/>
  <c r="G4102" i="1"/>
  <c r="W1916" i="1"/>
  <c r="E1916" i="1" s="1"/>
  <c r="G6756" i="1"/>
  <c r="G5695" i="1"/>
  <c r="G3578" i="1"/>
  <c r="G179" i="1"/>
  <c r="R3234" i="1"/>
  <c r="W6053" i="1"/>
  <c r="E6053" i="1" s="1"/>
  <c r="G3624" i="1"/>
  <c r="R2044" i="1"/>
  <c r="W5168" i="1"/>
  <c r="E5168" i="1" s="1"/>
  <c r="G4004" i="1"/>
  <c r="R6313" i="1"/>
  <c r="G6655" i="1"/>
  <c r="W4452" i="1"/>
  <c r="E4452" i="1" s="1"/>
  <c r="R6519" i="1"/>
  <c r="W6519" i="1" s="1"/>
  <c r="E6519" i="1" s="1"/>
  <c r="G1973" i="1"/>
  <c r="W487" i="1"/>
  <c r="E487" i="1" s="1"/>
  <c r="G6440" i="1"/>
  <c r="R7476" i="1"/>
  <c r="R6981" i="1"/>
  <c r="R2575" i="1"/>
  <c r="G5459" i="1"/>
  <c r="R4064" i="1"/>
  <c r="W2054" i="1"/>
  <c r="E2054" i="1" s="1"/>
  <c r="R2722" i="1"/>
  <c r="R6611" i="1"/>
  <c r="G2967" i="1"/>
  <c r="W6504" i="1"/>
  <c r="E6504" i="1" s="1"/>
  <c r="W904" i="1"/>
  <c r="E904" i="1" s="1"/>
  <c r="G5857" i="1"/>
  <c r="R2800" i="1"/>
  <c r="W3477" i="1"/>
  <c r="E3477" i="1" s="1"/>
  <c r="G1067" i="1"/>
  <c r="W6931" i="1"/>
  <c r="E6931" i="1" s="1"/>
  <c r="W6289" i="1"/>
  <c r="E6289" i="1" s="1"/>
  <c r="R278" i="1"/>
  <c r="W6733" i="1"/>
  <c r="E6733" i="1" s="1"/>
  <c r="G1894" i="1"/>
  <c r="G1306" i="1"/>
  <c r="G1760" i="1"/>
  <c r="R6244" i="1"/>
  <c r="G4007" i="1"/>
  <c r="G8067" i="1"/>
  <c r="R2817" i="1"/>
  <c r="W2817" i="1" s="1"/>
  <c r="E2817" i="1" s="1"/>
  <c r="R2383" i="1"/>
  <c r="W2598" i="1"/>
  <c r="E2598" i="1" s="1"/>
  <c r="W4378" i="1"/>
  <c r="E4378" i="1" s="1"/>
  <c r="R3227" i="1"/>
  <c r="G2832" i="1"/>
  <c r="R3843" i="1"/>
  <c r="W4315" i="1"/>
  <c r="E4315" i="1" s="1"/>
  <c r="R1176" i="1"/>
  <c r="R290" i="1"/>
  <c r="G3532" i="1"/>
  <c r="R3263" i="1"/>
  <c r="G4782" i="1"/>
  <c r="G6454" i="1"/>
  <c r="G4295" i="1"/>
  <c r="W7820" i="1"/>
  <c r="E7820" i="1" s="1"/>
  <c r="G2786" i="1"/>
  <c r="G1688" i="1"/>
  <c r="G7117" i="1"/>
  <c r="R4860" i="1"/>
  <c r="W6753" i="1"/>
  <c r="E6753" i="1" s="1"/>
  <c r="R4334" i="1"/>
  <c r="R1727" i="1"/>
  <c r="R6580" i="1"/>
  <c r="W880" i="1"/>
  <c r="E880" i="1" s="1"/>
  <c r="W7930" i="1"/>
  <c r="E7930" i="1" s="1"/>
  <c r="W283" i="1"/>
  <c r="E283" i="1" s="1"/>
  <c r="G5336" i="1"/>
  <c r="G1406" i="1"/>
  <c r="R4849" i="1"/>
  <c r="G2957" i="1"/>
  <c r="R4809" i="1"/>
  <c r="W2374" i="1"/>
  <c r="E2374" i="1" s="1"/>
  <c r="G4342" i="1"/>
  <c r="R6484" i="1"/>
  <c r="W3165" i="1"/>
  <c r="E3165" i="1" s="1"/>
  <c r="G7987" i="1"/>
  <c r="G6739" i="1"/>
  <c r="R4792" i="1"/>
  <c r="W4792" i="1" s="1"/>
  <c r="E4792" i="1" s="1"/>
  <c r="G1573" i="1"/>
  <c r="W4682" i="1"/>
  <c r="E4682" i="1" s="1"/>
  <c r="G5782" i="1"/>
  <c r="G3821" i="1"/>
  <c r="W6458" i="1"/>
  <c r="E6458" i="1" s="1"/>
  <c r="G4513" i="1"/>
  <c r="W3671" i="1"/>
  <c r="E3671" i="1" s="1"/>
  <c r="R1628" i="1"/>
  <c r="W3555" i="1"/>
  <c r="E3555" i="1" s="1"/>
  <c r="G4747" i="1"/>
  <c r="R3826" i="1"/>
  <c r="G3556" i="1"/>
  <c r="R3765" i="1"/>
  <c r="W2829" i="1"/>
  <c r="E2829" i="1" s="1"/>
  <c r="G3912" i="1"/>
  <c r="R2912" i="1"/>
  <c r="G4721" i="1"/>
  <c r="W8042" i="1"/>
  <c r="E8042" i="1" s="1"/>
  <c r="W6428" i="1"/>
  <c r="E6428" i="1" s="1"/>
  <c r="W1244" i="1"/>
  <c r="E1244" i="1" s="1"/>
  <c r="W4279" i="1"/>
  <c r="E4279" i="1" s="1"/>
  <c r="W2641" i="1"/>
  <c r="E2641" i="1" s="1"/>
  <c r="R4579" i="1"/>
  <c r="G3299" i="1"/>
  <c r="G597" i="1"/>
  <c r="G3236" i="1"/>
  <c r="W3387" i="1"/>
  <c r="E3387" i="1" s="1"/>
  <c r="G2453" i="1"/>
  <c r="G6304" i="1"/>
  <c r="G4225" i="1"/>
  <c r="R3647" i="1"/>
  <c r="G4119" i="1"/>
  <c r="R6214" i="1"/>
  <c r="G6137" i="1"/>
  <c r="R6388" i="1"/>
  <c r="R4952" i="1"/>
  <c r="G5774" i="1"/>
  <c r="G5734" i="1"/>
  <c r="R3856" i="1"/>
  <c r="G5133" i="1"/>
  <c r="R3671" i="1"/>
  <c r="R177" i="1"/>
  <c r="G5858" i="1"/>
  <c r="G1856" i="1"/>
  <c r="R2554" i="1"/>
  <c r="G5598" i="1"/>
  <c r="R6280" i="1"/>
  <c r="G6317" i="1"/>
  <c r="G2814" i="1"/>
  <c r="R4411" i="1"/>
  <c r="R6932" i="1"/>
  <c r="W6932" i="1" s="1"/>
  <c r="E6932" i="1" s="1"/>
  <c r="G4679" i="1"/>
  <c r="W5991" i="1"/>
  <c r="E5991" i="1" s="1"/>
  <c r="W8012" i="1"/>
  <c r="E8012" i="1" s="1"/>
  <c r="R7065" i="1"/>
  <c r="R1305" i="1"/>
  <c r="G6615" i="1"/>
  <c r="G825" i="1"/>
  <c r="G3261" i="1"/>
  <c r="W5894" i="1"/>
  <c r="E5894" i="1" s="1"/>
  <c r="R2366" i="1"/>
  <c r="R2429" i="1"/>
  <c r="G5098" i="1"/>
  <c r="G2645" i="1"/>
  <c r="W3768" i="1"/>
  <c r="E3768" i="1" s="1"/>
  <c r="W194" i="1"/>
  <c r="E194" i="1" s="1"/>
  <c r="R5581" i="1"/>
  <c r="R4401" i="1"/>
  <c r="G5894" i="1"/>
  <c r="R3537" i="1"/>
  <c r="G2098" i="1"/>
  <c r="G6536" i="1"/>
  <c r="G5811" i="1"/>
  <c r="W4426" i="1"/>
  <c r="E4426" i="1" s="1"/>
  <c r="W5912" i="1"/>
  <c r="E5912" i="1" s="1"/>
  <c r="G1773" i="1"/>
  <c r="G2948" i="1"/>
  <c r="R2844" i="1"/>
  <c r="W2844" i="1" s="1"/>
  <c r="E2844" i="1" s="1"/>
  <c r="G3983" i="1"/>
  <c r="G665" i="1"/>
  <c r="G5752" i="1"/>
  <c r="W6412" i="1"/>
  <c r="E6412" i="1" s="1"/>
  <c r="G1880" i="1"/>
  <c r="G4008" i="1"/>
  <c r="W4921" i="1"/>
  <c r="E4921" i="1" s="1"/>
  <c r="W5862" i="1"/>
  <c r="E5862" i="1" s="1"/>
  <c r="R6164" i="1"/>
  <c r="W6164" i="1" s="1"/>
  <c r="E6164" i="1" s="1"/>
  <c r="R3911" i="1"/>
  <c r="R2773" i="1"/>
  <c r="R521" i="1"/>
  <c r="W5152" i="1"/>
  <c r="E5152" i="1" s="1"/>
  <c r="G5535" i="1"/>
  <c r="G6280" i="1"/>
  <c r="G5529" i="1"/>
  <c r="R3760" i="1"/>
  <c r="G5814" i="1"/>
  <c r="W5491" i="1"/>
  <c r="E5491" i="1" s="1"/>
  <c r="G2236" i="1"/>
  <c r="G4628" i="1"/>
  <c r="W4468" i="1"/>
  <c r="E4468" i="1" s="1"/>
  <c r="W724" i="1"/>
  <c r="E724" i="1" s="1"/>
  <c r="G6903" i="1"/>
  <c r="G7189" i="1"/>
  <c r="G961" i="1"/>
  <c r="W2368" i="1"/>
  <c r="E2368" i="1" s="1"/>
  <c r="G3760" i="1"/>
  <c r="W2529" i="1"/>
  <c r="E2529" i="1" s="1"/>
  <c r="R4731" i="1"/>
  <c r="R4390" i="1"/>
  <c r="G1243" i="1"/>
  <c r="G3618" i="1"/>
  <c r="G6192" i="1"/>
  <c r="R5755" i="1"/>
  <c r="W3942" i="1"/>
  <c r="E3942" i="1" s="1"/>
  <c r="W6413" i="1"/>
  <c r="E6413" i="1" s="1"/>
  <c r="G3826" i="1"/>
  <c r="G4860" i="1"/>
  <c r="W6799" i="1"/>
  <c r="E6799" i="1" s="1"/>
  <c r="R7229" i="1"/>
  <c r="G6866" i="1"/>
  <c r="G8250" i="1"/>
  <c r="R1997" i="1"/>
  <c r="R6878" i="1"/>
  <c r="G2554" i="1"/>
  <c r="R5480" i="1"/>
  <c r="W5480" i="1" s="1"/>
  <c r="E5480" i="1" s="1"/>
  <c r="G4472" i="1"/>
  <c r="R3161" i="1"/>
  <c r="G978" i="1"/>
  <c r="G5834" i="1"/>
  <c r="G3145" i="1"/>
  <c r="R6856" i="1"/>
  <c r="R3403" i="1"/>
  <c r="W3403" i="1" s="1"/>
  <c r="E3403" i="1" s="1"/>
  <c r="W6135" i="1"/>
  <c r="E6135" i="1" s="1"/>
  <c r="R6095" i="1"/>
  <c r="R5615" i="1"/>
  <c r="G4087" i="1"/>
  <c r="R235" i="1"/>
  <c r="G5458" i="1"/>
  <c r="G4709" i="1"/>
  <c r="R2851" i="1"/>
  <c r="G4306" i="1"/>
  <c r="R4610" i="1"/>
  <c r="G1939" i="1"/>
  <c r="G5915" i="1"/>
  <c r="W348" i="1"/>
  <c r="E348" i="1" s="1"/>
  <c r="R403" i="1"/>
  <c r="W1810" i="1"/>
  <c r="E1810" i="1" s="1"/>
  <c r="G3966" i="1"/>
  <c r="W3962" i="1"/>
  <c r="E3962" i="1" s="1"/>
  <c r="W2105" i="1"/>
  <c r="E2105" i="1" s="1"/>
  <c r="G4269" i="1"/>
  <c r="G4769" i="1"/>
  <c r="G5422" i="1"/>
  <c r="R1280" i="1"/>
  <c r="G4939" i="1"/>
  <c r="G2794" i="1"/>
  <c r="G2383" i="1"/>
  <c r="W4206" i="1"/>
  <c r="E4206" i="1" s="1"/>
  <c r="R2222" i="1"/>
  <c r="R2221" i="1"/>
  <c r="G2986" i="1"/>
  <c r="R6588" i="1"/>
  <c r="G3544" i="1"/>
  <c r="W4417" i="1"/>
  <c r="E4417" i="1" s="1"/>
  <c r="R5786" i="1"/>
  <c r="W4907" i="1"/>
  <c r="E4907" i="1" s="1"/>
  <c r="R422" i="1"/>
  <c r="G2162" i="1"/>
  <c r="G5994" i="1"/>
  <c r="R3915" i="1"/>
  <c r="R5123" i="1"/>
  <c r="W6946" i="1"/>
  <c r="E6946" i="1" s="1"/>
  <c r="R813" i="1"/>
  <c r="G2209" i="1"/>
  <c r="W2820" i="1"/>
  <c r="E2820" i="1" s="1"/>
  <c r="G5733" i="1"/>
  <c r="R5314" i="1"/>
  <c r="W5314" i="1" s="1"/>
  <c r="E5314" i="1" s="1"/>
  <c r="W1626" i="1"/>
  <c r="E1626" i="1" s="1"/>
  <c r="G6003" i="1"/>
  <c r="G3807" i="1"/>
  <c r="R2057" i="1"/>
  <c r="G1749" i="1"/>
  <c r="W4629" i="1"/>
  <c r="E4629" i="1" s="1"/>
  <c r="R6490" i="1"/>
  <c r="G6356" i="1"/>
  <c r="R5322" i="1"/>
  <c r="G6107" i="1"/>
  <c r="G4882" i="1"/>
  <c r="R2234" i="1"/>
  <c r="W2234" i="1" s="1"/>
  <c r="E2234" i="1" s="1"/>
  <c r="R4132" i="1"/>
  <c r="R1944" i="1"/>
  <c r="G3872" i="1"/>
  <c r="R2842" i="1"/>
  <c r="W2842" i="1" s="1"/>
  <c r="E2842" i="1" s="1"/>
  <c r="G4948" i="1"/>
  <c r="W5018" i="1"/>
  <c r="E5018" i="1" s="1"/>
  <c r="W2168" i="1"/>
  <c r="E2168" i="1" s="1"/>
  <c r="R1724" i="1"/>
  <c r="W1724" i="1" s="1"/>
  <c r="E1724" i="1" s="1"/>
  <c r="W2144" i="1"/>
  <c r="E2144" i="1" s="1"/>
  <c r="W538" i="1"/>
  <c r="E538" i="1" s="1"/>
  <c r="W2351" i="1"/>
  <c r="E2351" i="1" s="1"/>
  <c r="W6082" i="1"/>
  <c r="E6082" i="1" s="1"/>
  <c r="W347" i="1"/>
  <c r="E347" i="1" s="1"/>
  <c r="W7137" i="1"/>
  <c r="E7137" i="1" s="1"/>
  <c r="G4856" i="1"/>
  <c r="G1342" i="1"/>
  <c r="G2617" i="1"/>
  <c r="G4284" i="1"/>
  <c r="W6124" i="1"/>
  <c r="E6124" i="1" s="1"/>
  <c r="R5861" i="1"/>
  <c r="G2578" i="1"/>
  <c r="R3680" i="1"/>
  <c r="R967" i="1"/>
  <c r="G1487" i="1"/>
  <c r="G5383" i="1"/>
  <c r="R4512" i="1"/>
  <c r="W4663" i="1"/>
  <c r="E4663" i="1" s="1"/>
  <c r="G7944" i="1"/>
  <c r="W8229" i="1"/>
  <c r="E8229" i="1" s="1"/>
  <c r="R5610" i="1"/>
  <c r="G2239" i="1"/>
  <c r="G4863" i="1"/>
  <c r="R4983" i="1"/>
  <c r="W5508" i="1"/>
  <c r="E5508" i="1" s="1"/>
  <c r="G4997" i="1"/>
  <c r="G1419" i="1"/>
  <c r="R3823" i="1"/>
  <c r="W6737" i="1"/>
  <c r="E6737" i="1" s="1"/>
  <c r="W4413" i="1"/>
  <c r="E4413" i="1" s="1"/>
  <c r="R6667" i="1"/>
  <c r="G3077" i="1"/>
  <c r="W6480" i="1"/>
  <c r="E6480" i="1" s="1"/>
  <c r="G2557" i="1"/>
  <c r="R6497" i="1"/>
  <c r="R738" i="1"/>
  <c r="G4570" i="1"/>
  <c r="R2239" i="1"/>
  <c r="R3195" i="1"/>
  <c r="W4259" i="1"/>
  <c r="E4259" i="1" s="1"/>
  <c r="R6123" i="1"/>
  <c r="W6123" i="1" s="1"/>
  <c r="E6123" i="1" s="1"/>
  <c r="R1333" i="1"/>
  <c r="G3276" i="1"/>
  <c r="R2300" i="1"/>
  <c r="G1690" i="1"/>
  <c r="R1723" i="1"/>
  <c r="W6291" i="1"/>
  <c r="E6291" i="1" s="1"/>
  <c r="R6329" i="1"/>
  <c r="G7294" i="1"/>
  <c r="G996" i="1"/>
  <c r="W1547" i="1"/>
  <c r="E1547" i="1" s="1"/>
  <c r="R5780" i="1"/>
  <c r="W5780" i="1" s="1"/>
  <c r="E5780" i="1" s="1"/>
  <c r="W4698" i="1"/>
  <c r="E4698" i="1" s="1"/>
  <c r="R4686" i="1"/>
  <c r="G538" i="1"/>
  <c r="G6388" i="1"/>
  <c r="W4709" i="1"/>
  <c r="E4709" i="1" s="1"/>
  <c r="G3823" i="1"/>
  <c r="R3323" i="1"/>
  <c r="G1990" i="1"/>
  <c r="G6315" i="1"/>
  <c r="W4773" i="1"/>
  <c r="E4773" i="1" s="1"/>
  <c r="W3047" i="1"/>
  <c r="E3047" i="1" s="1"/>
  <c r="R4967" i="1"/>
  <c r="G4116" i="1"/>
  <c r="R3056" i="1"/>
  <c r="R5993" i="1"/>
  <c r="R4372" i="1"/>
  <c r="W4372" i="1" s="1"/>
  <c r="E4372" i="1" s="1"/>
  <c r="G2434" i="1"/>
  <c r="G6285" i="1"/>
  <c r="W3493" i="1"/>
  <c r="E3493" i="1" s="1"/>
  <c r="R5440" i="1"/>
  <c r="G5389" i="1"/>
  <c r="G2804" i="1"/>
  <c r="G4827" i="1"/>
  <c r="G2552" i="1"/>
  <c r="G3572" i="1"/>
  <c r="W7117" i="1"/>
  <c r="E7117" i="1" s="1"/>
  <c r="G2380" i="1"/>
  <c r="W5297" i="1"/>
  <c r="E5297" i="1" s="1"/>
  <c r="W5917" i="1"/>
  <c r="E5917" i="1" s="1"/>
  <c r="G265" i="1"/>
  <c r="R5799" i="1"/>
  <c r="W5799" i="1" s="1"/>
  <c r="E5799" i="1" s="1"/>
  <c r="W2662" i="1"/>
  <c r="E2662" i="1" s="1"/>
  <c r="W3388" i="1"/>
  <c r="E3388" i="1" s="1"/>
  <c r="R321" i="1"/>
  <c r="W3351" i="1"/>
  <c r="E3351" i="1" s="1"/>
  <c r="R3133" i="1"/>
  <c r="W1973" i="1"/>
  <c r="E1973" i="1" s="1"/>
  <c r="G1864" i="1"/>
  <c r="R4179" i="1"/>
  <c r="W486" i="1"/>
  <c r="E486" i="1" s="1"/>
  <c r="W3765" i="1"/>
  <c r="E3765" i="1" s="1"/>
  <c r="G2351" i="1"/>
  <c r="R3918" i="1"/>
  <c r="W2313" i="1"/>
  <c r="E2313" i="1" s="1"/>
  <c r="G6045" i="1"/>
  <c r="G5987" i="1"/>
  <c r="G1335" i="1"/>
  <c r="W8203" i="1"/>
  <c r="E8203" i="1" s="1"/>
  <c r="G4688" i="1"/>
  <c r="G6299" i="1"/>
  <c r="R6734" i="1"/>
  <c r="G6077" i="1"/>
  <c r="G4347" i="1"/>
  <c r="W6103" i="1"/>
  <c r="E6103" i="1" s="1"/>
  <c r="G4517" i="1"/>
  <c r="R4129" i="1"/>
  <c r="W1773" i="1"/>
  <c r="E1773" i="1" s="1"/>
  <c r="G1445" i="1"/>
  <c r="R4593" i="1"/>
  <c r="W5559" i="1"/>
  <c r="E5559" i="1" s="1"/>
  <c r="G235" i="1"/>
  <c r="G1144" i="1"/>
  <c r="R7244" i="1"/>
  <c r="G5183" i="1"/>
  <c r="R2857" i="1"/>
  <c r="R2453" i="1"/>
  <c r="R3159" i="1"/>
  <c r="R5391" i="1"/>
  <c r="R3519" i="1"/>
  <c r="G2820" i="1"/>
  <c r="R725" i="1"/>
  <c r="W5891" i="1"/>
  <c r="E5891" i="1" s="1"/>
  <c r="R169" i="1"/>
  <c r="R536" i="1"/>
  <c r="G6316" i="1"/>
  <c r="G1883" i="1"/>
  <c r="G181" i="1"/>
  <c r="R5524" i="1"/>
  <c r="R1923" i="1"/>
  <c r="W1923" i="1" s="1"/>
  <c r="E1923" i="1" s="1"/>
  <c r="W6159" i="1"/>
  <c r="E6159" i="1" s="1"/>
  <c r="R6899" i="1"/>
  <c r="W6899" i="1" s="1"/>
  <c r="E6899" i="1" s="1"/>
  <c r="R259" i="1"/>
  <c r="R6682" i="1"/>
  <c r="G4213" i="1"/>
  <c r="R2731" i="1"/>
  <c r="G8326" i="1"/>
  <c r="W6557" i="1"/>
  <c r="E6557" i="1" s="1"/>
  <c r="G3280" i="1"/>
  <c r="W1487" i="1"/>
  <c r="E1487" i="1" s="1"/>
  <c r="G1333" i="1"/>
  <c r="G5378" i="1"/>
  <c r="G7033" i="1"/>
  <c r="R5136" i="1"/>
  <c r="R621" i="1"/>
  <c r="G7141" i="1"/>
  <c r="G5883" i="1"/>
  <c r="R4883" i="1"/>
  <c r="W4883" i="1" s="1"/>
  <c r="E4883" i="1" s="1"/>
  <c r="G4153" i="1"/>
  <c r="G5231" i="1"/>
  <c r="G4530" i="1"/>
  <c r="G847" i="1"/>
  <c r="R2437" i="1"/>
  <c r="R3682" i="1"/>
  <c r="R3506" i="1"/>
  <c r="G4348" i="1"/>
  <c r="G4778" i="1"/>
  <c r="R6954" i="1"/>
  <c r="R4188" i="1"/>
  <c r="W4188" i="1" s="1"/>
  <c r="E4188" i="1" s="1"/>
  <c r="G5898" i="1"/>
  <c r="R5183" i="1"/>
  <c r="R6060" i="1"/>
  <c r="R2462" i="1"/>
  <c r="R6107" i="1"/>
  <c r="W7922" i="1"/>
  <c r="E7922" i="1" s="1"/>
  <c r="W4565" i="1"/>
  <c r="E4565" i="1" s="1"/>
  <c r="W3261" i="1"/>
  <c r="E3261" i="1" s="1"/>
  <c r="W5671" i="1"/>
  <c r="E5671" i="1" s="1"/>
  <c r="R3631" i="1"/>
  <c r="W207" i="1"/>
  <c r="E207" i="1" s="1"/>
  <c r="G799" i="1"/>
  <c r="R2950" i="1"/>
  <c r="W2950" i="1" s="1"/>
  <c r="E2950" i="1" s="1"/>
  <c r="R5155" i="1"/>
  <c r="G4828" i="1"/>
  <c r="G4635" i="1"/>
  <c r="W6078" i="1"/>
  <c r="E6078" i="1" s="1"/>
  <c r="R3271" i="1"/>
  <c r="G5780" i="1"/>
  <c r="R8280" i="1"/>
  <c r="W4179" i="1"/>
  <c r="E4179" i="1" s="1"/>
  <c r="R2591" i="1"/>
  <c r="G6451" i="1"/>
  <c r="R7247" i="1"/>
  <c r="G3038" i="1"/>
  <c r="R847" i="1"/>
  <c r="G2817" i="1"/>
  <c r="G5135" i="1"/>
  <c r="W8001" i="1"/>
  <c r="E8001" i="1" s="1"/>
  <c r="G6735" i="1"/>
  <c r="W4295" i="1"/>
  <c r="E4295" i="1" s="1"/>
  <c r="R1934" i="1"/>
  <c r="W1934" i="1" s="1"/>
  <c r="E1934" i="1" s="1"/>
  <c r="G2324" i="1"/>
  <c r="G6547" i="1"/>
  <c r="W2382" i="1"/>
  <c r="E2382" i="1" s="1"/>
  <c r="G4690" i="1"/>
  <c r="W5265" i="1"/>
  <c r="E5265" i="1" s="1"/>
  <c r="W844" i="1"/>
  <c r="E844" i="1" s="1"/>
  <c r="W876" i="1"/>
  <c r="E876" i="1" s="1"/>
  <c r="R8141" i="1"/>
  <c r="R1039" i="1"/>
  <c r="W1039" i="1" s="1"/>
  <c r="E1039" i="1" s="1"/>
  <c r="R4977" i="1"/>
  <c r="G2813" i="1"/>
  <c r="R4851" i="1"/>
  <c r="R4225" i="1"/>
  <c r="G2381" i="1"/>
  <c r="W4225" i="1"/>
  <c r="E4225" i="1" s="1"/>
  <c r="R2792" i="1"/>
  <c r="G2717" i="1"/>
  <c r="W2843" i="1"/>
  <c r="E2843" i="1" s="1"/>
  <c r="G2673" i="1"/>
  <c r="R6044" i="1"/>
  <c r="G1145" i="1"/>
  <c r="R4782" i="1"/>
  <c r="R3787" i="1"/>
  <c r="W3787" i="1" s="1"/>
  <c r="E3787" i="1" s="1"/>
  <c r="W5009" i="1"/>
  <c r="E5009" i="1" s="1"/>
  <c r="R6242" i="1"/>
  <c r="R4960" i="1"/>
  <c r="R6199" i="1"/>
  <c r="W6848" i="1"/>
  <c r="E6848" i="1" s="1"/>
  <c r="G5594" i="1"/>
  <c r="G528" i="1"/>
  <c r="R2314" i="1"/>
  <c r="W3991" i="1"/>
  <c r="E3991" i="1" s="1"/>
  <c r="G6948" i="1"/>
  <c r="G5538" i="1"/>
  <c r="G7181" i="1"/>
  <c r="W5541" i="1"/>
  <c r="E5541" i="1" s="1"/>
  <c r="W2800" i="1"/>
  <c r="E2800" i="1" s="1"/>
  <c r="R5680" i="1"/>
  <c r="W5680" i="1" s="1"/>
  <c r="E5680" i="1" s="1"/>
  <c r="R5908" i="1"/>
  <c r="W5908" i="1" s="1"/>
  <c r="E5908" i="1" s="1"/>
  <c r="G4581" i="1"/>
  <c r="W6137" i="1"/>
  <c r="E6137" i="1" s="1"/>
  <c r="R4383" i="1"/>
  <c r="W4383" i="1" s="1"/>
  <c r="E4383" i="1" s="1"/>
  <c r="R4863" i="1"/>
  <c r="W5115" i="1"/>
  <c r="E5115" i="1" s="1"/>
  <c r="G6442" i="1"/>
  <c r="G4907" i="1"/>
  <c r="G1438" i="1"/>
  <c r="G2217" i="1"/>
  <c r="R4348" i="1"/>
  <c r="R1612" i="1"/>
  <c r="G5822" i="1"/>
  <c r="W2462" i="1"/>
  <c r="E2462" i="1" s="1"/>
  <c r="G4313" i="1"/>
  <c r="R6152" i="1"/>
  <c r="G5726" i="1"/>
  <c r="W3532" i="1"/>
  <c r="E3532" i="1" s="1"/>
  <c r="G1916" i="1"/>
  <c r="R5607" i="1"/>
  <c r="W5607" i="1" s="1"/>
  <c r="E5607" i="1" s="1"/>
  <c r="G6625" i="1"/>
  <c r="R6473" i="1"/>
  <c r="R1437" i="1"/>
  <c r="W6301" i="1"/>
  <c r="E6301" i="1" s="1"/>
  <c r="R3884" i="1"/>
  <c r="G4455" i="1"/>
  <c r="G5574" i="1"/>
  <c r="G4341" i="1"/>
  <c r="G3217" i="1"/>
  <c r="G3002" i="1"/>
  <c r="W188" i="1"/>
  <c r="E188" i="1" s="1"/>
  <c r="R1024" i="1"/>
  <c r="R3999" i="1"/>
  <c r="G4048" i="1"/>
  <c r="R4693" i="1"/>
  <c r="G519" i="1"/>
  <c r="W902" i="1"/>
  <c r="E902" i="1" s="1"/>
  <c r="R6801" i="1"/>
  <c r="R3818" i="1"/>
  <c r="G5830" i="1"/>
  <c r="W6009" i="1"/>
  <c r="E6009" i="1" s="1"/>
  <c r="R4118" i="1"/>
  <c r="W4118" i="1" s="1"/>
  <c r="E4118" i="1" s="1"/>
  <c r="G1892" i="1"/>
  <c r="R4347" i="1"/>
  <c r="W4307" i="1"/>
  <c r="E4307" i="1" s="1"/>
  <c r="W4987" i="1"/>
  <c r="E4987" i="1" s="1"/>
  <c r="G6585" i="1"/>
  <c r="R519" i="1"/>
  <c r="R1243" i="1"/>
  <c r="R3634" i="1"/>
  <c r="R5016" i="1"/>
  <c r="W1445" i="1"/>
  <c r="E1445" i="1" s="1"/>
  <c r="G5755" i="1"/>
  <c r="G4664" i="1"/>
  <c r="R4574" i="1"/>
  <c r="W4001" i="1"/>
  <c r="E4001" i="1" s="1"/>
  <c r="R5007" i="1"/>
  <c r="W4388" i="1"/>
  <c r="E4388" i="1" s="1"/>
  <c r="G2059" i="1"/>
  <c r="W1972" i="1"/>
  <c r="E1972" i="1" s="1"/>
  <c r="W5660" i="1"/>
  <c r="E5660" i="1" s="1"/>
  <c r="G5480" i="1"/>
  <c r="W5462" i="1"/>
  <c r="E5462" i="1" s="1"/>
  <c r="W1533" i="1"/>
  <c r="E1533" i="1" s="1"/>
  <c r="G5302" i="1"/>
  <c r="R2441" i="1"/>
  <c r="G2680" i="1"/>
  <c r="G1580" i="1"/>
  <c r="W7056" i="1"/>
  <c r="E7056" i="1" s="1"/>
  <c r="W3611" i="1"/>
  <c r="E3611" i="1" s="1"/>
  <c r="W5093" i="1"/>
  <c r="E5093" i="1" s="1"/>
  <c r="G1669" i="1"/>
  <c r="R4115" i="1"/>
  <c r="W4115" i="1" s="1"/>
  <c r="E4115" i="1" s="1"/>
  <c r="R3490" i="1"/>
  <c r="G6270" i="1"/>
  <c r="G4315" i="1"/>
  <c r="R5723" i="1"/>
  <c r="G1237" i="1"/>
  <c r="G5156" i="1"/>
  <c r="R4951" i="1"/>
  <c r="G4723" i="1"/>
  <c r="G2869" i="1"/>
  <c r="R5371" i="1"/>
  <c r="G4159" i="1"/>
  <c r="W3522" i="1"/>
  <c r="E3522" i="1" s="1"/>
  <c r="R4341" i="1"/>
  <c r="G3438" i="1"/>
  <c r="G3169" i="1"/>
  <c r="W5636" i="1"/>
  <c r="E5636" i="1" s="1"/>
  <c r="R5728" i="1"/>
  <c r="W305" i="1"/>
  <c r="E305" i="1" s="1"/>
  <c r="W4851" i="1"/>
  <c r="E4851" i="1" s="1"/>
  <c r="W3918" i="1"/>
  <c r="E3918" i="1" s="1"/>
  <c r="G4251" i="1"/>
  <c r="G902" i="1"/>
  <c r="R1228" i="1"/>
  <c r="G1054" i="1"/>
  <c r="W5431" i="1"/>
  <c r="E5431" i="1" s="1"/>
  <c r="W4714" i="1"/>
  <c r="E4714" i="1" s="1"/>
  <c r="G4673" i="1"/>
  <c r="W3800" i="1"/>
  <c r="E3800" i="1" s="1"/>
  <c r="R5098" i="1"/>
  <c r="W5098" i="1" s="1"/>
  <c r="E5098" i="1" s="1"/>
  <c r="G6060" i="1"/>
  <c r="R6451" i="1"/>
  <c r="W6825" i="1"/>
  <c r="E6825" i="1" s="1"/>
  <c r="G5413" i="1"/>
  <c r="W4510" i="1"/>
  <c r="E4510" i="1" s="1"/>
  <c r="R4643" i="1"/>
  <c r="R2957" i="1"/>
  <c r="R5556" i="1"/>
  <c r="R299" i="1"/>
  <c r="R6838" i="1"/>
  <c r="R6585" i="1"/>
  <c r="G7517" i="1"/>
  <c r="R6188" i="1"/>
  <c r="W6188" i="1" s="1"/>
  <c r="E6188" i="1" s="1"/>
  <c r="R5238" i="1"/>
  <c r="R2628" i="1"/>
  <c r="G3403" i="1"/>
  <c r="R2692" i="1"/>
  <c r="W3224" i="1"/>
  <c r="E3224" i="1" s="1"/>
  <c r="G6229" i="1"/>
  <c r="R2572" i="1"/>
  <c r="W5702" i="1"/>
  <c r="E5702" i="1" s="1"/>
  <c r="R4379" i="1"/>
  <c r="G4270" i="1"/>
  <c r="R6784" i="1"/>
  <c r="G5607" i="1"/>
  <c r="G5735" i="1"/>
  <c r="G3512" i="1"/>
  <c r="G1245" i="1"/>
  <c r="G3657" i="1"/>
  <c r="R4726" i="1"/>
  <c r="W4726" i="1" s="1"/>
  <c r="E4726" i="1" s="1"/>
  <c r="W5919" i="1"/>
  <c r="E5919" i="1" s="1"/>
  <c r="G2340" i="1"/>
  <c r="G1225" i="1"/>
  <c r="R3952" i="1"/>
  <c r="W4025" i="1"/>
  <c r="E4025" i="1" s="1"/>
  <c r="R5086" i="1"/>
  <c r="W3635" i="1"/>
  <c r="E3635" i="1" s="1"/>
  <c r="R6285" i="1"/>
  <c r="G5999" i="1"/>
  <c r="W2792" i="1"/>
  <c r="E2792" i="1" s="1"/>
  <c r="R5909" i="1"/>
  <c r="W5909" i="1" s="1"/>
  <c r="E5909" i="1" s="1"/>
  <c r="G3591" i="1"/>
  <c r="G3942" i="1"/>
  <c r="R5464" i="1"/>
  <c r="W5464" i="1" s="1"/>
  <c r="E5464" i="1" s="1"/>
  <c r="R5551" i="1"/>
  <c r="G1691" i="1"/>
  <c r="W2239" i="1"/>
  <c r="E2239" i="1" s="1"/>
  <c r="G6326" i="1"/>
  <c r="R2036" i="1"/>
  <c r="G5794" i="1"/>
  <c r="G2509" i="1"/>
  <c r="G5431" i="1"/>
  <c r="R6045" i="1"/>
  <c r="W3556" i="1"/>
  <c r="E3556" i="1" s="1"/>
  <c r="G6160" i="1"/>
  <c r="R5885" i="1"/>
  <c r="W3680" i="1"/>
  <c r="E3680" i="1" s="1"/>
  <c r="W4250" i="1"/>
  <c r="E4250" i="1" s="1"/>
  <c r="R4010" i="1"/>
  <c r="W5673" i="1"/>
  <c r="E5673" i="1" s="1"/>
  <c r="W4702" i="1"/>
  <c r="E4702" i="1" s="1"/>
  <c r="W5377" i="1"/>
  <c r="E5377" i="1" s="1"/>
  <c r="W6194" i="1"/>
  <c r="E6194" i="1" s="1"/>
  <c r="R6409" i="1"/>
  <c r="W6409" i="1" s="1"/>
  <c r="E6409" i="1" s="1"/>
  <c r="W706" i="1"/>
  <c r="E706" i="1" s="1"/>
  <c r="W5183" i="1"/>
  <c r="E5183" i="1" s="1"/>
  <c r="W491" i="1"/>
  <c r="E491" i="1" s="1"/>
  <c r="G6458" i="1"/>
  <c r="G6058" i="1"/>
  <c r="R1580" i="1"/>
  <c r="R3614" i="1"/>
  <c r="W6195" i="1"/>
  <c r="E6195" i="1" s="1"/>
  <c r="W5528" i="1"/>
  <c r="E5528" i="1" s="1"/>
  <c r="W6763" i="1"/>
  <c r="E6763" i="1" s="1"/>
  <c r="R3936" i="1"/>
  <c r="W3936" i="1" s="1"/>
  <c r="E3936" i="1" s="1"/>
  <c r="W223" i="1"/>
  <c r="E223" i="1" s="1"/>
  <c r="W3833" i="1"/>
  <c r="E3833" i="1" s="1"/>
  <c r="G3469" i="1"/>
  <c r="R6454" i="1"/>
  <c r="R2814" i="1"/>
  <c r="R6326" i="1"/>
  <c r="W4643" i="1"/>
  <c r="E4643" i="1" s="1"/>
  <c r="W3709" i="1"/>
  <c r="E3709" i="1" s="1"/>
  <c r="W1628" i="1"/>
  <c r="E1628" i="1" s="1"/>
  <c r="W5193" i="1"/>
  <c r="E5193" i="1" s="1"/>
  <c r="G6638" i="1"/>
  <c r="R1939" i="1"/>
  <c r="W1939" i="1" s="1"/>
  <c r="E1939" i="1" s="1"/>
  <c r="R4651" i="1"/>
  <c r="W6611" i="1"/>
  <c r="E6611" i="1" s="1"/>
  <c r="G5705" i="1"/>
  <c r="W4585" i="1"/>
  <c r="E4585" i="1" s="1"/>
  <c r="G5565" i="1"/>
  <c r="G2622" i="1"/>
  <c r="R1365" i="1"/>
  <c r="R6007" i="1"/>
  <c r="R4902" i="1"/>
  <c r="W4902" i="1" s="1"/>
  <c r="E4902" i="1" s="1"/>
  <c r="G6092" i="1"/>
  <c r="G3099" i="1"/>
  <c r="G2105" i="1"/>
  <c r="G6947" i="1"/>
  <c r="G6119" i="1"/>
  <c r="W5461" i="1"/>
  <c r="E5461" i="1" s="1"/>
  <c r="R5785" i="1"/>
  <c r="W5785" i="1" s="1"/>
  <c r="E5785" i="1" s="1"/>
  <c r="G6799" i="1"/>
  <c r="G6489" i="1"/>
  <c r="W4983" i="1"/>
  <c r="E4983" i="1" s="1"/>
  <c r="R3941" i="1"/>
  <c r="R5941" i="1"/>
  <c r="W5941" i="1" s="1"/>
  <c r="E5941" i="1" s="1"/>
  <c r="R7141" i="1"/>
  <c r="W7141" i="1" s="1"/>
  <c r="E7141" i="1" s="1"/>
  <c r="R3219" i="1"/>
  <c r="R5898" i="1"/>
  <c r="W5898" i="1" s="1"/>
  <c r="E5898" i="1" s="1"/>
  <c r="R6132" i="1"/>
  <c r="G2429" i="1"/>
  <c r="W1362" i="1"/>
  <c r="E1362" i="1" s="1"/>
  <c r="W4366" i="1"/>
  <c r="E4366" i="1" s="1"/>
  <c r="W4782" i="1"/>
  <c r="E4782" i="1" s="1"/>
  <c r="W5056" i="1"/>
  <c r="E5056" i="1" s="1"/>
  <c r="R6728" i="1"/>
  <c r="R1247" i="1"/>
  <c r="R4939" i="1"/>
  <c r="W6119" i="1"/>
  <c r="E6119" i="1" s="1"/>
  <c r="R2231" i="1"/>
  <c r="R6756" i="1"/>
  <c r="W6114" i="1"/>
  <c r="E6114" i="1" s="1"/>
  <c r="G3296" i="1"/>
  <c r="W3056" i="1"/>
  <c r="E3056" i="1" s="1"/>
  <c r="R5039" i="1"/>
  <c r="W6102" i="1"/>
  <c r="E6102" i="1" s="1"/>
  <c r="R2160" i="1"/>
  <c r="G6593" i="1"/>
  <c r="R4414" i="1"/>
  <c r="W4414" i="1" s="1"/>
  <c r="E4414" i="1" s="1"/>
  <c r="R7201" i="1"/>
  <c r="W1290" i="1"/>
  <c r="E1290" i="1" s="1"/>
  <c r="R1778" i="1"/>
  <c r="W1778" i="1" s="1"/>
  <c r="E1778" i="1" s="1"/>
  <c r="G790" i="1"/>
  <c r="R5445" i="1"/>
  <c r="R5394" i="1"/>
  <c r="R4297" i="1"/>
  <c r="W560" i="1"/>
  <c r="E560" i="1" s="1"/>
  <c r="R894" i="1"/>
  <c r="R5710" i="1"/>
  <c r="W6801" i="1"/>
  <c r="E6801" i="1" s="1"/>
  <c r="R4213" i="1"/>
  <c r="G6899" i="1"/>
  <c r="R3595" i="1"/>
  <c r="G1103" i="1"/>
  <c r="G2165" i="1"/>
  <c r="W4514" i="1"/>
  <c r="E4514" i="1" s="1"/>
  <c r="G5155" i="1"/>
  <c r="G6300" i="1"/>
  <c r="W3818" i="1"/>
  <c r="E3818" i="1" s="1"/>
  <c r="G7252" i="1"/>
  <c r="G6566" i="1"/>
  <c r="G6490" i="1"/>
  <c r="G5056" i="1"/>
  <c r="W1883" i="1"/>
  <c r="E1883" i="1" s="1"/>
  <c r="G2563" i="1"/>
  <c r="W6272" i="1"/>
  <c r="E6272" i="1" s="1"/>
  <c r="G4380" i="1"/>
  <c r="R386" i="1"/>
  <c r="G4144" i="1"/>
  <c r="R4269" i="1"/>
  <c r="W4269" i="1" s="1"/>
  <c r="E4269" i="1" s="1"/>
  <c r="R5485" i="1"/>
  <c r="R6540" i="1"/>
  <c r="R2339" i="1"/>
  <c r="W2339" i="1" s="1"/>
  <c r="E2339" i="1" s="1"/>
  <c r="G1348" i="1"/>
  <c r="R3497" i="1"/>
  <c r="W5302" i="1"/>
  <c r="E5302" i="1" s="1"/>
  <c r="R2241" i="1"/>
  <c r="W2241" i="1" s="1"/>
  <c r="E2241" i="1" s="1"/>
  <c r="G5473" i="1"/>
  <c r="G2672" i="1"/>
  <c r="R481" i="1"/>
  <c r="W480" i="1"/>
  <c r="E480" i="1" s="1"/>
  <c r="G3460" i="1"/>
  <c r="G2042" i="1"/>
  <c r="R1147" i="1"/>
  <c r="W386" i="1"/>
  <c r="E386" i="1" s="1"/>
  <c r="R4721" i="1"/>
  <c r="W2814" i="1"/>
  <c r="E2814" i="1" s="1"/>
  <c r="R4856" i="1"/>
  <c r="W4856" i="1" s="1"/>
  <c r="E4856" i="1" s="1"/>
  <c r="G5801" i="1"/>
  <c r="R4827" i="1"/>
  <c r="G3397" i="1"/>
  <c r="G3567" i="1"/>
  <c r="R2983" i="1"/>
  <c r="W5382" i="1"/>
  <c r="E5382" i="1" s="1"/>
  <c r="W6152" i="1"/>
  <c r="E6152" i="1" s="1"/>
  <c r="G2308" i="1"/>
  <c r="R2854" i="1"/>
  <c r="G4390" i="1"/>
  <c r="G3104" i="1"/>
  <c r="G2992" i="1"/>
  <c r="G3259" i="1"/>
  <c r="G3585" i="1"/>
  <c r="R1245" i="1"/>
  <c r="W5883" i="1"/>
  <c r="E5883" i="1" s="1"/>
  <c r="W2036" i="1"/>
  <c r="E2036" i="1" s="1"/>
  <c r="W3000" i="1"/>
  <c r="E3000" i="1" s="1"/>
  <c r="R2215" i="1"/>
  <c r="G3925" i="1"/>
  <c r="G4383" i="1"/>
  <c r="G5437" i="1"/>
  <c r="W2222" i="1"/>
  <c r="E2222" i="1" s="1"/>
  <c r="G6461" i="1"/>
  <c r="R5830" i="1"/>
  <c r="R2860" i="1"/>
  <c r="R4740" i="1"/>
  <c r="G3791" i="1"/>
  <c r="W5619" i="1"/>
  <c r="E5619" i="1" s="1"/>
  <c r="R1417" i="1"/>
  <c r="R4237" i="1"/>
  <c r="R2468" i="1"/>
  <c r="R2430" i="1"/>
  <c r="W3530" i="1"/>
  <c r="E3530" i="1" s="1"/>
  <c r="G4740" i="1"/>
  <c r="R3438" i="1"/>
  <c r="G6022" i="1"/>
  <c r="G1965" i="1"/>
  <c r="W5533" i="1"/>
  <c r="E5533" i="1" s="1"/>
  <c r="R5953" i="1"/>
  <c r="G6904" i="1"/>
  <c r="G4485" i="1"/>
  <c r="W4390" i="1"/>
  <c r="E4390" i="1" s="1"/>
  <c r="G6507" i="1"/>
  <c r="R5202" i="1"/>
  <c r="W5202" i="1" s="1"/>
  <c r="E5202" i="1" s="1"/>
  <c r="R5025" i="1"/>
  <c r="G2234" i="1"/>
  <c r="G766" i="1"/>
  <c r="R3657" i="1"/>
  <c r="W4920" i="1"/>
  <c r="E4920" i="1" s="1"/>
  <c r="W1338" i="1"/>
  <c r="E1338" i="1" s="1"/>
  <c r="W7290" i="1"/>
  <c r="E7290" i="1" s="1"/>
  <c r="G3967" i="1"/>
  <c r="R3368" i="1"/>
  <c r="G6114" i="1"/>
  <c r="R2967" i="1"/>
  <c r="G3009" i="1"/>
  <c r="R7064" i="1"/>
  <c r="G3978" i="1"/>
  <c r="R2557" i="1"/>
  <c r="W2557" i="1" s="1"/>
  <c r="E2557" i="1" s="1"/>
  <c r="R4087" i="1"/>
  <c r="R6407" i="1"/>
  <c r="R6513" i="1"/>
  <c r="G6622" i="1"/>
  <c r="G5890" i="1"/>
  <c r="W3682" i="1"/>
  <c r="E3682" i="1" s="1"/>
  <c r="R4254" i="1"/>
  <c r="R6581" i="1"/>
  <c r="W6581" i="1" s="1"/>
  <c r="E6581" i="1" s="1"/>
  <c r="R3791" i="1"/>
  <c r="W3259" i="1"/>
  <c r="E3259" i="1" s="1"/>
  <c r="R5287" i="1"/>
  <c r="R2670" i="1"/>
  <c r="W1919" i="1"/>
  <c r="E1919" i="1" s="1"/>
  <c r="R6065" i="1"/>
  <c r="R3337" i="1"/>
  <c r="W3337" i="1" s="1"/>
  <c r="E3337" i="1" s="1"/>
  <c r="R319" i="1"/>
  <c r="W5830" i="1"/>
  <c r="E5830" i="1" s="1"/>
  <c r="R5353" i="1"/>
  <c r="G5930" i="1"/>
  <c r="R2552" i="1"/>
  <c r="W5921" i="1"/>
  <c r="E5921" i="1" s="1"/>
  <c r="G6500" i="1"/>
  <c r="G2466" i="1"/>
  <c r="R4778" i="1"/>
  <c r="W4778" i="1" s="1"/>
  <c r="E4778" i="1" s="1"/>
  <c r="W865" i="1"/>
  <c r="E865" i="1" s="1"/>
  <c r="W2453" i="1"/>
  <c r="E2453" i="1" s="1"/>
  <c r="G3535" i="1"/>
  <c r="R7120" i="1"/>
  <c r="R5902" i="1"/>
  <c r="G1039" i="1"/>
  <c r="G2051" i="1"/>
  <c r="R2730" i="1"/>
  <c r="W2730" i="1" s="1"/>
  <c r="E2730" i="1" s="1"/>
  <c r="R1709" i="1"/>
  <c r="W1709" i="1" s="1"/>
  <c r="E1709" i="1" s="1"/>
  <c r="W3217" i="1"/>
  <c r="E3217" i="1" s="1"/>
  <c r="G6872" i="1"/>
  <c r="R2426" i="1"/>
  <c r="R7594" i="1"/>
  <c r="R2493" i="1"/>
  <c r="W2493" i="1" s="1"/>
  <c r="E2493" i="1" s="1"/>
  <c r="G7777" i="1"/>
  <c r="G6212" i="1"/>
  <c r="R1338" i="1"/>
  <c r="R4914" i="1"/>
  <c r="W2347" i="1"/>
  <c r="E2347" i="1" s="1"/>
  <c r="R4828" i="1"/>
  <c r="G4636" i="1"/>
  <c r="W4951" i="1"/>
  <c r="E4951" i="1" s="1"/>
  <c r="W272" i="1"/>
  <c r="E272" i="1" s="1"/>
  <c r="W5995" i="1"/>
  <c r="E5995" i="1" s="1"/>
  <c r="R5729" i="1"/>
  <c r="W5729" i="1" s="1"/>
  <c r="E5729" i="1" s="1"/>
  <c r="W5583" i="1"/>
  <c r="E5583" i="1" s="1"/>
  <c r="G3663" i="1"/>
  <c r="W2094" i="1"/>
  <c r="E2094" i="1" s="1"/>
  <c r="G3996" i="1"/>
  <c r="R7672" i="1"/>
  <c r="R6615" i="1"/>
  <c r="R7573" i="1"/>
  <c r="G397" i="1"/>
  <c r="R4568" i="1"/>
  <c r="G3798" i="1"/>
  <c r="W6604" i="1"/>
  <c r="E6604" i="1" s="1"/>
  <c r="G6580" i="1"/>
  <c r="R4116" i="1"/>
  <c r="W4116" i="1" s="1"/>
  <c r="E4116" i="1" s="1"/>
  <c r="G2163" i="1"/>
  <c r="W5440" i="1"/>
  <c r="E5440" i="1" s="1"/>
  <c r="R1586" i="1"/>
  <c r="W1586" i="1" s="1"/>
  <c r="E1586" i="1" s="1"/>
  <c r="G6428" i="1"/>
  <c r="R3096" i="1"/>
  <c r="W1691" i="1"/>
  <c r="E1691" i="1" s="1"/>
  <c r="R3033" i="1"/>
  <c r="R3620" i="1"/>
  <c r="G5656" i="1"/>
  <c r="R6094" i="1"/>
  <c r="G874" i="1"/>
  <c r="R7749" i="1"/>
  <c r="G7218" i="1"/>
  <c r="G7684" i="1"/>
  <c r="R2121" i="1"/>
  <c r="W2407" i="1"/>
  <c r="E2407" i="1" s="1"/>
  <c r="W5025" i="1"/>
  <c r="E5025" i="1" s="1"/>
  <c r="G1247" i="1"/>
  <c r="W6300" i="1"/>
  <c r="E6300" i="1" s="1"/>
  <c r="W1060" i="1"/>
  <c r="E1060" i="1" s="1"/>
  <c r="G6289" i="1"/>
  <c r="G6314" i="1"/>
  <c r="W1880" i="1"/>
  <c r="E1880" i="1" s="1"/>
  <c r="R2687" i="1"/>
  <c r="W4228" i="1"/>
  <c r="E4228" i="1" s="1"/>
  <c r="W3237" i="1"/>
  <c r="E3237" i="1" s="1"/>
  <c r="W6654" i="1"/>
  <c r="E6654" i="1" s="1"/>
  <c r="R6748" i="1"/>
  <c r="W627" i="1"/>
  <c r="E627" i="1" s="1"/>
  <c r="R4695" i="1"/>
  <c r="G7751" i="1"/>
  <c r="G4659" i="1"/>
  <c r="R1342" i="1"/>
  <c r="W1342" i="1" s="1"/>
  <c r="E1342" i="1" s="1"/>
  <c r="W1079" i="1"/>
  <c r="E1079" i="1" s="1"/>
  <c r="R4148" i="1"/>
  <c r="W4148" i="1" s="1"/>
  <c r="E4148" i="1" s="1"/>
  <c r="G3595" i="1"/>
  <c r="G4951" i="1"/>
  <c r="G6704" i="1"/>
  <c r="W6474" i="1"/>
  <c r="E6474" i="1" s="1"/>
  <c r="G4274" i="1"/>
  <c r="G4851" i="1"/>
  <c r="R1088" i="1"/>
  <c r="G4972" i="1"/>
  <c r="G5997" i="1"/>
  <c r="R5443" i="1"/>
  <c r="W4380" i="1"/>
  <c r="E4380" i="1" s="1"/>
  <c r="W1760" i="1"/>
  <c r="E1760" i="1" s="1"/>
  <c r="W3978" i="1"/>
  <c r="E3978" i="1" s="1"/>
  <c r="G3765" i="1"/>
  <c r="W2813" i="1"/>
  <c r="E2813" i="1" s="1"/>
  <c r="W3506" i="1"/>
  <c r="E3506" i="1" s="1"/>
  <c r="G5219" i="1"/>
  <c r="G7432" i="1"/>
  <c r="R6442" i="1"/>
  <c r="W6442" i="1" s="1"/>
  <c r="E6442" i="1" s="1"/>
  <c r="G3457" i="1"/>
  <c r="R5740" i="1"/>
  <c r="R4925" i="1"/>
  <c r="G4641" i="1"/>
  <c r="R6500" i="1"/>
  <c r="G6667" i="1"/>
  <c r="R2056" i="1"/>
  <c r="G6599" i="1"/>
  <c r="G4984" i="1"/>
  <c r="G7837" i="1"/>
  <c r="R4201" i="1"/>
  <c r="R6730" i="1"/>
  <c r="G3159" i="1"/>
  <c r="G6537" i="1"/>
  <c r="G894" i="1"/>
  <c r="G6244" i="1"/>
  <c r="R6864" i="1"/>
  <c r="W6079" i="1"/>
  <c r="E6079" i="1" s="1"/>
  <c r="W6852" i="1"/>
  <c r="E6852" i="1" s="1"/>
  <c r="W3967" i="1"/>
  <c r="E3967" i="1" s="1"/>
  <c r="W5390" i="1"/>
  <c r="E5390" i="1" s="1"/>
  <c r="W6622" i="1"/>
  <c r="E6622" i="1" s="1"/>
  <c r="W3378" i="1"/>
  <c r="E3378" i="1" s="1"/>
  <c r="G4834" i="1"/>
  <c r="W3912" i="1"/>
  <c r="E3912" i="1" s="1"/>
  <c r="G4148" i="1"/>
  <c r="G2854" i="1"/>
  <c r="G2215" i="1"/>
  <c r="W5655" i="1"/>
  <c r="E5655" i="1" s="1"/>
  <c r="G2231" i="1"/>
  <c r="R5058" i="1"/>
  <c r="W3454" i="1"/>
  <c r="E3454" i="1" s="1"/>
  <c r="W2975" i="1"/>
  <c r="E2975" i="1" s="1"/>
  <c r="R7525" i="1"/>
  <c r="R4842" i="1"/>
  <c r="G1397" i="1"/>
  <c r="R2129" i="1"/>
  <c r="W2732" i="1"/>
  <c r="E2732" i="1" s="1"/>
  <c r="R1690" i="1"/>
  <c r="W1690" i="1" s="1"/>
  <c r="E1690" i="1" s="1"/>
  <c r="W3103" i="1"/>
  <c r="E3103" i="1" s="1"/>
  <c r="R5870" i="1"/>
  <c r="W2948" i="1"/>
  <c r="E2948" i="1" s="1"/>
  <c r="R6058" i="1"/>
  <c r="R4680" i="1"/>
  <c r="R5422" i="1"/>
  <c r="G789" i="1"/>
  <c r="G4983" i="1"/>
  <c r="R3889" i="1"/>
  <c r="R3788" i="1"/>
  <c r="G4297" i="1"/>
  <c r="R4291" i="1"/>
  <c r="G1418" i="1"/>
  <c r="R2137" i="1"/>
  <c r="W8064" i="1"/>
  <c r="E8064" i="1" s="1"/>
  <c r="G6954" i="1"/>
  <c r="G621" i="1"/>
  <c r="G725" i="1"/>
  <c r="R3983" i="1"/>
  <c r="W4827" i="1"/>
  <c r="E4827" i="1" s="1"/>
  <c r="W5664" i="1"/>
  <c r="E5664" i="1" s="1"/>
  <c r="R7736" i="1"/>
  <c r="R3104" i="1"/>
  <c r="R4094" i="1"/>
  <c r="W7062" i="1"/>
  <c r="E7062" i="1" s="1"/>
  <c r="W6789" i="1"/>
  <c r="E6789" i="1" s="1"/>
  <c r="G7538" i="1"/>
  <c r="R1409" i="1"/>
  <c r="G5353" i="1"/>
  <c r="G7721" i="1"/>
  <c r="R6270" i="1"/>
  <c r="G3671" i="1"/>
  <c r="R4472" i="1"/>
  <c r="W4472" i="1" s="1"/>
  <c r="E4472" i="1" s="1"/>
  <c r="R5284" i="1"/>
  <c r="G6789" i="1"/>
  <c r="R3397" i="1"/>
  <c r="R3469" i="1"/>
  <c r="R2923" i="1"/>
  <c r="W2923" i="1" s="1"/>
  <c r="E2923" i="1" s="1"/>
  <c r="G3422" i="1"/>
  <c r="R311" i="1"/>
  <c r="G3718" i="1"/>
  <c r="G2790" i="1"/>
  <c r="R2807" i="1"/>
  <c r="R8206" i="1"/>
  <c r="R1349" i="1"/>
  <c r="W1349" i="1" s="1"/>
  <c r="E1349" i="1" s="1"/>
  <c r="W6784" i="1"/>
  <c r="E6784" i="1" s="1"/>
  <c r="W3872" i="1"/>
  <c r="E3872" i="1" s="1"/>
  <c r="R2466" i="1"/>
  <c r="W490" i="1"/>
  <c r="E490" i="1" s="1"/>
  <c r="W5710" i="1"/>
  <c r="E5710" i="1" s="1"/>
  <c r="G7675" i="1"/>
  <c r="W5123" i="1"/>
  <c r="E5123" i="1" s="1"/>
  <c r="R4231" i="1"/>
  <c r="G7834" i="1"/>
  <c r="G6329" i="1"/>
  <c r="R3190" i="1"/>
  <c r="G5680" i="1"/>
  <c r="R2795" i="1"/>
  <c r="W2308" i="1"/>
  <c r="E2308" i="1" s="1"/>
  <c r="G3294" i="1"/>
  <c r="W2113" i="1"/>
  <c r="E2113" i="1" s="1"/>
  <c r="G3208" i="1"/>
  <c r="W5383" i="1"/>
  <c r="E5383" i="1" s="1"/>
  <c r="G132" i="1"/>
  <c r="G4967" i="1"/>
  <c r="W4214" i="1"/>
  <c r="E4214" i="1" s="1"/>
  <c r="G3551" i="1"/>
  <c r="G3255" i="1"/>
  <c r="G3103" i="1"/>
  <c r="W4144" i="1"/>
  <c r="E4144" i="1" s="1"/>
  <c r="R2117" i="1"/>
  <c r="R730" i="1"/>
  <c r="R5629" i="1"/>
  <c r="W6838" i="1"/>
  <c r="E6838" i="1" s="1"/>
  <c r="R397" i="1"/>
  <c r="G7444" i="1"/>
  <c r="G720" i="1"/>
  <c r="W7070" i="1"/>
  <c r="E7070" i="1" s="1"/>
  <c r="R1419" i="1"/>
  <c r="R7680" i="1"/>
  <c r="R4139" i="1"/>
  <c r="R3552" i="1"/>
  <c r="G6763" i="1"/>
  <c r="W5638" i="1"/>
  <c r="E5638" i="1" s="1"/>
  <c r="G2297" i="1"/>
  <c r="R6206" i="1"/>
  <c r="R6556" i="1"/>
  <c r="R2464" i="1"/>
  <c r="G1830" i="1"/>
  <c r="W2209" i="1"/>
  <c r="E2209" i="1" s="1"/>
  <c r="R5390" i="1"/>
  <c r="R6593" i="1"/>
  <c r="W6593" i="1" s="1"/>
  <c r="E6593" i="1" s="1"/>
  <c r="W2312" i="1"/>
  <c r="E2312" i="1" s="1"/>
  <c r="W5445" i="1"/>
  <c r="E5445" i="1" s="1"/>
  <c r="G5702" i="1"/>
  <c r="G2908" i="1"/>
  <c r="W6700" i="1"/>
  <c r="E6700" i="1" s="1"/>
  <c r="W6058" i="1"/>
  <c r="E6058" i="1" s="1"/>
  <c r="R4359" i="1"/>
  <c r="G3323" i="1"/>
  <c r="W3911" i="1"/>
  <c r="E3911" i="1" s="1"/>
  <c r="W2692" i="1"/>
  <c r="E2692" i="1" s="1"/>
  <c r="R3851" i="1"/>
  <c r="R5389" i="1"/>
  <c r="R7597" i="1"/>
  <c r="W7643" i="1"/>
  <c r="E7643" i="1" s="1"/>
  <c r="G1078" i="1"/>
  <c r="G7749" i="1"/>
  <c r="W7636" i="1"/>
  <c r="E7636" i="1" s="1"/>
  <c r="R7874" i="1"/>
  <c r="W6623" i="1"/>
  <c r="E6623" i="1" s="1"/>
  <c r="W7229" i="1"/>
  <c r="E7229" i="1" s="1"/>
  <c r="G3515" i="1"/>
  <c r="W4593" i="1"/>
  <c r="E4593" i="1" s="1"/>
  <c r="G6484" i="1"/>
  <c r="G2810" i="1"/>
  <c r="R3591" i="1"/>
  <c r="W3591" i="1" s="1"/>
  <c r="E3591" i="1" s="1"/>
  <c r="R5507" i="1"/>
  <c r="G3647" i="1"/>
  <c r="R6014" i="1"/>
  <c r="W7795" i="1"/>
  <c r="E7795" i="1" s="1"/>
  <c r="R6077" i="1"/>
  <c r="W6077" i="1" s="1"/>
  <c r="E6077" i="1" s="1"/>
  <c r="W3917" i="1"/>
  <c r="E3917" i="1" s="1"/>
  <c r="G5126" i="1"/>
  <c r="W3889" i="1"/>
  <c r="E3889" i="1" s="1"/>
  <c r="W1665" i="1"/>
  <c r="E1665" i="1" s="1"/>
  <c r="R7649" i="1"/>
  <c r="W7726" i="1"/>
  <c r="E7726" i="1" s="1"/>
  <c r="R4780" i="1"/>
  <c r="W6585" i="1"/>
  <c r="E6585" i="1" s="1"/>
  <c r="W2658" i="1"/>
  <c r="E2658" i="1" s="1"/>
  <c r="R5683" i="1"/>
  <c r="R1892" i="1"/>
  <c r="W3544" i="1"/>
  <c r="E3544" i="1" s="1"/>
  <c r="R4438" i="1"/>
  <c r="G255" i="1"/>
  <c r="R5521" i="1"/>
  <c r="W5521" i="1" s="1"/>
  <c r="E5521" i="1" s="1"/>
  <c r="G5066" i="1"/>
  <c r="R5133" i="1"/>
  <c r="G967" i="1"/>
  <c r="R5889" i="1"/>
  <c r="W5889" i="1" s="1"/>
  <c r="E5889" i="1" s="1"/>
  <c r="G6449" i="1"/>
  <c r="R3569" i="1"/>
  <c r="W6640" i="1"/>
  <c r="E6640" i="1" s="1"/>
  <c r="G3682" i="1"/>
  <c r="G6034" i="1"/>
  <c r="G7800" i="1"/>
  <c r="R2717" i="1"/>
  <c r="G7787" i="1"/>
  <c r="G7417" i="1"/>
  <c r="G3479" i="1"/>
  <c r="G4273" i="1"/>
  <c r="R3559" i="1"/>
  <c r="G7711" i="1"/>
  <c r="G7763" i="1"/>
  <c r="G2293" i="1"/>
  <c r="R7514" i="1"/>
  <c r="G1513" i="1"/>
  <c r="R6999" i="1"/>
  <c r="W964" i="1"/>
  <c r="E964" i="1" s="1"/>
  <c r="G4645" i="1"/>
  <c r="R7651" i="1"/>
  <c r="R6106" i="1"/>
  <c r="G5172" i="1"/>
  <c r="G5039" i="1"/>
  <c r="R2617" i="1"/>
  <c r="W7624" i="1"/>
  <c r="E7624" i="1" s="1"/>
  <c r="G7788" i="1"/>
  <c r="G3021" i="1"/>
  <c r="W2924" i="1"/>
  <c r="E2924" i="1" s="1"/>
  <c r="R5922" i="1"/>
  <c r="R3971" i="1"/>
  <c r="W675" i="1"/>
  <c r="E675" i="1" s="1"/>
  <c r="W7593" i="1"/>
  <c r="E7593" i="1" s="1"/>
  <c r="R1438" i="1"/>
  <c r="G7702" i="1"/>
  <c r="G4086" i="1"/>
  <c r="G7401" i="1"/>
  <c r="G3552" i="1"/>
  <c r="R1747" i="1"/>
  <c r="R2217" i="1"/>
  <c r="R7796" i="1"/>
  <c r="W3489" i="1"/>
  <c r="E3489" i="1" s="1"/>
  <c r="G3271" i="1"/>
  <c r="R1749" i="1"/>
  <c r="R1700" i="1"/>
  <c r="W1700" i="1" s="1"/>
  <c r="E1700" i="1" s="1"/>
  <c r="R7537" i="1"/>
  <c r="R7693" i="1"/>
  <c r="W7645" i="1"/>
  <c r="E7645" i="1" s="1"/>
  <c r="G3711" i="1"/>
  <c r="G7745" i="1"/>
  <c r="W6759" i="1"/>
  <c r="E6759" i="1" s="1"/>
  <c r="R2848" i="1"/>
  <c r="R1344" i="1"/>
  <c r="G3800" i="1"/>
  <c r="W7784" i="1"/>
  <c r="E7784" i="1" s="1"/>
  <c r="W6537" i="1"/>
  <c r="E6537" i="1" s="1"/>
  <c r="G4930" i="1"/>
  <c r="R5760" i="1"/>
  <c r="G4569" i="1"/>
  <c r="W2953" i="1"/>
  <c r="E2953" i="1" s="1"/>
  <c r="W7666" i="1"/>
  <c r="E7666" i="1" s="1"/>
  <c r="G6132" i="1"/>
  <c r="R5964" i="1"/>
  <c r="W3450" i="1"/>
  <c r="E3450" i="1" s="1"/>
  <c r="G7337" i="1"/>
  <c r="R7776" i="1"/>
  <c r="G7598" i="1"/>
  <c r="R6545" i="1"/>
  <c r="R1863" i="1"/>
  <c r="G2846" i="1"/>
  <c r="W5257" i="1"/>
  <c r="E5257" i="1" s="1"/>
  <c r="G7666" i="1"/>
  <c r="W7745" i="1"/>
  <c r="E7745" i="1" s="1"/>
  <c r="G1412" i="1"/>
  <c r="W1211" i="1"/>
  <c r="E1211" i="1" s="1"/>
  <c r="R1296" i="1"/>
  <c r="G2792" i="1"/>
  <c r="R5458" i="1"/>
  <c r="R6903" i="1"/>
  <c r="W4048" i="1"/>
  <c r="E4048" i="1" s="1"/>
  <c r="R313" i="1"/>
  <c r="W313" i="1" s="1"/>
  <c r="E313" i="1" s="1"/>
  <c r="R85" i="1"/>
  <c r="W85" i="1" s="1"/>
  <c r="E85" i="1" s="1"/>
  <c r="G5399" i="1"/>
  <c r="G1088" i="1"/>
  <c r="W3937" i="1"/>
  <c r="E3937" i="1" s="1"/>
  <c r="W2628" i="1"/>
  <c r="E2628" i="1" s="1"/>
  <c r="R1699" i="1"/>
  <c r="W8201" i="1"/>
  <c r="E8201" i="1" s="1"/>
  <c r="R4654" i="1"/>
  <c r="W4654" i="1" s="1"/>
  <c r="E4654" i="1" s="1"/>
  <c r="R1581" i="1"/>
  <c r="G7835" i="1"/>
  <c r="G7782" i="1"/>
  <c r="G7070" i="1"/>
  <c r="R7526" i="1"/>
  <c r="R4430" i="1"/>
  <c r="W5495" i="1"/>
  <c r="E5495" i="1" s="1"/>
  <c r="W6314" i="1"/>
  <c r="E6314" i="1" s="1"/>
  <c r="W4253" i="1"/>
  <c r="E4253" i="1" s="1"/>
  <c r="G2842" i="1"/>
  <c r="R7371" i="1"/>
  <c r="R5315" i="1"/>
  <c r="W7531" i="1"/>
  <c r="E7531" i="1" s="1"/>
  <c r="W2896" i="1"/>
  <c r="E2896" i="1" s="1"/>
  <c r="R5748" i="1"/>
  <c r="W3280" i="1"/>
  <c r="E3280" i="1" s="1"/>
  <c r="R7753" i="1"/>
  <c r="R4777" i="1"/>
  <c r="G4037" i="1"/>
  <c r="G6207" i="1"/>
  <c r="R7710" i="1"/>
  <c r="G7775" i="1"/>
  <c r="G7635" i="1"/>
  <c r="W523" i="1"/>
  <c r="E523" i="1" s="1"/>
  <c r="G3369" i="1"/>
  <c r="R1806" i="1"/>
  <c r="W7600" i="1"/>
  <c r="E7600" i="1" s="1"/>
  <c r="R1821" i="1"/>
  <c r="G2722" i="1"/>
  <c r="G4987" i="1"/>
  <c r="G5671" i="1"/>
  <c r="R7805" i="1"/>
  <c r="G7735" i="1"/>
  <c r="R6318" i="1"/>
  <c r="W874" i="1"/>
  <c r="E874" i="1" s="1"/>
  <c r="G7613" i="1"/>
  <c r="R7673" i="1"/>
  <c r="R7625" i="1"/>
  <c r="R3966" i="1"/>
  <c r="G3677" i="1"/>
  <c r="R6239" i="1"/>
  <c r="G5462" i="1"/>
  <c r="G5400" i="1"/>
  <c r="G7741" i="1"/>
  <c r="W3192" i="1"/>
  <c r="E3192" i="1" s="1"/>
  <c r="R7677" i="1"/>
  <c r="R7633" i="1"/>
  <c r="W4336" i="1"/>
  <c r="E4336" i="1" s="1"/>
  <c r="G7710" i="1"/>
  <c r="G4565" i="1"/>
  <c r="G2977" i="1"/>
  <c r="R6573" i="1"/>
  <c r="W5820" i="1"/>
  <c r="E5820" i="1" s="1"/>
  <c r="R7654" i="1"/>
  <c r="W1397" i="1"/>
  <c r="E1397" i="1" s="1"/>
  <c r="R4329" i="1"/>
  <c r="R7834" i="1"/>
  <c r="W3660" i="1"/>
  <c r="E3660" i="1" s="1"/>
  <c r="R7681" i="1"/>
  <c r="R996" i="1"/>
  <c r="W5084" i="1"/>
  <c r="E5084" i="1" s="1"/>
  <c r="R6438" i="1"/>
  <c r="G7664" i="1"/>
  <c r="W4659" i="1"/>
  <c r="E4659" i="1" s="1"/>
  <c r="W7958" i="1"/>
  <c r="E7958" i="1" s="1"/>
  <c r="R135" i="1"/>
  <c r="W3585" i="1"/>
  <c r="E3585" i="1" s="1"/>
  <c r="R4007" i="1"/>
  <c r="G6705" i="1"/>
  <c r="R5822" i="1"/>
  <c r="W3420" i="1"/>
  <c r="E3420" i="1" s="1"/>
  <c r="R4679" i="1"/>
  <c r="R4562" i="1"/>
  <c r="W4562" i="1" s="1"/>
  <c r="E4562" i="1" s="1"/>
  <c r="G3190" i="1"/>
  <c r="R6830" i="1"/>
  <c r="G1665" i="1"/>
  <c r="R7434" i="1"/>
  <c r="G5468" i="1"/>
  <c r="W2823" i="1"/>
  <c r="E2823" i="1" s="1"/>
  <c r="G1919" i="1"/>
  <c r="G1518" i="1"/>
  <c r="R7665" i="1"/>
  <c r="G7790" i="1"/>
  <c r="R7598" i="1"/>
  <c r="G2894" i="1"/>
  <c r="R6509" i="1"/>
  <c r="G278" i="1"/>
  <c r="G5568" i="1"/>
  <c r="R1172" i="1"/>
  <c r="R7154" i="1"/>
  <c r="G1506" i="1"/>
  <c r="G7756" i="1"/>
  <c r="R7781" i="1"/>
  <c r="R2977" i="1"/>
  <c r="G5991" i="1"/>
  <c r="R7746" i="1"/>
  <c r="G347" i="1"/>
  <c r="R3229" i="1"/>
  <c r="W5485" i="1"/>
  <c r="E5485" i="1" s="1"/>
  <c r="G5553" i="1"/>
  <c r="W3885" i="1"/>
  <c r="E3885" i="1" s="1"/>
  <c r="G7765" i="1"/>
  <c r="G5470" i="1"/>
  <c r="R7674" i="1"/>
  <c r="W3897" i="1"/>
  <c r="E3897" i="1" s="1"/>
  <c r="W5036" i="1"/>
  <c r="E5036" i="1" s="1"/>
  <c r="G1697" i="1"/>
  <c r="W1482" i="1"/>
  <c r="E1482" i="1" s="1"/>
  <c r="G6627" i="1"/>
  <c r="R5663" i="1"/>
  <c r="W7696" i="1"/>
  <c r="E7696" i="1" s="1"/>
  <c r="W7792" i="1"/>
  <c r="E7792" i="1" s="1"/>
  <c r="W5536" i="1"/>
  <c r="E5536" i="1" s="1"/>
  <c r="W7128" i="1"/>
  <c r="E7128" i="1" s="1"/>
  <c r="R4046" i="1"/>
  <c r="W2430" i="1"/>
  <c r="E2430" i="1" s="1"/>
  <c r="R6387" i="1"/>
  <c r="G4265" i="1"/>
  <c r="R7499" i="1"/>
  <c r="R1686" i="1"/>
  <c r="R6735" i="1"/>
  <c r="R4796" i="1"/>
  <c r="G4629" i="1"/>
  <c r="G3625" i="1"/>
  <c r="W5568" i="1"/>
  <c r="E5568" i="1" s="1"/>
  <c r="R1412" i="1"/>
  <c r="R7337" i="1"/>
  <c r="G6014" i="1"/>
  <c r="W5289" i="1"/>
  <c r="E5289" i="1" s="1"/>
  <c r="G1956" i="1"/>
  <c r="R1114" i="1"/>
  <c r="R7721" i="1"/>
  <c r="W4645" i="1"/>
  <c r="E4645" i="1" s="1"/>
  <c r="R7750" i="1"/>
  <c r="G2447" i="1"/>
  <c r="W7771" i="1"/>
  <c r="E7771" i="1" s="1"/>
  <c r="R7407" i="1"/>
  <c r="G4307" i="1"/>
  <c r="W6722" i="1"/>
  <c r="E6722" i="1" s="1"/>
  <c r="W7767" i="1"/>
  <c r="E7767" i="1" s="1"/>
  <c r="W4037" i="1"/>
  <c r="E4037" i="1" s="1"/>
  <c r="W1366" i="1"/>
  <c r="E1366" i="1" s="1"/>
  <c r="W5829" i="1"/>
  <c r="E5829" i="1" s="1"/>
  <c r="G3068" i="1"/>
  <c r="W5371" i="1"/>
  <c r="E5371" i="1" s="1"/>
  <c r="G2403" i="1"/>
  <c r="G3812" i="1"/>
  <c r="W7622" i="1"/>
  <c r="E7622" i="1" s="1"/>
  <c r="R7646" i="1"/>
  <c r="W6010" i="1"/>
  <c r="E6010" i="1" s="1"/>
  <c r="G4550" i="1"/>
  <c r="W2416" i="1"/>
  <c r="E2416" i="1" s="1"/>
  <c r="G5152" i="1"/>
  <c r="W6734" i="1"/>
  <c r="E6734" i="1" s="1"/>
  <c r="R7663" i="1"/>
  <c r="R2045" i="1"/>
  <c r="R5833" i="1"/>
  <c r="W6444" i="1"/>
  <c r="E6444" i="1" s="1"/>
  <c r="R5413" i="1"/>
  <c r="G786" i="1"/>
  <c r="G4389" i="1"/>
  <c r="W6969" i="1"/>
  <c r="E6969" i="1" s="1"/>
  <c r="G6307" i="1"/>
  <c r="G7706" i="1"/>
  <c r="W3971" i="1"/>
  <c r="E3971" i="1" s="1"/>
  <c r="W6279" i="1"/>
  <c r="E6279" i="1" s="1"/>
  <c r="G813" i="1"/>
  <c r="R3798" i="1"/>
  <c r="R3867" i="1"/>
  <c r="W1396" i="1"/>
  <c r="E1396" i="1" s="1"/>
  <c r="R6283" i="1"/>
  <c r="R7696" i="1"/>
  <c r="G1210" i="1"/>
  <c r="W3463" i="1"/>
  <c r="E3463" i="1" s="1"/>
  <c r="G7600" i="1"/>
  <c r="R3099" i="1"/>
  <c r="W5238" i="1"/>
  <c r="E5238" i="1" s="1"/>
  <c r="R6185" i="1"/>
  <c r="G4025" i="1"/>
  <c r="G5485" i="1"/>
  <c r="W3677" i="1"/>
  <c r="E3677" i="1" s="1"/>
  <c r="W7681" i="1"/>
  <c r="E7681" i="1" s="1"/>
  <c r="R1490" i="1"/>
  <c r="G6558" i="1"/>
  <c r="R5594" i="1"/>
  <c r="W4168" i="1"/>
  <c r="E4168" i="1" s="1"/>
  <c r="W7694" i="1"/>
  <c r="E7694" i="1" s="1"/>
  <c r="R5656" i="1"/>
  <c r="G7737" i="1"/>
  <c r="W6711" i="1"/>
  <c r="E6711" i="1" s="1"/>
  <c r="R3489" i="1"/>
  <c r="W3625" i="1"/>
  <c r="E3625" i="1" s="1"/>
  <c r="R6507" i="1"/>
  <c r="W7678" i="1"/>
  <c r="E7678" i="1" s="1"/>
  <c r="G2844" i="1"/>
  <c r="G7293" i="1"/>
  <c r="W3537" i="1"/>
  <c r="E3537" i="1" s="1"/>
  <c r="R3009" i="1"/>
  <c r="W3009" i="1" s="1"/>
  <c r="E3009" i="1" s="1"/>
  <c r="R2929" i="1"/>
  <c r="G6106" i="1"/>
  <c r="W6545" i="1"/>
  <c r="E6545" i="1" s="1"/>
  <c r="R3660" i="1"/>
  <c r="R7331" i="1"/>
  <c r="W2786" i="1"/>
  <c r="E2786" i="1" s="1"/>
  <c r="R7756" i="1"/>
  <c r="W6756" i="1"/>
  <c r="E6756" i="1" s="1"/>
  <c r="G2653" i="1"/>
  <c r="W910" i="1"/>
  <c r="E910" i="1" s="1"/>
  <c r="W2541" i="1"/>
  <c r="E2541" i="1" s="1"/>
  <c r="W2790" i="1"/>
  <c r="E2790" i="1" s="1"/>
  <c r="W4401" i="1"/>
  <c r="E4401" i="1" s="1"/>
  <c r="W2233" i="1"/>
  <c r="E2233" i="1" s="1"/>
  <c r="W2810" i="1"/>
  <c r="E2810" i="1" s="1"/>
  <c r="W1078" i="1"/>
  <c r="E1078" i="1" s="1"/>
  <c r="G7548" i="1"/>
  <c r="R5733" i="1"/>
  <c r="R4236" i="1"/>
  <c r="W3479" i="1"/>
  <c r="E3479" i="1" s="1"/>
  <c r="R4309" i="1"/>
  <c r="W4309" i="1" s="1"/>
  <c r="E4309" i="1" s="1"/>
  <c r="R7032" i="1"/>
  <c r="G5839" i="1"/>
  <c r="G4414" i="1"/>
  <c r="R4107" i="1"/>
  <c r="G7655" i="1"/>
  <c r="R7642" i="1"/>
  <c r="G7651" i="1"/>
  <c r="G3885" i="1"/>
  <c r="G7629" i="1"/>
  <c r="W7621" i="1"/>
  <c r="E7621" i="1" s="1"/>
  <c r="W1699" i="1"/>
  <c r="E1699" i="1" s="1"/>
  <c r="R7599" i="1"/>
  <c r="W3551" i="1"/>
  <c r="E3551" i="1" s="1"/>
  <c r="R2894" i="1"/>
  <c r="R3192" i="1"/>
  <c r="G5377" i="1"/>
  <c r="W5135" i="1"/>
  <c r="E5135" i="1" s="1"/>
  <c r="R7747" i="1"/>
  <c r="G4430" i="1"/>
  <c r="G7770" i="1"/>
  <c r="G6848" i="1"/>
  <c r="R4834" i="1"/>
  <c r="G5606" i="1"/>
  <c r="R4301" i="1"/>
  <c r="W4301" i="1" s="1"/>
  <c r="E4301" i="1" s="1"/>
  <c r="R2548" i="1"/>
  <c r="G1876" i="1"/>
  <c r="R3639" i="1"/>
  <c r="R7650" i="1"/>
  <c r="R2672" i="1"/>
  <c r="W2672" i="1" s="1"/>
  <c r="E2672" i="1" s="1"/>
  <c r="R5574" i="1"/>
  <c r="R7669" i="1"/>
  <c r="G6643" i="1"/>
  <c r="W7734" i="1"/>
  <c r="E7734" i="1" s="1"/>
  <c r="W1795" i="1"/>
  <c r="E1795" i="1" s="1"/>
  <c r="W7614" i="1"/>
  <c r="E7614" i="1" s="1"/>
  <c r="R7706" i="1"/>
  <c r="G4329" i="1"/>
  <c r="R7775" i="1"/>
  <c r="R7718" i="1"/>
  <c r="G7773" i="1"/>
  <c r="W6283" i="1"/>
  <c r="E6283" i="1" s="1"/>
  <c r="W6060" i="1"/>
  <c r="E6060" i="1" s="1"/>
  <c r="W7040" i="1"/>
  <c r="E7040" i="1" s="1"/>
  <c r="G7154" i="1"/>
  <c r="R7676" i="1"/>
  <c r="R7687" i="1"/>
  <c r="G7703" i="1"/>
  <c r="R7734" i="1"/>
  <c r="W5764" i="1"/>
  <c r="E5764" i="1" s="1"/>
  <c r="G4642" i="1"/>
  <c r="W5126" i="1"/>
  <c r="E5126" i="1" s="1"/>
  <c r="W6214" i="1"/>
  <c r="E6214" i="1" s="1"/>
  <c r="R7655" i="1"/>
  <c r="G3168" i="1"/>
  <c r="G7632" i="1"/>
  <c r="W7603" i="1"/>
  <c r="E7603" i="1" s="1"/>
  <c r="W3038" i="1"/>
  <c r="E3038" i="1" s="1"/>
  <c r="W2673" i="1"/>
  <c r="E2673" i="1" s="1"/>
  <c r="W6095" i="1"/>
  <c r="E6095" i="1" s="1"/>
  <c r="R5075" i="1"/>
  <c r="R7691" i="1"/>
  <c r="R7519" i="1"/>
  <c r="G7619" i="1"/>
  <c r="R6441" i="1"/>
  <c r="R7585" i="1"/>
  <c r="W1581" i="1"/>
  <c r="E1581" i="1" s="1"/>
  <c r="R7628" i="1"/>
  <c r="R7482" i="1"/>
  <c r="W7732" i="1"/>
  <c r="E7732" i="1" s="1"/>
  <c r="R1250" i="1"/>
  <c r="R7728" i="1"/>
  <c r="R6156" i="1"/>
  <c r="G7725" i="1"/>
  <c r="G7709" i="1"/>
  <c r="R7629" i="1"/>
  <c r="W4278" i="1"/>
  <c r="E4278" i="1" s="1"/>
  <c r="R5172" i="1"/>
  <c r="R1348" i="1"/>
  <c r="W1348" i="1" s="1"/>
  <c r="E1348" i="1" s="1"/>
  <c r="W7191" i="1"/>
  <c r="E7191" i="1" s="1"/>
  <c r="G6279" i="1"/>
  <c r="G7698" i="1"/>
  <c r="R5621" i="1"/>
  <c r="G6010" i="1"/>
  <c r="G4920" i="1"/>
  <c r="W5039" i="1"/>
  <c r="E5039" i="1" s="1"/>
  <c r="W2429" i="1"/>
  <c r="E2429" i="1" s="1"/>
  <c r="G4908" i="1"/>
  <c r="W7632" i="1"/>
  <c r="E7632" i="1" s="1"/>
  <c r="R7427" i="1"/>
  <c r="G5551" i="1"/>
  <c r="G7526" i="1"/>
  <c r="W3157" i="1"/>
  <c r="E3157" i="1" s="1"/>
  <c r="R7802" i="1"/>
  <c r="R5125" i="1"/>
  <c r="W7619" i="1"/>
  <c r="E7619" i="1" s="1"/>
  <c r="R7664" i="1"/>
  <c r="R7733" i="1"/>
  <c r="G7729" i="1"/>
  <c r="G7688" i="1"/>
  <c r="G7620" i="1"/>
  <c r="R7724" i="1"/>
  <c r="R5478" i="1"/>
  <c r="W3604" i="1"/>
  <c r="E3604" i="1" s="1"/>
  <c r="G2416" i="1"/>
  <c r="R1697" i="1"/>
  <c r="W659" i="1"/>
  <c r="E659" i="1" s="1"/>
  <c r="W5861" i="1"/>
  <c r="E5861" i="1" s="1"/>
  <c r="R7729" i="1"/>
  <c r="R7785" i="1"/>
  <c r="G7331" i="1"/>
  <c r="G7591" i="1"/>
  <c r="R6947" i="1"/>
  <c r="W6947" i="1" s="1"/>
  <c r="E6947" i="1" s="1"/>
  <c r="W5615" i="1"/>
  <c r="E5615" i="1" s="1"/>
  <c r="W4213" i="1"/>
  <c r="E4213" i="1" s="1"/>
  <c r="G6171" i="1"/>
  <c r="G3474" i="1"/>
  <c r="G7731" i="1"/>
  <c r="R7965" i="1"/>
  <c r="G7715" i="1"/>
  <c r="G4317" i="1"/>
  <c r="G7577" i="1"/>
  <c r="W7650" i="1"/>
  <c r="E7650" i="1" s="1"/>
  <c r="G7705" i="1"/>
  <c r="R7600" i="1"/>
  <c r="G2069" i="1"/>
  <c r="G5833" i="1"/>
  <c r="W6467" i="1"/>
  <c r="E6467" i="1" s="1"/>
  <c r="W7634" i="1"/>
  <c r="E7634" i="1" s="1"/>
  <c r="R3335" i="1"/>
  <c r="W7659" i="1"/>
  <c r="E7659" i="1" s="1"/>
  <c r="G7801" i="1"/>
  <c r="W7839" i="1"/>
  <c r="E7839" i="1" s="1"/>
  <c r="W7727" i="1"/>
  <c r="E7727" i="1" s="1"/>
  <c r="R6722" i="1"/>
  <c r="W7713" i="1"/>
  <c r="E7713" i="1" s="1"/>
  <c r="G2732" i="1"/>
  <c r="R3858" i="1"/>
  <c r="W2448" i="1"/>
  <c r="E2448" i="1" s="1"/>
  <c r="W7783" i="1"/>
  <c r="E7783" i="1" s="1"/>
  <c r="R7798" i="1"/>
  <c r="W6643" i="1"/>
  <c r="E6643" i="1" s="1"/>
  <c r="R7634" i="1"/>
  <c r="G7714" i="1"/>
  <c r="G7447" i="1"/>
  <c r="G7754" i="1"/>
  <c r="W7774" i="1"/>
  <c r="E7774" i="1" s="1"/>
  <c r="R6092" i="1"/>
  <c r="W6092" i="1" s="1"/>
  <c r="E6092" i="1" s="1"/>
  <c r="G6545" i="1"/>
  <c r="G7783" i="1"/>
  <c r="G7895" i="1"/>
  <c r="R1876" i="1"/>
  <c r="G7574" i="1"/>
  <c r="W3868" i="1"/>
  <c r="E3868" i="1" s="1"/>
  <c r="R1921" i="1"/>
  <c r="R7714" i="1"/>
  <c r="R1511" i="1"/>
  <c r="G7543" i="1"/>
  <c r="W7668" i="1"/>
  <c r="E7668" i="1" s="1"/>
  <c r="G6869" i="1"/>
  <c r="G7748" i="1"/>
  <c r="R4278" i="1"/>
  <c r="R2819" i="1"/>
  <c r="W2671" i="1"/>
  <c r="E2671" i="1" s="1"/>
  <c r="G1863" i="1"/>
  <c r="G4975" i="1"/>
  <c r="W7703" i="1"/>
  <c r="E7703" i="1" s="1"/>
  <c r="G3335" i="1"/>
  <c r="R7679" i="1"/>
  <c r="R7596" i="1"/>
  <c r="G5911" i="1"/>
  <c r="W1065" i="1"/>
  <c r="E1065" i="1" s="1"/>
  <c r="R7790" i="1"/>
  <c r="W7743" i="1"/>
  <c r="E7743" i="1" s="1"/>
  <c r="R7715" i="1"/>
  <c r="W7597" i="1"/>
  <c r="E7597" i="1" s="1"/>
  <c r="W7660" i="1"/>
  <c r="E7660" i="1" s="1"/>
  <c r="W7801" i="1"/>
  <c r="E7801" i="1" s="1"/>
  <c r="G2038" i="1"/>
  <c r="W7724" i="1"/>
  <c r="E7724" i="1" s="1"/>
  <c r="G7679" i="1"/>
  <c r="G7640" i="1"/>
  <c r="G7738" i="1"/>
  <c r="W7781" i="1"/>
  <c r="E7781" i="1" s="1"/>
  <c r="W7640" i="1"/>
  <c r="E7640" i="1" s="1"/>
  <c r="G6438" i="1"/>
  <c r="R6293" i="1"/>
  <c r="W2056" i="1"/>
  <c r="E2056" i="1" s="1"/>
  <c r="W7646" i="1"/>
  <c r="E7646" i="1" s="1"/>
  <c r="W5876" i="1"/>
  <c r="E5876" i="1" s="1"/>
  <c r="R7626" i="1"/>
  <c r="R6643" i="1"/>
  <c r="R7957" i="1"/>
  <c r="G7624" i="1"/>
  <c r="W7578" i="1"/>
  <c r="E7578" i="1" s="1"/>
  <c r="R7694" i="1"/>
  <c r="W6186" i="1"/>
  <c r="E6186" i="1" s="1"/>
  <c r="R7448" i="1"/>
  <c r="W7407" i="1"/>
  <c r="E7407" i="1" s="1"/>
  <c r="G6969" i="1"/>
  <c r="G7692" i="1"/>
  <c r="W7499" i="1"/>
  <c r="E7499" i="1" s="1"/>
  <c r="R7538" i="1"/>
  <c r="W6146" i="1"/>
  <c r="E6146" i="1" s="1"/>
  <c r="R7895" i="1"/>
  <c r="W7766" i="1"/>
  <c r="E7766" i="1" s="1"/>
  <c r="G7672" i="1"/>
  <c r="W7744" i="1"/>
  <c r="E7744" i="1" s="1"/>
  <c r="W7706" i="1"/>
  <c r="E7706" i="1" s="1"/>
  <c r="R2659" i="1"/>
  <c r="W2659" i="1" s="1"/>
  <c r="E2659" i="1" s="1"/>
  <c r="W4731" i="1"/>
  <c r="E4731" i="1" s="1"/>
  <c r="R4238" i="1"/>
  <c r="G7733" i="1"/>
  <c r="G4046" i="1"/>
  <c r="G5875" i="1"/>
  <c r="R7601" i="1"/>
  <c r="G7779" i="1"/>
  <c r="W6109" i="1"/>
  <c r="E6109" i="1" s="1"/>
  <c r="R7613" i="1"/>
  <c r="G6186" i="1"/>
  <c r="G5009" i="1"/>
  <c r="G4256" i="1"/>
  <c r="R6012" i="1"/>
  <c r="W4299" i="1"/>
  <c r="E4299" i="1" s="1"/>
  <c r="G7704" i="1"/>
  <c r="R5752" i="1"/>
  <c r="G7663" i="1"/>
  <c r="R7643" i="1"/>
  <c r="W7735" i="1"/>
  <c r="E7735" i="1" s="1"/>
  <c r="G6699" i="1"/>
  <c r="R7697" i="1"/>
  <c r="G6467" i="1"/>
  <c r="G7798" i="1"/>
  <c r="G7694" i="1"/>
  <c r="W6775" i="1"/>
  <c r="E6775" i="1" s="1"/>
  <c r="W3312" i="1"/>
  <c r="E3312" i="1" s="1"/>
  <c r="R3463" i="1"/>
  <c r="R6699" i="1"/>
  <c r="G3661" i="1"/>
  <c r="G7726" i="1"/>
  <c r="G4299" i="1"/>
  <c r="R7741" i="1"/>
  <c r="R1513" i="1"/>
  <c r="R4005" i="1"/>
  <c r="G7673" i="1"/>
  <c r="R5257" i="1"/>
  <c r="G2319" i="1"/>
  <c r="R4978" i="1"/>
  <c r="W7434" i="1"/>
  <c r="E7434" i="1" s="1"/>
  <c r="G3536" i="1"/>
  <c r="W5621" i="1"/>
  <c r="E5621" i="1" s="1"/>
  <c r="G7718" i="1"/>
  <c r="R6148" i="1"/>
  <c r="G6146" i="1"/>
  <c r="G7766" i="1"/>
  <c r="R7751" i="1"/>
  <c r="G18" i="1"/>
  <c r="W7704" i="1"/>
  <c r="E7704" i="1" s="1"/>
  <c r="R7786" i="1"/>
  <c r="R7609" i="1"/>
  <c r="R5997" i="1"/>
  <c r="W2042" i="1"/>
  <c r="E2042" i="1" s="1"/>
  <c r="R3536" i="1"/>
  <c r="W7753" i="1"/>
  <c r="E7753" i="1" s="1"/>
  <c r="G7519" i="1"/>
  <c r="W7738" i="1"/>
  <c r="E7738" i="1" s="1"/>
  <c r="G7032" i="1"/>
  <c r="G6551" i="1"/>
  <c r="G7696" i="1"/>
  <c r="R7595" i="1"/>
  <c r="R4251" i="1"/>
  <c r="G4118" i="1"/>
  <c r="R4557" i="1"/>
  <c r="W4978" i="1"/>
  <c r="E4978" i="1" s="1"/>
  <c r="G2575" i="1"/>
  <c r="G4238" i="1"/>
  <c r="R7732" i="1"/>
  <c r="W5752" i="1"/>
  <c r="E5752" i="1" s="1"/>
  <c r="R3549" i="1"/>
  <c r="R7719" i="1"/>
  <c r="W7670" i="1"/>
  <c r="E7670" i="1" s="1"/>
  <c r="R7692" i="1"/>
  <c r="W7777" i="1"/>
  <c r="E7777" i="1" s="1"/>
  <c r="G3372" i="1"/>
  <c r="W2392" i="1"/>
  <c r="E2392" i="1" s="1"/>
  <c r="R5196" i="1"/>
  <c r="W7800" i="1"/>
  <c r="E7800" i="1" s="1"/>
  <c r="W7790" i="1"/>
  <c r="E7790" i="1" s="1"/>
  <c r="R3711" i="1"/>
  <c r="R4948" i="1"/>
  <c r="G4796" i="1"/>
  <c r="W7633" i="1"/>
  <c r="E7633" i="1" s="1"/>
  <c r="W7635" i="1"/>
  <c r="E7635" i="1" s="1"/>
  <c r="R7293" i="1"/>
  <c r="W7778" i="1"/>
  <c r="E7778" i="1" s="1"/>
  <c r="G7796" i="1"/>
  <c r="G7744" i="1"/>
  <c r="W4008" i="1"/>
  <c r="E4008" i="1" s="1"/>
  <c r="R5876" i="1"/>
  <c r="R7615" i="1"/>
  <c r="G3463" i="1"/>
  <c r="R7662" i="1"/>
  <c r="R7620" i="1"/>
  <c r="W5760" i="1"/>
  <c r="E5760" i="1" s="1"/>
  <c r="R5888" i="1"/>
  <c r="R6679" i="1"/>
  <c r="G4182" i="1"/>
  <c r="W7447" i="1"/>
  <c r="E7447" i="1" s="1"/>
  <c r="R4242" i="1"/>
  <c r="R7684" i="1"/>
  <c r="R4105" i="1"/>
  <c r="R7735" i="1"/>
  <c r="G7593" i="1"/>
  <c r="W7697" i="1"/>
  <c r="E7697" i="1" s="1"/>
  <c r="G2703" i="1"/>
  <c r="R4813" i="1"/>
  <c r="W7723" i="1"/>
  <c r="E7723" i="1" s="1"/>
  <c r="W7834" i="1"/>
  <c r="E7834" i="1" s="1"/>
  <c r="W5308" i="1"/>
  <c r="E5308" i="1" s="1"/>
  <c r="W4628" i="1"/>
  <c r="E4628" i="1" s="1"/>
  <c r="G7755" i="1"/>
  <c r="G7778" i="1"/>
  <c r="R7574" i="1"/>
  <c r="W7424" i="1"/>
  <c r="E7424" i="1" s="1"/>
  <c r="R7717" i="1"/>
  <c r="W7515" i="1"/>
  <c r="E7515" i="1" s="1"/>
  <c r="W7798" i="1"/>
  <c r="E7798" i="1" s="1"/>
  <c r="G5621" i="1"/>
  <c r="W1415" i="1"/>
  <c r="E1415" i="1" s="1"/>
  <c r="G6856" i="1"/>
  <c r="R978" i="1"/>
  <c r="W978" i="1" s="1"/>
  <c r="E978" i="1" s="1"/>
  <c r="G3506" i="1"/>
  <c r="R2102" i="1"/>
  <c r="R6551" i="1"/>
  <c r="G7626" i="1"/>
  <c r="G7660" i="1"/>
  <c r="R2319" i="1"/>
  <c r="G7539" i="1"/>
  <c r="G2658" i="1"/>
  <c r="R7447" i="1"/>
  <c r="R5930" i="1"/>
  <c r="R7791" i="1"/>
  <c r="W7371" i="1"/>
  <c r="E7371" i="1" s="1"/>
  <c r="R7704" i="1"/>
  <c r="R7722" i="1"/>
  <c r="G5125" i="1"/>
  <c r="R5499" i="1"/>
  <c r="R7731" i="1"/>
  <c r="G7636" i="1"/>
  <c r="G7699" i="1"/>
  <c r="W7293" i="1"/>
  <c r="E7293" i="1" s="1"/>
  <c r="R7637" i="1"/>
  <c r="W7737" i="1"/>
  <c r="E7737" i="1" s="1"/>
  <c r="G2943" i="1"/>
  <c r="W7267" i="1"/>
  <c r="E7267" i="1" s="1"/>
  <c r="G659" i="1"/>
  <c r="R7801" i="1"/>
  <c r="G7671" i="1"/>
  <c r="G6272" i="1"/>
  <c r="G3166" i="1"/>
  <c r="R7611" i="1"/>
  <c r="W7667" i="1"/>
  <c r="E7667" i="1" s="1"/>
  <c r="G7424" i="1"/>
  <c r="G2392" i="1"/>
  <c r="G4236" i="1"/>
  <c r="W7514" i="1"/>
  <c r="E7514" i="1" s="1"/>
  <c r="R2786" i="1"/>
  <c r="R2392" i="1"/>
  <c r="R7645" i="1"/>
  <c r="R7678" i="1"/>
  <c r="G4282" i="1"/>
  <c r="G7642" i="1"/>
  <c r="R7713" i="1"/>
  <c r="W2552" i="1"/>
  <c r="E2552" i="1" s="1"/>
  <c r="R6600" i="1"/>
  <c r="W3159" i="1"/>
  <c r="E3159" i="1" s="1"/>
  <c r="R5875" i="1"/>
  <c r="G7678" i="1"/>
  <c r="W7653" i="1"/>
  <c r="E7653" i="1" s="1"/>
  <c r="G7685" i="1"/>
  <c r="G7708" i="1"/>
  <c r="R6146" i="1"/>
  <c r="W7805" i="1"/>
  <c r="E7805" i="1" s="1"/>
  <c r="G7772" i="1"/>
  <c r="G7657" i="1"/>
  <c r="R4581" i="1"/>
  <c r="G6223" i="1"/>
  <c r="G2696" i="1"/>
  <c r="W5437" i="1"/>
  <c r="E5437" i="1" s="1"/>
  <c r="W7733" i="1"/>
  <c r="E7733" i="1" s="1"/>
  <c r="G4960" i="1"/>
  <c r="R2235" i="1"/>
  <c r="W2235" i="1" s="1"/>
  <c r="E2235" i="1" s="1"/>
  <c r="W1333" i="1"/>
  <c r="E1333" i="1" s="1"/>
  <c r="R7622" i="1"/>
  <c r="R7417" i="1"/>
  <c r="R7682" i="1"/>
  <c r="R7578" i="1"/>
  <c r="W7747" i="1"/>
  <c r="E7747" i="1" s="1"/>
  <c r="R7757" i="1"/>
  <c r="W7669" i="1"/>
  <c r="E7669" i="1" s="1"/>
  <c r="W6558" i="1"/>
  <c r="E6558" i="1" s="1"/>
  <c r="R5453" i="1"/>
  <c r="W5833" i="1"/>
  <c r="E5833" i="1" s="1"/>
  <c r="W2703" i="1"/>
  <c r="E2703" i="1" s="1"/>
  <c r="G6441" i="1"/>
  <c r="G7674" i="1"/>
  <c r="R7424" i="1"/>
  <c r="R7723" i="1"/>
  <c r="W1876" i="1"/>
  <c r="E1876" i="1" s="1"/>
  <c r="R5801" i="1"/>
  <c r="G6730" i="1"/>
  <c r="R5601" i="1"/>
  <c r="R4502" i="1"/>
  <c r="G2953" i="1"/>
  <c r="R5606" i="1"/>
  <c r="G7449" i="1"/>
  <c r="R7708" i="1"/>
  <c r="R3168" i="1"/>
  <c r="G7776" i="1"/>
  <c r="R5734" i="1"/>
  <c r="W5734" i="1" s="1"/>
  <c r="E5734" i="1" s="1"/>
  <c r="G7719" i="1"/>
  <c r="G7786" i="1"/>
  <c r="G7730" i="1"/>
  <c r="R7748" i="1"/>
  <c r="G7750" i="1"/>
  <c r="G7771" i="1"/>
  <c r="R7760" i="1"/>
  <c r="G7653" i="1"/>
  <c r="W6954" i="1"/>
  <c r="E6954" i="1" s="1"/>
  <c r="G2671" i="1"/>
  <c r="W7525" i="1"/>
  <c r="E7525" i="1" s="1"/>
  <c r="W7895" i="1"/>
  <c r="E7895" i="1" s="1"/>
  <c r="G7784" i="1"/>
  <c r="W7685" i="1"/>
  <c r="E7685" i="1" s="1"/>
  <c r="W7534" i="1"/>
  <c r="E7534" i="1" s="1"/>
  <c r="W7539" i="1"/>
  <c r="E7539" i="1" s="1"/>
  <c r="G3157" i="1"/>
  <c r="W7417" i="1"/>
  <c r="E7417" i="1" s="1"/>
  <c r="W4317" i="1"/>
  <c r="E4317" i="1" s="1"/>
  <c r="G7578" i="1"/>
  <c r="G3786" i="1"/>
  <c r="R3411" i="1"/>
  <c r="R7602" i="1"/>
  <c r="R7587" i="1"/>
  <c r="G7747" i="1"/>
  <c r="G3275" i="1"/>
  <c r="W7791" i="1"/>
  <c r="E7791" i="1" s="1"/>
  <c r="G7637" i="1"/>
  <c r="R7771" i="1"/>
  <c r="R7763" i="1"/>
  <c r="G7661" i="1"/>
  <c r="R7800" i="1"/>
  <c r="W7788" i="1"/>
  <c r="E7788" i="1" s="1"/>
  <c r="R3415" i="1"/>
  <c r="W7623" i="1"/>
  <c r="E7623" i="1" s="1"/>
  <c r="R7169" i="1"/>
  <c r="G4654" i="1"/>
  <c r="W5196" i="1"/>
  <c r="E5196" i="1" s="1"/>
  <c r="G2072" i="1"/>
  <c r="G7603" i="1"/>
  <c r="G7625" i="1"/>
  <c r="W7957" i="1"/>
  <c r="E7957" i="1" s="1"/>
  <c r="G7407" i="1"/>
  <c r="G7169" i="1"/>
  <c r="R6870" i="1"/>
  <c r="W3105" i="1"/>
  <c r="E3105" i="1" s="1"/>
  <c r="W7675" i="1"/>
  <c r="E7675" i="1" s="1"/>
  <c r="G4242" i="1"/>
  <c r="R7761" i="1"/>
  <c r="G7712" i="1"/>
  <c r="R7652" i="1"/>
  <c r="R5553" i="1"/>
  <c r="G7482" i="1"/>
  <c r="W7772" i="1"/>
  <c r="E7772" i="1" s="1"/>
  <c r="G7534" i="1"/>
  <c r="G3971" i="1"/>
  <c r="W2486" i="1"/>
  <c r="E2486" i="1" s="1"/>
  <c r="R7705" i="1"/>
  <c r="G7791" i="1"/>
  <c r="G7669" i="1"/>
  <c r="R6727" i="1"/>
  <c r="W6148" i="1"/>
  <c r="E6148" i="1" s="1"/>
  <c r="W7585" i="1"/>
  <c r="E7585" i="1" s="1"/>
  <c r="R7725" i="1"/>
  <c r="R7779" i="1"/>
  <c r="R3604" i="1"/>
  <c r="W7692" i="1"/>
  <c r="E7692" i="1" s="1"/>
  <c r="G7690" i="1"/>
  <c r="R6869" i="1"/>
  <c r="W6869" i="1" s="1"/>
  <c r="E6869" i="1" s="1"/>
  <c r="W3275" i="1"/>
  <c r="E3275" i="1" s="1"/>
  <c r="G6094" i="1"/>
  <c r="W7684" i="1"/>
  <c r="E7684" i="1" s="1"/>
  <c r="R5816" i="1"/>
  <c r="R3786" i="1"/>
  <c r="R7769" i="1"/>
  <c r="G7667" i="1"/>
  <c r="G7643" i="1"/>
  <c r="R7730" i="1"/>
  <c r="G7701" i="1"/>
  <c r="G3604" i="1"/>
  <c r="W3025" i="1"/>
  <c r="E3025" i="1" s="1"/>
  <c r="R7799" i="1"/>
  <c r="G3620" i="1"/>
  <c r="R3061" i="1"/>
  <c r="G7839" i="1"/>
  <c r="R7657" i="1"/>
  <c r="R3812" i="1"/>
  <c r="R2229" i="1"/>
  <c r="R7792" i="1"/>
  <c r="W7728" i="1"/>
  <c r="E7728" i="1" s="1"/>
  <c r="R4908" i="1"/>
  <c r="R7636" i="1"/>
  <c r="R7610" i="1"/>
  <c r="R7658" i="1"/>
  <c r="R5884" i="1"/>
  <c r="W5884" i="1" s="1"/>
  <c r="E5884" i="1" s="1"/>
  <c r="W7786" i="1"/>
  <c r="E7786" i="1" s="1"/>
  <c r="G5652" i="1"/>
  <c r="R7623" i="1"/>
  <c r="R5145" i="1"/>
  <c r="W5145" i="1" s="1"/>
  <c r="E5145" i="1" s="1"/>
  <c r="W7687" i="1"/>
  <c r="E7687" i="1" s="1"/>
  <c r="G7762" i="1"/>
  <c r="G7659" i="1"/>
  <c r="R6358" i="1"/>
  <c r="G7648" i="1"/>
  <c r="R7787" i="1"/>
  <c r="R7619" i="1"/>
  <c r="R7661" i="1"/>
  <c r="G7434" i="1"/>
  <c r="G7680" i="1"/>
  <c r="R4282" i="1"/>
  <c r="R7766" i="1"/>
  <c r="R7727" i="1"/>
  <c r="R7835" i="1"/>
  <c r="R3275" i="1"/>
  <c r="W7835" i="1"/>
  <c r="E7835" i="1" s="1"/>
  <c r="R2069" i="1"/>
  <c r="R7698" i="1"/>
  <c r="G7740" i="1"/>
  <c r="G7693" i="1"/>
  <c r="W7749" i="1"/>
  <c r="E7749" i="1" s="1"/>
  <c r="G5121" i="1"/>
  <c r="G7427" i="1"/>
  <c r="G5888" i="1"/>
  <c r="G7596" i="1"/>
  <c r="R7621" i="1"/>
  <c r="G5876" i="1"/>
  <c r="G1686" i="1"/>
  <c r="G6148" i="1"/>
  <c r="R7631" i="1"/>
  <c r="R4645" i="1"/>
  <c r="W7575" i="1"/>
  <c r="E7575" i="1" s="1"/>
  <c r="W7715" i="1"/>
  <c r="E7715" i="1" s="1"/>
  <c r="W7711" i="1"/>
  <c r="E7711" i="1" s="1"/>
  <c r="G4813" i="1"/>
  <c r="G3660" i="1"/>
  <c r="G3105" i="1"/>
  <c r="W18" i="1"/>
  <c r="E18" i="1" s="1"/>
  <c r="R7737" i="1"/>
  <c r="W3812" i="1"/>
  <c r="E3812" i="1" s="1"/>
  <c r="G7473" i="1"/>
  <c r="R7726" i="1"/>
  <c r="R3661" i="1"/>
  <c r="R7762" i="1"/>
  <c r="G3549" i="1"/>
  <c r="G7689" i="1"/>
  <c r="W7448" i="1"/>
  <c r="E7448" i="1" s="1"/>
  <c r="G7622" i="1"/>
  <c r="R7529" i="1"/>
  <c r="R7720" i="1"/>
  <c r="G7723" i="1"/>
  <c r="G7677" i="1"/>
  <c r="R1210" i="1"/>
  <c r="W3761" i="1"/>
  <c r="E3761" i="1" s="1"/>
  <c r="G7652" i="1"/>
  <c r="G7586" i="1"/>
  <c r="W1686" i="1"/>
  <c r="E1686" i="1" s="1"/>
  <c r="G3233" i="1"/>
  <c r="W7401" i="1"/>
  <c r="E7401" i="1" s="1"/>
  <c r="G7965" i="1"/>
  <c r="W7683" i="1"/>
  <c r="E7683" i="1" s="1"/>
  <c r="R7778" i="1"/>
  <c r="G5495" i="1"/>
  <c r="R5399" i="1"/>
  <c r="W7748" i="1"/>
  <c r="E7748" i="1" s="1"/>
  <c r="R7759" i="1"/>
  <c r="W7629" i="1"/>
  <c r="E7629" i="1" s="1"/>
  <c r="G7742" i="1"/>
  <c r="G1921" i="1"/>
  <c r="R5495" i="1"/>
  <c r="R7789" i="1"/>
  <c r="W7708" i="1"/>
  <c r="E7708" i="1" s="1"/>
  <c r="R2293" i="1"/>
  <c r="R7709" i="1"/>
  <c r="G7797" i="1"/>
  <c r="R7688" i="1"/>
  <c r="W6679" i="1"/>
  <c r="E6679" i="1" s="1"/>
  <c r="R7671" i="1"/>
  <c r="G5196" i="1"/>
  <c r="W6870" i="1"/>
  <c r="E6870" i="1" s="1"/>
  <c r="G7634" i="1"/>
  <c r="G7531" i="1"/>
  <c r="W7721" i="1"/>
  <c r="E7721" i="1" s="1"/>
  <c r="G7529" i="1"/>
  <c r="G3328" i="1"/>
  <c r="W7538" i="1"/>
  <c r="E7538" i="1" s="1"/>
  <c r="W7604" i="1"/>
  <c r="E7604" i="1" s="1"/>
  <c r="G7662" i="1"/>
  <c r="R1669" i="1"/>
  <c r="G7628" i="1"/>
  <c r="R7767" i="1"/>
  <c r="W7718" i="1"/>
  <c r="E7718" i="1" s="1"/>
  <c r="R7744" i="1"/>
  <c r="G5257" i="1"/>
  <c r="G7602" i="1"/>
  <c r="G7958" i="1"/>
  <c r="W7595" i="1"/>
  <c r="E7595" i="1" s="1"/>
  <c r="W7548" i="1"/>
  <c r="E7548" i="1" s="1"/>
  <c r="W5478" i="1"/>
  <c r="E5478" i="1" s="1"/>
  <c r="W7741" i="1"/>
  <c r="E7741" i="1" s="1"/>
  <c r="W7754" i="1"/>
  <c r="E7754" i="1" s="1"/>
  <c r="G1673" i="1"/>
  <c r="W7779" i="1"/>
  <c r="E7779" i="1" s="1"/>
  <c r="R7675" i="1"/>
  <c r="R7449" i="1"/>
  <c r="W7756" i="1"/>
  <c r="E7756" i="1" s="1"/>
  <c r="W5875" i="1"/>
  <c r="E5875" i="1" s="1"/>
  <c r="G7794" i="1"/>
  <c r="W7802" i="1"/>
  <c r="E7802" i="1" s="1"/>
  <c r="R7752" i="1"/>
  <c r="R3233" i="1"/>
  <c r="W3335" i="1"/>
  <c r="E3335" i="1" s="1"/>
  <c r="G7732" i="1"/>
  <c r="R7743" i="1"/>
  <c r="W7591" i="1"/>
  <c r="E7591" i="1" s="1"/>
  <c r="W7702" i="1"/>
  <c r="E7702" i="1" s="1"/>
  <c r="R2703" i="1"/>
  <c r="G2947" i="1"/>
  <c r="R7586" i="1"/>
  <c r="W7717" i="1"/>
  <c r="E7717" i="1" s="1"/>
  <c r="W7628" i="1"/>
  <c r="E7628" i="1" s="1"/>
  <c r="G3639" i="1"/>
  <c r="R7659" i="1"/>
  <c r="G7656" i="1"/>
  <c r="G7767" i="1"/>
  <c r="W7676" i="1"/>
  <c r="E7676" i="1" s="1"/>
  <c r="W7651" i="1"/>
  <c r="E7651" i="1" s="1"/>
  <c r="R5681" i="1"/>
  <c r="W3639" i="1"/>
  <c r="E3639" i="1" s="1"/>
  <c r="G7707" i="1"/>
  <c r="G3411" i="1"/>
  <c r="G3576" i="1"/>
  <c r="W7331" i="1"/>
  <c r="E7331" i="1" s="1"/>
  <c r="G5315" i="1"/>
  <c r="R6558" i="1"/>
  <c r="G7802" i="1"/>
  <c r="W7837" i="1"/>
  <c r="E7837" i="1" s="1"/>
  <c r="R7627" i="1"/>
  <c r="R7784" i="1"/>
  <c r="R7700" i="1"/>
  <c r="W7427" i="1"/>
  <c r="E7427" i="1" s="1"/>
  <c r="R6279" i="1"/>
  <c r="W3620" i="1"/>
  <c r="E3620" i="1" s="1"/>
  <c r="W4236" i="1"/>
  <c r="E4236" i="1" s="1"/>
  <c r="W7032" i="1"/>
  <c r="E7032" i="1" s="1"/>
  <c r="R3117" i="1"/>
  <c r="G7743" i="1"/>
  <c r="W7690" i="1"/>
  <c r="E7690" i="1" s="1"/>
  <c r="R7707" i="1"/>
  <c r="G6358" i="1"/>
  <c r="W2072" i="1"/>
  <c r="E2072" i="1" s="1"/>
  <c r="R7632" i="1"/>
  <c r="G5816" i="1"/>
  <c r="G4415" i="1"/>
  <c r="R7794" i="1"/>
  <c r="W5315" i="1"/>
  <c r="E5315" i="1" s="1"/>
  <c r="G7575" i="1"/>
  <c r="R4299" i="1"/>
  <c r="G7633" i="1"/>
  <c r="G7371" i="1"/>
  <c r="G5478" i="1"/>
  <c r="W7780" i="1"/>
  <c r="E7780" i="1" s="1"/>
  <c r="G5308" i="1"/>
  <c r="R7773" i="1"/>
  <c r="W7519" i="1"/>
  <c r="E7519" i="1" s="1"/>
  <c r="R7690" i="1"/>
  <c r="R5017" i="1"/>
  <c r="G7594" i="1"/>
  <c r="R7531" i="1"/>
  <c r="W2045" i="1"/>
  <c r="E2045" i="1" s="1"/>
  <c r="G7716" i="1"/>
  <c r="R4183" i="1"/>
  <c r="W4183" i="1" s="1"/>
  <c r="E4183" i="1" s="1"/>
  <c r="R18" i="1"/>
  <c r="R7836" i="1"/>
  <c r="R7515" i="1"/>
  <c r="W7710" i="1"/>
  <c r="E7710" i="1" s="1"/>
  <c r="W7610" i="1"/>
  <c r="E7610" i="1" s="1"/>
  <c r="G7609" i="1"/>
  <c r="R7543" i="1"/>
  <c r="W7620" i="1"/>
  <c r="E7620" i="1" s="1"/>
  <c r="G7774" i="1"/>
  <c r="R7670" i="1"/>
  <c r="R7797" i="1"/>
  <c r="R7701" i="1"/>
  <c r="R7548" i="1"/>
  <c r="G1511" i="1"/>
  <c r="G7572" i="1"/>
  <c r="G7627" i="1"/>
  <c r="W3411" i="1"/>
  <c r="E3411" i="1" s="1"/>
  <c r="G7658" i="1"/>
  <c r="W7543" i="1"/>
  <c r="E7543" i="1" s="1"/>
  <c r="R6467" i="1"/>
  <c r="R1418" i="1"/>
  <c r="W7613" i="1"/>
  <c r="E7613" i="1" s="1"/>
  <c r="W7773" i="1"/>
  <c r="E7773" i="1" s="1"/>
  <c r="W7775" i="1"/>
  <c r="E7775" i="1" s="1"/>
  <c r="W7454" i="1"/>
  <c r="E7454" i="1" s="1"/>
  <c r="R7539" i="1"/>
  <c r="G1705" i="1"/>
  <c r="G7734" i="1"/>
  <c r="R7534" i="1"/>
  <c r="R7656" i="1"/>
  <c r="W7750" i="1"/>
  <c r="E7750" i="1" s="1"/>
  <c r="R7591" i="1"/>
  <c r="W7587" i="1"/>
  <c r="E7587" i="1" s="1"/>
  <c r="G7746" i="1"/>
  <c r="R7432" i="1"/>
  <c r="G7713" i="1"/>
  <c r="R7575" i="1"/>
  <c r="W6156" i="1"/>
  <c r="E6156" i="1" s="1"/>
  <c r="R7473" i="1"/>
  <c r="W7765" i="1"/>
  <c r="E7765" i="1" s="1"/>
  <c r="W7729" i="1"/>
  <c r="E7729" i="1" s="1"/>
  <c r="W3328" i="1"/>
  <c r="E3328" i="1" s="1"/>
  <c r="R7624" i="1"/>
  <c r="G6727" i="1"/>
  <c r="W7574" i="1"/>
  <c r="E7574" i="1" s="1"/>
  <c r="W5553" i="1"/>
  <c r="E5553" i="1" s="1"/>
  <c r="W7573" i="1"/>
  <c r="E7573" i="1" s="1"/>
  <c r="G6012" i="1"/>
  <c r="R7444" i="1"/>
  <c r="W7661" i="1"/>
  <c r="E7661" i="1" s="1"/>
  <c r="W4242" i="1"/>
  <c r="E4242" i="1" s="1"/>
  <c r="W7654" i="1"/>
  <c r="E7654" i="1" s="1"/>
  <c r="G7681" i="1"/>
  <c r="R7640" i="1"/>
  <c r="G7697" i="1"/>
  <c r="G7654" i="1"/>
  <c r="G7515" i="1"/>
  <c r="R6186" i="1"/>
  <c r="R7764" i="1"/>
  <c r="R7653" i="1"/>
  <c r="G7805" i="1"/>
  <c r="R7401" i="1"/>
  <c r="R7958" i="1"/>
  <c r="W7594" i="1"/>
  <c r="E7594" i="1" s="1"/>
  <c r="R7635" i="1"/>
  <c r="R2486" i="1"/>
  <c r="R7667" i="1"/>
  <c r="W7691" i="1"/>
  <c r="E7691" i="1" s="1"/>
  <c r="G7585" i="1"/>
  <c r="R1518" i="1"/>
  <c r="G7682" i="1"/>
  <c r="R4930" i="1"/>
  <c r="W4930" i="1" s="1"/>
  <c r="E4930" i="1" s="1"/>
  <c r="W7625" i="1"/>
  <c r="E7625" i="1" s="1"/>
  <c r="R7839" i="1"/>
  <c r="W7785" i="1"/>
  <c r="E7785" i="1" s="1"/>
  <c r="G7621" i="1"/>
  <c r="W4329" i="1"/>
  <c r="E4329" i="1" s="1"/>
  <c r="G7448" i="1"/>
  <c r="W7707" i="1"/>
  <c r="E7707" i="1" s="1"/>
  <c r="R3025" i="1"/>
  <c r="R7783" i="1"/>
  <c r="G7604" i="1"/>
  <c r="W7657" i="1"/>
  <c r="E7657" i="1" s="1"/>
  <c r="R7668" i="1"/>
  <c r="G7588" i="1"/>
  <c r="R4317" i="1"/>
  <c r="G7752" i="1"/>
  <c r="W7722" i="1"/>
  <c r="E7722" i="1" s="1"/>
  <c r="G7691" i="1"/>
  <c r="W7611" i="1"/>
  <c r="E7611" i="1" s="1"/>
  <c r="R3208" i="1"/>
  <c r="G6679" i="1"/>
  <c r="W7782" i="1"/>
  <c r="E7782" i="1" s="1"/>
  <c r="W7615" i="1"/>
  <c r="E7615" i="1" s="1"/>
  <c r="W7709" i="1"/>
  <c r="E7709" i="1" s="1"/>
  <c r="W7601" i="1"/>
  <c r="E7601" i="1" s="1"/>
  <c r="R7685" i="1"/>
  <c r="R3761" i="1"/>
  <c r="G7785" i="1"/>
  <c r="R7712" i="1"/>
  <c r="R2072" i="1"/>
  <c r="G3489" i="1"/>
  <c r="G7683" i="1"/>
  <c r="G2486" i="1"/>
  <c r="W7154" i="1"/>
  <c r="E7154" i="1" s="1"/>
  <c r="R5121" i="1"/>
  <c r="G2841" i="1"/>
  <c r="R1673" i="1"/>
  <c r="G7720" i="1"/>
  <c r="W7482" i="1"/>
  <c r="E7482" i="1" s="1"/>
  <c r="G7722" i="1"/>
  <c r="R5652" i="1"/>
  <c r="W7598" i="1"/>
  <c r="E7598" i="1" s="1"/>
  <c r="W6438" i="1"/>
  <c r="E6438" i="1" s="1"/>
  <c r="R5470" i="1"/>
  <c r="W7677" i="1"/>
  <c r="E7677" i="1" s="1"/>
  <c r="G3415" i="1"/>
  <c r="G7764" i="1"/>
  <c r="R7754" i="1"/>
  <c r="G3061" i="1"/>
  <c r="G7601" i="1"/>
  <c r="W7799" i="1"/>
  <c r="E7799" i="1" s="1"/>
  <c r="G7587" i="1"/>
  <c r="G3761" i="1"/>
  <c r="W7719" i="1"/>
  <c r="E7719" i="1" s="1"/>
  <c r="W5888" i="1"/>
  <c r="E5888" i="1" s="1"/>
  <c r="G7610" i="1"/>
  <c r="G7668" i="1"/>
  <c r="G5145" i="1"/>
  <c r="G7599" i="1"/>
  <c r="G7641" i="1"/>
  <c r="R7572" i="1"/>
  <c r="W7736" i="1"/>
  <c r="E7736" i="1" s="1"/>
  <c r="G6540" i="1"/>
  <c r="R7588" i="1"/>
  <c r="R7772" i="1"/>
  <c r="G7780" i="1"/>
  <c r="G7687" i="1"/>
  <c r="R7740" i="1"/>
  <c r="G7631" i="1"/>
  <c r="W5816" i="1"/>
  <c r="E5816" i="1" s="1"/>
  <c r="R7765" i="1"/>
  <c r="G7727" i="1"/>
  <c r="G3117" i="1"/>
  <c r="W7796" i="1"/>
  <c r="E7796" i="1" s="1"/>
  <c r="G2809" i="1"/>
  <c r="W7537" i="1"/>
  <c r="E7537" i="1" s="1"/>
  <c r="W7759" i="1"/>
  <c r="E7759" i="1" s="1"/>
  <c r="W7649" i="1"/>
  <c r="E7649" i="1" s="1"/>
  <c r="R2809" i="1"/>
  <c r="G7649" i="1"/>
  <c r="R4256" i="1"/>
  <c r="G7781" i="1"/>
  <c r="G7757" i="1"/>
  <c r="W3549" i="1"/>
  <c r="E3549" i="1" s="1"/>
  <c r="R7837" i="1"/>
  <c r="G7753" i="1"/>
  <c r="R7683" i="1"/>
  <c r="R3474" i="1"/>
  <c r="G6895" i="1"/>
  <c r="W7648" i="1"/>
  <c r="E7648" i="1" s="1"/>
  <c r="W7776" i="1"/>
  <c r="E7776" i="1" s="1"/>
  <c r="W5748" i="1"/>
  <c r="E5748" i="1" s="1"/>
  <c r="G7739" i="1"/>
  <c r="W4238" i="1"/>
  <c r="E4238" i="1" s="1"/>
  <c r="R7738" i="1"/>
  <c r="W3208" i="1"/>
  <c r="E3208" i="1" s="1"/>
  <c r="R7745" i="1"/>
  <c r="G7700" i="1"/>
  <c r="W7656" i="1"/>
  <c r="E7656" i="1" s="1"/>
  <c r="G4488" i="1"/>
  <c r="W7679" i="1"/>
  <c r="E7679" i="1" s="1"/>
  <c r="R7716" i="1"/>
  <c r="R7742" i="1"/>
  <c r="R7604" i="1"/>
  <c r="G7597" i="1"/>
  <c r="W6895" i="1"/>
  <c r="E6895" i="1" s="1"/>
  <c r="R7603" i="1"/>
  <c r="W3415" i="1"/>
  <c r="E3415" i="1" s="1"/>
  <c r="R2841" i="1"/>
  <c r="G7595" i="1"/>
  <c r="G7670" i="1"/>
  <c r="W7444" i="1"/>
  <c r="E7444" i="1" s="1"/>
  <c r="R7641" i="1"/>
  <c r="G6722" i="1"/>
  <c r="G7717" i="1"/>
  <c r="G6870" i="1"/>
  <c r="G7724" i="1"/>
  <c r="W7665" i="1"/>
  <c r="E7665" i="1" s="1"/>
  <c r="W6551" i="1"/>
  <c r="E6551" i="1" s="1"/>
  <c r="R7711" i="1"/>
  <c r="W7664" i="1"/>
  <c r="E7664" i="1" s="1"/>
  <c r="G7525" i="1"/>
  <c r="W7673" i="1"/>
  <c r="E7673" i="1" s="1"/>
  <c r="R1415" i="1"/>
  <c r="R7614" i="1"/>
  <c r="R4488" i="1"/>
  <c r="G7728" i="1"/>
  <c r="W7740" i="1"/>
  <c r="E7740" i="1" s="1"/>
  <c r="W7652" i="1"/>
  <c r="E7652" i="1" s="1"/>
  <c r="G3025" i="1"/>
  <c r="G6999" i="1"/>
  <c r="W7700" i="1"/>
  <c r="E7700" i="1" s="1"/>
  <c r="W3786" i="1"/>
  <c r="E3786" i="1" s="1"/>
  <c r="G7789" i="1"/>
  <c r="G7836" i="1"/>
  <c r="R3105" i="1"/>
  <c r="W1673" i="1"/>
  <c r="E1673" i="1" s="1"/>
  <c r="W7526" i="1"/>
  <c r="E7526" i="1" s="1"/>
  <c r="W7337" i="1"/>
  <c r="E7337" i="1" s="1"/>
  <c r="R7755" i="1"/>
  <c r="R4415" i="1"/>
  <c r="R6711" i="1"/>
  <c r="G2229" i="1"/>
  <c r="G6156" i="1"/>
  <c r="G7799" i="1"/>
  <c r="G1581" i="1"/>
  <c r="G7736" i="1"/>
  <c r="R7648" i="1"/>
  <c r="R7593" i="1"/>
  <c r="R7666" i="1"/>
  <c r="R3157" i="1"/>
  <c r="G7665" i="1"/>
  <c r="W7746" i="1"/>
  <c r="E7746" i="1" s="1"/>
  <c r="R7795" i="1"/>
  <c r="W5075" i="1"/>
  <c r="E5075" i="1" s="1"/>
  <c r="W7763" i="1"/>
  <c r="E7763" i="1" s="1"/>
  <c r="R7788" i="1"/>
  <c r="R3328" i="1"/>
  <c r="G5161" i="1"/>
  <c r="W7730" i="1"/>
  <c r="E7730" i="1" s="1"/>
  <c r="W7655" i="1"/>
  <c r="E7655" i="1" s="1"/>
  <c r="R7454" i="1"/>
  <c r="W7642" i="1"/>
  <c r="E7642" i="1" s="1"/>
  <c r="W5681" i="1"/>
  <c r="E5681" i="1" s="1"/>
  <c r="G1415" i="1"/>
  <c r="G7759" i="1"/>
  <c r="R5308" i="1"/>
  <c r="R7660" i="1"/>
  <c r="G7795" i="1"/>
  <c r="G7758" i="1"/>
  <c r="W6999" i="1"/>
  <c r="E6999" i="1" s="1"/>
  <c r="G4278" i="1"/>
  <c r="G5748" i="1"/>
  <c r="G5017" i="1"/>
  <c r="W6012" i="1"/>
  <c r="E6012" i="1" s="1"/>
  <c r="W7705" i="1"/>
  <c r="E7705" i="1" s="1"/>
  <c r="G7611" i="1"/>
  <c r="W2841" i="1"/>
  <c r="E2841" i="1" s="1"/>
  <c r="G7537" i="1"/>
  <c r="W4256" i="1"/>
  <c r="E4256" i="1" s="1"/>
  <c r="W7714" i="1"/>
  <c r="E7714" i="1" s="1"/>
  <c r="R6969" i="1"/>
  <c r="G4909" i="1"/>
  <c r="R6895" i="1"/>
  <c r="W4430" i="1"/>
  <c r="E4430" i="1" s="1"/>
  <c r="G7514" i="1"/>
  <c r="G7615" i="1"/>
  <c r="R7689" i="1"/>
  <c r="W7693" i="1"/>
  <c r="E7693" i="1" s="1"/>
  <c r="R4182" i="1"/>
  <c r="R1506" i="1"/>
  <c r="R7777" i="1"/>
  <c r="W7672" i="1"/>
  <c r="E7672" i="1" s="1"/>
  <c r="R7780" i="1"/>
  <c r="R7758" i="1"/>
  <c r="R4909" i="1"/>
  <c r="G3627" i="1"/>
  <c r="G7792" i="1"/>
  <c r="G7769" i="1"/>
  <c r="R7699" i="1"/>
  <c r="W7637" i="1"/>
  <c r="E7637" i="1" s="1"/>
  <c r="W7725" i="1"/>
  <c r="E7725" i="1" s="1"/>
  <c r="W7599" i="1"/>
  <c r="E7599" i="1" s="1"/>
  <c r="G7573" i="1"/>
  <c r="R7577" i="1"/>
  <c r="G7614" i="1"/>
  <c r="G7623" i="1"/>
  <c r="R7739" i="1"/>
  <c r="W6441" i="1"/>
  <c r="E6441" i="1" s="1"/>
  <c r="W7751" i="1"/>
  <c r="E7751" i="1" s="1"/>
  <c r="R6705" i="1"/>
  <c r="W6727" i="1"/>
  <c r="E6727" i="1" s="1"/>
  <c r="W3061" i="1"/>
  <c r="E3061" i="1" s="1"/>
  <c r="R7774" i="1"/>
  <c r="R1705" i="1"/>
  <c r="W7762" i="1"/>
  <c r="E7762" i="1" s="1"/>
  <c r="G5075" i="1"/>
  <c r="R2947" i="1"/>
  <c r="G7350" i="1"/>
  <c r="R3576" i="1"/>
  <c r="G7646" i="1"/>
  <c r="G7499" i="1"/>
  <c r="W3711" i="1"/>
  <c r="E3711" i="1" s="1"/>
  <c r="R7702" i="1"/>
  <c r="R7770" i="1"/>
  <c r="W7757" i="1"/>
  <c r="E7757" i="1" s="1"/>
  <c r="G5884" i="1"/>
  <c r="R7703" i="1"/>
  <c r="G7957" i="1"/>
  <c r="G7645" i="1"/>
  <c r="R5468" i="1"/>
  <c r="G6711" i="1"/>
  <c r="G7760" i="1"/>
  <c r="W7682" i="1"/>
  <c r="E7682" i="1" s="1"/>
  <c r="G5499" i="1"/>
  <c r="G2045" i="1"/>
  <c r="W2319" i="1"/>
  <c r="E2319" i="1" s="1"/>
  <c r="W7787" i="1"/>
  <c r="E7787" i="1" s="1"/>
  <c r="G7454" i="1"/>
  <c r="W7641" i="1"/>
  <c r="E7641" i="1" s="1"/>
  <c r="R5161" i="1"/>
  <c r="G7650" i="1"/>
  <c r="R7782" i="1"/>
  <c r="W1669" i="1"/>
  <c r="E1669" i="1" s="1"/>
  <c r="G6362" i="1"/>
  <c r="R6362" i="1"/>
  <c r="R3627" i="1"/>
  <c r="W7742" i="1"/>
  <c r="E7742" i="1" s="1"/>
  <c r="G7676" i="1"/>
  <c r="G5681" i="1"/>
  <c r="W7586" i="1"/>
  <c r="E7586" i="1" s="1"/>
  <c r="R7350" i="1"/>
  <c r="W7674" i="1"/>
  <c r="E7674" i="1" s="1"/>
  <c r="G5760" i="1"/>
  <c r="W4488" i="1"/>
  <c r="E4488" i="1" s="1"/>
  <c r="W7529" i="1"/>
  <c r="E7529" i="1" s="1"/>
  <c r="G4183" i="1"/>
  <c r="W6540" i="1"/>
  <c r="E6540" i="1" s="1"/>
  <c r="G7761" i="1"/>
  <c r="D7831" i="1"/>
  <c r="D1186" i="1"/>
  <c r="D1242" i="1"/>
  <c r="D6276" i="1"/>
  <c r="D557" i="1"/>
  <c r="D5686" i="1"/>
  <c r="D8023" i="1"/>
  <c r="D2097" i="1"/>
  <c r="D4330" i="1"/>
  <c r="D8079" i="1"/>
  <c r="D635" i="1"/>
  <c r="D1735" i="1"/>
  <c r="D7436" i="1"/>
  <c r="D7336" i="1"/>
  <c r="D6859" i="1"/>
  <c r="D6243" i="1"/>
  <c r="D3630" i="1"/>
  <c r="D4706" i="1"/>
  <c r="D3035" i="1"/>
  <c r="D8237" i="1"/>
  <c r="D6443" i="1"/>
  <c r="D2363" i="1"/>
  <c r="D6990" i="1"/>
  <c r="D7936" i="1"/>
  <c r="D4230" i="1"/>
  <c r="D2805" i="1"/>
  <c r="D5579" i="1"/>
  <c r="D1461" i="1"/>
  <c r="D545" i="1"/>
  <c r="D156" i="1"/>
  <c r="D620" i="1"/>
  <c r="D8218" i="1"/>
  <c r="D7188" i="1"/>
  <c r="D1784" i="1"/>
  <c r="D3456" i="1"/>
  <c r="D6618" i="1"/>
  <c r="D2112" i="1"/>
  <c r="D713" i="1"/>
  <c r="D1979" i="1"/>
  <c r="D7307" i="1"/>
  <c r="D7893" i="1"/>
  <c r="D107" i="1"/>
  <c r="D2474" i="1"/>
  <c r="D3935" i="1"/>
  <c r="D5008" i="1"/>
  <c r="D3759" i="1"/>
  <c r="D797" i="1"/>
  <c r="D3069" i="1"/>
  <c r="D1375" i="1"/>
  <c r="D6914" i="1"/>
  <c r="D1485" i="1"/>
  <c r="D8093" i="1"/>
  <c r="D142" i="1"/>
  <c r="D4622" i="1"/>
  <c r="D7452" i="1"/>
  <c r="D6352" i="1"/>
  <c r="D6881" i="1"/>
  <c r="D2141" i="1"/>
  <c r="D7325" i="1"/>
  <c r="D7010" i="1"/>
  <c r="D1649" i="1"/>
  <c r="D2964" i="1"/>
  <c r="D4670" i="1"/>
  <c r="D7871" i="1"/>
  <c r="D711" i="1"/>
  <c r="D7848" i="1"/>
  <c r="D6883" i="1"/>
  <c r="D7230" i="1"/>
  <c r="D1170" i="1"/>
  <c r="D3836" i="1"/>
  <c r="D855" i="1"/>
  <c r="D4771" i="1"/>
  <c r="D7986" i="1"/>
  <c r="D1993" i="1"/>
  <c r="D4869" i="1"/>
  <c r="D5678" i="1"/>
  <c r="D3191" i="1"/>
  <c r="D5159" i="1"/>
  <c r="D1053" i="1"/>
  <c r="D7423" i="1"/>
  <c r="D1125" i="1"/>
  <c r="D92" i="1"/>
  <c r="D2793" i="1"/>
  <c r="D2013" i="1"/>
  <c r="D8186" i="1"/>
  <c r="D5730" i="1"/>
  <c r="D4890" i="1"/>
  <c r="D1897" i="1"/>
  <c r="D3207" i="1"/>
  <c r="D2249" i="1"/>
  <c r="D2906" i="1"/>
  <c r="D1469" i="1"/>
  <c r="D3340" i="1"/>
  <c r="D1044" i="1"/>
  <c r="D5961" i="1"/>
  <c r="D1746" i="1"/>
  <c r="D5837" i="1"/>
  <c r="D546" i="1"/>
  <c r="D3094" i="1"/>
  <c r="D3848" i="1"/>
  <c r="D1169" i="1"/>
  <c r="D5907" i="1"/>
  <c r="D3705" i="1"/>
  <c r="D8313" i="1"/>
  <c r="D6290" i="1"/>
  <c r="D6503" i="1"/>
  <c r="D2951" i="1"/>
  <c r="D4479" i="1"/>
  <c r="D2481" i="1"/>
  <c r="D3896" i="1"/>
  <c r="D1151" i="1"/>
  <c r="D2119" i="1"/>
  <c r="D8134" i="1"/>
  <c r="D3374" i="1"/>
  <c r="D6061" i="1"/>
  <c r="D1218" i="1"/>
  <c r="D3969" i="1"/>
  <c r="D4880" i="1"/>
  <c r="D4766" i="1"/>
  <c r="D5376" i="1"/>
  <c r="D7990" i="1"/>
  <c r="D3720" i="1"/>
  <c r="D421" i="1"/>
  <c r="D616" i="1"/>
  <c r="D2706" i="1"/>
  <c r="D8229" i="1"/>
  <c r="D6617" i="1"/>
  <c r="D7077" i="1"/>
  <c r="D367" i="1"/>
  <c r="D4639" i="1"/>
  <c r="D3886" i="1"/>
  <c r="D6488" i="1"/>
  <c r="D3922" i="1"/>
  <c r="D2205" i="1"/>
  <c r="D6238" i="1"/>
  <c r="D3160" i="1"/>
  <c r="D2758" i="1"/>
  <c r="D2032" i="1"/>
  <c r="D4172" i="1"/>
  <c r="D5038" i="1"/>
  <c r="D4285" i="1"/>
  <c r="D1763" i="1"/>
  <c r="D7276" i="1"/>
  <c r="D3789" i="1"/>
  <c r="D5166" i="1"/>
  <c r="D3893" i="1"/>
  <c r="D281" i="1"/>
  <c r="D3548" i="1"/>
  <c r="D2358" i="1"/>
  <c r="D8104" i="1"/>
  <c r="D888" i="1"/>
  <c r="D4063" i="1"/>
  <c r="D7918" i="1"/>
  <c r="D811" i="1"/>
  <c r="D7339" i="1"/>
  <c r="D2224" i="1"/>
  <c r="D746" i="1"/>
  <c r="D6909" i="1"/>
  <c r="D68" i="1"/>
  <c r="D1707" i="1"/>
  <c r="D5649" i="1"/>
  <c r="D2104" i="1"/>
  <c r="D7062" i="1"/>
  <c r="D691" i="1"/>
  <c r="D6257" i="1"/>
  <c r="D329" i="1"/>
  <c r="D7382" i="1"/>
  <c r="D6418" i="1"/>
  <c r="D6420" i="1"/>
  <c r="D122" i="1"/>
  <c r="D3735" i="1"/>
  <c r="D5645" i="1"/>
  <c r="D6596" i="1"/>
  <c r="D2578" i="1"/>
  <c r="D4590" i="1"/>
  <c r="D3742" i="1"/>
  <c r="D2431" i="1"/>
  <c r="D6430" i="1"/>
  <c r="D1372" i="1"/>
  <c r="D886" i="1"/>
  <c r="D5307" i="1"/>
  <c r="D6674" i="1"/>
  <c r="D7962" i="1"/>
  <c r="D1643" i="1"/>
  <c r="D5589" i="1"/>
  <c r="D4684" i="1"/>
  <c r="D669" i="1"/>
  <c r="D4071" i="1"/>
  <c r="D7107" i="1"/>
  <c r="D6363" i="1"/>
  <c r="D5067" i="1"/>
  <c r="D266" i="1"/>
  <c r="D7204" i="1"/>
  <c r="D591" i="1"/>
  <c r="D5625" i="1"/>
  <c r="D1248" i="1"/>
  <c r="D6517" i="1"/>
  <c r="D5862" i="1"/>
  <c r="D8020" i="1"/>
  <c r="D7431" i="1"/>
  <c r="D5697" i="1"/>
  <c r="D5869" i="1"/>
  <c r="D5289" i="1"/>
  <c r="D7240" i="1"/>
  <c r="D6448" i="1"/>
  <c r="D3892" i="1"/>
  <c r="D4433" i="1"/>
  <c r="D1924" i="1"/>
  <c r="D473" i="1"/>
  <c r="D5776" i="1"/>
  <c r="D4290" i="1"/>
  <c r="D3452" i="1"/>
  <c r="D5434" i="1"/>
  <c r="D1901" i="1"/>
  <c r="D8288" i="1"/>
  <c r="D1426" i="1"/>
  <c r="D4017" i="1"/>
  <c r="D1967" i="1"/>
  <c r="D5712" i="1"/>
  <c r="D4061" i="1"/>
  <c r="D4779" i="1"/>
  <c r="D5034" i="1"/>
  <c r="D7057" i="1"/>
  <c r="D7238" i="1"/>
  <c r="D5327" i="1"/>
  <c r="D2751" i="1"/>
  <c r="D6781" i="1"/>
  <c r="D1736" i="1"/>
  <c r="D4312" i="1"/>
  <c r="D5261" i="1"/>
  <c r="D4004" i="1"/>
  <c r="D3351" i="1"/>
  <c r="D6817" i="1"/>
  <c r="D4125" i="1"/>
  <c r="D2546" i="1"/>
  <c r="D3596" i="1"/>
  <c r="D4059" i="1"/>
  <c r="D509" i="1"/>
  <c r="D3154" i="1"/>
  <c r="D631" i="1"/>
  <c r="D3554" i="1"/>
  <c r="D1047" i="1"/>
  <c r="D7478" i="1"/>
  <c r="D2691" i="1"/>
  <c r="D190" i="1"/>
  <c r="D7930" i="1"/>
  <c r="D1615" i="1"/>
  <c r="D6533" i="1"/>
  <c r="D3187" i="1"/>
  <c r="D1000" i="1"/>
  <c r="D3530" i="1"/>
  <c r="D1858" i="1"/>
  <c r="D304" i="1"/>
  <c r="D2697" i="1"/>
  <c r="D2695" i="1"/>
  <c r="D2370" i="1"/>
  <c r="D7850" i="1"/>
  <c r="D4219" i="1"/>
  <c r="D3921" i="1"/>
  <c r="D7559" i="1"/>
  <c r="D2135" i="1"/>
  <c r="D6051" i="1"/>
  <c r="D6197" i="1"/>
  <c r="D2152" i="1"/>
  <c r="D6632" i="1"/>
  <c r="D1017" i="1"/>
  <c r="D4470" i="1"/>
  <c r="D2155" i="1"/>
  <c r="D472" i="1"/>
  <c r="D4289" i="1"/>
  <c r="D7375" i="1"/>
  <c r="D1204" i="1"/>
  <c r="D1711" i="1"/>
  <c r="D322" i="1"/>
  <c r="D893" i="1"/>
  <c r="D2560" i="1"/>
  <c r="D8209" i="1"/>
  <c r="D3339" i="1"/>
  <c r="D2768" i="1"/>
  <c r="D3809" i="1"/>
  <c r="D8171" i="1"/>
  <c r="D604" i="1"/>
  <c r="D4954" i="1"/>
  <c r="D1634" i="1"/>
  <c r="D4442" i="1"/>
  <c r="D8326" i="1"/>
  <c r="D4382" i="1"/>
  <c r="D7333" i="1"/>
  <c r="D3881" i="1"/>
  <c r="D3446" i="1"/>
  <c r="D7122" i="1"/>
  <c r="D1319" i="1"/>
  <c r="D2116" i="1"/>
  <c r="D2748" i="1"/>
  <c r="D2090" i="1"/>
  <c r="D6173" i="1"/>
  <c r="D3521" i="1"/>
  <c r="D4057" i="1"/>
  <c r="D1427" i="1"/>
  <c r="D3747" i="1"/>
  <c r="D1466" i="1"/>
  <c r="D4846" i="1"/>
  <c r="D860" i="1"/>
  <c r="D6416" i="1"/>
  <c r="D593" i="1"/>
  <c r="D5398" i="1"/>
  <c r="D4060" i="1"/>
  <c r="D6254" i="1"/>
  <c r="D8302" i="1"/>
  <c r="D4443" i="1"/>
  <c r="D5472" i="1"/>
  <c r="D1948" i="1"/>
  <c r="D940" i="1"/>
  <c r="D6874" i="1"/>
  <c r="D6478" i="1"/>
  <c r="D1413" i="1"/>
  <c r="D5549" i="1"/>
  <c r="D8164" i="1"/>
  <c r="D6062" i="1"/>
  <c r="D5368" i="1"/>
  <c r="D4224" i="1"/>
  <c r="D2342" i="1"/>
  <c r="D5190" i="1"/>
  <c r="D5823" i="1"/>
  <c r="D3062" i="1"/>
  <c r="D6658" i="1"/>
  <c r="D5479" i="1"/>
  <c r="D7025" i="1"/>
  <c r="D6325" i="1"/>
  <c r="D2782" i="1"/>
  <c r="D6986" i="1"/>
  <c r="D1086" i="1"/>
  <c r="D5874" i="1"/>
  <c r="D192" i="1"/>
  <c r="D558" i="1"/>
  <c r="D6543" i="1"/>
  <c r="D2755" i="1"/>
  <c r="D2619" i="1"/>
  <c r="D2170" i="1"/>
  <c r="D6785" i="1"/>
  <c r="D3284" i="1"/>
  <c r="D6491" i="1"/>
  <c r="D7373" i="1"/>
  <c r="D5879" i="1"/>
  <c r="D2685" i="1"/>
  <c r="D379" i="1"/>
  <c r="D4518" i="1"/>
  <c r="D4742" i="1"/>
  <c r="D2127" i="1"/>
  <c r="D4421" i="1"/>
  <c r="D3087" i="1"/>
  <c r="D8242" i="1"/>
  <c r="D3470" i="1"/>
  <c r="D1421" i="1"/>
  <c r="D5828" i="1"/>
  <c r="D4533" i="1"/>
  <c r="D7171" i="1"/>
  <c r="D3643" i="1"/>
  <c r="D7038" i="1"/>
  <c r="D681" i="1"/>
  <c r="D8283" i="1"/>
  <c r="D7868" i="1"/>
  <c r="D1808" i="1"/>
  <c r="D6767" i="1"/>
  <c r="D3455" i="1"/>
  <c r="D4486" i="1"/>
  <c r="D3835" i="1"/>
  <c r="D2893" i="1"/>
  <c r="D2648" i="1"/>
  <c r="D7967" i="1"/>
  <c r="D1949" i="1"/>
  <c r="D1542" i="1"/>
  <c r="D6039" i="1"/>
  <c r="D81" i="1"/>
  <c r="D5299" i="1"/>
  <c r="D1909" i="1"/>
  <c r="D8307" i="1"/>
  <c r="D3091" i="1"/>
  <c r="D2019" i="1"/>
  <c r="D1289" i="1"/>
  <c r="D187" i="1"/>
  <c r="D1089" i="1"/>
  <c r="D833" i="1"/>
  <c r="D37" i="1"/>
  <c r="D1068" i="1"/>
  <c r="D5298" i="1"/>
  <c r="D914" i="1"/>
  <c r="D2515" i="1"/>
  <c r="D5483" i="1"/>
  <c r="D1199" i="1"/>
  <c r="D8289" i="1"/>
  <c r="D7402" i="1"/>
  <c r="D3878" i="1"/>
  <c r="D6292" i="1"/>
  <c r="D2198" i="1"/>
  <c r="D1957" i="1"/>
  <c r="D1955" i="1"/>
  <c r="D2467" i="1"/>
  <c r="D6836" i="1"/>
  <c r="D5976" i="1"/>
  <c r="D7228" i="1"/>
  <c r="D7605" i="1"/>
  <c r="D1847" i="1"/>
  <c r="D5577" i="1"/>
  <c r="D7241" i="1"/>
  <c r="D1262" i="1"/>
  <c r="D8024" i="1"/>
  <c r="D2322" i="1"/>
  <c r="D3829" i="1"/>
  <c r="D4101" i="1"/>
  <c r="D3226" i="1"/>
  <c r="D346" i="1"/>
  <c r="D1226" i="1"/>
  <c r="D5380" i="1"/>
  <c r="D5798" i="1"/>
  <c r="D7825" i="1"/>
  <c r="D7302" i="1"/>
  <c r="D6849" i="1"/>
  <c r="D2504" i="1"/>
  <c r="D948" i="1"/>
  <c r="D4400" i="1"/>
  <c r="D1102" i="1"/>
  <c r="D4496" i="1"/>
  <c r="D4462" i="1"/>
  <c r="D5967" i="1"/>
  <c r="D3338" i="1"/>
  <c r="D721" i="1"/>
  <c r="D4776" i="1"/>
  <c r="D4592" i="1"/>
  <c r="D3734" i="1"/>
  <c r="D1034" i="1"/>
  <c r="D6761" i="1"/>
  <c r="D413" i="1"/>
  <c r="D6695" i="1"/>
  <c r="D5877" i="1"/>
  <c r="D1090" i="1"/>
  <c r="D6702" i="1"/>
  <c r="D4294" i="1"/>
  <c r="D8059" i="1"/>
  <c r="D642" i="1"/>
  <c r="D7446" i="1"/>
  <c r="D5033" i="1"/>
  <c r="D6351" i="1"/>
  <c r="D6397" i="1"/>
  <c r="D3570" i="1"/>
  <c r="D3016" i="1"/>
  <c r="D3865" i="1"/>
  <c r="D7147" i="1"/>
  <c r="D4550" i="1"/>
  <c r="D4062" i="1"/>
  <c r="D4339" i="1"/>
  <c r="D4217" i="1"/>
  <c r="D1136" i="1"/>
  <c r="D204" i="1"/>
  <c r="D333" i="1"/>
  <c r="D4547" i="1"/>
  <c r="D4452" i="1"/>
  <c r="D6905" i="1"/>
  <c r="D11" i="1"/>
  <c r="D2638" i="1"/>
  <c r="D6268" i="1"/>
  <c r="D4992" i="1"/>
  <c r="D6916" i="1"/>
  <c r="D1435" i="1"/>
  <c r="D2442" i="1"/>
  <c r="D7822" i="1"/>
  <c r="D2771" i="1"/>
  <c r="D3270" i="1"/>
  <c r="D7545" i="1"/>
  <c r="D8047" i="1"/>
  <c r="D1917" i="1"/>
  <c r="D4609" i="1"/>
  <c r="D3974" i="1"/>
  <c r="D7853" i="1"/>
  <c r="D4403" i="1"/>
  <c r="D5" i="1"/>
  <c r="D4741" i="1"/>
  <c r="D103" i="1"/>
  <c r="D6342" i="1"/>
  <c r="D2483" i="1"/>
  <c r="D6755" i="1"/>
  <c r="D6684" i="1"/>
  <c r="D6729" i="1"/>
  <c r="D5448" i="1"/>
  <c r="D6917" i="1"/>
  <c r="D1202" i="1"/>
  <c r="D6927" i="1"/>
  <c r="D2030" i="1"/>
  <c r="D5578" i="1"/>
  <c r="D925" i="1"/>
  <c r="D7284" i="1"/>
  <c r="D2331" i="1"/>
  <c r="D6222" i="1"/>
  <c r="D3615" i="1"/>
  <c r="D3767" i="1"/>
  <c r="D4943" i="1"/>
  <c r="D4971" i="1"/>
  <c r="D4600" i="1"/>
  <c r="D3319" i="1"/>
  <c r="D6143" i="1"/>
  <c r="D3228" i="1"/>
  <c r="D641" i="1"/>
  <c r="D4344" i="1"/>
  <c r="D8109" i="1"/>
  <c r="D1827" i="1"/>
  <c r="D7421" i="1"/>
  <c r="D6690" i="1"/>
  <c r="D6377" i="1"/>
  <c r="D2100" i="1"/>
  <c r="D4940" i="1"/>
  <c r="D2609" i="1"/>
  <c r="D6163" i="1"/>
  <c r="D7992" i="1"/>
  <c r="D8021" i="1"/>
  <c r="D4927" i="1"/>
  <c r="D4577" i="1"/>
  <c r="D7584" i="1"/>
  <c r="D2811" i="1"/>
  <c r="D2863" i="1"/>
  <c r="D99" i="1"/>
  <c r="D7381" i="1"/>
  <c r="D4661" i="1"/>
  <c r="D6776" i="1"/>
  <c r="D2608" i="1"/>
  <c r="D7173" i="1"/>
  <c r="D216" i="1"/>
  <c r="D5931" i="1"/>
  <c r="D4870" i="1"/>
  <c r="D6553" i="1"/>
  <c r="D4874" i="1"/>
  <c r="D3206" i="1"/>
  <c r="D7013" i="1"/>
  <c r="D4131" i="1"/>
  <c r="D5242" i="1"/>
  <c r="D2488" i="1"/>
  <c r="D4944" i="1"/>
  <c r="D7072" i="1"/>
  <c r="D8162" i="1"/>
  <c r="D3914" i="1"/>
  <c r="D7843" i="1"/>
  <c r="D2525" i="1"/>
  <c r="D3913" i="1"/>
  <c r="D470" i="1"/>
  <c r="D57" i="1"/>
  <c r="D2004" i="1"/>
  <c r="D7552" i="1"/>
  <c r="D3183" i="1"/>
  <c r="D1565" i="1"/>
  <c r="D2497" i="1"/>
  <c r="D1006" i="1"/>
  <c r="D4804" i="1"/>
  <c r="D7095" i="1"/>
  <c r="D645" i="1"/>
  <c r="D8006" i="1"/>
  <c r="D3874" i="1"/>
  <c r="D6075" i="1"/>
  <c r="D29" i="1"/>
  <c r="D7255" i="1"/>
  <c r="D3904" i="1"/>
  <c r="D5981" i="1"/>
  <c r="D7532" i="1"/>
  <c r="D4447" i="1"/>
  <c r="D1358" i="1"/>
  <c r="D4085" i="1"/>
  <c r="D1097" i="1"/>
  <c r="D4392" i="1"/>
  <c r="D1852" i="1"/>
  <c r="D3386" i="1"/>
  <c r="D456" i="1"/>
  <c r="D5540" i="1"/>
  <c r="D6715" i="1"/>
  <c r="D4786" i="1"/>
  <c r="D2402" i="1"/>
  <c r="D2304" i="1"/>
  <c r="D1573" i="1"/>
  <c r="D4634" i="1"/>
  <c r="D1874" i="1"/>
  <c r="D4181" i="1"/>
  <c r="D2377" i="1"/>
  <c r="D2165" i="1"/>
  <c r="D7512" i="1"/>
  <c r="D6774" i="1"/>
  <c r="D2355" i="1"/>
  <c r="D2096" i="1"/>
  <c r="D6365" i="1"/>
  <c r="D785" i="1"/>
  <c r="D307" i="1"/>
  <c r="D8166" i="1"/>
  <c r="D7565" i="1"/>
  <c r="D3624" i="1"/>
  <c r="D5050" i="1"/>
  <c r="D1277" i="1"/>
  <c r="D972" i="1"/>
  <c r="D3510" i="1"/>
  <c r="D7507" i="1"/>
  <c r="D1134" i="1"/>
  <c r="D690" i="1"/>
  <c r="D5616" i="1"/>
  <c r="D6224" i="1"/>
  <c r="D2739" i="1"/>
  <c r="D1703" i="1"/>
  <c r="D2507" i="1"/>
  <c r="D5475" i="1"/>
  <c r="D137" i="1"/>
  <c r="D7161" i="1"/>
  <c r="D7824" i="1"/>
  <c r="D588" i="1"/>
  <c r="D3115" i="1"/>
  <c r="D1012" i="1"/>
  <c r="D7318" i="1"/>
  <c r="D7159" i="1"/>
  <c r="D51" i="1"/>
  <c r="D1683" i="1"/>
  <c r="D1100" i="1"/>
  <c r="D2065" i="1"/>
  <c r="D4727" i="1"/>
  <c r="D7225" i="1"/>
  <c r="D388" i="1"/>
  <c r="D7483" i="1"/>
  <c r="D4200" i="1"/>
  <c r="D1495" i="1"/>
  <c r="D6189" i="1"/>
  <c r="D2007" i="1"/>
  <c r="D4850" i="1"/>
  <c r="D2956" i="1"/>
  <c r="D4143" i="1"/>
  <c r="D4900" i="1"/>
  <c r="D795" i="1"/>
  <c r="D2714" i="1"/>
  <c r="D3436" i="1"/>
  <c r="D7329" i="1"/>
  <c r="D1378" i="1"/>
  <c r="D5923" i="1"/>
  <c r="D4981" i="1"/>
  <c r="D261" i="1"/>
  <c r="D7359" i="1"/>
  <c r="D8170" i="1"/>
  <c r="D5182" i="1"/>
  <c r="D4829" i="1"/>
  <c r="D4058" i="1"/>
  <c r="D4831" i="1"/>
  <c r="D7833" i="1"/>
  <c r="D4672" i="1"/>
  <c r="D6634" i="1"/>
  <c r="D2085" i="1"/>
  <c r="D1155" i="1"/>
  <c r="D399" i="1"/>
  <c r="D965" i="1"/>
  <c r="D4660" i="1"/>
  <c r="D1264" i="1"/>
  <c r="D4879" i="1"/>
  <c r="D354" i="1"/>
  <c r="D8039" i="1"/>
  <c r="D3019" i="1"/>
  <c r="D5794" i="1"/>
  <c r="D4524" i="1"/>
  <c r="D1681" i="1"/>
  <c r="D7638" i="1"/>
  <c r="D2344" i="1"/>
  <c r="D7221" i="1"/>
  <c r="D7858" i="1"/>
  <c r="D3845" i="1"/>
  <c r="D599" i="1"/>
  <c r="D4974" i="1"/>
  <c r="D8253" i="1"/>
  <c r="D97" i="1"/>
  <c r="D3782" i="1"/>
  <c r="D6941" i="1"/>
  <c r="D1731" i="1"/>
  <c r="D4963" i="1"/>
  <c r="D707" i="1"/>
  <c r="D1534" i="1"/>
  <c r="D4509" i="1"/>
  <c r="D7114" i="1"/>
  <c r="D677" i="1"/>
  <c r="D1741" i="1"/>
  <c r="D3655" i="1"/>
  <c r="D8240" i="1"/>
  <c r="D8140" i="1"/>
  <c r="D2093" i="1"/>
  <c r="D8345" i="1"/>
  <c r="D2388" i="1"/>
  <c r="D2452" i="1"/>
  <c r="D8094" i="1"/>
  <c r="D129" i="1"/>
  <c r="D4523" i="1"/>
  <c r="D4881" i="1"/>
  <c r="D5295" i="1"/>
  <c r="D6004" i="1"/>
  <c r="D6091" i="1"/>
  <c r="D6642" i="1"/>
  <c r="D3248" i="1"/>
  <c r="D3198" i="1"/>
  <c r="D1599" i="1"/>
  <c r="D6031" i="1"/>
  <c r="D2635" i="1"/>
  <c r="D439" i="1"/>
  <c r="D4922" i="1"/>
  <c r="D2458" i="1"/>
  <c r="D2494" i="1"/>
  <c r="D2016" i="1"/>
  <c r="D6401" i="1"/>
  <c r="D7904" i="1"/>
  <c r="D862" i="1"/>
  <c r="D4308" i="1"/>
  <c r="D7435" i="1"/>
  <c r="D1886" i="1"/>
  <c r="D2354" i="1"/>
  <c r="D5807" i="1"/>
  <c r="D3578" i="1"/>
  <c r="D2053" i="1"/>
  <c r="D5432" i="1"/>
  <c r="D8308" i="1"/>
  <c r="D5188" i="1"/>
  <c r="D4134" i="1"/>
  <c r="D683" i="1"/>
  <c r="D165" i="1"/>
  <c r="D5989" i="1"/>
  <c r="D5023" i="1"/>
  <c r="D1881" i="1"/>
  <c r="D767" i="1"/>
  <c r="D1281" i="1"/>
  <c r="D8223" i="1"/>
  <c r="D6097" i="1"/>
  <c r="D5732" i="1"/>
  <c r="D4576" i="1"/>
  <c r="D1444" i="1"/>
  <c r="D618" i="1"/>
  <c r="D7379" i="1"/>
  <c r="D6956" i="1"/>
  <c r="D3129" i="1"/>
  <c r="D892" i="1"/>
  <c r="D212" i="1"/>
  <c r="D2559" i="1"/>
  <c r="D342" i="1"/>
  <c r="D2745" i="1"/>
  <c r="D4924" i="1"/>
  <c r="D4832" i="1"/>
  <c r="D3901" i="1"/>
  <c r="D1446" i="1"/>
  <c r="D5274" i="1"/>
  <c r="D218" i="1"/>
  <c r="D6501" i="1"/>
  <c r="D7084" i="1"/>
  <c r="D2385" i="1"/>
  <c r="D1849" i="1"/>
  <c r="D4917" i="1"/>
  <c r="D3051" i="1"/>
  <c r="D4784" i="1"/>
  <c r="D253" i="1"/>
  <c r="D8173" i="1"/>
  <c r="D4754" i="1"/>
  <c r="D7793" i="1"/>
  <c r="D6963" i="1"/>
  <c r="D8103" i="1"/>
  <c r="D3598" i="1"/>
  <c r="D2289" i="1"/>
  <c r="D7467" i="1"/>
  <c r="D1857" i="1"/>
  <c r="D3707" i="1"/>
  <c r="D1976" i="1"/>
  <c r="D1915" i="1"/>
  <c r="D280" i="1"/>
  <c r="D6372" i="1"/>
  <c r="D7460" i="1"/>
  <c r="D7157" i="1"/>
  <c r="D814" i="1"/>
  <c r="D1553" i="1"/>
  <c r="D5237" i="1"/>
  <c r="D4127" i="1"/>
  <c r="D7198" i="1"/>
  <c r="D467" i="1"/>
  <c r="D3764" i="1"/>
  <c r="D1527" i="1"/>
  <c r="D5051" i="1"/>
  <c r="D4891" i="1"/>
  <c r="D1842" i="1"/>
  <c r="D7907" i="1"/>
  <c r="D6884" i="1"/>
  <c r="D1666" i="1"/>
  <c r="D3331" i="1"/>
  <c r="D821" i="1"/>
  <c r="D5777" i="1"/>
  <c r="D7439" i="1"/>
  <c r="D3309" i="1"/>
  <c r="D835" i="1"/>
  <c r="D706" i="1"/>
  <c r="D1645" i="1"/>
  <c r="D4396" i="1"/>
  <c r="D1209" i="1"/>
  <c r="D4377" i="1"/>
  <c r="D1258" i="1"/>
  <c r="D1539" i="1"/>
  <c r="D4425" i="1"/>
  <c r="D884" i="1"/>
  <c r="D7854" i="1"/>
  <c r="D6594" i="1"/>
  <c r="D6603" i="1"/>
  <c r="D5559" i="1"/>
  <c r="D7993" i="1"/>
  <c r="D3175" i="1"/>
  <c r="D1032" i="1"/>
  <c r="D170" i="1"/>
  <c r="D1787" i="1"/>
  <c r="D4104" i="1"/>
  <c r="D3932" i="1"/>
  <c r="D739" i="1"/>
  <c r="D2359" i="1"/>
  <c r="D3402" i="1"/>
  <c r="D4082" i="1"/>
  <c r="D3961" i="1"/>
  <c r="D8244" i="1"/>
  <c r="D2511" i="1"/>
  <c r="D5567" i="1"/>
  <c r="D6843" i="1"/>
  <c r="D5679" i="1"/>
  <c r="D4901" i="1"/>
  <c r="D1873" i="1"/>
  <c r="D4528" i="1"/>
  <c r="D1522" i="1"/>
  <c r="D7809" i="1"/>
  <c r="D5457" i="1"/>
  <c r="D5778" i="1"/>
  <c r="D1797" i="1"/>
  <c r="D3046" i="1"/>
  <c r="D1175" i="1"/>
  <c r="D6129" i="1"/>
  <c r="D5900" i="1"/>
  <c r="D5714" i="1"/>
  <c r="D341" i="1"/>
  <c r="D3859" i="1"/>
  <c r="D7827" i="1"/>
  <c r="D665" i="1"/>
  <c r="D1340" i="1"/>
  <c r="D1439" i="1"/>
  <c r="D2724" i="1"/>
  <c r="D3610" i="1"/>
  <c r="D2933" i="1"/>
  <c r="D5687" i="1"/>
  <c r="D3267" i="1"/>
  <c r="D2968" i="1"/>
  <c r="D4976" i="1"/>
  <c r="D5809" i="1"/>
  <c r="D3574" i="1"/>
  <c r="D6181" i="1"/>
  <c r="D479" i="1"/>
  <c r="D4049" i="1"/>
  <c r="D4180" i="1"/>
  <c r="D6018" i="1"/>
  <c r="D4391" i="1"/>
  <c r="D3763" i="1"/>
  <c r="D5118" i="1"/>
  <c r="D5661" i="1"/>
  <c r="D7906" i="1"/>
  <c r="D4735" i="1"/>
  <c r="D1510" i="1"/>
  <c r="D4145" i="1"/>
  <c r="D8080" i="1"/>
  <c r="D7576" i="1"/>
  <c r="D7894" i="1"/>
  <c r="D7177" i="1"/>
  <c r="D4889" i="1"/>
  <c r="D6812" i="1"/>
  <c r="D6531" i="1"/>
  <c r="D3218" i="1"/>
  <c r="D2149" i="1"/>
  <c r="D5046" i="1"/>
  <c r="D7508" i="1"/>
  <c r="D5897" i="1"/>
  <c r="D3796" i="1"/>
  <c r="D5592" i="1"/>
  <c r="D5910" i="1"/>
  <c r="D2627" i="1"/>
  <c r="D6769" i="1"/>
  <c r="D6736" i="1"/>
  <c r="D2015" i="1"/>
  <c r="D127" i="1"/>
  <c r="D7365" i="1"/>
  <c r="D3927" i="1"/>
  <c r="D302" i="1"/>
  <c r="D1961" i="1"/>
  <c r="D7486" i="1"/>
  <c r="D5321" i="1"/>
  <c r="D5304" i="1"/>
  <c r="D2911" i="1"/>
  <c r="D6056" i="1"/>
  <c r="D4757" i="1"/>
  <c r="D4264" i="1"/>
  <c r="D3005" i="1"/>
  <c r="D4259" i="1"/>
  <c r="D3299" i="1"/>
  <c r="D306" i="1"/>
  <c r="D3151" i="1"/>
  <c r="D3242" i="1"/>
  <c r="D7808" i="1"/>
  <c r="D3382" i="1"/>
  <c r="D602" i="1"/>
  <c r="D1007" i="1"/>
  <c r="D5083" i="1"/>
  <c r="D7094" i="1"/>
  <c r="D7554" i="1"/>
  <c r="D3926" i="1"/>
  <c r="D4100" i="1"/>
  <c r="D275" i="1"/>
  <c r="D4504" i="1"/>
  <c r="D7458" i="1"/>
  <c r="D2621" i="1"/>
  <c r="D6664" i="1"/>
  <c r="D5026" i="1"/>
  <c r="D1945" i="1"/>
  <c r="D226" i="1"/>
  <c r="D3499" i="1"/>
  <c r="D4033" i="1"/>
  <c r="D7974" i="1"/>
  <c r="D2978" i="1"/>
  <c r="D3944" i="1"/>
  <c r="D4919" i="1"/>
  <c r="D571" i="1"/>
  <c r="D6770" i="1"/>
  <c r="D1846" i="1"/>
  <c r="D4152" i="1"/>
  <c r="D8328" i="1"/>
  <c r="D4895" i="1"/>
  <c r="D5004" i="1"/>
  <c r="D5653" i="1"/>
  <c r="D3840" i="1"/>
  <c r="D4970" i="1"/>
  <c r="D6439" i="1"/>
  <c r="D4113" i="1"/>
  <c r="D682" i="1"/>
  <c r="D402" i="1"/>
  <c r="D6345" i="1"/>
  <c r="D1598" i="1"/>
  <c r="D6383" i="1"/>
  <c r="D653" i="1"/>
  <c r="D827" i="1"/>
  <c r="D7905" i="1"/>
  <c r="D5127" i="1"/>
  <c r="D7003" i="1"/>
  <c r="D4973" i="1"/>
  <c r="D3059" i="1"/>
  <c r="D3700" i="1"/>
  <c r="D2333" i="1"/>
  <c r="D3540" i="1"/>
  <c r="D4624" i="1"/>
  <c r="D305" i="1"/>
  <c r="D370" i="1"/>
  <c r="D7170" i="1"/>
  <c r="D6025" i="1"/>
  <c r="D1130" i="1"/>
  <c r="D8181" i="1"/>
  <c r="D4117" i="1"/>
  <c r="D7313" i="1"/>
  <c r="D5079" i="1"/>
  <c r="D4544" i="1"/>
  <c r="D4044" i="1"/>
  <c r="D231" i="1"/>
  <c r="D405" i="1"/>
  <c r="D8234" i="1"/>
  <c r="D7902" i="1"/>
  <c r="D80" i="1"/>
  <c r="D727" i="1"/>
  <c r="D8114" i="1"/>
  <c r="D5157" i="1"/>
  <c r="D3336" i="1"/>
  <c r="D1408" i="1"/>
  <c r="D3524" i="1"/>
  <c r="D7865" i="1"/>
  <c r="D7811" i="1"/>
  <c r="D1019" i="1"/>
  <c r="D3307" i="1"/>
  <c r="D5843" i="1"/>
  <c r="D7174" i="1"/>
  <c r="D2246" i="1"/>
  <c r="D1261" i="1"/>
  <c r="D4599" i="1"/>
  <c r="D2287" i="1"/>
  <c r="D8156" i="1"/>
  <c r="D2029" i="1"/>
  <c r="D6011" i="1"/>
  <c r="D5659" i="1"/>
  <c r="D7981" i="1"/>
  <c r="D4942" i="1"/>
  <c r="D6090" i="1"/>
  <c r="D8058" i="1"/>
  <c r="D2143" i="1"/>
  <c r="D4151" i="1"/>
  <c r="D7430" i="1"/>
  <c r="D3714" i="1"/>
  <c r="D8331" i="1"/>
  <c r="D6855" i="1"/>
  <c r="D997" i="1"/>
  <c r="D4625" i="1"/>
  <c r="D3320" i="1"/>
  <c r="D1049" i="1"/>
  <c r="D4078" i="1"/>
  <c r="D6653" i="1"/>
  <c r="D1474" i="1"/>
  <c r="D430" i="1"/>
  <c r="D953" i="1"/>
  <c r="D2011" i="1"/>
  <c r="D3982" i="1"/>
  <c r="D3028" i="1"/>
  <c r="D6639" i="1"/>
  <c r="D1754" i="1"/>
  <c r="D7999" i="1"/>
  <c r="D5486" i="1"/>
  <c r="D4190" i="1"/>
  <c r="D2167" i="1"/>
  <c r="D6184" i="1"/>
  <c r="D5526" i="1"/>
  <c r="D2427" i="1"/>
  <c r="D7143" i="1"/>
  <c r="D3990" i="1"/>
  <c r="D1295" i="1"/>
  <c r="D6936" i="1"/>
  <c r="D4774" i="1"/>
  <c r="D8246" i="1"/>
  <c r="D8120" i="1"/>
  <c r="D5488" i="1"/>
  <c r="D1951" i="1"/>
  <c r="D3318" i="1"/>
  <c r="D812" i="1"/>
  <c r="D1745" i="1"/>
  <c r="D6366" i="1"/>
  <c r="D5130" i="1"/>
  <c r="D1178" i="1"/>
  <c r="D7053" i="1"/>
  <c r="D5466" i="1"/>
  <c r="D1865" i="1"/>
  <c r="D522" i="1"/>
  <c r="D839" i="1"/>
  <c r="D6138" i="1"/>
  <c r="D3078" i="1"/>
  <c r="D6906" i="1"/>
  <c r="D692" i="1"/>
  <c r="D4311" i="1"/>
  <c r="D3332" i="1"/>
  <c r="D6436" i="1"/>
  <c r="D5403" i="1"/>
  <c r="D4906" i="1"/>
  <c r="D2232" i="1"/>
  <c r="D1126" i="1"/>
  <c r="D8003" i="1"/>
  <c r="D3327" i="1"/>
  <c r="D2317" i="1"/>
  <c r="D7903" i="1"/>
  <c r="D6019" i="1"/>
  <c r="D7561" i="1"/>
  <c r="D3688" i="1"/>
  <c r="D8238" i="1"/>
  <c r="D1910" i="1"/>
  <c r="D3075" i="1"/>
  <c r="D146" i="1"/>
  <c r="D7461" i="1"/>
  <c r="D435" i="1"/>
  <c r="D4696" i="1"/>
  <c r="D459" i="1"/>
  <c r="D1188" i="1"/>
  <c r="D5825" i="1"/>
  <c r="D3500" i="1"/>
  <c r="D8028" i="1"/>
  <c r="D1447" i="1"/>
  <c r="D770" i="1"/>
  <c r="D1968" i="1"/>
  <c r="D1866" i="1"/>
  <c r="D5372" i="1"/>
  <c r="D4817" i="1"/>
  <c r="D2678" i="1"/>
  <c r="D5595" i="1"/>
  <c r="D5105" i="1"/>
  <c r="D384" i="1"/>
  <c r="D4397" i="1"/>
  <c r="D5456" i="1"/>
  <c r="D3629" i="1"/>
  <c r="D1321" i="1"/>
  <c r="D4761" i="1"/>
  <c r="D8054" i="1"/>
  <c r="D816" i="1"/>
  <c r="D5110" i="1"/>
  <c r="D1913" i="1"/>
  <c r="D4682" i="1"/>
  <c r="D1077" i="1"/>
  <c r="D5576" i="1"/>
  <c r="D919" i="1"/>
  <c r="D3138" i="1"/>
  <c r="D6165" i="1"/>
  <c r="D1347" i="1"/>
  <c r="D4080" i="1"/>
  <c r="D4711" i="1"/>
  <c r="D2040" i="1"/>
  <c r="D7102" i="1"/>
  <c r="D7911" i="1"/>
  <c r="D1855" i="1"/>
  <c r="D3687" i="1"/>
  <c r="D4138" i="1"/>
  <c r="D6671" i="1"/>
  <c r="D6485" i="1"/>
  <c r="D3539" i="1"/>
  <c r="D6676" i="1"/>
  <c r="D7997" i="1"/>
  <c r="D2541" i="1"/>
  <c r="D7369" i="1"/>
  <c r="D498" i="1"/>
  <c r="D7334" i="1"/>
  <c r="D5570" i="1"/>
  <c r="D3173" i="1"/>
  <c r="D1432" i="1"/>
  <c r="D3344" i="1"/>
  <c r="D4038" i="1"/>
  <c r="D2472" i="1"/>
  <c r="D1468" i="1"/>
  <c r="D6110" i="1"/>
  <c r="D4175" i="1"/>
  <c r="D6203" i="1"/>
  <c r="D3399" i="1"/>
  <c r="D2499" i="1"/>
  <c r="D1038" i="1"/>
  <c r="D5668" i="1"/>
  <c r="D5808" i="1"/>
  <c r="D2942" i="1"/>
  <c r="D2949" i="1"/>
  <c r="D4825" i="1"/>
  <c r="D714" i="1"/>
  <c r="D10" i="1"/>
  <c r="D3697" i="1"/>
  <c r="D2012" i="1"/>
  <c r="D1246" i="1"/>
  <c r="D7569" i="1"/>
  <c r="D1422" i="1"/>
  <c r="D1359" i="1"/>
  <c r="D2987" i="1"/>
  <c r="D1112" i="1"/>
  <c r="D2456" i="1"/>
  <c r="D1803" i="1"/>
  <c r="D1150" i="1"/>
  <c r="D4351" i="1"/>
  <c r="D4456" i="1"/>
  <c r="D4210" i="1"/>
  <c r="D4342" i="1"/>
  <c r="D398" i="1"/>
  <c r="D3097" i="1"/>
  <c r="D6053" i="1"/>
  <c r="D1316" i="1"/>
  <c r="D59" i="1"/>
  <c r="D6041" i="1"/>
  <c r="D1260" i="1"/>
  <c r="D5057" i="1"/>
  <c r="D2478" i="1"/>
  <c r="D5893" i="1"/>
  <c r="D8259" i="1"/>
  <c r="D3995" i="1"/>
  <c r="D101" i="1"/>
  <c r="D4419" i="1"/>
  <c r="D3289" i="1"/>
  <c r="D5418" i="1"/>
  <c r="D301" i="1"/>
  <c r="D6006" i="1"/>
  <c r="D4815" i="1"/>
  <c r="D529" i="1"/>
  <c r="D2932" i="1"/>
  <c r="D4140" i="1"/>
  <c r="D622" i="1"/>
  <c r="D7278" i="1"/>
  <c r="D202" i="1"/>
  <c r="D1360" i="1"/>
  <c r="D5848" i="1"/>
  <c r="D2132" i="1"/>
  <c r="D2698" i="1"/>
  <c r="D6944" i="1"/>
  <c r="D5768" i="1"/>
  <c r="D7270" i="1"/>
  <c r="D1494" i="1"/>
  <c r="D5720" i="1"/>
  <c r="D6190" i="1"/>
  <c r="D547" i="1"/>
  <c r="D646" i="1"/>
  <c r="D3984" i="1"/>
  <c r="D6832" i="1"/>
  <c r="D3770" i="1"/>
  <c r="D8269" i="1"/>
  <c r="D1742" i="1"/>
  <c r="D2916" i="1"/>
  <c r="D6470" i="1"/>
  <c r="D3058" i="1"/>
  <c r="D3392" i="1"/>
  <c r="D4526" i="1"/>
  <c r="D5631" i="1"/>
  <c r="D1590" i="1"/>
  <c r="D4097" i="1"/>
  <c r="D6563" i="1"/>
  <c r="D3527" i="1"/>
  <c r="D7919" i="1"/>
  <c r="D6320" i="1"/>
  <c r="D7806" i="1"/>
  <c r="D1631" i="1"/>
  <c r="D3354" i="1"/>
  <c r="D8196" i="1"/>
  <c r="D885" i="1"/>
  <c r="D5903" i="1"/>
  <c r="D6951" i="1"/>
  <c r="D8146" i="1"/>
  <c r="D4746" i="1"/>
  <c r="D260" i="1"/>
  <c r="D4492" i="1"/>
  <c r="D3696" i="1"/>
  <c r="D5195" i="1"/>
  <c r="D1473" i="1"/>
  <c r="D2261" i="1"/>
  <c r="D476" i="1"/>
  <c r="D8038" i="1"/>
  <c r="D6210" i="1"/>
  <c r="D6586" i="1"/>
  <c r="D3810" i="1"/>
  <c r="D759" i="1"/>
  <c r="D5234" i="1"/>
  <c r="D440" i="1"/>
  <c r="D5209" i="1"/>
  <c r="D4677" i="1"/>
  <c r="D4321" i="1"/>
  <c r="D802" i="1"/>
  <c r="D2710" i="1"/>
  <c r="D6935" i="1"/>
  <c r="D482" i="1"/>
  <c r="D3377" i="1"/>
  <c r="D2138" i="1"/>
  <c r="D1516" i="1"/>
  <c r="D8330" i="1"/>
  <c r="D568" i="1"/>
  <c r="D2095" i="1"/>
  <c r="D2518" i="1"/>
  <c r="D5912" i="1"/>
  <c r="D6399" i="1"/>
  <c r="D5438" i="1"/>
  <c r="D2629" i="1"/>
  <c r="D323" i="1"/>
  <c r="D8074" i="1"/>
  <c r="D3483" i="1"/>
  <c r="D6168" i="1"/>
  <c r="D3288" i="1"/>
  <c r="D7321" i="1"/>
  <c r="D5859" i="1"/>
  <c r="D7139" i="1"/>
  <c r="D1475" i="1"/>
  <c r="D5970" i="1"/>
  <c r="D1113" i="1"/>
  <c r="D6957" i="1"/>
  <c r="D1521" i="1"/>
  <c r="D94" i="1"/>
  <c r="D5985" i="1"/>
  <c r="D6569" i="1"/>
  <c r="D1920" i="1"/>
  <c r="D502" i="1"/>
  <c r="D5634" i="1"/>
  <c r="D7695" i="1"/>
  <c r="D4861" i="1"/>
  <c r="D3777" i="1"/>
  <c r="D3052" i="1"/>
  <c r="D338" i="1"/>
  <c r="D4481" i="1"/>
  <c r="D7308" i="1"/>
  <c r="D2002" i="1"/>
  <c r="D6802" i="1"/>
  <c r="D848" i="1"/>
  <c r="D2514" i="1"/>
  <c r="D3451" i="1"/>
  <c r="D2450" i="1"/>
  <c r="D1659" i="1"/>
  <c r="D2335" i="1"/>
  <c r="D1988" i="1"/>
  <c r="D605" i="1"/>
  <c r="D4161" i="1"/>
  <c r="D7390" i="1"/>
  <c r="D2827" i="1"/>
  <c r="D8215" i="1"/>
  <c r="D6949" i="1"/>
  <c r="D657" i="1"/>
  <c r="D4194" i="1"/>
  <c r="D8260" i="1"/>
  <c r="D7964" i="1"/>
  <c r="D4516" i="1"/>
  <c r="D4789" i="1"/>
  <c r="D2657" i="1"/>
  <c r="D5240" i="1"/>
  <c r="D297" i="1"/>
  <c r="D2725" i="1"/>
  <c r="D6620" i="1"/>
  <c r="D8161" i="1"/>
  <c r="D5222" i="1"/>
  <c r="D879" i="1"/>
  <c r="D385" i="1"/>
  <c r="D2485" i="1"/>
  <c r="D6179" i="1"/>
  <c r="D8303" i="1"/>
  <c r="D6311" i="1"/>
  <c r="D4096" i="1"/>
  <c r="D8311" i="1"/>
  <c r="D3017" i="1"/>
  <c r="D933" i="1"/>
  <c r="D927" i="1"/>
  <c r="D1676" i="1"/>
  <c r="D3797" i="1"/>
  <c r="D5090" i="1"/>
  <c r="D7463" i="1"/>
  <c r="D4785" i="1"/>
  <c r="D5264" i="1"/>
  <c r="D2237" i="1"/>
  <c r="D7985" i="1"/>
  <c r="D6893" i="1"/>
  <c r="D5415" i="1"/>
  <c r="D3501" i="1"/>
  <c r="D7971" i="1"/>
  <c r="D6753" i="1"/>
  <c r="D5212" i="1"/>
  <c r="D524" i="1"/>
  <c r="D1108" i="1"/>
  <c r="D8343" i="1"/>
  <c r="D3360" i="1"/>
  <c r="D8168" i="1"/>
  <c r="D6605" i="1"/>
  <c r="D2711" i="1"/>
  <c r="D77" i="1"/>
  <c r="D7033" i="1"/>
  <c r="D552" i="1"/>
  <c r="D2650" i="1"/>
  <c r="D2077" i="1"/>
  <c r="D7043" i="1"/>
  <c r="D5916" i="1"/>
  <c r="D6816" i="1"/>
  <c r="D808" i="1"/>
  <c r="D5929" i="1"/>
  <c r="D3568" i="1"/>
  <c r="D163" i="1"/>
  <c r="D2550" i="1"/>
  <c r="D7370" i="1"/>
  <c r="D6322" i="1"/>
  <c r="D7387" i="1"/>
  <c r="D744" i="1"/>
  <c r="D2665" i="1"/>
  <c r="D7184" i="1"/>
  <c r="D5756" i="1"/>
  <c r="D2944" i="1"/>
  <c r="D1790" i="1"/>
  <c r="D747" i="1"/>
  <c r="D2770" i="1"/>
  <c r="D3334" i="1"/>
  <c r="D7211" i="1"/>
  <c r="D5946" i="1"/>
  <c r="D3290" i="1"/>
  <c r="D1350" i="1"/>
  <c r="D1520" i="1"/>
  <c r="D8072" i="1"/>
  <c r="D7347" i="1"/>
  <c r="D2294" i="1"/>
  <c r="D2348" i="1"/>
  <c r="D7342" i="1"/>
  <c r="D4852" i="1"/>
  <c r="D8084" i="1"/>
  <c r="D4012" i="1"/>
  <c r="D7952" i="1"/>
  <c r="D2049" i="1"/>
  <c r="D433" i="1"/>
  <c r="D7069" i="1"/>
  <c r="D523" i="1"/>
  <c r="D7484" i="1"/>
  <c r="D5925" i="1"/>
  <c r="D1782" i="1"/>
  <c r="D5358" i="1"/>
  <c r="D3003" i="1"/>
  <c r="D979" i="1"/>
  <c r="D5184" i="1"/>
  <c r="D563" i="1"/>
  <c r="D1562" i="1"/>
  <c r="D2130" i="1"/>
  <c r="D7410" i="1"/>
  <c r="D6555" i="1"/>
  <c r="D7535" i="1"/>
  <c r="D6943" i="1"/>
  <c r="D3398" i="1"/>
  <c r="D7393" i="1"/>
  <c r="D6777" i="1"/>
  <c r="D211" i="1"/>
  <c r="D7480" i="1"/>
  <c r="D7493" i="1"/>
  <c r="D6108" i="1"/>
  <c r="D2570" i="1"/>
  <c r="D6592" i="1"/>
  <c r="D5146" i="1"/>
  <c r="D8095" i="1"/>
  <c r="D3724" i="1"/>
  <c r="D42" i="1"/>
  <c r="D5650" i="1"/>
  <c r="D3959" i="1"/>
  <c r="D950" i="1"/>
  <c r="D7152" i="1"/>
  <c r="D316" i="1"/>
  <c r="D5583" i="1"/>
  <c r="D7995" i="1"/>
  <c r="D921" i="1"/>
  <c r="D6691" i="1"/>
  <c r="D6762" i="1"/>
  <c r="D3462" i="1"/>
  <c r="D5360" i="1"/>
  <c r="D3582" i="1"/>
  <c r="D1050" i="1"/>
  <c r="D2801" i="1"/>
  <c r="D2398" i="1"/>
  <c r="D232" i="1"/>
  <c r="D1430" i="1"/>
  <c r="D2566" i="1"/>
  <c r="D1041" i="1"/>
  <c r="D3891" i="1"/>
  <c r="D372" i="1"/>
  <c r="D1234" i="1"/>
  <c r="D6390" i="1"/>
  <c r="D6744" i="1"/>
  <c r="D1670" i="1"/>
  <c r="D7254" i="1"/>
  <c r="D7457" i="1"/>
  <c r="D6796" i="1"/>
  <c r="D897" i="1"/>
  <c r="D8323" i="1"/>
  <c r="D5563" i="1"/>
  <c r="D4247" i="1"/>
  <c r="D2797" i="1"/>
  <c r="D4109" i="1"/>
  <c r="D5487" i="1"/>
  <c r="D1162" i="1"/>
  <c r="D8208" i="1"/>
  <c r="D2269" i="1"/>
  <c r="D6374" i="1"/>
  <c r="D3968" i="1"/>
  <c r="D4173" i="1"/>
  <c r="D5013" i="1"/>
  <c r="D2776" i="1"/>
  <c r="D6151" i="1"/>
  <c r="D4409" i="1"/>
  <c r="D5849" i="1"/>
  <c r="D788" i="1"/>
  <c r="D4454" i="1"/>
  <c r="D1621" i="1"/>
  <c r="D4602" i="1"/>
  <c r="D3144" i="1"/>
  <c r="D6786" i="1"/>
  <c r="D3348" i="1"/>
  <c r="D5031" i="1"/>
  <c r="D7947" i="1"/>
  <c r="D752" i="1"/>
  <c r="D951" i="1"/>
  <c r="D1774" i="1"/>
  <c r="D5758" i="1"/>
  <c r="D6719" i="1"/>
  <c r="D629" i="1"/>
  <c r="D5866" i="1"/>
  <c r="D2633" i="1"/>
  <c r="D1623" i="1"/>
  <c r="D7212" i="1"/>
  <c r="D6357" i="1"/>
  <c r="D3769" i="1"/>
  <c r="D3492" i="1"/>
  <c r="D4445" i="1"/>
  <c r="D6723" i="1"/>
  <c r="D3699" i="1"/>
  <c r="D4701" i="1"/>
  <c r="D4878" i="1"/>
  <c r="D8022" i="1"/>
  <c r="D6716" i="1"/>
  <c r="D3494" i="1"/>
  <c r="D4185" i="1"/>
  <c r="D2122" i="1"/>
  <c r="D6013" i="1"/>
  <c r="D7810" i="1"/>
  <c r="D7282" i="1"/>
  <c r="D3496" i="1"/>
  <c r="D7497" i="1"/>
  <c r="D2626" i="1"/>
  <c r="D6103" i="1"/>
  <c r="D7582" i="1"/>
  <c r="D1732" i="1"/>
  <c r="D2088" i="1"/>
  <c r="D3775" i="1"/>
  <c r="D6764" i="1"/>
  <c r="D7527" i="1"/>
  <c r="D7443" i="1"/>
  <c r="D7028" i="1"/>
  <c r="D5845" i="1"/>
  <c r="D8211" i="1"/>
  <c r="D5713" i="1"/>
  <c r="D1595" i="1"/>
  <c r="D882" i="1"/>
  <c r="D277" i="1"/>
  <c r="D1815" i="1"/>
  <c r="D293" i="1"/>
  <c r="D4328" i="1"/>
  <c r="D1975" i="1"/>
  <c r="D7063" i="1"/>
  <c r="D5455" i="1"/>
  <c r="D4302" i="1"/>
  <c r="D5502" i="1"/>
  <c r="D3363" i="1"/>
  <c r="D8137" i="1"/>
  <c r="D1640" i="1"/>
  <c r="D1066" i="1"/>
  <c r="D2742" i="1"/>
  <c r="D4596" i="1"/>
  <c r="D655" i="1"/>
  <c r="D52" i="1"/>
  <c r="D7061" i="1"/>
  <c r="D3613" i="1"/>
  <c r="D3211" i="1"/>
  <c r="D7932" i="1"/>
  <c r="D3728" i="1"/>
  <c r="D912" i="1"/>
  <c r="D5987" i="1"/>
  <c r="D2878" i="1"/>
  <c r="D2669" i="1"/>
  <c r="D6806" i="1"/>
  <c r="D4459" i="1"/>
  <c r="D138" i="1"/>
  <c r="D1896" i="1"/>
  <c r="D3330" i="1"/>
  <c r="D4839" i="1"/>
  <c r="D5471" i="1"/>
  <c r="D4184" i="1"/>
  <c r="D279" i="1"/>
  <c r="D2585" i="1"/>
  <c r="D1190" i="1"/>
  <c r="D1526" i="1"/>
  <c r="D2092" i="1"/>
  <c r="D2334" i="1"/>
  <c r="D7136" i="1"/>
  <c r="D3095" i="1"/>
  <c r="D5706" i="1"/>
  <c r="D4877" i="1"/>
  <c r="D6234" i="1"/>
  <c r="D3454" i="1"/>
  <c r="D1227" i="1"/>
  <c r="D415" i="1"/>
  <c r="D1471" i="1"/>
  <c r="D197" i="1"/>
  <c r="D3534" i="1"/>
  <c r="D207" i="1"/>
  <c r="D4245" i="1"/>
  <c r="D1654" i="1"/>
  <c r="D2616" i="1"/>
  <c r="D852" i="1"/>
  <c r="D1701" i="1"/>
  <c r="D2278" i="1"/>
  <c r="D5972" i="1"/>
  <c r="D6811" i="1"/>
  <c r="D5805" i="1"/>
  <c r="D3645" i="1"/>
  <c r="D3453" i="1"/>
  <c r="D2620" i="1"/>
  <c r="D2345" i="1"/>
  <c r="D7425" i="1"/>
  <c r="D6128" i="1"/>
  <c r="D1214" i="1"/>
  <c r="D858" i="1"/>
  <c r="D3375" i="1"/>
  <c r="D2327" i="1"/>
  <c r="D7944" i="1"/>
  <c r="D3353" i="1"/>
  <c r="D6616" i="1"/>
  <c r="D1057" i="1"/>
  <c r="D258" i="1"/>
  <c r="D3266" i="1"/>
  <c r="D2479" i="1"/>
  <c r="D1766" i="1"/>
  <c r="D2028" i="1"/>
  <c r="D1882" i="1"/>
  <c r="D4338" i="1"/>
  <c r="D2676" i="1"/>
  <c r="D3766" i="1"/>
  <c r="D1146" i="1"/>
  <c r="D6644" i="1"/>
  <c r="D3986" i="1"/>
  <c r="D4578" i="1"/>
  <c r="D1407" i="1"/>
  <c r="D8163" i="1"/>
  <c r="D6175" i="1"/>
  <c r="D274" i="1"/>
  <c r="D7167" i="1"/>
  <c r="D4326" i="1"/>
  <c r="D431" i="1"/>
  <c r="D6471" i="1"/>
  <c r="D5305" i="1"/>
  <c r="D2666" i="1"/>
  <c r="D1083" i="1"/>
  <c r="D6920" i="1"/>
  <c r="D762" i="1"/>
  <c r="D7471" i="1"/>
  <c r="D8336" i="1"/>
  <c r="D751" i="1"/>
  <c r="D4417" i="1"/>
  <c r="D6754" i="1"/>
  <c r="D3071" i="1"/>
  <c r="D4668" i="1"/>
  <c r="D8293" i="1"/>
  <c r="D6059" i="1"/>
  <c r="D6502" i="1"/>
  <c r="D1031" i="1"/>
  <c r="D5611" i="1"/>
  <c r="D6564" i="1"/>
  <c r="D8115" i="1"/>
  <c r="D289" i="1"/>
  <c r="D4041" i="1"/>
  <c r="D1869" i="1"/>
  <c r="D1013" i="1"/>
  <c r="D3662" i="1"/>
  <c r="D7073" i="1"/>
  <c r="D6940" i="1"/>
  <c r="D2496" i="1"/>
  <c r="D1877" i="1"/>
  <c r="D7054" i="1"/>
  <c r="D1956" i="1"/>
  <c r="D8169" i="1"/>
  <c r="D7391" i="1"/>
  <c r="D918" i="1"/>
  <c r="D6246" i="1"/>
  <c r="D5821" i="1"/>
  <c r="D5664" i="1"/>
  <c r="D5335" i="1"/>
  <c r="D4687" i="1"/>
  <c r="D8250" i="1"/>
  <c r="D1096" i="1"/>
  <c r="D579" i="1"/>
  <c r="D4847" i="1"/>
  <c r="D7197" i="1"/>
  <c r="D1005" i="1"/>
  <c r="D6742" i="1"/>
  <c r="D2424" i="1"/>
  <c r="D1107" i="1"/>
  <c r="D5624" i="1"/>
  <c r="D7002" i="1"/>
  <c r="D5096" i="1"/>
  <c r="D4640" i="1"/>
  <c r="D6968" i="1"/>
  <c r="D5352" i="1"/>
  <c r="D5286" i="1"/>
  <c r="D5716" i="1"/>
  <c r="D4899" i="1"/>
  <c r="D673" i="1"/>
  <c r="D318" i="1"/>
  <c r="D2778" i="1"/>
  <c r="D4692" i="1"/>
  <c r="D843" i="1"/>
  <c r="D3928" i="1"/>
  <c r="D2298" i="1"/>
  <c r="D1056" i="1"/>
  <c r="D2925" i="1"/>
  <c r="D506" i="1"/>
  <c r="D869" i="1"/>
  <c r="D4298" i="1"/>
  <c r="D4196" i="1"/>
  <c r="D499" i="1"/>
  <c r="D7409" i="1"/>
  <c r="D7075" i="1"/>
  <c r="D5558" i="1"/>
  <c r="D272" i="1"/>
  <c r="D3053" i="1"/>
  <c r="D2785" i="1"/>
  <c r="D6950" i="1"/>
  <c r="D5250" i="1"/>
  <c r="D1600" i="1"/>
  <c r="D561" i="1"/>
  <c r="D1692" i="1"/>
  <c r="D1579" i="1"/>
  <c r="D6665" i="1"/>
  <c r="D513" i="1"/>
  <c r="D915" i="1"/>
  <c r="D4371" i="1"/>
  <c r="D590" i="1"/>
  <c r="D7488" i="1"/>
  <c r="D8267" i="1"/>
  <c r="D5746" i="1"/>
  <c r="D6548" i="1"/>
  <c r="D6873" i="1"/>
  <c r="D7888" i="1"/>
  <c r="D595" i="1"/>
  <c r="D630" i="1"/>
  <c r="D1330" i="1"/>
  <c r="D5334" i="1"/>
  <c r="D8000" i="1"/>
  <c r="D8049" i="1"/>
  <c r="D8108" i="1"/>
  <c r="D5522" i="1"/>
  <c r="D954" i="1"/>
  <c r="D909" i="1"/>
  <c r="D3092" i="1"/>
  <c r="D7549" i="1"/>
  <c r="D1885" i="1"/>
  <c r="D3950" i="1"/>
  <c r="D5504" i="1"/>
  <c r="D4457" i="1"/>
  <c r="D1753" i="1"/>
  <c r="D3560" i="1"/>
  <c r="D2195" i="1"/>
  <c r="D4799" i="1"/>
  <c r="D2889" i="1"/>
  <c r="D7887" i="1"/>
  <c r="D239" i="1"/>
  <c r="D7875" i="1"/>
  <c r="D3283" i="1"/>
  <c r="D2502" i="1"/>
  <c r="D920" i="1"/>
  <c r="D2390" i="1"/>
  <c r="D2073" i="1"/>
  <c r="D3409" i="1"/>
  <c r="D1761" i="1"/>
  <c r="D5224" i="1"/>
  <c r="D3981" i="1"/>
  <c r="D6178" i="1"/>
  <c r="D1308" i="1"/>
  <c r="D7558" i="1"/>
  <c r="D2156" i="1"/>
  <c r="D1137" i="1"/>
  <c r="D1528" i="1"/>
  <c r="D698" i="1"/>
  <c r="D999" i="1"/>
  <c r="D1794" i="1"/>
  <c r="D3350" i="1"/>
  <c r="D7924" i="1"/>
  <c r="D4905" i="1"/>
  <c r="D5430" i="1"/>
  <c r="D428" i="1"/>
  <c r="D358" i="1"/>
  <c r="D1259" i="1"/>
  <c r="D4929" i="1"/>
  <c r="D6113" i="1"/>
  <c r="D1627" i="1"/>
  <c r="D2984" i="1"/>
  <c r="D5396" i="1"/>
  <c r="D7074" i="1"/>
  <c r="D2549" i="1"/>
  <c r="D271" i="1"/>
  <c r="D145" i="1"/>
  <c r="D1519" i="1"/>
  <c r="D5275" i="1"/>
  <c r="D4106" i="1"/>
  <c r="D8322" i="1"/>
  <c r="D5878" i="1"/>
  <c r="D5763" i="1"/>
  <c r="D7828" i="1"/>
  <c r="D1288" i="1"/>
  <c r="D8098" i="1"/>
  <c r="D3502" i="1"/>
  <c r="D6818" i="1"/>
  <c r="D286" i="1"/>
  <c r="D3846" i="1"/>
  <c r="D4758" i="1"/>
  <c r="D1158" i="1"/>
  <c r="D1739" i="1"/>
  <c r="D7437" i="1"/>
  <c r="D2611" i="1"/>
  <c r="D66" i="1"/>
  <c r="D5199" i="1"/>
  <c r="D1601" i="1"/>
  <c r="D1351" i="1"/>
  <c r="D4950" i="1"/>
  <c r="D3547" i="1"/>
  <c r="D2901" i="1"/>
  <c r="D3131" i="1"/>
  <c r="D8273" i="1"/>
  <c r="D7991" i="1"/>
  <c r="D4638" i="1"/>
  <c r="D6312" i="1"/>
  <c r="D4384" i="1"/>
  <c r="D856" i="1"/>
  <c r="D985" i="1"/>
  <c r="D4162" i="1"/>
  <c r="D4793" i="1"/>
  <c r="D1715" i="1"/>
  <c r="D8270" i="1"/>
  <c r="D6827" i="1"/>
  <c r="D3088" i="1"/>
  <c r="D8292" i="1"/>
  <c r="D3924" i="1"/>
  <c r="D7616" i="1"/>
  <c r="D1282" i="1"/>
  <c r="D6518" i="1"/>
  <c r="D1854" i="1"/>
  <c r="D5279" i="1"/>
  <c r="D1323" i="1"/>
  <c r="D5288" i="1"/>
  <c r="D765" i="1"/>
  <c r="D1712" i="1"/>
  <c r="D830" i="1"/>
  <c r="D2564" i="1"/>
  <c r="D4030" i="1"/>
  <c r="D2577" i="1"/>
  <c r="D331" i="1"/>
  <c r="D5193" i="1"/>
  <c r="D4698" i="1"/>
  <c r="D7829" i="1"/>
  <c r="D8174" i="1"/>
  <c r="D3808" i="1"/>
  <c r="D2867" i="1"/>
  <c r="D3577" i="1"/>
  <c r="D1926" i="1"/>
  <c r="D7205" i="1"/>
  <c r="D3196" i="1"/>
  <c r="D3738" i="1"/>
  <c r="D3361" i="1"/>
  <c r="D5375" i="1"/>
  <c r="D5186" i="1"/>
  <c r="D2646" i="1"/>
  <c r="D6758" i="1"/>
  <c r="D1981" i="1"/>
  <c r="D1022" i="1"/>
  <c r="D6498" i="1"/>
  <c r="D1733" i="1"/>
  <c r="D391" i="1"/>
  <c r="D7103" i="1"/>
  <c r="D4618" i="1"/>
  <c r="D4178" i="1"/>
  <c r="D5766" i="1"/>
  <c r="D5927" i="1"/>
  <c r="D4112" i="1"/>
  <c r="D4955" i="1"/>
  <c r="D6385" i="1"/>
  <c r="D497" i="1"/>
  <c r="D3085" i="1"/>
  <c r="D2373" i="1"/>
  <c r="D1332" i="1"/>
  <c r="D716" i="1"/>
  <c r="D1014" i="1"/>
  <c r="D3785" i="1"/>
  <c r="D1223" i="1"/>
  <c r="D2756" i="1"/>
  <c r="D1434" i="1"/>
  <c r="D2202" i="1"/>
  <c r="D1755" i="1"/>
  <c r="D3143" i="1"/>
  <c r="D2258" i="1"/>
  <c r="D929" i="1"/>
  <c r="D8230" i="1"/>
  <c r="D5111" i="1"/>
  <c r="D676" i="1"/>
  <c r="D1279" i="1"/>
  <c r="D5770" i="1"/>
  <c r="D1995" i="1"/>
  <c r="D8144" i="1"/>
  <c r="D7939" i="1"/>
  <c r="D9" i="1"/>
  <c r="D5349" i="1"/>
  <c r="D5142" i="1"/>
  <c r="D7972" i="1"/>
  <c r="D240" i="1"/>
  <c r="D1845" i="1"/>
  <c r="D3793" i="1"/>
  <c r="D4953" i="1"/>
  <c r="D6525" i="1"/>
  <c r="D4376" i="1"/>
  <c r="D496" i="1"/>
  <c r="D4830" i="1"/>
  <c r="D43" i="1"/>
  <c r="D1594" i="1"/>
  <c r="D1689" i="1"/>
  <c r="D8178" i="1"/>
  <c r="D1607" i="1"/>
  <c r="D6017" i="1"/>
  <c r="D1048" i="1"/>
  <c r="D6746" i="1"/>
  <c r="D3676" i="1"/>
  <c r="D8004" i="1"/>
  <c r="D3194" i="1"/>
  <c r="D371" i="1"/>
  <c r="D5226" i="1"/>
  <c r="D5099" i="1"/>
  <c r="D1805" i="1"/>
  <c r="D3066" i="1"/>
  <c r="D7506" i="1"/>
  <c r="D8131" i="1"/>
  <c r="D8009" i="1"/>
  <c r="D181" i="1"/>
  <c r="D3529" i="1"/>
  <c r="D1132" i="1"/>
  <c r="D4546" i="1"/>
  <c r="D3329" i="1"/>
  <c r="D3771" i="1"/>
  <c r="D7116" i="1"/>
  <c r="D243" i="1"/>
  <c r="D4913" i="1"/>
  <c r="D4595" i="1"/>
  <c r="D2604" i="1"/>
  <c r="D6261" i="1"/>
  <c r="D4076" i="1"/>
  <c r="D7343" i="1"/>
  <c r="D4467" i="1"/>
  <c r="D8014" i="1"/>
  <c r="D2994" i="1"/>
  <c r="D1515" i="1"/>
  <c r="D1168" i="1"/>
  <c r="D5301" i="1"/>
  <c r="D1970" i="1"/>
  <c r="D1740" i="1"/>
  <c r="D6846" i="1"/>
  <c r="D7881" i="1"/>
  <c r="D6264" i="1"/>
  <c r="D535" i="1"/>
  <c r="D1099" i="1"/>
  <c r="D1672" i="1"/>
  <c r="D3443" i="1"/>
  <c r="D7846" i="1"/>
  <c r="D6713" i="1"/>
  <c r="D6612" i="1"/>
  <c r="D775" i="1"/>
  <c r="D6265" i="1"/>
  <c r="D3102" i="1"/>
  <c r="D8160" i="1"/>
  <c r="D8248" i="1"/>
  <c r="D6875" i="1"/>
  <c r="D6266" i="1"/>
  <c r="D6902" i="1"/>
  <c r="D7849" i="1"/>
  <c r="D8127" i="1"/>
  <c r="D3119" i="1"/>
  <c r="D112" i="1"/>
  <c r="D7867" i="1"/>
  <c r="D205" i="1"/>
  <c r="D5667" i="1"/>
  <c r="D6984" i="1"/>
  <c r="D3065" i="1"/>
  <c r="D6707" i="1"/>
  <c r="D2945" i="1"/>
  <c r="D16" i="1"/>
  <c r="D7859" i="1"/>
  <c r="D4993" i="1"/>
  <c r="D5158" i="1"/>
  <c r="D5178" i="1"/>
  <c r="D6891" i="1"/>
  <c r="D1163" i="1"/>
  <c r="D6851" i="1"/>
  <c r="D3464" i="1"/>
  <c r="D8287" i="1"/>
  <c r="D1291" i="1"/>
  <c r="D801" i="1"/>
  <c r="D1943" i="1"/>
  <c r="D6125" i="1"/>
  <c r="D2675" i="1"/>
  <c r="D614" i="1"/>
  <c r="D990" i="1"/>
  <c r="D6273" i="1"/>
  <c r="D6392" i="1"/>
  <c r="D6116" i="1"/>
  <c r="D3710" i="1"/>
  <c r="D2419" i="1"/>
  <c r="D689" i="1"/>
  <c r="D5718" i="1"/>
  <c r="D8205" i="1"/>
  <c r="D4552" i="1"/>
  <c r="D4571" i="1"/>
  <c r="D4068" i="1"/>
  <c r="D381" i="1"/>
  <c r="D2106" i="1"/>
  <c r="D6141" i="1"/>
  <c r="D1219" i="1"/>
  <c r="D2301" i="1"/>
  <c r="D3919" i="1"/>
  <c r="D2214" i="1"/>
  <c r="D1938" i="1"/>
  <c r="D4406" i="1"/>
  <c r="D5290" i="1"/>
  <c r="D3803" i="1"/>
  <c r="D5813" i="1"/>
  <c r="D2737" i="1"/>
  <c r="D5179" i="1"/>
  <c r="D3811" i="1"/>
  <c r="D1404" i="1"/>
  <c r="D7191" i="1"/>
  <c r="D4972" i="1"/>
  <c r="D772" i="1"/>
  <c r="D1497" i="1"/>
  <c r="D6431" i="1"/>
  <c r="D2965" i="1"/>
  <c r="D4022" i="1"/>
  <c r="D3221" i="1"/>
  <c r="D2850" i="1"/>
  <c r="D6964" i="1"/>
  <c r="D5388" i="1"/>
  <c r="D4765" i="1"/>
  <c r="D1610" i="1"/>
  <c r="D2720" i="1"/>
  <c r="D1184" i="1"/>
  <c r="D7533" i="1"/>
  <c r="D822" i="1"/>
  <c r="D3109" i="1"/>
  <c r="D5411" i="1"/>
  <c r="D878" i="1"/>
  <c r="D2210" i="1"/>
  <c r="D5076" i="1"/>
  <c r="D363" i="1"/>
  <c r="D6804" i="1"/>
  <c r="D7006" i="1"/>
  <c r="D159" i="1"/>
  <c r="D4872" i="1"/>
  <c r="D3264" i="1"/>
  <c r="D3817" i="1"/>
  <c r="D6650" i="1"/>
  <c r="D540" i="1"/>
  <c r="D7852" i="1"/>
  <c r="D294" i="1"/>
  <c r="D6652" i="1"/>
  <c r="D7291" i="1"/>
  <c r="D3084" i="1"/>
  <c r="D7804" i="1"/>
  <c r="D4404" i="1"/>
  <c r="D7487" i="1"/>
  <c r="D3467" i="1"/>
  <c r="D5789" i="1"/>
  <c r="D6111" i="1"/>
  <c r="D6147" i="1"/>
  <c r="D8155" i="1"/>
  <c r="D5028" i="1"/>
  <c r="D5281" i="1"/>
  <c r="D309" i="1"/>
  <c r="D2277" i="1"/>
  <c r="D6997" i="1"/>
  <c r="D901" i="1"/>
  <c r="D4893" i="1"/>
  <c r="D4287" i="1"/>
  <c r="D1361" i="1"/>
  <c r="D1576" i="1"/>
  <c r="D7557" i="1"/>
  <c r="D565" i="1"/>
  <c r="D6934" i="1"/>
  <c r="D7851" i="1"/>
  <c r="D6327" i="1"/>
  <c r="D601" i="1"/>
  <c r="D6008" i="1"/>
  <c r="D4047" i="1"/>
  <c r="D2125" i="1"/>
  <c r="D5484" i="1"/>
  <c r="D7220" i="1"/>
  <c r="D1103" i="1"/>
  <c r="D4585" i="1"/>
  <c r="D3609" i="1"/>
  <c r="D2376" i="1"/>
  <c r="D3006" i="1"/>
  <c r="D2410" i="1"/>
  <c r="D1385" i="1"/>
  <c r="D1241" i="1"/>
  <c r="D7362" i="1"/>
  <c r="D1713" i="1"/>
  <c r="D3580" i="1"/>
  <c r="D8078" i="1"/>
  <c r="D7516" i="1"/>
  <c r="D4165" i="1"/>
  <c r="D1719" i="1"/>
  <c r="D4986" i="1"/>
  <c r="D140" i="1"/>
  <c r="D3433" i="1"/>
  <c r="D6820" i="1"/>
  <c r="D1783" i="1"/>
  <c r="D550" i="1"/>
  <c r="D2886" i="1"/>
  <c r="D8064" i="1"/>
  <c r="D7249" i="1"/>
  <c r="D1232" i="1"/>
  <c r="D2038" i="1"/>
  <c r="D5546" i="1"/>
  <c r="D4722" i="1"/>
  <c r="D2899" i="1"/>
  <c r="D4586" i="1"/>
  <c r="D5351" i="1"/>
  <c r="D2681" i="1"/>
  <c r="D8339" i="1"/>
  <c r="D516" i="1"/>
  <c r="D7156" i="1"/>
  <c r="D268" i="1"/>
  <c r="D493" i="1"/>
  <c r="D8082" i="1"/>
  <c r="D3164" i="1"/>
  <c r="D6647" i="1"/>
  <c r="D5939" i="1"/>
  <c r="D6241" i="1"/>
  <c r="D654" i="1"/>
  <c r="D7020" i="1"/>
  <c r="D2425" i="1"/>
  <c r="D4788" i="1"/>
  <c r="D5363" i="1"/>
  <c r="D1734" i="1"/>
  <c r="D4840" i="1"/>
  <c r="D8142" i="1"/>
  <c r="D4520" i="1"/>
  <c r="D1051" i="1"/>
  <c r="D6666" i="1"/>
  <c r="D5260" i="1"/>
  <c r="D910" i="1"/>
  <c r="D7464" i="1"/>
  <c r="D1197" i="1"/>
  <c r="D5328" i="1"/>
  <c r="D991" i="1"/>
  <c r="D2985" i="1"/>
  <c r="D1028" i="1"/>
  <c r="D125" i="1"/>
  <c r="D8213" i="1"/>
  <c r="D8202" i="1"/>
  <c r="D2590" i="1"/>
  <c r="D7029" i="1"/>
  <c r="D6635" i="1"/>
  <c r="D8130" i="1"/>
  <c r="D8088" i="1"/>
  <c r="D5882" i="1"/>
  <c r="D3322" i="1"/>
  <c r="D8070" i="1"/>
  <c r="D7234" i="1"/>
  <c r="D1781" i="1"/>
  <c r="D4260" i="1"/>
  <c r="D807" i="1"/>
  <c r="D1027" i="1"/>
  <c r="D5806" i="1"/>
  <c r="D5318" i="1"/>
  <c r="D3608" i="1"/>
  <c r="D2613" i="1"/>
  <c r="D5317" i="1"/>
  <c r="D1605" i="1"/>
  <c r="D7164" i="1"/>
  <c r="D6514" i="1"/>
  <c r="D2970" i="1"/>
  <c r="D1353" i="1"/>
  <c r="D2336" i="1"/>
  <c r="D4736" i="1"/>
  <c r="D1704" i="1"/>
  <c r="D5027" i="1"/>
  <c r="D2553" i="1"/>
  <c r="D6628" i="1"/>
  <c r="D2503" i="1"/>
  <c r="D4613" i="1"/>
  <c r="D5189" i="1"/>
  <c r="D2897" i="1"/>
  <c r="D6868" i="1"/>
  <c r="D6685" i="1"/>
  <c r="D3632" i="1"/>
  <c r="D1058" i="1"/>
  <c r="D873" i="1"/>
  <c r="D7289" i="1"/>
  <c r="D1822" i="1"/>
  <c r="D1638" i="1"/>
  <c r="D6544" i="1"/>
  <c r="D5998" i="1"/>
  <c r="D1025" i="1"/>
  <c r="D1851" i="1"/>
  <c r="D1164" i="1"/>
  <c r="D4387" i="1"/>
  <c r="D4029" i="1"/>
  <c r="D444" i="1"/>
  <c r="D4316" i="1"/>
  <c r="D5207" i="1"/>
  <c r="D7803" i="1"/>
  <c r="D4262" i="1"/>
  <c r="D3045" i="1"/>
  <c r="D3367" i="1"/>
  <c r="D6848" i="1"/>
  <c r="D2454" i="1"/>
  <c r="D5920" i="1"/>
  <c r="D501" i="1"/>
  <c r="D7124" i="1"/>
  <c r="D6120" i="1"/>
  <c r="D1606" i="1"/>
  <c r="D2643" i="1"/>
  <c r="D2357" i="1"/>
  <c r="D3906" i="1"/>
  <c r="D4737" i="1"/>
  <c r="D5402" i="1"/>
  <c r="D4514" i="1"/>
  <c r="D1106" i="1"/>
  <c r="D1525" i="1"/>
  <c r="D7607" i="1"/>
  <c r="D3834" i="1"/>
  <c r="D7617" i="1"/>
  <c r="D395" i="1"/>
  <c r="D3517" i="1"/>
  <c r="D870" i="1"/>
  <c r="D337" i="1"/>
  <c r="D753" i="1"/>
  <c r="D5550" i="1"/>
  <c r="D864" i="1"/>
  <c r="D4999" i="1"/>
  <c r="D70" i="1"/>
  <c r="D2884" i="1"/>
  <c r="D5211" i="1"/>
  <c r="D1063" i="1"/>
  <c r="D4232" i="1"/>
  <c r="D1382" i="1"/>
  <c r="D445" i="1"/>
  <c r="D3516" i="1"/>
  <c r="D4221" i="1"/>
  <c r="D2411" i="1"/>
  <c r="D3172" i="1"/>
  <c r="D108" i="1"/>
  <c r="D2943" i="1"/>
  <c r="D2936" i="1"/>
  <c r="D5818" i="1"/>
  <c r="D5498" i="1"/>
  <c r="D4220" i="1"/>
  <c r="D1989" i="1"/>
  <c r="D4716" i="1"/>
  <c r="D4288" i="1"/>
  <c r="D2145" i="1"/>
  <c r="D3861" i="1"/>
  <c r="D6879" i="1"/>
  <c r="D4968" i="1"/>
  <c r="D7115" i="1"/>
  <c r="D3678" i="1"/>
  <c r="D2440" i="1"/>
  <c r="D6515" i="1"/>
  <c r="D3430" i="1"/>
  <c r="D3910" i="1"/>
  <c r="D1824" i="1"/>
  <c r="D34" i="1"/>
  <c r="D2262" i="1"/>
  <c r="D3239" i="1"/>
  <c r="D3743" i="1"/>
  <c r="D4073" i="1"/>
  <c r="D2649" i="1"/>
  <c r="D8222" i="1"/>
  <c r="D1907" i="1"/>
  <c r="D1324" i="1"/>
  <c r="D419" i="1"/>
  <c r="D3200" i="1"/>
  <c r="D1336" i="1"/>
  <c r="D5810" i="1"/>
  <c r="D1384" i="1"/>
  <c r="D3931" i="1"/>
  <c r="D3748" i="1"/>
  <c r="D4163" i="1"/>
  <c r="D6511" i="1"/>
  <c r="D1629" i="1"/>
  <c r="D1274" i="1"/>
  <c r="D648" i="1"/>
  <c r="D559" i="1"/>
  <c r="D708" i="1"/>
  <c r="D8151" i="1"/>
  <c r="D6389" i="1"/>
  <c r="D1887" i="1"/>
  <c r="D4564" i="1"/>
  <c r="D2181" i="1"/>
  <c r="D4427" i="1"/>
  <c r="D3251" i="1"/>
  <c r="D1310" i="1"/>
  <c r="D4819" i="1"/>
  <c r="D5980" i="1"/>
  <c r="D6584" i="1"/>
  <c r="D5052" i="1"/>
  <c r="D7403" i="1"/>
  <c r="D3755" i="1"/>
  <c r="D1980" i="1"/>
  <c r="D1399" i="1"/>
  <c r="D7398" i="1"/>
  <c r="D4699" i="1"/>
  <c r="D7008" i="1"/>
  <c r="D7175" i="1"/>
  <c r="D6582" i="1"/>
  <c r="D151" i="1"/>
  <c r="D7899" i="1"/>
  <c r="D2177" i="1"/>
  <c r="D3841" i="1"/>
  <c r="D6532" i="1"/>
  <c r="D959" i="1"/>
  <c r="D963" i="1"/>
  <c r="D4956" i="1"/>
  <c r="D7948" i="1"/>
  <c r="D4111" i="1"/>
  <c r="D6912" i="1"/>
  <c r="D3943" i="1"/>
  <c r="D2279" i="1"/>
  <c r="D4164" i="1"/>
  <c r="D2365" i="1"/>
  <c r="D7813" i="1"/>
  <c r="D5773" i="1"/>
  <c r="D6987" i="1"/>
  <c r="D8239" i="1"/>
  <c r="D671" i="1"/>
  <c r="D4362" i="1"/>
  <c r="D4212" i="1"/>
  <c r="D8315" i="1"/>
  <c r="D5783" i="1"/>
  <c r="D2463" i="1"/>
  <c r="D7938" i="1"/>
  <c r="D1341" i="1"/>
  <c r="D6890" i="1"/>
  <c r="D3113" i="1"/>
  <c r="D1003" i="1"/>
  <c r="D7067" i="1"/>
  <c r="D2663" i="1"/>
  <c r="D1839" i="1"/>
  <c r="D2026" i="1"/>
  <c r="D3011" i="1"/>
  <c r="D3659" i="1"/>
  <c r="D5294" i="1"/>
  <c r="D569" i="1"/>
  <c r="D2885" i="1"/>
  <c r="D783" i="1"/>
  <c r="D4142" i="1"/>
  <c r="D2905" i="1"/>
  <c r="D6541" i="1"/>
  <c r="D3658" i="1"/>
  <c r="D6263" i="1"/>
  <c r="D6240" i="1"/>
  <c r="D4848" i="1"/>
  <c r="D3214" i="1"/>
  <c r="D702" i="1"/>
  <c r="D5379" i="1"/>
  <c r="D2187" i="1"/>
  <c r="D583" i="1"/>
  <c r="D1253" i="1"/>
  <c r="D6073" i="1"/>
  <c r="D7108" i="1"/>
  <c r="D1174" i="1"/>
  <c r="D1268" i="1"/>
  <c r="D2528" i="1"/>
  <c r="D4204" i="1"/>
  <c r="D1764" i="1"/>
  <c r="D1061" i="1"/>
  <c r="D4318" i="1"/>
  <c r="D72" i="1"/>
  <c r="D3030" i="1"/>
  <c r="D3135" i="1"/>
  <c r="D5647" i="1"/>
  <c r="D340" i="1"/>
  <c r="D4065" i="1"/>
  <c r="D6953" i="1"/>
  <c r="D6169" i="1"/>
  <c r="D8276" i="1"/>
  <c r="D8126" i="1"/>
  <c r="D5306" i="1"/>
  <c r="D3805" i="1"/>
  <c r="D7208" i="1"/>
  <c r="D332" i="1"/>
  <c r="D1928" i="1"/>
  <c r="D3064" i="1"/>
  <c r="D984" i="1"/>
  <c r="D88" i="1"/>
  <c r="D8027" i="1"/>
  <c r="D2349" i="1"/>
  <c r="D6568" i="1"/>
  <c r="D5112" i="1"/>
  <c r="D2272" i="1"/>
  <c r="D968" i="1"/>
  <c r="D1266" i="1"/>
  <c r="D6571" i="1"/>
  <c r="D1229" i="1"/>
  <c r="D4764" i="1"/>
  <c r="D2010" i="1"/>
  <c r="D6024" i="1"/>
  <c r="D7133" i="1"/>
  <c r="D6860" i="1"/>
  <c r="D5078" i="1"/>
  <c r="D1765" i="1"/>
  <c r="D3057" i="1"/>
  <c r="D6282" i="1"/>
  <c r="D6966" i="1"/>
  <c r="D6414" i="1"/>
  <c r="D3708" i="1"/>
  <c r="D6253" i="1"/>
  <c r="D5215" i="1"/>
  <c r="D7048" i="1"/>
  <c r="D5957" i="1"/>
  <c r="D2477" i="1"/>
  <c r="D1069" i="1"/>
  <c r="D2082" i="1"/>
  <c r="D5296" i="1"/>
  <c r="D3349" i="1"/>
  <c r="D3992" i="1"/>
  <c r="D3185" i="1"/>
  <c r="D328" i="1"/>
  <c r="D4522" i="1"/>
  <c r="D5977" i="1"/>
  <c r="D2172" i="1"/>
  <c r="D7523" i="1"/>
  <c r="D6798" i="1"/>
  <c r="D15" i="1"/>
  <c r="D4615" i="1"/>
  <c r="D3816" i="1"/>
  <c r="D3428" i="1"/>
  <c r="D5230" i="1"/>
  <c r="D2099" i="1"/>
  <c r="D5231" i="1"/>
  <c r="D1721" i="1"/>
  <c r="D7126" i="1"/>
  <c r="D5340" i="1"/>
  <c r="D2791" i="1"/>
  <c r="D1785" i="1"/>
  <c r="D5932" i="1"/>
  <c r="D8333" i="1"/>
  <c r="D4855" i="1"/>
  <c r="D2694" i="1"/>
  <c r="D6370" i="1"/>
  <c r="D2487" i="1"/>
  <c r="D201" i="1"/>
  <c r="D7517" i="1"/>
  <c r="D1115" i="1"/>
  <c r="D4494" i="1"/>
  <c r="D276" i="1"/>
  <c r="D5569" i="1"/>
  <c r="D3477" i="1"/>
  <c r="D2870" i="1"/>
  <c r="D5727" i="1"/>
  <c r="D6200" i="1"/>
  <c r="D3801" i="1"/>
  <c r="D7314" i="1"/>
  <c r="D2915" i="1"/>
  <c r="D6970" i="1"/>
  <c r="D4750" i="1"/>
  <c r="D436" i="1"/>
  <c r="D2171" i="1"/>
  <c r="D7912" i="1"/>
  <c r="D5077" i="1"/>
  <c r="D2228" i="1"/>
  <c r="D1570" i="1"/>
  <c r="D7908" i="1"/>
  <c r="D4527" i="1"/>
  <c r="D8193" i="1"/>
  <c r="D4685" i="1"/>
  <c r="D694" i="1"/>
  <c r="D2738" i="1"/>
  <c r="D867" i="1"/>
  <c r="D5229" i="1"/>
  <c r="D141" i="1"/>
  <c r="D264" i="1"/>
  <c r="D3975" i="1"/>
  <c r="D1073" i="1"/>
  <c r="D1776" i="1"/>
  <c r="D14" i="1"/>
  <c r="D2037" i="1"/>
  <c r="D1814" i="1"/>
  <c r="D1718" i="1"/>
  <c r="D1387" i="1"/>
  <c r="D5259" i="1"/>
  <c r="D4933" i="1"/>
  <c r="D7879" i="1"/>
  <c r="D7274" i="1"/>
  <c r="D168" i="1"/>
  <c r="D2836" i="1"/>
  <c r="D668" i="1"/>
  <c r="D3773" i="1"/>
  <c r="D930" i="1"/>
  <c r="D5048" i="1"/>
  <c r="D7300" i="1"/>
  <c r="D2063" i="1"/>
  <c r="D1758" i="1"/>
  <c r="D6697" i="1"/>
  <c r="D3579" i="1"/>
  <c r="D8053" i="1"/>
  <c r="D4407" i="1"/>
  <c r="D7242" i="1"/>
  <c r="D4515" i="1"/>
  <c r="D7451" i="1"/>
  <c r="D8321" i="1"/>
  <c r="D394" i="1"/>
  <c r="D1371" i="1"/>
  <c r="D7878" i="1"/>
  <c r="D3405" i="1"/>
  <c r="D5003" i="1"/>
  <c r="D1055" i="1"/>
  <c r="D7368" i="1"/>
  <c r="D7372" i="1"/>
  <c r="D624" i="1"/>
  <c r="D1936" i="1"/>
  <c r="D6087" i="1"/>
  <c r="D6202" i="1"/>
  <c r="D1609" i="1"/>
  <c r="D6382" i="1"/>
  <c r="D5269" i="1"/>
  <c r="D8071" i="1"/>
  <c r="D2859" i="1"/>
  <c r="D6298" i="1"/>
  <c r="D2260" i="1"/>
  <c r="D2023" i="1"/>
  <c r="D7232" i="1"/>
  <c r="D2806" i="1"/>
  <c r="D7544" i="1"/>
  <c r="D2982" i="1"/>
  <c r="D4013" i="1"/>
  <c r="D612" i="1"/>
  <c r="D5696" i="1"/>
  <c r="D1026" i="1"/>
  <c r="D4723" i="1"/>
  <c r="D76" i="1"/>
  <c r="D1021" i="1"/>
  <c r="D5658" i="1"/>
  <c r="D87" i="1"/>
  <c r="D6296" i="1"/>
  <c r="D5657" i="1"/>
  <c r="D2506" i="1"/>
  <c r="D4090" i="1"/>
  <c r="D3870" i="1"/>
  <c r="D957" i="1"/>
  <c r="D4089" i="1"/>
  <c r="D1929" i="1"/>
  <c r="D525" i="1"/>
  <c r="D2027" i="1"/>
  <c r="D3080" i="1"/>
  <c r="D1374" i="1"/>
  <c r="D7951" i="1"/>
  <c r="D5731" i="1"/>
  <c r="D222" i="1"/>
  <c r="D7987" i="1"/>
  <c r="D7214" i="1"/>
  <c r="D8048" i="1"/>
  <c r="D4352" i="1"/>
  <c r="D1992" i="1"/>
  <c r="D7190" i="1"/>
  <c r="D2191" i="1"/>
  <c r="D8182" i="1"/>
  <c r="D2107" i="1"/>
  <c r="D680" i="1"/>
  <c r="D7830" i="1"/>
  <c r="D8297" i="1"/>
  <c r="D4531" i="1"/>
  <c r="D2726" i="1"/>
  <c r="D8012" i="1"/>
  <c r="D809" i="1"/>
  <c r="D40" i="1"/>
  <c r="D1317" i="1"/>
  <c r="D5132" i="1"/>
  <c r="D5251" i="1"/>
  <c r="D5934" i="1"/>
  <c r="D1716" i="1"/>
  <c r="D2779" i="1"/>
  <c r="D1483" i="1"/>
  <c r="D7860" i="1"/>
  <c r="D3139" i="1"/>
  <c r="D647" i="1"/>
  <c r="D4050" i="1"/>
  <c r="D3831" i="1"/>
  <c r="D1309" i="1"/>
  <c r="D4141" i="1"/>
  <c r="D4995" i="1"/>
  <c r="D5672" i="1"/>
  <c r="D6876" i="1"/>
  <c r="D1894" i="1"/>
  <c r="D7236" i="1"/>
  <c r="D4450" i="1"/>
  <c r="D7166" i="1"/>
  <c r="D296" i="1"/>
  <c r="D3902" i="1"/>
  <c r="D7101" i="1"/>
  <c r="D7000" i="1"/>
  <c r="D5291" i="1"/>
  <c r="D2902" i="1"/>
  <c r="D5277" i="1"/>
  <c r="D468" i="1"/>
  <c r="D2397" i="1"/>
  <c r="D7239" i="1"/>
  <c r="D7310" i="1"/>
  <c r="D7374" i="1"/>
  <c r="D5364" i="1"/>
  <c r="D1109" i="1"/>
  <c r="D273" i="1"/>
  <c r="D28" i="1"/>
  <c r="D5626" i="1"/>
  <c r="D4215" i="1"/>
  <c r="D5283" i="1"/>
  <c r="D7872" i="1"/>
  <c r="D7814" i="1"/>
  <c r="D1960" i="1"/>
  <c r="D6683" i="1"/>
  <c r="D5218" i="1"/>
  <c r="D3862" i="1"/>
  <c r="D5255" i="1"/>
  <c r="D1416" i="1"/>
  <c r="D5181" i="1"/>
  <c r="D4234" i="1"/>
  <c r="D2526" i="1"/>
  <c r="D7320" i="1"/>
  <c r="D1036" i="1"/>
  <c r="D871" i="1"/>
  <c r="D7555" i="1"/>
  <c r="D861" i="1"/>
  <c r="D166" i="1"/>
  <c r="D3146" i="1"/>
  <c r="D1318" i="1"/>
  <c r="D1346" i="1"/>
  <c r="D393" i="1"/>
  <c r="D7406" i="1"/>
  <c r="D1853" i="1"/>
  <c r="D7412" i="1"/>
  <c r="D6121" i="1"/>
  <c r="D5880" i="1"/>
  <c r="D2075" i="1"/>
  <c r="D3311" i="1"/>
  <c r="D4498" i="1"/>
  <c r="D23" i="1"/>
  <c r="D172" i="1"/>
  <c r="D2491" i="1"/>
  <c r="D2251" i="1"/>
  <c r="D1861" i="1"/>
  <c r="D2159" i="1"/>
  <c r="D6760" i="1"/>
  <c r="D1620" i="1"/>
  <c r="D7146" i="1"/>
  <c r="D5532" i="1"/>
  <c r="D8085" i="1"/>
  <c r="D3466" i="1"/>
  <c r="D5085" i="1"/>
  <c r="D237" i="1"/>
  <c r="D3491" i="1"/>
  <c r="D5041" i="1"/>
  <c r="D4633" i="1"/>
  <c r="D4572" i="1"/>
  <c r="D6862" i="1"/>
  <c r="D4836" i="1"/>
  <c r="D5293" i="1"/>
  <c r="D877" i="1"/>
  <c r="D1225" i="1"/>
  <c r="D2516" i="1"/>
  <c r="D7005" i="1"/>
  <c r="D2980" i="1"/>
  <c r="D8224" i="1"/>
  <c r="D8152" i="1"/>
  <c r="D3212" i="1"/>
  <c r="D1076" i="1"/>
  <c r="D1352" i="1"/>
  <c r="D6726" i="1"/>
  <c r="D1895" i="1"/>
  <c r="D5347" i="1"/>
  <c r="D5309" i="1"/>
  <c r="D2461" i="1"/>
  <c r="D6791" i="1"/>
  <c r="D2070" i="1"/>
  <c r="D7876" i="1"/>
  <c r="D8334" i="1"/>
  <c r="D4627" i="1"/>
  <c r="D8204" i="1"/>
  <c r="D1313" i="1"/>
  <c r="D374" i="1"/>
  <c r="D3879" i="1"/>
  <c r="D4440" i="1"/>
  <c r="D4873" i="1"/>
  <c r="D4056" i="1"/>
  <c r="D6663" i="1"/>
  <c r="D1303" i="1"/>
  <c r="D6180" i="1"/>
  <c r="D5220" i="1"/>
  <c r="D8258" i="1"/>
  <c r="D5838" i="1"/>
  <c r="D195" i="1"/>
  <c r="D1410" i="1"/>
  <c r="D554" i="1"/>
  <c r="D106" i="1"/>
  <c r="D7049" i="1"/>
  <c r="D8265" i="1"/>
  <c r="D6043" i="1"/>
  <c r="D7882" i="1"/>
  <c r="D6424" i="1"/>
  <c r="D1191" i="1"/>
  <c r="D4045" i="1"/>
  <c r="D414" i="1"/>
  <c r="D817" i="1"/>
  <c r="D5851" i="1"/>
  <c r="D3468" i="1"/>
  <c r="D6988" i="1"/>
  <c r="D4398" i="1"/>
  <c r="D5501" i="1"/>
  <c r="D3586" i="1"/>
  <c r="D2489" i="1"/>
  <c r="D487" i="1"/>
  <c r="D171" i="1"/>
  <c r="D6492" i="1"/>
  <c r="D7361" i="1"/>
  <c r="D2959" i="1"/>
  <c r="D3413" i="1"/>
  <c r="D4700" i="1"/>
  <c r="D5887" i="1"/>
  <c r="D5010" i="1"/>
  <c r="D2047" i="1"/>
  <c r="D820" i="1"/>
  <c r="D686" i="1"/>
  <c r="D5617" i="1"/>
  <c r="D1560" i="1"/>
  <c r="D3511" i="1"/>
  <c r="D570" i="1"/>
  <c r="D4070" i="1"/>
  <c r="D3379" i="1"/>
  <c r="D6055" i="1"/>
  <c r="D2435" i="1"/>
  <c r="D8116" i="1"/>
  <c r="D6877" i="1"/>
  <c r="D6076" i="1"/>
  <c r="D4632" i="1"/>
  <c r="D3308" i="1"/>
  <c r="D2561" i="1"/>
  <c r="D517" i="1"/>
  <c r="D4738" i="1"/>
  <c r="D3772" i="1"/>
  <c r="D3215" i="1"/>
  <c r="D7071" i="1"/>
  <c r="D458" i="1"/>
  <c r="D982" i="1"/>
  <c r="D6375" i="1"/>
  <c r="D992" i="1"/>
  <c r="D3418" i="1"/>
  <c r="D2783" i="1"/>
  <c r="D1737" i="1"/>
  <c r="D898" i="1"/>
  <c r="D1572" i="1"/>
  <c r="D787" i="1"/>
  <c r="D4074" i="1"/>
  <c r="D3176" i="1"/>
  <c r="D3108" i="1"/>
  <c r="D5827" i="1"/>
  <c r="D8096" i="1"/>
  <c r="D6425" i="1"/>
  <c r="D2087" i="1"/>
  <c r="D4503" i="1"/>
  <c r="D6415" i="1"/>
  <c r="D5803" i="1"/>
  <c r="D1677" i="1"/>
  <c r="D5572" i="1"/>
  <c r="D883" i="1"/>
  <c r="D2290" i="1"/>
  <c r="D575" i="1"/>
  <c r="D6033" i="1"/>
  <c r="D228" i="1"/>
  <c r="D891" i="1"/>
  <c r="D6457" i="1"/>
  <c r="D993" i="1"/>
  <c r="D2512" i="1"/>
  <c r="D582" i="1"/>
  <c r="D330" i="1"/>
  <c r="D7349" i="1"/>
  <c r="D8061" i="1"/>
  <c r="D236" i="1"/>
  <c r="D8284" i="1"/>
  <c r="D4128" i="1"/>
  <c r="D3024" i="1"/>
  <c r="D5216" i="1"/>
  <c r="D651" i="1"/>
  <c r="D1171" i="1"/>
  <c r="D1275" i="1"/>
  <c r="D5790" i="1"/>
  <c r="D3646" i="1"/>
  <c r="D6284" i="1"/>
  <c r="D1503" i="1"/>
  <c r="D7984" i="1"/>
  <c r="D4535" i="1"/>
  <c r="D737" i="1"/>
  <c r="D3049" i="1"/>
  <c r="D4666" i="1"/>
  <c r="D1460" i="1"/>
  <c r="D7119" i="1"/>
  <c r="D1402" i="1"/>
  <c r="D7916" i="1"/>
  <c r="D2873" i="1"/>
  <c r="D3672" i="1"/>
  <c r="D3140" i="1"/>
  <c r="D1647" i="1"/>
  <c r="D5310" i="1"/>
  <c r="D8008" i="1"/>
  <c r="D48" i="1"/>
  <c r="D773" i="1"/>
  <c r="D2718" i="1"/>
  <c r="D3557" i="1"/>
  <c r="D4767" i="1"/>
  <c r="D7840" i="1"/>
  <c r="D490" i="1"/>
  <c r="D8274" i="1"/>
  <c r="D6170" i="1"/>
  <c r="D4529" i="1"/>
  <c r="D4424" i="1"/>
  <c r="D7104" i="1"/>
  <c r="D164" i="1"/>
  <c r="D356" i="1"/>
  <c r="D256" i="1"/>
  <c r="D2230" i="1"/>
  <c r="D7217" i="1"/>
  <c r="D4858" i="1"/>
  <c r="D1216" i="1"/>
  <c r="D4067" i="1"/>
  <c r="D3205" i="1"/>
  <c r="D4833" i="1"/>
  <c r="D7151" i="1"/>
  <c r="D6066" i="1"/>
  <c r="D3543" i="1"/>
  <c r="D3260" i="1"/>
  <c r="D7928" i="1"/>
  <c r="D8243" i="1"/>
  <c r="D7316" i="1"/>
  <c r="D265" i="1"/>
  <c r="D7823" i="1"/>
  <c r="D4147" i="1"/>
  <c r="D1029" i="1"/>
  <c r="D4054" i="1"/>
  <c r="D607" i="1"/>
  <c r="D8100" i="1"/>
  <c r="D2935" i="1"/>
  <c r="D1010" i="1"/>
  <c r="D5165" i="1"/>
  <c r="D3600" i="1"/>
  <c r="D8138" i="1"/>
  <c r="D6782" i="1"/>
  <c r="D4538" i="1"/>
  <c r="D6026" i="1"/>
  <c r="D1772" i="1"/>
  <c r="D1708" i="1"/>
  <c r="D2240" i="1"/>
  <c r="D7503" i="1"/>
  <c r="D160" i="1"/>
  <c r="D728" i="1"/>
  <c r="D2071" i="1"/>
  <c r="D6005" i="1"/>
  <c r="D6310" i="1"/>
  <c r="D6693" i="1"/>
  <c r="D2060" i="1"/>
  <c r="D6562" i="1"/>
  <c r="D2644" i="1"/>
  <c r="D7842" i="1"/>
  <c r="D8045" i="1"/>
  <c r="D2264" i="1"/>
  <c r="D4876" i="1"/>
  <c r="D3964" i="1"/>
  <c r="D956" i="1"/>
  <c r="D5278" i="1"/>
  <c r="D3601" i="1"/>
  <c r="D287" i="1"/>
  <c r="D6979" i="1"/>
  <c r="D6023" i="1"/>
  <c r="D1696" i="1"/>
  <c r="D4093" i="1"/>
  <c r="D6694" i="1"/>
  <c r="D2914" i="1"/>
  <c r="D8317" i="1"/>
  <c r="D247" i="1"/>
  <c r="D3987" i="1"/>
  <c r="D6453" i="1"/>
  <c r="D5249" i="1"/>
  <c r="D4124" i="1"/>
  <c r="D3050" i="1"/>
  <c r="D6521" i="1"/>
  <c r="D5503" i="1"/>
  <c r="D5417" i="1"/>
  <c r="D5689" i="1"/>
  <c r="D1535" i="1"/>
  <c r="D896" i="1"/>
  <c r="D5063" i="1"/>
  <c r="D8143" i="1"/>
  <c r="D3186" i="1"/>
  <c r="D110" i="1"/>
  <c r="D2736" i="1"/>
  <c r="D1963" i="1"/>
  <c r="D6976" i="1"/>
  <c r="D6252" i="1"/>
  <c r="D4055" i="1"/>
  <c r="D2890" i="1"/>
  <c r="D5429" i="1"/>
  <c r="D2154" i="1"/>
  <c r="D7227" i="1"/>
  <c r="D2153" i="1"/>
  <c r="D139" i="1"/>
  <c r="D8076" i="1"/>
  <c r="D317" i="1"/>
  <c r="D567" i="1"/>
  <c r="D5873" i="1"/>
  <c r="D4946" i="1"/>
  <c r="D3561" i="1"/>
  <c r="D5419" i="1"/>
  <c r="D937" i="1"/>
  <c r="D5867" i="1"/>
  <c r="D1952" i="1"/>
  <c r="D5116" i="1"/>
  <c r="D6176" i="1"/>
  <c r="D7978" i="1"/>
  <c r="D2052" i="1"/>
  <c r="D3437" i="1"/>
  <c r="D5771" i="1"/>
  <c r="D2192" i="1"/>
  <c r="D6839" i="1"/>
  <c r="D7933" i="1"/>
  <c r="D1501" i="1"/>
  <c r="D8148" i="1"/>
  <c r="D1905" i="1"/>
  <c r="D8247" i="1"/>
  <c r="D1117" i="1"/>
  <c r="D5959" i="1"/>
  <c r="D1888" i="1"/>
  <c r="D5952" i="1"/>
  <c r="D2133" i="1"/>
  <c r="D7261" i="1"/>
  <c r="D6359" i="1"/>
  <c r="D2780" i="1"/>
  <c r="D8132" i="1"/>
  <c r="D3110" i="1"/>
  <c r="D726" i="1"/>
  <c r="D416" i="1"/>
  <c r="D3423" i="1"/>
  <c r="D7580" i="1"/>
  <c r="D594" i="1"/>
  <c r="D6579" i="1"/>
  <c r="D5113" i="1"/>
  <c r="D945" i="1"/>
  <c r="D6155" i="1"/>
  <c r="D5054" i="1"/>
  <c r="D8249" i="1"/>
  <c r="D2017" i="1"/>
  <c r="D1081" i="1"/>
  <c r="D652" i="1"/>
  <c r="D474" i="1"/>
  <c r="D183" i="1"/>
  <c r="D365" i="1"/>
  <c r="D7224" i="1"/>
  <c r="D4990" i="1"/>
  <c r="D8338" i="1"/>
  <c r="D8026" i="1"/>
  <c r="D7982" i="1"/>
  <c r="D7960" i="1"/>
  <c r="D5648" i="1"/>
  <c r="D7389" i="1"/>
  <c r="D4203" i="1"/>
  <c r="D2196" i="1"/>
  <c r="D3871" i="1"/>
  <c r="D6386" i="1"/>
  <c r="D7281" i="1"/>
  <c r="D1578" i="1"/>
  <c r="D8305" i="1"/>
  <c r="D7998" i="1"/>
  <c r="D6660" i="1"/>
  <c r="D4957" i="1"/>
  <c r="D5060" i="1"/>
  <c r="D7428" i="1"/>
  <c r="D4898" i="1"/>
  <c r="D7530" i="1"/>
  <c r="D8149" i="1"/>
  <c r="D348" i="1"/>
  <c r="D7376" i="1"/>
  <c r="D6560" i="1"/>
  <c r="D2735" i="1"/>
  <c r="D3394" i="1"/>
  <c r="D3179" i="1"/>
  <c r="D7117" i="1"/>
  <c r="D6698" i="1"/>
  <c r="D608" i="1"/>
  <c r="D5420" i="1"/>
  <c r="D148" i="1"/>
  <c r="D2451" i="1"/>
  <c r="D7433" i="1"/>
  <c r="D2208" i="1"/>
  <c r="D1328" i="1"/>
  <c r="D670" i="1"/>
  <c r="D4286" i="1"/>
  <c r="D875" i="1"/>
  <c r="D8036" i="1"/>
  <c r="D4003" i="1"/>
  <c r="D3296" i="1"/>
  <c r="D4222" i="1"/>
  <c r="D4192" i="1"/>
  <c r="D5128" i="1"/>
  <c r="D2362" i="1"/>
  <c r="D492" i="1"/>
  <c r="D5425" i="1"/>
  <c r="D7081" i="1"/>
  <c r="D1875" i="1"/>
  <c r="D5719" i="1"/>
  <c r="D2634" i="1"/>
  <c r="D6232" i="1"/>
  <c r="D2752" i="1"/>
  <c r="D5225" i="1"/>
  <c r="D1484" i="1"/>
  <c r="D530" i="1"/>
  <c r="D2361" i="1"/>
  <c r="D8107" i="1"/>
  <c r="D453" i="1"/>
  <c r="D4469" i="1"/>
  <c r="D1187" i="1"/>
  <c r="D3563" i="1"/>
  <c r="D5772" i="1"/>
  <c r="D5654" i="1"/>
  <c r="D408" i="1"/>
  <c r="D6237" i="1"/>
  <c r="D8314" i="1"/>
  <c r="D1559" i="1"/>
  <c r="D908" i="1"/>
  <c r="D2445" i="1"/>
  <c r="D4866" i="1"/>
  <c r="D6741" i="1"/>
  <c r="D335" i="1"/>
  <c r="D2254" i="1"/>
  <c r="D3753" i="1"/>
  <c r="D6162" i="1"/>
  <c r="D5082" i="1"/>
  <c r="D1757" i="1"/>
  <c r="D315" i="1"/>
  <c r="D6773" i="1"/>
  <c r="D4257" i="1"/>
  <c r="D4439" i="1"/>
  <c r="D4745" i="1"/>
  <c r="D1257" i="1"/>
  <c r="D643" i="1"/>
  <c r="D4133" i="1"/>
  <c r="D4802" i="1"/>
  <c r="D5465" i="1"/>
  <c r="D5523" i="1"/>
  <c r="D5263" i="1"/>
  <c r="D2707" i="1"/>
  <c r="D1931" i="1"/>
  <c r="D5928" i="1"/>
  <c r="D2176" i="1"/>
  <c r="D466" i="1"/>
  <c r="D899" i="1"/>
  <c r="D2243" i="1"/>
  <c r="D3480" i="1"/>
  <c r="D5863" i="1"/>
  <c r="D221" i="1"/>
  <c r="D208" i="1"/>
  <c r="D4413" i="1"/>
  <c r="D3606" i="1"/>
  <c r="D5520" i="1"/>
  <c r="D5842" i="1"/>
  <c r="D2747" i="1"/>
  <c r="D2405" i="1"/>
  <c r="D6824" i="1"/>
  <c r="D1959" i="1"/>
  <c r="D2826" i="1"/>
  <c r="D4374" i="1"/>
  <c r="D1357" i="1"/>
  <c r="D7093" i="1"/>
  <c r="D1728" i="1"/>
  <c r="D3784" i="1"/>
  <c r="D7283" i="1"/>
  <c r="D8177" i="1"/>
  <c r="D1789" i="1"/>
  <c r="D1540" i="1"/>
  <c r="D2131" i="1"/>
  <c r="D5094" i="1"/>
  <c r="D777" i="1"/>
  <c r="D943" i="1"/>
  <c r="D8285" i="1"/>
  <c r="D2934" i="1"/>
  <c r="D3378" i="1"/>
  <c r="D2545" i="1"/>
  <c r="D4718" i="1"/>
  <c r="D2286" i="1"/>
  <c r="D4039" i="1"/>
  <c r="D1879" i="1"/>
  <c r="D7250" i="1"/>
  <c r="D1023" i="1"/>
  <c r="D8029" i="1"/>
  <c r="D6378" i="1"/>
  <c r="D1867" i="1"/>
  <c r="D756" i="1"/>
  <c r="D7246" i="1"/>
  <c r="D1127" i="1"/>
  <c r="D5332" i="1"/>
  <c r="D3533" i="1"/>
  <c r="D1872" i="1"/>
  <c r="D2788" i="1"/>
  <c r="D2409" i="1"/>
  <c r="D5552" i="1"/>
  <c r="D3956" i="1"/>
  <c r="D1596" i="1"/>
  <c r="D1042" i="1"/>
  <c r="D158" i="1"/>
  <c r="D2849" i="1"/>
  <c r="D1091" i="1"/>
  <c r="D4988" i="1"/>
  <c r="D3407" i="1"/>
  <c r="D4647" i="1"/>
  <c r="D1577" i="1"/>
  <c r="D6215" i="1"/>
  <c r="D5107" i="1"/>
  <c r="D7915" i="1"/>
  <c r="D4769" i="1"/>
  <c r="D2690" i="1"/>
  <c r="D7007" i="1"/>
  <c r="D3592" i="1"/>
  <c r="D7386" i="1"/>
  <c r="D5491" i="1"/>
  <c r="D3262" i="1"/>
  <c r="D7820" i="1"/>
  <c r="D6686" i="1"/>
  <c r="D7145" i="1"/>
  <c r="D7018" i="1"/>
  <c r="D6226" i="1"/>
  <c r="D1304" i="1"/>
  <c r="D2517" i="1"/>
  <c r="D1505" i="1"/>
  <c r="D441" i="1"/>
  <c r="D7098" i="1"/>
  <c r="D7618" i="1"/>
  <c r="D512" i="1"/>
  <c r="D1152" i="1"/>
  <c r="D2180" i="1"/>
  <c r="D5071" i="1"/>
  <c r="D5174" i="1"/>
  <c r="D249" i="1"/>
  <c r="D3149" i="1"/>
  <c r="D4477" i="1"/>
  <c r="D477" i="1"/>
  <c r="D6483" i="1"/>
  <c r="D6552" i="1"/>
  <c r="D437" i="1"/>
  <c r="D1492" i="1"/>
  <c r="D8320" i="1"/>
  <c r="D2536" i="1"/>
  <c r="D5525" i="1"/>
  <c r="D3001" i="1"/>
  <c r="D8318" i="1"/>
  <c r="D6328" i="1"/>
  <c r="D6989" i="1"/>
  <c r="D6301" i="1"/>
  <c r="D1166" i="1"/>
  <c r="D5336" i="1"/>
  <c r="D161" i="1"/>
  <c r="D7414" i="1"/>
  <c r="D3244" i="1"/>
  <c r="D3210" i="1"/>
  <c r="D8041" i="1"/>
  <c r="D2856" i="1"/>
  <c r="D6572" i="1"/>
  <c r="D3698" i="1"/>
  <c r="D3939" i="1"/>
  <c r="D8087" i="1"/>
  <c r="D2874" i="1"/>
  <c r="D7135" i="1"/>
  <c r="D4798" i="1"/>
  <c r="D6354" i="1"/>
  <c r="D1123" i="1"/>
  <c r="D5355" i="1"/>
  <c r="D7883" i="1"/>
  <c r="D6602" i="1"/>
  <c r="D5788" i="1"/>
  <c r="D4292" i="1"/>
  <c r="D6302" i="1"/>
  <c r="D656" i="1"/>
  <c r="D7348" i="1"/>
  <c r="D3241" i="1"/>
  <c r="D4271" i="1"/>
  <c r="D5095" i="1"/>
  <c r="D3184" i="1"/>
  <c r="D4395" i="1"/>
  <c r="D3441" i="1"/>
  <c r="D5979" i="1"/>
  <c r="D7976" i="1"/>
  <c r="D1902" i="1"/>
  <c r="D6721" i="1"/>
  <c r="D3737" i="1"/>
  <c r="D7360" i="1"/>
  <c r="D7891" i="1"/>
  <c r="D5800" i="1"/>
  <c r="D5982" i="1"/>
  <c r="D3673" i="1"/>
  <c r="D1183" i="1"/>
  <c r="D672" i="1"/>
  <c r="D8278" i="1"/>
  <c r="D5633" i="1"/>
  <c r="D804" i="1"/>
  <c r="D1817" i="1"/>
  <c r="D7130" i="1"/>
  <c r="D800" i="1"/>
  <c r="D5945" i="1"/>
  <c r="D1744" i="1"/>
  <c r="D7193" i="1"/>
  <c r="D514" i="1"/>
  <c r="D7155" i="1"/>
  <c r="D7194" i="1"/>
  <c r="D1541" i="1"/>
  <c r="D4728" i="1"/>
  <c r="D5337" i="1"/>
  <c r="D6589" i="1"/>
  <c r="D6154" i="1"/>
  <c r="D7311" i="1"/>
  <c r="D5329" i="1"/>
  <c r="D5194" i="1"/>
  <c r="D5170" i="1"/>
  <c r="D3954" i="1"/>
  <c r="D1962" i="1"/>
  <c r="D1771" i="1"/>
  <c r="D7946" i="1"/>
  <c r="D7564" i="1"/>
  <c r="D8051" i="1"/>
  <c r="D4081" i="1"/>
  <c r="D7223" i="1"/>
  <c r="D7324" i="1"/>
  <c r="D7567" i="1"/>
  <c r="D4272" i="1"/>
  <c r="D5359" i="1"/>
  <c r="D2310" i="1"/>
  <c r="D2830" i="1"/>
  <c r="D6319" i="1"/>
  <c r="D2174" i="1"/>
  <c r="D6706" i="1"/>
  <c r="D5153" i="1"/>
  <c r="D3473" i="1"/>
  <c r="D574" i="1"/>
  <c r="D6960" i="1"/>
  <c r="D362" i="1"/>
  <c r="D5693" i="1"/>
  <c r="D2033" i="1"/>
  <c r="D5385" i="1"/>
  <c r="D6505" i="1"/>
  <c r="D7292" i="1"/>
  <c r="D755" i="1"/>
  <c r="D8347" i="1"/>
  <c r="D889" i="1"/>
  <c r="D700" i="1"/>
  <c r="D4662" i="1"/>
  <c r="D1118" i="1"/>
  <c r="D7862" i="1"/>
  <c r="D6926" i="1"/>
  <c r="D2008" i="1"/>
  <c r="D2079" i="1"/>
  <c r="D8340" i="1"/>
  <c r="D5707" i="1"/>
  <c r="D320" i="1"/>
  <c r="D1142" i="1"/>
  <c r="D3372" i="1"/>
  <c r="D1862" i="1"/>
  <c r="D3617" i="1"/>
  <c r="D7031" i="1"/>
  <c r="D5881" i="1"/>
  <c r="D2236" i="1"/>
  <c r="D454" i="1"/>
  <c r="D2323" i="1"/>
  <c r="D7187" i="1"/>
  <c r="D5169" i="1"/>
  <c r="D4844" i="1"/>
  <c r="D303" i="1"/>
  <c r="D3584" i="1"/>
  <c r="D6" i="1"/>
  <c r="D6000" i="1"/>
  <c r="D8025" i="1"/>
  <c r="D1618" i="1"/>
  <c r="D4157" i="1"/>
  <c r="D4621" i="1"/>
  <c r="D4327" i="1"/>
  <c r="D6919" i="1"/>
  <c r="D1810" i="1"/>
  <c r="D6958" i="1"/>
  <c r="D5167" i="1"/>
  <c r="D1251" i="1"/>
  <c r="D2126" i="1"/>
  <c r="D1531" i="1"/>
  <c r="D880" i="1"/>
  <c r="D761" i="1"/>
  <c r="D1507" i="1"/>
  <c r="D2869" i="1"/>
  <c r="D6324" i="1"/>
  <c r="D3022" i="1"/>
  <c r="D4525" i="1"/>
  <c r="D4553" i="1"/>
  <c r="D5348" i="1"/>
  <c r="D96" i="1"/>
  <c r="D2253" i="1"/>
  <c r="D660" i="1"/>
  <c r="D2539" i="1"/>
  <c r="D2306" i="1"/>
  <c r="D1424" i="1"/>
  <c r="D5059" i="1"/>
  <c r="D3015" i="1"/>
  <c r="D2257" i="1"/>
  <c r="D6277" i="1"/>
  <c r="D2305" i="1"/>
  <c r="D2600" i="1"/>
  <c r="D1624" i="1"/>
  <c r="D1730" i="1"/>
  <c r="D5497" i="1"/>
  <c r="D400" i="1"/>
  <c r="D1710" i="1"/>
  <c r="D3083" i="1"/>
  <c r="D626" i="1"/>
  <c r="D6054" i="1"/>
  <c r="D2962" i="1"/>
  <c r="D162" i="1"/>
  <c r="D6668" i="1"/>
  <c r="D5662" i="1"/>
  <c r="D2904" i="1"/>
  <c r="D7551" i="1"/>
  <c r="D8262" i="1"/>
  <c r="D7579" i="1"/>
  <c r="D6021" i="1"/>
  <c r="D3440" i="1"/>
  <c r="D3249" i="1"/>
  <c r="D1568" i="1"/>
  <c r="D6649" i="1"/>
  <c r="D4261" i="1"/>
  <c r="D7022" i="1"/>
  <c r="D1663" i="1"/>
  <c r="D4545" i="1"/>
  <c r="D1759" i="1"/>
  <c r="D4043" i="1"/>
  <c r="D1856" i="1"/>
  <c r="D3345" i="1"/>
  <c r="D8203" i="1"/>
  <c r="D4146" i="1"/>
  <c r="D4446" i="1"/>
  <c r="D976" i="1"/>
  <c r="D6331" i="1"/>
  <c r="D155" i="1"/>
  <c r="D7327" i="1"/>
  <c r="D7768" i="1"/>
  <c r="D4763" i="1"/>
  <c r="D7275" i="1"/>
  <c r="D1379" i="1"/>
  <c r="D1829" i="1"/>
  <c r="D5045" i="1"/>
  <c r="D6661" i="1"/>
  <c r="D3806" i="1"/>
  <c r="D6130" i="1"/>
  <c r="D4676" i="1"/>
  <c r="D3837" i="1"/>
  <c r="D7286" i="1"/>
  <c r="D3726" i="1"/>
  <c r="D7180" i="1"/>
  <c r="D3400" i="1"/>
  <c r="D2571" i="1"/>
  <c r="D5482" i="1"/>
  <c r="D1743" i="1"/>
  <c r="D5965" i="1"/>
  <c r="D7140" i="1"/>
  <c r="D564" i="1"/>
  <c r="D6526" i="1"/>
  <c r="D5999" i="1"/>
  <c r="D4947" i="1"/>
  <c r="D924" i="1"/>
  <c r="D1974" i="1"/>
  <c r="D2821" i="1"/>
  <c r="D5534" i="1"/>
  <c r="D2556" i="1"/>
  <c r="D3427" i="1"/>
  <c r="D1380" i="1"/>
  <c r="D2369" i="1"/>
  <c r="D740" i="1"/>
  <c r="D8187" i="1"/>
  <c r="D5722" i="1"/>
  <c r="D325" i="1"/>
  <c r="D1343" i="1"/>
  <c r="D5331" i="1"/>
  <c r="D5320" i="1"/>
  <c r="D7399" i="1"/>
  <c r="D2603" i="1"/>
  <c r="D6064" i="1"/>
  <c r="D4463" i="1"/>
  <c r="D5227" i="1"/>
  <c r="D6068" i="1"/>
  <c r="D5030" i="1"/>
  <c r="D8110" i="1"/>
  <c r="D6967" i="1"/>
  <c r="D6213" i="1"/>
  <c r="D6421" i="1"/>
  <c r="D8232" i="1"/>
  <c r="D1370" i="1"/>
  <c r="D134" i="1"/>
  <c r="D6479" i="1"/>
  <c r="D1555" i="1"/>
  <c r="D4826" i="1"/>
  <c r="D2937" i="1"/>
  <c r="D1984" i="1"/>
  <c r="D7475" i="1"/>
  <c r="D2895" i="1"/>
  <c r="D8295" i="1"/>
  <c r="D3695" i="1"/>
  <c r="D5439" i="1"/>
  <c r="D1457" i="1"/>
  <c r="D46" i="1"/>
  <c r="D7111" i="1"/>
  <c r="D2538" i="1"/>
  <c r="D6435" i="1"/>
  <c r="D5685" i="1"/>
  <c r="D2067" i="1"/>
  <c r="D131" i="1"/>
  <c r="D6637" i="1"/>
  <c r="D113" i="1"/>
  <c r="D6601" i="1"/>
  <c r="D6749" i="1"/>
  <c r="D7138" i="1"/>
  <c r="D4244" i="1"/>
  <c r="D2558" i="1"/>
  <c r="D4149" i="1"/>
  <c r="D5452" i="1"/>
  <c r="D2372" i="1"/>
  <c r="D3993" i="1"/>
  <c r="D3281" i="1"/>
  <c r="D7330" i="1"/>
  <c r="D4801" i="1"/>
  <c r="D6865" i="1"/>
  <c r="D2123" i="1"/>
  <c r="D7303" i="1"/>
  <c r="D7845" i="1"/>
  <c r="D4965" i="1"/>
  <c r="D4733" i="1"/>
  <c r="D56" i="1"/>
  <c r="D5978" i="1"/>
  <c r="D7807" i="1"/>
  <c r="D3776" i="1"/>
  <c r="D4216" i="1"/>
  <c r="D3047" i="1"/>
  <c r="D6115" i="1"/>
  <c r="D1265" i="1"/>
  <c r="D1756" i="1"/>
  <c r="D600" i="1"/>
  <c r="D6096" i="1"/>
  <c r="D7521" i="1"/>
  <c r="D5840" i="1"/>
  <c r="D2599" i="1"/>
  <c r="D6288" i="1"/>
  <c r="D4713" i="1"/>
  <c r="D6675" i="1"/>
  <c r="D7900" i="1"/>
  <c r="D55" i="1"/>
  <c r="D4841" i="1"/>
  <c r="D6262" i="1"/>
  <c r="D2050" i="1"/>
  <c r="D3343" i="1"/>
  <c r="D1836" i="1"/>
  <c r="D5214" i="1"/>
  <c r="D4333" i="1"/>
  <c r="D935" i="1"/>
  <c r="D5256" i="1"/>
  <c r="D1285" i="1"/>
  <c r="D2495" i="1"/>
  <c r="D1538" i="1"/>
  <c r="D4762" i="1"/>
  <c r="D6063" i="1"/>
  <c r="D1786" i="1"/>
  <c r="D5333" i="1"/>
  <c r="D4364" i="1"/>
  <c r="D1436" i="1"/>
  <c r="D210" i="1"/>
  <c r="D5131" i="1"/>
  <c r="D4996" i="1"/>
  <c r="D1625" i="1"/>
  <c r="D2048" i="1"/>
  <c r="D4822" i="1"/>
  <c r="D5847" i="1"/>
  <c r="D2887" i="1"/>
  <c r="D2283" i="1"/>
  <c r="D7510" i="1"/>
  <c r="D8145" i="1"/>
  <c r="D709" i="1"/>
  <c r="D3807" i="1"/>
  <c r="D1932" i="1"/>
  <c r="D500" i="1"/>
  <c r="D5585" i="1"/>
  <c r="D678" i="1"/>
  <c r="D5704" i="1"/>
  <c r="D6828" i="1"/>
  <c r="D7647" i="1"/>
  <c r="D4598" i="1"/>
  <c r="D3717" i="1"/>
  <c r="D2423" i="1"/>
  <c r="D1591" i="1"/>
  <c r="D5519" i="1"/>
  <c r="D8319" i="1"/>
  <c r="D3298" i="1"/>
  <c r="D5797" i="1"/>
  <c r="D3295" i="1"/>
  <c r="D1095" i="1"/>
  <c r="D3675" i="1"/>
  <c r="D6561" i="1"/>
  <c r="D2326" i="1"/>
  <c r="D6750" i="1"/>
  <c r="D5019" i="1"/>
  <c r="D1140" i="1"/>
  <c r="D1394" i="1"/>
  <c r="D2567" i="1"/>
  <c r="D2367" i="1"/>
  <c r="D7568" i="1"/>
  <c r="D1546" i="1"/>
  <c r="D6250" i="1"/>
  <c r="D6225" i="1"/>
  <c r="D1834" i="1"/>
  <c r="D5338" i="1"/>
  <c r="D5754" i="1"/>
  <c r="D5512" i="1"/>
  <c r="D3973" i="1"/>
  <c r="D8040" i="1"/>
  <c r="D1971" i="1"/>
  <c r="D1489" i="1"/>
  <c r="D2169" i="1"/>
  <c r="D411" i="1"/>
  <c r="D916" i="1"/>
  <c r="D3781" i="1"/>
  <c r="D4617" i="1"/>
  <c r="D8073" i="1"/>
  <c r="D2831" i="1"/>
  <c r="D6701" i="1"/>
  <c r="D1101" i="1"/>
  <c r="D4303" i="1"/>
  <c r="D4521" i="1"/>
  <c r="D2668" i="1"/>
  <c r="D975" i="1"/>
  <c r="D248" i="1"/>
  <c r="D8279" i="1"/>
  <c r="D387" i="1"/>
  <c r="D7975" i="1"/>
  <c r="D531" i="1"/>
  <c r="D5109" i="1"/>
  <c r="D2066" i="1"/>
  <c r="D2847" i="1"/>
  <c r="D2551" i="1"/>
  <c r="D3426" i="1"/>
  <c r="D6433" i="1"/>
  <c r="D8033" i="1"/>
  <c r="D3721" i="1"/>
  <c r="D4631" i="1"/>
  <c r="D174" i="1"/>
  <c r="D4820" i="1"/>
  <c r="D2602" i="1"/>
  <c r="D4069" i="1"/>
  <c r="D2913" i="1"/>
  <c r="D750" i="1"/>
  <c r="D455" i="1"/>
  <c r="D7045" i="1"/>
  <c r="D1859" i="1"/>
  <c r="D2803" i="1"/>
  <c r="D7357" i="1"/>
  <c r="D2954" i="1"/>
  <c r="D3822" i="1"/>
  <c r="D7910" i="1"/>
  <c r="D2583" i="1"/>
  <c r="D4749" i="1"/>
  <c r="D6259" i="1"/>
  <c r="D3380" i="1"/>
  <c r="D6814" i="1"/>
  <c r="D3305" i="1"/>
  <c r="D958" i="1"/>
  <c r="D1062" i="1"/>
  <c r="D2664" i="1"/>
  <c r="D6609" i="1"/>
  <c r="D5767" i="1"/>
  <c r="D3486" i="1"/>
  <c r="D2688" i="1"/>
  <c r="D457" i="1"/>
  <c r="D1368" i="1"/>
  <c r="D866" i="1"/>
  <c r="D6208" i="1"/>
  <c r="D5163" i="1"/>
  <c r="D121" i="1"/>
  <c r="D2238" i="1"/>
  <c r="D4994" i="1"/>
  <c r="D1942" i="1"/>
  <c r="D1299" i="1"/>
  <c r="D2469" i="1"/>
  <c r="D7812" i="1"/>
  <c r="D6512" i="1"/>
  <c r="D2046" i="1"/>
  <c r="D1429" i="1"/>
  <c r="D255" i="1"/>
  <c r="D7383" i="1"/>
  <c r="D7358" i="1"/>
  <c r="D178" i="1"/>
  <c r="D4416" i="1"/>
  <c r="D729" i="1"/>
  <c r="D5342" i="1"/>
  <c r="D6131" i="1"/>
  <c r="D3043" i="1"/>
  <c r="D3745" i="1"/>
  <c r="D3751" i="1"/>
  <c r="D3347" i="1"/>
  <c r="D1912" i="1"/>
  <c r="D7137" i="1"/>
  <c r="D2460" i="1"/>
  <c r="D3815" i="1"/>
  <c r="D1569" i="1"/>
  <c r="D4653" i="1"/>
  <c r="D5826" i="1"/>
  <c r="D1312" i="1"/>
  <c r="D2018" i="1"/>
  <c r="D120" i="1"/>
  <c r="D589" i="1"/>
  <c r="D934" i="1"/>
  <c r="D495" i="1"/>
  <c r="D3063" i="1"/>
  <c r="D5541" i="1"/>
  <c r="D850" i="1"/>
  <c r="D2922" i="1"/>
  <c r="D1263" i="1"/>
  <c r="D6487" i="1"/>
  <c r="D5117" i="1"/>
  <c r="D5285" i="1"/>
  <c r="D7299" i="1"/>
  <c r="D6522" i="1"/>
  <c r="D434" i="1"/>
  <c r="D3287" i="1"/>
  <c r="D971" i="1"/>
  <c r="D7183" i="1"/>
  <c r="D2812" i="1"/>
  <c r="D4482" i="1"/>
  <c r="D7442" i="1"/>
  <c r="D425" i="1"/>
  <c r="D6380" i="1"/>
  <c r="D7496" i="1"/>
  <c r="D2250" i="1"/>
  <c r="D1544" i="1"/>
  <c r="D3247" i="1"/>
  <c r="D5303" i="1"/>
  <c r="D695" i="1"/>
  <c r="D1779" i="1"/>
  <c r="D5387" i="1"/>
  <c r="D4072" i="1"/>
  <c r="D8268" i="1"/>
  <c r="D2605" i="1"/>
  <c r="D4501" i="1"/>
  <c r="D1160" i="1"/>
  <c r="D1684" i="1"/>
  <c r="D1388" i="1"/>
  <c r="D859" i="1"/>
  <c r="D3393" i="1"/>
  <c r="D2188" i="1"/>
  <c r="D7415" i="1"/>
  <c r="D2263" i="1"/>
  <c r="D1891" i="1"/>
  <c r="D8139" i="1"/>
  <c r="D3958" i="1"/>
  <c r="D6494" i="1"/>
  <c r="D206" i="1"/>
  <c r="D8150" i="1"/>
  <c r="D8063" i="1"/>
  <c r="D1486" i="1"/>
  <c r="D8329" i="1"/>
  <c r="D2684" i="1"/>
  <c r="D6447" i="1"/>
  <c r="D3136" i="1"/>
  <c r="D6136" i="1"/>
  <c r="D798" i="1"/>
  <c r="D5324" i="1"/>
  <c r="D8010" i="1"/>
  <c r="D2879" i="1"/>
  <c r="D233" i="1"/>
  <c r="D2356" i="1"/>
  <c r="D5362" i="1"/>
  <c r="D7394" i="1"/>
  <c r="D2767" i="1"/>
  <c r="D5500" i="1"/>
  <c r="D4811" i="1"/>
  <c r="D7231" i="1"/>
  <c r="D7384" i="1"/>
  <c r="D793" i="1"/>
  <c r="D5223" i="1"/>
  <c r="D5971" i="1"/>
  <c r="D8017" i="1"/>
  <c r="D2330" i="1"/>
  <c r="D3790" i="1"/>
  <c r="D378" i="1"/>
  <c r="D2414" i="1"/>
  <c r="D1131" i="1"/>
  <c r="D2139" i="1"/>
  <c r="D7351" i="1"/>
  <c r="D1698" i="1"/>
  <c r="D118" i="1"/>
  <c r="D2746" i="1"/>
  <c r="D3880" i="1"/>
  <c r="D4803" i="1"/>
  <c r="D4719" i="1"/>
  <c r="D1545" i="1"/>
  <c r="D8013" i="1"/>
  <c r="D8124" i="1"/>
  <c r="D4958" i="1"/>
  <c r="D3488" i="1"/>
  <c r="D6099" i="1"/>
  <c r="D6624" i="1"/>
  <c r="D1377" i="1"/>
  <c r="D360" i="1"/>
  <c r="D1405" i="1"/>
  <c r="D5097" i="1"/>
  <c r="D2213" i="1"/>
  <c r="D7922" i="1"/>
  <c r="D6867" i="1"/>
  <c r="D2142" i="1"/>
  <c r="D2818" i="1"/>
  <c r="D1477" i="1"/>
  <c r="D308" i="1"/>
  <c r="D5241" i="1"/>
  <c r="D6921" i="1"/>
  <c r="D5397" i="1"/>
  <c r="D2931" i="1"/>
  <c r="D5175" i="1"/>
  <c r="D7490" i="1"/>
  <c r="D8195" i="1"/>
  <c r="D3733" i="1"/>
  <c r="D1182" i="1"/>
  <c r="D2000" i="1"/>
  <c r="D3752" i="1"/>
  <c r="D7051" i="1"/>
  <c r="D5914" i="1"/>
  <c r="D6933" i="1"/>
  <c r="D7301" i="1"/>
  <c r="D7935" i="1"/>
  <c r="D4665" i="1"/>
  <c r="D1982" i="1"/>
  <c r="D8176" i="1"/>
  <c r="D3685" i="1"/>
  <c r="D5765" i="1"/>
  <c r="D3029" i="1"/>
  <c r="D3652" i="1"/>
  <c r="D5641" i="1"/>
  <c r="D8153" i="1"/>
  <c r="D153" i="1"/>
  <c r="D1441" i="1"/>
  <c r="D2855" i="1"/>
  <c r="D1480" i="1"/>
  <c r="D5969" i="1"/>
  <c r="D4652" i="1"/>
  <c r="D1947" i="1"/>
  <c r="D3989" i="1"/>
  <c r="D7890" i="1"/>
  <c r="D3587" i="1"/>
  <c r="D6745" i="1"/>
  <c r="D179" i="1"/>
  <c r="D3177" i="1"/>
  <c r="D6910" i="1"/>
  <c r="D3558" i="1"/>
  <c r="D1903" i="1"/>
  <c r="D200" i="1"/>
  <c r="D1927" i="1"/>
  <c r="D463" i="1"/>
  <c r="D7258" i="1"/>
  <c r="D794" i="1"/>
  <c r="D312" i="1"/>
  <c r="D4704" i="1"/>
  <c r="D8300" i="1"/>
  <c r="D383" i="1"/>
  <c r="D2124" i="1"/>
  <c r="D2971" i="1"/>
  <c r="D7481" i="1"/>
  <c r="D47" i="1"/>
  <c r="D1499" i="1"/>
  <c r="D1369" i="1"/>
  <c r="D3903" i="1"/>
  <c r="D6360" i="1"/>
  <c r="D572" i="1"/>
  <c r="D7112" i="1"/>
  <c r="D7639" i="1"/>
  <c r="D2655" i="1"/>
  <c r="D5535" i="1"/>
  <c r="D7942" i="1"/>
  <c r="D3525" i="1"/>
  <c r="D6001" i="1"/>
  <c r="D3321" i="1"/>
  <c r="D6651" i="1"/>
  <c r="D5047" i="1"/>
  <c r="D8081" i="1"/>
  <c r="D7066" i="1"/>
  <c r="D7856" i="1"/>
  <c r="D3074" i="1"/>
  <c r="D224" i="1"/>
  <c r="D2150" i="1"/>
  <c r="D8198" i="1"/>
  <c r="D116" i="1"/>
  <c r="D2084" i="1"/>
  <c r="D6506" i="1"/>
  <c r="D2114" i="1"/>
  <c r="D5700" i="1"/>
  <c r="D664" i="1"/>
  <c r="D5850" i="1"/>
  <c r="D2993" i="1"/>
  <c r="D8123" i="1"/>
  <c r="D3644" i="1"/>
  <c r="D2432" i="1"/>
  <c r="D5481" i="1"/>
  <c r="D3076" i="1"/>
  <c r="D7440" i="1"/>
  <c r="D6079" i="1"/>
  <c r="D8031" i="1"/>
  <c r="D2186" i="1"/>
  <c r="D5447" i="1"/>
  <c r="D7317" i="1"/>
  <c r="D223" i="1"/>
  <c r="D480" i="1"/>
  <c r="D666" i="1"/>
  <c r="D6574" i="1"/>
  <c r="D1844" i="1"/>
  <c r="D3599" i="1"/>
  <c r="D478" i="1"/>
  <c r="D5454" i="1"/>
  <c r="D2144" i="1"/>
  <c r="D5404" i="1"/>
  <c r="D8002" i="1"/>
  <c r="D5268" i="1"/>
  <c r="D4373" i="1"/>
  <c r="D7034" i="1"/>
  <c r="D5367" i="1"/>
  <c r="D4710" i="1"/>
  <c r="D6768" i="1"/>
  <c r="D7489" i="1"/>
  <c r="D3545" i="1"/>
  <c r="D7556" i="1"/>
  <c r="D2625" i="1"/>
  <c r="D1230" i="1"/>
  <c r="D27" i="1"/>
  <c r="D511" i="1"/>
  <c r="D4928" i="1"/>
  <c r="D2759" i="1"/>
  <c r="D6787" i="1"/>
  <c r="D189" i="1"/>
  <c r="D6381" i="1"/>
  <c r="D8306" i="1"/>
  <c r="D7931" i="1"/>
  <c r="D3365" i="1"/>
  <c r="D7344" i="1"/>
  <c r="D7125" i="1"/>
  <c r="D5062" i="1"/>
  <c r="D5537" i="1"/>
  <c r="D4536" i="1"/>
  <c r="D6355" i="1"/>
  <c r="D1608" i="1"/>
  <c r="D1354" i="1"/>
  <c r="D4378" i="1"/>
  <c r="D6673" i="1"/>
  <c r="D5637" i="1"/>
  <c r="D5643" i="1"/>
  <c r="D8037" i="1"/>
  <c r="D3169" i="1"/>
  <c r="D2439" i="1"/>
  <c r="D1571" i="1"/>
  <c r="D4787" i="1"/>
  <c r="D4603" i="1"/>
  <c r="D2083" i="1"/>
  <c r="D1639" i="1"/>
  <c r="D5148" i="1"/>
  <c r="D5644" i="1"/>
  <c r="D3034" i="1"/>
  <c r="D2593" i="1"/>
  <c r="D4732" i="1"/>
  <c r="D4658" i="1"/>
  <c r="D4235" i="1"/>
  <c r="D5955" i="1"/>
  <c r="D1679" i="1"/>
  <c r="D2199" i="1"/>
  <c r="D3274" i="1"/>
  <c r="D2498" i="1"/>
  <c r="D7354" i="1"/>
  <c r="D3589" i="1"/>
  <c r="D1376" i="1"/>
  <c r="D823" i="1"/>
  <c r="D7961" i="1"/>
  <c r="D8185" i="1"/>
  <c r="D2917" i="1"/>
  <c r="D3565" i="1"/>
  <c r="D6406" i="1"/>
  <c r="D5173" i="1"/>
  <c r="D4575" i="1"/>
  <c r="D7989" i="1"/>
  <c r="D203" i="1"/>
  <c r="D4556" i="1"/>
  <c r="D4912" i="1"/>
  <c r="D4098" i="1"/>
  <c r="D4984" i="1"/>
  <c r="D5688" i="1"/>
  <c r="D2961" i="1"/>
  <c r="D5635" i="1"/>
  <c r="D1276" i="1"/>
  <c r="D7392" i="1"/>
  <c r="D2941" i="1"/>
  <c r="D5543" i="1"/>
  <c r="D7438" i="1"/>
  <c r="D6330" i="1"/>
  <c r="D2871" i="1"/>
  <c r="D227" i="1"/>
  <c r="D7838" i="1"/>
  <c r="D5858" i="1"/>
  <c r="D2952" i="1"/>
  <c r="D4227" i="1"/>
  <c r="D504" i="1"/>
  <c r="D2212" i="1"/>
  <c r="D4720" i="1"/>
  <c r="D7162" i="1"/>
  <c r="D7279" i="1"/>
  <c r="D30" i="1"/>
  <c r="D5246" i="1"/>
  <c r="D380" i="1"/>
  <c r="D3240" i="1"/>
  <c r="D5053" i="1"/>
  <c r="D2562" i="1"/>
  <c r="D2510" i="1"/>
  <c r="D5956" i="1"/>
  <c r="D4705" i="1"/>
  <c r="D1964" i="1"/>
  <c r="D7080" i="1"/>
  <c r="D486" i="1"/>
  <c r="D2307" i="1"/>
  <c r="D2061" i="1"/>
  <c r="D526" i="1"/>
  <c r="D3235" i="1"/>
  <c r="D7477" i="1"/>
  <c r="D7441" i="1"/>
  <c r="D154" i="1"/>
  <c r="D4126" i="1"/>
  <c r="D1481" i="1"/>
  <c r="D5933" i="1"/>
  <c r="D5365" i="1"/>
  <c r="D732" i="1"/>
  <c r="D503" i="1"/>
  <c r="D8251" i="1"/>
  <c r="D6384" i="1"/>
  <c r="D8086" i="1"/>
  <c r="D8207" i="1"/>
  <c r="D2" i="1"/>
  <c r="D3736" i="1"/>
  <c r="D1284" i="1"/>
  <c r="D3317" i="1"/>
  <c r="D93" i="1"/>
  <c r="D4681" i="1"/>
  <c r="D7011" i="1"/>
  <c r="D1554" i="1"/>
  <c r="D3404" i="1"/>
  <c r="D7315" i="1"/>
  <c r="D719" i="1"/>
  <c r="D6965" i="1"/>
  <c r="D7950" i="1"/>
  <c r="D1585" i="1"/>
  <c r="D1239" i="1"/>
  <c r="D6174" i="1"/>
  <c r="D4897" i="1"/>
  <c r="D6251" i="1"/>
  <c r="D1738" i="1"/>
  <c r="D1994" i="1"/>
  <c r="D8016" i="1"/>
  <c r="D5836" i="1"/>
  <c r="D4857" i="1"/>
  <c r="D4559" i="1"/>
  <c r="D1465" i="1"/>
  <c r="D7216" i="1"/>
  <c r="D8332" i="1"/>
  <c r="D5575" i="1"/>
  <c r="D90" i="1"/>
  <c r="D6972" i="1"/>
  <c r="D1604" i="1"/>
  <c r="D7099" i="1"/>
  <c r="D4495" i="1"/>
  <c r="D6256" i="1"/>
  <c r="D5361" i="1"/>
  <c r="D911" i="1"/>
  <c r="D1315" i="1"/>
  <c r="D3899" i="1"/>
  <c r="D7869" i="1"/>
  <c r="D5228" i="1"/>
  <c r="D6459" i="1"/>
  <c r="D7186" i="1"/>
  <c r="D1729" i="1"/>
  <c r="D8342" i="1"/>
  <c r="D8272" i="1"/>
  <c r="D3342" i="1"/>
  <c r="D7953" i="1"/>
  <c r="D4989" i="1"/>
  <c r="D7288" i="1"/>
  <c r="D5469" i="1"/>
  <c r="D157" i="1"/>
  <c r="D5350" i="1"/>
  <c r="D6373" i="1"/>
  <c r="D5698" i="1"/>
  <c r="D3626" i="1"/>
  <c r="D2433" i="1"/>
  <c r="D1339" i="1"/>
  <c r="D8296" i="1"/>
  <c r="D2888" i="1"/>
  <c r="D3302" i="1"/>
  <c r="D7233" i="1"/>
  <c r="D533" i="1"/>
  <c r="D834" i="1"/>
  <c r="D4862" i="1"/>
  <c r="D1154" i="1"/>
  <c r="D3934" i="1"/>
  <c r="D603" i="1"/>
  <c r="D8214" i="1"/>
  <c r="D3044" i="1"/>
  <c r="D2482" i="1"/>
  <c r="D1270" i="1"/>
  <c r="D679" i="1"/>
  <c r="D8228" i="1"/>
  <c r="D2522" i="1"/>
  <c r="D2265" i="1"/>
  <c r="D946" i="1"/>
  <c r="D6923" i="1"/>
  <c r="D587" i="1"/>
  <c r="D8154" i="1"/>
  <c r="D6813" i="1"/>
  <c r="D1072" i="1"/>
  <c r="D7160" i="1"/>
  <c r="D4223" i="1"/>
  <c r="D6680" i="1"/>
  <c r="D7367" i="1"/>
  <c r="D5919" i="1"/>
  <c r="D3637" i="1"/>
  <c r="D2201" i="1"/>
  <c r="D3020" i="1"/>
  <c r="D5743" i="1"/>
  <c r="D1860" i="1"/>
  <c r="D1504" i="1"/>
  <c r="D1185" i="1"/>
  <c r="D6880" i="1"/>
  <c r="D1996" i="1"/>
  <c r="D900" i="1"/>
  <c r="D4241" i="1"/>
  <c r="D199" i="1"/>
  <c r="D2470" i="1"/>
  <c r="D1940" i="1"/>
  <c r="D7097" i="1"/>
  <c r="D6350" i="1"/>
  <c r="D3081" i="1"/>
  <c r="D3713" i="1"/>
  <c r="D6346" i="1"/>
  <c r="D4077" i="1"/>
  <c r="D983" i="1"/>
  <c r="D7945" i="1"/>
  <c r="D520" i="1"/>
  <c r="D3484" i="1"/>
  <c r="D3026" i="1"/>
  <c r="D662" i="1"/>
  <c r="D780" i="1"/>
  <c r="D5357" i="1"/>
  <c r="D1052" i="1"/>
  <c r="D4648" i="1"/>
  <c r="D4519" i="1"/>
  <c r="D3668" i="1"/>
  <c r="D8299" i="1"/>
  <c r="D8256" i="1"/>
  <c r="D994" i="1"/>
  <c r="D4959" i="1"/>
  <c r="D65" i="1"/>
  <c r="D1969" i="1"/>
  <c r="D3740" i="1"/>
  <c r="D6117" i="1"/>
  <c r="D2700" i="1"/>
  <c r="D757" i="1"/>
  <c r="D2939" i="1"/>
  <c r="D851" i="1"/>
  <c r="D6857" i="1"/>
  <c r="D3651" i="1"/>
  <c r="D7892" i="1"/>
  <c r="D6198" i="1"/>
  <c r="D1812" i="1"/>
  <c r="D2134" i="1"/>
  <c r="D3940" i="1"/>
  <c r="D791" i="1"/>
  <c r="D8" i="1"/>
  <c r="D3898" i="1"/>
  <c r="D6610" i="1"/>
  <c r="D1307" i="1"/>
  <c r="D4434" i="1"/>
  <c r="D126" i="1"/>
  <c r="D5587" i="1"/>
  <c r="D1893" i="1"/>
  <c r="D6807" i="1"/>
  <c r="D5670" i="1"/>
  <c r="D6982" i="1"/>
  <c r="D5197" i="1"/>
  <c r="D3412" i="1"/>
  <c r="D7338" i="1"/>
  <c r="D5899" i="1"/>
  <c r="D7165" i="1"/>
  <c r="D5603" i="1"/>
  <c r="D7472" i="1"/>
  <c r="D1327" i="1"/>
  <c r="D2865" i="1"/>
  <c r="D5001" i="1"/>
  <c r="D2815" i="1"/>
  <c r="D3167" i="1"/>
  <c r="D5040" i="1"/>
  <c r="D6465" i="1"/>
  <c r="D4040" i="1"/>
  <c r="D1725" i="1"/>
  <c r="D3754" i="1"/>
  <c r="D3648" i="1"/>
  <c r="D4505" i="1"/>
  <c r="D5406" i="1"/>
  <c r="D4800" i="1"/>
  <c r="D617" i="1"/>
  <c r="D1563" i="1"/>
  <c r="D6854" i="1"/>
  <c r="D6689" i="1"/>
  <c r="D4539" i="1"/>
  <c r="D792" i="1"/>
  <c r="D4084" i="1"/>
  <c r="D7295" i="1"/>
  <c r="D2378" i="1"/>
  <c r="D754" i="1"/>
  <c r="D8075" i="1"/>
  <c r="D4725" i="1"/>
  <c r="D2211" i="1"/>
  <c r="D5517" i="1"/>
  <c r="D4335" i="1"/>
  <c r="D4626" i="1"/>
  <c r="D7502" i="1"/>
  <c r="D1011" i="1"/>
  <c r="D4580" i="1"/>
  <c r="D6955" i="1"/>
  <c r="D357" i="1"/>
  <c r="D2285" i="1"/>
  <c r="D6549" i="1"/>
  <c r="D4408" i="1"/>
  <c r="D3137" i="1"/>
  <c r="D1139" i="1"/>
  <c r="D1269" i="1"/>
  <c r="D7553" i="1"/>
  <c r="D2872" i="1"/>
  <c r="D7884" i="1"/>
  <c r="D5423" i="1"/>
  <c r="D2573" i="1"/>
  <c r="D7954" i="1"/>
  <c r="D1930" i="1"/>
  <c r="D2760" i="1"/>
  <c r="D7889" i="1"/>
  <c r="D4894" i="1"/>
  <c r="D2928" i="1"/>
  <c r="D8032" i="1"/>
  <c r="D6475" i="1"/>
  <c r="D3507" i="1"/>
  <c r="D5665" i="1"/>
  <c r="D1978" i="1"/>
  <c r="D7346" i="1"/>
  <c r="D4980" i="1"/>
  <c r="D7335" i="1"/>
  <c r="D5597" i="1"/>
  <c r="D7500" i="1"/>
  <c r="D1832" i="1"/>
  <c r="D4656" i="1"/>
  <c r="D7819" i="1"/>
  <c r="D3621" i="1"/>
  <c r="D7178" i="1"/>
  <c r="D831" i="1"/>
  <c r="D6662" i="1"/>
  <c r="D989" i="1"/>
  <c r="D6847" i="1"/>
  <c r="D1899" i="1"/>
  <c r="D182" i="1"/>
  <c r="D2973" i="1"/>
  <c r="D6983" i="1"/>
  <c r="D573" i="1"/>
  <c r="D1991" i="1"/>
  <c r="D1998" i="1"/>
  <c r="D4853" i="1"/>
  <c r="D5395" i="1"/>
  <c r="D2715" i="1"/>
  <c r="D3762" i="1"/>
  <c r="D20" i="1"/>
  <c r="D1642" i="1"/>
  <c r="D5749" i="1"/>
  <c r="D1479" i="1"/>
  <c r="D1325" i="1"/>
  <c r="D3416" i="1"/>
  <c r="D6897" i="1"/>
  <c r="D6462" i="1"/>
  <c r="D922" i="1"/>
  <c r="D4024" i="1"/>
  <c r="D446" i="1"/>
  <c r="D907" i="1"/>
  <c r="D8135" i="1"/>
  <c r="D4471" i="1"/>
  <c r="D4026" i="1"/>
  <c r="D4108" i="1"/>
  <c r="D1533" i="1"/>
  <c r="D7546" i="1"/>
  <c r="D5354" i="1"/>
  <c r="D1550" i="1"/>
  <c r="D1825" i="1"/>
  <c r="D4169" i="1"/>
  <c r="D6367" i="1"/>
  <c r="D8122" i="1"/>
  <c r="D4904" i="1"/>
  <c r="D6523" i="1"/>
  <c r="D2926" i="1"/>
  <c r="D3230" i="1"/>
  <c r="D2864" i="1"/>
  <c r="D5493" i="1"/>
  <c r="D2612" i="1"/>
  <c r="D2996" i="1"/>
  <c r="D1392" i="1"/>
  <c r="D3204" i="1"/>
  <c r="D5960" i="1"/>
  <c r="D8052" i="1"/>
  <c r="D3152" i="1"/>
  <c r="D5554" i="1"/>
  <c r="D6295" i="1"/>
  <c r="D2921" i="1"/>
  <c r="D7243" i="1"/>
  <c r="D1816" i="1"/>
  <c r="D2834" i="1"/>
  <c r="D6977" i="1"/>
  <c r="D3852" i="1"/>
  <c r="D3123" i="1"/>
  <c r="D6332" i="1"/>
  <c r="D4449" i="1"/>
  <c r="D3528" i="1"/>
  <c r="D1826" i="1"/>
  <c r="D8105" i="1"/>
  <c r="D349" i="1"/>
  <c r="D1551" i="1"/>
  <c r="D566" i="1"/>
  <c r="D5655" i="1"/>
  <c r="D5451" i="1"/>
  <c r="D401" i="1"/>
  <c r="D1983" i="1"/>
  <c r="D2576" i="1"/>
  <c r="D4759" i="1"/>
  <c r="D39" i="1"/>
  <c r="D7413" i="1"/>
  <c r="D743" i="1"/>
  <c r="D4620" i="1"/>
  <c r="D650" i="1"/>
  <c r="D4772" i="1"/>
  <c r="D7172" i="1"/>
  <c r="D1685" i="1"/>
  <c r="D6834" i="1"/>
  <c r="D4688" i="1"/>
  <c r="D5682" i="1"/>
  <c r="D6321" i="1"/>
  <c r="D1212" i="1"/>
  <c r="D3333" i="1"/>
  <c r="D1646" i="1"/>
  <c r="D7090" i="1"/>
  <c r="D6245" i="1"/>
  <c r="D8210" i="1"/>
  <c r="D4808" i="1"/>
  <c r="D6379" i="1"/>
  <c r="D2394" i="1"/>
  <c r="D7264" i="1"/>
  <c r="D8018" i="1"/>
  <c r="D6247" i="1"/>
  <c r="D1657" i="1"/>
  <c r="D3953" i="1"/>
  <c r="D7150" i="1"/>
  <c r="D4584" i="1"/>
  <c r="D5143" i="1"/>
  <c r="D3476" i="1"/>
  <c r="D6908" i="1"/>
  <c r="D2858" i="1"/>
  <c r="D8062" i="1"/>
  <c r="D3012" i="1"/>
  <c r="D3509" i="1"/>
  <c r="D8005" i="1"/>
  <c r="D1018" i="1"/>
  <c r="D1381" i="1"/>
  <c r="D3827" i="1"/>
  <c r="D5562" i="1"/>
  <c r="D1941" i="1"/>
  <c r="D2704" i="1"/>
  <c r="D5620" i="1"/>
  <c r="D5444" i="1"/>
  <c r="D1272" i="1"/>
  <c r="D2679" i="1"/>
  <c r="D2200" i="1"/>
  <c r="D4042" i="1"/>
  <c r="D960" i="1"/>
  <c r="D7021" i="1"/>
  <c r="D6177" i="1"/>
  <c r="D5014" i="1"/>
  <c r="D7857" i="1"/>
  <c r="D1633" i="1"/>
  <c r="D1009" i="1"/>
  <c r="D4589" i="1"/>
  <c r="D5703" i="1"/>
  <c r="D3396" i="1"/>
  <c r="D6696" i="1"/>
  <c r="D5164" i="1"/>
  <c r="D5779" i="1"/>
  <c r="D3839" i="1"/>
  <c r="D4281" i="1"/>
  <c r="D2244" i="1"/>
  <c r="D3838" i="1"/>
  <c r="D1752" i="1"/>
  <c r="D6228" i="1"/>
  <c r="D251" i="1"/>
  <c r="D3957" i="1"/>
  <c r="D4678" i="1"/>
  <c r="D2636" i="1"/>
  <c r="D6167" i="1"/>
  <c r="D8325" i="1"/>
  <c r="D6900" i="1"/>
  <c r="D5906" i="1"/>
  <c r="D658" i="1"/>
  <c r="D1194" i="1"/>
  <c r="D5072" i="1"/>
  <c r="D4340" i="1"/>
  <c r="D5781" i="1"/>
  <c r="D3830" i="1"/>
  <c r="D1192" i="1"/>
  <c r="D3155" i="1"/>
  <c r="D7280" i="1"/>
  <c r="D2412" i="1"/>
  <c r="D3357" i="1"/>
  <c r="D6898" i="1"/>
  <c r="D426" i="1"/>
  <c r="D2713" i="1"/>
  <c r="D6853" i="1"/>
  <c r="D2400" i="1"/>
  <c r="D7273" i="1"/>
  <c r="D2022" i="1"/>
  <c r="D3358" i="1"/>
  <c r="D3431" i="1"/>
  <c r="D3749" i="1"/>
  <c r="D6636" i="1"/>
  <c r="D6810" i="1"/>
  <c r="D3722" i="1"/>
  <c r="D905" i="1"/>
  <c r="D3564" i="1"/>
  <c r="D36" i="1"/>
  <c r="D1390" i="1"/>
  <c r="D3556" i="1"/>
  <c r="D4239" i="1"/>
  <c r="D2799" i="1"/>
  <c r="D6219" i="1"/>
  <c r="D8183" i="1"/>
  <c r="D3079" i="1"/>
  <c r="D6621" i="1"/>
  <c r="D7973" i="1"/>
  <c r="D6669" i="1"/>
  <c r="D3623" i="1"/>
  <c r="D5518" i="1"/>
  <c r="D7355" i="1"/>
  <c r="D5736" i="1"/>
  <c r="D8113" i="1"/>
  <c r="D2255" i="1"/>
  <c r="D7129" i="1"/>
  <c r="D7009" i="1"/>
  <c r="D5701" i="1"/>
  <c r="D731" i="1"/>
  <c r="D8056" i="1"/>
  <c r="D4034" i="1"/>
  <c r="D1040" i="1"/>
  <c r="D2532" i="1"/>
  <c r="D2589" i="1"/>
  <c r="D1470" i="1"/>
  <c r="D2880" i="1"/>
  <c r="D2271" i="1"/>
  <c r="D7541" i="1"/>
  <c r="D781" i="1"/>
  <c r="D5966" i="1"/>
  <c r="D3325" i="1"/>
  <c r="D4542" i="1"/>
  <c r="D5384" i="1"/>
  <c r="D3269" i="1"/>
  <c r="D2702" i="1"/>
  <c r="D5623" i="1"/>
  <c r="D5043" i="1"/>
  <c r="D1762" i="1"/>
  <c r="D2128" i="1"/>
  <c r="D1694" i="1"/>
  <c r="D887" i="1"/>
  <c r="D1529" i="1"/>
  <c r="D3293" i="1"/>
  <c r="D4154" i="1"/>
  <c r="D6204" i="1"/>
  <c r="D3980" i="1"/>
  <c r="D2881" i="1"/>
  <c r="D288" i="1"/>
  <c r="D7885" i="1"/>
  <c r="D2459" i="1"/>
  <c r="D7927" i="1"/>
  <c r="D4028" i="1"/>
  <c r="D8128" i="1"/>
  <c r="D5950" i="1"/>
  <c r="D7237" i="1"/>
  <c r="D6069" i="1"/>
  <c r="D1161" i="1"/>
  <c r="D6656" i="1"/>
  <c r="D4052" i="1"/>
  <c r="D3683" i="1"/>
  <c r="D1236" i="1"/>
  <c r="D6361" i="1"/>
  <c r="D6792" i="1"/>
  <c r="D6795" i="1"/>
  <c r="D4350" i="1"/>
  <c r="D3373" i="1"/>
  <c r="D3515" i="1"/>
  <c r="D7847" i="1"/>
  <c r="D4573" i="1"/>
  <c r="D7" i="1"/>
  <c r="D4198" i="1"/>
  <c r="D4475" i="1"/>
  <c r="D1393" i="1"/>
  <c r="D1819" i="1"/>
  <c r="D2274" i="1"/>
  <c r="D4510" i="1"/>
  <c r="D4473" i="1"/>
  <c r="D2245" i="1"/>
  <c r="D704" i="1"/>
  <c r="D5266" i="1"/>
  <c r="D6915" i="1"/>
  <c r="D1205" i="1"/>
  <c r="D712" i="1"/>
  <c r="D7520" i="1"/>
  <c r="D3706" i="1"/>
  <c r="D6183" i="1"/>
  <c r="D4755" i="1"/>
  <c r="D2457" i="1"/>
  <c r="D6145" i="1"/>
  <c r="D3824" i="1"/>
  <c r="D412" i="1"/>
  <c r="D2828" i="1"/>
  <c r="D2220" i="1"/>
  <c r="D2938" i="1"/>
  <c r="D1084" i="1"/>
  <c r="D3628" i="1"/>
  <c r="D1110" i="1"/>
  <c r="D4868" i="1"/>
  <c r="D3951" i="1"/>
  <c r="D4790" i="1"/>
  <c r="D406" i="1"/>
  <c r="D404" i="1"/>
  <c r="D6629" i="1"/>
  <c r="D4365" i="1"/>
  <c r="D6336" i="1"/>
  <c r="D763" i="1"/>
  <c r="D5185" i="1"/>
  <c r="D314" i="1"/>
  <c r="D1557" i="1"/>
  <c r="D7256" i="1"/>
  <c r="D5292" i="1"/>
  <c r="D2252" i="1"/>
  <c r="D1655" i="1"/>
  <c r="D2282" i="1"/>
  <c r="D2701" i="1"/>
  <c r="D5715" i="1"/>
  <c r="D84" i="1"/>
  <c r="D5915" i="1"/>
  <c r="D2763" i="1"/>
  <c r="D1664" i="1"/>
  <c r="D105" i="1"/>
  <c r="D613" i="1"/>
  <c r="D6463" i="1"/>
  <c r="D1838" i="1"/>
  <c r="D2267" i="1"/>
  <c r="D4088" i="1"/>
  <c r="D5674" i="1"/>
  <c r="D5252" i="1"/>
  <c r="D5769" i="1"/>
  <c r="D2527" i="1"/>
  <c r="D6819" i="1"/>
  <c r="D7035" i="1"/>
  <c r="D4541" i="1"/>
  <c r="D758" i="1"/>
  <c r="D4867" i="1"/>
  <c r="D4337" i="1"/>
  <c r="D5474" i="1"/>
  <c r="D1809" i="1"/>
  <c r="D3073" i="1"/>
  <c r="D61" i="1"/>
  <c r="D4903" i="1"/>
  <c r="D1293" i="1"/>
  <c r="D1273" i="1"/>
  <c r="D3508" i="1"/>
  <c r="D4487" i="1"/>
  <c r="D6631" i="1"/>
  <c r="D5741" i="1"/>
  <c r="D4775" i="1"/>
  <c r="D1954" i="1"/>
  <c r="D7983" i="1"/>
  <c r="D6196" i="1"/>
  <c r="D7485" i="1"/>
  <c r="D3162" i="1"/>
  <c r="D923" i="1"/>
  <c r="D1878" i="1"/>
  <c r="D4363" i="1"/>
  <c r="D3324" i="1"/>
  <c r="D1641" i="1"/>
  <c r="D1094" i="1"/>
  <c r="D5021" i="1"/>
  <c r="D3923" i="1"/>
  <c r="D1977" i="1"/>
  <c r="D1001" i="1"/>
  <c r="D2601" i="1"/>
  <c r="D5588" i="1"/>
  <c r="D928" i="1"/>
  <c r="D6613" i="1"/>
  <c r="D4768" i="1"/>
  <c r="D4209" i="1"/>
  <c r="D352" i="1"/>
  <c r="D3985" i="1"/>
  <c r="D1122" i="1"/>
  <c r="D3031" i="1"/>
  <c r="D3686" i="1"/>
  <c r="D2521" i="1"/>
  <c r="D4783" i="1"/>
  <c r="D5737" i="1"/>
  <c r="D7450" i="1"/>
  <c r="D2368" i="1"/>
  <c r="D6743" i="1"/>
  <c r="D2337" i="1"/>
  <c r="D4896" i="1"/>
  <c r="D5762" i="1"/>
  <c r="D3847" i="1"/>
  <c r="D8158" i="1"/>
  <c r="D6797" i="1"/>
  <c r="D4926" i="1"/>
  <c r="D4248" i="1"/>
  <c r="D846" i="1"/>
  <c r="D1617" i="1"/>
  <c r="D4689" i="1"/>
  <c r="D4293" i="1"/>
  <c r="D6291" i="1"/>
  <c r="D4797" i="1"/>
  <c r="D3201" i="1"/>
  <c r="D2999" i="1"/>
  <c r="D1128" i="1"/>
  <c r="D632" i="1"/>
  <c r="D784" i="1"/>
  <c r="D2055" i="1"/>
  <c r="D6826" i="1"/>
  <c r="D4320" i="1"/>
  <c r="D5824" i="1"/>
  <c r="D8125" i="1"/>
  <c r="D2062" i="1"/>
  <c r="D3691" i="1"/>
  <c r="D2989" i="1"/>
  <c r="D2161" i="1"/>
  <c r="D6973" i="1"/>
  <c r="D6672" i="1"/>
  <c r="D6086" i="1"/>
  <c r="D837" i="1"/>
  <c r="D7832" i="1"/>
  <c r="D584" i="1"/>
  <c r="D3142" i="1"/>
  <c r="D3389" i="1"/>
  <c r="D7085" i="1"/>
  <c r="D8348" i="1"/>
  <c r="D368" i="1"/>
  <c r="D776" i="1"/>
  <c r="D7251" i="1"/>
  <c r="D5608" i="1"/>
  <c r="D2216" i="1"/>
  <c r="D7304" i="1"/>
  <c r="D6398" i="1"/>
  <c r="D3410" i="1"/>
  <c r="D5646" i="1"/>
  <c r="D5871" i="1"/>
  <c r="D6220" i="1"/>
  <c r="D1120" i="1"/>
  <c r="D3690" i="1"/>
  <c r="D3820" i="1"/>
  <c r="D4657" i="1"/>
  <c r="D8175" i="1"/>
  <c r="D7144" i="1"/>
  <c r="D1326" i="1"/>
  <c r="D2654" i="1"/>
  <c r="D4006" i="1"/>
  <c r="D423" i="1"/>
  <c r="D175" i="1"/>
  <c r="D1196" i="1"/>
  <c r="D8212" i="1"/>
  <c r="D7589" i="1"/>
  <c r="D8077" i="1"/>
  <c r="D4218" i="1"/>
  <c r="D5150" i="1"/>
  <c r="D5012" i="1"/>
  <c r="D6659" i="1"/>
  <c r="D5108" i="1"/>
  <c r="D2761" i="1"/>
  <c r="D5087" i="1"/>
  <c r="D7571" i="1"/>
  <c r="D836" i="1"/>
  <c r="D5937" i="1"/>
  <c r="D8277" i="1"/>
  <c r="D6626" i="1"/>
  <c r="D3316" i="1"/>
  <c r="D3550" i="1"/>
  <c r="D3605" i="1"/>
  <c r="D3938" i="1"/>
  <c r="D7821" i="1"/>
  <c r="D3669" i="1"/>
  <c r="D3513" i="1"/>
  <c r="D460" i="1"/>
  <c r="D7195" i="1"/>
  <c r="D6038" i="1"/>
  <c r="D5841" i="1"/>
  <c r="D2524" i="1"/>
  <c r="D597" i="1"/>
  <c r="D6918" i="1"/>
  <c r="D6100" i="1"/>
  <c r="D2320" i="1"/>
  <c r="D2158" i="1"/>
  <c r="D6323" i="1"/>
  <c r="D3067" i="1"/>
  <c r="D1331" i="1"/>
  <c r="D2596" i="1"/>
  <c r="D3007" i="1"/>
  <c r="D4937" i="1"/>
  <c r="D3243" i="1"/>
  <c r="D7455" i="1"/>
  <c r="D7319" i="1"/>
  <c r="D6587" i="1"/>
  <c r="D5100" i="1"/>
  <c r="D6455" i="1"/>
  <c r="D1953" i="1"/>
  <c r="D6974" i="1"/>
  <c r="D489" i="1"/>
  <c r="D1464" i="1"/>
  <c r="D8069" i="1"/>
  <c r="D1630" i="1"/>
  <c r="D5313" i="1"/>
  <c r="D6998" i="1"/>
  <c r="D699" i="1"/>
  <c r="D3352" i="1"/>
  <c r="D7462" i="1"/>
  <c r="D7128" i="1"/>
  <c r="D4053" i="1"/>
  <c r="D1428" i="1"/>
  <c r="D79" i="1"/>
  <c r="D64" i="1"/>
  <c r="D2080" i="1"/>
  <c r="D5203" i="1"/>
  <c r="D1478" i="1"/>
  <c r="D6456" i="1"/>
  <c r="D2422" i="1"/>
  <c r="D4432" i="1"/>
  <c r="D3042" i="1"/>
  <c r="D6546" i="1"/>
  <c r="D1145" i="1"/>
  <c r="D4744" i="1"/>
  <c r="D6841" i="1"/>
  <c r="D6882" i="1"/>
  <c r="D2825" i="1"/>
  <c r="D6547" i="1"/>
  <c r="D6192" i="1"/>
  <c r="D5793" i="1"/>
  <c r="D4991" i="1"/>
  <c r="D7210" i="1"/>
  <c r="D2420" i="1"/>
  <c r="D6149" i="1"/>
  <c r="D1141" i="1"/>
  <c r="D4794" i="1"/>
  <c r="D5339" i="1"/>
  <c r="D4267" i="1"/>
  <c r="D4607" i="1"/>
  <c r="D5356" i="1"/>
  <c r="D4177" i="1"/>
  <c r="D6808" i="1"/>
  <c r="D4605" i="1"/>
  <c r="D7963" i="1"/>
  <c r="D396" i="1"/>
  <c r="D6978" i="1"/>
  <c r="D464" i="1"/>
  <c r="D505" i="1"/>
  <c r="D3948" i="1"/>
  <c r="D8271" i="1"/>
  <c r="D2068" i="1"/>
  <c r="D2508" i="1"/>
  <c r="D6794" i="1"/>
  <c r="D3907" i="1"/>
  <c r="D5792" i="1"/>
  <c r="D2375" i="1"/>
  <c r="D4886" i="1"/>
  <c r="D4591" i="1"/>
  <c r="D4697" i="1"/>
  <c r="D5104" i="1"/>
  <c r="D4864" i="1"/>
  <c r="D4781" i="1"/>
  <c r="D7465" i="1"/>
  <c r="D8106" i="1"/>
  <c r="D1035" i="1"/>
  <c r="D4466" i="1"/>
  <c r="D3746" i="1"/>
  <c r="D7118" i="1"/>
  <c r="D6084" i="1"/>
  <c r="D6630" i="1"/>
  <c r="D2281" i="1"/>
  <c r="D2428" i="1"/>
  <c r="D6641" i="1"/>
  <c r="D3594" i="1"/>
  <c r="D7088" i="1"/>
  <c r="D5784" i="1"/>
  <c r="D7121" i="1"/>
  <c r="D6413" i="1"/>
  <c r="D585" i="1"/>
  <c r="D5416" i="1"/>
  <c r="D3134" i="1"/>
  <c r="D6788" i="1"/>
  <c r="D194" i="1"/>
  <c r="D7511" i="1"/>
  <c r="D5935" i="1"/>
  <c r="D3875" i="1"/>
  <c r="D1046" i="1"/>
  <c r="D3481" i="1"/>
  <c r="D5378" i="1"/>
  <c r="D7050" i="1"/>
  <c r="D3702" i="1"/>
  <c r="D4276" i="1"/>
  <c r="D3493" i="1"/>
  <c r="D977" i="1"/>
  <c r="D1235" i="1"/>
  <c r="D6333" i="1"/>
  <c r="D8337" i="1"/>
  <c r="D6831" i="1"/>
  <c r="D1203" i="1"/>
  <c r="D5201" i="1"/>
  <c r="D6489" i="1"/>
  <c r="D7377" i="1"/>
  <c r="D6858" i="1"/>
  <c r="D4729" i="1"/>
  <c r="D3246" i="1"/>
  <c r="D5963" i="1"/>
  <c r="D8065" i="1"/>
  <c r="D6042" i="1"/>
  <c r="D1124" i="1"/>
  <c r="D5147" i="1"/>
  <c r="D2838" i="1"/>
  <c r="D745" i="1"/>
  <c r="D8015" i="1"/>
  <c r="D3286" i="1"/>
  <c r="D1751" i="1"/>
  <c r="D3832" i="1"/>
  <c r="D5141" i="1"/>
  <c r="D6233" i="1"/>
  <c r="D8184" i="1"/>
  <c r="D2569" i="1"/>
  <c r="D5599" i="1"/>
  <c r="D1614" i="1"/>
  <c r="D1658" i="1"/>
  <c r="D6235" i="1"/>
  <c r="D5120" i="1"/>
  <c r="D3709" i="1"/>
  <c r="D6412" i="1"/>
  <c r="D6082" i="1"/>
  <c r="D4369" i="1"/>
  <c r="D3106" i="1"/>
  <c r="D5262" i="1"/>
  <c r="D7826" i="1"/>
  <c r="D8129" i="1"/>
  <c r="D2586" i="1"/>
  <c r="D4252" i="1"/>
  <c r="D1004" i="1"/>
  <c r="D1433" i="1"/>
  <c r="D45" i="1"/>
  <c r="D1900" i="1"/>
  <c r="D5974" i="1"/>
  <c r="D3860" i="1"/>
  <c r="D4354" i="1"/>
  <c r="D7185" i="1"/>
  <c r="D5855" i="1"/>
  <c r="D6046" i="1"/>
  <c r="D2399" i="1"/>
  <c r="D1671" i="1"/>
  <c r="D4597" i="1"/>
  <c r="D2529" i="1"/>
  <c r="D5494" i="1"/>
  <c r="D4" i="1"/>
  <c r="D7855" i="1"/>
  <c r="D7142" i="1"/>
  <c r="D6757" i="1"/>
  <c r="D7498" i="1"/>
  <c r="D3641" i="1"/>
  <c r="D343" i="1"/>
  <c r="D1871" i="1"/>
  <c r="D6275" i="1"/>
  <c r="D8255" i="1"/>
  <c r="D7100" i="1"/>
  <c r="D623" i="1"/>
  <c r="D1189" i="1"/>
  <c r="D469" i="1"/>
  <c r="D1177" i="1"/>
  <c r="D710" i="1"/>
  <c r="D687" i="1"/>
  <c r="D5886" i="1"/>
  <c r="D949" i="1"/>
  <c r="D2958" i="1"/>
  <c r="D2615" i="1"/>
  <c r="D7113" i="1"/>
  <c r="D443" i="1"/>
  <c r="D4810" i="1"/>
  <c r="D2651" i="1"/>
  <c r="D5709" i="1"/>
  <c r="D3475" i="1"/>
  <c r="D409" i="1"/>
  <c r="D5992" i="1"/>
  <c r="D2972" i="1"/>
  <c r="D1231" i="1"/>
  <c r="D4843" i="1"/>
  <c r="D3089" i="1"/>
  <c r="D2840" i="1"/>
  <c r="D4823" i="1"/>
  <c r="D1383" i="1"/>
  <c r="D5180" i="1"/>
  <c r="D7096" i="1"/>
  <c r="D3018" i="1"/>
  <c r="D3093" i="1"/>
  <c r="D7158" i="1"/>
  <c r="D4170" i="1"/>
  <c r="D7245" i="1"/>
  <c r="D4211" i="1"/>
  <c r="D1500" i="1"/>
  <c r="D5409" i="1"/>
  <c r="D7969" i="1"/>
  <c r="D4187" i="1"/>
  <c r="D1835" i="1"/>
  <c r="D4130" i="1"/>
  <c r="D5677" i="1"/>
  <c r="D4464" i="1"/>
  <c r="D5566" i="1"/>
  <c r="D2109" i="1"/>
  <c r="D6687" i="1"/>
  <c r="D7397" i="1"/>
  <c r="D7380" i="1"/>
  <c r="D6236" i="1"/>
  <c r="D1386" i="1"/>
  <c r="D2034" i="1"/>
  <c r="D1536" i="1"/>
  <c r="D3876" i="1"/>
  <c r="D1933" i="1"/>
  <c r="D4360" i="1"/>
  <c r="D448" i="1"/>
  <c r="D7209" i="1"/>
  <c r="D5319" i="1"/>
  <c r="D2963" i="1"/>
  <c r="D7149" i="1"/>
  <c r="D3459" i="1"/>
  <c r="D1530" i="1"/>
  <c r="D3306" i="1"/>
  <c r="D3998" i="1"/>
  <c r="D4490" i="1"/>
  <c r="D4153" i="1"/>
  <c r="D3774" i="1"/>
  <c r="D5208" i="1"/>
  <c r="D4884" i="1"/>
  <c r="D3448" i="1"/>
  <c r="D2407" i="1"/>
  <c r="D7542" i="1"/>
  <c r="D7644" i="1"/>
  <c r="D4016" i="1"/>
  <c r="D2907" i="1"/>
  <c r="D2247" i="1"/>
  <c r="D4747" i="1"/>
  <c r="D6067" i="1"/>
  <c r="D1002" i="1"/>
  <c r="D1345" i="1"/>
  <c r="D2660" i="1"/>
  <c r="D5089" i="1"/>
  <c r="D4565" i="1"/>
  <c r="D3821" i="1"/>
  <c r="D3718" i="1"/>
  <c r="D6009" i="1"/>
  <c r="D4551" i="1"/>
  <c r="D417" i="1"/>
  <c r="D4690" i="1"/>
  <c r="D7429" i="1"/>
  <c r="D5586" i="1"/>
  <c r="D176" i="1"/>
  <c r="D3276" i="1"/>
  <c r="D1613" i="1"/>
  <c r="D1153" i="1"/>
  <c r="D2341" i="1"/>
  <c r="D3039" i="1"/>
  <c r="D4099" i="1"/>
  <c r="D7388" i="1"/>
  <c r="D4199" i="1"/>
  <c r="D1320" i="1"/>
  <c r="D1198" i="1"/>
  <c r="D2443" i="1"/>
  <c r="D4023" i="1"/>
  <c r="D3424" i="1"/>
  <c r="D1093" i="1"/>
  <c r="D7059" i="1"/>
  <c r="D3158" i="1"/>
  <c r="D4567" i="1"/>
  <c r="D6971" i="1"/>
  <c r="D1588" i="1"/>
  <c r="D7988" i="1"/>
  <c r="D2716" i="1"/>
  <c r="D3883" i="1"/>
  <c r="D1985" i="1"/>
  <c r="D3538" i="1"/>
  <c r="D7203" i="1"/>
  <c r="D1680" i="1"/>
  <c r="D6446" i="1"/>
  <c r="D7504" i="1"/>
  <c r="D2618" i="1"/>
  <c r="D7495" i="1"/>
  <c r="D3461" i="1"/>
  <c r="D6833" i="1"/>
  <c r="D3086" i="1"/>
  <c r="D2699" i="1"/>
  <c r="D5311" i="1"/>
  <c r="D3300" i="1"/>
  <c r="D17" i="1"/>
  <c r="D3664" i="1"/>
  <c r="D8019" i="1"/>
  <c r="D1549" i="1"/>
  <c r="D768" i="1"/>
  <c r="D6437" i="1"/>
  <c r="D2607" i="1"/>
  <c r="D4240" i="1"/>
  <c r="D198" i="1"/>
  <c r="D5325" i="1"/>
  <c r="D1459" i="1"/>
  <c r="D881" i="1"/>
  <c r="D697" i="1"/>
  <c r="D7305" i="1"/>
  <c r="D2001" i="1"/>
  <c r="D2183" i="1"/>
  <c r="D5467" i="1"/>
  <c r="D3890" i="1"/>
  <c r="D6709" i="1"/>
  <c r="D825" i="1"/>
  <c r="D3100" i="1"/>
  <c r="D2622" i="1"/>
  <c r="D1222" i="1"/>
  <c r="D8060" i="1"/>
  <c r="D876" i="1"/>
  <c r="D5948" i="1"/>
  <c r="D6376" i="1"/>
  <c r="D6221" i="1"/>
  <c r="D7023" i="1"/>
  <c r="D1556" i="1"/>
  <c r="D2364" i="1"/>
  <c r="D5206" i="1"/>
  <c r="D3929" i="1"/>
  <c r="D4195" i="1"/>
  <c r="D638" i="1"/>
  <c r="D5436" i="1"/>
  <c r="D4205" i="1"/>
  <c r="D21" i="1"/>
  <c r="D1567" i="1"/>
  <c r="D5911" i="1"/>
  <c r="D4310" i="1"/>
  <c r="D5539" i="1"/>
  <c r="D548" i="1"/>
  <c r="D939" i="1"/>
  <c r="D7466" i="1"/>
  <c r="D8192" i="1"/>
  <c r="D215" i="1"/>
  <c r="D5191" i="1"/>
  <c r="D8226" i="1"/>
  <c r="D5936" i="1"/>
  <c r="D541" i="1"/>
  <c r="D2396" i="1"/>
  <c r="D3150" i="1"/>
  <c r="D3979" i="1"/>
  <c r="D7123" i="1"/>
  <c r="D560" i="1"/>
  <c r="D6648" i="1"/>
  <c r="D857" i="1"/>
  <c r="D4892" i="1"/>
  <c r="D1400" i="1"/>
  <c r="D1059" i="1"/>
  <c r="D3458" i="1"/>
  <c r="D452" i="1"/>
  <c r="D2346" i="1"/>
  <c r="D4423" i="1"/>
  <c r="D4637" i="1"/>
  <c r="D8227" i="1"/>
  <c r="D805" i="1"/>
  <c r="D6368" i="1"/>
  <c r="D3126" i="1"/>
  <c r="D6434" i="1"/>
  <c r="D2614" i="1"/>
  <c r="D640" i="1"/>
  <c r="D4001" i="1"/>
  <c r="D6803" i="1"/>
  <c r="D6140" i="1"/>
  <c r="D3531" i="1"/>
  <c r="D6752" i="1"/>
  <c r="D4018" i="1"/>
  <c r="D5904" i="1"/>
  <c r="D2035" i="1"/>
  <c r="D2765" i="1"/>
  <c r="D7055" i="1"/>
  <c r="D5951" i="1"/>
  <c r="D7896" i="1"/>
  <c r="D6281" i="1"/>
  <c r="D1777" i="1"/>
  <c r="D854" i="1"/>
  <c r="D2021" i="1"/>
  <c r="D3503" i="1"/>
  <c r="D8252" i="1"/>
  <c r="D2513" i="1"/>
  <c r="D471" i="1"/>
  <c r="D2802" i="1"/>
  <c r="D2005" i="1"/>
  <c r="D1717" i="1"/>
  <c r="D2227" i="1"/>
  <c r="D6341" i="1"/>
  <c r="D3304" i="1"/>
  <c r="D4385" i="1"/>
  <c r="D596" i="1"/>
  <c r="D863" i="1"/>
  <c r="D5812" i="1"/>
  <c r="D2862" i="1"/>
  <c r="D2297" i="1"/>
  <c r="D7505" i="1"/>
  <c r="D4484" i="1"/>
  <c r="D6496" i="1"/>
  <c r="D1792" i="1"/>
  <c r="D2882" i="1"/>
  <c r="D1848" i="1"/>
  <c r="D3729" i="1"/>
  <c r="D5037" i="1"/>
  <c r="D4650" i="1"/>
  <c r="D6930" i="1"/>
  <c r="D3850" i="1"/>
  <c r="D267" i="1"/>
  <c r="D2360" i="1"/>
  <c r="D3593" i="1"/>
  <c r="D6619" i="1"/>
  <c r="D4160" i="1"/>
  <c r="D6805" i="1"/>
  <c r="D5401" i="1"/>
  <c r="D5393" i="1"/>
  <c r="D6809" i="1"/>
  <c r="D1820" i="1"/>
  <c r="D2471" i="1"/>
  <c r="D82" i="1"/>
  <c r="D782" i="1"/>
  <c r="D1111" i="1"/>
  <c r="D5139" i="1"/>
  <c r="D2852" i="1"/>
  <c r="D2223" i="1"/>
  <c r="D4561" i="1"/>
  <c r="D4812" i="1"/>
  <c r="D1589" i="1"/>
  <c r="D5091" i="1"/>
  <c r="D2318" i="1"/>
  <c r="D3376" i="1"/>
  <c r="D625" i="1"/>
  <c r="D49" i="1"/>
  <c r="D8263" i="1"/>
  <c r="D947" i="1"/>
  <c r="D6411" i="1"/>
  <c r="D6144" i="1"/>
  <c r="D7404" i="1"/>
  <c r="D1898" i="1"/>
  <c r="D75" i="1"/>
  <c r="D3512" i="1"/>
  <c r="D2168" i="1"/>
  <c r="D4674" i="1"/>
  <c r="D1889" i="1"/>
  <c r="D3220" i="1"/>
  <c r="D4998" i="1"/>
  <c r="D6567" i="1"/>
  <c r="D4608" i="1"/>
  <c r="D22" i="1"/>
  <c r="D389" i="1"/>
  <c r="D8136" i="1"/>
  <c r="D3008" i="1"/>
  <c r="D3180" i="1"/>
  <c r="D1423" i="1"/>
  <c r="D8165" i="1"/>
  <c r="D4691" i="1"/>
  <c r="D6369" i="1"/>
  <c r="D4167" i="1"/>
  <c r="D2530" i="1"/>
  <c r="D3238" i="1"/>
  <c r="D3701" i="1"/>
  <c r="D5573" i="1"/>
  <c r="D3471" i="1"/>
  <c r="D7815" i="1"/>
  <c r="D1157" i="1"/>
  <c r="D2207" i="1"/>
  <c r="D3622" i="1"/>
  <c r="D2371" i="1"/>
  <c r="D5724" i="1"/>
  <c r="D326" i="1"/>
  <c r="D3032" i="1"/>
  <c r="D1582" i="1"/>
  <c r="D6577" i="1"/>
  <c r="D6835" i="1"/>
  <c r="D5065" i="1"/>
  <c r="D1292" i="1"/>
  <c r="D2338" i="1"/>
  <c r="D4507" i="1"/>
  <c r="D3450" i="1"/>
  <c r="D7608" i="1"/>
  <c r="D7880" i="1"/>
  <c r="D4751" i="1"/>
  <c r="D3" i="1"/>
  <c r="D6595" i="1"/>
  <c r="D109" i="1"/>
  <c r="D1635" i="1"/>
  <c r="D6942" i="1"/>
  <c r="D7445" i="1"/>
  <c r="D674" i="1"/>
  <c r="D5571" i="1"/>
  <c r="D4966" i="1"/>
  <c r="D3571" i="1"/>
  <c r="D5924" i="1"/>
  <c r="D8219" i="1"/>
  <c r="D1584" i="1"/>
  <c r="D7929" i="1"/>
  <c r="D2822" i="1"/>
  <c r="D6783" i="1"/>
  <c r="D4807" i="1"/>
  <c r="D8001" i="1"/>
  <c r="D1682" i="1"/>
  <c r="D3447" i="1"/>
  <c r="D4412" i="1"/>
  <c r="D6308" i="1"/>
  <c r="D6845" i="1"/>
  <c r="D3408" i="1"/>
  <c r="D5547" i="1"/>
  <c r="D5463" i="1"/>
  <c r="D3597" i="1"/>
  <c r="D6286" i="1"/>
  <c r="D5124" i="1"/>
  <c r="D3421" i="1"/>
  <c r="D2484" i="1"/>
  <c r="D849" i="1"/>
  <c r="D5271" i="1"/>
  <c r="D4355" i="1"/>
  <c r="D970" i="1"/>
  <c r="D5029" i="1"/>
  <c r="D8197" i="1"/>
  <c r="D6274" i="1"/>
  <c r="D128" i="1"/>
  <c r="D4938" i="1"/>
  <c r="D6338" i="1"/>
  <c r="D5074" i="1"/>
  <c r="D2579" i="1"/>
  <c r="D5753" i="1"/>
  <c r="D8298" i="1"/>
  <c r="D3390" i="1"/>
  <c r="D4155" i="1"/>
  <c r="D3588" i="1"/>
  <c r="D941" i="1"/>
  <c r="D4193" i="1"/>
  <c r="D6670" i="1"/>
  <c r="D1884" i="1"/>
  <c r="D1290" i="1"/>
  <c r="D262" i="1"/>
  <c r="D4468" i="1"/>
  <c r="D5973" i="1"/>
  <c r="D5154" i="1"/>
  <c r="D7052" i="1"/>
  <c r="D2519" i="1"/>
  <c r="D6477" i="1"/>
  <c r="D7058" i="1"/>
  <c r="D1558" i="1"/>
  <c r="D4655" i="1"/>
  <c r="D1472" i="1"/>
  <c r="D8309" i="1"/>
  <c r="D6469" i="1"/>
  <c r="D507" i="1"/>
  <c r="D4083" i="1"/>
  <c r="D432" i="1"/>
  <c r="D5176" i="1"/>
  <c r="D3612" i="1"/>
  <c r="D2151" i="1"/>
  <c r="D3684" i="1"/>
  <c r="D4824" i="1"/>
  <c r="D6074" i="1"/>
  <c r="D2296" i="1"/>
  <c r="D1462" i="1"/>
  <c r="D715" i="1"/>
  <c r="D5461" i="1"/>
  <c r="D5374" i="1"/>
  <c r="D1833" i="1"/>
  <c r="D4453" i="1"/>
  <c r="D4888" i="1"/>
  <c r="D2689" i="1"/>
  <c r="D3681" i="1"/>
  <c r="D3036" i="1"/>
  <c r="D3665" i="1"/>
  <c r="D2900" i="1"/>
  <c r="D1156" i="1"/>
  <c r="D73" i="1"/>
  <c r="D2632" i="1"/>
  <c r="D4560" i="1"/>
  <c r="D1373" i="1"/>
  <c r="D1950" i="1"/>
  <c r="D3341" i="1"/>
  <c r="D8090" i="1"/>
  <c r="D3383" i="1"/>
  <c r="D6036" i="1"/>
  <c r="D6423" i="1"/>
  <c r="D4491" i="1"/>
  <c r="D2808" i="1"/>
  <c r="D1414" i="1"/>
  <c r="D555" i="1"/>
  <c r="D8261" i="1"/>
  <c r="D7474" i="1"/>
  <c r="D1448" i="1"/>
  <c r="D2173" i="1"/>
  <c r="D2777" i="1"/>
  <c r="D5066" i="1"/>
  <c r="D4931" i="1"/>
  <c r="D2774" i="1"/>
  <c r="D6861" i="1"/>
  <c r="D3132" i="1"/>
  <c r="D69" i="1"/>
  <c r="D4636" i="1"/>
  <c r="D5943" i="1"/>
  <c r="D6452" i="1"/>
  <c r="D8121" i="1"/>
  <c r="D5735" i="1"/>
  <c r="D6135" i="1"/>
  <c r="D6410" i="1"/>
  <c r="D7419" i="1"/>
  <c r="D829" i="1"/>
  <c r="D3255" i="1"/>
  <c r="D3359" i="1"/>
  <c r="D5055" i="1"/>
  <c r="D6217" i="1"/>
  <c r="D150" i="1"/>
  <c r="D7522" i="1"/>
  <c r="D5622" i="1"/>
  <c r="D6229" i="1"/>
  <c r="D438" i="1"/>
  <c r="D8117" i="1"/>
  <c r="D1831" i="1"/>
  <c r="D5555" i="1"/>
  <c r="D7047" i="1"/>
  <c r="D4707" i="1"/>
  <c r="D7470" i="1"/>
  <c r="D2592" i="1"/>
  <c r="D6886" i="1"/>
  <c r="D1811" i="1"/>
  <c r="D8112" i="1"/>
  <c r="D254" i="1"/>
  <c r="D3163" i="1"/>
  <c r="D1016" i="1"/>
  <c r="D5273" i="1"/>
  <c r="D5527" i="1"/>
  <c r="D7277" i="1"/>
  <c r="D6464" i="1"/>
  <c r="D392" i="1"/>
  <c r="D7168" i="1"/>
  <c r="D6119" i="1"/>
  <c r="D606" i="1"/>
  <c r="D295" i="1"/>
  <c r="D1207" i="1"/>
  <c r="D4739" i="1"/>
  <c r="D1252" i="1"/>
  <c r="D3449" i="1"/>
  <c r="D5940" i="1"/>
  <c r="D8188" i="1"/>
  <c r="D7395" i="1"/>
  <c r="D6030" i="1"/>
  <c r="D5561" i="1"/>
  <c r="D4465" i="1"/>
  <c r="D824" i="1"/>
  <c r="D6472" i="1"/>
  <c r="D4916" i="1"/>
  <c r="D7566" i="1"/>
  <c r="D5450" i="1"/>
  <c r="D663" i="1"/>
  <c r="D8310" i="1"/>
  <c r="D4945" i="1"/>
  <c r="D7259" i="1"/>
  <c r="D5983" i="1"/>
  <c r="D3670" i="1"/>
  <c r="D3326" i="1"/>
  <c r="D111" i="1"/>
  <c r="D3040" i="1"/>
  <c r="D3723" i="1"/>
  <c r="D3027" i="1"/>
  <c r="D6052" i="1"/>
  <c r="D6542" i="1"/>
  <c r="D5312" i="1"/>
  <c r="D4283" i="1"/>
  <c r="D5114" i="1"/>
  <c r="D1496" i="1"/>
  <c r="D373" i="1"/>
  <c r="D5757" i="1"/>
  <c r="D5846" i="1"/>
  <c r="D6427" i="1"/>
  <c r="D7420" i="1"/>
  <c r="D2837" i="1"/>
  <c r="D819" i="1"/>
  <c r="D33" i="1"/>
  <c r="D4563" i="1"/>
  <c r="D245" i="1"/>
  <c r="D4136" i="1"/>
  <c r="D2500" i="1"/>
  <c r="D2315" i="1"/>
  <c r="D1213" i="1"/>
  <c r="D1456" i="1"/>
  <c r="D3814" i="1"/>
  <c r="D8335" i="1"/>
  <c r="D5926" i="1"/>
  <c r="D844" i="1"/>
  <c r="D5213" i="1"/>
  <c r="D344" i="1"/>
  <c r="D7082" i="1"/>
  <c r="D4748" i="1"/>
  <c r="D2233" i="1"/>
  <c r="D8275" i="1"/>
  <c r="D334" i="1"/>
  <c r="D1622" i="1"/>
  <c r="D291" i="1"/>
  <c r="D461" i="1"/>
  <c r="D5460" i="1"/>
  <c r="D3866" i="1"/>
  <c r="D2009" i="1"/>
  <c r="D8091" i="1"/>
  <c r="D1840" i="1"/>
  <c r="D7943" i="1"/>
  <c r="D609" i="1"/>
  <c r="D488" i="1"/>
  <c r="D7518" i="1"/>
  <c r="D7086" i="1"/>
  <c r="D3804" i="1"/>
  <c r="D4137" i="1"/>
  <c r="D4629" i="1"/>
  <c r="D8092" i="1"/>
  <c r="D465" i="1"/>
  <c r="D2352" i="1"/>
  <c r="D5984" i="1"/>
  <c r="D760" i="1"/>
  <c r="D6297" i="1"/>
  <c r="D2813" i="1"/>
  <c r="D5198" i="1"/>
  <c r="D8316" i="1"/>
  <c r="D8011" i="1"/>
  <c r="D4548" i="1"/>
  <c r="D7332" i="1"/>
  <c r="D41" i="1"/>
  <c r="D5044" i="1"/>
  <c r="D2449" i="1"/>
  <c r="D3802" i="1"/>
  <c r="D3414" i="1"/>
  <c r="D3692" i="1"/>
  <c r="D7940" i="1"/>
  <c r="D8111" i="1"/>
  <c r="D1030" i="1"/>
  <c r="D4818" i="1"/>
  <c r="D3949" i="1"/>
  <c r="D1271" i="1"/>
  <c r="D2179" i="1"/>
  <c r="D7923" i="1"/>
  <c r="D7199" i="1"/>
  <c r="D7027" i="1"/>
  <c r="D234" i="1"/>
  <c r="D5513" i="1"/>
  <c r="D7528" i="1"/>
  <c r="D3799" i="1"/>
  <c r="D5011" i="1"/>
  <c r="D2182" i="1"/>
  <c r="D5330" i="1"/>
  <c r="D4587" i="1"/>
  <c r="D7089" i="1"/>
  <c r="D3933" i="1"/>
  <c r="D6732" i="1"/>
  <c r="D2966" i="1"/>
  <c r="D2542" i="1"/>
  <c r="D2816" i="1"/>
  <c r="D2058" i="1"/>
  <c r="D764" i="1"/>
  <c r="D5819" i="1"/>
  <c r="D4032" i="1"/>
  <c r="D6961" i="1"/>
  <c r="D5002" i="1"/>
  <c r="D2581" i="1"/>
  <c r="D1999" i="1"/>
  <c r="D3603" i="1"/>
  <c r="D586" i="1"/>
  <c r="D8147" i="1"/>
  <c r="D1813" i="1"/>
  <c r="D1611" i="1"/>
  <c r="D2630" i="1"/>
  <c r="D4122" i="1"/>
  <c r="D6419" i="1"/>
  <c r="D1476" i="1"/>
  <c r="D6201" i="1"/>
  <c r="D2640" i="1"/>
  <c r="D7312" i="1"/>
  <c r="D6911" i="1"/>
  <c r="D3947" i="1"/>
  <c r="D1355" i="1"/>
  <c r="D1215" i="1"/>
  <c r="D1918" i="1"/>
  <c r="D3504" i="1"/>
  <c r="D2910" i="1"/>
  <c r="D6534" i="1"/>
  <c r="D6353" i="1"/>
  <c r="D451" i="1"/>
  <c r="D3882" i="1"/>
  <c r="D5717" i="1"/>
  <c r="D6166" i="1"/>
  <c r="D7877" i="1"/>
  <c r="D828" i="1"/>
  <c r="D7200" i="1"/>
  <c r="D4202" i="1"/>
  <c r="D2995" i="1"/>
  <c r="D8199" i="1"/>
  <c r="D1398" i="1"/>
  <c r="D60" i="1"/>
  <c r="D723" i="1"/>
  <c r="D8066" i="1"/>
  <c r="D2875" i="1"/>
  <c r="D7385" i="1"/>
  <c r="D7400" i="1"/>
  <c r="D2324" i="1"/>
  <c r="D2381" i="1"/>
  <c r="D4612" i="1"/>
  <c r="D382" i="1"/>
  <c r="D7040" i="1"/>
  <c r="D903" i="1"/>
  <c r="D736" i="1"/>
  <c r="D5564" i="1"/>
  <c r="D7606" i="1"/>
  <c r="D2353" i="1"/>
  <c r="D6710" i="1"/>
  <c r="D3581" i="1"/>
  <c r="D6499" i="1"/>
  <c r="D4935" i="1"/>
  <c r="D6126" i="1"/>
  <c r="D91" i="1"/>
  <c r="D7468" i="1"/>
  <c r="D4091" i="1"/>
  <c r="D1098" i="1"/>
  <c r="D3181" i="1"/>
  <c r="D8055" i="1"/>
  <c r="D1467" i="1"/>
  <c r="D2189" i="1"/>
  <c r="D3279" i="1"/>
  <c r="D6304" i="1"/>
  <c r="D5341" i="1"/>
  <c r="D7536" i="1"/>
  <c r="D598" i="1"/>
  <c r="D703" i="1"/>
  <c r="D4279" i="1"/>
  <c r="D5605" i="1"/>
  <c r="D779" i="1"/>
  <c r="D5366" i="1"/>
  <c r="D5171" i="1"/>
  <c r="D627" i="1"/>
  <c r="D361" i="1"/>
  <c r="D5750" i="1"/>
  <c r="D961" i="1"/>
  <c r="D3602" i="1"/>
  <c r="D6340" i="1"/>
  <c r="D1314" i="1"/>
  <c r="D152" i="1"/>
  <c r="D2475" i="1"/>
  <c r="D2025" i="1"/>
  <c r="D8089" i="1"/>
  <c r="D2624" i="1"/>
  <c r="D2291" i="1"/>
  <c r="D3225" i="1"/>
  <c r="D6829" i="1"/>
  <c r="D3252" i="1"/>
  <c r="D1440" i="1"/>
  <c r="D6127" i="1"/>
  <c r="D2115" i="1"/>
  <c r="D5694" i="1"/>
  <c r="D353" i="1"/>
  <c r="D3000" i="1"/>
  <c r="D494" i="1"/>
  <c r="D7322" i="1"/>
  <c r="D3232" i="1"/>
  <c r="D4583" i="1"/>
  <c r="D6724" i="1"/>
  <c r="D6429" i="1"/>
  <c r="D7323" i="1"/>
  <c r="D6306" i="1"/>
  <c r="D7921" i="1"/>
  <c r="D5669" i="1"/>
  <c r="D2148" i="1"/>
  <c r="D926" i="1"/>
  <c r="D2387" i="1"/>
  <c r="D7179" i="1"/>
  <c r="D845" i="1"/>
  <c r="D6887" i="1"/>
  <c r="D5796" i="1"/>
  <c r="D5705" i="1"/>
  <c r="D2140" i="1"/>
  <c r="D1837" i="1"/>
  <c r="D5918" i="1"/>
  <c r="D4305" i="1"/>
  <c r="D1800" i="1"/>
  <c r="D3406" i="1"/>
  <c r="D1238" i="1"/>
  <c r="D5160" i="1"/>
  <c r="D424" i="1"/>
  <c r="D7818" i="1"/>
  <c r="D895" i="1"/>
  <c r="D7026" i="1"/>
  <c r="D3381" i="1"/>
  <c r="D528" i="1"/>
  <c r="D3273" i="1"/>
  <c r="D5725" i="1"/>
  <c r="D6945" i="1"/>
  <c r="D6133" i="1"/>
  <c r="D3121" i="1"/>
  <c r="D5435" i="1"/>
  <c r="D5744" i="1"/>
  <c r="D3278" i="1"/>
  <c r="D4865" i="1"/>
  <c r="D8172" i="1"/>
  <c r="D5088" i="1"/>
  <c r="D3894" i="1"/>
  <c r="D6089" i="1"/>
  <c r="D2325" i="1"/>
  <c r="D3364" i="1"/>
  <c r="D7456" i="1"/>
  <c r="D964" i="1"/>
  <c r="D1217" i="1"/>
  <c r="D6408" i="1"/>
  <c r="D1564" i="1"/>
  <c r="D3679" i="1"/>
  <c r="D2219" i="1"/>
  <c r="D717" i="1"/>
  <c r="D980" i="1"/>
  <c r="D5593" i="1"/>
  <c r="D2766" i="1"/>
  <c r="D4461" i="1"/>
  <c r="D6822" i="1"/>
  <c r="D7841" i="1"/>
  <c r="D5739" i="1"/>
  <c r="D5986" i="1"/>
  <c r="D5137" i="1"/>
  <c r="D6772" i="1"/>
  <c r="D3650" i="1"/>
  <c r="D3060" i="1"/>
  <c r="D6993" i="1"/>
  <c r="D3988" i="1"/>
  <c r="D840" i="1"/>
  <c r="D7036" i="1"/>
  <c r="D6071" i="1"/>
  <c r="D2824" i="1"/>
  <c r="D3147" i="1"/>
  <c r="D4255" i="1"/>
  <c r="D1255" i="1"/>
  <c r="D7913" i="1"/>
  <c r="D1233" i="1"/>
  <c r="D5382" i="1"/>
  <c r="D2014" i="1"/>
  <c r="D7914" i="1"/>
  <c r="D1249" i="1"/>
  <c r="D1823" i="1"/>
  <c r="D2111" i="1"/>
  <c r="D1075" i="1"/>
  <c r="D3124" i="1"/>
  <c r="D4932" i="1"/>
  <c r="D6142" i="1"/>
  <c r="D8241" i="1"/>
  <c r="D2275" i="1"/>
  <c r="D6850" i="1"/>
  <c r="D1451" i="1"/>
  <c r="D1420" i="1"/>
  <c r="D4910" i="1"/>
  <c r="D2757" i="1"/>
  <c r="D6316" i="1"/>
  <c r="D2206" i="1"/>
  <c r="D6759" i="1"/>
  <c r="D8044" i="1"/>
  <c r="D3254" i="1"/>
  <c r="D7408" i="1"/>
  <c r="D3930" i="1"/>
  <c r="D8245" i="1"/>
  <c r="D1133" i="1"/>
  <c r="D6109" i="1"/>
  <c r="D5254" i="1"/>
  <c r="D3693" i="1"/>
  <c r="D2311" i="1"/>
  <c r="D5381" i="1"/>
  <c r="D6700" i="1"/>
  <c r="D693" i="1"/>
  <c r="D7189" i="1"/>
  <c r="D3435" i="1"/>
  <c r="D355" i="1"/>
  <c r="D6458" i="1"/>
  <c r="D7309" i="1"/>
  <c r="D1301" i="1"/>
  <c r="D5000" i="1"/>
  <c r="D5070" i="1"/>
  <c r="D7266" i="1"/>
  <c r="D2043" i="1"/>
  <c r="D5917" i="1"/>
  <c r="D1523" i="1"/>
  <c r="D659" i="1"/>
  <c r="D5584" i="1"/>
  <c r="D7396" i="1"/>
  <c r="D54" i="1"/>
  <c r="D5618" i="1"/>
  <c r="D5386" i="1"/>
  <c r="D508" i="1"/>
  <c r="D2729" i="1"/>
  <c r="D2103" i="1"/>
  <c r="D7897" i="1"/>
  <c r="D4480" i="1"/>
  <c r="D6493" i="1"/>
  <c r="D1987" i="1"/>
  <c r="D3256" i="1"/>
  <c r="D6207" i="1"/>
  <c r="D7583" i="1"/>
  <c r="D5832" i="1"/>
  <c r="D4614" i="1"/>
  <c r="D774" i="1"/>
  <c r="D8067" i="1"/>
  <c r="D4332" i="1"/>
  <c r="D6227" i="1"/>
  <c r="D5596" i="1"/>
  <c r="D4444" i="1"/>
  <c r="D8099" i="1"/>
  <c r="D7612" i="1"/>
  <c r="D527" i="1"/>
  <c r="D8102" i="1"/>
  <c r="D1165" i="1"/>
  <c r="D5316" i="1"/>
  <c r="D1278" i="1"/>
  <c r="D3607" i="1"/>
  <c r="D6516" i="1"/>
  <c r="D7955" i="1"/>
  <c r="D1167" i="1"/>
  <c r="D5905" i="1"/>
  <c r="D1452" i="1"/>
  <c r="D3258" i="1"/>
  <c r="D7328" i="1"/>
  <c r="D3972" i="1"/>
  <c r="D553" i="1"/>
  <c r="D7163" i="1"/>
  <c r="D1254" i="1"/>
  <c r="D3387" i="1"/>
  <c r="D5751" i="1"/>
  <c r="D8301" i="1"/>
  <c r="D5856" i="1"/>
  <c r="D5421" i="1"/>
  <c r="D2292" i="1"/>
  <c r="D3677" i="1"/>
  <c r="D6872" i="1"/>
  <c r="D5300" i="1"/>
  <c r="D167" i="1"/>
  <c r="D6614" i="1"/>
  <c r="D3472" i="1"/>
  <c r="D938" i="1"/>
  <c r="D6271" i="1"/>
  <c r="D4882" i="1"/>
  <c r="D6840" i="1"/>
  <c r="D2969" i="1"/>
  <c r="D3963" i="1"/>
  <c r="D2997" i="1"/>
  <c r="D149" i="1"/>
  <c r="D890" i="1"/>
  <c r="D6396" i="1"/>
  <c r="D705" i="1"/>
  <c r="D1693" i="1"/>
  <c r="D6231" i="1"/>
  <c r="D1144" i="1"/>
  <c r="D5968" i="1"/>
  <c r="D6172" i="1"/>
  <c r="D6992" i="1"/>
  <c r="D5994" i="1"/>
  <c r="D4280" i="1"/>
  <c r="D5267" i="1"/>
  <c r="D32" i="1"/>
  <c r="D3465" i="1"/>
  <c r="D4485" i="1"/>
  <c r="D4402" i="1"/>
  <c r="D3689" i="1"/>
  <c r="D2273" i="1"/>
  <c r="D6417" i="1"/>
  <c r="D1411" i="1"/>
  <c r="D5864" i="1"/>
  <c r="D1919" i="1"/>
  <c r="D6590" i="1"/>
  <c r="D5815" i="1"/>
  <c r="D2606" i="1"/>
  <c r="D4035" i="1"/>
  <c r="D1391" i="1"/>
  <c r="D4249" i="1"/>
  <c r="D7044" i="1"/>
  <c r="D6725" i="1"/>
  <c r="D3237" i="1"/>
  <c r="D3429" i="1"/>
  <c r="D6157" i="1"/>
  <c r="D5676" i="1"/>
  <c r="D6823" i="1"/>
  <c r="D2413" i="1"/>
  <c r="D8083" i="1"/>
  <c r="D2853" i="1"/>
  <c r="D5236" i="1"/>
  <c r="D6182" i="1"/>
  <c r="D2193" i="1"/>
  <c r="D1298" i="1"/>
  <c r="D7265" i="1"/>
  <c r="D3779" i="1"/>
  <c r="D4671" i="1"/>
  <c r="D6554" i="1"/>
  <c r="D1148" i="1"/>
  <c r="D5854" i="1"/>
  <c r="D2682" i="1"/>
  <c r="D1795" i="1"/>
  <c r="D5544" i="1"/>
  <c r="D7015" i="1"/>
  <c r="D1220" i="1"/>
  <c r="D917" i="1"/>
  <c r="D2674" i="1"/>
  <c r="D3715" i="1"/>
  <c r="D2393" i="1"/>
  <c r="D6209" i="1"/>
  <c r="D4730" i="1"/>
  <c r="D2979" i="1"/>
  <c r="D8235" i="1"/>
  <c r="D3562" i="1"/>
  <c r="D4410" i="1"/>
  <c r="D1660" i="1"/>
  <c r="D8190" i="1"/>
  <c r="D5738" i="1"/>
  <c r="D868" i="1"/>
  <c r="D3303" i="1"/>
  <c r="D3391" i="1"/>
  <c r="D5505" i="1"/>
  <c r="D1450" i="1"/>
  <c r="D1843" i="1"/>
  <c r="D7076" i="1"/>
  <c r="D7479" i="1"/>
  <c r="D6070" i="1"/>
  <c r="D7131" i="1"/>
  <c r="D3778" i="1"/>
  <c r="D5102" i="1"/>
  <c r="D6260" i="1"/>
  <c r="D2203" i="1"/>
  <c r="D2175" i="1"/>
  <c r="D284" i="1"/>
  <c r="D4683" i="1"/>
  <c r="D3223" i="1"/>
  <c r="D3649" i="1"/>
  <c r="D242" i="1"/>
  <c r="D89" i="1"/>
  <c r="D2975" i="1"/>
  <c r="D209" i="1"/>
  <c r="D6771" i="1"/>
  <c r="D542" i="1"/>
  <c r="D2891" i="1"/>
  <c r="D5938" i="1"/>
  <c r="D4606" i="1"/>
  <c r="D1455" i="1"/>
  <c r="D6991" i="1"/>
  <c r="D252" i="1"/>
  <c r="D5410" i="1"/>
  <c r="D8201" i="1"/>
  <c r="D2389" i="1"/>
  <c r="D1667" i="1"/>
  <c r="D2976" i="1"/>
  <c r="D6343" i="1"/>
  <c r="D5427" i="1"/>
  <c r="D2693" i="1"/>
  <c r="D3567" i="1"/>
  <c r="D4319" i="1"/>
  <c r="D3174" i="1"/>
  <c r="D2403" i="1"/>
  <c r="D4489" i="1"/>
  <c r="D2955" i="1"/>
  <c r="D4694" i="1"/>
  <c r="D5162" i="1"/>
  <c r="D188" i="1"/>
  <c r="D3895" i="1"/>
  <c r="D1870" i="1"/>
  <c r="D4092" i="1"/>
  <c r="D841" i="1"/>
  <c r="D1532" i="1"/>
  <c r="D5036" i="1"/>
  <c r="D6985" i="1"/>
  <c r="D5232" i="1"/>
  <c r="D7272" i="1"/>
  <c r="D6371" i="1"/>
  <c r="D2081" i="1"/>
  <c r="D3222" i="1"/>
  <c r="D803" i="1"/>
  <c r="D2268" i="1"/>
  <c r="D1773" i="1"/>
  <c r="D1287" i="1"/>
  <c r="D6402" i="1"/>
  <c r="D3909" i="1"/>
  <c r="D3156" i="1"/>
  <c r="D2647" i="1"/>
  <c r="D1850" i="1"/>
  <c r="D4119" i="1"/>
  <c r="D3666" i="1"/>
  <c r="D998" i="1"/>
  <c r="D8101" i="1"/>
  <c r="D3070" i="1"/>
  <c r="D1356" i="1"/>
  <c r="D3572" i="1"/>
  <c r="D5515" i="1"/>
  <c r="D8324" i="1"/>
  <c r="D1079" i="1"/>
  <c r="D4499" i="1"/>
  <c r="D410" i="1"/>
  <c r="D969" i="1"/>
  <c r="D6550" i="1"/>
  <c r="D3072" i="1"/>
  <c r="D3888" i="1"/>
  <c r="D5511" i="1"/>
  <c r="D310" i="1"/>
  <c r="D7917" i="1"/>
  <c r="D6720" i="1"/>
  <c r="D24" i="1"/>
  <c r="D7968" i="1"/>
  <c r="D3122" i="1"/>
  <c r="D4296" i="1"/>
  <c r="D38" i="1"/>
  <c r="D5122" i="1"/>
  <c r="D4358" i="1"/>
  <c r="D6575" i="1"/>
  <c r="D377" i="1"/>
  <c r="D2764" i="1"/>
  <c r="D4268" i="1"/>
  <c r="D815" i="1"/>
  <c r="D2415" i="1"/>
  <c r="D5020" i="1"/>
  <c r="D6959" i="1"/>
  <c r="D5913" i="1"/>
  <c r="D7590" i="1"/>
  <c r="D6050" i="1"/>
  <c r="D2190" i="1"/>
  <c r="D7863" i="1"/>
  <c r="D5414" i="1"/>
  <c r="D6975" i="1"/>
  <c r="D7925" i="1"/>
  <c r="D1583" i="1"/>
  <c r="D3401" i="1"/>
  <c r="D8050" i="1"/>
  <c r="D4458" i="1"/>
  <c r="D2501" i="1"/>
  <c r="D5092" i="1"/>
  <c r="D7581" i="1"/>
  <c r="D1769" i="1"/>
  <c r="D4506" i="1"/>
  <c r="D7091" i="1"/>
  <c r="D944" i="1"/>
  <c r="D2892" i="1"/>
  <c r="D6779" i="1"/>
  <c r="D7570" i="1"/>
  <c r="D4649" i="1"/>
  <c r="D6161" i="1"/>
  <c r="D53" i="1"/>
  <c r="D8266" i="1"/>
  <c r="D4712" i="1"/>
  <c r="D1802" i="1"/>
  <c r="D7416" i="1"/>
  <c r="D3090" i="1"/>
  <c r="D4324" i="1"/>
  <c r="D324" i="1"/>
  <c r="D98" i="1"/>
  <c r="D7422" i="1"/>
  <c r="D95" i="1"/>
  <c r="D4911" i="1"/>
  <c r="D1593" i="1"/>
  <c r="D6037" i="1"/>
  <c r="D8282" i="1"/>
  <c r="D2829" i="1"/>
  <c r="D7563" i="1"/>
  <c r="D3916" i="1"/>
  <c r="D8035" i="1"/>
  <c r="D718" i="1"/>
  <c r="D2741" i="1"/>
  <c r="D6027" i="1"/>
  <c r="D534" i="1"/>
  <c r="D1720" i="1"/>
  <c r="D7268" i="1"/>
  <c r="D4166" i="1"/>
  <c r="D1033" i="1"/>
  <c r="D931" i="1"/>
  <c r="D7079" i="1"/>
  <c r="D1828" i="1"/>
  <c r="D6400" i="1"/>
  <c r="D2108" i="1"/>
  <c r="D966" i="1"/>
  <c r="D3355" i="1"/>
  <c r="D3362" i="1"/>
  <c r="D986" i="1"/>
  <c r="D4357" i="1"/>
  <c r="D4975" i="1"/>
  <c r="D8257" i="1"/>
  <c r="D842" i="1"/>
  <c r="D6645" i="1"/>
  <c r="D6681" i="1"/>
  <c r="D4011" i="1"/>
  <c r="D6088" i="1"/>
  <c r="D7153" i="1"/>
  <c r="D2868" i="1"/>
  <c r="D4367" i="1"/>
  <c r="D4588" i="1"/>
  <c r="D3023" i="1"/>
  <c r="D853" i="1"/>
  <c r="D3148" i="1"/>
  <c r="D1454" i="1"/>
  <c r="D628" i="1"/>
  <c r="D1695" i="1"/>
  <c r="D3994" i="1"/>
  <c r="D7132" i="1"/>
  <c r="D4266" i="1"/>
  <c r="D577" i="1"/>
  <c r="D1334" i="1"/>
  <c r="D1431" i="1"/>
  <c r="D3498" i="1"/>
  <c r="D4708" i="1"/>
  <c r="D1937" i="1"/>
  <c r="D213" i="1"/>
  <c r="D5138" i="1"/>
  <c r="D4478" i="1"/>
  <c r="D1972" i="1"/>
  <c r="D7686" i="1"/>
  <c r="D2537" i="1"/>
  <c r="D1548" i="1"/>
  <c r="D2505" i="1"/>
  <c r="D7937" i="1"/>
  <c r="D4086" i="1"/>
  <c r="D6925" i="1"/>
  <c r="D4206" i="1"/>
  <c r="D2623" i="1"/>
  <c r="D3165" i="1"/>
  <c r="D5795" i="1"/>
  <c r="D2727" i="1"/>
  <c r="D2284" i="1"/>
  <c r="D6395" i="1"/>
  <c r="D136" i="1"/>
  <c r="D1514" i="1"/>
  <c r="D6393" i="1"/>
  <c r="D1509" i="1"/>
  <c r="D4386" i="1"/>
  <c r="D7219" i="1"/>
  <c r="D4936" i="1"/>
  <c r="D6048" i="1"/>
  <c r="D2533" i="1"/>
  <c r="D1662" i="1"/>
  <c r="D6747" i="1"/>
  <c r="D3640" i="1"/>
  <c r="D7127" i="1"/>
  <c r="D1074" i="1"/>
  <c r="D3216" i="1"/>
  <c r="D484" i="1"/>
  <c r="D2903" i="1"/>
  <c r="D2924" i="1"/>
  <c r="D2734" i="1"/>
  <c r="D3442" i="1"/>
  <c r="D4555" i="1"/>
  <c r="D67" i="1"/>
  <c r="D3694" i="1"/>
  <c r="D7109" i="1"/>
  <c r="D5860" i="1"/>
  <c r="D1656" i="1"/>
  <c r="D147" i="1"/>
  <c r="D2733" i="1"/>
  <c r="D8043" i="1"/>
  <c r="D3055" i="1"/>
  <c r="D3037" i="1"/>
  <c r="D4724" i="1"/>
  <c r="D4805" i="1"/>
  <c r="D2178" i="1"/>
  <c r="D722" i="1"/>
  <c r="D327" i="1"/>
  <c r="D636" i="1"/>
  <c r="D4534" i="1"/>
  <c r="D2465" i="1"/>
  <c r="D832" i="1"/>
  <c r="D2930" i="1"/>
  <c r="D1687" i="1"/>
  <c r="D8200" i="1"/>
  <c r="D4027" i="1"/>
  <c r="D6655" i="1"/>
  <c r="D3712" i="1"/>
  <c r="D219" i="1"/>
  <c r="D2597" i="1"/>
  <c r="D7378" i="1"/>
  <c r="D6404" i="1"/>
  <c r="D2705" i="1"/>
  <c r="D1714" i="1"/>
  <c r="D4923" i="1"/>
  <c r="D7816" i="1"/>
  <c r="D6646" i="1"/>
  <c r="D5428" i="1"/>
  <c r="D2295" i="1"/>
  <c r="D2404" i="1"/>
  <c r="D6733" i="1"/>
  <c r="D4123" i="1"/>
  <c r="D8133" i="1"/>
  <c r="D2534" i="1"/>
  <c r="D4021" i="1"/>
  <c r="D4448" i="1"/>
  <c r="D8191" i="1"/>
  <c r="D2568" i="1"/>
  <c r="D1121" i="1"/>
  <c r="D4336" i="1"/>
  <c r="D3616" i="1"/>
  <c r="D1070" i="1"/>
  <c r="D8281" i="1"/>
  <c r="D5852" i="1"/>
  <c r="D962" i="1"/>
  <c r="D2343" i="1"/>
  <c r="D3189" i="1"/>
  <c r="D83" i="1"/>
  <c r="D5326" i="1"/>
  <c r="D1748" i="1"/>
  <c r="D5533" i="1"/>
  <c r="D7513" i="1"/>
  <c r="D4120" i="1"/>
  <c r="D7560" i="1"/>
  <c r="D5035" i="1"/>
  <c r="D5192" i="1"/>
  <c r="D3485" i="1"/>
  <c r="D300" i="1"/>
  <c r="D193" i="1"/>
  <c r="D4051" i="1"/>
  <c r="D3127" i="1"/>
  <c r="D5673" i="1"/>
  <c r="D3297" i="1"/>
  <c r="D369" i="1"/>
  <c r="D5492" i="1"/>
  <c r="D2417" i="1"/>
  <c r="D4214" i="1"/>
  <c r="D1449" i="1"/>
  <c r="D5531" i="1"/>
  <c r="D5377" i="1"/>
  <c r="D2288" i="1"/>
  <c r="D7920" i="1"/>
  <c r="D634" i="1"/>
  <c r="D5407" i="1"/>
  <c r="D5506" i="1"/>
  <c r="D2642" i="1"/>
  <c r="D5151" i="1"/>
  <c r="D3844" i="1"/>
  <c r="D1619" i="1"/>
  <c r="D701" i="1"/>
  <c r="D6717" i="1"/>
  <c r="D2162" i="1"/>
  <c r="D8346" i="1"/>
  <c r="D5691" i="1"/>
  <c r="D2218" i="1"/>
  <c r="D8294" i="1"/>
  <c r="D4493" i="1"/>
  <c r="D117" i="1"/>
  <c r="D196" i="1"/>
  <c r="D1200" i="1"/>
  <c r="D7134" i="1"/>
  <c r="D806" i="1"/>
  <c r="D3445" i="1"/>
  <c r="D4554" i="1"/>
  <c r="D1904" i="1"/>
  <c r="D1240" i="1"/>
  <c r="D78" i="1"/>
  <c r="D7105" i="1"/>
  <c r="D1616" i="1"/>
  <c r="D2480" i="1"/>
  <c r="D6922" i="1"/>
  <c r="D5462" i="1"/>
  <c r="D518" i="1"/>
  <c r="D2136" i="1"/>
  <c r="D1193" i="1"/>
  <c r="D2395" i="1"/>
  <c r="D8216" i="1"/>
  <c r="D3703" i="1"/>
  <c r="D6929" i="1"/>
  <c r="D3101" i="1"/>
  <c r="D3739" i="1"/>
  <c r="D1767" i="1"/>
  <c r="D1498" i="1"/>
  <c r="D7356" i="1"/>
  <c r="D6104" i="1"/>
  <c r="D2769" i="1"/>
  <c r="D7886" i="1"/>
  <c r="D102" i="1"/>
  <c r="D143" i="1"/>
  <c r="D3010" i="1"/>
  <c r="D3356" i="1"/>
  <c r="D6510" i="1"/>
  <c r="D4277" i="1"/>
  <c r="D6267" i="1"/>
  <c r="D5373" i="1"/>
  <c r="D1722" i="1"/>
  <c r="D2719" i="1"/>
  <c r="D5545" i="1"/>
  <c r="D7550" i="1"/>
  <c r="D4760" i="1"/>
  <c r="D5510" i="1"/>
  <c r="D515" i="1"/>
  <c r="D1458" i="1"/>
  <c r="D6020" i="1"/>
  <c r="D5640" i="1"/>
  <c r="D6712" i="1"/>
  <c r="D1297" i="1"/>
  <c r="D4644" i="1"/>
  <c r="D1105" i="1"/>
  <c r="D3853" i="1"/>
  <c r="D3716" i="1"/>
  <c r="D13" i="1"/>
  <c r="D8159" i="1"/>
  <c r="D1116" i="1"/>
  <c r="D2031" i="1"/>
  <c r="D442" i="1"/>
  <c r="D2652" i="1"/>
  <c r="D4009" i="1"/>
  <c r="D3170" i="1"/>
  <c r="D6460" i="1"/>
  <c r="D2762" i="1"/>
  <c r="D8254" i="1"/>
  <c r="D244" i="1"/>
  <c r="D4197" i="1"/>
  <c r="D2074" i="1"/>
  <c r="D1574" i="1"/>
  <c r="D7263" i="1"/>
  <c r="D4393" i="1"/>
  <c r="D7252" i="1"/>
  <c r="D7941" i="1"/>
  <c r="D1702" i="1"/>
  <c r="D6607" i="1"/>
  <c r="D1508" i="1"/>
  <c r="D1841" i="1"/>
  <c r="D1267" i="1"/>
  <c r="D1060" i="1"/>
  <c r="D4569" i="1"/>
  <c r="D4887" i="1"/>
  <c r="D1401" i="1"/>
  <c r="D5892" i="1"/>
  <c r="D2520" i="1"/>
  <c r="D4816" i="1"/>
  <c r="D4284" i="1"/>
  <c r="D3231" i="1"/>
  <c r="D7934" i="1"/>
  <c r="D619" i="1"/>
  <c r="D6677" i="1"/>
  <c r="D4426" i="1"/>
  <c r="D7418" i="1"/>
  <c r="D449" i="1"/>
  <c r="D3900" i="1"/>
  <c r="D4361" i="1"/>
  <c r="D3741" i="1"/>
  <c r="D7341" i="1"/>
  <c r="D5081" i="1"/>
  <c r="D2723" i="1"/>
  <c r="D7294" i="1"/>
  <c r="D5726" i="1"/>
  <c r="D3125" i="1"/>
  <c r="D238" i="1"/>
  <c r="D7966" i="1"/>
  <c r="D6608" i="1"/>
  <c r="D1201" i="1"/>
  <c r="D3977" i="1"/>
  <c r="D2587" i="1"/>
  <c r="D796" i="1"/>
  <c r="D3873" i="1"/>
  <c r="D2098" i="1"/>
  <c r="D2990" i="1"/>
  <c r="D4537" i="1"/>
  <c r="D1493" i="1"/>
  <c r="D447" i="1"/>
  <c r="D6093" i="1"/>
  <c r="D5787" i="1"/>
  <c r="D1491" i="1"/>
  <c r="D133" i="1"/>
  <c r="D2998" i="1"/>
  <c r="D7405" i="1"/>
  <c r="D5896" i="1"/>
  <c r="D5433" i="1"/>
  <c r="D7068" i="1"/>
  <c r="D3877" i="1"/>
  <c r="D4066" i="1"/>
  <c r="D1644" i="1"/>
  <c r="D1488" i="1"/>
  <c r="D4934" i="1"/>
  <c r="D1425" i="1"/>
  <c r="D5080" i="1"/>
  <c r="D8046" i="1"/>
  <c r="D6597" i="1"/>
  <c r="D2833" i="1"/>
  <c r="D6751" i="1"/>
  <c r="D6335" i="1"/>
  <c r="D2406" i="1"/>
  <c r="D2204" i="1"/>
  <c r="D7016" i="1"/>
  <c r="D4667" i="1"/>
  <c r="D1914" i="1"/>
  <c r="D6028" i="1"/>
  <c r="D3813" i="1"/>
  <c r="D2754" i="1"/>
  <c r="D5954" i="1"/>
  <c r="D283" i="1"/>
  <c r="D8291" i="1"/>
  <c r="D7298" i="1"/>
  <c r="D7630" i="1"/>
  <c r="D7182" i="1"/>
  <c r="D7087" i="1"/>
  <c r="D2588" i="1"/>
  <c r="D7037" i="1"/>
  <c r="D5221" i="1"/>
  <c r="D2332" i="1"/>
  <c r="D637" i="1"/>
  <c r="D7271" i="1"/>
  <c r="D4079" i="1"/>
  <c r="D988" i="1"/>
  <c r="D551" i="1"/>
  <c r="D955" i="1"/>
  <c r="D5217" i="1"/>
  <c r="D31" i="1"/>
  <c r="D667" i="1"/>
  <c r="D3417" i="1"/>
  <c r="D185" i="1"/>
  <c r="D2118" i="1"/>
  <c r="D5489" i="1"/>
  <c r="D2845" i="1"/>
  <c r="D1791" i="1"/>
  <c r="D6793" i="1"/>
  <c r="D6255" i="1"/>
  <c r="D6344" i="1"/>
  <c r="D8157" i="1"/>
  <c r="D3313" i="1"/>
  <c r="D3573" i="1"/>
  <c r="D4000" i="1"/>
  <c r="D6938" i="1"/>
  <c r="D742" i="1"/>
  <c r="D4095" i="1"/>
  <c r="D539" i="1"/>
  <c r="D8042" i="1"/>
  <c r="D1768" i="1"/>
  <c r="D1045" i="1"/>
  <c r="D644" i="1"/>
  <c r="D5426" i="1"/>
  <c r="D2544" i="1"/>
  <c r="D1329" i="1"/>
  <c r="D263" i="1"/>
  <c r="D5530" i="1"/>
  <c r="D1092" i="1"/>
  <c r="D4675" i="1"/>
  <c r="D4353" i="1"/>
  <c r="D6216" i="1"/>
  <c r="D4734" i="1"/>
  <c r="D4229" i="1"/>
  <c r="D3792" i="1"/>
  <c r="D2712" i="1"/>
  <c r="D270" i="1"/>
  <c r="D1008" i="1"/>
  <c r="D5962" i="1"/>
  <c r="D1908" i="1"/>
  <c r="D282" i="1"/>
  <c r="D6080" i="1"/>
  <c r="D2974" i="1"/>
  <c r="D685" i="1"/>
  <c r="D1796" i="1"/>
  <c r="D5630" i="1"/>
  <c r="D6347" i="1"/>
  <c r="D2531" i="1"/>
  <c r="D2598" i="1"/>
  <c r="D2438" i="1"/>
  <c r="D4114" i="1"/>
  <c r="D5721" i="1"/>
  <c r="D3897" i="1"/>
  <c r="D532" i="1"/>
  <c r="D7366" i="1"/>
  <c r="D8179" i="1"/>
  <c r="D246" i="1"/>
  <c r="D6718" i="1"/>
  <c r="D8286" i="1"/>
  <c r="D5477" i="1"/>
  <c r="D2918" i="1"/>
  <c r="D3495" i="1"/>
  <c r="D2309" i="1"/>
  <c r="D3794" i="1"/>
  <c r="D4717" i="1"/>
  <c r="D4418" i="1"/>
  <c r="D390" i="1"/>
  <c r="D4429" i="1"/>
  <c r="D8119" i="1"/>
  <c r="D4875" i="1"/>
  <c r="D4243" i="1"/>
  <c r="D115" i="1"/>
  <c r="D2565" i="1"/>
  <c r="D3199" i="1"/>
  <c r="D7901" i="1"/>
  <c r="D6528" i="1"/>
  <c r="D4770" i="1"/>
  <c r="D4258" i="1"/>
  <c r="D1653" i="1"/>
  <c r="D3371" i="1"/>
  <c r="D5219" i="1"/>
  <c r="D2259" i="1"/>
  <c r="D4436" i="1"/>
  <c r="D578" i="1"/>
  <c r="D7326" i="1"/>
  <c r="D250" i="1"/>
  <c r="D7494" i="1"/>
  <c r="D5200" i="1"/>
  <c r="D5528" i="1"/>
  <c r="D3310" i="1"/>
  <c r="D1587" i="1"/>
  <c r="D1966" i="1"/>
  <c r="D3444" i="1"/>
  <c r="D3301" i="1"/>
  <c r="D6692" i="1"/>
  <c r="D7060" i="1"/>
  <c r="D8312" i="1"/>
  <c r="D7949" i="1"/>
  <c r="D6309" i="1"/>
  <c r="D1512" i="1"/>
  <c r="D3636" i="1"/>
  <c r="D2661" i="1"/>
  <c r="D537" i="1"/>
  <c r="D7352" i="1"/>
  <c r="D5774" i="1"/>
  <c r="D3013" i="1"/>
  <c r="D3868" i="1"/>
  <c r="D5442" i="1"/>
  <c r="D5446" i="1"/>
  <c r="D6391" i="1"/>
  <c r="D5345" i="1"/>
  <c r="D2540" i="1"/>
  <c r="D2078" i="1"/>
  <c r="D5699" i="1"/>
  <c r="D2386" i="1"/>
  <c r="D4207" i="1"/>
  <c r="D2920" i="1"/>
  <c r="D6714" i="1"/>
  <c r="D5248" i="1"/>
  <c r="D6565" i="1"/>
  <c r="D7269" i="1"/>
  <c r="D4619" i="1"/>
  <c r="D6403" i="1"/>
  <c r="D1626" i="1"/>
  <c r="D6606" i="1"/>
  <c r="D2784" i="1"/>
  <c r="D3635" i="1"/>
  <c r="D418" i="1"/>
  <c r="D298" i="1"/>
  <c r="D906" i="1"/>
  <c r="D5032" i="1"/>
  <c r="D3945" i="1"/>
  <c r="D4381" i="1"/>
  <c r="D3294" i="1"/>
  <c r="D5022" i="1"/>
  <c r="D3434" i="1"/>
  <c r="D2101" i="1"/>
  <c r="D2374" i="1"/>
  <c r="D6085" i="1"/>
  <c r="D217" i="1"/>
  <c r="D6035" i="1"/>
  <c r="D7235" i="1"/>
  <c r="D71" i="1"/>
  <c r="D5582" i="1"/>
  <c r="D5369" i="1"/>
  <c r="D4703" i="1"/>
  <c r="D2637" i="1"/>
  <c r="D3384" i="1"/>
  <c r="D3272" i="1"/>
  <c r="D3257" i="1"/>
  <c r="D6529" i="1"/>
  <c r="D6193" i="1"/>
  <c r="D1054" i="1"/>
  <c r="D5627" i="1"/>
  <c r="D1788" i="1"/>
  <c r="D5239" i="1"/>
  <c r="D8220" i="1"/>
  <c r="D3541" i="1"/>
  <c r="D2582" i="1"/>
  <c r="D4331" i="1"/>
  <c r="D3611" i="1"/>
  <c r="D3116" i="1"/>
  <c r="D5073" i="1"/>
  <c r="D1575" i="1"/>
  <c r="D420" i="1"/>
  <c r="D3314" i="1"/>
  <c r="D1300" i="1"/>
  <c r="D186" i="1"/>
  <c r="D8225" i="1"/>
  <c r="D6896" i="1"/>
  <c r="D1302" i="1"/>
  <c r="D5628" i="1"/>
  <c r="D4743" i="1"/>
  <c r="D8221" i="1"/>
  <c r="D2946" i="1"/>
  <c r="D8231" i="1"/>
  <c r="D2740" i="1"/>
  <c r="D2781" i="1"/>
  <c r="D6530" i="1"/>
  <c r="D7014" i="1"/>
  <c r="D4437" i="1"/>
  <c r="D6633" i="1"/>
  <c r="D3731" i="1"/>
  <c r="D974" i="1"/>
  <c r="D100" i="1"/>
  <c r="D3141" i="1"/>
  <c r="D3385" i="1"/>
  <c r="D8341" i="1"/>
  <c r="D6450" i="1"/>
  <c r="D3178" i="1"/>
  <c r="D3590" i="1"/>
  <c r="D1311" i="1"/>
  <c r="D2743" i="1"/>
  <c r="D7363" i="1"/>
  <c r="D5996" i="1"/>
  <c r="D345" i="1"/>
  <c r="D6432" i="1"/>
  <c r="D4304" i="1"/>
  <c r="D6422" i="1"/>
  <c r="D1780" i="1"/>
  <c r="D4158" i="1"/>
  <c r="D5247" i="1"/>
  <c r="D748" i="1"/>
  <c r="D7110" i="1"/>
  <c r="D7469" i="1"/>
  <c r="D556" i="1"/>
  <c r="D4549" i="1"/>
  <c r="D2641" i="1"/>
  <c r="D257" i="1"/>
  <c r="D4964" i="1"/>
  <c r="D5210" i="1"/>
  <c r="D4476" i="1"/>
  <c r="D1502" i="1"/>
  <c r="D2709" i="1"/>
  <c r="D5613" i="1"/>
  <c r="D3082" i="1"/>
  <c r="D2299" i="1"/>
  <c r="D1537" i="1"/>
  <c r="D7202" i="1"/>
  <c r="D25" i="1"/>
  <c r="D5069" i="1"/>
  <c r="D3758" i="1"/>
  <c r="D5042" i="1"/>
  <c r="D3432" i="1"/>
  <c r="D7042" i="1"/>
  <c r="D44" i="1"/>
  <c r="D2492" i="1"/>
  <c r="D3193" i="1"/>
  <c r="D7592" i="1"/>
  <c r="D4036" i="1"/>
  <c r="D4451" i="1"/>
  <c r="D3118" i="1"/>
  <c r="D1750" i="1"/>
  <c r="D6191" i="1"/>
  <c r="D3656" i="1"/>
  <c r="D124" i="1"/>
  <c r="D2163" i="1"/>
  <c r="D2547" i="1"/>
  <c r="D7453" i="1"/>
  <c r="D4420" i="1"/>
  <c r="D407" i="1"/>
  <c r="D6576" i="1"/>
  <c r="D5804" i="1"/>
  <c r="D6482" i="1"/>
  <c r="D7980" i="1"/>
  <c r="D3555" i="1"/>
  <c r="D3583" i="1"/>
  <c r="D3828" i="1"/>
  <c r="D3245" i="1"/>
  <c r="D696" i="1"/>
  <c r="D639" i="1"/>
  <c r="D6134" i="1"/>
  <c r="D1395" i="1"/>
  <c r="D7873" i="1"/>
  <c r="D1804" i="1"/>
  <c r="D1552" i="1"/>
  <c r="D4208" i="1"/>
  <c r="D4623" i="1"/>
  <c r="D5129" i="1"/>
  <c r="D5990" i="1"/>
  <c r="D4014" i="1"/>
  <c r="D6678" i="1"/>
  <c r="D4918" i="1"/>
  <c r="D2908" i="1"/>
  <c r="D7262" i="1"/>
  <c r="D5675" i="1"/>
  <c r="D3638" i="1"/>
  <c r="D339" i="1"/>
  <c r="D5901" i="1"/>
  <c r="D6364" i="1"/>
  <c r="D2166" i="1"/>
  <c r="D7248" i="1"/>
  <c r="D778" i="1"/>
  <c r="D3419" i="1"/>
  <c r="D1922" i="1"/>
  <c r="D2185" i="1"/>
  <c r="D2146" i="1"/>
  <c r="D1965" i="1"/>
  <c r="D6124" i="1"/>
  <c r="D724" i="1"/>
  <c r="D1179" i="1"/>
  <c r="D4322" i="1"/>
  <c r="D7192" i="1"/>
  <c r="D2024" i="1"/>
  <c r="D562" i="1"/>
  <c r="D611" i="1"/>
  <c r="D7257" i="1"/>
  <c r="D2721" i="1"/>
  <c r="D7870" i="1"/>
  <c r="D1603" i="1"/>
  <c r="D3750" i="1"/>
  <c r="D2303" i="1"/>
  <c r="D2940" i="1"/>
  <c r="D4273" i="1"/>
  <c r="D3908" i="1"/>
  <c r="D2574" i="1"/>
  <c r="D5538" i="1"/>
  <c r="D5149" i="1"/>
  <c r="D2656" i="1"/>
  <c r="D7509" i="1"/>
  <c r="D5405" i="1"/>
  <c r="D375" i="1"/>
  <c r="D3553" i="1"/>
  <c r="D4388" i="1"/>
  <c r="D6015" i="1"/>
  <c r="D5412" i="1"/>
  <c r="D2866" i="1"/>
  <c r="D3112" i="1"/>
  <c r="D4604" i="1"/>
  <c r="D913" i="1"/>
  <c r="D1224" i="1"/>
  <c r="D1487" i="1"/>
  <c r="D6627" i="1"/>
  <c r="D4171" i="1"/>
  <c r="D6738" i="1"/>
  <c r="D5134" i="1"/>
  <c r="D1180" i="1"/>
  <c r="D4389" i="1"/>
  <c r="D3997" i="1"/>
  <c r="D2051" i="1"/>
  <c r="D2448" i="1"/>
  <c r="D4428" i="1"/>
  <c r="D874" i="1"/>
  <c r="D2110" i="1"/>
  <c r="D6072" i="1"/>
  <c r="D7296" i="1"/>
  <c r="D1650" i="1"/>
  <c r="D2020" i="1"/>
  <c r="D2708" i="1"/>
  <c r="D1443" i="1"/>
  <c r="D2347" i="1"/>
  <c r="D2351" i="1"/>
  <c r="D450" i="1"/>
  <c r="D2003" i="1"/>
  <c r="D6105" i="1"/>
  <c r="D5177" i="1"/>
  <c r="D6010" i="1"/>
  <c r="D180" i="1"/>
  <c r="D3849" i="1"/>
  <c r="D5895" i="1"/>
  <c r="D904" i="1"/>
  <c r="D6444" i="1"/>
  <c r="D2658" i="1"/>
  <c r="D3526" i="1"/>
  <c r="D6704" i="1"/>
  <c r="D1706" i="1"/>
  <c r="D7491" i="1"/>
  <c r="D5759" i="1"/>
  <c r="D7977" i="1"/>
  <c r="D6112" i="1"/>
  <c r="D6799" i="1"/>
  <c r="D2380" i="1"/>
  <c r="D3535" i="1"/>
  <c r="D4517" i="1"/>
  <c r="D6212" i="1"/>
  <c r="D2986" i="1"/>
  <c r="D1015" i="1"/>
  <c r="D6218" i="1"/>
  <c r="D2328" i="1"/>
  <c r="D74" i="1"/>
  <c r="D4174" i="1"/>
  <c r="D1256" i="1"/>
  <c r="D3727" i="1"/>
  <c r="D3263" i="1"/>
  <c r="D3647" i="1"/>
  <c r="D6164" i="1"/>
  <c r="D6856" i="1"/>
  <c r="D1944" i="1"/>
  <c r="D738" i="1"/>
  <c r="D3056" i="1"/>
  <c r="D4593" i="1"/>
  <c r="D3506" i="1"/>
  <c r="D1039" i="1"/>
  <c r="D3787" i="1"/>
  <c r="D4118" i="1"/>
  <c r="D4574" i="1"/>
  <c r="D6585" i="1"/>
  <c r="D5885" i="1"/>
  <c r="D1939" i="1"/>
  <c r="D3595" i="1"/>
  <c r="D386" i="1"/>
  <c r="D1147" i="1"/>
  <c r="D4740" i="1"/>
  <c r="D5902" i="1"/>
  <c r="D4695" i="1"/>
  <c r="D2056" i="1"/>
  <c r="D1409" i="1"/>
  <c r="D8206" i="1"/>
  <c r="D397" i="1"/>
  <c r="D5390" i="1"/>
  <c r="D6077" i="1"/>
  <c r="D5521" i="1"/>
  <c r="D3559" i="1"/>
  <c r="D4654" i="1"/>
  <c r="D7805" i="1"/>
  <c r="D7677" i="1"/>
  <c r="D6438" i="1"/>
  <c r="D4796" i="1"/>
  <c r="D4236" i="1"/>
  <c r="D2894" i="1"/>
  <c r="D2672" i="1"/>
  <c r="D7629" i="1"/>
  <c r="D3858" i="1"/>
  <c r="D7679" i="1"/>
  <c r="D7601" i="1"/>
  <c r="D4978" i="1"/>
  <c r="D7719" i="1"/>
  <c r="D7735" i="1"/>
  <c r="D7791" i="1"/>
  <c r="D7801" i="1"/>
  <c r="D7713" i="1"/>
  <c r="D6727" i="1"/>
  <c r="D7610" i="1"/>
  <c r="D7621" i="1"/>
  <c r="D7726" i="1"/>
  <c r="D7709" i="1"/>
  <c r="D734" i="1"/>
  <c r="D5612" i="1"/>
  <c r="D336" i="1"/>
  <c r="D7287" i="1"/>
  <c r="D5152" i="1"/>
  <c r="D4356" i="1"/>
  <c r="D1986" i="1"/>
  <c r="D229" i="1"/>
  <c r="D4837" i="1"/>
  <c r="D1085" i="1"/>
  <c r="D2877" i="1"/>
  <c r="D7019" i="1"/>
  <c r="D6486" i="1"/>
  <c r="D6894" i="1"/>
  <c r="D6852" i="1"/>
  <c r="D789" i="1"/>
  <c r="D7547" i="1"/>
  <c r="D1652" i="1"/>
  <c r="D2382" i="1"/>
  <c r="D6339" i="1"/>
  <c r="D5270" i="1"/>
  <c r="D1482" i="1"/>
  <c r="D5542" i="1"/>
  <c r="D485" i="1"/>
  <c r="D3857" i="1"/>
  <c r="D3166" i="1"/>
  <c r="D981" i="1"/>
  <c r="D771" i="1"/>
  <c r="D4594" i="1"/>
  <c r="D2490" i="1"/>
  <c r="D6118" i="1"/>
  <c r="D1181" i="1"/>
  <c r="D5839" i="1"/>
  <c r="D5449" i="1"/>
  <c r="D4345" i="1"/>
  <c r="D6137" i="1"/>
  <c r="D2653" i="1"/>
  <c r="D6098" i="1"/>
  <c r="D2843" i="1"/>
  <c r="D1958" i="1"/>
  <c r="D4156" i="1"/>
  <c r="D3482" i="1"/>
  <c r="D2006" i="1"/>
  <c r="D5684" i="1"/>
  <c r="D5702" i="1"/>
  <c r="D7353" i="1"/>
  <c r="D6461" i="1"/>
  <c r="D5894" i="1"/>
  <c r="D749" i="1"/>
  <c r="D1632" i="1"/>
  <c r="D7540" i="1"/>
  <c r="D5508" i="1"/>
  <c r="D6428" i="1"/>
  <c r="D6102" i="1"/>
  <c r="D3618" i="1"/>
  <c r="D347" i="1"/>
  <c r="D7260" i="1"/>
  <c r="D3872" i="1"/>
  <c r="D6657" i="1"/>
  <c r="D7070" i="1"/>
  <c r="D3937" i="1"/>
  <c r="D130" i="1"/>
  <c r="D2953" i="1"/>
  <c r="D2280" i="1"/>
  <c r="D3203" i="1"/>
  <c r="D3780" i="1"/>
  <c r="D6625" i="1"/>
  <c r="D2089" i="1"/>
  <c r="D3021" i="1"/>
  <c r="D6334" i="1"/>
  <c r="D6519" i="1"/>
  <c r="D6244" i="1"/>
  <c r="D2912" i="1"/>
  <c r="D3911" i="1"/>
  <c r="D3403" i="1"/>
  <c r="D5314" i="1"/>
  <c r="D5780" i="1"/>
  <c r="D5993" i="1"/>
  <c r="D5799" i="1"/>
  <c r="D2950" i="1"/>
  <c r="D847" i="1"/>
  <c r="D4977" i="1"/>
  <c r="D5680" i="1"/>
  <c r="D5909" i="1"/>
  <c r="D4651" i="1"/>
  <c r="D4414" i="1"/>
  <c r="D2557" i="1"/>
  <c r="D6065" i="1"/>
  <c r="D2121" i="1"/>
  <c r="D2129" i="1"/>
  <c r="D2137" i="1"/>
  <c r="D1349" i="1"/>
  <c r="D6593" i="1"/>
  <c r="D5760" i="1"/>
  <c r="D1581" i="1"/>
  <c r="D7753" i="1"/>
  <c r="D7633" i="1"/>
  <c r="D7434" i="1"/>
  <c r="D7781" i="1"/>
  <c r="D7663" i="1"/>
  <c r="D6283" i="1"/>
  <c r="D3660" i="1"/>
  <c r="D3192" i="1"/>
  <c r="D5574" i="1"/>
  <c r="D5075" i="1"/>
  <c r="D7596" i="1"/>
  <c r="D5734" i="1"/>
  <c r="D7800" i="1"/>
  <c r="D7730" i="1"/>
  <c r="D7658" i="1"/>
  <c r="D4282" i="1"/>
  <c r="D3661" i="1"/>
  <c r="D7767" i="1"/>
  <c r="D7659" i="1"/>
  <c r="D5297" i="1"/>
  <c r="D1935" i="1"/>
  <c r="D6765" i="1"/>
  <c r="D4349" i="1"/>
  <c r="D1294" i="1"/>
  <c r="D5666" i="1"/>
  <c r="D2256" i="1"/>
  <c r="D3546" i="1"/>
  <c r="D5890" i="1"/>
  <c r="D581" i="1"/>
  <c r="D2094" i="1"/>
  <c r="D4019" i="1"/>
  <c r="D4253" i="1"/>
  <c r="D220" i="1"/>
  <c r="D8189" i="1"/>
  <c r="D376" i="1"/>
  <c r="D6527" i="1"/>
  <c r="D5514" i="1"/>
  <c r="D3014" i="1"/>
  <c r="D1517" i="1"/>
  <c r="D7267" i="1"/>
  <c r="D1397" i="1"/>
  <c r="D5660" i="1"/>
  <c r="D7909" i="1"/>
  <c r="D902" i="1"/>
  <c r="D6159" i="1"/>
  <c r="D5742" i="1"/>
  <c r="D3120" i="1"/>
  <c r="D2883" i="1"/>
  <c r="D475" i="1"/>
  <c r="D5995" i="1"/>
  <c r="D6535" i="1"/>
  <c r="D818" i="1"/>
  <c r="D1566" i="1"/>
  <c r="D6101" i="1"/>
  <c r="D19" i="1"/>
  <c r="D6892" i="1"/>
  <c r="D3566" i="1"/>
  <c r="D5944" i="1"/>
  <c r="D2041" i="1"/>
  <c r="D6775" i="1"/>
  <c r="D2686" i="1"/>
  <c r="D5988" i="1"/>
  <c r="D5868" i="1"/>
  <c r="D1990" i="1"/>
  <c r="D26" i="1"/>
  <c r="D3171" i="1"/>
  <c r="D1760" i="1"/>
  <c r="D3268" i="1"/>
  <c r="D8194" i="1"/>
  <c r="D6946" i="1"/>
  <c r="D3905" i="1"/>
  <c r="D4601" i="1"/>
  <c r="D3663" i="1"/>
  <c r="D1306" i="1"/>
  <c r="D2270" i="1"/>
  <c r="D7106" i="1"/>
  <c r="D5747" i="1"/>
  <c r="D4849" i="1"/>
  <c r="D6214" i="1"/>
  <c r="D6280" i="1"/>
  <c r="D2366" i="1"/>
  <c r="D7229" i="1"/>
  <c r="D2842" i="1"/>
  <c r="D4983" i="1"/>
  <c r="D2239" i="1"/>
  <c r="D4372" i="1"/>
  <c r="D5155" i="1"/>
  <c r="D5908" i="1"/>
  <c r="D4347" i="1"/>
  <c r="D5007" i="1"/>
  <c r="D4341" i="1"/>
  <c r="D5785" i="1"/>
  <c r="D7201" i="1"/>
  <c r="D4269" i="1"/>
  <c r="D5202" i="1"/>
  <c r="D4087" i="1"/>
  <c r="D3337" i="1"/>
  <c r="D4116" i="1"/>
  <c r="D5133" i="1"/>
  <c r="D1749" i="1"/>
  <c r="D4777" i="1"/>
  <c r="D2977" i="1"/>
  <c r="D2045" i="1"/>
  <c r="D7696" i="1"/>
  <c r="D5656" i="1"/>
  <c r="D7331" i="1"/>
  <c r="D4309" i="1"/>
  <c r="D7669" i="1"/>
  <c r="D7676" i="1"/>
  <c r="D7691" i="1"/>
  <c r="D1921" i="1"/>
  <c r="D6293" i="1"/>
  <c r="D7692" i="1"/>
  <c r="D7704" i="1"/>
  <c r="D6600" i="1"/>
  <c r="D5884" i="1"/>
  <c r="D7766" i="1"/>
  <c r="D7762" i="1"/>
  <c r="D7688" i="1"/>
  <c r="D7700" i="1"/>
  <c r="D4183" i="1"/>
  <c r="D7958" i="1"/>
  <c r="D2120" i="1"/>
  <c r="D4037" i="1"/>
  <c r="D6570" i="1"/>
  <c r="D8167" i="1"/>
  <c r="D7215" i="1"/>
  <c r="D6195" i="1"/>
  <c r="D5692" i="1"/>
  <c r="D3224" i="1"/>
  <c r="D4835" i="1"/>
  <c r="D6524" i="1"/>
  <c r="D5243" i="1"/>
  <c r="D3842" i="1"/>
  <c r="D4543" i="1"/>
  <c r="D1067" i="1"/>
  <c r="D1129" i="1"/>
  <c r="D1283" i="1"/>
  <c r="D1463" i="1"/>
  <c r="D4474" i="1"/>
  <c r="D8118" i="1"/>
  <c r="D1020" i="1"/>
  <c r="D1043" i="1"/>
  <c r="D4920" i="1"/>
  <c r="D4121" i="1"/>
  <c r="D1078" i="1"/>
  <c r="D7290" i="1"/>
  <c r="D8264" i="1"/>
  <c r="D4641" i="1"/>
  <c r="D8030" i="1"/>
  <c r="D5591" i="1"/>
  <c r="D2113" i="1"/>
  <c r="D6937" i="1"/>
  <c r="D1337" i="1"/>
  <c r="D7340" i="1"/>
  <c r="D615" i="1"/>
  <c r="D6305" i="1"/>
  <c r="D4508" i="1"/>
  <c r="D6863" i="1"/>
  <c r="D5632" i="1"/>
  <c r="D6842" i="1"/>
  <c r="D2555" i="1"/>
  <c r="D3370" i="1"/>
  <c r="D6139" i="1"/>
  <c r="D2832" i="1"/>
  <c r="D2184" i="1"/>
  <c r="D3920" i="1"/>
  <c r="D4616" i="1"/>
  <c r="D2846" i="1"/>
  <c r="D5565" i="1"/>
  <c r="D5651" i="1"/>
  <c r="D3182" i="1"/>
  <c r="D790" i="1"/>
  <c r="D351" i="1"/>
  <c r="D5536" i="1"/>
  <c r="D7012" i="1"/>
  <c r="D3425" i="1"/>
  <c r="D2408" i="1"/>
  <c r="D2909" i="1"/>
  <c r="D3970" i="1"/>
  <c r="D5991" i="1"/>
  <c r="D359" i="1"/>
  <c r="D5437" i="1"/>
  <c r="D5602" i="1"/>
  <c r="D5187" i="1"/>
  <c r="D6480" i="1"/>
  <c r="D5084" i="1"/>
  <c r="D2429" i="1"/>
  <c r="D2773" i="1"/>
  <c r="D6095" i="1"/>
  <c r="D5786" i="1"/>
  <c r="D3195" i="1"/>
  <c r="D4686" i="1"/>
  <c r="D5136" i="1"/>
  <c r="D6954" i="1"/>
  <c r="D6242" i="1"/>
  <c r="D6152" i="1"/>
  <c r="D1024" i="1"/>
  <c r="D5098" i="1"/>
  <c r="D6188" i="1"/>
  <c r="D4010" i="1"/>
  <c r="D3936" i="1"/>
  <c r="D6728" i="1"/>
  <c r="D5485" i="1"/>
  <c r="D4721" i="1"/>
  <c r="D1417" i="1"/>
  <c r="D5025" i="1"/>
  <c r="D319" i="1"/>
  <c r="D2730" i="1"/>
  <c r="D1342" i="1"/>
  <c r="D1690" i="1"/>
  <c r="D6270" i="1"/>
  <c r="D1700" i="1"/>
  <c r="D1296" i="1"/>
  <c r="D6318" i="1"/>
  <c r="D5663" i="1"/>
  <c r="D5833" i="1"/>
  <c r="D7032" i="1"/>
  <c r="D7687" i="1"/>
  <c r="D7519" i="1"/>
  <c r="D5172" i="1"/>
  <c r="D7802" i="1"/>
  <c r="D7729" i="1"/>
  <c r="D7600" i="1"/>
  <c r="D7798" i="1"/>
  <c r="D7714" i="1"/>
  <c r="D7538" i="1"/>
  <c r="D7613" i="1"/>
  <c r="D5876" i="1"/>
  <c r="D7722" i="1"/>
  <c r="D2235" i="1"/>
  <c r="D3415" i="1"/>
  <c r="D7761" i="1"/>
  <c r="D7725" i="1"/>
  <c r="D7727" i="1"/>
  <c r="D7744" i="1"/>
  <c r="D5119" i="1"/>
  <c r="D1793" i="1"/>
  <c r="D3520" i="1"/>
  <c r="D3388" i="1"/>
  <c r="D3277" i="1"/>
  <c r="D2312" i="1"/>
  <c r="D483" i="1"/>
  <c r="D5844" i="1"/>
  <c r="D8217" i="1"/>
  <c r="D5115" i="1"/>
  <c r="D769" i="1"/>
  <c r="D5408" i="1"/>
  <c r="D1138" i="1"/>
  <c r="D1442" i="1"/>
  <c r="D6287" i="1"/>
  <c r="D12" i="1"/>
  <c r="D2563" i="1"/>
  <c r="D1637" i="1"/>
  <c r="D4422" i="1"/>
  <c r="D2898" i="1"/>
  <c r="D4270" i="1"/>
  <c r="D1087" i="1"/>
  <c r="D4669" i="1"/>
  <c r="D5619" i="1"/>
  <c r="D6557" i="1"/>
  <c r="D1890" i="1"/>
  <c r="D2790" i="1"/>
  <c r="D4570" i="1"/>
  <c r="D4642" i="1"/>
  <c r="D1925" i="1"/>
  <c r="D3917" i="1"/>
  <c r="D7959" i="1"/>
  <c r="D5690" i="1"/>
  <c r="D3236" i="1"/>
  <c r="D1864" i="1"/>
  <c r="D7562" i="1"/>
  <c r="D5761" i="1"/>
  <c r="D6924" i="1"/>
  <c r="D4483" i="1"/>
  <c r="D173" i="1"/>
  <c r="D6022" i="1"/>
  <c r="D7024" i="1"/>
  <c r="D4315" i="1"/>
  <c r="D1366" i="1"/>
  <c r="D6907" i="1"/>
  <c r="D3111" i="1"/>
  <c r="D5005" i="1"/>
  <c r="D1362" i="1"/>
  <c r="D576" i="1"/>
  <c r="D1335" i="1"/>
  <c r="D4714" i="1"/>
  <c r="D5204" i="1"/>
  <c r="D5140" i="1"/>
  <c r="D3864" i="1"/>
  <c r="D2817" i="1"/>
  <c r="D6388" i="1"/>
  <c r="D521" i="1"/>
  <c r="D5615" i="1"/>
  <c r="D321" i="1"/>
  <c r="D7244" i="1"/>
  <c r="D5524" i="1"/>
  <c r="D621" i="1"/>
  <c r="D4188" i="1"/>
  <c r="D4851" i="1"/>
  <c r="D4960" i="1"/>
  <c r="D3999" i="1"/>
  <c r="D4115" i="1"/>
  <c r="D5238" i="1"/>
  <c r="D4726" i="1"/>
  <c r="D5464" i="1"/>
  <c r="D1247" i="1"/>
  <c r="D1778" i="1"/>
  <c r="D6540" i="1"/>
  <c r="D1245" i="1"/>
  <c r="D4237" i="1"/>
  <c r="D6407" i="1"/>
  <c r="D1709" i="1"/>
  <c r="D5729" i="1"/>
  <c r="D4201" i="1"/>
  <c r="D2466" i="1"/>
  <c r="D1419" i="1"/>
  <c r="D7874" i="1"/>
  <c r="D5889" i="1"/>
  <c r="D7514" i="1"/>
  <c r="D5922" i="1"/>
  <c r="D7537" i="1"/>
  <c r="D7746" i="1"/>
  <c r="D1412" i="1"/>
  <c r="D7756" i="1"/>
  <c r="D7747" i="1"/>
  <c r="D1348" i="1"/>
  <c r="D5125" i="1"/>
  <c r="D7785" i="1"/>
  <c r="D1511" i="1"/>
  <c r="D7790" i="1"/>
  <c r="D7615" i="1"/>
  <c r="D4813" i="1"/>
  <c r="D978" i="1"/>
  <c r="D7611" i="1"/>
  <c r="D5875" i="1"/>
  <c r="D7424" i="1"/>
  <c r="D7779" i="1"/>
  <c r="D7835" i="1"/>
  <c r="D7631" i="1"/>
  <c r="D7778" i="1"/>
  <c r="D7671" i="1"/>
  <c r="D7752" i="1"/>
  <c r="D6279" i="1"/>
  <c r="D4299" i="1"/>
  <c r="D7836" i="1"/>
  <c r="D7444" i="1"/>
  <c r="D7635" i="1"/>
  <c r="D1149" i="1"/>
  <c r="D2662" i="1"/>
  <c r="D3197" i="1"/>
  <c r="D733" i="1"/>
  <c r="D6931" i="1"/>
  <c r="D6426" i="1"/>
  <c r="D4558" i="1"/>
  <c r="D4144" i="1"/>
  <c r="D5872" i="1"/>
  <c r="D6081" i="1"/>
  <c r="D1071" i="1"/>
  <c r="D2064" i="1"/>
  <c r="D62" i="1"/>
  <c r="D5548" i="1"/>
  <c r="D4233" i="1"/>
  <c r="D427" i="1"/>
  <c r="D6790" i="1"/>
  <c r="D2509" i="1"/>
  <c r="D6158" i="1"/>
  <c r="D6825" i="1"/>
  <c r="D7046" i="1"/>
  <c r="D6871" i="1"/>
  <c r="D5820" i="1"/>
  <c r="D8097" i="1"/>
  <c r="D3522" i="1"/>
  <c r="D3869" i="1"/>
  <c r="D2919" i="1"/>
  <c r="D7285" i="1"/>
  <c r="D5791" i="1"/>
  <c r="D4753" i="1"/>
  <c r="D3732" i="1"/>
  <c r="D6866" i="1"/>
  <c r="D364" i="1"/>
  <c r="D6763" i="1"/>
  <c r="D1396" i="1"/>
  <c r="D7004" i="1"/>
  <c r="D6495" i="1"/>
  <c r="D4189" i="1"/>
  <c r="D6481" i="1"/>
  <c r="D4854" i="1"/>
  <c r="D6538" i="1"/>
  <c r="D3213" i="1"/>
  <c r="D4159" i="1"/>
  <c r="D4346" i="1"/>
  <c r="D4306" i="1"/>
  <c r="D5568" i="1"/>
  <c r="D1206" i="1"/>
  <c r="D3912" i="1"/>
  <c r="D35" i="1"/>
  <c r="D2164" i="1"/>
  <c r="D7492" i="1"/>
  <c r="D4821" i="1"/>
  <c r="D5101" i="1"/>
  <c r="D6688" i="1"/>
  <c r="D292" i="1"/>
  <c r="D6307" i="1"/>
  <c r="D1801" i="1"/>
  <c r="D4795" i="1"/>
  <c r="D7476" i="1"/>
  <c r="D2800" i="1"/>
  <c r="D2383" i="1"/>
  <c r="D4809" i="1"/>
  <c r="D4952" i="1"/>
  <c r="D4411" i="1"/>
  <c r="D1997" i="1"/>
  <c r="D422" i="1"/>
  <c r="D2057" i="1"/>
  <c r="D5861" i="1"/>
  <c r="D6123" i="1"/>
  <c r="D1923" i="1"/>
  <c r="D4225" i="1"/>
  <c r="D4383" i="1"/>
  <c r="D3490" i="1"/>
  <c r="D6451" i="1"/>
  <c r="D2628" i="1"/>
  <c r="D5551" i="1"/>
  <c r="D4939" i="1"/>
  <c r="D2339" i="1"/>
  <c r="D4856" i="1"/>
  <c r="D2468" i="1"/>
  <c r="D5353" i="1"/>
  <c r="D1586" i="1"/>
  <c r="D4148" i="1"/>
  <c r="D6730" i="1"/>
  <c r="D5870" i="1"/>
  <c r="D4472" i="1"/>
  <c r="D7680" i="1"/>
  <c r="D7649" i="1"/>
  <c r="D3971" i="1"/>
  <c r="D7693" i="1"/>
  <c r="D5458" i="1"/>
  <c r="D7526" i="1"/>
  <c r="D7710" i="1"/>
  <c r="D135" i="1"/>
  <c r="D7337" i="1"/>
  <c r="D5413" i="1"/>
  <c r="D7734" i="1"/>
  <c r="D6441" i="1"/>
  <c r="D7634" i="1"/>
  <c r="D7895" i="1"/>
  <c r="D3463" i="1"/>
  <c r="D6148" i="1"/>
  <c r="D5499" i="1"/>
  <c r="D7622" i="1"/>
  <c r="D7723" i="1"/>
  <c r="D7748" i="1"/>
  <c r="D7169" i="1"/>
  <c r="D7652" i="1"/>
  <c r="D3604" i="1"/>
  <c r="D7799" i="1"/>
  <c r="D7623" i="1"/>
  <c r="D3275" i="1"/>
  <c r="D4645" i="1"/>
  <c r="D3233" i="1"/>
  <c r="D7515" i="1"/>
  <c r="D462" i="1"/>
  <c r="D6394" i="1"/>
  <c r="D6901" i="1"/>
  <c r="D543" i="1"/>
  <c r="D2927" i="1"/>
  <c r="D3282" i="1"/>
  <c r="D2673" i="1"/>
  <c r="D241" i="1"/>
  <c r="D3962" i="1"/>
  <c r="D6248" i="1"/>
  <c r="D4075" i="1"/>
  <c r="D6537" i="1"/>
  <c r="D2794" i="1"/>
  <c r="D4985" i="1"/>
  <c r="D838" i="1"/>
  <c r="D4275" i="1"/>
  <c r="D4405" i="1"/>
  <c r="D4246" i="1"/>
  <c r="D5244" i="1"/>
  <c r="D114" i="1"/>
  <c r="D610" i="1"/>
  <c r="D2476" i="1"/>
  <c r="D1916" i="1"/>
  <c r="D6789" i="1"/>
  <c r="D3960" i="1"/>
  <c r="D2391" i="1"/>
  <c r="D3518" i="1"/>
  <c r="D6885" i="1"/>
  <c r="D2523" i="1"/>
  <c r="D5276" i="1"/>
  <c r="D4500" i="1"/>
  <c r="D6205" i="1"/>
  <c r="D6904" i="1"/>
  <c r="D5496" i="1"/>
  <c r="D144" i="1"/>
  <c r="D3460" i="1"/>
  <c r="D633" i="1"/>
  <c r="D2749" i="1"/>
  <c r="D1592" i="1"/>
  <c r="D6317" i="1"/>
  <c r="D5529" i="1"/>
  <c r="D6171" i="1"/>
  <c r="D6029" i="1"/>
  <c r="D491" i="1"/>
  <c r="D1665" i="1"/>
  <c r="D2948" i="1"/>
  <c r="D4664" i="1"/>
  <c r="D4168" i="1"/>
  <c r="D6348" i="1"/>
  <c r="D63" i="1"/>
  <c r="D2839" i="1"/>
  <c r="D5282" i="1"/>
  <c r="D3128" i="1"/>
  <c r="D5947" i="1"/>
  <c r="D6932" i="1"/>
  <c r="D2844" i="1"/>
  <c r="D4731" i="1"/>
  <c r="D6878" i="1"/>
  <c r="D235" i="1"/>
  <c r="D1333" i="1"/>
  <c r="D5440" i="1"/>
  <c r="D2857" i="1"/>
  <c r="D5183" i="1"/>
  <c r="D6199" i="1"/>
  <c r="D4863" i="1"/>
  <c r="D5728" i="1"/>
  <c r="D5445" i="1"/>
  <c r="D2430" i="1"/>
  <c r="D3657" i="1"/>
  <c r="D6513" i="1"/>
  <c r="D3983" i="1"/>
  <c r="D5284" i="1"/>
  <c r="D4139" i="1"/>
  <c r="D3569" i="1"/>
  <c r="D6999" i="1"/>
  <c r="D5964" i="1"/>
  <c r="D6903" i="1"/>
  <c r="D4430" i="1"/>
  <c r="D7673" i="1"/>
  <c r="D6573" i="1"/>
  <c r="D7665" i="1"/>
  <c r="D3229" i="1"/>
  <c r="D3099" i="1"/>
  <c r="D3489" i="1"/>
  <c r="D4107" i="1"/>
  <c r="D7585" i="1"/>
  <c r="D7664" i="1"/>
  <c r="D7715" i="1"/>
  <c r="D7626" i="1"/>
  <c r="D6699" i="1"/>
  <c r="D7595" i="1"/>
  <c r="D5196" i="1"/>
  <c r="D7662" i="1"/>
  <c r="D2102" i="1"/>
  <c r="D7731" i="1"/>
  <c r="D7417" i="1"/>
  <c r="D5145" i="1"/>
  <c r="D5399" i="1"/>
  <c r="D5681" i="1"/>
  <c r="D7432" i="1"/>
  <c r="D7667" i="1"/>
  <c r="D6928" i="1"/>
  <c r="D4979" i="1"/>
  <c r="D2594" i="1"/>
  <c r="D2775" i="1"/>
  <c r="D366" i="1"/>
  <c r="D191" i="1"/>
  <c r="D7996" i="1"/>
  <c r="D3291" i="1"/>
  <c r="D592" i="1"/>
  <c r="D7306" i="1"/>
  <c r="D2444" i="1"/>
  <c r="D2197" i="1"/>
  <c r="D2321" i="1"/>
  <c r="D6034" i="1"/>
  <c r="D7898" i="1"/>
  <c r="D5006" i="1"/>
  <c r="D4102" i="1"/>
  <c r="D5590" i="1"/>
  <c r="D6889" i="1"/>
  <c r="D2772" i="1"/>
  <c r="D2276" i="1"/>
  <c r="D1406" i="1"/>
  <c r="D1798" i="1"/>
  <c r="D1322" i="1"/>
  <c r="D1065" i="1"/>
  <c r="D6800" i="1"/>
  <c r="D3369" i="1"/>
  <c r="D3068" i="1"/>
  <c r="D5265" i="1"/>
  <c r="D2645" i="1"/>
  <c r="D5782" i="1"/>
  <c r="D2580" i="1"/>
  <c r="D5975" i="1"/>
  <c r="D3642" i="1"/>
  <c r="D6211" i="1"/>
  <c r="D2671" i="1"/>
  <c r="D786" i="1"/>
  <c r="D2988" i="1"/>
  <c r="D1946" i="1"/>
  <c r="D2631" i="1"/>
  <c r="D2340" i="1"/>
  <c r="D3002" i="1"/>
  <c r="D5490" i="1"/>
  <c r="D1770" i="1"/>
  <c r="D4314" i="1"/>
  <c r="D4885" i="1"/>
  <c r="D4635" i="1"/>
  <c r="D4399" i="1"/>
  <c r="D4709" i="1"/>
  <c r="D5441" i="1"/>
  <c r="D4628" i="1"/>
  <c r="D3653" i="1"/>
  <c r="D1668" i="1"/>
  <c r="D2308" i="1"/>
  <c r="D2680" i="1"/>
  <c r="D4530" i="1"/>
  <c r="D580" i="1"/>
  <c r="D3757" i="1"/>
  <c r="D2455" i="1"/>
  <c r="D3259" i="1"/>
  <c r="D6449" i="1"/>
  <c r="D5056" i="1"/>
  <c r="D6948" i="1"/>
  <c r="D2313" i="1"/>
  <c r="D3234" i="1"/>
  <c r="D4390" i="1"/>
  <c r="D1280" i="1"/>
  <c r="D3680" i="1"/>
  <c r="D3133" i="1"/>
  <c r="D2453" i="1"/>
  <c r="D6899" i="1"/>
  <c r="D4883" i="1"/>
  <c r="D6060" i="1"/>
  <c r="D3271" i="1"/>
  <c r="D1934" i="1"/>
  <c r="D5607" i="1"/>
  <c r="D4693" i="1"/>
  <c r="D2692" i="1"/>
  <c r="D6454" i="1"/>
  <c r="D3941" i="1"/>
  <c r="D2231" i="1"/>
  <c r="D5394" i="1"/>
  <c r="D3497" i="1"/>
  <c r="D4827" i="1"/>
  <c r="D2552" i="1"/>
  <c r="D2426" i="1"/>
  <c r="D3096" i="1"/>
  <c r="D6058" i="1"/>
  <c r="D3552" i="1"/>
  <c r="D4780" i="1"/>
  <c r="D7625" i="1"/>
  <c r="D4007" i="1"/>
  <c r="D7733" i="1"/>
  <c r="D6947" i="1"/>
  <c r="D4961" i="1"/>
  <c r="D3730" i="1"/>
  <c r="D2876" i="1"/>
  <c r="D4307" i="1"/>
  <c r="D1691" i="1"/>
  <c r="D2091" i="1"/>
  <c r="D7148" i="1"/>
  <c r="D6049" i="1"/>
  <c r="D1159" i="1"/>
  <c r="D872" i="1"/>
  <c r="D3366" i="1"/>
  <c r="D5817" i="1"/>
  <c r="D4323" i="1"/>
  <c r="D2379" i="1"/>
  <c r="D3145" i="1"/>
  <c r="D4031" i="1"/>
  <c r="D2861" i="1"/>
  <c r="D6578" i="1"/>
  <c r="D3188" i="1"/>
  <c r="D6249" i="1"/>
  <c r="D7426" i="1"/>
  <c r="D7213" i="1"/>
  <c r="D4441" i="1"/>
  <c r="D1080" i="1"/>
  <c r="D5024" i="1"/>
  <c r="D7926" i="1"/>
  <c r="D3619" i="1"/>
  <c r="D3885" i="1"/>
  <c r="D2667" i="1"/>
  <c r="D4460" i="1"/>
  <c r="D5835" i="1"/>
  <c r="D4845" i="1"/>
  <c r="D3532" i="1"/>
  <c r="D3292" i="1"/>
  <c r="D184" i="1"/>
  <c r="D3107" i="1"/>
  <c r="D3250" i="1"/>
  <c r="D4941" i="1"/>
  <c r="D4002" i="1"/>
  <c r="D5509" i="1"/>
  <c r="D4773" i="1"/>
  <c r="D7226" i="1"/>
  <c r="D661" i="1"/>
  <c r="D6996" i="1"/>
  <c r="D865" i="1"/>
  <c r="D5642" i="1"/>
  <c r="D5865" i="1"/>
  <c r="D5958" i="1"/>
  <c r="D1195" i="1"/>
  <c r="D50" i="1"/>
  <c r="D5245" i="1"/>
  <c r="D3479" i="1"/>
  <c r="D6888" i="1"/>
  <c r="D5671" i="1"/>
  <c r="D6980" i="1"/>
  <c r="D1143" i="1"/>
  <c r="D2473" i="1"/>
  <c r="D4702" i="1"/>
  <c r="D6160" i="1"/>
  <c r="D6476" i="1"/>
  <c r="D2683" i="1"/>
  <c r="D6337" i="1"/>
  <c r="D684" i="1"/>
  <c r="D1119" i="1"/>
  <c r="D1688" i="1"/>
  <c r="D5235" i="1"/>
  <c r="D6654" i="1"/>
  <c r="D6981" i="1"/>
  <c r="D3227" i="1"/>
  <c r="D4860" i="1"/>
  <c r="D4579" i="1"/>
  <c r="D3856" i="1"/>
  <c r="D5581" i="1"/>
  <c r="D1724" i="1"/>
  <c r="D967" i="1"/>
  <c r="D3823" i="1"/>
  <c r="D2300" i="1"/>
  <c r="D6734" i="1"/>
  <c r="D3159" i="1"/>
  <c r="D259" i="1"/>
  <c r="D2462" i="1"/>
  <c r="D2792" i="1"/>
  <c r="D5723" i="1"/>
  <c r="D6409" i="1"/>
  <c r="D1365" i="1"/>
  <c r="D5941" i="1"/>
  <c r="D6756" i="1"/>
  <c r="D4297" i="1"/>
  <c r="D2215" i="1"/>
  <c r="D7594" i="1"/>
  <c r="D4680" i="1"/>
  <c r="D3397" i="1"/>
  <c r="D4359" i="1"/>
  <c r="D1438" i="1"/>
  <c r="D313" i="1"/>
  <c r="D7654" i="1"/>
  <c r="D7598" i="1"/>
  <c r="D6185" i="1"/>
  <c r="D6507" i="1"/>
  <c r="D7642" i="1"/>
  <c r="D4834" i="1"/>
  <c r="D7628" i="1"/>
  <c r="D5621" i="1"/>
  <c r="D3335" i="1"/>
  <c r="D7957" i="1"/>
  <c r="D7751" i="1"/>
  <c r="D7578" i="1"/>
  <c r="D7760" i="1"/>
  <c r="D7602" i="1"/>
  <c r="D6869" i="1"/>
  <c r="D7698" i="1"/>
  <c r="D7720" i="1"/>
  <c r="D6913" i="1"/>
  <c r="D6731" i="1"/>
  <c r="D1906" i="1"/>
  <c r="D2728" i="1"/>
  <c r="D5853" i="1"/>
  <c r="D5370" i="1"/>
  <c r="D2787" i="1"/>
  <c r="D1547" i="1"/>
  <c r="D5144" i="1"/>
  <c r="D2302" i="1"/>
  <c r="D2157" i="1"/>
  <c r="D1561" i="1"/>
  <c r="D6815" i="1"/>
  <c r="D7092" i="1"/>
  <c r="D214" i="1"/>
  <c r="D7979" i="1"/>
  <c r="D4806" i="1"/>
  <c r="D8344" i="1"/>
  <c r="D104" i="1"/>
  <c r="D7866" i="1"/>
  <c r="D4366" i="1"/>
  <c r="D4370" i="1"/>
  <c r="D5258" i="1"/>
  <c r="D8327" i="1"/>
  <c r="D5600" i="1"/>
  <c r="D6187" i="1"/>
  <c r="D1818" i="1"/>
  <c r="D2789" i="1"/>
  <c r="D6294" i="1"/>
  <c r="D6583" i="1"/>
  <c r="D5018" i="1"/>
  <c r="D4532" i="1"/>
  <c r="D7864" i="1"/>
  <c r="D6995" i="1"/>
  <c r="D4497" i="1"/>
  <c r="D3253" i="1"/>
  <c r="D3667" i="1"/>
  <c r="D5745" i="1"/>
  <c r="D4630" i="1"/>
  <c r="D3925" i="1"/>
  <c r="D5168" i="1"/>
  <c r="D7041" i="1"/>
  <c r="D7001" i="1"/>
  <c r="D538" i="1"/>
  <c r="D6223" i="1"/>
  <c r="D4907" i="1"/>
  <c r="D5708" i="1"/>
  <c r="D6604" i="1"/>
  <c r="D6539" i="1"/>
  <c r="D6278" i="1"/>
  <c r="D5476" i="1"/>
  <c r="D2421" i="1"/>
  <c r="D2416" i="1"/>
  <c r="D5814" i="1"/>
  <c r="D5049" i="1"/>
  <c r="D5560" i="1"/>
  <c r="D4313" i="1"/>
  <c r="D3825" i="1"/>
  <c r="D2820" i="1"/>
  <c r="D2575" i="1"/>
  <c r="D6484" i="1"/>
  <c r="D1628" i="1"/>
  <c r="D4401" i="1"/>
  <c r="D3760" i="1"/>
  <c r="D5480" i="1"/>
  <c r="D2851" i="1"/>
  <c r="D3915" i="1"/>
  <c r="D6490" i="1"/>
  <c r="D3323" i="1"/>
  <c r="D5391" i="1"/>
  <c r="D6682" i="1"/>
  <c r="D6107" i="1"/>
  <c r="D6473" i="1"/>
  <c r="D519" i="1"/>
  <c r="D3952" i="1"/>
  <c r="D2036" i="1"/>
  <c r="D2814" i="1"/>
  <c r="D6007" i="1"/>
  <c r="D7141" i="1"/>
  <c r="D2241" i="1"/>
  <c r="D3438" i="1"/>
  <c r="D2493" i="1"/>
  <c r="D7672" i="1"/>
  <c r="D3033" i="1"/>
  <c r="D6442" i="1"/>
  <c r="D5422" i="1"/>
  <c r="D7736" i="1"/>
  <c r="D3469" i="1"/>
  <c r="D4231" i="1"/>
  <c r="D7776" i="1"/>
  <c r="D85" i="1"/>
  <c r="D3966" i="1"/>
  <c r="D5822" i="1"/>
  <c r="D4046" i="1"/>
  <c r="D1114" i="1"/>
  <c r="D7706" i="1"/>
  <c r="D7482" i="1"/>
  <c r="D4278" i="1"/>
  <c r="D4557" i="1"/>
  <c r="D3711" i="1"/>
  <c r="D5888" i="1"/>
  <c r="D6146" i="1"/>
  <c r="D5601" i="1"/>
  <c r="D7587" i="1"/>
  <c r="D7657" i="1"/>
  <c r="D7543" i="1"/>
  <c r="D7640" i="1"/>
  <c r="D1518" i="1"/>
  <c r="D4317" i="1"/>
  <c r="D2960" i="1"/>
  <c r="D7253" i="1"/>
  <c r="D4020" i="1"/>
  <c r="D4375" i="1"/>
  <c r="D6520" i="1"/>
  <c r="D2639" i="1"/>
  <c r="D1524" i="1"/>
  <c r="D1367" i="1"/>
  <c r="D7817" i="1"/>
  <c r="D7176" i="1"/>
  <c r="D5205" i="1"/>
  <c r="D4997" i="1"/>
  <c r="D7459" i="1"/>
  <c r="D2316" i="1"/>
  <c r="D810" i="1"/>
  <c r="D3783" i="1"/>
  <c r="D2225" i="1"/>
  <c r="D4176" i="1"/>
  <c r="D6300" i="1"/>
  <c r="D5614" i="1"/>
  <c r="D4186" i="1"/>
  <c r="D3719" i="1"/>
  <c r="D5638" i="1"/>
  <c r="D2226" i="1"/>
  <c r="D3346" i="1"/>
  <c r="D5280" i="1"/>
  <c r="D5557" i="1"/>
  <c r="D4110" i="1"/>
  <c r="D5636" i="1"/>
  <c r="D1208" i="1"/>
  <c r="D123" i="1"/>
  <c r="D2584" i="1"/>
  <c r="D4715" i="1"/>
  <c r="D4969" i="1"/>
  <c r="D7364" i="1"/>
  <c r="D6623" i="1"/>
  <c r="D6939" i="1"/>
  <c r="D5942" i="1"/>
  <c r="D6468" i="1"/>
  <c r="D3420" i="1"/>
  <c r="D6708" i="1"/>
  <c r="D5346" i="1"/>
  <c r="D4659" i="1"/>
  <c r="D5598" i="1"/>
  <c r="D5061" i="1"/>
  <c r="D6739" i="1"/>
  <c r="D6002" i="1"/>
  <c r="D3457" i="1"/>
  <c r="D6150" i="1"/>
  <c r="D4250" i="1"/>
  <c r="D6078" i="1"/>
  <c r="D3585" i="1"/>
  <c r="D4791" i="1"/>
  <c r="D2418" i="1"/>
  <c r="D2147" i="1"/>
  <c r="D2434" i="1"/>
  <c r="D1211" i="1"/>
  <c r="D2086" i="1"/>
  <c r="D4611" i="1"/>
  <c r="D6638" i="1"/>
  <c r="D3048" i="1"/>
  <c r="D6016" i="1"/>
  <c r="D3312" i="1"/>
  <c r="D4191" i="1"/>
  <c r="D1830" i="1"/>
  <c r="D2044" i="1"/>
  <c r="D3843" i="1"/>
  <c r="D4334" i="1"/>
  <c r="D3671" i="1"/>
  <c r="D5123" i="1"/>
  <c r="D4179" i="1"/>
  <c r="D3519" i="1"/>
  <c r="D8280" i="1"/>
  <c r="D2314" i="1"/>
  <c r="D1437" i="1"/>
  <c r="D6801" i="1"/>
  <c r="D1243" i="1"/>
  <c r="D2572" i="1"/>
  <c r="D6326" i="1"/>
  <c r="D4902" i="1"/>
  <c r="D3219" i="1"/>
  <c r="D2983" i="1"/>
  <c r="D4254" i="1"/>
  <c r="D6615" i="1"/>
  <c r="D3620" i="1"/>
  <c r="D2687" i="1"/>
  <c r="D6864" i="1"/>
  <c r="D5058" i="1"/>
  <c r="D3104" i="1"/>
  <c r="D2923" i="1"/>
  <c r="D2848" i="1"/>
  <c r="D1806" i="1"/>
  <c r="D4329" i="1"/>
  <c r="D6509" i="1"/>
  <c r="D7721" i="1"/>
  <c r="D4301" i="1"/>
  <c r="D7655" i="1"/>
  <c r="D6092" i="1"/>
  <c r="D2819" i="1"/>
  <c r="D2659" i="1"/>
  <c r="D5752" i="1"/>
  <c r="D7741" i="1"/>
  <c r="D4948" i="1"/>
  <c r="D6679" i="1"/>
  <c r="D2319" i="1"/>
  <c r="D7637" i="1"/>
  <c r="D2786" i="1"/>
  <c r="D4502" i="1"/>
  <c r="D3812" i="1"/>
  <c r="D6358" i="1"/>
  <c r="D7773" i="1"/>
  <c r="D7473" i="1"/>
  <c r="D4540" i="1"/>
  <c r="D932" i="1"/>
  <c r="D2248" i="1"/>
  <c r="D6599" i="1"/>
  <c r="D3041" i="1"/>
  <c r="D3744" i="1"/>
  <c r="D7501" i="1"/>
  <c r="D5106" i="1"/>
  <c r="D3633" i="1"/>
  <c r="D942" i="1"/>
  <c r="D4814" i="1"/>
  <c r="D58" i="1"/>
  <c r="D8290" i="1"/>
  <c r="D3854" i="1"/>
  <c r="D4949" i="1"/>
  <c r="D3315" i="1"/>
  <c r="D1726" i="1"/>
  <c r="D6780" i="1"/>
  <c r="D4962" i="1"/>
  <c r="D3422" i="1"/>
  <c r="D5068" i="1"/>
  <c r="D3004" i="1"/>
  <c r="D7078" i="1"/>
  <c r="D6303" i="1"/>
  <c r="D3976" i="1"/>
  <c r="D7181" i="1"/>
  <c r="D2696" i="1"/>
  <c r="D2042" i="1"/>
  <c r="D429" i="1"/>
  <c r="D3965" i="1"/>
  <c r="D4263" i="1"/>
  <c r="D7345" i="1"/>
  <c r="D2384" i="1"/>
  <c r="D119" i="1"/>
  <c r="D5473" i="1"/>
  <c r="D6122" i="1"/>
  <c r="D6962" i="1"/>
  <c r="D4582" i="1"/>
  <c r="D6405" i="1"/>
  <c r="D230" i="1"/>
  <c r="D5253" i="1"/>
  <c r="D1602" i="1"/>
  <c r="D2242" i="1"/>
  <c r="D5156" i="1"/>
  <c r="D3153" i="1"/>
  <c r="D7218" i="1"/>
  <c r="D4265" i="1"/>
  <c r="D5135" i="1"/>
  <c r="D5604" i="1"/>
  <c r="D2810" i="1"/>
  <c r="D8007" i="1"/>
  <c r="D6114" i="1"/>
  <c r="D2436" i="1"/>
  <c r="D3551" i="1"/>
  <c r="D4752" i="1"/>
  <c r="D2992" i="1"/>
  <c r="D4756" i="1"/>
  <c r="D3996" i="1"/>
  <c r="D8057" i="1"/>
  <c r="D6272" i="1"/>
  <c r="D4064" i="1"/>
  <c r="D278" i="1"/>
  <c r="D1727" i="1"/>
  <c r="D177" i="1"/>
  <c r="D7065" i="1"/>
  <c r="D3537" i="1"/>
  <c r="D3161" i="1"/>
  <c r="D4610" i="1"/>
  <c r="D5322" i="1"/>
  <c r="D4512" i="1"/>
  <c r="D6667" i="1"/>
  <c r="D1723" i="1"/>
  <c r="D2731" i="1"/>
  <c r="D3818" i="1"/>
  <c r="D3634" i="1"/>
  <c r="D4951" i="1"/>
  <c r="D4643" i="1"/>
  <c r="D5086" i="1"/>
  <c r="D5898" i="1"/>
  <c r="D894" i="1"/>
  <c r="D3368" i="1"/>
  <c r="D6581" i="1"/>
  <c r="D4778" i="1"/>
  <c r="D7573" i="1"/>
  <c r="D5740" i="1"/>
  <c r="D4094" i="1"/>
  <c r="D6206" i="1"/>
  <c r="D3591" i="1"/>
  <c r="D5683" i="1"/>
  <c r="D2717" i="1"/>
  <c r="D7651" i="1"/>
  <c r="D1344" i="1"/>
  <c r="D6545" i="1"/>
  <c r="D7371" i="1"/>
  <c r="D6239" i="1"/>
  <c r="D7834" i="1"/>
  <c r="D4679" i="1"/>
  <c r="D6387" i="1"/>
  <c r="D7646" i="1"/>
  <c r="D7775" i="1"/>
  <c r="D1250" i="1"/>
  <c r="D7724" i="1"/>
  <c r="D7694" i="1"/>
  <c r="D1513" i="1"/>
  <c r="D7786" i="1"/>
  <c r="D7574" i="1"/>
  <c r="D2392" i="1"/>
  <c r="D7757" i="1"/>
  <c r="D2229" i="1"/>
  <c r="D1210" i="1"/>
  <c r="D2703" i="1"/>
  <c r="D7707" i="1"/>
  <c r="D3523" i="1"/>
  <c r="D4511" i="1"/>
  <c r="D3756" i="1"/>
  <c r="D3887" i="1"/>
  <c r="D3542" i="1"/>
  <c r="D5344" i="1"/>
  <c r="D1911" i="1"/>
  <c r="D3395" i="1"/>
  <c r="D4673" i="1"/>
  <c r="D973" i="1"/>
  <c r="D5343" i="1"/>
  <c r="D3487" i="1"/>
  <c r="D2981" i="1"/>
  <c r="D2750" i="1"/>
  <c r="D1037" i="1"/>
  <c r="D3955" i="1"/>
  <c r="D5516" i="1"/>
  <c r="D5834" i="1"/>
  <c r="D4394" i="1"/>
  <c r="D5831" i="1"/>
  <c r="D86" i="1"/>
  <c r="D6566" i="1"/>
  <c r="D5764" i="1"/>
  <c r="D2798" i="1"/>
  <c r="D952" i="1"/>
  <c r="D6591" i="1"/>
  <c r="D6314" i="1"/>
  <c r="D6740" i="1"/>
  <c r="D132" i="1"/>
  <c r="D1244" i="1"/>
  <c r="D7524" i="1"/>
  <c r="D3077" i="1"/>
  <c r="D1221" i="1"/>
  <c r="D2753" i="1"/>
  <c r="D4368" i="1"/>
  <c r="D4135" i="1"/>
  <c r="D1363" i="1"/>
  <c r="D5424" i="1"/>
  <c r="D1648" i="1"/>
  <c r="D3800" i="1"/>
  <c r="D6349" i="1"/>
  <c r="D549" i="1"/>
  <c r="D1286" i="1"/>
  <c r="D720" i="1"/>
  <c r="D2209" i="1"/>
  <c r="D5093" i="1"/>
  <c r="D6299" i="1"/>
  <c r="D1675" i="1"/>
  <c r="D3038" i="1"/>
  <c r="D7039" i="1"/>
  <c r="D2896" i="1"/>
  <c r="D4274" i="1"/>
  <c r="D3991" i="1"/>
  <c r="D2732" i="1"/>
  <c r="D3725" i="1"/>
  <c r="D3217" i="1"/>
  <c r="D3855" i="1"/>
  <c r="D2447" i="1"/>
  <c r="D6194" i="1"/>
  <c r="D2677" i="1"/>
  <c r="D7030" i="1"/>
  <c r="D3285" i="1"/>
  <c r="D5829" i="1"/>
  <c r="D6040" i="1"/>
  <c r="D799" i="1"/>
  <c r="D6580" i="1"/>
  <c r="D3826" i="1"/>
  <c r="D5755" i="1"/>
  <c r="D2222" i="1"/>
  <c r="D813" i="1"/>
  <c r="D725" i="1"/>
  <c r="D3884" i="1"/>
  <c r="D5016" i="1"/>
  <c r="D1228" i="1"/>
  <c r="D2957" i="1"/>
  <c r="D4379" i="1"/>
  <c r="D5039" i="1"/>
  <c r="D5710" i="1"/>
  <c r="D481" i="1"/>
  <c r="D3791" i="1"/>
  <c r="D1338" i="1"/>
  <c r="D6094" i="1"/>
  <c r="D1088" i="1"/>
  <c r="D4925" i="1"/>
  <c r="D3889" i="1"/>
  <c r="D311" i="1"/>
  <c r="D3190" i="1"/>
  <c r="D2117" i="1"/>
  <c r="D6556" i="1"/>
  <c r="D3851" i="1"/>
  <c r="D5507" i="1"/>
  <c r="D1892" i="1"/>
  <c r="D6106" i="1"/>
  <c r="D1863" i="1"/>
  <c r="D5315" i="1"/>
  <c r="D1821" i="1"/>
  <c r="D4562" i="1"/>
  <c r="D7750" i="1"/>
  <c r="D2548" i="1"/>
  <c r="D7718" i="1"/>
  <c r="D7728" i="1"/>
  <c r="D5478" i="1"/>
  <c r="D4238" i="1"/>
  <c r="D7643" i="1"/>
  <c r="D4005" i="1"/>
  <c r="D7609" i="1"/>
  <c r="D7645" i="1"/>
  <c r="D5606" i="1"/>
  <c r="D5816" i="1"/>
  <c r="D7792" i="1"/>
  <c r="D7787" i="1"/>
  <c r="D5495" i="1"/>
  <c r="D3819" i="1"/>
  <c r="D7844" i="1"/>
  <c r="D741" i="1"/>
  <c r="D544" i="1"/>
  <c r="D1597" i="1"/>
  <c r="D3261" i="1"/>
  <c r="D5711" i="1"/>
  <c r="D5323" i="1"/>
  <c r="D1636" i="1"/>
  <c r="D3863" i="1"/>
  <c r="D4226" i="1"/>
  <c r="D8034" i="1"/>
  <c r="D5064" i="1"/>
  <c r="D1403" i="1"/>
  <c r="D2054" i="1"/>
  <c r="D6047" i="1"/>
  <c r="D3505" i="1"/>
  <c r="D2610" i="1"/>
  <c r="D987" i="1"/>
  <c r="D5802" i="1"/>
  <c r="D3054" i="1"/>
  <c r="D6474" i="1"/>
  <c r="D5392" i="1"/>
  <c r="D4455" i="1"/>
  <c r="D7970" i="1"/>
  <c r="D4343" i="1"/>
  <c r="D1883" i="1"/>
  <c r="D1364" i="1"/>
  <c r="D2076" i="1"/>
  <c r="D6766" i="1"/>
  <c r="D6536" i="1"/>
  <c r="D1807" i="1"/>
  <c r="D5400" i="1"/>
  <c r="D5459" i="1"/>
  <c r="D6703" i="1"/>
  <c r="D6269" i="1"/>
  <c r="D6083" i="1"/>
  <c r="D1445" i="1"/>
  <c r="D4859" i="1"/>
  <c r="D6994" i="1"/>
  <c r="D1237" i="1"/>
  <c r="D3439" i="1"/>
  <c r="D7222" i="1"/>
  <c r="D3625" i="1"/>
  <c r="D2535" i="1"/>
  <c r="D5949" i="1"/>
  <c r="D4513" i="1"/>
  <c r="D2991" i="1"/>
  <c r="D5103" i="1"/>
  <c r="D6356" i="1"/>
  <c r="D5775" i="1"/>
  <c r="D4646" i="1"/>
  <c r="D5009" i="1"/>
  <c r="D4015" i="1"/>
  <c r="D2796" i="1"/>
  <c r="D6057" i="1"/>
  <c r="D3103" i="1"/>
  <c r="D1868" i="1"/>
  <c r="D510" i="1"/>
  <c r="D5811" i="1"/>
  <c r="D3946" i="1"/>
  <c r="D6313" i="1"/>
  <c r="D1176" i="1"/>
  <c r="D1305" i="1"/>
  <c r="D2221" i="1"/>
  <c r="D6329" i="1"/>
  <c r="D4129" i="1"/>
  <c r="D2591" i="1"/>
  <c r="D6044" i="1"/>
  <c r="D2441" i="1"/>
  <c r="D5556" i="1"/>
  <c r="D6285" i="1"/>
  <c r="D6045" i="1"/>
  <c r="D6132" i="1"/>
  <c r="D5953" i="1"/>
  <c r="D2967" i="1"/>
  <c r="D4914" i="1"/>
  <c r="D7525" i="1"/>
  <c r="D3788" i="1"/>
  <c r="D730" i="1"/>
  <c r="D2464" i="1"/>
  <c r="D5389" i="1"/>
  <c r="D1747" i="1"/>
  <c r="D7681" i="1"/>
  <c r="D1172" i="1"/>
  <c r="D7674" i="1"/>
  <c r="D7499" i="1"/>
  <c r="D1490" i="1"/>
  <c r="D3009" i="1"/>
  <c r="D6156" i="1"/>
  <c r="D7965" i="1"/>
  <c r="D6722" i="1"/>
  <c r="D7448" i="1"/>
  <c r="D5997" i="1"/>
  <c r="D7732" i="1"/>
  <c r="D4242" i="1"/>
  <c r="D7717" i="1"/>
  <c r="D7678" i="1"/>
  <c r="D4581" i="1"/>
  <c r="D7705" i="1"/>
  <c r="D3786" i="1"/>
  <c r="D7619" i="1"/>
  <c r="D7737" i="1"/>
  <c r="D7789" i="1"/>
  <c r="D7586" i="1"/>
  <c r="D6558" i="1"/>
  <c r="D5017" i="1"/>
  <c r="D7670" i="1"/>
  <c r="D7539" i="1"/>
  <c r="D6186" i="1"/>
  <c r="D285" i="1"/>
  <c r="D7861" i="1"/>
  <c r="D5272" i="1"/>
  <c r="D6837" i="1"/>
  <c r="D8304" i="1"/>
  <c r="D7207" i="1"/>
  <c r="D766" i="1"/>
  <c r="D1064" i="1"/>
  <c r="D4915" i="1"/>
  <c r="D4431" i="1"/>
  <c r="D3265" i="1"/>
  <c r="D4435" i="1"/>
  <c r="D6559" i="1"/>
  <c r="D3544" i="1"/>
  <c r="D3654" i="1"/>
  <c r="D5695" i="1"/>
  <c r="D7017" i="1"/>
  <c r="D4300" i="1"/>
  <c r="D225" i="1"/>
  <c r="D4228" i="1"/>
  <c r="D2329" i="1"/>
  <c r="D2401" i="1"/>
  <c r="D2446" i="1"/>
  <c r="D6737" i="1"/>
  <c r="D3833" i="1"/>
  <c r="D6258" i="1"/>
  <c r="D1082" i="1"/>
  <c r="D4921" i="1"/>
  <c r="D6778" i="1"/>
  <c r="D4838" i="1"/>
  <c r="D7956" i="1"/>
  <c r="D3114" i="1"/>
  <c r="D5233" i="1"/>
  <c r="D2835" i="1"/>
  <c r="D4150" i="1"/>
  <c r="D5383" i="1"/>
  <c r="D5431" i="1"/>
  <c r="D269" i="1"/>
  <c r="D3795" i="1"/>
  <c r="D1543" i="1"/>
  <c r="D5857" i="1"/>
  <c r="D826" i="1"/>
  <c r="D4103" i="1"/>
  <c r="D2823" i="1"/>
  <c r="D6640" i="1"/>
  <c r="D6952" i="1"/>
  <c r="D5580" i="1"/>
  <c r="D3967" i="1"/>
  <c r="D5891" i="1"/>
  <c r="D3704" i="1"/>
  <c r="D2039" i="1"/>
  <c r="D649" i="1"/>
  <c r="D4025" i="1"/>
  <c r="D3942" i="1"/>
  <c r="D3130" i="1"/>
  <c r="D4325" i="1"/>
  <c r="D5883" i="1"/>
  <c r="D4048" i="1"/>
  <c r="D5302" i="1"/>
  <c r="D1775" i="1"/>
  <c r="D4380" i="1"/>
  <c r="D4871" i="1"/>
  <c r="D3478" i="1"/>
  <c r="D3202" i="1"/>
  <c r="D7056" i="1"/>
  <c r="D6003" i="1"/>
  <c r="D3280" i="1"/>
  <c r="D995" i="1"/>
  <c r="D2722" i="1"/>
  <c r="D290" i="1"/>
  <c r="D3765" i="1"/>
  <c r="D2234" i="1"/>
  <c r="D4967" i="1"/>
  <c r="D3918" i="1"/>
  <c r="D169" i="1"/>
  <c r="D2437" i="1"/>
  <c r="D3631" i="1"/>
  <c r="D4348" i="1"/>
  <c r="D5371" i="1"/>
  <c r="D299" i="1"/>
  <c r="D6784" i="1"/>
  <c r="D1580" i="1"/>
  <c r="D2160" i="1"/>
  <c r="D4213" i="1"/>
  <c r="D2854" i="1"/>
  <c r="D5830" i="1"/>
  <c r="D5287" i="1"/>
  <c r="D4568" i="1"/>
  <c r="D7749" i="1"/>
  <c r="D6748" i="1"/>
  <c r="D6500" i="1"/>
  <c r="D4842" i="1"/>
  <c r="D2795" i="1"/>
  <c r="D5629" i="1"/>
  <c r="D7597" i="1"/>
  <c r="D6014" i="1"/>
  <c r="D4438" i="1"/>
  <c r="D2217" i="1"/>
  <c r="D1699" i="1"/>
  <c r="D996" i="1"/>
  <c r="D6830" i="1"/>
  <c r="D7154" i="1"/>
  <c r="D1686" i="1"/>
  <c r="D3798" i="1"/>
  <c r="D2929" i="1"/>
  <c r="D7599" i="1"/>
  <c r="D3639" i="1"/>
  <c r="D1876" i="1"/>
  <c r="D5257" i="1"/>
  <c r="D7293" i="1"/>
  <c r="D7684" i="1"/>
  <c r="D7447" i="1"/>
  <c r="D5453" i="1"/>
  <c r="D7708" i="1"/>
  <c r="D7771" i="1"/>
  <c r="D7769" i="1"/>
  <c r="D4908" i="1"/>
  <c r="D7661" i="1"/>
  <c r="D7675" i="1"/>
  <c r="D5609" i="1"/>
  <c r="D6289" i="1"/>
  <c r="D2266" i="1"/>
  <c r="D350" i="1"/>
  <c r="D3514" i="1"/>
  <c r="D6153" i="1"/>
  <c r="D2744" i="1"/>
  <c r="D6315" i="1"/>
  <c r="D1799" i="1"/>
  <c r="D6440" i="1"/>
  <c r="D1674" i="1"/>
  <c r="D2543" i="1"/>
  <c r="D1135" i="1"/>
  <c r="D3575" i="1"/>
  <c r="D6622" i="1"/>
  <c r="D1678" i="1"/>
  <c r="D5639" i="1"/>
  <c r="D3768" i="1"/>
  <c r="D8068" i="1"/>
  <c r="D2059" i="1"/>
  <c r="D5126" i="1"/>
  <c r="D7083" i="1"/>
  <c r="D936" i="1"/>
  <c r="D7411" i="1"/>
  <c r="D1453" i="1"/>
  <c r="D2804" i="1"/>
  <c r="D4566" i="1"/>
  <c r="D8233" i="1"/>
  <c r="D4295" i="1"/>
  <c r="D735" i="1"/>
  <c r="D6445" i="1"/>
  <c r="D8180" i="1"/>
  <c r="D1104" i="1"/>
  <c r="D1173" i="1"/>
  <c r="D6504" i="1"/>
  <c r="D3098" i="1"/>
  <c r="D4008" i="1"/>
  <c r="D3209" i="1"/>
  <c r="D4987" i="1"/>
  <c r="D6598" i="1"/>
  <c r="D7206" i="1"/>
  <c r="D675" i="1"/>
  <c r="D6508" i="1"/>
  <c r="D2350" i="1"/>
  <c r="D7196" i="1"/>
  <c r="D2105" i="1"/>
  <c r="D6844" i="1"/>
  <c r="D6032" i="1"/>
  <c r="D5921" i="1"/>
  <c r="D3674" i="1"/>
  <c r="D688" i="1"/>
  <c r="D7994" i="1"/>
  <c r="D1661" i="1"/>
  <c r="D1389" i="1"/>
  <c r="D2194" i="1"/>
  <c r="D5015" i="1"/>
  <c r="D7297" i="1"/>
  <c r="D4982" i="1"/>
  <c r="D8236" i="1"/>
  <c r="D6466" i="1"/>
  <c r="D6821" i="1"/>
  <c r="D1973" i="1"/>
  <c r="D1880" i="1"/>
  <c r="D1651" i="1"/>
  <c r="D2595" i="1"/>
  <c r="D4663" i="1"/>
  <c r="D6230" i="1"/>
  <c r="D3978" i="1"/>
  <c r="D6611" i="1"/>
  <c r="D4792" i="1"/>
  <c r="D2554" i="1"/>
  <c r="D403" i="1"/>
  <c r="D6588" i="1"/>
  <c r="D4132" i="1"/>
  <c r="D5610" i="1"/>
  <c r="D6497" i="1"/>
  <c r="D536" i="1"/>
  <c r="D3682" i="1"/>
  <c r="D7247" i="1"/>
  <c r="D8141" i="1"/>
  <c r="D4782" i="1"/>
  <c r="D1612" i="1"/>
  <c r="D6838" i="1"/>
  <c r="D3614" i="1"/>
  <c r="D2860" i="1"/>
  <c r="D7064" i="1"/>
  <c r="D2670" i="1"/>
  <c r="D7120" i="1"/>
  <c r="D4828" i="1"/>
  <c r="D5443" i="1"/>
  <c r="D4291" i="1"/>
  <c r="D2807" i="1"/>
  <c r="D2617" i="1"/>
  <c r="D7796" i="1"/>
  <c r="D5748" i="1"/>
  <c r="D6735" i="1"/>
  <c r="D7407" i="1"/>
  <c r="D3867" i="1"/>
  <c r="D5594" i="1"/>
  <c r="D5733" i="1"/>
  <c r="D7650" i="1"/>
  <c r="D7427" i="1"/>
  <c r="D1697" i="1"/>
  <c r="D7697" i="1"/>
  <c r="D7682" i="1"/>
  <c r="D4930" i="1"/>
  <c r="D7754" i="1"/>
  <c r="D7588" i="1"/>
  <c r="D2809" i="1"/>
  <c r="D7738" i="1"/>
  <c r="D4182" i="1"/>
  <c r="D6551" i="1"/>
  <c r="D7690" i="1"/>
  <c r="D7772" i="1"/>
  <c r="D1506" i="1"/>
  <c r="D7703" i="1"/>
  <c r="D6012" i="1"/>
  <c r="D4251" i="1"/>
  <c r="D7620" i="1"/>
  <c r="D7839" i="1"/>
  <c r="D5121" i="1"/>
  <c r="D4256" i="1"/>
  <c r="D7745" i="1"/>
  <c r="D7641" i="1"/>
  <c r="D7777" i="1"/>
  <c r="D7739" i="1"/>
  <c r="D7702" i="1"/>
  <c r="D5161" i="1"/>
  <c r="D6643" i="1"/>
  <c r="D7632" i="1"/>
  <c r="D7797" i="1"/>
  <c r="D7624" i="1"/>
  <c r="D7764" i="1"/>
  <c r="D3208" i="1"/>
  <c r="D7454" i="1"/>
  <c r="D7770" i="1"/>
  <c r="D7636" i="1"/>
  <c r="D2293" i="1"/>
  <c r="D1669" i="1"/>
  <c r="D7449" i="1"/>
  <c r="D7531" i="1"/>
  <c r="D7701" i="1"/>
  <c r="D7653" i="1"/>
  <c r="D1673" i="1"/>
  <c r="D7740" i="1"/>
  <c r="D7780" i="1"/>
  <c r="D4909" i="1"/>
  <c r="D6870" i="1"/>
  <c r="D7627" i="1"/>
  <c r="D7548" i="1"/>
  <c r="D7534" i="1"/>
  <c r="D7648" i="1"/>
  <c r="D7758" i="1"/>
  <c r="D6705" i="1"/>
  <c r="D7782" i="1"/>
  <c r="D3168" i="1"/>
  <c r="D7763" i="1"/>
  <c r="D7784" i="1"/>
  <c r="D7794" i="1"/>
  <c r="D7656" i="1"/>
  <c r="D7401" i="1"/>
  <c r="D7837" i="1"/>
  <c r="D7593" i="1"/>
  <c r="D7716" i="1"/>
  <c r="D7666" i="1"/>
  <c r="D6969" i="1"/>
  <c r="D3157" i="1"/>
  <c r="D7774" i="1"/>
  <c r="D7603" i="1"/>
  <c r="D5930" i="1"/>
  <c r="D18" i="1"/>
  <c r="D7591" i="1"/>
  <c r="D3025" i="1"/>
  <c r="D5652" i="1"/>
  <c r="D7765" i="1"/>
  <c r="D7683" i="1"/>
  <c r="D7742" i="1"/>
  <c r="D5308" i="1"/>
  <c r="D6362" i="1"/>
  <c r="D7712" i="1"/>
  <c r="D7783" i="1"/>
  <c r="D7685" i="1"/>
  <c r="D3474" i="1"/>
  <c r="D7604" i="1"/>
  <c r="D7711" i="1"/>
  <c r="D3105" i="1"/>
  <c r="D7660" i="1"/>
  <c r="D6895" i="1"/>
  <c r="D1705" i="1"/>
  <c r="D5468" i="1"/>
  <c r="D3627" i="1"/>
  <c r="D7699" i="1"/>
  <c r="D3536" i="1"/>
  <c r="D3549" i="1"/>
  <c r="D4105" i="1"/>
  <c r="D2486" i="1"/>
  <c r="D3761" i="1"/>
  <c r="D7668" i="1"/>
  <c r="D2947" i="1"/>
  <c r="D5470" i="1"/>
  <c r="D7795" i="1"/>
  <c r="D6467" i="1"/>
  <c r="D5553" i="1"/>
  <c r="D3061" i="1"/>
  <c r="D2069" i="1"/>
  <c r="D7529" i="1"/>
  <c r="D7759" i="1"/>
  <c r="D7743" i="1"/>
  <c r="D3117" i="1"/>
  <c r="D1418" i="1"/>
  <c r="D7575" i="1"/>
  <c r="D2072" i="1"/>
  <c r="D7572" i="1"/>
  <c r="D1415" i="1"/>
  <c r="D7755" i="1"/>
  <c r="D7689" i="1"/>
  <c r="D5801" i="1"/>
  <c r="D3411" i="1"/>
  <c r="D2841" i="1"/>
  <c r="D7614" i="1"/>
  <c r="D4415" i="1"/>
  <c r="D7788" i="1"/>
  <c r="D3576" i="1"/>
  <c r="D7350" i="1"/>
  <c r="D4488" i="1"/>
  <c r="D6711" i="1"/>
  <c r="D3328" i="1"/>
  <c r="D7577" i="1"/>
  <c r="W7577" i="1" l="1"/>
  <c r="E7577" i="1" s="1"/>
  <c r="W7350" i="1"/>
  <c r="E7350" i="1" s="1"/>
  <c r="W3576" i="1"/>
  <c r="E3576" i="1" s="1"/>
  <c r="W4415" i="1"/>
  <c r="E4415" i="1" s="1"/>
  <c r="W5801" i="1"/>
  <c r="E5801" i="1" s="1"/>
  <c r="W7689" i="1"/>
  <c r="E7689" i="1" s="1"/>
  <c r="W7755" i="1"/>
  <c r="E7755" i="1" s="1"/>
  <c r="W7572" i="1"/>
  <c r="E7572" i="1" s="1"/>
  <c r="W1418" i="1"/>
  <c r="E1418" i="1" s="1"/>
  <c r="W3117" i="1"/>
  <c r="E3117" i="1" s="1"/>
  <c r="W2069" i="1"/>
  <c r="E2069" i="1" s="1"/>
  <c r="W5470" i="1"/>
  <c r="E5470" i="1" s="1"/>
  <c r="W4105" i="1"/>
  <c r="E4105" i="1" s="1"/>
  <c r="W3536" i="1"/>
  <c r="E3536" i="1" s="1"/>
  <c r="W7699" i="1"/>
  <c r="E7699" i="1" s="1"/>
  <c r="W3627" i="1"/>
  <c r="E3627" i="1" s="1"/>
  <c r="W5468" i="1"/>
  <c r="E5468" i="1" s="1"/>
  <c r="W1705" i="1"/>
  <c r="E1705" i="1" s="1"/>
  <c r="W3474" i="1"/>
  <c r="E3474" i="1" s="1"/>
  <c r="W7712" i="1"/>
  <c r="E7712" i="1" s="1"/>
  <c r="W6362" i="1"/>
  <c r="E6362" i="1" s="1"/>
  <c r="W5652" i="1"/>
  <c r="E5652" i="1" s="1"/>
  <c r="W5930" i="1"/>
  <c r="E5930" i="1" s="1"/>
  <c r="W7716" i="1"/>
  <c r="E7716" i="1" s="1"/>
  <c r="W7794" i="1"/>
  <c r="E7794" i="1" s="1"/>
  <c r="W3168" i="1"/>
  <c r="E3168" i="1" s="1"/>
  <c r="W6705" i="1"/>
  <c r="E6705" i="1" s="1"/>
  <c r="W7758" i="1"/>
  <c r="E7758" i="1" s="1"/>
  <c r="W2947" i="1"/>
  <c r="E2947" i="1" s="1"/>
  <c r="W7627" i="1"/>
  <c r="E7627" i="1" s="1"/>
  <c r="W4909" i="1"/>
  <c r="E4909" i="1" s="1"/>
  <c r="W7701" i="1"/>
  <c r="E7701" i="1" s="1"/>
  <c r="W7449" i="1"/>
  <c r="E7449" i="1" s="1"/>
  <c r="W2293" i="1"/>
  <c r="E2293" i="1" s="1"/>
  <c r="W7770" i="1"/>
  <c r="E7770" i="1" s="1"/>
  <c r="W7764" i="1"/>
  <c r="E7764" i="1" s="1"/>
  <c r="W7797" i="1"/>
  <c r="E7797" i="1" s="1"/>
  <c r="W5161" i="1"/>
  <c r="E5161" i="1" s="1"/>
  <c r="W7739" i="1"/>
  <c r="E7739" i="1" s="1"/>
  <c r="W5121" i="1"/>
  <c r="E5121" i="1" s="1"/>
  <c r="W4251" i="1"/>
  <c r="E4251" i="1" s="1"/>
  <c r="W1506" i="1"/>
  <c r="E1506" i="1" s="1"/>
  <c r="W4182" i="1"/>
  <c r="E4182" i="1" s="1"/>
  <c r="W2809" i="1"/>
  <c r="E2809" i="1" s="1"/>
  <c r="W7588" i="1"/>
  <c r="E7588" i="1" s="1"/>
  <c r="W1697" i="1"/>
  <c r="E1697" i="1" s="1"/>
  <c r="W3867" i="1"/>
  <c r="E3867" i="1" s="1"/>
  <c r="W4828" i="1"/>
  <c r="E4828" i="1" s="1"/>
  <c r="W7120" i="1"/>
  <c r="E7120" i="1" s="1"/>
  <c r="W7064" i="1"/>
  <c r="E7064" i="1" s="1"/>
  <c r="W1612" i="1"/>
  <c r="E1612" i="1" s="1"/>
  <c r="W8141" i="1"/>
  <c r="E8141" i="1" s="1"/>
  <c r="W7247" i="1"/>
  <c r="E7247" i="1" s="1"/>
  <c r="W536" i="1"/>
  <c r="E536" i="1" s="1"/>
  <c r="W6497" i="1"/>
  <c r="E6497" i="1" s="1"/>
  <c r="W4132" i="1"/>
  <c r="E4132" i="1" s="1"/>
  <c r="W6588" i="1"/>
  <c r="E6588" i="1" s="1"/>
  <c r="W403" i="1"/>
  <c r="E403" i="1" s="1"/>
  <c r="W6230" i="1"/>
  <c r="E6230" i="1" s="1"/>
  <c r="W2595" i="1"/>
  <c r="E2595" i="1" s="1"/>
  <c r="W6821" i="1"/>
  <c r="E6821" i="1" s="1"/>
  <c r="W6466" i="1"/>
  <c r="E6466" i="1" s="1"/>
  <c r="W8236" i="1"/>
  <c r="E8236" i="1" s="1"/>
  <c r="W4982" i="1"/>
  <c r="E4982" i="1" s="1"/>
  <c r="W7297" i="1"/>
  <c r="E7297" i="1" s="1"/>
  <c r="W5015" i="1"/>
  <c r="E5015" i="1" s="1"/>
  <c r="W2194" i="1"/>
  <c r="E2194" i="1" s="1"/>
  <c r="W1389" i="1"/>
  <c r="E1389" i="1" s="1"/>
  <c r="W1661" i="1"/>
  <c r="E1661" i="1" s="1"/>
  <c r="W7994" i="1"/>
  <c r="E7994" i="1" s="1"/>
  <c r="W688" i="1"/>
  <c r="E688" i="1" s="1"/>
  <c r="W3674" i="1"/>
  <c r="E3674" i="1" s="1"/>
  <c r="W6032" i="1"/>
  <c r="E6032" i="1" s="1"/>
  <c r="W6844" i="1"/>
  <c r="E6844" i="1" s="1"/>
  <c r="W7196" i="1"/>
  <c r="E7196" i="1" s="1"/>
  <c r="W2350" i="1"/>
  <c r="E2350" i="1" s="1"/>
  <c r="W6508" i="1"/>
  <c r="E6508" i="1" s="1"/>
  <c r="W7206" i="1"/>
  <c r="E7206" i="1" s="1"/>
  <c r="W6598" i="1"/>
  <c r="E6598" i="1" s="1"/>
  <c r="W3209" i="1"/>
  <c r="E3209" i="1" s="1"/>
  <c r="W1173" i="1"/>
  <c r="E1173" i="1" s="1"/>
  <c r="W1104" i="1"/>
  <c r="E1104" i="1" s="1"/>
  <c r="W8180" i="1"/>
  <c r="E8180" i="1" s="1"/>
  <c r="W6445" i="1"/>
  <c r="E6445" i="1" s="1"/>
  <c r="W735" i="1"/>
  <c r="E735" i="1" s="1"/>
  <c r="W8233" i="1"/>
  <c r="E8233" i="1" s="1"/>
  <c r="W4566" i="1"/>
  <c r="E4566" i="1" s="1"/>
  <c r="W2804" i="1"/>
  <c r="E2804" i="1" s="1"/>
  <c r="W1453" i="1"/>
  <c r="E1453" i="1" s="1"/>
  <c r="W7411" i="1"/>
  <c r="E7411" i="1" s="1"/>
  <c r="W936" i="1"/>
  <c r="E936" i="1" s="1"/>
  <c r="W7083" i="1"/>
  <c r="E7083" i="1" s="1"/>
  <c r="W2059" i="1"/>
  <c r="E2059" i="1" s="1"/>
  <c r="W8068" i="1"/>
  <c r="E8068" i="1" s="1"/>
  <c r="W5639" i="1"/>
  <c r="E5639" i="1" s="1"/>
  <c r="W1678" i="1"/>
  <c r="E1678" i="1" s="1"/>
  <c r="W3575" i="1"/>
  <c r="E3575" i="1" s="1"/>
  <c r="W1135" i="1"/>
  <c r="E1135" i="1" s="1"/>
  <c r="W2543" i="1"/>
  <c r="E2543" i="1" s="1"/>
  <c r="W1674" i="1"/>
  <c r="E1674" i="1" s="1"/>
  <c r="W1799" i="1"/>
  <c r="E1799" i="1" s="1"/>
  <c r="W2744" i="1"/>
  <c r="E2744" i="1" s="1"/>
  <c r="W6153" i="1"/>
  <c r="E6153" i="1" s="1"/>
  <c r="W3514" i="1"/>
  <c r="E3514" i="1" s="1"/>
  <c r="W350" i="1"/>
  <c r="E350" i="1" s="1"/>
  <c r="W2266" i="1"/>
  <c r="E2266" i="1" s="1"/>
  <c r="W7769" i="1"/>
  <c r="E7769" i="1" s="1"/>
  <c r="W5453" i="1"/>
  <c r="E5453" i="1" s="1"/>
  <c r="W6830" i="1"/>
  <c r="E6830" i="1" s="1"/>
  <c r="W2217" i="1"/>
  <c r="E2217" i="1" s="1"/>
  <c r="W4438" i="1"/>
  <c r="E4438" i="1" s="1"/>
  <c r="W5629" i="1"/>
  <c r="E5629" i="1" s="1"/>
  <c r="W2795" i="1"/>
  <c r="E2795" i="1" s="1"/>
  <c r="W6500" i="1"/>
  <c r="E6500" i="1" s="1"/>
  <c r="W5287" i="1"/>
  <c r="E5287" i="1" s="1"/>
  <c r="W2160" i="1"/>
  <c r="E2160" i="1" s="1"/>
  <c r="W299" i="1"/>
  <c r="E299" i="1" s="1"/>
  <c r="W3631" i="1"/>
  <c r="E3631" i="1" s="1"/>
  <c r="W2437" i="1"/>
  <c r="E2437" i="1" s="1"/>
  <c r="W169" i="1"/>
  <c r="E169" i="1" s="1"/>
  <c r="W4967" i="1"/>
  <c r="E4967" i="1" s="1"/>
  <c r="W5610" i="1"/>
  <c r="E5610" i="1" s="1"/>
  <c r="W290" i="1"/>
  <c r="E290" i="1" s="1"/>
  <c r="W995" i="1"/>
  <c r="E995" i="1" s="1"/>
  <c r="W4871" i="1"/>
  <c r="E4871" i="1" s="1"/>
  <c r="W1775" i="1"/>
  <c r="E1775" i="1" s="1"/>
  <c r="W3478" i="1"/>
  <c r="E3478" i="1" s="1"/>
  <c r="W4325" i="1"/>
  <c r="E4325" i="1" s="1"/>
  <c r="W3130" i="1"/>
  <c r="E3130" i="1" s="1"/>
  <c r="W649" i="1"/>
  <c r="E649" i="1" s="1"/>
  <c r="W2039" i="1"/>
  <c r="E2039" i="1" s="1"/>
  <c r="W3704" i="1"/>
  <c r="E3704" i="1" s="1"/>
  <c r="W5580" i="1"/>
  <c r="E5580" i="1" s="1"/>
  <c r="W6952" i="1"/>
  <c r="E6952" i="1" s="1"/>
  <c r="W4103" i="1"/>
  <c r="E4103" i="1" s="1"/>
  <c r="W5857" i="1"/>
  <c r="E5857" i="1" s="1"/>
  <c r="W1543" i="1"/>
  <c r="E1543" i="1" s="1"/>
  <c r="W3795" i="1"/>
  <c r="E3795" i="1" s="1"/>
  <c r="W269" i="1"/>
  <c r="E269" i="1" s="1"/>
  <c r="W2835" i="1"/>
  <c r="E2835" i="1" s="1"/>
  <c r="W3114" i="1"/>
  <c r="E3114" i="1" s="1"/>
  <c r="W7956" i="1"/>
  <c r="E7956" i="1" s="1"/>
  <c r="W4838" i="1"/>
  <c r="E4838" i="1" s="1"/>
  <c r="W6778" i="1"/>
  <c r="E6778" i="1" s="1"/>
  <c r="W1082" i="1"/>
  <c r="E1082" i="1" s="1"/>
  <c r="W2446" i="1"/>
  <c r="E2446" i="1" s="1"/>
  <c r="W2329" i="1"/>
  <c r="E2329" i="1" s="1"/>
  <c r="W225" i="1"/>
  <c r="E225" i="1" s="1"/>
  <c r="W4300" i="1"/>
  <c r="E4300" i="1" s="1"/>
  <c r="W7017" i="1"/>
  <c r="E7017" i="1" s="1"/>
  <c r="W5695" i="1"/>
  <c r="E5695" i="1" s="1"/>
  <c r="W6559" i="1"/>
  <c r="E6559" i="1" s="1"/>
  <c r="W4435" i="1"/>
  <c r="E4435" i="1" s="1"/>
  <c r="W3265" i="1"/>
  <c r="E3265" i="1" s="1"/>
  <c r="W4431" i="1"/>
  <c r="E4431" i="1" s="1"/>
  <c r="W4915" i="1"/>
  <c r="E4915" i="1" s="1"/>
  <c r="W1064" i="1"/>
  <c r="E1064" i="1" s="1"/>
  <c r="W766" i="1"/>
  <c r="E766" i="1" s="1"/>
  <c r="W7207" i="1"/>
  <c r="E7207" i="1" s="1"/>
  <c r="W8304" i="1"/>
  <c r="E8304" i="1" s="1"/>
  <c r="W6837" i="1"/>
  <c r="E6837" i="1" s="1"/>
  <c r="W5272" i="1"/>
  <c r="E5272" i="1" s="1"/>
  <c r="W7861" i="1"/>
  <c r="E7861" i="1" s="1"/>
  <c r="W285" i="1"/>
  <c r="E285" i="1" s="1"/>
  <c r="W5017" i="1"/>
  <c r="E5017" i="1" s="1"/>
  <c r="W7789" i="1"/>
  <c r="E7789" i="1" s="1"/>
  <c r="W4581" i="1"/>
  <c r="E4581" i="1" s="1"/>
  <c r="W7965" i="1"/>
  <c r="E7965" i="1" s="1"/>
  <c r="W5389" i="1"/>
  <c r="E5389" i="1" s="1"/>
  <c r="W2464" i="1"/>
  <c r="E2464" i="1" s="1"/>
  <c r="W730" i="1"/>
  <c r="E730" i="1" s="1"/>
  <c r="W3788" i="1"/>
  <c r="E3788" i="1" s="1"/>
  <c r="W6132" i="1"/>
  <c r="E6132" i="1" s="1"/>
  <c r="W6045" i="1"/>
  <c r="E6045" i="1" s="1"/>
  <c r="W6285" i="1"/>
  <c r="E6285" i="1" s="1"/>
  <c r="W2441" i="1"/>
  <c r="E2441" i="1" s="1"/>
  <c r="W6044" i="1"/>
  <c r="E6044" i="1" s="1"/>
  <c r="W2591" i="1"/>
  <c r="E2591" i="1" s="1"/>
  <c r="W6329" i="1"/>
  <c r="E6329" i="1" s="1"/>
  <c r="W2221" i="1"/>
  <c r="E2221" i="1" s="1"/>
  <c r="W1176" i="1"/>
  <c r="E1176" i="1" s="1"/>
  <c r="W6313" i="1"/>
  <c r="E6313" i="1" s="1"/>
  <c r="W510" i="1"/>
  <c r="E510" i="1" s="1"/>
  <c r="W1868" i="1"/>
  <c r="E1868" i="1" s="1"/>
  <c r="W6057" i="1"/>
  <c r="E6057" i="1" s="1"/>
  <c r="W4015" i="1"/>
  <c r="E4015" i="1" s="1"/>
  <c r="W4646" i="1"/>
  <c r="E4646" i="1" s="1"/>
  <c r="W5775" i="1"/>
  <c r="E5775" i="1" s="1"/>
  <c r="W5103" i="1"/>
  <c r="E5103" i="1" s="1"/>
  <c r="W2991" i="1"/>
  <c r="E2991" i="1" s="1"/>
  <c r="W4513" i="1"/>
  <c r="E4513" i="1" s="1"/>
  <c r="W3798" i="1"/>
  <c r="E3798" i="1" s="1"/>
  <c r="W1237" i="1"/>
  <c r="E1237" i="1" s="1"/>
  <c r="W6994" i="1"/>
  <c r="E6994" i="1" s="1"/>
  <c r="W4859" i="1"/>
  <c r="E4859" i="1" s="1"/>
  <c r="W6083" i="1"/>
  <c r="E6083" i="1" s="1"/>
  <c r="W6269" i="1"/>
  <c r="E6269" i="1" s="1"/>
  <c r="W6703" i="1"/>
  <c r="E6703" i="1" s="1"/>
  <c r="W5459" i="1"/>
  <c r="E5459" i="1" s="1"/>
  <c r="W5400" i="1"/>
  <c r="E5400" i="1" s="1"/>
  <c r="W6536" i="1"/>
  <c r="E6536" i="1" s="1"/>
  <c r="W2076" i="1"/>
  <c r="E2076" i="1" s="1"/>
  <c r="W1364" i="1"/>
  <c r="E1364" i="1" s="1"/>
  <c r="W4343" i="1"/>
  <c r="E4343" i="1" s="1"/>
  <c r="W7970" i="1"/>
  <c r="E7970" i="1" s="1"/>
  <c r="W5392" i="1"/>
  <c r="E5392" i="1" s="1"/>
  <c r="W3054" i="1"/>
  <c r="E3054" i="1" s="1"/>
  <c r="W3202" i="1"/>
  <c r="E3202" i="1" s="1"/>
  <c r="W987" i="1"/>
  <c r="E987" i="1" s="1"/>
  <c r="W2610" i="1"/>
  <c r="E2610" i="1" s="1"/>
  <c r="W3505" i="1"/>
  <c r="E3505" i="1" s="1"/>
  <c r="W6047" i="1"/>
  <c r="E6047" i="1" s="1"/>
  <c r="W1403" i="1"/>
  <c r="E1403" i="1" s="1"/>
  <c r="W5064" i="1"/>
  <c r="E5064" i="1" s="1"/>
  <c r="W8034" i="1"/>
  <c r="E8034" i="1" s="1"/>
  <c r="W4226" i="1"/>
  <c r="E4226" i="1" s="1"/>
  <c r="W3863" i="1"/>
  <c r="E3863" i="1" s="1"/>
  <c r="W1636" i="1"/>
  <c r="E1636" i="1" s="1"/>
  <c r="W5323" i="1"/>
  <c r="E5323" i="1" s="1"/>
  <c r="W5711" i="1"/>
  <c r="E5711" i="1" s="1"/>
  <c r="W1597" i="1"/>
  <c r="E1597" i="1" s="1"/>
  <c r="W544" i="1"/>
  <c r="E544" i="1" s="1"/>
  <c r="W741" i="1"/>
  <c r="E741" i="1" s="1"/>
  <c r="W7844" i="1"/>
  <c r="E7844" i="1" s="1"/>
  <c r="W3819" i="1"/>
  <c r="E3819" i="1" s="1"/>
  <c r="W5606" i="1"/>
  <c r="E5606" i="1" s="1"/>
  <c r="W7609" i="1"/>
  <c r="E7609" i="1" s="1"/>
  <c r="W4005" i="1"/>
  <c r="E4005" i="1" s="1"/>
  <c r="W1892" i="1"/>
  <c r="E1892" i="1" s="1"/>
  <c r="W3851" i="1"/>
  <c r="E3851" i="1" s="1"/>
  <c r="W6556" i="1"/>
  <c r="E6556" i="1" s="1"/>
  <c r="W2117" i="1"/>
  <c r="E2117" i="1" s="1"/>
  <c r="W4925" i="1"/>
  <c r="E4925" i="1" s="1"/>
  <c r="W6094" i="1"/>
  <c r="E6094" i="1" s="1"/>
  <c r="W481" i="1"/>
  <c r="E481" i="1" s="1"/>
  <c r="W2957" i="1"/>
  <c r="E2957" i="1" s="1"/>
  <c r="W1228" i="1"/>
  <c r="E1228" i="1" s="1"/>
  <c r="W5016" i="1"/>
  <c r="E5016" i="1" s="1"/>
  <c r="W725" i="1"/>
  <c r="E725" i="1" s="1"/>
  <c r="W5755" i="1"/>
  <c r="E5755" i="1" s="1"/>
  <c r="W3826" i="1"/>
  <c r="E3826" i="1" s="1"/>
  <c r="W6580" i="1"/>
  <c r="E6580" i="1" s="1"/>
  <c r="W2554" i="1"/>
  <c r="E2554" i="1" s="1"/>
  <c r="W799" i="1"/>
  <c r="E799" i="1" s="1"/>
  <c r="W6040" i="1"/>
  <c r="E6040" i="1" s="1"/>
  <c r="W3285" i="1"/>
  <c r="E3285" i="1" s="1"/>
  <c r="W7030" i="1"/>
  <c r="E7030" i="1" s="1"/>
  <c r="W2677" i="1"/>
  <c r="E2677" i="1" s="1"/>
  <c r="W3855" i="1"/>
  <c r="E3855" i="1" s="1"/>
  <c r="W3725" i="1"/>
  <c r="E3725" i="1" s="1"/>
  <c r="W4274" i="1"/>
  <c r="E4274" i="1" s="1"/>
  <c r="W3791" i="1"/>
  <c r="E3791" i="1" s="1"/>
  <c r="W7039" i="1"/>
  <c r="E7039" i="1" s="1"/>
  <c r="W1863" i="1"/>
  <c r="E1863" i="1" s="1"/>
  <c r="W1675" i="1"/>
  <c r="E1675" i="1" s="1"/>
  <c r="W6299" i="1"/>
  <c r="E6299" i="1" s="1"/>
  <c r="W1286" i="1"/>
  <c r="E1286" i="1" s="1"/>
  <c r="W549" i="1"/>
  <c r="E549" i="1" s="1"/>
  <c r="W6349" i="1"/>
  <c r="E6349" i="1" s="1"/>
  <c r="W2929" i="1"/>
  <c r="E2929" i="1" s="1"/>
  <c r="W1648" i="1"/>
  <c r="E1648" i="1" s="1"/>
  <c r="W5424" i="1"/>
  <c r="E5424" i="1" s="1"/>
  <c r="W1363" i="1"/>
  <c r="E1363" i="1" s="1"/>
  <c r="W4368" i="1"/>
  <c r="E4368" i="1" s="1"/>
  <c r="W2753" i="1"/>
  <c r="E2753" i="1" s="1"/>
  <c r="W1221" i="1"/>
  <c r="E1221" i="1" s="1"/>
  <c r="W3077" i="1"/>
  <c r="E3077" i="1" s="1"/>
  <c r="W7524" i="1"/>
  <c r="E7524" i="1" s="1"/>
  <c r="W132" i="1"/>
  <c r="E132" i="1" s="1"/>
  <c r="W6740" i="1"/>
  <c r="E6740" i="1" s="1"/>
  <c r="W6591" i="1"/>
  <c r="E6591" i="1" s="1"/>
  <c r="W952" i="1"/>
  <c r="E952" i="1" s="1"/>
  <c r="W6566" i="1"/>
  <c r="E6566" i="1" s="1"/>
  <c r="W86" i="1"/>
  <c r="E86" i="1" s="1"/>
  <c r="W5831" i="1"/>
  <c r="E5831" i="1" s="1"/>
  <c r="W4394" i="1"/>
  <c r="E4394" i="1" s="1"/>
  <c r="W5516" i="1"/>
  <c r="E5516" i="1" s="1"/>
  <c r="W3955" i="1"/>
  <c r="E3955" i="1" s="1"/>
  <c r="W1037" i="1"/>
  <c r="E1037" i="1" s="1"/>
  <c r="W2750" i="1"/>
  <c r="E2750" i="1" s="1"/>
  <c r="W2981" i="1"/>
  <c r="E2981" i="1" s="1"/>
  <c r="W5343" i="1"/>
  <c r="E5343" i="1" s="1"/>
  <c r="W973" i="1"/>
  <c r="E973" i="1" s="1"/>
  <c r="W1911" i="1"/>
  <c r="E1911" i="1" s="1"/>
  <c r="W3542" i="1"/>
  <c r="E3542" i="1" s="1"/>
  <c r="W3887" i="1"/>
  <c r="E3887" i="1" s="1"/>
  <c r="W3756" i="1"/>
  <c r="E3756" i="1" s="1"/>
  <c r="W3523" i="1"/>
  <c r="E3523" i="1" s="1"/>
  <c r="W1210" i="1"/>
  <c r="E1210" i="1" s="1"/>
  <c r="W1513" i="1"/>
  <c r="E1513" i="1" s="1"/>
  <c r="W1250" i="1"/>
  <c r="E1250" i="1" s="1"/>
  <c r="W6387" i="1"/>
  <c r="E6387" i="1" s="1"/>
  <c r="W4679" i="1"/>
  <c r="E4679" i="1" s="1"/>
  <c r="W2717" i="1"/>
  <c r="E2717" i="1" s="1"/>
  <c r="W5683" i="1"/>
  <c r="E5683" i="1" s="1"/>
  <c r="W6206" i="1"/>
  <c r="E6206" i="1" s="1"/>
  <c r="W5740" i="1"/>
  <c r="E5740" i="1" s="1"/>
  <c r="W5086" i="1"/>
  <c r="E5086" i="1" s="1"/>
  <c r="W3634" i="1"/>
  <c r="E3634" i="1" s="1"/>
  <c r="W2731" i="1"/>
  <c r="E2731" i="1" s="1"/>
  <c r="W6667" i="1"/>
  <c r="E6667" i="1" s="1"/>
  <c r="W4512" i="1"/>
  <c r="E4512" i="1" s="1"/>
  <c r="W5322" i="1"/>
  <c r="E5322" i="1" s="1"/>
  <c r="W4610" i="1"/>
  <c r="E4610" i="1" s="1"/>
  <c r="W3161" i="1"/>
  <c r="E3161" i="1" s="1"/>
  <c r="W177" i="1"/>
  <c r="E177" i="1" s="1"/>
  <c r="W1727" i="1"/>
  <c r="E1727" i="1" s="1"/>
  <c r="W8057" i="1"/>
  <c r="E8057" i="1" s="1"/>
  <c r="W2854" i="1"/>
  <c r="E2854" i="1" s="1"/>
  <c r="W4756" i="1"/>
  <c r="E4756" i="1" s="1"/>
  <c r="W2992" i="1"/>
  <c r="E2992" i="1" s="1"/>
  <c r="W4752" i="1"/>
  <c r="E4752" i="1" s="1"/>
  <c r="W8007" i="1"/>
  <c r="E8007" i="1" s="1"/>
  <c r="W4265" i="1"/>
  <c r="E4265" i="1" s="1"/>
  <c r="W7218" i="1"/>
  <c r="E7218" i="1" s="1"/>
  <c r="W3153" i="1"/>
  <c r="E3153" i="1" s="1"/>
  <c r="W1602" i="1"/>
  <c r="E1602" i="1" s="1"/>
  <c r="W230" i="1"/>
  <c r="E230" i="1" s="1"/>
  <c r="W6405" i="1"/>
  <c r="E6405" i="1" s="1"/>
  <c r="W4582" i="1"/>
  <c r="E4582" i="1" s="1"/>
  <c r="W6962" i="1"/>
  <c r="E6962" i="1" s="1"/>
  <c r="W6122" i="1"/>
  <c r="E6122" i="1" s="1"/>
  <c r="W5473" i="1"/>
  <c r="E5473" i="1" s="1"/>
  <c r="W119" i="1"/>
  <c r="E119" i="1" s="1"/>
  <c r="W2384" i="1"/>
  <c r="E2384" i="1" s="1"/>
  <c r="W4150" i="1"/>
  <c r="E4150" i="1" s="1"/>
  <c r="W7345" i="1"/>
  <c r="E7345" i="1" s="1"/>
  <c r="W4263" i="1"/>
  <c r="E4263" i="1" s="1"/>
  <c r="W429" i="1"/>
  <c r="E429" i="1" s="1"/>
  <c r="W2696" i="1"/>
  <c r="E2696" i="1" s="1"/>
  <c r="W7181" i="1"/>
  <c r="E7181" i="1" s="1"/>
  <c r="W4129" i="1"/>
  <c r="E4129" i="1" s="1"/>
  <c r="W3976" i="1"/>
  <c r="E3976" i="1" s="1"/>
  <c r="W7078" i="1"/>
  <c r="E7078" i="1" s="1"/>
  <c r="W5068" i="1"/>
  <c r="E5068" i="1" s="1"/>
  <c r="W4962" i="1"/>
  <c r="E4962" i="1" s="1"/>
  <c r="W6780" i="1"/>
  <c r="E6780" i="1" s="1"/>
  <c r="W1726" i="1"/>
  <c r="E1726" i="1" s="1"/>
  <c r="W3315" i="1"/>
  <c r="E3315" i="1" s="1"/>
  <c r="W4949" i="1"/>
  <c r="E4949" i="1" s="1"/>
  <c r="W3854" i="1"/>
  <c r="E3854" i="1" s="1"/>
  <c r="W8290" i="1"/>
  <c r="E8290" i="1" s="1"/>
  <c r="W58" i="1"/>
  <c r="E58" i="1" s="1"/>
  <c r="W4814" i="1"/>
  <c r="E4814" i="1" s="1"/>
  <c r="W3633" i="1"/>
  <c r="E3633" i="1" s="1"/>
  <c r="W7501" i="1"/>
  <c r="E7501" i="1" s="1"/>
  <c r="W3744" i="1"/>
  <c r="E3744" i="1" s="1"/>
  <c r="W3041" i="1"/>
  <c r="E3041" i="1" s="1"/>
  <c r="W6599" i="1"/>
  <c r="E6599" i="1" s="1"/>
  <c r="W2248" i="1"/>
  <c r="E2248" i="1" s="1"/>
  <c r="W932" i="1"/>
  <c r="E932" i="1" s="1"/>
  <c r="W311" i="1"/>
  <c r="E311" i="1" s="1"/>
  <c r="W7473" i="1"/>
  <c r="E7473" i="1" s="1"/>
  <c r="W6358" i="1"/>
  <c r="E6358" i="1" s="1"/>
  <c r="W4948" i="1"/>
  <c r="E4948" i="1" s="1"/>
  <c r="W2819" i="1"/>
  <c r="E2819" i="1" s="1"/>
  <c r="W2848" i="1"/>
  <c r="E2848" i="1" s="1"/>
  <c r="W5058" i="1"/>
  <c r="E5058" i="1" s="1"/>
  <c r="W6864" i="1"/>
  <c r="E6864" i="1" s="1"/>
  <c r="W2687" i="1"/>
  <c r="E2687" i="1" s="1"/>
  <c r="W6615" i="1"/>
  <c r="E6615" i="1" s="1"/>
  <c r="W4254" i="1"/>
  <c r="E4254" i="1" s="1"/>
  <c r="W2572" i="1"/>
  <c r="E2572" i="1" s="1"/>
  <c r="W1437" i="1"/>
  <c r="E1437" i="1" s="1"/>
  <c r="W2314" i="1"/>
  <c r="E2314" i="1" s="1"/>
  <c r="W8280" i="1"/>
  <c r="E8280" i="1" s="1"/>
  <c r="W4334" i="1"/>
  <c r="E4334" i="1" s="1"/>
  <c r="W2044" i="1"/>
  <c r="E2044" i="1" s="1"/>
  <c r="W1830" i="1"/>
  <c r="E1830" i="1" s="1"/>
  <c r="W4191" i="1"/>
  <c r="E4191" i="1" s="1"/>
  <c r="W6016" i="1"/>
  <c r="E6016" i="1" s="1"/>
  <c r="W3048" i="1"/>
  <c r="E3048" i="1" s="1"/>
  <c r="W4611" i="1"/>
  <c r="E4611" i="1" s="1"/>
  <c r="W996" i="1"/>
  <c r="E996" i="1" s="1"/>
  <c r="W2086" i="1"/>
  <c r="E2086" i="1" s="1"/>
  <c r="W3843" i="1"/>
  <c r="E3843" i="1" s="1"/>
  <c r="W1344" i="1"/>
  <c r="E1344" i="1" s="1"/>
  <c r="W6326" i="1"/>
  <c r="E6326" i="1" s="1"/>
  <c r="W2434" i="1"/>
  <c r="E2434" i="1" s="1"/>
  <c r="W2147" i="1"/>
  <c r="E2147" i="1" s="1"/>
  <c r="W2418" i="1"/>
  <c r="E2418" i="1" s="1"/>
  <c r="W4791" i="1"/>
  <c r="E4791" i="1" s="1"/>
  <c r="W6150" i="1"/>
  <c r="E6150" i="1" s="1"/>
  <c r="W3457" i="1"/>
  <c r="E3457" i="1" s="1"/>
  <c r="W5061" i="1"/>
  <c r="E5061" i="1" s="1"/>
  <c r="W5598" i="1"/>
  <c r="E5598" i="1" s="1"/>
  <c r="W2447" i="1"/>
  <c r="E2447" i="1" s="1"/>
  <c r="W5346" i="1"/>
  <c r="E5346" i="1" s="1"/>
  <c r="W6468" i="1"/>
  <c r="E6468" i="1" s="1"/>
  <c r="W5942" i="1"/>
  <c r="E5942" i="1" s="1"/>
  <c r="W6939" i="1"/>
  <c r="E6939" i="1" s="1"/>
  <c r="W7364" i="1"/>
  <c r="E7364" i="1" s="1"/>
  <c r="W2436" i="1"/>
  <c r="E2436" i="1" s="1"/>
  <c r="W4715" i="1"/>
  <c r="E4715" i="1" s="1"/>
  <c r="W2584" i="1"/>
  <c r="E2584" i="1" s="1"/>
  <c r="W123" i="1"/>
  <c r="E123" i="1" s="1"/>
  <c r="W1208" i="1"/>
  <c r="E1208" i="1" s="1"/>
  <c r="W4110" i="1"/>
  <c r="E4110" i="1" s="1"/>
  <c r="W5557" i="1"/>
  <c r="E5557" i="1" s="1"/>
  <c r="W5280" i="1"/>
  <c r="E5280" i="1" s="1"/>
  <c r="W3346" i="1"/>
  <c r="E3346" i="1" s="1"/>
  <c r="W2226" i="1"/>
  <c r="E2226" i="1" s="1"/>
  <c r="W3719" i="1"/>
  <c r="E3719" i="1" s="1"/>
  <c r="W4186" i="1"/>
  <c r="E4186" i="1" s="1"/>
  <c r="W5614" i="1"/>
  <c r="E5614" i="1" s="1"/>
  <c r="W4176" i="1"/>
  <c r="E4176" i="1" s="1"/>
  <c r="W3783" i="1"/>
  <c r="E3783" i="1" s="1"/>
  <c r="W810" i="1"/>
  <c r="E810" i="1" s="1"/>
  <c r="W2316" i="1"/>
  <c r="E2316" i="1" s="1"/>
  <c r="W7459" i="1"/>
  <c r="E7459" i="1" s="1"/>
  <c r="W4997" i="1"/>
  <c r="E4997" i="1" s="1"/>
  <c r="W5205" i="1"/>
  <c r="E5205" i="1" s="1"/>
  <c r="W7176" i="1"/>
  <c r="E7176" i="1" s="1"/>
  <c r="W7817" i="1"/>
  <c r="E7817" i="1" s="1"/>
  <c r="W1367" i="1"/>
  <c r="E1367" i="1" s="1"/>
  <c r="W1524" i="1"/>
  <c r="E1524" i="1" s="1"/>
  <c r="W2639" i="1"/>
  <c r="E2639" i="1" s="1"/>
  <c r="W4375" i="1"/>
  <c r="E4375" i="1" s="1"/>
  <c r="W4020" i="1"/>
  <c r="E4020" i="1" s="1"/>
  <c r="W2960" i="1"/>
  <c r="E2960" i="1" s="1"/>
  <c r="W1518" i="1"/>
  <c r="E1518" i="1" s="1"/>
  <c r="W5601" i="1"/>
  <c r="E5601" i="1" s="1"/>
  <c r="W6735" i="1"/>
  <c r="E6735" i="1" s="1"/>
  <c r="W4557" i="1"/>
  <c r="E4557" i="1" s="1"/>
  <c r="W1114" i="1"/>
  <c r="E1114" i="1" s="1"/>
  <c r="W4046" i="1"/>
  <c r="E4046" i="1" s="1"/>
  <c r="W5822" i="1"/>
  <c r="E5822" i="1" s="1"/>
  <c r="W4231" i="1"/>
  <c r="E4231" i="1" s="1"/>
  <c r="W3469" i="1"/>
  <c r="E3469" i="1" s="1"/>
  <c r="W5422" i="1"/>
  <c r="E5422" i="1" s="1"/>
  <c r="W3033" i="1"/>
  <c r="E3033" i="1" s="1"/>
  <c r="W6007" i="1"/>
  <c r="E6007" i="1" s="1"/>
  <c r="W519" i="1"/>
  <c r="E519" i="1" s="1"/>
  <c r="W4568" i="1"/>
  <c r="E4568" i="1" s="1"/>
  <c r="W6682" i="1"/>
  <c r="E6682" i="1" s="1"/>
  <c r="W5391" i="1"/>
  <c r="E5391" i="1" s="1"/>
  <c r="W3323" i="1"/>
  <c r="E3323" i="1" s="1"/>
  <c r="W6490" i="1"/>
  <c r="E6490" i="1" s="1"/>
  <c r="W3915" i="1"/>
  <c r="E3915" i="1" s="1"/>
  <c r="W2851" i="1"/>
  <c r="E2851" i="1" s="1"/>
  <c r="W6748" i="1"/>
  <c r="E6748" i="1" s="1"/>
  <c r="W6484" i="1"/>
  <c r="E6484" i="1" s="1"/>
  <c r="W4313" i="1"/>
  <c r="E4313" i="1" s="1"/>
  <c r="W5560" i="1"/>
  <c r="E5560" i="1" s="1"/>
  <c r="W5049" i="1"/>
  <c r="E5049" i="1" s="1"/>
  <c r="W5814" i="1"/>
  <c r="E5814" i="1" s="1"/>
  <c r="W2421" i="1"/>
  <c r="E2421" i="1" s="1"/>
  <c r="W5476" i="1"/>
  <c r="E5476" i="1" s="1"/>
  <c r="W3825" i="1"/>
  <c r="E3825" i="1" s="1"/>
  <c r="W1243" i="1"/>
  <c r="E1243" i="1" s="1"/>
  <c r="W6278" i="1"/>
  <c r="E6278" i="1" s="1"/>
  <c r="W6539" i="1"/>
  <c r="E6539" i="1" s="1"/>
  <c r="W5708" i="1"/>
  <c r="E5708" i="1" s="1"/>
  <c r="W6223" i="1"/>
  <c r="E6223" i="1" s="1"/>
  <c r="W813" i="1"/>
  <c r="E813" i="1" s="1"/>
  <c r="W7001" i="1"/>
  <c r="E7001" i="1" s="1"/>
  <c r="W7041" i="1"/>
  <c r="E7041" i="1" s="1"/>
  <c r="W6473" i="1"/>
  <c r="E6473" i="1" s="1"/>
  <c r="W4630" i="1"/>
  <c r="E4630" i="1" s="1"/>
  <c r="W6356" i="1"/>
  <c r="E6356" i="1" s="1"/>
  <c r="W3253" i="1"/>
  <c r="E3253" i="1" s="1"/>
  <c r="W4497" i="1"/>
  <c r="E4497" i="1" s="1"/>
  <c r="W6995" i="1"/>
  <c r="E6995" i="1" s="1"/>
  <c r="W1651" i="1"/>
  <c r="E1651" i="1" s="1"/>
  <c r="W7864" i="1"/>
  <c r="E7864" i="1" s="1"/>
  <c r="W4532" i="1"/>
  <c r="E4532" i="1" s="1"/>
  <c r="W6583" i="1"/>
  <c r="E6583" i="1" s="1"/>
  <c r="W2789" i="1"/>
  <c r="E2789" i="1" s="1"/>
  <c r="W1818" i="1"/>
  <c r="E1818" i="1" s="1"/>
  <c r="W6187" i="1"/>
  <c r="E6187" i="1" s="1"/>
  <c r="W8327" i="1"/>
  <c r="E8327" i="1" s="1"/>
  <c r="W5258" i="1"/>
  <c r="E5258" i="1" s="1"/>
  <c r="W4370" i="1"/>
  <c r="E4370" i="1" s="1"/>
  <c r="W7866" i="1"/>
  <c r="E7866" i="1" s="1"/>
  <c r="W104" i="1"/>
  <c r="E104" i="1" s="1"/>
  <c r="W8344" i="1"/>
  <c r="E8344" i="1" s="1"/>
  <c r="W4806" i="1"/>
  <c r="E4806" i="1" s="1"/>
  <c r="W214" i="1"/>
  <c r="E214" i="1" s="1"/>
  <c r="W7092" i="1"/>
  <c r="E7092" i="1" s="1"/>
  <c r="W6815" i="1"/>
  <c r="E6815" i="1" s="1"/>
  <c r="W1561" i="1"/>
  <c r="E1561" i="1" s="1"/>
  <c r="W2157" i="1"/>
  <c r="E2157" i="1" s="1"/>
  <c r="W2302" i="1"/>
  <c r="E2302" i="1" s="1"/>
  <c r="W5144" i="1"/>
  <c r="E5144" i="1" s="1"/>
  <c r="W2670" i="1"/>
  <c r="E2670" i="1" s="1"/>
  <c r="W2787" i="1"/>
  <c r="E2787" i="1" s="1"/>
  <c r="W5370" i="1"/>
  <c r="E5370" i="1" s="1"/>
  <c r="W5853" i="1"/>
  <c r="E5853" i="1" s="1"/>
  <c r="W2728" i="1"/>
  <c r="E2728" i="1" s="1"/>
  <c r="W1906" i="1"/>
  <c r="E1906" i="1" s="1"/>
  <c r="W6731" i="1"/>
  <c r="E6731" i="1" s="1"/>
  <c r="W6913" i="1"/>
  <c r="E6913" i="1" s="1"/>
  <c r="W7720" i="1"/>
  <c r="E7720" i="1" s="1"/>
  <c r="W7698" i="1"/>
  <c r="E7698" i="1" s="1"/>
  <c r="W7602" i="1"/>
  <c r="E7602" i="1" s="1"/>
  <c r="W7760" i="1"/>
  <c r="E7760" i="1" s="1"/>
  <c r="W6507" i="1"/>
  <c r="E6507" i="1" s="1"/>
  <c r="W1438" i="1"/>
  <c r="E1438" i="1" s="1"/>
  <c r="W4908" i="1"/>
  <c r="E4908" i="1" s="1"/>
  <c r="W4359" i="1"/>
  <c r="E4359" i="1" s="1"/>
  <c r="W3397" i="1"/>
  <c r="E3397" i="1" s="1"/>
  <c r="W4680" i="1"/>
  <c r="E4680" i="1" s="1"/>
  <c r="W2215" i="1"/>
  <c r="E2215" i="1" s="1"/>
  <c r="W4297" i="1"/>
  <c r="E4297" i="1" s="1"/>
  <c r="W1365" i="1"/>
  <c r="E1365" i="1" s="1"/>
  <c r="W5723" i="1"/>
  <c r="E5723" i="1" s="1"/>
  <c r="W259" i="1"/>
  <c r="E259" i="1" s="1"/>
  <c r="W2300" i="1"/>
  <c r="E2300" i="1" s="1"/>
  <c r="W5581" i="1"/>
  <c r="E5581" i="1" s="1"/>
  <c r="W3856" i="1"/>
  <c r="E3856" i="1" s="1"/>
  <c r="W4579" i="1"/>
  <c r="E4579" i="1" s="1"/>
  <c r="W5556" i="1"/>
  <c r="E5556" i="1" s="1"/>
  <c r="W4860" i="1"/>
  <c r="E4860" i="1" s="1"/>
  <c r="W3227" i="1"/>
  <c r="E3227" i="1" s="1"/>
  <c r="W6981" i="1"/>
  <c r="E6981" i="1" s="1"/>
  <c r="W5235" i="1"/>
  <c r="E5235" i="1" s="1"/>
  <c r="W1119" i="1"/>
  <c r="E1119" i="1" s="1"/>
  <c r="W684" i="1"/>
  <c r="E684" i="1" s="1"/>
  <c r="W6337" i="1"/>
  <c r="E6337" i="1" s="1"/>
  <c r="W2683" i="1"/>
  <c r="E2683" i="1" s="1"/>
  <c r="W2473" i="1"/>
  <c r="E2473" i="1" s="1"/>
  <c r="W1143" i="1"/>
  <c r="E1143" i="1" s="1"/>
  <c r="W6980" i="1"/>
  <c r="E6980" i="1" s="1"/>
  <c r="W6638" i="1"/>
  <c r="E6638" i="1" s="1"/>
  <c r="W5594" i="1"/>
  <c r="E5594" i="1" s="1"/>
  <c r="W6888" i="1"/>
  <c r="E6888" i="1" s="1"/>
  <c r="W5245" i="1"/>
  <c r="E5245" i="1" s="1"/>
  <c r="W5958" i="1"/>
  <c r="E5958" i="1" s="1"/>
  <c r="W5642" i="1"/>
  <c r="E5642" i="1" s="1"/>
  <c r="W6996" i="1"/>
  <c r="E6996" i="1" s="1"/>
  <c r="W661" i="1"/>
  <c r="E661" i="1" s="1"/>
  <c r="W7226" i="1"/>
  <c r="E7226" i="1" s="1"/>
  <c r="W5509" i="1"/>
  <c r="E5509" i="1" s="1"/>
  <c r="W3250" i="1"/>
  <c r="E3250" i="1" s="1"/>
  <c r="W3107" i="1"/>
  <c r="E3107" i="1" s="1"/>
  <c r="W184" i="1"/>
  <c r="E184" i="1" s="1"/>
  <c r="W3292" i="1"/>
  <c r="E3292" i="1" s="1"/>
  <c r="W5835" i="1"/>
  <c r="E5835" i="1" s="1"/>
  <c r="W4460" i="1"/>
  <c r="E4460" i="1" s="1"/>
  <c r="W2667" i="1"/>
  <c r="E2667" i="1" s="1"/>
  <c r="W3619" i="1"/>
  <c r="E3619" i="1" s="1"/>
  <c r="W7926" i="1"/>
  <c r="E7926" i="1" s="1"/>
  <c r="W5024" i="1"/>
  <c r="E5024" i="1" s="1"/>
  <c r="W1080" i="1"/>
  <c r="E1080" i="1" s="1"/>
  <c r="W4441" i="1"/>
  <c r="E4441" i="1" s="1"/>
  <c r="W7213" i="1"/>
  <c r="E7213" i="1" s="1"/>
  <c r="W7426" i="1"/>
  <c r="E7426" i="1" s="1"/>
  <c r="W6249" i="1"/>
  <c r="E6249" i="1" s="1"/>
  <c r="W3188" i="1"/>
  <c r="E3188" i="1" s="1"/>
  <c r="W6578" i="1"/>
  <c r="E6578" i="1" s="1"/>
  <c r="W4031" i="1"/>
  <c r="E4031" i="1" s="1"/>
  <c r="W4323" i="1"/>
  <c r="E4323" i="1" s="1"/>
  <c r="W5817" i="1"/>
  <c r="E5817" i="1" s="1"/>
  <c r="W872" i="1"/>
  <c r="E872" i="1" s="1"/>
  <c r="W6049" i="1"/>
  <c r="E6049" i="1" s="1"/>
  <c r="W2091" i="1"/>
  <c r="E2091" i="1" s="1"/>
  <c r="W3730" i="1"/>
  <c r="E3730" i="1" s="1"/>
  <c r="W4961" i="1"/>
  <c r="E4961" i="1" s="1"/>
  <c r="W3552" i="1"/>
  <c r="E3552" i="1" s="1"/>
  <c r="W2426" i="1"/>
  <c r="E2426" i="1" s="1"/>
  <c r="W3497" i="1"/>
  <c r="E3497" i="1" s="1"/>
  <c r="W3941" i="1"/>
  <c r="E3941" i="1" s="1"/>
  <c r="W5507" i="1"/>
  <c r="E5507" i="1" s="1"/>
  <c r="W4914" i="1"/>
  <c r="E4914" i="1" s="1"/>
  <c r="W4693" i="1"/>
  <c r="E4693" i="1" s="1"/>
  <c r="W3271" i="1"/>
  <c r="E3271" i="1" s="1"/>
  <c r="W1821" i="1"/>
  <c r="E1821" i="1" s="1"/>
  <c r="W3133" i="1"/>
  <c r="E3133" i="1" s="1"/>
  <c r="W4348" i="1"/>
  <c r="E4348" i="1" s="1"/>
  <c r="W1747" i="1"/>
  <c r="E1747" i="1" s="1"/>
  <c r="W1280" i="1"/>
  <c r="E1280" i="1" s="1"/>
  <c r="W894" i="1"/>
  <c r="E894" i="1" s="1"/>
  <c r="W6107" i="1"/>
  <c r="E6107" i="1" s="1"/>
  <c r="W3966" i="1"/>
  <c r="E3966" i="1" s="1"/>
  <c r="W3234" i="1"/>
  <c r="E3234" i="1" s="1"/>
  <c r="W6948" i="1"/>
  <c r="E6948" i="1" s="1"/>
  <c r="W580" i="1"/>
  <c r="E580" i="1" s="1"/>
  <c r="W4094" i="1"/>
  <c r="E4094" i="1" s="1"/>
  <c r="W2680" i="1"/>
  <c r="E2680" i="1" s="1"/>
  <c r="W3653" i="1"/>
  <c r="E3653" i="1" s="1"/>
  <c r="W5441" i="1"/>
  <c r="E5441" i="1" s="1"/>
  <c r="W5997" i="1"/>
  <c r="E5997" i="1" s="1"/>
  <c r="W4399" i="1"/>
  <c r="E4399" i="1" s="1"/>
  <c r="W4885" i="1"/>
  <c r="E4885" i="1" s="1"/>
  <c r="W1770" i="1"/>
  <c r="E1770" i="1" s="1"/>
  <c r="W5490" i="1"/>
  <c r="E5490" i="1" s="1"/>
  <c r="W2631" i="1"/>
  <c r="E2631" i="1" s="1"/>
  <c r="W1946" i="1"/>
  <c r="E1946" i="1" s="1"/>
  <c r="W2988" i="1"/>
  <c r="E2988" i="1" s="1"/>
  <c r="W786" i="1"/>
  <c r="E786" i="1" s="1"/>
  <c r="W6211" i="1"/>
  <c r="E6211" i="1" s="1"/>
  <c r="W3642" i="1"/>
  <c r="E3642" i="1" s="1"/>
  <c r="W5975" i="1"/>
  <c r="E5975" i="1" s="1"/>
  <c r="W2580" i="1"/>
  <c r="E2580" i="1" s="1"/>
  <c r="W5782" i="1"/>
  <c r="E5782" i="1" s="1"/>
  <c r="W2645" i="1"/>
  <c r="E2645" i="1" s="1"/>
  <c r="W6800" i="1"/>
  <c r="E6800" i="1" s="1"/>
  <c r="W1322" i="1"/>
  <c r="E1322" i="1" s="1"/>
  <c r="W1798" i="1"/>
  <c r="E1798" i="1" s="1"/>
  <c r="W5590" i="1"/>
  <c r="E5590" i="1" s="1"/>
  <c r="W4102" i="1"/>
  <c r="E4102" i="1" s="1"/>
  <c r="W5006" i="1"/>
  <c r="E5006" i="1" s="1"/>
  <c r="W7898" i="1"/>
  <c r="E7898" i="1" s="1"/>
  <c r="W6708" i="1"/>
  <c r="E6708" i="1" s="1"/>
  <c r="W6034" i="1"/>
  <c r="E6034" i="1" s="1"/>
  <c r="W2321" i="1"/>
  <c r="E2321" i="1" s="1"/>
  <c r="W6002" i="1"/>
  <c r="E6002" i="1" s="1"/>
  <c r="W7306" i="1"/>
  <c r="E7306" i="1" s="1"/>
  <c r="W592" i="1"/>
  <c r="E592" i="1" s="1"/>
  <c r="W3291" i="1"/>
  <c r="E3291" i="1" s="1"/>
  <c r="W7996" i="1"/>
  <c r="E7996" i="1" s="1"/>
  <c r="W191" i="1"/>
  <c r="E191" i="1" s="1"/>
  <c r="W366" i="1"/>
  <c r="E366" i="1" s="1"/>
  <c r="W2594" i="1"/>
  <c r="E2594" i="1" s="1"/>
  <c r="W4979" i="1"/>
  <c r="E4979" i="1" s="1"/>
  <c r="W6928" i="1"/>
  <c r="E6928" i="1" s="1"/>
  <c r="W7432" i="1"/>
  <c r="E7432" i="1" s="1"/>
  <c r="W2229" i="1"/>
  <c r="E2229" i="1" s="1"/>
  <c r="W7731" i="1"/>
  <c r="E7731" i="1" s="1"/>
  <c r="W2102" i="1"/>
  <c r="E2102" i="1" s="1"/>
  <c r="W7662" i="1"/>
  <c r="E7662" i="1" s="1"/>
  <c r="W6699" i="1"/>
  <c r="E6699" i="1" s="1"/>
  <c r="W7626" i="1"/>
  <c r="E7626" i="1" s="1"/>
  <c r="W3099" i="1"/>
  <c r="E3099" i="1" s="1"/>
  <c r="W6573" i="1"/>
  <c r="E6573" i="1" s="1"/>
  <c r="W3569" i="1"/>
  <c r="E3569" i="1" s="1"/>
  <c r="W4139" i="1"/>
  <c r="E4139" i="1" s="1"/>
  <c r="W5284" i="1"/>
  <c r="E5284" i="1" s="1"/>
  <c r="W3983" i="1"/>
  <c r="E3983" i="1" s="1"/>
  <c r="W6513" i="1"/>
  <c r="E6513" i="1" s="1"/>
  <c r="W3657" i="1"/>
  <c r="E3657" i="1" s="1"/>
  <c r="W5728" i="1"/>
  <c r="E5728" i="1" s="1"/>
  <c r="W4834" i="1"/>
  <c r="E4834" i="1" s="1"/>
  <c r="W4863" i="1"/>
  <c r="E4863" i="1" s="1"/>
  <c r="W6199" i="1"/>
  <c r="E6199" i="1" s="1"/>
  <c r="W2857" i="1"/>
  <c r="E2857" i="1" s="1"/>
  <c r="W4379" i="1"/>
  <c r="E4379" i="1" s="1"/>
  <c r="W235" i="1"/>
  <c r="E235" i="1" s="1"/>
  <c r="W6878" i="1"/>
  <c r="E6878" i="1" s="1"/>
  <c r="W3096" i="1"/>
  <c r="E3096" i="1" s="1"/>
  <c r="W3438" i="1"/>
  <c r="E3438" i="1" s="1"/>
  <c r="W3128" i="1"/>
  <c r="E3128" i="1" s="1"/>
  <c r="W5282" i="1"/>
  <c r="E5282" i="1" s="1"/>
  <c r="W5811" i="1"/>
  <c r="E5811" i="1" s="1"/>
  <c r="W2839" i="1"/>
  <c r="E2839" i="1" s="1"/>
  <c r="W4664" i="1"/>
  <c r="E4664" i="1" s="1"/>
  <c r="W4291" i="1"/>
  <c r="E4291" i="1" s="1"/>
  <c r="W6029" i="1"/>
  <c r="E6029" i="1" s="1"/>
  <c r="W6171" i="1"/>
  <c r="E6171" i="1" s="1"/>
  <c r="W6239" i="1"/>
  <c r="E6239" i="1" s="1"/>
  <c r="W5529" i="1"/>
  <c r="E5529" i="1" s="1"/>
  <c r="W6317" i="1"/>
  <c r="E6317" i="1" s="1"/>
  <c r="W1592" i="1"/>
  <c r="E1592" i="1" s="1"/>
  <c r="W2749" i="1"/>
  <c r="E2749" i="1" s="1"/>
  <c r="W633" i="1"/>
  <c r="E633" i="1" s="1"/>
  <c r="W3460" i="1"/>
  <c r="E3460" i="1" s="1"/>
  <c r="W144" i="1"/>
  <c r="E144" i="1" s="1"/>
  <c r="W5496" i="1"/>
  <c r="E5496" i="1" s="1"/>
  <c r="W6904" i="1"/>
  <c r="E6904" i="1" s="1"/>
  <c r="W6205" i="1"/>
  <c r="E6205" i="1" s="1"/>
  <c r="W5276" i="1"/>
  <c r="E5276" i="1" s="1"/>
  <c r="W2523" i="1"/>
  <c r="E2523" i="1" s="1"/>
  <c r="W6885" i="1"/>
  <c r="E6885" i="1" s="1"/>
  <c r="W3518" i="1"/>
  <c r="E3518" i="1" s="1"/>
  <c r="W4002" i="1"/>
  <c r="E4002" i="1" s="1"/>
  <c r="W3960" i="1"/>
  <c r="E3960" i="1" s="1"/>
  <c r="W2476" i="1"/>
  <c r="E2476" i="1" s="1"/>
  <c r="W4845" i="1"/>
  <c r="E4845" i="1" s="1"/>
  <c r="W6160" i="1"/>
  <c r="E6160" i="1" s="1"/>
  <c r="W610" i="1"/>
  <c r="E610" i="1" s="1"/>
  <c r="W4941" i="1"/>
  <c r="E4941" i="1" s="1"/>
  <c r="W114" i="1"/>
  <c r="E114" i="1" s="1"/>
  <c r="W5244" i="1"/>
  <c r="E5244" i="1" s="1"/>
  <c r="W4246" i="1"/>
  <c r="E4246" i="1" s="1"/>
  <c r="W4405" i="1"/>
  <c r="E4405" i="1" s="1"/>
  <c r="W838" i="1"/>
  <c r="E838" i="1" s="1"/>
  <c r="W4985" i="1"/>
  <c r="E4985" i="1" s="1"/>
  <c r="W4075" i="1"/>
  <c r="E4075" i="1" s="1"/>
  <c r="W3996" i="1"/>
  <c r="E3996" i="1" s="1"/>
  <c r="W6248" i="1"/>
  <c r="E6248" i="1" s="1"/>
  <c r="W241" i="1"/>
  <c r="E241" i="1" s="1"/>
  <c r="W3282" i="1"/>
  <c r="E3282" i="1" s="1"/>
  <c r="W4455" i="1"/>
  <c r="E4455" i="1" s="1"/>
  <c r="W543" i="1"/>
  <c r="E543" i="1" s="1"/>
  <c r="W6901" i="1"/>
  <c r="E6901" i="1" s="1"/>
  <c r="W6394" i="1"/>
  <c r="E6394" i="1" s="1"/>
  <c r="W1305" i="1"/>
  <c r="E1305" i="1" s="1"/>
  <c r="W462" i="1"/>
  <c r="E462" i="1" s="1"/>
  <c r="W3233" i="1"/>
  <c r="E3233" i="1" s="1"/>
  <c r="W7169" i="1"/>
  <c r="E7169" i="1" s="1"/>
  <c r="W5499" i="1"/>
  <c r="E5499" i="1" s="1"/>
  <c r="W5413" i="1"/>
  <c r="E5413" i="1" s="1"/>
  <c r="W135" i="1"/>
  <c r="E135" i="1" s="1"/>
  <c r="W5458" i="1"/>
  <c r="E5458" i="1" s="1"/>
  <c r="W7680" i="1"/>
  <c r="E7680" i="1" s="1"/>
  <c r="W5870" i="1"/>
  <c r="E5870" i="1" s="1"/>
  <c r="W6730" i="1"/>
  <c r="E6730" i="1" s="1"/>
  <c r="W5353" i="1"/>
  <c r="E5353" i="1" s="1"/>
  <c r="W2468" i="1"/>
  <c r="E2468" i="1" s="1"/>
  <c r="W4939" i="1"/>
  <c r="E4939" i="1" s="1"/>
  <c r="W5551" i="1"/>
  <c r="E5551" i="1" s="1"/>
  <c r="W6451" i="1"/>
  <c r="E6451" i="1" s="1"/>
  <c r="W3490" i="1"/>
  <c r="E3490" i="1" s="1"/>
  <c r="W6185" i="1"/>
  <c r="E6185" i="1" s="1"/>
  <c r="W422" i="1"/>
  <c r="E422" i="1" s="1"/>
  <c r="W4411" i="1"/>
  <c r="E4411" i="1" s="1"/>
  <c r="W4952" i="1"/>
  <c r="E4952" i="1" s="1"/>
  <c r="W4809" i="1"/>
  <c r="E4809" i="1" s="1"/>
  <c r="W6307" i="1"/>
  <c r="E6307" i="1" s="1"/>
  <c r="W6688" i="1"/>
  <c r="E6688" i="1" s="1"/>
  <c r="W5101" i="1"/>
  <c r="E5101" i="1" s="1"/>
  <c r="W7492" i="1"/>
  <c r="E7492" i="1" s="1"/>
  <c r="W2164" i="1"/>
  <c r="E2164" i="1" s="1"/>
  <c r="W35" i="1"/>
  <c r="E35" i="1" s="1"/>
  <c r="W1206" i="1"/>
  <c r="E1206" i="1" s="1"/>
  <c r="W4346" i="1"/>
  <c r="E4346" i="1" s="1"/>
  <c r="W1801" i="1"/>
  <c r="E1801" i="1" s="1"/>
  <c r="W1172" i="1"/>
  <c r="E1172" i="1" s="1"/>
  <c r="W6538" i="1"/>
  <c r="E6538" i="1" s="1"/>
  <c r="W4854" i="1"/>
  <c r="E4854" i="1" s="1"/>
  <c r="W4189" i="1"/>
  <c r="E4189" i="1" s="1"/>
  <c r="W6495" i="1"/>
  <c r="E6495" i="1" s="1"/>
  <c r="W364" i="1"/>
  <c r="E364" i="1" s="1"/>
  <c r="W5964" i="1"/>
  <c r="E5964" i="1" s="1"/>
  <c r="W6866" i="1"/>
  <c r="E6866" i="1" s="1"/>
  <c r="W3732" i="1"/>
  <c r="E3732" i="1" s="1"/>
  <c r="W7476" i="1"/>
  <c r="E7476" i="1" s="1"/>
  <c r="W4753" i="1"/>
  <c r="E4753" i="1" s="1"/>
  <c r="W5791" i="1"/>
  <c r="E5791" i="1" s="1"/>
  <c r="W2575" i="1"/>
  <c r="E2575" i="1" s="1"/>
  <c r="W7285" i="1"/>
  <c r="E7285" i="1" s="1"/>
  <c r="W3869" i="1"/>
  <c r="E3869" i="1" s="1"/>
  <c r="W3760" i="1"/>
  <c r="E3760" i="1" s="1"/>
  <c r="W8097" i="1"/>
  <c r="E8097" i="1" s="1"/>
  <c r="W6871" i="1"/>
  <c r="E6871" i="1" s="1"/>
  <c r="W7046" i="1"/>
  <c r="E7046" i="1" s="1"/>
  <c r="W3823" i="1"/>
  <c r="E3823" i="1" s="1"/>
  <c r="W6158" i="1"/>
  <c r="E6158" i="1" s="1"/>
  <c r="W2509" i="1"/>
  <c r="E2509" i="1" s="1"/>
  <c r="W6790" i="1"/>
  <c r="E6790" i="1" s="1"/>
  <c r="W427" i="1"/>
  <c r="E427" i="1" s="1"/>
  <c r="W4233" i="1"/>
  <c r="E4233" i="1" s="1"/>
  <c r="W5548" i="1"/>
  <c r="E5548" i="1" s="1"/>
  <c r="W62" i="1"/>
  <c r="E62" i="1" s="1"/>
  <c r="W2064" i="1"/>
  <c r="E2064" i="1" s="1"/>
  <c r="W5872" i="1"/>
  <c r="E5872" i="1" s="1"/>
  <c r="W4558" i="1"/>
  <c r="E4558" i="1" s="1"/>
  <c r="W6426" i="1"/>
  <c r="E6426" i="1" s="1"/>
  <c r="W733" i="1"/>
  <c r="E733" i="1" s="1"/>
  <c r="W3197" i="1"/>
  <c r="E3197" i="1" s="1"/>
  <c r="W1149" i="1"/>
  <c r="E1149" i="1" s="1"/>
  <c r="W7836" i="1"/>
  <c r="E7836" i="1" s="1"/>
  <c r="W7752" i="1"/>
  <c r="E7752" i="1" s="1"/>
  <c r="W7671" i="1"/>
  <c r="E7671" i="1" s="1"/>
  <c r="W7631" i="1"/>
  <c r="E7631" i="1" s="1"/>
  <c r="W4813" i="1"/>
  <c r="E4813" i="1" s="1"/>
  <c r="W1511" i="1"/>
  <c r="E1511" i="1" s="1"/>
  <c r="W5125" i="1"/>
  <c r="E5125" i="1" s="1"/>
  <c r="W1412" i="1"/>
  <c r="E1412" i="1" s="1"/>
  <c r="W7874" i="1"/>
  <c r="E7874" i="1" s="1"/>
  <c r="W1419" i="1"/>
  <c r="E1419" i="1" s="1"/>
  <c r="W2466" i="1"/>
  <c r="E2466" i="1" s="1"/>
  <c r="W4201" i="1"/>
  <c r="E4201" i="1" s="1"/>
  <c r="W6407" i="1"/>
  <c r="E6407" i="1" s="1"/>
  <c r="W4237" i="1"/>
  <c r="E4237" i="1" s="1"/>
  <c r="W1245" i="1"/>
  <c r="E1245" i="1" s="1"/>
  <c r="W1247" i="1"/>
  <c r="E1247" i="1" s="1"/>
  <c r="W3999" i="1"/>
  <c r="E3999" i="1" s="1"/>
  <c r="W4960" i="1"/>
  <c r="E4960" i="1" s="1"/>
  <c r="W621" i="1"/>
  <c r="E621" i="1" s="1"/>
  <c r="W7244" i="1"/>
  <c r="E7244" i="1" s="1"/>
  <c r="W321" i="1"/>
  <c r="E321" i="1" s="1"/>
  <c r="W4502" i="1"/>
  <c r="E4502" i="1" s="1"/>
  <c r="W6388" i="1"/>
  <c r="E6388" i="1" s="1"/>
  <c r="W6509" i="1"/>
  <c r="E6509" i="1" s="1"/>
  <c r="W3864" i="1"/>
  <c r="E3864" i="1" s="1"/>
  <c r="W5140" i="1"/>
  <c r="E5140" i="1" s="1"/>
  <c r="W2967" i="1"/>
  <c r="E2967" i="1" s="1"/>
  <c r="W1335" i="1"/>
  <c r="E1335" i="1" s="1"/>
  <c r="W576" i="1"/>
  <c r="E576" i="1" s="1"/>
  <c r="W5005" i="1"/>
  <c r="E5005" i="1" s="1"/>
  <c r="W3111" i="1"/>
  <c r="E3111" i="1" s="1"/>
  <c r="W7024" i="1"/>
  <c r="E7024" i="1" s="1"/>
  <c r="W173" i="1"/>
  <c r="E173" i="1" s="1"/>
  <c r="W6903" i="1"/>
  <c r="E6903" i="1" s="1"/>
  <c r="W6924" i="1"/>
  <c r="E6924" i="1" s="1"/>
  <c r="W5761" i="1"/>
  <c r="E5761" i="1" s="1"/>
  <c r="W7562" i="1"/>
  <c r="E7562" i="1" s="1"/>
  <c r="W5524" i="1"/>
  <c r="E5524" i="1" s="1"/>
  <c r="W1864" i="1"/>
  <c r="E1864" i="1" s="1"/>
  <c r="W3368" i="1"/>
  <c r="E3368" i="1" s="1"/>
  <c r="W5690" i="1"/>
  <c r="E5690" i="1" s="1"/>
  <c r="W7959" i="1"/>
  <c r="E7959" i="1" s="1"/>
  <c r="W1890" i="1"/>
  <c r="E1890" i="1" s="1"/>
  <c r="W1087" i="1"/>
  <c r="E1087" i="1" s="1"/>
  <c r="W4270" i="1"/>
  <c r="E4270" i="1" s="1"/>
  <c r="W7065" i="1"/>
  <c r="E7065" i="1" s="1"/>
  <c r="W1637" i="1"/>
  <c r="E1637" i="1" s="1"/>
  <c r="W2563" i="1"/>
  <c r="E2563" i="1" s="1"/>
  <c r="W12" i="1"/>
  <c r="E12" i="1" s="1"/>
  <c r="W1442" i="1"/>
  <c r="E1442" i="1" s="1"/>
  <c r="W3952" i="1"/>
  <c r="E3952" i="1" s="1"/>
  <c r="W5408" i="1"/>
  <c r="E5408" i="1" s="1"/>
  <c r="W769" i="1"/>
  <c r="E769" i="1" s="1"/>
  <c r="W2535" i="1"/>
  <c r="E2535" i="1" s="1"/>
  <c r="W8217" i="1"/>
  <c r="E8217" i="1" s="1"/>
  <c r="W5844" i="1"/>
  <c r="E5844" i="1" s="1"/>
  <c r="W483" i="1"/>
  <c r="E483" i="1" s="1"/>
  <c r="W3277" i="1"/>
  <c r="E3277" i="1" s="1"/>
  <c r="W3520" i="1"/>
  <c r="E3520" i="1" s="1"/>
  <c r="W1793" i="1"/>
  <c r="E1793" i="1" s="1"/>
  <c r="W5834" i="1"/>
  <c r="E5834" i="1" s="1"/>
  <c r="W5119" i="1"/>
  <c r="E5119" i="1" s="1"/>
  <c r="W7761" i="1"/>
  <c r="E7761" i="1" s="1"/>
  <c r="W5172" i="1"/>
  <c r="E5172" i="1" s="1"/>
  <c r="W5663" i="1"/>
  <c r="E5663" i="1" s="1"/>
  <c r="W6318" i="1"/>
  <c r="E6318" i="1" s="1"/>
  <c r="W1296" i="1"/>
  <c r="E1296" i="1" s="1"/>
  <c r="W3104" i="1"/>
  <c r="E3104" i="1" s="1"/>
  <c r="W319" i="1"/>
  <c r="E319" i="1" s="1"/>
  <c r="W5922" i="1"/>
  <c r="E5922" i="1" s="1"/>
  <c r="W1417" i="1"/>
  <c r="E1417" i="1" s="1"/>
  <c r="W4721" i="1"/>
  <c r="E4721" i="1" s="1"/>
  <c r="W6728" i="1"/>
  <c r="E6728" i="1" s="1"/>
  <c r="W4010" i="1"/>
  <c r="E4010" i="1" s="1"/>
  <c r="W1024" i="1"/>
  <c r="E1024" i="1" s="1"/>
  <c r="W6242" i="1"/>
  <c r="E6242" i="1" s="1"/>
  <c r="W5443" i="1"/>
  <c r="E5443" i="1" s="1"/>
  <c r="W5136" i="1"/>
  <c r="E5136" i="1" s="1"/>
  <c r="W3195" i="1"/>
  <c r="E3195" i="1" s="1"/>
  <c r="W5786" i="1"/>
  <c r="E5786" i="1" s="1"/>
  <c r="W2773" i="1"/>
  <c r="E2773" i="1" s="1"/>
  <c r="W2057" i="1"/>
  <c r="E2057" i="1" s="1"/>
  <c r="W1580" i="1"/>
  <c r="E1580" i="1" s="1"/>
  <c r="W359" i="1"/>
  <c r="E359" i="1" s="1"/>
  <c r="W3970" i="1"/>
  <c r="E3970" i="1" s="1"/>
  <c r="W2909" i="1"/>
  <c r="E2909" i="1" s="1"/>
  <c r="W3425" i="1"/>
  <c r="E3425" i="1" s="1"/>
  <c r="W1997" i="1"/>
  <c r="E1997" i="1" s="1"/>
  <c r="W7012" i="1"/>
  <c r="E7012" i="1" s="1"/>
  <c r="W790" i="1"/>
  <c r="E790" i="1" s="1"/>
  <c r="W2408" i="1"/>
  <c r="E2408" i="1" s="1"/>
  <c r="W3182" i="1"/>
  <c r="E3182" i="1" s="1"/>
  <c r="W4159" i="1"/>
  <c r="E4159" i="1" s="1"/>
  <c r="W3920" i="1"/>
  <c r="E3920" i="1" s="1"/>
  <c r="W2548" i="1"/>
  <c r="E2548" i="1" s="1"/>
  <c r="W6139" i="1"/>
  <c r="E6139" i="1" s="1"/>
  <c r="W3370" i="1"/>
  <c r="E3370" i="1" s="1"/>
  <c r="W2555" i="1"/>
  <c r="E2555" i="1" s="1"/>
  <c r="W6842" i="1"/>
  <c r="E6842" i="1" s="1"/>
  <c r="W5632" i="1"/>
  <c r="E5632" i="1" s="1"/>
  <c r="W4686" i="1"/>
  <c r="E4686" i="1" s="1"/>
  <c r="W6863" i="1"/>
  <c r="E6863" i="1" s="1"/>
  <c r="W4508" i="1"/>
  <c r="E4508" i="1" s="1"/>
  <c r="W6305" i="1"/>
  <c r="E6305" i="1" s="1"/>
  <c r="W615" i="1"/>
  <c r="E615" i="1" s="1"/>
  <c r="W2617" i="1"/>
  <c r="E2617" i="1" s="1"/>
  <c r="W7340" i="1"/>
  <c r="E7340" i="1" s="1"/>
  <c r="W1337" i="1"/>
  <c r="E1337" i="1" s="1"/>
  <c r="W3884" i="1"/>
  <c r="E3884" i="1" s="1"/>
  <c r="W6937" i="1"/>
  <c r="E6937" i="1" s="1"/>
  <c r="W8030" i="1"/>
  <c r="E8030" i="1" s="1"/>
  <c r="W8264" i="1"/>
  <c r="E8264" i="1" s="1"/>
  <c r="W3068" i="1"/>
  <c r="E3068" i="1" s="1"/>
  <c r="W3098" i="1"/>
  <c r="E3098" i="1" s="1"/>
  <c r="W4121" i="1"/>
  <c r="E4121" i="1" s="1"/>
  <c r="W6454" i="1"/>
  <c r="E6454" i="1" s="1"/>
  <c r="W1043" i="1"/>
  <c r="E1043" i="1" s="1"/>
  <c r="W1020" i="1"/>
  <c r="E1020" i="1" s="1"/>
  <c r="W8118" i="1"/>
  <c r="E8118" i="1" s="1"/>
  <c r="W4474" i="1"/>
  <c r="E4474" i="1" s="1"/>
  <c r="W1463" i="1"/>
  <c r="E1463" i="1" s="1"/>
  <c r="W1283" i="1"/>
  <c r="E1283" i="1" s="1"/>
  <c r="W1129" i="1"/>
  <c r="E1129" i="1" s="1"/>
  <c r="W1067" i="1"/>
  <c r="E1067" i="1" s="1"/>
  <c r="W4543" i="1"/>
  <c r="E4543" i="1" s="1"/>
  <c r="W3842" i="1"/>
  <c r="E3842" i="1" s="1"/>
  <c r="W6524" i="1"/>
  <c r="E6524" i="1" s="1"/>
  <c r="W4835" i="1"/>
  <c r="E4835" i="1" s="1"/>
  <c r="W7215" i="1"/>
  <c r="E7215" i="1" s="1"/>
  <c r="W8167" i="1"/>
  <c r="E8167" i="1" s="1"/>
  <c r="W6570" i="1"/>
  <c r="E6570" i="1" s="1"/>
  <c r="W5953" i="1"/>
  <c r="E5953" i="1" s="1"/>
  <c r="W7688" i="1"/>
  <c r="E7688" i="1" s="1"/>
  <c r="W6600" i="1"/>
  <c r="E6600" i="1" s="1"/>
  <c r="W6293" i="1"/>
  <c r="E6293" i="1" s="1"/>
  <c r="W1921" i="1"/>
  <c r="E1921" i="1" s="1"/>
  <c r="W5656" i="1"/>
  <c r="E5656" i="1" s="1"/>
  <c r="W2977" i="1"/>
  <c r="E2977" i="1" s="1"/>
  <c r="W5399" i="1"/>
  <c r="E5399" i="1" s="1"/>
  <c r="W4777" i="1"/>
  <c r="E4777" i="1" s="1"/>
  <c r="W1749" i="1"/>
  <c r="E1749" i="1" s="1"/>
  <c r="W5133" i="1"/>
  <c r="E5133" i="1" s="1"/>
  <c r="W4087" i="1"/>
  <c r="E4087" i="1" s="1"/>
  <c r="W7201" i="1"/>
  <c r="E7201" i="1" s="1"/>
  <c r="W4341" i="1"/>
  <c r="E4341" i="1" s="1"/>
  <c r="W5007" i="1"/>
  <c r="E5007" i="1" s="1"/>
  <c r="W4347" i="1"/>
  <c r="E4347" i="1" s="1"/>
  <c r="W3614" i="1"/>
  <c r="E3614" i="1" s="1"/>
  <c r="W1088" i="1"/>
  <c r="E1088" i="1" s="1"/>
  <c r="W5155" i="1"/>
  <c r="E5155" i="1" s="1"/>
  <c r="W6106" i="1"/>
  <c r="E6106" i="1" s="1"/>
  <c r="W967" i="1"/>
  <c r="E967" i="1" s="1"/>
  <c r="W2366" i="1"/>
  <c r="E2366" i="1" s="1"/>
  <c r="W6280" i="1"/>
  <c r="E6280" i="1" s="1"/>
  <c r="W4849" i="1"/>
  <c r="E4849" i="1" s="1"/>
  <c r="W5747" i="1"/>
  <c r="E5747" i="1" s="1"/>
  <c r="W7106" i="1"/>
  <c r="E7106" i="1" s="1"/>
  <c r="W1306" i="1"/>
  <c r="E1306" i="1" s="1"/>
  <c r="W3663" i="1"/>
  <c r="E3663" i="1" s="1"/>
  <c r="W4601" i="1"/>
  <c r="E4601" i="1" s="1"/>
  <c r="W3905" i="1"/>
  <c r="E3905" i="1" s="1"/>
  <c r="W6003" i="1"/>
  <c r="E6003" i="1" s="1"/>
  <c r="W8194" i="1"/>
  <c r="E8194" i="1" s="1"/>
  <c r="W3268" i="1"/>
  <c r="E3268" i="1" s="1"/>
  <c r="W3171" i="1"/>
  <c r="E3171" i="1" s="1"/>
  <c r="W26" i="1"/>
  <c r="E26" i="1" s="1"/>
  <c r="W1990" i="1"/>
  <c r="E1990" i="1" s="1"/>
  <c r="W5868" i="1"/>
  <c r="E5868" i="1" s="1"/>
  <c r="W5988" i="1"/>
  <c r="E5988" i="1" s="1"/>
  <c r="W2686" i="1"/>
  <c r="E2686" i="1" s="1"/>
  <c r="W2041" i="1"/>
  <c r="E2041" i="1" s="1"/>
  <c r="W6892" i="1"/>
  <c r="E6892" i="1" s="1"/>
  <c r="W6101" i="1"/>
  <c r="E6101" i="1" s="1"/>
  <c r="W1566" i="1"/>
  <c r="E1566" i="1" s="1"/>
  <c r="W818" i="1"/>
  <c r="E818" i="1" s="1"/>
  <c r="W475" i="1"/>
  <c r="E475" i="1" s="1"/>
  <c r="W2883" i="1"/>
  <c r="E2883" i="1" s="1"/>
  <c r="W3120" i="1"/>
  <c r="E3120" i="1" s="1"/>
  <c r="W5742" i="1"/>
  <c r="E5742" i="1" s="1"/>
  <c r="W7909" i="1"/>
  <c r="E7909" i="1" s="1"/>
  <c r="W5394" i="1"/>
  <c r="E5394" i="1" s="1"/>
  <c r="W2983" i="1"/>
  <c r="E2983" i="1" s="1"/>
  <c r="W6739" i="1"/>
  <c r="E6739" i="1" s="1"/>
  <c r="W3014" i="1"/>
  <c r="E3014" i="1" s="1"/>
  <c r="W5514" i="1"/>
  <c r="E5514" i="1" s="1"/>
  <c r="W6527" i="1"/>
  <c r="E6527" i="1" s="1"/>
  <c r="W376" i="1"/>
  <c r="E376" i="1" s="1"/>
  <c r="W8189" i="1"/>
  <c r="E8189" i="1" s="1"/>
  <c r="W220" i="1"/>
  <c r="E220" i="1" s="1"/>
  <c r="W7222" i="1"/>
  <c r="E7222" i="1" s="1"/>
  <c r="W50" i="1"/>
  <c r="E50" i="1" s="1"/>
  <c r="W4019" i="1"/>
  <c r="E4019" i="1" s="1"/>
  <c r="W581" i="1"/>
  <c r="E581" i="1" s="1"/>
  <c r="W5890" i="1"/>
  <c r="E5890" i="1" s="1"/>
  <c r="W5666" i="1"/>
  <c r="E5666" i="1" s="1"/>
  <c r="W1294" i="1"/>
  <c r="E1294" i="1" s="1"/>
  <c r="W4349" i="1"/>
  <c r="E4349" i="1" s="1"/>
  <c r="W6765" i="1"/>
  <c r="E6765" i="1" s="1"/>
  <c r="W1935" i="1"/>
  <c r="E1935" i="1" s="1"/>
  <c r="W3661" i="1"/>
  <c r="E3661" i="1" s="1"/>
  <c r="W7658" i="1"/>
  <c r="E7658" i="1" s="1"/>
  <c r="W4282" i="1"/>
  <c r="E4282" i="1" s="1"/>
  <c r="W7596" i="1"/>
  <c r="E7596" i="1" s="1"/>
  <c r="W5574" i="1"/>
  <c r="E5574" i="1" s="1"/>
  <c r="W7663" i="1"/>
  <c r="E7663" i="1" s="1"/>
  <c r="W2137" i="1"/>
  <c r="E2137" i="1" s="1"/>
  <c r="W2129" i="1"/>
  <c r="E2129" i="1" s="1"/>
  <c r="W2121" i="1"/>
  <c r="E2121" i="1" s="1"/>
  <c r="W6065" i="1"/>
  <c r="E6065" i="1" s="1"/>
  <c r="W4651" i="1"/>
  <c r="E4651" i="1" s="1"/>
  <c r="W4977" i="1"/>
  <c r="E4977" i="1" s="1"/>
  <c r="W847" i="1"/>
  <c r="E847" i="1" s="1"/>
  <c r="W5733" i="1"/>
  <c r="E5733" i="1" s="1"/>
  <c r="W5993" i="1"/>
  <c r="E5993" i="1" s="1"/>
  <c r="W2912" i="1"/>
  <c r="E2912" i="1" s="1"/>
  <c r="W6244" i="1"/>
  <c r="E6244" i="1" s="1"/>
  <c r="W1806" i="1"/>
  <c r="E1806" i="1" s="1"/>
  <c r="W6334" i="1"/>
  <c r="E6334" i="1" s="1"/>
  <c r="W6014" i="1"/>
  <c r="E6014" i="1" s="1"/>
  <c r="W2089" i="1"/>
  <c r="E2089" i="1" s="1"/>
  <c r="W4842" i="1"/>
  <c r="E4842" i="1" s="1"/>
  <c r="W6625" i="1"/>
  <c r="E6625" i="1" s="1"/>
  <c r="W3780" i="1"/>
  <c r="E3780" i="1" s="1"/>
  <c r="W3203" i="1"/>
  <c r="E3203" i="1" s="1"/>
  <c r="W2280" i="1"/>
  <c r="E2280" i="1" s="1"/>
  <c r="W130" i="1"/>
  <c r="E130" i="1" s="1"/>
  <c r="W6657" i="1"/>
  <c r="E6657" i="1" s="1"/>
  <c r="W2860" i="1"/>
  <c r="E2860" i="1" s="1"/>
  <c r="W7260" i="1"/>
  <c r="E7260" i="1" s="1"/>
  <c r="W3618" i="1"/>
  <c r="E3618" i="1" s="1"/>
  <c r="W1632" i="1"/>
  <c r="E1632" i="1" s="1"/>
  <c r="W6461" i="1"/>
  <c r="E6461" i="1" s="1"/>
  <c r="W7353" i="1"/>
  <c r="E7353" i="1" s="1"/>
  <c r="W5684" i="1"/>
  <c r="E5684" i="1" s="1"/>
  <c r="W3229" i="1"/>
  <c r="E3229" i="1" s="1"/>
  <c r="W3482" i="1"/>
  <c r="E3482" i="1" s="1"/>
  <c r="W3219" i="1"/>
  <c r="E3219" i="1" s="1"/>
  <c r="W4156" i="1"/>
  <c r="E4156" i="1" s="1"/>
  <c r="W1958" i="1"/>
  <c r="E1958" i="1" s="1"/>
  <c r="W6098" i="1"/>
  <c r="E6098" i="1" s="1"/>
  <c r="W2653" i="1"/>
  <c r="E2653" i="1" s="1"/>
  <c r="W4345" i="1"/>
  <c r="E4345" i="1" s="1"/>
  <c r="W5449" i="1"/>
  <c r="E5449" i="1" s="1"/>
  <c r="W5839" i="1"/>
  <c r="E5839" i="1" s="1"/>
  <c r="W1181" i="1"/>
  <c r="E1181" i="1" s="1"/>
  <c r="W2490" i="1"/>
  <c r="E2490" i="1" s="1"/>
  <c r="W4594" i="1"/>
  <c r="E4594" i="1" s="1"/>
  <c r="W771" i="1"/>
  <c r="E771" i="1" s="1"/>
  <c r="W4107" i="1"/>
  <c r="E4107" i="1" s="1"/>
  <c r="W981" i="1"/>
  <c r="E981" i="1" s="1"/>
  <c r="W3166" i="1"/>
  <c r="E3166" i="1" s="1"/>
  <c r="W3857" i="1"/>
  <c r="E3857" i="1" s="1"/>
  <c r="W5542" i="1"/>
  <c r="E5542" i="1" s="1"/>
  <c r="W6339" i="1"/>
  <c r="E6339" i="1" s="1"/>
  <c r="W1652" i="1"/>
  <c r="E1652" i="1" s="1"/>
  <c r="W7547" i="1"/>
  <c r="E7547" i="1" s="1"/>
  <c r="W789" i="1"/>
  <c r="E789" i="1" s="1"/>
  <c r="W7019" i="1"/>
  <c r="E7019" i="1" s="1"/>
  <c r="W521" i="1"/>
  <c r="E521" i="1" s="1"/>
  <c r="W1085" i="1"/>
  <c r="E1085" i="1" s="1"/>
  <c r="W229" i="1"/>
  <c r="E229" i="1" s="1"/>
  <c r="W1986" i="1"/>
  <c r="E1986" i="1" s="1"/>
  <c r="W1159" i="1"/>
  <c r="E1159" i="1" s="1"/>
  <c r="W4356" i="1"/>
  <c r="E4356" i="1" s="1"/>
  <c r="W7287" i="1"/>
  <c r="E7287" i="1" s="1"/>
  <c r="W336" i="1"/>
  <c r="E336" i="1" s="1"/>
  <c r="W5612" i="1"/>
  <c r="E5612" i="1" s="1"/>
  <c r="W734" i="1"/>
  <c r="E734" i="1" s="1"/>
  <c r="W4064" i="1"/>
  <c r="E4064" i="1" s="1"/>
  <c r="W3858" i="1"/>
  <c r="E3858" i="1" s="1"/>
  <c r="W2894" i="1"/>
  <c r="E2894" i="1" s="1"/>
  <c r="W4796" i="1"/>
  <c r="E4796" i="1" s="1"/>
  <c r="W4007" i="1"/>
  <c r="E4007" i="1" s="1"/>
  <c r="W3559" i="1"/>
  <c r="E3559" i="1" s="1"/>
  <c r="W397" i="1"/>
  <c r="E397" i="1" s="1"/>
  <c r="W8206" i="1"/>
  <c r="E8206" i="1" s="1"/>
  <c r="W1409" i="1"/>
  <c r="E1409" i="1" s="1"/>
  <c r="W4695" i="1"/>
  <c r="E4695" i="1" s="1"/>
  <c r="W5902" i="1"/>
  <c r="E5902" i="1" s="1"/>
  <c r="W4740" i="1"/>
  <c r="E4740" i="1" s="1"/>
  <c r="W1147" i="1"/>
  <c r="E1147" i="1" s="1"/>
  <c r="W3595" i="1"/>
  <c r="E3595" i="1" s="1"/>
  <c r="W2807" i="1"/>
  <c r="E2807" i="1" s="1"/>
  <c r="W5885" i="1"/>
  <c r="E5885" i="1" s="1"/>
  <c r="W4574" i="1"/>
  <c r="E4574" i="1" s="1"/>
  <c r="W738" i="1"/>
  <c r="E738" i="1" s="1"/>
  <c r="W1944" i="1"/>
  <c r="E1944" i="1" s="1"/>
  <c r="W6270" i="1"/>
  <c r="E6270" i="1" s="1"/>
  <c r="W6856" i="1"/>
  <c r="E6856" i="1" s="1"/>
  <c r="W2231" i="1"/>
  <c r="E2231" i="1" s="1"/>
  <c r="W3647" i="1"/>
  <c r="E3647" i="1" s="1"/>
  <c r="W3727" i="1"/>
  <c r="E3727" i="1" s="1"/>
  <c r="W4780" i="1"/>
  <c r="E4780" i="1" s="1"/>
  <c r="W1256" i="1"/>
  <c r="E1256" i="1" s="1"/>
  <c r="W4174" i="1"/>
  <c r="E4174" i="1" s="1"/>
  <c r="W1723" i="1"/>
  <c r="E1723" i="1" s="1"/>
  <c r="W74" i="1"/>
  <c r="E74" i="1" s="1"/>
  <c r="W278" i="1"/>
  <c r="E278" i="1" s="1"/>
  <c r="W2328" i="1"/>
  <c r="E2328" i="1" s="1"/>
  <c r="W3190" i="1"/>
  <c r="E3190" i="1" s="1"/>
  <c r="W2722" i="1"/>
  <c r="E2722" i="1" s="1"/>
  <c r="W1015" i="1"/>
  <c r="E1015" i="1" s="1"/>
  <c r="W2986" i="1"/>
  <c r="E2986" i="1" s="1"/>
  <c r="W4530" i="1"/>
  <c r="E4530" i="1" s="1"/>
  <c r="W4517" i="1"/>
  <c r="E4517" i="1" s="1"/>
  <c r="W2380" i="1"/>
  <c r="E2380" i="1" s="1"/>
  <c r="W7977" i="1"/>
  <c r="E7977" i="1" s="1"/>
  <c r="W5759" i="1"/>
  <c r="E5759" i="1" s="1"/>
  <c r="W7491" i="1"/>
  <c r="E7491" i="1" s="1"/>
  <c r="W1706" i="1"/>
  <c r="E1706" i="1" s="1"/>
  <c r="W3526" i="1"/>
  <c r="E3526" i="1" s="1"/>
  <c r="W3849" i="1"/>
  <c r="E3849" i="1" s="1"/>
  <c r="W1490" i="1"/>
  <c r="E1490" i="1" s="1"/>
  <c r="W180" i="1"/>
  <c r="E180" i="1" s="1"/>
  <c r="W2003" i="1"/>
  <c r="E2003" i="1" s="1"/>
  <c r="W450" i="1"/>
  <c r="E450" i="1" s="1"/>
  <c r="W5947" i="1"/>
  <c r="E5947" i="1" s="1"/>
  <c r="W2708" i="1"/>
  <c r="E2708" i="1" s="1"/>
  <c r="W2020" i="1"/>
  <c r="E2020" i="1" s="1"/>
  <c r="W1650" i="1"/>
  <c r="E1650" i="1" s="1"/>
  <c r="W7296" i="1"/>
  <c r="E7296" i="1" s="1"/>
  <c r="W2110" i="1"/>
  <c r="E2110" i="1" s="1"/>
  <c r="W3519" i="1"/>
  <c r="E3519" i="1" s="1"/>
  <c r="W4428" i="1"/>
  <c r="E4428" i="1" s="1"/>
  <c r="W3997" i="1"/>
  <c r="E3997" i="1" s="1"/>
  <c r="W6738" i="1"/>
  <c r="E6738" i="1" s="1"/>
  <c r="W4171" i="1"/>
  <c r="E4171" i="1" s="1"/>
  <c r="W1224" i="1"/>
  <c r="E1224" i="1" s="1"/>
  <c r="W913" i="1"/>
  <c r="E913" i="1" s="1"/>
  <c r="W4604" i="1"/>
  <c r="E4604" i="1" s="1"/>
  <c r="W3112" i="1"/>
  <c r="E3112" i="1" s="1"/>
  <c r="W2866" i="1"/>
  <c r="E2866" i="1" s="1"/>
  <c r="W6015" i="1"/>
  <c r="E6015" i="1" s="1"/>
  <c r="W3263" i="1"/>
  <c r="E3263" i="1" s="1"/>
  <c r="W3553" i="1"/>
  <c r="E3553" i="1" s="1"/>
  <c r="W375" i="1"/>
  <c r="E375" i="1" s="1"/>
  <c r="W5405" i="1"/>
  <c r="E5405" i="1" s="1"/>
  <c r="W3369" i="1"/>
  <c r="E3369" i="1" s="1"/>
  <c r="W2656" i="1"/>
  <c r="E2656" i="1" s="1"/>
  <c r="W2340" i="1"/>
  <c r="E2340" i="1" s="1"/>
  <c r="W5149" i="1"/>
  <c r="E5149" i="1" s="1"/>
  <c r="W5538" i="1"/>
  <c r="E5538" i="1" s="1"/>
  <c r="W2574" i="1"/>
  <c r="E2574" i="1" s="1"/>
  <c r="W3908" i="1"/>
  <c r="E3908" i="1" s="1"/>
  <c r="W4273" i="1"/>
  <c r="E4273" i="1" s="1"/>
  <c r="W2940" i="1"/>
  <c r="E2940" i="1" s="1"/>
  <c r="W2303" i="1"/>
  <c r="E2303" i="1" s="1"/>
  <c r="W7870" i="1"/>
  <c r="E7870" i="1" s="1"/>
  <c r="W7257" i="1"/>
  <c r="E7257" i="1" s="1"/>
  <c r="W611" i="1"/>
  <c r="E611" i="1" s="1"/>
  <c r="W562" i="1"/>
  <c r="E562" i="1" s="1"/>
  <c r="W7192" i="1"/>
  <c r="E7192" i="1" s="1"/>
  <c r="W4322" i="1"/>
  <c r="E4322" i="1" s="1"/>
  <c r="W1179" i="1"/>
  <c r="E1179" i="1" s="1"/>
  <c r="W2146" i="1"/>
  <c r="E2146" i="1" s="1"/>
  <c r="W2185" i="1"/>
  <c r="E2185" i="1" s="1"/>
  <c r="W3419" i="1"/>
  <c r="E3419" i="1" s="1"/>
  <c r="W7248" i="1"/>
  <c r="E7248" i="1" s="1"/>
  <c r="W6364" i="1"/>
  <c r="E6364" i="1" s="1"/>
  <c r="W5901" i="1"/>
  <c r="E5901" i="1" s="1"/>
  <c r="W5675" i="1"/>
  <c r="E5675" i="1" s="1"/>
  <c r="W7262" i="1"/>
  <c r="E7262" i="1" s="1"/>
  <c r="W2908" i="1"/>
  <c r="E2908" i="1" s="1"/>
  <c r="W4918" i="1"/>
  <c r="E4918" i="1" s="1"/>
  <c r="W6678" i="1"/>
  <c r="E6678" i="1" s="1"/>
  <c r="W4014" i="1"/>
  <c r="E4014" i="1" s="1"/>
  <c r="W5990" i="1"/>
  <c r="E5990" i="1" s="1"/>
  <c r="W5129" i="1"/>
  <c r="E5129" i="1" s="1"/>
  <c r="W3750" i="1"/>
  <c r="E3750" i="1" s="1"/>
  <c r="W4208" i="1"/>
  <c r="E4208" i="1" s="1"/>
  <c r="W1552" i="1"/>
  <c r="E1552" i="1" s="1"/>
  <c r="W1804" i="1"/>
  <c r="E1804" i="1" s="1"/>
  <c r="W7873" i="1"/>
  <c r="E7873" i="1" s="1"/>
  <c r="W1395" i="1"/>
  <c r="E1395" i="1" s="1"/>
  <c r="W6134" i="1"/>
  <c r="E6134" i="1" s="1"/>
  <c r="W639" i="1"/>
  <c r="E639" i="1" s="1"/>
  <c r="W696" i="1"/>
  <c r="E696" i="1" s="1"/>
  <c r="W3245" i="1"/>
  <c r="E3245" i="1" s="1"/>
  <c r="W3583" i="1"/>
  <c r="E3583" i="1" s="1"/>
  <c r="W7980" i="1"/>
  <c r="E7980" i="1" s="1"/>
  <c r="W6482" i="1"/>
  <c r="E6482" i="1" s="1"/>
  <c r="W5804" i="1"/>
  <c r="E5804" i="1" s="1"/>
  <c r="W407" i="1"/>
  <c r="E407" i="1" s="1"/>
  <c r="W7453" i="1"/>
  <c r="E7453" i="1" s="1"/>
  <c r="W2163" i="1"/>
  <c r="E2163" i="1" s="1"/>
  <c r="W124" i="1"/>
  <c r="E124" i="1" s="1"/>
  <c r="W6191" i="1"/>
  <c r="E6191" i="1" s="1"/>
  <c r="W3118" i="1"/>
  <c r="E3118" i="1" s="1"/>
  <c r="W7592" i="1"/>
  <c r="E7592" i="1" s="1"/>
  <c r="W3193" i="1"/>
  <c r="E3193" i="1" s="1"/>
  <c r="W44" i="1"/>
  <c r="E44" i="1" s="1"/>
  <c r="W7042" i="1"/>
  <c r="E7042" i="1" s="1"/>
  <c r="W5042" i="1"/>
  <c r="E5042" i="1" s="1"/>
  <c r="W3758" i="1"/>
  <c r="E3758" i="1" s="1"/>
  <c r="W25" i="1"/>
  <c r="E25" i="1" s="1"/>
  <c r="W7202" i="1"/>
  <c r="E7202" i="1" s="1"/>
  <c r="W1537" i="1"/>
  <c r="E1537" i="1" s="1"/>
  <c r="W3082" i="1"/>
  <c r="E3082" i="1" s="1"/>
  <c r="W5613" i="1"/>
  <c r="E5613" i="1" s="1"/>
  <c r="W2709" i="1"/>
  <c r="E2709" i="1" s="1"/>
  <c r="W1502" i="1"/>
  <c r="E1502" i="1" s="1"/>
  <c r="W4476" i="1"/>
  <c r="E4476" i="1" s="1"/>
  <c r="W5210" i="1"/>
  <c r="E5210" i="1" s="1"/>
  <c r="W4964" i="1"/>
  <c r="E4964" i="1" s="1"/>
  <c r="W257" i="1"/>
  <c r="E257" i="1" s="1"/>
  <c r="W4549" i="1"/>
  <c r="E4549" i="1" s="1"/>
  <c r="W7469" i="1"/>
  <c r="E7469" i="1" s="1"/>
  <c r="W5247" i="1"/>
  <c r="E5247" i="1" s="1"/>
  <c r="W4158" i="1"/>
  <c r="E4158" i="1" s="1"/>
  <c r="W4304" i="1"/>
  <c r="E4304" i="1" s="1"/>
  <c r="W6432" i="1"/>
  <c r="E6432" i="1" s="1"/>
  <c r="W345" i="1"/>
  <c r="E345" i="1" s="1"/>
  <c r="W5996" i="1"/>
  <c r="E5996" i="1" s="1"/>
  <c r="W2743" i="1"/>
  <c r="E2743" i="1" s="1"/>
  <c r="W3590" i="1"/>
  <c r="E3590" i="1" s="1"/>
  <c r="W3178" i="1"/>
  <c r="E3178" i="1" s="1"/>
  <c r="W6450" i="1"/>
  <c r="E6450" i="1" s="1"/>
  <c r="W8341" i="1"/>
  <c r="E8341" i="1" s="1"/>
  <c r="W3385" i="1"/>
  <c r="E3385" i="1" s="1"/>
  <c r="W3141" i="1"/>
  <c r="E3141" i="1" s="1"/>
  <c r="W974" i="1"/>
  <c r="E974" i="1" s="1"/>
  <c r="W3731" i="1"/>
  <c r="E3731" i="1" s="1"/>
  <c r="W4437" i="1"/>
  <c r="E4437" i="1" s="1"/>
  <c r="W6530" i="1"/>
  <c r="E6530" i="1" s="1"/>
  <c r="W2781" i="1"/>
  <c r="E2781" i="1" s="1"/>
  <c r="W2740" i="1"/>
  <c r="E2740" i="1" s="1"/>
  <c r="W8231" i="1"/>
  <c r="E8231" i="1" s="1"/>
  <c r="W2946" i="1"/>
  <c r="E2946" i="1" s="1"/>
  <c r="W8221" i="1"/>
  <c r="E8221" i="1" s="1"/>
  <c r="W1302" i="1"/>
  <c r="E1302" i="1" s="1"/>
  <c r="W8225" i="1"/>
  <c r="E8225" i="1" s="1"/>
  <c r="W186" i="1"/>
  <c r="E186" i="1" s="1"/>
  <c r="W1575" i="1"/>
  <c r="E1575" i="1" s="1"/>
  <c r="W5073" i="1"/>
  <c r="E5073" i="1" s="1"/>
  <c r="W4331" i="1"/>
  <c r="E4331" i="1" s="1"/>
  <c r="W2582" i="1"/>
  <c r="E2582" i="1" s="1"/>
  <c r="W8220" i="1"/>
  <c r="E8220" i="1" s="1"/>
  <c r="W1788" i="1"/>
  <c r="E1788" i="1" s="1"/>
  <c r="W5627" i="1"/>
  <c r="E5627" i="1" s="1"/>
  <c r="W1054" i="1"/>
  <c r="E1054" i="1" s="1"/>
  <c r="W6193" i="1"/>
  <c r="E6193" i="1" s="1"/>
  <c r="W2637" i="1"/>
  <c r="E2637" i="1" s="1"/>
  <c r="W4703" i="1"/>
  <c r="E4703" i="1" s="1"/>
  <c r="W5582" i="1"/>
  <c r="E5582" i="1" s="1"/>
  <c r="W71" i="1"/>
  <c r="E71" i="1" s="1"/>
  <c r="W7235" i="1"/>
  <c r="E7235" i="1" s="1"/>
  <c r="W6035" i="1"/>
  <c r="E6035" i="1" s="1"/>
  <c r="W217" i="1"/>
  <c r="E217" i="1" s="1"/>
  <c r="W6085" i="1"/>
  <c r="E6085" i="1" s="1"/>
  <c r="W3434" i="1"/>
  <c r="E3434" i="1" s="1"/>
  <c r="W5022" i="1"/>
  <c r="E5022" i="1" s="1"/>
  <c r="W4381" i="1"/>
  <c r="E4381" i="1" s="1"/>
  <c r="W3945" i="1"/>
  <c r="E3945" i="1" s="1"/>
  <c r="W906" i="1"/>
  <c r="E906" i="1" s="1"/>
  <c r="W298" i="1"/>
  <c r="E298" i="1" s="1"/>
  <c r="W418" i="1"/>
  <c r="E418" i="1" s="1"/>
  <c r="W2784" i="1"/>
  <c r="E2784" i="1" s="1"/>
  <c r="W6606" i="1"/>
  <c r="E6606" i="1" s="1"/>
  <c r="W6403" i="1"/>
  <c r="E6403" i="1" s="1"/>
  <c r="W7269" i="1"/>
  <c r="E7269" i="1" s="1"/>
  <c r="W6565" i="1"/>
  <c r="E6565" i="1" s="1"/>
  <c r="W5248" i="1"/>
  <c r="E5248" i="1" s="1"/>
  <c r="W6714" i="1"/>
  <c r="E6714" i="1" s="1"/>
  <c r="W2920" i="1"/>
  <c r="E2920" i="1" s="1"/>
  <c r="W5699" i="1"/>
  <c r="E5699" i="1" s="1"/>
  <c r="W5446" i="1"/>
  <c r="E5446" i="1" s="1"/>
  <c r="W5442" i="1"/>
  <c r="E5442" i="1" s="1"/>
  <c r="W3013" i="1"/>
  <c r="E3013" i="1" s="1"/>
  <c r="W5774" i="1"/>
  <c r="E5774" i="1" s="1"/>
  <c r="W1512" i="1"/>
  <c r="E1512" i="1" s="1"/>
  <c r="W6309" i="1"/>
  <c r="E6309" i="1" s="1"/>
  <c r="W1966" i="1"/>
  <c r="E1966" i="1" s="1"/>
  <c r="W1587" i="1"/>
  <c r="E1587" i="1" s="1"/>
  <c r="W3310" i="1"/>
  <c r="E3310" i="1" s="1"/>
  <c r="W250" i="1"/>
  <c r="E250" i="1" s="1"/>
  <c r="W7326" i="1"/>
  <c r="E7326" i="1" s="1"/>
  <c r="W578" i="1"/>
  <c r="E578" i="1" s="1"/>
  <c r="W4436" i="1"/>
  <c r="E4436" i="1" s="1"/>
  <c r="W1653" i="1"/>
  <c r="E1653" i="1" s="1"/>
  <c r="W4258" i="1"/>
  <c r="E4258" i="1" s="1"/>
  <c r="W4770" i="1"/>
  <c r="E4770" i="1" s="1"/>
  <c r="W6528" i="1"/>
  <c r="E6528" i="1" s="1"/>
  <c r="W7901" i="1"/>
  <c r="E7901" i="1" s="1"/>
  <c r="W3199" i="1"/>
  <c r="E3199" i="1" s="1"/>
  <c r="W115" i="1"/>
  <c r="E115" i="1" s="1"/>
  <c r="W4429" i="1"/>
  <c r="E4429" i="1" s="1"/>
  <c r="W4418" i="1"/>
  <c r="E4418" i="1" s="1"/>
  <c r="W4717" i="1"/>
  <c r="E4717" i="1" s="1"/>
  <c r="W3794" i="1"/>
  <c r="E3794" i="1" s="1"/>
  <c r="W2309" i="1"/>
  <c r="E2309" i="1" s="1"/>
  <c r="W3495" i="1"/>
  <c r="E3495" i="1" s="1"/>
  <c r="W5477" i="1"/>
  <c r="E5477" i="1" s="1"/>
  <c r="W8286" i="1"/>
  <c r="E8286" i="1" s="1"/>
  <c r="W246" i="1"/>
  <c r="E246" i="1" s="1"/>
  <c r="W8179" i="1"/>
  <c r="E8179" i="1" s="1"/>
  <c r="W7366" i="1"/>
  <c r="E7366" i="1" s="1"/>
  <c r="W532" i="1"/>
  <c r="E532" i="1" s="1"/>
  <c r="W5721" i="1"/>
  <c r="E5721" i="1" s="1"/>
  <c r="W4114" i="1"/>
  <c r="E4114" i="1" s="1"/>
  <c r="W5630" i="1"/>
  <c r="E5630" i="1" s="1"/>
  <c r="W685" i="1"/>
  <c r="E685" i="1" s="1"/>
  <c r="W1908" i="1"/>
  <c r="E1908" i="1" s="1"/>
  <c r="W5962" i="1"/>
  <c r="E5962" i="1" s="1"/>
  <c r="W1008" i="1"/>
  <c r="E1008" i="1" s="1"/>
  <c r="W2531" i="1"/>
  <c r="E2531" i="1" s="1"/>
  <c r="W6216" i="1"/>
  <c r="E6216" i="1" s="1"/>
  <c r="W4353" i="1"/>
  <c r="E4353" i="1" s="1"/>
  <c r="W4675" i="1"/>
  <c r="E4675" i="1" s="1"/>
  <c r="W5530" i="1"/>
  <c r="E5530" i="1" s="1"/>
  <c r="W263" i="1"/>
  <c r="E263" i="1" s="1"/>
  <c r="W2544" i="1"/>
  <c r="E2544" i="1" s="1"/>
  <c r="W5426" i="1"/>
  <c r="E5426" i="1" s="1"/>
  <c r="W1045" i="1"/>
  <c r="E1045" i="1" s="1"/>
  <c r="W539" i="1"/>
  <c r="E539" i="1" s="1"/>
  <c r="W742" i="1"/>
  <c r="E742" i="1" s="1"/>
  <c r="W6938" i="1"/>
  <c r="E6938" i="1" s="1"/>
  <c r="W4000" i="1"/>
  <c r="E4000" i="1" s="1"/>
  <c r="W3313" i="1"/>
  <c r="E3313" i="1" s="1"/>
  <c r="W8157" i="1"/>
  <c r="E8157" i="1" s="1"/>
  <c r="W6344" i="1"/>
  <c r="E6344" i="1" s="1"/>
  <c r="W3116" i="1"/>
  <c r="E3116" i="1" s="1"/>
  <c r="W6793" i="1"/>
  <c r="E6793" i="1" s="1"/>
  <c r="W2118" i="1"/>
  <c r="E2118" i="1" s="1"/>
  <c r="W185" i="1"/>
  <c r="E185" i="1" s="1"/>
  <c r="W3417" i="1"/>
  <c r="E3417" i="1" s="1"/>
  <c r="W667" i="1"/>
  <c r="E667" i="1" s="1"/>
  <c r="W31" i="1"/>
  <c r="E31" i="1" s="1"/>
  <c r="W5217" i="1"/>
  <c r="E5217" i="1" s="1"/>
  <c r="W988" i="1"/>
  <c r="E988" i="1" s="1"/>
  <c r="W4079" i="1"/>
  <c r="E4079" i="1" s="1"/>
  <c r="W7271" i="1"/>
  <c r="E7271" i="1" s="1"/>
  <c r="W637" i="1"/>
  <c r="E637" i="1" s="1"/>
  <c r="W2332" i="1"/>
  <c r="E2332" i="1" s="1"/>
  <c r="W7037" i="1"/>
  <c r="E7037" i="1" s="1"/>
  <c r="W2588" i="1"/>
  <c r="E2588" i="1" s="1"/>
  <c r="W7298" i="1"/>
  <c r="E7298" i="1" s="1"/>
  <c r="W644" i="1"/>
  <c r="E644" i="1" s="1"/>
  <c r="W5954" i="1"/>
  <c r="E5954" i="1" s="1"/>
  <c r="W2754" i="1"/>
  <c r="E2754" i="1" s="1"/>
  <c r="W6028" i="1"/>
  <c r="E6028" i="1" s="1"/>
  <c r="W5032" i="1"/>
  <c r="E5032" i="1" s="1"/>
  <c r="W2204" i="1"/>
  <c r="E2204" i="1" s="1"/>
  <c r="W2406" i="1"/>
  <c r="E2406" i="1" s="1"/>
  <c r="W4667" i="1"/>
  <c r="E4667" i="1" s="1"/>
  <c r="W2833" i="1"/>
  <c r="E2833" i="1" s="1"/>
  <c r="W4420" i="1"/>
  <c r="E4420" i="1" s="1"/>
  <c r="W6597" i="1"/>
  <c r="E6597" i="1" s="1"/>
  <c r="W5080" i="1"/>
  <c r="E5080" i="1" s="1"/>
  <c r="W1425" i="1"/>
  <c r="E1425" i="1" s="1"/>
  <c r="W1488" i="1"/>
  <c r="E1488" i="1" s="1"/>
  <c r="W1644" i="1"/>
  <c r="E1644" i="1" s="1"/>
  <c r="W4066" i="1"/>
  <c r="E4066" i="1" s="1"/>
  <c r="W3877" i="1"/>
  <c r="E3877" i="1" s="1"/>
  <c r="W7068" i="1"/>
  <c r="E7068" i="1" s="1"/>
  <c r="W5433" i="1"/>
  <c r="E5433" i="1" s="1"/>
  <c r="W5896" i="1"/>
  <c r="E5896" i="1" s="1"/>
  <c r="W7405" i="1"/>
  <c r="E7405" i="1" s="1"/>
  <c r="W2998" i="1"/>
  <c r="E2998" i="1" s="1"/>
  <c r="W133" i="1"/>
  <c r="E133" i="1" s="1"/>
  <c r="W1491" i="1"/>
  <c r="E1491" i="1" s="1"/>
  <c r="W5787" i="1"/>
  <c r="E5787" i="1" s="1"/>
  <c r="W6093" i="1"/>
  <c r="E6093" i="1" s="1"/>
  <c r="W1493" i="1"/>
  <c r="E1493" i="1" s="1"/>
  <c r="W2990" i="1"/>
  <c r="E2990" i="1" s="1"/>
  <c r="W3873" i="1"/>
  <c r="E3873" i="1" s="1"/>
  <c r="W796" i="1"/>
  <c r="E796" i="1" s="1"/>
  <c r="W1201" i="1"/>
  <c r="E1201" i="1" s="1"/>
  <c r="W7966" i="1"/>
  <c r="E7966" i="1" s="1"/>
  <c r="W238" i="1"/>
  <c r="E238" i="1" s="1"/>
  <c r="W7294" i="1"/>
  <c r="E7294" i="1" s="1"/>
  <c r="W7341" i="1"/>
  <c r="E7341" i="1" s="1"/>
  <c r="W4361" i="1"/>
  <c r="E4361" i="1" s="1"/>
  <c r="W449" i="1"/>
  <c r="E449" i="1" s="1"/>
  <c r="W7418" i="1"/>
  <c r="E7418" i="1" s="1"/>
  <c r="W619" i="1"/>
  <c r="E619" i="1" s="1"/>
  <c r="W4816" i="1"/>
  <c r="E4816" i="1" s="1"/>
  <c r="W4887" i="1"/>
  <c r="E4887" i="1" s="1"/>
  <c r="W2166" i="1"/>
  <c r="E2166" i="1" s="1"/>
  <c r="W1267" i="1"/>
  <c r="E1267" i="1" s="1"/>
  <c r="W6607" i="1"/>
  <c r="E6607" i="1" s="1"/>
  <c r="W3125" i="1"/>
  <c r="E3125" i="1" s="1"/>
  <c r="W7941" i="1"/>
  <c r="E7941" i="1" s="1"/>
  <c r="W7252" i="1"/>
  <c r="E7252" i="1" s="1"/>
  <c r="W7263" i="1"/>
  <c r="E7263" i="1" s="1"/>
  <c r="W1574" i="1"/>
  <c r="E1574" i="1" s="1"/>
  <c r="W4197" i="1"/>
  <c r="E4197" i="1" s="1"/>
  <c r="W244" i="1"/>
  <c r="E244" i="1" s="1"/>
  <c r="W8254" i="1"/>
  <c r="E8254" i="1" s="1"/>
  <c r="W6460" i="1"/>
  <c r="E6460" i="1" s="1"/>
  <c r="W3170" i="1"/>
  <c r="E3170" i="1" s="1"/>
  <c r="W2652" i="1"/>
  <c r="E2652" i="1" s="1"/>
  <c r="W442" i="1"/>
  <c r="E442" i="1" s="1"/>
  <c r="W1116" i="1"/>
  <c r="E1116" i="1" s="1"/>
  <c r="W8159" i="1"/>
  <c r="E8159" i="1" s="1"/>
  <c r="W13" i="1"/>
  <c r="E13" i="1" s="1"/>
  <c r="W3716" i="1"/>
  <c r="E3716" i="1" s="1"/>
  <c r="W3853" i="1"/>
  <c r="E3853" i="1" s="1"/>
  <c r="W1105" i="1"/>
  <c r="E1105" i="1" s="1"/>
  <c r="W4644" i="1"/>
  <c r="E4644" i="1" s="1"/>
  <c r="W1297" i="1"/>
  <c r="E1297" i="1" s="1"/>
  <c r="W5640" i="1"/>
  <c r="E5640" i="1" s="1"/>
  <c r="W1458" i="1"/>
  <c r="E1458" i="1" s="1"/>
  <c r="W2661" i="1"/>
  <c r="E2661" i="1" s="1"/>
  <c r="W4760" i="1"/>
  <c r="E4760" i="1" s="1"/>
  <c r="W7550" i="1"/>
  <c r="E7550" i="1" s="1"/>
  <c r="W5545" i="1"/>
  <c r="E5545" i="1" s="1"/>
  <c r="W2719" i="1"/>
  <c r="E2719" i="1" s="1"/>
  <c r="W1722" i="1"/>
  <c r="E1722" i="1" s="1"/>
  <c r="W5373" i="1"/>
  <c r="E5373" i="1" s="1"/>
  <c r="W6267" i="1"/>
  <c r="E6267" i="1" s="1"/>
  <c r="W4277" i="1"/>
  <c r="E4277" i="1" s="1"/>
  <c r="W3010" i="1"/>
  <c r="E3010" i="1" s="1"/>
  <c r="W143" i="1"/>
  <c r="E143" i="1" s="1"/>
  <c r="W102" i="1"/>
  <c r="E102" i="1" s="1"/>
  <c r="W7886" i="1"/>
  <c r="E7886" i="1" s="1"/>
  <c r="W6104" i="1"/>
  <c r="E6104" i="1" s="1"/>
  <c r="W7356" i="1"/>
  <c r="E7356" i="1" s="1"/>
  <c r="W1498" i="1"/>
  <c r="E1498" i="1" s="1"/>
  <c r="W1767" i="1"/>
  <c r="E1767" i="1" s="1"/>
  <c r="W3739" i="1"/>
  <c r="E3739" i="1" s="1"/>
  <c r="W3101" i="1"/>
  <c r="E3101" i="1" s="1"/>
  <c r="W6929" i="1"/>
  <c r="E6929" i="1" s="1"/>
  <c r="W3703" i="1"/>
  <c r="E3703" i="1" s="1"/>
  <c r="W8216" i="1"/>
  <c r="E8216" i="1" s="1"/>
  <c r="W2395" i="1"/>
  <c r="E2395" i="1" s="1"/>
  <c r="W1193" i="1"/>
  <c r="E1193" i="1" s="1"/>
  <c r="W518" i="1"/>
  <c r="E518" i="1" s="1"/>
  <c r="W6922" i="1"/>
  <c r="E6922" i="1" s="1"/>
  <c r="W4934" i="1"/>
  <c r="E4934" i="1" s="1"/>
  <c r="W1616" i="1"/>
  <c r="E1616" i="1" s="1"/>
  <c r="W1240" i="1"/>
  <c r="E1240" i="1" s="1"/>
  <c r="W1904" i="1"/>
  <c r="E1904" i="1" s="1"/>
  <c r="W4554" i="1"/>
  <c r="E4554" i="1" s="1"/>
  <c r="W3445" i="1"/>
  <c r="E3445" i="1" s="1"/>
  <c r="W7134" i="1"/>
  <c r="E7134" i="1" s="1"/>
  <c r="W3638" i="1"/>
  <c r="E3638" i="1" s="1"/>
  <c r="W117" i="1"/>
  <c r="E117" i="1" s="1"/>
  <c r="W4493" i="1"/>
  <c r="E4493" i="1" s="1"/>
  <c r="W2218" i="1"/>
  <c r="E2218" i="1" s="1"/>
  <c r="W5691" i="1"/>
  <c r="E5691" i="1" s="1"/>
  <c r="W6717" i="1"/>
  <c r="E6717" i="1" s="1"/>
  <c r="W701" i="1"/>
  <c r="E701" i="1" s="1"/>
  <c r="W1619" i="1"/>
  <c r="E1619" i="1" s="1"/>
  <c r="W5151" i="1"/>
  <c r="E5151" i="1" s="1"/>
  <c r="W5506" i="1"/>
  <c r="E5506" i="1" s="1"/>
  <c r="W634" i="1"/>
  <c r="E634" i="1" s="1"/>
  <c r="W5531" i="1"/>
  <c r="E5531" i="1" s="1"/>
  <c r="W1449" i="1"/>
  <c r="E1449" i="1" s="1"/>
  <c r="W2417" i="1"/>
  <c r="E2417" i="1" s="1"/>
  <c r="W5492" i="1"/>
  <c r="E5492" i="1" s="1"/>
  <c r="W369" i="1"/>
  <c r="E369" i="1" s="1"/>
  <c r="W3127" i="1"/>
  <c r="E3127" i="1" s="1"/>
  <c r="W4051" i="1"/>
  <c r="E4051" i="1" s="1"/>
  <c r="W193" i="1"/>
  <c r="E193" i="1" s="1"/>
  <c r="W300" i="1"/>
  <c r="E300" i="1" s="1"/>
  <c r="W5192" i="1"/>
  <c r="E5192" i="1" s="1"/>
  <c r="W5035" i="1"/>
  <c r="E5035" i="1" s="1"/>
  <c r="W7560" i="1"/>
  <c r="E7560" i="1" s="1"/>
  <c r="W4120" i="1"/>
  <c r="E4120" i="1" s="1"/>
  <c r="W7513" i="1"/>
  <c r="E7513" i="1" s="1"/>
  <c r="W3741" i="1"/>
  <c r="E3741" i="1" s="1"/>
  <c r="W5326" i="1"/>
  <c r="E5326" i="1" s="1"/>
  <c r="W2343" i="1"/>
  <c r="E2343" i="1" s="1"/>
  <c r="W5852" i="1"/>
  <c r="E5852" i="1" s="1"/>
  <c r="W1070" i="1"/>
  <c r="E1070" i="1" s="1"/>
  <c r="W3616" i="1"/>
  <c r="E3616" i="1" s="1"/>
  <c r="W1121" i="1"/>
  <c r="E1121" i="1" s="1"/>
  <c r="W2568" i="1"/>
  <c r="E2568" i="1" s="1"/>
  <c r="W8191" i="1"/>
  <c r="E8191" i="1" s="1"/>
  <c r="W2534" i="1"/>
  <c r="E2534" i="1" s="1"/>
  <c r="W8133" i="1"/>
  <c r="E8133" i="1" s="1"/>
  <c r="W2404" i="1"/>
  <c r="E2404" i="1" s="1"/>
  <c r="W2295" i="1"/>
  <c r="E2295" i="1" s="1"/>
  <c r="W5428" i="1"/>
  <c r="E5428" i="1" s="1"/>
  <c r="W6646" i="1"/>
  <c r="E6646" i="1" s="1"/>
  <c r="W7816" i="1"/>
  <c r="E7816" i="1" s="1"/>
  <c r="W4923" i="1"/>
  <c r="E4923" i="1" s="1"/>
  <c r="W2721" i="1"/>
  <c r="E2721" i="1" s="1"/>
  <c r="W1714" i="1"/>
  <c r="E1714" i="1" s="1"/>
  <c r="W2705" i="1"/>
  <c r="E2705" i="1" s="1"/>
  <c r="W6404" i="1"/>
  <c r="E6404" i="1" s="1"/>
  <c r="W5369" i="1"/>
  <c r="E5369" i="1" s="1"/>
  <c r="W7378" i="1"/>
  <c r="E7378" i="1" s="1"/>
  <c r="W2597" i="1"/>
  <c r="E2597" i="1" s="1"/>
  <c r="W1687" i="1"/>
  <c r="E1687" i="1" s="1"/>
  <c r="W2930" i="1"/>
  <c r="E2930" i="1" s="1"/>
  <c r="W832" i="1"/>
  <c r="E832" i="1" s="1"/>
  <c r="W2465" i="1"/>
  <c r="E2465" i="1" s="1"/>
  <c r="W636" i="1"/>
  <c r="E636" i="1" s="1"/>
  <c r="W327" i="1"/>
  <c r="E327" i="1" s="1"/>
  <c r="W4805" i="1"/>
  <c r="E4805" i="1" s="1"/>
  <c r="W4724" i="1"/>
  <c r="E4724" i="1" s="1"/>
  <c r="W3055" i="1"/>
  <c r="E3055" i="1" s="1"/>
  <c r="W8043" i="1"/>
  <c r="E8043" i="1" s="1"/>
  <c r="W1656" i="1"/>
  <c r="E1656" i="1" s="1"/>
  <c r="W3694" i="1"/>
  <c r="E3694" i="1" s="1"/>
  <c r="W4540" i="1"/>
  <c r="E4540" i="1" s="1"/>
  <c r="W4555" i="1"/>
  <c r="E4555" i="1" s="1"/>
  <c r="W484" i="1"/>
  <c r="E484" i="1" s="1"/>
  <c r="W1074" i="1"/>
  <c r="E1074" i="1" s="1"/>
  <c r="W7127" i="1"/>
  <c r="E7127" i="1" s="1"/>
  <c r="W6747" i="1"/>
  <c r="E6747" i="1" s="1"/>
  <c r="W1662" i="1"/>
  <c r="E1662" i="1" s="1"/>
  <c r="W6048" i="1"/>
  <c r="E6048" i="1" s="1"/>
  <c r="W4386" i="1"/>
  <c r="E4386" i="1" s="1"/>
  <c r="W1509" i="1"/>
  <c r="E1509" i="1" s="1"/>
  <c r="W136" i="1"/>
  <c r="E136" i="1" s="1"/>
  <c r="W2284" i="1"/>
  <c r="E2284" i="1" s="1"/>
  <c r="W2727" i="1"/>
  <c r="E2727" i="1" s="1"/>
  <c r="W5795" i="1"/>
  <c r="E5795" i="1" s="1"/>
  <c r="W2623" i="1"/>
  <c r="E2623" i="1" s="1"/>
  <c r="W6925" i="1"/>
  <c r="E6925" i="1" s="1"/>
  <c r="W7937" i="1"/>
  <c r="E7937" i="1" s="1"/>
  <c r="W1548" i="1"/>
  <c r="E1548" i="1" s="1"/>
  <c r="W7686" i="1"/>
  <c r="E7686" i="1" s="1"/>
  <c r="W4478" i="1"/>
  <c r="E4478" i="1" s="1"/>
  <c r="W213" i="1"/>
  <c r="E213" i="1" s="1"/>
  <c r="W1937" i="1"/>
  <c r="E1937" i="1" s="1"/>
  <c r="W4708" i="1"/>
  <c r="E4708" i="1" s="1"/>
  <c r="W3498" i="1"/>
  <c r="E3498" i="1" s="1"/>
  <c r="W1431" i="1"/>
  <c r="E1431" i="1" s="1"/>
  <c r="W1334" i="1"/>
  <c r="E1334" i="1" s="1"/>
  <c r="W577" i="1"/>
  <c r="E577" i="1" s="1"/>
  <c r="W7132" i="1"/>
  <c r="E7132" i="1" s="1"/>
  <c r="W3994" i="1"/>
  <c r="E3994" i="1" s="1"/>
  <c r="W628" i="1"/>
  <c r="E628" i="1" s="1"/>
  <c r="W3148" i="1"/>
  <c r="E3148" i="1" s="1"/>
  <c r="W3023" i="1"/>
  <c r="E3023" i="1" s="1"/>
  <c r="W4588" i="1"/>
  <c r="E4588" i="1" s="1"/>
  <c r="W4367" i="1"/>
  <c r="E4367" i="1" s="1"/>
  <c r="W2868" i="1"/>
  <c r="E2868" i="1" s="1"/>
  <c r="W7153" i="1"/>
  <c r="E7153" i="1" s="1"/>
  <c r="W4011" i="1"/>
  <c r="E4011" i="1" s="1"/>
  <c r="W6681" i="1"/>
  <c r="E6681" i="1" s="1"/>
  <c r="W8257" i="1"/>
  <c r="E8257" i="1" s="1"/>
  <c r="W4975" i="1"/>
  <c r="E4975" i="1" s="1"/>
  <c r="W4357" i="1"/>
  <c r="E4357" i="1" s="1"/>
  <c r="W986" i="1"/>
  <c r="E986" i="1" s="1"/>
  <c r="W3362" i="1"/>
  <c r="E3362" i="1" s="1"/>
  <c r="W3355" i="1"/>
  <c r="E3355" i="1" s="1"/>
  <c r="W966" i="1"/>
  <c r="E966" i="1" s="1"/>
  <c r="W2108" i="1"/>
  <c r="E2108" i="1" s="1"/>
  <c r="W7079" i="1"/>
  <c r="E7079" i="1" s="1"/>
  <c r="W931" i="1"/>
  <c r="E931" i="1" s="1"/>
  <c r="W1033" i="1"/>
  <c r="E1033" i="1" s="1"/>
  <c r="W4166" i="1"/>
  <c r="E4166" i="1" s="1"/>
  <c r="W7268" i="1"/>
  <c r="E7268" i="1" s="1"/>
  <c r="W534" i="1"/>
  <c r="E534" i="1" s="1"/>
  <c r="W6027" i="1"/>
  <c r="E6027" i="1" s="1"/>
  <c r="W2741" i="1"/>
  <c r="E2741" i="1" s="1"/>
  <c r="W718" i="1"/>
  <c r="E718" i="1" s="1"/>
  <c r="W8035" i="1"/>
  <c r="E8035" i="1" s="1"/>
  <c r="W7563" i="1"/>
  <c r="E7563" i="1" s="1"/>
  <c r="W4569" i="1"/>
  <c r="E4569" i="1" s="1"/>
  <c r="W6037" i="1"/>
  <c r="E6037" i="1" s="1"/>
  <c r="W1593" i="1"/>
  <c r="E1593" i="1" s="1"/>
  <c r="W7422" i="1"/>
  <c r="E7422" i="1" s="1"/>
  <c r="W98" i="1"/>
  <c r="E98" i="1" s="1"/>
  <c r="W324" i="1"/>
  <c r="E324" i="1" s="1"/>
  <c r="W3090" i="1"/>
  <c r="E3090" i="1" s="1"/>
  <c r="W1802" i="1"/>
  <c r="E1802" i="1" s="1"/>
  <c r="W4712" i="1"/>
  <c r="E4712" i="1" s="1"/>
  <c r="W8266" i="1"/>
  <c r="E8266" i="1" s="1"/>
  <c r="W53" i="1"/>
  <c r="E53" i="1" s="1"/>
  <c r="W6161" i="1"/>
  <c r="E6161" i="1" s="1"/>
  <c r="W4649" i="1"/>
  <c r="E4649" i="1" s="1"/>
  <c r="W7570" i="1"/>
  <c r="E7570" i="1" s="1"/>
  <c r="W6779" i="1"/>
  <c r="E6779" i="1" s="1"/>
  <c r="W1841" i="1"/>
  <c r="E1841" i="1" s="1"/>
  <c r="W944" i="1"/>
  <c r="E944" i="1" s="1"/>
  <c r="W4506" i="1"/>
  <c r="E4506" i="1" s="1"/>
  <c r="W1769" i="1"/>
  <c r="E1769" i="1" s="1"/>
  <c r="W7581" i="1"/>
  <c r="E7581" i="1" s="1"/>
  <c r="W7934" i="1"/>
  <c r="E7934" i="1" s="1"/>
  <c r="W2501" i="1"/>
  <c r="E2501" i="1" s="1"/>
  <c r="W4458" i="1"/>
  <c r="E4458" i="1" s="1"/>
  <c r="W8050" i="1"/>
  <c r="E8050" i="1" s="1"/>
  <c r="W3401" i="1"/>
  <c r="E3401" i="1" s="1"/>
  <c r="W1583" i="1"/>
  <c r="E1583" i="1" s="1"/>
  <c r="W7925" i="1"/>
  <c r="E7925" i="1" s="1"/>
  <c r="W6975" i="1"/>
  <c r="E6975" i="1" s="1"/>
  <c r="W7863" i="1"/>
  <c r="E7863" i="1" s="1"/>
  <c r="W6751" i="1"/>
  <c r="E6751" i="1" s="1"/>
  <c r="W2190" i="1"/>
  <c r="E2190" i="1" s="1"/>
  <c r="W7590" i="1"/>
  <c r="E7590" i="1" s="1"/>
  <c r="W6959" i="1"/>
  <c r="E6959" i="1" s="1"/>
  <c r="W5020" i="1"/>
  <c r="E5020" i="1" s="1"/>
  <c r="W2415" i="1"/>
  <c r="E2415" i="1" s="1"/>
  <c r="W815" i="1"/>
  <c r="E815" i="1" s="1"/>
  <c r="W2764" i="1"/>
  <c r="E2764" i="1" s="1"/>
  <c r="W377" i="1"/>
  <c r="E377" i="1" s="1"/>
  <c r="W6575" i="1"/>
  <c r="E6575" i="1" s="1"/>
  <c r="W4358" i="1"/>
  <c r="E4358" i="1" s="1"/>
  <c r="W5122" i="1"/>
  <c r="E5122" i="1" s="1"/>
  <c r="W2845" i="1"/>
  <c r="E2845" i="1" s="1"/>
  <c r="W38" i="1"/>
  <c r="E38" i="1" s="1"/>
  <c r="W4296" i="1"/>
  <c r="E4296" i="1" s="1"/>
  <c r="W3122" i="1"/>
  <c r="E3122" i="1" s="1"/>
  <c r="W2769" i="1"/>
  <c r="E2769" i="1" s="1"/>
  <c r="W7968" i="1"/>
  <c r="E7968" i="1" s="1"/>
  <c r="W6720" i="1"/>
  <c r="E6720" i="1" s="1"/>
  <c r="W7917" i="1"/>
  <c r="E7917" i="1" s="1"/>
  <c r="W5511" i="1"/>
  <c r="E5511" i="1" s="1"/>
  <c r="W3072" i="1"/>
  <c r="E3072" i="1" s="1"/>
  <c r="W969" i="1"/>
  <c r="E969" i="1" s="1"/>
  <c r="W410" i="1"/>
  <c r="E410" i="1" s="1"/>
  <c r="W4499" i="1"/>
  <c r="E4499" i="1" s="1"/>
  <c r="W8324" i="1"/>
  <c r="E8324" i="1" s="1"/>
  <c r="W5515" i="1"/>
  <c r="E5515" i="1" s="1"/>
  <c r="W3070" i="1"/>
  <c r="E3070" i="1" s="1"/>
  <c r="W8101" i="1"/>
  <c r="E8101" i="1" s="1"/>
  <c r="W998" i="1"/>
  <c r="E998" i="1" s="1"/>
  <c r="W3666" i="1"/>
  <c r="E3666" i="1" s="1"/>
  <c r="W1850" i="1"/>
  <c r="E1850" i="1" s="1"/>
  <c r="W2647" i="1"/>
  <c r="E2647" i="1" s="1"/>
  <c r="W3156" i="1"/>
  <c r="E3156" i="1" s="1"/>
  <c r="W3909" i="1"/>
  <c r="E3909" i="1" s="1"/>
  <c r="W6402" i="1"/>
  <c r="E6402" i="1" s="1"/>
  <c r="W1287" i="1"/>
  <c r="E1287" i="1" s="1"/>
  <c r="W803" i="1"/>
  <c r="E803" i="1" s="1"/>
  <c r="W3222" i="1"/>
  <c r="E3222" i="1" s="1"/>
  <c r="W2081" i="1"/>
  <c r="E2081" i="1" s="1"/>
  <c r="W6371" i="1"/>
  <c r="E6371" i="1" s="1"/>
  <c r="W7272" i="1"/>
  <c r="E7272" i="1" s="1"/>
  <c r="W5232" i="1"/>
  <c r="E5232" i="1" s="1"/>
  <c r="W1532" i="1"/>
  <c r="E1532" i="1" s="1"/>
  <c r="W841" i="1"/>
  <c r="E841" i="1" s="1"/>
  <c r="W3895" i="1"/>
  <c r="E3895" i="1" s="1"/>
  <c r="W2955" i="1"/>
  <c r="E2955" i="1" s="1"/>
  <c r="W4489" i="1"/>
  <c r="E4489" i="1" s="1"/>
  <c r="W3174" i="1"/>
  <c r="E3174" i="1" s="1"/>
  <c r="W4319" i="1"/>
  <c r="E4319" i="1" s="1"/>
  <c r="W5427" i="1"/>
  <c r="E5427" i="1" s="1"/>
  <c r="W6343" i="1"/>
  <c r="E6343" i="1" s="1"/>
  <c r="W2976" i="1"/>
  <c r="E2976" i="1" s="1"/>
  <c r="W1667" i="1"/>
  <c r="E1667" i="1" s="1"/>
  <c r="W5410" i="1"/>
  <c r="E5410" i="1" s="1"/>
  <c r="W252" i="1"/>
  <c r="E252" i="1" s="1"/>
  <c r="W1455" i="1"/>
  <c r="E1455" i="1" s="1"/>
  <c r="W4606" i="1"/>
  <c r="E4606" i="1" s="1"/>
  <c r="W2891" i="1"/>
  <c r="E2891" i="1" s="1"/>
  <c r="W542" i="1"/>
  <c r="E542" i="1" s="1"/>
  <c r="W209" i="1"/>
  <c r="E209" i="1" s="1"/>
  <c r="W89" i="1"/>
  <c r="E89" i="1" s="1"/>
  <c r="W3649" i="1"/>
  <c r="E3649" i="1" s="1"/>
  <c r="W3223" i="1"/>
  <c r="E3223" i="1" s="1"/>
  <c r="W4683" i="1"/>
  <c r="E4683" i="1" s="1"/>
  <c r="W284" i="1"/>
  <c r="E284" i="1" s="1"/>
  <c r="W2175" i="1"/>
  <c r="E2175" i="1" s="1"/>
  <c r="W2203" i="1"/>
  <c r="E2203" i="1" s="1"/>
  <c r="W6260" i="1"/>
  <c r="E6260" i="1" s="1"/>
  <c r="W5102" i="1"/>
  <c r="E5102" i="1" s="1"/>
  <c r="W3778" i="1"/>
  <c r="E3778" i="1" s="1"/>
  <c r="W7131" i="1"/>
  <c r="E7131" i="1" s="1"/>
  <c r="W7479" i="1"/>
  <c r="E7479" i="1" s="1"/>
  <c r="W7076" i="1"/>
  <c r="E7076" i="1" s="1"/>
  <c r="W1843" i="1"/>
  <c r="E1843" i="1" s="1"/>
  <c r="W5505" i="1"/>
  <c r="E5505" i="1" s="1"/>
  <c r="W3391" i="1"/>
  <c r="E3391" i="1" s="1"/>
  <c r="W3303" i="1"/>
  <c r="E3303" i="1" s="1"/>
  <c r="W868" i="1"/>
  <c r="E868" i="1" s="1"/>
  <c r="W1660" i="1"/>
  <c r="E1660" i="1" s="1"/>
  <c r="W4410" i="1"/>
  <c r="E4410" i="1" s="1"/>
  <c r="W3562" i="1"/>
  <c r="E3562" i="1" s="1"/>
  <c r="W8235" i="1"/>
  <c r="E8235" i="1" s="1"/>
  <c r="W4451" i="1"/>
  <c r="E4451" i="1" s="1"/>
  <c r="W2979" i="1"/>
  <c r="E2979" i="1" s="1"/>
  <c r="W4730" i="1"/>
  <c r="E4730" i="1" s="1"/>
  <c r="W6209" i="1"/>
  <c r="E6209" i="1" s="1"/>
  <c r="W2393" i="1"/>
  <c r="E2393" i="1" s="1"/>
  <c r="W6677" i="1"/>
  <c r="E6677" i="1" s="1"/>
  <c r="W3715" i="1"/>
  <c r="E3715" i="1" s="1"/>
  <c r="W2674" i="1"/>
  <c r="E2674" i="1" s="1"/>
  <c r="W917" i="1"/>
  <c r="E917" i="1" s="1"/>
  <c r="W1220" i="1"/>
  <c r="E1220" i="1" s="1"/>
  <c r="W7015" i="1"/>
  <c r="E7015" i="1" s="1"/>
  <c r="W2682" i="1"/>
  <c r="E2682" i="1" s="1"/>
  <c r="W5854" i="1"/>
  <c r="E5854" i="1" s="1"/>
  <c r="W1148" i="1"/>
  <c r="E1148" i="1" s="1"/>
  <c r="W6554" i="1"/>
  <c r="E6554" i="1" s="1"/>
  <c r="W4671" i="1"/>
  <c r="E4671" i="1" s="1"/>
  <c r="W7265" i="1"/>
  <c r="E7265" i="1" s="1"/>
  <c r="W1298" i="1"/>
  <c r="E1298" i="1" s="1"/>
  <c r="W2193" i="1"/>
  <c r="E2193" i="1" s="1"/>
  <c r="W6182" i="1"/>
  <c r="E6182" i="1" s="1"/>
  <c r="W5236" i="1"/>
  <c r="E5236" i="1" s="1"/>
  <c r="W2853" i="1"/>
  <c r="E2853" i="1" s="1"/>
  <c r="W8083" i="1"/>
  <c r="E8083" i="1" s="1"/>
  <c r="W2413" i="1"/>
  <c r="E2413" i="1" s="1"/>
  <c r="W6157" i="1"/>
  <c r="E6157" i="1" s="1"/>
  <c r="W6725" i="1"/>
  <c r="E6725" i="1" s="1"/>
  <c r="W7044" i="1"/>
  <c r="E7044" i="1" s="1"/>
  <c r="W4035" i="1"/>
  <c r="E4035" i="1" s="1"/>
  <c r="W2606" i="1"/>
  <c r="E2606" i="1" s="1"/>
  <c r="W5815" i="1"/>
  <c r="E5815" i="1" s="1"/>
  <c r="W6590" i="1"/>
  <c r="E6590" i="1" s="1"/>
  <c r="W5864" i="1"/>
  <c r="E5864" i="1" s="1"/>
  <c r="W1411" i="1"/>
  <c r="E1411" i="1" s="1"/>
  <c r="W3689" i="1"/>
  <c r="E3689" i="1" s="1"/>
  <c r="W4402" i="1"/>
  <c r="E4402" i="1" s="1"/>
  <c r="W32" i="1"/>
  <c r="E32" i="1" s="1"/>
  <c r="W5267" i="1"/>
  <c r="E5267" i="1" s="1"/>
  <c r="W4280" i="1"/>
  <c r="E4280" i="1" s="1"/>
  <c r="W5994" i="1"/>
  <c r="E5994" i="1" s="1"/>
  <c r="W6992" i="1"/>
  <c r="E6992" i="1" s="1"/>
  <c r="W6172" i="1"/>
  <c r="E6172" i="1" s="1"/>
  <c r="W5968" i="1"/>
  <c r="E5968" i="1" s="1"/>
  <c r="W1144" i="1"/>
  <c r="E1144" i="1" s="1"/>
  <c r="W6231" i="1"/>
  <c r="E6231" i="1" s="1"/>
  <c r="W1693" i="1"/>
  <c r="E1693" i="1" s="1"/>
  <c r="W705" i="1"/>
  <c r="E705" i="1" s="1"/>
  <c r="W890" i="1"/>
  <c r="E890" i="1" s="1"/>
  <c r="W149" i="1"/>
  <c r="E149" i="1" s="1"/>
  <c r="W2997" i="1"/>
  <c r="E2997" i="1" s="1"/>
  <c r="W2969" i="1"/>
  <c r="E2969" i="1" s="1"/>
  <c r="W4882" i="1"/>
  <c r="E4882" i="1" s="1"/>
  <c r="W6271" i="1"/>
  <c r="E6271" i="1" s="1"/>
  <c r="W938" i="1"/>
  <c r="E938" i="1" s="1"/>
  <c r="W3472" i="1"/>
  <c r="E3472" i="1" s="1"/>
  <c r="W6614" i="1"/>
  <c r="E6614" i="1" s="1"/>
  <c r="W167" i="1"/>
  <c r="E167" i="1" s="1"/>
  <c r="W5300" i="1"/>
  <c r="E5300" i="1" s="1"/>
  <c r="W2292" i="1"/>
  <c r="E2292" i="1" s="1"/>
  <c r="W5856" i="1"/>
  <c r="E5856" i="1" s="1"/>
  <c r="W8301" i="1"/>
  <c r="E8301" i="1" s="1"/>
  <c r="W5751" i="1"/>
  <c r="E5751" i="1" s="1"/>
  <c r="W1254" i="1"/>
  <c r="E1254" i="1" s="1"/>
  <c r="W7163" i="1"/>
  <c r="E7163" i="1" s="1"/>
  <c r="W553" i="1"/>
  <c r="E553" i="1" s="1"/>
  <c r="W7328" i="1"/>
  <c r="E7328" i="1" s="1"/>
  <c r="W3258" i="1"/>
  <c r="E3258" i="1" s="1"/>
  <c r="W1452" i="1"/>
  <c r="E1452" i="1" s="1"/>
  <c r="W5905" i="1"/>
  <c r="E5905" i="1" s="1"/>
  <c r="W1167" i="1"/>
  <c r="E1167" i="1" s="1"/>
  <c r="W7955" i="1"/>
  <c r="E7955" i="1" s="1"/>
  <c r="W3607" i="1"/>
  <c r="E3607" i="1" s="1"/>
  <c r="W1278" i="1"/>
  <c r="E1278" i="1" s="1"/>
  <c r="W6985" i="1"/>
  <c r="E6985" i="1" s="1"/>
  <c r="W1165" i="1"/>
  <c r="E1165" i="1" s="1"/>
  <c r="W8102" i="1"/>
  <c r="E8102" i="1" s="1"/>
  <c r="W7612" i="1"/>
  <c r="E7612" i="1" s="1"/>
  <c r="W8099" i="1"/>
  <c r="E8099" i="1" s="1"/>
  <c r="W1508" i="1"/>
  <c r="E1508" i="1" s="1"/>
  <c r="W6227" i="1"/>
  <c r="E6227" i="1" s="1"/>
  <c r="W4332" i="1"/>
  <c r="E4332" i="1" s="1"/>
  <c r="W8067" i="1"/>
  <c r="E8067" i="1" s="1"/>
  <c r="W774" i="1"/>
  <c r="E774" i="1" s="1"/>
  <c r="W4614" i="1"/>
  <c r="E4614" i="1" s="1"/>
  <c r="W5832" i="1"/>
  <c r="E5832" i="1" s="1"/>
  <c r="W7583" i="1"/>
  <c r="E7583" i="1" s="1"/>
  <c r="W3256" i="1"/>
  <c r="E3256" i="1" s="1"/>
  <c r="W1987" i="1"/>
  <c r="E1987" i="1" s="1"/>
  <c r="W6493" i="1"/>
  <c r="E6493" i="1" s="1"/>
  <c r="W5092" i="1"/>
  <c r="E5092" i="1" s="1"/>
  <c r="W3384" i="1"/>
  <c r="E3384" i="1" s="1"/>
  <c r="W4480" i="1"/>
  <c r="E4480" i="1" s="1"/>
  <c r="W7897" i="1"/>
  <c r="E7897" i="1" s="1"/>
  <c r="W2103" i="1"/>
  <c r="E2103" i="1" s="1"/>
  <c r="W2729" i="1"/>
  <c r="E2729" i="1" s="1"/>
  <c r="W508" i="1"/>
  <c r="E508" i="1" s="1"/>
  <c r="W5386" i="1"/>
  <c r="E5386" i="1" s="1"/>
  <c r="W5618" i="1"/>
  <c r="E5618" i="1" s="1"/>
  <c r="W54" i="1"/>
  <c r="E54" i="1" s="1"/>
  <c r="W7396" i="1"/>
  <c r="E7396" i="1" s="1"/>
  <c r="W5584" i="1"/>
  <c r="E5584" i="1" s="1"/>
  <c r="W6396" i="1"/>
  <c r="E6396" i="1" s="1"/>
  <c r="W5000" i="1"/>
  <c r="E5000" i="1" s="1"/>
  <c r="W1301" i="1"/>
  <c r="E1301" i="1" s="1"/>
  <c r="W355" i="1"/>
  <c r="E355" i="1" s="1"/>
  <c r="W3435" i="1"/>
  <c r="E3435" i="1" s="1"/>
  <c r="W7189" i="1"/>
  <c r="E7189" i="1" s="1"/>
  <c r="W693" i="1"/>
  <c r="E693" i="1" s="1"/>
  <c r="W5381" i="1"/>
  <c r="E5381" i="1" s="1"/>
  <c r="W1133" i="1"/>
  <c r="E1133" i="1" s="1"/>
  <c r="W2505" i="1"/>
  <c r="E2505" i="1" s="1"/>
  <c r="W3930" i="1"/>
  <c r="E3930" i="1" s="1"/>
  <c r="W3254" i="1"/>
  <c r="E3254" i="1" s="1"/>
  <c r="W8044" i="1"/>
  <c r="E8044" i="1" s="1"/>
  <c r="W4910" i="1"/>
  <c r="E4910" i="1" s="1"/>
  <c r="W1420" i="1"/>
  <c r="E1420" i="1" s="1"/>
  <c r="W1451" i="1"/>
  <c r="E1451" i="1" s="1"/>
  <c r="W6850" i="1"/>
  <c r="E6850" i="1" s="1"/>
  <c r="W8241" i="1"/>
  <c r="E8241" i="1" s="1"/>
  <c r="W6142" i="1"/>
  <c r="E6142" i="1" s="1"/>
  <c r="W1075" i="1"/>
  <c r="E1075" i="1" s="1"/>
  <c r="W2111" i="1"/>
  <c r="E2111" i="1" s="1"/>
  <c r="W1823" i="1"/>
  <c r="E1823" i="1" s="1"/>
  <c r="W1249" i="1"/>
  <c r="E1249" i="1" s="1"/>
  <c r="W7914" i="1"/>
  <c r="E7914" i="1" s="1"/>
  <c r="W842" i="1"/>
  <c r="E842" i="1" s="1"/>
  <c r="W2014" i="1"/>
  <c r="E2014" i="1" s="1"/>
  <c r="W1233" i="1"/>
  <c r="E1233" i="1" s="1"/>
  <c r="W7913" i="1"/>
  <c r="E7913" i="1" s="1"/>
  <c r="W1255" i="1"/>
  <c r="E1255" i="1" s="1"/>
  <c r="W4255" i="1"/>
  <c r="E4255" i="1" s="1"/>
  <c r="W3147" i="1"/>
  <c r="E3147" i="1" s="1"/>
  <c r="W6071" i="1"/>
  <c r="E6071" i="1" s="1"/>
  <c r="W7036" i="1"/>
  <c r="E7036" i="1" s="1"/>
  <c r="W840" i="1"/>
  <c r="E840" i="1" s="1"/>
  <c r="W3988" i="1"/>
  <c r="E3988" i="1" s="1"/>
  <c r="W3650" i="1"/>
  <c r="E3650" i="1" s="1"/>
  <c r="W6772" i="1"/>
  <c r="E6772" i="1" s="1"/>
  <c r="W5137" i="1"/>
  <c r="E5137" i="1" s="1"/>
  <c r="W5986" i="1"/>
  <c r="E5986" i="1" s="1"/>
  <c r="W7841" i="1"/>
  <c r="E7841" i="1" s="1"/>
  <c r="W4461" i="1"/>
  <c r="E4461" i="1" s="1"/>
  <c r="W2766" i="1"/>
  <c r="E2766" i="1" s="1"/>
  <c r="W5593" i="1"/>
  <c r="E5593" i="1" s="1"/>
  <c r="W980" i="1"/>
  <c r="E980" i="1" s="1"/>
  <c r="W2219" i="1"/>
  <c r="E2219" i="1" s="1"/>
  <c r="W1564" i="1"/>
  <c r="E1564" i="1" s="1"/>
  <c r="W7456" i="1"/>
  <c r="E7456" i="1" s="1"/>
  <c r="W3364" i="1"/>
  <c r="E3364" i="1" s="1"/>
  <c r="W6089" i="1"/>
  <c r="E6089" i="1" s="1"/>
  <c r="W3894" i="1"/>
  <c r="E3894" i="1" s="1"/>
  <c r="W5744" i="1"/>
  <c r="E5744" i="1" s="1"/>
  <c r="W5435" i="1"/>
  <c r="E5435" i="1" s="1"/>
  <c r="W6133" i="1"/>
  <c r="E6133" i="1" s="1"/>
  <c r="W6945" i="1"/>
  <c r="E6945" i="1" s="1"/>
  <c r="W3273" i="1"/>
  <c r="E3273" i="1" s="1"/>
  <c r="W528" i="1"/>
  <c r="E528" i="1" s="1"/>
  <c r="W7026" i="1"/>
  <c r="E7026" i="1" s="1"/>
  <c r="W895" i="1"/>
  <c r="E895" i="1" s="1"/>
  <c r="W424" i="1"/>
  <c r="E424" i="1" s="1"/>
  <c r="W5160" i="1"/>
  <c r="E5160" i="1" s="1"/>
  <c r="W3406" i="1"/>
  <c r="E3406" i="1" s="1"/>
  <c r="W1800" i="1"/>
  <c r="E1800" i="1" s="1"/>
  <c r="W1837" i="1"/>
  <c r="E1837" i="1" s="1"/>
  <c r="W5705" i="1"/>
  <c r="E5705" i="1" s="1"/>
  <c r="W5796" i="1"/>
  <c r="E5796" i="1" s="1"/>
  <c r="W6887" i="1"/>
  <c r="E6887" i="1" s="1"/>
  <c r="W845" i="1"/>
  <c r="E845" i="1" s="1"/>
  <c r="W2387" i="1"/>
  <c r="E2387" i="1" s="1"/>
  <c r="W2148" i="1"/>
  <c r="E2148" i="1" s="1"/>
  <c r="W5669" i="1"/>
  <c r="E5669" i="1" s="1"/>
  <c r="W6429" i="1"/>
  <c r="E6429" i="1" s="1"/>
  <c r="W6724" i="1"/>
  <c r="E6724" i="1" s="1"/>
  <c r="W4583" i="1"/>
  <c r="E4583" i="1" s="1"/>
  <c r="W494" i="1"/>
  <c r="E494" i="1" s="1"/>
  <c r="W353" i="1"/>
  <c r="E353" i="1" s="1"/>
  <c r="W6127" i="1"/>
  <c r="E6127" i="1" s="1"/>
  <c r="W3252" i="1"/>
  <c r="E3252" i="1" s="1"/>
  <c r="W6829" i="1"/>
  <c r="E6829" i="1" s="1"/>
  <c r="W3225" i="1"/>
  <c r="E3225" i="1" s="1"/>
  <c r="W2624" i="1"/>
  <c r="E2624" i="1" s="1"/>
  <c r="W8089" i="1"/>
  <c r="E8089" i="1" s="1"/>
  <c r="W2025" i="1"/>
  <c r="E2025" i="1" s="1"/>
  <c r="W5676" i="1"/>
  <c r="E5676" i="1" s="1"/>
  <c r="W152" i="1"/>
  <c r="E152" i="1" s="1"/>
  <c r="W1314" i="1"/>
  <c r="E1314" i="1" s="1"/>
  <c r="W3602" i="1"/>
  <c r="E3602" i="1" s="1"/>
  <c r="W961" i="1"/>
  <c r="E961" i="1" s="1"/>
  <c r="W5750" i="1"/>
  <c r="E5750" i="1" s="1"/>
  <c r="W361" i="1"/>
  <c r="E361" i="1" s="1"/>
  <c r="W5171" i="1"/>
  <c r="E5171" i="1" s="1"/>
  <c r="W5366" i="1"/>
  <c r="E5366" i="1" s="1"/>
  <c r="W779" i="1"/>
  <c r="E779" i="1" s="1"/>
  <c r="W598" i="1"/>
  <c r="E598" i="1" s="1"/>
  <c r="W7536" i="1"/>
  <c r="E7536" i="1" s="1"/>
  <c r="W5341" i="1"/>
  <c r="E5341" i="1" s="1"/>
  <c r="W3279" i="1"/>
  <c r="E3279" i="1" s="1"/>
  <c r="W1467" i="1"/>
  <c r="E1467" i="1" s="1"/>
  <c r="W3181" i="1"/>
  <c r="E3181" i="1" s="1"/>
  <c r="W1098" i="1"/>
  <c r="E1098" i="1" s="1"/>
  <c r="W7468" i="1"/>
  <c r="E7468" i="1" s="1"/>
  <c r="W4935" i="1"/>
  <c r="E4935" i="1" s="1"/>
  <c r="W6499" i="1"/>
  <c r="E6499" i="1" s="1"/>
  <c r="W2353" i="1"/>
  <c r="E2353" i="1" s="1"/>
  <c r="W7606" i="1"/>
  <c r="E7606" i="1" s="1"/>
  <c r="W6304" i="1"/>
  <c r="E6304" i="1" s="1"/>
  <c r="W5564" i="1"/>
  <c r="E5564" i="1" s="1"/>
  <c r="W903" i="1"/>
  <c r="E903" i="1" s="1"/>
  <c r="W2162" i="1"/>
  <c r="E2162" i="1" s="1"/>
  <c r="W382" i="1"/>
  <c r="E382" i="1" s="1"/>
  <c r="W4612" i="1"/>
  <c r="E4612" i="1" s="1"/>
  <c r="W7400" i="1"/>
  <c r="E7400" i="1" s="1"/>
  <c r="W7385" i="1"/>
  <c r="E7385" i="1" s="1"/>
  <c r="W2875" i="1"/>
  <c r="E2875" i="1" s="1"/>
  <c r="W8066" i="1"/>
  <c r="E8066" i="1" s="1"/>
  <c r="W723" i="1"/>
  <c r="E723" i="1" s="1"/>
  <c r="W1398" i="1"/>
  <c r="E1398" i="1" s="1"/>
  <c r="W8199" i="1"/>
  <c r="E8199" i="1" s="1"/>
  <c r="W2995" i="1"/>
  <c r="E2995" i="1" s="1"/>
  <c r="W4202" i="1"/>
  <c r="E4202" i="1" s="1"/>
  <c r="W7877" i="1"/>
  <c r="E7877" i="1" s="1"/>
  <c r="W5717" i="1"/>
  <c r="E5717" i="1" s="1"/>
  <c r="W3882" i="1"/>
  <c r="E3882" i="1" s="1"/>
  <c r="W6353" i="1"/>
  <c r="E6353" i="1" s="1"/>
  <c r="W6534" i="1"/>
  <c r="E6534" i="1" s="1"/>
  <c r="W2910" i="1"/>
  <c r="E2910" i="1" s="1"/>
  <c r="W3504" i="1"/>
  <c r="E3504" i="1" s="1"/>
  <c r="W1918" i="1"/>
  <c r="E1918" i="1" s="1"/>
  <c r="W1215" i="1"/>
  <c r="E1215" i="1" s="1"/>
  <c r="W1355" i="1"/>
  <c r="E1355" i="1" s="1"/>
  <c r="W6911" i="1"/>
  <c r="E6911" i="1" s="1"/>
  <c r="W7312" i="1"/>
  <c r="E7312" i="1" s="1"/>
  <c r="W2640" i="1"/>
  <c r="E2640" i="1" s="1"/>
  <c r="W6201" i="1"/>
  <c r="E6201" i="1" s="1"/>
  <c r="W1476" i="1"/>
  <c r="E1476" i="1" s="1"/>
  <c r="W2630" i="1"/>
  <c r="E2630" i="1" s="1"/>
  <c r="W1611" i="1"/>
  <c r="E1611" i="1" s="1"/>
  <c r="W1813" i="1"/>
  <c r="E1813" i="1" s="1"/>
  <c r="W8147" i="1"/>
  <c r="E8147" i="1" s="1"/>
  <c r="W586" i="1"/>
  <c r="E586" i="1" s="1"/>
  <c r="W3603" i="1"/>
  <c r="E3603" i="1" s="1"/>
  <c r="W8172" i="1"/>
  <c r="E8172" i="1" s="1"/>
  <c r="W5002" i="1"/>
  <c r="E5002" i="1" s="1"/>
  <c r="W4032" i="1"/>
  <c r="E4032" i="1" s="1"/>
  <c r="W5819" i="1"/>
  <c r="E5819" i="1" s="1"/>
  <c r="W764" i="1"/>
  <c r="E764" i="1" s="1"/>
  <c r="W2816" i="1"/>
  <c r="E2816" i="1" s="1"/>
  <c r="W7089" i="1"/>
  <c r="E7089" i="1" s="1"/>
  <c r="W5330" i="1"/>
  <c r="E5330" i="1" s="1"/>
  <c r="W2182" i="1"/>
  <c r="E2182" i="1" s="1"/>
  <c r="W5011" i="1"/>
  <c r="E5011" i="1" s="1"/>
  <c r="W3799" i="1"/>
  <c r="E3799" i="1" s="1"/>
  <c r="W7528" i="1"/>
  <c r="E7528" i="1" s="1"/>
  <c r="W5513" i="1"/>
  <c r="E5513" i="1" s="1"/>
  <c r="W234" i="1"/>
  <c r="E234" i="1" s="1"/>
  <c r="W7027" i="1"/>
  <c r="E7027" i="1" s="1"/>
  <c r="W7199" i="1"/>
  <c r="E7199" i="1" s="1"/>
  <c r="W7923" i="1"/>
  <c r="E7923" i="1" s="1"/>
  <c r="W1271" i="1"/>
  <c r="E1271" i="1" s="1"/>
  <c r="W7940" i="1"/>
  <c r="E7940" i="1" s="1"/>
  <c r="W3692" i="1"/>
  <c r="E3692" i="1" s="1"/>
  <c r="W3414" i="1"/>
  <c r="E3414" i="1" s="1"/>
  <c r="W3802" i="1"/>
  <c r="E3802" i="1" s="1"/>
  <c r="W2449" i="1"/>
  <c r="E2449" i="1" s="1"/>
  <c r="W7332" i="1"/>
  <c r="E7332" i="1" s="1"/>
  <c r="W4548" i="1"/>
  <c r="E4548" i="1" s="1"/>
  <c r="W8011" i="1"/>
  <c r="E8011" i="1" s="1"/>
  <c r="W8316" i="1"/>
  <c r="E8316" i="1" s="1"/>
  <c r="W1440" i="1"/>
  <c r="E1440" i="1" s="1"/>
  <c r="W760" i="1"/>
  <c r="E760" i="1" s="1"/>
  <c r="W5984" i="1"/>
  <c r="E5984" i="1" s="1"/>
  <c r="W465" i="1"/>
  <c r="E465" i="1" s="1"/>
  <c r="W8092" i="1"/>
  <c r="E8092" i="1" s="1"/>
  <c r="W3804" i="1"/>
  <c r="E3804" i="1" s="1"/>
  <c r="W7086" i="1"/>
  <c r="E7086" i="1" s="1"/>
  <c r="W488" i="1"/>
  <c r="E488" i="1" s="1"/>
  <c r="W1840" i="1"/>
  <c r="E1840" i="1" s="1"/>
  <c r="W8091" i="1"/>
  <c r="E8091" i="1" s="1"/>
  <c r="W3866" i="1"/>
  <c r="E3866" i="1" s="1"/>
  <c r="W5460" i="1"/>
  <c r="E5460" i="1" s="1"/>
  <c r="W291" i="1"/>
  <c r="E291" i="1" s="1"/>
  <c r="W334" i="1"/>
  <c r="E334" i="1" s="1"/>
  <c r="W8275" i="1"/>
  <c r="E8275" i="1" s="1"/>
  <c r="W4748" i="1"/>
  <c r="E4748" i="1" s="1"/>
  <c r="W7082" i="1"/>
  <c r="E7082" i="1" s="1"/>
  <c r="W344" i="1"/>
  <c r="E344" i="1" s="1"/>
  <c r="W5926" i="1"/>
  <c r="E5926" i="1" s="1"/>
  <c r="W5407" i="1"/>
  <c r="E5407" i="1" s="1"/>
  <c r="W3814" i="1"/>
  <c r="E3814" i="1" s="1"/>
  <c r="W2315" i="1"/>
  <c r="E2315" i="1" s="1"/>
  <c r="W245" i="1"/>
  <c r="E245" i="1" s="1"/>
  <c r="W4563" i="1"/>
  <c r="E4563" i="1" s="1"/>
  <c r="W819" i="1"/>
  <c r="E819" i="1" s="1"/>
  <c r="W7420" i="1"/>
  <c r="E7420" i="1" s="1"/>
  <c r="W6427" i="1"/>
  <c r="E6427" i="1" s="1"/>
  <c r="W5846" i="1"/>
  <c r="E5846" i="1" s="1"/>
  <c r="W5757" i="1"/>
  <c r="E5757" i="1" s="1"/>
  <c r="W373" i="1"/>
  <c r="E373" i="1" s="1"/>
  <c r="W1496" i="1"/>
  <c r="E1496" i="1" s="1"/>
  <c r="W5312" i="1"/>
  <c r="E5312" i="1" s="1"/>
  <c r="W6542" i="1"/>
  <c r="E6542" i="1" s="1"/>
  <c r="W6052" i="1"/>
  <c r="E6052" i="1" s="1"/>
  <c r="W2275" i="1"/>
  <c r="E2275" i="1" s="1"/>
  <c r="W3723" i="1"/>
  <c r="E3723" i="1" s="1"/>
  <c r="W3040" i="1"/>
  <c r="E3040" i="1" s="1"/>
  <c r="W111" i="1"/>
  <c r="E111" i="1" s="1"/>
  <c r="W5983" i="1"/>
  <c r="E5983" i="1" s="1"/>
  <c r="W7259" i="1"/>
  <c r="E7259" i="1" s="1"/>
  <c r="W4945" i="1"/>
  <c r="E4945" i="1" s="1"/>
  <c r="W663" i="1"/>
  <c r="E663" i="1" s="1"/>
  <c r="W7566" i="1"/>
  <c r="E7566" i="1" s="1"/>
  <c r="W1791" i="1"/>
  <c r="E1791" i="1" s="1"/>
  <c r="W824" i="1"/>
  <c r="E824" i="1" s="1"/>
  <c r="W4465" i="1"/>
  <c r="E4465" i="1" s="1"/>
  <c r="W6030" i="1"/>
  <c r="E6030" i="1" s="1"/>
  <c r="W7395" i="1"/>
  <c r="E7395" i="1" s="1"/>
  <c r="W3449" i="1"/>
  <c r="E3449" i="1" s="1"/>
  <c r="W3963" i="1"/>
  <c r="E3963" i="1" s="1"/>
  <c r="W3272" i="1"/>
  <c r="E3272" i="1" s="1"/>
  <c r="W1252" i="1"/>
  <c r="E1252" i="1" s="1"/>
  <c r="W4739" i="1"/>
  <c r="E4739" i="1" s="1"/>
  <c r="W5739" i="1"/>
  <c r="E5739" i="1" s="1"/>
  <c r="W7168" i="1"/>
  <c r="E7168" i="1" s="1"/>
  <c r="W392" i="1"/>
  <c r="E392" i="1" s="1"/>
  <c r="W7277" i="1"/>
  <c r="E7277" i="1" s="1"/>
  <c r="W5527" i="1"/>
  <c r="E5527" i="1" s="1"/>
  <c r="W5273" i="1"/>
  <c r="E5273" i="1" s="1"/>
  <c r="W1016" i="1"/>
  <c r="E1016" i="1" s="1"/>
  <c r="W254" i="1"/>
  <c r="E254" i="1" s="1"/>
  <c r="W1811" i="1"/>
  <c r="E1811" i="1" s="1"/>
  <c r="W2592" i="1"/>
  <c r="E2592" i="1" s="1"/>
  <c r="W7047" i="1"/>
  <c r="E7047" i="1" s="1"/>
  <c r="W1831" i="1"/>
  <c r="E1831" i="1" s="1"/>
  <c r="W438" i="1"/>
  <c r="E438" i="1" s="1"/>
  <c r="W6229" i="1"/>
  <c r="E6229" i="1" s="1"/>
  <c r="W5622" i="1"/>
  <c r="E5622" i="1" s="1"/>
  <c r="W150" i="1"/>
  <c r="E150" i="1" s="1"/>
  <c r="W5055" i="1"/>
  <c r="E5055" i="1" s="1"/>
  <c r="W3359" i="1"/>
  <c r="E3359" i="1" s="1"/>
  <c r="W3255" i="1"/>
  <c r="E3255" i="1" s="1"/>
  <c r="W829" i="1"/>
  <c r="E829" i="1" s="1"/>
  <c r="W6410" i="1"/>
  <c r="E6410" i="1" s="1"/>
  <c r="W8121" i="1"/>
  <c r="E8121" i="1" s="1"/>
  <c r="W5943" i="1"/>
  <c r="E5943" i="1" s="1"/>
  <c r="W69" i="1"/>
  <c r="E69" i="1" s="1"/>
  <c r="W3132" i="1"/>
  <c r="E3132" i="1" s="1"/>
  <c r="W2774" i="1"/>
  <c r="E2774" i="1" s="1"/>
  <c r="W4931" i="1"/>
  <c r="E4931" i="1" s="1"/>
  <c r="W5066" i="1"/>
  <c r="E5066" i="1" s="1"/>
  <c r="W2777" i="1"/>
  <c r="E2777" i="1" s="1"/>
  <c r="W2173" i="1"/>
  <c r="E2173" i="1" s="1"/>
  <c r="W1448" i="1"/>
  <c r="E1448" i="1" s="1"/>
  <c r="W7474" i="1"/>
  <c r="E7474" i="1" s="1"/>
  <c r="W8261" i="1"/>
  <c r="E8261" i="1" s="1"/>
  <c r="W555" i="1"/>
  <c r="E555" i="1" s="1"/>
  <c r="W1414" i="1"/>
  <c r="E1414" i="1" s="1"/>
  <c r="W2808" i="1"/>
  <c r="E2808" i="1" s="1"/>
  <c r="W4491" i="1"/>
  <c r="E4491" i="1" s="1"/>
  <c r="W2723" i="1"/>
  <c r="E2723" i="1" s="1"/>
  <c r="W6423" i="1"/>
  <c r="E6423" i="1" s="1"/>
  <c r="W6036" i="1"/>
  <c r="E6036" i="1" s="1"/>
  <c r="W3383" i="1"/>
  <c r="E3383" i="1" s="1"/>
  <c r="W8090" i="1"/>
  <c r="E8090" i="1" s="1"/>
  <c r="W3341" i="1"/>
  <c r="E3341" i="1" s="1"/>
  <c r="W2632" i="1"/>
  <c r="E2632" i="1" s="1"/>
  <c r="W1156" i="1"/>
  <c r="E1156" i="1" s="1"/>
  <c r="W2900" i="1"/>
  <c r="E2900" i="1" s="1"/>
  <c r="W2689" i="1"/>
  <c r="E2689" i="1" s="1"/>
  <c r="W4453" i="1"/>
  <c r="E4453" i="1" s="1"/>
  <c r="W1833" i="1"/>
  <c r="E1833" i="1" s="1"/>
  <c r="W5374" i="1"/>
  <c r="E5374" i="1" s="1"/>
  <c r="W715" i="1"/>
  <c r="E715" i="1" s="1"/>
  <c r="W1462" i="1"/>
  <c r="E1462" i="1" s="1"/>
  <c r="W2296" i="1"/>
  <c r="E2296" i="1" s="1"/>
  <c r="W4207" i="1"/>
  <c r="E4207" i="1" s="1"/>
  <c r="W6074" i="1"/>
  <c r="E6074" i="1" s="1"/>
  <c r="W4824" i="1"/>
  <c r="E4824" i="1" s="1"/>
  <c r="W3684" i="1"/>
  <c r="E3684" i="1" s="1"/>
  <c r="W2151" i="1"/>
  <c r="E2151" i="1" s="1"/>
  <c r="W3612" i="1"/>
  <c r="E3612" i="1" s="1"/>
  <c r="W5213" i="1"/>
  <c r="E5213" i="1" s="1"/>
  <c r="W4083" i="1"/>
  <c r="E4083" i="1" s="1"/>
  <c r="W73" i="1"/>
  <c r="E73" i="1" s="1"/>
  <c r="W3573" i="1"/>
  <c r="E3573" i="1" s="1"/>
  <c r="W41" i="1"/>
  <c r="E41" i="1" s="1"/>
  <c r="W507" i="1"/>
  <c r="E507" i="1" s="1"/>
  <c r="W6469" i="1"/>
  <c r="E6469" i="1" s="1"/>
  <c r="W1472" i="1"/>
  <c r="E1472" i="1" s="1"/>
  <c r="W1391" i="1"/>
  <c r="E1391" i="1" s="1"/>
  <c r="W1558" i="1"/>
  <c r="E1558" i="1" s="1"/>
  <c r="W7058" i="1"/>
  <c r="E7058" i="1" s="1"/>
  <c r="W2519" i="1"/>
  <c r="E2519" i="1" s="1"/>
  <c r="W5973" i="1"/>
  <c r="E5973" i="1" s="1"/>
  <c r="W1870" i="1"/>
  <c r="E1870" i="1" s="1"/>
  <c r="W7087" i="1"/>
  <c r="E7087" i="1" s="1"/>
  <c r="W262" i="1"/>
  <c r="E262" i="1" s="1"/>
  <c r="W6670" i="1"/>
  <c r="E6670" i="1" s="1"/>
  <c r="W4193" i="1"/>
  <c r="E4193" i="1" s="1"/>
  <c r="W941" i="1"/>
  <c r="E941" i="1" s="1"/>
  <c r="W3588" i="1"/>
  <c r="E3588" i="1" s="1"/>
  <c r="W2325" i="1"/>
  <c r="E2325" i="1" s="1"/>
  <c r="W1217" i="1"/>
  <c r="E1217" i="1" s="1"/>
  <c r="W5753" i="1"/>
  <c r="E5753" i="1" s="1"/>
  <c r="W6338" i="1"/>
  <c r="E6338" i="1" s="1"/>
  <c r="W4938" i="1"/>
  <c r="E4938" i="1" s="1"/>
  <c r="W128" i="1"/>
  <c r="E128" i="1" s="1"/>
  <c r="W8197" i="1"/>
  <c r="E8197" i="1" s="1"/>
  <c r="W7266" i="1"/>
  <c r="E7266" i="1" s="1"/>
  <c r="W970" i="1"/>
  <c r="E970" i="1" s="1"/>
  <c r="W2733" i="1"/>
  <c r="E2733" i="1" s="1"/>
  <c r="W5271" i="1"/>
  <c r="E5271" i="1" s="1"/>
  <c r="W2484" i="1"/>
  <c r="E2484" i="1" s="1"/>
  <c r="W5124" i="1"/>
  <c r="E5124" i="1" s="1"/>
  <c r="W3597" i="1"/>
  <c r="E3597" i="1" s="1"/>
  <c r="W5547" i="1"/>
  <c r="E5547" i="1" s="1"/>
  <c r="W3408" i="1"/>
  <c r="E3408" i="1" s="1"/>
  <c r="W6845" i="1"/>
  <c r="E6845" i="1" s="1"/>
  <c r="W6308" i="1"/>
  <c r="E6308" i="1" s="1"/>
  <c r="W4412" i="1"/>
  <c r="E4412" i="1" s="1"/>
  <c r="W3447" i="1"/>
  <c r="E3447" i="1" s="1"/>
  <c r="W1682" i="1"/>
  <c r="E1682" i="1" s="1"/>
  <c r="W4807" i="1"/>
  <c r="E4807" i="1" s="1"/>
  <c r="W7929" i="1"/>
  <c r="E7929" i="1" s="1"/>
  <c r="W1584" i="1"/>
  <c r="E1584" i="1" s="1"/>
  <c r="W8219" i="1"/>
  <c r="E8219" i="1" s="1"/>
  <c r="W5924" i="1"/>
  <c r="E5924" i="1" s="1"/>
  <c r="W3571" i="1"/>
  <c r="E3571" i="1" s="1"/>
  <c r="W4966" i="1"/>
  <c r="E4966" i="1" s="1"/>
  <c r="W674" i="1"/>
  <c r="E674" i="1" s="1"/>
  <c r="W7445" i="1"/>
  <c r="E7445" i="1" s="1"/>
  <c r="W1635" i="1"/>
  <c r="E1635" i="1" s="1"/>
  <c r="W109" i="1"/>
  <c r="E109" i="1" s="1"/>
  <c r="W3" i="1"/>
  <c r="E3" i="1" s="1"/>
  <c r="W4751" i="1"/>
  <c r="E4751" i="1" s="1"/>
  <c r="W7880" i="1"/>
  <c r="E7880" i="1" s="1"/>
  <c r="W7608" i="1"/>
  <c r="E7608" i="1" s="1"/>
  <c r="W2338" i="1"/>
  <c r="E2338" i="1" s="1"/>
  <c r="W5065" i="1"/>
  <c r="E5065" i="1" s="1"/>
  <c r="W6835" i="1"/>
  <c r="E6835" i="1" s="1"/>
  <c r="W6577" i="1"/>
  <c r="E6577" i="1" s="1"/>
  <c r="W326" i="1"/>
  <c r="E326" i="1" s="1"/>
  <c r="W5724" i="1"/>
  <c r="E5724" i="1" s="1"/>
  <c r="W2371" i="1"/>
  <c r="E2371" i="1" s="1"/>
  <c r="W3622" i="1"/>
  <c r="E3622" i="1" s="1"/>
  <c r="W2207" i="1"/>
  <c r="E2207" i="1" s="1"/>
  <c r="W1157" i="1"/>
  <c r="E1157" i="1" s="1"/>
  <c r="W7815" i="1"/>
  <c r="E7815" i="1" s="1"/>
  <c r="W3471" i="1"/>
  <c r="E3471" i="1" s="1"/>
  <c r="W5573" i="1"/>
  <c r="E5573" i="1" s="1"/>
  <c r="W3238" i="1"/>
  <c r="E3238" i="1" s="1"/>
  <c r="W2530" i="1"/>
  <c r="E2530" i="1" s="1"/>
  <c r="W5694" i="1"/>
  <c r="E5694" i="1" s="1"/>
  <c r="W1423" i="1"/>
  <c r="E1423" i="1" s="1"/>
  <c r="W3180" i="1"/>
  <c r="E3180" i="1" s="1"/>
  <c r="W389" i="1"/>
  <c r="E389" i="1" s="1"/>
  <c r="W6567" i="1"/>
  <c r="E6567" i="1" s="1"/>
  <c r="W3220" i="1"/>
  <c r="E3220" i="1" s="1"/>
  <c r="W75" i="1"/>
  <c r="E75" i="1" s="1"/>
  <c r="W7404" i="1"/>
  <c r="E7404" i="1" s="1"/>
  <c r="W947" i="1"/>
  <c r="E947" i="1" s="1"/>
  <c r="W8263" i="1"/>
  <c r="E8263" i="1" s="1"/>
  <c r="W625" i="1"/>
  <c r="E625" i="1" s="1"/>
  <c r="W3376" i="1"/>
  <c r="E3376" i="1" s="1"/>
  <c r="W5091" i="1"/>
  <c r="E5091" i="1" s="1"/>
  <c r="W1589" i="1"/>
  <c r="E1589" i="1" s="1"/>
  <c r="W4561" i="1"/>
  <c r="E4561" i="1" s="1"/>
  <c r="W5139" i="1"/>
  <c r="E5139" i="1" s="1"/>
  <c r="W1111" i="1"/>
  <c r="E1111" i="1" s="1"/>
  <c r="W82" i="1"/>
  <c r="E82" i="1" s="1"/>
  <c r="W2471" i="1"/>
  <c r="E2471" i="1" s="1"/>
  <c r="W6809" i="1"/>
  <c r="E6809" i="1" s="1"/>
  <c r="W5401" i="1"/>
  <c r="E5401" i="1" s="1"/>
  <c r="W6805" i="1"/>
  <c r="E6805" i="1" s="1"/>
  <c r="W4160" i="1"/>
  <c r="E4160" i="1" s="1"/>
  <c r="W2360" i="1"/>
  <c r="E2360" i="1" s="1"/>
  <c r="W267" i="1"/>
  <c r="E267" i="1" s="1"/>
  <c r="W6930" i="1"/>
  <c r="E6930" i="1" s="1"/>
  <c r="W4650" i="1"/>
  <c r="E4650" i="1" s="1"/>
  <c r="W5037" i="1"/>
  <c r="E5037" i="1" s="1"/>
  <c r="W3972" i="1"/>
  <c r="E3972" i="1" s="1"/>
  <c r="W2882" i="1"/>
  <c r="E2882" i="1" s="1"/>
  <c r="W4484" i="1"/>
  <c r="E4484" i="1" s="1"/>
  <c r="W7505" i="1"/>
  <c r="E7505" i="1" s="1"/>
  <c r="W2297" i="1"/>
  <c r="E2297" i="1" s="1"/>
  <c r="W2862" i="1"/>
  <c r="E2862" i="1" s="1"/>
  <c r="W5812" i="1"/>
  <c r="E5812" i="1" s="1"/>
  <c r="W863" i="1"/>
  <c r="E863" i="1" s="1"/>
  <c r="W596" i="1"/>
  <c r="E596" i="1" s="1"/>
  <c r="W4385" i="1"/>
  <c r="E4385" i="1" s="1"/>
  <c r="W3304" i="1"/>
  <c r="E3304" i="1" s="1"/>
  <c r="W6341" i="1"/>
  <c r="E6341" i="1" s="1"/>
  <c r="W2227" i="1"/>
  <c r="E2227" i="1" s="1"/>
  <c r="W1717" i="1"/>
  <c r="E1717" i="1" s="1"/>
  <c r="W2005" i="1"/>
  <c r="E2005" i="1" s="1"/>
  <c r="W2802" i="1"/>
  <c r="E2802" i="1" s="1"/>
  <c r="W471" i="1"/>
  <c r="E471" i="1" s="1"/>
  <c r="W2513" i="1"/>
  <c r="E2513" i="1" s="1"/>
  <c r="W8282" i="1"/>
  <c r="E8282" i="1" s="1"/>
  <c r="W8252" i="1"/>
  <c r="E8252" i="1" s="1"/>
  <c r="W2021" i="1"/>
  <c r="E2021" i="1" s="1"/>
  <c r="W854" i="1"/>
  <c r="E854" i="1" s="1"/>
  <c r="W1777" i="1"/>
  <c r="E1777" i="1" s="1"/>
  <c r="W6281" i="1"/>
  <c r="E6281" i="1" s="1"/>
  <c r="W5951" i="1"/>
  <c r="E5951" i="1" s="1"/>
  <c r="W7055" i="1"/>
  <c r="E7055" i="1" s="1"/>
  <c r="W2765" i="1"/>
  <c r="E2765" i="1" s="1"/>
  <c r="W5904" i="1"/>
  <c r="E5904" i="1" s="1"/>
  <c r="W4018" i="1"/>
  <c r="E4018" i="1" s="1"/>
  <c r="W2614" i="1"/>
  <c r="E2614" i="1" s="1"/>
  <c r="W6368" i="1"/>
  <c r="E6368" i="1" s="1"/>
  <c r="W805" i="1"/>
  <c r="E805" i="1" s="1"/>
  <c r="W8227" i="1"/>
  <c r="E8227" i="1" s="1"/>
  <c r="W4637" i="1"/>
  <c r="E4637" i="1" s="1"/>
  <c r="W4423" i="1"/>
  <c r="E4423" i="1" s="1"/>
  <c r="W452" i="1"/>
  <c r="E452" i="1" s="1"/>
  <c r="W3458" i="1"/>
  <c r="E3458" i="1" s="1"/>
  <c r="W1059" i="1"/>
  <c r="E1059" i="1" s="1"/>
  <c r="W1400" i="1"/>
  <c r="E1400" i="1" s="1"/>
  <c r="W4892" i="1"/>
  <c r="E4892" i="1" s="1"/>
  <c r="W857" i="1"/>
  <c r="E857" i="1" s="1"/>
  <c r="W6648" i="1"/>
  <c r="E6648" i="1" s="1"/>
  <c r="W7123" i="1"/>
  <c r="E7123" i="1" s="1"/>
  <c r="W3150" i="1"/>
  <c r="E3150" i="1" s="1"/>
  <c r="W541" i="1"/>
  <c r="E541" i="1" s="1"/>
  <c r="W5191" i="1"/>
  <c r="E5191" i="1" s="1"/>
  <c r="W8192" i="1"/>
  <c r="E8192" i="1" s="1"/>
  <c r="W7466" i="1"/>
  <c r="E7466" i="1" s="1"/>
  <c r="W939" i="1"/>
  <c r="E939" i="1" s="1"/>
  <c r="W548" i="1"/>
  <c r="E548" i="1" s="1"/>
  <c r="W5539" i="1"/>
  <c r="E5539" i="1" s="1"/>
  <c r="W4310" i="1"/>
  <c r="E4310" i="1" s="1"/>
  <c r="W638" i="1"/>
  <c r="E638" i="1" s="1"/>
  <c r="W3929" i="1"/>
  <c r="E3929" i="1" s="1"/>
  <c r="W5206" i="1"/>
  <c r="E5206" i="1" s="1"/>
  <c r="W2364" i="1"/>
  <c r="E2364" i="1" s="1"/>
  <c r="W1556" i="1"/>
  <c r="E1556" i="1" s="1"/>
  <c r="W7023" i="1"/>
  <c r="E7023" i="1" s="1"/>
  <c r="W6221" i="1"/>
  <c r="E6221" i="1" s="1"/>
  <c r="W6376" i="1"/>
  <c r="E6376" i="1" s="1"/>
  <c r="W5948" i="1"/>
  <c r="E5948" i="1" s="1"/>
  <c r="W8060" i="1"/>
  <c r="E8060" i="1" s="1"/>
  <c r="W1222" i="1"/>
  <c r="E1222" i="1" s="1"/>
  <c r="W3100" i="1"/>
  <c r="E3100" i="1" s="1"/>
  <c r="W6709" i="1"/>
  <c r="E6709" i="1" s="1"/>
  <c r="W3890" i="1"/>
  <c r="E3890" i="1" s="1"/>
  <c r="W3326" i="1"/>
  <c r="E3326" i="1" s="1"/>
  <c r="W2183" i="1"/>
  <c r="E2183" i="1" s="1"/>
  <c r="W2001" i="1"/>
  <c r="E2001" i="1" s="1"/>
  <c r="W697" i="1"/>
  <c r="E697" i="1" s="1"/>
  <c r="W1459" i="1"/>
  <c r="E1459" i="1" s="1"/>
  <c r="W5325" i="1"/>
  <c r="E5325" i="1" s="1"/>
  <c r="W198" i="1"/>
  <c r="E198" i="1" s="1"/>
  <c r="W4240" i="1"/>
  <c r="E4240" i="1" s="1"/>
  <c r="W6437" i="1"/>
  <c r="E6437" i="1" s="1"/>
  <c r="W3792" i="1"/>
  <c r="E3792" i="1" s="1"/>
  <c r="W768" i="1"/>
  <c r="E768" i="1" s="1"/>
  <c r="W1549" i="1"/>
  <c r="E1549" i="1" s="1"/>
  <c r="W8019" i="1"/>
  <c r="E8019" i="1" s="1"/>
  <c r="W3300" i="1"/>
  <c r="E3300" i="1" s="1"/>
  <c r="W5311" i="1"/>
  <c r="E5311" i="1" s="1"/>
  <c r="W3086" i="1"/>
  <c r="E3086" i="1" s="1"/>
  <c r="W6833" i="1"/>
  <c r="E6833" i="1" s="1"/>
  <c r="W7495" i="1"/>
  <c r="E7495" i="1" s="1"/>
  <c r="W2618" i="1"/>
  <c r="E2618" i="1" s="1"/>
  <c r="W7504" i="1"/>
  <c r="E7504" i="1" s="1"/>
  <c r="W6446" i="1"/>
  <c r="E6446" i="1" s="1"/>
  <c r="W1680" i="1"/>
  <c r="E1680" i="1" s="1"/>
  <c r="W7203" i="1"/>
  <c r="E7203" i="1" s="1"/>
  <c r="W3538" i="1"/>
  <c r="E3538" i="1" s="1"/>
  <c r="W1985" i="1"/>
  <c r="E1985" i="1" s="1"/>
  <c r="W2716" i="1"/>
  <c r="E2716" i="1" s="1"/>
  <c r="W7988" i="1"/>
  <c r="E7988" i="1" s="1"/>
  <c r="W4619" i="1"/>
  <c r="E4619" i="1" s="1"/>
  <c r="W1588" i="1"/>
  <c r="E1588" i="1" s="1"/>
  <c r="W4567" i="1"/>
  <c r="E4567" i="1" s="1"/>
  <c r="W7059" i="1"/>
  <c r="E7059" i="1" s="1"/>
  <c r="W5467" i="1"/>
  <c r="E5467" i="1" s="1"/>
  <c r="W3424" i="1"/>
  <c r="E3424" i="1" s="1"/>
  <c r="W4023" i="1"/>
  <c r="E4023" i="1" s="1"/>
  <c r="W2443" i="1"/>
  <c r="E2443" i="1" s="1"/>
  <c r="W1198" i="1"/>
  <c r="E1198" i="1" s="1"/>
  <c r="W5726" i="1"/>
  <c r="E5726" i="1" s="1"/>
  <c r="W1320" i="1"/>
  <c r="E1320" i="1" s="1"/>
  <c r="W6391" i="1"/>
  <c r="E6391" i="1" s="1"/>
  <c r="W4199" i="1"/>
  <c r="E4199" i="1" s="1"/>
  <c r="W7388" i="1"/>
  <c r="E7388" i="1" s="1"/>
  <c r="W2273" i="1"/>
  <c r="E2273" i="1" s="1"/>
  <c r="W3039" i="1"/>
  <c r="E3039" i="1" s="1"/>
  <c r="W1613" i="1"/>
  <c r="E1613" i="1" s="1"/>
  <c r="W176" i="1"/>
  <c r="E176" i="1" s="1"/>
  <c r="W5586" i="1"/>
  <c r="E5586" i="1" s="1"/>
  <c r="W7429" i="1"/>
  <c r="E7429" i="1" s="1"/>
  <c r="W417" i="1"/>
  <c r="E417" i="1" s="1"/>
  <c r="W4551" i="1"/>
  <c r="E4551" i="1" s="1"/>
  <c r="W3821" i="1"/>
  <c r="E3821" i="1" s="1"/>
  <c r="W5089" i="1"/>
  <c r="E5089" i="1" s="1"/>
  <c r="W2660" i="1"/>
  <c r="E2660" i="1" s="1"/>
  <c r="W1345" i="1"/>
  <c r="E1345" i="1" s="1"/>
  <c r="W6942" i="1"/>
  <c r="E6942" i="1" s="1"/>
  <c r="W2247" i="1"/>
  <c r="E2247" i="1" s="1"/>
  <c r="W2907" i="1"/>
  <c r="E2907" i="1" s="1"/>
  <c r="W4016" i="1"/>
  <c r="E4016" i="1" s="1"/>
  <c r="W7644" i="1"/>
  <c r="E7644" i="1" s="1"/>
  <c r="W7542" i="1"/>
  <c r="E7542" i="1" s="1"/>
  <c r="W3448" i="1"/>
  <c r="E3448" i="1" s="1"/>
  <c r="W2291" i="1"/>
  <c r="E2291" i="1" s="1"/>
  <c r="W4884" i="1"/>
  <c r="E4884" i="1" s="1"/>
  <c r="W5208" i="1"/>
  <c r="E5208" i="1" s="1"/>
  <c r="W3774" i="1"/>
  <c r="E3774" i="1" s="1"/>
  <c r="W4153" i="1"/>
  <c r="E4153" i="1" s="1"/>
  <c r="W4490" i="1"/>
  <c r="E4490" i="1" s="1"/>
  <c r="W3998" i="1"/>
  <c r="E3998" i="1" s="1"/>
  <c r="W3306" i="1"/>
  <c r="E3306" i="1" s="1"/>
  <c r="W1530" i="1"/>
  <c r="E1530" i="1" s="1"/>
  <c r="W3459" i="1"/>
  <c r="E3459" i="1" s="1"/>
  <c r="W7149" i="1"/>
  <c r="E7149" i="1" s="1"/>
  <c r="W2963" i="1"/>
  <c r="E2963" i="1" s="1"/>
  <c r="W5319" i="1"/>
  <c r="E5319" i="1" s="1"/>
  <c r="W7209" i="1"/>
  <c r="E7209" i="1" s="1"/>
  <c r="W448" i="1"/>
  <c r="E448" i="1" s="1"/>
  <c r="W3979" i="1"/>
  <c r="E3979" i="1" s="1"/>
  <c r="W4360" i="1"/>
  <c r="E4360" i="1" s="1"/>
  <c r="W1933" i="1"/>
  <c r="E1933" i="1" s="1"/>
  <c r="W3876" i="1"/>
  <c r="E3876" i="1" s="1"/>
  <c r="W2537" i="1"/>
  <c r="E2537" i="1" s="1"/>
  <c r="W1536" i="1"/>
  <c r="E1536" i="1" s="1"/>
  <c r="W1386" i="1"/>
  <c r="E1386" i="1" s="1"/>
  <c r="W6236" i="1"/>
  <c r="E6236" i="1" s="1"/>
  <c r="W2109" i="1"/>
  <c r="E2109" i="1" s="1"/>
  <c r="W5566" i="1"/>
  <c r="E5566" i="1" s="1"/>
  <c r="W4464" i="1"/>
  <c r="E4464" i="1" s="1"/>
  <c r="W5138" i="1"/>
  <c r="E5138" i="1" s="1"/>
  <c r="W3572" i="1"/>
  <c r="E3572" i="1" s="1"/>
  <c r="W4130" i="1"/>
  <c r="E4130" i="1" s="1"/>
  <c r="W1835" i="1"/>
  <c r="E1835" i="1" s="1"/>
  <c r="W4187" i="1"/>
  <c r="E4187" i="1" s="1"/>
  <c r="W7969" i="1"/>
  <c r="E7969" i="1" s="1"/>
  <c r="W3485" i="1"/>
  <c r="E3485" i="1" s="1"/>
  <c r="W1500" i="1"/>
  <c r="E1500" i="1" s="1"/>
  <c r="W4211" i="1"/>
  <c r="E4211" i="1" s="1"/>
  <c r="W7245" i="1"/>
  <c r="E7245" i="1" s="1"/>
  <c r="W4170" i="1"/>
  <c r="E4170" i="1" s="1"/>
  <c r="W7158" i="1"/>
  <c r="E7158" i="1" s="1"/>
  <c r="W3093" i="1"/>
  <c r="E3093" i="1" s="1"/>
  <c r="W3018" i="1"/>
  <c r="E3018" i="1" s="1"/>
  <c r="W7096" i="1"/>
  <c r="E7096" i="1" s="1"/>
  <c r="W5180" i="1"/>
  <c r="E5180" i="1" s="1"/>
  <c r="W2840" i="1"/>
  <c r="E2840" i="1" s="1"/>
  <c r="W3089" i="1"/>
  <c r="E3089" i="1" s="1"/>
  <c r="W1231" i="1"/>
  <c r="E1231" i="1" s="1"/>
  <c r="W2972" i="1"/>
  <c r="E2972" i="1" s="1"/>
  <c r="W3475" i="1"/>
  <c r="E3475" i="1" s="1"/>
  <c r="W6452" i="1"/>
  <c r="E6452" i="1" s="1"/>
  <c r="W5709" i="1"/>
  <c r="E5709" i="1" s="1"/>
  <c r="W3541" i="1"/>
  <c r="E3541" i="1" s="1"/>
  <c r="W2189" i="1"/>
  <c r="E2189" i="1" s="1"/>
  <c r="W6840" i="1"/>
  <c r="E6840" i="1" s="1"/>
  <c r="W2651" i="1"/>
  <c r="E2651" i="1" s="1"/>
  <c r="W339" i="1"/>
  <c r="E339" i="1" s="1"/>
  <c r="W443" i="1"/>
  <c r="E443" i="1" s="1"/>
  <c r="W3126" i="1"/>
  <c r="E3126" i="1" s="1"/>
  <c r="W7113" i="1"/>
  <c r="E7113" i="1" s="1"/>
  <c r="W2615" i="1"/>
  <c r="E2615" i="1" s="1"/>
  <c r="W2958" i="1"/>
  <c r="E2958" i="1" s="1"/>
  <c r="W949" i="1"/>
  <c r="E949" i="1" s="1"/>
  <c r="W5886" i="1"/>
  <c r="E5886" i="1" s="1"/>
  <c r="W687" i="1"/>
  <c r="E687" i="1" s="1"/>
  <c r="W710" i="1"/>
  <c r="E710" i="1" s="1"/>
  <c r="W1177" i="1"/>
  <c r="E1177" i="1" s="1"/>
  <c r="W469" i="1"/>
  <c r="E469" i="1" s="1"/>
  <c r="W7100" i="1"/>
  <c r="E7100" i="1" s="1"/>
  <c r="W8255" i="1"/>
  <c r="E8255" i="1" s="1"/>
  <c r="W7397" i="1"/>
  <c r="E7397" i="1" s="1"/>
  <c r="W1871" i="1"/>
  <c r="E1871" i="1" s="1"/>
  <c r="W6080" i="1"/>
  <c r="E6080" i="1" s="1"/>
  <c r="W343" i="1"/>
  <c r="E343" i="1" s="1"/>
  <c r="W3641" i="1"/>
  <c r="E3641" i="1" s="1"/>
  <c r="W6757" i="1"/>
  <c r="E6757" i="1" s="1"/>
  <c r="W6422" i="1"/>
  <c r="E6422" i="1" s="1"/>
  <c r="W7855" i="1"/>
  <c r="E7855" i="1" s="1"/>
  <c r="W4" i="1"/>
  <c r="E4" i="1" s="1"/>
  <c r="W4597" i="1"/>
  <c r="E4597" i="1" s="1"/>
  <c r="W2974" i="1"/>
  <c r="E2974" i="1" s="1"/>
  <c r="W2399" i="1"/>
  <c r="E2399" i="1" s="1"/>
  <c r="W5855" i="1"/>
  <c r="E5855" i="1" s="1"/>
  <c r="W461" i="1"/>
  <c r="E461" i="1" s="1"/>
  <c r="W4354" i="1"/>
  <c r="E4354" i="1" s="1"/>
  <c r="W3860" i="1"/>
  <c r="E3860" i="1" s="1"/>
  <c r="W5974" i="1"/>
  <c r="E5974" i="1" s="1"/>
  <c r="W6822" i="1"/>
  <c r="E6822" i="1" s="1"/>
  <c r="W45" i="1"/>
  <c r="E45" i="1" s="1"/>
  <c r="W1004" i="1"/>
  <c r="E1004" i="1" s="1"/>
  <c r="W1153" i="1"/>
  <c r="E1153" i="1" s="1"/>
  <c r="W4252" i="1"/>
  <c r="E4252" i="1" s="1"/>
  <c r="W2586" i="1"/>
  <c r="E2586" i="1" s="1"/>
  <c r="W4911" i="1"/>
  <c r="E4911" i="1" s="1"/>
  <c r="W5262" i="1"/>
  <c r="E5262" i="1" s="1"/>
  <c r="W3106" i="1"/>
  <c r="E3106" i="1" s="1"/>
  <c r="W6235" i="1"/>
  <c r="E6235" i="1" s="1"/>
  <c r="W5599" i="1"/>
  <c r="E5599" i="1" s="1"/>
  <c r="W2569" i="1"/>
  <c r="E2569" i="1" s="1"/>
  <c r="W8184" i="1"/>
  <c r="E8184" i="1" s="1"/>
  <c r="W3832" i="1"/>
  <c r="E3832" i="1" s="1"/>
  <c r="W1751" i="1"/>
  <c r="E1751" i="1" s="1"/>
  <c r="W8015" i="1"/>
  <c r="E8015" i="1" s="1"/>
  <c r="W745" i="1"/>
  <c r="E745" i="1" s="1"/>
  <c r="W1124" i="1"/>
  <c r="E1124" i="1" s="1"/>
  <c r="W2024" i="1"/>
  <c r="E2024" i="1" s="1"/>
  <c r="W8065" i="1"/>
  <c r="E8065" i="1" s="1"/>
  <c r="W5963" i="1"/>
  <c r="E5963" i="1" s="1"/>
  <c r="W3246" i="1"/>
  <c r="E3246" i="1" s="1"/>
  <c r="W4729" i="1"/>
  <c r="E4729" i="1" s="1"/>
  <c r="W6858" i="1"/>
  <c r="E6858" i="1" s="1"/>
  <c r="W2838" i="1"/>
  <c r="E2838" i="1" s="1"/>
  <c r="W1203" i="1"/>
  <c r="E1203" i="1" s="1"/>
  <c r="W6831" i="1"/>
  <c r="E6831" i="1" s="1"/>
  <c r="W8337" i="1"/>
  <c r="E8337" i="1" s="1"/>
  <c r="W977" i="1"/>
  <c r="E977" i="1" s="1"/>
  <c r="W4276" i="1"/>
  <c r="E4276" i="1" s="1"/>
  <c r="W3875" i="1"/>
  <c r="E3875" i="1" s="1"/>
  <c r="W5935" i="1"/>
  <c r="E5935" i="1" s="1"/>
  <c r="W7511" i="1"/>
  <c r="E7511" i="1" s="1"/>
  <c r="W6788" i="1"/>
  <c r="E6788" i="1" s="1"/>
  <c r="W3134" i="1"/>
  <c r="E3134" i="1" s="1"/>
  <c r="W5416" i="1"/>
  <c r="E5416" i="1" s="1"/>
  <c r="W7121" i="1"/>
  <c r="E7121" i="1" s="1"/>
  <c r="W5784" i="1"/>
  <c r="E5784" i="1" s="1"/>
  <c r="W2009" i="1"/>
  <c r="E2009" i="1" s="1"/>
  <c r="W2281" i="1"/>
  <c r="E2281" i="1" s="1"/>
  <c r="W6630" i="1"/>
  <c r="E6630" i="1" s="1"/>
  <c r="W6084" i="1"/>
  <c r="E6084" i="1" s="1"/>
  <c r="W2381" i="1"/>
  <c r="E2381" i="1" s="1"/>
  <c r="W1035" i="1"/>
  <c r="E1035" i="1" s="1"/>
  <c r="W8106" i="1"/>
  <c r="E8106" i="1" s="1"/>
  <c r="W7465" i="1"/>
  <c r="E7465" i="1" s="1"/>
  <c r="W4781" i="1"/>
  <c r="E4781" i="1" s="1"/>
  <c r="W7309" i="1"/>
  <c r="E7309" i="1" s="1"/>
  <c r="W4864" i="1"/>
  <c r="E4864" i="1" s="1"/>
  <c r="W4697" i="1"/>
  <c r="E4697" i="1" s="1"/>
  <c r="W4591" i="1"/>
  <c r="E4591" i="1" s="1"/>
  <c r="W4886" i="1"/>
  <c r="E4886" i="1" s="1"/>
  <c r="W2375" i="1"/>
  <c r="E2375" i="1" s="1"/>
  <c r="W5792" i="1"/>
  <c r="E5792" i="1" s="1"/>
  <c r="W2074" i="1"/>
  <c r="E2074" i="1" s="1"/>
  <c r="W4095" i="1"/>
  <c r="E4095" i="1" s="1"/>
  <c r="W3907" i="1"/>
  <c r="E3907" i="1" s="1"/>
  <c r="W2068" i="1"/>
  <c r="E2068" i="1" s="1"/>
  <c r="W8271" i="1"/>
  <c r="E8271" i="1" s="1"/>
  <c r="W464" i="1"/>
  <c r="E464" i="1" s="1"/>
  <c r="W396" i="1"/>
  <c r="E396" i="1" s="1"/>
  <c r="W7963" i="1"/>
  <c r="E7963" i="1" s="1"/>
  <c r="W4605" i="1"/>
  <c r="E4605" i="1" s="1"/>
  <c r="W6808" i="1"/>
  <c r="E6808" i="1" s="1"/>
  <c r="W5356" i="1"/>
  <c r="E5356" i="1" s="1"/>
  <c r="W1456" i="1"/>
  <c r="E1456" i="1" s="1"/>
  <c r="W3531" i="1"/>
  <c r="E3531" i="1" s="1"/>
  <c r="W4267" i="1"/>
  <c r="E4267" i="1" s="1"/>
  <c r="W5339" i="1"/>
  <c r="E5339" i="1" s="1"/>
  <c r="W4794" i="1"/>
  <c r="E4794" i="1" s="1"/>
  <c r="W1141" i="1"/>
  <c r="E1141" i="1" s="1"/>
  <c r="W6149" i="1"/>
  <c r="E6149" i="1" s="1"/>
  <c r="W7826" i="1"/>
  <c r="E7826" i="1" s="1"/>
  <c r="W7210" i="1"/>
  <c r="E7210" i="1" s="1"/>
  <c r="W4991" i="1"/>
  <c r="E4991" i="1" s="1"/>
  <c r="W2825" i="1"/>
  <c r="E2825" i="1" s="1"/>
  <c r="W2318" i="1"/>
  <c r="E2318" i="1" s="1"/>
  <c r="W1401" i="1"/>
  <c r="E1401" i="1" s="1"/>
  <c r="W6882" i="1"/>
  <c r="E6882" i="1" s="1"/>
  <c r="W6841" i="1"/>
  <c r="E6841" i="1" s="1"/>
  <c r="W4744" i="1"/>
  <c r="E4744" i="1" s="1"/>
  <c r="W2422" i="1"/>
  <c r="E2422" i="1" s="1"/>
  <c r="W1478" i="1"/>
  <c r="E1478" i="1" s="1"/>
  <c r="W2080" i="1"/>
  <c r="E2080" i="1" s="1"/>
  <c r="W64" i="1"/>
  <c r="E64" i="1" s="1"/>
  <c r="W1428" i="1"/>
  <c r="E1428" i="1" s="1"/>
  <c r="W4053" i="1"/>
  <c r="E4053" i="1" s="1"/>
  <c r="W3352" i="1"/>
  <c r="E3352" i="1" s="1"/>
  <c r="W1630" i="1"/>
  <c r="E1630" i="1" s="1"/>
  <c r="W8069" i="1"/>
  <c r="E8069" i="1" s="1"/>
  <c r="W489" i="1"/>
  <c r="E489" i="1" s="1"/>
  <c r="W1953" i="1"/>
  <c r="E1953" i="1" s="1"/>
  <c r="W7319" i="1"/>
  <c r="E7319" i="1" s="1"/>
  <c r="W7455" i="1"/>
  <c r="E7455" i="1" s="1"/>
  <c r="W3007" i="1"/>
  <c r="E3007" i="1" s="1"/>
  <c r="W2596" i="1"/>
  <c r="E2596" i="1" s="1"/>
  <c r="W2320" i="1"/>
  <c r="E2320" i="1" s="1"/>
  <c r="W597" i="1"/>
  <c r="E597" i="1" s="1"/>
  <c r="W6038" i="1"/>
  <c r="E6038" i="1" s="1"/>
  <c r="W7195" i="1"/>
  <c r="E7195" i="1" s="1"/>
  <c r="W460" i="1"/>
  <c r="E460" i="1" s="1"/>
  <c r="W3513" i="1"/>
  <c r="E3513" i="1" s="1"/>
  <c r="W7821" i="1"/>
  <c r="E7821" i="1" s="1"/>
  <c r="W3605" i="1"/>
  <c r="E3605" i="1" s="1"/>
  <c r="W3316" i="1"/>
  <c r="E3316" i="1" s="1"/>
  <c r="W6626" i="1"/>
  <c r="E6626" i="1" s="1"/>
  <c r="W8277" i="1"/>
  <c r="E8277" i="1" s="1"/>
  <c r="W5937" i="1"/>
  <c r="E5937" i="1" s="1"/>
  <c r="W836" i="1"/>
  <c r="E836" i="1" s="1"/>
  <c r="W7571" i="1"/>
  <c r="E7571" i="1" s="1"/>
  <c r="W5087" i="1"/>
  <c r="E5087" i="1" s="1"/>
  <c r="W5108" i="1"/>
  <c r="E5108" i="1" s="1"/>
  <c r="W4218" i="1"/>
  <c r="E4218" i="1" s="1"/>
  <c r="W8077" i="1"/>
  <c r="E8077" i="1" s="1"/>
  <c r="W8212" i="1"/>
  <c r="E8212" i="1" s="1"/>
  <c r="W1196" i="1"/>
  <c r="E1196" i="1" s="1"/>
  <c r="W175" i="1"/>
  <c r="E175" i="1" s="1"/>
  <c r="W4006" i="1"/>
  <c r="E4006" i="1" s="1"/>
  <c r="W2654" i="1"/>
  <c r="E2654" i="1" s="1"/>
  <c r="W7144" i="1"/>
  <c r="E7144" i="1" s="1"/>
  <c r="W3690" i="1"/>
  <c r="E3690" i="1" s="1"/>
  <c r="W1120" i="1"/>
  <c r="E1120" i="1" s="1"/>
  <c r="W6220" i="1"/>
  <c r="E6220" i="1" s="1"/>
  <c r="W5646" i="1"/>
  <c r="E5646" i="1" s="1"/>
  <c r="W3410" i="1"/>
  <c r="E3410" i="1" s="1"/>
  <c r="W7304" i="1"/>
  <c r="E7304" i="1" s="1"/>
  <c r="W2216" i="1"/>
  <c r="E2216" i="1" s="1"/>
  <c r="W7251" i="1"/>
  <c r="E7251" i="1" s="1"/>
  <c r="W368" i="1"/>
  <c r="E368" i="1" s="1"/>
  <c r="W7085" i="1"/>
  <c r="E7085" i="1" s="1"/>
  <c r="W584" i="1"/>
  <c r="E584" i="1" s="1"/>
  <c r="W7832" i="1"/>
  <c r="E7832" i="1" s="1"/>
  <c r="W6672" i="1"/>
  <c r="E6672" i="1" s="1"/>
  <c r="W6973" i="1"/>
  <c r="E6973" i="1" s="1"/>
  <c r="W2161" i="1"/>
  <c r="E2161" i="1" s="1"/>
  <c r="W2989" i="1"/>
  <c r="E2989" i="1" s="1"/>
  <c r="W8125" i="1"/>
  <c r="E8125" i="1" s="1"/>
  <c r="W5824" i="1"/>
  <c r="E5824" i="1" s="1"/>
  <c r="W4320" i="1"/>
  <c r="E4320" i="1" s="1"/>
  <c r="W784" i="1"/>
  <c r="E784" i="1" s="1"/>
  <c r="W4293" i="1"/>
  <c r="E4293" i="1" s="1"/>
  <c r="W4689" i="1"/>
  <c r="E4689" i="1" s="1"/>
  <c r="W1617" i="1"/>
  <c r="E1617" i="1" s="1"/>
  <c r="W4248" i="1"/>
  <c r="E4248" i="1" s="1"/>
  <c r="W4926" i="1"/>
  <c r="E4926" i="1" s="1"/>
  <c r="W8158" i="1"/>
  <c r="E8158" i="1" s="1"/>
  <c r="W5762" i="1"/>
  <c r="E5762" i="1" s="1"/>
  <c r="W5737" i="1"/>
  <c r="E5737" i="1" s="1"/>
  <c r="W2521" i="1"/>
  <c r="E2521" i="1" s="1"/>
  <c r="W3031" i="1"/>
  <c r="E3031" i="1" s="1"/>
  <c r="W3985" i="1"/>
  <c r="E3985" i="1" s="1"/>
  <c r="W4209" i="1"/>
  <c r="E4209" i="1" s="1"/>
  <c r="W4768" i="1"/>
  <c r="E4768" i="1" s="1"/>
  <c r="W928" i="1"/>
  <c r="E928" i="1" s="1"/>
  <c r="W5588" i="1"/>
  <c r="E5588" i="1" s="1"/>
  <c r="W2601" i="1"/>
  <c r="E2601" i="1" s="1"/>
  <c r="W3923" i="1"/>
  <c r="E3923" i="1" s="1"/>
  <c r="W1094" i="1"/>
  <c r="E1094" i="1" s="1"/>
  <c r="W923" i="1"/>
  <c r="E923" i="1" s="1"/>
  <c r="W3162" i="1"/>
  <c r="E3162" i="1" s="1"/>
  <c r="W6196" i="1"/>
  <c r="E6196" i="1" s="1"/>
  <c r="W7983" i="1"/>
  <c r="E7983" i="1" s="1"/>
  <c r="W1954" i="1"/>
  <c r="E1954" i="1" s="1"/>
  <c r="W4775" i="1"/>
  <c r="E4775" i="1" s="1"/>
  <c r="W5741" i="1"/>
  <c r="E5741" i="1" s="1"/>
  <c r="W3073" i="1"/>
  <c r="E3073" i="1" s="1"/>
  <c r="W1809" i="1"/>
  <c r="E1809" i="1" s="1"/>
  <c r="W5474" i="1"/>
  <c r="E5474" i="1" s="1"/>
  <c r="W4337" i="1"/>
  <c r="E4337" i="1" s="1"/>
  <c r="W4541" i="1"/>
  <c r="E4541" i="1" s="1"/>
  <c r="W7035" i="1"/>
  <c r="E7035" i="1" s="1"/>
  <c r="W5769" i="1"/>
  <c r="E5769" i="1" s="1"/>
  <c r="W5252" i="1"/>
  <c r="E5252" i="1" s="1"/>
  <c r="W5674" i="1"/>
  <c r="E5674" i="1" s="1"/>
  <c r="W4088" i="1"/>
  <c r="E4088" i="1" s="1"/>
  <c r="W1838" i="1"/>
  <c r="E1838" i="1" s="1"/>
  <c r="W613" i="1"/>
  <c r="E613" i="1" s="1"/>
  <c r="W1664" i="1"/>
  <c r="E1664" i="1" s="1"/>
  <c r="W2763" i="1"/>
  <c r="E2763" i="1" s="1"/>
  <c r="W5715" i="1"/>
  <c r="E5715" i="1" s="1"/>
  <c r="W2701" i="1"/>
  <c r="E2701" i="1" s="1"/>
  <c r="W2282" i="1"/>
  <c r="E2282" i="1" s="1"/>
  <c r="W2252" i="1"/>
  <c r="E2252" i="1" s="1"/>
  <c r="W1557" i="1"/>
  <c r="E1557" i="1" s="1"/>
  <c r="W6336" i="1"/>
  <c r="E6336" i="1" s="1"/>
  <c r="W406" i="1"/>
  <c r="E406" i="1" s="1"/>
  <c r="W1110" i="1"/>
  <c r="E1110" i="1" s="1"/>
  <c r="W1084" i="1"/>
  <c r="E1084" i="1" s="1"/>
  <c r="W2938" i="1"/>
  <c r="E2938" i="1" s="1"/>
  <c r="W2220" i="1"/>
  <c r="E2220" i="1" s="1"/>
  <c r="W2828" i="1"/>
  <c r="E2828" i="1" s="1"/>
  <c r="W412" i="1"/>
  <c r="E412" i="1" s="1"/>
  <c r="W3824" i="1"/>
  <c r="E3824" i="1" s="1"/>
  <c r="W6183" i="1"/>
  <c r="E6183" i="1" s="1"/>
  <c r="W3706" i="1"/>
  <c r="E3706" i="1" s="1"/>
  <c r="W7520" i="1"/>
  <c r="E7520" i="1" s="1"/>
  <c r="W704" i="1"/>
  <c r="E704" i="1" s="1"/>
  <c r="W2245" i="1"/>
  <c r="E2245" i="1" s="1"/>
  <c r="W1393" i="1"/>
  <c r="E1393" i="1" s="1"/>
  <c r="W4198" i="1"/>
  <c r="E4198" i="1" s="1"/>
  <c r="W7" i="1"/>
  <c r="E7" i="1" s="1"/>
  <c r="W3373" i="1"/>
  <c r="E3373" i="1" s="1"/>
  <c r="W6361" i="1"/>
  <c r="E6361" i="1" s="1"/>
  <c r="W1236" i="1"/>
  <c r="E1236" i="1" s="1"/>
  <c r="W3683" i="1"/>
  <c r="E3683" i="1" s="1"/>
  <c r="W4052" i="1"/>
  <c r="E4052" i="1" s="1"/>
  <c r="W6656" i="1"/>
  <c r="E6656" i="1" s="1"/>
  <c r="W7237" i="1"/>
  <c r="E7237" i="1" s="1"/>
  <c r="W8128" i="1"/>
  <c r="E8128" i="1" s="1"/>
  <c r="W4028" i="1"/>
  <c r="E4028" i="1" s="1"/>
  <c r="W7927" i="1"/>
  <c r="E7927" i="1" s="1"/>
  <c r="W7885" i="1"/>
  <c r="E7885" i="1" s="1"/>
  <c r="W3980" i="1"/>
  <c r="E3980" i="1" s="1"/>
  <c r="W6204" i="1"/>
  <c r="E6204" i="1" s="1"/>
  <c r="W4154" i="1"/>
  <c r="E4154" i="1" s="1"/>
  <c r="W887" i="1"/>
  <c r="E887" i="1" s="1"/>
  <c r="W1694" i="1"/>
  <c r="E1694" i="1" s="1"/>
  <c r="W5043" i="1"/>
  <c r="E5043" i="1" s="1"/>
  <c r="W5623" i="1"/>
  <c r="E5623" i="1" s="1"/>
  <c r="W2702" i="1"/>
  <c r="E2702" i="1" s="1"/>
  <c r="W5012" i="1"/>
  <c r="E5012" i="1" s="1"/>
  <c r="W5384" i="1"/>
  <c r="E5384" i="1" s="1"/>
  <c r="W3325" i="1"/>
  <c r="E3325" i="1" s="1"/>
  <c r="W5966" i="1"/>
  <c r="E5966" i="1" s="1"/>
  <c r="W2880" i="1"/>
  <c r="E2880" i="1" s="1"/>
  <c r="W1470" i="1"/>
  <c r="E1470" i="1" s="1"/>
  <c r="W2589" i="1"/>
  <c r="E2589" i="1" s="1"/>
  <c r="W2532" i="1"/>
  <c r="E2532" i="1" s="1"/>
  <c r="W8056" i="1"/>
  <c r="E8056" i="1" s="1"/>
  <c r="W731" i="1"/>
  <c r="E731" i="1" s="1"/>
  <c r="W5701" i="1"/>
  <c r="E5701" i="1" s="1"/>
  <c r="W8113" i="1"/>
  <c r="E8113" i="1" s="1"/>
  <c r="W7355" i="1"/>
  <c r="E7355" i="1" s="1"/>
  <c r="W3623" i="1"/>
  <c r="E3623" i="1" s="1"/>
  <c r="W6669" i="1"/>
  <c r="E6669" i="1" s="1"/>
  <c r="W6621" i="1"/>
  <c r="E6621" i="1" s="1"/>
  <c r="W3079" i="1"/>
  <c r="E3079" i="1" s="1"/>
  <c r="W36" i="1"/>
  <c r="E36" i="1" s="1"/>
  <c r="W3564" i="1"/>
  <c r="E3564" i="1" s="1"/>
  <c r="W905" i="1"/>
  <c r="E905" i="1" s="1"/>
  <c r="W1390" i="1"/>
  <c r="E1390" i="1" s="1"/>
  <c r="W2400" i="1"/>
  <c r="E2400" i="1" s="1"/>
  <c r="W6853" i="1"/>
  <c r="E6853" i="1" s="1"/>
  <c r="W426" i="1"/>
  <c r="E426" i="1" s="1"/>
  <c r="W6898" i="1"/>
  <c r="E6898" i="1" s="1"/>
  <c r="W2412" i="1"/>
  <c r="E2412" i="1" s="1"/>
  <c r="W7280" i="1"/>
  <c r="E7280" i="1" s="1"/>
  <c r="W3155" i="1"/>
  <c r="E3155" i="1" s="1"/>
  <c r="W3830" i="1"/>
  <c r="E3830" i="1" s="1"/>
  <c r="W4340" i="1"/>
  <c r="E4340" i="1" s="1"/>
  <c r="W1194" i="1"/>
  <c r="E1194" i="1" s="1"/>
  <c r="W6900" i="1"/>
  <c r="E6900" i="1" s="1"/>
  <c r="W8325" i="1"/>
  <c r="E8325" i="1" s="1"/>
  <c r="W6167" i="1"/>
  <c r="E6167" i="1" s="1"/>
  <c r="W2636" i="1"/>
  <c r="E2636" i="1" s="1"/>
  <c r="W251" i="1"/>
  <c r="E251" i="1" s="1"/>
  <c r="W1752" i="1"/>
  <c r="E1752" i="1" s="1"/>
  <c r="W4281" i="1"/>
  <c r="E4281" i="1" s="1"/>
  <c r="W3839" i="1"/>
  <c r="E3839" i="1" s="1"/>
  <c r="W5779" i="1"/>
  <c r="E5779" i="1" s="1"/>
  <c r="W5164" i="1"/>
  <c r="E5164" i="1" s="1"/>
  <c r="W5703" i="1"/>
  <c r="E5703" i="1" s="1"/>
  <c r="W1009" i="1"/>
  <c r="E1009" i="1" s="1"/>
  <c r="W1633" i="1"/>
  <c r="E1633" i="1" s="1"/>
  <c r="W7857" i="1"/>
  <c r="E7857" i="1" s="1"/>
  <c r="W5014" i="1"/>
  <c r="E5014" i="1" s="1"/>
  <c r="W7021" i="1"/>
  <c r="E7021" i="1" s="1"/>
  <c r="W2200" i="1"/>
  <c r="E2200" i="1" s="1"/>
  <c r="W5444" i="1"/>
  <c r="E5444" i="1" s="1"/>
  <c r="W5620" i="1"/>
  <c r="E5620" i="1" s="1"/>
  <c r="W2704" i="1"/>
  <c r="E2704" i="1" s="1"/>
  <c r="W3827" i="1"/>
  <c r="E3827" i="1" s="1"/>
  <c r="W1018" i="1"/>
  <c r="E1018" i="1" s="1"/>
  <c r="W3012" i="1"/>
  <c r="E3012" i="1" s="1"/>
  <c r="W8062" i="1"/>
  <c r="E8062" i="1" s="1"/>
  <c r="W2858" i="1"/>
  <c r="E2858" i="1" s="1"/>
  <c r="W5143" i="1"/>
  <c r="E5143" i="1" s="1"/>
  <c r="W4584" i="1"/>
  <c r="E4584" i="1" s="1"/>
  <c r="W3953" i="1"/>
  <c r="E3953" i="1" s="1"/>
  <c r="W6247" i="1"/>
  <c r="E6247" i="1" s="1"/>
  <c r="W8018" i="1"/>
  <c r="E8018" i="1" s="1"/>
  <c r="W7264" i="1"/>
  <c r="E7264" i="1" s="1"/>
  <c r="W2394" i="1"/>
  <c r="E2394" i="1" s="1"/>
  <c r="W6379" i="1"/>
  <c r="E6379" i="1" s="1"/>
  <c r="W8210" i="1"/>
  <c r="E8210" i="1" s="1"/>
  <c r="W6245" i="1"/>
  <c r="E6245" i="1" s="1"/>
  <c r="W7090" i="1"/>
  <c r="E7090" i="1" s="1"/>
  <c r="W3333" i="1"/>
  <c r="E3333" i="1" s="1"/>
  <c r="W6321" i="1"/>
  <c r="E6321" i="1" s="1"/>
  <c r="W6834" i="1"/>
  <c r="E6834" i="1" s="1"/>
  <c r="W1685" i="1"/>
  <c r="E1685" i="1" s="1"/>
  <c r="W7172" i="1"/>
  <c r="E7172" i="1" s="1"/>
  <c r="W4772" i="1"/>
  <c r="E4772" i="1" s="1"/>
  <c r="W4620" i="1"/>
  <c r="E4620" i="1" s="1"/>
  <c r="W743" i="1"/>
  <c r="E743" i="1" s="1"/>
  <c r="W7413" i="1"/>
  <c r="E7413" i="1" s="1"/>
  <c r="W4759" i="1"/>
  <c r="E4759" i="1" s="1"/>
  <c r="W401" i="1"/>
  <c r="E401" i="1" s="1"/>
  <c r="W5451" i="1"/>
  <c r="E5451" i="1" s="1"/>
  <c r="W8105" i="1"/>
  <c r="E8105" i="1" s="1"/>
  <c r="W3528" i="1"/>
  <c r="E3528" i="1" s="1"/>
  <c r="W6332" i="1"/>
  <c r="E6332" i="1" s="1"/>
  <c r="W3123" i="1"/>
  <c r="E3123" i="1" s="1"/>
  <c r="W2834" i="1"/>
  <c r="E2834" i="1" s="1"/>
  <c r="W1816" i="1"/>
  <c r="E1816" i="1" s="1"/>
  <c r="W2921" i="1"/>
  <c r="E2921" i="1" s="1"/>
  <c r="W6295" i="1"/>
  <c r="E6295" i="1" s="1"/>
  <c r="W5960" i="1"/>
  <c r="E5960" i="1" s="1"/>
  <c r="W3204" i="1"/>
  <c r="E3204" i="1" s="1"/>
  <c r="W2864" i="1"/>
  <c r="E2864" i="1" s="1"/>
  <c r="W2926" i="1"/>
  <c r="E2926" i="1" s="1"/>
  <c r="W6523" i="1"/>
  <c r="E6523" i="1" s="1"/>
  <c r="W8122" i="1"/>
  <c r="E8122" i="1" s="1"/>
  <c r="W4169" i="1"/>
  <c r="E4169" i="1" s="1"/>
  <c r="W1550" i="1"/>
  <c r="E1550" i="1" s="1"/>
  <c r="W5354" i="1"/>
  <c r="E5354" i="1" s="1"/>
  <c r="W7546" i="1"/>
  <c r="E7546" i="1" s="1"/>
  <c r="W4108" i="1"/>
  <c r="E4108" i="1" s="1"/>
  <c r="W446" i="1"/>
  <c r="E446" i="1" s="1"/>
  <c r="W922" i="1"/>
  <c r="E922" i="1" s="1"/>
  <c r="W6897" i="1"/>
  <c r="E6897" i="1" s="1"/>
  <c r="W1325" i="1"/>
  <c r="E1325" i="1" s="1"/>
  <c r="W5749" i="1"/>
  <c r="E5749" i="1" s="1"/>
  <c r="W20" i="1"/>
  <c r="E20" i="1" s="1"/>
  <c r="W5395" i="1"/>
  <c r="E5395" i="1" s="1"/>
  <c r="W4853" i="1"/>
  <c r="E4853" i="1" s="1"/>
  <c r="W1998" i="1"/>
  <c r="E1998" i="1" s="1"/>
  <c r="W573" i="1"/>
  <c r="E573" i="1" s="1"/>
  <c r="W182" i="1"/>
  <c r="E182" i="1" s="1"/>
  <c r="W6847" i="1"/>
  <c r="E6847" i="1" s="1"/>
  <c r="W831" i="1"/>
  <c r="E831" i="1" s="1"/>
  <c r="W7819" i="1"/>
  <c r="E7819" i="1" s="1"/>
  <c r="W1832" i="1"/>
  <c r="E1832" i="1" s="1"/>
  <c r="W7500" i="1"/>
  <c r="E7500" i="1" s="1"/>
  <c r="W4980" i="1"/>
  <c r="E4980" i="1" s="1"/>
  <c r="W7346" i="1"/>
  <c r="E7346" i="1" s="1"/>
  <c r="W2928" i="1"/>
  <c r="E2928" i="1" s="1"/>
  <c r="W4894" i="1"/>
  <c r="E4894" i="1" s="1"/>
  <c r="W7889" i="1"/>
  <c r="E7889" i="1" s="1"/>
  <c r="W1930" i="1"/>
  <c r="E1930" i="1" s="1"/>
  <c r="W2573" i="1"/>
  <c r="E2573" i="1" s="1"/>
  <c r="W3137" i="1"/>
  <c r="E3137" i="1" s="1"/>
  <c r="W6549" i="1"/>
  <c r="E6549" i="1" s="1"/>
  <c r="W357" i="1"/>
  <c r="E357" i="1" s="1"/>
  <c r="W1011" i="1"/>
  <c r="E1011" i="1" s="1"/>
  <c r="W7502" i="1"/>
  <c r="E7502" i="1" s="1"/>
  <c r="W4626" i="1"/>
  <c r="E4626" i="1" s="1"/>
  <c r="W4335" i="1"/>
  <c r="E4335" i="1" s="1"/>
  <c r="W5517" i="1"/>
  <c r="E5517" i="1" s="1"/>
  <c r="W4725" i="1"/>
  <c r="E4725" i="1" s="1"/>
  <c r="W754" i="1"/>
  <c r="E754" i="1" s="1"/>
  <c r="W4363" i="1"/>
  <c r="E4363" i="1" s="1"/>
  <c r="W4084" i="1"/>
  <c r="E4084" i="1" s="1"/>
  <c r="W1563" i="1"/>
  <c r="E1563" i="1" s="1"/>
  <c r="W3648" i="1"/>
  <c r="E3648" i="1" s="1"/>
  <c r="W3754" i="1"/>
  <c r="E3754" i="1" s="1"/>
  <c r="W4040" i="1"/>
  <c r="E4040" i="1" s="1"/>
  <c r="W6465" i="1"/>
  <c r="E6465" i="1" s="1"/>
  <c r="W5040" i="1"/>
  <c r="E5040" i="1" s="1"/>
  <c r="W2865" i="1"/>
  <c r="E2865" i="1" s="1"/>
  <c r="W6854" i="1"/>
  <c r="E6854" i="1" s="1"/>
  <c r="W7472" i="1"/>
  <c r="E7472" i="1" s="1"/>
  <c r="W5603" i="1"/>
  <c r="E5603" i="1" s="1"/>
  <c r="W7165" i="1"/>
  <c r="E7165" i="1" s="1"/>
  <c r="W7338" i="1"/>
  <c r="E7338" i="1" s="1"/>
  <c r="W3412" i="1"/>
  <c r="E3412" i="1" s="1"/>
  <c r="W5197" i="1"/>
  <c r="E5197" i="1" s="1"/>
  <c r="W5587" i="1"/>
  <c r="E5587" i="1" s="1"/>
  <c r="W126" i="1"/>
  <c r="E126" i="1" s="1"/>
  <c r="W3940" i="1"/>
  <c r="E3940" i="1" s="1"/>
  <c r="W2134" i="1"/>
  <c r="E2134" i="1" s="1"/>
  <c r="W1812" i="1"/>
  <c r="E1812" i="1" s="1"/>
  <c r="W7892" i="1"/>
  <c r="E7892" i="1" s="1"/>
  <c r="W3651" i="1"/>
  <c r="E3651" i="1" s="1"/>
  <c r="W6857" i="1"/>
  <c r="E6857" i="1" s="1"/>
  <c r="W757" i="1"/>
  <c r="E757" i="1" s="1"/>
  <c r="W6117" i="1"/>
  <c r="E6117" i="1" s="1"/>
  <c r="W3740" i="1"/>
  <c r="E3740" i="1" s="1"/>
  <c r="W2274" i="1"/>
  <c r="E2274" i="1" s="1"/>
  <c r="W1969" i="1"/>
  <c r="E1969" i="1" s="1"/>
  <c r="W65" i="1"/>
  <c r="E65" i="1" s="1"/>
  <c r="W4519" i="1"/>
  <c r="E4519" i="1" s="1"/>
  <c r="W4648" i="1"/>
  <c r="E4648" i="1" s="1"/>
  <c r="W780" i="1"/>
  <c r="E780" i="1" s="1"/>
  <c r="W520" i="1"/>
  <c r="E520" i="1" s="1"/>
  <c r="W7945" i="1"/>
  <c r="E7945" i="1" s="1"/>
  <c r="W983" i="1"/>
  <c r="E983" i="1" s="1"/>
  <c r="W6350" i="1"/>
  <c r="E6350" i="1" s="1"/>
  <c r="W1940" i="1"/>
  <c r="E1940" i="1" s="1"/>
  <c r="W2470" i="1"/>
  <c r="E2470" i="1" s="1"/>
  <c r="W199" i="1"/>
  <c r="E199" i="1" s="1"/>
  <c r="W900" i="1"/>
  <c r="E900" i="1" s="1"/>
  <c r="W1996" i="1"/>
  <c r="E1996" i="1" s="1"/>
  <c r="W1504" i="1"/>
  <c r="E1504" i="1" s="1"/>
  <c r="W2201" i="1"/>
  <c r="E2201" i="1" s="1"/>
  <c r="W3637" i="1"/>
  <c r="E3637" i="1" s="1"/>
  <c r="W7160" i="1"/>
  <c r="E7160" i="1" s="1"/>
  <c r="W6813" i="1"/>
  <c r="E6813" i="1" s="1"/>
  <c r="W587" i="1"/>
  <c r="E587" i="1" s="1"/>
  <c r="W8228" i="1"/>
  <c r="E8228" i="1" s="1"/>
  <c r="W1270" i="1"/>
  <c r="E1270" i="1" s="1"/>
  <c r="W8214" i="1"/>
  <c r="E8214" i="1" s="1"/>
  <c r="W1154" i="1"/>
  <c r="E1154" i="1" s="1"/>
  <c r="W4867" i="1"/>
  <c r="E4867" i="1" s="1"/>
  <c r="W834" i="1"/>
  <c r="E834" i="1" s="1"/>
  <c r="W6373" i="1"/>
  <c r="E6373" i="1" s="1"/>
  <c r="W5469" i="1"/>
  <c r="E5469" i="1" s="1"/>
  <c r="W3342" i="1"/>
  <c r="E3342" i="1" s="1"/>
  <c r="W8272" i="1"/>
  <c r="E8272" i="1" s="1"/>
  <c r="W1729" i="1"/>
  <c r="E1729" i="1" s="1"/>
  <c r="W6459" i="1"/>
  <c r="E6459" i="1" s="1"/>
  <c r="W5228" i="1"/>
  <c r="E5228" i="1" s="1"/>
  <c r="W7869" i="1"/>
  <c r="E7869" i="1" s="1"/>
  <c r="W911" i="1"/>
  <c r="E911" i="1" s="1"/>
  <c r="W6256" i="1"/>
  <c r="E6256" i="1" s="1"/>
  <c r="W7216" i="1"/>
  <c r="E7216" i="1" s="1"/>
  <c r="W1465" i="1"/>
  <c r="E1465" i="1" s="1"/>
  <c r="W4559" i="1"/>
  <c r="E4559" i="1" s="1"/>
  <c r="W1994" i="1"/>
  <c r="E1994" i="1" s="1"/>
  <c r="W6174" i="1"/>
  <c r="E6174" i="1" s="1"/>
  <c r="W6965" i="1"/>
  <c r="E6965" i="1" s="1"/>
  <c r="W7315" i="1"/>
  <c r="E7315" i="1" s="1"/>
  <c r="W3404" i="1"/>
  <c r="E3404" i="1" s="1"/>
  <c r="W7011" i="1"/>
  <c r="E7011" i="1" s="1"/>
  <c r="W4681" i="1"/>
  <c r="E4681" i="1" s="1"/>
  <c r="W3317" i="1"/>
  <c r="E3317" i="1" s="1"/>
  <c r="W6384" i="1"/>
  <c r="E6384" i="1" s="1"/>
  <c r="W503" i="1"/>
  <c r="E503" i="1" s="1"/>
  <c r="W732" i="1"/>
  <c r="E732" i="1" s="1"/>
  <c r="W5365" i="1"/>
  <c r="E5365" i="1" s="1"/>
  <c r="W5933" i="1"/>
  <c r="E5933" i="1" s="1"/>
  <c r="W1481" i="1"/>
  <c r="E1481" i="1" s="1"/>
  <c r="W154" i="1"/>
  <c r="E154" i="1" s="1"/>
  <c r="W7477" i="1"/>
  <c r="E7477" i="1" s="1"/>
  <c r="W1964" i="1"/>
  <c r="E1964" i="1" s="1"/>
  <c r="W4705" i="1"/>
  <c r="E4705" i="1" s="1"/>
  <c r="W5956" i="1"/>
  <c r="E5956" i="1" s="1"/>
  <c r="W5053" i="1"/>
  <c r="E5053" i="1" s="1"/>
  <c r="W30" i="1"/>
  <c r="E30" i="1" s="1"/>
  <c r="W7279" i="1"/>
  <c r="E7279" i="1" s="1"/>
  <c r="W4720" i="1"/>
  <c r="E4720" i="1" s="1"/>
  <c r="W4227" i="1"/>
  <c r="E4227" i="1" s="1"/>
  <c r="W2871" i="1"/>
  <c r="E2871" i="1" s="1"/>
  <c r="W7438" i="1"/>
  <c r="E7438" i="1" s="1"/>
  <c r="W2244" i="1"/>
  <c r="E2244" i="1" s="1"/>
  <c r="W2941" i="1"/>
  <c r="E2941" i="1" s="1"/>
  <c r="W5635" i="1"/>
  <c r="E5635" i="1" s="1"/>
  <c r="W2961" i="1"/>
  <c r="E2961" i="1" s="1"/>
  <c r="W5688" i="1"/>
  <c r="E5688" i="1" s="1"/>
  <c r="W4984" i="1"/>
  <c r="E4984" i="1" s="1"/>
  <c r="W4098" i="1"/>
  <c r="E4098" i="1" s="1"/>
  <c r="W7288" i="1"/>
  <c r="E7288" i="1" s="1"/>
  <c r="W4556" i="1"/>
  <c r="E4556" i="1" s="1"/>
  <c r="W203" i="1"/>
  <c r="E203" i="1" s="1"/>
  <c r="W7989" i="1"/>
  <c r="E7989" i="1" s="1"/>
  <c r="W4575" i="1"/>
  <c r="E4575" i="1" s="1"/>
  <c r="W5173" i="1"/>
  <c r="E5173" i="1" s="1"/>
  <c r="W3565" i="1"/>
  <c r="E3565" i="1" s="1"/>
  <c r="W7961" i="1"/>
  <c r="E7961" i="1" s="1"/>
  <c r="W823" i="1"/>
  <c r="E823" i="1" s="1"/>
  <c r="W1376" i="1"/>
  <c r="E1376" i="1" s="1"/>
  <c r="W2498" i="1"/>
  <c r="E2498" i="1" s="1"/>
  <c r="W2199" i="1"/>
  <c r="E2199" i="1" s="1"/>
  <c r="W5955" i="1"/>
  <c r="E5955" i="1" s="1"/>
  <c r="W4235" i="1"/>
  <c r="E4235" i="1" s="1"/>
  <c r="W2593" i="1"/>
  <c r="E2593" i="1" s="1"/>
  <c r="W5644" i="1"/>
  <c r="E5644" i="1" s="1"/>
  <c r="W5148" i="1"/>
  <c r="E5148" i="1" s="1"/>
  <c r="W2439" i="1"/>
  <c r="E2439" i="1" s="1"/>
  <c r="W8037" i="1"/>
  <c r="E8037" i="1" s="1"/>
  <c r="W5637" i="1"/>
  <c r="E5637" i="1" s="1"/>
  <c r="W6673" i="1"/>
  <c r="E6673" i="1" s="1"/>
  <c r="W1354" i="1"/>
  <c r="E1354" i="1" s="1"/>
  <c r="W6355" i="1"/>
  <c r="E6355" i="1" s="1"/>
  <c r="W4536" i="1"/>
  <c r="E4536" i="1" s="1"/>
  <c r="W7344" i="1"/>
  <c r="E7344" i="1" s="1"/>
  <c r="W3365" i="1"/>
  <c r="E3365" i="1" s="1"/>
  <c r="W7931" i="1"/>
  <c r="E7931" i="1" s="1"/>
  <c r="W8306" i="1"/>
  <c r="E8306" i="1" s="1"/>
  <c r="W2759" i="1"/>
  <c r="E2759" i="1" s="1"/>
  <c r="W27" i="1"/>
  <c r="E27" i="1" s="1"/>
  <c r="W1230" i="1"/>
  <c r="E1230" i="1" s="1"/>
  <c r="W3545" i="1"/>
  <c r="E3545" i="1" s="1"/>
  <c r="W7489" i="1"/>
  <c r="E7489" i="1" s="1"/>
  <c r="W6768" i="1"/>
  <c r="E6768" i="1" s="1"/>
  <c r="W5367" i="1"/>
  <c r="E5367" i="1" s="1"/>
  <c r="W4373" i="1"/>
  <c r="E4373" i="1" s="1"/>
  <c r="W5268" i="1"/>
  <c r="E5268" i="1" s="1"/>
  <c r="W5454" i="1"/>
  <c r="E5454" i="1" s="1"/>
  <c r="W1844" i="1"/>
  <c r="E1844" i="1" s="1"/>
  <c r="W6574" i="1"/>
  <c r="E6574" i="1" s="1"/>
  <c r="W666" i="1"/>
  <c r="E666" i="1" s="1"/>
  <c r="W7317" i="1"/>
  <c r="E7317" i="1" s="1"/>
  <c r="W5447" i="1"/>
  <c r="E5447" i="1" s="1"/>
  <c r="W2186" i="1"/>
  <c r="E2186" i="1" s="1"/>
  <c r="W8031" i="1"/>
  <c r="E8031" i="1" s="1"/>
  <c r="W4223" i="1"/>
  <c r="E4223" i="1" s="1"/>
  <c r="W3076" i="1"/>
  <c r="E3076" i="1" s="1"/>
  <c r="W5481" i="1"/>
  <c r="E5481" i="1" s="1"/>
  <c r="W2993" i="1"/>
  <c r="E2993" i="1" s="1"/>
  <c r="W5850" i="1"/>
  <c r="E5850" i="1" s="1"/>
  <c r="W664" i="1"/>
  <c r="E664" i="1" s="1"/>
  <c r="W5700" i="1"/>
  <c r="E5700" i="1" s="1"/>
  <c r="W6506" i="1"/>
  <c r="E6506" i="1" s="1"/>
  <c r="W2084" i="1"/>
  <c r="E2084" i="1" s="1"/>
  <c r="W116" i="1"/>
  <c r="E116" i="1" s="1"/>
  <c r="W8198" i="1"/>
  <c r="E8198" i="1" s="1"/>
  <c r="W224" i="1"/>
  <c r="E224" i="1" s="1"/>
  <c r="W3235" i="1"/>
  <c r="E3235" i="1" s="1"/>
  <c r="W4077" i="1"/>
  <c r="E4077" i="1" s="1"/>
  <c r="W8081" i="1"/>
  <c r="E8081" i="1" s="1"/>
  <c r="W5047" i="1"/>
  <c r="E5047" i="1" s="1"/>
  <c r="W6651" i="1"/>
  <c r="E6651" i="1" s="1"/>
  <c r="W3321" i="1"/>
  <c r="E3321" i="1" s="1"/>
  <c r="W7942" i="1"/>
  <c r="E7942" i="1" s="1"/>
  <c r="W5535" i="1"/>
  <c r="E5535" i="1" s="1"/>
  <c r="W2655" i="1"/>
  <c r="E2655" i="1" s="1"/>
  <c r="W7112" i="1"/>
  <c r="E7112" i="1" s="1"/>
  <c r="W572" i="1"/>
  <c r="E572" i="1" s="1"/>
  <c r="W6360" i="1"/>
  <c r="E6360" i="1" s="1"/>
  <c r="W3903" i="1"/>
  <c r="E3903" i="1" s="1"/>
  <c r="W1369" i="1"/>
  <c r="E1369" i="1" s="1"/>
  <c r="W288" i="1"/>
  <c r="E288" i="1" s="1"/>
  <c r="W1499" i="1"/>
  <c r="E1499" i="1" s="1"/>
  <c r="W7481" i="1"/>
  <c r="E7481" i="1" s="1"/>
  <c r="W2124" i="1"/>
  <c r="E2124" i="1" s="1"/>
  <c r="W4704" i="1"/>
  <c r="E4704" i="1" s="1"/>
  <c r="W312" i="1"/>
  <c r="E312" i="1" s="1"/>
  <c r="W7258" i="1"/>
  <c r="E7258" i="1" s="1"/>
  <c r="W463" i="1"/>
  <c r="E463" i="1" s="1"/>
  <c r="W200" i="1"/>
  <c r="E200" i="1" s="1"/>
  <c r="W3558" i="1"/>
  <c r="E3558" i="1" s="1"/>
  <c r="W6910" i="1"/>
  <c r="E6910" i="1" s="1"/>
  <c r="W3587" i="1"/>
  <c r="E3587" i="1" s="1"/>
  <c r="W3989" i="1"/>
  <c r="E3989" i="1" s="1"/>
  <c r="W1947" i="1"/>
  <c r="E1947" i="1" s="1"/>
  <c r="W4652" i="1"/>
  <c r="E4652" i="1" s="1"/>
  <c r="W5969" i="1"/>
  <c r="E5969" i="1" s="1"/>
  <c r="W1441" i="1"/>
  <c r="E1441" i="1" s="1"/>
  <c r="W153" i="1"/>
  <c r="E153" i="1" s="1"/>
  <c r="W5641" i="1"/>
  <c r="E5641" i="1" s="1"/>
  <c r="W3652" i="1"/>
  <c r="E3652" i="1" s="1"/>
  <c r="W3029" i="1"/>
  <c r="E3029" i="1" s="1"/>
  <c r="W8176" i="1"/>
  <c r="E8176" i="1" s="1"/>
  <c r="W1982" i="1"/>
  <c r="E1982" i="1" s="1"/>
  <c r="W4665" i="1"/>
  <c r="E4665" i="1" s="1"/>
  <c r="W7935" i="1"/>
  <c r="E7935" i="1" s="1"/>
  <c r="W7301" i="1"/>
  <c r="E7301" i="1" s="1"/>
  <c r="W6933" i="1"/>
  <c r="E6933" i="1" s="1"/>
  <c r="W1182" i="1"/>
  <c r="E1182" i="1" s="1"/>
  <c r="W7490" i="1"/>
  <c r="E7490" i="1" s="1"/>
  <c r="W5175" i="1"/>
  <c r="E5175" i="1" s="1"/>
  <c r="W5397" i="1"/>
  <c r="E5397" i="1" s="1"/>
  <c r="W6921" i="1"/>
  <c r="E6921" i="1" s="1"/>
  <c r="W1738" i="1"/>
  <c r="E1738" i="1" s="1"/>
  <c r="W1477" i="1"/>
  <c r="E1477" i="1" s="1"/>
  <c r="W2818" i="1"/>
  <c r="E2818" i="1" s="1"/>
  <c r="W6867" i="1"/>
  <c r="E6867" i="1" s="1"/>
  <c r="W5097" i="1"/>
  <c r="E5097" i="1" s="1"/>
  <c r="W1405" i="1"/>
  <c r="E1405" i="1" s="1"/>
  <c r="W360" i="1"/>
  <c r="E360" i="1" s="1"/>
  <c r="W6624" i="1"/>
  <c r="E6624" i="1" s="1"/>
  <c r="W3488" i="1"/>
  <c r="E3488" i="1" s="1"/>
  <c r="W4958" i="1"/>
  <c r="E4958" i="1" s="1"/>
  <c r="W8013" i="1"/>
  <c r="E8013" i="1" s="1"/>
  <c r="W4719" i="1"/>
  <c r="E4719" i="1" s="1"/>
  <c r="W4803" i="1"/>
  <c r="E4803" i="1" s="1"/>
  <c r="W1464" i="1"/>
  <c r="E1464" i="1" s="1"/>
  <c r="W3880" i="1"/>
  <c r="E3880" i="1" s="1"/>
  <c r="W2746" i="1"/>
  <c r="E2746" i="1" s="1"/>
  <c r="W118" i="1"/>
  <c r="E118" i="1" s="1"/>
  <c r="W7351" i="1"/>
  <c r="E7351" i="1" s="1"/>
  <c r="W2139" i="1"/>
  <c r="E2139" i="1" s="1"/>
  <c r="W378" i="1"/>
  <c r="E378" i="1" s="1"/>
  <c r="W2872" i="1"/>
  <c r="E2872" i="1" s="1"/>
  <c r="W7231" i="1"/>
  <c r="E7231" i="1" s="1"/>
  <c r="W7394" i="1"/>
  <c r="E7394" i="1" s="1"/>
  <c r="W233" i="1"/>
  <c r="E233" i="1" s="1"/>
  <c r="W2879" i="1"/>
  <c r="E2879" i="1" s="1"/>
  <c r="W5324" i="1"/>
  <c r="E5324" i="1" s="1"/>
  <c r="W6659" i="1"/>
  <c r="E6659" i="1" s="1"/>
  <c r="W3136" i="1"/>
  <c r="E3136" i="1" s="1"/>
  <c r="W4903" i="1"/>
  <c r="E4903" i="1" s="1"/>
  <c r="W2684" i="1"/>
  <c r="E2684" i="1" s="1"/>
  <c r="W8329" i="1"/>
  <c r="E8329" i="1" s="1"/>
  <c r="W1315" i="1"/>
  <c r="E1315" i="1" s="1"/>
  <c r="W1486" i="1"/>
  <c r="E1486" i="1" s="1"/>
  <c r="W206" i="1"/>
  <c r="E206" i="1" s="1"/>
  <c r="W6494" i="1"/>
  <c r="E6494" i="1" s="1"/>
  <c r="W3958" i="1"/>
  <c r="E3958" i="1" s="1"/>
  <c r="W8139" i="1"/>
  <c r="E8139" i="1" s="1"/>
  <c r="W2188" i="1"/>
  <c r="E2188" i="1" s="1"/>
  <c r="W859" i="1"/>
  <c r="E859" i="1" s="1"/>
  <c r="W1160" i="1"/>
  <c r="E1160" i="1" s="1"/>
  <c r="W2605" i="1"/>
  <c r="E2605" i="1" s="1"/>
  <c r="W4072" i="1"/>
  <c r="E4072" i="1" s="1"/>
  <c r="W5387" i="1"/>
  <c r="E5387" i="1" s="1"/>
  <c r="W1779" i="1"/>
  <c r="E1779" i="1" s="1"/>
  <c r="W695" i="1"/>
  <c r="E695" i="1" s="1"/>
  <c r="W5303" i="1"/>
  <c r="E5303" i="1" s="1"/>
  <c r="W1544" i="1"/>
  <c r="E1544" i="1" s="1"/>
  <c r="W6380" i="1"/>
  <c r="E6380" i="1" s="1"/>
  <c r="W7442" i="1"/>
  <c r="E7442" i="1" s="1"/>
  <c r="W7183" i="1"/>
  <c r="E7183" i="1" s="1"/>
  <c r="W971" i="1"/>
  <c r="E971" i="1" s="1"/>
  <c r="W434" i="1"/>
  <c r="E434" i="1" s="1"/>
  <c r="W6522" i="1"/>
  <c r="E6522" i="1" s="1"/>
  <c r="W5285" i="1"/>
  <c r="E5285" i="1" s="1"/>
  <c r="W5117" i="1"/>
  <c r="E5117" i="1" s="1"/>
  <c r="W1263" i="1"/>
  <c r="E1263" i="1" s="1"/>
  <c r="W850" i="1"/>
  <c r="E850" i="1" s="1"/>
  <c r="W495" i="1"/>
  <c r="E495" i="1" s="1"/>
  <c r="W589" i="1"/>
  <c r="E589" i="1" s="1"/>
  <c r="W2018" i="1"/>
  <c r="E2018" i="1" s="1"/>
  <c r="W1569" i="1"/>
  <c r="E1569" i="1" s="1"/>
  <c r="W1912" i="1"/>
  <c r="E1912" i="1" s="1"/>
  <c r="W3347" i="1"/>
  <c r="E3347" i="1" s="1"/>
  <c r="W3751" i="1"/>
  <c r="E3751" i="1" s="1"/>
  <c r="W3745" i="1"/>
  <c r="E3745" i="1" s="1"/>
  <c r="W3043" i="1"/>
  <c r="E3043" i="1" s="1"/>
  <c r="W1903" i="1"/>
  <c r="E1903" i="1" s="1"/>
  <c r="W729" i="1"/>
  <c r="E729" i="1" s="1"/>
  <c r="W8153" i="1"/>
  <c r="E8153" i="1" s="1"/>
  <c r="W7358" i="1"/>
  <c r="E7358" i="1" s="1"/>
  <c r="W7383" i="1"/>
  <c r="E7383" i="1" s="1"/>
  <c r="W1429" i="1"/>
  <c r="E1429" i="1" s="1"/>
  <c r="W2046" i="1"/>
  <c r="E2046" i="1" s="1"/>
  <c r="W7812" i="1"/>
  <c r="E7812" i="1" s="1"/>
  <c r="W1299" i="1"/>
  <c r="E1299" i="1" s="1"/>
  <c r="W1942" i="1"/>
  <c r="E1942" i="1" s="1"/>
  <c r="W4994" i="1"/>
  <c r="E4994" i="1" s="1"/>
  <c r="W2238" i="1"/>
  <c r="E2238" i="1" s="1"/>
  <c r="W5163" i="1"/>
  <c r="E5163" i="1" s="1"/>
  <c r="W866" i="1"/>
  <c r="E866" i="1" s="1"/>
  <c r="W457" i="1"/>
  <c r="E457" i="1" s="1"/>
  <c r="W2688" i="1"/>
  <c r="E2688" i="1" s="1"/>
  <c r="W2510" i="1"/>
  <c r="E2510" i="1" s="1"/>
  <c r="W6609" i="1"/>
  <c r="E6609" i="1" s="1"/>
  <c r="W2664" i="1"/>
  <c r="E2664" i="1" s="1"/>
  <c r="W1062" i="1"/>
  <c r="E1062" i="1" s="1"/>
  <c r="W958" i="1"/>
  <c r="E958" i="1" s="1"/>
  <c r="W3305" i="1"/>
  <c r="E3305" i="1" s="1"/>
  <c r="W1571" i="1"/>
  <c r="E1571" i="1" s="1"/>
  <c r="W2583" i="1"/>
  <c r="E2583" i="1" s="1"/>
  <c r="W3822" i="1"/>
  <c r="E3822" i="1" s="1"/>
  <c r="W2954" i="1"/>
  <c r="E2954" i="1" s="1"/>
  <c r="W7357" i="1"/>
  <c r="E7357" i="1" s="1"/>
  <c r="W2803" i="1"/>
  <c r="E2803" i="1" s="1"/>
  <c r="W455" i="1"/>
  <c r="E455" i="1" s="1"/>
  <c r="W4069" i="1"/>
  <c r="E4069" i="1" s="1"/>
  <c r="W4820" i="1"/>
  <c r="E4820" i="1" s="1"/>
  <c r="W3721" i="1"/>
  <c r="E3721" i="1" s="1"/>
  <c r="W8033" i="1"/>
  <c r="E8033" i="1" s="1"/>
  <c r="W6433" i="1"/>
  <c r="E6433" i="1" s="1"/>
  <c r="W2551" i="1"/>
  <c r="E2551" i="1" s="1"/>
  <c r="W2847" i="1"/>
  <c r="E2847" i="1" s="1"/>
  <c r="W1388" i="1"/>
  <c r="E1388" i="1" s="1"/>
  <c r="W8279" i="1"/>
  <c r="E8279" i="1" s="1"/>
  <c r="W248" i="1"/>
  <c r="E248" i="1" s="1"/>
  <c r="W2668" i="1"/>
  <c r="E2668" i="1" s="1"/>
  <c r="W4521" i="1"/>
  <c r="E4521" i="1" s="1"/>
  <c r="W4303" i="1"/>
  <c r="E4303" i="1" s="1"/>
  <c r="W846" i="1"/>
  <c r="E846" i="1" s="1"/>
  <c r="W1101" i="1"/>
  <c r="E1101" i="1" s="1"/>
  <c r="W2831" i="1"/>
  <c r="E2831" i="1" s="1"/>
  <c r="W8073" i="1"/>
  <c r="E8073" i="1" s="1"/>
  <c r="W3781" i="1"/>
  <c r="E3781" i="1" s="1"/>
  <c r="W916" i="1"/>
  <c r="E916" i="1" s="1"/>
  <c r="W2169" i="1"/>
  <c r="E2169" i="1" s="1"/>
  <c r="W1489" i="1"/>
  <c r="E1489" i="1" s="1"/>
  <c r="W1971" i="1"/>
  <c r="E1971" i="1" s="1"/>
  <c r="W8040" i="1"/>
  <c r="E8040" i="1" s="1"/>
  <c r="W3973" i="1"/>
  <c r="E3973" i="1" s="1"/>
  <c r="W5512" i="1"/>
  <c r="E5512" i="1" s="1"/>
  <c r="W5338" i="1"/>
  <c r="E5338" i="1" s="1"/>
  <c r="W1834" i="1"/>
  <c r="E1834" i="1" s="1"/>
  <c r="W6225" i="1"/>
  <c r="E6225" i="1" s="1"/>
  <c r="W6250" i="1"/>
  <c r="E6250" i="1" s="1"/>
  <c r="W2367" i="1"/>
  <c r="E2367" i="1" s="1"/>
  <c r="W2567" i="1"/>
  <c r="E2567" i="1" s="1"/>
  <c r="W1394" i="1"/>
  <c r="E1394" i="1" s="1"/>
  <c r="W1140" i="1"/>
  <c r="E1140" i="1" s="1"/>
  <c r="W5019" i="1"/>
  <c r="E5019" i="1" s="1"/>
  <c r="W6561" i="1"/>
  <c r="E6561" i="1" s="1"/>
  <c r="W3675" i="1"/>
  <c r="E3675" i="1" s="1"/>
  <c r="W1095" i="1"/>
  <c r="E1095" i="1" s="1"/>
  <c r="W3295" i="1"/>
  <c r="E3295" i="1" s="1"/>
  <c r="W3298" i="1"/>
  <c r="E3298" i="1" s="1"/>
  <c r="W8319" i="1"/>
  <c r="E8319" i="1" s="1"/>
  <c r="W1591" i="1"/>
  <c r="E1591" i="1" s="1"/>
  <c r="W2423" i="1"/>
  <c r="E2423" i="1" s="1"/>
  <c r="W7647" i="1"/>
  <c r="E7647" i="1" s="1"/>
  <c r="W5704" i="1"/>
  <c r="E5704" i="1" s="1"/>
  <c r="W1932" i="1"/>
  <c r="E1932" i="1" s="1"/>
  <c r="W2283" i="1"/>
  <c r="E2283" i="1" s="1"/>
  <c r="W2887" i="1"/>
  <c r="E2887" i="1" s="1"/>
  <c r="W2048" i="1"/>
  <c r="E2048" i="1" s="1"/>
  <c r="W4710" i="1"/>
  <c r="E4710" i="1" s="1"/>
  <c r="W1625" i="1"/>
  <c r="E1625" i="1" s="1"/>
  <c r="W4996" i="1"/>
  <c r="E4996" i="1" s="1"/>
  <c r="W1436" i="1"/>
  <c r="E1436" i="1" s="1"/>
  <c r="W7568" i="1"/>
  <c r="E7568" i="1" s="1"/>
  <c r="W5333" i="1"/>
  <c r="E5333" i="1" s="1"/>
  <c r="W1786" i="1"/>
  <c r="E1786" i="1" s="1"/>
  <c r="W4862" i="1"/>
  <c r="E4862" i="1" s="1"/>
  <c r="W5062" i="1"/>
  <c r="E5062" i="1" s="1"/>
  <c r="W5214" i="1"/>
  <c r="E5214" i="1" s="1"/>
  <c r="W3343" i="1"/>
  <c r="E3343" i="1" s="1"/>
  <c r="W7900" i="1"/>
  <c r="E7900" i="1" s="1"/>
  <c r="W4713" i="1"/>
  <c r="E4713" i="1" s="1"/>
  <c r="W7521" i="1"/>
  <c r="E7521" i="1" s="1"/>
  <c r="W6096" i="1"/>
  <c r="E6096" i="1" s="1"/>
  <c r="W1756" i="1"/>
  <c r="E1756" i="1" s="1"/>
  <c r="W6115" i="1"/>
  <c r="E6115" i="1" s="1"/>
  <c r="W4216" i="1"/>
  <c r="E4216" i="1" s="1"/>
  <c r="W3776" i="1"/>
  <c r="E3776" i="1" s="1"/>
  <c r="W7807" i="1"/>
  <c r="E7807" i="1" s="1"/>
  <c r="W4965" i="1"/>
  <c r="E4965" i="1" s="1"/>
  <c r="W2123" i="1"/>
  <c r="E2123" i="1" s="1"/>
  <c r="W6865" i="1"/>
  <c r="E6865" i="1" s="1"/>
  <c r="W7330" i="1"/>
  <c r="E7330" i="1" s="1"/>
  <c r="W2372" i="1"/>
  <c r="E2372" i="1" s="1"/>
  <c r="W658" i="1"/>
  <c r="E658" i="1" s="1"/>
  <c r="W79" i="1"/>
  <c r="E79" i="1" s="1"/>
  <c r="W4244" i="1"/>
  <c r="E4244" i="1" s="1"/>
  <c r="W7138" i="1"/>
  <c r="E7138" i="1" s="1"/>
  <c r="W6749" i="1"/>
  <c r="E6749" i="1" s="1"/>
  <c r="W6601" i="1"/>
  <c r="E6601" i="1" s="1"/>
  <c r="W3838" i="1"/>
  <c r="E3838" i="1" s="1"/>
  <c r="W2067" i="1"/>
  <c r="E2067" i="1" s="1"/>
  <c r="W4688" i="1"/>
  <c r="E4688" i="1" s="1"/>
  <c r="W5685" i="1"/>
  <c r="E5685" i="1" s="1"/>
  <c r="W6435" i="1"/>
  <c r="E6435" i="1" s="1"/>
  <c r="W7111" i="1"/>
  <c r="E7111" i="1" s="1"/>
  <c r="W3695" i="1"/>
  <c r="E3695" i="1" s="1"/>
  <c r="W8295" i="1"/>
  <c r="E8295" i="1" s="1"/>
  <c r="W2895" i="1"/>
  <c r="E2895" i="1" s="1"/>
  <c r="W1984" i="1"/>
  <c r="E1984" i="1" s="1"/>
  <c r="W3644" i="1"/>
  <c r="E3644" i="1" s="1"/>
  <c r="W6479" i="1"/>
  <c r="E6479" i="1" s="1"/>
  <c r="W6421" i="1"/>
  <c r="E6421" i="1" s="1"/>
  <c r="W5643" i="1"/>
  <c r="E5643" i="1" s="1"/>
  <c r="W8110" i="1"/>
  <c r="E8110" i="1" s="1"/>
  <c r="W5030" i="1"/>
  <c r="E5030" i="1" s="1"/>
  <c r="W6068" i="1"/>
  <c r="E6068" i="1" s="1"/>
  <c r="W7399" i="1"/>
  <c r="E7399" i="1" s="1"/>
  <c r="W4841" i="1"/>
  <c r="E4841" i="1" s="1"/>
  <c r="W8187" i="1"/>
  <c r="E8187" i="1" s="1"/>
  <c r="W4868" i="1"/>
  <c r="E4868" i="1" s="1"/>
  <c r="W1941" i="1"/>
  <c r="E1941" i="1" s="1"/>
  <c r="W740" i="1"/>
  <c r="E740" i="1" s="1"/>
  <c r="W1284" i="1"/>
  <c r="E1284" i="1" s="1"/>
  <c r="W1974" i="1"/>
  <c r="E1974" i="1" s="1"/>
  <c r="W924" i="1"/>
  <c r="E924" i="1" s="1"/>
  <c r="W4947" i="1"/>
  <c r="E4947" i="1" s="1"/>
  <c r="W6526" i="1"/>
  <c r="E6526" i="1" s="1"/>
  <c r="W5965" i="1"/>
  <c r="E5965" i="1" s="1"/>
  <c r="W3726" i="1"/>
  <c r="E3726" i="1" s="1"/>
  <c r="W3837" i="1"/>
  <c r="E3837" i="1" s="1"/>
  <c r="W404" i="1"/>
  <c r="E404" i="1" s="1"/>
  <c r="W3806" i="1"/>
  <c r="E3806" i="1" s="1"/>
  <c r="W5045" i="1"/>
  <c r="E5045" i="1" s="1"/>
  <c r="W1829" i="1"/>
  <c r="E1829" i="1" s="1"/>
  <c r="W7275" i="1"/>
  <c r="E7275" i="1" s="1"/>
  <c r="W7768" i="1"/>
  <c r="E7768" i="1" s="1"/>
  <c r="W6331" i="1"/>
  <c r="E6331" i="1" s="1"/>
  <c r="W976" i="1"/>
  <c r="E976" i="1" s="1"/>
  <c r="W4446" i="1"/>
  <c r="E4446" i="1" s="1"/>
  <c r="W4146" i="1"/>
  <c r="E4146" i="1" s="1"/>
  <c r="W3345" i="1"/>
  <c r="E3345" i="1" s="1"/>
  <c r="W5423" i="1"/>
  <c r="E5423" i="1" s="1"/>
  <c r="W4043" i="1"/>
  <c r="E4043" i="1" s="1"/>
  <c r="W4261" i="1"/>
  <c r="E4261" i="1" s="1"/>
  <c r="W6649" i="1"/>
  <c r="E6649" i="1" s="1"/>
  <c r="W1568" i="1"/>
  <c r="E1568" i="1" s="1"/>
  <c r="W3440" i="1"/>
  <c r="E3440" i="1" s="1"/>
  <c r="W7551" i="1"/>
  <c r="E7551" i="1" s="1"/>
  <c r="W2904" i="1"/>
  <c r="E2904" i="1" s="1"/>
  <c r="W6487" i="1"/>
  <c r="E6487" i="1" s="1"/>
  <c r="W6668" i="1"/>
  <c r="E6668" i="1" s="1"/>
  <c r="W2962" i="1"/>
  <c r="E2962" i="1" s="1"/>
  <c r="W626" i="1"/>
  <c r="E626" i="1" s="1"/>
  <c r="W1710" i="1"/>
  <c r="E1710" i="1" s="1"/>
  <c r="W5497" i="1"/>
  <c r="E5497" i="1" s="1"/>
  <c r="W1730" i="1"/>
  <c r="E1730" i="1" s="1"/>
  <c r="W1624" i="1"/>
  <c r="E1624" i="1" s="1"/>
  <c r="W2600" i="1"/>
  <c r="E2600" i="1" s="1"/>
  <c r="W2305" i="1"/>
  <c r="E2305" i="1" s="1"/>
  <c r="W2257" i="1"/>
  <c r="E2257" i="1" s="1"/>
  <c r="W3015" i="1"/>
  <c r="E3015" i="1" s="1"/>
  <c r="W1424" i="1"/>
  <c r="E1424" i="1" s="1"/>
  <c r="W2539" i="1"/>
  <c r="E2539" i="1" s="1"/>
  <c r="W660" i="1"/>
  <c r="E660" i="1" s="1"/>
  <c r="W2253" i="1"/>
  <c r="E2253" i="1" s="1"/>
  <c r="W96" i="1"/>
  <c r="E96" i="1" s="1"/>
  <c r="W5348" i="1"/>
  <c r="E5348" i="1" s="1"/>
  <c r="W4553" i="1"/>
  <c r="E4553" i="1" s="1"/>
  <c r="W2469" i="1"/>
  <c r="E2469" i="1" s="1"/>
  <c r="W3022" i="1"/>
  <c r="E3022" i="1" s="1"/>
  <c r="W1507" i="1"/>
  <c r="E1507" i="1" s="1"/>
  <c r="W2126" i="1"/>
  <c r="E2126" i="1" s="1"/>
  <c r="W174" i="1"/>
  <c r="E174" i="1" s="1"/>
  <c r="W1251" i="1"/>
  <c r="E1251" i="1" s="1"/>
  <c r="W6919" i="1"/>
  <c r="E6919" i="1" s="1"/>
  <c r="W6587" i="1"/>
  <c r="E6587" i="1" s="1"/>
  <c r="W6398" i="1"/>
  <c r="E6398" i="1" s="1"/>
  <c r="W8025" i="1"/>
  <c r="E8025" i="1" s="1"/>
  <c r="W6" i="1"/>
  <c r="E6" i="1" s="1"/>
  <c r="W4844" i="1"/>
  <c r="E4844" i="1" s="1"/>
  <c r="W7187" i="1"/>
  <c r="E7187" i="1" s="1"/>
  <c r="W5881" i="1"/>
  <c r="E5881" i="1" s="1"/>
  <c r="W3617" i="1"/>
  <c r="E3617" i="1" s="1"/>
  <c r="W1862" i="1"/>
  <c r="E1862" i="1" s="1"/>
  <c r="W1142" i="1"/>
  <c r="E1142" i="1" s="1"/>
  <c r="W320" i="1"/>
  <c r="E320" i="1" s="1"/>
  <c r="W2079" i="1"/>
  <c r="E2079" i="1" s="1"/>
  <c r="W2008" i="1"/>
  <c r="E2008" i="1" s="1"/>
  <c r="W700" i="1"/>
  <c r="E700" i="1" s="1"/>
  <c r="W3503" i="1"/>
  <c r="E3503" i="1" s="1"/>
  <c r="W889" i="1"/>
  <c r="E889" i="1" s="1"/>
  <c r="W8347" i="1"/>
  <c r="E8347" i="1" s="1"/>
  <c r="W755" i="1"/>
  <c r="E755" i="1" s="1"/>
  <c r="W5385" i="1"/>
  <c r="E5385" i="1" s="1"/>
  <c r="W5693" i="1"/>
  <c r="E5693" i="1" s="1"/>
  <c r="W6960" i="1"/>
  <c r="E6960" i="1" s="1"/>
  <c r="W574" i="1"/>
  <c r="E574" i="1" s="1"/>
  <c r="W3473" i="1"/>
  <c r="E3473" i="1" s="1"/>
  <c r="W6319" i="1"/>
  <c r="E6319" i="1" s="1"/>
  <c r="W2830" i="1"/>
  <c r="E2830" i="1" s="1"/>
  <c r="W5359" i="1"/>
  <c r="E5359" i="1" s="1"/>
  <c r="W4272" i="1"/>
  <c r="E4272" i="1" s="1"/>
  <c r="W7324" i="1"/>
  <c r="E7324" i="1" s="1"/>
  <c r="W7223" i="1"/>
  <c r="E7223" i="1" s="1"/>
  <c r="W4081" i="1"/>
  <c r="E4081" i="1" s="1"/>
  <c r="W2061" i="1"/>
  <c r="E2061" i="1" s="1"/>
  <c r="W5100" i="1"/>
  <c r="E5100" i="1" s="1"/>
  <c r="W7946" i="1"/>
  <c r="E7946" i="1" s="1"/>
  <c r="W1771" i="1"/>
  <c r="E1771" i="1" s="1"/>
  <c r="W1962" i="1"/>
  <c r="E1962" i="1" s="1"/>
  <c r="W6154" i="1"/>
  <c r="E6154" i="1" s="1"/>
  <c r="W7193" i="1"/>
  <c r="E7193" i="1" s="1"/>
  <c r="W6346" i="1"/>
  <c r="E6346" i="1" s="1"/>
  <c r="W1744" i="1"/>
  <c r="E1744" i="1" s="1"/>
  <c r="W7130" i="1"/>
  <c r="E7130" i="1" s="1"/>
  <c r="W1817" i="1"/>
  <c r="E1817" i="1" s="1"/>
  <c r="W804" i="1"/>
  <c r="E804" i="1" s="1"/>
  <c r="W672" i="1"/>
  <c r="E672" i="1" s="1"/>
  <c r="W39" i="1"/>
  <c r="E39" i="1" s="1"/>
  <c r="W7891" i="1"/>
  <c r="E7891" i="1" s="1"/>
  <c r="W7360" i="1"/>
  <c r="E7360" i="1" s="1"/>
  <c r="W3737" i="1"/>
  <c r="E3737" i="1" s="1"/>
  <c r="W6721" i="1"/>
  <c r="E6721" i="1" s="1"/>
  <c r="W1902" i="1"/>
  <c r="E1902" i="1" s="1"/>
  <c r="W4658" i="1"/>
  <c r="E4658" i="1" s="1"/>
  <c r="W7976" i="1"/>
  <c r="E7976" i="1" s="1"/>
  <c r="W5979" i="1"/>
  <c r="E5979" i="1" s="1"/>
  <c r="W3441" i="1"/>
  <c r="E3441" i="1" s="1"/>
  <c r="W4657" i="1"/>
  <c r="E4657" i="1" s="1"/>
  <c r="W2881" i="1"/>
  <c r="E2881" i="1" s="1"/>
  <c r="W4395" i="1"/>
  <c r="E4395" i="1" s="1"/>
  <c r="W5095" i="1"/>
  <c r="E5095" i="1" s="1"/>
  <c r="W3241" i="1"/>
  <c r="E3241" i="1" s="1"/>
  <c r="W7348" i="1"/>
  <c r="E7348" i="1" s="1"/>
  <c r="W6302" i="1"/>
  <c r="E6302" i="1" s="1"/>
  <c r="W5788" i="1"/>
  <c r="E5788" i="1" s="1"/>
  <c r="W6602" i="1"/>
  <c r="E6602" i="1" s="1"/>
  <c r="W5355" i="1"/>
  <c r="E5355" i="1" s="1"/>
  <c r="W4798" i="1"/>
  <c r="E4798" i="1" s="1"/>
  <c r="W7135" i="1"/>
  <c r="E7135" i="1" s="1"/>
  <c r="W2874" i="1"/>
  <c r="E2874" i="1" s="1"/>
  <c r="W3939" i="1"/>
  <c r="E3939" i="1" s="1"/>
  <c r="W3698" i="1"/>
  <c r="E3698" i="1" s="1"/>
  <c r="W6572" i="1"/>
  <c r="E6572" i="1" s="1"/>
  <c r="W8041" i="1"/>
  <c r="E8041" i="1" s="1"/>
  <c r="W3210" i="1"/>
  <c r="E3210" i="1" s="1"/>
  <c r="W3244" i="1"/>
  <c r="E3244" i="1" s="1"/>
  <c r="W161" i="1"/>
  <c r="E161" i="1" s="1"/>
  <c r="W5336" i="1"/>
  <c r="E5336" i="1" s="1"/>
  <c r="W1166" i="1"/>
  <c r="E1166" i="1" s="1"/>
  <c r="W6989" i="1"/>
  <c r="E6989" i="1" s="1"/>
  <c r="W6328" i="1"/>
  <c r="E6328" i="1" s="1"/>
  <c r="W5525" i="1"/>
  <c r="E5525" i="1" s="1"/>
  <c r="W2536" i="1"/>
  <c r="E2536" i="1" s="1"/>
  <c r="W437" i="1"/>
  <c r="E437" i="1" s="1"/>
  <c r="W6552" i="1"/>
  <c r="E6552" i="1" s="1"/>
  <c r="W477" i="1"/>
  <c r="E477" i="1" s="1"/>
  <c r="W4477" i="1"/>
  <c r="E4477" i="1" s="1"/>
  <c r="W5174" i="1"/>
  <c r="E5174" i="1" s="1"/>
  <c r="W5071" i="1"/>
  <c r="E5071" i="1" s="1"/>
  <c r="W2180" i="1"/>
  <c r="E2180" i="1" s="1"/>
  <c r="W512" i="1"/>
  <c r="E512" i="1" s="1"/>
  <c r="W441" i="1"/>
  <c r="E441" i="1" s="1"/>
  <c r="W2625" i="1"/>
  <c r="E2625" i="1" s="1"/>
  <c r="W2000" i="1"/>
  <c r="E2000" i="1" s="1"/>
  <c r="W6686" i="1"/>
  <c r="E6686" i="1" s="1"/>
  <c r="W7292" i="1"/>
  <c r="E7292" i="1" s="1"/>
  <c r="W6455" i="1"/>
  <c r="E6455" i="1" s="1"/>
  <c r="W7386" i="1"/>
  <c r="E7386" i="1" s="1"/>
  <c r="W3592" i="1"/>
  <c r="E3592" i="1" s="1"/>
  <c r="W2690" i="1"/>
  <c r="E2690" i="1" s="1"/>
  <c r="W6215" i="1"/>
  <c r="E6215" i="1" s="1"/>
  <c r="W4988" i="1"/>
  <c r="E4988" i="1" s="1"/>
  <c r="W7845" i="1"/>
  <c r="E7845" i="1" s="1"/>
  <c r="W3956" i="1"/>
  <c r="E3956" i="1" s="1"/>
  <c r="W3357" i="1"/>
  <c r="E3357" i="1" s="1"/>
  <c r="W2409" i="1"/>
  <c r="E2409" i="1" s="1"/>
  <c r="W4482" i="1"/>
  <c r="E4482" i="1" s="1"/>
  <c r="W2788" i="1"/>
  <c r="E2788" i="1" s="1"/>
  <c r="W1551" i="1"/>
  <c r="E1551" i="1" s="1"/>
  <c r="W3533" i="1"/>
  <c r="E3533" i="1" s="1"/>
  <c r="W5332" i="1"/>
  <c r="E5332" i="1" s="1"/>
  <c r="W1127" i="1"/>
  <c r="E1127" i="1" s="1"/>
  <c r="W756" i="1"/>
  <c r="E756" i="1" s="1"/>
  <c r="W8029" i="1"/>
  <c r="E8029" i="1" s="1"/>
  <c r="W1879" i="1"/>
  <c r="E1879" i="1" s="1"/>
  <c r="W4039" i="1"/>
  <c r="E4039" i="1" s="1"/>
  <c r="W4718" i="1"/>
  <c r="E4718" i="1" s="1"/>
  <c r="W2934" i="1"/>
  <c r="E2934" i="1" s="1"/>
  <c r="W8285" i="1"/>
  <c r="E8285" i="1" s="1"/>
  <c r="W5094" i="1"/>
  <c r="E5094" i="1" s="1"/>
  <c r="W1540" i="1"/>
  <c r="E1540" i="1" s="1"/>
  <c r="W1789" i="1"/>
  <c r="E1789" i="1" s="1"/>
  <c r="W7093" i="1"/>
  <c r="E7093" i="1" s="1"/>
  <c r="W6824" i="1"/>
  <c r="E6824" i="1" s="1"/>
  <c r="W5520" i="1"/>
  <c r="E5520" i="1" s="1"/>
  <c r="W3606" i="1"/>
  <c r="E3606" i="1" s="1"/>
  <c r="W3480" i="1"/>
  <c r="E3480" i="1" s="1"/>
  <c r="W2243" i="1"/>
  <c r="E2243" i="1" s="1"/>
  <c r="W2176" i="1"/>
  <c r="E2176" i="1" s="1"/>
  <c r="W5928" i="1"/>
  <c r="E5928" i="1" s="1"/>
  <c r="W4745" i="1"/>
  <c r="E4745" i="1" s="1"/>
  <c r="W4439" i="1"/>
  <c r="E4439" i="1" s="1"/>
  <c r="W6773" i="1"/>
  <c r="E6773" i="1" s="1"/>
  <c r="W1757" i="1"/>
  <c r="E1757" i="1" s="1"/>
  <c r="W3753" i="1"/>
  <c r="E3753" i="1" s="1"/>
  <c r="W335" i="1"/>
  <c r="E335" i="1" s="1"/>
  <c r="W6237" i="1"/>
  <c r="E6237" i="1" s="1"/>
  <c r="W3563" i="1"/>
  <c r="E3563" i="1" s="1"/>
  <c r="W4469" i="1"/>
  <c r="E4469" i="1" s="1"/>
  <c r="W2361" i="1"/>
  <c r="E2361" i="1" s="1"/>
  <c r="W530" i="1"/>
  <c r="E530" i="1" s="1"/>
  <c r="W1484" i="1"/>
  <c r="E1484" i="1" s="1"/>
  <c r="W7081" i="1"/>
  <c r="E7081" i="1" s="1"/>
  <c r="W492" i="1"/>
  <c r="E492" i="1" s="1"/>
  <c r="W2362" i="1"/>
  <c r="E2362" i="1" s="1"/>
  <c r="W4222" i="1"/>
  <c r="E4222" i="1" s="1"/>
  <c r="W8036" i="1"/>
  <c r="E8036" i="1" s="1"/>
  <c r="W2208" i="1"/>
  <c r="E2208" i="1" s="1"/>
  <c r="W7433" i="1"/>
  <c r="E7433" i="1" s="1"/>
  <c r="W6698" i="1"/>
  <c r="E6698" i="1" s="1"/>
  <c r="W3394" i="1"/>
  <c r="E3394" i="1" s="1"/>
  <c r="W8149" i="1"/>
  <c r="E8149" i="1" s="1"/>
  <c r="W8305" i="1"/>
  <c r="E8305" i="1" s="1"/>
  <c r="W7281" i="1"/>
  <c r="E7281" i="1" s="1"/>
  <c r="W7389" i="1"/>
  <c r="E7389" i="1" s="1"/>
  <c r="W7982" i="1"/>
  <c r="E7982" i="1" s="1"/>
  <c r="W8026" i="1"/>
  <c r="E8026" i="1" s="1"/>
  <c r="W8338" i="1"/>
  <c r="E8338" i="1" s="1"/>
  <c r="W7224" i="1"/>
  <c r="E7224" i="1" s="1"/>
  <c r="W2017" i="1"/>
  <c r="E2017" i="1" s="1"/>
  <c r="W945" i="1"/>
  <c r="E945" i="1" s="1"/>
  <c r="W7580" i="1"/>
  <c r="E7580" i="1" s="1"/>
  <c r="W726" i="1"/>
  <c r="E726" i="1" s="1"/>
  <c r="W6359" i="1"/>
  <c r="E6359" i="1" s="1"/>
  <c r="W7261" i="1"/>
  <c r="E7261" i="1" s="1"/>
  <c r="W5952" i="1"/>
  <c r="E5952" i="1" s="1"/>
  <c r="W5959" i="1"/>
  <c r="E5959" i="1" s="1"/>
  <c r="W1117" i="1"/>
  <c r="E1117" i="1" s="1"/>
  <c r="W1905" i="1"/>
  <c r="E1905" i="1" s="1"/>
  <c r="W2192" i="1"/>
  <c r="E2192" i="1" s="1"/>
  <c r="W5116" i="1"/>
  <c r="E5116" i="1" s="1"/>
  <c r="W5419" i="1"/>
  <c r="E5419" i="1" s="1"/>
  <c r="W567" i="1"/>
  <c r="E567" i="1" s="1"/>
  <c r="W139" i="1"/>
  <c r="E139" i="1" s="1"/>
  <c r="W2153" i="1"/>
  <c r="E2153" i="1" s="1"/>
  <c r="W5429" i="1"/>
  <c r="E5429" i="1" s="1"/>
  <c r="W4055" i="1"/>
  <c r="E4055" i="1" s="1"/>
  <c r="W5503" i="1"/>
  <c r="E5503" i="1" s="1"/>
  <c r="W6453" i="1"/>
  <c r="E6453" i="1" s="1"/>
  <c r="W8317" i="1"/>
  <c r="E8317" i="1" s="1"/>
  <c r="W2914" i="1"/>
  <c r="E2914" i="1" s="1"/>
  <c r="W6979" i="1"/>
  <c r="E6979" i="1" s="1"/>
  <c r="W287" i="1"/>
  <c r="E287" i="1" s="1"/>
  <c r="W956" i="1"/>
  <c r="E956" i="1" s="1"/>
  <c r="W3964" i="1"/>
  <c r="E3964" i="1" s="1"/>
  <c r="W6693" i="1"/>
  <c r="E6693" i="1" s="1"/>
  <c r="W6005" i="1"/>
  <c r="E6005" i="1" s="1"/>
  <c r="W728" i="1"/>
  <c r="E728" i="1" s="1"/>
  <c r="W160" i="1"/>
  <c r="E160" i="1" s="1"/>
  <c r="W1708" i="1"/>
  <c r="E1708" i="1" s="1"/>
  <c r="W6026" i="1"/>
  <c r="E6026" i="1" s="1"/>
  <c r="W8138" i="1"/>
  <c r="E8138" i="1" s="1"/>
  <c r="W2935" i="1"/>
  <c r="E2935" i="1" s="1"/>
  <c r="W607" i="1"/>
  <c r="E607" i="1" s="1"/>
  <c r="W265" i="1"/>
  <c r="E265" i="1" s="1"/>
  <c r="W7928" i="1"/>
  <c r="E7928" i="1" s="1"/>
  <c r="W3260" i="1"/>
  <c r="E3260" i="1" s="1"/>
  <c r="W6066" i="1"/>
  <c r="E6066" i="1" s="1"/>
  <c r="W1216" i="1"/>
  <c r="E1216" i="1" s="1"/>
  <c r="W8274" i="1"/>
  <c r="E8274" i="1" s="1"/>
  <c r="W3557" i="1"/>
  <c r="E3557" i="1" s="1"/>
  <c r="W2873" i="1"/>
  <c r="E2873" i="1" s="1"/>
  <c r="W7916" i="1"/>
  <c r="E7916" i="1" s="1"/>
  <c r="W1460" i="1"/>
  <c r="E1460" i="1" s="1"/>
  <c r="W6284" i="1"/>
  <c r="E6284" i="1" s="1"/>
  <c r="W3024" i="1"/>
  <c r="E3024" i="1" s="1"/>
  <c r="W8284" i="1"/>
  <c r="E8284" i="1" s="1"/>
  <c r="W330" i="1"/>
  <c r="E330" i="1" s="1"/>
  <c r="W6457" i="1"/>
  <c r="E6457" i="1" s="1"/>
  <c r="W891" i="1"/>
  <c r="E891" i="1" s="1"/>
  <c r="W6033" i="1"/>
  <c r="E6033" i="1" s="1"/>
  <c r="W575" i="1"/>
  <c r="E575" i="1" s="1"/>
  <c r="W5572" i="1"/>
  <c r="E5572" i="1" s="1"/>
  <c r="W4503" i="1"/>
  <c r="E4503" i="1" s="1"/>
  <c r="W4074" i="1"/>
  <c r="E4074" i="1" s="1"/>
  <c r="W1572" i="1"/>
  <c r="E1572" i="1" s="1"/>
  <c r="W898" i="1"/>
  <c r="E898" i="1" s="1"/>
  <c r="W982" i="1"/>
  <c r="E982" i="1" s="1"/>
  <c r="W7071" i="1"/>
  <c r="E7071" i="1" s="1"/>
  <c r="W937" i="1"/>
  <c r="E937" i="1" s="1"/>
  <c r="W4738" i="1"/>
  <c r="E4738" i="1" s="1"/>
  <c r="W4632" i="1"/>
  <c r="E4632" i="1" s="1"/>
  <c r="W6877" i="1"/>
  <c r="E6877" i="1" s="1"/>
  <c r="W2736" i="1"/>
  <c r="E2736" i="1" s="1"/>
  <c r="W4070" i="1"/>
  <c r="E4070" i="1" s="1"/>
  <c r="W5617" i="1"/>
  <c r="E5617" i="1" s="1"/>
  <c r="W686" i="1"/>
  <c r="E686" i="1" s="1"/>
  <c r="W5887" i="1"/>
  <c r="E5887" i="1" s="1"/>
  <c r="W4700" i="1"/>
  <c r="E4700" i="1" s="1"/>
  <c r="W171" i="1"/>
  <c r="E171" i="1" s="1"/>
  <c r="W2489" i="1"/>
  <c r="E2489" i="1" s="1"/>
  <c r="W3586" i="1"/>
  <c r="E3586" i="1" s="1"/>
  <c r="W5501" i="1"/>
  <c r="E5501" i="1" s="1"/>
  <c r="W414" i="1"/>
  <c r="E414" i="1" s="1"/>
  <c r="W6424" i="1"/>
  <c r="E6424" i="1" s="1"/>
  <c r="W7882" i="1"/>
  <c r="E7882" i="1" s="1"/>
  <c r="W8265" i="1"/>
  <c r="E8265" i="1" s="1"/>
  <c r="W106" i="1"/>
  <c r="E106" i="1" s="1"/>
  <c r="W1410" i="1"/>
  <c r="E1410" i="1" s="1"/>
  <c r="W6663" i="1"/>
  <c r="E6663" i="1" s="1"/>
  <c r="W3879" i="1"/>
  <c r="E3879" i="1" s="1"/>
  <c r="W8204" i="1"/>
  <c r="E8204" i="1" s="1"/>
  <c r="W4627" i="1"/>
  <c r="E4627" i="1" s="1"/>
  <c r="W2461" i="1"/>
  <c r="E2461" i="1" s="1"/>
  <c r="W1352" i="1"/>
  <c r="E1352" i="1" s="1"/>
  <c r="W1076" i="1"/>
  <c r="E1076" i="1" s="1"/>
  <c r="W3212" i="1"/>
  <c r="E3212" i="1" s="1"/>
  <c r="W8224" i="1"/>
  <c r="E8224" i="1" s="1"/>
  <c r="W2980" i="1"/>
  <c r="E2980" i="1" s="1"/>
  <c r="W5293" i="1"/>
  <c r="E5293" i="1" s="1"/>
  <c r="W237" i="1"/>
  <c r="E237" i="1" s="1"/>
  <c r="W5085" i="1"/>
  <c r="E5085" i="1" s="1"/>
  <c r="W3466" i="1"/>
  <c r="E3466" i="1" s="1"/>
  <c r="W8085" i="1"/>
  <c r="E8085" i="1" s="1"/>
  <c r="W1620" i="1"/>
  <c r="E1620" i="1" s="1"/>
  <c r="W1861" i="1"/>
  <c r="E1861" i="1" s="1"/>
  <c r="W2251" i="1"/>
  <c r="E2251" i="1" s="1"/>
  <c r="W23" i="1"/>
  <c r="E23" i="1" s="1"/>
  <c r="W4498" i="1"/>
  <c r="E4498" i="1" s="1"/>
  <c r="W3311" i="1"/>
  <c r="E3311" i="1" s="1"/>
  <c r="W7412" i="1"/>
  <c r="E7412" i="1" s="1"/>
  <c r="W7406" i="1"/>
  <c r="E7406" i="1" s="1"/>
  <c r="W1346" i="1"/>
  <c r="E1346" i="1" s="1"/>
  <c r="W166" i="1"/>
  <c r="E166" i="1" s="1"/>
  <c r="W1036" i="1"/>
  <c r="E1036" i="1" s="1"/>
  <c r="W4234" i="1"/>
  <c r="E4234" i="1" s="1"/>
  <c r="W5181" i="1"/>
  <c r="E5181" i="1" s="1"/>
  <c r="W5255" i="1"/>
  <c r="E5255" i="1" s="1"/>
  <c r="W5218" i="1"/>
  <c r="E5218" i="1" s="1"/>
  <c r="W7872" i="1"/>
  <c r="E7872" i="1" s="1"/>
  <c r="W4215" i="1"/>
  <c r="E4215" i="1" s="1"/>
  <c r="W273" i="1"/>
  <c r="E273" i="1" s="1"/>
  <c r="W1109" i="1"/>
  <c r="E1109" i="1" s="1"/>
  <c r="W5364" i="1"/>
  <c r="E5364" i="1" s="1"/>
  <c r="W7310" i="1"/>
  <c r="E7310" i="1" s="1"/>
  <c r="W7239" i="1"/>
  <c r="E7239" i="1" s="1"/>
  <c r="W2397" i="1"/>
  <c r="E2397" i="1" s="1"/>
  <c r="W2902" i="1"/>
  <c r="E2902" i="1" s="1"/>
  <c r="W7000" i="1"/>
  <c r="E7000" i="1" s="1"/>
  <c r="W7101" i="1"/>
  <c r="E7101" i="1" s="1"/>
  <c r="W4450" i="1"/>
  <c r="E4450" i="1" s="1"/>
  <c r="W7236" i="1"/>
  <c r="E7236" i="1" s="1"/>
  <c r="W5672" i="1"/>
  <c r="E5672" i="1" s="1"/>
  <c r="W3831" i="1"/>
  <c r="E3831" i="1" s="1"/>
  <c r="W4050" i="1"/>
  <c r="E4050" i="1" s="1"/>
  <c r="W5132" i="1"/>
  <c r="E5132" i="1" s="1"/>
  <c r="W1317" i="1"/>
  <c r="E1317" i="1" s="1"/>
  <c r="W2726" i="1"/>
  <c r="E2726" i="1" s="1"/>
  <c r="W4531" i="1"/>
  <c r="E4531" i="1" s="1"/>
  <c r="W7830" i="1"/>
  <c r="E7830" i="1" s="1"/>
  <c r="W2107" i="1"/>
  <c r="E2107" i="1" s="1"/>
  <c r="W7190" i="1"/>
  <c r="E7190" i="1" s="1"/>
  <c r="W8048" i="1"/>
  <c r="E8048" i="1" s="1"/>
  <c r="W222" i="1"/>
  <c r="E222" i="1" s="1"/>
  <c r="W1374" i="1"/>
  <c r="E1374" i="1" s="1"/>
  <c r="W3080" i="1"/>
  <c r="E3080" i="1" s="1"/>
  <c r="W2027" i="1"/>
  <c r="E2027" i="1" s="1"/>
  <c r="W4090" i="1"/>
  <c r="E4090" i="1" s="1"/>
  <c r="W76" i="1"/>
  <c r="E76" i="1" s="1"/>
  <c r="W1026" i="1"/>
  <c r="E1026" i="1" s="1"/>
  <c r="W5696" i="1"/>
  <c r="E5696" i="1" s="1"/>
  <c r="W4013" i="1"/>
  <c r="E4013" i="1" s="1"/>
  <c r="W3437" i="1"/>
  <c r="E3437" i="1" s="1"/>
  <c r="W2982" i="1"/>
  <c r="E2982" i="1" s="1"/>
  <c r="W7544" i="1"/>
  <c r="E7544" i="1" s="1"/>
  <c r="W2023" i="1"/>
  <c r="E2023" i="1" s="1"/>
  <c r="W2191" i="1"/>
  <c r="E2191" i="1" s="1"/>
  <c r="W8071" i="1"/>
  <c r="E8071" i="1" s="1"/>
  <c r="W624" i="1"/>
  <c r="E624" i="1" s="1"/>
  <c r="W3215" i="1"/>
  <c r="E3215" i="1" s="1"/>
  <c r="W7428" i="1"/>
  <c r="E7428" i="1" s="1"/>
  <c r="W394" i="1"/>
  <c r="E394" i="1" s="1"/>
  <c r="W7242" i="1"/>
  <c r="E7242" i="1" s="1"/>
  <c r="W4836" i="1"/>
  <c r="E4836" i="1" s="1"/>
  <c r="W8053" i="1"/>
  <c r="E8053" i="1" s="1"/>
  <c r="W6232" i="1"/>
  <c r="E6232" i="1" s="1"/>
  <c r="W4257" i="1"/>
  <c r="E4257" i="1" s="1"/>
  <c r="W7300" i="1"/>
  <c r="E7300" i="1" s="1"/>
  <c r="W668" i="1"/>
  <c r="E668" i="1" s="1"/>
  <c r="W4933" i="1"/>
  <c r="E4933" i="1" s="1"/>
  <c r="W14" i="1"/>
  <c r="E14" i="1" s="1"/>
  <c r="W264" i="1"/>
  <c r="E264" i="1" s="1"/>
  <c r="W867" i="1"/>
  <c r="E867" i="1" s="1"/>
  <c r="W694" i="1"/>
  <c r="E694" i="1" s="1"/>
  <c r="W1570" i="1"/>
  <c r="E1570" i="1" s="1"/>
  <c r="W2228" i="1"/>
  <c r="E2228" i="1" s="1"/>
  <c r="W436" i="1"/>
  <c r="E436" i="1" s="1"/>
  <c r="W4750" i="1"/>
  <c r="E4750" i="1" s="1"/>
  <c r="W3801" i="1"/>
  <c r="E3801" i="1" s="1"/>
  <c r="W6200" i="1"/>
  <c r="E6200" i="1" s="1"/>
  <c r="W5727" i="1"/>
  <c r="E5727" i="1" s="1"/>
  <c r="W5569" i="1"/>
  <c r="E5569" i="1" s="1"/>
  <c r="W4494" i="1"/>
  <c r="E4494" i="1" s="1"/>
  <c r="W5626" i="1"/>
  <c r="E5626" i="1" s="1"/>
  <c r="W148" i="1"/>
  <c r="E148" i="1" s="1"/>
  <c r="W5932" i="1"/>
  <c r="E5932" i="1" s="1"/>
  <c r="W1785" i="1"/>
  <c r="E1785" i="1" s="1"/>
  <c r="W7126" i="1"/>
  <c r="E7126" i="1" s="1"/>
  <c r="W2154" i="1"/>
  <c r="E2154" i="1" s="1"/>
  <c r="W2099" i="1"/>
  <c r="E2099" i="1" s="1"/>
  <c r="W3816" i="1"/>
  <c r="E3816" i="1" s="1"/>
  <c r="W4615" i="1"/>
  <c r="E4615" i="1" s="1"/>
  <c r="W5263" i="1"/>
  <c r="E5263" i="1" s="1"/>
  <c r="W3349" i="1"/>
  <c r="E3349" i="1" s="1"/>
  <c r="W2477" i="1"/>
  <c r="E2477" i="1" s="1"/>
  <c r="W5957" i="1"/>
  <c r="E5957" i="1" s="1"/>
  <c r="W6414" i="1"/>
  <c r="E6414" i="1" s="1"/>
  <c r="W6966" i="1"/>
  <c r="E6966" i="1" s="1"/>
  <c r="W6860" i="1"/>
  <c r="E6860" i="1" s="1"/>
  <c r="W6571" i="1"/>
  <c r="E6571" i="1" s="1"/>
  <c r="W2272" i="1"/>
  <c r="E2272" i="1" s="1"/>
  <c r="W5112" i="1"/>
  <c r="E5112" i="1" s="1"/>
  <c r="W6568" i="1"/>
  <c r="E6568" i="1" s="1"/>
  <c r="W8027" i="1"/>
  <c r="E8027" i="1" s="1"/>
  <c r="W3064" i="1"/>
  <c r="E3064" i="1" s="1"/>
  <c r="W7208" i="1"/>
  <c r="E7208" i="1" s="1"/>
  <c r="W3805" i="1"/>
  <c r="E3805" i="1" s="1"/>
  <c r="W4065" i="1"/>
  <c r="E4065" i="1" s="1"/>
  <c r="W3135" i="1"/>
  <c r="E3135" i="1" s="1"/>
  <c r="W1268" i="1"/>
  <c r="E1268" i="1" s="1"/>
  <c r="W5010" i="1"/>
  <c r="E5010" i="1" s="1"/>
  <c r="W2905" i="1"/>
  <c r="E2905" i="1" s="1"/>
  <c r="W5294" i="1"/>
  <c r="E5294" i="1" s="1"/>
  <c r="W1839" i="1"/>
  <c r="E1839" i="1" s="1"/>
  <c r="W2663" i="1"/>
  <c r="E2663" i="1" s="1"/>
  <c r="W7067" i="1"/>
  <c r="E7067" i="1" s="1"/>
  <c r="W1003" i="1"/>
  <c r="E1003" i="1" s="1"/>
  <c r="W3113" i="1"/>
  <c r="E3113" i="1" s="1"/>
  <c r="W8315" i="1"/>
  <c r="E8315" i="1" s="1"/>
  <c r="W4212" i="1"/>
  <c r="E4212" i="1" s="1"/>
  <c r="W5773" i="1"/>
  <c r="E5773" i="1" s="1"/>
  <c r="W2365" i="1"/>
  <c r="E2365" i="1" s="1"/>
  <c r="W4111" i="1"/>
  <c r="E4111" i="1" s="1"/>
  <c r="W4956" i="1"/>
  <c r="E4956" i="1" s="1"/>
  <c r="W4699" i="1"/>
  <c r="E4699" i="1" s="1"/>
  <c r="W7403" i="1"/>
  <c r="E7403" i="1" s="1"/>
  <c r="W3251" i="1"/>
  <c r="E3251" i="1" s="1"/>
  <c r="W2181" i="1"/>
  <c r="E2181" i="1" s="1"/>
  <c r="W1887" i="1"/>
  <c r="E1887" i="1" s="1"/>
  <c r="W708" i="1"/>
  <c r="E708" i="1" s="1"/>
  <c r="W737" i="1"/>
  <c r="E737" i="1" s="1"/>
  <c r="W648" i="1"/>
  <c r="E648" i="1" s="1"/>
  <c r="W1629" i="1"/>
  <c r="E1629" i="1" s="1"/>
  <c r="W296" i="1"/>
  <c r="E296" i="1" s="1"/>
  <c r="W6511" i="1"/>
  <c r="E6511" i="1" s="1"/>
  <c r="W3931" i="1"/>
  <c r="E3931" i="1" s="1"/>
  <c r="W1336" i="1"/>
  <c r="E1336" i="1" s="1"/>
  <c r="W419" i="1"/>
  <c r="E419" i="1" s="1"/>
  <c r="W1907" i="1"/>
  <c r="E1907" i="1" s="1"/>
  <c r="W7119" i="1"/>
  <c r="E7119" i="1" s="1"/>
  <c r="W1824" i="1"/>
  <c r="E1824" i="1" s="1"/>
  <c r="W3910" i="1"/>
  <c r="E3910" i="1" s="1"/>
  <c r="W2440" i="1"/>
  <c r="E2440" i="1" s="1"/>
  <c r="W3861" i="1"/>
  <c r="E3861" i="1" s="1"/>
  <c r="W2145" i="1"/>
  <c r="E2145" i="1" s="1"/>
  <c r="W2943" i="1"/>
  <c r="E2943" i="1" s="1"/>
  <c r="W2411" i="1"/>
  <c r="E2411" i="1" s="1"/>
  <c r="W2884" i="1"/>
  <c r="E2884" i="1" s="1"/>
  <c r="W4999" i="1"/>
  <c r="E4999" i="1" s="1"/>
  <c r="W337" i="1"/>
  <c r="E337" i="1" s="1"/>
  <c r="W3517" i="1"/>
  <c r="E3517" i="1" s="1"/>
  <c r="W395" i="1"/>
  <c r="E395" i="1" s="1"/>
  <c r="W7617" i="1"/>
  <c r="E7617" i="1" s="1"/>
  <c r="W4737" i="1"/>
  <c r="E4737" i="1" s="1"/>
  <c r="W3906" i="1"/>
  <c r="E3906" i="1" s="1"/>
  <c r="W2357" i="1"/>
  <c r="E2357" i="1" s="1"/>
  <c r="W6120" i="1"/>
  <c r="E6120" i="1" s="1"/>
  <c r="W2454" i="1"/>
  <c r="E2454" i="1" s="1"/>
  <c r="W4316" i="1"/>
  <c r="E4316" i="1" s="1"/>
  <c r="W4387" i="1"/>
  <c r="E4387" i="1" s="1"/>
  <c r="W1822" i="1"/>
  <c r="E1822" i="1" s="1"/>
  <c r="W7289" i="1"/>
  <c r="E7289" i="1" s="1"/>
  <c r="W3632" i="1"/>
  <c r="E3632" i="1" s="1"/>
  <c r="W5027" i="1"/>
  <c r="E5027" i="1" s="1"/>
  <c r="W1704" i="1"/>
  <c r="E1704" i="1" s="1"/>
  <c r="W2336" i="1"/>
  <c r="E2336" i="1" s="1"/>
  <c r="W1605" i="1"/>
  <c r="E1605" i="1" s="1"/>
  <c r="W2613" i="1"/>
  <c r="E2613" i="1" s="1"/>
  <c r="W807" i="1"/>
  <c r="E807" i="1" s="1"/>
  <c r="W4260" i="1"/>
  <c r="E4260" i="1" s="1"/>
  <c r="W5882" i="1"/>
  <c r="E5882" i="1" s="1"/>
  <c r="W8088" i="1"/>
  <c r="E8088" i="1" s="1"/>
  <c r="W8202" i="1"/>
  <c r="E8202" i="1" s="1"/>
  <c r="W6988" i="1"/>
  <c r="E6988" i="1" s="1"/>
  <c r="W5328" i="1"/>
  <c r="E5328" i="1" s="1"/>
  <c r="W1197" i="1"/>
  <c r="E1197" i="1" s="1"/>
  <c r="W6666" i="1"/>
  <c r="E6666" i="1" s="1"/>
  <c r="W1051" i="1"/>
  <c r="E1051" i="1" s="1"/>
  <c r="W4840" i="1"/>
  <c r="E4840" i="1" s="1"/>
  <c r="W1734" i="1"/>
  <c r="E1734" i="1" s="1"/>
  <c r="W4788" i="1"/>
  <c r="E4788" i="1" s="1"/>
  <c r="W7020" i="1"/>
  <c r="E7020" i="1" s="1"/>
  <c r="W5309" i="1"/>
  <c r="E5309" i="1" s="1"/>
  <c r="W268" i="1"/>
  <c r="E268" i="1" s="1"/>
  <c r="W516" i="1"/>
  <c r="E516" i="1" s="1"/>
  <c r="W2681" i="1"/>
  <c r="E2681" i="1" s="1"/>
  <c r="W4586" i="1"/>
  <c r="E4586" i="1" s="1"/>
  <c r="W2886" i="1"/>
  <c r="E2886" i="1" s="1"/>
  <c r="W550" i="1"/>
  <c r="E550" i="1" s="1"/>
  <c r="W4986" i="1"/>
  <c r="E4986" i="1" s="1"/>
  <c r="W1719" i="1"/>
  <c r="E1719" i="1" s="1"/>
  <c r="W7516" i="1"/>
  <c r="E7516" i="1" s="1"/>
  <c r="W8078" i="1"/>
  <c r="E8078" i="1" s="1"/>
  <c r="W3580" i="1"/>
  <c r="E3580" i="1" s="1"/>
  <c r="W1713" i="1"/>
  <c r="E1713" i="1" s="1"/>
  <c r="W1385" i="1"/>
  <c r="E1385" i="1" s="1"/>
  <c r="W5078" i="1"/>
  <c r="E5078" i="1" s="1"/>
  <c r="W3609" i="1"/>
  <c r="E3609" i="1" s="1"/>
  <c r="W3987" i="1"/>
  <c r="E3987" i="1" s="1"/>
  <c r="W5484" i="1"/>
  <c r="E5484" i="1" s="1"/>
  <c r="W2125" i="1"/>
  <c r="E2125" i="1" s="1"/>
  <c r="W4047" i="1"/>
  <c r="E4047" i="1" s="1"/>
  <c r="W6327" i="1"/>
  <c r="E6327" i="1" s="1"/>
  <c r="W7851" i="1"/>
  <c r="E7851" i="1" s="1"/>
  <c r="W6934" i="1"/>
  <c r="E6934" i="1" s="1"/>
  <c r="W565" i="1"/>
  <c r="E565" i="1" s="1"/>
  <c r="W2277" i="1"/>
  <c r="E2277" i="1" s="1"/>
  <c r="W309" i="1"/>
  <c r="E309" i="1" s="1"/>
  <c r="W6560" i="1"/>
  <c r="E6560" i="1" s="1"/>
  <c r="W7487" i="1"/>
  <c r="E7487" i="1" s="1"/>
  <c r="W6087" i="1"/>
  <c r="E6087" i="1" s="1"/>
  <c r="W2196" i="1"/>
  <c r="E2196" i="1" s="1"/>
  <c r="W7804" i="1"/>
  <c r="E7804" i="1" s="1"/>
  <c r="W7291" i="1"/>
  <c r="E7291" i="1" s="1"/>
  <c r="W294" i="1"/>
  <c r="E294" i="1" s="1"/>
  <c r="W7852" i="1"/>
  <c r="E7852" i="1" s="1"/>
  <c r="W6804" i="1"/>
  <c r="E6804" i="1" s="1"/>
  <c r="W3011" i="1"/>
  <c r="E3011" i="1" s="1"/>
  <c r="W1610" i="1"/>
  <c r="E1610" i="1" s="1"/>
  <c r="W4765" i="1"/>
  <c r="E4765" i="1" s="1"/>
  <c r="W2850" i="1"/>
  <c r="E2850" i="1" s="1"/>
  <c r="W2965" i="1"/>
  <c r="E2965" i="1" s="1"/>
  <c r="W6431" i="1"/>
  <c r="E6431" i="1" s="1"/>
  <c r="W1497" i="1"/>
  <c r="E1497" i="1" s="1"/>
  <c r="W1404" i="1"/>
  <c r="E1404" i="1" s="1"/>
  <c r="W3811" i="1"/>
  <c r="E3811" i="1" s="1"/>
  <c r="W4406" i="1"/>
  <c r="E4406" i="1" s="1"/>
  <c r="W1938" i="1"/>
  <c r="E1938" i="1" s="1"/>
  <c r="W1219" i="1"/>
  <c r="E1219" i="1" s="1"/>
  <c r="W2106" i="1"/>
  <c r="E2106" i="1" s="1"/>
  <c r="W381" i="1"/>
  <c r="E381" i="1" s="1"/>
  <c r="W4571" i="1"/>
  <c r="E4571" i="1" s="1"/>
  <c r="W340" i="1"/>
  <c r="E340" i="1" s="1"/>
  <c r="W689" i="1"/>
  <c r="E689" i="1" s="1"/>
  <c r="W3710" i="1"/>
  <c r="E3710" i="1" s="1"/>
  <c r="W6116" i="1"/>
  <c r="E6116" i="1" s="1"/>
  <c r="W990" i="1"/>
  <c r="E990" i="1" s="1"/>
  <c r="W614" i="1"/>
  <c r="E614" i="1" s="1"/>
  <c r="W2675" i="1"/>
  <c r="E2675" i="1" s="1"/>
  <c r="W6125" i="1"/>
  <c r="E6125" i="1" s="1"/>
  <c r="W1291" i="1"/>
  <c r="E1291" i="1" s="1"/>
  <c r="W6987" i="1"/>
  <c r="E6987" i="1" s="1"/>
  <c r="W6891" i="1"/>
  <c r="E6891" i="1" s="1"/>
  <c r="W8222" i="1"/>
  <c r="E8222" i="1" s="1"/>
  <c r="W5158" i="1"/>
  <c r="E5158" i="1" s="1"/>
  <c r="W1229" i="1"/>
  <c r="E1229" i="1" s="1"/>
  <c r="W16" i="1"/>
  <c r="E16" i="1" s="1"/>
  <c r="W6707" i="1"/>
  <c r="E6707" i="1" s="1"/>
  <c r="W3065" i="1"/>
  <c r="E3065" i="1" s="1"/>
  <c r="W5667" i="1"/>
  <c r="E5667" i="1" s="1"/>
  <c r="W6266" i="1"/>
  <c r="E6266" i="1" s="1"/>
  <c r="W8248" i="1"/>
  <c r="E8248" i="1" s="1"/>
  <c r="W3102" i="1"/>
  <c r="E3102" i="1" s="1"/>
  <c r="W6612" i="1"/>
  <c r="E6612" i="1" s="1"/>
  <c r="W1672" i="1"/>
  <c r="E1672" i="1" s="1"/>
  <c r="W1099" i="1"/>
  <c r="E1099" i="1" s="1"/>
  <c r="W6264" i="1"/>
  <c r="E6264" i="1" s="1"/>
  <c r="W7881" i="1"/>
  <c r="E7881" i="1" s="1"/>
  <c r="W1970" i="1"/>
  <c r="E1970" i="1" s="1"/>
  <c r="W1168" i="1"/>
  <c r="E1168" i="1" s="1"/>
  <c r="W1515" i="1"/>
  <c r="E1515" i="1" s="1"/>
  <c r="W8014" i="1"/>
  <c r="E8014" i="1" s="1"/>
  <c r="W5179" i="1"/>
  <c r="E5179" i="1" s="1"/>
  <c r="W8100" i="1"/>
  <c r="E8100" i="1" s="1"/>
  <c r="W4595" i="1"/>
  <c r="E4595" i="1" s="1"/>
  <c r="W453" i="1"/>
  <c r="E453" i="1" s="1"/>
  <c r="W3529" i="1"/>
  <c r="E3529" i="1" s="1"/>
  <c r="W8009" i="1"/>
  <c r="E8009" i="1" s="1"/>
  <c r="W3066" i="1"/>
  <c r="E3066" i="1" s="1"/>
  <c r="W1805" i="1"/>
  <c r="E1805" i="1" s="1"/>
  <c r="W5099" i="1"/>
  <c r="E5099" i="1" s="1"/>
  <c r="W8004" i="1"/>
  <c r="E8004" i="1" s="1"/>
  <c r="W1048" i="1"/>
  <c r="E1048" i="1" s="1"/>
  <c r="W6017" i="1"/>
  <c r="E6017" i="1" s="1"/>
  <c r="W43" i="1"/>
  <c r="E43" i="1" s="1"/>
  <c r="W1163" i="1"/>
  <c r="E1163" i="1" s="1"/>
  <c r="W6525" i="1"/>
  <c r="E6525" i="1" s="1"/>
  <c r="W4953" i="1"/>
  <c r="E4953" i="1" s="1"/>
  <c r="W9" i="1"/>
  <c r="E9" i="1" s="1"/>
  <c r="W5770" i="1"/>
  <c r="E5770" i="1" s="1"/>
  <c r="W676" i="1"/>
  <c r="E676" i="1" s="1"/>
  <c r="W1223" i="1"/>
  <c r="E1223" i="1" s="1"/>
  <c r="W5249" i="1"/>
  <c r="E5249" i="1" s="1"/>
  <c r="W6385" i="1"/>
  <c r="E6385" i="1" s="1"/>
  <c r="W5927" i="1"/>
  <c r="E5927" i="1" s="1"/>
  <c r="W391" i="1"/>
  <c r="E391" i="1" s="1"/>
  <c r="W2646" i="1"/>
  <c r="E2646" i="1" s="1"/>
  <c r="W3196" i="1"/>
  <c r="E3196" i="1" s="1"/>
  <c r="W3808" i="1"/>
  <c r="E3808" i="1" s="1"/>
  <c r="W7829" i="1"/>
  <c r="E7829" i="1" s="1"/>
  <c r="W331" i="1"/>
  <c r="E331" i="1" s="1"/>
  <c r="W765" i="1"/>
  <c r="E765" i="1" s="1"/>
  <c r="W1854" i="1"/>
  <c r="E1854" i="1" s="1"/>
  <c r="W3924" i="1"/>
  <c r="E3924" i="1" s="1"/>
  <c r="W8292" i="1"/>
  <c r="E8292" i="1" s="1"/>
  <c r="W856" i="1"/>
  <c r="E856" i="1" s="1"/>
  <c r="W4384" i="1"/>
  <c r="E4384" i="1" s="1"/>
  <c r="W6312" i="1"/>
  <c r="E6312" i="1" s="1"/>
  <c r="W1351" i="1"/>
  <c r="E1351" i="1" s="1"/>
  <c r="W2756" i="1"/>
  <c r="E2756" i="1" s="1"/>
  <c r="W5199" i="1"/>
  <c r="E5199" i="1" s="1"/>
  <c r="W1739" i="1"/>
  <c r="E1739" i="1" s="1"/>
  <c r="W6818" i="1"/>
  <c r="E6818" i="1" s="1"/>
  <c r="W7074" i="1"/>
  <c r="E7074" i="1" s="1"/>
  <c r="W6113" i="1"/>
  <c r="E6113" i="1" s="1"/>
  <c r="W1259" i="1"/>
  <c r="E1259" i="1" s="1"/>
  <c r="W5430" i="1"/>
  <c r="E5430" i="1" s="1"/>
  <c r="W4905" i="1"/>
  <c r="E4905" i="1" s="1"/>
  <c r="W3350" i="1"/>
  <c r="E3350" i="1" s="1"/>
  <c r="W1137" i="1"/>
  <c r="E1137" i="1" s="1"/>
  <c r="W2156" i="1"/>
  <c r="E2156" i="1" s="1"/>
  <c r="W6178" i="1"/>
  <c r="E6178" i="1" s="1"/>
  <c r="W5224" i="1"/>
  <c r="E5224" i="1" s="1"/>
  <c r="W2073" i="1"/>
  <c r="E2073" i="1" s="1"/>
  <c r="W2390" i="1"/>
  <c r="E2390" i="1" s="1"/>
  <c r="W920" i="1"/>
  <c r="E920" i="1" s="1"/>
  <c r="W3560" i="1"/>
  <c r="E3560" i="1" s="1"/>
  <c r="W7888" i="1"/>
  <c r="E7888" i="1" s="1"/>
  <c r="W6548" i="1"/>
  <c r="E6548" i="1" s="1"/>
  <c r="W8267" i="1"/>
  <c r="E8267" i="1" s="1"/>
  <c r="W513" i="1"/>
  <c r="E513" i="1" s="1"/>
  <c r="W1579" i="1"/>
  <c r="E1579" i="1" s="1"/>
  <c r="W561" i="1"/>
  <c r="E561" i="1" s="1"/>
  <c r="W7075" i="1"/>
  <c r="E7075" i="1" s="1"/>
  <c r="W673" i="1"/>
  <c r="E673" i="1" s="1"/>
  <c r="W4899" i="1"/>
  <c r="E4899" i="1" s="1"/>
  <c r="W7197" i="1"/>
  <c r="E7197" i="1" s="1"/>
  <c r="W1869" i="1"/>
  <c r="E1869" i="1" s="1"/>
  <c r="W289" i="1"/>
  <c r="E289" i="1" s="1"/>
  <c r="W1031" i="1"/>
  <c r="E1031" i="1" s="1"/>
  <c r="W8293" i="1"/>
  <c r="E8293" i="1" s="1"/>
  <c r="W3071" i="1"/>
  <c r="E3071" i="1" s="1"/>
  <c r="W7471" i="1"/>
  <c r="E7471" i="1" s="1"/>
  <c r="W762" i="1"/>
  <c r="E762" i="1" s="1"/>
  <c r="W5305" i="1"/>
  <c r="E5305" i="1" s="1"/>
  <c r="W7167" i="1"/>
  <c r="E7167" i="1" s="1"/>
  <c r="W7425" i="1"/>
  <c r="E7425" i="1" s="1"/>
  <c r="W2345" i="1"/>
  <c r="E2345" i="1" s="1"/>
  <c r="W3453" i="1"/>
  <c r="E3453" i="1" s="1"/>
  <c r="W6811" i="1"/>
  <c r="E6811" i="1" s="1"/>
  <c r="W5878" i="1"/>
  <c r="E5878" i="1" s="1"/>
  <c r="W5972" i="1"/>
  <c r="E5972" i="1" s="1"/>
  <c r="W1654" i="1"/>
  <c r="E1654" i="1" s="1"/>
  <c r="W4245" i="1"/>
  <c r="E4245" i="1" s="1"/>
  <c r="W7136" i="1"/>
  <c r="E7136" i="1" s="1"/>
  <c r="W2334" i="1"/>
  <c r="E2334" i="1" s="1"/>
  <c r="W279" i="1"/>
  <c r="E279" i="1" s="1"/>
  <c r="W5471" i="1"/>
  <c r="E5471" i="1" s="1"/>
  <c r="W3330" i="1"/>
  <c r="E3330" i="1" s="1"/>
  <c r="W4638" i="1"/>
  <c r="E4638" i="1" s="1"/>
  <c r="W7061" i="1"/>
  <c r="E7061" i="1" s="1"/>
  <c r="W1732" i="1"/>
  <c r="E1732" i="1" s="1"/>
  <c r="W7497" i="1"/>
  <c r="E7497" i="1" s="1"/>
  <c r="W7810" i="1"/>
  <c r="E7810" i="1" s="1"/>
  <c r="W4185" i="1"/>
  <c r="E4185" i="1" s="1"/>
  <c r="W6716" i="1"/>
  <c r="E6716" i="1" s="1"/>
  <c r="W8022" i="1"/>
  <c r="E8022" i="1" s="1"/>
  <c r="W3699" i="1"/>
  <c r="E3699" i="1" s="1"/>
  <c r="W3492" i="1"/>
  <c r="E3492" i="1" s="1"/>
  <c r="W3769" i="1"/>
  <c r="E3769" i="1" s="1"/>
  <c r="W752" i="1"/>
  <c r="E752" i="1" s="1"/>
  <c r="W5611" i="1"/>
  <c r="E5611" i="1" s="1"/>
  <c r="W2867" i="1"/>
  <c r="E2867" i="1" s="1"/>
  <c r="W6151" i="1"/>
  <c r="E6151" i="1" s="1"/>
  <c r="W2776" i="1"/>
  <c r="E2776" i="1" s="1"/>
  <c r="W4173" i="1"/>
  <c r="E4173" i="1" s="1"/>
  <c r="W8144" i="1"/>
  <c r="E8144" i="1" s="1"/>
  <c r="W7254" i="1"/>
  <c r="E7254" i="1" s="1"/>
  <c r="W2566" i="1"/>
  <c r="E2566" i="1" s="1"/>
  <c r="W5360" i="1"/>
  <c r="E5360" i="1" s="1"/>
  <c r="W921" i="1"/>
  <c r="E921" i="1" s="1"/>
  <c r="W950" i="1"/>
  <c r="E950" i="1" s="1"/>
  <c r="W42" i="1"/>
  <c r="E42" i="1" s="1"/>
  <c r="W2889" i="1"/>
  <c r="E2889" i="1" s="1"/>
  <c r="W716" i="1"/>
  <c r="E716" i="1" s="1"/>
  <c r="W3398" i="1"/>
  <c r="E3398" i="1" s="1"/>
  <c r="W6943" i="1"/>
  <c r="E6943" i="1" s="1"/>
  <c r="W563" i="1"/>
  <c r="E563" i="1" s="1"/>
  <c r="W5184" i="1"/>
  <c r="E5184" i="1" s="1"/>
  <c r="W7484" i="1"/>
  <c r="E7484" i="1" s="1"/>
  <c r="W7069" i="1"/>
  <c r="E7069" i="1" s="1"/>
  <c r="W2049" i="1"/>
  <c r="E2049" i="1" s="1"/>
  <c r="W4852" i="1"/>
  <c r="E4852" i="1" s="1"/>
  <c r="W7347" i="1"/>
  <c r="E7347" i="1" s="1"/>
  <c r="W8072" i="1"/>
  <c r="E8072" i="1" s="1"/>
  <c r="W7387" i="1"/>
  <c r="E7387" i="1" s="1"/>
  <c r="W7995" i="1"/>
  <c r="E7995" i="1" s="1"/>
  <c r="W3360" i="1"/>
  <c r="E3360" i="1" s="1"/>
  <c r="W5212" i="1"/>
  <c r="E5212" i="1" s="1"/>
  <c r="W5264" i="1"/>
  <c r="E5264" i="1" s="1"/>
  <c r="W3797" i="1"/>
  <c r="E3797" i="1" s="1"/>
  <c r="W385" i="1"/>
  <c r="E385" i="1" s="1"/>
  <c r="W879" i="1"/>
  <c r="E879" i="1" s="1"/>
  <c r="W4789" i="1"/>
  <c r="E4789" i="1" s="1"/>
  <c r="W657" i="1"/>
  <c r="E657" i="1" s="1"/>
  <c r="W8215" i="1"/>
  <c r="E8215" i="1" s="1"/>
  <c r="W605" i="1"/>
  <c r="E605" i="1" s="1"/>
  <c r="W2335" i="1"/>
  <c r="E2335" i="1" s="1"/>
  <c r="W6322" i="1"/>
  <c r="E6322" i="1" s="1"/>
  <c r="W848" i="1"/>
  <c r="E848" i="1" s="1"/>
  <c r="W4861" i="1"/>
  <c r="E4861" i="1" s="1"/>
  <c r="W7695" i="1"/>
  <c r="E7695" i="1" s="1"/>
  <c r="W5634" i="1"/>
  <c r="E5634" i="1" s="1"/>
  <c r="W94" i="1"/>
  <c r="E94" i="1" s="1"/>
  <c r="W5438" i="1"/>
  <c r="E5438" i="1" s="1"/>
  <c r="W802" i="1"/>
  <c r="E802" i="1" s="1"/>
  <c r="W759" i="1"/>
  <c r="E759" i="1" s="1"/>
  <c r="W3696" i="1"/>
  <c r="E3696" i="1" s="1"/>
  <c r="W3392" i="1"/>
  <c r="E3392" i="1" s="1"/>
  <c r="W2916" i="1"/>
  <c r="E2916" i="1" s="1"/>
  <c r="W1108" i="1"/>
  <c r="E1108" i="1" s="1"/>
  <c r="W2549" i="1"/>
  <c r="E2549" i="1" s="1"/>
  <c r="W7270" i="1"/>
  <c r="E7270" i="1" s="1"/>
  <c r="W5768" i="1"/>
  <c r="E5768" i="1" s="1"/>
  <c r="W2698" i="1"/>
  <c r="E2698" i="1" s="1"/>
  <c r="W2132" i="1"/>
  <c r="E2132" i="1" s="1"/>
  <c r="W5848" i="1"/>
  <c r="E5848" i="1" s="1"/>
  <c r="W5716" i="1"/>
  <c r="E5716" i="1" s="1"/>
  <c r="W529" i="1"/>
  <c r="E529" i="1" s="1"/>
  <c r="W2478" i="1"/>
  <c r="E2478" i="1" s="1"/>
  <c r="W4351" i="1"/>
  <c r="E4351" i="1" s="1"/>
  <c r="W2456" i="1"/>
  <c r="E2456" i="1" s="1"/>
  <c r="W1112" i="1"/>
  <c r="E1112" i="1" s="1"/>
  <c r="W2012" i="1"/>
  <c r="E2012" i="1" s="1"/>
  <c r="W2949" i="1"/>
  <c r="E2949" i="1" s="1"/>
  <c r="W2942" i="1"/>
  <c r="E2942" i="1" s="1"/>
  <c r="W2629" i="1"/>
  <c r="E2629" i="1" s="1"/>
  <c r="W3173" i="1"/>
  <c r="E3173" i="1" s="1"/>
  <c r="W498" i="1"/>
  <c r="E498" i="1" s="1"/>
  <c r="W1855" i="1"/>
  <c r="E1855" i="1" s="1"/>
  <c r="W4711" i="1"/>
  <c r="E4711" i="1" s="1"/>
  <c r="W1913" i="1"/>
  <c r="E1913" i="1" s="1"/>
  <c r="W8054" i="1"/>
  <c r="E8054" i="1" s="1"/>
  <c r="W1590" i="1"/>
  <c r="E1590" i="1" s="1"/>
  <c r="W3629" i="1"/>
  <c r="E3629" i="1" s="1"/>
  <c r="W5456" i="1"/>
  <c r="E5456" i="1" s="1"/>
  <c r="W384" i="1"/>
  <c r="E384" i="1" s="1"/>
  <c r="W770" i="1"/>
  <c r="E770" i="1" s="1"/>
  <c r="W6940" i="1"/>
  <c r="E6940" i="1" s="1"/>
  <c r="W2269" i="1"/>
  <c r="E2269" i="1" s="1"/>
  <c r="W459" i="1"/>
  <c r="E459" i="1" s="1"/>
  <c r="W4696" i="1"/>
  <c r="E4696" i="1" s="1"/>
  <c r="W435" i="1"/>
  <c r="E435" i="1" s="1"/>
  <c r="W4906" i="1"/>
  <c r="E4906" i="1" s="1"/>
  <c r="W6436" i="1"/>
  <c r="E6436" i="1" s="1"/>
  <c r="W1350" i="1"/>
  <c r="E1350" i="1" s="1"/>
  <c r="W6498" i="1"/>
  <c r="E6498" i="1" s="1"/>
  <c r="W3078" i="1"/>
  <c r="E3078" i="1" s="1"/>
  <c r="W1178" i="1"/>
  <c r="E1178" i="1" s="1"/>
  <c r="W6796" i="1"/>
  <c r="E6796" i="1" s="1"/>
  <c r="W6366" i="1"/>
  <c r="E6366" i="1" s="1"/>
  <c r="W4073" i="1"/>
  <c r="E4073" i="1" s="1"/>
  <c r="W3547" i="1"/>
  <c r="E3547" i="1" s="1"/>
  <c r="W1295" i="1"/>
  <c r="E1295" i="1" s="1"/>
  <c r="W5526" i="1"/>
  <c r="E5526" i="1" s="1"/>
  <c r="W5486" i="1"/>
  <c r="E5486" i="1" s="1"/>
  <c r="W4078" i="1"/>
  <c r="E4078" i="1" s="1"/>
  <c r="W5659" i="1"/>
  <c r="E5659" i="1" s="1"/>
  <c r="W4599" i="1"/>
  <c r="E4599" i="1" s="1"/>
  <c r="W3053" i="1"/>
  <c r="E3053" i="1" s="1"/>
  <c r="W2246" i="1"/>
  <c r="E2246" i="1" s="1"/>
  <c r="W5843" i="1"/>
  <c r="E5843" i="1" s="1"/>
  <c r="W1968" i="1"/>
  <c r="E1968" i="1" s="1"/>
  <c r="W7902" i="1"/>
  <c r="E7902" i="1" s="1"/>
  <c r="W1130" i="1"/>
  <c r="E1130" i="1" s="1"/>
  <c r="W1692" i="1"/>
  <c r="E1692" i="1" s="1"/>
  <c r="W5250" i="1"/>
  <c r="E5250" i="1" s="1"/>
  <c r="W4973" i="1"/>
  <c r="E4973" i="1" s="1"/>
  <c r="W7003" i="1"/>
  <c r="E7003" i="1" s="1"/>
  <c r="W653" i="1"/>
  <c r="E653" i="1" s="1"/>
  <c r="W1598" i="1"/>
  <c r="E1598" i="1" s="1"/>
  <c r="W3840" i="1"/>
  <c r="E3840" i="1" s="1"/>
  <c r="W1526" i="1"/>
  <c r="E1526" i="1" s="1"/>
  <c r="W7554" i="1"/>
  <c r="E7554" i="1" s="1"/>
  <c r="W6616" i="1"/>
  <c r="E6616" i="1" s="1"/>
  <c r="W7808" i="1"/>
  <c r="E7808" i="1" s="1"/>
  <c r="W2911" i="1"/>
  <c r="E2911" i="1" s="1"/>
  <c r="W3218" i="1"/>
  <c r="E3218" i="1" s="1"/>
  <c r="W6812" i="1"/>
  <c r="E6812" i="1" s="1"/>
  <c r="W1209" i="1"/>
  <c r="E1209" i="1" s="1"/>
  <c r="W1340" i="1"/>
  <c r="E1340" i="1" s="1"/>
  <c r="W280" i="1"/>
  <c r="E280" i="1" s="1"/>
  <c r="W212" i="1"/>
  <c r="E212" i="1" s="1"/>
  <c r="W2354" i="1"/>
  <c r="E2354" i="1" s="1"/>
  <c r="W2627" i="1"/>
  <c r="E2627" i="1" s="1"/>
  <c r="W4774" i="1"/>
  <c r="E4774" i="1" s="1"/>
  <c r="W8240" i="1"/>
  <c r="E8240" i="1" s="1"/>
  <c r="W1264" i="1"/>
  <c r="E1264" i="1" s="1"/>
  <c r="W5777" i="1"/>
  <c r="E5777" i="1" s="1"/>
  <c r="W3051" i="1"/>
  <c r="E3051" i="1" s="1"/>
  <c r="W1495" i="1"/>
  <c r="E1495" i="1" s="1"/>
  <c r="W4200" i="1"/>
  <c r="E4200" i="1" s="1"/>
  <c r="W4727" i="1"/>
  <c r="E4727" i="1" s="1"/>
  <c r="W1703" i="1"/>
  <c r="E1703" i="1" s="1"/>
  <c r="W795" i="1"/>
  <c r="E795" i="1" s="1"/>
  <c r="W7486" i="1"/>
  <c r="E7486" i="1" s="1"/>
  <c r="W4850" i="1"/>
  <c r="E4850" i="1" s="1"/>
  <c r="W2304" i="1"/>
  <c r="E2304" i="1" s="1"/>
  <c r="W2507" i="1"/>
  <c r="E2507" i="1" s="1"/>
  <c r="W4104" i="1"/>
  <c r="E4104" i="1" s="1"/>
  <c r="W2344" i="1"/>
  <c r="E2344" i="1" s="1"/>
  <c r="W1012" i="1"/>
  <c r="E1012" i="1" s="1"/>
  <c r="W99" i="1"/>
  <c r="E99" i="1" s="1"/>
  <c r="W2452" i="1"/>
  <c r="E2452" i="1" s="1"/>
  <c r="W6690" i="1"/>
  <c r="E6690" i="1" s="1"/>
  <c r="W2494" i="1"/>
  <c r="E2494" i="1" s="1"/>
  <c r="W1068" i="1"/>
  <c r="E1068" i="1" s="1"/>
  <c r="W1949" i="1"/>
  <c r="E1949" i="1" s="1"/>
  <c r="W7993" i="1"/>
  <c r="E7993" i="1" s="1"/>
  <c r="W192" i="1"/>
  <c r="E192" i="1" s="1"/>
  <c r="W2782" i="1"/>
  <c r="E2782" i="1" s="1"/>
  <c r="W6325" i="1"/>
  <c r="E6325" i="1" s="1"/>
  <c r="W5910" i="1"/>
  <c r="E5910" i="1" s="1"/>
  <c r="W2342" i="1"/>
  <c r="E2342" i="1" s="1"/>
  <c r="W2488" i="1"/>
  <c r="E2488" i="1" s="1"/>
  <c r="W3835" i="1"/>
  <c r="E3835" i="1" s="1"/>
  <c r="W665" i="1"/>
  <c r="E665" i="1" s="1"/>
  <c r="W2691" i="1"/>
  <c r="E2691" i="1" s="1"/>
  <c r="W509" i="1"/>
  <c r="E509" i="1" s="1"/>
  <c r="W4312" i="1"/>
  <c r="E4312" i="1" s="1"/>
  <c r="W6781" i="1"/>
  <c r="E6781" i="1" s="1"/>
  <c r="W7238" i="1"/>
  <c r="E7238" i="1" s="1"/>
  <c r="W211" i="1"/>
  <c r="E211" i="1" s="1"/>
  <c r="W6543" i="1"/>
  <c r="E6543" i="1" s="1"/>
  <c r="W4684" i="1"/>
  <c r="E4684" i="1" s="1"/>
  <c r="W6430" i="1"/>
  <c r="E6430" i="1" s="1"/>
  <c r="W3087" i="1"/>
  <c r="E3087" i="1" s="1"/>
  <c r="W6129" i="1"/>
  <c r="E6129" i="1" s="1"/>
  <c r="W3789" i="1"/>
  <c r="E3789" i="1" s="1"/>
  <c r="W2515" i="1"/>
  <c r="E2515" i="1" s="1"/>
  <c r="W3886" i="1"/>
  <c r="E3886" i="1" s="1"/>
  <c r="W5398" i="1"/>
  <c r="E5398" i="1" s="1"/>
  <c r="W2504" i="1"/>
  <c r="E2504" i="1" s="1"/>
  <c r="W7990" i="1"/>
  <c r="E7990" i="1" s="1"/>
  <c r="W3734" i="1"/>
  <c r="E3734" i="1" s="1"/>
  <c r="W1151" i="1"/>
  <c r="E1151" i="1" s="1"/>
  <c r="W2638" i="1"/>
  <c r="E2638" i="1" s="1"/>
  <c r="W3094" i="1"/>
  <c r="E3094" i="1" s="1"/>
  <c r="W1976" i="1"/>
  <c r="E1976" i="1" s="1"/>
  <c r="W3759" i="1"/>
  <c r="E3759" i="1" s="1"/>
  <c r="W2474" i="1"/>
  <c r="E2474" i="1" s="1"/>
  <c r="W7188" i="1"/>
  <c r="E7188" i="1" s="1"/>
  <c r="W5321" i="1"/>
  <c r="E5321" i="1" s="1"/>
</calcChain>
</file>

<file path=xl/sharedStrings.xml><?xml version="1.0" encoding="utf-8"?>
<sst xmlns="http://schemas.openxmlformats.org/spreadsheetml/2006/main" count="44598" uniqueCount="23466">
  <si>
    <t>证券代码</t>
  </si>
  <si>
    <t>证券简称</t>
  </si>
  <si>
    <t>海口美兰国际机场有限责任公司</t>
  </si>
  <si>
    <t>河北港口集团有限公司</t>
  </si>
  <si>
    <t>南京医药股份有限公司</t>
  </si>
  <si>
    <t>南京溧水商贸旅游集团有限公司</t>
  </si>
  <si>
    <t>冀中能源集团有限责任公司</t>
  </si>
  <si>
    <t>华远地产股份有限公司</t>
  </si>
  <si>
    <t>云南省能源投资集团有限公司</t>
  </si>
  <si>
    <t>招金矿业股份有限公司</t>
  </si>
  <si>
    <t>西安高新控股有限公司</t>
  </si>
  <si>
    <t>长沙麓山投资控股集团有限公司</t>
  </si>
  <si>
    <t>东部机场集团有限公司</t>
  </si>
  <si>
    <t>江苏苏美达集团有限公司</t>
  </si>
  <si>
    <t>北京京能清洁能源电力股份有限公司</t>
  </si>
  <si>
    <t>广西交通投资集团有限公司</t>
  </si>
  <si>
    <t>海通恒信国际租赁股份有限公司</t>
  </si>
  <si>
    <t>柳州市投资控股有限公司</t>
  </si>
  <si>
    <t>台州市路桥公共资产投资管理有限公司</t>
  </si>
  <si>
    <t>浙江恒逸集团有限公司</t>
  </si>
  <si>
    <t>桐乡市城市建设投资有限公司</t>
  </si>
  <si>
    <t>中国铜业有限公司</t>
  </si>
  <si>
    <t>无锡灵山文化旅游集团有限公司</t>
  </si>
  <si>
    <t>开滦(集团)有限责任公司</t>
  </si>
  <si>
    <t>南京市河西新城区国有资产经营控股(集团)有限责任公司</t>
  </si>
  <si>
    <t>大同煤矿集团有限责任公司</t>
  </si>
  <si>
    <t>内蒙古高等级公路建设开发有限责任公司</t>
  </si>
  <si>
    <t>北京市海淀区国有资产投资集团有限公司</t>
  </si>
  <si>
    <t>无锡市市政公用产业集团有限公司</t>
  </si>
  <si>
    <t>海宁市资产经营公司</t>
  </si>
  <si>
    <t>益阳市交通投资运营集团有限公司</t>
  </si>
  <si>
    <t>唐山港口实业集团有限公司</t>
  </si>
  <si>
    <t>新疆生产建设兵团建设工程(集团)有限责任公司</t>
  </si>
  <si>
    <t>六安城市建设投资有限公司</t>
  </si>
  <si>
    <t>南京浦口经济开发有限公司</t>
  </si>
  <si>
    <t>新疆天富集团有限责任公司</t>
  </si>
  <si>
    <t>安徽出版集团有限责任公司</t>
  </si>
  <si>
    <t>陕西有色金属控股集团有限责任公司</t>
  </si>
  <si>
    <t>蚌埠投资集团有限公司</t>
  </si>
  <si>
    <t>广汇汽车服务集团股份公司</t>
  </si>
  <si>
    <t>江苏新华报业传媒集团有限公司</t>
  </si>
  <si>
    <t>盐城市国有资产投资集团有限公司</t>
  </si>
  <si>
    <t>江苏方洋集团有限公司</t>
  </si>
  <si>
    <t>新疆天业(集团)有限公司</t>
  </si>
  <si>
    <t>南京滨江投资发展有限公司</t>
  </si>
  <si>
    <t>太仓市城市建设投资集团有限公司</t>
  </si>
  <si>
    <t>天津津南城市建设投资有限公司</t>
  </si>
  <si>
    <t>镇江国有投资控股集团有限公司</t>
  </si>
  <si>
    <t>镇江交通产业集团有限公司</t>
  </si>
  <si>
    <t>重庆大足国有资产经营管理集团有限公司</t>
  </si>
  <si>
    <t>海南航空控股股份有限公司</t>
  </si>
  <si>
    <t>广西柳州钢铁集团有限公司</t>
  </si>
  <si>
    <t>云南锡业股份有限公司</t>
  </si>
  <si>
    <t>中航机载系统有限公司</t>
  </si>
  <si>
    <t>永城煤电控股集团有限公司</t>
  </si>
  <si>
    <t>海安县开发区经济技术开发总公司</t>
  </si>
  <si>
    <t>苏州城市建设投资发展有限责任公司</t>
  </si>
  <si>
    <t>山西漳泽电力股份有限公司</t>
  </si>
  <si>
    <t>上海均瑶(集团)有限公司</t>
  </si>
  <si>
    <t>江苏省锡山经济开发区开发总公司</t>
  </si>
  <si>
    <t>江苏瀚瑞投资控股有限公司</t>
  </si>
  <si>
    <t>淮安市城市资产经营有限公司</t>
  </si>
  <si>
    <t>赣州城市开发投资集团有限责任公司</t>
  </si>
  <si>
    <t>成都市新都香城建设投资有限公司</t>
  </si>
  <si>
    <t>厦门夏商集团有限公司</t>
  </si>
  <si>
    <t>浙江荣盛控股集团有限公司</t>
  </si>
  <si>
    <t>江苏省吴中经济技术发展集团有限公司</t>
  </si>
  <si>
    <t>厦门火炬集团有限公司</t>
  </si>
  <si>
    <t>南京江宁经济技术开发总公司</t>
  </si>
  <si>
    <t>深圳市特区建设发展集团有限公司</t>
  </si>
  <si>
    <t>南京栖霞建设股份有限公司</t>
  </si>
  <si>
    <t>贵州乌江能源投资有限公司</t>
  </si>
  <si>
    <t>西安国际陆港投资发展集团有限公司</t>
  </si>
  <si>
    <t>商丘市发展投资集团有限公司</t>
  </si>
  <si>
    <t>南京溧水经济技术开发集团有限公司</t>
  </si>
  <si>
    <t>浙江中国小商品城集团股份有限公司</t>
  </si>
  <si>
    <t>山西天然气有限公司</t>
  </si>
  <si>
    <t>南通沿海开发集团有限公司</t>
  </si>
  <si>
    <t>新疆交通建设投资控股有限公司</t>
  </si>
  <si>
    <t>江西赣粤高速公路股份有限公司</t>
  </si>
  <si>
    <t>大唐山东发电有限公司</t>
  </si>
  <si>
    <t>山东钢铁集团有限公司</t>
  </si>
  <si>
    <t>广西金融投资集团有限公司</t>
  </si>
  <si>
    <t>广西投资集团有限公司</t>
  </si>
  <si>
    <t>泰州高教投资发展有限公司</t>
  </si>
  <si>
    <t>广西广投能源集团有限公司</t>
  </si>
  <si>
    <t>江苏省农垦集团有限公司</t>
  </si>
  <si>
    <t>陕西金融控股集团有限公司</t>
  </si>
  <si>
    <t>潍坊滨海投资发展有限公司</t>
  </si>
  <si>
    <t>青岛市即墨区城市开发投资有限公司</t>
  </si>
  <si>
    <t>江西和济投资有限公司</t>
  </si>
  <si>
    <t>无锡市太湖新城发展集团有限公司</t>
  </si>
  <si>
    <t>常州市城市建设(集团)有限公司</t>
  </si>
  <si>
    <t>北方联合电力有限责任公司</t>
  </si>
  <si>
    <t>淮南市城市建设投资有限责任公司</t>
  </si>
  <si>
    <t>四川省港航开发有限责任公司</t>
  </si>
  <si>
    <t>山西煤炭进出口集团有限公司</t>
  </si>
  <si>
    <t>金科地产集团股份有限公司</t>
  </si>
  <si>
    <t>山西路桥建设集团有限公司</t>
  </si>
  <si>
    <t>上海宝龙实业发展(集团)有限公司</t>
  </si>
  <si>
    <t>北京天恒置业集团有限公司</t>
  </si>
  <si>
    <t>扬州经济技术开发区开发总公司</t>
  </si>
  <si>
    <t>中国化工集团有限公司</t>
  </si>
  <si>
    <t>汉江国有资本投资集团有限公司</t>
  </si>
  <si>
    <t>江苏省太仓港港口开发建设投资有限公司</t>
  </si>
  <si>
    <t>深圳华强集团有限公司</t>
  </si>
  <si>
    <t>广东顺德控股集团有限公司</t>
  </si>
  <si>
    <t>大唐融资租赁有限公司</t>
  </si>
  <si>
    <t>中国电建地产集团有限公司</t>
  </si>
  <si>
    <t>海尔集团(青岛)金融控股有限公司</t>
  </si>
  <si>
    <t>山东省商业集团有限公司</t>
  </si>
  <si>
    <t>嘉兴国际商务区投资建设有限公司</t>
  </si>
  <si>
    <t>江苏金坛投资控股有限公司</t>
  </si>
  <si>
    <t>内蒙古能源发电投资集团有限公司</t>
  </si>
  <si>
    <t>乐山国有资产投资运营(集团)有限公司</t>
  </si>
  <si>
    <t>天津市静海城市基础设施建设投资集团有限公司</t>
  </si>
  <si>
    <t>淮北市建投控股集团有限公司</t>
  </si>
  <si>
    <t>吉安市井冈山开发区金庐陵经济发展有限公司</t>
  </si>
  <si>
    <t>深圳市东阳光实业发展有限公司</t>
  </si>
  <si>
    <t>日照港集团有限公司</t>
  </si>
  <si>
    <t>福建阳光集团有限公司</t>
  </si>
  <si>
    <t>江苏新海连发展集团有限公司</t>
  </si>
  <si>
    <t>海安开发区建设投资有限公司</t>
  </si>
  <si>
    <t>山西潞安矿业(集团)有限责任公司</t>
  </si>
  <si>
    <t>漳州市交通发展集团有限公司</t>
  </si>
  <si>
    <t>安徽省旅游集团有限责任公司</t>
  </si>
  <si>
    <t>中文天地出版传媒集团股份有限公司</t>
  </si>
  <si>
    <t>南京溧水城市建设集团有限公司</t>
  </si>
  <si>
    <t>江苏汇鸿国际集团股份有限公司</t>
  </si>
  <si>
    <t>广西西江开发投资集团有限公司</t>
  </si>
  <si>
    <t>新希望集团有限公司</t>
  </si>
  <si>
    <t>靖江市城投基础设施发展有限公司</t>
  </si>
  <si>
    <t>福州建工(集团)总公司</t>
  </si>
  <si>
    <t>阳泉煤业(集团)有限责任公司</t>
  </si>
  <si>
    <t>徐工集团工程机械有限公司</t>
  </si>
  <si>
    <t>平顶山天安煤业股份有限公司</t>
  </si>
  <si>
    <t>兰州市城市发展投资有限公司</t>
  </si>
  <si>
    <t>株洲市国有资产投资控股集团有限公司</t>
  </si>
  <si>
    <t>内蒙古蒙电华能热电股份有限公司</t>
  </si>
  <si>
    <t>成都市郫都区国有资产投资经营公司</t>
  </si>
  <si>
    <t>株洲市城市建设发展集团有限公司</t>
  </si>
  <si>
    <t>邯郸市交通建设有限公司</t>
  </si>
  <si>
    <t>连云港港口集团有限公司</t>
  </si>
  <si>
    <t>天津城市基础设施建设投资集团有限公司</t>
  </si>
  <si>
    <t>南宁绿港建设投资集团有限公司</t>
  </si>
  <si>
    <t>广西北部湾国际港务集团有限公司</t>
  </si>
  <si>
    <t>酒泉钢铁(集团)有限责任公司</t>
  </si>
  <si>
    <t>福建建工集团有限责任公司</t>
  </si>
  <si>
    <t>宁夏国有资本运营集团有限责任公司</t>
  </si>
  <si>
    <t>重庆市永川区惠通建设发展有限公司</t>
  </si>
  <si>
    <t>江苏省国信集团有限公司</t>
  </si>
  <si>
    <t>西宁城市投资管理有限公司</t>
  </si>
  <si>
    <t>北京居然之家投资控股集团有限公司</t>
  </si>
  <si>
    <t>宁波市鄞城集团有限责任公司</t>
  </si>
  <si>
    <t>如皋市经济贸易开发总公司</t>
  </si>
  <si>
    <t>天津泰达投资控股有限公司</t>
  </si>
  <si>
    <t>天士力控股集团有限公司</t>
  </si>
  <si>
    <t>铜陵市建设投资控股有限责任公司</t>
  </si>
  <si>
    <t>兴化市城市建设投资有限公司</t>
  </si>
  <si>
    <t>乌鲁木齐高新投资发展集团有限公司</t>
  </si>
  <si>
    <t>温岭市国有资产投资集团有限公司</t>
  </si>
  <si>
    <t>牧原食品股份有限公司</t>
  </si>
  <si>
    <t>吉林市城市建设控股集团有限公司</t>
  </si>
  <si>
    <t>上饶投资控股集团有限公司</t>
  </si>
  <si>
    <t>天津广成投资集团有限公司</t>
  </si>
  <si>
    <t>威高集团有限公司</t>
  </si>
  <si>
    <t>重庆长寿开发投资(集团)有限公司</t>
  </si>
  <si>
    <t>开封城市运营投资集团有限公司</t>
  </si>
  <si>
    <t>宿迁市经济开发总公司</t>
  </si>
  <si>
    <t>重庆轻纺控股(集团)公司</t>
  </si>
  <si>
    <t>武汉当代科技产业集团股份有限公司</t>
  </si>
  <si>
    <t>江苏先行建设有限公司</t>
  </si>
  <si>
    <t>厦门国贸集团股份有限公司</t>
  </si>
  <si>
    <t>盐城东方投资开发集团有限公司</t>
  </si>
  <si>
    <t>常州滨湖建设发展集团有限公司</t>
  </si>
  <si>
    <t>重庆市合川城市建设投资(集团)有限公司</t>
  </si>
  <si>
    <t>四川科伦药业股份有限公司</t>
  </si>
  <si>
    <t>华数数字电视传媒集团有限公司</t>
  </si>
  <si>
    <t>无锡市国联发展(集团)有限公司</t>
  </si>
  <si>
    <t>云南省工业投资控股集团有限责任公司</t>
  </si>
  <si>
    <t>淮安开发控股有限公司</t>
  </si>
  <si>
    <t>中远海运发展股份有限公司</t>
  </si>
  <si>
    <t>南昌城市建设投资发展有限公司</t>
  </si>
  <si>
    <t>常高新集团有限公司</t>
  </si>
  <si>
    <t>物产中大集团股份有限公司</t>
  </si>
  <si>
    <t>厦门象屿集团有限公司</t>
  </si>
  <si>
    <t>人福医药集团股份公司</t>
  </si>
  <si>
    <t>新疆中泰化学股份有限公司</t>
  </si>
  <si>
    <t>重庆市万盛经济技术开发区开发投资集团有限公司</t>
  </si>
  <si>
    <t>通威股份有限公司</t>
  </si>
  <si>
    <t>中国金茂(集团)有限公司</t>
  </si>
  <si>
    <t>江西铜业集团有限公司</t>
  </si>
  <si>
    <t>昆明经济技术开发区投资开发(集团)有限公司</t>
  </si>
  <si>
    <t>广西铁路投资集团有限公司</t>
  </si>
  <si>
    <t>宝山钢铁股份有限公司</t>
  </si>
  <si>
    <t>厦门资产管理有限公司</t>
  </si>
  <si>
    <t>兖矿集团有限公司</t>
  </si>
  <si>
    <t>嘉兴市城市投资发展集团有限公司</t>
  </si>
  <si>
    <t>江苏省苏豪控股集团有限公司</t>
  </si>
  <si>
    <t>三一集团有限公司</t>
  </si>
  <si>
    <t>深圳顺丰泰森控股(集团)有限公司</t>
  </si>
  <si>
    <t>广东珠江投资管理集团有限公司</t>
  </si>
  <si>
    <t>中国南玻集团股份有限公司</t>
  </si>
  <si>
    <t>江苏沙钢集团有限公司</t>
  </si>
  <si>
    <t>天士力医药集团股份有限公司</t>
  </si>
  <si>
    <t>江苏连云港港口股份有限公司</t>
  </si>
  <si>
    <t>西南水泥有限公司</t>
  </si>
  <si>
    <t>新疆新业国有资产经营(集团)有限责任公司</t>
  </si>
  <si>
    <t>扬州绿色产业投资发展控股(集团)有限责任公司</t>
  </si>
  <si>
    <t>中国林业集团有限公司</t>
  </si>
  <si>
    <t>淮南矿业(集团)有限责任公司</t>
  </si>
  <si>
    <t>浙商中拓集团股份有限公司</t>
  </si>
  <si>
    <t>宿迁市城市建设投资(集团)有限公司</t>
  </si>
  <si>
    <t>洛阳栾川钼业集团股份有限公司</t>
  </si>
  <si>
    <t>浙江吉利控股集团有限公司</t>
  </si>
  <si>
    <t>广西农垦集团有限责任公司</t>
  </si>
  <si>
    <t>宜昌交通旅游产业发展集团有限公司</t>
  </si>
  <si>
    <t>百联集团有限公司</t>
  </si>
  <si>
    <t>福建省电子信息(集团)有限责任公司</t>
  </si>
  <si>
    <t>济南高新控股集团有限公司</t>
  </si>
  <si>
    <t>南宁新技术产业建设开发总公司</t>
  </si>
  <si>
    <t>中远海运控股股份有限公司</t>
  </si>
  <si>
    <t>巢湖市城镇建设投资有限公司</t>
  </si>
  <si>
    <t>天津市西青经济开发总公司</t>
  </si>
  <si>
    <t>如皋沿江开发投资有限公司</t>
  </si>
  <si>
    <t>陕西华山旅游集团有限公司</t>
  </si>
  <si>
    <t>武汉武商集团股份有限公司</t>
  </si>
  <si>
    <t>广西北部湾投资集团有限公司</t>
  </si>
  <si>
    <t>贵州高速公路集团有限公司</t>
  </si>
  <si>
    <t>江苏宁沪高速公路股份有限公司</t>
  </si>
  <si>
    <t>天津津融投资服务集团有限公司</t>
  </si>
  <si>
    <t>潍坊水务投资有限责任公司</t>
  </si>
  <si>
    <t>潍坊市投资集团有限公司</t>
  </si>
  <si>
    <t>冀中能源峰峰集团有限公司</t>
  </si>
  <si>
    <t>连云港市城建控股集团有限公司</t>
  </si>
  <si>
    <t>漯河市城市投资控股集团有限公司</t>
  </si>
  <si>
    <t>北京市海淀区国有资本经营管理中心</t>
  </si>
  <si>
    <t>红狮控股集团有限公司</t>
  </si>
  <si>
    <t>安徽古井集团有限责任公司</t>
  </si>
  <si>
    <t>江苏扬子大桥股份有限公司</t>
  </si>
  <si>
    <t>江西省省属国有企业资产经营(控股)有限公司</t>
  </si>
  <si>
    <t>深圳市百业源投资有限公司</t>
  </si>
  <si>
    <t>贵州省水利投资(集团)有限责任公司</t>
  </si>
  <si>
    <t>武汉工业控股集团有限公司</t>
  </si>
  <si>
    <t>长春欧亚集团股份有限公司</t>
  </si>
  <si>
    <t>常州弘辉控股集团有限公司</t>
  </si>
  <si>
    <t>常州钟楼新城投资建设有限公司</t>
  </si>
  <si>
    <t>江苏长江口开发集团有限公司</t>
  </si>
  <si>
    <t>唐山冀东水泥股份有限公司</t>
  </si>
  <si>
    <t>特变电工股份有限公司</t>
  </si>
  <si>
    <t>邯郸城市发展投资集团有限公司</t>
  </si>
  <si>
    <t>河北顺德投资集团有限公司</t>
  </si>
  <si>
    <t>西安市浐灞河发展有限公司</t>
  </si>
  <si>
    <t>亨通集团有限公司</t>
  </si>
  <si>
    <t>苏州文化旅游发展集团有限公司</t>
  </si>
  <si>
    <t>昆明滇池投资有限责任公司</t>
  </si>
  <si>
    <t>连云港市交通集团有限公司</t>
  </si>
  <si>
    <t>鲁西化工集团股份有限公司</t>
  </si>
  <si>
    <t>贵州交通建设集团有限公司</t>
  </si>
  <si>
    <t>鸿达兴业集团有限公司</t>
  </si>
  <si>
    <t>昆明国家高新技术产业开发区国有资产经营有限公司</t>
  </si>
  <si>
    <t>平高集团有限公司</t>
  </si>
  <si>
    <t>荣盛房地产发展股份有限公司</t>
  </si>
  <si>
    <t>厦门翔业集团有限公司</t>
  </si>
  <si>
    <t>江阴市公有资产经营有限公司</t>
  </si>
  <si>
    <t>泉州城建集团有限公司</t>
  </si>
  <si>
    <t>泰州华诚医学投资集团有限公司</t>
  </si>
  <si>
    <t>北京易华录信息技术股份有限公司</t>
  </si>
  <si>
    <t>嘉兴滨海控股集团有限公司</t>
  </si>
  <si>
    <t>苏州中方财团控股股份有限公司</t>
  </si>
  <si>
    <t>云南省投资控股集团有限公司</t>
  </si>
  <si>
    <t>中国节能环保集团有限公司</t>
  </si>
  <si>
    <t>江苏国泰国际贸易有限公司</t>
  </si>
  <si>
    <t>南通高新技术产业开发区总公司</t>
  </si>
  <si>
    <t>嘉兴市嘉秀发展投资控股集团有限公司</t>
  </si>
  <si>
    <t>山东招金集团有限公司</t>
  </si>
  <si>
    <t>水发集团有限公司</t>
  </si>
  <si>
    <t>南山集团有限公司</t>
  </si>
  <si>
    <t>常州投资集团有限公司</t>
  </si>
  <si>
    <t>上海文化广播影视集团有限公司</t>
  </si>
  <si>
    <t>芜湖市建设投资有限公司</t>
  </si>
  <si>
    <t>昆明钢铁控股有限公司</t>
  </si>
  <si>
    <t>鞍山钢铁集团有限公司</t>
  </si>
  <si>
    <t>常德市经济建设投资集团有限公司</t>
  </si>
  <si>
    <t>冀中能源邯郸矿业集团有限公司</t>
  </si>
  <si>
    <t>建德市国有资产经营有限公司</t>
  </si>
  <si>
    <t>凯盛科技集团有限公司</t>
  </si>
  <si>
    <t>鞍钢集团有限公司</t>
  </si>
  <si>
    <t>广州市番禺信息技术投资发展有限公司</t>
  </si>
  <si>
    <t>南方中金环境股份有限公司</t>
  </si>
  <si>
    <t>厦门思明国有控股集团有限公司</t>
  </si>
  <si>
    <t>新城控股集团股份有限公司</t>
  </si>
  <si>
    <t>徐州高新技术产业开发区国有资产经营有限公司</t>
  </si>
  <si>
    <t>镇江文化旅游产业集团有限责任公司</t>
  </si>
  <si>
    <t>福建省冶金(控股)有限责任公司</t>
  </si>
  <si>
    <t>天津滨海新区建设投资集团有限公司</t>
  </si>
  <si>
    <t>上海复星高科技(集团)有限公司</t>
  </si>
  <si>
    <t>广西柳州市东城投资开发集团有限公司</t>
  </si>
  <si>
    <t>山西兰花煤炭实业集团有限公司</t>
  </si>
  <si>
    <t>岳阳市城市建设投资有限公司</t>
  </si>
  <si>
    <t>镇江城市建设产业集团有限公司</t>
  </si>
  <si>
    <t>浙江滨海新城开发投资有限公司</t>
  </si>
  <si>
    <t>湖南电广传媒股份有限公司</t>
  </si>
  <si>
    <t>上海纺织(集团)有限公司</t>
  </si>
  <si>
    <t>重庆渝康资产经营管理有限公司</t>
  </si>
  <si>
    <t>中国供销集团有限公司</t>
  </si>
  <si>
    <t>福建漳龙集团有限公司</t>
  </si>
  <si>
    <t>长沙金霞经济开发区开发建设总公司</t>
  </si>
  <si>
    <t>泰州华信药业投资有限公司</t>
  </si>
  <si>
    <t>保利文化集团股份有限公司</t>
  </si>
  <si>
    <t>宁波市镇海投资有限公司</t>
  </si>
  <si>
    <t>厦门钨业股份有限公司</t>
  </si>
  <si>
    <t>中关村发展集团股份有限公司</t>
  </si>
  <si>
    <t>苏州风景园林投资发展集团有限公司</t>
  </si>
  <si>
    <t>乌鲁木齐经济技术开发区高铁枢纽综合投资(集团)有限公司</t>
  </si>
  <si>
    <t>浙江省旅游集团有限责任公司</t>
  </si>
  <si>
    <t>浪潮电子信息产业股份有限公司</t>
  </si>
  <si>
    <t>南京江宁科学园发展有限公司</t>
  </si>
  <si>
    <t>运城市城市建设投资开发集团有限公司</t>
  </si>
  <si>
    <t>丹阳投资集团有限公司</t>
  </si>
  <si>
    <t>江苏宜兴经济开发区投资发展有限公司</t>
  </si>
  <si>
    <t>南京江北新区公用资产投资发展有限公司</t>
  </si>
  <si>
    <t>南通苏通科技产业园控股发展有限公司</t>
  </si>
  <si>
    <t>山东广电网络有限公司</t>
  </si>
  <si>
    <t>中国大唐集团新能源股份有限公司</t>
  </si>
  <si>
    <t>南国置业股份有限公司</t>
  </si>
  <si>
    <t>四川省紫坪铺开发有限责任公司</t>
  </si>
  <si>
    <t>中交城市投资控股有限公司</t>
  </si>
  <si>
    <t>中联重科股份有限公司</t>
  </si>
  <si>
    <t>成都香城投资集团有限公司</t>
  </si>
  <si>
    <t>上海圆通蛟龙投资发展(集团)有限公司</t>
  </si>
  <si>
    <t>苏州市相城城市建设投资(集团)有限公司</t>
  </si>
  <si>
    <t>无锡市建设发展投资有限公司</t>
  </si>
  <si>
    <t>上海临港经济发展(集团)有限公司</t>
  </si>
  <si>
    <t>浙江省兴合集团有限责任公司</t>
  </si>
  <si>
    <t>安徽建工集团股份有限公司</t>
  </si>
  <si>
    <t>江苏世纪新城投资控股集团有限公司</t>
  </si>
  <si>
    <t>岳阳市洞庭新城投资建设开发有限公司</t>
  </si>
  <si>
    <t>山东航空股份有限公司</t>
  </si>
  <si>
    <t>宁波富邦控股集团有限公司</t>
  </si>
  <si>
    <t>建安投资控股集团有限公司</t>
  </si>
  <si>
    <t>山东晨鸣纸业集团股份有限公司</t>
  </si>
  <si>
    <t>中石油昆仑燃气有限公司</t>
  </si>
  <si>
    <t>天津渤海国有资产经营管理有限公司</t>
  </si>
  <si>
    <t>信阳华信投资集团有限责任公司</t>
  </si>
  <si>
    <t>江苏大丰海港控股集团有限公司</t>
  </si>
  <si>
    <t>南京新工投资集团有限责任公司</t>
  </si>
  <si>
    <t>青岛市北城市建设投资有限公司</t>
  </si>
  <si>
    <t>上海海立(集团)股份有限公司</t>
  </si>
  <si>
    <t>泰州市新滨江开发有限责任公司</t>
  </si>
  <si>
    <t>吴江经济技术开发区发展总公司</t>
  </si>
  <si>
    <t>浙农控股集团有限公司</t>
  </si>
  <si>
    <t>中国蒙牛乳业有限公司</t>
  </si>
  <si>
    <t>山西晋城无烟煤矿业集团有限责任公司</t>
  </si>
  <si>
    <t>上海永达投资控股集团有限公司</t>
  </si>
  <si>
    <t>格盟国际能源有限公司</t>
  </si>
  <si>
    <t>常熟市滨江城市建设经营投资有限责任公司</t>
  </si>
  <si>
    <t>漳州市经济发展集团有限公司</t>
  </si>
  <si>
    <t>重庆九龙园高新产业集团有限公司</t>
  </si>
  <si>
    <t>广西建工集团有限责任公司</t>
  </si>
  <si>
    <t>红星美凯龙家居集团股份有限公司</t>
  </si>
  <si>
    <t>昆山高新集团有限公司</t>
  </si>
  <si>
    <t>青岛黄岛发展(集团)有限公司</t>
  </si>
  <si>
    <t>杉杉集团有限公司</t>
  </si>
  <si>
    <t>云南省交通投资建设集团有限公司</t>
  </si>
  <si>
    <t>重庆市南发城建发展有限公司</t>
  </si>
  <si>
    <t>重庆化医控股(集团)公司</t>
  </si>
  <si>
    <t>常州天宁建设发展集团有限公司</t>
  </si>
  <si>
    <t>东莞发展控股股份有限公司</t>
  </si>
  <si>
    <t>佛山市建设开发投资有限公司</t>
  </si>
  <si>
    <t>嘉兴市秀湖发展投资集团有限公司</t>
  </si>
  <si>
    <t>江苏省广播电视集团有限公司</t>
  </si>
  <si>
    <t>南京高淳国有资产经营控股集团有限公司</t>
  </si>
  <si>
    <t>南京市燕子矶片区整治开发有限责任公司</t>
  </si>
  <si>
    <t>润华集团股份有限公司</t>
  </si>
  <si>
    <t>天津新技术产业园区武清开发区总公司</t>
  </si>
  <si>
    <t>长沙天心城市建设投资开发集团有限公司</t>
  </si>
  <si>
    <t>紫金矿业集团股份有限公司</t>
  </si>
  <si>
    <t>合肥市产业投资控股(集团)有限公司</t>
  </si>
  <si>
    <t>山东海运股份有限公司</t>
  </si>
  <si>
    <t>山西省文化旅游投资控股集团有限公司</t>
  </si>
  <si>
    <t>上海金桥(集团)有限公司</t>
  </si>
  <si>
    <t>武汉旅游发展投资集团有限公司</t>
  </si>
  <si>
    <t>克拉玛依市城市建设投资发展有限责任公司</t>
  </si>
  <si>
    <t>上海豫园旅游商城(集团)股份有限公司</t>
  </si>
  <si>
    <t>龙岩投资发展集团有限公司</t>
  </si>
  <si>
    <t>新希望六和股份有限公司</t>
  </si>
  <si>
    <t>杭州良渚文化城集团有限公司</t>
  </si>
  <si>
    <t>宿迁市新城控股集团有限公司</t>
  </si>
  <si>
    <t>南京高淳文化旅游投资有限公司</t>
  </si>
  <si>
    <t>铜陵有色金属集团控股有限公司</t>
  </si>
  <si>
    <t>富通集团有限公司</t>
  </si>
  <si>
    <t>广汽商贸有限公司</t>
  </si>
  <si>
    <t>厦门象屿股份有限公司</t>
  </si>
  <si>
    <t>远东国际融资租赁有限公司</t>
  </si>
  <si>
    <t>成都市青白江区国有资产投资经营有限公司</t>
  </si>
  <si>
    <t>淮安市淮阴区城市资产经营有限公司</t>
  </si>
  <si>
    <t>广西林业集团有限公司</t>
  </si>
  <si>
    <t>芜湖新马投资有限公司</t>
  </si>
  <si>
    <t>新疆维吾尔自治区哈密市国有资产投资经营有限公司</t>
  </si>
  <si>
    <t>江苏悦达集团有限公司</t>
  </si>
  <si>
    <t>南京江宁国有资产经营集团有限公司</t>
  </si>
  <si>
    <t>交运集团有限公司</t>
  </si>
  <si>
    <t>南通经济技术开发区控股集团有限公司</t>
  </si>
  <si>
    <t>孝感市城市建设投资公司</t>
  </si>
  <si>
    <t>中国环球租赁有限公司</t>
  </si>
  <si>
    <t>福建漳州城投集团有限公司</t>
  </si>
  <si>
    <t>红豆集团有限公司</t>
  </si>
  <si>
    <t>宁波杭州湾新区开发建设有限公司</t>
  </si>
  <si>
    <t>伊宁市国有资产投资经营(集团)有限责任公司</t>
  </si>
  <si>
    <t>云南省城市建设投资集团有限公司</t>
  </si>
  <si>
    <t>重庆保税港区开发管理集团有限公司</t>
  </si>
  <si>
    <t>重庆市双桥经济技术开发区开发投资集团有限公司</t>
  </si>
  <si>
    <t>苏州吴中国太发展有限公司</t>
  </si>
  <si>
    <t>天津北辰科技园区总公司</t>
  </si>
  <si>
    <t>新天绿色能源股份有限公司</t>
  </si>
  <si>
    <t>湖州市城市投资发展集团有限公司</t>
  </si>
  <si>
    <t>陕西旅游集团有限公司</t>
  </si>
  <si>
    <t>武汉市江岸国有资产经营管理有限责任公司</t>
  </si>
  <si>
    <t>伊犁哈萨克自治州财通国有资产经营有限责任公司</t>
  </si>
  <si>
    <t>成都文化旅游发展集团有限责任公司</t>
  </si>
  <si>
    <t>新疆中泰(集团)有限责任公司</t>
  </si>
  <si>
    <t>上海北方企业(集团)有限公司</t>
  </si>
  <si>
    <t>珠海九洲控股集团有限公司</t>
  </si>
  <si>
    <t>龙岩市汇金发展集团有限公司</t>
  </si>
  <si>
    <t>云南省建设投资控股集团有限公司</t>
  </si>
  <si>
    <t>天津港(集团)有限公司</t>
  </si>
  <si>
    <t>昆山城市建设投资发展集团有限公司</t>
  </si>
  <si>
    <t>无锡城东投资有限公司</t>
  </si>
  <si>
    <t>北京顺鑫控股集团有限公司</t>
  </si>
  <si>
    <t>宿迁水务集团有限公司</t>
  </si>
  <si>
    <t>浙江舟山旅游集团有限公司</t>
  </si>
  <si>
    <t>泉州台商投资区开发建设有限责任公司</t>
  </si>
  <si>
    <t>滁州市同创建设投资有限责任公司</t>
  </si>
  <si>
    <t>湖南粮食集团有限责任公司</t>
  </si>
  <si>
    <t>伟驰控股集团有限公司</t>
  </si>
  <si>
    <t>宣城市国有资产投资有限公司</t>
  </si>
  <si>
    <t>南京建邺国有资产经营集团有限公司</t>
  </si>
  <si>
    <t>太原市龙城发展投资集团有限公司</t>
  </si>
  <si>
    <t>神华新能源有限责任公司</t>
  </si>
  <si>
    <t>赣州发展投资控股集团有限责任公司</t>
  </si>
  <si>
    <t>云天化集团有限责任公司</t>
  </si>
  <si>
    <t>内蒙古伊利实业集团股份有限公司</t>
  </si>
  <si>
    <t>天津滨海高新区资产管理有限公司</t>
  </si>
  <si>
    <t>杭州日报报业集团有限公司</t>
  </si>
  <si>
    <t>兖州煤业股份有限公司</t>
  </si>
  <si>
    <t>新奥控股投资股份有限公司</t>
  </si>
  <si>
    <t>新疆投资发展(集团)有限责任公司</t>
  </si>
  <si>
    <t>中国盐业集团有限公司</t>
  </si>
  <si>
    <t>天安数码城(集团)有限公司</t>
  </si>
  <si>
    <t>南方水泥有限公司</t>
  </si>
  <si>
    <t>乌鲁木齐经济技术开发区建设投资开发(集团)有限公司</t>
  </si>
  <si>
    <t>福州市水务投资发展有限公司</t>
  </si>
  <si>
    <t>上海金桥出口加工区开发股份有限公司</t>
  </si>
  <si>
    <t>北京电子城高科技集团股份有限公司</t>
  </si>
  <si>
    <t>大唐国际发电股份有限公司</t>
  </si>
  <si>
    <t>青岛市即墨区城市旅游开发投资有限公司</t>
  </si>
  <si>
    <t>常熟市发展投资有限公司</t>
  </si>
  <si>
    <t>安庆经济技术开发区建设投资集团有限公司</t>
  </si>
  <si>
    <t>宿州市城市建设投资集团(控股)有限公司</t>
  </si>
  <si>
    <t>贵州铁路投资有限责任公司</t>
  </si>
  <si>
    <t>泰州凤城河建设发展有限公司</t>
  </si>
  <si>
    <t>成都武侯产业发展投资管理集团有限公司</t>
  </si>
  <si>
    <t>苏州科技城发展集团有限公司</t>
  </si>
  <si>
    <t>新疆广汇实业投资(集团)有限责任公司</t>
  </si>
  <si>
    <t>重庆市永川区兴永建设发展有限公司</t>
  </si>
  <si>
    <t>台州市椒江区国有资产经营有限公司</t>
  </si>
  <si>
    <t>江苏武进经济发展集团有限公司</t>
  </si>
  <si>
    <t>常州钟楼经济开发区投资建设有限公司</t>
  </si>
  <si>
    <t>拉萨市城市建设投资经营有限公司</t>
  </si>
  <si>
    <t>031390396.IB</t>
  </si>
  <si>
    <t>13津渤海PPN001</t>
  </si>
  <si>
    <t>031478006.IB</t>
  </si>
  <si>
    <t>14津城建PPN006</t>
  </si>
  <si>
    <t>031490666.IB</t>
  </si>
  <si>
    <t>14东方财信PPN001</t>
  </si>
  <si>
    <t>天津东方财信投资集团有限公司</t>
  </si>
  <si>
    <t>031490716.IB</t>
  </si>
  <si>
    <t>14中节能PPN001</t>
  </si>
  <si>
    <t>绍兴市城市建设投资集团有限公司</t>
  </si>
  <si>
    <t>031491036.IB</t>
  </si>
  <si>
    <t>14中节能PPN003</t>
  </si>
  <si>
    <t>031553003.IB</t>
  </si>
  <si>
    <t>15中节能PPN001</t>
  </si>
  <si>
    <t>甘肃省公路航空旅游投资集团有限公司</t>
  </si>
  <si>
    <t>031554019.IB</t>
  </si>
  <si>
    <t>15光谷生物PPN001</t>
  </si>
  <si>
    <t>武汉光谷生物产业基地建设投资有限公司</t>
  </si>
  <si>
    <t>无锡市惠山国有投资控股集团有限公司</t>
  </si>
  <si>
    <t>昆山创业控股集团有限公司</t>
  </si>
  <si>
    <t>031558034.IB</t>
  </si>
  <si>
    <t>15泰达投资PPN005</t>
  </si>
  <si>
    <t>苏州汾湖投资集团有限公司</t>
  </si>
  <si>
    <t>中国平煤神马能源化工集团有限责任公司</t>
  </si>
  <si>
    <t>芜湖宜居投资(集团)有限公司</t>
  </si>
  <si>
    <t>中原豫资投资控股集团有限公司</t>
  </si>
  <si>
    <t>天津市地下铁道集团有限公司</t>
  </si>
  <si>
    <t>贵阳市投资控股集团有限公司</t>
  </si>
  <si>
    <t>重庆市城市建设投资(集团)有限公司</t>
  </si>
  <si>
    <t>湖北省供销合作社社有资产经营管理公司</t>
  </si>
  <si>
    <t>031563036.IB</t>
  </si>
  <si>
    <t>15长沙经开PPN001</t>
  </si>
  <si>
    <t>长沙经济技术开发集团有限公司</t>
  </si>
  <si>
    <t>新疆可克达拉市国有资本投资运营有限责任公司</t>
  </si>
  <si>
    <t>031564087.IB</t>
  </si>
  <si>
    <t>15东方财信PPN001</t>
  </si>
  <si>
    <t>渭南市城市投资集团有限公司</t>
  </si>
  <si>
    <t>宝鸡市投资(集团)有限公司</t>
  </si>
  <si>
    <t>天津海泰控股集团有限公司</t>
  </si>
  <si>
    <t>西安航天城投资发展集团有限公司</t>
  </si>
  <si>
    <t>苏州国发创业投资控股有限公司</t>
  </si>
  <si>
    <t>紫光集团有限公司</t>
  </si>
  <si>
    <t>031567005.IB</t>
  </si>
  <si>
    <t>15紫光PPN005</t>
  </si>
  <si>
    <t>乌鲁木齐城市建设投资(集团)有限公司</t>
  </si>
  <si>
    <t>031567007.IB</t>
  </si>
  <si>
    <t>15紫光PPN006</t>
  </si>
  <si>
    <t>031570005.IB</t>
  </si>
  <si>
    <t>15山煤PPN002</t>
  </si>
  <si>
    <t>031570006.IB</t>
  </si>
  <si>
    <t>15山煤PPN003</t>
  </si>
  <si>
    <t>031571039.IB</t>
  </si>
  <si>
    <t>15云城投PPN002</t>
  </si>
  <si>
    <t>盐城市市政公用投资有限公司</t>
  </si>
  <si>
    <t>山东公用控股有限公司</t>
  </si>
  <si>
    <t>031571062.IB</t>
  </si>
  <si>
    <t>15营口港PPN001</t>
  </si>
  <si>
    <t>营口港务集团有限公司</t>
  </si>
  <si>
    <t>031571063.IB</t>
  </si>
  <si>
    <t>15宁农副PPN002</t>
  </si>
  <si>
    <t>南京农副产品物流配送中心有限公司</t>
  </si>
  <si>
    <t>南京新港开发总公司</t>
  </si>
  <si>
    <t>031571069.IB</t>
  </si>
  <si>
    <t>15营口港PPN002</t>
  </si>
  <si>
    <t>滁州市城市建设投资有限公司</t>
  </si>
  <si>
    <t>吉林市铁路投资开发有限公司</t>
  </si>
  <si>
    <t>郴州市新天投资有限公司</t>
  </si>
  <si>
    <t>重庆缙云资产经营(集团)有限公司</t>
  </si>
  <si>
    <t>重庆市南岸区城市建设发展(集团)有限公司</t>
  </si>
  <si>
    <t>盐城市城市资产经营有限公司</t>
  </si>
  <si>
    <t>南京江宁城市建设集团有限公司</t>
  </si>
  <si>
    <t>钦州市开发投资集团有限公司</t>
  </si>
  <si>
    <t>淮安市交通控股有限公司</t>
  </si>
  <si>
    <t>031579002.IB</t>
  </si>
  <si>
    <t>15临汾投资PPN001</t>
  </si>
  <si>
    <t>临汾市投资集团有限公司</t>
  </si>
  <si>
    <t>031579003.IB</t>
  </si>
  <si>
    <t>15临汾投资PPN002</t>
  </si>
  <si>
    <t>邵阳市城市建设投资经营集团有限公司</t>
  </si>
  <si>
    <t>031579007.IB</t>
  </si>
  <si>
    <t>15绍兴城投PPN001</t>
  </si>
  <si>
    <t>031579009.IB</t>
  </si>
  <si>
    <t>15扬州绿投PPN001</t>
  </si>
  <si>
    <t>031579011.IB</t>
  </si>
  <si>
    <t>15福州建工PPN001</t>
  </si>
  <si>
    <t>湖南天易集团有限公司</t>
  </si>
  <si>
    <t>北京歌华文化发展集团有限公司</t>
  </si>
  <si>
    <t>031579016.IB</t>
  </si>
  <si>
    <t>15株洲云龙PPN001</t>
  </si>
  <si>
    <t>株洲市云龙发展投资控股集团有限公司</t>
  </si>
  <si>
    <t>031579017.IB</t>
  </si>
  <si>
    <t>15绍兴城投PPN002</t>
  </si>
  <si>
    <t>031587001.IB</t>
  </si>
  <si>
    <t>15山东地矿PPN001</t>
  </si>
  <si>
    <t>山东地矿集团有限公司</t>
  </si>
  <si>
    <t>成都新开元城市建设投资有限公司</t>
  </si>
  <si>
    <t>031651014.IB</t>
  </si>
  <si>
    <t>16中节能PPN002</t>
  </si>
  <si>
    <t>031652007.IB</t>
  </si>
  <si>
    <t>16方洋PPN001</t>
  </si>
  <si>
    <t>031654015.IB</t>
  </si>
  <si>
    <t>16江门滨江PPN001</t>
  </si>
  <si>
    <t>江门市滨江建设投资管理有限公司</t>
  </si>
  <si>
    <t>031654016.IB</t>
  </si>
  <si>
    <t>16江门滨江PPN002</t>
  </si>
  <si>
    <t>031654024.IB</t>
  </si>
  <si>
    <t>16运和新城PPN001</t>
  </si>
  <si>
    <t>扬州市运和城市建设投资集团有限公司</t>
  </si>
  <si>
    <t>031654030.IB</t>
  </si>
  <si>
    <t>16豫能化PPN001</t>
  </si>
  <si>
    <t>河南能源化工集团有限公司</t>
  </si>
  <si>
    <t>031655011.IB</t>
  </si>
  <si>
    <t>16南产控PPN001</t>
  </si>
  <si>
    <t>南通产业控股集团有限公司</t>
  </si>
  <si>
    <t>031655014.IB</t>
  </si>
  <si>
    <t>16津城建PPN001</t>
  </si>
  <si>
    <t>南充发展投资(控股)有限责任公司</t>
  </si>
  <si>
    <t>031656007.IB</t>
  </si>
  <si>
    <t>16渝城投PPN001</t>
  </si>
  <si>
    <t>031656009.IB</t>
  </si>
  <si>
    <t>16高创投资PPN001</t>
  </si>
  <si>
    <t>山东高创建设投资集团有限公司</t>
  </si>
  <si>
    <t>031658011.IB</t>
  </si>
  <si>
    <t>16渝南资产PPN001</t>
  </si>
  <si>
    <t>重庆市渝南资产经营有限公司</t>
  </si>
  <si>
    <t>031658013.IB</t>
  </si>
  <si>
    <t>16重庆茶园PPN001</t>
  </si>
  <si>
    <t>重庆市茶园工业园区建设开发有限责任公司</t>
  </si>
  <si>
    <t>031658014.IB</t>
  </si>
  <si>
    <t>16渝南资产PPN002</t>
  </si>
  <si>
    <t>031658023.IB</t>
  </si>
  <si>
    <t>16兰州城投PPN002</t>
  </si>
  <si>
    <t>苏州市吴中城市建设投资发展有限公司</t>
  </si>
  <si>
    <t>重庆渝富控股集团有限公司</t>
  </si>
  <si>
    <t>张家港市金城投资发展有限公司</t>
  </si>
  <si>
    <t>031659012.IB</t>
  </si>
  <si>
    <t>16渝富PPN002</t>
  </si>
  <si>
    <t>031659023.IB</t>
  </si>
  <si>
    <t>16许昌投资PPN001</t>
  </si>
  <si>
    <t>许昌市投资总公司</t>
  </si>
  <si>
    <t>031659029.IB</t>
  </si>
  <si>
    <t>16紫光PPN006</t>
  </si>
  <si>
    <t>031659035.IB</t>
  </si>
  <si>
    <t>16许昌投资PPN002</t>
  </si>
  <si>
    <t>031660019.IB</t>
  </si>
  <si>
    <t>16渝化医PPN002</t>
  </si>
  <si>
    <t>031660021.IB</t>
  </si>
  <si>
    <t>16津地铁PPN001</t>
  </si>
  <si>
    <t>031660028.IB</t>
  </si>
  <si>
    <t>16津地铁PPN002</t>
  </si>
  <si>
    <t>031660049.IB</t>
  </si>
  <si>
    <t>16福州城建PPN002</t>
  </si>
  <si>
    <t>福州市城乡建设发展有限公司</t>
  </si>
  <si>
    <t>031660056.IB</t>
  </si>
  <si>
    <t>16潍坊滨投PPN002</t>
  </si>
  <si>
    <t>031660057.IB</t>
  </si>
  <si>
    <t>16南通城建PPN001</t>
  </si>
  <si>
    <t>南通城市建设集团有限公司</t>
  </si>
  <si>
    <t>031660061.IB</t>
  </si>
  <si>
    <t>16云能投PPN001</t>
  </si>
  <si>
    <t>031660076.IB</t>
  </si>
  <si>
    <t>16黄石城投PPN001</t>
  </si>
  <si>
    <t>黄石市城市建设投资开发有限责任公司</t>
  </si>
  <si>
    <t>贵州高速投资集团有限公司</t>
  </si>
  <si>
    <t>031661021.IB</t>
  </si>
  <si>
    <t>16宣城国资PPN001</t>
  </si>
  <si>
    <t>031661028.IB</t>
  </si>
  <si>
    <t>16漳州城投PPN001</t>
  </si>
  <si>
    <t>漳州市城市建设投资开发有限公司</t>
  </si>
  <si>
    <t>031661032.IB</t>
  </si>
  <si>
    <t>16如皋经开PPN001</t>
  </si>
  <si>
    <t>031661033.IB</t>
  </si>
  <si>
    <t>16滨海新城PPN001</t>
  </si>
  <si>
    <t>031661036.IB</t>
  </si>
  <si>
    <t>16滨海新城PPN002</t>
  </si>
  <si>
    <t>031661037.IB</t>
  </si>
  <si>
    <t>16蚌埠投资PPN001</t>
  </si>
  <si>
    <t>徐州新田投资发展有限责任公司</t>
  </si>
  <si>
    <t>031662007.IB</t>
  </si>
  <si>
    <t>16连云发展PPN002</t>
  </si>
  <si>
    <t>江苏连云发展集团有限公司</t>
  </si>
  <si>
    <t>031662010.IB</t>
  </si>
  <si>
    <t>16金山工投PPN001</t>
  </si>
  <si>
    <t>上海新金山工业投资发展有限公司</t>
  </si>
  <si>
    <t>031662031.IB</t>
  </si>
  <si>
    <t>16淄博高新PPN002</t>
  </si>
  <si>
    <t>淄博高新城市投资运营集团有限公司</t>
  </si>
  <si>
    <t>031662033.IB</t>
  </si>
  <si>
    <t>16襄阳建投PPN002</t>
  </si>
  <si>
    <t>031662034.IB</t>
  </si>
  <si>
    <t>16襄阳建投PPN003</t>
  </si>
  <si>
    <t>031662039.IB</t>
  </si>
  <si>
    <t>16金山工投PPN002</t>
  </si>
  <si>
    <t>031663001.IB</t>
  </si>
  <si>
    <t>16通泰控股PPN001</t>
  </si>
  <si>
    <t>张家口通泰控股集团有限公司</t>
  </si>
  <si>
    <t>031663009.IB</t>
  </si>
  <si>
    <t>16武清开发PPN001</t>
  </si>
  <si>
    <t>031663013.IB</t>
  </si>
  <si>
    <t>16万林投资PPN002</t>
  </si>
  <si>
    <t>重庆万林投资发展有限公司</t>
  </si>
  <si>
    <t>031663014.IB</t>
  </si>
  <si>
    <t>16济宁城投PPN001</t>
  </si>
  <si>
    <t>济宁城投控股集团有限公司</t>
  </si>
  <si>
    <t>031663015.IB</t>
  </si>
  <si>
    <t>16吉安城建PPN001</t>
  </si>
  <si>
    <t>吉安市城市建设投资开发有限公司</t>
  </si>
  <si>
    <t>031663019.IB</t>
  </si>
  <si>
    <t>16锡东科技PPN001</t>
  </si>
  <si>
    <t>无锡锡东科技投资控股有限公司</t>
  </si>
  <si>
    <t>031663026.IB</t>
  </si>
  <si>
    <t>16河源置业PPN001</t>
  </si>
  <si>
    <t>河源市润业投资有限公司</t>
  </si>
  <si>
    <t>031663031.IB</t>
  </si>
  <si>
    <t>16济宁城投PPN002</t>
  </si>
  <si>
    <t>031663032.IB</t>
  </si>
  <si>
    <t>16鲁电三建PPN001</t>
  </si>
  <si>
    <t>山东电力建设第三工程有限公司</t>
  </si>
  <si>
    <t>031664011.IB</t>
  </si>
  <si>
    <t>16东方财信PPN001</t>
  </si>
  <si>
    <t>株洲高科集团有限公司</t>
  </si>
  <si>
    <t>031664025.IB</t>
  </si>
  <si>
    <t>16郑新发展PPN001</t>
  </si>
  <si>
    <t>新郑新区发展投资有限责任公司</t>
  </si>
  <si>
    <t>031664049.IB</t>
  </si>
  <si>
    <t>16今世缘PPN001</t>
  </si>
  <si>
    <t>今世缘集团有限公司</t>
  </si>
  <si>
    <t>031664054.IB</t>
  </si>
  <si>
    <t>16津南城投PPN001</t>
  </si>
  <si>
    <t>031664064.IB</t>
  </si>
  <si>
    <t>16北辰建设PPN002</t>
  </si>
  <si>
    <t>天津市北辰区建设开发公司</t>
  </si>
  <si>
    <t>031665002.IB</t>
  </si>
  <si>
    <t>16淮安新城PPN002</t>
  </si>
  <si>
    <t>淮安新城投资开发有限公司</t>
  </si>
  <si>
    <t>031667001.IB</t>
  </si>
  <si>
    <t>16乌经开PPN001</t>
  </si>
  <si>
    <t>乌鲁木齐经济技术开发区建设发展总公司</t>
  </si>
  <si>
    <t>031667004.IB</t>
  </si>
  <si>
    <t>16河东建设PPN001</t>
  </si>
  <si>
    <t>遂宁市河东开发建设投资有限公司</t>
  </si>
  <si>
    <t>031667005.IB</t>
  </si>
  <si>
    <t>16乌城投PPN001</t>
  </si>
  <si>
    <t>031667008.IB</t>
  </si>
  <si>
    <t>16华通国资PPN002</t>
  </si>
  <si>
    <t>青岛华通国有资本运营(集团)有限责任公司</t>
  </si>
  <si>
    <t>031667009.IB</t>
  </si>
  <si>
    <t>16河东建设PPN002</t>
  </si>
  <si>
    <t>031667011.IB</t>
  </si>
  <si>
    <t>16保山国资PPN001A</t>
  </si>
  <si>
    <t>保山市国有资产经营有限责任公司</t>
  </si>
  <si>
    <t>031667012.IB</t>
  </si>
  <si>
    <t>16保山国资PPN001B</t>
  </si>
  <si>
    <t>031667021.IB</t>
  </si>
  <si>
    <t>16华通国资PPN004</t>
  </si>
  <si>
    <t>031667022.IB</t>
  </si>
  <si>
    <t>16紫光PPN005</t>
  </si>
  <si>
    <t>031667031.IB</t>
  </si>
  <si>
    <t>16呼和经开PPN001</t>
  </si>
  <si>
    <t>呼和浩特经济技术开发区投资开发集团有限责任公司</t>
  </si>
  <si>
    <t>031669009.IB</t>
  </si>
  <si>
    <t>16方正PPN001</t>
  </si>
  <si>
    <t>北大方正集团有限公司</t>
  </si>
  <si>
    <t>031669010.IB</t>
  </si>
  <si>
    <t>16歌华文化PPN001</t>
  </si>
  <si>
    <t>重庆市渝兴建设投资有限公司</t>
  </si>
  <si>
    <t>031671001.IB</t>
  </si>
  <si>
    <t>16南京农副PPN001</t>
  </si>
  <si>
    <t>南京市江宁区自来水有限公司</t>
  </si>
  <si>
    <t>031671014.IB</t>
  </si>
  <si>
    <t>16盐城建投PPN001</t>
  </si>
  <si>
    <t>盐城市城市建设投资集团有限公司</t>
  </si>
  <si>
    <t>031671021.IB</t>
  </si>
  <si>
    <t>16无锡山水PPN001</t>
  </si>
  <si>
    <t>无锡山水产业投资发展有限公司</t>
  </si>
  <si>
    <t>031671022.IB</t>
  </si>
  <si>
    <t>16盐城市政PPN001</t>
  </si>
  <si>
    <t>031671031.IB</t>
  </si>
  <si>
    <t>16滨湖建设PPN001</t>
  </si>
  <si>
    <t>031671034.IB</t>
  </si>
  <si>
    <t>16中关科技PPN001</t>
  </si>
  <si>
    <t>江苏中关村科技产业园控股集团有限公司</t>
  </si>
  <si>
    <t>031671036.IB</t>
  </si>
  <si>
    <t>16无锡山水PPN003</t>
  </si>
  <si>
    <t>031671038.IB</t>
  </si>
  <si>
    <t>16泰州滨江PPN002</t>
  </si>
  <si>
    <t>031672014.IB</t>
  </si>
  <si>
    <t>16郫县资产PPN001</t>
  </si>
  <si>
    <t>031672015.IB</t>
  </si>
  <si>
    <t>16海宁资产PPN001</t>
  </si>
  <si>
    <t>031672016.IB</t>
  </si>
  <si>
    <t>16海城金财PPN001A</t>
  </si>
  <si>
    <t>海城市金财土地房屋投资有限公司</t>
  </si>
  <si>
    <t>031672017.IB</t>
  </si>
  <si>
    <t>16海城金财PPN001B</t>
  </si>
  <si>
    <t>031672018.IB</t>
  </si>
  <si>
    <t>16城东投资PPN001</t>
  </si>
  <si>
    <t>031672019.IB</t>
  </si>
  <si>
    <t>16兰州城投PPN001</t>
  </si>
  <si>
    <t>031672022.IB</t>
  </si>
  <si>
    <t>16内江投控PPN001</t>
  </si>
  <si>
    <t>内江投资控股集团有限公司</t>
  </si>
  <si>
    <t>031672025.IB</t>
  </si>
  <si>
    <t>16盛裕投资PPN001</t>
  </si>
  <si>
    <t>扬州盛裕投资发展有限公司</t>
  </si>
  <si>
    <t>031672030.IB</t>
  </si>
  <si>
    <t>16滨海旅游PPN001</t>
  </si>
  <si>
    <t>潍坊滨海旅游集团有限公司</t>
  </si>
  <si>
    <t>031672036.IB</t>
  </si>
  <si>
    <t>16资阳城投PPN001</t>
  </si>
  <si>
    <t>资阳市城市建设投资有限公司</t>
  </si>
  <si>
    <t>031672038.IB</t>
  </si>
  <si>
    <t>16巴南园区PPN002</t>
  </si>
  <si>
    <t>重庆巴南经济园区建设实业有限公司</t>
  </si>
  <si>
    <t>031672044.IB</t>
  </si>
  <si>
    <t>16肥城资产PPN001</t>
  </si>
  <si>
    <t>肥城市城市资产经营有限公司</t>
  </si>
  <si>
    <t>江东控股集团有限责任公司</t>
  </si>
  <si>
    <t>031673004.IB</t>
  </si>
  <si>
    <t>16丽水城投PPN001</t>
  </si>
  <si>
    <t>丽水市城市建设投资有限责任公司</t>
  </si>
  <si>
    <t>031673006.IB</t>
  </si>
  <si>
    <t>16东兴建设PPN002</t>
  </si>
  <si>
    <t>潍坊东兴建设发展有限公司</t>
  </si>
  <si>
    <t>031673007.IB</t>
  </si>
  <si>
    <t>16西安航天PPN001</t>
  </si>
  <si>
    <t>昆明市城建投资开发有限责任公司</t>
  </si>
  <si>
    <t>寿光市城市建设投资开发有限公司</t>
  </si>
  <si>
    <t>长春润德投资集团有限公司</t>
  </si>
  <si>
    <t>031675005.IB</t>
  </si>
  <si>
    <t>16巴南园区PPN001</t>
  </si>
  <si>
    <t>031675006.IB</t>
  </si>
  <si>
    <t>16渝兴建投PPN002</t>
  </si>
  <si>
    <t>031675007.IB</t>
  </si>
  <si>
    <t>16张家经投PPN001</t>
  </si>
  <si>
    <t>张家界市经济发展投资集团有限公司</t>
  </si>
  <si>
    <t>031675008.IB</t>
  </si>
  <si>
    <t>16昆明城投PPN002</t>
  </si>
  <si>
    <t>031675009.IB</t>
  </si>
  <si>
    <t>16东兴建设PPN001</t>
  </si>
  <si>
    <t>031675011.IB</t>
  </si>
  <si>
    <t>16郴州城投PPN001</t>
  </si>
  <si>
    <t>郴州市发展投资集团有限公司</t>
  </si>
  <si>
    <t>031675012.IB</t>
  </si>
  <si>
    <t>16昆明经开PPN001</t>
  </si>
  <si>
    <t>031675013.IB</t>
  </si>
  <si>
    <t>16郴州城投PPN002</t>
  </si>
  <si>
    <t>031675014.IB</t>
  </si>
  <si>
    <t>16张家经投PPN002</t>
  </si>
  <si>
    <t>031675016.IB</t>
  </si>
  <si>
    <t>16潍坊滨投PPN001</t>
  </si>
  <si>
    <t>031675017.IB</t>
  </si>
  <si>
    <t>16渝兴建投PPN003</t>
  </si>
  <si>
    <t>031675018.IB</t>
  </si>
  <si>
    <t>16郴州百福PPN001</t>
  </si>
  <si>
    <t>郴州市百福投资集团有限公司</t>
  </si>
  <si>
    <t>031675019.IB</t>
  </si>
  <si>
    <t>16渝兴建投PPN004</t>
  </si>
  <si>
    <t>031675021.IB</t>
  </si>
  <si>
    <t>16精功PPN003</t>
  </si>
  <si>
    <t>精功集团有限公司</t>
  </si>
  <si>
    <t>031676004.IB</t>
  </si>
  <si>
    <t>16长春轨交PPN001</t>
  </si>
  <si>
    <t>长春市轨道交通集团有限公司</t>
  </si>
  <si>
    <t>031676006.IB</t>
  </si>
  <si>
    <t>16悦来投资PPN001</t>
  </si>
  <si>
    <t>重庆悦来投资集团有限公司</t>
  </si>
  <si>
    <t>031676007.IB</t>
  </si>
  <si>
    <t>16悦来投资PPN002</t>
  </si>
  <si>
    <t>031676009.IB</t>
  </si>
  <si>
    <t>16悦来投资PPN003</t>
  </si>
  <si>
    <t>031676011.IB</t>
  </si>
  <si>
    <t>16高创投资PPN002</t>
  </si>
  <si>
    <t>031677002.IB</t>
  </si>
  <si>
    <t>16新天投资PPN001</t>
  </si>
  <si>
    <t>031678002.IB</t>
  </si>
  <si>
    <t>16榆林城投PPN001</t>
  </si>
  <si>
    <t>榆林市城市投资经营集团有限公司</t>
  </si>
  <si>
    <t>赣州开发区建设投资(集团)有限公司</t>
  </si>
  <si>
    <t>031679003.IB</t>
  </si>
  <si>
    <t>16淮北建投PPN001</t>
  </si>
  <si>
    <t>031679004.IB</t>
  </si>
  <si>
    <t>16赣州开投PPN002</t>
  </si>
  <si>
    <t>031679005.IB</t>
  </si>
  <si>
    <t>16临港港务PPN001</t>
  </si>
  <si>
    <t>天津临港港务集团有限公司</t>
  </si>
  <si>
    <t>031679006.IB</t>
  </si>
  <si>
    <t>16绍兴城投PPN001</t>
  </si>
  <si>
    <t>031679007.IB</t>
  </si>
  <si>
    <t>16株洲云龙PPN001</t>
  </si>
  <si>
    <t>031679008.IB</t>
  </si>
  <si>
    <t>16泉州台商PPN001</t>
  </si>
  <si>
    <t>031679009.IB</t>
  </si>
  <si>
    <t>16黄冈城投PPN001</t>
  </si>
  <si>
    <t>黄冈市城市建设投资有限公司</t>
  </si>
  <si>
    <t>031679011.IB</t>
  </si>
  <si>
    <t>16淮北建投PPN002</t>
  </si>
  <si>
    <t>031679012.IB</t>
  </si>
  <si>
    <t>16湘潭高新PPN001</t>
  </si>
  <si>
    <t>湘潭高新集团有限公司</t>
  </si>
  <si>
    <t>031679013.IB</t>
  </si>
  <si>
    <t>16湖州中兴PPN001</t>
  </si>
  <si>
    <t>湖州市城建投资集团有限公司</t>
  </si>
  <si>
    <t>031679014.IB</t>
  </si>
  <si>
    <t>16黄冈城投PPN002</t>
  </si>
  <si>
    <t>031679015.IB</t>
  </si>
  <si>
    <t>16曲开投PPN001</t>
  </si>
  <si>
    <t>曲靖市开发投资有限责任公司</t>
  </si>
  <si>
    <t>031679016.IB</t>
  </si>
  <si>
    <t>16湘潭高新PPN002</t>
  </si>
  <si>
    <t>031679017.IB</t>
  </si>
  <si>
    <t>16怀化城投PPN001</t>
  </si>
  <si>
    <t>怀化市城市建设投资有限公司</t>
  </si>
  <si>
    <t>031679018.IB</t>
  </si>
  <si>
    <t>16黄冈城投PPN003</t>
  </si>
  <si>
    <t>031682004.IB</t>
  </si>
  <si>
    <t>16铜梁金龙PPN001</t>
  </si>
  <si>
    <t>重庆市铜梁区金龙城市建设投资(集团)有限公司</t>
  </si>
  <si>
    <t>031682005.IB</t>
  </si>
  <si>
    <t>16盐城城南PPN001</t>
  </si>
  <si>
    <t>盐城市城南新区开发建设投资有限公司</t>
  </si>
  <si>
    <t>031683003.IB</t>
  </si>
  <si>
    <t>16苏通科技PPN001</t>
  </si>
  <si>
    <t>031683004.IB</t>
  </si>
  <si>
    <t>16如皋沿江PPN001</t>
  </si>
  <si>
    <t>031683005.IB</t>
  </si>
  <si>
    <t>16海州湾PPN001</t>
  </si>
  <si>
    <t>江苏海州湾发展集团有限公司</t>
  </si>
  <si>
    <t>031683007.IB</t>
  </si>
  <si>
    <t>16开源置业PPN001</t>
  </si>
  <si>
    <t>宿迁市开源置业有限公司</t>
  </si>
  <si>
    <t>031683009.IB</t>
  </si>
  <si>
    <t>16如皋沿江PPN002</t>
  </si>
  <si>
    <t>031684003.IB</t>
  </si>
  <si>
    <t>16蚌埠城投PPN001</t>
  </si>
  <si>
    <t>蚌埠市城市投资控股有限公司</t>
  </si>
  <si>
    <t>031687001.IB</t>
  </si>
  <si>
    <t>16山东地矿PPN001</t>
  </si>
  <si>
    <t>031687002.IB</t>
  </si>
  <si>
    <t>16兰州城投PPN003</t>
  </si>
  <si>
    <t>031689001.IB</t>
  </si>
  <si>
    <t>16杭氧PPN001</t>
  </si>
  <si>
    <t>杭州制氧机集团股份有限公司</t>
  </si>
  <si>
    <t>031689002.IB</t>
  </si>
  <si>
    <t>16杭氧PPN002</t>
  </si>
  <si>
    <t>031689003.IB</t>
  </si>
  <si>
    <t>16杭氧PPN003</t>
  </si>
  <si>
    <t>031689005.IB</t>
  </si>
  <si>
    <t>16杭氧PPN004</t>
  </si>
  <si>
    <t>031695001.IB</t>
  </si>
  <si>
    <t>16沂南城建PPN001</t>
  </si>
  <si>
    <t>沂南县城乡建设发展有限公司</t>
  </si>
  <si>
    <t>031753022.IB</t>
  </si>
  <si>
    <t>17福建阳光PPN001</t>
  </si>
  <si>
    <t>031754002.IB</t>
  </si>
  <si>
    <t>17深装总装PPN001</t>
  </si>
  <si>
    <t>深装总建设集团股份有限公司</t>
  </si>
  <si>
    <t>031754004.IB</t>
  </si>
  <si>
    <t>17綦江新城PPN001</t>
  </si>
  <si>
    <t>重庆市綦江区东部新城开发建设有限公司</t>
  </si>
  <si>
    <t>031754009.IB</t>
  </si>
  <si>
    <t>17昆山高新PPN001</t>
  </si>
  <si>
    <t>031754013.IB</t>
  </si>
  <si>
    <t>17渝南资产PPN001</t>
  </si>
  <si>
    <t>031754014.IB</t>
  </si>
  <si>
    <t>17渝南资产PPN002</t>
  </si>
  <si>
    <t>031754021.IB</t>
  </si>
  <si>
    <t>17粤珠江PPN001</t>
  </si>
  <si>
    <t>广州珠江实业集团有限公司</t>
  </si>
  <si>
    <t>031754023.IB</t>
  </si>
  <si>
    <t>17常熟城投PPN001</t>
  </si>
  <si>
    <t>常熟市城市经营投资有限公司</t>
  </si>
  <si>
    <t>031754025.IB</t>
  </si>
  <si>
    <t>17益阳城投PPN001A</t>
  </si>
  <si>
    <t>益阳市城市建设投资运营集团有限责任公司</t>
  </si>
  <si>
    <t>031754028.IB</t>
  </si>
  <si>
    <t>17苏元禾PPN001</t>
  </si>
  <si>
    <t>苏州元禾控股股份有限公司</t>
  </si>
  <si>
    <t>031754031.IB</t>
  </si>
  <si>
    <t>17云能投PPN001</t>
  </si>
  <si>
    <t>031755001.IB</t>
  </si>
  <si>
    <t>17自贡国资PPN001</t>
  </si>
  <si>
    <t>自贡市国有资本投资运营集团有限公司</t>
  </si>
  <si>
    <t>031755010.IB</t>
  </si>
  <si>
    <t>17城陵矶PPN001</t>
  </si>
  <si>
    <t>湖南城陵矶临港新区开发投资有限公司</t>
  </si>
  <si>
    <t>四川通融统筹城乡建设投资有限公司</t>
  </si>
  <si>
    <t>031755014.IB</t>
  </si>
  <si>
    <t>17随州城建PPN001</t>
  </si>
  <si>
    <t>随州市城市建设综合开发投资有限公司</t>
  </si>
  <si>
    <t>031755016.IB</t>
  </si>
  <si>
    <t>17济南滨河PPN001</t>
  </si>
  <si>
    <t>济南滨河新区建设投资集团有限公司</t>
  </si>
  <si>
    <t>山东金鲁班集团有限公司</t>
  </si>
  <si>
    <t>031755022.IB</t>
  </si>
  <si>
    <t>17兴金投资PPN001</t>
  </si>
  <si>
    <t>金堂县兴金开发建设投资有限责任公司</t>
  </si>
  <si>
    <t>达州市投资有限公司</t>
  </si>
  <si>
    <t>031756004.IB</t>
  </si>
  <si>
    <t>17娄底城投PPN001</t>
  </si>
  <si>
    <t>娄底市城市发展集团有限公司</t>
  </si>
  <si>
    <t>031756012.IB</t>
  </si>
  <si>
    <t>17自贡高新PPN001</t>
  </si>
  <si>
    <t>自贡高新国有资本投资运营集团有限公司</t>
  </si>
  <si>
    <t>宁乡经济技术开发区建设投资有限公司</t>
  </si>
  <si>
    <t>031758002.IB</t>
  </si>
  <si>
    <t>17上饶投资PPN001</t>
  </si>
  <si>
    <t>031758006.IB</t>
  </si>
  <si>
    <t>17晋江城投PPN001</t>
  </si>
  <si>
    <t>福建省晋江城市建设投资开发集团有限责任公司</t>
  </si>
  <si>
    <t>031758007.IB</t>
  </si>
  <si>
    <t>17渝兴永PPN001</t>
  </si>
  <si>
    <t>031758008.IB</t>
  </si>
  <si>
    <t>17吴中经技PPN001</t>
  </si>
  <si>
    <t>031758009.IB</t>
  </si>
  <si>
    <t>17江门高新PPN001</t>
  </si>
  <si>
    <t>江门市高新技术工业园有限公司</t>
  </si>
  <si>
    <t>031758013.IB</t>
  </si>
  <si>
    <t>17华靖资产PPN001</t>
  </si>
  <si>
    <t>江苏华靖资产经营有限公司</t>
  </si>
  <si>
    <t>031758019.IB</t>
  </si>
  <si>
    <t>17兰州城投PPN004</t>
  </si>
  <si>
    <t>昆明市高速公路建设开发股份有限公司</t>
  </si>
  <si>
    <t>天津住宅建设发展集团有限公司</t>
  </si>
  <si>
    <t>031758029.IB</t>
  </si>
  <si>
    <t>17准格尔PPN001</t>
  </si>
  <si>
    <t>内蒙古准格尔国有资本投资控股集团有限公司</t>
  </si>
  <si>
    <t>驻马店市城乡建设投资集团有限公司</t>
  </si>
  <si>
    <t>031759002.IB</t>
  </si>
  <si>
    <t>17许昌投资PPN001</t>
  </si>
  <si>
    <t>031759004.IB</t>
  </si>
  <si>
    <t>17六安城投PPN001</t>
  </si>
  <si>
    <t>031759008.IB</t>
  </si>
  <si>
    <t>17许昌投资PPN002</t>
  </si>
  <si>
    <t>031759010.IB</t>
  </si>
  <si>
    <t>17新城控股PPN001</t>
  </si>
  <si>
    <t>031759012.IB</t>
  </si>
  <si>
    <t>17万楼新城PPN001</t>
  </si>
  <si>
    <t>湘潭市万楼新城开发建设投资有限公司</t>
  </si>
  <si>
    <t>031759014.IB</t>
  </si>
  <si>
    <t>17周口投资PPN001</t>
  </si>
  <si>
    <t>周口市投资集团有限公司</t>
  </si>
  <si>
    <t>031759020.IB</t>
  </si>
  <si>
    <t>17宁乡城投PPN001</t>
  </si>
  <si>
    <t>宁乡市城市建设投资集团有限公司</t>
  </si>
  <si>
    <t>牡丹江市国有资产投资控股有限公司</t>
  </si>
  <si>
    <t>031759027.IB</t>
  </si>
  <si>
    <t>17六安城投PPN002</t>
  </si>
  <si>
    <t>031759029.IB</t>
  </si>
  <si>
    <t>17宁乡城投PPN002</t>
  </si>
  <si>
    <t>031759030.IB</t>
  </si>
  <si>
    <t>17榆林水务PPN001</t>
  </si>
  <si>
    <t>榆林市水务集团有限责任公司</t>
  </si>
  <si>
    <t>031760013.IB</t>
  </si>
  <si>
    <t>17荆州城投PPN001</t>
  </si>
  <si>
    <t>荆州市城市建设投资开发有限公司</t>
  </si>
  <si>
    <t>031760014.IB</t>
  </si>
  <si>
    <t>17黄石城投PPN001</t>
  </si>
  <si>
    <t>建发房地产集团有限公司</t>
  </si>
  <si>
    <t>031760043.IB</t>
  </si>
  <si>
    <t>17春华水务PPN001</t>
  </si>
  <si>
    <t>呼和浩特春华水务开发集团有限责任公司</t>
  </si>
  <si>
    <t>南京浦口康居建设集团有限公司</t>
  </si>
  <si>
    <t>031760050.IB</t>
  </si>
  <si>
    <t>17大同煤矿PPN002</t>
  </si>
  <si>
    <t>031761005.IB</t>
  </si>
  <si>
    <t>17漳州城投PPN001</t>
  </si>
  <si>
    <t>031761006.IB</t>
  </si>
  <si>
    <t>17宣城国资PPN001</t>
  </si>
  <si>
    <t>太原国有投资集团有限公司</t>
  </si>
  <si>
    <t>031761012.IB</t>
  </si>
  <si>
    <t>17晋江城投PPN002</t>
  </si>
  <si>
    <t>031761014.IB</t>
  </si>
  <si>
    <t>17合川农业PPN002</t>
  </si>
  <si>
    <t>重庆市合川农村农业投资(集团)有限公司</t>
  </si>
  <si>
    <t>031761017.IB</t>
  </si>
  <si>
    <t>17扬州绿产PPN001</t>
  </si>
  <si>
    <t>031761025.IB</t>
  </si>
  <si>
    <t>17钦州开投PPN002</t>
  </si>
  <si>
    <t>柳州市城市投资建设发展有限公司</t>
  </si>
  <si>
    <t>031761031.IB</t>
  </si>
  <si>
    <t>17迈瑞城投PPN001</t>
  </si>
  <si>
    <t>重庆迈瑞城市建设投资有限责任公司</t>
  </si>
  <si>
    <t>031761034.IB</t>
  </si>
  <si>
    <t>17合川农业PPN003</t>
  </si>
  <si>
    <t>江苏润城资产经营集团有限公司</t>
  </si>
  <si>
    <t>长沙高新控股集团有限公司</t>
  </si>
  <si>
    <t>031761038.IB</t>
  </si>
  <si>
    <t>17钦州开投PPN003</t>
  </si>
  <si>
    <t>031761039.IB</t>
  </si>
  <si>
    <t>17蚌埠高新PPN001</t>
  </si>
  <si>
    <t>蚌埠高新投资集团有限公司</t>
  </si>
  <si>
    <t>重庆市江津区华信资产经营(集团)有限公司</t>
  </si>
  <si>
    <t>昆明市土地开发投资经营有限责任公司</t>
  </si>
  <si>
    <t>031761045.IB</t>
  </si>
  <si>
    <t>17昆明土地PPN001B</t>
  </si>
  <si>
    <t>辅仁药业集团有限公司</t>
  </si>
  <si>
    <t>031762007.IB</t>
  </si>
  <si>
    <t>17荆门城投PPN001</t>
  </si>
  <si>
    <t>荆门市城市建设投资有限公司</t>
  </si>
  <si>
    <t>031762008.IB</t>
  </si>
  <si>
    <t>17钟楼新城PPN001</t>
  </si>
  <si>
    <t>031762009.IB</t>
  </si>
  <si>
    <t>17荆州城投PPN002</t>
  </si>
  <si>
    <t>常州新港经济发展有限公司</t>
  </si>
  <si>
    <t>031762013.IB</t>
  </si>
  <si>
    <t>17金禹水利PPN001</t>
  </si>
  <si>
    <t>常德市金禹水利投资有限公司</t>
  </si>
  <si>
    <t>浏阳市城市建设集团有限公司</t>
  </si>
  <si>
    <t>031762017.IB</t>
  </si>
  <si>
    <t>17乌经开PPN001</t>
  </si>
  <si>
    <t>031762019.IB</t>
  </si>
  <si>
    <t>17黄石城投PPN002</t>
  </si>
  <si>
    <t>031762023.IB</t>
  </si>
  <si>
    <t>17乌经开PPN002</t>
  </si>
  <si>
    <t>建湖县城市建设投资有限公司</t>
  </si>
  <si>
    <t>上海市嘉定区国有资产经营(集团)有限公司</t>
  </si>
  <si>
    <t>031762030.IB</t>
  </si>
  <si>
    <t>17如东开泰PPN001</t>
  </si>
  <si>
    <t>如东县开泰城建投资有限公司</t>
  </si>
  <si>
    <t>031762032.IB</t>
  </si>
  <si>
    <t>17荆门城投PPN002</t>
  </si>
  <si>
    <t>张家口建设发展集团有限公司</t>
  </si>
  <si>
    <t>031762035.IB</t>
  </si>
  <si>
    <t>17城乡一体PPN001</t>
  </si>
  <si>
    <t>河南省豫资城乡一体化建设发展有限公司</t>
  </si>
  <si>
    <t>铁岭公共资产投资运营集团有限公司</t>
  </si>
  <si>
    <t>泰州市城市建设投资集团有限公司</t>
  </si>
  <si>
    <t>嘉兴市湘家荡发展投资集团有限公司</t>
  </si>
  <si>
    <t>苏州阳澄湖生态休闲旅游有限公司</t>
  </si>
  <si>
    <t>陕西省西咸新区空港新城开发建设集团有限公司</t>
  </si>
  <si>
    <t>031763002.IB</t>
  </si>
  <si>
    <t>17万林投资PPN001</t>
  </si>
  <si>
    <t>031763005.IB</t>
  </si>
  <si>
    <t>17湘潭九华PPN001</t>
  </si>
  <si>
    <t>湘潭九华经济建设投资有限公司</t>
  </si>
  <si>
    <t>031763009.IB</t>
  </si>
  <si>
    <t>17余杭创新PPN001</t>
  </si>
  <si>
    <t>杭州余杭创新投资有限公司</t>
  </si>
  <si>
    <t>031763010.IB</t>
  </si>
  <si>
    <t>17湘潭九华PPN002</t>
  </si>
  <si>
    <t>031763012.IB</t>
  </si>
  <si>
    <t>17乌城投PPN001</t>
  </si>
  <si>
    <t>淮安市水利控股集团有限公司</t>
  </si>
  <si>
    <t>绍兴袍江工业区投资开发有限公司</t>
  </si>
  <si>
    <t>天津宁河投资控股有限公司</t>
  </si>
  <si>
    <t>031763018.IB</t>
  </si>
  <si>
    <t>17绵阳投资PPN001</t>
  </si>
  <si>
    <t>绵阳市投资控股(集团)有限公司</t>
  </si>
  <si>
    <t>031763020.IB</t>
  </si>
  <si>
    <t>17锡东科技PPN001</t>
  </si>
  <si>
    <t>031763022.IB</t>
  </si>
  <si>
    <t>17乌经开PPN003</t>
  </si>
  <si>
    <t>031763023.IB</t>
  </si>
  <si>
    <t>17万林投资PPN002</t>
  </si>
  <si>
    <t>031763024.IB</t>
  </si>
  <si>
    <t>17宁河投资PPN002</t>
  </si>
  <si>
    <t>031763026.IB</t>
  </si>
  <si>
    <t>17伊犁财通PPN001</t>
  </si>
  <si>
    <t>031763027.IB</t>
  </si>
  <si>
    <t>17昭山经济PPN001</t>
  </si>
  <si>
    <t>湖南昭山经济建设投资有限公司</t>
  </si>
  <si>
    <t>031763028.IB</t>
  </si>
  <si>
    <t>17荆门城投PPN003</t>
  </si>
  <si>
    <t>031763029.IB</t>
  </si>
  <si>
    <t>17商洛城投PPN001</t>
  </si>
  <si>
    <t>商洛市城市建设投资开发有限公司</t>
  </si>
  <si>
    <t>031764003.IB</t>
  </si>
  <si>
    <t>17綦江新城PPN002</t>
  </si>
  <si>
    <t>031764012.IB</t>
  </si>
  <si>
    <t>17株洲高科PPN001</t>
  </si>
  <si>
    <t>031764021.IB</t>
  </si>
  <si>
    <t>17新密财源PPN002</t>
  </si>
  <si>
    <t>新密财源城市开发建设有限公司</t>
  </si>
  <si>
    <t>031764026.IB</t>
  </si>
  <si>
    <t>17任兴PPN001</t>
  </si>
  <si>
    <t>任兴集团有限公司</t>
  </si>
  <si>
    <t>031764027.IB</t>
  </si>
  <si>
    <t>17新密财源PPN004</t>
  </si>
  <si>
    <t>江苏高淳经济开发区开发集团有限公司</t>
  </si>
  <si>
    <t>龙翔投资控股集团有限公司</t>
  </si>
  <si>
    <t>重庆市南川区惠农文化旅游发展集团有限公司</t>
  </si>
  <si>
    <t>河南省济源市建设投资有限公司</t>
  </si>
  <si>
    <t>031764037.IB</t>
  </si>
  <si>
    <t>17株洲高科PPN002</t>
  </si>
  <si>
    <t>031764038.IB</t>
  </si>
  <si>
    <t>17建德国资PPN001</t>
  </si>
  <si>
    <t>031764041.IB</t>
  </si>
  <si>
    <t>17柳州龙建PPN001</t>
  </si>
  <si>
    <t>柳州市龙建投资发展有限责任公司</t>
  </si>
  <si>
    <t>031764042.IB</t>
  </si>
  <si>
    <t>17德感工业PPN001</t>
  </si>
  <si>
    <t>重庆市德感工业园区建设有限公司</t>
  </si>
  <si>
    <t>031764043.IB</t>
  </si>
  <si>
    <t>17任兴PPN002</t>
  </si>
  <si>
    <t>重庆三峡产业投资有限公司</t>
  </si>
  <si>
    <t>重庆鸿业实业(集团)有限公司</t>
  </si>
  <si>
    <t>031764047.IB</t>
  </si>
  <si>
    <t>17航天城投PPN001</t>
  </si>
  <si>
    <t>南京六合交通工程建设投资(集团)有限公司</t>
  </si>
  <si>
    <t>徐州市新城区国有资产经营有限责任公司</t>
  </si>
  <si>
    <t>031764052.IB</t>
  </si>
  <si>
    <t>17柳州龙建PPN002</t>
  </si>
  <si>
    <t>031764054.IB</t>
  </si>
  <si>
    <t>17开封基建PPN001</t>
  </si>
  <si>
    <t>陕西省西咸新区秦汉新城开发建设集团有限责任公司</t>
  </si>
  <si>
    <t>031764056.IB</t>
  </si>
  <si>
    <t>17德感工业PPN002</t>
  </si>
  <si>
    <t>031765001.IB</t>
  </si>
  <si>
    <t>17宜昌城投PPN001</t>
  </si>
  <si>
    <t>宜昌市城市建设投资开发有限公司</t>
  </si>
  <si>
    <t>031766003.IB</t>
  </si>
  <si>
    <t>17滇池投资PPN001</t>
  </si>
  <si>
    <t>031766008.IB</t>
  </si>
  <si>
    <t>17滇池投资PPN002</t>
  </si>
  <si>
    <t>赤峰市城市建设投资(集团)有限公司</t>
  </si>
  <si>
    <t>031767002.IB</t>
  </si>
  <si>
    <t>17钟楼经开PPN001</t>
  </si>
  <si>
    <t>031767007.IB</t>
  </si>
  <si>
    <t>17洞庭新城PPN001B</t>
  </si>
  <si>
    <t>031767011.IB</t>
  </si>
  <si>
    <t>17钟楼经开PPN002</t>
  </si>
  <si>
    <t>031767012.IB</t>
  </si>
  <si>
    <t>17保山国资PPN001A</t>
  </si>
  <si>
    <t>031767013.IB</t>
  </si>
  <si>
    <t>17保山国资PPN001B</t>
  </si>
  <si>
    <t>031767015.IB</t>
  </si>
  <si>
    <t>17赤峰城投PPN002</t>
  </si>
  <si>
    <t>长春现代农业产业建设有限公司</t>
  </si>
  <si>
    <t>031767020.IB</t>
  </si>
  <si>
    <t>17怀化交投PPN001</t>
  </si>
  <si>
    <t>怀化市交通建设投资有限公司</t>
  </si>
  <si>
    <t>济宁市市中区城建投资有限公司</t>
  </si>
  <si>
    <t>031767023.IB</t>
  </si>
  <si>
    <t>17怀化交投PPN002</t>
  </si>
  <si>
    <t>031767025.IB</t>
  </si>
  <si>
    <t>17怀化工投PPN003</t>
  </si>
  <si>
    <t>怀化高新产业投资发展集团有限公司</t>
  </si>
  <si>
    <t>031767028.IB</t>
  </si>
  <si>
    <t>17遂宁开达PPN001</t>
  </si>
  <si>
    <t>遂宁开达投资有限公司</t>
  </si>
  <si>
    <t>031767029.IB</t>
  </si>
  <si>
    <t>17安发展PPN001</t>
  </si>
  <si>
    <t>安宁发展投资集团有限公司</t>
  </si>
  <si>
    <t>031767031.IB</t>
  </si>
  <si>
    <t>17益阳城投PPN002A</t>
  </si>
  <si>
    <t>031767034.IB</t>
  </si>
  <si>
    <t>17遂宁开达PPN002</t>
  </si>
  <si>
    <t>031767035.IB</t>
  </si>
  <si>
    <t>17河东建设PPN001</t>
  </si>
  <si>
    <t>郑州经开投资发展有限公司</t>
  </si>
  <si>
    <t>031768003.IB</t>
  </si>
  <si>
    <t>17滨建投PPN001</t>
  </si>
  <si>
    <t>031768004.IB</t>
  </si>
  <si>
    <t>17滨建投PPN002</t>
  </si>
  <si>
    <t>中国康富国际租赁股份有限公司</t>
  </si>
  <si>
    <t>031770010.IB</t>
  </si>
  <si>
    <t>17紫光PPN002</t>
  </si>
  <si>
    <t>031770013.IB</t>
  </si>
  <si>
    <t>17紫光PPN004</t>
  </si>
  <si>
    <t>031770014.IB</t>
  </si>
  <si>
    <t>17紫光PPN005</t>
  </si>
  <si>
    <t>031771003.IB</t>
  </si>
  <si>
    <t>17紫光通信PPN001</t>
  </si>
  <si>
    <t>北京紫光通信科技集团有限公司</t>
  </si>
  <si>
    <t>031771006.IB</t>
  </si>
  <si>
    <t>17盐城城投PPN001</t>
  </si>
  <si>
    <t>031771008.IB</t>
  </si>
  <si>
    <t>17南京空港PPN001</t>
  </si>
  <si>
    <t>南京空港枢纽经济区投资发展有限公司</t>
  </si>
  <si>
    <t>031771009.IB</t>
  </si>
  <si>
    <t>17宁农副PPN001</t>
  </si>
  <si>
    <t>031771010.IB</t>
  </si>
  <si>
    <t>17洞庭新城PPN002A</t>
  </si>
  <si>
    <t>031771014.IB</t>
  </si>
  <si>
    <t>17华诚医学PPN001</t>
  </si>
  <si>
    <t>031771021.IB</t>
  </si>
  <si>
    <t>17华诚医学PPN002</t>
  </si>
  <si>
    <t>031771022.IB</t>
  </si>
  <si>
    <t>17武进经发PPN001</t>
  </si>
  <si>
    <t>扬州新盛投资发展有限公司</t>
  </si>
  <si>
    <t>031771030.IB</t>
  </si>
  <si>
    <t>17无锡山水PPN001</t>
  </si>
  <si>
    <t>靖江港口集团有限公司</t>
  </si>
  <si>
    <t>江阴城市建设投资有限公司</t>
  </si>
  <si>
    <t>徐州市新水国有资产经营有限责任公司</t>
  </si>
  <si>
    <t>031772003.IB</t>
  </si>
  <si>
    <t>17天盈实业PPN001</t>
  </si>
  <si>
    <t>四川天盈实业有限责任公司</t>
  </si>
  <si>
    <t>031772005.IB</t>
  </si>
  <si>
    <t>17中科建设PPN001</t>
  </si>
  <si>
    <t>中科建设开发总公司</t>
  </si>
  <si>
    <t>031772007.IB</t>
  </si>
  <si>
    <t>17中科建设PPN002</t>
  </si>
  <si>
    <t>031772008.IB</t>
  </si>
  <si>
    <t>17云城投PPN002</t>
  </si>
  <si>
    <t>031772009.IB</t>
  </si>
  <si>
    <t>17新郑投资PPN001</t>
  </si>
  <si>
    <t>031772011.IB</t>
  </si>
  <si>
    <t>17余姚高铁PPN001</t>
  </si>
  <si>
    <t>余姚市高铁站场建设投资有限公司</t>
  </si>
  <si>
    <t>031772012.IB</t>
  </si>
  <si>
    <t>17泰华信PPN001</t>
  </si>
  <si>
    <t>031772013.IB</t>
  </si>
  <si>
    <t>17甘电投PPN001</t>
  </si>
  <si>
    <t>甘肃省电力投资集团有限责任公司</t>
  </si>
  <si>
    <t>031772014.IB</t>
  </si>
  <si>
    <t>17新开元PPN001</t>
  </si>
  <si>
    <t>031772015.IB</t>
  </si>
  <si>
    <t>17重庆建桥PPN001</t>
  </si>
  <si>
    <t>重庆建桥实业发展有限公司</t>
  </si>
  <si>
    <t>031772017.IB</t>
  </si>
  <si>
    <t>17郫国投PPN001</t>
  </si>
  <si>
    <t>031772018.IB</t>
  </si>
  <si>
    <t>17渝物流PPN001</t>
  </si>
  <si>
    <t>重庆公路物流基地建设有限公司</t>
  </si>
  <si>
    <t>031772021.IB</t>
  </si>
  <si>
    <t>17襄阳房投PPN001</t>
  </si>
  <si>
    <t>襄阳市住房投资有限公司</t>
  </si>
  <si>
    <t>031772023.IB</t>
  </si>
  <si>
    <t>17新郑投资PPN002</t>
  </si>
  <si>
    <t>031772025.IB</t>
  </si>
  <si>
    <t>17新津国投PPN001</t>
  </si>
  <si>
    <t>成都市新津县国有资产投资经营有限责任公司</t>
  </si>
  <si>
    <t>031772029.IB</t>
  </si>
  <si>
    <t>17德阳经开PPN001</t>
  </si>
  <si>
    <t>德阳经开区发展(控股)集团有限公司</t>
  </si>
  <si>
    <t>031772030.IB</t>
  </si>
  <si>
    <t>17济源建投PPN001</t>
  </si>
  <si>
    <t>031772031.IB</t>
  </si>
  <si>
    <t>17余姚高铁PPN002</t>
  </si>
  <si>
    <t>031772032.IB</t>
  </si>
  <si>
    <t>17郫国投PPN002</t>
  </si>
  <si>
    <t>031772034.IB</t>
  </si>
  <si>
    <t>17迈瑞城投PPN002</t>
  </si>
  <si>
    <t>031772036.IB</t>
  </si>
  <si>
    <t>17益州城建PPN001</t>
  </si>
  <si>
    <t>成都市新益州城市建设发展有限公司</t>
  </si>
  <si>
    <t>031772037.IB</t>
  </si>
  <si>
    <t>17迈瑞城投PPN003</t>
  </si>
  <si>
    <t>031772038.IB</t>
  </si>
  <si>
    <t>17丽水城建PPN001</t>
  </si>
  <si>
    <t>丽水市城市建设发展有限公司</t>
  </si>
  <si>
    <t>031772039.IB</t>
  </si>
  <si>
    <t>17西塞山PPN001</t>
  </si>
  <si>
    <t>湖州西塞山开发建设有限公司</t>
  </si>
  <si>
    <t>031772041.IB</t>
  </si>
  <si>
    <t>17长寿生态PPN001</t>
  </si>
  <si>
    <t>重庆市长寿生态旅业开发集团有限公司</t>
  </si>
  <si>
    <t>南充航空港投资开发有限公司</t>
  </si>
  <si>
    <t>天津航空有限责任公司</t>
  </si>
  <si>
    <t>031772046.IB</t>
  </si>
  <si>
    <t>17郫国投PPN003</t>
  </si>
  <si>
    <t>031772047.IB</t>
  </si>
  <si>
    <t>17云城投PPN003</t>
  </si>
  <si>
    <t>031772050.IB</t>
  </si>
  <si>
    <t>17余姚高铁PPN003</t>
  </si>
  <si>
    <t>031772051.IB</t>
  </si>
  <si>
    <t>17新津国投PPN002</t>
  </si>
  <si>
    <t>重庆市江津区珞璜开发建设有限公司</t>
  </si>
  <si>
    <t>031773002.IB</t>
  </si>
  <si>
    <t>17滁州城投PPN001</t>
  </si>
  <si>
    <t>望城经开区建设开发公司</t>
  </si>
  <si>
    <t>031773004.IB</t>
  </si>
  <si>
    <t>17丽水城投PPN001</t>
  </si>
  <si>
    <t>031773008.IB</t>
  </si>
  <si>
    <t>17江东控股PPN001(品种一)</t>
  </si>
  <si>
    <t>031773009.IB</t>
  </si>
  <si>
    <t>17江东控股PPN001(品种二)</t>
  </si>
  <si>
    <t>031773015.IB</t>
  </si>
  <si>
    <t>17太仓港PPN001</t>
  </si>
  <si>
    <t>031773017.IB</t>
  </si>
  <si>
    <t>17太仓港PPN002</t>
  </si>
  <si>
    <t>031773020.IB</t>
  </si>
  <si>
    <t>17航天城投PPN002</t>
  </si>
  <si>
    <t>031775002.IB</t>
  </si>
  <si>
    <t>17凤城河PPN001</t>
  </si>
  <si>
    <t>新乡投资集团有限公司</t>
  </si>
  <si>
    <t>031775004.IB</t>
  </si>
  <si>
    <t>17呼伦城投PPN001</t>
  </si>
  <si>
    <t>呼伦贝尔城市建设投资(集团)有限责任公司</t>
  </si>
  <si>
    <t>031775005.IB</t>
  </si>
  <si>
    <t>17共享工业PPN001</t>
  </si>
  <si>
    <t>重庆共享工业投资有限公司</t>
  </si>
  <si>
    <t>031775010.IB</t>
  </si>
  <si>
    <t>17共享工业PPN002</t>
  </si>
  <si>
    <t>031775011.IB</t>
  </si>
  <si>
    <t>17潍坊滨投PPN001</t>
  </si>
  <si>
    <t>031775015.IB</t>
  </si>
  <si>
    <t>17珞璜开发PPN001</t>
  </si>
  <si>
    <t>031775016.IB</t>
  </si>
  <si>
    <t>17珞璜开发PPN002</t>
  </si>
  <si>
    <t>031775017.IB</t>
  </si>
  <si>
    <t>17精功PPN001</t>
  </si>
  <si>
    <t>031775024.IB</t>
  </si>
  <si>
    <t>17合川城投PPN001</t>
  </si>
  <si>
    <t>031776001.IB</t>
  </si>
  <si>
    <t>17高创投资PPN001</t>
  </si>
  <si>
    <t>031776002.IB</t>
  </si>
  <si>
    <t>17鹤投资PPN001</t>
  </si>
  <si>
    <t>鹤壁投资集团有限公司</t>
  </si>
  <si>
    <t>031776003.IB</t>
  </si>
  <si>
    <t>17宜春城投PPN001</t>
  </si>
  <si>
    <t>宜春市城市建设投资开发有限公司</t>
  </si>
  <si>
    <t>滕州市城市国有资产经营有限公司</t>
  </si>
  <si>
    <t>巩义市国有资产投资经营有限公司</t>
  </si>
  <si>
    <t>031776007.IB</t>
  </si>
  <si>
    <t>17钦州开投PPN004</t>
  </si>
  <si>
    <t>浙江湖州环太湖集团有限公司</t>
  </si>
  <si>
    <t>031777001.IB</t>
  </si>
  <si>
    <t>17广安PPN001</t>
  </si>
  <si>
    <t>广安发展建设集团有限公司</t>
  </si>
  <si>
    <t>031777004.IB</t>
  </si>
  <si>
    <t>17马鞍南部PPN001</t>
  </si>
  <si>
    <t>马鞍山南部承接产业转移新区经济技术发展有限公司</t>
  </si>
  <si>
    <t>遵义经济技术开发区投资建设有限公司</t>
  </si>
  <si>
    <t>031778001.IB</t>
  </si>
  <si>
    <t>17衡阳城投PPN001</t>
  </si>
  <si>
    <t>衡阳市城市建设投资有限公司</t>
  </si>
  <si>
    <t>031778002.IB</t>
  </si>
  <si>
    <t>17零陵城建PPN001</t>
  </si>
  <si>
    <t>永州市零陵城建投资有限公司</t>
  </si>
  <si>
    <t>031778006.IB</t>
  </si>
  <si>
    <t>17衡阳水投PPN001</t>
  </si>
  <si>
    <t>衡阳市湘江水利投资开发有限公司</t>
  </si>
  <si>
    <t>031778011.IB</t>
  </si>
  <si>
    <t>17淮安交通PPN001</t>
  </si>
  <si>
    <t>重庆国际物流枢纽园区建设有限责任公司</t>
  </si>
  <si>
    <t>031778013.IB</t>
  </si>
  <si>
    <t>17南平高速PPN001</t>
  </si>
  <si>
    <t>福建省南平市高速公路有限责任公司</t>
  </si>
  <si>
    <t>荆门高新技术产业开发有限责任公司</t>
  </si>
  <si>
    <t>031778020.IB</t>
  </si>
  <si>
    <t>17荆州开发PPN001</t>
  </si>
  <si>
    <t>荆州开发区城市建设投资开发有限公司</t>
  </si>
  <si>
    <t>031778021.IB</t>
  </si>
  <si>
    <t>17潍坊水务PPN001</t>
  </si>
  <si>
    <t>031778023.IB</t>
  </si>
  <si>
    <t>17东方广益PPN002</t>
  </si>
  <si>
    <t>成都东方广益投资有限公司</t>
  </si>
  <si>
    <t>031779001.IB</t>
  </si>
  <si>
    <t>17湖南天易PPN001</t>
  </si>
  <si>
    <t>031779002.IB</t>
  </si>
  <si>
    <t>17柳州东通PPN001</t>
  </si>
  <si>
    <t>柳州东通投资发展有限公司</t>
  </si>
  <si>
    <t>031779003.IB</t>
  </si>
  <si>
    <t>17湖南天易PPN002</t>
  </si>
  <si>
    <t>031779005.IB</t>
  </si>
  <si>
    <t>17慈湖高新PPN001A</t>
  </si>
  <si>
    <t>马鞍山慈湖高新技术产业开发区投资发展有限公司</t>
  </si>
  <si>
    <t>031779008.IB</t>
  </si>
  <si>
    <t>17临港港务PPN001</t>
  </si>
  <si>
    <t>031779010.IB</t>
  </si>
  <si>
    <t>17淮安城资PPN001</t>
  </si>
  <si>
    <t>怀化经济开发区开发建设投资有限公司</t>
  </si>
  <si>
    <t>031779012.IB</t>
  </si>
  <si>
    <t>17邵阳城投PPN001</t>
  </si>
  <si>
    <t>031779014.IB</t>
  </si>
  <si>
    <t>17邵阳城投PPN002</t>
  </si>
  <si>
    <t>031779015.IB</t>
  </si>
  <si>
    <t>17怀化城投PPN001</t>
  </si>
  <si>
    <t>031779016.IB</t>
  </si>
  <si>
    <t>17武夷投资PPN001</t>
  </si>
  <si>
    <t>南平武夷新区投资开发集团有限公司</t>
  </si>
  <si>
    <t>大庆市城市建设投资开发有限公司</t>
  </si>
  <si>
    <t>031779018.IB</t>
  </si>
  <si>
    <t>17邵阳建投PPN001</t>
  </si>
  <si>
    <t>邵阳市宝庆工业新城建设投资开发有限公司</t>
  </si>
  <si>
    <t>031779019.IB</t>
  </si>
  <si>
    <t>17邵阳城投PPN003</t>
  </si>
  <si>
    <t>031779021.IB</t>
  </si>
  <si>
    <t>17怀化城投PPN002</t>
  </si>
  <si>
    <t>031779023.IB</t>
  </si>
  <si>
    <t>17慈湖高新PPN002</t>
  </si>
  <si>
    <t>031779024.IB</t>
  </si>
  <si>
    <t>17湖州城建PPN001</t>
  </si>
  <si>
    <t>031779026.IB</t>
  </si>
  <si>
    <t>17阜阳城南PPN001</t>
  </si>
  <si>
    <t>阜阳市城南新区建设投资有限公司</t>
  </si>
  <si>
    <t>031780003.IB</t>
  </si>
  <si>
    <t>17榆林城投PPN001</t>
  </si>
  <si>
    <t>031780004.IB</t>
  </si>
  <si>
    <t>17榆林城投PPN002</t>
  </si>
  <si>
    <t>031782001.IB</t>
  </si>
  <si>
    <t>17合川农业PPN001</t>
  </si>
  <si>
    <t>031782002.IB</t>
  </si>
  <si>
    <t>17安阳投资PPN001</t>
  </si>
  <si>
    <t>安阳投资集团有限公司</t>
  </si>
  <si>
    <t>031782004.IB</t>
  </si>
  <si>
    <t>17安阳投资PPN002</t>
  </si>
  <si>
    <t>031782007.IB</t>
  </si>
  <si>
    <t>17盐城城南PPN001</t>
  </si>
  <si>
    <t>031782008.IB</t>
  </si>
  <si>
    <t>17湖南环保PPN001</t>
  </si>
  <si>
    <t>长沙雨花经开开发建设有限公司</t>
  </si>
  <si>
    <t>031782009.IB</t>
  </si>
  <si>
    <t>17宁乡国资PPN001</t>
  </si>
  <si>
    <t>宁乡市国资投资控股集团有限公司</t>
  </si>
  <si>
    <t>031782010.IB</t>
  </si>
  <si>
    <t>17荣盛地产PPN001</t>
  </si>
  <si>
    <t>031782011.IB</t>
  </si>
  <si>
    <t>17马鞍经开PPN001</t>
  </si>
  <si>
    <t>马鞍山经济技术开发区建设投资有限公司</t>
  </si>
  <si>
    <t>031782012.IB</t>
  </si>
  <si>
    <t>17南州工投PPN001</t>
  </si>
  <si>
    <t>黔西南州工业投资(集团)有限公司</t>
  </si>
  <si>
    <t>031782013.IB</t>
  </si>
  <si>
    <t>17湖南环保PPN002</t>
  </si>
  <si>
    <t>031784001.IB</t>
  </si>
  <si>
    <t>17空港投资PPN001</t>
  </si>
  <si>
    <t>昆明空港投资开发集团有限公司</t>
  </si>
  <si>
    <t>广元市投资控股(集团)有限公司</t>
  </si>
  <si>
    <t>031784004.IB</t>
  </si>
  <si>
    <t>17星城建设PPN001</t>
  </si>
  <si>
    <t>长沙县星城发展集团有限公司</t>
  </si>
  <si>
    <t>031784006.IB</t>
  </si>
  <si>
    <t>17荆州城投PPN003</t>
  </si>
  <si>
    <t>031784007.IB</t>
  </si>
  <si>
    <t>17运城城投PPN001</t>
  </si>
  <si>
    <t>031784008.IB</t>
  </si>
  <si>
    <t>17星城建设PPN002</t>
  </si>
  <si>
    <t>031784010.IB</t>
  </si>
  <si>
    <t>17惠民城建PPN001</t>
  </si>
  <si>
    <t>济宁市兖州区惠民城建投资有限公司</t>
  </si>
  <si>
    <t>广西钦州临海工业投资有限责任公司</t>
  </si>
  <si>
    <t>宁波大榭开发有限公司</t>
  </si>
  <si>
    <t>031787001.IB</t>
  </si>
  <si>
    <t>17兰州城投PPN002</t>
  </si>
  <si>
    <t>031787002.IB</t>
  </si>
  <si>
    <t>17昌阳投资PPN001</t>
  </si>
  <si>
    <t>青岛昌阳投资开发有限公司</t>
  </si>
  <si>
    <t>江苏大行临港产业投资有限公司</t>
  </si>
  <si>
    <t>031788002.IB</t>
  </si>
  <si>
    <t>17蜀都川菜PPN001</t>
  </si>
  <si>
    <t>成都蜀都川菜产业投资发展有限公司</t>
  </si>
  <si>
    <t>031788003.IB</t>
  </si>
  <si>
    <t>17淮安淮安PPN001</t>
  </si>
  <si>
    <t>淮安市淮安区城市资产经营有限公司</t>
  </si>
  <si>
    <t>031788004.IB</t>
  </si>
  <si>
    <t>17锦都工业PPN001</t>
  </si>
  <si>
    <t>成都兴锦生态建设投资集团有限公司</t>
  </si>
  <si>
    <t>031788005.IB</t>
  </si>
  <si>
    <t>17北辰科技PPN001</t>
  </si>
  <si>
    <t>031788006.IB</t>
  </si>
  <si>
    <t>17淮安国投PPN001</t>
  </si>
  <si>
    <t>淮安市国有联合投资发展集团有限公司</t>
  </si>
  <si>
    <t>031788007.IB</t>
  </si>
  <si>
    <t>17通辽城投PPN001</t>
  </si>
  <si>
    <t>通辽市城市投资集团有限公司</t>
  </si>
  <si>
    <t>031790002.IB</t>
  </si>
  <si>
    <t>17天士力PPN001</t>
  </si>
  <si>
    <t>湖南富兴集团有限公司</t>
  </si>
  <si>
    <t>031793004.IB</t>
  </si>
  <si>
    <t>17新密财源PPN005</t>
  </si>
  <si>
    <t>031797001.IB</t>
  </si>
  <si>
    <t>17惠临投资PPN001</t>
  </si>
  <si>
    <t>岳阳惠临投资发展有限公司</t>
  </si>
  <si>
    <t>031797002.IB</t>
  </si>
  <si>
    <t>17惠临投资PPN002</t>
  </si>
  <si>
    <t>辽宁成大股份有限公司</t>
  </si>
  <si>
    <t>南京玄武高新技术产业集团有限公司</t>
  </si>
  <si>
    <t>无锡市藕塘职教园区开发建设有限公司</t>
  </si>
  <si>
    <t>031800009.IB</t>
  </si>
  <si>
    <t>18钦州临海PPN001</t>
  </si>
  <si>
    <t>031800012.IB</t>
  </si>
  <si>
    <t>18滨州城投PPN001</t>
  </si>
  <si>
    <t>滨州城建投资集团有限公司</t>
  </si>
  <si>
    <t>031800013.IB</t>
  </si>
  <si>
    <t>18辅仁药业PPN001</t>
  </si>
  <si>
    <t>031800018.IB</t>
  </si>
  <si>
    <t>18乌经开PPN001</t>
  </si>
  <si>
    <t>苏州市恒澄建设发展有限公司</t>
  </si>
  <si>
    <t>031800021.IB</t>
  </si>
  <si>
    <t>18余姚高铁PPN002</t>
  </si>
  <si>
    <t>丽水南城新区投资发展有限公司</t>
  </si>
  <si>
    <t>031800026.IB</t>
  </si>
  <si>
    <t>18余杭经开PPN001</t>
  </si>
  <si>
    <t>杭州余杭经济开发建设有限公司</t>
  </si>
  <si>
    <t>上海浦东土地控股(集团)有限公司</t>
  </si>
  <si>
    <t>031800029.IB</t>
  </si>
  <si>
    <t>18沪地产PPN001</t>
  </si>
  <si>
    <t>上海地产(集团)有限公司</t>
  </si>
  <si>
    <t>031800030.IB</t>
  </si>
  <si>
    <t>18上饶投资PPN001</t>
  </si>
  <si>
    <t>031800031.IB</t>
  </si>
  <si>
    <t>18豫能化PPN001</t>
  </si>
  <si>
    <t>成都经济技术开发区建设发展有限公司</t>
  </si>
  <si>
    <t>031800034.IB</t>
  </si>
  <si>
    <t>18冀中能源PPN001</t>
  </si>
  <si>
    <t>泰兴市中兴国有资产经营投资有限公司</t>
  </si>
  <si>
    <t>宜兴拓业实业有限公司</t>
  </si>
  <si>
    <t>031800040.IB</t>
  </si>
  <si>
    <t>18蓉经开PPN001B</t>
  </si>
  <si>
    <t>031800041.IB</t>
  </si>
  <si>
    <t>18黄石城投PPN001</t>
  </si>
  <si>
    <t>光大嘉宝股份有限公司</t>
  </si>
  <si>
    <t>031800049.IB</t>
  </si>
  <si>
    <t>18永煤PPN001</t>
  </si>
  <si>
    <t>031800052.IB</t>
  </si>
  <si>
    <t>18衡阳城投PPN001</t>
  </si>
  <si>
    <t>宜兴市城市发展投资有限公司</t>
  </si>
  <si>
    <t>杭州市拱墅区经济发展投资有限公司</t>
  </si>
  <si>
    <t>031800059.IB</t>
  </si>
  <si>
    <t>18衡阳交通PPN001</t>
  </si>
  <si>
    <t>衡阳市交通建设投资有限公司</t>
  </si>
  <si>
    <t>031800060.IB</t>
  </si>
  <si>
    <t>18巨能建设PPN001</t>
  </si>
  <si>
    <t>重庆巨能建设(集团)有限公司</t>
  </si>
  <si>
    <t>031800061.IB</t>
  </si>
  <si>
    <t>18永州经投PPN001</t>
  </si>
  <si>
    <t>永州市经济建设投资发展集团有限责任公司</t>
  </si>
  <si>
    <t>031800064.IB</t>
  </si>
  <si>
    <t>18六安城投PPN001</t>
  </si>
  <si>
    <t>031800072.IB</t>
  </si>
  <si>
    <t>18邵阳建投PPN001</t>
  </si>
  <si>
    <t>沛县国有资产经营有限公司</t>
  </si>
  <si>
    <t>武汉中央商务区投资控股集团有限公司</t>
  </si>
  <si>
    <t>淮北矿业(集团)有限责任公司</t>
  </si>
  <si>
    <t>031800082.IB</t>
  </si>
  <si>
    <t>18康富租赁PPN001</t>
  </si>
  <si>
    <t>031800085.IB</t>
  </si>
  <si>
    <t>18长沙高新PPN001</t>
  </si>
  <si>
    <t>031800091.IB</t>
  </si>
  <si>
    <t>18宜昌财政PPN001</t>
  </si>
  <si>
    <t>宜昌市财政经济开发投资有限公司</t>
  </si>
  <si>
    <t>031800092.IB</t>
  </si>
  <si>
    <t>18武汉车都PPN001</t>
  </si>
  <si>
    <t>武汉车都集团有限公司</t>
  </si>
  <si>
    <t>031800096.IB</t>
  </si>
  <si>
    <t>18新密财源PPN001</t>
  </si>
  <si>
    <t>绵阳交通发展集团有限责任公司</t>
  </si>
  <si>
    <t>重庆市双福建设开发有限公司</t>
  </si>
  <si>
    <t>031800100.IB</t>
  </si>
  <si>
    <t>18江宁滨江PPN001</t>
  </si>
  <si>
    <t>南京江宁滨江新城开发建设有限公司</t>
  </si>
  <si>
    <t>南京市浦口区国有资产投资经营有限公司</t>
  </si>
  <si>
    <t>031800102.IB</t>
  </si>
  <si>
    <t>18随州城建PPN001</t>
  </si>
  <si>
    <t>铜仁市国有资本运营有限责任公司</t>
  </si>
  <si>
    <t>031800105.IB</t>
  </si>
  <si>
    <t>18济南滨河PPN001</t>
  </si>
  <si>
    <t>031800106.IB</t>
  </si>
  <si>
    <t>18淮南城投PPN002</t>
  </si>
  <si>
    <t>031800111.IB</t>
  </si>
  <si>
    <t>18新津城投PPN001</t>
  </si>
  <si>
    <t>成都市新津县城乡建设投资有限责任公司</t>
  </si>
  <si>
    <t>031800113.IB</t>
  </si>
  <si>
    <t>18荆门高新PPN001</t>
  </si>
  <si>
    <t>031800117.IB</t>
  </si>
  <si>
    <t>18建安投资PPN001</t>
  </si>
  <si>
    <t>031800118.IB</t>
  </si>
  <si>
    <t>18粤珠江PPN001</t>
  </si>
  <si>
    <t>031800119.IB</t>
  </si>
  <si>
    <t>18共享工业PPN001</t>
  </si>
  <si>
    <t>031800120.IB</t>
  </si>
  <si>
    <t>18威海开投PPN001</t>
  </si>
  <si>
    <t>威海城市投资集团有限公司</t>
  </si>
  <si>
    <t>031800121.IB</t>
  </si>
  <si>
    <t>18东龙控股PPN001</t>
  </si>
  <si>
    <t>河南东龙控股集团有限公司</t>
  </si>
  <si>
    <t>031800122.IB</t>
  </si>
  <si>
    <t>18荆州城投PPN003</t>
  </si>
  <si>
    <t>031800123.IB</t>
  </si>
  <si>
    <t>18柳州建投PPN001</t>
  </si>
  <si>
    <t>广西柳州市建设投资开发有限责任公司</t>
  </si>
  <si>
    <t>031800127.IB</t>
  </si>
  <si>
    <t>18阜阳投资PPN001</t>
  </si>
  <si>
    <t>阜阳投资发展集团有限公司</t>
  </si>
  <si>
    <t>031800130.IB</t>
  </si>
  <si>
    <t>18温工投PPN001</t>
  </si>
  <si>
    <t>温州市工业与能源发展集团有限公司</t>
  </si>
  <si>
    <t>031800131.IB</t>
  </si>
  <si>
    <t>18大冶城投PPN001</t>
  </si>
  <si>
    <t>大冶市振恒城市发展投资有限公司</t>
  </si>
  <si>
    <t>031800132.IB</t>
  </si>
  <si>
    <t>18淮安淮安PPN001</t>
  </si>
  <si>
    <t>031800138.IB</t>
  </si>
  <si>
    <t>18阳煤PPN003</t>
  </si>
  <si>
    <t>031800140.IB</t>
  </si>
  <si>
    <t>18连云港PPN002</t>
  </si>
  <si>
    <t>031800141.IB</t>
  </si>
  <si>
    <t>18怀化城投PPN001</t>
  </si>
  <si>
    <t>031800143.IB</t>
  </si>
  <si>
    <t>18惠民城建PPN001</t>
  </si>
  <si>
    <t>031800144.IB</t>
  </si>
  <si>
    <t>18淮南产业PPN001</t>
  </si>
  <si>
    <t>淮南市产业发展(集团)有限公司</t>
  </si>
  <si>
    <t>031800145.IB</t>
  </si>
  <si>
    <t>18粤珠江PPN002</t>
  </si>
  <si>
    <t>031800146.IB</t>
  </si>
  <si>
    <t>18启东城投PPN001</t>
  </si>
  <si>
    <t>启东市城市建设投资开发有限公司</t>
  </si>
  <si>
    <t>031800147.IB</t>
  </si>
  <si>
    <t>18紫光PPN001</t>
  </si>
  <si>
    <t>031800148.IB</t>
  </si>
  <si>
    <t>18湛江基投PPN001</t>
  </si>
  <si>
    <t>湛江市基础设施建设投资集团有限公司</t>
  </si>
  <si>
    <t>031800152.IB</t>
  </si>
  <si>
    <t>18建发地产PPN001</t>
  </si>
  <si>
    <t>031800153.IB</t>
  </si>
  <si>
    <t>18宣城国资PPN001</t>
  </si>
  <si>
    <t>031800155.IB</t>
  </si>
  <si>
    <t>18余杭城建PPN001</t>
  </si>
  <si>
    <t>杭州余杭城市建设集团有限公司</t>
  </si>
  <si>
    <t>031800157.IB</t>
  </si>
  <si>
    <t>18港工PPN001</t>
  </si>
  <si>
    <t>防城港市港发控股集团有限公司</t>
  </si>
  <si>
    <t>031800160.IB</t>
  </si>
  <si>
    <t>18江阴高新PPN001</t>
  </si>
  <si>
    <t>江阴高新区投资开发有限公司</t>
  </si>
  <si>
    <t>031800161.IB</t>
  </si>
  <si>
    <t>18蚌埠城投PPN001</t>
  </si>
  <si>
    <t>031800162.IB</t>
  </si>
  <si>
    <t>18星城建设PPN001</t>
  </si>
  <si>
    <t>031800163.IB</t>
  </si>
  <si>
    <t>18柳州东通PPN001</t>
  </si>
  <si>
    <t>031800164.IB</t>
  </si>
  <si>
    <t>18芜湖建投PPN001</t>
  </si>
  <si>
    <t>031800165.IB</t>
  </si>
  <si>
    <t>18钟楼新城PPN001</t>
  </si>
  <si>
    <t>031800166.IB</t>
  </si>
  <si>
    <t>18鹤投资PPN001</t>
  </si>
  <si>
    <t>031800167.IB</t>
  </si>
  <si>
    <t>18余杭经开PPN002</t>
  </si>
  <si>
    <t>031800168.IB</t>
  </si>
  <si>
    <t>18江宁城建PPN001</t>
  </si>
  <si>
    <t>031800169.IB</t>
  </si>
  <si>
    <t>18九龙园PPN001</t>
  </si>
  <si>
    <t>031800170.IB</t>
  </si>
  <si>
    <t>18溧水经开PPN001</t>
  </si>
  <si>
    <t>031800171.IB</t>
  </si>
  <si>
    <t>18新城控股PPN001</t>
  </si>
  <si>
    <t>安徽省铁路发展基金股份有限公司</t>
  </si>
  <si>
    <t>031800174.IB</t>
  </si>
  <si>
    <t>18连云港PPN003</t>
  </si>
  <si>
    <t>031800176.IB</t>
  </si>
  <si>
    <t>18西安浐灞PPN001</t>
  </si>
  <si>
    <t>031800177.IB</t>
  </si>
  <si>
    <t>18浦口康居PPN002</t>
  </si>
  <si>
    <t>031800180.IB</t>
  </si>
  <si>
    <t>18沪地产PPN002</t>
  </si>
  <si>
    <t>031800181.IB</t>
  </si>
  <si>
    <t>18铜陵建投PPN001</t>
  </si>
  <si>
    <t>031800182.IB</t>
  </si>
  <si>
    <t>18六合交通PPN001</t>
  </si>
  <si>
    <t>031800183.IB</t>
  </si>
  <si>
    <t>18方洋PPN001</t>
  </si>
  <si>
    <t>031800184.IB</t>
  </si>
  <si>
    <t>18长沙高新PPN002</t>
  </si>
  <si>
    <t>031800185.IB</t>
  </si>
  <si>
    <t>18宝鸡投资PPN001</t>
  </si>
  <si>
    <t>031800186.IB</t>
  </si>
  <si>
    <t>18浦口交通PPN001</t>
  </si>
  <si>
    <t>南京浦口交通建设集团有限公司</t>
  </si>
  <si>
    <t>031800187.IB</t>
  </si>
  <si>
    <t>18泰华信PPN001</t>
  </si>
  <si>
    <t>031800188.IB</t>
  </si>
  <si>
    <t>18柳州东通PPN002</t>
  </si>
  <si>
    <t>031800189.IB</t>
  </si>
  <si>
    <t>18南京浦口PPN001</t>
  </si>
  <si>
    <t>031800190.IB</t>
  </si>
  <si>
    <t>18永煤PPN002</t>
  </si>
  <si>
    <t>031800191.IB</t>
  </si>
  <si>
    <t>18孝感城投PPN001</t>
  </si>
  <si>
    <t>031800194.IB</t>
  </si>
  <si>
    <t>18济南滨河PPN002</t>
  </si>
  <si>
    <t>031800195.IB</t>
  </si>
  <si>
    <t>18达州投资PPN001</t>
  </si>
  <si>
    <t>031800197.IB</t>
  </si>
  <si>
    <t>18湘潭高新PPN001</t>
  </si>
  <si>
    <t>031800198.IB</t>
  </si>
  <si>
    <t>18南湖市镇PPN001</t>
  </si>
  <si>
    <t>嘉兴市南湖投资开发建设集团有限公司</t>
  </si>
  <si>
    <t>031800204.IB</t>
  </si>
  <si>
    <t>18丽水城建PPN001</t>
  </si>
  <si>
    <t>031800205.IB</t>
  </si>
  <si>
    <t>18云能投PPN001</t>
  </si>
  <si>
    <t>南京江北新城投资发展有限公司</t>
  </si>
  <si>
    <t>031800210.IB</t>
  </si>
  <si>
    <t>18本溪城投PPN001</t>
  </si>
  <si>
    <t>本溪市城市建设投资发展有限公司</t>
  </si>
  <si>
    <t>031800211.IB</t>
  </si>
  <si>
    <t>18江阴公PPN001</t>
  </si>
  <si>
    <t>031800215.IB</t>
  </si>
  <si>
    <t>18常德文旅PPN001</t>
  </si>
  <si>
    <t>常德市文化旅游投资开发集团有限公司</t>
  </si>
  <si>
    <t>031800217.IB</t>
  </si>
  <si>
    <t>18建发地产PPN002</t>
  </si>
  <si>
    <t>031800219.IB</t>
  </si>
  <si>
    <t>18原水PPN001</t>
  </si>
  <si>
    <t>宁波原水集团有限公司</t>
  </si>
  <si>
    <t>031800220.IB</t>
  </si>
  <si>
    <t>18江门滨江PPN001</t>
  </si>
  <si>
    <t>031800224.IB</t>
  </si>
  <si>
    <t>18渝康资产PPN001</t>
  </si>
  <si>
    <t>031800226.IB</t>
  </si>
  <si>
    <t>18铜梁金龙PPN001</t>
  </si>
  <si>
    <t>031800230.IB</t>
  </si>
  <si>
    <t>18东方医药PPN001</t>
  </si>
  <si>
    <t>泰州东方中国医药城控股集团有限公司</t>
  </si>
  <si>
    <t>031800231.IB</t>
  </si>
  <si>
    <t>18衡阳城投PPN002</t>
  </si>
  <si>
    <t>031800234.IB</t>
  </si>
  <si>
    <t>18粤珠江PPN003</t>
  </si>
  <si>
    <t>031800236.IB</t>
  </si>
  <si>
    <t>18高淳经开PPN001</t>
  </si>
  <si>
    <t>舟山海城建设投资集团有限公司</t>
  </si>
  <si>
    <t>031800239.IB</t>
  </si>
  <si>
    <t>18乌城投PPN001</t>
  </si>
  <si>
    <t>031800240.IB</t>
  </si>
  <si>
    <t>18芜湖建设PPN002</t>
  </si>
  <si>
    <t>中建投租赁股份有限公司</t>
  </si>
  <si>
    <t>031800244.IB</t>
  </si>
  <si>
    <t>18广元投资PPN001</t>
  </si>
  <si>
    <t>031800247.IB</t>
  </si>
  <si>
    <t>18陕煤化PPN001</t>
  </si>
  <si>
    <t>陕西煤业化工集团有限责任公司</t>
  </si>
  <si>
    <t>031800248.IB</t>
  </si>
  <si>
    <t>18建安投资PPN002</t>
  </si>
  <si>
    <t>031800251.IB</t>
  </si>
  <si>
    <t>18滁州城投PPN001</t>
  </si>
  <si>
    <t>031800253.IB</t>
  </si>
  <si>
    <t>18远东租赁PPN002</t>
  </si>
  <si>
    <t>031800258.IB</t>
  </si>
  <si>
    <t>18西安世园PPN001</t>
  </si>
  <si>
    <t>西安世园投资(集团)有限公司</t>
  </si>
  <si>
    <t>031800260.IB</t>
  </si>
  <si>
    <t>18榆林水务PPN001</t>
  </si>
  <si>
    <t>031800261.IB</t>
  </si>
  <si>
    <t>18川港航PPN001</t>
  </si>
  <si>
    <t>031800263.IB</t>
  </si>
  <si>
    <t>18六合经开PPN001</t>
  </si>
  <si>
    <t>南京六合经济技术开发总公司</t>
  </si>
  <si>
    <t>031800264.IB</t>
  </si>
  <si>
    <t>18浦口康居PPN003</t>
  </si>
  <si>
    <t>中原资产管理有限公司</t>
  </si>
  <si>
    <t>031800266.IB</t>
  </si>
  <si>
    <t>18绵阳交通PPN002</t>
  </si>
  <si>
    <t>031800267.IB</t>
  </si>
  <si>
    <t>18浦口康居PPN004</t>
  </si>
  <si>
    <t>031800269.IB</t>
  </si>
  <si>
    <t>18良渚文化PPN001</t>
  </si>
  <si>
    <t>031800275.IB</t>
  </si>
  <si>
    <t>18宁海城投PPN001</t>
  </si>
  <si>
    <t>宁海县城投集团有限公司</t>
  </si>
  <si>
    <t>031800276.IB</t>
  </si>
  <si>
    <t>18昆山高新PPN001</t>
  </si>
  <si>
    <t>031800277.IB</t>
  </si>
  <si>
    <t>18昆山交发PPN001</t>
  </si>
  <si>
    <t>昆山交通发展控股集团有限公司</t>
  </si>
  <si>
    <t>031800278.IB</t>
  </si>
  <si>
    <t>18紫光通信PPN001</t>
  </si>
  <si>
    <t>031800279.IB</t>
  </si>
  <si>
    <t>18合川城投PPN001</t>
  </si>
  <si>
    <t>031800281.IB</t>
  </si>
  <si>
    <t>18惠山经发PPN002</t>
  </si>
  <si>
    <t>031800282.IB</t>
  </si>
  <si>
    <t>18山西交投PPN001</t>
  </si>
  <si>
    <t>华远国际陆港集团有限公司</t>
  </si>
  <si>
    <t>031800283.IB</t>
  </si>
  <si>
    <t>18武汉商投PPN002</t>
  </si>
  <si>
    <t>031800285.IB</t>
  </si>
  <si>
    <t>18武汉商投PPN003</t>
  </si>
  <si>
    <t>031800288.IB</t>
  </si>
  <si>
    <t>18渝豪江PPN001</t>
  </si>
  <si>
    <t>重庆豪江建设开发有限公司</t>
  </si>
  <si>
    <t>031800290.IB</t>
  </si>
  <si>
    <t>18渝化医PPN001</t>
  </si>
  <si>
    <t>031800291.IB</t>
  </si>
  <si>
    <t>18新城控股PPN002</t>
  </si>
  <si>
    <t>031800292.IB</t>
  </si>
  <si>
    <t>18恒澄建设PPN002</t>
  </si>
  <si>
    <t>031800294.IB</t>
  </si>
  <si>
    <t>18城乡一体PPN001</t>
  </si>
  <si>
    <t>031800296.IB</t>
  </si>
  <si>
    <t>18江津城建PPN001</t>
  </si>
  <si>
    <t>重庆市江津区滨江新城开发建设集团有限公司</t>
  </si>
  <si>
    <t>031800299.IB</t>
  </si>
  <si>
    <t>18溧水城建PPN002</t>
  </si>
  <si>
    <t>031800300.IB</t>
  </si>
  <si>
    <t>18武汉车都PPN002</t>
  </si>
  <si>
    <t>031800301.IB</t>
  </si>
  <si>
    <t>18宜昌城投PPN001</t>
  </si>
  <si>
    <t>031800304.IB</t>
  </si>
  <si>
    <t>18乌城投PPN002</t>
  </si>
  <si>
    <t>031800305.IB</t>
  </si>
  <si>
    <t>18建方租赁PPN001</t>
  </si>
  <si>
    <t>广州建方房屋租赁管理有限公司</t>
  </si>
  <si>
    <t>031800306.IB</t>
  </si>
  <si>
    <t>18内江投控PPN001</t>
  </si>
  <si>
    <t>031800307.IB</t>
  </si>
  <si>
    <t>18建发地产PPN003</t>
  </si>
  <si>
    <t>031800308.IB</t>
  </si>
  <si>
    <t>18盐城高新PPN001</t>
  </si>
  <si>
    <t>盐城高新区投资集团有限公司</t>
  </si>
  <si>
    <t>031800310.IB</t>
  </si>
  <si>
    <t>18淮安国投PPN001</t>
  </si>
  <si>
    <t>031800311.IB</t>
  </si>
  <si>
    <t>18溧水经开PPN003</t>
  </si>
  <si>
    <t>031800314.IB</t>
  </si>
  <si>
    <t>18宁波海城PPN001</t>
  </si>
  <si>
    <t>宁波市海城投资开发有限公司</t>
  </si>
  <si>
    <t>031800315.IB</t>
  </si>
  <si>
    <t>18云工投PPN001</t>
  </si>
  <si>
    <t>031800316.IB</t>
  </si>
  <si>
    <t>18沪地产PPN003</t>
  </si>
  <si>
    <t>031800322.IB</t>
  </si>
  <si>
    <t>18包钢PPN001</t>
  </si>
  <si>
    <t>内蒙古包钢钢联股份有限公司</t>
  </si>
  <si>
    <t>031800324.IB</t>
  </si>
  <si>
    <t>18建方租赁PPN002</t>
  </si>
  <si>
    <t>031800326.IB</t>
  </si>
  <si>
    <t>18漳州交运PPN001</t>
  </si>
  <si>
    <t>031800330.IB</t>
  </si>
  <si>
    <t>18惠山经发PPN003</t>
  </si>
  <si>
    <t>031800335.IB</t>
  </si>
  <si>
    <t>18黄石城投PPN003</t>
  </si>
  <si>
    <t>031800338.IB</t>
  </si>
  <si>
    <t>18泰州滨江PPN001</t>
  </si>
  <si>
    <t>031800339.IB</t>
  </si>
  <si>
    <t>18柳州投资PPN001</t>
  </si>
  <si>
    <t>031800340.IB</t>
  </si>
  <si>
    <t>18胶州湾PPN001</t>
  </si>
  <si>
    <t>青岛胶州湾发展集团有限公司</t>
  </si>
  <si>
    <t>031800342.IB</t>
  </si>
  <si>
    <t>18南通城建PPN001</t>
  </si>
  <si>
    <t>031800348.IB</t>
  </si>
  <si>
    <t>18远东租赁PPN003</t>
  </si>
  <si>
    <t>031800349.IB</t>
  </si>
  <si>
    <t>18富兴PPN001</t>
  </si>
  <si>
    <t>031800350.IB</t>
  </si>
  <si>
    <t>18黄石城投PPN002</t>
  </si>
  <si>
    <t>031800351.IB</t>
  </si>
  <si>
    <t>18常熟城投PPN001</t>
  </si>
  <si>
    <t>031800352.IB</t>
  </si>
  <si>
    <t>18益州城建PPN001</t>
  </si>
  <si>
    <t>031800353.IB</t>
  </si>
  <si>
    <t>18大足城乡PPN001</t>
  </si>
  <si>
    <t>重庆大足城乡建设投资集团有限公司</t>
  </si>
  <si>
    <t>031800354.IB</t>
  </si>
  <si>
    <t>18康达环保PPN001</t>
  </si>
  <si>
    <t>重庆康达环保产业(集团)有限公司</t>
  </si>
  <si>
    <t>031800357.IB</t>
  </si>
  <si>
    <t>18潞安PPN001</t>
  </si>
  <si>
    <t>031800358.IB</t>
  </si>
  <si>
    <t>18兴金投资PPN001</t>
  </si>
  <si>
    <t>031800359.IB</t>
  </si>
  <si>
    <t>18恒信租赁PPN002</t>
  </si>
  <si>
    <t>031800360.IB</t>
  </si>
  <si>
    <t>18磁湖高新PPN001</t>
  </si>
  <si>
    <t>黄石磁湖高新科技发展公司</t>
  </si>
  <si>
    <t>031800361.IB</t>
  </si>
  <si>
    <t>18潍坊水务PPN001</t>
  </si>
  <si>
    <t>031800362.IB</t>
  </si>
  <si>
    <t>18江津城建PPN002</t>
  </si>
  <si>
    <t>031800367.IB</t>
  </si>
  <si>
    <t>18磁湖高新PPN002</t>
  </si>
  <si>
    <t>031800369.IB</t>
  </si>
  <si>
    <t>18浦口城乡PPN001</t>
  </si>
  <si>
    <t>南京浦口城乡建设集团有限公司</t>
  </si>
  <si>
    <t>031800370.IB</t>
  </si>
  <si>
    <t>18秦开国资PPN001</t>
  </si>
  <si>
    <t>秦皇岛开发区国有资产经营有限公司</t>
  </si>
  <si>
    <t>031800371.IB</t>
  </si>
  <si>
    <t>18蔡家组团PPN001</t>
  </si>
  <si>
    <t>重庆市蔡家组团建设开发有限公司</t>
  </si>
  <si>
    <t>国泰租赁有限公司</t>
  </si>
  <si>
    <t>031800374.IB</t>
  </si>
  <si>
    <t>18渝康资产PPN002</t>
  </si>
  <si>
    <t>031800376.IB</t>
  </si>
  <si>
    <t>18辅仁药业PPN003</t>
  </si>
  <si>
    <t>031800377.IB</t>
  </si>
  <si>
    <t>18余杭城建PPN002</t>
  </si>
  <si>
    <t>031800378.IB</t>
  </si>
  <si>
    <t>18江宁城建PPN002</t>
  </si>
  <si>
    <t>031800382.IB</t>
  </si>
  <si>
    <t>18宜兴城投PPN002</t>
  </si>
  <si>
    <t>031800384.IB</t>
  </si>
  <si>
    <t>18淮安新城PPN001</t>
  </si>
  <si>
    <t>031800388.IB</t>
  </si>
  <si>
    <t>18云投PPN001</t>
  </si>
  <si>
    <t>031800391.IB</t>
  </si>
  <si>
    <t>18大榭开发PPN001</t>
  </si>
  <si>
    <t>031800392.IB</t>
  </si>
  <si>
    <t>18株洲城建PPN001</t>
  </si>
  <si>
    <t>031800394.IB</t>
  </si>
  <si>
    <t>18柳州投资PPN002</t>
  </si>
  <si>
    <t>031800395.IB</t>
  </si>
  <si>
    <t>18福建阳光PPN001</t>
  </si>
  <si>
    <t>四川秦巴新城投资集团有限公司</t>
  </si>
  <si>
    <t>031800399.IB</t>
  </si>
  <si>
    <t>18昆山高新PPN002</t>
  </si>
  <si>
    <t>常熟东南资产经营投资有限公司</t>
  </si>
  <si>
    <t>031800402.IB</t>
  </si>
  <si>
    <t>18江东控股PPN001</t>
  </si>
  <si>
    <t>031800403.IB</t>
  </si>
  <si>
    <t>18中盛投资PPN001</t>
  </si>
  <si>
    <t>淮安市中盛投资发展有限公司</t>
  </si>
  <si>
    <t>031800404.IB</t>
  </si>
  <si>
    <t>18亳州金地PPN001</t>
  </si>
  <si>
    <t>亳州金地建设投资有限责任公司</t>
  </si>
  <si>
    <t>031800406.IB</t>
  </si>
  <si>
    <t>18武清国资PPN001</t>
  </si>
  <si>
    <t>天津市武清区国有资产经营投资公司</t>
  </si>
  <si>
    <t>031800408.IB</t>
  </si>
  <si>
    <t>18昆山高新PPN003</t>
  </si>
  <si>
    <t>031800410.IB</t>
  </si>
  <si>
    <t>18赣州发展PPN001</t>
  </si>
  <si>
    <t>031800414.IB</t>
  </si>
  <si>
    <t>18恒澄建设PPN003</t>
  </si>
  <si>
    <t>031800417.IB</t>
  </si>
  <si>
    <t>18晋能PPN001</t>
  </si>
  <si>
    <t>晋能集团有限公司</t>
  </si>
  <si>
    <t>031800418.IB</t>
  </si>
  <si>
    <t>18潞安PPN002</t>
  </si>
  <si>
    <t>031800420.IB</t>
  </si>
  <si>
    <t>18湛江交投PPN001</t>
  </si>
  <si>
    <t>湛江市交通投资集团有限公司</t>
  </si>
  <si>
    <t>031800421.IB</t>
  </si>
  <si>
    <t>18晋能PPN002</t>
  </si>
  <si>
    <t>031800422.IB</t>
  </si>
  <si>
    <t>18渝隆资产PPN001</t>
  </si>
  <si>
    <t>重庆渝隆资产经营(集团)有限公司</t>
  </si>
  <si>
    <t>031800426.IB</t>
  </si>
  <si>
    <t>18巴南园区PPN001</t>
  </si>
  <si>
    <t>031800436.IB</t>
  </si>
  <si>
    <t>18陕煤化PPN002</t>
  </si>
  <si>
    <t>031800440.IB</t>
  </si>
  <si>
    <t>18山西交投PPN002</t>
  </si>
  <si>
    <t>031800441.IB</t>
  </si>
  <si>
    <t>18余杭创投PPN001</t>
  </si>
  <si>
    <t>031800442.IB</t>
  </si>
  <si>
    <t>18浦口康居PPN005</t>
  </si>
  <si>
    <t>031800444.IB</t>
  </si>
  <si>
    <t>18柳州建投PPN002</t>
  </si>
  <si>
    <t>031800445.IB</t>
  </si>
  <si>
    <t>18华靖资产PPN001</t>
  </si>
  <si>
    <t>031800446.IB</t>
  </si>
  <si>
    <t>18嘉定国资PPN001</t>
  </si>
  <si>
    <t>031800450.IB</t>
  </si>
  <si>
    <t>18山西交投PPN003</t>
  </si>
  <si>
    <t>031800451.IB</t>
  </si>
  <si>
    <t>18陕煤化PPN003</t>
  </si>
  <si>
    <t>031800453.IB</t>
  </si>
  <si>
    <t>18六合国资PPN001</t>
  </si>
  <si>
    <t>南京市六合区国有资产经营(控股)有限公司</t>
  </si>
  <si>
    <t>031800454.IB</t>
  </si>
  <si>
    <t>18镇海投资PPN001</t>
  </si>
  <si>
    <t>031800458.IB</t>
  </si>
  <si>
    <t>18宁波海城PPN002</t>
  </si>
  <si>
    <t>昊华骏化集团有限公司</t>
  </si>
  <si>
    <t>031800468.IB</t>
  </si>
  <si>
    <t>18远东租赁PPN004</t>
  </si>
  <si>
    <t>031800472.IB</t>
  </si>
  <si>
    <t>18亳州金地PPN002</t>
  </si>
  <si>
    <t>031800473.IB</t>
  </si>
  <si>
    <t>18城发投资PPN001</t>
  </si>
  <si>
    <t>城发投资集团有限公司</t>
  </si>
  <si>
    <t>031800474.IB</t>
  </si>
  <si>
    <t>18綦江新城PPN001</t>
  </si>
  <si>
    <t>031800501.IB</t>
  </si>
  <si>
    <t>18安市淮阴PPN001</t>
  </si>
  <si>
    <t>031800503.IB</t>
  </si>
  <si>
    <t>18漳州交运PPN002</t>
  </si>
  <si>
    <t>031800505.IB</t>
  </si>
  <si>
    <t>18东台城投PPN001</t>
  </si>
  <si>
    <t>东台市城市建设投资发展有限公司</t>
  </si>
  <si>
    <t>031800507.IB</t>
  </si>
  <si>
    <t>18高淳经开PPN002</t>
  </si>
  <si>
    <t>031800510.IB</t>
  </si>
  <si>
    <t>18河钢集PPN001</t>
  </si>
  <si>
    <t>河钢集团有限公司</t>
  </si>
  <si>
    <t>031800512.IB</t>
  </si>
  <si>
    <t>18滨江城建PPN001</t>
  </si>
  <si>
    <t>031800514.IB</t>
  </si>
  <si>
    <t>18即墨城投PPN001</t>
  </si>
  <si>
    <t>031800516.IB</t>
  </si>
  <si>
    <t>18浒墅关PPN001</t>
  </si>
  <si>
    <t>苏州浒墅关经开区浒创经济技术发展有限公司</t>
  </si>
  <si>
    <t>031800517.IB</t>
  </si>
  <si>
    <t>18大庆城投PPN001</t>
  </si>
  <si>
    <t>031800523.IB</t>
  </si>
  <si>
    <t>18嘉兴秀洲PPN001</t>
  </si>
  <si>
    <t>031800524.IB</t>
  </si>
  <si>
    <t>18九龙园PPN002</t>
  </si>
  <si>
    <t>031800527.IB</t>
  </si>
  <si>
    <t>18徐新国资PPN001</t>
  </si>
  <si>
    <t>031800529.IB</t>
  </si>
  <si>
    <t>18静海城投PPN001</t>
  </si>
  <si>
    <t>031800530.IB</t>
  </si>
  <si>
    <t>18蒙电华能PPN001</t>
  </si>
  <si>
    <t>031800532.IB</t>
  </si>
  <si>
    <t>18聊城兴业PPN001</t>
  </si>
  <si>
    <t>聊城市兴业经济开发有限公司</t>
  </si>
  <si>
    <t>031800533.IB</t>
  </si>
  <si>
    <t>18华信邮电PPN001</t>
  </si>
  <si>
    <t>中国华信邮电科技有限公司</t>
  </si>
  <si>
    <t>031800535.IB</t>
  </si>
  <si>
    <t>18中原金控PPN001</t>
  </si>
  <si>
    <t>河南中原金控有限公司</t>
  </si>
  <si>
    <t>031800537.IB</t>
  </si>
  <si>
    <t>18盐城资产PPN001</t>
  </si>
  <si>
    <t>031800538.IB</t>
  </si>
  <si>
    <t>18慈湖高新PPN001</t>
  </si>
  <si>
    <t>031800540.IB</t>
  </si>
  <si>
    <t>18原水PPN002</t>
  </si>
  <si>
    <t>031800541.IB</t>
  </si>
  <si>
    <t>18沪地产PPN004</t>
  </si>
  <si>
    <t>031800542.IB</t>
  </si>
  <si>
    <t>18清江浦PPN001</t>
  </si>
  <si>
    <t>淮安市清江浦城市资产经营有限公司</t>
  </si>
  <si>
    <t>031800548.IB</t>
  </si>
  <si>
    <t>18钦州临海PPN002</t>
  </si>
  <si>
    <t>031800549.IB</t>
  </si>
  <si>
    <t>18镇海投资PPN002</t>
  </si>
  <si>
    <t>031800550.IB</t>
  </si>
  <si>
    <t>18荆州城投PPN004</t>
  </si>
  <si>
    <t>031800551.IB</t>
  </si>
  <si>
    <t>18宁河西PPN001</t>
  </si>
  <si>
    <t>031800552.IB</t>
  </si>
  <si>
    <t>18宜兴经开PPN001</t>
  </si>
  <si>
    <t>031800553.IB</t>
  </si>
  <si>
    <t>18环球租赁PPN001</t>
  </si>
  <si>
    <t>031800554.IB</t>
  </si>
  <si>
    <t>18天府水城PPN001</t>
  </si>
  <si>
    <t>成都天府水城城乡水务建设有限公司</t>
  </si>
  <si>
    <t>031800555.IB</t>
  </si>
  <si>
    <t>18绵阳投资PPN001</t>
  </si>
  <si>
    <t>031800559.IB</t>
  </si>
  <si>
    <t>18威海开投PPN002</t>
  </si>
  <si>
    <t>031800560.IB</t>
  </si>
  <si>
    <t>18环球租赁PPN002</t>
  </si>
  <si>
    <t>031800561.IB</t>
  </si>
  <si>
    <t>18合川城投PPN002</t>
  </si>
  <si>
    <t>031800562.IB</t>
  </si>
  <si>
    <t>18恒澄建设PPN004</t>
  </si>
  <si>
    <t>031800564.IB</t>
  </si>
  <si>
    <t>18海江投资PPN001</t>
  </si>
  <si>
    <t>宁波市镇海区海江投资发展有限公司</t>
  </si>
  <si>
    <t>031800567.IB</t>
  </si>
  <si>
    <t>18郫国投PPN001</t>
  </si>
  <si>
    <t>031800568.IB</t>
  </si>
  <si>
    <t>18如皋经开PPN001</t>
  </si>
  <si>
    <t>031800574.IB</t>
  </si>
  <si>
    <t>18城发投资PPN002</t>
  </si>
  <si>
    <t>031800576.IB</t>
  </si>
  <si>
    <t>18金禹水利PPN001</t>
  </si>
  <si>
    <t>031800579.IB</t>
  </si>
  <si>
    <t>18连云港PPN004</t>
  </si>
  <si>
    <t>031800581.IB</t>
  </si>
  <si>
    <t>18绍兴城北PPN001</t>
  </si>
  <si>
    <t>绍兴市镜湖新区开发集团有限公司</t>
  </si>
  <si>
    <t>031800582.IB</t>
  </si>
  <si>
    <t>18海淀国资PPN001</t>
  </si>
  <si>
    <t>031800583.IB</t>
  </si>
  <si>
    <t>18嘉定国资PPN002</t>
  </si>
  <si>
    <t>031800593.IB</t>
  </si>
  <si>
    <t>18长春城投PPN001</t>
  </si>
  <si>
    <t>长春城投建设投资(集团)有限公司</t>
  </si>
  <si>
    <t>031800595.IB</t>
  </si>
  <si>
    <t>18淮安交控PPN001</t>
  </si>
  <si>
    <t>031800597.IB</t>
  </si>
  <si>
    <t>18绵阳投资PPN002</t>
  </si>
  <si>
    <t>031800598.IB</t>
  </si>
  <si>
    <t>18闽电子PPN002</t>
  </si>
  <si>
    <t>031800600.IB</t>
  </si>
  <si>
    <t>18孝感城投PPN002</t>
  </si>
  <si>
    <t>平顶山发展投资控股集团有限公司</t>
  </si>
  <si>
    <t>031800603.IB</t>
  </si>
  <si>
    <t>18渝惠通PPN001</t>
  </si>
  <si>
    <t>031800608.IB</t>
  </si>
  <si>
    <t>18上饶投资PPN002</t>
  </si>
  <si>
    <t>031800609.IB</t>
  </si>
  <si>
    <t>18亳州金地PPN003</t>
  </si>
  <si>
    <t>石家庄市交通投资开发有限公司</t>
  </si>
  <si>
    <t>031800611.IB</t>
  </si>
  <si>
    <t>18大同煤矿PPN006</t>
  </si>
  <si>
    <t>031800612.IB</t>
  </si>
  <si>
    <t>18陕煤化PPN004</t>
  </si>
  <si>
    <t>031800614.IB</t>
  </si>
  <si>
    <t>18六合经开PPN002</t>
  </si>
  <si>
    <t>031800615.IB</t>
  </si>
  <si>
    <t>18宜春城投PPN001</t>
  </si>
  <si>
    <t>031800616.IB</t>
  </si>
  <si>
    <t>18天泰实业PPN001</t>
  </si>
  <si>
    <t>遂宁市天泰实业有限责任公司</t>
  </si>
  <si>
    <t>031800617.IB</t>
  </si>
  <si>
    <t>18六合国资PPN002</t>
  </si>
  <si>
    <t>郑州公共住宅建设投资有限公司</t>
  </si>
  <si>
    <t>031800619.IB</t>
  </si>
  <si>
    <t>18城发投资PPN003</t>
  </si>
  <si>
    <t>031800621.IB</t>
  </si>
  <si>
    <t>18上饶投资PPN003</t>
  </si>
  <si>
    <t>031800624.IB</t>
  </si>
  <si>
    <t>18厦国贸PPN001</t>
  </si>
  <si>
    <t>031800626.IB</t>
  </si>
  <si>
    <t>18吉林铁投PPN001</t>
  </si>
  <si>
    <t>031800627.IB</t>
  </si>
  <si>
    <t>18宜春创投PPN001</t>
  </si>
  <si>
    <t>宜春市创业投资有限公司</t>
  </si>
  <si>
    <t>031800629.IB</t>
  </si>
  <si>
    <t>18宣城国资PPN002</t>
  </si>
  <si>
    <t>031800631.IB</t>
  </si>
  <si>
    <t>18江津城建PPN003</t>
  </si>
  <si>
    <t>031800633.IB</t>
  </si>
  <si>
    <t>18焦作投资PPN001</t>
  </si>
  <si>
    <t>焦作市投资集团有限公司</t>
  </si>
  <si>
    <t>031800634.IB</t>
  </si>
  <si>
    <t>18七匹狼PPN001</t>
  </si>
  <si>
    <t>福建七匹狼集团有限公司</t>
  </si>
  <si>
    <t>031800636.IB</t>
  </si>
  <si>
    <t>18昊华骏化PPN002</t>
  </si>
  <si>
    <t>031800637.IB</t>
  </si>
  <si>
    <t>18绍兴城投PPN001</t>
  </si>
  <si>
    <t>031800638.IB</t>
  </si>
  <si>
    <t>18兰州城投PPN005</t>
  </si>
  <si>
    <t>031800639.IB</t>
  </si>
  <si>
    <t>18连云城建PPN002</t>
  </si>
  <si>
    <t>031800641.IB</t>
  </si>
  <si>
    <t>18清江浦PPN002</t>
  </si>
  <si>
    <t>031800643.IB</t>
  </si>
  <si>
    <t>18邳州润城PPN001</t>
  </si>
  <si>
    <t>031800644.IB</t>
  </si>
  <si>
    <t>18湘潭建设PPN001</t>
  </si>
  <si>
    <t>湘潭县建设投资有限公司</t>
  </si>
  <si>
    <t>031800645.IB</t>
  </si>
  <si>
    <t>18松原城建PPN001</t>
  </si>
  <si>
    <t>松原市城市开发建设有限责任公司</t>
  </si>
  <si>
    <t>031800649.IB</t>
  </si>
  <si>
    <t>18江津华信PPN002</t>
  </si>
  <si>
    <t>031800650.IB</t>
  </si>
  <si>
    <t>18零陵城建PPN001</t>
  </si>
  <si>
    <t>031800652.IB</t>
  </si>
  <si>
    <t>18宁河西PPN002</t>
  </si>
  <si>
    <t>031800653.IB</t>
  </si>
  <si>
    <t>18信阳华信PPN001</t>
  </si>
  <si>
    <t>031800654.IB</t>
  </si>
  <si>
    <t>18汉当科PPN001</t>
  </si>
  <si>
    <t>031800660.IB</t>
  </si>
  <si>
    <t>18盐城城资PPN002</t>
  </si>
  <si>
    <t>031800662.IB</t>
  </si>
  <si>
    <t>18宝鸡投资PPN002</t>
  </si>
  <si>
    <t>031800663.IB</t>
  </si>
  <si>
    <t>18蜀都川菜PPN001</t>
  </si>
  <si>
    <t>031800665.IB</t>
  </si>
  <si>
    <t>18天府水城PPN002</t>
  </si>
  <si>
    <t>031800668.IB</t>
  </si>
  <si>
    <t>18伊犁财通PPN001</t>
  </si>
  <si>
    <t>郑州投资控股有限公司</t>
  </si>
  <si>
    <t>031800670.IB</t>
  </si>
  <si>
    <t>18昆明高速PPN001</t>
  </si>
  <si>
    <t>031800671.IB</t>
  </si>
  <si>
    <t>18渝保税PPN001</t>
  </si>
  <si>
    <t>031800672.IB</t>
  </si>
  <si>
    <t>18环太湖PPN001</t>
  </si>
  <si>
    <t>031800674.IB</t>
  </si>
  <si>
    <t>18粤资产PPN002</t>
  </si>
  <si>
    <t>广州资产管理有限公司</t>
  </si>
  <si>
    <t>031800675.IB</t>
  </si>
  <si>
    <t>18扬州绿产PPN001</t>
  </si>
  <si>
    <t>031800676.IB</t>
  </si>
  <si>
    <t>18白沙建设PPN001</t>
  </si>
  <si>
    <t>重庆白沙建设有限公司</t>
  </si>
  <si>
    <t>031800678.IB</t>
  </si>
  <si>
    <t>18中原金控PPN002</t>
  </si>
  <si>
    <t>031800683.IB</t>
  </si>
  <si>
    <t>18悦达资本PPN001</t>
  </si>
  <si>
    <t>悦达资本股份有限公司</t>
  </si>
  <si>
    <t>031800686.IB</t>
  </si>
  <si>
    <t>18青岛世园PPN001</t>
  </si>
  <si>
    <t>青岛世园(集团)有限公司</t>
  </si>
  <si>
    <t>031800687.IB</t>
  </si>
  <si>
    <t>18潍坊投资PPN001</t>
  </si>
  <si>
    <t>031800689.IB</t>
  </si>
  <si>
    <t>18港工PPN002A</t>
  </si>
  <si>
    <t>031800690.IB</t>
  </si>
  <si>
    <t>18港工PPN002B</t>
  </si>
  <si>
    <t>031800692.IB</t>
  </si>
  <si>
    <t>18珞璜开发PPN001</t>
  </si>
  <si>
    <t>031800698.IB</t>
  </si>
  <si>
    <t>18蚌埠投资PPN002</t>
  </si>
  <si>
    <t>031800699.IB</t>
  </si>
  <si>
    <t>18青白江PPN001</t>
  </si>
  <si>
    <t>031800701.IB</t>
  </si>
  <si>
    <t>18豫能化PPN002</t>
  </si>
  <si>
    <t>031800702.IB</t>
  </si>
  <si>
    <t>18恒信租赁PPN003</t>
  </si>
  <si>
    <t>031800703.IB</t>
  </si>
  <si>
    <t>18辅仁药业PPN004</t>
  </si>
  <si>
    <t>031800705.IB</t>
  </si>
  <si>
    <t>18黄石城投PPN004</t>
  </si>
  <si>
    <t>031800706.IB</t>
  </si>
  <si>
    <t>18天士力PPN001</t>
  </si>
  <si>
    <t>031800707.IB</t>
  </si>
  <si>
    <t>18广益投资PPN001</t>
  </si>
  <si>
    <t>031800708.IB</t>
  </si>
  <si>
    <t>18乍浦建设PPN001</t>
  </si>
  <si>
    <t>嘉兴市乍浦建设投资有限公司</t>
  </si>
  <si>
    <t>031800709.IB</t>
  </si>
  <si>
    <t>18绍兴文化PPN001</t>
  </si>
  <si>
    <t>绍兴市文化旅游集团有限公司</t>
  </si>
  <si>
    <t>031800712.IB</t>
  </si>
  <si>
    <t>18晋江建投PPN002</t>
  </si>
  <si>
    <t>031800713.IB</t>
  </si>
  <si>
    <t>18盐城城投PPN002</t>
  </si>
  <si>
    <t>031800714.IB</t>
  </si>
  <si>
    <t>18静海城投PPN002</t>
  </si>
  <si>
    <t>031800717.IB</t>
  </si>
  <si>
    <t>18天易PPN001</t>
  </si>
  <si>
    <t>031800719.IB</t>
  </si>
  <si>
    <t>18天泰实业PPN002</t>
  </si>
  <si>
    <t>031800720.IB</t>
  </si>
  <si>
    <t>18南京空港PPN002</t>
  </si>
  <si>
    <t>031800722.IB</t>
  </si>
  <si>
    <t>18宣城国资PPN003</t>
  </si>
  <si>
    <t>031800724.IB</t>
  </si>
  <si>
    <t>18益州城建PPN002</t>
  </si>
  <si>
    <t>031800725.IB</t>
  </si>
  <si>
    <t>18新津城投PPN002</t>
  </si>
  <si>
    <t>031800727.IB</t>
  </si>
  <si>
    <t>18兰州城投PPN006</t>
  </si>
  <si>
    <t>031800729.IB</t>
  </si>
  <si>
    <t>18昭山经济PPN001</t>
  </si>
  <si>
    <t>031800730.IB</t>
  </si>
  <si>
    <t>18晋经建PPN001</t>
  </si>
  <si>
    <t>山西省经济建设投资集团有限公司</t>
  </si>
  <si>
    <t>031800731.IB</t>
  </si>
  <si>
    <t>18长兴城投PPN001</t>
  </si>
  <si>
    <t>长兴城市建设投资集团有限公司</t>
  </si>
  <si>
    <t>031800732.IB</t>
  </si>
  <si>
    <t>18滁州同创PPN001</t>
  </si>
  <si>
    <t>031800734.IB</t>
  </si>
  <si>
    <t>18宁海科技PPN001</t>
  </si>
  <si>
    <t>宁海县科技工业园区发展有限公司</t>
  </si>
  <si>
    <t>031800738.IB</t>
  </si>
  <si>
    <t>18乌高新PPN001</t>
  </si>
  <si>
    <t>031800739.IB</t>
  </si>
  <si>
    <t>18宜昌交旅PPN001</t>
  </si>
  <si>
    <t>031800740.IB</t>
  </si>
  <si>
    <t>18光华资产PPN001</t>
  </si>
  <si>
    <t>成都光华资产管理有限公司</t>
  </si>
  <si>
    <t>031800741.IB</t>
  </si>
  <si>
    <t>18温工投PPN002</t>
  </si>
  <si>
    <t>031800742.IB</t>
  </si>
  <si>
    <t>18南川城投PPN001</t>
  </si>
  <si>
    <t>重庆市南川区城市建设投资(集团)有限公司</t>
  </si>
  <si>
    <t>031800744.IB</t>
  </si>
  <si>
    <t>18宜春发展PPN001</t>
  </si>
  <si>
    <t>宜春发展投资集团有限公司</t>
  </si>
  <si>
    <t>031800747.IB</t>
  </si>
  <si>
    <t>18铜仁旅游PPN002</t>
  </si>
  <si>
    <t>031800748.IB</t>
  </si>
  <si>
    <t>18华信邮电PPN002</t>
  </si>
  <si>
    <t>031800750.IB</t>
  </si>
  <si>
    <t>18潍坊水务PPN002</t>
  </si>
  <si>
    <t>031800751.IB</t>
  </si>
  <si>
    <t>18宜兴城投PPN003</t>
  </si>
  <si>
    <t>031800754.IB</t>
  </si>
  <si>
    <t>18融盛投资PPN001</t>
  </si>
  <si>
    <t>金华融盛投资发展集团有限公司</t>
  </si>
  <si>
    <t>031800756.IB</t>
  </si>
  <si>
    <t>18牡丹国资PPN001</t>
  </si>
  <si>
    <t>031800757.IB</t>
  </si>
  <si>
    <t>18中关科技PPN001</t>
  </si>
  <si>
    <t>031800758.IB</t>
  </si>
  <si>
    <t>18余杭城建PPN003</t>
  </si>
  <si>
    <t>031800759.IB</t>
  </si>
  <si>
    <t>18信达地产PPN001</t>
  </si>
  <si>
    <t>信达地产股份有限公司</t>
  </si>
  <si>
    <t>031800761.IB</t>
  </si>
  <si>
    <t>18赣州发展PPN002</t>
  </si>
  <si>
    <t>031800763.IB</t>
  </si>
  <si>
    <t>18江宁滨江PPN002</t>
  </si>
  <si>
    <t>031800764.IB</t>
  </si>
  <si>
    <t>18昆明土地PPN001</t>
  </si>
  <si>
    <t>031800765.IB</t>
  </si>
  <si>
    <t>18海淀国资PPN002</t>
  </si>
  <si>
    <t>031800766.IB</t>
  </si>
  <si>
    <t>18呼伦城投PPN001</t>
  </si>
  <si>
    <t>031800767.IB</t>
  </si>
  <si>
    <t>18上饶投资PPN004</t>
  </si>
  <si>
    <t>031800768.IB</t>
  </si>
  <si>
    <t>18随州城建PPN002</t>
  </si>
  <si>
    <t>031800771.IB</t>
  </si>
  <si>
    <t>18阿克苏PPN001</t>
  </si>
  <si>
    <t>阿克苏地区绿色实业开发有限公司</t>
  </si>
  <si>
    <t>031800773.IB</t>
  </si>
  <si>
    <t>18云投PPN002</t>
  </si>
  <si>
    <t>031800774.IB</t>
  </si>
  <si>
    <t>18盐城高新PPN002</t>
  </si>
  <si>
    <t>031800775.IB</t>
  </si>
  <si>
    <t>18清浦城投PPN002</t>
  </si>
  <si>
    <t>淮安市清浦城市建设投资开发有限公司</t>
  </si>
  <si>
    <t>031800776.IB</t>
  </si>
  <si>
    <t>18重庆建桥PPN001</t>
  </si>
  <si>
    <t>031800777.IB</t>
  </si>
  <si>
    <t>18长沙经开PPN001</t>
  </si>
  <si>
    <t>031800778.IB</t>
  </si>
  <si>
    <t>18宁波海城PPN003</t>
  </si>
  <si>
    <t>031800780.IB</t>
  </si>
  <si>
    <t>18洞庭新城PPN001</t>
  </si>
  <si>
    <t>031800781.IB</t>
  </si>
  <si>
    <t>18广安PPN001</t>
  </si>
  <si>
    <t>031800782.IB</t>
  </si>
  <si>
    <t>18安宁投资PPN001</t>
  </si>
  <si>
    <t>031800786.IB</t>
  </si>
  <si>
    <t>18余杭创新PPN003</t>
  </si>
  <si>
    <t>031800788.IB</t>
  </si>
  <si>
    <t>18临江投资PPN001</t>
  </si>
  <si>
    <t>杭州临江投资发展有限公司</t>
  </si>
  <si>
    <t>031800790.IB</t>
  </si>
  <si>
    <t>18吉林铁投PPN002</t>
  </si>
  <si>
    <t>031800791.IB</t>
  </si>
  <si>
    <t>18江阴公PPN002</t>
  </si>
  <si>
    <t>031800793.IB</t>
  </si>
  <si>
    <t>18空港投资PPN001</t>
  </si>
  <si>
    <t>031800795.IB</t>
  </si>
  <si>
    <t>18长春城开PPN001</t>
  </si>
  <si>
    <t>长春城市开发(集团)有限公司</t>
  </si>
  <si>
    <t>031800797.IB</t>
  </si>
  <si>
    <t>18淄博城运PPN001</t>
  </si>
  <si>
    <t>淄博市城市资产运营有限公司</t>
  </si>
  <si>
    <t>031800798.IB</t>
  </si>
  <si>
    <t>18余杭创新PPN002</t>
  </si>
  <si>
    <t>031800799.IB</t>
  </si>
  <si>
    <t>18西部物流PPN002</t>
  </si>
  <si>
    <t>031800801.IB</t>
  </si>
  <si>
    <t>18白沙洲PPN001</t>
  </si>
  <si>
    <t>衡阳白沙洲开发建设投资有限公司</t>
  </si>
  <si>
    <t>031800804.IB</t>
  </si>
  <si>
    <t>18九龙园PPN003</t>
  </si>
  <si>
    <t>031800805.IB</t>
  </si>
  <si>
    <t>18长沙高新PPN003</t>
  </si>
  <si>
    <t>031800806.IB</t>
  </si>
  <si>
    <t>18紫光PPN002</t>
  </si>
  <si>
    <t>031800807.IB</t>
  </si>
  <si>
    <t>18新郑投资PPN001</t>
  </si>
  <si>
    <t>031800808.IB</t>
  </si>
  <si>
    <t>18常德城投PPN001</t>
  </si>
  <si>
    <t>常德市城市建设投资集团有限公司</t>
  </si>
  <si>
    <t>031800809.IB</t>
  </si>
  <si>
    <t>18吉林铁投PPN003</t>
  </si>
  <si>
    <t>031800811.IB</t>
  </si>
  <si>
    <t>18遂宁发展PPN001</t>
  </si>
  <si>
    <t>遂宁发展投资集团有限公司</t>
  </si>
  <si>
    <t>031800814.IB</t>
  </si>
  <si>
    <t>18信达地产PPN002</t>
  </si>
  <si>
    <t>宣城经济技术开发区建设投资有限公司</t>
  </si>
  <si>
    <t>宜宾市国有资产经营有限公司</t>
  </si>
  <si>
    <t>031800820.IB</t>
  </si>
  <si>
    <t>18阜阳建投PPN001</t>
  </si>
  <si>
    <t>阜阳市建设投资控股集团有限公司</t>
  </si>
  <si>
    <t>031800823.IB</t>
  </si>
  <si>
    <t>18新津城投PPN003</t>
  </si>
  <si>
    <t>031800824.IB</t>
  </si>
  <si>
    <t>18彭州国投PPN001</t>
  </si>
  <si>
    <t>彭州市国有投资有限公司</t>
  </si>
  <si>
    <t>031800826.IB</t>
  </si>
  <si>
    <t>18浦口城乡PPN002</t>
  </si>
  <si>
    <t>031800829.IB</t>
  </si>
  <si>
    <t>18双桥经开PPN001</t>
  </si>
  <si>
    <t>031800831.IB</t>
  </si>
  <si>
    <t>18余姚高铁PPN003</t>
  </si>
  <si>
    <t>031800833.IB</t>
  </si>
  <si>
    <t>18达州投资PPN002</t>
  </si>
  <si>
    <t>031800835.IB</t>
  </si>
  <si>
    <t>18上饶投资PPN005</t>
  </si>
  <si>
    <t>031900001.IB</t>
  </si>
  <si>
    <t>19靖江港PPN001</t>
  </si>
  <si>
    <t>031900002.IB</t>
  </si>
  <si>
    <t>19武清国资PPN001</t>
  </si>
  <si>
    <t>031900004.IB</t>
  </si>
  <si>
    <t>19抚州投资PPN001</t>
  </si>
  <si>
    <t>抚州市投资发展(集团)有限公司</t>
  </si>
  <si>
    <t>031900005.IB</t>
  </si>
  <si>
    <t>19信阳华信PPN001</t>
  </si>
  <si>
    <t>031900008.IB</t>
  </si>
  <si>
    <t>19盐城资产PPN001</t>
  </si>
  <si>
    <t>031900011.IB</t>
  </si>
  <si>
    <t>19江宁城建PPN001</t>
  </si>
  <si>
    <t>031900014.IB</t>
  </si>
  <si>
    <t>19荆州城投PPN001</t>
  </si>
  <si>
    <t>031900015.IB</t>
  </si>
  <si>
    <t>19藕塘职教PPN001</t>
  </si>
  <si>
    <t>031900016.IB</t>
  </si>
  <si>
    <t>19江阴城投PPN001</t>
  </si>
  <si>
    <t>031900017.IB</t>
  </si>
  <si>
    <t>19苏科技城PPN001</t>
  </si>
  <si>
    <t>031900019.IB</t>
  </si>
  <si>
    <t>19淮安淮安PPN001</t>
  </si>
  <si>
    <t>031900020.IB</t>
  </si>
  <si>
    <t>19余杭创新PPN001</t>
  </si>
  <si>
    <t>031900021.IB</t>
  </si>
  <si>
    <t>19外滩PPN001</t>
  </si>
  <si>
    <t>上海外滩投资开发(集团)有限公司</t>
  </si>
  <si>
    <t>031900022.IB</t>
  </si>
  <si>
    <t>19九联投资PPN001</t>
  </si>
  <si>
    <t>成都九联投资集团有限公司</t>
  </si>
  <si>
    <t>031900024.IB</t>
  </si>
  <si>
    <t>19开滦PPN001</t>
  </si>
  <si>
    <t>031900026.IB</t>
  </si>
  <si>
    <t>19柳州城投PPN001</t>
  </si>
  <si>
    <t>031900027.IB</t>
  </si>
  <si>
    <t>19遵义经开PPN001</t>
  </si>
  <si>
    <t>031900028.IB</t>
  </si>
  <si>
    <t>19晋江建投PPN001</t>
  </si>
  <si>
    <t>031900030.IB</t>
  </si>
  <si>
    <t>19浦东土地PPN001</t>
  </si>
  <si>
    <t>031900032.IB</t>
  </si>
  <si>
    <t>19胶州湾PPN001</t>
  </si>
  <si>
    <t>031900033.IB</t>
  </si>
  <si>
    <t>19淮安新城PPN001</t>
  </si>
  <si>
    <t>031900034.IB</t>
  </si>
  <si>
    <t>19保山国资PPN001</t>
  </si>
  <si>
    <t>031900035.IB</t>
  </si>
  <si>
    <t>19海州湾PPN001</t>
  </si>
  <si>
    <t>031900036.IB</t>
  </si>
  <si>
    <t>19新盛建设PPN001</t>
  </si>
  <si>
    <t>徐州市新盛投资控股集团有限公司</t>
  </si>
  <si>
    <t>031900038.IB</t>
  </si>
  <si>
    <t>19宜兴城投PPN001</t>
  </si>
  <si>
    <t>031900041.IB</t>
  </si>
  <si>
    <t>19余杭经开PPN001</t>
  </si>
  <si>
    <t>031900042.IB</t>
  </si>
  <si>
    <t>19雨花城投PPN001</t>
  </si>
  <si>
    <t>长沙市雨花城市建设投资集团有限公司</t>
  </si>
  <si>
    <t>031900043.IB</t>
  </si>
  <si>
    <t>19蚌埠高新PPN001</t>
  </si>
  <si>
    <t>031900044.IB</t>
  </si>
  <si>
    <t>19江东控股PPN001</t>
  </si>
  <si>
    <t>031900045.IB</t>
  </si>
  <si>
    <t>19万盛经开PPN001</t>
  </si>
  <si>
    <t>031900046.IB</t>
  </si>
  <si>
    <t>19兰州城投PPN001</t>
  </si>
  <si>
    <t>031900048.IB</t>
  </si>
  <si>
    <t>19阜阳建投PPN001</t>
  </si>
  <si>
    <t>031900049.IB</t>
  </si>
  <si>
    <t>19兴创投资PPN001</t>
  </si>
  <si>
    <t>北京兴创投资有限公司</t>
  </si>
  <si>
    <t>031900052.IB</t>
  </si>
  <si>
    <t>19无锡城南PPN001</t>
  </si>
  <si>
    <t>无锡市城南建设投资发展有限公司</t>
  </si>
  <si>
    <t>031900053.IB</t>
  </si>
  <si>
    <t>19淮安国联PPN001</t>
  </si>
  <si>
    <t>031900054.IB</t>
  </si>
  <si>
    <t>19双福建设PPN001</t>
  </si>
  <si>
    <t>031900056.IB</t>
  </si>
  <si>
    <t>19淮安开发PPN001</t>
  </si>
  <si>
    <t>031900058.IB</t>
  </si>
  <si>
    <t>19江阴公PPN001</t>
  </si>
  <si>
    <t>苏州新区高新技术产业股份有限公司</t>
  </si>
  <si>
    <t>031900061.IB</t>
  </si>
  <si>
    <t>19温工投PPN001</t>
  </si>
  <si>
    <t>031900063.IB</t>
  </si>
  <si>
    <t>19华诚医学PPN001</t>
  </si>
  <si>
    <t>031900064.IB</t>
  </si>
  <si>
    <t>19河钢集PPN001</t>
  </si>
  <si>
    <t>031900066.IB</t>
  </si>
  <si>
    <t>19江阴公PPN002</t>
  </si>
  <si>
    <t>031900068.IB</t>
  </si>
  <si>
    <t>19吉林城建PPN001</t>
  </si>
  <si>
    <t>031900070.IB</t>
  </si>
  <si>
    <t>19荆州城投PPN002</t>
  </si>
  <si>
    <t>031900071.IB</t>
  </si>
  <si>
    <t>19北投建设PPN001</t>
  </si>
  <si>
    <t>广西北投建设投资有限公司</t>
  </si>
  <si>
    <t>031900073.IB</t>
  </si>
  <si>
    <t>19淮安交通PPN001</t>
  </si>
  <si>
    <t>031900074.IB</t>
  </si>
  <si>
    <t>19巴南公路PPN001</t>
  </si>
  <si>
    <t>重庆市巴南公路建设有限公司</t>
  </si>
  <si>
    <t>031900075.IB</t>
  </si>
  <si>
    <t>19新盛建设PPN002</t>
  </si>
  <si>
    <t>031900077.IB</t>
  </si>
  <si>
    <t>19南京浦口PPN002</t>
  </si>
  <si>
    <t>031900079.IB</t>
  </si>
  <si>
    <t>19重庆园业PPN001</t>
  </si>
  <si>
    <t>重庆园业实业(集团)有限公司</t>
  </si>
  <si>
    <t>031900080.IB</t>
  </si>
  <si>
    <t>19京住总PPN001</t>
  </si>
  <si>
    <t>北京住总房地产开发有限责任公司</t>
  </si>
  <si>
    <t>031900081.IB</t>
  </si>
  <si>
    <t>19兴金投资PPN001</t>
  </si>
  <si>
    <t>031900082.IB</t>
  </si>
  <si>
    <t>19孝感城投PPN001</t>
  </si>
  <si>
    <t>031900083.IB</t>
  </si>
  <si>
    <t>19蒙高路PPN001</t>
  </si>
  <si>
    <t>031900087.IB</t>
  </si>
  <si>
    <t>19南京浦口PPN001</t>
  </si>
  <si>
    <t>031900088.IB</t>
  </si>
  <si>
    <t>19孝感城投PPN002</t>
  </si>
  <si>
    <t>031900090.IB</t>
  </si>
  <si>
    <t>19诸暨国资PPN001</t>
  </si>
  <si>
    <t>诸暨市国有资产经营有限公司</t>
  </si>
  <si>
    <t>031900091.IB</t>
  </si>
  <si>
    <t>19溧水经开PPN001</t>
  </si>
  <si>
    <t>031900092.IB</t>
  </si>
  <si>
    <t>19嘉善国资PPN001</t>
  </si>
  <si>
    <t>嘉善县国有资产投资有限公司</t>
  </si>
  <si>
    <t>031900094.IB</t>
  </si>
  <si>
    <t>19青岛世园PPN001</t>
  </si>
  <si>
    <t>031900095.IB</t>
  </si>
  <si>
    <t>19海瀛实业PPN001</t>
  </si>
  <si>
    <t>盐城海瀛控股集团有限公司</t>
  </si>
  <si>
    <t>031900096.IB</t>
  </si>
  <si>
    <t>19丽水城建PPN001</t>
  </si>
  <si>
    <t>031900097.IB</t>
  </si>
  <si>
    <t>19荆州开发PPN001</t>
  </si>
  <si>
    <t>031900099.IB</t>
  </si>
  <si>
    <t>19湘环科园PPN001</t>
  </si>
  <si>
    <t>031900101.IB</t>
  </si>
  <si>
    <t>19湘潭地产PPN001</t>
  </si>
  <si>
    <t>湘潭地产集团经营有限公司</t>
  </si>
  <si>
    <t>031900102.IB</t>
  </si>
  <si>
    <t>19洞庭资源PPN001</t>
  </si>
  <si>
    <t>湖南洞庭资源控股集团有限公司</t>
  </si>
  <si>
    <t>031900103.IB</t>
  </si>
  <si>
    <t>19吉林城建PPN002</t>
  </si>
  <si>
    <t>031900105.IB</t>
  </si>
  <si>
    <t>19宜春城投PPN001</t>
  </si>
  <si>
    <t>031900106.IB</t>
  </si>
  <si>
    <t>19德感工业PPN001</t>
  </si>
  <si>
    <t>031900107.IB</t>
  </si>
  <si>
    <t>19马鞍山南PPN001</t>
  </si>
  <si>
    <t>031900108.IB</t>
  </si>
  <si>
    <t>19嘉兴秀洲PPN002</t>
  </si>
  <si>
    <t>031900109.IB</t>
  </si>
  <si>
    <t>19海安经开PPN001</t>
  </si>
  <si>
    <t>031900113.IB</t>
  </si>
  <si>
    <t>19邵阳建投PPN001</t>
  </si>
  <si>
    <t>031900115.IB</t>
  </si>
  <si>
    <t>19盐城资产PPN002</t>
  </si>
  <si>
    <t>031900116.IB</t>
  </si>
  <si>
    <t>19滁州城投PPN001</t>
  </si>
  <si>
    <t>031900121.IB</t>
  </si>
  <si>
    <t>19湘潭建设PPN001</t>
  </si>
  <si>
    <t>031900122.IB</t>
  </si>
  <si>
    <t>19惠鑫汇PPN001</t>
  </si>
  <si>
    <t>无锡惠鑫汇资产经营管理有限公司</t>
  </si>
  <si>
    <t>联发集团有限公司</t>
  </si>
  <si>
    <t>031900125.IB</t>
  </si>
  <si>
    <t>19嘉兴经技PPN001</t>
  </si>
  <si>
    <t>嘉兴经济技术开发区投资发展集团有限责任公司</t>
  </si>
  <si>
    <t>031900126.IB</t>
  </si>
  <si>
    <t>19荆门城投PPN001</t>
  </si>
  <si>
    <t>031900128.IB</t>
  </si>
  <si>
    <t>19大同煤矿PPN001</t>
  </si>
  <si>
    <t>031900130.IB</t>
  </si>
  <si>
    <t>19秦巴新投PPN001</t>
  </si>
  <si>
    <t>031900133.IB</t>
  </si>
  <si>
    <t>19昆明土地PPN001</t>
  </si>
  <si>
    <t>031900134.IB</t>
  </si>
  <si>
    <t>19华靖资产PPN001</t>
  </si>
  <si>
    <t>031900135.IB</t>
  </si>
  <si>
    <t>19随州城建PPN001</t>
  </si>
  <si>
    <t>031900136.IB</t>
  </si>
  <si>
    <t>19丽水南城PPN001</t>
  </si>
  <si>
    <t>031900137.IB</t>
  </si>
  <si>
    <t>19盐城城投PPN001</t>
  </si>
  <si>
    <t>031900138.IB</t>
  </si>
  <si>
    <t>19和平国资PPN001</t>
  </si>
  <si>
    <t>沈阳市和平区国有资产经营有限公司</t>
  </si>
  <si>
    <t>031900141.IB</t>
  </si>
  <si>
    <t>19阜阳交投PPN001</t>
  </si>
  <si>
    <t>阜阳交通能源投资有限公司</t>
  </si>
  <si>
    <t>031900143.IB</t>
  </si>
  <si>
    <t>19马鞍山南PPN002</t>
  </si>
  <si>
    <t>031900144.IB</t>
  </si>
  <si>
    <t>19南湖投资PPN001</t>
  </si>
  <si>
    <t>031900146.IB</t>
  </si>
  <si>
    <t>19新田投资PPN001</t>
  </si>
  <si>
    <t>031900148.IB</t>
  </si>
  <si>
    <t>19常德城投PPN001</t>
  </si>
  <si>
    <t>031900150.IB</t>
  </si>
  <si>
    <t>19娄底城投PPN001</t>
  </si>
  <si>
    <t>031900151.IB</t>
  </si>
  <si>
    <t>19海州湾PPN002</t>
  </si>
  <si>
    <t>031900152.IB</t>
  </si>
  <si>
    <t>19江阴公PPN003</t>
  </si>
  <si>
    <t>031900153.IB</t>
  </si>
  <si>
    <t>19云投PPN001</t>
  </si>
  <si>
    <t>031900154.IB</t>
  </si>
  <si>
    <t>19新海连PPN001</t>
  </si>
  <si>
    <t>031900158.IB</t>
  </si>
  <si>
    <t>19益阳城投PPN001</t>
  </si>
  <si>
    <t>031900160.IB</t>
  </si>
  <si>
    <t>19伟驰PPN001</t>
  </si>
  <si>
    <t>031900161.IB</t>
  </si>
  <si>
    <t>19正润PPN001</t>
  </si>
  <si>
    <t>广西正润发展集团有限公司</t>
  </si>
  <si>
    <t>031900162.IB</t>
  </si>
  <si>
    <t>19安市淮阴PPN001</t>
  </si>
  <si>
    <t>031900163.IB</t>
  </si>
  <si>
    <t>19武进经发PPN001</t>
  </si>
  <si>
    <t>031900164.IB</t>
  </si>
  <si>
    <t>19建安投资PPN001</t>
  </si>
  <si>
    <t>031900165.IB</t>
  </si>
  <si>
    <t>19融盛投资PPN002</t>
  </si>
  <si>
    <t>031900166.IB</t>
  </si>
  <si>
    <t>19镇江城建PPN001</t>
  </si>
  <si>
    <t>031900167.IB</t>
  </si>
  <si>
    <t>19江阴公PPN004</t>
  </si>
  <si>
    <t>031900168.IB</t>
  </si>
  <si>
    <t>19淮北建投PPN001</t>
  </si>
  <si>
    <t>031900170.IB</t>
  </si>
  <si>
    <t>19平顶发展PPN001</t>
  </si>
  <si>
    <t>031900171.IB</t>
  </si>
  <si>
    <t>19冀中能源PPN001</t>
  </si>
  <si>
    <t>031900172.IB</t>
  </si>
  <si>
    <t>19常德文旅PPN001</t>
  </si>
  <si>
    <t>031900173.IB</t>
  </si>
  <si>
    <t>19衡阳城投PPN001</t>
  </si>
  <si>
    <t>031900174.IB</t>
  </si>
  <si>
    <t>19江阴高新PPN001</t>
  </si>
  <si>
    <t>031900176.IB</t>
  </si>
  <si>
    <t>19盐城城投PPN002</t>
  </si>
  <si>
    <t>031900177.IB</t>
  </si>
  <si>
    <t>19宁乡城投PPN001</t>
  </si>
  <si>
    <t>031900179.IB</t>
  </si>
  <si>
    <t>19长沙经开PPN001</t>
  </si>
  <si>
    <t>031900180.IB</t>
  </si>
  <si>
    <t>19宁海科技PPN001</t>
  </si>
  <si>
    <t>031900183.IB</t>
  </si>
  <si>
    <t>19杭州湾新PPN001</t>
  </si>
  <si>
    <t>031900190.IB</t>
  </si>
  <si>
    <t>19南京新港PPN001</t>
  </si>
  <si>
    <t>031900191.IB</t>
  </si>
  <si>
    <t>19南京新港PPN002</t>
  </si>
  <si>
    <t>031900192.IB</t>
  </si>
  <si>
    <t>19晋开化工PPN001</t>
  </si>
  <si>
    <t>河南晋开化工投资控股集团有限责任公司</t>
  </si>
  <si>
    <t>031900193.IB</t>
  </si>
  <si>
    <t>19阳煤PPN002</t>
  </si>
  <si>
    <t>031900194.IB</t>
  </si>
  <si>
    <t>19东方医药PPN001</t>
  </si>
  <si>
    <t>031900197.IB</t>
  </si>
  <si>
    <t>19西青经开PPN001</t>
  </si>
  <si>
    <t>031900198.IB</t>
  </si>
  <si>
    <t>19瑞丽仁隆PPN001</t>
  </si>
  <si>
    <t>瑞丽仁隆投资开发有限责任公司</t>
  </si>
  <si>
    <t>031900200.IB</t>
  </si>
  <si>
    <t>19湘潭建设PPN002</t>
  </si>
  <si>
    <t>031900201.IB</t>
  </si>
  <si>
    <t>19宜春发展PPN001</t>
  </si>
  <si>
    <t>031900202.IB</t>
  </si>
  <si>
    <t>19溧水经开PPN003</t>
  </si>
  <si>
    <t>031900203.IB</t>
  </si>
  <si>
    <t>19泰华信PPN002</t>
  </si>
  <si>
    <t>031900204.IB</t>
  </si>
  <si>
    <t>19新郑投资PPN001</t>
  </si>
  <si>
    <t>031900205.IB</t>
  </si>
  <si>
    <t>19溧水经开PPN002</t>
  </si>
  <si>
    <t>031900206.IB</t>
  </si>
  <si>
    <t>19盐城高新PPN001</t>
  </si>
  <si>
    <t>031900207.IB</t>
  </si>
  <si>
    <t>19农谷实业PPN001</t>
  </si>
  <si>
    <t>湖北农谷实业集团有限责任公司</t>
  </si>
  <si>
    <t>031900208.IB</t>
  </si>
  <si>
    <t>19宁乡国资PPN001</t>
  </si>
  <si>
    <t>031900209.IB</t>
  </si>
  <si>
    <t>19吉林铁投PPN001</t>
  </si>
  <si>
    <t>031900212.IB</t>
  </si>
  <si>
    <t>19绍兴公用PPN001</t>
  </si>
  <si>
    <t>绍兴市公用事业集团有限公司</t>
  </si>
  <si>
    <t>031900213.IB</t>
  </si>
  <si>
    <t>19潍坊滨投PPN001</t>
  </si>
  <si>
    <t>031900215.IB</t>
  </si>
  <si>
    <t>19新海连PPN002</t>
  </si>
  <si>
    <t>031900216.IB</t>
  </si>
  <si>
    <t>19襄阳高新PPN001</t>
  </si>
  <si>
    <t>襄阳高新国有资本投资运营集团有限公司</t>
  </si>
  <si>
    <t>031900217.IB</t>
  </si>
  <si>
    <t>19通融统筹PPN001</t>
  </si>
  <si>
    <t>031900218.IB</t>
  </si>
  <si>
    <t>19雨花城投PPN002</t>
  </si>
  <si>
    <t>031900220.IB</t>
  </si>
  <si>
    <t>19安宁投资PPN001</t>
  </si>
  <si>
    <t>031900221.IB</t>
  </si>
  <si>
    <t>19华信邮电PPN001</t>
  </si>
  <si>
    <t>031900222.IB</t>
  </si>
  <si>
    <t>19江阴城投PPN002</t>
  </si>
  <si>
    <t>031900223.IB</t>
  </si>
  <si>
    <t>19连云港PPN001</t>
  </si>
  <si>
    <t>031900224.IB</t>
  </si>
  <si>
    <t>19山西路桥PPN001</t>
  </si>
  <si>
    <t>031900225.IB</t>
  </si>
  <si>
    <t>19昆明公租PPN001</t>
  </si>
  <si>
    <t>昆明市公共租赁住房开发建设管理有限公司</t>
  </si>
  <si>
    <t>031900226.IB</t>
  </si>
  <si>
    <t>19龙翔投资PPN001</t>
  </si>
  <si>
    <t>031900227.IB</t>
  </si>
  <si>
    <t>19白马湖PPN001</t>
  </si>
  <si>
    <t>淮安市白马湖投资发展有限公司</t>
  </si>
  <si>
    <t>031900228.IB</t>
  </si>
  <si>
    <t>19长春城开PPN001</t>
  </si>
  <si>
    <t>031900229.IB</t>
  </si>
  <si>
    <t>19大足国资PPN001</t>
  </si>
  <si>
    <t>031900230.IB</t>
  </si>
  <si>
    <t>19昆明发展PPN001</t>
  </si>
  <si>
    <t>昆明发展投资集团有限公司</t>
  </si>
  <si>
    <t>031900231.IB</t>
  </si>
  <si>
    <t>19梅山岛PPN001</t>
  </si>
  <si>
    <t>宁波梅山岛开发投资有限公司</t>
  </si>
  <si>
    <t>031900232.IB</t>
  </si>
  <si>
    <t>19宝鸡投资PPN001</t>
  </si>
  <si>
    <t>031900233.IB</t>
  </si>
  <si>
    <t>19武汉商投PPN001</t>
  </si>
  <si>
    <t>031900234.IB</t>
  </si>
  <si>
    <t>19衡阳城投PPN002</t>
  </si>
  <si>
    <t>031900235.IB</t>
  </si>
  <si>
    <t>19阳光城PPN001</t>
  </si>
  <si>
    <t>阳光城集团股份有限公司</t>
  </si>
  <si>
    <t>031900236.IB</t>
  </si>
  <si>
    <t>19京开投PPN001</t>
  </si>
  <si>
    <t>北京经开投资开发股份有限公司</t>
  </si>
  <si>
    <t>031900237.IB</t>
  </si>
  <si>
    <t>19渝兴永PPN001</t>
  </si>
  <si>
    <t>031900238.IB</t>
  </si>
  <si>
    <t>19阳煤PPN003</t>
  </si>
  <si>
    <t>031900239.IB</t>
  </si>
  <si>
    <t>19江阴国联PPN001</t>
  </si>
  <si>
    <t>江阴市新国联集团有限公司</t>
  </si>
  <si>
    <t>031900240.IB</t>
  </si>
  <si>
    <t>19江西和济PPN001</t>
  </si>
  <si>
    <t>031900241.IB</t>
  </si>
  <si>
    <t>19长兴城投PPN001</t>
  </si>
  <si>
    <t>031900242.IB</t>
  </si>
  <si>
    <t>19寿光城投PPN001</t>
  </si>
  <si>
    <t>郑州公用事业投资发展集团有限公司</t>
  </si>
  <si>
    <t>031900244.IB</t>
  </si>
  <si>
    <t>19兰州城投PPN002</t>
  </si>
  <si>
    <t>031900245.IB</t>
  </si>
  <si>
    <t>19怀化工投PPN001</t>
  </si>
  <si>
    <t>031900249.IB</t>
  </si>
  <si>
    <t>19嘉兴经技PPN002</t>
  </si>
  <si>
    <t>031900251.IB</t>
  </si>
  <si>
    <t>19扬州化工PPN001</t>
  </si>
  <si>
    <t>扬州化工产业投资发展有限公司</t>
  </si>
  <si>
    <t>031900252.IB</t>
  </si>
  <si>
    <t>19西安浐灞PPN001</t>
  </si>
  <si>
    <t>031900256.IB</t>
  </si>
  <si>
    <t>19豫能化PPN001</t>
  </si>
  <si>
    <t>031900259.IB</t>
  </si>
  <si>
    <t>19蚌埠高新PPN002</t>
  </si>
  <si>
    <t>031900261.IB</t>
  </si>
  <si>
    <t>19中关科技PPN001</t>
  </si>
  <si>
    <t>031900262.IB</t>
  </si>
  <si>
    <t>19龙翔投资PPN002</t>
  </si>
  <si>
    <t>031900263.IB</t>
  </si>
  <si>
    <t>19盐城高新PPN002</t>
  </si>
  <si>
    <t>031900265.IB</t>
  </si>
  <si>
    <t>19淮安开发PPN002</t>
  </si>
  <si>
    <t>031900266.IB</t>
  </si>
  <si>
    <t>19张家建设PPN001</t>
  </si>
  <si>
    <t>031900267.IB</t>
  </si>
  <si>
    <t>19新水国资PPN001</t>
  </si>
  <si>
    <t>031900268.IB</t>
  </si>
  <si>
    <t>19丽水城建PPN002</t>
  </si>
  <si>
    <t>031900269.IB</t>
  </si>
  <si>
    <t>19西安陆港PPN001</t>
  </si>
  <si>
    <t>031900270.IB</t>
  </si>
  <si>
    <t>19淮安新城PPN002</t>
  </si>
  <si>
    <t>031900271.IB</t>
  </si>
  <si>
    <t>19先行建设PPN001</t>
  </si>
  <si>
    <t>031900272.IB</t>
  </si>
  <si>
    <t>19临江投资PPN001</t>
  </si>
  <si>
    <t>031900274.IB</t>
  </si>
  <si>
    <t>19宿州城投PPN001</t>
  </si>
  <si>
    <t>031900276.IB</t>
  </si>
  <si>
    <t>19亳州城建PPN001</t>
  </si>
  <si>
    <t>亳州城建发展控股集团有限公司</t>
  </si>
  <si>
    <t>031900277.IB</t>
  </si>
  <si>
    <t>19海陵资产PPN002</t>
  </si>
  <si>
    <t>泰州海陵城市发展集团有限公司</t>
  </si>
  <si>
    <t>031900278.IB</t>
  </si>
  <si>
    <t>19淮安水利PPN002</t>
  </si>
  <si>
    <t>031900279.IB</t>
  </si>
  <si>
    <t>19兰州城投PPN003</t>
  </si>
  <si>
    <t>031900283.IB</t>
  </si>
  <si>
    <t>19豫能化PPN002</t>
  </si>
  <si>
    <t>031900284.IB</t>
  </si>
  <si>
    <t>19如皋沿江PPN001</t>
  </si>
  <si>
    <t>郑州城建集团投资有限公司</t>
  </si>
  <si>
    <t>031900286.IB</t>
  </si>
  <si>
    <t>19天易PPN001</t>
  </si>
  <si>
    <t>031900287.IB</t>
  </si>
  <si>
    <t>19老河口PPN001</t>
  </si>
  <si>
    <t>老河口市建设投资经营有限公司</t>
  </si>
  <si>
    <t>031900289.IB</t>
  </si>
  <si>
    <t>19嘉兴秀洲PPN001</t>
  </si>
  <si>
    <t>031900290.IB</t>
  </si>
  <si>
    <t>19大丰海港PPN001</t>
  </si>
  <si>
    <t>031900291.IB</t>
  </si>
  <si>
    <t>19江门滨江PPN001</t>
  </si>
  <si>
    <t>031900292.IB</t>
  </si>
  <si>
    <t>19南京浦口PPN003</t>
  </si>
  <si>
    <t>031900293.IB</t>
  </si>
  <si>
    <t>19南昌金开PPN001</t>
  </si>
  <si>
    <t>南昌金开集团有限公司</t>
  </si>
  <si>
    <t>031900294.IB</t>
  </si>
  <si>
    <t>19新津交投PPN001</t>
  </si>
  <si>
    <t>新津县交通建设投资有限责任公司</t>
  </si>
  <si>
    <t>031900296.IB</t>
  </si>
  <si>
    <t>19荆门高新PPN001</t>
  </si>
  <si>
    <t>031900297.IB</t>
  </si>
  <si>
    <t>19咸宁城投PPN001</t>
  </si>
  <si>
    <t>咸宁市城市建设投资开发有限公司</t>
  </si>
  <si>
    <t>031900298.IB</t>
  </si>
  <si>
    <t>19迈瑞城投PPN001</t>
  </si>
  <si>
    <t>031900299.IB</t>
  </si>
  <si>
    <t>19苏通PPN001</t>
  </si>
  <si>
    <t>031900302.IB</t>
  </si>
  <si>
    <t>19阜阳城南PPN001</t>
  </si>
  <si>
    <t>031900303.IB</t>
  </si>
  <si>
    <t>19湘潭建设PPN003</t>
  </si>
  <si>
    <t>031900305.IB</t>
  </si>
  <si>
    <t>19江阴公PPN006</t>
  </si>
  <si>
    <t>031900306.IB</t>
  </si>
  <si>
    <t>19遂宁开达PPN001</t>
  </si>
  <si>
    <t>031900307.IB</t>
  </si>
  <si>
    <t>19双福建设PPN002</t>
  </si>
  <si>
    <t>031900309.IB</t>
  </si>
  <si>
    <t>19亳州金地PPN001</t>
  </si>
  <si>
    <t>031900310.IB</t>
  </si>
  <si>
    <t>19西安浐灞PPN002</t>
  </si>
  <si>
    <t>031900311.IB</t>
  </si>
  <si>
    <t>19海陵资产PPN001</t>
  </si>
  <si>
    <t>031900312.IB</t>
  </si>
  <si>
    <t>19资阳凯利PPN001</t>
  </si>
  <si>
    <t>资阳市凯利建设投资有限责任公司</t>
  </si>
  <si>
    <t>031900313.IB</t>
  </si>
  <si>
    <t>19惠民城建PPN001</t>
  </si>
  <si>
    <t>031900314.IB</t>
  </si>
  <si>
    <t>19天宁建设PPN001</t>
  </si>
  <si>
    <t>031900315.IB</t>
  </si>
  <si>
    <t>19淮安新城PPN003</t>
  </si>
  <si>
    <t>031900316.IB</t>
  </si>
  <si>
    <t>19龙翔投资PPN003</t>
  </si>
  <si>
    <t>031900317.IB</t>
  </si>
  <si>
    <t>19开滦PPN002</t>
  </si>
  <si>
    <t>031900318.IB</t>
  </si>
  <si>
    <t>19苏海投资PPN001</t>
  </si>
  <si>
    <t>江苏苏海投资集团有限公司</t>
  </si>
  <si>
    <t>031900320.IB</t>
  </si>
  <si>
    <t>19宿州城投PPN002</t>
  </si>
  <si>
    <t>031900322.IB</t>
  </si>
  <si>
    <t>19江阴公PPN005</t>
  </si>
  <si>
    <t>株洲金城投资控股集团有限公司</t>
  </si>
  <si>
    <t>031900324.IB</t>
  </si>
  <si>
    <t>19建安投资PPN002</t>
  </si>
  <si>
    <t>031900325.IB</t>
  </si>
  <si>
    <t>19宜春创业PPN001</t>
  </si>
  <si>
    <t>031900326.IB</t>
  </si>
  <si>
    <t>19正润PPN002</t>
  </si>
  <si>
    <t>031900327.IB</t>
  </si>
  <si>
    <t>19武进经发PPN002</t>
  </si>
  <si>
    <t>031900328.IB</t>
  </si>
  <si>
    <t>19通融统筹PPN002</t>
  </si>
  <si>
    <t>031900329.IB</t>
  </si>
  <si>
    <t>19昌阳投资PPN001</t>
  </si>
  <si>
    <t>031900330.IB</t>
  </si>
  <si>
    <t>19海陵资产PPN003</t>
  </si>
  <si>
    <t>031900331.IB</t>
  </si>
  <si>
    <t>19松原城建PPN001</t>
  </si>
  <si>
    <t>031900333.IB</t>
  </si>
  <si>
    <t>19阳煤PPN005</t>
  </si>
  <si>
    <t>031900335.IB</t>
  </si>
  <si>
    <t>19苏科技城PPN002</t>
  </si>
  <si>
    <t>031900336.IB</t>
  </si>
  <si>
    <t>19建发地产PPN001</t>
  </si>
  <si>
    <t>031900338.IB</t>
  </si>
  <si>
    <t>19宁海城投PPN001</t>
  </si>
  <si>
    <t>031900339.IB</t>
  </si>
  <si>
    <t>19无锡城南PPN002</t>
  </si>
  <si>
    <t>031900340.IB</t>
  </si>
  <si>
    <t>19桐乡城投PPN001</t>
  </si>
  <si>
    <t>031900341.IB</t>
  </si>
  <si>
    <t>19咸阳城投PPN001</t>
  </si>
  <si>
    <t>咸阳市城市建设投资控股集团有限公司</t>
  </si>
  <si>
    <t>031900343.IB</t>
  </si>
  <si>
    <t>19缙云资产PPN001</t>
  </si>
  <si>
    <t>031900360.IB</t>
  </si>
  <si>
    <t>19龙阳天府PPN001</t>
  </si>
  <si>
    <t>四川龙阳天府新区建设投资有限公司</t>
  </si>
  <si>
    <t>031900361.IB</t>
  </si>
  <si>
    <t>19运城城投PPN001</t>
  </si>
  <si>
    <t>031900362.IB</t>
  </si>
  <si>
    <t>19汉当科PPN001</t>
  </si>
  <si>
    <t>031900363.IB</t>
  </si>
  <si>
    <t>19海通恒信PPN001</t>
  </si>
  <si>
    <t>031900364.IB</t>
  </si>
  <si>
    <t>19晋能PPN001</t>
  </si>
  <si>
    <t>031900365.IB</t>
  </si>
  <si>
    <t>19镇江城建PPN002</t>
  </si>
  <si>
    <t>031900366.IB</t>
  </si>
  <si>
    <t>19华诚医学PPN002</t>
  </si>
  <si>
    <t>031900367.IB</t>
  </si>
  <si>
    <t>19豫能化PPN003</t>
  </si>
  <si>
    <t>031900368.IB</t>
  </si>
  <si>
    <t>19彭州国投PPN001</t>
  </si>
  <si>
    <t>031900369.IB</t>
  </si>
  <si>
    <t>19巴中国资PPN001</t>
  </si>
  <si>
    <t>巴中市国有资本运营集团有限公司</t>
  </si>
  <si>
    <t>031900373.IB</t>
  </si>
  <si>
    <t>19怀化工投PPN002</t>
  </si>
  <si>
    <t>031900374.IB</t>
  </si>
  <si>
    <t>19重庆新梁PPN001</t>
  </si>
  <si>
    <t>重庆新梁投资开发(集团)有限公司</t>
  </si>
  <si>
    <t>031900375.IB</t>
  </si>
  <si>
    <t>19阳澄湖PPN001</t>
  </si>
  <si>
    <t>031900376.IB</t>
  </si>
  <si>
    <t>19泉州国资PPN001</t>
  </si>
  <si>
    <t>泉州市国有资产投资经营有限责任公司</t>
  </si>
  <si>
    <t>031900378.IB</t>
  </si>
  <si>
    <t>19天心城投PPN001</t>
  </si>
  <si>
    <t>031900379.IB</t>
  </si>
  <si>
    <t>19昆山银桥PPN001</t>
  </si>
  <si>
    <t>昆山银桥控股集团有限公司</t>
  </si>
  <si>
    <t>031900380.IB</t>
  </si>
  <si>
    <t>19巴南公路PPN002</t>
  </si>
  <si>
    <t>031900381.IB</t>
  </si>
  <si>
    <t>19靖江港PPN002</t>
  </si>
  <si>
    <t>031900382.IB</t>
  </si>
  <si>
    <t>19浦东土地PPN002</t>
  </si>
  <si>
    <t>031900383.IB</t>
  </si>
  <si>
    <t>19温岭国资PPN001</t>
  </si>
  <si>
    <t>031900384.IB</t>
  </si>
  <si>
    <t>19开封文旅PPN001</t>
  </si>
  <si>
    <t>开封市文化旅游投资集团有限公司</t>
  </si>
  <si>
    <t>031900385.IB</t>
  </si>
  <si>
    <t>19新航建投PPN001</t>
  </si>
  <si>
    <t>常州新航建设发展集团有限公司</t>
  </si>
  <si>
    <t>031900388.IB</t>
  </si>
  <si>
    <t>19嘉兴经技PPN003</t>
  </si>
  <si>
    <t>031900389.IB</t>
  </si>
  <si>
    <t>19焦作投资PPN001</t>
  </si>
  <si>
    <t>031900390.IB</t>
  </si>
  <si>
    <t>19乌经开PPN001</t>
  </si>
  <si>
    <t>031900393.IB</t>
  </si>
  <si>
    <t>19宁海交通PPN001</t>
  </si>
  <si>
    <t>宁海县交通集团有限公司</t>
  </si>
  <si>
    <t>031900395.IB</t>
  </si>
  <si>
    <t>19株洲城建PPN001</t>
  </si>
  <si>
    <t>031900397.IB</t>
  </si>
  <si>
    <t>19汾湖投资PPN001</t>
  </si>
  <si>
    <t>031900398.IB</t>
  </si>
  <si>
    <t>19新开元PPN001</t>
  </si>
  <si>
    <t>031900400.IB</t>
  </si>
  <si>
    <t>19景德陶瓷PPN002</t>
  </si>
  <si>
    <t>景德镇陶瓷文化旅游发展有限责任公司</t>
  </si>
  <si>
    <t>031900401.IB</t>
  </si>
  <si>
    <t>19松原城建PPN002</t>
  </si>
  <si>
    <t>031900402.IB</t>
  </si>
  <si>
    <t>19江阴高新PPN002</t>
  </si>
  <si>
    <t>031900403.IB</t>
  </si>
  <si>
    <t>19铁岭资产PPN001</t>
  </si>
  <si>
    <t>031900404.IB</t>
  </si>
  <si>
    <t>19牡丹国资PPN001</t>
  </si>
  <si>
    <t>031900406.IB</t>
  </si>
  <si>
    <t>19上饶城投PPN001</t>
  </si>
  <si>
    <t>上饶市城市建设投资开发集团有限公司</t>
  </si>
  <si>
    <t>031900408.IB</t>
  </si>
  <si>
    <t>19大同煤矿PPN003</t>
  </si>
  <si>
    <t>031900409.IB</t>
  </si>
  <si>
    <t>19咸宁高新PPN002</t>
  </si>
  <si>
    <t>咸宁高新投资集团有限公司</t>
  </si>
  <si>
    <t>031900410.IB</t>
  </si>
  <si>
    <t>19简阳水投PPN001</t>
  </si>
  <si>
    <t>简阳市水务投资发展有限公司</t>
  </si>
  <si>
    <t>031900411.IB</t>
  </si>
  <si>
    <t>19豫能化PPN004</t>
  </si>
  <si>
    <t>031900413.IB</t>
  </si>
  <si>
    <t>19益阳城投PPN002</t>
  </si>
  <si>
    <t>031900415.IB</t>
  </si>
  <si>
    <t>19怀化城投PPN001</t>
  </si>
  <si>
    <t>031900417.IB</t>
  </si>
  <si>
    <t>19沧州建投PPN001</t>
  </si>
  <si>
    <t>沧州市建设投资集团有限公司</t>
  </si>
  <si>
    <t>031900418.IB</t>
  </si>
  <si>
    <t>19绵阳交通PPN001</t>
  </si>
  <si>
    <t>031900419.IB</t>
  </si>
  <si>
    <t>19成都西投PPN001</t>
  </si>
  <si>
    <t>成都新城西城市投资经营中心</t>
  </si>
  <si>
    <t>031900420.IB</t>
  </si>
  <si>
    <t>19赤峰国资PPN001</t>
  </si>
  <si>
    <t>赤峰国有资本运营(集团)有限公司</t>
  </si>
  <si>
    <t>031900421.IB</t>
  </si>
  <si>
    <t>19白沙建设PPN001</t>
  </si>
  <si>
    <t>031900422.IB</t>
  </si>
  <si>
    <t>19中原金控PPN001</t>
  </si>
  <si>
    <t>031900423.IB</t>
  </si>
  <si>
    <t>19南发城建PPN001</t>
  </si>
  <si>
    <t>031900424.IB</t>
  </si>
  <si>
    <t>19如皋沿江PPN002</t>
  </si>
  <si>
    <t>泸州市高新投资集团有限公司</t>
  </si>
  <si>
    <t>031900426.IB</t>
  </si>
  <si>
    <t>19金潼工业PPN001</t>
  </si>
  <si>
    <t>重庆市金潼工业建设投资有限公司</t>
  </si>
  <si>
    <t>031900427.IB</t>
  </si>
  <si>
    <t>19西江PPN001</t>
  </si>
  <si>
    <t>031900428.IB</t>
  </si>
  <si>
    <t>19金华融盛PPN003</t>
  </si>
  <si>
    <t>031900429.IB</t>
  </si>
  <si>
    <t>19扬州化工PPN002</t>
  </si>
  <si>
    <t>031900431.IB</t>
  </si>
  <si>
    <t>19金华融盛PPN001</t>
  </si>
  <si>
    <t>031900432.IB</t>
  </si>
  <si>
    <t>19五矿地产PPN001</t>
  </si>
  <si>
    <t>五矿地产控股有限公司</t>
  </si>
  <si>
    <t>031900433.IB</t>
  </si>
  <si>
    <t>19天洁PPN001</t>
  </si>
  <si>
    <t>天洁集团有限公司</t>
  </si>
  <si>
    <t>031900434.IB</t>
  </si>
  <si>
    <t>19渝豪江PPN001</t>
  </si>
  <si>
    <t>031900435.IB</t>
  </si>
  <si>
    <t>19扬子冶金PPN001</t>
  </si>
  <si>
    <t>江苏扬子江国际冶金工业园资产经营有限公司</t>
  </si>
  <si>
    <t>031900436.IB</t>
  </si>
  <si>
    <t>19如皋经开PPN002</t>
  </si>
  <si>
    <t>031900438.IB</t>
  </si>
  <si>
    <t>19盐城高新PPN003</t>
  </si>
  <si>
    <t>031900439.IB</t>
  </si>
  <si>
    <t>19东台城投PPN001</t>
  </si>
  <si>
    <t>031900440.IB</t>
  </si>
  <si>
    <t>19中关科技PPN002</t>
  </si>
  <si>
    <t>031900441.IB</t>
  </si>
  <si>
    <t>19自贡高新PPN001</t>
  </si>
  <si>
    <t>031900442.IB</t>
  </si>
  <si>
    <t>19株洲金城PPN002</t>
  </si>
  <si>
    <t>031900444.IB</t>
  </si>
  <si>
    <t>19达州投资PPN001</t>
  </si>
  <si>
    <t>031900448.IB</t>
  </si>
  <si>
    <t>19包钢PPN001</t>
  </si>
  <si>
    <t>031900451.IB</t>
  </si>
  <si>
    <t>19大同煤矿PPN004</t>
  </si>
  <si>
    <t>031900453.IB</t>
  </si>
  <si>
    <t>19蚌埠高新PPN003</t>
  </si>
  <si>
    <t>031900454.IB</t>
  </si>
  <si>
    <t>19河东建设PPN001</t>
  </si>
  <si>
    <t>031900456.IB</t>
  </si>
  <si>
    <t>19景德陶瓷PPN001</t>
  </si>
  <si>
    <t>031900457.IB</t>
  </si>
  <si>
    <t>19华靖资产PPN002</t>
  </si>
  <si>
    <t>031900458.IB</t>
  </si>
  <si>
    <t>19兰州城投PPN005</t>
  </si>
  <si>
    <t>031900459.IB</t>
  </si>
  <si>
    <t>19兴锦农业PPN001</t>
  </si>
  <si>
    <t>成都市兴锦现代农业投资有限责任公司</t>
  </si>
  <si>
    <t>031900460.IB</t>
  </si>
  <si>
    <t>19合川投资PPN001</t>
  </si>
  <si>
    <t>重庆市合川工业投资(集团)有限公司</t>
  </si>
  <si>
    <t>031900461.IB</t>
  </si>
  <si>
    <t>19马鞍经开PPN001</t>
  </si>
  <si>
    <t>031900465.IB</t>
  </si>
  <si>
    <t>19大同煤矿PPN005</t>
  </si>
  <si>
    <t>031900468.IB</t>
  </si>
  <si>
    <t>19吉安城建PPN001</t>
  </si>
  <si>
    <t>031900470.IB</t>
  </si>
  <si>
    <t>19张家经投PPN001</t>
  </si>
  <si>
    <t>031900471.IB</t>
  </si>
  <si>
    <t>19武汉车都PPN001</t>
  </si>
  <si>
    <t>031900472.IB</t>
  </si>
  <si>
    <t>19海通恒信PPN002</t>
  </si>
  <si>
    <t>031900473.IB</t>
  </si>
  <si>
    <t>19福建阳光PPN001</t>
  </si>
  <si>
    <t>031900474.IB</t>
  </si>
  <si>
    <t>19包钢PPN002</t>
  </si>
  <si>
    <t>031900479.IB</t>
  </si>
  <si>
    <t>19昭山经济PPN001</t>
  </si>
  <si>
    <t>031900480.IB</t>
  </si>
  <si>
    <t>19渝惠通PPN001</t>
  </si>
  <si>
    <t>031900481.IB</t>
  </si>
  <si>
    <t>19钦州临海PPN001</t>
  </si>
  <si>
    <t>031900482.IB</t>
  </si>
  <si>
    <t>19郴投集团PPN001</t>
  </si>
  <si>
    <t>031900483.IB</t>
  </si>
  <si>
    <t>19蚌埠高新PPN004</t>
  </si>
  <si>
    <t>031900486.IB</t>
  </si>
  <si>
    <t>19晋能PPN002</t>
  </si>
  <si>
    <t>031900489.IB</t>
  </si>
  <si>
    <t>19武清经开PPN001</t>
  </si>
  <si>
    <t>031900492.IB</t>
  </si>
  <si>
    <t>19湘潭地产PPN002</t>
  </si>
  <si>
    <t>031900493.IB</t>
  </si>
  <si>
    <t>19淄博城运PPN001</t>
  </si>
  <si>
    <t>031900494.IB</t>
  </si>
  <si>
    <t>19新都兴城PPN001</t>
  </si>
  <si>
    <t>成都市新都区兴城建设投资有限公司</t>
  </si>
  <si>
    <t>031900495.IB</t>
  </si>
  <si>
    <t>19巴中国资PPN002</t>
  </si>
  <si>
    <t>031900496.IB</t>
  </si>
  <si>
    <t>19南充航空PPN001</t>
  </si>
  <si>
    <t>031900497.IB</t>
  </si>
  <si>
    <t>19阳煤PPN006</t>
  </si>
  <si>
    <t>031900499.IB</t>
  </si>
  <si>
    <t>19镜湖建设PPN001</t>
  </si>
  <si>
    <t>芜湖市镜湖建设投资有限公司</t>
  </si>
  <si>
    <t>031900501.IB</t>
  </si>
  <si>
    <t>19六合新城PPN001</t>
  </si>
  <si>
    <t>南京六合新城建设(集团)有限公司</t>
  </si>
  <si>
    <t>031900504.IB</t>
  </si>
  <si>
    <t>19白马湖PPN002</t>
  </si>
  <si>
    <t>031900505.IB</t>
  </si>
  <si>
    <t>19杭州湾新PPN002</t>
  </si>
  <si>
    <t>031900506.IB</t>
  </si>
  <si>
    <t>19永州经投PPN001</t>
  </si>
  <si>
    <t>031900507.IB</t>
  </si>
  <si>
    <t>19娄底万宝PPN001</t>
  </si>
  <si>
    <t>娄底市万宝新区开发投资集团有限公司</t>
  </si>
  <si>
    <t>031900509.IB</t>
  </si>
  <si>
    <t>19襄阳高新PPN002</t>
  </si>
  <si>
    <t>031900511.IB</t>
  </si>
  <si>
    <t>19江宁滨江PPN001</t>
  </si>
  <si>
    <t>031900512.IB</t>
  </si>
  <si>
    <t>19盐城资产PPN003</t>
  </si>
  <si>
    <t>031900513.IB</t>
  </si>
  <si>
    <t>19东阳光PPN001</t>
  </si>
  <si>
    <t>031900514.IB</t>
  </si>
  <si>
    <t>19上饶城投PPN002</t>
  </si>
  <si>
    <t>031900515.IB</t>
  </si>
  <si>
    <t>19嘉兴滨海PPN001</t>
  </si>
  <si>
    <t>031900516.IB</t>
  </si>
  <si>
    <t>19开泰城建PPN001</t>
  </si>
  <si>
    <t>031900517.IB</t>
  </si>
  <si>
    <t>19山西路桥PPN002</t>
  </si>
  <si>
    <t>031900519.IB</t>
  </si>
  <si>
    <t>19温岭国资PPN002</t>
  </si>
  <si>
    <t>031900520.IB</t>
  </si>
  <si>
    <t>19新开元PPN002</t>
  </si>
  <si>
    <t>031900521.IB</t>
  </si>
  <si>
    <t>19景德陶瓷PPN003</t>
  </si>
  <si>
    <t>031900522.IB</t>
  </si>
  <si>
    <t>19大同煤矿PPN006</t>
  </si>
  <si>
    <t>031900524.IB</t>
  </si>
  <si>
    <t>19昆明空港PPN001</t>
  </si>
  <si>
    <t>031900526.IB</t>
  </si>
  <si>
    <t>19淮安新城PPN004</t>
  </si>
  <si>
    <t>031900527.IB</t>
  </si>
  <si>
    <t>19开封文旅PPN002</t>
  </si>
  <si>
    <t>031900528.IB</t>
  </si>
  <si>
    <t>19青岛海创PPN001</t>
  </si>
  <si>
    <t>青岛海创开发建设投资有限公司</t>
  </si>
  <si>
    <t>031900529.IB</t>
  </si>
  <si>
    <t>19阳煤PPN007</t>
  </si>
  <si>
    <t>031900530.IB</t>
  </si>
  <si>
    <t>19余杭创新PPN002</t>
  </si>
  <si>
    <t>031900532.IB</t>
  </si>
  <si>
    <t>19新航建设PPN002</t>
  </si>
  <si>
    <t>031900534.IB</t>
  </si>
  <si>
    <t>19海江投资PPN001</t>
  </si>
  <si>
    <t>031900535.IB</t>
  </si>
  <si>
    <t>19宿州城投PPN003</t>
  </si>
  <si>
    <t>031900536.IB</t>
  </si>
  <si>
    <t>19隆博投资PPN001</t>
  </si>
  <si>
    <t>成都隆博投资有限责任公司</t>
  </si>
  <si>
    <t>031900537.IB</t>
  </si>
  <si>
    <t>19松原城建PPN003</t>
  </si>
  <si>
    <t>031900538.IB</t>
  </si>
  <si>
    <t>19下城投PPN001</t>
  </si>
  <si>
    <t>杭州市下城区城市建设投资发展集团有限公司</t>
  </si>
  <si>
    <t>031900539.IB</t>
  </si>
  <si>
    <t>19大同煤矿PPN008</t>
  </si>
  <si>
    <t>031900540.IB</t>
  </si>
  <si>
    <t>19桂建工PPN001</t>
  </si>
  <si>
    <t>031900541.IB</t>
  </si>
  <si>
    <t>19永煤PPN001</t>
  </si>
  <si>
    <t>031900542.IB</t>
  </si>
  <si>
    <t>19巴南园区PPN001</t>
  </si>
  <si>
    <t>031900543.IB</t>
  </si>
  <si>
    <t>19自贡高新PPN002</t>
  </si>
  <si>
    <t>031900544.IB</t>
  </si>
  <si>
    <t>19晋经建PPN001</t>
  </si>
  <si>
    <t>031900545.IB</t>
  </si>
  <si>
    <t>19振湘国资PPN001</t>
  </si>
  <si>
    <t>湘潭振湘国有资产经营投资有限公司</t>
  </si>
  <si>
    <t>031900546.IB</t>
  </si>
  <si>
    <t>19蒙高路PPN002</t>
  </si>
  <si>
    <t>031900550.IB</t>
  </si>
  <si>
    <t>19晋能PPN003</t>
  </si>
  <si>
    <t>031900552.IB</t>
  </si>
  <si>
    <t>19大行临港PPN001</t>
  </si>
  <si>
    <t>031900553.IB</t>
  </si>
  <si>
    <t>19鹰潭投资PPN001</t>
  </si>
  <si>
    <t>鹰潭市国有控股集团有限公司</t>
  </si>
  <si>
    <t>031900555.IB</t>
  </si>
  <si>
    <t>19大同煤矿PPN007</t>
  </si>
  <si>
    <t>031900556.IB</t>
  </si>
  <si>
    <t>19九江城投PPN001</t>
  </si>
  <si>
    <t>九江市城市建设投资有限公司</t>
  </si>
  <si>
    <t>031900557.IB</t>
  </si>
  <si>
    <t>19阳煤PPN008</t>
  </si>
  <si>
    <t>031900558.IB</t>
  </si>
  <si>
    <t>19晋能PPN004</t>
  </si>
  <si>
    <t>031900560.IB</t>
  </si>
  <si>
    <t>19吉安城建PPN002</t>
  </si>
  <si>
    <t>031900562.IB</t>
  </si>
  <si>
    <t>19九联投资PPN002</t>
  </si>
  <si>
    <t>031900565.IB</t>
  </si>
  <si>
    <t>19云铁投PPN001</t>
  </si>
  <si>
    <t>云南省铁路投资有限公司</t>
  </si>
  <si>
    <t>031900566.IB</t>
  </si>
  <si>
    <t>19阳澄湖PPN002</t>
  </si>
  <si>
    <t>031900567.IB</t>
  </si>
  <si>
    <t>19淮安交通PPN002</t>
  </si>
  <si>
    <t>031900568.IB</t>
  </si>
  <si>
    <t>19益阳高新PPN001</t>
  </si>
  <si>
    <t>益阳高新产业发展投资集团有限公司</t>
  </si>
  <si>
    <t>031900571.IB</t>
  </si>
  <si>
    <t>19宁河西PPN001</t>
  </si>
  <si>
    <t>031900574.IB</t>
  </si>
  <si>
    <t>19六合交通PPN001</t>
  </si>
  <si>
    <t>031900576.IB</t>
  </si>
  <si>
    <t>19莱芜城发PPN001</t>
  </si>
  <si>
    <t>莱芜城市发展集团有限公司</t>
  </si>
  <si>
    <t>031900577.IB</t>
  </si>
  <si>
    <t>19兰州城投PPN006</t>
  </si>
  <si>
    <t>031900578.IB</t>
  </si>
  <si>
    <t>19南新建总PPN001</t>
  </si>
  <si>
    <t>031900579.IB</t>
  </si>
  <si>
    <t>19青白江PPN001</t>
  </si>
  <si>
    <t>031900580.IB</t>
  </si>
  <si>
    <t>19武夷投资PPN001</t>
  </si>
  <si>
    <t>031900581.IB</t>
  </si>
  <si>
    <t>19杭州湾新PPN003</t>
  </si>
  <si>
    <t>031900582.IB</t>
  </si>
  <si>
    <t>19宁河西PPN002</t>
  </si>
  <si>
    <t>031900583.IB</t>
  </si>
  <si>
    <t>19淮安经开PPN002</t>
  </si>
  <si>
    <t>淮安经济技术开发区经济发展集团有限公司</t>
  </si>
  <si>
    <t>031900586.IB</t>
  </si>
  <si>
    <t>19黄石众邦PPN001</t>
  </si>
  <si>
    <t>黄石市众邦城市住房投资有限公司</t>
  </si>
  <si>
    <t>031900587.IB</t>
  </si>
  <si>
    <t>19京开投PPN002</t>
  </si>
  <si>
    <t>031900588.IB</t>
  </si>
  <si>
    <t>19东阳光PPN002</t>
  </si>
  <si>
    <t>031900600.IB</t>
  </si>
  <si>
    <t>19株洲城建PPN002</t>
  </si>
  <si>
    <t>031900602.IB</t>
  </si>
  <si>
    <t>19龙岩投资PPN002</t>
  </si>
  <si>
    <t>031900604.IB</t>
  </si>
  <si>
    <t>19合川投资PPN002</t>
  </si>
  <si>
    <t>031900605.IB</t>
  </si>
  <si>
    <t>19闽电子PPN001</t>
  </si>
  <si>
    <t>031900606.IB</t>
  </si>
  <si>
    <t>19冀中能源PPN003</t>
  </si>
  <si>
    <t>031900607.IB</t>
  </si>
  <si>
    <t>19溧水经开PPN005</t>
  </si>
  <si>
    <t>031900608.IB</t>
  </si>
  <si>
    <t>19丽水城建PPN003</t>
  </si>
  <si>
    <t>031900615.IB</t>
  </si>
  <si>
    <t>19随州高新PPN001</t>
  </si>
  <si>
    <t>随州高新技术产业投资有限公司</t>
  </si>
  <si>
    <t>031900616.IB</t>
  </si>
  <si>
    <t>19榆林城投PPN001</t>
  </si>
  <si>
    <t>031900617.IB</t>
  </si>
  <si>
    <t>19新建元PPN001</t>
  </si>
  <si>
    <t>苏州新建元控股集团有限公司</t>
  </si>
  <si>
    <t>031900620.IB</t>
  </si>
  <si>
    <t>19山西路桥PPN003</t>
  </si>
  <si>
    <t>031900622.IB</t>
  </si>
  <si>
    <t>19兰州城投PPN007</t>
  </si>
  <si>
    <t>031900624.IB</t>
  </si>
  <si>
    <t>19郴发集团PPN002</t>
  </si>
  <si>
    <t>031900625.IB</t>
  </si>
  <si>
    <t>19晋能PPN005</t>
  </si>
  <si>
    <t>031900627.IB</t>
  </si>
  <si>
    <t>19南京软件PPN001</t>
  </si>
  <si>
    <t>南京软件谷发展有限公司</t>
  </si>
  <si>
    <t>031900628.IB</t>
  </si>
  <si>
    <t>19达州投资PPN002</t>
  </si>
  <si>
    <t>031900630.IB</t>
  </si>
  <si>
    <t>19德州财金PPN001</t>
  </si>
  <si>
    <t>德州财金投资控股集团有限公司</t>
  </si>
  <si>
    <t>031900631.IB</t>
  </si>
  <si>
    <t>19兰州城投PPN004</t>
  </si>
  <si>
    <t>031900634.IB</t>
  </si>
  <si>
    <t>19阳煤PPN009</t>
  </si>
  <si>
    <t>031900635.IB</t>
  </si>
  <si>
    <t>19荆门城建PPN001</t>
  </si>
  <si>
    <t>湖北荆门城建集团有限公司</t>
  </si>
  <si>
    <t>031900637.IB</t>
  </si>
  <si>
    <t>19昆明公租PPN002</t>
  </si>
  <si>
    <t>031900640.IB</t>
  </si>
  <si>
    <t>19联发PPN002</t>
  </si>
  <si>
    <t>031900641.IB</t>
  </si>
  <si>
    <t>19宿迁城投PPN002</t>
  </si>
  <si>
    <t>031900642.IB</t>
  </si>
  <si>
    <t>19宝鸡投资PPN002</t>
  </si>
  <si>
    <t>031900643.IB</t>
  </si>
  <si>
    <t>19六合经开PPN001</t>
  </si>
  <si>
    <t>031900644.IB</t>
  </si>
  <si>
    <t>19靖江港PPN003</t>
  </si>
  <si>
    <t>031900645.IB</t>
  </si>
  <si>
    <t>19梅山岛PPN002</t>
  </si>
  <si>
    <t>031900646.IB</t>
  </si>
  <si>
    <t>19珞璜建司PPN001</t>
  </si>
  <si>
    <t>031900648.IB</t>
  </si>
  <si>
    <t>19沧州建投PPN002</t>
  </si>
  <si>
    <t>031900651.IB</t>
  </si>
  <si>
    <t>19镜湖建设PPN002</t>
  </si>
  <si>
    <t>031900652.IB</t>
  </si>
  <si>
    <t>19乌经开PPN002</t>
  </si>
  <si>
    <t>031900653.IB</t>
  </si>
  <si>
    <t>19柳州投资PPN001</t>
  </si>
  <si>
    <t>031900654.IB</t>
  </si>
  <si>
    <t>19渝惠通PPN002</t>
  </si>
  <si>
    <t>031900657.IB</t>
  </si>
  <si>
    <t>19津临港PPN001</t>
  </si>
  <si>
    <t>天津临港建设开发有限公司</t>
  </si>
  <si>
    <t>031900659.IB</t>
  </si>
  <si>
    <t>19本溪城投PPN001</t>
  </si>
  <si>
    <t>031900662.IB</t>
  </si>
  <si>
    <t>19兰州城投PPN008</t>
  </si>
  <si>
    <t>031900663.IB</t>
  </si>
  <si>
    <t>19永州城投PPN001</t>
  </si>
  <si>
    <t>永州市城市建设投资发展有限责任公司</t>
  </si>
  <si>
    <t>031900665.IB</t>
  </si>
  <si>
    <t>19河南资产PPN001</t>
  </si>
  <si>
    <t>河南资产管理有限公司</t>
  </si>
  <si>
    <t>031900666.IB</t>
  </si>
  <si>
    <t>19温现代PPN001</t>
  </si>
  <si>
    <t>温州市现代服务业发展集团有限公司</t>
  </si>
  <si>
    <t>031900667.IB</t>
  </si>
  <si>
    <t>19巴南园区PPN002</t>
  </si>
  <si>
    <t>031900668.IB</t>
  </si>
  <si>
    <t>19芜湖建设PPN001</t>
  </si>
  <si>
    <t>031900669.IB</t>
  </si>
  <si>
    <t>19盐城东方PPN001</t>
  </si>
  <si>
    <t>031900672.IB</t>
  </si>
  <si>
    <t>19滨湖建设PPN001</t>
  </si>
  <si>
    <t>031900674.IB</t>
  </si>
  <si>
    <t>19松原城建PPN004</t>
  </si>
  <si>
    <t>031900675.IB</t>
  </si>
  <si>
    <t>19衡阳城投PPN003</t>
  </si>
  <si>
    <t>031900676.IB</t>
  </si>
  <si>
    <t>19金堂国资PPN001</t>
  </si>
  <si>
    <t>金堂县国有资产投资经营有限责任公司</t>
  </si>
  <si>
    <t>031900677.IB</t>
  </si>
  <si>
    <t>19蜀州城投PPN001</t>
  </si>
  <si>
    <t>成都市蜀州城市建设投资有限责任公司</t>
  </si>
  <si>
    <t>031900680.IB</t>
  </si>
  <si>
    <t>19南安市贸PPN001</t>
  </si>
  <si>
    <t>南安市贸工农投资经营有限公司</t>
  </si>
  <si>
    <t>031900681.IB</t>
  </si>
  <si>
    <t>19漯河城投PPN001</t>
  </si>
  <si>
    <t>031900682.IB</t>
  </si>
  <si>
    <t>19晋国电PPN001</t>
  </si>
  <si>
    <t>山西国际电力集团有限公司</t>
  </si>
  <si>
    <t>031900683.IB</t>
  </si>
  <si>
    <t>19云工投PPN001</t>
  </si>
  <si>
    <t>031900684.IB</t>
  </si>
  <si>
    <t>19栖霞旅游PPN001</t>
  </si>
  <si>
    <t>南京栖霞山旅游发展有限公司</t>
  </si>
  <si>
    <t>031900685.IB</t>
  </si>
  <si>
    <t>19双福建设PPN003</t>
  </si>
  <si>
    <t>031900688.IB</t>
  </si>
  <si>
    <t>19黄石众邦PPN002</t>
  </si>
  <si>
    <t>031900693.IB</t>
  </si>
  <si>
    <t>19滨湖建设PPN002</t>
  </si>
  <si>
    <t>031900694.IB</t>
  </si>
  <si>
    <t>19晋能PPN006</t>
  </si>
  <si>
    <t>031900697.IB</t>
  </si>
  <si>
    <t>19淮安国联PPN002</t>
  </si>
  <si>
    <t>031900698.IB</t>
  </si>
  <si>
    <t>19长春轨交PPN001</t>
  </si>
  <si>
    <t>031900699.IB</t>
  </si>
  <si>
    <t>19青岛财富PPN001</t>
  </si>
  <si>
    <t>青岛全球财富中心开发建设有限公司</t>
  </si>
  <si>
    <t>031900701.IB</t>
  </si>
  <si>
    <t>19象山经开PPN001</t>
  </si>
  <si>
    <t>象山经济开发区科技园区建设开发有限公司</t>
  </si>
  <si>
    <t>031900703.IB</t>
  </si>
  <si>
    <t>19晋能PPN007</t>
  </si>
  <si>
    <t>031900704.IB</t>
  </si>
  <si>
    <t>19阳煤PPN010</t>
  </si>
  <si>
    <t>031900705.IB</t>
  </si>
  <si>
    <t>19大同煤矿PPN009</t>
  </si>
  <si>
    <t>031900706.IB</t>
  </si>
  <si>
    <t>19建发地产PPN002</t>
  </si>
  <si>
    <t>031900708.IB</t>
  </si>
  <si>
    <t>19郫国投PPN001</t>
  </si>
  <si>
    <t>031900709.IB</t>
  </si>
  <si>
    <t>19晋陵投资PPN001</t>
  </si>
  <si>
    <t>常州市晋陵投资集团有限公司</t>
  </si>
  <si>
    <t>031900710.IB</t>
  </si>
  <si>
    <t>19国金租赁PPN001</t>
  </si>
  <si>
    <t>上海国金融资租赁有限公司</t>
  </si>
  <si>
    <t>031900711.IB</t>
  </si>
  <si>
    <t>19怀化城投PPN002</t>
  </si>
  <si>
    <t>031900713.IB</t>
  </si>
  <si>
    <t>19江宁国资PPN001</t>
  </si>
  <si>
    <t>031900714.IB</t>
  </si>
  <si>
    <t>19荆门城投PPN002</t>
  </si>
  <si>
    <t>031900716.IB</t>
  </si>
  <si>
    <t>19景德城投PPN002</t>
  </si>
  <si>
    <t>景德镇市城市建设投资集团有限责任公司</t>
  </si>
  <si>
    <t>031900717.IB</t>
  </si>
  <si>
    <t>19蒙高路PPN003</t>
  </si>
  <si>
    <t>031900718.IB</t>
  </si>
  <si>
    <t>19大足城乡PPN001</t>
  </si>
  <si>
    <t>031900719.IB</t>
  </si>
  <si>
    <t>19宁海城投PPN003</t>
  </si>
  <si>
    <t>031900720.IB</t>
  </si>
  <si>
    <t>19白沙洲PPN001</t>
  </si>
  <si>
    <t>031900722.IB</t>
  </si>
  <si>
    <t>19兰州建投PPN001</t>
  </si>
  <si>
    <t>兰州建设投资(控股)集团有限公司</t>
  </si>
  <si>
    <t>031900723.IB</t>
  </si>
  <si>
    <t>19空港城发PPN001</t>
  </si>
  <si>
    <t>成都空港城市发展集团有限公司</t>
  </si>
  <si>
    <t>031900725.IB</t>
  </si>
  <si>
    <t>19望涛投资PPN001</t>
  </si>
  <si>
    <t>江苏望涛投资建设有限公司</t>
  </si>
  <si>
    <t>031900726.IB</t>
  </si>
  <si>
    <t>19建发地产PPN003</t>
  </si>
  <si>
    <t>031900728.IB</t>
  </si>
  <si>
    <t>19滨州城建PPN001</t>
  </si>
  <si>
    <t>031900729.IB</t>
  </si>
  <si>
    <t>19宜春创业PPN002</t>
  </si>
  <si>
    <t>031900731.IB</t>
  </si>
  <si>
    <t>19东方医药PPN002</t>
  </si>
  <si>
    <t>031900733.IB</t>
  </si>
  <si>
    <t>19张家经投PPN002</t>
  </si>
  <si>
    <t>031900734.IB</t>
  </si>
  <si>
    <t>19联想PPN001</t>
  </si>
  <si>
    <t>联想控股股份有限公司</t>
  </si>
  <si>
    <t>031900737.IB</t>
  </si>
  <si>
    <t>19润业投资PPN001</t>
  </si>
  <si>
    <t>031900738.IB</t>
  </si>
  <si>
    <t>19武汉车都PPN002</t>
  </si>
  <si>
    <t>武汉东湖高新集团股份有限公司</t>
  </si>
  <si>
    <t>031900741.IB</t>
  </si>
  <si>
    <t>19溧水经开PPN004</t>
  </si>
  <si>
    <t>031900742.IB</t>
  </si>
  <si>
    <t>19宣城经开PPN001</t>
  </si>
  <si>
    <t>031900743.IB</t>
  </si>
  <si>
    <t>19阿克苏PPN001</t>
  </si>
  <si>
    <t>031900744.IB</t>
  </si>
  <si>
    <t>19新盛投资PPN001</t>
  </si>
  <si>
    <t>031900745.IB</t>
  </si>
  <si>
    <t>19嘉秀发展PPN003</t>
  </si>
  <si>
    <t>031900746.IB</t>
  </si>
  <si>
    <t>19温州经开PPN001</t>
  </si>
  <si>
    <t>温州经济技术开发区国有资产经营有限公司</t>
  </si>
  <si>
    <t>031900747.IB</t>
  </si>
  <si>
    <t>19平顶发展PPN002</t>
  </si>
  <si>
    <t>031900748.IB</t>
  </si>
  <si>
    <t>19寿光城投PPN002</t>
  </si>
  <si>
    <t>031900749.IB</t>
  </si>
  <si>
    <t>19九龙园PPN001</t>
  </si>
  <si>
    <t>031900750.IB</t>
  </si>
  <si>
    <t>19泰华信PPN003</t>
  </si>
  <si>
    <t>031900751.IB</t>
  </si>
  <si>
    <t>19富邦PPN002</t>
  </si>
  <si>
    <t>031900752.IB</t>
  </si>
  <si>
    <t>19弘湘国投PPN001</t>
  </si>
  <si>
    <t>衡阳弘湘国有投资(控股)集团有限公司</t>
  </si>
  <si>
    <t>031900753.IB</t>
  </si>
  <si>
    <t>19常德文旅PPN002</t>
  </si>
  <si>
    <t>031900754.IB</t>
  </si>
  <si>
    <t>19株洲循环PPN001</t>
  </si>
  <si>
    <t>株洲循环经济投资发展集团有限公司</t>
  </si>
  <si>
    <t>031900755.IB</t>
  </si>
  <si>
    <t>19余杭创新PPN003</t>
  </si>
  <si>
    <t>031900756.IB</t>
  </si>
  <si>
    <t>19新航建设PPN003</t>
  </si>
  <si>
    <t>031900758.IB</t>
  </si>
  <si>
    <t>19浏阳城建PPN001</t>
  </si>
  <si>
    <t>031900762.IB</t>
  </si>
  <si>
    <t>19九江城投PPN002</t>
  </si>
  <si>
    <t>031900764.IB</t>
  </si>
  <si>
    <t>19济宁城投PPN001</t>
  </si>
  <si>
    <t>031900767.IB</t>
  </si>
  <si>
    <t>19粤资产PPN001</t>
  </si>
  <si>
    <t>031900768.IB</t>
  </si>
  <si>
    <t>19盐城高新PPN004</t>
  </si>
  <si>
    <t>031900770.IB</t>
  </si>
  <si>
    <t>19余杭城开PPN001</t>
  </si>
  <si>
    <t>杭州余杭城市开发建设有限公司</t>
  </si>
  <si>
    <t>031900771.IB</t>
  </si>
  <si>
    <t>19宜兴城投PPN002</t>
  </si>
  <si>
    <t>031900776.IB</t>
  </si>
  <si>
    <t>19江阴公PPN007</t>
  </si>
  <si>
    <t>031900780.IB</t>
  </si>
  <si>
    <t>19三明城投PPN001</t>
  </si>
  <si>
    <t>三明市城市建设投资集团有限公司</t>
  </si>
  <si>
    <t>031900781.IB</t>
  </si>
  <si>
    <t>19厦国贸PPN001</t>
  </si>
  <si>
    <t>031900782.IB</t>
  </si>
  <si>
    <t>19连云港PPN002</t>
  </si>
  <si>
    <t>031900783.IB</t>
  </si>
  <si>
    <t>19汉当科PPN002</t>
  </si>
  <si>
    <t>031900785.IB</t>
  </si>
  <si>
    <t>19晋能PPN009</t>
  </si>
  <si>
    <t>031900787.IB</t>
  </si>
  <si>
    <t>19新津城投PPN001</t>
  </si>
  <si>
    <t>031900790.IB</t>
  </si>
  <si>
    <t>19肥西建投PPN001</t>
  </si>
  <si>
    <t>肥西县城乡建设投资(集团)有限公司</t>
  </si>
  <si>
    <t>031900792.IB</t>
  </si>
  <si>
    <t>19惠临投资PPN001</t>
  </si>
  <si>
    <t>031900793.IB</t>
  </si>
  <si>
    <t>19南昌城投PPN001</t>
  </si>
  <si>
    <t>031900794.IB</t>
  </si>
  <si>
    <t>19乌经开PPN003</t>
  </si>
  <si>
    <t>031900795.IB</t>
  </si>
  <si>
    <t>19海兴PPN002</t>
  </si>
  <si>
    <t>盐城市海兴集团有限公司</t>
  </si>
  <si>
    <t>031900796.IB</t>
  </si>
  <si>
    <t>19绍兴公用PPN002</t>
  </si>
  <si>
    <t>031900798.IB</t>
  </si>
  <si>
    <t>19株洲云龙PPN001</t>
  </si>
  <si>
    <t>031900799.IB</t>
  </si>
  <si>
    <t>19绵阳投资PPN001</t>
  </si>
  <si>
    <t>031900800.IB</t>
  </si>
  <si>
    <t>19铜陵建投PPN001</t>
  </si>
  <si>
    <t>031900801.IB</t>
  </si>
  <si>
    <t>19金堂国资PPN002</t>
  </si>
  <si>
    <t>031900802.IB</t>
  </si>
  <si>
    <t>19津南城投PPN001</t>
  </si>
  <si>
    <t>031900805.IB</t>
  </si>
  <si>
    <t>19湘粮PPN001</t>
  </si>
  <si>
    <t>031900807.IB</t>
  </si>
  <si>
    <t>19莱芜城发PPN002</t>
  </si>
  <si>
    <t>031900809.IB</t>
  </si>
  <si>
    <t>19玉溪开投PPN001</t>
  </si>
  <si>
    <t>玉溪市开发投资有限公司</t>
  </si>
  <si>
    <t>031900810.IB</t>
  </si>
  <si>
    <t>19江门滨江PPN002</t>
  </si>
  <si>
    <t>031900811.IB</t>
  </si>
  <si>
    <t>19南通滨海PPN001</t>
  </si>
  <si>
    <t>南通滨海投资发展有限公司</t>
  </si>
  <si>
    <t>031900813.IB</t>
  </si>
  <si>
    <t>19丽水城建PPN004</t>
  </si>
  <si>
    <t>031900815.IB</t>
  </si>
  <si>
    <t>19冀中能源PPN004</t>
  </si>
  <si>
    <t>031900816.IB</t>
  </si>
  <si>
    <t>19闽电子PPN002</t>
  </si>
  <si>
    <t>031900817.IB</t>
  </si>
  <si>
    <t>19外滩PPN002</t>
  </si>
  <si>
    <t>031900823.IB</t>
  </si>
  <si>
    <t>19河南资产PPN002</t>
  </si>
  <si>
    <t>031900824.IB</t>
  </si>
  <si>
    <t>19赤峰国资PPN002</t>
  </si>
  <si>
    <t>031900825.IB</t>
  </si>
  <si>
    <t>19滇池投资PPN001</t>
  </si>
  <si>
    <t>031900826.IB</t>
  </si>
  <si>
    <t>19粤资产PPN002</t>
  </si>
  <si>
    <t>031900831.IB</t>
  </si>
  <si>
    <t>19大榭开发PPN001</t>
  </si>
  <si>
    <t>031900832.IB</t>
  </si>
  <si>
    <t>19南翔贸易PPN001</t>
  </si>
  <si>
    <t>安徽省南翔贸易(集团)有限公司</t>
  </si>
  <si>
    <t>031900835.IB</t>
  </si>
  <si>
    <t>19青山湖PPN001</t>
  </si>
  <si>
    <t>浙江杭州青山湖科技城投资集团有限公司</t>
  </si>
  <si>
    <t>031900836.IB</t>
  </si>
  <si>
    <t>19弘湘国投PPN002</t>
  </si>
  <si>
    <t>031900837.IB</t>
  </si>
  <si>
    <t>19津南城投PPN002</t>
  </si>
  <si>
    <t>031900838.IB</t>
  </si>
  <si>
    <t>19桐乡城投PPN002</t>
  </si>
  <si>
    <t>031900839.IB</t>
  </si>
  <si>
    <t>19常德城投PPN002</t>
  </si>
  <si>
    <t>031900840.IB</t>
  </si>
  <si>
    <t>19浦口交通PPN001</t>
  </si>
  <si>
    <t>031900841.IB</t>
  </si>
  <si>
    <t>19宁海城投PPN004</t>
  </si>
  <si>
    <t>031900845.IB</t>
  </si>
  <si>
    <t>19阳煤PPN011</t>
  </si>
  <si>
    <t>031900846.IB</t>
  </si>
  <si>
    <t>19荆门城投PPN003</t>
  </si>
  <si>
    <t>031900847.IB</t>
  </si>
  <si>
    <t>19富邦PPN003</t>
  </si>
  <si>
    <t>031900849.IB</t>
  </si>
  <si>
    <t>19沪地产PPN001</t>
  </si>
  <si>
    <t>031900850.IB</t>
  </si>
  <si>
    <t>19奉化投资PPN001</t>
  </si>
  <si>
    <t>宁波市奉化区投资有限公司</t>
  </si>
  <si>
    <t>031900851.IB</t>
  </si>
  <si>
    <t>19兰州城投PPN009</t>
  </si>
  <si>
    <t>031900852.IB</t>
  </si>
  <si>
    <t>19晋能PPN010</t>
  </si>
  <si>
    <t>031900853.IB</t>
  </si>
  <si>
    <t>19连云港PPN003</t>
  </si>
  <si>
    <t>031900854.IB</t>
  </si>
  <si>
    <t>19亳州城建PPN002</t>
  </si>
  <si>
    <t>031900856.IB</t>
  </si>
  <si>
    <t>19武夷投资PPN002</t>
  </si>
  <si>
    <t>031900857.IB</t>
  </si>
  <si>
    <t>19大同煤矿PPN011</t>
  </si>
  <si>
    <t>031900858.IB</t>
  </si>
  <si>
    <t>19永州城投PPN002</t>
  </si>
  <si>
    <t>031900859.IB</t>
  </si>
  <si>
    <t>19武进经发PPN003</t>
  </si>
  <si>
    <t>031900861.IB</t>
  </si>
  <si>
    <t>19长春轨交PPN002</t>
  </si>
  <si>
    <t>031900862.IB</t>
  </si>
  <si>
    <t>19蚌埠投资PPN001</t>
  </si>
  <si>
    <t>031900863.IB</t>
  </si>
  <si>
    <t>19慈湖高新PPN001</t>
  </si>
  <si>
    <t>031900865.IB</t>
  </si>
  <si>
    <t>19商丘发展PPN001</t>
  </si>
  <si>
    <t>031900866.IB</t>
  </si>
  <si>
    <t>19联发PPN003</t>
  </si>
  <si>
    <t>031900867.IB</t>
  </si>
  <si>
    <t>19兴蜀投资PPN001</t>
  </si>
  <si>
    <t>成都兴蜀投资开发有限责任公司</t>
  </si>
  <si>
    <t>031900869.IB</t>
  </si>
  <si>
    <t>19临沂投资PPN001</t>
  </si>
  <si>
    <t>临沂投资发展集团有限公司</t>
  </si>
  <si>
    <t>031900871.IB</t>
  </si>
  <si>
    <t>19海通恒信PPN003</t>
  </si>
  <si>
    <t>031900872.IB</t>
  </si>
  <si>
    <t>19平阳国资PPN001</t>
  </si>
  <si>
    <t>平阳县国资发展有限公司</t>
  </si>
  <si>
    <t>北京华联集团投资控股有限公司</t>
  </si>
  <si>
    <t>031900874.IB</t>
  </si>
  <si>
    <t>19娄底城投PPN002</t>
  </si>
  <si>
    <t>031900875.IB</t>
  </si>
  <si>
    <t>19宣城经开PPN002</t>
  </si>
  <si>
    <t>031900876.IB</t>
  </si>
  <si>
    <t>19临安交投PPN001</t>
  </si>
  <si>
    <t>杭州市临安区交通投资发展有限公司</t>
  </si>
  <si>
    <t>031900877.IB</t>
  </si>
  <si>
    <t>19悦达PPN002</t>
  </si>
  <si>
    <t>031900878.IB</t>
  </si>
  <si>
    <t>19铜陵建投PPN002</t>
  </si>
  <si>
    <t>031900879.IB</t>
  </si>
  <si>
    <t>19西宁城投PPN001</t>
  </si>
  <si>
    <t>031900881.IB</t>
  </si>
  <si>
    <t>19淮南矿PPN001</t>
  </si>
  <si>
    <t>031900882.IB</t>
  </si>
  <si>
    <t>19武夷建设PPN001</t>
  </si>
  <si>
    <t>南平市武夷新区建设发展有限公司</t>
  </si>
  <si>
    <t>031900883.IB</t>
  </si>
  <si>
    <t>19粤资产PPN003</t>
  </si>
  <si>
    <t>031900884.IB</t>
  </si>
  <si>
    <t>19湛江交投PPN001</t>
  </si>
  <si>
    <t>031900888.IB</t>
  </si>
  <si>
    <t>19连云港PPN004</t>
  </si>
  <si>
    <t>031900889.IB</t>
  </si>
  <si>
    <t>19长春城开PPN002</t>
  </si>
  <si>
    <t>031900891.IB</t>
  </si>
  <si>
    <t>19盐城高新PPN005</t>
  </si>
  <si>
    <t>031900892.IB</t>
  </si>
  <si>
    <t>19兰州建投PPN002</t>
  </si>
  <si>
    <t>031900893.IB</t>
  </si>
  <si>
    <t>19沛县城投PPN001</t>
  </si>
  <si>
    <t>沛县城市投资开发有限公司</t>
  </si>
  <si>
    <t>031900896.IB</t>
  </si>
  <si>
    <t>19海州湾PPN003</t>
  </si>
  <si>
    <t>031900897.IB</t>
  </si>
  <si>
    <t>19淄博城运PPN002</t>
  </si>
  <si>
    <t>031900898.IB</t>
  </si>
  <si>
    <t>19南川惠农PPN001</t>
  </si>
  <si>
    <t>031900910.IB</t>
  </si>
  <si>
    <t>19赣州城投PPN001</t>
  </si>
  <si>
    <t>031900912.IB</t>
  </si>
  <si>
    <t>19长沙高新PPN001</t>
  </si>
  <si>
    <t>031900913.IB</t>
  </si>
  <si>
    <t>19大足国资PPN002</t>
  </si>
  <si>
    <t>031900914.IB</t>
  </si>
  <si>
    <t>19江宁滨江PPN002</t>
  </si>
  <si>
    <t>031900915.IB</t>
  </si>
  <si>
    <t>19南湖投资PPN002</t>
  </si>
  <si>
    <t>031900916.IB</t>
  </si>
  <si>
    <t>19漳州城投PPN001</t>
  </si>
  <si>
    <t>031900920.IB</t>
  </si>
  <si>
    <t>19晋能PPN011</t>
  </si>
  <si>
    <t>031900921.IB</t>
  </si>
  <si>
    <t>19南阳投资PPN001</t>
  </si>
  <si>
    <t>南阳投资集团有限公司</t>
  </si>
  <si>
    <t>031900924.IB</t>
  </si>
  <si>
    <t>19新庐陵PPN001</t>
  </si>
  <si>
    <t>吉安市新庐陵投资发展有限公司</t>
  </si>
  <si>
    <t>031900925.IB</t>
  </si>
  <si>
    <t>19鄂州城投PPN001</t>
  </si>
  <si>
    <t>鄂州市城市建设投资有限公司</t>
  </si>
  <si>
    <t>031900926.IB</t>
  </si>
  <si>
    <t>19建湖城投PPN001</t>
  </si>
  <si>
    <t>031900930.IB</t>
  </si>
  <si>
    <t>19余杭创新PPN004</t>
  </si>
  <si>
    <t>031900932.IB</t>
  </si>
  <si>
    <t>19江门滨江PPN003</t>
  </si>
  <si>
    <t>031900933.IB</t>
  </si>
  <si>
    <t>19株洲高科PPN001</t>
  </si>
  <si>
    <t>031900934.IB</t>
  </si>
  <si>
    <t>19宣城经开PPN003</t>
  </si>
  <si>
    <t>031900936.IB</t>
  </si>
  <si>
    <t>19巴南公路PPN003</t>
  </si>
  <si>
    <t>031900937.IB</t>
  </si>
  <si>
    <t>19合肥城建PPN001</t>
  </si>
  <si>
    <t>合肥城建发展股份有限公司</t>
  </si>
  <si>
    <t>031900939.IB</t>
  </si>
  <si>
    <t>19浏阳城建PPN002</t>
  </si>
  <si>
    <t>031900940.IB</t>
  </si>
  <si>
    <t>19西汇投资PPN001</t>
  </si>
  <si>
    <t>成都市西汇投资有限公司</t>
  </si>
  <si>
    <t>031900941.IB</t>
  </si>
  <si>
    <t>19良渚文化PPN001</t>
  </si>
  <si>
    <t>031900942.IB</t>
  </si>
  <si>
    <t>19共享工业PPN001</t>
  </si>
  <si>
    <t>032000001.IB</t>
  </si>
  <si>
    <t>20平阳国资PPN001</t>
  </si>
  <si>
    <t>032000002.IB</t>
  </si>
  <si>
    <t>20抚州投资PPN001</t>
  </si>
  <si>
    <t>032000003.IB</t>
  </si>
  <si>
    <t>20余杭创新PPN001</t>
  </si>
  <si>
    <t>032000004.IB</t>
  </si>
  <si>
    <t>20连云港PPN001</t>
  </si>
  <si>
    <t>032000005.IB</t>
  </si>
  <si>
    <t>20嘉兴滨海PPN001</t>
  </si>
  <si>
    <t>032000006.IB</t>
  </si>
  <si>
    <t>20吴中经发PPN001</t>
  </si>
  <si>
    <t>032000007.IB</t>
  </si>
  <si>
    <t>20云铁投PPN001</t>
  </si>
  <si>
    <t>032000010.IB</t>
  </si>
  <si>
    <t>20开滦PPN001</t>
  </si>
  <si>
    <t>032000014.IB</t>
  </si>
  <si>
    <t>20衡阳城投PPN001</t>
  </si>
  <si>
    <t>032000016.IB</t>
  </si>
  <si>
    <t>20溧水商贸PPN001</t>
  </si>
  <si>
    <t>032000018.IB</t>
  </si>
  <si>
    <t>20吴中经发PPN002</t>
  </si>
  <si>
    <t>032000020.IB</t>
  </si>
  <si>
    <t>20天恒置业PPN001</t>
  </si>
  <si>
    <t>032000021.IB</t>
  </si>
  <si>
    <t>20阳煤PPN001</t>
  </si>
  <si>
    <t>032000023.IB</t>
  </si>
  <si>
    <t>20九联投资PPN001</t>
  </si>
  <si>
    <t>032000024.IB</t>
  </si>
  <si>
    <t>20宝鸡投资PPN001</t>
  </si>
  <si>
    <t>032000026.IB</t>
  </si>
  <si>
    <t>20南翔贸易PPN001</t>
  </si>
  <si>
    <t>032000028.IB</t>
  </si>
  <si>
    <t>20闽漳龙PPN001</t>
  </si>
  <si>
    <t>032000030.IB</t>
  </si>
  <si>
    <t>20宜兴城投PPN001</t>
  </si>
  <si>
    <t>032000033.IB</t>
  </si>
  <si>
    <t>20株洲金城PPN001</t>
  </si>
  <si>
    <t>032000034.IB</t>
  </si>
  <si>
    <t>20余杭创新PPN002</t>
  </si>
  <si>
    <t>032000035.IB</t>
  </si>
  <si>
    <t>20南湖投资PPN001</t>
  </si>
  <si>
    <t>032000036.IB</t>
  </si>
  <si>
    <t>20肥西建投PPN001</t>
  </si>
  <si>
    <t>032000037.IB</t>
  </si>
  <si>
    <t>20徐州新盛PPN001</t>
  </si>
  <si>
    <t>032000038.IB</t>
  </si>
  <si>
    <t>20新海连PPN001</t>
  </si>
  <si>
    <t>032000039.IB</t>
  </si>
  <si>
    <t>20滨建投PPN001</t>
  </si>
  <si>
    <t>032000040.IB</t>
  </si>
  <si>
    <t>20海安动迁PPN001</t>
  </si>
  <si>
    <t>海安城市动迁改造有限公司</t>
  </si>
  <si>
    <t>032000041.IB</t>
  </si>
  <si>
    <t>20随州高新PPN001</t>
  </si>
  <si>
    <t>032000042.IB</t>
  </si>
  <si>
    <t>20临海基投PPN001</t>
  </si>
  <si>
    <t>临海市基础设施投资有限公司</t>
  </si>
  <si>
    <t>032000043.IB</t>
  </si>
  <si>
    <t>20淮安经开PPN001</t>
  </si>
  <si>
    <t>032000044.IB</t>
  </si>
  <si>
    <t>20连云港PPN002</t>
  </si>
  <si>
    <t>032000045.IB</t>
  </si>
  <si>
    <t>20武进经发PPN001</t>
  </si>
  <si>
    <t>032000046.IB</t>
  </si>
  <si>
    <t>20大同煤矿PPN001</t>
  </si>
  <si>
    <t>032000047.IB</t>
  </si>
  <si>
    <t>20苏漕湖PPN001</t>
  </si>
  <si>
    <t>苏州漕湖产业发展集团有限公司</t>
  </si>
  <si>
    <t>032000048.IB</t>
  </si>
  <si>
    <t>20晋江产投PPN001</t>
  </si>
  <si>
    <t>福建省晋江产业发展投资集团有限公司</t>
  </si>
  <si>
    <t>032000049.IB</t>
  </si>
  <si>
    <t>20盐城高新PPN001</t>
  </si>
  <si>
    <t>032000051.IB</t>
  </si>
  <si>
    <t>20景德城投PPN001</t>
  </si>
  <si>
    <t>032000053.IB</t>
  </si>
  <si>
    <t>20永煤PPN001</t>
  </si>
  <si>
    <t>032000054.IB</t>
  </si>
  <si>
    <t>20乌经建PPN001</t>
  </si>
  <si>
    <t>032000055.IB</t>
  </si>
  <si>
    <t>20老河口PPN001</t>
  </si>
  <si>
    <t>032000057.IB</t>
  </si>
  <si>
    <t>20迪荡新城PPN002</t>
  </si>
  <si>
    <t>绍兴高新技术产业开发区迪荡新城投资发展有限公司</t>
  </si>
  <si>
    <t>032000058.IB</t>
  </si>
  <si>
    <t>20石狮产投PPN001</t>
  </si>
  <si>
    <t>福建石狮产业投资发展集团有限责任公司</t>
  </si>
  <si>
    <t>032000059.IB</t>
  </si>
  <si>
    <t>20嵊州投资PPN001</t>
  </si>
  <si>
    <t>嵊州市投资控股有限公司</t>
  </si>
  <si>
    <t>032000060.IB</t>
  </si>
  <si>
    <t>20长春轨交PPN001</t>
  </si>
  <si>
    <t>032000061.IB</t>
  </si>
  <si>
    <t>20南京浦口PPN002</t>
  </si>
  <si>
    <t>032000062.IB</t>
  </si>
  <si>
    <t>20嘉秀发展PPN001</t>
  </si>
  <si>
    <t>032000063.IB</t>
  </si>
  <si>
    <t>20南京浦口PPN001</t>
  </si>
  <si>
    <t>032000064.IB</t>
  </si>
  <si>
    <t>20海州湾PPN001</t>
  </si>
  <si>
    <t>032000065.IB</t>
  </si>
  <si>
    <t>20常德城投PPN001</t>
  </si>
  <si>
    <t>032000066.IB</t>
  </si>
  <si>
    <t>20缙云资产PPN001</t>
  </si>
  <si>
    <t>032000067.IB</t>
  </si>
  <si>
    <t>20武汉商投PPN001</t>
  </si>
  <si>
    <t>032000068.IB</t>
  </si>
  <si>
    <t>20沪世茂PPN001</t>
  </si>
  <si>
    <t>上海世茂股份有限公司</t>
  </si>
  <si>
    <t>032000071.IB</t>
  </si>
  <si>
    <t>20昆山国创PPN001</t>
  </si>
  <si>
    <t>昆山国创投资集团有限公司</t>
  </si>
  <si>
    <t>032000072.IB</t>
  </si>
  <si>
    <t>20富阳城投PPN001</t>
  </si>
  <si>
    <t>杭州富阳城市建设投资集团有限公司</t>
  </si>
  <si>
    <t>032000073.IB</t>
  </si>
  <si>
    <t>20阳煤PPN002</t>
  </si>
  <si>
    <t>032000075.IB</t>
  </si>
  <si>
    <t>20湘家荡PPN001</t>
  </si>
  <si>
    <t>032000076.IB</t>
  </si>
  <si>
    <t>20阳煤PPN003</t>
  </si>
  <si>
    <t>032000077.IB</t>
  </si>
  <si>
    <t>20星城发展PPN001</t>
  </si>
  <si>
    <t>032000079.IB</t>
  </si>
  <si>
    <t>20西青经开PPN001</t>
  </si>
  <si>
    <t>032000080.IB</t>
  </si>
  <si>
    <t>20淮安交通PPN001</t>
  </si>
  <si>
    <t>032000081.IB</t>
  </si>
  <si>
    <t>20海安经开PPN001</t>
  </si>
  <si>
    <t>032000082.IB</t>
  </si>
  <si>
    <t>20银川城投PPN001</t>
  </si>
  <si>
    <t>银川市城市建设投资控股有限公司</t>
  </si>
  <si>
    <t>032000083.IB</t>
  </si>
  <si>
    <t>20盐城高新PPN002</t>
  </si>
  <si>
    <t>032000084.IB</t>
  </si>
  <si>
    <t>20惠临投资PPN001</t>
  </si>
  <si>
    <t>032000087.IB</t>
  </si>
  <si>
    <t>20阜阳投资PPN001</t>
  </si>
  <si>
    <t>032000091.IB</t>
  </si>
  <si>
    <t>20龙建投PPN001</t>
  </si>
  <si>
    <t>黑龙江省建设投资集团有限公司</t>
  </si>
  <si>
    <t>032000093.IB</t>
  </si>
  <si>
    <t>20冀中能源PPN001</t>
  </si>
  <si>
    <t>032000094.IB</t>
  </si>
  <si>
    <t>20漳州城投PPN001</t>
  </si>
  <si>
    <t>032000095.IB</t>
  </si>
  <si>
    <t>20嘉兴现代(疫情防控债)PPN001</t>
  </si>
  <si>
    <t>嘉兴市现代服务业发展投资集团有限公司</t>
  </si>
  <si>
    <t>032000097.IB</t>
  </si>
  <si>
    <t>20江阴城投PPN001</t>
  </si>
  <si>
    <t>032000099.IB</t>
  </si>
  <si>
    <t>20潍坊滨投PPN001</t>
  </si>
  <si>
    <t>032000100.IB</t>
  </si>
  <si>
    <t>20淮北建投PPN001</t>
  </si>
  <si>
    <t>032000101.IB</t>
  </si>
  <si>
    <t>20阳煤PPN004</t>
  </si>
  <si>
    <t>032000102.IB</t>
  </si>
  <si>
    <t>20安经开PPN001</t>
  </si>
  <si>
    <t>032000103.IB</t>
  </si>
  <si>
    <t>20阳煤PPN005</t>
  </si>
  <si>
    <t>032000104.IB</t>
  </si>
  <si>
    <t>20建安投资PPN001</t>
  </si>
  <si>
    <t>032000107.IB</t>
  </si>
  <si>
    <t>20上饶国资PPN001</t>
  </si>
  <si>
    <t>上饶市国有资产经营集团有限公司</t>
  </si>
  <si>
    <t>032000109.IB</t>
  </si>
  <si>
    <t>20合川农业PPN001</t>
  </si>
  <si>
    <t>江苏康缘集团有限责任公司</t>
  </si>
  <si>
    <t>032000112.IB</t>
  </si>
  <si>
    <t>20黄石城投(疫情防控债)PPN001</t>
  </si>
  <si>
    <t>032000113.IB</t>
  </si>
  <si>
    <t>20潞安PPN001</t>
  </si>
  <si>
    <t>032000114.IB</t>
  </si>
  <si>
    <t>20西宁城投PPN001</t>
  </si>
  <si>
    <t>032000117.IB</t>
  </si>
  <si>
    <t>20高创投资PPN001</t>
  </si>
  <si>
    <t>032000118.IB</t>
  </si>
  <si>
    <t>20江津华信PPN001</t>
  </si>
  <si>
    <t>032000119.IB</t>
  </si>
  <si>
    <t>20龙岩投资PPN001</t>
  </si>
  <si>
    <t>032000121.IB</t>
  </si>
  <si>
    <t>20大同煤矿PPN003</t>
  </si>
  <si>
    <t>云南水务投资股份有限公司</t>
  </si>
  <si>
    <t>032000124.IB</t>
  </si>
  <si>
    <t>20粤资产PPN001</t>
  </si>
  <si>
    <t>032000125.IB</t>
  </si>
  <si>
    <t>20南京浦口PPN003</t>
  </si>
  <si>
    <t>032000126.IB</t>
  </si>
  <si>
    <t>20株洲城建PPN001</t>
  </si>
  <si>
    <t>032000128.IB</t>
  </si>
  <si>
    <t>20六合经开PPN001</t>
  </si>
  <si>
    <t>032000129.IB</t>
  </si>
  <si>
    <t>20大同煤矿PPN002</t>
  </si>
  <si>
    <t>032000131.IB</t>
  </si>
  <si>
    <t>20宿州城投PPN001</t>
  </si>
  <si>
    <t>032000133.IB</t>
  </si>
  <si>
    <t>20海门交通PPN001</t>
  </si>
  <si>
    <t>海门市交通产业集团有限公司</t>
  </si>
  <si>
    <t>032000135.IB</t>
  </si>
  <si>
    <t>20良渚文化PPN001</t>
  </si>
  <si>
    <t>032000136.IB</t>
  </si>
  <si>
    <t>20贸工农PPN001</t>
  </si>
  <si>
    <t>032000138.IB</t>
  </si>
  <si>
    <t>20许昌投资PPN001</t>
  </si>
  <si>
    <t>032000139.IB</t>
  </si>
  <si>
    <t>20宣城国资PPN001</t>
  </si>
  <si>
    <t>032000140.IB</t>
  </si>
  <si>
    <t>20临海基投(疫情防控债)PPN002</t>
  </si>
  <si>
    <t>032000142.IB</t>
  </si>
  <si>
    <t>20即墨城投PPN001</t>
  </si>
  <si>
    <t>032000143.IB</t>
  </si>
  <si>
    <t>20抚州投资PPN002</t>
  </si>
  <si>
    <t>032000145.IB</t>
  </si>
  <si>
    <t>20长寿经开PPN001</t>
  </si>
  <si>
    <t>重庆长寿经济技术开发区开发投资集团有限公司</t>
  </si>
  <si>
    <t>032000146.IB</t>
  </si>
  <si>
    <t>20黄冈城投PPN001</t>
  </si>
  <si>
    <t>032000149.IB</t>
  </si>
  <si>
    <t>20晋能PPN001</t>
  </si>
  <si>
    <t>032000154.IB</t>
  </si>
  <si>
    <t>20冀中能源PPN002</t>
  </si>
  <si>
    <t>032000155.IB</t>
  </si>
  <si>
    <t>20昆山国创(疫情防控债)PPN002</t>
  </si>
  <si>
    <t>032000157.IB</t>
  </si>
  <si>
    <t>20兰州建投(疫情防控债)PPN001</t>
  </si>
  <si>
    <t>032000158.IB</t>
  </si>
  <si>
    <t>20嘉善经开PPN001</t>
  </si>
  <si>
    <t>嘉善经济技术开发区实业有限公司</t>
  </si>
  <si>
    <t>032000159.IB</t>
  </si>
  <si>
    <t>20郴投集团PPN001</t>
  </si>
  <si>
    <t>032000160.IB</t>
  </si>
  <si>
    <t>20淮安水利PPN001</t>
  </si>
  <si>
    <t>032000161.IB</t>
  </si>
  <si>
    <t>20鄂州城投PPN001</t>
  </si>
  <si>
    <t>032000163.IB</t>
  </si>
  <si>
    <t>20九江城投PPN001</t>
  </si>
  <si>
    <t>032000165.IB</t>
  </si>
  <si>
    <t>20柳州城投PPN001</t>
  </si>
  <si>
    <t>032000166.IB</t>
  </si>
  <si>
    <t>20阜阳建投PPN001</t>
  </si>
  <si>
    <t>032000169.IB</t>
  </si>
  <si>
    <t>20拱墅经投PPN001</t>
  </si>
  <si>
    <t>032000171.IB</t>
  </si>
  <si>
    <t>20甘公投PPN001</t>
  </si>
  <si>
    <t>032000172.IB</t>
  </si>
  <si>
    <t>20人居地产PPN001</t>
  </si>
  <si>
    <t>成都兴城人居地产投资集团股份有限公司</t>
  </si>
  <si>
    <t>032000173.IB</t>
  </si>
  <si>
    <t>20国金租赁(疫情防控债)PPN001</t>
  </si>
  <si>
    <t>032000174.IB</t>
  </si>
  <si>
    <t>20浏阳水利PPN001</t>
  </si>
  <si>
    <t>浏阳市水利建设投资有限公司</t>
  </si>
  <si>
    <t>032000175.IB</t>
  </si>
  <si>
    <t>20延安城投PPN001</t>
  </si>
  <si>
    <t>延安城市建设投资(集团)有限责任公司</t>
  </si>
  <si>
    <t>032000179.IB</t>
  </si>
  <si>
    <t>20阳煤PPN006</t>
  </si>
  <si>
    <t>032000180.IB</t>
  </si>
  <si>
    <t>20新海连PPN002</t>
  </si>
  <si>
    <t>032000181.IB</t>
  </si>
  <si>
    <t>20宿迁城投PPN001</t>
  </si>
  <si>
    <t>032000182.IB</t>
  </si>
  <si>
    <t>20咸宁高新PPN001</t>
  </si>
  <si>
    <t>032000183.IB</t>
  </si>
  <si>
    <t>20如皋经开PPN001</t>
  </si>
  <si>
    <t>032000184.IB</t>
  </si>
  <si>
    <t>20晋天然气PPN001</t>
  </si>
  <si>
    <t>032000185.IB</t>
  </si>
  <si>
    <t>20临安国控PPN001</t>
  </si>
  <si>
    <t>杭州市临安区国有股权控股有限公司</t>
  </si>
  <si>
    <t>032000187.IB</t>
  </si>
  <si>
    <t>20滁州城投PPN001</t>
  </si>
  <si>
    <t>032000188.IB</t>
  </si>
  <si>
    <t>20空港城发PPN001</t>
  </si>
  <si>
    <t>032000190.IB</t>
  </si>
  <si>
    <t>20兰州城投PPN001</t>
  </si>
  <si>
    <t>032000191.IB</t>
  </si>
  <si>
    <t>20建发地产PPN001</t>
  </si>
  <si>
    <t>032000196.IB</t>
  </si>
  <si>
    <t>20河南资产PPN001</t>
  </si>
  <si>
    <t>032000197.IB</t>
  </si>
  <si>
    <t>20凤城河PPN001</t>
  </si>
  <si>
    <t>032000198.IB</t>
  </si>
  <si>
    <t>20云铁投PPN002</t>
  </si>
  <si>
    <t>032000199.IB</t>
  </si>
  <si>
    <t>20滨建投(疫情防控债)PPN002</t>
  </si>
  <si>
    <t>032000200.IB</t>
  </si>
  <si>
    <t>20余杭城建(疫情防控债)PPN001</t>
  </si>
  <si>
    <t>032000201.IB</t>
  </si>
  <si>
    <t>20铜陵建投PPN001</t>
  </si>
  <si>
    <t>032000203.IB</t>
  </si>
  <si>
    <t>20随州城投PPN001</t>
  </si>
  <si>
    <t>随州市城市投资集团有限公司</t>
  </si>
  <si>
    <t>032000205.IB</t>
  </si>
  <si>
    <t>20上虞国投(疫情防控债)PPN001</t>
  </si>
  <si>
    <t>绍兴市上虞区国有资本投资运营有限公司</t>
  </si>
  <si>
    <t>032000207.IB</t>
  </si>
  <si>
    <t>20万州经开(疫情防控债)PPN001</t>
  </si>
  <si>
    <t>重庆万州经济技术开发(集团)有限公司</t>
  </si>
  <si>
    <t>032000208.IB</t>
  </si>
  <si>
    <t>20迪荡新城PPN001</t>
  </si>
  <si>
    <t>032000210.IB</t>
  </si>
  <si>
    <t>20金坛国发PPN001</t>
  </si>
  <si>
    <t>江苏金坛国发国际投资发展有限公司</t>
  </si>
  <si>
    <t>032000211.IB</t>
  </si>
  <si>
    <t>20徐州新盛(疫情防控债)PPN002</t>
  </si>
  <si>
    <t>032000213.IB</t>
  </si>
  <si>
    <t>20镇江城建PPN001</t>
  </si>
  <si>
    <t>032000215.IB</t>
  </si>
  <si>
    <t>20大同煤矿PPN004</t>
  </si>
  <si>
    <t>032000217.IB</t>
  </si>
  <si>
    <t>20白马湖PPN001</t>
  </si>
  <si>
    <t>032000218.IB</t>
  </si>
  <si>
    <t>20泰山控股PPN001</t>
  </si>
  <si>
    <t>泰安泰山控股有限公司</t>
  </si>
  <si>
    <t>032000219.IB</t>
  </si>
  <si>
    <t>20广元投资PPN001A</t>
  </si>
  <si>
    <t>032000220.IB</t>
  </si>
  <si>
    <t>20广元投资PPN001B</t>
  </si>
  <si>
    <t>032000221.IB</t>
  </si>
  <si>
    <t>20淮南矿PPN001</t>
  </si>
  <si>
    <t>032000222.IB</t>
  </si>
  <si>
    <t>20金牛环投PPN001</t>
  </si>
  <si>
    <t>成都市金牛环境投资发展集团有限公司</t>
  </si>
  <si>
    <t>032000224.IB</t>
  </si>
  <si>
    <t>20邯郸矿业PPN001</t>
  </si>
  <si>
    <t>032000227.IB</t>
  </si>
  <si>
    <t>20北辰建设PPN001</t>
  </si>
  <si>
    <t>032000228.IB</t>
  </si>
  <si>
    <t>20扬州化工PPN001</t>
  </si>
  <si>
    <t>032000229.IB</t>
  </si>
  <si>
    <t>20连云城建PPN001</t>
  </si>
  <si>
    <t>032000231.IB</t>
  </si>
  <si>
    <t>20阳安交投PPN001</t>
  </si>
  <si>
    <t>四川阳安交通投资有限公司</t>
  </si>
  <si>
    <t>032000232.IB</t>
  </si>
  <si>
    <t>20绍兴城投(疫情防控债)PPN001</t>
  </si>
  <si>
    <t>032000233.IB</t>
  </si>
  <si>
    <t>20温岭国资(疫情防控债)PPN001</t>
  </si>
  <si>
    <t>032000234.IB</t>
  </si>
  <si>
    <t>20海州湾PPN002</t>
  </si>
  <si>
    <t>032000236.IB</t>
  </si>
  <si>
    <t>20昆山国创PPN004</t>
  </si>
  <si>
    <t>032000238.IB</t>
  </si>
  <si>
    <t>20太湖科技(疫情防控债)PPN001</t>
  </si>
  <si>
    <t>无锡太湖国际科技园投资开发有限公司</t>
  </si>
  <si>
    <t>032000239.IB</t>
  </si>
  <si>
    <t>20甘金控(疫情防控债)PPN001</t>
  </si>
  <si>
    <t>甘肃金融控股集团有限公司</t>
  </si>
  <si>
    <t>032000240.IB</t>
  </si>
  <si>
    <t>20南新建总(疫情防控债)PPN001</t>
  </si>
  <si>
    <t>032000243.IB</t>
  </si>
  <si>
    <t>20长春润德PPN001</t>
  </si>
  <si>
    <t>032000244.IB</t>
  </si>
  <si>
    <t>20江东控股PPN001</t>
  </si>
  <si>
    <t>032000245.IB</t>
  </si>
  <si>
    <t>20惠民城建PPN001</t>
  </si>
  <si>
    <t>032000246.IB</t>
  </si>
  <si>
    <t>20运城城投PPN001</t>
  </si>
  <si>
    <t>032000247.IB</t>
  </si>
  <si>
    <t>20兰州建投PPN002</t>
  </si>
  <si>
    <t>032000248.IB</t>
  </si>
  <si>
    <t>20苏漕湖PPN002</t>
  </si>
  <si>
    <t>032000250.IB</t>
  </si>
  <si>
    <t>20潞安PPN002</t>
  </si>
  <si>
    <t>032000253.IB</t>
  </si>
  <si>
    <t>20商丘发展PPN001</t>
  </si>
  <si>
    <t>032000254.IB</t>
  </si>
  <si>
    <t>20江宁科学PPN001</t>
  </si>
  <si>
    <t>032000256.IB</t>
  </si>
  <si>
    <t>20绵阳投资PPN001</t>
  </si>
  <si>
    <t>032000257.IB</t>
  </si>
  <si>
    <t>20泉州国资PPN001</t>
  </si>
  <si>
    <t>032000258.IB</t>
  </si>
  <si>
    <t>20栖霞旅游PPN001</t>
  </si>
  <si>
    <t>032000259.IB</t>
  </si>
  <si>
    <t>20冀中能源PPN005</t>
  </si>
  <si>
    <t>032000260.IB</t>
  </si>
  <si>
    <t>20永煤PPN002</t>
  </si>
  <si>
    <t>032000261.IB</t>
  </si>
  <si>
    <t>20海门城发(疫情防控债)PPN001</t>
  </si>
  <si>
    <t>海门市城市发展集团有限公司</t>
  </si>
  <si>
    <t>032000264.IB</t>
  </si>
  <si>
    <t>20新开元PPN001</t>
  </si>
  <si>
    <t>032000265.IB</t>
  </si>
  <si>
    <t>20天恒置业PPN002</t>
  </si>
  <si>
    <t>日照市城市建设投资集团有限公司</t>
  </si>
  <si>
    <t>032000267.IB</t>
  </si>
  <si>
    <t>20莆田城投PPN001</t>
  </si>
  <si>
    <t>莆田市城市建设投资开发集团有限公司</t>
  </si>
  <si>
    <t>032000268.IB</t>
  </si>
  <si>
    <t>20抚州投资PPN003</t>
  </si>
  <si>
    <t>032000269.IB</t>
  </si>
  <si>
    <t>20德州财金PPN001</t>
  </si>
  <si>
    <t>032000272.IB</t>
  </si>
  <si>
    <t>20长沙城北PPN001</t>
  </si>
  <si>
    <t>长沙市城北投资有限公司</t>
  </si>
  <si>
    <t>032000274.IB</t>
  </si>
  <si>
    <t>20光大金瓯PPN001</t>
  </si>
  <si>
    <t>光大金瓯资产管理有限公司</t>
  </si>
  <si>
    <t>032000275.IB</t>
  </si>
  <si>
    <t>20赣州城投PPN001</t>
  </si>
  <si>
    <t>032000276.IB</t>
  </si>
  <si>
    <t>20宝汉高速PPN001</t>
  </si>
  <si>
    <t>陕西宝汉高速公路建设管理有限公司</t>
  </si>
  <si>
    <t>032000278.IB</t>
  </si>
  <si>
    <t>20京保险PPN001</t>
  </si>
  <si>
    <t>北京保险产业园投资控股有限责任公司</t>
  </si>
  <si>
    <t>032000279.IB</t>
  </si>
  <si>
    <t>20余杭城建PPN002</t>
  </si>
  <si>
    <t>032000280.IB</t>
  </si>
  <si>
    <t>20宿迁经开PPN001</t>
  </si>
  <si>
    <t>032000281.IB</t>
  </si>
  <si>
    <t>20滨湖建设(疫情防控债)PPN001</t>
  </si>
  <si>
    <t>032000283.IB</t>
  </si>
  <si>
    <t>20临桂城投PPN001</t>
  </si>
  <si>
    <t>桂林新城投资开发集团有限公司</t>
  </si>
  <si>
    <t>032000284.IB</t>
  </si>
  <si>
    <t>20江阴公PPN001</t>
  </si>
  <si>
    <t>032000285.IB</t>
  </si>
  <si>
    <t>20陕建控股PPN001</t>
  </si>
  <si>
    <t>陕西建工控股集团有限公司</t>
  </si>
  <si>
    <t>032000286.IB</t>
  </si>
  <si>
    <t>20咸阳城投PPN001</t>
  </si>
  <si>
    <t>032000287.IB</t>
  </si>
  <si>
    <t>20南湖投资PPN002</t>
  </si>
  <si>
    <t>032000288.IB</t>
  </si>
  <si>
    <t>20聊城兴业PPN001</t>
  </si>
  <si>
    <t>032000289.IB</t>
  </si>
  <si>
    <t>20郴投集团PPN002</t>
  </si>
  <si>
    <t>032000290.IB</t>
  </si>
  <si>
    <t>20昆山银桥(疫情防控债)PPN001</t>
  </si>
  <si>
    <t>032000291.IB</t>
  </si>
  <si>
    <t>20汉当科(疫情防控债)PPN001</t>
  </si>
  <si>
    <t>032000292.IB</t>
  </si>
  <si>
    <t>20南太湖PPN001</t>
  </si>
  <si>
    <t>浙江南太湖控股集团有限公司</t>
  </si>
  <si>
    <t>032000296.IB</t>
  </si>
  <si>
    <t>20新郑政通PPN001</t>
  </si>
  <si>
    <t>新郑市政通投资控股有限公司</t>
  </si>
  <si>
    <t>032000297.IB</t>
  </si>
  <si>
    <t>20新沂城投PPN002</t>
  </si>
  <si>
    <t>新沂市城市投资发展有限公司</t>
  </si>
  <si>
    <t>032000299.IB</t>
  </si>
  <si>
    <t>20联发PPN001</t>
  </si>
  <si>
    <t>032000300.IB</t>
  </si>
  <si>
    <t>20晋江建投PPN001</t>
  </si>
  <si>
    <t>032000301.IB</t>
  </si>
  <si>
    <t>20山煤PPN002</t>
  </si>
  <si>
    <t>032000302.IB</t>
  </si>
  <si>
    <t>20焦作投资PPN001</t>
  </si>
  <si>
    <t>032000306.IB</t>
  </si>
  <si>
    <t>20金水集团PPN001</t>
  </si>
  <si>
    <t>青岛金水控股集团有限公司</t>
  </si>
  <si>
    <t>032000308.IB</t>
  </si>
  <si>
    <t>20六合交通PPN001</t>
  </si>
  <si>
    <t>032000310.IB</t>
  </si>
  <si>
    <t>20淮安开发PPN001</t>
  </si>
  <si>
    <t>032000311.IB</t>
  </si>
  <si>
    <t>20邹城资产PPN001</t>
  </si>
  <si>
    <t>邹城市城市资产经营有限公司</t>
  </si>
  <si>
    <t>032000312.IB</t>
  </si>
  <si>
    <t>20泰山控股PPN002</t>
  </si>
  <si>
    <t>032000315.IB</t>
  </si>
  <si>
    <t>20苏海投资PPN001</t>
  </si>
  <si>
    <t>032000317.IB</t>
  </si>
  <si>
    <t>20溧水城建PPN001</t>
  </si>
  <si>
    <t>032000318.IB</t>
  </si>
  <si>
    <t>20泉港水利PPN001</t>
  </si>
  <si>
    <t>泉州市泉港区水利水务建设发展有限公司</t>
  </si>
  <si>
    <t>032000319.IB</t>
  </si>
  <si>
    <t>20中山火炬PPN001</t>
  </si>
  <si>
    <t>中山火炬开发区建设发展有限公司</t>
  </si>
  <si>
    <t>032000322.IB</t>
  </si>
  <si>
    <t>20兰州城投PPN002</t>
  </si>
  <si>
    <t>032000323.IB</t>
  </si>
  <si>
    <t>20华联投资(疫情防控债)PPN001</t>
  </si>
  <si>
    <t>032000326.IB</t>
  </si>
  <si>
    <t>20如皋沿江PPN001</t>
  </si>
  <si>
    <t>032000327.IB</t>
  </si>
  <si>
    <t>20沪地产(疫情防控债)PPN001</t>
  </si>
  <si>
    <t>032000328.IB</t>
  </si>
  <si>
    <t>20嵊州投资PPN002</t>
  </si>
  <si>
    <t>032000330.IB</t>
  </si>
  <si>
    <t>20粤资产PPN002</t>
  </si>
  <si>
    <t>032000332.IB</t>
  </si>
  <si>
    <t>20漳州城投PPN002</t>
  </si>
  <si>
    <t>032000334.IB</t>
  </si>
  <si>
    <t>20南翔贸易PPN002</t>
  </si>
  <si>
    <t>032000335.IB</t>
  </si>
  <si>
    <t>20株洲金城PPN002</t>
  </si>
  <si>
    <t>032000336.IB</t>
  </si>
  <si>
    <t>20浦口城乡PPN001</t>
  </si>
  <si>
    <t>032000338.IB</t>
  </si>
  <si>
    <t>20瓯海新城PPN001</t>
  </si>
  <si>
    <t>温州市瓯海新城建设集团有限公司</t>
  </si>
  <si>
    <t>032000339.IB</t>
  </si>
  <si>
    <t>20江阴公PPN002</t>
  </si>
  <si>
    <t>032000340.IB</t>
  </si>
  <si>
    <t>20广安发展PPN001</t>
  </si>
  <si>
    <t>032000342.IB</t>
  </si>
  <si>
    <t>20嘉善国资PPN001A</t>
  </si>
  <si>
    <t>032000343.IB</t>
  </si>
  <si>
    <t>20嘉善国资PPN001B</t>
  </si>
  <si>
    <t>032000344.IB</t>
  </si>
  <si>
    <t>20巨化PPN001</t>
  </si>
  <si>
    <t>巨化集团有限公司</t>
  </si>
  <si>
    <t>032000346.IB</t>
  </si>
  <si>
    <t>20济源建投PPN001</t>
  </si>
  <si>
    <t>032000347.IB</t>
  </si>
  <si>
    <t>20宁海城投PPN001</t>
  </si>
  <si>
    <t>032000348.IB</t>
  </si>
  <si>
    <t>20六合交通PPN003</t>
  </si>
  <si>
    <t>032000349.IB</t>
  </si>
  <si>
    <t>20大同煤矿PPN007</t>
  </si>
  <si>
    <t>032000350.IB</t>
  </si>
  <si>
    <t>20如皋沿江PPN002</t>
  </si>
  <si>
    <t>032000351.IB</t>
  </si>
  <si>
    <t>20六合国资PPN001</t>
  </si>
  <si>
    <t>032000353.IB</t>
  </si>
  <si>
    <t>20兰州建投PPN003</t>
  </si>
  <si>
    <t>032000354.IB</t>
  </si>
  <si>
    <t>20康达公路PPN001</t>
  </si>
  <si>
    <t>梅州市康达公路建设有限公司</t>
  </si>
  <si>
    <t>032000357.IB</t>
  </si>
  <si>
    <t>20肥西建投PPN002</t>
  </si>
  <si>
    <t>032000359.IB</t>
  </si>
  <si>
    <t>20徐州新盛PPN003</t>
  </si>
  <si>
    <t>032000362.IB</t>
  </si>
  <si>
    <t>20晋天然气PPN002</t>
  </si>
  <si>
    <t>032000365.IB</t>
  </si>
  <si>
    <t>20合川投资PPN001</t>
  </si>
  <si>
    <t>032000367.IB</t>
  </si>
  <si>
    <t>20溧水经开PPN001</t>
  </si>
  <si>
    <t>032000368.IB</t>
  </si>
  <si>
    <t>20咸宁城投PPN001</t>
  </si>
  <si>
    <t>032000370.IB</t>
  </si>
  <si>
    <t>20阜阳交投PPN001</t>
  </si>
  <si>
    <t>032000371.IB</t>
  </si>
  <si>
    <t>20江阴城投PPN002</t>
  </si>
  <si>
    <t>032000373.IB</t>
  </si>
  <si>
    <t>20兰州建投PPN004</t>
  </si>
  <si>
    <t>032000374.IB</t>
  </si>
  <si>
    <t>20富力地产PPN001</t>
  </si>
  <si>
    <t>广州富力地产股份有限公司</t>
  </si>
  <si>
    <t>032000378.IB</t>
  </si>
  <si>
    <t>20本溪城投PPN001</t>
  </si>
  <si>
    <t>032000380.IB</t>
  </si>
  <si>
    <t>20晋江产投PPN002</t>
  </si>
  <si>
    <t>032000381.IB</t>
  </si>
  <si>
    <t>20中原金控PPN001</t>
  </si>
  <si>
    <t>032000384.IB</t>
  </si>
  <si>
    <t>20远洋控股PPN001</t>
  </si>
  <si>
    <t>远洋控股集团(中国)有限公司</t>
  </si>
  <si>
    <t>032000386.IB</t>
  </si>
  <si>
    <t>20乐山国资PPN001</t>
  </si>
  <si>
    <t>032000387.IB</t>
  </si>
  <si>
    <t>20徐新国资PPN001</t>
  </si>
  <si>
    <t>032000388.IB</t>
  </si>
  <si>
    <t>20人居地产PPN002</t>
  </si>
  <si>
    <t>032000389.IB</t>
  </si>
  <si>
    <t>20兵团建工PPN001</t>
  </si>
  <si>
    <t>032000390.IB</t>
  </si>
  <si>
    <t>20浦口城乡PPN002</t>
  </si>
  <si>
    <t>032000392.IB</t>
  </si>
  <si>
    <t>20淮安新城PPN001</t>
  </si>
  <si>
    <t>032000394.IB</t>
  </si>
  <si>
    <t>20金水集团PPN002</t>
  </si>
  <si>
    <t>032000396.IB</t>
  </si>
  <si>
    <t>20建湖城投PPN001</t>
  </si>
  <si>
    <t>032000397.IB</t>
  </si>
  <si>
    <t>20黄石城投PPN002</t>
  </si>
  <si>
    <t>032000398.IB</t>
  </si>
  <si>
    <t>20宜兴城投PPN002</t>
  </si>
  <si>
    <t>032000399.IB</t>
  </si>
  <si>
    <t>20潞安PPN003</t>
  </si>
  <si>
    <t>032000400.IB</t>
  </si>
  <si>
    <t>20成都兴锦PPN001</t>
  </si>
  <si>
    <t>032000401.IB</t>
  </si>
  <si>
    <t>20莱芜城发PPN001</t>
  </si>
  <si>
    <t>032000402.IB</t>
  </si>
  <si>
    <t>20华联投资PPN002</t>
  </si>
  <si>
    <t>032000403.IB</t>
  </si>
  <si>
    <t>20周口城投PPN001</t>
  </si>
  <si>
    <t>周口市城建投资发展有限公司</t>
  </si>
  <si>
    <t>032000404.IB</t>
  </si>
  <si>
    <t>20周口城投PPN002</t>
  </si>
  <si>
    <t>032000405.IB</t>
  </si>
  <si>
    <t>20盐城东方PPN001</t>
  </si>
  <si>
    <t>032000407.IB</t>
  </si>
  <si>
    <t>20乌城投PPN001</t>
  </si>
  <si>
    <t>032000408.IB</t>
  </si>
  <si>
    <t>20盐城高新PPN003</t>
  </si>
  <si>
    <t>032000409.IB</t>
  </si>
  <si>
    <t>20新郑投资PPN001</t>
  </si>
  <si>
    <t>032000410.IB</t>
  </si>
  <si>
    <t>20万州经开PPN003</t>
  </si>
  <si>
    <t>032000411.IB</t>
  </si>
  <si>
    <t>20兰州城投PPN003</t>
  </si>
  <si>
    <t>032000413.IB</t>
  </si>
  <si>
    <t>20九江置地PPN001</t>
  </si>
  <si>
    <t>九江市置地投资有限公司</t>
  </si>
  <si>
    <t>032000414.IB</t>
  </si>
  <si>
    <t>20武汉车都PPN001</t>
  </si>
  <si>
    <t>032000416.IB</t>
  </si>
  <si>
    <t>20沪世茂PPN002</t>
  </si>
  <si>
    <t>032000420.IB</t>
  </si>
  <si>
    <t>20通顺交投PPN001</t>
  </si>
  <si>
    <t>唐山市通顺交通投资开发有限责任公司</t>
  </si>
  <si>
    <t>032000421.IB</t>
  </si>
  <si>
    <t>20成都工投PPN001</t>
  </si>
  <si>
    <t>成都工投融资租赁有限公司</t>
  </si>
  <si>
    <t>032000424.IB</t>
  </si>
  <si>
    <t>20齐梁建设PPN001</t>
  </si>
  <si>
    <t>常州齐梁建设集团有限公司</t>
  </si>
  <si>
    <t>032000425.IB</t>
  </si>
  <si>
    <t>20临江投资PPN001</t>
  </si>
  <si>
    <t>032000426.IB</t>
  </si>
  <si>
    <t>20镇江交通PPN001</t>
  </si>
  <si>
    <t>032000427.IB</t>
  </si>
  <si>
    <t>20安阳投资PPN001</t>
  </si>
  <si>
    <t>032000428.IB</t>
  </si>
  <si>
    <t>20万州经开PPN002</t>
  </si>
  <si>
    <t>032000429.IB</t>
  </si>
  <si>
    <t>20镜湖开发PPN001</t>
  </si>
  <si>
    <t>032000431.IB</t>
  </si>
  <si>
    <t>20西汇投资PPN001</t>
  </si>
  <si>
    <t>032000432.IB</t>
  </si>
  <si>
    <t>20长寿经开PPN002</t>
  </si>
  <si>
    <t>032000433.IB</t>
  </si>
  <si>
    <t>20连云港PPN003</t>
  </si>
  <si>
    <t>032000434.IB</t>
  </si>
  <si>
    <t>20大足工业PPN001</t>
  </si>
  <si>
    <t>重庆大足工业园区建设发展有限公司</t>
  </si>
  <si>
    <t>032000435.IB</t>
  </si>
  <si>
    <t>20郫国投PPN001</t>
  </si>
  <si>
    <t>032000438.IB</t>
  </si>
  <si>
    <t>20曹妃国控PPN001</t>
  </si>
  <si>
    <t>曹妃甸国控投资集团有限公司</t>
  </si>
  <si>
    <t>032000439.IB</t>
  </si>
  <si>
    <t>20雨花城投PPN001</t>
  </si>
  <si>
    <t>032000440.IB</t>
  </si>
  <si>
    <t>20龙建投资PPN001</t>
  </si>
  <si>
    <t>032000441.IB</t>
  </si>
  <si>
    <t>20济西城投PPN001</t>
  </si>
  <si>
    <t>济南西城投资开发集团有限公司</t>
  </si>
  <si>
    <t>032000443.IB</t>
  </si>
  <si>
    <t>20浦里开发PPN001</t>
  </si>
  <si>
    <t>重庆浦里开发投资集团有限公司</t>
  </si>
  <si>
    <t>032000444.IB</t>
  </si>
  <si>
    <t>20青岛财富PPN001</t>
  </si>
  <si>
    <t>032000445.IB</t>
  </si>
  <si>
    <t>20胶州城投PPN001</t>
  </si>
  <si>
    <t>青岛胶州城市发展投资有限公司</t>
  </si>
  <si>
    <t>032000446.IB</t>
  </si>
  <si>
    <t>20江阴国联PPN001</t>
  </si>
  <si>
    <t>032000447.IB</t>
  </si>
  <si>
    <t>20漯河城投PPN001</t>
  </si>
  <si>
    <t>032000448.IB</t>
  </si>
  <si>
    <t>20北方企业PPN001</t>
  </si>
  <si>
    <t>032000449.IB</t>
  </si>
  <si>
    <t>20咸宁高新PPN002</t>
  </si>
  <si>
    <t>032000451.IB</t>
  </si>
  <si>
    <t>20滁州城投PPN002</t>
  </si>
  <si>
    <t>032000452.IB</t>
  </si>
  <si>
    <t>20弘创租赁PPN001</t>
  </si>
  <si>
    <t>弘创融资租赁有限公司</t>
  </si>
  <si>
    <t>032000453.IB</t>
  </si>
  <si>
    <t>20溧水城建PPN002</t>
  </si>
  <si>
    <t>032000454.IB</t>
  </si>
  <si>
    <t>20高淳建设PPN001</t>
  </si>
  <si>
    <t>南京市高淳区建设发展集团有限公司</t>
  </si>
  <si>
    <t>032000455.IB</t>
  </si>
  <si>
    <t>20荆门高新PPN001</t>
  </si>
  <si>
    <t>032000456.IB</t>
  </si>
  <si>
    <t>20阜阳投资PPN002</t>
  </si>
  <si>
    <t>032000458.IB</t>
  </si>
  <si>
    <t>20成房置业PPN001</t>
  </si>
  <si>
    <t>成都成房置业有限公司</t>
  </si>
  <si>
    <t>032000460.IB</t>
  </si>
  <si>
    <t>20泉州金控(疫情防控债)PPN001</t>
  </si>
  <si>
    <t>泉州市金融控股集团有限公司</t>
  </si>
  <si>
    <t>032000461.IB</t>
  </si>
  <si>
    <t>20南京浦口PPN004</t>
  </si>
  <si>
    <t>032000465.IB</t>
  </si>
  <si>
    <t>20荆门城建PPN001</t>
  </si>
  <si>
    <t>032000466.IB</t>
  </si>
  <si>
    <t>20闽电子PPN003</t>
  </si>
  <si>
    <t>032000468.IB</t>
  </si>
  <si>
    <t>20下城国投PPN001</t>
  </si>
  <si>
    <t>杭州市下城区国有投资控股集团有限公司</t>
  </si>
  <si>
    <t>032000469.IB</t>
  </si>
  <si>
    <t>20万林投资PPN001</t>
  </si>
  <si>
    <t>032000473.IB</t>
  </si>
  <si>
    <t>20津南城投PPN001</t>
  </si>
  <si>
    <t>032000474.IB</t>
  </si>
  <si>
    <t>20江阴城投PPN003</t>
  </si>
  <si>
    <t>032000475.IB</t>
  </si>
  <si>
    <t>20江阴高新PPN001</t>
  </si>
  <si>
    <t>032000477.IB</t>
  </si>
  <si>
    <t>20南阳投资PPN001</t>
  </si>
  <si>
    <t>032000482.IB</t>
  </si>
  <si>
    <t>20邵阳城投PPN001</t>
  </si>
  <si>
    <t>032000483.IB</t>
  </si>
  <si>
    <t>20浦口交通PPN001</t>
  </si>
  <si>
    <t>032000485.IB</t>
  </si>
  <si>
    <t>20青山湖PPN001</t>
  </si>
  <si>
    <t>032000486.IB</t>
  </si>
  <si>
    <t>20江宁科学PPN002</t>
  </si>
  <si>
    <t>032000489.IB</t>
  </si>
  <si>
    <t>20金牛城投PPN001</t>
  </si>
  <si>
    <t>成都市金牛城市建设投资经营集团有限公司</t>
  </si>
  <si>
    <t>032000490.IB</t>
  </si>
  <si>
    <t>20华远陆港PPN001</t>
  </si>
  <si>
    <t>032000491.IB</t>
  </si>
  <si>
    <t>20台州循环PPN001</t>
  </si>
  <si>
    <t>台州循环经济发展有限公司</t>
  </si>
  <si>
    <t>032000492.IB</t>
  </si>
  <si>
    <t>20银川房投PPN001</t>
  </si>
  <si>
    <t>银川住房保障投资有限公司</t>
  </si>
  <si>
    <t>032000494.IB</t>
  </si>
  <si>
    <t>20成华棚改PPN001</t>
  </si>
  <si>
    <t>成都成华棚户区惠民改造建设有限责任公司</t>
  </si>
  <si>
    <t>032000496.IB</t>
  </si>
  <si>
    <t>20嬴城集团PPN001</t>
  </si>
  <si>
    <t>山东嬴城控股集团有限公司</t>
  </si>
  <si>
    <t>032000497.IB</t>
  </si>
  <si>
    <t>20临沂城发PPN001</t>
  </si>
  <si>
    <t>临沂城市发展集团有限公司</t>
  </si>
  <si>
    <t>032000498.IB</t>
  </si>
  <si>
    <t>20江东控股PPN002</t>
  </si>
  <si>
    <t>032000499.IB</t>
  </si>
  <si>
    <t>20晋江建投PPN002</t>
  </si>
  <si>
    <t>032000500.IB</t>
  </si>
  <si>
    <t>20南京农副(疫情防控债)PPN001</t>
  </si>
  <si>
    <t>032000501.IB</t>
  </si>
  <si>
    <t>20德感工业PPN001</t>
  </si>
  <si>
    <t>032000502.IB</t>
  </si>
  <si>
    <t>20济源建投PPN002</t>
  </si>
  <si>
    <t>032000503.IB</t>
  </si>
  <si>
    <t>20大同煤矿PPN006</t>
  </si>
  <si>
    <t>032000504.IB</t>
  </si>
  <si>
    <t>20袍江工业PPN001</t>
  </si>
  <si>
    <t>032000505.IB</t>
  </si>
  <si>
    <t>20淮安开发PPN002</t>
  </si>
  <si>
    <t>032000507.IB</t>
  </si>
  <si>
    <t>20宁波交运PPN001</t>
  </si>
  <si>
    <t>宁波交运建设集团有限公司</t>
  </si>
  <si>
    <t>032000509.IB</t>
  </si>
  <si>
    <t>20鑫华农业PPN001</t>
  </si>
  <si>
    <t>成都鑫华农业有限公司</t>
  </si>
  <si>
    <t>032000511.IB</t>
  </si>
  <si>
    <t>20西安世园PPN001</t>
  </si>
  <si>
    <t>032000512.IB</t>
  </si>
  <si>
    <t>20武汉商投(疫情防控债)PPN002</t>
  </si>
  <si>
    <t>032000513.IB</t>
  </si>
  <si>
    <t>20衡阳城投PPN002</t>
  </si>
  <si>
    <t>032000514.IB</t>
  </si>
  <si>
    <t>20宁海交通PPN001</t>
  </si>
  <si>
    <t>032000515.IB</t>
  </si>
  <si>
    <t>20靖江城投PPN001</t>
  </si>
  <si>
    <t>032000517.IB</t>
  </si>
  <si>
    <t>20淮安水利PPN002</t>
  </si>
  <si>
    <t>032000519.IB</t>
  </si>
  <si>
    <t>20衡阳城投PPN003</t>
  </si>
  <si>
    <t>032000520.IB</t>
  </si>
  <si>
    <t>20乐山国资PPN002</t>
  </si>
  <si>
    <t>032000523.IB</t>
  </si>
  <si>
    <t>20三明城投PPN001</t>
  </si>
  <si>
    <t>032000524.IB</t>
  </si>
  <si>
    <t>20绿港PPN001</t>
  </si>
  <si>
    <t>032000526.IB</t>
  </si>
  <si>
    <t>20南京浦口PPN005</t>
  </si>
  <si>
    <t>032000527.IB</t>
  </si>
  <si>
    <t>20开滦PPN002</t>
  </si>
  <si>
    <t>032000529.IB</t>
  </si>
  <si>
    <t>20西湖投资PPN001</t>
  </si>
  <si>
    <t>杭州西湖投资集团有限公司</t>
  </si>
  <si>
    <t>032000531.IB</t>
  </si>
  <si>
    <t>20新开元PPN002</t>
  </si>
  <si>
    <t>032000532.IB</t>
  </si>
  <si>
    <t>20昌阳投资PPN001</t>
  </si>
  <si>
    <t>032000534.IB</t>
  </si>
  <si>
    <t>20上饶城投PPN001</t>
  </si>
  <si>
    <t>032000535.IB</t>
  </si>
  <si>
    <t>20温州高新PPN001</t>
  </si>
  <si>
    <t>温州高新技术产业开发区投资建设开发有限公司</t>
  </si>
  <si>
    <t>032000536.IB</t>
  </si>
  <si>
    <t>20汤山建设PPN001</t>
  </si>
  <si>
    <t>南京汤山建设投资发展有限公司</t>
  </si>
  <si>
    <t>032000537.IB</t>
  </si>
  <si>
    <t>20昆山文商PPN001</t>
  </si>
  <si>
    <t>昆山阳澄湖文商旅集团有限责任公司</t>
  </si>
  <si>
    <t>032000538.IB</t>
  </si>
  <si>
    <t>20顺德投资PPN001</t>
  </si>
  <si>
    <t>032000539.IB</t>
  </si>
  <si>
    <t>20潞安PPN004</t>
  </si>
  <si>
    <t>032000541.IB</t>
  </si>
  <si>
    <t>20高教投资PPN001</t>
  </si>
  <si>
    <t>032000542.IB</t>
  </si>
  <si>
    <t>20南昌城投PPN001</t>
  </si>
  <si>
    <t>032000544.IB</t>
  </si>
  <si>
    <t>20丁字湾PPN001</t>
  </si>
  <si>
    <t>青岛市即墨区丁字湾投资发展有限公司</t>
  </si>
  <si>
    <t>032000545.IB</t>
  </si>
  <si>
    <t>20长江开发PPN001</t>
  </si>
  <si>
    <t>032000546.IB</t>
  </si>
  <si>
    <t>20焦作投资PPN002</t>
  </si>
  <si>
    <t>032000547.IB</t>
  </si>
  <si>
    <t>20许昌建投PPN001</t>
  </si>
  <si>
    <t>许昌市建设投资有限责任公司</t>
  </si>
  <si>
    <t>032000548.IB</t>
  </si>
  <si>
    <t>20钦州开投PPN001</t>
  </si>
  <si>
    <t>032000549.IB</t>
  </si>
  <si>
    <t>20麓山投资PPN001</t>
  </si>
  <si>
    <t>032000551.IB</t>
  </si>
  <si>
    <t>20上饶投资PPN001</t>
  </si>
  <si>
    <t>032000552.IB</t>
  </si>
  <si>
    <t>20株洲城建PPN002</t>
  </si>
  <si>
    <t>032000553.IB</t>
  </si>
  <si>
    <t>20齐梁建设PPN002</t>
  </si>
  <si>
    <t>032000554.IB</t>
  </si>
  <si>
    <t>20榆林城投PPN001</t>
  </si>
  <si>
    <t>032000557.IB</t>
  </si>
  <si>
    <t>20弘湘国投PPN001</t>
  </si>
  <si>
    <t>032000558.IB</t>
  </si>
  <si>
    <t>20泰华信PPN001</t>
  </si>
  <si>
    <t>032000559.IB</t>
  </si>
  <si>
    <t>20昆明国资PPN001</t>
  </si>
  <si>
    <t>昆明市国有资产管理营运有限责任公司</t>
  </si>
  <si>
    <t>032000560.IB</t>
  </si>
  <si>
    <t>20益航资产PPN001</t>
  </si>
  <si>
    <t>成都益航资产管理有限公司</t>
  </si>
  <si>
    <t>032000564.IB</t>
  </si>
  <si>
    <t>20淮北建投PPN002</t>
  </si>
  <si>
    <t>032000565.IB</t>
  </si>
  <si>
    <t>20华靖资产PPN001</t>
  </si>
  <si>
    <t>032000567.IB</t>
  </si>
  <si>
    <t>20天恒置业PPN003</t>
  </si>
  <si>
    <t>032000568.IB</t>
  </si>
  <si>
    <t>20连云城建PPN002</t>
  </si>
  <si>
    <t>032000570.IB</t>
  </si>
  <si>
    <t>20孝感高创(疫情防控债)PPN001</t>
  </si>
  <si>
    <t>孝感市高创投资有限公司</t>
  </si>
  <si>
    <t>032000573.IB</t>
  </si>
  <si>
    <t>20四平城投PPN001</t>
  </si>
  <si>
    <t>四平市城市发展投资控股有限公司</t>
  </si>
  <si>
    <t>032000574.IB</t>
  </si>
  <si>
    <t>20上饶城投PPN002</t>
  </si>
  <si>
    <t>032000575.IB</t>
  </si>
  <si>
    <t>20开封城投PPN001</t>
  </si>
  <si>
    <t>032000577.IB</t>
  </si>
  <si>
    <t>20新疆供销PPN001</t>
  </si>
  <si>
    <t>新疆供销投资(控股)集团有限责任公司</t>
  </si>
  <si>
    <t>032000578.IB</t>
  </si>
  <si>
    <t>20余杭创新PPN003</t>
  </si>
  <si>
    <t>032000579.IB</t>
  </si>
  <si>
    <t>20于家堡PPN001</t>
  </si>
  <si>
    <t>天津于家堡投资控股(集团)有限公司</t>
  </si>
  <si>
    <t>032000580.IB</t>
  </si>
  <si>
    <t>20沛县国资PPN001</t>
  </si>
  <si>
    <t>032000582.IB</t>
  </si>
  <si>
    <t>20如皋经开PPN002</t>
  </si>
  <si>
    <t>032000584.IB</t>
  </si>
  <si>
    <t>20新津新城PPN001</t>
  </si>
  <si>
    <t>新津新城发展集团有限公司</t>
  </si>
  <si>
    <t>032000585.IB</t>
  </si>
  <si>
    <t>20零陵城建PPN001</t>
  </si>
  <si>
    <t>032000586.IB</t>
  </si>
  <si>
    <t>20华信邮电PPN001</t>
  </si>
  <si>
    <t>032000587.IB</t>
  </si>
  <si>
    <t>20许昌投资PPN002</t>
  </si>
  <si>
    <t>032000590.IB</t>
  </si>
  <si>
    <t>20金华多湖PPN001</t>
  </si>
  <si>
    <t>金华市多湖中央商务区建设投资有限公司</t>
  </si>
  <si>
    <t>032000591.IB</t>
  </si>
  <si>
    <t>20滨建投PPN003</t>
  </si>
  <si>
    <t>032000592.IB</t>
  </si>
  <si>
    <t>20未来科技PPN001</t>
  </si>
  <si>
    <t>南京未来科技城经济发展有限公司</t>
  </si>
  <si>
    <t>032000594.IB</t>
  </si>
  <si>
    <t>20中意PPN001</t>
  </si>
  <si>
    <t>中意宁波生态园控股集团有限公司</t>
  </si>
  <si>
    <t>032000596.IB</t>
  </si>
  <si>
    <t>20岳阳交投PPN001</t>
  </si>
  <si>
    <t>岳阳市交通建设投资集团有限公司</t>
  </si>
  <si>
    <t>032000597.IB</t>
  </si>
  <si>
    <t>20景德城投PPN002</t>
  </si>
  <si>
    <t>032000598.IB</t>
  </si>
  <si>
    <t>20赣州城投PPN002</t>
  </si>
  <si>
    <t>032000599.IB</t>
  </si>
  <si>
    <t>20淮安水利PPN003</t>
  </si>
  <si>
    <t>032000600.IB</t>
  </si>
  <si>
    <t>20滨江城建PPN001</t>
  </si>
  <si>
    <t>032000601.IB</t>
  </si>
  <si>
    <t>20邹城资产PPN002</t>
  </si>
  <si>
    <t>032000602.IB</t>
  </si>
  <si>
    <t>20余杭旅游PPN001</t>
  </si>
  <si>
    <t>杭州余杭旅游集团有限公司</t>
  </si>
  <si>
    <t>032000603.IB</t>
  </si>
  <si>
    <t>20漯河城投PPN002</t>
  </si>
  <si>
    <t>032000605.IB</t>
  </si>
  <si>
    <t>20北辰建设PPN002</t>
  </si>
  <si>
    <t>032000606.IB</t>
  </si>
  <si>
    <t>20合川投资PPN002</t>
  </si>
  <si>
    <t>032000608.IB</t>
  </si>
  <si>
    <t>20沛县城投PPN001</t>
  </si>
  <si>
    <t>032000609.IB</t>
  </si>
  <si>
    <t>20鑫鸿文化PPN001</t>
  </si>
  <si>
    <t>泰州市鑫鸿文化产业发展有限公司</t>
  </si>
  <si>
    <t>032000610.IB</t>
  </si>
  <si>
    <t>20余杭旅游PPN002</t>
  </si>
  <si>
    <t>032000611.IB</t>
  </si>
  <si>
    <t>20湘潭城乡PPN001</t>
  </si>
  <si>
    <t>湘潭城乡建设发展集团有限公司</t>
  </si>
  <si>
    <t>032000612.IB</t>
  </si>
  <si>
    <t>20天恒置业PPN004</t>
  </si>
  <si>
    <t>032000614.IB</t>
  </si>
  <si>
    <t>20城阳开投PPN001</t>
  </si>
  <si>
    <t>青岛城阳开发投资集团有限公司</t>
  </si>
  <si>
    <t>032000615.IB</t>
  </si>
  <si>
    <t>20陕文投PPN001</t>
  </si>
  <si>
    <t>陕西文化产业投资控股(集团)有限公司</t>
  </si>
  <si>
    <t>032000618.IB</t>
  </si>
  <si>
    <t>20余杭开投PPN001</t>
  </si>
  <si>
    <t>杭州余杭开发投资集团有限公司</t>
  </si>
  <si>
    <t>032000619.IB</t>
  </si>
  <si>
    <t>20淮北建投PPN003</t>
  </si>
  <si>
    <t>032000620.IB</t>
  </si>
  <si>
    <t>20连云港PPN004</t>
  </si>
  <si>
    <t>032000621.IB</t>
  </si>
  <si>
    <t>20蜀都川菜PPN001</t>
  </si>
  <si>
    <t>032000623.IB</t>
  </si>
  <si>
    <t>20董家口PPN001</t>
  </si>
  <si>
    <t>青岛董家口发展集团有限公司</t>
  </si>
  <si>
    <t>032000624.IB</t>
  </si>
  <si>
    <t>20运城城投PPN002</t>
  </si>
  <si>
    <t>032000625.IB</t>
  </si>
  <si>
    <t>20泰安城乡PPN001</t>
  </si>
  <si>
    <t>泰安泰山城乡建设发展有限公司</t>
  </si>
  <si>
    <t>032000626.IB</t>
  </si>
  <si>
    <t>20鼎力PPN001(双创)</t>
  </si>
  <si>
    <t>常德市鼎力实业有限公司</t>
  </si>
  <si>
    <t>032000627.IB</t>
  </si>
  <si>
    <t>20九江城发PPN001</t>
  </si>
  <si>
    <t>九江市城市发展集团有限公司</t>
  </si>
  <si>
    <t>032000628.IB</t>
  </si>
  <si>
    <t>20江阴城投PPN005</t>
  </si>
  <si>
    <t>032000629.IB</t>
  </si>
  <si>
    <t>20长春城开PPN001</t>
  </si>
  <si>
    <t>032000630.IB</t>
  </si>
  <si>
    <t>20连云城建PPN003</t>
  </si>
  <si>
    <t>032000631.IB</t>
  </si>
  <si>
    <t>20建湖城投PPN002</t>
  </si>
  <si>
    <t>032000635.IB</t>
  </si>
  <si>
    <t>20天恒置业PPN005</t>
  </si>
  <si>
    <t>032000637.IB</t>
  </si>
  <si>
    <t>20本溪城投PPN002</t>
  </si>
  <si>
    <t>032000638.IB</t>
  </si>
  <si>
    <t>20昆明公租PPN001</t>
  </si>
  <si>
    <t>032000639.IB</t>
  </si>
  <si>
    <t>20武清国资PPN001</t>
  </si>
  <si>
    <t>032000640.IB</t>
  </si>
  <si>
    <t>20麓山投资PPN002</t>
  </si>
  <si>
    <t>032000641.IB</t>
  </si>
  <si>
    <t>20浦口康居PPN001</t>
  </si>
  <si>
    <t>032000642.IB</t>
  </si>
  <si>
    <t>20铜梁金龙PPN001</t>
  </si>
  <si>
    <t>032000644.IB</t>
  </si>
  <si>
    <t>20云南资产PPN001</t>
  </si>
  <si>
    <t>云南省资产管理有限公司</t>
  </si>
  <si>
    <t>032000645.IB</t>
  </si>
  <si>
    <t>20荆门高新PPN002</t>
  </si>
  <si>
    <t>032000646.IB</t>
  </si>
  <si>
    <t>20江阴城投PPN004</t>
  </si>
  <si>
    <t>032000647.IB</t>
  </si>
  <si>
    <t>20吴中经发PPN003</t>
  </si>
  <si>
    <t>032000648.IB</t>
  </si>
  <si>
    <t>20长春城开PPN002</t>
  </si>
  <si>
    <t>032000649.IB</t>
  </si>
  <si>
    <t>20龙口矿业PPN001</t>
  </si>
  <si>
    <t>龙口矿业集团有限公司</t>
  </si>
  <si>
    <t>032000650.IB</t>
  </si>
  <si>
    <t>20邵阳城投PPN002</t>
  </si>
  <si>
    <t>032000654.IB</t>
  </si>
  <si>
    <t>20冀国资PPN001</t>
  </si>
  <si>
    <t>河北省国有资产控股运营有限公司</t>
  </si>
  <si>
    <t>032000656.IB</t>
  </si>
  <si>
    <t>20袍江工业PPN002</t>
  </si>
  <si>
    <t>032000658.IB</t>
  </si>
  <si>
    <t>20温岭国资PPN002</t>
  </si>
  <si>
    <t>032000659.IB</t>
  </si>
  <si>
    <t>20焦作建投PPN001</t>
  </si>
  <si>
    <t>焦作市建设投资(控股)有限公司</t>
  </si>
  <si>
    <t>032000661.IB</t>
  </si>
  <si>
    <t>20镇江城建PPN002</t>
  </si>
  <si>
    <t>032000662.IB</t>
  </si>
  <si>
    <t>20扬州化工PPN002</t>
  </si>
  <si>
    <t>032000664.IB</t>
  </si>
  <si>
    <t>20宁河西PPN001</t>
  </si>
  <si>
    <t>032000665.IB</t>
  </si>
  <si>
    <t>20浦口康居PPN002</t>
  </si>
  <si>
    <t>032000666.IB</t>
  </si>
  <si>
    <t>20德泰PPN001</t>
  </si>
  <si>
    <t>大连德泰控股有限公司</t>
  </si>
  <si>
    <t>张家港保税区张保实业有限公司</t>
  </si>
  <si>
    <t>032000669.IB</t>
  </si>
  <si>
    <t>20淮北建投PPN004</t>
  </si>
  <si>
    <t>032000670.IB</t>
  </si>
  <si>
    <t>20润企投资PPN001</t>
  </si>
  <si>
    <t>睢宁县润企投资有限公司</t>
  </si>
  <si>
    <t>032000674.IB</t>
  </si>
  <si>
    <t>20郫国投PPN002</t>
  </si>
  <si>
    <t>032000679.IB</t>
  </si>
  <si>
    <t>20山煤PPN003</t>
  </si>
  <si>
    <t>032000680.IB</t>
  </si>
  <si>
    <t>20连云港PPN006</t>
  </si>
  <si>
    <t>032000681.IB</t>
  </si>
  <si>
    <t>20洪山城投PPN001</t>
  </si>
  <si>
    <t>武汉洪山城市建设投资有限公司</t>
  </si>
  <si>
    <t>重庆市武隆区建设投资(集团)有限公司</t>
  </si>
  <si>
    <t>四川蓝光发展股份有限公司</t>
  </si>
  <si>
    <t>中国化工农化有限公司</t>
  </si>
  <si>
    <t>上海奉贤交通能源(集团)有限公司</t>
  </si>
  <si>
    <t>新疆金融投资有限公司</t>
  </si>
  <si>
    <t>哈尔滨投资集团有限责任公司</t>
  </si>
  <si>
    <t>安徽国贸集团控股有限公司</t>
  </si>
  <si>
    <t>华立集团股份有限公司</t>
  </si>
  <si>
    <t>桐庐县国有资产投资经营有限公司</t>
  </si>
  <si>
    <t>天津市旅游(控股)集团有限公司</t>
  </si>
  <si>
    <t>云南省滇中产业发展集团有限责任公司</t>
  </si>
  <si>
    <t>乐清市国有投资有限公司</t>
  </si>
  <si>
    <t>杭州滨江房产集团股份有限公司</t>
  </si>
  <si>
    <t>四川金鼎产融控股有限公司</t>
  </si>
  <si>
    <t>西部矿业集团有限公司</t>
  </si>
  <si>
    <t>武汉市市政建设集团有限公司</t>
  </si>
  <si>
    <t>三门峡市投资集团有限公司</t>
  </si>
  <si>
    <t>上海华谊(集团)公司</t>
  </si>
  <si>
    <t>浏阳市工业新城建设开发有限公司</t>
  </si>
  <si>
    <t>新疆昌源水务集团有限公司</t>
  </si>
  <si>
    <t>连云港市工业投资集团有限公司</t>
  </si>
  <si>
    <t>银川通联资本投资运营有限公司</t>
  </si>
  <si>
    <t>泰州鑫泰集团有限公司</t>
  </si>
  <si>
    <t>河北建设投资集团有限责任公司</t>
  </si>
  <si>
    <t>宜春交通投资集团有限公司</t>
  </si>
  <si>
    <t>攀钢集团有限公司</t>
  </si>
  <si>
    <t>安徽省皖北煤电集团有限责任公司</t>
  </si>
  <si>
    <t>四川路桥建设集团股份有限公司</t>
  </si>
  <si>
    <t>池州建设投资集团有限公司</t>
  </si>
  <si>
    <t>中飞租融资租赁有限公司</t>
  </si>
  <si>
    <t>中国化工橡胶有限公司</t>
  </si>
  <si>
    <t>中国昊华化工集团股份有限公司</t>
  </si>
  <si>
    <t>南京钟山资产经营管理集团有限公司</t>
  </si>
  <si>
    <t>重庆大足永晟实业发展有限公司</t>
  </si>
  <si>
    <t>洛阳国宏投资集团有限公司</t>
  </si>
  <si>
    <t>芯鑫融资租赁有限责任公司</t>
  </si>
  <si>
    <t>浏阳现代制造产业建设投资开发有限公司</t>
  </si>
  <si>
    <t>合肥高新股份有限公司</t>
  </si>
  <si>
    <t>湖北长江出版传媒集团有限公司</t>
  </si>
  <si>
    <t>江西省龙虎山旅游文化发展(集团)有限公司</t>
  </si>
  <si>
    <t>资阳市水务投资有限责任公司</t>
  </si>
  <si>
    <t>黄石市国有资产经营有限公司</t>
  </si>
  <si>
    <t>龙城旅游控股集团有限公司</t>
  </si>
  <si>
    <t>湖南五江轻化集团有限公司</t>
  </si>
  <si>
    <t>北京兴展投资控股有限公司</t>
  </si>
  <si>
    <t>乳山市国有资本运营有限公司</t>
  </si>
  <si>
    <t>国家能源集团宁夏煤业有限责任公司</t>
  </si>
  <si>
    <t>061709001.IB</t>
  </si>
  <si>
    <t>17兴业皖新REIT1A</t>
  </si>
  <si>
    <t>安徽新华传媒股份有限公司</t>
  </si>
  <si>
    <t>061709002.IB</t>
  </si>
  <si>
    <t>17兴业皖新REIT1B</t>
  </si>
  <si>
    <t>068012.IB</t>
  </si>
  <si>
    <t>06冀建投债</t>
  </si>
  <si>
    <t>068021.IB</t>
  </si>
  <si>
    <t>06云天化债</t>
  </si>
  <si>
    <t>068023.IB</t>
  </si>
  <si>
    <t>06陕煤债</t>
  </si>
  <si>
    <t>068032.IB</t>
  </si>
  <si>
    <t>06沪水务债</t>
  </si>
  <si>
    <t>上海水务资产经营发展有限公司</t>
  </si>
  <si>
    <t>068035.IB</t>
  </si>
  <si>
    <t>06鲁能债</t>
  </si>
  <si>
    <t>鲁能集团有限公司</t>
  </si>
  <si>
    <t>078005.IB</t>
  </si>
  <si>
    <t>07世博债2</t>
  </si>
  <si>
    <t>上海世博土地控股有限公司</t>
  </si>
  <si>
    <t>078010.IB</t>
  </si>
  <si>
    <t>07中海油服债</t>
  </si>
  <si>
    <t>中海油田服务股份有限公司</t>
  </si>
  <si>
    <t>078034.IB</t>
  </si>
  <si>
    <t>07冀建投债</t>
  </si>
  <si>
    <t>078042.IB</t>
  </si>
  <si>
    <t>07虞交通债</t>
  </si>
  <si>
    <t>绍兴市上虞区交通投资有限公司</t>
  </si>
  <si>
    <t>078048.IB</t>
  </si>
  <si>
    <t>07宁交通债</t>
  </si>
  <si>
    <t>宁夏交通投资集团有限公司</t>
  </si>
  <si>
    <t>078067.IB</t>
  </si>
  <si>
    <t>07神华宁煤债</t>
  </si>
  <si>
    <t>江苏中南建设集团股份有限公司</t>
  </si>
  <si>
    <t>比亚迪股份有限公司</t>
  </si>
  <si>
    <t>泰安市泰山投资有限公司</t>
  </si>
  <si>
    <t>陕西建工集团股份有限公司</t>
  </si>
  <si>
    <t>太钢(天津)融资租赁有限公司</t>
  </si>
  <si>
    <t>088012.IB</t>
  </si>
  <si>
    <t>08鲁能债</t>
  </si>
  <si>
    <t>091800013.IB</t>
  </si>
  <si>
    <t>18农银国际债01</t>
  </si>
  <si>
    <t>农银国际控股有限公司</t>
  </si>
  <si>
    <t>101354012.IB</t>
  </si>
  <si>
    <t>13青国投MTN001</t>
  </si>
  <si>
    <t>青海省国有资产投资管理有限公司</t>
  </si>
  <si>
    <t>101355011.IB</t>
  </si>
  <si>
    <t>13赣州发展MTN001</t>
  </si>
  <si>
    <t>锦州华信资产经营(集团)有限公司</t>
  </si>
  <si>
    <t>101451018.IB</t>
  </si>
  <si>
    <t>14滨建投MTN002</t>
  </si>
  <si>
    <t>101454041.IB</t>
  </si>
  <si>
    <t>14南汇MTN001</t>
  </si>
  <si>
    <t>上海南汇发展(集团)有限公司</t>
  </si>
  <si>
    <t>101455014.IB</t>
  </si>
  <si>
    <t>14冀港口MTN001</t>
  </si>
  <si>
    <t>101456017.IB</t>
  </si>
  <si>
    <t>14津城建MTN001</t>
  </si>
  <si>
    <t>101456018.IB</t>
  </si>
  <si>
    <t>14苏城投MTN001</t>
  </si>
  <si>
    <t>101456025.IB</t>
  </si>
  <si>
    <t>14合建投MTN001</t>
  </si>
  <si>
    <t>合肥市建设投资控股(集团)有限公司</t>
  </si>
  <si>
    <t>101456045.IB</t>
  </si>
  <si>
    <t>14桂交投MTN001</t>
  </si>
  <si>
    <t>101456051.IB</t>
  </si>
  <si>
    <t>14青交投MTN001</t>
  </si>
  <si>
    <t>青海交通投资有限公司</t>
  </si>
  <si>
    <t>101456056.IB</t>
  </si>
  <si>
    <t>14桂铁投MTN002</t>
  </si>
  <si>
    <t>101456063.IB</t>
  </si>
  <si>
    <t>14重庆旅投MTN001</t>
  </si>
  <si>
    <t>重庆旅游投资集团有限公司</t>
  </si>
  <si>
    <t>101456065.IB</t>
  </si>
  <si>
    <t>14合建投MTN002</t>
  </si>
  <si>
    <t>101456069.IB</t>
  </si>
  <si>
    <t>14甘公投MTN002</t>
  </si>
  <si>
    <t>101456072.IB</t>
  </si>
  <si>
    <t>14津城建MTN002</t>
  </si>
  <si>
    <t>101456075.IB</t>
  </si>
  <si>
    <t>14吉高速MTN001</t>
  </si>
  <si>
    <t>吉林省高速公路集团有限公司</t>
  </si>
  <si>
    <t>101456082.IB</t>
  </si>
  <si>
    <t>14贵州高速MTN001(5+2年期)</t>
  </si>
  <si>
    <t>101456088.IB</t>
  </si>
  <si>
    <t>14吉高速MTN002</t>
  </si>
  <si>
    <t>101458031.IB</t>
  </si>
  <si>
    <t>14天津港MTN001</t>
  </si>
  <si>
    <t>101458032.IB</t>
  </si>
  <si>
    <t>14天津港MTN002</t>
  </si>
  <si>
    <t>101459002.IB</t>
  </si>
  <si>
    <t>14营口港MTN001</t>
  </si>
  <si>
    <t>101460005.IB</t>
  </si>
  <si>
    <t>14并龙城MTN001</t>
  </si>
  <si>
    <t>101460044.IB</t>
  </si>
  <si>
    <t>14宿产发MTN001</t>
  </si>
  <si>
    <t>宿迁产业发展集团有限公司</t>
  </si>
  <si>
    <t>101461038.IB</t>
  </si>
  <si>
    <t>14甘公投MTN003</t>
  </si>
  <si>
    <t>101462004.IB</t>
  </si>
  <si>
    <t>14中节能MTN001</t>
  </si>
  <si>
    <t>101462023.IB</t>
  </si>
  <si>
    <t>14中节能MTN002</t>
  </si>
  <si>
    <t>101463003.IB</t>
  </si>
  <si>
    <t>14西宁特钢MTN001</t>
  </si>
  <si>
    <t>西宁特殊钢集团有限责任公司</t>
  </si>
  <si>
    <t>天津水务投资集团有限公司</t>
  </si>
  <si>
    <t>101464012.IB</t>
  </si>
  <si>
    <t>14常熟发投MTN001</t>
  </si>
  <si>
    <t>101471004.IB</t>
  </si>
  <si>
    <t>14国联MTN001</t>
  </si>
  <si>
    <t>101473005.IB</t>
  </si>
  <si>
    <t>14津临港MTN002</t>
  </si>
  <si>
    <t>101473012.IB</t>
  </si>
  <si>
    <t>14津临港MTN003</t>
  </si>
  <si>
    <t>101475002.IB</t>
  </si>
  <si>
    <t>14云工投MTN001</t>
  </si>
  <si>
    <t>101476003.IB</t>
  </si>
  <si>
    <t>14山西交投MTN001</t>
  </si>
  <si>
    <t>101551031.IB</t>
  </si>
  <si>
    <t>15盐湖MTN001</t>
  </si>
  <si>
    <t>青海盐湖工业股份有限公司</t>
  </si>
  <si>
    <t>金光纸业(中国)投资有限公司</t>
  </si>
  <si>
    <t>大连万达商业管理集团股份有限公司</t>
  </si>
  <si>
    <t>101553004.IB</t>
  </si>
  <si>
    <t>15甘电投MTN001</t>
  </si>
  <si>
    <t>重庆市江北嘴中央商务区投资集团有限公司</t>
  </si>
  <si>
    <t>101553035.IB</t>
  </si>
  <si>
    <t>15冀中MTN002</t>
  </si>
  <si>
    <t>101553040.IB</t>
  </si>
  <si>
    <t>15富通MTN001</t>
  </si>
  <si>
    <t>云南保山电力股份有限公司</t>
  </si>
  <si>
    <t>101554099.IB</t>
  </si>
  <si>
    <t>15泰达投资MTN001</t>
  </si>
  <si>
    <t>甘肃省国有资产投资集团有限公司</t>
  </si>
  <si>
    <t>101555033.IB</t>
  </si>
  <si>
    <t>15北大荒MTN002</t>
  </si>
  <si>
    <t>北大荒农垦集团有限公司</t>
  </si>
  <si>
    <t>101556009.IB</t>
  </si>
  <si>
    <t>15津城建MTN001</t>
  </si>
  <si>
    <t>101556015.IB</t>
  </si>
  <si>
    <t>15青交投MTN001(7年期)</t>
  </si>
  <si>
    <t>101556016.IB</t>
  </si>
  <si>
    <t>15桂铁投MTN001</t>
  </si>
  <si>
    <t>101556052.IB</t>
  </si>
  <si>
    <t>15甘公投MTN002</t>
  </si>
  <si>
    <t>101556057.IB</t>
  </si>
  <si>
    <t>15津城建MTN002</t>
  </si>
  <si>
    <t>101556061.IB</t>
  </si>
  <si>
    <t>15桂交投MTN001</t>
  </si>
  <si>
    <t>101556063.IB</t>
  </si>
  <si>
    <t>15雅安MTN001A</t>
  </si>
  <si>
    <t>雅安发展投资有限责任公司</t>
  </si>
  <si>
    <t>101556064.IB</t>
  </si>
  <si>
    <t>15雅安MTN001B</t>
  </si>
  <si>
    <t>云南省城乡建设投资有限公司</t>
  </si>
  <si>
    <t>101558001.IB</t>
  </si>
  <si>
    <t>15鲁地矿集MTN001</t>
  </si>
  <si>
    <t>101558016.IB</t>
  </si>
  <si>
    <t>15宜化化工MTN002</t>
  </si>
  <si>
    <t>湖北宜化化工股份有限公司</t>
  </si>
  <si>
    <t>101558027.IB</t>
  </si>
  <si>
    <t>15峨眉山旅MTN001</t>
  </si>
  <si>
    <t>峨眉山旅游股份有限公司</t>
  </si>
  <si>
    <t>九江富和建设投资集团有限公司</t>
  </si>
  <si>
    <t>湖南兴湘投资控股集团有限公司</t>
  </si>
  <si>
    <t>大连港集团有限公司</t>
  </si>
  <si>
    <t>大连市建设投资集团有限公司</t>
  </si>
  <si>
    <t>唐山曹妃甸发展投资集团有限公司</t>
  </si>
  <si>
    <t>芜湖经济技术开发区建设投资公司</t>
  </si>
  <si>
    <t>杭州钱塘新区产业发展集团有限公司</t>
  </si>
  <si>
    <t>湖南省轻工盐业集团有限公司</t>
  </si>
  <si>
    <t>101560067.IB</t>
  </si>
  <si>
    <t>15青国投MTN002</t>
  </si>
  <si>
    <t>101560076.IB</t>
  </si>
  <si>
    <t>15青交投MTN002</t>
  </si>
  <si>
    <t>江门市交通建设投资集团有限公司</t>
  </si>
  <si>
    <t>山东宏桥新型材料有限公司</t>
  </si>
  <si>
    <t>101562052.IB</t>
  </si>
  <si>
    <t>15鲁宏桥MTN004</t>
  </si>
  <si>
    <t>101563003.IB</t>
  </si>
  <si>
    <t>15新庐陵MTN001</t>
  </si>
  <si>
    <t>湖南友谊阿波罗商业股份有限公司</t>
  </si>
  <si>
    <t>101564014.IB</t>
  </si>
  <si>
    <t>15青国投MTN001</t>
  </si>
  <si>
    <t>101564020.IB</t>
  </si>
  <si>
    <t>15郑煤MTN001</t>
  </si>
  <si>
    <t>郑州煤炭工业(集团)有限责任公司</t>
  </si>
  <si>
    <t>天津中环半导体股份有限公司</t>
  </si>
  <si>
    <t>101564044.IB</t>
  </si>
  <si>
    <t>15太重MTN001</t>
  </si>
  <si>
    <t>太原重型机械集团有限公司</t>
  </si>
  <si>
    <t>101564049.IB</t>
  </si>
  <si>
    <t>15海南航空MTN001</t>
  </si>
  <si>
    <t>101567004.IB</t>
  </si>
  <si>
    <t>15海国鑫泰MTN001</t>
  </si>
  <si>
    <t>天津经济技术开发区国有资产经营有限公司</t>
  </si>
  <si>
    <t>清华控股有限公司</t>
  </si>
  <si>
    <t>101569028.IB</t>
  </si>
  <si>
    <t>15泛海MTN001</t>
  </si>
  <si>
    <t>泛海控股股份有限公司</t>
  </si>
  <si>
    <t>101569029.IB</t>
  </si>
  <si>
    <t>15海国鑫泰MTN002</t>
  </si>
  <si>
    <t>101570008.IB</t>
  </si>
  <si>
    <t>15山煤MTN001</t>
  </si>
  <si>
    <t>101571004.IB</t>
  </si>
  <si>
    <t>15国联MTN001</t>
  </si>
  <si>
    <t>101571011.IB</t>
  </si>
  <si>
    <t>15宜兴城投MTN001</t>
  </si>
  <si>
    <t>101572006.IB</t>
  </si>
  <si>
    <t>15甘电投MTN002</t>
  </si>
  <si>
    <t>中国恒天集团有限公司</t>
  </si>
  <si>
    <t>重庆开乾投资集团有限公司</t>
  </si>
  <si>
    <t>北京粮食集团有限责任公司</t>
  </si>
  <si>
    <t>101575008.IB</t>
  </si>
  <si>
    <t>15杭城建MTN001</t>
  </si>
  <si>
    <t>杭州市城市建设发展集团有限公司</t>
  </si>
  <si>
    <t>凉山州发展(控股)集团有限责任公司</t>
  </si>
  <si>
    <t>101575018.IB</t>
  </si>
  <si>
    <t>15杭城建MTN002</t>
  </si>
  <si>
    <t>济宁高新城建投资有限公司</t>
  </si>
  <si>
    <t>江苏筑富实业投资有限公司</t>
  </si>
  <si>
    <t>桂林市交通投资控股集团有限公司</t>
  </si>
  <si>
    <t>101576009.IB</t>
  </si>
  <si>
    <t>15潍坊水务MTN001</t>
  </si>
  <si>
    <t>101580005.IB</t>
  </si>
  <si>
    <t>15黔交建MTN001</t>
  </si>
  <si>
    <t>101580008.IB</t>
  </si>
  <si>
    <t>15黔交建MTN002(7年期)</t>
  </si>
  <si>
    <t>101580009.IB</t>
  </si>
  <si>
    <t>15黔交建MTN002(10年期)</t>
  </si>
  <si>
    <t>101581002.IB</t>
  </si>
  <si>
    <t>15赣开MTN001</t>
  </si>
  <si>
    <t>萍乡市汇丰投资有限公司</t>
  </si>
  <si>
    <t>辽源市国有资产经营有限责任公司</t>
  </si>
  <si>
    <t>101651011.IB</t>
  </si>
  <si>
    <t>16金光纸业MTN001</t>
  </si>
  <si>
    <t>101651019.IB</t>
  </si>
  <si>
    <t>16天津航空MTN001</t>
  </si>
  <si>
    <t>101651026.IB</t>
  </si>
  <si>
    <t>16锦江国际MTN001</t>
  </si>
  <si>
    <t>锦江国际(集团)有限公司</t>
  </si>
  <si>
    <t>101651031.IB</t>
  </si>
  <si>
    <t>16贵州高速MTN001</t>
  </si>
  <si>
    <t>101651033.IB</t>
  </si>
  <si>
    <t>16青海盐湖MTN001</t>
  </si>
  <si>
    <t>101651037.IB</t>
  </si>
  <si>
    <t>16广百MTN001</t>
  </si>
  <si>
    <t>广州商贸投资控股集团有限公司</t>
  </si>
  <si>
    <t>101651040.IB</t>
  </si>
  <si>
    <t>16华谊MTN001</t>
  </si>
  <si>
    <t>101651051.IB</t>
  </si>
  <si>
    <t>16锦江国际MTN002</t>
  </si>
  <si>
    <t>101651054.IB</t>
  </si>
  <si>
    <t>16天津航空MTN004</t>
  </si>
  <si>
    <t>101651059.IB</t>
  </si>
  <si>
    <t>16南京安居MTN001</t>
  </si>
  <si>
    <t>南京安居建设集团有限责任公司</t>
  </si>
  <si>
    <t>101652011.IB</t>
  </si>
  <si>
    <t>16闽电子MTN002</t>
  </si>
  <si>
    <t>101652016.IB</t>
  </si>
  <si>
    <t>16大连万达MTN001</t>
  </si>
  <si>
    <t>101652018.IB</t>
  </si>
  <si>
    <t>16津保税MTN002</t>
  </si>
  <si>
    <t>天津保税区投资控股集团有限公司</t>
  </si>
  <si>
    <t>101652030.IB</t>
  </si>
  <si>
    <t>16津城建MTN002</t>
  </si>
  <si>
    <t>101652031.IB</t>
  </si>
  <si>
    <t>16新希望MTN001</t>
  </si>
  <si>
    <t>101652037.IB</t>
  </si>
  <si>
    <t>16兵团十师MTN001</t>
  </si>
  <si>
    <t>新疆生产建设兵团第十师国有资产经营(集团)有限公司</t>
  </si>
  <si>
    <t>101652042.IB</t>
  </si>
  <si>
    <t>16淮安新城MTN002</t>
  </si>
  <si>
    <t>101652044.IB</t>
  </si>
  <si>
    <t>16汉当科MTN003</t>
  </si>
  <si>
    <t>101653006.IB</t>
  </si>
  <si>
    <t>101653011.IB</t>
  </si>
  <si>
    <t>16大同煤矿MTN001</t>
  </si>
  <si>
    <t>101653013.IB</t>
  </si>
  <si>
    <t>16栾川钼业MTN001</t>
  </si>
  <si>
    <t>101653026.IB</t>
  </si>
  <si>
    <t>16象屿MTN002</t>
  </si>
  <si>
    <t>101653028.IB</t>
  </si>
  <si>
    <t>16今世缘MTN001</t>
  </si>
  <si>
    <t>101653034.IB</t>
  </si>
  <si>
    <t>16湘轻盐MTN002</t>
  </si>
  <si>
    <t>101653035.IB</t>
  </si>
  <si>
    <t>16贵州广电MTN001</t>
  </si>
  <si>
    <t>贵州广电传媒集团有限公司</t>
  </si>
  <si>
    <t>101653046.IB</t>
  </si>
  <si>
    <t>16天药集MTN001</t>
  </si>
  <si>
    <t>天津市医药集团有限公司</t>
  </si>
  <si>
    <t>101654026.IB</t>
  </si>
  <si>
    <t>16保山电力MTN001</t>
  </si>
  <si>
    <t>101654030.IB</t>
  </si>
  <si>
    <t>16邵阳城建MTN002</t>
  </si>
  <si>
    <t>101654034.IB</t>
  </si>
  <si>
    <t>16云城投MTN002</t>
  </si>
  <si>
    <t>101654036.IB</t>
  </si>
  <si>
    <t>16鲁重工MTN001</t>
  </si>
  <si>
    <t>山东重工集团有限公司</t>
  </si>
  <si>
    <t>101654040.IB</t>
  </si>
  <si>
    <t>16宁沪高MTN001</t>
  </si>
  <si>
    <t>101654041.IB</t>
  </si>
  <si>
    <t>16临沂投资MTN002</t>
  </si>
  <si>
    <t>101654048.IB</t>
  </si>
  <si>
    <t>16方洋MTN001</t>
  </si>
  <si>
    <t>101654051.IB</t>
  </si>
  <si>
    <t>16津城建MTN001</t>
  </si>
  <si>
    <t>101654053.IB</t>
  </si>
  <si>
    <t>16湖南建工MTN001</t>
  </si>
  <si>
    <t>湖南建工集团有限公司</t>
  </si>
  <si>
    <t>101654059.IB</t>
  </si>
  <si>
    <t>16厦翔业MTN001</t>
  </si>
  <si>
    <t>101654060.IB</t>
  </si>
  <si>
    <t>16巨化MTN001</t>
  </si>
  <si>
    <t>101654066.IB</t>
  </si>
  <si>
    <t>16滨海新建MTN001</t>
  </si>
  <si>
    <t>101654067.IB</t>
  </si>
  <si>
    <t>16皖维高新MTN001</t>
  </si>
  <si>
    <t>安徽皖维高新材料股份有限公司</t>
  </si>
  <si>
    <t>101654068.IB</t>
  </si>
  <si>
    <t>16苏沙钢MTN001</t>
  </si>
  <si>
    <t>101654071.IB</t>
  </si>
  <si>
    <t>16泰达投资MTN001</t>
  </si>
  <si>
    <t>101654081.IB</t>
  </si>
  <si>
    <t>16粤珠江MTN001</t>
  </si>
  <si>
    <t>101654087.IB</t>
  </si>
  <si>
    <t>16中建西部MTN001</t>
  </si>
  <si>
    <t>中建西部建设股份有限公司</t>
  </si>
  <si>
    <t>101654088.IB</t>
  </si>
  <si>
    <t>16苏国信MTN001</t>
  </si>
  <si>
    <t>101654096.IB</t>
  </si>
  <si>
    <t>16鲁宏桥MTN001</t>
  </si>
  <si>
    <t>101654099.IB</t>
  </si>
  <si>
    <t>16苏沙钢MTN004</t>
  </si>
  <si>
    <t>101654102.IB</t>
  </si>
  <si>
    <t>16淮安开发MTN002</t>
  </si>
  <si>
    <t>101654103.IB</t>
  </si>
  <si>
    <t>16益阳交通MTN001</t>
  </si>
  <si>
    <t>101654106.IB</t>
  </si>
  <si>
    <t>16泰达投资MTN002</t>
  </si>
  <si>
    <t>101655006.IB</t>
  </si>
  <si>
    <t>16恒信租赁MTN002</t>
  </si>
  <si>
    <t>101655013.IB</t>
  </si>
  <si>
    <t>16扬子江MTN001</t>
  </si>
  <si>
    <t>扬州市扬子江投资发展集团有限责任公司</t>
  </si>
  <si>
    <t>101655015.IB</t>
  </si>
  <si>
    <t>16新世界MTN001</t>
  </si>
  <si>
    <t>上海新世界(集团)有限公司</t>
  </si>
  <si>
    <t>101655022.IB</t>
  </si>
  <si>
    <t>16沙钢MTN002</t>
  </si>
  <si>
    <t>101655023.IB</t>
  </si>
  <si>
    <t>16北大荒MTN002</t>
  </si>
  <si>
    <t>101655025.IB</t>
  </si>
  <si>
    <t>16乐山国资MTN001</t>
  </si>
  <si>
    <t>101656012.IB</t>
  </si>
  <si>
    <t>16甘公投MTN001</t>
  </si>
  <si>
    <t>101656015.IB</t>
  </si>
  <si>
    <t>16岳阳城投MTN001</t>
  </si>
  <si>
    <t>101656021.IB</t>
  </si>
  <si>
    <t>16衡阳城投MTN001</t>
  </si>
  <si>
    <t>101656031.IB</t>
  </si>
  <si>
    <t>16北部湾MTN002</t>
  </si>
  <si>
    <t>101656033.IB</t>
  </si>
  <si>
    <t>16桂铁投MTN002</t>
  </si>
  <si>
    <t>101656034.IB</t>
  </si>
  <si>
    <t>16吴中经发MTN001</t>
  </si>
  <si>
    <t>101656039.IB</t>
  </si>
  <si>
    <t>16株洲城建MTN002</t>
  </si>
  <si>
    <t>101656042.IB</t>
  </si>
  <si>
    <t>16雅安MTN001</t>
  </si>
  <si>
    <t>101656043.IB</t>
  </si>
  <si>
    <t>16常德城投MTN002</t>
  </si>
  <si>
    <t>101656045.IB</t>
  </si>
  <si>
    <t>16诚通控股MTN002</t>
  </si>
  <si>
    <t>中国诚通控股集团有限公司</t>
  </si>
  <si>
    <t>101656049.IB</t>
  </si>
  <si>
    <t>16衡阳城投MTN002</t>
  </si>
  <si>
    <t>101656060.IB</t>
  </si>
  <si>
    <t>16桂铁投MTN003</t>
  </si>
  <si>
    <t>101656064.IB</t>
  </si>
  <si>
    <t>16雅安MTN002</t>
  </si>
  <si>
    <t>101658002.IB</t>
  </si>
  <si>
    <t>16宜化化工MTN001</t>
  </si>
  <si>
    <t>101658013.IB</t>
  </si>
  <si>
    <t>16富和建设MTN001</t>
  </si>
  <si>
    <t>101658016.IB</t>
  </si>
  <si>
    <t>16三明城投MTN001</t>
  </si>
  <si>
    <t>101658020.IB</t>
  </si>
  <si>
    <t>16曹妃投资MTN001</t>
  </si>
  <si>
    <t>101658027.IB</t>
  </si>
  <si>
    <t>16西安高新MTN002</t>
  </si>
  <si>
    <t>101658032.IB</t>
  </si>
  <si>
    <t>16贵州高投MTN001</t>
  </si>
  <si>
    <t>101658034.IB</t>
  </si>
  <si>
    <t>16华强MTN002</t>
  </si>
  <si>
    <t>101658036.IB</t>
  </si>
  <si>
    <t>16广州万力MTN001</t>
  </si>
  <si>
    <t>广州万力集团有限公司</t>
  </si>
  <si>
    <t>101658039.IB</t>
  </si>
  <si>
    <t>16天津港MTN001</t>
  </si>
  <si>
    <t>101658040.IB</t>
  </si>
  <si>
    <t>16天津港MTN002</t>
  </si>
  <si>
    <t>101658041.IB</t>
  </si>
  <si>
    <t>16天津港MTN003</t>
  </si>
  <si>
    <t>101658042.IB</t>
  </si>
  <si>
    <t>16天津港MTN004</t>
  </si>
  <si>
    <t>101658043.IB</t>
  </si>
  <si>
    <t>16天津港MTN005</t>
  </si>
  <si>
    <t>101658046.IB</t>
  </si>
  <si>
    <t>16苏元禾MTN001</t>
  </si>
  <si>
    <t>101658055.IB</t>
  </si>
  <si>
    <t>16常熟城投MTN001</t>
  </si>
  <si>
    <t>101658056.IB</t>
  </si>
  <si>
    <t>16蒙高路MTN001</t>
  </si>
  <si>
    <t>101658057.IB</t>
  </si>
  <si>
    <t>16武汉旅游MTN001</t>
  </si>
  <si>
    <t>101658058.IB</t>
  </si>
  <si>
    <t>16黄浦置业MTN001</t>
  </si>
  <si>
    <t>上海新黄浦实业集团股份有限公司</t>
  </si>
  <si>
    <t>101658061.IB</t>
  </si>
  <si>
    <t>16蒙高路MTN002</t>
  </si>
  <si>
    <t>101658070.IB</t>
  </si>
  <si>
    <t>16大丰海港MTN001</t>
  </si>
  <si>
    <t>101658076.IB</t>
  </si>
  <si>
    <t>16武汉新港MTN001</t>
  </si>
  <si>
    <t>武汉新港建设投资开发集团有限公司</t>
  </si>
  <si>
    <t>101659005.IB</t>
  </si>
  <si>
    <t>16晋能MTN001</t>
  </si>
  <si>
    <t>101659009.IB</t>
  </si>
  <si>
    <t>16蓝光MTN001</t>
  </si>
  <si>
    <t>101659016.IB</t>
  </si>
  <si>
    <t>16桂新发MTN001</t>
  </si>
  <si>
    <t>广西新发展交通集团有限公司</t>
  </si>
  <si>
    <t>101659023.IB</t>
  </si>
  <si>
    <t>16陕建工MTN001</t>
  </si>
  <si>
    <t>101659025.IB</t>
  </si>
  <si>
    <t>16大连万达MTN002</t>
  </si>
  <si>
    <t>101659026.IB</t>
  </si>
  <si>
    <t>16嘉兴城投MTN001</t>
  </si>
  <si>
    <t>101659031.IB</t>
  </si>
  <si>
    <t>16常州投资MTN001</t>
  </si>
  <si>
    <t>101659040.IB</t>
  </si>
  <si>
    <t>16七师国资MTN001</t>
  </si>
  <si>
    <t>第七师国有资产经营(集团)有限公司</t>
  </si>
  <si>
    <t>101659045.IB</t>
  </si>
  <si>
    <t>16湘轻盐MTN001</t>
  </si>
  <si>
    <t>101659047.IB</t>
  </si>
  <si>
    <t>16蓝光MTN003</t>
  </si>
  <si>
    <t>101659048.IB</t>
  </si>
  <si>
    <t>16九江置地MTN001</t>
  </si>
  <si>
    <t>101659054.IB</t>
  </si>
  <si>
    <t>16河南铁路MTN001</t>
  </si>
  <si>
    <t>河南城际铁路有限公司</t>
  </si>
  <si>
    <t>101659055.IB</t>
  </si>
  <si>
    <t>16苏广电MTN001</t>
  </si>
  <si>
    <t>江苏省广电有线信息网络股份有限公司</t>
  </si>
  <si>
    <t>101659060.IB</t>
  </si>
  <si>
    <t>16苏沙钢MTN003</t>
  </si>
  <si>
    <t>101659062.IB</t>
  </si>
  <si>
    <t>16湖南建工MTN002</t>
  </si>
  <si>
    <t>101659063.IB</t>
  </si>
  <si>
    <t>16云投MTN001</t>
  </si>
  <si>
    <t>101659071.IB</t>
  </si>
  <si>
    <t>16常州投资MTN002</t>
  </si>
  <si>
    <t>安徽九华山文化旅游集团有限公司</t>
  </si>
  <si>
    <t>101660012.IB</t>
  </si>
  <si>
    <t>16建发地产MTN001</t>
  </si>
  <si>
    <t>101660013.IB</t>
  </si>
  <si>
    <t>16象屿MTN001</t>
  </si>
  <si>
    <t>101660019.IB</t>
  </si>
  <si>
    <t>16内蒙电投MTN001</t>
  </si>
  <si>
    <t>101660020.IB</t>
  </si>
  <si>
    <t>16特变股份MTN001</t>
  </si>
  <si>
    <t>101660026.IB</t>
  </si>
  <si>
    <t>16伊犁财通MTN001</t>
  </si>
  <si>
    <t>101660028.IB</t>
  </si>
  <si>
    <t>16盐城城南MTN001</t>
  </si>
  <si>
    <t>101660035.IB</t>
  </si>
  <si>
    <t>16鲁招金MTN001</t>
  </si>
  <si>
    <t>101660036.IB</t>
  </si>
  <si>
    <t>16九华山MTN002</t>
  </si>
  <si>
    <t>101660037.IB</t>
  </si>
  <si>
    <t>16青国投MTN001</t>
  </si>
  <si>
    <t>101660041.IB</t>
  </si>
  <si>
    <t>16龙城投资MTN001</t>
  </si>
  <si>
    <t>101660046.IB</t>
  </si>
  <si>
    <t>16吉林高速MTN001</t>
  </si>
  <si>
    <t>101660052.IB</t>
  </si>
  <si>
    <t>16苏盐业MTN001</t>
  </si>
  <si>
    <t>江苏省盐业集团有限责任公司</t>
  </si>
  <si>
    <t>101660053.IB</t>
  </si>
  <si>
    <t>16龙岩交通MTN001</t>
  </si>
  <si>
    <t>龙岩交通发展集团有限公司</t>
  </si>
  <si>
    <t>光明房地产集团股份有限公司</t>
  </si>
  <si>
    <t>101660067.IB</t>
  </si>
  <si>
    <t>16伊犁财通MTN002</t>
  </si>
  <si>
    <t>101660070.IB</t>
  </si>
  <si>
    <t>16宏泰国资MTN001</t>
  </si>
  <si>
    <t>湖北省宏泰国有资本投资运营集团有限公司</t>
  </si>
  <si>
    <t>101660073.IB</t>
  </si>
  <si>
    <t>16中四仪MTN001</t>
  </si>
  <si>
    <t>中国四联仪器仪表集团有限公司</t>
  </si>
  <si>
    <t>101660076.IB</t>
  </si>
  <si>
    <t>16陕煤化MTN001</t>
  </si>
  <si>
    <t>101660078.IB</t>
  </si>
  <si>
    <t>16甘公投MTN003</t>
  </si>
  <si>
    <t>101660081.IB</t>
  </si>
  <si>
    <t>16渝开发MTN001</t>
  </si>
  <si>
    <t>重庆渝开发股份有限公司</t>
  </si>
  <si>
    <t>中国普天信息产业股份有限公司</t>
  </si>
  <si>
    <t>101661014.IB</t>
  </si>
  <si>
    <t>16绵阳交通MTN001</t>
  </si>
  <si>
    <t>101661016.IB</t>
  </si>
  <si>
    <t>16余杭创新MTN001</t>
  </si>
  <si>
    <t>101661018.IB</t>
  </si>
  <si>
    <t>16广东盐业MTN001</t>
  </si>
  <si>
    <t>广东省盐业集团有限公司</t>
  </si>
  <si>
    <t>101661023.IB</t>
  </si>
  <si>
    <t>16甘公投MTN002</t>
  </si>
  <si>
    <t>101661027.IB</t>
  </si>
  <si>
    <t>16南充投资MTN001</t>
  </si>
  <si>
    <t>101661030.IB</t>
  </si>
  <si>
    <t>16三明福银MTN001</t>
  </si>
  <si>
    <t>三明福银高速公路有限责任公司</t>
  </si>
  <si>
    <t>101661031.IB</t>
  </si>
  <si>
    <t>16吉林高速MTN002</t>
  </si>
  <si>
    <t>101661033.IB</t>
  </si>
  <si>
    <t>16衡阳水投MTN001</t>
  </si>
  <si>
    <t>101661036.IB</t>
  </si>
  <si>
    <t>16美兰机场MTN001</t>
  </si>
  <si>
    <t>河南省农业综合开发有限公司</t>
  </si>
  <si>
    <t>101662012.IB</t>
  </si>
  <si>
    <t>16经纬纺织MTN001</t>
  </si>
  <si>
    <t>经纬纺织机械股份有限公司</t>
  </si>
  <si>
    <t>101662023.IB</t>
  </si>
  <si>
    <t>16唐山实业MTN001</t>
  </si>
  <si>
    <t>101662024.IB</t>
  </si>
  <si>
    <t>16镇江城建MTN001</t>
  </si>
  <si>
    <t>101662025.IB</t>
  </si>
  <si>
    <t>16来宾工投MTN001</t>
  </si>
  <si>
    <t>广西来宾工业投资集团有限公司</t>
  </si>
  <si>
    <t>101662026.IB</t>
  </si>
  <si>
    <t>16新业国资MTN002</t>
  </si>
  <si>
    <t>101662028.IB</t>
  </si>
  <si>
    <t>16江东控股MTN001</t>
  </si>
  <si>
    <t>101662030.IB</t>
  </si>
  <si>
    <t>16武清国资MTN001</t>
  </si>
  <si>
    <t>101662031.IB</t>
  </si>
  <si>
    <t>16龙建投资MTN001</t>
  </si>
  <si>
    <t>101662033.IB</t>
  </si>
  <si>
    <t>16海兴投资MTN001</t>
  </si>
  <si>
    <t>101662035.IB</t>
  </si>
  <si>
    <t>16华靖资产MTN001</t>
  </si>
  <si>
    <t>101662038.IB</t>
  </si>
  <si>
    <t>16新长宁MTN001</t>
  </si>
  <si>
    <t>上海新长宁(集团)有限公司</t>
  </si>
  <si>
    <t>101662040.IB</t>
  </si>
  <si>
    <t>16鄞州城建MTN002</t>
  </si>
  <si>
    <t>101662045.IB</t>
  </si>
  <si>
    <t>16新长宁MTN002</t>
  </si>
  <si>
    <t>101662048.IB</t>
  </si>
  <si>
    <t>16白沙洲MTN001</t>
  </si>
  <si>
    <t>101662052.IB</t>
  </si>
  <si>
    <t>16浦口经开MTN001</t>
  </si>
  <si>
    <t>101662055.IB</t>
  </si>
  <si>
    <t>16经纬纺织MTN002</t>
  </si>
  <si>
    <t>101662058.IB</t>
  </si>
  <si>
    <t>16镇江城建MTN002</t>
  </si>
  <si>
    <t>101662066.IB</t>
  </si>
  <si>
    <t>16江阴公MTN001</t>
  </si>
  <si>
    <t>101662069.IB</t>
  </si>
  <si>
    <t>16晋能MTN002</t>
  </si>
  <si>
    <t>101662071.IB</t>
  </si>
  <si>
    <t>16南浦口MTN001</t>
  </si>
  <si>
    <t>101662073.IB</t>
  </si>
  <si>
    <t>16扬州新盛MTN001</t>
  </si>
  <si>
    <t>101662074.IB</t>
  </si>
  <si>
    <t>16云南水利MTN001</t>
  </si>
  <si>
    <t>云南省水利水电投资有限公司</t>
  </si>
  <si>
    <t>101662075.IB</t>
  </si>
  <si>
    <t>16武清国资MTN002</t>
  </si>
  <si>
    <t>101662077.IB</t>
  </si>
  <si>
    <t>16兴城投资MTN001</t>
  </si>
  <si>
    <t>成都兴城投资集团有限公司</t>
  </si>
  <si>
    <t>101662079.IB</t>
  </si>
  <si>
    <t>16张保实业MTN002</t>
  </si>
  <si>
    <t>101662081.IB</t>
  </si>
  <si>
    <t>16晋能MTN003</t>
  </si>
  <si>
    <t>101662082.IB</t>
  </si>
  <si>
    <t>16鲁宏桥MTN002</t>
  </si>
  <si>
    <t>101662086.IB</t>
  </si>
  <si>
    <t>16长白山MTN001</t>
  </si>
  <si>
    <t>吉林省长白山开发建设(集团)有限责任公司</t>
  </si>
  <si>
    <t>101662088.IB</t>
  </si>
  <si>
    <t>16白沙洲MTN002</t>
  </si>
  <si>
    <t>101662089.IB</t>
  </si>
  <si>
    <t>16新盛建设MTN002</t>
  </si>
  <si>
    <t>101663006.IB</t>
  </si>
  <si>
    <t>16大同煤矿MTN002</t>
  </si>
  <si>
    <t>101663007.IB</t>
  </si>
  <si>
    <t>16阿波罗MTN001</t>
  </si>
  <si>
    <t>101663010.IB</t>
  </si>
  <si>
    <t>16大同煤矿MTN003</t>
  </si>
  <si>
    <t>101663011.IB</t>
  </si>
  <si>
    <t>16嘉兴经技MTN001</t>
  </si>
  <si>
    <t>新疆绿原国有资产经营集团有限公司</t>
  </si>
  <si>
    <t>101663014.IB</t>
  </si>
  <si>
    <t>16大同煤矿MTN004</t>
  </si>
  <si>
    <t>101664005.IB</t>
  </si>
  <si>
    <t>16海南航空MTN001</t>
  </si>
  <si>
    <t>重庆市南州水务(集团)有限公司</t>
  </si>
  <si>
    <t>101664016.IB</t>
  </si>
  <si>
    <t>16西江MTN001</t>
  </si>
  <si>
    <t>101664020.IB</t>
  </si>
  <si>
    <t>16闽建工MTN001</t>
  </si>
  <si>
    <t>101664022.IB</t>
  </si>
  <si>
    <t>16北方企业MTN001</t>
  </si>
  <si>
    <t>101664023.IB</t>
  </si>
  <si>
    <t>16淮安城资MTN001</t>
  </si>
  <si>
    <t>101664024.IB</t>
  </si>
  <si>
    <t>16重庆出版MTN001</t>
  </si>
  <si>
    <t>重庆出版集团有限公司</t>
  </si>
  <si>
    <t>101664029.IB</t>
  </si>
  <si>
    <t>16泰港实业MTN001</t>
  </si>
  <si>
    <t>天津泰港实业有限公司</t>
  </si>
  <si>
    <t>101664031.IB</t>
  </si>
  <si>
    <t>16闽电子MTN003</t>
  </si>
  <si>
    <t>101664034.IB</t>
  </si>
  <si>
    <t>16连云发MTN001</t>
  </si>
  <si>
    <t>101664037.IB</t>
  </si>
  <si>
    <t>16苏州园林MTN001</t>
  </si>
  <si>
    <t>101664038.IB</t>
  </si>
  <si>
    <t>16孝感城投MTN001</t>
  </si>
  <si>
    <t>101664043.IB</t>
  </si>
  <si>
    <t>16皖旅游MTN001</t>
  </si>
  <si>
    <t>101664047.IB</t>
  </si>
  <si>
    <t>16南州水务MTN002</t>
  </si>
  <si>
    <t>101664048.IB</t>
  </si>
  <si>
    <t>16黄山旅游MTN001</t>
  </si>
  <si>
    <t>黄山旅游集团有限公司</t>
  </si>
  <si>
    <t>101664051.IB</t>
  </si>
  <si>
    <t>16北电MTN001</t>
  </si>
  <si>
    <t>101664056.IB</t>
  </si>
  <si>
    <t>16欧亚MTN001</t>
  </si>
  <si>
    <t>101664057.IB</t>
  </si>
  <si>
    <t>16吉林交投MTN001</t>
  </si>
  <si>
    <t>吉林省交通投资集团有限公司</t>
  </si>
  <si>
    <t>101664064.IB</t>
  </si>
  <si>
    <t>16桂投资MTN001</t>
  </si>
  <si>
    <t>101664070.IB</t>
  </si>
  <si>
    <t>16抚州投资MTN002</t>
  </si>
  <si>
    <t>101664071.IB</t>
  </si>
  <si>
    <t>16中飞租赁MTN001</t>
  </si>
  <si>
    <t>101664072.IB</t>
  </si>
  <si>
    <t>16辽源国资MTN001</t>
  </si>
  <si>
    <t>山东省鲁信投资控股集团有限公司</t>
  </si>
  <si>
    <t>101667005.IB</t>
  </si>
  <si>
    <t>16营口港MTN001</t>
  </si>
  <si>
    <t>101667007.IB</t>
  </si>
  <si>
    <t>16营口港MTN002</t>
  </si>
  <si>
    <t>101668003.IB</t>
  </si>
  <si>
    <t>16津保税MTN001</t>
  </si>
  <si>
    <t>101668008.IB</t>
  </si>
  <si>
    <t>16津旅游MTN001</t>
  </si>
  <si>
    <t>同方股份有限公司</t>
  </si>
  <si>
    <t>101669004.IB</t>
  </si>
  <si>
    <t>16供销MTN001</t>
  </si>
  <si>
    <t>101669005.IB</t>
  </si>
  <si>
    <t>16海淀国资MTN001</t>
  </si>
  <si>
    <t>101669017.IB</t>
  </si>
  <si>
    <t>16乌城投MTN001</t>
  </si>
  <si>
    <t>101669018.IB</t>
  </si>
  <si>
    <t>16潞安MTN001</t>
  </si>
  <si>
    <t>101669022.IB</t>
  </si>
  <si>
    <t>16同方MTN002</t>
  </si>
  <si>
    <t>101669024.IB</t>
  </si>
  <si>
    <t>16恒天MTN001</t>
  </si>
  <si>
    <t>101669033.IB</t>
  </si>
  <si>
    <t>16北京时尚MTN001</t>
  </si>
  <si>
    <t>北京时尚控股有限责任公司</t>
  </si>
  <si>
    <t>101669034.IB</t>
  </si>
  <si>
    <t>16桑德MTN003</t>
  </si>
  <si>
    <t>启迪环境科技发展股份有限公司</t>
  </si>
  <si>
    <t>101670002.IB</t>
  </si>
  <si>
    <t>16桂铁投MTN001</t>
  </si>
  <si>
    <t>101671003.IB</t>
  </si>
  <si>
    <t>16新港MTN003</t>
  </si>
  <si>
    <t>101671005.IB</t>
  </si>
  <si>
    <t>16太湖新发MTN001</t>
  </si>
  <si>
    <t>101671007.IB</t>
  </si>
  <si>
    <t>16江阴高新MTN001</t>
  </si>
  <si>
    <t>101671008.IB</t>
  </si>
  <si>
    <t>16宿迁水务MTN001</t>
  </si>
  <si>
    <t>101671013.IB</t>
  </si>
  <si>
    <t>16龙城旅游MTN001</t>
  </si>
  <si>
    <t>101671014.IB</t>
  </si>
  <si>
    <t>16浦口交通MTN001</t>
  </si>
  <si>
    <t>101671016.IB</t>
  </si>
  <si>
    <t>16海安经技MTN001</t>
  </si>
  <si>
    <t>101672001.IB</t>
  </si>
  <si>
    <t>16甘电投MTN001</t>
  </si>
  <si>
    <t>101673003.IB</t>
  </si>
  <si>
    <t>16云南公投MTN001</t>
  </si>
  <si>
    <t>101673004.IB</t>
  </si>
  <si>
    <t>16融强投资MTN001</t>
  </si>
  <si>
    <t>大连融强投资有限公司</t>
  </si>
  <si>
    <t>101673005.IB</t>
  </si>
  <si>
    <t>16镇江交通MTN001</t>
  </si>
  <si>
    <t>101674001.IB</t>
  </si>
  <si>
    <t>16渤化永利MTN001</t>
  </si>
  <si>
    <t>天津渤化永利化工股份有限公司</t>
  </si>
  <si>
    <t>101674002.IB</t>
  </si>
  <si>
    <t>16隆鑫MTN001</t>
  </si>
  <si>
    <t>隆鑫控股有限公司</t>
  </si>
  <si>
    <t>101674003.IB</t>
  </si>
  <si>
    <t>16开乾投资MTN001</t>
  </si>
  <si>
    <t>101674007.IB</t>
  </si>
  <si>
    <t>16春华水务MTN001</t>
  </si>
  <si>
    <t>101674008.IB</t>
  </si>
  <si>
    <t>16南岸城建MTN001</t>
  </si>
  <si>
    <t>101674009.IB</t>
  </si>
  <si>
    <t>16京粮MTN001</t>
  </si>
  <si>
    <t>101674011.IB</t>
  </si>
  <si>
    <t>16江津华信MTN001</t>
  </si>
  <si>
    <t>101674012.IB</t>
  </si>
  <si>
    <t>16春华水务MTN002</t>
  </si>
  <si>
    <t>101674013.IB</t>
  </si>
  <si>
    <t>16春华水务MTN003</t>
  </si>
  <si>
    <t>101674014.IB</t>
  </si>
  <si>
    <t>16株洲国投MTN001</t>
  </si>
  <si>
    <t>101675003.IB</t>
  </si>
  <si>
    <t>16云工投MTN001</t>
  </si>
  <si>
    <t>101675004.IB</t>
  </si>
  <si>
    <t>16临桂城投MTN001</t>
  </si>
  <si>
    <t>101675005.IB</t>
  </si>
  <si>
    <t>16六安城投MTN002</t>
  </si>
  <si>
    <t>101675006.IB</t>
  </si>
  <si>
    <t>16环太湖MTN001</t>
  </si>
  <si>
    <t>101675009.IB</t>
  </si>
  <si>
    <t>16临桂城投MTN002</t>
  </si>
  <si>
    <t>101675010.IB</t>
  </si>
  <si>
    <t>16文投MTN001</t>
  </si>
  <si>
    <t>文投控股股份有限公司</t>
  </si>
  <si>
    <t>101676001.IB</t>
  </si>
  <si>
    <t>16淮安经开MTN001</t>
  </si>
  <si>
    <t>101676002.IB</t>
  </si>
  <si>
    <t>16潍坊水务MTN001</t>
  </si>
  <si>
    <t>101676003.IB</t>
  </si>
  <si>
    <t>16潍坊水务MTN002</t>
  </si>
  <si>
    <t>101676006.IB</t>
  </si>
  <si>
    <t>16渝惠通MTN001</t>
  </si>
  <si>
    <t>101676007.IB</t>
  </si>
  <si>
    <t>16贵阳高科MTN001</t>
  </si>
  <si>
    <t>贵阳高科控股集团有限公司</t>
  </si>
  <si>
    <t>101677001.IB</t>
  </si>
  <si>
    <t>16渝城投MTN001</t>
  </si>
  <si>
    <t>101677002.IB</t>
  </si>
  <si>
    <t>16綦江新城MTN001</t>
  </si>
  <si>
    <t>101677004.IB</t>
  </si>
  <si>
    <t>16大足国资MTN001</t>
  </si>
  <si>
    <t>101678002.IB</t>
  </si>
  <si>
    <t>16扬州绿产MTN001</t>
  </si>
  <si>
    <t>101679001.IB</t>
  </si>
  <si>
    <t>16滨湖建设MTN001</t>
  </si>
  <si>
    <t>101680002.IB</t>
  </si>
  <si>
    <t>16贵州交通MTN001</t>
  </si>
  <si>
    <t>101680003.IB</t>
  </si>
  <si>
    <t>16通顺交投MTN001</t>
  </si>
  <si>
    <t>101680006.IB</t>
  </si>
  <si>
    <t>16通泰控股MTN001</t>
  </si>
  <si>
    <t>101681001.IB</t>
  </si>
  <si>
    <t>16汇丰投资MTN001</t>
  </si>
  <si>
    <t>101681002.IB</t>
  </si>
  <si>
    <t>16新海连MTN001</t>
  </si>
  <si>
    <t>101681003.IB</t>
  </si>
  <si>
    <t>16芜湖宜居MTN001</t>
  </si>
  <si>
    <t>101681004.IB</t>
  </si>
  <si>
    <t>16鹰潭投资MTN001</t>
  </si>
  <si>
    <t>101682003.IB</t>
  </si>
  <si>
    <t>16威宁投资MTN001</t>
  </si>
  <si>
    <t>南宁威宁投资集团有限责任公司</t>
  </si>
  <si>
    <t>101682004.IB</t>
  </si>
  <si>
    <t>16恒信租赁MTN003</t>
  </si>
  <si>
    <t>101682005.IB</t>
  </si>
  <si>
    <t>16恒信租赁MTN004</t>
  </si>
  <si>
    <t>101682006.IB</t>
  </si>
  <si>
    <t>16威宁投资MTN002</t>
  </si>
  <si>
    <t>101682010.IB</t>
  </si>
  <si>
    <t>16宜都国通MTN001</t>
  </si>
  <si>
    <t>宜都市国通投资开发有限责任公司</t>
  </si>
  <si>
    <t>101683002.IB</t>
  </si>
  <si>
    <t>16锦州华信MTN001</t>
  </si>
  <si>
    <t>101683006.IB</t>
  </si>
  <si>
    <t>16西安高新MTN003</t>
  </si>
  <si>
    <t>101686001.IB</t>
  </si>
  <si>
    <t>16灵山MTN002</t>
  </si>
  <si>
    <t>101751004.IB</t>
  </si>
  <si>
    <t>17中节能MTN001</t>
  </si>
  <si>
    <t>101751007.IB</t>
  </si>
  <si>
    <t>17粤发电MTN001</t>
  </si>
  <si>
    <t>广州发展电力集团有限公司</t>
  </si>
  <si>
    <t>广州万宝集团有限公司</t>
  </si>
  <si>
    <t>101751022.IB</t>
  </si>
  <si>
    <t>17绵阳投资MTN001</t>
  </si>
  <si>
    <t>奥克斯集团有限公司</t>
  </si>
  <si>
    <t>101752001.IB</t>
  </si>
  <si>
    <t>17津城建MTN001</t>
  </si>
  <si>
    <t>101752002.IB</t>
  </si>
  <si>
    <t>17汉当科MTN001</t>
  </si>
  <si>
    <t>101752008.IB</t>
  </si>
  <si>
    <t>17新城控股MTN001</t>
  </si>
  <si>
    <t>101752010.IB</t>
  </si>
  <si>
    <t>17新城控股MTN002</t>
  </si>
  <si>
    <t>101752017.IB</t>
  </si>
  <si>
    <t>17云投MTN001</t>
  </si>
  <si>
    <t>101752021.IB</t>
  </si>
  <si>
    <t>17新城控股MTN003</t>
  </si>
  <si>
    <t>101752031.IB</t>
  </si>
  <si>
    <t>17淮安开发MTN003</t>
  </si>
  <si>
    <t>101752039.IB</t>
  </si>
  <si>
    <t>17邵阳城投MTN003</t>
  </si>
  <si>
    <t>101753003.IB</t>
  </si>
  <si>
    <t>17营口港MTN001</t>
  </si>
  <si>
    <t>101753004.IB</t>
  </si>
  <si>
    <t>17天药集MTN001</t>
  </si>
  <si>
    <t>101753005.IB</t>
  </si>
  <si>
    <t>17今世缘MTN001</t>
  </si>
  <si>
    <t>101753010.IB</t>
  </si>
  <si>
    <t>17津保税MTN001</t>
  </si>
  <si>
    <t>101753013.IB</t>
  </si>
  <si>
    <t>17今世缘MTN002</t>
  </si>
  <si>
    <t>101753015.IB</t>
  </si>
  <si>
    <t>17富通MTN001</t>
  </si>
  <si>
    <t>101753021.IB</t>
  </si>
  <si>
    <t>17富通MTN002</t>
  </si>
  <si>
    <t>101754002.IB</t>
  </si>
  <si>
    <t>17鲁宏桥MTN002</t>
  </si>
  <si>
    <t>101754008.IB</t>
  </si>
  <si>
    <t>17吉林城建MTN001</t>
  </si>
  <si>
    <t>101754009.IB</t>
  </si>
  <si>
    <t>17淮安开发MTN001</t>
  </si>
  <si>
    <t>101754018.IB</t>
  </si>
  <si>
    <t>17象屿股份MTN001</t>
  </si>
  <si>
    <t>101754019.IB</t>
  </si>
  <si>
    <t>17株洲高科MTN001</t>
  </si>
  <si>
    <t>101754021.IB</t>
  </si>
  <si>
    <t>17长发集团MTN001</t>
  </si>
  <si>
    <t>长春市城市发展投资控股(集团)有限公司</t>
  </si>
  <si>
    <t>101754022.IB</t>
  </si>
  <si>
    <t>17金灌投资MTN001</t>
  </si>
  <si>
    <t>江苏金灌投资发展集团有限公司</t>
  </si>
  <si>
    <t>101754025.IB</t>
  </si>
  <si>
    <t>17苏州高新MTN001</t>
  </si>
  <si>
    <t>101754029.IB</t>
  </si>
  <si>
    <t>17泰达投资MTN001</t>
  </si>
  <si>
    <t>101754031.IB</t>
  </si>
  <si>
    <t>17湘轻盐MTN001</t>
  </si>
  <si>
    <t>101754035.IB</t>
  </si>
  <si>
    <t>17杉杉MTN001</t>
  </si>
  <si>
    <t>101754038.IB</t>
  </si>
  <si>
    <t>17济宁城投MTN001</t>
  </si>
  <si>
    <t>101754040.IB</t>
  </si>
  <si>
    <t>17易华录MTN001</t>
  </si>
  <si>
    <t>101754066.IB</t>
  </si>
  <si>
    <t>17康美MTN001</t>
  </si>
  <si>
    <t>康美药业股份有限公司</t>
  </si>
  <si>
    <t>101754072.IB</t>
  </si>
  <si>
    <t>17兴城投资MTN001</t>
  </si>
  <si>
    <t>天津生态城投资开发有限公司</t>
  </si>
  <si>
    <t>101754083.IB</t>
  </si>
  <si>
    <t>17康美MTN002</t>
  </si>
  <si>
    <t>101754091.IB</t>
  </si>
  <si>
    <t>17久隆MTN001</t>
  </si>
  <si>
    <t>四川久隆水电开发有限公司</t>
  </si>
  <si>
    <t>郑州中瑞实业集团有限公司</t>
  </si>
  <si>
    <t>101754100.IB</t>
  </si>
  <si>
    <t>17太仓城投MTN001</t>
  </si>
  <si>
    <t>101754107.IB</t>
  </si>
  <si>
    <t>17康美MTN003</t>
  </si>
  <si>
    <t>101754112.IB</t>
  </si>
  <si>
    <t>17高速路桥MTN001</t>
  </si>
  <si>
    <t>山东高速路桥集团股份有限公司</t>
  </si>
  <si>
    <t>101754113.IB</t>
  </si>
  <si>
    <t>17淄博资运MTN001</t>
  </si>
  <si>
    <t>101754118.IB</t>
  </si>
  <si>
    <t>17淄博资运MTN002</t>
  </si>
  <si>
    <t>101754120.IB</t>
  </si>
  <si>
    <t>17云城投MTN002</t>
  </si>
  <si>
    <t>101754121.IB</t>
  </si>
  <si>
    <t>17建发地产MTN002</t>
  </si>
  <si>
    <t>101754128.IB</t>
  </si>
  <si>
    <t>17建投新能MTN001</t>
  </si>
  <si>
    <t>河北建投新能源有限公司</t>
  </si>
  <si>
    <t>101755001.IB</t>
  </si>
  <si>
    <t>17富兴MTN001</t>
  </si>
  <si>
    <t>101755004.IB</t>
  </si>
  <si>
    <t>17甘国投MTN001</t>
  </si>
  <si>
    <t>101755008.IB</t>
  </si>
  <si>
    <t>17新都香城MTN001</t>
  </si>
  <si>
    <t>101755010.IB</t>
  </si>
  <si>
    <t>17均瑶MTN001</t>
  </si>
  <si>
    <t>101755014.IB</t>
  </si>
  <si>
    <t>17清远德晟MTN001</t>
  </si>
  <si>
    <t>清远市德晟投资集团有限公司</t>
  </si>
  <si>
    <t>101755021.IB</t>
  </si>
  <si>
    <t>17乐山国资MTN001</t>
  </si>
  <si>
    <t>101755024.IB</t>
  </si>
  <si>
    <t>17新海连MTN002</t>
  </si>
  <si>
    <t>山东如意科技集团有限公司</t>
  </si>
  <si>
    <t>101756001.IB</t>
  </si>
  <si>
    <t>17南平高速MTN001</t>
  </si>
  <si>
    <t>101756018.IB</t>
  </si>
  <si>
    <t>17滇城投MTN001</t>
  </si>
  <si>
    <t>101756024.IB</t>
  </si>
  <si>
    <t>17贵产投MTN001</t>
  </si>
  <si>
    <t>101756030.IB</t>
  </si>
  <si>
    <t>17桂交投MTN001</t>
  </si>
  <si>
    <t>101756032.IB</t>
  </si>
  <si>
    <t>17余姚城投MTN002</t>
  </si>
  <si>
    <t>余姚市城市建设投资发展有限公司</t>
  </si>
  <si>
    <t>101756033.IB</t>
  </si>
  <si>
    <t>17诚通控股MTN001</t>
  </si>
  <si>
    <t>101756043.IB</t>
  </si>
  <si>
    <t>17吴中经发MTN002</t>
  </si>
  <si>
    <t>101756046.IB</t>
  </si>
  <si>
    <t>17株洲城建MTN001</t>
  </si>
  <si>
    <t>101757002.IB</t>
  </si>
  <si>
    <t>17重庆旅投MTN001</t>
  </si>
  <si>
    <t>101757003.IB</t>
  </si>
  <si>
    <t>17重庆旅投MTN002</t>
  </si>
  <si>
    <t>101758004.IB</t>
  </si>
  <si>
    <t>17大连港MTN001</t>
  </si>
  <si>
    <t>101758010.IB</t>
  </si>
  <si>
    <t>17西安高新MTN002</t>
  </si>
  <si>
    <t>101758013.IB</t>
  </si>
  <si>
    <t>17太仓滨江MTN001</t>
  </si>
  <si>
    <t>太仓市滨江新城发展有限公司</t>
  </si>
  <si>
    <t>101758015.IB</t>
  </si>
  <si>
    <t>17盐都国资MTN001</t>
  </si>
  <si>
    <t>盐城市盐都区国有资产投资经营有限公司</t>
  </si>
  <si>
    <t>101758019.IB</t>
  </si>
  <si>
    <t>17祥鹏MTN001</t>
  </si>
  <si>
    <t>云南祥鹏航空有限责任公司</t>
  </si>
  <si>
    <t>中国宝安集团股份有限公司</t>
  </si>
  <si>
    <t>101758025.IB</t>
  </si>
  <si>
    <t>17常熟城投MTN001</t>
  </si>
  <si>
    <t>101758031.IB</t>
  </si>
  <si>
    <t>17盐都国资MTN002</t>
  </si>
  <si>
    <t>101758032.IB</t>
  </si>
  <si>
    <t>17兴湘投资MTN001</t>
  </si>
  <si>
    <t>101758035.IB</t>
  </si>
  <si>
    <t>17苏州高新MTN002</t>
  </si>
  <si>
    <t>101758043.IB</t>
  </si>
  <si>
    <t>17淮安开发MTN004</t>
  </si>
  <si>
    <t>101758044.IB</t>
  </si>
  <si>
    <t>17吴中经发MTN001</t>
  </si>
  <si>
    <t>101758046.IB</t>
  </si>
  <si>
    <t>17曹妃投资MTN002</t>
  </si>
  <si>
    <t>101758048.IB</t>
  </si>
  <si>
    <t>17西部物流MTN001</t>
  </si>
  <si>
    <t>乐普(北京)医疗器械股份有限公司</t>
  </si>
  <si>
    <t>101758051.IB</t>
  </si>
  <si>
    <t>17普洛斯洛华MTN001</t>
  </si>
  <si>
    <t>普洛斯中国控股有限公司</t>
  </si>
  <si>
    <t>101758052.IB</t>
  </si>
  <si>
    <t>17超威MTN001</t>
  </si>
  <si>
    <t>超威电源集团有限公司</t>
  </si>
  <si>
    <t>南京雨花国资投资管理有限公司</t>
  </si>
  <si>
    <t>101758059.IB</t>
  </si>
  <si>
    <t>17顾家MTN001</t>
  </si>
  <si>
    <t>顾家集团有限公司</t>
  </si>
  <si>
    <t>101758063.IB</t>
  </si>
  <si>
    <t>17南岸城建MTN001</t>
  </si>
  <si>
    <t>101759004.IB</t>
  </si>
  <si>
    <t>17常州投资MTN001</t>
  </si>
  <si>
    <t>101759005.IB</t>
  </si>
  <si>
    <t>17浏阳水利MTN001</t>
  </si>
  <si>
    <t>101759012.IB</t>
  </si>
  <si>
    <t>17丹投MTN001</t>
  </si>
  <si>
    <t>101759016.IB</t>
  </si>
  <si>
    <t>17远洋集团MTN001B</t>
  </si>
  <si>
    <t>远洋集团控股有限公司</t>
  </si>
  <si>
    <t>101759017.IB</t>
  </si>
  <si>
    <t>17阳光城MTN001</t>
  </si>
  <si>
    <t>101759018.IB</t>
  </si>
  <si>
    <t>17渝江北嘴MTN001</t>
  </si>
  <si>
    <t>101759019.IB</t>
  </si>
  <si>
    <t>17云工投MTN001</t>
  </si>
  <si>
    <t>101759022.IB</t>
  </si>
  <si>
    <t>17九江置地MTN001</t>
  </si>
  <si>
    <t>101759027.IB</t>
  </si>
  <si>
    <t>17芜湖经开MTN001</t>
  </si>
  <si>
    <t>101759029.IB</t>
  </si>
  <si>
    <t>17宝城投MTN001</t>
  </si>
  <si>
    <t>101759037.IB</t>
  </si>
  <si>
    <t>17郑州城建MTN001</t>
  </si>
  <si>
    <t>101759043.IB</t>
  </si>
  <si>
    <t>17怀化交投MTN001</t>
  </si>
  <si>
    <t>101759046.IB</t>
  </si>
  <si>
    <t>17怀化交投MTN002</t>
  </si>
  <si>
    <t>101759048.IB</t>
  </si>
  <si>
    <t>17天恒置业MTN001B</t>
  </si>
  <si>
    <t>101759050.IB</t>
  </si>
  <si>
    <t>17云工投MTN002</t>
  </si>
  <si>
    <t>101759055.IB</t>
  </si>
  <si>
    <t>17武清经开MTN002</t>
  </si>
  <si>
    <t>101759056.IB</t>
  </si>
  <si>
    <t>17南通城建MTN001</t>
  </si>
  <si>
    <t>101759057.IB</t>
  </si>
  <si>
    <t>17郑州城建MTN002</t>
  </si>
  <si>
    <t>101759059.IB</t>
  </si>
  <si>
    <t>17杭经开MTN001</t>
  </si>
  <si>
    <t>101759062.IB</t>
  </si>
  <si>
    <t>17普陀城投MTN002</t>
  </si>
  <si>
    <t>上海市普陀区城市建设投资有限公司</t>
  </si>
  <si>
    <t>101759065.IB</t>
  </si>
  <si>
    <t>17桑德MTN002</t>
  </si>
  <si>
    <t>101759069.IB</t>
  </si>
  <si>
    <t>17阳光城MTN004</t>
  </si>
  <si>
    <t>101760008.IB</t>
  </si>
  <si>
    <t>17滁州城投MTN001</t>
  </si>
  <si>
    <t>101760013.IB</t>
  </si>
  <si>
    <t>17贵州高投MTN001</t>
  </si>
  <si>
    <t>101760019.IB</t>
  </si>
  <si>
    <t>17衡阳城投MTN001</t>
  </si>
  <si>
    <t>101760024.IB</t>
  </si>
  <si>
    <t>17合建投MTN001</t>
  </si>
  <si>
    <t>101760028.IB</t>
  </si>
  <si>
    <t>17盐城高新MTN001</t>
  </si>
  <si>
    <t>101760035.IB</t>
  </si>
  <si>
    <t>17象屿MTN002</t>
  </si>
  <si>
    <t>101760037.IB</t>
  </si>
  <si>
    <t>17汉当科MTN002</t>
  </si>
  <si>
    <t>101760038.IB</t>
  </si>
  <si>
    <t>17滁州同创MTN001</t>
  </si>
  <si>
    <t>101760042.IB</t>
  </si>
  <si>
    <t>17余姚城投MTN001</t>
  </si>
  <si>
    <t>101760043.IB</t>
  </si>
  <si>
    <t>17甘公投MTN001</t>
  </si>
  <si>
    <t>101760044.IB</t>
  </si>
  <si>
    <t>17象屿MTN003</t>
  </si>
  <si>
    <t>101760050.IB</t>
  </si>
  <si>
    <t>17宿州城投MTN001</t>
  </si>
  <si>
    <t>101760052.IB</t>
  </si>
  <si>
    <t>17盐城高新MTN002</t>
  </si>
  <si>
    <t>101760055.IB</t>
  </si>
  <si>
    <t>17蒙高路MTN002</t>
  </si>
  <si>
    <t>101760056.IB</t>
  </si>
  <si>
    <t>17内蒙电投MTN001</t>
  </si>
  <si>
    <t>101760057.IB</t>
  </si>
  <si>
    <t>17徐新国资MTN002</t>
  </si>
  <si>
    <t>101760058.IB</t>
  </si>
  <si>
    <t>17徐州高新MTN001</t>
  </si>
  <si>
    <t>101760061.IB</t>
  </si>
  <si>
    <t>17象屿MTN004</t>
  </si>
  <si>
    <t>101760063.IB</t>
  </si>
  <si>
    <t>17滁州同创MTN002</t>
  </si>
  <si>
    <t>101760064.IB</t>
  </si>
  <si>
    <t>17滁州城投MTN002</t>
  </si>
  <si>
    <t>星河实业(深圳)有限公司</t>
  </si>
  <si>
    <t>101760067.IB</t>
  </si>
  <si>
    <t>17合建投MTN002</t>
  </si>
  <si>
    <t>101760073.IB</t>
  </si>
  <si>
    <t>17陕煤化MTN004</t>
  </si>
  <si>
    <t>101760074.IB</t>
  </si>
  <si>
    <t>17湖州城投MTN001</t>
  </si>
  <si>
    <t>101761003.IB</t>
  </si>
  <si>
    <t>17张保实业MTN001</t>
  </si>
  <si>
    <t>101761022.IB</t>
  </si>
  <si>
    <t>17凤凰MTN001</t>
  </si>
  <si>
    <t>三亚凤凰国际机场有限责任公司</t>
  </si>
  <si>
    <t>101761024.IB</t>
  </si>
  <si>
    <t>17美兰机场MTN001</t>
  </si>
  <si>
    <t>101761032.IB</t>
  </si>
  <si>
    <t>17开封建投MTN001</t>
  </si>
  <si>
    <t>101761037.IB</t>
  </si>
  <si>
    <t>17绵阳交通MTN001</t>
  </si>
  <si>
    <t>101761041.IB</t>
  </si>
  <si>
    <t>17南山集MTN002</t>
  </si>
  <si>
    <t>101761044.IB</t>
  </si>
  <si>
    <t>17云投MTN003</t>
  </si>
  <si>
    <t>苏州历史文化名城保护集团有限公司</t>
  </si>
  <si>
    <t>101761046.IB</t>
  </si>
  <si>
    <t>17华闻传媒MTN001</t>
  </si>
  <si>
    <t>华闻传媒投资集团股份有限公司</t>
  </si>
  <si>
    <t>101761048.IB</t>
  </si>
  <si>
    <t>17吉林高速MTN003</t>
  </si>
  <si>
    <t>101762001.IB</t>
  </si>
  <si>
    <t>17鲁宏桥MTN001</t>
  </si>
  <si>
    <t>101762008.IB</t>
  </si>
  <si>
    <t>17盐城资产MTN001</t>
  </si>
  <si>
    <t>101762011.IB</t>
  </si>
  <si>
    <t>17柳州投资MTN001</t>
  </si>
  <si>
    <t>101762013.IB</t>
  </si>
  <si>
    <t>17南京浦口MTN001</t>
  </si>
  <si>
    <t>101762018.IB</t>
  </si>
  <si>
    <t>17湛江交投MTN001</t>
  </si>
  <si>
    <t>101762024.IB</t>
  </si>
  <si>
    <t>17永州城投MTN001</t>
  </si>
  <si>
    <t>101762029.IB</t>
  </si>
  <si>
    <t>17淮南城投MTN001</t>
  </si>
  <si>
    <t>101762038.IB</t>
  </si>
  <si>
    <t>17新盛建设MTN001</t>
  </si>
  <si>
    <t>101762040.IB</t>
  </si>
  <si>
    <t>17中关科技MTN001</t>
  </si>
  <si>
    <t>101762041.IB</t>
  </si>
  <si>
    <t>17南通经开MTN001</t>
  </si>
  <si>
    <t>101762042.IB</t>
  </si>
  <si>
    <t>17江岸国资MTN001</t>
  </si>
  <si>
    <t>101762043.IB</t>
  </si>
  <si>
    <t>17广元投资MTN001</t>
  </si>
  <si>
    <t>101762044.IB</t>
  </si>
  <si>
    <t>17云南水利MTN001</t>
  </si>
  <si>
    <t>101762045.IB</t>
  </si>
  <si>
    <t>17南新建总MTN001</t>
  </si>
  <si>
    <t>101762046.IB</t>
  </si>
  <si>
    <t>17盐城资产MTN002</t>
  </si>
  <si>
    <t>新疆能源(集团)有限责任公司</t>
  </si>
  <si>
    <t>101762053.IB</t>
  </si>
  <si>
    <t>17永州城投MTN002</t>
  </si>
  <si>
    <t>101762054.IB</t>
  </si>
  <si>
    <t>17浙国贸MTN002</t>
  </si>
  <si>
    <t>浙江省国际贸易集团有限公司</t>
  </si>
  <si>
    <t>浙江海正集团有限公司</t>
  </si>
  <si>
    <t>101762057.IB</t>
  </si>
  <si>
    <t>17共享工业MTN001</t>
  </si>
  <si>
    <t>101762060.IB</t>
  </si>
  <si>
    <t>17德源投资MTN001</t>
  </si>
  <si>
    <t>湖南常德市德源投资开发有限公司</t>
  </si>
  <si>
    <t>株洲市湘江投资集团有限公司</t>
  </si>
  <si>
    <t>101762064.IB</t>
  </si>
  <si>
    <t>17阜阳投资MTN001</t>
  </si>
  <si>
    <t>101762070.IB</t>
  </si>
  <si>
    <t>17中关科技MTN002</t>
  </si>
  <si>
    <t>101762073.IB</t>
  </si>
  <si>
    <t>17淮南产业MTN001</t>
  </si>
  <si>
    <t>101762078.IB</t>
  </si>
  <si>
    <t>17潞安MTN003</t>
  </si>
  <si>
    <t>101763002.IB</t>
  </si>
  <si>
    <t>17潞安MTN001</t>
  </si>
  <si>
    <t>101763009.IB</t>
  </si>
  <si>
    <t>17京电城投MTN001</t>
  </si>
  <si>
    <t>101763011.IB</t>
  </si>
  <si>
    <t>17长发集团MTN002</t>
  </si>
  <si>
    <t>101764003.IB</t>
  </si>
  <si>
    <t>17鲁宏桥MTN003</t>
  </si>
  <si>
    <t>101764005.IB</t>
  </si>
  <si>
    <t>17泰华信MTN001</t>
  </si>
  <si>
    <t>101764008.IB</t>
  </si>
  <si>
    <t>17吉林高速MTN001</t>
  </si>
  <si>
    <t>101764009.IB</t>
  </si>
  <si>
    <t>17辽源国资MTN001</t>
  </si>
  <si>
    <t>101764010.IB</t>
  </si>
  <si>
    <t>17孝感城投MTN001</t>
  </si>
  <si>
    <t>101764012.IB</t>
  </si>
  <si>
    <t>17淮安城资MTN001</t>
  </si>
  <si>
    <t>101764013.IB</t>
  </si>
  <si>
    <t>17焦作投资MTN001</t>
  </si>
  <si>
    <t>101764014.IB</t>
  </si>
  <si>
    <t>17张掖城投MTN001</t>
  </si>
  <si>
    <t>张掖市城市投资发展(集团)有限公司</t>
  </si>
  <si>
    <t>101764016.IB</t>
  </si>
  <si>
    <t>17银川通联MTN001</t>
  </si>
  <si>
    <t>101764022.IB</t>
  </si>
  <si>
    <t>17淮北建投MTN001</t>
  </si>
  <si>
    <t>101764031.IB</t>
  </si>
  <si>
    <t>17万盛经开MTN001</t>
  </si>
  <si>
    <t>101764035.IB</t>
  </si>
  <si>
    <t>17西宁城投MTN001</t>
  </si>
  <si>
    <t>101764042.IB</t>
  </si>
  <si>
    <t>17常熟发投MTN001</t>
  </si>
  <si>
    <t>101764050.IB</t>
  </si>
  <si>
    <t>17新海连MTN001</t>
  </si>
  <si>
    <t>101764052.IB</t>
  </si>
  <si>
    <t>17湘潭九华MTN001</t>
  </si>
  <si>
    <t>武威市经济发展投资(集团)有限公司</t>
  </si>
  <si>
    <t>101764070.IB</t>
  </si>
  <si>
    <t>17冀中能源MTN002</t>
  </si>
  <si>
    <t>101764071.IB</t>
  </si>
  <si>
    <t>17芜湖建设MTN001</t>
  </si>
  <si>
    <t>101764074.IB</t>
  </si>
  <si>
    <t>17江门建设MTN002</t>
  </si>
  <si>
    <t>101764075.IB</t>
  </si>
  <si>
    <t>17湘潭九华MTN002</t>
  </si>
  <si>
    <t>101764078.IB</t>
  </si>
  <si>
    <t>17京能洁能MTN001</t>
  </si>
  <si>
    <t>101764082.IB</t>
  </si>
  <si>
    <t>17江北国资MTN002</t>
  </si>
  <si>
    <t>南京大江北国资投资集团有限公司</t>
  </si>
  <si>
    <t>101765001.IB</t>
  </si>
  <si>
    <t>17乌城投MTN001</t>
  </si>
  <si>
    <t>101765002.IB</t>
  </si>
  <si>
    <t>17乌城投MTN002</t>
  </si>
  <si>
    <t>101766001.IB</t>
  </si>
  <si>
    <t>17鲁信MTN001</t>
  </si>
  <si>
    <t>101766006.IB</t>
  </si>
  <si>
    <t>17车都建投MTN001</t>
  </si>
  <si>
    <t>101767011.IB</t>
  </si>
  <si>
    <t>17金禹水投MTN002</t>
  </si>
  <si>
    <t>101768001.IB</t>
  </si>
  <si>
    <t>17津旅游MTN001</t>
  </si>
  <si>
    <t>101768003.IB</t>
  </si>
  <si>
    <t>17北电MTN001B</t>
  </si>
  <si>
    <t>101769001.IB</t>
  </si>
  <si>
    <t>17桑德MTN001</t>
  </si>
  <si>
    <t>101769003.IB</t>
  </si>
  <si>
    <t>17晋路桥MTN001</t>
  </si>
  <si>
    <t>101769004.IB</t>
  </si>
  <si>
    <t>17泛海MTN001</t>
  </si>
  <si>
    <t>101769005.IB</t>
  </si>
  <si>
    <t>17津航空MTN001</t>
  </si>
  <si>
    <t>101769006.IB</t>
  </si>
  <si>
    <t>17怀化城投MTN001</t>
  </si>
  <si>
    <t>101769008.IB</t>
  </si>
  <si>
    <t>17北京时尚MTN001</t>
  </si>
  <si>
    <t>101769011.IB</t>
  </si>
  <si>
    <t>17同方MTN001</t>
  </si>
  <si>
    <t>101769017.IB</t>
  </si>
  <si>
    <t>17舟山海洋MTN001</t>
  </si>
  <si>
    <t>舟山海洋综合开发投资有限公司</t>
  </si>
  <si>
    <t>101769024.IB</t>
  </si>
  <si>
    <t>17新湖中宝MTN001</t>
  </si>
  <si>
    <t>新湖中宝股份有限公司</t>
  </si>
  <si>
    <t>101769025.IB</t>
  </si>
  <si>
    <t>17晋路桥MTN002</t>
  </si>
  <si>
    <t>101770001.IB</t>
  </si>
  <si>
    <t>17鄞州城建MTN001</t>
  </si>
  <si>
    <t>101770002.IB</t>
  </si>
  <si>
    <t>17瀚瑞投资MTN001</t>
  </si>
  <si>
    <t>101770003.IB</t>
  </si>
  <si>
    <t>17桂铁投MTN001</t>
  </si>
  <si>
    <t>101770004.IB</t>
  </si>
  <si>
    <t>17蓝光MTN001</t>
  </si>
  <si>
    <t>101771002.IB</t>
  </si>
  <si>
    <t>17苏通MTN001</t>
  </si>
  <si>
    <t>101771003.IB</t>
  </si>
  <si>
    <t>17邗江城建MTN001</t>
  </si>
  <si>
    <t>扬州市邗江城市建设发展有限公司</t>
  </si>
  <si>
    <t>101771006.IB</t>
  </si>
  <si>
    <t>17泰州滨江MTN001</t>
  </si>
  <si>
    <t>101771008.IB</t>
  </si>
  <si>
    <t>17南通经开MTN002</t>
  </si>
  <si>
    <t>101771010.IB</t>
  </si>
  <si>
    <t>17宜兴城投MTN001</t>
  </si>
  <si>
    <t>中国宜兴环保科技工业园发展总公司</t>
  </si>
  <si>
    <t>101771018.IB</t>
  </si>
  <si>
    <t>17苏通MTN002</t>
  </si>
  <si>
    <t>101772002.IB</t>
  </si>
  <si>
    <t>17津住宅MTN001</t>
  </si>
  <si>
    <t>101772003.IB</t>
  </si>
  <si>
    <t>17京机电MTN001</t>
  </si>
  <si>
    <t>北京京城机电控股有限责任公司</t>
  </si>
  <si>
    <t>101772004.IB</t>
  </si>
  <si>
    <t>17渝物流MTN001</t>
  </si>
  <si>
    <t>陕西省西咸新区沣西新城开发建设(集团)有限公司</t>
  </si>
  <si>
    <t>101772017.IB</t>
  </si>
  <si>
    <t>17九龙园MTN001</t>
  </si>
  <si>
    <t>101772018.IB</t>
  </si>
  <si>
    <t>17永煤MTN001</t>
  </si>
  <si>
    <t>101773001.IB</t>
  </si>
  <si>
    <t>17安庆城投MTN001</t>
  </si>
  <si>
    <t>安庆市城市建设投资发展(集团)有限公司</t>
  </si>
  <si>
    <t>101773004.IB</t>
  </si>
  <si>
    <t>17安庆城投MTN002</t>
  </si>
  <si>
    <t>101773008.IB</t>
  </si>
  <si>
    <t>17惠民建投MTN001</t>
  </si>
  <si>
    <t>101773010.IB</t>
  </si>
  <si>
    <t>17惠民建投MTN002</t>
  </si>
  <si>
    <t>101773012.IB</t>
  </si>
  <si>
    <t>17龙湖地产MTN001B</t>
  </si>
  <si>
    <t>龙湖集团控股有限公司</t>
  </si>
  <si>
    <t>101773017.IB</t>
  </si>
  <si>
    <t>17蚌埠城投MTN001</t>
  </si>
  <si>
    <t>101773019.IB</t>
  </si>
  <si>
    <t>17北辰实业MTN001</t>
  </si>
  <si>
    <t>北京北辰实业股份有限公司</t>
  </si>
  <si>
    <t>101774003.IB</t>
  </si>
  <si>
    <t>17泰禾MTN002</t>
  </si>
  <si>
    <t>泰禾集团股份有限公司</t>
  </si>
  <si>
    <t>101774004.IB</t>
  </si>
  <si>
    <t>17奉化交投MTN001</t>
  </si>
  <si>
    <t>宁波市奉化区交通投资发展集团有限公司</t>
  </si>
  <si>
    <t>101774007.IB</t>
  </si>
  <si>
    <t>17双桥经开MTN001</t>
  </si>
  <si>
    <t>101775001.IB</t>
  </si>
  <si>
    <t>17济宁高新MTN001</t>
  </si>
  <si>
    <t>101775007.IB</t>
  </si>
  <si>
    <t>17环太湖MTN001</t>
  </si>
  <si>
    <t>101775009.IB</t>
  </si>
  <si>
    <t>17文投MTN001</t>
  </si>
  <si>
    <t>101775010.IB</t>
  </si>
  <si>
    <t>17蔡甸城投MTN001</t>
  </si>
  <si>
    <t>武汉市蔡甸城建投资开发集团有限公司</t>
  </si>
  <si>
    <t>101775011.IB</t>
  </si>
  <si>
    <t>17蔡甸城投MTN002</t>
  </si>
  <si>
    <t>山东三星集团有限公司</t>
  </si>
  <si>
    <t>101776004.IB</t>
  </si>
  <si>
    <t>17渝惠通MTN001</t>
  </si>
  <si>
    <t>101776011.IB</t>
  </si>
  <si>
    <t>17金堂国资MTN001</t>
  </si>
  <si>
    <t>101777001.IB</t>
  </si>
  <si>
    <t>17新开元MTN001</t>
  </si>
  <si>
    <t>101778001.IB</t>
  </si>
  <si>
    <t>17吉林高速MTN002</t>
  </si>
  <si>
    <t>101779001.IB</t>
  </si>
  <si>
    <t>17鲁晨鸣MTN001</t>
  </si>
  <si>
    <t>101779002.IB</t>
  </si>
  <si>
    <t>17鲁晨鸣MTN002</t>
  </si>
  <si>
    <t>101779004.IB</t>
  </si>
  <si>
    <t>17滨湖建设MTN001</t>
  </si>
  <si>
    <t>101780002.IB</t>
  </si>
  <si>
    <t>17渝豪江MTN001</t>
  </si>
  <si>
    <t>101780003.IB</t>
  </si>
  <si>
    <t>17幸福基业MTN001</t>
  </si>
  <si>
    <t>华夏幸福基业股份有限公司</t>
  </si>
  <si>
    <t>101780005.IB</t>
  </si>
  <si>
    <t>17谷财MTN001</t>
  </si>
  <si>
    <t>北京市谷财集团有限公司</t>
  </si>
  <si>
    <t>101780007.IB</t>
  </si>
  <si>
    <t>17寿光城投MTN001</t>
  </si>
  <si>
    <t>101780010.IB</t>
  </si>
  <si>
    <t>17零陵城建MTN001</t>
  </si>
  <si>
    <t>101780011.IB</t>
  </si>
  <si>
    <t>17岳阳城投MTN001</t>
  </si>
  <si>
    <t>101780012.IB</t>
  </si>
  <si>
    <t>17三友化工MTN001</t>
  </si>
  <si>
    <t>唐山三友化工股份有限公司</t>
  </si>
  <si>
    <t>101781001.IB</t>
  </si>
  <si>
    <t>17芜湖宜居MTN001</t>
  </si>
  <si>
    <t>101781002.IB</t>
  </si>
  <si>
    <t>17芜湖宜居MTN002</t>
  </si>
  <si>
    <t>101781003.IB</t>
  </si>
  <si>
    <t>17惠民建投MTN003A</t>
  </si>
  <si>
    <t>101781004.IB</t>
  </si>
  <si>
    <t>17惠民建投MTN003B</t>
  </si>
  <si>
    <t>101781006.IB</t>
  </si>
  <si>
    <t>17惠民建投MTN004A</t>
  </si>
  <si>
    <t>101781007.IB</t>
  </si>
  <si>
    <t>17惠民建投MTN004B</t>
  </si>
  <si>
    <t>101782005.IB</t>
  </si>
  <si>
    <t>17威海国资MTN001</t>
  </si>
  <si>
    <t>威海产业投资集团有限公司</t>
  </si>
  <si>
    <t>101782012.IB</t>
  </si>
  <si>
    <t>17兖矿MTN005B</t>
  </si>
  <si>
    <t>101782016.IB</t>
  </si>
  <si>
    <t>17威海国资MTN002</t>
  </si>
  <si>
    <t>101783002.IB</t>
  </si>
  <si>
    <t>17西安高新MTN001</t>
  </si>
  <si>
    <t>101783005.IB</t>
  </si>
  <si>
    <t>17蚌埠高新MTN001</t>
  </si>
  <si>
    <t>101783006.IB</t>
  </si>
  <si>
    <t>17金禹水投MTN001</t>
  </si>
  <si>
    <t>101783007.IB</t>
  </si>
  <si>
    <t>17西江MTN002</t>
  </si>
  <si>
    <t>101783009.IB</t>
  </si>
  <si>
    <t>17新鑫国资MTN001</t>
  </si>
  <si>
    <t>阿拉尔市新鑫国有资产经营有限责任公司</t>
  </si>
  <si>
    <t>101783010.IB</t>
  </si>
  <si>
    <t>17新鑫国资MTN002</t>
  </si>
  <si>
    <t>101785001.IB</t>
  </si>
  <si>
    <t>17蓉城文化MTN002</t>
  </si>
  <si>
    <t>101786001.IB</t>
  </si>
  <si>
    <t>17六盘水交MTN001</t>
  </si>
  <si>
    <t>六盘水市交通投资开发有限责任公司</t>
  </si>
  <si>
    <t>致达控股集团有限公司</t>
  </si>
  <si>
    <t>101786003.IB</t>
  </si>
  <si>
    <t>17华靖资产MTN001</t>
  </si>
  <si>
    <t>101790001.IB</t>
  </si>
  <si>
    <t>17湘潭高新MTN001</t>
  </si>
  <si>
    <t>101800003.IB</t>
  </si>
  <si>
    <t>18常城建MTN001</t>
  </si>
  <si>
    <t>101800006.IB</t>
  </si>
  <si>
    <t>18海兴投资MTN001</t>
  </si>
  <si>
    <t>101800009.IB</t>
  </si>
  <si>
    <t>18富源实业MTN001</t>
  </si>
  <si>
    <t>遂宁市富源实业有限公司</t>
  </si>
  <si>
    <t>101800010.IB</t>
  </si>
  <si>
    <t>18新田投资MTN001</t>
  </si>
  <si>
    <t>101800012.IB</t>
  </si>
  <si>
    <t>18美好置业MTN001</t>
  </si>
  <si>
    <t>美好置业集团股份有限公司</t>
  </si>
  <si>
    <t>101800014.IB</t>
  </si>
  <si>
    <t>18如皋沿江MTN001</t>
  </si>
  <si>
    <t>101800017.IB</t>
  </si>
  <si>
    <t>18鸿达兴业MTN001</t>
  </si>
  <si>
    <t>101800019.IB</t>
  </si>
  <si>
    <t>18库尔勒MTN001</t>
  </si>
  <si>
    <t>库尔勒城市建设(集团)有限责任公司</t>
  </si>
  <si>
    <t>101800031.IB</t>
  </si>
  <si>
    <t>18津城建MTN001</t>
  </si>
  <si>
    <t>101800032.IB</t>
  </si>
  <si>
    <t>18云建投MTN001</t>
  </si>
  <si>
    <t>101800039.IB</t>
  </si>
  <si>
    <t>18滨城经开MTN001</t>
  </si>
  <si>
    <t>滨州市滨城区经济开发投资有限公司</t>
  </si>
  <si>
    <t>101800040.IB</t>
  </si>
  <si>
    <t>18常城建MTN002</t>
  </si>
  <si>
    <t>101800041.IB</t>
  </si>
  <si>
    <t>18安市淮阴MTN001</t>
  </si>
  <si>
    <t>101800042.IB</t>
  </si>
  <si>
    <t>18山西交投MTN001</t>
  </si>
  <si>
    <t>101800043.IB</t>
  </si>
  <si>
    <t>18鹰潭投资MTN001</t>
  </si>
  <si>
    <t>101800045.IB</t>
  </si>
  <si>
    <t>18心连心MTN001</t>
  </si>
  <si>
    <t>河南心连心化学工业集团股份有限公司</t>
  </si>
  <si>
    <t>101800047.IB</t>
  </si>
  <si>
    <t>18泉州台商MTN001</t>
  </si>
  <si>
    <t>101800048.IB</t>
  </si>
  <si>
    <t>18华强MTN001</t>
  </si>
  <si>
    <t>101800055.IB</t>
  </si>
  <si>
    <t>18株洲城建MTN001</t>
  </si>
  <si>
    <t>101800066.IB</t>
  </si>
  <si>
    <t>18渝江北嘴MTN001</t>
  </si>
  <si>
    <t>101800067.IB</t>
  </si>
  <si>
    <t>18格力地产MTN001</t>
  </si>
  <si>
    <t>格力地产股份有限公司</t>
  </si>
  <si>
    <t>江苏凤凰出版传媒集团有限公司</t>
  </si>
  <si>
    <t>101800076.IB</t>
  </si>
  <si>
    <t>18美好置业MTN002</t>
  </si>
  <si>
    <t>101800078.IB</t>
  </si>
  <si>
    <t>18临沂矿业MTN001</t>
  </si>
  <si>
    <t>临沂矿业集团有限责任公司</t>
  </si>
  <si>
    <t>101800079.IB</t>
  </si>
  <si>
    <t>18邵阳城投MTN001</t>
  </si>
  <si>
    <t>101800080.IB</t>
  </si>
  <si>
    <t>18咸宁高新MTN001</t>
  </si>
  <si>
    <t>101800081.IB</t>
  </si>
  <si>
    <t>18海国鑫泰MTN001</t>
  </si>
  <si>
    <t>成都市兴城建实业发展有限责任公司</t>
  </si>
  <si>
    <t>101800084.IB</t>
  </si>
  <si>
    <t>18淮北建投MTN001</t>
  </si>
  <si>
    <t>101800085.IB</t>
  </si>
  <si>
    <t>18济宁高新MTN001</t>
  </si>
  <si>
    <t>101800090.IB</t>
  </si>
  <si>
    <t>18津城建MTN003</t>
  </si>
  <si>
    <t>101800091.IB</t>
  </si>
  <si>
    <t>18永煤MTN001</t>
  </si>
  <si>
    <t>101800092.IB</t>
  </si>
  <si>
    <t>18滨州城投MTN001</t>
  </si>
  <si>
    <t>新疆生产建设兵团第十二师国有资产经营(集团)有限责任公司</t>
  </si>
  <si>
    <t>中海企业发展集团有限公司</t>
  </si>
  <si>
    <t>101800102.IB</t>
  </si>
  <si>
    <t>18淮安开发MTN002</t>
  </si>
  <si>
    <t>101800103.IB</t>
  </si>
  <si>
    <t>18济宁城投MTN001</t>
  </si>
  <si>
    <t>101800107.IB</t>
  </si>
  <si>
    <t>18高教投资MTN001</t>
  </si>
  <si>
    <t>101800115.IB</t>
  </si>
  <si>
    <t>18蒙高路MTN001</t>
  </si>
  <si>
    <t>101800116.IB</t>
  </si>
  <si>
    <t>18泉州台商MTN002</t>
  </si>
  <si>
    <t>101800118.IB</t>
  </si>
  <si>
    <t>18新盛建设MTN001</t>
  </si>
  <si>
    <t>101800124.IB</t>
  </si>
  <si>
    <t>18柳州投资MTN001</t>
  </si>
  <si>
    <t>福清市国有资产营运投资有限公司</t>
  </si>
  <si>
    <t>101800137.IB</t>
  </si>
  <si>
    <t>18慈溪国资MTN001</t>
  </si>
  <si>
    <t>慈溪市国有资产投资控股有限公司</t>
  </si>
  <si>
    <t>101800138.IB</t>
  </si>
  <si>
    <t>18安东控股MTN001</t>
  </si>
  <si>
    <t>江苏安东控股集团有限公司</t>
  </si>
  <si>
    <t>101800147.IB</t>
  </si>
  <si>
    <t>18南京滨江MTN001</t>
  </si>
  <si>
    <t>101800149.IB</t>
  </si>
  <si>
    <t>18鲁宏桥MTN001</t>
  </si>
  <si>
    <t>101800151.IB</t>
  </si>
  <si>
    <t>18名城建设MTN001</t>
  </si>
  <si>
    <t>温州市名城建设投资集团有限公司</t>
  </si>
  <si>
    <t>101800152.IB</t>
  </si>
  <si>
    <t>18盛裕投资MTN001</t>
  </si>
  <si>
    <t>101800156.IB</t>
  </si>
  <si>
    <t>18天士力MTN002</t>
  </si>
  <si>
    <t>101800157.IB</t>
  </si>
  <si>
    <t>18新中泰集MTN001</t>
  </si>
  <si>
    <t>101800161.IB</t>
  </si>
  <si>
    <t>18北方铜业MTN001</t>
  </si>
  <si>
    <t>北方铜业股份有限公司</t>
  </si>
  <si>
    <t>101800164.IB</t>
  </si>
  <si>
    <t>18西江MTN002</t>
  </si>
  <si>
    <t>101800165.IB</t>
  </si>
  <si>
    <t>18江宁经开MTN001</t>
  </si>
  <si>
    <t>101800166.IB</t>
  </si>
  <si>
    <t>18沪世茂MTN002</t>
  </si>
  <si>
    <t>101800170.IB</t>
  </si>
  <si>
    <t>18常熟发投MTN001</t>
  </si>
  <si>
    <t>101800172.IB</t>
  </si>
  <si>
    <t>18淮安开发MTN003</t>
  </si>
  <si>
    <t>101800173.IB</t>
  </si>
  <si>
    <t>18淮安新城MTN001</t>
  </si>
  <si>
    <t>101800174.IB</t>
  </si>
  <si>
    <t>18康美MTN001</t>
  </si>
  <si>
    <t>101800176.IB</t>
  </si>
  <si>
    <t>18广汇汽车MTN001</t>
  </si>
  <si>
    <t>101800177.IB</t>
  </si>
  <si>
    <t>18萧山钱江MTN001</t>
  </si>
  <si>
    <t>杭州萧山钱江世纪城开发建设有限责任公司</t>
  </si>
  <si>
    <t>101800178.IB</t>
  </si>
  <si>
    <t>18新海连MTN001</t>
  </si>
  <si>
    <t>101800179.IB</t>
  </si>
  <si>
    <t>18远东租赁MTN001</t>
  </si>
  <si>
    <t>101800181.IB</t>
  </si>
  <si>
    <t>18南昌工业MTN001</t>
  </si>
  <si>
    <t>南昌工业控股集团有限公司</t>
  </si>
  <si>
    <t>101800184.IB</t>
  </si>
  <si>
    <t>18吴江经开MTN001</t>
  </si>
  <si>
    <t>101800186.IB</t>
  </si>
  <si>
    <t>18鸿商产业MTN001</t>
  </si>
  <si>
    <t>鸿商产业控股集团有限公司</t>
  </si>
  <si>
    <t>101800188.IB</t>
  </si>
  <si>
    <t>18黄冈城投MTN001</t>
  </si>
  <si>
    <t>101800189.IB</t>
  </si>
  <si>
    <t>18晋能MTN002</t>
  </si>
  <si>
    <t>101800190.IB</t>
  </si>
  <si>
    <t>18陕煤化MTN001</t>
  </si>
  <si>
    <t>101800191.IB</t>
  </si>
  <si>
    <t>18津城建MTN005</t>
  </si>
  <si>
    <t>101800192.IB</t>
  </si>
  <si>
    <t>18铜陵有色MTN001</t>
  </si>
  <si>
    <t>101800193.IB</t>
  </si>
  <si>
    <t>18吴江经开MTN002</t>
  </si>
  <si>
    <t>101800194.IB</t>
  </si>
  <si>
    <t>18兖矿MTN003</t>
  </si>
  <si>
    <t>101800197.IB</t>
  </si>
  <si>
    <t>18兰花MTN001</t>
  </si>
  <si>
    <t>101800198.IB</t>
  </si>
  <si>
    <t>18溧水经开MTN001</t>
  </si>
  <si>
    <t>101800200.IB</t>
  </si>
  <si>
    <t>18新盛建设MTN002</t>
  </si>
  <si>
    <t>101800202.IB</t>
  </si>
  <si>
    <t>18天恒置业MTN001</t>
  </si>
  <si>
    <t>101800204.IB</t>
  </si>
  <si>
    <t>18同方MTN001</t>
  </si>
  <si>
    <t>101800205.IB</t>
  </si>
  <si>
    <t>18滨江房产MTN001</t>
  </si>
  <si>
    <t>101800210.IB</t>
  </si>
  <si>
    <t>18伟驰MTN001</t>
  </si>
  <si>
    <t>101800211.IB</t>
  </si>
  <si>
    <t>18浙国贸MTN001</t>
  </si>
  <si>
    <t>101800212.IB</t>
  </si>
  <si>
    <t>18南京新港MTN002</t>
  </si>
  <si>
    <t>101800213.IB</t>
  </si>
  <si>
    <t>18蓝光MTN001</t>
  </si>
  <si>
    <t>101800215.IB</t>
  </si>
  <si>
    <t>18桂交投MTN001</t>
  </si>
  <si>
    <t>101800216.IB</t>
  </si>
  <si>
    <t>18温工投MTN001</t>
  </si>
  <si>
    <t>101800217.IB</t>
  </si>
  <si>
    <t>18润华MTN001</t>
  </si>
  <si>
    <t>101800218.IB</t>
  </si>
  <si>
    <t>18津城建MTN006</t>
  </si>
  <si>
    <t>101800219.IB</t>
  </si>
  <si>
    <t>18宁河西MTN002</t>
  </si>
  <si>
    <t>101800222.IB</t>
  </si>
  <si>
    <t>18浏阳水利MTN001</t>
  </si>
  <si>
    <t>101800223.IB</t>
  </si>
  <si>
    <t>18海国鑫泰MTN002</t>
  </si>
  <si>
    <t>101800224.IB</t>
  </si>
  <si>
    <t>18淮南城投MTN001</t>
  </si>
  <si>
    <t>101800225.IB</t>
  </si>
  <si>
    <t>18溧水经开MTN002</t>
  </si>
  <si>
    <t>101800226.IB</t>
  </si>
  <si>
    <t>18南通经开MTN001</t>
  </si>
  <si>
    <t>101800231.IB</t>
  </si>
  <si>
    <t>18静海城投MTN001</t>
  </si>
  <si>
    <t>101800232.IB</t>
  </si>
  <si>
    <t>18奥克斯MTN001</t>
  </si>
  <si>
    <t>101800234.IB</t>
  </si>
  <si>
    <t>18绿港MTN001</t>
  </si>
  <si>
    <t>101800235.IB</t>
  </si>
  <si>
    <t>18天富MTN001</t>
  </si>
  <si>
    <t>101800236.IB</t>
  </si>
  <si>
    <t>18鲁晨鸣MTN001</t>
  </si>
  <si>
    <t>101800237.IB</t>
  </si>
  <si>
    <t>18云投MTN001</t>
  </si>
  <si>
    <t>101800238.IB</t>
  </si>
  <si>
    <t>18兖矿MTN004</t>
  </si>
  <si>
    <t>101800239.IB</t>
  </si>
  <si>
    <t>18赣国资MTN001</t>
  </si>
  <si>
    <t>101800240.IB</t>
  </si>
  <si>
    <t>18辽成大MTN001</t>
  </si>
  <si>
    <t>101800242.IB</t>
  </si>
  <si>
    <t>18钟楼新城MTN001</t>
  </si>
  <si>
    <t>101800243.IB</t>
  </si>
  <si>
    <t>18江东控股MTN002</t>
  </si>
  <si>
    <t>101800246.IB</t>
  </si>
  <si>
    <t>18海正MTN001</t>
  </si>
  <si>
    <t>101800247.IB</t>
  </si>
  <si>
    <t>18诸暨国资MTN001</t>
  </si>
  <si>
    <t>101800251.IB</t>
  </si>
  <si>
    <t>18汉当科MTN001</t>
  </si>
  <si>
    <t>101800252.IB</t>
  </si>
  <si>
    <t>18中瑞实业MTN001</t>
  </si>
  <si>
    <t>101800255.IB</t>
  </si>
  <si>
    <t>18潞安MTN001</t>
  </si>
  <si>
    <t>101800258.IB</t>
  </si>
  <si>
    <t>18天音MTN001</t>
  </si>
  <si>
    <t>天音通信控股股份有限公司</t>
  </si>
  <si>
    <t>101800259.IB</t>
  </si>
  <si>
    <t>18恒信租赁MTN001</t>
  </si>
  <si>
    <t>101800260.IB</t>
  </si>
  <si>
    <t>18大同煤矿MTN001</t>
  </si>
  <si>
    <t>101800267.IB</t>
  </si>
  <si>
    <t>18浏阳城建MTN001</t>
  </si>
  <si>
    <t>101800269.IB</t>
  </si>
  <si>
    <t>18湘粮MTN001</t>
  </si>
  <si>
    <t>101800270.IB</t>
  </si>
  <si>
    <t>18津城建MTN007</t>
  </si>
  <si>
    <t>101800271.IB</t>
  </si>
  <si>
    <t>18兰州城投MTN001</t>
  </si>
  <si>
    <t>101800276.IB</t>
  </si>
  <si>
    <t>18搜于特MTN001</t>
  </si>
  <si>
    <t>搜于特集团股份有限公司</t>
  </si>
  <si>
    <t>101800278.IB</t>
  </si>
  <si>
    <t>18无锡建投MTN001</t>
  </si>
  <si>
    <t>101800282.IB</t>
  </si>
  <si>
    <t>18清控MTN001</t>
  </si>
  <si>
    <t>101800285.IB</t>
  </si>
  <si>
    <t>18新余城建MTN001</t>
  </si>
  <si>
    <t>新余市城市建设投资开发有限公司</t>
  </si>
  <si>
    <t>101800286.IB</t>
  </si>
  <si>
    <t>18晋能MTN003</t>
  </si>
  <si>
    <t>101800287.IB</t>
  </si>
  <si>
    <t>18津渤海MTN001</t>
  </si>
  <si>
    <t>101800288.IB</t>
  </si>
  <si>
    <t>18富通MTN001</t>
  </si>
  <si>
    <t>101800291.IB</t>
  </si>
  <si>
    <t>18东兴建设MTN001</t>
  </si>
  <si>
    <t>101800292.IB</t>
  </si>
  <si>
    <t>18巢湖城镇MTN001</t>
  </si>
  <si>
    <t>101800293.IB</t>
  </si>
  <si>
    <t>18龙控MTN001</t>
  </si>
  <si>
    <t>101800295.IB</t>
  </si>
  <si>
    <t>18萧山钱江MTN002</t>
  </si>
  <si>
    <t>101800296.IB</t>
  </si>
  <si>
    <t>18衡阳城投MTN001</t>
  </si>
  <si>
    <t>101800297.IB</t>
  </si>
  <si>
    <t>18常州新港MTN001</t>
  </si>
  <si>
    <t>101800301.IB</t>
  </si>
  <si>
    <t>18伊犁财通MTN001</t>
  </si>
  <si>
    <t>101800303.IB</t>
  </si>
  <si>
    <t>18眉山发展MTN001</t>
  </si>
  <si>
    <t>眉山发展(控股)有限责任公司</t>
  </si>
  <si>
    <t>101800304.IB</t>
  </si>
  <si>
    <t>18普洛斯洛华MTN001</t>
  </si>
  <si>
    <t>101800305.IB</t>
  </si>
  <si>
    <t>18康美MTN002</t>
  </si>
  <si>
    <t>101800306.IB</t>
  </si>
  <si>
    <t>18新盛投资MTN001</t>
  </si>
  <si>
    <t>101800308.IB</t>
  </si>
  <si>
    <t>18兖矿MTN005</t>
  </si>
  <si>
    <t>101800310.IB</t>
  </si>
  <si>
    <t>18桐乡城投MTN001</t>
  </si>
  <si>
    <t>101800311.IB</t>
  </si>
  <si>
    <t>18德力西MTN001</t>
  </si>
  <si>
    <t>德力西集团有限公司</t>
  </si>
  <si>
    <t>101800312.IB</t>
  </si>
  <si>
    <t>18浙兴合MTN001</t>
  </si>
  <si>
    <t>101800313.IB</t>
  </si>
  <si>
    <t>18顾家MTN001</t>
  </si>
  <si>
    <t>101800317.IB</t>
  </si>
  <si>
    <t>18新湖中宝MTN001</t>
  </si>
  <si>
    <t>101800318.IB</t>
  </si>
  <si>
    <t>18抚州投资MTN001</t>
  </si>
  <si>
    <t>101800320.IB</t>
  </si>
  <si>
    <t>18盐城资产MTN001</t>
  </si>
  <si>
    <t>101800321.IB</t>
  </si>
  <si>
    <t>18陕煤化MTN002</t>
  </si>
  <si>
    <t>101800322.IB</t>
  </si>
  <si>
    <t>18均胜电子MTN001</t>
  </si>
  <si>
    <t>宁波均胜电子股份有限公司</t>
  </si>
  <si>
    <t>101800324.IB</t>
  </si>
  <si>
    <t>18美凯龙MTN001</t>
  </si>
  <si>
    <t>红星美凯龙控股集团有限公司</t>
  </si>
  <si>
    <t>101800327.IB</t>
  </si>
  <si>
    <t>18常城建MTN003</t>
  </si>
  <si>
    <t>101800328.IB</t>
  </si>
  <si>
    <t>18娄城高新MTN001</t>
  </si>
  <si>
    <t>太仓娄城高新集团有限公司</t>
  </si>
  <si>
    <t>101800330.IB</t>
  </si>
  <si>
    <t>18株国投MTN001</t>
  </si>
  <si>
    <t>101800331.IB</t>
  </si>
  <si>
    <t>18浏阳城建MTN002</t>
  </si>
  <si>
    <t>101800332.IB</t>
  </si>
  <si>
    <t>18晨鸣租赁MTN001</t>
  </si>
  <si>
    <t>山东晨鸣融资租赁有限公司</t>
  </si>
  <si>
    <t>101800334.IB</t>
  </si>
  <si>
    <t>18龙建设MTN001</t>
  </si>
  <si>
    <t>101800335.IB</t>
  </si>
  <si>
    <t>18江津华信MTN001</t>
  </si>
  <si>
    <t>101800336.IB</t>
  </si>
  <si>
    <t>18桂铁投MTN001</t>
  </si>
  <si>
    <t>101800338.IB</t>
  </si>
  <si>
    <t>18北京医药MTN001</t>
  </si>
  <si>
    <t>北京生物医药产业基地发展有限公司</t>
  </si>
  <si>
    <t>101800344.IB</t>
  </si>
  <si>
    <t>18厦钨MTN001</t>
  </si>
  <si>
    <t>101800346.IB</t>
  </si>
  <si>
    <t>18京能洁能MTN001</t>
  </si>
  <si>
    <t>101800347.IB</t>
  </si>
  <si>
    <t>18太仓港MTN001</t>
  </si>
  <si>
    <t>101800348.IB</t>
  </si>
  <si>
    <t>18云建投MTN002</t>
  </si>
  <si>
    <t>101800350.IB</t>
  </si>
  <si>
    <t>18津渤海MTN002</t>
  </si>
  <si>
    <t>101800351.IB</t>
  </si>
  <si>
    <t>18津城建MTN008A</t>
  </si>
  <si>
    <t>101800352.IB</t>
  </si>
  <si>
    <t>18津城建MTN008B</t>
  </si>
  <si>
    <t>101800353.IB</t>
  </si>
  <si>
    <t>18华闻传媒MTN001</t>
  </si>
  <si>
    <t>101800354.IB</t>
  </si>
  <si>
    <t>18萧山钱江MTN003</t>
  </si>
  <si>
    <t>101800355.IB</t>
  </si>
  <si>
    <t>18城发投资MTN001</t>
  </si>
  <si>
    <t>101800357.IB</t>
  </si>
  <si>
    <t>18云南交投MTN001</t>
  </si>
  <si>
    <t>101800358.IB</t>
  </si>
  <si>
    <t>18同方MTN002</t>
  </si>
  <si>
    <t>101800360.IB</t>
  </si>
  <si>
    <t>18云城投MTN001</t>
  </si>
  <si>
    <t>101800361.IB</t>
  </si>
  <si>
    <t>18太仓资产MTN001</t>
  </si>
  <si>
    <t>太仓市资产经营集团有限公司</t>
  </si>
  <si>
    <t>101800365.IB</t>
  </si>
  <si>
    <t>18致达MTN001</t>
  </si>
  <si>
    <t>101800368.IB</t>
  </si>
  <si>
    <t>18兖矿MTN006</t>
  </si>
  <si>
    <t>101800371.IB</t>
  </si>
  <si>
    <t>18中化工MTN002</t>
  </si>
  <si>
    <t>101800373.IB</t>
  </si>
  <si>
    <t>18南山集MTN001</t>
  </si>
  <si>
    <t>101800374.IB</t>
  </si>
  <si>
    <t>18金茂控股MTN001</t>
  </si>
  <si>
    <t>中国金茂控股集团有限公司</t>
  </si>
  <si>
    <t>101800377.IB</t>
  </si>
  <si>
    <t>18苏国信MTN001B</t>
  </si>
  <si>
    <t>101800378.IB</t>
  </si>
  <si>
    <t>18津城建MTN009</t>
  </si>
  <si>
    <t>101800379.IB</t>
  </si>
  <si>
    <t>18海国鑫泰MTN003</t>
  </si>
  <si>
    <t>101800380.IB</t>
  </si>
  <si>
    <t>18英特MTN001</t>
  </si>
  <si>
    <t>浙江英特集团股份有限公司</t>
  </si>
  <si>
    <t>101800382.IB</t>
  </si>
  <si>
    <t>18京粮MTN001</t>
  </si>
  <si>
    <t>101800383.IB</t>
  </si>
  <si>
    <t>18铜陵有色MTN002</t>
  </si>
  <si>
    <t>101800384.IB</t>
  </si>
  <si>
    <t>18普洛斯洛华MTN002</t>
  </si>
  <si>
    <t>101800385.IB</t>
  </si>
  <si>
    <t>18湖州城投MTN001</t>
  </si>
  <si>
    <t>101800387.IB</t>
  </si>
  <si>
    <t>18普陀山MTN001</t>
  </si>
  <si>
    <t>101800389.IB</t>
  </si>
  <si>
    <t>18星河实业MTN001</t>
  </si>
  <si>
    <t>101800391.IB</t>
  </si>
  <si>
    <t>18联发MTN001</t>
  </si>
  <si>
    <t>101800392.IB</t>
  </si>
  <si>
    <t>18平湖国资MTN001</t>
  </si>
  <si>
    <t>平湖市国有资产控股集团有限公司</t>
  </si>
  <si>
    <t>101800393.IB</t>
  </si>
  <si>
    <t>18皖淮海MTN001</t>
  </si>
  <si>
    <t>安徽淮海实业发展集团有限公司</t>
  </si>
  <si>
    <t>101800394.IB</t>
  </si>
  <si>
    <t>18荆门高新MTN001</t>
  </si>
  <si>
    <t>101800399.IB</t>
  </si>
  <si>
    <t>18海江投资MTN001</t>
  </si>
  <si>
    <t>101800401.IB</t>
  </si>
  <si>
    <t>18万达MTN001</t>
  </si>
  <si>
    <t>万达集团股份有限公司</t>
  </si>
  <si>
    <t>101800402.IB</t>
  </si>
  <si>
    <t>18吉林水务MTN001</t>
  </si>
  <si>
    <t>吉林省水务投资集团有限公司</t>
  </si>
  <si>
    <t>101800403.IB</t>
  </si>
  <si>
    <t>18桂铁投MTN002</t>
  </si>
  <si>
    <t>101800405.IB</t>
  </si>
  <si>
    <t>18法门寺MTN001</t>
  </si>
  <si>
    <t>陕西法门寺文化发展有限公司</t>
  </si>
  <si>
    <t>101800406.IB</t>
  </si>
  <si>
    <t>18象屿MTN001</t>
  </si>
  <si>
    <t>101800407.IB</t>
  </si>
  <si>
    <t>18同方MTN003</t>
  </si>
  <si>
    <t>101800410.IB</t>
  </si>
  <si>
    <t>18鸿商产业MTN002</t>
  </si>
  <si>
    <t>101800411.IB</t>
  </si>
  <si>
    <t>18吴中经发MTN001</t>
  </si>
  <si>
    <t>101800413.IB</t>
  </si>
  <si>
    <t>18厦门特房MTN001</t>
  </si>
  <si>
    <t>厦门经济特区房地产开发集团有限公司</t>
  </si>
  <si>
    <t>101800416.IB</t>
  </si>
  <si>
    <t>18天士力MTN003</t>
  </si>
  <si>
    <t>101800417.IB</t>
  </si>
  <si>
    <t>18新集能源MTN001</t>
  </si>
  <si>
    <t>中煤新集能源股份有限公司</t>
  </si>
  <si>
    <t>101800418.IB</t>
  </si>
  <si>
    <t>18广元投资MTN001</t>
  </si>
  <si>
    <t>101800419.IB</t>
  </si>
  <si>
    <t>18联合光伏MTN001</t>
  </si>
  <si>
    <t>联合光伏(常州)投资集团有限公司</t>
  </si>
  <si>
    <t>101800420.IB</t>
  </si>
  <si>
    <t>18新疆能源MTN001</t>
  </si>
  <si>
    <t>101800424.IB</t>
  </si>
  <si>
    <t>18乳山国运MTN001</t>
  </si>
  <si>
    <t>101800425.IB</t>
  </si>
  <si>
    <t>18柳州东通MTN001</t>
  </si>
  <si>
    <t>101800427.IB</t>
  </si>
  <si>
    <t>18万盛经开MTN001</t>
  </si>
  <si>
    <t>101800428.IB</t>
  </si>
  <si>
    <t>18复星高科MTN002</t>
  </si>
  <si>
    <t>101800431.IB</t>
  </si>
  <si>
    <t>18咸宁城投MTN001</t>
  </si>
  <si>
    <t>101800432.IB</t>
  </si>
  <si>
    <t>18大同煤矿MTN002</t>
  </si>
  <si>
    <t>101800433.IB</t>
  </si>
  <si>
    <t>18晋能MTN004</t>
  </si>
  <si>
    <t>101800435.IB</t>
  </si>
  <si>
    <t>18乌经建MTN001</t>
  </si>
  <si>
    <t>101800437.IB</t>
  </si>
  <si>
    <t>18兴金投资MTN001</t>
  </si>
  <si>
    <t>101800439.IB</t>
  </si>
  <si>
    <t>18莆田国资MTN001</t>
  </si>
  <si>
    <t>莆田市国有资产投资有限公司</t>
  </si>
  <si>
    <t>101800440.IB</t>
  </si>
  <si>
    <t>18太湖新城MTN003</t>
  </si>
  <si>
    <t>101800441.IB</t>
  </si>
  <si>
    <t>18康美MTN003</t>
  </si>
  <si>
    <t>101800442.IB</t>
  </si>
  <si>
    <t>18云城投MTN002</t>
  </si>
  <si>
    <t>101800443.IB</t>
  </si>
  <si>
    <t>18津城建MTN010A</t>
  </si>
  <si>
    <t>101800444.IB</t>
  </si>
  <si>
    <t>18津城建MTN010B</t>
  </si>
  <si>
    <t>101800445.IB</t>
  </si>
  <si>
    <t>18零陵城建MTN001</t>
  </si>
  <si>
    <t>101800448.IB</t>
  </si>
  <si>
    <t>18鲁宏桥MTN002</t>
  </si>
  <si>
    <t>101800449.IB</t>
  </si>
  <si>
    <t>18津渤海MTN003</t>
  </si>
  <si>
    <t>101800452.IB</t>
  </si>
  <si>
    <t>18西安高新MTN001</t>
  </si>
  <si>
    <t>西安高新技术产业风险投资有限责任公司</t>
  </si>
  <si>
    <t>101800455.IB</t>
  </si>
  <si>
    <t>18衡阳交通MTN001</t>
  </si>
  <si>
    <t>101800456.IB</t>
  </si>
  <si>
    <t>18华立MTN001</t>
  </si>
  <si>
    <t>101800459.IB</t>
  </si>
  <si>
    <t>18鲁招金MTN001</t>
  </si>
  <si>
    <t>101800460.IB</t>
  </si>
  <si>
    <t>18潞安MTN002</t>
  </si>
  <si>
    <t>101800461.IB</t>
  </si>
  <si>
    <t>18潞安MTN003</t>
  </si>
  <si>
    <t>101800462.IB</t>
  </si>
  <si>
    <t>18上虞国资MTN001</t>
  </si>
  <si>
    <t>101800468.IB</t>
  </si>
  <si>
    <t>18运城城投MTN001</t>
  </si>
  <si>
    <t>101800471.IB</t>
  </si>
  <si>
    <t>18洪山城投MTN001</t>
  </si>
  <si>
    <t>101800472.IB</t>
  </si>
  <si>
    <t>18格力地产MTN002</t>
  </si>
  <si>
    <t>101800473.IB</t>
  </si>
  <si>
    <t>18鲁宏桥MTN003</t>
  </si>
  <si>
    <t>101800478.IB</t>
  </si>
  <si>
    <t>18余姚城投MTN001</t>
  </si>
  <si>
    <t>101800479.IB</t>
  </si>
  <si>
    <t>18十堰城投MTN001</t>
  </si>
  <si>
    <t>十堰国有资本投资运营集团有限公司</t>
  </si>
  <si>
    <t>101800480.IB</t>
  </si>
  <si>
    <t>18物产中大MTN001</t>
  </si>
  <si>
    <t>101800483.IB</t>
  </si>
  <si>
    <t>18汉江国资MTN001</t>
  </si>
  <si>
    <t>101800487.IB</t>
  </si>
  <si>
    <t>18赣国资MTN002</t>
  </si>
  <si>
    <t>101800488.IB</t>
  </si>
  <si>
    <t>18银川通联MTN001</t>
  </si>
  <si>
    <t>101800490.IB</t>
  </si>
  <si>
    <t>18云锡MTN001</t>
  </si>
  <si>
    <t>101800491.IB</t>
  </si>
  <si>
    <t>18济宁高新MTN002</t>
  </si>
  <si>
    <t>101800493.IB</t>
  </si>
  <si>
    <t>18青岛黄岛MTN001</t>
  </si>
  <si>
    <t>101800495.IB</t>
  </si>
  <si>
    <t>18中南建设MTN001</t>
  </si>
  <si>
    <t>101800496.IB</t>
  </si>
  <si>
    <t>18常州新港MTN002</t>
  </si>
  <si>
    <t>101800498.IB</t>
  </si>
  <si>
    <t>18太湖新城MTN004</t>
  </si>
  <si>
    <t>101800500.IB</t>
  </si>
  <si>
    <t>18恒润城投MTN001</t>
  </si>
  <si>
    <t>邳州市恒润城市投资有限公司</t>
  </si>
  <si>
    <t>101800501.IB</t>
  </si>
  <si>
    <t>18苏国信MTN002A</t>
  </si>
  <si>
    <t>101800502.IB</t>
  </si>
  <si>
    <t>18苏国信MTN002B</t>
  </si>
  <si>
    <t>101800503.IB</t>
  </si>
  <si>
    <t>18浏阳水利MTN002</t>
  </si>
  <si>
    <t>101800504.IB</t>
  </si>
  <si>
    <t>18南岸城建MTN001</t>
  </si>
  <si>
    <t>101800506.IB</t>
  </si>
  <si>
    <t>18滨海高新MTN001</t>
  </si>
  <si>
    <t>101800509.IB</t>
  </si>
  <si>
    <t>18均瑶MTN001</t>
  </si>
  <si>
    <t>101800510.IB</t>
  </si>
  <si>
    <t>18金光纸业MTN001</t>
  </si>
  <si>
    <t>101800511.IB</t>
  </si>
  <si>
    <t>18吉安井开MTN001</t>
  </si>
  <si>
    <t>101800513.IB</t>
  </si>
  <si>
    <t>18晋能MTN005</t>
  </si>
  <si>
    <t>101800515.IB</t>
  </si>
  <si>
    <t>18中科集团MTN001</t>
  </si>
  <si>
    <t>中科实业集团(控股)有限公司</t>
  </si>
  <si>
    <t>101800516.IB</t>
  </si>
  <si>
    <t>18益阳交通MTN001</t>
  </si>
  <si>
    <t>101800517.IB</t>
  </si>
  <si>
    <t>18恒信租赁MTN002</t>
  </si>
  <si>
    <t>101800518.IB</t>
  </si>
  <si>
    <t>18库尔勒MTN002</t>
  </si>
  <si>
    <t>101800519.IB</t>
  </si>
  <si>
    <t>18金坛投资MTN001</t>
  </si>
  <si>
    <t>101800523.IB</t>
  </si>
  <si>
    <t>18云城投MTN003</t>
  </si>
  <si>
    <t>101800525.IB</t>
  </si>
  <si>
    <t>18福清国资MTN002</t>
  </si>
  <si>
    <t>恒力集团有限公司</t>
  </si>
  <si>
    <t>101800528.IB</t>
  </si>
  <si>
    <t>18七匹狼MTN001</t>
  </si>
  <si>
    <t>101800530.IB</t>
  </si>
  <si>
    <t>18大北农MTN001</t>
  </si>
  <si>
    <t>北京大北农科技集团股份有限公司</t>
  </si>
  <si>
    <t>101800531.IB</t>
  </si>
  <si>
    <t>18天恒置业MTN002</t>
  </si>
  <si>
    <t>101800532.IB</t>
  </si>
  <si>
    <t>18豫园商城MTN001</t>
  </si>
  <si>
    <t>101800534.IB</t>
  </si>
  <si>
    <t>18美凯龙MTN002</t>
  </si>
  <si>
    <t>101800535.IB</t>
  </si>
  <si>
    <t>18奥克斯MTN002</t>
  </si>
  <si>
    <t>101800537.IB</t>
  </si>
  <si>
    <t>18盛裕投资MTN002</t>
  </si>
  <si>
    <t>101800538.IB</t>
  </si>
  <si>
    <t>18新疆能源MTN002</t>
  </si>
  <si>
    <t>101800539.IB</t>
  </si>
  <si>
    <t>18鲁宏桥MTN004</t>
  </si>
  <si>
    <t>101800540.IB</t>
  </si>
  <si>
    <t>18衡阳城投MTN002</t>
  </si>
  <si>
    <t>101800541.IB</t>
  </si>
  <si>
    <t>18苏沙钢MTN001</t>
  </si>
  <si>
    <t>101800544.IB</t>
  </si>
  <si>
    <t>18兖矿MTN007</t>
  </si>
  <si>
    <t>101800546.IB</t>
  </si>
  <si>
    <t>18舜通MTN001</t>
  </si>
  <si>
    <t>宁波舜通集团有限公司</t>
  </si>
  <si>
    <t>101800547.IB</t>
  </si>
  <si>
    <t>18银川通联MTN002</t>
  </si>
  <si>
    <t>101800548.IB</t>
  </si>
  <si>
    <t>18兰州城投MTN002</t>
  </si>
  <si>
    <t>101800554.IB</t>
  </si>
  <si>
    <t>18东兴建设MTN002</t>
  </si>
  <si>
    <t>101800555.IB</t>
  </si>
  <si>
    <t>18桂投资MTN001</t>
  </si>
  <si>
    <t>101800559.IB</t>
  </si>
  <si>
    <t>18徐庄高新MTN001</t>
  </si>
  <si>
    <t>101800560.IB</t>
  </si>
  <si>
    <t>18洪山城投MTN002</t>
  </si>
  <si>
    <t>101800561.IB</t>
  </si>
  <si>
    <t>18贵州广电MTN001</t>
  </si>
  <si>
    <t>101800562.IB</t>
  </si>
  <si>
    <t>18淮南矿MTN001</t>
  </si>
  <si>
    <t>101800564.IB</t>
  </si>
  <si>
    <t>18鲁宏桥MTN005</t>
  </si>
  <si>
    <t>101800566.IB</t>
  </si>
  <si>
    <t>18中普天MTN001</t>
  </si>
  <si>
    <t>101800567.IB</t>
  </si>
  <si>
    <t>18城发投资MTN002</t>
  </si>
  <si>
    <t>101800571.IB</t>
  </si>
  <si>
    <t>18洪山城投MTN003</t>
  </si>
  <si>
    <t>101800572.IB</t>
  </si>
  <si>
    <t>18兴城建MTN002</t>
  </si>
  <si>
    <t>101800573.IB</t>
  </si>
  <si>
    <t>18乍浦建设MTN001</t>
  </si>
  <si>
    <t>101800574.IB</t>
  </si>
  <si>
    <t>18云城投MTN004</t>
  </si>
  <si>
    <t>101800575.IB</t>
  </si>
  <si>
    <t>18金堂国资MTN001</t>
  </si>
  <si>
    <t>101800576.IB</t>
  </si>
  <si>
    <t>18银川通联MTN003</t>
  </si>
  <si>
    <t>101800577.IB</t>
  </si>
  <si>
    <t>18恒逸MTN001</t>
  </si>
  <si>
    <t>101800578.IB</t>
  </si>
  <si>
    <t>18振业集团MTN001</t>
  </si>
  <si>
    <t>深圳市振业(集团)股份有限公司</t>
  </si>
  <si>
    <t>101800580.IB</t>
  </si>
  <si>
    <t>18南玻MTN001</t>
  </si>
  <si>
    <t>101800583.IB</t>
  </si>
  <si>
    <t>18拱墅经投MTN001</t>
  </si>
  <si>
    <t>101800584.IB</t>
  </si>
  <si>
    <t>18六合交通MTN001</t>
  </si>
  <si>
    <t>101800586.IB</t>
  </si>
  <si>
    <t>18宝城投MTN001</t>
  </si>
  <si>
    <t>101800588.IB</t>
  </si>
  <si>
    <t>18天士力医MTN001</t>
  </si>
  <si>
    <t>101800589.IB</t>
  </si>
  <si>
    <t>18新海连MTN002</t>
  </si>
  <si>
    <t>101800590.IB</t>
  </si>
  <si>
    <t>18株洲高科MTN001</t>
  </si>
  <si>
    <t>101800591.IB</t>
  </si>
  <si>
    <t>18津城建MTN011A</t>
  </si>
  <si>
    <t>101800592.IB</t>
  </si>
  <si>
    <t>18津城建MTN011B</t>
  </si>
  <si>
    <t>101800593.IB</t>
  </si>
  <si>
    <t>18昆明经开MTN001</t>
  </si>
  <si>
    <t>101800594.IB</t>
  </si>
  <si>
    <t>18冀中能源MTN001</t>
  </si>
  <si>
    <t>101800597.IB</t>
  </si>
  <si>
    <t>18临空投MTN001</t>
  </si>
  <si>
    <t>重庆临空开发投资集团有限公司</t>
  </si>
  <si>
    <t>101800600.IB</t>
  </si>
  <si>
    <t>18宏桂资本MTN001</t>
  </si>
  <si>
    <t>广西宏桂资本运营集团有限公司</t>
  </si>
  <si>
    <t>101800602.IB</t>
  </si>
  <si>
    <t>18江北科技MTN001</t>
  </si>
  <si>
    <t>101800604.IB</t>
  </si>
  <si>
    <t>18余杭创新MTN001</t>
  </si>
  <si>
    <t>101800605.IB</t>
  </si>
  <si>
    <t>18芜湖建设MTN001</t>
  </si>
  <si>
    <t>101800607.IB</t>
  </si>
  <si>
    <t>18阜阳投资MTN001</t>
  </si>
  <si>
    <t>101800610.IB</t>
  </si>
  <si>
    <t>18宜兴经开MTN001</t>
  </si>
  <si>
    <t>101800611.IB</t>
  </si>
  <si>
    <t>18北部湾MTN001</t>
  </si>
  <si>
    <t>101800613.IB</t>
  </si>
  <si>
    <t>18西部物流MTN001</t>
  </si>
  <si>
    <t>101800618.IB</t>
  </si>
  <si>
    <t>18格盟MTN001</t>
  </si>
  <si>
    <t>101800619.IB</t>
  </si>
  <si>
    <t>18中林集团MTN001</t>
  </si>
  <si>
    <t>101800621.IB</t>
  </si>
  <si>
    <t>18华强MTN002</t>
  </si>
  <si>
    <t>101800626.IB</t>
  </si>
  <si>
    <t>18南通经开MTN002</t>
  </si>
  <si>
    <t>101800627.IB</t>
  </si>
  <si>
    <t>18新建元MTN001</t>
  </si>
  <si>
    <t>101800628.IB</t>
  </si>
  <si>
    <t>18古井MTN001</t>
  </si>
  <si>
    <t>101800635.IB</t>
  </si>
  <si>
    <t>18冀港集MTN001</t>
  </si>
  <si>
    <t>101800640.IB</t>
  </si>
  <si>
    <t>18环球租赁MTN001</t>
  </si>
  <si>
    <t>101800643.IB</t>
  </si>
  <si>
    <t>18威经开MTN001</t>
  </si>
  <si>
    <t>威海经济技术开发区国有资产经营集团有限公司</t>
  </si>
  <si>
    <t>101800647.IB</t>
  </si>
  <si>
    <t>18龙控MTN002</t>
  </si>
  <si>
    <t>101800648.IB</t>
  </si>
  <si>
    <t>18云城投MTN005</t>
  </si>
  <si>
    <t>101800649.IB</t>
  </si>
  <si>
    <t>18名城建设MTN002</t>
  </si>
  <si>
    <t>101800650.IB</t>
  </si>
  <si>
    <t>18京供销MTN001</t>
  </si>
  <si>
    <t>北京供销社投资管理中心</t>
  </si>
  <si>
    <t>101800651.IB</t>
  </si>
  <si>
    <t>18鲁宏桥MTN006</t>
  </si>
  <si>
    <t>101800654.IB</t>
  </si>
  <si>
    <t>18云投MTN003</t>
  </si>
  <si>
    <t>101800663.IB</t>
  </si>
  <si>
    <t>18鲁西化工MTN001</t>
  </si>
  <si>
    <t>101800664.IB</t>
  </si>
  <si>
    <t>18新中泰MTN001</t>
  </si>
  <si>
    <t>101800665.IB</t>
  </si>
  <si>
    <t>18西安世园MTN001</t>
  </si>
  <si>
    <t>101800666.IB</t>
  </si>
  <si>
    <t>18新盛建设MTN003</t>
  </si>
  <si>
    <t>101800673.IB</t>
  </si>
  <si>
    <t>18川华西MTN001</t>
  </si>
  <si>
    <t>四川华西集团有限公司</t>
  </si>
  <si>
    <t>101800675.IB</t>
  </si>
  <si>
    <t>18阳光城MTN001</t>
  </si>
  <si>
    <t>101800676.IB</t>
  </si>
  <si>
    <t>18晋能MTN006</t>
  </si>
  <si>
    <t>101800677.IB</t>
  </si>
  <si>
    <t>18久隆MTN001</t>
  </si>
  <si>
    <t>101800679.IB</t>
  </si>
  <si>
    <t>18万达MTN002</t>
  </si>
  <si>
    <t>101800680.IB</t>
  </si>
  <si>
    <t>18中节能MTN001</t>
  </si>
  <si>
    <t>101800681.IB</t>
  </si>
  <si>
    <t>18农四师MTN001</t>
  </si>
  <si>
    <t>101800683.IB</t>
  </si>
  <si>
    <t>18福星科技MTN001</t>
  </si>
  <si>
    <t>湖北福星科技股份有限公司</t>
  </si>
  <si>
    <t>101800685.IB</t>
  </si>
  <si>
    <t>18云锡股MTN002</t>
  </si>
  <si>
    <t>101800686.IB</t>
  </si>
  <si>
    <t>18兖矿MTN008</t>
  </si>
  <si>
    <t>101800690.IB</t>
  </si>
  <si>
    <t>18江北新城MTN001</t>
  </si>
  <si>
    <t>101800692.IB</t>
  </si>
  <si>
    <t>18拉萨城投MTN001</t>
  </si>
  <si>
    <t>101800701.IB</t>
  </si>
  <si>
    <t>18康美MTN004</t>
  </si>
  <si>
    <t>101800704.IB</t>
  </si>
  <si>
    <t>18大同煤矿MTN003</t>
  </si>
  <si>
    <t>101800705.IB</t>
  </si>
  <si>
    <t>18拉萨城投MTN002</t>
  </si>
  <si>
    <t>101800707.IB</t>
  </si>
  <si>
    <t>18铁十六MTN001</t>
  </si>
  <si>
    <t>中铁十六局集团有限公司</t>
  </si>
  <si>
    <t>101800712.IB</t>
  </si>
  <si>
    <t>18汾湖投资MTN001</t>
  </si>
  <si>
    <t>101800717.IB</t>
  </si>
  <si>
    <t>18格力地产MTN003</t>
  </si>
  <si>
    <t>101800718.IB</t>
  </si>
  <si>
    <t>18宿州城投MTN001</t>
  </si>
  <si>
    <t>101800719.IB</t>
  </si>
  <si>
    <t>18淮北建投MTN003</t>
  </si>
  <si>
    <t>101800720.IB</t>
  </si>
  <si>
    <t>18苏沙钢MTN002</t>
  </si>
  <si>
    <t>101800721.IB</t>
  </si>
  <si>
    <t>18盐城资产MTN002</t>
  </si>
  <si>
    <t>101800722.IB</t>
  </si>
  <si>
    <t>18康美MTN005</t>
  </si>
  <si>
    <t>101800725.IB</t>
  </si>
  <si>
    <t>18北部湾MTN002</t>
  </si>
  <si>
    <t>101800727.IB</t>
  </si>
  <si>
    <t>18临桂城投MTN001</t>
  </si>
  <si>
    <t>101800730.IB</t>
  </si>
  <si>
    <t>18陕有色MTN001</t>
  </si>
  <si>
    <t>101800731.IB</t>
  </si>
  <si>
    <t>18阳煤MTN003</t>
  </si>
  <si>
    <t>101800734.IB</t>
  </si>
  <si>
    <t>18扬子大桥MTN001</t>
  </si>
  <si>
    <t>101800735.IB</t>
  </si>
  <si>
    <t>18江北科技MTN002</t>
  </si>
  <si>
    <t>101800743.IB</t>
  </si>
  <si>
    <t>18淮安开发MTN005</t>
  </si>
  <si>
    <t>101800744.IB</t>
  </si>
  <si>
    <t>18云投MTN004</t>
  </si>
  <si>
    <t>101800746.IB</t>
  </si>
  <si>
    <t>18新中泰MTN002</t>
  </si>
  <si>
    <t>101800752.IB</t>
  </si>
  <si>
    <t>18兖州煤业MTN001</t>
  </si>
  <si>
    <t>101800753.IB</t>
  </si>
  <si>
    <t>18新投MTN001</t>
  </si>
  <si>
    <t>101800754.IB</t>
  </si>
  <si>
    <t>18溧水经开MTN003</t>
  </si>
  <si>
    <t>101800756.IB</t>
  </si>
  <si>
    <t>18恒隆地产MTN001BC</t>
  </si>
  <si>
    <t>恒隆地产有限公司</t>
  </si>
  <si>
    <t>101800757.IB</t>
  </si>
  <si>
    <t>18泰州城建MTN001</t>
  </si>
  <si>
    <t>101800759.IB</t>
  </si>
  <si>
    <t>18兖矿MTN009</t>
  </si>
  <si>
    <t>101800763.IB</t>
  </si>
  <si>
    <t>18舟山旅游MTN002</t>
  </si>
  <si>
    <t>101800764.IB</t>
  </si>
  <si>
    <t>18浦口交通MTN001</t>
  </si>
  <si>
    <t>101800765.IB</t>
  </si>
  <si>
    <t>18农十二师MTN002</t>
  </si>
  <si>
    <t>101800769.IB</t>
  </si>
  <si>
    <t>18衢州国资MTN001</t>
  </si>
  <si>
    <t>衢州市国有资产经营有限公司</t>
  </si>
  <si>
    <t>101800770.IB</t>
  </si>
  <si>
    <t>18鲁钢铁MTN001</t>
  </si>
  <si>
    <t>101800776.IB</t>
  </si>
  <si>
    <t>18云投MTN005</t>
  </si>
  <si>
    <t>101800777.IB</t>
  </si>
  <si>
    <t>18普洛斯MTN003</t>
  </si>
  <si>
    <t>101800780.IB</t>
  </si>
  <si>
    <t>18兴展投资MTN001</t>
  </si>
  <si>
    <t>101800786.IB</t>
  </si>
  <si>
    <t>18申迪MTN001</t>
  </si>
  <si>
    <t>上海申迪(集团)有限公司</t>
  </si>
  <si>
    <t>101800788.IB</t>
  </si>
  <si>
    <t>18长发集团MTN001</t>
  </si>
  <si>
    <t>101800790.IB</t>
  </si>
  <si>
    <t>18古井MTN002</t>
  </si>
  <si>
    <t>101800792.IB</t>
  </si>
  <si>
    <t>18津城建MTN012A</t>
  </si>
  <si>
    <t>101800793.IB</t>
  </si>
  <si>
    <t>18津城建MTN012B</t>
  </si>
  <si>
    <t>101800797.IB</t>
  </si>
  <si>
    <t>18诚通控股MTN001</t>
  </si>
  <si>
    <t>101800800.IB</t>
  </si>
  <si>
    <t>18名城建设MTN003</t>
  </si>
  <si>
    <t>101800802.IB</t>
  </si>
  <si>
    <t>18大众报业MTN001</t>
  </si>
  <si>
    <t>山东大众报业(集团)有限公司</t>
  </si>
  <si>
    <t>101800804.IB</t>
  </si>
  <si>
    <t>18巨化MTN001</t>
  </si>
  <si>
    <t>101800805.IB</t>
  </si>
  <si>
    <t>18苏国信MTN003</t>
  </si>
  <si>
    <t>101800806.IB</t>
  </si>
  <si>
    <t>18如皋经开MTN002</t>
  </si>
  <si>
    <t>101800808.IB</t>
  </si>
  <si>
    <t>18衡阳城投MTN003</t>
  </si>
  <si>
    <t>101800809.IB</t>
  </si>
  <si>
    <t>18市北高新MTN001</t>
  </si>
  <si>
    <t>上海市北高新股份有限公司</t>
  </si>
  <si>
    <t>101800812.IB</t>
  </si>
  <si>
    <t>18大同煤矿MTN004</t>
  </si>
  <si>
    <t>101800814.IB</t>
  </si>
  <si>
    <t>18晋能MTN007</t>
  </si>
  <si>
    <t>101800815.IB</t>
  </si>
  <si>
    <t>18长发集团MTN002</t>
  </si>
  <si>
    <t>101800816.IB</t>
  </si>
  <si>
    <t>18光明房产MTN001</t>
  </si>
  <si>
    <t>101800817.IB</t>
  </si>
  <si>
    <t>18恒天MTN001</t>
  </si>
  <si>
    <t>101800820.IB</t>
  </si>
  <si>
    <t>18良渚文化MTN001</t>
  </si>
  <si>
    <t>101800821.IB</t>
  </si>
  <si>
    <t>18复星高科MTN003</t>
  </si>
  <si>
    <t>101800822.IB</t>
  </si>
  <si>
    <t>18润企投资MTN001</t>
  </si>
  <si>
    <t>101800824.IB</t>
  </si>
  <si>
    <t>18淮南矿MTN002</t>
  </si>
  <si>
    <t>101800825.IB</t>
  </si>
  <si>
    <t>18渝物流MTN001</t>
  </si>
  <si>
    <t>101800827.IB</t>
  </si>
  <si>
    <t>18苏州文保MTN001</t>
  </si>
  <si>
    <t>101800828.IB</t>
  </si>
  <si>
    <t>18吴中经发MTN002</t>
  </si>
  <si>
    <t>101800829.IB</t>
  </si>
  <si>
    <t>18厦钨MTN002</t>
  </si>
  <si>
    <t>101800833.IB</t>
  </si>
  <si>
    <t>18镇海投资MTN001</t>
  </si>
  <si>
    <t>101800834.IB</t>
  </si>
  <si>
    <t>18双桥经开MTN001</t>
  </si>
  <si>
    <t>101800837.IB</t>
  </si>
  <si>
    <t>18大连港MTN001</t>
  </si>
  <si>
    <t>大连港股份有限公司</t>
  </si>
  <si>
    <t>101800841.IB</t>
  </si>
  <si>
    <t>18江宁经开MTN002</t>
  </si>
  <si>
    <t>101800843.IB</t>
  </si>
  <si>
    <t>18合川城投MTN001</t>
  </si>
  <si>
    <t>101800844.IB</t>
  </si>
  <si>
    <t>18柳州投资MTN002</t>
  </si>
  <si>
    <t>101800847.IB</t>
  </si>
  <si>
    <t>18威高MTN001</t>
  </si>
  <si>
    <t>101800848.IB</t>
  </si>
  <si>
    <t>18甘农垦MTN001</t>
  </si>
  <si>
    <t>甘肃省农垦集团有限责任公司</t>
  </si>
  <si>
    <t>101800850.IB</t>
  </si>
  <si>
    <t>18新都香城MTN001</t>
  </si>
  <si>
    <t>101800851.IB</t>
  </si>
  <si>
    <t>18谷财MTN001</t>
  </si>
  <si>
    <t>101800852.IB</t>
  </si>
  <si>
    <t>18淮安开发MTN006</t>
  </si>
  <si>
    <t>101800858.IB</t>
  </si>
  <si>
    <t>18文广集团MTN001</t>
  </si>
  <si>
    <t>101800859.IB</t>
  </si>
  <si>
    <t>18番禺技术MTN001</t>
  </si>
  <si>
    <t>101800860.IB</t>
  </si>
  <si>
    <t>18娄城高新MTN002</t>
  </si>
  <si>
    <t>101800862.IB</t>
  </si>
  <si>
    <t>18随州城投MTN001</t>
  </si>
  <si>
    <t>101800864.IB</t>
  </si>
  <si>
    <t>18象屿MTN002</t>
  </si>
  <si>
    <t>101800867.IB</t>
  </si>
  <si>
    <t>18汉江国资MTN003</t>
  </si>
  <si>
    <t>101800868.IB</t>
  </si>
  <si>
    <t>18杭经开MTN001</t>
  </si>
  <si>
    <t>101800869.IB</t>
  </si>
  <si>
    <t>18太不锈MTN001</t>
  </si>
  <si>
    <t>山西太钢不锈钢股份有限公司</t>
  </si>
  <si>
    <t>101800872.IB</t>
  </si>
  <si>
    <t>18临沂矿业MTN002</t>
  </si>
  <si>
    <t>101800873.IB</t>
  </si>
  <si>
    <t>18冀中能源MTN002</t>
  </si>
  <si>
    <t>101800874.IB</t>
  </si>
  <si>
    <t>18威宁投资MTN001</t>
  </si>
  <si>
    <t>101800875.IB</t>
  </si>
  <si>
    <t>18吉林高速MTN001</t>
  </si>
  <si>
    <t>101800876.IB</t>
  </si>
  <si>
    <t>18汾湖投资MTN002</t>
  </si>
  <si>
    <t>101800880.IB</t>
  </si>
  <si>
    <t>18鲁宏桥MTN007</t>
  </si>
  <si>
    <t>101800883.IB</t>
  </si>
  <si>
    <t>18江岸国资MTN001</t>
  </si>
  <si>
    <t>101800885.IB</t>
  </si>
  <si>
    <t>18宁河西MTN003</t>
  </si>
  <si>
    <t>101800888.IB</t>
  </si>
  <si>
    <t>18泰达投资MTN001</t>
  </si>
  <si>
    <t>101800889.IB</t>
  </si>
  <si>
    <t>18南京安居MTN001</t>
  </si>
  <si>
    <t>101800890.IB</t>
  </si>
  <si>
    <t>18徐工MTN001</t>
  </si>
  <si>
    <t>101800892.IB</t>
  </si>
  <si>
    <t>18云投MTN006</t>
  </si>
  <si>
    <t>101800893.IB</t>
  </si>
  <si>
    <t>18牧原MTN001</t>
  </si>
  <si>
    <t>101800896.IB</t>
  </si>
  <si>
    <t>18相城城建MTN002</t>
  </si>
  <si>
    <t>101800897.IB</t>
  </si>
  <si>
    <t>18华靖资产MTN001</t>
  </si>
  <si>
    <t>101800904.IB</t>
  </si>
  <si>
    <t>18吉利MTN002</t>
  </si>
  <si>
    <t>101800906.IB</t>
  </si>
  <si>
    <t>18潍坊滨投MTN002</t>
  </si>
  <si>
    <t>101800907.IB</t>
  </si>
  <si>
    <t>18青岛黄岛MTN002</t>
  </si>
  <si>
    <t>101800912.IB</t>
  </si>
  <si>
    <t>18盐城城资MTN003</t>
  </si>
  <si>
    <t>101800915.IB</t>
  </si>
  <si>
    <t>18天宁建设MTN001</t>
  </si>
  <si>
    <t>101800921.IB</t>
  </si>
  <si>
    <t>18运城城投MTN002</t>
  </si>
  <si>
    <t>101800922.IB</t>
  </si>
  <si>
    <t>18方正MTN001</t>
  </si>
  <si>
    <t>101800923.IB</t>
  </si>
  <si>
    <t>18浙旅游MTN001</t>
  </si>
  <si>
    <t>101800924.IB</t>
  </si>
  <si>
    <t>18郫国投MTN001</t>
  </si>
  <si>
    <t>深圳市怡亚通供应链股份有限公司</t>
  </si>
  <si>
    <t>101800928.IB</t>
  </si>
  <si>
    <t>18淮南矿MTN003</t>
  </si>
  <si>
    <t>101800929.IB</t>
  </si>
  <si>
    <t>18高淳建设MTN001</t>
  </si>
  <si>
    <t>101800932.IB</t>
  </si>
  <si>
    <t>18象屿股份MTN001</t>
  </si>
  <si>
    <t>101800939.IB</t>
  </si>
  <si>
    <t>18桂铁投MTN003</t>
  </si>
  <si>
    <t>101800940.IB</t>
  </si>
  <si>
    <t>18磁湖高新MTN001</t>
  </si>
  <si>
    <t>101800943.IB</t>
  </si>
  <si>
    <t>18如皋经开MTN003</t>
  </si>
  <si>
    <t>101800947.IB</t>
  </si>
  <si>
    <t>18潼南城投MTN001</t>
  </si>
  <si>
    <t>重庆市潼南区城市建设投资(集团)有限公司</t>
  </si>
  <si>
    <t>101800950.IB</t>
  </si>
  <si>
    <t>18长发集团MTN003</t>
  </si>
  <si>
    <t>101800951.IB</t>
  </si>
  <si>
    <t>18汉江国资MTN002</t>
  </si>
  <si>
    <t>101800952.IB</t>
  </si>
  <si>
    <t>18淄博高新MTN001</t>
  </si>
  <si>
    <t>101800954.IB</t>
  </si>
  <si>
    <t>18大同煤矿MTN005</t>
  </si>
  <si>
    <t>101800955.IB</t>
  </si>
  <si>
    <t>18鲁宏桥MTN008</t>
  </si>
  <si>
    <t>101800957.IB</t>
  </si>
  <si>
    <t>18如皋沿江MTN002</t>
  </si>
  <si>
    <t>101800958.IB</t>
  </si>
  <si>
    <t>18无锡建投MTN002</t>
  </si>
  <si>
    <t>101800959.IB</t>
  </si>
  <si>
    <t>18市北高新MTN002</t>
  </si>
  <si>
    <t>101800960.IB</t>
  </si>
  <si>
    <t>18贵州高速MTN001</t>
  </si>
  <si>
    <t>101800961.IB</t>
  </si>
  <si>
    <t>18北大荒MTN001</t>
  </si>
  <si>
    <t>101800962.IB</t>
  </si>
  <si>
    <t>18新希望MTN001</t>
  </si>
  <si>
    <t>101800963.IB</t>
  </si>
  <si>
    <t>18国联MTN001</t>
  </si>
  <si>
    <t>101800964.IB</t>
  </si>
  <si>
    <t>18冀中峰峰MTN003</t>
  </si>
  <si>
    <t>101800965.IB</t>
  </si>
  <si>
    <t>18大众报业MTN002</t>
  </si>
  <si>
    <t>101800968.IB</t>
  </si>
  <si>
    <t>18太仓城投MTN001</t>
  </si>
  <si>
    <t>101800969.IB</t>
  </si>
  <si>
    <t>18泛海MTN001</t>
  </si>
  <si>
    <t>101800972.IB</t>
  </si>
  <si>
    <t>18如皋经开MTN004</t>
  </si>
  <si>
    <t>101800974.IB</t>
  </si>
  <si>
    <t>18滨海新城MTN002</t>
  </si>
  <si>
    <t>101800977.IB</t>
  </si>
  <si>
    <t>18渝惠通MTN001</t>
  </si>
  <si>
    <t>101800979.IB</t>
  </si>
  <si>
    <t>18广汇实业MTN001</t>
  </si>
  <si>
    <t>101800983.IB</t>
  </si>
  <si>
    <t>18海淀国资MTN001</t>
  </si>
  <si>
    <t>101800984.IB</t>
  </si>
  <si>
    <t>18顺鑫MTN001</t>
  </si>
  <si>
    <t>101800986.IB</t>
  </si>
  <si>
    <t>18顾家MTN002</t>
  </si>
  <si>
    <t>101800988.IB</t>
  </si>
  <si>
    <t>18北方铜业MTN002</t>
  </si>
  <si>
    <t>101800989.IB</t>
  </si>
  <si>
    <t>18浙国贸MTN002</t>
  </si>
  <si>
    <t>101800990.IB</t>
  </si>
  <si>
    <t>18通泰控股MTN002</t>
  </si>
  <si>
    <t>101800992.IB</t>
  </si>
  <si>
    <t>18浪潮电子MTN001</t>
  </si>
  <si>
    <t>101800993.IB</t>
  </si>
  <si>
    <t>18谷财MTN002</t>
  </si>
  <si>
    <t>101800995.IB</t>
  </si>
  <si>
    <t>18正润MTN001</t>
  </si>
  <si>
    <t>101800996.IB</t>
  </si>
  <si>
    <t>18苏工业园MTN001</t>
  </si>
  <si>
    <t>101800998.IB</t>
  </si>
  <si>
    <t>18吴中经发MTN003</t>
  </si>
  <si>
    <t>101800999.IB</t>
  </si>
  <si>
    <t>18山西交投MTN002</t>
  </si>
  <si>
    <t>101801000.IB</t>
  </si>
  <si>
    <t>18汉江国资MTN004</t>
  </si>
  <si>
    <t>101801001.IB</t>
  </si>
  <si>
    <t>18舜通MTN002</t>
  </si>
  <si>
    <t>101801003.IB</t>
  </si>
  <si>
    <t>18株洲高科MTN002</t>
  </si>
  <si>
    <t>101801004.IB</t>
  </si>
  <si>
    <t>18长发集团MTN004</t>
  </si>
  <si>
    <t>101801007.IB</t>
  </si>
  <si>
    <t>18铜陵化工MTN001</t>
  </si>
  <si>
    <t>铜陵化学工业集团有限公司</t>
  </si>
  <si>
    <t>101801008.IB</t>
  </si>
  <si>
    <t>18平湖国资MTN002</t>
  </si>
  <si>
    <t>101801009.IB</t>
  </si>
  <si>
    <t>18安经开MTN001</t>
  </si>
  <si>
    <t>101801013.IB</t>
  </si>
  <si>
    <t>18滁州城投MTN001</t>
  </si>
  <si>
    <t>101801014.IB</t>
  </si>
  <si>
    <t>18豫能化MTN001</t>
  </si>
  <si>
    <t>101801017.IB</t>
  </si>
  <si>
    <t>18栖霞国资MTN001</t>
  </si>
  <si>
    <t>南京栖霞国有资产经营有限公司</t>
  </si>
  <si>
    <t>101801019.IB</t>
  </si>
  <si>
    <t>18杉杉MTN002</t>
  </si>
  <si>
    <t>101801021.IB</t>
  </si>
  <si>
    <t>18十堰城投MTN002</t>
  </si>
  <si>
    <t>101801022.IB</t>
  </si>
  <si>
    <t>18汾湖投资MTN003</t>
  </si>
  <si>
    <t>101801024.IB</t>
  </si>
  <si>
    <t>18苏科技城MTN001</t>
  </si>
  <si>
    <t>101801025.IB</t>
  </si>
  <si>
    <t>18太仓资产MTN002</t>
  </si>
  <si>
    <t>101801027.IB</t>
  </si>
  <si>
    <t>18星河实业MTN002</t>
  </si>
  <si>
    <t>101801031.IB</t>
  </si>
  <si>
    <t>18镇江城建MTN002</t>
  </si>
  <si>
    <t>101801032.IB</t>
  </si>
  <si>
    <t>18陕煤化MTN003</t>
  </si>
  <si>
    <t>101801034.IB</t>
  </si>
  <si>
    <t>18吉林高速MTN002</t>
  </si>
  <si>
    <t>101801035.IB</t>
  </si>
  <si>
    <t>18合川城投MTN002</t>
  </si>
  <si>
    <t>101801037.IB</t>
  </si>
  <si>
    <t>18凌工业MTN001</t>
  </si>
  <si>
    <t>凌云工业股份有限公司</t>
  </si>
  <si>
    <t>101801038.IB</t>
  </si>
  <si>
    <t>18徐新国资MTN001</t>
  </si>
  <si>
    <t>101801040.IB</t>
  </si>
  <si>
    <t>18金潼工业MTN001</t>
  </si>
  <si>
    <t>101801041.IB</t>
  </si>
  <si>
    <t>18河南有线MTN001</t>
  </si>
  <si>
    <t>河南有线电视网络集团有限公司</t>
  </si>
  <si>
    <t>101801043.IB</t>
  </si>
  <si>
    <t>18浙小商MTN001</t>
  </si>
  <si>
    <t>101801044.IB</t>
  </si>
  <si>
    <t>18双流兴城MTN001</t>
  </si>
  <si>
    <t>成都空港兴城投资集团有限公司</t>
  </si>
  <si>
    <t>101801046.IB</t>
  </si>
  <si>
    <t>18吉林投资MTN001</t>
  </si>
  <si>
    <t>吉林省投资集团有限公司</t>
  </si>
  <si>
    <t>101801047.IB</t>
  </si>
  <si>
    <t>18豫能化MTN002</t>
  </si>
  <si>
    <t>101801048.IB</t>
  </si>
  <si>
    <t>18渤海汽车MTN001</t>
  </si>
  <si>
    <t>渤海汽车系统股份有限公司</t>
  </si>
  <si>
    <t>101801049.IB</t>
  </si>
  <si>
    <t>18株洲城建MTN002</t>
  </si>
  <si>
    <t>广东东菱凯琴集团有限公司</t>
  </si>
  <si>
    <t>101801051.IB</t>
  </si>
  <si>
    <t>18复星高科MTN004</t>
  </si>
  <si>
    <t>101801052.IB</t>
  </si>
  <si>
    <t>18蓉城文化MTN001</t>
  </si>
  <si>
    <t>101801055.IB</t>
  </si>
  <si>
    <t>18潍坊滨投MTN003</t>
  </si>
  <si>
    <t>101801060.IB</t>
  </si>
  <si>
    <t>18沪临港MTN001</t>
  </si>
  <si>
    <t>101801061.IB</t>
  </si>
  <si>
    <t>18三星MTN001</t>
  </si>
  <si>
    <t>101801066.IB</t>
  </si>
  <si>
    <t>18云南交投MTN002</t>
  </si>
  <si>
    <t>101801067.IB</t>
  </si>
  <si>
    <t>18豫园商城MTN002</t>
  </si>
  <si>
    <t>101801069.IB</t>
  </si>
  <si>
    <t>18沪临港MTN002</t>
  </si>
  <si>
    <t>101801071.IB</t>
  </si>
  <si>
    <t>18红狮MTN001</t>
  </si>
  <si>
    <t>101801075.IB</t>
  </si>
  <si>
    <t>18合建投MTN001</t>
  </si>
  <si>
    <t>101801076.IB</t>
  </si>
  <si>
    <t>18新城控股MTN002</t>
  </si>
  <si>
    <t>101801077.IB</t>
  </si>
  <si>
    <t>18吉安城建MTN001</t>
  </si>
  <si>
    <t>101801080.IB</t>
  </si>
  <si>
    <t>18顺丰泰森MTN001</t>
  </si>
  <si>
    <t>101801087.IB</t>
  </si>
  <si>
    <t>18余姚城投MTN002</t>
  </si>
  <si>
    <t>101801090.IB</t>
  </si>
  <si>
    <t>18广汇汽车MTN002</t>
  </si>
  <si>
    <t>101801092.IB</t>
  </si>
  <si>
    <t>18津地铁MTN001</t>
  </si>
  <si>
    <t>101801093.IB</t>
  </si>
  <si>
    <t>18兖矿MTN010</t>
  </si>
  <si>
    <t>101801096.IB</t>
  </si>
  <si>
    <t>18大足国资MTN001</t>
  </si>
  <si>
    <t>101801099.IB</t>
  </si>
  <si>
    <t>18苏州高技MTN001</t>
  </si>
  <si>
    <t>101801103.IB</t>
  </si>
  <si>
    <t>18余姚城投MTN003</t>
  </si>
  <si>
    <t>101801104.IB</t>
  </si>
  <si>
    <t>18巢湖城镇MTN002</t>
  </si>
  <si>
    <t>101801105.IB</t>
  </si>
  <si>
    <t>18大同煤矿MTN006</t>
  </si>
  <si>
    <t>101801106.IB</t>
  </si>
  <si>
    <t>18豫能化MTN003</t>
  </si>
  <si>
    <t>101801107.IB</t>
  </si>
  <si>
    <t>18淮南矿MTN004</t>
  </si>
  <si>
    <t>101801108.IB</t>
  </si>
  <si>
    <t>18申通MTN001</t>
  </si>
  <si>
    <t>上海申通地铁股份有限公司</t>
  </si>
  <si>
    <t>101801109.IB</t>
  </si>
  <si>
    <t>18东阳光MTN001</t>
  </si>
  <si>
    <t>101801112.IB</t>
  </si>
  <si>
    <t>18金川MTN001</t>
  </si>
  <si>
    <t>金川集团股份有限公司</t>
  </si>
  <si>
    <t>101801113.IB</t>
  </si>
  <si>
    <t>18云能投MTN001</t>
  </si>
  <si>
    <t>101801115.IB</t>
  </si>
  <si>
    <t>18荆门高新MTN002</t>
  </si>
  <si>
    <t>101801116.IB</t>
  </si>
  <si>
    <t>18海国鑫泰MTN004</t>
  </si>
  <si>
    <t>101801118.IB</t>
  </si>
  <si>
    <t>18建投新能MTN001</t>
  </si>
  <si>
    <t>101801119.IB</t>
  </si>
  <si>
    <t>18晋煤MTN003</t>
  </si>
  <si>
    <t>101801120.IB</t>
  </si>
  <si>
    <t>18大唐租赁MTN001</t>
  </si>
  <si>
    <t>101801122.IB</t>
  </si>
  <si>
    <t>18金川MTN002</t>
  </si>
  <si>
    <t>101801123.IB</t>
  </si>
  <si>
    <t>18悦达MTN002</t>
  </si>
  <si>
    <t>101801124.IB</t>
  </si>
  <si>
    <t>18抚州投资MTN002</t>
  </si>
  <si>
    <t>101801126.IB</t>
  </si>
  <si>
    <t>18伊犁财通MTN002</t>
  </si>
  <si>
    <t>101801130.IB</t>
  </si>
  <si>
    <t>18吉林高速MTN003</t>
  </si>
  <si>
    <t>101801132.IB</t>
  </si>
  <si>
    <t>18平高MTN001</t>
  </si>
  <si>
    <t>101801133.IB</t>
  </si>
  <si>
    <t>18普洛斯MTN004</t>
  </si>
  <si>
    <t>101801137.IB</t>
  </si>
  <si>
    <t>18国新能源MTN001</t>
  </si>
  <si>
    <t>山西省国新能源发展集团有限公司</t>
  </si>
  <si>
    <t>101801140.IB</t>
  </si>
  <si>
    <t>18建发地产MTN001</t>
  </si>
  <si>
    <t>101801141.IB</t>
  </si>
  <si>
    <t>18兖矿MTN011</t>
  </si>
  <si>
    <t>101801142.IB</t>
  </si>
  <si>
    <t>18泉州台商MTN003</t>
  </si>
  <si>
    <t>101801144.IB</t>
  </si>
  <si>
    <t>18冀港集MTN002</t>
  </si>
  <si>
    <t>101801147.IB</t>
  </si>
  <si>
    <t>18中化工MTN003</t>
  </si>
  <si>
    <t>101801148.IB</t>
  </si>
  <si>
    <t>18新城控股MTN003</t>
  </si>
  <si>
    <t>101801152.IB</t>
  </si>
  <si>
    <t>18吴中经发MTN004</t>
  </si>
  <si>
    <t>101801154.IB</t>
  </si>
  <si>
    <t>18中文天地MTN001</t>
  </si>
  <si>
    <t>101801156.IB</t>
  </si>
  <si>
    <t>18粤珠江MTN001</t>
  </si>
  <si>
    <t>101801158.IB</t>
  </si>
  <si>
    <t>18北大荒MTN002</t>
  </si>
  <si>
    <t>101801160.IB</t>
  </si>
  <si>
    <t>18鲁招金MTN002</t>
  </si>
  <si>
    <t>101801165.IB</t>
  </si>
  <si>
    <t>18凤城河MTN002</t>
  </si>
  <si>
    <t>101801167.IB</t>
  </si>
  <si>
    <t>18闽电子MTN001</t>
  </si>
  <si>
    <t>101801170.IB</t>
  </si>
  <si>
    <t>18上海城开MTN001</t>
  </si>
  <si>
    <t>上海城开(集团)有限公司</t>
  </si>
  <si>
    <t>101801175.IB</t>
  </si>
  <si>
    <t>18渝文资MTN001</t>
  </si>
  <si>
    <t>重庆市国有文化资产经营管理有限责任公司</t>
  </si>
  <si>
    <t>101801176.IB</t>
  </si>
  <si>
    <t>18鞍钢集MTN001</t>
  </si>
  <si>
    <t>101801177.IB</t>
  </si>
  <si>
    <t>18吉安城建MTN002</t>
  </si>
  <si>
    <t>101801181.IB</t>
  </si>
  <si>
    <t>18淮北矿MTN001</t>
  </si>
  <si>
    <t>101801182.IB</t>
  </si>
  <si>
    <t>18铜陵有色MTN003</t>
  </si>
  <si>
    <t>101801185.IB</t>
  </si>
  <si>
    <t>18南山集MTN002</t>
  </si>
  <si>
    <t>101801186.IB</t>
  </si>
  <si>
    <t>18招金MTN001</t>
  </si>
  <si>
    <t>101801187.IB</t>
  </si>
  <si>
    <t>18陕煤化MTN004</t>
  </si>
  <si>
    <t>101801189.IB</t>
  </si>
  <si>
    <t>18兖州煤业MTN002</t>
  </si>
  <si>
    <t>101801191.IB</t>
  </si>
  <si>
    <t>18高淳经开MTN001</t>
  </si>
  <si>
    <t>101801192.IB</t>
  </si>
  <si>
    <t>18高速路桥MTN001</t>
  </si>
  <si>
    <t>101801194.IB</t>
  </si>
  <si>
    <t>18徐矿MTN002</t>
  </si>
  <si>
    <t>徐州矿务集团有限公司</t>
  </si>
  <si>
    <t>101801196.IB</t>
  </si>
  <si>
    <t>18云南水务MTN001</t>
  </si>
  <si>
    <t>101801197.IB</t>
  </si>
  <si>
    <t>18红星家居MTN001</t>
  </si>
  <si>
    <t>101801198.IB</t>
  </si>
  <si>
    <t>18中燃气MTN001</t>
  </si>
  <si>
    <t>中国燃气控股有限公司</t>
  </si>
  <si>
    <t>101801201.IB</t>
  </si>
  <si>
    <t>18皖铁基金MTN001</t>
  </si>
  <si>
    <t>101801202.IB</t>
  </si>
  <si>
    <t>18六盘水交MTN001</t>
  </si>
  <si>
    <t>101801203.IB</t>
  </si>
  <si>
    <t>18七匹狼MTN002</t>
  </si>
  <si>
    <t>101801212.IB</t>
  </si>
  <si>
    <t>18蚌埠高新MTN001</t>
  </si>
  <si>
    <t>101801215.IB</t>
  </si>
  <si>
    <t>18浙兴合MTN002</t>
  </si>
  <si>
    <t>濮阳投资集团有限公司</t>
  </si>
  <si>
    <t>101801221.IB</t>
  </si>
  <si>
    <t>18一拖集团MTN001</t>
  </si>
  <si>
    <t>中国一拖集团有限公司</t>
  </si>
  <si>
    <t>101801225.IB</t>
  </si>
  <si>
    <t>18兖矿MTN012</t>
  </si>
  <si>
    <t>101801228.IB</t>
  </si>
  <si>
    <t>18晋煤MTN004</t>
  </si>
  <si>
    <t>101801230.IB</t>
  </si>
  <si>
    <t>18徐矿MTN001</t>
  </si>
  <si>
    <t>101801233.IB</t>
  </si>
  <si>
    <t>18创元投资MTN001</t>
  </si>
  <si>
    <t>苏州创元投资发展(集团)有限公司</t>
  </si>
  <si>
    <t>101801234.IB</t>
  </si>
  <si>
    <t>18新盛建设MTN004</t>
  </si>
  <si>
    <t>101801235.IB</t>
  </si>
  <si>
    <t>18建投新能MTN002</t>
  </si>
  <si>
    <t>101801236.IB</t>
  </si>
  <si>
    <t>18国宏投资MTN001</t>
  </si>
  <si>
    <t>101801237.IB</t>
  </si>
  <si>
    <t>18甘国投MTN002</t>
  </si>
  <si>
    <t>101801238.IB</t>
  </si>
  <si>
    <t>18甘国投MTN001</t>
  </si>
  <si>
    <t>101801239.IB</t>
  </si>
  <si>
    <t>18冀中能源MTN003</t>
  </si>
  <si>
    <t>101801240.IB</t>
  </si>
  <si>
    <t>18新水国资MTN001</t>
  </si>
  <si>
    <t>101801241.IB</t>
  </si>
  <si>
    <t>18泰达投资MTN002</t>
  </si>
  <si>
    <t>101801242.IB</t>
  </si>
  <si>
    <t>18大同煤矿MTN008</t>
  </si>
  <si>
    <t>101801244.IB</t>
  </si>
  <si>
    <t>18大同煤矿MTN007</t>
  </si>
  <si>
    <t>101801247.IB</t>
  </si>
  <si>
    <t>18宜春城投MTN001</t>
  </si>
  <si>
    <t>101801249.IB</t>
  </si>
  <si>
    <t>18凌云工业MTN001</t>
  </si>
  <si>
    <t>北方凌云工业集团有限公司</t>
  </si>
  <si>
    <t>101801254.IB</t>
  </si>
  <si>
    <t>18豫能化MTN004</t>
  </si>
  <si>
    <t>101801258.IB</t>
  </si>
  <si>
    <t>18方正MTN002</t>
  </si>
  <si>
    <t>101801262.IB</t>
  </si>
  <si>
    <t>18苏国信MTN004</t>
  </si>
  <si>
    <t>101801263.IB</t>
  </si>
  <si>
    <t>18鞍钢MTN001</t>
  </si>
  <si>
    <t>101801265.IB</t>
  </si>
  <si>
    <t>18杉杉MTN003</t>
  </si>
  <si>
    <t>101801267.IB</t>
  </si>
  <si>
    <t>18红豆MTN002</t>
  </si>
  <si>
    <t>101801269.IB</t>
  </si>
  <si>
    <t>18均瑶MTN002</t>
  </si>
  <si>
    <t>101801270.IB</t>
  </si>
  <si>
    <t>18豫能化MTN005</t>
  </si>
  <si>
    <t>101801272.IB</t>
  </si>
  <si>
    <t>18长寿经开MTN001</t>
  </si>
  <si>
    <t>101801273.IB</t>
  </si>
  <si>
    <t>18冀中峰峰MTN004</t>
  </si>
  <si>
    <t>101801275.IB</t>
  </si>
  <si>
    <t>18广元投资MTN002</t>
  </si>
  <si>
    <t>101801276.IB</t>
  </si>
  <si>
    <t>18陕煤化MTN005</t>
  </si>
  <si>
    <t>101801277.IB</t>
  </si>
  <si>
    <t>18黄冈城投MTN002</t>
  </si>
  <si>
    <t>101801280.IB</t>
  </si>
  <si>
    <t>18谷财MTN003</t>
  </si>
  <si>
    <t>101801281.IB</t>
  </si>
  <si>
    <t>18中远海发MTN001</t>
  </si>
  <si>
    <t>101801284.IB</t>
  </si>
  <si>
    <t>18晋煤MTN005</t>
  </si>
  <si>
    <t>101801287.IB</t>
  </si>
  <si>
    <t>18鲁钢铁MTN005</t>
  </si>
  <si>
    <t>101801288.IB</t>
  </si>
  <si>
    <t>18长春欧亚MTN001</t>
  </si>
  <si>
    <t>101801289.IB</t>
  </si>
  <si>
    <t>18阳煤MTN004</t>
  </si>
  <si>
    <t>101801291.IB</t>
  </si>
  <si>
    <t>18川华西MTN002</t>
  </si>
  <si>
    <t>101801293.IB</t>
  </si>
  <si>
    <t>18伊犁州MTN001</t>
  </si>
  <si>
    <t>伊犁州国有资产投资经营有限责任公司</t>
  </si>
  <si>
    <t>101801296.IB</t>
  </si>
  <si>
    <t>18广西林业MTN001</t>
  </si>
  <si>
    <t>101801300.IB</t>
  </si>
  <si>
    <t>18岚桥MTN001</t>
  </si>
  <si>
    <t>岚桥集团有限公司</t>
  </si>
  <si>
    <t>101801303.IB</t>
  </si>
  <si>
    <t>18六合交通MTN002</t>
  </si>
  <si>
    <t>101801307.IB</t>
  </si>
  <si>
    <t>18兖矿MTN013</t>
  </si>
  <si>
    <t>101801309.IB</t>
  </si>
  <si>
    <t>18亳州城建MTN001</t>
  </si>
  <si>
    <t>101801312.IB</t>
  </si>
  <si>
    <t>18浏阳城建MTN003</t>
  </si>
  <si>
    <t>101801313.IB</t>
  </si>
  <si>
    <t>18厦钨MTN003</t>
  </si>
  <si>
    <t>101801316.IB</t>
  </si>
  <si>
    <t>18普洛斯MTN005</t>
  </si>
  <si>
    <t>101801318.IB</t>
  </si>
  <si>
    <t>18滨建投MTN001</t>
  </si>
  <si>
    <t>101801319.IB</t>
  </si>
  <si>
    <t>18冀中能源MTN004</t>
  </si>
  <si>
    <t>101801320.IB</t>
  </si>
  <si>
    <t>18六合国资MTN001</t>
  </si>
  <si>
    <t>101801321.IB</t>
  </si>
  <si>
    <t>18无锡建投MTN003</t>
  </si>
  <si>
    <t>101801322.IB</t>
  </si>
  <si>
    <t>18津能源MTN001</t>
  </si>
  <si>
    <t>天津能源投资集团有限公司</t>
  </si>
  <si>
    <t>101801325.IB</t>
  </si>
  <si>
    <t>18兖矿MTN014</t>
  </si>
  <si>
    <t>101801328.IB</t>
  </si>
  <si>
    <t>18淮安城资MTN001</t>
  </si>
  <si>
    <t>101801329.IB</t>
  </si>
  <si>
    <t>18淮南产业MTN001</t>
  </si>
  <si>
    <t>101801331.IB</t>
  </si>
  <si>
    <t>18鲁商MTN001</t>
  </si>
  <si>
    <t>101801336.IB</t>
  </si>
  <si>
    <t>18中化工MTN004</t>
  </si>
  <si>
    <t>101801338.IB</t>
  </si>
  <si>
    <t>18肥西建投MTN001</t>
  </si>
  <si>
    <t>101801340.IB</t>
  </si>
  <si>
    <t>18厦钨MTN004</t>
  </si>
  <si>
    <t>101801344.IB</t>
  </si>
  <si>
    <t>18华强MTN003</t>
  </si>
  <si>
    <t>101801348.IB</t>
  </si>
  <si>
    <t>18芜湖建设MTN002</t>
  </si>
  <si>
    <t>101801349.IB</t>
  </si>
  <si>
    <t>18招金MTN002</t>
  </si>
  <si>
    <t>101801352.IB</t>
  </si>
  <si>
    <t>18浦口康居MTN001</t>
  </si>
  <si>
    <t>101801353.IB</t>
  </si>
  <si>
    <t>18鞍钢MTN002</t>
  </si>
  <si>
    <t>101801354.IB</t>
  </si>
  <si>
    <t>18中远海控MTN001</t>
  </si>
  <si>
    <t>101801359.IB</t>
  </si>
  <si>
    <t>18北新路桥MTN001</t>
  </si>
  <si>
    <t>新疆北新路桥集团股份有限公司</t>
  </si>
  <si>
    <t>101801360.IB</t>
  </si>
  <si>
    <t>18东阳光MTN002</t>
  </si>
  <si>
    <t>101801361.IB</t>
  </si>
  <si>
    <t>18淮北建投MTN004</t>
  </si>
  <si>
    <t>101801364.IB</t>
  </si>
  <si>
    <t>18大同煤矿MTN009</t>
  </si>
  <si>
    <t>101801365.IB</t>
  </si>
  <si>
    <t>18钦州开投MTN001</t>
  </si>
  <si>
    <t>101801368.IB</t>
  </si>
  <si>
    <t>18津城建MTN013</t>
  </si>
  <si>
    <t>101801371.IB</t>
  </si>
  <si>
    <t>18广汽商贸MTN001</t>
  </si>
  <si>
    <t>101801376.IB</t>
  </si>
  <si>
    <t>18光明房产MTN002</t>
  </si>
  <si>
    <t>101801377.IB</t>
  </si>
  <si>
    <t>18张家经投MTN001</t>
  </si>
  <si>
    <t>101801380.IB</t>
  </si>
  <si>
    <t>18深圳特发MTN001</t>
  </si>
  <si>
    <t>101801381.IB</t>
  </si>
  <si>
    <t>18淮南城投MTN002</t>
  </si>
  <si>
    <t>101801385.IB</t>
  </si>
  <si>
    <t>18平煤化MTN001</t>
  </si>
  <si>
    <t>101801396.IB</t>
  </si>
  <si>
    <t>18溧水商贸MTN001</t>
  </si>
  <si>
    <t>101801400.IB</t>
  </si>
  <si>
    <t>18邯郸交建MTN002</t>
  </si>
  <si>
    <t>101801408.IB</t>
  </si>
  <si>
    <t>18TCL集MTN001</t>
  </si>
  <si>
    <t>TCL科技集团股份有限公司</t>
  </si>
  <si>
    <t>101801409.IB</t>
  </si>
  <si>
    <t>18北辰实业MTN001</t>
  </si>
  <si>
    <t>101801414.IB</t>
  </si>
  <si>
    <t>18阳煤MTN005</t>
  </si>
  <si>
    <t>101801415.IB</t>
  </si>
  <si>
    <t>18西部矿业MTN002</t>
  </si>
  <si>
    <t>101801416.IB</t>
  </si>
  <si>
    <t>18伊泰MTN001</t>
  </si>
  <si>
    <t>内蒙古伊泰集团有限公司</t>
  </si>
  <si>
    <t>101801417.IB</t>
  </si>
  <si>
    <t>18龙岩汇金MTN001</t>
  </si>
  <si>
    <t>101801419.IB</t>
  </si>
  <si>
    <t>18鲁钢铁MTN007</t>
  </si>
  <si>
    <t>101801421.IB</t>
  </si>
  <si>
    <t>18津城建MTN014</t>
  </si>
  <si>
    <t>101801425.IB</t>
  </si>
  <si>
    <t>18冀港集MTN003</t>
  </si>
  <si>
    <t>101801431.IB</t>
  </si>
  <si>
    <t>18丰都国资MTN001</t>
  </si>
  <si>
    <t>丰都县国有资产经营投资集团有限公司</t>
  </si>
  <si>
    <t>101801432.IB</t>
  </si>
  <si>
    <t>18哈尔滨投MTN001</t>
  </si>
  <si>
    <t>101801434.IB</t>
  </si>
  <si>
    <t>18钟楼经开MTN001</t>
  </si>
  <si>
    <t>101801439.IB</t>
  </si>
  <si>
    <t>18福建阳光MTN001</t>
  </si>
  <si>
    <t>101801441.IB</t>
  </si>
  <si>
    <t>18昌源水务MTN001</t>
  </si>
  <si>
    <t>101801445.IB</t>
  </si>
  <si>
    <t>18中燃气MTN002</t>
  </si>
  <si>
    <t>101801447.IB</t>
  </si>
  <si>
    <t>18中环半导MTN002</t>
  </si>
  <si>
    <t>101801448.IB</t>
  </si>
  <si>
    <t>18海尔金控MTN001</t>
  </si>
  <si>
    <t>101801450.IB</t>
  </si>
  <si>
    <t>18西安旅游MTN001</t>
  </si>
  <si>
    <t>西安旅游集团有限责任公司</t>
  </si>
  <si>
    <t>101801451.IB</t>
  </si>
  <si>
    <t>18天宁建设MTN002</t>
  </si>
  <si>
    <t>101801458.IB</t>
  </si>
  <si>
    <t>18湛江港MTN001</t>
  </si>
  <si>
    <t>湛江港(集团)股份有限公司</t>
  </si>
  <si>
    <t>101801461.IB</t>
  </si>
  <si>
    <t>18陕煤化MTN006</t>
  </si>
  <si>
    <t>101801462.IB</t>
  </si>
  <si>
    <t>18咸宁城投MTN002</t>
  </si>
  <si>
    <t>101801464.IB</t>
  </si>
  <si>
    <t>18中联重科MTN001</t>
  </si>
  <si>
    <t>101801465.IB</t>
  </si>
  <si>
    <t>18天津港MTN002</t>
  </si>
  <si>
    <t>101801466.IB</t>
  </si>
  <si>
    <t>18蜀州城投MTN001</t>
  </si>
  <si>
    <t>101801471.IB</t>
  </si>
  <si>
    <t>18中林集团MTN002</t>
  </si>
  <si>
    <t>101801474.IB</t>
  </si>
  <si>
    <t>18淮北矿MTN002</t>
  </si>
  <si>
    <t>101801477.IB</t>
  </si>
  <si>
    <t>18东莞发展MTN001</t>
  </si>
  <si>
    <t>101801479.IB</t>
  </si>
  <si>
    <t>18天津港MTN001</t>
  </si>
  <si>
    <t>101801481.IB</t>
  </si>
  <si>
    <t>18郴州高科MTN001</t>
  </si>
  <si>
    <t>郴州市产业投资集团有限公司</t>
  </si>
  <si>
    <t>101801488.IB</t>
  </si>
  <si>
    <t>18贵州高速MTN002</t>
  </si>
  <si>
    <t>101801490.IB</t>
  </si>
  <si>
    <t>18潍坊滨投MTN004</t>
  </si>
  <si>
    <t>101801498.IB</t>
  </si>
  <si>
    <t>18海淀国资MTN002</t>
  </si>
  <si>
    <t>101801499.IB</t>
  </si>
  <si>
    <t>18粤珠江MTN002</t>
  </si>
  <si>
    <t>101801500.IB</t>
  </si>
  <si>
    <t>18鲁商MTN003</t>
  </si>
  <si>
    <t>101801506.IB</t>
  </si>
  <si>
    <t>18冠城大通MTN001</t>
  </si>
  <si>
    <t>冠城大通股份有限公司</t>
  </si>
  <si>
    <t>101801507.IB</t>
  </si>
  <si>
    <t>18柳工MTN001</t>
  </si>
  <si>
    <t>广西柳工集团有限公司</t>
  </si>
  <si>
    <t>101801511.IB</t>
  </si>
  <si>
    <t>18乌经开MTN001</t>
  </si>
  <si>
    <t>101801512.IB</t>
  </si>
  <si>
    <t>18兖矿MTN015</t>
  </si>
  <si>
    <t>101801514.IB</t>
  </si>
  <si>
    <t>18金茂投资MTN001</t>
  </si>
  <si>
    <t>上海金茂投资管理集团有限公司</t>
  </si>
  <si>
    <t>101801515.IB</t>
  </si>
  <si>
    <t>18紫江MTN001</t>
  </si>
  <si>
    <t>上海紫江(集团)有限公司</t>
  </si>
  <si>
    <t>101801522.IB</t>
  </si>
  <si>
    <t>18汤山建设MTN001</t>
  </si>
  <si>
    <t>101801523.IB</t>
  </si>
  <si>
    <t>18凤城河MTN003</t>
  </si>
  <si>
    <t>101801524.IB</t>
  </si>
  <si>
    <t>18武汉新港MTN001</t>
  </si>
  <si>
    <t>101801527.IB</t>
  </si>
  <si>
    <t>18云能投MTN002</t>
  </si>
  <si>
    <t>奥德集团有限公司</t>
  </si>
  <si>
    <t>101801532.IB</t>
  </si>
  <si>
    <t>18海淀国资MTN003</t>
  </si>
  <si>
    <t>101801533.IB</t>
  </si>
  <si>
    <t>18京粮MTN002</t>
  </si>
  <si>
    <t>101801534.IB</t>
  </si>
  <si>
    <t>18德泰MTN001</t>
  </si>
  <si>
    <t>101801535.IB</t>
  </si>
  <si>
    <t>18亳州城建MTN002</t>
  </si>
  <si>
    <t>101801536.IB</t>
  </si>
  <si>
    <t>18余姚城投MTN004</t>
  </si>
  <si>
    <t>101801537.IB</t>
  </si>
  <si>
    <t>18衡阳交通MTN002</t>
  </si>
  <si>
    <t>101801538.IB</t>
  </si>
  <si>
    <t>18陕西建工MTN001</t>
  </si>
  <si>
    <t>101801541.IB</t>
  </si>
  <si>
    <t>18镇江新城MTN001</t>
  </si>
  <si>
    <t>镇江新区城市建设投资有限公司</t>
  </si>
  <si>
    <t>101801544.IB</t>
  </si>
  <si>
    <t>18百盐投资MTN001</t>
  </si>
  <si>
    <t>重庆百盐投资(集团)有限公司</t>
  </si>
  <si>
    <t>101801545.IB</t>
  </si>
  <si>
    <t>18株洲高科MTN003</t>
  </si>
  <si>
    <t>101801546.IB</t>
  </si>
  <si>
    <t>18浪潮电子MTN002</t>
  </si>
  <si>
    <t>101801549.IB</t>
  </si>
  <si>
    <t>18吉林高速MTN004</t>
  </si>
  <si>
    <t>101801550.IB</t>
  </si>
  <si>
    <t>18金风科技MTN001</t>
  </si>
  <si>
    <t>新疆金风科技股份有限公司</t>
  </si>
  <si>
    <t>101801554.IB</t>
  </si>
  <si>
    <t>18冀东水泥MTN001</t>
  </si>
  <si>
    <t>101801555.IB</t>
  </si>
  <si>
    <t>18广汇实业MTN002</t>
  </si>
  <si>
    <t>101801557.IB</t>
  </si>
  <si>
    <t>18海国鑫泰MTN005</t>
  </si>
  <si>
    <t>101801559.IB</t>
  </si>
  <si>
    <t>18国泰租赁MTN001</t>
  </si>
  <si>
    <t>101801560.IB</t>
  </si>
  <si>
    <t>18中化工程MTN001</t>
  </si>
  <si>
    <t>中国化学工程股份有限公司</t>
  </si>
  <si>
    <t>101801561.IB</t>
  </si>
  <si>
    <t>18桂金MTN001</t>
  </si>
  <si>
    <t>101801562.IB</t>
  </si>
  <si>
    <t>18北大荒MTN003</t>
  </si>
  <si>
    <t>101801563.IB</t>
  </si>
  <si>
    <t>18淮南矿MTN005</t>
  </si>
  <si>
    <t>101801564.IB</t>
  </si>
  <si>
    <t>18苏美达MTN001</t>
  </si>
  <si>
    <t>101801567.IB</t>
  </si>
  <si>
    <t>18鲁钢铁MTN008</t>
  </si>
  <si>
    <t>101801569.IB</t>
  </si>
  <si>
    <t>18鲁晨鸣MTN002</t>
  </si>
  <si>
    <t>101801570.IB</t>
  </si>
  <si>
    <t>18百福投资MTN001</t>
  </si>
  <si>
    <t>101801574.IB</t>
  </si>
  <si>
    <t>18新城控股MTN001</t>
  </si>
  <si>
    <t>101801575.IB</t>
  </si>
  <si>
    <t>18余杭创新MTN002</t>
  </si>
  <si>
    <t>101801576.IB</t>
  </si>
  <si>
    <t>18淄博城运MTN001</t>
  </si>
  <si>
    <t>101900001.IB</t>
  </si>
  <si>
    <t>19宝安集MTN001</t>
  </si>
  <si>
    <t>101900002.IB</t>
  </si>
  <si>
    <t>19建发地产MTN001</t>
  </si>
  <si>
    <t>101900003.IB</t>
  </si>
  <si>
    <t>19灵山MTN001</t>
  </si>
  <si>
    <t>101900004.IB</t>
  </si>
  <si>
    <t>19如皋经开MTN001</t>
  </si>
  <si>
    <t>101900005.IB</t>
  </si>
  <si>
    <t>19新城控股MTN001</t>
  </si>
  <si>
    <t>101900008.IB</t>
  </si>
  <si>
    <t>19亨通MTN001</t>
  </si>
  <si>
    <t>101900011.IB</t>
  </si>
  <si>
    <t>19国兴投资MTN001</t>
  </si>
  <si>
    <t>浙江国兴投资集团有限公司</t>
  </si>
  <si>
    <t>101900012.IB</t>
  </si>
  <si>
    <t>19淮南产业MTN001</t>
  </si>
  <si>
    <t>101900013.IB</t>
  </si>
  <si>
    <t>19株国投MTN001</t>
  </si>
  <si>
    <t>101900014.IB</t>
  </si>
  <si>
    <t>19北方铜业MTN001</t>
  </si>
  <si>
    <t>合肥兴泰金融控股(集团)有限公司</t>
  </si>
  <si>
    <t>101900018.IB</t>
  </si>
  <si>
    <t>19长春轨交MTN001</t>
  </si>
  <si>
    <t>101900021.IB</t>
  </si>
  <si>
    <t>19富源实业MTN001</t>
  </si>
  <si>
    <t>101900025.IB</t>
  </si>
  <si>
    <t>19吉林高速MTN001</t>
  </si>
  <si>
    <t>101900027.IB</t>
  </si>
  <si>
    <t>19平煤化MTN001</t>
  </si>
  <si>
    <t>101900032.IB</t>
  </si>
  <si>
    <t>19晋能MTN001</t>
  </si>
  <si>
    <t>101900034.IB</t>
  </si>
  <si>
    <t>19农四师MTN001</t>
  </si>
  <si>
    <t>101900035.IB</t>
  </si>
  <si>
    <t>19抚州投资MTN001</t>
  </si>
  <si>
    <t>101900040.IB</t>
  </si>
  <si>
    <t>19夏商MTN001</t>
  </si>
  <si>
    <t>101900041.IB</t>
  </si>
  <si>
    <t>19娄城高新MTN001</t>
  </si>
  <si>
    <t>101900042.IB</t>
  </si>
  <si>
    <t>19高淳经开MTN001</t>
  </si>
  <si>
    <t>101900044.IB</t>
  </si>
  <si>
    <t>19津地铁MTN001</t>
  </si>
  <si>
    <t>广西投资集团金融控股有限公司</t>
  </si>
  <si>
    <t>101900049.IB</t>
  </si>
  <si>
    <t>19津城建MTN001A</t>
  </si>
  <si>
    <t>101900050.IB</t>
  </si>
  <si>
    <t>19津城建MTN001B</t>
  </si>
  <si>
    <t>101900053.IB</t>
  </si>
  <si>
    <t>19南京钢铁MTN001</t>
  </si>
  <si>
    <t>南京钢铁股份有限公司</t>
  </si>
  <si>
    <t>101900057.IB</t>
  </si>
  <si>
    <t>19荣盛MTN001</t>
  </si>
  <si>
    <t>101900058.IB</t>
  </si>
  <si>
    <t>19甘交建MTN001</t>
  </si>
  <si>
    <t>甘肃省公路交通建设集团有限公司</t>
  </si>
  <si>
    <t>101900059.IB</t>
  </si>
  <si>
    <t>19西安浐灞MTN001</t>
  </si>
  <si>
    <t>101900060.IB</t>
  </si>
  <si>
    <t>19金川MTN001</t>
  </si>
  <si>
    <t>101900063.IB</t>
  </si>
  <si>
    <t>19恒澄建设MTN001</t>
  </si>
  <si>
    <t>101900064.IB</t>
  </si>
  <si>
    <t>19乌经建MTN001</t>
  </si>
  <si>
    <t>101900065.IB</t>
  </si>
  <si>
    <t>19宜春城投MTN001</t>
  </si>
  <si>
    <t>101900067.IB</t>
  </si>
  <si>
    <t>19辽成大MTN001</t>
  </si>
  <si>
    <t>101900069.IB</t>
  </si>
  <si>
    <t>19伊利实业MTN001</t>
  </si>
  <si>
    <t>101900072.IB</t>
  </si>
  <si>
    <t>19杭州日报MTN001</t>
  </si>
  <si>
    <t>101900074.IB</t>
  </si>
  <si>
    <t>19湘建工MTN001</t>
  </si>
  <si>
    <t>101900075.IB</t>
  </si>
  <si>
    <t>19淮安开发MTN001</t>
  </si>
  <si>
    <t>101900076.IB</t>
  </si>
  <si>
    <t>19淮南城投MTN001</t>
  </si>
  <si>
    <t>101900077.IB</t>
  </si>
  <si>
    <t>19巨化MTN001</t>
  </si>
  <si>
    <t>101900079.IB</t>
  </si>
  <si>
    <t>19浏阳现代MTN001</t>
  </si>
  <si>
    <t>101900080.IB</t>
  </si>
  <si>
    <t>19六盘水交MTN001</t>
  </si>
  <si>
    <t>101900083.IB</t>
  </si>
  <si>
    <t>19津城建MTN002A</t>
  </si>
  <si>
    <t>101900084.IB</t>
  </si>
  <si>
    <t>19津城建MTN002B</t>
  </si>
  <si>
    <t>101900085.IB</t>
  </si>
  <si>
    <t>19盐城资产MTN001</t>
  </si>
  <si>
    <t>101900086.IB</t>
  </si>
  <si>
    <t>19新盛投资MTN001</t>
  </si>
  <si>
    <t>101900087.IB</t>
  </si>
  <si>
    <t>19阳煤MTN001</t>
  </si>
  <si>
    <t>101900090.IB</t>
  </si>
  <si>
    <t>19淄博城运MTN001</t>
  </si>
  <si>
    <t>101900093.IB</t>
  </si>
  <si>
    <t>19溧水城建MTN001</t>
  </si>
  <si>
    <t>101900094.IB</t>
  </si>
  <si>
    <t>19常州投资MTN001</t>
  </si>
  <si>
    <t>101900096.IB</t>
  </si>
  <si>
    <t>19溧水经开MTN001</t>
  </si>
  <si>
    <t>101900101.IB</t>
  </si>
  <si>
    <t>19义乌市场MTN001</t>
  </si>
  <si>
    <t>义乌市市场发展集团有限公司</t>
  </si>
  <si>
    <t>101900108.IB</t>
  </si>
  <si>
    <t>19娄城高新MTN002</t>
  </si>
  <si>
    <t>101900110.IB</t>
  </si>
  <si>
    <t>19吉林国资MTN001</t>
  </si>
  <si>
    <t>吉林省国有资本运营有限责任公司</t>
  </si>
  <si>
    <t>101900111.IB</t>
  </si>
  <si>
    <t>19三星MTN001</t>
  </si>
  <si>
    <t>101900112.IB</t>
  </si>
  <si>
    <t>19开滦MTN001</t>
  </si>
  <si>
    <t>101900116.IB</t>
  </si>
  <si>
    <t>19皖水利MTN001</t>
  </si>
  <si>
    <t>101900117.IB</t>
  </si>
  <si>
    <t>19宝钢MTN001</t>
  </si>
  <si>
    <t>101900118.IB</t>
  </si>
  <si>
    <t>19鄂州城投MTN001</t>
  </si>
  <si>
    <t>101900119.IB</t>
  </si>
  <si>
    <t>19宣城国资MTN001</t>
  </si>
  <si>
    <t>101900122.IB</t>
  </si>
  <si>
    <t>19济宁城投MTN001</t>
  </si>
  <si>
    <t>101900123.IB</t>
  </si>
  <si>
    <t>19南平高速MTN001</t>
  </si>
  <si>
    <t>101900124.IB</t>
  </si>
  <si>
    <t>19阜阳投资MTN001</t>
  </si>
  <si>
    <t>101900126.IB</t>
  </si>
  <si>
    <t>19美凯龙MTN001</t>
  </si>
  <si>
    <t>101900127.IB</t>
  </si>
  <si>
    <t>19长江开发MTN001</t>
  </si>
  <si>
    <t>101900128.IB</t>
  </si>
  <si>
    <t>19溧水城建MTN002</t>
  </si>
  <si>
    <t>101900129.IB</t>
  </si>
  <si>
    <t>19南京软件MTN001</t>
  </si>
  <si>
    <t>101900130.IB</t>
  </si>
  <si>
    <t>19南产控MTN001</t>
  </si>
  <si>
    <t>101900133.IB</t>
  </si>
  <si>
    <t>19深圳特发MTN001</t>
  </si>
  <si>
    <t>101900137.IB</t>
  </si>
  <si>
    <t>19盐城高新MTN001</t>
  </si>
  <si>
    <t>101900141.IB</t>
  </si>
  <si>
    <t>19中远海发MTN001</t>
  </si>
  <si>
    <t>101900143.IB</t>
  </si>
  <si>
    <t>19大足工业MTN001</t>
  </si>
  <si>
    <t>101900144.IB</t>
  </si>
  <si>
    <t>19方正MTN001</t>
  </si>
  <si>
    <t>101900146.IB</t>
  </si>
  <si>
    <t>19郫国投MTN001B</t>
  </si>
  <si>
    <t>101900147.IB</t>
  </si>
  <si>
    <t>19桂投资MTN001</t>
  </si>
  <si>
    <t>101900149.IB</t>
  </si>
  <si>
    <t>19新海连MTN001</t>
  </si>
  <si>
    <t>101900153.IB</t>
  </si>
  <si>
    <t>19盐城东方MTN001</t>
  </si>
  <si>
    <t>101900154.IB</t>
  </si>
  <si>
    <t>19广汇汽车MTN001</t>
  </si>
  <si>
    <t>101900155.IB</t>
  </si>
  <si>
    <t>19云天化MTN001</t>
  </si>
  <si>
    <t>101900156.IB</t>
  </si>
  <si>
    <t>19潍坊滨投MTN001</t>
  </si>
  <si>
    <t>101900157.IB</t>
  </si>
  <si>
    <t>19兴创投资MTN001</t>
  </si>
  <si>
    <t>101900158.IB</t>
  </si>
  <si>
    <t>19北大荒MTN001A</t>
  </si>
  <si>
    <t>101900159.IB</t>
  </si>
  <si>
    <t>19北大荒MTN001B</t>
  </si>
  <si>
    <t>101900162.IB</t>
  </si>
  <si>
    <t>19北辰建设MTN001</t>
  </si>
  <si>
    <t>101900163.IB</t>
  </si>
  <si>
    <t>19镇国投MTN001</t>
  </si>
  <si>
    <t>101900164.IB</t>
  </si>
  <si>
    <t>19余杭旅游MTN001</t>
  </si>
  <si>
    <t>101900165.IB</t>
  </si>
  <si>
    <t>19怀化经开MTN001</t>
  </si>
  <si>
    <t>101900167.IB</t>
  </si>
  <si>
    <t>19光明房产MTN001</t>
  </si>
  <si>
    <t>101900168.IB</t>
  </si>
  <si>
    <t>19汤山建设MTN001</t>
  </si>
  <si>
    <t>101900169.IB</t>
  </si>
  <si>
    <t>19阜阳交投MTN001</t>
  </si>
  <si>
    <t>101900171.IB</t>
  </si>
  <si>
    <t>19湘江投资MTN001</t>
  </si>
  <si>
    <t>101900172.IB</t>
  </si>
  <si>
    <t>19乐清国投MTN001</t>
  </si>
  <si>
    <t>101900173.IB</t>
  </si>
  <si>
    <t>19西宁经开MTN001</t>
  </si>
  <si>
    <t>西宁经济技术开发区投资控股集团有限公司</t>
  </si>
  <si>
    <t>101900174.IB</t>
  </si>
  <si>
    <t>19湘电广MTN001</t>
  </si>
  <si>
    <t>101900175.IB</t>
  </si>
  <si>
    <t>19临淄公有MTN001</t>
  </si>
  <si>
    <t>淄博市临淄区公有资产经营有限公司</t>
  </si>
  <si>
    <t>101900176.IB</t>
  </si>
  <si>
    <t>19常高新MTN001</t>
  </si>
  <si>
    <t>101900177.IB</t>
  </si>
  <si>
    <t>19南京安居MTN001</t>
  </si>
  <si>
    <t>101900178.IB</t>
  </si>
  <si>
    <t>19苏国信MTN001</t>
  </si>
  <si>
    <t>101900181.IB</t>
  </si>
  <si>
    <t>19宁河西MTN001</t>
  </si>
  <si>
    <t>101900182.IB</t>
  </si>
  <si>
    <t>19三峡平湖MTN001</t>
  </si>
  <si>
    <t>重庆市万州三峡平湖有限公司</t>
  </si>
  <si>
    <t>101900183.IB</t>
  </si>
  <si>
    <t>19北大荒MTN002</t>
  </si>
  <si>
    <t>101900184.IB</t>
  </si>
  <si>
    <t>19陕有色MTN001</t>
  </si>
  <si>
    <t>101900186.IB</t>
  </si>
  <si>
    <t>19今世缘MTN001</t>
  </si>
  <si>
    <t>101900189.IB</t>
  </si>
  <si>
    <t>19湘家荡MTN001</t>
  </si>
  <si>
    <t>101900190.IB</t>
  </si>
  <si>
    <t>19苏沙钢MTN001</t>
  </si>
  <si>
    <t>101900195.IB</t>
  </si>
  <si>
    <t>19福星科技MTN001</t>
  </si>
  <si>
    <t>101900196.IB</t>
  </si>
  <si>
    <t>19高淳经开MTN002</t>
  </si>
  <si>
    <t>101900197.IB</t>
  </si>
  <si>
    <t>19金华融盛MTN001</t>
  </si>
  <si>
    <t>101900198.IB</t>
  </si>
  <si>
    <t>19迪马实业MTN001</t>
  </si>
  <si>
    <t>重庆市迪马实业股份有限公司</t>
  </si>
  <si>
    <t>101900201.IB</t>
  </si>
  <si>
    <t>19平煤化MTN002</t>
  </si>
  <si>
    <t>101900203.IB</t>
  </si>
  <si>
    <t>19河南农开MTN001</t>
  </si>
  <si>
    <t>101900204.IB</t>
  </si>
  <si>
    <t>19大同煤矿MTN001</t>
  </si>
  <si>
    <t>101900205.IB</t>
  </si>
  <si>
    <t>19华诚医学MTN001</t>
  </si>
  <si>
    <t>101900209.IB</t>
  </si>
  <si>
    <t>19兖矿MTN001A</t>
  </si>
  <si>
    <t>101900210.IB</t>
  </si>
  <si>
    <t>19兖矿MTN001B</t>
  </si>
  <si>
    <t>101900211.IB</t>
  </si>
  <si>
    <t>19长江开发MTN002</t>
  </si>
  <si>
    <t>101900212.IB</t>
  </si>
  <si>
    <t>19复星高科MTN001</t>
  </si>
  <si>
    <t>101900214.IB</t>
  </si>
  <si>
    <t>19鞍钢集MTN001</t>
  </si>
  <si>
    <t>101900216.IB</t>
  </si>
  <si>
    <t>19南浦口MTN001</t>
  </si>
  <si>
    <t>101900217.IB</t>
  </si>
  <si>
    <t>19乳山国运MTN001</t>
  </si>
  <si>
    <t>101900219.IB</t>
  </si>
  <si>
    <t>19贵州高速MTN001</t>
  </si>
  <si>
    <t>101900220.IB</t>
  </si>
  <si>
    <t>19物产中大MTN001</t>
  </si>
  <si>
    <t>101900224.IB</t>
  </si>
  <si>
    <t>19冀旅投MTN001</t>
  </si>
  <si>
    <t>河北旅游投资集团股份有限公司</t>
  </si>
  <si>
    <t>101900225.IB</t>
  </si>
  <si>
    <t>19荆门高新MTN001</t>
  </si>
  <si>
    <t>101900230.IB</t>
  </si>
  <si>
    <t>19龙建投资MTN001</t>
  </si>
  <si>
    <t>101900231.IB</t>
  </si>
  <si>
    <t>19余姚城投MTN001</t>
  </si>
  <si>
    <t>101900232.IB</t>
  </si>
  <si>
    <t>19海安开投MTN001</t>
  </si>
  <si>
    <t>101900233.IB</t>
  </si>
  <si>
    <t>19淮安国投MTN001</t>
  </si>
  <si>
    <t>101900234.IB</t>
  </si>
  <si>
    <t>19山西交投MTN001</t>
  </si>
  <si>
    <t>101900236.IB</t>
  </si>
  <si>
    <t>19钦州开投MTN001</t>
  </si>
  <si>
    <t>101900237.IB</t>
  </si>
  <si>
    <t>19宁海交通MTN001</t>
  </si>
  <si>
    <t>101900238.IB</t>
  </si>
  <si>
    <t>19亳州城建MTN001</t>
  </si>
  <si>
    <t>101900241.IB</t>
  </si>
  <si>
    <t>19吴中经发MTN001</t>
  </si>
  <si>
    <t>101900242.IB</t>
  </si>
  <si>
    <t>19蒙高路MTN001</t>
  </si>
  <si>
    <t>101900244.IB</t>
  </si>
  <si>
    <t>19淮北矿MTN001</t>
  </si>
  <si>
    <t>101900245.IB</t>
  </si>
  <si>
    <t>19简州城投MTN001</t>
  </si>
  <si>
    <t>简阳发展(控股)有限公司</t>
  </si>
  <si>
    <t>101900246.IB</t>
  </si>
  <si>
    <t>19恒澄建设MTN002</t>
  </si>
  <si>
    <t>101900249.IB</t>
  </si>
  <si>
    <t>19神木国资MTN001</t>
  </si>
  <si>
    <t>神木市国有资本投资运营集团有限公司</t>
  </si>
  <si>
    <t>101900251.IB</t>
  </si>
  <si>
    <t>19云建投MTN001</t>
  </si>
  <si>
    <t>101900257.IB</t>
  </si>
  <si>
    <t>19步步高MTN001</t>
  </si>
  <si>
    <t>步步高投资集团股份有限公司</t>
  </si>
  <si>
    <t>101900259.IB</t>
  </si>
  <si>
    <t>19苏科技城MTN001</t>
  </si>
  <si>
    <t>101900260.IB</t>
  </si>
  <si>
    <t>19磁湖高新MTN001</t>
  </si>
  <si>
    <t>101900261.IB</t>
  </si>
  <si>
    <t>19赣州城投MTN001</t>
  </si>
  <si>
    <t>101900262.IB</t>
  </si>
  <si>
    <t>19浙国贸MTN001</t>
  </si>
  <si>
    <t>101900263.IB</t>
  </si>
  <si>
    <t>19桂投资MTN002</t>
  </si>
  <si>
    <t>101900265.IB</t>
  </si>
  <si>
    <t>19天安煤业MTN001</t>
  </si>
  <si>
    <t>101900266.IB</t>
  </si>
  <si>
    <t>19滹沱投资MTN001</t>
  </si>
  <si>
    <t>石家庄滹沱新区投资开发有限公司</t>
  </si>
  <si>
    <t>101900267.IB</t>
  </si>
  <si>
    <t>19锡公用MTN001</t>
  </si>
  <si>
    <t>101900268.IB</t>
  </si>
  <si>
    <t>19自贡国资MTN001</t>
  </si>
  <si>
    <t>101900269.IB</t>
  </si>
  <si>
    <t>19中文天地MTN001</t>
  </si>
  <si>
    <t>101900270.IB</t>
  </si>
  <si>
    <t>19甘公投MTN001</t>
  </si>
  <si>
    <t>101900273.IB</t>
  </si>
  <si>
    <t>19均瑶MTN001</t>
  </si>
  <si>
    <t>101900278.IB</t>
  </si>
  <si>
    <t>19云南交投MTN001</t>
  </si>
  <si>
    <t>101900279.IB</t>
  </si>
  <si>
    <t>19宝龙MTN001</t>
  </si>
  <si>
    <t>101900282.IB</t>
  </si>
  <si>
    <t>19鞍钢MTN001</t>
  </si>
  <si>
    <t>101900284.IB</t>
  </si>
  <si>
    <t>19江宁国资MTN001</t>
  </si>
  <si>
    <t>101900287.IB</t>
  </si>
  <si>
    <t>19柳州建投MTN001</t>
  </si>
  <si>
    <t>101900288.IB</t>
  </si>
  <si>
    <t>19东湖高新MTN001</t>
  </si>
  <si>
    <t>101900290.IB</t>
  </si>
  <si>
    <t>19海国鑫泰MTN001</t>
  </si>
  <si>
    <t>101900291.IB</t>
  </si>
  <si>
    <t>19盐城城南MTN001</t>
  </si>
  <si>
    <t>101900293.IB</t>
  </si>
  <si>
    <t>19云城投MTN002</t>
  </si>
  <si>
    <t>101900299.IB</t>
  </si>
  <si>
    <t>19江北国资MTN001</t>
  </si>
  <si>
    <t>101900300.IB</t>
  </si>
  <si>
    <t>19江北国资MTN002</t>
  </si>
  <si>
    <t>101900301.IB</t>
  </si>
  <si>
    <t>19沪临港MTN001</t>
  </si>
  <si>
    <t>101900302.IB</t>
  </si>
  <si>
    <t>19紫金矿业MTN001A</t>
  </si>
  <si>
    <t>101900303.IB</t>
  </si>
  <si>
    <t>19紫金矿业MTN001B</t>
  </si>
  <si>
    <t>101900305.IB</t>
  </si>
  <si>
    <t>19庐江城投MTN001</t>
  </si>
  <si>
    <t>庐江县城市建设投资有限公司</t>
  </si>
  <si>
    <t>101900307.IB</t>
  </si>
  <si>
    <t>19吉林高速MTN002</t>
  </si>
  <si>
    <t>101900311.IB</t>
  </si>
  <si>
    <t>19深特发MTN001</t>
  </si>
  <si>
    <t>深圳市特发集团有限公司</t>
  </si>
  <si>
    <t>101900313.IB</t>
  </si>
  <si>
    <t>19冀中能源MTN001</t>
  </si>
  <si>
    <t>101900317.IB</t>
  </si>
  <si>
    <t>19滨建投MTN001A</t>
  </si>
  <si>
    <t>101900318.IB</t>
  </si>
  <si>
    <t>19滨建投MTN001B</t>
  </si>
  <si>
    <t>101900321.IB</t>
  </si>
  <si>
    <t>19淮南矿MTN001</t>
  </si>
  <si>
    <t>101900323.IB</t>
  </si>
  <si>
    <t>19宏泰国资MTN001</t>
  </si>
  <si>
    <t>101900324.IB</t>
  </si>
  <si>
    <t>19顺鑫MTN001</t>
  </si>
  <si>
    <t>101900330.IB</t>
  </si>
  <si>
    <t>19鹰潭投资MTN001</t>
  </si>
  <si>
    <t>101900331.IB</t>
  </si>
  <si>
    <t>19江苏新投MTN001</t>
  </si>
  <si>
    <t>101900335.IB</t>
  </si>
  <si>
    <t>19柳钢集团MTN001</t>
  </si>
  <si>
    <t>101900336.IB</t>
  </si>
  <si>
    <t>19南京浦口MTN001</t>
  </si>
  <si>
    <t>101900337.IB</t>
  </si>
  <si>
    <t>19中环半导MTN001</t>
  </si>
  <si>
    <t>101900338.IB</t>
  </si>
  <si>
    <t>19甘公投MTN002</t>
  </si>
  <si>
    <t>101900339.IB</t>
  </si>
  <si>
    <t>19海兴MTN001</t>
  </si>
  <si>
    <t>101900343.IB</t>
  </si>
  <si>
    <t>19供销MTN001</t>
  </si>
  <si>
    <t>101900345.IB</t>
  </si>
  <si>
    <t>19西宁城投MTN001</t>
  </si>
  <si>
    <t>101900346.IB</t>
  </si>
  <si>
    <t>19如意科技MTN001</t>
  </si>
  <si>
    <t>101900348.IB</t>
  </si>
  <si>
    <t>19株洲城建MTN001</t>
  </si>
  <si>
    <t>101900350.IB</t>
  </si>
  <si>
    <t>19宜春交通MTN001</t>
  </si>
  <si>
    <t>101900352.IB</t>
  </si>
  <si>
    <t>19威高MTN001</t>
  </si>
  <si>
    <t>101900353.IB</t>
  </si>
  <si>
    <t>19步步高MTN002</t>
  </si>
  <si>
    <t>101900354.IB</t>
  </si>
  <si>
    <t>19宝钢MTN002</t>
  </si>
  <si>
    <t>101900357.IB</t>
  </si>
  <si>
    <t>19武汉工业MTN001</t>
  </si>
  <si>
    <t>101900358.IB</t>
  </si>
  <si>
    <t>19南川惠农MTN001</t>
  </si>
  <si>
    <t>101900359.IB</t>
  </si>
  <si>
    <t>19万宝MTN001</t>
  </si>
  <si>
    <t>101900361.IB</t>
  </si>
  <si>
    <t>19鞍钢MTN002</t>
  </si>
  <si>
    <t>101900362.IB</t>
  </si>
  <si>
    <t>19闽冶金MTN001</t>
  </si>
  <si>
    <t>101900366.IB</t>
  </si>
  <si>
    <t>19河南农开MTN002</t>
  </si>
  <si>
    <t>101900367.IB</t>
  </si>
  <si>
    <t>19津渤海MTN001</t>
  </si>
  <si>
    <t>101900368.IB</t>
  </si>
  <si>
    <t>19金川MTN002</t>
  </si>
  <si>
    <t>101900370.IB</t>
  </si>
  <si>
    <t>19蓉城文化MTN001</t>
  </si>
  <si>
    <t>101900371.IB</t>
  </si>
  <si>
    <t>19中建钢构MTN001</t>
  </si>
  <si>
    <t>中建科工集团有限公司</t>
  </si>
  <si>
    <t>101900372.IB</t>
  </si>
  <si>
    <t>19奉化交投MTN001</t>
  </si>
  <si>
    <t>101900373.IB</t>
  </si>
  <si>
    <t>19龙岩投资MTN001</t>
  </si>
  <si>
    <t>101900375.IB</t>
  </si>
  <si>
    <t>19苏州国际MTN001</t>
  </si>
  <si>
    <t>苏州国际发展集团有限公司</t>
  </si>
  <si>
    <t>101900379.IB</t>
  </si>
  <si>
    <t>19江宁经开MTN001</t>
  </si>
  <si>
    <t>101900381.IB</t>
  </si>
  <si>
    <t>19淮南城投MTN002</t>
  </si>
  <si>
    <t>101900383.IB</t>
  </si>
  <si>
    <t>19宜兴环保MTN001</t>
  </si>
  <si>
    <t>101900386.IB</t>
  </si>
  <si>
    <t>19江宁科学MTN001</t>
  </si>
  <si>
    <t>101900387.IB</t>
  </si>
  <si>
    <t>19高淳文化MTN001</t>
  </si>
  <si>
    <t>101900388.IB</t>
  </si>
  <si>
    <t>19龙岩汇金MTN001</t>
  </si>
  <si>
    <t>101900391.IB</t>
  </si>
  <si>
    <t>19德阳建投MTN001</t>
  </si>
  <si>
    <t>德阳发展控股集团有限公司</t>
  </si>
  <si>
    <t>101900394.IB</t>
  </si>
  <si>
    <t>19海国鑫泰MTN002</t>
  </si>
  <si>
    <t>101900397.IB</t>
  </si>
  <si>
    <t>19中化工MTN001</t>
  </si>
  <si>
    <t>101900398.IB</t>
  </si>
  <si>
    <t>19徐庄高新MTN001</t>
  </si>
  <si>
    <t>101900399.IB</t>
  </si>
  <si>
    <t>19常州投资MTN002</t>
  </si>
  <si>
    <t>101900400.IB</t>
  </si>
  <si>
    <t>19华数MTN001</t>
  </si>
  <si>
    <t>101900401.IB</t>
  </si>
  <si>
    <t>19铜陵有色MTN001</t>
  </si>
  <si>
    <t>101900403.IB</t>
  </si>
  <si>
    <t>19湘建工MTN002</t>
  </si>
  <si>
    <t>101900404.IB</t>
  </si>
  <si>
    <t>19宝钢MTN003</t>
  </si>
  <si>
    <t>101900405.IB</t>
  </si>
  <si>
    <t>19常熟城投MTN001</t>
  </si>
  <si>
    <t>101900407.IB</t>
  </si>
  <si>
    <t>19苏豪MTN001</t>
  </si>
  <si>
    <t>101900408.IB</t>
  </si>
  <si>
    <t>19九江城投MTN001</t>
  </si>
  <si>
    <t>101900409.IB</t>
  </si>
  <si>
    <t>19辽成大MTN002</t>
  </si>
  <si>
    <t>101900410.IB</t>
  </si>
  <si>
    <t>19汾湖投资MTN001</t>
  </si>
  <si>
    <t>101900412.IB</t>
  </si>
  <si>
    <t>19津地铁MTN002</t>
  </si>
  <si>
    <t>101900413.IB</t>
  </si>
  <si>
    <t>19吴江经开MTN001</t>
  </si>
  <si>
    <t>101900418.IB</t>
  </si>
  <si>
    <t>19苏州文保MTN001</t>
  </si>
  <si>
    <t>101900419.IB</t>
  </si>
  <si>
    <t>19句容城投MTN001</t>
  </si>
  <si>
    <t>句容市城市建设投资有限责任公司</t>
  </si>
  <si>
    <t>101900420.IB</t>
  </si>
  <si>
    <t>19大丰海港MTN001</t>
  </si>
  <si>
    <t>101900421.IB</t>
  </si>
  <si>
    <t>19高淳经开MTN003</t>
  </si>
  <si>
    <t>101900423.IB</t>
  </si>
  <si>
    <t>19津渤海MTN002</t>
  </si>
  <si>
    <t>101900424.IB</t>
  </si>
  <si>
    <t>19南通滨海MTN001</t>
  </si>
  <si>
    <t>101900426.IB</t>
  </si>
  <si>
    <t>19如皋经开MTN002</t>
  </si>
  <si>
    <t>101900428.IB</t>
  </si>
  <si>
    <t>19渝兴建投MTN001</t>
  </si>
  <si>
    <t>101900429.IB</t>
  </si>
  <si>
    <t>19良渚文化MTN001</t>
  </si>
  <si>
    <t>101900431.IB</t>
  </si>
  <si>
    <t>19郴州高科MTN001</t>
  </si>
  <si>
    <t>101900433.IB</t>
  </si>
  <si>
    <t>19淮安国投MTN002</t>
  </si>
  <si>
    <t>101900434.IB</t>
  </si>
  <si>
    <t>19伟驰MTN001</t>
  </si>
  <si>
    <t>101900436.IB</t>
  </si>
  <si>
    <t>19太仓城投MTN001</t>
  </si>
  <si>
    <t>101900439.IB</t>
  </si>
  <si>
    <t>19荣盛MTN002</t>
  </si>
  <si>
    <t>101900440.IB</t>
  </si>
  <si>
    <t>19淮南矿MTN002</t>
  </si>
  <si>
    <t>101900441.IB</t>
  </si>
  <si>
    <t>19粤珠江MTN001</t>
  </si>
  <si>
    <t>101900442.IB</t>
  </si>
  <si>
    <t>19恒逸MTN002</t>
  </si>
  <si>
    <t>101900443.IB</t>
  </si>
  <si>
    <t>19库尔勒MTN001</t>
  </si>
  <si>
    <t>101900444.IB</t>
  </si>
  <si>
    <t>19南京滨江MTN001</t>
  </si>
  <si>
    <t>101900446.IB</t>
  </si>
  <si>
    <t>19南昌工业MTN001</t>
  </si>
  <si>
    <t>101900449.IB</t>
  </si>
  <si>
    <t>19钟楼经开MTN001</t>
  </si>
  <si>
    <t>101900450.IB</t>
  </si>
  <si>
    <t>19百联集MTN001</t>
  </si>
  <si>
    <t>101900452.IB</t>
  </si>
  <si>
    <t>19平煤化MTN003</t>
  </si>
  <si>
    <t>101900455.IB</t>
  </si>
  <si>
    <t>19江津城建MTN001</t>
  </si>
  <si>
    <t>101900457.IB</t>
  </si>
  <si>
    <t>19海江投资MTN001</t>
  </si>
  <si>
    <t>101900459.IB</t>
  </si>
  <si>
    <t>19苏州国际MTN002</t>
  </si>
  <si>
    <t>101900461.IB</t>
  </si>
  <si>
    <t>19圆通蛟龙MTN001</t>
  </si>
  <si>
    <t>101900463.IB</t>
  </si>
  <si>
    <t>19新中泰MTN001</t>
  </si>
  <si>
    <t>101900464.IB</t>
  </si>
  <si>
    <t>19华立MTN001</t>
  </si>
  <si>
    <t>101900470.IB</t>
  </si>
  <si>
    <t>19厦门住宅MTN001</t>
  </si>
  <si>
    <t>厦门住宅建设集团有限公司</t>
  </si>
  <si>
    <t>101900472.IB</t>
  </si>
  <si>
    <t>19汉当科MTN001</t>
  </si>
  <si>
    <t>101900475.IB</t>
  </si>
  <si>
    <t>19简阳水投MTN001</t>
  </si>
  <si>
    <t>101900476.IB</t>
  </si>
  <si>
    <t>19乐清国投MTN002</t>
  </si>
  <si>
    <t>101900478.IB</t>
  </si>
  <si>
    <t>19振业集团MTN001</t>
  </si>
  <si>
    <t>101900479.IB</t>
  </si>
  <si>
    <t>19大同煤矿MTN002</t>
  </si>
  <si>
    <t>101900481.IB</t>
  </si>
  <si>
    <t>19正泰MTN001</t>
  </si>
  <si>
    <t>正泰集团股份有限公司</t>
  </si>
  <si>
    <t>101900484.IB</t>
  </si>
  <si>
    <t>19青岛北城MTN001</t>
  </si>
  <si>
    <t>101900486.IB</t>
  </si>
  <si>
    <t>19北新路桥MTN001</t>
  </si>
  <si>
    <t>101900490.IB</t>
  </si>
  <si>
    <t>19东南网架MTN001</t>
  </si>
  <si>
    <t>浙江东南网架集团有限公司</t>
  </si>
  <si>
    <t>101900492.IB</t>
  </si>
  <si>
    <t>19九龙园MTN001</t>
  </si>
  <si>
    <t>101900495.IB</t>
  </si>
  <si>
    <t>19兖矿MTN002</t>
  </si>
  <si>
    <t>101900498.IB</t>
  </si>
  <si>
    <t>19乌城投MTN001</t>
  </si>
  <si>
    <t>101900500.IB</t>
  </si>
  <si>
    <t>19富通MTN001</t>
  </si>
  <si>
    <t>101900503.IB</t>
  </si>
  <si>
    <t>19宁海交通MTN002</t>
  </si>
  <si>
    <t>101900504.IB</t>
  </si>
  <si>
    <t>19宜都国通MTN001</t>
  </si>
  <si>
    <t>101900506.IB</t>
  </si>
  <si>
    <t>19南京浦口MTN002</t>
  </si>
  <si>
    <t>101900507.IB</t>
  </si>
  <si>
    <t>19贵州高速MTN002</t>
  </si>
  <si>
    <t>101900508.IB</t>
  </si>
  <si>
    <t>19渝江北嘴MTN001</t>
  </si>
  <si>
    <t>101900511.IB</t>
  </si>
  <si>
    <t>19湖州城投MTN001</t>
  </si>
  <si>
    <t>101900512.IB</t>
  </si>
  <si>
    <t>19肥西建投MTN001</t>
  </si>
  <si>
    <t>101900513.IB</t>
  </si>
  <si>
    <t>19新希望MTN001</t>
  </si>
  <si>
    <t>101900516.IB</t>
  </si>
  <si>
    <t>19潍坊滨投MTN002</t>
  </si>
  <si>
    <t>101900517.IB</t>
  </si>
  <si>
    <t>19南山集MTN001</t>
  </si>
  <si>
    <t>101900520.IB</t>
  </si>
  <si>
    <t>19九龙园MTN002</t>
  </si>
  <si>
    <t>101900525.IB</t>
  </si>
  <si>
    <t>19盐城城南MTN002</t>
  </si>
  <si>
    <t>101900526.IB</t>
  </si>
  <si>
    <t>19金鲁班MTN002</t>
  </si>
  <si>
    <t>101900528.IB</t>
  </si>
  <si>
    <t>19大连港MTN001</t>
  </si>
  <si>
    <t>101900532.IB</t>
  </si>
  <si>
    <t>19鲁能集团MTN001</t>
  </si>
  <si>
    <t>101900534.IB</t>
  </si>
  <si>
    <t>19辽宁方大MTN001</t>
  </si>
  <si>
    <t>辽宁方大集团实业有限公司</t>
  </si>
  <si>
    <t>101900535.IB</t>
  </si>
  <si>
    <t>19京津冀MTN001</t>
  </si>
  <si>
    <t>京津冀城际铁路投资有限公司</t>
  </si>
  <si>
    <t>101900536.IB</t>
  </si>
  <si>
    <t>19金科地产MTN002</t>
  </si>
  <si>
    <t>101900537.IB</t>
  </si>
  <si>
    <t>19广投金控MTN003</t>
  </si>
  <si>
    <t>101900541.IB</t>
  </si>
  <si>
    <t>19天安煤业MTN002</t>
  </si>
  <si>
    <t>101900543.IB</t>
  </si>
  <si>
    <t>19哈尔滨投MTN001</t>
  </si>
  <si>
    <t>101900544.IB</t>
  </si>
  <si>
    <t>19衢州国资MTN001</t>
  </si>
  <si>
    <t>101900550.IB</t>
  </si>
  <si>
    <t>19吉林城建MTN001</t>
  </si>
  <si>
    <t>101900551.IB</t>
  </si>
  <si>
    <t>19金凤凰MTN001</t>
  </si>
  <si>
    <t>桐乡市金凤凰服务业发展集团有限公司</t>
  </si>
  <si>
    <t>101900554.IB</t>
  </si>
  <si>
    <t>19株洲高科MTN001</t>
  </si>
  <si>
    <t>101900555.IB</t>
  </si>
  <si>
    <t>19福建阳光MTN001</t>
  </si>
  <si>
    <t>101900556.IB</t>
  </si>
  <si>
    <t>19渝文资MTN001</t>
  </si>
  <si>
    <t>101900557.IB</t>
  </si>
  <si>
    <t>19华南工业MTN001</t>
  </si>
  <si>
    <t>华南国际工业原料城(深圳)有限公司</t>
  </si>
  <si>
    <t>101900558.IB</t>
  </si>
  <si>
    <t>19中节能MTN001</t>
  </si>
  <si>
    <t>101900559.IB</t>
  </si>
  <si>
    <t>19酒钢MTN001</t>
  </si>
  <si>
    <t>101900560.IB</t>
  </si>
  <si>
    <t>19弘辉控股MTN001</t>
  </si>
  <si>
    <t>101900563.IB</t>
  </si>
  <si>
    <t>19福星科技MTN002</t>
  </si>
  <si>
    <t>101900564.IB</t>
  </si>
  <si>
    <t>19渤海汽车MTN001</t>
  </si>
  <si>
    <t>101900565.IB</t>
  </si>
  <si>
    <t>19浙江交工MTN001</t>
  </si>
  <si>
    <t>浙江交工集团股份有限公司</t>
  </si>
  <si>
    <t>101900566.IB</t>
  </si>
  <si>
    <t>19渝港务MTN001</t>
  </si>
  <si>
    <t>重庆港务物流集团有限公司</t>
  </si>
  <si>
    <t>101900567.IB</t>
  </si>
  <si>
    <t>19金华融盛MTN002</t>
  </si>
  <si>
    <t>101900568.IB</t>
  </si>
  <si>
    <t>19南川城投MTN001</t>
  </si>
  <si>
    <t>101900572.IB</t>
  </si>
  <si>
    <t>19凉山发展MTN001</t>
  </si>
  <si>
    <t>101900574.IB</t>
  </si>
  <si>
    <t>19包钢MTN001</t>
  </si>
  <si>
    <t>101900575.IB</t>
  </si>
  <si>
    <t>19九江城投MTN002</t>
  </si>
  <si>
    <t>101900576.IB</t>
  </si>
  <si>
    <t>19华山旅游MTN001</t>
  </si>
  <si>
    <t>101900578.IB</t>
  </si>
  <si>
    <t>19西宁城投MTN002</t>
  </si>
  <si>
    <t>101900580.IB</t>
  </si>
  <si>
    <t>19百联集MTN002</t>
  </si>
  <si>
    <t>101900581.IB</t>
  </si>
  <si>
    <t>19中林集团MTN001</t>
  </si>
  <si>
    <t>101900582.IB</t>
  </si>
  <si>
    <t>19靖江港MTN001</t>
  </si>
  <si>
    <t>101900583.IB</t>
  </si>
  <si>
    <t>19乌城投MTN002</t>
  </si>
  <si>
    <t>101900584.IB</t>
  </si>
  <si>
    <t>19靖江北辰MTN001</t>
  </si>
  <si>
    <t>靖江市北辰城乡投资建设有限公司</t>
  </si>
  <si>
    <t>101900587.IB</t>
  </si>
  <si>
    <t>19德阳经开MTN001</t>
  </si>
  <si>
    <t>101900589.IB</t>
  </si>
  <si>
    <t>19怡亚通MTN001</t>
  </si>
  <si>
    <t>101900590.IB</t>
  </si>
  <si>
    <t>19金鲁班MTN003</t>
  </si>
  <si>
    <t>101900594.IB</t>
  </si>
  <si>
    <t>19云城投MTN003</t>
  </si>
  <si>
    <t>101900597.IB</t>
  </si>
  <si>
    <t>19余姚城投MTN002</t>
  </si>
  <si>
    <t>101900598.IB</t>
  </si>
  <si>
    <t>19国联MTN001</t>
  </si>
  <si>
    <t>101900600.IB</t>
  </si>
  <si>
    <t>19冀建投MTN001BC</t>
  </si>
  <si>
    <t>101900601.IB</t>
  </si>
  <si>
    <t>19甬工投MTN001</t>
  </si>
  <si>
    <t>宁波工业投资集团有限公司</t>
  </si>
  <si>
    <t>101900604.IB</t>
  </si>
  <si>
    <t>19钦州滨海MTN001</t>
  </si>
  <si>
    <t>钦州市滨海新城投资集团有限公司</t>
  </si>
  <si>
    <t>101900605.IB</t>
  </si>
  <si>
    <t>19南京旅游MTN001</t>
  </si>
  <si>
    <t>南京旅游集团有限责任公司</t>
  </si>
  <si>
    <t>101900606.IB</t>
  </si>
  <si>
    <t>19连云港港MTN001</t>
  </si>
  <si>
    <t>101900607.IB</t>
  </si>
  <si>
    <t>19冀中能源MTN002</t>
  </si>
  <si>
    <t>101900609.IB</t>
  </si>
  <si>
    <t>19盐城东方MTN002</t>
  </si>
  <si>
    <t>101900610.IB</t>
  </si>
  <si>
    <t>19鄂州城投MTN002</t>
  </si>
  <si>
    <t>101900613.IB</t>
  </si>
  <si>
    <t>19盐城东方MTN003</t>
  </si>
  <si>
    <t>101900614.IB</t>
  </si>
  <si>
    <t>19桂交投MTN001</t>
  </si>
  <si>
    <t>101900616.IB</t>
  </si>
  <si>
    <t>19国宏投资MTN001</t>
  </si>
  <si>
    <t>101900617.IB</t>
  </si>
  <si>
    <t>19高淳建设MTN001</t>
  </si>
  <si>
    <t>101900619.IB</t>
  </si>
  <si>
    <t>19晋煤MTN001</t>
  </si>
  <si>
    <t>101900620.IB</t>
  </si>
  <si>
    <t>19上饶投资MTN001</t>
  </si>
  <si>
    <t>101900624.IB</t>
  </si>
  <si>
    <t>19盛裕投资MTN001</t>
  </si>
  <si>
    <t>101900625.IB</t>
  </si>
  <si>
    <t>19宜春交通MTN002</t>
  </si>
  <si>
    <t>101900626.IB</t>
  </si>
  <si>
    <t>19吉利MTN001</t>
  </si>
  <si>
    <t>101900628.IB</t>
  </si>
  <si>
    <t>19大足永晟MTN001</t>
  </si>
  <si>
    <t>101900631.IB</t>
  </si>
  <si>
    <t>19居然之家MTN002</t>
  </si>
  <si>
    <t>101900632.IB</t>
  </si>
  <si>
    <t>19顺鑫MTN002</t>
  </si>
  <si>
    <t>101900635.IB</t>
  </si>
  <si>
    <t>19厦门火炬MTN001</t>
  </si>
  <si>
    <t>101900637.IB</t>
  </si>
  <si>
    <t>19陕西旅游MTN001</t>
  </si>
  <si>
    <t>101900640.IB</t>
  </si>
  <si>
    <t>19滨建投MTN002</t>
  </si>
  <si>
    <t>101900641.IB</t>
  </si>
  <si>
    <t>19芜湖建设MTN001</t>
  </si>
  <si>
    <t>101900643.IB</t>
  </si>
  <si>
    <t>19渝建工MTN001</t>
  </si>
  <si>
    <t>重庆建工集团股份有限公司</t>
  </si>
  <si>
    <t>101900644.IB</t>
  </si>
  <si>
    <t>19三峡平湖MTN002</t>
  </si>
  <si>
    <t>101900646.IB</t>
  </si>
  <si>
    <t>19城陵矶MTN001</t>
  </si>
  <si>
    <t>101900647.IB</t>
  </si>
  <si>
    <t>19云能投MTN001</t>
  </si>
  <si>
    <t>101900648.IB</t>
  </si>
  <si>
    <t>19淄博城运MTN002</t>
  </si>
  <si>
    <t>101900649.IB</t>
  </si>
  <si>
    <t>19宜兴环保MTN002</t>
  </si>
  <si>
    <t>101900650.IB</t>
  </si>
  <si>
    <t>19云投MTN002</t>
  </si>
  <si>
    <t>101900651.IB</t>
  </si>
  <si>
    <t>19高淳国资MTN001</t>
  </si>
  <si>
    <t>101900652.IB</t>
  </si>
  <si>
    <t>19居然之家MTN001</t>
  </si>
  <si>
    <t>101900654.IB</t>
  </si>
  <si>
    <t>19开乾投资MTN001</t>
  </si>
  <si>
    <t>101900655.IB</t>
  </si>
  <si>
    <t>19钦州开投MTN002</t>
  </si>
  <si>
    <t>101900656.IB</t>
  </si>
  <si>
    <t>19北辰科技MTN001</t>
  </si>
  <si>
    <t>101900657.IB</t>
  </si>
  <si>
    <t>19浏阳城建MTN001</t>
  </si>
  <si>
    <t>101900658.IB</t>
  </si>
  <si>
    <t>19宝安集MTN002</t>
  </si>
  <si>
    <t>101900662.IB</t>
  </si>
  <si>
    <t>19镇江文旅MTN001</t>
  </si>
  <si>
    <t>101900663.IB</t>
  </si>
  <si>
    <t>19西安浐灞MTN002</t>
  </si>
  <si>
    <t>101900664.IB</t>
  </si>
  <si>
    <t>19西安世园MTN001</t>
  </si>
  <si>
    <t>101900666.IB</t>
  </si>
  <si>
    <t>19富阳城投MTN001</t>
  </si>
  <si>
    <t>101900673.IB</t>
  </si>
  <si>
    <t>19新投MTN001</t>
  </si>
  <si>
    <t>101900675.IB</t>
  </si>
  <si>
    <t>19湘江投资MTN002</t>
  </si>
  <si>
    <t>101900676.IB</t>
  </si>
  <si>
    <t>19青岛出版MTN001</t>
  </si>
  <si>
    <t>青岛出版集团有限公司</t>
  </si>
  <si>
    <t>101900677.IB</t>
  </si>
  <si>
    <t>19合川城投MTN001</t>
  </si>
  <si>
    <t>101900678.IB</t>
  </si>
  <si>
    <t>19亚盛实业MTN001</t>
  </si>
  <si>
    <t>甘肃亚盛实业(集团)股份有限公司</t>
  </si>
  <si>
    <t>101900679.IB</t>
  </si>
  <si>
    <t>19皖广电MTN001</t>
  </si>
  <si>
    <t>安徽广电传媒产业集团有限责任公司</t>
  </si>
  <si>
    <t>101900680.IB</t>
  </si>
  <si>
    <t>19望海潮MTN001</t>
  </si>
  <si>
    <t>杭州望海潮建设有限公司</t>
  </si>
  <si>
    <t>101900681.IB</t>
  </si>
  <si>
    <t>19皖新华MTN001</t>
  </si>
  <si>
    <t>安徽新华发行(集团)控股有限公司</t>
  </si>
  <si>
    <t>101900682.IB</t>
  </si>
  <si>
    <t>19阜阳建投MTN001</t>
  </si>
  <si>
    <t>101900683.IB</t>
  </si>
  <si>
    <t>19顾家MTN001</t>
  </si>
  <si>
    <t>101900684.IB</t>
  </si>
  <si>
    <t>19北部湾MTN002</t>
  </si>
  <si>
    <t>101900685.IB</t>
  </si>
  <si>
    <t>19民爆器材MTN001</t>
  </si>
  <si>
    <t>保利联合化工控股集团股份有限公司</t>
  </si>
  <si>
    <t>101900688.IB</t>
  </si>
  <si>
    <t>19富阳城投MTN003</t>
  </si>
  <si>
    <t>101900689.IB</t>
  </si>
  <si>
    <t>19衡阳城投MTN001</t>
  </si>
  <si>
    <t>101900690.IB</t>
  </si>
  <si>
    <t>19红狮MTN001A</t>
  </si>
  <si>
    <t>101900691.IB</t>
  </si>
  <si>
    <t>19红狮MTN001B</t>
  </si>
  <si>
    <t>101900692.IB</t>
  </si>
  <si>
    <t>19冀中峰峰MTN002</t>
  </si>
  <si>
    <t>101900694.IB</t>
  </si>
  <si>
    <t>19宁夏国资MTN001</t>
  </si>
  <si>
    <t>101900695.IB</t>
  </si>
  <si>
    <t>19萍乡汇丰MTN001</t>
  </si>
  <si>
    <t>101900696.IB</t>
  </si>
  <si>
    <t>19濮阳投资MTN001</t>
  </si>
  <si>
    <t>101900697.IB</t>
  </si>
  <si>
    <t>19爱众发展MTN001</t>
  </si>
  <si>
    <t>四川爱众发展集团有限公司</t>
  </si>
  <si>
    <t>101900699.IB</t>
  </si>
  <si>
    <t>19桐乡城投MTN001</t>
  </si>
  <si>
    <t>101900701.IB</t>
  </si>
  <si>
    <t>19尧柏水泥MTN001</t>
  </si>
  <si>
    <t>尧柏特种水泥集团有限公司</t>
  </si>
  <si>
    <t>101900702.IB</t>
  </si>
  <si>
    <t>19云南交投MTN002</t>
  </si>
  <si>
    <t>101900709.IB</t>
  </si>
  <si>
    <t>19浙农控MTN001</t>
  </si>
  <si>
    <t>101900712.IB</t>
  </si>
  <si>
    <t>19沪杭甬MTN001</t>
  </si>
  <si>
    <t>浙江沪杭甬高速公路股份有限公司</t>
  </si>
  <si>
    <t>101900714.IB</t>
  </si>
  <si>
    <t>19鞍钢MTN003</t>
  </si>
  <si>
    <t>101900717.IB</t>
  </si>
  <si>
    <t>19乌高新MTN001</t>
  </si>
  <si>
    <t>101900720.IB</t>
  </si>
  <si>
    <t>19宁经开MTN001</t>
  </si>
  <si>
    <t>101900721.IB</t>
  </si>
  <si>
    <t>19陕煤化MTN001</t>
  </si>
  <si>
    <t>101900722.IB</t>
  </si>
  <si>
    <t>19古井MTN001</t>
  </si>
  <si>
    <t>101900727.IB</t>
  </si>
  <si>
    <t>19武汉新港MTN001</t>
  </si>
  <si>
    <t>101900728.IB</t>
  </si>
  <si>
    <t>19盛裕投资MTN002</t>
  </si>
  <si>
    <t>101900737.IB</t>
  </si>
  <si>
    <t>19津城建MTN003A</t>
  </si>
  <si>
    <t>101900738.IB</t>
  </si>
  <si>
    <t>19津城建MTN003B</t>
  </si>
  <si>
    <t>101900742.IB</t>
  </si>
  <si>
    <t>19悦达MTN001</t>
  </si>
  <si>
    <t>101900743.IB</t>
  </si>
  <si>
    <t>19镇江交通MTN001</t>
  </si>
  <si>
    <t>101900744.IB</t>
  </si>
  <si>
    <t>19漳州经发MTN001</t>
  </si>
  <si>
    <t>101900746.IB</t>
  </si>
  <si>
    <t>19山西建发MTN001</t>
  </si>
  <si>
    <t>山西园区建设发展集团有限公司</t>
  </si>
  <si>
    <t>101900747.IB</t>
  </si>
  <si>
    <t>19闽西兴杭MTN001</t>
  </si>
  <si>
    <t>闽西兴杭国有资产投资经营有限公司</t>
  </si>
  <si>
    <t>101900749.IB</t>
  </si>
  <si>
    <t>19山东出版MTN001</t>
  </si>
  <si>
    <t>山东出版集团有限公司</t>
  </si>
  <si>
    <t>101900750.IB</t>
  </si>
  <si>
    <t>19南山集MTN002</t>
  </si>
  <si>
    <t>101900752.IB</t>
  </si>
  <si>
    <t>19粤智产MTN001</t>
  </si>
  <si>
    <t>广州智能装备产业集团有限公司</t>
  </si>
  <si>
    <t>101900753.IB</t>
  </si>
  <si>
    <t>19溧水商贸MTN001</t>
  </si>
  <si>
    <t>101900758.IB</t>
  </si>
  <si>
    <t>19环球租赁MTN001</t>
  </si>
  <si>
    <t>101900760.IB</t>
  </si>
  <si>
    <t>19平煤化MTN004</t>
  </si>
  <si>
    <t>101900762.IB</t>
  </si>
  <si>
    <t>19蒙高路MTN002</t>
  </si>
  <si>
    <t>101900763.IB</t>
  </si>
  <si>
    <t>19鲁钢铁MTN001</t>
  </si>
  <si>
    <t>101900766.IB</t>
  </si>
  <si>
    <t>19山煤MTN001</t>
  </si>
  <si>
    <t>101900768.IB</t>
  </si>
  <si>
    <t>19惠民建投MTN001</t>
  </si>
  <si>
    <t>101900769.IB</t>
  </si>
  <si>
    <t>19新长宁MTN001</t>
  </si>
  <si>
    <t>101900770.IB</t>
  </si>
  <si>
    <t>19南方水泥MTN001</t>
  </si>
  <si>
    <t>101900771.IB</t>
  </si>
  <si>
    <t>19嘉兴滨海MTN001</t>
  </si>
  <si>
    <t>101900772.IB</t>
  </si>
  <si>
    <t>19宁国经开MTN001</t>
  </si>
  <si>
    <t>安徽省宁国经济技术开发区建设投资有限公司</t>
  </si>
  <si>
    <t>101900774.IB</t>
  </si>
  <si>
    <t>19上海城开MTN001</t>
  </si>
  <si>
    <t>101900775.IB</t>
  </si>
  <si>
    <t>19聊城兴业MTN001</t>
  </si>
  <si>
    <t>101900776.IB</t>
  </si>
  <si>
    <t>19开滦MTN002</t>
  </si>
  <si>
    <t>101900779.IB</t>
  </si>
  <si>
    <t>19云投MTN001</t>
  </si>
  <si>
    <t>101900780.IB</t>
  </si>
  <si>
    <t>19厦门天地MTN001</t>
  </si>
  <si>
    <t>厦门天地开发建设集团有限公司</t>
  </si>
  <si>
    <t>101900781.IB</t>
  </si>
  <si>
    <t>19东湖高新MTN002</t>
  </si>
  <si>
    <t>101900782.IB</t>
  </si>
  <si>
    <t>19新长宁MTN002</t>
  </si>
  <si>
    <t>101900784.IB</t>
  </si>
  <si>
    <t>19鑫华农业MTN001</t>
  </si>
  <si>
    <t>101900785.IB</t>
  </si>
  <si>
    <t>19十堰城投MTN001</t>
  </si>
  <si>
    <t>101900791.IB</t>
  </si>
  <si>
    <t>19大同煤矿MTN003</t>
  </si>
  <si>
    <t>101900792.IB</t>
  </si>
  <si>
    <t>19合建投MTN001</t>
  </si>
  <si>
    <t>101900793.IB</t>
  </si>
  <si>
    <t>19苏州园林MTN001</t>
  </si>
  <si>
    <t>101900794.IB</t>
  </si>
  <si>
    <t>19新海连MTN002</t>
  </si>
  <si>
    <t>101900798.IB</t>
  </si>
  <si>
    <t>19西南水泥MTN001</t>
  </si>
  <si>
    <t>101900799.IB</t>
  </si>
  <si>
    <t>19海曙广聚MTN001</t>
  </si>
  <si>
    <t>宁波市海曙广聚资产经营有限公司</t>
  </si>
  <si>
    <t>101900802.IB</t>
  </si>
  <si>
    <t>19沪纺织MTN001</t>
  </si>
  <si>
    <t>101900803.IB</t>
  </si>
  <si>
    <t>19万盛经开MTN001</t>
  </si>
  <si>
    <t>101900811.IB</t>
  </si>
  <si>
    <t>19陕煤化MTN002</t>
  </si>
  <si>
    <t>101900812.IB</t>
  </si>
  <si>
    <t>19阳煤MTN002</t>
  </si>
  <si>
    <t>101900813.IB</t>
  </si>
  <si>
    <t>19四川路桥MTN001</t>
  </si>
  <si>
    <t>101900814.IB</t>
  </si>
  <si>
    <t>19重庆物流MTN001</t>
  </si>
  <si>
    <t>101900816.IB</t>
  </si>
  <si>
    <t>19温州高新MTN001</t>
  </si>
  <si>
    <t>101900818.IB</t>
  </si>
  <si>
    <t>19津城建MTN004A</t>
  </si>
  <si>
    <t>101900819.IB</t>
  </si>
  <si>
    <t>19津城建MTN004B</t>
  </si>
  <si>
    <t>101900822.IB</t>
  </si>
  <si>
    <t>19伊泰MTN001</t>
  </si>
  <si>
    <t>101900823.IB</t>
  </si>
  <si>
    <t>19武汉工业MTN002</t>
  </si>
  <si>
    <t>101900824.IB</t>
  </si>
  <si>
    <t>19袍江工业MTN001</t>
  </si>
  <si>
    <t>101900825.IB</t>
  </si>
  <si>
    <t>19仙居国资MTN001</t>
  </si>
  <si>
    <t>仙居县国有资产投资集团有限公司</t>
  </si>
  <si>
    <t>101900826.IB</t>
  </si>
  <si>
    <t>19武汉市政MTN001</t>
  </si>
  <si>
    <t>101900827.IB</t>
  </si>
  <si>
    <t>19中建新疆MTN001</t>
  </si>
  <si>
    <t>中建新疆建工(集团)有限公司</t>
  </si>
  <si>
    <t>101900828.IB</t>
  </si>
  <si>
    <t>19潞安MTN001</t>
  </si>
  <si>
    <t>101900830.IB</t>
  </si>
  <si>
    <t>19南国置业MTN001</t>
  </si>
  <si>
    <t>101900832.IB</t>
  </si>
  <si>
    <t>19辽成大MTN003</t>
  </si>
  <si>
    <t>101900836.IB</t>
  </si>
  <si>
    <t>19建安投资MTN002</t>
  </si>
  <si>
    <t>101900837.IB</t>
  </si>
  <si>
    <t>19常德城投MTN001</t>
  </si>
  <si>
    <t>101900838.IB</t>
  </si>
  <si>
    <t>19金华城投MTN001</t>
  </si>
  <si>
    <t>金华市城市建设投资集团有限公司</t>
  </si>
  <si>
    <t>101900839.IB</t>
  </si>
  <si>
    <t>19余姚经开MTN001</t>
  </si>
  <si>
    <t>余姚经济开发区建设投资发展有限公司</t>
  </si>
  <si>
    <t>101900840.IB</t>
  </si>
  <si>
    <t>19海国鑫泰MTN003</t>
  </si>
  <si>
    <t>101900841.IB</t>
  </si>
  <si>
    <t>19武汉车都MTN001</t>
  </si>
  <si>
    <t>101900842.IB</t>
  </si>
  <si>
    <t>19未来科技MTN001</t>
  </si>
  <si>
    <t>101900843.IB</t>
  </si>
  <si>
    <t>19中化工MTN002</t>
  </si>
  <si>
    <t>101900845.IB</t>
  </si>
  <si>
    <t>19交运集MTN001</t>
  </si>
  <si>
    <t>101900846.IB</t>
  </si>
  <si>
    <t>19太湖科技MTN001</t>
  </si>
  <si>
    <t>101900847.IB</t>
  </si>
  <si>
    <t>19淮安经开MTN001</t>
  </si>
  <si>
    <t>101900848.IB</t>
  </si>
  <si>
    <t>19中林集团MTN002</t>
  </si>
  <si>
    <t>101900849.IB</t>
  </si>
  <si>
    <t>19安经开MTN001</t>
  </si>
  <si>
    <t>101900853.IB</t>
  </si>
  <si>
    <t>19宁河西MTN002</t>
  </si>
  <si>
    <t>101900855.IB</t>
  </si>
  <si>
    <t>19深圳特发MTN002</t>
  </si>
  <si>
    <t>101900859.IB</t>
  </si>
  <si>
    <t>19綦江城投MTN001</t>
  </si>
  <si>
    <t>重庆市綦江区城市建设投资有限公司</t>
  </si>
  <si>
    <t>101900860.IB</t>
  </si>
  <si>
    <t>19宝龙MTN002</t>
  </si>
  <si>
    <t>101900861.IB</t>
  </si>
  <si>
    <t>19津城建MTN005A</t>
  </si>
  <si>
    <t>101900862.IB</t>
  </si>
  <si>
    <t>19津城建MTN005B</t>
  </si>
  <si>
    <t>101900863.IB</t>
  </si>
  <si>
    <t>19盐城东方MTN004</t>
  </si>
  <si>
    <t>101900864.IB</t>
  </si>
  <si>
    <t>19淮南城投MTN003</t>
  </si>
  <si>
    <t>101900865.IB</t>
  </si>
  <si>
    <t>19北辰实业MTN001</t>
  </si>
  <si>
    <t>101900866.IB</t>
  </si>
  <si>
    <t>19吉林投资MTN001</t>
  </si>
  <si>
    <t>101900869.IB</t>
  </si>
  <si>
    <t>19巴中国资MTN001</t>
  </si>
  <si>
    <t>101900870.IB</t>
  </si>
  <si>
    <t>19水发集团MTN001</t>
  </si>
  <si>
    <t>101900871.IB</t>
  </si>
  <si>
    <t>19新投MTN002</t>
  </si>
  <si>
    <t>101900872.IB</t>
  </si>
  <si>
    <t>19昌源水务MTN001</t>
  </si>
  <si>
    <t>101900873.IB</t>
  </si>
  <si>
    <t>19泰山投资MTN001</t>
  </si>
  <si>
    <t>101900874.IB</t>
  </si>
  <si>
    <t>19浒创经济MTN001</t>
  </si>
  <si>
    <t>101900875.IB</t>
  </si>
  <si>
    <t>19冀中能源MTN003</t>
  </si>
  <si>
    <t>101900877.IB</t>
  </si>
  <si>
    <t>19鲁钢铁MTN002</t>
  </si>
  <si>
    <t>101900886.IB</t>
  </si>
  <si>
    <t>19新建元MTN001</t>
  </si>
  <si>
    <t>101900891.IB</t>
  </si>
  <si>
    <t>19常州投资MTN003</t>
  </si>
  <si>
    <t>101900894.IB</t>
  </si>
  <si>
    <t>19紫金矿业MTN002</t>
  </si>
  <si>
    <t>101900896.IB</t>
  </si>
  <si>
    <t>19中建投租MTN001</t>
  </si>
  <si>
    <t>101900897.IB</t>
  </si>
  <si>
    <t>19南通滨海MTN002</t>
  </si>
  <si>
    <t>101900898.IB</t>
  </si>
  <si>
    <t>19鲁信MTN001</t>
  </si>
  <si>
    <t>101900899.IB</t>
  </si>
  <si>
    <t>19云能投MTN002</t>
  </si>
  <si>
    <t>101900904.IB</t>
  </si>
  <si>
    <t>19宜城城投MTN001</t>
  </si>
  <si>
    <t>宜城市建设投资经营有限公司</t>
  </si>
  <si>
    <t>101900905.IB</t>
  </si>
  <si>
    <t>19乌经建MTN002</t>
  </si>
  <si>
    <t>101900906.IB</t>
  </si>
  <si>
    <t>19京津冀MTN002</t>
  </si>
  <si>
    <t>101900907.IB</t>
  </si>
  <si>
    <t>19云投MTN003</t>
  </si>
  <si>
    <t>101900908.IB</t>
  </si>
  <si>
    <t>19津城建MTN006</t>
  </si>
  <si>
    <t>101900909.IB</t>
  </si>
  <si>
    <t>19鲁宏桥MTN001</t>
  </si>
  <si>
    <t>101900912.IB</t>
  </si>
  <si>
    <t>19蓝光MTN001</t>
  </si>
  <si>
    <t>101900913.IB</t>
  </si>
  <si>
    <t>19兖矿MTN003</t>
  </si>
  <si>
    <t>101900914.IB</t>
  </si>
  <si>
    <t>19鞍钢MTN004</t>
  </si>
  <si>
    <t>101900915.IB</t>
  </si>
  <si>
    <t>19赣州发展MTN001</t>
  </si>
  <si>
    <t>101900916.IB</t>
  </si>
  <si>
    <t>19南方水泥MTN002</t>
  </si>
  <si>
    <t>101900920.IB</t>
  </si>
  <si>
    <t>19沪杭甬MTN002</t>
  </si>
  <si>
    <t>101900921.IB</t>
  </si>
  <si>
    <t>19浙小商MTN001</t>
  </si>
  <si>
    <t>101900922.IB</t>
  </si>
  <si>
    <t>19云城投MTN004</t>
  </si>
  <si>
    <t>101900923.IB</t>
  </si>
  <si>
    <t>19蚌埠投资MTN001</t>
  </si>
  <si>
    <t>101900924.IB</t>
  </si>
  <si>
    <t>19相城城建MTN001</t>
  </si>
  <si>
    <t>101900930.IB</t>
  </si>
  <si>
    <t>19鲁晨鸣MTN001</t>
  </si>
  <si>
    <t>101900931.IB</t>
  </si>
  <si>
    <t>19吉林国资MTN002</t>
  </si>
  <si>
    <t>101900933.IB</t>
  </si>
  <si>
    <t>19南国置业MTN002</t>
  </si>
  <si>
    <t>101900934.IB</t>
  </si>
  <si>
    <t>19哈尔滨投MTN002</t>
  </si>
  <si>
    <t>101900935.IB</t>
  </si>
  <si>
    <t>19阳煤MTN003</t>
  </si>
  <si>
    <t>101900937.IB</t>
  </si>
  <si>
    <t>19临桂城投MTN001</t>
  </si>
  <si>
    <t>101900938.IB</t>
  </si>
  <si>
    <t>19豫园商城MTN001</t>
  </si>
  <si>
    <t>101900940.IB</t>
  </si>
  <si>
    <t>19滁州城投MTN001</t>
  </si>
  <si>
    <t>101900942.IB</t>
  </si>
  <si>
    <t>19金坛国发MTN001</t>
  </si>
  <si>
    <t>101900943.IB</t>
  </si>
  <si>
    <t>19共享工业MTN001</t>
  </si>
  <si>
    <t>101900948.IB</t>
  </si>
  <si>
    <t>19萧山环境MTN001</t>
  </si>
  <si>
    <t>杭州萧山环境集团有限公司</t>
  </si>
  <si>
    <t>101900952.IB</t>
  </si>
  <si>
    <t>19甘公投MTN003</t>
  </si>
  <si>
    <t>101900953.IB</t>
  </si>
  <si>
    <t>19新庐陵MTN001</t>
  </si>
  <si>
    <t>101900958.IB</t>
  </si>
  <si>
    <t>19包钢MTN002</t>
  </si>
  <si>
    <t>101900959.IB</t>
  </si>
  <si>
    <t>19盘江投资MTN001</t>
  </si>
  <si>
    <t>贵州盘江投资控股(集团)有限公司</t>
  </si>
  <si>
    <t>101900962.IB</t>
  </si>
  <si>
    <t>19德州财金MTN001</t>
  </si>
  <si>
    <t>101900964.IB</t>
  </si>
  <si>
    <t>19桂铁投MTN001</t>
  </si>
  <si>
    <t>101900966.IB</t>
  </si>
  <si>
    <t>19青岛旅游MTN001</t>
  </si>
  <si>
    <t>青岛旅游集团有限公司</t>
  </si>
  <si>
    <t>101900967.IB</t>
  </si>
  <si>
    <t>19滨建投MTN003</t>
  </si>
  <si>
    <t>101900968.IB</t>
  </si>
  <si>
    <t>19西南水泥MTN002</t>
  </si>
  <si>
    <t>101900975.IB</t>
  </si>
  <si>
    <t>19吉视传媒MTN001</t>
  </si>
  <si>
    <t>吉视传媒股份有限公司</t>
  </si>
  <si>
    <t>101900981.IB</t>
  </si>
  <si>
    <t>19建安投资MTN003</t>
  </si>
  <si>
    <t>101900984.IB</t>
  </si>
  <si>
    <t>19南新工MTN001</t>
  </si>
  <si>
    <t>101900986.IB</t>
  </si>
  <si>
    <t>19杭经开MTN001</t>
  </si>
  <si>
    <t>101900988.IB</t>
  </si>
  <si>
    <t>19湘潭九华MTN001</t>
  </si>
  <si>
    <t>101900989.IB</t>
  </si>
  <si>
    <t>19江铜MTN001</t>
  </si>
  <si>
    <t>101900990.IB</t>
  </si>
  <si>
    <t>19海国鑫泰MTN004</t>
  </si>
  <si>
    <t>101900997.IB</t>
  </si>
  <si>
    <t>19太不锈MTN001</t>
  </si>
  <si>
    <t>101900998.IB</t>
  </si>
  <si>
    <t>19物产中大MTN002</t>
  </si>
  <si>
    <t>101900999.IB</t>
  </si>
  <si>
    <t>19海立MTN001</t>
  </si>
  <si>
    <t>101901006.IB</t>
  </si>
  <si>
    <t>19三一MTN001</t>
  </si>
  <si>
    <t>101901007.IB</t>
  </si>
  <si>
    <t>19津地铁MTN003</t>
  </si>
  <si>
    <t>101901008.IB</t>
  </si>
  <si>
    <t>19铜陵建投MTN001</t>
  </si>
  <si>
    <t>101901009.IB</t>
  </si>
  <si>
    <t>19济宁矿业MTN001</t>
  </si>
  <si>
    <t>济宁矿业集团有限公司</t>
  </si>
  <si>
    <t>101901013.IB</t>
  </si>
  <si>
    <t>19常德城投MTN002</t>
  </si>
  <si>
    <t>101901014.IB</t>
  </si>
  <si>
    <t>19苏国信MTN002</t>
  </si>
  <si>
    <t>101901017.IB</t>
  </si>
  <si>
    <t>19鲁钢铁MTN003</t>
  </si>
  <si>
    <t>101901018.IB</t>
  </si>
  <si>
    <t>19嘉兴现代MTN001</t>
  </si>
  <si>
    <t>101901020.IB</t>
  </si>
  <si>
    <t>19秀湖集团MTN001</t>
  </si>
  <si>
    <t>101901022.IB</t>
  </si>
  <si>
    <t>19红豆MTN002</t>
  </si>
  <si>
    <t>101901024.IB</t>
  </si>
  <si>
    <t>19桐庐国资MTN001</t>
  </si>
  <si>
    <t>101901025.IB</t>
  </si>
  <si>
    <t>19黔铁投MTN001</t>
  </si>
  <si>
    <t>101901027.IB</t>
  </si>
  <si>
    <t>19贵阳工投MTN001</t>
  </si>
  <si>
    <t>贵阳市工商产业投资集团有限公司</t>
  </si>
  <si>
    <t>101901030.IB</t>
  </si>
  <si>
    <t>19镇海投资MTN001</t>
  </si>
  <si>
    <t>101901034.IB</t>
  </si>
  <si>
    <t>19江铜MTN002</t>
  </si>
  <si>
    <t>101901037.IB</t>
  </si>
  <si>
    <t>19中兴国资MTN001</t>
  </si>
  <si>
    <t>101901039.IB</t>
  </si>
  <si>
    <t>19新投MTN003</t>
  </si>
  <si>
    <t>101901040.IB</t>
  </si>
  <si>
    <t>19复星高科MTN002</t>
  </si>
  <si>
    <t>101901043.IB</t>
  </si>
  <si>
    <t>19水发集团MTN002</t>
  </si>
  <si>
    <t>101901044.IB</t>
  </si>
  <si>
    <t>19黄冈城投MTN001</t>
  </si>
  <si>
    <t>101901051.IB</t>
  </si>
  <si>
    <t>19光明房产MTN003</t>
  </si>
  <si>
    <t>101901052.IB</t>
  </si>
  <si>
    <t>19日照港MTN001</t>
  </si>
  <si>
    <t>101901053.IB</t>
  </si>
  <si>
    <t>19凤城河MTN001</t>
  </si>
  <si>
    <t>101901056.IB</t>
  </si>
  <si>
    <t>19大同煤矿MTN004</t>
  </si>
  <si>
    <t>101901057.IB</t>
  </si>
  <si>
    <t>19中节能MTN002</t>
  </si>
  <si>
    <t>101901058.IB</t>
  </si>
  <si>
    <t>19鲁晨鸣MTN002</t>
  </si>
  <si>
    <t>101901059.IB</t>
  </si>
  <si>
    <t>19大航控股MTN001</t>
  </si>
  <si>
    <t>大航控股集团有限公司</t>
  </si>
  <si>
    <t>101901062.IB</t>
  </si>
  <si>
    <t>19富通MTN002</t>
  </si>
  <si>
    <t>101901063.IB</t>
  </si>
  <si>
    <t>19圆通蛟龙MTN002</t>
  </si>
  <si>
    <t>101901066.IB</t>
  </si>
  <si>
    <t>19亚盛实业MTN002</t>
  </si>
  <si>
    <t>101901067.IB</t>
  </si>
  <si>
    <t>19鑫城国资MTN001</t>
  </si>
  <si>
    <t>合肥鑫城国有资产经营有限公司</t>
  </si>
  <si>
    <t>101901069.IB</t>
  </si>
  <si>
    <t>19黄石城投MTN001</t>
  </si>
  <si>
    <t>101901072.IB</t>
  </si>
  <si>
    <t>19奉贤南桥MTN001</t>
  </si>
  <si>
    <t>上海奉贤新城建设发展有限公司</t>
  </si>
  <si>
    <t>101901073.IB</t>
  </si>
  <si>
    <t>19新希望MTN002</t>
  </si>
  <si>
    <t>101901075.IB</t>
  </si>
  <si>
    <t>19吉利MTN002</t>
  </si>
  <si>
    <t>101901079.IB</t>
  </si>
  <si>
    <t>19桂铁投MTN002</t>
  </si>
  <si>
    <t>101901080.IB</t>
  </si>
  <si>
    <t>19云城投MTN005</t>
  </si>
  <si>
    <t>101901082.IB</t>
  </si>
  <si>
    <t>19伊犁州MTN001</t>
  </si>
  <si>
    <t>101901085.IB</t>
  </si>
  <si>
    <t>19抚州投资MTN002</t>
  </si>
  <si>
    <t>101901086.IB</t>
  </si>
  <si>
    <t>19安东控股MTN001</t>
  </si>
  <si>
    <t>101901088.IB</t>
  </si>
  <si>
    <t>19成都环境MTN001</t>
  </si>
  <si>
    <t>成都环境投资集团有限公司</t>
  </si>
  <si>
    <t>101901091.IB</t>
  </si>
  <si>
    <t>19合肥产投MTN001</t>
  </si>
  <si>
    <t>101901092.IB</t>
  </si>
  <si>
    <t>19淮北矿MTN002</t>
  </si>
  <si>
    <t>101901093.IB</t>
  </si>
  <si>
    <t>19太仓资产MTN001</t>
  </si>
  <si>
    <t>101901094.IB</t>
  </si>
  <si>
    <t>19广宇MTN001</t>
  </si>
  <si>
    <t>天津广宇发展股份有限公司</t>
  </si>
  <si>
    <t>101901095.IB</t>
  </si>
  <si>
    <t>19西南水泥MTN003</t>
  </si>
  <si>
    <t>101901096.IB</t>
  </si>
  <si>
    <t>19中远海发MTN002</t>
  </si>
  <si>
    <t>101901097.IB</t>
  </si>
  <si>
    <t>19陕有色MTN002</t>
  </si>
  <si>
    <t>101901098.IB</t>
  </si>
  <si>
    <t>19绿城水务MTN001</t>
  </si>
  <si>
    <t>广西绿城水务股份有限公司</t>
  </si>
  <si>
    <t>101901099.IB</t>
  </si>
  <si>
    <t>19陕煤化MTN003</t>
  </si>
  <si>
    <t>101901100.IB</t>
  </si>
  <si>
    <t>19重庆物流MTN002</t>
  </si>
  <si>
    <t>101901102.IB</t>
  </si>
  <si>
    <t>19南方水泥MTN003</t>
  </si>
  <si>
    <t>101901103.IB</t>
  </si>
  <si>
    <t>19怡亚通MTN002</t>
  </si>
  <si>
    <t>101901104.IB</t>
  </si>
  <si>
    <t>19鹰潭投资MTN002</t>
  </si>
  <si>
    <t>101901105.IB</t>
  </si>
  <si>
    <t>19蔡甸城投MTN001</t>
  </si>
  <si>
    <t>101901111.IB</t>
  </si>
  <si>
    <t>19建湖城投MTN002</t>
  </si>
  <si>
    <t>101901112.IB</t>
  </si>
  <si>
    <t>19苏国泰MTN001</t>
  </si>
  <si>
    <t>101901113.IB</t>
  </si>
  <si>
    <t>19新海连MTN003</t>
  </si>
  <si>
    <t>101901115.IB</t>
  </si>
  <si>
    <t>19开滦股MTN001</t>
  </si>
  <si>
    <t>开滦能源化工股份有限公司</t>
  </si>
  <si>
    <t>101901116.IB</t>
  </si>
  <si>
    <t>19奉贤交通MTN001</t>
  </si>
  <si>
    <t>101901119.IB</t>
  </si>
  <si>
    <t>19鹤壁建投MTN001</t>
  </si>
  <si>
    <t>101901122.IB</t>
  </si>
  <si>
    <t>19湖州城投MTN002</t>
  </si>
  <si>
    <t>101901123.IB</t>
  </si>
  <si>
    <t>19闽建工MTN001</t>
  </si>
  <si>
    <t>101901124.IB</t>
  </si>
  <si>
    <t>19吉视传媒MTN002</t>
  </si>
  <si>
    <t>101901126.IB</t>
  </si>
  <si>
    <t>19德感工业MTN001</t>
  </si>
  <si>
    <t>101901129.IB</t>
  </si>
  <si>
    <t>19徐州高新MTN001</t>
  </si>
  <si>
    <t>101901130.IB</t>
  </si>
  <si>
    <t>19芜湖宜居MTN001</t>
  </si>
  <si>
    <t>101901133.IB</t>
  </si>
  <si>
    <t>19克拉玛依MTN001</t>
  </si>
  <si>
    <t>101901134.IB</t>
  </si>
  <si>
    <t>19鞍钢MTN005</t>
  </si>
  <si>
    <t>101901135.IB</t>
  </si>
  <si>
    <t>19长春欧亚MTN001</t>
  </si>
  <si>
    <t>101901137.IB</t>
  </si>
  <si>
    <t>19中环半导MTN002</t>
  </si>
  <si>
    <t>101901140.IB</t>
  </si>
  <si>
    <t>19鲁广电MTN001</t>
  </si>
  <si>
    <t>101901142.IB</t>
  </si>
  <si>
    <t>19常州投资MTN004</t>
  </si>
  <si>
    <t>101901144.IB</t>
  </si>
  <si>
    <t>19金坛投资MTN001</t>
  </si>
  <si>
    <t>101901145.IB</t>
  </si>
  <si>
    <t>19兖矿MTN004</t>
  </si>
  <si>
    <t>101901146.IB</t>
  </si>
  <si>
    <t>19江夏农业MTN001</t>
  </si>
  <si>
    <t>武汉市江夏农业集团有限公司</t>
  </si>
  <si>
    <t>101901149.IB</t>
  </si>
  <si>
    <t>19中林集团MTN003</t>
  </si>
  <si>
    <t>101901151.IB</t>
  </si>
  <si>
    <t>19西汇投资MTN001</t>
  </si>
  <si>
    <t>101901152.IB</t>
  </si>
  <si>
    <t>19湘电广MTN002</t>
  </si>
  <si>
    <t>101901153.IB</t>
  </si>
  <si>
    <t>19德源投资MTN001</t>
  </si>
  <si>
    <t>101901154.IB</t>
  </si>
  <si>
    <t>19昆山创业MTN001</t>
  </si>
  <si>
    <t>101901155.IB</t>
  </si>
  <si>
    <t>19新津国资MTN001</t>
  </si>
  <si>
    <t>101901157.IB</t>
  </si>
  <si>
    <t>19望涛投资MTN001</t>
  </si>
  <si>
    <t>101901159.IB</t>
  </si>
  <si>
    <t>19舜通MTN001</t>
  </si>
  <si>
    <t>101901160.IB</t>
  </si>
  <si>
    <t>19金凤凰MTN002</t>
  </si>
  <si>
    <t>101901161.IB</t>
  </si>
  <si>
    <t>19中飞租赁MTN001</t>
  </si>
  <si>
    <t>101901162.IB</t>
  </si>
  <si>
    <t>19德阳建投MTN002</t>
  </si>
  <si>
    <t>101901163.IB</t>
  </si>
  <si>
    <t>19昆山创业MTN002</t>
  </si>
  <si>
    <t>101901164.IB</t>
  </si>
  <si>
    <t>19宁波排水MTN001</t>
  </si>
  <si>
    <t>宁波市水务环境集团有限公司</t>
  </si>
  <si>
    <t>101901165.IB</t>
  </si>
  <si>
    <t>19鲁西化工MTN001</t>
  </si>
  <si>
    <t>101901166.IB</t>
  </si>
  <si>
    <t>19京投发展MTN001</t>
  </si>
  <si>
    <t>京投发展股份有限公司</t>
  </si>
  <si>
    <t>101901167.IB</t>
  </si>
  <si>
    <t>19芯鑫租赁MTN001</t>
  </si>
  <si>
    <t>101901168.IB</t>
  </si>
  <si>
    <t>19中化工MTN003</t>
  </si>
  <si>
    <t>101901169.IB</t>
  </si>
  <si>
    <t>19鲁钢铁MTN004</t>
  </si>
  <si>
    <t>101901170.IB</t>
  </si>
  <si>
    <t>19鲁信创业MTN001</t>
  </si>
  <si>
    <t>鲁信创业投资集团股份有限公司</t>
  </si>
  <si>
    <t>101901171.IB</t>
  </si>
  <si>
    <t>19龙控MTN001</t>
  </si>
  <si>
    <t>101901172.IB</t>
  </si>
  <si>
    <t>19蚌埠经开MTN001</t>
  </si>
  <si>
    <t>蚌埠经济开发区投资集团有限公司</t>
  </si>
  <si>
    <t>101901176.IB</t>
  </si>
  <si>
    <t>19苏国信MTN003A</t>
  </si>
  <si>
    <t>101901177.IB</t>
  </si>
  <si>
    <t>19苏国信MTN003B</t>
  </si>
  <si>
    <t>101901179.IB</t>
  </si>
  <si>
    <t>19润企投资MTN001</t>
  </si>
  <si>
    <t>101901181.IB</t>
  </si>
  <si>
    <t>19福田汽车MTN001</t>
  </si>
  <si>
    <t>北汽福田汽车股份有限公司</t>
  </si>
  <si>
    <t>101901182.IB</t>
  </si>
  <si>
    <t>19上报资产MTN001</t>
  </si>
  <si>
    <t>上海上报资产管理有限公司</t>
  </si>
  <si>
    <t>101901187.IB</t>
  </si>
  <si>
    <t>19东阳光MTN001</t>
  </si>
  <si>
    <t>101901188.IB</t>
  </si>
  <si>
    <t>19云城投MTN006</t>
  </si>
  <si>
    <t>101901189.IB</t>
  </si>
  <si>
    <t>19云南交投MTN003</t>
  </si>
  <si>
    <t>101901191.IB</t>
  </si>
  <si>
    <t>19紫金矿业MTN003</t>
  </si>
  <si>
    <t>101901192.IB</t>
  </si>
  <si>
    <t>19棕榈生态MTN001</t>
  </si>
  <si>
    <t>棕榈生态城镇发展股份有限公司</t>
  </si>
  <si>
    <t>101901193.IB</t>
  </si>
  <si>
    <t>19电建地产MTN001</t>
  </si>
  <si>
    <t>101901194.IB</t>
  </si>
  <si>
    <t>19聊城兴业MTN002</t>
  </si>
  <si>
    <t>101901195.IB</t>
  </si>
  <si>
    <t>19乌高新MTN002</t>
  </si>
  <si>
    <t>101901197.IB</t>
  </si>
  <si>
    <t>19华通国资MTN001</t>
  </si>
  <si>
    <t>101901199.IB</t>
  </si>
  <si>
    <t>19郑州水投MTN001</t>
  </si>
  <si>
    <t>郑州自来水投资控股有限公司</t>
  </si>
  <si>
    <t>101901200.IB</t>
  </si>
  <si>
    <t>19咸宁高新MTN001</t>
  </si>
  <si>
    <t>101901201.IB</t>
  </si>
  <si>
    <t>19陕煤化MTN004</t>
  </si>
  <si>
    <t>101901202.IB</t>
  </si>
  <si>
    <t>19甘交建MTN002</t>
  </si>
  <si>
    <t>101901203.IB</t>
  </si>
  <si>
    <t>19荆门高新MTN002</t>
  </si>
  <si>
    <t>101901207.IB</t>
  </si>
  <si>
    <t>19三一MTN002</t>
  </si>
  <si>
    <t>101901208.IB</t>
  </si>
  <si>
    <t>19北部湾MTN003</t>
  </si>
  <si>
    <t>101901209.IB</t>
  </si>
  <si>
    <t>19镇江城建MTN001</t>
  </si>
  <si>
    <t>101901210.IB</t>
  </si>
  <si>
    <t>19中盐MTN001</t>
  </si>
  <si>
    <t>101901212.IB</t>
  </si>
  <si>
    <t>19国发创业MTN001</t>
  </si>
  <si>
    <t>101901213.IB</t>
  </si>
  <si>
    <t>19鞍钢MTN006</t>
  </si>
  <si>
    <t>101901214.IB</t>
  </si>
  <si>
    <t>19居然之家MTN003</t>
  </si>
  <si>
    <t>101901215.IB</t>
  </si>
  <si>
    <t>19居然之家MTN004</t>
  </si>
  <si>
    <t>101901216.IB</t>
  </si>
  <si>
    <t>19大兴国资MTN001</t>
  </si>
  <si>
    <t>北京大兴国有资本投资运营发展有限公司</t>
  </si>
  <si>
    <t>101901219.IB</t>
  </si>
  <si>
    <t>19抚州投资MTN003</t>
  </si>
  <si>
    <t>101901220.IB</t>
  </si>
  <si>
    <t>19建投新能MTN001</t>
  </si>
  <si>
    <t>101901223.IB</t>
  </si>
  <si>
    <t>19黄石国资MTN001</t>
  </si>
  <si>
    <t>101901224.IB</t>
  </si>
  <si>
    <t>19江东控股MTN001</t>
  </si>
  <si>
    <t>101901225.IB</t>
  </si>
  <si>
    <t>19娄底城投MTN001</t>
  </si>
  <si>
    <t>101901226.IB</t>
  </si>
  <si>
    <t>19晋天然气MTN001</t>
  </si>
  <si>
    <t>101901227.IB</t>
  </si>
  <si>
    <t>19复星高科MTN003</t>
  </si>
  <si>
    <t>101901231.IB</t>
  </si>
  <si>
    <t>19浙新大MTN001</t>
  </si>
  <si>
    <t>浙江新大集团有限公司</t>
  </si>
  <si>
    <t>101901235.IB</t>
  </si>
  <si>
    <t>19盐城国投MTN001</t>
  </si>
  <si>
    <t>101901236.IB</t>
  </si>
  <si>
    <t>19淄博高新MTN001</t>
  </si>
  <si>
    <t>101901237.IB</t>
  </si>
  <si>
    <t>19渝外贸MTN001</t>
  </si>
  <si>
    <t>重庆对外经贸(集团)有限公司</t>
  </si>
  <si>
    <t>101901241.IB</t>
  </si>
  <si>
    <t>19青岛北城MTN002</t>
  </si>
  <si>
    <t>101901242.IB</t>
  </si>
  <si>
    <t>19冀建投MTN002</t>
  </si>
  <si>
    <t>101901243.IB</t>
  </si>
  <si>
    <t>19东阳光MTN002</t>
  </si>
  <si>
    <t>101901246.IB</t>
  </si>
  <si>
    <t>19湘建工MTN003</t>
  </si>
  <si>
    <t>101901247.IB</t>
  </si>
  <si>
    <t>19开滦MTN003</t>
  </si>
  <si>
    <t>101901248.IB</t>
  </si>
  <si>
    <t>19六安城投MTN001</t>
  </si>
  <si>
    <t>101901250.IB</t>
  </si>
  <si>
    <t>19广汇实业MTN001</t>
  </si>
  <si>
    <t>101901252.IB</t>
  </si>
  <si>
    <t>19攀钢集MTN002</t>
  </si>
  <si>
    <t>101901253.IB</t>
  </si>
  <si>
    <t>19江宁经开MTN002</t>
  </si>
  <si>
    <t>101901255.IB</t>
  </si>
  <si>
    <t>19中轻MTN001</t>
  </si>
  <si>
    <t>中国轻工集团有限公司</t>
  </si>
  <si>
    <t>101901257.IB</t>
  </si>
  <si>
    <t>19桂投资MTN003</t>
  </si>
  <si>
    <t>101901258.IB</t>
  </si>
  <si>
    <t>19滨海新城MTN001</t>
  </si>
  <si>
    <t>101901259.IB</t>
  </si>
  <si>
    <t>19津城建MTN007A</t>
  </si>
  <si>
    <t>101901260.IB</t>
  </si>
  <si>
    <t>19津城建MTN007B</t>
  </si>
  <si>
    <t>101901261.IB</t>
  </si>
  <si>
    <t>19新余城建MTN001</t>
  </si>
  <si>
    <t>101901273.IB</t>
  </si>
  <si>
    <t>19陕有色MTN003</t>
  </si>
  <si>
    <t>101901274.IB</t>
  </si>
  <si>
    <t>19津城建MTN008A</t>
  </si>
  <si>
    <t>101901275.IB</t>
  </si>
  <si>
    <t>19津城建MTN008B</t>
  </si>
  <si>
    <t>101901277.IB</t>
  </si>
  <si>
    <t>19大同煤矿MTN005</t>
  </si>
  <si>
    <t>101901280.IB</t>
  </si>
  <si>
    <t>19如皋经开MTN003</t>
  </si>
  <si>
    <t>101901284.IB</t>
  </si>
  <si>
    <t>19锡山经开MTN001</t>
  </si>
  <si>
    <t>101901288.IB</t>
  </si>
  <si>
    <t>19空港兴城MTN001A</t>
  </si>
  <si>
    <t>101901289.IB</t>
  </si>
  <si>
    <t>19空港兴城MTN001B</t>
  </si>
  <si>
    <t>101901290.IB</t>
  </si>
  <si>
    <t>19德州财金MTN002</t>
  </si>
  <si>
    <t>101901291.IB</t>
  </si>
  <si>
    <t>19十堰城投MTN002</t>
  </si>
  <si>
    <t>101901296.IB</t>
  </si>
  <si>
    <t>19渝经开MTN001</t>
  </si>
  <si>
    <t>重庆经开区开发建设有限公司</t>
  </si>
  <si>
    <t>101901299.IB</t>
  </si>
  <si>
    <t>19甘国投MTN001</t>
  </si>
  <si>
    <t>101901302.IB</t>
  </si>
  <si>
    <t>19中化工MTN004</t>
  </si>
  <si>
    <t>101901304.IB</t>
  </si>
  <si>
    <t>19盘江投资MTN002</t>
  </si>
  <si>
    <t>101901305.IB</t>
  </si>
  <si>
    <t>19柳钢集团MTN002</t>
  </si>
  <si>
    <t>101901307.IB</t>
  </si>
  <si>
    <t>19冀中能源MTN004A</t>
  </si>
  <si>
    <t>101901308.IB</t>
  </si>
  <si>
    <t>19冀中能源MTN004B</t>
  </si>
  <si>
    <t>101901312.IB</t>
  </si>
  <si>
    <t>19江宁水MTN002</t>
  </si>
  <si>
    <t>101901313.IB</t>
  </si>
  <si>
    <t>19雅安MTN001</t>
  </si>
  <si>
    <t>101901314.IB</t>
  </si>
  <si>
    <t>19桐庐国资MTN002</t>
  </si>
  <si>
    <t>101901315.IB</t>
  </si>
  <si>
    <t>19共享工业MTN002</t>
  </si>
  <si>
    <t>101901316.IB</t>
  </si>
  <si>
    <t>19江铜MTN003</t>
  </si>
  <si>
    <t>101901319.IB</t>
  </si>
  <si>
    <t>19南方中金MTN001</t>
  </si>
  <si>
    <t>101901324.IB</t>
  </si>
  <si>
    <t>19鲁钢铁MTN005</t>
  </si>
  <si>
    <t>101901325.IB</t>
  </si>
  <si>
    <t>19岚桥MTN001</t>
  </si>
  <si>
    <t>101901328.IB</t>
  </si>
  <si>
    <t>19苏国信MTN004A</t>
  </si>
  <si>
    <t>101901329.IB</t>
  </si>
  <si>
    <t>19苏国信MTN004B</t>
  </si>
  <si>
    <t>101901330.IB</t>
  </si>
  <si>
    <t>19凯盛科技MTN001</t>
  </si>
  <si>
    <t>101901331.IB</t>
  </si>
  <si>
    <t>19雅安MTN002</t>
  </si>
  <si>
    <t>101901332.IB</t>
  </si>
  <si>
    <t>19北辰科技MTN002</t>
  </si>
  <si>
    <t>101901334.IB</t>
  </si>
  <si>
    <t>19中节能MTN003</t>
  </si>
  <si>
    <t>101901335.IB</t>
  </si>
  <si>
    <t>19黔铁投MTN002</t>
  </si>
  <si>
    <t>101901336.IB</t>
  </si>
  <si>
    <t>19中联重科MTN001</t>
  </si>
  <si>
    <t>101901338.IB</t>
  </si>
  <si>
    <t>19方正MTN002</t>
  </si>
  <si>
    <t>101901342.IB</t>
  </si>
  <si>
    <t>19阳煤MTN004</t>
  </si>
  <si>
    <t>101901343.IB</t>
  </si>
  <si>
    <t>19珞璜建司MTN001</t>
  </si>
  <si>
    <t>101901344.IB</t>
  </si>
  <si>
    <t>19七匹狼MTN001</t>
  </si>
  <si>
    <t>101901345.IB</t>
  </si>
  <si>
    <t>19阳江恒财MTN001</t>
  </si>
  <si>
    <t>阳江市恒财城市投资控股有限公司</t>
  </si>
  <si>
    <t>101901348.IB</t>
  </si>
  <si>
    <t>19汉江国资MTN001</t>
  </si>
  <si>
    <t>101901349.IB</t>
  </si>
  <si>
    <t>19金阳投资MTN001</t>
  </si>
  <si>
    <t>湖南金阳投资集团有限公司</t>
  </si>
  <si>
    <t>101901351.IB</t>
  </si>
  <si>
    <t>19开滦MTN004</t>
  </si>
  <si>
    <t>101901354.IB</t>
  </si>
  <si>
    <t>19鲁钢铁MTN006</t>
  </si>
  <si>
    <t>101901355.IB</t>
  </si>
  <si>
    <t>19兖矿MTN005</t>
  </si>
  <si>
    <t>101901357.IB</t>
  </si>
  <si>
    <t>19云能投MTN003</t>
  </si>
  <si>
    <t>101901360.IB</t>
  </si>
  <si>
    <t>19河南发电MTN001</t>
  </si>
  <si>
    <t>大唐河南发电有限公司</t>
  </si>
  <si>
    <t>101901361.IB</t>
  </si>
  <si>
    <t>19富阳城投MTN004</t>
  </si>
  <si>
    <t>101901362.IB</t>
  </si>
  <si>
    <t>19富阳城投MTN005</t>
  </si>
  <si>
    <t>101901363.IB</t>
  </si>
  <si>
    <t>19平顶发展MTN001</t>
  </si>
  <si>
    <t>101901365.IB</t>
  </si>
  <si>
    <t>19津海泰MTN001</t>
  </si>
  <si>
    <t>101901366.IB</t>
  </si>
  <si>
    <t>19中化工MTN005</t>
  </si>
  <si>
    <t>101901368.IB</t>
  </si>
  <si>
    <t>19蚌埠城投MTN001</t>
  </si>
  <si>
    <t>101901370.IB</t>
  </si>
  <si>
    <t>19兴展投资MTN001</t>
  </si>
  <si>
    <t>101901373.IB</t>
  </si>
  <si>
    <t>19邯郸交建MTN001</t>
  </si>
  <si>
    <t>101901377.IB</t>
  </si>
  <si>
    <t>19新海连MTN004</t>
  </si>
  <si>
    <t>101901383.IB</t>
  </si>
  <si>
    <t>19浙江交工MTN002</t>
  </si>
  <si>
    <t>101901390.IB</t>
  </si>
  <si>
    <t>19静安置业MTN001</t>
  </si>
  <si>
    <t>上海静安置业(集团)有限公司</t>
  </si>
  <si>
    <t>101901391.IB</t>
  </si>
  <si>
    <t>19日照港MTN002</t>
  </si>
  <si>
    <t>101901393.IB</t>
  </si>
  <si>
    <t>19未来科技MTN002</t>
  </si>
  <si>
    <t>101901396.IB</t>
  </si>
  <si>
    <t>19浙小商MTN002</t>
  </si>
  <si>
    <t>101901397.IB</t>
  </si>
  <si>
    <t>19池州建设MTN001</t>
  </si>
  <si>
    <t>101901398.IB</t>
  </si>
  <si>
    <t>19邯郸城投MTN001</t>
  </si>
  <si>
    <t>101901399.IB</t>
  </si>
  <si>
    <t>19桂投资MTN004</t>
  </si>
  <si>
    <t>101901401.IB</t>
  </si>
  <si>
    <t>19邵阳城投MTN001</t>
  </si>
  <si>
    <t>101901404.IB</t>
  </si>
  <si>
    <t>19阳煤MTN005</t>
  </si>
  <si>
    <t>101901405.IB</t>
  </si>
  <si>
    <t>19拉萨城投MTN001</t>
  </si>
  <si>
    <t>101901406.IB</t>
  </si>
  <si>
    <t>19沪世茂MTN001</t>
  </si>
  <si>
    <t>101901409.IB</t>
  </si>
  <si>
    <t>19悦达MTN002</t>
  </si>
  <si>
    <t>101901412.IB</t>
  </si>
  <si>
    <t>19乌江能源MTN001</t>
  </si>
  <si>
    <t>101901413.IB</t>
  </si>
  <si>
    <t>19亨通MTN002</t>
  </si>
  <si>
    <t>101901417.IB</t>
  </si>
  <si>
    <t>19青岛世园MTN001</t>
  </si>
  <si>
    <t>101901418.IB</t>
  </si>
  <si>
    <t>19晋天然气MTN002</t>
  </si>
  <si>
    <t>101901421.IB</t>
  </si>
  <si>
    <t>19苏元禾MTN001</t>
  </si>
  <si>
    <t>101901422.IB</t>
  </si>
  <si>
    <t>19新中泰MTN002</t>
  </si>
  <si>
    <t>101901423.IB</t>
  </si>
  <si>
    <t>19滇中产业MTN001</t>
  </si>
  <si>
    <t>101901428.IB</t>
  </si>
  <si>
    <t>19北部湾MTN004</t>
  </si>
  <si>
    <t>101901432.IB</t>
  </si>
  <si>
    <t>19南昌工业MTN002</t>
  </si>
  <si>
    <t>101901433.IB</t>
  </si>
  <si>
    <t>19嘉定新城MTN001</t>
  </si>
  <si>
    <t>上海嘉定新城发展有限公司</t>
  </si>
  <si>
    <t>101901434.IB</t>
  </si>
  <si>
    <t>19津城建MTN009A</t>
  </si>
  <si>
    <t>101901435.IB</t>
  </si>
  <si>
    <t>19津城建MTN009B</t>
  </si>
  <si>
    <t>101901436.IB</t>
  </si>
  <si>
    <t>19云城投MTN007</t>
  </si>
  <si>
    <t>101901437.IB</t>
  </si>
  <si>
    <t>19浙农发MTN001</t>
  </si>
  <si>
    <t>浙江省农村发展集团有限公司</t>
  </si>
  <si>
    <t>101901440.IB</t>
  </si>
  <si>
    <t>19宣城国资MTN002</t>
  </si>
  <si>
    <t>101901441.IB</t>
  </si>
  <si>
    <t>19复星高科MTN004</t>
  </si>
  <si>
    <t>101901444.IB</t>
  </si>
  <si>
    <t>19滇池投资MTN001</t>
  </si>
  <si>
    <t>101901447.IB</t>
  </si>
  <si>
    <t>19中原资产MTN001</t>
  </si>
  <si>
    <t>101901450.IB</t>
  </si>
  <si>
    <t>19宜春发展MTN001</t>
  </si>
  <si>
    <t>101901451.IB</t>
  </si>
  <si>
    <t>19南方中金MTN002</t>
  </si>
  <si>
    <t>101901453.IB</t>
  </si>
  <si>
    <t>19京机电MTN001</t>
  </si>
  <si>
    <t>101901458.IB</t>
  </si>
  <si>
    <t>19阿克苏MTN001</t>
  </si>
  <si>
    <t>101901459.IB</t>
  </si>
  <si>
    <t>19浦口交通MTN001</t>
  </si>
  <si>
    <t>101901460.IB</t>
  </si>
  <si>
    <t>19海国鑫泰MTN005</t>
  </si>
  <si>
    <t>101901461.IB</t>
  </si>
  <si>
    <t>19宿迁产业MTN001</t>
  </si>
  <si>
    <t>101901466.IB</t>
  </si>
  <si>
    <t>19望城城投MTN001</t>
  </si>
  <si>
    <t>长沙市望城区城市建设投资集团有限公司</t>
  </si>
  <si>
    <t>101901469.IB</t>
  </si>
  <si>
    <t>19南投集团MTN001</t>
  </si>
  <si>
    <t>101901470.IB</t>
  </si>
  <si>
    <t>19光明房产MTN004</t>
  </si>
  <si>
    <t>101901471.IB</t>
  </si>
  <si>
    <t>19三门峡MTN001</t>
  </si>
  <si>
    <t>101901472.IB</t>
  </si>
  <si>
    <t>19泉州城建MTN001</t>
  </si>
  <si>
    <t>101901473.IB</t>
  </si>
  <si>
    <t>19建安投资MTN004</t>
  </si>
  <si>
    <t>101901475.IB</t>
  </si>
  <si>
    <t>19武汉车都MTN002</t>
  </si>
  <si>
    <t>101901476.IB</t>
  </si>
  <si>
    <t>19黄石城投MTN002</t>
  </si>
  <si>
    <t>101901477.IB</t>
  </si>
  <si>
    <t>19荣盛MTN003</t>
  </si>
  <si>
    <t>101901478.IB</t>
  </si>
  <si>
    <t>19丽水城投MTN001</t>
  </si>
  <si>
    <t>101901481.IB</t>
  </si>
  <si>
    <t>19泉州台商MTN001</t>
  </si>
  <si>
    <t>101901483.IB</t>
  </si>
  <si>
    <t>19德源投资MTN002</t>
  </si>
  <si>
    <t>101901485.IB</t>
  </si>
  <si>
    <t>19宁波国贸MTN001</t>
  </si>
  <si>
    <t>宁波市国际贸易投资发展有限公司</t>
  </si>
  <si>
    <t>101901488.IB</t>
  </si>
  <si>
    <t>19五江轻化MTN001</t>
  </si>
  <si>
    <t>101901489.IB</t>
  </si>
  <si>
    <t>19云建投MTN002</t>
  </si>
  <si>
    <t>101901490.IB</t>
  </si>
  <si>
    <t>19中化农化MTN001</t>
  </si>
  <si>
    <t>101901491.IB</t>
  </si>
  <si>
    <t>19民爆器材MTN002</t>
  </si>
  <si>
    <t>101901492.IB</t>
  </si>
  <si>
    <t>19农垦MTN001</t>
  </si>
  <si>
    <t>101901498.IB</t>
  </si>
  <si>
    <t>19赣州发展MTN002</t>
  </si>
  <si>
    <t>101901500.IB</t>
  </si>
  <si>
    <t>19平湖国资MTN001</t>
  </si>
  <si>
    <t>101901501.IB</t>
  </si>
  <si>
    <t>19乳山国运MTN002</t>
  </si>
  <si>
    <t>101901502.IB</t>
  </si>
  <si>
    <t>19鲁商MTN001</t>
  </si>
  <si>
    <t>101901504.IB</t>
  </si>
  <si>
    <t>19陕文投MTN001</t>
  </si>
  <si>
    <t>101901507.IB</t>
  </si>
  <si>
    <t>19云能投MTN004</t>
  </si>
  <si>
    <t>101901510.IB</t>
  </si>
  <si>
    <t>19青岛城发MTN001</t>
  </si>
  <si>
    <t>青岛城市发展集团有限公司</t>
  </si>
  <si>
    <t>101901517.IB</t>
  </si>
  <si>
    <t>19百业源MTN002</t>
  </si>
  <si>
    <t>101901521.IB</t>
  </si>
  <si>
    <t>19赣州高速MTN001</t>
  </si>
  <si>
    <t>赣州高速公路有限责任公司</t>
  </si>
  <si>
    <t>101901526.IB</t>
  </si>
  <si>
    <t>19日照港MTN003</t>
  </si>
  <si>
    <t>101901532.IB</t>
  </si>
  <si>
    <t>19津城建MTN010A</t>
  </si>
  <si>
    <t>101901533.IB</t>
  </si>
  <si>
    <t>19津城建MTN010B</t>
  </si>
  <si>
    <t>101901535.IB</t>
  </si>
  <si>
    <t>19中林集团MTN004</t>
  </si>
  <si>
    <t>101901536.IB</t>
  </si>
  <si>
    <t>19红豆MTN003</t>
  </si>
  <si>
    <t>101901537.IB</t>
  </si>
  <si>
    <t>19滨江房产MTN001</t>
  </si>
  <si>
    <t>101901538.IB</t>
  </si>
  <si>
    <t>19蒙高路MTN003</t>
  </si>
  <si>
    <t>101901542.IB</t>
  </si>
  <si>
    <t>19零陵城建MTN001</t>
  </si>
  <si>
    <t>101901546.IB</t>
  </si>
  <si>
    <t>19江宁科学MTN002</t>
  </si>
  <si>
    <t>101901548.IB</t>
  </si>
  <si>
    <t>19鞍钢MTN007</t>
  </si>
  <si>
    <t>101901551.IB</t>
  </si>
  <si>
    <t>19天津港MTN001</t>
  </si>
  <si>
    <t>101901553.IB</t>
  </si>
  <si>
    <t>19东阳光MTN003</t>
  </si>
  <si>
    <t>101901554.IB</t>
  </si>
  <si>
    <t>19赣金控MTN001</t>
  </si>
  <si>
    <t>江西省金融控股集团有限公司</t>
  </si>
  <si>
    <t>101901556.IB</t>
  </si>
  <si>
    <t>19金阳投资MTN002</t>
  </si>
  <si>
    <t>101901557.IB</t>
  </si>
  <si>
    <t>19盐城城南MTN003</t>
  </si>
  <si>
    <t>101901558.IB</t>
  </si>
  <si>
    <t>19东部机场MTN001</t>
  </si>
  <si>
    <t>101901559.IB</t>
  </si>
  <si>
    <t>19吉安井开MTN002</t>
  </si>
  <si>
    <t>101901562.IB</t>
  </si>
  <si>
    <t>19新航建设MTN001</t>
  </si>
  <si>
    <t>101901563.IB</t>
  </si>
  <si>
    <t>19吉安城建MTN001</t>
  </si>
  <si>
    <t>101901566.IB</t>
  </si>
  <si>
    <t>19滇中产业MTN002</t>
  </si>
  <si>
    <t>101901570.IB</t>
  </si>
  <si>
    <t>19武侯产业MTN001</t>
  </si>
  <si>
    <t>101901571.IB</t>
  </si>
  <si>
    <t>19陕煤化MTN005</t>
  </si>
  <si>
    <t>101901575.IB</t>
  </si>
  <si>
    <t>19高淳经开MTN004</t>
  </si>
  <si>
    <t>101901576.IB</t>
  </si>
  <si>
    <t>19北辰科技MTN003</t>
  </si>
  <si>
    <t>101901577.IB</t>
  </si>
  <si>
    <t>19津城建MTN011A</t>
  </si>
  <si>
    <t>101901578.IB</t>
  </si>
  <si>
    <t>19津城建MTN011B</t>
  </si>
  <si>
    <t>101901581.IB</t>
  </si>
  <si>
    <t>19鲁钢铁MTN007</t>
  </si>
  <si>
    <t>101901582.IB</t>
  </si>
  <si>
    <t>19安东控股MTN002</t>
  </si>
  <si>
    <t>101901583.IB</t>
  </si>
  <si>
    <t>19凯盛科技MTN002</t>
  </si>
  <si>
    <t>101901584.IB</t>
  </si>
  <si>
    <t>19中化工MTN006</t>
  </si>
  <si>
    <t>101901585.IB</t>
  </si>
  <si>
    <t>19临沂矿业MTN001</t>
  </si>
  <si>
    <t>101901586.IB</t>
  </si>
  <si>
    <t>19兖矿MTN006</t>
  </si>
  <si>
    <t>101901587.IB</t>
  </si>
  <si>
    <t>19太钢天津MTN001</t>
  </si>
  <si>
    <t>101901588.IB</t>
  </si>
  <si>
    <t>19厦门特房MTN001</t>
  </si>
  <si>
    <t>101901590.IB</t>
  </si>
  <si>
    <t>19苏沙钢MTN002</t>
  </si>
  <si>
    <t>101901593.IB</t>
  </si>
  <si>
    <t>19蒙牛MTN001</t>
  </si>
  <si>
    <t>101901594.IB</t>
  </si>
  <si>
    <t>19华强MTN001</t>
  </si>
  <si>
    <t>101901600.IB</t>
  </si>
  <si>
    <t>19陕煤化MTN006</t>
  </si>
  <si>
    <t>101901601.IB</t>
  </si>
  <si>
    <t>19南投集团MTN002</t>
  </si>
  <si>
    <t>101901603.IB</t>
  </si>
  <si>
    <t>19巨化MTN002</t>
  </si>
  <si>
    <t>101901604.IB</t>
  </si>
  <si>
    <t>19新津新城MTN001</t>
  </si>
  <si>
    <t>101901605.IB</t>
  </si>
  <si>
    <t>19凉山发展MTN002</t>
  </si>
  <si>
    <t>101901607.IB</t>
  </si>
  <si>
    <t>19甘公投MTN004</t>
  </si>
  <si>
    <t>101901610.IB</t>
  </si>
  <si>
    <t>19鸡西国资MTN001</t>
  </si>
  <si>
    <t>鸡西市国有资产经营管理有限公司</t>
  </si>
  <si>
    <t>101901611.IB</t>
  </si>
  <si>
    <t>19简阳现代MTN001</t>
  </si>
  <si>
    <t>简阳市现代工业投资发展有限公司</t>
  </si>
  <si>
    <t>101901613.IB</t>
  </si>
  <si>
    <t>19天安数码MTN001</t>
  </si>
  <si>
    <t>101901614.IB</t>
  </si>
  <si>
    <t>19盐城城南MTN004</t>
  </si>
  <si>
    <t>101901617.IB</t>
  </si>
  <si>
    <t>19株洲城建MTN002</t>
  </si>
  <si>
    <t>101901621.IB</t>
  </si>
  <si>
    <t>19永煤MTN001</t>
  </si>
  <si>
    <t>101901622.IB</t>
  </si>
  <si>
    <t>19巴中国资MTN002</t>
  </si>
  <si>
    <t>101901623.IB</t>
  </si>
  <si>
    <t>19嘉兴现代MTN002</t>
  </si>
  <si>
    <t>101901627.IB</t>
  </si>
  <si>
    <t>19汉中城投MTN001</t>
  </si>
  <si>
    <t>汉中市城市建设投资开发有限公司</t>
  </si>
  <si>
    <t>101901629.IB</t>
  </si>
  <si>
    <t>19吉林高速MTN003</t>
  </si>
  <si>
    <t>101901631.IB</t>
  </si>
  <si>
    <t>19大宁MTN001</t>
  </si>
  <si>
    <t>上海大宁资产经营(集团)有限公司</t>
  </si>
  <si>
    <t>101901639.IB</t>
  </si>
  <si>
    <t>19天津环城MTN001</t>
  </si>
  <si>
    <t>天津环城城市基础设施投资有限公司</t>
  </si>
  <si>
    <t>101901640.IB</t>
  </si>
  <si>
    <t>19萍乡汇丰MTN002</t>
  </si>
  <si>
    <t>101901641.IB</t>
  </si>
  <si>
    <t>19蚌埠城投MTN002</t>
  </si>
  <si>
    <t>101901645.IB</t>
  </si>
  <si>
    <t>19郑州公投MTN001</t>
  </si>
  <si>
    <t>101901646.IB</t>
  </si>
  <si>
    <t>19岳阳水利MTN001</t>
  </si>
  <si>
    <t>岳阳市水利建设投资有限公司</t>
  </si>
  <si>
    <t>101901647.IB</t>
  </si>
  <si>
    <t>19赣州开投MTN001</t>
  </si>
  <si>
    <t>101901648.IB</t>
  </si>
  <si>
    <t>19新希望MTN003</t>
  </si>
  <si>
    <t>101901649.IB</t>
  </si>
  <si>
    <t>19陕煤化MTN007</t>
  </si>
  <si>
    <t>101901650.IB</t>
  </si>
  <si>
    <t>19天恒基MTN001</t>
  </si>
  <si>
    <t>新疆天恒基投资(集团)有限公司</t>
  </si>
  <si>
    <t>101901656.IB</t>
  </si>
  <si>
    <t>19广投金控MTN004</t>
  </si>
  <si>
    <t>101901657.IB</t>
  </si>
  <si>
    <t>19金桥开发MTN001</t>
  </si>
  <si>
    <t>101901658.IB</t>
  </si>
  <si>
    <t>19龙城投资MTN001</t>
  </si>
  <si>
    <t>101901659.IB</t>
  </si>
  <si>
    <t>19渝惠通MTN001</t>
  </si>
  <si>
    <t>101901660.IB</t>
  </si>
  <si>
    <t>19兖矿MTN007</t>
  </si>
  <si>
    <t>101901663.IB</t>
  </si>
  <si>
    <t>19溧水城建MTN003</t>
  </si>
  <si>
    <t>101901664.IB</t>
  </si>
  <si>
    <t>19南京钢铁MTN002</t>
  </si>
  <si>
    <t>101901665.IB</t>
  </si>
  <si>
    <t>19苏沙钢MTN003</t>
  </si>
  <si>
    <t>101901668.IB</t>
  </si>
  <si>
    <t>19龙翔投资MTN001</t>
  </si>
  <si>
    <t>101901669.IB</t>
  </si>
  <si>
    <t>19江宁城建MTN001</t>
  </si>
  <si>
    <t>101901671.IB</t>
  </si>
  <si>
    <t>19吴江经开MTN002</t>
  </si>
  <si>
    <t>101901672.IB</t>
  </si>
  <si>
    <t>19中国铜业MTN001</t>
  </si>
  <si>
    <t>101901674.IB</t>
  </si>
  <si>
    <t>19信阳华信MTN001</t>
  </si>
  <si>
    <t>101901675.IB</t>
  </si>
  <si>
    <t>19世园投资MTN001</t>
  </si>
  <si>
    <t>北京世园投资发展有限责任公司</t>
  </si>
  <si>
    <t>101901676.IB</t>
  </si>
  <si>
    <t>19钟山资产MTN001</t>
  </si>
  <si>
    <t>101901677.IB</t>
  </si>
  <si>
    <t>19嘉兴国资MTN001</t>
  </si>
  <si>
    <t>浙江嘉兴国有资本投资运营有限公司</t>
  </si>
  <si>
    <t>101901679.IB</t>
  </si>
  <si>
    <t>19汉江国资MTN002</t>
  </si>
  <si>
    <t>101901680.IB</t>
  </si>
  <si>
    <t>19蓉经开MTN001</t>
  </si>
  <si>
    <t>101901683.IB</t>
  </si>
  <si>
    <t>19鑫城国资MTN002</t>
  </si>
  <si>
    <t>101901685.IB</t>
  </si>
  <si>
    <t>19金鼎产融MTN001</t>
  </si>
  <si>
    <t>101901692.IB</t>
  </si>
  <si>
    <t>19广安控股MTN001</t>
  </si>
  <si>
    <t>北京广安控股集团有限公司</t>
  </si>
  <si>
    <t>101901694.IB</t>
  </si>
  <si>
    <t>19湛江交投MTN001</t>
  </si>
  <si>
    <t>101901698.IB</t>
  </si>
  <si>
    <t>19荆州城投MTN001</t>
  </si>
  <si>
    <t>101901699.IB</t>
  </si>
  <si>
    <t>19金霞经开MTN001</t>
  </si>
  <si>
    <t>101901703.IB</t>
  </si>
  <si>
    <t>19苏国信MTN005</t>
  </si>
  <si>
    <t>101901705.IB</t>
  </si>
  <si>
    <t>19象屿股份MTN001</t>
  </si>
  <si>
    <t>101901711.IB</t>
  </si>
  <si>
    <t>19香城投资MTN001</t>
  </si>
  <si>
    <t>101901715.IB</t>
  </si>
  <si>
    <t>19平高MTN001</t>
  </si>
  <si>
    <t>101901716.IB</t>
  </si>
  <si>
    <t>19宜兴环保MTN003</t>
  </si>
  <si>
    <t>101901719.IB</t>
  </si>
  <si>
    <t>19武清经开MTN002</t>
  </si>
  <si>
    <t>101901721.IB</t>
  </si>
  <si>
    <t>19均胜电子MTN001</t>
  </si>
  <si>
    <t>101901722.IB</t>
  </si>
  <si>
    <t>19广汇实业MTN002</t>
  </si>
  <si>
    <t>101901724.IB</t>
  </si>
  <si>
    <t>19建德国资MTN001</t>
  </si>
  <si>
    <t>101901727.IB</t>
  </si>
  <si>
    <t>19龙城投资MTN002</t>
  </si>
  <si>
    <t>101901732.IB</t>
  </si>
  <si>
    <t>19平湖国资MTN002</t>
  </si>
  <si>
    <t>101901733.IB</t>
  </si>
  <si>
    <t>19龙虎山MTN001</t>
  </si>
  <si>
    <t>101901738.IB</t>
  </si>
  <si>
    <t>19阜阳交投MTN002</t>
  </si>
  <si>
    <t>101901739.IB</t>
  </si>
  <si>
    <t>19远东租赁MTN001</t>
  </si>
  <si>
    <t>101901740.IB</t>
  </si>
  <si>
    <t>19顺德控股MTN001</t>
  </si>
  <si>
    <t>101901741.IB</t>
  </si>
  <si>
    <t>19高淳建设MTN002</t>
  </si>
  <si>
    <t>101901742.IB</t>
  </si>
  <si>
    <t>19阜阳建投MTN002</t>
  </si>
  <si>
    <t>101901748.IB</t>
  </si>
  <si>
    <t>19海淀国资MTN003</t>
  </si>
  <si>
    <t>101901749.IB</t>
  </si>
  <si>
    <t>19嘉兴商务MTN001</t>
  </si>
  <si>
    <t>101901751.IB</t>
  </si>
  <si>
    <t>19大航控股MTN002</t>
  </si>
  <si>
    <t>101901752.IB</t>
  </si>
  <si>
    <t>19抚州投资MTN004</t>
  </si>
  <si>
    <t>101901755.IB</t>
  </si>
  <si>
    <t>19鸿达兴业MTN001</t>
  </si>
  <si>
    <t>101901756.IB</t>
  </si>
  <si>
    <t>19袍江工业MTN002</t>
  </si>
  <si>
    <t>101901757.IB</t>
  </si>
  <si>
    <t>19盘江投资MTN003</t>
  </si>
  <si>
    <t>101901758.IB</t>
  </si>
  <si>
    <t>19磁湖高新MTN002</t>
  </si>
  <si>
    <t>101901759.IB</t>
  </si>
  <si>
    <t>19江铜MTN004</t>
  </si>
  <si>
    <t>101901760.IB</t>
  </si>
  <si>
    <t>19九江置地MTN001</t>
  </si>
  <si>
    <t>101901761.IB</t>
  </si>
  <si>
    <t>19兖矿MTN008</t>
  </si>
  <si>
    <t>101901764.IB</t>
  </si>
  <si>
    <t>19中国铜业MTN002</t>
  </si>
  <si>
    <t>101901767.IB</t>
  </si>
  <si>
    <t>19开滦MTN005</t>
  </si>
  <si>
    <t>101901768.IB</t>
  </si>
  <si>
    <t>19自贡国资MTN002</t>
  </si>
  <si>
    <t>102000002.IB</t>
  </si>
  <si>
    <t>20新业国资MTN001</t>
  </si>
  <si>
    <t>102000006.IB</t>
  </si>
  <si>
    <t>20溧水经开MTN001</t>
  </si>
  <si>
    <t>102000007.IB</t>
  </si>
  <si>
    <t>20南通汽运MTN001</t>
  </si>
  <si>
    <t>南通汽运实业集团有限公司</t>
  </si>
  <si>
    <t>102000008.IB</t>
  </si>
  <si>
    <t>20浙兴合MTN001</t>
  </si>
  <si>
    <t>102000009.IB</t>
  </si>
  <si>
    <t>20瀚瑞投资MTN001</t>
  </si>
  <si>
    <t>102000011.IB</t>
  </si>
  <si>
    <t>20晋能MTN001</t>
  </si>
  <si>
    <t>102000012.IB</t>
  </si>
  <si>
    <t>20鲁钢铁MTN001</t>
  </si>
  <si>
    <t>102000013.IB</t>
  </si>
  <si>
    <t>20凤凰传媒MTN001</t>
  </si>
  <si>
    <t>102000014.IB</t>
  </si>
  <si>
    <t>20粤珠江MTN001</t>
  </si>
  <si>
    <t>102000015.IB</t>
  </si>
  <si>
    <t>20乌经开MTN001</t>
  </si>
  <si>
    <t>102000016.IB</t>
  </si>
  <si>
    <t>20庐江城投MTN001</t>
  </si>
  <si>
    <t>102000018.IB</t>
  </si>
  <si>
    <t>20港闸国资MTN001</t>
  </si>
  <si>
    <t>南通市港闸区国有资产经营有限公司</t>
  </si>
  <si>
    <t>102000019.IB</t>
  </si>
  <si>
    <t>20佳源创盛MTN001</t>
  </si>
  <si>
    <t>佳源创盛控股集团有限公司</t>
  </si>
  <si>
    <t>102000022.IB</t>
  </si>
  <si>
    <t>20苏沙钢MTN001</t>
  </si>
  <si>
    <t>102000023.IB</t>
  </si>
  <si>
    <t>20武侯产业MTN001</t>
  </si>
  <si>
    <t>102000024.IB</t>
  </si>
  <si>
    <t>20句容城投MTN001</t>
  </si>
  <si>
    <t>102000025.IB</t>
  </si>
  <si>
    <t>20泉州城建MTN001</t>
  </si>
  <si>
    <t>102000028.IB</t>
  </si>
  <si>
    <t>20沪世茂MTN001</t>
  </si>
  <si>
    <t>102000030.IB</t>
  </si>
  <si>
    <t>20中化工MTN001</t>
  </si>
  <si>
    <t>102000031.IB</t>
  </si>
  <si>
    <t>20浙农发MTN001</t>
  </si>
  <si>
    <t>102000032.IB</t>
  </si>
  <si>
    <t>20天业MTN001</t>
  </si>
  <si>
    <t>102000033.IB</t>
  </si>
  <si>
    <t>20陕有色MTN001</t>
  </si>
  <si>
    <t>102000035.IB</t>
  </si>
  <si>
    <t>20甘国投MTN001</t>
  </si>
  <si>
    <t>102000036.IB</t>
  </si>
  <si>
    <t>20青岛军民MTN001</t>
  </si>
  <si>
    <t>青岛军民融合发展集团有限公司</t>
  </si>
  <si>
    <t>102000037.IB</t>
  </si>
  <si>
    <t>20赣国资MTN001</t>
  </si>
  <si>
    <t>102000039.IB</t>
  </si>
  <si>
    <t>20凤城河MTN001</t>
  </si>
  <si>
    <t>102000041.IB</t>
  </si>
  <si>
    <t>20南京旅游MTN001</t>
  </si>
  <si>
    <t>102000042.IB</t>
  </si>
  <si>
    <t>20常州新港MTN001</t>
  </si>
  <si>
    <t>102000043.IB</t>
  </si>
  <si>
    <t>20申迪MTN001</t>
  </si>
  <si>
    <t>102000044.IB</t>
  </si>
  <si>
    <t>20天津港MTN001</t>
  </si>
  <si>
    <t>102000045.IB</t>
  </si>
  <si>
    <t>20陕煤化MTN001</t>
  </si>
  <si>
    <t>102000046.IB</t>
  </si>
  <si>
    <t>20思明国控MTN001</t>
  </si>
  <si>
    <t>102000047.IB</t>
  </si>
  <si>
    <t>20复星高科MTN001</t>
  </si>
  <si>
    <t>102000049.IB</t>
  </si>
  <si>
    <t>20怀化工投MTN001</t>
  </si>
  <si>
    <t>102000050.IB</t>
  </si>
  <si>
    <t>20潍坊滨投MTN001</t>
  </si>
  <si>
    <t>102000059.IB</t>
  </si>
  <si>
    <t>20新疆交投MTN001</t>
  </si>
  <si>
    <t>102000060.IB</t>
  </si>
  <si>
    <t>20平湖国资MTN001</t>
  </si>
  <si>
    <t>102000061.IB</t>
  </si>
  <si>
    <t>20西安陆港MTN001</t>
  </si>
  <si>
    <t>102000063.IB</t>
  </si>
  <si>
    <t>20红豆MTN001</t>
  </si>
  <si>
    <t>102000064.IB</t>
  </si>
  <si>
    <t>20天业MTN002</t>
  </si>
  <si>
    <t>102000065.IB</t>
  </si>
  <si>
    <t>20溧水城建MTN001</t>
  </si>
  <si>
    <t>102000066.IB</t>
  </si>
  <si>
    <t>20苏国信MTN001</t>
  </si>
  <si>
    <t>102000067.IB</t>
  </si>
  <si>
    <t>20双岛湾MTN001</t>
  </si>
  <si>
    <t>威海市双岛湾开发投资有限公司</t>
  </si>
  <si>
    <t>102000068.IB</t>
  </si>
  <si>
    <t>20淮安新城MTN001</t>
  </si>
  <si>
    <t>102000070.IB</t>
  </si>
  <si>
    <t>20桂投资MTN001</t>
  </si>
  <si>
    <t>102000071.IB</t>
  </si>
  <si>
    <t>20衡阳城投MTN001</t>
  </si>
  <si>
    <t>102000073.IB</t>
  </si>
  <si>
    <t>20淮北建投MTN001</t>
  </si>
  <si>
    <t>102000074.IB</t>
  </si>
  <si>
    <t>20吉安城建MTN001</t>
  </si>
  <si>
    <t>102000075.IB</t>
  </si>
  <si>
    <t>20瀚瑞投资MTN002</t>
  </si>
  <si>
    <t>102000076.IB</t>
  </si>
  <si>
    <t>20荆州城投MTN001</t>
  </si>
  <si>
    <t>102000077.IB</t>
  </si>
  <si>
    <t>20凯盛科技MTN001</t>
  </si>
  <si>
    <t>102000082.IB</t>
  </si>
  <si>
    <t>20云天化MTN001</t>
  </si>
  <si>
    <t>102000083.IB</t>
  </si>
  <si>
    <t>20荣盛MTN001</t>
  </si>
  <si>
    <t>102000086.IB</t>
  </si>
  <si>
    <t>20伊犁财通MTN001</t>
  </si>
  <si>
    <t>102000087.IB</t>
  </si>
  <si>
    <t>20晋路桥MTN001</t>
  </si>
  <si>
    <t>102000088.IB</t>
  </si>
  <si>
    <t>20宁经开MTN001</t>
  </si>
  <si>
    <t>102000089.IB</t>
  </si>
  <si>
    <t>20乐清国投MTN001</t>
  </si>
  <si>
    <t>102000090.IB</t>
  </si>
  <si>
    <t>20美凯龙MTN001</t>
  </si>
  <si>
    <t>102000091.IB</t>
  </si>
  <si>
    <t>20常高新MTN001</t>
  </si>
  <si>
    <t>102000092.IB</t>
  </si>
  <si>
    <t>20鸡西国资MTN001</t>
  </si>
  <si>
    <t>102000094.IB</t>
  </si>
  <si>
    <t>20信阳华信MTN001</t>
  </si>
  <si>
    <t>102000095.IB</t>
  </si>
  <si>
    <t>20渝外贸MTN001</t>
  </si>
  <si>
    <t>102000096.IB</t>
  </si>
  <si>
    <t>20渝经开MTN001</t>
  </si>
  <si>
    <t>102000097.IB</t>
  </si>
  <si>
    <t>20嘉兴经技MTN001</t>
  </si>
  <si>
    <t>102000098.IB</t>
  </si>
  <si>
    <t>20武汉商贸MTN001</t>
  </si>
  <si>
    <t>武汉商贸国有控股集团有限公司</t>
  </si>
  <si>
    <t>102000099.IB</t>
  </si>
  <si>
    <t>20金坛投资MTN001</t>
  </si>
  <si>
    <t>102000100.IB</t>
  </si>
  <si>
    <t>20怀化经开MTN001</t>
  </si>
  <si>
    <t>102000101.IB</t>
  </si>
  <si>
    <t>20苏国信MTN002</t>
  </si>
  <si>
    <t>102000102.IB</t>
  </si>
  <si>
    <t>20鹤壁投资MTN001</t>
  </si>
  <si>
    <t>102000105.IB</t>
  </si>
  <si>
    <t>20潼南城投MTN001</t>
  </si>
  <si>
    <t>102000106.IB</t>
  </si>
  <si>
    <t>20柳州建投MTN001</t>
  </si>
  <si>
    <t>102000107.IB</t>
  </si>
  <si>
    <t>20宁夏国资MTN001</t>
  </si>
  <si>
    <t>102000108.IB</t>
  </si>
  <si>
    <t>20香城投资MTN001</t>
  </si>
  <si>
    <t>102000109.IB</t>
  </si>
  <si>
    <t>20农垦MTN001</t>
  </si>
  <si>
    <t>102000110.IB</t>
  </si>
  <si>
    <t>20中山城建MTN001</t>
  </si>
  <si>
    <t>中山城市建设集团有限公司</t>
  </si>
  <si>
    <t>102000112.IB</t>
  </si>
  <si>
    <t>20滨湖建设MTN001</t>
  </si>
  <si>
    <t>102000117.IB</t>
  </si>
  <si>
    <t>20厦门火炬MTN001</t>
  </si>
  <si>
    <t>102000122.IB</t>
  </si>
  <si>
    <t>20佳源创盛MTN002</t>
  </si>
  <si>
    <t>102000124.IB</t>
  </si>
  <si>
    <t>20科伦(疫情防控债)MTN001</t>
  </si>
  <si>
    <t>102000125.IB</t>
  </si>
  <si>
    <t>20苏国信(疫情防控债)MTN003</t>
  </si>
  <si>
    <t>102000126.IB</t>
  </si>
  <si>
    <t>20南京医药(疫情防控债)MTN001</t>
  </si>
  <si>
    <t>102000127.IB</t>
  </si>
  <si>
    <t>20光明房产MTN001</t>
  </si>
  <si>
    <t>102000129.IB</t>
  </si>
  <si>
    <t>20思明国控MTN002</t>
  </si>
  <si>
    <t>102000130.IB</t>
  </si>
  <si>
    <t>20云能投MTN001</t>
  </si>
  <si>
    <t>102000131.IB</t>
  </si>
  <si>
    <t>20中化工MTN002</t>
  </si>
  <si>
    <t>102000133.IB</t>
  </si>
  <si>
    <t>20大同煤矿MTN001</t>
  </si>
  <si>
    <t>102000136.IB</t>
  </si>
  <si>
    <t>20盐城国投MTN001</t>
  </si>
  <si>
    <t>102000137.IB</t>
  </si>
  <si>
    <t>20远东租赁MTN001</t>
  </si>
  <si>
    <t>102000138.IB</t>
  </si>
  <si>
    <t>20中德集团MTN001</t>
  </si>
  <si>
    <t>中德联合集团有限公司</t>
  </si>
  <si>
    <t>102000139.IB</t>
  </si>
  <si>
    <t>20滨江房产MTN001</t>
  </si>
  <si>
    <t>102000140.IB</t>
  </si>
  <si>
    <t>20苏沙钢MTN002</t>
  </si>
  <si>
    <t>102000145.IB</t>
  </si>
  <si>
    <t>20紫金矿业MTN002</t>
  </si>
  <si>
    <t>102000146.IB</t>
  </si>
  <si>
    <t>20镇江交通MTN001</t>
  </si>
  <si>
    <t>102000148.IB</t>
  </si>
  <si>
    <t>20紫金矿业MTN001</t>
  </si>
  <si>
    <t>102000149.IB</t>
  </si>
  <si>
    <t>20三一MTN001</t>
  </si>
  <si>
    <t>102000150.IB</t>
  </si>
  <si>
    <t>20滕州国资MTN001</t>
  </si>
  <si>
    <t>102000151.IB</t>
  </si>
  <si>
    <t>20滨建投MTN001</t>
  </si>
  <si>
    <t>102000153.IB</t>
  </si>
  <si>
    <t>20宁乡城投MTN001</t>
  </si>
  <si>
    <t>102000154.IB</t>
  </si>
  <si>
    <t>20滁州同创MTN001</t>
  </si>
  <si>
    <t>102000156.IB</t>
  </si>
  <si>
    <t>20黔铁投MTN001</t>
  </si>
  <si>
    <t>102000158.IB</t>
  </si>
  <si>
    <t>20复星高科MTN002</t>
  </si>
  <si>
    <t>102000159.IB</t>
  </si>
  <si>
    <t>20邯郸城投MTN001</t>
  </si>
  <si>
    <t>102000160.IB</t>
  </si>
  <si>
    <t>20湖州城投MTN001</t>
  </si>
  <si>
    <t>102000163.IB</t>
  </si>
  <si>
    <t>20赣然气MTN001</t>
  </si>
  <si>
    <t>江西省天然气集团有限公司</t>
  </si>
  <si>
    <t>102000164.IB</t>
  </si>
  <si>
    <t>20柳州投资MTN001</t>
  </si>
  <si>
    <t>102000170.IB</t>
  </si>
  <si>
    <t>20凤城河MTN002</t>
  </si>
  <si>
    <t>102000171.IB</t>
  </si>
  <si>
    <t>20阳煤MTN001</t>
  </si>
  <si>
    <t>102000172.IB</t>
  </si>
  <si>
    <t>20云投MTN001</t>
  </si>
  <si>
    <t>102000175.IB</t>
  </si>
  <si>
    <t>20淄博城运MTN001</t>
  </si>
  <si>
    <t>102000176.IB</t>
  </si>
  <si>
    <t>20三门峡(疫情防控债)MTN001</t>
  </si>
  <si>
    <t>102000177.IB</t>
  </si>
  <si>
    <t>20武汉市政(疫情防控债)MTN001</t>
  </si>
  <si>
    <t>102000181.IB</t>
  </si>
  <si>
    <t>20合肥高新MTN001</t>
  </si>
  <si>
    <t>102000182.IB</t>
  </si>
  <si>
    <t>20中原金控MTN001</t>
  </si>
  <si>
    <t>102000183.IB</t>
  </si>
  <si>
    <t>20惠民建投MTN001</t>
  </si>
  <si>
    <t>102000184.IB</t>
  </si>
  <si>
    <t>20潍坊滨投MTN002A</t>
  </si>
  <si>
    <t>102000185.IB</t>
  </si>
  <si>
    <t>20潍坊滨投MTN002B</t>
  </si>
  <si>
    <t>102000186.IB</t>
  </si>
  <si>
    <t>20北方稀土MTN001</t>
  </si>
  <si>
    <t>中国北方稀土(集团)高科技股份有限公司</t>
  </si>
  <si>
    <t>102000187.IB</t>
  </si>
  <si>
    <t>20中化工MTN003</t>
  </si>
  <si>
    <t>102000188.IB</t>
  </si>
  <si>
    <t>20保利文化MTN001</t>
  </si>
  <si>
    <t>102000191.IB</t>
  </si>
  <si>
    <t>20成华棚改MTN001</t>
  </si>
  <si>
    <t>102000196.IB</t>
  </si>
  <si>
    <t>20津能源MTN001</t>
  </si>
  <si>
    <t>102000197.IB</t>
  </si>
  <si>
    <t>20芜湖建设MTN001</t>
  </si>
  <si>
    <t>102000200.IB</t>
  </si>
  <si>
    <t>20株国投MTN001</t>
  </si>
  <si>
    <t>102000202.IB</t>
  </si>
  <si>
    <t>20南京农副(疫情防控债)MTN001</t>
  </si>
  <si>
    <t>102000203.IB</t>
  </si>
  <si>
    <t>20丹投(疫情防控债)MTN001</t>
  </si>
  <si>
    <t>102000205.IB</t>
  </si>
  <si>
    <t>20苏国信MTN004</t>
  </si>
  <si>
    <t>102000206.IB</t>
  </si>
  <si>
    <t>20六安城投MTN001</t>
  </si>
  <si>
    <t>102000207.IB</t>
  </si>
  <si>
    <t>20南平武夷MTN001</t>
  </si>
  <si>
    <t>南平武夷集团有限公司</t>
  </si>
  <si>
    <t>102000208.IB</t>
  </si>
  <si>
    <t>20山煤MTN001</t>
  </si>
  <si>
    <t>102000209.IB</t>
  </si>
  <si>
    <t>20永达MTN001</t>
  </si>
  <si>
    <t>102000210.IB</t>
  </si>
  <si>
    <t>20宜春发展MTN001</t>
  </si>
  <si>
    <t>102000212.IB</t>
  </si>
  <si>
    <t>20渝富MTN001</t>
  </si>
  <si>
    <t>102000213.IB</t>
  </si>
  <si>
    <t>20海盐国资(疫情防控债)MTN001</t>
  </si>
  <si>
    <t>海盐县国有资产经营有限公司</t>
  </si>
  <si>
    <t>102000214.IB</t>
  </si>
  <si>
    <t>20湖北广电(疫情防控债)MTN001</t>
  </si>
  <si>
    <t>湖北省广播电视信息网络股份有限公司</t>
  </si>
  <si>
    <t>102000215.IB</t>
  </si>
  <si>
    <t>20宁夏农垦(疫情防控债)MTN001</t>
  </si>
  <si>
    <t>宁夏农垦集团有限公司</t>
  </si>
  <si>
    <t>102000216.IB</t>
  </si>
  <si>
    <t>20余杭经开MTN001</t>
  </si>
  <si>
    <t>102000217.IB</t>
  </si>
  <si>
    <t>20淮安高新MTN001</t>
  </si>
  <si>
    <t>淮安高新控股有限公司</t>
  </si>
  <si>
    <t>102000218.IB</t>
  </si>
  <si>
    <t>20特变(疫情防控债)MTN001</t>
  </si>
  <si>
    <t>新疆特变电工集团有限公司</t>
  </si>
  <si>
    <t>102000219.IB</t>
  </si>
  <si>
    <t>20步步高(疫情防控债)MTN001</t>
  </si>
  <si>
    <t>102000222.IB</t>
  </si>
  <si>
    <t>20中航机载MTN001</t>
  </si>
  <si>
    <t>102000223.IB</t>
  </si>
  <si>
    <t>20泉州文旅(疫情防控债)MTN001</t>
  </si>
  <si>
    <t>泉州文化旅游发展集团有限公司</t>
  </si>
  <si>
    <t>102000227.IB</t>
  </si>
  <si>
    <t>20粤建筑MTN001</t>
  </si>
  <si>
    <t>广州市建筑集团有限公司</t>
  </si>
  <si>
    <t>102000229.IB</t>
  </si>
  <si>
    <t>20苏豪MTN001</t>
  </si>
  <si>
    <t>102000230.IB</t>
  </si>
  <si>
    <t>20南京浦口MTN001</t>
  </si>
  <si>
    <t>102000233.IB</t>
  </si>
  <si>
    <t>20芜湖宜居MTN001</t>
  </si>
  <si>
    <t>102000234.IB</t>
  </si>
  <si>
    <t>20新中泰MTN001</t>
  </si>
  <si>
    <t>102000236.IB</t>
  </si>
  <si>
    <t>20中化工MTN004A</t>
  </si>
  <si>
    <t>102000237.IB</t>
  </si>
  <si>
    <t>20中化工MTN004B</t>
  </si>
  <si>
    <t>102000241.IB</t>
  </si>
  <si>
    <t>20河南发电(疫情防控债)MTN001</t>
  </si>
  <si>
    <t>102000242.IB</t>
  </si>
  <si>
    <t>20皖出版MTN001</t>
  </si>
  <si>
    <t>102000243.IB</t>
  </si>
  <si>
    <t>20皖国贸MTN001</t>
  </si>
  <si>
    <t>102000248.IB</t>
  </si>
  <si>
    <t>20苏沙钢MTN003</t>
  </si>
  <si>
    <t>102000249.IB</t>
  </si>
  <si>
    <t>20苏海投资MTN001</t>
  </si>
  <si>
    <t>102000250.IB</t>
  </si>
  <si>
    <t>20荆州城投MTN002</t>
  </si>
  <si>
    <t>102000251.IB</t>
  </si>
  <si>
    <t>20浦口城乡MTN001</t>
  </si>
  <si>
    <t>102000252.IB</t>
  </si>
  <si>
    <t>20山东公用MTN001</t>
  </si>
  <si>
    <t>102000253.IB</t>
  </si>
  <si>
    <t>20榆林能源MTN001</t>
  </si>
  <si>
    <t>陕西榆林能源集团有限公司</t>
  </si>
  <si>
    <t>102000254.IB</t>
  </si>
  <si>
    <t>20绍兴文化MTN001</t>
  </si>
  <si>
    <t>102000255.IB</t>
  </si>
  <si>
    <t>20深圳特发MTN001</t>
  </si>
  <si>
    <t>102000256.IB</t>
  </si>
  <si>
    <t>20太湖新城MTN001</t>
  </si>
  <si>
    <t>102000259.IB</t>
  </si>
  <si>
    <t>20环球租赁MTN001</t>
  </si>
  <si>
    <t>102000263.IB</t>
  </si>
  <si>
    <t>20武港务(疫情防控债)MTN001</t>
  </si>
  <si>
    <t>武汉港务集团有限公司</t>
  </si>
  <si>
    <t>102000264.IB</t>
  </si>
  <si>
    <t>20希望六和(疫情防控债)MTN001</t>
  </si>
  <si>
    <t>102000269.IB</t>
  </si>
  <si>
    <t>20克拉玛依MTN001</t>
  </si>
  <si>
    <t>102000270.IB</t>
  </si>
  <si>
    <t>20苏州文旅MTN001</t>
  </si>
  <si>
    <t>102000271.IB</t>
  </si>
  <si>
    <t>20温州金投MTN001</t>
  </si>
  <si>
    <t>温州市国有资本投资运营有限公司</t>
  </si>
  <si>
    <t>102000272.IB</t>
  </si>
  <si>
    <t>20乌城投MTN001</t>
  </si>
  <si>
    <t>102000273.IB</t>
  </si>
  <si>
    <t>20兖矿MTN001A</t>
  </si>
  <si>
    <t>102000274.IB</t>
  </si>
  <si>
    <t>20兖矿MTN001B</t>
  </si>
  <si>
    <t>102000275.IB</t>
  </si>
  <si>
    <t>20云投MTN002</t>
  </si>
  <si>
    <t>102000281.IB</t>
  </si>
  <si>
    <t>20海淀国资MTN001</t>
  </si>
  <si>
    <t>102000284.IB</t>
  </si>
  <si>
    <t>20中燃气(疫情防控债)MTN001</t>
  </si>
  <si>
    <t>102000285.IB</t>
  </si>
  <si>
    <t>20北部湾MTN002</t>
  </si>
  <si>
    <t>102000287.IB</t>
  </si>
  <si>
    <t>20德源投资MTN001</t>
  </si>
  <si>
    <t>102000288.IB</t>
  </si>
  <si>
    <t>20龙翔投资MTN001</t>
  </si>
  <si>
    <t>102000289.IB</t>
  </si>
  <si>
    <t>20东阳光MTN001</t>
  </si>
  <si>
    <t>102000290.IB</t>
  </si>
  <si>
    <t>20新乡投资MTN001</t>
  </si>
  <si>
    <t>102000293.IB</t>
  </si>
  <si>
    <t>20创维集团(疫情防控债)MTN001</t>
  </si>
  <si>
    <t>创维集团有限公司(境内)</t>
  </si>
  <si>
    <t>102000294.IB</t>
  </si>
  <si>
    <t>20南昌工业(疫情防控债)MTN001</t>
  </si>
  <si>
    <t>102000295.IB</t>
  </si>
  <si>
    <t>20中化工(疫情防控债)MTN005A</t>
  </si>
  <si>
    <t>102000296.IB</t>
  </si>
  <si>
    <t>20中化工(疫情防控债)MTN005B</t>
  </si>
  <si>
    <t>102000297.IB</t>
  </si>
  <si>
    <t>20苍南国投MTN001</t>
  </si>
  <si>
    <t>苍南县国有资产投资集团有限公司</t>
  </si>
  <si>
    <t>102000299.IB</t>
  </si>
  <si>
    <t>20怀化经开MTN002</t>
  </si>
  <si>
    <t>102000300.IB</t>
  </si>
  <si>
    <t>20柳州城投MTN001</t>
  </si>
  <si>
    <t>102000301.IB</t>
  </si>
  <si>
    <t>20绵阳投资MTN001</t>
  </si>
  <si>
    <t>102000302.IB</t>
  </si>
  <si>
    <t>20包钢MTN001</t>
  </si>
  <si>
    <t>102000304.IB</t>
  </si>
  <si>
    <t>20青岛世园MTN001</t>
  </si>
  <si>
    <t>102000309.IB</t>
  </si>
  <si>
    <t>20芜湖建设MTN002</t>
  </si>
  <si>
    <t>102000310.IB</t>
  </si>
  <si>
    <t>20天业MTN003</t>
  </si>
  <si>
    <t>102000313.IB</t>
  </si>
  <si>
    <t>20钟楼经开MTN001</t>
  </si>
  <si>
    <t>102000315.IB</t>
  </si>
  <si>
    <t>20柳钢集团MTN001</t>
  </si>
  <si>
    <t>102000316.IB</t>
  </si>
  <si>
    <t>20滨江房产MTN002</t>
  </si>
  <si>
    <t>102000317.IB</t>
  </si>
  <si>
    <t>20良渚文化MTN001</t>
  </si>
  <si>
    <t>102000318.IB</t>
  </si>
  <si>
    <t>20荆门高新MTN001</t>
  </si>
  <si>
    <t>102000322.IB</t>
  </si>
  <si>
    <t>20苏宁易购MTN001</t>
  </si>
  <si>
    <t>苏宁易购集团股份有限公司</t>
  </si>
  <si>
    <t>102000323.IB</t>
  </si>
  <si>
    <t>20泰华信MTN001</t>
  </si>
  <si>
    <t>102000324.IB</t>
  </si>
  <si>
    <t>20海兴MTN001</t>
  </si>
  <si>
    <t>102000325.IB</t>
  </si>
  <si>
    <t>20盐城市政MTN001</t>
  </si>
  <si>
    <t>102000328.IB</t>
  </si>
  <si>
    <t>20农十二师(疫情防控债)MTN001</t>
  </si>
  <si>
    <t>102000329.IB</t>
  </si>
  <si>
    <t>20川华西(疫情防控债)MTN001</t>
  </si>
  <si>
    <t>102000330.IB</t>
  </si>
  <si>
    <t>20鞍钢MTN001</t>
  </si>
  <si>
    <t>102000331.IB</t>
  </si>
  <si>
    <t>20海淀国资MTN002</t>
  </si>
  <si>
    <t>102000332.IB</t>
  </si>
  <si>
    <t>20抚州投资MTN001</t>
  </si>
  <si>
    <t>102000334.IB</t>
  </si>
  <si>
    <t>20燕子矶片MTN001</t>
  </si>
  <si>
    <t>102000335.IB</t>
  </si>
  <si>
    <t>20攀钢集MTN001</t>
  </si>
  <si>
    <t>102000336.IB</t>
  </si>
  <si>
    <t>20衢州国资MTN001</t>
  </si>
  <si>
    <t>102000337.IB</t>
  </si>
  <si>
    <t>20山煤MTN002</t>
  </si>
  <si>
    <t>102000338.IB</t>
  </si>
  <si>
    <t>20金茂投资MTN001</t>
  </si>
  <si>
    <t>102000339.IB</t>
  </si>
  <si>
    <t>20普陀城投MTN001</t>
  </si>
  <si>
    <t>102000341.IB</t>
  </si>
  <si>
    <t>20盐城城投MTN001</t>
  </si>
  <si>
    <t>102000342.IB</t>
  </si>
  <si>
    <t>20阳江恒财MTN001</t>
  </si>
  <si>
    <t>102000354.IB</t>
  </si>
  <si>
    <t>20歌尔MTN001</t>
  </si>
  <si>
    <t>歌尔集团有限公司</t>
  </si>
  <si>
    <t>102000358.IB</t>
  </si>
  <si>
    <t>20长电科技MTN001</t>
  </si>
  <si>
    <t>江苏长电科技股份有限公司</t>
  </si>
  <si>
    <t>102000359.IB</t>
  </si>
  <si>
    <t>20三一MTN002</t>
  </si>
  <si>
    <t>102000360.IB</t>
  </si>
  <si>
    <t>20联和投资MTN001</t>
  </si>
  <si>
    <t>上海联和投资有限公司</t>
  </si>
  <si>
    <t>102000362.IB</t>
  </si>
  <si>
    <t>20云投MTN003</t>
  </si>
  <si>
    <t>102000366.IB</t>
  </si>
  <si>
    <t>20特变股份(疫情防控债)MTN001</t>
  </si>
  <si>
    <t>102000368.IB</t>
  </si>
  <si>
    <t>20贵州交通MTN001</t>
  </si>
  <si>
    <t>102000369.IB</t>
  </si>
  <si>
    <t>20湘电广MTN001</t>
  </si>
  <si>
    <t>102000370.IB</t>
  </si>
  <si>
    <t>20白马湖MTN001</t>
  </si>
  <si>
    <t>102000371.IB</t>
  </si>
  <si>
    <t>20佳源创盛MTN003</t>
  </si>
  <si>
    <t>102000372.IB</t>
  </si>
  <si>
    <t>20嘉兴科技MTN001</t>
  </si>
  <si>
    <t>嘉兴科技城投资发展集团有限公司</t>
  </si>
  <si>
    <t>102000373.IB</t>
  </si>
  <si>
    <t>20方洋MTN001</t>
  </si>
  <si>
    <t>102000376.IB</t>
  </si>
  <si>
    <t>20宣城国资MTN001</t>
  </si>
  <si>
    <t>102000377.IB</t>
  </si>
  <si>
    <t>20张家经投MTN001</t>
  </si>
  <si>
    <t>102000378.IB</t>
  </si>
  <si>
    <t>20阜阳建投MTN001</t>
  </si>
  <si>
    <t>102000379.IB</t>
  </si>
  <si>
    <t>20桂建工MTN001</t>
  </si>
  <si>
    <t>102000381.IB</t>
  </si>
  <si>
    <t>20武夷投资MTN001</t>
  </si>
  <si>
    <t>102000386.IB</t>
  </si>
  <si>
    <t>20新投MTN001</t>
  </si>
  <si>
    <t>102000387.IB</t>
  </si>
  <si>
    <t>20海兴MTN002</t>
  </si>
  <si>
    <t>102000389.IB</t>
  </si>
  <si>
    <t>20大足国资MTN001</t>
  </si>
  <si>
    <t>102000390.IB</t>
  </si>
  <si>
    <t>20重庆钢铁MTN001A</t>
  </si>
  <si>
    <t>重庆钢铁股份有限公司</t>
  </si>
  <si>
    <t>102000391.IB</t>
  </si>
  <si>
    <t>20重庆钢铁MTN001B</t>
  </si>
  <si>
    <t>102000392.IB</t>
  </si>
  <si>
    <t>20蓉城文化(疫情防控债)MTN001</t>
  </si>
  <si>
    <t>102000393.IB</t>
  </si>
  <si>
    <t>20均胜电子(疫情防控债)MTN001</t>
  </si>
  <si>
    <t>102000394.IB</t>
  </si>
  <si>
    <t>20奥克斯MTN001</t>
  </si>
  <si>
    <t>102000396.IB</t>
  </si>
  <si>
    <t>20济源建投MTN001</t>
  </si>
  <si>
    <t>102000397.IB</t>
  </si>
  <si>
    <t>20怀化工投MTN002</t>
  </si>
  <si>
    <t>102000399.IB</t>
  </si>
  <si>
    <t>20苏国信MTN005</t>
  </si>
  <si>
    <t>102000400.IB</t>
  </si>
  <si>
    <t>20江宁滨江MTN001</t>
  </si>
  <si>
    <t>102000401.IB</t>
  </si>
  <si>
    <t>20江宁经开MTN001</t>
  </si>
  <si>
    <t>102000402.IB</t>
  </si>
  <si>
    <t>20南通汽运MTN002</t>
  </si>
  <si>
    <t>102000405.IB</t>
  </si>
  <si>
    <t>20大宁MTN001</t>
  </si>
  <si>
    <t>102000409.IB</t>
  </si>
  <si>
    <t>20许继电气MTN001</t>
  </si>
  <si>
    <t>许继电气股份有限公司</t>
  </si>
  <si>
    <t>102000410.IB</t>
  </si>
  <si>
    <t>20阳煤MTN002</t>
  </si>
  <si>
    <t>102000411.IB</t>
  </si>
  <si>
    <t>20星城发展MTN001</t>
  </si>
  <si>
    <t>102000412.IB</t>
  </si>
  <si>
    <t>20中化工MTN006</t>
  </si>
  <si>
    <t>102000414.IB</t>
  </si>
  <si>
    <t>20金茂MTN001</t>
  </si>
  <si>
    <t>102000416.IB</t>
  </si>
  <si>
    <t>20皖铁基金MTN001</t>
  </si>
  <si>
    <t>102000417.IB</t>
  </si>
  <si>
    <t>20丹投MTN002</t>
  </si>
  <si>
    <t>102000418.IB</t>
  </si>
  <si>
    <t>20闽冶金MTN001</t>
  </si>
  <si>
    <t>102000419.IB</t>
  </si>
  <si>
    <t>20海安开投MTN001</t>
  </si>
  <si>
    <t>102000424.IB</t>
  </si>
  <si>
    <t>20南通沿海MTN001</t>
  </si>
  <si>
    <t>102000426.IB</t>
  </si>
  <si>
    <t>20泉州文旅MTN002</t>
  </si>
  <si>
    <t>102000428.IB</t>
  </si>
  <si>
    <t>20潞安MTN001</t>
  </si>
  <si>
    <t>102000429.IB</t>
  </si>
  <si>
    <t>20邵阳城投MTN001</t>
  </si>
  <si>
    <t>102000430.IB</t>
  </si>
  <si>
    <t>20芜湖经开MTN001A</t>
  </si>
  <si>
    <t>102000431.IB</t>
  </si>
  <si>
    <t>20芜湖经开MTN001B</t>
  </si>
  <si>
    <t>102000432.IB</t>
  </si>
  <si>
    <t>20芜湖宜居MTN002</t>
  </si>
  <si>
    <t>102000434.IB</t>
  </si>
  <si>
    <t>20金霞经开MTN001</t>
  </si>
  <si>
    <t>102000435.IB</t>
  </si>
  <si>
    <t>20环球租赁MTN002</t>
  </si>
  <si>
    <t>102000436.IB</t>
  </si>
  <si>
    <t>20中轻MTN001</t>
  </si>
  <si>
    <t>102000438.IB</t>
  </si>
  <si>
    <t>20株国投MTN002</t>
  </si>
  <si>
    <t>102000439.IB</t>
  </si>
  <si>
    <t>20辽成大(疫情防控债)MTN001</t>
  </si>
  <si>
    <t>102000441.IB</t>
  </si>
  <si>
    <t>20德州财金MTN001</t>
  </si>
  <si>
    <t>102000442.IB</t>
  </si>
  <si>
    <t>20甘国投MTN002</t>
  </si>
  <si>
    <t>102000443.IB</t>
  </si>
  <si>
    <t>20哈尔滨投MTN001</t>
  </si>
  <si>
    <t>102000444.IB</t>
  </si>
  <si>
    <t>20黑牡丹MTN001</t>
  </si>
  <si>
    <t>黑牡丹(集团)股份有限公司</t>
  </si>
  <si>
    <t>102000447.IB</t>
  </si>
  <si>
    <t>20华夏幸福MTN001</t>
  </si>
  <si>
    <t>102000448.IB</t>
  </si>
  <si>
    <t>20冀中能源MTN001</t>
  </si>
  <si>
    <t>102000449.IB</t>
  </si>
  <si>
    <t>20娄底城投MTN001</t>
  </si>
  <si>
    <t>102000450.IB</t>
  </si>
  <si>
    <t>20晋煤MTN001</t>
  </si>
  <si>
    <t>102000452.IB</t>
  </si>
  <si>
    <t>20均瑶MTN001</t>
  </si>
  <si>
    <t>102000455.IB</t>
  </si>
  <si>
    <t>20武汉市政MTN002</t>
  </si>
  <si>
    <t>102000456.IB</t>
  </si>
  <si>
    <t>20西经发MTN001</t>
  </si>
  <si>
    <t>西安经发集团有限责任公司</t>
  </si>
  <si>
    <t>102000457.IB</t>
  </si>
  <si>
    <t>20徐矿MTN001</t>
  </si>
  <si>
    <t>102000458.IB</t>
  </si>
  <si>
    <t>20长春轨交MTN001</t>
  </si>
  <si>
    <t>102000461.IB</t>
  </si>
  <si>
    <t>20兴展投资MTN001</t>
  </si>
  <si>
    <t>102000462.IB</t>
  </si>
  <si>
    <t>20景德陶瓷MTN001</t>
  </si>
  <si>
    <t>102000463.IB</t>
  </si>
  <si>
    <t>20宁乡城投MTN002</t>
  </si>
  <si>
    <t>102000464.IB</t>
  </si>
  <si>
    <t>20青岛北发MTN001</t>
  </si>
  <si>
    <t>青岛市北城市发展集团有限公司</t>
  </si>
  <si>
    <t>102000465.IB</t>
  </si>
  <si>
    <t>20厦门资管MTN001</t>
  </si>
  <si>
    <t>102000466.IB</t>
  </si>
  <si>
    <t>20山东国惠MTN001</t>
  </si>
  <si>
    <t>山东国惠投资有限公司</t>
  </si>
  <si>
    <t>102000471.IB</t>
  </si>
  <si>
    <t>20中国铜业MTN001</t>
  </si>
  <si>
    <t>102000472.IB</t>
  </si>
  <si>
    <t>20万盛经开MTN001</t>
  </si>
  <si>
    <t>102000473.IB</t>
  </si>
  <si>
    <t>20长江出版(疫情防控债)MTN001</t>
  </si>
  <si>
    <t>102000474.IB</t>
  </si>
  <si>
    <t>20恒逸(疫情防控债)MTN001</t>
  </si>
  <si>
    <t>102000475.IB</t>
  </si>
  <si>
    <t>20德达城建MTN001</t>
  </si>
  <si>
    <t>德州德达城市建设投资运营有限公司</t>
  </si>
  <si>
    <t>102000476.IB</t>
  </si>
  <si>
    <t>20赣州开投MTN001</t>
  </si>
  <si>
    <t>102000479.IB</t>
  </si>
  <si>
    <t>20酒钢MTN001</t>
  </si>
  <si>
    <t>102000480.IB</t>
  </si>
  <si>
    <t>20泉州台商MTN001</t>
  </si>
  <si>
    <t>102000483.IB</t>
  </si>
  <si>
    <t>20武清国资MTN001</t>
  </si>
  <si>
    <t>102000484.IB</t>
  </si>
  <si>
    <t>20乌高新MTN001</t>
  </si>
  <si>
    <t>102000486.IB</t>
  </si>
  <si>
    <t>20西安高新MTN001</t>
  </si>
  <si>
    <t>102000488.IB</t>
  </si>
  <si>
    <t>20西安高新MTN002</t>
  </si>
  <si>
    <t>102000489.IB</t>
  </si>
  <si>
    <t>20新疆金投MTN001</t>
  </si>
  <si>
    <t>102000490.IB</t>
  </si>
  <si>
    <t>20天恒基MTN001</t>
  </si>
  <si>
    <t>102000491.IB</t>
  </si>
  <si>
    <t>20维泰MTN001</t>
  </si>
  <si>
    <t>新疆维泰开发建设(集团)股份有限公司</t>
  </si>
  <si>
    <t>102000492.IB</t>
  </si>
  <si>
    <t>20新中泰MTN002</t>
  </si>
  <si>
    <t>102000495.IB</t>
  </si>
  <si>
    <t>20中化农化MTN001</t>
  </si>
  <si>
    <t>102000496.IB</t>
  </si>
  <si>
    <t>20长城科技MTN001</t>
  </si>
  <si>
    <t>中国长城科技集团股份有限公司</t>
  </si>
  <si>
    <t>102000497.IB</t>
  </si>
  <si>
    <t>20大晟资产MTN001</t>
  </si>
  <si>
    <t>重庆大晟资产经营(集团)有限公司</t>
  </si>
  <si>
    <t>102000500.IB</t>
  </si>
  <si>
    <t>20黄石交投MTN001</t>
  </si>
  <si>
    <t>黄石市交通投资集团有限公司</t>
  </si>
  <si>
    <t>102000501.IB</t>
  </si>
  <si>
    <t>20锦州港MTN001</t>
  </si>
  <si>
    <t>锦州港股份有限公司</t>
  </si>
  <si>
    <t>102000502.IB</t>
  </si>
  <si>
    <t>20高淳国资MTN001</t>
  </si>
  <si>
    <t>102000504.IB</t>
  </si>
  <si>
    <t>20镇江交通MTN002</t>
  </si>
  <si>
    <t>102000505.IB</t>
  </si>
  <si>
    <t>20渝文资MTN001</t>
  </si>
  <si>
    <t>102000506.IB</t>
  </si>
  <si>
    <t>20武汉商贸(疫情防控债)MTN002</t>
  </si>
  <si>
    <t>102000509.IB</t>
  </si>
  <si>
    <t>20TCL集MTN001</t>
  </si>
  <si>
    <t>102000510.IB</t>
  </si>
  <si>
    <t>20皖北煤电MTN001</t>
  </si>
  <si>
    <t>102000513.IB</t>
  </si>
  <si>
    <t>20光明房产MTN002</t>
  </si>
  <si>
    <t>102000515.IB</t>
  </si>
  <si>
    <t>20柳州建投MTN002</t>
  </si>
  <si>
    <t>102000519.IB</t>
  </si>
  <si>
    <t>20晋能MTN003</t>
  </si>
  <si>
    <t>102000521.IB</t>
  </si>
  <si>
    <t>20荆门城投MTN001</t>
  </si>
  <si>
    <t>102000522.IB</t>
  </si>
  <si>
    <t>20富和建设MTN001</t>
  </si>
  <si>
    <t>102000523.IB</t>
  </si>
  <si>
    <t>20雪窦山MTN001</t>
  </si>
  <si>
    <t>宁波市雪窦开发投资集团有限公司</t>
  </si>
  <si>
    <t>102000525.IB</t>
  </si>
  <si>
    <t>20随州城建MTN001</t>
  </si>
  <si>
    <t>102000527.IB</t>
  </si>
  <si>
    <t>20渝建工MTN001</t>
  </si>
  <si>
    <t>102000531.IB</t>
  </si>
  <si>
    <t>20常德城投MTN001</t>
  </si>
  <si>
    <t>102000532.IB</t>
  </si>
  <si>
    <t>20德清联创MTN001</t>
  </si>
  <si>
    <t>德清联创科技新城建设有限公司</t>
  </si>
  <si>
    <t>102000533.IB</t>
  </si>
  <si>
    <t>20甘公投MTN001</t>
  </si>
  <si>
    <t>102000534.IB</t>
  </si>
  <si>
    <t>20柳州东投MTN001</t>
  </si>
  <si>
    <t>102000536.IB</t>
  </si>
  <si>
    <t>20建邺国资MTN001</t>
  </si>
  <si>
    <t>102000537.IB</t>
  </si>
  <si>
    <t>20六合经开MTN001</t>
  </si>
  <si>
    <t>102000539.IB</t>
  </si>
  <si>
    <t>20宁经开MTN002</t>
  </si>
  <si>
    <t>102000541.IB</t>
  </si>
  <si>
    <t>20青岛军民MTN002</t>
  </si>
  <si>
    <t>102000543.IB</t>
  </si>
  <si>
    <t>20中方财团MTN001</t>
  </si>
  <si>
    <t>102000546.IB</t>
  </si>
  <si>
    <t>20巩义国资MTN001</t>
  </si>
  <si>
    <t>102000547.IB</t>
  </si>
  <si>
    <t>20湘粮MTN001</t>
  </si>
  <si>
    <t>102000548.IB</t>
  </si>
  <si>
    <t>20建德国资MTN001</t>
  </si>
  <si>
    <t>102000550.IB</t>
  </si>
  <si>
    <t>20鲁钢铁MTN002</t>
  </si>
  <si>
    <t>102000551.IB</t>
  </si>
  <si>
    <t>20金鼎产融MTN001</t>
  </si>
  <si>
    <t>102000552.IB</t>
  </si>
  <si>
    <t>20津城建MTN002</t>
  </si>
  <si>
    <t>102000553.IB</t>
  </si>
  <si>
    <t>20桃花源MTN001</t>
  </si>
  <si>
    <t>酉阳县桃花源旅游投资(集团)有限公司</t>
  </si>
  <si>
    <t>102000554.IB</t>
  </si>
  <si>
    <t>20漳州经发MTN001</t>
  </si>
  <si>
    <t>102000557.IB</t>
  </si>
  <si>
    <t>20连云工投(疫情防控债)MTN001</t>
  </si>
  <si>
    <t>102000558.IB</t>
  </si>
  <si>
    <t>20衡阳城投MTN002</t>
  </si>
  <si>
    <t>102000559.IB</t>
  </si>
  <si>
    <t>20文广集团MTN001</t>
  </si>
  <si>
    <t>102000560.IB</t>
  </si>
  <si>
    <t>20镜湖开发MTN001</t>
  </si>
  <si>
    <t>102000561.IB</t>
  </si>
  <si>
    <t>20新投MTN002</t>
  </si>
  <si>
    <t>102000562.IB</t>
  </si>
  <si>
    <t>20盐城国投MTN002</t>
  </si>
  <si>
    <t>102000564.IB</t>
  </si>
  <si>
    <t>20苏汇鸿MTN001</t>
  </si>
  <si>
    <t>102000566.IB</t>
  </si>
  <si>
    <t>20国联MTN001</t>
  </si>
  <si>
    <t>102000567.IB</t>
  </si>
  <si>
    <t>20镇江城建MTN001</t>
  </si>
  <si>
    <t>102000571.IB</t>
  </si>
  <si>
    <t>20抚州投资MTN002</t>
  </si>
  <si>
    <t>102000572.IB</t>
  </si>
  <si>
    <t>20新庐陵MTN001</t>
  </si>
  <si>
    <t>102000573.IB</t>
  </si>
  <si>
    <t>20嘉兴城投MTN001</t>
  </si>
  <si>
    <t>102000574.IB</t>
  </si>
  <si>
    <t>20苏农垦MTN001</t>
  </si>
  <si>
    <t>102000577.IB</t>
  </si>
  <si>
    <t>20华通国资MTN001</t>
  </si>
  <si>
    <t>102000579.IB</t>
  </si>
  <si>
    <t>20滨建投MTN002</t>
  </si>
  <si>
    <t>102000582.IB</t>
  </si>
  <si>
    <t>20渝惠通MTN001A</t>
  </si>
  <si>
    <t>102000583.IB</t>
  </si>
  <si>
    <t>20渝惠通MTN001B</t>
  </si>
  <si>
    <t>102000585.IB</t>
  </si>
  <si>
    <t>20济宁高新MTN001</t>
  </si>
  <si>
    <t>102000589.IB</t>
  </si>
  <si>
    <t>20南京医药MTN002</t>
  </si>
  <si>
    <t>102000590.IB</t>
  </si>
  <si>
    <t>20潍坊滨投MTN003</t>
  </si>
  <si>
    <t>102000592.IB</t>
  </si>
  <si>
    <t>20宜兴环保MTN001</t>
  </si>
  <si>
    <t>102000593.IB</t>
  </si>
  <si>
    <t>20资阳凯利MTN001</t>
  </si>
  <si>
    <t>102000596.IB</t>
  </si>
  <si>
    <t>20传化MTN001</t>
  </si>
  <si>
    <t>传化集团有限公司</t>
  </si>
  <si>
    <t>102000597.IB</t>
  </si>
  <si>
    <t>20甘公投MTN002</t>
  </si>
  <si>
    <t>102000600.IB</t>
  </si>
  <si>
    <t>20苏沙钢MTN004</t>
  </si>
  <si>
    <t>102000601.IB</t>
  </si>
  <si>
    <t>20潞安MTN002</t>
  </si>
  <si>
    <t>102000602.IB</t>
  </si>
  <si>
    <t>20中化工MTN007A</t>
  </si>
  <si>
    <t>102000603.IB</t>
  </si>
  <si>
    <t>20中化工MTN007B</t>
  </si>
  <si>
    <t>102000606.IB</t>
  </si>
  <si>
    <t>20桂交投MTN004</t>
  </si>
  <si>
    <t>102000607.IB</t>
  </si>
  <si>
    <t>20长江出版MTN002</t>
  </si>
  <si>
    <t>102000611.IB</t>
  </si>
  <si>
    <t>20今世缘MTN001</t>
  </si>
  <si>
    <t>102000612.IB</t>
  </si>
  <si>
    <t>20京津冀MTN001</t>
  </si>
  <si>
    <t>102000615.IB</t>
  </si>
  <si>
    <t>20武清国资MTN002</t>
  </si>
  <si>
    <t>102000617.IB</t>
  </si>
  <si>
    <t>20云能投MTN002</t>
  </si>
  <si>
    <t>102000628.IB</t>
  </si>
  <si>
    <t>20京能洁能MTN001</t>
  </si>
  <si>
    <t>102000630.IB</t>
  </si>
  <si>
    <t>20北部湾MTN001</t>
  </si>
  <si>
    <t>102000631.IB</t>
  </si>
  <si>
    <t>20粤珠江MTN002</t>
  </si>
  <si>
    <t>102000637.IB</t>
  </si>
  <si>
    <t>20赣能MTN001</t>
  </si>
  <si>
    <t>江西赣能股份有限公司</t>
  </si>
  <si>
    <t>102000638.IB</t>
  </si>
  <si>
    <t>20乐普MTN001</t>
  </si>
  <si>
    <t>102000639.IB</t>
  </si>
  <si>
    <t>20南新工MTN001</t>
  </si>
  <si>
    <t>102000640.IB</t>
  </si>
  <si>
    <t>20武夷投资MTN002</t>
  </si>
  <si>
    <t>102000644.IB</t>
  </si>
  <si>
    <t>20太不锈MTN001</t>
  </si>
  <si>
    <t>102000645.IB</t>
  </si>
  <si>
    <t>20百业源MTN001</t>
  </si>
  <si>
    <t>102000648.IB</t>
  </si>
  <si>
    <t>20零陵城建MTN001</t>
  </si>
  <si>
    <t>102000649.IB</t>
  </si>
  <si>
    <t>20中化橡胶MTN001</t>
  </si>
  <si>
    <t>102000656.IB</t>
  </si>
  <si>
    <t>20赣国资MTN002</t>
  </si>
  <si>
    <t>102000657.IB</t>
  </si>
  <si>
    <t>20晋能MTN002</t>
  </si>
  <si>
    <t>102000659.IB</t>
  </si>
  <si>
    <t>20晋煤MTN002</t>
  </si>
  <si>
    <t>102000661.IB</t>
  </si>
  <si>
    <t>20嘉定新城MTN001</t>
  </si>
  <si>
    <t>102000662.IB</t>
  </si>
  <si>
    <t>20新田投资MTN001</t>
  </si>
  <si>
    <t>102000663.IB</t>
  </si>
  <si>
    <t>20云锡股MTN001</t>
  </si>
  <si>
    <t>102000665.IB</t>
  </si>
  <si>
    <t>20渝富MTN002</t>
  </si>
  <si>
    <t>102000668.IB</t>
  </si>
  <si>
    <t>20百联集MTN001</t>
  </si>
  <si>
    <t>102000670.IB</t>
  </si>
  <si>
    <t>20合建投MTN001</t>
  </si>
  <si>
    <t>102000671.IB</t>
  </si>
  <si>
    <t>20衡阳交通MTN001</t>
  </si>
  <si>
    <t>102000675.IB</t>
  </si>
  <si>
    <t>20灵山MTN001</t>
  </si>
  <si>
    <t>102000676.IB</t>
  </si>
  <si>
    <t>20新希望MTN001</t>
  </si>
  <si>
    <t>102000677.IB</t>
  </si>
  <si>
    <t>20永煤MTN001</t>
  </si>
  <si>
    <t>102000678.IB</t>
  </si>
  <si>
    <t>20云建投MTN001</t>
  </si>
  <si>
    <t>102000679.IB</t>
  </si>
  <si>
    <t>20镇江城建MTN002</t>
  </si>
  <si>
    <t>102000683.IB</t>
  </si>
  <si>
    <t>20淄博城运MTN002</t>
  </si>
  <si>
    <t>102000685.IB</t>
  </si>
  <si>
    <t>20人福(疫情防控债)MTN001</t>
  </si>
  <si>
    <t>102000686.IB</t>
  </si>
  <si>
    <t>20滁州城投MTN001</t>
  </si>
  <si>
    <t>102000688.IB</t>
  </si>
  <si>
    <t>20桂铁投MTN001</t>
  </si>
  <si>
    <t>102000689.IB</t>
  </si>
  <si>
    <t>20江苏银宝MTN001</t>
  </si>
  <si>
    <t>江苏银宝控股集团有限公司</t>
  </si>
  <si>
    <t>102000691.IB</t>
  </si>
  <si>
    <t>20海曙广聚MTN001</t>
  </si>
  <si>
    <t>102000696.IB</t>
  </si>
  <si>
    <t>20云能投MTN003</t>
  </si>
  <si>
    <t>102000701.IB</t>
  </si>
  <si>
    <t>20天府水城MTN001</t>
  </si>
  <si>
    <t>102000705.IB</t>
  </si>
  <si>
    <t>20贵州交通MTN002</t>
  </si>
  <si>
    <t>102000707.IB</t>
  </si>
  <si>
    <t>20衡阳水投MTN001</t>
  </si>
  <si>
    <t>102000708.IB</t>
  </si>
  <si>
    <t>20秀湖集团MTN001</t>
  </si>
  <si>
    <t>102000709.IB</t>
  </si>
  <si>
    <t>20苏国信MTN006</t>
  </si>
  <si>
    <t>102000710.IB</t>
  </si>
  <si>
    <t>20南京浦口MTN002</t>
  </si>
  <si>
    <t>102000711.IB</t>
  </si>
  <si>
    <t>20泉州城建MTN002</t>
  </si>
  <si>
    <t>102000718.IB</t>
  </si>
  <si>
    <t>20西安高科MTN001</t>
  </si>
  <si>
    <t>西安高科集团有限公司</t>
  </si>
  <si>
    <t>102000719.IB</t>
  </si>
  <si>
    <t>20可克达拉MTN001</t>
  </si>
  <si>
    <t>102000720.IB</t>
  </si>
  <si>
    <t>20兴化城投MTN001</t>
  </si>
  <si>
    <t>102000721.IB</t>
  </si>
  <si>
    <t>20徐新国资MTN001</t>
  </si>
  <si>
    <t>102000722.IB</t>
  </si>
  <si>
    <t>20长春轨交MTN003A</t>
  </si>
  <si>
    <t>102000723.IB</t>
  </si>
  <si>
    <t>20长春轨交MTN003B</t>
  </si>
  <si>
    <t>102000724.IB</t>
  </si>
  <si>
    <t>20麓山投资MTN001A</t>
  </si>
  <si>
    <t>102000725.IB</t>
  </si>
  <si>
    <t>20麓山投资MTN001B</t>
  </si>
  <si>
    <t>102000726.IB</t>
  </si>
  <si>
    <t>20中化工MTN008</t>
  </si>
  <si>
    <t>102000728.IB</t>
  </si>
  <si>
    <t>20大连万达MTN001</t>
  </si>
  <si>
    <t>102000732.IB</t>
  </si>
  <si>
    <t>20国网综能MTN001</t>
  </si>
  <si>
    <t>国网综合能源服务集团有限公司</t>
  </si>
  <si>
    <t>102000735.IB</t>
  </si>
  <si>
    <t>20华夏幸福MTN002</t>
  </si>
  <si>
    <t>102000736.IB</t>
  </si>
  <si>
    <t>20绵阳投资MTN002</t>
  </si>
  <si>
    <t>102000737.IB</t>
  </si>
  <si>
    <t>20江宁城建MTN001</t>
  </si>
  <si>
    <t>102000738.IB</t>
  </si>
  <si>
    <t>20江宁城建MTN002</t>
  </si>
  <si>
    <t>102000739.IB</t>
  </si>
  <si>
    <t>20三一MTN003</t>
  </si>
  <si>
    <t>102000740.IB</t>
  </si>
  <si>
    <t>20山西文旅MTN001</t>
  </si>
  <si>
    <t>102000742.IB</t>
  </si>
  <si>
    <t>20滹沱投资MTN001</t>
  </si>
  <si>
    <t>102000744.IB</t>
  </si>
  <si>
    <t>20津能源MTN002</t>
  </si>
  <si>
    <t>102000745.IB</t>
  </si>
  <si>
    <t>20西安高新MTN003</t>
  </si>
  <si>
    <t>102000746.IB</t>
  </si>
  <si>
    <t>20国兴投资MTN001</t>
  </si>
  <si>
    <t>102000747.IB</t>
  </si>
  <si>
    <t>20郑州水投MTN001</t>
  </si>
  <si>
    <t>102000749.IB</t>
  </si>
  <si>
    <t>20临淄公有MTN001</t>
  </si>
  <si>
    <t>102000750.IB</t>
  </si>
  <si>
    <t>20南浦口MTN001</t>
  </si>
  <si>
    <t>102000751.IB</t>
  </si>
  <si>
    <t>20新华报业MTN001</t>
  </si>
  <si>
    <t>102000757.IB</t>
  </si>
  <si>
    <t>20滨建投MTN003</t>
  </si>
  <si>
    <t>102000758.IB</t>
  </si>
  <si>
    <t>20人才安居MTN001</t>
  </si>
  <si>
    <t>深圳市人才安居集团有限公司</t>
  </si>
  <si>
    <t>102000759.IB</t>
  </si>
  <si>
    <t>20润盛投资(疫情防控债)MTN001</t>
  </si>
  <si>
    <t>新疆润盛投资发展有限公司</t>
  </si>
  <si>
    <t>102000760.IB</t>
  </si>
  <si>
    <t>20昊华(疫情防控债)MTN001</t>
  </si>
  <si>
    <t>102000764.IB</t>
  </si>
  <si>
    <t>20甘国投MTN003</t>
  </si>
  <si>
    <t>102000765.IB</t>
  </si>
  <si>
    <t>20粤建筑MTN002</t>
  </si>
  <si>
    <t>102000767.IB</t>
  </si>
  <si>
    <t>20冀中能源MTN002</t>
  </si>
  <si>
    <t>102000769.IB</t>
  </si>
  <si>
    <t>20临沂城投MTN001</t>
  </si>
  <si>
    <t>临沂城市建设投资集团有限公司</t>
  </si>
  <si>
    <t>102000771.IB</t>
  </si>
  <si>
    <t>20牧原MTN001</t>
  </si>
  <si>
    <t>102000772.IB</t>
  </si>
  <si>
    <t>20泉州城建MTN003</t>
  </si>
  <si>
    <t>102000773.IB</t>
  </si>
  <si>
    <t>20普陀城投MTN002</t>
  </si>
  <si>
    <t>102000778.IB</t>
  </si>
  <si>
    <t>20芜湖建设MTN003</t>
  </si>
  <si>
    <t>102000779.IB</t>
  </si>
  <si>
    <t>20西安高新MTN004</t>
  </si>
  <si>
    <t>102000781.IB</t>
  </si>
  <si>
    <t>20张家经投MTN002</t>
  </si>
  <si>
    <t>102000782.IB</t>
  </si>
  <si>
    <t>20张家建设MTN001</t>
  </si>
  <si>
    <t>102000783.IB</t>
  </si>
  <si>
    <t>20嘉兴国资MTN001</t>
  </si>
  <si>
    <t>102000787.IB</t>
  </si>
  <si>
    <t>20渝富MTN003</t>
  </si>
  <si>
    <t>102000788.IB</t>
  </si>
  <si>
    <t>20驻马店投MTN001</t>
  </si>
  <si>
    <t>102000789.IB</t>
  </si>
  <si>
    <t>20鞍钢MTN002</t>
  </si>
  <si>
    <t>102000791.IB</t>
  </si>
  <si>
    <t>20甘交建MTN001BC(品种一)</t>
  </si>
  <si>
    <t>102000792.IB</t>
  </si>
  <si>
    <t>20甘交建MTN001BC(品种二)</t>
  </si>
  <si>
    <t>102000793.IB</t>
  </si>
  <si>
    <t>20冀旅投MTN001</t>
  </si>
  <si>
    <t>102000794.IB</t>
  </si>
  <si>
    <t>20吉林高速MTN001</t>
  </si>
  <si>
    <t>102000796.IB</t>
  </si>
  <si>
    <t>20辽国资MTN001</t>
  </si>
  <si>
    <t>辽宁省国有资产经营有限公司</t>
  </si>
  <si>
    <t>102000798.IB</t>
  </si>
  <si>
    <t>20江宁水MTN002</t>
  </si>
  <si>
    <t>102000799.IB</t>
  </si>
  <si>
    <t>20平高MTN001</t>
  </si>
  <si>
    <t>102000800.IB</t>
  </si>
  <si>
    <t>20山东海运MTN001</t>
  </si>
  <si>
    <t>102000801.IB</t>
  </si>
  <si>
    <t>20山能重装MTN001</t>
  </si>
  <si>
    <t>山东能源重型装备制造集团有限责任公司</t>
  </si>
  <si>
    <t>102000802.IB</t>
  </si>
  <si>
    <t>20宝汉高速MTN001</t>
  </si>
  <si>
    <t>102000804.IB</t>
  </si>
  <si>
    <t>20川华西MTN002</t>
  </si>
  <si>
    <t>102000806.IB</t>
  </si>
  <si>
    <t>20津城建MTN003</t>
  </si>
  <si>
    <t>102000808.IB</t>
  </si>
  <si>
    <t>20铁四院MTN001</t>
  </si>
  <si>
    <t>中铁第四勘察设计院集团有限公司</t>
  </si>
  <si>
    <t>102000813.IB</t>
  </si>
  <si>
    <t>20南部新城MTN001</t>
  </si>
  <si>
    <t>重庆市南部新城产业投资集团有限公司</t>
  </si>
  <si>
    <t>102000814.IB</t>
  </si>
  <si>
    <t>20山东航空MTN001</t>
  </si>
  <si>
    <t>102000817.IB</t>
  </si>
  <si>
    <t>20钟楼新城MTN001</t>
  </si>
  <si>
    <t>102000819.IB</t>
  </si>
  <si>
    <t>20牡丹国资MTN001</t>
  </si>
  <si>
    <t>102000820.IB</t>
  </si>
  <si>
    <t>20中化工MTN009A</t>
  </si>
  <si>
    <t>102000821.IB</t>
  </si>
  <si>
    <t>20中化工MTN009B</t>
  </si>
  <si>
    <t>102000822.IB</t>
  </si>
  <si>
    <t>20天恒置业MTN001</t>
  </si>
  <si>
    <t>102000823.IB</t>
  </si>
  <si>
    <t>20北电MTN001</t>
  </si>
  <si>
    <t>102000824.IB</t>
  </si>
  <si>
    <t>20赣金控MTN001</t>
  </si>
  <si>
    <t>102000825.IB</t>
  </si>
  <si>
    <t>20前进齿轮MTN001</t>
  </si>
  <si>
    <t>杭州前进齿轮箱集团股份有限公司</t>
  </si>
  <si>
    <t>102000829.IB</t>
  </si>
  <si>
    <t>20邯郸交建MTN001</t>
  </si>
  <si>
    <t>102000830.IB</t>
  </si>
  <si>
    <t>20昆仑燃气MTN001</t>
  </si>
  <si>
    <t>102000832.IB</t>
  </si>
  <si>
    <t>20潞安MTN003</t>
  </si>
  <si>
    <t>102000833.IB</t>
  </si>
  <si>
    <t>20昆明高新MTN001</t>
  </si>
  <si>
    <t>102000834.IB</t>
  </si>
  <si>
    <t>20青岛黄岛MTN001</t>
  </si>
  <si>
    <t>102000835.IB</t>
  </si>
  <si>
    <t>20中交城投MTN001</t>
  </si>
  <si>
    <t>102000836.IB</t>
  </si>
  <si>
    <t>20紫坪铺MTN001</t>
  </si>
  <si>
    <t>102000843.IB</t>
  </si>
  <si>
    <t>20苏广播MTN001</t>
  </si>
  <si>
    <t>102000844.IB</t>
  </si>
  <si>
    <t>20景德陶瓷MTN002</t>
  </si>
  <si>
    <t>102000846.IB</t>
  </si>
  <si>
    <t>20浦口康居MTN001</t>
  </si>
  <si>
    <t>102000847.IB</t>
  </si>
  <si>
    <t>20鄞城MTN001</t>
  </si>
  <si>
    <t>102000848.IB</t>
  </si>
  <si>
    <t>20鲁商MTN001</t>
  </si>
  <si>
    <t>102000850.IB</t>
  </si>
  <si>
    <t>20榆林能源MTN002</t>
  </si>
  <si>
    <t>102000852.IB</t>
  </si>
  <si>
    <t>20威经开MTN001</t>
  </si>
  <si>
    <t>102000854.IB</t>
  </si>
  <si>
    <t>20龙岗资产MTN001</t>
  </si>
  <si>
    <t>鹰潭市龙岗资产运营有限公司</t>
  </si>
  <si>
    <t>102000856.IB</t>
  </si>
  <si>
    <t>20镇国投MTN001</t>
  </si>
  <si>
    <t>102000861.IB</t>
  </si>
  <si>
    <t>20渝港务MTN001</t>
  </si>
  <si>
    <t>102000862.IB</t>
  </si>
  <si>
    <t>20兴荣控股MTN001</t>
  </si>
  <si>
    <t>重庆市兴荣控股集团有限公司</t>
  </si>
  <si>
    <t>102000863.IB</t>
  </si>
  <si>
    <t>20中节能MTN001</t>
  </si>
  <si>
    <t>102000866.IB</t>
  </si>
  <si>
    <t>20海发集团MTN001</t>
  </si>
  <si>
    <t>江苏海州发展集团有限公司</t>
  </si>
  <si>
    <t>102000869.IB</t>
  </si>
  <si>
    <t>20神华新能MTN001</t>
  </si>
  <si>
    <t>102000873.IB</t>
  </si>
  <si>
    <t>20长寿生态MTN001</t>
  </si>
  <si>
    <t>102000875.IB</t>
  </si>
  <si>
    <t>20天宁建设MTN001</t>
  </si>
  <si>
    <t>102000876.IB</t>
  </si>
  <si>
    <t>20成都环境MTN001</t>
  </si>
  <si>
    <t>102000877.IB</t>
  </si>
  <si>
    <t>20海安动迁MTN001</t>
  </si>
  <si>
    <t>102000878.IB</t>
  </si>
  <si>
    <t>20建德国资MTN002</t>
  </si>
  <si>
    <t>102000879.IB</t>
  </si>
  <si>
    <t>20溧阳城建MTN001</t>
  </si>
  <si>
    <t>溧阳市城市建设发展集团有限公司</t>
  </si>
  <si>
    <t>102000880.IB</t>
  </si>
  <si>
    <t>20均瑶MTN002</t>
  </si>
  <si>
    <t>102000881.IB</t>
  </si>
  <si>
    <t>20于家堡MTN001</t>
  </si>
  <si>
    <t>102000883.IB</t>
  </si>
  <si>
    <t>20长春轨交MTN002</t>
  </si>
  <si>
    <t>102000884.IB</t>
  </si>
  <si>
    <t>20长沙高新MTN001</t>
  </si>
  <si>
    <t>102000885.IB</t>
  </si>
  <si>
    <t>20恒逸MTN002</t>
  </si>
  <si>
    <t>102000889.IB</t>
  </si>
  <si>
    <t>20鞍钢MTN003</t>
  </si>
  <si>
    <t>102000892.IB</t>
  </si>
  <si>
    <t>20滨湖建设MTN002</t>
  </si>
  <si>
    <t>102000893.IB</t>
  </si>
  <si>
    <t>20蓉城文化MTN002</t>
  </si>
  <si>
    <t>102000894.IB</t>
  </si>
  <si>
    <t>20合肥产投MTN001</t>
  </si>
  <si>
    <t>102000896.IB</t>
  </si>
  <si>
    <t>20先行控股MTN001</t>
  </si>
  <si>
    <t>江苏先行控股集团有限公司</t>
  </si>
  <si>
    <t>102000897.IB</t>
  </si>
  <si>
    <t>20昆山国创MTN001</t>
  </si>
  <si>
    <t>102000898.IB</t>
  </si>
  <si>
    <t>20辽交投MTN001</t>
  </si>
  <si>
    <t>辽宁交通投资有限责任公司</t>
  </si>
  <si>
    <t>102000899.IB</t>
  </si>
  <si>
    <t>20宁夏国资MTN002</t>
  </si>
  <si>
    <t>102000906.IB</t>
  </si>
  <si>
    <t>20随州城建MTN002</t>
  </si>
  <si>
    <t>102000907.IB</t>
  </si>
  <si>
    <t>20泰安城乡MTN001</t>
  </si>
  <si>
    <t>102000908.IB</t>
  </si>
  <si>
    <t>20名城建设MTN001</t>
  </si>
  <si>
    <t>102000909.IB</t>
  </si>
  <si>
    <t>20新奥控股MTN001</t>
  </si>
  <si>
    <t>102000915.IB</t>
  </si>
  <si>
    <t>20渝轻纺MTN001</t>
  </si>
  <si>
    <t>102000916.IB</t>
  </si>
  <si>
    <t>20万州经开MTN001</t>
  </si>
  <si>
    <t>102000917.IB</t>
  </si>
  <si>
    <t>20安庆城投MTN001</t>
  </si>
  <si>
    <t>102000922.IB</t>
  </si>
  <si>
    <t>20甘农垦MTN001</t>
  </si>
  <si>
    <t>102000924.IB</t>
  </si>
  <si>
    <t>20海盐国资MTN002</t>
  </si>
  <si>
    <t>102000928.IB</t>
  </si>
  <si>
    <t>20晋能MTN004</t>
  </si>
  <si>
    <t>102000929.IB</t>
  </si>
  <si>
    <t>20开封发投MTN001</t>
  </si>
  <si>
    <t>开封市发展投资集团有限公司</t>
  </si>
  <si>
    <t>102000930.IB</t>
  </si>
  <si>
    <t>20六盘水开MTN001</t>
  </si>
  <si>
    <t>六盘水市开发投资有限公司</t>
  </si>
  <si>
    <t>102000931.IB</t>
  </si>
  <si>
    <t>20溧水经开MTN002</t>
  </si>
  <si>
    <t>102000933.IB</t>
  </si>
  <si>
    <t>20云投MTN004</t>
  </si>
  <si>
    <t>102000934.IB</t>
  </si>
  <si>
    <t>20长发集团MTN001</t>
  </si>
  <si>
    <t>102000935.IB</t>
  </si>
  <si>
    <t>20余姚工投MTN001</t>
  </si>
  <si>
    <t>浙江余姚工业园区开发建设投资有限公司</t>
  </si>
  <si>
    <t>102000936.IB</t>
  </si>
  <si>
    <t>20威高(疫情防控债)MTN001</t>
  </si>
  <si>
    <t>102000941.IB</t>
  </si>
  <si>
    <t>20淮南建发MTN001</t>
  </si>
  <si>
    <t>淮南建设发展控股(集团)有限公司</t>
  </si>
  <si>
    <t>102000943.IB</t>
  </si>
  <si>
    <t>20大宁MTN002</t>
  </si>
  <si>
    <t>102000946.IB</t>
  </si>
  <si>
    <t>20广西旅发MTN001</t>
  </si>
  <si>
    <t>广西旅游发展集团有限公司</t>
  </si>
  <si>
    <t>102000947.IB</t>
  </si>
  <si>
    <t>20临沂经开MTN001</t>
  </si>
  <si>
    <t>临沂经济开发区城市建设投资有限公司</t>
  </si>
  <si>
    <t>102000948.IB</t>
  </si>
  <si>
    <t>20常德城投MTN002</t>
  </si>
  <si>
    <t>102000949.IB</t>
  </si>
  <si>
    <t>20大连建投MTN001</t>
  </si>
  <si>
    <t>102000951.IB</t>
  </si>
  <si>
    <t>20娄底经开MTN001</t>
  </si>
  <si>
    <t>湖南省娄底经济技术开发投资建设集团有限公司</t>
  </si>
  <si>
    <t>102000952.IB</t>
  </si>
  <si>
    <t>20吉林高速MTN002</t>
  </si>
  <si>
    <t>102000953.IB</t>
  </si>
  <si>
    <t>20嘉兴经技MTN002</t>
  </si>
  <si>
    <t>102000955.IB</t>
  </si>
  <si>
    <t>20昆明空港MTN001</t>
  </si>
  <si>
    <t>102000956.IB</t>
  </si>
  <si>
    <t>20蒙高路MTN002</t>
  </si>
  <si>
    <t>102000958.IB</t>
  </si>
  <si>
    <t>20仙居国资MTN001</t>
  </si>
  <si>
    <t>102000959.IB</t>
  </si>
  <si>
    <t>20孝感城投MTN001</t>
  </si>
  <si>
    <t>102000960.IB</t>
  </si>
  <si>
    <t>20绿原国资MTN001</t>
  </si>
  <si>
    <t>102000961.IB</t>
  </si>
  <si>
    <t>20贾汪城投MTN001</t>
  </si>
  <si>
    <t>徐州市贾汪城市建设投资有限公司</t>
  </si>
  <si>
    <t>102000962.IB</t>
  </si>
  <si>
    <t>20云南交投MTN001</t>
  </si>
  <si>
    <t>102000965.IB</t>
  </si>
  <si>
    <t>20正泰MTN001</t>
  </si>
  <si>
    <t>102000967.IB</t>
  </si>
  <si>
    <t>20中林集团MTN001</t>
  </si>
  <si>
    <t>102000969.IB</t>
  </si>
  <si>
    <t>20天士力(疫情防控债)MTN001</t>
  </si>
  <si>
    <t>102000972.IB</t>
  </si>
  <si>
    <t>20东江环保MTN001</t>
  </si>
  <si>
    <t>东江环保股份有限公司</t>
  </si>
  <si>
    <t>102000973.IB</t>
  </si>
  <si>
    <t>20广投能源MTN001</t>
  </si>
  <si>
    <t>102000977.IB</t>
  </si>
  <si>
    <t>20菏投集团MTN001</t>
  </si>
  <si>
    <t>菏泽投资发展集团有限公司</t>
  </si>
  <si>
    <t>102000980.IB</t>
  </si>
  <si>
    <t>20华远陆港MTN001</t>
  </si>
  <si>
    <t>102000981.IB</t>
  </si>
  <si>
    <t>20拉萨城投MTN001</t>
  </si>
  <si>
    <t>102000982.IB</t>
  </si>
  <si>
    <t>20金桥开发MTN001</t>
  </si>
  <si>
    <t>102000985.IB</t>
  </si>
  <si>
    <t>20蓝光MTN001</t>
  </si>
  <si>
    <t>102000993.IB</t>
  </si>
  <si>
    <t>20荆门交旅MTN001</t>
  </si>
  <si>
    <t>荆门市交通旅游投资集团有限公司</t>
  </si>
  <si>
    <t>102000995.IB</t>
  </si>
  <si>
    <t>20晋煤MTN003</t>
  </si>
  <si>
    <t>102000997.IB</t>
  </si>
  <si>
    <t>20柳州东通MTN001</t>
  </si>
  <si>
    <t>102001001.IB</t>
  </si>
  <si>
    <t>20景德城投MTN001</t>
  </si>
  <si>
    <t>102001002.IB</t>
  </si>
  <si>
    <t>20陕煤化MTN002</t>
  </si>
  <si>
    <t>102001003.IB</t>
  </si>
  <si>
    <t>20舜财控股MTN001</t>
  </si>
  <si>
    <t>余姚市舜财投资控股有限公司</t>
  </si>
  <si>
    <t>102001004.IB</t>
  </si>
  <si>
    <t>20锦江国际MTN001</t>
  </si>
  <si>
    <t>102001005.IB</t>
  </si>
  <si>
    <t>20新天绿色MTN001</t>
  </si>
  <si>
    <t>102001007.IB</t>
  </si>
  <si>
    <t>20远东租赁MTN002</t>
  </si>
  <si>
    <t>102001010.IB</t>
  </si>
  <si>
    <t>20江门建设MTN001</t>
  </si>
  <si>
    <t>102001012.IB</t>
  </si>
  <si>
    <t>20北辰科技MTN001</t>
  </si>
  <si>
    <t>102001013.IB</t>
  </si>
  <si>
    <t>20孝感高创MTN001</t>
  </si>
  <si>
    <t>102001014.IB</t>
  </si>
  <si>
    <t>20闽建工MTN001</t>
  </si>
  <si>
    <t>102001018.IB</t>
  </si>
  <si>
    <t>20吉林高速MTN003</t>
  </si>
  <si>
    <t>102001025.IB</t>
  </si>
  <si>
    <t>20中远海控MTN001</t>
  </si>
  <si>
    <t>102001026.IB</t>
  </si>
  <si>
    <t>20鞍钢MTN004</t>
  </si>
  <si>
    <t>102001027.IB</t>
  </si>
  <si>
    <t>20德泰MTN001</t>
  </si>
  <si>
    <t>102001031.IB</t>
  </si>
  <si>
    <t>20青岛海控MTN001</t>
  </si>
  <si>
    <t>青岛西海岸新区海洋控股集团有限公司</t>
  </si>
  <si>
    <t>102001033.IB</t>
  </si>
  <si>
    <t>20信达地产MTN001</t>
  </si>
  <si>
    <t>102001035.IB</t>
  </si>
  <si>
    <t>20长沙先导MTN001A</t>
  </si>
  <si>
    <t>长沙先导投资控股集团有限公司</t>
  </si>
  <si>
    <t>102001036.IB</t>
  </si>
  <si>
    <t>20长沙先导MTN001B</t>
  </si>
  <si>
    <t>102001037.IB</t>
  </si>
  <si>
    <t>20晋煤MTN004</t>
  </si>
  <si>
    <t>102001038.IB</t>
  </si>
  <si>
    <t>20康缘集(疫情防控债)MTN001</t>
  </si>
  <si>
    <t>102001039.IB</t>
  </si>
  <si>
    <t>20空港城发MTN001</t>
  </si>
  <si>
    <t>102001040.IB</t>
  </si>
  <si>
    <t>20大同煤矿MTN005</t>
  </si>
  <si>
    <t>102001042.IB</t>
  </si>
  <si>
    <t>20乌江能源MTN001</t>
  </si>
  <si>
    <t>102001045.IB</t>
  </si>
  <si>
    <t>20建安投资MTN001</t>
  </si>
  <si>
    <t>102001046.IB</t>
  </si>
  <si>
    <t>20建发地产MTN001</t>
  </si>
  <si>
    <t>102001049.IB</t>
  </si>
  <si>
    <t>20上饶投资MTN001</t>
  </si>
  <si>
    <t>102001050.IB</t>
  </si>
  <si>
    <t>20吴中国太MTN001</t>
  </si>
  <si>
    <t>102001056.IB</t>
  </si>
  <si>
    <t>20路桥公投MTN001</t>
  </si>
  <si>
    <t>102001057.IB</t>
  </si>
  <si>
    <t>20津渤海MTN001</t>
  </si>
  <si>
    <t>102001060.IB</t>
  </si>
  <si>
    <t>20银川通联MTN001</t>
  </si>
  <si>
    <t>102001069.IB</t>
  </si>
  <si>
    <t>20晋煤MTN005</t>
  </si>
  <si>
    <t>102001071.IB</t>
  </si>
  <si>
    <t>20国丰集团MTN001</t>
  </si>
  <si>
    <t>烟台国丰投资控股集团有限公司</t>
  </si>
  <si>
    <t>102001074.IB</t>
  </si>
  <si>
    <t>20甘公投MTN003</t>
  </si>
  <si>
    <t>102001075.IB</t>
  </si>
  <si>
    <t>20淮安新城MTN002</t>
  </si>
  <si>
    <t>102001076.IB</t>
  </si>
  <si>
    <t>20南京钢铁MTN001</t>
  </si>
  <si>
    <t>102001077.IB</t>
  </si>
  <si>
    <t>20奉贤发展MTN001</t>
  </si>
  <si>
    <t>上海奉贤发展(集团)有限公司</t>
  </si>
  <si>
    <t>102001079.IB</t>
  </si>
  <si>
    <t>20镇江城建MTN003</t>
  </si>
  <si>
    <t>102001083.IB</t>
  </si>
  <si>
    <t>20鹤壁投资MTN002</t>
  </si>
  <si>
    <t>102001085.IB</t>
  </si>
  <si>
    <t>20方洋MTN002</t>
  </si>
  <si>
    <t>102001086.IB</t>
  </si>
  <si>
    <t>20栾川钼业MTN001</t>
  </si>
  <si>
    <t>102001087.IB</t>
  </si>
  <si>
    <t>20牧原MTN002</t>
  </si>
  <si>
    <t>102001088.IB</t>
  </si>
  <si>
    <t>20南京空港MTN001</t>
  </si>
  <si>
    <t>102001091.IB</t>
  </si>
  <si>
    <t>20吴中交投MTN001</t>
  </si>
  <si>
    <t>苏州市吴中交通投资建设有限公司</t>
  </si>
  <si>
    <t>102001092.IB</t>
  </si>
  <si>
    <t>20铜陵建投MTN001</t>
  </si>
  <si>
    <t>102001093.IB</t>
  </si>
  <si>
    <t>20襄阳高新MTN001</t>
  </si>
  <si>
    <t>102001094.IB</t>
  </si>
  <si>
    <t>20中化工MTN010</t>
  </si>
  <si>
    <t>102001097.IB</t>
  </si>
  <si>
    <t>20渝兴永MTN001</t>
  </si>
  <si>
    <t>102001098.IB</t>
  </si>
  <si>
    <t>20大庆城投MTN001</t>
  </si>
  <si>
    <t>102001099.IB</t>
  </si>
  <si>
    <t>20淮安淮安MTN001</t>
  </si>
  <si>
    <t>102001100.IB</t>
  </si>
  <si>
    <t>20苏国信MTN007</t>
  </si>
  <si>
    <t>102001101.IB</t>
  </si>
  <si>
    <t>20荆州城投MTN003</t>
  </si>
  <si>
    <t>102001103.IB</t>
  </si>
  <si>
    <t>20晋煤MTN006</t>
  </si>
  <si>
    <t>102001105.IB</t>
  </si>
  <si>
    <t>20上虞国投MTN001</t>
  </si>
  <si>
    <t>102001106.IB</t>
  </si>
  <si>
    <t>20泰州滨江MTN001</t>
  </si>
  <si>
    <t>102001107.IB</t>
  </si>
  <si>
    <t>20阳煤MTN004</t>
  </si>
  <si>
    <t>102001110.IB</t>
  </si>
  <si>
    <t>20龙阳天府MTN001</t>
  </si>
  <si>
    <t>102001111.IB</t>
  </si>
  <si>
    <t>20中节能MTN002</t>
  </si>
  <si>
    <t>102001112.IB</t>
  </si>
  <si>
    <t>20周口投资MTN001</t>
  </si>
  <si>
    <t>102001114.IB</t>
  </si>
  <si>
    <t>20大连万达MTN002</t>
  </si>
  <si>
    <t>102001116.IB</t>
  </si>
  <si>
    <t>20红狮MTN001</t>
  </si>
  <si>
    <t>102001118.IB</t>
  </si>
  <si>
    <t>20商丘发展MTN001</t>
  </si>
  <si>
    <t>102001119.IB</t>
  </si>
  <si>
    <t>20宜春创业MTN001</t>
  </si>
  <si>
    <t>102001120.IB</t>
  </si>
  <si>
    <t>20鞍钢集MTN001</t>
  </si>
  <si>
    <t>102001124.IB</t>
  </si>
  <si>
    <t>20南昌工业MTN002</t>
  </si>
  <si>
    <t>102001127.IB</t>
  </si>
  <si>
    <t>20生态城投MTN001</t>
  </si>
  <si>
    <t>102001130.IB</t>
  </si>
  <si>
    <t>20珠海九洲MTN001</t>
  </si>
  <si>
    <t>102001131.IB</t>
  </si>
  <si>
    <t>20钟楼新城MTN002</t>
  </si>
  <si>
    <t>102001132.IB</t>
  </si>
  <si>
    <t>20黄石众邦MTN001</t>
  </si>
  <si>
    <t>102001136.IB</t>
  </si>
  <si>
    <t>20光大嘉宝MTN001</t>
  </si>
  <si>
    <t>102001137.IB</t>
  </si>
  <si>
    <t>20宁夏国资MTN003</t>
  </si>
  <si>
    <t>102001138.IB</t>
  </si>
  <si>
    <t>20宣城国资MTN002</t>
  </si>
  <si>
    <t>102001140.IB</t>
  </si>
  <si>
    <t>20中兴新MTN001</t>
  </si>
  <si>
    <t>中兴新通讯有限公司</t>
  </si>
  <si>
    <t>102001141.IB</t>
  </si>
  <si>
    <t>20鞍钢集MTN002</t>
  </si>
  <si>
    <t>102001142.IB</t>
  </si>
  <si>
    <t>20常城建MTN001</t>
  </si>
  <si>
    <t>102001144.IB</t>
  </si>
  <si>
    <t>20海亮MTN001</t>
  </si>
  <si>
    <t>海亮集团有限公司</t>
  </si>
  <si>
    <t>102001145.IB</t>
  </si>
  <si>
    <t>20江苏资产MTN001</t>
  </si>
  <si>
    <t>江苏资产管理有限公司</t>
  </si>
  <si>
    <t>102001147.IB</t>
  </si>
  <si>
    <t>20云投MTN005</t>
  </si>
  <si>
    <t>102001149.IB</t>
  </si>
  <si>
    <t>20平煤化MTN001</t>
  </si>
  <si>
    <t>102001150.IB</t>
  </si>
  <si>
    <t>20平煤化MTN002</t>
  </si>
  <si>
    <t>102001151.IB</t>
  </si>
  <si>
    <t>20十堰国投MTN001</t>
  </si>
  <si>
    <t>102001152.IB</t>
  </si>
  <si>
    <t>20乌城投MTN002</t>
  </si>
  <si>
    <t>102001153.IB</t>
  </si>
  <si>
    <t>20光大绿环MTN001</t>
  </si>
  <si>
    <t>中国光大绿色环保有限公司</t>
  </si>
  <si>
    <t>102001157.IB</t>
  </si>
  <si>
    <t>20昆钢MTN001</t>
  </si>
  <si>
    <t>102001158.IB</t>
  </si>
  <si>
    <t>20奉化投资MTN001</t>
  </si>
  <si>
    <t>102001159.IB</t>
  </si>
  <si>
    <t>20晋煤MTN007</t>
  </si>
  <si>
    <t>102001162.IB</t>
  </si>
  <si>
    <t>20吉利MTN001</t>
  </si>
  <si>
    <t>102001163.IB</t>
  </si>
  <si>
    <t>20平煤化MTN003</t>
  </si>
  <si>
    <t>102001165.IB</t>
  </si>
  <si>
    <t>20株洲城建MTN001</t>
  </si>
  <si>
    <t>102001166.IB</t>
  </si>
  <si>
    <t>20鞍钢MTN005</t>
  </si>
  <si>
    <t>102001167.IB</t>
  </si>
  <si>
    <t>20成都城投MTN001</t>
  </si>
  <si>
    <t>成都城建投资管理集团有限责任公司</t>
  </si>
  <si>
    <t>102001171.IB</t>
  </si>
  <si>
    <t>20潍坊滨投MTN004</t>
  </si>
  <si>
    <t>102001175.IB</t>
  </si>
  <si>
    <t>20岳阳交投MTN001</t>
  </si>
  <si>
    <t>102001179.IB</t>
  </si>
  <si>
    <t>20东南资产MTN001</t>
  </si>
  <si>
    <t>102001181.IB</t>
  </si>
  <si>
    <t>20衡阳水投MTN002</t>
  </si>
  <si>
    <t>102001182.IB</t>
  </si>
  <si>
    <t>20江苏沿海MTN001</t>
  </si>
  <si>
    <t>江苏省沿海开发集团有限公司</t>
  </si>
  <si>
    <t>102001184.IB</t>
  </si>
  <si>
    <t>20潞安MTN004</t>
  </si>
  <si>
    <t>102001185.IB</t>
  </si>
  <si>
    <t>20武汉商投MTN001</t>
  </si>
  <si>
    <t>102001186.IB</t>
  </si>
  <si>
    <t>20阳煤MTN005</t>
  </si>
  <si>
    <t>102001188.IB</t>
  </si>
  <si>
    <t>20金潼工业MTN001</t>
  </si>
  <si>
    <t>102001189.IB</t>
  </si>
  <si>
    <t>20沧州建投MTN001</t>
  </si>
  <si>
    <t>102001190.IB</t>
  </si>
  <si>
    <t>20闽建工MTN002</t>
  </si>
  <si>
    <t>102001191.IB</t>
  </si>
  <si>
    <t>20东菱凯琴MTN001</t>
  </si>
  <si>
    <t>102001192.IB</t>
  </si>
  <si>
    <t>20北部湾MTN004</t>
  </si>
  <si>
    <t>102001193.IB</t>
  </si>
  <si>
    <t>20汉江国资MTN001</t>
  </si>
  <si>
    <t>102001194.IB</t>
  </si>
  <si>
    <t>20建发地产MTN002</t>
  </si>
  <si>
    <t>102001195.IB</t>
  </si>
  <si>
    <t>20晋能MTN007</t>
  </si>
  <si>
    <t>102001196.IB</t>
  </si>
  <si>
    <t>20龙岩交通MTN001</t>
  </si>
  <si>
    <t>102001197.IB</t>
  </si>
  <si>
    <t>20沛县城投MTN001</t>
  </si>
  <si>
    <t>102001198.IB</t>
  </si>
  <si>
    <t>20鲁钢铁MTN003</t>
  </si>
  <si>
    <t>102001199.IB</t>
  </si>
  <si>
    <t>20奉贤发展MTN002</t>
  </si>
  <si>
    <t>102001200.IB</t>
  </si>
  <si>
    <t>20沪金桥MTN001</t>
  </si>
  <si>
    <t>102001205.IB</t>
  </si>
  <si>
    <t>20万盛经开MTN002</t>
  </si>
  <si>
    <t>102001206.IB</t>
  </si>
  <si>
    <t>20空港兴城MTN001</t>
  </si>
  <si>
    <t>102001209.IB</t>
  </si>
  <si>
    <t>20浏阳城建MTN001</t>
  </si>
  <si>
    <t>102001211.IB</t>
  </si>
  <si>
    <t>20东阳光MTN002</t>
  </si>
  <si>
    <t>102001212.IB</t>
  </si>
  <si>
    <t>20津城建MTN005</t>
  </si>
  <si>
    <t>102001213.IB</t>
  </si>
  <si>
    <t>20永煤MTN002</t>
  </si>
  <si>
    <t>102001214.IB</t>
  </si>
  <si>
    <t>20遂宁开达MTN001</t>
  </si>
  <si>
    <t>102001216.IB</t>
  </si>
  <si>
    <t>20通威MTN001</t>
  </si>
  <si>
    <t>102001219.IB</t>
  </si>
  <si>
    <t>20天津经开MTN001</t>
  </si>
  <si>
    <t>102001220.IB</t>
  </si>
  <si>
    <t>20吴中城投MTN001</t>
  </si>
  <si>
    <t>102001221.IB</t>
  </si>
  <si>
    <t>20阳煤MTN006</t>
  </si>
  <si>
    <t>102001224.IB</t>
  </si>
  <si>
    <t>20武汉供销(疫情防控债)MTN001</t>
  </si>
  <si>
    <t>武汉供销集团有限公司</t>
  </si>
  <si>
    <t>102001225.IB</t>
  </si>
  <si>
    <t>20大唐发电MTN001</t>
  </si>
  <si>
    <t>102001229.IB</t>
  </si>
  <si>
    <t>20晋煤MTN008</t>
  </si>
  <si>
    <t>102001235.IB</t>
  </si>
  <si>
    <t>20乌高新MTN002</t>
  </si>
  <si>
    <t>102001238.IB</t>
  </si>
  <si>
    <t>20浦口康居MTN002</t>
  </si>
  <si>
    <t>102001241.IB</t>
  </si>
  <si>
    <t>20奉贤发展MTN003</t>
  </si>
  <si>
    <t>102001242.IB</t>
  </si>
  <si>
    <t>20宁河西MTN001</t>
  </si>
  <si>
    <t>102001243.IB</t>
  </si>
  <si>
    <t>20陕天然气MTN001</t>
  </si>
  <si>
    <t>陕西省天然气股份有限公司</t>
  </si>
  <si>
    <t>102001247.IB</t>
  </si>
  <si>
    <t>20南新建总MTN001</t>
  </si>
  <si>
    <t>102001249.IB</t>
  </si>
  <si>
    <t>20西安高新MTN006</t>
  </si>
  <si>
    <t>102001250.IB</t>
  </si>
  <si>
    <t>20渝隆资产MTN001</t>
  </si>
  <si>
    <t>102001252.IB</t>
  </si>
  <si>
    <t>20燕子矶片MTN002</t>
  </si>
  <si>
    <t>102001254.IB</t>
  </si>
  <si>
    <t>20津城建MTN006</t>
  </si>
  <si>
    <t>102001258.IB</t>
  </si>
  <si>
    <t>20大唐山东MTN002</t>
  </si>
  <si>
    <t>102001260.IB</t>
  </si>
  <si>
    <t>20怀化城投MTN001</t>
  </si>
  <si>
    <t>102001261.IB</t>
  </si>
  <si>
    <t>20中南建设MTN001</t>
  </si>
  <si>
    <t>102001263.IB</t>
  </si>
  <si>
    <t>20山能重装MTN002</t>
  </si>
  <si>
    <t>102001265.IB</t>
  </si>
  <si>
    <t>20鲁商MTN002</t>
  </si>
  <si>
    <t>102001266.IB</t>
  </si>
  <si>
    <t>20华强MTN001</t>
  </si>
  <si>
    <t>102001270.IB</t>
  </si>
  <si>
    <t>20泰兴虹桥MTN001</t>
  </si>
  <si>
    <t>泰兴市虹桥园工业开发有限公司</t>
  </si>
  <si>
    <t>102001271.IB</t>
  </si>
  <si>
    <t>20潍坊滨投MTN005</t>
  </si>
  <si>
    <t>102001273.IB</t>
  </si>
  <si>
    <t>20阳光城MTN001</t>
  </si>
  <si>
    <t>102001276.IB</t>
  </si>
  <si>
    <t>20大唐发电MTN002</t>
  </si>
  <si>
    <t>102001277.IB</t>
  </si>
  <si>
    <t>20德州财金MTN002</t>
  </si>
  <si>
    <t>102001278.IB</t>
  </si>
  <si>
    <t>20哈城投MTN001</t>
  </si>
  <si>
    <t>哈尔滨市城市建设投资集团有限公司</t>
  </si>
  <si>
    <t>102001280.IB</t>
  </si>
  <si>
    <t>20牡丹国资MTN002</t>
  </si>
  <si>
    <t>102001281.IB</t>
  </si>
  <si>
    <t>20青岛北发MTN002</t>
  </si>
  <si>
    <t>102001282.IB</t>
  </si>
  <si>
    <t>20邵阳城投MTN002</t>
  </si>
  <si>
    <t>102001284.IB</t>
  </si>
  <si>
    <t>20国联MTN002</t>
  </si>
  <si>
    <t>102001286.IB</t>
  </si>
  <si>
    <t>20西安高新MTN005</t>
  </si>
  <si>
    <t>102001287.IB</t>
  </si>
  <si>
    <t>20大唐新能MTN001</t>
  </si>
  <si>
    <t>102001289.IB</t>
  </si>
  <si>
    <t>20大足永晟MTN001</t>
  </si>
  <si>
    <t>102001291.IB</t>
  </si>
  <si>
    <t>20永煤MTN003</t>
  </si>
  <si>
    <t>102001292.IB</t>
  </si>
  <si>
    <t>20华鑫置业MTN001</t>
  </si>
  <si>
    <t>华鑫置业(集团)有限公司</t>
  </si>
  <si>
    <t>102001294.IB</t>
  </si>
  <si>
    <t>20宿迁新城MTN001</t>
  </si>
  <si>
    <t>102001297.IB</t>
  </si>
  <si>
    <t>20吉首华泰MTN001</t>
  </si>
  <si>
    <t>吉首华泰国有资产投资管理有限责任公司</t>
  </si>
  <si>
    <t>102001298.IB</t>
  </si>
  <si>
    <t>20江阴城投MTN001</t>
  </si>
  <si>
    <t>102001304.IB</t>
  </si>
  <si>
    <t>20三门峡MTN002</t>
  </si>
  <si>
    <t>102001305.IB</t>
  </si>
  <si>
    <t>20新投MTN003</t>
  </si>
  <si>
    <t>102001307.IB</t>
  </si>
  <si>
    <t>20兴锦城投MTN001</t>
  </si>
  <si>
    <t>成都市兴锦城市建设投资有限责任公司</t>
  </si>
  <si>
    <t>102001308.IB</t>
  </si>
  <si>
    <t>20佳源创盛MTN004</t>
  </si>
  <si>
    <t>102001311.IB</t>
  </si>
  <si>
    <t>20京供销MTN001</t>
  </si>
  <si>
    <t>102001312.IB</t>
  </si>
  <si>
    <t>20沪纺织MTN001</t>
  </si>
  <si>
    <t>102001315.IB</t>
  </si>
  <si>
    <t>20晋煤MTN009</t>
  </si>
  <si>
    <t>102001320.IB</t>
  </si>
  <si>
    <t>20安庆城投MTN002</t>
  </si>
  <si>
    <t>102001321.IB</t>
  </si>
  <si>
    <t>20阳江恒财MTN002</t>
  </si>
  <si>
    <t>102001322.IB</t>
  </si>
  <si>
    <t>20贾汪城投MTN002</t>
  </si>
  <si>
    <t>102001326.IB</t>
  </si>
  <si>
    <t>20西安高新MTN007</t>
  </si>
  <si>
    <t>102001327.IB</t>
  </si>
  <si>
    <t>20株洲高科MTN001</t>
  </si>
  <si>
    <t>102001329.IB</t>
  </si>
  <si>
    <t>20运城城投MTN001</t>
  </si>
  <si>
    <t>102001331.IB</t>
  </si>
  <si>
    <t>20河北广电MTN001</t>
  </si>
  <si>
    <t>河北广电信息网络集团股份有限公司</t>
  </si>
  <si>
    <t>102001340.IB</t>
  </si>
  <si>
    <t>20均瑶MTN003</t>
  </si>
  <si>
    <t>102001341.IB</t>
  </si>
  <si>
    <t>20周口投资MTN002</t>
  </si>
  <si>
    <t>102001344.IB</t>
  </si>
  <si>
    <t>20大连万达MTN003</t>
  </si>
  <si>
    <t>102001345.IB</t>
  </si>
  <si>
    <t>20晋煤MTN010</t>
  </si>
  <si>
    <t>102001348.IB</t>
  </si>
  <si>
    <t>20威经开MTN002</t>
  </si>
  <si>
    <t>102001349.IB</t>
  </si>
  <si>
    <t>20京津冀MTN002</t>
  </si>
  <si>
    <t>102001350.IB</t>
  </si>
  <si>
    <t>20金茂投资MTN002</t>
  </si>
  <si>
    <t>102001354.IB</t>
  </si>
  <si>
    <t>20台州国资MTN001</t>
  </si>
  <si>
    <t>台州市国有资本运营集团有限公司</t>
  </si>
  <si>
    <t>102001358.IB</t>
  </si>
  <si>
    <t>20龙湖拓展MTN001A</t>
  </si>
  <si>
    <t>重庆龙湖企业拓展有限公司</t>
  </si>
  <si>
    <t>102001359.IB</t>
  </si>
  <si>
    <t>20龙湖拓展MTN001B</t>
  </si>
  <si>
    <t>102001363.IB</t>
  </si>
  <si>
    <t>20晋能MTN009</t>
  </si>
  <si>
    <t>102001366.IB</t>
  </si>
  <si>
    <t>20新海连MTN001</t>
  </si>
  <si>
    <t>102001368.IB</t>
  </si>
  <si>
    <t>20大连城乡MTN001</t>
  </si>
  <si>
    <t>大连市城乡建设投资集团有限公司</t>
  </si>
  <si>
    <t>102001369.IB</t>
  </si>
  <si>
    <t>20自贡城投MTN001</t>
  </si>
  <si>
    <t>自贡市城市建设投资开发集团有限公司</t>
  </si>
  <si>
    <t>102001370.IB</t>
  </si>
  <si>
    <t>20鲁信MTN001</t>
  </si>
  <si>
    <t>102001371.IB</t>
  </si>
  <si>
    <t>20慈湖高新MTN001</t>
  </si>
  <si>
    <t>102001373.IB</t>
  </si>
  <si>
    <t>20晋煤MTN011</t>
  </si>
  <si>
    <t>102001374.IB</t>
  </si>
  <si>
    <t>20梅山岛MTN001</t>
  </si>
  <si>
    <t>102001376.IB</t>
  </si>
  <si>
    <t>20鲁钢铁MTN004</t>
  </si>
  <si>
    <t>102001377.IB</t>
  </si>
  <si>
    <t>20东阳光MTN003</t>
  </si>
  <si>
    <t>102001378.IB</t>
  </si>
  <si>
    <t>20桂铁投MTN002</t>
  </si>
  <si>
    <t>102001380.IB</t>
  </si>
  <si>
    <t>20北方稀土MTN002</t>
  </si>
  <si>
    <t>102001383.IB</t>
  </si>
  <si>
    <t>20北部湾MTN003</t>
  </si>
  <si>
    <t>102001386.IB</t>
  </si>
  <si>
    <t>20津城建MTN007</t>
  </si>
  <si>
    <t>102001387.IB</t>
  </si>
  <si>
    <t>20长发集团MTN002</t>
  </si>
  <si>
    <t>102001388.IB</t>
  </si>
  <si>
    <t>20柳工MTN001</t>
  </si>
  <si>
    <t>102001392.IB</t>
  </si>
  <si>
    <t>20天宁建设MTN002</t>
  </si>
  <si>
    <t>102001394.IB</t>
  </si>
  <si>
    <t>20华远地产MTN001</t>
  </si>
  <si>
    <t>102001395.IB</t>
  </si>
  <si>
    <t>20建德国资MTN003</t>
  </si>
  <si>
    <t>102001396.IB</t>
  </si>
  <si>
    <t>20相城交投MTN001</t>
  </si>
  <si>
    <t>苏州市相城交通建设投资(集团)有限公司</t>
  </si>
  <si>
    <t>102001397.IB</t>
  </si>
  <si>
    <t>20太仓资产MTN001</t>
  </si>
  <si>
    <t>102001398.IB</t>
  </si>
  <si>
    <t>20盐城城南MTN001</t>
  </si>
  <si>
    <t>102001400.IB</t>
  </si>
  <si>
    <t>20远东租赁MTN003</t>
  </si>
  <si>
    <t>102001401.IB</t>
  </si>
  <si>
    <t>20红四方MTN001</t>
  </si>
  <si>
    <t>中盐安徽红四方股份有限公司</t>
  </si>
  <si>
    <t>102001404.IB</t>
  </si>
  <si>
    <t>20泸州工投MTN001</t>
  </si>
  <si>
    <t>泸州市工业投资集团有限公司</t>
  </si>
  <si>
    <t>102001405.IB</t>
  </si>
  <si>
    <t>20浪潮电子MTN001</t>
  </si>
  <si>
    <t>102001406.IB</t>
  </si>
  <si>
    <t>20普洛斯MTN001</t>
  </si>
  <si>
    <t>102001409.IB</t>
  </si>
  <si>
    <t>20鞍钢MTN006</t>
  </si>
  <si>
    <t>102001410.IB</t>
  </si>
  <si>
    <t>20昆明经开MTN001</t>
  </si>
  <si>
    <t>102001411.IB</t>
  </si>
  <si>
    <t>20晋煤MTN012</t>
  </si>
  <si>
    <t>102001413.IB</t>
  </si>
  <si>
    <t>20阳光城MTN002</t>
  </si>
  <si>
    <t>102001415.IB</t>
  </si>
  <si>
    <t>20豫园商城MTN001</t>
  </si>
  <si>
    <t>102001416.IB</t>
  </si>
  <si>
    <t>20荣盛地产MTN001</t>
  </si>
  <si>
    <t>102001417.IB</t>
  </si>
  <si>
    <t>20长寿开投MTN001</t>
  </si>
  <si>
    <t>102001419.IB</t>
  </si>
  <si>
    <t>20宝安集MTN001</t>
  </si>
  <si>
    <t>102001420.IB</t>
  </si>
  <si>
    <t>20武商MTN001</t>
  </si>
  <si>
    <t>102001421.IB</t>
  </si>
  <si>
    <t>20遂宁发展MTN001</t>
  </si>
  <si>
    <t>102001422.IB</t>
  </si>
  <si>
    <t>20合肥滨湖MTN001</t>
  </si>
  <si>
    <t>合肥市滨湖新区建设投资有限公司</t>
  </si>
  <si>
    <t>102001424.IB</t>
  </si>
  <si>
    <t>20新都香城MTN001</t>
  </si>
  <si>
    <t>102001426.IB</t>
  </si>
  <si>
    <t>20兴创投资MTN001</t>
  </si>
  <si>
    <t>102001427.IB</t>
  </si>
  <si>
    <t>20大连万达MTN004</t>
  </si>
  <si>
    <t>102001429.IB</t>
  </si>
  <si>
    <t>20西安高新MTN008</t>
  </si>
  <si>
    <t>102001430.IB</t>
  </si>
  <si>
    <t>20陕煤化MTN003</t>
  </si>
  <si>
    <t>102001431.IB</t>
  </si>
  <si>
    <t>20金华城投MTN001</t>
  </si>
  <si>
    <t>102001432.IB</t>
  </si>
  <si>
    <t>20广元投资MTN001</t>
  </si>
  <si>
    <t>102001433.IB</t>
  </si>
  <si>
    <t>20达州投资MTN001</t>
  </si>
  <si>
    <t>102001434.IB</t>
  </si>
  <si>
    <t>20铜仁水务MTN001</t>
  </si>
  <si>
    <t>铜仁市水务投资有限责任公司</t>
  </si>
  <si>
    <t>102001435.IB</t>
  </si>
  <si>
    <t>20豫能化MTN001</t>
  </si>
  <si>
    <t>102001437.IB</t>
  </si>
  <si>
    <t>20津城建MTN008</t>
  </si>
  <si>
    <t>102001438.IB</t>
  </si>
  <si>
    <t>20天津经开MTN002</t>
  </si>
  <si>
    <t>102001439.IB</t>
  </si>
  <si>
    <t>20电建地产MTN001</t>
  </si>
  <si>
    <t>102001441.IB</t>
  </si>
  <si>
    <t>20金科地产MTN001</t>
  </si>
  <si>
    <t>102001442.IB</t>
  </si>
  <si>
    <t>20武侯产业MTN002</t>
  </si>
  <si>
    <t>102001443.IB</t>
  </si>
  <si>
    <t>20永煤MTN004</t>
  </si>
  <si>
    <t>102001445.IB</t>
  </si>
  <si>
    <t>20晋煤MTN013</t>
  </si>
  <si>
    <t>102001446.IB</t>
  </si>
  <si>
    <t>20陕有色MTN002</t>
  </si>
  <si>
    <t>102001447.IB</t>
  </si>
  <si>
    <t>20宝城投MTN001</t>
  </si>
  <si>
    <t>102001448.IB</t>
  </si>
  <si>
    <t>20黄石城投MTN001</t>
  </si>
  <si>
    <t>102001449.IB</t>
  </si>
  <si>
    <t>20上饶投资MTN002</t>
  </si>
  <si>
    <t>102001450.IB</t>
  </si>
  <si>
    <t>20建发地产MTN003</t>
  </si>
  <si>
    <t>102001451.IB</t>
  </si>
  <si>
    <t>20柳州城投MTN002</t>
  </si>
  <si>
    <t>102001452.IB</t>
  </si>
  <si>
    <t>20唐山城投MTN001</t>
  </si>
  <si>
    <t>唐山市新城市建设投资集团有限公司</t>
  </si>
  <si>
    <t>102001456.IB</t>
  </si>
  <si>
    <t>20静海城投MTN001</t>
  </si>
  <si>
    <t>1080112.IB</t>
  </si>
  <si>
    <t>10冀交通债</t>
  </si>
  <si>
    <t>河北建投交通投资有限责任公司</t>
  </si>
  <si>
    <t>1180055.IB</t>
  </si>
  <si>
    <t>11石城投债</t>
  </si>
  <si>
    <t>石家庄市城市建设投资控股集团有限公司</t>
  </si>
  <si>
    <t>1180078.IB</t>
  </si>
  <si>
    <t>11霍煤债01</t>
  </si>
  <si>
    <t>内蒙古霍林河煤业集团有限责任公司</t>
  </si>
  <si>
    <t>1180079.IB</t>
  </si>
  <si>
    <t>11霍煤债02</t>
  </si>
  <si>
    <t>1180081.IB</t>
  </si>
  <si>
    <t>11津能债</t>
  </si>
  <si>
    <t>天津市津能投资有限公司</t>
  </si>
  <si>
    <t>1180101.IB</t>
  </si>
  <si>
    <t>11宁交通债</t>
  </si>
  <si>
    <t>1180124.IB</t>
  </si>
  <si>
    <t>11冀建投债01</t>
  </si>
  <si>
    <t>1180125.IB</t>
  </si>
  <si>
    <t>11冀建投债02</t>
  </si>
  <si>
    <t>1180145.IB</t>
  </si>
  <si>
    <t>11同煤债01</t>
  </si>
  <si>
    <t>1180146.IB</t>
  </si>
  <si>
    <t>11同煤债02</t>
  </si>
  <si>
    <t>1180168.IB</t>
  </si>
  <si>
    <t>11滨海建投债02</t>
  </si>
  <si>
    <t>1180172.IB</t>
  </si>
  <si>
    <t>11滁州城投债</t>
  </si>
  <si>
    <t>1180183.IB</t>
  </si>
  <si>
    <t>11中国泛海债02</t>
  </si>
  <si>
    <t>中国泛海控股集团有限公司</t>
  </si>
  <si>
    <t>121401001.IB</t>
  </si>
  <si>
    <t>14郑州地坤PRN001A</t>
  </si>
  <si>
    <t>郑州交投地坤实业有限公司</t>
  </si>
  <si>
    <t>121401002.IB</t>
  </si>
  <si>
    <t>14郑州地坤PRN001B</t>
  </si>
  <si>
    <t>121402001.IB</t>
  </si>
  <si>
    <t>14泰州医药PRN001</t>
  </si>
  <si>
    <t>泰州中国医药城资产管理有限公司</t>
  </si>
  <si>
    <t>121609002.IB</t>
  </si>
  <si>
    <t>16滨州城建PRN001B</t>
  </si>
  <si>
    <t>121610001.IB</t>
  </si>
  <si>
    <t>16罗家桥PRN001</t>
  </si>
  <si>
    <t>靖江市罗家桥港发展有限公司</t>
  </si>
  <si>
    <t>121612001.IB</t>
  </si>
  <si>
    <t>16兴淮水务PRN001</t>
  </si>
  <si>
    <t>淮安市兴淮水务有限公司</t>
  </si>
  <si>
    <t>121613001.IB</t>
  </si>
  <si>
    <t>16苏州乐园PRN001</t>
  </si>
  <si>
    <t>苏州高新旅游产业集团有限公司</t>
  </si>
  <si>
    <t>121718001.IB</t>
  </si>
  <si>
    <t>17紫金科技PRN001</t>
  </si>
  <si>
    <t>121720001.IB</t>
  </si>
  <si>
    <t>17紫金玄武PRN001</t>
  </si>
  <si>
    <t>南京徐庄高新创业投资有限公司</t>
  </si>
  <si>
    <t>121723001.IB</t>
  </si>
  <si>
    <t>17兰州西站PRN001</t>
  </si>
  <si>
    <t>兰州西站综合交通枢纽工程建设管理有限公司</t>
  </si>
  <si>
    <t>1280007.IB</t>
  </si>
  <si>
    <t>12晋煤销债</t>
  </si>
  <si>
    <t>山西煤炭运销集团有限公司</t>
  </si>
  <si>
    <t>1280042.IB</t>
  </si>
  <si>
    <t>12西江债</t>
  </si>
  <si>
    <t>1280044.IB</t>
  </si>
  <si>
    <t>12攀国投</t>
  </si>
  <si>
    <t>攀枝花市国有投资(集团)有限责任公司</t>
  </si>
  <si>
    <t>1280080.IB</t>
  </si>
  <si>
    <t>12冀交通债</t>
  </si>
  <si>
    <t>1280084.IB</t>
  </si>
  <si>
    <t>12黔铁投债</t>
  </si>
  <si>
    <t>1280097.IB</t>
  </si>
  <si>
    <t>12河套水务债</t>
  </si>
  <si>
    <t>巴彦淖尔市河套水务集团有限公司</t>
  </si>
  <si>
    <t>1280103.IB</t>
  </si>
  <si>
    <t>12统众债</t>
  </si>
  <si>
    <t>阿拉尔统众国有资产经营有限责任公司</t>
  </si>
  <si>
    <t>1280126.IB</t>
  </si>
  <si>
    <t>12乌水电债</t>
  </si>
  <si>
    <t>贵州乌江水电开发有限责任公司</t>
  </si>
  <si>
    <t>1280158.IB</t>
  </si>
  <si>
    <t>12晋国电债</t>
  </si>
  <si>
    <t>1280200.IB</t>
  </si>
  <si>
    <t>12荆门债</t>
  </si>
  <si>
    <t>1280351.IB</t>
  </si>
  <si>
    <t>12三环债</t>
  </si>
  <si>
    <t>三环集团有限公司</t>
  </si>
  <si>
    <t>1280402.IB</t>
  </si>
  <si>
    <t>12启东债</t>
  </si>
  <si>
    <t>启东国有资产投资控股有限公司</t>
  </si>
  <si>
    <t>1280425.IB</t>
  </si>
  <si>
    <t>12联想债</t>
  </si>
  <si>
    <t>1280435.IB</t>
  </si>
  <si>
    <t>12津开债02</t>
  </si>
  <si>
    <t>1280455.IB</t>
  </si>
  <si>
    <t>12桂交投债</t>
  </si>
  <si>
    <t>1280492.IB</t>
  </si>
  <si>
    <t>12柳州城投债</t>
  </si>
  <si>
    <t>1282365.IB</t>
  </si>
  <si>
    <t>12甘公投MTN3</t>
  </si>
  <si>
    <t>1282543.IB</t>
  </si>
  <si>
    <t>12青国投MTN3</t>
  </si>
  <si>
    <t>131656001.IB</t>
  </si>
  <si>
    <t>16金风科技GN001</t>
  </si>
  <si>
    <t>131656002.IB</t>
  </si>
  <si>
    <t>16金风科技GN002</t>
  </si>
  <si>
    <t>131664001.IB</t>
  </si>
  <si>
    <t>16云能投GN001</t>
  </si>
  <si>
    <t>131687001.IB</t>
  </si>
  <si>
    <t>16苏国信GN003</t>
  </si>
  <si>
    <t>东华能源股份有限公司</t>
  </si>
  <si>
    <t>131800003.IB</t>
  </si>
  <si>
    <t>18东华能源GN001</t>
  </si>
  <si>
    <t>131800005.IB</t>
  </si>
  <si>
    <t>18晋煤GN002</t>
  </si>
  <si>
    <t>131800006.IB</t>
  </si>
  <si>
    <t>18天业GN001</t>
  </si>
  <si>
    <t>131800010.IB</t>
  </si>
  <si>
    <t>18智慧能源GN001</t>
  </si>
  <si>
    <t>明阳智慧能源集团股份公司</t>
  </si>
  <si>
    <t>131800016.IB</t>
  </si>
  <si>
    <t>18浦口康居GN006</t>
  </si>
  <si>
    <t>131800017.IB</t>
  </si>
  <si>
    <t>18鲁公用GN001</t>
  </si>
  <si>
    <t>131900002.IB</t>
  </si>
  <si>
    <t>19浦口康居GN001</t>
  </si>
  <si>
    <t>131900003.IB</t>
  </si>
  <si>
    <t>19水发集团GN001</t>
  </si>
  <si>
    <t>131900008.IB</t>
  </si>
  <si>
    <t>19南州水务GN001</t>
  </si>
  <si>
    <t>131900010.IB</t>
  </si>
  <si>
    <t>19新疆能源GN001</t>
  </si>
  <si>
    <t>新疆新能源(集团)有限责任公司</t>
  </si>
  <si>
    <t>131900013.IB</t>
  </si>
  <si>
    <t>19铜陵建投GN002</t>
  </si>
  <si>
    <t>131900014.IB</t>
  </si>
  <si>
    <t>19福州水务GN001</t>
  </si>
  <si>
    <t>131900023.IB</t>
  </si>
  <si>
    <t>19中节能GN001</t>
  </si>
  <si>
    <t>131900026.IB</t>
  </si>
  <si>
    <t>19甘肃电投GN001</t>
  </si>
  <si>
    <t>甘肃电投能源发展股份有限公司</t>
  </si>
  <si>
    <t>131900027.IB</t>
  </si>
  <si>
    <t>19湖州城投GN003</t>
  </si>
  <si>
    <t>132000008.IB</t>
  </si>
  <si>
    <t>20江苏铁路GN001</t>
  </si>
  <si>
    <t>江苏省铁路集团有限公司</t>
  </si>
  <si>
    <t>132000009.IB</t>
  </si>
  <si>
    <t>20甘肃电投GN001</t>
  </si>
  <si>
    <t>132000010.IB</t>
  </si>
  <si>
    <t>20贵州水投GN001</t>
  </si>
  <si>
    <t>132000011.IB</t>
  </si>
  <si>
    <t>20津能源GN001</t>
  </si>
  <si>
    <t>132000019.IB</t>
  </si>
  <si>
    <t>20京能洁能GN001</t>
  </si>
  <si>
    <t>132000024.IB</t>
  </si>
  <si>
    <t>20安吉交投GN001</t>
  </si>
  <si>
    <t>安吉县交通投资发展集团有限公司</t>
  </si>
  <si>
    <t>132000025.IB</t>
  </si>
  <si>
    <t>20河南发电GN001</t>
  </si>
  <si>
    <t>东岭集团股份有限公司</t>
  </si>
  <si>
    <t>1380045.IB</t>
  </si>
  <si>
    <t>13晋煤销债</t>
  </si>
  <si>
    <t>1380046.IB</t>
  </si>
  <si>
    <t>13宁机场债</t>
  </si>
  <si>
    <t>1380054.IB</t>
  </si>
  <si>
    <t>13天瑞水泥债</t>
  </si>
  <si>
    <t>天瑞水泥集团有限公司</t>
  </si>
  <si>
    <t>1380060.IB</t>
  </si>
  <si>
    <t>13津广成债</t>
  </si>
  <si>
    <t>1380065.IB</t>
  </si>
  <si>
    <t>13津城投债</t>
  </si>
  <si>
    <t>1380105.IB</t>
  </si>
  <si>
    <t>13龙岩工发债</t>
  </si>
  <si>
    <t>1380146.IB</t>
  </si>
  <si>
    <t>13苏海发债</t>
  </si>
  <si>
    <t>1380161.IB</t>
  </si>
  <si>
    <t>13潍滨投债</t>
  </si>
  <si>
    <t>1380168.IB</t>
  </si>
  <si>
    <t>13邯郸交通债</t>
  </si>
  <si>
    <t>1380176.IB</t>
  </si>
  <si>
    <t>13潞矿债01</t>
  </si>
  <si>
    <t>1380177.IB</t>
  </si>
  <si>
    <t>13潞矿债02</t>
  </si>
  <si>
    <t>1380178.IB</t>
  </si>
  <si>
    <t>13同煤债</t>
  </si>
  <si>
    <t>泰州市金东城市建设投资集团有限公司</t>
  </si>
  <si>
    <t>徐州市铜山区城市建设投资有限责任公司</t>
  </si>
  <si>
    <t>博尔塔拉蒙古自治州国有资产投资经营有限责任公司</t>
  </si>
  <si>
    <t>四川成阿发展实业有限公司</t>
  </si>
  <si>
    <t>平凉市城乡建设投资有限责任公司</t>
  </si>
  <si>
    <t>珠海汇华基础设施投资有限公司</t>
  </si>
  <si>
    <t>临汾市尧都区投资建设开发有限公司</t>
  </si>
  <si>
    <t>1380293.IB</t>
  </si>
  <si>
    <t>13泰州债</t>
  </si>
  <si>
    <t>安徽平天湖投资控股集团有限公司</t>
  </si>
  <si>
    <t>葫芦岛市投资集团有限公司</t>
  </si>
  <si>
    <t>1380328.IB</t>
  </si>
  <si>
    <t>13葫芦岛债02</t>
  </si>
  <si>
    <t>海宁市尖山新区开发有限公司</t>
  </si>
  <si>
    <t>泰兴市成兴国有资产经营投资有限公司</t>
  </si>
  <si>
    <t>诸暨市越都投资发展有限公司</t>
  </si>
  <si>
    <t>锦州市城市建设投资发展(集团)有限公司</t>
  </si>
  <si>
    <t>1382025.IB</t>
  </si>
  <si>
    <t>13中能建MTN1</t>
  </si>
  <si>
    <t>中国能源建设股份有限公司</t>
  </si>
  <si>
    <t>1382076.IB</t>
  </si>
  <si>
    <t>13赣粤MTN3</t>
  </si>
  <si>
    <t>1382138.IB</t>
  </si>
  <si>
    <t>13甘公投MTN1</t>
  </si>
  <si>
    <t>仪征市城市发展投资控股集团有限公司</t>
  </si>
  <si>
    <t>1480011.IB</t>
  </si>
  <si>
    <t>14宏桥债01</t>
  </si>
  <si>
    <t>湖州吴兴南太湖建设投资有限公司</t>
  </si>
  <si>
    <t>武汉市江夏城投集团有限公司</t>
  </si>
  <si>
    <t>迁安市城市建设投资发展有限公司</t>
  </si>
  <si>
    <t>大连时泰城市建设发展有限公司</t>
  </si>
  <si>
    <t>1480051.IB</t>
  </si>
  <si>
    <t>14阳光纸业债</t>
  </si>
  <si>
    <t>山东世纪阳光纸业集团有限公司</t>
  </si>
  <si>
    <t>1480058.IB</t>
  </si>
  <si>
    <t>14仙桃城投债</t>
  </si>
  <si>
    <t>仙桃市城市建设投资开发有限公司</t>
  </si>
  <si>
    <t>1480064.IB</t>
  </si>
  <si>
    <t>14北辰建发债</t>
  </si>
  <si>
    <t>1480065.IB</t>
  </si>
  <si>
    <t>13武威债02</t>
  </si>
  <si>
    <t>1480069.IB</t>
  </si>
  <si>
    <t>14海航酒店债</t>
  </si>
  <si>
    <t>海航酒店控股集团有限公司</t>
  </si>
  <si>
    <t>重庆渝中国有资产经营管理有限公司</t>
  </si>
  <si>
    <t>1480082.IB</t>
  </si>
  <si>
    <t>14伊财通债</t>
  </si>
  <si>
    <t>1480085.IB</t>
  </si>
  <si>
    <t>14陕煤化债</t>
  </si>
  <si>
    <t>如东县金鑫交通工程建设投资有限公司</t>
  </si>
  <si>
    <t>1480102.IB</t>
  </si>
  <si>
    <t>14娄底债</t>
  </si>
  <si>
    <t>1480105.IB</t>
  </si>
  <si>
    <t>14高新创投债</t>
  </si>
  <si>
    <t>湖南高新创业投资集团有限公司</t>
  </si>
  <si>
    <t>1480108.IB</t>
  </si>
  <si>
    <t>14温高新债01</t>
  </si>
  <si>
    <t>1480109.IB</t>
  </si>
  <si>
    <t>14长沙土开债</t>
  </si>
  <si>
    <t>湖南湘江新区投资集团有限公司</t>
  </si>
  <si>
    <t>1480111.IB</t>
  </si>
  <si>
    <t>14青岛莱西债</t>
  </si>
  <si>
    <t>青岛莱西市资产运营有限公司</t>
  </si>
  <si>
    <t>1480113.IB</t>
  </si>
  <si>
    <t>14临开债</t>
  </si>
  <si>
    <t>1480117.IB</t>
  </si>
  <si>
    <t>14遂川中</t>
  </si>
  <si>
    <t>1480119.IB</t>
  </si>
  <si>
    <t>14渝黔江债</t>
  </si>
  <si>
    <t>重庆市黔江区城市建设投资(集团)有限公司</t>
  </si>
  <si>
    <t>1480121.IB</t>
  </si>
  <si>
    <t>14甬广聚债</t>
  </si>
  <si>
    <t>1480124.IB</t>
  </si>
  <si>
    <t>14鸠江建投债</t>
  </si>
  <si>
    <t>芜湖市鸠江建设投资有限公司</t>
  </si>
  <si>
    <t>1480125.IB</t>
  </si>
  <si>
    <t>14蓉隆博债</t>
  </si>
  <si>
    <t>1480127.IB</t>
  </si>
  <si>
    <t>14江宁经开债</t>
  </si>
  <si>
    <t>1480128.IB</t>
  </si>
  <si>
    <t>14淮开控债</t>
  </si>
  <si>
    <t>1480130.IB</t>
  </si>
  <si>
    <t>13秦开投债02</t>
  </si>
  <si>
    <t>1480131.IB</t>
  </si>
  <si>
    <t>14巴中国资债</t>
  </si>
  <si>
    <t>1480132.IB</t>
  </si>
  <si>
    <t>14津房信债</t>
  </si>
  <si>
    <t>天津市房地产信托集团有限公司</t>
  </si>
  <si>
    <t>1480138.IB</t>
  </si>
  <si>
    <t>14津环城债</t>
  </si>
  <si>
    <t>1480141.IB</t>
  </si>
  <si>
    <t>14并国投债</t>
  </si>
  <si>
    <t>1480142.IB</t>
  </si>
  <si>
    <t>13武清国投债02</t>
  </si>
  <si>
    <t>1480144.IB</t>
  </si>
  <si>
    <t>14苏州相城债</t>
  </si>
  <si>
    <t>1480145.IB</t>
  </si>
  <si>
    <t>14宣城债</t>
  </si>
  <si>
    <t>1480147.IB</t>
  </si>
  <si>
    <t>14桂城建债</t>
  </si>
  <si>
    <t>广西城建投资集团有限公司</t>
  </si>
  <si>
    <t>1480148.IB</t>
  </si>
  <si>
    <t>14广西农垦债</t>
  </si>
  <si>
    <t>1480153.IB</t>
  </si>
  <si>
    <t>14海资债01</t>
  </si>
  <si>
    <t>海航资本集团有限公司</t>
  </si>
  <si>
    <t>1480154.IB</t>
  </si>
  <si>
    <t>14句容福地债</t>
  </si>
  <si>
    <t>江苏句容福地生态科技有限公司</t>
  </si>
  <si>
    <t>1480156.IB</t>
  </si>
  <si>
    <t>14常德经投债</t>
  </si>
  <si>
    <t>1480158.IB</t>
  </si>
  <si>
    <t>14菏泽债</t>
  </si>
  <si>
    <t>1480162.IB</t>
  </si>
  <si>
    <t>14昆高新债</t>
  </si>
  <si>
    <t>1480163.IB</t>
  </si>
  <si>
    <t>13随州债02</t>
  </si>
  <si>
    <t>1480168.IB</t>
  </si>
  <si>
    <t>14万盛经开债01</t>
  </si>
  <si>
    <t>1480170.IB</t>
  </si>
  <si>
    <t>14合肥建投债</t>
  </si>
  <si>
    <t>1480172.IB</t>
  </si>
  <si>
    <t>14启经营债01</t>
  </si>
  <si>
    <t>1480173.IB</t>
  </si>
  <si>
    <t>14金灌债</t>
  </si>
  <si>
    <t>1480182.IB</t>
  </si>
  <si>
    <t>14信阳债</t>
  </si>
  <si>
    <t>1480184.IB</t>
  </si>
  <si>
    <t>14防城港债</t>
  </si>
  <si>
    <t>1480185.IB</t>
  </si>
  <si>
    <t>14沭阳金源债</t>
  </si>
  <si>
    <t>沭阳金源资产经营有限公司</t>
  </si>
  <si>
    <t>1480187.IB</t>
  </si>
  <si>
    <t>14温高新债02</t>
  </si>
  <si>
    <t>1480188.IB</t>
  </si>
  <si>
    <t>13宁海城投债02</t>
  </si>
  <si>
    <t>1480189.IB</t>
  </si>
  <si>
    <t>14张家界经投债</t>
  </si>
  <si>
    <t>1480190.IB</t>
  </si>
  <si>
    <t>13海城金财债02</t>
  </si>
  <si>
    <t>1480192.IB</t>
  </si>
  <si>
    <t>14宁国债</t>
  </si>
  <si>
    <t>宁国市国有资产投资运营有限公司</t>
  </si>
  <si>
    <t>1480195.IB</t>
  </si>
  <si>
    <t>14冀高开债</t>
  </si>
  <si>
    <t>河北省高速公路开发有限公司</t>
  </si>
  <si>
    <t>1480197.IB</t>
  </si>
  <si>
    <t>14邳州润城债</t>
  </si>
  <si>
    <t>1480198.IB</t>
  </si>
  <si>
    <t>14遂河投债</t>
  </si>
  <si>
    <t>1480199.IB</t>
  </si>
  <si>
    <t>14金城债</t>
  </si>
  <si>
    <t>1480200.IB</t>
  </si>
  <si>
    <t>14衢州国资债</t>
  </si>
  <si>
    <t>1480203.IB</t>
  </si>
  <si>
    <t>14徐州高新债</t>
  </si>
  <si>
    <t>1480207.IB</t>
  </si>
  <si>
    <t>14新城基业债</t>
  </si>
  <si>
    <t>北京新城基业投资发展有限公司</t>
  </si>
  <si>
    <t>1480208.IB</t>
  </si>
  <si>
    <t>14赣四通</t>
  </si>
  <si>
    <t>江西省四通路桥建设集团有限公司</t>
  </si>
  <si>
    <t>1480209.IB</t>
  </si>
  <si>
    <t>14雨花城投债</t>
  </si>
  <si>
    <t>1480211.IB</t>
  </si>
  <si>
    <t>14平湖经开债</t>
  </si>
  <si>
    <t>平湖经济开发区投资(集团)有限公司</t>
  </si>
  <si>
    <t>1480212.IB</t>
  </si>
  <si>
    <t>14广元投控债</t>
  </si>
  <si>
    <t>1480213.IB</t>
  </si>
  <si>
    <t>14蚌埠高新债</t>
  </si>
  <si>
    <t>1480214.IB</t>
  </si>
  <si>
    <t>14宜兴经开债</t>
  </si>
  <si>
    <t>1480215.IB</t>
  </si>
  <si>
    <t>14新疆凯迪债</t>
  </si>
  <si>
    <t>新疆凯迪投资有限责任公司</t>
  </si>
  <si>
    <t>1480217.IB</t>
  </si>
  <si>
    <t>14崇川债</t>
  </si>
  <si>
    <t>南通市崇川城市建设投资有限公司</t>
  </si>
  <si>
    <t>1480219.IB</t>
  </si>
  <si>
    <t>14桐庐债</t>
  </si>
  <si>
    <t>1480222.IB</t>
  </si>
  <si>
    <t>14苏元禾债</t>
  </si>
  <si>
    <t>1480223.IB</t>
  </si>
  <si>
    <t>14火炬债</t>
  </si>
  <si>
    <t>1480230.IB</t>
  </si>
  <si>
    <t>14青岛海创债</t>
  </si>
  <si>
    <t>1480231.IB</t>
  </si>
  <si>
    <t>14南化债</t>
  </si>
  <si>
    <t>南充经济开发区投资集团有限公司</t>
  </si>
  <si>
    <t>1480233.IB</t>
  </si>
  <si>
    <t>14昌平债</t>
  </si>
  <si>
    <t>北京昌鑫建设投资有限公司</t>
  </si>
  <si>
    <t>1480234.IB</t>
  </si>
  <si>
    <t>14鹤投资债</t>
  </si>
  <si>
    <t>1480235.IB</t>
  </si>
  <si>
    <t>14潜江城投债</t>
  </si>
  <si>
    <t>潜江市城市建设投资开发有限公司</t>
  </si>
  <si>
    <t>1480236.IB</t>
  </si>
  <si>
    <t>14内江投资债</t>
  </si>
  <si>
    <t>1480238.IB</t>
  </si>
  <si>
    <t>14兴国资债</t>
  </si>
  <si>
    <t>1480240.IB</t>
  </si>
  <si>
    <t>14东台债02</t>
  </si>
  <si>
    <t>1480242.IB</t>
  </si>
  <si>
    <t>14嘉公路</t>
  </si>
  <si>
    <t>上海嘉定公路建设发展有限公司</t>
  </si>
  <si>
    <t>1480245.IB</t>
  </si>
  <si>
    <t>14马城投债</t>
  </si>
  <si>
    <t>1480246.IB</t>
  </si>
  <si>
    <t>14德阳高新债</t>
  </si>
  <si>
    <t>1480248.IB</t>
  </si>
  <si>
    <t>14衡阳水投债</t>
  </si>
  <si>
    <t>1480249.IB</t>
  </si>
  <si>
    <t>14太原经开债</t>
  </si>
  <si>
    <t>太原经济技术开发总公司</t>
  </si>
  <si>
    <t>1480251.IB</t>
  </si>
  <si>
    <t>14黔铁投债</t>
  </si>
  <si>
    <t>1480259.IB</t>
  </si>
  <si>
    <t>14安吉债</t>
  </si>
  <si>
    <t>安吉县国有资本投资运营有限公司</t>
  </si>
  <si>
    <t>1480262.IB</t>
  </si>
  <si>
    <t>14太仓港债</t>
  </si>
  <si>
    <t>1480263.IB</t>
  </si>
  <si>
    <t>14富春山居债</t>
  </si>
  <si>
    <t>杭州富阳开发区建设投资集团有限公司</t>
  </si>
  <si>
    <t>1480266.IB</t>
  </si>
  <si>
    <t>14曲靖债</t>
  </si>
  <si>
    <t>1480267.IB</t>
  </si>
  <si>
    <t>14启经营债02</t>
  </si>
  <si>
    <t>长兴交通投资集团有限公司</t>
  </si>
  <si>
    <t>1480272.IB</t>
  </si>
  <si>
    <t>14柳州龙投债</t>
  </si>
  <si>
    <t>1480273.IB</t>
  </si>
  <si>
    <t>14青岛经开债</t>
  </si>
  <si>
    <t>1480274.IB</t>
  </si>
  <si>
    <t>14西塞山债</t>
  </si>
  <si>
    <t>1480278.IB</t>
  </si>
  <si>
    <t>14云城投债</t>
  </si>
  <si>
    <t>1480279.IB</t>
  </si>
  <si>
    <t>14银城投债</t>
  </si>
  <si>
    <t>1480285.IB</t>
  </si>
  <si>
    <t>14萧山经开债</t>
  </si>
  <si>
    <t>杭州萧山经济技术开发区国有资产经营有限公司</t>
  </si>
  <si>
    <t>1480289.IB</t>
  </si>
  <si>
    <t>14贺州城投债</t>
  </si>
  <si>
    <t>贺州市城市建设投资开发有限公司</t>
  </si>
  <si>
    <t>1480290.IB</t>
  </si>
  <si>
    <t>14宜春城投债</t>
  </si>
  <si>
    <t>1480292.IB</t>
  </si>
  <si>
    <t>14景洪国投债</t>
  </si>
  <si>
    <t>景洪市国有资产投资有限公司</t>
  </si>
  <si>
    <t>1480294.IB</t>
  </si>
  <si>
    <t>14北部湾港债</t>
  </si>
  <si>
    <t>1480295.IB</t>
  </si>
  <si>
    <t>14鄂州城投债01</t>
  </si>
  <si>
    <t>1480296.IB</t>
  </si>
  <si>
    <t>14余姚城投债</t>
  </si>
  <si>
    <t>海南省发展控股有限公司</t>
  </si>
  <si>
    <t>1480305.IB</t>
  </si>
  <si>
    <t>14渝茶园债</t>
  </si>
  <si>
    <t>1480307.IB</t>
  </si>
  <si>
    <t>14亳州债</t>
  </si>
  <si>
    <t>1480309.IB</t>
  </si>
  <si>
    <t>14昆山交发债</t>
  </si>
  <si>
    <t>1480311.IB</t>
  </si>
  <si>
    <t>14当阳债</t>
  </si>
  <si>
    <t>当阳市鑫源投资开发有限责任公司</t>
  </si>
  <si>
    <t>1480312.IB</t>
  </si>
  <si>
    <t>14津兴宁投债</t>
  </si>
  <si>
    <t>天津市宁河区兴宁建设投资集团有限公司</t>
  </si>
  <si>
    <t>江西省萍乡市昌盛城市投资有限公司</t>
  </si>
  <si>
    <t>1480321.IB</t>
  </si>
  <si>
    <t>14汤山建投债</t>
  </si>
  <si>
    <t>1480323.IB</t>
  </si>
  <si>
    <t>14津南债</t>
  </si>
  <si>
    <t>1480325.IB</t>
  </si>
  <si>
    <t>14襄高投债</t>
  </si>
  <si>
    <t>1480326.IB</t>
  </si>
  <si>
    <t>14渝园业债</t>
  </si>
  <si>
    <t>1480327.IB</t>
  </si>
  <si>
    <t>14芜湖宜居债</t>
  </si>
  <si>
    <t>1480329.IB</t>
  </si>
  <si>
    <t>14陶都债</t>
  </si>
  <si>
    <t>1480332.IB</t>
  </si>
  <si>
    <t>14绍袍江债</t>
  </si>
  <si>
    <t>1480334.IB</t>
  </si>
  <si>
    <t>14十二师债</t>
  </si>
  <si>
    <t>1480335.IB</t>
  </si>
  <si>
    <t>14孝城投债</t>
  </si>
  <si>
    <t>1480338.IB</t>
  </si>
  <si>
    <t>14苏海债</t>
  </si>
  <si>
    <t>1480340.IB</t>
  </si>
  <si>
    <t>14渝惠通债</t>
  </si>
  <si>
    <t>1480341.IB</t>
  </si>
  <si>
    <t>14青州债</t>
  </si>
  <si>
    <t>青州市宏源公有资产经营有限公司</t>
  </si>
  <si>
    <t>1480342.IB</t>
  </si>
  <si>
    <t>14恩施城投债</t>
  </si>
  <si>
    <t>恩施城市建设投资有限公司</t>
  </si>
  <si>
    <t>1480344.IB</t>
  </si>
  <si>
    <t>14金坛国发债</t>
  </si>
  <si>
    <t>1480346.IB</t>
  </si>
  <si>
    <t>14井开债</t>
  </si>
  <si>
    <t>1480348.IB</t>
  </si>
  <si>
    <t>14临桂新区债</t>
  </si>
  <si>
    <t>1480352.IB</t>
  </si>
  <si>
    <t>14金桥棚改债</t>
  </si>
  <si>
    <t>1480354.IB</t>
  </si>
  <si>
    <t>14常德德源债</t>
  </si>
  <si>
    <t>1480357.IB</t>
  </si>
  <si>
    <t>14渝南债</t>
  </si>
  <si>
    <t>1480362.IB</t>
  </si>
  <si>
    <t>14济南高新债</t>
  </si>
  <si>
    <t>1480364.IB</t>
  </si>
  <si>
    <t>14万盛经开债02</t>
  </si>
  <si>
    <t>1480367.IB</t>
  </si>
  <si>
    <t>14渝旅开债</t>
  </si>
  <si>
    <t>1480369.IB</t>
  </si>
  <si>
    <t>14孝高创债01</t>
  </si>
  <si>
    <t>1480370.IB</t>
  </si>
  <si>
    <t>14神木债</t>
  </si>
  <si>
    <t>1480371.IB</t>
  </si>
  <si>
    <t>14百色开投债</t>
  </si>
  <si>
    <t>广西百色开发投资集团有限公司</t>
  </si>
  <si>
    <t>1480373.IB</t>
  </si>
  <si>
    <t>14如东东泰债</t>
  </si>
  <si>
    <t>如东县东泰社会发展投资有限责任公司</t>
  </si>
  <si>
    <t>1480375.IB</t>
  </si>
  <si>
    <t>14天瑞集团债02</t>
  </si>
  <si>
    <t>天瑞集团股份有限公司</t>
  </si>
  <si>
    <t>山东宏河控股集团有限公司</t>
  </si>
  <si>
    <t>1480381.IB</t>
  </si>
  <si>
    <t>14南宁绿港债</t>
  </si>
  <si>
    <t>1480382.IB</t>
  </si>
  <si>
    <t>14睢宁润企债</t>
  </si>
  <si>
    <t>1480387.IB</t>
  </si>
  <si>
    <t>14晋江开发债</t>
  </si>
  <si>
    <t>福建省晋江市工业园区开发建设有限公司</t>
  </si>
  <si>
    <t>1480400.IB</t>
  </si>
  <si>
    <t>14钦州滨海债</t>
  </si>
  <si>
    <t>1480401.IB</t>
  </si>
  <si>
    <t>14合川城投债</t>
  </si>
  <si>
    <t>1480402.IB</t>
  </si>
  <si>
    <t>14临安城建债</t>
  </si>
  <si>
    <t>1480403.IB</t>
  </si>
  <si>
    <t>14淮南城投债</t>
  </si>
  <si>
    <t>1480404.IB</t>
  </si>
  <si>
    <t>14孝高创债02</t>
  </si>
  <si>
    <t>1480405.IB</t>
  </si>
  <si>
    <t>14广元建设债</t>
  </si>
  <si>
    <t>广元市园区建设投资有限公司</t>
  </si>
  <si>
    <t>1480412.IB</t>
  </si>
  <si>
    <t>14嵊州债</t>
  </si>
  <si>
    <t>1480413.IB</t>
  </si>
  <si>
    <t>14长寿经开债</t>
  </si>
  <si>
    <t>1480414.IB</t>
  </si>
  <si>
    <t>14绿原国资债</t>
  </si>
  <si>
    <t>1480415.IB</t>
  </si>
  <si>
    <t>14津水务债</t>
  </si>
  <si>
    <t>1480416.IB</t>
  </si>
  <si>
    <t>14郑州控股债</t>
  </si>
  <si>
    <t>1480417.IB</t>
  </si>
  <si>
    <t>14渝江北嘴债</t>
  </si>
  <si>
    <t>1480419.IB</t>
  </si>
  <si>
    <t>14杭拱墅债</t>
  </si>
  <si>
    <t>1480421.IB</t>
  </si>
  <si>
    <t>14曲经开建投债</t>
  </si>
  <si>
    <t>曲靖经济技术开发区建设投资集团有限公司</t>
  </si>
  <si>
    <t>1480422.IB</t>
  </si>
  <si>
    <t>14津广成债</t>
  </si>
  <si>
    <t>1480424.IB</t>
  </si>
  <si>
    <t>14淮安新城债02</t>
  </si>
  <si>
    <t>1480430.IB</t>
  </si>
  <si>
    <t>14长春农建债</t>
  </si>
  <si>
    <t>1480434.IB</t>
  </si>
  <si>
    <t>14盐城城南债</t>
  </si>
  <si>
    <t>1480436.IB</t>
  </si>
  <si>
    <t>14甘电投债</t>
  </si>
  <si>
    <t>1480437.IB</t>
  </si>
  <si>
    <t>14靖江港债</t>
  </si>
  <si>
    <t>1480440.IB</t>
  </si>
  <si>
    <t>14海资债02</t>
  </si>
  <si>
    <t>1480441.IB</t>
  </si>
  <si>
    <t>14虞城建债</t>
  </si>
  <si>
    <t>绍兴市上虞城市建设集团有限公司</t>
  </si>
  <si>
    <t>1480444.IB</t>
  </si>
  <si>
    <t>14新开元债</t>
  </si>
  <si>
    <t>1480445.IB</t>
  </si>
  <si>
    <t>14株高科债01</t>
  </si>
  <si>
    <t>1480446.IB</t>
  </si>
  <si>
    <t>14金湖债</t>
  </si>
  <si>
    <t>金湖县国有资产经营投资有限责任公司</t>
  </si>
  <si>
    <t>1480448.IB</t>
  </si>
  <si>
    <t>14迁安城投债02</t>
  </si>
  <si>
    <t>1480450.IB</t>
  </si>
  <si>
    <t>14阜宁债</t>
  </si>
  <si>
    <t>阜宁县城市投资发展有限责任公司</t>
  </si>
  <si>
    <t>1480451.IB</t>
  </si>
  <si>
    <t>14沪南汇债</t>
  </si>
  <si>
    <t>上海南汇城乡建设开发投资总公司</t>
  </si>
  <si>
    <t>1480452.IB</t>
  </si>
  <si>
    <t>14慈建债</t>
  </si>
  <si>
    <t>慈溪市建设投资集团有限公司</t>
  </si>
  <si>
    <t>1480454.IB</t>
  </si>
  <si>
    <t>14巴南经济债01</t>
  </si>
  <si>
    <t>1480459.IB</t>
  </si>
  <si>
    <t>14石景山债</t>
  </si>
  <si>
    <t>北京市石景山区国有资产经营公司</t>
  </si>
  <si>
    <t>1480460.IB</t>
  </si>
  <si>
    <t>14十堰城投债</t>
  </si>
  <si>
    <t>1480461.IB</t>
  </si>
  <si>
    <t>14渝九龙债</t>
  </si>
  <si>
    <t>1480462.IB</t>
  </si>
  <si>
    <t>14滁州城投债</t>
  </si>
  <si>
    <t>1480463.IB</t>
  </si>
  <si>
    <t>14西咸沣西债</t>
  </si>
  <si>
    <t>1480464.IB</t>
  </si>
  <si>
    <t>13锦城投债02</t>
  </si>
  <si>
    <t>1480465.IB</t>
  </si>
  <si>
    <t>14北辰科技债</t>
  </si>
  <si>
    <t>1480468.IB</t>
  </si>
  <si>
    <t>14宏桥债02</t>
  </si>
  <si>
    <t>1480469.IB</t>
  </si>
  <si>
    <t>14白沙投债</t>
  </si>
  <si>
    <t>1480470.IB</t>
  </si>
  <si>
    <t>14蒙盛祥债</t>
  </si>
  <si>
    <t>内蒙古盛祥投资有限公司</t>
  </si>
  <si>
    <t>1480472.IB</t>
  </si>
  <si>
    <t>14浏阳城建债</t>
  </si>
  <si>
    <t>1480473.IB</t>
  </si>
  <si>
    <t>14郴州百福债</t>
  </si>
  <si>
    <t>1480475.IB</t>
  </si>
  <si>
    <t>14娄底锑都债</t>
  </si>
  <si>
    <t>娄底锑都投资发展有限公司</t>
  </si>
  <si>
    <t>1480480.IB</t>
  </si>
  <si>
    <t>14揭城投债</t>
  </si>
  <si>
    <t>揭阳市城市投资建设集团有限公司</t>
  </si>
  <si>
    <t>1480481.IB</t>
  </si>
  <si>
    <t>14湖州中兴债</t>
  </si>
  <si>
    <t>1480483.IB</t>
  </si>
  <si>
    <t>14天门债</t>
  </si>
  <si>
    <t>天门市城市建设投资有限公司</t>
  </si>
  <si>
    <t>1480484.IB</t>
  </si>
  <si>
    <t>14冀建投</t>
  </si>
  <si>
    <t>1480485.IB</t>
  </si>
  <si>
    <t>14随州建投债</t>
  </si>
  <si>
    <t>1480489.IB</t>
  </si>
  <si>
    <t>14西安陆港债</t>
  </si>
  <si>
    <t>1480492.IB</t>
  </si>
  <si>
    <t>14马高新债</t>
  </si>
  <si>
    <t>1480493.IB</t>
  </si>
  <si>
    <t>14泸纳国资债</t>
  </si>
  <si>
    <t>四川纳兴实业集团有限公司</t>
  </si>
  <si>
    <t>1480495.IB</t>
  </si>
  <si>
    <t>14嘉峪关债</t>
  </si>
  <si>
    <t>嘉峪关市城市基础设施建设投资开发(集团)有限公司</t>
  </si>
  <si>
    <t>1480496.IB</t>
  </si>
  <si>
    <t>14兰国投债</t>
  </si>
  <si>
    <t>兰州国资投资(控股)建设集团有限公司</t>
  </si>
  <si>
    <t>1480497.IB</t>
  </si>
  <si>
    <t>14滨投债</t>
  </si>
  <si>
    <t>1480501.IB</t>
  </si>
  <si>
    <t>14安康高新债</t>
  </si>
  <si>
    <t>陕西安康高新产业发展投资(集团)有限公司</t>
  </si>
  <si>
    <t>1480503.IB</t>
  </si>
  <si>
    <t>14武清经开债</t>
  </si>
  <si>
    <t>1480505.IB</t>
  </si>
  <si>
    <t>14盐城东方债</t>
  </si>
  <si>
    <t>1480510.IB</t>
  </si>
  <si>
    <t>14黄陂城投债</t>
  </si>
  <si>
    <t>武汉市黄陂区城建投资开发有限公司</t>
  </si>
  <si>
    <t>1480513.IB</t>
  </si>
  <si>
    <t>14宣建债</t>
  </si>
  <si>
    <t>1480514.IB</t>
  </si>
  <si>
    <t>14鄂州城投债02</t>
  </si>
  <si>
    <t>1480516.IB</t>
  </si>
  <si>
    <t>14溧水经开债</t>
  </si>
  <si>
    <t>1480519.IB</t>
  </si>
  <si>
    <t>14张掖债</t>
  </si>
  <si>
    <t>1480520.IB</t>
  </si>
  <si>
    <t>14天瑞集团债03</t>
  </si>
  <si>
    <t>1480522.IB</t>
  </si>
  <si>
    <t>14建湖开投债</t>
  </si>
  <si>
    <t>建湖县开发区建设投资有限公司</t>
  </si>
  <si>
    <t>1480528.IB</t>
  </si>
  <si>
    <t>14世园投资债</t>
  </si>
  <si>
    <t>1480532.IB</t>
  </si>
  <si>
    <t>14乐清债</t>
  </si>
  <si>
    <t>1480533.IB</t>
  </si>
  <si>
    <t>14舟山蓬莱债</t>
  </si>
  <si>
    <t>舟山群岛新区蓬莱国有资产投资集团有限公司</t>
  </si>
  <si>
    <t>1480536.IB</t>
  </si>
  <si>
    <t>14乐山国资债</t>
  </si>
  <si>
    <t>1480538.IB</t>
  </si>
  <si>
    <t>14溧昆仑债</t>
  </si>
  <si>
    <t>溧阳昆仑城建集团有限公司</t>
  </si>
  <si>
    <t>三门县国有资产投资控股有限公司</t>
  </si>
  <si>
    <t>1480544.IB</t>
  </si>
  <si>
    <t>14新昌债01</t>
  </si>
  <si>
    <t>浙江省新昌县投资发展集团有限公司</t>
  </si>
  <si>
    <t>1480548.IB</t>
  </si>
  <si>
    <t>14鹿城债</t>
  </si>
  <si>
    <t>温州市鹿城城市发展有限公司</t>
  </si>
  <si>
    <t>1480550.IB</t>
  </si>
  <si>
    <t>14玉环交投债01</t>
  </si>
  <si>
    <t>玉环市交通投资集团有限公司</t>
  </si>
  <si>
    <t>1480551.IB</t>
  </si>
  <si>
    <t>14丹徒建投债</t>
  </si>
  <si>
    <t>镇江市丹徒区建设投资有限公司</t>
  </si>
  <si>
    <t>1480552.IB</t>
  </si>
  <si>
    <t>14岳阳惠临债</t>
  </si>
  <si>
    <t>1480555.IB</t>
  </si>
  <si>
    <t>14晋城城投债</t>
  </si>
  <si>
    <t>晋城市国有资本投资运营有限公司</t>
  </si>
  <si>
    <t>1480558.IB</t>
  </si>
  <si>
    <t>14永嘉债</t>
  </si>
  <si>
    <t>永嘉投资集团有限公司</t>
  </si>
  <si>
    <t>1480562.IB</t>
  </si>
  <si>
    <t>14连云交通债</t>
  </si>
  <si>
    <t>1480563.IB</t>
  </si>
  <si>
    <t>14穗热电债</t>
  </si>
  <si>
    <t>广州环投南沙环保能源有限公司</t>
  </si>
  <si>
    <t>1480564.IB</t>
  </si>
  <si>
    <t>14即墨旅投债</t>
  </si>
  <si>
    <t>1480565.IB</t>
  </si>
  <si>
    <t>14吴中经发债</t>
  </si>
  <si>
    <t>1480566.IB</t>
  </si>
  <si>
    <t>14渝双桥债</t>
  </si>
  <si>
    <t>1480572.IB</t>
  </si>
  <si>
    <t>14来宾工投债</t>
  </si>
  <si>
    <t>1480573.IB</t>
  </si>
  <si>
    <t>14浏阳经开债</t>
  </si>
  <si>
    <t>1480574.IB</t>
  </si>
  <si>
    <t>14中山交通债</t>
  </si>
  <si>
    <t>中山市交通发展集团有限公司</t>
  </si>
  <si>
    <t>1480575.IB</t>
  </si>
  <si>
    <t>14甘公投债02</t>
  </si>
  <si>
    <t>1480576.IB</t>
  </si>
  <si>
    <t>14长兴债</t>
  </si>
  <si>
    <t>1480577.IB</t>
  </si>
  <si>
    <t>14河源润业债</t>
  </si>
  <si>
    <t>1480579.IB</t>
  </si>
  <si>
    <t>14邳州恒润债</t>
  </si>
  <si>
    <t>1480581.IB</t>
  </si>
  <si>
    <t>14松原城开债</t>
  </si>
  <si>
    <t>1480583.IB</t>
  </si>
  <si>
    <t>14芜湖县建投债</t>
  </si>
  <si>
    <t>芜湖县建设投资有限公司</t>
  </si>
  <si>
    <t>1480588.IB</t>
  </si>
  <si>
    <t>14牟中发投债</t>
  </si>
  <si>
    <t>郑州牟中发展投资有限公司</t>
  </si>
  <si>
    <t>1480597.IB</t>
  </si>
  <si>
    <t>14博兴债</t>
  </si>
  <si>
    <t>山东省博兴县鑫达建设投资开发有限公司</t>
  </si>
  <si>
    <t>1480604.IB</t>
  </si>
  <si>
    <t>14准国资债</t>
  </si>
  <si>
    <t>1480605.IB</t>
  </si>
  <si>
    <t>14新昌债02</t>
  </si>
  <si>
    <t>1480607.IB</t>
  </si>
  <si>
    <t>14泾河债</t>
  </si>
  <si>
    <t>陕西省西咸新区泾河新城开发建设(集团)有限公司</t>
  </si>
  <si>
    <t>1523004.IB</t>
  </si>
  <si>
    <t>15天安财险</t>
  </si>
  <si>
    <t>天安财产保险股份有限公司</t>
  </si>
  <si>
    <t>1523008.IB</t>
  </si>
  <si>
    <t>15幸福人寿</t>
  </si>
  <si>
    <t>幸福人寿保险股份有限公司</t>
  </si>
  <si>
    <t>1523010.IB</t>
  </si>
  <si>
    <t>15天安人寿</t>
  </si>
  <si>
    <t>天安人寿保险股份有限公司</t>
  </si>
  <si>
    <t>1524006.IB</t>
  </si>
  <si>
    <t>15正定棚改项目债</t>
  </si>
  <si>
    <t>1524007.IB</t>
  </si>
  <si>
    <t>15匀棚改项目债</t>
  </si>
  <si>
    <t>都匀市国有资本营运有限责任公司</t>
  </si>
  <si>
    <t>1580002.IB</t>
  </si>
  <si>
    <t>15潭万楼债</t>
  </si>
  <si>
    <t>1580003.IB</t>
  </si>
  <si>
    <t>15沈铁西债</t>
  </si>
  <si>
    <t>沈阳市铁西区国有资产经营有限公司</t>
  </si>
  <si>
    <t>1580004.IB</t>
  </si>
  <si>
    <t>15达州控股债01</t>
  </si>
  <si>
    <t>达州发展(控股)有限责任公司</t>
  </si>
  <si>
    <t>1580005.IB</t>
  </si>
  <si>
    <t>15毕节建投债</t>
  </si>
  <si>
    <t>毕节市建设投资有限公司</t>
  </si>
  <si>
    <t>1580008.IB</t>
  </si>
  <si>
    <t>15鸡西国资债</t>
  </si>
  <si>
    <t>1580009.IB</t>
  </si>
  <si>
    <t>15本溪债</t>
  </si>
  <si>
    <t>1580010.IB</t>
  </si>
  <si>
    <t>15宁乡城建债</t>
  </si>
  <si>
    <t>1580011.IB</t>
  </si>
  <si>
    <t>15盘锦双台债</t>
  </si>
  <si>
    <t>盘锦市双台子区经济开发投资有限公司</t>
  </si>
  <si>
    <t>1580013.IB</t>
  </si>
  <si>
    <t>15德宏债</t>
  </si>
  <si>
    <t>德宏州宏康投资开发有限公司</t>
  </si>
  <si>
    <t>1580014.IB</t>
  </si>
  <si>
    <t>15营口沿海债</t>
  </si>
  <si>
    <t>营口沿海开发建设集团有限公司</t>
  </si>
  <si>
    <t>1580015.IB</t>
  </si>
  <si>
    <t>15梵投债</t>
  </si>
  <si>
    <t>贵州省梵净山投资控股集团有限公司</t>
  </si>
  <si>
    <t>1580019.IB</t>
  </si>
  <si>
    <t>15湘潭九华债</t>
  </si>
  <si>
    <t>1580020.IB</t>
  </si>
  <si>
    <t>15郴高科债</t>
  </si>
  <si>
    <t>1580021.IB</t>
  </si>
  <si>
    <t>15汇丰投资债</t>
  </si>
  <si>
    <t>1580024.IB</t>
  </si>
  <si>
    <t>15南空港债</t>
  </si>
  <si>
    <t>1580025.IB</t>
  </si>
  <si>
    <t>15宜春创投债</t>
  </si>
  <si>
    <t>1580027.IB</t>
  </si>
  <si>
    <t>15铜发债</t>
  </si>
  <si>
    <t>铜陵市国有资本运营控股集团有限公司</t>
  </si>
  <si>
    <t>1580028.IB</t>
  </si>
  <si>
    <t>15中区城建债</t>
  </si>
  <si>
    <t>1580032.IB</t>
  </si>
  <si>
    <t>15东方财信债</t>
  </si>
  <si>
    <t>1580034.IB</t>
  </si>
  <si>
    <t>15新沂交投债</t>
  </si>
  <si>
    <t>新沂市交通投资有限公司</t>
  </si>
  <si>
    <t>1580037.IB</t>
  </si>
  <si>
    <t>15娄底经开债</t>
  </si>
  <si>
    <t>1580038.IB</t>
  </si>
  <si>
    <t>15吉首华泰债</t>
  </si>
  <si>
    <t>1580039.IB</t>
  </si>
  <si>
    <t>15咸宁荣盛债</t>
  </si>
  <si>
    <t>1580040.IB</t>
  </si>
  <si>
    <t>15襄矿债</t>
  </si>
  <si>
    <t>山西襄矿集团有限公司</t>
  </si>
  <si>
    <t>1580041.IB</t>
  </si>
  <si>
    <t>15黔南投资债</t>
  </si>
  <si>
    <t>黔南州投资有限公司</t>
  </si>
  <si>
    <t>1580042.IB</t>
  </si>
  <si>
    <t>15丰城投债</t>
  </si>
  <si>
    <t>丰城市城市建设投资有限公司</t>
  </si>
  <si>
    <t>1580043.IB</t>
  </si>
  <si>
    <t>15天宁债</t>
  </si>
  <si>
    <t>1580044.IB</t>
  </si>
  <si>
    <t>15马经开债</t>
  </si>
  <si>
    <t>1580046.IB</t>
  </si>
  <si>
    <t>15渭南债</t>
  </si>
  <si>
    <t>1580047.IB</t>
  </si>
  <si>
    <t>15兴城建债</t>
  </si>
  <si>
    <t>1580048.IB</t>
  </si>
  <si>
    <t>15淳安新开债</t>
  </si>
  <si>
    <t>淳安县新安江生态开发集团有限公司</t>
  </si>
  <si>
    <t>1580051.IB</t>
  </si>
  <si>
    <t>15通辽天诚债01</t>
  </si>
  <si>
    <t>内蒙古科尔沁城市建设投资集团有限公司</t>
  </si>
  <si>
    <t>1580052.IB</t>
  </si>
  <si>
    <t>15泗洪债</t>
  </si>
  <si>
    <t>泗洪县宏源公有资产经营有限公司</t>
  </si>
  <si>
    <t>1580053.IB</t>
  </si>
  <si>
    <t>14巴南经济债02</t>
  </si>
  <si>
    <t>1580054.IB</t>
  </si>
  <si>
    <t>15尧都债</t>
  </si>
  <si>
    <t>1580056.IB</t>
  </si>
  <si>
    <t>15天盈债</t>
  </si>
  <si>
    <t>1580058.IB</t>
  </si>
  <si>
    <t>15兴堰投资债</t>
  </si>
  <si>
    <t>都江堰兴堰投资有限公司</t>
  </si>
  <si>
    <t>1580059.IB</t>
  </si>
  <si>
    <t>15九江置地债</t>
  </si>
  <si>
    <t>1580060.IB</t>
  </si>
  <si>
    <t>14阜新城投债02</t>
  </si>
  <si>
    <t>阜新市城市基础设施建设投资有限责任公司</t>
  </si>
  <si>
    <t>1580061.IB</t>
  </si>
  <si>
    <t>15遂宁富源债</t>
  </si>
  <si>
    <t>1580062.IB</t>
  </si>
  <si>
    <t>14三门债02</t>
  </si>
  <si>
    <t>1580063.IB</t>
  </si>
  <si>
    <t>15吐鲁番国投债</t>
  </si>
  <si>
    <t>吐鲁番地区国有资产投资经营有限责任公司</t>
  </si>
  <si>
    <t>1580064.IB</t>
  </si>
  <si>
    <t>15丰县城投债</t>
  </si>
  <si>
    <t>丰县城市投资发展集团有限公司</t>
  </si>
  <si>
    <t>1580065.IB</t>
  </si>
  <si>
    <t>15新泰债</t>
  </si>
  <si>
    <t>新泰市统筹城乡发展集团有限公司</t>
  </si>
  <si>
    <t>1580066.IB</t>
  </si>
  <si>
    <t>15梅山岛债</t>
  </si>
  <si>
    <t>1580067.IB</t>
  </si>
  <si>
    <t>15苏通债</t>
  </si>
  <si>
    <t>1580068.IB</t>
  </si>
  <si>
    <t>15沈大东债</t>
  </si>
  <si>
    <t>沈阳大东国有资产经营集团有限公司</t>
  </si>
  <si>
    <t>1580069.IB</t>
  </si>
  <si>
    <t>15洞庭新城债</t>
  </si>
  <si>
    <t>1580070.IB</t>
  </si>
  <si>
    <t>14玉环交投债02</t>
  </si>
  <si>
    <t>1580072.IB</t>
  </si>
  <si>
    <t>15宜城投债</t>
  </si>
  <si>
    <t>1580073.IB</t>
  </si>
  <si>
    <t>15怀化经开债</t>
  </si>
  <si>
    <t>1580074.IB</t>
  </si>
  <si>
    <t>15益高新债</t>
  </si>
  <si>
    <t>1580075.IB</t>
  </si>
  <si>
    <t>15广安债</t>
  </si>
  <si>
    <t>1580077.IB</t>
  </si>
  <si>
    <t>15绍兴柯岩债</t>
  </si>
  <si>
    <t>绍兴柯岩建设投资有限公司</t>
  </si>
  <si>
    <t>1580079.IB</t>
  </si>
  <si>
    <t>15沪闵行债</t>
  </si>
  <si>
    <t>上海闵行城市建设投资开发有限公司</t>
  </si>
  <si>
    <t>1580080.IB</t>
  </si>
  <si>
    <t>15黄河矿业债</t>
  </si>
  <si>
    <t>陕西黄河矿业(集团)有限责任公司</t>
  </si>
  <si>
    <t>1580081.IB</t>
  </si>
  <si>
    <t>15宜兴城建债</t>
  </si>
  <si>
    <t>宜兴市城建文旅集团有限公司</t>
  </si>
  <si>
    <t>1580082.IB</t>
  </si>
  <si>
    <t>15邛崃债</t>
  </si>
  <si>
    <t>邛崃市建设投资集团有限公司</t>
  </si>
  <si>
    <t>1580083.IB</t>
  </si>
  <si>
    <t>15白云工投债</t>
  </si>
  <si>
    <t>贵阳白云工业发展投资有限公司</t>
  </si>
  <si>
    <t>1580084.IB</t>
  </si>
  <si>
    <t>15包科教债</t>
  </si>
  <si>
    <t>包头市科教实业发展有限公司</t>
  </si>
  <si>
    <t>1580085.IB</t>
  </si>
  <si>
    <t>15郫县国投债</t>
  </si>
  <si>
    <t>1580086.IB</t>
  </si>
  <si>
    <t>15东南债</t>
  </si>
  <si>
    <t>1580088.IB</t>
  </si>
  <si>
    <t>15东营债</t>
  </si>
  <si>
    <t>东营市城市资产经营有限公司</t>
  </si>
  <si>
    <t>1580096.IB</t>
  </si>
  <si>
    <t>15渝铜梁债</t>
  </si>
  <si>
    <t>1580098.IB</t>
  </si>
  <si>
    <t>15阳江债</t>
  </si>
  <si>
    <t>1580100.IB</t>
  </si>
  <si>
    <t>15越都债</t>
  </si>
  <si>
    <t>1580101.IB</t>
  </si>
  <si>
    <t>15石狮城投债</t>
  </si>
  <si>
    <t>石狮市城市建设有限公司</t>
  </si>
  <si>
    <t>1580102.IB</t>
  </si>
  <si>
    <t>15联峰债</t>
  </si>
  <si>
    <t>江苏联峰实业有限公司</t>
  </si>
  <si>
    <t>1580103.IB</t>
  </si>
  <si>
    <t>15海城投债</t>
  </si>
  <si>
    <t>1580105.IB</t>
  </si>
  <si>
    <t>15洋口港债</t>
  </si>
  <si>
    <t>江苏洋口港建设发展集团有限公司</t>
  </si>
  <si>
    <t>1580106.IB</t>
  </si>
  <si>
    <t>15滨中海债</t>
  </si>
  <si>
    <t>滨州市中海创业投资集团有限公司</t>
  </si>
  <si>
    <t>1580107.IB</t>
  </si>
  <si>
    <t>15庐江城投债</t>
  </si>
  <si>
    <t>1580110.IB</t>
  </si>
  <si>
    <t>15高要国资债</t>
  </si>
  <si>
    <t>肇庆市高要区国有资产经营有限公司</t>
  </si>
  <si>
    <t>1580111.IB</t>
  </si>
  <si>
    <t>15乌经开债</t>
  </si>
  <si>
    <t>1580112.IB</t>
  </si>
  <si>
    <t>15津铁投债</t>
  </si>
  <si>
    <t>天津铁路建设投资控股(集团)有限公司</t>
  </si>
  <si>
    <t>1580113.IB</t>
  </si>
  <si>
    <t>15阿克苏信诚债</t>
  </si>
  <si>
    <t>阿克苏信诚资产投资经营有限责任公司</t>
  </si>
  <si>
    <t>1580115.IB</t>
  </si>
  <si>
    <t>14株高科债02</t>
  </si>
  <si>
    <t>1580116.IB</t>
  </si>
  <si>
    <t>15新余渝水债</t>
  </si>
  <si>
    <t>新余市渝水区城区建设投资开发公司</t>
  </si>
  <si>
    <t>1580117.IB</t>
  </si>
  <si>
    <t>15津融集团债</t>
  </si>
  <si>
    <t>1580118.IB</t>
  </si>
  <si>
    <t>15迁安债</t>
  </si>
  <si>
    <t>迁安市兴源水务产业投资有限公司</t>
  </si>
  <si>
    <t>1580119.IB</t>
  </si>
  <si>
    <t>15瓯海城投债</t>
  </si>
  <si>
    <t>浙江瓯海城市建设投资集团有限公司</t>
  </si>
  <si>
    <t>1580121.IB</t>
  </si>
  <si>
    <t>15渝悦投债</t>
  </si>
  <si>
    <t>1580122.IB</t>
  </si>
  <si>
    <t>15马花山债</t>
  </si>
  <si>
    <t>马鞍山市花山区城市发展投资集团有限责任公司</t>
  </si>
  <si>
    <t>1580123.IB</t>
  </si>
  <si>
    <t>15梅州金叶债</t>
  </si>
  <si>
    <t>梅州市新金叶发展公司</t>
  </si>
  <si>
    <t>1580124.IB</t>
  </si>
  <si>
    <t>15丹阳高新债</t>
  </si>
  <si>
    <t>丹阳市开发区高新技术产业发展有限公司</t>
  </si>
  <si>
    <t>1580126.IB</t>
  </si>
  <si>
    <t>15桂林债</t>
  </si>
  <si>
    <t>桂林市经济建设投资总公司</t>
  </si>
  <si>
    <t>1580127.IB</t>
  </si>
  <si>
    <t>15淮城债</t>
  </si>
  <si>
    <t>1580128.IB</t>
  </si>
  <si>
    <t>15漳经发债</t>
  </si>
  <si>
    <t>1580129.IB</t>
  </si>
  <si>
    <t>15绍兴城改债</t>
  </si>
  <si>
    <t>绍兴市城中村改造建设投资有限公司</t>
  </si>
  <si>
    <t>1580130.IB</t>
  </si>
  <si>
    <t>15遵义道桥债</t>
  </si>
  <si>
    <t>遵义道桥建设(集团)有限公司</t>
  </si>
  <si>
    <t>1580131.IB</t>
  </si>
  <si>
    <t>15大足园建债</t>
  </si>
  <si>
    <t>1580133.IB</t>
  </si>
  <si>
    <t>15江门高新债</t>
  </si>
  <si>
    <t>1580134.IB</t>
  </si>
  <si>
    <t>15津环城债</t>
  </si>
  <si>
    <t>1580136.IB</t>
  </si>
  <si>
    <t>15济宁高新债</t>
  </si>
  <si>
    <t>1580137.IB</t>
  </si>
  <si>
    <t>15巢城投债</t>
  </si>
  <si>
    <t>1580138.IB</t>
  </si>
  <si>
    <t>15沈阳经济区债</t>
  </si>
  <si>
    <t>沈阳近海腾达投资有限公司,新民市国有资产经营有限责任公司,沈阳华锦资产经营有限公司</t>
  </si>
  <si>
    <t>1580139.IB</t>
  </si>
  <si>
    <t>15通辽天诚债02</t>
  </si>
  <si>
    <t>1580140.IB</t>
  </si>
  <si>
    <t>15连江国资债</t>
  </si>
  <si>
    <t>福建省连江县国有资产投资运营有限公司</t>
  </si>
  <si>
    <t>1580143.IB</t>
  </si>
  <si>
    <t>15黄石城投债</t>
  </si>
  <si>
    <t>1580144.IB</t>
  </si>
  <si>
    <t>15绍新城债</t>
  </si>
  <si>
    <t>1580146.IB</t>
  </si>
  <si>
    <t>15呼伦贝尔债</t>
  </si>
  <si>
    <t>呼伦贝尔市投资有限责任公司</t>
  </si>
  <si>
    <t>1580148.IB</t>
  </si>
  <si>
    <t>15兴泰债</t>
  </si>
  <si>
    <t>1580150.IB</t>
  </si>
  <si>
    <t>15湘铁投债</t>
  </si>
  <si>
    <t>湖南铁路建设投资有限公司</t>
  </si>
  <si>
    <t>1580152.IB</t>
  </si>
  <si>
    <t>15太仓科文债</t>
  </si>
  <si>
    <t>太仓市科教文化发展有限公司</t>
  </si>
  <si>
    <t>1580153.IB</t>
  </si>
  <si>
    <t>15建发房产债</t>
  </si>
  <si>
    <t>1580154.IB</t>
  </si>
  <si>
    <t>15蜀州城投债</t>
  </si>
  <si>
    <t>1580157.IB</t>
  </si>
  <si>
    <t>15九江城投债</t>
  </si>
  <si>
    <t>1580158.IB</t>
  </si>
  <si>
    <t>15邯郸建投债</t>
  </si>
  <si>
    <t>邯郸市建设投资集团有限公司</t>
  </si>
  <si>
    <t>1580161.IB</t>
  </si>
  <si>
    <t>15建湖债</t>
  </si>
  <si>
    <t>1580162.IB</t>
  </si>
  <si>
    <t>15赣城债</t>
  </si>
  <si>
    <t>1580163.IB</t>
  </si>
  <si>
    <t>15滕建投债</t>
  </si>
  <si>
    <t>山东滕建投资集团有限公司</t>
  </si>
  <si>
    <t>1580165.IB</t>
  </si>
  <si>
    <t>15椒江债</t>
  </si>
  <si>
    <t>1580166.IB</t>
  </si>
  <si>
    <t>15海基债</t>
  </si>
  <si>
    <t>海航基础产业集团有限公司</t>
  </si>
  <si>
    <t>1580167.IB</t>
  </si>
  <si>
    <t>15大洼城投债</t>
  </si>
  <si>
    <t>大洼县城市建设投资有限公司</t>
  </si>
  <si>
    <t>1580170.IB</t>
  </si>
  <si>
    <t>15冀广网络债01</t>
  </si>
  <si>
    <t>1580171.IB</t>
  </si>
  <si>
    <t>15邗城建债</t>
  </si>
  <si>
    <t>1580172.IB</t>
  </si>
  <si>
    <t>15锡山债</t>
  </si>
  <si>
    <t>1580175.IB</t>
  </si>
  <si>
    <t>15潍坊高新债</t>
  </si>
  <si>
    <t>1580177.IB</t>
  </si>
  <si>
    <t>15历城债</t>
  </si>
  <si>
    <t>济南市历城区国有资产运营有限公司</t>
  </si>
  <si>
    <t>1580180.IB</t>
  </si>
  <si>
    <t>15牡新区债</t>
  </si>
  <si>
    <t>牡丹江新区城市投资有限公司</t>
  </si>
  <si>
    <t>1580184.IB</t>
  </si>
  <si>
    <t>15陕西东岭债</t>
  </si>
  <si>
    <t>1580187.IB</t>
  </si>
  <si>
    <t>15喀城投债</t>
  </si>
  <si>
    <t>喀什城建投资集团有限公司</t>
  </si>
  <si>
    <t>1580189.IB</t>
  </si>
  <si>
    <t>15渤海水产债</t>
  </si>
  <si>
    <t>潍坊渤海水产综合开发有限公司</t>
  </si>
  <si>
    <t>1580191.IB</t>
  </si>
  <si>
    <t>15鹰潭高新债</t>
  </si>
  <si>
    <t>1580192.IB</t>
  </si>
  <si>
    <t>15郑州经开债</t>
  </si>
  <si>
    <t>1580195.IB</t>
  </si>
  <si>
    <t>15徐州新盛债</t>
  </si>
  <si>
    <t>1580196.IB</t>
  </si>
  <si>
    <t>15当涂债</t>
  </si>
  <si>
    <t>当涂县城乡建设投资有限责任公司</t>
  </si>
  <si>
    <t>1580198.IB</t>
  </si>
  <si>
    <t>15荆高新债</t>
  </si>
  <si>
    <t>1580199.IB</t>
  </si>
  <si>
    <t>15中关村债</t>
  </si>
  <si>
    <t>1580200.IB</t>
  </si>
  <si>
    <t>15老河口债</t>
  </si>
  <si>
    <t>1580201.IB</t>
  </si>
  <si>
    <t>15丽水债</t>
  </si>
  <si>
    <t>1580208.IB</t>
  </si>
  <si>
    <t>15万州平湖债</t>
  </si>
  <si>
    <t>1580209.IB</t>
  </si>
  <si>
    <t>15博投债</t>
  </si>
  <si>
    <t>1580212.IB</t>
  </si>
  <si>
    <t>15淄般阳债</t>
  </si>
  <si>
    <t>淄博般阳城市资产经营有限公司</t>
  </si>
  <si>
    <t>1580214.IB</t>
  </si>
  <si>
    <t>15江油债</t>
  </si>
  <si>
    <t>江油鸿飞投资(集团)有限公司</t>
  </si>
  <si>
    <t>1580216.IB</t>
  </si>
  <si>
    <t>15沭阳金源债</t>
  </si>
  <si>
    <t>1580217.IB</t>
  </si>
  <si>
    <t>15汝州债</t>
  </si>
  <si>
    <t>汝州市鑫源投资有限公司</t>
  </si>
  <si>
    <t>1580218.IB</t>
  </si>
  <si>
    <t>15邵武国投债</t>
  </si>
  <si>
    <t>邵武市城建国有资产投资营运有限公司</t>
  </si>
  <si>
    <t>1580219.IB</t>
  </si>
  <si>
    <t>15高邮债</t>
  </si>
  <si>
    <t>高邮市建设投资发展集团有限公司</t>
  </si>
  <si>
    <t>1580224.IB</t>
  </si>
  <si>
    <t>15黑山债</t>
  </si>
  <si>
    <t>黑山通和资产经营有限公司</t>
  </si>
  <si>
    <t>1580225.IB</t>
  </si>
  <si>
    <t>15武夷新区债</t>
  </si>
  <si>
    <t>1580227.IB</t>
  </si>
  <si>
    <t>15铜城投债</t>
  </si>
  <si>
    <t>1580231.IB</t>
  </si>
  <si>
    <t>15伊宁债</t>
  </si>
  <si>
    <t>1580232.IB</t>
  </si>
  <si>
    <t>15津地铁债</t>
  </si>
  <si>
    <t>1580233.IB</t>
  </si>
  <si>
    <t>15大同建投债</t>
  </si>
  <si>
    <t>大同市经济建设投资集团有限责任公司</t>
  </si>
  <si>
    <t>1580234.IB</t>
  </si>
  <si>
    <t>15浏阳新城债</t>
  </si>
  <si>
    <t>1580240.IB</t>
  </si>
  <si>
    <t>15通高新债</t>
  </si>
  <si>
    <t>1580242.IB</t>
  </si>
  <si>
    <t>15邳州经发债</t>
  </si>
  <si>
    <t>邳州经开控股集团有限公司</t>
  </si>
  <si>
    <t>1580243.IB</t>
  </si>
  <si>
    <t>15贵阳路桥债</t>
  </si>
  <si>
    <t>贵州贵安建设集团有限公司</t>
  </si>
  <si>
    <t>1580244.IB</t>
  </si>
  <si>
    <t>15泰兴虹桥债</t>
  </si>
  <si>
    <t>1580247.IB</t>
  </si>
  <si>
    <t>15芜湖新马债</t>
  </si>
  <si>
    <t>1580249.IB</t>
  </si>
  <si>
    <t>15沛县城投债</t>
  </si>
  <si>
    <t>1580250.IB</t>
  </si>
  <si>
    <t>15苍南国投债</t>
  </si>
  <si>
    <t>1580257.IB</t>
  </si>
  <si>
    <t>15武清国投债</t>
  </si>
  <si>
    <t>1580258.IB</t>
  </si>
  <si>
    <t>15天心01</t>
  </si>
  <si>
    <t>1580259.IB</t>
  </si>
  <si>
    <t>15河池债</t>
  </si>
  <si>
    <t>河池市城市投资建设发展有限公司</t>
  </si>
  <si>
    <t>1580261.IB</t>
  </si>
  <si>
    <t>15云能源债</t>
  </si>
  <si>
    <t>1580263.IB</t>
  </si>
  <si>
    <t>15任丘建投债</t>
  </si>
  <si>
    <t>任丘市建设投资集团有限公司</t>
  </si>
  <si>
    <t>1580264.IB</t>
  </si>
  <si>
    <t>15贵阳轨道可续期债</t>
  </si>
  <si>
    <t>1580266.IB</t>
  </si>
  <si>
    <t>15睢宁润企债</t>
  </si>
  <si>
    <t>1580267.IB</t>
  </si>
  <si>
    <t>15蒙金隆债</t>
  </si>
  <si>
    <t>内蒙古金隆工业园区开发建设有限公司</t>
  </si>
  <si>
    <t>1580268.IB</t>
  </si>
  <si>
    <t>15平崆旅债</t>
  </si>
  <si>
    <t>平凉文化旅游产业投资集团有限责任公司</t>
  </si>
  <si>
    <t>1580270.IB</t>
  </si>
  <si>
    <t>15湘江建开债</t>
  </si>
  <si>
    <t>株洲市湘江风光带建设开发有限公司</t>
  </si>
  <si>
    <t>1580271.IB</t>
  </si>
  <si>
    <t>15桂阳城投债</t>
  </si>
  <si>
    <t>桂阳县城市建设投资有限公司</t>
  </si>
  <si>
    <t>1580273.IB</t>
  </si>
  <si>
    <t>15海航债</t>
  </si>
  <si>
    <t>海航集团有限公司</t>
  </si>
  <si>
    <t>1580274.IB</t>
  </si>
  <si>
    <t>15海安城改债</t>
  </si>
  <si>
    <t>1580275.IB</t>
  </si>
  <si>
    <t>15赣陶瓷债</t>
  </si>
  <si>
    <t>1580277.IB</t>
  </si>
  <si>
    <t>15曲靖麒麟债</t>
  </si>
  <si>
    <t>曲靖市麒麟区城乡建设投资(集团)有限公司</t>
  </si>
  <si>
    <t>1580279.IB</t>
  </si>
  <si>
    <t>15西咸秦汉债</t>
  </si>
  <si>
    <t>1580282.IB</t>
  </si>
  <si>
    <t>15凯嘉债</t>
  </si>
  <si>
    <t>山西凯嘉能源集团有限公司</t>
  </si>
  <si>
    <t>1580283.IB</t>
  </si>
  <si>
    <t>15金昌建投债</t>
  </si>
  <si>
    <t>金昌市建设投资开发(集团)有限责任公司</t>
  </si>
  <si>
    <t>1580285.IB</t>
  </si>
  <si>
    <t>15巴中国资债</t>
  </si>
  <si>
    <t>1580286.IB</t>
  </si>
  <si>
    <t>15达州控股债02</t>
  </si>
  <si>
    <t>1580287.IB</t>
  </si>
  <si>
    <t>15海航机场债</t>
  </si>
  <si>
    <t>海航机场集团有限公司</t>
  </si>
  <si>
    <t>1580289.IB</t>
  </si>
  <si>
    <t>15日照债</t>
  </si>
  <si>
    <t>1580290.IB</t>
  </si>
  <si>
    <t>15义乌城投债</t>
  </si>
  <si>
    <t>义乌市城市投资建设集团有限公司</t>
  </si>
  <si>
    <t>1580293.IB</t>
  </si>
  <si>
    <t>15昌乐债</t>
  </si>
  <si>
    <t>昌乐县新城发展有限公司</t>
  </si>
  <si>
    <t>1580295.IB</t>
  </si>
  <si>
    <t>15海陵债</t>
  </si>
  <si>
    <t>1580298.IB</t>
  </si>
  <si>
    <t>15鄂供销债</t>
  </si>
  <si>
    <t>1580300.IB</t>
  </si>
  <si>
    <t>15兴义信恒债</t>
  </si>
  <si>
    <t>兴义市信恒城市建设投资有限公司</t>
  </si>
  <si>
    <t>1580301.IB</t>
  </si>
  <si>
    <t>15赣和济债</t>
  </si>
  <si>
    <t>1580303.IB</t>
  </si>
  <si>
    <t>15兴安债</t>
  </si>
  <si>
    <t>兴安盟城市发展投资经营有限责任公司</t>
  </si>
  <si>
    <t>1580304.IB</t>
  </si>
  <si>
    <t>15凯里城投债</t>
  </si>
  <si>
    <t>贵州省凯里城镇建设投资有限公司</t>
  </si>
  <si>
    <t>1580305.IB</t>
  </si>
  <si>
    <t>15威海建投债</t>
  </si>
  <si>
    <t>威海蓝创建设投资有限公司</t>
  </si>
  <si>
    <t>营口市老边区城市建设投资发展有限公司</t>
  </si>
  <si>
    <t>1580308.IB</t>
  </si>
  <si>
    <t>15盐高新债</t>
  </si>
  <si>
    <t>1580311.IB</t>
  </si>
  <si>
    <t>15黔畅达专项债</t>
  </si>
  <si>
    <t>黔东南州交通旅游建设投资(集团)有限责任公司</t>
  </si>
  <si>
    <t>1580312.IB</t>
  </si>
  <si>
    <t>15凤城债</t>
  </si>
  <si>
    <t>凤城市现代产业园区开发建设投资有限公司</t>
  </si>
  <si>
    <t>1580313.IB</t>
  </si>
  <si>
    <t>15汨罗城投债</t>
  </si>
  <si>
    <t>湖南省楚之晟控股实业集团有限公司</t>
  </si>
  <si>
    <t>1580314.IB</t>
  </si>
  <si>
    <t>15仁寿债</t>
  </si>
  <si>
    <t>仁寿发展投资集团有限公司</t>
  </si>
  <si>
    <t>1580315.IB</t>
  </si>
  <si>
    <t>15内双创债</t>
  </si>
  <si>
    <t>内江建工集团有限责任公司</t>
  </si>
  <si>
    <t>1580316.IB</t>
  </si>
  <si>
    <t>15潜江城投债</t>
  </si>
  <si>
    <t>1580317.IB</t>
  </si>
  <si>
    <t>15浙滨债</t>
  </si>
  <si>
    <t>1580318.IB</t>
  </si>
  <si>
    <t>15响水债</t>
  </si>
  <si>
    <t>响水县灌江控股集团有限公司</t>
  </si>
  <si>
    <t>1580323.IB</t>
  </si>
  <si>
    <t>15潼南债</t>
  </si>
  <si>
    <t>1580324.IB</t>
  </si>
  <si>
    <t>15梅县建投债</t>
  </si>
  <si>
    <t>梅州市梅县区伟业基础设施建设投资有限公司</t>
  </si>
  <si>
    <t>1580326.IB</t>
  </si>
  <si>
    <t>15渝缙云债</t>
  </si>
  <si>
    <t>1580327.IB</t>
  </si>
  <si>
    <t>15黔东湖建投债</t>
  </si>
  <si>
    <t>贵州东湖新城市建设投资有限公司</t>
  </si>
  <si>
    <t>1580329.IB</t>
  </si>
  <si>
    <t>15沣东债</t>
  </si>
  <si>
    <t>西安沣东发展集团有限公司</t>
  </si>
  <si>
    <t>1623004.IB</t>
  </si>
  <si>
    <t>16阳光人寿</t>
  </si>
  <si>
    <t>阳光人寿保险股份有限公司</t>
  </si>
  <si>
    <t>1623007.IB</t>
  </si>
  <si>
    <t>16长安保险</t>
  </si>
  <si>
    <t>长安责任保险股份有限公司</t>
  </si>
  <si>
    <t>1624001.IB</t>
  </si>
  <si>
    <t>16如东棚改项目债</t>
  </si>
  <si>
    <t>1624004.IB</t>
  </si>
  <si>
    <t>16奉化危改项目债</t>
  </si>
  <si>
    <t>1624008.IB</t>
  </si>
  <si>
    <t>16宁棚改项目债01</t>
  </si>
  <si>
    <t>1624010.IB</t>
  </si>
  <si>
    <t>16盘县棚改项目债</t>
  </si>
  <si>
    <t>贵州宏财投资集团有限责任公司</t>
  </si>
  <si>
    <t>1624011.IB</t>
  </si>
  <si>
    <t>16惠山棚改项目债</t>
  </si>
  <si>
    <t>无锡沪宁城铁惠山站区投资开发建设有限公司</t>
  </si>
  <si>
    <t>1624012.IB</t>
  </si>
  <si>
    <t>16寒亭停车项目债</t>
  </si>
  <si>
    <t>潍坊公信国有资产经营有限公司</t>
  </si>
  <si>
    <t>1624014.IB</t>
  </si>
  <si>
    <t>16邵阳湘商项目债</t>
  </si>
  <si>
    <t>1624015.IB</t>
  </si>
  <si>
    <t>16丰棚改项目债</t>
  </si>
  <si>
    <t>1624016.IB</t>
  </si>
  <si>
    <t>16如东公租项目债</t>
  </si>
  <si>
    <t>如东县新天地投资发展有限公司</t>
  </si>
  <si>
    <t>1624020.IB</t>
  </si>
  <si>
    <t>16大足棚改项目债</t>
  </si>
  <si>
    <t>1624021.IB</t>
  </si>
  <si>
    <t>16荆门管廊项目债</t>
  </si>
  <si>
    <t>1624028.IB</t>
  </si>
  <si>
    <t>16建湖棚改项目债</t>
  </si>
  <si>
    <t>1624029.IB</t>
  </si>
  <si>
    <t>16宁棚改项目债02</t>
  </si>
  <si>
    <t>1624036.IB</t>
  </si>
  <si>
    <t>16中岳棚改项目债</t>
  </si>
  <si>
    <t>河北中岳城市建设投资有限公司</t>
  </si>
  <si>
    <t>1680001.IB</t>
  </si>
  <si>
    <t>16永州经投债</t>
  </si>
  <si>
    <t>1680002.IB</t>
  </si>
  <si>
    <t>16常德城投债</t>
  </si>
  <si>
    <t>1680003.IB</t>
  </si>
  <si>
    <t>16新沂债</t>
  </si>
  <si>
    <t>1680004.IB</t>
  </si>
  <si>
    <t>16枝江国资债01</t>
  </si>
  <si>
    <t>枝江市国有资产经营中心</t>
  </si>
  <si>
    <t>1680005.IB</t>
  </si>
  <si>
    <t>16产建双创专项债</t>
  </si>
  <si>
    <t>1680006.IB</t>
  </si>
  <si>
    <t>16平阳债</t>
  </si>
  <si>
    <t>1680007.IB</t>
  </si>
  <si>
    <t>16仪征债</t>
  </si>
  <si>
    <t>1680008.IB</t>
  </si>
  <si>
    <t>16衡阳交投债</t>
  </si>
  <si>
    <t>1680010.IB</t>
  </si>
  <si>
    <t>16浏阳经开债01</t>
  </si>
  <si>
    <t>1680011.IB</t>
  </si>
  <si>
    <t>16开福城投债01</t>
  </si>
  <si>
    <t>长沙开福城市建设投资有限公司</t>
  </si>
  <si>
    <t>1680013.IB</t>
  </si>
  <si>
    <t>16十堰管廊债</t>
  </si>
  <si>
    <t>1680016.IB</t>
  </si>
  <si>
    <t>16郴州福城债</t>
  </si>
  <si>
    <t>郴州福城高新投资有限公司</t>
  </si>
  <si>
    <t>1680017.IB</t>
  </si>
  <si>
    <t>16奥德01</t>
  </si>
  <si>
    <t>1680018.IB</t>
  </si>
  <si>
    <t>16四会国资债</t>
  </si>
  <si>
    <t>四会市国有资产经营总公司</t>
  </si>
  <si>
    <t>湖南邵东生态产业园开发建设投资有限责任公司</t>
  </si>
  <si>
    <t>1680020.IB</t>
  </si>
  <si>
    <t>16宁乡经开债</t>
  </si>
  <si>
    <t>1680021.IB</t>
  </si>
  <si>
    <t>16禹州债</t>
  </si>
  <si>
    <t>禹州市投资总公司</t>
  </si>
  <si>
    <t>1680022.IB</t>
  </si>
  <si>
    <t>16兴资债</t>
  </si>
  <si>
    <t>资中县兴资投资开发集团有限责任公司</t>
  </si>
  <si>
    <t>1680023.IB</t>
  </si>
  <si>
    <t>16瑞安债</t>
  </si>
  <si>
    <t>瑞安市国有资产投资集团有限公司</t>
  </si>
  <si>
    <t>1680024.IB</t>
  </si>
  <si>
    <t>16六盘水开投债</t>
  </si>
  <si>
    <t>1680025.IB</t>
  </si>
  <si>
    <t>16娄底锑都债</t>
  </si>
  <si>
    <t>1680026.IB</t>
  </si>
  <si>
    <t>16六盘水住投债</t>
  </si>
  <si>
    <t>六盘水市民生产业投资集团有限责任公司</t>
  </si>
  <si>
    <t>1680027.IB</t>
  </si>
  <si>
    <t>16嘉鱼债</t>
  </si>
  <si>
    <t>嘉鱼县城镇建设投资有限公司</t>
  </si>
  <si>
    <t>1680028.IB</t>
  </si>
  <si>
    <t>16黄冈城投债</t>
  </si>
  <si>
    <t>1680030.IB</t>
  </si>
  <si>
    <t>16泗阳债</t>
  </si>
  <si>
    <t>泗阳县民康农村经济发展有限公司</t>
  </si>
  <si>
    <t>1680031.IB</t>
  </si>
  <si>
    <t>16瓯海专项债</t>
  </si>
  <si>
    <t>1680032.IB</t>
  </si>
  <si>
    <t>16阆中名城债</t>
  </si>
  <si>
    <t>四川阆中名城经营投资有限公司</t>
  </si>
  <si>
    <t>1680033.IB</t>
  </si>
  <si>
    <t>16醴陵高新债</t>
  </si>
  <si>
    <t>醴陵市高新技术产业发展集团有限公司</t>
  </si>
  <si>
    <t>1680035.IB</t>
  </si>
  <si>
    <t>16阿勒泰</t>
  </si>
  <si>
    <t>阿勒泰地区国有资产投资经营有限公司</t>
  </si>
  <si>
    <t>1680036.IB</t>
  </si>
  <si>
    <t>16遵经开债</t>
  </si>
  <si>
    <t>1680037.IB</t>
  </si>
  <si>
    <t>16大理海东债</t>
  </si>
  <si>
    <t>大理海东开发投资集团有限公司</t>
  </si>
  <si>
    <t>1680040.IB</t>
  </si>
  <si>
    <t>16新密财源债</t>
  </si>
  <si>
    <t>1680041.IB</t>
  </si>
  <si>
    <t>16雨花城投债</t>
  </si>
  <si>
    <t>1680043.IB</t>
  </si>
  <si>
    <t>16富春山居债</t>
  </si>
  <si>
    <t>1680044.IB</t>
  </si>
  <si>
    <t>16威海债</t>
  </si>
  <si>
    <t>1680045.IB</t>
  </si>
  <si>
    <t>16高密债</t>
  </si>
  <si>
    <t>高密市国有资产经营投资有限公司</t>
  </si>
  <si>
    <t>1680046.IB</t>
  </si>
  <si>
    <t>16观山湖债01</t>
  </si>
  <si>
    <t>贵阳观山湖投资(集团)有限公司</t>
  </si>
  <si>
    <t>1680047.IB</t>
  </si>
  <si>
    <t>16丹投债</t>
  </si>
  <si>
    <t>1680048.IB</t>
  </si>
  <si>
    <t>16襄阳经开债</t>
  </si>
  <si>
    <t>襄阳东津国有资本投资集团有限公司</t>
  </si>
  <si>
    <t>1680049.IB</t>
  </si>
  <si>
    <t>16井开债</t>
  </si>
  <si>
    <t>1680050.IB</t>
  </si>
  <si>
    <t>16岳阳专项债</t>
  </si>
  <si>
    <t>1680051.IB</t>
  </si>
  <si>
    <t>16万宝开投债01</t>
  </si>
  <si>
    <t>1680058.IB</t>
  </si>
  <si>
    <t>16盐都债</t>
  </si>
  <si>
    <t>1680059.IB</t>
  </si>
  <si>
    <t>16吉市城建债</t>
  </si>
  <si>
    <t>1680062.IB</t>
  </si>
  <si>
    <t>16泸州兴阳债</t>
  </si>
  <si>
    <t>泸州兴阳投资集团有限公司</t>
  </si>
  <si>
    <t>1680063.IB</t>
  </si>
  <si>
    <t>16平潭交投债</t>
  </si>
  <si>
    <t>平潭综合实验区交通投资集团有限公司</t>
  </si>
  <si>
    <t>1680065.IB</t>
  </si>
  <si>
    <t>16普湾债</t>
  </si>
  <si>
    <t>1680066.IB</t>
  </si>
  <si>
    <t>16玉鑫债</t>
  </si>
  <si>
    <t>和田玉鑫国有资产投资经营有限责任公司</t>
  </si>
  <si>
    <t>1680070.IB</t>
  </si>
  <si>
    <t>16共青城债</t>
  </si>
  <si>
    <t>共青城财政管理投资有限公司</t>
  </si>
  <si>
    <t>1680071.IB</t>
  </si>
  <si>
    <t>16苏州恒澄债</t>
  </si>
  <si>
    <t>1680072.IB</t>
  </si>
  <si>
    <t>16齐河债</t>
  </si>
  <si>
    <t>齐河县城市经营建设投资有限公司</t>
  </si>
  <si>
    <t>1680073.IB</t>
  </si>
  <si>
    <t>16鼎力专项债</t>
  </si>
  <si>
    <t>1680074.IB</t>
  </si>
  <si>
    <t>16新天专项债</t>
  </si>
  <si>
    <t>1680076.IB</t>
  </si>
  <si>
    <t>16柳州投控债</t>
  </si>
  <si>
    <t>1680078.IB</t>
  </si>
  <si>
    <t>16鲁信集团债</t>
  </si>
  <si>
    <t>1680080.IB</t>
  </si>
  <si>
    <t>16鲁铁投债</t>
  </si>
  <si>
    <t>山东铁路投资控股集团有限公司</t>
  </si>
  <si>
    <t>1680081.IB</t>
  </si>
  <si>
    <t>16观山湖债02</t>
  </si>
  <si>
    <t>1680082.IB</t>
  </si>
  <si>
    <t>16建安债</t>
  </si>
  <si>
    <t>1680083.IB</t>
  </si>
  <si>
    <t>16永兴银都债</t>
  </si>
  <si>
    <t>永兴银都投资发展集团有限公司</t>
  </si>
  <si>
    <t>1680084.IB</t>
  </si>
  <si>
    <t>16广元建设债</t>
  </si>
  <si>
    <t>1680085.IB</t>
  </si>
  <si>
    <t>16安经开债</t>
  </si>
  <si>
    <t>1680086.IB</t>
  </si>
  <si>
    <t>16阿克苏债</t>
  </si>
  <si>
    <t>1680088.IB</t>
  </si>
  <si>
    <t>16唐山金控债</t>
  </si>
  <si>
    <t>唐山金融控股集团股份有限公司</t>
  </si>
  <si>
    <t>1680089.IB</t>
  </si>
  <si>
    <t>16下城债</t>
  </si>
  <si>
    <t>1680091.IB</t>
  </si>
  <si>
    <t>16汇盛投资债</t>
  </si>
  <si>
    <t>浙江汇盛投资集团有限公司</t>
  </si>
  <si>
    <t>1680092.IB</t>
  </si>
  <si>
    <t>16铜建专项债</t>
  </si>
  <si>
    <t>1680093.IB</t>
  </si>
  <si>
    <t>15老边02</t>
  </si>
  <si>
    <t>1680094.IB</t>
  </si>
  <si>
    <t>16启国投债</t>
  </si>
  <si>
    <t>1680096.IB</t>
  </si>
  <si>
    <t>16荆州城投债</t>
  </si>
  <si>
    <t>1680097.IB</t>
  </si>
  <si>
    <t>16百福专项债</t>
  </si>
  <si>
    <t>1680098.IB</t>
  </si>
  <si>
    <t>16天易专项债</t>
  </si>
  <si>
    <t>1680100.IB</t>
  </si>
  <si>
    <t>16龙虎山旅发债</t>
  </si>
  <si>
    <t>1680101.IB</t>
  </si>
  <si>
    <t>16兴荣债</t>
  </si>
  <si>
    <t>1680103.IB</t>
  </si>
  <si>
    <t>16资阳水务</t>
  </si>
  <si>
    <t>1680105.IB</t>
  </si>
  <si>
    <t>16开乾专项债</t>
  </si>
  <si>
    <t>1680106.IB</t>
  </si>
  <si>
    <t>16亿利资源债</t>
  </si>
  <si>
    <t>亿利资源集团有限公司</t>
  </si>
  <si>
    <t>1680109.IB</t>
  </si>
  <si>
    <t>16苏高新城债</t>
  </si>
  <si>
    <t>苏州高新区北部新城城市建设投资发展有限公司</t>
  </si>
  <si>
    <t>1680111.IB</t>
  </si>
  <si>
    <t>16德兴城经债</t>
  </si>
  <si>
    <t>德兴市投资控股集团有限公司</t>
  </si>
  <si>
    <t>1680112.IB</t>
  </si>
  <si>
    <t>16文专项债</t>
  </si>
  <si>
    <t>文登金滩投资管理有限公司</t>
  </si>
  <si>
    <t>1680113.IB</t>
  </si>
  <si>
    <t>16枣阳城投债</t>
  </si>
  <si>
    <t>枣阳市城市建设投资经营有限公司</t>
  </si>
  <si>
    <t>1680114.IB</t>
  </si>
  <si>
    <t>16扬中交投债01</t>
  </si>
  <si>
    <t>扬中市交通投资发展有限公司</t>
  </si>
  <si>
    <t>1680115.IB</t>
  </si>
  <si>
    <t>16扬中交投债02</t>
  </si>
  <si>
    <t>1680116.IB</t>
  </si>
  <si>
    <t>16鸠江建投债</t>
  </si>
  <si>
    <t>1680117.IB</t>
  </si>
  <si>
    <t>16钱世纪城债</t>
  </si>
  <si>
    <t>1680121.IB</t>
  </si>
  <si>
    <t>16肥城资债</t>
  </si>
  <si>
    <t>1680122.IB</t>
  </si>
  <si>
    <t>16株洲循环债</t>
  </si>
  <si>
    <t>1680123.IB</t>
  </si>
  <si>
    <t>16皋投债</t>
  </si>
  <si>
    <t>如皋市交通产业集团有限公司</t>
  </si>
  <si>
    <t>1680124.IB</t>
  </si>
  <si>
    <t>16瑞昌投资债01</t>
  </si>
  <si>
    <t>瑞昌市投资有限责任公司</t>
  </si>
  <si>
    <t>1680125.IB</t>
  </si>
  <si>
    <t>16宿建投债</t>
  </si>
  <si>
    <t>1680126.IB</t>
  </si>
  <si>
    <t>16贾汪城投债</t>
  </si>
  <si>
    <t>1680127.IB</t>
  </si>
  <si>
    <t>16鑫泰债</t>
  </si>
  <si>
    <t>1680128.IB</t>
  </si>
  <si>
    <t>16北票建投债</t>
  </si>
  <si>
    <t>北票市建设投资有限公司</t>
  </si>
  <si>
    <t>1680129.IB</t>
  </si>
  <si>
    <t>16皋开债</t>
  </si>
  <si>
    <t>1680130.IB</t>
  </si>
  <si>
    <t>16启东交通债</t>
  </si>
  <si>
    <t>启东交通投资集团有限公司</t>
  </si>
  <si>
    <t>1680131.IB</t>
  </si>
  <si>
    <t>16南宁建总债01</t>
  </si>
  <si>
    <t>1680132.IB</t>
  </si>
  <si>
    <t>16宝应债</t>
  </si>
  <si>
    <t>宝应县城市建设投资发展有限公司</t>
  </si>
  <si>
    <t>1680134.IB</t>
  </si>
  <si>
    <t>16白下国资债</t>
  </si>
  <si>
    <t>南京市白下国有资产经营有限公司</t>
  </si>
  <si>
    <t>1680135.IB</t>
  </si>
  <si>
    <t>16眉山债</t>
  </si>
  <si>
    <t>眉山市宏大建设投资有限责任公司</t>
  </si>
  <si>
    <t>1680136.IB</t>
  </si>
  <si>
    <t>16浏阳经开债02</t>
  </si>
  <si>
    <t>1680137.IB</t>
  </si>
  <si>
    <t>16大冶城投01</t>
  </si>
  <si>
    <t>1680138.IB</t>
  </si>
  <si>
    <t>16国融债</t>
  </si>
  <si>
    <t>乌兰察布市集宁区国融投资发展有限公司</t>
  </si>
  <si>
    <t>1680139.IB</t>
  </si>
  <si>
    <t>16三明交建债</t>
  </si>
  <si>
    <t>三明市交通建设发展集团有限公司</t>
  </si>
  <si>
    <t>1680140.IB</t>
  </si>
  <si>
    <t>16靖江城投债</t>
  </si>
  <si>
    <t>1680141.IB</t>
  </si>
  <si>
    <t>16璧山债</t>
  </si>
  <si>
    <t>重庆市璧山区城市建设投资有限公司</t>
  </si>
  <si>
    <t>1680142.IB</t>
  </si>
  <si>
    <t>16娄底经开债</t>
  </si>
  <si>
    <t>1680143.IB</t>
  </si>
  <si>
    <t>16贵阳停车场债01</t>
  </si>
  <si>
    <t>贵阳市城市建设投资集团有限公司</t>
  </si>
  <si>
    <t>1680144.IB</t>
  </si>
  <si>
    <t>16随州高新债</t>
  </si>
  <si>
    <t>1680145.IB</t>
  </si>
  <si>
    <t>16枝江国资债02</t>
  </si>
  <si>
    <t>1680147.IB</t>
  </si>
  <si>
    <t>16泸纳国资债</t>
  </si>
  <si>
    <t>1680149.IB</t>
  </si>
  <si>
    <t>16当阳债</t>
  </si>
  <si>
    <t>1680150.IB</t>
  </si>
  <si>
    <t>16温港城债</t>
  </si>
  <si>
    <t>温州港城发展有限公司</t>
  </si>
  <si>
    <t>1680152.IB</t>
  </si>
  <si>
    <t>16磁湖高新债01</t>
  </si>
  <si>
    <t>1680153.IB</t>
  </si>
  <si>
    <t>16磁湖高新债02</t>
  </si>
  <si>
    <t>1680155.IB</t>
  </si>
  <si>
    <t>16庐城投</t>
  </si>
  <si>
    <t>九江市濂溪区城投(集团)有限公司</t>
  </si>
  <si>
    <t>1680156.IB</t>
  </si>
  <si>
    <t>16遵停车债</t>
  </si>
  <si>
    <t>遵义市新区开发投资有限责任公司</t>
  </si>
  <si>
    <t>1680157.IB</t>
  </si>
  <si>
    <t>16仁怀城投债</t>
  </si>
  <si>
    <t>仁怀市城市开发建设投资经营有限责任公司</t>
  </si>
  <si>
    <t>1680160.IB</t>
  </si>
  <si>
    <t>16仙桃城投债</t>
  </si>
  <si>
    <t>1680161.IB</t>
  </si>
  <si>
    <t>16渝经开债</t>
  </si>
  <si>
    <t>1680162.IB</t>
  </si>
  <si>
    <t>16宣城债</t>
  </si>
  <si>
    <t>1680164.IB</t>
  </si>
  <si>
    <t>16昌兴投资债</t>
  </si>
  <si>
    <t>萍乡市昌兴投资有限公司</t>
  </si>
  <si>
    <t>1680165.IB</t>
  </si>
  <si>
    <t>16海安经开债</t>
  </si>
  <si>
    <t>1680167.IB</t>
  </si>
  <si>
    <t>16无锡惠开债</t>
  </si>
  <si>
    <t>无锡惠开经济发展集团有限公司</t>
  </si>
  <si>
    <t>1680168.IB</t>
  </si>
  <si>
    <t>16遂开投债</t>
  </si>
  <si>
    <t>1680169.IB</t>
  </si>
  <si>
    <t>16虞经开债</t>
  </si>
  <si>
    <t>绍兴市上虞经济开发区投资开发集团有限公司</t>
  </si>
  <si>
    <t>1680170.IB</t>
  </si>
  <si>
    <t>16长乐国资债</t>
  </si>
  <si>
    <t>福州市长乐区国有资产营运公司</t>
  </si>
  <si>
    <t>1680171.IB</t>
  </si>
  <si>
    <t>16安泰债01</t>
  </si>
  <si>
    <t>聊城市安泰城乡投资开发有限责任公司</t>
  </si>
  <si>
    <t>1680172.IB</t>
  </si>
  <si>
    <t>16安泰债02</t>
  </si>
  <si>
    <t>1680173.IB</t>
  </si>
  <si>
    <t>16宜居债</t>
  </si>
  <si>
    <t>1680174.IB</t>
  </si>
  <si>
    <t>16聊城兴业债</t>
  </si>
  <si>
    <t>1680175.IB</t>
  </si>
  <si>
    <t>16内江人和债</t>
  </si>
  <si>
    <t>内江人和国有资产经营有限责任公司</t>
  </si>
  <si>
    <t>1680176.IB</t>
  </si>
  <si>
    <t>16广安经开债</t>
  </si>
  <si>
    <t>广安经济技术开发区恒生投资开发有限公司</t>
  </si>
  <si>
    <t>1680178.IB</t>
  </si>
  <si>
    <t>16龙岩铁建债</t>
  </si>
  <si>
    <t>龙岩铁路建设发展集团有限公司</t>
  </si>
  <si>
    <t>1680179.IB</t>
  </si>
  <si>
    <t>16泰控债</t>
  </si>
  <si>
    <t>1680180.IB</t>
  </si>
  <si>
    <t>16牟中发投债</t>
  </si>
  <si>
    <t>1680181.IB</t>
  </si>
  <si>
    <t>16都梁专项债</t>
  </si>
  <si>
    <t>邵阳都梁投资发展有限公司</t>
  </si>
  <si>
    <t>1680183.IB</t>
  </si>
  <si>
    <t>16秦城发债</t>
  </si>
  <si>
    <t>秦皇岛城市发展投资控股集团有限公司</t>
  </si>
  <si>
    <t>1680184.IB</t>
  </si>
  <si>
    <t>16瀚瑞债01</t>
  </si>
  <si>
    <t>1680185.IB</t>
  </si>
  <si>
    <t>16金寨专项债</t>
  </si>
  <si>
    <t>金寨县城镇开发投资有限公司</t>
  </si>
  <si>
    <t>1680186.IB</t>
  </si>
  <si>
    <t>16渤海国资债01</t>
  </si>
  <si>
    <t>1680187.IB</t>
  </si>
  <si>
    <t>16渤海国资债02</t>
  </si>
  <si>
    <t>1680188.IB</t>
  </si>
  <si>
    <t>16吉经开债</t>
  </si>
  <si>
    <t>吉林经济技术开发区经济技术开发总公司</t>
  </si>
  <si>
    <t>1680189.IB</t>
  </si>
  <si>
    <t>16西湖债</t>
  </si>
  <si>
    <t>1680190.IB</t>
  </si>
  <si>
    <t>16海航集团可续期债01</t>
  </si>
  <si>
    <t>1680191.IB</t>
  </si>
  <si>
    <t>16渝新梁债</t>
  </si>
  <si>
    <t>1680193.IB</t>
  </si>
  <si>
    <t>16盱眙债</t>
  </si>
  <si>
    <t>淮安市盱眙城市资产经营有限责任公司</t>
  </si>
  <si>
    <t>1680194.IB</t>
  </si>
  <si>
    <t>16津广成债</t>
  </si>
  <si>
    <t>1680195.IB</t>
  </si>
  <si>
    <t>16宁投债</t>
  </si>
  <si>
    <t>1680197.IB</t>
  </si>
  <si>
    <t>16怀化交投债</t>
  </si>
  <si>
    <t>1680198.IB</t>
  </si>
  <si>
    <t>16姜堰发展债</t>
  </si>
  <si>
    <t>1680200.IB</t>
  </si>
  <si>
    <t>16红日债</t>
  </si>
  <si>
    <t>淮安红日交通投资发展有限公司</t>
  </si>
  <si>
    <t>1680202.IB</t>
  </si>
  <si>
    <t>16万宝开投债02</t>
  </si>
  <si>
    <t>1680203.IB</t>
  </si>
  <si>
    <t>16曲经开建投债</t>
  </si>
  <si>
    <t>1680204.IB</t>
  </si>
  <si>
    <t>16凯宏专项债</t>
  </si>
  <si>
    <t>黔东南州凯宏城市投资运营(集团)有限责任公司</t>
  </si>
  <si>
    <t>1680206.IB</t>
  </si>
  <si>
    <t>16渝迈瑞债</t>
  </si>
  <si>
    <t>1680209.IB</t>
  </si>
  <si>
    <t>16舒城城投债</t>
  </si>
  <si>
    <t>舒城县城镇建设投资有限责任公司</t>
  </si>
  <si>
    <t>1680211.IB</t>
  </si>
  <si>
    <t>16陕煤可续债01</t>
  </si>
  <si>
    <t>1680215.IB</t>
  </si>
  <si>
    <t>16莆田高新债</t>
  </si>
  <si>
    <t>莆田市高新技术产业园开发有限公司</t>
  </si>
  <si>
    <t>1680217.IB</t>
  </si>
  <si>
    <t>16安陆建投债</t>
  </si>
  <si>
    <t>安陆市建设开发投资有限公司</t>
  </si>
  <si>
    <t>1680218.IB</t>
  </si>
  <si>
    <t>16宜城建投债</t>
  </si>
  <si>
    <t>1680219.IB</t>
  </si>
  <si>
    <t>16芜湖交投专项债01</t>
  </si>
  <si>
    <t>芜湖市交通投资有限公司</t>
  </si>
  <si>
    <t>1680220.IB</t>
  </si>
  <si>
    <t>16淮安城资债</t>
  </si>
  <si>
    <t>1680222.IB</t>
  </si>
  <si>
    <t>16溧水债</t>
  </si>
  <si>
    <t>1680223.IB</t>
  </si>
  <si>
    <t>16新开元债</t>
  </si>
  <si>
    <t>1680225.IB</t>
  </si>
  <si>
    <t>16晋煤债01</t>
  </si>
  <si>
    <t>1680226.IB</t>
  </si>
  <si>
    <t>16襄州建投债</t>
  </si>
  <si>
    <t>襄阳市襄州区建设投资经营有限公司</t>
  </si>
  <si>
    <t>1680228.IB</t>
  </si>
  <si>
    <t>16平湖债</t>
  </si>
  <si>
    <t>平湖市城市发展投资(集团)有限公司</t>
  </si>
  <si>
    <t>1680229.IB</t>
  </si>
  <si>
    <t>16玉环城建债01</t>
  </si>
  <si>
    <t>玉环市城市建设集团有限公司</t>
  </si>
  <si>
    <t>1680230.IB</t>
  </si>
  <si>
    <t>16樟树国资债</t>
  </si>
  <si>
    <t>樟树市国有资产营运有限责任公司</t>
  </si>
  <si>
    <t>1680231.IB</t>
  </si>
  <si>
    <t>16太湖发展债01</t>
  </si>
  <si>
    <t>1680232.IB</t>
  </si>
  <si>
    <t>16南阳高新债</t>
  </si>
  <si>
    <t>南阳高新发展投资集团有限公司</t>
  </si>
  <si>
    <t>1680233.IB</t>
  </si>
  <si>
    <t>16水城建投债</t>
  </si>
  <si>
    <t>成都花园水城城乡建设投资有限责任公司</t>
  </si>
  <si>
    <t>1680234.IB</t>
  </si>
  <si>
    <t>16渝宏安债</t>
  </si>
  <si>
    <t>1680236.IB</t>
  </si>
  <si>
    <t>16东港债</t>
  </si>
  <si>
    <t>新东港控股集团有限公司</t>
  </si>
  <si>
    <t>1680238.IB</t>
  </si>
  <si>
    <t>16遵红城投债</t>
  </si>
  <si>
    <t>遵义市红花岗城市建设投资经营有限公司</t>
  </si>
  <si>
    <t>1680239.IB</t>
  </si>
  <si>
    <t>16海西债</t>
  </si>
  <si>
    <t>青岛海洋投资集团有限公司</t>
  </si>
  <si>
    <t>1680240.IB</t>
  </si>
  <si>
    <t>16全椒债</t>
  </si>
  <si>
    <t>全椒县城市基础设施开发建设有限公司</t>
  </si>
  <si>
    <t>1680243.IB</t>
  </si>
  <si>
    <t>16湘乡城建债</t>
  </si>
  <si>
    <t>湘乡市城市建设投资开发有限公司</t>
  </si>
  <si>
    <t>1680244.IB</t>
  </si>
  <si>
    <t>16浏阳城建债</t>
  </si>
  <si>
    <t>1680245.IB</t>
  </si>
  <si>
    <t>16文登债</t>
  </si>
  <si>
    <t>威海市文登区城市资产经营有限公司</t>
  </si>
  <si>
    <t>1680246.IB</t>
  </si>
  <si>
    <t>16肥西城投债</t>
  </si>
  <si>
    <t>1680247.IB</t>
  </si>
  <si>
    <t>16远安债</t>
  </si>
  <si>
    <t>远安县栖凤城市建设投资开发有限公司</t>
  </si>
  <si>
    <t>1680248.IB</t>
  </si>
  <si>
    <t>16龙建投债</t>
  </si>
  <si>
    <t>1680249.IB</t>
  </si>
  <si>
    <t>16江夏城投债</t>
  </si>
  <si>
    <t>1680250.IB</t>
  </si>
  <si>
    <t>16营经开债01</t>
  </si>
  <si>
    <t>营口经济技术开发区城市开发建设投资有限公司</t>
  </si>
  <si>
    <t>1680251.IB</t>
  </si>
  <si>
    <t>16西发债01</t>
  </si>
  <si>
    <t>青岛西海岸发展(集团)有限公司</t>
  </si>
  <si>
    <t>1680252.IB</t>
  </si>
  <si>
    <t>16海发债</t>
  </si>
  <si>
    <t>1680253.IB</t>
  </si>
  <si>
    <t>16宁乡养老专项债</t>
  </si>
  <si>
    <t>1680255.IB</t>
  </si>
  <si>
    <t>16空港债</t>
  </si>
  <si>
    <t>1680257.IB</t>
  </si>
  <si>
    <t>16冀建投可续期债</t>
  </si>
  <si>
    <t>扬中市城市建设投资发展总公司</t>
  </si>
  <si>
    <t>1680260.IB</t>
  </si>
  <si>
    <t>16兴化经发债</t>
  </si>
  <si>
    <t>兴化市经济发展有限公司</t>
  </si>
  <si>
    <t>1680261.IB</t>
  </si>
  <si>
    <t>16萧县建投债</t>
  </si>
  <si>
    <t>萧县建设投资有限责任公司</t>
  </si>
  <si>
    <t>1680262.IB</t>
  </si>
  <si>
    <t>16东至债</t>
  </si>
  <si>
    <t>东至县城市经营投资有限公司</t>
  </si>
  <si>
    <t>1680263.IB</t>
  </si>
  <si>
    <t>16瑞昌投资债02</t>
  </si>
  <si>
    <t>1680265.IB</t>
  </si>
  <si>
    <t>16北固产投债</t>
  </si>
  <si>
    <t>江苏北固产业投资有限公司</t>
  </si>
  <si>
    <t>1680266.IB</t>
  </si>
  <si>
    <t>16兴安债</t>
  </si>
  <si>
    <t>黔西南州兴安开发投资有限公司</t>
  </si>
  <si>
    <t>1680267.IB</t>
  </si>
  <si>
    <t>16丰经开债</t>
  </si>
  <si>
    <t>丰县经济开发区投资发展有限责任公司</t>
  </si>
  <si>
    <t>1680268.IB</t>
  </si>
  <si>
    <t>16珠海汇华债</t>
  </si>
  <si>
    <t>1680269.IB</t>
  </si>
  <si>
    <t>16栖霞专项债</t>
  </si>
  <si>
    <t>1680272.IB</t>
  </si>
  <si>
    <t>16临川城投债</t>
  </si>
  <si>
    <t>抚州市临川区城镇建设开发投资有限公司</t>
  </si>
  <si>
    <t>1680274.IB</t>
  </si>
  <si>
    <t>16东坡发投债</t>
  </si>
  <si>
    <t>眉山市东坡发展投资有限公司</t>
  </si>
  <si>
    <t>1680276.IB</t>
  </si>
  <si>
    <t>16岳云债01</t>
  </si>
  <si>
    <t>岳阳市云溪区城市建设投资有限责任公司</t>
  </si>
  <si>
    <t>1680277.IB</t>
  </si>
  <si>
    <t>16南川城投债</t>
  </si>
  <si>
    <t>1680279.IB</t>
  </si>
  <si>
    <t>16惠投01</t>
  </si>
  <si>
    <t>南通市通州区惠通投资有限责任公司</t>
  </si>
  <si>
    <t>1680280.IB</t>
  </si>
  <si>
    <t>16望城双创债</t>
  </si>
  <si>
    <t>1680281.IB</t>
  </si>
  <si>
    <t>16金堂农投债</t>
  </si>
  <si>
    <t>金堂县现代农业投资有限公司</t>
  </si>
  <si>
    <t>1680282.IB</t>
  </si>
  <si>
    <t>16鑫城债</t>
  </si>
  <si>
    <t>1680283.IB</t>
  </si>
  <si>
    <t>16苏筑富债</t>
  </si>
  <si>
    <t>1680284.IB</t>
  </si>
  <si>
    <t>16江南集中债</t>
  </si>
  <si>
    <t>安徽省江南产业集中区建设投资发展(集团)有限公司</t>
  </si>
  <si>
    <t>1680285.IB</t>
  </si>
  <si>
    <t>16苏南通一带债</t>
  </si>
  <si>
    <t>南通鼎通交通工程有限公司,如皋市富港工程建设有限公司,江苏老坝港沿海开发有限公司</t>
  </si>
  <si>
    <t>1680286.IB</t>
  </si>
  <si>
    <t>16镜湖停车场债</t>
  </si>
  <si>
    <t>1680287.IB</t>
  </si>
  <si>
    <t>16安吉管廊专项债</t>
  </si>
  <si>
    <t>安吉县城西北开发有限公司</t>
  </si>
  <si>
    <t>1680289.IB</t>
  </si>
  <si>
    <t>16洪泽债</t>
  </si>
  <si>
    <t>淮安市洪泽区城市资产经营有限公司</t>
  </si>
  <si>
    <t>1680290.IB</t>
  </si>
  <si>
    <t>16安顺国资债</t>
  </si>
  <si>
    <t>安顺市国有资产管理有限公司</t>
  </si>
  <si>
    <t>1680291.IB</t>
  </si>
  <si>
    <t>16汉建投债</t>
  </si>
  <si>
    <t>汉川市汉融投资建设开发有限公司</t>
  </si>
  <si>
    <t>1680292.IB</t>
  </si>
  <si>
    <t>16镇新停车场专项债</t>
  </si>
  <si>
    <t>1680293.IB</t>
  </si>
  <si>
    <t>16柳州东通债</t>
  </si>
  <si>
    <t>1680294.IB</t>
  </si>
  <si>
    <t>16湘临港债01</t>
  </si>
  <si>
    <t>1680295.IB</t>
  </si>
  <si>
    <t>16嘉湘集团01</t>
  </si>
  <si>
    <t>1680300.IB</t>
  </si>
  <si>
    <t>16九华双创债</t>
  </si>
  <si>
    <t>1680302.IB</t>
  </si>
  <si>
    <t>16马经发债01</t>
  </si>
  <si>
    <t>1680304.IB</t>
  </si>
  <si>
    <t>16金湖债</t>
  </si>
  <si>
    <t>1680305.IB</t>
  </si>
  <si>
    <t>16金鑫债01</t>
  </si>
  <si>
    <t>1680306.IB</t>
  </si>
  <si>
    <t>16金鑫债02</t>
  </si>
  <si>
    <t>1680311.IB</t>
  </si>
  <si>
    <t>16荆高新专项债</t>
  </si>
  <si>
    <t>1680312.IB</t>
  </si>
  <si>
    <t>16古蔺债</t>
  </si>
  <si>
    <t>古蔺县国有资产经营有限责任公司</t>
  </si>
  <si>
    <t>1680313.IB</t>
  </si>
  <si>
    <t>16新干管廊债</t>
  </si>
  <si>
    <t>新干县城乡建设投资开发有限责任公司</t>
  </si>
  <si>
    <t>1680314.IB</t>
  </si>
  <si>
    <t>16湘潭专项债01</t>
  </si>
  <si>
    <t>湘潭市城市建设投资经营有限责任公司</t>
  </si>
  <si>
    <t>1680315.IB</t>
  </si>
  <si>
    <t>16湘潭专项债02</t>
  </si>
  <si>
    <t>1680317.IB</t>
  </si>
  <si>
    <t>16十堰经开债</t>
  </si>
  <si>
    <t>十堰经济开发区城市基础设施建设投资有限公司</t>
  </si>
  <si>
    <t>1680318.IB</t>
  </si>
  <si>
    <t>15天心02</t>
  </si>
  <si>
    <t>1680320.IB</t>
  </si>
  <si>
    <t>16章丘债</t>
  </si>
  <si>
    <t>章丘市国有资产运营有限公司</t>
  </si>
  <si>
    <t>1680321.IB</t>
  </si>
  <si>
    <t>16赤壁债</t>
  </si>
  <si>
    <t>赤壁市蓝天城市建设投资开发有限责任公司</t>
  </si>
  <si>
    <t>1680322.IB</t>
  </si>
  <si>
    <t>16合江阜阳债</t>
  </si>
  <si>
    <t>泸州阜阳投资集团有限公司</t>
  </si>
  <si>
    <t>1680323.IB</t>
  </si>
  <si>
    <t>16禹停车</t>
  </si>
  <si>
    <t>1680324.IB</t>
  </si>
  <si>
    <t>16开福城投债02</t>
  </si>
  <si>
    <t>1680326.IB</t>
  </si>
  <si>
    <t>16内兴元债</t>
  </si>
  <si>
    <t>内江兴元实业集团有限责任公司</t>
  </si>
  <si>
    <t>1680327.IB</t>
  </si>
  <si>
    <t>16瀚瑞债02</t>
  </si>
  <si>
    <t>1680328.IB</t>
  </si>
  <si>
    <t>16贵溪城投债</t>
  </si>
  <si>
    <t>贵溪市国有控股集团有限公司</t>
  </si>
  <si>
    <t>1680329.IB</t>
  </si>
  <si>
    <t>16分宜专项债</t>
  </si>
  <si>
    <t>分宜县城市建设投资开发有限公司</t>
  </si>
  <si>
    <t>1680331.IB</t>
  </si>
  <si>
    <t>16海航集团可续期债02</t>
  </si>
  <si>
    <t>1680332.IB</t>
  </si>
  <si>
    <t>16太湖发展债02</t>
  </si>
  <si>
    <t>1680333.IB</t>
  </si>
  <si>
    <t>16秦经开</t>
  </si>
  <si>
    <t>1680334.IB</t>
  </si>
  <si>
    <t>16金坛国发债</t>
  </si>
  <si>
    <t>1680337.IB</t>
  </si>
  <si>
    <t>16诸暨城东债</t>
  </si>
  <si>
    <t>诸暨市城东新城建设有限公司</t>
  </si>
  <si>
    <t>1680338.IB</t>
  </si>
  <si>
    <t>16公安城投债</t>
  </si>
  <si>
    <t>公安县城建投资有限公司</t>
  </si>
  <si>
    <t>1680339.IB</t>
  </si>
  <si>
    <t>16奥德02</t>
  </si>
  <si>
    <t>1680340.IB</t>
  </si>
  <si>
    <t>16肇庆高新债</t>
  </si>
  <si>
    <t>肇庆市高新区建设投资开发有限公司</t>
  </si>
  <si>
    <t>1680342.IB</t>
  </si>
  <si>
    <t>16硚口国资债</t>
  </si>
  <si>
    <t>武汉市硚口国有资产经营有限公司</t>
  </si>
  <si>
    <t>1680343.IB</t>
  </si>
  <si>
    <t>16扬州广陵债</t>
  </si>
  <si>
    <t>扬州市广陵新城投资发展集团有限公司</t>
  </si>
  <si>
    <t>1680344.IB</t>
  </si>
  <si>
    <t>16京诚债</t>
  </si>
  <si>
    <t>京山市京诚投资开发有限公司</t>
  </si>
  <si>
    <t>1680346.IB</t>
  </si>
  <si>
    <t>16大冶城投02</t>
  </si>
  <si>
    <t>1680347.IB</t>
  </si>
  <si>
    <t>16怀化专项债</t>
  </si>
  <si>
    <t>1680348.IB</t>
  </si>
  <si>
    <t>16宜章养老债</t>
  </si>
  <si>
    <t>宜章县兴宜建设投资有限责任公司</t>
  </si>
  <si>
    <t>1680349.IB</t>
  </si>
  <si>
    <t>16湖南环科债</t>
  </si>
  <si>
    <t>1680350.IB</t>
  </si>
  <si>
    <t>16湘乡双创债</t>
  </si>
  <si>
    <t>湘乡市经济开发区建设投资开发有限公司</t>
  </si>
  <si>
    <t>1680351.IB</t>
  </si>
  <si>
    <t>16高邮经发债01</t>
  </si>
  <si>
    <t>高邮市经济发展总公司</t>
  </si>
  <si>
    <t>1680352.IB</t>
  </si>
  <si>
    <t>16马经发债02</t>
  </si>
  <si>
    <t>1680353.IB</t>
  </si>
  <si>
    <t>16瑞金债</t>
  </si>
  <si>
    <t>瑞金市城市发展投资集团有限公司</t>
  </si>
  <si>
    <t>1680354.IB</t>
  </si>
  <si>
    <t>16建安01</t>
  </si>
  <si>
    <t>1680355.IB</t>
  </si>
  <si>
    <t>16建安02</t>
  </si>
  <si>
    <t>1680356.IB</t>
  </si>
  <si>
    <t>16合川专项债</t>
  </si>
  <si>
    <t>1680357.IB</t>
  </si>
  <si>
    <t>16金沙债</t>
  </si>
  <si>
    <t>金沙县建设投资集团有限公司</t>
  </si>
  <si>
    <t>1680361.IB</t>
  </si>
  <si>
    <t>16文山债</t>
  </si>
  <si>
    <t>文山城市建设投资(集团)有限公司</t>
  </si>
  <si>
    <t>1680362.IB</t>
  </si>
  <si>
    <t>16綦江东开债</t>
  </si>
  <si>
    <t>1680363.IB</t>
  </si>
  <si>
    <t>16济专项债</t>
  </si>
  <si>
    <t>1680364.IB</t>
  </si>
  <si>
    <t>16黔开投</t>
  </si>
  <si>
    <t>黔东南州开发投资(集团)有限责任公司</t>
  </si>
  <si>
    <t>1680365.IB</t>
  </si>
  <si>
    <t>16广饶经投债</t>
  </si>
  <si>
    <t>广饶县经济发展投资集团有限公司</t>
  </si>
  <si>
    <t>1680366.IB</t>
  </si>
  <si>
    <t>16济宁市中专项债</t>
  </si>
  <si>
    <t>1680369.IB</t>
  </si>
  <si>
    <t>16番禺信投债01</t>
  </si>
  <si>
    <t>1680370.IB</t>
  </si>
  <si>
    <t>16滨旅债</t>
  </si>
  <si>
    <t>1680371.IB</t>
  </si>
  <si>
    <t>16青昌阳债</t>
  </si>
  <si>
    <t>1680372.IB</t>
  </si>
  <si>
    <t>16白云专项债</t>
  </si>
  <si>
    <t>贵阳白云城市建设投资集团有限公司</t>
  </si>
  <si>
    <t>1680374.IB</t>
  </si>
  <si>
    <t>16宜环科债</t>
  </si>
  <si>
    <t>1680377.IB</t>
  </si>
  <si>
    <t>16瀛洲债</t>
  </si>
  <si>
    <t>江苏瀛洲发展集团有限公司</t>
  </si>
  <si>
    <t>1680379.IB</t>
  </si>
  <si>
    <t>16苏大行债</t>
  </si>
  <si>
    <t>1680382.IB</t>
  </si>
  <si>
    <t>16永专债01</t>
  </si>
  <si>
    <t>1680383.IB</t>
  </si>
  <si>
    <t>16荆经开专项债</t>
  </si>
  <si>
    <t>1680384.IB</t>
  </si>
  <si>
    <t>16哈密国资债</t>
  </si>
  <si>
    <t>哈密市建辉国有资产管理有限公司</t>
  </si>
  <si>
    <t>1680385.IB</t>
  </si>
  <si>
    <t>16南昌经开债</t>
  </si>
  <si>
    <t>南昌经济技术开发区投资控股有限公司</t>
  </si>
  <si>
    <t>1680386.IB</t>
  </si>
  <si>
    <t>16大方专项债</t>
  </si>
  <si>
    <t>大方县建设投资有限公司</t>
  </si>
  <si>
    <t>1680387.IB</t>
  </si>
  <si>
    <t>16嘉湘集团02</t>
  </si>
  <si>
    <t>1680388.IB</t>
  </si>
  <si>
    <t>16汝州鑫源债</t>
  </si>
  <si>
    <t>1680389.IB</t>
  </si>
  <si>
    <t>16宁高发债01</t>
  </si>
  <si>
    <t>1680390.IB</t>
  </si>
  <si>
    <t>16芜湖交投专项债02</t>
  </si>
  <si>
    <t>1680391.IB</t>
  </si>
  <si>
    <t>16辽宁冠隆债</t>
  </si>
  <si>
    <t>辽宁冠隆建设集团有限公司</t>
  </si>
  <si>
    <t>1680393.IB</t>
  </si>
  <si>
    <t>16高科专项债</t>
  </si>
  <si>
    <t>1680394.IB</t>
  </si>
  <si>
    <t>16中瑞恒远债</t>
  </si>
  <si>
    <t>新疆中瑞恒远商贸集团有限公司</t>
  </si>
  <si>
    <t>1680395.IB</t>
  </si>
  <si>
    <t>16凯里城投专项债</t>
  </si>
  <si>
    <t>1680397.IB</t>
  </si>
  <si>
    <t>16鹤山公资债01</t>
  </si>
  <si>
    <t>鹤山市公营资产经营有限公司</t>
  </si>
  <si>
    <t>1680401.IB</t>
  </si>
  <si>
    <t>16益阳集合债01</t>
  </si>
  <si>
    <t>益阳市龙岭建设投资有限公司,桃江县竹乡国有资产运营有限公司,安化县梅山城投集团有限公司</t>
  </si>
  <si>
    <t>1680402.IB</t>
  </si>
  <si>
    <t>16新港专项债</t>
  </si>
  <si>
    <t>1680404.IB</t>
  </si>
  <si>
    <t>16杭运河专项债</t>
  </si>
  <si>
    <t>杭州市运河综合保护开发建设集团有限责任公司</t>
  </si>
  <si>
    <t>1680405.IB</t>
  </si>
  <si>
    <t>16孝顺和债</t>
  </si>
  <si>
    <t>孝昌县顺和开发投资有限责任公司</t>
  </si>
  <si>
    <t>1680406.IB</t>
  </si>
  <si>
    <t>16锦都债</t>
  </si>
  <si>
    <t>1680407.IB</t>
  </si>
  <si>
    <t>16文蓝海</t>
  </si>
  <si>
    <t>威海市文登区蓝海投资开发有限公司</t>
  </si>
  <si>
    <t>1680408.IB</t>
  </si>
  <si>
    <t>16大洼临港债</t>
  </si>
  <si>
    <t>盘锦临港建设发展集团有限公司</t>
  </si>
  <si>
    <t>1680409.IB</t>
  </si>
  <si>
    <t>16彭州工投债</t>
  </si>
  <si>
    <t>1680412.IB</t>
  </si>
  <si>
    <t>16蕲春债</t>
  </si>
  <si>
    <t>蕲春县国建投资有限公司</t>
  </si>
  <si>
    <t>1680413.IB</t>
  </si>
  <si>
    <t>16南宁建总债02</t>
  </si>
  <si>
    <t>1680414.IB</t>
  </si>
  <si>
    <t>16玉环城建债02</t>
  </si>
  <si>
    <t>1680415.IB</t>
  </si>
  <si>
    <t>16乐平国资债</t>
  </si>
  <si>
    <t>乐平市国有资产经营管理有限公司</t>
  </si>
  <si>
    <t>1680418.IB</t>
  </si>
  <si>
    <t>16鄂国资债</t>
  </si>
  <si>
    <t>鄂尔多斯市国有资产投资控股集团有限公司</t>
  </si>
  <si>
    <t>1680422.IB</t>
  </si>
  <si>
    <t>16韶关债</t>
  </si>
  <si>
    <t>韶关市城市投资发展集团有限公司</t>
  </si>
  <si>
    <t>1680424.IB</t>
  </si>
  <si>
    <t>16钟楼债</t>
  </si>
  <si>
    <t>1680425.IB</t>
  </si>
  <si>
    <t>16湘临港债02</t>
  </si>
  <si>
    <t>1680426.IB</t>
  </si>
  <si>
    <t>16瓯海新城债</t>
  </si>
  <si>
    <t>1680429.IB</t>
  </si>
  <si>
    <t>16盘锦水务专项债</t>
  </si>
  <si>
    <t>盘锦水务集团有限公司</t>
  </si>
  <si>
    <t>1680430.IB</t>
  </si>
  <si>
    <t>16东台国资债</t>
  </si>
  <si>
    <t>东台市国有资产经营有限公司</t>
  </si>
  <si>
    <t>1680433.IB</t>
  </si>
  <si>
    <t>16恩施城投债</t>
  </si>
  <si>
    <t>1680434.IB</t>
  </si>
  <si>
    <t>16格林绿色债</t>
  </si>
  <si>
    <t>格林美股份有限公司</t>
  </si>
  <si>
    <t>1680436.IB</t>
  </si>
  <si>
    <t>16简州城投债</t>
  </si>
  <si>
    <t>1680437.IB</t>
  </si>
  <si>
    <t>16淳安养老债</t>
  </si>
  <si>
    <t>1680439.IB</t>
  </si>
  <si>
    <t>16桂金投债02</t>
  </si>
  <si>
    <t>1680440.IB</t>
  </si>
  <si>
    <t>16河国投债</t>
  </si>
  <si>
    <t>河池市国有资产投资经营有限责任公司</t>
  </si>
  <si>
    <t>1680442.IB</t>
  </si>
  <si>
    <t>16达州投资债01</t>
  </si>
  <si>
    <t>1680443.IB</t>
  </si>
  <si>
    <t>16锡新城债</t>
  </si>
  <si>
    <t>无锡锡东新城建设发展有限公司</t>
  </si>
  <si>
    <t>1680444.IB</t>
  </si>
  <si>
    <t>16徐州高新债</t>
  </si>
  <si>
    <t>1680445.IB</t>
  </si>
  <si>
    <t>16溧水经开债</t>
  </si>
  <si>
    <t>1680451.IB</t>
  </si>
  <si>
    <t>16德清建投债</t>
  </si>
  <si>
    <t>德清县建设投资有限公司</t>
  </si>
  <si>
    <t>1680452.IB</t>
  </si>
  <si>
    <t>16江宁城建债</t>
  </si>
  <si>
    <t>1680453.IB</t>
  </si>
  <si>
    <t>16海安双创债</t>
  </si>
  <si>
    <t>1680454.IB</t>
  </si>
  <si>
    <t>16贵阳停车场债02</t>
  </si>
  <si>
    <t>1680455.IB</t>
  </si>
  <si>
    <t>16昌吉债</t>
  </si>
  <si>
    <t>昌吉城市建设投资发展有限责任公司</t>
  </si>
  <si>
    <t>1680456.IB</t>
  </si>
  <si>
    <t>16金潼债01</t>
  </si>
  <si>
    <t>1680458.IB</t>
  </si>
  <si>
    <t>16天门债</t>
  </si>
  <si>
    <t>1680459.IB</t>
  </si>
  <si>
    <t>16德溪专项01</t>
  </si>
  <si>
    <t>毕节市德溪建设开发投资有限公司</t>
  </si>
  <si>
    <t>1680460.IB</t>
  </si>
  <si>
    <t>16金阳专项债01</t>
  </si>
  <si>
    <t>1680461.IB</t>
  </si>
  <si>
    <t>16岳云债02</t>
  </si>
  <si>
    <t>1680462.IB</t>
  </si>
  <si>
    <t>16临沂城开债</t>
  </si>
  <si>
    <t>1680463.IB</t>
  </si>
  <si>
    <t>16水城城投债</t>
  </si>
  <si>
    <t>水城县城市投资开发有限责任公司</t>
  </si>
  <si>
    <t>1680464.IB</t>
  </si>
  <si>
    <t>16天长专项债01</t>
  </si>
  <si>
    <t>天长市城市建设投资有限公司</t>
  </si>
  <si>
    <t>1680465.IB</t>
  </si>
  <si>
    <t>16郓城债</t>
  </si>
  <si>
    <t>郓城县水浒城市建设置业有限公司</t>
  </si>
  <si>
    <t>1680466.IB</t>
  </si>
  <si>
    <t>16宁高发债02</t>
  </si>
  <si>
    <t>1680468.IB</t>
  </si>
  <si>
    <t>16益阳集合债02</t>
  </si>
  <si>
    <t>桃江县竹乡国有资产运营有限公司,益阳市龙岭建设投资有限公司,安化县梅山城投集团有限公司</t>
  </si>
  <si>
    <t>1680473.IB</t>
  </si>
  <si>
    <t>16西秀债</t>
  </si>
  <si>
    <t>安顺市西秀区城镇投资发展有限公司</t>
  </si>
  <si>
    <t>1680474.IB</t>
  </si>
  <si>
    <t>16马高新债</t>
  </si>
  <si>
    <t>1680476.IB</t>
  </si>
  <si>
    <t>16沾化债</t>
  </si>
  <si>
    <t>滨州市沾化区宏达财金投资集团有限公司</t>
  </si>
  <si>
    <t>1680478.IB</t>
  </si>
  <si>
    <t>16遂宁富源债</t>
  </si>
  <si>
    <t>1680479.IB</t>
  </si>
  <si>
    <t>16韩城城投债</t>
  </si>
  <si>
    <t>韩城市城市投资(集团)有限公司</t>
  </si>
  <si>
    <t>1680480.IB</t>
  </si>
  <si>
    <t>16德溪专项02</t>
  </si>
  <si>
    <t>1680481.IB</t>
  </si>
  <si>
    <t>16鹤山公资债02</t>
  </si>
  <si>
    <t>1680485.IB</t>
  </si>
  <si>
    <t>16邵开建专项债</t>
  </si>
  <si>
    <t>1680492.IB</t>
  </si>
  <si>
    <t>16衡东专项债</t>
  </si>
  <si>
    <t>衡东县城乡建设投资开发有限公司</t>
  </si>
  <si>
    <t>河北省金融租赁有限公司</t>
  </si>
  <si>
    <t>长城国兴金融租赁有限公司</t>
  </si>
  <si>
    <t>1724006.IB</t>
  </si>
  <si>
    <t>17贵州物流园项目债</t>
  </si>
  <si>
    <t>贵州贵龙实业(集团)有限公司</t>
  </si>
  <si>
    <t>1724020.IB</t>
  </si>
  <si>
    <t>17遵经开项目债</t>
  </si>
  <si>
    <t>1724027.IB</t>
  </si>
  <si>
    <t>17成阿安置房项目债01</t>
  </si>
  <si>
    <t>1724031.IB</t>
  </si>
  <si>
    <t>17泸州临港项目债01</t>
  </si>
  <si>
    <t>泸州临港投资集团有限公司</t>
  </si>
  <si>
    <t>1724033.IB</t>
  </si>
  <si>
    <t>17成阿安置房项目债02</t>
  </si>
  <si>
    <t>1724034.IB</t>
  </si>
  <si>
    <t>17长物流项目债</t>
  </si>
  <si>
    <t>长兴南太湖投资开发有限公司</t>
  </si>
  <si>
    <t>1780001.IB</t>
  </si>
  <si>
    <t>17肇东城投债01</t>
  </si>
  <si>
    <t>肇东市东盛城市建设投资有限责任公司</t>
  </si>
  <si>
    <t>1780002.IB</t>
  </si>
  <si>
    <t>17嘉鱼债01</t>
  </si>
  <si>
    <t>1780003.IB</t>
  </si>
  <si>
    <t>17南漳债01</t>
  </si>
  <si>
    <t>南漳县建设投资集团有限公司</t>
  </si>
  <si>
    <t>1780004.IB</t>
  </si>
  <si>
    <t>17遂柔刚债01</t>
  </si>
  <si>
    <t>遂宁柔刚投资有限责任公司</t>
  </si>
  <si>
    <t>1780005.IB</t>
  </si>
  <si>
    <t>17龙湖绿色债01</t>
  </si>
  <si>
    <t>1780006.IB</t>
  </si>
  <si>
    <t>17龙湖绿色债02</t>
  </si>
  <si>
    <t>1780007.IB</t>
  </si>
  <si>
    <t>17滇投债</t>
  </si>
  <si>
    <t>1780008.IB</t>
  </si>
  <si>
    <t>17淄博博山债</t>
  </si>
  <si>
    <t>淄博市博山区公有资产经营有限公司</t>
  </si>
  <si>
    <t>1780011.IB</t>
  </si>
  <si>
    <t>17广水鑫源债</t>
  </si>
  <si>
    <t>广水市城市发展投资有限公司</t>
  </si>
  <si>
    <t>1780012.IB</t>
  </si>
  <si>
    <t>17长经开债01</t>
  </si>
  <si>
    <t>1780013.IB</t>
  </si>
  <si>
    <t>17凤台城投债</t>
  </si>
  <si>
    <t>凤台县华兴城市建设投资有限公司</t>
  </si>
  <si>
    <t>1780014.IB</t>
  </si>
  <si>
    <t>17龙湖绿色债03</t>
  </si>
  <si>
    <t>1780015.IB</t>
  </si>
  <si>
    <t>17阜宁债</t>
  </si>
  <si>
    <t>1780018.IB</t>
  </si>
  <si>
    <t>17资兴债01</t>
  </si>
  <si>
    <t>资兴市成诚投资有限公司</t>
  </si>
  <si>
    <t>1780019.IB</t>
  </si>
  <si>
    <t>17中山火炬债</t>
  </si>
  <si>
    <t>1780020.IB</t>
  </si>
  <si>
    <t>17东乡债</t>
  </si>
  <si>
    <t>抚州市东乡城投集团有限公司</t>
  </si>
  <si>
    <t>1780022.IB</t>
  </si>
  <si>
    <t>17蚌城投债</t>
  </si>
  <si>
    <t>1780024.IB</t>
  </si>
  <si>
    <t>17凤凰铭城债</t>
  </si>
  <si>
    <t>凤凰铭城建设投资有限公司</t>
  </si>
  <si>
    <t>1780025.IB</t>
  </si>
  <si>
    <t>17安丘债</t>
  </si>
  <si>
    <t>安丘市华安国有资产经营有限公司</t>
  </si>
  <si>
    <t>1780026.IB</t>
  </si>
  <si>
    <t>17嘉鱼债02</t>
  </si>
  <si>
    <t>1780027.IB</t>
  </si>
  <si>
    <t>17眉岷专项债</t>
  </si>
  <si>
    <t>眉山岷东开发投资有限公司</t>
  </si>
  <si>
    <t>1780029.IB</t>
  </si>
  <si>
    <t>17江苏众安债</t>
  </si>
  <si>
    <t>江苏众安建设投资(集团)有限公司</t>
  </si>
  <si>
    <t>1780033.IB</t>
  </si>
  <si>
    <t>17天泰养老债</t>
  </si>
  <si>
    <t>1780034.IB</t>
  </si>
  <si>
    <t>17永专债</t>
  </si>
  <si>
    <t>1780035.IB</t>
  </si>
  <si>
    <t>17随州停车场债01</t>
  </si>
  <si>
    <t>1780037.IB</t>
  </si>
  <si>
    <t>17慈溪债</t>
  </si>
  <si>
    <t>1780038.IB</t>
  </si>
  <si>
    <t>17邵东新区债</t>
  </si>
  <si>
    <t>邵东新区开发建设投资有限责任公司</t>
  </si>
  <si>
    <t>1780039.IB</t>
  </si>
  <si>
    <t>16达州投资债02</t>
  </si>
  <si>
    <t>1780040.IB</t>
  </si>
  <si>
    <t>16营经开债02</t>
  </si>
  <si>
    <t>1780041.IB</t>
  </si>
  <si>
    <t>17惠投债</t>
  </si>
  <si>
    <t>1780042.IB</t>
  </si>
  <si>
    <t>17鄂高投债</t>
  </si>
  <si>
    <t>湖北省高新产业投资集团有限公司</t>
  </si>
  <si>
    <t>1780044.IB</t>
  </si>
  <si>
    <t>17黔南债01</t>
  </si>
  <si>
    <t>黔南州国有资本营运有限责任公司</t>
  </si>
  <si>
    <t>1780045.IB</t>
  </si>
  <si>
    <t>17岳阳惠华债01</t>
  </si>
  <si>
    <t>岳阳惠华投资发展有限公司</t>
  </si>
  <si>
    <t>1780046.IB</t>
  </si>
  <si>
    <t>17应城债</t>
  </si>
  <si>
    <t>应城市蒲阳开发投资有限公司</t>
  </si>
  <si>
    <t>1780047.IB</t>
  </si>
  <si>
    <t>17长葛金财债</t>
  </si>
  <si>
    <t>长葛市金财公有资产经营有限公司</t>
  </si>
  <si>
    <t>1780050.IB</t>
  </si>
  <si>
    <t>17三明国投债</t>
  </si>
  <si>
    <t>三明市投资发展集团有限公司</t>
  </si>
  <si>
    <t>1780051.IB</t>
  </si>
  <si>
    <t>17宿裕丰债</t>
  </si>
  <si>
    <t>宿迁裕丰资产经营管理有限公司</t>
  </si>
  <si>
    <t>1780052.IB</t>
  </si>
  <si>
    <t>17焦作投资小微债</t>
  </si>
  <si>
    <t>1780053.IB</t>
  </si>
  <si>
    <t>17黄陂城投债</t>
  </si>
  <si>
    <t>1780054.IB</t>
  </si>
  <si>
    <t>17枞阳债</t>
  </si>
  <si>
    <t>枞阳县投资发展有限公司</t>
  </si>
  <si>
    <t>1780055.IB</t>
  </si>
  <si>
    <t>17资兴城投01</t>
  </si>
  <si>
    <t>资兴市城市建设投资有限责任公司</t>
  </si>
  <si>
    <t>1780056.IB</t>
  </si>
  <si>
    <t>17伍家新城债</t>
  </si>
  <si>
    <t>宜昌伍家新城投资控股集团有限公司</t>
  </si>
  <si>
    <t>1780057.IB</t>
  </si>
  <si>
    <t>17邳州润城债</t>
  </si>
  <si>
    <t>1780059.IB</t>
  </si>
  <si>
    <t>17濮投专项债</t>
  </si>
  <si>
    <t>1780060.IB</t>
  </si>
  <si>
    <t>17宝城投债</t>
  </si>
  <si>
    <t>1780061.IB</t>
  </si>
  <si>
    <t>17宿迁开发债</t>
  </si>
  <si>
    <t>1780062.IB</t>
  </si>
  <si>
    <t>17襄投债</t>
  </si>
  <si>
    <t>1780066.IB</t>
  </si>
  <si>
    <t>17威高新</t>
  </si>
  <si>
    <t>1780067.IB</t>
  </si>
  <si>
    <t>17简阳工投债</t>
  </si>
  <si>
    <t>1780068.IB</t>
  </si>
  <si>
    <t>17新沂交投债</t>
  </si>
  <si>
    <t>1780071.IB</t>
  </si>
  <si>
    <t>17阳新城投债</t>
  </si>
  <si>
    <t>阳新县城镇建设投资开发有限公司</t>
  </si>
  <si>
    <t>1780073.IB</t>
  </si>
  <si>
    <t>17产建绿色01</t>
  </si>
  <si>
    <t>1780075.IB</t>
  </si>
  <si>
    <t>17哈密国投债</t>
  </si>
  <si>
    <t>1780078.IB</t>
  </si>
  <si>
    <t>17乌城投小微债</t>
  </si>
  <si>
    <t>1780080.IB</t>
  </si>
  <si>
    <t>17延新投债</t>
  </si>
  <si>
    <t>延安市新区投资开发建设有限公司</t>
  </si>
  <si>
    <t>1780082.IB</t>
  </si>
  <si>
    <t>17进贤城投债</t>
  </si>
  <si>
    <t>进贤城市建设投资发展集团有限公司</t>
  </si>
  <si>
    <t>1780083.IB</t>
  </si>
  <si>
    <t>17监利债</t>
  </si>
  <si>
    <t>监利县丰源城市投资开发有限责任公司</t>
  </si>
  <si>
    <t>1780087.IB</t>
  </si>
  <si>
    <t>17六盘水交投债</t>
  </si>
  <si>
    <t>1780089.IB</t>
  </si>
  <si>
    <t>17西双创债</t>
  </si>
  <si>
    <t>西安高新技术产业开发区创业园发展中心</t>
  </si>
  <si>
    <t>1780090.IB</t>
  </si>
  <si>
    <t>17六枝债01</t>
  </si>
  <si>
    <t>六枝特区水务有限责任公司</t>
  </si>
  <si>
    <t>1780092.IB</t>
  </si>
  <si>
    <t>17云水务绿色债</t>
  </si>
  <si>
    <t>1780093.IB</t>
  </si>
  <si>
    <t>17蚌经投债</t>
  </si>
  <si>
    <t>1780094.IB</t>
  </si>
  <si>
    <t>17灌东经开债</t>
  </si>
  <si>
    <t>盐城市灌东经济开发投资有限公司</t>
  </si>
  <si>
    <t>1780096.IB</t>
  </si>
  <si>
    <t>17嘉禾铸都01</t>
  </si>
  <si>
    <t>嘉禾铸都发展集团有限公司</t>
  </si>
  <si>
    <t>1780097.IB</t>
  </si>
  <si>
    <t>17开元专项债01</t>
  </si>
  <si>
    <t>贵州凯里开元城市投资开发有限责任公司</t>
  </si>
  <si>
    <t>1780100.IB</t>
  </si>
  <si>
    <t>17阿纺织</t>
  </si>
  <si>
    <t>阿克苏纺织城发展有限责任公司</t>
  </si>
  <si>
    <t>1780101.IB</t>
  </si>
  <si>
    <t>17咸双创债</t>
  </si>
  <si>
    <t>1780103.IB</t>
  </si>
  <si>
    <t>17黄石众邦债</t>
  </si>
  <si>
    <t>1780104.IB</t>
  </si>
  <si>
    <t>17津国投01</t>
  </si>
  <si>
    <t>1780105.IB</t>
  </si>
  <si>
    <t>17海盐债</t>
  </si>
  <si>
    <t>1780106.IB</t>
  </si>
  <si>
    <t>17襄阳高投债</t>
  </si>
  <si>
    <t>黑龙江省鹤城建设投资发展集团有限公司</t>
  </si>
  <si>
    <t>1780108.IB</t>
  </si>
  <si>
    <t>17黔南债02</t>
  </si>
  <si>
    <t>1780110.IB</t>
  </si>
  <si>
    <t>17观山湖债</t>
  </si>
  <si>
    <t>1780114.IB</t>
  </si>
  <si>
    <t>17巴州国源债</t>
  </si>
  <si>
    <t>巴州国信建设发展投融资有限公司</t>
  </si>
  <si>
    <t>1780115.IB</t>
  </si>
  <si>
    <t>17吉首管廊01</t>
  </si>
  <si>
    <t>1780116.IB</t>
  </si>
  <si>
    <t>17资兴债02</t>
  </si>
  <si>
    <t>1780117.IB</t>
  </si>
  <si>
    <t>17石首城投债</t>
  </si>
  <si>
    <t>石首市博雅城市建设投资有限公司</t>
  </si>
  <si>
    <t>1780118.IB</t>
  </si>
  <si>
    <t>17松滋金投债</t>
  </si>
  <si>
    <t>湖北松滋金松投资控股集团有限公司</t>
  </si>
  <si>
    <t>1780119.IB</t>
  </si>
  <si>
    <t>17高港高新债</t>
  </si>
  <si>
    <t>泰州市高港高新区开发建设有限责任公司</t>
  </si>
  <si>
    <t>1780120.IB</t>
  </si>
  <si>
    <t>17永兴债01</t>
  </si>
  <si>
    <t>1780121.IB</t>
  </si>
  <si>
    <t>17宁高发债01</t>
  </si>
  <si>
    <t>1780123.IB</t>
  </si>
  <si>
    <t>17郑通航债01</t>
  </si>
  <si>
    <t>郑州通航建设发展有限公司</t>
  </si>
  <si>
    <t>1780124.IB</t>
  </si>
  <si>
    <t>17诸暨国资债01</t>
  </si>
  <si>
    <t>1780125.IB</t>
  </si>
  <si>
    <t>17白云债01</t>
  </si>
  <si>
    <t>1780127.IB</t>
  </si>
  <si>
    <t>17科投专项债</t>
  </si>
  <si>
    <t>1780129.IB</t>
  </si>
  <si>
    <t>17秦巴新城债01</t>
  </si>
  <si>
    <t>1780131.IB</t>
  </si>
  <si>
    <t>17毕节管廊01</t>
  </si>
  <si>
    <t>1780132.IB</t>
  </si>
  <si>
    <t>17扬州开发债</t>
  </si>
  <si>
    <t>1780133.IB</t>
  </si>
  <si>
    <t>17遵义播投债01</t>
  </si>
  <si>
    <t>遵义市播州区城市建设投资经营(集团)有限公司</t>
  </si>
  <si>
    <t>1780134.IB</t>
  </si>
  <si>
    <t>17郧阳债01</t>
  </si>
  <si>
    <t>十堰市郧阳区城市投资开发有限公司</t>
  </si>
  <si>
    <t>1780135.IB</t>
  </si>
  <si>
    <t>17青州建投债01</t>
  </si>
  <si>
    <t>青州市城市建设投资开发有限公司</t>
  </si>
  <si>
    <t>1780136.IB</t>
  </si>
  <si>
    <t>17红河开投专项债</t>
  </si>
  <si>
    <t>红河州开发投资控股集团有限公司</t>
  </si>
  <si>
    <t>1780137.IB</t>
  </si>
  <si>
    <t>17沛国资</t>
  </si>
  <si>
    <t>1780138.IB</t>
  </si>
  <si>
    <t>17铜官管廊债</t>
  </si>
  <si>
    <t>望城经济开发区铜官循环经济工业基地投资开发建设有限公司</t>
  </si>
  <si>
    <t>1780139.IB</t>
  </si>
  <si>
    <t>17永州城投债</t>
  </si>
  <si>
    <t>1780140.IB</t>
  </si>
  <si>
    <t>17诸城债</t>
  </si>
  <si>
    <t>诸城市经济开发投资公司</t>
  </si>
  <si>
    <t>1780141.IB</t>
  </si>
  <si>
    <t>16高邮经发债02</t>
  </si>
  <si>
    <t>1780142.IB</t>
  </si>
  <si>
    <t>17启东创新债</t>
  </si>
  <si>
    <t>启东创新投资集团有限公司</t>
  </si>
  <si>
    <t>1780145.IB</t>
  </si>
  <si>
    <t>17鄂州管廊债</t>
  </si>
  <si>
    <t>1780146.IB</t>
  </si>
  <si>
    <t>17温州民科债</t>
  </si>
  <si>
    <t>温州民科产业基地开发有限公司</t>
  </si>
  <si>
    <t>1780147.IB</t>
  </si>
  <si>
    <t>17营北海债01</t>
  </si>
  <si>
    <t>营口北海新区城区开发建设投资有限公司</t>
  </si>
  <si>
    <t>1780148.IB</t>
  </si>
  <si>
    <t>17丹投绿色债</t>
  </si>
  <si>
    <t>1780149.IB</t>
  </si>
  <si>
    <t>17诸暨国资债02</t>
  </si>
  <si>
    <t>1780150.IB</t>
  </si>
  <si>
    <t>17黄岩债01</t>
  </si>
  <si>
    <t>台州市黄岩国有资本投资运营集团有限公司</t>
  </si>
  <si>
    <t>1780151.IB</t>
  </si>
  <si>
    <t>17襄阳经开债</t>
  </si>
  <si>
    <t>1780152.IB</t>
  </si>
  <si>
    <t>17广德国投债</t>
  </si>
  <si>
    <t>广德市国有资产投资经营有限公司</t>
  </si>
  <si>
    <t>1780153.IB</t>
  </si>
  <si>
    <t>17常德鼎力债</t>
  </si>
  <si>
    <t>1780154.IB</t>
  </si>
  <si>
    <t>17浦交债</t>
  </si>
  <si>
    <t>1780155.IB</t>
  </si>
  <si>
    <t>17伟驰债01</t>
  </si>
  <si>
    <t>1780156.IB</t>
  </si>
  <si>
    <t>17嵊州债</t>
  </si>
  <si>
    <t>1780157.IB</t>
  </si>
  <si>
    <t>17桂阳城投债</t>
  </si>
  <si>
    <t>1780158.IB</t>
  </si>
  <si>
    <t>17马雨山债01</t>
  </si>
  <si>
    <t>马鞍山市雨山区城市发展投资集团有限责任公司</t>
  </si>
  <si>
    <t>1780159.IB</t>
  </si>
  <si>
    <t>17荆州城投专项债</t>
  </si>
  <si>
    <t>1780160.IB</t>
  </si>
  <si>
    <t>17秦巴新城债02</t>
  </si>
  <si>
    <t>1780161.IB</t>
  </si>
  <si>
    <t>17黔南停车场债01</t>
  </si>
  <si>
    <t>1780162.IB</t>
  </si>
  <si>
    <t>17兴宁永业债</t>
  </si>
  <si>
    <t>兴宁市永业基础设施建设投资有限公司</t>
  </si>
  <si>
    <t>1780163.IB</t>
  </si>
  <si>
    <t>17郴州新天债</t>
  </si>
  <si>
    <t>1780165.IB</t>
  </si>
  <si>
    <t>17宿州经开债</t>
  </si>
  <si>
    <t>宿州市新区建设投资集团有限公司</t>
  </si>
  <si>
    <t>1780166.IB</t>
  </si>
  <si>
    <t>17浠水凤翥债01</t>
  </si>
  <si>
    <t>浠水县凤翥投资开发有限公司</t>
  </si>
  <si>
    <t>1780167.IB</t>
  </si>
  <si>
    <t>17金安城投债</t>
  </si>
  <si>
    <t>六安市金安区城乡建设投资有限公司</t>
  </si>
  <si>
    <t>1780168.IB</t>
  </si>
  <si>
    <t>17攀投专项债</t>
  </si>
  <si>
    <t>贵州六盘水攀登开发投资贸易有限公司</t>
  </si>
  <si>
    <t>1780169.IB</t>
  </si>
  <si>
    <t>17永晟债</t>
  </si>
  <si>
    <t>1780170.IB</t>
  </si>
  <si>
    <t>17张家界专项债</t>
  </si>
  <si>
    <t>1780171.IB</t>
  </si>
  <si>
    <t>17岳阳惠华债02</t>
  </si>
  <si>
    <t>1780172.IB</t>
  </si>
  <si>
    <t>17靖江绿色债</t>
  </si>
  <si>
    <t>靖江市滨江新城投资开发有限公司</t>
  </si>
  <si>
    <t>1780173.IB</t>
  </si>
  <si>
    <t>17红花岗停车场债01</t>
  </si>
  <si>
    <t>1780174.IB</t>
  </si>
  <si>
    <t>17长沙含浦债</t>
  </si>
  <si>
    <t>湖南智谷投资发展集团有限公司</t>
  </si>
  <si>
    <t>1780175.IB</t>
  </si>
  <si>
    <t>17古蔺专项债</t>
  </si>
  <si>
    <t>1780176.IB</t>
  </si>
  <si>
    <t>17津国投02</t>
  </si>
  <si>
    <t>1780177.IB</t>
  </si>
  <si>
    <t>17川金财债</t>
  </si>
  <si>
    <t>四川金财金鑫投资有限公司</t>
  </si>
  <si>
    <t>1780178.IB</t>
  </si>
  <si>
    <t>17衡阳滨江债</t>
  </si>
  <si>
    <t>衡阳市滨江新区投资有限公司</t>
  </si>
  <si>
    <t>1780180.IB</t>
  </si>
  <si>
    <t>17咸宁城投债</t>
  </si>
  <si>
    <t>1780182.IB</t>
  </si>
  <si>
    <t>17渝宏烨债01</t>
  </si>
  <si>
    <t>重庆宏烨实业集团有限公司</t>
  </si>
  <si>
    <t>1780183.IB</t>
  </si>
  <si>
    <t>17金潼债01</t>
  </si>
  <si>
    <t>1780184.IB</t>
  </si>
  <si>
    <t>17包头建投债01</t>
  </si>
  <si>
    <t>包头市保障性住房发展建设投资有限公司</t>
  </si>
  <si>
    <t>1780185.IB</t>
  </si>
  <si>
    <t>17铜陵建投01</t>
  </si>
  <si>
    <t>1780186.IB</t>
  </si>
  <si>
    <t>17滨江新城债</t>
  </si>
  <si>
    <t>1780189.IB</t>
  </si>
  <si>
    <t>17洪泽绿色债</t>
  </si>
  <si>
    <t>江苏洪泽湖神舟旅游开发有限公司</t>
  </si>
  <si>
    <t>1780190.IB</t>
  </si>
  <si>
    <t>17毕节管廊02</t>
  </si>
  <si>
    <t>1780191.IB</t>
  </si>
  <si>
    <t>17恒逸债01</t>
  </si>
  <si>
    <t>1780192.IB</t>
  </si>
  <si>
    <t>17永兴债02</t>
  </si>
  <si>
    <t>1780194.IB</t>
  </si>
  <si>
    <t>17安庆皖江债</t>
  </si>
  <si>
    <t>安庆皖江高科技投资发展有限公司</t>
  </si>
  <si>
    <t>1780195.IB</t>
  </si>
  <si>
    <t>17遂柔刚债02</t>
  </si>
  <si>
    <t>1780196.IB</t>
  </si>
  <si>
    <t>17湖滨新城01</t>
  </si>
  <si>
    <t>宿迁市湖滨新城投资开发有限公司</t>
  </si>
  <si>
    <t>1780197.IB</t>
  </si>
  <si>
    <t>17泗阳专项债</t>
  </si>
  <si>
    <t>1780198.IB</t>
  </si>
  <si>
    <t>17市北新城债</t>
  </si>
  <si>
    <t>南通市市北新城开发建设有限公司</t>
  </si>
  <si>
    <t>1780199.IB</t>
  </si>
  <si>
    <t>17宿马债</t>
  </si>
  <si>
    <t>宿州马鞍山投资集团(控股)有限公司</t>
  </si>
  <si>
    <t>1780200.IB</t>
  </si>
  <si>
    <t>17江苏开投债</t>
  </si>
  <si>
    <t>江苏开源投资集团有限公司</t>
  </si>
  <si>
    <t>1780201.IB</t>
  </si>
  <si>
    <t>17湘东山债</t>
  </si>
  <si>
    <t>湘乡市东山投资建设开发有限公司</t>
  </si>
  <si>
    <t>1780202.IB</t>
  </si>
  <si>
    <t>17郑蒲债01</t>
  </si>
  <si>
    <t>马鞍山郑蒲港新区建设投资有限公司</t>
  </si>
  <si>
    <t>1780203.IB</t>
  </si>
  <si>
    <t>17蒲城债</t>
  </si>
  <si>
    <t>蒲城县投资发展有限公司</t>
  </si>
  <si>
    <t>1780205.IB</t>
  </si>
  <si>
    <t>17宁国债</t>
  </si>
  <si>
    <t>1780206.IB</t>
  </si>
  <si>
    <t>17怀化经开债</t>
  </si>
  <si>
    <t>1780208.IB</t>
  </si>
  <si>
    <t>17太和债</t>
  </si>
  <si>
    <t>太和县国有资产投资控股集团有限公司</t>
  </si>
  <si>
    <t>1780210.IB</t>
  </si>
  <si>
    <t>17鄱阳国资债</t>
  </si>
  <si>
    <t>鄱阳投资发展集团有限公司</t>
  </si>
  <si>
    <t>1780212.IB</t>
  </si>
  <si>
    <t>17淮安水利债</t>
  </si>
  <si>
    <t>1780213.IB</t>
  </si>
  <si>
    <t>17株洲湘江债</t>
  </si>
  <si>
    <t>1780214.IB</t>
  </si>
  <si>
    <t>17临武舜发债</t>
  </si>
  <si>
    <t>临武县舜发城乡发展投资有限公司</t>
  </si>
  <si>
    <t>1780215.IB</t>
  </si>
  <si>
    <t>17产建绿色02</t>
  </si>
  <si>
    <t>1780216.IB</t>
  </si>
  <si>
    <t>17包头建投债02</t>
  </si>
  <si>
    <t>1780217.IB</t>
  </si>
  <si>
    <t>17淄博高新双创债01</t>
  </si>
  <si>
    <t>1780218.IB</t>
  </si>
  <si>
    <t>17运通债</t>
  </si>
  <si>
    <t>南通运通港务发展有限公司</t>
  </si>
  <si>
    <t>1780219.IB</t>
  </si>
  <si>
    <t>17洪山城投债01</t>
  </si>
  <si>
    <t>1780220.IB</t>
  </si>
  <si>
    <t>17无锡食科债</t>
  </si>
  <si>
    <t>无锡食品科技园发展有限公司</t>
  </si>
  <si>
    <t>1780221.IB</t>
  </si>
  <si>
    <t>17萍昌盛债</t>
  </si>
  <si>
    <t>1780223.IB</t>
  </si>
  <si>
    <t>17宁高发债02</t>
  </si>
  <si>
    <t>1780225.IB</t>
  </si>
  <si>
    <t>17秭归养老债01</t>
  </si>
  <si>
    <t>秭归县楚元控股集团有限责任公司</t>
  </si>
  <si>
    <t>1780227.IB</t>
  </si>
  <si>
    <t>17仪新区债</t>
  </si>
  <si>
    <t>仪征市十二圩新区建设有限公司</t>
  </si>
  <si>
    <t>1780228.IB</t>
  </si>
  <si>
    <t>17渌湘集团债</t>
  </si>
  <si>
    <t>株洲渌湘投资发展集团有限公司</t>
  </si>
  <si>
    <t>1780229.IB</t>
  </si>
  <si>
    <t>17老河口债</t>
  </si>
  <si>
    <t>1780230.IB</t>
  </si>
  <si>
    <t>17铜陵建投02</t>
  </si>
  <si>
    <t>1780232.IB</t>
  </si>
  <si>
    <t>17启东城投债</t>
  </si>
  <si>
    <t>1780234.IB</t>
  </si>
  <si>
    <t>17许昌专项债</t>
  </si>
  <si>
    <t>1780235.IB</t>
  </si>
  <si>
    <t>17开元专项债02</t>
  </si>
  <si>
    <t>1780237.IB</t>
  </si>
  <si>
    <t>17蒙城停车场债</t>
  </si>
  <si>
    <t>蒙城县城市发展投资控股集团有限公司</t>
  </si>
  <si>
    <t>1780238.IB</t>
  </si>
  <si>
    <t>17宝应开投债01</t>
  </si>
  <si>
    <t>宝应县开发投资有限公司</t>
  </si>
  <si>
    <t>1780239.IB</t>
  </si>
  <si>
    <t>17兴蜀专项债</t>
  </si>
  <si>
    <t>1780240.IB</t>
  </si>
  <si>
    <t>17黔新东观债</t>
  </si>
  <si>
    <t>贵州新东观城市建设投资有限责任公司</t>
  </si>
  <si>
    <t>1780242.IB</t>
  </si>
  <si>
    <t>17金洲双创债</t>
  </si>
  <si>
    <t>长沙金洲新城开发建设投资有限公司</t>
  </si>
  <si>
    <t>1780244.IB</t>
  </si>
  <si>
    <t>17吴中国太专项债</t>
  </si>
  <si>
    <t>1780245.IB</t>
  </si>
  <si>
    <t>17威海经开债</t>
  </si>
  <si>
    <t>1780246.IB</t>
  </si>
  <si>
    <t>17泾河债</t>
  </si>
  <si>
    <t>1780247.IB</t>
  </si>
  <si>
    <t>17鄂供销债</t>
  </si>
  <si>
    <t>1780248.IB</t>
  </si>
  <si>
    <t>17沣西绿色债</t>
  </si>
  <si>
    <t>1780250.IB</t>
  </si>
  <si>
    <t>17锡东债</t>
  </si>
  <si>
    <t>1780251.IB</t>
  </si>
  <si>
    <t>17武汉高科债01</t>
  </si>
  <si>
    <t>武汉高科国有控股集团有限公司</t>
  </si>
  <si>
    <t>1780252.IB</t>
  </si>
  <si>
    <t>17平阳停车债</t>
  </si>
  <si>
    <t>1780254.IB</t>
  </si>
  <si>
    <t>17运城专项债</t>
  </si>
  <si>
    <t>1780256.IB</t>
  </si>
  <si>
    <t>17淮南山南债01</t>
  </si>
  <si>
    <t>淮南市山南开发建设有限责任公司</t>
  </si>
  <si>
    <t>1780257.IB</t>
  </si>
  <si>
    <t>17湖滨新城02</t>
  </si>
  <si>
    <t>1780258.IB</t>
  </si>
  <si>
    <t>17青州建投债02</t>
  </si>
  <si>
    <t>1780259.IB</t>
  </si>
  <si>
    <t>17怀宁城投债</t>
  </si>
  <si>
    <t>安徽省怀宁县城乡建设投资发展有限责任公司</t>
  </si>
  <si>
    <t>1780260.IB</t>
  </si>
  <si>
    <t>17广安鑫鸿债01</t>
  </si>
  <si>
    <t>广安鑫鸿投资控股有限公司</t>
  </si>
  <si>
    <t>1780262.IB</t>
  </si>
  <si>
    <t>17苏科债</t>
  </si>
  <si>
    <t>1780263.IB</t>
  </si>
  <si>
    <t>17含山债</t>
  </si>
  <si>
    <t>含山县城市建设投资有限公司</t>
  </si>
  <si>
    <t>1780264.IB</t>
  </si>
  <si>
    <t>17当涂经开债</t>
  </si>
  <si>
    <t>安徽当涂经济开发区建设投资有限责任公司</t>
  </si>
  <si>
    <t>1780265.IB</t>
  </si>
  <si>
    <t>17渝丰都债</t>
  </si>
  <si>
    <t>1780266.IB</t>
  </si>
  <si>
    <t>17淮南城投债01</t>
  </si>
  <si>
    <t>1780267.IB</t>
  </si>
  <si>
    <t>17邵阳城投债01</t>
  </si>
  <si>
    <t>1780269.IB</t>
  </si>
  <si>
    <t>17钟城投债</t>
  </si>
  <si>
    <t>钟祥市城市建设投资公司</t>
  </si>
  <si>
    <t>1780270.IB</t>
  </si>
  <si>
    <t>17彭山养老债01</t>
  </si>
  <si>
    <t>彭山发展控股有限责任公司</t>
  </si>
  <si>
    <t>1780271.IB</t>
  </si>
  <si>
    <t>17安顺专项债</t>
  </si>
  <si>
    <t>安顺市城市建设投资有限责任公司</t>
  </si>
  <si>
    <t>1780272.IB</t>
  </si>
  <si>
    <t>17夷陵经发债01</t>
  </si>
  <si>
    <t>湖北夷陵经济发展集团有限公司</t>
  </si>
  <si>
    <t>1780274.IB</t>
  </si>
  <si>
    <t>17新宇建投债01</t>
  </si>
  <si>
    <t>毕节市七星关区新宇建设投资有限公司</t>
  </si>
  <si>
    <t>1780276.IB</t>
  </si>
  <si>
    <t>17南陵债</t>
  </si>
  <si>
    <t>南陵县建设投资有限责任公司</t>
  </si>
  <si>
    <t>1780277.IB</t>
  </si>
  <si>
    <t>17汴投绿色债</t>
  </si>
  <si>
    <t>1780280.IB</t>
  </si>
  <si>
    <t>17桂金投债</t>
  </si>
  <si>
    <t>1780281.IB</t>
  </si>
  <si>
    <t>17吉首管廊02</t>
  </si>
  <si>
    <t>1780282.IB</t>
  </si>
  <si>
    <t>17蓉花园债01</t>
  </si>
  <si>
    <t>1780283.IB</t>
  </si>
  <si>
    <t>17资兴城投02</t>
  </si>
  <si>
    <t>1780284.IB</t>
  </si>
  <si>
    <t>17黄岩债02</t>
  </si>
  <si>
    <t>1780286.IB</t>
  </si>
  <si>
    <t>17随州停车场债02</t>
  </si>
  <si>
    <t>1780287.IB</t>
  </si>
  <si>
    <t>17渝盈地债</t>
  </si>
  <si>
    <t>重庆盈地实业(集团)有限公司</t>
  </si>
  <si>
    <t>1780288.IB</t>
  </si>
  <si>
    <t>17温高新债</t>
  </si>
  <si>
    <t>1780289.IB</t>
  </si>
  <si>
    <t>17吴中城建债01</t>
  </si>
  <si>
    <t>苏州市吴中城区建设发展有限公司</t>
  </si>
  <si>
    <t>1780290.IB</t>
  </si>
  <si>
    <t>17德投债</t>
  </si>
  <si>
    <t>湖南德山建设投资股份有限公司</t>
  </si>
  <si>
    <t>1780291.IB</t>
  </si>
  <si>
    <t>17高密专项债</t>
  </si>
  <si>
    <t>高密市城市建设投资集团有限公司</t>
  </si>
  <si>
    <t>1780292.IB</t>
  </si>
  <si>
    <t>17句容城投债01</t>
  </si>
  <si>
    <t>1780293.IB</t>
  </si>
  <si>
    <t>17沅陵管廊01</t>
  </si>
  <si>
    <t>沅陵辰州投资集团有限公司</t>
  </si>
  <si>
    <t>1780295.IB</t>
  </si>
  <si>
    <t>17邳州经发债</t>
  </si>
  <si>
    <t>1780296.IB</t>
  </si>
  <si>
    <t>17淮安新城债</t>
  </si>
  <si>
    <t>1780297.IB</t>
  </si>
  <si>
    <t>17柳州龙投专项债</t>
  </si>
  <si>
    <t>1780298.IB</t>
  </si>
  <si>
    <t>17武隆专项债01</t>
  </si>
  <si>
    <t>1780299.IB</t>
  </si>
  <si>
    <t>17汇丰绿债</t>
  </si>
  <si>
    <t>1780300.IB</t>
  </si>
  <si>
    <t>17贵阳经开债01</t>
  </si>
  <si>
    <t>贵阳经济开发区城市建设投资(集团)有限公司</t>
  </si>
  <si>
    <t>1780301.IB</t>
  </si>
  <si>
    <t>17马雨山债02</t>
  </si>
  <si>
    <t>1780302.IB</t>
  </si>
  <si>
    <t>17连云恒驰01</t>
  </si>
  <si>
    <t>连云港恒驰实业有限公司</t>
  </si>
  <si>
    <t>1780303.IB</t>
  </si>
  <si>
    <t>17蒸城投债01</t>
  </si>
  <si>
    <t>衡阳县城市和农村建设投资有限公司</t>
  </si>
  <si>
    <t>1780304.IB</t>
  </si>
  <si>
    <t>17江北新城债</t>
  </si>
  <si>
    <t>1780305.IB</t>
  </si>
  <si>
    <t>17清浦城投债</t>
  </si>
  <si>
    <t>1780306.IB</t>
  </si>
  <si>
    <t>17遵义湘江债</t>
  </si>
  <si>
    <t>遵义湘江投资建设有限责任公司</t>
  </si>
  <si>
    <t>1780307.IB</t>
  </si>
  <si>
    <t>17白云债02</t>
  </si>
  <si>
    <t>1780308.IB</t>
  </si>
  <si>
    <t>17蒙自专项债01</t>
  </si>
  <si>
    <t>蒙自市城市建设投资有限责任公司</t>
  </si>
  <si>
    <t>1780309.IB</t>
  </si>
  <si>
    <t>17莒南国资债01</t>
  </si>
  <si>
    <t>莒南县城市国有资产经营有限公司</t>
  </si>
  <si>
    <t>1780310.IB</t>
  </si>
  <si>
    <t>17嘉兴秀洲债</t>
  </si>
  <si>
    <t>1780311.IB</t>
  </si>
  <si>
    <t>17遵义旅投债01</t>
  </si>
  <si>
    <t>遵义交旅投资(集团)有限公司</t>
  </si>
  <si>
    <t>1780312.IB</t>
  </si>
  <si>
    <t>17高青债01</t>
  </si>
  <si>
    <t>高青县鲁青城市资产运营有限公司</t>
  </si>
  <si>
    <t>1780313.IB</t>
  </si>
  <si>
    <t>17武胜债</t>
  </si>
  <si>
    <t>武胜城市投资有限公司</t>
  </si>
  <si>
    <t>1780314.IB</t>
  </si>
  <si>
    <t>17泸州汇兴债</t>
  </si>
  <si>
    <t>泸州汇兴投资集团有限公司</t>
  </si>
  <si>
    <t>1780315.IB</t>
  </si>
  <si>
    <t>17珲春债01</t>
  </si>
  <si>
    <t>珲春市城市投资开发有限公司</t>
  </si>
  <si>
    <t>1780316.IB</t>
  </si>
  <si>
    <t>17扬化双创债</t>
  </si>
  <si>
    <t>1780318.IB</t>
  </si>
  <si>
    <t>17新经开</t>
  </si>
  <si>
    <t>新沂经济开发区建设发展有限公司</t>
  </si>
  <si>
    <t>1780319.IB</t>
  </si>
  <si>
    <t>17绵宏达债</t>
  </si>
  <si>
    <t>绵阳宏达资产投资经营(集团)有限公司</t>
  </si>
  <si>
    <t>1780320.IB</t>
  </si>
  <si>
    <t>17渝两山债</t>
  </si>
  <si>
    <t>重庆两山建设投资有限公司</t>
  </si>
  <si>
    <t>1780321.IB</t>
  </si>
  <si>
    <t>17黄梅债01</t>
  </si>
  <si>
    <t>黄梅县城市投资发展集团有限公司</t>
  </si>
  <si>
    <t>1780322.IB</t>
  </si>
  <si>
    <t>17淮南产发债</t>
  </si>
  <si>
    <t>1780323.IB</t>
  </si>
  <si>
    <t>17洪山城投债02</t>
  </si>
  <si>
    <t>1780324.IB</t>
  </si>
  <si>
    <t>17能兴专项债</t>
  </si>
  <si>
    <t>能兴控股集团有限公司</t>
  </si>
  <si>
    <t>1780325.IB</t>
  </si>
  <si>
    <t>17洪湖城投债</t>
  </si>
  <si>
    <t>洪湖市弘瑞投资开发有限公司</t>
  </si>
  <si>
    <t>1780326.IB</t>
  </si>
  <si>
    <t>17寿县债</t>
  </si>
  <si>
    <t>寿县国有资产投资运营(集团)有限公司</t>
  </si>
  <si>
    <t>1780327.IB</t>
  </si>
  <si>
    <t>17昆银桥债</t>
  </si>
  <si>
    <t>1780329.IB</t>
  </si>
  <si>
    <t>17渝双福债</t>
  </si>
  <si>
    <t>1780330.IB</t>
  </si>
  <si>
    <t>17宝应开投债02</t>
  </si>
  <si>
    <t>1780331.IB</t>
  </si>
  <si>
    <t>17新津工投债</t>
  </si>
  <si>
    <t>1780332.IB</t>
  </si>
  <si>
    <t>17都新城01</t>
  </si>
  <si>
    <t>都江堰新城建设投资有限责任公司</t>
  </si>
  <si>
    <t>1780333.IB</t>
  </si>
  <si>
    <t>17郑通航债02</t>
  </si>
  <si>
    <t>1780334.IB</t>
  </si>
  <si>
    <t>17黄梅债02</t>
  </si>
  <si>
    <t>1780336.IB</t>
  </si>
  <si>
    <t>17普定债01</t>
  </si>
  <si>
    <t>普定县夜郎国有资产投资营运有限责任公司</t>
  </si>
  <si>
    <t>1780337.IB</t>
  </si>
  <si>
    <t>17南谯国资债</t>
  </si>
  <si>
    <t>滁州市南谯区国有资产运营有限公司</t>
  </si>
  <si>
    <t>1780338.IB</t>
  </si>
  <si>
    <t>17遵义播投债02</t>
  </si>
  <si>
    <t>1780339.IB</t>
  </si>
  <si>
    <t>17隆发债</t>
  </si>
  <si>
    <t>隆昌发展建设集团有限责任公司</t>
  </si>
  <si>
    <t>1780340.IB</t>
  </si>
  <si>
    <t>17南漳债02</t>
  </si>
  <si>
    <t>1780341.IB</t>
  </si>
  <si>
    <t>17连云恒驰02</t>
  </si>
  <si>
    <t>1780342.IB</t>
  </si>
  <si>
    <t>17芦溪城投债</t>
  </si>
  <si>
    <t>芦溪县城市建设投资发展有限公司</t>
  </si>
  <si>
    <t>1780343.IB</t>
  </si>
  <si>
    <t>17金坛交通债01</t>
  </si>
  <si>
    <t>常州市金坛区交通产业集团有限公司</t>
  </si>
  <si>
    <t>1780345.IB</t>
  </si>
  <si>
    <t>17湘乡管廊专项债</t>
  </si>
  <si>
    <t>1780346.IB</t>
  </si>
  <si>
    <t>17抚投专项债</t>
  </si>
  <si>
    <t>1780347.IB</t>
  </si>
  <si>
    <t>17安顺交投债</t>
  </si>
  <si>
    <t>安顺市交通建设投资有限责任公司</t>
  </si>
  <si>
    <t>1780348.IB</t>
  </si>
  <si>
    <t>17少海专项债</t>
  </si>
  <si>
    <t>青岛少海发展集团有限公司</t>
  </si>
  <si>
    <t>1780349.IB</t>
  </si>
  <si>
    <t>17毕节信泰债</t>
  </si>
  <si>
    <t>毕节市信泰投资有限公司</t>
  </si>
  <si>
    <t>1780350.IB</t>
  </si>
  <si>
    <t>17扬中城投绿色债</t>
  </si>
  <si>
    <t>1780351.IB</t>
  </si>
  <si>
    <t>17睢宁润企债</t>
  </si>
  <si>
    <t>1780352.IB</t>
  </si>
  <si>
    <t>17乐行债</t>
  </si>
  <si>
    <t>安徽乐行城市建设集团有限公司</t>
  </si>
  <si>
    <t>1780354.IB</t>
  </si>
  <si>
    <t>17丹徒建投债</t>
  </si>
  <si>
    <t>1780355.IB</t>
  </si>
  <si>
    <t>17威中城债</t>
  </si>
  <si>
    <t>威海市中城公有资产经营有限公司</t>
  </si>
  <si>
    <t>1780356.IB</t>
  </si>
  <si>
    <t>17句容城投债02</t>
  </si>
  <si>
    <t>1780357.IB</t>
  </si>
  <si>
    <t>17孝城投债</t>
  </si>
  <si>
    <t>1780358.IB</t>
  </si>
  <si>
    <t>17凤阳经投债</t>
  </si>
  <si>
    <t>凤阳县经济发展投资有限公司</t>
  </si>
  <si>
    <t>1780359.IB</t>
  </si>
  <si>
    <t>17湖织里债</t>
  </si>
  <si>
    <t>湖州东部新城投资发展集团有限公司</t>
  </si>
  <si>
    <t>1780360.IB</t>
  </si>
  <si>
    <t>17渝宏烨债02</t>
  </si>
  <si>
    <t>1780361.IB</t>
  </si>
  <si>
    <t>17襄城灵武债</t>
  </si>
  <si>
    <t>襄城县灵武城市开发建设有限公司</t>
  </si>
  <si>
    <t>1780362.IB</t>
  </si>
  <si>
    <t>17汕尾发展债</t>
  </si>
  <si>
    <t>汕尾市投资控股有限公司</t>
  </si>
  <si>
    <t>1780363.IB</t>
  </si>
  <si>
    <t>17石柱鸿盛债01</t>
  </si>
  <si>
    <t>石柱土家族自治县鸿盛经济发展有限公司</t>
  </si>
  <si>
    <t>1780364.IB</t>
  </si>
  <si>
    <t>17森特债01</t>
  </si>
  <si>
    <t>湖南森特实业投资有限公司</t>
  </si>
  <si>
    <t>1780368.IB</t>
  </si>
  <si>
    <t>17云岩债</t>
  </si>
  <si>
    <t>贵阳云岩贵中土地开发基本建设投资管理集团有限公司</t>
  </si>
  <si>
    <t>1780369.IB</t>
  </si>
  <si>
    <t>17天台债</t>
  </si>
  <si>
    <t>浙江省天台县国有资产经营有限公司</t>
  </si>
  <si>
    <t>1780370.IB</t>
  </si>
  <si>
    <t>17建德国资债</t>
  </si>
  <si>
    <t>1780374.IB</t>
  </si>
  <si>
    <t>17钟停债01</t>
  </si>
  <si>
    <t>贵州钟山开发投资有限责任公司</t>
  </si>
  <si>
    <t>1780376.IB</t>
  </si>
  <si>
    <t>17红果专项债01</t>
  </si>
  <si>
    <t>贵州省红果经济开发区开发有限责任公司</t>
  </si>
  <si>
    <t>1780379.IB</t>
  </si>
  <si>
    <t>17射阳城建债</t>
  </si>
  <si>
    <t>射阳城市建设发展集团有限公司</t>
  </si>
  <si>
    <t>1780380.IB</t>
  </si>
  <si>
    <t>17临朐债</t>
  </si>
  <si>
    <t>临朐沂山实业有限公司</t>
  </si>
  <si>
    <t>1780382.IB</t>
  </si>
  <si>
    <t>17定远城投债01</t>
  </si>
  <si>
    <t>定远县城乡发展投资集团有限公司</t>
  </si>
  <si>
    <t>1780387.IB</t>
  </si>
  <si>
    <t>17南通开元债</t>
  </si>
  <si>
    <t>南通开元投资开发集团有限公司</t>
  </si>
  <si>
    <t>1780389.IB</t>
  </si>
  <si>
    <t>17湖口石钟债</t>
  </si>
  <si>
    <t>江西省湖口县石钟投资开发有限公司</t>
  </si>
  <si>
    <t>1780391.IB</t>
  </si>
  <si>
    <t>17红安城投债</t>
  </si>
  <si>
    <t>红安县城市发展投资集团有限公司</t>
  </si>
  <si>
    <t>1780395.IB</t>
  </si>
  <si>
    <t>17郎溪债</t>
  </si>
  <si>
    <t>郎溪县国有资产运营投资有限公司</t>
  </si>
  <si>
    <t>1780396.IB</t>
  </si>
  <si>
    <t>17沅陵管廊02</t>
  </si>
  <si>
    <t>1780397.IB</t>
  </si>
  <si>
    <t>17修水城投债</t>
  </si>
  <si>
    <t>江西省修水城市投资集团有限公司</t>
  </si>
  <si>
    <t>1780398.IB</t>
  </si>
  <si>
    <t>17西平债01</t>
  </si>
  <si>
    <t>西平县产业集聚区投融资有限公司</t>
  </si>
  <si>
    <t>1780399.IB</t>
  </si>
  <si>
    <t>17青交投债01</t>
  </si>
  <si>
    <t>1780400.IB</t>
  </si>
  <si>
    <t>17桃源经开债01</t>
  </si>
  <si>
    <t>桃源县经济开发区开发投资有限公司</t>
  </si>
  <si>
    <t>1780401.IB</t>
  </si>
  <si>
    <t>17乐清停车场债01</t>
  </si>
  <si>
    <t>1780402.IB</t>
  </si>
  <si>
    <t>17桐建投专项债01</t>
  </si>
  <si>
    <t>桐城市建设投资发展有限责任公司</t>
  </si>
  <si>
    <t>1780403.IB</t>
  </si>
  <si>
    <t>17襄阳房投债</t>
  </si>
  <si>
    <t>1780404.IB</t>
  </si>
  <si>
    <t>17射洪债01</t>
  </si>
  <si>
    <t>射洪市国有资产经营管理集团有限公司</t>
  </si>
  <si>
    <t>1780405.IB</t>
  </si>
  <si>
    <t>17嘉陵债01</t>
  </si>
  <si>
    <t>南充市嘉陵发展投资有限公司</t>
  </si>
  <si>
    <t>1780406.IB</t>
  </si>
  <si>
    <t>17蒸城投债02</t>
  </si>
  <si>
    <t>1780408.IB</t>
  </si>
  <si>
    <t>17鹤岗城投债</t>
  </si>
  <si>
    <t>鹤岗市城市建设投资开发有限责任公司</t>
  </si>
  <si>
    <t>1780411.IB</t>
  </si>
  <si>
    <t>17青交投债02</t>
  </si>
  <si>
    <t>1780413.IB</t>
  </si>
  <si>
    <t>17临川城投债01</t>
  </si>
  <si>
    <t>1780416.IB</t>
  </si>
  <si>
    <t>17西安高新债01</t>
  </si>
  <si>
    <t>1780417.IB</t>
  </si>
  <si>
    <t>17金华融盛债</t>
  </si>
  <si>
    <t>1780418.IB</t>
  </si>
  <si>
    <t>17金坛交通债02</t>
  </si>
  <si>
    <t>1780419.IB</t>
  </si>
  <si>
    <t>17武隆专项债02</t>
  </si>
  <si>
    <t>1780420.IB</t>
  </si>
  <si>
    <t>17凤城河债01</t>
  </si>
  <si>
    <t>1789118.IB</t>
  </si>
  <si>
    <t>17捷赢2C</t>
  </si>
  <si>
    <t>捷信消费金融有限公司</t>
  </si>
  <si>
    <t>1789170.IB</t>
  </si>
  <si>
    <t>17捷赢3C</t>
  </si>
  <si>
    <t>1822003.IB</t>
  </si>
  <si>
    <t>18江苏租赁债01</t>
  </si>
  <si>
    <t>江苏金融租赁股份有限公司</t>
  </si>
  <si>
    <t>1822009.IB</t>
  </si>
  <si>
    <t>18捷信消费债01</t>
  </si>
  <si>
    <t>1822011.IB</t>
  </si>
  <si>
    <t>18哈银租赁债01</t>
  </si>
  <si>
    <t>哈银金融租赁有限责任公司</t>
  </si>
  <si>
    <t>1822013.IB</t>
  </si>
  <si>
    <t>18中外贸租赁债01</t>
  </si>
  <si>
    <t>中国外贸金融租赁有限公司</t>
  </si>
  <si>
    <t>1822016.IB</t>
  </si>
  <si>
    <t>18江苏租赁债02</t>
  </si>
  <si>
    <t>1822026.IB</t>
  </si>
  <si>
    <t>18苏银租赁债</t>
  </si>
  <si>
    <t>苏银金融租赁股份有限公司</t>
  </si>
  <si>
    <t>1822034.IB</t>
  </si>
  <si>
    <t>18华夏租赁01</t>
  </si>
  <si>
    <t>华夏金融租赁有限公司</t>
  </si>
  <si>
    <t>1822036.IB</t>
  </si>
  <si>
    <t>18洛银租赁债</t>
  </si>
  <si>
    <t>洛银金融租赁股份有限公司</t>
  </si>
  <si>
    <t>1822037.IB</t>
  </si>
  <si>
    <t>18光大租赁债</t>
  </si>
  <si>
    <t>光大金融租赁股份有限公司</t>
  </si>
  <si>
    <t>1822041.IB</t>
  </si>
  <si>
    <t>18河北租赁债01</t>
  </si>
  <si>
    <t>1822045.IB</t>
  </si>
  <si>
    <t>18河北租赁债02</t>
  </si>
  <si>
    <t>1823007.IB</t>
  </si>
  <si>
    <t>18英大泰和财险</t>
  </si>
  <si>
    <t>英大泰和财产保险股份有限公司</t>
  </si>
  <si>
    <t>1823008.IB</t>
  </si>
  <si>
    <t>18幸福人寿</t>
  </si>
  <si>
    <t>1824002.IB</t>
  </si>
  <si>
    <t>18泸州临港项目债01</t>
  </si>
  <si>
    <t>1880001.IB</t>
  </si>
  <si>
    <t>18国轩绿色债01</t>
  </si>
  <si>
    <t>国轩高科股份有限公司</t>
  </si>
  <si>
    <t>1880002.IB</t>
  </si>
  <si>
    <t>18潜山债</t>
  </si>
  <si>
    <t>潜山市潜润投资控股集团有限公司</t>
  </si>
  <si>
    <t>1880008.IB</t>
  </si>
  <si>
    <t>18营北海债01</t>
  </si>
  <si>
    <t>1880011.IB</t>
  </si>
  <si>
    <t>18兴义信恒债01</t>
  </si>
  <si>
    <t>1880012.IB</t>
  </si>
  <si>
    <t>18吴中城建债</t>
  </si>
  <si>
    <t>1880015.IB</t>
  </si>
  <si>
    <t>18泾县债</t>
  </si>
  <si>
    <t>泾县国有资产投资运营有限公司</t>
  </si>
  <si>
    <t>1880016.IB</t>
  </si>
  <si>
    <t>18安岳债01</t>
  </si>
  <si>
    <t>安岳县兴安城市建设投资开发有限公司</t>
  </si>
  <si>
    <t>1880017.IB</t>
  </si>
  <si>
    <t>18红果专项债</t>
  </si>
  <si>
    <t>1880018.IB</t>
  </si>
  <si>
    <t>18吉水管廊债01</t>
  </si>
  <si>
    <t>江西吉湖发展集团有限公司</t>
  </si>
  <si>
    <t>1880019.IB</t>
  </si>
  <si>
    <t>18京诚债</t>
  </si>
  <si>
    <t>1880020.IB</t>
  </si>
  <si>
    <t>18渝中专项债01</t>
  </si>
  <si>
    <t>1880021.IB</t>
  </si>
  <si>
    <t>18铜梁专项债</t>
  </si>
  <si>
    <t>1880022.IB</t>
  </si>
  <si>
    <t>18秭归养老债01</t>
  </si>
  <si>
    <t>1880023.IB</t>
  </si>
  <si>
    <t>18仁怀水投债01</t>
  </si>
  <si>
    <t>仁怀市水务投资开发有限责任公司</t>
  </si>
  <si>
    <t>1880024.IB</t>
  </si>
  <si>
    <t>18崇仁城投债</t>
  </si>
  <si>
    <t>崇仁县城市建设投资发展有限公司</t>
  </si>
  <si>
    <t>1880027.IB</t>
  </si>
  <si>
    <t>18嘉禾铸都01</t>
  </si>
  <si>
    <t>1880028.IB</t>
  </si>
  <si>
    <t>18普定债01</t>
  </si>
  <si>
    <t>1880029.IB</t>
  </si>
  <si>
    <t>18郑蒲债01</t>
  </si>
  <si>
    <t>1880030.IB</t>
  </si>
  <si>
    <t>18淮南城投债01</t>
  </si>
  <si>
    <t>1880031.IB</t>
  </si>
  <si>
    <t>18盐城城南债01</t>
  </si>
  <si>
    <t>1880034.IB</t>
  </si>
  <si>
    <t>18绵安专债01</t>
  </si>
  <si>
    <t>绵阳安州投资控股集团有限公司</t>
  </si>
  <si>
    <t>1880036.IB</t>
  </si>
  <si>
    <t>18哈市城投债</t>
  </si>
  <si>
    <t>1880038.IB</t>
  </si>
  <si>
    <t>18新城01</t>
  </si>
  <si>
    <t>济宁市新城发展投资有限责任公司</t>
  </si>
  <si>
    <t>1880039.IB</t>
  </si>
  <si>
    <t>18白云工投债01</t>
  </si>
  <si>
    <t>1880040.IB</t>
  </si>
  <si>
    <t>18临邑开投01</t>
  </si>
  <si>
    <t>临邑县城市开发投资有限公司</t>
  </si>
  <si>
    <t>1880041.IB</t>
  </si>
  <si>
    <t>18陕金控绿色债</t>
  </si>
  <si>
    <t>1880042.IB</t>
  </si>
  <si>
    <t>18赛双清债01</t>
  </si>
  <si>
    <t>邵阳赛双清建设投资经营集团有限公司</t>
  </si>
  <si>
    <t>1880044.IB</t>
  </si>
  <si>
    <t>18荆东宝债</t>
  </si>
  <si>
    <t>荆门市东宝区城乡建设投资有限公司</t>
  </si>
  <si>
    <t>1880049.IB</t>
  </si>
  <si>
    <t>18万盛经开债01</t>
  </si>
  <si>
    <t>1880050.IB</t>
  </si>
  <si>
    <t>18明光城投债</t>
  </si>
  <si>
    <t>明光跃龙投资控股集团有限公司</t>
  </si>
  <si>
    <t>1880051.IB</t>
  </si>
  <si>
    <t>18西发债</t>
  </si>
  <si>
    <t>1880052.IB</t>
  </si>
  <si>
    <t>18舟城投债01</t>
  </si>
  <si>
    <t>1880053.IB</t>
  </si>
  <si>
    <t>18巢城投债</t>
  </si>
  <si>
    <t>1880054.IB</t>
  </si>
  <si>
    <t>18洋口港债01</t>
  </si>
  <si>
    <t>1880056.IB</t>
  </si>
  <si>
    <t>18泸工投债</t>
  </si>
  <si>
    <t>1880057.IB</t>
  </si>
  <si>
    <t>18芜新债</t>
  </si>
  <si>
    <t>1880058.IB</t>
  </si>
  <si>
    <t>18吉水管廊债02</t>
  </si>
  <si>
    <t>1880059.IB</t>
  </si>
  <si>
    <t>18伟驰债01</t>
  </si>
  <si>
    <t>1880060.IB</t>
  </si>
  <si>
    <t>18来安债</t>
  </si>
  <si>
    <t>来安县城市基础设施开发有限公司</t>
  </si>
  <si>
    <t>1880062.IB</t>
  </si>
  <si>
    <t>18陶都债01</t>
  </si>
  <si>
    <t>1880066.IB</t>
  </si>
  <si>
    <t>18泗县债</t>
  </si>
  <si>
    <t>泗县城市建设投资有限公司</t>
  </si>
  <si>
    <t>1880067.IB</t>
  </si>
  <si>
    <t>18秀湖债</t>
  </si>
  <si>
    <t>1880069.IB</t>
  </si>
  <si>
    <t>18漯经开债</t>
  </si>
  <si>
    <t>漯河经济开发区投资发展有限公司</t>
  </si>
  <si>
    <t>1880070.IB</t>
  </si>
  <si>
    <t>18彭泽债01</t>
  </si>
  <si>
    <t>彭泽县城市建设投资有限公司</t>
  </si>
  <si>
    <t>1880072.IB</t>
  </si>
  <si>
    <t>18温岭债01</t>
  </si>
  <si>
    <t>1880073.IB</t>
  </si>
  <si>
    <t>18西草堂债</t>
  </si>
  <si>
    <t>西安高新区草堂科技产业基地发展有限公司</t>
  </si>
  <si>
    <t>1880074.IB</t>
  </si>
  <si>
    <t>18嘉湘绿色债</t>
  </si>
  <si>
    <t>1880075.IB</t>
  </si>
  <si>
    <t>18荣成专项债</t>
  </si>
  <si>
    <t>荣成市经济开发投资有限公司</t>
  </si>
  <si>
    <t>1880076.IB</t>
  </si>
  <si>
    <t>18昆城投债01</t>
  </si>
  <si>
    <t>1880078.IB</t>
  </si>
  <si>
    <t>18益阳专项债01</t>
  </si>
  <si>
    <t>1880079.IB</t>
  </si>
  <si>
    <t>18人和投资债</t>
  </si>
  <si>
    <t>云阳县人和投资开发有限公司</t>
  </si>
  <si>
    <t>1880080.IB</t>
  </si>
  <si>
    <t>18海安动迁债01</t>
  </si>
  <si>
    <t>1880081.IB</t>
  </si>
  <si>
    <t>18韶山高新债</t>
  </si>
  <si>
    <t>韶山高新建设投资有限公司</t>
  </si>
  <si>
    <t>1880082.IB</t>
  </si>
  <si>
    <t>18都新城01</t>
  </si>
  <si>
    <t>1880083.IB</t>
  </si>
  <si>
    <t>18庐江城投债</t>
  </si>
  <si>
    <t>1880085.IB</t>
  </si>
  <si>
    <t>18安吉绿色债01</t>
  </si>
  <si>
    <t>安吉县城市建设投资集团有限公司</t>
  </si>
  <si>
    <t>1880086.IB</t>
  </si>
  <si>
    <t>18芜湖养老债01</t>
  </si>
  <si>
    <t>1880088.IB</t>
  </si>
  <si>
    <t>18谷城建投债01</t>
  </si>
  <si>
    <t>谷城县建设投资经营有限公司</t>
  </si>
  <si>
    <t>1880093.IB</t>
  </si>
  <si>
    <t>18永修城投01</t>
  </si>
  <si>
    <t>永修县城市建设投资开发有限公司</t>
  </si>
  <si>
    <t>1880094.IB</t>
  </si>
  <si>
    <t>18泗阳佳鼎债01</t>
  </si>
  <si>
    <t>泗阳县佳鼎实业有限公司</t>
  </si>
  <si>
    <t>1880096.IB</t>
  </si>
  <si>
    <t>18彭山养老债01</t>
  </si>
  <si>
    <t>1880100.IB</t>
  </si>
  <si>
    <t>18万盛经开债02</t>
  </si>
  <si>
    <t>1880101.IB</t>
  </si>
  <si>
    <t>18于都振兴债</t>
  </si>
  <si>
    <t>于都县振兴投资开发有限公司</t>
  </si>
  <si>
    <t>1880103.IB</t>
  </si>
  <si>
    <t>18弋城投债01</t>
  </si>
  <si>
    <t>弋阳县城市建设投资开发有限公司</t>
  </si>
  <si>
    <t>1880107.IB</t>
  </si>
  <si>
    <t>18文登专项债01</t>
  </si>
  <si>
    <t>1880108.IB</t>
  </si>
  <si>
    <t>18唐山金控债</t>
  </si>
  <si>
    <t>1880113.IB</t>
  </si>
  <si>
    <t>18嘉陵债01</t>
  </si>
  <si>
    <t>1880116.IB</t>
  </si>
  <si>
    <t>18上栗债01</t>
  </si>
  <si>
    <t>上栗县投资公司</t>
  </si>
  <si>
    <t>1880118.IB</t>
  </si>
  <si>
    <t>18长沙城北债01</t>
  </si>
  <si>
    <t>1880123.IB</t>
  </si>
  <si>
    <t>18乳山国资债</t>
  </si>
  <si>
    <t>乳山市城市国有资产经营有限公司</t>
  </si>
  <si>
    <t>1880124.IB</t>
  </si>
  <si>
    <t>18蓉花园债01</t>
  </si>
  <si>
    <t>1880126.IB</t>
  </si>
  <si>
    <t>18东湖管廊债</t>
  </si>
  <si>
    <t>1880130.IB</t>
  </si>
  <si>
    <t>18新宇建投债01</t>
  </si>
  <si>
    <t>1880131.IB</t>
  </si>
  <si>
    <t>18定远城投债01</t>
  </si>
  <si>
    <t>1880132.IB</t>
  </si>
  <si>
    <t>18西安高新债01</t>
  </si>
  <si>
    <t>1880133.IB</t>
  </si>
  <si>
    <t>18仁怀水投债02</t>
  </si>
  <si>
    <t>1880134.IB</t>
  </si>
  <si>
    <t>18百东债01</t>
  </si>
  <si>
    <t>广西百色百东投资有限公司</t>
  </si>
  <si>
    <t>1880135.IB</t>
  </si>
  <si>
    <t>18青岛平度债</t>
  </si>
  <si>
    <t>平度市国有资产经营管理有限公司</t>
  </si>
  <si>
    <t>1880138.IB</t>
  </si>
  <si>
    <t>18射洪债01</t>
  </si>
  <si>
    <t>1880140.IB</t>
  </si>
  <si>
    <t>18桐建投专项债01</t>
  </si>
  <si>
    <t>1880141.IB</t>
  </si>
  <si>
    <t>18财源债01</t>
  </si>
  <si>
    <t>宜宾市南溪区财源国有资产经营有限责任公司</t>
  </si>
  <si>
    <t>1880142.IB</t>
  </si>
  <si>
    <t>18珠实专项债</t>
  </si>
  <si>
    <t>1880143.IB</t>
  </si>
  <si>
    <t>18宿迁高新01</t>
  </si>
  <si>
    <t>宿迁高新开发投资有限公司</t>
  </si>
  <si>
    <t>1880144.IB</t>
  </si>
  <si>
    <t>18上饶县城投债</t>
  </si>
  <si>
    <t>上饶市广信城投集团有限公司</t>
  </si>
  <si>
    <t>1880148.IB</t>
  </si>
  <si>
    <t>18溧水停车场债</t>
  </si>
  <si>
    <t>1880149.IB</t>
  </si>
  <si>
    <t>18武义停车场专项债01</t>
  </si>
  <si>
    <t>浙江武义城市建设投资集团有限公司</t>
  </si>
  <si>
    <t>1880150.IB</t>
  </si>
  <si>
    <t>18金湖交投债</t>
  </si>
  <si>
    <t>淮安市金湖交通投资有限公司</t>
  </si>
  <si>
    <t>1880153.IB</t>
  </si>
  <si>
    <t>18树业环保绿色债</t>
  </si>
  <si>
    <t>树业环保科技股份有限公司</t>
  </si>
  <si>
    <t>1880154.IB</t>
  </si>
  <si>
    <t>18沂源宏鼎债</t>
  </si>
  <si>
    <t>沂源宏鼎资产经营有限公司</t>
  </si>
  <si>
    <t>1880156.IB</t>
  </si>
  <si>
    <t>18南太湖债</t>
  </si>
  <si>
    <t>1880158.IB</t>
  </si>
  <si>
    <t>18湖州城投债01</t>
  </si>
  <si>
    <t>1880159.IB</t>
  </si>
  <si>
    <t>18东坡发投债01</t>
  </si>
  <si>
    <t>1880161.IB</t>
  </si>
  <si>
    <t>18洋口港债02</t>
  </si>
  <si>
    <t>1880162.IB</t>
  </si>
  <si>
    <t>18浔开01</t>
  </si>
  <si>
    <t>浙江湖州南浔经济建设开发有限公司</t>
  </si>
  <si>
    <t>1880166.IB</t>
  </si>
  <si>
    <t>18景德镇专债01</t>
  </si>
  <si>
    <t>1880167.IB</t>
  </si>
  <si>
    <t>18瑞专债01</t>
  </si>
  <si>
    <t>1880168.IB</t>
  </si>
  <si>
    <t>18永修城投02</t>
  </si>
  <si>
    <t>1880169.IB</t>
  </si>
  <si>
    <t>18良渚停车场专项债</t>
  </si>
  <si>
    <t>1880171.IB</t>
  </si>
  <si>
    <t>18凤城河债01</t>
  </si>
  <si>
    <t>1880174.IB</t>
  </si>
  <si>
    <t>18美尚专项债01</t>
  </si>
  <si>
    <t>美尚生态景观股份有限公司</t>
  </si>
  <si>
    <t>1880175.IB</t>
  </si>
  <si>
    <t>18孟州投资01</t>
  </si>
  <si>
    <t>孟州市投资开发有限公司</t>
  </si>
  <si>
    <t>1880176.IB</t>
  </si>
  <si>
    <t>18当涂债</t>
  </si>
  <si>
    <t>1880177.IB</t>
  </si>
  <si>
    <t>18彭泽债02</t>
  </si>
  <si>
    <t>1880179.IB</t>
  </si>
  <si>
    <t>18桃源经开债01</t>
  </si>
  <si>
    <t>1880180.IB</t>
  </si>
  <si>
    <t>18海宁新区债01</t>
  </si>
  <si>
    <t>1880181.IB</t>
  </si>
  <si>
    <t>18南黄海债</t>
  </si>
  <si>
    <t>海门南黄海建设发展有限公司</t>
  </si>
  <si>
    <t>1880182.IB</t>
  </si>
  <si>
    <t>18安发专项01</t>
  </si>
  <si>
    <t>1880183.IB</t>
  </si>
  <si>
    <t>18华汽债01</t>
  </si>
  <si>
    <t>华晨汽车集团控股有限公司</t>
  </si>
  <si>
    <t>1880184.IB</t>
  </si>
  <si>
    <t>18华汽债02</t>
  </si>
  <si>
    <t>1880185.IB</t>
  </si>
  <si>
    <t>18尧都债</t>
  </si>
  <si>
    <t>1880186.IB</t>
  </si>
  <si>
    <t>18天易融通01</t>
  </si>
  <si>
    <t>湖南天易融通创业投资有限公司</t>
  </si>
  <si>
    <t>1880191.IB</t>
  </si>
  <si>
    <t>18崇左城投债</t>
  </si>
  <si>
    <t>广西崇左市城市建设投资发展集团有限公司</t>
  </si>
  <si>
    <t>1880192.IB</t>
  </si>
  <si>
    <t>18酉桃花源债</t>
  </si>
  <si>
    <t>1880193.IB</t>
  </si>
  <si>
    <t>18安吉绿色债02</t>
  </si>
  <si>
    <t>1880194.IB</t>
  </si>
  <si>
    <t>18华兴专项债</t>
  </si>
  <si>
    <t>秀山华兴实业有限公司</t>
  </si>
  <si>
    <t>1880196.IB</t>
  </si>
  <si>
    <t>18长沙城北债02</t>
  </si>
  <si>
    <t>1880197.IB</t>
  </si>
  <si>
    <t>18南康债01</t>
  </si>
  <si>
    <t>赣州市南康区城市建设发展集团有限公司</t>
  </si>
  <si>
    <t>1880198.IB</t>
  </si>
  <si>
    <t>18弥勒农投债01</t>
  </si>
  <si>
    <t>弥勒市农业投资开发有限责任公司</t>
  </si>
  <si>
    <t>1880199.IB</t>
  </si>
  <si>
    <t>18常鼎新城债01</t>
  </si>
  <si>
    <t>常德市鼎城江南新城建设投资开发有限公司</t>
  </si>
  <si>
    <t>1880200.IB</t>
  </si>
  <si>
    <t>18黄岗山债01</t>
  </si>
  <si>
    <t>江西黄岗山投资股份有限公司</t>
  </si>
  <si>
    <t>1880201.IB</t>
  </si>
  <si>
    <t>18威蓝专项债</t>
  </si>
  <si>
    <t>1880202.IB</t>
  </si>
  <si>
    <t>18都新城02</t>
  </si>
  <si>
    <t>1880204.IB</t>
  </si>
  <si>
    <t>18桂东投债01</t>
  </si>
  <si>
    <t>防城港市文旅集团有限公司</t>
  </si>
  <si>
    <t>1880205.IB</t>
  </si>
  <si>
    <t>18章贡债</t>
  </si>
  <si>
    <t>赣州市章贡区建设投资集团有限公司</t>
  </si>
  <si>
    <t>1880206.IB</t>
  </si>
  <si>
    <t>18宿迁高新02</t>
  </si>
  <si>
    <t>1880207.IB</t>
  </si>
  <si>
    <t>18沛经01</t>
  </si>
  <si>
    <t>沛县经济开发区发展有限公司</t>
  </si>
  <si>
    <t>1880208.IB</t>
  </si>
  <si>
    <t>18乌高铁01</t>
  </si>
  <si>
    <t>1880210.IB</t>
  </si>
  <si>
    <t>18天易融通02</t>
  </si>
  <si>
    <t>1880212.IB</t>
  </si>
  <si>
    <t>18舟城投债02</t>
  </si>
  <si>
    <t>1880213.IB</t>
  </si>
  <si>
    <t>18朔州债01</t>
  </si>
  <si>
    <t>朔州市投资建设开发有限公司</t>
  </si>
  <si>
    <t>1880214.IB</t>
  </si>
  <si>
    <t>18射洪债02</t>
  </si>
  <si>
    <t>1880216.IB</t>
  </si>
  <si>
    <t>18水城高科债</t>
  </si>
  <si>
    <t>贵州水城经济开发区高科开发投资有限公司</t>
  </si>
  <si>
    <t>1880217.IB</t>
  </si>
  <si>
    <t>18乌苏兴融债01</t>
  </si>
  <si>
    <t>乌苏市兴融建设投资有限责任公司</t>
  </si>
  <si>
    <t>1880218.IB</t>
  </si>
  <si>
    <t>18弋城投债02</t>
  </si>
  <si>
    <t>1880219.IB</t>
  </si>
  <si>
    <t>18南康债02</t>
  </si>
  <si>
    <t>1880220.IB</t>
  </si>
  <si>
    <t>18贵阳经开债01</t>
  </si>
  <si>
    <t>1880221.IB</t>
  </si>
  <si>
    <t>18云阳专项债01</t>
  </si>
  <si>
    <t>重庆江来实业集团有限公司</t>
  </si>
  <si>
    <t>1880222.IB</t>
  </si>
  <si>
    <t>18射洪债03</t>
  </si>
  <si>
    <t>1880224.IB</t>
  </si>
  <si>
    <t>18余旅游</t>
  </si>
  <si>
    <t>1880225.IB</t>
  </si>
  <si>
    <t>18宜国控债01</t>
  </si>
  <si>
    <t>宜昌市创元国有控股有限公司</t>
  </si>
  <si>
    <t>1880226.IB</t>
  </si>
  <si>
    <t>18瓯专债</t>
  </si>
  <si>
    <t>温州市瓯江口开发建设投资集团有限公司</t>
  </si>
  <si>
    <t>1880227.IB</t>
  </si>
  <si>
    <t>18华汽债03</t>
  </si>
  <si>
    <t>1880229.IB</t>
  </si>
  <si>
    <t>18孟州投资02</t>
  </si>
  <si>
    <t>1880230.IB</t>
  </si>
  <si>
    <t>18玉环债01</t>
  </si>
  <si>
    <t>玉环市国有资产投资经营集团有限公司</t>
  </si>
  <si>
    <t>1880231.IB</t>
  </si>
  <si>
    <t>18华通专项债01</t>
  </si>
  <si>
    <t>1880232.IB</t>
  </si>
  <si>
    <t>18扬州易盛德01</t>
  </si>
  <si>
    <t>扬州易盛德产业发展有限公司</t>
  </si>
  <si>
    <t>1880233.IB</t>
  </si>
  <si>
    <t>18温岭债02</t>
  </si>
  <si>
    <t>1880234.IB</t>
  </si>
  <si>
    <t>18梧州城投债01</t>
  </si>
  <si>
    <t>梧州市城市建设投资开发有限公司</t>
  </si>
  <si>
    <t>1880235.IB</t>
  </si>
  <si>
    <t>18水城水务债</t>
  </si>
  <si>
    <t>贵州水城水务投资有限责任公司</t>
  </si>
  <si>
    <t>1880236.IB</t>
  </si>
  <si>
    <t>18国轩绿色债02</t>
  </si>
  <si>
    <t>1880237.IB</t>
  </si>
  <si>
    <t>18西工投01</t>
  </si>
  <si>
    <t>安顺市西秀区工业投资(集团)有限公司</t>
  </si>
  <si>
    <t>1880238.IB</t>
  </si>
  <si>
    <t>18西苑城投债01</t>
  </si>
  <si>
    <t>洛阳市西苑城市发展投资有限公司</t>
  </si>
  <si>
    <t>1880239.IB</t>
  </si>
  <si>
    <t>18泰兴兴黄债01</t>
  </si>
  <si>
    <t>泰兴市兴黄综合投资开发有限公司</t>
  </si>
  <si>
    <t>1880240.IB</t>
  </si>
  <si>
    <t>18海宁新区债02</t>
  </si>
  <si>
    <t>1880241.IB</t>
  </si>
  <si>
    <t>18安吉专项债01</t>
  </si>
  <si>
    <t>1880243.IB</t>
  </si>
  <si>
    <t>18绵安专债02</t>
  </si>
  <si>
    <t>1880244.IB</t>
  </si>
  <si>
    <t>18财源债02</t>
  </si>
  <si>
    <t>1880246.IB</t>
  </si>
  <si>
    <t>18兴义信恒债02</t>
  </si>
  <si>
    <t>1880247.IB</t>
  </si>
  <si>
    <t>18桐乡产投债</t>
  </si>
  <si>
    <t>桐乡市崇德投资发展集团有限公司</t>
  </si>
  <si>
    <t>1880248.IB</t>
  </si>
  <si>
    <t>18赤壁债</t>
  </si>
  <si>
    <t>1880249.IB</t>
  </si>
  <si>
    <t>18临沂振东债01</t>
  </si>
  <si>
    <t>临沂振东建设投资有限公司</t>
  </si>
  <si>
    <t>1880250.IB</t>
  </si>
  <si>
    <t>18赣和济小微债01</t>
  </si>
  <si>
    <t>1880252.IB</t>
  </si>
  <si>
    <t>18赛双清债02</t>
  </si>
  <si>
    <t>1880253.IB</t>
  </si>
  <si>
    <t>18滨江投资债</t>
  </si>
  <si>
    <t>1880255.IB</t>
  </si>
  <si>
    <t>18永安双创债01</t>
  </si>
  <si>
    <t>永安市国有资产投资经营有限责任公司</t>
  </si>
  <si>
    <t>1880258.IB</t>
  </si>
  <si>
    <t>18渝垫债01</t>
  </si>
  <si>
    <t>重庆渝垫国有资产经营有限责任公司</t>
  </si>
  <si>
    <t>1880259.IB</t>
  </si>
  <si>
    <t>18铜仁管廊债</t>
  </si>
  <si>
    <t>1880262.IB</t>
  </si>
  <si>
    <t>18博望管廊债01</t>
  </si>
  <si>
    <t>马鞍山市博望区城市发展投资有限责任公司</t>
  </si>
  <si>
    <t>1880263.IB</t>
  </si>
  <si>
    <t>18大冶城投债</t>
  </si>
  <si>
    <t>1880265.IB</t>
  </si>
  <si>
    <t>18毕节停车场债</t>
  </si>
  <si>
    <t>毕节市天河城建开发投资有限公司</t>
  </si>
  <si>
    <t>1880267.IB</t>
  </si>
  <si>
    <t>18百东债02</t>
  </si>
  <si>
    <t>1880269.IB</t>
  </si>
  <si>
    <t>18信丰城投债01</t>
  </si>
  <si>
    <t>信丰县城市建设投资开发有限公司</t>
  </si>
  <si>
    <t>1880270.IB</t>
  </si>
  <si>
    <t>18安发专项02</t>
  </si>
  <si>
    <t>1880271.IB</t>
  </si>
  <si>
    <t>18临沂振东债02</t>
  </si>
  <si>
    <t>1880273.IB</t>
  </si>
  <si>
    <t>18合力债01</t>
  </si>
  <si>
    <t>哈尔滨合力投资控股有限公司</t>
  </si>
  <si>
    <t>1880274.IB</t>
  </si>
  <si>
    <t>18绍兴柯岩债</t>
  </si>
  <si>
    <t>1880275.IB</t>
  </si>
  <si>
    <t>18锡惠债</t>
  </si>
  <si>
    <t>无锡惠基产业发展有限公司</t>
  </si>
  <si>
    <t>1880279.IB</t>
  </si>
  <si>
    <t>18恒逸债01</t>
  </si>
  <si>
    <t>1880280.IB</t>
  </si>
  <si>
    <t>18宁明债01</t>
  </si>
  <si>
    <t>宁明惠宁建设投资有限责任公司</t>
  </si>
  <si>
    <t>1880281.IB</t>
  </si>
  <si>
    <t>18什邡国投债</t>
  </si>
  <si>
    <t>什邡市国有投资控股集团有限公司</t>
  </si>
  <si>
    <t>1880282.IB</t>
  </si>
  <si>
    <t>18苏海发债01</t>
  </si>
  <si>
    <t>1880285.IB</t>
  </si>
  <si>
    <t>18海安动迁债02</t>
  </si>
  <si>
    <t>1880286.IB</t>
  </si>
  <si>
    <t>18海安动迁债03</t>
  </si>
  <si>
    <t>1880293.IB</t>
  </si>
  <si>
    <t>18泗阳佳鼎债02</t>
  </si>
  <si>
    <t>1880294.IB</t>
  </si>
  <si>
    <t>18利津债01</t>
  </si>
  <si>
    <t>利津县城市投资发展建设有限公司</t>
  </si>
  <si>
    <t>1880295.IB</t>
  </si>
  <si>
    <t>18通化丰源债01</t>
  </si>
  <si>
    <t>通化市丰源投资开发有限公司</t>
  </si>
  <si>
    <t>1880296.IB</t>
  </si>
  <si>
    <t>18武义停车场专项债02</t>
  </si>
  <si>
    <t>1880297.IB</t>
  </si>
  <si>
    <t>18嘉善国投债</t>
  </si>
  <si>
    <t>1880298.IB</t>
  </si>
  <si>
    <t>18绵金专项债</t>
  </si>
  <si>
    <t>绵竹市金申投资集团有限公司</t>
  </si>
  <si>
    <t>1880300.IB</t>
  </si>
  <si>
    <t>18泰新专项债</t>
  </si>
  <si>
    <t>1880301.IB</t>
  </si>
  <si>
    <t>18先行绿色债</t>
  </si>
  <si>
    <t>1880302.IB</t>
  </si>
  <si>
    <t>18潍滨专项债01</t>
  </si>
  <si>
    <t>1880303.IB</t>
  </si>
  <si>
    <t>18盘锦双台债01</t>
  </si>
  <si>
    <t>1880304.IB</t>
  </si>
  <si>
    <t>18大荔债</t>
  </si>
  <si>
    <t>大荔县城市开发投资集团有限公司</t>
  </si>
  <si>
    <t>1880305.IB</t>
  </si>
  <si>
    <t>18南空港债</t>
  </si>
  <si>
    <t>1880306.IB</t>
  </si>
  <si>
    <t>18仪征众鑫债01</t>
  </si>
  <si>
    <t>仪征市众鑫建设开发有限公司</t>
  </si>
  <si>
    <t>1880308.IB</t>
  </si>
  <si>
    <t>18吴中社会专项债</t>
  </si>
  <si>
    <t>1880309.IB</t>
  </si>
  <si>
    <t>18亚迪绿色债01</t>
  </si>
  <si>
    <t>1880311.IB</t>
  </si>
  <si>
    <t>18长兴太湖01</t>
  </si>
  <si>
    <t>浙江长兴环太湖经济投资开发有限公司</t>
  </si>
  <si>
    <t>1880312.IB</t>
  </si>
  <si>
    <t>18黔南停车场债01</t>
  </si>
  <si>
    <t>1880313.IB</t>
  </si>
  <si>
    <t>18朔州债02</t>
  </si>
  <si>
    <t>1880314.IB</t>
  </si>
  <si>
    <t>18珠管债01</t>
  </si>
  <si>
    <t>1880317.IB</t>
  </si>
  <si>
    <t>18仁怀水投债03</t>
  </si>
  <si>
    <t>1880321.IB</t>
  </si>
  <si>
    <t>18建德停车场债</t>
  </si>
  <si>
    <t>建德市城市建设发展投资有限公司</t>
  </si>
  <si>
    <t>1880325.IB</t>
  </si>
  <si>
    <t>18桂东投债02</t>
  </si>
  <si>
    <t>1880327.IB</t>
  </si>
  <si>
    <t>18汝城顺兴01</t>
  </si>
  <si>
    <t>汝城县顺兴投资开发有限公司</t>
  </si>
  <si>
    <t>1880330.IB</t>
  </si>
  <si>
    <t>18东坡发投债02</t>
  </si>
  <si>
    <t>1880331.IB</t>
  </si>
  <si>
    <t>18泰华诚债</t>
  </si>
  <si>
    <t>1889270.IB</t>
  </si>
  <si>
    <t>18捷赢3C</t>
  </si>
  <si>
    <t>1889323.IB</t>
  </si>
  <si>
    <t>18捷赢4C</t>
  </si>
  <si>
    <t>1922002.IB</t>
  </si>
  <si>
    <t>19光大租赁债</t>
  </si>
  <si>
    <t>1922003.IB</t>
  </si>
  <si>
    <t>19华夏租赁01</t>
  </si>
  <si>
    <t>1922011.IB</t>
  </si>
  <si>
    <t>19永赢租赁债</t>
  </si>
  <si>
    <t>永赢金融租赁有限公司</t>
  </si>
  <si>
    <t>1922015.IB</t>
  </si>
  <si>
    <t>19江苏租赁债01</t>
  </si>
  <si>
    <t>1922016.IB</t>
  </si>
  <si>
    <t>19江苏租赁债02</t>
  </si>
  <si>
    <t>1922017.IB</t>
  </si>
  <si>
    <t>19渝农商租赁债01</t>
  </si>
  <si>
    <t>渝农商金融租赁有限责任公司</t>
  </si>
  <si>
    <t>1922018.IB</t>
  </si>
  <si>
    <t>19珠江租赁债01</t>
  </si>
  <si>
    <t>珠江金融租赁有限公司</t>
  </si>
  <si>
    <t>1922024.IB</t>
  </si>
  <si>
    <t>19昆仑租赁债01</t>
  </si>
  <si>
    <t>昆仑金融租赁有限责任公司</t>
  </si>
  <si>
    <t>1922025.IB</t>
  </si>
  <si>
    <t>19长城国兴租赁绿色01</t>
  </si>
  <si>
    <t>1922035.IB</t>
  </si>
  <si>
    <t>19太平石化租赁债01</t>
  </si>
  <si>
    <t>太平石化金融租赁有限责任公司</t>
  </si>
  <si>
    <t>1922038.IB</t>
  </si>
  <si>
    <t>19太平石化租赁债02</t>
  </si>
  <si>
    <t>1922047.IB</t>
  </si>
  <si>
    <t>19河北租赁债01</t>
  </si>
  <si>
    <t>1922048.IB</t>
  </si>
  <si>
    <t>19冀银租赁债01</t>
  </si>
  <si>
    <t>冀银金融租赁股份有限公司</t>
  </si>
  <si>
    <t>1923002.IB</t>
  </si>
  <si>
    <t>19珠江人寿01</t>
  </si>
  <si>
    <t>珠江人寿保险股份有限公司</t>
  </si>
  <si>
    <t>1923003.IB</t>
  </si>
  <si>
    <t>19百年人寿</t>
  </si>
  <si>
    <t>百年人寿保险股份有限公司</t>
  </si>
  <si>
    <t>1923005.IB</t>
  </si>
  <si>
    <t>19珠江人寿02</t>
  </si>
  <si>
    <t>1923006.IB</t>
  </si>
  <si>
    <t>19中英人寿01</t>
  </si>
  <si>
    <t>中英人寿保险有限公司</t>
  </si>
  <si>
    <t>1923007.IB</t>
  </si>
  <si>
    <t>19珠江人寿03</t>
  </si>
  <si>
    <t>1923009.IB</t>
  </si>
  <si>
    <t>19太平财险</t>
  </si>
  <si>
    <t>太平财产保险有限公司</t>
  </si>
  <si>
    <t>1924007.IB</t>
  </si>
  <si>
    <t>19海城投项目债</t>
  </si>
  <si>
    <t>海安市城建开发投资集团有限公司</t>
  </si>
  <si>
    <t>1924015.IB</t>
  </si>
  <si>
    <t>19宏财专项债01</t>
  </si>
  <si>
    <t>1924021.IB</t>
  </si>
  <si>
    <t>19兴国项目债</t>
  </si>
  <si>
    <t>兴国县城市发展投资有限责任公司</t>
  </si>
  <si>
    <t>1924026.IB</t>
  </si>
  <si>
    <t>19渝鸿业项目债</t>
  </si>
  <si>
    <t>1980001.IB</t>
  </si>
  <si>
    <t>19鑫鸿债</t>
  </si>
  <si>
    <t>1980002.IB</t>
  </si>
  <si>
    <t>19景城开投债</t>
  </si>
  <si>
    <t>1980003.IB</t>
  </si>
  <si>
    <t>19百东债01</t>
  </si>
  <si>
    <t>1980004.IB</t>
  </si>
  <si>
    <t>19监利债</t>
  </si>
  <si>
    <t>1980007.IB</t>
  </si>
  <si>
    <t>19赤水城投债</t>
  </si>
  <si>
    <t>赤水市城市建设投资经营有限公司</t>
  </si>
  <si>
    <t>1980008.IB</t>
  </si>
  <si>
    <t>19潜江城投债01</t>
  </si>
  <si>
    <t>1980009.IB</t>
  </si>
  <si>
    <t>19毕节安方</t>
  </si>
  <si>
    <t>毕节市安方建设投资(集团)有限公司</t>
  </si>
  <si>
    <t>1980011.IB</t>
  </si>
  <si>
    <t>19宜都专项债</t>
  </si>
  <si>
    <t>1980012.IB</t>
  </si>
  <si>
    <t>19沅江城投债01</t>
  </si>
  <si>
    <t>沅江市城市建设投资开发有限责任公司</t>
  </si>
  <si>
    <t>1980015.IB</t>
  </si>
  <si>
    <t>19常鼎新城债01</t>
  </si>
  <si>
    <t>1980017.IB</t>
  </si>
  <si>
    <t>19曲靖麒麟债</t>
  </si>
  <si>
    <t>1980018.IB</t>
  </si>
  <si>
    <t>19怀远城投债</t>
  </si>
  <si>
    <t>怀远县城市投资发展有限责任公司</t>
  </si>
  <si>
    <t>1980019.IB</t>
  </si>
  <si>
    <t>19东台惠民债</t>
  </si>
  <si>
    <t>东台惠民城镇化建设发展有限公司</t>
  </si>
  <si>
    <t>1980020.IB</t>
  </si>
  <si>
    <t>19龙岭建投债</t>
  </si>
  <si>
    <t>益阳市龙岭建设投资有限公司</t>
  </si>
  <si>
    <t>1980021.IB</t>
  </si>
  <si>
    <t>19轩达建投债01</t>
  </si>
  <si>
    <t>湖南轩达建设投资有限公司</t>
  </si>
  <si>
    <t>1980022.IB</t>
  </si>
  <si>
    <t>19轩达建投债02</t>
  </si>
  <si>
    <t>1980023.IB</t>
  </si>
  <si>
    <t>19上栗债01</t>
  </si>
  <si>
    <t>1980025.IB</t>
  </si>
  <si>
    <t>19贾旅01</t>
  </si>
  <si>
    <t>徐州市贾汪都市旅游投资发展有限公司</t>
  </si>
  <si>
    <t>1980026.IB</t>
  </si>
  <si>
    <t>19栾川债01</t>
  </si>
  <si>
    <t>栾川县天业投资有限公司</t>
  </si>
  <si>
    <t>1980027.IB</t>
  </si>
  <si>
    <t>19南康债</t>
  </si>
  <si>
    <t>1980029.IB</t>
  </si>
  <si>
    <t>19新平城投债01</t>
  </si>
  <si>
    <t>新平县城镇建设投资有限公司</t>
  </si>
  <si>
    <t>1980030.IB</t>
  </si>
  <si>
    <t>19昆空港债</t>
  </si>
  <si>
    <t>1980031.IB</t>
  </si>
  <si>
    <t>19黄岗山债01</t>
  </si>
  <si>
    <t>1980032.IB</t>
  </si>
  <si>
    <t>19宏河债</t>
  </si>
  <si>
    <t>1980034.IB</t>
  </si>
  <si>
    <t>19龙海债01</t>
  </si>
  <si>
    <t>龙海市国有资产投资经营有限公司</t>
  </si>
  <si>
    <t>1980035.IB</t>
  </si>
  <si>
    <t>19西苑城投债</t>
  </si>
  <si>
    <t>1980036.IB</t>
  </si>
  <si>
    <t>19芜湖县建投债01</t>
  </si>
  <si>
    <t>1980037.IB</t>
  </si>
  <si>
    <t>19盘锦双台债01</t>
  </si>
  <si>
    <t>1980038.IB</t>
  </si>
  <si>
    <t>19绵阳经开债01</t>
  </si>
  <si>
    <t>绵阳经开投资控股集团有限公司</t>
  </si>
  <si>
    <t>1980039.IB</t>
  </si>
  <si>
    <t>19冶高投01</t>
  </si>
  <si>
    <t>湖北大冶湖高新技术产业投资有限公司</t>
  </si>
  <si>
    <t>1980040.IB</t>
  </si>
  <si>
    <t>19浔开债</t>
  </si>
  <si>
    <t>1980041.IB</t>
  </si>
  <si>
    <t>19大洼城投债</t>
  </si>
  <si>
    <t>1980042.IB</t>
  </si>
  <si>
    <t>19淮南城投债01</t>
  </si>
  <si>
    <t>1980043.IB</t>
  </si>
  <si>
    <t>19荆建投债</t>
  </si>
  <si>
    <t>荆州市荆州区城乡建设投资开发有限公司</t>
  </si>
  <si>
    <t>1980044.IB</t>
  </si>
  <si>
    <t>19西工投01</t>
  </si>
  <si>
    <t>1980045.IB</t>
  </si>
  <si>
    <t>19金霞经开债</t>
  </si>
  <si>
    <t>1980046.IB</t>
  </si>
  <si>
    <t>19苏海发债01</t>
  </si>
  <si>
    <t>1980047.IB</t>
  </si>
  <si>
    <t>19资凯利债</t>
  </si>
  <si>
    <t>1980048.IB</t>
  </si>
  <si>
    <t>19杨凌城投债01</t>
  </si>
  <si>
    <t>杨凌城乡投资建设开发有限公司</t>
  </si>
  <si>
    <t>1980050.IB</t>
  </si>
  <si>
    <t>19临川城投债01</t>
  </si>
  <si>
    <t>1980051.IB</t>
  </si>
  <si>
    <t>19简州专项债</t>
  </si>
  <si>
    <t>1980053.IB</t>
  </si>
  <si>
    <t>19桂铁投债01</t>
  </si>
  <si>
    <t>1980054.IB</t>
  </si>
  <si>
    <t>19清镇城投债</t>
  </si>
  <si>
    <t>清镇市城市建设投资有限公司</t>
  </si>
  <si>
    <t>1980057.IB</t>
  </si>
  <si>
    <t>19弥勒农投债01</t>
  </si>
  <si>
    <t>1980058.IB</t>
  </si>
  <si>
    <t>19白云工投债01</t>
  </si>
  <si>
    <t>1980059.IB</t>
  </si>
  <si>
    <t>19遵交旅投债01</t>
  </si>
  <si>
    <t>1980060.IB</t>
  </si>
  <si>
    <t>19文登专项债</t>
  </si>
  <si>
    <t>1980061.IB</t>
  </si>
  <si>
    <t>19渝三峡专项债</t>
  </si>
  <si>
    <t>1980062.IB</t>
  </si>
  <si>
    <t>19连祥投债</t>
  </si>
  <si>
    <t>连云港祥云投资有限公司</t>
  </si>
  <si>
    <t>1980063.IB</t>
  </si>
  <si>
    <t>19泰兴成兴债01</t>
  </si>
  <si>
    <t>1980066.IB</t>
  </si>
  <si>
    <t>19袁州国资债</t>
  </si>
  <si>
    <t>宜春市袁州区国有资产运营有限公司</t>
  </si>
  <si>
    <t>1980067.IB</t>
  </si>
  <si>
    <t>19瓯海经投债</t>
  </si>
  <si>
    <t>温州市瓯海经济开发区建设投资集团有限公司</t>
  </si>
  <si>
    <t>1980070.IB</t>
  </si>
  <si>
    <t>19钟停债01</t>
  </si>
  <si>
    <t>1980071.IB</t>
  </si>
  <si>
    <t>19普洱思茅债01</t>
  </si>
  <si>
    <t>普洱市思茅国拓资产经营有限公司</t>
  </si>
  <si>
    <t>1980072.IB</t>
  </si>
  <si>
    <t>19息烽城投债</t>
  </si>
  <si>
    <t>息烽县城市建设投资有限公司</t>
  </si>
  <si>
    <t>1980073.IB</t>
  </si>
  <si>
    <t>19射阳城投债01</t>
  </si>
  <si>
    <t>射阳县城市投资发展有限责任公司</t>
  </si>
  <si>
    <t>1980075.IB</t>
  </si>
  <si>
    <t>19桐乡双创债01</t>
  </si>
  <si>
    <t>桐乡市工业发展投资有限公司</t>
  </si>
  <si>
    <t>1980076.IB</t>
  </si>
  <si>
    <t>19梧州城投债01</t>
  </si>
  <si>
    <t>1980077.IB</t>
  </si>
  <si>
    <t>19长顺社会债</t>
  </si>
  <si>
    <t>贵州省长顺县国有资本营运有限责任公司</t>
  </si>
  <si>
    <t>1980078.IB</t>
  </si>
  <si>
    <t>19金乡城投债01</t>
  </si>
  <si>
    <t>金乡城建投资运营集团有限公司</t>
  </si>
  <si>
    <t>1980081.IB</t>
  </si>
  <si>
    <t>19乌经开债</t>
  </si>
  <si>
    <t>1980083.IB</t>
  </si>
  <si>
    <t>19宜宾翠屏债</t>
  </si>
  <si>
    <t>宜宾市翠屏区国有资产经营管理有限责任公司</t>
  </si>
  <si>
    <t>1980084.IB</t>
  </si>
  <si>
    <t>19淮南城投债02</t>
  </si>
  <si>
    <t>1980085.IB</t>
  </si>
  <si>
    <t>19华汽债01</t>
  </si>
  <si>
    <t>1980086.IB</t>
  </si>
  <si>
    <t>19武夷管廊债</t>
  </si>
  <si>
    <t>1980087.IB</t>
  </si>
  <si>
    <t>19梅山开发债</t>
  </si>
  <si>
    <t>安化县梅山城投集团有限公司</t>
  </si>
  <si>
    <t>1980088.IB</t>
  </si>
  <si>
    <t>19溇澧城投债</t>
  </si>
  <si>
    <t>张家界溇澧城镇开发建设投资有限责任公司</t>
  </si>
  <si>
    <t>1980090.IB</t>
  </si>
  <si>
    <t>19蒙自专项债</t>
  </si>
  <si>
    <t>1980091.IB</t>
  </si>
  <si>
    <t>19云投绿色债</t>
  </si>
  <si>
    <t>1980092.IB</t>
  </si>
  <si>
    <t>19夷陵经发债01</t>
  </si>
  <si>
    <t>1980093.IB</t>
  </si>
  <si>
    <t>19凤城河债01</t>
  </si>
  <si>
    <t>1980094.IB</t>
  </si>
  <si>
    <t>19兰陵国资债</t>
  </si>
  <si>
    <t>兰陵县国有资产运营有限公司</t>
  </si>
  <si>
    <t>1980095.IB</t>
  </si>
  <si>
    <t>19楚晟控股债</t>
  </si>
  <si>
    <t>1980096.IB</t>
  </si>
  <si>
    <t>19大悟城投债</t>
  </si>
  <si>
    <t>大悟县城市建设投资开发有限责任公司</t>
  </si>
  <si>
    <t>1980097.IB</t>
  </si>
  <si>
    <t>19井冈国资债</t>
  </si>
  <si>
    <t>井冈山市国有资产经营管理有限公司</t>
  </si>
  <si>
    <t>1980098.IB</t>
  </si>
  <si>
    <t>19安康高新债</t>
  </si>
  <si>
    <t>1980099.IB</t>
  </si>
  <si>
    <t>19平凉债</t>
  </si>
  <si>
    <t>1980100.IB</t>
  </si>
  <si>
    <t>19山东文旅债01</t>
  </si>
  <si>
    <t>山东海洋文化旅游发展有限公司</t>
  </si>
  <si>
    <t>1980101.IB</t>
  </si>
  <si>
    <t>19淮南山南债01</t>
  </si>
  <si>
    <t>1980102.IB</t>
  </si>
  <si>
    <t>19冶高投02</t>
  </si>
  <si>
    <t>1980103.IB</t>
  </si>
  <si>
    <t>19海城投债</t>
  </si>
  <si>
    <t>1980104.IB</t>
  </si>
  <si>
    <t>19乐亭债</t>
  </si>
  <si>
    <t>乐亭投资集团有限公司</t>
  </si>
  <si>
    <t>1980105.IB</t>
  </si>
  <si>
    <t>19定南债</t>
  </si>
  <si>
    <t>定南城建投资集团有限公司</t>
  </si>
  <si>
    <t>1980106.IB</t>
  </si>
  <si>
    <t>19淄博高新双创债01</t>
  </si>
  <si>
    <t>1980108.IB</t>
  </si>
  <si>
    <t>19郯国资债</t>
  </si>
  <si>
    <t>郯城县城市国有资产运营有限公司</t>
  </si>
  <si>
    <t>1980109.IB</t>
  </si>
  <si>
    <t>19泰兴成兴债02</t>
  </si>
  <si>
    <t>1980110.IB</t>
  </si>
  <si>
    <t>19鱼台鑫达债</t>
  </si>
  <si>
    <t>鱼台县鑫达经济开发投资有限公司</t>
  </si>
  <si>
    <t>1980111.IB</t>
  </si>
  <si>
    <t>19孟津盛世债</t>
  </si>
  <si>
    <t>洛阳盛世城市建设投资有限公司</t>
  </si>
  <si>
    <t>1980113.IB</t>
  </si>
  <si>
    <t>19黄岗山债02</t>
  </si>
  <si>
    <t>1980114.IB</t>
  </si>
  <si>
    <t>19木渎城开债</t>
  </si>
  <si>
    <t>苏州市木渎城乡投资开发有限公司</t>
  </si>
  <si>
    <t>1980115.IB</t>
  </si>
  <si>
    <t>19汉江国投停车场债</t>
  </si>
  <si>
    <t>1980116.IB</t>
  </si>
  <si>
    <t>19信丰城投债01</t>
  </si>
  <si>
    <t>1980117.IB</t>
  </si>
  <si>
    <t>19武穴城投债</t>
  </si>
  <si>
    <t>武穴市城市建设投资开发有限公司</t>
  </si>
  <si>
    <t>1980118.IB</t>
  </si>
  <si>
    <t>19南通专项债</t>
  </si>
  <si>
    <t>南通经济技术开发区新农村建设有限公司</t>
  </si>
  <si>
    <t>1980119.IB</t>
  </si>
  <si>
    <t>19费城资债01</t>
  </si>
  <si>
    <t>山东城资国有资产运营(集团)有限公司</t>
  </si>
  <si>
    <t>1980121.IB</t>
  </si>
  <si>
    <t>19渝中专项债01</t>
  </si>
  <si>
    <t>1980123.IB</t>
  </si>
  <si>
    <t>19射阳城投债02</t>
  </si>
  <si>
    <t>1980125.IB</t>
  </si>
  <si>
    <t>19锡西专项债</t>
  </si>
  <si>
    <t>无锡市锡西新城产业发展集团有限公司</t>
  </si>
  <si>
    <t>1980127.IB</t>
  </si>
  <si>
    <t>19恒逸债01</t>
  </si>
  <si>
    <t>1980128.IB</t>
  </si>
  <si>
    <t>19湖州城投债01</t>
  </si>
  <si>
    <t>1980131.IB</t>
  </si>
  <si>
    <t>19玉山控股债01</t>
  </si>
  <si>
    <t>玉山投资控股集团有限公司</t>
  </si>
  <si>
    <t>1980132.IB</t>
  </si>
  <si>
    <t>19博望管廊债01</t>
  </si>
  <si>
    <t>1980134.IB</t>
  </si>
  <si>
    <t>19临潼债</t>
  </si>
  <si>
    <t>西安市临潼区城市投资集团有限公司</t>
  </si>
  <si>
    <t>1980135.IB</t>
  </si>
  <si>
    <t>19君山债01</t>
  </si>
  <si>
    <t>岳阳市君山区城市建设投资有限公司</t>
  </si>
  <si>
    <t>1980136.IB</t>
  </si>
  <si>
    <t>19山东文旅债02</t>
  </si>
  <si>
    <t>1980137.IB</t>
  </si>
  <si>
    <t>19凉都农投债</t>
  </si>
  <si>
    <t>六盘水市农业投资开发有限责任公司</t>
  </si>
  <si>
    <t>1980140.IB</t>
  </si>
  <si>
    <t>19利津债01</t>
  </si>
  <si>
    <t>1980141.IB</t>
  </si>
  <si>
    <t>19济新01</t>
  </si>
  <si>
    <t>1980143.IB</t>
  </si>
  <si>
    <t>19阿勒泰债</t>
  </si>
  <si>
    <t>1980145.IB</t>
  </si>
  <si>
    <t>19贵合投资债</t>
  </si>
  <si>
    <t>贵阳经济技术开发区贵合投资发展有限公司</t>
  </si>
  <si>
    <t>1980147.IB</t>
  </si>
  <si>
    <t>19潍滨专项债01</t>
  </si>
  <si>
    <t>1980148.IB</t>
  </si>
  <si>
    <t>19安吉专项债</t>
  </si>
  <si>
    <t>1980149.IB</t>
  </si>
  <si>
    <t>19东营财金债01</t>
  </si>
  <si>
    <t>东营区财金投资发展有限责任公司</t>
  </si>
  <si>
    <t>1980150.IB</t>
  </si>
  <si>
    <t>19东营财金债02</t>
  </si>
  <si>
    <t>1980151.IB</t>
  </si>
  <si>
    <t>19泰兴成兴债03</t>
  </si>
  <si>
    <t>1980152.IB</t>
  </si>
  <si>
    <t>19贵阳经开债01</t>
  </si>
  <si>
    <t>1980153.IB</t>
  </si>
  <si>
    <t>19谷城建投债01</t>
  </si>
  <si>
    <t>1980154.IB</t>
  </si>
  <si>
    <t>19渭产投债01</t>
  </si>
  <si>
    <t>渭南市产业投资开发集团有限公司</t>
  </si>
  <si>
    <t>1980155.IB</t>
  </si>
  <si>
    <t>19贵阳高科债</t>
  </si>
  <si>
    <t>1980156.IB</t>
  </si>
  <si>
    <t>19启迪科服债01</t>
  </si>
  <si>
    <t>启迪科技服务有限公司</t>
  </si>
  <si>
    <t>1980157.IB</t>
  </si>
  <si>
    <t>19和县城投债</t>
  </si>
  <si>
    <t>和县城市建设投资有限责任公司</t>
  </si>
  <si>
    <t>1980158.IB</t>
  </si>
  <si>
    <t>19贾旅02</t>
  </si>
  <si>
    <t>1980159.IB</t>
  </si>
  <si>
    <t>19通化丰源债01</t>
  </si>
  <si>
    <t>1980161.IB</t>
  </si>
  <si>
    <t>19鞍山旺通债</t>
  </si>
  <si>
    <t>鞍山旺通投资开发建设有限公司</t>
  </si>
  <si>
    <t>1980163.IB</t>
  </si>
  <si>
    <t>19安岳债01</t>
  </si>
  <si>
    <t>1980164.IB</t>
  </si>
  <si>
    <t>19晋中国资债</t>
  </si>
  <si>
    <t>山西晋中国有资产经营有限公司</t>
  </si>
  <si>
    <t>1980165.IB</t>
  </si>
  <si>
    <t>19双鸭山债01</t>
  </si>
  <si>
    <t>双鸭山市大地城市建设开发投资有限公司</t>
  </si>
  <si>
    <t>1980168.IB</t>
  </si>
  <si>
    <t>19平天湖债</t>
  </si>
  <si>
    <t>1980169.IB</t>
  </si>
  <si>
    <t>19鹰潭高新债</t>
  </si>
  <si>
    <t>1980170.IB</t>
  </si>
  <si>
    <t>19红日债</t>
  </si>
  <si>
    <t>1980171.IB</t>
  </si>
  <si>
    <t>19长兴太湖01</t>
  </si>
  <si>
    <t>1980172.IB</t>
  </si>
  <si>
    <t>19锡藕债01</t>
  </si>
  <si>
    <t>1980175.IB</t>
  </si>
  <si>
    <t>19靖江专项债</t>
  </si>
  <si>
    <t>1980176.IB</t>
  </si>
  <si>
    <t>19桐乡双创债02</t>
  </si>
  <si>
    <t>1980177.IB</t>
  </si>
  <si>
    <t>19广安鑫鸿债01</t>
  </si>
  <si>
    <t>1980178.IB</t>
  </si>
  <si>
    <t>19万年国投债</t>
  </si>
  <si>
    <t>江西万年国有资源投资发展股份有限公司</t>
  </si>
  <si>
    <t>1980180.IB</t>
  </si>
  <si>
    <t>19伊川财源债</t>
  </si>
  <si>
    <t>伊川财源实业投资有限责任公司</t>
  </si>
  <si>
    <t>1980181.IB</t>
  </si>
  <si>
    <t>19森特债01</t>
  </si>
  <si>
    <t>1980182.IB</t>
  </si>
  <si>
    <t>19木林森绿色债01</t>
  </si>
  <si>
    <t>木林森股份有限公司</t>
  </si>
  <si>
    <t>1980183.IB</t>
  </si>
  <si>
    <t>19宜春管廊债</t>
  </si>
  <si>
    <t>1980185.IB</t>
  </si>
  <si>
    <t>19亚迪绿色债01</t>
  </si>
  <si>
    <t>1980186.IB</t>
  </si>
  <si>
    <t>19舟山金建债01</t>
  </si>
  <si>
    <t>舟山金建投资有限责任公司</t>
  </si>
  <si>
    <t>1980187.IB</t>
  </si>
  <si>
    <t>19咸宁城投专项债</t>
  </si>
  <si>
    <t>1980188.IB</t>
  </si>
  <si>
    <t>19国兴债01</t>
  </si>
  <si>
    <t>1980189.IB</t>
  </si>
  <si>
    <t>19青州绿色债</t>
  </si>
  <si>
    <t>1980191.IB</t>
  </si>
  <si>
    <t>19华汽债02</t>
  </si>
  <si>
    <t>1980193.IB</t>
  </si>
  <si>
    <t>19金东方债01</t>
  </si>
  <si>
    <t>连云港金东方港口投资有限公司</t>
  </si>
  <si>
    <t>1980196.IB</t>
  </si>
  <si>
    <t>19杨凌城投债02</t>
  </si>
  <si>
    <t>1980198.IB</t>
  </si>
  <si>
    <t>19盐城城南债01</t>
  </si>
  <si>
    <t>1980201.IB</t>
  </si>
  <si>
    <t>19邯郸建投债</t>
  </si>
  <si>
    <t>1980203.IB</t>
  </si>
  <si>
    <t>19钟城投债</t>
  </si>
  <si>
    <t>1980204.IB</t>
  </si>
  <si>
    <t>19淄般阳债</t>
  </si>
  <si>
    <t>1980210.IB</t>
  </si>
  <si>
    <t>19海控债01</t>
  </si>
  <si>
    <t>1980211.IB</t>
  </si>
  <si>
    <t>19云建投债01</t>
  </si>
  <si>
    <t>1980212.IB</t>
  </si>
  <si>
    <t>19曲经开建投债</t>
  </si>
  <si>
    <t>1980214.IB</t>
  </si>
  <si>
    <t>19龙海债02</t>
  </si>
  <si>
    <t>1980215.IB</t>
  </si>
  <si>
    <t>19句容城投债</t>
  </si>
  <si>
    <t>1980216.IB</t>
  </si>
  <si>
    <t>19中原豫资债01</t>
  </si>
  <si>
    <t>1980217.IB</t>
  </si>
  <si>
    <t>19柳州东城债</t>
  </si>
  <si>
    <t>1980219.IB</t>
  </si>
  <si>
    <t>19北仑债01</t>
  </si>
  <si>
    <t>宁波市北仑区经济建设投资有限公司</t>
  </si>
  <si>
    <t>1980222.IB</t>
  </si>
  <si>
    <t>19龙南建投债01</t>
  </si>
  <si>
    <t>龙南经济技术开发区建设投资有限公司</t>
  </si>
  <si>
    <t>1980223.IB</t>
  </si>
  <si>
    <t>19颍上专项债</t>
  </si>
  <si>
    <t>颍上县慎祥实业发展有限公司</t>
  </si>
  <si>
    <t>1980224.IB</t>
  </si>
  <si>
    <t>19兴蜀投资债</t>
  </si>
  <si>
    <t>1980225.IB</t>
  </si>
  <si>
    <t>19亳州城建债</t>
  </si>
  <si>
    <t>1980226.IB</t>
  </si>
  <si>
    <t>19桂阳开发01</t>
  </si>
  <si>
    <t>桂阳县工业园建设开发有限公司</t>
  </si>
  <si>
    <t>1980227.IB</t>
  </si>
  <si>
    <t>19秦巴新城债01</t>
  </si>
  <si>
    <t>1980228.IB</t>
  </si>
  <si>
    <t>19玉山控股债02</t>
  </si>
  <si>
    <t>1980231.IB</t>
  </si>
  <si>
    <t>19莆田高新债</t>
  </si>
  <si>
    <t>1980232.IB</t>
  </si>
  <si>
    <t>19金灌债01</t>
  </si>
  <si>
    <t>1980234.IB</t>
  </si>
  <si>
    <t>19怀工业债01</t>
  </si>
  <si>
    <t>1980237.IB</t>
  </si>
  <si>
    <t>19东营财金债03</t>
  </si>
  <si>
    <t>1980238.IB</t>
  </si>
  <si>
    <t>19大连旅泰债</t>
  </si>
  <si>
    <t>大连旅泰投资有限公司</t>
  </si>
  <si>
    <t>1980239.IB</t>
  </si>
  <si>
    <t>19钦州滨海专项债</t>
  </si>
  <si>
    <t>1980240.IB</t>
  </si>
  <si>
    <t>19南昌工控债01</t>
  </si>
  <si>
    <t>1980241.IB</t>
  </si>
  <si>
    <t>19嵊州债01</t>
  </si>
  <si>
    <t>嵊州市城市建设投资发展集团有限公司</t>
  </si>
  <si>
    <t>1980242.IB</t>
  </si>
  <si>
    <t>19同建社会债</t>
  </si>
  <si>
    <t>1980243.IB</t>
  </si>
  <si>
    <t>19芜湖县建投债02</t>
  </si>
  <si>
    <t>1980245.IB</t>
  </si>
  <si>
    <t>19金凤凰债</t>
  </si>
  <si>
    <t>贵州金凤凰产业投资有限公司</t>
  </si>
  <si>
    <t>1980246.IB</t>
  </si>
  <si>
    <t>19蓉兴债01</t>
  </si>
  <si>
    <t>1980247.IB</t>
  </si>
  <si>
    <t>19四面专项债</t>
  </si>
  <si>
    <t>重庆市四面山旅游投资有限公司</t>
  </si>
  <si>
    <t>1980249.IB</t>
  </si>
  <si>
    <t>19中电债01</t>
  </si>
  <si>
    <t>中国电子信息产业集团有限公司</t>
  </si>
  <si>
    <t>1980253.IB</t>
  </si>
  <si>
    <t>19滨海城发债</t>
  </si>
  <si>
    <t>滨海县城镇建设发展有限公司</t>
  </si>
  <si>
    <t>1980254.IB</t>
  </si>
  <si>
    <t>19长交绿色债01</t>
  </si>
  <si>
    <t>1980255.IB</t>
  </si>
  <si>
    <t>19双鸭山债02</t>
  </si>
  <si>
    <t>1980256.IB</t>
  </si>
  <si>
    <t>19南平武夷债</t>
  </si>
  <si>
    <t>1980257.IB</t>
  </si>
  <si>
    <t>19玉环债01</t>
  </si>
  <si>
    <t>1980264.IB</t>
  </si>
  <si>
    <t>19国兴债02</t>
  </si>
  <si>
    <t>1980265.IB</t>
  </si>
  <si>
    <t>19承控绿色债</t>
  </si>
  <si>
    <t>承德市国控投资集团有限责任公司</t>
  </si>
  <si>
    <t>1980266.IB</t>
  </si>
  <si>
    <t>19嘉善国投债</t>
  </si>
  <si>
    <t>1980269.IB</t>
  </si>
  <si>
    <t>19舟山六横债01</t>
  </si>
  <si>
    <t>舟山市六横国有资产投资经营有限公司</t>
  </si>
  <si>
    <t>1980270.IB</t>
  </si>
  <si>
    <t>19桃源城投01</t>
  </si>
  <si>
    <t>桃源县城市建设投资开发有限公司</t>
  </si>
  <si>
    <t>1980275.IB</t>
  </si>
  <si>
    <t>19龙游国资债</t>
  </si>
  <si>
    <t>龙游县国有资产经营有限公司</t>
  </si>
  <si>
    <t>1980276.IB</t>
  </si>
  <si>
    <t>19临朐债</t>
  </si>
  <si>
    <t>1980277.IB</t>
  </si>
  <si>
    <t>19潍滨专项债02</t>
  </si>
  <si>
    <t>1980278.IB</t>
  </si>
  <si>
    <t>19瑞丽仁隆债</t>
  </si>
  <si>
    <t>1980280.IB</t>
  </si>
  <si>
    <t>19皋高债</t>
  </si>
  <si>
    <t>如皋高新技术园区开发有限公司</t>
  </si>
  <si>
    <t>1980282.IB</t>
  </si>
  <si>
    <t>19贵溪城投债</t>
  </si>
  <si>
    <t>1980284.IB</t>
  </si>
  <si>
    <t>19黄石国资绿色债</t>
  </si>
  <si>
    <t>1980288.IB</t>
  </si>
  <si>
    <t>19西峡债</t>
  </si>
  <si>
    <t>南阳财和投资有限公司</t>
  </si>
  <si>
    <t>1980289.IB</t>
  </si>
  <si>
    <t>19银开债</t>
  </si>
  <si>
    <t>银川高新技术产业开发总公司</t>
  </si>
  <si>
    <t>1980293.IB</t>
  </si>
  <si>
    <t>19新渝管廊债</t>
  </si>
  <si>
    <t>1980295.IB</t>
  </si>
  <si>
    <t>19萍昌盛债</t>
  </si>
  <si>
    <t>1980296.IB</t>
  </si>
  <si>
    <t>19桃源城投02</t>
  </si>
  <si>
    <t>1980297.IB</t>
  </si>
  <si>
    <t>19中原豫资债02</t>
  </si>
  <si>
    <t>1980298.IB</t>
  </si>
  <si>
    <t>19长兴城投专项债</t>
  </si>
  <si>
    <t>1980299.IB</t>
  </si>
  <si>
    <t>19绵阳经开债02</t>
  </si>
  <si>
    <t>1980301.IB</t>
  </si>
  <si>
    <t>19梁平园区债</t>
  </si>
  <si>
    <t>重庆梁平工业园区建设开发有限责任公司</t>
  </si>
  <si>
    <t>1980302.IB</t>
  </si>
  <si>
    <t>19张建发</t>
  </si>
  <si>
    <t>1980306.IB</t>
  </si>
  <si>
    <t>19达州国资债</t>
  </si>
  <si>
    <t>达州市国有资产经营管理有限公司</t>
  </si>
  <si>
    <t>1980309.IB</t>
  </si>
  <si>
    <t>19舟山金建债02</t>
  </si>
  <si>
    <t>1980311.IB</t>
  </si>
  <si>
    <t>19海国资01</t>
  </si>
  <si>
    <t>1980312.IB</t>
  </si>
  <si>
    <t>19金灌债02</t>
  </si>
  <si>
    <t>1980313.IB</t>
  </si>
  <si>
    <t>19商都绿色债</t>
  </si>
  <si>
    <t>曹县商都投资有限公司</t>
  </si>
  <si>
    <t>1980314.IB</t>
  </si>
  <si>
    <t>19长子国资债01</t>
  </si>
  <si>
    <t>长子县国有资产经营有限公司</t>
  </si>
  <si>
    <t>1980315.IB</t>
  </si>
  <si>
    <t>19扬州易盛德01</t>
  </si>
  <si>
    <t>1980316.IB</t>
  </si>
  <si>
    <t>19郑公住投债01</t>
  </si>
  <si>
    <t>1980317.IB</t>
  </si>
  <si>
    <t>19芜湖战新债01</t>
  </si>
  <si>
    <t>1980321.IB</t>
  </si>
  <si>
    <t>19广元建设债01</t>
  </si>
  <si>
    <t>1980322.IB</t>
  </si>
  <si>
    <t>19沛经开</t>
  </si>
  <si>
    <t>1980324.IB</t>
  </si>
  <si>
    <t>19天泰债</t>
  </si>
  <si>
    <t>1980326.IB</t>
  </si>
  <si>
    <t>19宁明债01</t>
  </si>
  <si>
    <t>1980327.IB</t>
  </si>
  <si>
    <t>19德清债01</t>
  </si>
  <si>
    <t>德清县恒达建设发展有限公司</t>
  </si>
  <si>
    <t>1980329.IB</t>
  </si>
  <si>
    <t>19嵊州债02</t>
  </si>
  <si>
    <t>1980330.IB</t>
  </si>
  <si>
    <t>19兴堰专项债01</t>
  </si>
  <si>
    <t>1980336.IB</t>
  </si>
  <si>
    <t>19仪征众鑫债01</t>
  </si>
  <si>
    <t>1980337.IB</t>
  </si>
  <si>
    <t>19云建投债02</t>
  </si>
  <si>
    <t>1980338.IB</t>
  </si>
  <si>
    <t>19天水城投债01</t>
  </si>
  <si>
    <t>天水市城市建设投资(集团)有限公司</t>
  </si>
  <si>
    <t>1980339.IB</t>
  </si>
  <si>
    <t>19长沙含浦债01</t>
  </si>
  <si>
    <t>1980340.IB</t>
  </si>
  <si>
    <t>19长沙含浦债02</t>
  </si>
  <si>
    <t>1980343.IB</t>
  </si>
  <si>
    <t>19绵安专债01</t>
  </si>
  <si>
    <t>1980344.IB</t>
  </si>
  <si>
    <t>19安陆建投债01</t>
  </si>
  <si>
    <t>1980345.IB</t>
  </si>
  <si>
    <t>19永安双创债01</t>
  </si>
  <si>
    <t>1980346.IB</t>
  </si>
  <si>
    <t>19吉安债</t>
  </si>
  <si>
    <t>1980349.IB</t>
  </si>
  <si>
    <t>19宏财专项债02</t>
  </si>
  <si>
    <t>1980352.IB</t>
  </si>
  <si>
    <t>19乌高铁01</t>
  </si>
  <si>
    <t>1980354.IB</t>
  </si>
  <si>
    <t>19台循债</t>
  </si>
  <si>
    <t>1980357.IB</t>
  </si>
  <si>
    <t>19柯城国资债</t>
  </si>
  <si>
    <t>衢州市柯城区国有资产经营有限责任公司</t>
  </si>
  <si>
    <t>1980360.IB</t>
  </si>
  <si>
    <t>19国兴债03</t>
  </si>
  <si>
    <t>1980362.IB</t>
  </si>
  <si>
    <t>19赣县城投债</t>
  </si>
  <si>
    <t>赣州市赣县区城市建设投资集团有限公司</t>
  </si>
  <si>
    <t>1980363.IB</t>
  </si>
  <si>
    <t>19新乡平原债</t>
  </si>
  <si>
    <t>新乡平原示范区投资集团有限公司</t>
  </si>
  <si>
    <t>1980364.IB</t>
  </si>
  <si>
    <t>19天山置业债</t>
  </si>
  <si>
    <t>南通天山置业有限公司</t>
  </si>
  <si>
    <t>1980365.IB</t>
  </si>
  <si>
    <t>19天水城投债02</t>
  </si>
  <si>
    <t>1980367.IB</t>
  </si>
  <si>
    <t>19埇桥城投债</t>
  </si>
  <si>
    <t>宿州埇桥城投集团(控股)有限公司</t>
  </si>
  <si>
    <t>1980368.IB</t>
  </si>
  <si>
    <t>19崇川债</t>
  </si>
  <si>
    <t>1980369.IB</t>
  </si>
  <si>
    <t>19新天地债</t>
  </si>
  <si>
    <t>1980370.IB</t>
  </si>
  <si>
    <t>19华山城投债</t>
  </si>
  <si>
    <t>陕西西岳华山城市建设投资开发有限公司</t>
  </si>
  <si>
    <t>1980372.IB</t>
  </si>
  <si>
    <t>19潜江城投债02</t>
  </si>
  <si>
    <t>1980377.IB</t>
  </si>
  <si>
    <t>19宁海新城债</t>
  </si>
  <si>
    <t>宁海宁东新城开发投资有限公司</t>
  </si>
  <si>
    <t>1980378.IB</t>
  </si>
  <si>
    <t>19潍坊滨投债</t>
  </si>
  <si>
    <t>潍坊滨城投资开发有限公司</t>
  </si>
  <si>
    <t>1980379.IB</t>
  </si>
  <si>
    <t>19黄岩绿色债</t>
  </si>
  <si>
    <t>1980380.IB</t>
  </si>
  <si>
    <t>19双鸭山债03</t>
  </si>
  <si>
    <t>1980381.IB</t>
  </si>
  <si>
    <t>19望城城投绿色债01</t>
  </si>
  <si>
    <t>1980382.IB</t>
  </si>
  <si>
    <t>19望城城投绿色债02</t>
  </si>
  <si>
    <t>1980383.IB</t>
  </si>
  <si>
    <t>19陕煤债01</t>
  </si>
  <si>
    <t>1980384.IB</t>
  </si>
  <si>
    <t>19樊城建投债01</t>
  </si>
  <si>
    <t>襄阳襄江国有资本投资运营集团有限公司</t>
  </si>
  <si>
    <t>1980387.IB</t>
  </si>
  <si>
    <t>19怀工业债02</t>
  </si>
  <si>
    <t>1980390.IB</t>
  </si>
  <si>
    <t>19岳阳惠临债</t>
  </si>
  <si>
    <t>1980391.IB</t>
  </si>
  <si>
    <t>19广元建设债02</t>
  </si>
  <si>
    <t>1980392.IB</t>
  </si>
  <si>
    <t>19北部湾债01</t>
  </si>
  <si>
    <t>1980393.IB</t>
  </si>
  <si>
    <t>19金牛城投债01</t>
  </si>
  <si>
    <t>1980394.IB</t>
  </si>
  <si>
    <t>19秦巴新城债02</t>
  </si>
  <si>
    <t>1980395.IB</t>
  </si>
  <si>
    <t>19桂铁可续01</t>
  </si>
  <si>
    <t>1980396.IB</t>
  </si>
  <si>
    <t>19阳安交投债</t>
  </si>
  <si>
    <t>1980397.IB</t>
  </si>
  <si>
    <t>19栾川债02</t>
  </si>
  <si>
    <t>1980399.IB</t>
  </si>
  <si>
    <t>19舟山六横债02</t>
  </si>
  <si>
    <t>1980400.IB</t>
  </si>
  <si>
    <t>19陕煤债02</t>
  </si>
  <si>
    <t>1980401.IB</t>
  </si>
  <si>
    <t>19益阳专项债01</t>
  </si>
  <si>
    <t>1980402.IB</t>
  </si>
  <si>
    <t>19邵东新区债</t>
  </si>
  <si>
    <t>1980403.IB</t>
  </si>
  <si>
    <t>19长交绿色债02</t>
  </si>
  <si>
    <t>1989039.IB</t>
  </si>
  <si>
    <t>19捷赢1C</t>
  </si>
  <si>
    <t>1989141.IB</t>
  </si>
  <si>
    <t>19捷赢2C</t>
  </si>
  <si>
    <t>1989290.IB</t>
  </si>
  <si>
    <t>19捷赢3C</t>
  </si>
  <si>
    <t>1989311.IB</t>
  </si>
  <si>
    <t>19冀租稳健1A</t>
  </si>
  <si>
    <t>1989312.IB</t>
  </si>
  <si>
    <t>19冀租稳健1B</t>
  </si>
  <si>
    <t>1989313.IB</t>
  </si>
  <si>
    <t>19冀租稳健1C</t>
  </si>
  <si>
    <t>1989355.IB</t>
  </si>
  <si>
    <t>19捷赢4C</t>
  </si>
  <si>
    <t>2022002.IB</t>
  </si>
  <si>
    <t>20永赢租赁债01</t>
  </si>
  <si>
    <t>2022003.IB</t>
  </si>
  <si>
    <t>20中铁建租赁01</t>
  </si>
  <si>
    <t>中铁建金融租赁有限公司</t>
  </si>
  <si>
    <t>2022005.IB</t>
  </si>
  <si>
    <t>20江苏租赁绿色01</t>
  </si>
  <si>
    <t>2022009.IB</t>
  </si>
  <si>
    <t>20海晟租赁债</t>
  </si>
  <si>
    <t>佛山海晟金融租赁股份有限公司</t>
  </si>
  <si>
    <t>2022014.IB</t>
  </si>
  <si>
    <t>20河北租赁债01</t>
  </si>
  <si>
    <t>2022015.IB</t>
  </si>
  <si>
    <t>20苏银租赁债01</t>
  </si>
  <si>
    <t>2022019.IB</t>
  </si>
  <si>
    <t>20冀银租赁债01</t>
  </si>
  <si>
    <t>2022021.IB</t>
  </si>
  <si>
    <t>20昆仑租赁债01</t>
  </si>
  <si>
    <t>2022022.IB</t>
  </si>
  <si>
    <t>20苏州租赁债</t>
  </si>
  <si>
    <t>苏州金融租赁股份有限公司</t>
  </si>
  <si>
    <t>2023003.IB</t>
  </si>
  <si>
    <t>20民生人寿01</t>
  </si>
  <si>
    <t>民生人寿保险股份有限公司</t>
  </si>
  <si>
    <t>2023004.IB</t>
  </si>
  <si>
    <t>20珠江人寿01</t>
  </si>
  <si>
    <t>2023007.IB</t>
  </si>
  <si>
    <t>20长城人寿01</t>
  </si>
  <si>
    <t>长城人寿保险股份有限公司</t>
  </si>
  <si>
    <t>2023008.IB</t>
  </si>
  <si>
    <t>20光大永明人寿</t>
  </si>
  <si>
    <t>光大永明人寿保险有限公司</t>
  </si>
  <si>
    <t>2023011.IB</t>
  </si>
  <si>
    <t>20中英人寿01</t>
  </si>
  <si>
    <t>2080001.IB</t>
  </si>
  <si>
    <t>20镜湖债</t>
  </si>
  <si>
    <t>2080002.IB</t>
  </si>
  <si>
    <t>20扬州龙川债01</t>
  </si>
  <si>
    <t>扬州龙川控股集团有限责任公司</t>
  </si>
  <si>
    <t>2080005.IB</t>
  </si>
  <si>
    <t>20启东专项债</t>
  </si>
  <si>
    <t>2080006.IB</t>
  </si>
  <si>
    <t>20济宁城投可续期债</t>
  </si>
  <si>
    <t>2080008.IB</t>
  </si>
  <si>
    <t>20石首城投债</t>
  </si>
  <si>
    <t>2080009.IB</t>
  </si>
  <si>
    <t>20黔交旅投债</t>
  </si>
  <si>
    <t>2080010.IB</t>
  </si>
  <si>
    <t>20吉利债01</t>
  </si>
  <si>
    <t>2080011.IB</t>
  </si>
  <si>
    <t>20豫辉债</t>
  </si>
  <si>
    <t>辉县市豫辉投资有限公司</t>
  </si>
  <si>
    <t>2080012.IB</t>
  </si>
  <si>
    <t>20嘉兴创意债</t>
  </si>
  <si>
    <t>嘉兴创意投资开发有限公司</t>
  </si>
  <si>
    <t>2080013.IB</t>
  </si>
  <si>
    <t>20海控债01</t>
  </si>
  <si>
    <t>2080014.IB</t>
  </si>
  <si>
    <t>20甘交建可续期01</t>
  </si>
  <si>
    <t>2080015.IB</t>
  </si>
  <si>
    <t>20遂宁绿色债</t>
  </si>
  <si>
    <t>2080019.IB</t>
  </si>
  <si>
    <t>20德清债01</t>
  </si>
  <si>
    <t>2080021.IB</t>
  </si>
  <si>
    <t>20郏县产投债</t>
  </si>
  <si>
    <t>郏县产业集聚区投资发展有限公司</t>
  </si>
  <si>
    <t>2080022.IB</t>
  </si>
  <si>
    <t>20渤海国资债01</t>
  </si>
  <si>
    <t>2080024.IB</t>
  </si>
  <si>
    <t>20云建投债01</t>
  </si>
  <si>
    <t>2080025.IB</t>
  </si>
  <si>
    <t>20芜湖战新债</t>
  </si>
  <si>
    <t>2080027.IB</t>
  </si>
  <si>
    <t>20锡新城债</t>
  </si>
  <si>
    <t>2080028.IB</t>
  </si>
  <si>
    <t>20滁州同创债</t>
  </si>
  <si>
    <t>2080030.IB</t>
  </si>
  <si>
    <t>20上投集团债</t>
  </si>
  <si>
    <t>2080032.IB</t>
  </si>
  <si>
    <t>20吉利债02</t>
  </si>
  <si>
    <t>2080035.IB</t>
  </si>
  <si>
    <t>20空港兴城债01</t>
  </si>
  <si>
    <t>2080036.IB</t>
  </si>
  <si>
    <t>20天长债</t>
  </si>
  <si>
    <t>天长市城镇发展(集团)有限公司</t>
  </si>
  <si>
    <t>2080038.IB</t>
  </si>
  <si>
    <t>20丽江古城债</t>
  </si>
  <si>
    <t>丽江市古城区天和城市经营投资开发有限公司</t>
  </si>
  <si>
    <t>2080039.IB</t>
  </si>
  <si>
    <t>20武控绿色债</t>
  </si>
  <si>
    <t>武汉三镇实业控股股份有限公司</t>
  </si>
  <si>
    <t>2080040.IB</t>
  </si>
  <si>
    <t>20云南交投债01</t>
  </si>
  <si>
    <t>2080042.IB</t>
  </si>
  <si>
    <t>20君山债01</t>
  </si>
  <si>
    <t>2080043.IB</t>
  </si>
  <si>
    <t>20泰信债01</t>
  </si>
  <si>
    <t>2080044.IB</t>
  </si>
  <si>
    <t>20兴发专项债</t>
  </si>
  <si>
    <t>莆田兴发集团有限公司</t>
  </si>
  <si>
    <t>2080047.IB</t>
  </si>
  <si>
    <t>20雪浪债</t>
  </si>
  <si>
    <t>无锡雪浪科教产业投资发展有限公司</t>
  </si>
  <si>
    <t>2080048.IB</t>
  </si>
  <si>
    <t>20陕煤债01</t>
  </si>
  <si>
    <t>2080052.IB</t>
  </si>
  <si>
    <t>20蜀州城投债01</t>
  </si>
  <si>
    <t>2080053.IB</t>
  </si>
  <si>
    <t>20德源绿色债01</t>
  </si>
  <si>
    <t>2080055.IB</t>
  </si>
  <si>
    <t>20邵东新区债</t>
  </si>
  <si>
    <t>2080056.IB</t>
  </si>
  <si>
    <t>20空港债</t>
  </si>
  <si>
    <t>2080057.IB</t>
  </si>
  <si>
    <t>20金牛城投债01</t>
  </si>
  <si>
    <t>2080058.IB</t>
  </si>
  <si>
    <t>20北仑债01</t>
  </si>
  <si>
    <t>2080059.IB</t>
  </si>
  <si>
    <t>20桐乡绿色债</t>
  </si>
  <si>
    <t>桐乡市振东新区建设投资有限公司</t>
  </si>
  <si>
    <t>2080060.IB</t>
  </si>
  <si>
    <t>20淮北管廊债</t>
  </si>
  <si>
    <t>2080064.IB</t>
  </si>
  <si>
    <t>20万国资债</t>
  </si>
  <si>
    <t>万载县国有资产营运公司</t>
  </si>
  <si>
    <t>2080065.IB</t>
  </si>
  <si>
    <t>20渝隆债</t>
  </si>
  <si>
    <t>2080066.IB</t>
  </si>
  <si>
    <t>20凯里城投债01</t>
  </si>
  <si>
    <t>2080067.IB</t>
  </si>
  <si>
    <t>20邛崃债01</t>
  </si>
  <si>
    <t>2080068.IB</t>
  </si>
  <si>
    <t>20龙口停车场债</t>
  </si>
  <si>
    <t>龙口市城乡建设投资发展有限公司</t>
  </si>
  <si>
    <t>2080070.IB</t>
  </si>
  <si>
    <t>20乐行专项债</t>
  </si>
  <si>
    <t>2080071.IB</t>
  </si>
  <si>
    <t>20永兴绿色债</t>
  </si>
  <si>
    <t>长兴县永兴建设开发有限公司</t>
  </si>
  <si>
    <t>2080074.IB</t>
  </si>
  <si>
    <t>20奉化绿色债</t>
  </si>
  <si>
    <t>2080075.IB</t>
  </si>
  <si>
    <t>20宜宾国资01</t>
  </si>
  <si>
    <t>2080076.IB</t>
  </si>
  <si>
    <t>20兴发绿色债01</t>
  </si>
  <si>
    <t>宜昌兴发集团有限责任公司</t>
  </si>
  <si>
    <t>2080078.IB</t>
  </si>
  <si>
    <t>20仙桃债</t>
  </si>
  <si>
    <t>2080079.IB</t>
  </si>
  <si>
    <t>20孝高创债</t>
  </si>
  <si>
    <t>2080081.IB</t>
  </si>
  <si>
    <t>20桂北投债01</t>
  </si>
  <si>
    <t>2080082.IB</t>
  </si>
  <si>
    <t>20五华公共债</t>
  </si>
  <si>
    <t>五华县公共事业工程有限公司</t>
  </si>
  <si>
    <t>2080083.IB</t>
  </si>
  <si>
    <t>20景陶专项债</t>
  </si>
  <si>
    <t>2080085.IB</t>
  </si>
  <si>
    <t>20云投可续期债02</t>
  </si>
  <si>
    <t>2080088.IB</t>
  </si>
  <si>
    <t>20荆州海投债</t>
  </si>
  <si>
    <t>荆州海子湖投资有限公司</t>
  </si>
  <si>
    <t>2080089.IB</t>
  </si>
  <si>
    <t>20怀工业债01</t>
  </si>
  <si>
    <t>2080090.IB</t>
  </si>
  <si>
    <t>20南昌工控债01</t>
  </si>
  <si>
    <t>2080091.IB</t>
  </si>
  <si>
    <t>20昆高新债</t>
  </si>
  <si>
    <t>2080092.IB</t>
  </si>
  <si>
    <t>20建安债01</t>
  </si>
  <si>
    <t>2080093.IB</t>
  </si>
  <si>
    <t>20佛山建投债</t>
  </si>
  <si>
    <t>2080097.IB</t>
  </si>
  <si>
    <t>20贵州双龙停车场债01</t>
  </si>
  <si>
    <t>贵州双龙航空港开发投资(集团)有限公司</t>
  </si>
  <si>
    <t>2080098.IB</t>
  </si>
  <si>
    <t>20兴化债01</t>
  </si>
  <si>
    <t>2080099.IB</t>
  </si>
  <si>
    <t>20兴化债02</t>
  </si>
  <si>
    <t>2080100.IB</t>
  </si>
  <si>
    <t>20天源产融债</t>
  </si>
  <si>
    <t>盱眙县天源控股集团有限公司</t>
  </si>
  <si>
    <t>2080101.IB</t>
  </si>
  <si>
    <t>20上虞停车场债01</t>
  </si>
  <si>
    <t>2080102.IB</t>
  </si>
  <si>
    <t>20井开债</t>
  </si>
  <si>
    <t>2080103.IB</t>
  </si>
  <si>
    <t>20福鼎债</t>
  </si>
  <si>
    <t>福鼎市城市建设投资有限公司</t>
  </si>
  <si>
    <t>2080104.IB</t>
  </si>
  <si>
    <t>20空港兴城债02</t>
  </si>
  <si>
    <t>2080106.IB</t>
  </si>
  <si>
    <t>20淮南城投绿色债</t>
  </si>
  <si>
    <t>2080110.IB</t>
  </si>
  <si>
    <t>20常州滨江绿色债</t>
  </si>
  <si>
    <t>常州滨江经济开发区投资发展集团有限公司</t>
  </si>
  <si>
    <t>2080111.IB</t>
  </si>
  <si>
    <t>20渝百盐债</t>
  </si>
  <si>
    <t>2080114.IB</t>
  </si>
  <si>
    <t>20攸发养老债</t>
  </si>
  <si>
    <t>湖南省攸州投资发展集团有限公司</t>
  </si>
  <si>
    <t>2080115.IB</t>
  </si>
  <si>
    <t>20榆神绿色债</t>
  </si>
  <si>
    <t>陕西榆神能源开发建设集团有限公司</t>
  </si>
  <si>
    <t>2080116.IB</t>
  </si>
  <si>
    <t>20兖矿债01</t>
  </si>
  <si>
    <t>2080120.IB</t>
  </si>
  <si>
    <t>20桂交投01</t>
  </si>
  <si>
    <t>2080121.IB</t>
  </si>
  <si>
    <t>20惠通双创债</t>
  </si>
  <si>
    <t>2080122.IB</t>
  </si>
  <si>
    <t>20三角咀债</t>
  </si>
  <si>
    <t>苏州市三角咀生态园开发有限公司</t>
  </si>
  <si>
    <t>2080124.IB</t>
  </si>
  <si>
    <t>20上党国投债</t>
  </si>
  <si>
    <t>长治市上党区国有资本投资有限公司</t>
  </si>
  <si>
    <t>2080125.IB</t>
  </si>
  <si>
    <t>20洞庭管廊01</t>
  </si>
  <si>
    <t>2080129.IB</t>
  </si>
  <si>
    <t>20云建投债02</t>
  </si>
  <si>
    <t>2080130.IB</t>
  </si>
  <si>
    <t>20扬州龙川债02</t>
  </si>
  <si>
    <t>2080133.IB</t>
  </si>
  <si>
    <t>20松滋金投债</t>
  </si>
  <si>
    <t>2080134.IB</t>
  </si>
  <si>
    <t>20科学城债01</t>
  </si>
  <si>
    <t>科学城(广州)投资集团有限公司</t>
  </si>
  <si>
    <t>2080135.IB</t>
  </si>
  <si>
    <t>20眉岷专债</t>
  </si>
  <si>
    <t>2080136.IB</t>
  </si>
  <si>
    <t>20海国资01</t>
  </si>
  <si>
    <t>2080137.IB</t>
  </si>
  <si>
    <t>20宜宾叙州债</t>
  </si>
  <si>
    <t>宜宾市叙州区国有资产经营有限公司</t>
  </si>
  <si>
    <t>2080138.IB</t>
  </si>
  <si>
    <t>20恩施城投债</t>
  </si>
  <si>
    <t>2080139.IB</t>
  </si>
  <si>
    <t>20渝铝投债01</t>
  </si>
  <si>
    <t>重庆铝产业开发投资集团有限公司</t>
  </si>
  <si>
    <t>2080140.IB</t>
  </si>
  <si>
    <t>20公安城投绿色债</t>
  </si>
  <si>
    <t>2080141.IB</t>
  </si>
  <si>
    <t>20崇左养老债</t>
  </si>
  <si>
    <t>2080142.IB</t>
  </si>
  <si>
    <t>20宜宾国资02</t>
  </si>
  <si>
    <t>2080145.IB</t>
  </si>
  <si>
    <t>20天投管廊债</t>
  </si>
  <si>
    <t>四川仁寿视高天府投资有限公司</t>
  </si>
  <si>
    <t>2080147.IB</t>
  </si>
  <si>
    <t>20田东龙远债</t>
  </si>
  <si>
    <t>广西田东县龙远投资有限责任公司</t>
  </si>
  <si>
    <t>2080148.IB</t>
  </si>
  <si>
    <t>20北部湾债01</t>
  </si>
  <si>
    <t>2080150.IB</t>
  </si>
  <si>
    <t>20苏筑富债</t>
  </si>
  <si>
    <t>2080152.IB</t>
  </si>
  <si>
    <t>20陕煤债02</t>
  </si>
  <si>
    <t>2080153.IB</t>
  </si>
  <si>
    <t>20黔西南债</t>
  </si>
  <si>
    <t>黔西南州城市建设投资有限公司</t>
  </si>
  <si>
    <t>2080155.IB</t>
  </si>
  <si>
    <t>20遂宁绿色债02</t>
  </si>
  <si>
    <t>2080156.IB</t>
  </si>
  <si>
    <t>20冀顺德债</t>
  </si>
  <si>
    <t>2080157.IB</t>
  </si>
  <si>
    <t>20兴安债</t>
  </si>
  <si>
    <t>2080159.IB</t>
  </si>
  <si>
    <t>20寿光惠农债</t>
  </si>
  <si>
    <t>寿光市惠农新农村建设投资开发有限公司</t>
  </si>
  <si>
    <t>2080163.IB</t>
  </si>
  <si>
    <t>20安陆建投债01</t>
  </si>
  <si>
    <t>2080164.IB</t>
  </si>
  <si>
    <t>20梅溪湖债</t>
  </si>
  <si>
    <t>梅溪湖投资(长沙)有限公司</t>
  </si>
  <si>
    <t>2080166.IB</t>
  </si>
  <si>
    <t>20渝丰都专项债</t>
  </si>
  <si>
    <t>2080167.IB</t>
  </si>
  <si>
    <t>20桂阳开发01</t>
  </si>
  <si>
    <t>2080169.IB</t>
  </si>
  <si>
    <t>20嘉兴双创债01</t>
  </si>
  <si>
    <t>2080170.IB</t>
  </si>
  <si>
    <t>20渭产投债01</t>
  </si>
  <si>
    <t>2080171.IB</t>
  </si>
  <si>
    <t>20栾川债01</t>
  </si>
  <si>
    <t>2080172.IB</t>
  </si>
  <si>
    <t>20柳州东通01</t>
  </si>
  <si>
    <t>2080173.IB</t>
  </si>
  <si>
    <t>20泰信债02</t>
  </si>
  <si>
    <t>2080174.IB</t>
  </si>
  <si>
    <t>20钦州临海债01</t>
  </si>
  <si>
    <t>2080175.IB</t>
  </si>
  <si>
    <t>20安庆化工债</t>
  </si>
  <si>
    <t>安庆化工建设投资有限公司</t>
  </si>
  <si>
    <t>2080179.IB</t>
  </si>
  <si>
    <t>20泸投债</t>
  </si>
  <si>
    <t>2080180.IB</t>
  </si>
  <si>
    <t>20洞庭管廊02</t>
  </si>
  <si>
    <t>2080181.IB</t>
  </si>
  <si>
    <t>20禹州投总债01</t>
  </si>
  <si>
    <t>2080182.IB</t>
  </si>
  <si>
    <t>20中原豫资债01</t>
  </si>
  <si>
    <t>2080183.IB</t>
  </si>
  <si>
    <t>20融鑫债</t>
  </si>
  <si>
    <t>黄河三角洲融鑫集团有限公司</t>
  </si>
  <si>
    <t>2080190.IB</t>
  </si>
  <si>
    <t>20广安金财债</t>
  </si>
  <si>
    <t>广安金财投融资(集团)有限责任公司</t>
  </si>
  <si>
    <t>2089003.IB</t>
  </si>
  <si>
    <t>20捷赢1C</t>
  </si>
  <si>
    <t>2089035.IB</t>
  </si>
  <si>
    <t>20捷赢2A</t>
  </si>
  <si>
    <t>2089036.IB</t>
  </si>
  <si>
    <t>20捷赢2B</t>
  </si>
  <si>
    <t>2089037.IB</t>
  </si>
  <si>
    <t>20捷赢2C</t>
  </si>
  <si>
    <t>2089126.IB</t>
  </si>
  <si>
    <t>20捷赢3A_bc</t>
  </si>
  <si>
    <t>2089127.IB</t>
  </si>
  <si>
    <t>20捷赢3B_bc</t>
  </si>
  <si>
    <t>2089128.IB</t>
  </si>
  <si>
    <t>20捷赢3C_bc</t>
  </si>
  <si>
    <t>行权收益率</t>
    <phoneticPr fontId="3" type="noConversion"/>
  </si>
  <si>
    <t>绝对收益率</t>
    <phoneticPr fontId="3" type="noConversion"/>
  </si>
  <si>
    <t>剩余期限</t>
    <phoneticPr fontId="3" type="noConversion"/>
  </si>
  <si>
    <t>日涨跌</t>
    <phoneticPr fontId="3" type="noConversion"/>
  </si>
  <si>
    <t>周涨跌</t>
    <phoneticPr fontId="3" type="noConversion"/>
  </si>
  <si>
    <t>月涨跌</t>
    <phoneticPr fontId="3" type="noConversion"/>
  </si>
  <si>
    <t>日成交额</t>
    <phoneticPr fontId="3" type="noConversion"/>
  </si>
  <si>
    <t>是否为首次出现高收益</t>
    <phoneticPr fontId="3" type="noConversion"/>
  </si>
  <si>
    <t>债券余额</t>
    <phoneticPr fontId="3" type="noConversion"/>
  </si>
  <si>
    <t>主体评级</t>
    <phoneticPr fontId="3" type="noConversion"/>
  </si>
  <si>
    <t>票面利率</t>
    <phoneticPr fontId="3" type="noConversion"/>
  </si>
  <si>
    <t>行权日期</t>
    <phoneticPr fontId="3" type="noConversion"/>
  </si>
  <si>
    <t>到期日期</t>
    <phoneticPr fontId="3" type="noConversion"/>
  </si>
  <si>
    <t>最近到期日</t>
    <phoneticPr fontId="3" type="noConversion"/>
  </si>
  <si>
    <t>起息日期</t>
    <phoneticPr fontId="3" type="noConversion"/>
  </si>
  <si>
    <t>行权剩余年限</t>
    <phoneticPr fontId="3" type="noConversion"/>
  </si>
  <si>
    <t>收盘全价</t>
    <phoneticPr fontId="3" type="noConversion"/>
  </si>
  <si>
    <t>剩余付息次数</t>
    <phoneticPr fontId="3" type="noConversion"/>
  </si>
  <si>
    <t>公司名称</t>
    <phoneticPr fontId="1" type="noConversion"/>
  </si>
  <si>
    <t>2021-08-11</t>
  </si>
  <si>
    <t>2020-07-22</t>
  </si>
  <si>
    <t>公司名称</t>
    <phoneticPr fontId="3" type="noConversion"/>
  </si>
  <si>
    <t>是否首次出现高收益</t>
    <phoneticPr fontId="3" type="noConversion"/>
  </si>
  <si>
    <t>到期日</t>
    <phoneticPr fontId="3" type="noConversion"/>
  </si>
  <si>
    <t>日期</t>
    <phoneticPr fontId="3" type="noConversion"/>
  </si>
  <si>
    <t>历史日期</t>
    <phoneticPr fontId="3" type="noConversion"/>
  </si>
  <si>
    <t>2021-12-03</t>
  </si>
  <si>
    <t>2023-03-27</t>
  </si>
  <si>
    <t>2023-12-18</t>
  </si>
  <si>
    <t>2024-09-26</t>
  </si>
  <si>
    <t>2024-10-29</t>
  </si>
  <si>
    <t>2023-03-11</t>
  </si>
  <si>
    <t>2024-06-21</t>
  </si>
  <si>
    <t>2022-04-20</t>
  </si>
  <si>
    <t>2022-11-07</t>
  </si>
  <si>
    <t>2022-11-21</t>
  </si>
  <si>
    <t>2022-04-11</t>
  </si>
  <si>
    <t>2023-01-22</t>
  </si>
  <si>
    <t>2029-04-24</t>
  </si>
  <si>
    <t>2020-09-07</t>
  </si>
  <si>
    <t>2026-03-21</t>
  </si>
  <si>
    <t>2025-03-06</t>
  </si>
  <si>
    <t>2024-09-11</t>
  </si>
  <si>
    <t>2023-05-18</t>
  </si>
  <si>
    <t>2023-07-23</t>
  </si>
  <si>
    <t>2024-05-23</t>
  </si>
  <si>
    <t>2022-06-14</t>
  </si>
  <si>
    <t>2023-03-06</t>
  </si>
  <si>
    <t>2021-04-13</t>
  </si>
  <si>
    <t>2022-01-24</t>
  </si>
  <si>
    <t>2021-04-14</t>
  </si>
  <si>
    <t>2024-11-01</t>
  </si>
  <si>
    <t>2027-03-27</t>
  </si>
  <si>
    <t>2020-10-23</t>
  </si>
  <si>
    <t>2026-08-13</t>
  </si>
  <si>
    <t>2020-11-24</t>
  </si>
  <si>
    <t>2024-08-28</t>
  </si>
  <si>
    <t>2023-07-08</t>
  </si>
  <si>
    <t>2021-07-28</t>
  </si>
  <si>
    <t>2022-11-14</t>
  </si>
  <si>
    <t>2023-01-10</t>
  </si>
  <si>
    <t>2022-09-26</t>
  </si>
  <si>
    <t>2023-10-23</t>
  </si>
  <si>
    <t>2021-05-13</t>
  </si>
  <si>
    <t>2023-03-26</t>
  </si>
  <si>
    <t>2021-08-10</t>
  </si>
  <si>
    <t>2035-02-20</t>
  </si>
  <si>
    <t>2024-05-10</t>
  </si>
  <si>
    <t>2025-05-02</t>
  </si>
  <si>
    <t>2025-09-25</t>
  </si>
  <si>
    <t>2023-07-18</t>
  </si>
  <si>
    <t>2021-04-24</t>
  </si>
  <si>
    <t>2025-11-19</t>
  </si>
  <si>
    <t>2026-04-26</t>
  </si>
  <si>
    <t>2023-07-03</t>
  </si>
  <si>
    <t>2023-06-15</t>
  </si>
  <si>
    <t>2026-11-28</t>
  </si>
  <si>
    <t>2027-06-28</t>
  </si>
  <si>
    <t>2022-10-11</t>
  </si>
  <si>
    <t>2023-12-19</t>
  </si>
  <si>
    <t>2024-03-18</t>
  </si>
  <si>
    <t>2025-09-11</t>
  </si>
  <si>
    <t>2025-12-04</t>
  </si>
  <si>
    <t>2030-07-09</t>
  </si>
  <si>
    <t>2023-02-20</t>
  </si>
  <si>
    <t>2021-09-07</t>
  </si>
  <si>
    <t>2024-09-05</t>
  </si>
  <si>
    <t>2023-03-09</t>
  </si>
  <si>
    <t>2022-02-28</t>
  </si>
  <si>
    <t>2022-05-05</t>
  </si>
  <si>
    <t>2025-04-29</t>
  </si>
  <si>
    <t>2025-07-03</t>
  </si>
  <si>
    <t>2022-04-27</t>
  </si>
  <si>
    <t>2024-08-02</t>
  </si>
  <si>
    <t>2024-09-14</t>
  </si>
  <si>
    <t>2024-09-15</t>
  </si>
  <si>
    <t>2024-10-31</t>
  </si>
  <si>
    <t>2023-11-22</t>
  </si>
  <si>
    <t>2025-11-15</t>
  </si>
  <si>
    <t>2026-01-29</t>
  </si>
  <si>
    <t>2022-03-30</t>
  </si>
  <si>
    <t>2022-04-24</t>
  </si>
  <si>
    <t>2023-04-30</t>
  </si>
  <si>
    <t>2025-01-30</t>
  </si>
  <si>
    <t>2026-05-06</t>
  </si>
  <si>
    <t>2021-10-19</t>
  </si>
  <si>
    <t>2022-02-22</t>
  </si>
  <si>
    <t>2023-06-12</t>
  </si>
  <si>
    <t>2023-06-18</t>
  </si>
  <si>
    <t>2021-11-02</t>
  </si>
  <si>
    <t>2021-11-23</t>
  </si>
  <si>
    <t>2022-03-08</t>
  </si>
  <si>
    <t>2022-03-20</t>
  </si>
  <si>
    <t>2022-05-16</t>
  </si>
  <si>
    <t>2022-07-15</t>
  </si>
  <si>
    <t>2022-08-23</t>
  </si>
  <si>
    <t>2022-09-06</t>
  </si>
  <si>
    <t>2022-11-13</t>
  </si>
  <si>
    <t>2023-03-12</t>
  </si>
  <si>
    <t>2023-04-24</t>
  </si>
  <si>
    <t>2023-04-29</t>
  </si>
  <si>
    <t>2023-05-21</t>
  </si>
  <si>
    <t>2023-07-24</t>
  </si>
  <si>
    <t>2021-12-24</t>
  </si>
  <si>
    <t>2023-01-15</t>
  </si>
  <si>
    <t>2023-08-22</t>
  </si>
  <si>
    <t>2020-09-14</t>
  </si>
  <si>
    <t>2021-03-20</t>
  </si>
  <si>
    <t>2021-04-27</t>
  </si>
  <si>
    <t>2022-03-19</t>
  </si>
  <si>
    <t>2022-03-31</t>
  </si>
  <si>
    <t>2024-04-22</t>
  </si>
  <si>
    <t>2022-06-12</t>
  </si>
  <si>
    <t>2020-11-19</t>
  </si>
  <si>
    <t>2024-09-24</t>
  </si>
  <si>
    <t>2024-11-27</t>
  </si>
  <si>
    <t>2021-04-25</t>
  </si>
  <si>
    <t>2022-12-02</t>
  </si>
  <si>
    <t>2024-06-19</t>
  </si>
  <si>
    <t>2022-04-03</t>
  </si>
  <si>
    <t>2022-04-23</t>
  </si>
  <si>
    <t>2023-04-15</t>
  </si>
  <si>
    <t>2029-03-28</t>
  </si>
  <si>
    <t>2020-11-17</t>
  </si>
  <si>
    <t>2022-09-29</t>
  </si>
  <si>
    <t>2021-11-16</t>
  </si>
  <si>
    <t>2022-03-27</t>
  </si>
  <si>
    <t>2022-05-21</t>
  </si>
  <si>
    <t>2024-06-04</t>
  </si>
  <si>
    <t>2022-06-23</t>
  </si>
  <si>
    <t>2023-10-26</t>
  </si>
  <si>
    <t>2021-04-17</t>
  </si>
  <si>
    <t>2024-08-29</t>
  </si>
  <si>
    <t>2024-07-13</t>
  </si>
  <si>
    <t>2021-08-26</t>
  </si>
  <si>
    <t>2020-10-26</t>
  </si>
  <si>
    <t>2024-10-18</t>
  </si>
  <si>
    <t>2024-12-02</t>
  </si>
  <si>
    <t>2024-04-13</t>
  </si>
  <si>
    <t>2021-11-29</t>
  </si>
  <si>
    <t>2023-11-28</t>
  </si>
  <si>
    <t>2022-12-04</t>
  </si>
  <si>
    <t>2022-07-16</t>
  </si>
  <si>
    <t>2024-07-27</t>
  </si>
  <si>
    <t>2024-08-10</t>
  </si>
  <si>
    <t>2022-03-25</t>
  </si>
  <si>
    <t>2021-04-21</t>
  </si>
  <si>
    <t>2020-09-16</t>
  </si>
  <si>
    <t>2023-03-30</t>
  </si>
  <si>
    <t>2023-11-16</t>
  </si>
  <si>
    <t>2024-03-25</t>
  </si>
  <si>
    <t>2024-08-23</t>
  </si>
  <si>
    <t>2025-01-13</t>
  </si>
  <si>
    <t>2023-09-06</t>
  </si>
  <si>
    <t>2025-07-31</t>
  </si>
  <si>
    <t>2024-04-18</t>
  </si>
  <si>
    <t>2022-03-26</t>
  </si>
  <si>
    <t>2023-03-24</t>
  </si>
  <si>
    <t>2024-08-21</t>
  </si>
  <si>
    <t>2024-10-17</t>
  </si>
  <si>
    <t>2022-05-09</t>
  </si>
  <si>
    <t>2022-10-31</t>
  </si>
  <si>
    <t>2023-02-28</t>
  </si>
  <si>
    <t>2021-06-08</t>
  </si>
  <si>
    <t>2022-04-07</t>
  </si>
  <si>
    <t>2024-01-14</t>
  </si>
  <si>
    <t>2021-08-22</t>
  </si>
  <si>
    <t>2022-01-28</t>
  </si>
  <si>
    <t>2022-10-15</t>
  </si>
  <si>
    <t>2021-11-25</t>
  </si>
  <si>
    <t>2022-10-24</t>
  </si>
  <si>
    <t>2021-09-21</t>
  </si>
  <si>
    <t>2021-10-17</t>
  </si>
  <si>
    <t>2021-12-27</t>
  </si>
  <si>
    <t>2022-01-30</t>
  </si>
  <si>
    <t>2020-10-21</t>
  </si>
  <si>
    <t>2021-08-30</t>
  </si>
  <si>
    <t>2021-10-31</t>
  </si>
  <si>
    <t>2021-03-09</t>
  </si>
  <si>
    <t>2021-09-03</t>
  </si>
  <si>
    <t>2022-01-09</t>
  </si>
  <si>
    <t>2020-12-11</t>
  </si>
  <si>
    <t>2025-03-27</t>
  </si>
  <si>
    <t>2022-09-20</t>
  </si>
  <si>
    <t>2022-06-28</t>
  </si>
  <si>
    <t>2021-04-22</t>
  </si>
  <si>
    <t>2021-02-28</t>
  </si>
  <si>
    <t>2022-07-07</t>
  </si>
  <si>
    <t>2021-04-15</t>
  </si>
  <si>
    <t>2021-05-28</t>
  </si>
  <si>
    <t>2023-07-01</t>
  </si>
  <si>
    <t>2022-12-13</t>
  </si>
  <si>
    <t>2020-12-03</t>
  </si>
  <si>
    <t>2021-04-10</t>
  </si>
  <si>
    <t>2020-10-28</t>
  </si>
  <si>
    <t>2022-10-28</t>
  </si>
  <si>
    <t>2020-10-30</t>
  </si>
  <si>
    <t>2022-12-01</t>
  </si>
  <si>
    <t>2023-04-03</t>
  </si>
  <si>
    <t>2025-04-13</t>
  </si>
  <si>
    <t>2023-05-19</t>
  </si>
  <si>
    <t>2022-04-19</t>
  </si>
  <si>
    <t>2022-07-26</t>
  </si>
  <si>
    <t>2021-04-29</t>
  </si>
  <si>
    <t>2023-09-05</t>
  </si>
  <si>
    <t>2020-12-14</t>
  </si>
  <si>
    <t>2021-12-21</t>
  </si>
  <si>
    <t>2021-04-04</t>
  </si>
  <si>
    <t>2021-11-04</t>
  </si>
  <si>
    <t>2022-04-28</t>
  </si>
  <si>
    <t>2022-12-10</t>
  </si>
  <si>
    <t>2022-06-08</t>
  </si>
  <si>
    <t>2023-08-07</t>
  </si>
  <si>
    <t>2023-09-03</t>
  </si>
  <si>
    <t>2023-11-05</t>
  </si>
  <si>
    <t>2021-09-28</t>
  </si>
  <si>
    <t>2021-12-14</t>
  </si>
  <si>
    <t>2021-03-11</t>
  </si>
  <si>
    <t>2023-12-21</t>
  </si>
  <si>
    <t>2022-12-25</t>
  </si>
  <si>
    <t>2023-03-13</t>
  </si>
  <si>
    <t>2024-10-24</t>
  </si>
  <si>
    <t>2025-05-12</t>
  </si>
  <si>
    <t>2020-10-22</t>
  </si>
  <si>
    <t>2023-02-01</t>
  </si>
  <si>
    <t>2021-03-19</t>
  </si>
  <si>
    <t>2021-09-26</t>
  </si>
  <si>
    <t>2021-12-26</t>
  </si>
  <si>
    <t>2022-06-24</t>
  </si>
  <si>
    <t>2022-07-25</t>
  </si>
  <si>
    <t>2022-10-29</t>
  </si>
  <si>
    <t>2021-08-18</t>
  </si>
  <si>
    <t>2021-08-31</t>
  </si>
  <si>
    <t>2022-03-14</t>
  </si>
  <si>
    <t>2025-01-10</t>
  </si>
  <si>
    <t>2028-03-26</t>
  </si>
  <si>
    <t>2021-07-06</t>
  </si>
  <si>
    <t>2025-07-20</t>
  </si>
  <si>
    <t>2022-08-03</t>
  </si>
  <si>
    <t>2023-03-16</t>
  </si>
  <si>
    <t>2025-04-24</t>
  </si>
  <si>
    <t>2024-01-16</t>
  </si>
  <si>
    <t>2024-01-17</t>
  </si>
  <si>
    <t>2024-01-30</t>
  </si>
  <si>
    <t>2025-07-29</t>
  </si>
  <si>
    <t>2021-07-20</t>
  </si>
  <si>
    <t>2022-10-18</t>
  </si>
  <si>
    <t>2022-05-08</t>
  </si>
  <si>
    <t>2022-01-23</t>
  </si>
  <si>
    <t>2021-04-26</t>
  </si>
  <si>
    <t>2023-03-25</t>
  </si>
  <si>
    <t>2022-08-29</t>
  </si>
  <si>
    <t>2022-08-28</t>
  </si>
  <si>
    <t>2023-04-23</t>
  </si>
  <si>
    <t>2023-07-16</t>
  </si>
  <si>
    <t>2022-01-22</t>
  </si>
  <si>
    <t>2024-06-14</t>
  </si>
  <si>
    <t>2022-01-26</t>
  </si>
  <si>
    <t>2026-01-18</t>
  </si>
  <si>
    <t>2023-11-17</t>
  </si>
  <si>
    <t>2023-12-05</t>
  </si>
  <si>
    <t>2024-07-06</t>
  </si>
  <si>
    <t>2024-08-03</t>
  </si>
  <si>
    <t>2024-09-08</t>
  </si>
  <si>
    <t>2025-08-16</t>
  </si>
  <si>
    <t>2025-12-03</t>
  </si>
  <si>
    <t>2026-08-26</t>
  </si>
  <si>
    <t>2021-04-02</t>
  </si>
  <si>
    <t>2024-09-25</t>
  </si>
  <si>
    <t>2021-03-26</t>
  </si>
  <si>
    <t>2021-03-29</t>
  </si>
  <si>
    <t>2021-04-23</t>
  </si>
  <si>
    <t>2023-11-29</t>
  </si>
  <si>
    <t>2022-04-13</t>
  </si>
  <si>
    <t>2022-03-28</t>
  </si>
  <si>
    <t>2022-11-27</t>
  </si>
  <si>
    <t>2021-11-13</t>
  </si>
  <si>
    <t>2021-12-20</t>
  </si>
  <si>
    <t>2022-02-26</t>
  </si>
  <si>
    <t>2023-04-14</t>
  </si>
  <si>
    <t>2026-07-29</t>
  </si>
  <si>
    <t>2023-07-13</t>
  </si>
  <si>
    <t>2023-08-17</t>
  </si>
  <si>
    <t>2023-10-25</t>
  </si>
  <si>
    <t>2024-04-04</t>
  </si>
  <si>
    <t>2022-08-26</t>
  </si>
  <si>
    <t>2022-03-01</t>
  </si>
  <si>
    <t>2022-03-18</t>
  </si>
  <si>
    <t>2023-03-03</t>
  </si>
  <si>
    <t>2022-11-11</t>
  </si>
  <si>
    <t>2022-04-29</t>
  </si>
  <si>
    <t>2025-06-17</t>
  </si>
  <si>
    <t>2026-10-28</t>
  </si>
  <si>
    <t>2023-11-18</t>
  </si>
  <si>
    <t>2022-12-16</t>
  </si>
  <si>
    <t>2022-11-15</t>
  </si>
  <si>
    <t>2023-01-17</t>
  </si>
  <si>
    <t>2021-10-20</t>
  </si>
  <si>
    <t>2024-07-31</t>
  </si>
  <si>
    <t>2023-05-08</t>
  </si>
  <si>
    <t>2023-01-12</t>
  </si>
  <si>
    <t>2025-10-19</t>
  </si>
  <si>
    <t>2026-01-22</t>
  </si>
  <si>
    <t>2025-07-13</t>
  </si>
  <si>
    <t>2023-03-10</t>
  </si>
  <si>
    <t>2024-07-20</t>
  </si>
  <si>
    <t>2022-06-27</t>
  </si>
  <si>
    <t>2022-11-03</t>
  </si>
  <si>
    <t>2022-08-07</t>
  </si>
  <si>
    <t>2021-03-24</t>
  </si>
  <si>
    <t>2023-04-12</t>
  </si>
  <si>
    <t>2024-03-05</t>
  </si>
  <si>
    <t>2024-01-31</t>
  </si>
  <si>
    <t>2025-01-17</t>
  </si>
  <si>
    <t>2020-10-13</t>
  </si>
  <si>
    <t>2021-08-27</t>
  </si>
  <si>
    <t>2025-07-06</t>
  </si>
  <si>
    <t>2021-09-11</t>
  </si>
  <si>
    <t>2022-09-22</t>
  </si>
  <si>
    <t>2021-06-12</t>
  </si>
  <si>
    <t>2020-09-10</t>
  </si>
  <si>
    <t>2026-09-06</t>
  </si>
  <si>
    <t>2022-06-16</t>
  </si>
  <si>
    <t>2022-08-15</t>
  </si>
  <si>
    <t>2021-09-08</t>
  </si>
  <si>
    <t>2022-09-09</t>
  </si>
  <si>
    <t>2021-06-21</t>
  </si>
  <si>
    <t>2022-12-22</t>
  </si>
  <si>
    <t>2023-02-14</t>
  </si>
  <si>
    <t>2027-04-27</t>
  </si>
  <si>
    <t>2022-04-22</t>
  </si>
  <si>
    <t>2023-04-28</t>
  </si>
  <si>
    <t>2023-06-19</t>
  </si>
  <si>
    <t>2023-01-05</t>
  </si>
  <si>
    <t>2023-01-19</t>
  </si>
  <si>
    <t>2023-03-29</t>
  </si>
  <si>
    <t>2025-06-10</t>
  </si>
  <si>
    <t>2024-11-07</t>
  </si>
  <si>
    <t>2024-12-21</t>
  </si>
  <si>
    <t>2024-04-10</t>
  </si>
  <si>
    <t>2021-12-05</t>
  </si>
  <si>
    <t>2021-12-06</t>
  </si>
  <si>
    <t>2023-07-22</t>
  </si>
  <si>
    <t>2022-02-12</t>
  </si>
  <si>
    <t>2021-04-20</t>
  </si>
  <si>
    <t>2021-12-09</t>
  </si>
  <si>
    <t>2022-02-24</t>
  </si>
  <si>
    <t>2022-03-07</t>
  </si>
  <si>
    <t>2022-07-08</t>
  </si>
  <si>
    <t>2023-01-13</t>
  </si>
  <si>
    <t>2023-10-20</t>
  </si>
  <si>
    <t>2022-04-25</t>
  </si>
  <si>
    <t>2021-06-27</t>
  </si>
  <si>
    <t>2021-10-11</t>
  </si>
  <si>
    <t>2021-11-18</t>
  </si>
  <si>
    <t>2022-01-19</t>
  </si>
  <si>
    <t>2022-04-05</t>
  </si>
  <si>
    <t>2021-12-17</t>
  </si>
  <si>
    <t>2022-04-02</t>
  </si>
  <si>
    <t>2022-05-17</t>
  </si>
  <si>
    <t>2021-11-30</t>
  </si>
  <si>
    <t>2025-06-08</t>
  </si>
  <si>
    <t>2023-03-28</t>
  </si>
  <si>
    <t>2022-04-30</t>
  </si>
  <si>
    <t>2025-05-03</t>
  </si>
  <si>
    <t>2021-10-28</t>
  </si>
  <si>
    <t>2023-12-28</t>
  </si>
  <si>
    <t>2021-08-28</t>
  </si>
  <si>
    <t>2026-03-22</t>
  </si>
  <si>
    <t>2023-12-14</t>
  </si>
  <si>
    <t>2024-03-28</t>
  </si>
  <si>
    <t>2021-05-24</t>
  </si>
  <si>
    <t>2021-07-27</t>
  </si>
  <si>
    <t>2024-06-03</t>
  </si>
  <si>
    <t>2022-08-14</t>
  </si>
  <si>
    <t>2025-03-05</t>
  </si>
  <si>
    <t>2020-10-16</t>
  </si>
  <si>
    <t>2021-11-14</t>
  </si>
  <si>
    <t>2026-03-08</t>
  </si>
  <si>
    <t>2024-07-26</t>
  </si>
  <si>
    <t>2025-05-11</t>
  </si>
  <si>
    <t>2023-05-28</t>
  </si>
  <si>
    <t>2025-03-02</t>
  </si>
  <si>
    <t>2023-06-16</t>
  </si>
  <si>
    <t>2022-12-18</t>
  </si>
  <si>
    <t>2023-12-07</t>
  </si>
  <si>
    <t>2023-05-03</t>
  </si>
  <si>
    <t>2025-06-13</t>
  </si>
  <si>
    <t>2023-01-25</t>
  </si>
  <si>
    <t>2024-12-11</t>
  </si>
  <si>
    <t>2024-01-10</t>
  </si>
  <si>
    <t>2024-07-17</t>
  </si>
  <si>
    <t>2025-01-09</t>
  </si>
  <si>
    <t>2025-06-03</t>
  </si>
  <si>
    <t>2024-09-20</t>
  </si>
  <si>
    <t>2025-06-18</t>
  </si>
  <si>
    <t>2027-03-11</t>
  </si>
  <si>
    <t>2027-04-23</t>
  </si>
  <si>
    <t>2024-06-28</t>
  </si>
  <si>
    <t>2025-05-27</t>
  </si>
  <si>
    <t>2026-12-26</t>
  </si>
  <si>
    <t>2027-03-26</t>
  </si>
  <si>
    <t>2025-03-18</t>
  </si>
  <si>
    <t>2022-09-01</t>
  </si>
  <si>
    <t>2022-10-30</t>
  </si>
  <si>
    <t>2023-09-20</t>
  </si>
  <si>
    <t>2024-09-18</t>
  </si>
  <si>
    <t>2025-07-30</t>
  </si>
  <si>
    <t>2021-08-21</t>
  </si>
  <si>
    <t>2022-01-25</t>
  </si>
  <si>
    <t>2024-01-25</t>
  </si>
  <si>
    <t>2020-10-15</t>
  </si>
  <si>
    <t>2022-04-01</t>
  </si>
  <si>
    <t>2023-12-27</t>
  </si>
  <si>
    <t>2024-08-30</t>
  </si>
  <si>
    <t>2023-12-12</t>
  </si>
  <si>
    <t>2022-05-26</t>
  </si>
  <si>
    <t>2027-03-25</t>
  </si>
  <si>
    <t>2024-12-30</t>
  </si>
  <si>
    <t>2024-08-26</t>
  </si>
  <si>
    <t>2024-06-11</t>
  </si>
  <si>
    <t>2023-01-11</t>
  </si>
  <si>
    <t>2023-08-06</t>
  </si>
  <si>
    <t>2025-07-28</t>
  </si>
  <si>
    <t>2022-07-21</t>
  </si>
  <si>
    <t>2022-12-14</t>
  </si>
  <si>
    <t>2024-07-05</t>
  </si>
  <si>
    <t>2022-09-19</t>
  </si>
  <si>
    <t>2021-06-11</t>
  </si>
  <si>
    <t>2021-04-28</t>
  </si>
  <si>
    <t>2025-07-02</t>
  </si>
  <si>
    <t>2024-05-27</t>
  </si>
  <si>
    <t>2022-03-17</t>
  </si>
  <si>
    <t>2023-11-20</t>
  </si>
  <si>
    <t>2025-07-08</t>
  </si>
  <si>
    <t>2023-09-19</t>
  </si>
  <si>
    <t>2025-04-17</t>
  </si>
  <si>
    <t>2020-12-10</t>
  </si>
  <si>
    <t>2020-10-19</t>
  </si>
  <si>
    <t>2022-10-20</t>
  </si>
  <si>
    <t>2021-09-05</t>
  </si>
  <si>
    <t>2024-03-20</t>
  </si>
  <si>
    <t>2025-03-19</t>
  </si>
  <si>
    <t>2022-11-20</t>
  </si>
  <si>
    <t>2023-01-08</t>
  </si>
  <si>
    <t>2024-12-18</t>
  </si>
  <si>
    <t>2025-02-12</t>
  </si>
  <si>
    <t>2020-11-26</t>
  </si>
  <si>
    <t>2022-04-26</t>
  </si>
  <si>
    <t>2023-06-11</t>
  </si>
  <si>
    <t>2022-07-18</t>
  </si>
  <si>
    <t>2021-08-12</t>
  </si>
  <si>
    <t>2023-04-27</t>
  </si>
  <si>
    <t>2024-06-13</t>
  </si>
  <si>
    <t>2023-04-22</t>
  </si>
  <si>
    <t>2021-10-27</t>
  </si>
  <si>
    <t>2022-07-20</t>
  </si>
  <si>
    <t>2024-08-20</t>
  </si>
  <si>
    <t>2025-04-27</t>
  </si>
  <si>
    <t>2023-10-13</t>
  </si>
  <si>
    <t>2024-12-03</t>
  </si>
  <si>
    <t>2023-06-23</t>
  </si>
  <si>
    <t>2026-09-02</t>
  </si>
  <si>
    <t>2021-08-17</t>
  </si>
  <si>
    <t>2021-09-25</t>
  </si>
  <si>
    <t>2021-10-29</t>
  </si>
  <si>
    <t>2021-04-30</t>
  </si>
  <si>
    <t>2023-08-10</t>
  </si>
  <si>
    <t>2025-11-22</t>
  </si>
  <si>
    <t>2022-01-18</t>
  </si>
  <si>
    <t>2022-05-15</t>
  </si>
  <si>
    <t>2025-03-08</t>
  </si>
  <si>
    <t>2020-09-18</t>
  </si>
  <si>
    <t>2022-03-10</t>
  </si>
  <si>
    <t>2025-03-23</t>
  </si>
  <si>
    <t>2024-07-18</t>
  </si>
  <si>
    <t>2025-04-16</t>
  </si>
  <si>
    <t>2024-10-23</t>
  </si>
  <si>
    <t>2021-12-07</t>
  </si>
  <si>
    <t>2022-10-27</t>
  </si>
  <si>
    <t>2025-02-24</t>
  </si>
  <si>
    <t>2027-03-02</t>
  </si>
  <si>
    <t>2023-04-09</t>
  </si>
  <si>
    <t>2022-03-11</t>
  </si>
  <si>
    <t>2023-11-04</t>
  </si>
  <si>
    <t>2023-03-02</t>
  </si>
  <si>
    <t>2024-04-07</t>
  </si>
  <si>
    <t>2024-04-25</t>
  </si>
  <si>
    <t>2022-01-14</t>
  </si>
  <si>
    <t>2026-10-21</t>
  </si>
  <si>
    <t>2020-12-21</t>
  </si>
  <si>
    <t>2021-12-29</t>
  </si>
  <si>
    <t>2022-05-10</t>
  </si>
  <si>
    <t>2026-11-04</t>
  </si>
  <si>
    <t>2027-04-07</t>
  </si>
  <si>
    <t>2023-09-26</t>
  </si>
  <si>
    <t>2022-08-13</t>
  </si>
  <si>
    <t>2025-12-29</t>
  </si>
  <si>
    <t>2025-12-25</t>
  </si>
  <si>
    <t>2023-07-30</t>
  </si>
  <si>
    <t>2023-12-24</t>
  </si>
  <si>
    <t>2023-05-22</t>
  </si>
  <si>
    <t>2023-08-03</t>
  </si>
  <si>
    <t>2020-12-09</t>
  </si>
  <si>
    <t>2024-04-12</t>
  </si>
  <si>
    <t>2026-08-14</t>
  </si>
  <si>
    <t>2023-07-17</t>
  </si>
  <si>
    <t>2020-12-16</t>
  </si>
  <si>
    <t>2025-05-08</t>
  </si>
  <si>
    <t>2020-11-16</t>
  </si>
  <si>
    <t>2023-04-17</t>
  </si>
  <si>
    <t>2023-06-03</t>
  </si>
  <si>
    <t>2023-07-10</t>
  </si>
  <si>
    <t>2023-07-29</t>
  </si>
  <si>
    <t>2024-08-17</t>
  </si>
  <si>
    <t>2024-09-28</t>
  </si>
  <si>
    <t>2025-08-30</t>
  </si>
  <si>
    <t>2023-06-01</t>
  </si>
  <si>
    <t>2024-12-01</t>
  </si>
  <si>
    <t>2023-06-24</t>
  </si>
  <si>
    <t>2022-10-17</t>
  </si>
  <si>
    <t>2020-09-25</t>
  </si>
  <si>
    <t>2020-12-01</t>
  </si>
  <si>
    <t>2022-01-31</t>
  </si>
  <si>
    <t>2022-05-20</t>
  </si>
  <si>
    <t>2022-05-30</t>
  </si>
  <si>
    <t>2022-07-04</t>
  </si>
  <si>
    <t>2022-09-12</t>
  </si>
  <si>
    <t>2023-01-20</t>
  </si>
  <si>
    <t>2023-04-16</t>
  </si>
  <si>
    <t>2023-04-20</t>
  </si>
  <si>
    <t>2021-03-17</t>
  </si>
  <si>
    <t>2021-08-08</t>
  </si>
  <si>
    <t>2021-11-08</t>
  </si>
  <si>
    <t>2021-03-21</t>
  </si>
  <si>
    <t>2021-04-18</t>
  </si>
  <si>
    <t>2023-06-21</t>
  </si>
  <si>
    <t>2023-08-27</t>
  </si>
  <si>
    <t>2023-09-21</t>
  </si>
  <si>
    <t>2021-10-30</t>
  </si>
  <si>
    <t>2022-02-20</t>
  </si>
  <si>
    <t>2022-04-12</t>
  </si>
  <si>
    <t>2021-10-24</t>
  </si>
  <si>
    <t>2028-04-24</t>
  </si>
  <si>
    <t>2022-10-22</t>
  </si>
  <si>
    <t>2026-08-19</t>
  </si>
  <si>
    <t>2026-01-30</t>
  </si>
  <si>
    <t>2026-09-20</t>
  </si>
  <si>
    <t>2020-09-11</t>
  </si>
  <si>
    <t>2021-03-13</t>
  </si>
  <si>
    <t>2020-11-27</t>
  </si>
  <si>
    <t>2023-08-31</t>
  </si>
  <si>
    <t>2025-03-20</t>
  </si>
  <si>
    <t>2022-08-10</t>
  </si>
  <si>
    <t>2025-09-06</t>
  </si>
  <si>
    <t>2021-05-23</t>
  </si>
  <si>
    <t>2021-03-28</t>
  </si>
  <si>
    <t>2025-03-30</t>
  </si>
  <si>
    <t>2027-01-16</t>
  </si>
  <si>
    <t>2023-11-11</t>
  </si>
  <si>
    <t>2023-03-21</t>
  </si>
  <si>
    <t>2024-03-26</t>
  </si>
  <si>
    <t>2022-08-16</t>
  </si>
  <si>
    <t>2024-04-24</t>
  </si>
  <si>
    <t>2022-08-19</t>
  </si>
  <si>
    <t>2024-07-22</t>
  </si>
  <si>
    <t>2024-09-23</t>
  </si>
  <si>
    <t>2025-06-24</t>
  </si>
  <si>
    <t>2025-03-26</t>
  </si>
  <si>
    <t>2021-07-15</t>
  </si>
  <si>
    <t>2026-04-08</t>
  </si>
  <si>
    <t>2024-12-06</t>
  </si>
  <si>
    <t>2025-06-27</t>
  </si>
  <si>
    <t>2023-01-29</t>
  </si>
  <si>
    <t>2021-12-12</t>
  </si>
  <si>
    <t>2023-05-12</t>
  </si>
  <si>
    <t>2022-07-14</t>
  </si>
  <si>
    <t>2021-08-23</t>
  </si>
  <si>
    <t>2026-05-05</t>
  </si>
  <si>
    <t>2023-06-20</t>
  </si>
  <si>
    <t>2024-10-19</t>
  </si>
  <si>
    <t>2025-10-11</t>
  </si>
  <si>
    <t>2022-03-12</t>
  </si>
  <si>
    <t>2026-11-01</t>
  </si>
  <si>
    <t>2022-12-28</t>
  </si>
  <si>
    <t>2031-10-21</t>
  </si>
  <si>
    <t>2024-12-23</t>
  </si>
  <si>
    <t>2021-05-15</t>
  </si>
  <si>
    <t>2021-09-19</t>
  </si>
  <si>
    <t>2027-07-27</t>
  </si>
  <si>
    <t>2021-06-03</t>
  </si>
  <si>
    <t>2023-11-01</t>
  </si>
  <si>
    <t>2027-05-14</t>
  </si>
  <si>
    <t>2020-10-14</t>
  </si>
  <si>
    <t>2023-08-29</t>
  </si>
  <si>
    <t>2023-03-22</t>
  </si>
  <si>
    <t>2023-11-26</t>
  </si>
  <si>
    <t>2021-04-16</t>
  </si>
  <si>
    <t>2021-12-15</t>
  </si>
  <si>
    <t>2023-03-23</t>
  </si>
  <si>
    <t>2022-10-25</t>
  </si>
  <si>
    <t>2023-01-14</t>
  </si>
  <si>
    <t>2022-02-10</t>
  </si>
  <si>
    <t>2028-12-07</t>
  </si>
  <si>
    <t>2027-07-01</t>
  </si>
  <si>
    <t>2021-07-13</t>
  </si>
  <si>
    <t>2022-12-17</t>
  </si>
  <si>
    <t>2024-03-23</t>
  </si>
  <si>
    <t>2024-03-13</t>
  </si>
  <si>
    <t>2024-11-16</t>
  </si>
  <si>
    <t>2027-05-06</t>
  </si>
  <si>
    <t>2021-03-23</t>
  </si>
  <si>
    <t>2022-08-22</t>
  </si>
  <si>
    <t>2023-06-17</t>
  </si>
  <si>
    <t>2022-08-02</t>
  </si>
  <si>
    <t>2021-11-05</t>
  </si>
  <si>
    <t>2021-03-15</t>
  </si>
  <si>
    <t>2023-10-18</t>
  </si>
  <si>
    <t>2022-01-15</t>
  </si>
  <si>
    <t>2025-05-29</t>
  </si>
  <si>
    <t>2023-03-20</t>
  </si>
  <si>
    <t>2021-06-29</t>
  </si>
  <si>
    <t>2022-04-18</t>
  </si>
  <si>
    <t>2023-02-19</t>
  </si>
  <si>
    <t>2021-11-09</t>
  </si>
  <si>
    <t>2021-09-02</t>
  </si>
  <si>
    <t>2024-07-19</t>
  </si>
  <si>
    <t>2023-04-11</t>
  </si>
  <si>
    <t>2020-09-15</t>
  </si>
  <si>
    <t>2023-07-05</t>
  </si>
  <si>
    <t>2024-12-25</t>
  </si>
  <si>
    <t>2026-02-26</t>
  </si>
  <si>
    <t>2022-01-08</t>
  </si>
  <si>
    <t>2023-01-03</t>
  </si>
  <si>
    <t>2021-11-24</t>
  </si>
  <si>
    <t>2023-09-28</t>
  </si>
  <si>
    <t>2024-01-11</t>
  </si>
  <si>
    <t>2024-08-16</t>
  </si>
  <si>
    <t>2024-12-26</t>
  </si>
  <si>
    <t>2025-03-13</t>
  </si>
  <si>
    <t>2025-04-03</t>
  </si>
  <si>
    <t>2024-10-30</t>
  </si>
  <si>
    <t>2021-07-31</t>
  </si>
  <si>
    <t>2021-08-15</t>
  </si>
  <si>
    <t>2024-03-14</t>
  </si>
  <si>
    <t>2022-02-19</t>
  </si>
  <si>
    <t>2024-04-03</t>
  </si>
  <si>
    <t>2021-12-28</t>
  </si>
  <si>
    <t>2024-05-09</t>
  </si>
  <si>
    <t>2023-02-12</t>
  </si>
  <si>
    <t>2022-08-31</t>
  </si>
  <si>
    <t>2023-05-04</t>
  </si>
  <si>
    <t>2024-01-24</t>
  </si>
  <si>
    <t>2021-08-13</t>
  </si>
  <si>
    <t>2027-04-20</t>
  </si>
  <si>
    <t>2023-03-07</t>
  </si>
  <si>
    <t>2024-08-05</t>
  </si>
  <si>
    <t>2025-03-09</t>
  </si>
  <si>
    <t>2022-11-24</t>
  </si>
  <si>
    <t>2023-03-18</t>
  </si>
  <si>
    <t>2023-06-28</t>
  </si>
  <si>
    <t>2022-08-11</t>
  </si>
  <si>
    <t>2024-03-06</t>
  </si>
  <si>
    <t>2022-03-15</t>
  </si>
  <si>
    <t>2023-04-10</t>
  </si>
  <si>
    <t>2022-09-24</t>
  </si>
  <si>
    <t>2021-12-01</t>
  </si>
  <si>
    <t>2024-09-03</t>
  </si>
  <si>
    <t>2025-04-23</t>
  </si>
  <si>
    <t>2022-03-24</t>
  </si>
  <si>
    <t>2023-10-30</t>
  </si>
  <si>
    <t>2025-04-22</t>
  </si>
  <si>
    <t>2021-08-03</t>
  </si>
  <si>
    <t>2024-05-08</t>
  </si>
  <si>
    <t>2024-08-14</t>
  </si>
  <si>
    <t>2020-09-08</t>
  </si>
  <si>
    <t>2024-12-17</t>
  </si>
  <si>
    <t>2025-06-30</t>
  </si>
  <si>
    <t>2024-03-04</t>
  </si>
  <si>
    <t>2023-07-19</t>
  </si>
  <si>
    <t>2023-12-13</t>
  </si>
  <si>
    <t>2023-12-11</t>
  </si>
  <si>
    <t>2024-07-12</t>
  </si>
  <si>
    <t>2024-11-06</t>
  </si>
  <si>
    <t>2022-06-15</t>
  </si>
  <si>
    <t>2026-12-04</t>
  </si>
  <si>
    <t>2025-09-27</t>
  </si>
  <si>
    <t>2025-10-29</t>
  </si>
  <si>
    <t>2026-01-23</t>
  </si>
  <si>
    <t>2025-10-16</t>
  </si>
  <si>
    <t>2023-01-26</t>
  </si>
  <si>
    <t>2024-09-27</t>
  </si>
  <si>
    <t>2022-09-15</t>
  </si>
  <si>
    <t>2023-09-02</t>
  </si>
  <si>
    <t>2020-12-30</t>
  </si>
  <si>
    <t>2023-10-31</t>
  </si>
  <si>
    <t>2021-05-07</t>
  </si>
  <si>
    <t>2023-08-30</t>
  </si>
  <si>
    <t>2027-06-19</t>
  </si>
  <si>
    <t>2023-04-01</t>
  </si>
  <si>
    <t>2023-08-04</t>
  </si>
  <si>
    <t>2024-07-24</t>
  </si>
  <si>
    <t>2021-12-19</t>
  </si>
  <si>
    <t>2021-01-30</t>
  </si>
  <si>
    <t>2021-12-04</t>
  </si>
  <si>
    <t>2021-11-12</t>
  </si>
  <si>
    <t>2022-01-21</t>
  </si>
  <si>
    <t>2030-05-06</t>
  </si>
  <si>
    <t>2021-07-30</t>
  </si>
  <si>
    <t>2021-11-26</t>
  </si>
  <si>
    <t>2022-08-09</t>
  </si>
  <si>
    <t>2022-08-24</t>
  </si>
  <si>
    <t>2022-04-15</t>
  </si>
  <si>
    <t>2027-07-30</t>
  </si>
  <si>
    <t>2026-06-03</t>
  </si>
  <si>
    <t>2020-09-29</t>
  </si>
  <si>
    <t>2022-12-24</t>
  </si>
  <si>
    <t>2020-10-20</t>
  </si>
  <si>
    <t>2023-12-26</t>
  </si>
  <si>
    <t>2021-04-19</t>
  </si>
  <si>
    <t>2023-09-08</t>
  </si>
  <si>
    <t>2024-03-01</t>
  </si>
  <si>
    <t>2025-06-29</t>
  </si>
  <si>
    <t>2025-12-24</t>
  </si>
  <si>
    <t>2026-01-08</t>
  </si>
  <si>
    <t>2021-06-20</t>
  </si>
  <si>
    <t>2020-12-29</t>
  </si>
  <si>
    <t>2021-11-19</t>
  </si>
  <si>
    <t>2022-09-04</t>
  </si>
  <si>
    <t>2024-11-15</t>
  </si>
  <si>
    <t>2023-04-13</t>
  </si>
  <si>
    <t>2023-07-20</t>
  </si>
  <si>
    <t>2024-12-19</t>
  </si>
  <si>
    <t>2023-06-02</t>
  </si>
  <si>
    <t>2025-04-02</t>
  </si>
  <si>
    <t>2025-09-26</t>
  </si>
  <si>
    <t>2027-05-20</t>
  </si>
  <si>
    <t>2025-05-14</t>
  </si>
  <si>
    <t>2022-07-05</t>
  </si>
  <si>
    <t>2022-12-23</t>
  </si>
  <si>
    <t>2022-12-07</t>
  </si>
  <si>
    <t>2025-04-10</t>
  </si>
  <si>
    <t>2022-12-11</t>
  </si>
  <si>
    <t>2025-05-07</t>
  </si>
  <si>
    <t>2020-12-27</t>
  </si>
  <si>
    <t>2021-12-18</t>
  </si>
  <si>
    <t>2023-07-21</t>
  </si>
  <si>
    <t>2025-06-09</t>
  </si>
  <si>
    <t>2020-10-29</t>
  </si>
  <si>
    <t>2024-03-08</t>
  </si>
  <si>
    <t>2020-12-28</t>
  </si>
  <si>
    <t>2023-02-13</t>
  </si>
  <si>
    <t>2021-03-18</t>
  </si>
  <si>
    <t>2020-12-15</t>
  </si>
  <si>
    <t>2027-07-06</t>
  </si>
  <si>
    <t>2027-06-04</t>
  </si>
  <si>
    <t>2021-08-19</t>
  </si>
  <si>
    <t>2022-05-12</t>
  </si>
  <si>
    <t>2023-09-01</t>
  </si>
  <si>
    <t>2023-11-25</t>
  </si>
  <si>
    <t>2021-09-01</t>
  </si>
  <si>
    <t>2023-08-24</t>
  </si>
  <si>
    <t>2022-07-19</t>
  </si>
  <si>
    <t>2025-07-17</t>
  </si>
  <si>
    <t>2024-02-26</t>
  </si>
  <si>
    <t>2022-12-19</t>
  </si>
  <si>
    <t>2022-12-05</t>
  </si>
  <si>
    <t>2021-10-12</t>
  </si>
  <si>
    <t>2022-03-05</t>
  </si>
  <si>
    <t>2022-09-17</t>
  </si>
  <si>
    <t>2023-01-16</t>
  </si>
  <si>
    <t>2023-02-09</t>
  </si>
  <si>
    <t>2021-03-08</t>
  </si>
  <si>
    <t>2022-03-13</t>
  </si>
  <si>
    <t>2022-06-26</t>
  </si>
  <si>
    <t>2024-01-28</t>
  </si>
  <si>
    <t>2026-10-30</t>
  </si>
  <si>
    <t>2026-12-23</t>
  </si>
  <si>
    <t>2024-04-23</t>
  </si>
  <si>
    <t>2024-11-18</t>
  </si>
  <si>
    <t>2021-05-14</t>
  </si>
  <si>
    <t>2021-05-18</t>
  </si>
  <si>
    <t>2021-08-16</t>
  </si>
  <si>
    <t>2026-09-08</t>
  </si>
  <si>
    <t>2024-05-30</t>
  </si>
  <si>
    <t>2022-09-05</t>
  </si>
  <si>
    <t>2021-03-06</t>
  </si>
  <si>
    <t>2021-09-06</t>
  </si>
  <si>
    <t>2023-01-09</t>
  </si>
  <si>
    <t>2033-07-19</t>
  </si>
  <si>
    <t>2021-11-27</t>
  </si>
  <si>
    <t>2022-11-08</t>
  </si>
  <si>
    <t>2022-12-09</t>
  </si>
  <si>
    <t>2023-08-18</t>
  </si>
  <si>
    <t>2026-09-17</t>
  </si>
  <si>
    <t>2026-09-13</t>
  </si>
  <si>
    <t>2025-03-21</t>
  </si>
  <si>
    <t>2026-03-06</t>
  </si>
  <si>
    <t>2021-10-21</t>
  </si>
  <si>
    <t>2026-11-25</t>
  </si>
  <si>
    <t>2023-01-28</t>
  </si>
  <si>
    <t>2024-06-22</t>
  </si>
  <si>
    <t>2026-04-30</t>
  </si>
  <si>
    <t>2024-09-21</t>
  </si>
  <si>
    <t>2026-03-25</t>
  </si>
  <si>
    <t>2026-11-14</t>
  </si>
  <si>
    <t>2026-11-17</t>
  </si>
  <si>
    <t>2024-11-17</t>
  </si>
  <si>
    <t>2023-01-06</t>
  </si>
  <si>
    <t>2025-12-07</t>
  </si>
  <si>
    <t>2021-12-02</t>
  </si>
  <si>
    <t>2020-09-27</t>
  </si>
  <si>
    <t>2020-11-23</t>
  </si>
  <si>
    <t>2021-08-29</t>
  </si>
  <si>
    <t>2022-02-25</t>
  </si>
  <si>
    <t>2021-07-21</t>
  </si>
  <si>
    <t>2023-06-07</t>
  </si>
  <si>
    <t>2026-11-27</t>
  </si>
  <si>
    <t>2022-05-22</t>
  </si>
  <si>
    <t>2025-09-17</t>
  </si>
  <si>
    <t>2026-04-18</t>
  </si>
  <si>
    <t>2023-03-17</t>
  </si>
  <si>
    <t>2024-05-26</t>
  </si>
  <si>
    <t>2022-12-27</t>
  </si>
  <si>
    <t>2024-11-24</t>
  </si>
  <si>
    <t>2025-02-08</t>
  </si>
  <si>
    <t>2027-03-30</t>
  </si>
  <si>
    <t>2026-03-19</t>
  </si>
  <si>
    <t>2030-04-20</t>
  </si>
  <si>
    <t>2025-10-26</t>
  </si>
  <si>
    <t>2025-11-27</t>
  </si>
  <si>
    <t>2024-08-07</t>
  </si>
  <si>
    <t>2024-10-10</t>
  </si>
  <si>
    <t>2025-05-22</t>
  </si>
  <si>
    <t>2027-11-22</t>
  </si>
  <si>
    <t>2029-03-18</t>
  </si>
  <si>
    <t>2021-06-01</t>
  </si>
  <si>
    <t>2022-07-17</t>
  </si>
  <si>
    <t>2021-06-13</t>
  </si>
  <si>
    <t>2024-07-21</t>
  </si>
  <si>
    <t>2026-07-31</t>
  </si>
  <si>
    <t>2023-11-15</t>
  </si>
  <si>
    <t>2025-12-10</t>
  </si>
  <si>
    <t>2021-05-04</t>
  </si>
  <si>
    <t>2025-12-21</t>
  </si>
  <si>
    <t>2022-02-27</t>
  </si>
  <si>
    <t>2029-03-21</t>
  </si>
  <si>
    <t>2022-06-05</t>
  </si>
  <si>
    <t>2023-01-21</t>
  </si>
  <si>
    <t>2021-12-23</t>
  </si>
  <si>
    <t>2023-12-10</t>
  </si>
  <si>
    <t>2022-12-03</t>
  </si>
  <si>
    <t>2022-06-17</t>
  </si>
  <si>
    <t>2022-04-14</t>
  </si>
  <si>
    <t>2021-03-25</t>
  </si>
  <si>
    <t>2022-12-29</t>
  </si>
  <si>
    <t>2022-06-10</t>
  </si>
  <si>
    <t>2026-04-02</t>
  </si>
  <si>
    <t>2023-02-27</t>
  </si>
  <si>
    <t>2022-03-09</t>
  </si>
  <si>
    <t>2025-01-14</t>
  </si>
  <si>
    <t>2025-09-10</t>
  </si>
  <si>
    <t>2025-11-16</t>
  </si>
  <si>
    <t>2021-06-19</t>
  </si>
  <si>
    <t>2022-05-31</t>
  </si>
  <si>
    <t>2021-03-14</t>
  </si>
  <si>
    <t>2021-06-07</t>
  </si>
  <si>
    <t>2025-03-03</t>
  </si>
  <si>
    <t>2025-04-30</t>
  </si>
  <si>
    <t>2020-09-04</t>
  </si>
  <si>
    <t>2024-06-12</t>
  </si>
  <si>
    <t>2023-02-25</t>
  </si>
  <si>
    <t>2022-05-27</t>
  </si>
  <si>
    <t>2026-07-04</t>
  </si>
  <si>
    <t>2021-11-28</t>
  </si>
  <si>
    <t>2023-09-04</t>
  </si>
  <si>
    <t>2024-10-16</t>
  </si>
  <si>
    <t>2024-12-16</t>
  </si>
  <si>
    <t>2020-11-11</t>
  </si>
  <si>
    <t>2024-04-21</t>
  </si>
  <si>
    <t>2026-04-10</t>
  </si>
  <si>
    <t>2022-11-29</t>
  </si>
  <si>
    <t>2025-01-20</t>
  </si>
  <si>
    <t>2023-01-27</t>
  </si>
  <si>
    <t>2023-01-02</t>
  </si>
  <si>
    <t>2023-07-31</t>
  </si>
  <si>
    <t>2025-03-12</t>
  </si>
  <si>
    <t>2025-08-23</t>
  </si>
  <si>
    <t>2022-09-14</t>
  </si>
  <si>
    <t>2021-08-14</t>
  </si>
  <si>
    <t>2024-07-25</t>
  </si>
  <si>
    <t>2022-10-14</t>
  </si>
  <si>
    <t>2025-03-16</t>
  </si>
  <si>
    <t>2023-03-14</t>
  </si>
  <si>
    <t>2025-05-18</t>
  </si>
  <si>
    <t>2023-10-17</t>
  </si>
  <si>
    <t>2025-06-12</t>
  </si>
  <si>
    <t>2023-04-25</t>
  </si>
  <si>
    <t>2023-04-04</t>
  </si>
  <si>
    <t>2023-06-26</t>
  </si>
  <si>
    <t>2022-10-21</t>
  </si>
  <si>
    <t>2022-06-29</t>
  </si>
  <si>
    <t>2020-12-07</t>
  </si>
  <si>
    <t>2020-12-25</t>
  </si>
  <si>
    <t>2023-08-09</t>
  </si>
  <si>
    <t>2022-01-10</t>
  </si>
  <si>
    <t>2024-06-27</t>
  </si>
  <si>
    <t>2022-10-10</t>
  </si>
  <si>
    <t>2021-06-24</t>
  </si>
  <si>
    <t>2022-01-02</t>
  </si>
  <si>
    <t>2023-01-18</t>
  </si>
  <si>
    <t>2024-01-15</t>
  </si>
  <si>
    <t>2025-03-04</t>
  </si>
  <si>
    <t>2023-07-07</t>
  </si>
  <si>
    <t>2023-06-30</t>
  </si>
  <si>
    <t>2025-10-31</t>
  </si>
  <si>
    <t>2021-11-21</t>
  </si>
  <si>
    <t>2025-02-27</t>
  </si>
  <si>
    <t>2024-05-14</t>
  </si>
  <si>
    <t>2024-09-19</t>
  </si>
  <si>
    <t>2024-04-28</t>
  </si>
  <si>
    <t>2023-10-29</t>
  </si>
  <si>
    <t>2026-06-14</t>
  </si>
  <si>
    <t>2027-04-15</t>
  </si>
  <si>
    <t>2024-04-29</t>
  </si>
  <si>
    <t>2023-07-15</t>
  </si>
  <si>
    <t>2021-05-27</t>
  </si>
  <si>
    <t>2023-05-23</t>
  </si>
  <si>
    <t>2023-10-12</t>
  </si>
  <si>
    <t>2021-10-23</t>
  </si>
  <si>
    <t>2026-03-28</t>
  </si>
  <si>
    <t>2021-09-29</t>
  </si>
  <si>
    <t>2022-09-11</t>
  </si>
  <si>
    <t>2025-09-01</t>
  </si>
  <si>
    <t>2021-06-06</t>
  </si>
  <si>
    <t>2025-09-28</t>
  </si>
  <si>
    <t>2021-09-27</t>
  </si>
  <si>
    <t>2022-11-26</t>
  </si>
  <si>
    <t>2021-07-26</t>
  </si>
  <si>
    <t>2024-01-26</t>
  </si>
  <si>
    <t>2027-06-15</t>
  </si>
  <si>
    <t>2021-09-23</t>
  </si>
  <si>
    <t>2023-01-31</t>
  </si>
  <si>
    <t>2022-08-18</t>
  </si>
  <si>
    <t>2023-05-29</t>
  </si>
  <si>
    <t>2023-03-19</t>
  </si>
  <si>
    <t>2025-02-28</t>
  </si>
  <si>
    <t>2021-09-14</t>
  </si>
  <si>
    <t>2022-09-25</t>
  </si>
  <si>
    <t>2021-05-16</t>
  </si>
  <si>
    <t>2021-08-01</t>
  </si>
  <si>
    <t>2023-02-17</t>
  </si>
  <si>
    <t>2021-03-30</t>
  </si>
  <si>
    <t>2022-09-18</t>
  </si>
  <si>
    <t>2022-01-07</t>
  </si>
  <si>
    <t>2022-10-23</t>
  </si>
  <si>
    <t>2021-12-25</t>
  </si>
  <si>
    <t>2021-07-16</t>
  </si>
  <si>
    <t>2021-06-14</t>
  </si>
  <si>
    <t>2023-06-22</t>
  </si>
  <si>
    <t>2022-04-17</t>
  </si>
  <si>
    <t>2023-01-30</t>
  </si>
  <si>
    <t>2024-03-07</t>
  </si>
  <si>
    <t>2024-03-22</t>
  </si>
  <si>
    <t>2022-09-02</t>
  </si>
  <si>
    <t>2025-06-05</t>
  </si>
  <si>
    <t>2025-06-11</t>
  </si>
  <si>
    <t>2023-07-26</t>
  </si>
  <si>
    <t>2023-02-02</t>
  </si>
  <si>
    <t>2025-06-15</t>
  </si>
  <si>
    <t>2024-09-22</t>
  </si>
  <si>
    <t>2024-12-14</t>
  </si>
  <si>
    <t>2023-05-07</t>
  </si>
  <si>
    <t>2024-12-04</t>
  </si>
  <si>
    <t>2022-08-05</t>
  </si>
  <si>
    <t>2022-11-06</t>
  </si>
  <si>
    <t>2021-05-08</t>
  </si>
  <si>
    <t>2024-10-13</t>
  </si>
  <si>
    <t>2022-12-26</t>
  </si>
  <si>
    <t>2021-07-29</t>
  </si>
  <si>
    <t>2026-04-01</t>
  </si>
  <si>
    <t>2021-06-15</t>
  </si>
  <si>
    <t>2022-02-18</t>
  </si>
  <si>
    <t>2024-08-22</t>
  </si>
  <si>
    <t>2024-04-11</t>
  </si>
  <si>
    <t>2021-10-25</t>
  </si>
  <si>
    <t>2027-05-07</t>
  </si>
  <si>
    <t>2021-05-19</t>
  </si>
  <si>
    <t>2025-03-25</t>
  </si>
  <si>
    <t>2022-09-08</t>
  </si>
  <si>
    <t>2022-08-27</t>
  </si>
  <si>
    <t>2021-06-16</t>
  </si>
  <si>
    <t>2027-03-24</t>
  </si>
  <si>
    <t>2024-04-30</t>
  </si>
  <si>
    <t>2027-07-20</t>
  </si>
  <si>
    <t>2021-03-12</t>
  </si>
  <si>
    <t>2024-01-21</t>
  </si>
  <si>
    <t>2023-04-06</t>
  </si>
  <si>
    <t>2024-11-28</t>
  </si>
  <si>
    <t>2026-06-06</t>
  </si>
  <si>
    <t>2026-03-27</t>
  </si>
  <si>
    <t>2020-12-24</t>
  </si>
  <si>
    <t>2021-08-24</t>
  </si>
  <si>
    <t>2021-08-05</t>
  </si>
  <si>
    <t>2027-04-30</t>
  </si>
  <si>
    <t>2023-12-03</t>
  </si>
  <si>
    <t>2024-03-29</t>
  </si>
  <si>
    <t>2020-12-23</t>
  </si>
  <si>
    <t>2025-10-24</t>
  </si>
  <si>
    <t>2026-01-24</t>
  </si>
  <si>
    <t>2024-05-31</t>
  </si>
  <si>
    <t>2024-07-28</t>
  </si>
  <si>
    <t>2026-11-15</t>
  </si>
  <si>
    <t>2024-11-23</t>
  </si>
  <si>
    <t>2025-09-20</t>
  </si>
  <si>
    <t>2022-09-27</t>
  </si>
  <si>
    <t>2023-09-14</t>
  </si>
  <si>
    <t>2024-06-17</t>
  </si>
  <si>
    <t>2022-04-04</t>
  </si>
  <si>
    <t>2022-05-23</t>
  </si>
  <si>
    <t>2025-04-20</t>
  </si>
  <si>
    <t>2022-07-22</t>
  </si>
  <si>
    <t>2021-08-09</t>
  </si>
  <si>
    <t>2023-05-27</t>
  </si>
  <si>
    <t>2021-08-06</t>
  </si>
  <si>
    <t>2024-02-27</t>
  </si>
  <si>
    <t>2024-03-21</t>
  </si>
  <si>
    <t>2025-01-16</t>
  </si>
  <si>
    <t>2026-08-08</t>
  </si>
  <si>
    <t>2026-12-20</t>
  </si>
  <si>
    <t>2027-04-14</t>
  </si>
  <si>
    <t>2022-06-09</t>
  </si>
  <si>
    <t>2025-01-22</t>
  </si>
  <si>
    <t>2025-03-11</t>
  </si>
  <si>
    <t>2021-11-17</t>
  </si>
  <si>
    <t>2024-11-02</t>
  </si>
  <si>
    <t>2022-04-10</t>
  </si>
  <si>
    <t>2022-07-24</t>
  </si>
  <si>
    <t>2023-03-04</t>
  </si>
  <si>
    <t>2024-01-23</t>
  </si>
  <si>
    <t>2023-05-14</t>
  </si>
  <si>
    <t>2021-03-10</t>
  </si>
  <si>
    <t>2024-03-19</t>
  </si>
  <si>
    <t>2023-06-29</t>
  </si>
  <si>
    <t>2020-11-12</t>
  </si>
  <si>
    <t>2022-03-23</t>
  </si>
  <si>
    <t>2022-12-15</t>
  </si>
  <si>
    <t>2023-08-14</t>
  </si>
  <si>
    <t>2022-06-21</t>
  </si>
  <si>
    <t>2021-10-16</t>
  </si>
  <si>
    <t>2025-08-10</t>
  </si>
  <si>
    <t>2023-09-07</t>
  </si>
  <si>
    <t>2023-11-09</t>
  </si>
  <si>
    <t>2024-09-29</t>
  </si>
  <si>
    <t>2023-06-10</t>
  </si>
  <si>
    <t>2024-08-11</t>
  </si>
  <si>
    <t>2026-10-25</t>
  </si>
  <si>
    <t>2021-07-12</t>
  </si>
  <si>
    <t>2020-11-30</t>
  </si>
  <si>
    <t>2021-06-28</t>
  </si>
  <si>
    <t>2021-04-11</t>
  </si>
  <si>
    <t>2027-04-01</t>
  </si>
  <si>
    <t>2022-12-06</t>
  </si>
  <si>
    <t>2022-03-29</t>
  </si>
  <si>
    <t>2021-03-16</t>
  </si>
  <si>
    <t>2024-10-25</t>
  </si>
  <si>
    <t>2023-05-02</t>
  </si>
  <si>
    <t>2021-07-09</t>
  </si>
  <si>
    <t>2024-09-04</t>
  </si>
  <si>
    <t>2026-02-12</t>
  </si>
  <si>
    <t>2024-08-24</t>
  </si>
  <si>
    <t>2022-07-27</t>
  </si>
  <si>
    <t>2023-11-21</t>
  </si>
  <si>
    <t>2026-03-03</t>
  </si>
  <si>
    <t>2025-03-14</t>
  </si>
  <si>
    <t>2025-11-05</t>
  </si>
  <si>
    <t>2026-08-07</t>
  </si>
  <si>
    <t>2027-07-22</t>
  </si>
  <si>
    <t>2024-10-09</t>
  </si>
  <si>
    <t>2022-03-04</t>
  </si>
  <si>
    <t>2023-06-08</t>
  </si>
  <si>
    <t>2022-07-31</t>
  </si>
  <si>
    <t>2023-02-24</t>
  </si>
  <si>
    <t>2026-09-24</t>
  </si>
  <si>
    <t>2024-06-02</t>
  </si>
  <si>
    <t>2027-01-15</t>
  </si>
  <si>
    <t>2024-12-09</t>
  </si>
  <si>
    <t>2021-05-17</t>
  </si>
  <si>
    <t>2022-05-29</t>
  </si>
  <si>
    <t>2021-09-18</t>
  </si>
  <si>
    <t>2022-11-18</t>
  </si>
  <si>
    <t>2026-11-20</t>
  </si>
  <si>
    <t>2023-09-30</t>
  </si>
  <si>
    <t>2027-04-28</t>
  </si>
  <si>
    <t>2021-05-10</t>
  </si>
  <si>
    <t>2021-09-22</t>
  </si>
  <si>
    <t>2023-08-13</t>
  </si>
  <si>
    <t>2023-12-25</t>
  </si>
  <si>
    <t>2024-03-12</t>
  </si>
  <si>
    <t>2029-11-29</t>
  </si>
  <si>
    <t>2030-04-23</t>
  </si>
  <si>
    <t>2030-05-08</t>
  </si>
  <si>
    <t>2030-05-21</t>
  </si>
  <si>
    <t>2022-09-28</t>
  </si>
  <si>
    <t>2021-11-22</t>
  </si>
  <si>
    <t>2022-07-23</t>
  </si>
  <si>
    <t>2025-08-03</t>
  </si>
  <si>
    <t>2022-02-09</t>
  </si>
  <si>
    <t>2022-10-26</t>
  </si>
  <si>
    <t>2021-05-12</t>
  </si>
  <si>
    <t>2021-11-03</t>
  </si>
  <si>
    <t>2023-02-06</t>
  </si>
  <si>
    <t>2031-09-07</t>
  </si>
  <si>
    <t>2020-11-25</t>
  </si>
  <si>
    <t>2025-04-07</t>
  </si>
  <si>
    <t>2022-07-29</t>
  </si>
  <si>
    <t>2022-01-29</t>
  </si>
  <si>
    <t>2022-04-09</t>
  </si>
  <si>
    <t>2020-10-27</t>
  </si>
  <si>
    <t>2022-11-01</t>
  </si>
  <si>
    <t>2022-06-06</t>
  </si>
  <si>
    <t>2020-12-04</t>
  </si>
  <si>
    <t>2021-03-05</t>
  </si>
  <si>
    <t>2022-11-04</t>
  </si>
  <si>
    <t>2022-11-22</t>
  </si>
  <si>
    <t>2023-03-05</t>
  </si>
  <si>
    <t>2023-02-18</t>
  </si>
  <si>
    <t>2024-05-25</t>
  </si>
  <si>
    <t>2025-12-17</t>
  </si>
  <si>
    <t>2026-09-03</t>
  </si>
  <si>
    <t>2024-10-22</t>
  </si>
  <si>
    <t>2027-01-09</t>
  </si>
  <si>
    <t>2022-03-22</t>
  </si>
  <si>
    <t>2025-01-21</t>
  </si>
  <si>
    <t>2027-06-29</t>
  </si>
  <si>
    <t>2024-02-20</t>
  </si>
  <si>
    <t>2025-01-19</t>
  </si>
  <si>
    <t>2025-04-19</t>
  </si>
  <si>
    <t>2024-01-19</t>
  </si>
  <si>
    <t>2027-01-21</t>
  </si>
  <si>
    <t>2026-01-14</t>
  </si>
  <si>
    <t>2024-02-28</t>
  </si>
  <si>
    <t>2023-11-10</t>
  </si>
  <si>
    <t>2026-03-12</t>
  </si>
  <si>
    <t>2024-04-09</t>
  </si>
  <si>
    <t>2022-11-16</t>
  </si>
  <si>
    <t>2023-02-21</t>
  </si>
  <si>
    <t>2022-11-25</t>
  </si>
  <si>
    <t>2023-03-08</t>
  </si>
  <si>
    <t>2030-04-14</t>
  </si>
  <si>
    <t>2026-01-03</t>
  </si>
  <si>
    <t>2022-12-20</t>
  </si>
  <si>
    <t>2025-07-22</t>
  </si>
  <si>
    <t>2024-11-20</t>
  </si>
  <si>
    <t>2024-09-16</t>
  </si>
  <si>
    <t>2022-01-04</t>
  </si>
  <si>
    <t>2024-12-20</t>
  </si>
  <si>
    <t>2025-07-15</t>
  </si>
  <si>
    <t>2022-06-01</t>
  </si>
  <si>
    <t>2021-10-13</t>
  </si>
  <si>
    <t>2024-01-18</t>
  </si>
  <si>
    <t>2025-05-28</t>
  </si>
  <si>
    <t>2021-03-22</t>
  </si>
  <si>
    <t>2024-09-06</t>
  </si>
  <si>
    <t>2022-07-06</t>
  </si>
  <si>
    <t>2022-11-17</t>
  </si>
  <si>
    <t>2025-05-19</t>
  </si>
  <si>
    <t>2022-07-12</t>
  </si>
  <si>
    <t>2023-09-22</t>
  </si>
  <si>
    <t>2021-10-10</t>
  </si>
  <si>
    <t>2021-05-25</t>
  </si>
  <si>
    <t>2023-01-07</t>
  </si>
  <si>
    <t>2023-10-24</t>
  </si>
  <si>
    <t>2024-02-18</t>
  </si>
  <si>
    <t>2023-09-23</t>
  </si>
  <si>
    <t>2023-11-23</t>
  </si>
  <si>
    <t>2024-06-26</t>
  </si>
  <si>
    <t>2022-08-21</t>
  </si>
  <si>
    <t>2023-06-06</t>
  </si>
  <si>
    <t>2024-12-13</t>
  </si>
  <si>
    <t>2025-03-31</t>
  </si>
  <si>
    <t>2025-12-13</t>
  </si>
  <si>
    <t>2026-02-15</t>
  </si>
  <si>
    <t>2022-09-30</t>
  </si>
  <si>
    <t>2025-01-06</t>
  </si>
  <si>
    <t>2024-08-01</t>
  </si>
  <si>
    <t>2022-09-07</t>
  </si>
  <si>
    <t>2024-02-01</t>
  </si>
  <si>
    <t>2024-05-24</t>
  </si>
  <si>
    <t>2023-08-15</t>
  </si>
  <si>
    <t>2023-04-02</t>
  </si>
  <si>
    <t>2022-06-30</t>
  </si>
  <si>
    <t>2021-04-08</t>
  </si>
  <si>
    <t>2026-08-12</t>
  </si>
  <si>
    <t>2021-05-30</t>
  </si>
  <si>
    <t>2021-04-07</t>
  </si>
  <si>
    <t>2024-04-19</t>
  </si>
  <si>
    <t>2022-02-15</t>
  </si>
  <si>
    <t>2021-10-14</t>
  </si>
  <si>
    <t>2021-07-25</t>
  </si>
  <si>
    <t>2021-11-01</t>
  </si>
  <si>
    <t>2021-12-08</t>
  </si>
  <si>
    <t>2022-10-12</t>
  </si>
  <si>
    <t>2021-08-02</t>
  </si>
  <si>
    <t>2023-03-31</t>
  </si>
  <si>
    <t>2021-05-29</t>
  </si>
  <si>
    <t>2022-04-16</t>
  </si>
  <si>
    <t>2021-01-04</t>
  </si>
  <si>
    <t>2025-12-20</t>
  </si>
  <si>
    <t>2023-06-09</t>
  </si>
  <si>
    <t>2023-04-21</t>
  </si>
  <si>
    <t>2021-07-10</t>
  </si>
  <si>
    <t>2022-05-07</t>
  </si>
  <si>
    <t>2025-08-17</t>
  </si>
  <si>
    <t>2021-09-13</t>
  </si>
  <si>
    <t>2021-09-30</t>
  </si>
  <si>
    <t>2021-12-13</t>
  </si>
  <si>
    <t>2022-06-22</t>
  </si>
  <si>
    <t>2024-06-23</t>
  </si>
  <si>
    <t>2024-03-24</t>
  </si>
  <si>
    <t>2027-06-10</t>
  </si>
  <si>
    <t>2025-10-08</t>
  </si>
  <si>
    <t>2026-01-25</t>
  </si>
  <si>
    <t>2026-04-12</t>
  </si>
  <si>
    <t>2025-02-07</t>
  </si>
  <si>
    <t>2021-05-22</t>
  </si>
  <si>
    <t>2026-09-26</t>
  </si>
  <si>
    <t>2025-04-14</t>
  </si>
  <si>
    <t>2023-02-26</t>
  </si>
  <si>
    <t>2024-12-08</t>
  </si>
  <si>
    <t>2022-08-06</t>
  </si>
  <si>
    <t>2023-05-20</t>
  </si>
  <si>
    <t>2021-07-23</t>
  </si>
  <si>
    <t>2021-07-17</t>
  </si>
  <si>
    <t>2022-03-06</t>
  </si>
  <si>
    <t>2020-11-07</t>
  </si>
  <si>
    <t>2021-09-20</t>
  </si>
  <si>
    <t>2022-06-20</t>
  </si>
  <si>
    <t>2021-06-26</t>
  </si>
  <si>
    <t>2021-10-26</t>
  </si>
  <si>
    <t>2021-05-26</t>
  </si>
  <si>
    <t>2022-02-01</t>
  </si>
  <si>
    <t>2022-12-21</t>
  </si>
  <si>
    <t>2021-11-15</t>
  </si>
  <si>
    <t>2022-01-16</t>
  </si>
  <si>
    <t>2021-08-25</t>
  </si>
  <si>
    <t>2024-02-19</t>
  </si>
  <si>
    <t>2024-12-27</t>
  </si>
  <si>
    <t>2024-06-25</t>
  </si>
  <si>
    <t>2024-07-30</t>
  </si>
  <si>
    <t>2024-09-02</t>
  </si>
  <si>
    <t>2023-07-14</t>
  </si>
  <si>
    <t>2023-06-14</t>
  </si>
  <si>
    <t>2023-04-19</t>
  </si>
  <si>
    <t>2026-03-20</t>
  </si>
  <si>
    <t>2021-05-03</t>
  </si>
  <si>
    <t>2023-05-15</t>
  </si>
  <si>
    <t>2021-11-11</t>
  </si>
  <si>
    <t>2021-07-24</t>
  </si>
  <si>
    <t>2023-03-15</t>
  </si>
  <si>
    <t>2022-01-11</t>
  </si>
  <si>
    <t>2024-04-16</t>
  </si>
  <si>
    <t>2023-07-28</t>
  </si>
  <si>
    <t>2022-05-11</t>
  </si>
  <si>
    <t>2024-11-22</t>
  </si>
  <si>
    <t>2022-07-09</t>
  </si>
  <si>
    <t>2023-05-13</t>
  </si>
  <si>
    <t>2027-04-13</t>
  </si>
  <si>
    <t>2022-10-19</t>
  </si>
  <si>
    <t>2026-09-23</t>
  </si>
  <si>
    <t>2022-05-25</t>
  </si>
  <si>
    <t>2021-09-12</t>
  </si>
  <si>
    <t>2026-02-01</t>
  </si>
  <si>
    <t>2022-07-03</t>
  </si>
  <si>
    <t>2025-08-27</t>
  </si>
  <si>
    <t>2029-06-10</t>
  </si>
  <si>
    <t>2026-03-31</t>
  </si>
  <si>
    <t>2025-07-14</t>
  </si>
  <si>
    <t>2024-03-27</t>
  </si>
  <si>
    <t>2020-12-18</t>
  </si>
  <si>
    <t>2020-09-21</t>
  </si>
  <si>
    <t>2023-09-18</t>
  </si>
  <si>
    <t>2024-01-09</t>
  </si>
  <si>
    <t>2026-07-23</t>
  </si>
  <si>
    <t>2027-09-08</t>
  </si>
  <si>
    <t>2021-04-12</t>
  </si>
  <si>
    <t>2021-12-30</t>
  </si>
  <si>
    <t>2021-09-10</t>
  </si>
  <si>
    <t>2024-11-12</t>
  </si>
  <si>
    <t>2021-06-23</t>
  </si>
  <si>
    <t>2023-05-11</t>
  </si>
  <si>
    <t>2026-01-28</t>
  </si>
  <si>
    <t>2022-11-10</t>
  </si>
  <si>
    <t>2021-07-05</t>
  </si>
  <si>
    <t>2023-04-26</t>
  </si>
  <si>
    <t>2025-04-18</t>
  </si>
  <si>
    <t>2024-07-29</t>
  </si>
  <si>
    <t>2021-11-06</t>
  </si>
  <si>
    <t>2022-01-17</t>
  </si>
  <si>
    <t>2027-09-27</t>
  </si>
  <si>
    <t>2024-04-01</t>
  </si>
  <si>
    <t>2022-08-12</t>
  </si>
  <si>
    <t>2021-10-22</t>
  </si>
  <si>
    <t>2026-04-11</t>
  </si>
  <si>
    <t>2027-03-12</t>
  </si>
  <si>
    <t>2024-08-08</t>
  </si>
  <si>
    <t>2021-05-09</t>
  </si>
  <si>
    <t>2021-03-27</t>
  </si>
  <si>
    <t>2024-10-27</t>
  </si>
  <si>
    <t>2026-06-20</t>
  </si>
  <si>
    <t>2021-11-07</t>
  </si>
  <si>
    <t>2025-06-23</t>
  </si>
  <si>
    <t>2025-07-16</t>
  </si>
  <si>
    <t>2026-03-04</t>
  </si>
  <si>
    <t>2022-11-30</t>
  </si>
  <si>
    <t>2021-05-20</t>
  </si>
  <si>
    <t>2025-09-19</t>
  </si>
  <si>
    <t>2026-09-16</t>
  </si>
  <si>
    <t>2024-11-21</t>
  </si>
  <si>
    <t>2025-11-26</t>
  </si>
  <si>
    <t>2025-12-06</t>
  </si>
  <si>
    <t>2021-04-01</t>
  </si>
  <si>
    <t>2024-10-14</t>
  </si>
  <si>
    <t>2023-05-24</t>
  </si>
  <si>
    <t>2024-05-02</t>
  </si>
  <si>
    <t>2027-07-03</t>
  </si>
  <si>
    <t>2022-12-31</t>
  </si>
  <si>
    <t>2022-09-21</t>
  </si>
  <si>
    <t>2021-03-31</t>
  </si>
  <si>
    <t>2027-09-21</t>
  </si>
  <si>
    <t>2022-03-02</t>
  </si>
  <si>
    <t>2022-03-03</t>
  </si>
  <si>
    <t>2027-04-26</t>
  </si>
  <si>
    <t>2026-07-22</t>
  </si>
  <si>
    <t>2026-07-26</t>
  </si>
  <si>
    <t>2022-03-21</t>
  </si>
  <si>
    <t>2026-09-11</t>
  </si>
  <si>
    <t>2021-05-06</t>
  </si>
  <si>
    <t>2024-12-05</t>
  </si>
  <si>
    <t>2023-08-01</t>
  </si>
  <si>
    <t>2023-08-11</t>
  </si>
  <si>
    <t>2027-07-14</t>
  </si>
  <si>
    <t>2025-07-23</t>
  </si>
  <si>
    <t>2025-04-12</t>
  </si>
  <si>
    <t>2029-08-29</t>
  </si>
  <si>
    <t>2026-12-30</t>
  </si>
  <si>
    <t>2027-07-02</t>
  </si>
  <si>
    <t>2025-12-18</t>
  </si>
  <si>
    <t>2023-07-06</t>
  </si>
  <si>
    <t>2024-03-10</t>
  </si>
  <si>
    <t>2023-09-12</t>
  </si>
  <si>
    <t>2021-09-09</t>
  </si>
  <si>
    <t>2022-02-21</t>
  </si>
  <si>
    <t>2023-07-25</t>
  </si>
  <si>
    <t>2025-11-29</t>
  </si>
  <si>
    <t>2025-05-20</t>
  </si>
  <si>
    <t>2027-06-24</t>
  </si>
  <si>
    <t>2022-12-30</t>
  </si>
  <si>
    <t>2025-09-03</t>
  </si>
  <si>
    <t>2025-11-06</t>
  </si>
  <si>
    <t>2025-10-25</t>
  </si>
  <si>
    <t>2026-02-27</t>
  </si>
  <si>
    <t>2025-05-04</t>
  </si>
  <si>
    <t>2022-08-30</t>
  </si>
  <si>
    <t>2026-03-15</t>
  </si>
  <si>
    <t>2026-09-29</t>
  </si>
  <si>
    <t>2021-09-17</t>
  </si>
  <si>
    <t>2020-09-30</t>
  </si>
  <si>
    <t>2022-08-17</t>
  </si>
  <si>
    <t>2025-03-10</t>
  </si>
  <si>
    <t>2030-04-01</t>
  </si>
  <si>
    <t>2021-05-02</t>
  </si>
  <si>
    <t>2029-08-16</t>
  </si>
  <si>
    <t>2030-04-15</t>
  </si>
  <si>
    <t>2028-12-21</t>
  </si>
  <si>
    <t>2024-12-12</t>
  </si>
  <si>
    <t>2025-05-23</t>
  </si>
  <si>
    <t>2022-08-20</t>
  </si>
  <si>
    <t>2025-11-30</t>
  </si>
  <si>
    <t>2022-06-19</t>
  </si>
  <si>
    <t>2023-08-20</t>
  </si>
  <si>
    <t>2023-08-16</t>
  </si>
  <si>
    <t>2024-02-13</t>
  </si>
  <si>
    <t>2024-04-14</t>
  </si>
  <si>
    <t>2023-05-25</t>
  </si>
  <si>
    <t>2022-11-12</t>
  </si>
  <si>
    <t>2032-03-23</t>
  </si>
  <si>
    <t>2021-05-11</t>
  </si>
  <si>
    <t>2024-01-22</t>
  </si>
  <si>
    <t>2026-01-21</t>
  </si>
  <si>
    <t>2022-01-05</t>
  </si>
  <si>
    <t>2032-03-24</t>
  </si>
  <si>
    <t>2021-06-22</t>
  </si>
  <si>
    <t>2021-07-18</t>
  </si>
  <si>
    <t>2025-02-26</t>
  </si>
  <si>
    <t>2025-05-15</t>
  </si>
  <si>
    <t>2024-04-26</t>
  </si>
  <si>
    <t>2024-02-22</t>
  </si>
  <si>
    <t>2025-04-21</t>
  </si>
  <si>
    <t>2021-06-30</t>
  </si>
  <si>
    <t>2025-03-17</t>
  </si>
  <si>
    <t>2024-03-11</t>
  </si>
  <si>
    <t>2025-04-28</t>
  </si>
  <si>
    <t>2026-09-04</t>
  </si>
  <si>
    <t>2022-07-10</t>
  </si>
  <si>
    <t>2021-10-18</t>
  </si>
  <si>
    <t>2023-05-16</t>
  </si>
  <si>
    <t>2026-04-17</t>
  </si>
  <si>
    <t>2024-11-29</t>
  </si>
  <si>
    <t>2025-01-03</t>
  </si>
  <si>
    <t>2026-12-12</t>
  </si>
  <si>
    <t>2026-12-10</t>
  </si>
  <si>
    <t>2023-12-20</t>
  </si>
  <si>
    <t>2024-11-25</t>
  </si>
  <si>
    <t>2024-01-20</t>
  </si>
  <si>
    <t>2024-06-05</t>
  </si>
  <si>
    <t>2024-11-08</t>
  </si>
  <si>
    <t>2022-11-19</t>
  </si>
  <si>
    <t>2021-12-31</t>
  </si>
  <si>
    <t>2022-10-16</t>
  </si>
  <si>
    <t>2025-06-01</t>
  </si>
  <si>
    <t>2026-07-19</t>
  </si>
  <si>
    <t>2024-11-26</t>
  </si>
  <si>
    <t>2027-04-24</t>
  </si>
  <si>
    <t>2022-06-18</t>
  </si>
  <si>
    <t>2024-08-06</t>
  </si>
  <si>
    <t>2026-12-17</t>
  </si>
  <si>
    <t>2026-11-05</t>
  </si>
  <si>
    <t>2023-02-05</t>
  </si>
  <si>
    <t>2020-11-18</t>
  </si>
  <si>
    <t>2024-05-22</t>
  </si>
  <si>
    <t>2025-02-25</t>
  </si>
  <si>
    <t>2025-03-24</t>
  </si>
  <si>
    <t>2022-01-20</t>
  </si>
  <si>
    <t>2026-06-02</t>
  </si>
  <si>
    <t>2023-11-02</t>
  </si>
  <si>
    <t>2023-10-28</t>
  </si>
  <si>
    <t>2023-07-02</t>
  </si>
  <si>
    <t>2025-08-31</t>
  </si>
  <si>
    <t>2025-07-11</t>
  </si>
  <si>
    <t>2025-01-15</t>
  </si>
  <si>
    <t>2020-09-17</t>
  </si>
  <si>
    <t>2026-03-29</t>
  </si>
  <si>
    <t>2027-08-24</t>
  </si>
  <si>
    <t>2022-05-03</t>
  </si>
  <si>
    <t>2027-04-02</t>
  </si>
  <si>
    <t>2024-11-13</t>
  </si>
  <si>
    <t>2026-03-14</t>
  </si>
  <si>
    <t>2029-04-26</t>
  </si>
  <si>
    <t>2024-07-14</t>
  </si>
  <si>
    <t>2027-01-14</t>
  </si>
  <si>
    <t>2025-09-30</t>
  </si>
  <si>
    <t>2026-01-16</t>
  </si>
  <si>
    <t>2026-12-16</t>
  </si>
  <si>
    <t>2026-09-22</t>
  </si>
  <si>
    <t>2026-01-02</t>
  </si>
  <si>
    <t>2027-06-22</t>
  </si>
  <si>
    <t>2021-07-07</t>
  </si>
  <si>
    <t>2026-08-15</t>
  </si>
  <si>
    <t>2023-06-25</t>
  </si>
  <si>
    <t>2020-12-17</t>
  </si>
  <si>
    <t>2023-08-26</t>
  </si>
  <si>
    <t>2024-09-12</t>
  </si>
  <si>
    <t>2024-01-29</t>
  </si>
  <si>
    <t>2025-04-04</t>
  </si>
  <si>
    <t>2027-12-11</t>
  </si>
  <si>
    <t>2027-12-18</t>
  </si>
  <si>
    <t>2028-08-14</t>
  </si>
  <si>
    <t>2022-06-11</t>
  </si>
  <si>
    <t>2024-07-10</t>
  </si>
  <si>
    <t>2024-08-25</t>
  </si>
  <si>
    <t>2027-06-17</t>
  </si>
  <si>
    <t>2020-09-28</t>
  </si>
  <si>
    <t>2026-03-18</t>
  </si>
  <si>
    <t>2024-04-17</t>
  </si>
  <si>
    <t>2026-12-03</t>
  </si>
  <si>
    <t>2026-07-18</t>
  </si>
  <si>
    <t>2025-05-13</t>
  </si>
  <si>
    <t>2025-07-26</t>
  </si>
  <si>
    <t>2025-12-26</t>
  </si>
  <si>
    <t>2022-07-28</t>
  </si>
  <si>
    <t>2024-08-09</t>
  </si>
  <si>
    <t>2026-12-06</t>
  </si>
  <si>
    <t>2026-09-18</t>
  </si>
  <si>
    <t>2020-09-22</t>
  </si>
  <si>
    <t>2022-01-03</t>
  </si>
  <si>
    <t>2026-01-07</t>
  </si>
  <si>
    <t>2021-09-16</t>
  </si>
  <si>
    <t>2025-06-07</t>
  </si>
  <si>
    <t>2028-09-12</t>
  </si>
  <si>
    <t>2020-12-22</t>
  </si>
  <si>
    <t>2022-06-13</t>
  </si>
  <si>
    <t>2021-04-09</t>
  </si>
  <si>
    <t>2021-11-20</t>
  </si>
  <si>
    <t>2021-07-14</t>
  </si>
  <si>
    <t>2023-07-12</t>
  </si>
  <si>
    <t>2025-01-29</t>
  </si>
  <si>
    <t>2021-07-19</t>
  </si>
  <si>
    <t>2023-11-08</t>
  </si>
  <si>
    <t>2023-12-04</t>
  </si>
  <si>
    <t>2022-04-06</t>
  </si>
  <si>
    <t>2026-04-25</t>
  </si>
  <si>
    <t>2022-01-06</t>
  </si>
  <si>
    <t>2021-12-22</t>
  </si>
  <si>
    <t>2022-02-17</t>
  </si>
  <si>
    <t>2031-03-03</t>
  </si>
  <si>
    <t>2022-05-24</t>
  </si>
  <si>
    <t>2023-05-26</t>
  </si>
  <si>
    <t>2025-06-19</t>
  </si>
  <si>
    <t>2022-02-11</t>
  </si>
  <si>
    <t>2023-03-01</t>
  </si>
  <si>
    <t>2024-11-19</t>
  </si>
  <si>
    <t>2035-03-17</t>
  </si>
  <si>
    <t>2035-06-10</t>
  </si>
  <si>
    <t>2025-06-22</t>
  </si>
  <si>
    <t>2026-12-27</t>
  </si>
  <si>
    <t>2024-11-09</t>
  </si>
  <si>
    <t>2020-09-09</t>
  </si>
  <si>
    <t>2023-06-04</t>
  </si>
  <si>
    <t>2021-03-07</t>
  </si>
  <si>
    <t>2023-09-10</t>
  </si>
  <si>
    <t>2024-08-15</t>
  </si>
  <si>
    <t>2025-05-09</t>
  </si>
  <si>
    <t>2021-08-20</t>
  </si>
  <si>
    <t>2021-07-11</t>
  </si>
  <si>
    <t>2024-06-06</t>
  </si>
  <si>
    <t>2020-11-20</t>
  </si>
  <si>
    <t>2025-07-24</t>
  </si>
  <si>
    <t>2025-02-20</t>
  </si>
  <si>
    <t>2024-01-02</t>
  </si>
  <si>
    <t>2027-03-09</t>
  </si>
  <si>
    <t>2026-12-31</t>
  </si>
  <si>
    <t>2027-03-23</t>
  </si>
  <si>
    <t>2025-11-28</t>
  </si>
  <si>
    <t>2025-02-13</t>
  </si>
  <si>
    <t>2025-05-21</t>
  </si>
  <si>
    <t>2024-09-01</t>
  </si>
  <si>
    <t>2024-11-05</t>
  </si>
  <si>
    <t>2021-08-07</t>
  </si>
  <si>
    <t>2025-08-22</t>
  </si>
  <si>
    <t>2025-10-22</t>
  </si>
  <si>
    <t>2021-07-22</t>
  </si>
  <si>
    <t>2022-06-25</t>
  </si>
  <si>
    <t>2025-12-05</t>
  </si>
  <si>
    <t>2024-02-12</t>
  </si>
  <si>
    <t>2026-01-11</t>
  </si>
  <si>
    <t>2023-08-05</t>
  </si>
  <si>
    <t>2022-05-04</t>
  </si>
  <si>
    <t>2024-06-15</t>
  </si>
  <si>
    <t>2027-07-08</t>
  </si>
  <si>
    <t>2024-07-03</t>
  </si>
  <si>
    <t>2024-02-21</t>
  </si>
  <si>
    <t>2025-10-23</t>
  </si>
  <si>
    <t>2024-07-07</t>
  </si>
  <si>
    <t>2027-06-02</t>
  </si>
  <si>
    <t>2024-03-15</t>
  </si>
  <si>
    <t>2026-12-25</t>
  </si>
  <si>
    <t>2022-03-16</t>
  </si>
  <si>
    <t>2025-12-14</t>
  </si>
  <si>
    <t>2023-04-07</t>
  </si>
  <si>
    <t>2021-05-05</t>
  </si>
  <si>
    <t>2023-10-27</t>
  </si>
  <si>
    <t>2025-02-01</t>
  </si>
  <si>
    <t>2027-08-23</t>
  </si>
  <si>
    <t>2024-07-08</t>
  </si>
  <si>
    <t>2021-06-25</t>
  </si>
  <si>
    <t>2023-04-08</t>
  </si>
  <si>
    <t>2023-12-02</t>
  </si>
  <si>
    <t>2027-06-23</t>
  </si>
  <si>
    <t>2025-05-25</t>
  </si>
  <si>
    <t>2020-11-13</t>
  </si>
  <si>
    <t>2023-08-28</t>
  </si>
  <si>
    <t>2029-11-22</t>
  </si>
  <si>
    <t>2022-09-23</t>
  </si>
  <si>
    <t>2020-09-23</t>
  </si>
  <si>
    <t>2024-07-04</t>
  </si>
  <si>
    <t>2025-07-10</t>
  </si>
  <si>
    <t>2026-03-05</t>
  </si>
  <si>
    <t>2026-04-04</t>
  </si>
  <si>
    <t>2026-04-24</t>
  </si>
  <si>
    <t>2022-08-08</t>
  </si>
  <si>
    <t>2024-12-29</t>
  </si>
  <si>
    <t>2025-11-07</t>
  </si>
  <si>
    <t>2022-04-08</t>
  </si>
  <si>
    <t>2022-10-09</t>
  </si>
  <si>
    <t>2030-03-23</t>
  </si>
  <si>
    <t>2030-07-29</t>
  </si>
  <si>
    <t>2023-10-16</t>
  </si>
  <si>
    <t>2020-09-03</t>
  </si>
  <si>
    <t>2026-04-09</t>
  </si>
  <si>
    <t>2025-05-16</t>
  </si>
  <si>
    <t>2026-10-17</t>
  </si>
  <si>
    <t>2024-10-08</t>
  </si>
  <si>
    <t>2021-05-21</t>
  </si>
  <si>
    <t>2020-09-24</t>
  </si>
  <si>
    <t>2023-04-18</t>
  </si>
  <si>
    <t>2027-02-19</t>
  </si>
  <si>
    <t>2022-01-12</t>
  </si>
  <si>
    <t>2022-05-28</t>
  </si>
  <si>
    <t>2024-05-28</t>
  </si>
  <si>
    <t>2024-06-20</t>
  </si>
  <si>
    <t>2024-11-14</t>
  </si>
  <si>
    <t>2023-02-22</t>
  </si>
  <si>
    <t>2023-06-05</t>
  </si>
  <si>
    <t>2027-03-20</t>
  </si>
  <si>
    <t>2026-05-24</t>
  </si>
  <si>
    <t>2028-11-29</t>
  </si>
  <si>
    <t>2027-07-12</t>
  </si>
  <si>
    <t>2022-11-28</t>
  </si>
  <si>
    <t>2028-05-02</t>
  </si>
  <si>
    <t>2029-03-04</t>
  </si>
  <si>
    <t>2026-12-19</t>
  </si>
  <si>
    <t>2023-09-09</t>
  </si>
  <si>
    <t>2025-02-21</t>
  </si>
  <si>
    <t>2026-09-12</t>
  </si>
  <si>
    <t>2026-07-13</t>
  </si>
  <si>
    <t>2026-04-28</t>
  </si>
  <si>
    <t>2027-06-30</t>
  </si>
  <si>
    <t>2024-06-24</t>
  </si>
  <si>
    <t>2025-07-27</t>
  </si>
  <si>
    <t>2025-11-12</t>
  </si>
  <si>
    <t>2022-09-03</t>
  </si>
  <si>
    <t>2026-03-11</t>
  </si>
  <si>
    <t>2023-09-13</t>
  </si>
  <si>
    <t>2026-11-26</t>
  </si>
  <si>
    <t>2024-01-03</t>
  </si>
  <si>
    <t>2029-10-16</t>
  </si>
  <si>
    <t>2022-07-11</t>
  </si>
  <si>
    <t>2023-11-14</t>
  </si>
  <si>
    <t>2026-05-15</t>
  </si>
  <si>
    <t>2027-03-18</t>
  </si>
  <si>
    <t>2022-06-02</t>
  </si>
  <si>
    <t>2027-02-25</t>
  </si>
  <si>
    <t>2027-01-07</t>
  </si>
  <si>
    <t>2029-01-30</t>
  </si>
  <si>
    <t>2029-08-19</t>
  </si>
  <si>
    <t>2026-04-29</t>
  </si>
  <si>
    <t>2027-07-24</t>
  </si>
  <si>
    <t>2028-04-27</t>
  </si>
  <si>
    <t>2028-11-28</t>
  </si>
  <si>
    <t>2029-03-26</t>
  </si>
  <si>
    <t>2027-09-14</t>
  </si>
  <si>
    <t>2024-10-12</t>
  </si>
  <si>
    <t>2024-08-19</t>
  </si>
  <si>
    <t>2023-07-27</t>
  </si>
  <si>
    <t>2024-11-03</t>
  </si>
  <si>
    <t>2025-06-26</t>
  </si>
  <si>
    <t>2025-04-25</t>
  </si>
  <si>
    <t>2026-04-22</t>
  </si>
  <si>
    <t>2021-02-24</t>
  </si>
  <si>
    <t>2027-06-01</t>
  </si>
  <si>
    <t>2026-06-13</t>
  </si>
  <si>
    <t>2024-07-23</t>
  </si>
  <si>
    <t>2026-07-25</t>
  </si>
  <si>
    <t>2024-07-11</t>
  </si>
  <si>
    <t>2024-11-10</t>
  </si>
  <si>
    <t>2024-12-15</t>
  </si>
  <si>
    <t>2026-12-18</t>
  </si>
  <si>
    <t>2027-11-10</t>
  </si>
  <si>
    <t>2027-04-09</t>
  </si>
  <si>
    <t>2022-07-13</t>
  </si>
  <si>
    <t>2021-10-15</t>
  </si>
  <si>
    <t>2022-09-16</t>
  </si>
  <si>
    <t>2023-09-29</t>
  </si>
  <si>
    <t>2021-08-04</t>
  </si>
  <si>
    <t>2022-02-06</t>
  </si>
  <si>
    <t>2024-01-04</t>
  </si>
  <si>
    <t>2026-04-16</t>
  </si>
  <si>
    <t>2024-12-10</t>
  </si>
  <si>
    <t>2026-11-29</t>
  </si>
  <si>
    <t>2025-01-31</t>
  </si>
  <si>
    <t>2025-11-21</t>
  </si>
  <si>
    <t>2028-11-27</t>
  </si>
  <si>
    <t>2025-10-17</t>
  </si>
  <si>
    <t>2024-04-20</t>
  </si>
  <si>
    <t>2024-08-04</t>
  </si>
  <si>
    <t>2022-10-13</t>
  </si>
  <si>
    <t>2023-10-19</t>
  </si>
  <si>
    <t>2021-09-15</t>
  </si>
  <si>
    <t>2022-12-12</t>
  </si>
  <si>
    <t>2026-06-26</t>
  </si>
  <si>
    <t>2022-02-13</t>
  </si>
  <si>
    <t>2022-02-16</t>
  </si>
  <si>
    <t>2028-03-29</t>
  </si>
  <si>
    <t>2023-11-12</t>
  </si>
  <si>
    <t>2024-05-16</t>
  </si>
  <si>
    <t>2022-08-04</t>
  </si>
  <si>
    <t>2030-03-10</t>
  </si>
  <si>
    <t>2030-04-28</t>
  </si>
  <si>
    <t>2027-10-30</t>
  </si>
  <si>
    <t>2029-10-24</t>
  </si>
  <si>
    <t>2026-09-27</t>
  </si>
  <si>
    <t>2024-10-11</t>
  </si>
  <si>
    <t>2028-07-06</t>
  </si>
  <si>
    <t>2026-02-20</t>
  </si>
  <si>
    <t>2026-06-19</t>
  </si>
  <si>
    <t>2026-06-12</t>
  </si>
  <si>
    <t>2023-11-07</t>
  </si>
  <si>
    <t>2026-11-12</t>
  </si>
  <si>
    <t>2028-05-19</t>
  </si>
  <si>
    <t>2030-04-13</t>
  </si>
  <si>
    <t>2024-07-15</t>
  </si>
  <si>
    <t>2026-06-10</t>
  </si>
  <si>
    <t>2026-01-17</t>
  </si>
  <si>
    <t>2025-11-23</t>
  </si>
  <si>
    <t>2028-10-18</t>
  </si>
  <si>
    <t>2025-01-25</t>
  </si>
  <si>
    <t>2026-08-06</t>
  </si>
  <si>
    <t>2026-11-21</t>
  </si>
  <si>
    <t>2027-04-05</t>
  </si>
  <si>
    <t>2023-11-13</t>
  </si>
  <si>
    <t>2026-08-11</t>
  </si>
  <si>
    <t>2027-07-23</t>
  </si>
  <si>
    <t>2023-10-21</t>
  </si>
  <si>
    <t>2026-08-09</t>
  </si>
  <si>
    <t>2024-11-04</t>
  </si>
  <si>
    <t>2024-11-30</t>
  </si>
  <si>
    <t>2026-01-27</t>
  </si>
  <si>
    <t>2022-04-21</t>
  </si>
  <si>
    <t>2025-06-16</t>
  </si>
  <si>
    <t>2026-04-23</t>
  </si>
  <si>
    <t>2027-03-13</t>
  </si>
  <si>
    <t>2021-04-06</t>
  </si>
  <si>
    <t>2024-05-13</t>
  </si>
  <si>
    <t>2025-05-06</t>
  </si>
  <si>
    <t>2027-03-16</t>
  </si>
  <si>
    <t>2025-11-17</t>
  </si>
  <si>
    <t>2025-01-08</t>
  </si>
  <si>
    <t>2029-03-25</t>
  </si>
  <si>
    <t>2022-11-09</t>
  </si>
  <si>
    <t>2021-12-10</t>
  </si>
  <si>
    <t>2026-03-26</t>
  </si>
  <si>
    <t>2026-10-15</t>
  </si>
  <si>
    <t>2026-12-01</t>
  </si>
  <si>
    <t>2025-07-21</t>
  </si>
  <si>
    <t>2024-09-10</t>
  </si>
  <si>
    <t>2026-02-14</t>
  </si>
  <si>
    <t>2024-03-03</t>
  </si>
  <si>
    <t>2025-06-06</t>
  </si>
  <si>
    <t>2023-08-08</t>
  </si>
  <si>
    <t>2026-09-25</t>
  </si>
  <si>
    <t>2026-08-27</t>
  </si>
  <si>
    <t>2027-01-02</t>
  </si>
  <si>
    <t>2027-04-16</t>
  </si>
  <si>
    <t>2026-10-18</t>
  </si>
  <si>
    <t>2026-08-29</t>
  </si>
  <si>
    <t>2026-12-02</t>
  </si>
  <si>
    <t>2024-06-30</t>
  </si>
  <si>
    <t>2025-08-21</t>
  </si>
  <si>
    <t>2026-05-16</t>
  </si>
  <si>
    <t>2022-05-06</t>
  </si>
  <si>
    <t>2026-10-31</t>
  </si>
  <si>
    <t>2029-07-15</t>
  </si>
  <si>
    <t>2021-12-11</t>
  </si>
  <si>
    <t>2021-09-04</t>
  </si>
  <si>
    <t>2025-04-09</t>
  </si>
  <si>
    <t>2022-05-14</t>
  </si>
  <si>
    <t>2029-07-16</t>
  </si>
  <si>
    <t>2030-06-02</t>
  </si>
  <si>
    <t>2026-07-05</t>
  </si>
  <si>
    <t>2024-05-06</t>
  </si>
  <si>
    <t>2027-07-16</t>
  </si>
  <si>
    <t>2026-12-24</t>
  </si>
  <si>
    <t>2020-12-31</t>
  </si>
  <si>
    <t>2024-02-17</t>
  </si>
  <si>
    <t>2027-05-19</t>
  </si>
  <si>
    <t>2026-03-01</t>
  </si>
  <si>
    <t>2024-09-13</t>
  </si>
  <si>
    <t>2023-07-11</t>
  </si>
  <si>
    <t>2025-02-11</t>
  </si>
  <si>
    <t>2022-08-25</t>
  </si>
  <si>
    <t>2024-12-28</t>
  </si>
  <si>
    <t>2023-10-22</t>
  </si>
  <si>
    <t>2022-08-01</t>
  </si>
  <si>
    <t>2021-06-17</t>
  </si>
  <si>
    <t>2025-07-07</t>
  </si>
  <si>
    <t>2023-11-06</t>
  </si>
  <si>
    <t>2026-07-24</t>
  </si>
  <si>
    <t>2026-10-23</t>
  </si>
  <si>
    <t>2023-06-27</t>
  </si>
  <si>
    <t>2029-06-25</t>
  </si>
  <si>
    <t>2029-09-26</t>
  </si>
  <si>
    <t>2030-03-25</t>
  </si>
  <si>
    <t>2021-07-02</t>
  </si>
  <si>
    <t>2024-01-08</t>
  </si>
  <si>
    <t>2024-03-16</t>
  </si>
  <si>
    <t>2024-05-03</t>
  </si>
  <si>
    <t>2024-04-08</t>
  </si>
  <si>
    <t>2026-07-11</t>
  </si>
  <si>
    <t>2026-04-03</t>
  </si>
  <si>
    <t>2027-08-14</t>
  </si>
  <si>
    <t>2028-02-12</t>
  </si>
  <si>
    <t>2029-03-07</t>
  </si>
  <si>
    <t>2026-04-07</t>
  </si>
  <si>
    <t>2018-12-03</t>
  </si>
  <si>
    <t>2020-03-27</t>
  </si>
  <si>
    <t>2018-12-18</t>
  </si>
  <si>
    <t>2019-09-26</t>
  </si>
  <si>
    <t>2019-10-29</t>
  </si>
  <si>
    <t>2016-03-11</t>
  </si>
  <si>
    <t>2017-06-21</t>
  </si>
  <si>
    <t>2015-04-20</t>
  </si>
  <si>
    <t>2017-11-07</t>
  </si>
  <si>
    <t>2017-11-21</t>
  </si>
  <si>
    <t>2012-04-11</t>
  </si>
  <si>
    <t>2016-01-22</t>
  </si>
  <si>
    <t>2019-04-24</t>
  </si>
  <si>
    <t>2017-09-07</t>
  </si>
  <si>
    <t>2019-03-21</t>
  </si>
  <si>
    <t>2020-03-06</t>
  </si>
  <si>
    <t>2017-09-11</t>
  </si>
  <si>
    <t>2017-10-18</t>
  </si>
  <si>
    <t>2018-05-18</t>
  </si>
  <si>
    <t>2018-07-23</t>
  </si>
  <si>
    <t>2019-05-23</t>
  </si>
  <si>
    <t>2019-06-14</t>
  </si>
  <si>
    <t>2018-04-13</t>
  </si>
  <si>
    <t>2019-01-24</t>
  </si>
  <si>
    <t>2016-01-28</t>
  </si>
  <si>
    <t>2016-04-14</t>
  </si>
  <si>
    <t>2017-11-01</t>
  </si>
  <si>
    <t>2019-08-13</t>
  </si>
  <si>
    <t>2017-11-24</t>
  </si>
  <si>
    <t>2017-08-28</t>
  </si>
  <si>
    <t>2016-07-08</t>
  </si>
  <si>
    <t>2016-07-28</t>
  </si>
  <si>
    <t>2019-11-14</t>
  </si>
  <si>
    <t>2020-01-10</t>
  </si>
  <si>
    <t>2020-04-13</t>
  </si>
  <si>
    <t>2018-10-23</t>
  </si>
  <si>
    <t>2014-05-13</t>
  </si>
  <si>
    <t>2020-03-26</t>
  </si>
  <si>
    <t>2016-08-10</t>
  </si>
  <si>
    <t>2017-02-20</t>
  </si>
  <si>
    <t>2019-05-10</t>
  </si>
  <si>
    <t>2018-05-02</t>
  </si>
  <si>
    <t>2018-09-25</t>
  </si>
  <si>
    <t>2016-07-18</t>
  </si>
  <si>
    <t>2014-04-24</t>
  </si>
  <si>
    <t>2018-11-19</t>
  </si>
  <si>
    <t>2019-04-26</t>
  </si>
  <si>
    <t>2020-07-03</t>
  </si>
  <si>
    <t>2016-06-15</t>
  </si>
  <si>
    <t>2019-11-28</t>
  </si>
  <si>
    <t>2020-06-28</t>
  </si>
  <si>
    <t>2017-10-11</t>
  </si>
  <si>
    <t>2018-12-19</t>
  </si>
  <si>
    <t>2019-03-18</t>
  </si>
  <si>
    <t>2018-09-11</t>
  </si>
  <si>
    <t>2018-12-04</t>
  </si>
  <si>
    <t>2020-07-09</t>
  </si>
  <si>
    <t>2020-02-20</t>
  </si>
  <si>
    <t>2018-09-07</t>
  </si>
  <si>
    <t>2019-09-05</t>
  </si>
  <si>
    <t>2016-03-09</t>
  </si>
  <si>
    <t>2017-02-28</t>
  </si>
  <si>
    <t>2017-05-05</t>
  </si>
  <si>
    <t>2020-04-29</t>
  </si>
  <si>
    <t>2015-04-27</t>
  </si>
  <si>
    <t>2017-08-02</t>
  </si>
  <si>
    <t>2017-09-14</t>
  </si>
  <si>
    <t>2017-09-15</t>
  </si>
  <si>
    <t>2017-10-31</t>
  </si>
  <si>
    <t>2016-11-22</t>
  </si>
  <si>
    <t>2018-11-15</t>
  </si>
  <si>
    <t>2019-01-29</t>
  </si>
  <si>
    <t>2017-03-30</t>
  </si>
  <si>
    <t>2017-04-24</t>
  </si>
  <si>
    <t>2020-04-30</t>
  </si>
  <si>
    <t>2018-01-30</t>
  </si>
  <si>
    <t>2019-05-06</t>
  </si>
  <si>
    <t>2018-10-19</t>
  </si>
  <si>
    <t>2019-02-22</t>
  </si>
  <si>
    <t>2020-06-12</t>
  </si>
  <si>
    <t>2020-06-18</t>
  </si>
  <si>
    <t>2018-11-02</t>
  </si>
  <si>
    <t>2018-11-23</t>
  </si>
  <si>
    <t>2019-03-08</t>
  </si>
  <si>
    <t>2019-03-20</t>
  </si>
  <si>
    <t>2019-05-16</t>
  </si>
  <si>
    <t>2019-07-15</t>
  </si>
  <si>
    <t>2019-08-23</t>
  </si>
  <si>
    <t>2019-09-06</t>
  </si>
  <si>
    <t>2019-11-13</t>
  </si>
  <si>
    <t>2020-03-12</t>
  </si>
  <si>
    <t>2020-04-24</t>
  </si>
  <si>
    <t>2020-05-21</t>
  </si>
  <si>
    <t>2020-06-15</t>
  </si>
  <si>
    <t>2020-07-24</t>
  </si>
  <si>
    <t>2018-12-24</t>
  </si>
  <si>
    <t>2016-01-15</t>
  </si>
  <si>
    <t>2016-08-22</t>
  </si>
  <si>
    <t>2018-03-20</t>
  </si>
  <si>
    <t>2018-04-27</t>
  </si>
  <si>
    <t>2020-03-19</t>
  </si>
  <si>
    <t>2012-03-31</t>
  </si>
  <si>
    <t>2019-04-22</t>
  </si>
  <si>
    <t>2019-06-12</t>
  </si>
  <si>
    <t>2015-11-19</t>
  </si>
  <si>
    <t>2019-09-24</t>
  </si>
  <si>
    <t>2019-11-27</t>
  </si>
  <si>
    <t>2014-04-25</t>
  </si>
  <si>
    <t>2015-12-02</t>
  </si>
  <si>
    <t>2017-06-19</t>
  </si>
  <si>
    <t>2019-04-03</t>
  </si>
  <si>
    <t>2019-04-23</t>
  </si>
  <si>
    <t>2020-04-15</t>
  </si>
  <si>
    <t>2019-03-28</t>
  </si>
  <si>
    <t>2017-11-17</t>
  </si>
  <si>
    <t>2017-09-29</t>
  </si>
  <si>
    <t>2019-01-16</t>
  </si>
  <si>
    <t>2019-03-27</t>
  </si>
  <si>
    <t>2019-05-21</t>
  </si>
  <si>
    <t>2019-06-04</t>
  </si>
  <si>
    <t>2017-06-23</t>
  </si>
  <si>
    <t>2018-10-26</t>
  </si>
  <si>
    <t>2014-04-17</t>
  </si>
  <si>
    <t>2019-08-29</t>
  </si>
  <si>
    <t>2017-07-13</t>
  </si>
  <si>
    <t>2016-08-26</t>
  </si>
  <si>
    <t>2018-03-26</t>
  </si>
  <si>
    <t>2017-08-23</t>
  </si>
  <si>
    <t>2019-10-18</t>
  </si>
  <si>
    <t>2019-12-02</t>
  </si>
  <si>
    <t>2017-04-13</t>
  </si>
  <si>
    <t>2016-11-29</t>
  </si>
  <si>
    <t>2018-11-28</t>
  </si>
  <si>
    <t>2019-12-04</t>
  </si>
  <si>
    <t>2019-07-16</t>
  </si>
  <si>
    <t>2017-07-27</t>
  </si>
  <si>
    <t>2017-08-10</t>
  </si>
  <si>
    <t>2015-03-25</t>
  </si>
  <si>
    <t>2014-04-21</t>
  </si>
  <si>
    <t>2015-09-16</t>
  </si>
  <si>
    <t>2018-03-30</t>
  </si>
  <si>
    <t>2018-11-16</t>
  </si>
  <si>
    <t>2019-03-25</t>
  </si>
  <si>
    <t>2020-01-13</t>
  </si>
  <si>
    <t>2017-09-06</t>
  </si>
  <si>
    <t>2018-09-06</t>
  </si>
  <si>
    <t>2020-07-31</t>
  </si>
  <si>
    <t>2017-04-18</t>
  </si>
  <si>
    <t>2019-03-19</t>
  </si>
  <si>
    <t>2019-03-26</t>
  </si>
  <si>
    <t>2016-03-24</t>
  </si>
  <si>
    <t>2017-08-21</t>
  </si>
  <si>
    <t>2017-10-17</t>
  </si>
  <si>
    <t>2019-05-09</t>
  </si>
  <si>
    <t>2019-10-31</t>
  </si>
  <si>
    <t>2020-02-28</t>
  </si>
  <si>
    <t>2016-06-08</t>
  </si>
  <si>
    <t>2017-04-07</t>
  </si>
  <si>
    <t>2019-01-14</t>
  </si>
  <si>
    <t>2018-08-22</t>
  </si>
  <si>
    <t>2019-01-28</t>
  </si>
  <si>
    <t>2019-10-15</t>
  </si>
  <si>
    <t>2015-11-25</t>
  </si>
  <si>
    <t>2016-10-24</t>
  </si>
  <si>
    <t>2017-08-09</t>
  </si>
  <si>
    <t>2018-09-21</t>
  </si>
  <si>
    <t>2018-10-17</t>
  </si>
  <si>
    <t>2018-12-27</t>
  </si>
  <si>
    <t>2019-01-30</t>
  </si>
  <si>
    <t>2015-10-21</t>
  </si>
  <si>
    <t>2016-08-30</t>
  </si>
  <si>
    <t>2017-04-27</t>
  </si>
  <si>
    <t>2018-10-31</t>
  </si>
  <si>
    <t>2018-03-09</t>
  </si>
  <si>
    <t>2018-09-03</t>
  </si>
  <si>
    <t>2019-01-09</t>
  </si>
  <si>
    <t>2017-12-11</t>
  </si>
  <si>
    <t>2017-09-20</t>
  </si>
  <si>
    <t>2019-06-28</t>
  </si>
  <si>
    <t>2017-11-03</t>
  </si>
  <si>
    <t>2014-04-22</t>
  </si>
  <si>
    <t>2016-02-29</t>
  </si>
  <si>
    <t>2017-07-07</t>
  </si>
  <si>
    <t>2016-04-15</t>
  </si>
  <si>
    <t>2018-05-28</t>
  </si>
  <si>
    <t>2020-07-01</t>
  </si>
  <si>
    <t>2019-12-13</t>
  </si>
  <si>
    <t>2019-12-03</t>
  </si>
  <si>
    <t>2020-04-10</t>
  </si>
  <si>
    <t>2017-03-27</t>
  </si>
  <si>
    <t>2019-10-28</t>
  </si>
  <si>
    <t>2020-03-04</t>
  </si>
  <si>
    <t>2020-05-20</t>
  </si>
  <si>
    <t>2017-12-01</t>
  </si>
  <si>
    <t>2018-04-03</t>
  </si>
  <si>
    <t>2020-05-19</t>
  </si>
  <si>
    <t>2019-04-19</t>
  </si>
  <si>
    <t>2019-07-26</t>
  </si>
  <si>
    <t>2019-04-29</t>
  </si>
  <si>
    <t>2015-12-14</t>
  </si>
  <si>
    <t>2016-08-11</t>
  </si>
  <si>
    <t>2018-12-21</t>
  </si>
  <si>
    <t>2018-04-04</t>
  </si>
  <si>
    <t>2016-11-04</t>
  </si>
  <si>
    <t>2017-04-28</t>
  </si>
  <si>
    <t>2019-12-10</t>
  </si>
  <si>
    <t>2017-06-08</t>
  </si>
  <si>
    <t>2018-08-07</t>
  </si>
  <si>
    <t>2018-11-05</t>
  </si>
  <si>
    <t>2018-09-28</t>
  </si>
  <si>
    <t>2018-12-14</t>
  </si>
  <si>
    <t>2018-08-30</t>
  </si>
  <si>
    <t>2019-12-25</t>
  </si>
  <si>
    <t>2020-03-13</t>
  </si>
  <si>
    <t>2019-10-24</t>
  </si>
  <si>
    <t>2020-05-12</t>
  </si>
  <si>
    <t>2015-10-22</t>
  </si>
  <si>
    <t>2018-02-01</t>
  </si>
  <si>
    <t>2018-03-19</t>
  </si>
  <si>
    <t>2018-09-26</t>
  </si>
  <si>
    <t>2018-12-26</t>
  </si>
  <si>
    <t>2019-06-24</t>
  </si>
  <si>
    <t>2019-07-25</t>
  </si>
  <si>
    <t>2014-08-18</t>
  </si>
  <si>
    <t>2018-08-31</t>
  </si>
  <si>
    <t>2019-03-14</t>
  </si>
  <si>
    <t>2019-04-28</t>
  </si>
  <si>
    <t>2020-06-24</t>
  </si>
  <si>
    <t>2020-07-06</t>
  </si>
  <si>
    <t>2020-07-20</t>
  </si>
  <si>
    <t>2017-08-03</t>
  </si>
  <si>
    <t>2018-03-16</t>
  </si>
  <si>
    <t>2014-10-24</t>
  </si>
  <si>
    <t>2019-01-17</t>
  </si>
  <si>
    <t>2020-07-29</t>
  </si>
  <si>
    <t>2017-10-24</t>
  </si>
  <si>
    <t>2018-07-20</t>
  </si>
  <si>
    <t>2020-03-24</t>
  </si>
  <si>
    <t>2017-05-08</t>
  </si>
  <si>
    <t>2019-01-23</t>
  </si>
  <si>
    <t>2017-01-23</t>
  </si>
  <si>
    <t>2018-04-26</t>
  </si>
  <si>
    <t>2016-03-25</t>
  </si>
  <si>
    <t>2018-04-10</t>
  </si>
  <si>
    <t>2019-08-28</t>
  </si>
  <si>
    <t>2020-04-23</t>
  </si>
  <si>
    <t>2020-07-16</t>
  </si>
  <si>
    <t>2015-01-22</t>
  </si>
  <si>
    <t>2019-05-24</t>
  </si>
  <si>
    <t>2019-11-20</t>
  </si>
  <si>
    <t>2020-07-07</t>
  </si>
  <si>
    <t>2019-01-18</t>
  </si>
  <si>
    <t>2016-11-17</t>
  </si>
  <si>
    <t>2016-12-05</t>
  </si>
  <si>
    <t>2015-01-28</t>
  </si>
  <si>
    <t>2017-07-06</t>
  </si>
  <si>
    <t>2017-09-08</t>
  </si>
  <si>
    <t>2018-08-16</t>
  </si>
  <si>
    <t>2019-08-26</t>
  </si>
  <si>
    <t>2018-04-02</t>
  </si>
  <si>
    <t>2019-09-25</t>
  </si>
  <si>
    <t>2016-03-29</t>
  </si>
  <si>
    <t>2018-04-23</t>
  </si>
  <si>
    <t>2015-04-13</t>
  </si>
  <si>
    <t>2018-11-13</t>
  </si>
  <si>
    <t>2018-12-20</t>
  </si>
  <si>
    <t>2019-02-26</t>
  </si>
  <si>
    <t>2019-07-29</t>
  </si>
  <si>
    <t>2018-07-13</t>
  </si>
  <si>
    <t>2018-08-17</t>
  </si>
  <si>
    <t>2018-10-25</t>
  </si>
  <si>
    <t>2019-04-04</t>
  </si>
  <si>
    <t>2020-01-22</t>
  </si>
  <si>
    <t>2015-08-26</t>
  </si>
  <si>
    <t>2019-03-01</t>
  </si>
  <si>
    <t>2020-03-03</t>
  </si>
  <si>
    <t>2015-11-11</t>
  </si>
  <si>
    <t>2017-08-24</t>
  </si>
  <si>
    <t>2020-06-17</t>
  </si>
  <si>
    <t>2016-11-18</t>
  </si>
  <si>
    <t>2015-12-16</t>
  </si>
  <si>
    <t>2019-11-15</t>
  </si>
  <si>
    <t>2020-01-17</t>
  </si>
  <si>
    <t>2016-01-21</t>
  </si>
  <si>
    <t>2016-10-20</t>
  </si>
  <si>
    <t>2019-06-21</t>
  </si>
  <si>
    <t>2019-07-31</t>
  </si>
  <si>
    <t>2020-03-30</t>
  </si>
  <si>
    <t>2020-05-08</t>
  </si>
  <si>
    <t>2016-01-12</t>
  </si>
  <si>
    <t>2019-01-22</t>
  </si>
  <si>
    <t>2020-07-13</t>
  </si>
  <si>
    <t>2016-03-10</t>
  </si>
  <si>
    <t>2017-07-20</t>
  </si>
  <si>
    <t>2017-06-27</t>
  </si>
  <si>
    <t>2017-08-07</t>
  </si>
  <si>
    <t>2014-03-24</t>
  </si>
  <si>
    <t>2018-04-12</t>
  </si>
  <si>
    <t>2019-03-05</t>
  </si>
  <si>
    <t>2019-10-11</t>
  </si>
  <si>
    <t>2019-01-31</t>
  </si>
  <si>
    <t>2015-03-26</t>
  </si>
  <si>
    <t>2017-10-13</t>
  </si>
  <si>
    <t>2018-08-27</t>
  </si>
  <si>
    <t>2014-09-11</t>
  </si>
  <si>
    <t>2017-09-22</t>
  </si>
  <si>
    <t>2018-06-12</t>
  </si>
  <si>
    <t>2016-09-06</t>
  </si>
  <si>
    <t>2017-06-16</t>
  </si>
  <si>
    <t>2014-04-29</t>
  </si>
  <si>
    <t>2017-08-15</t>
  </si>
  <si>
    <t>2016-09-08</t>
  </si>
  <si>
    <t>2019-09-09</t>
  </si>
  <si>
    <t>2016-06-21</t>
  </si>
  <si>
    <t>2017-12-22</t>
  </si>
  <si>
    <t>2020-02-14</t>
  </si>
  <si>
    <t>2020-04-27</t>
  </si>
  <si>
    <t>2020-04-28</t>
  </si>
  <si>
    <t>2020-06-19</t>
  </si>
  <si>
    <t>2018-01-05</t>
  </si>
  <si>
    <t>2018-01-19</t>
  </si>
  <si>
    <t>2018-03-29</t>
  </si>
  <si>
    <t>2020-06-10</t>
  </si>
  <si>
    <t>2017-12-21</t>
  </si>
  <si>
    <t>2019-09-20</t>
  </si>
  <si>
    <t>2019-04-10</t>
  </si>
  <si>
    <t>2018-12-05</t>
  </si>
  <si>
    <t>2018-12-06</t>
  </si>
  <si>
    <t>2015-02-12</t>
  </si>
  <si>
    <t>2016-04-20</t>
  </si>
  <si>
    <t>2016-12-09</t>
  </si>
  <si>
    <t>2017-02-24</t>
  </si>
  <si>
    <t>2019-03-07</t>
  </si>
  <si>
    <t>2019-07-08</t>
  </si>
  <si>
    <t>2018-08-10</t>
  </si>
  <si>
    <t>2019-04-25</t>
  </si>
  <si>
    <t>2019-06-27</t>
  </si>
  <si>
    <t>2019-11-18</t>
  </si>
  <si>
    <t>2017-01-19</t>
  </si>
  <si>
    <t>2017-04-05</t>
  </si>
  <si>
    <t>2018-12-17</t>
  </si>
  <si>
    <t>2019-04-02</t>
  </si>
  <si>
    <t>2016-10-26</t>
  </si>
  <si>
    <t>2017-05-17</t>
  </si>
  <si>
    <t>2018-11-30</t>
  </si>
  <si>
    <t>2020-06-08</t>
  </si>
  <si>
    <t>2018-03-28</t>
  </si>
  <si>
    <t>2015-04-30</t>
  </si>
  <si>
    <t>2018-05-03</t>
  </si>
  <si>
    <t>2016-10-28</t>
  </si>
  <si>
    <t>2018-12-28</t>
  </si>
  <si>
    <t>2014-08-28</t>
  </si>
  <si>
    <t>2016-03-22</t>
  </si>
  <si>
    <t>2015-01-23</t>
  </si>
  <si>
    <t>2016-05-24</t>
  </si>
  <si>
    <t>2016-07-27</t>
  </si>
  <si>
    <t>2019-06-03</t>
  </si>
  <si>
    <t>2019-08-14</t>
  </si>
  <si>
    <t>2020-03-05</t>
  </si>
  <si>
    <t>2015-10-16</t>
  </si>
  <si>
    <t>2015-11-09</t>
  </si>
  <si>
    <t>2016-11-14</t>
  </si>
  <si>
    <t>2015-04-24</t>
  </si>
  <si>
    <t>2016-03-08</t>
  </si>
  <si>
    <t>2017-07-26</t>
  </si>
  <si>
    <t>2020-05-11</t>
  </si>
  <si>
    <t>2020-05-28</t>
  </si>
  <si>
    <t>2020-03-02</t>
  </si>
  <si>
    <t>2020-06-16</t>
  </si>
  <si>
    <t>2017-12-18</t>
  </si>
  <si>
    <t>2018-11-29</t>
  </si>
  <si>
    <t>2018-12-07</t>
  </si>
  <si>
    <t>2016-05-03</t>
  </si>
  <si>
    <t>2018-06-13</t>
  </si>
  <si>
    <t>2019-08-15</t>
  </si>
  <si>
    <t>2018-01-25</t>
  </si>
  <si>
    <t>2019-12-11</t>
  </si>
  <si>
    <t>2019-01-10</t>
  </si>
  <si>
    <t>2019-07-17</t>
  </si>
  <si>
    <t>2020-01-09</t>
  </si>
  <si>
    <t>2020-03-11</t>
  </si>
  <si>
    <t>2020-06-03</t>
  </si>
  <si>
    <t>2020-05-27</t>
  </si>
  <si>
    <t>2019-12-26</t>
  </si>
  <si>
    <t>2020-03-18</t>
  </si>
  <si>
    <t>2017-09-01</t>
  </si>
  <si>
    <t>2017-10-30</t>
  </si>
  <si>
    <t>2018-09-20</t>
  </si>
  <si>
    <t>2019-09-18</t>
  </si>
  <si>
    <t>2020-07-30</t>
  </si>
  <si>
    <t>2018-08-21</t>
  </si>
  <si>
    <t>2019-01-25</t>
  </si>
  <si>
    <t>2015-04-01</t>
  </si>
  <si>
    <t>2019-08-30</t>
  </si>
  <si>
    <t>2018-12-12</t>
  </si>
  <si>
    <t>2015-05-26</t>
  </si>
  <si>
    <t>2020-03-25</t>
  </si>
  <si>
    <t>2019-12-30</t>
  </si>
  <si>
    <t>2019-06-11</t>
  </si>
  <si>
    <t>2018-08-06</t>
  </si>
  <si>
    <t>2020-07-28</t>
  </si>
  <si>
    <t>2018-02-28</t>
  </si>
  <si>
    <t>2017-07-21</t>
  </si>
  <si>
    <t>2017-12-14</t>
  </si>
  <si>
    <t>2017-07-05</t>
  </si>
  <si>
    <t>2017-09-19</t>
  </si>
  <si>
    <t>2018-06-11</t>
  </si>
  <si>
    <t>2018-04-28</t>
  </si>
  <si>
    <t>2015-03-20</t>
  </si>
  <si>
    <t>2020-07-02</t>
  </si>
  <si>
    <t>2019-05-27</t>
  </si>
  <si>
    <t>2017-03-17</t>
  </si>
  <si>
    <t>2018-11-20</t>
  </si>
  <si>
    <t>2020-07-08</t>
  </si>
  <si>
    <t>2018-09-19</t>
  </si>
  <si>
    <t>2020-04-17</t>
  </si>
  <si>
    <t>2015-12-10</t>
  </si>
  <si>
    <t>2017-10-19</t>
  </si>
  <si>
    <t>2017-10-20</t>
  </si>
  <si>
    <t>2018-09-05</t>
  </si>
  <si>
    <t>2020-01-08</t>
  </si>
  <si>
    <t>2019-12-18</t>
  </si>
  <si>
    <t>2020-02-12</t>
  </si>
  <si>
    <t>2015-11-26</t>
  </si>
  <si>
    <t>2017-04-26</t>
  </si>
  <si>
    <t>2020-06-11</t>
  </si>
  <si>
    <t>2017-07-18</t>
  </si>
  <si>
    <t>2014-08-12</t>
  </si>
  <si>
    <t>2016-04-27</t>
  </si>
  <si>
    <t>2019-06-13</t>
  </si>
  <si>
    <t>2020-04-22</t>
  </si>
  <si>
    <t>2016-10-27</t>
  </si>
  <si>
    <t>2019-08-20</t>
  </si>
  <si>
    <t>2016-10-13</t>
  </si>
  <si>
    <t>2020-06-23</t>
  </si>
  <si>
    <t>2019-09-02</t>
  </si>
  <si>
    <t>2018-10-29</t>
  </si>
  <si>
    <t>2014-04-30</t>
  </si>
  <si>
    <t>2018-11-22</t>
  </si>
  <si>
    <t>2019-11-07</t>
  </si>
  <si>
    <t>2017-05-15</t>
  </si>
  <si>
    <t>2018-03-08</t>
  </si>
  <si>
    <t>2015-09-18</t>
  </si>
  <si>
    <t>2017-03-10</t>
  </si>
  <si>
    <t>2018-04-24</t>
  </si>
  <si>
    <t>2020-03-23</t>
  </si>
  <si>
    <t>2017-03-07</t>
  </si>
  <si>
    <t>2019-07-18</t>
  </si>
  <si>
    <t>2020-04-16</t>
  </si>
  <si>
    <t>2011-11-30</t>
  </si>
  <si>
    <t>2014-08-22</t>
  </si>
  <si>
    <t>2017-10-23</t>
  </si>
  <si>
    <t>2017-10-27</t>
  </si>
  <si>
    <t>2020-02-24</t>
  </si>
  <si>
    <t>2020-04-09</t>
  </si>
  <si>
    <t>2020-03-16</t>
  </si>
  <si>
    <t>2015-03-11</t>
  </si>
  <si>
    <t>2018-03-02</t>
  </si>
  <si>
    <t>2017-04-25</t>
  </si>
  <si>
    <t>2015-01-14</t>
  </si>
  <si>
    <t>2015-11-27</t>
  </si>
  <si>
    <t>2019-10-21</t>
  </si>
  <si>
    <t>2018-12-29</t>
  </si>
  <si>
    <t>2016-09-26</t>
  </si>
  <si>
    <t>2015-12-29</t>
  </si>
  <si>
    <t>2016-01-25</t>
  </si>
  <si>
    <t>2013-12-11</t>
  </si>
  <si>
    <t>2014-03-04</t>
  </si>
  <si>
    <t>2018-12-25</t>
  </si>
  <si>
    <t>2020-05-22</t>
  </si>
  <si>
    <t>2018-08-03</t>
  </si>
  <si>
    <t>2019-04-12</t>
  </si>
  <si>
    <t>2016-06-17</t>
  </si>
  <si>
    <t>2016-02-01</t>
  </si>
  <si>
    <t>2020-07-17</t>
  </si>
  <si>
    <t>2016-04-28</t>
  </si>
  <si>
    <t>2020-07-10</t>
  </si>
  <si>
    <t>2017-08-17</t>
  </si>
  <si>
    <t>2017-09-28</t>
  </si>
  <si>
    <t>2020-06-01</t>
  </si>
  <si>
    <t>2019-10-17</t>
  </si>
  <si>
    <t>2020-08-03</t>
  </si>
  <si>
    <t>2017-08-08</t>
  </si>
  <si>
    <t>2018-02-02</t>
  </si>
  <si>
    <t>2018-02-12</t>
  </si>
  <si>
    <t>2019-05-20</t>
  </si>
  <si>
    <t>2019-05-30</t>
  </si>
  <si>
    <t>2019-07-04</t>
  </si>
  <si>
    <t>2019-09-12</t>
  </si>
  <si>
    <t>2020-01-20</t>
  </si>
  <si>
    <t>2020-04-20</t>
  </si>
  <si>
    <t>2016-03-03</t>
  </si>
  <si>
    <t>2016-03-17</t>
  </si>
  <si>
    <t>2016-08-08</t>
  </si>
  <si>
    <t>2016-11-08</t>
  </si>
  <si>
    <t>2018-03-21</t>
  </si>
  <si>
    <t>2018-04-18</t>
  </si>
  <si>
    <t>2018-06-21</t>
  </si>
  <si>
    <t>2018-07-30</t>
  </si>
  <si>
    <t>2018-10-30</t>
  </si>
  <si>
    <t>2019-02-20</t>
  </si>
  <si>
    <t>2019-09-19</t>
  </si>
  <si>
    <t>2011-10-24</t>
  </si>
  <si>
    <t>2013-04-24</t>
  </si>
  <si>
    <t>2019-08-19</t>
  </si>
  <si>
    <t>2015-06-12</t>
  </si>
  <si>
    <t>2017-11-29</t>
  </si>
  <si>
    <t>2018-03-13</t>
  </si>
  <si>
    <t>2016-03-28</t>
  </si>
  <si>
    <t>2016-08-31</t>
  </si>
  <si>
    <t>2017-09-12</t>
  </si>
  <si>
    <t>2020-03-20</t>
  </si>
  <si>
    <t>2015-08-10</t>
  </si>
  <si>
    <t>2014-05-23</t>
  </si>
  <si>
    <t>2020-01-16</t>
  </si>
  <si>
    <t>2016-11-11</t>
  </si>
  <si>
    <t>2016-03-21</t>
  </si>
  <si>
    <t>2017-08-16</t>
  </si>
  <si>
    <t>2014-04-28</t>
  </si>
  <si>
    <t>2019-07-22</t>
  </si>
  <si>
    <t>2019-09-23</t>
  </si>
  <si>
    <t>2014-09-01</t>
  </si>
  <si>
    <t>2016-07-15</t>
  </si>
  <si>
    <t>2019-04-08</t>
  </si>
  <si>
    <t>2017-12-06</t>
  </si>
  <si>
    <t>2018-06-27</t>
  </si>
  <si>
    <t>2013-01-29</t>
  </si>
  <si>
    <t>2017-11-06</t>
  </si>
  <si>
    <t>2015-07-14</t>
  </si>
  <si>
    <t>2018-08-23</t>
  </si>
  <si>
    <t>2019-05-08</t>
  </si>
  <si>
    <t>2014-04-23</t>
  </si>
  <si>
    <t>2016-11-16</t>
  </si>
  <si>
    <t>2019-05-05</t>
  </si>
  <si>
    <t>2015-03-31</t>
  </si>
  <si>
    <t>2016-06-20</t>
  </si>
  <si>
    <t>2018-10-11</t>
  </si>
  <si>
    <t>2015-03-12</t>
  </si>
  <si>
    <t>2019-11-01</t>
  </si>
  <si>
    <t>2015-12-28</t>
  </si>
  <si>
    <t>2015-07-16</t>
  </si>
  <si>
    <t>2016-10-21</t>
  </si>
  <si>
    <t>2019-12-23</t>
  </si>
  <si>
    <t>2014-05-15</t>
  </si>
  <si>
    <t>2014-09-19</t>
  </si>
  <si>
    <t>2014-06-03</t>
  </si>
  <si>
    <t>2016-11-01</t>
  </si>
  <si>
    <t>2020-05-14</t>
  </si>
  <si>
    <t>2015-10-14</t>
  </si>
  <si>
    <t>2017-03-20</t>
  </si>
  <si>
    <t>2018-08-29</t>
  </si>
  <si>
    <t>2018-03-22</t>
  </si>
  <si>
    <t>2018-11-26</t>
  </si>
  <si>
    <t>2014-04-16</t>
  </si>
  <si>
    <t>2016-12-15</t>
  </si>
  <si>
    <t>2016-03-23</t>
  </si>
  <si>
    <t>2019-10-25</t>
  </si>
  <si>
    <t>2020-01-14</t>
  </si>
  <si>
    <t>2016-06-03</t>
  </si>
  <si>
    <t>2015-02-10</t>
  </si>
  <si>
    <t>2017-09-05</t>
  </si>
  <si>
    <t>2016-07-13</t>
  </si>
  <si>
    <t>2015-12-17</t>
  </si>
  <si>
    <t>2017-03-23</t>
  </si>
  <si>
    <t>2017-03-13</t>
  </si>
  <si>
    <t>2017-11-16</t>
  </si>
  <si>
    <t>2020-05-06</t>
  </si>
  <si>
    <t>2019-08-22</t>
  </si>
  <si>
    <t>2018-10-24</t>
  </si>
  <si>
    <t>2019-08-02</t>
  </si>
  <si>
    <t>2019-11-05</t>
  </si>
  <si>
    <t>2020-05-18</t>
  </si>
  <si>
    <t>2016-03-15</t>
  </si>
  <si>
    <t>2018-10-18</t>
  </si>
  <si>
    <t>2017-04-20</t>
  </si>
  <si>
    <t>2017-09-25</t>
  </si>
  <si>
    <t>2019-01-15</t>
  </si>
  <si>
    <t>2020-05-29</t>
  </si>
  <si>
    <t>2014-06-27</t>
  </si>
  <si>
    <t>2017-08-22</t>
  </si>
  <si>
    <t>2018-06-29</t>
  </si>
  <si>
    <t>2019-04-18</t>
  </si>
  <si>
    <t>2020-02-19</t>
  </si>
  <si>
    <t>2016-09-02</t>
  </si>
  <si>
    <t>2019-07-19</t>
  </si>
  <si>
    <t>2016-04-11</t>
  </si>
  <si>
    <t>2015-09-15</t>
  </si>
  <si>
    <t>2016-07-05</t>
  </si>
  <si>
    <t>2017-12-25</t>
  </si>
  <si>
    <t>2019-01-08</t>
  </si>
  <si>
    <t>2020-01-03</t>
  </si>
  <si>
    <t>2020-03-10</t>
  </si>
  <si>
    <t>2016-11-24</t>
  </si>
  <si>
    <t>2019-01-11</t>
  </si>
  <si>
    <t>2019-08-16</t>
  </si>
  <si>
    <t>2020-04-03</t>
  </si>
  <si>
    <t>2018-01-10</t>
  </si>
  <si>
    <t>2018-07-31</t>
  </si>
  <si>
    <t>2014-08-15</t>
  </si>
  <si>
    <t>2017-03-14</t>
  </si>
  <si>
    <t>2015-03-18</t>
  </si>
  <si>
    <t>2019-02-19</t>
  </si>
  <si>
    <t>2017-11-27</t>
  </si>
  <si>
    <t>2020-03-09</t>
  </si>
  <si>
    <t>2017-08-31</t>
  </si>
  <si>
    <t>2018-05-04</t>
  </si>
  <si>
    <t>2015-11-13</t>
  </si>
  <si>
    <t>2015-12-18</t>
  </si>
  <si>
    <t>2016-03-07</t>
  </si>
  <si>
    <t>2014-08-05</t>
  </si>
  <si>
    <t>2014-10-20</t>
  </si>
  <si>
    <t>2014-11-18</t>
  </si>
  <si>
    <t>2015-11-24</t>
  </si>
  <si>
    <t>2015-10-19</t>
  </si>
  <si>
    <t>2016-03-18</t>
  </si>
  <si>
    <t>2016-06-28</t>
  </si>
  <si>
    <t>2017-08-11</t>
  </si>
  <si>
    <t>2019-03-06</t>
  </si>
  <si>
    <t>2019-03-15</t>
  </si>
  <si>
    <t>2012-09-24</t>
  </si>
  <si>
    <t>2013-03-28</t>
  </si>
  <si>
    <t>2014-12-01</t>
  </si>
  <si>
    <t>2019-09-03</t>
  </si>
  <si>
    <t>2015-08-12</t>
  </si>
  <si>
    <t>2017-03-24</t>
  </si>
  <si>
    <t>2019-12-17</t>
  </si>
  <si>
    <t>2020-06-30</t>
  </si>
  <si>
    <t>2019-03-04</t>
  </si>
  <si>
    <t>2015-06-16</t>
  </si>
  <si>
    <t>2018-07-19</t>
  </si>
  <si>
    <t>2018-12-13</t>
  </si>
  <si>
    <t>2019-07-12</t>
  </si>
  <si>
    <t>2019-11-06</t>
  </si>
  <si>
    <t>2015-06-15</t>
  </si>
  <si>
    <t>2018-09-27</t>
  </si>
  <si>
    <t>2018-10-16</t>
  </si>
  <si>
    <t>2017-09-18</t>
  </si>
  <si>
    <t>2016-01-26</t>
  </si>
  <si>
    <t>2017-09-27</t>
  </si>
  <si>
    <t>2016-10-31</t>
  </si>
  <si>
    <t>2018-05-07</t>
  </si>
  <si>
    <t>2020-04-01</t>
  </si>
  <si>
    <t>2016-08-04</t>
  </si>
  <si>
    <t>2017-07-24</t>
  </si>
  <si>
    <t>2017-11-15</t>
  </si>
  <si>
    <t>2018-11-12</t>
  </si>
  <si>
    <t>2019-01-21</t>
  </si>
  <si>
    <t>2018-02-07</t>
  </si>
  <si>
    <t>2019-08-09</t>
  </si>
  <si>
    <t>2019-10-30</t>
  </si>
  <si>
    <t>2015-03-24</t>
  </si>
  <si>
    <t>2018-09-10</t>
  </si>
  <si>
    <t>2019-12-24</t>
  </si>
  <si>
    <t>2018-04-19</t>
  </si>
  <si>
    <t>2017-08-18</t>
  </si>
  <si>
    <t>2017-03-01</t>
  </si>
  <si>
    <t>2014-06-20</t>
  </si>
  <si>
    <t>2018-05-08</t>
  </si>
  <si>
    <t>2019-09-04</t>
  </si>
  <si>
    <t>2014-07-30</t>
  </si>
  <si>
    <t>2019-12-19</t>
  </si>
  <si>
    <t>2020-06-02</t>
  </si>
  <si>
    <t>2020-04-02</t>
  </si>
  <si>
    <t>2014-04-14</t>
  </si>
  <si>
    <t>2019-07-05</t>
  </si>
  <si>
    <t>2014-07-28</t>
  </si>
  <si>
    <t>2015-12-23</t>
  </si>
  <si>
    <t>2017-12-07</t>
  </si>
  <si>
    <t>2012-12-11</t>
  </si>
  <si>
    <t>2020-05-07</t>
  </si>
  <si>
    <t>2014-11-26</t>
  </si>
  <si>
    <t>2018-11-08</t>
  </si>
  <si>
    <t>2020-07-21</t>
  </si>
  <si>
    <t>2020-06-09</t>
  </si>
  <si>
    <t>2019-07-24</t>
  </si>
  <si>
    <t>2018-08-08</t>
  </si>
  <si>
    <t>2017-12-28</t>
  </si>
  <si>
    <t>2019-11-11</t>
  </si>
  <si>
    <t>2020-02-13</t>
  </si>
  <si>
    <t>2014-03-18</t>
  </si>
  <si>
    <t>2017-12-15</t>
  </si>
  <si>
    <t>2020-06-04</t>
  </si>
  <si>
    <t>2014-08-19</t>
  </si>
  <si>
    <t>2015-05-12</t>
  </si>
  <si>
    <t>2016-09-01</t>
  </si>
  <si>
    <t>2016-11-25</t>
  </si>
  <si>
    <t>2018-04-17</t>
  </si>
  <si>
    <t>2018-08-24</t>
  </si>
  <si>
    <t>2019-04-15</t>
  </si>
  <si>
    <t>2019-12-05</t>
  </si>
  <si>
    <t>2015-12-30</t>
  </si>
  <si>
    <t>2018-10-12</t>
  </si>
  <si>
    <t>2019-09-17</t>
  </si>
  <si>
    <t>2019-10-22</t>
  </si>
  <si>
    <t>2019-11-21</t>
  </si>
  <si>
    <t>2018-02-09</t>
  </si>
  <si>
    <t>2012-03-13</t>
  </si>
  <si>
    <t>2019-02-28</t>
  </si>
  <si>
    <t>2017-08-04</t>
  </si>
  <si>
    <t>2017-06-26</t>
  </si>
  <si>
    <t>2014-08-26</t>
  </si>
  <si>
    <t>2018-05-14</t>
  </si>
  <si>
    <t>2016-08-16</t>
  </si>
  <si>
    <t>2016-08-18</t>
  </si>
  <si>
    <t>2018-03-06</t>
  </si>
  <si>
    <t>2018-04-20</t>
  </si>
  <si>
    <t>2018-11-27</t>
  </si>
  <si>
    <t>2019-11-08</t>
  </si>
  <si>
    <t>2019-12-09</t>
  </si>
  <si>
    <t>2016-09-13</t>
  </si>
  <si>
    <t>2017-07-17</t>
  </si>
  <si>
    <t>2015-03-27</t>
  </si>
  <si>
    <t>2019-11-25</t>
  </si>
  <si>
    <t>2017-06-22</t>
  </si>
  <si>
    <t>2019-04-30</t>
  </si>
  <si>
    <t>2017-09-21</t>
  </si>
  <si>
    <t>2019-08-07</t>
  </si>
  <si>
    <t>2015-08-11</t>
  </si>
  <si>
    <t>2016-01-06</t>
  </si>
  <si>
    <t>2014-12-02</t>
  </si>
  <si>
    <t>2017-11-23</t>
  </si>
  <si>
    <t>2019-02-25</t>
  </si>
  <si>
    <t>2016-07-21</t>
  </si>
  <si>
    <t>2017-03-15</t>
  </si>
  <si>
    <t>2015-10-28</t>
  </si>
  <si>
    <t>2016-06-07</t>
  </si>
  <si>
    <t>2015-05-22</t>
  </si>
  <si>
    <t>2015-09-17</t>
  </si>
  <si>
    <t>2016-04-18</t>
  </si>
  <si>
    <t>2020-03-17</t>
  </si>
  <si>
    <t>2017-05-26</t>
  </si>
  <si>
    <t>2017-08-29</t>
  </si>
  <si>
    <t>2015-08-28</t>
  </si>
  <si>
    <t>2019-12-27</t>
  </si>
  <si>
    <t>2018-02-08</t>
  </si>
  <si>
    <t>2019-10-10</t>
  </si>
  <si>
    <t>2012-03-27</t>
  </si>
  <si>
    <t>2019-10-23</t>
  </si>
  <si>
    <t>2012-04-25</t>
  </si>
  <si>
    <t>2017-11-22</t>
  </si>
  <si>
    <t>2015-04-22</t>
  </si>
  <si>
    <t>2016-06-01</t>
  </si>
  <si>
    <t>2018-07-18</t>
  </si>
  <si>
    <t>2014-06-13</t>
  </si>
  <si>
    <t>2007-11-07</t>
  </si>
  <si>
    <t>2015-09-09</t>
  </si>
  <si>
    <t>2018-12-10</t>
  </si>
  <si>
    <t>2020-06-29</t>
  </si>
  <si>
    <t>2016-09-21</t>
  </si>
  <si>
    <t>2019-02-27</t>
  </si>
  <si>
    <t>2019-06-05</t>
  </si>
  <si>
    <t>2020-01-21</t>
  </si>
  <si>
    <t>2016-12-23</t>
  </si>
  <si>
    <t>2016-04-13</t>
  </si>
  <si>
    <t>2016-04-22</t>
  </si>
  <si>
    <t>2015-12-03</t>
  </si>
  <si>
    <t>2015-06-17</t>
  </si>
  <si>
    <t>2016-08-23</t>
  </si>
  <si>
    <t>2014-03-25</t>
  </si>
  <si>
    <t>2014-08-08</t>
  </si>
  <si>
    <t>2016-12-29</t>
  </si>
  <si>
    <t>2015-04-03</t>
  </si>
  <si>
    <t>2020-02-27</t>
  </si>
  <si>
    <t>2016-04-19</t>
  </si>
  <si>
    <t>2017-11-14</t>
  </si>
  <si>
    <t>2018-06-19</t>
  </si>
  <si>
    <t>2019-05-31</t>
  </si>
  <si>
    <t>2016-03-14</t>
  </si>
  <si>
    <t>2018-03-23</t>
  </si>
  <si>
    <t>2017-06-12</t>
  </si>
  <si>
    <t>2020-02-25</t>
  </si>
  <si>
    <t>2015-05-27</t>
  </si>
  <si>
    <t>2018-08-14</t>
  </si>
  <si>
    <t>2013-04-18</t>
  </si>
  <si>
    <t>2017-08-30</t>
  </si>
  <si>
    <t>2018-04-25</t>
  </si>
  <si>
    <t>2018-09-04</t>
  </si>
  <si>
    <t>2019-10-16</t>
  </si>
  <si>
    <t>2019-12-16</t>
  </si>
  <si>
    <t>2017-04-21</t>
  </si>
  <si>
    <t>2019-11-29</t>
  </si>
  <si>
    <t>2018-03-15</t>
  </si>
  <si>
    <t>2016-01-27</t>
  </si>
  <si>
    <t>2017-08-14</t>
  </si>
  <si>
    <t>2020-01-02</t>
  </si>
  <si>
    <t>2015-11-17</t>
  </si>
  <si>
    <t>2014-07-21</t>
  </si>
  <si>
    <t>2019-12-06</t>
  </si>
  <si>
    <t>2016-10-17</t>
  </si>
  <si>
    <t>2016-04-25</t>
  </si>
  <si>
    <t>2018-03-12</t>
  </si>
  <si>
    <t>2018-06-26</t>
  </si>
  <si>
    <t>2017-06-29</t>
  </si>
  <si>
    <t>2018-08-09</t>
  </si>
  <si>
    <t>2020-01-15</t>
  </si>
  <si>
    <t>2016-06-24</t>
  </si>
  <si>
    <t>2019-01-02</t>
  </si>
  <si>
    <t>2018-01-18</t>
  </si>
  <si>
    <t>2018-11-21</t>
  </si>
  <si>
    <t>2019-12-20</t>
  </si>
  <si>
    <t>2014-05-14</t>
  </si>
  <si>
    <t>2015-04-29</t>
  </si>
  <si>
    <t>2014-05-27</t>
  </si>
  <si>
    <t>2018-05-23</t>
  </si>
  <si>
    <t>2006-03-28</t>
  </si>
  <si>
    <t>2007-07-17</t>
  </si>
  <si>
    <t>2019-09-11</t>
  </si>
  <si>
    <t>2011-06-27</t>
  </si>
  <si>
    <t>2016-06-06</t>
  </si>
  <si>
    <t>2010-09-28</t>
  </si>
  <si>
    <t>2014-04-15</t>
  </si>
  <si>
    <t>2019-11-26</t>
  </si>
  <si>
    <t>2019-03-11</t>
  </si>
  <si>
    <t>2016-09-23</t>
  </si>
  <si>
    <t>2017-01-06</t>
  </si>
  <si>
    <t>2018-01-31</t>
  </si>
  <si>
    <t>2016-01-19</t>
  </si>
  <si>
    <t>2016-09-14</t>
  </si>
  <si>
    <t>2014-12-03</t>
  </si>
  <si>
    <t>2014-05-16</t>
  </si>
  <si>
    <t>2017-04-14</t>
  </si>
  <si>
    <t>2014-08-01</t>
  </si>
  <si>
    <t>2016-09-28</t>
  </si>
  <si>
    <t>2016-12-07</t>
  </si>
  <si>
    <t>2020-02-17</t>
  </si>
  <si>
    <t>2019-01-07</t>
  </si>
  <si>
    <t>2018-07-16</t>
  </si>
  <si>
    <t>2017-12-12</t>
  </si>
  <si>
    <t>2016-12-27</t>
  </si>
  <si>
    <t>2016-06-14</t>
  </si>
  <si>
    <t>2020-06-22</t>
  </si>
  <si>
    <t>2017-04-17</t>
  </si>
  <si>
    <t>2019-03-22</t>
  </si>
  <si>
    <t>2020-06-05</t>
  </si>
  <si>
    <t>2018-03-27</t>
  </si>
  <si>
    <t>2018-07-26</t>
  </si>
  <si>
    <t>2017-12-04</t>
  </si>
  <si>
    <t>2018-11-01</t>
  </si>
  <si>
    <t>2019-08-05</t>
  </si>
  <si>
    <t>2017-07-12</t>
  </si>
  <si>
    <t>2017-10-16</t>
  </si>
  <si>
    <t>2018-09-14</t>
  </si>
  <si>
    <t>2018-01-15</t>
  </si>
  <si>
    <t>2016-07-29</t>
  </si>
  <si>
    <t>2016-12-06</t>
  </si>
  <si>
    <t>2017-04-12</t>
  </si>
  <si>
    <t>2013-10-18</t>
  </si>
  <si>
    <t>2019-04-01</t>
  </si>
  <si>
    <t>2018-06-15</t>
  </si>
  <si>
    <t>2019-02-18</t>
  </si>
  <si>
    <t>2017-04-11</t>
  </si>
  <si>
    <t>2016-10-25</t>
  </si>
  <si>
    <t>2020-05-09</t>
  </si>
  <si>
    <t>2015-05-19</t>
  </si>
  <si>
    <t>2019-08-27</t>
  </si>
  <si>
    <t>2014-06-16</t>
  </si>
  <si>
    <t>2018-06-07</t>
  </si>
  <si>
    <t>2018-09-18</t>
  </si>
  <si>
    <t>2018-11-14</t>
  </si>
  <si>
    <t>2014-03-12</t>
  </si>
  <si>
    <t>2014-11-27</t>
  </si>
  <si>
    <t>2016-04-06</t>
  </si>
  <si>
    <t>2017-11-28</t>
  </si>
  <si>
    <t>2019-06-06</t>
  </si>
  <si>
    <t>2016-01-11</t>
  </si>
  <si>
    <t>2016-12-13</t>
  </si>
  <si>
    <t>2015-03-13</t>
  </si>
  <si>
    <t>2016-03-30</t>
  </si>
  <si>
    <t>2015-12-24</t>
  </si>
  <si>
    <t>2016-08-24</t>
  </si>
  <si>
    <t>2016-08-05</t>
  </si>
  <si>
    <t>2017-01-16</t>
  </si>
  <si>
    <t>2019-03-29</t>
  </si>
  <si>
    <t>2018-09-17</t>
  </si>
  <si>
    <t>2014-03-17</t>
  </si>
  <si>
    <t>2015-11-04</t>
  </si>
  <si>
    <t>2017-07-28</t>
  </si>
  <si>
    <t>2019-04-11</t>
  </si>
  <si>
    <t>2019-08-21</t>
  </si>
  <si>
    <t>2019-06-17</t>
  </si>
  <si>
    <t>2017-09-13</t>
  </si>
  <si>
    <t>2017-05-23</t>
  </si>
  <si>
    <t>2017-11-20</t>
  </si>
  <si>
    <t>2014-06-19</t>
  </si>
  <si>
    <t>2019-08-08</t>
  </si>
  <si>
    <t>2020-04-14</t>
  </si>
  <si>
    <t>2017-06-09</t>
  </si>
  <si>
    <t>2017-11-02</t>
  </si>
  <si>
    <t>2017-04-10</t>
  </si>
  <si>
    <t>2016-04-12</t>
  </si>
  <si>
    <t>2017-08-25</t>
  </si>
  <si>
    <t>2016-11-28</t>
  </si>
  <si>
    <t>2014-03-10</t>
  </si>
  <si>
    <t>2015-04-23</t>
  </si>
  <si>
    <t>2018-03-14</t>
  </si>
  <si>
    <t>2018-01-22</t>
  </si>
  <si>
    <t>2018-11-09</t>
  </si>
  <si>
    <t>2018-07-12</t>
  </si>
  <si>
    <t>2017-11-30</t>
  </si>
  <si>
    <t>2018-06-28</t>
  </si>
  <si>
    <t>2019-06-26</t>
  </si>
  <si>
    <t>2016-02-19</t>
  </si>
  <si>
    <t>2019-03-13</t>
  </si>
  <si>
    <t>2017-10-25</t>
  </si>
  <si>
    <t>2014-07-09</t>
  </si>
  <si>
    <t>2017-09-04</t>
  </si>
  <si>
    <t>2019-02-12</t>
  </si>
  <si>
    <t>2016-11-21</t>
  </si>
  <si>
    <t>2016-01-18</t>
  </si>
  <si>
    <t>2017-10-09</t>
  </si>
  <si>
    <t>2016-08-17</t>
  </si>
  <si>
    <t>2017-07-31</t>
  </si>
  <si>
    <t>2018-05-24</t>
  </si>
  <si>
    <t>2017-06-02</t>
  </si>
  <si>
    <t>2015-01-19</t>
  </si>
  <si>
    <t>2016-05-17</t>
  </si>
  <si>
    <t>2019-05-29</t>
  </si>
  <si>
    <t>2018-09-30</t>
  </si>
  <si>
    <t>2016-04-29</t>
  </si>
  <si>
    <t>2014-11-05</t>
  </si>
  <si>
    <t>2014-12-26</t>
  </si>
  <si>
    <t>2016-05-10</t>
  </si>
  <si>
    <t>2016-09-22</t>
  </si>
  <si>
    <t>2017-12-19</t>
  </si>
  <si>
    <t>2018-08-13</t>
  </si>
  <si>
    <t>2019-03-12</t>
  </si>
  <si>
    <t>2017-04-19</t>
  </si>
  <si>
    <t>2017-12-26</t>
  </si>
  <si>
    <t>2019-07-23</t>
  </si>
  <si>
    <t>2015-02-09</t>
  </si>
  <si>
    <t>2017-10-26</t>
  </si>
  <si>
    <t>2018-02-13</t>
  </si>
  <si>
    <t>2015-06-23</t>
  </si>
  <si>
    <t>2016-05-12</t>
  </si>
  <si>
    <t>2016-11-03</t>
  </si>
  <si>
    <t>2018-02-06</t>
  </si>
  <si>
    <t>2016-09-07</t>
  </si>
  <si>
    <t>2020-04-07</t>
  </si>
  <si>
    <t>2015-01-29</t>
  </si>
  <si>
    <t>2019-04-09</t>
  </si>
  <si>
    <t>2015-10-27</t>
  </si>
  <si>
    <t>2019-11-04</t>
  </si>
  <si>
    <t>2019-11-22</t>
  </si>
  <si>
    <t>2016-01-20</t>
  </si>
  <si>
    <t>2020-02-18</t>
  </si>
  <si>
    <t>2017-05-25</t>
  </si>
  <si>
    <t>2020-01-06</t>
  </si>
  <si>
    <t>2019-09-27</t>
  </si>
  <si>
    <t>2015-08-13</t>
  </si>
  <si>
    <t>2020-01-19</t>
  </si>
  <si>
    <t>2016-07-20</t>
  </si>
  <si>
    <t>2018-04-16</t>
  </si>
  <si>
    <t>2014-09-23</t>
  </si>
  <si>
    <t>2016-11-10</t>
  </si>
  <si>
    <t>2018-03-07</t>
  </si>
  <si>
    <t>2018-08-01</t>
  </si>
  <si>
    <t>2020-02-21</t>
  </si>
  <si>
    <t>2016-09-05</t>
  </si>
  <si>
    <t>2019-01-03</t>
  </si>
  <si>
    <t>2019-04-17</t>
  </si>
  <si>
    <t>2019-09-16</t>
  </si>
  <si>
    <t>2019-01-04</t>
  </si>
  <si>
    <t>2020-07-15</t>
  </si>
  <si>
    <t>2019-02-01</t>
  </si>
  <si>
    <t>2015-06-01</t>
  </si>
  <si>
    <t>2014-09-25</t>
  </si>
  <si>
    <t>2018-07-17</t>
  </si>
  <si>
    <t>2016-10-10</t>
  </si>
  <si>
    <t>2016-05-25</t>
  </si>
  <si>
    <t>2020-01-07</t>
  </si>
  <si>
    <t>2016-11-23</t>
  </si>
  <si>
    <t>2020-03-31</t>
  </si>
  <si>
    <t>2013-03-29</t>
  </si>
  <si>
    <t>2019-02-15</t>
  </si>
  <si>
    <t>2017-09-30</t>
  </si>
  <si>
    <t>2017-08-01</t>
  </si>
  <si>
    <t>2018-08-15</t>
  </si>
  <si>
    <t>2017-06-30</t>
  </si>
  <si>
    <t>2014-04-08</t>
  </si>
  <si>
    <t>2019-08-12</t>
  </si>
  <si>
    <t>2018-05-25</t>
  </si>
  <si>
    <t>2014-05-30</t>
  </si>
  <si>
    <t>2014-03-21</t>
  </si>
  <si>
    <t>2015-04-07</t>
  </si>
  <si>
    <t>2015-12-04</t>
  </si>
  <si>
    <t>2015-08-25</t>
  </si>
  <si>
    <t>2016-08-09</t>
  </si>
  <si>
    <t>2016-11-02</t>
  </si>
  <si>
    <t>2016-10-14</t>
  </si>
  <si>
    <t>2018-07-25</t>
  </si>
  <si>
    <t>2016-12-08</t>
  </si>
  <si>
    <t>2017-10-12</t>
  </si>
  <si>
    <t>2018-08-02</t>
  </si>
  <si>
    <t>2014-11-19</t>
  </si>
  <si>
    <t>2015-07-20</t>
  </si>
  <si>
    <t>2014-05-29</t>
  </si>
  <si>
    <t>2014-09-15</t>
  </si>
  <si>
    <t>2019-04-16</t>
  </si>
  <si>
    <t>2015-10-29</t>
  </si>
  <si>
    <t>2016-04-21</t>
  </si>
  <si>
    <t>2019-05-15</t>
  </si>
  <si>
    <t>2020-04-21</t>
  </si>
  <si>
    <t>2018-07-10</t>
  </si>
  <si>
    <t>2019-05-07</t>
  </si>
  <si>
    <t>2015-04-10</t>
  </si>
  <si>
    <t>2018-09-13</t>
  </si>
  <si>
    <t>2018-05-30</t>
  </si>
  <si>
    <t>2014-04-18</t>
  </si>
  <si>
    <t>2016-09-30</t>
  </si>
  <si>
    <t>2013-03-06</t>
  </si>
  <si>
    <t>2018-10-08</t>
  </si>
  <si>
    <t>2018-08-28</t>
  </si>
  <si>
    <t>2016-03-16</t>
  </si>
  <si>
    <t>2014-05-22</t>
  </si>
  <si>
    <t>2020-02-26</t>
  </si>
  <si>
    <t>2017-12-08</t>
  </si>
  <si>
    <t>2019-08-06</t>
  </si>
  <si>
    <t>2020-07-23</t>
  </si>
  <si>
    <t>2016-09-20</t>
  </si>
  <si>
    <t>2015-09-02</t>
  </si>
  <si>
    <t>2017-06-20</t>
  </si>
  <si>
    <t>2014-08-27</t>
  </si>
  <si>
    <t>2017-07-25</t>
  </si>
  <si>
    <t>2018-07-24</t>
  </si>
  <si>
    <t>2016-07-25</t>
  </si>
  <si>
    <t>2015-12-21</t>
  </si>
  <si>
    <t>2014-08-25</t>
  </si>
  <si>
    <t>2016-07-26</t>
  </si>
  <si>
    <t>2017-12-27</t>
  </si>
  <si>
    <t>2019-06-25</t>
  </si>
  <si>
    <t>2017-12-29</t>
  </si>
  <si>
    <t>2016-07-14</t>
  </si>
  <si>
    <t>2018-06-14</t>
  </si>
  <si>
    <t>2020-05-15</t>
  </si>
  <si>
    <t>2014-11-11</t>
  </si>
  <si>
    <t>2018-07-27</t>
  </si>
  <si>
    <t>2019-06-10</t>
  </si>
  <si>
    <t>2016-09-29</t>
  </si>
  <si>
    <t>2016-08-29</t>
  </si>
  <si>
    <t>2016-03-02</t>
  </si>
  <si>
    <t>2016-07-12</t>
  </si>
  <si>
    <t>2017-05-11</t>
  </si>
  <si>
    <t>2012-07-09</t>
  </si>
  <si>
    <t>2016-08-19</t>
  </si>
  <si>
    <t>2020-05-13</t>
  </si>
  <si>
    <t>2018-09-12</t>
  </si>
  <si>
    <t>2019-07-03</t>
  </si>
  <si>
    <t>2016-03-31</t>
  </si>
  <si>
    <t>2015-10-23</t>
  </si>
  <si>
    <t>2020-07-14</t>
  </si>
  <si>
    <t>2016-08-15</t>
  </si>
  <si>
    <t>2015-03-23</t>
  </si>
  <si>
    <t>2017-09-26</t>
  </si>
  <si>
    <t>2015-12-25</t>
  </si>
  <si>
    <t>2019-11-12</t>
  </si>
  <si>
    <t>2016-06-23</t>
  </si>
  <si>
    <t>2016-05-16</t>
  </si>
  <si>
    <t>2017-11-10</t>
  </si>
  <si>
    <t>2017-03-31</t>
  </si>
  <si>
    <t>2018-07-05</t>
  </si>
  <si>
    <t>2014-03-26</t>
  </si>
  <si>
    <t>2014-09-10</t>
  </si>
  <si>
    <t>2018-11-06</t>
  </si>
  <si>
    <t>2014-10-22</t>
  </si>
  <si>
    <t>2016-05-09</t>
  </si>
  <si>
    <t>2019-06-20</t>
  </si>
  <si>
    <t>2018-11-07</t>
  </si>
  <si>
    <t>2014-11-17</t>
  </si>
  <si>
    <t>2012-11-30</t>
  </si>
  <si>
    <t>2018-10-22</t>
  </si>
  <si>
    <t>2016-12-20</t>
  </si>
  <si>
    <t>2017-03-08</t>
  </si>
  <si>
    <t>2015-05-20</t>
  </si>
  <si>
    <t>2014-04-01</t>
  </si>
  <si>
    <t>2017-07-19</t>
  </si>
  <si>
    <t>2019-10-14</t>
  </si>
  <si>
    <t>2017-02-27</t>
  </si>
  <si>
    <t>2017-05-02</t>
  </si>
  <si>
    <t>2016-07-22</t>
  </si>
  <si>
    <t>2012-12-31</t>
  </si>
  <si>
    <t>2017-03-02</t>
  </si>
  <si>
    <t>2017-03-03</t>
  </si>
  <si>
    <t>2016-04-26</t>
  </si>
  <si>
    <t>2016-01-29</t>
  </si>
  <si>
    <t>2016-12-01</t>
  </si>
  <si>
    <t>2013-03-11</t>
  </si>
  <si>
    <t>2016-05-06</t>
  </si>
  <si>
    <t>2019-06-19</t>
  </si>
  <si>
    <t>2016-08-01</t>
  </si>
  <si>
    <t>2015-04-16</t>
  </si>
  <si>
    <t>2006-07-31</t>
  </si>
  <si>
    <t>2008-06-18</t>
  </si>
  <si>
    <t>2018-06-06</t>
  </si>
  <si>
    <t>2015-09-11</t>
  </si>
  <si>
    <t>2014-09-09</t>
  </si>
  <si>
    <t>2015-03-06</t>
  </si>
  <si>
    <t>2019-02-21</t>
  </si>
  <si>
    <t>2016-06-30</t>
  </si>
  <si>
    <t>2019-09-29</t>
  </si>
  <si>
    <t>2015-09-30</t>
  </si>
  <si>
    <t>2015-06-30</t>
  </si>
  <si>
    <t>2015-01-26</t>
  </si>
  <si>
    <t>2018-08-20</t>
  </si>
  <si>
    <t>2020-05-25</t>
  </si>
  <si>
    <t>2018-05-11</t>
  </si>
  <si>
    <t>2014-09-22</t>
  </si>
  <si>
    <t>2016-11-09</t>
  </si>
  <si>
    <t>2018-12-11</t>
  </si>
  <si>
    <t>2016-01-05</t>
  </si>
  <si>
    <t>2018-06-22</t>
  </si>
  <si>
    <t>2014-06-30</t>
  </si>
  <si>
    <t>2015-11-30</t>
  </si>
  <si>
    <t>2015-09-28</t>
  </si>
  <si>
    <t>2019-07-10</t>
  </si>
  <si>
    <t>2016-10-18</t>
  </si>
  <si>
    <t>2018-05-29</t>
  </si>
  <si>
    <t>2018-05-16</t>
  </si>
  <si>
    <t>2019-12-12</t>
  </si>
  <si>
    <t>2016-07-07</t>
  </si>
  <si>
    <t>2017-01-20</t>
  </si>
  <si>
    <t>2011-04-12</t>
  </si>
  <si>
    <t>2014-08-21</t>
  </si>
  <si>
    <t>2014-12-31</t>
  </si>
  <si>
    <t>2018-05-22</t>
  </si>
  <si>
    <t>2019-06-18</t>
  </si>
  <si>
    <t>2014-03-06</t>
  </si>
  <si>
    <t>2016-01-14</t>
  </si>
  <si>
    <t>2020-02-05</t>
  </si>
  <si>
    <t>2007-09-06</t>
  </si>
  <si>
    <t>2011-04-27</t>
  </si>
  <si>
    <t>2015-11-18</t>
  </si>
  <si>
    <t>2019-05-22</t>
  </si>
  <si>
    <t>2015-01-20</t>
  </si>
  <si>
    <t>2016-06-02</t>
  </si>
  <si>
    <t>2016-10-19</t>
  </si>
  <si>
    <t>2015-11-10</t>
  </si>
  <si>
    <t>2014-12-05</t>
  </si>
  <si>
    <t>2019-09-30</t>
  </si>
  <si>
    <t>2018-07-11</t>
  </si>
  <si>
    <t>2016-01-08</t>
  </si>
  <si>
    <t>2017-11-13</t>
  </si>
  <si>
    <t>2014-02-28</t>
  </si>
  <si>
    <t>2017-01-11</t>
  </si>
  <si>
    <t>2017-07-14</t>
  </si>
  <si>
    <t>2012-11-20</t>
  </si>
  <si>
    <t>2014-04-04</t>
  </si>
  <si>
    <t>2014-08-11</t>
  </si>
  <si>
    <t>2015-03-09</t>
  </si>
  <si>
    <t>2016-06-22</t>
  </si>
  <si>
    <t>2014-07-07</t>
  </si>
  <si>
    <t>2018-06-25</t>
  </si>
  <si>
    <t>2016-09-12</t>
  </si>
  <si>
    <t>2016-05-19</t>
  </si>
  <si>
    <t>2013-08-14</t>
  </si>
  <si>
    <t>2015-05-21</t>
  </si>
  <si>
    <t>2012-12-17</t>
  </si>
  <si>
    <t>2015-06-11</t>
  </si>
  <si>
    <t>2017-07-10</t>
  </si>
  <si>
    <t>2016-05-18</t>
  </si>
  <si>
    <t>2016-06-16</t>
  </si>
  <si>
    <t>2018-02-24</t>
  </si>
  <si>
    <t>2015-12-22</t>
  </si>
  <si>
    <t>2015-12-07</t>
  </si>
  <si>
    <t>2012-10-24</t>
  </si>
  <si>
    <t>2014-10-29</t>
  </si>
  <si>
    <t>2017-12-20</t>
  </si>
  <si>
    <t>2018-04-09</t>
  </si>
  <si>
    <t>2016-06-27</t>
  </si>
  <si>
    <t>2016-05-26</t>
  </si>
  <si>
    <t>2016-11-15</t>
  </si>
  <si>
    <t>2017-04-06</t>
  </si>
  <si>
    <t>2015-06-18</t>
  </si>
  <si>
    <t>2014-06-23</t>
  </si>
  <si>
    <t>2014-12-22</t>
  </si>
  <si>
    <t>2017-02-17</t>
  </si>
  <si>
    <t>2015-06-08</t>
  </si>
  <si>
    <t>2012-05-24</t>
  </si>
  <si>
    <t>2020-05-26</t>
  </si>
  <si>
    <t>2016-05-11</t>
  </si>
  <si>
    <t>2018-07-09</t>
  </si>
  <si>
    <t>2013-04-25</t>
  </si>
  <si>
    <t>2015-04-17</t>
  </si>
  <si>
    <t>2015-05-18</t>
  </si>
  <si>
    <t>2012-01-18</t>
  </si>
  <si>
    <t>2013-01-28</t>
  </si>
  <si>
    <t>2015-02-11</t>
  </si>
  <si>
    <t>2014-09-17</t>
  </si>
  <si>
    <t>2016-04-08</t>
  </si>
  <si>
    <t>2016-03-01</t>
  </si>
  <si>
    <t>2006-05-19</t>
  </si>
  <si>
    <t>2019-11-19</t>
  </si>
  <si>
    <t>2015-01-05</t>
  </si>
  <si>
    <t>2017-11-09</t>
  </si>
  <si>
    <t>2014-08-20</t>
  </si>
  <si>
    <t>2014-07-25</t>
  </si>
  <si>
    <t>2007-02-15</t>
  </si>
  <si>
    <t>2020-04-26</t>
  </si>
  <si>
    <t>2006-06-29</t>
  </si>
  <si>
    <t>2016-10-12</t>
  </si>
  <si>
    <t>2016-07-11</t>
  </si>
  <si>
    <t>2018-06-01</t>
  </si>
  <si>
    <t>2019-12-31</t>
  </si>
  <si>
    <t>2016-07-04</t>
  </si>
  <si>
    <t>2017-05-24</t>
  </si>
  <si>
    <t>2014-08-07</t>
  </si>
  <si>
    <t>2007-08-09</t>
  </si>
  <si>
    <t>2018-05-10</t>
  </si>
  <si>
    <t>2017-01-05</t>
  </si>
  <si>
    <t>2014-07-17</t>
  </si>
  <si>
    <t>2011-03-09</t>
  </si>
  <si>
    <t>2015-05-04</t>
  </si>
  <si>
    <t>2017-06-15</t>
  </si>
  <si>
    <t>2018-06-08</t>
  </si>
  <si>
    <t>2016-08-12</t>
  </si>
  <si>
    <t>2019-07-11</t>
  </si>
  <si>
    <t>2016-05-27</t>
  </si>
  <si>
    <t>2018-07-02</t>
  </si>
  <si>
    <t>2015-03-16</t>
  </si>
  <si>
    <t>2014-12-04</t>
  </si>
  <si>
    <t>2014-05-05</t>
  </si>
  <si>
    <t>2014-03-19</t>
  </si>
  <si>
    <t>2014-06-25</t>
  </si>
  <si>
    <t>2015-11-20</t>
  </si>
  <si>
    <t>2014-09-02</t>
  </si>
  <si>
    <t>2017-01-24</t>
  </si>
  <si>
    <t>2015-03-17</t>
  </si>
  <si>
    <t>2016-12-02</t>
  </si>
  <si>
    <t>2017-03-28</t>
  </si>
  <si>
    <t>2015-07-06</t>
  </si>
  <si>
    <t>2017-05-10</t>
  </si>
  <si>
    <t>2019-10-09</t>
  </si>
  <si>
    <t>2017-02-22</t>
  </si>
  <si>
    <t>2013-10-16</t>
  </si>
  <si>
    <t>2014-12-30</t>
  </si>
  <si>
    <t>2017-05-04</t>
  </si>
  <si>
    <t>2019-10-08</t>
  </si>
  <si>
    <t>2014-05-21</t>
  </si>
  <si>
    <t>2015-09-24</t>
  </si>
  <si>
    <t>2011-11-23</t>
  </si>
  <si>
    <t>2013-11-26</t>
  </si>
  <si>
    <t>2017-01-12</t>
  </si>
  <si>
    <t>2019-05-28</t>
  </si>
  <si>
    <t>2013-02-26</t>
  </si>
  <si>
    <t>2015-07-10</t>
  </si>
  <si>
    <t>2014-11-07</t>
  </si>
  <si>
    <t>2013-02-22</t>
  </si>
  <si>
    <t>2014-07-24</t>
  </si>
  <si>
    <t>2012-12-03</t>
  </si>
  <si>
    <t>2014-10-21</t>
  </si>
  <si>
    <t>2014-03-13</t>
  </si>
  <si>
    <t>2011-04-14</t>
  </si>
  <si>
    <t>2017-03-09</t>
  </si>
  <si>
    <t>2016-12-12</t>
  </si>
  <si>
    <t>2014-09-12</t>
  </si>
  <si>
    <t>2014-10-16</t>
  </si>
  <si>
    <t>2015-02-06</t>
  </si>
  <si>
    <t>2015-03-19</t>
  </si>
  <si>
    <t>2016-09-09</t>
  </si>
  <si>
    <t>2013-04-16</t>
  </si>
  <si>
    <t>2015-08-05</t>
  </si>
  <si>
    <t>2020-07-27</t>
  </si>
  <si>
    <t>2014-11-03</t>
  </si>
  <si>
    <t>2014-12-08</t>
  </si>
  <si>
    <t>2018-04-11</t>
  </si>
  <si>
    <t>2017-06-01</t>
  </si>
  <si>
    <t>2015-01-21</t>
  </si>
  <si>
    <t>2017-06-14</t>
  </si>
  <si>
    <t>2017-06-28</t>
  </si>
  <si>
    <t>2017-03-16</t>
  </si>
  <si>
    <t>2018-10-15</t>
  </si>
  <si>
    <t>2016-08-03</t>
  </si>
  <si>
    <t>2014-07-16</t>
  </si>
  <si>
    <t>2015-06-24</t>
  </si>
  <si>
    <t>2016-06-13</t>
  </si>
  <si>
    <t>2014-11-14</t>
  </si>
  <si>
    <t>2017-03-06</t>
  </si>
  <si>
    <t>2014-03-27</t>
  </si>
  <si>
    <t>2016-04-07</t>
  </si>
  <si>
    <t>2016-12-28</t>
  </si>
  <si>
    <t>2019-02-13</t>
  </si>
  <si>
    <t>2017-02-16</t>
  </si>
  <si>
    <t>2017-05-16</t>
  </si>
  <si>
    <t>2017-06-05</t>
  </si>
  <si>
    <t>2016-09-27</t>
  </si>
  <si>
    <t>2015-04-14</t>
  </si>
  <si>
    <t>2018-07-06</t>
  </si>
  <si>
    <t>2015-03-30</t>
  </si>
  <si>
    <t>2015-11-23</t>
  </si>
  <si>
    <t>2014-05-28</t>
  </si>
  <si>
    <t>2016-11-30</t>
  </si>
  <si>
    <t>2014-05-12</t>
  </si>
  <si>
    <t>2015-07-31</t>
  </si>
  <si>
    <t>2014-11-12</t>
  </si>
  <si>
    <t>2014-05-19</t>
  </si>
  <si>
    <t>2018-01-16</t>
  </si>
  <si>
    <t>2015-11-06</t>
  </si>
  <si>
    <t>2019-07-09</t>
  </si>
  <si>
    <t>2016-11-07</t>
  </si>
  <si>
    <t>2006-04-28</t>
  </si>
  <si>
    <t>2019-09-10</t>
  </si>
  <si>
    <t>2019-02-14</t>
  </si>
  <si>
    <t>2015-06-26</t>
  </si>
  <si>
    <t>2014-10-30</t>
  </si>
  <si>
    <t>2014-07-15</t>
  </si>
  <si>
    <t>2014-12-11</t>
  </si>
  <si>
    <t>2014-07-18</t>
  </si>
  <si>
    <t>2011-12-13</t>
  </si>
  <si>
    <t>2014-11-25</t>
  </si>
  <si>
    <t>2013-01-18</t>
  </si>
  <si>
    <t>2007-05-14</t>
  </si>
  <si>
    <t>2015-04-28</t>
  </si>
  <si>
    <t>2015-12-31</t>
  </si>
  <si>
    <t>2017-06-13</t>
  </si>
  <si>
    <t>2019-08-01</t>
  </si>
  <si>
    <t>2014-05-20</t>
  </si>
  <si>
    <t>2018-01-29</t>
  </si>
  <si>
    <t>2017-02-13</t>
  </si>
  <si>
    <t>2015-04-08</t>
  </si>
  <si>
    <t>2018-02-11</t>
  </si>
  <si>
    <t>2014-06-17</t>
  </si>
  <si>
    <t>2019-05-13</t>
  </si>
  <si>
    <t>2016-05-30</t>
  </si>
  <si>
    <t>2017-05-03</t>
  </si>
  <si>
    <t>2017-03-29</t>
  </si>
  <si>
    <t>否</t>
    <phoneticPr fontId="1" type="noConversion"/>
  </si>
  <si>
    <t>最新面值</t>
    <phoneticPr fontId="1" type="noConversion"/>
  </si>
  <si>
    <t>是否为关注公司</t>
    <phoneticPr fontId="1" type="noConversion"/>
  </si>
  <si>
    <t>032000204.IB</t>
  </si>
  <si>
    <t>20滁州同创PPN001</t>
  </si>
  <si>
    <t>2020-08-26</t>
  </si>
  <si>
    <t>032000395.IB</t>
  </si>
  <si>
    <t>20港兴港投PPN003</t>
  </si>
  <si>
    <t>2020-08-17</t>
  </si>
  <si>
    <t>郑州航空港兴港投资集团有限公司</t>
  </si>
  <si>
    <t>032000422.IB</t>
  </si>
  <si>
    <t>20融和融资PPN002</t>
  </si>
  <si>
    <t>2020-08-24</t>
  </si>
  <si>
    <t>中电投融和融资租赁有限公司</t>
  </si>
  <si>
    <t>032000530.IB</t>
  </si>
  <si>
    <t>20太湖旅业PPN001</t>
  </si>
  <si>
    <t>2020-08-21</t>
  </si>
  <si>
    <t>苏州太湖旅业发展有限公司</t>
  </si>
  <si>
    <t>032000533.IB</t>
  </si>
  <si>
    <t>20湖州高新PPN001</t>
  </si>
  <si>
    <t>2020-08-10</t>
  </si>
  <si>
    <t>湖州莫干山高新集团有限公司</t>
  </si>
  <si>
    <t>032000589.IB</t>
  </si>
  <si>
    <t>20瓯海新城PPN002</t>
  </si>
  <si>
    <t>2020-08-25</t>
  </si>
  <si>
    <t>032000668.IB</t>
  </si>
  <si>
    <t>032000673.IB</t>
  </si>
  <si>
    <t>20西安航天PPN001</t>
  </si>
  <si>
    <t>2020-08-14</t>
  </si>
  <si>
    <t>2020-08-06</t>
  </si>
  <si>
    <t>032000683.IB</t>
  </si>
  <si>
    <t>20大榭开发PPN001</t>
  </si>
  <si>
    <t>2020-08-05</t>
  </si>
  <si>
    <t>032000684.IB</t>
  </si>
  <si>
    <t>20嘉善国资PPN002</t>
  </si>
  <si>
    <t>032000686.IB</t>
  </si>
  <si>
    <t>20新乡投资PPN003</t>
  </si>
  <si>
    <t>2020-08-07</t>
  </si>
  <si>
    <t>032000687.IB</t>
  </si>
  <si>
    <t>20嘉公路PPN001</t>
  </si>
  <si>
    <t>嘉兴市高等级公路投资有限公司</t>
  </si>
  <si>
    <t>032000688.IB</t>
  </si>
  <si>
    <t>20世博土地PPN001</t>
  </si>
  <si>
    <t>032000689.IB</t>
  </si>
  <si>
    <t>20建湖城投PPN003</t>
  </si>
  <si>
    <t>032000690.IB</t>
  </si>
  <si>
    <t>20晋江建投PPN003</t>
  </si>
  <si>
    <t>032000691.IB</t>
  </si>
  <si>
    <t>20电建地产PPN001</t>
  </si>
  <si>
    <t>032000692.IB</t>
  </si>
  <si>
    <t>20桐乡城投PPN001</t>
  </si>
  <si>
    <t>2020-08-12</t>
  </si>
  <si>
    <t>032000693.IB</t>
  </si>
  <si>
    <t>20江宁交通PPN004</t>
  </si>
  <si>
    <t>南京江宁交通建设集团有限公司</t>
  </si>
  <si>
    <t>032000695.IB</t>
  </si>
  <si>
    <t>20兰州建投PPN005</t>
  </si>
  <si>
    <t>2020-08-11</t>
  </si>
  <si>
    <t>032000696.IB</t>
  </si>
  <si>
    <t>20中盛投资PPN001</t>
  </si>
  <si>
    <t>032000697.IB</t>
  </si>
  <si>
    <t>20淮安开发PPN003</t>
  </si>
  <si>
    <t>032000698.IB</t>
  </si>
  <si>
    <t>20德阳经开PPN001</t>
  </si>
  <si>
    <t>032000699.IB</t>
  </si>
  <si>
    <t>20宁国经开PPN001</t>
  </si>
  <si>
    <t>2020-08-13</t>
  </si>
  <si>
    <t>032000700.IB</t>
  </si>
  <si>
    <t>20邯郸交建PPN005</t>
  </si>
  <si>
    <t>032000701.IB</t>
  </si>
  <si>
    <t>20桐庐国资PPN001</t>
  </si>
  <si>
    <t>中航国际租赁有限公司</t>
  </si>
  <si>
    <t>032000703.IB</t>
  </si>
  <si>
    <t>20沛县城投PPN002</t>
  </si>
  <si>
    <t>032000706.IB</t>
  </si>
  <si>
    <t>20武侯产业PPN003</t>
  </si>
  <si>
    <t>032000707.IB</t>
  </si>
  <si>
    <t>20金东城投PPN001</t>
  </si>
  <si>
    <t>032000708.IB</t>
  </si>
  <si>
    <t>20铁建大桥PPN002</t>
  </si>
  <si>
    <t>中国铁建大桥工程局集团有限公司</t>
  </si>
  <si>
    <t>032000709.IB</t>
  </si>
  <si>
    <t>20兰州城投PPN004</t>
  </si>
  <si>
    <t>032000710.IB</t>
  </si>
  <si>
    <t>20潞安PPN005</t>
  </si>
  <si>
    <t>032000711.IB</t>
  </si>
  <si>
    <t>20大足工业PPN002</t>
  </si>
  <si>
    <t>032000712.IB</t>
  </si>
  <si>
    <t>20重庆物流PPN001</t>
  </si>
  <si>
    <t>032000713.IB</t>
  </si>
  <si>
    <t>20惠民城建PPN002</t>
  </si>
  <si>
    <t>032000714.IB</t>
  </si>
  <si>
    <t>20溧阳城建PPN001</t>
  </si>
  <si>
    <t>032000715.IB</t>
  </si>
  <si>
    <t>20黄石城投PPN003</t>
  </si>
  <si>
    <t>032000716.IB</t>
  </si>
  <si>
    <t>20济宁中区PPN001</t>
  </si>
  <si>
    <t>032000717.IB</t>
  </si>
  <si>
    <t>20遂宁柔刚PPN001</t>
  </si>
  <si>
    <t>2020-08-18</t>
  </si>
  <si>
    <t>032000718.IB</t>
  </si>
  <si>
    <t>20南京浦口PPN006</t>
  </si>
  <si>
    <t>032000719.IB</t>
  </si>
  <si>
    <t>20兴蜀投资PPN001</t>
  </si>
  <si>
    <t>2020-08-20</t>
  </si>
  <si>
    <t>032000721.IB</t>
  </si>
  <si>
    <t>20相城交投PPN001</t>
  </si>
  <si>
    <t>032000723.IB</t>
  </si>
  <si>
    <t>20钱投集团PPN001</t>
  </si>
  <si>
    <t>杭州市钱江新城投资集团有限公司</t>
  </si>
  <si>
    <t>032000724.IB</t>
  </si>
  <si>
    <t>20润城资产PPN001</t>
  </si>
  <si>
    <t>032000725.IB</t>
  </si>
  <si>
    <t>20华电租赁PPN002</t>
  </si>
  <si>
    <t>华电融资租赁有限公司</t>
  </si>
  <si>
    <t>032000726.IB</t>
  </si>
  <si>
    <t>20开福城投PPN001</t>
  </si>
  <si>
    <t>032000727.IB</t>
  </si>
  <si>
    <t>20临淄公资PPN001</t>
  </si>
  <si>
    <t>032000728.IB</t>
  </si>
  <si>
    <t>20南浔交投PPN001</t>
  </si>
  <si>
    <t>湖州南浔交通水利投资建设集团有限公司</t>
  </si>
  <si>
    <t>032000730.IB</t>
  </si>
  <si>
    <t>20郴投集团PPN003</t>
  </si>
  <si>
    <t>032000731.IB</t>
  </si>
  <si>
    <t>20青岛海洋PPN001</t>
  </si>
  <si>
    <t>032000733.IB</t>
  </si>
  <si>
    <t>20邵阳城投PPN003</t>
  </si>
  <si>
    <t>032000734.IB</t>
  </si>
  <si>
    <t>20山煤PPN004</t>
  </si>
  <si>
    <t>032000735.IB</t>
  </si>
  <si>
    <t>20重庆临空PPN001</t>
  </si>
  <si>
    <t>032000736.IB</t>
  </si>
  <si>
    <t>20仁寿视高PPN001</t>
  </si>
  <si>
    <t>2020-08-27</t>
  </si>
  <si>
    <t>032000737.IB</t>
  </si>
  <si>
    <t>20太原国投PPN002</t>
  </si>
  <si>
    <t>2020-08-28</t>
  </si>
  <si>
    <t>032000738.IB</t>
  </si>
  <si>
    <t>20相城交投PPN002</t>
  </si>
  <si>
    <t>032000739.IB</t>
  </si>
  <si>
    <t>20徐州新盛PPN004</t>
  </si>
  <si>
    <t>032000740.IB</t>
  </si>
  <si>
    <t>20巩义国资PPN001</t>
  </si>
  <si>
    <t>032000741.IB</t>
  </si>
  <si>
    <t>20乌经开PPN001</t>
  </si>
  <si>
    <t>032000742.IB</t>
  </si>
  <si>
    <t>20张家经开PPN001</t>
  </si>
  <si>
    <t>江苏省张家港经济开发区实业总公司</t>
  </si>
  <si>
    <t>032000743.IB</t>
  </si>
  <si>
    <t>20江阴城投PPN006</t>
  </si>
  <si>
    <t>032000744.IB</t>
  </si>
  <si>
    <t>20丁字湾PPN002</t>
  </si>
  <si>
    <t>032000745.IB</t>
  </si>
  <si>
    <t>20西安航建PPN001</t>
  </si>
  <si>
    <t>西安航空城建设发展(集团)有限公司</t>
  </si>
  <si>
    <t>032000746.IB</t>
  </si>
  <si>
    <t>20建发地产PPN003</t>
  </si>
  <si>
    <t>032000747.IB</t>
  </si>
  <si>
    <t>20武侯资本PPN001</t>
  </si>
  <si>
    <t>成都武侯资本投资管理集团有限公司</t>
  </si>
  <si>
    <t>032000748.IB</t>
  </si>
  <si>
    <t>20眉山发展PPN001</t>
  </si>
  <si>
    <t>032000751.IB</t>
  </si>
  <si>
    <t>20镇江城建PPN003</t>
  </si>
  <si>
    <t>032000752.IB</t>
  </si>
  <si>
    <t>20诸暨国资PPN001</t>
  </si>
  <si>
    <t>032000753.IB</t>
  </si>
  <si>
    <t>20幸庄建设PPN001</t>
  </si>
  <si>
    <t>江苏幸庄建设发展集团有限公司</t>
  </si>
  <si>
    <t>032000755.IB</t>
  </si>
  <si>
    <t>20西安高新PPN004</t>
  </si>
  <si>
    <t>2020-08-31</t>
  </si>
  <si>
    <t>032000757.IB</t>
  </si>
  <si>
    <t>20泰州鑫泰PPN001</t>
  </si>
  <si>
    <t>032000758.IB</t>
  </si>
  <si>
    <t>20南通沿海PPN001</t>
  </si>
  <si>
    <t>032000759.IB</t>
  </si>
  <si>
    <t>20成都开投PPN003</t>
  </si>
  <si>
    <t>成都经开国投集团有限公司</t>
  </si>
  <si>
    <t>032000760.IB</t>
  </si>
  <si>
    <t>20邯郸交建PPN006</t>
  </si>
  <si>
    <t>032000761.IB</t>
  </si>
  <si>
    <t>20兰州城投PPN005</t>
  </si>
  <si>
    <t>032000762.IB</t>
  </si>
  <si>
    <t>20成都工投PPN002</t>
  </si>
  <si>
    <t>032000763.IB</t>
  </si>
  <si>
    <t>20盐城高新PPN004</t>
  </si>
  <si>
    <t>032000764.IB</t>
  </si>
  <si>
    <t>20滇池投资PPN001</t>
  </si>
  <si>
    <t>032000765.IB</t>
  </si>
  <si>
    <t>20西岸旅游PPN001</t>
  </si>
  <si>
    <t>青岛西海岸旅游投资集团有限公司</t>
  </si>
  <si>
    <t>032000766.IB</t>
  </si>
  <si>
    <t>20华发实业PPN001</t>
  </si>
  <si>
    <t>珠海华发实业股份有限公司</t>
  </si>
  <si>
    <t>042000332.IB</t>
  </si>
  <si>
    <t>20桂铁投CP001</t>
  </si>
  <si>
    <t>2020-08-04</t>
  </si>
  <si>
    <t>042000333.IB</t>
  </si>
  <si>
    <t>20曹妃国控CP001</t>
  </si>
  <si>
    <t>042000334.IB</t>
  </si>
  <si>
    <t>20津地铁CP001</t>
  </si>
  <si>
    <t>042000335.IB</t>
  </si>
  <si>
    <t>20阳煤CP012</t>
  </si>
  <si>
    <t>042000336.IB</t>
  </si>
  <si>
    <t>20山西文旅CP002</t>
  </si>
  <si>
    <t>042000337.IB</t>
  </si>
  <si>
    <t>20威海产投CP001</t>
  </si>
  <si>
    <t>042000338.IB</t>
  </si>
  <si>
    <t>20镇江交通CP003</t>
  </si>
  <si>
    <t>042000339.IB</t>
  </si>
  <si>
    <t>20天富CP002</t>
  </si>
  <si>
    <t>042000340.IB</t>
  </si>
  <si>
    <t>20宿迁新城CP001</t>
  </si>
  <si>
    <t>042000341.IB</t>
  </si>
  <si>
    <t>20晋能CP004</t>
  </si>
  <si>
    <t>042000342.IB</t>
  </si>
  <si>
    <t>20水利十四CP002</t>
  </si>
  <si>
    <t>中国水利水电第十四工程局有限公司</t>
  </si>
  <si>
    <t>042000344.IB</t>
  </si>
  <si>
    <t>20烟台港CP002</t>
  </si>
  <si>
    <t>烟台港集团有限公司</t>
  </si>
  <si>
    <t>042000345.IB</t>
  </si>
  <si>
    <t>20天津轨交CP003</t>
  </si>
  <si>
    <t>天津轨道交通集团有限公司</t>
  </si>
  <si>
    <t>042000346.IB</t>
  </si>
  <si>
    <t>20深圳水务CP003</t>
  </si>
  <si>
    <t>深圳市水务(集团)有限公司</t>
  </si>
  <si>
    <t>042000347.IB</t>
  </si>
  <si>
    <t>20山煤CP003</t>
  </si>
  <si>
    <t>042000348.IB</t>
  </si>
  <si>
    <t>20荆门城建CP001</t>
  </si>
  <si>
    <t>2020-08-19</t>
  </si>
  <si>
    <t>042000349.IB</t>
  </si>
  <si>
    <t>20津城建CP005</t>
  </si>
  <si>
    <t>042000350.IB</t>
  </si>
  <si>
    <t>20山东公用CP002</t>
  </si>
  <si>
    <t>042000351.IB</t>
  </si>
  <si>
    <t>20乐清国投CP001</t>
  </si>
  <si>
    <t>042000352.IB</t>
  </si>
  <si>
    <t>20阳煤CP013</t>
  </si>
  <si>
    <t>042000353.IB</t>
  </si>
  <si>
    <t>20泰州滨江CP001</t>
  </si>
  <si>
    <t>042000354.IB</t>
  </si>
  <si>
    <t>20常高新CP001</t>
  </si>
  <si>
    <t>042000355.IB</t>
  </si>
  <si>
    <t>20良渚文化CP001</t>
  </si>
  <si>
    <t>042000356.IB</t>
  </si>
  <si>
    <t>20江宁科学CP001</t>
  </si>
  <si>
    <t>042000357.IB</t>
  </si>
  <si>
    <t>20闽漳龙CP003</t>
  </si>
  <si>
    <t>042000358.IB</t>
  </si>
  <si>
    <t>20赣州城投CP002</t>
  </si>
  <si>
    <t>042000359.IB</t>
  </si>
  <si>
    <t>20深圳机场CP002</t>
  </si>
  <si>
    <t>深圳市机场(集团)有限公司</t>
  </si>
  <si>
    <t>042000360.IB</t>
  </si>
  <si>
    <t>20江北新城CP001</t>
  </si>
  <si>
    <t>042000361.IB</t>
  </si>
  <si>
    <t>20山煤CP002</t>
  </si>
  <si>
    <t>042000362.IB</t>
  </si>
  <si>
    <t>20九江城投CP001</t>
  </si>
  <si>
    <t>042000363.IB</t>
  </si>
  <si>
    <t>20新疆能源CP001</t>
  </si>
  <si>
    <t>042000364.IB</t>
  </si>
  <si>
    <t>20长电CP002</t>
  </si>
  <si>
    <t>中国长江电力股份有限公司</t>
  </si>
  <si>
    <t>042000365.IB</t>
  </si>
  <si>
    <t>20瀚瑞投资CP002</t>
  </si>
  <si>
    <t>042000366.IB</t>
  </si>
  <si>
    <t>20盐城高新CP002</t>
  </si>
  <si>
    <t>042000367.IB</t>
  </si>
  <si>
    <t>20鹰潭国控CP002</t>
  </si>
  <si>
    <t>042000368.IB</t>
  </si>
  <si>
    <t>20潼南城投CP001</t>
  </si>
  <si>
    <t>042000369.IB</t>
  </si>
  <si>
    <t>20柳州投资CP002</t>
  </si>
  <si>
    <t>042000370.IB</t>
  </si>
  <si>
    <t>20磁湖高新CP002</t>
  </si>
  <si>
    <t>042000371.IB</t>
  </si>
  <si>
    <t>20昌吉州CP002</t>
  </si>
  <si>
    <t>昌吉州国有资产投资经营集团有限公司</t>
  </si>
  <si>
    <t>042000372.IB</t>
  </si>
  <si>
    <t>20栖霞建设CP002</t>
  </si>
  <si>
    <t>042000373.IB</t>
  </si>
  <si>
    <t>20芜湖经开CP001</t>
  </si>
  <si>
    <t>042000374.IB</t>
  </si>
  <si>
    <t>20新希望CP001</t>
  </si>
  <si>
    <t>042000375.IB</t>
  </si>
  <si>
    <t>20阳煤CP014</t>
  </si>
  <si>
    <t>042000376.IB</t>
  </si>
  <si>
    <t>20金海投资CP001</t>
  </si>
  <si>
    <t>江苏金海投资有限公司</t>
  </si>
  <si>
    <t>042000377.IB</t>
  </si>
  <si>
    <t>20昆钢CP001</t>
  </si>
  <si>
    <t>042000378.IB</t>
  </si>
  <si>
    <t>20新都香城CP001</t>
  </si>
  <si>
    <t>042000379.IB</t>
  </si>
  <si>
    <t>20西宁城投CP002</t>
  </si>
  <si>
    <t>042000380.IB</t>
  </si>
  <si>
    <t>20恒力CP001</t>
  </si>
  <si>
    <t>102000805.IB</t>
  </si>
  <si>
    <t>20高教投资MTN001</t>
  </si>
  <si>
    <t>102000988.IB</t>
  </si>
  <si>
    <t>20中国工艺MTN001</t>
  </si>
  <si>
    <t>中国工艺集团有限公司</t>
  </si>
  <si>
    <t>102001072.IB</t>
  </si>
  <si>
    <t>20渝中国资MTN001</t>
  </si>
  <si>
    <t>102001139.IB</t>
  </si>
  <si>
    <t>20光大水务MTN001</t>
  </si>
  <si>
    <t>中国光大水务有限公司</t>
  </si>
  <si>
    <t>102001207.IB</t>
  </si>
  <si>
    <t>20邳州润城MTN001</t>
  </si>
  <si>
    <t>102001226.IB</t>
  </si>
  <si>
    <t>20凤凰传媒MTN002</t>
  </si>
  <si>
    <t>102001251.IB</t>
  </si>
  <si>
    <t>20六合国资MTN001</t>
  </si>
  <si>
    <t>102001253.IB</t>
  </si>
  <si>
    <t>20云能投MTN004</t>
  </si>
  <si>
    <t>102001296.IB</t>
  </si>
  <si>
    <t>20四川发电MTN001</t>
  </si>
  <si>
    <t>大唐四川发电有限公司</t>
  </si>
  <si>
    <t>102001334.IB</t>
  </si>
  <si>
    <t>20郫国投MTN001</t>
  </si>
  <si>
    <t>102001457.IB</t>
  </si>
  <si>
    <t>20昆山交通MTN001</t>
  </si>
  <si>
    <t>102001458.IB</t>
  </si>
  <si>
    <t>20盐城城南MTN002</t>
  </si>
  <si>
    <t>102001459.IB</t>
  </si>
  <si>
    <t>20鄂长投MTN002</t>
  </si>
  <si>
    <t>湖北省长江产业投资集团有限公司</t>
  </si>
  <si>
    <t>102001460.IB</t>
  </si>
  <si>
    <t>20长春轨交MTN004</t>
  </si>
  <si>
    <t>102001462.IB</t>
  </si>
  <si>
    <t>20晋能MTN010</t>
  </si>
  <si>
    <t>102001464.IB</t>
  </si>
  <si>
    <t>20河南交规MTN001</t>
  </si>
  <si>
    <t>河南省交通规划设计研究院股份有限公司</t>
  </si>
  <si>
    <t>102001466.IB</t>
  </si>
  <si>
    <t>20沪建工MTN001</t>
  </si>
  <si>
    <t>上海建工集团股份有限公司</t>
  </si>
  <si>
    <t>102001467.IB</t>
  </si>
  <si>
    <t>20平顶发展MTN001</t>
  </si>
  <si>
    <t>102001468.IB</t>
  </si>
  <si>
    <t>20红豆MTN002</t>
  </si>
  <si>
    <t>102001469.IB</t>
  </si>
  <si>
    <t>20荣盛地产MTN002</t>
  </si>
  <si>
    <t>102001470.IB</t>
  </si>
  <si>
    <t>20蓉城轨交MTN005</t>
  </si>
  <si>
    <t>成都轨道交通集团有限公司</t>
  </si>
  <si>
    <t>102001471.IB</t>
  </si>
  <si>
    <t>20河钢集MTN009</t>
  </si>
  <si>
    <t>102001472.IB</t>
  </si>
  <si>
    <t>20江北新区MTN002</t>
  </si>
  <si>
    <t>南京江北新区产业投资集团有限公司</t>
  </si>
  <si>
    <t>102001473.IB</t>
  </si>
  <si>
    <t>20鲁黄金MTN003</t>
  </si>
  <si>
    <t>山东黄金集团有限公司</t>
  </si>
  <si>
    <t>102001474.IB</t>
  </si>
  <si>
    <t>20潞安MTN005</t>
  </si>
  <si>
    <t>102001475.IB</t>
  </si>
  <si>
    <t>20首钢MTN005</t>
  </si>
  <si>
    <t>首钢集团有限公司</t>
  </si>
  <si>
    <t>102001477.IB</t>
  </si>
  <si>
    <t>20新余城建MTN001</t>
  </si>
  <si>
    <t>102001478.IB</t>
  </si>
  <si>
    <t>20义乌国资MTN003</t>
  </si>
  <si>
    <t>义乌市国有资本运营有限公司</t>
  </si>
  <si>
    <t>102001481.IB</t>
  </si>
  <si>
    <t>20迪荡新投MTN001</t>
  </si>
  <si>
    <t>102001482.IB</t>
  </si>
  <si>
    <t>20武汉旅游MTN001</t>
  </si>
  <si>
    <t>102001483.IB</t>
  </si>
  <si>
    <t>20北辰科技MTN002</t>
  </si>
  <si>
    <t>102001484.IB</t>
  </si>
  <si>
    <t>20中建材集MTN004</t>
  </si>
  <si>
    <t>中国建材集团有限公司</t>
  </si>
  <si>
    <t>102001485.IB</t>
  </si>
  <si>
    <t>20豫交投MTN003</t>
  </si>
  <si>
    <t>河南交通投资集团有限公司</t>
  </si>
  <si>
    <t>102001486.IB</t>
  </si>
  <si>
    <t>20渝两江MTN002</t>
  </si>
  <si>
    <t>重庆两江新区开发投资集团有限公司</t>
  </si>
  <si>
    <t>102001487.IB</t>
  </si>
  <si>
    <t>20新希望MTN002</t>
  </si>
  <si>
    <t>102001488.IB</t>
  </si>
  <si>
    <t>20西南水泥MTN001</t>
  </si>
  <si>
    <t>102001489.IB</t>
  </si>
  <si>
    <t>20山西文旅MTN002</t>
  </si>
  <si>
    <t>102001490.IB</t>
  </si>
  <si>
    <t>20广晟MTN003</t>
  </si>
  <si>
    <t>广东省广晟资产经营有限公司</t>
  </si>
  <si>
    <t>102001491.IB</t>
  </si>
  <si>
    <t>20鄞城MTN002</t>
  </si>
  <si>
    <t>102001492.IB</t>
  </si>
  <si>
    <t>20京文投MTN002</t>
  </si>
  <si>
    <t>北京市文化投资发展集团有限责任公司</t>
  </si>
  <si>
    <t>102001493.IB</t>
  </si>
  <si>
    <t>20大唐山东MTN003</t>
  </si>
  <si>
    <t>102001494.IB</t>
  </si>
  <si>
    <t>20浙江机场MTN002</t>
  </si>
  <si>
    <t>浙江省机场集团有限公司</t>
  </si>
  <si>
    <t>102001495.IB</t>
  </si>
  <si>
    <t>20温氏食品MTN001</t>
  </si>
  <si>
    <t>温氏食品集团股份有限公司</t>
  </si>
  <si>
    <t>102001496.IB</t>
  </si>
  <si>
    <t>20顺德投资MTN001</t>
  </si>
  <si>
    <t>102001497.IB</t>
  </si>
  <si>
    <t>20崇左城投MTN001</t>
  </si>
  <si>
    <t>102001498.IB</t>
  </si>
  <si>
    <t>20深圳资本MTN001</t>
  </si>
  <si>
    <t>深圳市资本运营集团有限公司</t>
  </si>
  <si>
    <t>102001499.IB</t>
  </si>
  <si>
    <t>20苏新国资MTN001</t>
  </si>
  <si>
    <t>苏州高新国有资产经营管理集团有限公司</t>
  </si>
  <si>
    <t>102001502.IB</t>
  </si>
  <si>
    <t>20天津港MTN002</t>
  </si>
  <si>
    <t>102001503.IB</t>
  </si>
  <si>
    <t>20晋焦煤MTN006</t>
  </si>
  <si>
    <t>山西焦煤集团有限责任公司</t>
  </si>
  <si>
    <t>102001504.IB</t>
  </si>
  <si>
    <t>20金地MTN003</t>
  </si>
  <si>
    <t>金地(集团)股份有限公司</t>
  </si>
  <si>
    <t>102001506.IB</t>
  </si>
  <si>
    <t>20华侨城MTN003</t>
  </si>
  <si>
    <t>华侨城集团有限公司</t>
  </si>
  <si>
    <t>102001507.IB</t>
  </si>
  <si>
    <t>20晋煤MTN014</t>
  </si>
  <si>
    <t>102001508.IB</t>
  </si>
  <si>
    <t>20阳煤MTN007</t>
  </si>
  <si>
    <t>102001509.IB</t>
  </si>
  <si>
    <t>20建发集MTN003</t>
  </si>
  <si>
    <t>厦门建发集团有限公司</t>
  </si>
  <si>
    <t>102001510.IB</t>
  </si>
  <si>
    <t>20西安浐灞MTN001</t>
  </si>
  <si>
    <t>102001512.IB</t>
  </si>
  <si>
    <t>20常高新MTN002</t>
  </si>
  <si>
    <t>102001513.IB</t>
  </si>
  <si>
    <t>20淮南建发MTN002</t>
  </si>
  <si>
    <t>102001514.IB</t>
  </si>
  <si>
    <t>20巨化MTN001</t>
  </si>
  <si>
    <t>102001515.IB</t>
  </si>
  <si>
    <t>20鲁黄金MTN004</t>
  </si>
  <si>
    <t>102001516.IB</t>
  </si>
  <si>
    <t>20信达地产MTN002</t>
  </si>
  <si>
    <t>102001517.IB</t>
  </si>
  <si>
    <t>20广弘交通MTN001</t>
  </si>
  <si>
    <t>徐州市广弘交通建设发展有限公司</t>
  </si>
  <si>
    <t>102001518.IB</t>
  </si>
  <si>
    <t>20新盛投资MTN001</t>
  </si>
  <si>
    <t>102001519.IB</t>
  </si>
  <si>
    <t>20义乌国资MTN004</t>
  </si>
  <si>
    <t>102001521.IB</t>
  </si>
  <si>
    <t>20镇国投MTN002</t>
  </si>
  <si>
    <t>102001522.IB</t>
  </si>
  <si>
    <t>20隆博投资MTN001</t>
  </si>
  <si>
    <t>102001523.IB</t>
  </si>
  <si>
    <t>20蒙高新MTN001</t>
  </si>
  <si>
    <t>内蒙古高新控股有限公司</t>
  </si>
  <si>
    <t>102001524.IB</t>
  </si>
  <si>
    <t>20贵州高速MTN001</t>
  </si>
  <si>
    <t>102001525.IB</t>
  </si>
  <si>
    <t>20津城建MTN009</t>
  </si>
  <si>
    <t>102001526.IB</t>
  </si>
  <si>
    <t>20连云交通MTN001</t>
  </si>
  <si>
    <t>102001527.IB</t>
  </si>
  <si>
    <t>20远东租赁MTN004</t>
  </si>
  <si>
    <t>102001528.IB</t>
  </si>
  <si>
    <t>20沪信投MTN001</t>
  </si>
  <si>
    <t>上海市信息投资股份有限公司</t>
  </si>
  <si>
    <t>102001529.IB</t>
  </si>
  <si>
    <t>20江宁经开MTN002</t>
  </si>
  <si>
    <t>102001530.IB</t>
  </si>
  <si>
    <t>20光明房产MTN003</t>
  </si>
  <si>
    <t>102001531.IB</t>
  </si>
  <si>
    <t>20益阳交投MTN001</t>
  </si>
  <si>
    <t>102001532.IB</t>
  </si>
  <si>
    <t>20越秀交通MTN002</t>
  </si>
  <si>
    <t>越秀交通基建有限公司</t>
  </si>
  <si>
    <t>102001533.IB</t>
  </si>
  <si>
    <t>20龙岩投资MTN001</t>
  </si>
  <si>
    <t>102001534.IB</t>
  </si>
  <si>
    <t>20蓉城轨交MTN006</t>
  </si>
  <si>
    <t>102001536.IB</t>
  </si>
  <si>
    <t>20厦港务MTN004</t>
  </si>
  <si>
    <t>厦门港务控股集团有限公司</t>
  </si>
  <si>
    <t>102001537.IB</t>
  </si>
  <si>
    <t>20中广核MTN003</t>
  </si>
  <si>
    <t>中国广核集团有限公司</t>
  </si>
  <si>
    <t>102001538.IB</t>
  </si>
  <si>
    <t>20怡亚通MTN001</t>
  </si>
  <si>
    <t>102001539.IB</t>
  </si>
  <si>
    <t>20中煤集团MTN001</t>
  </si>
  <si>
    <t>中国中煤能源集团有限公司</t>
  </si>
  <si>
    <t>102001541.IB</t>
  </si>
  <si>
    <t>20邕水务MTN001</t>
  </si>
  <si>
    <t>南宁建宁水务投资集团有限责任公司</t>
  </si>
  <si>
    <t>102001542.IB</t>
  </si>
  <si>
    <t>20平安租赁MTN003</t>
  </si>
  <si>
    <t>平安国际融资租赁有限公司</t>
  </si>
  <si>
    <t>102001543.IB</t>
  </si>
  <si>
    <t>20泰达投资MTN001</t>
  </si>
  <si>
    <t>102001544.IB</t>
  </si>
  <si>
    <t>20金融街资MTN001</t>
  </si>
  <si>
    <t>北京金融街资本运营中心</t>
  </si>
  <si>
    <t>102001545.IB</t>
  </si>
  <si>
    <t>20天津轨交MTN002</t>
  </si>
  <si>
    <t>102001546.IB</t>
  </si>
  <si>
    <t>20陕延油MTN004</t>
  </si>
  <si>
    <t>陕西延长石油(集团)有限责任公司</t>
  </si>
  <si>
    <t>102001547.IB</t>
  </si>
  <si>
    <t>20平煤化MTN004</t>
  </si>
  <si>
    <t>102001548.IB</t>
  </si>
  <si>
    <t>20鲁能源MTN005</t>
  </si>
  <si>
    <t>山东能源集团有限公司</t>
  </si>
  <si>
    <t>102001549.IB</t>
  </si>
  <si>
    <t>20德达城建MTN002</t>
  </si>
  <si>
    <t>102001550.IB</t>
  </si>
  <si>
    <t>20荆门城投MTN002</t>
  </si>
  <si>
    <t>102001551.IB</t>
  </si>
  <si>
    <t>20越秀租赁MTN001</t>
  </si>
  <si>
    <t>广州越秀融资租赁有限公司</t>
  </si>
  <si>
    <t>102001552.IB</t>
  </si>
  <si>
    <t>20华电MTN005</t>
  </si>
  <si>
    <t>中国华电集团有限公司</t>
  </si>
  <si>
    <t>102001554.IB</t>
  </si>
  <si>
    <t>20晋能MTN011</t>
  </si>
  <si>
    <t>102001555.IB</t>
  </si>
  <si>
    <t>20锡产业MTN002</t>
  </si>
  <si>
    <t>无锡产业发展集团有限公司</t>
  </si>
  <si>
    <t>102001556.IB</t>
  </si>
  <si>
    <t>20鑫泰MTN001</t>
  </si>
  <si>
    <t>102001557.IB</t>
  </si>
  <si>
    <t>20川铁投MTN001</t>
  </si>
  <si>
    <t>四川省铁路产业投资集团有限责任公司</t>
  </si>
  <si>
    <t>102001558.IB</t>
  </si>
  <si>
    <t>20申迪MTN002</t>
  </si>
  <si>
    <t>102001559.IB</t>
  </si>
  <si>
    <t>20商丘发展MTN002</t>
  </si>
  <si>
    <t>102001560.IB</t>
  </si>
  <si>
    <t>20潞安MTN006</t>
  </si>
  <si>
    <t>102001561.IB</t>
  </si>
  <si>
    <t>20南京滨江MTN001</t>
  </si>
  <si>
    <t>102001562.IB</t>
  </si>
  <si>
    <t>20浏阳现代MTN001</t>
  </si>
  <si>
    <t>102001563.IB</t>
  </si>
  <si>
    <t>20华润MTN001</t>
  </si>
  <si>
    <t>华润股份有限公司</t>
  </si>
  <si>
    <t>102001564.IB</t>
  </si>
  <si>
    <t>20华能MTN003</t>
  </si>
  <si>
    <t>华能国际电力股份有限公司</t>
  </si>
  <si>
    <t>102001566.IB</t>
  </si>
  <si>
    <t>20苏轨交MTN002</t>
  </si>
  <si>
    <t>苏州市轨道交通集团有限公司</t>
  </si>
  <si>
    <t>102001567.IB</t>
  </si>
  <si>
    <t>20渝城投MTN001</t>
  </si>
  <si>
    <t>中央汇金投资有限责任公司</t>
  </si>
  <si>
    <t>102001569.IB</t>
  </si>
  <si>
    <t>20汇金MTN009B</t>
  </si>
  <si>
    <t>102001570.IB</t>
  </si>
  <si>
    <t>20苏国资MTN001</t>
  </si>
  <si>
    <t>苏州工业园区国有资产控股发展有限公司</t>
  </si>
  <si>
    <t>102001571.IB</t>
  </si>
  <si>
    <t>20星河实业MTN001</t>
  </si>
  <si>
    <t>102001572.IB</t>
  </si>
  <si>
    <t>20渝医药MTN001</t>
  </si>
  <si>
    <t>重庆医药(集团)股份有限公司</t>
  </si>
  <si>
    <t>102001573.IB</t>
  </si>
  <si>
    <t>20盐城国投MTN003</t>
  </si>
  <si>
    <t>102001574.IB</t>
  </si>
  <si>
    <t>20豫能化MTN002</t>
  </si>
  <si>
    <t>102001575.IB</t>
  </si>
  <si>
    <t>20思明国控MTN003</t>
  </si>
  <si>
    <t>102001576.IB</t>
  </si>
  <si>
    <t>20镇江城建MTN004</t>
  </si>
  <si>
    <t>102001577.IB</t>
  </si>
  <si>
    <t>20三峡平湖MTN001</t>
  </si>
  <si>
    <t>102001578.IB</t>
  </si>
  <si>
    <t>20招商蛇口MTN002A</t>
  </si>
  <si>
    <t>招商局蛇口工业区控股股份有限公司</t>
  </si>
  <si>
    <t>102001579.IB</t>
  </si>
  <si>
    <t>20招商蛇口MTN002B</t>
  </si>
  <si>
    <t>102001580.IB</t>
  </si>
  <si>
    <t>20渝两江MTN003</t>
  </si>
  <si>
    <t>102001581.IB</t>
  </si>
  <si>
    <t>20海盐国资MTN003</t>
  </si>
  <si>
    <t>102001584.IB</t>
  </si>
  <si>
    <t>20闽建工MTN003</t>
  </si>
  <si>
    <t>102001585.IB</t>
  </si>
  <si>
    <t>20晋江产投MTN001</t>
  </si>
  <si>
    <t>102001586.IB</t>
  </si>
  <si>
    <t>20宁沪高MTN001</t>
  </si>
  <si>
    <t>102001587.IB</t>
  </si>
  <si>
    <t>20晋能MTN012</t>
  </si>
  <si>
    <t>102001588.IB</t>
  </si>
  <si>
    <t>20景国资MTN003</t>
  </si>
  <si>
    <t>景德镇市国资运营投资控股集团有限责任公司</t>
  </si>
  <si>
    <t>102001590.IB</t>
  </si>
  <si>
    <t>20石交投MTN001</t>
  </si>
  <si>
    <t>102001591.IB</t>
  </si>
  <si>
    <t>20津城建MTN010</t>
  </si>
  <si>
    <t>102001592.IB</t>
  </si>
  <si>
    <t>20运城城投MTN002</t>
  </si>
  <si>
    <t>102001593.IB</t>
  </si>
  <si>
    <t>20诚通控股MTN001A</t>
  </si>
  <si>
    <t>102001594.IB</t>
  </si>
  <si>
    <t>20诚通控股MTN001B</t>
  </si>
  <si>
    <t>102001595.IB</t>
  </si>
  <si>
    <t>20中交建MTN001</t>
  </si>
  <si>
    <t>中国交通建设股份有限公司</t>
  </si>
  <si>
    <t>102001596.IB</t>
  </si>
  <si>
    <t>20安踏体育MTN001</t>
  </si>
  <si>
    <t>安踏体育用品有限公司</t>
  </si>
  <si>
    <t>102001597.IB</t>
  </si>
  <si>
    <t>20空港兴城MTN002</t>
  </si>
  <si>
    <t>102001598.IB</t>
  </si>
  <si>
    <t>20宜兴城投MTN001</t>
  </si>
  <si>
    <t>102001600.IB</t>
  </si>
  <si>
    <t>20望城城投MTN001</t>
  </si>
  <si>
    <t>102001601.IB</t>
  </si>
  <si>
    <t>20银川通联MTN002</t>
  </si>
  <si>
    <t>102001602.IB</t>
  </si>
  <si>
    <t>20中节能MTN003</t>
  </si>
  <si>
    <t>102001603.IB</t>
  </si>
  <si>
    <t>20淮安新城MTN003</t>
  </si>
  <si>
    <t>102001604.IB</t>
  </si>
  <si>
    <t>20光大嘉宝MTN002</t>
  </si>
  <si>
    <t>102001605.IB</t>
  </si>
  <si>
    <t>20苏国资MTN002</t>
  </si>
  <si>
    <t>102001606.IB</t>
  </si>
  <si>
    <t>20阳煤MTN008</t>
  </si>
  <si>
    <t>102001608.IB</t>
  </si>
  <si>
    <t>20西安高新MTN009</t>
  </si>
  <si>
    <t>102001609.IB</t>
  </si>
  <si>
    <t>20中广核MTN004</t>
  </si>
  <si>
    <t>102001610.IB</t>
  </si>
  <si>
    <t>20大唐山东MTN001</t>
  </si>
  <si>
    <t>102001611.IB</t>
  </si>
  <si>
    <t>20金华交投MTN001</t>
  </si>
  <si>
    <t>金华市交通投资集团有限公司</t>
  </si>
  <si>
    <t>102001614.IB</t>
  </si>
  <si>
    <t>20金科地产MTN002</t>
  </si>
  <si>
    <t>102001615.IB</t>
  </si>
  <si>
    <t>20株洲城建MTN002</t>
  </si>
  <si>
    <t>102001616.IB</t>
  </si>
  <si>
    <t>20首旅MTN004</t>
  </si>
  <si>
    <t>北京首都旅游集团有限责任公司</t>
  </si>
  <si>
    <t>102001617.IB</t>
  </si>
  <si>
    <t>20中交城投MTN002</t>
  </si>
  <si>
    <t>102001618.IB</t>
  </si>
  <si>
    <t>20湛江建投MTN001</t>
  </si>
  <si>
    <t>102001619.IB</t>
  </si>
  <si>
    <t>20三明交建MTN001</t>
  </si>
  <si>
    <t>102001620.IB</t>
  </si>
  <si>
    <t>20天津经开MTN003</t>
  </si>
  <si>
    <t>102001621.IB</t>
  </si>
  <si>
    <t>20淮北建投MTN002</t>
  </si>
  <si>
    <t>102001622.IB</t>
  </si>
  <si>
    <t>20恒天MTN001</t>
  </si>
  <si>
    <t>102001623.IB</t>
  </si>
  <si>
    <t>20淮安国投MTN001</t>
  </si>
  <si>
    <t>102001624.IB</t>
  </si>
  <si>
    <t>20河钢集MTN010</t>
  </si>
  <si>
    <t>102001625.IB</t>
  </si>
  <si>
    <t>20南新建总MTN002</t>
  </si>
  <si>
    <t>102001626.IB</t>
  </si>
  <si>
    <t>20久事MTN001</t>
  </si>
  <si>
    <t>上海久事(集团)有限公司</t>
  </si>
  <si>
    <t>102001627.IB</t>
  </si>
  <si>
    <t>20济南轨交MTN001</t>
  </si>
  <si>
    <t>济南轨道交通集团有限公司</t>
  </si>
  <si>
    <t>102001628.IB</t>
  </si>
  <si>
    <t>20晋能MTN013</t>
  </si>
  <si>
    <t>102001629.IB</t>
  </si>
  <si>
    <t>20椒江国资MTN001</t>
  </si>
  <si>
    <t>102001630.IB</t>
  </si>
  <si>
    <t>20赣铁投MTN001</t>
  </si>
  <si>
    <t>江西省铁路投资集团有限责任公司</t>
  </si>
  <si>
    <t>102001631.IB</t>
  </si>
  <si>
    <t>20锡公用MTN001</t>
  </si>
  <si>
    <t>102001632.IB</t>
  </si>
  <si>
    <t>20建发集MTN004</t>
  </si>
  <si>
    <t>102001633.IB</t>
  </si>
  <si>
    <t>20盐城高新MTN001</t>
  </si>
  <si>
    <t>102001635.IB</t>
  </si>
  <si>
    <t>20兆润投资MTN002</t>
  </si>
  <si>
    <t>苏州工业园区兆润投资控股集团有限公司</t>
  </si>
  <si>
    <t>102001636.IB</t>
  </si>
  <si>
    <t>20京能电力MTN001</t>
  </si>
  <si>
    <t>北京京能电力股份有限公司</t>
  </si>
  <si>
    <t>102001637.IB</t>
  </si>
  <si>
    <t>20邹城资产MTN001</t>
  </si>
  <si>
    <t>102001639.IB</t>
  </si>
  <si>
    <t>20南安市贸MTN001</t>
  </si>
  <si>
    <t>102001640.IB</t>
  </si>
  <si>
    <t>20广核电力MTN001</t>
  </si>
  <si>
    <t>中国广核电力股份有限公司</t>
  </si>
  <si>
    <t>102001641.IB</t>
  </si>
  <si>
    <t>20中铝集MTN002</t>
  </si>
  <si>
    <t>中国铝业集团有限公司</t>
  </si>
  <si>
    <t>102001642.IB</t>
  </si>
  <si>
    <t>20兆润投资MTN001</t>
  </si>
  <si>
    <t>102001643.IB</t>
  </si>
  <si>
    <t>20江北新城MTN001</t>
  </si>
  <si>
    <t>102001646.IB</t>
  </si>
  <si>
    <t>20成华旧城MTN001</t>
  </si>
  <si>
    <t>成都成华旧城改造投资有限责任公司</t>
  </si>
  <si>
    <t>102001650.IB</t>
  </si>
  <si>
    <t>20川能投MTN002A</t>
  </si>
  <si>
    <t>四川省能源投资集团有限责任公司</t>
  </si>
  <si>
    <t>102001651.IB</t>
  </si>
  <si>
    <t>20川能投MTN002B</t>
  </si>
  <si>
    <t>102001652.IB</t>
  </si>
  <si>
    <t>20晋江国资MTN002</t>
  </si>
  <si>
    <t>晋江市国有资本投资运营有限责任公司</t>
  </si>
  <si>
    <t>102001653.IB</t>
  </si>
  <si>
    <t>20华发集团MTN001</t>
  </si>
  <si>
    <t>珠海华发集团有限公司</t>
  </si>
  <si>
    <t>102001654.IB</t>
  </si>
  <si>
    <t>20佛慈医药(疫情防控债)MTN001</t>
  </si>
  <si>
    <t>兰州佛慈医药产业发展集团有限公司</t>
  </si>
  <si>
    <t>102001655.IB</t>
  </si>
  <si>
    <t>20中南建设MTN002</t>
  </si>
  <si>
    <t>102001656.IB</t>
  </si>
  <si>
    <t>20滨江城建MTN001</t>
  </si>
  <si>
    <t>102001657.IB</t>
  </si>
  <si>
    <t>20宝龙MTN001</t>
  </si>
  <si>
    <t>102001658.IB</t>
  </si>
  <si>
    <t>20常城建MTN002</t>
  </si>
  <si>
    <t>102001659.IB</t>
  </si>
  <si>
    <t>20华侨城MTN004</t>
  </si>
  <si>
    <t>102001660.IB</t>
  </si>
  <si>
    <t>20吉林高速MTN004</t>
  </si>
  <si>
    <t>102001661.IB</t>
  </si>
  <si>
    <t>20洛阳城投MTN002</t>
  </si>
  <si>
    <t>洛阳城市发展投资集团有限公司</t>
  </si>
  <si>
    <t>102001663.IB</t>
  </si>
  <si>
    <t>20南通城建MTN001</t>
  </si>
  <si>
    <t>102001665.IB</t>
  </si>
  <si>
    <t>20张江集MTN002</t>
  </si>
  <si>
    <t>上海张江(集团)有限公司</t>
  </si>
  <si>
    <t>102001667.IB</t>
  </si>
  <si>
    <t>20津城建MTN011</t>
  </si>
  <si>
    <t>102001668.IB</t>
  </si>
  <si>
    <t>20渭南城投MTN001</t>
  </si>
  <si>
    <t>102001669.IB</t>
  </si>
  <si>
    <t>20新发集团MTN004</t>
  </si>
  <si>
    <t>无锡市新发集团有限公司</t>
  </si>
  <si>
    <t>102001670.IB</t>
  </si>
  <si>
    <t>20曲文投MTN001</t>
  </si>
  <si>
    <t>西安曲江文化产业投资(集团)有限公司</t>
  </si>
  <si>
    <t>102001672.IB</t>
  </si>
  <si>
    <t>20金风科技MTN001</t>
  </si>
  <si>
    <t>102001674.IB</t>
  </si>
  <si>
    <t>20中建八局MTN002</t>
  </si>
  <si>
    <t>中国建筑第八工程局有限公司</t>
  </si>
  <si>
    <t>102001676.IB</t>
  </si>
  <si>
    <t>20联合水泥MTN001</t>
  </si>
  <si>
    <t>中国联合水泥集团有限公司</t>
  </si>
  <si>
    <t>102001678.IB</t>
  </si>
  <si>
    <t>20大足国资MTN002</t>
  </si>
  <si>
    <t>102001679.IB</t>
  </si>
  <si>
    <t>20保定长城MTN001</t>
  </si>
  <si>
    <t>保定市长城控股集团有限公司</t>
  </si>
  <si>
    <t>102001680.IB</t>
  </si>
  <si>
    <t>20南宁交投MTN001</t>
  </si>
  <si>
    <t>南宁交通投资集团有限责任公司</t>
  </si>
  <si>
    <t>102001681.IB</t>
  </si>
  <si>
    <t>20云投MTN006</t>
  </si>
  <si>
    <t>102001683.IB</t>
  </si>
  <si>
    <t>20宁舟港MTN001</t>
  </si>
  <si>
    <t>宁波舟山港集团有限公司</t>
  </si>
  <si>
    <t>102001684.IB</t>
  </si>
  <si>
    <t>20义乌市场MTN001</t>
  </si>
  <si>
    <t>102001685.IB</t>
  </si>
  <si>
    <t>20徐州新盛MTN001</t>
  </si>
  <si>
    <t>102001686.IB</t>
  </si>
  <si>
    <t>20吴中城投MTN002</t>
  </si>
  <si>
    <t>102001687.IB</t>
  </si>
  <si>
    <t>20东阳光MTN004</t>
  </si>
  <si>
    <t>102001690.IB</t>
  </si>
  <si>
    <t>20湖北科投MTN001</t>
  </si>
  <si>
    <t>湖北省科技投资集团有限公司</t>
  </si>
  <si>
    <t>102001691.IB</t>
  </si>
  <si>
    <t>20海通恒信MTN001</t>
  </si>
  <si>
    <t>海通恒信国际融资租赁股份有限公司</t>
  </si>
  <si>
    <t>102001692.IB</t>
  </si>
  <si>
    <t>20闽电子MTN001</t>
  </si>
  <si>
    <t>102001693.IB</t>
  </si>
  <si>
    <t>20洋浦开发MTN001</t>
  </si>
  <si>
    <t>海南省洋浦开发建设控股有限公司</t>
  </si>
  <si>
    <t>102001694.IB</t>
  </si>
  <si>
    <t>20永煤MTN005</t>
  </si>
  <si>
    <t>102001695.IB</t>
  </si>
  <si>
    <t>20宁德交投MTN001</t>
  </si>
  <si>
    <t>宁德市交通投资集团有限公司</t>
  </si>
  <si>
    <t>102001697.IB</t>
  </si>
  <si>
    <t>20特变MTN002</t>
  </si>
  <si>
    <t>132000026.IB</t>
  </si>
  <si>
    <t>20蓉城轨交GN002</t>
  </si>
  <si>
    <t>132000027.IB</t>
  </si>
  <si>
    <t>20陕煤化GN001</t>
  </si>
  <si>
    <t>132000028.IB</t>
  </si>
  <si>
    <t>20四川机场GN001</t>
  </si>
  <si>
    <t>四川省机场集团有限公司</t>
  </si>
  <si>
    <t>2022027.IB</t>
  </si>
  <si>
    <t>20浦银租赁二级</t>
  </si>
  <si>
    <t>浦银金融租赁股份有限公司</t>
  </si>
  <si>
    <t>2022028.IB</t>
  </si>
  <si>
    <t>20工银租赁债01</t>
  </si>
  <si>
    <t>工银金融租赁有限公司</t>
  </si>
  <si>
    <t>2022029.IB</t>
  </si>
  <si>
    <t>20兴业消费金融债01</t>
  </si>
  <si>
    <t>兴业消费金融股份公司</t>
  </si>
  <si>
    <t>2022030.IB</t>
  </si>
  <si>
    <t>20天府租赁债</t>
  </si>
  <si>
    <t>四川天府金融租赁股份有限公司</t>
  </si>
  <si>
    <t>2022031.IB</t>
  </si>
  <si>
    <t>20国兴租赁绿色01</t>
  </si>
  <si>
    <t>2022032.IB</t>
  </si>
  <si>
    <t>20汇通金融租赁债</t>
  </si>
  <si>
    <t>山东汇通金融租赁有限公司</t>
  </si>
  <si>
    <t>2080184.IB</t>
  </si>
  <si>
    <t>20海安债</t>
  </si>
  <si>
    <t>江苏海安商贸物流集团有限公司</t>
  </si>
  <si>
    <t>2080186.IB</t>
  </si>
  <si>
    <t>20蜀州城投债02</t>
  </si>
  <si>
    <t>2080194.IB</t>
  </si>
  <si>
    <t>20华发集团02</t>
  </si>
  <si>
    <t>2080195.IB</t>
  </si>
  <si>
    <t>20广水投绿色债01</t>
  </si>
  <si>
    <t>广州市水务投资集团有限公司</t>
  </si>
  <si>
    <t>2080196.IB</t>
  </si>
  <si>
    <t>20嘉湘专项债01</t>
  </si>
  <si>
    <t>2080197.IB</t>
  </si>
  <si>
    <t>20天轨债03</t>
  </si>
  <si>
    <t>2080198.IB</t>
  </si>
  <si>
    <t>20宜宾国资03</t>
  </si>
  <si>
    <t>2080199.IB</t>
  </si>
  <si>
    <t>20宜昌高投债</t>
  </si>
  <si>
    <t>宜昌高新投资开发有限公司</t>
  </si>
  <si>
    <t>2080200.IB</t>
  </si>
  <si>
    <t>20东乡债</t>
  </si>
  <si>
    <t>2080201.IB</t>
  </si>
  <si>
    <t>20盛泽债</t>
  </si>
  <si>
    <t>江苏盛泽投资有限公司</t>
  </si>
  <si>
    <t>2080202.IB</t>
  </si>
  <si>
    <t>20云水务绿色债01</t>
  </si>
  <si>
    <t>2080203.IB</t>
  </si>
  <si>
    <t>20深地铁债04</t>
  </si>
  <si>
    <t>深圳市地铁集团有限公司</t>
  </si>
  <si>
    <t>2080204.IB</t>
  </si>
  <si>
    <t>20山水专项债</t>
  </si>
  <si>
    <t>2080205.IB</t>
  </si>
  <si>
    <t>20常鼎绿色债01</t>
  </si>
  <si>
    <t>2080206.IB</t>
  </si>
  <si>
    <t>20闻川城投债</t>
  </si>
  <si>
    <t>嘉兴市闻川城市投资建设有限公司</t>
  </si>
  <si>
    <t>2080207.IB</t>
  </si>
  <si>
    <t>20邯郸城发专项债01</t>
  </si>
  <si>
    <t>2080208.IB</t>
  </si>
  <si>
    <t>20黄冈停车债</t>
  </si>
  <si>
    <t>2080209.IB</t>
  </si>
  <si>
    <t>20广业绿色债01</t>
  </si>
  <si>
    <t>广东省广业集团有限公司</t>
  </si>
  <si>
    <t>2080210.IB</t>
  </si>
  <si>
    <t>20青州专项债</t>
  </si>
  <si>
    <t>中国国家铁路集团有限公司</t>
  </si>
  <si>
    <t>2080212.IB</t>
  </si>
  <si>
    <t>20铁道06</t>
  </si>
  <si>
    <t>2080213.IB</t>
  </si>
  <si>
    <t>20禹州投总债02</t>
  </si>
  <si>
    <t>2080214.IB</t>
  </si>
  <si>
    <t>20河钢债03</t>
  </si>
  <si>
    <t>2080215.IB</t>
  </si>
  <si>
    <t>20沪地产01</t>
  </si>
  <si>
    <t>2080217.IB</t>
  </si>
  <si>
    <t>20荆门高新债</t>
  </si>
  <si>
    <t>2080218.IB</t>
  </si>
  <si>
    <t>20乐清债01</t>
  </si>
  <si>
    <t>2080219.IB</t>
  </si>
  <si>
    <t>20黄石城投债</t>
  </si>
  <si>
    <t>2080220.IB</t>
  </si>
  <si>
    <t>20饶城投绿债02</t>
  </si>
  <si>
    <t>2080221.IB</t>
  </si>
  <si>
    <t>20长交绿色债01</t>
  </si>
  <si>
    <t>2080222.IB</t>
  </si>
  <si>
    <t>20当阳债</t>
  </si>
  <si>
    <t>2080227.IB</t>
  </si>
  <si>
    <t>20兖矿债02</t>
  </si>
  <si>
    <t>2080229.IB</t>
  </si>
  <si>
    <t>20永兴债01</t>
  </si>
  <si>
    <t>2080235.IB</t>
  </si>
  <si>
    <t>20深地铁债05</t>
  </si>
  <si>
    <t>皖江金融租赁股份有限公司</t>
  </si>
  <si>
    <t>2089185.IB</t>
  </si>
  <si>
    <t>20皖金1C</t>
  </si>
  <si>
    <r>
      <t>20</t>
    </r>
    <r>
      <rPr>
        <sz val="10"/>
        <rFont val="微软雅黑"/>
        <family val="2"/>
        <charset val="134"/>
      </rPr>
      <t>建德国资</t>
    </r>
    <r>
      <rPr>
        <sz val="10"/>
        <rFont val="Arial"/>
        <family val="2"/>
      </rPr>
      <t>PPN001</t>
    </r>
    <phoneticPr fontId="1" type="noConversion"/>
  </si>
  <si>
    <t>2023-08-21</t>
  </si>
  <si>
    <t>2025-08-25</t>
  </si>
  <si>
    <t>2025-08-14</t>
  </si>
  <si>
    <t>2025-08-06</t>
  </si>
  <si>
    <t>2025-08-07</t>
  </si>
  <si>
    <t>2023-08-12</t>
  </si>
  <si>
    <t>2025-08-13</t>
  </si>
  <si>
    <t>2025-08-12</t>
  </si>
  <si>
    <t>2025-08-18</t>
  </si>
  <si>
    <t>2025-08-24</t>
  </si>
  <si>
    <t>2025-08-26</t>
  </si>
  <si>
    <t>2023-08-25</t>
  </si>
  <si>
    <t>2025-08-04</t>
  </si>
  <si>
    <t>2025-08-05</t>
  </si>
  <si>
    <t>2025-08-11</t>
  </si>
  <si>
    <t>2023-08-19</t>
  </si>
  <si>
    <t>2025-08-19</t>
  </si>
  <si>
    <t>2025-08-20</t>
  </si>
  <si>
    <t>2030-08-21</t>
  </si>
  <si>
    <t>2030-08-26</t>
  </si>
  <si>
    <t>2027-08-26</t>
  </si>
  <si>
    <t>2030-08-27</t>
  </si>
  <si>
    <t>2025-08-28</t>
  </si>
  <si>
    <t>2030-08-28</t>
  </si>
  <si>
    <t>2030-08-13</t>
  </si>
  <si>
    <t>2027-08-17</t>
  </si>
  <si>
    <t>2027-08-13</t>
  </si>
  <si>
    <t>2030-08-05</t>
  </si>
  <si>
    <t>2030-08-14</t>
  </si>
  <si>
    <t>2027-08-07</t>
  </si>
  <si>
    <t>2027-08-18</t>
  </si>
  <si>
    <t>2027-08-19</t>
  </si>
  <si>
    <t>2040-08-17</t>
  </si>
  <si>
    <t>2027-08-20</t>
  </si>
  <si>
    <t>2027-08-21</t>
  </si>
  <si>
    <t>2027-08-25</t>
  </si>
  <si>
    <t>2027-08-28</t>
  </si>
  <si>
    <t>16冀中能源MTN001</t>
  </si>
  <si>
    <t>032000070.IB</t>
  </si>
  <si>
    <t>20景德陶瓷PPN001</t>
  </si>
  <si>
    <t>032000178.IB</t>
  </si>
  <si>
    <t>20新沂城投PPN001</t>
  </si>
  <si>
    <t>032000516.IB</t>
  </si>
  <si>
    <t>20南通滨海PPN001</t>
  </si>
  <si>
    <t>032000576.IB</t>
  </si>
  <si>
    <t>20龙阳天府PPN001</t>
  </si>
  <si>
    <t>032000694.IB</t>
  </si>
  <si>
    <t>20海盐国资PPN001</t>
  </si>
  <si>
    <t>032000749.IB</t>
  </si>
  <si>
    <t>20吴中国裕PPN002</t>
  </si>
  <si>
    <t>032000750.IB</t>
  </si>
  <si>
    <t>20灌东经开PPN001</t>
  </si>
  <si>
    <t>032000767.IB</t>
  </si>
  <si>
    <t>20南京浦口PPN007</t>
  </si>
  <si>
    <t>032000770.IB</t>
  </si>
  <si>
    <t>20昆明空港PPN001</t>
  </si>
  <si>
    <t>032000771.IB</t>
  </si>
  <si>
    <t>20重庆铝产PPN001</t>
  </si>
  <si>
    <t>032000772.IB</t>
  </si>
  <si>
    <t>20寿光惠农PPN001</t>
  </si>
  <si>
    <t>032000773.IB</t>
  </si>
  <si>
    <t>20宁乡城投PPN002</t>
  </si>
  <si>
    <t>032000774.IB</t>
  </si>
  <si>
    <t>20晋经建PPN001</t>
  </si>
  <si>
    <t>032000775.IB</t>
  </si>
  <si>
    <t>20湘江新区PPN001</t>
  </si>
  <si>
    <t>032000776.IB</t>
  </si>
  <si>
    <t>20张家经投PPN001</t>
  </si>
  <si>
    <t>032000777.IB</t>
  </si>
  <si>
    <t>20平顶发展PPN001</t>
  </si>
  <si>
    <t>032000779.IB</t>
  </si>
  <si>
    <t>20丽水城建PPN001</t>
  </si>
  <si>
    <t>032000780.IB</t>
  </si>
  <si>
    <t>20胶州湾PPN001</t>
  </si>
  <si>
    <t>032000782.IB</t>
  </si>
  <si>
    <t>20富阳开发PPN001</t>
  </si>
  <si>
    <t>032000783.IB</t>
  </si>
  <si>
    <t>20宿迁城投PPN002</t>
  </si>
  <si>
    <t>032000785.IB</t>
  </si>
  <si>
    <t>20甘建投PPN002</t>
  </si>
  <si>
    <t>032000786.IB</t>
  </si>
  <si>
    <t>20惠民城建PPN003</t>
  </si>
  <si>
    <t>032000787.IB</t>
  </si>
  <si>
    <t>20三明交建PPN001</t>
  </si>
  <si>
    <t>032000788.IB</t>
  </si>
  <si>
    <t>20淄博高新PPN001</t>
  </si>
  <si>
    <t>032000789.IB</t>
  </si>
  <si>
    <t>20长沙城北PPN002</t>
  </si>
  <si>
    <t>032000790.IB</t>
  </si>
  <si>
    <t>20凤城河PPN002</t>
  </si>
  <si>
    <t>032000791.IB</t>
  </si>
  <si>
    <t>20伟驰PPN001</t>
  </si>
  <si>
    <t>032000792.IB</t>
  </si>
  <si>
    <t>20山东土地PPN001</t>
  </si>
  <si>
    <t>032000793.IB</t>
  </si>
  <si>
    <t>20长春城投PPN001</t>
  </si>
  <si>
    <t>032000796.IB</t>
  </si>
  <si>
    <t>20铁岭资产PPN001</t>
  </si>
  <si>
    <t>032000797.IB</t>
  </si>
  <si>
    <t>20首开PPN003</t>
  </si>
  <si>
    <t>032000798.IB</t>
  </si>
  <si>
    <t>20徐州交通PPN002</t>
  </si>
  <si>
    <t>032000799.IB</t>
  </si>
  <si>
    <t>20津南城投PPN002</t>
  </si>
  <si>
    <t>032000800.IB</t>
  </si>
  <si>
    <t>20淮安开发PPN004</t>
  </si>
  <si>
    <t>032000801.IB</t>
  </si>
  <si>
    <t>20柳州东投PPN001</t>
  </si>
  <si>
    <t>032000802.IB</t>
  </si>
  <si>
    <t>20白马湖PPN002</t>
  </si>
  <si>
    <t>032000803.IB</t>
  </si>
  <si>
    <t>20望城经开PPN001</t>
  </si>
  <si>
    <t>032000804.IB</t>
  </si>
  <si>
    <t>20云铁投PPN003</t>
  </si>
  <si>
    <t>032000805.IB</t>
  </si>
  <si>
    <t>20东阳国资PPN001</t>
  </si>
  <si>
    <t>032000806.IB</t>
  </si>
  <si>
    <t>20泰州城投PPN002</t>
  </si>
  <si>
    <t>032000807.IB</t>
  </si>
  <si>
    <t>20启东城投PPN001</t>
  </si>
  <si>
    <t>032000808.IB</t>
  </si>
  <si>
    <t>20许昌建投PPN002</t>
  </si>
  <si>
    <t>032000809.IB</t>
  </si>
  <si>
    <t>20电建地产PPN002</t>
  </si>
  <si>
    <t>032000810.IB</t>
  </si>
  <si>
    <t>20邢台路桥PPN002</t>
  </si>
  <si>
    <t>032000811.IB</t>
  </si>
  <si>
    <t>20黄石众邦PPN001</t>
  </si>
  <si>
    <t>032000812.IB</t>
  </si>
  <si>
    <t>20兰州投控PPN003</t>
  </si>
  <si>
    <t>032000813.IB</t>
  </si>
  <si>
    <t>20青岛城阳PPN001</t>
  </si>
  <si>
    <t>032000814.IB</t>
  </si>
  <si>
    <t>20余杭城开PPN001</t>
  </si>
  <si>
    <t>032000815.IB</t>
  </si>
  <si>
    <t>20济南高新PPN001</t>
  </si>
  <si>
    <t>032000816.IB</t>
  </si>
  <si>
    <t>20镇国投PPN001</t>
  </si>
  <si>
    <t>032000817.IB</t>
  </si>
  <si>
    <t>20常熟发投PPN001</t>
  </si>
  <si>
    <t>032000819.IB</t>
  </si>
  <si>
    <t>20洛阳城投PPN005</t>
  </si>
  <si>
    <t>032000820.IB</t>
  </si>
  <si>
    <t>20济源建投PPN003</t>
  </si>
  <si>
    <t>032000821.IB</t>
  </si>
  <si>
    <t>20新郑政通PPN002</t>
  </si>
  <si>
    <t>032000822.IB</t>
  </si>
  <si>
    <t>20海安建投PPN001</t>
  </si>
  <si>
    <t>032000823.IB</t>
  </si>
  <si>
    <t>20新天投资PPN001</t>
  </si>
  <si>
    <t>032000824.IB</t>
  </si>
  <si>
    <t>20信阳华信PPN001</t>
  </si>
  <si>
    <t>032000825.IB</t>
  </si>
  <si>
    <t>20乐山国资PPN003</t>
  </si>
  <si>
    <t>032000826.IB</t>
  </si>
  <si>
    <t>20长春润德PPN002</t>
  </si>
  <si>
    <t>032000827.IB</t>
  </si>
  <si>
    <t>20株洲城建PPN003</t>
  </si>
  <si>
    <t>032000828.IB</t>
  </si>
  <si>
    <t>20浏阳现代PPN001</t>
  </si>
  <si>
    <t>032000829.IB</t>
  </si>
  <si>
    <t>20三峡租赁PPN001</t>
  </si>
  <si>
    <t>032000830.IB</t>
  </si>
  <si>
    <t>20无锡城南PPN001</t>
  </si>
  <si>
    <t>032000831.IB</t>
  </si>
  <si>
    <t>20西安高新PPN005</t>
  </si>
  <si>
    <t>032000833.IB</t>
  </si>
  <si>
    <t>20东龙控股PPN001</t>
  </si>
  <si>
    <t>032000835.IB</t>
  </si>
  <si>
    <t>20杭州运河PPN001</t>
  </si>
  <si>
    <t>032000836.IB</t>
  </si>
  <si>
    <t>20达州国资PPN001</t>
  </si>
  <si>
    <t>032000838.IB</t>
  </si>
  <si>
    <t>20江阴公PPN003</t>
  </si>
  <si>
    <t>032000839.IB</t>
  </si>
  <si>
    <t>20渝惠通PPN001</t>
  </si>
  <si>
    <t>032000841.IB</t>
  </si>
  <si>
    <t>20兰州城投PPN006</t>
  </si>
  <si>
    <t>032000842.IB</t>
  </si>
  <si>
    <t>20盐城交通PPN001</t>
  </si>
  <si>
    <t>032000843.IB</t>
  </si>
  <si>
    <t>20临淄公资PPN002</t>
  </si>
  <si>
    <t>032000844.IB</t>
  </si>
  <si>
    <t>20吴中城投PPN002</t>
  </si>
  <si>
    <t>032000845.IB</t>
  </si>
  <si>
    <t>20咸宁高新PPN003</t>
  </si>
  <si>
    <t>032000846.IB</t>
  </si>
  <si>
    <t>20中兴国资PPN001</t>
  </si>
  <si>
    <t>032000847.IB</t>
  </si>
  <si>
    <t>20北坤投资PPN001</t>
  </si>
  <si>
    <t>032000848.IB</t>
  </si>
  <si>
    <t>20邯郸交建PPN007</t>
  </si>
  <si>
    <t>032000849.IB</t>
  </si>
  <si>
    <t>20兰州建投PPN006</t>
  </si>
  <si>
    <t>032000850.IB</t>
  </si>
  <si>
    <t>20华发实业PPN002</t>
  </si>
  <si>
    <t>032000851.IB</t>
  </si>
  <si>
    <t>20洪山城投PPN002</t>
  </si>
  <si>
    <t>032000852.IB</t>
  </si>
  <si>
    <t>20柳州城投PPN002</t>
  </si>
  <si>
    <t>032000853.IB</t>
  </si>
  <si>
    <t>20瘦西湖PPN002</t>
  </si>
  <si>
    <t>032000854.IB</t>
  </si>
  <si>
    <t>20绵阳科发PPN001</t>
  </si>
  <si>
    <t>032000855.IB</t>
  </si>
  <si>
    <t>20青白江PPN001</t>
  </si>
  <si>
    <t>032000856.IB</t>
  </si>
  <si>
    <t>20宿迁经开PPN002</t>
  </si>
  <si>
    <t>032000859.IB</t>
  </si>
  <si>
    <t>20桐庐国运PPN001</t>
  </si>
  <si>
    <t>032000860.IB</t>
  </si>
  <si>
    <t>20惠农文旅PPN001</t>
  </si>
  <si>
    <t>042000381.IB</t>
  </si>
  <si>
    <t>20宁河西CP002</t>
  </si>
  <si>
    <t>042000382.IB</t>
  </si>
  <si>
    <t>20海沧投资CP002</t>
  </si>
  <si>
    <t>042000383.IB</t>
  </si>
  <si>
    <t>20鲁钢铁CP003</t>
  </si>
  <si>
    <t>042000384.IB</t>
  </si>
  <si>
    <t>20兰州国投CP001</t>
  </si>
  <si>
    <t>042000385.IB</t>
  </si>
  <si>
    <t>20新开元CP001</t>
  </si>
  <si>
    <t>042000386.IB</t>
  </si>
  <si>
    <t>20大丰海港CP002</t>
  </si>
  <si>
    <t>042000387.IB</t>
  </si>
  <si>
    <t>20宁舟港CP002</t>
  </si>
  <si>
    <t>042000388.IB</t>
  </si>
  <si>
    <t>20西安浐灞CP001</t>
  </si>
  <si>
    <t>042000389.IB</t>
  </si>
  <si>
    <t>20孝感城投CP002</t>
  </si>
  <si>
    <t>042000390.IB</t>
  </si>
  <si>
    <t>20余姚高铁CP001</t>
  </si>
  <si>
    <t>042000391.IB</t>
  </si>
  <si>
    <t>20镇国投CP003</t>
  </si>
  <si>
    <t>042000393.IB</t>
  </si>
  <si>
    <t>20悦达CP003</t>
  </si>
  <si>
    <t>042000394.IB</t>
  </si>
  <si>
    <t>20平安租赁CP004</t>
  </si>
  <si>
    <t>042000396.IB</t>
  </si>
  <si>
    <t>20保利化工CP001</t>
  </si>
  <si>
    <t>042000397.IB</t>
  </si>
  <si>
    <t>20晋陵投资CP001</t>
  </si>
  <si>
    <t>042000398.IB</t>
  </si>
  <si>
    <t>20商丘发展CP001</t>
  </si>
  <si>
    <t>042000399.IB</t>
  </si>
  <si>
    <t>20开封城运CP001</t>
  </si>
  <si>
    <t>042000400.IB</t>
  </si>
  <si>
    <t>20中盐CP001</t>
  </si>
  <si>
    <t>042000402.IB</t>
  </si>
  <si>
    <t>20青山湖科CP002</t>
  </si>
  <si>
    <t>042000403.IB</t>
  </si>
  <si>
    <t>20津城建CP006</t>
  </si>
  <si>
    <t>042000404.IB</t>
  </si>
  <si>
    <t>20晋能CP005</t>
  </si>
  <si>
    <t>042000405.IB</t>
  </si>
  <si>
    <t>20阳煤CP015</t>
  </si>
  <si>
    <t>042000406.IB</t>
  </si>
  <si>
    <t>20天津轨交CP004</t>
  </si>
  <si>
    <t>042000407.IB</t>
  </si>
  <si>
    <t>20南京浦口CP001</t>
  </si>
  <si>
    <t>042000408.IB</t>
  </si>
  <si>
    <t>20南新建总CP001</t>
  </si>
  <si>
    <t>042000409.IB</t>
  </si>
  <si>
    <t>20晋能CP006</t>
  </si>
  <si>
    <t>042000410.IB</t>
  </si>
  <si>
    <t>20娄底城发CP001</t>
  </si>
  <si>
    <t>042000411.IB</t>
  </si>
  <si>
    <t>20辽成大CP002</t>
  </si>
  <si>
    <t>042000412.IB</t>
  </si>
  <si>
    <t>20共享工业CP001</t>
  </si>
  <si>
    <t>042000413.IB</t>
  </si>
  <si>
    <t>20阳煤CP016</t>
  </si>
  <si>
    <t>042000414.IB</t>
  </si>
  <si>
    <t>20金阳投资CP001</t>
  </si>
  <si>
    <t>042000416.IB</t>
  </si>
  <si>
    <t>20北辰科技CP004</t>
  </si>
  <si>
    <t>042000417.IB</t>
  </si>
  <si>
    <t>20内蒙电投CP002</t>
  </si>
  <si>
    <t>042000418.IB</t>
  </si>
  <si>
    <t>20伊犁财通CP001</t>
  </si>
  <si>
    <t>042000419.IB</t>
  </si>
  <si>
    <t>20阳煤CP017</t>
  </si>
  <si>
    <t>042000420.IB</t>
  </si>
  <si>
    <t>20乐清国投CP002</t>
  </si>
  <si>
    <t>042000421.IB</t>
  </si>
  <si>
    <t>20合川投资CP002</t>
  </si>
  <si>
    <t>042000422.IB</t>
  </si>
  <si>
    <t>20江北公投CP001</t>
  </si>
  <si>
    <t>042000423.IB</t>
  </si>
  <si>
    <t>20蓉经开CP001</t>
  </si>
  <si>
    <t>042000424.IB</t>
  </si>
  <si>
    <t>20桐庐国资CP002</t>
  </si>
  <si>
    <t>042000425.IB</t>
  </si>
  <si>
    <t>20扬州绿产CP001</t>
  </si>
  <si>
    <t>042000426.IB</t>
  </si>
  <si>
    <t>20九江置地CP002</t>
  </si>
  <si>
    <t>042000427.IB</t>
  </si>
  <si>
    <t>20晋能CP007</t>
  </si>
  <si>
    <t>102000292.IB</t>
  </si>
  <si>
    <t>20中建六局MTN001</t>
  </si>
  <si>
    <t>102000882.IB</t>
  </si>
  <si>
    <t>20漳州交运MTN001</t>
  </si>
  <si>
    <t>102001117.IB</t>
  </si>
  <si>
    <t>20栖霞旅游MTN001</t>
  </si>
  <si>
    <t>102001134.IB</t>
  </si>
  <si>
    <t>20中交一公MTN002</t>
  </si>
  <si>
    <t>102001301.IB</t>
  </si>
  <si>
    <t>20大庆城投MTN002</t>
  </si>
  <si>
    <t>102001612.IB</t>
  </si>
  <si>
    <t>20静安投资MTN001</t>
  </si>
  <si>
    <t>102001613.IB</t>
  </si>
  <si>
    <t>20川铁投MTN002</t>
  </si>
  <si>
    <t>102001638.IB</t>
  </si>
  <si>
    <t>20淮安水利MTN001</t>
  </si>
  <si>
    <t>102001698.IB</t>
  </si>
  <si>
    <t>20昌源水务MTN001</t>
  </si>
  <si>
    <t>102001700.IB</t>
  </si>
  <si>
    <t>20北电MTN002</t>
  </si>
  <si>
    <t>102001701.IB</t>
  </si>
  <si>
    <t>20漳州开发MTN002</t>
  </si>
  <si>
    <t>102001703.IB</t>
  </si>
  <si>
    <t>20洪市政MTN003</t>
  </si>
  <si>
    <t>102001705.IB</t>
  </si>
  <si>
    <t>20河钢集MTN011</t>
  </si>
  <si>
    <t>102001706.IB</t>
  </si>
  <si>
    <t>20居然之家MTN001</t>
  </si>
  <si>
    <t>102001707.IB</t>
  </si>
  <si>
    <t>20豫能化MTN003</t>
  </si>
  <si>
    <t>102001708.IB</t>
  </si>
  <si>
    <t>20居然之家MTN002</t>
  </si>
  <si>
    <t>102001709.IB</t>
  </si>
  <si>
    <t>20晋能MTN014</t>
  </si>
  <si>
    <t>102001710.IB</t>
  </si>
  <si>
    <t>20财金投资MTN001</t>
  </si>
  <si>
    <t>102001711.IB</t>
  </si>
  <si>
    <t>20栖霞科技MTN001</t>
  </si>
  <si>
    <t>102001712.IB</t>
  </si>
  <si>
    <t>20建发地产MTN004</t>
  </si>
  <si>
    <t>102001713.IB</t>
  </si>
  <si>
    <t>20鑫诚恒业MTN001</t>
  </si>
  <si>
    <t>102001714.IB</t>
  </si>
  <si>
    <t>20湘高速MTN004</t>
  </si>
  <si>
    <t>102001716.IB</t>
  </si>
  <si>
    <t>20环太湖MTN001</t>
  </si>
  <si>
    <t>102001717.IB</t>
  </si>
  <si>
    <t>20乐普MTN002</t>
  </si>
  <si>
    <t>102001718.IB</t>
  </si>
  <si>
    <t>20大唐集MTN002</t>
  </si>
  <si>
    <t>102001719.IB</t>
  </si>
  <si>
    <t>20浙能源MTN003</t>
  </si>
  <si>
    <t>102001720.IB</t>
  </si>
  <si>
    <t>20太仓港MTN001</t>
  </si>
  <si>
    <t>102001721.IB</t>
  </si>
  <si>
    <t>20皖国贸MTN002</t>
  </si>
  <si>
    <t>102001722.IB</t>
  </si>
  <si>
    <t>20滕州国资MTN002</t>
  </si>
  <si>
    <t>102001723.IB</t>
  </si>
  <si>
    <t>20镜湖开发MTN002</t>
  </si>
  <si>
    <t>102001724.IB</t>
  </si>
  <si>
    <t>20济宁高新MTN002</t>
  </si>
  <si>
    <t>102001725.IB</t>
  </si>
  <si>
    <t>20宿州城投MTN001</t>
  </si>
  <si>
    <t>102001727.IB</t>
  </si>
  <si>
    <t>20沛县城投MTN002</t>
  </si>
  <si>
    <t>102001728.IB</t>
  </si>
  <si>
    <t>20九华山MTN001</t>
  </si>
  <si>
    <t>102001732.IB</t>
  </si>
  <si>
    <t>20萧山国资MTN002</t>
  </si>
  <si>
    <t>102001733.IB</t>
  </si>
  <si>
    <t>20豫交投MTN004</t>
  </si>
  <si>
    <t>102001734.IB</t>
  </si>
  <si>
    <t>20江阴公MTN001</t>
  </si>
  <si>
    <t>102001735.IB</t>
  </si>
  <si>
    <t>20南京空港MTN002</t>
  </si>
  <si>
    <t>102001736.IB</t>
  </si>
  <si>
    <t>20玄武高新MTN001</t>
  </si>
  <si>
    <t>102001737.IB</t>
  </si>
  <si>
    <t>20武夷投资MTN003</t>
  </si>
  <si>
    <t>102001738.IB</t>
  </si>
  <si>
    <t>20攀钢集MTN003</t>
  </si>
  <si>
    <t>102001739.IB</t>
  </si>
  <si>
    <t>20平度城投MTN001</t>
  </si>
  <si>
    <t>102001740.IB</t>
  </si>
  <si>
    <t>20青岛海创MTN001</t>
  </si>
  <si>
    <t>102001741.IB</t>
  </si>
  <si>
    <t>20厦港务MTN005</t>
  </si>
  <si>
    <t>102001742.IB</t>
  </si>
  <si>
    <t>20鲁高速股MTN001</t>
  </si>
  <si>
    <t>102001743.IB</t>
  </si>
  <si>
    <t>20兖矿MTN002</t>
  </si>
  <si>
    <t>102001744.IB</t>
  </si>
  <si>
    <t>20尧柏水泥MTN001</t>
  </si>
  <si>
    <t>102001745.IB</t>
  </si>
  <si>
    <t>20云工投MTN001</t>
  </si>
  <si>
    <t>102001746.IB</t>
  </si>
  <si>
    <t>20长沙经开MTN001</t>
  </si>
  <si>
    <t>102001747.IB</t>
  </si>
  <si>
    <t>20中德集团MTN002</t>
  </si>
  <si>
    <t>102001749.IB</t>
  </si>
  <si>
    <t>20中化岩土MTN001</t>
  </si>
  <si>
    <t>102001750.IB</t>
  </si>
  <si>
    <t>20嘉兴滨海MTN001</t>
  </si>
  <si>
    <t>102001751.IB</t>
  </si>
  <si>
    <t>20国药租赁MTN001</t>
  </si>
  <si>
    <t>102001752.IB</t>
  </si>
  <si>
    <t>20晋焦煤MTN007</t>
  </si>
  <si>
    <t>102001753.IB</t>
  </si>
  <si>
    <t>20大唐山西MTN001</t>
  </si>
  <si>
    <t>102001755.IB</t>
  </si>
  <si>
    <t>20南昌水投MTN002</t>
  </si>
  <si>
    <t>102001756.IB</t>
  </si>
  <si>
    <t>20中建材集MTN005</t>
  </si>
  <si>
    <t>102001758.IB</t>
  </si>
  <si>
    <t>20东莞发展MTN001</t>
  </si>
  <si>
    <t>102001759.IB</t>
  </si>
  <si>
    <t>20昆明经开MTN002</t>
  </si>
  <si>
    <t>102001760.IB</t>
  </si>
  <si>
    <t>20浙能源MTN004</t>
  </si>
  <si>
    <t>102001761.IB</t>
  </si>
  <si>
    <t>20麓山投资MTN002</t>
  </si>
  <si>
    <t>102001762.IB</t>
  </si>
  <si>
    <t>20首机场股MTN001</t>
  </si>
  <si>
    <t>102001763.IB</t>
  </si>
  <si>
    <t>20久事MTN002</t>
  </si>
  <si>
    <t>102001764.IB</t>
  </si>
  <si>
    <t>20益阳交投MTN002</t>
  </si>
  <si>
    <t>102001766.IB</t>
  </si>
  <si>
    <t>20宿迁经开MTN001</t>
  </si>
  <si>
    <t>102001770.IB</t>
  </si>
  <si>
    <t>20甬开投MTN002</t>
  </si>
  <si>
    <t>102001771.IB</t>
  </si>
  <si>
    <t>20大唐集MTN003</t>
  </si>
  <si>
    <t>102001772.IB</t>
  </si>
  <si>
    <t>20思明国控MTN004</t>
  </si>
  <si>
    <t>102001773.IB</t>
  </si>
  <si>
    <t>20广晟MTN004</t>
  </si>
  <si>
    <t>102001775.IB</t>
  </si>
  <si>
    <t>20余姚工投MTN002</t>
  </si>
  <si>
    <t>102001776.IB</t>
  </si>
  <si>
    <t>20宁河西MTN002</t>
  </si>
  <si>
    <t>102001777.IB</t>
  </si>
  <si>
    <t>20中原资产MTN001</t>
  </si>
  <si>
    <t>102001778.IB</t>
  </si>
  <si>
    <t>20大唐山东MTN004</t>
  </si>
  <si>
    <t>102001779.IB</t>
  </si>
  <si>
    <t>20无锡建投MTN002</t>
  </si>
  <si>
    <t>102001780.IB</t>
  </si>
  <si>
    <t>20华能MTN004</t>
  </si>
  <si>
    <t>102001781.IB</t>
  </si>
  <si>
    <t>20青岛旅游MTN001</t>
  </si>
  <si>
    <t>102001782.IB</t>
  </si>
  <si>
    <t>20龙源电力MTN002</t>
  </si>
  <si>
    <t>102001783.IB</t>
  </si>
  <si>
    <t>20无锡建投MTN001</t>
  </si>
  <si>
    <t>102001784.IB</t>
  </si>
  <si>
    <t>20苏交通MTN005</t>
  </si>
  <si>
    <t>102001785.IB</t>
  </si>
  <si>
    <t>20海尔金控MTN001</t>
  </si>
  <si>
    <t>102001786.IB</t>
  </si>
  <si>
    <t>20国盛MTN002</t>
  </si>
  <si>
    <t>102001787.IB</t>
  </si>
  <si>
    <t>20四川发电MTN002</t>
  </si>
  <si>
    <t>102001788.IB</t>
  </si>
  <si>
    <t>20江北新区MTN003</t>
  </si>
  <si>
    <t>102001789.IB</t>
  </si>
  <si>
    <t>20昆交产MTN001</t>
  </si>
  <si>
    <t>102001790.IB</t>
  </si>
  <si>
    <t>20金龙湖MTN001</t>
  </si>
  <si>
    <t>102001791.IB</t>
  </si>
  <si>
    <t>20中铁股MTN005</t>
  </si>
  <si>
    <t>102001792.IB</t>
  </si>
  <si>
    <t>20广安MTN001</t>
  </si>
  <si>
    <t>102001794.IB</t>
  </si>
  <si>
    <t>20华发集团MTN002</t>
  </si>
  <si>
    <t>102001795.IB</t>
  </si>
  <si>
    <t>20鲁钢铁MTN005</t>
  </si>
  <si>
    <t>102001796.IB</t>
  </si>
  <si>
    <t>20金牛环境MTN001</t>
  </si>
  <si>
    <t>102001797.IB</t>
  </si>
  <si>
    <t>20慈溪建投MTN001</t>
  </si>
  <si>
    <t>102001798.IB</t>
  </si>
  <si>
    <t>20遂宁开达MTN002</t>
  </si>
  <si>
    <t>102001799.IB</t>
  </si>
  <si>
    <t>20广晟MTN005</t>
  </si>
  <si>
    <t>102001800.IB</t>
  </si>
  <si>
    <t>20桂投资MTN002</t>
  </si>
  <si>
    <t>102001801.IB</t>
  </si>
  <si>
    <t>20怀化城投MTN002</t>
  </si>
  <si>
    <t>102001802.IB</t>
  </si>
  <si>
    <t>20晋煤MTN015</t>
  </si>
  <si>
    <t>102001803.IB</t>
  </si>
  <si>
    <t>20陕煤化MTN004</t>
  </si>
  <si>
    <t>102001805.IB</t>
  </si>
  <si>
    <t>20深投控MTN002</t>
  </si>
  <si>
    <t>102001806.IB</t>
  </si>
  <si>
    <t>20中节能MTN004</t>
  </si>
  <si>
    <t>102001807.IB</t>
  </si>
  <si>
    <t>20中铝集MTN003</t>
  </si>
  <si>
    <t>102001808.IB</t>
  </si>
  <si>
    <t>20中色MTN002</t>
  </si>
  <si>
    <t>102001810.IB</t>
  </si>
  <si>
    <t>20吉林高速MTN005</t>
  </si>
  <si>
    <t>102001811.IB</t>
  </si>
  <si>
    <t>20蓉经开MTN001</t>
  </si>
  <si>
    <t>102001812.IB</t>
  </si>
  <si>
    <t>20金融街MTN001A</t>
  </si>
  <si>
    <t>102001813.IB</t>
  </si>
  <si>
    <t>20金融街MTN001B</t>
  </si>
  <si>
    <t>102001815.IB</t>
  </si>
  <si>
    <t>20复星高科MTN003</t>
  </si>
  <si>
    <t>102001816.IB</t>
  </si>
  <si>
    <t>20中交集MTN001</t>
  </si>
  <si>
    <t>102001817.IB</t>
  </si>
  <si>
    <t>20晋路桥MTN002</t>
  </si>
  <si>
    <t>102001818.IB</t>
  </si>
  <si>
    <t>20乌高新MTN003</t>
  </si>
  <si>
    <t>102001819.IB</t>
  </si>
  <si>
    <t>20淮安交通MTN002</t>
  </si>
  <si>
    <t>102001820.IB</t>
  </si>
  <si>
    <t>20久事MTN003</t>
  </si>
  <si>
    <t>102001821.IB</t>
  </si>
  <si>
    <t>20汉江国资MTN002</t>
  </si>
  <si>
    <t>102001822.IB</t>
  </si>
  <si>
    <t>20黄石城投MTN002</t>
  </si>
  <si>
    <t>102001823.IB</t>
  </si>
  <si>
    <t>20寿光城投MTN001</t>
  </si>
  <si>
    <t>102001824.IB</t>
  </si>
  <si>
    <t>20海兴MTN003</t>
  </si>
  <si>
    <t>102001825.IB</t>
  </si>
  <si>
    <t>20兖矿MTN003</t>
  </si>
  <si>
    <t>102001826.IB</t>
  </si>
  <si>
    <t>20泰州城建MTN001</t>
  </si>
  <si>
    <t>102001827.IB</t>
  </si>
  <si>
    <t>20天心城投MTN001</t>
  </si>
  <si>
    <t>102001828.IB</t>
  </si>
  <si>
    <t>20青岛财富MTN001</t>
  </si>
  <si>
    <t>102001829.IB</t>
  </si>
  <si>
    <t>20鼎力实业MTN001</t>
  </si>
  <si>
    <t>102001830.IB</t>
  </si>
  <si>
    <t>20临空港投MTN001</t>
  </si>
  <si>
    <t>102001831.IB</t>
  </si>
  <si>
    <t>20农十二师MTN002</t>
  </si>
  <si>
    <t>102001833.IB</t>
  </si>
  <si>
    <t>20南部新城MTN002</t>
  </si>
  <si>
    <t>102001834.IB</t>
  </si>
  <si>
    <t>20水利十一MTN001</t>
  </si>
  <si>
    <t>102001835.IB</t>
  </si>
  <si>
    <t>20赣高速MTN003</t>
  </si>
  <si>
    <t>102001837.IB</t>
  </si>
  <si>
    <t>20鑫垚建投MTN001</t>
  </si>
  <si>
    <t>102001838.IB</t>
  </si>
  <si>
    <t>20天津东丽MTN001</t>
  </si>
  <si>
    <t>102001840.IB</t>
  </si>
  <si>
    <t>20云投MTN007</t>
  </si>
  <si>
    <t>102001841.IB</t>
  </si>
  <si>
    <t>20豪江建设MTN001</t>
  </si>
  <si>
    <t>102001842.IB</t>
  </si>
  <si>
    <t>20华发集团MTN003</t>
  </si>
  <si>
    <t>102001843.IB</t>
  </si>
  <si>
    <t>20济南轨交MTN002</t>
  </si>
  <si>
    <t>102001845.IB</t>
  </si>
  <si>
    <t>20曲文控MTN001</t>
  </si>
  <si>
    <t>102001846.IB</t>
  </si>
  <si>
    <t>20兴展投资MTN002</t>
  </si>
  <si>
    <t>102001849.IB</t>
  </si>
  <si>
    <t>20衡阳城投MTN003</t>
  </si>
  <si>
    <t>102001850.IB</t>
  </si>
  <si>
    <t>20川铁投MTN003</t>
  </si>
  <si>
    <t>102001851.IB</t>
  </si>
  <si>
    <t>20泰安城乡MTN002</t>
  </si>
  <si>
    <t>102001852.IB</t>
  </si>
  <si>
    <t>20新乡投资MTN002</t>
  </si>
  <si>
    <t>102001853.IB</t>
  </si>
  <si>
    <t>20长发集团MTN003</t>
  </si>
  <si>
    <t>102001856.IB</t>
  </si>
  <si>
    <t>20柳州投资MTN002</t>
  </si>
  <si>
    <t>102001858.IB</t>
  </si>
  <si>
    <t>20宁夏国资MTN004</t>
  </si>
  <si>
    <t>102001859.IB</t>
  </si>
  <si>
    <t>20晋能MTN016</t>
  </si>
  <si>
    <t>102001861.IB</t>
  </si>
  <si>
    <t>20湘高速MTN005</t>
  </si>
  <si>
    <t>102001862.IB</t>
  </si>
  <si>
    <t>20江西金融MTN001</t>
  </si>
  <si>
    <t>102001864.IB</t>
  </si>
  <si>
    <t>20华发实业MTN003</t>
  </si>
  <si>
    <t>102001865.IB</t>
  </si>
  <si>
    <t>20阳煤MTN009</t>
  </si>
  <si>
    <t>102001866.IB</t>
  </si>
  <si>
    <t>20蓝光MTN002</t>
  </si>
  <si>
    <t>102001867.IB</t>
  </si>
  <si>
    <t>20山西文旅MTN003</t>
  </si>
  <si>
    <t>102001868.IB</t>
  </si>
  <si>
    <t>20日照城投MTN001</t>
  </si>
  <si>
    <t>102001869.IB</t>
  </si>
  <si>
    <t>20石交投MTN002</t>
  </si>
  <si>
    <t>102001870.IB</t>
  </si>
  <si>
    <t>20连云港MTN001</t>
  </si>
  <si>
    <t>102001871.IB</t>
  </si>
  <si>
    <t>20六盘水投MTN001</t>
  </si>
  <si>
    <t>102001872.IB</t>
  </si>
  <si>
    <t>20盐城高新MTN002</t>
  </si>
  <si>
    <t>102001873.IB</t>
  </si>
  <si>
    <t>20通顺交投MTN001</t>
  </si>
  <si>
    <t>102001874.IB</t>
  </si>
  <si>
    <t>20中建二局MTN001</t>
  </si>
  <si>
    <t>102001877.IB</t>
  </si>
  <si>
    <t>20漳泽电力MTN003</t>
  </si>
  <si>
    <t>122000002.IB</t>
  </si>
  <si>
    <t>20南京建设PRN001</t>
  </si>
  <si>
    <t>132000029.IB</t>
  </si>
  <si>
    <t>20沈阳地铁GN002</t>
  </si>
  <si>
    <t>132000030.IB</t>
  </si>
  <si>
    <t>20云南水电GN001</t>
  </si>
  <si>
    <t>2005956.IB</t>
  </si>
  <si>
    <t>20兵团债08</t>
  </si>
  <si>
    <t>2005957.IB</t>
  </si>
  <si>
    <t>20兵团债09</t>
  </si>
  <si>
    <t>2005958.IB</t>
  </si>
  <si>
    <t>20兵团债10</t>
  </si>
  <si>
    <t>2005959.IB</t>
  </si>
  <si>
    <t>20兵团债11</t>
  </si>
  <si>
    <t>2005960.IB</t>
  </si>
  <si>
    <t>20兵团债12</t>
  </si>
  <si>
    <t>2022033.IB</t>
  </si>
  <si>
    <t>20华夏租赁债01</t>
  </si>
  <si>
    <t>2022034.IB</t>
  </si>
  <si>
    <t>20光大租赁二级</t>
  </si>
  <si>
    <t>2023012.IB</t>
  </si>
  <si>
    <t>20英大泰和人寿</t>
  </si>
  <si>
    <t>2023013.IB</t>
  </si>
  <si>
    <t>20吉祥人寿</t>
  </si>
  <si>
    <t>2024006.IB</t>
  </si>
  <si>
    <t>20南川城投项目债</t>
  </si>
  <si>
    <t>2080017.IB</t>
  </si>
  <si>
    <t>20宁乡经开债</t>
  </si>
  <si>
    <t>2080080.IB</t>
  </si>
  <si>
    <t>20邛崃债02</t>
  </si>
  <si>
    <t>2080151.IB</t>
  </si>
  <si>
    <t>20德源绿色债02</t>
  </si>
  <si>
    <t>2080216.IB</t>
  </si>
  <si>
    <t>20建湖绿色债</t>
  </si>
  <si>
    <t>2080223.IB</t>
  </si>
  <si>
    <t>20临海社会专项债01</t>
  </si>
  <si>
    <t>2080224.IB</t>
  </si>
  <si>
    <t>20萍投专项债</t>
  </si>
  <si>
    <t>2080230.IB</t>
  </si>
  <si>
    <t>20定西城投债</t>
  </si>
  <si>
    <t>2080233.IB</t>
  </si>
  <si>
    <t>20南平土发小微债</t>
  </si>
  <si>
    <t>2080236.IB</t>
  </si>
  <si>
    <t>20江干城建债</t>
  </si>
  <si>
    <t>2080237.IB</t>
  </si>
  <si>
    <t>20开远债01</t>
  </si>
  <si>
    <t>2080238.IB</t>
  </si>
  <si>
    <t>20连云港专项债01</t>
  </si>
  <si>
    <t>2080240.IB</t>
  </si>
  <si>
    <t>20盐高新01</t>
  </si>
  <si>
    <t>2080242.IB</t>
  </si>
  <si>
    <t>20荆经开债</t>
  </si>
  <si>
    <t>2080244.IB</t>
  </si>
  <si>
    <t>20深地铁债06</t>
  </si>
  <si>
    <t>2080245.IB</t>
  </si>
  <si>
    <t>20武铁绿色可续期债01</t>
  </si>
  <si>
    <t>2080246.IB</t>
  </si>
  <si>
    <t>20宜春创投绿色债</t>
  </si>
  <si>
    <t>2080248.IB</t>
  </si>
  <si>
    <t>20丰城管廊债</t>
  </si>
  <si>
    <t>2080249.IB</t>
  </si>
  <si>
    <t>20蒙自开投债01</t>
  </si>
  <si>
    <t>2080251.IB</t>
  </si>
  <si>
    <t>20铁道08</t>
  </si>
  <si>
    <t>2080252.IB</t>
  </si>
  <si>
    <t>20中色可续期债01</t>
  </si>
  <si>
    <t>2080253.IB</t>
  </si>
  <si>
    <t>20禹州投总债03</t>
  </si>
  <si>
    <t>2080254.IB</t>
  </si>
  <si>
    <t>20汇丰投资债01</t>
  </si>
  <si>
    <t>2080255.IB</t>
  </si>
  <si>
    <t>20汇丰投资债02</t>
  </si>
  <si>
    <t>2080256.IB</t>
  </si>
  <si>
    <t>20天轨债04</t>
  </si>
  <si>
    <t>2080257.IB</t>
  </si>
  <si>
    <t>20温州铁投债01</t>
  </si>
  <si>
    <t>2080258.IB</t>
  </si>
  <si>
    <t>20郑发投资债01</t>
  </si>
  <si>
    <t>2080259.IB</t>
  </si>
  <si>
    <t>20资中兴资债</t>
  </si>
  <si>
    <t>2080260.IB</t>
  </si>
  <si>
    <t>20温国控债01</t>
  </si>
  <si>
    <t>2080261.IB</t>
  </si>
  <si>
    <t>20山东高创01</t>
  </si>
  <si>
    <t>2080263.IB</t>
  </si>
  <si>
    <t>20乌城投债01</t>
  </si>
  <si>
    <t>2080265.IB</t>
  </si>
  <si>
    <t>20衡阳高新01</t>
  </si>
  <si>
    <t>2080267.IB</t>
  </si>
  <si>
    <t>20蒙城债</t>
  </si>
  <si>
    <t>2080270.IB</t>
  </si>
  <si>
    <t>20广州公交绿色债</t>
  </si>
  <si>
    <t>2080271.IB</t>
  </si>
  <si>
    <t>20渤水产债01</t>
  </si>
  <si>
    <t>2080272.IB</t>
  </si>
  <si>
    <t>20云建投债03</t>
  </si>
  <si>
    <t>2080273.IB</t>
  </si>
  <si>
    <t>20资兴绿色债</t>
  </si>
  <si>
    <t>2080274.IB</t>
  </si>
  <si>
    <t>20深地铁债07</t>
  </si>
  <si>
    <t>2080275.IB</t>
  </si>
  <si>
    <t>20攸州国投01</t>
  </si>
  <si>
    <t>2080277.IB</t>
  </si>
  <si>
    <t>20汉江国投公司债</t>
  </si>
  <si>
    <t>2080278.IB</t>
  </si>
  <si>
    <t>20邹城利民债</t>
  </si>
  <si>
    <t>2080280.IB</t>
  </si>
  <si>
    <t>20铁道10</t>
  </si>
  <si>
    <t>2080282.IB</t>
  </si>
  <si>
    <t>20黔水绿色债01</t>
  </si>
  <si>
    <t>2080283.IB</t>
  </si>
  <si>
    <t>20玉林城投专项债01</t>
  </si>
  <si>
    <t>2080284.IB</t>
  </si>
  <si>
    <t>20鹤城投债</t>
  </si>
  <si>
    <t>2080285.IB</t>
  </si>
  <si>
    <t>20扶绥债</t>
  </si>
  <si>
    <t>2080286.IB</t>
  </si>
  <si>
    <t>20晋江城投债01</t>
  </si>
  <si>
    <t>2080287.IB</t>
  </si>
  <si>
    <t>20晋江城投债02</t>
  </si>
  <si>
    <t>2080288.IB</t>
  </si>
  <si>
    <t>20大冶高新绿色债</t>
  </si>
  <si>
    <t>2080289.IB</t>
  </si>
  <si>
    <t>20川投债01</t>
  </si>
  <si>
    <t>2080291.IB</t>
  </si>
  <si>
    <t>20丹江口债</t>
  </si>
  <si>
    <t>2080292.IB</t>
  </si>
  <si>
    <t>20龙南建投债01</t>
  </si>
  <si>
    <t>2080293.IB</t>
  </si>
  <si>
    <t>20临泉交投债01</t>
  </si>
  <si>
    <t>2080300.IB</t>
  </si>
  <si>
    <t>20聊城兴业债</t>
  </si>
  <si>
    <t>苏州市吴中国裕资产经营有限公司</t>
  </si>
  <si>
    <t>湖南湘江新区发展集团有限公司</t>
  </si>
  <si>
    <t>甘肃省建设投资(控股)集团总公司</t>
  </si>
  <si>
    <t>山东省土地发展集团有限公司</t>
  </si>
  <si>
    <t>北京首都开发股份有限公司</t>
  </si>
  <si>
    <t>徐州市交通控股集团有限公司</t>
  </si>
  <si>
    <t>东阳市国有资产投资有限公司</t>
  </si>
  <si>
    <t>邢台路桥建设总公司</t>
  </si>
  <si>
    <t>兰州投资(控股)集团有限公司</t>
  </si>
  <si>
    <t>青岛市城阳区阳光城阳控股集团有限公司</t>
  </si>
  <si>
    <t>三峡融资租赁有限公司</t>
  </si>
  <si>
    <t>盐城市交通控股集团有限公司</t>
  </si>
  <si>
    <t>宁波北坤投资控股集团有限公司</t>
  </si>
  <si>
    <t>扬州瘦西湖旅游发展集团有限公司</t>
  </si>
  <si>
    <t>绵阳科技城发展投资(集团)有限公司</t>
  </si>
  <si>
    <t>桐庐县国有资本投资运营控股集团有限公司</t>
  </si>
  <si>
    <t>厦门海沧投资集团有限公司</t>
  </si>
  <si>
    <t>中国建筑第六工程局有限公司</t>
  </si>
  <si>
    <t>中交一公局集团有限公司</t>
  </si>
  <si>
    <t>上海静安投资有限公司</t>
  </si>
  <si>
    <t>招商局漳州开发区有限公司</t>
  </si>
  <si>
    <t>南昌市政公用投资控股有限责任公司</t>
  </si>
  <si>
    <t>东营市财金投资集团有限公司</t>
  </si>
  <si>
    <t>南京栖霞科技产业发展有限公司</t>
  </si>
  <si>
    <t>山东省鑫诚恒业集团有限公司</t>
  </si>
  <si>
    <t>湖南省高速公路集团有限公司</t>
  </si>
  <si>
    <t>中国大唐集团有限公司</t>
  </si>
  <si>
    <t>浙江省能源集团有限公司</t>
  </si>
  <si>
    <t>杭州萧山国有资产经营集团有限公司</t>
  </si>
  <si>
    <t>平度市城市建设投资开发有限公司</t>
  </si>
  <si>
    <t>山东高速股份有限公司</t>
  </si>
  <si>
    <t>中化岩土集团股份有限公司</t>
  </si>
  <si>
    <t>国药控股(中国)融资租赁有限公司</t>
  </si>
  <si>
    <t>大唐山西发电有限公司</t>
  </si>
  <si>
    <t>南昌水利投资发展有限公司</t>
  </si>
  <si>
    <t>北京首都国际机场股份有限公司</t>
  </si>
  <si>
    <t>宁波开发投资集团有限公司</t>
  </si>
  <si>
    <t>龙源电力集团股份有限公司</t>
  </si>
  <si>
    <t>江苏交通控股有限公司</t>
  </si>
  <si>
    <t>上海国盛(集团)有限公司</t>
  </si>
  <si>
    <t>昆明交通产业股份有限公司</t>
  </si>
  <si>
    <t>徐州金龙湖控股集团有限公司</t>
  </si>
  <si>
    <t>中国中铁股份有限公司</t>
  </si>
  <si>
    <t>深圳市投资控股有限公司</t>
  </si>
  <si>
    <t>中国有色矿业集团有限公司</t>
  </si>
  <si>
    <t>金融街控股股份有限公司</t>
  </si>
  <si>
    <t>中国交通建设集团有限公司</t>
  </si>
  <si>
    <t>武汉临空港投资集团有限公司</t>
  </si>
  <si>
    <t>中国水利水电第十一工程局有限公司</t>
  </si>
  <si>
    <t>江西省高速公路投资集团有限责任公司</t>
  </si>
  <si>
    <t>金堂县鑫垚建设投资有限责任公司</t>
  </si>
  <si>
    <t>天津东丽经济技术开发区总公司</t>
  </si>
  <si>
    <t>西安曲江文化控股有限公司</t>
  </si>
  <si>
    <t>江西省金融资产管理股份有限公司</t>
  </si>
  <si>
    <t>六盘水市水利开发投资有限责任公司</t>
  </si>
  <si>
    <t>中国建筑第二工程局有限公司</t>
  </si>
  <si>
    <t>南京建设发展集团有限公司</t>
  </si>
  <si>
    <t>沈阳地铁集团有限公司</t>
  </si>
  <si>
    <t>云南华电金沙江中游水电开发有限公司</t>
  </si>
  <si>
    <t>新疆生产建设兵团</t>
  </si>
  <si>
    <t>英大泰和人寿保险股份有限公司</t>
  </si>
  <si>
    <t>吉祥人寿保险股份有限公司</t>
  </si>
  <si>
    <t>临海市国有资产投资控股集团有限公司</t>
  </si>
  <si>
    <t>萍乡市城市建设投资集团有限公司</t>
  </si>
  <si>
    <t>定西国有投资(控股)集团有限公司</t>
  </si>
  <si>
    <t>南平市土地发展集团有限公司</t>
  </si>
  <si>
    <t>杭州江干区城市建设综合开发有限公司</t>
  </si>
  <si>
    <t>开远市兴远开发投资集团有限公司</t>
  </si>
  <si>
    <t>武汉地铁集团有限公司</t>
  </si>
  <si>
    <t>蒙自新型城镇化开发投资有限责任公司</t>
  </si>
  <si>
    <t>温州市铁路与轨道交通投资集团有限公司</t>
  </si>
  <si>
    <t>郑州发展投资集团有限公司</t>
  </si>
  <si>
    <t>温州高新技术产业开发区国有控股集团有限公司</t>
  </si>
  <si>
    <t>衡阳高新投资(集团)有限公司</t>
  </si>
  <si>
    <t>广州市公共交通集团有限公司</t>
  </si>
  <si>
    <t>湖南省攸州国有资产投资集团有限公司</t>
  </si>
  <si>
    <t>邹城市利民建设发展有限公司</t>
  </si>
  <si>
    <t>黔西南州水资源开发投资有限公司</t>
  </si>
  <si>
    <t>玉林市城市建设投资集团有限公司</t>
  </si>
  <si>
    <t>广西扶绥县城市开发投资有限公司</t>
  </si>
  <si>
    <t>四川省投资集团有限责任公司</t>
  </si>
  <si>
    <t>湖北省丹江口库区投资有限公司</t>
  </si>
  <si>
    <t>临泉县交通建设投资有限责任公司</t>
  </si>
  <si>
    <t>2020-09-01</t>
  </si>
  <si>
    <t>2020-09-02</t>
  </si>
  <si>
    <t>2020-10-09</t>
  </si>
  <si>
    <t>2023-09-25</t>
  </si>
  <si>
    <t>2027-09-25</t>
  </si>
  <si>
    <t>2027-09-22</t>
  </si>
  <si>
    <t>2025-09-16</t>
  </si>
  <si>
    <t>2027-09-30</t>
  </si>
  <si>
    <t>2027-09-29</t>
  </si>
  <si>
    <t>2025-10-09</t>
  </si>
  <si>
    <t>2030-09-18</t>
  </si>
  <si>
    <t>2025-09-21</t>
  </si>
  <si>
    <t>2025-09-14</t>
  </si>
  <si>
    <t>2027-09-09</t>
  </si>
  <si>
    <t>2025-09-23</t>
  </si>
  <si>
    <t>2027-09-28</t>
  </si>
  <si>
    <t>2027-09-15</t>
  </si>
  <si>
    <t>2025-09-29</t>
  </si>
  <si>
    <t>2027-09-01</t>
  </si>
  <si>
    <t>2023-09-17</t>
  </si>
  <si>
    <t>2025-09-09</t>
  </si>
  <si>
    <t>2025-09-04</t>
  </si>
  <si>
    <t>2025-09-18</t>
  </si>
  <si>
    <t>2023-09-16</t>
  </si>
  <si>
    <t>2027-09-10</t>
  </si>
  <si>
    <t>2027-09-11</t>
  </si>
  <si>
    <t>2027-09-24</t>
  </si>
  <si>
    <t>2023-09-11</t>
  </si>
  <si>
    <t>2027-09-16</t>
  </si>
  <si>
    <t>2023-09-24</t>
  </si>
  <si>
    <t>2023-09-15</t>
  </si>
  <si>
    <t>2027-09-02</t>
  </si>
  <si>
    <t>2025-09-02</t>
  </si>
  <si>
    <t>2030-09-21</t>
  </si>
  <si>
    <t>2027-09-23</t>
  </si>
  <si>
    <t>2027-09-18</t>
  </si>
  <si>
    <t>2030-09-24</t>
  </si>
  <si>
    <t>2023-10-09</t>
  </si>
  <si>
    <t>2025-09-24</t>
  </si>
  <si>
    <t>2025-09-22</t>
  </si>
  <si>
    <t>2025-09-07</t>
  </si>
  <si>
    <t>2021-09-24</t>
  </si>
  <si>
    <t>2030-09-27</t>
  </si>
  <si>
    <t>2030-09-14</t>
  </si>
  <si>
    <t>2030-09-11</t>
  </si>
  <si>
    <t>2050-09-10</t>
  </si>
  <si>
    <t>2035-09-16</t>
  </si>
  <si>
    <t>2050-09-23</t>
  </si>
  <si>
    <t>2040-09-24</t>
  </si>
  <si>
    <t>2027-09-07</t>
  </si>
  <si>
    <t>2040-09-23</t>
  </si>
  <si>
    <t>2027-09-17</t>
  </si>
  <si>
    <t>2030-09-23</t>
  </si>
  <si>
    <t>2026-09-21</t>
  </si>
  <si>
    <t>2025-09-15</t>
  </si>
  <si>
    <t>2035-09-23</t>
  </si>
  <si>
    <t>贵阳市城市轨道交通集团有限公司</t>
    <phoneticPr fontId="1" type="noConversion"/>
  </si>
  <si>
    <t>行权日较短引起</t>
    <phoneticPr fontId="1" type="noConversion"/>
  </si>
  <si>
    <t>是</t>
    <phoneticPr fontId="1" type="noConversion"/>
  </si>
  <si>
    <t>102001971.IB</t>
  </si>
  <si>
    <t>20皖出版MTN002</t>
  </si>
  <si>
    <t>102001946.IB</t>
  </si>
  <si>
    <t>20安吉租赁MTN001</t>
  </si>
  <si>
    <t>102002046.IB</t>
  </si>
  <si>
    <t>20奥克斯MTN002</t>
  </si>
  <si>
    <t>102002013.IB</t>
  </si>
  <si>
    <t>20北辰实业MTN001</t>
  </si>
  <si>
    <t>102001930.IB</t>
  </si>
  <si>
    <t>20京煤MTN001</t>
  </si>
  <si>
    <t>2080281.IB</t>
  </si>
  <si>
    <t>20京投债01</t>
  </si>
  <si>
    <t>102001932.IB</t>
  </si>
  <si>
    <t>20长城伟业MTN001</t>
  </si>
  <si>
    <t>102001929.IB</t>
  </si>
  <si>
    <t>20首创集MTN002</t>
  </si>
  <si>
    <t>2080314.IB</t>
  </si>
  <si>
    <t>20常德鼎力01</t>
  </si>
  <si>
    <t>102001972.IB</t>
  </si>
  <si>
    <t>20常高新MTN003</t>
  </si>
  <si>
    <t>102001960.IB</t>
  </si>
  <si>
    <t>20郴投集团MTN001</t>
  </si>
  <si>
    <t>102001944.IB</t>
  </si>
  <si>
    <t>20成都产投MTN002</t>
  </si>
  <si>
    <t>2080324.IB</t>
  </si>
  <si>
    <t>20蓉高债01</t>
  </si>
  <si>
    <t>2080323.IB</t>
  </si>
  <si>
    <t>20蓉轨可续期02</t>
  </si>
  <si>
    <t>102001991.IB</t>
  </si>
  <si>
    <t>20西汇投资MTN001</t>
  </si>
  <si>
    <t>102002019.IB</t>
  </si>
  <si>
    <t>20成都香城MTN001</t>
  </si>
  <si>
    <t>102001998.IB</t>
  </si>
  <si>
    <t>20池州建设MTN001</t>
  </si>
  <si>
    <t>102001894.IB</t>
  </si>
  <si>
    <t>20大唐租赁MTN001</t>
  </si>
  <si>
    <t>102001879.IB</t>
  </si>
  <si>
    <t>20闽电子MTN002</t>
  </si>
  <si>
    <t>102001951.IB</t>
  </si>
  <si>
    <t>20闽高速MTN002</t>
  </si>
  <si>
    <t>102001891.IB</t>
  </si>
  <si>
    <t>20闽投MTN006</t>
  </si>
  <si>
    <t>102001937.IB</t>
  </si>
  <si>
    <t>20闽漳龙MTN001</t>
  </si>
  <si>
    <t>102002035.IB</t>
  </si>
  <si>
    <t>20福州城投MTN003</t>
  </si>
  <si>
    <t>102001902.IB</t>
  </si>
  <si>
    <t>20甘公投MTN004</t>
  </si>
  <si>
    <t>102001924.IB</t>
  </si>
  <si>
    <t>20北部湾MTN005</t>
  </si>
  <si>
    <t>102002039.IB</t>
  </si>
  <si>
    <t>20桂交投MTN005</t>
  </si>
  <si>
    <t>102001234.IB</t>
  </si>
  <si>
    <t>20绿城水务MTN001</t>
  </si>
  <si>
    <t>2080331.IB</t>
  </si>
  <si>
    <t>20中马债</t>
  </si>
  <si>
    <t>102002000.IB</t>
  </si>
  <si>
    <t>20广州资管MTN001</t>
  </si>
  <si>
    <t>102001997.IB</t>
  </si>
  <si>
    <t>20桂林交投MTN001</t>
  </si>
  <si>
    <t>102001921.IB</t>
  </si>
  <si>
    <t>20哈城投MTN002</t>
  </si>
  <si>
    <t>2080308.IB</t>
  </si>
  <si>
    <t>20邯郸城发专项债02</t>
  </si>
  <si>
    <t>102001884.IB</t>
  </si>
  <si>
    <t>20汉江国资MTN003</t>
  </si>
  <si>
    <t>102001961.IB</t>
  </si>
  <si>
    <t>20汉江国资MTN004</t>
  </si>
  <si>
    <t>102001901.IB</t>
  </si>
  <si>
    <t>20滨江房产MTN003</t>
  </si>
  <si>
    <t>2080322.IB</t>
  </si>
  <si>
    <t>20富阳经开债01</t>
  </si>
  <si>
    <t>2080311.IB</t>
  </si>
  <si>
    <t>20萧国资债01</t>
  </si>
  <si>
    <t>102002031.IB</t>
  </si>
  <si>
    <t>20冀交投MTN002</t>
  </si>
  <si>
    <t>102001898.IB</t>
  </si>
  <si>
    <t>20河钢集MTN012</t>
  </si>
  <si>
    <t>102001968.IB</t>
  </si>
  <si>
    <t>20河钢集MTN013</t>
  </si>
  <si>
    <t>102001897.IB</t>
  </si>
  <si>
    <t>20豫交运MTN006</t>
  </si>
  <si>
    <t>2080319.IB</t>
  </si>
  <si>
    <t>20白沙洲债01</t>
  </si>
  <si>
    <t>102002028.IB</t>
  </si>
  <si>
    <t>20红豆MTN003</t>
  </si>
  <si>
    <t>102002038.IB</t>
  </si>
  <si>
    <t>20湘高速MTN006</t>
  </si>
  <si>
    <t>2080309.IB</t>
  </si>
  <si>
    <t>20湘高速债02</t>
  </si>
  <si>
    <t>102001990.IB</t>
  </si>
  <si>
    <t>20娄底经开MTN002</t>
  </si>
  <si>
    <t>102001900.IB</t>
  </si>
  <si>
    <t>20湘江新发MTN001</t>
  </si>
  <si>
    <t>102001958.IB</t>
  </si>
  <si>
    <t>20华电股MTN004</t>
  </si>
  <si>
    <t>132000032.IB</t>
  </si>
  <si>
    <t>20天成租赁GN003</t>
  </si>
  <si>
    <t>102001974.IB</t>
  </si>
  <si>
    <t>20华能新能MTN002</t>
  </si>
  <si>
    <t>102001955.IB</t>
  </si>
  <si>
    <t>20华侨城MTN005</t>
  </si>
  <si>
    <t>102001962.IB</t>
  </si>
  <si>
    <t>20济南城建MTN001</t>
  </si>
  <si>
    <t>122000003.IB</t>
  </si>
  <si>
    <t>20济南高新PRN001</t>
  </si>
  <si>
    <t>102001860.IB</t>
  </si>
  <si>
    <t>20建安投资MTN002</t>
  </si>
  <si>
    <t>102001941.IB</t>
  </si>
  <si>
    <t>20建发地产MTN005</t>
  </si>
  <si>
    <t>102001917.IB</t>
  </si>
  <si>
    <t>20江铃汽车MTN001</t>
  </si>
  <si>
    <t>102002007.IB</t>
  </si>
  <si>
    <t>20江门建设MTN002</t>
  </si>
  <si>
    <t>2080327.IB</t>
  </si>
  <si>
    <t>20苏高投债01</t>
  </si>
  <si>
    <t>102002018.IB</t>
  </si>
  <si>
    <t>20海鸿投资MTN001</t>
  </si>
  <si>
    <t>102002050.IB</t>
  </si>
  <si>
    <t>20苏国信MTN008</t>
  </si>
  <si>
    <t>102001905.IB</t>
  </si>
  <si>
    <t>20新海连MTN002</t>
  </si>
  <si>
    <t>102001935.IB</t>
  </si>
  <si>
    <t>20洋河MTN001</t>
  </si>
  <si>
    <t>102001892.IB</t>
  </si>
  <si>
    <t>20江阴高新MTN002</t>
  </si>
  <si>
    <t>102001893.IB</t>
  </si>
  <si>
    <t>20江阴高新MTN001</t>
  </si>
  <si>
    <t>102001922.IB</t>
  </si>
  <si>
    <t>20晋江国资MTN003</t>
  </si>
  <si>
    <t>102001913.IB</t>
  </si>
  <si>
    <t>20晋能MTN017</t>
  </si>
  <si>
    <t>102002042.IB</t>
  </si>
  <si>
    <t>20晋能MTN018</t>
  </si>
  <si>
    <t>102001916.IB</t>
  </si>
  <si>
    <t>20荆楚文化MTN001</t>
  </si>
  <si>
    <t>102002003.IB</t>
  </si>
  <si>
    <t>20荆州城投MTN004</t>
  </si>
  <si>
    <t>2080295.IB</t>
  </si>
  <si>
    <t>20濂溪城投债</t>
  </si>
  <si>
    <t>102001970.IB</t>
  </si>
  <si>
    <t>20开滦股MTN001</t>
  </si>
  <si>
    <t>102002026.IB</t>
  </si>
  <si>
    <t>20昆明产投MTN001</t>
  </si>
  <si>
    <t>102001996.IB</t>
  </si>
  <si>
    <t>20昆明土地MTN001</t>
  </si>
  <si>
    <t>2080326.IB</t>
  </si>
  <si>
    <t>20乐清债02</t>
  </si>
  <si>
    <t>102001989.IB</t>
  </si>
  <si>
    <t>20乐山国资MTN001</t>
  </si>
  <si>
    <t>102001966.IB</t>
  </si>
  <si>
    <t>20连云城建MTN004</t>
  </si>
  <si>
    <t>102001933.IB</t>
  </si>
  <si>
    <t>20连云工投MTN002</t>
  </si>
  <si>
    <t>102001908.IB</t>
  </si>
  <si>
    <t>20柳州东通MTN002</t>
  </si>
  <si>
    <t>102001954.IB</t>
  </si>
  <si>
    <t>20六盘水交MTN001</t>
  </si>
  <si>
    <t>2080298.IB</t>
  </si>
  <si>
    <t>20汇金小微债01</t>
  </si>
  <si>
    <t>102001977.IB</t>
  </si>
  <si>
    <t>20洛阳城投MTN003</t>
  </si>
  <si>
    <t>2080269.IB</t>
  </si>
  <si>
    <t>20南京地铁绿色债02</t>
  </si>
  <si>
    <t>102001995.IB</t>
  </si>
  <si>
    <t>20江北新区MTN004</t>
  </si>
  <si>
    <t>102001928.IB</t>
  </si>
  <si>
    <t>20浦口康居MTN003</t>
  </si>
  <si>
    <t>102001931.IB</t>
  </si>
  <si>
    <t>20浦口康居MTN004</t>
  </si>
  <si>
    <t>102001953.IB</t>
  </si>
  <si>
    <t>20浦口康居MTN005</t>
  </si>
  <si>
    <t>2080304.IB</t>
  </si>
  <si>
    <t>20扬子国投债01</t>
  </si>
  <si>
    <t>102002004.IB</t>
  </si>
  <si>
    <t>20雨花投资MTN001</t>
  </si>
  <si>
    <t>102001885.IB</t>
  </si>
  <si>
    <t>20南通城建MTN002</t>
  </si>
  <si>
    <t>102001909.IB</t>
  </si>
  <si>
    <t>20内蒙华电MTN001</t>
  </si>
  <si>
    <t>102002012.IB</t>
  </si>
  <si>
    <t>20内蒙华电MTN002</t>
  </si>
  <si>
    <t>2080276.IB</t>
  </si>
  <si>
    <t>20宁国债</t>
  </si>
  <si>
    <t>102001948.IB</t>
  </si>
  <si>
    <t>20平安不动MTN002</t>
  </si>
  <si>
    <t>102002027.IB</t>
  </si>
  <si>
    <t>20萍乡汇丰MTN002</t>
  </si>
  <si>
    <t>102001936.IB</t>
  </si>
  <si>
    <t>20青岛黄岛MTN002</t>
  </si>
  <si>
    <t>102001899.IB</t>
  </si>
  <si>
    <t>20即墨旅投MTN001</t>
  </si>
  <si>
    <t>2080310.IB</t>
  </si>
  <si>
    <t>20三明城投债</t>
  </si>
  <si>
    <t>102001878.IB</t>
  </si>
  <si>
    <t>20海沧投资MTN001</t>
  </si>
  <si>
    <t>102001919.IB</t>
  </si>
  <si>
    <t>20鲁高速MTN003</t>
  </si>
  <si>
    <t>2080294.IB</t>
  </si>
  <si>
    <t>20山东高速债01</t>
  </si>
  <si>
    <t>102001959.IB</t>
  </si>
  <si>
    <t>20晋煤MTN016</t>
  </si>
  <si>
    <t>102001926.IB</t>
  </si>
  <si>
    <t>20山煤MTN003</t>
  </si>
  <si>
    <t>102000482.IB</t>
  </si>
  <si>
    <t>20华山旅游MTN001</t>
  </si>
  <si>
    <t>132000033.IB</t>
  </si>
  <si>
    <t>20陕西环保GN001</t>
  </si>
  <si>
    <t>102002006.IB</t>
  </si>
  <si>
    <t>20陕煤化MTN005</t>
  </si>
  <si>
    <t>102001978.IB</t>
  </si>
  <si>
    <t>20陕高速MTN001</t>
  </si>
  <si>
    <t>102001883.IB</t>
  </si>
  <si>
    <t>20陕延油MTN003</t>
  </si>
  <si>
    <t>102001952.IB</t>
  </si>
  <si>
    <t>20陕有色MTN003</t>
  </si>
  <si>
    <t>102001915.IB</t>
  </si>
  <si>
    <t>20嘉定工业MTN002</t>
  </si>
  <si>
    <t>102001979.IB</t>
  </si>
  <si>
    <t>20张江高科MTN002</t>
  </si>
  <si>
    <t>102001881.IB</t>
  </si>
  <si>
    <t>20邵阳城投MTN003</t>
  </si>
  <si>
    <t>102002015.IB</t>
  </si>
  <si>
    <t>20迪荡新投MTN002</t>
  </si>
  <si>
    <t>102002029.IB</t>
  </si>
  <si>
    <t>20镜湖开发MTN003</t>
  </si>
  <si>
    <t>102002037.IB</t>
  </si>
  <si>
    <t>20上虞国投MTN002</t>
  </si>
  <si>
    <t>102001945.IB</t>
  </si>
  <si>
    <t>20水发集团MTN001</t>
  </si>
  <si>
    <t>102001988.IB</t>
  </si>
  <si>
    <t>20蓝光MTN003</t>
  </si>
  <si>
    <t>102001889.IB</t>
  </si>
  <si>
    <t>20川铁投MTN004</t>
  </si>
  <si>
    <t>102001907.IB</t>
  </si>
  <si>
    <t>20川铁投MTN005</t>
  </si>
  <si>
    <t>102002008.IB</t>
  </si>
  <si>
    <t>20川铁投MTN006</t>
  </si>
  <si>
    <t>102001880.IB</t>
  </si>
  <si>
    <t>20漕湖产业MTN001</t>
  </si>
  <si>
    <t>102001939.IB</t>
  </si>
  <si>
    <t>20苏元禾MTN001</t>
  </si>
  <si>
    <t>102001994.IB</t>
  </si>
  <si>
    <t>20东方医药MTN001</t>
  </si>
  <si>
    <t>102002014.IB</t>
  </si>
  <si>
    <t>20泰州城建MTN002</t>
  </si>
  <si>
    <t>102002030.IB</t>
  </si>
  <si>
    <t>20津城建MTN012</t>
  </si>
  <si>
    <t>102001963.IB</t>
  </si>
  <si>
    <t>20天津经开MTN004</t>
  </si>
  <si>
    <t>102001964.IB</t>
  </si>
  <si>
    <t>20乌经开MTN002</t>
  </si>
  <si>
    <t>102001896.IB</t>
  </si>
  <si>
    <t>20芜湖建设MTN004</t>
  </si>
  <si>
    <t>132000031.IB</t>
  </si>
  <si>
    <t>20武汉地铁GN001</t>
  </si>
  <si>
    <t>102001918.IB</t>
  </si>
  <si>
    <t>20临空港投MTN002</t>
  </si>
  <si>
    <t>102002036.IB</t>
  </si>
  <si>
    <t>20临空港投MTN003</t>
  </si>
  <si>
    <t>102002005.IB</t>
  </si>
  <si>
    <t>20曲文投MTN003</t>
  </si>
  <si>
    <t>102002049.IB</t>
  </si>
  <si>
    <t>20曲文投MTN002</t>
  </si>
  <si>
    <t>102002016.IB</t>
  </si>
  <si>
    <t>20咸宁城投MTN001</t>
  </si>
  <si>
    <t>102001671.IB</t>
  </si>
  <si>
    <t>20现代投资MTN001</t>
  </si>
  <si>
    <t>102001969.IB</t>
  </si>
  <si>
    <t>20孝感城投MTN002</t>
  </si>
  <si>
    <t>102001993.IB</t>
  </si>
  <si>
    <t>20新业国资MTN002</t>
  </si>
  <si>
    <t>102001903.IB</t>
  </si>
  <si>
    <t>20新希望MTN003</t>
  </si>
  <si>
    <t>102001980.IB</t>
  </si>
  <si>
    <t>20金龙湖MTN002</t>
  </si>
  <si>
    <t>102001967.IB</t>
  </si>
  <si>
    <t>20徐新国资MTN002</t>
  </si>
  <si>
    <t>102001888.IB</t>
  </si>
  <si>
    <t>20盐城东方MTN001</t>
  </si>
  <si>
    <t>102001847.IB</t>
  </si>
  <si>
    <t>20盛裕投资MTN001</t>
  </si>
  <si>
    <t>102001882.IB</t>
  </si>
  <si>
    <t>20易盛德MTN001</t>
  </si>
  <si>
    <t>102002022.IB</t>
  </si>
  <si>
    <t>20阳光城MTN003</t>
  </si>
  <si>
    <t>2080313.IB</t>
  </si>
  <si>
    <t>20宜宾国资04</t>
  </si>
  <si>
    <t>102001914.IB</t>
  </si>
  <si>
    <t>20义乌国资MTN005</t>
  </si>
  <si>
    <t>102001950.IB</t>
  </si>
  <si>
    <t>20永煤MTN006</t>
  </si>
  <si>
    <t>102002025.IB</t>
  </si>
  <si>
    <t>20远东租赁MTN005</t>
  </si>
  <si>
    <t>102002020.IB</t>
  </si>
  <si>
    <t>20云城投MTN001</t>
  </si>
  <si>
    <t>102001957.IB</t>
  </si>
  <si>
    <t>20云能投MTN005</t>
  </si>
  <si>
    <t>102001992.IB</t>
  </si>
  <si>
    <t>20云投MTN008</t>
  </si>
  <si>
    <t>102001981.IB</t>
  </si>
  <si>
    <t>20韵达股份MTN003</t>
  </si>
  <si>
    <t>102001938.IB</t>
  </si>
  <si>
    <t>20张家公资MTN001</t>
  </si>
  <si>
    <t>102001925.IB</t>
  </si>
  <si>
    <t>20九龙江MTN004</t>
  </si>
  <si>
    <t>102001982.IB</t>
  </si>
  <si>
    <t>20长发集团MTN004</t>
  </si>
  <si>
    <t>2080296.IB</t>
  </si>
  <si>
    <t>20雨花城投01</t>
  </si>
  <si>
    <t>102001904.IB</t>
  </si>
  <si>
    <t>20漳州开发MTN001</t>
  </si>
  <si>
    <t>102001887.IB</t>
  </si>
  <si>
    <t>20青山湖科MTN001</t>
  </si>
  <si>
    <t>102001983.IB</t>
  </si>
  <si>
    <t>20浙国贸MTN001</t>
  </si>
  <si>
    <t>102001947.IB</t>
  </si>
  <si>
    <t>20浙交投MTN001</t>
  </si>
  <si>
    <t>132000034.IB</t>
  </si>
  <si>
    <t>20核风电GN001</t>
  </si>
  <si>
    <t>102001934.IB</t>
  </si>
  <si>
    <t>20大唐集MTN004</t>
  </si>
  <si>
    <t>102001910.IB</t>
  </si>
  <si>
    <t>20中核MTN001A</t>
  </si>
  <si>
    <t>102001911.IB</t>
  </si>
  <si>
    <t>20中核MTN001B</t>
  </si>
  <si>
    <t>102002011.IB</t>
  </si>
  <si>
    <t>20中核MTN002</t>
  </si>
  <si>
    <t>102001985.IB</t>
  </si>
  <si>
    <t>20中金集MTN004</t>
  </si>
  <si>
    <t>102002010.IB</t>
  </si>
  <si>
    <t>20中建二局MTN002</t>
  </si>
  <si>
    <t>102002024.IB</t>
  </si>
  <si>
    <t>20中建六局MTN002</t>
  </si>
  <si>
    <t>102001942.IB</t>
  </si>
  <si>
    <t>20中建四局MTN001</t>
  </si>
  <si>
    <t>102001923.IB</t>
  </si>
  <si>
    <t>20中交建MTN002</t>
  </si>
  <si>
    <t>102001986.IB</t>
  </si>
  <si>
    <t>20中节能MTN005</t>
  </si>
  <si>
    <t>2023014.IB</t>
  </si>
  <si>
    <t>20中国人寿财险</t>
  </si>
  <si>
    <t>102001987.IB</t>
  </si>
  <si>
    <t>20中铁建MTN001</t>
  </si>
  <si>
    <t>102002044.IB</t>
  </si>
  <si>
    <t>20中航租赁MTN003</t>
  </si>
  <si>
    <t>102001999.IB</t>
  </si>
  <si>
    <t>20中建投资MTN001</t>
  </si>
  <si>
    <t>102002001.IB</t>
  </si>
  <si>
    <t>20中建三局MTN002</t>
  </si>
  <si>
    <t>102001677.IB</t>
  </si>
  <si>
    <t>20中交二航MTN001</t>
  </si>
  <si>
    <t>102002017.IB</t>
  </si>
  <si>
    <t>20中原豫资MTN001</t>
  </si>
  <si>
    <t>102002033.IB</t>
  </si>
  <si>
    <t>20重庆发展MTN001</t>
  </si>
  <si>
    <t>102002021.IB</t>
  </si>
  <si>
    <t>20开乾投资MTN001</t>
  </si>
  <si>
    <t>102001965.IB</t>
  </si>
  <si>
    <t>20江津华信MTN001</t>
  </si>
  <si>
    <t>2080318.IB</t>
  </si>
  <si>
    <t>20舟城投债01</t>
  </si>
  <si>
    <t>102002032.IB</t>
  </si>
  <si>
    <t>20华发实业MTN004</t>
  </si>
  <si>
    <t>102002045.IB</t>
  </si>
  <si>
    <t>20邹城资产MTN002</t>
  </si>
  <si>
    <t>安吉租赁有限公司</t>
  </si>
  <si>
    <t>北京京煤集团有限责任公司</t>
  </si>
  <si>
    <t>北京市基础设施投资有限公司</t>
  </si>
  <si>
    <t>北京市长城伟业投资开发有限公司</t>
  </si>
  <si>
    <t>北京首都创业集团有限公司</t>
  </si>
  <si>
    <t>成都产业投资集团有限公司</t>
  </si>
  <si>
    <t>成都高新投资集团有限公司</t>
  </si>
  <si>
    <t>成都香城城市发展有限公司</t>
  </si>
  <si>
    <t>福建省高速公路集团有限公司</t>
  </si>
  <si>
    <t>福建省投资开发集团有限责任公司</t>
  </si>
  <si>
    <t>福州城市建设投资集团有限公司</t>
  </si>
  <si>
    <t>广西中马钦州产业园区投资控股集团有限公司</t>
  </si>
  <si>
    <t>河北交通投资集团公司</t>
  </si>
  <si>
    <t>河南省交通运输发展集团有限公司</t>
  </si>
  <si>
    <t>华电国际电力股份有限公司</t>
  </si>
  <si>
    <t>华能天成融资租赁有限公司</t>
  </si>
  <si>
    <t>华能新能源股份有限公司</t>
  </si>
  <si>
    <t>济南城市建设集团有限公司</t>
  </si>
  <si>
    <t>江铃汽车集团有限公司</t>
  </si>
  <si>
    <t>江苏高科技投资集团有限公司</t>
  </si>
  <si>
    <t>江苏海鸿投资控股集团有限公司</t>
  </si>
  <si>
    <t>江苏洋河集团有限公司</t>
  </si>
  <si>
    <t>荆楚文化产业投资集团有限公司</t>
  </si>
  <si>
    <t>昆明产业开发投资有限责任公司</t>
  </si>
  <si>
    <t>南京地铁集团有限公司</t>
  </si>
  <si>
    <t>南京扬子国资投资集团有限责任公司</t>
  </si>
  <si>
    <t>平安不动产有限公司</t>
  </si>
  <si>
    <t>山东高速集团有限公司</t>
  </si>
  <si>
    <t>陕西环保产业集团有限责任公司</t>
  </si>
  <si>
    <t>陕西省高速公路建设集团公司</t>
  </si>
  <si>
    <t>上海嘉定工业区开发(集团)有限公司</t>
  </si>
  <si>
    <t>上海张江高科技园区开发股份有限公司</t>
  </si>
  <si>
    <t>现代投资股份有限公司</t>
  </si>
  <si>
    <t>韵达控股股份有限公司</t>
  </si>
  <si>
    <t>张家港市直属公有资产经营有限公司</t>
  </si>
  <si>
    <t>漳州市九龙江集团有限公司</t>
  </si>
  <si>
    <t>浙江省交通投资集团有限公司</t>
  </si>
  <si>
    <t>中广核风电有限公司</t>
  </si>
  <si>
    <t>中国核工业集团有限公司</t>
  </si>
  <si>
    <t>中国黄金集团有限公司</t>
  </si>
  <si>
    <t>中国建筑第四工程局有限公司</t>
  </si>
  <si>
    <t>中国人寿财产保险股份有限公司</t>
  </si>
  <si>
    <t>中国铁建股份有限公司</t>
  </si>
  <si>
    <t>中建国际投资集团有限公司</t>
  </si>
  <si>
    <t>中建三局集团有限公司</t>
  </si>
  <si>
    <t>中交第二航务工程局有限公司</t>
  </si>
  <si>
    <t>重庆发展投资有限公司</t>
  </si>
  <si>
    <t>2020-10-12</t>
  </si>
  <si>
    <t>2025-10-21</t>
  </si>
  <si>
    <t>2027-10-26</t>
  </si>
  <si>
    <t>2025-10-27</t>
  </si>
  <si>
    <t>2023-10-14</t>
  </si>
  <si>
    <t>2025-10-15</t>
  </si>
  <si>
    <t>2025-10-30</t>
  </si>
  <si>
    <t>2027-10-20</t>
  </si>
  <si>
    <t>2023-10-15</t>
  </si>
  <si>
    <t>2027-10-27</t>
  </si>
  <si>
    <t>2027-10-23</t>
  </si>
  <si>
    <t>2027-10-28</t>
  </si>
  <si>
    <t>2025-10-28</t>
  </si>
  <si>
    <t>2027-10-12</t>
  </si>
  <si>
    <t>2030-10-19</t>
  </si>
  <si>
    <t>2025-10-14</t>
  </si>
  <si>
    <t>2027-10-15</t>
  </si>
  <si>
    <t>2035-10-16</t>
  </si>
  <si>
    <t>2024-10-28</t>
  </si>
  <si>
    <t>2025-10-20</t>
  </si>
  <si>
    <t>2030-10-26</t>
  </si>
  <si>
    <t>102001976.IB</t>
  </si>
  <si>
    <t>20吉林高速MTN006</t>
  </si>
  <si>
    <t>102002047.IB</t>
  </si>
  <si>
    <t>20新沂城投MTN001</t>
  </si>
  <si>
    <t>102002048.IB</t>
  </si>
  <si>
    <t>20长沙水业MTN001</t>
  </si>
  <si>
    <t>102002051.IB</t>
  </si>
  <si>
    <t>20淮南建发MTN003</t>
  </si>
  <si>
    <t>102002052.IB</t>
  </si>
  <si>
    <t>20联发集MTN001</t>
  </si>
  <si>
    <t>102002053.IB</t>
  </si>
  <si>
    <t>20鄂交投MTN001</t>
  </si>
  <si>
    <t>102002054.IB</t>
  </si>
  <si>
    <t>20甬开投MTN003</t>
  </si>
  <si>
    <t>102002055.IB</t>
  </si>
  <si>
    <t>20赣铁投MTN002</t>
  </si>
  <si>
    <t>102002057.IB</t>
  </si>
  <si>
    <t>20丽水城投MTN001</t>
  </si>
  <si>
    <t>102002058.IB</t>
  </si>
  <si>
    <t>20武商贸集MTN001</t>
  </si>
  <si>
    <t>102002059.IB</t>
  </si>
  <si>
    <t>20厦港务MTN006</t>
  </si>
  <si>
    <t>102002060.IB</t>
  </si>
  <si>
    <t>20泰山投资MTN001</t>
  </si>
  <si>
    <t>102002061.IB</t>
  </si>
  <si>
    <t>20资阳国资MTN001</t>
  </si>
  <si>
    <t>102002062.IB</t>
  </si>
  <si>
    <t>20遂宁开达MTN003</t>
  </si>
  <si>
    <t>102002063.IB</t>
  </si>
  <si>
    <t>20上饶投资MTN003</t>
  </si>
  <si>
    <t>102002064.IB</t>
  </si>
  <si>
    <t>20柳州东投MTN003</t>
  </si>
  <si>
    <t>102002065.IB</t>
  </si>
  <si>
    <t>20成都建工MTN001</t>
  </si>
  <si>
    <t>102002066.IB</t>
  </si>
  <si>
    <t>20汇金MTN010A</t>
  </si>
  <si>
    <t>102002067.IB</t>
  </si>
  <si>
    <t>20汇金MTN010B</t>
  </si>
  <si>
    <t>102002069.IB</t>
  </si>
  <si>
    <t>20谷财MTN001</t>
  </si>
  <si>
    <t>102002070.IB</t>
  </si>
  <si>
    <t>20中国核建MTN001</t>
  </si>
  <si>
    <t>102002072.IB</t>
  </si>
  <si>
    <t>20张家经开MTN001</t>
  </si>
  <si>
    <t>102002073.IB</t>
  </si>
  <si>
    <t>20华发集团MTN004</t>
  </si>
  <si>
    <t>102002074.IB</t>
  </si>
  <si>
    <t>20五矿MTN001</t>
  </si>
  <si>
    <t>102002075.IB</t>
  </si>
  <si>
    <t>20华能新能MTN003</t>
  </si>
  <si>
    <t>102002077.IB</t>
  </si>
  <si>
    <t>20华侨城MTN006</t>
  </si>
  <si>
    <t>102002078.IB</t>
  </si>
  <si>
    <t>20浙能源MTN005</t>
  </si>
  <si>
    <t>102002079.IB</t>
  </si>
  <si>
    <t>20首旅MTN005</t>
  </si>
  <si>
    <t>102002080.IB</t>
  </si>
  <si>
    <t>20汉江国资MTN005</t>
  </si>
  <si>
    <t>102002081.IB</t>
  </si>
  <si>
    <t>20河南发电MTN002</t>
  </si>
  <si>
    <t>102002082.IB</t>
  </si>
  <si>
    <t>20吴中国太MTN002</t>
  </si>
  <si>
    <t>102002083.IB</t>
  </si>
  <si>
    <t>20天津滨旅MTN001</t>
  </si>
  <si>
    <t>102002085.IB</t>
  </si>
  <si>
    <t>20广投能源MTN002</t>
  </si>
  <si>
    <t>102002086.IB</t>
  </si>
  <si>
    <t>20太湖新城MTN002</t>
  </si>
  <si>
    <t>102002087.IB</t>
  </si>
  <si>
    <t>20中电国际MTN001</t>
  </si>
  <si>
    <t>102002088.IB</t>
  </si>
  <si>
    <t>20中建海峡MTN001</t>
  </si>
  <si>
    <t>102002089.IB</t>
  </si>
  <si>
    <t>20阜阳投资MTN001</t>
  </si>
  <si>
    <t>102002090.IB</t>
  </si>
  <si>
    <t>20芜湖建设MTN005</t>
  </si>
  <si>
    <t>102002091.IB</t>
  </si>
  <si>
    <t>20海正MTN001</t>
  </si>
  <si>
    <t>102002092.IB</t>
  </si>
  <si>
    <t>20铜陵有色MTN001</t>
  </si>
  <si>
    <t>102002093.IB</t>
  </si>
  <si>
    <t>20中建四局MTN002</t>
  </si>
  <si>
    <t>102002094.IB</t>
  </si>
  <si>
    <t>20华远陆港MTN002</t>
  </si>
  <si>
    <t>102002095.IB</t>
  </si>
  <si>
    <t>20芜湖宜居MTN003</t>
  </si>
  <si>
    <t>102002096.IB</t>
  </si>
  <si>
    <t>20川铁投MTN007</t>
  </si>
  <si>
    <t>102002097.IB</t>
  </si>
  <si>
    <t>20湖交投MTN002</t>
  </si>
  <si>
    <t>102002098.IB</t>
  </si>
  <si>
    <t>20武金控MTN001</t>
  </si>
  <si>
    <t>102002099.IB</t>
  </si>
  <si>
    <t>20盐城海瀛MTN001</t>
  </si>
  <si>
    <t>102002100.IB</t>
  </si>
  <si>
    <t>20济中城建MTN001</t>
  </si>
  <si>
    <t>102002101.IB</t>
  </si>
  <si>
    <t>20科学广州MTN001</t>
  </si>
  <si>
    <t>102002103.IB</t>
  </si>
  <si>
    <t>20中交四局MTN001A</t>
  </si>
  <si>
    <t>102002104.IB</t>
  </si>
  <si>
    <t>20中交四局MTN001B</t>
  </si>
  <si>
    <t>102002105.IB</t>
  </si>
  <si>
    <t>20中粮置业MTN001</t>
  </si>
  <si>
    <t>102002106.IB</t>
  </si>
  <si>
    <t>20中建二局MTN003</t>
  </si>
  <si>
    <t>102002108.IB</t>
  </si>
  <si>
    <t>20成华国资MTN001</t>
  </si>
  <si>
    <t>102002109.IB</t>
  </si>
  <si>
    <t>20川能投MTN003</t>
  </si>
  <si>
    <t>102002110.IB</t>
  </si>
  <si>
    <t>20鲁高速股MTN002</t>
  </si>
  <si>
    <t>102002111.IB</t>
  </si>
  <si>
    <t>20四川发电MTN003</t>
  </si>
  <si>
    <t>102002112.IB</t>
  </si>
  <si>
    <t>20中电投MTN017</t>
  </si>
  <si>
    <t>102002114.IB</t>
  </si>
  <si>
    <t>20洪市政MTN004</t>
  </si>
  <si>
    <t>102002115.IB</t>
  </si>
  <si>
    <t>20吉利MTN002</t>
  </si>
  <si>
    <t>102002116.IB</t>
  </si>
  <si>
    <t>20中电投MTN018</t>
  </si>
  <si>
    <t>102002118.IB</t>
  </si>
  <si>
    <t>20汾湖投资MTN001</t>
  </si>
  <si>
    <t>102002119.IB</t>
  </si>
  <si>
    <t>20青岛国信MTN006</t>
  </si>
  <si>
    <t>102002120.IB</t>
  </si>
  <si>
    <t>20深能源MTN002</t>
  </si>
  <si>
    <t>102002121.IB</t>
  </si>
  <si>
    <t>20大唐陕西MTN001</t>
  </si>
  <si>
    <t>102002123.IB</t>
  </si>
  <si>
    <t>20浙江旅投MTN001</t>
  </si>
  <si>
    <t>102002125.IB</t>
  </si>
  <si>
    <t>20钟楼新城MTN003</t>
  </si>
  <si>
    <t>102002126.IB</t>
  </si>
  <si>
    <t>20中建三局MTN003A</t>
  </si>
  <si>
    <t>102002127.IB</t>
  </si>
  <si>
    <t>20中建三局MTN003B</t>
  </si>
  <si>
    <t>102002128.IB</t>
  </si>
  <si>
    <t>20株洲城建MTN003</t>
  </si>
  <si>
    <t>102002129.IB</t>
  </si>
  <si>
    <t>20景德城投MTN002</t>
  </si>
  <si>
    <t>102002130.IB</t>
  </si>
  <si>
    <t>20中电投MTN019</t>
  </si>
  <si>
    <t>102002131.IB</t>
  </si>
  <si>
    <t>20大连万达MTN005</t>
  </si>
  <si>
    <t>102002133.IB</t>
  </si>
  <si>
    <t>20盐城资产MTN001</t>
  </si>
  <si>
    <t>102002134.IB</t>
  </si>
  <si>
    <t>20金地MTN004</t>
  </si>
  <si>
    <t>102002137.IB</t>
  </si>
  <si>
    <t>20镇国投MTN003</t>
  </si>
  <si>
    <t>102002138.IB</t>
  </si>
  <si>
    <t>20中铝集MTN004</t>
  </si>
  <si>
    <t>102002140.IB</t>
  </si>
  <si>
    <t>20江宁经开MTN003</t>
  </si>
  <si>
    <t>102002141.IB</t>
  </si>
  <si>
    <t>20联合水泥MTN002</t>
  </si>
  <si>
    <t>102002143.IB</t>
  </si>
  <si>
    <t>20香城投资MTN002</t>
  </si>
  <si>
    <t>102002144.IB</t>
  </si>
  <si>
    <t>20兆泰MTN001</t>
  </si>
  <si>
    <t>102002145.IB</t>
  </si>
  <si>
    <t>20空港城发MTN002</t>
  </si>
  <si>
    <t>102002148.IB</t>
  </si>
  <si>
    <t>20湖州城投MTN002</t>
  </si>
  <si>
    <t>102002149.IB</t>
  </si>
  <si>
    <t>20华电股MTN005</t>
  </si>
  <si>
    <t>102002154.IB</t>
  </si>
  <si>
    <t>20川交投MTN001</t>
  </si>
  <si>
    <t>102002155.IB</t>
  </si>
  <si>
    <t>20中化工MTN011</t>
  </si>
  <si>
    <t>102002156.IB</t>
  </si>
  <si>
    <t>20联发集MTN002</t>
  </si>
  <si>
    <t>102002157.IB</t>
  </si>
  <si>
    <t>20海宁城投MTN001</t>
  </si>
  <si>
    <t>102002158.IB</t>
  </si>
  <si>
    <t>20中电投MTN020</t>
  </si>
  <si>
    <t>102002159.IB</t>
  </si>
  <si>
    <t>20金融街MTN002</t>
  </si>
  <si>
    <t>102002160.IB</t>
  </si>
  <si>
    <t>20鲁高速MTN004</t>
  </si>
  <si>
    <t>102002161.IB</t>
  </si>
  <si>
    <t>20保利发展MTN005</t>
  </si>
  <si>
    <t>102002162.IB</t>
  </si>
  <si>
    <t>20淮安水利MTN002</t>
  </si>
  <si>
    <t>102002166.IB</t>
  </si>
  <si>
    <t>20中电国际MTN002</t>
  </si>
  <si>
    <t>102002168.IB</t>
  </si>
  <si>
    <t>20天富MTN001</t>
  </si>
  <si>
    <t>102002171.IB</t>
  </si>
  <si>
    <t>20邮政MTN001</t>
  </si>
  <si>
    <t>102002174.IB</t>
  </si>
  <si>
    <t>20华能新能MTN004</t>
  </si>
  <si>
    <t>102002176.IB</t>
  </si>
  <si>
    <t>20冀交投MTN003</t>
  </si>
  <si>
    <t>102002178.IB</t>
  </si>
  <si>
    <t>20百业源MTN002</t>
  </si>
  <si>
    <t>102002180.IB</t>
  </si>
  <si>
    <t>20紫金矿业MTN003</t>
  </si>
  <si>
    <t>102002182.IB</t>
  </si>
  <si>
    <t>20南部新城MTN003</t>
  </si>
  <si>
    <t>102002184.IB</t>
  </si>
  <si>
    <t>20中建二局MTN004A</t>
  </si>
  <si>
    <t>102002185.IB</t>
  </si>
  <si>
    <t>20中建二局MTN004B</t>
  </si>
  <si>
    <t>102002186.IB</t>
  </si>
  <si>
    <t>20中广核MTN005</t>
  </si>
  <si>
    <t>102002187.IB</t>
  </si>
  <si>
    <t>20江宁城建MTN003</t>
  </si>
  <si>
    <t>102002188.IB</t>
  </si>
  <si>
    <t>20中电投MTN021</t>
  </si>
  <si>
    <t>102002196.IB</t>
  </si>
  <si>
    <t>20陕延油MTN005</t>
  </si>
  <si>
    <t>102002197.IB</t>
  </si>
  <si>
    <t>20赣州发展MTN001</t>
  </si>
  <si>
    <t>102002198.IB</t>
  </si>
  <si>
    <t>20兖矿MTN005</t>
  </si>
  <si>
    <t>102002199.IB</t>
  </si>
  <si>
    <t>20华发集团MTN005</t>
  </si>
  <si>
    <t>102002200.IB</t>
  </si>
  <si>
    <t>20五矿MTN002</t>
  </si>
  <si>
    <t>102002201.IB</t>
  </si>
  <si>
    <t>20复星高科MTN004</t>
  </si>
  <si>
    <t>102002202.IB</t>
  </si>
  <si>
    <t>20华侨城MTN007</t>
  </si>
  <si>
    <t>102002203.IB</t>
  </si>
  <si>
    <t>20广州城投MTN001</t>
  </si>
  <si>
    <t>102002204.IB</t>
  </si>
  <si>
    <t>20广州城投MTN002</t>
  </si>
  <si>
    <t>102002205.IB</t>
  </si>
  <si>
    <t>20福州城投MTN004</t>
  </si>
  <si>
    <t>102002206.IB</t>
  </si>
  <si>
    <t>20常城建MTN003</t>
  </si>
  <si>
    <t>102002209.IB</t>
  </si>
  <si>
    <t>20蚌埠城投MTN001</t>
  </si>
  <si>
    <t>102002210.IB</t>
  </si>
  <si>
    <t>20联发集MTN003</t>
  </si>
  <si>
    <t>102002211.IB</t>
  </si>
  <si>
    <t>20青岛海科MTN001</t>
  </si>
  <si>
    <t>102002212.IB</t>
  </si>
  <si>
    <t>20广州地铁MTN003</t>
  </si>
  <si>
    <t>102002214.IB</t>
  </si>
  <si>
    <t>20武商贸集MTN002</t>
  </si>
  <si>
    <t>102002215.IB</t>
  </si>
  <si>
    <t>20青岛国信MTN007</t>
  </si>
  <si>
    <t>102002218.IB</t>
  </si>
  <si>
    <t>20光大嘉宝MTN003</t>
  </si>
  <si>
    <t>102002220.IB</t>
  </si>
  <si>
    <t>20天津东丽MTN002</t>
  </si>
  <si>
    <t>132000035.IB</t>
  </si>
  <si>
    <t>20青岛水务GN001(蓝债)</t>
  </si>
  <si>
    <t>132000036.IB</t>
  </si>
  <si>
    <t>20佛燃能源GN001</t>
  </si>
  <si>
    <t>2022039.IB</t>
  </si>
  <si>
    <t>20华通租赁债</t>
  </si>
  <si>
    <t>2022040.IB</t>
  </si>
  <si>
    <t>20建信租赁债01</t>
  </si>
  <si>
    <t>2022043.IB</t>
  </si>
  <si>
    <t>20交银租赁债01</t>
  </si>
  <si>
    <t>2022044.IB</t>
  </si>
  <si>
    <t>20江苏租赁债01</t>
  </si>
  <si>
    <t>2022045.IB</t>
  </si>
  <si>
    <t>20招银租赁债01</t>
  </si>
  <si>
    <t>2022046.IB</t>
  </si>
  <si>
    <t>20浦银租赁债</t>
  </si>
  <si>
    <t>2022047.IB</t>
  </si>
  <si>
    <t>20九鼎租赁债</t>
  </si>
  <si>
    <t>2022048.IB</t>
  </si>
  <si>
    <t>20工银租赁债02</t>
  </si>
  <si>
    <t>2022050.IB</t>
  </si>
  <si>
    <t>20洛银租赁债</t>
  </si>
  <si>
    <t>2022051.IB</t>
  </si>
  <si>
    <t>20农银租赁债01</t>
  </si>
  <si>
    <t>2071090.IB</t>
  </si>
  <si>
    <t>20兵团债13</t>
  </si>
  <si>
    <t>2071091.IB</t>
  </si>
  <si>
    <t>20兵团债14</t>
  </si>
  <si>
    <t>2080297.IB</t>
  </si>
  <si>
    <t>20娄海情债</t>
  </si>
  <si>
    <t>2080299.IB</t>
  </si>
  <si>
    <t>20雨花经开02</t>
  </si>
  <si>
    <t>2080312.IB</t>
  </si>
  <si>
    <t>20特变债01</t>
  </si>
  <si>
    <t>2080315.IB</t>
  </si>
  <si>
    <t>20德兴债</t>
  </si>
  <si>
    <t>2080316.IB</t>
  </si>
  <si>
    <t>20十堰国投债</t>
  </si>
  <si>
    <t>2080317.IB</t>
  </si>
  <si>
    <t>20宿州城投债</t>
  </si>
  <si>
    <t>2080325.IB</t>
  </si>
  <si>
    <t>20丹阳高新债</t>
  </si>
  <si>
    <t>2080328.IB</t>
  </si>
  <si>
    <t>20皖江高科债</t>
  </si>
  <si>
    <t>2080329.IB</t>
  </si>
  <si>
    <t>20平江债01</t>
  </si>
  <si>
    <t>2080332.IB</t>
  </si>
  <si>
    <t>20吉安绿色债</t>
  </si>
  <si>
    <t>2080333.IB</t>
  </si>
  <si>
    <t>20浙交投债01</t>
  </si>
  <si>
    <t>2080335.IB</t>
  </si>
  <si>
    <t>20常德城投债</t>
  </si>
  <si>
    <t>2080337.IB</t>
  </si>
  <si>
    <t>20蓉园01</t>
  </si>
  <si>
    <t>2080338.IB</t>
  </si>
  <si>
    <t>20南浔专项债01</t>
  </si>
  <si>
    <t>2080339.IB</t>
  </si>
  <si>
    <t>20咸宁城投债</t>
  </si>
  <si>
    <t>2080340.IB</t>
  </si>
  <si>
    <t>20桂投债01</t>
  </si>
  <si>
    <t>2080341.IB</t>
  </si>
  <si>
    <t>20钦州临海债02</t>
  </si>
  <si>
    <t>2080342.IB</t>
  </si>
  <si>
    <t>20醴陵高新债</t>
  </si>
  <si>
    <t>2080344.IB</t>
  </si>
  <si>
    <t>20黄山债</t>
  </si>
  <si>
    <t>2080345.IB</t>
  </si>
  <si>
    <t>20焦作投资小微债01</t>
  </si>
  <si>
    <t>2080346.IB</t>
  </si>
  <si>
    <t>20广元小微债</t>
  </si>
  <si>
    <t>2080347.IB</t>
  </si>
  <si>
    <t>20铸康债</t>
  </si>
  <si>
    <t>2080348.IB</t>
  </si>
  <si>
    <t>20内建绿01</t>
  </si>
  <si>
    <t>2080350.IB</t>
  </si>
  <si>
    <t>20安溪城建债02</t>
  </si>
  <si>
    <t>2080351.IB</t>
  </si>
  <si>
    <t>20沪国盛债02</t>
  </si>
  <si>
    <t>2080352.IB</t>
  </si>
  <si>
    <t>20常鼎绿色债02</t>
  </si>
  <si>
    <t>2080353.IB</t>
  </si>
  <si>
    <t>20浙国资债01</t>
  </si>
  <si>
    <t>2080354.IB</t>
  </si>
  <si>
    <t>20渝双福债</t>
  </si>
  <si>
    <t>2080355.IB</t>
  </si>
  <si>
    <t>20盐高新02</t>
  </si>
  <si>
    <t>2080356.IB</t>
  </si>
  <si>
    <t>20中国诚通债转股债02</t>
  </si>
  <si>
    <t>2080358.IB</t>
  </si>
  <si>
    <t>20贵州双龙停车场债02</t>
  </si>
  <si>
    <t>2080361.IB</t>
  </si>
  <si>
    <t>20广西农垦债</t>
  </si>
  <si>
    <t>2080362.IB</t>
  </si>
  <si>
    <t>20福州城投债02</t>
  </si>
  <si>
    <t>2080363.IB</t>
  </si>
  <si>
    <t>20黄石众邦债</t>
  </si>
  <si>
    <t>2080365.IB</t>
  </si>
  <si>
    <t>20胶州专项债01</t>
  </si>
  <si>
    <t>2080366.IB</t>
  </si>
  <si>
    <t>20洞头债01</t>
  </si>
  <si>
    <t>2080367.IB</t>
  </si>
  <si>
    <t>20莲专债</t>
  </si>
  <si>
    <t>2080368.IB</t>
  </si>
  <si>
    <t>20南昌轨交绿色债</t>
  </si>
  <si>
    <t>2080369.IB</t>
  </si>
  <si>
    <t>20甘肃资管小微债</t>
  </si>
  <si>
    <t>2080374.IB</t>
  </si>
  <si>
    <t>20铁道14</t>
  </si>
  <si>
    <t>2080377.IB</t>
  </si>
  <si>
    <t>20宜宾国资05</t>
  </si>
  <si>
    <t>2080379.IB</t>
  </si>
  <si>
    <t>20山东高创02</t>
  </si>
  <si>
    <t>2080381.IB</t>
  </si>
  <si>
    <t>20桂阳城投债</t>
  </si>
  <si>
    <t>2080382.IB</t>
  </si>
  <si>
    <t>20航天高技术债01</t>
  </si>
  <si>
    <t>2080385.IB</t>
  </si>
  <si>
    <t>20川交投债01</t>
  </si>
  <si>
    <t>2080386.IB</t>
  </si>
  <si>
    <t>20沪地产02</t>
  </si>
  <si>
    <t>2020-11-04</t>
  </si>
  <si>
    <t>2020-11-02</t>
  </si>
  <si>
    <t>2020-11-03</t>
  </si>
  <si>
    <t>2020-11-05</t>
  </si>
  <si>
    <t>2020-11-06</t>
  </si>
  <si>
    <t>2020-11-09</t>
  </si>
  <si>
    <t>2020-11-10</t>
  </si>
  <si>
    <t>长沙水业集团有限公司</t>
  </si>
  <si>
    <t>湖北省交通投资集团有限公司</t>
  </si>
  <si>
    <t>武汉商贸集团有限公司</t>
  </si>
  <si>
    <t>资阳市国有资产投资管理有限责任公司</t>
  </si>
  <si>
    <t>成都建工集团有限公司</t>
  </si>
  <si>
    <t>中国核工业建设股份有限公司</t>
  </si>
  <si>
    <t>中国五矿集团有限公司</t>
  </si>
  <si>
    <t>天津滨海旅游区投资控股有限公司</t>
  </si>
  <si>
    <t>中国电力国际发展有限公司</t>
  </si>
  <si>
    <t>中建海峡建设发展有限公司</t>
  </si>
  <si>
    <t>湖州市交通投资集团有限公司</t>
  </si>
  <si>
    <t>武汉金融控股(集团)有限公司</t>
  </si>
  <si>
    <t>中交第四公路工程局有限公司</t>
  </si>
  <si>
    <t>中粮置业投资有限公司</t>
  </si>
  <si>
    <t>成都成华国资经营投资有限责任公司</t>
  </si>
  <si>
    <t>国家电力投资集团有限公司</t>
  </si>
  <si>
    <t>青岛国信发展(集团)有限责任公司</t>
  </si>
  <si>
    <t>深圳能源集团股份有限公司</t>
  </si>
  <si>
    <t>大唐陕西发电有限公司</t>
  </si>
  <si>
    <t>浙江省旅游投资集团有限公司</t>
  </si>
  <si>
    <t>北京兆泰集团股份有限公司</t>
  </si>
  <si>
    <t>四川省交通投资集团有限责任公司</t>
  </si>
  <si>
    <t>海宁市城市发展投资集团有限公司</t>
  </si>
  <si>
    <t>保利发展控股集团股份有限公司</t>
  </si>
  <si>
    <t>中国邮政集团有限公司</t>
  </si>
  <si>
    <t>广州市城市建设投资集团有限公司</t>
  </si>
  <si>
    <t>青岛海洋科技投资发展集团有限公司</t>
  </si>
  <si>
    <t>广州地铁集团有限公司</t>
  </si>
  <si>
    <t>青岛水务集团有限公司</t>
  </si>
  <si>
    <t>佛燃能源集团股份有限公司</t>
  </si>
  <si>
    <t>横琴华通金融租赁有限公司</t>
  </si>
  <si>
    <t>建信金融租赁有限公司</t>
  </si>
  <si>
    <t>交银金融租赁有限责任公司</t>
  </si>
  <si>
    <t>招银金融租赁有限公司</t>
  </si>
  <si>
    <t>河南九鼎金融租赁股份有限公司</t>
  </si>
  <si>
    <t>农银金融租赁有限公司</t>
  </si>
  <si>
    <t>遵义市汇川区娄海情旅游发展投资有限公司</t>
  </si>
  <si>
    <t>平江县城市建设投资有限公司</t>
  </si>
  <si>
    <t>广西钦州临海工业投资集团有限公司</t>
  </si>
  <si>
    <t>黄山城投集团有限公司</t>
  </si>
  <si>
    <t>成都铸康实业有限公司</t>
  </si>
  <si>
    <t>安溪县小城镇建设投资有限公司</t>
  </si>
  <si>
    <t>浙江省国有资本运营有限公司</t>
  </si>
  <si>
    <t>温州市洞头城市发展有限公司</t>
  </si>
  <si>
    <t>丽水市莲都区国有资产投资经营有限公司</t>
  </si>
  <si>
    <t>南昌轨道交通集团有限公司</t>
  </si>
  <si>
    <t>甘肃资产管理有限公司</t>
  </si>
  <si>
    <t>西安航天高技术产业发展集团有限公司</t>
  </si>
  <si>
    <t>2025-11-02</t>
  </si>
  <si>
    <t>2023-12-01</t>
  </si>
  <si>
    <t>2027-11-24</t>
  </si>
  <si>
    <t>2030-11-17</t>
  </si>
  <si>
    <t>2027-11-13</t>
  </si>
  <si>
    <t>2025-11-09</t>
  </si>
  <si>
    <t>2027-11-06</t>
  </si>
  <si>
    <t>2027-11-03</t>
  </si>
  <si>
    <t>2023-11-03</t>
  </si>
  <si>
    <t>2027-11-30</t>
  </si>
  <si>
    <t>2025-11-04</t>
  </si>
  <si>
    <t>2023-11-27</t>
  </si>
  <si>
    <t>2027-11-25</t>
  </si>
  <si>
    <t>2027-11-11</t>
  </si>
  <si>
    <t>2023-11-19</t>
  </si>
  <si>
    <t>2030-11-27</t>
  </si>
  <si>
    <t>2027-11-09</t>
  </si>
  <si>
    <t>2027-11-02</t>
  </si>
  <si>
    <t>2027-11-26</t>
  </si>
  <si>
    <t>2027-11-18</t>
  </si>
  <si>
    <t>2025-11-13</t>
  </si>
  <si>
    <t>2027-11-17</t>
  </si>
  <si>
    <t>2025-11-20</t>
  </si>
  <si>
    <t>2027-11-27</t>
  </si>
  <si>
    <t>2022-11-23</t>
  </si>
  <si>
    <t>2025-11-11</t>
  </si>
  <si>
    <t>2025-11-18</t>
  </si>
  <si>
    <t>2025-11-10</t>
  </si>
  <si>
    <t>2025-11-25</t>
  </si>
  <si>
    <t>2030-11-18</t>
  </si>
  <si>
    <t>2023-11-30</t>
  </si>
  <si>
    <t>2028-11-23</t>
  </si>
  <si>
    <t>2023-11-24</t>
  </si>
  <si>
    <t>2030-11-16</t>
  </si>
  <si>
    <t>2040-11-19</t>
  </si>
  <si>
    <t>2025-11-03</t>
  </si>
  <si>
    <t>贵阳市城市轨道交通集团有限公司</t>
  </si>
  <si>
    <t>2023022.IB</t>
  </si>
  <si>
    <t>102002286.IB</t>
  </si>
  <si>
    <t>102002333.IB</t>
  </si>
  <si>
    <t>2080401.IB</t>
  </si>
  <si>
    <t>2080402.IB</t>
  </si>
  <si>
    <t>102001906.IB</t>
  </si>
  <si>
    <t>102002295.IB</t>
  </si>
  <si>
    <t>2024011.IB</t>
  </si>
  <si>
    <t>2080393.IB</t>
  </si>
  <si>
    <t>102002354.IB</t>
  </si>
  <si>
    <t>102002221.IB</t>
  </si>
  <si>
    <t>102002230.IB</t>
  </si>
  <si>
    <t>102002222.IB</t>
  </si>
  <si>
    <t>2080392.IB</t>
  </si>
  <si>
    <t>2080391.IB</t>
  </si>
  <si>
    <t>132000040.IB</t>
  </si>
  <si>
    <t>102002264.IB</t>
  </si>
  <si>
    <t>102002340.IB</t>
  </si>
  <si>
    <t>102002358.IB</t>
  </si>
  <si>
    <t>102002319.IB</t>
  </si>
  <si>
    <t>102002173.IB</t>
  </si>
  <si>
    <t>2080343.IB</t>
  </si>
  <si>
    <t>102002304.IB</t>
  </si>
  <si>
    <t>2080435.IB</t>
  </si>
  <si>
    <t>102002234.IB</t>
  </si>
  <si>
    <t>2080383.IB</t>
  </si>
  <si>
    <t>102002219.IB</t>
  </si>
  <si>
    <t>102002262.IB</t>
  </si>
  <si>
    <t>102002276.IB</t>
  </si>
  <si>
    <t>102002268.IB</t>
  </si>
  <si>
    <t>102002272.IB</t>
  </si>
  <si>
    <t>102002246.IB</t>
  </si>
  <si>
    <t>102002307.IB</t>
  </si>
  <si>
    <t>102002331.IB</t>
  </si>
  <si>
    <t>2023019.IB</t>
  </si>
  <si>
    <t>102002216.IB</t>
  </si>
  <si>
    <t>102002227.IB</t>
  </si>
  <si>
    <t>102002299.IB</t>
  </si>
  <si>
    <t>102002361.IB</t>
  </si>
  <si>
    <t>2080397.IB</t>
  </si>
  <si>
    <t>102002260.IB</t>
  </si>
  <si>
    <t>102002225.IB</t>
  </si>
  <si>
    <t>102002274.IB</t>
  </si>
  <si>
    <t>102002251.IB</t>
  </si>
  <si>
    <t>102002259.IB</t>
  </si>
  <si>
    <t>102002266.IB</t>
  </si>
  <si>
    <t>2023015.IB</t>
  </si>
  <si>
    <t>102002347.IB</t>
  </si>
  <si>
    <t>102002278.IB</t>
  </si>
  <si>
    <t>2080416.IB</t>
  </si>
  <si>
    <t>102002242.IB</t>
  </si>
  <si>
    <t>102002310.IB</t>
  </si>
  <si>
    <t>102002334.IB</t>
  </si>
  <si>
    <t>2080436.IB</t>
  </si>
  <si>
    <t>102002043.IB</t>
  </si>
  <si>
    <t>102002245.IB</t>
  </si>
  <si>
    <t>102002300.IB</t>
  </si>
  <si>
    <t>2080375.IB</t>
  </si>
  <si>
    <t>102002250.IB</t>
  </si>
  <si>
    <t>2080400.IB</t>
  </si>
  <si>
    <t>102002301.IB</t>
  </si>
  <si>
    <t>102002269.IB</t>
  </si>
  <si>
    <t>102002265.IB</t>
  </si>
  <si>
    <t>2080405.IB</t>
  </si>
  <si>
    <t>102002343.IB</t>
  </si>
  <si>
    <t>102002229.IB</t>
  </si>
  <si>
    <t>102002297.IB</t>
  </si>
  <si>
    <t>102002308.IB</t>
  </si>
  <si>
    <t>2080429.IB</t>
  </si>
  <si>
    <t>2080412.IB</t>
  </si>
  <si>
    <t>2080417.IB</t>
  </si>
  <si>
    <t>102002281.IB</t>
  </si>
  <si>
    <t>2080425.IB</t>
  </si>
  <si>
    <t>2080399.IB</t>
  </si>
  <si>
    <t>2080420.IB</t>
  </si>
  <si>
    <t>132000038.IB</t>
  </si>
  <si>
    <t>102002309.IB</t>
  </si>
  <si>
    <t>102002352.IB</t>
  </si>
  <si>
    <t>102002322.IB</t>
  </si>
  <si>
    <t>102002350.IB</t>
  </si>
  <si>
    <t>102002291.IB</t>
  </si>
  <si>
    <t>2080388.IB</t>
  </si>
  <si>
    <t>102002317.IB</t>
  </si>
  <si>
    <t>2080409.IB</t>
  </si>
  <si>
    <t>2080415.IB</t>
  </si>
  <si>
    <t>2080424.IB</t>
  </si>
  <si>
    <t>102002241.IB</t>
  </si>
  <si>
    <t>102002280.IB</t>
  </si>
  <si>
    <t>102002341.IB</t>
  </si>
  <si>
    <t>2080423.IB</t>
  </si>
  <si>
    <t>102002271.IB</t>
  </si>
  <si>
    <t>102002330.IB</t>
  </si>
  <si>
    <t>102002275.IB</t>
  </si>
  <si>
    <t>2080403.IB</t>
  </si>
  <si>
    <t>102002277.IB</t>
  </si>
  <si>
    <t>2080408.IB</t>
  </si>
  <si>
    <t>102002231.IB</t>
  </si>
  <si>
    <t>102002348.IB</t>
  </si>
  <si>
    <t>2080430.IB</t>
  </si>
  <si>
    <t>102002261.IB</t>
  </si>
  <si>
    <t>2080404.IB</t>
  </si>
  <si>
    <t>102002355.IB</t>
  </si>
  <si>
    <t>2080431.IB</t>
  </si>
  <si>
    <t>2080419.IB</t>
  </si>
  <si>
    <t>102002298.IB</t>
  </si>
  <si>
    <t>102002303.IB</t>
  </si>
  <si>
    <t>2080418.IB</t>
  </si>
  <si>
    <t>102002336.IB</t>
  </si>
  <si>
    <t>102002232.IB</t>
  </si>
  <si>
    <t>102002342.IB</t>
  </si>
  <si>
    <t>102002359.IB</t>
  </si>
  <si>
    <t>102002255.IB</t>
  </si>
  <si>
    <t>102002346.IB</t>
  </si>
  <si>
    <t>2080432.IB</t>
  </si>
  <si>
    <t>2080396.IB</t>
  </si>
  <si>
    <t>102001890.IB</t>
  </si>
  <si>
    <t>2080398.IB</t>
  </si>
  <si>
    <t>2080390.IB</t>
  </si>
  <si>
    <t>2080389.IB</t>
  </si>
  <si>
    <t>102002238.IB</t>
  </si>
  <si>
    <t>2080433.IB</t>
  </si>
  <si>
    <t>2080434.IB</t>
  </si>
  <si>
    <t>2080422.IB</t>
  </si>
  <si>
    <t>102002312.IB</t>
  </si>
  <si>
    <t>2080357.IB</t>
  </si>
  <si>
    <t>102001855.IB</t>
  </si>
  <si>
    <t>102002356.IB</t>
  </si>
  <si>
    <t>102002224.IB</t>
  </si>
  <si>
    <t>2080407.IB</t>
  </si>
  <si>
    <t>2080307.IB</t>
  </si>
  <si>
    <t>2080394.IB</t>
  </si>
  <si>
    <t>2080427.IB</t>
  </si>
  <si>
    <t>102002252.IB</t>
  </si>
  <si>
    <t>102002335.IB</t>
  </si>
  <si>
    <t>2023018.IB</t>
  </si>
  <si>
    <t>102002325.IB</t>
  </si>
  <si>
    <t>102002244.IB</t>
  </si>
  <si>
    <t>2080395.IB</t>
  </si>
  <si>
    <t>102002314.IB</t>
  </si>
  <si>
    <t>102002263.IB</t>
  </si>
  <si>
    <t>2023016.IB</t>
  </si>
  <si>
    <t>102002292.IB</t>
  </si>
  <si>
    <t>102002293.IB</t>
  </si>
  <si>
    <t>102002351.IB</t>
  </si>
  <si>
    <t>102002237.IB</t>
  </si>
  <si>
    <t>102001256.IB</t>
  </si>
  <si>
    <t>102002257.IB</t>
  </si>
  <si>
    <t>102002345.IB</t>
  </si>
  <si>
    <t>102002323.IB</t>
  </si>
  <si>
    <t>102002240.IB</t>
  </si>
  <si>
    <t>102002256.IB</t>
  </si>
  <si>
    <t>102002326.IB</t>
  </si>
  <si>
    <t>102002362.IB</t>
  </si>
  <si>
    <t>102002289.IB</t>
  </si>
  <si>
    <t>102002190.IB</t>
  </si>
  <si>
    <t>102002324.IB</t>
  </si>
  <si>
    <t>102002349.IB</t>
  </si>
  <si>
    <t>102002235.IB</t>
  </si>
  <si>
    <t>102002321.IB</t>
  </si>
  <si>
    <t>102002328.IB</t>
  </si>
  <si>
    <t>102002327.IB</t>
  </si>
  <si>
    <t>2023020.IB</t>
  </si>
  <si>
    <t>2023021.IB</t>
  </si>
  <si>
    <t>102002239.IB</t>
  </si>
  <si>
    <t>132000037.IB</t>
  </si>
  <si>
    <t>2080370.IB</t>
  </si>
  <si>
    <t>102002248.IB</t>
  </si>
  <si>
    <t>102001696.IB</t>
  </si>
  <si>
    <t>102002313.IB</t>
  </si>
  <si>
    <t>102002296.IB</t>
  </si>
  <si>
    <t>20北部湾保险01</t>
  </si>
  <si>
    <t>北部湾财产保险股份有限公司</t>
  </si>
  <si>
    <t>20京城建MTN001</t>
  </si>
  <si>
    <t>北京城建集团有限责任公司</t>
  </si>
  <si>
    <t>20常德城投MTN003</t>
  </si>
  <si>
    <t>20常德经投债</t>
  </si>
  <si>
    <t>20金牛环绿债01</t>
  </si>
  <si>
    <t>20新都兴城MTN001</t>
  </si>
  <si>
    <t>20天府水城MTN002</t>
  </si>
  <si>
    <t>20蓉青白江项目NPB01</t>
  </si>
  <si>
    <t>20赤壁债</t>
  </si>
  <si>
    <t>20达州投资MTN002</t>
  </si>
  <si>
    <t>20德泰MTN002</t>
  </si>
  <si>
    <t>20大连建投MTN002</t>
  </si>
  <si>
    <t>20大庆城投MTN003</t>
  </si>
  <si>
    <t>20大余债</t>
  </si>
  <si>
    <t>大余县资产经营有限公司</t>
  </si>
  <si>
    <t>20德清联创债01</t>
  </si>
  <si>
    <t>20海峡环保GN001</t>
  </si>
  <si>
    <t>福建海峡环保集团股份有限公司</t>
  </si>
  <si>
    <t>20福州城投MTN005</t>
  </si>
  <si>
    <t>20福州城投MTN006</t>
  </si>
  <si>
    <t>20富通MTN001</t>
  </si>
  <si>
    <t>20赣州城投MTN001</t>
  </si>
  <si>
    <t>20桂冠电力MTN001</t>
  </si>
  <si>
    <t>广西桂冠电力股份有限公司</t>
  </si>
  <si>
    <t>20桂交投02</t>
  </si>
  <si>
    <t>20柳州东投MTN002</t>
  </si>
  <si>
    <t>20柳州东城债01</t>
  </si>
  <si>
    <t>20广州地铁MTN004</t>
  </si>
  <si>
    <t>20广铁绿色债04</t>
  </si>
  <si>
    <t>20广州高新MTN003</t>
  </si>
  <si>
    <t>广州高新区投资集团有限公司</t>
  </si>
  <si>
    <t>20广州高新MTN004</t>
  </si>
  <si>
    <t>20广州高新MTN005</t>
  </si>
  <si>
    <t>20广州城投MTN003</t>
  </si>
  <si>
    <t>20广州城投MTN004</t>
  </si>
  <si>
    <t>20粤珠江MTN003</t>
  </si>
  <si>
    <t>20粤珠江MTN004</t>
  </si>
  <si>
    <t>20桂林交投MTN002</t>
  </si>
  <si>
    <t>20国华人寿01</t>
  </si>
  <si>
    <t>国华人寿保险股份有限公司</t>
  </si>
  <si>
    <t>国家能源集团新能源有限责任公司</t>
  </si>
  <si>
    <t>20国药租赁MTN002</t>
  </si>
  <si>
    <t>20海宁资产MTN002</t>
  </si>
  <si>
    <t>20海盐国资MTN004</t>
  </si>
  <si>
    <t>20汉江国资MTN006</t>
  </si>
  <si>
    <t>20杭城投债01</t>
  </si>
  <si>
    <t>杭州市城市建设投资集团有限公司</t>
  </si>
  <si>
    <t>20杭州交投MTN002</t>
  </si>
  <si>
    <t>杭州市交通投资集团有限公司</t>
  </si>
  <si>
    <t>20杭金投MTN003</t>
  </si>
  <si>
    <t>杭州市金融投资集团有限公司</t>
  </si>
  <si>
    <t>20余杭交通MTN001</t>
  </si>
  <si>
    <t>杭州余杭交通集团有限公司</t>
  </si>
  <si>
    <t>20合肥工科MTN001</t>
  </si>
  <si>
    <t>合肥工投工业科技发展有限公司</t>
  </si>
  <si>
    <t>20海恒投资MTN001</t>
  </si>
  <si>
    <t>合肥海恒投资控股集团公司</t>
  </si>
  <si>
    <t>20冀交投MTN004</t>
  </si>
  <si>
    <t>20横琴人寿</t>
  </si>
  <si>
    <t>横琴人寿保险有限公司</t>
  </si>
  <si>
    <t>20红豆MTN005</t>
  </si>
  <si>
    <t>20鄂长投MTN003</t>
  </si>
  <si>
    <t>20夷陵经发债</t>
  </si>
  <si>
    <t>20湘高速MTN007</t>
  </si>
  <si>
    <t>20湖南轻工MTN001</t>
  </si>
  <si>
    <t>20清浦城投MTN001</t>
  </si>
  <si>
    <t>20淮北小微债01</t>
  </si>
  <si>
    <t>20惠民建投MTN002</t>
  </si>
  <si>
    <t>20嘉兴经技MTN003</t>
  </si>
  <si>
    <t>20嘉秀发展MTN001</t>
  </si>
  <si>
    <t>20嘉秀债01</t>
  </si>
  <si>
    <t>20金坛投资MTN002</t>
  </si>
  <si>
    <t>20瀛洲债01</t>
  </si>
  <si>
    <t>20赣高速MTN004</t>
  </si>
  <si>
    <t>江西省交通投资集团有限责任公司</t>
  </si>
  <si>
    <t>20金融街MTN003</t>
  </si>
  <si>
    <t>20晋江国资MTN004</t>
  </si>
  <si>
    <t>20荆门投</t>
  </si>
  <si>
    <t>20九州通MTN001</t>
  </si>
  <si>
    <t>九州通医药集团股份有限公司</t>
  </si>
  <si>
    <t>20昆明土地MTN002</t>
  </si>
  <si>
    <t>20昆山高新MTN001</t>
  </si>
  <si>
    <t>20连云金控MTN001</t>
  </si>
  <si>
    <t>连云港市金融控股集团有限公司</t>
  </si>
  <si>
    <t>20临泉交投债02</t>
  </si>
  <si>
    <t>20浏阳城建债</t>
  </si>
  <si>
    <t>20柳房债</t>
  </si>
  <si>
    <t>柳州市房地产开发有限责任公司</t>
  </si>
  <si>
    <t>20泸州窖MTN002</t>
  </si>
  <si>
    <t>泸州老窖集团有限责任公司</t>
  </si>
  <si>
    <t>20泸实01</t>
  </si>
  <si>
    <t>泸州市龙驰实业集团有限责任公司</t>
  </si>
  <si>
    <t>20蒙自开投债02</t>
  </si>
  <si>
    <t>20科发债</t>
  </si>
  <si>
    <t>20南昌轨交GN001</t>
  </si>
  <si>
    <t>20红谷滩MTN001</t>
  </si>
  <si>
    <t>南昌市红谷滩城市投资集团有限公司</t>
  </si>
  <si>
    <t>20江北新区MTN005</t>
  </si>
  <si>
    <t>20江宁城建MTN004</t>
  </si>
  <si>
    <t>20建邺高科MTN002</t>
  </si>
  <si>
    <t>南京市建邺区高新科技投资集团有限公司</t>
  </si>
  <si>
    <t>20甬开投MTN005</t>
  </si>
  <si>
    <t>20平江债02</t>
  </si>
  <si>
    <t>20启东城投MTN001</t>
  </si>
  <si>
    <t>20潜江城投债</t>
  </si>
  <si>
    <t>20黔开专项债</t>
  </si>
  <si>
    <t>20黔水绿色债02</t>
  </si>
  <si>
    <t>20青岛城投MTN004</t>
  </si>
  <si>
    <t>青岛城市建设投资(集团)有限责任公司</t>
  </si>
  <si>
    <t>20青岛国信MTN008</t>
  </si>
  <si>
    <t>20青岛国信MTN009</t>
  </si>
  <si>
    <t>20曲经开建投债</t>
  </si>
  <si>
    <t>20泉州城建MTN004</t>
  </si>
  <si>
    <t>20人福MTN002</t>
  </si>
  <si>
    <t>20荣盛地产MTN003</t>
  </si>
  <si>
    <t>20通农专项债</t>
  </si>
  <si>
    <t>如东县通泰投资集团有限公司</t>
  </si>
  <si>
    <t>20陕延油MTN006</t>
  </si>
  <si>
    <t>20沪国际债</t>
  </si>
  <si>
    <t>上海国际集团有限公司</t>
  </si>
  <si>
    <t>20申迪MTN003</t>
  </si>
  <si>
    <t>20振华MTN002</t>
  </si>
  <si>
    <t>上海振华重工(集团)股份有限公司</t>
  </si>
  <si>
    <t>20绍兴柯岩专项债01</t>
  </si>
  <si>
    <t>20深圳地铁MTN003</t>
  </si>
  <si>
    <t>20深地铁债08</t>
  </si>
  <si>
    <t>20十堰国投MTN002</t>
  </si>
  <si>
    <t>20双鸭山债01</t>
  </si>
  <si>
    <t>20环天小微债01</t>
  </si>
  <si>
    <t>20川交投MTN002</t>
  </si>
  <si>
    <t>20川铁投MTN008</t>
  </si>
  <si>
    <t>20泗阳佳鼎债</t>
  </si>
  <si>
    <t>20苏科技城MTN001</t>
  </si>
  <si>
    <t>20太原国投MTN001</t>
  </si>
  <si>
    <t>20龙城发展MTN001</t>
  </si>
  <si>
    <t>20武清国资MTN003</t>
  </si>
  <si>
    <t>20泰达城发MTN002</t>
  </si>
  <si>
    <t>天津泰达城市发展集团有限公司</t>
  </si>
  <si>
    <t>20望城经开MTN003</t>
  </si>
  <si>
    <t>望城经开区投资建设集团有限公司</t>
  </si>
  <si>
    <t>20威海债01</t>
  </si>
  <si>
    <t>20文登债</t>
  </si>
  <si>
    <t>20蓝海投资MTN001</t>
  </si>
  <si>
    <t>20渤水产债02</t>
  </si>
  <si>
    <t>20温岭债01</t>
  </si>
  <si>
    <t>20乌建发债</t>
  </si>
  <si>
    <t>乌鲁木齐经济技术开发区建发国有资本投资运营(集团)有限公司</t>
  </si>
  <si>
    <t>20西安经开MTN001</t>
  </si>
  <si>
    <t>西安经开城市投资建设管理有限责任公司</t>
  </si>
  <si>
    <t>20曲文控债01</t>
  </si>
  <si>
    <t>20曲文控债02</t>
  </si>
  <si>
    <t>20新津交投债</t>
  </si>
  <si>
    <t>20信达地产MTN003</t>
  </si>
  <si>
    <t>20宣州债</t>
  </si>
  <si>
    <t>宣城市宣州区国有资本运营集团有限公司</t>
  </si>
  <si>
    <t>20延安新投MTN001</t>
  </si>
  <si>
    <t>20扬州绿产MTN002</t>
  </si>
  <si>
    <t>20扬州交通MTN001</t>
  </si>
  <si>
    <t>扬州市交通产业集团有限责任公司</t>
  </si>
  <si>
    <t>20宜宾国资06</t>
  </si>
  <si>
    <t>20宜春管廊债</t>
  </si>
  <si>
    <t>20国通绿债</t>
  </si>
  <si>
    <t>20玉林城投专项债02</t>
  </si>
  <si>
    <t>20岳阳建投MTN001</t>
  </si>
  <si>
    <t>岳阳市城市建设投资集团有限公司</t>
  </si>
  <si>
    <t>20长春城发MTN001</t>
  </si>
  <si>
    <t>20仁和人寿</t>
  </si>
  <si>
    <t>招商局仁和人寿保险股份有限公司</t>
  </si>
  <si>
    <t>20招商蛇口MTN003</t>
  </si>
  <si>
    <t>20恒逸MTN003</t>
  </si>
  <si>
    <t>20天台债01</t>
  </si>
  <si>
    <t>20中拓MTN001</t>
  </si>
  <si>
    <t>20中电路桥MTN001</t>
  </si>
  <si>
    <t>中电建路桥集团有限公司</t>
  </si>
  <si>
    <t>20中财再保险</t>
  </si>
  <si>
    <t>中国财产再保险有限责任公司</t>
  </si>
  <si>
    <t>20大唐集MTN005A</t>
  </si>
  <si>
    <t>20大唐集MTN005B</t>
  </si>
  <si>
    <t>20中交建MTN003</t>
  </si>
  <si>
    <t>20中铝MTN002</t>
  </si>
  <si>
    <t>中国铝业股份有限公司</t>
  </si>
  <si>
    <t>20水电五局MTN001</t>
  </si>
  <si>
    <t>中国水利水电第五工程局有限公司</t>
  </si>
  <si>
    <t>20中铁建投MTN001</t>
  </si>
  <si>
    <t>中国铁建投资集团有限公司</t>
  </si>
  <si>
    <t>20中铁建投MTN002</t>
  </si>
  <si>
    <t>20邮政MTN002</t>
  </si>
  <si>
    <t>20中色MTN003</t>
  </si>
  <si>
    <t>20中色MTN004</t>
  </si>
  <si>
    <t>20中色MTN006</t>
  </si>
  <si>
    <t>20中铁股MTN006</t>
  </si>
  <si>
    <t>20中海企业MTN001</t>
  </si>
  <si>
    <t>20中建三局MTN001</t>
  </si>
  <si>
    <t>20中交二航MTN002</t>
  </si>
  <si>
    <t>20中交三航MTN001</t>
  </si>
  <si>
    <t>中交第三航务工程局有限公司</t>
  </si>
  <si>
    <t>20中交四局MTN002</t>
  </si>
  <si>
    <t>20中交四局MTN003</t>
  </si>
  <si>
    <t>20中交路桥MTN001</t>
  </si>
  <si>
    <t>中交路桥建设有限公司</t>
  </si>
  <si>
    <t>20中铁隧道MTN001</t>
  </si>
  <si>
    <t>中铁隧道局集团有限公司</t>
  </si>
  <si>
    <t>20中银三星人寿</t>
  </si>
  <si>
    <t>中银三星人寿保险有限公司</t>
  </si>
  <si>
    <t>20中邮人寿02</t>
  </si>
  <si>
    <t>中邮人寿保险股份有限公司</t>
  </si>
  <si>
    <t>20大足城乡MTN001</t>
  </si>
  <si>
    <t>20重庆旅投GN001</t>
  </si>
  <si>
    <t>20通瑞债01</t>
  </si>
  <si>
    <t>重庆市通瑞农业发展有限公司</t>
  </si>
  <si>
    <t>20渝兴永MTN002</t>
  </si>
  <si>
    <t>20长寿经开MTN001</t>
  </si>
  <si>
    <t>20华发集团MTN006</t>
  </si>
  <si>
    <t>20株洲城建MTN004</t>
  </si>
  <si>
    <t>2020-12-02</t>
  </si>
  <si>
    <t>2020-12-08</t>
  </si>
  <si>
    <t>2027-12-28</t>
  </si>
  <si>
    <t>2027-12-21</t>
  </si>
  <si>
    <t>2027-12-25</t>
  </si>
  <si>
    <t>2027-12-08</t>
  </si>
  <si>
    <t>2025-12-28</t>
  </si>
  <si>
    <t>2027-12-31</t>
  </si>
  <si>
    <t>2023-12-29</t>
  </si>
  <si>
    <t>2023-12-22</t>
  </si>
  <si>
    <t>2027-12-01</t>
  </si>
  <si>
    <t>2025-12-16</t>
  </si>
  <si>
    <t>2023-12-08</t>
  </si>
  <si>
    <t>2025-12-08</t>
  </si>
  <si>
    <t>2027-12-09</t>
  </si>
  <si>
    <t>2030-12-21</t>
  </si>
  <si>
    <t>2027-12-04</t>
  </si>
  <si>
    <t>2027-12-16</t>
  </si>
  <si>
    <t>2027-12-24</t>
  </si>
  <si>
    <t>2025-12-15</t>
  </si>
  <si>
    <t>2023-12-30</t>
  </si>
  <si>
    <t>2027-12-22</t>
  </si>
  <si>
    <t>2025-12-11</t>
  </si>
  <si>
    <t>2023-12-17</t>
  </si>
  <si>
    <t>2028-01-04</t>
  </si>
  <si>
    <t>2030-12-31</t>
  </si>
  <si>
    <t>2030-12-17</t>
  </si>
  <si>
    <t>2030-12-03</t>
  </si>
  <si>
    <t>2027-12-14</t>
  </si>
  <si>
    <t>2027-12-02</t>
  </si>
  <si>
    <t>2027-12-23</t>
  </si>
  <si>
    <t>2027-12-17</t>
  </si>
  <si>
    <t>2030-12-25</t>
  </si>
  <si>
    <t>2027-12-07</t>
  </si>
  <si>
    <t>2027-12-15</t>
  </si>
  <si>
    <t>2027-12-29</t>
  </si>
  <si>
    <t>2023-12-15</t>
  </si>
  <si>
    <t>2023-12-09</t>
  </si>
  <si>
    <t>2030-12-10</t>
  </si>
  <si>
    <t>2030-12-29</t>
  </si>
  <si>
    <t>2025-12-09</t>
  </si>
  <si>
    <t>2025-12-01</t>
  </si>
  <si>
    <t>2023-12-16</t>
  </si>
  <si>
    <t>2028-12-11</t>
  </si>
  <si>
    <t>2025-12-23</t>
  </si>
  <si>
    <t>101900750.IB</t>
    <phoneticPr fontId="1" type="noConversion"/>
  </si>
  <si>
    <t>012100584.IB</t>
  </si>
  <si>
    <t>21高速地产SCP004</t>
  </si>
  <si>
    <t>012100716.IB</t>
  </si>
  <si>
    <t>21高速地产SCP005</t>
  </si>
  <si>
    <t>102100256.IB</t>
  </si>
  <si>
    <t>21皖投集MTN001</t>
  </si>
  <si>
    <t>012100619.IB</t>
  </si>
  <si>
    <t>21皖能股SCP001</t>
  </si>
  <si>
    <t>012100545.IB</t>
  </si>
  <si>
    <t>21宝钢SCP001</t>
  </si>
  <si>
    <t>012100518.IB</t>
  </si>
  <si>
    <t>21北电SCP001</t>
  </si>
  <si>
    <t>012100555.IB</t>
  </si>
  <si>
    <t>21北电SCP002</t>
  </si>
  <si>
    <t>012100650.IB</t>
  </si>
  <si>
    <t>21京城建SCP001</t>
  </si>
  <si>
    <t>012100688.IB</t>
  </si>
  <si>
    <t>21京电子城SCP001</t>
  </si>
  <si>
    <t>012100499.IB</t>
  </si>
  <si>
    <t>21首开SCP002</t>
  </si>
  <si>
    <t>102100322.IB</t>
  </si>
  <si>
    <t>21首旅MTN004</t>
  </si>
  <si>
    <t>102100233.IB</t>
  </si>
  <si>
    <t>21滨海农旅MTN001</t>
  </si>
  <si>
    <t>102100309.IB</t>
  </si>
  <si>
    <t>21常德城投MTN001</t>
  </si>
  <si>
    <t>012100594.IB</t>
  </si>
  <si>
    <t>21常德经建SCP001</t>
  </si>
  <si>
    <t>102100257.IB</t>
  </si>
  <si>
    <t>21常德经建MTN002</t>
  </si>
  <si>
    <t>102100283.IB</t>
  </si>
  <si>
    <t>21滨江城建MTN001</t>
  </si>
  <si>
    <t>102100248.IB</t>
  </si>
  <si>
    <t>21齐梁建设MTN001</t>
  </si>
  <si>
    <t>012100551.IB</t>
  </si>
  <si>
    <t>21常城建SCP003</t>
  </si>
  <si>
    <t>012100579.IB</t>
  </si>
  <si>
    <t>21常城建SCP002</t>
  </si>
  <si>
    <t>102100164.IB</t>
  </si>
  <si>
    <t>21钟楼经开MTN001</t>
  </si>
  <si>
    <t>102100265.IB</t>
  </si>
  <si>
    <t>21百福投资MTN001</t>
  </si>
  <si>
    <t>012100706.IB</t>
  </si>
  <si>
    <t>21成都高新SCP002</t>
  </si>
  <si>
    <t>012100539.IB</t>
  </si>
  <si>
    <t>21蓉城轨交SCP002</t>
  </si>
  <si>
    <t>102100229.IB</t>
  </si>
  <si>
    <t>21蓉城轨交MTN001</t>
  </si>
  <si>
    <t>132100007.IB</t>
  </si>
  <si>
    <t>21交子金融GN001</t>
  </si>
  <si>
    <t>012100645.IB</t>
  </si>
  <si>
    <t>21空港兴城SCP001</t>
  </si>
  <si>
    <t>102100311.IB</t>
  </si>
  <si>
    <t>21金牛环境MTN001</t>
  </si>
  <si>
    <t>102100228.IB</t>
  </si>
  <si>
    <t>21成都兴城MTN001</t>
  </si>
  <si>
    <t>012100583.IB</t>
  </si>
  <si>
    <t>21香城投资SCP002</t>
  </si>
  <si>
    <t>042100079.IB</t>
  </si>
  <si>
    <t>21香城投资CP001</t>
  </si>
  <si>
    <t>102100272.IB</t>
  </si>
  <si>
    <t>21新开元MTN001</t>
  </si>
  <si>
    <t>2180038.IB</t>
  </si>
  <si>
    <t>21蓉兴债01</t>
  </si>
  <si>
    <t>012100642.IB</t>
  </si>
  <si>
    <t>21成都益民SCP001</t>
  </si>
  <si>
    <t>2180016.IB</t>
  </si>
  <si>
    <t>21东海城投债</t>
  </si>
  <si>
    <t>102100280.IB</t>
  </si>
  <si>
    <t>21丰城投资MTN001</t>
  </si>
  <si>
    <t>102100305.IB</t>
  </si>
  <si>
    <t>21晋江城投MTN001</t>
  </si>
  <si>
    <t>012100705.IB</t>
  </si>
  <si>
    <t>21闽冶金SCP003</t>
  </si>
  <si>
    <t>042100077.IB</t>
  </si>
  <si>
    <t>21闽漳龙CP001</t>
  </si>
  <si>
    <t>102100271.IB</t>
  </si>
  <si>
    <t>21闽漳龙MTN001</t>
  </si>
  <si>
    <t>012100593.IB</t>
  </si>
  <si>
    <t>21福建漳州SCP001</t>
  </si>
  <si>
    <t>102100279.IB</t>
  </si>
  <si>
    <t>21福清国资MTN001</t>
  </si>
  <si>
    <t>012100544.IB</t>
  </si>
  <si>
    <t>21福州城投SCP003</t>
  </si>
  <si>
    <t>2180050.IB</t>
  </si>
  <si>
    <t>21抚高新</t>
  </si>
  <si>
    <t>2180003.IB</t>
  </si>
  <si>
    <t>21临川绿色债</t>
  </si>
  <si>
    <t>012100547.IB</t>
  </si>
  <si>
    <t>21甘国投SCP001</t>
  </si>
  <si>
    <t>012100605.IB</t>
  </si>
  <si>
    <t>21甘国投SCP002</t>
  </si>
  <si>
    <t>102100234.IB</t>
  </si>
  <si>
    <t>21赣州城投MTN001</t>
  </si>
  <si>
    <t>102100270.IB</t>
  </si>
  <si>
    <t>21赣州发展MTN001</t>
  </si>
  <si>
    <t>102100306.IB</t>
  </si>
  <si>
    <t>21赣州发展MTN002</t>
  </si>
  <si>
    <t>012100701.IB</t>
  </si>
  <si>
    <t>21格盟SCP002</t>
  </si>
  <si>
    <t>012100622.IB</t>
  </si>
  <si>
    <t>21广物控股SCP001</t>
  </si>
  <si>
    <t>012100524.IB</t>
  </si>
  <si>
    <t>21广新控股SCP005</t>
  </si>
  <si>
    <t>012100711.IB</t>
  </si>
  <si>
    <t>21广新控股SCP006</t>
  </si>
  <si>
    <t>012100514.IB</t>
  </si>
  <si>
    <t>21粤广业SCP003</t>
  </si>
  <si>
    <t>012100336.IB</t>
  </si>
  <si>
    <t>21北部湾SCP001</t>
  </si>
  <si>
    <t>012100634.IB</t>
  </si>
  <si>
    <t>21北部湾SCP002</t>
  </si>
  <si>
    <t>102100244.IB</t>
  </si>
  <si>
    <t>21北部湾MTN001</t>
  </si>
  <si>
    <t>012100578.IB</t>
  </si>
  <si>
    <t>21桂交投SCP002</t>
  </si>
  <si>
    <t>012100692.IB</t>
  </si>
  <si>
    <t>21桂交投SCP003</t>
  </si>
  <si>
    <t>012100566.IB</t>
  </si>
  <si>
    <t>21广西林业SCP001</t>
  </si>
  <si>
    <t>012100549.IB</t>
  </si>
  <si>
    <t>21柳州东投SCP001</t>
  </si>
  <si>
    <t>042100080.IB</t>
  </si>
  <si>
    <t>21柳州东投CP001</t>
  </si>
  <si>
    <t>012100655.IB</t>
  </si>
  <si>
    <t>21西江SCP003</t>
  </si>
  <si>
    <t>012100669.IB</t>
  </si>
  <si>
    <t>21广州地铁SCP001</t>
  </si>
  <si>
    <t>102100254.IB</t>
  </si>
  <si>
    <t>21广州地铁MTN003</t>
  </si>
  <si>
    <t>102100301.IB</t>
  </si>
  <si>
    <t>21广州地铁MTN004</t>
  </si>
  <si>
    <t>012100621.IB</t>
  </si>
  <si>
    <t>21广州发展SCP002</t>
  </si>
  <si>
    <t>012100666.IB</t>
  </si>
  <si>
    <t>21广州工控SCP001</t>
  </si>
  <si>
    <t>102100289.IB</t>
  </si>
  <si>
    <t>21广州金融MTN003</t>
  </si>
  <si>
    <t>012100637.IB</t>
  </si>
  <si>
    <t>21贵州高速SCP001</t>
  </si>
  <si>
    <t>012100685.IB</t>
  </si>
  <si>
    <t>21贵州高速SCP002</t>
  </si>
  <si>
    <t>2180053.IB</t>
  </si>
  <si>
    <t>21桂阳城投01</t>
  </si>
  <si>
    <t>012100658.IB</t>
  </si>
  <si>
    <t>21山东电力SCP001</t>
  </si>
  <si>
    <t>132100006.IB</t>
  </si>
  <si>
    <t>21国能新能GN001</t>
  </si>
  <si>
    <t>012100515.IB</t>
  </si>
  <si>
    <t>21海安开投SCP001</t>
  </si>
  <si>
    <t>2180021.IB</t>
  </si>
  <si>
    <t>21海盐债01</t>
  </si>
  <si>
    <t>042100088.IB</t>
  </si>
  <si>
    <t>21邯郸交建CP002</t>
  </si>
  <si>
    <t>012100541.IB</t>
  </si>
  <si>
    <t>21汉江国资SCP001</t>
  </si>
  <si>
    <t>042100076.IB</t>
  </si>
  <si>
    <t>21滨江房产CP002</t>
  </si>
  <si>
    <t>102100287.IB</t>
  </si>
  <si>
    <t>21滨江房产MTN001</t>
  </si>
  <si>
    <t>2180047.IB</t>
  </si>
  <si>
    <t>21富阳城投债01</t>
  </si>
  <si>
    <t>2180025.IB</t>
  </si>
  <si>
    <t>21杭城投债01</t>
  </si>
  <si>
    <t>012100500.IB</t>
  </si>
  <si>
    <t>21杭州国资SCP001</t>
  </si>
  <si>
    <t>042100084.IB</t>
  </si>
  <si>
    <t>21萧山国资CP001</t>
  </si>
  <si>
    <t>102100224.IB</t>
  </si>
  <si>
    <t>21余杭交通MTN001</t>
  </si>
  <si>
    <t>012100457.IB</t>
  </si>
  <si>
    <t>21航天电子SCP001</t>
  </si>
  <si>
    <t>042100086.IB</t>
  </si>
  <si>
    <t>21鄂联投CP001</t>
  </si>
  <si>
    <t>012100517.IB</t>
  </si>
  <si>
    <t>21华电江苏SCP005</t>
  </si>
  <si>
    <t>012100585.IB</t>
  </si>
  <si>
    <t>21华电江苏SCP006</t>
  </si>
  <si>
    <t>012100546.IB</t>
  </si>
  <si>
    <t>21华电云南SCP001</t>
  </si>
  <si>
    <t>012100676.IB</t>
  </si>
  <si>
    <t>21华能SCP003</t>
  </si>
  <si>
    <t>132100012.IB</t>
  </si>
  <si>
    <t>21华能GN001</t>
  </si>
  <si>
    <t>102100261.IB</t>
  </si>
  <si>
    <t>21淮安开发MTN001</t>
  </si>
  <si>
    <t>012100513.IB</t>
  </si>
  <si>
    <t>21淮安城资SCP001</t>
  </si>
  <si>
    <t>042100066.IB</t>
  </si>
  <si>
    <t>21淮安城资CP001</t>
  </si>
  <si>
    <t>102100275.IB</t>
  </si>
  <si>
    <t>21淮安国投MTN001</t>
  </si>
  <si>
    <t>012100704.IB</t>
  </si>
  <si>
    <t>21淮北建投SCP001</t>
  </si>
  <si>
    <t>012100653.IB</t>
  </si>
  <si>
    <t>21济南城建SCP002</t>
  </si>
  <si>
    <t>012100507.IB</t>
  </si>
  <si>
    <t>21济南高新SCP001</t>
  </si>
  <si>
    <t>2180029.IB</t>
  </si>
  <si>
    <t>21济轨绿债</t>
  </si>
  <si>
    <t>012100603.IB</t>
  </si>
  <si>
    <t>21嘉兴滨海SCP001</t>
  </si>
  <si>
    <t>2180055.IB</t>
  </si>
  <si>
    <t>21嘉兴双创债01</t>
  </si>
  <si>
    <t>012100572.IB</t>
  </si>
  <si>
    <t>21嘉兴城投SCP001</t>
  </si>
  <si>
    <t>2180046.IB</t>
  </si>
  <si>
    <t>21嘉南投债</t>
  </si>
  <si>
    <t>012100492.IB</t>
  </si>
  <si>
    <t>21建德国资SCP001</t>
  </si>
  <si>
    <t>2123002.IB</t>
  </si>
  <si>
    <t>21建信人寿01</t>
  </si>
  <si>
    <t>012100529.IB</t>
  </si>
  <si>
    <t>21大丰海港SCP001</t>
  </si>
  <si>
    <t>012100482.IB</t>
  </si>
  <si>
    <t>21高淳经开SCP002</t>
  </si>
  <si>
    <t>102100269.IB</t>
  </si>
  <si>
    <t>21高淳经开MTN001</t>
  </si>
  <si>
    <t>012100644.IB</t>
  </si>
  <si>
    <t>21瀚瑞投资SCP003</t>
  </si>
  <si>
    <t>012100609.IB</t>
  </si>
  <si>
    <t>21苏交通SCP005</t>
  </si>
  <si>
    <t>102100223.IB</t>
  </si>
  <si>
    <t>21金坛投资MTN001</t>
  </si>
  <si>
    <t>012100526.IB</t>
  </si>
  <si>
    <t>21连云港港SCP001</t>
  </si>
  <si>
    <t>012100582.IB</t>
  </si>
  <si>
    <t>21宁沪高SCP003</t>
  </si>
  <si>
    <t>012100738.IB</t>
  </si>
  <si>
    <t>21苏国信SCP004</t>
  </si>
  <si>
    <t>132100005.IB</t>
  </si>
  <si>
    <t>21苏国信GN001</t>
  </si>
  <si>
    <t>012100564.IB</t>
  </si>
  <si>
    <t>21吴中经发SCP003</t>
  </si>
  <si>
    <t>012100632.IB</t>
  </si>
  <si>
    <t>21吴中经发SCP004</t>
  </si>
  <si>
    <t>012100651.IB</t>
  </si>
  <si>
    <t>21吴中经发SCP005</t>
  </si>
  <si>
    <t>102100259.IB</t>
  </si>
  <si>
    <t>21张家经开MTN001</t>
  </si>
  <si>
    <t>042100071.IB</t>
  </si>
  <si>
    <t>21苏海投资CP001</t>
  </si>
  <si>
    <t>012100590.IB</t>
  </si>
  <si>
    <t>21长电科技SCP001</t>
  </si>
  <si>
    <t>012100686.IB</t>
  </si>
  <si>
    <t>21赣公路SCP001</t>
  </si>
  <si>
    <t>012100552.IB</t>
  </si>
  <si>
    <t>21江西交投SCP001</t>
  </si>
  <si>
    <t>012100625.IB</t>
  </si>
  <si>
    <t>21江西交投SCP002</t>
  </si>
  <si>
    <t>2180043.IB</t>
  </si>
  <si>
    <t>21赣铁航债01</t>
  </si>
  <si>
    <t>2180011.IB</t>
  </si>
  <si>
    <t>21江油创元债</t>
  </si>
  <si>
    <t>012100405.IB</t>
  </si>
  <si>
    <t>21晋能煤业SCP001</t>
  </si>
  <si>
    <t>012100720.IB</t>
  </si>
  <si>
    <t>21晋能煤业SCP002</t>
  </si>
  <si>
    <t>102100250.IB</t>
  </si>
  <si>
    <t>21荆州城投MTN002</t>
  </si>
  <si>
    <t>012100613.IB</t>
  </si>
  <si>
    <t>21酒钢SCP001</t>
  </si>
  <si>
    <t>012100589.IB</t>
  </si>
  <si>
    <t>21凯盛科技SCP001</t>
  </si>
  <si>
    <t>012100729.IB</t>
  </si>
  <si>
    <t>21凯盛科技SCP002</t>
  </si>
  <si>
    <t>2180035.IB</t>
  </si>
  <si>
    <t>21科学城债</t>
  </si>
  <si>
    <t>012100571.IB</t>
  </si>
  <si>
    <t>21昆交产SCP001</t>
  </si>
  <si>
    <t>102100278.IB</t>
  </si>
  <si>
    <t>21昆明城建MTN001</t>
  </si>
  <si>
    <t>042100085.IB</t>
  </si>
  <si>
    <t>21拉萨城投CP001</t>
  </si>
  <si>
    <t>012100713.IB</t>
  </si>
  <si>
    <t>21兰州建投SCP003</t>
  </si>
  <si>
    <t>012100682.IB</t>
  </si>
  <si>
    <t>21连云港SCP001</t>
  </si>
  <si>
    <t>102100258.IB</t>
  </si>
  <si>
    <t>21临沂投资MTN001</t>
  </si>
  <si>
    <t>012100562.IB</t>
  </si>
  <si>
    <t>21龙岩汇金SCP001</t>
  </si>
  <si>
    <t>012100689.IB</t>
  </si>
  <si>
    <t>21龙源电力SCP004</t>
  </si>
  <si>
    <t>012100698.IB</t>
  </si>
  <si>
    <t>21龙源电力SCP005</t>
  </si>
  <si>
    <t>102100051.IB</t>
  </si>
  <si>
    <t>21娄底城发MTN001</t>
  </si>
  <si>
    <t>102100247.IB</t>
  </si>
  <si>
    <t>21万宝投资MTN001</t>
  </si>
  <si>
    <t>2180034.IB</t>
  </si>
  <si>
    <t>21麻城债</t>
  </si>
  <si>
    <t>012100508.IB</t>
  </si>
  <si>
    <t>21南昌城投SCP002</t>
  </si>
  <si>
    <t>012100556.IB</t>
  </si>
  <si>
    <t>21南昌城投SCP003</t>
  </si>
  <si>
    <t>102100315.IB</t>
  </si>
  <si>
    <t>21南京滨江MTN001</t>
  </si>
  <si>
    <t>012100535.IB</t>
  </si>
  <si>
    <t>21南京地铁SCP004</t>
  </si>
  <si>
    <t>012100730.IB</t>
  </si>
  <si>
    <t>21南京地铁SCP005</t>
  </si>
  <si>
    <t>012100591.IB</t>
  </si>
  <si>
    <t>21东南国资SCP002</t>
  </si>
  <si>
    <t>012100607.IB</t>
  </si>
  <si>
    <t>21高淳国资SCP002</t>
  </si>
  <si>
    <t>042100087.IB</t>
  </si>
  <si>
    <t>21高淳国资CP001</t>
  </si>
  <si>
    <t>012100506.IB</t>
  </si>
  <si>
    <t>21南京高科SCP002</t>
  </si>
  <si>
    <t>012100630.IB</t>
  </si>
  <si>
    <t>21江北建投SCP001</t>
  </si>
  <si>
    <t>012100576.IB</t>
  </si>
  <si>
    <t>21栖霞建设SCP001</t>
  </si>
  <si>
    <t>102100252.IB</t>
  </si>
  <si>
    <t>21宁河西MTN001</t>
  </si>
  <si>
    <t>102100295.IB</t>
  </si>
  <si>
    <t>21南京交建MTN001</t>
  </si>
  <si>
    <t>102100298.IB</t>
  </si>
  <si>
    <t>21南京新港MTN001</t>
  </si>
  <si>
    <t>012100561.IB</t>
  </si>
  <si>
    <t>21南新工SCP002</t>
  </si>
  <si>
    <t>102100251.IB</t>
  </si>
  <si>
    <t>21南宁城投MTN001</t>
  </si>
  <si>
    <t>012100656.IB</t>
  </si>
  <si>
    <t>21南通高新SCP001</t>
  </si>
  <si>
    <t>012100739.IB</t>
  </si>
  <si>
    <t>21蒙高路SCP002</t>
  </si>
  <si>
    <t>012100672.IB</t>
  </si>
  <si>
    <t>21伊利实业SCP008</t>
  </si>
  <si>
    <t>012100750.IB</t>
  </si>
  <si>
    <t>21伊利实业SCP009</t>
  </si>
  <si>
    <t>012100752.IB</t>
  </si>
  <si>
    <t>21伊利实业SCP010</t>
  </si>
  <si>
    <t>012100736.IB</t>
  </si>
  <si>
    <t>21杭州湾新SCP002</t>
  </si>
  <si>
    <t>102100317.IB</t>
  </si>
  <si>
    <t>21宁波水务MTN001</t>
  </si>
  <si>
    <t>2180040.IB</t>
  </si>
  <si>
    <t>21宁海停车场专项债</t>
  </si>
  <si>
    <t>012100094.IB</t>
  </si>
  <si>
    <t>21宁夏国资SCP001</t>
  </si>
  <si>
    <t>012100487.IB</t>
  </si>
  <si>
    <t>21攀钢集SCP001</t>
  </si>
  <si>
    <t>2180002.IB</t>
  </si>
  <si>
    <t>21攀国投</t>
  </si>
  <si>
    <t>012100709.IB</t>
  </si>
  <si>
    <t>21平顶发展SCP001</t>
  </si>
  <si>
    <t>012100608.IB</t>
  </si>
  <si>
    <t>21青岛城投SCP001</t>
  </si>
  <si>
    <t>102100246.IB</t>
  </si>
  <si>
    <t>21青岛城投MTN001</t>
  </si>
  <si>
    <t>102100314.IB</t>
  </si>
  <si>
    <t>21青岛城投MTN002</t>
  </si>
  <si>
    <t>012100581.IB</t>
  </si>
  <si>
    <t>21青岛国信SCP001</t>
  </si>
  <si>
    <t>012100649.IB</t>
  </si>
  <si>
    <t>21青岛国信SCP002</t>
  </si>
  <si>
    <t>012100495.IB</t>
  </si>
  <si>
    <t>21青岛海湾SCP001</t>
  </si>
  <si>
    <t>102100226.IB</t>
  </si>
  <si>
    <t>21青岛海科MTN001</t>
  </si>
  <si>
    <t>012100714.IB</t>
  </si>
  <si>
    <t>21青岛啤酒SCP002</t>
  </si>
  <si>
    <t>012100659.IB</t>
  </si>
  <si>
    <t>21三一SCP005</t>
  </si>
  <si>
    <t>012100661.IB</t>
  </si>
  <si>
    <t>21三一SCP006</t>
  </si>
  <si>
    <t>012100678.IB</t>
  </si>
  <si>
    <t>21三一SCP007</t>
  </si>
  <si>
    <t>012100540.IB</t>
  </si>
  <si>
    <t>21厦港务SCP003</t>
  </si>
  <si>
    <t>012100592.IB</t>
  </si>
  <si>
    <t>21厦国贸SCP005</t>
  </si>
  <si>
    <t>012100640.IB</t>
  </si>
  <si>
    <t>21厦国贸SCP006</t>
  </si>
  <si>
    <t>012100670.IB</t>
  </si>
  <si>
    <t>21厦国贸SCP007</t>
  </si>
  <si>
    <t>102100313.IB</t>
  </si>
  <si>
    <t>21厦国贸控MTN001</t>
  </si>
  <si>
    <t>012100534.IB</t>
  </si>
  <si>
    <t>21建发SCP002</t>
  </si>
  <si>
    <t>012100696.IB</t>
  </si>
  <si>
    <t>21建发SCP003</t>
  </si>
  <si>
    <t>012100660.IB</t>
  </si>
  <si>
    <t>21厦翔业SCP005</t>
  </si>
  <si>
    <t>012100494.IB</t>
  </si>
  <si>
    <t>21象屿股份SCP004</t>
  </si>
  <si>
    <t>012100743.IB</t>
  </si>
  <si>
    <t>21象屿SCP002</t>
  </si>
  <si>
    <t>012100629.IB</t>
  </si>
  <si>
    <t>21鲁钢铁SCP003</t>
  </si>
  <si>
    <t>012100559.IB</t>
  </si>
  <si>
    <t>21鲁高速股SCP002</t>
  </si>
  <si>
    <t>012100691.IB</t>
  </si>
  <si>
    <t>21鲁高速SCP003</t>
  </si>
  <si>
    <t>102100245.IB</t>
  </si>
  <si>
    <t>21山东国惠MTN001</t>
  </si>
  <si>
    <t>2180051.IB</t>
  </si>
  <si>
    <t>21嬴城债</t>
  </si>
  <si>
    <t>012100531.IB</t>
  </si>
  <si>
    <t>21晋交投SCP003</t>
  </si>
  <si>
    <t>042100078.IB</t>
  </si>
  <si>
    <t>21陕高速CP001</t>
  </si>
  <si>
    <t>012100614.IB</t>
  </si>
  <si>
    <t>21陕交建SCP001</t>
  </si>
  <si>
    <t>012100533.IB</t>
  </si>
  <si>
    <t>21陕延油SCP001</t>
  </si>
  <si>
    <t>012100604.IB</t>
  </si>
  <si>
    <t>21陕延油SCP002</t>
  </si>
  <si>
    <t>102100276.IB</t>
  </si>
  <si>
    <t>21陕延油MTN001</t>
  </si>
  <si>
    <t>102100286.IB</t>
  </si>
  <si>
    <t>21陕延油MTN002</t>
  </si>
  <si>
    <t>102100249.IB</t>
  </si>
  <si>
    <t>21奉贤新城MTN001</t>
  </si>
  <si>
    <t>012100521.IB</t>
  </si>
  <si>
    <t>21复星高科SCP002</t>
  </si>
  <si>
    <t>012100715.IB</t>
  </si>
  <si>
    <t>21复星医药SCP001</t>
  </si>
  <si>
    <t>012100616.IB</t>
  </si>
  <si>
    <t>21沪机场股SCP001</t>
  </si>
  <si>
    <t>012100557.IB</t>
  </si>
  <si>
    <t>21沪国际SCP002</t>
  </si>
  <si>
    <t>012100745.IB</t>
  </si>
  <si>
    <t>21上海环境SCP005</t>
  </si>
  <si>
    <t>2180039.IB</t>
  </si>
  <si>
    <t>21陆嘴债01</t>
  </si>
  <si>
    <t>102100303.IB</t>
  </si>
  <si>
    <t>21陆金开MTN001</t>
  </si>
  <si>
    <t>012100746.IB</t>
  </si>
  <si>
    <t>21市北高新SCP002</t>
  </si>
  <si>
    <t>012100728.IB</t>
  </si>
  <si>
    <t>21张江高科SCP001</t>
  </si>
  <si>
    <t>042100073.IB</t>
  </si>
  <si>
    <t>21上饶投资CP001</t>
  </si>
  <si>
    <t>2180030.IB</t>
  </si>
  <si>
    <t>21绍交专项债01</t>
  </si>
  <si>
    <t>012100636.IB</t>
  </si>
  <si>
    <t>21柯桥开发SCP003</t>
  </si>
  <si>
    <t>012100677.IB</t>
  </si>
  <si>
    <t>21深圳高速SCP001</t>
  </si>
  <si>
    <t>2180014.IB</t>
  </si>
  <si>
    <t>21十堰聚鑫债01</t>
  </si>
  <si>
    <t>012100699.IB</t>
  </si>
  <si>
    <t>21首钢SCP003</t>
  </si>
  <si>
    <t>102100290.IB</t>
  </si>
  <si>
    <t>21川发展MTN001A</t>
  </si>
  <si>
    <t>102100291.IB</t>
  </si>
  <si>
    <t>21川发展MTN001B</t>
  </si>
  <si>
    <t>012100654.IB</t>
  </si>
  <si>
    <t>21川高速SCP002</t>
  </si>
  <si>
    <t>012100726.IB</t>
  </si>
  <si>
    <t>21川高速SCP003</t>
  </si>
  <si>
    <t>102100266.IB</t>
  </si>
  <si>
    <t>21川高速MTN001</t>
  </si>
  <si>
    <t>102100302.IB</t>
  </si>
  <si>
    <t>21川高速MTN002</t>
  </si>
  <si>
    <t>012100497.IB</t>
  </si>
  <si>
    <t>21金鼎产融SCP001</t>
  </si>
  <si>
    <t>132100010.IB</t>
  </si>
  <si>
    <t>21四川机场GN001</t>
  </si>
  <si>
    <t>102100237.IB</t>
  </si>
  <si>
    <t>21川铁投MTN003</t>
  </si>
  <si>
    <t>012100520.IB</t>
  </si>
  <si>
    <t>21苏城投SCP002</t>
  </si>
  <si>
    <t>012100747.IB</t>
  </si>
  <si>
    <t>21吴中城投SCP006</t>
  </si>
  <si>
    <t>012100674.IB</t>
  </si>
  <si>
    <t>21苏州文旅SCP002</t>
  </si>
  <si>
    <t>012100717.IB</t>
  </si>
  <si>
    <t>21吴中国太SCP002</t>
  </si>
  <si>
    <t>012100681.IB</t>
  </si>
  <si>
    <t>21宿迁城投SCP002</t>
  </si>
  <si>
    <t>012100527.IB</t>
  </si>
  <si>
    <t>21宿迁新城SCP001</t>
  </si>
  <si>
    <t>012100600.IB</t>
  </si>
  <si>
    <t>21宿迁水务SCP001</t>
  </si>
  <si>
    <t>102100304.IB</t>
  </si>
  <si>
    <t>21太原国投MTN001</t>
  </si>
  <si>
    <t>122100001.IB</t>
  </si>
  <si>
    <t>21徂汶投资PRN001</t>
  </si>
  <si>
    <t>012100568.IB</t>
  </si>
  <si>
    <t>21凤城河SCP001</t>
  </si>
  <si>
    <t>042100081.IB</t>
  </si>
  <si>
    <t>21凤城河CP001</t>
  </si>
  <si>
    <t>102100091.IB</t>
  </si>
  <si>
    <t>21凤城河MTN001</t>
  </si>
  <si>
    <t>042100069.IB</t>
  </si>
  <si>
    <t>21高教投资CP001</t>
  </si>
  <si>
    <t>012100721.IB</t>
  </si>
  <si>
    <t>21泰华信SCP001</t>
  </si>
  <si>
    <t>042100050.IB</t>
  </si>
  <si>
    <t>21鑫泰CP001</t>
  </si>
  <si>
    <t>102100281.IB</t>
  </si>
  <si>
    <t>21鑫泰MTN001</t>
  </si>
  <si>
    <t>012100754.IB</t>
  </si>
  <si>
    <t>21滨建投SCP004</t>
  </si>
  <si>
    <t>012100620.IB</t>
  </si>
  <si>
    <t>21津渤海SCP001</t>
  </si>
  <si>
    <t>012100588.IB</t>
  </si>
  <si>
    <t>21津城建SCP006</t>
  </si>
  <si>
    <t>012100599.IB</t>
  </si>
  <si>
    <t>21静海城投SCP001</t>
  </si>
  <si>
    <t>102100277.IB</t>
  </si>
  <si>
    <t>21武清国资MTN001</t>
  </si>
  <si>
    <t>012100523.IB</t>
  </si>
  <si>
    <t>21铜陵建投SCP001</t>
  </si>
  <si>
    <t>2180022.IB</t>
  </si>
  <si>
    <t>21洞头债01</t>
  </si>
  <si>
    <t>012100575.IB</t>
  </si>
  <si>
    <t>21乌城投SCP001</t>
  </si>
  <si>
    <t>012100719.IB</t>
  </si>
  <si>
    <t>21锡产业SCP006</t>
  </si>
  <si>
    <t>012100722.IB</t>
  </si>
  <si>
    <t>21锡产业SCP007</t>
  </si>
  <si>
    <t>012100735.IB</t>
  </si>
  <si>
    <t>21锡产业SCP005</t>
  </si>
  <si>
    <t>012100542.IB</t>
  </si>
  <si>
    <t>21国联SCP003</t>
  </si>
  <si>
    <t>012100577.IB</t>
  </si>
  <si>
    <t>21国联SCP004</t>
  </si>
  <si>
    <t>012100646.IB</t>
  </si>
  <si>
    <t>21太湖新城SCP004</t>
  </si>
  <si>
    <t>2180031.IB</t>
  </si>
  <si>
    <t>21鸠江建投债</t>
  </si>
  <si>
    <t>012100700.IB</t>
  </si>
  <si>
    <t>21吴江经开SCP001</t>
  </si>
  <si>
    <t>102100300.IB</t>
  </si>
  <si>
    <t>21武金控MTN001</t>
  </si>
  <si>
    <t>012100538.IB</t>
  </si>
  <si>
    <t>21武汉旅游SCP002</t>
  </si>
  <si>
    <t>102100242.IB</t>
  </si>
  <si>
    <t>21江夏城投MTN001</t>
  </si>
  <si>
    <t>012100679.IB</t>
  </si>
  <si>
    <t>21物产中大SCP002</t>
  </si>
  <si>
    <t>102100297.IB</t>
  </si>
  <si>
    <t>21曲文控MTN001</t>
  </si>
  <si>
    <t>102100225.IB</t>
  </si>
  <si>
    <t>21襄阳高新MTN001</t>
  </si>
  <si>
    <t>2105037.IB</t>
  </si>
  <si>
    <t>21兵团债01</t>
  </si>
  <si>
    <t>2105038.IB</t>
  </si>
  <si>
    <t>21兵团债02</t>
  </si>
  <si>
    <t>012100601.IB</t>
  </si>
  <si>
    <t>21哈密国投SCP001</t>
  </si>
  <si>
    <t>012100530.IB</t>
  </si>
  <si>
    <t>21新业国资SCP002</t>
  </si>
  <si>
    <t>012100623.IB</t>
  </si>
  <si>
    <t>21新中泰集SCP001</t>
  </si>
  <si>
    <t>012100744.IB</t>
  </si>
  <si>
    <t>21新中泰集SCP002</t>
  </si>
  <si>
    <t>012100627.IB</t>
  </si>
  <si>
    <t>21徐工SCP001</t>
  </si>
  <si>
    <t>012100723.IB</t>
  </si>
  <si>
    <t>21徐工SCP002</t>
  </si>
  <si>
    <t>102100320.IB</t>
  </si>
  <si>
    <t>21徐州新盛MTN003</t>
  </si>
  <si>
    <t>102100296.IB</t>
  </si>
  <si>
    <t>21兴铜城投MTN001</t>
  </si>
  <si>
    <t>132100013.IB</t>
  </si>
  <si>
    <t>21雅砻江GN001</t>
  </si>
  <si>
    <t>102100260.IB</t>
  </si>
  <si>
    <t>21国丰集团MTN001</t>
  </si>
  <si>
    <t>042100075.IB</t>
  </si>
  <si>
    <t>21盐城资产CP001</t>
  </si>
  <si>
    <t>042100074.IB</t>
  </si>
  <si>
    <t>21盐城国投CP001</t>
  </si>
  <si>
    <t>012100741.IB</t>
  </si>
  <si>
    <t>21兖矿SCP001</t>
  </si>
  <si>
    <t>012100731.IB</t>
  </si>
  <si>
    <t>21扬州化工SCP001</t>
  </si>
  <si>
    <t>042100082.IB</t>
  </si>
  <si>
    <t>21扬城建CP001</t>
  </si>
  <si>
    <t>012100505.IB</t>
  </si>
  <si>
    <t>21伊犁财通SCP001</t>
  </si>
  <si>
    <t>102100294.IB</t>
  </si>
  <si>
    <t>21伊犁财通MTN001</t>
  </si>
  <si>
    <t>102100253.IB</t>
  </si>
  <si>
    <t>21宜春发展MTN001</t>
  </si>
  <si>
    <t>2180017.IB</t>
  </si>
  <si>
    <t>21永州专项债01</t>
  </si>
  <si>
    <t>102100318.IB</t>
  </si>
  <si>
    <t>21榆林城投MTN002</t>
  </si>
  <si>
    <t>012100596.IB</t>
  </si>
  <si>
    <t>21云投SCP002</t>
  </si>
  <si>
    <t>012100617.IB</t>
  </si>
  <si>
    <t>21云投SCP003</t>
  </si>
  <si>
    <t>012100624.IB</t>
  </si>
  <si>
    <t>21云南水务SCP001</t>
  </si>
  <si>
    <t>012100657.IB</t>
  </si>
  <si>
    <t>21张保实业SCP002</t>
  </si>
  <si>
    <t>102100241.IB</t>
  </si>
  <si>
    <t>21张保实业MTN001</t>
  </si>
  <si>
    <t>102100232.IB</t>
  </si>
  <si>
    <t>21招商积余MTN001</t>
  </si>
  <si>
    <t>012100511.IB</t>
  </si>
  <si>
    <t>21招商蛇口SCP001</t>
  </si>
  <si>
    <t>012100702.IB</t>
  </si>
  <si>
    <t>21荣盛SCP003</t>
  </si>
  <si>
    <t>012100633.IB</t>
  </si>
  <si>
    <t>21浙江机场SCP001</t>
  </si>
  <si>
    <t>012100558.IB</t>
  </si>
  <si>
    <t>21浙交投SCP002</t>
  </si>
  <si>
    <t>012100751.IB</t>
  </si>
  <si>
    <t>21浙交投SCP003</t>
  </si>
  <si>
    <t>012100639.IB</t>
  </si>
  <si>
    <t>21浙小商SCP002</t>
  </si>
  <si>
    <t>012100753.IB</t>
  </si>
  <si>
    <t>21镇江城建SCP006</t>
  </si>
  <si>
    <t>102100324.IB</t>
  </si>
  <si>
    <t>21镇江城建MTN002</t>
  </si>
  <si>
    <t>2180033.IB</t>
  </si>
  <si>
    <t>21枝江债</t>
  </si>
  <si>
    <t>012100567.IB</t>
  </si>
  <si>
    <t>21大唐新能SCP002</t>
  </si>
  <si>
    <t>012100595.IB</t>
  </si>
  <si>
    <t>21中电国际SCP001</t>
  </si>
  <si>
    <t>012100693.IB</t>
  </si>
  <si>
    <t>21中电信SCP003</t>
  </si>
  <si>
    <t>012100668.IB</t>
  </si>
  <si>
    <t>21东航SCP003</t>
  </si>
  <si>
    <t>012100491.IB</t>
  </si>
  <si>
    <t>21光大集团SCP005</t>
  </si>
  <si>
    <t>012100663.IB</t>
  </si>
  <si>
    <t>21光大集团SCP006</t>
  </si>
  <si>
    <t>012100718.IB</t>
  </si>
  <si>
    <t>21中国航材SCP001</t>
  </si>
  <si>
    <t>012100512.IB</t>
  </si>
  <si>
    <t>21中国核建SCP002</t>
  </si>
  <si>
    <t>012100664.IB</t>
  </si>
  <si>
    <t>21恒天SCP001</t>
  </si>
  <si>
    <t>012100509.IB</t>
  </si>
  <si>
    <t>21华电SCP003</t>
  </si>
  <si>
    <t>012100606.IB</t>
  </si>
  <si>
    <t>21华电SCP004</t>
  </si>
  <si>
    <t>012100708.IB</t>
  </si>
  <si>
    <t>21华能集SCP002</t>
  </si>
  <si>
    <t>012100667.IB</t>
  </si>
  <si>
    <t>21中化工SCP004</t>
  </si>
  <si>
    <t>012100671.IB</t>
  </si>
  <si>
    <t>21中化工SCP003</t>
  </si>
  <si>
    <t>012100727.IB</t>
  </si>
  <si>
    <t>21中建七局SCP003</t>
  </si>
  <si>
    <t>012100631.IB</t>
  </si>
  <si>
    <t>21中铝集SCP001</t>
  </si>
  <si>
    <t>012100673.IB</t>
  </si>
  <si>
    <t>21中铝集SCP002</t>
  </si>
  <si>
    <t>012100563.IB</t>
  </si>
  <si>
    <t>21南电SCP001</t>
  </si>
  <si>
    <t>012100626.IB</t>
  </si>
  <si>
    <t>21南电SCP002</t>
  </si>
  <si>
    <t>012100684.IB</t>
  </si>
  <si>
    <t>21南电SCP004</t>
  </si>
  <si>
    <t>102100292.IB</t>
  </si>
  <si>
    <t>21南电MTN001</t>
  </si>
  <si>
    <t>132100011.IB</t>
  </si>
  <si>
    <t>21南电GN001</t>
  </si>
  <si>
    <t>012100560.IB</t>
  </si>
  <si>
    <t>21南航股SCP005</t>
  </si>
  <si>
    <t>012100597.IB</t>
  </si>
  <si>
    <t>21南航股SCP006</t>
  </si>
  <si>
    <t>012100638.IB</t>
  </si>
  <si>
    <t>21南航股SCP007</t>
  </si>
  <si>
    <t>012100690.IB</t>
  </si>
  <si>
    <t>21南航股SCP008</t>
  </si>
  <si>
    <t>012100587.IB</t>
  </si>
  <si>
    <t>21南航集SCP003</t>
  </si>
  <si>
    <t>012100565.IB</t>
  </si>
  <si>
    <t>21中石化SCP001</t>
  </si>
  <si>
    <t>012100725.IB</t>
  </si>
  <si>
    <t>21中油股SCP001</t>
  </si>
  <si>
    <t>012100734.IB</t>
  </si>
  <si>
    <t>21中油股SCP002</t>
  </si>
  <si>
    <t>102100312.IB</t>
  </si>
  <si>
    <t>21铁建房产MTN001</t>
  </si>
  <si>
    <t>012100510.IB</t>
  </si>
  <si>
    <t>21中国铜业SCP001</t>
  </si>
  <si>
    <t>012100710.IB</t>
  </si>
  <si>
    <t>21中国医疗SCP001</t>
  </si>
  <si>
    <t>102100308.IB</t>
  </si>
  <si>
    <t>21宜兴环保MTN001</t>
  </si>
  <si>
    <t>012100615.IB</t>
  </si>
  <si>
    <t>21邮政SCP003</t>
  </si>
  <si>
    <t>012100635.IB</t>
  </si>
  <si>
    <t>21邮政SCP004</t>
  </si>
  <si>
    <t>012100740.IB</t>
  </si>
  <si>
    <t>21邮政SCP005</t>
  </si>
  <si>
    <t>132100014.IB</t>
  </si>
  <si>
    <t>21三峡GN001</t>
  </si>
  <si>
    <t>012100554.IB</t>
  </si>
  <si>
    <t>21中材国工SCP002</t>
  </si>
  <si>
    <t>012100695.IB</t>
  </si>
  <si>
    <t>21中车SCP003</t>
  </si>
  <si>
    <t>012100536.IB</t>
  </si>
  <si>
    <t>21中化股SCP005</t>
  </si>
  <si>
    <t>012100553.IB</t>
  </si>
  <si>
    <t>21中化股SCP006</t>
  </si>
  <si>
    <t>012100732.IB</t>
  </si>
  <si>
    <t>21中化股SCP008</t>
  </si>
  <si>
    <t>012100733.IB</t>
  </si>
  <si>
    <t>21中化股SCP007</t>
  </si>
  <si>
    <t>012100543.IB</t>
  </si>
  <si>
    <t>21中航资本SCP001</t>
  </si>
  <si>
    <t>012100712.IB</t>
  </si>
  <si>
    <t>21中化国际SCP001</t>
  </si>
  <si>
    <t>012100756.IB</t>
  </si>
  <si>
    <t>21中化化肥SCP002</t>
  </si>
  <si>
    <t>012100569.IB</t>
  </si>
  <si>
    <t>21中交二公SCP001</t>
  </si>
  <si>
    <t>012100502.IB</t>
  </si>
  <si>
    <t>21中交一航SCP001</t>
  </si>
  <si>
    <t>012100493.IB</t>
  </si>
  <si>
    <t>21中联重科SCP001</t>
  </si>
  <si>
    <t>012100618.IB</t>
  </si>
  <si>
    <t>21中联重科SCP002</t>
  </si>
  <si>
    <t>012100755.IB</t>
  </si>
  <si>
    <t>21中燃投资SCP003</t>
  </si>
  <si>
    <t>012100628.IB</t>
  </si>
  <si>
    <t>21中天建设SCP001</t>
  </si>
  <si>
    <t>012100525.IB</t>
  </si>
  <si>
    <t>21中条山SCP001</t>
  </si>
  <si>
    <t>102100236.IB</t>
  </si>
  <si>
    <t>21铁四院MTN001</t>
  </si>
  <si>
    <t>012100748.IB</t>
  </si>
  <si>
    <t>21中文天地SCP001</t>
  </si>
  <si>
    <t>012100697.IB</t>
  </si>
  <si>
    <t>21渝保税SCP001</t>
  </si>
  <si>
    <t>102100218.IB</t>
  </si>
  <si>
    <t>21重庆高新MTN001</t>
  </si>
  <si>
    <t>042100068.IB</t>
  </si>
  <si>
    <t>21两山建设CP001</t>
  </si>
  <si>
    <t>102100273.IB</t>
  </si>
  <si>
    <t>21涪陵新城MTN001</t>
  </si>
  <si>
    <t>012100573.IB</t>
  </si>
  <si>
    <t>21南部新城SCP001</t>
  </si>
  <si>
    <t>102100316.IB</t>
  </si>
  <si>
    <t>21南州水务MTN001</t>
  </si>
  <si>
    <t>012100652.IB</t>
  </si>
  <si>
    <t>21渝医药SCP002</t>
  </si>
  <si>
    <t>102100285.IB</t>
  </si>
  <si>
    <t>21渝富MTN003</t>
  </si>
  <si>
    <t>102100310.IB</t>
  </si>
  <si>
    <t>21珠海港MTN002</t>
  </si>
  <si>
    <t>012100694.IB</t>
  </si>
  <si>
    <t>21格力电器SCP002</t>
  </si>
  <si>
    <t>012100648.IB</t>
  </si>
  <si>
    <t>21华发集团SCP001</t>
  </si>
  <si>
    <t>012100680.IB</t>
  </si>
  <si>
    <t>21华发集团SCP002</t>
  </si>
  <si>
    <t>102100262.IB</t>
  </si>
  <si>
    <t>21华发集团MTN003</t>
  </si>
  <si>
    <t>012100647.IB</t>
  </si>
  <si>
    <t>21珠海九洲SCP005</t>
  </si>
  <si>
    <t>012100703.IB</t>
  </si>
  <si>
    <t>21珠海九洲SCP006</t>
  </si>
  <si>
    <t>102100282.IB</t>
  </si>
  <si>
    <t>21株洲高科MTN001</t>
  </si>
  <si>
    <t>012100501.IB</t>
  </si>
  <si>
    <t>21株洲城建SCP001</t>
  </si>
  <si>
    <t>2180028.IB</t>
  </si>
  <si>
    <t>21安邦债</t>
  </si>
  <si>
    <t>042100067.IB</t>
  </si>
  <si>
    <t>21淄博城运CP001</t>
  </si>
  <si>
    <t>安徽省高速地产集团有限公司</t>
  </si>
  <si>
    <t>安徽省投资集团控股有限公司</t>
  </si>
  <si>
    <t>安徽省皖能股份有限公司</t>
  </si>
  <si>
    <t>滨海县农旅集团有限公司</t>
  </si>
  <si>
    <t>成都交子金融控股集团有限公司</t>
  </si>
  <si>
    <t>成都益民投资集团有限公司</t>
  </si>
  <si>
    <t>东海县城市建设投资发展集团有限公司</t>
  </si>
  <si>
    <t>抚州高新区发展投资集团有限公司</t>
  </si>
  <si>
    <t>广东省广物控股集团有限公司</t>
  </si>
  <si>
    <t>广东省广新控股集团有限公司</t>
  </si>
  <si>
    <t>广州发展集团股份有限公司</t>
  </si>
  <si>
    <t>广州工业投资控股集团有限公司</t>
  </si>
  <si>
    <t>广州金融控股集团有限公司</t>
  </si>
  <si>
    <t>国家能源集团山东电力有限公司</t>
  </si>
  <si>
    <t>杭州市国有资本投资运营有限公司</t>
  </si>
  <si>
    <t>航天时代电子技术股份有限公司</t>
  </si>
  <si>
    <t>湖北省联合发展投资集团有限公司</t>
  </si>
  <si>
    <t>华电江苏能源有限公司</t>
  </si>
  <si>
    <t>华电云南发电有限公司</t>
  </si>
  <si>
    <t>建信人寿保险股份有限公司</t>
  </si>
  <si>
    <t>江西公路开发有限责任公司</t>
  </si>
  <si>
    <t>江西省铁路航空投资集团有限公司</t>
  </si>
  <si>
    <t>江油市创元开发建设投资公司</t>
  </si>
  <si>
    <t>晋能控股煤业集团有限公司</t>
  </si>
  <si>
    <t>麻城市城市发展投资集团有限公司</t>
  </si>
  <si>
    <t>南京东南国资投资集团有限责任公司</t>
  </si>
  <si>
    <t>南京高科股份有限公司</t>
  </si>
  <si>
    <t>南京江北新区建设投资集团有限公司</t>
  </si>
  <si>
    <t>南京市交通建设投资控股(集团)有限责任公司</t>
  </si>
  <si>
    <t>南宁城市建设投资集团有限责任公司</t>
  </si>
  <si>
    <t>青岛海湾集团有限公司</t>
  </si>
  <si>
    <t>青岛啤酒集团有限公司</t>
  </si>
  <si>
    <t>厦门国贸控股集团有限公司</t>
  </si>
  <si>
    <t>厦门建发股份有限公司</t>
  </si>
  <si>
    <t>山西省交通开发投资集团有限公司</t>
  </si>
  <si>
    <t>陕西省交通建设集团公司</t>
  </si>
  <si>
    <t>上海复星医药(集团)股份有限公司</t>
  </si>
  <si>
    <t>上海国际机场股份有限公司</t>
  </si>
  <si>
    <t>上海国际集团资产管理有限公司</t>
  </si>
  <si>
    <t>上海环境集团股份有限公司</t>
  </si>
  <si>
    <t>上海陆家嘴(集团)有限公司</t>
  </si>
  <si>
    <t>上海陆家嘴金融贸易区开发股份有限公司</t>
  </si>
  <si>
    <t>上海市北高新(集团)有限公司</t>
  </si>
  <si>
    <t>绍兴市交通投资集团有限公司</t>
  </si>
  <si>
    <t>绍兴市柯桥区开发经营集团有限公司</t>
  </si>
  <si>
    <t>深圳高速公路股份有限公司</t>
  </si>
  <si>
    <t>十堰聚鑫国有资本投资运营集团有限公司</t>
  </si>
  <si>
    <t>四川发展(控股)有限责任公司</t>
  </si>
  <si>
    <t>四川高速公路建设开发集团有限公司</t>
  </si>
  <si>
    <t>泰安市徂汶投资有限公司</t>
  </si>
  <si>
    <t>天津市武清区国有资产经营投资有限公司</t>
  </si>
  <si>
    <t>武汉旅游体育集团有限公司</t>
  </si>
  <si>
    <t>徐州兴铜城市建设投资控股集团有限公司</t>
  </si>
  <si>
    <t>雅砻江流域水电开发有限公司</t>
  </si>
  <si>
    <t>盐城市城市资产投资集团有限公司</t>
  </si>
  <si>
    <t>扬州市城建国有资产控股(集团)有限责任公司</t>
  </si>
  <si>
    <t>招商局积余产业运营服务股份有限公司</t>
  </si>
  <si>
    <t>中国电信股份有限公司</t>
  </si>
  <si>
    <t>中国东方航空集团有限公司</t>
  </si>
  <si>
    <t>中国光大集团股份公司</t>
  </si>
  <si>
    <t>中国航空器材集团有限公司</t>
  </si>
  <si>
    <t>中国华能集团有限公司</t>
  </si>
  <si>
    <t>中国建筑第七工程局有限公司</t>
  </si>
  <si>
    <t>中国南方电网有限责任公司</t>
  </si>
  <si>
    <t>中国南方航空股份有限公司</t>
  </si>
  <si>
    <t>中国南方航空集团有限公司</t>
  </si>
  <si>
    <t>中国石油化工股份有限公司</t>
  </si>
  <si>
    <t>中国石油天然气股份有限公司</t>
  </si>
  <si>
    <t>中国铁建房地产集团有限公司</t>
  </si>
  <si>
    <t>中国医疗器械有限公司</t>
  </si>
  <si>
    <t>中国长江三峡集团有限公司</t>
  </si>
  <si>
    <t>中国中材国际工程股份有限公司</t>
  </si>
  <si>
    <t>中国中车股份有限公司</t>
  </si>
  <si>
    <t>中国中化股份有限公司</t>
  </si>
  <si>
    <t>中航资本控股股份有限公司</t>
  </si>
  <si>
    <t>中化国际(控股)股份有限公司</t>
  </si>
  <si>
    <t>中化化肥有限公司</t>
  </si>
  <si>
    <t>中交第二公路工程局有限公司</t>
  </si>
  <si>
    <t>中交第一航务工程局有限公司</t>
  </si>
  <si>
    <t>中燃投资有限公司</t>
  </si>
  <si>
    <t>中天建设集团有限公司</t>
  </si>
  <si>
    <t>中条山有色金属集团有限公司</t>
  </si>
  <si>
    <t>重庆高新城市建设集团有限公司</t>
  </si>
  <si>
    <t>重庆市涪陵区新城区开发(集团)有限公司</t>
  </si>
  <si>
    <t>珠海港控股集团有限公司</t>
  </si>
  <si>
    <t>珠海格力电器股份有限公司</t>
  </si>
  <si>
    <t>诸城安邦建设有限公司</t>
  </si>
  <si>
    <t>2014-03-07</t>
  </si>
  <si>
    <t>2014-03-08</t>
  </si>
  <si>
    <t>2014-03-09</t>
  </si>
  <si>
    <t>2014-03-11</t>
  </si>
  <si>
    <t>2014-03-14</t>
  </si>
  <si>
    <t>2014-03-15</t>
  </si>
  <si>
    <t>2014-03-16</t>
  </si>
  <si>
    <t>2014-03-20</t>
  </si>
  <si>
    <t>2014-03-22</t>
  </si>
  <si>
    <t>2014-03-23</t>
  </si>
  <si>
    <t>2014-03-28</t>
  </si>
  <si>
    <t>2014-03-29</t>
  </si>
  <si>
    <t>2014-03-30</t>
  </si>
  <si>
    <t>2014-03-31</t>
  </si>
  <si>
    <t>2014-03-32</t>
  </si>
  <si>
    <t>2014-03-33</t>
  </si>
  <si>
    <t>2014-03-34</t>
  </si>
  <si>
    <t>2014-03-35</t>
  </si>
  <si>
    <t>2014-03-36</t>
  </si>
  <si>
    <t>2014-03-37</t>
  </si>
  <si>
    <t>2014-03-38</t>
  </si>
  <si>
    <t>2014-03-39</t>
  </si>
  <si>
    <t>2014-03-40</t>
  </si>
  <si>
    <t>2014-03-41</t>
  </si>
  <si>
    <t>2014-03-42</t>
  </si>
  <si>
    <t>2014-03-43</t>
  </si>
  <si>
    <t>2014-03-44</t>
  </si>
  <si>
    <t>2014-03-45</t>
  </si>
  <si>
    <t>2014-03-46</t>
  </si>
  <si>
    <t>2014-03-47</t>
  </si>
  <si>
    <t>2014-03-48</t>
  </si>
  <si>
    <t>2014-03-49</t>
  </si>
  <si>
    <t>2014-03-50</t>
  </si>
  <si>
    <t>2014-03-51</t>
  </si>
  <si>
    <t>2014-03-52</t>
  </si>
  <si>
    <t>2014-03-53</t>
  </si>
  <si>
    <t>2014-03-54</t>
  </si>
  <si>
    <t>2014-03-55</t>
  </si>
  <si>
    <t>2014-03-56</t>
  </si>
  <si>
    <t>2014-03-57</t>
  </si>
  <si>
    <t>2014-03-58</t>
  </si>
  <si>
    <t>2014-03-59</t>
  </si>
  <si>
    <t>2014-03-60</t>
  </si>
  <si>
    <t>2014-03-61</t>
  </si>
  <si>
    <t>2014-03-62</t>
  </si>
  <si>
    <t>2014-03-63</t>
  </si>
  <si>
    <t>2014-03-64</t>
  </si>
  <si>
    <t>2014-03-65</t>
  </si>
  <si>
    <t>2014-03-66</t>
  </si>
  <si>
    <t>2014-03-67</t>
  </si>
  <si>
    <t>2014-03-68</t>
  </si>
  <si>
    <t>2014-03-69</t>
  </si>
  <si>
    <t>2014-03-70</t>
  </si>
  <si>
    <t>2014-03-71</t>
  </si>
  <si>
    <t>2014-03-72</t>
  </si>
  <si>
    <t>2014-03-73</t>
  </si>
  <si>
    <t>2014-03-74</t>
  </si>
  <si>
    <t>2014-03-75</t>
  </si>
  <si>
    <t>2014-03-76</t>
  </si>
  <si>
    <t>2014-03-77</t>
  </si>
  <si>
    <t>2014-03-78</t>
  </si>
  <si>
    <t>2014-03-79</t>
  </si>
  <si>
    <t>2014-03-80</t>
  </si>
  <si>
    <t>2014-03-81</t>
  </si>
  <si>
    <t>2014-03-82</t>
  </si>
  <si>
    <t>2014-03-83</t>
  </si>
  <si>
    <t>2014-03-84</t>
  </si>
  <si>
    <t>2014-03-85</t>
  </si>
  <si>
    <t>2014-03-86</t>
  </si>
  <si>
    <t>2014-03-87</t>
  </si>
  <si>
    <t>2014-03-88</t>
  </si>
  <si>
    <t>2014-03-89</t>
  </si>
  <si>
    <t>2014-03-90</t>
  </si>
  <si>
    <t>2014-03-91</t>
  </si>
  <si>
    <t>2014-03-92</t>
  </si>
  <si>
    <t>2014-03-93</t>
  </si>
  <si>
    <t>2014-03-94</t>
  </si>
  <si>
    <t>2014-03-95</t>
  </si>
  <si>
    <t>2014-03-96</t>
  </si>
  <si>
    <t>2014-03-97</t>
  </si>
  <si>
    <t>2014-03-98</t>
  </si>
  <si>
    <t>2014-03-99</t>
  </si>
  <si>
    <t>2014-03-100</t>
  </si>
  <si>
    <t>2014-03-101</t>
  </si>
  <si>
    <t>2014-03-102</t>
  </si>
  <si>
    <t>2014-03-103</t>
  </si>
  <si>
    <t>2014-03-104</t>
  </si>
  <si>
    <t>2014-03-105</t>
  </si>
  <si>
    <t>2014-03-106</t>
  </si>
  <si>
    <t>2014-03-107</t>
  </si>
  <si>
    <t>2014-03-108</t>
  </si>
  <si>
    <t>2014-03-109</t>
  </si>
  <si>
    <t>2014-03-110</t>
  </si>
  <si>
    <t>2014-03-111</t>
  </si>
  <si>
    <t>2014-03-112</t>
  </si>
  <si>
    <t>2014-03-113</t>
  </si>
  <si>
    <t>2014-03-114</t>
  </si>
  <si>
    <t>2014-03-115</t>
  </si>
  <si>
    <t>2014-03-116</t>
  </si>
  <si>
    <t>2014-03-117</t>
  </si>
  <si>
    <t>2014-03-118</t>
  </si>
  <si>
    <t>2014-03-119</t>
  </si>
  <si>
    <t>2014-03-120</t>
  </si>
  <si>
    <t>2014-03-121</t>
  </si>
  <si>
    <t>2014-03-122</t>
  </si>
  <si>
    <t>2014-03-123</t>
  </si>
  <si>
    <t>2014-03-124</t>
  </si>
  <si>
    <t>2014-03-125</t>
  </si>
  <si>
    <t>2014-03-126</t>
  </si>
  <si>
    <t>2014-03-127</t>
  </si>
  <si>
    <t>2014-03-128</t>
  </si>
  <si>
    <t>2014-03-129</t>
  </si>
  <si>
    <t>2014-03-130</t>
  </si>
  <si>
    <t>2014-03-131</t>
  </si>
  <si>
    <t>2014-03-132</t>
  </si>
  <si>
    <t>2014-03-133</t>
  </si>
  <si>
    <t>2014-03-134</t>
  </si>
  <si>
    <t>2014-03-135</t>
  </si>
  <si>
    <t>2014-03-136</t>
  </si>
  <si>
    <t>2014-03-137</t>
  </si>
  <si>
    <t>2014-03-138</t>
  </si>
  <si>
    <t>2014-03-139</t>
  </si>
  <si>
    <t>2014-03-140</t>
  </si>
  <si>
    <t>2014-03-141</t>
  </si>
  <si>
    <t>2014-03-142</t>
  </si>
  <si>
    <t>2014-03-143</t>
  </si>
  <si>
    <t>2014-03-144</t>
  </si>
  <si>
    <t>2014-03-145</t>
  </si>
  <si>
    <t>2014-03-146</t>
  </si>
  <si>
    <t>2014-03-147</t>
  </si>
  <si>
    <t>2014-03-148</t>
  </si>
  <si>
    <t>2014-03-149</t>
  </si>
  <si>
    <t>2014-03-150</t>
  </si>
  <si>
    <t>2014-03-151</t>
  </si>
  <si>
    <t>2014-03-152</t>
  </si>
  <si>
    <t>2014-03-153</t>
  </si>
  <si>
    <t>2014-03-154</t>
  </si>
  <si>
    <t>2014-03-155</t>
  </si>
  <si>
    <t>2014-03-156</t>
  </si>
  <si>
    <t>2014-03-157</t>
  </si>
  <si>
    <t>2014-03-158</t>
  </si>
  <si>
    <t>2014-03-159</t>
  </si>
  <si>
    <t>2014-03-160</t>
  </si>
  <si>
    <t>2014-03-161</t>
  </si>
  <si>
    <t>2014-03-162</t>
  </si>
  <si>
    <t>2014-03-163</t>
  </si>
  <si>
    <t>2014-03-164</t>
  </si>
  <si>
    <t>2014-03-165</t>
  </si>
  <si>
    <t>2014-03-166</t>
  </si>
  <si>
    <t>2014-03-167</t>
  </si>
  <si>
    <t>2014-03-168</t>
  </si>
  <si>
    <t>2014-03-169</t>
  </si>
  <si>
    <t>2014-03-170</t>
  </si>
  <si>
    <t>2014-03-171</t>
  </si>
  <si>
    <t>2014-03-172</t>
  </si>
  <si>
    <t>2014-03-173</t>
  </si>
  <si>
    <t>2014-03-174</t>
  </si>
  <si>
    <t>2014-03-175</t>
  </si>
  <si>
    <t>2014-03-176</t>
  </si>
  <si>
    <t>2014-03-177</t>
  </si>
  <si>
    <t>2014-03-178</t>
  </si>
  <si>
    <t>2014-03-179</t>
  </si>
  <si>
    <t>2014-03-180</t>
  </si>
  <si>
    <t>2014-03-181</t>
  </si>
  <si>
    <t>2014-03-182</t>
  </si>
  <si>
    <t>2014-03-183</t>
  </si>
  <si>
    <t>2014-03-184</t>
  </si>
  <si>
    <t>2014-03-185</t>
  </si>
  <si>
    <t>2014-03-186</t>
  </si>
  <si>
    <t>2014-03-187</t>
  </si>
  <si>
    <t>2014-03-188</t>
  </si>
  <si>
    <t>2014-03-189</t>
  </si>
  <si>
    <t>2014-03-190</t>
  </si>
  <si>
    <t>2014-03-191</t>
  </si>
  <si>
    <t>2014-03-192</t>
  </si>
  <si>
    <t>2014-03-193</t>
  </si>
  <si>
    <t>2014-03-194</t>
  </si>
  <si>
    <t>2014-03-195</t>
  </si>
  <si>
    <t>2014-03-196</t>
  </si>
  <si>
    <t>2014-03-197</t>
  </si>
  <si>
    <t>2014-03-198</t>
  </si>
  <si>
    <t>2014-03-199</t>
  </si>
  <si>
    <t>2014-03-200</t>
  </si>
  <si>
    <t>2014-03-201</t>
  </si>
  <si>
    <t>2014-03-202</t>
  </si>
  <si>
    <t>2014-03-203</t>
  </si>
  <si>
    <t>2014-03-204</t>
  </si>
  <si>
    <t>2014-03-205</t>
  </si>
  <si>
    <t>2014-03-206</t>
  </si>
  <si>
    <t>2014-03-207</t>
  </si>
  <si>
    <t>2014-03-208</t>
  </si>
  <si>
    <t>2014-03-209</t>
  </si>
  <si>
    <t>2014-03-210</t>
  </si>
  <si>
    <t>2014-03-211</t>
  </si>
  <si>
    <t>2014-03-212</t>
  </si>
  <si>
    <t>2014-03-213</t>
  </si>
  <si>
    <t>2014-03-214</t>
  </si>
  <si>
    <t>2014-03-215</t>
  </si>
  <si>
    <t>2014-03-216</t>
  </si>
  <si>
    <t>2014-03-217</t>
  </si>
  <si>
    <t>2014-03-218</t>
  </si>
  <si>
    <t>2014-03-219</t>
  </si>
  <si>
    <t>2014-03-220</t>
  </si>
  <si>
    <t>2014-03-221</t>
  </si>
  <si>
    <t>2014-03-222</t>
  </si>
  <si>
    <t>2014-03-223</t>
  </si>
  <si>
    <t>2014-03-224</t>
  </si>
  <si>
    <t>2014-03-225</t>
  </si>
  <si>
    <t>2014-03-226</t>
  </si>
  <si>
    <t>2014-03-227</t>
  </si>
  <si>
    <t>2014-03-228</t>
  </si>
  <si>
    <t>2014-03-229</t>
  </si>
  <si>
    <t>2014-03-230</t>
  </si>
  <si>
    <t>2014-03-231</t>
  </si>
  <si>
    <t>2014-03-232</t>
  </si>
  <si>
    <t>2014-03-233</t>
  </si>
  <si>
    <t>2014-03-234</t>
  </si>
  <si>
    <t>2014-03-235</t>
  </si>
  <si>
    <t>2014-03-236</t>
  </si>
  <si>
    <t>2014-03-237</t>
  </si>
  <si>
    <t>2014-03-238</t>
  </si>
  <si>
    <t>2014-03-239</t>
  </si>
  <si>
    <t>2014-03-240</t>
  </si>
  <si>
    <t>2014-03-241</t>
  </si>
  <si>
    <t>2014-03-242</t>
  </si>
  <si>
    <t>2014-03-243</t>
  </si>
  <si>
    <t>2014-03-244</t>
  </si>
  <si>
    <t>2014-03-245</t>
  </si>
  <si>
    <t>2014-03-246</t>
  </si>
  <si>
    <t>2014-03-247</t>
  </si>
  <si>
    <t>2014-03-248</t>
  </si>
  <si>
    <t>2014-03-249</t>
  </si>
  <si>
    <t>2014-03-250</t>
  </si>
  <si>
    <t>2014-03-251</t>
  </si>
  <si>
    <t>2014-03-252</t>
  </si>
  <si>
    <t>2014-03-253</t>
  </si>
  <si>
    <t>2014-03-254</t>
  </si>
  <si>
    <t>2014-03-255</t>
  </si>
  <si>
    <t>2014-03-256</t>
  </si>
  <si>
    <t>2014-03-257</t>
  </si>
  <si>
    <t>2014-03-258</t>
  </si>
  <si>
    <t>2014-03-259</t>
  </si>
  <si>
    <t>2014-03-260</t>
  </si>
  <si>
    <t>2014-03-261</t>
  </si>
  <si>
    <t>2014-03-262</t>
  </si>
  <si>
    <t>2014-03-263</t>
  </si>
  <si>
    <t>2014-03-264</t>
  </si>
  <si>
    <t>2014-03-265</t>
  </si>
  <si>
    <t>2014-03-266</t>
  </si>
  <si>
    <t>2014-03-267</t>
  </si>
  <si>
    <t>2014-03-268</t>
  </si>
  <si>
    <t>2014-03-269</t>
  </si>
  <si>
    <t>2014-03-270</t>
  </si>
  <si>
    <t>2014-03-271</t>
  </si>
  <si>
    <t>2014-03-272</t>
  </si>
  <si>
    <t>2014-03-273</t>
  </si>
  <si>
    <t>2014-03-274</t>
  </si>
  <si>
    <t>2014-03-275</t>
  </si>
  <si>
    <t>2014-03-276</t>
  </si>
  <si>
    <t>2014-03-277</t>
  </si>
  <si>
    <t>2014-03-278</t>
  </si>
  <si>
    <t>2014-03-279</t>
  </si>
  <si>
    <t>2014-03-280</t>
  </si>
  <si>
    <t>2014-03-281</t>
  </si>
  <si>
    <t>2014-03-282</t>
  </si>
  <si>
    <t>2014-03-283</t>
  </si>
  <si>
    <t>2014-03-284</t>
  </si>
  <si>
    <t>2014-03-285</t>
  </si>
  <si>
    <t>2014-03-286</t>
  </si>
  <si>
    <t>2014-03-287</t>
  </si>
  <si>
    <t>2014-03-288</t>
  </si>
  <si>
    <t>2014-03-289</t>
  </si>
  <si>
    <t>2014-03-290</t>
  </si>
  <si>
    <t>2014-03-291</t>
  </si>
  <si>
    <t>2014-03-292</t>
  </si>
  <si>
    <t>2014-03-293</t>
  </si>
  <si>
    <t>2014-03-294</t>
  </si>
  <si>
    <t>2014-03-295</t>
  </si>
  <si>
    <t>2014-03-296</t>
  </si>
  <si>
    <t>2014-03-297</t>
  </si>
  <si>
    <t>2014-03-298</t>
  </si>
  <si>
    <t>2014-03-299</t>
  </si>
  <si>
    <t>2014-03-300</t>
  </si>
  <si>
    <t>2014-03-301</t>
  </si>
  <si>
    <t>2014-03-302</t>
  </si>
  <si>
    <t>2014-03-303</t>
  </si>
  <si>
    <t>2014-03-304</t>
  </si>
  <si>
    <t>2014-03-305</t>
  </si>
  <si>
    <t>2014-03-306</t>
  </si>
  <si>
    <t>2014-03-307</t>
  </si>
  <si>
    <t>2014-03-308</t>
  </si>
  <si>
    <t>2014-03-309</t>
  </si>
  <si>
    <t>2014-03-310</t>
  </si>
  <si>
    <t>2014-03-311</t>
  </si>
  <si>
    <t>2014-03-312</t>
  </si>
  <si>
    <t>2014-03-313</t>
  </si>
  <si>
    <t>2014-03-314</t>
  </si>
  <si>
    <t>2014-03-315</t>
  </si>
  <si>
    <t>2014-03-316</t>
  </si>
  <si>
    <t>2014-03-317</t>
  </si>
  <si>
    <t>2014-03-318</t>
  </si>
  <si>
    <t>2014-03-319</t>
  </si>
  <si>
    <t>2014-03-320</t>
  </si>
  <si>
    <t>2014-03-321</t>
  </si>
  <si>
    <t>2014-03-322</t>
  </si>
  <si>
    <t>2014-03-323</t>
  </si>
  <si>
    <t>2014-03-324</t>
  </si>
  <si>
    <t>2014-03-325</t>
  </si>
  <si>
    <t>2014-03-326</t>
  </si>
  <si>
    <t>2014-03-327</t>
  </si>
  <si>
    <t>2014-03-328</t>
  </si>
  <si>
    <t>2014-03-329</t>
  </si>
  <si>
    <t>2014-03-330</t>
  </si>
  <si>
    <t>2014-03-331</t>
  </si>
  <si>
    <t>2014-03-332</t>
  </si>
  <si>
    <t>2014-03-333</t>
  </si>
  <si>
    <t>2014-03-334</t>
  </si>
  <si>
    <t>2014-03-335</t>
  </si>
  <si>
    <t>2014-03-336</t>
  </si>
  <si>
    <t>2014-03-337</t>
  </si>
  <si>
    <t>2014-03-338</t>
  </si>
  <si>
    <t>2014-03-339</t>
  </si>
  <si>
    <t>2014-03-340</t>
  </si>
  <si>
    <t>2014-03-341</t>
  </si>
  <si>
    <t>2014-03-342</t>
  </si>
  <si>
    <t>2014-03-343</t>
  </si>
  <si>
    <t>2014-03-344</t>
  </si>
  <si>
    <t>2014-03-345</t>
  </si>
  <si>
    <t>2014-03-346</t>
  </si>
  <si>
    <t>2014-03-347</t>
  </si>
  <si>
    <t>2014-03-348</t>
  </si>
  <si>
    <t>2014-03-349</t>
  </si>
  <si>
    <t>2014-03-350</t>
  </si>
  <si>
    <t>2014-03-351</t>
  </si>
  <si>
    <t>2014-03-352</t>
  </si>
  <si>
    <t>2014-03-353</t>
  </si>
  <si>
    <t>2014-03-354</t>
  </si>
  <si>
    <t>2014-03-355</t>
  </si>
  <si>
    <t>2014-03-356</t>
  </si>
  <si>
    <t>2014-03-357</t>
  </si>
  <si>
    <t>2014-03-358</t>
  </si>
  <si>
    <t>2014-03-359</t>
  </si>
  <si>
    <t>2014-03-360</t>
  </si>
  <si>
    <t>2014-03-361</t>
  </si>
  <si>
    <t>2014-03-362</t>
  </si>
  <si>
    <t>2014-03-363</t>
  </si>
  <si>
    <t>2014-03-364</t>
  </si>
  <si>
    <t>2014-03-365</t>
  </si>
  <si>
    <t>2014-03-366</t>
  </si>
  <si>
    <t>2014-03-367</t>
  </si>
  <si>
    <t>2014-03-368</t>
  </si>
  <si>
    <t>2014-03-369</t>
  </si>
  <si>
    <t>2014-03-370</t>
  </si>
  <si>
    <t>2014-03-371</t>
  </si>
  <si>
    <t>2014-03-372</t>
  </si>
  <si>
    <t>2014-03-373</t>
  </si>
  <si>
    <t>2014-03-374</t>
  </si>
  <si>
    <t>2014-03-375</t>
  </si>
  <si>
    <t>2014-03-376</t>
  </si>
  <si>
    <t>2014-03-377</t>
  </si>
  <si>
    <t>2014-03-378</t>
  </si>
  <si>
    <t>2014-03-379</t>
  </si>
  <si>
    <t>2014-03-380</t>
  </si>
  <si>
    <t>2014-03-381</t>
  </si>
  <si>
    <t>2014-03-382</t>
  </si>
  <si>
    <t>2014-03-383</t>
  </si>
  <si>
    <t>2014-03-384</t>
  </si>
  <si>
    <t>2014-03-385</t>
  </si>
  <si>
    <t>2014-03-386</t>
  </si>
  <si>
    <t>2014-03-387</t>
  </si>
  <si>
    <t>2014-03-388</t>
  </si>
  <si>
    <t>2024-02-05</t>
  </si>
  <si>
    <t>2026-02-04</t>
  </si>
  <si>
    <t>2024-02-09</t>
  </si>
  <si>
    <t>2026-02-05</t>
  </si>
  <si>
    <t>2026-02-08</t>
  </si>
  <si>
    <t>2021-07-08</t>
  </si>
  <si>
    <t>2022-02-08</t>
  </si>
  <si>
    <t>2031-02-09</t>
  </si>
  <si>
    <t>2028-02-01</t>
  </si>
  <si>
    <t>2026-02-09</t>
  </si>
  <si>
    <t>2023-02-08</t>
  </si>
  <si>
    <t>2028-02-08</t>
  </si>
  <si>
    <t>2028-02-05</t>
  </si>
  <si>
    <t>2026-02-03</t>
  </si>
  <si>
    <t>2024-02-04</t>
  </si>
  <si>
    <t>2024-02-24</t>
  </si>
  <si>
    <t>2028-02-09</t>
  </si>
  <si>
    <t>2021-07-03</t>
  </si>
  <si>
    <t>2030-02-01</t>
  </si>
  <si>
    <t>2028-02-26</t>
  </si>
  <si>
    <t>2028-03-01</t>
  </si>
  <si>
    <t>2031-02-01</t>
  </si>
  <si>
    <t>2024-02-08</t>
  </si>
  <si>
    <t>2024-02-02</t>
  </si>
  <si>
    <t>2022-02-05</t>
  </si>
  <si>
    <t>2028-02-04</t>
  </si>
  <si>
    <t>2028-02-02</t>
  </si>
  <si>
    <t>2024-03-02</t>
  </si>
  <si>
    <t>2026-02-25</t>
  </si>
  <si>
    <t>2024-02-25</t>
  </si>
  <si>
    <t>2026-03-02</t>
  </si>
  <si>
    <t>2024-02-03</t>
  </si>
  <si>
    <t>2028-02-25</t>
  </si>
  <si>
    <t>2021-06-05</t>
  </si>
  <si>
    <t>2031-02-08</t>
  </si>
  <si>
    <t>2028-02-03</t>
  </si>
  <si>
    <t>2021-04-05</t>
  </si>
  <si>
    <t>2021-10-01</t>
  </si>
  <si>
    <t>2021-06-18</t>
  </si>
  <si>
    <t>2022-02-03</t>
  </si>
  <si>
    <t>2024-02-23</t>
  </si>
  <si>
    <t>2022-02-02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</si>
</sst>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###,###,##0.00"/>
    <numFmt numFmtId="177" formatCode="###,###,##0.000000"/>
    <numFmt numFmtId="178" formatCode="###,###,##0.0000"/>
    <numFmt numFmtId="179" formatCode="#,##0.00_ "/>
    <numFmt numFmtId="180" formatCode="0.00_);[Red]\(0.00\)"/>
  </numFmts>
  <fonts count="10" x14ac:knownFonts="1">
    <font>
      <sz val="10"/>
      <name val="Arial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name val="宋体"/>
      <family val="3"/>
      <charset val="134"/>
    </font>
    <font>
      <sz val="10"/>
      <name val="Arial"/>
      <family val="2"/>
    </font>
    <font>
      <sz val="10"/>
      <color theme="1"/>
      <name val="Arial"/>
      <family val="2"/>
    </font>
    <font>
      <sz val="1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2" borderId="3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49" fontId="4" fillId="0" borderId="2" xfId="0" applyNumberFormat="1" applyFont="1" applyBorder="1"/>
    <xf numFmtId="178" fontId="2" fillId="2" borderId="3" xfId="0" applyNumberFormat="1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178" fontId="2" fillId="3" borderId="3" xfId="0" applyNumberFormat="1" applyFont="1" applyFill="1" applyBorder="1" applyAlignment="1">
      <alignment vertical="center"/>
    </xf>
    <xf numFmtId="178" fontId="2" fillId="3" borderId="0" xfId="0" applyNumberFormat="1" applyFont="1" applyFill="1" applyAlignment="1">
      <alignment vertical="center"/>
    </xf>
    <xf numFmtId="178" fontId="2" fillId="0" borderId="0" xfId="0" applyNumberFormat="1" applyFont="1" applyAlignment="1">
      <alignment horizontal="left" vertical="center"/>
    </xf>
    <xf numFmtId="180" fontId="2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6" fillId="0" borderId="0" xfId="0" applyFont="1"/>
    <xf numFmtId="0" fontId="2" fillId="0" borderId="3" xfId="0" applyFont="1" applyFill="1" applyBorder="1" applyAlignment="1">
      <alignment horizontal="left" vertical="center"/>
    </xf>
    <xf numFmtId="179" fontId="2" fillId="0" borderId="3" xfId="0" applyNumberFormat="1" applyFont="1" applyFill="1" applyBorder="1" applyAlignment="1">
      <alignment vertical="center"/>
    </xf>
    <xf numFmtId="0" fontId="0" fillId="0" borderId="0" xfId="0" applyFill="1"/>
    <xf numFmtId="49" fontId="4" fillId="0" borderId="2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/>
    <xf numFmtId="49" fontId="0" fillId="0" borderId="0" xfId="0" applyNumberFormat="1" applyFill="1"/>
    <xf numFmtId="176" fontId="2" fillId="0" borderId="3" xfId="0" applyNumberFormat="1" applyFont="1" applyFill="1" applyBorder="1" applyAlignment="1">
      <alignment horizontal="left" vertical="center"/>
    </xf>
    <xf numFmtId="177" fontId="2" fillId="0" borderId="3" xfId="0" applyNumberFormat="1" applyFont="1" applyFill="1" applyBorder="1" applyAlignment="1">
      <alignment horizontal="left" vertical="center"/>
    </xf>
    <xf numFmtId="14" fontId="2" fillId="0" borderId="3" xfId="0" applyNumberFormat="1" applyFont="1" applyFill="1" applyBorder="1" applyAlignment="1">
      <alignment horizontal="left" vertical="center"/>
    </xf>
    <xf numFmtId="178" fontId="2" fillId="0" borderId="3" xfId="0" applyNumberFormat="1" applyFont="1" applyFill="1" applyBorder="1" applyAlignment="1">
      <alignment vertical="center"/>
    </xf>
    <xf numFmtId="10" fontId="2" fillId="0" borderId="3" xfId="0" applyNumberFormat="1" applyFont="1" applyFill="1" applyBorder="1" applyAlignment="1">
      <alignment vertical="center"/>
    </xf>
    <xf numFmtId="49" fontId="0" fillId="0" borderId="2" xfId="0" applyNumberFormat="1" applyFill="1" applyBorder="1"/>
    <xf numFmtId="49" fontId="4" fillId="0" borderId="0" xfId="0" applyNumberFormat="1" applyFont="1" applyFill="1" applyBorder="1"/>
    <xf numFmtId="49" fontId="8" fillId="0" borderId="2" xfId="0" applyNumberFormat="1" applyFont="1" applyFill="1" applyBorder="1"/>
    <xf numFmtId="0" fontId="0" fillId="0" borderId="3" xfId="0" applyBorder="1"/>
    <xf numFmtId="0" fontId="2" fillId="3" borderId="0" xfId="0" applyFont="1" applyFill="1" applyBorder="1" applyAlignment="1">
      <alignment horizontal="left" vertical="center"/>
    </xf>
    <xf numFmtId="0" fontId="0" fillId="0" borderId="2" xfId="0" applyBorder="1"/>
    <xf numFmtId="49" fontId="4" fillId="0" borderId="0" xfId="0" applyNumberFormat="1" applyFont="1" applyBorder="1"/>
    <xf numFmtId="49" fontId="0" fillId="0" borderId="0" xfId="0" applyNumberFormat="1" applyFill="1" applyBorder="1"/>
    <xf numFmtId="0" fontId="0" fillId="0" borderId="0" xfId="0" applyBorder="1"/>
    <xf numFmtId="49" fontId="4" fillId="4" borderId="2" xfId="0" applyNumberFormat="1" applyFont="1" applyFill="1" applyBorder="1"/>
    <xf numFmtId="0" fontId="0" fillId="4" borderId="2" xfId="0" applyFill="1" applyBorder="1"/>
    <xf numFmtId="49" fontId="0" fillId="4" borderId="2" xfId="0" applyNumberFormat="1" applyFill="1" applyBorder="1"/>
    <xf numFmtId="49" fontId="4" fillId="4" borderId="0" xfId="0" applyNumberFormat="1" applyFont="1" applyFill="1" applyBorder="1"/>
    <xf numFmtId="0" fontId="0" fillId="4" borderId="0" xfId="0" applyFill="1" applyBorder="1"/>
    <xf numFmtId="49" fontId="0" fillId="4" borderId="0" xfId="0" applyNumberFormat="1" applyFill="1"/>
    <xf numFmtId="178" fontId="0" fillId="0" borderId="3" xfId="0" applyNumberFormat="1" applyBorder="1"/>
    <xf numFmtId="178" fontId="2" fillId="3" borderId="0" xfId="0" applyNumberFormat="1" applyFont="1" applyFill="1" applyBorder="1" applyAlignment="1">
      <alignment vertical="center"/>
    </xf>
    <xf numFmtId="0" fontId="4" fillId="0" borderId="0" xfId="0" applyFont="1"/>
    <xf numFmtId="0" fontId="4" fillId="4" borderId="2" xfId="0" applyFont="1" applyFill="1" applyBorder="1"/>
    <xf numFmtId="0" fontId="4" fillId="0" borderId="3" xfId="0" applyFont="1" applyBorder="1"/>
    <xf numFmtId="178" fontId="4" fillId="0" borderId="3" xfId="0" applyNumberFormat="1" applyFont="1" applyBorder="1"/>
    <xf numFmtId="0" fontId="7" fillId="0" borderId="0" xfId="0" applyFont="1"/>
    <xf numFmtId="49" fontId="7" fillId="0" borderId="2" xfId="0" applyNumberFormat="1" applyFont="1" applyFill="1" applyBorder="1"/>
    <xf numFmtId="180" fontId="2" fillId="0" borderId="3" xfId="0" applyNumberFormat="1" applyFont="1" applyFill="1" applyBorder="1" applyAlignment="1">
      <alignment horizontal="left" vertical="center"/>
    </xf>
    <xf numFmtId="180" fontId="2" fillId="0" borderId="3" xfId="0" applyNumberFormat="1" applyFont="1" applyFill="1" applyBorder="1" applyAlignment="1">
      <alignment vertical="center"/>
    </xf>
    <xf numFmtId="180" fontId="0" fillId="0" borderId="0" xfId="0" applyNumberFormat="1" applyFill="1"/>
    <xf numFmtId="49" fontId="0" fillId="4" borderId="0" xfId="0" applyNumberFormat="1" applyFill="1" applyBorder="1"/>
    <xf numFmtId="178" fontId="0" fillId="0" borderId="0" xfId="0" applyNumberFormat="1" applyBorder="1"/>
    <xf numFmtId="0" fontId="4" fillId="0" borderId="0" xfId="0" applyFont="1" applyBorder="1"/>
    <xf numFmtId="49" fontId="4" fillId="0" borderId="1" xfId="0" applyNumberFormat="1" applyFont="1" applyFill="1" applyBorder="1"/>
    <xf numFmtId="49" fontId="4" fillId="4" borderId="1" xfId="0" applyNumberFormat="1" applyFont="1" applyFill="1" applyBorder="1"/>
  </cellXfs>
  <cellStyles count="1">
    <cellStyle name="常规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>
          <bgColor theme="0"/>
        </patternFill>
      </fill>
    </dxf>
    <dxf>
      <fill>
        <patternFill>
          <bgColor theme="9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0851;&#27880;&#20538;&#2104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b_anal_ptmyear"/>
      <definedName name="b_anal_termifexercise"/>
      <definedName name="b_calc_yield"/>
      <definedName name="b_dq_amount"/>
      <definedName name="b_dq_cleanprice"/>
      <definedName name="b_dq_dirtyprice"/>
      <definedName name="b_dq_pctchange"/>
      <definedName name="b_info_latestissurercreditrating2"/>
      <definedName name="b_info_latestpar"/>
      <definedName name="b_info_outstandingbalance"/>
      <definedName name="b_info_repurchasedate"/>
      <definedName name="b_pq_pctchange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公司名称</v>
          </cell>
        </row>
        <row r="2">
          <cell r="A2" t="str">
            <v>清华控股有限公司</v>
          </cell>
        </row>
        <row r="3">
          <cell r="A3" t="str">
            <v>启迪控股股份有限公司</v>
          </cell>
        </row>
        <row r="4">
          <cell r="A4" t="str">
            <v>紫光集团有限公司</v>
          </cell>
        </row>
        <row r="5">
          <cell r="A5" t="str">
            <v>北京市海淀区国有资产投资集团有限公司</v>
          </cell>
        </row>
        <row r="6">
          <cell r="A6" t="str">
            <v>云南省城市建设投资集团有限公司</v>
          </cell>
        </row>
        <row r="7">
          <cell r="A7" t="str">
            <v>上海新黄浦实业集团股份有限公司</v>
          </cell>
        </row>
        <row r="8">
          <cell r="A8" t="str">
            <v>潍坊水务投资有限责任公司</v>
          </cell>
        </row>
        <row r="9">
          <cell r="A9" t="str">
            <v>潍坊渤海水产综合开发有限公司</v>
          </cell>
        </row>
        <row r="10">
          <cell r="A10" t="str">
            <v>北京大北农科技集团股份有限公司</v>
          </cell>
        </row>
        <row r="11">
          <cell r="A11" t="str">
            <v>大同煤矿集团有限责任公司</v>
          </cell>
        </row>
        <row r="12">
          <cell r="A12" t="str">
            <v>广州富力地产股份有限公司</v>
          </cell>
        </row>
        <row r="13">
          <cell r="A13" t="str">
            <v>南山集团有限公司</v>
          </cell>
        </row>
        <row r="14">
          <cell r="A14" t="str">
            <v>山东宏桥新型材料有限公司</v>
          </cell>
        </row>
        <row r="15">
          <cell r="A15" t="str">
            <v>山东魏桥铝电有限公司</v>
          </cell>
        </row>
        <row r="16">
          <cell r="A16" t="str">
            <v>山东晨鸣纸业集团股份有限公司</v>
          </cell>
        </row>
        <row r="17">
          <cell r="A17" t="str">
            <v>冀中能源集团有限责任公司</v>
          </cell>
        </row>
        <row r="18">
          <cell r="A18" t="str">
            <v>冀中能源股份有限公司</v>
          </cell>
        </row>
        <row r="19">
          <cell r="A19" t="str">
            <v>平顶山天安煤业股份有限公司</v>
          </cell>
        </row>
        <row r="20">
          <cell r="A20" t="str">
            <v>陕西煤业化工集团有限责任公司</v>
          </cell>
        </row>
        <row r="21">
          <cell r="A21" t="str">
            <v>苏宁易购集团股份有限公司</v>
          </cell>
        </row>
        <row r="22">
          <cell r="A22" t="str">
            <v>株洲循环经济投资发展集团有限公司</v>
          </cell>
        </row>
        <row r="23">
          <cell r="A23" t="str">
            <v>文投控股股份有限公司</v>
          </cell>
        </row>
        <row r="24">
          <cell r="A24" t="str">
            <v>北京市文化投资发展集团有限责任公司</v>
          </cell>
        </row>
        <row r="25">
          <cell r="A25" t="str">
            <v>包头钢铁（集团）有限责任公司</v>
          </cell>
        </row>
        <row r="26">
          <cell r="A26" t="str">
            <v>内蒙古包钢钢联股份有限公司</v>
          </cell>
        </row>
        <row r="27">
          <cell r="A27" t="str">
            <v>永城煤电控股集团有限公司</v>
          </cell>
        </row>
        <row r="28">
          <cell r="A28" t="str">
            <v>河南能源化工集团有限公司</v>
          </cell>
        </row>
        <row r="29">
          <cell r="A29" t="str">
            <v>阳泉煤业集团财务有限责任公司</v>
          </cell>
        </row>
        <row r="30">
          <cell r="A30" t="str">
            <v>华阳新材料科技集团有限公司</v>
          </cell>
        </row>
        <row r="32">
          <cell r="A32" t="str">
            <v>新湖中宝股份有限公司</v>
          </cell>
        </row>
        <row r="33">
          <cell r="A33" t="str">
            <v>湖南富兴集团有限公司</v>
          </cell>
        </row>
        <row r="34">
          <cell r="A34" t="str">
            <v>同方国信投资控股有限公司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24AC-CC2F-4FD2-ABD9-8BB6BDF82E01}">
  <dimension ref="A2:C4"/>
  <sheetViews>
    <sheetView workbookViewId="0">
      <selection activeCell="B2" sqref="B2"/>
    </sheetView>
  </sheetViews>
  <sheetFormatPr defaultRowHeight="12.75" x14ac:dyDescent="0.2"/>
  <cols>
    <col min="2" max="2" width="11" bestFit="1" customWidth="1"/>
  </cols>
  <sheetData>
    <row r="2" spans="1:3" x14ac:dyDescent="0.2">
      <c r="A2" s="14" t="s">
        <v>15979</v>
      </c>
      <c r="B2" s="15">
        <v>44277</v>
      </c>
      <c r="C2" s="14"/>
    </row>
    <row r="3" spans="1:3" x14ac:dyDescent="0.2">
      <c r="A3" s="14"/>
      <c r="B3" s="14"/>
      <c r="C3" s="14"/>
    </row>
    <row r="4" spans="1:3" x14ac:dyDescent="0.2">
      <c r="A4" s="14" t="s">
        <v>15980</v>
      </c>
      <c r="B4" s="15">
        <f>B2-7</f>
        <v>44270</v>
      </c>
      <c r="C4" s="15">
        <f>B2-28</f>
        <v>44249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8348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409" activeCellId="1" sqref="A350:C351 G409"/>
    </sheetView>
  </sheetViews>
  <sheetFormatPr defaultColWidth="30.7109375" defaultRowHeight="12.75" x14ac:dyDescent="0.2"/>
  <cols>
    <col min="1" max="1" width="15" style="22" customWidth="1"/>
    <col min="2" max="2" width="18" style="22" customWidth="1"/>
    <col min="3" max="3" width="31.42578125" style="42" customWidth="1"/>
    <col min="4" max="4" width="12.7109375" style="19" customWidth="1"/>
    <col min="5" max="5" width="11.140625" style="19" bestFit="1" customWidth="1"/>
    <col min="6" max="6" width="12" style="19" customWidth="1"/>
    <col min="7" max="7" width="13" style="19" bestFit="1" customWidth="1"/>
    <col min="8" max="8" width="8.85546875" style="19" customWidth="1"/>
    <col min="9" max="9" width="10" style="19" customWidth="1"/>
    <col min="10" max="10" width="11.28515625" style="19" customWidth="1"/>
    <col min="11" max="11" width="13.140625" style="53" customWidth="1"/>
    <col min="12" max="12" width="11.42578125" style="19" bestFit="1" customWidth="1"/>
    <col min="13" max="15" width="9.140625" bestFit="1" customWidth="1"/>
    <col min="16" max="16" width="11" customWidth="1"/>
    <col min="17" max="17" width="13" bestFit="1" customWidth="1"/>
    <col min="18" max="18" width="10.5703125" customWidth="1"/>
    <col min="19" max="20" width="9.140625" bestFit="1" customWidth="1"/>
    <col min="21" max="21" width="13.140625" bestFit="1" customWidth="1"/>
    <col min="22" max="22" width="9.7109375" bestFit="1" customWidth="1"/>
    <col min="23" max="23" width="13.140625" bestFit="1" customWidth="1"/>
    <col min="24" max="24" width="19.140625" style="19" customWidth="1"/>
    <col min="25" max="25" width="15.28515625" bestFit="1" customWidth="1"/>
  </cols>
  <sheetData>
    <row r="1" spans="1:25" x14ac:dyDescent="0.2">
      <c r="A1" s="20" t="s">
        <v>0</v>
      </c>
      <c r="B1" s="20" t="s">
        <v>1</v>
      </c>
      <c r="C1" s="20" t="s">
        <v>15973</v>
      </c>
      <c r="D1" s="23" t="s">
        <v>15955</v>
      </c>
      <c r="E1" s="24" t="s">
        <v>15956</v>
      </c>
      <c r="F1" s="25" t="str">
        <f>TEXT(日期设置!B2,"yyyy/m/d")&amp;"价格"</f>
        <v>2021/3/22价格</v>
      </c>
      <c r="G1" s="17" t="s">
        <v>15957</v>
      </c>
      <c r="H1" s="17" t="s">
        <v>15958</v>
      </c>
      <c r="I1" s="17" t="s">
        <v>15959</v>
      </c>
      <c r="J1" s="17" t="s">
        <v>15960</v>
      </c>
      <c r="K1" s="51" t="s">
        <v>15961</v>
      </c>
      <c r="L1" s="17" t="s">
        <v>19094</v>
      </c>
      <c r="M1" s="1" t="s">
        <v>15963</v>
      </c>
      <c r="N1" s="1" t="s">
        <v>15964</v>
      </c>
      <c r="O1" s="2" t="s">
        <v>15965</v>
      </c>
      <c r="P1" s="2" t="s">
        <v>15966</v>
      </c>
      <c r="Q1" s="2" t="s">
        <v>15967</v>
      </c>
      <c r="R1" s="3" t="s">
        <v>15968</v>
      </c>
      <c r="S1" s="3" t="s">
        <v>15969</v>
      </c>
      <c r="T1" s="2" t="s">
        <v>15957</v>
      </c>
      <c r="U1" s="2" t="s">
        <v>15970</v>
      </c>
      <c r="V1" s="4" t="s">
        <v>15971</v>
      </c>
      <c r="W1" s="4" t="s">
        <v>15972</v>
      </c>
      <c r="X1" s="17" t="s">
        <v>15962</v>
      </c>
      <c r="Y1" s="45" t="s">
        <v>19095</v>
      </c>
    </row>
    <row r="2" spans="1:25" hidden="1" x14ac:dyDescent="0.2">
      <c r="A2" s="21" t="s">
        <v>5201</v>
      </c>
      <c r="B2" s="21" t="s">
        <v>5202</v>
      </c>
      <c r="C2" s="37" t="s">
        <v>299</v>
      </c>
      <c r="D2" s="26" t="str">
        <f>[1]!b_calc_yield(A2,日期设置!$B$2,F2,1,R2,1,O2,L2,S2,)</f>
        <v>Fetching...</v>
      </c>
      <c r="E2" s="26" t="e">
        <f t="shared" ref="E2:E65" si="0">((O2*W2+L2)/V2-1)*100</f>
        <v>#DIV/0!</v>
      </c>
      <c r="F2" s="18">
        <f>[1]!b_dq_cleanprice($A2,日期设置!B$2)</f>
        <v>0</v>
      </c>
      <c r="G2" s="18" t="str">
        <f t="shared" ref="G2:G65" si="1">LEFT(T2,4)&amp;" + "&amp;LEFT(U2,4)</f>
        <v>0.00 + 0</v>
      </c>
      <c r="H2" s="27">
        <f>[1]!b_dq_pctchange($A2,日期设置!$B$2,1)/100</f>
        <v>0</v>
      </c>
      <c r="I2" s="26">
        <f>[1]!b_pq_pctchange(A2,日期设置!$B$4,日期设置!$B$2,1)</f>
        <v>0</v>
      </c>
      <c r="J2" s="26">
        <f>[1]!b_pq_pctchange(A2,日期设置!$C$4,日期设置!$B$2,1)</f>
        <v>-9.4476047425777171E-2</v>
      </c>
      <c r="K2" s="52">
        <f>[1]!b_dq_amount($A2,日期设置!B$2,2,10000)</f>
        <v>0</v>
      </c>
      <c r="L2" s="26">
        <f>[1]!b_info_latestpar(A2,日期设置!$B$2)</f>
        <v>100</v>
      </c>
      <c r="M2" s="6">
        <f>[1]!b_info_outstandingbalance($A2,日期设置!B$2)</f>
        <v>12</v>
      </c>
      <c r="N2" s="7" t="str">
        <f>[1]!b_info_latestissurercreditrating2(A2,日期设置!$B$2,"102","1")</f>
        <v>AA+</v>
      </c>
      <c r="O2" s="8">
        <v>3.6</v>
      </c>
      <c r="P2" s="9">
        <f>[1]!b_info_repurchasedate(A2)</f>
        <v>0</v>
      </c>
      <c r="Q2" s="8" t="s">
        <v>16586</v>
      </c>
      <c r="R2" s="2" t="str">
        <f>IF((--IF(P2=0,Q2,P2))&gt;(--日期设置!$B$2),IF(P2=0,Q2,P2),Q2)</f>
        <v>2021-03-23</v>
      </c>
      <c r="S2" s="2" t="s">
        <v>18324</v>
      </c>
      <c r="T2" s="8">
        <f>[1]!b_anal_ptmyear($A2,日期设置!$B$2)</f>
        <v>2.7397260273972603E-3</v>
      </c>
      <c r="U2" s="8">
        <f>[1]!b_anal_termifexercise($A2,日期设置!B$2)</f>
        <v>0</v>
      </c>
      <c r="V2" s="10">
        <f>[1]!b_dq_dirtyprice(A2,日期设置!$B$2)</f>
        <v>0</v>
      </c>
      <c r="W2" s="11">
        <f>IF(U2=0,ROUNDUP((Q2-日期设置!$B$2)/365,0),ROUNDUP((R2-日期设置!$B$2)/365,0))</f>
        <v>1</v>
      </c>
      <c r="X2" s="18">
        <f>_xlfn.IFNA(VLOOKUP(A2,过往入选债券!A:D,4,0),2)</f>
        <v>2</v>
      </c>
      <c r="Y2" s="45">
        <f>_xlfn.IFNA(VLOOKUP(C2,[2]Sheet1!$A:$A,1,0),3)</f>
        <v>3</v>
      </c>
    </row>
    <row r="3" spans="1:25" hidden="1" x14ac:dyDescent="0.2">
      <c r="A3" s="21" t="s">
        <v>5275</v>
      </c>
      <c r="B3" s="21" t="s">
        <v>5276</v>
      </c>
      <c r="C3" s="37" t="s">
        <v>5277</v>
      </c>
      <c r="D3" s="26" t="str">
        <f>[1]!b_calc_yield(A3,日期设置!$B$2,F3,1,R3,1,O3,L3,S3,)</f>
        <v>Fetching...</v>
      </c>
      <c r="E3" s="26" t="e">
        <f t="shared" si="0"/>
        <v>#DIV/0!</v>
      </c>
      <c r="F3" s="18">
        <f>[1]!b_dq_cleanprice($A3,日期设置!B$2)</f>
        <v>0</v>
      </c>
      <c r="G3" s="18" t="str">
        <f t="shared" si="1"/>
        <v>0.00 + 0</v>
      </c>
      <c r="H3" s="27">
        <f>[1]!b_dq_pctchange($A3,日期设置!$B$2,1)/100</f>
        <v>0</v>
      </c>
      <c r="I3" s="26">
        <f>[1]!b_pq_pctchange(A3,日期设置!$B$4,日期设置!$B$2,1)</f>
        <v>0</v>
      </c>
      <c r="J3" s="26">
        <f>[1]!b_pq_pctchange(A3,日期设置!$C$4,日期设置!$B$2,1)</f>
        <v>0</v>
      </c>
      <c r="K3" s="52">
        <f>[1]!b_dq_amount($A3,日期设置!B$2,2,10000)</f>
        <v>0</v>
      </c>
      <c r="L3" s="26">
        <f>[1]!b_info_latestpar(A3,日期设置!$B$2)</f>
        <v>100</v>
      </c>
      <c r="M3" s="6">
        <f>[1]!b_info_outstandingbalance($A3,日期设置!B$2)</f>
        <v>6</v>
      </c>
      <c r="N3" s="7" t="str">
        <f>[1]!b_info_latestissurercreditrating2(A3,日期设置!$B$2,"102","1")</f>
        <v>AA</v>
      </c>
      <c r="O3" s="8">
        <v>3.76</v>
      </c>
      <c r="P3" s="9">
        <f>[1]!b_info_repurchasedate(A3)</f>
        <v>0</v>
      </c>
      <c r="Q3" s="8" t="s">
        <v>16586</v>
      </c>
      <c r="R3" s="2" t="str">
        <f>IF((--IF(P3=0,Q3,P3))&gt;(--日期设置!$B$2),IF(P3=0,Q3,P3),Q3)</f>
        <v>2021-03-23</v>
      </c>
      <c r="S3" s="2" t="s">
        <v>18324</v>
      </c>
      <c r="T3" s="8">
        <f>[1]!b_anal_ptmyear($A3,日期设置!$B$2)</f>
        <v>2.7397260273972603E-3</v>
      </c>
      <c r="U3" s="8">
        <f>[1]!b_anal_termifexercise($A3,日期设置!B$2)</f>
        <v>0</v>
      </c>
      <c r="V3" s="10">
        <f>[1]!b_dq_dirtyprice(A3,日期设置!$B$2)</f>
        <v>0</v>
      </c>
      <c r="W3" s="11">
        <f>IF(U3=0,ROUNDUP((Q3-日期设置!$B$2)/365,0),ROUNDUP((R3-日期设置!$B$2)/365,0))</f>
        <v>1</v>
      </c>
      <c r="X3" s="18">
        <f>_xlfn.IFNA(VLOOKUP(A3,过往入选债券!A:D,4,0),2)</f>
        <v>2</v>
      </c>
      <c r="Y3">
        <f>_xlfn.IFNA(VLOOKUP(C3,[2]Sheet1!$A:$A,1,0),3)</f>
        <v>3</v>
      </c>
    </row>
    <row r="4" spans="1:25" hidden="1" x14ac:dyDescent="0.2">
      <c r="A4" s="21" t="s">
        <v>5559</v>
      </c>
      <c r="B4" s="21" t="s">
        <v>5560</v>
      </c>
      <c r="C4" s="37" t="s">
        <v>5054</v>
      </c>
      <c r="D4" s="26" t="str">
        <f>[1]!b_calc_yield(A4,日期设置!$B$2,F4,1,R4,1,O4,L4,S4,)</f>
        <v>Fetching...</v>
      </c>
      <c r="E4" s="26" t="e">
        <f t="shared" si="0"/>
        <v>#DIV/0!</v>
      </c>
      <c r="F4" s="18">
        <f>[1]!b_dq_cleanprice($A4,日期设置!B$2)</f>
        <v>0</v>
      </c>
      <c r="G4" s="18" t="str">
        <f t="shared" si="1"/>
        <v>0.00 + 0</v>
      </c>
      <c r="H4" s="27">
        <f>[1]!b_dq_pctchange($A4,日期设置!$B$2,1)/100</f>
        <v>0</v>
      </c>
      <c r="I4" s="26">
        <f>[1]!b_pq_pctchange(A4,日期设置!$B$4,日期设置!$B$2,1)</f>
        <v>0</v>
      </c>
      <c r="J4" s="26">
        <f>[1]!b_pq_pctchange(A4,日期设置!$C$4,日期设置!$B$2,1)</f>
        <v>0.19296422740092664</v>
      </c>
      <c r="K4" s="52">
        <f>[1]!b_dq_amount($A4,日期设置!B$2,2,10000)</f>
        <v>0</v>
      </c>
      <c r="L4" s="26">
        <f>[1]!b_info_latestpar(A4,日期设置!$B$2)</f>
        <v>100</v>
      </c>
      <c r="M4" s="6">
        <f>[1]!b_info_outstandingbalance($A4,日期设置!B$2)</f>
        <v>7</v>
      </c>
      <c r="N4" s="7" t="str">
        <f>[1]!b_info_latestissurercreditrating2(A4,日期设置!$B$2,"102","1")</f>
        <v>AA</v>
      </c>
      <c r="O4" s="8">
        <v>4.7</v>
      </c>
      <c r="P4" s="9">
        <f>[1]!b_info_repurchasedate(A4)</f>
        <v>0</v>
      </c>
      <c r="Q4" s="8" t="s">
        <v>16586</v>
      </c>
      <c r="R4" s="2" t="str">
        <f>IF((--IF(P4=0,Q4,P4))&gt;(--日期设置!$B$2),IF(P4=0,Q4,P4),Q4)</f>
        <v>2021-03-23</v>
      </c>
      <c r="S4" s="2" t="s">
        <v>18324</v>
      </c>
      <c r="T4" s="8">
        <f>[1]!b_anal_ptmyear($A4,日期设置!$B$2)</f>
        <v>2.7397260273972603E-3</v>
      </c>
      <c r="U4" s="8">
        <f>[1]!b_anal_termifexercise($A4,日期设置!B$2)</f>
        <v>0</v>
      </c>
      <c r="V4" s="10">
        <f>[1]!b_dq_dirtyprice(A4,日期设置!$B$2)</f>
        <v>0</v>
      </c>
      <c r="W4" s="11">
        <f>IF(U4=0,ROUNDUP((Q4-日期设置!$B$2)/365,0),ROUNDUP((R4-日期设置!$B$2)/365,0))</f>
        <v>1</v>
      </c>
      <c r="X4" s="18">
        <f>_xlfn.IFNA(VLOOKUP(A4,过往入选债券!A:D,4,0),2)</f>
        <v>2</v>
      </c>
      <c r="Y4">
        <f>_xlfn.IFNA(VLOOKUP(C4,[2]Sheet1!$A:$A,1,0),3)</f>
        <v>3</v>
      </c>
    </row>
    <row r="5" spans="1:25" hidden="1" x14ac:dyDescent="0.2">
      <c r="A5" s="21" t="s">
        <v>5458</v>
      </c>
      <c r="B5" s="21" t="s">
        <v>5459</v>
      </c>
      <c r="C5" s="37" t="s">
        <v>147</v>
      </c>
      <c r="D5" s="26" t="str">
        <f>[1]!b_calc_yield(A5,日期设置!$B$2,F5,1,R5,1,O5,L5,S5,)</f>
        <v>Fetching...</v>
      </c>
      <c r="E5" s="26" t="e">
        <f t="shared" si="0"/>
        <v>#DIV/0!</v>
      </c>
      <c r="F5" s="18">
        <f>[1]!b_dq_cleanprice($A5,日期设置!B$2)</f>
        <v>0</v>
      </c>
      <c r="G5" s="18" t="str">
        <f t="shared" si="1"/>
        <v>0.00 + 0.00</v>
      </c>
      <c r="H5" s="27">
        <f>[1]!b_dq_pctchange($A5,日期设置!$B$2,1)/100</f>
        <v>0</v>
      </c>
      <c r="I5" s="26">
        <f>[1]!b_pq_pctchange(A5,日期设置!$B$4,日期设置!$B$2,1)</f>
        <v>0</v>
      </c>
      <c r="J5" s="26">
        <f>[1]!b_pq_pctchange(A5,日期设置!$C$4,日期设置!$B$2,1)</f>
        <v>0</v>
      </c>
      <c r="K5" s="52">
        <f>[1]!b_dq_amount($A5,日期设置!B$2,2,10000)</f>
        <v>0</v>
      </c>
      <c r="L5" s="26">
        <f>[1]!b_info_latestpar(A5,日期设置!$B$2)</f>
        <v>100</v>
      </c>
      <c r="M5" s="6">
        <f>[1]!b_info_outstandingbalance($A5,日期设置!B$2)</f>
        <v>5</v>
      </c>
      <c r="N5" s="7" t="str">
        <f>[1]!b_info_latestissurercreditrating2(A5,日期设置!$B$2,"102","1")</f>
        <v>AA+</v>
      </c>
      <c r="O5" s="8">
        <v>5.23</v>
      </c>
      <c r="P5" s="9">
        <f>[1]!b_info_repurchasedate(A5)</f>
        <v>0</v>
      </c>
      <c r="Q5" s="8" t="s">
        <v>16586</v>
      </c>
      <c r="R5" s="2" t="str">
        <f>IF((--IF(P5=0,Q5,P5))&gt;(--日期设置!$B$2),IF(P5=0,Q5,P5),Q5)</f>
        <v>2021-03-23</v>
      </c>
      <c r="S5" s="2" t="s">
        <v>18324</v>
      </c>
      <c r="T5" s="8">
        <f>[1]!b_anal_ptmyear($A5,日期设置!$B$2)</f>
        <v>2.7397260273972603E-3</v>
      </c>
      <c r="U5" s="8">
        <f>[1]!b_anal_termifexercise($A5,日期设置!B$2)</f>
        <v>2.7397260273972603E-3</v>
      </c>
      <c r="V5" s="10">
        <f>[1]!b_dq_dirtyprice(A5,日期设置!$B$2)</f>
        <v>0</v>
      </c>
      <c r="W5" s="11">
        <f>IF(U5=0,ROUNDUP((Q5-日期设置!$B$2)/365,0),ROUNDUP((R5-日期设置!$B$2)/365,0))</f>
        <v>1</v>
      </c>
      <c r="X5" s="18">
        <f>_xlfn.IFNA(VLOOKUP(A5,过往入选债券!A:D,4,0),2)</f>
        <v>2</v>
      </c>
      <c r="Y5">
        <f>_xlfn.IFNA(VLOOKUP(C5,[2]Sheet1!$A:$A,1,0),3)</f>
        <v>3</v>
      </c>
    </row>
    <row r="6" spans="1:25" hidden="1" x14ac:dyDescent="0.2">
      <c r="A6" s="21" t="s">
        <v>6452</v>
      </c>
      <c r="B6" s="21" t="s">
        <v>6453</v>
      </c>
      <c r="C6" s="37" t="s">
        <v>143</v>
      </c>
      <c r="D6" s="26" t="str">
        <f>[1]!b_calc_yield(A6,日期设置!$B$2,F6,1,R6,1,O6,L6,S6,)</f>
        <v>Fetching...</v>
      </c>
      <c r="E6" s="26" t="e">
        <f t="shared" si="0"/>
        <v>#DIV/0!</v>
      </c>
      <c r="F6" s="18">
        <f>[1]!b_dq_cleanprice($A6,日期设置!B$2)</f>
        <v>0</v>
      </c>
      <c r="G6" s="18" t="str">
        <f t="shared" si="1"/>
        <v>0.00 + 0</v>
      </c>
      <c r="H6" s="27">
        <f>[1]!b_dq_pctchange($A6,日期设置!$B$2,1)/100</f>
        <v>0</v>
      </c>
      <c r="I6" s="26">
        <f>[1]!b_pq_pctchange(A6,日期设置!$B$4,日期设置!$B$2,1)</f>
        <v>0</v>
      </c>
      <c r="J6" s="26">
        <f>[1]!b_pq_pctchange(A6,日期设置!$C$4,日期设置!$B$2,1)</f>
        <v>0</v>
      </c>
      <c r="K6" s="52">
        <f>[1]!b_dq_amount($A6,日期设置!B$2,2,10000)</f>
        <v>0</v>
      </c>
      <c r="L6" s="26">
        <f>[1]!b_info_latestpar(A6,日期设置!$B$2)</f>
        <v>100</v>
      </c>
      <c r="M6" s="6">
        <f>[1]!b_info_outstandingbalance($A6,日期设置!B$2)</f>
        <v>20</v>
      </c>
      <c r="N6" s="7" t="str">
        <f>[1]!b_info_latestissurercreditrating2(A6,日期设置!$B$2,"102","1")</f>
        <v>AAA</v>
      </c>
      <c r="O6" s="8">
        <v>5.46</v>
      </c>
      <c r="P6" s="9">
        <f>[1]!b_info_repurchasedate(A6)</f>
        <v>0</v>
      </c>
      <c r="Q6" s="8" t="s">
        <v>16586</v>
      </c>
      <c r="R6" s="2" t="str">
        <f>IF((--IF(P6=0,Q6,P6))&gt;(--日期设置!$B$2),IF(P6=0,Q6,P6),Q6)</f>
        <v>2021-03-23</v>
      </c>
      <c r="S6" s="2" t="s">
        <v>18537</v>
      </c>
      <c r="T6" s="8">
        <f>[1]!b_anal_ptmyear($A6,日期设置!$B$2)</f>
        <v>2.7397260273972603E-3</v>
      </c>
      <c r="U6" s="8">
        <f>[1]!b_anal_termifexercise($A6,日期设置!B$2)</f>
        <v>0</v>
      </c>
      <c r="V6" s="10">
        <f>[1]!b_dq_dirtyprice(A6,日期设置!$B$2)</f>
        <v>0</v>
      </c>
      <c r="W6" s="11">
        <f>IF(U6=0,ROUNDUP((Q6-日期设置!$B$2)/365,0),ROUNDUP((R6-日期设置!$B$2)/365,0))</f>
        <v>1</v>
      </c>
      <c r="X6" s="18" t="str">
        <f>_xlfn.IFNA(VLOOKUP(A6,过往入选债券!A:D,4,0),2)</f>
        <v>否</v>
      </c>
      <c r="Y6" s="45">
        <f>_xlfn.IFNA(VLOOKUP(C6,[2]Sheet1!$A:$A,1,0),3)</f>
        <v>3</v>
      </c>
    </row>
    <row r="7" spans="1:25" hidden="1" x14ac:dyDescent="0.2">
      <c r="A7" s="21" t="s">
        <v>5444</v>
      </c>
      <c r="B7" s="21" t="s">
        <v>5445</v>
      </c>
      <c r="C7" s="37" t="s">
        <v>5024</v>
      </c>
      <c r="D7" s="26" t="str">
        <f>[1]!b_calc_yield(A7,日期设置!$B$2,F7,1,R7,1,O7,L7,S7,)</f>
        <v>Fetching...</v>
      </c>
      <c r="E7" s="26" t="e">
        <f t="shared" si="0"/>
        <v>#DIV/0!</v>
      </c>
      <c r="F7" s="18">
        <f>[1]!b_dq_cleanprice($A7,日期设置!B$2)</f>
        <v>0</v>
      </c>
      <c r="G7" s="18" t="str">
        <f t="shared" si="1"/>
        <v>0.00 + 0</v>
      </c>
      <c r="H7" s="27">
        <f>[1]!b_dq_pctchange($A7,日期设置!$B$2,1)/100</f>
        <v>0</v>
      </c>
      <c r="I7" s="26">
        <f>[1]!b_pq_pctchange(A7,日期设置!$B$4,日期设置!$B$2,1)</f>
        <v>0</v>
      </c>
      <c r="J7" s="26">
        <f>[1]!b_pq_pctchange(A7,日期设置!$C$4,日期设置!$B$2,1)</f>
        <v>2.2727272727272729</v>
      </c>
      <c r="K7" s="52">
        <f>[1]!b_dq_amount($A7,日期设置!B$2,2,10000)</f>
        <v>0</v>
      </c>
      <c r="L7" s="26">
        <f>[1]!b_info_latestpar(A7,日期设置!$B$2)</f>
        <v>100</v>
      </c>
      <c r="M7" s="6">
        <f>[1]!b_info_outstandingbalance($A7,日期设置!B$2)</f>
        <v>5</v>
      </c>
      <c r="N7" s="7" t="str">
        <f>[1]!b_info_latestissurercreditrating2(A7,日期设置!$B$2,"102","1")</f>
        <v>AA</v>
      </c>
      <c r="O7" s="8">
        <v>5.5</v>
      </c>
      <c r="P7" s="9">
        <f>[1]!b_info_repurchasedate(A7)</f>
        <v>0</v>
      </c>
      <c r="Q7" s="8" t="s">
        <v>16586</v>
      </c>
      <c r="R7" s="2" t="str">
        <f>IF((--IF(P7=0,Q7,P7))&gt;(--日期设置!$B$2),IF(P7=0,Q7,P7),Q7)</f>
        <v>2021-03-23</v>
      </c>
      <c r="S7" s="2" t="s">
        <v>18324</v>
      </c>
      <c r="T7" s="8">
        <f>[1]!b_anal_ptmyear($A7,日期设置!$B$2)</f>
        <v>2.7397260273972603E-3</v>
      </c>
      <c r="U7" s="8">
        <f>[1]!b_anal_termifexercise($A7,日期设置!B$2)</f>
        <v>0</v>
      </c>
      <c r="V7" s="10">
        <f>[1]!b_dq_dirtyprice(A7,日期设置!$B$2)</f>
        <v>0</v>
      </c>
      <c r="W7" s="11">
        <f>IF(U7=0,ROUNDUP((Q7-日期设置!$B$2)/365,0),ROUNDUP((R7-日期设置!$B$2)/365,0))</f>
        <v>1</v>
      </c>
      <c r="X7" s="18" t="str">
        <f>_xlfn.IFNA(VLOOKUP(A7,过往入选债券!A:D,4,0),2)</f>
        <v>否</v>
      </c>
      <c r="Y7">
        <f>_xlfn.IFNA(VLOOKUP(C7,[2]Sheet1!$A:$A,1,0),3)</f>
        <v>3</v>
      </c>
    </row>
    <row r="8" spans="1:25" hidden="1" x14ac:dyDescent="0.2">
      <c r="A8" s="21" t="s">
        <v>6444</v>
      </c>
      <c r="B8" s="21" t="s">
        <v>6445</v>
      </c>
      <c r="C8" s="37" t="s">
        <v>16</v>
      </c>
      <c r="D8" s="26" t="str">
        <f>[1]!b_calc_yield(A8,日期设置!$B$2,F8,1,R8,1,O8,L8,S8,)</f>
        <v>Fetching...</v>
      </c>
      <c r="E8" s="26" t="e">
        <f t="shared" si="0"/>
        <v>#DIV/0!</v>
      </c>
      <c r="F8" s="18">
        <f>[1]!b_dq_cleanprice($A8,日期设置!B$2)</f>
        <v>0</v>
      </c>
      <c r="G8" s="18" t="str">
        <f t="shared" si="1"/>
        <v>0.00 + 0</v>
      </c>
      <c r="H8" s="27">
        <f>[1]!b_dq_pctchange($A8,日期设置!$B$2,1)/100</f>
        <v>0</v>
      </c>
      <c r="I8" s="26">
        <f>[1]!b_pq_pctchange(A8,日期设置!$B$4,日期设置!$B$2,1)</f>
        <v>0</v>
      </c>
      <c r="J8" s="26">
        <f>[1]!b_pq_pctchange(A8,日期设置!$C$4,日期设置!$B$2,1)</f>
        <v>-0.11872349298483809</v>
      </c>
      <c r="K8" s="52">
        <f>[1]!b_dq_amount($A8,日期设置!B$2,2,10000)</f>
        <v>0</v>
      </c>
      <c r="L8" s="26">
        <f>[1]!b_info_latestpar(A8,日期设置!$B$2)</f>
        <v>100</v>
      </c>
      <c r="M8" s="6">
        <f>[1]!b_info_outstandingbalance($A8,日期设置!B$2)</f>
        <v>10</v>
      </c>
      <c r="N8" s="7" t="str">
        <f>[1]!b_info_latestissurercreditrating2(A8,日期设置!$B$2,"102","1")</f>
        <v>AAA</v>
      </c>
      <c r="O8" s="8">
        <v>5.77</v>
      </c>
      <c r="P8" s="9">
        <f>[1]!b_info_repurchasedate(A8)</f>
        <v>0</v>
      </c>
      <c r="Q8" s="8" t="s">
        <v>16586</v>
      </c>
      <c r="R8" s="2" t="str">
        <f>IF((--IF(P8=0,Q8,P8))&gt;(--日期设置!$B$2),IF(P8=0,Q8,P8),Q8)</f>
        <v>2021-03-23</v>
      </c>
      <c r="S8" s="2" t="s">
        <v>18537</v>
      </c>
      <c r="T8" s="8">
        <f>[1]!b_anal_ptmyear($A8,日期设置!$B$2)</f>
        <v>2.7397260273972603E-3</v>
      </c>
      <c r="U8" s="8">
        <f>[1]!b_anal_termifexercise($A8,日期设置!B$2)</f>
        <v>0</v>
      </c>
      <c r="V8" s="10">
        <f>[1]!b_dq_dirtyprice(A8,日期设置!$B$2)</f>
        <v>0</v>
      </c>
      <c r="W8" s="11">
        <f>IF(U8=0,ROUNDUP((Q8-日期设置!$B$2)/365,0),ROUNDUP((R8-日期设置!$B$2)/365,0))</f>
        <v>1</v>
      </c>
      <c r="X8" s="18">
        <f>_xlfn.IFNA(VLOOKUP(A8,过往入选债券!A:D,4,0),2)</f>
        <v>2</v>
      </c>
      <c r="Y8">
        <f>_xlfn.IFNA(VLOOKUP(C8,[2]Sheet1!$A:$A,1,0),3)</f>
        <v>3</v>
      </c>
    </row>
    <row r="9" spans="1:25" hidden="1" x14ac:dyDescent="0.2">
      <c r="A9" s="21" t="s">
        <v>6221</v>
      </c>
      <c r="B9" s="21" t="s">
        <v>6222</v>
      </c>
      <c r="C9" s="37" t="s">
        <v>647</v>
      </c>
      <c r="D9" s="26" t="str">
        <f>[1]!b_calc_yield(A9,日期设置!$B$2,F9,1,R9,1,O9,L9,S9,)</f>
        <v>Fetching...</v>
      </c>
      <c r="E9" s="26" t="e">
        <f t="shared" si="0"/>
        <v>#DIV/0!</v>
      </c>
      <c r="F9" s="18">
        <f>[1]!b_dq_cleanprice($A9,日期设置!B$2)</f>
        <v>0</v>
      </c>
      <c r="G9" s="18" t="str">
        <f t="shared" si="1"/>
        <v>0.00 + 0</v>
      </c>
      <c r="H9" s="27">
        <f>[1]!b_dq_pctchange($A9,日期设置!$B$2,1)/100</f>
        <v>0</v>
      </c>
      <c r="I9" s="26">
        <f>[1]!b_pq_pctchange(A9,日期设置!$B$4,日期设置!$B$2,1)</f>
        <v>0</v>
      </c>
      <c r="J9" s="26">
        <f>[1]!b_pq_pctchange(A9,日期设置!$C$4,日期设置!$B$2,1)</f>
        <v>-0.52778131111569948</v>
      </c>
      <c r="K9" s="52">
        <f>[1]!b_dq_amount($A9,日期设置!B$2,2,10000)</f>
        <v>0</v>
      </c>
      <c r="L9" s="26">
        <f>[1]!b_info_latestpar(A9,日期设置!$B$2)</f>
        <v>100</v>
      </c>
      <c r="M9" s="6">
        <f>[1]!b_info_outstandingbalance($A9,日期设置!B$2)</f>
        <v>10</v>
      </c>
      <c r="N9" s="7" t="str">
        <f>[1]!b_info_latestissurercreditrating2(A9,日期设置!$B$2,"102","1")</f>
        <v>AA+</v>
      </c>
      <c r="O9" s="8">
        <v>6.65</v>
      </c>
      <c r="P9" s="9">
        <f>[1]!b_info_repurchasedate(A9)</f>
        <v>0</v>
      </c>
      <c r="Q9" s="8" t="s">
        <v>16586</v>
      </c>
      <c r="R9" s="2" t="str">
        <f>IF((--IF(P9=0,Q9,P9))&gt;(--日期设置!$B$2),IF(P9=0,Q9,P9),Q9)</f>
        <v>2021-03-23</v>
      </c>
      <c r="S9" s="2" t="s">
        <v>18537</v>
      </c>
      <c r="T9" s="8">
        <f>[1]!b_anal_ptmyear($A9,日期设置!$B$2)</f>
        <v>2.7397260273972603E-3</v>
      </c>
      <c r="U9" s="8">
        <f>[1]!b_anal_termifexercise($A9,日期设置!B$2)</f>
        <v>0</v>
      </c>
      <c r="V9" s="10">
        <f>[1]!b_dq_dirtyprice(A9,日期设置!$B$2)</f>
        <v>0</v>
      </c>
      <c r="W9" s="11">
        <f>IF(U9=0,ROUNDUP((Q9-日期设置!$B$2)/365,0),ROUNDUP((R9-日期设置!$B$2)/365,0))</f>
        <v>1</v>
      </c>
      <c r="X9" s="18">
        <f>_xlfn.IFNA(VLOOKUP(A9,过往入选债券!A:D,4,0),2)</f>
        <v>2</v>
      </c>
      <c r="Y9">
        <f>_xlfn.IFNA(VLOOKUP(C9,[2]Sheet1!$A:$A,1,0),3)</f>
        <v>3</v>
      </c>
    </row>
    <row r="10" spans="1:25" hidden="1" x14ac:dyDescent="0.2">
      <c r="A10" s="21" t="s">
        <v>6450</v>
      </c>
      <c r="B10" s="21" t="s">
        <v>6451</v>
      </c>
      <c r="C10" s="37" t="s">
        <v>434</v>
      </c>
      <c r="D10" s="26" t="str">
        <f>[1]!b_calc_yield(A10,日期设置!$B$2,F10,1,R10,1,O10,L10,S10,)</f>
        <v>Fetching...</v>
      </c>
      <c r="E10" s="26" t="e">
        <f t="shared" si="0"/>
        <v>#DIV/0!</v>
      </c>
      <c r="F10" s="18">
        <f>[1]!b_dq_cleanprice($A10,日期设置!B$2)</f>
        <v>0</v>
      </c>
      <c r="G10" s="18" t="str">
        <f t="shared" si="1"/>
        <v>0.00 + 0</v>
      </c>
      <c r="H10" s="27">
        <f>[1]!b_dq_pctchange($A10,日期设置!$B$2,1)/100</f>
        <v>0</v>
      </c>
      <c r="I10" s="26">
        <f>[1]!b_pq_pctchange(A10,日期设置!$B$4,日期设置!$B$2,1)</f>
        <v>0</v>
      </c>
      <c r="J10" s="26">
        <f>[1]!b_pq_pctchange(A10,日期设置!$C$4,日期设置!$B$2,1)</f>
        <v>-0.26959466188625719</v>
      </c>
      <c r="K10" s="52">
        <f>[1]!b_dq_amount($A10,日期设置!B$2,2,10000)</f>
        <v>0</v>
      </c>
      <c r="L10" s="26">
        <f>[1]!b_info_latestpar(A10,日期设置!$B$2)</f>
        <v>100</v>
      </c>
      <c r="M10" s="6">
        <f>[1]!b_info_outstandingbalance($A10,日期设置!B$2)</f>
        <v>6</v>
      </c>
      <c r="N10" s="7" t="str">
        <f>[1]!b_info_latestissurercreditrating2(A10,日期设置!$B$2,"102","1")</f>
        <v>AA</v>
      </c>
      <c r="O10" s="8">
        <v>6.8</v>
      </c>
      <c r="P10" s="9">
        <f>[1]!b_info_repurchasedate(A10)</f>
        <v>0</v>
      </c>
      <c r="Q10" s="8" t="s">
        <v>16586</v>
      </c>
      <c r="R10" s="2" t="str">
        <f>IF((--IF(P10=0,Q10,P10))&gt;(--日期设置!$B$2),IF(P10=0,Q10,P10),Q10)</f>
        <v>2021-03-23</v>
      </c>
      <c r="S10" s="2" t="s">
        <v>18537</v>
      </c>
      <c r="T10" s="8">
        <f>[1]!b_anal_ptmyear($A10,日期设置!$B$2)</f>
        <v>2.7397260273972603E-3</v>
      </c>
      <c r="U10" s="8">
        <f>[1]!b_anal_termifexercise($A10,日期设置!B$2)</f>
        <v>0</v>
      </c>
      <c r="V10" s="10">
        <f>[1]!b_dq_dirtyprice(A10,日期设置!$B$2)</f>
        <v>0</v>
      </c>
      <c r="W10" s="11">
        <f>IF(U10=0,ROUNDUP((Q10-日期设置!$B$2)/365,0),ROUNDUP((R10-日期设置!$B$2)/365,0))</f>
        <v>1</v>
      </c>
      <c r="X10" s="18">
        <f>_xlfn.IFNA(VLOOKUP(A10,过往入选债券!A:D,4,0),2)</f>
        <v>2</v>
      </c>
      <c r="Y10">
        <f>_xlfn.IFNA(VLOOKUP(C10,[2]Sheet1!$A:$A,1,0),3)</f>
        <v>3</v>
      </c>
    </row>
    <row r="11" spans="1:25" hidden="1" x14ac:dyDescent="0.2">
      <c r="A11" s="21" t="s">
        <v>1696</v>
      </c>
      <c r="B11" s="21" t="s">
        <v>1697</v>
      </c>
      <c r="C11" s="37" t="s">
        <v>358</v>
      </c>
      <c r="D11" s="26" t="str">
        <f>[1]!b_calc_yield(A11,日期设置!$B$2,F11,1,R11,1,O11,L11,S11,)</f>
        <v>Fetching...</v>
      </c>
      <c r="E11" s="26" t="e">
        <f t="shared" si="0"/>
        <v>#DIV/0!</v>
      </c>
      <c r="F11" s="18">
        <f>[1]!b_dq_cleanprice($A11,日期设置!B$2)</f>
        <v>0</v>
      </c>
      <c r="G11" s="18" t="str">
        <f t="shared" si="1"/>
        <v>0.00 + 0</v>
      </c>
      <c r="H11" s="27">
        <f>[1]!b_dq_pctchange($A11,日期设置!$B$2,1)/100</f>
        <v>0</v>
      </c>
      <c r="I11" s="26">
        <f>[1]!b_pq_pctchange(A11,日期设置!$B$4,日期设置!$B$2,1)</f>
        <v>0</v>
      </c>
      <c r="J11" s="26">
        <f>[1]!b_pq_pctchange(A11,日期设置!$C$4,日期设置!$B$2,1)</f>
        <v>0</v>
      </c>
      <c r="K11" s="52">
        <f>[1]!b_dq_amount($A11,日期设置!B$2,2,10000)</f>
        <v>0</v>
      </c>
      <c r="L11" s="26">
        <f>[1]!b_info_latestpar(A11,日期设置!$B$2)</f>
        <v>100</v>
      </c>
      <c r="M11" s="6">
        <f>[1]!b_info_outstandingbalance($A11,日期设置!B$2)</f>
        <v>2</v>
      </c>
      <c r="N11" s="7">
        <f>[1]!b_info_latestissurercreditrating2(A11,日期设置!$B$2,"102","1")</f>
        <v>0</v>
      </c>
      <c r="O11" s="8">
        <v>6.91</v>
      </c>
      <c r="P11" s="9">
        <f>[1]!b_info_repurchasedate(A11)</f>
        <v>0</v>
      </c>
      <c r="Q11" s="8" t="s">
        <v>16586</v>
      </c>
      <c r="R11" s="2" t="str">
        <f>IF((--IF(P11=0,Q11,P11))&gt;(--日期设置!$B$2),IF(P11=0,Q11,P11),Q11)</f>
        <v>2021-03-23</v>
      </c>
      <c r="S11" s="2" t="s">
        <v>18537</v>
      </c>
      <c r="T11" s="8">
        <f>[1]!b_anal_ptmyear($A11,日期设置!$B$2)</f>
        <v>2.7397260273972603E-3</v>
      </c>
      <c r="U11" s="8">
        <f>[1]!b_anal_termifexercise($A11,日期设置!B$2)</f>
        <v>0</v>
      </c>
      <c r="V11" s="10">
        <f>[1]!b_dq_dirtyprice(A11,日期设置!$B$2)</f>
        <v>0</v>
      </c>
      <c r="W11" s="11">
        <f>IF(U11=0,ROUNDUP((Q11-日期设置!$B$2)/365,0),ROUNDUP((R11-日期设置!$B$2)/365,0))</f>
        <v>1</v>
      </c>
      <c r="X11" s="18">
        <f>_xlfn.IFNA(VLOOKUP(A11,过往入选债券!A:D,4,0),2)</f>
        <v>2</v>
      </c>
      <c r="Y11">
        <f>_xlfn.IFNA(VLOOKUP(C11,[2]Sheet1!$A:$A,1,0),3)</f>
        <v>3</v>
      </c>
    </row>
    <row r="12" spans="1:25" hidden="1" x14ac:dyDescent="0.2">
      <c r="A12" s="21" t="s">
        <v>11681</v>
      </c>
      <c r="B12" s="21" t="s">
        <v>11682</v>
      </c>
      <c r="C12" s="37" t="s">
        <v>11683</v>
      </c>
      <c r="D12" s="26" t="str">
        <f>[1]!b_calc_yield(A12,日期设置!$B$2,F12,1,R12,1,O12,L12,S12,)</f>
        <v>Fetching...</v>
      </c>
      <c r="E12" s="26" t="e">
        <f t="shared" si="0"/>
        <v>#DIV/0!</v>
      </c>
      <c r="F12" s="18">
        <f>[1]!b_dq_cleanprice($A12,日期设置!B$2)</f>
        <v>0</v>
      </c>
      <c r="G12" s="18" t="str">
        <f t="shared" si="1"/>
        <v>0.00 + 0</v>
      </c>
      <c r="H12" s="27">
        <f>[1]!b_dq_pctchange($A12,日期设置!$B$2,1)/100</f>
        <v>0</v>
      </c>
      <c r="I12" s="26">
        <f>[1]!b_pq_pctchange(A12,日期设置!$B$4,日期设置!$B$2,1)</f>
        <v>0</v>
      </c>
      <c r="J12" s="26">
        <f>[1]!b_pq_pctchange(A12,日期设置!$C$4,日期设置!$B$2,1)</f>
        <v>0</v>
      </c>
      <c r="K12" s="52">
        <f>[1]!b_dq_amount($A12,日期设置!B$2,2,10000)</f>
        <v>0</v>
      </c>
      <c r="L12" s="26">
        <f>[1]!b_info_latestpar(A12,日期设置!$B$2)</f>
        <v>100</v>
      </c>
      <c r="M12" s="6">
        <f>[1]!b_info_outstandingbalance($A12,日期设置!B$2)</f>
        <v>6</v>
      </c>
      <c r="N12" s="7" t="str">
        <f>[1]!b_info_latestissurercreditrating2(A12,日期设置!$B$2,"102","1")</f>
        <v>BBB</v>
      </c>
      <c r="O12" s="8">
        <v>9</v>
      </c>
      <c r="P12" s="9" t="str">
        <f>[1]!b_info_repurchasedate(A12)</f>
        <v>2019-03-25</v>
      </c>
      <c r="Q12" s="8" t="s">
        <v>16829</v>
      </c>
      <c r="R12" s="2" t="str">
        <f>IF((--IF(P12=0,Q12,P12))&gt;(--日期设置!$B$2),IF(P12=0,Q12,P12),Q12)</f>
        <v>2021-03-25</v>
      </c>
      <c r="S12" s="2" t="s">
        <v>18527</v>
      </c>
      <c r="T12" s="8">
        <f>[1]!b_anal_ptmyear($A12,日期设置!$B$2)</f>
        <v>8.21917808219178E-3</v>
      </c>
      <c r="U12" s="8">
        <f>[1]!b_anal_termifexercise($A12,日期设置!B$2)</f>
        <v>0</v>
      </c>
      <c r="V12" s="10">
        <f>[1]!b_dq_dirtyprice(A12,日期设置!$B$2)</f>
        <v>0</v>
      </c>
      <c r="W12" s="11">
        <f>IF(U12=0,ROUNDUP((Q12-日期设置!$B$2)/365,0),ROUNDUP((R12-日期设置!$B$2)/365,0))</f>
        <v>1</v>
      </c>
      <c r="X12" s="18">
        <f>_xlfn.IFNA(VLOOKUP(A12,过往入选债券!A:D,4,0),2)</f>
        <v>2</v>
      </c>
      <c r="Y12">
        <f>_xlfn.IFNA(VLOOKUP(C12,[2]Sheet1!$A:$A,1,0),3)</f>
        <v>3</v>
      </c>
    </row>
    <row r="13" spans="1:25" hidden="1" x14ac:dyDescent="0.2">
      <c r="A13" s="21" t="s">
        <v>6491</v>
      </c>
      <c r="B13" s="21" t="s">
        <v>6492</v>
      </c>
      <c r="C13" s="37" t="s">
        <v>5710</v>
      </c>
      <c r="D13" s="26" t="str">
        <f>[1]!b_calc_yield(A13,日期设置!$B$2,F13,1,R13,1,O13,L13,S13,)</f>
        <v>Fetching...</v>
      </c>
      <c r="E13" s="26">
        <f t="shared" si="0"/>
        <v>1078.640064875193</v>
      </c>
      <c r="F13" s="18">
        <f>[1]!b_dq_cleanprice($A13,日期设置!B$2)</f>
        <v>3.0022000000000002</v>
      </c>
      <c r="G13" s="18" t="str">
        <f t="shared" si="1"/>
        <v>0.01 + 0</v>
      </c>
      <c r="H13" s="27">
        <f>[1]!b_dq_pctchange($A13,日期设置!$B$2,1)/100</f>
        <v>0</v>
      </c>
      <c r="I13" s="26">
        <f>[1]!b_pq_pctchange(A13,日期设置!$B$4,日期设置!$B$2,1)</f>
        <v>0</v>
      </c>
      <c r="J13" s="26">
        <f>[1]!b_pq_pctchange(A13,日期设置!$C$4,日期设置!$B$2,1)</f>
        <v>0</v>
      </c>
      <c r="K13" s="52">
        <f>[1]!b_dq_amount($A13,日期设置!B$2,2,10000)</f>
        <v>0</v>
      </c>
      <c r="L13" s="26">
        <f>[1]!b_info_latestpar(A13,日期设置!$B$2)</f>
        <v>100</v>
      </c>
      <c r="M13" s="6">
        <f>[1]!b_info_outstandingbalance($A13,日期设置!B$2)</f>
        <v>10</v>
      </c>
      <c r="N13" s="7" t="str">
        <f>[1]!b_info_latestissurercreditrating2(A13,日期设置!$B$2,"102","1")</f>
        <v>C</v>
      </c>
      <c r="O13" s="8">
        <v>6.1</v>
      </c>
      <c r="P13" s="9">
        <f>[1]!b_info_repurchasedate(A13)</f>
        <v>0</v>
      </c>
      <c r="Q13" s="8" t="s">
        <v>16531</v>
      </c>
      <c r="R13" s="2" t="str">
        <f>IF((--IF(P13=0,Q13,P13))&gt;(--日期设置!$B$2),IF(P13=0,Q13,P13),Q13)</f>
        <v>2021-03-28</v>
      </c>
      <c r="S13" s="2" t="s">
        <v>18115</v>
      </c>
      <c r="T13" s="8">
        <f>[1]!b_anal_ptmyear($A13,日期设置!$B$2)</f>
        <v>1.643835616438356E-2</v>
      </c>
      <c r="U13" s="8">
        <f>[1]!b_anal_termifexercise($A13,日期设置!B$2)</f>
        <v>0</v>
      </c>
      <c r="V13" s="10">
        <f>[1]!b_dq_dirtyprice(A13,日期设置!$B$2)</f>
        <v>9.0018999999999991</v>
      </c>
      <c r="W13" s="11">
        <f>IF(U13=0,ROUNDUP((Q13-日期设置!$B$2)/365,0),ROUNDUP((R13-日期设置!$B$2)/365,0))</f>
        <v>1</v>
      </c>
      <c r="X13" s="18" t="str">
        <f>_xlfn.IFNA(VLOOKUP(A13,过往入选债券!A:D,4,0),2)</f>
        <v>否</v>
      </c>
      <c r="Y13">
        <f>_xlfn.IFNA(VLOOKUP(C13,[2]Sheet1!$A:$A,1,0),3)</f>
        <v>3</v>
      </c>
    </row>
    <row r="14" spans="1:25" hidden="1" x14ac:dyDescent="0.2">
      <c r="A14" s="21" t="s">
        <v>8091</v>
      </c>
      <c r="B14" s="21" t="s">
        <v>8092</v>
      </c>
      <c r="C14" s="37" t="s">
        <v>135</v>
      </c>
      <c r="D14" s="26" t="str">
        <f>[1]!b_calc_yield(A14,日期设置!$B$2,F14,1,R14,1,O14,L14,S14,)</f>
        <v>Fetching...</v>
      </c>
      <c r="E14" s="26" t="e">
        <f t="shared" si="0"/>
        <v>#DIV/0!</v>
      </c>
      <c r="F14" s="18">
        <f>[1]!b_dq_cleanprice($A14,日期设置!B$2)</f>
        <v>0</v>
      </c>
      <c r="G14" s="18" t="str">
        <f t="shared" si="1"/>
        <v>0.95 + 0</v>
      </c>
      <c r="H14" s="27">
        <f>[1]!b_dq_pctchange($A14,日期设置!$B$2,1)/100</f>
        <v>0</v>
      </c>
      <c r="I14" s="26">
        <f>[1]!b_pq_pctchange(A14,日期设置!$B$4,日期设置!$B$2,1)</f>
        <v>0</v>
      </c>
      <c r="J14" s="26">
        <f>[1]!b_pq_pctchange(A14,日期设置!$C$4,日期设置!$B$2,1)</f>
        <v>0</v>
      </c>
      <c r="K14" s="52">
        <f>[1]!b_dq_amount($A14,日期设置!B$2,2,10000)</f>
        <v>0</v>
      </c>
      <c r="L14" s="26">
        <f>[1]!b_info_latestpar(A14,日期设置!$B$2)</f>
        <v>100</v>
      </c>
      <c r="M14" s="6">
        <f>[1]!b_info_outstandingbalance($A14,日期设置!B$2)</f>
        <v>0</v>
      </c>
      <c r="N14" s="7" t="str">
        <f>[1]!b_info_latestissurercreditrating2(A14,日期设置!$B$2,"102","1")</f>
        <v>AAA</v>
      </c>
      <c r="O14" s="8">
        <v>4.9800000000000004</v>
      </c>
      <c r="P14" s="9" t="str">
        <f>[1]!b_info_repurchasedate(A14)</f>
        <v>2021-03-05</v>
      </c>
      <c r="Q14" s="8" t="s">
        <v>16743</v>
      </c>
      <c r="R14" s="2" t="str">
        <f>IF((--IF(P14=0,Q14,P14))&gt;(--日期设置!$B$2),IF(P14=0,Q14,P14),Q14)</f>
        <v>2022-03-05</v>
      </c>
      <c r="S14" s="2" t="s">
        <v>18067</v>
      </c>
      <c r="T14" s="8">
        <f>[1]!b_anal_ptmyear($A14,日期设置!$B$2)</f>
        <v>0.95342465753424654</v>
      </c>
      <c r="U14" s="8">
        <f>[1]!b_anal_termifexercise($A14,日期设置!B$2)</f>
        <v>0</v>
      </c>
      <c r="V14" s="10">
        <f>[1]!b_dq_dirtyprice(A14,日期设置!$B$2)</f>
        <v>0</v>
      </c>
      <c r="W14" s="11">
        <f>IF(U14=0,ROUNDUP((Q14-日期设置!$B$2)/365,0),ROUNDUP((R14-日期设置!$B$2)/365,0))</f>
        <v>1</v>
      </c>
      <c r="X14" s="18" t="str">
        <f>_xlfn.IFNA(VLOOKUP(A14,过往入选债券!A:D,4,0),2)</f>
        <v>否</v>
      </c>
      <c r="Y14" t="str">
        <f>_xlfn.IFNA(VLOOKUP(C14,[2]Sheet1!$A:$A,1,0),3)</f>
        <v>平顶山天安煤业股份有限公司</v>
      </c>
    </row>
    <row r="15" spans="1:25" hidden="1" x14ac:dyDescent="0.2">
      <c r="A15" s="21" t="s">
        <v>11749</v>
      </c>
      <c r="B15" s="21" t="s">
        <v>11750</v>
      </c>
      <c r="C15" s="37" t="s">
        <v>283</v>
      </c>
      <c r="D15" s="26" t="str">
        <f>[1]!b_calc_yield(A15,日期设置!$B$2,F15,1,R15,1,O15,L15,S15,)</f>
        <v>Fetching...</v>
      </c>
      <c r="E15" s="26" t="e">
        <f t="shared" si="0"/>
        <v>#DIV/0!</v>
      </c>
      <c r="F15" s="18">
        <f>[1]!b_dq_cleanprice($A15,日期设置!B$2)</f>
        <v>0</v>
      </c>
      <c r="G15" s="18" t="str">
        <f t="shared" si="1"/>
        <v>0.00 + 0</v>
      </c>
      <c r="H15" s="27">
        <f>[1]!b_dq_pctchange($A15,日期设置!$B$2,1)/100</f>
        <v>0</v>
      </c>
      <c r="I15" s="26">
        <f>[1]!b_pq_pctchange(A15,日期设置!$B$4,日期设置!$B$2,1)</f>
        <v>0</v>
      </c>
      <c r="J15" s="26">
        <f>[1]!b_pq_pctchange(A15,日期设置!$C$4,日期设置!$B$2,1)</f>
        <v>0</v>
      </c>
      <c r="K15" s="52">
        <f>[1]!b_dq_amount($A15,日期设置!B$2,2,10000)</f>
        <v>0</v>
      </c>
      <c r="L15" s="26">
        <f>[1]!b_info_latestpar(A15,日期设置!$B$2)</f>
        <v>19.999999999999996</v>
      </c>
      <c r="M15" s="6">
        <f>[1]!b_info_outstandingbalance($A15,日期设置!B$2)</f>
        <v>3.4</v>
      </c>
      <c r="N15" s="7" t="str">
        <f>[1]!b_info_latestissurercreditrating2(A15,日期设置!$B$2,"102","1")</f>
        <v>AA+</v>
      </c>
      <c r="O15" s="8">
        <v>7</v>
      </c>
      <c r="P15" s="9">
        <f>[1]!b_info_repurchasedate(A15)</f>
        <v>0</v>
      </c>
      <c r="Q15" s="8" t="s">
        <v>16284</v>
      </c>
      <c r="R15" s="2" t="str">
        <f>IF((--IF(P15=0,Q15,P15))&gt;(--日期设置!$B$2),IF(P15=0,Q15,P15),Q15)</f>
        <v>2021-03-24</v>
      </c>
      <c r="S15" s="2" t="s">
        <v>18065</v>
      </c>
      <c r="T15" s="8">
        <f>[1]!b_anal_ptmyear($A15,日期设置!$B$2)</f>
        <v>5.4794520547945206E-3</v>
      </c>
      <c r="U15" s="8">
        <f>[1]!b_anal_termifexercise($A15,日期设置!B$2)</f>
        <v>0</v>
      </c>
      <c r="V15" s="10">
        <f>[1]!b_dq_dirtyprice(A15,日期设置!$B$2)</f>
        <v>0</v>
      </c>
      <c r="W15" s="11">
        <f>IF(U15=0,ROUNDUP((Q15-日期设置!$B$2)/365,0),ROUNDUP((R15-日期设置!$B$2)/365,0))</f>
        <v>1</v>
      </c>
      <c r="X15" s="18">
        <f>_xlfn.IFNA(VLOOKUP(A15,过往入选债券!A:D,4,0),2)</f>
        <v>2</v>
      </c>
      <c r="Y15">
        <f>_xlfn.IFNA(VLOOKUP(C15,[2]Sheet1!$A:$A,1,0),3)</f>
        <v>3</v>
      </c>
    </row>
    <row r="16" spans="1:25" hidden="1" x14ac:dyDescent="0.2">
      <c r="A16" s="21" t="s">
        <v>11751</v>
      </c>
      <c r="B16" s="21" t="s">
        <v>11752</v>
      </c>
      <c r="C16" s="37" t="s">
        <v>10917</v>
      </c>
      <c r="D16" s="26" t="str">
        <f>[1]!b_calc_yield(A16,日期设置!$B$2,F16,1,R16,1,O16,L16,S16,)</f>
        <v>Fetching...</v>
      </c>
      <c r="E16" s="26" t="e">
        <f t="shared" si="0"/>
        <v>#DIV/0!</v>
      </c>
      <c r="F16" s="18">
        <f>[1]!b_dq_cleanprice($A16,日期设置!B$2)</f>
        <v>0</v>
      </c>
      <c r="G16" s="18" t="str">
        <f t="shared" si="1"/>
        <v>0.00 + 0</v>
      </c>
      <c r="H16" s="27">
        <f>[1]!b_dq_pctchange($A16,日期设置!$B$2,1)/100</f>
        <v>0</v>
      </c>
      <c r="I16" s="26">
        <f>[1]!b_pq_pctchange(A16,日期设置!$B$4,日期设置!$B$2,1)</f>
        <v>0</v>
      </c>
      <c r="J16" s="26">
        <f>[1]!b_pq_pctchange(A16,日期设置!$C$4,日期设置!$B$2,1)</f>
        <v>-3.2269734462050526</v>
      </c>
      <c r="K16" s="52">
        <f>[1]!b_dq_amount($A16,日期设置!B$2,2,10000)</f>
        <v>0</v>
      </c>
      <c r="L16" s="26">
        <f>[1]!b_info_latestpar(A16,日期设置!$B$2)</f>
        <v>19.999999999999996</v>
      </c>
      <c r="M16" s="6">
        <f>[1]!b_info_outstandingbalance($A16,日期设置!B$2)</f>
        <v>1.4</v>
      </c>
      <c r="N16" s="7" t="str">
        <f>[1]!b_info_latestissurercreditrating2(A16,日期设置!$B$2,"102","1")</f>
        <v>AA</v>
      </c>
      <c r="O16" s="8">
        <v>7.14</v>
      </c>
      <c r="P16" s="9">
        <f>[1]!b_info_repurchasedate(A16)</f>
        <v>0</v>
      </c>
      <c r="Q16" s="8" t="s">
        <v>16284</v>
      </c>
      <c r="R16" s="2" t="str">
        <f>IF((--IF(P16=0,Q16,P16))&gt;(--日期设置!$B$2),IF(P16=0,Q16,P16),Q16)</f>
        <v>2021-03-24</v>
      </c>
      <c r="S16" s="2" t="s">
        <v>18065</v>
      </c>
      <c r="T16" s="8">
        <f>[1]!b_anal_ptmyear($A16,日期设置!$B$2)</f>
        <v>5.4794520547945206E-3</v>
      </c>
      <c r="U16" s="8">
        <f>[1]!b_anal_termifexercise($A16,日期设置!B$2)</f>
        <v>0</v>
      </c>
      <c r="V16" s="10">
        <f>[1]!b_dq_dirtyprice(A16,日期设置!$B$2)</f>
        <v>0</v>
      </c>
      <c r="W16" s="11">
        <f>IF(U16=0,ROUNDUP((Q16-日期设置!$B$2)/365,0),ROUNDUP((R16-日期设置!$B$2)/365,0))</f>
        <v>1</v>
      </c>
      <c r="X16" s="18">
        <f>_xlfn.IFNA(VLOOKUP(A16,过往入选债券!A:D,4,0),2)</f>
        <v>2</v>
      </c>
      <c r="Y16">
        <f>_xlfn.IFNA(VLOOKUP(C16,[2]Sheet1!$A:$A,1,0),3)</f>
        <v>3</v>
      </c>
    </row>
    <row r="17" spans="1:25" hidden="1" x14ac:dyDescent="0.2">
      <c r="A17" s="21" t="s">
        <v>6671</v>
      </c>
      <c r="B17" s="21" t="s">
        <v>6672</v>
      </c>
      <c r="C17" s="37" t="s">
        <v>5710</v>
      </c>
      <c r="D17" s="26" t="str">
        <f>[1]!b_calc_yield(A17,日期设置!$B$2,F17,1,R17,1,O17,L17,S17,)</f>
        <v>Fetching...</v>
      </c>
      <c r="E17" s="26">
        <f t="shared" si="0"/>
        <v>1081.0274378981071</v>
      </c>
      <c r="F17" s="18">
        <f>[1]!b_dq_cleanprice($A17,日期设置!B$2)</f>
        <v>3.8698999999999999</v>
      </c>
      <c r="G17" s="18" t="str">
        <f t="shared" si="1"/>
        <v>0.07 + 0</v>
      </c>
      <c r="H17" s="27">
        <f>[1]!b_dq_pctchange($A17,日期设置!$B$2,1)/100</f>
        <v>0</v>
      </c>
      <c r="I17" s="26">
        <f>[1]!b_pq_pctchange(A17,日期设置!$B$4,日期设置!$B$2,1)</f>
        <v>0</v>
      </c>
      <c r="J17" s="26">
        <f>[1]!b_pq_pctchange(A17,日期设置!$C$4,日期设置!$B$2,1)</f>
        <v>0</v>
      </c>
      <c r="K17" s="52">
        <f>[1]!b_dq_amount($A17,日期设置!B$2,2,10000)</f>
        <v>0</v>
      </c>
      <c r="L17" s="26">
        <f>[1]!b_info_latestpar(A17,日期设置!$B$2)</f>
        <v>100</v>
      </c>
      <c r="M17" s="6">
        <f>[1]!b_info_outstandingbalance($A17,日期设置!B$2)</f>
        <v>10</v>
      </c>
      <c r="N17" s="7" t="str">
        <f>[1]!b_info_latestissurercreditrating2(A17,日期设置!$B$2,"102","1")</f>
        <v>C</v>
      </c>
      <c r="O17" s="8">
        <v>5.5</v>
      </c>
      <c r="P17" s="9">
        <f>[1]!b_info_repurchasedate(A17)</f>
        <v>0</v>
      </c>
      <c r="Q17" s="8" t="s">
        <v>16319</v>
      </c>
      <c r="R17" s="2" t="str">
        <f>IF((--IF(P17=0,Q17,P17))&gt;(--日期设置!$B$2),IF(P17=0,Q17,P17),Q17)</f>
        <v>2021-04-20</v>
      </c>
      <c r="S17" s="2" t="s">
        <v>18474</v>
      </c>
      <c r="T17" s="8">
        <f>[1]!b_anal_ptmyear($A17,日期设置!$B$2)</f>
        <v>7.9452054794520555E-2</v>
      </c>
      <c r="U17" s="8">
        <f>[1]!b_anal_termifexercise($A17,日期设置!B$2)</f>
        <v>0</v>
      </c>
      <c r="V17" s="10">
        <f>[1]!b_dq_dirtyprice(A17,日期设置!$B$2)</f>
        <v>8.9329000000000001</v>
      </c>
      <c r="W17" s="11">
        <f>IF(U17=0,ROUNDUP((Q17-日期设置!$B$2)/365,0),ROUNDUP((R17-日期设置!$B$2)/365,0))</f>
        <v>1</v>
      </c>
      <c r="X17" s="18" t="str">
        <f>_xlfn.IFNA(VLOOKUP(A17,过往入选债券!A:D,4,0),2)</f>
        <v>否</v>
      </c>
      <c r="Y17">
        <f>_xlfn.IFNA(VLOOKUP(C17,[2]Sheet1!$A:$A,1,0),3)</f>
        <v>3</v>
      </c>
    </row>
    <row r="18" spans="1:25" hidden="1" x14ac:dyDescent="0.2">
      <c r="A18" s="28" t="s">
        <v>22838</v>
      </c>
      <c r="B18" s="28" t="s">
        <v>22839</v>
      </c>
      <c r="C18" s="39" t="s">
        <v>23027</v>
      </c>
      <c r="D18" s="26">
        <f>[1]!b_calc_yield(A18,日期设置!$B$2,F18,1,R18,1,O18,L18,S18,)</f>
        <v>13116.906170835389</v>
      </c>
      <c r="E18" s="26" t="e">
        <f t="shared" si="0"/>
        <v>#DIV/0!</v>
      </c>
      <c r="F18" s="18">
        <f>[1]!b_dq_cleanprice($A18,日期设置!B$2)</f>
        <v>0</v>
      </c>
      <c r="G18" s="18" t="str">
        <f t="shared" si="1"/>
        <v>0.00 + 0</v>
      </c>
      <c r="H18" s="27">
        <f>[1]!b_dq_pctchange($A18,日期设置!$B$2,1)/100</f>
        <v>0</v>
      </c>
      <c r="I18" s="26">
        <f>[1]!b_pq_pctchange(A18,日期设置!$B$4,日期设置!$B$2,1)</f>
        <v>4.9999050016867337E-4</v>
      </c>
      <c r="J18" s="26">
        <f>[1]!b_pq_pctchange(A18,日期设置!$C$4,日期设置!$B$2,1)</f>
        <v>0</v>
      </c>
      <c r="K18" s="52">
        <f>[1]!b_dq_amount($A18,日期设置!B$2,2,10000)</f>
        <v>0</v>
      </c>
      <c r="L18" s="26">
        <f>[1]!b_info_latestpar(A18,日期设置!$B$2)</f>
        <v>100</v>
      </c>
      <c r="M18" s="6">
        <f>[1]!b_info_outstandingbalance($A18,日期设置!B$2)</f>
        <v>20</v>
      </c>
      <c r="N18" s="7" t="str">
        <f>[1]!b_info_latestissurercreditrating2(A18,日期设置!$B$2,"102","1")</f>
        <v>AAA</v>
      </c>
      <c r="O18" s="43">
        <v>2.2999999999999998</v>
      </c>
      <c r="P18" s="9">
        <f>[1]!b_info_repurchasedate(A18)</f>
        <v>0</v>
      </c>
      <c r="Q18" s="31" t="s">
        <v>16586</v>
      </c>
      <c r="R18" s="2" t="str">
        <f>IF((--IF(P18=0,Q18,P18))&gt;(--日期设置!$B$2),IF(P18=0,Q18,P18),Q18)</f>
        <v>2021-03-23</v>
      </c>
      <c r="S18" s="2" t="s">
        <v>23360</v>
      </c>
      <c r="T18" s="8">
        <f>[1]!b_anal_ptmyear($A18,日期设置!$B$2)</f>
        <v>2.7397260273972603E-3</v>
      </c>
      <c r="U18" s="8">
        <f>[1]!b_anal_termifexercise($A18,日期设置!B$2)</f>
        <v>0</v>
      </c>
      <c r="V18" s="10">
        <f>[1]!b_dq_dirtyprice(A18,日期设置!$B$2)</f>
        <v>0</v>
      </c>
      <c r="W18" s="11">
        <f>IF(U18=0,ROUNDUP((Q18-日期设置!$B$2)/365,0),ROUNDUP((R18-日期设置!$B$2)/365,0))</f>
        <v>1</v>
      </c>
      <c r="X18" s="18">
        <f>_xlfn.IFNA(VLOOKUP(A18,过往入选债券!A:D,4,0),2)</f>
        <v>2</v>
      </c>
      <c r="Y18">
        <f>_xlfn.IFNA(VLOOKUP(C18,[2]Sheet1!$A:$A,1,0),3)</f>
        <v>3</v>
      </c>
    </row>
    <row r="19" spans="1:25" hidden="1" x14ac:dyDescent="0.2">
      <c r="A19" s="21" t="s">
        <v>3039</v>
      </c>
      <c r="B19" s="21" t="s">
        <v>3040</v>
      </c>
      <c r="C19" s="37" t="s">
        <v>580</v>
      </c>
      <c r="D19" s="26" t="str">
        <f>[1]!b_calc_yield(A19,日期设置!$B$2,F19,1,R19,1,O19,L19,S19,)</f>
        <v>Fetching...</v>
      </c>
      <c r="E19" s="26">
        <f t="shared" si="0"/>
        <v>372.20604070680861</v>
      </c>
      <c r="F19" s="18">
        <f>[1]!b_dq_cleanprice($A19,日期设置!B$2)</f>
        <v>16.388400000000001</v>
      </c>
      <c r="G19" s="18" t="str">
        <f t="shared" si="1"/>
        <v>1.10 + 0.10</v>
      </c>
      <c r="H19" s="27">
        <f>[1]!b_dq_pctchange($A19,日期设置!$B$2,1)/100</f>
        <v>0</v>
      </c>
      <c r="I19" s="26">
        <f>[1]!b_pq_pctchange(A19,日期设置!$B$4,日期设置!$B$2,1)</f>
        <v>0</v>
      </c>
      <c r="J19" s="26">
        <f>[1]!b_pq_pctchange(A19,日期设置!$C$4,日期设置!$B$2,1)</f>
        <v>0</v>
      </c>
      <c r="K19" s="52">
        <f>[1]!b_dq_amount($A19,日期设置!B$2,2,10000)</f>
        <v>0</v>
      </c>
      <c r="L19" s="26">
        <f>[1]!b_info_latestpar(A19,日期设置!$B$2)</f>
        <v>100</v>
      </c>
      <c r="M19" s="6">
        <f>[1]!b_info_outstandingbalance($A19,日期设置!B$2)</f>
        <v>5.3</v>
      </c>
      <c r="N19" s="7">
        <f>[1]!b_info_latestissurercreditrating2(A19,日期设置!$B$2,"102","1")</f>
        <v>0</v>
      </c>
      <c r="O19" s="8">
        <v>7</v>
      </c>
      <c r="P19" s="9" t="str">
        <f>[1]!b_info_repurchasedate(A19)</f>
        <v>2021-04-29</v>
      </c>
      <c r="Q19" s="8" t="s">
        <v>16265</v>
      </c>
      <c r="R19" s="2" t="str">
        <f>IF((--IF(P19=0,Q19,P19))&gt;(--日期设置!$B$2),IF(P19=0,Q19,P19),Q19)</f>
        <v>2021-04-29</v>
      </c>
      <c r="S19" s="2" t="s">
        <v>17967</v>
      </c>
      <c r="T19" s="8">
        <f>[1]!b_anal_ptmyear($A19,日期设置!$B$2)</f>
        <v>1.1041095890410959</v>
      </c>
      <c r="U19" s="8">
        <f>[1]!b_anal_termifexercise($A19,日期设置!B$2)</f>
        <v>0.10410958904109589</v>
      </c>
      <c r="V19" s="10">
        <f>[1]!b_dq_dirtyprice(A19,日期设置!$B$2)</f>
        <v>22.659600000000001</v>
      </c>
      <c r="W19" s="11">
        <f>IF(U19=0,ROUNDUP((Q19-日期设置!$B$2)/365,0),ROUNDUP((R19-日期设置!$B$2)/365,0))</f>
        <v>1</v>
      </c>
      <c r="X19" s="18" t="str">
        <f>_xlfn.IFNA(VLOOKUP(A19,过往入选债券!A:D,4,0),2)</f>
        <v>否</v>
      </c>
      <c r="Y19" t="str">
        <f>_xlfn.IFNA(VLOOKUP(C19,[2]Sheet1!$A:$A,1,0),3)</f>
        <v>河南能源化工集团有限公司</v>
      </c>
    </row>
    <row r="20" spans="1:25" hidden="1" x14ac:dyDescent="0.2">
      <c r="A20" s="21" t="s">
        <v>6555</v>
      </c>
      <c r="B20" s="21" t="s">
        <v>6556</v>
      </c>
      <c r="C20" s="37" t="s">
        <v>5929</v>
      </c>
      <c r="D20" s="26" t="str">
        <f>[1]!b_calc_yield(A20,日期设置!$B$2,F20,1,R20,1,O20,L20,S20,)</f>
        <v>Fetching...</v>
      </c>
      <c r="E20" s="26" t="e">
        <f t="shared" si="0"/>
        <v>#DIV/0!</v>
      </c>
      <c r="F20" s="18">
        <f>[1]!b_dq_cleanprice($A20,日期设置!B$2)</f>
        <v>45.1</v>
      </c>
      <c r="G20" s="18" t="str">
        <f t="shared" si="1"/>
        <v>0.03 + 0</v>
      </c>
      <c r="H20" s="27">
        <f>[1]!b_dq_pctchange($A20,日期设置!$B$2,1)/100</f>
        <v>0</v>
      </c>
      <c r="I20" s="26">
        <f>[1]!b_pq_pctchange(A20,日期设置!$B$4,日期设置!$B$2,1)</f>
        <v>0</v>
      </c>
      <c r="J20" s="26">
        <f>[1]!b_pq_pctchange(A20,日期设置!$C$4,日期设置!$B$2,1)</f>
        <v>0</v>
      </c>
      <c r="K20" s="52">
        <f>[1]!b_dq_amount($A20,日期设置!B$2,2,10000)</f>
        <v>0</v>
      </c>
      <c r="L20" s="26">
        <f>[1]!b_info_latestpar(A20,日期设置!$B$2)</f>
        <v>100</v>
      </c>
      <c r="M20" s="6">
        <f>[1]!b_info_outstandingbalance($A20,日期设置!B$2)</f>
        <v>9.1</v>
      </c>
      <c r="N20" s="7" t="str">
        <f>[1]!b_info_latestissurercreditrating2(A20,日期设置!$B$2,"102","1")</f>
        <v>AA-</v>
      </c>
      <c r="O20" s="8">
        <v>6</v>
      </c>
      <c r="P20" s="9">
        <f>[1]!b_info_repurchasedate(A20)</f>
        <v>0</v>
      </c>
      <c r="Q20" s="8" t="s">
        <v>16182</v>
      </c>
      <c r="R20" s="2" t="str">
        <f>IF((--IF(P20=0,Q20,P20))&gt;(--日期设置!$B$2),IF(P20=0,Q20,P20),Q20)</f>
        <v>2021-04-04</v>
      </c>
      <c r="S20" s="2" t="s">
        <v>17971</v>
      </c>
      <c r="T20" s="8">
        <f>[1]!b_anal_ptmyear($A20,日期设置!$B$2)</f>
        <v>3.5616438356164383E-2</v>
      </c>
      <c r="U20" s="8">
        <f>[1]!b_anal_termifexercise($A20,日期设置!B$2)</f>
        <v>0</v>
      </c>
      <c r="V20" s="10">
        <f>[1]!b_dq_dirtyprice(A20,日期设置!$B$2)</f>
        <v>0</v>
      </c>
      <c r="W20" s="11">
        <f>IF(U20=0,ROUNDUP((Q20-日期设置!$B$2)/365,0),ROUNDUP((R20-日期设置!$B$2)/365,0))</f>
        <v>1</v>
      </c>
      <c r="X20" s="18" t="str">
        <f>_xlfn.IFNA(VLOOKUP(A20,过往入选债券!A:D,4,0),2)</f>
        <v>否</v>
      </c>
      <c r="Y20">
        <f>_xlfn.IFNA(VLOOKUP(C20,[2]Sheet1!$A:$A,1,0),3)</f>
        <v>3</v>
      </c>
    </row>
    <row r="21" spans="1:25" hidden="1" x14ac:dyDescent="0.2">
      <c r="A21" s="21" t="s">
        <v>4150</v>
      </c>
      <c r="B21" s="21" t="s">
        <v>4151</v>
      </c>
      <c r="C21" s="37" t="s">
        <v>6</v>
      </c>
      <c r="D21" s="26" t="str">
        <f>[1]!b_calc_yield(A21,日期设置!$B$2,F21,1,R21,1,O21,L21,S21,)</f>
        <v>Fetching...</v>
      </c>
      <c r="E21" s="26">
        <f t="shared" si="0"/>
        <v>10.74973334524303</v>
      </c>
      <c r="F21" s="18">
        <f>[1]!b_dq_cleanprice($A21,日期设置!B$2)</f>
        <v>89.8</v>
      </c>
      <c r="G21" s="18" t="str">
        <f t="shared" si="1"/>
        <v>2.00 + 0.00</v>
      </c>
      <c r="H21" s="27">
        <f>[1]!b_dq_pctchange($A21,日期设置!$B$2,1)/100</f>
        <v>0</v>
      </c>
      <c r="I21" s="26">
        <f>[1]!b_pq_pctchange(A21,日期设置!$B$4,日期设置!$B$2,1)</f>
        <v>0</v>
      </c>
      <c r="J21" s="26">
        <f>[1]!b_pq_pctchange(A21,日期设置!$C$4,日期设置!$B$2,1)</f>
        <v>-9.5232337887397733</v>
      </c>
      <c r="K21" s="52">
        <f>[1]!b_dq_amount($A21,日期设置!B$2,2,10000)</f>
        <v>0</v>
      </c>
      <c r="L21" s="26">
        <f>[1]!b_info_latestpar(A21,日期设置!$B$2)</f>
        <v>100</v>
      </c>
      <c r="M21" s="6">
        <f>[1]!b_info_outstandingbalance($A21,日期设置!B$2)</f>
        <v>5</v>
      </c>
      <c r="N21" s="7">
        <f>[1]!b_info_latestissurercreditrating2(A21,日期设置!$B$2,"102","1")</f>
        <v>0</v>
      </c>
      <c r="O21" s="8">
        <v>5.39</v>
      </c>
      <c r="P21" s="9" t="str">
        <f>[1]!b_info_repurchasedate(A21)</f>
        <v>2021-03-24</v>
      </c>
      <c r="Q21" s="8" t="s">
        <v>16132</v>
      </c>
      <c r="R21" s="2" t="str">
        <f>IF((--IF(P21=0,Q21,P21))&gt;(--日期设置!$B$2),IF(P21=0,Q21,P21),Q21)</f>
        <v>2021-03-24</v>
      </c>
      <c r="S21" s="2" t="s">
        <v>18006</v>
      </c>
      <c r="T21" s="8">
        <f>[1]!b_anal_ptmyear($A21,日期设置!$B$2)</f>
        <v>2.0054794520547947</v>
      </c>
      <c r="U21" s="8">
        <f>[1]!b_anal_termifexercise($A21,日期设置!B$2)</f>
        <v>5.4794520547945206E-3</v>
      </c>
      <c r="V21" s="10">
        <f>[1]!b_dq_dirtyprice(A21,日期设置!$B$2)</f>
        <v>95.160499999999999</v>
      </c>
      <c r="W21" s="11">
        <f>IF(U21=0,ROUNDUP((Q21-日期设置!$B$2)/365,0),ROUNDUP((R21-日期设置!$B$2)/365,0))</f>
        <v>1</v>
      </c>
      <c r="X21" s="18" t="str">
        <f>_xlfn.IFNA(VLOOKUP(A21,过往入选债券!A:D,4,0),2)</f>
        <v>否</v>
      </c>
      <c r="Y21" t="str">
        <f>_xlfn.IFNA(VLOOKUP(C21,[2]Sheet1!$A:$A,1,0),3)</f>
        <v>冀中能源集团有限责任公司</v>
      </c>
    </row>
    <row r="22" spans="1:25" hidden="1" x14ac:dyDescent="0.2">
      <c r="A22" s="21" t="s">
        <v>6945</v>
      </c>
      <c r="B22" s="21" t="s">
        <v>6946</v>
      </c>
      <c r="C22" s="37" t="s">
        <v>5710</v>
      </c>
      <c r="D22" s="26" t="str">
        <f>[1]!b_calc_yield(A22,日期设置!$B$2,F22,1,R22,1,O22,L22,S22,)</f>
        <v>Fetching...</v>
      </c>
      <c r="E22" s="26">
        <f t="shared" si="0"/>
        <v>422.05563063832284</v>
      </c>
      <c r="F22" s="18">
        <f>[1]!b_dq_cleanprice($A22,日期设置!B$2)</f>
        <v>15.241099999999999</v>
      </c>
      <c r="G22" s="18" t="str">
        <f t="shared" si="1"/>
        <v>0.24 + 0</v>
      </c>
      <c r="H22" s="27">
        <f>[1]!b_dq_pctchange($A22,日期设置!$B$2,1)/100</f>
        <v>0</v>
      </c>
      <c r="I22" s="26">
        <f>[1]!b_pq_pctchange(A22,日期设置!$B$4,日期设置!$B$2,1)</f>
        <v>-19.586459421528588</v>
      </c>
      <c r="J22" s="26">
        <f>[1]!b_pq_pctchange(A22,日期设置!$C$4,日期设置!$B$2,1)</f>
        <v>-19.586459421528588</v>
      </c>
      <c r="K22" s="52">
        <f>[1]!b_dq_amount($A22,日期设置!B$2,2,10000)</f>
        <v>0</v>
      </c>
      <c r="L22" s="26">
        <f>[1]!b_info_latestpar(A22,日期设置!$B$2)</f>
        <v>100</v>
      </c>
      <c r="M22" s="6">
        <f>[1]!b_info_outstandingbalance($A22,日期设置!B$2)</f>
        <v>10</v>
      </c>
      <c r="N22" s="7" t="str">
        <f>[1]!b_info_latestissurercreditrating2(A22,日期设置!$B$2,"102","1")</f>
        <v>C</v>
      </c>
      <c r="O22" s="8">
        <v>7</v>
      </c>
      <c r="P22" s="9">
        <f>[1]!b_info_repurchasedate(A22)</f>
        <v>0</v>
      </c>
      <c r="Q22" s="8" t="s">
        <v>16301</v>
      </c>
      <c r="R22" s="2" t="str">
        <f>IF((--IF(P22=0,Q22,P22))&gt;(--日期设置!$B$2),IF(P22=0,Q22,P22),Q22)</f>
        <v>2021-06-21</v>
      </c>
      <c r="S22" s="2" t="s">
        <v>18266</v>
      </c>
      <c r="T22" s="8">
        <f>[1]!b_anal_ptmyear($A22,日期设置!$B$2)</f>
        <v>0.24931506849315069</v>
      </c>
      <c r="U22" s="8">
        <f>[1]!b_anal_termifexercise($A22,日期设置!B$2)</f>
        <v>0</v>
      </c>
      <c r="V22" s="10">
        <f>[1]!b_dq_dirtyprice(A22,日期设置!$B$2)</f>
        <v>20.495899999999999</v>
      </c>
      <c r="W22" s="11">
        <f>IF(U22=0,ROUNDUP((Q22-日期设置!$B$2)/365,0),ROUNDUP((R22-日期设置!$B$2)/365,0))</f>
        <v>1</v>
      </c>
      <c r="X22" s="18" t="str">
        <f>_xlfn.IFNA(VLOOKUP(A22,过往入选债券!A:D,4,0),2)</f>
        <v>否</v>
      </c>
      <c r="Y22">
        <f>_xlfn.IFNA(VLOOKUP(C22,[2]Sheet1!$A:$A,1,0),3)</f>
        <v>3</v>
      </c>
    </row>
    <row r="23" spans="1:25" hidden="1" x14ac:dyDescent="0.2">
      <c r="A23" s="21" t="s">
        <v>14769</v>
      </c>
      <c r="B23" s="21" t="s">
        <v>14770</v>
      </c>
      <c r="C23" s="37" t="s">
        <v>14686</v>
      </c>
      <c r="D23" s="26" t="str">
        <f>[1]!b_calc_yield(A23,日期设置!$B$2,F23,1,R23,1,O23,L23,S23,)</f>
        <v>Fetching...</v>
      </c>
      <c r="E23" s="26">
        <f t="shared" si="0"/>
        <v>969.46466116771808</v>
      </c>
      <c r="F23" s="18">
        <f>[1]!b_dq_cleanprice($A23,日期设置!B$2)</f>
        <v>7.7157999999999998</v>
      </c>
      <c r="G23" s="18" t="str">
        <f t="shared" si="1"/>
        <v>2.62 + 0.62</v>
      </c>
      <c r="H23" s="27">
        <f>[1]!b_dq_pctchange($A23,日期设置!$B$2,1)/100</f>
        <v>0</v>
      </c>
      <c r="I23" s="26">
        <f>[1]!b_pq_pctchange(A23,日期设置!$B$4,日期设置!$B$2,1)</f>
        <v>0</v>
      </c>
      <c r="J23" s="26">
        <f>[1]!b_pq_pctchange(A23,日期设置!$C$4,日期设置!$B$2,1)</f>
        <v>0</v>
      </c>
      <c r="K23" s="52">
        <f>[1]!b_dq_amount($A23,日期设置!B$2,2,10000)</f>
        <v>0</v>
      </c>
      <c r="L23" s="26">
        <f>[1]!b_info_latestpar(A23,日期设置!$B$2)</f>
        <v>100</v>
      </c>
      <c r="M23" s="6">
        <f>[1]!b_info_outstandingbalance($A23,日期设置!B$2)</f>
        <v>20</v>
      </c>
      <c r="N23" s="7" t="str">
        <f>[1]!b_info_latestissurercreditrating2(A23,日期设置!$B$2,"102","1")</f>
        <v>C</v>
      </c>
      <c r="O23" s="8">
        <v>5.8</v>
      </c>
      <c r="P23" s="9" t="str">
        <f>[1]!b_info_repurchasedate(A23)</f>
        <v>2021-11-05</v>
      </c>
      <c r="Q23" s="8" t="s">
        <v>16189</v>
      </c>
      <c r="R23" s="2" t="str">
        <f>IF((--IF(P23=0,Q23,P23))&gt;(--日期设置!$B$2),IF(P23=0,Q23,P23),Q23)</f>
        <v>2021-11-05</v>
      </c>
      <c r="S23" s="2" t="s">
        <v>17977</v>
      </c>
      <c r="T23" s="8">
        <f>[1]!b_anal_ptmyear($A23,日期设置!$B$2)</f>
        <v>2.6246575342465754</v>
      </c>
      <c r="U23" s="8">
        <f>[1]!b_anal_termifexercise($A23,日期设置!B$2)</f>
        <v>0.62465753424657533</v>
      </c>
      <c r="V23" s="10">
        <f>[1]!b_dq_dirtyprice(A23,日期设置!$B$2)</f>
        <v>9.8927999999999994</v>
      </c>
      <c r="W23" s="11">
        <f>IF(U23=0,ROUNDUP((Q23-日期设置!$B$2)/365,0),ROUNDUP((R23-日期设置!$B$2)/365,0))</f>
        <v>1</v>
      </c>
      <c r="X23" s="18" t="str">
        <f>_xlfn.IFNA(VLOOKUP(A23,过往入选债券!A:D,4,0),2)</f>
        <v>否</v>
      </c>
      <c r="Y23">
        <f>_xlfn.IFNA(VLOOKUP(C23,[2]Sheet1!$A:$A,1,0),3)</f>
        <v>3</v>
      </c>
    </row>
    <row r="24" spans="1:25" hidden="1" x14ac:dyDescent="0.2">
      <c r="A24" s="21" t="s">
        <v>730</v>
      </c>
      <c r="B24" s="21" t="s">
        <v>731</v>
      </c>
      <c r="C24" s="37" t="s">
        <v>732</v>
      </c>
      <c r="D24" s="26" t="str">
        <f>[1]!b_calc_yield(A24,日期设置!$B$2,F24,1,R24,1,O24,L24,S24,)</f>
        <v>Fetching...</v>
      </c>
      <c r="E24" s="26">
        <f t="shared" si="0"/>
        <v>91.274934380800005</v>
      </c>
      <c r="F24" s="18">
        <f>[1]!b_dq_cleanprice($A24,日期设置!B$2)</f>
        <v>50.417000000000002</v>
      </c>
      <c r="G24" s="18" t="str">
        <f t="shared" si="1"/>
        <v>0.06 + 0</v>
      </c>
      <c r="H24" s="27">
        <f>[1]!b_dq_pctchange($A24,日期设置!$B$2,1)/100</f>
        <v>0</v>
      </c>
      <c r="I24" s="26">
        <f>[1]!b_pq_pctchange(A24,日期设置!$B$4,日期设置!$B$2,1)</f>
        <v>0</v>
      </c>
      <c r="J24" s="26">
        <f>[1]!b_pq_pctchange(A24,日期设置!$C$4,日期设置!$B$2,1)</f>
        <v>0</v>
      </c>
      <c r="K24" s="52">
        <f>[1]!b_dq_amount($A24,日期设置!B$2,2,10000)</f>
        <v>0</v>
      </c>
      <c r="L24" s="26">
        <f>[1]!b_info_latestpar(A24,日期设置!$B$2)</f>
        <v>100</v>
      </c>
      <c r="M24" s="6">
        <f>[1]!b_info_outstandingbalance($A24,日期设置!B$2)</f>
        <v>20</v>
      </c>
      <c r="N24" s="7">
        <f>[1]!b_info_latestissurercreditrating2(A24,日期设置!$B$2,"102","1")</f>
        <v>0</v>
      </c>
      <c r="O24" s="8">
        <v>4.5</v>
      </c>
      <c r="P24" s="9">
        <f>[1]!b_info_repurchasedate(A24)</f>
        <v>0</v>
      </c>
      <c r="Q24" s="8" t="s">
        <v>16005</v>
      </c>
      <c r="R24" s="2" t="str">
        <f>IF((--IF(P24=0,Q24,P24))&gt;(--日期设置!$B$2),IF(P24=0,Q24,P24),Q24)</f>
        <v>2021-04-14</v>
      </c>
      <c r="S24" s="2" t="s">
        <v>17794</v>
      </c>
      <c r="T24" s="8">
        <f>[1]!b_anal_ptmyear($A24,日期设置!$B$2)</f>
        <v>6.3013698630136991E-2</v>
      </c>
      <c r="U24" s="8">
        <f>[1]!b_anal_termifexercise($A24,日期设置!B$2)</f>
        <v>0</v>
      </c>
      <c r="V24" s="10">
        <f>[1]!b_dq_dirtyprice(A24,日期设置!$B$2)</f>
        <v>54.633400000000002</v>
      </c>
      <c r="W24" s="11">
        <f>IF(U24=0,ROUNDUP((Q24-日期设置!$B$2)/365,0),ROUNDUP((R24-日期设置!$B$2)/365,0))</f>
        <v>1</v>
      </c>
      <c r="X24" s="18">
        <f>_xlfn.IFNA(VLOOKUP(A24,过往入选债券!A:D,4,0),2)</f>
        <v>2</v>
      </c>
      <c r="Y24">
        <f>_xlfn.IFNA(VLOOKUP(C24,[2]Sheet1!$A:$A,1,0),3)</f>
        <v>3</v>
      </c>
    </row>
    <row r="25" spans="1:25" hidden="1" x14ac:dyDescent="0.2">
      <c r="A25" s="21" t="s">
        <v>14684</v>
      </c>
      <c r="B25" s="21" t="s">
        <v>14685</v>
      </c>
      <c r="C25" s="37" t="s">
        <v>14686</v>
      </c>
      <c r="D25" s="26" t="str">
        <f>[1]!b_calc_yield(A25,日期设置!$B$2,F25,1,R25,1,O25,L25,S25,)</f>
        <v>Fetching...</v>
      </c>
      <c r="E25" s="26">
        <f t="shared" si="0"/>
        <v>645.90952839268527</v>
      </c>
      <c r="F25" s="18">
        <f>[1]!b_dq_cleanprice($A25,日期设置!B$2)</f>
        <v>11.334199999999999</v>
      </c>
      <c r="G25" s="18" t="str">
        <f t="shared" si="1"/>
        <v>2.48 + 0.48</v>
      </c>
      <c r="H25" s="27">
        <f>[1]!b_dq_pctchange($A25,日期设置!$B$2,1)/100</f>
        <v>0</v>
      </c>
      <c r="I25" s="26">
        <f>[1]!b_pq_pctchange(A25,日期设置!$B$4,日期设置!$B$2,1)</f>
        <v>0</v>
      </c>
      <c r="J25" s="26">
        <f>[1]!b_pq_pctchange(A25,日期设置!$C$4,日期设置!$B$2,1)</f>
        <v>0</v>
      </c>
      <c r="K25" s="52">
        <f>[1]!b_dq_amount($A25,日期设置!B$2,2,10000)</f>
        <v>0</v>
      </c>
      <c r="L25" s="26">
        <f>[1]!b_info_latestpar(A25,日期设置!$B$2)</f>
        <v>100</v>
      </c>
      <c r="M25" s="6">
        <f>[1]!b_info_outstandingbalance($A25,日期设置!B$2)</f>
        <v>15</v>
      </c>
      <c r="N25" s="7" t="str">
        <f>[1]!b_info_latestissurercreditrating2(A25,日期设置!$B$2,"102","1")</f>
        <v>C</v>
      </c>
      <c r="O25" s="8">
        <v>5.4</v>
      </c>
      <c r="P25" s="9" t="str">
        <f>[1]!b_info_repurchasedate(A25)</f>
        <v>2021-09-14</v>
      </c>
      <c r="Q25" s="8" t="s">
        <v>16991</v>
      </c>
      <c r="R25" s="2" t="str">
        <f>IF((--IF(P25=0,Q25,P25))&gt;(--日期设置!$B$2),IF(P25=0,Q25,P25),Q25)</f>
        <v>2021-09-14</v>
      </c>
      <c r="S25" s="2" t="s">
        <v>18610</v>
      </c>
      <c r="T25" s="8">
        <f>[1]!b_anal_ptmyear($A25,日期设置!$B$2)</f>
        <v>2.4821917808219176</v>
      </c>
      <c r="U25" s="8">
        <f>[1]!b_anal_termifexercise($A25,日期设置!B$2)</f>
        <v>0.48219178082191783</v>
      </c>
      <c r="V25" s="10">
        <f>[1]!b_dq_dirtyprice(A25,日期设置!$B$2)</f>
        <v>14.1304</v>
      </c>
      <c r="W25" s="11">
        <f>IF(U25=0,ROUNDUP((Q25-日期设置!$B$2)/365,0),ROUNDUP((R25-日期设置!$B$2)/365,0))</f>
        <v>1</v>
      </c>
      <c r="X25" s="18" t="str">
        <f>_xlfn.IFNA(VLOOKUP(A25,过往入选债券!A:D,4,0),2)</f>
        <v>否</v>
      </c>
      <c r="Y25">
        <f>_xlfn.IFNA(VLOOKUP(C25,[2]Sheet1!$A:$A,1,0),3)</f>
        <v>3</v>
      </c>
    </row>
    <row r="26" spans="1:25" hidden="1" x14ac:dyDescent="0.2">
      <c r="A26" s="21" t="s">
        <v>7505</v>
      </c>
      <c r="B26" s="21" t="s">
        <v>7506</v>
      </c>
      <c r="C26" s="37" t="s">
        <v>732</v>
      </c>
      <c r="D26" s="26" t="str">
        <f>[1]!b_calc_yield(A26,日期设置!$B$2,F26,1,R26,1,O26,L26,S26,)</f>
        <v>Fetching...</v>
      </c>
      <c r="E26" s="26">
        <f t="shared" si="0"/>
        <v>697.06711787930067</v>
      </c>
      <c r="F26" s="18">
        <f>[1]!b_dq_cleanprice($A26,日期设置!B$2)</f>
        <v>11</v>
      </c>
      <c r="G26" s="18" t="str">
        <f t="shared" si="1"/>
        <v>0.61 + 0</v>
      </c>
      <c r="H26" s="27">
        <f>[1]!b_dq_pctchange($A26,日期设置!$B$2,1)/100</f>
        <v>0</v>
      </c>
      <c r="I26" s="26">
        <f>[1]!b_pq_pctchange(A26,日期设置!$B$4,日期设置!$B$2,1)</f>
        <v>0</v>
      </c>
      <c r="J26" s="26">
        <f>[1]!b_pq_pctchange(A26,日期设置!$C$4,日期设置!$B$2,1)</f>
        <v>0</v>
      </c>
      <c r="K26" s="52">
        <f>[1]!b_dq_amount($A26,日期设置!B$2,2,10000)</f>
        <v>0</v>
      </c>
      <c r="L26" s="26">
        <f>[1]!b_info_latestpar(A26,日期设置!$B$2)</f>
        <v>100</v>
      </c>
      <c r="M26" s="6">
        <f>[1]!b_info_outstandingbalance($A26,日期设置!B$2)</f>
        <v>14</v>
      </c>
      <c r="N26" s="7" t="str">
        <f>[1]!b_info_latestissurercreditrating2(A26,日期设置!$B$2,"102","1")</f>
        <v>C</v>
      </c>
      <c r="O26" s="8">
        <v>5.99</v>
      </c>
      <c r="P26" s="9">
        <f>[1]!b_info_repurchasedate(A26)</f>
        <v>0</v>
      </c>
      <c r="Q26" s="8" t="s">
        <v>16064</v>
      </c>
      <c r="R26" s="2" t="str">
        <f>IF((--IF(P26=0,Q26,P26))&gt;(--日期设置!$B$2),IF(P26=0,Q26,P26),Q26)</f>
        <v>2021-11-02</v>
      </c>
      <c r="S26" s="2" t="s">
        <v>17850</v>
      </c>
      <c r="T26" s="8">
        <f>[1]!b_anal_ptmyear($A26,日期设置!$B$2)</f>
        <v>0.61643835616438358</v>
      </c>
      <c r="U26" s="8">
        <f>[1]!b_anal_termifexercise($A26,日期设置!B$2)</f>
        <v>0</v>
      </c>
      <c r="V26" s="10">
        <f>[1]!b_dq_dirtyprice(A26,日期设置!$B$2)</f>
        <v>13.297499999999999</v>
      </c>
      <c r="W26" s="11">
        <f>IF(U26=0,ROUNDUP((Q26-日期设置!$B$2)/365,0),ROUNDUP((R26-日期设置!$B$2)/365,0))</f>
        <v>1</v>
      </c>
      <c r="X26" s="18">
        <f>_xlfn.IFNA(VLOOKUP(A26,过往入选债券!A:D,4,0),2)</f>
        <v>2</v>
      </c>
      <c r="Y26">
        <f>_xlfn.IFNA(VLOOKUP(C26,[2]Sheet1!$A:$A,1,0),3)</f>
        <v>3</v>
      </c>
    </row>
    <row r="27" spans="1:25" hidden="1" x14ac:dyDescent="0.2">
      <c r="A27" s="21" t="s">
        <v>6966</v>
      </c>
      <c r="B27" s="21" t="s">
        <v>6967</v>
      </c>
      <c r="C27" s="37" t="s">
        <v>5710</v>
      </c>
      <c r="D27" s="26" t="str">
        <f>[1]!b_calc_yield(A27,日期设置!$B$2,F27,1,R27,1,O27,L27,S27,)</f>
        <v>Fetching...</v>
      </c>
      <c r="E27" s="26">
        <f t="shared" si="0"/>
        <v>289.10080552610583</v>
      </c>
      <c r="F27" s="18">
        <f>[1]!b_dq_cleanprice($A27,日期设置!B$2)</f>
        <v>22.473700000000001</v>
      </c>
      <c r="G27" s="18" t="str">
        <f t="shared" si="1"/>
        <v>0.26 + 0</v>
      </c>
      <c r="H27" s="27">
        <f>[1]!b_dq_pctchange($A27,日期设置!$B$2,1)/100</f>
        <v>0</v>
      </c>
      <c r="I27" s="26">
        <f>[1]!b_pq_pctchange(A27,日期设置!$B$4,日期设置!$B$2,1)</f>
        <v>0</v>
      </c>
      <c r="J27" s="26">
        <f>[1]!b_pq_pctchange(A27,日期设置!$C$4,日期设置!$B$2,1)</f>
        <v>0</v>
      </c>
      <c r="K27" s="52">
        <f>[1]!b_dq_amount($A27,日期设置!B$2,2,10000)</f>
        <v>0</v>
      </c>
      <c r="L27" s="26">
        <f>[1]!b_info_latestpar(A27,日期设置!$B$2)</f>
        <v>100</v>
      </c>
      <c r="M27" s="6">
        <f>[1]!b_info_outstandingbalance($A27,日期设置!B$2)</f>
        <v>10</v>
      </c>
      <c r="N27" s="7" t="str">
        <f>[1]!b_info_latestissurercreditrating2(A27,日期设置!$B$2,"102","1")</f>
        <v>C</v>
      </c>
      <c r="O27" s="8">
        <v>6.8</v>
      </c>
      <c r="P27" s="9">
        <f>[1]!b_info_repurchasedate(A27)</f>
        <v>0</v>
      </c>
      <c r="Q27" s="8" t="s">
        <v>17034</v>
      </c>
      <c r="R27" s="2" t="str">
        <f>IF((--IF(P27=0,Q27,P27))&gt;(--日期设置!$B$2),IF(P27=0,Q27,P27),Q27)</f>
        <v>2021-06-28</v>
      </c>
      <c r="S27" s="2" t="s">
        <v>18668</v>
      </c>
      <c r="T27" s="8">
        <f>[1]!b_anal_ptmyear($A27,日期设置!$B$2)</f>
        <v>0.26849315068493151</v>
      </c>
      <c r="U27" s="8">
        <f>[1]!b_anal_termifexercise($A27,日期设置!B$2)</f>
        <v>0</v>
      </c>
      <c r="V27" s="10">
        <f>[1]!b_dq_dirtyprice(A27,日期设置!$B$2)</f>
        <v>27.447900000000001</v>
      </c>
      <c r="W27" s="11">
        <f>IF(U27=0,ROUNDUP((Q27-日期设置!$B$2)/365,0),ROUNDUP((R27-日期设置!$B$2)/365,0))</f>
        <v>1</v>
      </c>
      <c r="X27" s="18" t="str">
        <f>_xlfn.IFNA(VLOOKUP(A27,过往入选债券!A:D,4,0),2)</f>
        <v>否</v>
      </c>
      <c r="Y27">
        <f>_xlfn.IFNA(VLOOKUP(C27,[2]Sheet1!$A:$A,1,0),3)</f>
        <v>3</v>
      </c>
    </row>
    <row r="28" spans="1:25" hidden="1" x14ac:dyDescent="0.2">
      <c r="A28" s="21" t="s">
        <v>2403</v>
      </c>
      <c r="B28" s="21" t="s">
        <v>2404</v>
      </c>
      <c r="C28" s="37" t="s">
        <v>511</v>
      </c>
      <c r="D28" s="26" t="str">
        <f>[1]!b_calc_yield(A28,日期设置!$B$2,F28,1,R28,1,O28,L28,S28,)</f>
        <v>Fetching...</v>
      </c>
      <c r="E28" s="26">
        <f t="shared" si="0"/>
        <v>636.59521612113053</v>
      </c>
      <c r="F28" s="18">
        <f>[1]!b_dq_cleanprice($A28,日期设置!B$2)</f>
        <v>12.9619</v>
      </c>
      <c r="G28" s="18" t="str">
        <f t="shared" si="1"/>
        <v>0.76 + 0</v>
      </c>
      <c r="H28" s="27">
        <f>[1]!b_dq_pctchange($A28,日期设置!$B$2,1)/100</f>
        <v>0</v>
      </c>
      <c r="I28" s="26">
        <f>[1]!b_pq_pctchange(A28,日期设置!$B$4,日期设置!$B$2,1)</f>
        <v>0</v>
      </c>
      <c r="J28" s="26">
        <f>[1]!b_pq_pctchange(A28,日期设置!$C$4,日期设置!$B$2,1)</f>
        <v>0</v>
      </c>
      <c r="K28" s="52">
        <f>[1]!b_dq_amount($A28,日期设置!B$2,2,10000)</f>
        <v>0</v>
      </c>
      <c r="L28" s="26">
        <f>[1]!b_info_latestpar(A28,日期设置!$B$2)</f>
        <v>100</v>
      </c>
      <c r="M28" s="6">
        <f>[1]!b_info_outstandingbalance($A28,日期设置!B$2)</f>
        <v>13</v>
      </c>
      <c r="N28" s="7">
        <f>[1]!b_info_latestissurercreditrating2(A28,日期设置!$B$2,"102","1")</f>
        <v>0</v>
      </c>
      <c r="O28" s="8">
        <v>6.15</v>
      </c>
      <c r="P28" s="9">
        <f>[1]!b_info_repurchasedate(A28)</f>
        <v>0</v>
      </c>
      <c r="Q28" s="8" t="s">
        <v>16202</v>
      </c>
      <c r="R28" s="2" t="str">
        <f>IF((--IF(P28=0,Q28,P28))&gt;(--日期设置!$B$2),IF(P28=0,Q28,P28),Q28)</f>
        <v>2021-12-26</v>
      </c>
      <c r="S28" s="2" t="s">
        <v>17989</v>
      </c>
      <c r="T28" s="8">
        <f>[1]!b_anal_ptmyear($A28,日期设置!$B$2)</f>
        <v>0.76438356164383559</v>
      </c>
      <c r="U28" s="8">
        <f>[1]!b_anal_termifexercise($A28,日期设置!B$2)</f>
        <v>0</v>
      </c>
      <c r="V28" s="10">
        <f>[1]!b_dq_dirtyprice(A28,日期设置!$B$2)</f>
        <v>14.4109</v>
      </c>
      <c r="W28" s="11">
        <f>IF(U28=0,ROUNDUP((Q28-日期设置!$B$2)/365,0),ROUNDUP((R28-日期设置!$B$2)/365,0))</f>
        <v>1</v>
      </c>
      <c r="X28" s="18" t="str">
        <f>_xlfn.IFNA(VLOOKUP(A28,过往入选债券!A:D,4,0),2)</f>
        <v>否</v>
      </c>
      <c r="Y28" t="str">
        <f>_xlfn.IFNA(VLOOKUP(C28,[2]Sheet1!$A:$A,1,0),3)</f>
        <v>紫光集团有限公司</v>
      </c>
    </row>
    <row r="29" spans="1:25" hidden="1" x14ac:dyDescent="0.2">
      <c r="A29" s="21" t="s">
        <v>5086</v>
      </c>
      <c r="B29" s="21" t="s">
        <v>5087</v>
      </c>
      <c r="C29" s="37" t="s">
        <v>4963</v>
      </c>
      <c r="D29" s="26" t="str">
        <f>[1]!b_calc_yield(A29,日期设置!$B$2,F29,1,R29,1,O29,L29,S29,)</f>
        <v>Fetching...</v>
      </c>
      <c r="E29" s="26">
        <f t="shared" si="0"/>
        <v>210.29818683310202</v>
      </c>
      <c r="F29" s="18">
        <f>[1]!b_dq_cleanprice($A29,日期设置!B$2)</f>
        <v>30</v>
      </c>
      <c r="G29" s="18" t="str">
        <f t="shared" si="1"/>
        <v>0.25 + 0.25</v>
      </c>
      <c r="H29" s="27">
        <f>[1]!b_dq_pctchange($A29,日期设置!$B$2,1)/100</f>
        <v>0</v>
      </c>
      <c r="I29" s="26">
        <f>[1]!b_pq_pctchange(A29,日期设置!$B$4,日期设置!$B$2,1)</f>
        <v>0</v>
      </c>
      <c r="J29" s="26">
        <f>[1]!b_pq_pctchange(A29,日期设置!$C$4,日期设置!$B$2,1)</f>
        <v>0</v>
      </c>
      <c r="K29" s="52">
        <f>[1]!b_dq_amount($A29,日期设置!B$2,2,10000)</f>
        <v>0</v>
      </c>
      <c r="L29" s="26">
        <f>[1]!b_info_latestpar(A29,日期设置!$B$2)</f>
        <v>100</v>
      </c>
      <c r="M29" s="6">
        <f>[1]!b_info_outstandingbalance($A29,日期设置!B$2)</f>
        <v>15</v>
      </c>
      <c r="N29" s="7" t="str">
        <f>[1]!b_info_latestissurercreditrating2(A29,日期设置!$B$2,"102","1")</f>
        <v>BB</v>
      </c>
      <c r="O29" s="8">
        <v>5.3</v>
      </c>
      <c r="P29" s="9">
        <f>[1]!b_info_repurchasedate(A29)</f>
        <v>0</v>
      </c>
      <c r="Q29" s="8" t="s">
        <v>16883</v>
      </c>
      <c r="R29" s="2" t="str">
        <f>IF((--IF(P29=0,Q29,P29))&gt;(--日期设置!$B$2),IF(P29=0,Q29,P29),Q29)</f>
        <v>2021-06-24</v>
      </c>
      <c r="S29" s="2" t="s">
        <v>18564</v>
      </c>
      <c r="T29" s="8">
        <f>[1]!b_anal_ptmyear($A29,日期设置!$B$2)</f>
        <v>0.25753424657534246</v>
      </c>
      <c r="U29" s="8">
        <f>[1]!b_anal_termifexercise($A29,日期设置!B$2)</f>
        <v>0.25753424657534246</v>
      </c>
      <c r="V29" s="10">
        <f>[1]!b_dq_dirtyprice(A29,日期设置!$B$2)</f>
        <v>33.935099999999998</v>
      </c>
      <c r="W29" s="11">
        <f>IF(U29=0,ROUNDUP((Q29-日期设置!$B$2)/365,0),ROUNDUP((R29-日期设置!$B$2)/365,0))</f>
        <v>1</v>
      </c>
      <c r="X29" s="18">
        <f>_xlfn.IFNA(VLOOKUP(A29,过往入选债券!A:D,4,0),2)</f>
        <v>2</v>
      </c>
      <c r="Y29">
        <f>_xlfn.IFNA(VLOOKUP(C29,[2]Sheet1!$A:$A,1,0),3)</f>
        <v>3</v>
      </c>
    </row>
    <row r="30" spans="1:25" hidden="1" x14ac:dyDescent="0.2">
      <c r="A30" s="21" t="s">
        <v>8172</v>
      </c>
      <c r="B30" s="21" t="s">
        <v>8173</v>
      </c>
      <c r="C30" s="37" t="s">
        <v>5753</v>
      </c>
      <c r="D30" s="26" t="str">
        <f>[1]!b_calc_yield(A30,日期设置!$B$2,F30,1,R30,1,O30,L30,S30,)</f>
        <v>Fetching...</v>
      </c>
      <c r="E30" s="26">
        <f t="shared" si="0"/>
        <v>668.91165026321812</v>
      </c>
      <c r="F30" s="18">
        <f>[1]!b_dq_cleanprice($A30,日期设置!B$2)</f>
        <v>13.837</v>
      </c>
      <c r="G30" s="18" t="str">
        <f t="shared" si="1"/>
        <v>0.98 + 0</v>
      </c>
      <c r="H30" s="27">
        <f>[1]!b_dq_pctchange($A30,日期设置!$B$2,1)/100</f>
        <v>0</v>
      </c>
      <c r="I30" s="26">
        <f>[1]!b_pq_pctchange(A30,日期设置!$B$4,日期设置!$B$2,1)</f>
        <v>0</v>
      </c>
      <c r="J30" s="26">
        <f>[1]!b_pq_pctchange(A30,日期设置!$C$4,日期设置!$B$2,1)</f>
        <v>0</v>
      </c>
      <c r="K30" s="52">
        <f>[1]!b_dq_amount($A30,日期设置!B$2,2,10000)</f>
        <v>0</v>
      </c>
      <c r="L30" s="26">
        <f>[1]!b_info_latestpar(A30,日期设置!$B$2)</f>
        <v>100</v>
      </c>
      <c r="M30" s="6">
        <f>[1]!b_info_outstandingbalance($A30,日期设置!B$2)</f>
        <v>10</v>
      </c>
      <c r="N30" s="7" t="str">
        <f>[1]!b_info_latestissurercreditrating2(A30,日期设置!$B$2,"102","1")</f>
        <v>AA-</v>
      </c>
      <c r="O30" s="8">
        <v>7.5</v>
      </c>
      <c r="P30" s="9">
        <f>[1]!b_info_repurchasedate(A30)</f>
        <v>0</v>
      </c>
      <c r="Q30" s="8" t="s">
        <v>16638</v>
      </c>
      <c r="R30" s="2" t="str">
        <f>IF((--IF(P30=0,Q30,P30))&gt;(--日期设置!$B$2),IF(P30=0,Q30,P30),Q30)</f>
        <v>2022-03-15</v>
      </c>
      <c r="S30" s="2" t="s">
        <v>18387</v>
      </c>
      <c r="T30" s="8">
        <f>[1]!b_anal_ptmyear($A30,日期设置!$B$2)</f>
        <v>0.98082191780821915</v>
      </c>
      <c r="U30" s="8">
        <f>[1]!b_anal_termifexercise($A30,日期设置!B$2)</f>
        <v>0</v>
      </c>
      <c r="V30" s="10">
        <f>[1]!b_dq_dirtyprice(A30,日期设置!$B$2)</f>
        <v>13.9808</v>
      </c>
      <c r="W30" s="11">
        <f>IF(U30=0,ROUNDUP((Q30-日期设置!$B$2)/365,0),ROUNDUP((R30-日期设置!$B$2)/365,0))</f>
        <v>1</v>
      </c>
      <c r="X30" s="18">
        <f>_xlfn.IFNA(VLOOKUP(A30,过往入选债券!A:D,4,0),2)</f>
        <v>2</v>
      </c>
      <c r="Y30">
        <f>_xlfn.IFNA(VLOOKUP(C30,[2]Sheet1!$A:$A,1,0),3)</f>
        <v>3</v>
      </c>
    </row>
    <row r="31" spans="1:25" hidden="1" x14ac:dyDescent="0.2">
      <c r="A31" s="21" t="s">
        <v>5453</v>
      </c>
      <c r="B31" s="21" t="s">
        <v>5454</v>
      </c>
      <c r="C31" s="37" t="s">
        <v>50</v>
      </c>
      <c r="D31" s="26" t="str">
        <f>[1]!b_calc_yield(A31,日期设置!$B$2,F31,1,R31,1,O31,L31,S31,)</f>
        <v>Fetching...</v>
      </c>
      <c r="E31" s="26">
        <f t="shared" si="0"/>
        <v>582.45598580471415</v>
      </c>
      <c r="F31" s="18">
        <f>[1]!b_dq_cleanprice($A31,日期设置!B$2)</f>
        <v>15.5913</v>
      </c>
      <c r="G31" s="18" t="str">
        <f t="shared" si="1"/>
        <v>0.96 + 0.96</v>
      </c>
      <c r="H31" s="27">
        <f>[1]!b_dq_pctchange($A31,日期设置!$B$2,1)/100</f>
        <v>0</v>
      </c>
      <c r="I31" s="26">
        <f>[1]!b_pq_pctchange(A31,日期设置!$B$4,日期设置!$B$2,1)</f>
        <v>0</v>
      </c>
      <c r="J31" s="26">
        <f>[1]!b_pq_pctchange(A31,日期设置!$C$4,日期设置!$B$2,1)</f>
        <v>-23.195566502463056</v>
      </c>
      <c r="K31" s="52">
        <f>[1]!b_dq_amount($A31,日期设置!B$2,2,10000)</f>
        <v>0</v>
      </c>
      <c r="L31" s="26">
        <f>[1]!b_info_latestpar(A31,日期设置!$B$2)</f>
        <v>100</v>
      </c>
      <c r="M31" s="6">
        <f>[1]!b_info_outstandingbalance($A31,日期设置!B$2)</f>
        <v>25</v>
      </c>
      <c r="N31" s="7" t="str">
        <f>[1]!b_info_latestissurercreditrating2(A31,日期设置!$B$2,"102","1")</f>
        <v>C</v>
      </c>
      <c r="O31" s="8">
        <v>8.4600000000000009</v>
      </c>
      <c r="P31" s="9">
        <f>[1]!b_info_repurchasedate(A31)</f>
        <v>0</v>
      </c>
      <c r="Q31" s="8" t="s">
        <v>16834</v>
      </c>
      <c r="R31" s="2" t="str">
        <f>IF((--IF(P31=0,Q31,P31))&gt;(--日期设置!$B$2),IF(P31=0,Q31,P31),Q31)</f>
        <v>2022-03-09</v>
      </c>
      <c r="S31" s="2" t="s">
        <v>17829</v>
      </c>
      <c r="T31" s="8">
        <f>[1]!b_anal_ptmyear($A31,日期设置!$B$2)</f>
        <v>0.96438356164383565</v>
      </c>
      <c r="U31" s="8">
        <f>[1]!b_anal_termifexercise($A31,日期设置!B$2)</f>
        <v>0.96438356164383565</v>
      </c>
      <c r="V31" s="10">
        <f>[1]!b_dq_dirtyprice(A31,日期设置!$B$2)</f>
        <v>15.8926</v>
      </c>
      <c r="W31" s="11">
        <f>IF(U31=0,ROUNDUP((Q31-日期设置!$B$2)/365,0),ROUNDUP((R31-日期设置!$B$2)/365,0))</f>
        <v>1</v>
      </c>
      <c r="X31" s="18" t="str">
        <f>_xlfn.IFNA(VLOOKUP(A31,过往入选债券!A:D,4,0),2)</f>
        <v>否</v>
      </c>
      <c r="Y31">
        <f>_xlfn.IFNA(VLOOKUP(C31,[2]Sheet1!$A:$A,1,0),3)</f>
        <v>3</v>
      </c>
    </row>
    <row r="32" spans="1:25" hidden="1" x14ac:dyDescent="0.2">
      <c r="A32" s="21" t="s">
        <v>5548</v>
      </c>
      <c r="B32" s="21" t="s">
        <v>5549</v>
      </c>
      <c r="C32" s="37" t="s">
        <v>5550</v>
      </c>
      <c r="D32" s="26" t="str">
        <f>[1]!b_calc_yield(A32,日期设置!$B$2,F32,1,R32,1,O32,L32,S32,)</f>
        <v>Fetching...</v>
      </c>
      <c r="E32" s="26">
        <f t="shared" si="0"/>
        <v>2.2313179432205343</v>
      </c>
      <c r="F32" s="18">
        <f>[1]!b_dq_cleanprice($A32,日期设置!B$2)</f>
        <v>97.703000000000003</v>
      </c>
      <c r="G32" s="18" t="str">
        <f t="shared" si="1"/>
        <v>2.00 + 0.00</v>
      </c>
      <c r="H32" s="27">
        <f>[1]!b_dq_pctchange($A32,日期设置!$B$2,1)/100</f>
        <v>0</v>
      </c>
      <c r="I32" s="26">
        <f>[1]!b_pq_pctchange(A32,日期设置!$B$4,日期设置!$B$2,1)</f>
        <v>0</v>
      </c>
      <c r="J32" s="26">
        <f>[1]!b_pq_pctchange(A32,日期设置!$C$4,日期设置!$B$2,1)</f>
        <v>0</v>
      </c>
      <c r="K32" s="52">
        <f>[1]!b_dq_amount($A32,日期设置!B$2,2,10000)</f>
        <v>0</v>
      </c>
      <c r="L32" s="26">
        <f>[1]!b_info_latestpar(A32,日期设置!$B$2)</f>
        <v>100</v>
      </c>
      <c r="M32" s="6">
        <f>[1]!b_info_outstandingbalance($A32,日期设置!B$2)</f>
        <v>2</v>
      </c>
      <c r="N32" s="7" t="str">
        <f>[1]!b_info_latestissurercreditrating2(A32,日期设置!$B$2,"102","1")</f>
        <v>AA</v>
      </c>
      <c r="O32" s="8">
        <v>7</v>
      </c>
      <c r="P32" s="9" t="str">
        <f>[1]!b_info_repurchasedate(A32)</f>
        <v>2021-03-24</v>
      </c>
      <c r="Q32" s="8" t="s">
        <v>16132</v>
      </c>
      <c r="R32" s="2" t="str">
        <f>IF((--IF(P32=0,Q32,P32))&gt;(--日期设置!$B$2),IF(P32=0,Q32,P32),Q32)</f>
        <v>2021-03-24</v>
      </c>
      <c r="S32" s="2" t="s">
        <v>17919</v>
      </c>
      <c r="T32" s="8">
        <f>[1]!b_anal_ptmyear($A32,日期设置!$B$2)</f>
        <v>2.0054794520547947</v>
      </c>
      <c r="U32" s="8">
        <f>[1]!b_anal_termifexercise($A32,日期设置!B$2)</f>
        <v>5.4794520547945206E-3</v>
      </c>
      <c r="V32" s="10">
        <f>[1]!b_dq_dirtyprice(A32,日期设置!$B$2)</f>
        <v>104.66459999999999</v>
      </c>
      <c r="W32" s="11">
        <f>IF(U32=0,ROUNDUP((Q32-日期设置!$B$2)/365,0),ROUNDUP((R32-日期设置!$B$2)/365,0))</f>
        <v>1</v>
      </c>
      <c r="X32" s="18">
        <f>_xlfn.IFNA(VLOOKUP(A32,过往入选债券!A:D,4,0),2)</f>
        <v>2</v>
      </c>
      <c r="Y32">
        <f>_xlfn.IFNA(VLOOKUP(C32,[2]Sheet1!$A:$A,1,0),3)</f>
        <v>3</v>
      </c>
    </row>
    <row r="33" spans="1:25" hidden="1" x14ac:dyDescent="0.2">
      <c r="A33" s="21" t="s">
        <v>7517</v>
      </c>
      <c r="B33" s="21" t="s">
        <v>7518</v>
      </c>
      <c r="C33" s="37" t="s">
        <v>580</v>
      </c>
      <c r="D33" s="26" t="str">
        <f>[1]!b_calc_yield(A33,日期设置!$B$2,F33,1,R33,1,O33,L33,S33,)</f>
        <v>Fetching...</v>
      </c>
      <c r="E33" s="26">
        <f t="shared" si="0"/>
        <v>246.93328231055364</v>
      </c>
      <c r="F33" s="18">
        <f>[1]!b_dq_cleanprice($A33,日期设置!B$2)</f>
        <v>28.1586</v>
      </c>
      <c r="G33" s="18" t="str">
        <f t="shared" si="1"/>
        <v>0.61 + 0</v>
      </c>
      <c r="H33" s="27">
        <f>[1]!b_dq_pctchange($A33,日期设置!$B$2,1)/100</f>
        <v>0</v>
      </c>
      <c r="I33" s="26">
        <f>[1]!b_pq_pctchange(A33,日期设置!$B$4,日期设置!$B$2,1)</f>
        <v>0</v>
      </c>
      <c r="J33" s="26">
        <f>[1]!b_pq_pctchange(A33,日期设置!$C$4,日期设置!$B$2,1)</f>
        <v>0</v>
      </c>
      <c r="K33" s="52">
        <f>[1]!b_dq_amount($A33,日期设置!B$2,2,10000)</f>
        <v>0</v>
      </c>
      <c r="L33" s="26">
        <f>[1]!b_info_latestpar(A33,日期设置!$B$2)</f>
        <v>100</v>
      </c>
      <c r="M33" s="6">
        <f>[1]!b_info_outstandingbalance($A33,日期设置!B$2)</f>
        <v>20</v>
      </c>
      <c r="N33" s="7" t="str">
        <f>[1]!b_info_latestissurercreditrating2(A33,日期设置!$B$2,"102","1")</f>
        <v>BB</v>
      </c>
      <c r="O33" s="8">
        <v>6.98</v>
      </c>
      <c r="P33" s="9">
        <f>[1]!b_info_repurchasedate(A33)</f>
        <v>0</v>
      </c>
      <c r="Q33" s="8" t="s">
        <v>16064</v>
      </c>
      <c r="R33" s="2" t="str">
        <f>IF((--IF(P33=0,Q33,P33))&gt;(--日期设置!$B$2),IF(P33=0,Q33,P33),Q33)</f>
        <v>2021-11-02</v>
      </c>
      <c r="S33" s="2" t="s">
        <v>17850</v>
      </c>
      <c r="T33" s="8">
        <f>[1]!b_anal_ptmyear($A33,日期设置!$B$2)</f>
        <v>0.61643835616438358</v>
      </c>
      <c r="U33" s="8">
        <f>[1]!b_anal_termifexercise($A33,日期设置!B$2)</f>
        <v>0</v>
      </c>
      <c r="V33" s="10">
        <f>[1]!b_dq_dirtyprice(A33,日期设置!$B$2)</f>
        <v>30.835899999999999</v>
      </c>
      <c r="W33" s="11">
        <f>IF(U33=0,ROUNDUP((Q33-日期设置!$B$2)/365,0),ROUNDUP((R33-日期设置!$B$2)/365,0))</f>
        <v>1</v>
      </c>
      <c r="X33" s="18" t="str">
        <f>_xlfn.IFNA(VLOOKUP(A33,过往入选债券!A:D,4,0),2)</f>
        <v>否</v>
      </c>
      <c r="Y33" t="str">
        <f>_xlfn.IFNA(VLOOKUP(C33,[2]Sheet1!$A:$A,1,0),3)</f>
        <v>河南能源化工集团有限公司</v>
      </c>
    </row>
    <row r="34" spans="1:25" hidden="1" x14ac:dyDescent="0.2">
      <c r="A34" s="21" t="s">
        <v>7503</v>
      </c>
      <c r="B34" s="21" t="s">
        <v>7504</v>
      </c>
      <c r="C34" s="37" t="s">
        <v>580</v>
      </c>
      <c r="D34" s="26" t="str">
        <f>[1]!b_calc_yield(A34,日期设置!$B$2,F34,1,R34,1,O34,L34,S34,)</f>
        <v>Fetching...</v>
      </c>
      <c r="E34" s="26">
        <f t="shared" si="0"/>
        <v>240.15249311618857</v>
      </c>
      <c r="F34" s="18">
        <f>[1]!b_dq_cleanprice($A34,日期设置!B$2)</f>
        <v>28.735099999999999</v>
      </c>
      <c r="G34" s="18" t="str">
        <f t="shared" si="1"/>
        <v>2.61 + 0.61</v>
      </c>
      <c r="H34" s="27">
        <f>[1]!b_dq_pctchange($A34,日期设置!$B$2,1)/100</f>
        <v>0</v>
      </c>
      <c r="I34" s="26">
        <f>[1]!b_pq_pctchange(A34,日期设置!$B$4,日期设置!$B$2,1)</f>
        <v>0</v>
      </c>
      <c r="J34" s="26">
        <f>[1]!b_pq_pctchange(A34,日期设置!$C$4,日期设置!$B$2,1)</f>
        <v>0</v>
      </c>
      <c r="K34" s="52">
        <f>[1]!b_dq_amount($A34,日期设置!B$2,2,10000)</f>
        <v>0</v>
      </c>
      <c r="L34" s="26">
        <f>[1]!b_info_latestpar(A34,日期设置!$B$2)</f>
        <v>100</v>
      </c>
      <c r="M34" s="6">
        <f>[1]!b_info_outstandingbalance($A34,日期设置!B$2)</f>
        <v>10</v>
      </c>
      <c r="N34" s="7" t="str">
        <f>[1]!b_info_latestissurercreditrating2(A34,日期设置!$B$2,"102","1")</f>
        <v>BB</v>
      </c>
      <c r="O34" s="8">
        <v>6.98</v>
      </c>
      <c r="P34" s="9" t="str">
        <f>[1]!b_info_repurchasedate(A34)</f>
        <v>2021-11-01</v>
      </c>
      <c r="Q34" s="8" t="s">
        <v>16670</v>
      </c>
      <c r="R34" s="2" t="str">
        <f>IF((--IF(P34=0,Q34,P34))&gt;(--日期设置!$B$2),IF(P34=0,Q34,P34),Q34)</f>
        <v>2021-11-01</v>
      </c>
      <c r="S34" s="2" t="s">
        <v>17941</v>
      </c>
      <c r="T34" s="8">
        <f>[1]!b_anal_ptmyear($A34,日期设置!$B$2)</f>
        <v>2.6109589041095891</v>
      </c>
      <c r="U34" s="8">
        <f>[1]!b_anal_termifexercise($A34,日期设置!B$2)</f>
        <v>0.61369863013698633</v>
      </c>
      <c r="V34" s="10">
        <f>[1]!b_dq_dirtyprice(A34,日期设置!$B$2)</f>
        <v>31.450600000000001</v>
      </c>
      <c r="W34" s="11">
        <f>IF(U34=0,ROUNDUP((Q34-日期设置!$B$2)/365,0),ROUNDUP((R34-日期设置!$B$2)/365,0))</f>
        <v>1</v>
      </c>
      <c r="X34" s="18" t="str">
        <f>_xlfn.IFNA(VLOOKUP(A34,过往入选债券!A:D,4,0),2)</f>
        <v>否</v>
      </c>
      <c r="Y34" t="str">
        <f>_xlfn.IFNA(VLOOKUP(C34,[2]Sheet1!$A:$A,1,0),3)</f>
        <v>河南能源化工集团有限公司</v>
      </c>
    </row>
    <row r="35" spans="1:25" hidden="1" x14ac:dyDescent="0.2">
      <c r="A35" s="21" t="s">
        <v>1939</v>
      </c>
      <c r="B35" s="21" t="s">
        <v>1940</v>
      </c>
      <c r="C35" s="37" t="s">
        <v>1066</v>
      </c>
      <c r="D35" s="26" t="str">
        <f>[1]!b_calc_yield(A35,日期设置!$B$2,F35,1,R35,1,O35,L35,S35,)</f>
        <v>Fetching...</v>
      </c>
      <c r="E35" s="26">
        <f t="shared" si="0"/>
        <v>139.49316717222632</v>
      </c>
      <c r="F35" s="18">
        <f>[1]!b_dq_cleanprice($A35,日期设置!B$2)</f>
        <v>40</v>
      </c>
      <c r="G35" s="18" t="str">
        <f t="shared" si="1"/>
        <v>0.35 + 0</v>
      </c>
      <c r="H35" s="27">
        <f>[1]!b_dq_pctchange($A35,日期设置!$B$2,1)/100</f>
        <v>0</v>
      </c>
      <c r="I35" s="26">
        <f>[1]!b_pq_pctchange(A35,日期设置!$B$4,日期设置!$B$2,1)</f>
        <v>0</v>
      </c>
      <c r="J35" s="26">
        <f>[1]!b_pq_pctchange(A35,日期设置!$C$4,日期设置!$B$2,1)</f>
        <v>0</v>
      </c>
      <c r="K35" s="52">
        <f>[1]!b_dq_amount($A35,日期设置!B$2,2,10000)</f>
        <v>0</v>
      </c>
      <c r="L35" s="26">
        <f>[1]!b_info_latestpar(A35,日期设置!$B$2)</f>
        <v>100</v>
      </c>
      <c r="M35" s="6">
        <f>[1]!b_info_outstandingbalance($A35,日期设置!B$2)</f>
        <v>6</v>
      </c>
      <c r="N35" s="7">
        <f>[1]!b_info_latestissurercreditrating2(A35,日期设置!$B$2,"102","1")</f>
        <v>0</v>
      </c>
      <c r="O35" s="8">
        <v>7.85</v>
      </c>
      <c r="P35" s="9">
        <f>[1]!b_info_repurchasedate(A35)</f>
        <v>0</v>
      </c>
      <c r="Q35" s="8" t="s">
        <v>16617</v>
      </c>
      <c r="R35" s="2" t="str">
        <f>IF((--IF(P35=0,Q35,P35))&gt;(--日期设置!$B$2),IF(P35=0,Q35,P35),Q35)</f>
        <v>2021-07-31</v>
      </c>
      <c r="S35" s="2" t="s">
        <v>18366</v>
      </c>
      <c r="T35" s="8">
        <f>[1]!b_anal_ptmyear($A35,日期设置!$B$2)</f>
        <v>0.35890410958904112</v>
      </c>
      <c r="U35" s="8">
        <f>[1]!b_anal_termifexercise($A35,日期设置!B$2)</f>
        <v>0</v>
      </c>
      <c r="V35" s="10">
        <f>[1]!b_dq_dirtyprice(A35,日期设置!$B$2)</f>
        <v>45.032600000000002</v>
      </c>
      <c r="W35" s="11">
        <f>IF(U35=0,ROUNDUP((Q35-日期设置!$B$2)/365,0),ROUNDUP((R35-日期设置!$B$2)/365,0))</f>
        <v>1</v>
      </c>
      <c r="X35" s="18">
        <f>_xlfn.IFNA(VLOOKUP(A35,过往入选债券!A:D,4,0),2)</f>
        <v>2</v>
      </c>
      <c r="Y35">
        <f>_xlfn.IFNA(VLOOKUP(C35,[2]Sheet1!$A:$A,1,0),3)</f>
        <v>3</v>
      </c>
    </row>
    <row r="36" spans="1:25" x14ac:dyDescent="0.2">
      <c r="A36" s="21" t="s">
        <v>7352</v>
      </c>
      <c r="B36" s="21" t="s">
        <v>7353</v>
      </c>
      <c r="C36" s="37" t="s">
        <v>580</v>
      </c>
      <c r="D36" s="26" t="str">
        <f>[1]!b_calc_yield(A36,日期设置!$B$2,F36,1,R36,1,O36,L36,S36,)</f>
        <v>Fetching...</v>
      </c>
      <c r="E36" s="26">
        <f t="shared" si="0"/>
        <v>189.18918918918922</v>
      </c>
      <c r="F36" s="18">
        <f>[1]!b_dq_cleanprice($A36,日期设置!B$2)</f>
        <v>33.490400000000001</v>
      </c>
      <c r="G36" s="18" t="str">
        <f t="shared" si="1"/>
        <v>2.49 + 0.50</v>
      </c>
      <c r="H36" s="27">
        <f>[1]!b_dq_pctchange($A36,日期设置!$B$2,1)/100</f>
        <v>0.17923943661971842</v>
      </c>
      <c r="I36" s="26">
        <f>[1]!b_pq_pctchange(A36,日期设置!$B$4,日期设置!$B$2,1)</f>
        <v>18.558901723667955</v>
      </c>
      <c r="J36" s="26">
        <f>[1]!b_pq_pctchange(A36,日期设置!$C$4,日期设置!$B$2,1)</f>
        <v>18.558901723667955</v>
      </c>
      <c r="K36" s="52">
        <f>[1]!b_dq_amount($A36,日期设置!B$2,2,10000)</f>
        <v>554.99983559999998</v>
      </c>
      <c r="L36" s="26">
        <f>[1]!b_info_latestpar(A36,日期设置!$B$2)</f>
        <v>100</v>
      </c>
      <c r="M36" s="6">
        <f>[1]!b_info_outstandingbalance($A36,日期设置!B$2)</f>
        <v>10</v>
      </c>
      <c r="N36" s="7" t="str">
        <f>[1]!b_info_latestissurercreditrating2(A36,日期设置!$B$2,"102","1")</f>
        <v>BB</v>
      </c>
      <c r="O36" s="8">
        <v>7</v>
      </c>
      <c r="P36" s="9" t="str">
        <f>[1]!b_info_repurchasedate(A36)</f>
        <v>2021-09-22</v>
      </c>
      <c r="Q36" s="8" t="s">
        <v>16380</v>
      </c>
      <c r="R36" s="2" t="str">
        <f>IF((--IF(P36=0,Q36,P36))&gt;(--日期设置!$B$2),IF(P36=0,Q36,P36),Q36)</f>
        <v>2021-09-22</v>
      </c>
      <c r="S36" s="2" t="s">
        <v>18156</v>
      </c>
      <c r="T36" s="8">
        <f>[1]!b_anal_ptmyear($A36,日期设置!$B$2)</f>
        <v>2.4986301369863013</v>
      </c>
      <c r="U36" s="8">
        <f>[1]!b_anal_termifexercise($A36,日期设置!B$2)</f>
        <v>0.50410958904109593</v>
      </c>
      <c r="V36" s="10">
        <f>[1]!b_dq_dirtyprice(A36,日期设置!$B$2)</f>
        <v>37</v>
      </c>
      <c r="W36" s="11">
        <f>IF(U36=0,ROUNDUP((Q36-日期设置!$B$2)/365,0),ROUNDUP((R36-日期设置!$B$2)/365,0))</f>
        <v>1</v>
      </c>
      <c r="X36" s="18" t="str">
        <f>_xlfn.IFNA(VLOOKUP(A36,过往入选债券!A:D,4,0),2)</f>
        <v>否</v>
      </c>
      <c r="Y36" t="str">
        <f>_xlfn.IFNA(VLOOKUP(C36,[2]Sheet1!$A:$A,1,0),3)</f>
        <v>河南能源化工集团有限公司</v>
      </c>
    </row>
    <row r="37" spans="1:25" hidden="1" x14ac:dyDescent="0.2">
      <c r="A37" s="21" t="s">
        <v>2253</v>
      </c>
      <c r="B37" s="21" t="s">
        <v>2254</v>
      </c>
      <c r="C37" s="37" t="s">
        <v>580</v>
      </c>
      <c r="D37" s="26" t="str">
        <f>[1]!b_calc_yield(A37,日期设置!$B$2,F37,1,R37,1,O37,L37,S37,)</f>
        <v>Fetching...</v>
      </c>
      <c r="E37" s="26">
        <f t="shared" si="0"/>
        <v>252.40917399280022</v>
      </c>
      <c r="F37" s="18">
        <f>[1]!b_dq_cleanprice($A37,日期设置!B$2)</f>
        <v>28.164999999999999</v>
      </c>
      <c r="G37" s="18" t="str">
        <f t="shared" si="1"/>
        <v>0.68 + 0</v>
      </c>
      <c r="H37" s="27">
        <f>[1]!b_dq_pctchange($A37,日期设置!$B$2,1)/100</f>
        <v>0</v>
      </c>
      <c r="I37" s="26">
        <f>[1]!b_pq_pctchange(A37,日期设置!$B$4,日期设置!$B$2,1)</f>
        <v>0</v>
      </c>
      <c r="J37" s="26">
        <f>[1]!b_pq_pctchange(A37,日期设置!$C$4,日期设置!$B$2,1)</f>
        <v>0</v>
      </c>
      <c r="K37" s="52">
        <f>[1]!b_dq_amount($A37,日期设置!B$2,2,10000)</f>
        <v>0</v>
      </c>
      <c r="L37" s="26">
        <f>[1]!b_info_latestpar(A37,日期设置!$B$2)</f>
        <v>100</v>
      </c>
      <c r="M37" s="6">
        <f>[1]!b_info_outstandingbalance($A37,日期设置!B$2)</f>
        <v>10</v>
      </c>
      <c r="N37" s="7">
        <f>[1]!b_info_latestissurercreditrating2(A37,日期设置!$B$2,"102","1")</f>
        <v>0</v>
      </c>
      <c r="O37" s="8">
        <v>7.39</v>
      </c>
      <c r="P37" s="9">
        <f>[1]!b_info_repurchasedate(A37)</f>
        <v>0</v>
      </c>
      <c r="Q37" s="8" t="s">
        <v>16849</v>
      </c>
      <c r="R37" s="2" t="str">
        <f>IF((--IF(P37=0,Q37,P37))&gt;(--日期设置!$B$2),IF(P37=0,Q37,P37),Q37)</f>
        <v>2021-11-28</v>
      </c>
      <c r="S37" s="2" t="s">
        <v>17901</v>
      </c>
      <c r="T37" s="8">
        <f>[1]!b_anal_ptmyear($A37,日期设置!$B$2)</f>
        <v>0.68767123287671228</v>
      </c>
      <c r="U37" s="8">
        <f>[1]!b_anal_termifexercise($A37,日期设置!B$2)</f>
        <v>0</v>
      </c>
      <c r="V37" s="10">
        <f>[1]!b_dq_dirtyprice(A37,日期设置!$B$2)</f>
        <v>30.473099999999999</v>
      </c>
      <c r="W37" s="11">
        <f>IF(U37=0,ROUNDUP((Q37-日期设置!$B$2)/365,0),ROUNDUP((R37-日期设置!$B$2)/365,0))</f>
        <v>1</v>
      </c>
      <c r="X37" s="18" t="str">
        <f>_xlfn.IFNA(VLOOKUP(A37,过往入选债券!A:D,4,0),2)</f>
        <v>否</v>
      </c>
      <c r="Y37" t="str">
        <f>_xlfn.IFNA(VLOOKUP(C37,[2]Sheet1!$A:$A,1,0),3)</f>
        <v>河南能源化工集团有限公司</v>
      </c>
    </row>
    <row r="38" spans="1:25" hidden="1" x14ac:dyDescent="0.2">
      <c r="A38" s="21" t="s">
        <v>7300</v>
      </c>
      <c r="B38" s="21" t="s">
        <v>7301</v>
      </c>
      <c r="C38" s="37" t="s">
        <v>580</v>
      </c>
      <c r="D38" s="26" t="str">
        <f>[1]!b_calc_yield(A38,日期设置!$B$2,F38,1,R38,1,O38,L38,S38,)</f>
        <v>Fetching...</v>
      </c>
      <c r="E38" s="26">
        <f t="shared" si="0"/>
        <v>157.22238218639023</v>
      </c>
      <c r="F38" s="18">
        <f>[1]!b_dq_cleanprice($A38,日期设置!B$2)</f>
        <v>37.79</v>
      </c>
      <c r="G38" s="18" t="str">
        <f t="shared" si="1"/>
        <v>0.46 + 0</v>
      </c>
      <c r="H38" s="27">
        <f>[1]!b_dq_pctchange($A38,日期设置!$B$2,1)/100</f>
        <v>0</v>
      </c>
      <c r="I38" s="26">
        <f>[1]!b_pq_pctchange(A38,日期设置!$B$4,日期设置!$B$2,1)</f>
        <v>0</v>
      </c>
      <c r="J38" s="26">
        <f>[1]!b_pq_pctchange(A38,日期设置!$C$4,日期设置!$B$2,1)</f>
        <v>0</v>
      </c>
      <c r="K38" s="52">
        <f>[1]!b_dq_amount($A38,日期设置!B$2,2,10000)</f>
        <v>0</v>
      </c>
      <c r="L38" s="26">
        <f>[1]!b_info_latestpar(A38,日期设置!$B$2)</f>
        <v>100</v>
      </c>
      <c r="M38" s="6">
        <f>[1]!b_info_outstandingbalance($A38,日期设置!B$2)</f>
        <v>10</v>
      </c>
      <c r="N38" s="7" t="str">
        <f>[1]!b_info_latestissurercreditrating2(A38,日期设置!$B$2,"102","1")</f>
        <v>BB</v>
      </c>
      <c r="O38" s="8">
        <v>7.2</v>
      </c>
      <c r="P38" s="9">
        <f>[1]!b_info_repurchasedate(A38)</f>
        <v>0</v>
      </c>
      <c r="Q38" s="8" t="s">
        <v>16762</v>
      </c>
      <c r="R38" s="2" t="str">
        <f>IF((--IF(P38=0,Q38,P38))&gt;(--日期设置!$B$2),IF(P38=0,Q38,P38),Q38)</f>
        <v>2021-09-06</v>
      </c>
      <c r="S38" s="2" t="s">
        <v>17914</v>
      </c>
      <c r="T38" s="8">
        <f>[1]!b_anal_ptmyear($A38,日期设置!$B$2)</f>
        <v>0.46027397260273972</v>
      </c>
      <c r="U38" s="8">
        <f>[1]!b_anal_termifexercise($A38,日期设置!B$2)</f>
        <v>0</v>
      </c>
      <c r="V38" s="10">
        <f>[1]!b_dq_dirtyprice(A38,日期设置!$B$2)</f>
        <v>41.676000000000002</v>
      </c>
      <c r="W38" s="11">
        <f>IF(U38=0,ROUNDUP((Q38-日期设置!$B$2)/365,0),ROUNDUP((R38-日期设置!$B$2)/365,0))</f>
        <v>1</v>
      </c>
      <c r="X38" s="18" t="str">
        <f>_xlfn.IFNA(VLOOKUP(A38,过往入选债券!A:D,4,0),2)</f>
        <v>否</v>
      </c>
      <c r="Y38" t="str">
        <f>_xlfn.IFNA(VLOOKUP(C38,[2]Sheet1!$A:$A,1,0),3)</f>
        <v>河南能源化工集团有限公司</v>
      </c>
    </row>
    <row r="39" spans="1:25" hidden="1" x14ac:dyDescent="0.2">
      <c r="A39" s="21" t="s">
        <v>7154</v>
      </c>
      <c r="B39" s="21" t="s">
        <v>7155</v>
      </c>
      <c r="C39" s="37" t="s">
        <v>732</v>
      </c>
      <c r="D39" s="26" t="str">
        <f>[1]!b_calc_yield(A39,日期设置!$B$2,F39,1,R39,1,O39,L39,S39,)</f>
        <v>Fetching...</v>
      </c>
      <c r="E39" s="26">
        <f t="shared" si="0"/>
        <v>133.99422182034709</v>
      </c>
      <c r="F39" s="18">
        <f>[1]!b_dq_cleanprice($A39,日期设置!B$2)</f>
        <v>41.8</v>
      </c>
      <c r="G39" s="18" t="str">
        <f t="shared" si="1"/>
        <v>0.41 + 0</v>
      </c>
      <c r="H39" s="27">
        <f>[1]!b_dq_pctchange($A39,日期设置!$B$2,1)/100</f>
        <v>0</v>
      </c>
      <c r="I39" s="26">
        <f>[1]!b_pq_pctchange(A39,日期设置!$B$4,日期设置!$B$2,1)</f>
        <v>0</v>
      </c>
      <c r="J39" s="26">
        <f>[1]!b_pq_pctchange(A39,日期设置!$C$4,日期设置!$B$2,1)</f>
        <v>0</v>
      </c>
      <c r="K39" s="52">
        <f>[1]!b_dq_amount($A39,日期设置!B$2,2,10000)</f>
        <v>0</v>
      </c>
      <c r="L39" s="26">
        <f>[1]!b_info_latestpar(A39,日期设置!$B$2)</f>
        <v>100</v>
      </c>
      <c r="M39" s="6">
        <f>[1]!b_info_outstandingbalance($A39,日期设置!B$2)</f>
        <v>12</v>
      </c>
      <c r="N39" s="7" t="str">
        <f>[1]!b_info_latestissurercreditrating2(A39,日期设置!$B$2,"102","1")</f>
        <v>C</v>
      </c>
      <c r="O39" s="8">
        <v>6.1</v>
      </c>
      <c r="P39" s="9">
        <f>[1]!b_info_repurchasedate(A39)</f>
        <v>0</v>
      </c>
      <c r="Q39" s="8" t="s">
        <v>16141</v>
      </c>
      <c r="R39" s="2" t="str">
        <f>IF((--IF(P39=0,Q39,P39))&gt;(--日期设置!$B$2),IF(P39=0,Q39,P39),Q39)</f>
        <v>2021-08-22</v>
      </c>
      <c r="S39" s="2" t="s">
        <v>17928</v>
      </c>
      <c r="T39" s="8">
        <f>[1]!b_anal_ptmyear($A39,日期设置!$B$2)</f>
        <v>0.41917808219178082</v>
      </c>
      <c r="U39" s="8">
        <f>[1]!b_anal_termifexercise($A39,日期设置!B$2)</f>
        <v>0</v>
      </c>
      <c r="V39" s="10">
        <f>[1]!b_dq_dirtyprice(A39,日期设置!$B$2)</f>
        <v>45.343000000000004</v>
      </c>
      <c r="W39" s="11">
        <f>IF(U39=0,ROUNDUP((Q39-日期设置!$B$2)/365,0),ROUNDUP((R39-日期设置!$B$2)/365,0))</f>
        <v>1</v>
      </c>
      <c r="X39" s="18">
        <f>_xlfn.IFNA(VLOOKUP(A39,过往入选债券!A:D,4,0),2)</f>
        <v>2</v>
      </c>
      <c r="Y39">
        <f>_xlfn.IFNA(VLOOKUP(C39,[2]Sheet1!$A:$A,1,0),3)</f>
        <v>3</v>
      </c>
    </row>
    <row r="40" spans="1:25" hidden="1" x14ac:dyDescent="0.2">
      <c r="A40" s="21" t="s">
        <v>14929</v>
      </c>
      <c r="B40" s="21" t="s">
        <v>14930</v>
      </c>
      <c r="C40" s="37" t="s">
        <v>14389</v>
      </c>
      <c r="D40" s="26" t="str">
        <f>[1]!b_calc_yield(A40,日期设置!$B$2,F40,1,R40,1,O40,L40,S40,)</f>
        <v>Fetching...</v>
      </c>
      <c r="E40" s="26">
        <f t="shared" si="0"/>
        <v>0</v>
      </c>
      <c r="F40" s="18">
        <f>[1]!b_dq_cleanprice($A40,日期设置!B$2)</f>
        <v>56.96</v>
      </c>
      <c r="G40" s="18" t="str">
        <f t="shared" si="1"/>
        <v>0.26 + 0</v>
      </c>
      <c r="H40" s="27">
        <f>[1]!b_dq_pctchange($A40,日期设置!$B$2,1)/100</f>
        <v>0</v>
      </c>
      <c r="I40" s="26">
        <f>[1]!b_pq_pctchange(A40,日期设置!$B$4,日期设置!$B$2,1)</f>
        <v>0</v>
      </c>
      <c r="J40" s="26">
        <f>[1]!b_pq_pctchange(A40,日期设置!$C$4,日期设置!$B$2,1)</f>
        <v>0</v>
      </c>
      <c r="K40" s="52">
        <f>[1]!b_dq_amount($A40,日期设置!B$2,2,10000)</f>
        <v>0</v>
      </c>
      <c r="L40" s="26">
        <f>[1]!b_info_latestpar(A40,日期设置!$B$2)</f>
        <v>56.96</v>
      </c>
      <c r="M40" s="6">
        <f>[1]!b_info_outstandingbalance($A40,日期设置!B$2)</f>
        <v>3.795203339</v>
      </c>
      <c r="N40" s="7" t="str">
        <f>[1]!b_info_latestissurercreditrating2(A40,日期设置!$B$2,"102","1")</f>
        <v>AA+</v>
      </c>
      <c r="O40" s="8">
        <v>0</v>
      </c>
      <c r="P40" s="9">
        <f>[1]!b_info_repurchasedate(A40)</f>
        <v>0</v>
      </c>
      <c r="Q40" s="8" t="s">
        <v>17213</v>
      </c>
      <c r="R40" s="2" t="str">
        <f>IF((--IF(P40=0,Q40,P40))&gt;(--日期设置!$B$2),IF(P40=0,Q40,P40),Q40)</f>
        <v>2021-06-26</v>
      </c>
      <c r="S40" s="2" t="s">
        <v>17804</v>
      </c>
      <c r="T40" s="8">
        <f>[1]!b_anal_ptmyear($A40,日期设置!$B$2)</f>
        <v>0.26301369863013696</v>
      </c>
      <c r="U40" s="8">
        <f>[1]!b_anal_termifexercise($A40,日期设置!B$2)</f>
        <v>0</v>
      </c>
      <c r="V40" s="10">
        <f>[1]!b_dq_dirtyprice(A40,日期设置!$B$2)</f>
        <v>56.96</v>
      </c>
      <c r="W40" s="11">
        <f>IF(U40=0,ROUNDUP((Q40-日期设置!$B$2)/365,0),ROUNDUP((R40-日期设置!$B$2)/365,0))</f>
        <v>1</v>
      </c>
      <c r="X40" s="18">
        <f>_xlfn.IFNA(VLOOKUP(A40,过往入选债券!A:D,4,0),2)</f>
        <v>2</v>
      </c>
      <c r="Y40">
        <f>_xlfn.IFNA(VLOOKUP(C40,[2]Sheet1!$A:$A,1,0),3)</f>
        <v>3</v>
      </c>
    </row>
    <row r="41" spans="1:25" hidden="1" x14ac:dyDescent="0.2">
      <c r="A41" s="21" t="s">
        <v>9182</v>
      </c>
      <c r="B41" s="21" t="s">
        <v>9183</v>
      </c>
      <c r="C41" s="37" t="s">
        <v>9184</v>
      </c>
      <c r="D41" s="26" t="str">
        <f>[1]!b_calc_yield(A41,日期设置!$B$2,F41,1,R41,1,O41,L41,S41,)</f>
        <v>Fetching...</v>
      </c>
      <c r="E41" s="26" t="e">
        <f t="shared" si="0"/>
        <v>#DIV/0!</v>
      </c>
      <c r="F41" s="18">
        <f>[1]!b_dq_cleanprice($A41,日期设置!B$2)</f>
        <v>0</v>
      </c>
      <c r="G41" s="18" t="str">
        <f t="shared" si="1"/>
        <v>1.46 + 0</v>
      </c>
      <c r="H41" s="27">
        <f>[1]!b_dq_pctchange($A41,日期设置!$B$2,1)/100</f>
        <v>0</v>
      </c>
      <c r="I41" s="26">
        <f>[1]!b_pq_pctchange(A41,日期设置!$B$4,日期设置!$B$2,1)</f>
        <v>0</v>
      </c>
      <c r="J41" s="26">
        <f>[1]!b_pq_pctchange(A41,日期设置!$C$4,日期设置!$B$2,1)</f>
        <v>4.743004068998171E-2</v>
      </c>
      <c r="K41" s="52">
        <f>[1]!b_dq_amount($A41,日期设置!B$2,2,10000)</f>
        <v>0</v>
      </c>
      <c r="L41" s="26">
        <f>[1]!b_info_latestpar(A41,日期设置!$B$2)</f>
        <v>100</v>
      </c>
      <c r="M41" s="6">
        <f>[1]!b_info_outstandingbalance($A41,日期设置!B$2)</f>
        <v>0</v>
      </c>
      <c r="N41" s="7" t="str">
        <f>[1]!b_info_latestissurercreditrating2(A41,日期设置!$B$2,"102","1")</f>
        <v>AA+</v>
      </c>
      <c r="O41" s="8">
        <v>3.7</v>
      </c>
      <c r="P41" s="9">
        <f>[1]!b_info_repurchasedate(A41)</f>
        <v>0</v>
      </c>
      <c r="Q41" s="8" t="s">
        <v>16071</v>
      </c>
      <c r="R41" s="2" t="str">
        <f>IF((--IF(P41=0,Q41,P41))&gt;(--日期设置!$B$2),IF(P41=0,Q41,P41),Q41)</f>
        <v>2022-09-06</v>
      </c>
      <c r="S41" s="2" t="s">
        <v>17857</v>
      </c>
      <c r="T41" s="8">
        <f>[1]!b_anal_ptmyear($A41,日期设置!$B$2)</f>
        <v>1.4602739726027396</v>
      </c>
      <c r="U41" s="8">
        <f>[1]!b_anal_termifexercise($A41,日期设置!B$2)</f>
        <v>0</v>
      </c>
      <c r="V41" s="10">
        <f>[1]!b_dq_dirtyprice(A41,日期设置!$B$2)</f>
        <v>0</v>
      </c>
      <c r="W41" s="11">
        <f>IF(U41=0,ROUNDUP((Q41-日期设置!$B$2)/365,0),ROUNDUP((R41-日期设置!$B$2)/365,0))</f>
        <v>2</v>
      </c>
      <c r="X41" s="18">
        <f>_xlfn.IFNA(VLOOKUP(A41,过往入选债券!A:D,4,0),2)</f>
        <v>2</v>
      </c>
      <c r="Y41" s="45">
        <f>_xlfn.IFNA(VLOOKUP(C41,[2]Sheet1!$A:$A,1,0),3)</f>
        <v>3</v>
      </c>
    </row>
    <row r="42" spans="1:25" hidden="1" x14ac:dyDescent="0.2">
      <c r="A42" s="21" t="s">
        <v>6779</v>
      </c>
      <c r="B42" s="21" t="s">
        <v>6780</v>
      </c>
      <c r="C42" s="37" t="s">
        <v>6519</v>
      </c>
      <c r="D42" s="26" t="str">
        <f>[1]!b_calc_yield(A42,日期设置!$B$2,F42,1,R42,1,O42,L42,S42,)</f>
        <v>Fetching...</v>
      </c>
      <c r="E42" s="26">
        <f t="shared" si="0"/>
        <v>23.972842054188192</v>
      </c>
      <c r="F42" s="18">
        <f>[1]!b_dq_cleanprice($A42,日期设置!B$2)</f>
        <v>80</v>
      </c>
      <c r="G42" s="18" t="str">
        <f t="shared" si="1"/>
        <v>0.09 + 0</v>
      </c>
      <c r="H42" s="27">
        <f>[1]!b_dq_pctchange($A42,日期设置!$B$2,1)/100</f>
        <v>0</v>
      </c>
      <c r="I42" s="26">
        <f>[1]!b_pq_pctchange(A42,日期设置!$B$4,日期设置!$B$2,1)</f>
        <v>0</v>
      </c>
      <c r="J42" s="26">
        <f>[1]!b_pq_pctchange(A42,日期设置!$C$4,日期设置!$B$2,1)</f>
        <v>-10.213243546576873</v>
      </c>
      <c r="K42" s="52">
        <f>[1]!b_dq_amount($A42,日期设置!B$2,2,10000)</f>
        <v>0</v>
      </c>
      <c r="L42" s="26">
        <f>[1]!b_info_latestpar(A42,日期设置!$B$2)</f>
        <v>100</v>
      </c>
      <c r="M42" s="6">
        <f>[1]!b_info_outstandingbalance($A42,日期设置!B$2)</f>
        <v>23</v>
      </c>
      <c r="N42" s="7" t="str">
        <f>[1]!b_info_latestissurercreditrating2(A42,日期设置!$B$2,"102","1")</f>
        <v>AAA</v>
      </c>
      <c r="O42" s="8">
        <v>6.8</v>
      </c>
      <c r="P42" s="9">
        <f>[1]!b_info_repurchasedate(A42)</f>
        <v>0</v>
      </c>
      <c r="Q42" s="8" t="s">
        <v>16224</v>
      </c>
      <c r="R42" s="2" t="str">
        <f>IF((--IF(P42=0,Q42,P42))&gt;(--日期设置!$B$2),IF(P42=0,Q42,P42),Q42)</f>
        <v>2021-04-26</v>
      </c>
      <c r="S42" s="2" t="s">
        <v>18010</v>
      </c>
      <c r="T42" s="8">
        <f>[1]!b_anal_ptmyear($A42,日期设置!$B$2)</f>
        <v>9.5890410958904104E-2</v>
      </c>
      <c r="U42" s="8">
        <f>[1]!b_anal_termifexercise($A42,日期设置!B$2)</f>
        <v>0</v>
      </c>
      <c r="V42" s="10">
        <f>[1]!b_dq_dirtyprice(A42,日期设置!$B$2)</f>
        <v>86.147900000000007</v>
      </c>
      <c r="W42" s="11">
        <f>IF(U42=0,ROUNDUP((Q42-日期设置!$B$2)/365,0),ROUNDUP((R42-日期设置!$B$2)/365,0))</f>
        <v>1</v>
      </c>
      <c r="X42" s="18" t="str">
        <f>_xlfn.IFNA(VLOOKUP(A42,过往入选债券!A:D,4,0),2)</f>
        <v>否</v>
      </c>
      <c r="Y42">
        <f>_xlfn.IFNA(VLOOKUP(C42,[2]Sheet1!$A:$A,1,0),3)</f>
        <v>3</v>
      </c>
    </row>
    <row r="43" spans="1:25" hidden="1" x14ac:dyDescent="0.2">
      <c r="A43" s="21" t="s">
        <v>6315</v>
      </c>
      <c r="B43" s="21" t="s">
        <v>6316</v>
      </c>
      <c r="C43" s="37" t="s">
        <v>774</v>
      </c>
      <c r="D43" s="26" t="str">
        <f>[1]!b_calc_yield(A43,日期设置!$B$2,F43,1,R43,1,O43,L43,S43,)</f>
        <v>Fetching...</v>
      </c>
      <c r="E43" s="26" t="e">
        <f t="shared" si="0"/>
        <v>#DIV/0!</v>
      </c>
      <c r="F43" s="18">
        <f>[1]!b_dq_cleanprice($A43,日期设置!B$2)</f>
        <v>0</v>
      </c>
      <c r="G43" s="18" t="str">
        <f t="shared" si="1"/>
        <v>1.95 + 0</v>
      </c>
      <c r="H43" s="27">
        <f>[1]!b_dq_pctchange($A43,日期设置!$B$2,1)/100</f>
        <v>0</v>
      </c>
      <c r="I43" s="26">
        <f>[1]!b_pq_pctchange(A43,日期设置!$B$4,日期设置!$B$2,1)</f>
        <v>0</v>
      </c>
      <c r="J43" s="26">
        <f>[1]!b_pq_pctchange(A43,日期设置!$C$4,日期设置!$B$2,1)</f>
        <v>0</v>
      </c>
      <c r="K43" s="52">
        <f>[1]!b_dq_amount($A43,日期设置!B$2,2,10000)</f>
        <v>0</v>
      </c>
      <c r="L43" s="26">
        <f>[1]!b_info_latestpar(A43,日期设置!$B$2)</f>
        <v>100</v>
      </c>
      <c r="M43" s="6">
        <f>[1]!b_info_outstandingbalance($A43,日期设置!B$2)</f>
        <v>0</v>
      </c>
      <c r="N43" s="7" t="str">
        <f>[1]!b_info_latestissurercreditrating2(A43,日期设置!$B$2,"102","1")</f>
        <v>AA</v>
      </c>
      <c r="O43" s="8">
        <v>7.1</v>
      </c>
      <c r="P43" s="9" t="str">
        <f>[1]!b_info_repurchasedate(A43)</f>
        <v>2021-03-08</v>
      </c>
      <c r="Q43" s="8" t="s">
        <v>16630</v>
      </c>
      <c r="R43" s="2" t="str">
        <f>IF((--IF(P43=0,Q43,P43))&gt;(--日期设置!$B$2),IF(P43=0,Q43,P43),Q43)</f>
        <v>2023-03-07</v>
      </c>
      <c r="S43" s="2" t="s">
        <v>18723</v>
      </c>
      <c r="T43" s="8">
        <f>[1]!b_anal_ptmyear($A43,日期设置!$B$2)</f>
        <v>1.9589041095890409</v>
      </c>
      <c r="U43" s="8">
        <f>[1]!b_anal_termifexercise($A43,日期设置!B$2)</f>
        <v>0</v>
      </c>
      <c r="V43" s="10">
        <f>[1]!b_dq_dirtyprice(A43,日期设置!$B$2)</f>
        <v>0</v>
      </c>
      <c r="W43" s="11">
        <f>IF(U43=0,ROUNDUP((Q43-日期设置!$B$2)/365,0),ROUNDUP((R43-日期设置!$B$2)/365,0))</f>
        <v>2</v>
      </c>
      <c r="X43" s="18">
        <f>_xlfn.IFNA(VLOOKUP(A43,过往入选债券!A:D,4,0),2)</f>
        <v>2</v>
      </c>
      <c r="Y43">
        <f>_xlfn.IFNA(VLOOKUP(C43,[2]Sheet1!$A:$A,1,0),3)</f>
        <v>3</v>
      </c>
    </row>
    <row r="44" spans="1:25" hidden="1" x14ac:dyDescent="0.2">
      <c r="A44" s="21" t="s">
        <v>6347</v>
      </c>
      <c r="B44" s="21" t="s">
        <v>6348</v>
      </c>
      <c r="C44" s="37" t="s">
        <v>6349</v>
      </c>
      <c r="D44" s="26" t="str">
        <f>[1]!b_calc_yield(A44,日期设置!$B$2,F44,1,R44,1,O44,L44,S44,)</f>
        <v>Fetching...</v>
      </c>
      <c r="E44" s="26" t="e">
        <f t="shared" si="0"/>
        <v>#DIV/0!</v>
      </c>
      <c r="F44" s="18">
        <f>[1]!b_dq_cleanprice($A44,日期设置!B$2)</f>
        <v>0</v>
      </c>
      <c r="G44" s="18" t="str">
        <f t="shared" si="1"/>
        <v>1.97 + 0</v>
      </c>
      <c r="H44" s="27">
        <f>[1]!b_dq_pctchange($A44,日期设置!$B$2,1)/100</f>
        <v>0</v>
      </c>
      <c r="I44" s="26">
        <f>[1]!b_pq_pctchange(A44,日期设置!$B$4,日期设置!$B$2,1)</f>
        <v>0</v>
      </c>
      <c r="J44" s="26">
        <f>[1]!b_pq_pctchange(A44,日期设置!$C$4,日期设置!$B$2,1)</f>
        <v>0</v>
      </c>
      <c r="K44" s="52">
        <f>[1]!b_dq_amount($A44,日期设置!B$2,2,10000)</f>
        <v>0</v>
      </c>
      <c r="L44" s="26">
        <f>[1]!b_info_latestpar(A44,日期设置!$B$2)</f>
        <v>100</v>
      </c>
      <c r="M44" s="6">
        <f>[1]!b_info_outstandingbalance($A44,日期设置!B$2)</f>
        <v>0</v>
      </c>
      <c r="N44" s="7" t="str">
        <f>[1]!b_info_latestissurercreditrating2(A44,日期设置!$B$2,"102","1")</f>
        <v>AA+</v>
      </c>
      <c r="O44" s="8">
        <v>5.88</v>
      </c>
      <c r="P44" s="9" t="str">
        <f>[1]!b_info_repurchasedate(A44)</f>
        <v>2021-03-12</v>
      </c>
      <c r="Q44" s="8" t="s">
        <v>16073</v>
      </c>
      <c r="R44" s="2" t="str">
        <f>IF((--IF(P44=0,Q44,P44))&gt;(--日期设置!$B$2),IF(P44=0,Q44,P44),Q44)</f>
        <v>2023-03-12</v>
      </c>
      <c r="S44" s="2" t="s">
        <v>18559</v>
      </c>
      <c r="T44" s="8">
        <f>[1]!b_anal_ptmyear($A44,日期设置!$B$2)</f>
        <v>1.9726027397260273</v>
      </c>
      <c r="U44" s="8">
        <f>[1]!b_anal_termifexercise($A44,日期设置!B$2)</f>
        <v>0</v>
      </c>
      <c r="V44" s="10">
        <f>[1]!b_dq_dirtyprice(A44,日期设置!$B$2)</f>
        <v>0</v>
      </c>
      <c r="W44" s="11">
        <f>IF(U44=0,ROUNDUP((Q44-日期设置!$B$2)/365,0),ROUNDUP((R44-日期设置!$B$2)/365,0))</f>
        <v>2</v>
      </c>
      <c r="X44" s="18">
        <f>_xlfn.IFNA(VLOOKUP(A44,过往入选债券!A:D,4,0),2)</f>
        <v>2</v>
      </c>
      <c r="Y44" s="45">
        <f>_xlfn.IFNA(VLOOKUP(C44,[2]Sheet1!$A:$A,1,0),3)</f>
        <v>3</v>
      </c>
    </row>
    <row r="45" spans="1:25" hidden="1" x14ac:dyDescent="0.2">
      <c r="A45" s="21" t="s">
        <v>5708</v>
      </c>
      <c r="B45" s="21" t="s">
        <v>5709</v>
      </c>
      <c r="C45" s="37" t="s">
        <v>5710</v>
      </c>
      <c r="D45" s="26" t="str">
        <f>[1]!b_calc_yield(A45,日期设置!$B$2,F45,1,R45,1,O45,L45,S45,)</f>
        <v>Fetching...</v>
      </c>
      <c r="E45" s="26">
        <f t="shared" si="0"/>
        <v>403.34652490288698</v>
      </c>
      <c r="F45" s="18">
        <f>[1]!b_dq_cleanprice($A45,日期设置!B$2)</f>
        <v>18.399999999999999</v>
      </c>
      <c r="G45" s="18" t="str">
        <f t="shared" si="1"/>
        <v>1.32 + 0</v>
      </c>
      <c r="H45" s="27">
        <f>[1]!b_dq_pctchange($A45,日期设置!$B$2,1)/100</f>
        <v>0</v>
      </c>
      <c r="I45" s="26">
        <f>[1]!b_pq_pctchange(A45,日期设置!$B$4,日期设置!$B$2,1)</f>
        <v>1.098901098901095</v>
      </c>
      <c r="J45" s="26">
        <f>[1]!b_pq_pctchange(A45,日期设置!$C$4,日期设置!$B$2,1)</f>
        <v>5.527580550808084</v>
      </c>
      <c r="K45" s="52">
        <f>[1]!b_dq_amount($A45,日期设置!B$2,2,10000)</f>
        <v>0</v>
      </c>
      <c r="L45" s="26">
        <f>[1]!b_info_latestpar(A45,日期设置!$B$2)</f>
        <v>100</v>
      </c>
      <c r="M45" s="6">
        <f>[1]!b_info_outstandingbalance($A45,日期设置!B$2)</f>
        <v>20</v>
      </c>
      <c r="N45" s="7" t="str">
        <f>[1]!b_info_latestissurercreditrating2(A45,日期设置!$B$2,"102","1")</f>
        <v>C</v>
      </c>
      <c r="O45" s="8">
        <v>5.2</v>
      </c>
      <c r="P45" s="9">
        <f>[1]!b_info_repurchasedate(A45)</f>
        <v>0</v>
      </c>
      <c r="Q45" s="8" t="s">
        <v>16812</v>
      </c>
      <c r="R45" s="2" t="str">
        <f>IF((--IF(P45=0,Q45,P45))&gt;(--日期设置!$B$2),IF(P45=0,Q45,P45),Q45)</f>
        <v>2022-07-17</v>
      </c>
      <c r="S45" s="2" t="s">
        <v>18479</v>
      </c>
      <c r="T45" s="8">
        <f>[1]!b_anal_ptmyear($A45,日期设置!$B$2)</f>
        <v>1.3205479452054796</v>
      </c>
      <c r="U45" s="8">
        <f>[1]!b_anal_termifexercise($A45,日期设置!B$2)</f>
        <v>0</v>
      </c>
      <c r="V45" s="10">
        <f>[1]!b_dq_dirtyprice(A45,日期设置!$B$2)</f>
        <v>21.933199999999999</v>
      </c>
      <c r="W45" s="11">
        <f>IF(U45=0,ROUNDUP((Q45-日期设置!$B$2)/365,0),ROUNDUP((R45-日期设置!$B$2)/365,0))</f>
        <v>2</v>
      </c>
      <c r="X45" s="18" t="str">
        <f>_xlfn.IFNA(VLOOKUP(A45,过往入选债券!A:D,4,0),2)</f>
        <v>否</v>
      </c>
      <c r="Y45">
        <f>_xlfn.IFNA(VLOOKUP(C45,[2]Sheet1!$A:$A,1,0),3)</f>
        <v>3</v>
      </c>
    </row>
    <row r="46" spans="1:25" hidden="1" x14ac:dyDescent="0.2">
      <c r="A46" s="21" t="s">
        <v>14931</v>
      </c>
      <c r="B46" s="21" t="s">
        <v>14932</v>
      </c>
      <c r="C46" s="37" t="s">
        <v>14389</v>
      </c>
      <c r="D46" s="26" t="str">
        <f>[1]!b_calc_yield(A46,日期设置!$B$2,F46,1,R46,1,O46,L46,S46,)</f>
        <v>Fetching...</v>
      </c>
      <c r="E46" s="26">
        <f t="shared" si="0"/>
        <v>0</v>
      </c>
      <c r="F46" s="18">
        <f>[1]!b_dq_cleanprice($A46,日期设置!B$2)</f>
        <v>61.19</v>
      </c>
      <c r="G46" s="18" t="str">
        <f t="shared" si="1"/>
        <v>0.26 + 0</v>
      </c>
      <c r="H46" s="27">
        <f>[1]!b_dq_pctchange($A46,日期设置!$B$2,1)/100</f>
        <v>0</v>
      </c>
      <c r="I46" s="26">
        <f>[1]!b_pq_pctchange(A46,日期设置!$B$4,日期设置!$B$2,1)</f>
        <v>0</v>
      </c>
      <c r="J46" s="26">
        <f>[1]!b_pq_pctchange(A46,日期设置!$C$4,日期设置!$B$2,1)</f>
        <v>0</v>
      </c>
      <c r="K46" s="52">
        <f>[1]!b_dq_amount($A46,日期设置!B$2,2,10000)</f>
        <v>0</v>
      </c>
      <c r="L46" s="26">
        <f>[1]!b_info_latestpar(A46,日期设置!$B$2)</f>
        <v>61.19</v>
      </c>
      <c r="M46" s="6">
        <f>[1]!b_info_outstandingbalance($A46,日期设置!B$2)</f>
        <v>3.2186551942000001</v>
      </c>
      <c r="N46" s="7" t="str">
        <f>[1]!b_info_latestissurercreditrating2(A46,日期设置!$B$2,"102","1")</f>
        <v>AA+</v>
      </c>
      <c r="O46" s="8">
        <v>0</v>
      </c>
      <c r="P46" s="9">
        <f>[1]!b_info_repurchasedate(A46)</f>
        <v>0</v>
      </c>
      <c r="Q46" s="8" t="s">
        <v>17213</v>
      </c>
      <c r="R46" s="2" t="str">
        <f>IF((--IF(P46=0,Q46,P46))&gt;(--日期设置!$B$2),IF(P46=0,Q46,P46),Q46)</f>
        <v>2021-06-26</v>
      </c>
      <c r="S46" s="2" t="s">
        <v>18140</v>
      </c>
      <c r="T46" s="8">
        <f>[1]!b_anal_ptmyear($A46,日期设置!$B$2)</f>
        <v>0.26301369863013696</v>
      </c>
      <c r="U46" s="8">
        <f>[1]!b_anal_termifexercise($A46,日期设置!B$2)</f>
        <v>0</v>
      </c>
      <c r="V46" s="10">
        <f>[1]!b_dq_dirtyprice(A46,日期设置!$B$2)</f>
        <v>61.19</v>
      </c>
      <c r="W46" s="11">
        <f>IF(U46=0,ROUNDUP((Q46-日期设置!$B$2)/365,0),ROUNDUP((R46-日期设置!$B$2)/365,0))</f>
        <v>1</v>
      </c>
      <c r="X46" s="18">
        <f>_xlfn.IFNA(VLOOKUP(A46,过往入选债券!A:D,4,0),2)</f>
        <v>2</v>
      </c>
      <c r="Y46">
        <f>_xlfn.IFNA(VLOOKUP(C46,[2]Sheet1!$A:$A,1,0),3)</f>
        <v>3</v>
      </c>
    </row>
    <row r="47" spans="1:25" hidden="1" x14ac:dyDescent="0.2">
      <c r="A47" s="21" t="s">
        <v>6297</v>
      </c>
      <c r="B47" s="21" t="s">
        <v>6298</v>
      </c>
      <c r="C47" s="37" t="s">
        <v>2488</v>
      </c>
      <c r="D47" s="26" t="str">
        <f>[1]!b_calc_yield(A47,日期设置!$B$2,F47,1,R47,1,O47,L47,S47,)</f>
        <v>Fetching...</v>
      </c>
      <c r="E47" s="26" t="e">
        <f t="shared" si="0"/>
        <v>#DIV/0!</v>
      </c>
      <c r="F47" s="18">
        <f>[1]!b_dq_cleanprice($A47,日期设置!B$2)</f>
        <v>0</v>
      </c>
      <c r="G47" s="18" t="str">
        <f t="shared" si="1"/>
        <v>1.98 + 0</v>
      </c>
      <c r="H47" s="27">
        <f>[1]!b_dq_pctchange($A47,日期设置!$B$2,1)/100</f>
        <v>0</v>
      </c>
      <c r="I47" s="26">
        <f>[1]!b_pq_pctchange(A47,日期设置!$B$4,日期设置!$B$2,1)</f>
        <v>0</v>
      </c>
      <c r="J47" s="26">
        <f>[1]!b_pq_pctchange(A47,日期设置!$C$4,日期设置!$B$2,1)</f>
        <v>0</v>
      </c>
      <c r="K47" s="52">
        <f>[1]!b_dq_amount($A47,日期设置!B$2,2,10000)</f>
        <v>0</v>
      </c>
      <c r="L47" s="26">
        <f>[1]!b_info_latestpar(A47,日期设置!$B$2)</f>
        <v>100</v>
      </c>
      <c r="M47" s="6">
        <f>[1]!b_info_outstandingbalance($A47,日期设置!B$2)</f>
        <v>0</v>
      </c>
      <c r="N47" s="7" t="str">
        <f>[1]!b_info_latestissurercreditrating2(A47,日期设置!$B$2,"102","1")</f>
        <v>AAA</v>
      </c>
      <c r="O47" s="8">
        <v>5.79</v>
      </c>
      <c r="P47" s="9" t="str">
        <f>[1]!b_info_repurchasedate(A47)</f>
        <v>2021-03-15</v>
      </c>
      <c r="Q47" s="8" t="s">
        <v>17234</v>
      </c>
      <c r="R47" s="2" t="str">
        <f>IF((--IF(P47=0,Q47,P47))&gt;(--日期设置!$B$2),IF(P47=0,Q47,P47),Q47)</f>
        <v>2023-03-15</v>
      </c>
      <c r="S47" s="2" t="s">
        <v>18550</v>
      </c>
      <c r="T47" s="8">
        <f>[1]!b_anal_ptmyear($A47,日期设置!$B$2)</f>
        <v>1.9808219178082191</v>
      </c>
      <c r="U47" s="8">
        <f>[1]!b_anal_termifexercise($A47,日期设置!B$2)</f>
        <v>0</v>
      </c>
      <c r="V47" s="10">
        <f>[1]!b_dq_dirtyprice(A47,日期设置!$B$2)</f>
        <v>0</v>
      </c>
      <c r="W47" s="11">
        <f>IF(U47=0,ROUNDUP((Q47-日期设置!$B$2)/365,0),ROUNDUP((R47-日期设置!$B$2)/365,0))</f>
        <v>2</v>
      </c>
      <c r="X47" s="18">
        <f>_xlfn.IFNA(VLOOKUP(A47,过往入选债券!A:D,4,0),2)</f>
        <v>2</v>
      </c>
      <c r="Y47">
        <f>_xlfn.IFNA(VLOOKUP(C47,[2]Sheet1!$A:$A,1,0),3)</f>
        <v>3</v>
      </c>
    </row>
    <row r="48" spans="1:25" hidden="1" x14ac:dyDescent="0.2">
      <c r="A48" s="21" t="s">
        <v>10303</v>
      </c>
      <c r="B48" s="21" t="s">
        <v>10304</v>
      </c>
      <c r="C48" s="37" t="s">
        <v>6159</v>
      </c>
      <c r="D48" s="26" t="str">
        <f>[1]!b_calc_yield(A48,日期设置!$B$2,F48,1,R48,1,O48,L48,S48,)</f>
        <v>Fetching...</v>
      </c>
      <c r="E48" s="26">
        <f t="shared" si="0"/>
        <v>629.62529200668871</v>
      </c>
      <c r="F48" s="18">
        <f>[1]!b_dq_cleanprice($A48,日期设置!B$2)</f>
        <v>10.482200000000001</v>
      </c>
      <c r="G48" s="18" t="str">
        <f t="shared" si="1"/>
        <v>4.00 + 2.00</v>
      </c>
      <c r="H48" s="27">
        <f>[1]!b_dq_pctchange($A48,日期设置!$B$2,1)/100</f>
        <v>0</v>
      </c>
      <c r="I48" s="26">
        <f>[1]!b_pq_pctchange(A48,日期设置!$B$4,日期设置!$B$2,1)</f>
        <v>0</v>
      </c>
      <c r="J48" s="26">
        <f>[1]!b_pq_pctchange(A48,日期设置!$C$4,日期设置!$B$2,1)</f>
        <v>0</v>
      </c>
      <c r="K48" s="52">
        <f>[1]!b_dq_amount($A48,日期设置!B$2,2,10000)</f>
        <v>0</v>
      </c>
      <c r="L48" s="26">
        <f>[1]!b_info_latestpar(A48,日期设置!$B$2)</f>
        <v>100</v>
      </c>
      <c r="M48" s="6">
        <f>[1]!b_info_outstandingbalance($A48,日期设置!B$2)</f>
        <v>10</v>
      </c>
      <c r="N48" s="7" t="str">
        <f>[1]!b_info_latestissurercreditrating2(A48,日期设置!$B$2,"102","1")</f>
        <v>C</v>
      </c>
      <c r="O48" s="8">
        <v>5.5</v>
      </c>
      <c r="P48" s="9" t="str">
        <f>[1]!b_info_repurchasedate(A48)</f>
        <v>2023-03-23</v>
      </c>
      <c r="Q48" s="8" t="s">
        <v>16449</v>
      </c>
      <c r="R48" s="2" t="str">
        <f>IF((--IF(P48=0,Q48,P48))&gt;(--日期设置!$B$2),IF(P48=0,Q48,P48),Q48)</f>
        <v>2023-03-23</v>
      </c>
      <c r="S48" s="2" t="s">
        <v>18214</v>
      </c>
      <c r="T48" s="8">
        <f>[1]!b_anal_ptmyear($A48,日期设置!$B$2)</f>
        <v>4.0027397260273974</v>
      </c>
      <c r="U48" s="8">
        <f>[1]!b_anal_termifexercise($A48,日期设置!B$2)</f>
        <v>2.0027397260273974</v>
      </c>
      <c r="V48" s="10">
        <f>[1]!b_dq_dirtyprice(A48,日期设置!$B$2)</f>
        <v>15.9671</v>
      </c>
      <c r="W48" s="11">
        <f>IF(U48=0,ROUNDUP((Q48-日期设置!$B$2)/365,0),ROUNDUP((R48-日期设置!$B$2)/365,0))</f>
        <v>3</v>
      </c>
      <c r="X48" s="18" t="str">
        <f>_xlfn.IFNA(VLOOKUP(A48,过往入选债券!A:D,4,0),2)</f>
        <v>否</v>
      </c>
      <c r="Y48">
        <f>_xlfn.IFNA(VLOOKUP(C48,[2]Sheet1!$A:$A,1,0),3)</f>
        <v>3</v>
      </c>
    </row>
    <row r="49" spans="1:25" hidden="1" x14ac:dyDescent="0.2">
      <c r="A49" s="21" t="s">
        <v>5373</v>
      </c>
      <c r="B49" s="21" t="s">
        <v>5374</v>
      </c>
      <c r="C49" s="37" t="s">
        <v>2</v>
      </c>
      <c r="D49" s="26" t="str">
        <f>[1]!b_calc_yield(A49,日期设置!$B$2,F49,1,R49,1,O49,L49,S49,)</f>
        <v>Fetching...</v>
      </c>
      <c r="E49" s="26">
        <f t="shared" si="0"/>
        <v>1240.9273259427512</v>
      </c>
      <c r="F49" s="18">
        <f>[1]!b_dq_cleanprice($A49,日期设置!B$2)</f>
        <v>6.7275</v>
      </c>
      <c r="G49" s="18" t="str">
        <f t="shared" si="1"/>
        <v>1.77 + 1.77</v>
      </c>
      <c r="H49" s="27">
        <f>[1]!b_dq_pctchange($A49,日期设置!$B$2,1)/100</f>
        <v>0</v>
      </c>
      <c r="I49" s="26">
        <f>[1]!b_pq_pctchange(A49,日期设置!$B$4,日期设置!$B$2,1)</f>
        <v>0</v>
      </c>
      <c r="J49" s="26">
        <f>[1]!b_pq_pctchange(A49,日期设置!$C$4,日期设置!$B$2,1)</f>
        <v>0</v>
      </c>
      <c r="K49" s="52">
        <f>[1]!b_dq_amount($A49,日期设置!B$2,2,10000)</f>
        <v>0</v>
      </c>
      <c r="L49" s="26">
        <f>[1]!b_info_latestpar(A49,日期设置!$B$2)</f>
        <v>100</v>
      </c>
      <c r="M49" s="6">
        <f>[1]!b_info_outstandingbalance($A49,日期设置!B$2)</f>
        <v>15</v>
      </c>
      <c r="N49" s="7" t="str">
        <f>[1]!b_info_latestissurercreditrating2(A49,日期设置!$B$2,"102","1")</f>
        <v>C</v>
      </c>
      <c r="O49" s="8">
        <v>9.33</v>
      </c>
      <c r="P49" s="9">
        <f>[1]!b_info_repurchasedate(A49)</f>
        <v>0</v>
      </c>
      <c r="Q49" s="8" t="s">
        <v>16830</v>
      </c>
      <c r="R49" s="2" t="str">
        <f>IF((--IF(P49=0,Q49,P49))&gt;(--日期设置!$B$2),IF(P49=0,Q49,P49),Q49)</f>
        <v>2022-12-29</v>
      </c>
      <c r="S49" s="2" t="s">
        <v>18529</v>
      </c>
      <c r="T49" s="8">
        <f>[1]!b_anal_ptmyear($A49,日期设置!$B$2)</f>
        <v>1.7726027397260276</v>
      </c>
      <c r="U49" s="8">
        <f>[1]!b_anal_termifexercise($A49,日期设置!B$2)</f>
        <v>1.7726027397260273</v>
      </c>
      <c r="V49" s="10">
        <f>[1]!b_dq_dirtyprice(A49,日期设置!$B$2)</f>
        <v>8.8491</v>
      </c>
      <c r="W49" s="11">
        <f>IF(U49=0,ROUNDUP((Q49-日期设置!$B$2)/365,0),ROUNDUP((R49-日期设置!$B$2)/365,0))</f>
        <v>2</v>
      </c>
      <c r="X49" s="18" t="str">
        <f>_xlfn.IFNA(VLOOKUP(A49,过往入选债券!A:D,4,0),2)</f>
        <v>否</v>
      </c>
      <c r="Y49">
        <f>_xlfn.IFNA(VLOOKUP(C49,[2]Sheet1!$A:$A,1,0),3)</f>
        <v>3</v>
      </c>
    </row>
    <row r="50" spans="1:25" x14ac:dyDescent="0.2">
      <c r="A50" s="21" t="s">
        <v>6157</v>
      </c>
      <c r="B50" s="21" t="s">
        <v>6158</v>
      </c>
      <c r="C50" s="37" t="s">
        <v>6159</v>
      </c>
      <c r="D50" s="26" t="str">
        <f>[1]!b_calc_yield(A50,日期设置!$B$2,F50,1,R50,1,O50,L50,S50,)</f>
        <v>Fetching...</v>
      </c>
      <c r="E50" s="26">
        <f t="shared" si="0"/>
        <v>270.76411960132884</v>
      </c>
      <c r="F50" s="18">
        <f>[1]!b_dq_cleanprice($A50,日期设置!B$2)</f>
        <v>25.2852</v>
      </c>
      <c r="G50" s="18" t="str">
        <f t="shared" si="1"/>
        <v>1.16 + 0</v>
      </c>
      <c r="H50" s="27">
        <f>[1]!b_dq_pctchange($A50,日期设置!$B$2,1)/100</f>
        <v>3.7173880597014919</v>
      </c>
      <c r="I50" s="26">
        <f>[1]!b_pq_pctchange(A50,日期设置!$B$4,日期设置!$B$2,1)</f>
        <v>371.73880597014926</v>
      </c>
      <c r="J50" s="26">
        <f>[1]!b_pq_pctchange(A50,日期设置!$C$4,日期设置!$B$2,1)</f>
        <v>164.69442874191321</v>
      </c>
      <c r="K50" s="52">
        <f>[1]!b_dq_amount($A50,日期设置!B$2,2,10000)</f>
        <v>2999.999452</v>
      </c>
      <c r="L50" s="26">
        <f>[1]!b_info_latestpar(A50,日期设置!$B$2)</f>
        <v>100</v>
      </c>
      <c r="M50" s="6">
        <f>[1]!b_info_outstandingbalance($A50,日期设置!B$2)</f>
        <v>18</v>
      </c>
      <c r="N50" s="7" t="str">
        <f>[1]!b_info_latestissurercreditrating2(A50,日期设置!$B$2,"102","1")</f>
        <v>C</v>
      </c>
      <c r="O50" s="8">
        <v>5.8</v>
      </c>
      <c r="P50" s="9" t="str">
        <f>[1]!b_info_repurchasedate(A50)</f>
        <v>2020-05-25</v>
      </c>
      <c r="Q50" s="8" t="s">
        <v>16994</v>
      </c>
      <c r="R50" s="2" t="str">
        <f>IF((--IF(P50=0,Q50,P50))&gt;(--日期设置!$B$2),IF(P50=0,Q50,P50),Q50)</f>
        <v>2022-05-23</v>
      </c>
      <c r="S50" s="2" t="s">
        <v>18650</v>
      </c>
      <c r="T50" s="8">
        <f>[1]!b_anal_ptmyear($A50,日期设置!$B$2)</f>
        <v>1.1698630136986301</v>
      </c>
      <c r="U50" s="8">
        <f>[1]!b_anal_termifexercise($A50,日期设置!B$2)</f>
        <v>0</v>
      </c>
      <c r="V50" s="10">
        <f>[1]!b_dq_dirtyprice(A50,日期设置!$B$2)</f>
        <v>30.1</v>
      </c>
      <c r="W50" s="11">
        <f>IF(U50=0,ROUNDUP((Q50-日期设置!$B$2)/365,0),ROUNDUP((R50-日期设置!$B$2)/365,0))</f>
        <v>2</v>
      </c>
      <c r="X50" s="18" t="str">
        <f>_xlfn.IFNA(VLOOKUP(A50,过往入选债券!A:D,4,0),2)</f>
        <v>否</v>
      </c>
      <c r="Y50" s="45">
        <f>_xlfn.IFNA(VLOOKUP(C50,[2]Sheet1!$A:$A,1,0),3)</f>
        <v>3</v>
      </c>
    </row>
    <row r="51" spans="1:25" hidden="1" x14ac:dyDescent="0.2">
      <c r="A51" s="21" t="s">
        <v>6399</v>
      </c>
      <c r="B51" s="21" t="s">
        <v>6400</v>
      </c>
      <c r="C51" s="37" t="s">
        <v>4026</v>
      </c>
      <c r="D51" s="26" t="str">
        <f>[1]!b_calc_yield(A51,日期设置!$B$2,F51,1,R51,1,O51,L51,S51,)</f>
        <v>Fetching...</v>
      </c>
      <c r="E51" s="26" t="e">
        <f t="shared" si="0"/>
        <v>#DIV/0!</v>
      </c>
      <c r="F51" s="18">
        <f>[1]!b_dq_cleanprice($A51,日期设置!B$2)</f>
        <v>0</v>
      </c>
      <c r="G51" s="18" t="str">
        <f t="shared" si="1"/>
        <v>1.98 + 0</v>
      </c>
      <c r="H51" s="27">
        <f>[1]!b_dq_pctchange($A51,日期设置!$B$2,1)/100</f>
        <v>0</v>
      </c>
      <c r="I51" s="26">
        <f>[1]!b_pq_pctchange(A51,日期设置!$B$4,日期设置!$B$2,1)</f>
        <v>0</v>
      </c>
      <c r="J51" s="26">
        <f>[1]!b_pq_pctchange(A51,日期设置!$C$4,日期设置!$B$2,1)</f>
        <v>0</v>
      </c>
      <c r="K51" s="52">
        <f>[1]!b_dq_amount($A51,日期设置!B$2,2,10000)</f>
        <v>0</v>
      </c>
      <c r="L51" s="26">
        <f>[1]!b_info_latestpar(A51,日期设置!$B$2)</f>
        <v>100</v>
      </c>
      <c r="M51" s="6">
        <f>[1]!b_info_outstandingbalance($A51,日期设置!B$2)</f>
        <v>0</v>
      </c>
      <c r="N51" s="7" t="str">
        <f>[1]!b_info_latestissurercreditrating2(A51,日期设置!$B$2,"102","1")</f>
        <v>AA</v>
      </c>
      <c r="O51" s="8">
        <v>6.98</v>
      </c>
      <c r="P51" s="9" t="str">
        <f>[1]!b_info_repurchasedate(A51)</f>
        <v>2021-03-15</v>
      </c>
      <c r="Q51" s="8" t="s">
        <v>17234</v>
      </c>
      <c r="R51" s="2" t="str">
        <f>IF((--IF(P51=0,Q51,P51))&gt;(--日期设置!$B$2),IF(P51=0,Q51,P51),Q51)</f>
        <v>2023-03-15</v>
      </c>
      <c r="S51" s="2" t="s">
        <v>18550</v>
      </c>
      <c r="T51" s="8">
        <f>[1]!b_anal_ptmyear($A51,日期设置!$B$2)</f>
        <v>1.9808219178082191</v>
      </c>
      <c r="U51" s="8">
        <f>[1]!b_anal_termifexercise($A51,日期设置!B$2)</f>
        <v>0</v>
      </c>
      <c r="V51" s="10">
        <f>[1]!b_dq_dirtyprice(A51,日期设置!$B$2)</f>
        <v>0</v>
      </c>
      <c r="W51" s="11">
        <f>IF(U51=0,ROUNDUP((Q51-日期设置!$B$2)/365,0),ROUNDUP((R51-日期设置!$B$2)/365,0))</f>
        <v>2</v>
      </c>
      <c r="X51" s="18">
        <f>_xlfn.IFNA(VLOOKUP(A51,过往入选债券!A:D,4,0),2)</f>
        <v>2</v>
      </c>
      <c r="Y51">
        <f>_xlfn.IFNA(VLOOKUP(C51,[2]Sheet1!$A:$A,1,0),3)</f>
        <v>3</v>
      </c>
    </row>
    <row r="52" spans="1:25" hidden="1" x14ac:dyDescent="0.2">
      <c r="A52" s="21" t="s">
        <v>5000</v>
      </c>
      <c r="B52" s="21" t="s">
        <v>5001</v>
      </c>
      <c r="C52" s="37" t="s">
        <v>5002</v>
      </c>
      <c r="D52" s="26" t="str">
        <f>[1]!b_calc_yield(A52,日期设置!$B$2,F52,1,R52,1,O52,L52,S52,)</f>
        <v>Fetching...</v>
      </c>
      <c r="E52" s="26">
        <f t="shared" si="0"/>
        <v>36.43867320325964</v>
      </c>
      <c r="F52" s="18">
        <f>[1]!b_dq_cleanprice($A52,日期设置!B$2)</f>
        <v>72.3</v>
      </c>
      <c r="G52" s="18" t="str">
        <f t="shared" si="1"/>
        <v>0.15 + 0.15</v>
      </c>
      <c r="H52" s="27">
        <f>[1]!b_dq_pctchange($A52,日期设置!$B$2,1)/100</f>
        <v>0</v>
      </c>
      <c r="I52" s="26">
        <f>[1]!b_pq_pctchange(A52,日期设置!$B$4,日期设置!$B$2,1)</f>
        <v>0</v>
      </c>
      <c r="J52" s="26">
        <f>[1]!b_pq_pctchange(A52,日期设置!$C$4,日期设置!$B$2,1)</f>
        <v>-28.503902124511988</v>
      </c>
      <c r="K52" s="52">
        <f>[1]!b_dq_amount($A52,日期设置!B$2,2,10000)</f>
        <v>0</v>
      </c>
      <c r="L52" s="26">
        <f>[1]!b_info_latestpar(A52,日期设置!$B$2)</f>
        <v>100</v>
      </c>
      <c r="M52" s="6">
        <f>[1]!b_info_outstandingbalance($A52,日期设置!B$2)</f>
        <v>6</v>
      </c>
      <c r="N52" s="7" t="str">
        <f>[1]!b_info_latestissurercreditrating2(A52,日期设置!$B$2,"102","1")</f>
        <v>A</v>
      </c>
      <c r="O52" s="8">
        <v>9.18</v>
      </c>
      <c r="P52" s="9">
        <f>[1]!b_info_repurchasedate(A52)</f>
        <v>0</v>
      </c>
      <c r="Q52" s="8" t="s">
        <v>16962</v>
      </c>
      <c r="R52" s="2" t="str">
        <f>IF((--IF(P52=0,Q52,P52))&gt;(--日期设置!$B$2),IF(P52=0,Q52,P52),Q52)</f>
        <v>2021-05-19</v>
      </c>
      <c r="S52" s="2" t="s">
        <v>18622</v>
      </c>
      <c r="T52" s="8">
        <f>[1]!b_anal_ptmyear($A52,日期设置!$B$2)</f>
        <v>0.15890410958904111</v>
      </c>
      <c r="U52" s="8">
        <f>[1]!b_anal_termifexercise($A52,日期设置!B$2)</f>
        <v>0.15890410958904111</v>
      </c>
      <c r="V52" s="10">
        <f>[1]!b_dq_dirtyprice(A52,日期设置!$B$2)</f>
        <v>80.021299999999997</v>
      </c>
      <c r="W52" s="11">
        <f>IF(U52=0,ROUNDUP((Q52-日期设置!$B$2)/365,0),ROUNDUP((R52-日期设置!$B$2)/365,0))</f>
        <v>1</v>
      </c>
      <c r="X52" s="18" t="str">
        <f>_xlfn.IFNA(VLOOKUP(A52,过往入选债券!A:D,4,0),2)</f>
        <v>否</v>
      </c>
      <c r="Y52">
        <f>_xlfn.IFNA(VLOOKUP(C52,[2]Sheet1!$A:$A,1,0),3)</f>
        <v>3</v>
      </c>
    </row>
    <row r="53" spans="1:25" hidden="1" x14ac:dyDescent="0.2">
      <c r="A53" s="21" t="s">
        <v>5714</v>
      </c>
      <c r="B53" s="21" t="s">
        <v>5715</v>
      </c>
      <c r="C53" s="37" t="s">
        <v>5710</v>
      </c>
      <c r="D53" s="26" t="str">
        <f>[1]!b_calc_yield(A53,日期设置!$B$2,F53,1,R53,1,O53,L53,S53,)</f>
        <v>Fetching...</v>
      </c>
      <c r="E53" s="26">
        <f t="shared" si="0"/>
        <v>373.17883061755441</v>
      </c>
      <c r="F53" s="18">
        <f>[1]!b_dq_cleanprice($A53,日期设置!B$2)</f>
        <v>20.210100000000001</v>
      </c>
      <c r="G53" s="18" t="str">
        <f t="shared" si="1"/>
        <v>1.40 + 0</v>
      </c>
      <c r="H53" s="27">
        <f>[1]!b_dq_pctchange($A53,日期设置!$B$2,1)/100</f>
        <v>0</v>
      </c>
      <c r="I53" s="26">
        <f>[1]!b_pq_pctchange(A53,日期设置!$B$4,日期设置!$B$2,1)</f>
        <v>0</v>
      </c>
      <c r="J53" s="26">
        <f>[1]!b_pq_pctchange(A53,日期设置!$C$4,日期设置!$B$2,1)</f>
        <v>0</v>
      </c>
      <c r="K53" s="52">
        <f>[1]!b_dq_amount($A53,日期设置!B$2,2,10000)</f>
        <v>0</v>
      </c>
      <c r="L53" s="26">
        <f>[1]!b_info_latestpar(A53,日期设置!$B$2)</f>
        <v>100</v>
      </c>
      <c r="M53" s="6">
        <f>[1]!b_info_outstandingbalance($A53,日期设置!B$2)</f>
        <v>20</v>
      </c>
      <c r="N53" s="7" t="str">
        <f>[1]!b_info_latestissurercreditrating2(A53,日期设置!$B$2,"102","1")</f>
        <v>C</v>
      </c>
      <c r="O53" s="8">
        <v>5.29</v>
      </c>
      <c r="P53" s="9">
        <f>[1]!b_info_repurchasedate(A53)</f>
        <v>0</v>
      </c>
      <c r="Q53" s="8" t="s">
        <v>16537</v>
      </c>
      <c r="R53" s="2" t="str">
        <f>IF((--IF(P53=0,Q53,P53))&gt;(--日期设置!$B$2),IF(P53=0,Q53,P53),Q53)</f>
        <v>2022-08-16</v>
      </c>
      <c r="S53" s="2" t="s">
        <v>18286</v>
      </c>
      <c r="T53" s="8">
        <f>[1]!b_anal_ptmyear($A53,日期设置!$B$2)</f>
        <v>1.4027397260273973</v>
      </c>
      <c r="U53" s="8">
        <f>[1]!b_anal_termifexercise($A53,日期设置!B$2)</f>
        <v>0</v>
      </c>
      <c r="V53" s="10">
        <f>[1]!b_dq_dirtyprice(A53,日期设置!$B$2)</f>
        <v>23.369599999999998</v>
      </c>
      <c r="W53" s="11">
        <f>IF(U53=0,ROUNDUP((Q53-日期设置!$B$2)/365,0),ROUNDUP((R53-日期设置!$B$2)/365,0))</f>
        <v>2</v>
      </c>
      <c r="X53" s="18" t="str">
        <f>_xlfn.IFNA(VLOOKUP(A53,过往入选债券!A:D,4,0),2)</f>
        <v>否</v>
      </c>
      <c r="Y53">
        <f>_xlfn.IFNA(VLOOKUP(C53,[2]Sheet1!$A:$A,1,0),3)</f>
        <v>3</v>
      </c>
    </row>
    <row r="54" spans="1:25" hidden="1" x14ac:dyDescent="0.2">
      <c r="A54" s="21" t="s">
        <v>10565</v>
      </c>
      <c r="B54" s="21" t="s">
        <v>10566</v>
      </c>
      <c r="C54" s="37" t="s">
        <v>54</v>
      </c>
      <c r="D54" s="26" t="str">
        <f>[1]!b_calc_yield(A54,日期设置!$B$2,F54,1,R54,1,O54,L54,S54,)</f>
        <v>Fetching...</v>
      </c>
      <c r="E54" s="26">
        <f t="shared" si="0"/>
        <v>200.488259552492</v>
      </c>
      <c r="F54" s="18">
        <f>[1]!b_dq_cleanprice($A54,日期设置!B$2)</f>
        <v>31.8</v>
      </c>
      <c r="G54" s="18" t="str">
        <f t="shared" si="1"/>
        <v>2.06 + 1.06</v>
      </c>
      <c r="H54" s="27">
        <f>[1]!b_dq_pctchange($A54,日期设置!$B$2,1)/100</f>
        <v>0</v>
      </c>
      <c r="I54" s="26">
        <f>[1]!b_pq_pctchange(A54,日期设置!$B$4,日期设置!$B$2,1)</f>
        <v>0</v>
      </c>
      <c r="J54" s="26">
        <f>[1]!b_pq_pctchange(A54,日期设置!$C$4,日期设置!$B$2,1)</f>
        <v>-21.86732186732187</v>
      </c>
      <c r="K54" s="52">
        <f>[1]!b_dq_amount($A54,日期设置!B$2,2,10000)</f>
        <v>0</v>
      </c>
      <c r="L54" s="26">
        <f>[1]!b_info_latestpar(A54,日期设置!$B$2)</f>
        <v>100</v>
      </c>
      <c r="M54" s="6">
        <f>[1]!b_info_outstandingbalance($A54,日期设置!B$2)</f>
        <v>10</v>
      </c>
      <c r="N54" s="7" t="str">
        <f>[1]!b_info_latestissurercreditrating2(A54,日期设置!$B$2,"102","1")</f>
        <v>B</v>
      </c>
      <c r="O54" s="8">
        <v>5.45</v>
      </c>
      <c r="P54" s="9" t="str">
        <f>[1]!b_info_repurchasedate(A54)</f>
        <v>2022-04-14</v>
      </c>
      <c r="Q54" s="8" t="s">
        <v>16254</v>
      </c>
      <c r="R54" s="2" t="str">
        <f>IF((--IF(P54=0,Q54,P54))&gt;(--日期设置!$B$2),IF(P54=0,Q54,P54),Q54)</f>
        <v>2022-04-14</v>
      </c>
      <c r="S54" s="2" t="s">
        <v>18654</v>
      </c>
      <c r="T54" s="8">
        <f>[1]!b_anal_ptmyear($A54,日期设置!$B$2)</f>
        <v>2.0630136986301371</v>
      </c>
      <c r="U54" s="8">
        <f>[1]!b_anal_termifexercise($A54,日期设置!B$2)</f>
        <v>1.0630136986301371</v>
      </c>
      <c r="V54" s="10">
        <f>[1]!b_dq_dirtyprice(A54,日期设置!$B$2)</f>
        <v>36.906599999999997</v>
      </c>
      <c r="W54" s="11">
        <f>IF(U54=0,ROUNDUP((Q54-日期设置!$B$2)/365,0),ROUNDUP((R54-日期设置!$B$2)/365,0))</f>
        <v>2</v>
      </c>
      <c r="X54" s="18" t="str">
        <f>_xlfn.IFNA(VLOOKUP(A54,过往入选债券!A:D,4,0),2)</f>
        <v>否</v>
      </c>
      <c r="Y54" t="str">
        <f>_xlfn.IFNA(VLOOKUP(C54,[2]Sheet1!$A:$A,1,0),3)</f>
        <v>永城煤电控股集团有限公司</v>
      </c>
    </row>
    <row r="55" spans="1:25" hidden="1" x14ac:dyDescent="0.2">
      <c r="A55" s="21" t="s">
        <v>11743</v>
      </c>
      <c r="B55" s="21" t="s">
        <v>11744</v>
      </c>
      <c r="C55" s="37" t="s">
        <v>11745</v>
      </c>
      <c r="D55" s="26" t="str">
        <f>[1]!b_calc_yield(A55,日期设置!$B$2,F55,1,R55,1,O55,L55,S55,)</f>
        <v>Fetching...</v>
      </c>
      <c r="E55" s="26">
        <f t="shared" si="0"/>
        <v>21.373680342183874</v>
      </c>
      <c r="F55" s="18">
        <f>[1]!b_dq_cleanprice($A55,日期设置!B$2)</f>
        <v>81.814300000000003</v>
      </c>
      <c r="G55" s="18" t="str">
        <f t="shared" si="1"/>
        <v>0.10 + 0</v>
      </c>
      <c r="H55" s="27">
        <f>[1]!b_dq_pctchange($A55,日期设置!$B$2,1)/100</f>
        <v>0</v>
      </c>
      <c r="I55" s="26">
        <f>[1]!b_pq_pctchange(A55,日期设置!$B$4,日期设置!$B$2,1)</f>
        <v>0</v>
      </c>
      <c r="J55" s="26">
        <f>[1]!b_pq_pctchange(A55,日期设置!$C$4,日期设置!$B$2,1)</f>
        <v>0</v>
      </c>
      <c r="K55" s="52">
        <f>[1]!b_dq_amount($A55,日期设置!B$2,2,10000)</f>
        <v>0</v>
      </c>
      <c r="L55" s="26">
        <f>[1]!b_info_latestpar(A55,日期设置!$B$2)</f>
        <v>100</v>
      </c>
      <c r="M55" s="6">
        <f>[1]!b_info_outstandingbalance($A55,日期设置!B$2)</f>
        <v>8</v>
      </c>
      <c r="N55" s="7" t="str">
        <f>[1]!b_info_latestissurercreditrating2(A55,日期设置!$B$2,"102","1")</f>
        <v>C</v>
      </c>
      <c r="O55" s="8">
        <v>8</v>
      </c>
      <c r="P55" s="9" t="str">
        <f>[1]!b_info_repurchasedate(A55)</f>
        <v>2019-04-29</v>
      </c>
      <c r="Q55" s="8" t="s">
        <v>16178</v>
      </c>
      <c r="R55" s="2" t="str">
        <f>IF((--IF(P55=0,Q55,P55))&gt;(--日期设置!$B$2),IF(P55=0,Q55,P55),Q55)</f>
        <v>2021-04-29</v>
      </c>
      <c r="S55" s="2" t="s">
        <v>18078</v>
      </c>
      <c r="T55" s="8">
        <f>[1]!b_anal_ptmyear($A55,日期设置!$B$2)</f>
        <v>0.10410958904109589</v>
      </c>
      <c r="U55" s="8">
        <f>[1]!b_anal_termifexercise($A55,日期设置!B$2)</f>
        <v>0</v>
      </c>
      <c r="V55" s="10">
        <f>[1]!b_dq_dirtyprice(A55,日期设置!$B$2)</f>
        <v>88.981399999999994</v>
      </c>
      <c r="W55" s="11">
        <f>IF(U55=0,ROUNDUP((Q55-日期设置!$B$2)/365,0),ROUNDUP((R55-日期设置!$B$2)/365,0))</f>
        <v>1</v>
      </c>
      <c r="X55" s="18">
        <f>_xlfn.IFNA(VLOOKUP(A55,过往入选债券!A:D,4,0),2)</f>
        <v>2</v>
      </c>
      <c r="Y55">
        <f>_xlfn.IFNA(VLOOKUP(C55,[2]Sheet1!$A:$A,1,0),3)</f>
        <v>3</v>
      </c>
    </row>
    <row r="56" spans="1:25" hidden="1" x14ac:dyDescent="0.2">
      <c r="A56" s="21" t="s">
        <v>5722</v>
      </c>
      <c r="B56" s="21" t="s">
        <v>5723</v>
      </c>
      <c r="C56" s="37" t="s">
        <v>5710</v>
      </c>
      <c r="D56" s="26" t="str">
        <f>[1]!b_calc_yield(A56,日期设置!$B$2,F56,1,R56,1,O56,L56,S56,)</f>
        <v>Fetching...</v>
      </c>
      <c r="E56" s="26">
        <f t="shared" si="0"/>
        <v>359.87589071418802</v>
      </c>
      <c r="F56" s="18">
        <f>[1]!b_dq_cleanprice($A56,日期设置!B$2)</f>
        <v>21.3065</v>
      </c>
      <c r="G56" s="18" t="str">
        <f t="shared" si="1"/>
        <v>1.48 + 0</v>
      </c>
      <c r="H56" s="27">
        <f>[1]!b_dq_pctchange($A56,日期设置!$B$2,1)/100</f>
        <v>0</v>
      </c>
      <c r="I56" s="26">
        <f>[1]!b_pq_pctchange(A56,日期设置!$B$4,日期设置!$B$2,1)</f>
        <v>0</v>
      </c>
      <c r="J56" s="26">
        <f>[1]!b_pq_pctchange(A56,日期设置!$C$4,日期设置!$B$2,1)</f>
        <v>0</v>
      </c>
      <c r="K56" s="52">
        <f>[1]!b_dq_amount($A56,日期设置!B$2,2,10000)</f>
        <v>0</v>
      </c>
      <c r="L56" s="26">
        <f>[1]!b_info_latestpar(A56,日期设置!$B$2)</f>
        <v>100</v>
      </c>
      <c r="M56" s="6">
        <f>[1]!b_info_outstandingbalance($A56,日期设置!B$2)</f>
        <v>20</v>
      </c>
      <c r="N56" s="7" t="str">
        <f>[1]!b_info_latestissurercreditrating2(A56,日期设置!$B$2,"102","1")</f>
        <v>C</v>
      </c>
      <c r="O56" s="8">
        <v>5.47</v>
      </c>
      <c r="P56" s="9">
        <f>[1]!b_info_repurchasedate(A56)</f>
        <v>0</v>
      </c>
      <c r="Q56" s="8" t="s">
        <v>16667</v>
      </c>
      <c r="R56" s="2" t="str">
        <f>IF((--IF(P56=0,Q56,P56))&gt;(--日期设置!$B$2),IF(P56=0,Q56,P56),Q56)</f>
        <v>2022-09-15</v>
      </c>
      <c r="S56" s="2" t="s">
        <v>17836</v>
      </c>
      <c r="T56" s="8">
        <f>[1]!b_anal_ptmyear($A56,日期设置!$B$2)</f>
        <v>1.484931506849315</v>
      </c>
      <c r="U56" s="8">
        <f>[1]!b_anal_termifexercise($A56,日期设置!B$2)</f>
        <v>0</v>
      </c>
      <c r="V56" s="10">
        <f>[1]!b_dq_dirtyprice(A56,日期设置!$B$2)</f>
        <v>24.123899999999999</v>
      </c>
      <c r="W56" s="11">
        <f>IF(U56=0,ROUNDUP((Q56-日期设置!$B$2)/365,0),ROUNDUP((R56-日期设置!$B$2)/365,0))</f>
        <v>2</v>
      </c>
      <c r="X56" s="18" t="str">
        <f>_xlfn.IFNA(VLOOKUP(A56,过往入选债券!A:D,4,0),2)</f>
        <v>否</v>
      </c>
      <c r="Y56">
        <f>_xlfn.IFNA(VLOOKUP(C56,[2]Sheet1!$A:$A,1,0),3)</f>
        <v>3</v>
      </c>
    </row>
    <row r="57" spans="1:25" hidden="1" x14ac:dyDescent="0.2">
      <c r="A57" s="21" t="s">
        <v>5034</v>
      </c>
      <c r="B57" s="21" t="s">
        <v>5035</v>
      </c>
      <c r="C57" s="37" t="s">
        <v>50</v>
      </c>
      <c r="D57" s="26" t="str">
        <f>[1]!b_calc_yield(A57,日期设置!$B$2,F57,1,R57,1,O57,L57,S57,)</f>
        <v>Fetching...</v>
      </c>
      <c r="E57" s="26">
        <f t="shared" si="0"/>
        <v>109.85415541322632</v>
      </c>
      <c r="F57" s="18">
        <f>[1]!b_dq_cleanprice($A57,日期设置!B$2)</f>
        <v>48.179699999999997</v>
      </c>
      <c r="G57" s="18" t="str">
        <f t="shared" si="1"/>
        <v>0.58 + 0.58</v>
      </c>
      <c r="H57" s="27">
        <f>[1]!b_dq_pctchange($A57,日期设置!$B$2,1)/100</f>
        <v>0</v>
      </c>
      <c r="I57" s="26">
        <f>[1]!b_pq_pctchange(A57,日期设置!$B$4,日期设置!$B$2,1)</f>
        <v>0</v>
      </c>
      <c r="J57" s="26">
        <f>[1]!b_pq_pctchange(A57,日期设置!$C$4,日期设置!$B$2,1)</f>
        <v>0</v>
      </c>
      <c r="K57" s="52">
        <f>[1]!b_dq_amount($A57,日期设置!B$2,2,10000)</f>
        <v>0</v>
      </c>
      <c r="L57" s="26">
        <f>[1]!b_info_latestpar(A57,日期设置!$B$2)</f>
        <v>100</v>
      </c>
      <c r="M57" s="6">
        <f>[1]!b_info_outstandingbalance($A57,日期设置!B$2)</f>
        <v>25</v>
      </c>
      <c r="N57" s="7" t="str">
        <f>[1]!b_info_latestissurercreditrating2(A57,日期设置!$B$2,"102","1")</f>
        <v>C</v>
      </c>
      <c r="O57" s="8">
        <v>8.7799999999999994</v>
      </c>
      <c r="P57" s="9">
        <f>[1]!b_info_repurchasedate(A57)</f>
        <v>0</v>
      </c>
      <c r="Q57" s="8" t="s">
        <v>16773</v>
      </c>
      <c r="R57" s="2" t="str">
        <f>IF((--IF(P57=0,Q57,P57))&gt;(--日期设置!$B$2),IF(P57=0,Q57,P57),Q57)</f>
        <v>2021-10-21</v>
      </c>
      <c r="S57" s="2" t="s">
        <v>17938</v>
      </c>
      <c r="T57" s="8">
        <f>[1]!b_anal_ptmyear($A57,日期设置!$B$2)</f>
        <v>0.58356164383561648</v>
      </c>
      <c r="U57" s="8">
        <f>[1]!b_anal_termifexercise($A57,日期设置!B$2)</f>
        <v>0.58356164383561648</v>
      </c>
      <c r="V57" s="10">
        <f>[1]!b_dq_dirtyprice(A57,日期设置!$B$2)</f>
        <v>51.835999999999999</v>
      </c>
      <c r="W57" s="11">
        <f>IF(U57=0,ROUNDUP((Q57-日期设置!$B$2)/365,0),ROUNDUP((R57-日期设置!$B$2)/365,0))</f>
        <v>1</v>
      </c>
      <c r="X57" s="18" t="str">
        <f>_xlfn.IFNA(VLOOKUP(A57,过往入选债券!A:D,4,0),2)</f>
        <v>否</v>
      </c>
      <c r="Y57">
        <f>_xlfn.IFNA(VLOOKUP(C57,[2]Sheet1!$A:$A,1,0),3)</f>
        <v>3</v>
      </c>
    </row>
    <row r="58" spans="1:25" hidden="1" x14ac:dyDescent="0.2">
      <c r="A58" s="21" t="s">
        <v>7937</v>
      </c>
      <c r="B58" s="21" t="s">
        <v>7938</v>
      </c>
      <c r="C58" s="37" t="s">
        <v>732</v>
      </c>
      <c r="D58" s="26" t="str">
        <f>[1]!b_calc_yield(A58,日期设置!$B$2,F58,1,R58,1,O58,L58,S58,)</f>
        <v>Fetching...</v>
      </c>
      <c r="E58" s="26">
        <f t="shared" si="0"/>
        <v>159.92914596815004</v>
      </c>
      <c r="F58" s="18">
        <f>[1]!b_dq_cleanprice($A58,日期设置!B$2)</f>
        <v>39.861199999999997</v>
      </c>
      <c r="G58" s="18" t="str">
        <f t="shared" si="1"/>
        <v>0.85 + 0</v>
      </c>
      <c r="H58" s="27">
        <f>[1]!b_dq_pctchange($A58,日期设置!$B$2,1)/100</f>
        <v>0</v>
      </c>
      <c r="I58" s="26">
        <f>[1]!b_pq_pctchange(A58,日期设置!$B$4,日期设置!$B$2,1)</f>
        <v>0</v>
      </c>
      <c r="J58" s="26">
        <f>[1]!b_pq_pctchange(A58,日期设置!$C$4,日期设置!$B$2,1)</f>
        <v>0</v>
      </c>
      <c r="K58" s="52">
        <f>[1]!b_dq_amount($A58,日期设置!B$2,2,10000)</f>
        <v>0</v>
      </c>
      <c r="L58" s="26">
        <f>[1]!b_info_latestpar(A58,日期设置!$B$2)</f>
        <v>100</v>
      </c>
      <c r="M58" s="6">
        <f>[1]!b_info_outstandingbalance($A58,日期设置!B$2)</f>
        <v>14</v>
      </c>
      <c r="N58" s="7" t="str">
        <f>[1]!b_info_latestissurercreditrating2(A58,日期设置!$B$2,"102","1")</f>
        <v>C</v>
      </c>
      <c r="O58" s="8">
        <v>5.8</v>
      </c>
      <c r="P58" s="9">
        <f>[1]!b_info_repurchasedate(A58)</f>
        <v>0</v>
      </c>
      <c r="Q58" s="8" t="s">
        <v>16142</v>
      </c>
      <c r="R58" s="2" t="str">
        <f>IF((--IF(P58=0,Q58,P58))&gt;(--日期设置!$B$2),IF(P58=0,Q58,P58),Q58)</f>
        <v>2022-01-28</v>
      </c>
      <c r="S58" s="2" t="s">
        <v>17929</v>
      </c>
      <c r="T58" s="8">
        <f>[1]!b_anal_ptmyear($A58,日期设置!$B$2)</f>
        <v>0.85479452054794525</v>
      </c>
      <c r="U58" s="8">
        <f>[1]!b_anal_termifexercise($A58,日期设置!B$2)</f>
        <v>0</v>
      </c>
      <c r="V58" s="10">
        <f>[1]!b_dq_dirtyprice(A58,日期设置!$B$2)</f>
        <v>40.703400000000002</v>
      </c>
      <c r="W58" s="11">
        <f>IF(U58=0,ROUNDUP((Q58-日期设置!$B$2)/365,0),ROUNDUP((R58-日期设置!$B$2)/365,0))</f>
        <v>1</v>
      </c>
      <c r="X58" s="18">
        <f>_xlfn.IFNA(VLOOKUP(A58,过往入选债券!A:D,4,0),2)</f>
        <v>2</v>
      </c>
      <c r="Y58">
        <f>_xlfn.IFNA(VLOOKUP(C58,[2]Sheet1!$A:$A,1,0),3)</f>
        <v>3</v>
      </c>
    </row>
    <row r="59" spans="1:25" x14ac:dyDescent="0.2">
      <c r="A59" s="21" t="s">
        <v>5326</v>
      </c>
      <c r="B59" s="21" t="s">
        <v>5327</v>
      </c>
      <c r="C59" s="37" t="s">
        <v>4887</v>
      </c>
      <c r="D59" s="26" t="str">
        <f>[1]!b_calc_yield(A59,日期设置!$B$2,F59,1,R59,1,O59,L59,S59,)</f>
        <v>Fetching...</v>
      </c>
      <c r="E59" s="26">
        <f t="shared" si="0"/>
        <v>81.295172713867856</v>
      </c>
      <c r="F59" s="18">
        <f>[1]!b_dq_cleanprice($A59,日期设置!B$2)</f>
        <v>55.163200000000003</v>
      </c>
      <c r="G59" s="18" t="str">
        <f t="shared" si="1"/>
        <v>0.44 + 0.44</v>
      </c>
      <c r="H59" s="27">
        <f>[1]!b_dq_pctchange($A59,日期设置!$B$2,1)/100</f>
        <v>-0.17420359281437117</v>
      </c>
      <c r="I59" s="26">
        <f>[1]!b_pq_pctchange(A59,日期设置!$B$4,日期设置!$B$2,1)</f>
        <v>-17.420359281437118</v>
      </c>
      <c r="J59" s="26">
        <f>[1]!b_pq_pctchange(A59,日期设置!$C$4,日期设置!$B$2,1)</f>
        <v>-17.420359281437118</v>
      </c>
      <c r="K59" s="52">
        <f>[1]!b_dq_amount($A59,日期设置!B$2,2,10000)</f>
        <v>34749.974795999995</v>
      </c>
      <c r="L59" s="26">
        <f>[1]!b_info_latestpar(A59,日期设置!$B$2)</f>
        <v>100</v>
      </c>
      <c r="M59" s="6">
        <f>[1]!b_info_outstandingbalance($A59,日期设置!B$2)</f>
        <v>15</v>
      </c>
      <c r="N59" s="7" t="str">
        <f>[1]!b_info_latestissurercreditrating2(A59,日期设置!$B$2,"102","1")</f>
        <v>AA+</v>
      </c>
      <c r="O59" s="8">
        <v>5</v>
      </c>
      <c r="P59" s="9">
        <f>[1]!b_info_repurchasedate(A59)</f>
        <v>0</v>
      </c>
      <c r="Q59" s="8" t="s">
        <v>16600</v>
      </c>
      <c r="R59" s="2" t="str">
        <f>IF((--IF(P59=0,Q59,P59))&gt;(--日期设置!$B$2),IF(P59=0,Q59,P59),Q59)</f>
        <v>2021-09-02</v>
      </c>
      <c r="S59" s="2" t="s">
        <v>18352</v>
      </c>
      <c r="T59" s="8">
        <f>[1]!b_anal_ptmyear($A59,日期设置!$B$2)</f>
        <v>0.44931506849315067</v>
      </c>
      <c r="U59" s="8">
        <f>[1]!b_anal_termifexercise($A59,日期设置!B$2)</f>
        <v>0.44931506849315067</v>
      </c>
      <c r="V59" s="10">
        <f>[1]!b_dq_dirtyprice(A59,日期设置!$B$2)</f>
        <v>57.916600000000003</v>
      </c>
      <c r="W59" s="11">
        <f>IF(U59=0,ROUNDUP((Q59-日期设置!$B$2)/365,0),ROUNDUP((R59-日期设置!$B$2)/365,0))</f>
        <v>1</v>
      </c>
      <c r="X59" s="18" t="str">
        <f>_xlfn.IFNA(VLOOKUP(A59,过往入选债券!A:D,4,0),2)</f>
        <v>否</v>
      </c>
      <c r="Y59">
        <f>_xlfn.IFNA(VLOOKUP(C59,[2]Sheet1!$A:$A,1,0),3)</f>
        <v>3</v>
      </c>
    </row>
    <row r="60" spans="1:25" hidden="1" x14ac:dyDescent="0.2">
      <c r="A60" s="21" t="s">
        <v>4961</v>
      </c>
      <c r="B60" s="21" t="s">
        <v>4962</v>
      </c>
      <c r="C60" s="37" t="s">
        <v>4963</v>
      </c>
      <c r="D60" s="26" t="str">
        <f>[1]!b_calc_yield(A60,日期设置!$B$2,F60,1,R60,1,O60,L60,S60,)</f>
        <v>Fetching...</v>
      </c>
      <c r="E60" s="26">
        <f t="shared" si="0"/>
        <v>224.59138318783096</v>
      </c>
      <c r="F60" s="18">
        <f>[1]!b_dq_cleanprice($A60,日期设置!B$2)</f>
        <v>30</v>
      </c>
      <c r="G60" s="18" t="str">
        <f t="shared" si="1"/>
        <v>1.22 + 0</v>
      </c>
      <c r="H60" s="27">
        <f>[1]!b_dq_pctchange($A60,日期设置!$B$2,1)/100</f>
        <v>0</v>
      </c>
      <c r="I60" s="26">
        <f>[1]!b_pq_pctchange(A60,日期设置!$B$4,日期设置!$B$2,1)</f>
        <v>0</v>
      </c>
      <c r="J60" s="26">
        <f>[1]!b_pq_pctchange(A60,日期设置!$C$4,日期设置!$B$2,1)</f>
        <v>0</v>
      </c>
      <c r="K60" s="52">
        <f>[1]!b_dq_amount($A60,日期设置!B$2,2,10000)</f>
        <v>0</v>
      </c>
      <c r="L60" s="26">
        <f>[1]!b_info_latestpar(A60,日期设置!$B$2)</f>
        <v>100</v>
      </c>
      <c r="M60" s="6">
        <f>[1]!b_info_outstandingbalance($A60,日期设置!B$2)</f>
        <v>20</v>
      </c>
      <c r="N60" s="7" t="str">
        <f>[1]!b_info_latestissurercreditrating2(A60,日期设置!$B$2,"102","1")</f>
        <v>BB</v>
      </c>
      <c r="O60" s="8">
        <v>4.99</v>
      </c>
      <c r="P60" s="9">
        <f>[1]!b_info_repurchasedate(A60)</f>
        <v>0</v>
      </c>
      <c r="Q60" s="8" t="s">
        <v>17443</v>
      </c>
      <c r="R60" s="2" t="str">
        <f>IF((--IF(P60=0,Q60,P60))&gt;(--日期设置!$B$2),IF(P60=0,Q60,P60),Q60)</f>
        <v>2022-06-11</v>
      </c>
      <c r="S60" s="2" t="s">
        <v>18925</v>
      </c>
      <c r="T60" s="8">
        <f>[1]!b_anal_ptmyear($A60,日期设置!$B$2)</f>
        <v>1.2219178082191782</v>
      </c>
      <c r="U60" s="8">
        <f>[1]!b_anal_termifexercise($A60,日期设置!B$2)</f>
        <v>0</v>
      </c>
      <c r="V60" s="10">
        <f>[1]!b_dq_dirtyprice(A60,日期设置!$B$2)</f>
        <v>33.882599999999996</v>
      </c>
      <c r="W60" s="11">
        <f>IF(U60=0,ROUNDUP((Q60-日期设置!$B$2)/365,0),ROUNDUP((R60-日期设置!$B$2)/365,0))</f>
        <v>2</v>
      </c>
      <c r="X60" s="18">
        <f>_xlfn.IFNA(VLOOKUP(A60,过往入选债券!A:D,4,0),2)</f>
        <v>2</v>
      </c>
      <c r="Y60">
        <f>_xlfn.IFNA(VLOOKUP(C60,[2]Sheet1!$A:$A,1,0),3)</f>
        <v>3</v>
      </c>
    </row>
    <row r="61" spans="1:25" hidden="1" x14ac:dyDescent="0.2">
      <c r="A61" s="28" t="s">
        <v>19663</v>
      </c>
      <c r="B61" s="28" t="s">
        <v>19664</v>
      </c>
      <c r="C61" s="38" t="s">
        <v>580</v>
      </c>
      <c r="D61" s="26" t="str">
        <f>[1]!b_calc_yield(A61,日期设置!$B$2,F61,1,R61,1,O61,L61,S61,)</f>
        <v>Fetching...</v>
      </c>
      <c r="E61" s="26">
        <f t="shared" si="0"/>
        <v>284.78302323680839</v>
      </c>
      <c r="F61" s="18">
        <f>[1]!b_dq_cleanprice($A61,日期设置!B$2)</f>
        <v>25.5562</v>
      </c>
      <c r="G61" s="18" t="str">
        <f t="shared" si="1"/>
        <v>2.41 + 1.41</v>
      </c>
      <c r="H61" s="27">
        <f>[1]!b_dq_pctchange($A61,日期设置!$B$2,1)/100</f>
        <v>0</v>
      </c>
      <c r="I61" s="26">
        <f>[1]!b_pq_pctchange(A61,日期设置!$B$4,日期设置!$B$2,1)</f>
        <v>0</v>
      </c>
      <c r="J61" s="26">
        <f>[1]!b_pq_pctchange(A61,日期设置!$C$4,日期设置!$B$2,1)</f>
        <v>0</v>
      </c>
      <c r="K61" s="52">
        <f>[1]!b_dq_amount($A61,日期设置!B$2,2,10000)</f>
        <v>0</v>
      </c>
      <c r="L61" s="26">
        <f>[1]!b_info_latestpar(A61,日期设置!$B$2)</f>
        <v>100</v>
      </c>
      <c r="M61" s="6">
        <f>[1]!b_info_outstandingbalance($A61,日期设置!B$2)</f>
        <v>10</v>
      </c>
      <c r="N61" s="7" t="str">
        <f>[1]!b_info_latestissurercreditrating2(A61,日期设置!$B$2,"102","1")</f>
        <v>BB</v>
      </c>
      <c r="O61" s="8">
        <v>6.5</v>
      </c>
      <c r="P61" s="9" t="str">
        <f>[1]!b_info_repurchasedate(A61)</f>
        <v>2022-08-20</v>
      </c>
      <c r="Q61" s="8" t="s">
        <v>17355</v>
      </c>
      <c r="R61" s="2" t="str">
        <f>IF((--IF(P61=0,Q61,P61))&gt;(--日期设置!$B$2),IF(P61=0,Q61,P61),Q61)</f>
        <v>2022-08-20</v>
      </c>
      <c r="S61" s="31" t="s">
        <v>19197</v>
      </c>
      <c r="T61" s="8">
        <f>[1]!b_anal_ptmyear($A61,日期设置!$B$2)</f>
        <v>2.4136986301369863</v>
      </c>
      <c r="U61" s="8">
        <f>[1]!b_anal_termifexercise($A61,日期设置!B$2)</f>
        <v>1.4136986301369863</v>
      </c>
      <c r="V61" s="10">
        <f>[1]!b_dq_dirtyprice(A61,日期设置!$B$2)</f>
        <v>29.3672</v>
      </c>
      <c r="W61" s="11">
        <f>IF(U61=0,ROUNDUP((Q61-日期设置!$B$2)/365,0),ROUNDUP((R61-日期设置!$B$2)/365,0))</f>
        <v>2</v>
      </c>
      <c r="X61" s="18" t="str">
        <f>_xlfn.IFNA(VLOOKUP(A61,过往入选债券!A:D,4,0),2)</f>
        <v>否</v>
      </c>
      <c r="Y61" t="str">
        <f>_xlfn.IFNA(VLOOKUP(C61,[2]Sheet1!$A:$A,1,0),3)</f>
        <v>河南能源化工集团有限公司</v>
      </c>
    </row>
    <row r="62" spans="1:25" hidden="1" x14ac:dyDescent="0.2">
      <c r="A62" s="21" t="s">
        <v>14687</v>
      </c>
      <c r="B62" s="21" t="s">
        <v>14688</v>
      </c>
      <c r="C62" s="37" t="s">
        <v>14686</v>
      </c>
      <c r="D62" s="26" t="str">
        <f>[1]!b_calc_yield(A62,日期设置!$B$2,F62,1,R62,1,O62,L62,S62,)</f>
        <v>Fetching...</v>
      </c>
      <c r="E62" s="26">
        <f t="shared" si="0"/>
        <v>762.50045337492281</v>
      </c>
      <c r="F62" s="18">
        <f>[1]!b_dq_cleanprice($A62,日期设置!B$2)</f>
        <v>10.523300000000001</v>
      </c>
      <c r="G62" s="18" t="str">
        <f t="shared" si="1"/>
        <v>2.48 + 0</v>
      </c>
      <c r="H62" s="27">
        <f>[1]!b_dq_pctchange($A62,日期设置!$B$2,1)/100</f>
        <v>0</v>
      </c>
      <c r="I62" s="26">
        <f>[1]!b_pq_pctchange(A62,日期设置!$B$4,日期设置!$B$2,1)</f>
        <v>0</v>
      </c>
      <c r="J62" s="26">
        <f>[1]!b_pq_pctchange(A62,日期设置!$C$4,日期设置!$B$2,1)</f>
        <v>0</v>
      </c>
      <c r="K62" s="52">
        <f>[1]!b_dq_amount($A62,日期设置!B$2,2,10000)</f>
        <v>0</v>
      </c>
      <c r="L62" s="26">
        <f>[1]!b_info_latestpar(A62,日期设置!$B$2)</f>
        <v>100</v>
      </c>
      <c r="M62" s="6">
        <f>[1]!b_info_outstandingbalance($A62,日期设置!B$2)</f>
        <v>5</v>
      </c>
      <c r="N62" s="7" t="str">
        <f>[1]!b_info_latestissurercreditrating2(A62,日期设置!$B$2,"102","1")</f>
        <v>C</v>
      </c>
      <c r="O62" s="8">
        <v>6.3</v>
      </c>
      <c r="P62" s="9">
        <f>[1]!b_info_repurchasedate(A62)</f>
        <v>0</v>
      </c>
      <c r="Q62" s="8" t="s">
        <v>16991</v>
      </c>
      <c r="R62" s="2" t="str">
        <f>IF((--IF(P62=0,Q62,P62))&gt;(--日期设置!$B$2),IF(P62=0,Q62,P62),Q62)</f>
        <v>2023-09-14</v>
      </c>
      <c r="S62" s="2" t="s">
        <v>18610</v>
      </c>
      <c r="T62" s="8">
        <f>[1]!b_anal_ptmyear($A62,日期设置!$B$2)</f>
        <v>2.4821917808219176</v>
      </c>
      <c r="U62" s="8">
        <f>[1]!b_anal_termifexercise($A62,日期设置!B$2)</f>
        <v>0</v>
      </c>
      <c r="V62" s="10">
        <f>[1]!b_dq_dirtyprice(A62,日期设置!$B$2)</f>
        <v>13.785500000000001</v>
      </c>
      <c r="W62" s="11">
        <f>IF(U62=0,ROUNDUP((Q62-日期设置!$B$2)/365,0),ROUNDUP((R62-日期设置!$B$2)/365,0))</f>
        <v>3</v>
      </c>
      <c r="X62" s="18" t="str">
        <f>_xlfn.IFNA(VLOOKUP(A62,过往入选债券!A:D,4,0),2)</f>
        <v>否</v>
      </c>
      <c r="Y62">
        <f>_xlfn.IFNA(VLOOKUP(C62,[2]Sheet1!$A:$A,1,0),3)</f>
        <v>3</v>
      </c>
    </row>
    <row r="63" spans="1:25" hidden="1" x14ac:dyDescent="0.2">
      <c r="A63" s="28" t="s">
        <v>20318</v>
      </c>
      <c r="B63" s="28" t="s">
        <v>20319</v>
      </c>
      <c r="C63" s="39" t="s">
        <v>580</v>
      </c>
      <c r="D63" s="26" t="str">
        <f>[1]!b_calc_yield(A63,日期设置!$B$2,F63,1,R63,1,O63,L63,S63,)</f>
        <v>Fetching...</v>
      </c>
      <c r="E63" s="26">
        <f t="shared" si="0"/>
        <v>283.74549183946533</v>
      </c>
      <c r="F63" s="18">
        <f>[1]!b_dq_cleanprice($A63,日期设置!B$2)</f>
        <v>25.867100000000001</v>
      </c>
      <c r="G63" s="18" t="str">
        <f t="shared" si="1"/>
        <v>2.44 + 1.44</v>
      </c>
      <c r="H63" s="27">
        <f>[1]!b_dq_pctchange($A63,日期设置!$B$2,1)/100</f>
        <v>0</v>
      </c>
      <c r="I63" s="26">
        <f>[1]!b_pq_pctchange(A63,日期设置!$B$4,日期设置!$B$2,1)</f>
        <v>0</v>
      </c>
      <c r="J63" s="26">
        <f>[1]!b_pq_pctchange(A63,日期设置!$C$4,日期设置!$B$2,1)</f>
        <v>0</v>
      </c>
      <c r="K63" s="52">
        <f>[1]!b_dq_amount($A63,日期设置!B$2,2,10000)</f>
        <v>0</v>
      </c>
      <c r="L63" s="26">
        <f>[1]!b_info_latestpar(A63,日期设置!$B$2)</f>
        <v>100</v>
      </c>
      <c r="M63" s="6">
        <f>[1]!b_info_outstandingbalance($A63,日期设置!B$2)</f>
        <v>10</v>
      </c>
      <c r="N63" s="7" t="str">
        <f>[1]!b_info_latestissurercreditrating2(A63,日期设置!$B$2,"102","1")</f>
        <v>BB</v>
      </c>
      <c r="O63" s="8">
        <v>6.5</v>
      </c>
      <c r="P63" s="9" t="str">
        <f>[1]!b_info_repurchasedate(A63)</f>
        <v>2022-09-02</v>
      </c>
      <c r="Q63" s="8" t="s">
        <v>16668</v>
      </c>
      <c r="R63" s="2" t="str">
        <f>IF((--IF(P63=0,Q63,P63))&gt;(--日期设置!$B$2),IF(P63=0,Q63,P63),Q63)</f>
        <v>2022-09-02</v>
      </c>
      <c r="S63" s="31" t="s">
        <v>20816</v>
      </c>
      <c r="T63" s="8">
        <f>[1]!b_anal_ptmyear($A63,日期设置!$B$2)</f>
        <v>2.4493150684931506</v>
      </c>
      <c r="U63" s="8">
        <f>[1]!b_anal_termifexercise($A63,日期设置!B$2)</f>
        <v>1.4493150684931506</v>
      </c>
      <c r="V63" s="10">
        <f>[1]!b_dq_dirtyprice(A63,日期设置!$B$2)</f>
        <v>29.4466</v>
      </c>
      <c r="W63" s="11">
        <f>IF(U63=0,ROUNDUP((Q63-日期设置!$B$2)/365,0),ROUNDUP((R63-日期设置!$B$2)/365,0))</f>
        <v>2</v>
      </c>
      <c r="X63" s="18" t="str">
        <f>_xlfn.IFNA(VLOOKUP(A63,过往入选债券!A:D,4,0),2)</f>
        <v>否</v>
      </c>
      <c r="Y63" t="str">
        <f>_xlfn.IFNA(VLOOKUP(C63,[2]Sheet1!$A:$A,1,0),3)</f>
        <v>河南能源化工集团有限公司</v>
      </c>
    </row>
    <row r="64" spans="1:25" hidden="1" x14ac:dyDescent="0.2">
      <c r="A64" s="21" t="s">
        <v>708</v>
      </c>
      <c r="B64" s="21" t="s">
        <v>709</v>
      </c>
      <c r="C64" s="37" t="s">
        <v>710</v>
      </c>
      <c r="D64" s="26" t="str">
        <f>[1]!b_calc_yield(A64,日期设置!$B$2,F64,1,R64,1,O64,L64,S64,)</f>
        <v>Fetching...</v>
      </c>
      <c r="E64" s="26">
        <f t="shared" si="0"/>
        <v>0.89959462653603772</v>
      </c>
      <c r="F64" s="18">
        <f>[1]!b_dq_cleanprice($A64,日期设置!B$2)</f>
        <v>99.0809</v>
      </c>
      <c r="G64" s="18" t="str">
        <f t="shared" si="1"/>
        <v>0.00 + 0</v>
      </c>
      <c r="H64" s="27">
        <f>[1]!b_dq_pctchange($A64,日期设置!$B$2,1)/100</f>
        <v>0</v>
      </c>
      <c r="I64" s="26">
        <f>[1]!b_pq_pctchange(A64,日期设置!$B$4,日期设置!$B$2,1)</f>
        <v>0</v>
      </c>
      <c r="J64" s="26">
        <f>[1]!b_pq_pctchange(A64,日期设置!$C$4,日期设置!$B$2,1)</f>
        <v>0</v>
      </c>
      <c r="K64" s="52">
        <f>[1]!b_dq_amount($A64,日期设置!B$2,2,10000)</f>
        <v>0</v>
      </c>
      <c r="L64" s="26">
        <f>[1]!b_info_latestpar(A64,日期设置!$B$2)</f>
        <v>100</v>
      </c>
      <c r="M64" s="6">
        <f>[1]!b_info_outstandingbalance($A64,日期设置!B$2)</f>
        <v>4</v>
      </c>
      <c r="N64" s="7">
        <f>[1]!b_info_latestissurercreditrating2(A64,日期设置!$B$2,"102","1")</f>
        <v>0</v>
      </c>
      <c r="O64" s="8">
        <v>8</v>
      </c>
      <c r="P64" s="9">
        <f>[1]!b_info_repurchasedate(A64)</f>
        <v>0</v>
      </c>
      <c r="Q64" s="8" t="s">
        <v>16284</v>
      </c>
      <c r="R64" s="2" t="str">
        <f>IF((--IF(P64=0,Q64,P64))&gt;(--日期设置!$B$2),IF(P64=0,Q64,P64),Q64)</f>
        <v>2021-03-24</v>
      </c>
      <c r="S64" s="2" t="s">
        <v>17919</v>
      </c>
      <c r="T64" s="8">
        <f>[1]!b_anal_ptmyear($A64,日期设置!$B$2)</f>
        <v>5.4794520547945206E-3</v>
      </c>
      <c r="U64" s="8">
        <f>[1]!b_anal_termifexercise($A64,日期设置!B$2)</f>
        <v>0</v>
      </c>
      <c r="V64" s="10">
        <f>[1]!b_dq_dirtyprice(A64,日期设置!$B$2)</f>
        <v>107.0371</v>
      </c>
      <c r="W64" s="11">
        <f>IF(U64=0,ROUNDUP((Q64-日期设置!$B$2)/365,0),ROUNDUP((R64-日期设置!$B$2)/365,0))</f>
        <v>1</v>
      </c>
      <c r="X64" s="18">
        <f>_xlfn.IFNA(VLOOKUP(A64,过往入选债券!A:D,4,0),2)</f>
        <v>2</v>
      </c>
      <c r="Y64">
        <f>_xlfn.IFNA(VLOOKUP(C64,[2]Sheet1!$A:$A,1,0),3)</f>
        <v>3</v>
      </c>
    </row>
    <row r="65" spans="1:25" hidden="1" x14ac:dyDescent="0.2">
      <c r="A65" s="21" t="s">
        <v>6614</v>
      </c>
      <c r="B65" s="21" t="s">
        <v>6615</v>
      </c>
      <c r="C65" s="37" t="s">
        <v>6616</v>
      </c>
      <c r="D65" s="26" t="str">
        <f>[1]!b_calc_yield(A65,日期设置!$B$2,F65,1,R65,1,O65,L65,S65,)</f>
        <v>Fetching...</v>
      </c>
      <c r="E65" s="26">
        <f t="shared" si="0"/>
        <v>11.051586546717251</v>
      </c>
      <c r="F65" s="18">
        <f>[1]!b_dq_cleanprice($A65,日期设置!B$2)</f>
        <v>89.8</v>
      </c>
      <c r="G65" s="18" t="str">
        <f t="shared" si="1"/>
        <v>0.06 + 0</v>
      </c>
      <c r="H65" s="27">
        <f>[1]!b_dq_pctchange($A65,日期设置!$B$2,1)/100</f>
        <v>0</v>
      </c>
      <c r="I65" s="26">
        <f>[1]!b_pq_pctchange(A65,日期设置!$B$4,日期设置!$B$2,1)</f>
        <v>0</v>
      </c>
      <c r="J65" s="26">
        <f>[1]!b_pq_pctchange(A65,日期设置!$C$4,日期设置!$B$2,1)</f>
        <v>0</v>
      </c>
      <c r="K65" s="52">
        <f>[1]!b_dq_amount($A65,日期设置!B$2,2,10000)</f>
        <v>0</v>
      </c>
      <c r="L65" s="26">
        <f>[1]!b_info_latestpar(A65,日期设置!$B$2)</f>
        <v>100</v>
      </c>
      <c r="M65" s="6">
        <f>[1]!b_info_outstandingbalance($A65,日期设置!B$2)</f>
        <v>3.5350000000000001</v>
      </c>
      <c r="N65" s="7" t="str">
        <f>[1]!b_info_latestissurercreditrating2(A65,日期设置!$B$2,"102","1")</f>
        <v>AA+</v>
      </c>
      <c r="O65" s="8">
        <v>8</v>
      </c>
      <c r="P65" s="9" t="str">
        <f>[1]!b_info_repurchasedate(A65)</f>
        <v>2020-04-16</v>
      </c>
      <c r="Q65" s="8" t="s">
        <v>16572</v>
      </c>
      <c r="R65" s="2" t="str">
        <f>IF((--IF(P65=0,Q65,P65))&gt;(--日期设置!$B$2),IF(P65=0,Q65,P65),Q65)</f>
        <v>2021-04-16</v>
      </c>
      <c r="S65" s="2" t="s">
        <v>18720</v>
      </c>
      <c r="T65" s="8">
        <f>[1]!b_anal_ptmyear($A65,日期设置!$B$2)</f>
        <v>6.8493150684931503E-2</v>
      </c>
      <c r="U65" s="8">
        <f>[1]!b_anal_termifexercise($A65,日期设置!B$2)</f>
        <v>0</v>
      </c>
      <c r="V65" s="10">
        <f>[1]!b_dq_dirtyprice(A65,日期设置!$B$2)</f>
        <v>97.252099999999999</v>
      </c>
      <c r="W65" s="11">
        <f>IF(U65=0,ROUNDUP((Q65-日期设置!$B$2)/365,0),ROUNDUP((R65-日期设置!$B$2)/365,0))</f>
        <v>1</v>
      </c>
      <c r="X65" s="18">
        <f>_xlfn.IFNA(VLOOKUP(A65,过往入选债券!A:D,4,0),2)</f>
        <v>2</v>
      </c>
      <c r="Y65">
        <f>_xlfn.IFNA(VLOOKUP(C65,[2]Sheet1!$A:$A,1,0),3)</f>
        <v>3</v>
      </c>
    </row>
    <row r="66" spans="1:25" hidden="1" x14ac:dyDescent="0.2">
      <c r="A66" s="21" t="s">
        <v>7565</v>
      </c>
      <c r="B66" s="21" t="s">
        <v>7566</v>
      </c>
      <c r="C66" s="37" t="s">
        <v>6</v>
      </c>
      <c r="D66" s="26" t="str">
        <f>[1]!b_calc_yield(A66,日期设置!$B$2,F66,1,R66,1,O66,L66,S66,)</f>
        <v>Fetching...</v>
      </c>
      <c r="E66" s="26">
        <f t="shared" ref="E66:E129" si="2">((O66*W66+L66)/V66-1)*100</f>
        <v>102.32772868888178</v>
      </c>
      <c r="F66" s="18">
        <f>[1]!b_dq_cleanprice($A66,日期设置!B$2)</f>
        <v>50.2</v>
      </c>
      <c r="G66" s="18" t="str">
        <f t="shared" ref="G66:G129" si="3">LEFT(T66,4)&amp;" + "&amp;LEFT(U66,4)</f>
        <v>0.64 + 0</v>
      </c>
      <c r="H66" s="27">
        <f>[1]!b_dq_pctchange($A66,日期设置!$B$2,1)/100</f>
        <v>0</v>
      </c>
      <c r="I66" s="26">
        <f>[1]!b_pq_pctchange(A66,日期设置!$B$4,日期设置!$B$2,1)</f>
        <v>0</v>
      </c>
      <c r="J66" s="26">
        <f>[1]!b_pq_pctchange(A66,日期设置!$C$4,日期设置!$B$2,1)</f>
        <v>0.40000000000000563</v>
      </c>
      <c r="K66" s="52">
        <f>[1]!b_dq_amount($A66,日期设置!B$2,2,10000)</f>
        <v>0</v>
      </c>
      <c r="L66" s="26">
        <f>[1]!b_info_latestpar(A66,日期设置!$B$2)</f>
        <v>100</v>
      </c>
      <c r="M66" s="6">
        <f>[1]!b_info_outstandingbalance($A66,日期设置!B$2)</f>
        <v>17</v>
      </c>
      <c r="N66" s="7" t="str">
        <f>[1]!b_info_latestissurercreditrating2(A66,日期设置!$B$2,"102","1")</f>
        <v>AAA</v>
      </c>
      <c r="O66" s="8">
        <v>5.4</v>
      </c>
      <c r="P66" s="9">
        <f>[1]!b_info_repurchasedate(A66)</f>
        <v>0</v>
      </c>
      <c r="Q66" s="8" t="s">
        <v>16352</v>
      </c>
      <c r="R66" s="2" t="str">
        <f>IF((--IF(P66=0,Q66,P66))&gt;(--日期设置!$B$2),IF(P66=0,Q66,P66),Q66)</f>
        <v>2021-11-14</v>
      </c>
      <c r="S66" s="2" t="s">
        <v>18627</v>
      </c>
      <c r="T66" s="8">
        <f>[1]!b_anal_ptmyear($A66,日期设置!$B$2)</f>
        <v>0.64931506849315068</v>
      </c>
      <c r="U66" s="8">
        <f>[1]!b_anal_termifexercise($A66,日期设置!B$2)</f>
        <v>0</v>
      </c>
      <c r="V66" s="10">
        <f>[1]!b_dq_dirtyprice(A66,日期设置!$B$2)</f>
        <v>52.093699999999998</v>
      </c>
      <c r="W66" s="11">
        <f>IF(U66=0,ROUNDUP((Q66-日期设置!$B$2)/365,0),ROUNDUP((R66-日期设置!$B$2)/365,0))</f>
        <v>1</v>
      </c>
      <c r="X66" s="18" t="str">
        <f>_xlfn.IFNA(VLOOKUP(A66,过往入选债券!A:D,4,0),2)</f>
        <v>否</v>
      </c>
      <c r="Y66" t="str">
        <f>_xlfn.IFNA(VLOOKUP(C66,[2]Sheet1!$A:$A,1,0),3)</f>
        <v>冀中能源集团有限责任公司</v>
      </c>
    </row>
    <row r="67" spans="1:25" hidden="1" x14ac:dyDescent="0.2">
      <c r="A67" s="21" t="s">
        <v>7488</v>
      </c>
      <c r="B67" s="21" t="s">
        <v>7489</v>
      </c>
      <c r="C67" s="37" t="s">
        <v>6</v>
      </c>
      <c r="D67" s="26" t="str">
        <f>[1]!b_calc_yield(A67,日期设置!$B$2,F67,1,R67,1,O67,L67,S67,)</f>
        <v>Fetching...</v>
      </c>
      <c r="E67" s="26">
        <f t="shared" si="2"/>
        <v>91.572831489352396</v>
      </c>
      <c r="F67" s="18">
        <f>[1]!b_dq_cleanprice($A67,日期设置!B$2)</f>
        <v>52.9</v>
      </c>
      <c r="G67" s="18" t="str">
        <f t="shared" si="3"/>
        <v>0.60 + 0</v>
      </c>
      <c r="H67" s="27">
        <f>[1]!b_dq_pctchange($A67,日期设置!$B$2,1)/100</f>
        <v>0</v>
      </c>
      <c r="I67" s="26">
        <f>[1]!b_pq_pctchange(A67,日期设置!$B$4,日期设置!$B$2,1)</f>
        <v>-2.3985239852398603</v>
      </c>
      <c r="J67" s="26">
        <f>[1]!b_pq_pctchange(A67,日期设置!$C$4,日期设置!$B$2,1)</f>
        <v>-43.63141552277866</v>
      </c>
      <c r="K67" s="52">
        <f>[1]!b_dq_amount($A67,日期设置!B$2,2,10000)</f>
        <v>0</v>
      </c>
      <c r="L67" s="26">
        <f>[1]!b_info_latestpar(A67,日期设置!$B$2)</f>
        <v>100</v>
      </c>
      <c r="M67" s="6">
        <f>[1]!b_info_outstandingbalance($A67,日期设置!B$2)</f>
        <v>15</v>
      </c>
      <c r="N67" s="7" t="str">
        <f>[1]!b_info_latestissurercreditrating2(A67,日期设置!$B$2,"102","1")</f>
        <v>AAA</v>
      </c>
      <c r="O67" s="8">
        <v>5.38</v>
      </c>
      <c r="P67" s="9">
        <f>[1]!b_info_repurchasedate(A67)</f>
        <v>0</v>
      </c>
      <c r="Q67" s="8" t="s">
        <v>16514</v>
      </c>
      <c r="R67" s="2" t="str">
        <f>IF((--IF(P67=0,Q67,P67))&gt;(--日期设置!$B$2),IF(P67=0,Q67,P67),Q67)</f>
        <v>2021-10-30</v>
      </c>
      <c r="S67" s="2" t="s">
        <v>18268</v>
      </c>
      <c r="T67" s="8">
        <f>[1]!b_anal_ptmyear($A67,日期设置!$B$2)</f>
        <v>0.60821917808219184</v>
      </c>
      <c r="U67" s="8">
        <f>[1]!b_anal_termifexercise($A67,日期设置!B$2)</f>
        <v>0</v>
      </c>
      <c r="V67" s="10">
        <f>[1]!b_dq_dirtyprice(A67,日期设置!$B$2)</f>
        <v>55.007800000000003</v>
      </c>
      <c r="W67" s="11">
        <f>IF(U67=0,ROUNDUP((Q67-日期设置!$B$2)/365,0),ROUNDUP((R67-日期设置!$B$2)/365,0))</f>
        <v>1</v>
      </c>
      <c r="X67" s="18" t="str">
        <f>_xlfn.IFNA(VLOOKUP(A67,过往入选债券!A:D,4,0),2)</f>
        <v>否</v>
      </c>
      <c r="Y67" s="45" t="str">
        <f>_xlfn.IFNA(VLOOKUP(C67,[2]Sheet1!$A:$A,1,0),3)</f>
        <v>冀中能源集团有限责任公司</v>
      </c>
    </row>
    <row r="68" spans="1:25" hidden="1" x14ac:dyDescent="0.2">
      <c r="A68" s="21" t="s">
        <v>15622</v>
      </c>
      <c r="B68" s="21" t="s">
        <v>15623</v>
      </c>
      <c r="C68" s="37" t="s">
        <v>14389</v>
      </c>
      <c r="D68" s="26" t="str">
        <f>[1]!b_calc_yield(A68,日期设置!$B$2,F68,1,R68,1,O68,L68,S68,)</f>
        <v>Fetching...</v>
      </c>
      <c r="E68" s="26">
        <f t="shared" si="2"/>
        <v>-1.1102230246251565E-14</v>
      </c>
      <c r="F68" s="18">
        <f>[1]!b_dq_cleanprice($A68,日期设置!B$2)</f>
        <v>46.63</v>
      </c>
      <c r="G68" s="18" t="str">
        <f t="shared" si="3"/>
        <v>0.76 + 0</v>
      </c>
      <c r="H68" s="27">
        <f>[1]!b_dq_pctchange($A68,日期设置!$B$2,1)/100</f>
        <v>0</v>
      </c>
      <c r="I68" s="26">
        <f>[1]!b_pq_pctchange(A68,日期设置!$B$4,日期设置!$B$2,1)</f>
        <v>0</v>
      </c>
      <c r="J68" s="26">
        <f>[1]!b_pq_pctchange(A68,日期设置!$C$4,日期设置!$B$2,1)</f>
        <v>0</v>
      </c>
      <c r="K68" s="52">
        <f>[1]!b_dq_amount($A68,日期设置!B$2,2,10000)</f>
        <v>0</v>
      </c>
      <c r="L68" s="26">
        <f>[1]!b_info_latestpar(A68,日期设置!$B$2)</f>
        <v>46.629999999999995</v>
      </c>
      <c r="M68" s="6">
        <f>[1]!b_info_outstandingbalance($A68,日期设置!B$2)</f>
        <v>2.4954103697000001</v>
      </c>
      <c r="N68" s="7" t="str">
        <f>[1]!b_info_latestissurercreditrating2(A68,日期设置!$B$2,"102","1")</f>
        <v>AA+</v>
      </c>
      <c r="O68" s="8">
        <v>0</v>
      </c>
      <c r="P68" s="9">
        <f>[1]!b_info_repurchasedate(A68)</f>
        <v>0</v>
      </c>
      <c r="Q68" s="8" t="s">
        <v>16202</v>
      </c>
      <c r="R68" s="2" t="str">
        <f>IF((--IF(P68=0,Q68,P68))&gt;(--日期设置!$B$2),IF(P68=0,Q68,P68),Q68)</f>
        <v>2021-12-26</v>
      </c>
      <c r="S68" s="2" t="s">
        <v>18632</v>
      </c>
      <c r="T68" s="8">
        <f>[1]!b_anal_ptmyear($A68,日期设置!$B$2)</f>
        <v>0.76438356164383559</v>
      </c>
      <c r="U68" s="8">
        <f>[1]!b_anal_termifexercise($A68,日期设置!B$2)</f>
        <v>0</v>
      </c>
      <c r="V68" s="10">
        <f>[1]!b_dq_dirtyprice(A68,日期设置!$B$2)</f>
        <v>46.63</v>
      </c>
      <c r="W68" s="11">
        <f>IF(U68=0,ROUNDUP((Q68-日期设置!$B$2)/365,0),ROUNDUP((R68-日期设置!$B$2)/365,0))</f>
        <v>1</v>
      </c>
      <c r="X68" s="18">
        <f>_xlfn.IFNA(VLOOKUP(A68,过往入选债券!A:D,4,0),2)</f>
        <v>2</v>
      </c>
      <c r="Y68">
        <f>_xlfn.IFNA(VLOOKUP(C68,[2]Sheet1!$A:$A,1,0),3)</f>
        <v>3</v>
      </c>
    </row>
    <row r="69" spans="1:25" hidden="1" x14ac:dyDescent="0.2">
      <c r="A69" s="21" t="s">
        <v>15143</v>
      </c>
      <c r="B69" s="21" t="s">
        <v>15144</v>
      </c>
      <c r="C69" s="37" t="s">
        <v>14686</v>
      </c>
      <c r="D69" s="26" t="str">
        <f>[1]!b_calc_yield(A69,日期设置!$B$2,F69,1,R69,1,O69,L69,S69,)</f>
        <v>Fetching...</v>
      </c>
      <c r="E69" s="26">
        <f t="shared" si="2"/>
        <v>145.86468611584925</v>
      </c>
      <c r="F69" s="18">
        <f>[1]!b_dq_cleanprice($A69,日期设置!B$2)</f>
        <v>43</v>
      </c>
      <c r="G69" s="18" t="str">
        <f t="shared" si="3"/>
        <v>2.99 + 0.99</v>
      </c>
      <c r="H69" s="27">
        <f>[1]!b_dq_pctchange($A69,日期设置!$B$2,1)/100</f>
        <v>0</v>
      </c>
      <c r="I69" s="26">
        <f>[1]!b_pq_pctchange(A69,日期设置!$B$4,日期设置!$B$2,1)</f>
        <v>0</v>
      </c>
      <c r="J69" s="26">
        <f>[1]!b_pq_pctchange(A69,日期设置!$C$4,日期设置!$B$2,1)</f>
        <v>0</v>
      </c>
      <c r="K69" s="52">
        <f>[1]!b_dq_amount($A69,日期设置!B$2,2,10000)</f>
        <v>0</v>
      </c>
      <c r="L69" s="26">
        <f>[1]!b_info_latestpar(A69,日期设置!$B$2)</f>
        <v>100</v>
      </c>
      <c r="M69" s="6">
        <f>[1]!b_info_outstandingbalance($A69,日期设置!B$2)</f>
        <v>11</v>
      </c>
      <c r="N69" s="7" t="str">
        <f>[1]!b_info_latestissurercreditrating2(A69,日期设置!$B$2,"102","1")</f>
        <v>C</v>
      </c>
      <c r="O69" s="8">
        <v>5.8</v>
      </c>
      <c r="P69" s="9" t="str">
        <f>[1]!b_info_repurchasedate(A69)</f>
        <v>2022-03-20</v>
      </c>
      <c r="Q69" s="8" t="s">
        <v>16416</v>
      </c>
      <c r="R69" s="2" t="str">
        <f>IF((--IF(P69=0,Q69,P69))&gt;(--日期设置!$B$2),IF(P69=0,Q69,P69),Q69)</f>
        <v>2022-03-20</v>
      </c>
      <c r="S69" s="2" t="s">
        <v>17853</v>
      </c>
      <c r="T69" s="8">
        <f>[1]!b_anal_ptmyear($A69,日期设置!$B$2)</f>
        <v>2.9945205479452053</v>
      </c>
      <c r="U69" s="8">
        <f>[1]!b_anal_termifexercise($A69,日期设置!B$2)</f>
        <v>0.9945205479452055</v>
      </c>
      <c r="V69" s="10">
        <f>[1]!b_dq_dirtyprice(A69,日期设置!$B$2)</f>
        <v>43.031799999999997</v>
      </c>
      <c r="W69" s="11">
        <f>IF(U69=0,ROUNDUP((Q69-日期设置!$B$2)/365,0),ROUNDUP((R69-日期设置!$B$2)/365,0))</f>
        <v>1</v>
      </c>
      <c r="X69" s="18" t="str">
        <f>_xlfn.IFNA(VLOOKUP(A69,过往入选债券!A:D,4,0),2)</f>
        <v>否</v>
      </c>
      <c r="Y69">
        <f>_xlfn.IFNA(VLOOKUP(C69,[2]Sheet1!$A:$A,1,0),3)</f>
        <v>3</v>
      </c>
    </row>
    <row r="70" spans="1:25" hidden="1" x14ac:dyDescent="0.2">
      <c r="A70" s="21" t="s">
        <v>5135</v>
      </c>
      <c r="B70" s="21" t="s">
        <v>5136</v>
      </c>
      <c r="C70" s="37" t="s">
        <v>4973</v>
      </c>
      <c r="D70" s="26" t="str">
        <f>[1]!b_calc_yield(A70,日期设置!$B$2,F70,1,R70,1,O70,L70,S70,)</f>
        <v>Fetching...</v>
      </c>
      <c r="E70" s="26">
        <f t="shared" si="2"/>
        <v>1.1949722076966207</v>
      </c>
      <c r="F70" s="18">
        <f>[1]!b_dq_cleanprice($A70,日期设置!B$2)</f>
        <v>98.802999999999997</v>
      </c>
      <c r="G70" s="18" t="str">
        <f t="shared" si="3"/>
        <v>0.00 + 0</v>
      </c>
      <c r="H70" s="27">
        <f>[1]!b_dq_pctchange($A70,日期设置!$B$2,1)/100</f>
        <v>0</v>
      </c>
      <c r="I70" s="26">
        <f>[1]!b_pq_pctchange(A70,日期设置!$B$4,日期设置!$B$2,1)</f>
        <v>0</v>
      </c>
      <c r="J70" s="26">
        <f>[1]!b_pq_pctchange(A70,日期设置!$C$4,日期设置!$B$2,1)</f>
        <v>0</v>
      </c>
      <c r="K70" s="52">
        <f>[1]!b_dq_amount($A70,日期设置!B$2,2,10000)</f>
        <v>0</v>
      </c>
      <c r="L70" s="26">
        <f>[1]!b_info_latestpar(A70,日期设置!$B$2)</f>
        <v>100</v>
      </c>
      <c r="M70" s="6">
        <f>[1]!b_info_outstandingbalance($A70,日期设置!B$2)</f>
        <v>4</v>
      </c>
      <c r="N70" s="7" t="str">
        <f>[1]!b_info_latestissurercreditrating2(A70,日期设置!$B$2,"102","1")</f>
        <v>AA</v>
      </c>
      <c r="O70" s="8">
        <v>4.5</v>
      </c>
      <c r="P70" s="9">
        <f>[1]!b_info_repurchasedate(A70)</f>
        <v>0</v>
      </c>
      <c r="Q70" s="8" t="s">
        <v>16829</v>
      </c>
      <c r="R70" s="2" t="str">
        <f>IF((--IF(P70=0,Q70,P70))&gt;(--日期设置!$B$2),IF(P70=0,Q70,P70),Q70)</f>
        <v>2021-03-25</v>
      </c>
      <c r="S70" s="2" t="s">
        <v>18011</v>
      </c>
      <c r="T70" s="8">
        <f>[1]!b_anal_ptmyear($A70,日期设置!$B$2)</f>
        <v>8.21917808219178E-3</v>
      </c>
      <c r="U70" s="8">
        <f>[1]!b_anal_termifexercise($A70,日期设置!B$2)</f>
        <v>0</v>
      </c>
      <c r="V70" s="10">
        <f>[1]!b_dq_dirtyprice(A70,日期设置!$B$2)</f>
        <v>103.26600000000001</v>
      </c>
      <c r="W70" s="11">
        <f>IF(U70=0,ROUNDUP((Q70-日期设置!$B$2)/365,0),ROUNDUP((R70-日期设置!$B$2)/365,0))</f>
        <v>1</v>
      </c>
      <c r="X70" s="18">
        <f>_xlfn.IFNA(VLOOKUP(A70,过往入选债券!A:D,4,0),2)</f>
        <v>2</v>
      </c>
      <c r="Y70">
        <f>_xlfn.IFNA(VLOOKUP(C70,[2]Sheet1!$A:$A,1,0),3)</f>
        <v>3</v>
      </c>
    </row>
    <row r="71" spans="1:25" hidden="1" x14ac:dyDescent="0.2">
      <c r="A71" s="21" t="s">
        <v>6506</v>
      </c>
      <c r="B71" s="21" t="s">
        <v>6507</v>
      </c>
      <c r="C71" s="37" t="s">
        <v>6067</v>
      </c>
      <c r="D71" s="26" t="str">
        <f>[1]!b_calc_yield(A71,日期设置!$B$2,F71,1,R71,1,O71,L71,S71,)</f>
        <v>Fetching...</v>
      </c>
      <c r="E71" s="26">
        <f t="shared" si="2"/>
        <v>2.6190929164000121</v>
      </c>
      <c r="F71" s="18">
        <f>[1]!b_dq_cleanprice($A71,日期设置!B$2)</f>
        <v>97.404600000000002</v>
      </c>
      <c r="G71" s="18" t="str">
        <f t="shared" si="3"/>
        <v>0.01 + 0</v>
      </c>
      <c r="H71" s="27">
        <f>[1]!b_dq_pctchange($A71,日期设置!$B$2,1)/100</f>
        <v>0</v>
      </c>
      <c r="I71" s="26">
        <f>[1]!b_pq_pctchange(A71,日期设置!$B$4,日期设置!$B$2,1)</f>
        <v>0</v>
      </c>
      <c r="J71" s="26">
        <f>[1]!b_pq_pctchange(A71,日期设置!$C$4,日期设置!$B$2,1)</f>
        <v>0</v>
      </c>
      <c r="K71" s="52">
        <f>[1]!b_dq_amount($A71,日期设置!B$2,2,10000)</f>
        <v>0</v>
      </c>
      <c r="L71" s="26">
        <f>[1]!b_info_latestpar(A71,日期设置!$B$2)</f>
        <v>100</v>
      </c>
      <c r="M71" s="6">
        <f>[1]!b_info_outstandingbalance($A71,日期设置!B$2)</f>
        <v>10</v>
      </c>
      <c r="N71" s="7" t="str">
        <f>[1]!b_info_latestissurercreditrating2(A71,日期设置!$B$2,"102","1")</f>
        <v>AA+</v>
      </c>
      <c r="O71" s="8">
        <v>6.8</v>
      </c>
      <c r="P71" s="9">
        <f>[1]!b_info_repurchasedate(A71)</f>
        <v>0</v>
      </c>
      <c r="Q71" s="8" t="s">
        <v>16245</v>
      </c>
      <c r="R71" s="2" t="str">
        <f>IF((--IF(P71=0,Q71,P71))&gt;(--日期设置!$B$2),IF(P71=0,Q71,P71),Q71)</f>
        <v>2021-03-29</v>
      </c>
      <c r="S71" s="2" t="s">
        <v>18090</v>
      </c>
      <c r="T71" s="8">
        <f>[1]!b_anal_ptmyear($A71,日期设置!$B$2)</f>
        <v>1.9178082191780823E-2</v>
      </c>
      <c r="U71" s="8">
        <f>[1]!b_anal_termifexercise($A71,日期设置!B$2)</f>
        <v>0</v>
      </c>
      <c r="V71" s="10">
        <f>[1]!b_dq_dirtyprice(A71,日期设置!$B$2)</f>
        <v>104.0742</v>
      </c>
      <c r="W71" s="11">
        <f>IF(U71=0,ROUNDUP((Q71-日期设置!$B$2)/365,0),ROUNDUP((R71-日期设置!$B$2)/365,0))</f>
        <v>1</v>
      </c>
      <c r="X71" s="18" t="str">
        <f>_xlfn.IFNA(VLOOKUP(A71,过往入选债券!A:D,4,0),2)</f>
        <v>否</v>
      </c>
      <c r="Y71" t="str">
        <f>_xlfn.IFNA(VLOOKUP(C71,[2]Sheet1!$A:$A,1,0),3)</f>
        <v>新湖中宝股份有限公司</v>
      </c>
    </row>
    <row r="72" spans="1:25" hidden="1" x14ac:dyDescent="0.2">
      <c r="A72" s="21" t="s">
        <v>3234</v>
      </c>
      <c r="B72" s="21" t="s">
        <v>3235</v>
      </c>
      <c r="C72" s="37" t="s">
        <v>54</v>
      </c>
      <c r="D72" s="26" t="str">
        <f>[1]!b_calc_yield(A72,日期设置!$B$2,F72,1,R72,1,O72,L72,S72,)</f>
        <v>Fetching...</v>
      </c>
      <c r="E72" s="26">
        <f t="shared" si="2"/>
        <v>247.99446920790271</v>
      </c>
      <c r="F72" s="18">
        <f>[1]!b_dq_cleanprice($A72,日期设置!B$2)</f>
        <v>30.3932</v>
      </c>
      <c r="G72" s="18" t="str">
        <f t="shared" si="3"/>
        <v>1.69 + 0</v>
      </c>
      <c r="H72" s="27">
        <f>[1]!b_dq_pctchange($A72,日期设置!$B$2,1)/100</f>
        <v>0</v>
      </c>
      <c r="I72" s="26">
        <f>[1]!b_pq_pctchange(A72,日期设置!$B$4,日期设置!$B$2,1)</f>
        <v>0</v>
      </c>
      <c r="J72" s="26">
        <f>[1]!b_pq_pctchange(A72,日期设置!$C$4,日期设置!$B$2,1)</f>
        <v>-28.821545667447314</v>
      </c>
      <c r="K72" s="52">
        <f>[1]!b_dq_amount($A72,日期设置!B$2,2,10000)</f>
        <v>0</v>
      </c>
      <c r="L72" s="26">
        <f>[1]!b_info_latestpar(A72,日期设置!$B$2)</f>
        <v>100</v>
      </c>
      <c r="M72" s="6">
        <f>[1]!b_info_outstandingbalance($A72,日期设置!B$2)</f>
        <v>5</v>
      </c>
      <c r="N72" s="7">
        <f>[1]!b_info_latestissurercreditrating2(A72,日期设置!$B$2,"102","1")</f>
        <v>0</v>
      </c>
      <c r="O72" s="8">
        <v>6.25</v>
      </c>
      <c r="P72" s="9">
        <f>[1]!b_info_repurchasedate(A72)</f>
        <v>0</v>
      </c>
      <c r="Q72" s="8" t="s">
        <v>16856</v>
      </c>
      <c r="R72" s="2" t="str">
        <f>IF((--IF(P72=0,Q72,P72))&gt;(--日期设置!$B$2),IF(P72=0,Q72,P72),Q72)</f>
        <v>2022-11-29</v>
      </c>
      <c r="S72" s="2" t="s">
        <v>18549</v>
      </c>
      <c r="T72" s="8">
        <f>[1]!b_anal_ptmyear($A72,日期设置!$B$2)</f>
        <v>1.6904109589041096</v>
      </c>
      <c r="U72" s="8">
        <f>[1]!b_anal_termifexercise($A72,日期设置!B$2)</f>
        <v>0</v>
      </c>
      <c r="V72" s="10">
        <f>[1]!b_dq_dirtyprice(A72,日期设置!$B$2)</f>
        <v>32.328099999999999</v>
      </c>
      <c r="W72" s="11">
        <f>IF(U72=0,ROUNDUP((Q72-日期设置!$B$2)/365,0),ROUNDUP((R72-日期设置!$B$2)/365,0))</f>
        <v>2</v>
      </c>
      <c r="X72" s="18" t="str">
        <f>_xlfn.IFNA(VLOOKUP(A72,过往入选债券!A:D,4,0),2)</f>
        <v>否</v>
      </c>
      <c r="Y72" t="str">
        <f>_xlfn.IFNA(VLOOKUP(C72,[2]Sheet1!$A:$A,1,0),3)</f>
        <v>永城煤电控股集团有限公司</v>
      </c>
    </row>
    <row r="73" spans="1:25" hidden="1" x14ac:dyDescent="0.2">
      <c r="A73" s="21" t="s">
        <v>8586</v>
      </c>
      <c r="B73" s="21" t="s">
        <v>8587</v>
      </c>
      <c r="C73" s="37" t="s">
        <v>233</v>
      </c>
      <c r="D73" s="26" t="str">
        <f>[1]!b_calc_yield(A73,日期设置!$B$2,F73,1,R73,1,O73,L73,S73,)</f>
        <v>Fetching...</v>
      </c>
      <c r="E73" s="26">
        <f t="shared" si="2"/>
        <v>123.91968572675687</v>
      </c>
      <c r="F73" s="18">
        <f>[1]!b_dq_cleanprice($A73,日期设置!B$2)</f>
        <v>44.8</v>
      </c>
      <c r="G73" s="18" t="str">
        <f t="shared" si="3"/>
        <v>1.12 + 0</v>
      </c>
      <c r="H73" s="27">
        <f>[1]!b_dq_pctchange($A73,日期设置!$B$2,1)/100</f>
        <v>0</v>
      </c>
      <c r="I73" s="26">
        <f>[1]!b_pq_pctchange(A73,日期设置!$B$4,日期设置!$B$2,1)</f>
        <v>0</v>
      </c>
      <c r="J73" s="26">
        <f>[1]!b_pq_pctchange(A73,日期设置!$C$4,日期设置!$B$2,1)</f>
        <v>-54.248926687989943</v>
      </c>
      <c r="K73" s="52">
        <f>[1]!b_dq_amount($A73,日期设置!B$2,2,10000)</f>
        <v>0</v>
      </c>
      <c r="L73" s="26">
        <f>[1]!b_info_latestpar(A73,日期设置!$B$2)</f>
        <v>100</v>
      </c>
      <c r="M73" s="6">
        <f>[1]!b_info_outstandingbalance($A73,日期设置!B$2)</f>
        <v>3</v>
      </c>
      <c r="N73" s="7" t="str">
        <f>[1]!b_info_latestissurercreditrating2(A73,日期设置!$B$2,"102","1")</f>
        <v>AA+</v>
      </c>
      <c r="O73" s="8">
        <v>6.43</v>
      </c>
      <c r="P73" s="9">
        <f>[1]!b_info_repurchasedate(A73)</f>
        <v>0</v>
      </c>
      <c r="Q73" s="8" t="s">
        <v>16222</v>
      </c>
      <c r="R73" s="2" t="str">
        <f>IF((--IF(P73=0,Q73,P73))&gt;(--日期设置!$B$2),IF(P73=0,Q73,P73),Q73)</f>
        <v>2022-05-08</v>
      </c>
      <c r="S73" s="2" t="s">
        <v>18299</v>
      </c>
      <c r="T73" s="8">
        <f>[1]!b_anal_ptmyear($A73,日期设置!$B$2)</f>
        <v>1.1287671232876713</v>
      </c>
      <c r="U73" s="8">
        <f>[1]!b_anal_termifexercise($A73,日期设置!B$2)</f>
        <v>0</v>
      </c>
      <c r="V73" s="10">
        <f>[1]!b_dq_dirtyprice(A73,日期设置!$B$2)</f>
        <v>50.402000000000001</v>
      </c>
      <c r="W73" s="11">
        <f>IF(U73=0,ROUNDUP((Q73-日期设置!$B$2)/365,0),ROUNDUP((R73-日期设置!$B$2)/365,0))</f>
        <v>2</v>
      </c>
      <c r="X73" s="18" t="str">
        <f>_xlfn.IFNA(VLOOKUP(A73,过往入选债券!A:D,4,0),2)</f>
        <v>否</v>
      </c>
      <c r="Y73">
        <f>_xlfn.IFNA(VLOOKUP(C73,[2]Sheet1!$A:$A,1,0),3)</f>
        <v>3</v>
      </c>
    </row>
    <row r="74" spans="1:25" hidden="1" x14ac:dyDescent="0.2">
      <c r="A74" s="21" t="s">
        <v>11554</v>
      </c>
      <c r="B74" s="21" t="s">
        <v>11555</v>
      </c>
      <c r="C74" s="37" t="s">
        <v>4887</v>
      </c>
      <c r="D74" s="26" t="str">
        <f>[1]!b_calc_yield(A74,日期设置!$B$2,F74,1,R74,1,O74,L74,S74,)</f>
        <v>Fetching...</v>
      </c>
      <c r="E74" s="26">
        <f t="shared" si="2"/>
        <v>260.23147611130446</v>
      </c>
      <c r="F74" s="18">
        <f>[1]!b_dq_cleanprice($A74,日期设置!B$2)</f>
        <v>29.5</v>
      </c>
      <c r="G74" s="18" t="str">
        <f t="shared" si="3"/>
        <v>1.73 + 0</v>
      </c>
      <c r="H74" s="27">
        <f>[1]!b_dq_pctchange($A74,日期设置!$B$2,1)/100</f>
        <v>0</v>
      </c>
      <c r="I74" s="26">
        <f>[1]!b_pq_pctchange(A74,日期设置!$B$4,日期设置!$B$2,1)</f>
        <v>0</v>
      </c>
      <c r="J74" s="26">
        <f>[1]!b_pq_pctchange(A74,日期设置!$C$4,日期设置!$B$2,1)</f>
        <v>-7.8125</v>
      </c>
      <c r="K74" s="52">
        <f>[1]!b_dq_amount($A74,日期设置!B$2,2,10000)</f>
        <v>0</v>
      </c>
      <c r="L74" s="26">
        <f>[1]!b_info_latestpar(A74,日期设置!$B$2)</f>
        <v>100</v>
      </c>
      <c r="M74" s="6">
        <f>[1]!b_info_outstandingbalance($A74,日期设置!B$2)</f>
        <v>29</v>
      </c>
      <c r="N74" s="7" t="str">
        <f>[1]!b_info_latestissurercreditrating2(A74,日期设置!$B$2,"102","1")</f>
        <v>AA+</v>
      </c>
      <c r="O74" s="8">
        <v>5.9</v>
      </c>
      <c r="P74" s="9">
        <f>[1]!b_info_repurchasedate(A74)</f>
        <v>0</v>
      </c>
      <c r="Q74" s="8" t="s">
        <v>16581</v>
      </c>
      <c r="R74" s="2" t="str">
        <f>IF((--IF(P74=0,Q74,P74))&gt;(--日期设置!$B$2),IF(P74=0,Q74,P74),Q74)</f>
        <v>2022-12-17</v>
      </c>
      <c r="S74" s="2" t="s">
        <v>18924</v>
      </c>
      <c r="T74" s="8">
        <f>[1]!b_anal_ptmyear($A74,日期设置!$B$2)</f>
        <v>1.7397260273972601</v>
      </c>
      <c r="U74" s="8">
        <f>[1]!b_anal_termifexercise($A74,日期设置!B$2)</f>
        <v>0</v>
      </c>
      <c r="V74" s="10">
        <f>[1]!b_dq_dirtyprice(A74,日期设置!$B$2)</f>
        <v>31.035599999999999</v>
      </c>
      <c r="W74" s="11">
        <f>IF(U74=0,ROUNDUP((Q74-日期设置!$B$2)/365,0),ROUNDUP((R74-日期设置!$B$2)/365,0))</f>
        <v>2</v>
      </c>
      <c r="X74" s="18" t="str">
        <f>_xlfn.IFNA(VLOOKUP(A74,过往入选债券!A:D,4,0),2)</f>
        <v>否</v>
      </c>
      <c r="Y74">
        <f>_xlfn.IFNA(VLOOKUP(C74,[2]Sheet1!$A:$A,1,0),3)</f>
        <v>3</v>
      </c>
    </row>
    <row r="75" spans="1:25" hidden="1" x14ac:dyDescent="0.2">
      <c r="A75" s="21" t="s">
        <v>4152</v>
      </c>
      <c r="B75" s="21" t="s">
        <v>4153</v>
      </c>
      <c r="C75" s="37" t="s">
        <v>54</v>
      </c>
      <c r="D75" s="26" t="str">
        <f>[1]!b_calc_yield(A75,日期设置!$B$2,F75,1,R75,1,O75,L75,S75,)</f>
        <v>Fetching...</v>
      </c>
      <c r="E75" s="26">
        <f t="shared" si="2"/>
        <v>267.58446704121587</v>
      </c>
      <c r="F75" s="18">
        <f>[1]!b_dq_cleanprice($A75,日期设置!B$2)</f>
        <v>26.089700000000001</v>
      </c>
      <c r="G75" s="18" t="str">
        <f t="shared" si="3"/>
        <v>2.00 + 0</v>
      </c>
      <c r="H75" s="27">
        <f>[1]!b_dq_pctchange($A75,日期设置!$B$2,1)/100</f>
        <v>0</v>
      </c>
      <c r="I75" s="26">
        <f>[1]!b_pq_pctchange(A75,日期设置!$B$4,日期设置!$B$2,1)</f>
        <v>0</v>
      </c>
      <c r="J75" s="26">
        <f>[1]!b_pq_pctchange(A75,日期设置!$C$4,日期设置!$B$2,1)</f>
        <v>-39.60717592592593</v>
      </c>
      <c r="K75" s="52">
        <f>[1]!b_dq_amount($A75,日期设置!B$2,2,10000)</f>
        <v>0</v>
      </c>
      <c r="L75" s="26">
        <f>[1]!b_info_latestpar(A75,日期设置!$B$2)</f>
        <v>100</v>
      </c>
      <c r="M75" s="6">
        <f>[1]!b_info_outstandingbalance($A75,日期设置!B$2)</f>
        <v>6</v>
      </c>
      <c r="N75" s="7">
        <f>[1]!b_info_latestissurercreditrating2(A75,日期设置!$B$2,"102","1")</f>
        <v>0</v>
      </c>
      <c r="O75" s="8">
        <v>6.25</v>
      </c>
      <c r="P75" s="9">
        <f>[1]!b_info_repurchasedate(A75)</f>
        <v>0</v>
      </c>
      <c r="Q75" s="8" t="s">
        <v>16132</v>
      </c>
      <c r="R75" s="2" t="str">
        <f>IF((--IF(P75=0,Q75,P75))&gt;(--日期设置!$B$2),IF(P75=0,Q75,P75),Q75)</f>
        <v>2023-03-24</v>
      </c>
      <c r="S75" s="2" t="s">
        <v>18006</v>
      </c>
      <c r="T75" s="8">
        <f>[1]!b_anal_ptmyear($A75,日期设置!$B$2)</f>
        <v>2.0054794520547947</v>
      </c>
      <c r="U75" s="8">
        <f>[1]!b_anal_termifexercise($A75,日期设置!B$2)</f>
        <v>0</v>
      </c>
      <c r="V75" s="10">
        <f>[1]!b_dq_dirtyprice(A75,日期设置!$B$2)</f>
        <v>32.305500000000002</v>
      </c>
      <c r="W75" s="11">
        <f>IF(U75=0,ROUNDUP((Q75-日期设置!$B$2)/365,0),ROUNDUP((R75-日期设置!$B$2)/365,0))</f>
        <v>3</v>
      </c>
      <c r="X75" s="18" t="str">
        <f>_xlfn.IFNA(VLOOKUP(A75,过往入选债券!A:D,4,0),2)</f>
        <v>否</v>
      </c>
      <c r="Y75" t="str">
        <f>_xlfn.IFNA(VLOOKUP(C75,[2]Sheet1!$A:$A,1,0),3)</f>
        <v>永城煤电控股集团有限公司</v>
      </c>
    </row>
    <row r="76" spans="1:25" hidden="1" x14ac:dyDescent="0.2">
      <c r="A76" s="21" t="s">
        <v>6576</v>
      </c>
      <c r="B76" s="21" t="s">
        <v>6577</v>
      </c>
      <c r="C76" s="37" t="s">
        <v>277</v>
      </c>
      <c r="D76" s="26" t="str">
        <f>[1]!b_calc_yield(A76,日期设置!$B$2,F76,1,R76,1,O76,L76,S76,)</f>
        <v>Fetching...</v>
      </c>
      <c r="E76" s="26">
        <f t="shared" si="2"/>
        <v>6.0923600458680172</v>
      </c>
      <c r="F76" s="18">
        <f>[1]!b_dq_cleanprice($A76,日期设置!B$2)</f>
        <v>94.258099999999999</v>
      </c>
      <c r="G76" s="18" t="str">
        <f t="shared" si="3"/>
        <v>0.05 + 0</v>
      </c>
      <c r="H76" s="27">
        <f>[1]!b_dq_pctchange($A76,日期设置!$B$2,1)/100</f>
        <v>0</v>
      </c>
      <c r="I76" s="26">
        <f>[1]!b_pq_pctchange(A76,日期设置!$B$4,日期设置!$B$2,1)</f>
        <v>0</v>
      </c>
      <c r="J76" s="26">
        <f>[1]!b_pq_pctchange(A76,日期设置!$C$4,日期设置!$B$2,1)</f>
        <v>0</v>
      </c>
      <c r="K76" s="52">
        <f>[1]!b_dq_amount($A76,日期设置!B$2,2,10000)</f>
        <v>0</v>
      </c>
      <c r="L76" s="26">
        <f>[1]!b_info_latestpar(A76,日期设置!$B$2)</f>
        <v>100</v>
      </c>
      <c r="M76" s="6">
        <f>[1]!b_info_outstandingbalance($A76,日期设置!B$2)</f>
        <v>10</v>
      </c>
      <c r="N76" s="7" t="str">
        <f>[1]!b_info_latestissurercreditrating2(A76,日期设置!$B$2,"102","1")</f>
        <v>AAA</v>
      </c>
      <c r="O76" s="8">
        <v>5.75</v>
      </c>
      <c r="P76" s="9">
        <f>[1]!b_info_repurchasedate(A76)</f>
        <v>0</v>
      </c>
      <c r="Q76" s="8" t="s">
        <v>17260</v>
      </c>
      <c r="R76" s="2" t="str">
        <f>IF((--IF(P76=0,Q76,P76))&gt;(--日期设置!$B$2),IF(P76=0,Q76,P76),Q76)</f>
        <v>2021-04-12</v>
      </c>
      <c r="S76" s="2" t="s">
        <v>18066</v>
      </c>
      <c r="T76" s="8">
        <f>[1]!b_anal_ptmyear($A76,日期设置!$B$2)</f>
        <v>5.7534246575342465E-2</v>
      </c>
      <c r="U76" s="8">
        <f>[1]!b_anal_termifexercise($A76,日期设置!B$2)</f>
        <v>0</v>
      </c>
      <c r="V76" s="10">
        <f>[1]!b_dq_dirtyprice(A76,日期设置!$B$2)</f>
        <v>99.677300000000002</v>
      </c>
      <c r="W76" s="11">
        <f>IF(U76=0,ROUNDUP((Q76-日期设置!$B$2)/365,0),ROUNDUP((R76-日期设置!$B$2)/365,0))</f>
        <v>1</v>
      </c>
      <c r="X76" s="18" t="str">
        <f>_xlfn.IFNA(VLOOKUP(A76,过往入选债券!A:D,4,0),2)</f>
        <v>否</v>
      </c>
      <c r="Y76" t="str">
        <f>_xlfn.IFNA(VLOOKUP(C76,[2]Sheet1!$A:$A,1,0),3)</f>
        <v>南山集团有限公司</v>
      </c>
    </row>
    <row r="77" spans="1:25" hidden="1" x14ac:dyDescent="0.2">
      <c r="A77" s="21" t="s">
        <v>6517</v>
      </c>
      <c r="B77" s="21" t="s">
        <v>6518</v>
      </c>
      <c r="C77" s="37" t="s">
        <v>6519</v>
      </c>
      <c r="D77" s="26" t="str">
        <f>[1]!b_calc_yield(A77,日期设置!$B$2,F77,1,R77,1,O77,L77,S77,)</f>
        <v>Fetching...</v>
      </c>
      <c r="E77" s="26">
        <f t="shared" si="2"/>
        <v>2.3193933894212426</v>
      </c>
      <c r="F77" s="18">
        <f>[1]!b_dq_cleanprice($A77,日期设置!B$2)</f>
        <v>97.728399999999993</v>
      </c>
      <c r="G77" s="18" t="str">
        <f t="shared" si="3"/>
        <v>2.02 + 0.02</v>
      </c>
      <c r="H77" s="27">
        <f>[1]!b_dq_pctchange($A77,日期设置!$B$2,1)/100</f>
        <v>0</v>
      </c>
      <c r="I77" s="26">
        <f>[1]!b_pq_pctchange(A77,日期设置!$B$4,日期设置!$B$2,1)</f>
        <v>0</v>
      </c>
      <c r="J77" s="26">
        <f>[1]!b_pq_pctchange(A77,日期设置!$C$4,日期设置!$B$2,1)</f>
        <v>0</v>
      </c>
      <c r="K77" s="52">
        <f>[1]!b_dq_amount($A77,日期设置!B$2,2,10000)</f>
        <v>0</v>
      </c>
      <c r="L77" s="26">
        <f>[1]!b_info_latestpar(A77,日期设置!$B$2)</f>
        <v>100</v>
      </c>
      <c r="M77" s="6">
        <f>[1]!b_info_outstandingbalance($A77,日期设置!B$2)</f>
        <v>12</v>
      </c>
      <c r="N77" s="7" t="str">
        <f>[1]!b_info_latestissurercreditrating2(A77,日期设置!$B$2,"102","1")</f>
        <v>AAA</v>
      </c>
      <c r="O77" s="8">
        <v>6.44</v>
      </c>
      <c r="P77" s="9" t="str">
        <f>[1]!b_info_repurchasedate(A77)</f>
        <v>2021-03-30</v>
      </c>
      <c r="Q77" s="8" t="s">
        <v>16123</v>
      </c>
      <c r="R77" s="2" t="str">
        <f>IF((--IF(P77=0,Q77,P77))&gt;(--日期设置!$B$2),IF(P77=0,Q77,P77),Q77)</f>
        <v>2021-03-30</v>
      </c>
      <c r="S77" s="2" t="s">
        <v>17909</v>
      </c>
      <c r="T77" s="8">
        <f>[1]!b_anal_ptmyear($A77,日期设置!$B$2)</f>
        <v>2.021917808219178</v>
      </c>
      <c r="U77" s="8">
        <f>[1]!b_anal_termifexercise($A77,日期设置!B$2)</f>
        <v>2.1917808219178082E-2</v>
      </c>
      <c r="V77" s="10">
        <f>[1]!b_dq_dirtyprice(A77,日期设置!$B$2)</f>
        <v>104.02719999999999</v>
      </c>
      <c r="W77" s="11">
        <f>IF(U77=0,ROUNDUP((Q77-日期设置!$B$2)/365,0),ROUNDUP((R77-日期设置!$B$2)/365,0))</f>
        <v>1</v>
      </c>
      <c r="X77" s="18">
        <f>_xlfn.IFNA(VLOOKUP(A77,过往入选债券!A:D,4,0),2)</f>
        <v>2</v>
      </c>
      <c r="Y77">
        <f>_xlfn.IFNA(VLOOKUP(C77,[2]Sheet1!$A:$A,1,0),3)</f>
        <v>3</v>
      </c>
    </row>
    <row r="78" spans="1:25" hidden="1" x14ac:dyDescent="0.2">
      <c r="A78" s="21" t="s">
        <v>3850</v>
      </c>
      <c r="B78" s="21" t="s">
        <v>3851</v>
      </c>
      <c r="C78" s="37" t="s">
        <v>54</v>
      </c>
      <c r="D78" s="26" t="str">
        <f>[1]!b_calc_yield(A78,日期设置!$B$2,F78,1,R78,1,O78,L78,S78,)</f>
        <v>Fetching...</v>
      </c>
      <c r="E78" s="26">
        <f t="shared" si="2"/>
        <v>249.31921566192111</v>
      </c>
      <c r="F78" s="18">
        <f>[1]!b_dq_cleanprice($A78,日期设置!B$2)</f>
        <v>31.161000000000001</v>
      </c>
      <c r="G78" s="18" t="str">
        <f t="shared" si="3"/>
        <v>1.83 + 0</v>
      </c>
      <c r="H78" s="27">
        <f>[1]!b_dq_pctchange($A78,日期设置!$B$2,1)/100</f>
        <v>0</v>
      </c>
      <c r="I78" s="26">
        <f>[1]!b_pq_pctchange(A78,日期设置!$B$4,日期设置!$B$2,1)</f>
        <v>0</v>
      </c>
      <c r="J78" s="26">
        <f>[1]!b_pq_pctchange(A78,日期设置!$C$4,日期设置!$B$2,1)</f>
        <v>-27.868055555555561</v>
      </c>
      <c r="K78" s="52">
        <f>[1]!b_dq_amount($A78,日期设置!B$2,2,10000)</f>
        <v>0</v>
      </c>
      <c r="L78" s="26">
        <f>[1]!b_info_latestpar(A78,日期设置!$B$2)</f>
        <v>100</v>
      </c>
      <c r="M78" s="6">
        <f>[1]!b_info_outstandingbalance($A78,日期设置!B$2)</f>
        <v>6.1</v>
      </c>
      <c r="N78" s="7">
        <f>[1]!b_info_latestissurercreditrating2(A78,日期设置!$B$2,"102","1")</f>
        <v>0</v>
      </c>
      <c r="O78" s="8">
        <v>6.25</v>
      </c>
      <c r="P78" s="9">
        <f>[1]!b_info_repurchasedate(A78)</f>
        <v>0</v>
      </c>
      <c r="Q78" s="8" t="s">
        <v>16503</v>
      </c>
      <c r="R78" s="2" t="str">
        <f>IF((--IF(P78=0,Q78,P78))&gt;(--日期设置!$B$2),IF(P78=0,Q78,P78),Q78)</f>
        <v>2023-01-20</v>
      </c>
      <c r="S78" s="2" t="s">
        <v>18258</v>
      </c>
      <c r="T78" s="8">
        <f>[1]!b_anal_ptmyear($A78,日期设置!$B$2)</f>
        <v>1.8328767123287673</v>
      </c>
      <c r="U78" s="8">
        <f>[1]!b_anal_termifexercise($A78,日期设置!B$2)</f>
        <v>0</v>
      </c>
      <c r="V78" s="10">
        <f>[1]!b_dq_dirtyprice(A78,日期设置!$B$2)</f>
        <v>32.205500000000001</v>
      </c>
      <c r="W78" s="11">
        <f>IF(U78=0,ROUNDUP((Q78-日期设置!$B$2)/365,0),ROUNDUP((R78-日期设置!$B$2)/365,0))</f>
        <v>2</v>
      </c>
      <c r="X78" s="18" t="str">
        <f>_xlfn.IFNA(VLOOKUP(A78,过往入选债券!A:D,4,0),2)</f>
        <v>否</v>
      </c>
      <c r="Y78" t="str">
        <f>_xlfn.IFNA(VLOOKUP(C78,[2]Sheet1!$A:$A,1,0),3)</f>
        <v>永城煤电控股集团有限公司</v>
      </c>
    </row>
    <row r="79" spans="1:25" hidden="1" x14ac:dyDescent="0.2">
      <c r="A79" s="21" t="s">
        <v>6468</v>
      </c>
      <c r="B79" s="21" t="s">
        <v>6469</v>
      </c>
      <c r="C79" s="37" t="s">
        <v>343</v>
      </c>
      <c r="D79" s="26" t="str">
        <f>[1]!b_calc_yield(A79,日期设置!$B$2,F79,1,R79,1,O79,L79,S79,)</f>
        <v>Fetching...</v>
      </c>
      <c r="E79" s="26">
        <f t="shared" si="2"/>
        <v>1.1120403987251892</v>
      </c>
      <c r="F79" s="18">
        <f>[1]!b_dq_cleanprice($A79,日期设置!B$2)</f>
        <v>98.9</v>
      </c>
      <c r="G79" s="18" t="str">
        <f t="shared" si="3"/>
        <v>0.01 + 0</v>
      </c>
      <c r="H79" s="27">
        <f>[1]!b_dq_pctchange($A79,日期设置!$B$2,1)/100</f>
        <v>0</v>
      </c>
      <c r="I79" s="26">
        <f>[1]!b_pq_pctchange(A79,日期设置!$B$4,日期设置!$B$2,1)</f>
        <v>-1.1583165932099979</v>
      </c>
      <c r="J79" s="26">
        <f>[1]!b_pq_pctchange(A79,日期设置!$C$4,日期设置!$B$2,1)</f>
        <v>-0.54664151338044664</v>
      </c>
      <c r="K79" s="52">
        <f>[1]!b_dq_amount($A79,日期设置!B$2,2,10000)</f>
        <v>0</v>
      </c>
      <c r="L79" s="26">
        <f>[1]!b_info_latestpar(A79,日期设置!$B$2)</f>
        <v>100</v>
      </c>
      <c r="M79" s="6">
        <f>[1]!b_info_outstandingbalance($A79,日期设置!B$2)</f>
        <v>30</v>
      </c>
      <c r="N79" s="7" t="str">
        <f>[1]!b_info_latestissurercreditrating2(A79,日期设置!$B$2,"102","1")</f>
        <v>AAA</v>
      </c>
      <c r="O79" s="8">
        <v>5.3</v>
      </c>
      <c r="P79" s="9">
        <f>[1]!b_info_repurchasedate(A79)</f>
        <v>0</v>
      </c>
      <c r="Q79" s="8" t="s">
        <v>16244</v>
      </c>
      <c r="R79" s="2" t="str">
        <f>IF((--IF(P79=0,Q79,P79))&gt;(--日期设置!$B$2),IF(P79=0,Q79,P79),Q79)</f>
        <v>2021-03-26</v>
      </c>
      <c r="S79" s="2" t="s">
        <v>17895</v>
      </c>
      <c r="T79" s="8">
        <f>[1]!b_anal_ptmyear($A79,日期设置!$B$2)</f>
        <v>1.0958904109589041E-2</v>
      </c>
      <c r="U79" s="8">
        <f>[1]!b_anal_termifexercise($A79,日期设置!B$2)</f>
        <v>0</v>
      </c>
      <c r="V79" s="10">
        <f>[1]!b_dq_dirtyprice(A79,日期设置!$B$2)</f>
        <v>104.14190000000001</v>
      </c>
      <c r="W79" s="11">
        <f>IF(U79=0,ROUNDUP((Q79-日期设置!$B$2)/365,0),ROUNDUP((R79-日期设置!$B$2)/365,0))</f>
        <v>1</v>
      </c>
      <c r="X79" s="18" t="str">
        <f>_xlfn.IFNA(VLOOKUP(A79,过往入选债券!A:D,4,0),2)</f>
        <v>否</v>
      </c>
      <c r="Y79">
        <f>_xlfn.IFNA(VLOOKUP(C79,[2]Sheet1!$A:$A,1,0),3)</f>
        <v>3</v>
      </c>
    </row>
    <row r="80" spans="1:25" hidden="1" x14ac:dyDescent="0.2">
      <c r="A80" s="21" t="s">
        <v>8365</v>
      </c>
      <c r="B80" s="21" t="s">
        <v>8366</v>
      </c>
      <c r="C80" s="37" t="s">
        <v>277</v>
      </c>
      <c r="D80" s="26" t="str">
        <f>[1]!b_calc_yield(A80,日期设置!$B$2,F80,1,R80,1,O80,L80,S80,)</f>
        <v>Fetching...</v>
      </c>
      <c r="E80" s="26">
        <f t="shared" si="2"/>
        <v>5.7986042992068665</v>
      </c>
      <c r="F80" s="18">
        <f>[1]!b_dq_cleanprice($A80,日期设置!B$2)</f>
        <v>94.534700000000001</v>
      </c>
      <c r="G80" s="18" t="str">
        <f t="shared" si="3"/>
        <v>1.05 + 0.05</v>
      </c>
      <c r="H80" s="27">
        <f>[1]!b_dq_pctchange($A80,日期设置!$B$2,1)/100</f>
        <v>0</v>
      </c>
      <c r="I80" s="26">
        <f>[1]!b_pq_pctchange(A80,日期设置!$B$4,日期设置!$B$2,1)</f>
        <v>0</v>
      </c>
      <c r="J80" s="26">
        <f>[1]!b_pq_pctchange(A80,日期设置!$C$4,日期设置!$B$2,1)</f>
        <v>0</v>
      </c>
      <c r="K80" s="52">
        <f>[1]!b_dq_amount($A80,日期设置!B$2,2,10000)</f>
        <v>0</v>
      </c>
      <c r="L80" s="26">
        <f>[1]!b_info_latestpar(A80,日期设置!$B$2)</f>
        <v>100</v>
      </c>
      <c r="M80" s="6">
        <f>[1]!b_info_outstandingbalance($A80,日期设置!B$2)</f>
        <v>5</v>
      </c>
      <c r="N80" s="7" t="str">
        <f>[1]!b_info_latestissurercreditrating2(A80,日期设置!$B$2,"102","1")</f>
        <v>AAA</v>
      </c>
      <c r="O80" s="8">
        <v>5.7</v>
      </c>
      <c r="P80" s="9" t="str">
        <f>[1]!b_info_repurchasedate(A80)</f>
        <v>2021-04-12</v>
      </c>
      <c r="Q80" s="8" t="s">
        <v>16516</v>
      </c>
      <c r="R80" s="2" t="str">
        <f>IF((--IF(P80=0,Q80,P80))&gt;(--日期设置!$B$2),IF(P80=0,Q80,P80),Q80)</f>
        <v>2021-04-12</v>
      </c>
      <c r="S80" s="2" t="s">
        <v>18240</v>
      </c>
      <c r="T80" s="8">
        <f>[1]!b_anal_ptmyear($A80,日期设置!$B$2)</f>
        <v>1.0575342465753426</v>
      </c>
      <c r="U80" s="8">
        <f>[1]!b_anal_termifexercise($A80,日期设置!B$2)</f>
        <v>5.7534246575342465E-2</v>
      </c>
      <c r="V80" s="10">
        <f>[1]!b_dq_dirtyprice(A80,日期设置!$B$2)</f>
        <v>99.906800000000004</v>
      </c>
      <c r="W80" s="11">
        <f>IF(U80=0,ROUNDUP((Q80-日期设置!$B$2)/365,0),ROUNDUP((R80-日期设置!$B$2)/365,0))</f>
        <v>1</v>
      </c>
      <c r="X80" s="18" t="str">
        <f>_xlfn.IFNA(VLOOKUP(A80,过往入选债券!A:D,4,0),2)</f>
        <v>否</v>
      </c>
      <c r="Y80" t="str">
        <f>_xlfn.IFNA(VLOOKUP(C80,[2]Sheet1!$A:$A,1,0),3)</f>
        <v>南山集团有限公司</v>
      </c>
    </row>
    <row r="81" spans="1:25" hidden="1" x14ac:dyDescent="0.2">
      <c r="A81" s="21" t="s">
        <v>6673</v>
      </c>
      <c r="B81" s="21" t="s">
        <v>6674</v>
      </c>
      <c r="C81" s="37" t="s">
        <v>410</v>
      </c>
      <c r="D81" s="26" t="str">
        <f>[1]!b_calc_yield(A81,日期设置!$B$2,F81,1,R81,1,O81,L81,S81,)</f>
        <v>Fetching...</v>
      </c>
      <c r="E81" s="26">
        <f t="shared" si="2"/>
        <v>7.6927007485756427</v>
      </c>
      <c r="F81" s="18">
        <f>[1]!b_dq_cleanprice($A81,日期设置!B$2)</f>
        <v>92.9</v>
      </c>
      <c r="G81" s="18" t="str">
        <f t="shared" si="3"/>
        <v>0.07 + 0</v>
      </c>
      <c r="H81" s="27">
        <f>[1]!b_dq_pctchange($A81,日期设置!$B$2,1)/100</f>
        <v>0</v>
      </c>
      <c r="I81" s="26">
        <f>[1]!b_pq_pctchange(A81,日期设置!$B$4,日期设置!$B$2,1)</f>
        <v>2.9933481152993382</v>
      </c>
      <c r="J81" s="26">
        <f>[1]!b_pq_pctchange(A81,日期设置!$C$4,日期设置!$B$2,1)</f>
        <v>-5.9241458995990861</v>
      </c>
      <c r="K81" s="52">
        <f>[1]!b_dq_amount($A81,日期设置!B$2,2,10000)</f>
        <v>0</v>
      </c>
      <c r="L81" s="26">
        <f>[1]!b_info_latestpar(A81,日期设置!$B$2)</f>
        <v>100</v>
      </c>
      <c r="M81" s="6">
        <f>[1]!b_info_outstandingbalance($A81,日期设置!B$2)</f>
        <v>10</v>
      </c>
      <c r="N81" s="7" t="str">
        <f>[1]!b_info_latestissurercreditrating2(A81,日期设置!$B$2,"102","1")</f>
        <v>AAA</v>
      </c>
      <c r="O81" s="8">
        <v>5.38</v>
      </c>
      <c r="P81" s="9">
        <f>[1]!b_info_repurchasedate(A81)</f>
        <v>0</v>
      </c>
      <c r="Q81" s="8" t="s">
        <v>16319</v>
      </c>
      <c r="R81" s="2" t="str">
        <f>IF((--IF(P81=0,Q81,P81))&gt;(--日期设置!$B$2),IF(P81=0,Q81,P81),Q81)</f>
        <v>2021-04-20</v>
      </c>
      <c r="S81" s="2" t="s">
        <v>18474</v>
      </c>
      <c r="T81" s="8">
        <f>[1]!b_anal_ptmyear($A81,日期设置!$B$2)</f>
        <v>7.9452054794520555E-2</v>
      </c>
      <c r="U81" s="8">
        <f>[1]!b_anal_termifexercise($A81,日期设置!B$2)</f>
        <v>0</v>
      </c>
      <c r="V81" s="10">
        <f>[1]!b_dq_dirtyprice(A81,日期设置!$B$2)</f>
        <v>97.852500000000006</v>
      </c>
      <c r="W81" s="11">
        <f>IF(U81=0,ROUNDUP((Q81-日期设置!$B$2)/365,0),ROUNDUP((R81-日期设置!$B$2)/365,0))</f>
        <v>1</v>
      </c>
      <c r="X81" s="18" t="str">
        <f>_xlfn.IFNA(VLOOKUP(A81,过往入选债券!A:D,4,0),2)</f>
        <v>否</v>
      </c>
      <c r="Y81" t="str">
        <f>_xlfn.IFNA(VLOOKUP(C81,[2]Sheet1!$A:$A,1,0),3)</f>
        <v>云南省城市建设投资集团有限公司</v>
      </c>
    </row>
    <row r="82" spans="1:25" x14ac:dyDescent="0.2">
      <c r="A82" s="21" t="s">
        <v>5025</v>
      </c>
      <c r="B82" s="21" t="s">
        <v>5026</v>
      </c>
      <c r="C82" s="37" t="s">
        <v>4887</v>
      </c>
      <c r="D82" s="26" t="str">
        <f>[1]!b_calc_yield(A82,日期设置!$B$2,F82,1,R82,1,O82,L82,S82,)</f>
        <v>Fetching...</v>
      </c>
      <c r="E82" s="26">
        <f t="shared" si="2"/>
        <v>266.41933886851479</v>
      </c>
      <c r="F82" s="18">
        <f>[1]!b_dq_cleanprice($A82,日期设置!B$2)</f>
        <v>27.2</v>
      </c>
      <c r="G82" s="18" t="str">
        <f t="shared" si="3"/>
        <v>2.16 + 0</v>
      </c>
      <c r="H82" s="27">
        <f>[1]!b_dq_pctchange($A82,日期设置!$B$2,1)/100</f>
        <v>-0.72787917835518967</v>
      </c>
      <c r="I82" s="26">
        <f>[1]!b_pq_pctchange(A82,日期设置!$B$4,日期设置!$B$2,1)</f>
        <v>-2.5787965616045927</v>
      </c>
      <c r="J82" s="26">
        <f>[1]!b_pq_pctchange(A82,日期设置!$C$4,日期设置!$B$2,1)</f>
        <v>-22.727272727272734</v>
      </c>
      <c r="K82" s="52">
        <f>[1]!b_dq_amount($A82,日期设置!B$2,2,10000)</f>
        <v>1264.4931508</v>
      </c>
      <c r="L82" s="26">
        <f>[1]!b_info_latestpar(A82,日期设置!$B$2)</f>
        <v>100</v>
      </c>
      <c r="M82" s="6">
        <f>[1]!b_info_outstandingbalance($A82,日期设置!B$2)</f>
        <v>39</v>
      </c>
      <c r="N82" s="7" t="str">
        <f>[1]!b_info_latestissurercreditrating2(A82,日期设置!$B$2,"102","1")</f>
        <v>AA+</v>
      </c>
      <c r="O82" s="8">
        <v>5.4</v>
      </c>
      <c r="P82" s="9">
        <f>[1]!b_info_repurchasedate(A82)</f>
        <v>0</v>
      </c>
      <c r="Q82" s="8" t="s">
        <v>16076</v>
      </c>
      <c r="R82" s="2" t="str">
        <f>IF((--IF(P82=0,Q82,P82))&gt;(--日期设置!$B$2),IF(P82=0,Q82,P82),Q82)</f>
        <v>2023-05-21</v>
      </c>
      <c r="S82" s="2" t="s">
        <v>18923</v>
      </c>
      <c r="T82" s="8">
        <f>[1]!b_anal_ptmyear($A82,日期设置!$B$2)</f>
        <v>2.1643835616438354</v>
      </c>
      <c r="U82" s="8">
        <f>[1]!b_anal_termifexercise($A82,日期设置!B$2)</f>
        <v>0</v>
      </c>
      <c r="V82" s="10">
        <f>[1]!b_dq_dirtyprice(A82,日期设置!$B$2)</f>
        <v>31.712299999999999</v>
      </c>
      <c r="W82" s="11">
        <f>IF(U82=0,ROUNDUP((Q82-日期设置!$B$2)/365,0),ROUNDUP((R82-日期设置!$B$2)/365,0))</f>
        <v>3</v>
      </c>
      <c r="X82" s="18" t="str">
        <f>_xlfn.IFNA(VLOOKUP(A82,过往入选债券!A:D,4,0),2)</f>
        <v>否</v>
      </c>
      <c r="Y82">
        <f>_xlfn.IFNA(VLOOKUP(C82,[2]Sheet1!$A:$A,1,0),3)</f>
        <v>3</v>
      </c>
    </row>
    <row r="83" spans="1:25" hidden="1" x14ac:dyDescent="0.2">
      <c r="A83" s="21" t="s">
        <v>13332</v>
      </c>
      <c r="B83" s="21" t="s">
        <v>13333</v>
      </c>
      <c r="C83" s="37" t="s">
        <v>12620</v>
      </c>
      <c r="D83" s="26" t="str">
        <f>[1]!b_calc_yield(A83,日期设置!$B$2,F83,1,R83,1,O83,L83,S83,)</f>
        <v>Fetching...</v>
      </c>
      <c r="E83" s="26">
        <f t="shared" si="2"/>
        <v>143.01739002635102</v>
      </c>
      <c r="F83" s="18">
        <f>[1]!b_dq_cleanprice($A83,日期设置!B$2)</f>
        <v>43.28</v>
      </c>
      <c r="G83" s="18" t="str">
        <f t="shared" si="3"/>
        <v>1.42 + 0</v>
      </c>
      <c r="H83" s="27">
        <f>[1]!b_dq_pctchange($A83,日期设置!$B$2,1)/100</f>
        <v>0</v>
      </c>
      <c r="I83" s="26">
        <f>[1]!b_pq_pctchange(A83,日期设置!$B$4,日期设置!$B$2,1)</f>
        <v>0</v>
      </c>
      <c r="J83" s="26">
        <f>[1]!b_pq_pctchange(A83,日期设置!$C$4,日期设置!$B$2,1)</f>
        <v>0</v>
      </c>
      <c r="K83" s="52">
        <f>[1]!b_dq_amount($A83,日期设置!B$2,2,10000)</f>
        <v>0</v>
      </c>
      <c r="L83" s="26">
        <f>[1]!b_info_latestpar(A83,日期设置!$B$2)</f>
        <v>100</v>
      </c>
      <c r="M83" s="6">
        <f>[1]!b_info_outstandingbalance($A83,日期设置!B$2)</f>
        <v>18</v>
      </c>
      <c r="N83" s="7" t="str">
        <f>[1]!b_info_latestissurercreditrating2(A83,日期设置!$B$2,"102","1")</f>
        <v>C</v>
      </c>
      <c r="O83" s="8">
        <v>8.6999999999999993</v>
      </c>
      <c r="P83" s="9">
        <f>[1]!b_info_repurchasedate(A83)</f>
        <v>0</v>
      </c>
      <c r="Q83" s="8" t="s">
        <v>16070</v>
      </c>
      <c r="R83" s="2" t="str">
        <f>IF((--IF(P83=0,Q83,P83))&gt;(--日期设置!$B$2),IF(P83=0,Q83,P83),Q83)</f>
        <v>2022-08-23</v>
      </c>
      <c r="S83" s="2" t="s">
        <v>18526</v>
      </c>
      <c r="T83" s="8">
        <f>[1]!b_anal_ptmyear($A83,日期设置!$B$2)</f>
        <v>1.4219178082191781</v>
      </c>
      <c r="U83" s="8">
        <f>[1]!b_anal_termifexercise($A83,日期设置!B$2)</f>
        <v>0</v>
      </c>
      <c r="V83" s="10">
        <f>[1]!b_dq_dirtyprice(A83,日期设置!$B$2)</f>
        <v>48.3093</v>
      </c>
      <c r="W83" s="11">
        <f>IF(U83=0,ROUNDUP((Q83-日期设置!$B$2)/365,0),ROUNDUP((R83-日期设置!$B$2)/365,0))</f>
        <v>2</v>
      </c>
      <c r="X83" s="18" t="str">
        <f>_xlfn.IFNA(VLOOKUP(A83,过往入选债券!A:D,4,0),2)</f>
        <v>否</v>
      </c>
      <c r="Y83">
        <f>_xlfn.IFNA(VLOOKUP(C83,[2]Sheet1!$A:$A,1,0),3)</f>
        <v>3</v>
      </c>
    </row>
    <row r="84" spans="1:25" hidden="1" x14ac:dyDescent="0.2">
      <c r="A84" s="21" t="s">
        <v>6636</v>
      </c>
      <c r="B84" s="21" t="s">
        <v>6637</v>
      </c>
      <c r="C84" s="37" t="s">
        <v>156</v>
      </c>
      <c r="D84" s="26" t="str">
        <f>[1]!b_calc_yield(A84,日期设置!$B$2,F84,1,R84,1,O84,L84,S84,)</f>
        <v>Fetching...</v>
      </c>
      <c r="E84" s="26">
        <f t="shared" si="2"/>
        <v>6.4606295107326073</v>
      </c>
      <c r="F84" s="18">
        <f>[1]!b_dq_cleanprice($A84,日期设置!B$2)</f>
        <v>94</v>
      </c>
      <c r="G84" s="18" t="str">
        <f t="shared" si="3"/>
        <v>0.07 + 0</v>
      </c>
      <c r="H84" s="27">
        <f>[1]!b_dq_pctchange($A84,日期设置!$B$2,1)/100</f>
        <v>0</v>
      </c>
      <c r="I84" s="26">
        <f>[1]!b_pq_pctchange(A84,日期设置!$B$4,日期设置!$B$2,1)</f>
        <v>0</v>
      </c>
      <c r="J84" s="26">
        <f>[1]!b_pq_pctchange(A84,日期设置!$C$4,日期设置!$B$2,1)</f>
        <v>0</v>
      </c>
      <c r="K84" s="52">
        <f>[1]!b_dq_amount($A84,日期设置!B$2,2,10000)</f>
        <v>0</v>
      </c>
      <c r="L84" s="26">
        <f>[1]!b_info_latestpar(A84,日期设置!$B$2)</f>
        <v>100</v>
      </c>
      <c r="M84" s="6">
        <f>[1]!b_info_outstandingbalance($A84,日期设置!B$2)</f>
        <v>5</v>
      </c>
      <c r="N84" s="7" t="str">
        <f>[1]!b_info_latestissurercreditrating2(A84,日期设置!$B$2,"102","1")</f>
        <v>AA+</v>
      </c>
      <c r="O84" s="8">
        <v>5.16</v>
      </c>
      <c r="P84" s="9">
        <f>[1]!b_info_repurchasedate(A84)</f>
        <v>0</v>
      </c>
      <c r="Q84" s="8" t="s">
        <v>16510</v>
      </c>
      <c r="R84" s="2" t="str">
        <f>IF((--IF(P84=0,Q84,P84))&gt;(--日期设置!$B$2),IF(P84=0,Q84,P84),Q84)</f>
        <v>2021-04-18</v>
      </c>
      <c r="S84" s="2" t="s">
        <v>18265</v>
      </c>
      <c r="T84" s="8">
        <f>[1]!b_anal_ptmyear($A84,日期设置!$B$2)</f>
        <v>7.3972602739726029E-2</v>
      </c>
      <c r="U84" s="8">
        <f>[1]!b_anal_termifexercise($A84,日期设置!B$2)</f>
        <v>0</v>
      </c>
      <c r="V84" s="10">
        <f>[1]!b_dq_dirtyprice(A84,日期设置!$B$2)</f>
        <v>98.778300000000002</v>
      </c>
      <c r="W84" s="11">
        <f>IF(U84=0,ROUNDUP((Q84-日期设置!$B$2)/365,0),ROUNDUP((R84-日期设置!$B$2)/365,0))</f>
        <v>1</v>
      </c>
      <c r="X84" s="18" t="str">
        <f>_xlfn.IFNA(VLOOKUP(A84,过往入选债券!A:D,4,0),2)</f>
        <v>否</v>
      </c>
      <c r="Y84">
        <f>_xlfn.IFNA(VLOOKUP(C84,[2]Sheet1!$A:$A,1,0),3)</f>
        <v>3</v>
      </c>
    </row>
    <row r="85" spans="1:25" hidden="1" x14ac:dyDescent="0.2">
      <c r="A85" s="21" t="s">
        <v>5561</v>
      </c>
      <c r="B85" s="21" t="s">
        <v>5562</v>
      </c>
      <c r="C85" s="37" t="s">
        <v>1031</v>
      </c>
      <c r="D85" s="26" t="str">
        <f>[1]!b_calc_yield(A85,日期设置!$B$2,F85,1,R85,1,O85,L85,S85,)</f>
        <v>Fetching...</v>
      </c>
      <c r="E85" s="26">
        <f t="shared" si="2"/>
        <v>30.675757008429862</v>
      </c>
      <c r="F85" s="18">
        <f>[1]!b_dq_cleanprice($A85,日期设置!B$2)</f>
        <v>77</v>
      </c>
      <c r="G85" s="18" t="str">
        <f t="shared" si="3"/>
        <v>0.35 + 0</v>
      </c>
      <c r="H85" s="27">
        <f>[1]!b_dq_pctchange($A85,日期设置!$B$2,1)/100</f>
        <v>0</v>
      </c>
      <c r="I85" s="26">
        <f>[1]!b_pq_pctchange(A85,日期设置!$B$4,日期设置!$B$2,1)</f>
        <v>0</v>
      </c>
      <c r="J85" s="26">
        <f>[1]!b_pq_pctchange(A85,日期设置!$C$4,日期设置!$B$2,1)</f>
        <v>-1.3182345960327333</v>
      </c>
      <c r="K85" s="52">
        <f>[1]!b_dq_amount($A85,日期设置!B$2,2,10000)</f>
        <v>0</v>
      </c>
      <c r="L85" s="26">
        <f>[1]!b_info_latestpar(A85,日期设置!$B$2)</f>
        <v>100</v>
      </c>
      <c r="M85" s="6">
        <f>[1]!b_info_outstandingbalance($A85,日期设置!B$2)</f>
        <v>5</v>
      </c>
      <c r="N85" s="7" t="str">
        <f>[1]!b_info_latestissurercreditrating2(A85,日期设置!$B$2,"102","1")</f>
        <v>AA</v>
      </c>
      <c r="O85" s="8">
        <v>4</v>
      </c>
      <c r="P85" s="9">
        <f>[1]!b_info_repurchasedate(A85)</f>
        <v>0</v>
      </c>
      <c r="Q85" s="8" t="s">
        <v>16954</v>
      </c>
      <c r="R85" s="2" t="str">
        <f>IF((--IF(P85=0,Q85,P85))&gt;(--日期设置!$B$2),IF(P85=0,Q85,P85),Q85)</f>
        <v>2021-07-29</v>
      </c>
      <c r="S85" s="2" t="s">
        <v>18612</v>
      </c>
      <c r="T85" s="8">
        <f>[1]!b_anal_ptmyear($A85,日期设置!$B$2)</f>
        <v>0.35342465753424657</v>
      </c>
      <c r="U85" s="8">
        <f>[1]!b_anal_termifexercise($A85,日期设置!B$2)</f>
        <v>0</v>
      </c>
      <c r="V85" s="10">
        <f>[1]!b_dq_dirtyprice(A85,日期设置!$B$2)</f>
        <v>79.586299999999994</v>
      </c>
      <c r="W85" s="11">
        <f>IF(U85=0,ROUNDUP((Q85-日期设置!$B$2)/365,0),ROUNDUP((R85-日期设置!$B$2)/365,0))</f>
        <v>1</v>
      </c>
      <c r="X85" s="18" t="str">
        <f>_xlfn.IFNA(VLOOKUP(A85,过往入选债券!A:D,4,0),2)</f>
        <v>否</v>
      </c>
      <c r="Y85">
        <f>_xlfn.IFNA(VLOOKUP(C85,[2]Sheet1!$A:$A,1,0),3)</f>
        <v>3</v>
      </c>
    </row>
    <row r="86" spans="1:25" hidden="1" x14ac:dyDescent="0.2">
      <c r="A86" s="21" t="s">
        <v>5079</v>
      </c>
      <c r="B86" s="21" t="s">
        <v>5080</v>
      </c>
      <c r="C86" s="37" t="s">
        <v>1320</v>
      </c>
      <c r="D86" s="26" t="str">
        <f>[1]!b_calc_yield(A86,日期设置!$B$2,F86,1,R86,1,O86,L86,S86,)</f>
        <v>Fetching...</v>
      </c>
      <c r="E86" s="26">
        <f t="shared" si="2"/>
        <v>75.24586351009566</v>
      </c>
      <c r="F86" s="18">
        <f>[1]!b_dq_cleanprice($A86,日期设置!B$2)</f>
        <v>58.705199999999998</v>
      </c>
      <c r="G86" s="18" t="str">
        <f t="shared" si="3"/>
        <v>1.02 + 1.02</v>
      </c>
      <c r="H86" s="27">
        <f>[1]!b_dq_pctchange($A86,日期设置!$B$2,1)/100</f>
        <v>0</v>
      </c>
      <c r="I86" s="26">
        <f>[1]!b_pq_pctchange(A86,日期设置!$B$4,日期设置!$B$2,1)</f>
        <v>0</v>
      </c>
      <c r="J86" s="26">
        <f>[1]!b_pq_pctchange(A86,日期设置!$C$4,日期设置!$B$2,1)</f>
        <v>0</v>
      </c>
      <c r="K86" s="52">
        <f>[1]!b_dq_amount($A86,日期设置!B$2,2,10000)</f>
        <v>0</v>
      </c>
      <c r="L86" s="26">
        <f>[1]!b_info_latestpar(A86,日期设置!$B$2)</f>
        <v>100</v>
      </c>
      <c r="M86" s="6">
        <f>[1]!b_info_outstandingbalance($A86,日期设置!B$2)</f>
        <v>10</v>
      </c>
      <c r="N86" s="7" t="str">
        <f>[1]!b_info_latestissurercreditrating2(A86,日期设置!$B$2,"102","1")</f>
        <v>C</v>
      </c>
      <c r="O86" s="8">
        <v>9.9</v>
      </c>
      <c r="P86" s="9">
        <f>[1]!b_info_repurchasedate(A86)</f>
        <v>0</v>
      </c>
      <c r="Q86" s="8" t="s">
        <v>16085</v>
      </c>
      <c r="R86" s="2" t="str">
        <f>IF((--IF(P86=0,Q86,P86))&gt;(--日期设置!$B$2),IF(P86=0,Q86,P86),Q86)</f>
        <v>2022-03-31</v>
      </c>
      <c r="S86" s="2" t="s">
        <v>18816</v>
      </c>
      <c r="T86" s="8">
        <f>[1]!b_anal_ptmyear($A86,日期设置!$B$2)</f>
        <v>1.0246575342465754</v>
      </c>
      <c r="U86" s="8">
        <f>[1]!b_anal_termifexercise($A86,日期设置!B$2)</f>
        <v>1.0246575342465754</v>
      </c>
      <c r="V86" s="10">
        <f>[1]!b_dq_dirtyprice(A86,日期设置!$B$2)</f>
        <v>68.361099999999993</v>
      </c>
      <c r="W86" s="11">
        <f>IF(U86=0,ROUNDUP((Q86-日期设置!$B$2)/365,0),ROUNDUP((R86-日期设置!$B$2)/365,0))</f>
        <v>2</v>
      </c>
      <c r="X86" s="18" t="str">
        <f>_xlfn.IFNA(VLOOKUP(A86,过往入选债券!A:D,4,0),2)</f>
        <v>否</v>
      </c>
      <c r="Y86">
        <f>_xlfn.IFNA(VLOOKUP(C86,[2]Sheet1!$A:$A,1,0),3)</f>
        <v>3</v>
      </c>
    </row>
    <row r="87" spans="1:25" hidden="1" x14ac:dyDescent="0.2">
      <c r="A87" s="21" t="s">
        <v>6900</v>
      </c>
      <c r="B87" s="21" t="s">
        <v>6901</v>
      </c>
      <c r="C87" s="37" t="s">
        <v>410</v>
      </c>
      <c r="D87" s="26" t="str">
        <f>[1]!b_calc_yield(A87,日期设置!$B$2,F87,1,R87,1,O87,L87,S87,)</f>
        <v>Fetching...</v>
      </c>
      <c r="E87" s="26">
        <f t="shared" si="2"/>
        <v>15.407306900386232</v>
      </c>
      <c r="F87" s="18">
        <f>[1]!b_dq_cleanprice($A87,日期设置!B$2)</f>
        <v>87</v>
      </c>
      <c r="G87" s="18" t="str">
        <f t="shared" si="3"/>
        <v>0.18 + 0</v>
      </c>
      <c r="H87" s="27">
        <f>[1]!b_dq_pctchange($A87,日期设置!$B$2,1)/100</f>
        <v>0</v>
      </c>
      <c r="I87" s="26">
        <f>[1]!b_pq_pctchange(A87,日期设置!$B$4,日期设置!$B$2,1)</f>
        <v>-7.2395777801471439</v>
      </c>
      <c r="J87" s="26">
        <f>[1]!b_pq_pctchange(A87,日期设置!$C$4,日期设置!$B$2,1)</f>
        <v>-12.386706948640482</v>
      </c>
      <c r="K87" s="52">
        <f>[1]!b_dq_amount($A87,日期设置!B$2,2,10000)</f>
        <v>0</v>
      </c>
      <c r="L87" s="26">
        <f>[1]!b_info_latestpar(A87,日期设置!$B$2)</f>
        <v>100</v>
      </c>
      <c r="M87" s="6">
        <f>[1]!b_info_outstandingbalance($A87,日期设置!B$2)</f>
        <v>10</v>
      </c>
      <c r="N87" s="7" t="str">
        <f>[1]!b_info_latestissurercreditrating2(A87,日期设置!$B$2,"102","1")</f>
        <v>AAA</v>
      </c>
      <c r="O87" s="8">
        <v>7</v>
      </c>
      <c r="P87" s="9">
        <f>[1]!b_info_repurchasedate(A87)</f>
        <v>0</v>
      </c>
      <c r="Q87" s="8" t="s">
        <v>16164</v>
      </c>
      <c r="R87" s="2" t="str">
        <f>IF((--IF(P87=0,Q87,P87))&gt;(--日期设置!$B$2),IF(P87=0,Q87,P87),Q87)</f>
        <v>2021-05-28</v>
      </c>
      <c r="S87" s="2" t="s">
        <v>17953</v>
      </c>
      <c r="T87" s="8">
        <f>[1]!b_anal_ptmyear($A87,日期设置!$B$2)</f>
        <v>0.18356164383561643</v>
      </c>
      <c r="U87" s="8">
        <f>[1]!b_anal_termifexercise($A87,日期设置!B$2)</f>
        <v>0</v>
      </c>
      <c r="V87" s="10">
        <f>[1]!b_dq_dirtyprice(A87,日期设置!$B$2)</f>
        <v>92.715100000000007</v>
      </c>
      <c r="W87" s="11">
        <f>IF(U87=0,ROUNDUP((Q87-日期设置!$B$2)/365,0),ROUNDUP((R87-日期设置!$B$2)/365,0))</f>
        <v>1</v>
      </c>
      <c r="X87" s="18" t="str">
        <f>_xlfn.IFNA(VLOOKUP(A87,过往入选债券!A:D,4,0),2)</f>
        <v>否</v>
      </c>
      <c r="Y87" t="str">
        <f>_xlfn.IFNA(VLOOKUP(C87,[2]Sheet1!$A:$A,1,0),3)</f>
        <v>云南省城市建设投资集团有限公司</v>
      </c>
    </row>
    <row r="88" spans="1:25" hidden="1" x14ac:dyDescent="0.2">
      <c r="A88" s="21" t="s">
        <v>5676</v>
      </c>
      <c r="B88" s="21" t="s">
        <v>5677</v>
      </c>
      <c r="C88" s="37" t="s">
        <v>391</v>
      </c>
      <c r="D88" s="26" t="str">
        <f>[1]!b_calc_yield(A88,日期设置!$B$2,F88,1,R88,1,O88,L88,S88,)</f>
        <v>Fetching...</v>
      </c>
      <c r="E88" s="26">
        <f t="shared" si="2"/>
        <v>107.95133577088465</v>
      </c>
      <c r="F88" s="18">
        <f>[1]!b_dq_cleanprice($A88,日期设置!B$2)</f>
        <v>50</v>
      </c>
      <c r="G88" s="18" t="str">
        <f t="shared" si="3"/>
        <v>1.29 + 0</v>
      </c>
      <c r="H88" s="27">
        <f>[1]!b_dq_pctchange($A88,日期设置!$B$2,1)/100</f>
        <v>0</v>
      </c>
      <c r="I88" s="26">
        <f>[1]!b_pq_pctchange(A88,日期设置!$B$4,日期设置!$B$2,1)</f>
        <v>0</v>
      </c>
      <c r="J88" s="26">
        <f>[1]!b_pq_pctchange(A88,日期设置!$C$4,日期设置!$B$2,1)</f>
        <v>-37.5</v>
      </c>
      <c r="K88" s="52">
        <f>[1]!b_dq_amount($A88,日期设置!B$2,2,10000)</f>
        <v>0</v>
      </c>
      <c r="L88" s="26">
        <f>[1]!b_info_latestpar(A88,日期设置!$B$2)</f>
        <v>100</v>
      </c>
      <c r="M88" s="6">
        <f>[1]!b_info_outstandingbalance($A88,日期设置!B$2)</f>
        <v>5</v>
      </c>
      <c r="N88" s="7" t="str">
        <f>[1]!b_info_latestissurercreditrating2(A88,日期设置!$B$2,"102","1")</f>
        <v>AA+</v>
      </c>
      <c r="O88" s="8">
        <v>7.5</v>
      </c>
      <c r="P88" s="9">
        <f>[1]!b_info_repurchasedate(A88)</f>
        <v>0</v>
      </c>
      <c r="Q88" s="8" t="s">
        <v>16162</v>
      </c>
      <c r="R88" s="2" t="str">
        <f>IF((--IF(P88=0,Q88,P88))&gt;(--日期设置!$B$2),IF(P88=0,Q88,P88),Q88)</f>
        <v>2022-07-07</v>
      </c>
      <c r="S88" s="2" t="s">
        <v>17951</v>
      </c>
      <c r="T88" s="8">
        <f>[1]!b_anal_ptmyear($A88,日期设置!$B$2)</f>
        <v>1.2931506849315069</v>
      </c>
      <c r="U88" s="8">
        <f>[1]!b_anal_termifexercise($A88,日期设置!B$2)</f>
        <v>0</v>
      </c>
      <c r="V88" s="10">
        <f>[1]!b_dq_dirtyprice(A88,日期设置!$B$2)</f>
        <v>55.301400000000001</v>
      </c>
      <c r="W88" s="11">
        <f>IF(U88=0,ROUNDUP((Q88-日期设置!$B$2)/365,0),ROUNDUP((R88-日期设置!$B$2)/365,0))</f>
        <v>2</v>
      </c>
      <c r="X88" s="18" t="str">
        <f>_xlfn.IFNA(VLOOKUP(A88,过往入选债券!A:D,4,0),2)</f>
        <v>否</v>
      </c>
      <c r="Y88">
        <f>_xlfn.IFNA(VLOOKUP(C88,[2]Sheet1!$A:$A,1,0),3)</f>
        <v>3</v>
      </c>
    </row>
    <row r="89" spans="1:25" hidden="1" x14ac:dyDescent="0.2">
      <c r="A89" s="21" t="s">
        <v>5682</v>
      </c>
      <c r="B89" s="21" t="s">
        <v>5683</v>
      </c>
      <c r="C89" s="37" t="s">
        <v>162</v>
      </c>
      <c r="D89" s="26" t="str">
        <f>[1]!b_calc_yield(A89,日期设置!$B$2,F89,1,R89,1,O89,L89,S89,)</f>
        <v>Fetching...</v>
      </c>
      <c r="E89" s="26">
        <f t="shared" si="2"/>
        <v>83.778087466945067</v>
      </c>
      <c r="F89" s="18">
        <f>[1]!b_dq_cleanprice($A89,日期设置!B$2)</f>
        <v>55.4</v>
      </c>
      <c r="G89" s="18" t="str">
        <f t="shared" si="3"/>
        <v>1.07 + 0</v>
      </c>
      <c r="H89" s="27">
        <f>[1]!b_dq_pctchange($A89,日期设置!$B$2,1)/100</f>
        <v>0</v>
      </c>
      <c r="I89" s="26">
        <f>[1]!b_pq_pctchange(A89,日期设置!$B$4,日期设置!$B$2,1)</f>
        <v>0</v>
      </c>
      <c r="J89" s="26">
        <f>[1]!b_pq_pctchange(A89,日期设置!$C$4,日期设置!$B$2,1)</f>
        <v>0</v>
      </c>
      <c r="K89" s="52">
        <f>[1]!b_dq_amount($A89,日期设置!B$2,2,10000)</f>
        <v>0</v>
      </c>
      <c r="L89" s="26">
        <f>[1]!b_info_latestpar(A89,日期设置!$B$2)</f>
        <v>100</v>
      </c>
      <c r="M89" s="6">
        <f>[1]!b_info_outstandingbalance($A89,日期设置!B$2)</f>
        <v>16</v>
      </c>
      <c r="N89" s="7" t="str">
        <f>[1]!b_info_latestissurercreditrating2(A89,日期设置!$B$2,"102","1")</f>
        <v>AA+</v>
      </c>
      <c r="O89" s="8">
        <v>5.98</v>
      </c>
      <c r="P89" s="9">
        <f>[1]!b_info_repurchasedate(A89)</f>
        <v>0</v>
      </c>
      <c r="Q89" s="8" t="s">
        <v>16176</v>
      </c>
      <c r="R89" s="2" t="str">
        <f>IF((--IF(P89=0,Q89,P89))&gt;(--日期设置!$B$2),IF(P89=0,Q89,P89),Q89)</f>
        <v>2022-04-19</v>
      </c>
      <c r="S89" s="2" t="s">
        <v>18695</v>
      </c>
      <c r="T89" s="8">
        <f>[1]!b_anal_ptmyear($A89,日期设置!$B$2)</f>
        <v>1.0767123287671232</v>
      </c>
      <c r="U89" s="8">
        <f>[1]!b_anal_termifexercise($A89,日期设置!B$2)</f>
        <v>0</v>
      </c>
      <c r="V89" s="10">
        <f>[1]!b_dq_dirtyprice(A89,日期设置!$B$2)</f>
        <v>60.921300000000002</v>
      </c>
      <c r="W89" s="11">
        <f>IF(U89=0,ROUNDUP((Q89-日期设置!$B$2)/365,0),ROUNDUP((R89-日期设置!$B$2)/365,0))</f>
        <v>2</v>
      </c>
      <c r="X89" s="18" t="str">
        <f>_xlfn.IFNA(VLOOKUP(A89,过往入选债券!A:D,4,0),2)</f>
        <v>否</v>
      </c>
      <c r="Y89">
        <f>_xlfn.IFNA(VLOOKUP(C89,[2]Sheet1!$A:$A,1,0),3)</f>
        <v>3</v>
      </c>
    </row>
    <row r="90" spans="1:25" hidden="1" x14ac:dyDescent="0.2">
      <c r="A90" s="21" t="s">
        <v>5095</v>
      </c>
      <c r="B90" s="21" t="s">
        <v>5096</v>
      </c>
      <c r="C90" s="37" t="s">
        <v>1320</v>
      </c>
      <c r="D90" s="26" t="str">
        <f>[1]!b_calc_yield(A90,日期设置!$B$2,F90,1,R90,1,O90,L90,S90,)</f>
        <v>Fetching...</v>
      </c>
      <c r="E90" s="26">
        <f t="shared" si="2"/>
        <v>150.69127565388928</v>
      </c>
      <c r="F90" s="18">
        <f>[1]!b_dq_cleanprice($A90,日期设置!B$2)</f>
        <v>43.6</v>
      </c>
      <c r="G90" s="18" t="str">
        <f t="shared" si="3"/>
        <v>1.62 + 1.62</v>
      </c>
      <c r="H90" s="27">
        <f>[1]!b_dq_pctchange($A90,日期设置!$B$2,1)/100</f>
        <v>0</v>
      </c>
      <c r="I90" s="26">
        <f>[1]!b_pq_pctchange(A90,日期设置!$B$4,日期设置!$B$2,1)</f>
        <v>0</v>
      </c>
      <c r="J90" s="26">
        <f>[1]!b_pq_pctchange(A90,日期设置!$C$4,日期设置!$B$2,1)</f>
        <v>0</v>
      </c>
      <c r="K90" s="52">
        <f>[1]!b_dq_amount($A90,日期设置!B$2,2,10000)</f>
        <v>0</v>
      </c>
      <c r="L90" s="26">
        <f>[1]!b_info_latestpar(A90,日期设置!$B$2)</f>
        <v>100</v>
      </c>
      <c r="M90" s="6">
        <f>[1]!b_info_outstandingbalance($A90,日期设置!B$2)</f>
        <v>10</v>
      </c>
      <c r="N90" s="7" t="str">
        <f>[1]!b_info_latestissurercreditrating2(A90,日期设置!$B$2,"102","1")</f>
        <v>C</v>
      </c>
      <c r="O90" s="8">
        <v>8.84</v>
      </c>
      <c r="P90" s="9">
        <f>[1]!b_info_repurchasedate(A90)</f>
        <v>0</v>
      </c>
      <c r="Q90" s="8" t="s">
        <v>17098</v>
      </c>
      <c r="R90" s="2" t="str">
        <f>IF((--IF(P90=0,Q90,P90))&gt;(--日期设置!$B$2),IF(P90=0,Q90,P90),Q90)</f>
        <v>2022-11-04</v>
      </c>
      <c r="S90" s="2" t="s">
        <v>17972</v>
      </c>
      <c r="T90" s="8">
        <f>[1]!b_anal_ptmyear($A90,日期设置!$B$2)</f>
        <v>1.6219178082191781</v>
      </c>
      <c r="U90" s="8">
        <f>[1]!b_anal_termifexercise($A90,日期设置!B$2)</f>
        <v>1.6219178082191781</v>
      </c>
      <c r="V90" s="10">
        <f>[1]!b_dq_dirtyprice(A90,日期设置!$B$2)</f>
        <v>46.9422</v>
      </c>
      <c r="W90" s="11">
        <f>IF(U90=0,ROUNDUP((Q90-日期设置!$B$2)/365,0),ROUNDUP((R90-日期设置!$B$2)/365,0))</f>
        <v>2</v>
      </c>
      <c r="X90" s="18">
        <f>_xlfn.IFNA(VLOOKUP(A90,过往入选债券!A:D,4,0),2)</f>
        <v>2</v>
      </c>
      <c r="Y90">
        <f>_xlfn.IFNA(VLOOKUP(C90,[2]Sheet1!$A:$A,1,0),3)</f>
        <v>3</v>
      </c>
    </row>
    <row r="91" spans="1:25" hidden="1" x14ac:dyDescent="0.2">
      <c r="A91" s="21" t="s">
        <v>7214</v>
      </c>
      <c r="B91" s="21" t="s">
        <v>7215</v>
      </c>
      <c r="C91" s="37" t="s">
        <v>464</v>
      </c>
      <c r="D91" s="26" t="str">
        <f>[1]!b_calc_yield(A91,日期设置!$B$2,F91,1,R91,1,O91,L91,S91,)</f>
        <v>Fetching...</v>
      </c>
      <c r="E91" s="26">
        <f t="shared" si="2"/>
        <v>35.848446209701976</v>
      </c>
      <c r="F91" s="18">
        <f>[1]!b_dq_cleanprice($A91,日期设置!B$2)</f>
        <v>74.92</v>
      </c>
      <c r="G91" s="18" t="str">
        <f t="shared" si="3"/>
        <v>0.43 + 0</v>
      </c>
      <c r="H91" s="27">
        <f>[1]!b_dq_pctchange($A91,日期设置!$B$2,1)/100</f>
        <v>0</v>
      </c>
      <c r="I91" s="26">
        <f>[1]!b_pq_pctchange(A91,日期设置!$B$4,日期设置!$B$2,1)</f>
        <v>0</v>
      </c>
      <c r="J91" s="26">
        <f>[1]!b_pq_pctchange(A91,日期设置!$C$4,日期设置!$B$2,1)</f>
        <v>0</v>
      </c>
      <c r="K91" s="52">
        <f>[1]!b_dq_amount($A91,日期设置!B$2,2,10000)</f>
        <v>0</v>
      </c>
      <c r="L91" s="26">
        <f>[1]!b_info_latestpar(A91,日期设置!$B$2)</f>
        <v>100</v>
      </c>
      <c r="M91" s="6">
        <f>[1]!b_info_outstandingbalance($A91,日期设置!B$2)</f>
        <v>8.5</v>
      </c>
      <c r="N91" s="7" t="str">
        <f>[1]!b_info_latestissurercreditrating2(A91,日期设置!$B$2,"102","1")</f>
        <v>AA+</v>
      </c>
      <c r="O91" s="8">
        <v>7.5</v>
      </c>
      <c r="P91" s="9">
        <f>[1]!b_info_repurchasedate(A91)</f>
        <v>0</v>
      </c>
      <c r="Q91" s="8" t="s">
        <v>16788</v>
      </c>
      <c r="R91" s="2" t="str">
        <f>IF((--IF(P91=0,Q91,P91))&gt;(--日期设置!$B$2),IF(P91=0,Q91,P91),Q91)</f>
        <v>2021-08-29</v>
      </c>
      <c r="S91" s="2" t="s">
        <v>18319</v>
      </c>
      <c r="T91" s="8">
        <f>[1]!b_anal_ptmyear($A91,日期设置!$B$2)</f>
        <v>0.43835616438356162</v>
      </c>
      <c r="U91" s="8">
        <f>[1]!b_anal_termifexercise($A91,日期设置!B$2)</f>
        <v>0</v>
      </c>
      <c r="V91" s="10">
        <f>[1]!b_dq_dirtyprice(A91,日期设置!$B$2)</f>
        <v>79.132300000000001</v>
      </c>
      <c r="W91" s="11">
        <f>IF(U91=0,ROUNDUP((Q91-日期设置!$B$2)/365,0),ROUNDUP((R91-日期设置!$B$2)/365,0))</f>
        <v>1</v>
      </c>
      <c r="X91" s="18" t="str">
        <f>_xlfn.IFNA(VLOOKUP(A91,过往入选债券!A:D,4,0),2)</f>
        <v>否</v>
      </c>
      <c r="Y91">
        <f>_xlfn.IFNA(VLOOKUP(C91,[2]Sheet1!$A:$A,1,0),3)</f>
        <v>3</v>
      </c>
    </row>
    <row r="92" spans="1:25" hidden="1" x14ac:dyDescent="0.2">
      <c r="A92" s="21" t="s">
        <v>668</v>
      </c>
      <c r="B92" s="21" t="s">
        <v>669</v>
      </c>
      <c r="C92" s="37" t="s">
        <v>670</v>
      </c>
      <c r="D92" s="26" t="str">
        <f>[1]!b_calc_yield(A92,日期设置!$B$2,F92,1,R92,1,O92,L92,S92,)</f>
        <v>Fetching...</v>
      </c>
      <c r="E92" s="26">
        <f t="shared" si="2"/>
        <v>5.0610767757878428</v>
      </c>
      <c r="F92" s="18">
        <f>[1]!b_dq_cleanprice($A92,日期设置!B$2)</f>
        <v>95.254000000000005</v>
      </c>
      <c r="G92" s="18" t="str">
        <f t="shared" si="3"/>
        <v>0.06 + 0</v>
      </c>
      <c r="H92" s="27">
        <f>[1]!b_dq_pctchange($A92,日期设置!$B$2,1)/100</f>
        <v>0</v>
      </c>
      <c r="I92" s="26">
        <f>[1]!b_pq_pctchange(A92,日期设置!$B$4,日期设置!$B$2,1)</f>
        <v>0</v>
      </c>
      <c r="J92" s="26">
        <f>[1]!b_pq_pctchange(A92,日期设置!$C$4,日期设置!$B$2,1)</f>
        <v>0</v>
      </c>
      <c r="K92" s="52">
        <f>[1]!b_dq_amount($A92,日期设置!B$2,2,10000)</f>
        <v>0</v>
      </c>
      <c r="L92" s="26">
        <f>[1]!b_info_latestpar(A92,日期设置!$B$2)</f>
        <v>100</v>
      </c>
      <c r="M92" s="6">
        <f>[1]!b_info_outstandingbalance($A92,日期设置!B$2)</f>
        <v>6</v>
      </c>
      <c r="N92" s="7">
        <f>[1]!b_info_latestissurercreditrating2(A92,日期设置!$B$2,"102","1")</f>
        <v>0</v>
      </c>
      <c r="O92" s="8">
        <v>4.8</v>
      </c>
      <c r="P92" s="9">
        <f>[1]!b_info_repurchasedate(A92)</f>
        <v>0</v>
      </c>
      <c r="Q92" s="8" t="s">
        <v>16005</v>
      </c>
      <c r="R92" s="2" t="str">
        <f>IF((--IF(P92=0,Q92,P92))&gt;(--日期设置!$B$2),IF(P92=0,Q92,P92),Q92)</f>
        <v>2021-04-14</v>
      </c>
      <c r="S92" s="2" t="s">
        <v>17794</v>
      </c>
      <c r="T92" s="8">
        <f>[1]!b_anal_ptmyear($A92,日期设置!$B$2)</f>
        <v>6.3013698630136991E-2</v>
      </c>
      <c r="U92" s="8">
        <f>[1]!b_anal_termifexercise($A92,日期设置!B$2)</f>
        <v>0</v>
      </c>
      <c r="V92" s="10">
        <f>[1]!b_dq_dirtyprice(A92,日期设置!$B$2)</f>
        <v>99.751499999999993</v>
      </c>
      <c r="W92" s="11">
        <f>IF(U92=0,ROUNDUP((Q92-日期设置!$B$2)/365,0),ROUNDUP((R92-日期设置!$B$2)/365,0))</f>
        <v>1</v>
      </c>
      <c r="X92" s="18">
        <f>_xlfn.IFNA(VLOOKUP(A92,过往入选债券!A:D,4,0),2)</f>
        <v>2</v>
      </c>
      <c r="Y92">
        <f>_xlfn.IFNA(VLOOKUP(C92,[2]Sheet1!$A:$A,1,0),3)</f>
        <v>3</v>
      </c>
    </row>
    <row r="93" spans="1:25" hidden="1" x14ac:dyDescent="0.2">
      <c r="A93" s="21" t="s">
        <v>5226</v>
      </c>
      <c r="B93" s="21" t="s">
        <v>5227</v>
      </c>
      <c r="C93" s="37" t="s">
        <v>5002</v>
      </c>
      <c r="D93" s="26" t="str">
        <f>[1]!b_calc_yield(A93,日期设置!$B$2,F93,1,R93,1,O93,L93,S93,)</f>
        <v>Fetching...</v>
      </c>
      <c r="E93" s="26">
        <f t="shared" si="2"/>
        <v>65.572551663190538</v>
      </c>
      <c r="F93" s="18">
        <f>[1]!b_dq_cleanprice($A93,日期设置!B$2)</f>
        <v>64.7</v>
      </c>
      <c r="G93" s="18" t="str">
        <f t="shared" si="3"/>
        <v>0.83 + 0.83</v>
      </c>
      <c r="H93" s="27">
        <f>[1]!b_dq_pctchange($A93,日期设置!$B$2,1)/100</f>
        <v>0</v>
      </c>
      <c r="I93" s="26">
        <f>[1]!b_pq_pctchange(A93,日期设置!$B$4,日期设置!$B$2,1)</f>
        <v>0</v>
      </c>
      <c r="J93" s="26">
        <f>[1]!b_pq_pctchange(A93,日期设置!$C$4,日期设置!$B$2,1)</f>
        <v>0</v>
      </c>
      <c r="K93" s="52">
        <f>[1]!b_dq_amount($A93,日期设置!B$2,2,10000)</f>
        <v>0</v>
      </c>
      <c r="L93" s="26">
        <f>[1]!b_info_latestpar(A93,日期设置!$B$2)</f>
        <v>100</v>
      </c>
      <c r="M93" s="6">
        <f>[1]!b_info_outstandingbalance($A93,日期设置!B$2)</f>
        <v>4</v>
      </c>
      <c r="N93" s="7" t="str">
        <f>[1]!b_info_latestissurercreditrating2(A93,日期设置!$B$2,"102","1")</f>
        <v>A</v>
      </c>
      <c r="O93" s="8">
        <v>9.7899999999999991</v>
      </c>
      <c r="P93" s="9">
        <f>[1]!b_info_repurchasedate(A93)</f>
        <v>0</v>
      </c>
      <c r="Q93" s="8" t="s">
        <v>16681</v>
      </c>
      <c r="R93" s="2" t="str">
        <f>IF((--IF(P93=0,Q93,P93))&gt;(--日期设置!$B$2),IF(P93=0,Q93,P93),Q93)</f>
        <v>2022-01-21</v>
      </c>
      <c r="S93" s="2" t="s">
        <v>18052</v>
      </c>
      <c r="T93" s="8">
        <f>[1]!b_anal_ptmyear($A93,日期设置!$B$2)</f>
        <v>0.83561643835616439</v>
      </c>
      <c r="U93" s="8">
        <f>[1]!b_anal_termifexercise($A93,日期设置!B$2)</f>
        <v>0.83561643835616439</v>
      </c>
      <c r="V93" s="10">
        <f>[1]!b_dq_dirtyprice(A93,日期设置!$B$2)</f>
        <v>66.309299999999993</v>
      </c>
      <c r="W93" s="11">
        <f>IF(U93=0,ROUNDUP((Q93-日期设置!$B$2)/365,0),ROUNDUP((R93-日期设置!$B$2)/365,0))</f>
        <v>1</v>
      </c>
      <c r="X93" s="18" t="str">
        <f>_xlfn.IFNA(VLOOKUP(A93,过往入选债券!A:D,4,0),2)</f>
        <v>否</v>
      </c>
      <c r="Y93">
        <f>_xlfn.IFNA(VLOOKUP(C93,[2]Sheet1!$A:$A,1,0),3)</f>
        <v>3</v>
      </c>
    </row>
    <row r="94" spans="1:25" hidden="1" x14ac:dyDescent="0.2">
      <c r="A94" s="21" t="s">
        <v>4849</v>
      </c>
      <c r="B94" s="21" t="s">
        <v>4850</v>
      </c>
      <c r="C94" s="37" t="s">
        <v>441</v>
      </c>
      <c r="D94" s="26" t="str">
        <f>[1]!b_calc_yield(A94,日期设置!$B$2,F94,1,R94,1,O94,L94,S94,)</f>
        <v>Fetching...</v>
      </c>
      <c r="E94" s="26">
        <f t="shared" si="2"/>
        <v>7.8427206422679197</v>
      </c>
      <c r="F94" s="18">
        <f>[1]!b_dq_cleanprice($A94,日期设置!B$2)</f>
        <v>92.843599999999995</v>
      </c>
      <c r="G94" s="18" t="str">
        <f t="shared" si="3"/>
        <v>0.10 + 0</v>
      </c>
      <c r="H94" s="27">
        <f>[1]!b_dq_pctchange($A94,日期设置!$B$2,1)/100</f>
        <v>0</v>
      </c>
      <c r="I94" s="26">
        <f>[1]!b_pq_pctchange(A94,日期设置!$B$4,日期设置!$B$2,1)</f>
        <v>0</v>
      </c>
      <c r="J94" s="26">
        <f>[1]!b_pq_pctchange(A94,日期设置!$C$4,日期设置!$B$2,1)</f>
        <v>0</v>
      </c>
      <c r="K94" s="52">
        <f>[1]!b_dq_amount($A94,日期设置!B$2,2,10000)</f>
        <v>0</v>
      </c>
      <c r="L94" s="26">
        <f>[1]!b_info_latestpar(A94,日期设置!$B$2)</f>
        <v>100</v>
      </c>
      <c r="M94" s="6">
        <f>[1]!b_info_outstandingbalance($A94,日期设置!B$2)</f>
        <v>10</v>
      </c>
      <c r="N94" s="7" t="str">
        <f>[1]!b_info_latestissurercreditrating2(A94,日期设置!$B$2,"102","1")</f>
        <v>AA</v>
      </c>
      <c r="O94" s="8">
        <v>4.05</v>
      </c>
      <c r="P94" s="9">
        <f>[1]!b_info_repurchasedate(A94)</f>
        <v>0</v>
      </c>
      <c r="Q94" s="8" t="s">
        <v>16404</v>
      </c>
      <c r="R94" s="2" t="str">
        <f>IF((--IF(P94=0,Q94,P94))&gt;(--日期设置!$B$2),IF(P94=0,Q94,P94),Q94)</f>
        <v>2021-04-28</v>
      </c>
      <c r="S94" s="2" t="s">
        <v>19067</v>
      </c>
      <c r="T94" s="8">
        <f>[1]!b_anal_ptmyear($A94,日期设置!$B$2)</f>
        <v>0.10136986301369863</v>
      </c>
      <c r="U94" s="8">
        <f>[1]!b_anal_termifexercise($A94,日期设置!B$2)</f>
        <v>0</v>
      </c>
      <c r="V94" s="10">
        <f>[1]!b_dq_dirtyprice(A94,日期设置!$B$2)</f>
        <v>96.483099999999993</v>
      </c>
      <c r="W94" s="11">
        <f>IF(U94=0,ROUNDUP((Q94-日期设置!$B$2)/365,0),ROUNDUP((R94-日期设置!$B$2)/365,0))</f>
        <v>1</v>
      </c>
      <c r="X94" s="18">
        <f>_xlfn.IFNA(VLOOKUP(A94,过往入选债券!A:D,4,0),2)</f>
        <v>2</v>
      </c>
      <c r="Y94">
        <f>_xlfn.IFNA(VLOOKUP(C94,[2]Sheet1!$A:$A,1,0),3)</f>
        <v>3</v>
      </c>
    </row>
    <row r="95" spans="1:25" hidden="1" x14ac:dyDescent="0.2">
      <c r="A95" s="21" t="s">
        <v>12618</v>
      </c>
      <c r="B95" s="21" t="s">
        <v>12619</v>
      </c>
      <c r="C95" s="37" t="s">
        <v>12620</v>
      </c>
      <c r="D95" s="26" t="str">
        <f>[1]!b_calc_yield(A95,日期设置!$B$2,F95,1,R95,1,O95,L95,S95,)</f>
        <v>Fetching...</v>
      </c>
      <c r="E95" s="26">
        <f t="shared" si="2"/>
        <v>142.54947701758147</v>
      </c>
      <c r="F95" s="18">
        <f>[1]!b_dq_cleanprice($A95,日期设置!B$2)</f>
        <v>44.2806</v>
      </c>
      <c r="G95" s="18" t="str">
        <f t="shared" si="3"/>
        <v>1.68 + 0</v>
      </c>
      <c r="H95" s="27">
        <f>[1]!b_dq_pctchange($A95,日期设置!$B$2,1)/100</f>
        <v>0</v>
      </c>
      <c r="I95" s="26">
        <f>[1]!b_pq_pctchange(A95,日期设置!$B$4,日期设置!$B$2,1)</f>
        <v>0</v>
      </c>
      <c r="J95" s="26">
        <f>[1]!b_pq_pctchange(A95,日期设置!$C$4,日期设置!$B$2,1)</f>
        <v>0</v>
      </c>
      <c r="K95" s="52">
        <f>[1]!b_dq_amount($A95,日期设置!B$2,2,10000)</f>
        <v>0</v>
      </c>
      <c r="L95" s="26">
        <f>[1]!b_info_latestpar(A95,日期设置!$B$2)</f>
        <v>100</v>
      </c>
      <c r="M95" s="6">
        <f>[1]!b_info_outstandingbalance($A95,日期设置!B$2)</f>
        <v>30</v>
      </c>
      <c r="N95" s="7" t="str">
        <f>[1]!b_info_latestissurercreditrating2(A95,日期设置!$B$2,"102","1")</f>
        <v>C</v>
      </c>
      <c r="O95" s="8">
        <v>5.99</v>
      </c>
      <c r="P95" s="9">
        <f>[1]!b_info_repurchasedate(A95)</f>
        <v>0</v>
      </c>
      <c r="Q95" s="8" t="s">
        <v>16250</v>
      </c>
      <c r="R95" s="2" t="str">
        <f>IF((--IF(P95=0,Q95,P95))&gt;(--日期设置!$B$2),IF(P95=0,Q95,P95),Q95)</f>
        <v>2022-11-27</v>
      </c>
      <c r="S95" s="2" t="s">
        <v>18229</v>
      </c>
      <c r="T95" s="8">
        <f>[1]!b_anal_ptmyear($A95,日期设置!$B$2)</f>
        <v>1.6849315068493151</v>
      </c>
      <c r="U95" s="8">
        <f>[1]!b_anal_termifexercise($A95,日期设置!B$2)</f>
        <v>0</v>
      </c>
      <c r="V95" s="10">
        <f>[1]!b_dq_dirtyprice(A95,日期设置!$B$2)</f>
        <v>46.167900000000003</v>
      </c>
      <c r="W95" s="11">
        <f>IF(U95=0,ROUNDUP((Q95-日期设置!$B$2)/365,0),ROUNDUP((R95-日期设置!$B$2)/365,0))</f>
        <v>2</v>
      </c>
      <c r="X95" s="18" t="str">
        <f>_xlfn.IFNA(VLOOKUP(A95,过往入选债券!A:D,4,0),2)</f>
        <v>否</v>
      </c>
      <c r="Y95">
        <f>_xlfn.IFNA(VLOOKUP(C95,[2]Sheet1!$A:$A,1,0),3)</f>
        <v>3</v>
      </c>
    </row>
    <row r="96" spans="1:25" hidden="1" x14ac:dyDescent="0.2">
      <c r="A96" s="21" t="s">
        <v>5525</v>
      </c>
      <c r="B96" s="21" t="s">
        <v>5526</v>
      </c>
      <c r="C96" s="37" t="s">
        <v>5527</v>
      </c>
      <c r="D96" s="26" t="str">
        <f>[1]!b_calc_yield(A96,日期设置!$B$2,F96,1,R96,1,O96,L96,S96,)</f>
        <v>Fetching...</v>
      </c>
      <c r="E96" s="26">
        <f t="shared" si="2"/>
        <v>46.219175853003655</v>
      </c>
      <c r="F96" s="18">
        <f>[1]!b_dq_cleanprice($A96,日期设置!B$2)</f>
        <v>69.8</v>
      </c>
      <c r="G96" s="18" t="str">
        <f t="shared" si="3"/>
        <v>0.64 + 0.65</v>
      </c>
      <c r="H96" s="27">
        <f>[1]!b_dq_pctchange($A96,日期设置!$B$2,1)/100</f>
        <v>0</v>
      </c>
      <c r="I96" s="26">
        <f>[1]!b_pq_pctchange(A96,日期设置!$B$4,日期设置!$B$2,1)</f>
        <v>0</v>
      </c>
      <c r="J96" s="26">
        <f>[1]!b_pq_pctchange(A96,日期设置!$C$4,日期设置!$B$2,1)</f>
        <v>0</v>
      </c>
      <c r="K96" s="52">
        <f>[1]!b_dq_amount($A96,日期设置!B$2,2,10000)</f>
        <v>0</v>
      </c>
      <c r="L96" s="26">
        <f>[1]!b_info_latestpar(A96,日期设置!$B$2)</f>
        <v>100</v>
      </c>
      <c r="M96" s="6">
        <f>[1]!b_info_outstandingbalance($A96,日期设置!B$2)</f>
        <v>5</v>
      </c>
      <c r="N96" s="7" t="str">
        <f>[1]!b_info_latestissurercreditrating2(A96,日期设置!$B$2,"102","1")</f>
        <v>AA+</v>
      </c>
      <c r="O96" s="8">
        <v>4.2300000000000004</v>
      </c>
      <c r="P96" s="9">
        <f>[1]!b_info_repurchasedate(A96)</f>
        <v>0</v>
      </c>
      <c r="Q96" s="8" t="s">
        <v>16352</v>
      </c>
      <c r="R96" s="2" t="str">
        <f>IF((--IF(P96=0,Q96,P96))&gt;(--日期设置!$B$2),IF(P96=0,Q96,P96),Q96)</f>
        <v>2021-11-14</v>
      </c>
      <c r="S96" s="2" t="s">
        <v>18130</v>
      </c>
      <c r="T96" s="8">
        <f>[1]!b_anal_ptmyear($A96,日期设置!$B$2)</f>
        <v>0.64931506849315068</v>
      </c>
      <c r="U96" s="8">
        <f>[1]!b_anal_termifexercise($A96,日期设置!B$2)</f>
        <v>0.65205479452054793</v>
      </c>
      <c r="V96" s="10">
        <f>[1]!b_dq_dirtyprice(A96,日期设置!$B$2)</f>
        <v>71.2834</v>
      </c>
      <c r="W96" s="11">
        <f>IF(U96=0,ROUNDUP((Q96-日期设置!$B$2)/365,0),ROUNDUP((R96-日期设置!$B$2)/365,0))</f>
        <v>1</v>
      </c>
      <c r="X96" s="18" t="str">
        <f>_xlfn.IFNA(VLOOKUP(A96,过往入选债券!A:D,4,0),2)</f>
        <v>否</v>
      </c>
      <c r="Y96">
        <f>_xlfn.IFNA(VLOOKUP(C96,[2]Sheet1!$A:$A,1,0),3)</f>
        <v>3</v>
      </c>
    </row>
    <row r="97" spans="1:25" x14ac:dyDescent="0.2">
      <c r="A97" s="21" t="s">
        <v>5585</v>
      </c>
      <c r="B97" s="21" t="s">
        <v>5586</v>
      </c>
      <c r="C97" s="37" t="s">
        <v>5587</v>
      </c>
      <c r="D97" s="26" t="str">
        <f>[1]!b_calc_yield(A97,日期设置!$B$2,F97,1,R97,1,O97,L97,S97,)</f>
        <v>Fetching...</v>
      </c>
      <c r="E97" s="26">
        <f t="shared" si="2"/>
        <v>46.716535532977034</v>
      </c>
      <c r="F97" s="18">
        <f>[1]!b_dq_cleanprice($A97,日期设置!B$2)</f>
        <v>69.55</v>
      </c>
      <c r="G97" s="18" t="str">
        <f t="shared" si="3"/>
        <v>0.66 + 0</v>
      </c>
      <c r="H97" s="27">
        <f>[1]!b_dq_pctchange($A97,日期设置!$B$2,1)/100</f>
        <v>-1.7655367231638418E-2</v>
      </c>
      <c r="I97" s="26">
        <f>[1]!b_pq_pctchange(A97,日期设置!$B$4,日期设置!$B$2,1)</f>
        <v>-2.3174157303370864</v>
      </c>
      <c r="J97" s="26">
        <f>[1]!b_pq_pctchange(A97,日期设置!$C$4,日期设置!$B$2,1)</f>
        <v>-0.50071530758227256</v>
      </c>
      <c r="K97" s="52">
        <f>[1]!b_dq_amount($A97,日期设置!B$2,2,10000)</f>
        <v>411.11957259399998</v>
      </c>
      <c r="L97" s="26">
        <f>[1]!b_info_latestpar(A97,日期设置!$B$2)</f>
        <v>100</v>
      </c>
      <c r="M97" s="6">
        <f>[1]!b_info_outstandingbalance($A97,日期设置!B$2)</f>
        <v>10</v>
      </c>
      <c r="N97" s="7" t="str">
        <f>[1]!b_info_latestissurercreditrating2(A97,日期设置!$B$2,"102","1")</f>
        <v>AA</v>
      </c>
      <c r="O97" s="8">
        <v>4.07</v>
      </c>
      <c r="P97" s="9">
        <f>[1]!b_info_repurchasedate(A97)</f>
        <v>0</v>
      </c>
      <c r="Q97" s="8" t="s">
        <v>16329</v>
      </c>
      <c r="R97" s="2" t="str">
        <f>IF((--IF(P97=0,Q97,P97))&gt;(--日期设置!$B$2),IF(P97=0,Q97,P97),Q97)</f>
        <v>2021-11-18</v>
      </c>
      <c r="S97" s="2" t="s">
        <v>18048</v>
      </c>
      <c r="T97" s="8">
        <f>[1]!b_anal_ptmyear($A97,日期设置!$B$2)</f>
        <v>0.66027397260273968</v>
      </c>
      <c r="U97" s="8">
        <f>[1]!b_anal_termifexercise($A97,日期设置!B$2)</f>
        <v>0</v>
      </c>
      <c r="V97" s="10">
        <f>[1]!b_dq_dirtyprice(A97,日期设置!$B$2)</f>
        <v>70.932699999999997</v>
      </c>
      <c r="W97" s="11">
        <f>IF(U97=0,ROUNDUP((Q97-日期设置!$B$2)/365,0),ROUNDUP((R97-日期设置!$B$2)/365,0))</f>
        <v>1</v>
      </c>
      <c r="X97" s="18" t="str">
        <f>_xlfn.IFNA(VLOOKUP(A97,过往入选债券!A:D,4,0),2)</f>
        <v>否</v>
      </c>
      <c r="Y97" t="str">
        <f>_xlfn.IFNA(VLOOKUP(C97,[2]Sheet1!$A:$A,1,0),3)</f>
        <v>文投控股股份有限公司</v>
      </c>
    </row>
    <row r="98" spans="1:25" hidden="1" x14ac:dyDescent="0.2">
      <c r="A98" s="21" t="s">
        <v>14387</v>
      </c>
      <c r="B98" s="21" t="s">
        <v>14388</v>
      </c>
      <c r="C98" s="37" t="s">
        <v>14389</v>
      </c>
      <c r="D98" s="26" t="str">
        <f>[1]!b_calc_yield(A98,日期设置!$B$2,F98,1,R98,1,O98,L98,S98,)</f>
        <v>Fetching...</v>
      </c>
      <c r="E98" s="26">
        <f t="shared" si="2"/>
        <v>0</v>
      </c>
      <c r="F98" s="18">
        <f>[1]!b_dq_cleanprice($A98,日期设置!B$2)</f>
        <v>55.64</v>
      </c>
      <c r="G98" s="18" t="str">
        <f t="shared" si="3"/>
        <v>1.09 + 0</v>
      </c>
      <c r="H98" s="27">
        <f>[1]!b_dq_pctchange($A98,日期设置!$B$2,1)/100</f>
        <v>0</v>
      </c>
      <c r="I98" s="26">
        <f>[1]!b_pq_pctchange(A98,日期设置!$B$4,日期设置!$B$2,1)</f>
        <v>0</v>
      </c>
      <c r="J98" s="26">
        <f>[1]!b_pq_pctchange(A98,日期设置!$C$4,日期设置!$B$2,1)</f>
        <v>0</v>
      </c>
      <c r="K98" s="52">
        <f>[1]!b_dq_amount($A98,日期设置!B$2,2,10000)</f>
        <v>0</v>
      </c>
      <c r="L98" s="26">
        <f>[1]!b_info_latestpar(A98,日期设置!$B$2)</f>
        <v>55.64</v>
      </c>
      <c r="M98" s="6">
        <f>[1]!b_info_outstandingbalance($A98,日期设置!B$2)</f>
        <v>1.9483661699999999</v>
      </c>
      <c r="N98" s="7">
        <f>[1]!b_info_latestissurercreditrating2(A98,日期设置!$B$2,"102","1")</f>
        <v>0</v>
      </c>
      <c r="O98" s="8">
        <v>0</v>
      </c>
      <c r="P98" s="9">
        <f>[1]!b_info_repurchasedate(A98)</f>
        <v>0</v>
      </c>
      <c r="Q98" s="8" t="s">
        <v>16423</v>
      </c>
      <c r="R98" s="2" t="str">
        <f>IF((--IF(P98=0,Q98,P98))&gt;(--日期设置!$B$2),IF(P98=0,Q98,P98),Q98)</f>
        <v>2022-04-26</v>
      </c>
      <c r="S98" s="2" t="s">
        <v>18499</v>
      </c>
      <c r="T98" s="8">
        <f>[1]!b_anal_ptmyear($A98,日期设置!$B$2)</f>
        <v>1.095890410958904</v>
      </c>
      <c r="U98" s="8">
        <f>[1]!b_anal_termifexercise($A98,日期设置!B$2)</f>
        <v>0</v>
      </c>
      <c r="V98" s="10">
        <f>[1]!b_dq_dirtyprice(A98,日期设置!$B$2)</f>
        <v>55.64</v>
      </c>
      <c r="W98" s="11">
        <f>IF(U98=0,ROUNDUP((Q98-日期设置!$B$2)/365,0),ROUNDUP((R98-日期设置!$B$2)/365,0))</f>
        <v>2</v>
      </c>
      <c r="X98" s="18">
        <f>_xlfn.IFNA(VLOOKUP(A98,过往入选债券!A:D,4,0),2)</f>
        <v>2</v>
      </c>
      <c r="Y98">
        <f>_xlfn.IFNA(VLOOKUP(C98,[2]Sheet1!$A:$A,1,0),3)</f>
        <v>3</v>
      </c>
    </row>
    <row r="99" spans="1:25" hidden="1" x14ac:dyDescent="0.2">
      <c r="A99" s="21" t="s">
        <v>6928</v>
      </c>
      <c r="B99" s="21" t="s">
        <v>6929</v>
      </c>
      <c r="C99" s="37" t="s">
        <v>6616</v>
      </c>
      <c r="D99" s="26" t="str">
        <f>[1]!b_calc_yield(A99,日期设置!$B$2,F99,1,R99,1,O99,L99,S99,)</f>
        <v>Fetching...</v>
      </c>
      <c r="E99" s="26">
        <f t="shared" si="2"/>
        <v>15.752277265288139</v>
      </c>
      <c r="F99" s="18">
        <f>[1]!b_dq_cleanprice($A99,日期设置!B$2)</f>
        <v>87.1</v>
      </c>
      <c r="G99" s="18" t="str">
        <f t="shared" si="3"/>
        <v>0.22 + 0</v>
      </c>
      <c r="H99" s="27">
        <f>[1]!b_dq_pctchange($A99,日期设置!$B$2,1)/100</f>
        <v>0</v>
      </c>
      <c r="I99" s="26">
        <f>[1]!b_pq_pctchange(A99,日期设置!$B$4,日期设置!$B$2,1)</f>
        <v>0</v>
      </c>
      <c r="J99" s="26">
        <f>[1]!b_pq_pctchange(A99,日期设置!$C$4,日期设置!$B$2,1)</f>
        <v>0</v>
      </c>
      <c r="K99" s="52">
        <f>[1]!b_dq_amount($A99,日期设置!B$2,2,10000)</f>
        <v>0</v>
      </c>
      <c r="L99" s="26">
        <f>[1]!b_info_latestpar(A99,日期设置!$B$2)</f>
        <v>100</v>
      </c>
      <c r="M99" s="6">
        <f>[1]!b_info_outstandingbalance($A99,日期设置!B$2)</f>
        <v>3.55</v>
      </c>
      <c r="N99" s="7" t="str">
        <f>[1]!b_info_latestissurercreditrating2(A99,日期设置!$B$2,"102","1")</f>
        <v>AA+</v>
      </c>
      <c r="O99" s="8">
        <v>8</v>
      </c>
      <c r="P99" s="9" t="str">
        <f>[1]!b_info_repurchasedate(A99)</f>
        <v>2020-06-12</v>
      </c>
      <c r="Q99" s="8" t="s">
        <v>16294</v>
      </c>
      <c r="R99" s="2" t="str">
        <f>IF((--IF(P99=0,Q99,P99))&gt;(--日期设置!$B$2),IF(P99=0,Q99,P99),Q99)</f>
        <v>2021-06-12</v>
      </c>
      <c r="S99" s="2" t="s">
        <v>18075</v>
      </c>
      <c r="T99" s="8">
        <f>[1]!b_anal_ptmyear($A99,日期设置!$B$2)</f>
        <v>0.22465753424657534</v>
      </c>
      <c r="U99" s="8">
        <f>[1]!b_anal_termifexercise($A99,日期设置!B$2)</f>
        <v>0</v>
      </c>
      <c r="V99" s="10">
        <f>[1]!b_dq_dirtyprice(A99,日期设置!$B$2)</f>
        <v>93.302700000000002</v>
      </c>
      <c r="W99" s="11">
        <f>IF(U99=0,ROUNDUP((Q99-日期设置!$B$2)/365,0),ROUNDUP((R99-日期设置!$B$2)/365,0))</f>
        <v>1</v>
      </c>
      <c r="X99" s="18">
        <f>_xlfn.IFNA(VLOOKUP(A99,过往入选债券!A:D,4,0),2)</f>
        <v>2</v>
      </c>
      <c r="Y99">
        <f>_xlfn.IFNA(VLOOKUP(C99,[2]Sheet1!$A:$A,1,0),3)</f>
        <v>3</v>
      </c>
    </row>
    <row r="100" spans="1:25" hidden="1" x14ac:dyDescent="0.2">
      <c r="A100" s="21" t="s">
        <v>15632</v>
      </c>
      <c r="B100" s="21" t="s">
        <v>15633</v>
      </c>
      <c r="C100" s="37" t="s">
        <v>14389</v>
      </c>
      <c r="D100" s="26" t="str">
        <f>[1]!b_calc_yield(A100,日期设置!$B$2,F100,1,R100,1,O100,L100,S100,)</f>
        <v>Fetching...</v>
      </c>
      <c r="E100" s="26">
        <f t="shared" si="2"/>
        <v>0</v>
      </c>
      <c r="F100" s="18">
        <f>[1]!b_dq_cleanprice($A100,日期设置!B$2)</f>
        <v>56.34</v>
      </c>
      <c r="G100" s="18" t="str">
        <f t="shared" si="3"/>
        <v>1.09 + 0</v>
      </c>
      <c r="H100" s="27">
        <f>[1]!b_dq_pctchange($A100,日期设置!$B$2,1)/100</f>
        <v>0</v>
      </c>
      <c r="I100" s="26">
        <f>[1]!b_pq_pctchange(A100,日期设置!$B$4,日期设置!$B$2,1)</f>
        <v>0</v>
      </c>
      <c r="J100" s="26">
        <f>[1]!b_pq_pctchange(A100,日期设置!$C$4,日期设置!$B$2,1)</f>
        <v>-25.189217899349352</v>
      </c>
      <c r="K100" s="52">
        <f>[1]!b_dq_amount($A100,日期设置!B$2,2,10000)</f>
        <v>0</v>
      </c>
      <c r="L100" s="26">
        <f>[1]!b_info_latestpar(A100,日期设置!$B$2)</f>
        <v>56.34</v>
      </c>
      <c r="M100" s="6">
        <f>[1]!b_info_outstandingbalance($A100,日期设置!B$2)</f>
        <v>3.7758937910000001</v>
      </c>
      <c r="N100" s="7" t="str">
        <f>[1]!b_info_latestissurercreditrating2(A100,日期设置!$B$2,"102","1")</f>
        <v>AA+</v>
      </c>
      <c r="O100" s="8">
        <v>0</v>
      </c>
      <c r="P100" s="9">
        <f>[1]!b_info_repurchasedate(A100)</f>
        <v>0</v>
      </c>
      <c r="Q100" s="8" t="s">
        <v>16423</v>
      </c>
      <c r="R100" s="2" t="str">
        <f>IF((--IF(P100=0,Q100,P100))&gt;(--日期设置!$B$2),IF(P100=0,Q100,P100),Q100)</f>
        <v>2022-04-26</v>
      </c>
      <c r="S100" s="2" t="s">
        <v>17773</v>
      </c>
      <c r="T100" s="8">
        <f>[1]!b_anal_ptmyear($A100,日期设置!$B$2)</f>
        <v>1.095890410958904</v>
      </c>
      <c r="U100" s="8">
        <f>[1]!b_anal_termifexercise($A100,日期设置!B$2)</f>
        <v>0</v>
      </c>
      <c r="V100" s="10">
        <f>[1]!b_dq_dirtyprice(A100,日期设置!$B$2)</f>
        <v>56.34</v>
      </c>
      <c r="W100" s="11">
        <f>IF(U100=0,ROUNDUP((Q100-日期设置!$B$2)/365,0),ROUNDUP((R100-日期设置!$B$2)/365,0))</f>
        <v>2</v>
      </c>
      <c r="X100" s="18">
        <f>_xlfn.IFNA(VLOOKUP(A100,过往入选债券!A:D,4,0),2)</f>
        <v>2</v>
      </c>
      <c r="Y100">
        <f>_xlfn.IFNA(VLOOKUP(C100,[2]Sheet1!$A:$A,1,0),3)</f>
        <v>3</v>
      </c>
    </row>
    <row r="101" spans="1:25" hidden="1" x14ac:dyDescent="0.2">
      <c r="A101" s="21" t="s">
        <v>5116</v>
      </c>
      <c r="B101" s="21" t="s">
        <v>5117</v>
      </c>
      <c r="C101" s="37" t="s">
        <v>170</v>
      </c>
      <c r="D101" s="26" t="str">
        <f>[1]!b_calc_yield(A101,日期设置!$B$2,F101,1,R101,1,O101,L101,S101,)</f>
        <v>Fetching...</v>
      </c>
      <c r="E101" s="26">
        <f t="shared" si="2"/>
        <v>46.159922907118741</v>
      </c>
      <c r="F101" s="18">
        <f>[1]!b_dq_cleanprice($A101,日期设置!B$2)</f>
        <v>70</v>
      </c>
      <c r="G101" s="18" t="str">
        <f t="shared" si="3"/>
        <v>0.67 + 0</v>
      </c>
      <c r="H101" s="27">
        <f>[1]!b_dq_pctchange($A101,日期设置!$B$2,1)/100</f>
        <v>0</v>
      </c>
      <c r="I101" s="26">
        <f>[1]!b_pq_pctchange(A101,日期设置!$B$4,日期设置!$B$2,1)</f>
        <v>0</v>
      </c>
      <c r="J101" s="26">
        <f>[1]!b_pq_pctchange(A101,日期设置!$C$4,日期设置!$B$2,1)</f>
        <v>0</v>
      </c>
      <c r="K101" s="52">
        <f>[1]!b_dq_amount($A101,日期设置!B$2,2,10000)</f>
        <v>0</v>
      </c>
      <c r="L101" s="26">
        <f>[1]!b_info_latestpar(A101,日期设置!$B$2)</f>
        <v>100</v>
      </c>
      <c r="M101" s="6">
        <f>[1]!b_info_outstandingbalance($A101,日期设置!B$2)</f>
        <v>5</v>
      </c>
      <c r="N101" s="7" t="str">
        <f>[1]!b_info_latestissurercreditrating2(A101,日期设置!$B$2,"102","1")</f>
        <v>AA+</v>
      </c>
      <c r="O101" s="8">
        <v>4.3499999999999996</v>
      </c>
      <c r="P101" s="9">
        <f>[1]!b_info_repurchasedate(A101)</f>
        <v>0</v>
      </c>
      <c r="Q101" s="8" t="s">
        <v>16144</v>
      </c>
      <c r="R101" s="2" t="str">
        <f>IF((--IF(P101=0,Q101,P101))&gt;(--日期设置!$B$2),IF(P101=0,Q101,P101),Q101)</f>
        <v>2021-11-25</v>
      </c>
      <c r="S101" s="2" t="s">
        <v>18454</v>
      </c>
      <c r="T101" s="8">
        <f>[1]!b_anal_ptmyear($A101,日期设置!$B$2)</f>
        <v>0.67945205479452053</v>
      </c>
      <c r="U101" s="8">
        <f>[1]!b_anal_termifexercise($A101,日期设置!B$2)</f>
        <v>0</v>
      </c>
      <c r="V101" s="10">
        <f>[1]!b_dq_dirtyprice(A101,日期设置!$B$2)</f>
        <v>71.394400000000005</v>
      </c>
      <c r="W101" s="11">
        <f>IF(U101=0,ROUNDUP((Q101-日期设置!$B$2)/365,0),ROUNDUP((R101-日期设置!$B$2)/365,0))</f>
        <v>1</v>
      </c>
      <c r="X101" s="18" t="str">
        <f>_xlfn.IFNA(VLOOKUP(A101,过往入选债券!A:D,4,0),2)</f>
        <v>否</v>
      </c>
      <c r="Y101">
        <f>_xlfn.IFNA(VLOOKUP(C101,[2]Sheet1!$A:$A,1,0),3)</f>
        <v>3</v>
      </c>
    </row>
    <row r="102" spans="1:25" hidden="1" x14ac:dyDescent="0.2">
      <c r="A102" s="21" t="s">
        <v>1554</v>
      </c>
      <c r="B102" s="21" t="s">
        <v>1555</v>
      </c>
      <c r="C102" s="37" t="s">
        <v>580</v>
      </c>
      <c r="D102" s="26" t="str">
        <f>[1]!b_calc_yield(A102,日期设置!$B$2,F102,1,R102,1,O102,L102,S102,)</f>
        <v>Fetching...</v>
      </c>
      <c r="E102" s="26">
        <f t="shared" si="2"/>
        <v>148.71371753474963</v>
      </c>
      <c r="F102" s="18">
        <f>[1]!b_dq_cleanprice($A102,日期设置!B$2)</f>
        <v>45.210500000000003</v>
      </c>
      <c r="G102" s="18" t="str">
        <f t="shared" si="3"/>
        <v>1.86 + 0</v>
      </c>
      <c r="H102" s="27">
        <f>[1]!b_dq_pctchange($A102,日期设置!$B$2,1)/100</f>
        <v>0</v>
      </c>
      <c r="I102" s="26">
        <f>[1]!b_pq_pctchange(A102,日期设置!$B$4,日期设置!$B$2,1)</f>
        <v>0</v>
      </c>
      <c r="J102" s="26">
        <f>[1]!b_pq_pctchange(A102,日期设置!$C$4,日期设置!$B$2,1)</f>
        <v>0</v>
      </c>
      <c r="K102" s="52">
        <f>[1]!b_dq_amount($A102,日期设置!B$2,2,10000)</f>
        <v>0</v>
      </c>
      <c r="L102" s="26">
        <f>[1]!b_info_latestpar(A102,日期设置!$B$2)</f>
        <v>100</v>
      </c>
      <c r="M102" s="6">
        <f>[1]!b_info_outstandingbalance($A102,日期设置!B$2)</f>
        <v>5</v>
      </c>
      <c r="N102" s="7">
        <f>[1]!b_info_latestissurercreditrating2(A102,日期设置!$B$2,"102","1")</f>
        <v>0</v>
      </c>
      <c r="O102" s="8">
        <v>7.5</v>
      </c>
      <c r="P102" s="9" t="str">
        <f>[1]!b_info_repurchasedate(A102)</f>
        <v>2021-02-01</v>
      </c>
      <c r="Q102" s="8" t="s">
        <v>16917</v>
      </c>
      <c r="R102" s="2" t="str">
        <f>IF((--IF(P102=0,Q102,P102))&gt;(--日期设置!$B$2),IF(P102=0,Q102,P102),Q102)</f>
        <v>2023-01-31</v>
      </c>
      <c r="S102" s="2" t="s">
        <v>18584</v>
      </c>
      <c r="T102" s="8">
        <f>[1]!b_anal_ptmyear($A102,日期设置!$B$2)</f>
        <v>1.8630136986301369</v>
      </c>
      <c r="U102" s="8">
        <f>[1]!b_anal_termifexercise($A102,日期设置!B$2)</f>
        <v>0</v>
      </c>
      <c r="V102" s="10">
        <f>[1]!b_dq_dirtyprice(A102,日期设置!$B$2)</f>
        <v>46.237900000000003</v>
      </c>
      <c r="W102" s="11">
        <f>IF(U102=0,ROUNDUP((Q102-日期设置!$B$2)/365,0),ROUNDUP((R102-日期设置!$B$2)/365,0))</f>
        <v>2</v>
      </c>
      <c r="X102" s="18" t="str">
        <f>_xlfn.IFNA(VLOOKUP(A102,过往入选债券!A:D,4,0),2)</f>
        <v>否</v>
      </c>
      <c r="Y102" t="str">
        <f>_xlfn.IFNA(VLOOKUP(C102,[2]Sheet1!$A:$A,1,0),3)</f>
        <v>河南能源化工集团有限公司</v>
      </c>
    </row>
    <row r="103" spans="1:25" hidden="1" x14ac:dyDescent="0.2">
      <c r="A103" s="21" t="s">
        <v>7634</v>
      </c>
      <c r="B103" s="21" t="s">
        <v>7635</v>
      </c>
      <c r="C103" s="37" t="s">
        <v>133</v>
      </c>
      <c r="D103" s="26" t="str">
        <f>[1]!b_calc_yield(A103,日期设置!$B$2,F103,1,R103,1,O103,L103,S103,)</f>
        <v>Fetching...</v>
      </c>
      <c r="E103" s="26">
        <f t="shared" si="2"/>
        <v>46.695180074224353</v>
      </c>
      <c r="F103" s="18">
        <f>[1]!b_dq_cleanprice($A103,日期设置!B$2)</f>
        <v>70.900000000000006</v>
      </c>
      <c r="G103" s="18" t="str">
        <f t="shared" si="3"/>
        <v>0.70 + 0.70</v>
      </c>
      <c r="H103" s="27">
        <f>[1]!b_dq_pctchange($A103,日期设置!$B$2,1)/100</f>
        <v>0</v>
      </c>
      <c r="I103" s="26">
        <f>[1]!b_pq_pctchange(A103,日期设置!$B$4,日期设置!$B$2,1)</f>
        <v>-29.697570649479417</v>
      </c>
      <c r="J103" s="26">
        <f>[1]!b_pq_pctchange(A103,日期设置!$C$4,日期设置!$B$2,1)</f>
        <v>-29.697570649479417</v>
      </c>
      <c r="K103" s="52">
        <f>[1]!b_dq_amount($A103,日期设置!B$2,2,10000)</f>
        <v>0</v>
      </c>
      <c r="L103" s="26">
        <f>[1]!b_info_latestpar(A103,日期设置!$B$2)</f>
        <v>100</v>
      </c>
      <c r="M103" s="6">
        <f>[1]!b_info_outstandingbalance($A103,日期设置!B$2)</f>
        <v>12</v>
      </c>
      <c r="N103" s="7" t="str">
        <f>[1]!b_info_latestissurercreditrating2(A103,日期设置!$B$2,"102","1")</f>
        <v>AAA</v>
      </c>
      <c r="O103" s="8">
        <v>7.08</v>
      </c>
      <c r="P103" s="9">
        <f>[1]!b_info_repurchasedate(A103)</f>
        <v>0</v>
      </c>
      <c r="Q103" s="8" t="s">
        <v>16679</v>
      </c>
      <c r="R103" s="2" t="str">
        <f>IF((--IF(P103=0,Q103,P103))&gt;(--日期设置!$B$2),IF(P103=0,Q103,P103),Q103)</f>
        <v>2021-12-04</v>
      </c>
      <c r="S103" s="2" t="s">
        <v>17824</v>
      </c>
      <c r="T103" s="8">
        <f>[1]!b_anal_ptmyear($A103,日期设置!$B$2)</f>
        <v>0.70410958904109588</v>
      </c>
      <c r="U103" s="8">
        <f>[1]!b_anal_termifexercise($A103,日期设置!B$2)</f>
        <v>0.70958904109589038</v>
      </c>
      <c r="V103" s="10">
        <f>[1]!b_dq_dirtyprice(A103,日期设置!$B$2)</f>
        <v>72.994900000000001</v>
      </c>
      <c r="W103" s="11">
        <f>IF(U103=0,ROUNDUP((Q103-日期设置!$B$2)/365,0),ROUNDUP((R103-日期设置!$B$2)/365,0))</f>
        <v>1</v>
      </c>
      <c r="X103" s="18" t="str">
        <f>_xlfn.IFNA(VLOOKUP(A103,过往入选债券!A:D,4,0),2)</f>
        <v>否</v>
      </c>
      <c r="Y103">
        <f>_xlfn.IFNA(VLOOKUP(C103,[2]Sheet1!$A:$A,1,0),3)</f>
        <v>3</v>
      </c>
    </row>
    <row r="104" spans="1:25" hidden="1" x14ac:dyDescent="0.2">
      <c r="A104" s="21" t="s">
        <v>13088</v>
      </c>
      <c r="B104" s="21" t="s">
        <v>13089</v>
      </c>
      <c r="C104" s="37" t="s">
        <v>12620</v>
      </c>
      <c r="D104" s="26" t="str">
        <f>[1]!b_calc_yield(A104,日期设置!$B$2,F104,1,R104,1,O104,L104,S104,)</f>
        <v>Fetching...</v>
      </c>
      <c r="E104" s="26">
        <f t="shared" si="2"/>
        <v>63.265981291405772</v>
      </c>
      <c r="F104" s="18">
        <f>[1]!b_dq_cleanprice($A104,日期设置!B$2)</f>
        <v>63.905200000000001</v>
      </c>
      <c r="G104" s="18" t="str">
        <f t="shared" si="3"/>
        <v>1.06 + 0</v>
      </c>
      <c r="H104" s="27">
        <f>[1]!b_dq_pctchange($A104,日期设置!$B$2,1)/100</f>
        <v>0</v>
      </c>
      <c r="I104" s="26">
        <f>[1]!b_pq_pctchange(A104,日期设置!$B$4,日期设置!$B$2,1)</f>
        <v>0</v>
      </c>
      <c r="J104" s="26">
        <f>[1]!b_pq_pctchange(A104,日期设置!$C$4,日期设置!$B$2,1)</f>
        <v>0</v>
      </c>
      <c r="K104" s="52">
        <f>[1]!b_dq_amount($A104,日期设置!B$2,2,10000)</f>
        <v>0</v>
      </c>
      <c r="L104" s="26">
        <f>[1]!b_info_latestpar(A104,日期设置!$B$2)</f>
        <v>100</v>
      </c>
      <c r="M104" s="6">
        <f>[1]!b_info_outstandingbalance($A104,日期设置!B$2)</f>
        <v>20</v>
      </c>
      <c r="N104" s="7" t="str">
        <f>[1]!b_info_latestissurercreditrating2(A104,日期设置!$B$2,"102","1")</f>
        <v>C</v>
      </c>
      <c r="O104" s="8">
        <v>9.2200000000000006</v>
      </c>
      <c r="P104" s="9">
        <f>[1]!b_info_repurchasedate(A104)</f>
        <v>0</v>
      </c>
      <c r="Q104" s="8" t="s">
        <v>16828</v>
      </c>
      <c r="R104" s="2" t="str">
        <f>IF((--IF(P104=0,Q104,P104))&gt;(--日期设置!$B$2),IF(P104=0,Q104,P104),Q104)</f>
        <v>2022-04-14</v>
      </c>
      <c r="S104" s="2" t="s">
        <v>17794</v>
      </c>
      <c r="T104" s="8">
        <f>[1]!b_anal_ptmyear($A104,日期设置!$B$2)</f>
        <v>1.0630136986301371</v>
      </c>
      <c r="U104" s="8">
        <f>[1]!b_anal_termifexercise($A104,日期设置!B$2)</f>
        <v>0</v>
      </c>
      <c r="V104" s="10">
        <f>[1]!b_dq_dirtyprice(A104,日期设置!$B$2)</f>
        <v>72.544200000000004</v>
      </c>
      <c r="W104" s="11">
        <f>IF(U104=0,ROUNDUP((Q104-日期设置!$B$2)/365,0),ROUNDUP((R104-日期设置!$B$2)/365,0))</f>
        <v>2</v>
      </c>
      <c r="X104" s="18" t="str">
        <f>_xlfn.IFNA(VLOOKUP(A104,过往入选债券!A:D,4,0),2)</f>
        <v>否</v>
      </c>
      <c r="Y104">
        <f>_xlfn.IFNA(VLOOKUP(C104,[2]Sheet1!$A:$A,1,0),3)</f>
        <v>3</v>
      </c>
    </row>
    <row r="105" spans="1:25" hidden="1" x14ac:dyDescent="0.2">
      <c r="A105" s="21" t="s">
        <v>2883</v>
      </c>
      <c r="B105" s="21" t="s">
        <v>2884</v>
      </c>
      <c r="C105" s="37" t="s">
        <v>2194</v>
      </c>
      <c r="D105" s="26" t="str">
        <f>[1]!b_calc_yield(A105,日期设置!$B$2,F105,1,R105,1,O105,L105,S105,)</f>
        <v>Fetching...</v>
      </c>
      <c r="E105" s="26">
        <f t="shared" si="2"/>
        <v>61.410096537809487</v>
      </c>
      <c r="F105" s="18">
        <f>[1]!b_dq_cleanprice($A105,日期设置!B$2)</f>
        <v>64</v>
      </c>
      <c r="G105" s="18" t="str">
        <f t="shared" si="3"/>
        <v>1.03 + 0</v>
      </c>
      <c r="H105" s="27">
        <f>[1]!b_dq_pctchange($A105,日期设置!$B$2,1)/100</f>
        <v>0</v>
      </c>
      <c r="I105" s="26">
        <f>[1]!b_pq_pctchange(A105,日期设置!$B$4,日期设置!$B$2,1)</f>
        <v>-6.2957540263543148</v>
      </c>
      <c r="J105" s="26">
        <f>[1]!b_pq_pctchange(A105,日期设置!$C$4,日期设置!$B$2,1)</f>
        <v>1.265822784810122</v>
      </c>
      <c r="K105" s="52">
        <f>[1]!b_dq_amount($A105,日期设置!B$2,2,10000)</f>
        <v>0</v>
      </c>
      <c r="L105" s="26">
        <f>[1]!b_info_latestpar(A105,日期设置!$B$2)</f>
        <v>100</v>
      </c>
      <c r="M105" s="6">
        <f>[1]!b_info_outstandingbalance($A105,日期设置!B$2)</f>
        <v>7.6</v>
      </c>
      <c r="N105" s="7">
        <f>[1]!b_info_latestissurercreditrating2(A105,日期设置!$B$2,"102","1")</f>
        <v>0</v>
      </c>
      <c r="O105" s="8">
        <v>7.6</v>
      </c>
      <c r="P105" s="9">
        <f>[1]!b_info_repurchasedate(A105)</f>
        <v>0</v>
      </c>
      <c r="Q105" s="8" t="s">
        <v>16333</v>
      </c>
      <c r="R105" s="2" t="str">
        <f>IF((--IF(P105=0,Q105,P105))&gt;(--日期设置!$B$2),IF(P105=0,Q105,P105),Q105)</f>
        <v>2022-04-02</v>
      </c>
      <c r="S105" s="2" t="s">
        <v>18110</v>
      </c>
      <c r="T105" s="8">
        <f>[1]!b_anal_ptmyear($A105,日期设置!$B$2)</f>
        <v>1.0301369863013699</v>
      </c>
      <c r="U105" s="8">
        <f>[1]!b_anal_termifexercise($A105,日期设置!B$2)</f>
        <v>0</v>
      </c>
      <c r="V105" s="10">
        <f>[1]!b_dq_dirtyprice(A105,日期设置!$B$2)</f>
        <v>71.370999999999995</v>
      </c>
      <c r="W105" s="11">
        <f>IF(U105=0,ROUNDUP((Q105-日期设置!$B$2)/365,0),ROUNDUP((R105-日期设置!$B$2)/365,0))</f>
        <v>2</v>
      </c>
      <c r="X105" s="18" t="str">
        <f>_xlfn.IFNA(VLOOKUP(A105,过往入选债券!A:D,4,0),2)</f>
        <v>否</v>
      </c>
      <c r="Y105">
        <f>_xlfn.IFNA(VLOOKUP(C105,[2]Sheet1!$A:$A,1,0),3)</f>
        <v>3</v>
      </c>
    </row>
    <row r="106" spans="1:25" hidden="1" x14ac:dyDescent="0.2">
      <c r="A106" s="21" t="s">
        <v>6054</v>
      </c>
      <c r="B106" s="21" t="s">
        <v>6055</v>
      </c>
      <c r="C106" s="37" t="s">
        <v>1320</v>
      </c>
      <c r="D106" s="26" t="str">
        <f>[1]!b_calc_yield(A106,日期设置!$B$2,F106,1,R106,1,O106,L106,S106,)</f>
        <v>Fetching...</v>
      </c>
      <c r="E106" s="26">
        <f t="shared" si="2"/>
        <v>139.92771542704963</v>
      </c>
      <c r="F106" s="18">
        <f>[1]!b_dq_cleanprice($A106,日期设置!B$2)</f>
        <v>44.408799999999999</v>
      </c>
      <c r="G106" s="18" t="str">
        <f t="shared" si="3"/>
        <v>2.06 + 2.06</v>
      </c>
      <c r="H106" s="27">
        <f>[1]!b_dq_pctchange($A106,日期设置!$B$2,1)/100</f>
        <v>0</v>
      </c>
      <c r="I106" s="26">
        <f>[1]!b_pq_pctchange(A106,日期设置!$B$4,日期设置!$B$2,1)</f>
        <v>0</v>
      </c>
      <c r="J106" s="26">
        <f>[1]!b_pq_pctchange(A106,日期设置!$C$4,日期设置!$B$2,1)</f>
        <v>0</v>
      </c>
      <c r="K106" s="52">
        <f>[1]!b_dq_amount($A106,日期设置!B$2,2,10000)</f>
        <v>0</v>
      </c>
      <c r="L106" s="26">
        <f>[1]!b_info_latestpar(A106,日期设置!$B$2)</f>
        <v>100</v>
      </c>
      <c r="M106" s="6">
        <f>[1]!b_info_outstandingbalance($A106,日期设置!B$2)</f>
        <v>13</v>
      </c>
      <c r="N106" s="7" t="str">
        <f>[1]!b_info_latestissurercreditrating2(A106,日期设置!$B$2,"102","1")</f>
        <v>C</v>
      </c>
      <c r="O106" s="8">
        <v>8.7100000000000009</v>
      </c>
      <c r="P106" s="9">
        <f>[1]!b_info_repurchasedate(A106)</f>
        <v>0</v>
      </c>
      <c r="Q106" s="8" t="s">
        <v>16254</v>
      </c>
      <c r="R106" s="2" t="str">
        <f>IF((--IF(P106=0,Q106,P106))&gt;(--日期设置!$B$2),IF(P106=0,Q106,P106),Q106)</f>
        <v>2023-04-14</v>
      </c>
      <c r="S106" s="2" t="s">
        <v>18589</v>
      </c>
      <c r="T106" s="8">
        <f>[1]!b_anal_ptmyear($A106,日期设置!$B$2)</f>
        <v>2.0630136986301371</v>
      </c>
      <c r="U106" s="8">
        <f>[1]!b_anal_termifexercise($A106,日期设置!B$2)</f>
        <v>2.0630136986301371</v>
      </c>
      <c r="V106" s="10">
        <f>[1]!b_dq_dirtyprice(A106,日期设置!$B$2)</f>
        <v>52.57</v>
      </c>
      <c r="W106" s="11">
        <f>IF(U106=0,ROUNDUP((Q106-日期设置!$B$2)/365,0),ROUNDUP((R106-日期设置!$B$2)/365,0))</f>
        <v>3</v>
      </c>
      <c r="X106" s="18" t="str">
        <f>_xlfn.IFNA(VLOOKUP(A106,过往入选债券!A:D,4,0),2)</f>
        <v>否</v>
      </c>
      <c r="Y106">
        <f>_xlfn.IFNA(VLOOKUP(C106,[2]Sheet1!$A:$A,1,0),3)</f>
        <v>3</v>
      </c>
    </row>
    <row r="107" spans="1:25" x14ac:dyDescent="0.2">
      <c r="A107" s="21" t="s">
        <v>6826</v>
      </c>
      <c r="B107" s="21" t="s">
        <v>6827</v>
      </c>
      <c r="C107" s="37" t="s">
        <v>410</v>
      </c>
      <c r="D107" s="26" t="str">
        <f>[1]!b_calc_yield(A107,日期设置!$B$2,F107,1,R107,1,O107,L107,S107,)</f>
        <v>Fetching...</v>
      </c>
      <c r="E107" s="26">
        <f t="shared" si="2"/>
        <v>7.2261025097321907</v>
      </c>
      <c r="F107" s="18">
        <f>[1]!b_dq_cleanprice($A107,日期设置!B$2)</f>
        <v>93.53</v>
      </c>
      <c r="G107" s="18" t="str">
        <f t="shared" si="3"/>
        <v>0.11 + 0</v>
      </c>
      <c r="H107" s="27">
        <f>[1]!b_dq_pctchange($A107,日期设置!$B$2,1)/100</f>
        <v>2.7802197802197816E-2</v>
      </c>
      <c r="I107" s="26">
        <f>[1]!b_pq_pctchange(A107,日期设置!$B$4,日期设置!$B$2,1)</f>
        <v>6.2840909090909101</v>
      </c>
      <c r="J107" s="26">
        <f>[1]!b_pq_pctchange(A107,日期设置!$C$4,日期设置!$B$2,1)</f>
        <v>16.912500000000001</v>
      </c>
      <c r="K107" s="52">
        <f>[1]!b_dq_amount($A107,日期设置!B$2,2,10000)</f>
        <v>1375.74010952</v>
      </c>
      <c r="L107" s="26">
        <f>[1]!b_info_latestpar(A107,日期设置!$B$2)</f>
        <v>100</v>
      </c>
      <c r="M107" s="6">
        <f>[1]!b_info_outstandingbalance($A107,日期设置!B$2)</f>
        <v>10</v>
      </c>
      <c r="N107" s="7" t="str">
        <f>[1]!b_info_latestissurercreditrating2(A107,日期设置!$B$2,"102","1")</f>
        <v>AAA</v>
      </c>
      <c r="O107" s="8">
        <v>5.99</v>
      </c>
      <c r="P107" s="9">
        <f>[1]!b_info_repurchasedate(A107)</f>
        <v>0</v>
      </c>
      <c r="Q107" s="8" t="s">
        <v>17346</v>
      </c>
      <c r="R107" s="2" t="str">
        <f>IF((--IF(P107=0,Q107,P107))&gt;(--日期设置!$B$2),IF(P107=0,Q107,P107),Q107)</f>
        <v>2021-05-02</v>
      </c>
      <c r="S107" s="2" t="s">
        <v>17810</v>
      </c>
      <c r="T107" s="8">
        <f>[1]!b_anal_ptmyear($A107,日期设置!$B$2)</f>
        <v>0.11232876712328767</v>
      </c>
      <c r="U107" s="8">
        <f>[1]!b_anal_termifexercise($A107,日期设置!B$2)</f>
        <v>0</v>
      </c>
      <c r="V107" s="10">
        <f>[1]!b_dq_dirtyprice(A107,日期设置!$B$2)</f>
        <v>98.847200000000001</v>
      </c>
      <c r="W107" s="11">
        <f>IF(U107=0,ROUNDUP((Q107-日期设置!$B$2)/365,0),ROUNDUP((R107-日期设置!$B$2)/365,0))</f>
        <v>1</v>
      </c>
      <c r="X107" s="18" t="str">
        <f>_xlfn.IFNA(VLOOKUP(A107,过往入选债券!A:D,4,0),2)</f>
        <v>否</v>
      </c>
      <c r="Y107" t="str">
        <f>_xlfn.IFNA(VLOOKUP(C107,[2]Sheet1!$A:$A,1,0),3)</f>
        <v>云南省城市建设投资集团有限公司</v>
      </c>
    </row>
    <row r="108" spans="1:25" x14ac:dyDescent="0.2">
      <c r="A108" s="21" t="s">
        <v>6048</v>
      </c>
      <c r="B108" s="21" t="s">
        <v>6049</v>
      </c>
      <c r="C108" s="37" t="s">
        <v>5527</v>
      </c>
      <c r="D108" s="26" t="str">
        <f>[1]!b_calc_yield(A108,日期设置!$B$2,F108,1,R108,1,O108,L108,S108,)</f>
        <v>Fetching...</v>
      </c>
      <c r="E108" s="26">
        <f t="shared" si="2"/>
        <v>50.799221607802195</v>
      </c>
      <c r="F108" s="18">
        <f>[1]!b_dq_cleanprice($A108,日期设置!B$2)</f>
        <v>69</v>
      </c>
      <c r="G108" s="18" t="str">
        <f t="shared" si="3"/>
        <v>0.80 + 0.80</v>
      </c>
      <c r="H108" s="27">
        <f>[1]!b_dq_pctchange($A108,日期设置!$B$2,1)/100</f>
        <v>0</v>
      </c>
      <c r="I108" s="26">
        <f>[1]!b_pq_pctchange(A108,日期设置!$B$4,日期设置!$B$2,1)</f>
        <v>-1.0043041606886698</v>
      </c>
      <c r="J108" s="26">
        <f>[1]!b_pq_pctchange(A108,日期设置!$C$4,日期设置!$B$2,1)</f>
        <v>-1.4285714285714286</v>
      </c>
      <c r="K108" s="52">
        <f>[1]!b_dq_amount($A108,日期设置!B$2,2,10000)</f>
        <v>3439.0135833200002</v>
      </c>
      <c r="L108" s="26">
        <f>[1]!b_info_latestpar(A108,日期设置!$B$2)</f>
        <v>100</v>
      </c>
      <c r="M108" s="6">
        <f>[1]!b_info_outstandingbalance($A108,日期设置!B$2)</f>
        <v>10</v>
      </c>
      <c r="N108" s="7" t="str">
        <f>[1]!b_info_latestissurercreditrating2(A108,日期设置!$B$2,"102","1")</f>
        <v>AA+</v>
      </c>
      <c r="O108" s="8">
        <v>5.7</v>
      </c>
      <c r="P108" s="9">
        <f>[1]!b_info_repurchasedate(A108)</f>
        <v>0</v>
      </c>
      <c r="Q108" s="8" t="s">
        <v>17235</v>
      </c>
      <c r="R108" s="2" t="str">
        <f>IF((--IF(P108=0,Q108,P108))&gt;(--日期设置!$B$2),IF(P108=0,Q108,P108),Q108)</f>
        <v>2022-01-11</v>
      </c>
      <c r="S108" s="2" t="s">
        <v>18911</v>
      </c>
      <c r="T108" s="8">
        <f>[1]!b_anal_ptmyear($A108,日期设置!$B$2)</f>
        <v>0.80821917808219179</v>
      </c>
      <c r="U108" s="8">
        <f>[1]!b_anal_termifexercise($A108,日期设置!B$2)</f>
        <v>0.80821917808219179</v>
      </c>
      <c r="V108" s="10">
        <f>[1]!b_dq_dirtyprice(A108,日期设置!$B$2)</f>
        <v>70.093199999999996</v>
      </c>
      <c r="W108" s="11">
        <f>IF(U108=0,ROUNDUP((Q108-日期设置!$B$2)/365,0),ROUNDUP((R108-日期设置!$B$2)/365,0))</f>
        <v>1</v>
      </c>
      <c r="X108" s="18" t="str">
        <f>_xlfn.IFNA(VLOOKUP(A108,过往入选债券!A:D,4,0),2)</f>
        <v>否</v>
      </c>
      <c r="Y108">
        <f>_xlfn.IFNA(VLOOKUP(C108,[2]Sheet1!$A:$A,1,0),3)</f>
        <v>3</v>
      </c>
    </row>
    <row r="109" spans="1:25" x14ac:dyDescent="0.2">
      <c r="A109" s="21" t="s">
        <v>2604</v>
      </c>
      <c r="B109" s="21" t="s">
        <v>2605</v>
      </c>
      <c r="C109" s="37" t="s">
        <v>2194</v>
      </c>
      <c r="D109" s="26" t="str">
        <f>[1]!b_calc_yield(A109,日期设置!$B$2,F109,1,R109,1,O109,L109,S109,)</f>
        <v>Fetching...</v>
      </c>
      <c r="E109" s="26">
        <f t="shared" si="2"/>
        <v>52.713065183546078</v>
      </c>
      <c r="F109" s="18">
        <f>[1]!b_dq_cleanprice($A109,日期设置!B$2)</f>
        <v>69.5</v>
      </c>
      <c r="G109" s="18" t="str">
        <f t="shared" si="3"/>
        <v>0.86 + 0</v>
      </c>
      <c r="H109" s="27">
        <f>[1]!b_dq_pctchange($A109,日期设置!$B$2,1)/100</f>
        <v>4.0419161676646748E-2</v>
      </c>
      <c r="I109" s="26">
        <f>[1]!b_pq_pctchange(A109,日期设置!$B$4,日期设置!$B$2,1)</f>
        <v>5.2551870361956663</v>
      </c>
      <c r="J109" s="26">
        <f>[1]!b_pq_pctchange(A109,日期设置!$C$4,日期设置!$B$2,1)</f>
        <v>10.317460317460316</v>
      </c>
      <c r="K109" s="52">
        <f>[1]!b_dq_amount($A109,日期设置!B$2,2,10000)</f>
        <v>1652.1567122400002</v>
      </c>
      <c r="L109" s="26">
        <f>[1]!b_info_latestpar(A109,日期设置!$B$2)</f>
        <v>100</v>
      </c>
      <c r="M109" s="6">
        <f>[1]!b_info_outstandingbalance($A109,日期设置!B$2)</f>
        <v>8</v>
      </c>
      <c r="N109" s="7">
        <f>[1]!b_info_latestissurercreditrating2(A109,日期设置!$B$2,"102","1")</f>
        <v>0</v>
      </c>
      <c r="O109" s="8">
        <v>7.8</v>
      </c>
      <c r="P109" s="9">
        <f>[1]!b_info_repurchasedate(A109)</f>
        <v>0</v>
      </c>
      <c r="Q109" s="8" t="s">
        <v>16149</v>
      </c>
      <c r="R109" s="2" t="str">
        <f>IF((--IF(P109=0,Q109,P109))&gt;(--日期设置!$B$2),IF(P109=0,Q109,P109),Q109)</f>
        <v>2022-01-30</v>
      </c>
      <c r="S109" s="2" t="s">
        <v>17937</v>
      </c>
      <c r="T109" s="8">
        <f>[1]!b_anal_ptmyear($A109,日期设置!$B$2)</f>
        <v>0.86027397260273974</v>
      </c>
      <c r="U109" s="8">
        <f>[1]!b_anal_termifexercise($A109,日期设置!B$2)</f>
        <v>0</v>
      </c>
      <c r="V109" s="10">
        <f>[1]!b_dq_dirtyprice(A109,日期设置!$B$2)</f>
        <v>70.5899</v>
      </c>
      <c r="W109" s="11">
        <f>IF(U109=0,ROUNDUP((Q109-日期设置!$B$2)/365,0),ROUNDUP((R109-日期设置!$B$2)/365,0))</f>
        <v>1</v>
      </c>
      <c r="X109" s="18" t="str">
        <f>_xlfn.IFNA(VLOOKUP(A109,过往入选债券!A:D,4,0),2)</f>
        <v>否</v>
      </c>
      <c r="Y109">
        <f>_xlfn.IFNA(VLOOKUP(C109,[2]Sheet1!$A:$A,1,0),3)</f>
        <v>3</v>
      </c>
    </row>
    <row r="110" spans="1:25" hidden="1" x14ac:dyDescent="0.2">
      <c r="A110" s="21" t="s">
        <v>6461</v>
      </c>
      <c r="B110" s="21" t="s">
        <v>6462</v>
      </c>
      <c r="C110" s="37" t="s">
        <v>5039</v>
      </c>
      <c r="D110" s="26" t="str">
        <f>[1]!b_calc_yield(A110,日期设置!$B$2,F110,1,R110,1,O110,L110,S110,)</f>
        <v>Fetching...</v>
      </c>
      <c r="E110" s="26">
        <f t="shared" si="2"/>
        <v>136.3285272389528</v>
      </c>
      <c r="F110" s="18">
        <f>[1]!b_dq_cleanprice($A110,日期设置!B$2)</f>
        <v>43.8</v>
      </c>
      <c r="G110" s="18" t="str">
        <f t="shared" si="3"/>
        <v>2.01 + 0</v>
      </c>
      <c r="H110" s="27">
        <f>[1]!b_dq_pctchange($A110,日期设置!$B$2,1)/100</f>
        <v>0</v>
      </c>
      <c r="I110" s="26">
        <f>[1]!b_pq_pctchange(A110,日期设置!$B$4,日期设置!$B$2,1)</f>
        <v>0</v>
      </c>
      <c r="J110" s="26">
        <f>[1]!b_pq_pctchange(A110,日期设置!$C$4,日期设置!$B$2,1)</f>
        <v>-2.6666666666666732</v>
      </c>
      <c r="K110" s="52">
        <f>[1]!b_dq_amount($A110,日期设置!B$2,2,10000)</f>
        <v>0</v>
      </c>
      <c r="L110" s="26">
        <f>[1]!b_info_latestpar(A110,日期设置!$B$2)</f>
        <v>100</v>
      </c>
      <c r="M110" s="6">
        <f>[1]!b_info_outstandingbalance($A110,日期设置!B$2)</f>
        <v>20</v>
      </c>
      <c r="N110" s="7" t="str">
        <f>[1]!b_info_latestissurercreditrating2(A110,日期设置!$B$2,"102","1")</f>
        <v>AA+</v>
      </c>
      <c r="O110" s="8">
        <v>5.3</v>
      </c>
      <c r="P110" s="9">
        <f>[1]!b_info_repurchasedate(A110)</f>
        <v>0</v>
      </c>
      <c r="Q110" s="8" t="s">
        <v>16019</v>
      </c>
      <c r="R110" s="2" t="str">
        <f>IF((--IF(P110=0,Q110,P110))&gt;(--日期设置!$B$2),IF(P110=0,Q110,P110),Q110)</f>
        <v>2023-03-26</v>
      </c>
      <c r="S110" s="2" t="s">
        <v>17895</v>
      </c>
      <c r="T110" s="8">
        <f>[1]!b_anal_ptmyear($A110,日期设置!$B$2)</f>
        <v>2.010958904109589</v>
      </c>
      <c r="U110" s="8">
        <f>[1]!b_anal_termifexercise($A110,日期设置!B$2)</f>
        <v>0</v>
      </c>
      <c r="V110" s="10">
        <f>[1]!b_dq_dirtyprice(A110,日期设置!$B$2)</f>
        <v>49.041899999999998</v>
      </c>
      <c r="W110" s="11">
        <f>IF(U110=0,ROUNDUP((Q110-日期设置!$B$2)/365,0),ROUNDUP((R110-日期设置!$B$2)/365,0))</f>
        <v>3</v>
      </c>
      <c r="X110" s="18" t="str">
        <f>_xlfn.IFNA(VLOOKUP(A110,过往入选债券!A:D,4,0),2)</f>
        <v>否</v>
      </c>
      <c r="Y110" t="str">
        <f>_xlfn.IFNA(VLOOKUP(C110,[2]Sheet1!$A:$A,1,0),3)</f>
        <v>清华控股有限公司</v>
      </c>
    </row>
    <row r="111" spans="1:25" hidden="1" x14ac:dyDescent="0.2">
      <c r="A111" s="21" t="s">
        <v>7492</v>
      </c>
      <c r="B111" s="21" t="s">
        <v>7493</v>
      </c>
      <c r="C111" s="37" t="s">
        <v>155</v>
      </c>
      <c r="D111" s="26" t="str">
        <f>[1]!b_calc_yield(A111,日期设置!$B$2,F111,1,R111,1,O111,L111,S111,)</f>
        <v>Fetching...</v>
      </c>
      <c r="E111" s="26">
        <f t="shared" si="2"/>
        <v>36.918404137058161</v>
      </c>
      <c r="F111" s="18">
        <f>[1]!b_dq_cleanprice($A111,日期设置!B$2)</f>
        <v>75</v>
      </c>
      <c r="G111" s="18" t="str">
        <f t="shared" si="3"/>
        <v>0.60 + 0</v>
      </c>
      <c r="H111" s="27">
        <f>[1]!b_dq_pctchange($A111,日期设置!$B$2,1)/100</f>
        <v>0</v>
      </c>
      <c r="I111" s="26">
        <f>[1]!b_pq_pctchange(A111,日期设置!$B$4,日期设置!$B$2,1)</f>
        <v>0</v>
      </c>
      <c r="J111" s="26">
        <f>[1]!b_pq_pctchange(A111,日期设置!$C$4,日期设置!$B$2,1)</f>
        <v>0.26737967914438882</v>
      </c>
      <c r="K111" s="52">
        <f>[1]!b_dq_amount($A111,日期设置!B$2,2,10000)</f>
        <v>0</v>
      </c>
      <c r="L111" s="26">
        <f>[1]!b_info_latestpar(A111,日期设置!$B$2)</f>
        <v>100</v>
      </c>
      <c r="M111" s="6">
        <f>[1]!b_info_outstandingbalance($A111,日期设置!B$2)</f>
        <v>15.5</v>
      </c>
      <c r="N111" s="7" t="str">
        <f>[1]!b_info_latestissurercreditrating2(A111,日期设置!$B$2,"102","1")</f>
        <v>AAA</v>
      </c>
      <c r="O111" s="8">
        <v>5.8</v>
      </c>
      <c r="P111" s="9">
        <f>[1]!b_info_repurchasedate(A111)</f>
        <v>0</v>
      </c>
      <c r="Q111" s="8" t="s">
        <v>16514</v>
      </c>
      <c r="R111" s="2" t="str">
        <f>IF((--IF(P111=0,Q111,P111))&gt;(--日期设置!$B$2),IF(P111=0,Q111,P111),Q111)</f>
        <v>2021-10-30</v>
      </c>
      <c r="S111" s="2" t="s">
        <v>18268</v>
      </c>
      <c r="T111" s="8">
        <f>[1]!b_anal_ptmyear($A111,日期设置!$B$2)</f>
        <v>0.60821917808219184</v>
      </c>
      <c r="U111" s="8">
        <f>[1]!b_anal_termifexercise($A111,日期设置!B$2)</f>
        <v>0</v>
      </c>
      <c r="V111" s="10">
        <f>[1]!b_dq_dirtyprice(A111,日期设置!$B$2)</f>
        <v>77.272300000000001</v>
      </c>
      <c r="W111" s="11">
        <f>IF(U111=0,ROUNDUP((Q111-日期设置!$B$2)/365,0),ROUNDUP((R111-日期设置!$B$2)/365,0))</f>
        <v>1</v>
      </c>
      <c r="X111" s="18" t="str">
        <f>_xlfn.IFNA(VLOOKUP(A111,过往入选债券!A:D,4,0),2)</f>
        <v>否</v>
      </c>
      <c r="Y111">
        <f>_xlfn.IFNA(VLOOKUP(C111,[2]Sheet1!$A:$A,1,0),3)</f>
        <v>3</v>
      </c>
    </row>
    <row r="112" spans="1:25" hidden="1" x14ac:dyDescent="0.2">
      <c r="A112" s="21" t="s">
        <v>2710</v>
      </c>
      <c r="B112" s="21" t="s">
        <v>2711</v>
      </c>
      <c r="C112" s="37" t="s">
        <v>2194</v>
      </c>
      <c r="D112" s="26" t="str">
        <f>[1]!b_calc_yield(A112,日期设置!$B$2,F112,1,R112,1,O112,L112,S112,)</f>
        <v>Fetching...</v>
      </c>
      <c r="E112" s="26">
        <f t="shared" si="2"/>
        <v>58.906346967144117</v>
      </c>
      <c r="F112" s="18">
        <f>[1]!b_dq_cleanprice($A112,日期设置!B$2)</f>
        <v>67.625</v>
      </c>
      <c r="G112" s="18" t="str">
        <f t="shared" si="3"/>
        <v>0.97 + 0</v>
      </c>
      <c r="H112" s="27">
        <f>[1]!b_dq_pctchange($A112,日期设置!$B$2,1)/100</f>
        <v>0</v>
      </c>
      <c r="I112" s="26">
        <f>[1]!b_pq_pctchange(A112,日期设置!$B$4,日期设置!$B$2,1)</f>
        <v>0</v>
      </c>
      <c r="J112" s="26">
        <f>[1]!b_pq_pctchange(A112,日期设置!$C$4,日期设置!$B$2,1)</f>
        <v>0</v>
      </c>
      <c r="K112" s="52">
        <f>[1]!b_dq_amount($A112,日期设置!B$2,2,10000)</f>
        <v>0</v>
      </c>
      <c r="L112" s="26">
        <f>[1]!b_info_latestpar(A112,日期设置!$B$2)</f>
        <v>100</v>
      </c>
      <c r="M112" s="6">
        <f>[1]!b_info_outstandingbalance($A112,日期设置!B$2)</f>
        <v>12.4</v>
      </c>
      <c r="N112" s="7">
        <f>[1]!b_info_latestissurercreditrating2(A112,日期设置!$B$2,"102","1")</f>
        <v>0</v>
      </c>
      <c r="O112" s="8">
        <v>7.8</v>
      </c>
      <c r="P112" s="9">
        <f>[1]!b_info_repurchasedate(A112)</f>
        <v>0</v>
      </c>
      <c r="Q112" s="8" t="s">
        <v>16557</v>
      </c>
      <c r="R112" s="2" t="str">
        <f>IF((--IF(P112=0,Q112,P112))&gt;(--日期设置!$B$2),IF(P112=0,Q112,P112),Q112)</f>
        <v>2022-03-12</v>
      </c>
      <c r="S112" s="2" t="s">
        <v>18694</v>
      </c>
      <c r="T112" s="8">
        <f>[1]!b_anal_ptmyear($A112,日期设置!$B$2)</f>
        <v>0.9726027397260274</v>
      </c>
      <c r="U112" s="8">
        <f>[1]!b_anal_termifexercise($A112,日期设置!B$2)</f>
        <v>0</v>
      </c>
      <c r="V112" s="10">
        <f>[1]!b_dq_dirtyprice(A112,日期设置!$B$2)</f>
        <v>67.838700000000003</v>
      </c>
      <c r="W112" s="11">
        <f>IF(U112=0,ROUNDUP((Q112-日期设置!$B$2)/365,0),ROUNDUP((R112-日期设置!$B$2)/365,0))</f>
        <v>1</v>
      </c>
      <c r="X112" s="18" t="str">
        <f>_xlfn.IFNA(VLOOKUP(A112,过往入选债券!A:D,4,0),2)</f>
        <v>否</v>
      </c>
      <c r="Y112">
        <f>_xlfn.IFNA(VLOOKUP(C112,[2]Sheet1!$A:$A,1,0),3)</f>
        <v>3</v>
      </c>
    </row>
    <row r="113" spans="1:25" hidden="1" x14ac:dyDescent="0.2">
      <c r="A113" s="21" t="s">
        <v>5569</v>
      </c>
      <c r="B113" s="21" t="s">
        <v>5570</v>
      </c>
      <c r="C113" s="37" t="s">
        <v>1031</v>
      </c>
      <c r="D113" s="26" t="str">
        <f>[1]!b_calc_yield(A113,日期设置!$B$2,F113,1,R113,1,O113,L113,S113,)</f>
        <v>Fetching...</v>
      </c>
      <c r="E113" s="26">
        <f t="shared" si="2"/>
        <v>26.703107033609275</v>
      </c>
      <c r="F113" s="18">
        <f>[1]!b_dq_cleanprice($A113,日期设置!B$2)</f>
        <v>79.8</v>
      </c>
      <c r="G113" s="18" t="str">
        <f t="shared" si="3"/>
        <v>0.44 + 0</v>
      </c>
      <c r="H113" s="27">
        <f>[1]!b_dq_pctchange($A113,日期设置!$B$2,1)/100</f>
        <v>0</v>
      </c>
      <c r="I113" s="26">
        <f>[1]!b_pq_pctchange(A113,日期设置!$B$4,日期设置!$B$2,1)</f>
        <v>0</v>
      </c>
      <c r="J113" s="26">
        <f>[1]!b_pq_pctchange(A113,日期设置!$C$4,日期设置!$B$2,1)</f>
        <v>-2.682926829268296</v>
      </c>
      <c r="K113" s="52">
        <f>[1]!b_dq_amount($A113,日期设置!B$2,2,10000)</f>
        <v>0</v>
      </c>
      <c r="L113" s="26">
        <f>[1]!b_info_latestpar(A113,日期设置!$B$2)</f>
        <v>100</v>
      </c>
      <c r="M113" s="6">
        <f>[1]!b_info_outstandingbalance($A113,日期设置!B$2)</f>
        <v>4</v>
      </c>
      <c r="N113" s="7" t="str">
        <f>[1]!b_info_latestissurercreditrating2(A113,日期设置!$B$2,"102","1")</f>
        <v>AA</v>
      </c>
      <c r="O113" s="8">
        <v>3.8</v>
      </c>
      <c r="P113" s="9">
        <f>[1]!b_info_repurchasedate(A113)</f>
        <v>0</v>
      </c>
      <c r="Q113" s="8" t="s">
        <v>16151</v>
      </c>
      <c r="R113" s="2" t="str">
        <f>IF((--IF(P113=0,Q113,P113))&gt;(--日期设置!$B$2),IF(P113=0,Q113,P113),Q113)</f>
        <v>2021-08-30</v>
      </c>
      <c r="S113" s="2" t="s">
        <v>17939</v>
      </c>
      <c r="T113" s="8">
        <f>[1]!b_anal_ptmyear($A113,日期设置!$B$2)</f>
        <v>0.44109589041095892</v>
      </c>
      <c r="U113" s="8">
        <f>[1]!b_anal_termifexercise($A113,日期设置!B$2)</f>
        <v>0</v>
      </c>
      <c r="V113" s="10">
        <f>[1]!b_dq_dirtyprice(A113,日期设置!$B$2)</f>
        <v>81.9238</v>
      </c>
      <c r="W113" s="11">
        <f>IF(U113=0,ROUNDUP((Q113-日期设置!$B$2)/365,0),ROUNDUP((R113-日期设置!$B$2)/365,0))</f>
        <v>1</v>
      </c>
      <c r="X113" s="18" t="str">
        <f>_xlfn.IFNA(VLOOKUP(A113,过往入选债券!A:D,4,0),2)</f>
        <v>否</v>
      </c>
      <c r="Y113">
        <f>_xlfn.IFNA(VLOOKUP(C113,[2]Sheet1!$A:$A,1,0),3)</f>
        <v>3</v>
      </c>
    </row>
    <row r="114" spans="1:25" hidden="1" x14ac:dyDescent="0.2">
      <c r="A114" s="21" t="s">
        <v>19885</v>
      </c>
      <c r="B114" s="21" t="s">
        <v>19886</v>
      </c>
      <c r="C114" s="46" t="s">
        <v>54</v>
      </c>
      <c r="D114" s="26" t="str">
        <f>[1]!b_calc_yield(A114,日期设置!$B$2,F114,1,R114,1,O114,L114,S114,)</f>
        <v>Fetching...</v>
      </c>
      <c r="E114" s="26">
        <f t="shared" si="2"/>
        <v>184.084069624672</v>
      </c>
      <c r="F114" s="18">
        <f>[1]!b_dq_cleanprice($A114,日期设置!B$2)</f>
        <v>38.200000000000003</v>
      </c>
      <c r="G114" s="18" t="str">
        <f t="shared" si="3"/>
        <v>2.44 + 0</v>
      </c>
      <c r="H114" s="27">
        <f>[1]!b_dq_pctchange($A114,日期设置!$B$2,1)/100</f>
        <v>0</v>
      </c>
      <c r="I114" s="26">
        <f>[1]!b_pq_pctchange(A114,日期设置!$B$4,日期设置!$B$2,1)</f>
        <v>0</v>
      </c>
      <c r="J114" s="26">
        <f>[1]!b_pq_pctchange(A114,日期设置!$C$4,日期设置!$B$2,1)</f>
        <v>0</v>
      </c>
      <c r="K114" s="52">
        <f>[1]!b_dq_amount($A114,日期设置!B$2,2,10000)</f>
        <v>0</v>
      </c>
      <c r="L114" s="26">
        <f>[1]!b_info_latestpar(A114,日期设置!$B$2)</f>
        <v>100</v>
      </c>
      <c r="M114" s="6">
        <f>[1]!b_info_outstandingbalance($A114,日期设置!B$2)</f>
        <v>10</v>
      </c>
      <c r="N114" s="7" t="str">
        <f>[1]!b_info_latestissurercreditrating2(A114,日期设置!$B$2,"102","1")</f>
        <v>B</v>
      </c>
      <c r="O114" s="8">
        <v>6</v>
      </c>
      <c r="P114" s="9">
        <f>[1]!b_info_repurchasedate(A114)</f>
        <v>0</v>
      </c>
      <c r="Q114" s="8" t="s">
        <v>16526</v>
      </c>
      <c r="R114" s="2" t="str">
        <f>IF((--IF(P114=0,Q114,P114))&gt;(--日期设置!$B$2),IF(P114=0,Q114,P114),Q114)</f>
        <v>2023-08-31</v>
      </c>
      <c r="S114" s="47" t="s">
        <v>19265</v>
      </c>
      <c r="T114" s="8">
        <f>[1]!b_anal_ptmyear($A114,日期设置!$B$2)</f>
        <v>2.4438356164383563</v>
      </c>
      <c r="U114" s="8">
        <f>[1]!b_anal_termifexercise($A114,日期设置!B$2)</f>
        <v>0</v>
      </c>
      <c r="V114" s="10">
        <f>[1]!b_dq_dirtyprice(A114,日期设置!$B$2)</f>
        <v>41.536999999999999</v>
      </c>
      <c r="W114" s="11">
        <f>IF(U114=0,ROUNDUP((Q114-日期设置!$B$2)/365,0),ROUNDUP((R114-日期设置!$B$2)/365,0))</f>
        <v>3</v>
      </c>
      <c r="X114" s="18" t="str">
        <f>_xlfn.IFNA(VLOOKUP(A114,过往入选债券!A:D,4,0),2)</f>
        <v>否</v>
      </c>
      <c r="Y114" s="45" t="str">
        <f>_xlfn.IFNA(VLOOKUP(C114,[2]Sheet1!$A:$A,1,0),3)</f>
        <v>永城煤电控股集团有限公司</v>
      </c>
    </row>
    <row r="115" spans="1:25" hidden="1" x14ac:dyDescent="0.2">
      <c r="A115" s="21" t="s">
        <v>1646</v>
      </c>
      <c r="B115" s="21" t="s">
        <v>1647</v>
      </c>
      <c r="C115" s="37" t="s">
        <v>133</v>
      </c>
      <c r="D115" s="26" t="str">
        <f>[1]!b_calc_yield(A115,日期设置!$B$2,F115,1,R115,1,O115,L115,S115,)</f>
        <v>Fetching...</v>
      </c>
      <c r="E115" s="26">
        <f t="shared" si="2"/>
        <v>0.76457415132655804</v>
      </c>
      <c r="F115" s="18">
        <f>[1]!b_dq_cleanprice($A115,日期设置!B$2)</f>
        <v>99.267499999999998</v>
      </c>
      <c r="G115" s="18" t="str">
        <f t="shared" si="3"/>
        <v>0.01 + 0</v>
      </c>
      <c r="H115" s="27">
        <f>[1]!b_dq_pctchange($A115,日期设置!$B$2,1)/100</f>
        <v>0</v>
      </c>
      <c r="I115" s="26">
        <f>[1]!b_pq_pctchange(A115,日期设置!$B$4,日期设置!$B$2,1)</f>
        <v>-0.38384345208229542</v>
      </c>
      <c r="J115" s="26">
        <f>[1]!b_pq_pctchange(A115,日期设置!$C$4,日期设置!$B$2,1)</f>
        <v>-0.38384345208229542</v>
      </c>
      <c r="K115" s="52">
        <f>[1]!b_dq_amount($A115,日期设置!B$2,2,10000)</f>
        <v>0</v>
      </c>
      <c r="L115" s="26">
        <f>[1]!b_info_latestpar(A115,日期设置!$B$2)</f>
        <v>100</v>
      </c>
      <c r="M115" s="6">
        <f>[1]!b_info_outstandingbalance($A115,日期设置!B$2)</f>
        <v>5</v>
      </c>
      <c r="N115" s="7">
        <f>[1]!b_info_latestissurercreditrating2(A115,日期设置!$B$2,"102","1")</f>
        <v>0</v>
      </c>
      <c r="O115" s="8">
        <v>4.3</v>
      </c>
      <c r="P115" s="9">
        <f>[1]!b_info_repurchasedate(A115)</f>
        <v>0</v>
      </c>
      <c r="Q115" s="8" t="s">
        <v>17282</v>
      </c>
      <c r="R115" s="2" t="str">
        <f>IF((--IF(P115=0,Q115,P115))&gt;(--日期设置!$B$2),IF(P115=0,Q115,P115),Q115)</f>
        <v>2021-03-27</v>
      </c>
      <c r="S115" s="2" t="s">
        <v>18603</v>
      </c>
      <c r="T115" s="8">
        <f>[1]!b_anal_ptmyear($A115,日期设置!$B$2)</f>
        <v>1.3698630136986301E-2</v>
      </c>
      <c r="U115" s="8">
        <f>[1]!b_anal_termifexercise($A115,日期设置!B$2)</f>
        <v>0</v>
      </c>
      <c r="V115" s="10">
        <f>[1]!b_dq_dirtyprice(A115,日期设置!$B$2)</f>
        <v>103.5086</v>
      </c>
      <c r="W115" s="11">
        <f>IF(U115=0,ROUNDUP((Q115-日期设置!$B$2)/365,0),ROUNDUP((R115-日期设置!$B$2)/365,0))</f>
        <v>1</v>
      </c>
      <c r="X115" s="18" t="str">
        <f>_xlfn.IFNA(VLOOKUP(A115,过往入选债券!A:D,4,0),2)</f>
        <v>否</v>
      </c>
      <c r="Y115">
        <f>_xlfn.IFNA(VLOOKUP(C115,[2]Sheet1!$A:$A,1,0),3)</f>
        <v>3</v>
      </c>
    </row>
    <row r="116" spans="1:25" hidden="1" x14ac:dyDescent="0.2">
      <c r="A116" s="21" t="s">
        <v>15620</v>
      </c>
      <c r="B116" s="21" t="s">
        <v>15621</v>
      </c>
      <c r="C116" s="37" t="s">
        <v>14389</v>
      </c>
      <c r="D116" s="26" t="str">
        <f>[1]!b_calc_yield(A116,日期设置!$B$2,F116,1,R116,1,O116,L116,S116,)</f>
        <v>Fetching...</v>
      </c>
      <c r="E116" s="26">
        <f t="shared" si="2"/>
        <v>0</v>
      </c>
      <c r="F116" s="18">
        <f>[1]!b_dq_cleanprice($A116,日期设置!B$2)</f>
        <v>75.760000000000005</v>
      </c>
      <c r="G116" s="18" t="str">
        <f t="shared" si="3"/>
        <v>0.59 + 0</v>
      </c>
      <c r="H116" s="27">
        <f>[1]!b_dq_pctchange($A116,日期设置!$B$2,1)/100</f>
        <v>0</v>
      </c>
      <c r="I116" s="26">
        <f>[1]!b_pq_pctchange(A116,日期设置!$B$4,日期设置!$B$2,1)</f>
        <v>0</v>
      </c>
      <c r="J116" s="26">
        <f>[1]!b_pq_pctchange(A116,日期设置!$C$4,日期设置!$B$2,1)</f>
        <v>0</v>
      </c>
      <c r="K116" s="52">
        <f>[1]!b_dq_amount($A116,日期设置!B$2,2,10000)</f>
        <v>0</v>
      </c>
      <c r="L116" s="26">
        <f>[1]!b_info_latestpar(A116,日期设置!$B$2)</f>
        <v>75.760000000000005</v>
      </c>
      <c r="M116" s="6">
        <f>[1]!b_info_outstandingbalance($A116,日期设置!B$2)</f>
        <v>3.7501200005999999</v>
      </c>
      <c r="N116" s="7" t="str">
        <f>[1]!b_info_latestissurercreditrating2(A116,日期设置!$B$2,"102","1")</f>
        <v>AA+</v>
      </c>
      <c r="O116" s="8">
        <v>0</v>
      </c>
      <c r="P116" s="9">
        <f>[1]!b_info_repurchasedate(A116)</f>
        <v>0</v>
      </c>
      <c r="Q116" s="8" t="s">
        <v>17214</v>
      </c>
      <c r="R116" s="2" t="str">
        <f>IF((--IF(P116=0,Q116,P116))&gt;(--日期设置!$B$2),IF(P116=0,Q116,P116),Q116)</f>
        <v>2021-10-26</v>
      </c>
      <c r="S116" s="2" t="s">
        <v>17965</v>
      </c>
      <c r="T116" s="8">
        <f>[1]!b_anal_ptmyear($A116,日期设置!$B$2)</f>
        <v>0.59726027397260273</v>
      </c>
      <c r="U116" s="8">
        <f>[1]!b_anal_termifexercise($A116,日期设置!B$2)</f>
        <v>0</v>
      </c>
      <c r="V116" s="10">
        <f>[1]!b_dq_dirtyprice(A116,日期设置!$B$2)</f>
        <v>75.760000000000005</v>
      </c>
      <c r="W116" s="11">
        <f>IF(U116=0,ROUNDUP((Q116-日期设置!$B$2)/365,0),ROUNDUP((R116-日期设置!$B$2)/365,0))</f>
        <v>1</v>
      </c>
      <c r="X116" s="18">
        <f>_xlfn.IFNA(VLOOKUP(A116,过往入选债券!A:D,4,0),2)</f>
        <v>2</v>
      </c>
      <c r="Y116">
        <f>_xlfn.IFNA(VLOOKUP(C116,[2]Sheet1!$A:$A,1,0),3)</f>
        <v>3</v>
      </c>
    </row>
    <row r="117" spans="1:25" hidden="1" x14ac:dyDescent="0.2">
      <c r="A117" s="21" t="s">
        <v>5575</v>
      </c>
      <c r="B117" s="21" t="s">
        <v>5576</v>
      </c>
      <c r="C117" s="37" t="s">
        <v>179</v>
      </c>
      <c r="D117" s="26" t="str">
        <f>[1]!b_calc_yield(A117,日期设置!$B$2,F117,1,R117,1,O117,L117,S117,)</f>
        <v>Fetching...</v>
      </c>
      <c r="E117" s="26">
        <f t="shared" si="2"/>
        <v>0.97409157315595518</v>
      </c>
      <c r="F117" s="18">
        <f>[1]!b_dq_cleanprice($A117,日期设置!B$2)</f>
        <v>99.072999999999993</v>
      </c>
      <c r="G117" s="18" t="str">
        <f t="shared" si="3"/>
        <v>0.01 + 0</v>
      </c>
      <c r="H117" s="27">
        <f>[1]!b_dq_pctchange($A117,日期设置!$B$2,1)/100</f>
        <v>0</v>
      </c>
      <c r="I117" s="26">
        <f>[1]!b_pq_pctchange(A117,日期设置!$B$4,日期设置!$B$2,1)</f>
        <v>0</v>
      </c>
      <c r="J117" s="26">
        <f>[1]!b_pq_pctchange(A117,日期设置!$C$4,日期设置!$B$2,1)</f>
        <v>0</v>
      </c>
      <c r="K117" s="52">
        <f>[1]!b_dq_amount($A117,日期设置!B$2,2,10000)</f>
        <v>0</v>
      </c>
      <c r="L117" s="26">
        <f>[1]!b_info_latestpar(A117,日期设置!$B$2)</f>
        <v>100</v>
      </c>
      <c r="M117" s="6">
        <f>[1]!b_info_outstandingbalance($A117,日期设置!B$2)</f>
        <v>4</v>
      </c>
      <c r="N117" s="7" t="str">
        <f>[1]!b_info_latestissurercreditrating2(A117,日期设置!$B$2,"102","1")</f>
        <v>AA+</v>
      </c>
      <c r="O117" s="8">
        <v>3.95</v>
      </c>
      <c r="P117" s="9">
        <f>[1]!b_info_repurchasedate(A117)</f>
        <v>0</v>
      </c>
      <c r="Q117" s="8" t="s">
        <v>16245</v>
      </c>
      <c r="R117" s="2" t="str">
        <f>IF((--IF(P117=0,Q117,P117))&gt;(--日期设置!$B$2),IF(P117=0,Q117,P117),Q117)</f>
        <v>2021-03-29</v>
      </c>
      <c r="S117" s="2" t="s">
        <v>18030</v>
      </c>
      <c r="T117" s="8">
        <f>[1]!b_anal_ptmyear($A117,日期设置!$B$2)</f>
        <v>1.9178082191780823E-2</v>
      </c>
      <c r="U117" s="8">
        <f>[1]!b_anal_termifexercise($A117,日期设置!B$2)</f>
        <v>0</v>
      </c>
      <c r="V117" s="10">
        <f>[1]!b_dq_dirtyprice(A117,日期设置!$B$2)</f>
        <v>102.9472</v>
      </c>
      <c r="W117" s="11">
        <f>IF(U117=0,ROUNDUP((Q117-日期设置!$B$2)/365,0),ROUNDUP((R117-日期设置!$B$2)/365,0))</f>
        <v>1</v>
      </c>
      <c r="X117" s="18">
        <f>_xlfn.IFNA(VLOOKUP(A117,过往入选债券!A:D,4,0),2)</f>
        <v>2</v>
      </c>
      <c r="Y117">
        <f>_xlfn.IFNA(VLOOKUP(C117,[2]Sheet1!$A:$A,1,0),3)</f>
        <v>3</v>
      </c>
    </row>
    <row r="118" spans="1:25" hidden="1" x14ac:dyDescent="0.2">
      <c r="A118" s="21" t="s">
        <v>6857</v>
      </c>
      <c r="B118" s="21" t="s">
        <v>6858</v>
      </c>
      <c r="C118" s="37" t="s">
        <v>6</v>
      </c>
      <c r="D118" s="26" t="str">
        <f>[1]!b_calc_yield(A118,日期设置!$B$2,F118,1,R118,1,O118,L118,S118,)</f>
        <v>Fetching...</v>
      </c>
      <c r="E118" s="26">
        <f t="shared" si="2"/>
        <v>6.3183929324437171</v>
      </c>
      <c r="F118" s="18">
        <f>[1]!b_dq_cleanprice($A118,日期设置!B$2)</f>
        <v>94.5</v>
      </c>
      <c r="G118" s="18" t="str">
        <f t="shared" si="3"/>
        <v>0.12 + 0.12</v>
      </c>
      <c r="H118" s="27">
        <f>[1]!b_dq_pctchange($A118,日期设置!$B$2,1)/100</f>
        <v>0</v>
      </c>
      <c r="I118" s="26">
        <f>[1]!b_pq_pctchange(A118,日期设置!$B$4,日期设置!$B$2,1)</f>
        <v>74.354243542435412</v>
      </c>
      <c r="J118" s="26">
        <f>[1]!b_pq_pctchange(A118,日期设置!$C$4,日期设置!$B$2,1)</f>
        <v>114.28571428571428</v>
      </c>
      <c r="K118" s="52">
        <f>[1]!b_dq_amount($A118,日期设置!B$2,2,10000)</f>
        <v>0</v>
      </c>
      <c r="L118" s="26">
        <f>[1]!b_info_latestpar(A118,日期设置!$B$2)</f>
        <v>100</v>
      </c>
      <c r="M118" s="6">
        <f>[1]!b_info_outstandingbalance($A118,日期设置!B$2)</f>
        <v>5</v>
      </c>
      <c r="N118" s="7" t="str">
        <f>[1]!b_info_latestissurercreditrating2(A118,日期设置!$B$2,"102","1")</f>
        <v>AAA</v>
      </c>
      <c r="O118" s="8">
        <v>6.65</v>
      </c>
      <c r="P118" s="9">
        <f>[1]!b_info_repurchasedate(A118)</f>
        <v>0</v>
      </c>
      <c r="Q118" s="8" t="s">
        <v>16671</v>
      </c>
      <c r="R118" s="2" t="str">
        <f>IF((--IF(P118=0,Q118,P118))&gt;(--日期设置!$B$2),IF(P118=0,Q118,P118),Q118)</f>
        <v>2021-05-07</v>
      </c>
      <c r="S118" s="2" t="s">
        <v>18409</v>
      </c>
      <c r="T118" s="8">
        <f>[1]!b_anal_ptmyear($A118,日期设置!$B$2)</f>
        <v>0.12602739726027398</v>
      </c>
      <c r="U118" s="8">
        <f>[1]!b_anal_termifexercise($A118,日期设置!B$2)</f>
        <v>0.12602739726027398</v>
      </c>
      <c r="V118" s="10">
        <f>[1]!b_dq_dirtyprice(A118,日期设置!$B$2)</f>
        <v>100.31189999999999</v>
      </c>
      <c r="W118" s="11">
        <f>IF(U118=0,ROUNDUP((Q118-日期设置!$B$2)/365,0),ROUNDUP((R118-日期设置!$B$2)/365,0))</f>
        <v>1</v>
      </c>
      <c r="X118" s="18" t="str">
        <f>_xlfn.IFNA(VLOOKUP(A118,过往入选债券!A:D,4,0),2)</f>
        <v>否</v>
      </c>
      <c r="Y118" t="str">
        <f>_xlfn.IFNA(VLOOKUP(C118,[2]Sheet1!$A:$A,1,0),3)</f>
        <v>冀中能源集团有限责任公司</v>
      </c>
    </row>
    <row r="119" spans="1:25" hidden="1" x14ac:dyDescent="0.2">
      <c r="A119" s="21" t="s">
        <v>6504</v>
      </c>
      <c r="B119" s="21" t="s">
        <v>6505</v>
      </c>
      <c r="C119" s="37" t="s">
        <v>5815</v>
      </c>
      <c r="D119" s="26" t="str">
        <f>[1]!b_calc_yield(A119,日期设置!$B$2,F119,1,R119,1,O119,L119,S119,)</f>
        <v>Fetching...</v>
      </c>
      <c r="E119" s="26">
        <f t="shared" si="2"/>
        <v>1.7280520544808109</v>
      </c>
      <c r="F119" s="18">
        <f>[1]!b_dq_cleanprice($A119,日期设置!B$2)</f>
        <v>98.441000000000003</v>
      </c>
      <c r="G119" s="18" t="str">
        <f t="shared" si="3"/>
        <v>0.03 + 0</v>
      </c>
      <c r="H119" s="27">
        <f>[1]!b_dq_pctchange($A119,日期设置!$B$2,1)/100</f>
        <v>0</v>
      </c>
      <c r="I119" s="26">
        <f>[1]!b_pq_pctchange(A119,日期设置!$B$4,日期设置!$B$2,1)</f>
        <v>0</v>
      </c>
      <c r="J119" s="26">
        <f>[1]!b_pq_pctchange(A119,日期设置!$C$4,日期设置!$B$2,1)</f>
        <v>0</v>
      </c>
      <c r="K119" s="52">
        <f>[1]!b_dq_amount($A119,日期设置!B$2,2,10000)</f>
        <v>0</v>
      </c>
      <c r="L119" s="26">
        <f>[1]!b_info_latestpar(A119,日期设置!$B$2)</f>
        <v>100</v>
      </c>
      <c r="M119" s="6">
        <f>[1]!b_info_outstandingbalance($A119,日期设置!B$2)</f>
        <v>5</v>
      </c>
      <c r="N119" s="7" t="str">
        <f>[1]!b_info_latestissurercreditrating2(A119,日期设置!$B$2,"102","1")</f>
        <v>AA</v>
      </c>
      <c r="O119" s="8">
        <v>7.5</v>
      </c>
      <c r="P119" s="9">
        <f>[1]!b_info_repurchasedate(A119)</f>
        <v>0</v>
      </c>
      <c r="Q119" s="8" t="s">
        <v>16182</v>
      </c>
      <c r="R119" s="2" t="str">
        <f>IF((--IF(P119=0,Q119,P119))&gt;(--日期设置!$B$2),IF(P119=0,Q119,P119),Q119)</f>
        <v>2021-04-04</v>
      </c>
      <c r="S119" s="2" t="s">
        <v>17971</v>
      </c>
      <c r="T119" s="8">
        <f>[1]!b_anal_ptmyear($A119,日期设置!$B$2)</f>
        <v>3.5616438356164383E-2</v>
      </c>
      <c r="U119" s="8">
        <f>[1]!b_anal_termifexercise($A119,日期设置!B$2)</f>
        <v>0</v>
      </c>
      <c r="V119" s="10">
        <f>[1]!b_dq_dirtyprice(A119,日期设置!$B$2)</f>
        <v>105.6739</v>
      </c>
      <c r="W119" s="11">
        <f>IF(U119=0,ROUNDUP((Q119-日期设置!$B$2)/365,0),ROUNDUP((R119-日期设置!$B$2)/365,0))</f>
        <v>1</v>
      </c>
      <c r="X119" s="18" t="str">
        <f>_xlfn.IFNA(VLOOKUP(A119,过往入选债券!A:D,4,0),2)</f>
        <v>否</v>
      </c>
      <c r="Y119">
        <f>_xlfn.IFNA(VLOOKUP(C119,[2]Sheet1!$A:$A,1,0),3)</f>
        <v>3</v>
      </c>
    </row>
    <row r="120" spans="1:25" x14ac:dyDescent="0.2">
      <c r="A120" s="21" t="s">
        <v>6133</v>
      </c>
      <c r="B120" s="21" t="s">
        <v>6134</v>
      </c>
      <c r="C120" s="37" t="s">
        <v>5587</v>
      </c>
      <c r="D120" s="26" t="str">
        <f>[1]!b_calc_yield(A120,日期设置!$B$2,F120,1,R120,1,O120,L120,S120,)</f>
        <v>Fetching...</v>
      </c>
      <c r="E120" s="26">
        <f t="shared" si="2"/>
        <v>80.633896300832816</v>
      </c>
      <c r="F120" s="18">
        <f>[1]!b_dq_cleanprice($A120,日期设置!B$2)</f>
        <v>59.2</v>
      </c>
      <c r="G120" s="18" t="str">
        <f t="shared" si="3"/>
        <v>1.59 + 0</v>
      </c>
      <c r="H120" s="27">
        <f>[1]!b_dq_pctchange($A120,日期设置!$B$2,1)/100</f>
        <v>-8.7827426810477685E-2</v>
      </c>
      <c r="I120" s="26">
        <f>[1]!b_pq_pctchange(A120,日期设置!$B$4,日期设置!$B$2,1)</f>
        <v>16.078431372549026</v>
      </c>
      <c r="J120" s="26">
        <f>[1]!b_pq_pctchange(A120,日期设置!$C$4,日期设置!$B$2,1)</f>
        <v>31.263858093126391</v>
      </c>
      <c r="K120" s="52">
        <f>[1]!b_dq_amount($A120,日期设置!B$2,2,10000)</f>
        <v>122.68986302</v>
      </c>
      <c r="L120" s="26">
        <f>[1]!b_info_latestpar(A120,日期设置!$B$2)</f>
        <v>100</v>
      </c>
      <c r="M120" s="6">
        <f>[1]!b_info_outstandingbalance($A120,日期设置!B$2)</f>
        <v>5</v>
      </c>
      <c r="N120" s="7" t="str">
        <f>[1]!b_info_latestissurercreditrating2(A120,日期设置!$B$2,"102","1")</f>
        <v>AA</v>
      </c>
      <c r="O120" s="8">
        <v>5.45</v>
      </c>
      <c r="P120" s="9">
        <f>[1]!b_info_repurchasedate(A120)</f>
        <v>0</v>
      </c>
      <c r="Q120" s="8" t="s">
        <v>17083</v>
      </c>
      <c r="R120" s="2" t="str">
        <f>IF((--IF(P120=0,Q120,P120))&gt;(--日期设置!$B$2),IF(P120=0,Q120,P120),Q120)</f>
        <v>2022-10-26</v>
      </c>
      <c r="S120" s="2" t="s">
        <v>18699</v>
      </c>
      <c r="T120" s="8">
        <f>[1]!b_anal_ptmyear($A120,日期设置!$B$2)</f>
        <v>1.5972602739726027</v>
      </c>
      <c r="U120" s="8">
        <f>[1]!b_anal_termifexercise($A120,日期设置!B$2)</f>
        <v>0</v>
      </c>
      <c r="V120" s="10">
        <f>[1]!b_dq_dirtyprice(A120,日期设置!$B$2)</f>
        <v>61.3949</v>
      </c>
      <c r="W120" s="11">
        <f>IF(U120=0,ROUNDUP((Q120-日期设置!$B$2)/365,0),ROUNDUP((R120-日期设置!$B$2)/365,0))</f>
        <v>2</v>
      </c>
      <c r="X120" s="18" t="str">
        <f>_xlfn.IFNA(VLOOKUP(A120,过往入选债券!A:D,4,0),2)</f>
        <v>否</v>
      </c>
      <c r="Y120" t="str">
        <f>_xlfn.IFNA(VLOOKUP(C120,[2]Sheet1!$A:$A,1,0),3)</f>
        <v>文投控股股份有限公司</v>
      </c>
    </row>
    <row r="121" spans="1:25" hidden="1" x14ac:dyDescent="0.2">
      <c r="A121" s="21" t="s">
        <v>8393</v>
      </c>
      <c r="B121" s="21" t="s">
        <v>8394</v>
      </c>
      <c r="C121" s="37" t="s">
        <v>162</v>
      </c>
      <c r="D121" s="26" t="str">
        <f>[1]!b_calc_yield(A121,日期设置!$B$2,F121,1,R121,1,O121,L121,S121,)</f>
        <v>Fetching...</v>
      </c>
      <c r="E121" s="26">
        <f t="shared" si="2"/>
        <v>47.026297251375347</v>
      </c>
      <c r="F121" s="18">
        <f>[1]!b_dq_cleanprice($A121,日期设置!B$2)</f>
        <v>71.395399999999995</v>
      </c>
      <c r="G121" s="18" t="str">
        <f t="shared" si="3"/>
        <v>1.09 + 1.09</v>
      </c>
      <c r="H121" s="27">
        <f>[1]!b_dq_pctchange($A121,日期设置!$B$2,1)/100</f>
        <v>0</v>
      </c>
      <c r="I121" s="26">
        <f>[1]!b_pq_pctchange(A121,日期设置!$B$4,日期设置!$B$2,1)</f>
        <v>0</v>
      </c>
      <c r="J121" s="26">
        <f>[1]!b_pq_pctchange(A121,日期设置!$C$4,日期设置!$B$2,1)</f>
        <v>0</v>
      </c>
      <c r="K121" s="52">
        <f>[1]!b_dq_amount($A121,日期设置!B$2,2,10000)</f>
        <v>0</v>
      </c>
      <c r="L121" s="26">
        <f>[1]!b_info_latestpar(A121,日期设置!$B$2)</f>
        <v>100</v>
      </c>
      <c r="M121" s="6">
        <f>[1]!b_info_outstandingbalance($A121,日期设置!B$2)</f>
        <v>3</v>
      </c>
      <c r="N121" s="7" t="str">
        <f>[1]!b_info_latestissurercreditrating2(A121,日期设置!$B$2,"102","1")</f>
        <v>AA+</v>
      </c>
      <c r="O121" s="8">
        <v>7.5</v>
      </c>
      <c r="P121" s="9">
        <f>[1]!b_info_repurchasedate(A121)</f>
        <v>0</v>
      </c>
      <c r="Q121" s="8" t="s">
        <v>16056</v>
      </c>
      <c r="R121" s="2" t="str">
        <f>IF((--IF(P121=0,Q121,P121))&gt;(--日期设置!$B$2),IF(P121=0,Q121,P121),Q121)</f>
        <v>2022-04-24</v>
      </c>
      <c r="S121" s="2" t="s">
        <v>17781</v>
      </c>
      <c r="T121" s="8">
        <f>[1]!b_anal_ptmyear($A121,日期设置!$B$2)</f>
        <v>1.0904109589041096</v>
      </c>
      <c r="U121" s="8">
        <f>[1]!b_anal_termifexercise($A121,日期设置!B$2)</f>
        <v>1.0904109589041096</v>
      </c>
      <c r="V121" s="10">
        <f>[1]!b_dq_dirtyprice(A121,日期设置!$B$2)</f>
        <v>78.217299999999994</v>
      </c>
      <c r="W121" s="11">
        <f>IF(U121=0,ROUNDUP((Q121-日期设置!$B$2)/365,0),ROUNDUP((R121-日期设置!$B$2)/365,0))</f>
        <v>2</v>
      </c>
      <c r="X121" s="18" t="str">
        <f>_xlfn.IFNA(VLOOKUP(A121,过往入选债券!A:D,4,0),2)</f>
        <v>否</v>
      </c>
      <c r="Y121">
        <f>_xlfn.IFNA(VLOOKUP(C121,[2]Sheet1!$A:$A,1,0),3)</f>
        <v>3</v>
      </c>
    </row>
    <row r="122" spans="1:25" hidden="1" x14ac:dyDescent="0.2">
      <c r="A122" s="21" t="s">
        <v>6658</v>
      </c>
      <c r="B122" s="21" t="s">
        <v>6659</v>
      </c>
      <c r="C122" s="37" t="s">
        <v>25</v>
      </c>
      <c r="D122" s="26" t="str">
        <f>[1]!b_calc_yield(A122,日期设置!$B$2,F122,1,R122,1,O122,L122,S122,)</f>
        <v>Fetching...</v>
      </c>
      <c r="E122" s="26">
        <f t="shared" si="2"/>
        <v>3.3488223041179266</v>
      </c>
      <c r="F122" s="18">
        <f>[1]!b_dq_cleanprice($A122,日期设置!B$2)</f>
        <v>97</v>
      </c>
      <c r="G122" s="18" t="str">
        <f t="shared" si="3"/>
        <v>0.07 + 0</v>
      </c>
      <c r="H122" s="27">
        <f>[1]!b_dq_pctchange($A122,日期设置!$B$2,1)/100</f>
        <v>0</v>
      </c>
      <c r="I122" s="26">
        <f>[1]!b_pq_pctchange(A122,日期设置!$B$4,日期设置!$B$2,1)</f>
        <v>0</v>
      </c>
      <c r="J122" s="26">
        <f>[1]!b_pq_pctchange(A122,日期设置!$C$4,日期设置!$B$2,1)</f>
        <v>-2.4370618468563627</v>
      </c>
      <c r="K122" s="52">
        <f>[1]!b_dq_amount($A122,日期设置!B$2,2,10000)</f>
        <v>0</v>
      </c>
      <c r="L122" s="26">
        <f>[1]!b_info_latestpar(A122,日期设置!$B$2)</f>
        <v>100</v>
      </c>
      <c r="M122" s="6">
        <f>[1]!b_info_outstandingbalance($A122,日期设置!B$2)</f>
        <v>20</v>
      </c>
      <c r="N122" s="7" t="str">
        <f>[1]!b_info_latestissurercreditrating2(A122,日期设置!$B$2,"102","1")</f>
        <v>AAA</v>
      </c>
      <c r="O122" s="8">
        <v>5.78</v>
      </c>
      <c r="P122" s="9">
        <f>[1]!b_info_repurchasedate(A122)</f>
        <v>0</v>
      </c>
      <c r="Q122" s="8" t="s">
        <v>16510</v>
      </c>
      <c r="R122" s="2" t="str">
        <f>IF((--IF(P122=0,Q122,P122))&gt;(--日期设置!$B$2),IF(P122=0,Q122,P122),Q122)</f>
        <v>2021-04-18</v>
      </c>
      <c r="S122" s="2" t="s">
        <v>18265</v>
      </c>
      <c r="T122" s="8">
        <f>[1]!b_anal_ptmyear($A122,日期设置!$B$2)</f>
        <v>7.3972602739726029E-2</v>
      </c>
      <c r="U122" s="8">
        <f>[1]!b_anal_termifexercise($A122,日期设置!B$2)</f>
        <v>0</v>
      </c>
      <c r="V122" s="10">
        <f>[1]!b_dq_dirtyprice(A122,日期设置!$B$2)</f>
        <v>102.3524</v>
      </c>
      <c r="W122" s="11">
        <f>IF(U122=0,ROUNDUP((Q122-日期设置!$B$2)/365,0),ROUNDUP((R122-日期设置!$B$2)/365,0))</f>
        <v>1</v>
      </c>
      <c r="X122" s="18" t="str">
        <f>_xlfn.IFNA(VLOOKUP(A122,过往入选债券!A:D,4,0),2)</f>
        <v>否</v>
      </c>
      <c r="Y122" t="str">
        <f>_xlfn.IFNA(VLOOKUP(C122,[2]Sheet1!$A:$A,1,0),3)</f>
        <v>大同煤矿集团有限责任公司</v>
      </c>
    </row>
    <row r="123" spans="1:25" hidden="1" x14ac:dyDescent="0.2">
      <c r="A123" s="21" t="s">
        <v>2380</v>
      </c>
      <c r="B123" s="21" t="s">
        <v>2381</v>
      </c>
      <c r="C123" s="37" t="s">
        <v>535</v>
      </c>
      <c r="D123" s="26" t="str">
        <f>[1]!b_calc_yield(A123,日期设置!$B$2,F123,1,R123,1,O123,L123,S123,)</f>
        <v>Fetching...</v>
      </c>
      <c r="E123" s="26">
        <f t="shared" si="2"/>
        <v>33.809545247635199</v>
      </c>
      <c r="F123" s="18">
        <f>[1]!b_dq_cleanprice($A123,日期设置!B$2)</f>
        <v>78.2</v>
      </c>
      <c r="G123" s="18" t="str">
        <f t="shared" si="3"/>
        <v>0.74 + 0</v>
      </c>
      <c r="H123" s="27">
        <f>[1]!b_dq_pctchange($A123,日期设置!$B$2,1)/100</f>
        <v>0</v>
      </c>
      <c r="I123" s="26">
        <f>[1]!b_pq_pctchange(A123,日期设置!$B$4,日期设置!$B$2,1)</f>
        <v>0</v>
      </c>
      <c r="J123" s="26">
        <f>[1]!b_pq_pctchange(A123,日期设置!$C$4,日期设置!$B$2,1)</f>
        <v>-16.896918172157271</v>
      </c>
      <c r="K123" s="52">
        <f>[1]!b_dq_amount($A123,日期设置!B$2,2,10000)</f>
        <v>0</v>
      </c>
      <c r="L123" s="26">
        <f>[1]!b_info_latestpar(A123,日期设置!$B$2)</f>
        <v>100</v>
      </c>
      <c r="M123" s="6">
        <f>[1]!b_info_outstandingbalance($A123,日期设置!B$2)</f>
        <v>7</v>
      </c>
      <c r="N123" s="7">
        <f>[1]!b_info_latestissurercreditrating2(A123,日期设置!$B$2,"102","1")</f>
        <v>0</v>
      </c>
      <c r="O123" s="8">
        <v>7</v>
      </c>
      <c r="P123" s="9">
        <f>[1]!b_info_repurchasedate(A123)</f>
        <v>0</v>
      </c>
      <c r="Q123" s="8" t="s">
        <v>16252</v>
      </c>
      <c r="R123" s="2" t="str">
        <f>IF((--IF(P123=0,Q123,P123))&gt;(--日期设置!$B$2),IF(P123=0,Q123,P123),Q123)</f>
        <v>2021-12-20</v>
      </c>
      <c r="S123" s="2" t="s">
        <v>18034</v>
      </c>
      <c r="T123" s="8">
        <f>[1]!b_anal_ptmyear($A123,日期设置!$B$2)</f>
        <v>0.74794520547945209</v>
      </c>
      <c r="U123" s="8">
        <f>[1]!b_anal_termifexercise($A123,日期设置!B$2)</f>
        <v>0</v>
      </c>
      <c r="V123" s="10">
        <f>[1]!b_dq_dirtyprice(A123,日期设置!$B$2)</f>
        <v>79.964399999999998</v>
      </c>
      <c r="W123" s="11">
        <f>IF(U123=0,ROUNDUP((Q123-日期设置!$B$2)/365,0),ROUNDUP((R123-日期设置!$B$2)/365,0))</f>
        <v>1</v>
      </c>
      <c r="X123" s="18" t="str">
        <f>_xlfn.IFNA(VLOOKUP(A123,过往入选债券!A:D,4,0),2)</f>
        <v>否</v>
      </c>
      <c r="Y123">
        <f>_xlfn.IFNA(VLOOKUP(C123,[2]Sheet1!$A:$A,1,0),3)</f>
        <v>3</v>
      </c>
    </row>
    <row r="124" spans="1:25" hidden="1" x14ac:dyDescent="0.2">
      <c r="A124" s="21" t="s">
        <v>823</v>
      </c>
      <c r="B124" s="21" t="s">
        <v>824</v>
      </c>
      <c r="C124" s="37" t="s">
        <v>825</v>
      </c>
      <c r="D124" s="26" t="str">
        <f>[1]!b_calc_yield(A124,日期设置!$B$2,F124,1,R124,1,O124,L124,S124,)</f>
        <v>Fetching...</v>
      </c>
      <c r="E124" s="26">
        <f t="shared" si="2"/>
        <v>26.316729694268858</v>
      </c>
      <c r="F124" s="18">
        <f>[1]!b_dq_cleanprice($A124,日期设置!B$2)</f>
        <v>81</v>
      </c>
      <c r="G124" s="18" t="str">
        <f t="shared" si="3"/>
        <v>0.60 + 0</v>
      </c>
      <c r="H124" s="27">
        <f>[1]!b_dq_pctchange($A124,日期设置!$B$2,1)/100</f>
        <v>0</v>
      </c>
      <c r="I124" s="26">
        <f>[1]!b_pq_pctchange(A124,日期设置!$B$4,日期设置!$B$2,1)</f>
        <v>0</v>
      </c>
      <c r="J124" s="26">
        <f>[1]!b_pq_pctchange(A124,日期设置!$C$4,日期设置!$B$2,1)</f>
        <v>0</v>
      </c>
      <c r="K124" s="52">
        <f>[1]!b_dq_amount($A124,日期设置!B$2,2,10000)</f>
        <v>0</v>
      </c>
      <c r="L124" s="26">
        <f>[1]!b_info_latestpar(A124,日期设置!$B$2)</f>
        <v>100</v>
      </c>
      <c r="M124" s="6">
        <f>[1]!b_info_outstandingbalance($A124,日期设置!B$2)</f>
        <v>20</v>
      </c>
      <c r="N124" s="7">
        <f>[1]!b_info_latestissurercreditrating2(A124,日期设置!$B$2,"102","1")</f>
        <v>0</v>
      </c>
      <c r="O124" s="8">
        <v>4.6500000000000004</v>
      </c>
      <c r="P124" s="9">
        <f>[1]!b_info_repurchasedate(A124)</f>
        <v>0</v>
      </c>
      <c r="Q124" s="8" t="s">
        <v>16340</v>
      </c>
      <c r="R124" s="2" t="str">
        <f>IF((--IF(P124=0,Q124,P124))&gt;(--日期设置!$B$2),IF(P124=0,Q124,P124),Q124)</f>
        <v>2021-10-28</v>
      </c>
      <c r="S124" s="2" t="s">
        <v>18118</v>
      </c>
      <c r="T124" s="8">
        <f>[1]!b_anal_ptmyear($A124,日期设置!$B$2)</f>
        <v>0.60273972602739723</v>
      </c>
      <c r="U124" s="8">
        <f>[1]!b_anal_termifexercise($A124,日期设置!B$2)</f>
        <v>0</v>
      </c>
      <c r="V124" s="10">
        <f>[1]!b_dq_dirtyprice(A124,日期设置!$B$2)</f>
        <v>82.847300000000004</v>
      </c>
      <c r="W124" s="11">
        <f>IF(U124=0,ROUNDUP((Q124-日期设置!$B$2)/365,0),ROUNDUP((R124-日期设置!$B$2)/365,0))</f>
        <v>1</v>
      </c>
      <c r="X124" s="18" t="str">
        <f>_xlfn.IFNA(VLOOKUP(A124,过往入选债券!A:D,4,0),2)</f>
        <v>否</v>
      </c>
      <c r="Y124">
        <f>_xlfn.IFNA(VLOOKUP(C124,[2]Sheet1!$A:$A,1,0),3)</f>
        <v>3</v>
      </c>
    </row>
    <row r="125" spans="1:25" hidden="1" x14ac:dyDescent="0.2">
      <c r="A125" s="21" t="s">
        <v>6529</v>
      </c>
      <c r="B125" s="21" t="s">
        <v>6530</v>
      </c>
      <c r="C125" s="37" t="s">
        <v>6531</v>
      </c>
      <c r="D125" s="26" t="str">
        <f>[1]!b_calc_yield(A125,日期设置!$B$2,F125,1,R125,1,O125,L125,S125,)</f>
        <v>Fetching...</v>
      </c>
      <c r="E125" s="26">
        <f t="shared" si="2"/>
        <v>3.9648546664002415</v>
      </c>
      <c r="F125" s="18">
        <f>[1]!b_dq_cleanprice($A125,日期设置!B$2)</f>
        <v>96.61</v>
      </c>
      <c r="G125" s="18" t="str">
        <f t="shared" si="3"/>
        <v>0.09 + 0</v>
      </c>
      <c r="H125" s="27">
        <f>[1]!b_dq_pctchange($A125,日期设置!$B$2,1)/100</f>
        <v>0</v>
      </c>
      <c r="I125" s="26">
        <f>[1]!b_pq_pctchange(A125,日期设置!$B$4,日期设置!$B$2,1)</f>
        <v>0</v>
      </c>
      <c r="J125" s="26">
        <f>[1]!b_pq_pctchange(A125,日期设置!$C$4,日期设置!$B$2,1)</f>
        <v>0</v>
      </c>
      <c r="K125" s="52">
        <f>[1]!b_dq_amount($A125,日期设置!B$2,2,10000)</f>
        <v>0</v>
      </c>
      <c r="L125" s="26">
        <f>[1]!b_info_latestpar(A125,日期设置!$B$2)</f>
        <v>100</v>
      </c>
      <c r="M125" s="6">
        <f>[1]!b_info_outstandingbalance($A125,日期设置!B$2)</f>
        <v>10</v>
      </c>
      <c r="N125" s="7" t="str">
        <f>[1]!b_info_latestissurercreditrating2(A125,日期设置!$B$2,"102","1")</f>
        <v>AA</v>
      </c>
      <c r="O125" s="8">
        <v>7.7</v>
      </c>
      <c r="P125" s="9">
        <f>[1]!b_info_repurchasedate(A125)</f>
        <v>0</v>
      </c>
      <c r="Q125" s="8" t="s">
        <v>16091</v>
      </c>
      <c r="R125" s="2" t="str">
        <f>IF((--IF(P125=0,Q125,P125))&gt;(--日期设置!$B$2),IF(P125=0,Q125,P125),Q125)</f>
        <v>2021-04-25</v>
      </c>
      <c r="S125" s="2" t="s">
        <v>18544</v>
      </c>
      <c r="T125" s="8">
        <f>[1]!b_anal_ptmyear($A125,日期设置!$B$2)</f>
        <v>9.3150684931506855E-2</v>
      </c>
      <c r="U125" s="8">
        <f>[1]!b_anal_termifexercise($A125,日期设置!B$2)</f>
        <v>0</v>
      </c>
      <c r="V125" s="10">
        <f>[1]!b_dq_dirtyprice(A125,日期设置!$B$2)</f>
        <v>103.59269999999999</v>
      </c>
      <c r="W125" s="11">
        <f>IF(U125=0,ROUNDUP((Q125-日期设置!$B$2)/365,0),ROUNDUP((R125-日期设置!$B$2)/365,0))</f>
        <v>1</v>
      </c>
      <c r="X125" s="18" t="str">
        <f>_xlfn.IFNA(VLOOKUP(A125,过往入选债券!A:D,4,0),2)</f>
        <v>否</v>
      </c>
      <c r="Y125">
        <f>_xlfn.IFNA(VLOOKUP(C125,[2]Sheet1!$A:$A,1,0),3)</f>
        <v>3</v>
      </c>
    </row>
    <row r="126" spans="1:25" hidden="1" x14ac:dyDescent="0.2">
      <c r="A126" s="21" t="s">
        <v>8734</v>
      </c>
      <c r="B126" s="21" t="s">
        <v>8735</v>
      </c>
      <c r="C126" s="37" t="s">
        <v>123</v>
      </c>
      <c r="D126" s="26" t="str">
        <f>[1]!b_calc_yield(A126,日期设置!$B$2,F126,1,R126,1,O126,L126,S126,)</f>
        <v>Fetching...</v>
      </c>
      <c r="E126" s="26">
        <f t="shared" si="2"/>
        <v>51.14034994188961</v>
      </c>
      <c r="F126" s="18">
        <f>[1]!b_dq_cleanprice($A126,日期设置!B$2)</f>
        <v>70</v>
      </c>
      <c r="G126" s="18" t="str">
        <f t="shared" si="3"/>
        <v>1.24 + 1.24</v>
      </c>
      <c r="H126" s="27">
        <f>[1]!b_dq_pctchange($A126,日期设置!$B$2,1)/100</f>
        <v>0</v>
      </c>
      <c r="I126" s="26">
        <f>[1]!b_pq_pctchange(A126,日期设置!$B$4,日期设置!$B$2,1)</f>
        <v>0</v>
      </c>
      <c r="J126" s="26">
        <f>[1]!b_pq_pctchange(A126,日期设置!$C$4,日期设置!$B$2,1)</f>
        <v>-30.661489391207873</v>
      </c>
      <c r="K126" s="52">
        <f>[1]!b_dq_amount($A126,日期设置!B$2,2,10000)</f>
        <v>0</v>
      </c>
      <c r="L126" s="26">
        <f>[1]!b_info_latestpar(A126,日期设置!$B$2)</f>
        <v>100</v>
      </c>
      <c r="M126" s="6">
        <f>[1]!b_info_outstandingbalance($A126,日期设置!B$2)</f>
        <v>20</v>
      </c>
      <c r="N126" s="7" t="str">
        <f>[1]!b_info_latestissurercreditrating2(A126,日期设置!$B$2,"102","1")</f>
        <v>AAA</v>
      </c>
      <c r="O126" s="8">
        <v>6.7</v>
      </c>
      <c r="P126" s="9">
        <f>[1]!b_info_repurchasedate(A126)</f>
        <v>0</v>
      </c>
      <c r="Q126" s="8" t="s">
        <v>17023</v>
      </c>
      <c r="R126" s="2" t="str">
        <f>IF((--IF(P126=0,Q126,P126))&gt;(--日期设置!$B$2),IF(P126=0,Q126,P126),Q126)</f>
        <v>2022-06-21</v>
      </c>
      <c r="S126" s="2" t="s">
        <v>18054</v>
      </c>
      <c r="T126" s="8">
        <f>[1]!b_anal_ptmyear($A126,日期设置!$B$2)</f>
        <v>1.2493150684931507</v>
      </c>
      <c r="U126" s="8">
        <f>[1]!b_anal_termifexercise($A126,日期设置!B$2)</f>
        <v>1.2493150684931507</v>
      </c>
      <c r="V126" s="10">
        <f>[1]!b_dq_dirtyprice(A126,日期设置!$B$2)</f>
        <v>75.029600000000002</v>
      </c>
      <c r="W126" s="11">
        <f>IF(U126=0,ROUNDUP((Q126-日期设置!$B$2)/365,0),ROUNDUP((R126-日期设置!$B$2)/365,0))</f>
        <v>2</v>
      </c>
      <c r="X126" s="18" t="str">
        <f>_xlfn.IFNA(VLOOKUP(A126,过往入选债券!A:D,4,0),2)</f>
        <v>否</v>
      </c>
      <c r="Y126">
        <f>_xlfn.IFNA(VLOOKUP(C126,[2]Sheet1!$A:$A,1,0),3)</f>
        <v>3</v>
      </c>
    </row>
    <row r="127" spans="1:25" hidden="1" x14ac:dyDescent="0.2">
      <c r="A127" s="21" t="s">
        <v>14390</v>
      </c>
      <c r="B127" s="21" t="s">
        <v>14391</v>
      </c>
      <c r="C127" s="37" t="s">
        <v>14389</v>
      </c>
      <c r="D127" s="26" t="str">
        <f>[1]!b_calc_yield(A127,日期设置!$B$2,F127,1,R127,1,O127,L127,S127,)</f>
        <v>Fetching...</v>
      </c>
      <c r="E127" s="26">
        <f t="shared" si="2"/>
        <v>0</v>
      </c>
      <c r="F127" s="18">
        <f>[1]!b_dq_cleanprice($A127,日期设置!B$2)</f>
        <v>66.56</v>
      </c>
      <c r="G127" s="18" t="str">
        <f t="shared" si="3"/>
        <v>1.17 + 0</v>
      </c>
      <c r="H127" s="27">
        <f>[1]!b_dq_pctchange($A127,日期设置!$B$2,1)/100</f>
        <v>0</v>
      </c>
      <c r="I127" s="26">
        <f>[1]!b_pq_pctchange(A127,日期设置!$B$4,日期设置!$B$2,1)</f>
        <v>0</v>
      </c>
      <c r="J127" s="26">
        <f>[1]!b_pq_pctchange(A127,日期设置!$C$4,日期设置!$B$2,1)</f>
        <v>0</v>
      </c>
      <c r="K127" s="52">
        <f>[1]!b_dq_amount($A127,日期设置!B$2,2,10000)</f>
        <v>0</v>
      </c>
      <c r="L127" s="26">
        <f>[1]!b_info_latestpar(A127,日期设置!$B$2)</f>
        <v>66.56</v>
      </c>
      <c r="M127" s="6">
        <f>[1]!b_info_outstandingbalance($A127,日期设置!B$2)</f>
        <v>2.7247997900000001</v>
      </c>
      <c r="N127" s="7">
        <f>[1]!b_info_latestissurercreditrating2(A127,日期设置!$B$2,"102","1")</f>
        <v>0</v>
      </c>
      <c r="O127" s="8">
        <v>0</v>
      </c>
      <c r="P127" s="9">
        <f>[1]!b_info_repurchasedate(A127)</f>
        <v>0</v>
      </c>
      <c r="Q127" s="8" t="s">
        <v>16391</v>
      </c>
      <c r="R127" s="2" t="str">
        <f>IF((--IF(P127=0,Q127,P127))&gt;(--日期设置!$B$2),IF(P127=0,Q127,P127),Q127)</f>
        <v>2022-05-26</v>
      </c>
      <c r="S127" s="2" t="s">
        <v>18791</v>
      </c>
      <c r="T127" s="8">
        <f>[1]!b_anal_ptmyear($A127,日期设置!$B$2)</f>
        <v>1.178082191780822</v>
      </c>
      <c r="U127" s="8">
        <f>[1]!b_anal_termifexercise($A127,日期设置!B$2)</f>
        <v>0</v>
      </c>
      <c r="V127" s="10">
        <f>[1]!b_dq_dirtyprice(A127,日期设置!$B$2)</f>
        <v>66.56</v>
      </c>
      <c r="W127" s="11">
        <f>IF(U127=0,ROUNDUP((Q127-日期设置!$B$2)/365,0),ROUNDUP((R127-日期设置!$B$2)/365,0))</f>
        <v>2</v>
      </c>
      <c r="X127" s="18">
        <f>_xlfn.IFNA(VLOOKUP(A127,过往入选债券!A:D,4,0),2)</f>
        <v>2</v>
      </c>
      <c r="Y127">
        <f>_xlfn.IFNA(VLOOKUP(C127,[2]Sheet1!$A:$A,1,0),3)</f>
        <v>3</v>
      </c>
    </row>
    <row r="128" spans="1:25" hidden="1" x14ac:dyDescent="0.2">
      <c r="A128" s="21" t="s">
        <v>10274</v>
      </c>
      <c r="B128" s="21" t="s">
        <v>10275</v>
      </c>
      <c r="C128" s="37" t="s">
        <v>123</v>
      </c>
      <c r="D128" s="26" t="str">
        <f>[1]!b_calc_yield(A128,日期设置!$B$2,F128,1,R128,1,O128,L128,S128,)</f>
        <v>Fetching...</v>
      </c>
      <c r="E128" s="26">
        <f t="shared" si="2"/>
        <v>94.065691700419478</v>
      </c>
      <c r="F128" s="18">
        <f>[1]!b_dq_cleanprice($A128,日期设置!B$2)</f>
        <v>58.181800000000003</v>
      </c>
      <c r="G128" s="18" t="str">
        <f t="shared" si="3"/>
        <v>1.99 + 1.99</v>
      </c>
      <c r="H128" s="27">
        <f>[1]!b_dq_pctchange($A128,日期设置!$B$2,1)/100</f>
        <v>0</v>
      </c>
      <c r="I128" s="26">
        <f>[1]!b_pq_pctchange(A128,日期设置!$B$4,日期设置!$B$2,1)</f>
        <v>0</v>
      </c>
      <c r="J128" s="26">
        <f>[1]!b_pq_pctchange(A128,日期设置!$C$4,日期设置!$B$2,1)</f>
        <v>-42.337736989722593</v>
      </c>
      <c r="K128" s="52">
        <f>[1]!b_dq_amount($A128,日期设置!B$2,2,10000)</f>
        <v>0</v>
      </c>
      <c r="L128" s="26">
        <f>[1]!b_info_latestpar(A128,日期设置!$B$2)</f>
        <v>100</v>
      </c>
      <c r="M128" s="6">
        <f>[1]!b_info_outstandingbalance($A128,日期设置!B$2)</f>
        <v>10</v>
      </c>
      <c r="N128" s="7" t="str">
        <f>[1]!b_info_latestissurercreditrating2(A128,日期设置!$B$2,"102","1")</f>
        <v>AAA</v>
      </c>
      <c r="O128" s="8">
        <v>6.49</v>
      </c>
      <c r="P128" s="9">
        <f>[1]!b_info_repurchasedate(A128)</f>
        <v>0</v>
      </c>
      <c r="Q128" s="8" t="s">
        <v>16595</v>
      </c>
      <c r="R128" s="2" t="str">
        <f>IF((--IF(P128=0,Q128,P128))&gt;(--日期设置!$B$2),IF(P128=0,Q128,P128),Q128)</f>
        <v>2023-03-20</v>
      </c>
      <c r="S128" s="2" t="s">
        <v>18280</v>
      </c>
      <c r="T128" s="8">
        <f>[1]!b_anal_ptmyear($A128,日期设置!$B$2)</f>
        <v>1.9945205479452055</v>
      </c>
      <c r="U128" s="8">
        <f>[1]!b_anal_termifexercise($A128,日期设置!B$2)</f>
        <v>1.9945205479452055</v>
      </c>
      <c r="V128" s="10">
        <f>[1]!b_dq_dirtyprice(A128,日期设置!$B$2)</f>
        <v>58.217399999999998</v>
      </c>
      <c r="W128" s="11">
        <f>IF(U128=0,ROUNDUP((Q128-日期设置!$B$2)/365,0),ROUNDUP((R128-日期设置!$B$2)/365,0))</f>
        <v>2</v>
      </c>
      <c r="X128" s="18" t="str">
        <f>_xlfn.IFNA(VLOOKUP(A128,过往入选债券!A:D,4,0),2)</f>
        <v>否</v>
      </c>
      <c r="Y128">
        <f>_xlfn.IFNA(VLOOKUP(C128,[2]Sheet1!$A:$A,1,0),3)</f>
        <v>3</v>
      </c>
    </row>
    <row r="129" spans="1:25" hidden="1" x14ac:dyDescent="0.2">
      <c r="A129" s="21" t="s">
        <v>11135</v>
      </c>
      <c r="B129" s="21" t="s">
        <v>11136</v>
      </c>
      <c r="C129" s="37" t="s">
        <v>123</v>
      </c>
      <c r="D129" s="26" t="str">
        <f>[1]!b_calc_yield(A129,日期设置!$B$2,F129,1,R129,1,O129,L129,S129,)</f>
        <v>Fetching...</v>
      </c>
      <c r="E129" s="26">
        <f t="shared" si="2"/>
        <v>100.9222381684316</v>
      </c>
      <c r="F129" s="18">
        <f>[1]!b_dq_cleanprice($A129,日期设置!B$2)</f>
        <v>54.215800000000002</v>
      </c>
      <c r="G129" s="18" t="str">
        <f t="shared" si="3"/>
        <v>2.23 + 2.23</v>
      </c>
      <c r="H129" s="27">
        <f>[1]!b_dq_pctchange($A129,日期设置!$B$2,1)/100</f>
        <v>0</v>
      </c>
      <c r="I129" s="26">
        <f>[1]!b_pq_pctchange(A129,日期设置!$B$4,日期设置!$B$2,1)</f>
        <v>0</v>
      </c>
      <c r="J129" s="26">
        <f>[1]!b_pq_pctchange(A129,日期设置!$C$4,日期设置!$B$2,1)</f>
        <v>-45.935364720242198</v>
      </c>
      <c r="K129" s="52">
        <f>[1]!b_dq_amount($A129,日期设置!B$2,2,10000)</f>
        <v>0</v>
      </c>
      <c r="L129" s="26">
        <f>[1]!b_info_latestpar(A129,日期设置!$B$2)</f>
        <v>100</v>
      </c>
      <c r="M129" s="6">
        <f>[1]!b_info_outstandingbalance($A129,日期设置!B$2)</f>
        <v>10</v>
      </c>
      <c r="N129" s="7" t="str">
        <f>[1]!b_info_latestissurercreditrating2(A129,日期设置!$B$2,"102","1")</f>
        <v>AAA</v>
      </c>
      <c r="O129" s="8">
        <v>6.1</v>
      </c>
      <c r="P129" s="9">
        <f>[1]!b_info_repurchasedate(A129)</f>
        <v>0</v>
      </c>
      <c r="Q129" s="8" t="s">
        <v>16358</v>
      </c>
      <c r="R129" s="2" t="str">
        <f>IF((--IF(P129=0,Q129,P129))&gt;(--日期设置!$B$2),IF(P129=0,Q129,P129),Q129)</f>
        <v>2023-06-16</v>
      </c>
      <c r="S129" s="2" t="s">
        <v>18137</v>
      </c>
      <c r="T129" s="8">
        <f>[1]!b_anal_ptmyear($A129,日期设置!$B$2)</f>
        <v>2.2356164383561645</v>
      </c>
      <c r="U129" s="8">
        <f>[1]!b_anal_termifexercise($A129,日期设置!B$2)</f>
        <v>2.2356164383561645</v>
      </c>
      <c r="V129" s="10">
        <f>[1]!b_dq_dirtyprice(A129,日期设置!$B$2)</f>
        <v>58.878500000000003</v>
      </c>
      <c r="W129" s="11">
        <f>IF(U129=0,ROUNDUP((Q129-日期设置!$B$2)/365,0),ROUNDUP((R129-日期设置!$B$2)/365,0))</f>
        <v>3</v>
      </c>
      <c r="X129" s="18" t="str">
        <f>_xlfn.IFNA(VLOOKUP(A129,过往入选债券!A:D,4,0),2)</f>
        <v>否</v>
      </c>
      <c r="Y129">
        <f>_xlfn.IFNA(VLOOKUP(C129,[2]Sheet1!$A:$A,1,0),3)</f>
        <v>3</v>
      </c>
    </row>
    <row r="130" spans="1:25" hidden="1" x14ac:dyDescent="0.2">
      <c r="A130" s="21" t="s">
        <v>8387</v>
      </c>
      <c r="B130" s="21" t="s">
        <v>8388</v>
      </c>
      <c r="C130" s="37" t="s">
        <v>135</v>
      </c>
      <c r="D130" s="26" t="str">
        <f>[1]!b_calc_yield(A130,日期设置!$B$2,F130,1,R130,1,O130,L130,S130,)</f>
        <v>Fetching...</v>
      </c>
      <c r="E130" s="26">
        <f t="shared" ref="E130:E193" si="4">((O130*W130+L130)/V130-1)*100</f>
        <v>2.7716092816865379</v>
      </c>
      <c r="F130" s="18">
        <f>[1]!b_dq_cleanprice($A130,日期设置!B$2)</f>
        <v>97.505399999999995</v>
      </c>
      <c r="G130" s="18" t="str">
        <f t="shared" ref="G130:G193" si="5">LEFT(T130,4)&amp;" + "&amp;LEFT(U130,4)</f>
        <v>1.06 + 0.06</v>
      </c>
      <c r="H130" s="27">
        <f>[1]!b_dq_pctchange($A130,日期设置!$B$2,1)/100</f>
        <v>0</v>
      </c>
      <c r="I130" s="26">
        <f>[1]!b_pq_pctchange(A130,日期设置!$B$4,日期设置!$B$2,1)</f>
        <v>0</v>
      </c>
      <c r="J130" s="26">
        <f>[1]!b_pq_pctchange(A130,日期设置!$C$4,日期设置!$B$2,1)</f>
        <v>0.65894405840579617</v>
      </c>
      <c r="K130" s="52">
        <f>[1]!b_dq_amount($A130,日期设置!B$2,2,10000)</f>
        <v>0</v>
      </c>
      <c r="L130" s="26">
        <f>[1]!b_info_latestpar(A130,日期设置!$B$2)</f>
        <v>100</v>
      </c>
      <c r="M130" s="6">
        <f>[1]!b_info_outstandingbalance($A130,日期设置!B$2)</f>
        <v>7</v>
      </c>
      <c r="N130" s="7" t="str">
        <f>[1]!b_info_latestissurercreditrating2(A130,日期设置!$B$2,"102","1")</f>
        <v>AAA</v>
      </c>
      <c r="O130" s="8">
        <v>4.87</v>
      </c>
      <c r="P130" s="9" t="str">
        <f>[1]!b_info_repurchasedate(A130)</f>
        <v>2021-04-16</v>
      </c>
      <c r="Q130" s="8" t="s">
        <v>17181</v>
      </c>
      <c r="R130" s="2" t="str">
        <f>IF((--IF(P130=0,Q130,P130))&gt;(--日期设置!$B$2),IF(P130=0,Q130,P130),Q130)</f>
        <v>2021-04-16</v>
      </c>
      <c r="S130" s="2" t="s">
        <v>18766</v>
      </c>
      <c r="T130" s="8">
        <f>[1]!b_anal_ptmyear($A130,日期设置!$B$2)</f>
        <v>1.0684931506849316</v>
      </c>
      <c r="U130" s="8">
        <f>[1]!b_anal_termifexercise($A130,日期设置!B$2)</f>
        <v>6.8493150684931503E-2</v>
      </c>
      <c r="V130" s="10">
        <f>[1]!b_dq_dirtyprice(A130,日期设置!$B$2)</f>
        <v>102.04179999999999</v>
      </c>
      <c r="W130" s="11">
        <f>IF(U130=0,ROUNDUP((Q130-日期设置!$B$2)/365,0),ROUNDUP((R130-日期设置!$B$2)/365,0))</f>
        <v>1</v>
      </c>
      <c r="X130" s="18" t="str">
        <f>_xlfn.IFNA(VLOOKUP(A130,过往入选债券!A:D,4,0),2)</f>
        <v>否</v>
      </c>
      <c r="Y130" t="str">
        <f>_xlfn.IFNA(VLOOKUP(C130,[2]Sheet1!$A:$A,1,0),3)</f>
        <v>平顶山天安煤业股份有限公司</v>
      </c>
    </row>
    <row r="131" spans="1:25" hidden="1" x14ac:dyDescent="0.2">
      <c r="A131" s="21" t="s">
        <v>2291</v>
      </c>
      <c r="B131" s="21" t="s">
        <v>2292</v>
      </c>
      <c r="C131" s="37" t="s">
        <v>1131</v>
      </c>
      <c r="D131" s="26" t="str">
        <f>[1]!b_calc_yield(A131,日期设置!$B$2,F131,1,R131,1,O131,L131,S131,)</f>
        <v>Fetching...</v>
      </c>
      <c r="E131" s="26">
        <f t="shared" si="4"/>
        <v>28.513806566995736</v>
      </c>
      <c r="F131" s="18">
        <f>[1]!b_dq_cleanprice($A131,日期设置!B$2)</f>
        <v>81.45</v>
      </c>
      <c r="G131" s="18" t="str">
        <f t="shared" si="5"/>
        <v>2.70 + 0.70</v>
      </c>
      <c r="H131" s="27">
        <f>[1]!b_dq_pctchange($A131,日期设置!$B$2,1)/100</f>
        <v>0</v>
      </c>
      <c r="I131" s="26">
        <f>[1]!b_pq_pctchange(A131,日期设置!$B$4,日期设置!$B$2,1)</f>
        <v>0</v>
      </c>
      <c r="J131" s="26">
        <f>[1]!b_pq_pctchange(A131,日期设置!$C$4,日期设置!$B$2,1)</f>
        <v>1.5586034912718203</v>
      </c>
      <c r="K131" s="52">
        <f>[1]!b_dq_amount($A131,日期设置!B$2,2,10000)</f>
        <v>0</v>
      </c>
      <c r="L131" s="26">
        <f>[1]!b_info_latestpar(A131,日期设置!$B$2)</f>
        <v>100</v>
      </c>
      <c r="M131" s="6">
        <f>[1]!b_info_outstandingbalance($A131,日期设置!B$2)</f>
        <v>5.5</v>
      </c>
      <c r="N131" s="7">
        <f>[1]!b_info_latestissurercreditrating2(A131,日期设置!$B$2,"102","1")</f>
        <v>0</v>
      </c>
      <c r="O131" s="8">
        <v>7.5</v>
      </c>
      <c r="P131" s="9" t="str">
        <f>[1]!b_info_repurchasedate(A131)</f>
        <v>2021-12-06</v>
      </c>
      <c r="Q131" s="8" t="s">
        <v>16235</v>
      </c>
      <c r="R131" s="2" t="str">
        <f>IF((--IF(P131=0,Q131,P131))&gt;(--日期设置!$B$2),IF(P131=0,Q131,P131),Q131)</f>
        <v>2021-12-06</v>
      </c>
      <c r="S131" s="2" t="s">
        <v>18095</v>
      </c>
      <c r="T131" s="8">
        <f>[1]!b_anal_ptmyear($A131,日期设置!$B$2)</f>
        <v>2.7068493150684931</v>
      </c>
      <c r="U131" s="8">
        <f>[1]!b_anal_termifexercise($A131,日期设置!B$2)</f>
        <v>0.70958904109589038</v>
      </c>
      <c r="V131" s="10">
        <f>[1]!b_dq_dirtyprice(A131,日期设置!$B$2)</f>
        <v>83.648600000000002</v>
      </c>
      <c r="W131" s="11">
        <f>IF(U131=0,ROUNDUP((Q131-日期设置!$B$2)/365,0),ROUNDUP((R131-日期设置!$B$2)/365,0))</f>
        <v>1</v>
      </c>
      <c r="X131" s="18" t="str">
        <f>_xlfn.IFNA(VLOOKUP(A131,过往入选债券!A:D,4,0),2)</f>
        <v>否</v>
      </c>
      <c r="Y131">
        <f>_xlfn.IFNA(VLOOKUP(C131,[2]Sheet1!$A:$A,1,0),3)</f>
        <v>3</v>
      </c>
    </row>
    <row r="132" spans="1:25" hidden="1" x14ac:dyDescent="0.2">
      <c r="A132" s="21" t="s">
        <v>7368</v>
      </c>
      <c r="B132" s="21" t="s">
        <v>7369</v>
      </c>
      <c r="C132" s="37" t="s">
        <v>27</v>
      </c>
      <c r="D132" s="26" t="str">
        <f>[1]!b_calc_yield(A132,日期设置!$B$2,F132,1,R132,1,O132,L132,S132,)</f>
        <v>Fetching...</v>
      </c>
      <c r="E132" s="26">
        <f t="shared" si="4"/>
        <v>20.774991675555476</v>
      </c>
      <c r="F132" s="18">
        <f>[1]!b_dq_cleanprice($A132,日期设置!B$2)</f>
        <v>85.2</v>
      </c>
      <c r="G132" s="18" t="str">
        <f t="shared" si="5"/>
        <v>0.51 + 0.51</v>
      </c>
      <c r="H132" s="27">
        <f>[1]!b_dq_pctchange($A132,日期设置!$B$2,1)/100</f>
        <v>0</v>
      </c>
      <c r="I132" s="26">
        <f>[1]!b_pq_pctchange(A132,日期设置!$B$4,日期设置!$B$2,1)</f>
        <v>0</v>
      </c>
      <c r="J132" s="26">
        <f>[1]!b_pq_pctchange(A132,日期设置!$C$4,日期设置!$B$2,1)</f>
        <v>0</v>
      </c>
      <c r="K132" s="52">
        <f>[1]!b_dq_amount($A132,日期设置!B$2,2,10000)</f>
        <v>0</v>
      </c>
      <c r="L132" s="26">
        <f>[1]!b_info_latestpar(A132,日期设置!$B$2)</f>
        <v>100</v>
      </c>
      <c r="M132" s="6">
        <f>[1]!b_info_outstandingbalance($A132,日期设置!B$2)</f>
        <v>10</v>
      </c>
      <c r="N132" s="7" t="str">
        <f>[1]!b_info_latestissurercreditrating2(A132,日期设置!$B$2,"102","1")</f>
        <v>AAA</v>
      </c>
      <c r="O132" s="8">
        <v>7</v>
      </c>
      <c r="P132" s="9">
        <f>[1]!b_info_repurchasedate(A132)</f>
        <v>0</v>
      </c>
      <c r="Q132" s="8" t="s">
        <v>16201</v>
      </c>
      <c r="R132" s="2" t="str">
        <f>IF((--IF(P132=0,Q132,P132))&gt;(--日期设置!$B$2),IF(P132=0,Q132,P132),Q132)</f>
        <v>2021-09-26</v>
      </c>
      <c r="S132" s="2" t="s">
        <v>17988</v>
      </c>
      <c r="T132" s="8">
        <f>[1]!b_anal_ptmyear($A132,日期设置!$B$2)</f>
        <v>0.51506849315068493</v>
      </c>
      <c r="U132" s="8">
        <f>[1]!b_anal_termifexercise($A132,日期设置!B$2)</f>
        <v>0.51506849315068493</v>
      </c>
      <c r="V132" s="10">
        <f>[1]!b_dq_dirtyprice(A132,日期设置!$B$2)</f>
        <v>88.594499999999996</v>
      </c>
      <c r="W132" s="11">
        <f>IF(U132=0,ROUNDUP((Q132-日期设置!$B$2)/365,0),ROUNDUP((R132-日期设置!$B$2)/365,0))</f>
        <v>1</v>
      </c>
      <c r="X132" s="18" t="str">
        <f>_xlfn.IFNA(VLOOKUP(A132,过往入选债券!A:D,4,0),2)</f>
        <v>否</v>
      </c>
      <c r="Y132" t="str">
        <f>_xlfn.IFNA(VLOOKUP(C132,[2]Sheet1!$A:$A,1,0),3)</f>
        <v>北京市海淀区国有资产投资集团有限公司</v>
      </c>
    </row>
    <row r="133" spans="1:25" hidden="1" x14ac:dyDescent="0.2">
      <c r="A133" s="21" t="s">
        <v>8404</v>
      </c>
      <c r="B133" s="21" t="s">
        <v>8405</v>
      </c>
      <c r="C133" s="37" t="s">
        <v>8406</v>
      </c>
      <c r="D133" s="26" t="str">
        <f>[1]!b_calc_yield(A133,日期设置!$B$2,F133,1,R133,1,O133,L133,S133,)</f>
        <v>Fetching...</v>
      </c>
      <c r="E133" s="26">
        <f t="shared" si="4"/>
        <v>2.978889802147644</v>
      </c>
      <c r="F133" s="18">
        <f>[1]!b_dq_cleanprice($A133,日期设置!B$2)</f>
        <v>97.490200000000002</v>
      </c>
      <c r="G133" s="18" t="str">
        <f t="shared" si="5"/>
        <v>1.07 + 0.07</v>
      </c>
      <c r="H133" s="27">
        <f>[1]!b_dq_pctchange($A133,日期设置!$B$2,1)/100</f>
        <v>0</v>
      </c>
      <c r="I133" s="26">
        <f>[1]!b_pq_pctchange(A133,日期设置!$B$4,日期设置!$B$2,1)</f>
        <v>0</v>
      </c>
      <c r="J133" s="26">
        <f>[1]!b_pq_pctchange(A133,日期设置!$C$4,日期设置!$B$2,1)</f>
        <v>0</v>
      </c>
      <c r="K133" s="52">
        <f>[1]!b_dq_amount($A133,日期设置!B$2,2,10000)</f>
        <v>0</v>
      </c>
      <c r="L133" s="26">
        <f>[1]!b_info_latestpar(A133,日期设置!$B$2)</f>
        <v>100</v>
      </c>
      <c r="M133" s="6">
        <f>[1]!b_info_outstandingbalance($A133,日期设置!B$2)</f>
        <v>6</v>
      </c>
      <c r="N133" s="7" t="str">
        <f>[1]!b_info_latestissurercreditrating2(A133,日期设置!$B$2,"102","1")</f>
        <v>AA+</v>
      </c>
      <c r="O133" s="8">
        <v>8.5</v>
      </c>
      <c r="P133" s="9" t="str">
        <f>[1]!b_info_repurchasedate(A133)</f>
        <v>2021-04-19</v>
      </c>
      <c r="Q133" s="8" t="s">
        <v>16597</v>
      </c>
      <c r="R133" s="2" t="str">
        <f>IF((--IF(P133=0,Q133,P133))&gt;(--日期设置!$B$2),IF(P133=0,Q133,P133),Q133)</f>
        <v>2021-04-19</v>
      </c>
      <c r="S133" s="2" t="s">
        <v>18350</v>
      </c>
      <c r="T133" s="8">
        <f>[1]!b_anal_ptmyear($A133,日期设置!$B$2)</f>
        <v>1.0739726027397261</v>
      </c>
      <c r="U133" s="8">
        <f>[1]!b_anal_termifexercise($A133,日期设置!B$2)</f>
        <v>7.6712328767123292E-2</v>
      </c>
      <c r="V133" s="10">
        <f>[1]!b_dq_dirtyprice(A133,日期设置!$B$2)</f>
        <v>105.3614</v>
      </c>
      <c r="W133" s="11">
        <f>IF(U133=0,ROUNDUP((Q133-日期设置!$B$2)/365,0),ROUNDUP((R133-日期设置!$B$2)/365,0))</f>
        <v>1</v>
      </c>
      <c r="X133" s="18">
        <f>_xlfn.IFNA(VLOOKUP(A133,过往入选债券!A:D,4,0),2)</f>
        <v>2</v>
      </c>
      <c r="Y133">
        <f>_xlfn.IFNA(VLOOKUP(C133,[2]Sheet1!$A:$A,1,0),3)</f>
        <v>3</v>
      </c>
    </row>
    <row r="134" spans="1:25" hidden="1" x14ac:dyDescent="0.2">
      <c r="A134" s="21" t="s">
        <v>8879</v>
      </c>
      <c r="B134" s="21" t="s">
        <v>8880</v>
      </c>
      <c r="C134" s="37" t="s">
        <v>1878</v>
      </c>
      <c r="D134" s="26" t="str">
        <f>[1]!b_calc_yield(A134,日期设置!$B$2,F134,1,R134,1,O134,L134,S134,)</f>
        <v>Fetching...</v>
      </c>
      <c r="E134" s="26">
        <f t="shared" si="4"/>
        <v>12.960433089239798</v>
      </c>
      <c r="F134" s="18">
        <f>[1]!b_dq_cleanprice($A134,日期设置!B$2)</f>
        <v>89.9</v>
      </c>
      <c r="G134" s="18" t="str">
        <f t="shared" si="5"/>
        <v>3.32 + 0.32</v>
      </c>
      <c r="H134" s="27">
        <f>[1]!b_dq_pctchange($A134,日期设置!$B$2,1)/100</f>
        <v>0</v>
      </c>
      <c r="I134" s="26">
        <f>[1]!b_pq_pctchange(A134,日期设置!$B$4,日期设置!$B$2,1)</f>
        <v>3.1554790590935169</v>
      </c>
      <c r="J134" s="26">
        <f>[1]!b_pq_pctchange(A134,日期设置!$C$4,日期设置!$B$2,1)</f>
        <v>-2.4350009821615477</v>
      </c>
      <c r="K134" s="52">
        <f>[1]!b_dq_amount($A134,日期设置!B$2,2,10000)</f>
        <v>0</v>
      </c>
      <c r="L134" s="26">
        <f>[1]!b_info_latestpar(A134,日期设置!$B$2)</f>
        <v>100</v>
      </c>
      <c r="M134" s="6">
        <f>[1]!b_info_outstandingbalance($A134,日期设置!B$2)</f>
        <v>30</v>
      </c>
      <c r="N134" s="7" t="str">
        <f>[1]!b_info_latestissurercreditrating2(A134,日期设置!$B$2,"102","1")</f>
        <v>AAA</v>
      </c>
      <c r="O134" s="8">
        <v>6.5</v>
      </c>
      <c r="P134" s="9" t="str">
        <f>[1]!b_info_repurchasedate(A134)</f>
        <v>2021-07-19</v>
      </c>
      <c r="Q134" s="8" t="s">
        <v>16601</v>
      </c>
      <c r="R134" s="2" t="str">
        <f>IF((--IF(P134=0,Q134,P134))&gt;(--日期设置!$B$2),IF(P134=0,Q134,P134),Q134)</f>
        <v>2021-07-19</v>
      </c>
      <c r="S134" s="2" t="s">
        <v>18353</v>
      </c>
      <c r="T134" s="8">
        <f>[1]!b_anal_ptmyear($A134,日期设置!$B$2)</f>
        <v>3.3260273972602739</v>
      </c>
      <c r="U134" s="8">
        <f>[1]!b_anal_termifexercise($A134,日期设置!B$2)</f>
        <v>0.32602739726027397</v>
      </c>
      <c r="V134" s="10">
        <f>[1]!b_dq_dirtyprice(A134,日期设置!$B$2)</f>
        <v>94.280799999999999</v>
      </c>
      <c r="W134" s="11">
        <f>IF(U134=0,ROUNDUP((Q134-日期设置!$B$2)/365,0),ROUNDUP((R134-日期设置!$B$2)/365,0))</f>
        <v>1</v>
      </c>
      <c r="X134" s="18" t="str">
        <f>_xlfn.IFNA(VLOOKUP(A134,过往入选债券!A:D,4,0),2)</f>
        <v>否</v>
      </c>
      <c r="Y134" s="45" t="str">
        <f>_xlfn.IFNA(VLOOKUP(C134,[2]Sheet1!$A:$A,1,0),3)</f>
        <v>内蒙古包钢钢联股份有限公司</v>
      </c>
    </row>
    <row r="135" spans="1:25" hidden="1" x14ac:dyDescent="0.2">
      <c r="A135" s="28" t="s">
        <v>19594</v>
      </c>
      <c r="B135" s="28" t="s">
        <v>19595</v>
      </c>
      <c r="C135" s="38" t="s">
        <v>155</v>
      </c>
      <c r="D135" s="26" t="str">
        <f>[1]!b_calc_yield(A135,日期设置!$B$2,F135,1,R135,1,O135,L135,S135,)</f>
        <v>Fetching...</v>
      </c>
      <c r="E135" s="26">
        <f t="shared" si="4"/>
        <v>56.496490705924927</v>
      </c>
      <c r="F135" s="18">
        <f>[1]!b_dq_cleanprice($A135,日期设置!B$2)</f>
        <v>68</v>
      </c>
      <c r="G135" s="18" t="str">
        <f t="shared" si="5"/>
        <v>2.40 + 1.40</v>
      </c>
      <c r="H135" s="27">
        <f>[1]!b_dq_pctchange($A135,日期设置!$B$2,1)/100</f>
        <v>0</v>
      </c>
      <c r="I135" s="26">
        <f>[1]!b_pq_pctchange(A135,日期设置!$B$4,日期设置!$B$2,1)</f>
        <v>0</v>
      </c>
      <c r="J135" s="26">
        <f>[1]!b_pq_pctchange(A135,日期设置!$C$4,日期设置!$B$2,1)</f>
        <v>-21.98802057221787</v>
      </c>
      <c r="K135" s="52">
        <f>[1]!b_dq_amount($A135,日期设置!B$2,2,10000)</f>
        <v>0</v>
      </c>
      <c r="L135" s="26">
        <f>[1]!b_info_latestpar(A135,日期设置!$B$2)</f>
        <v>100</v>
      </c>
      <c r="M135" s="6">
        <f>[1]!b_info_outstandingbalance($A135,日期设置!B$2)</f>
        <v>10</v>
      </c>
      <c r="N135" s="7" t="str">
        <f>[1]!b_info_latestissurercreditrating2(A135,日期设置!$B$2,"102","1")</f>
        <v>AAA</v>
      </c>
      <c r="O135" s="8">
        <v>6</v>
      </c>
      <c r="P135" s="9" t="str">
        <f>[1]!b_info_repurchasedate(A135)</f>
        <v>2022-08-17</v>
      </c>
      <c r="Q135" s="8" t="s">
        <v>16257</v>
      </c>
      <c r="R135" s="2" t="str">
        <f>IF((--IF(P135=0,Q135,P135))&gt;(--日期设置!$B$2),IF(P135=0,Q135,P135),Q135)</f>
        <v>2022-08-17</v>
      </c>
      <c r="S135" s="31" t="s">
        <v>19101</v>
      </c>
      <c r="T135" s="8">
        <f>[1]!b_anal_ptmyear($A135,日期设置!$B$2)</f>
        <v>2.4054794520547946</v>
      </c>
      <c r="U135" s="8">
        <f>[1]!b_anal_termifexercise($A135,日期设置!B$2)</f>
        <v>1.4054794520547946</v>
      </c>
      <c r="V135" s="10">
        <f>[1]!b_dq_dirtyprice(A135,日期设置!$B$2)</f>
        <v>71.567099999999996</v>
      </c>
      <c r="W135" s="11">
        <f>IF(U135=0,ROUNDUP((Q135-日期设置!$B$2)/365,0),ROUNDUP((R135-日期设置!$B$2)/365,0))</f>
        <v>2</v>
      </c>
      <c r="X135" s="18" t="str">
        <f>_xlfn.IFNA(VLOOKUP(A135,过往入选债券!A:D,4,0),2)</f>
        <v>否</v>
      </c>
      <c r="Y135">
        <f>_xlfn.IFNA(VLOOKUP(C135,[2]Sheet1!$A:$A,1,0),3)</f>
        <v>3</v>
      </c>
    </row>
    <row r="136" spans="1:25" hidden="1" x14ac:dyDescent="0.2">
      <c r="A136" s="21" t="s">
        <v>5571</v>
      </c>
      <c r="B136" s="21" t="s">
        <v>5572</v>
      </c>
      <c r="C136" s="37" t="s">
        <v>1031</v>
      </c>
      <c r="D136" s="26" t="str">
        <f>[1]!b_calc_yield(A136,日期设置!$B$2,F136,1,R136,1,O136,L136,S136,)</f>
        <v>Fetching...</v>
      </c>
      <c r="E136" s="26">
        <f t="shared" si="4"/>
        <v>22.388020873365644</v>
      </c>
      <c r="F136" s="18">
        <f>[1]!b_dq_cleanprice($A136,日期设置!B$2)</f>
        <v>83.1</v>
      </c>
      <c r="G136" s="18" t="str">
        <f t="shared" si="5"/>
        <v>0.58 + 0</v>
      </c>
      <c r="H136" s="27">
        <f>[1]!b_dq_pctchange($A136,日期设置!$B$2,1)/100</f>
        <v>0</v>
      </c>
      <c r="I136" s="26">
        <f>[1]!b_pq_pctchange(A136,日期设置!$B$4,日期设置!$B$2,1)</f>
        <v>0</v>
      </c>
      <c r="J136" s="26">
        <f>[1]!b_pq_pctchange(A136,日期设置!$C$4,日期设置!$B$2,1)</f>
        <v>0</v>
      </c>
      <c r="K136" s="52">
        <f>[1]!b_dq_amount($A136,日期设置!B$2,2,10000)</f>
        <v>0</v>
      </c>
      <c r="L136" s="26">
        <f>[1]!b_info_latestpar(A136,日期设置!$B$2)</f>
        <v>100</v>
      </c>
      <c r="M136" s="6">
        <f>[1]!b_info_outstandingbalance($A136,日期设置!B$2)</f>
        <v>6</v>
      </c>
      <c r="N136" s="7" t="str">
        <f>[1]!b_info_latestissurercreditrating2(A136,日期设置!$B$2,"102","1")</f>
        <v>AA</v>
      </c>
      <c r="O136" s="8">
        <v>3.5</v>
      </c>
      <c r="P136" s="9">
        <f>[1]!b_info_repurchasedate(A136)</f>
        <v>0</v>
      </c>
      <c r="Q136" s="8" t="s">
        <v>16272</v>
      </c>
      <c r="R136" s="2" t="str">
        <f>IF((--IF(P136=0,Q136,P136))&gt;(--日期设置!$B$2),IF(P136=0,Q136,P136),Q136)</f>
        <v>2021-10-20</v>
      </c>
      <c r="S136" s="2" t="s">
        <v>18053</v>
      </c>
      <c r="T136" s="8">
        <f>[1]!b_anal_ptmyear($A136,日期设置!$B$2)</f>
        <v>0.58082191780821912</v>
      </c>
      <c r="U136" s="8">
        <f>[1]!b_anal_termifexercise($A136,日期设置!B$2)</f>
        <v>0</v>
      </c>
      <c r="V136" s="10">
        <f>[1]!b_dq_dirtyprice(A136,日期设置!$B$2)</f>
        <v>84.567099999999996</v>
      </c>
      <c r="W136" s="11">
        <f>IF(U136=0,ROUNDUP((Q136-日期设置!$B$2)/365,0),ROUNDUP((R136-日期设置!$B$2)/365,0))</f>
        <v>1</v>
      </c>
      <c r="X136" s="18" t="str">
        <f>_xlfn.IFNA(VLOOKUP(A136,过往入选债券!A:D,4,0),2)</f>
        <v>否</v>
      </c>
      <c r="Y136">
        <f>_xlfn.IFNA(VLOOKUP(C136,[2]Sheet1!$A:$A,1,0),3)</f>
        <v>3</v>
      </c>
    </row>
    <row r="137" spans="1:25" x14ac:dyDescent="0.2">
      <c r="A137" s="21" t="s">
        <v>8651</v>
      </c>
      <c r="B137" s="21" t="s">
        <v>8652</v>
      </c>
      <c r="C137" s="37" t="s">
        <v>493</v>
      </c>
      <c r="D137" s="26" t="str">
        <f>[1]!b_calc_yield(A137,日期设置!$B$2,F137,1,R137,1,O137,L137,S137,)</f>
        <v>Fetching...</v>
      </c>
      <c r="E137" s="26">
        <f t="shared" si="4"/>
        <v>43.465522969585301</v>
      </c>
      <c r="F137" s="18">
        <f>[1]!b_dq_cleanprice($A137,日期设置!B$2)</f>
        <v>73.900000000000006</v>
      </c>
      <c r="G137" s="18" t="str">
        <f t="shared" si="5"/>
        <v>1.20 + 0</v>
      </c>
      <c r="H137" s="27">
        <f>[1]!b_dq_pctchange($A137,日期设置!$B$2,1)/100</f>
        <v>0</v>
      </c>
      <c r="I137" s="26">
        <f>[1]!b_pq_pctchange(A137,日期设置!$B$4,日期设置!$B$2,1)</f>
        <v>-0.13513513513512745</v>
      </c>
      <c r="J137" s="26">
        <f>[1]!b_pq_pctchange(A137,日期设置!$C$4,日期设置!$B$2,1)</f>
        <v>-24.214067058757166</v>
      </c>
      <c r="K137" s="52">
        <f>[1]!b_dq_amount($A137,日期设置!B$2,2,10000)</f>
        <v>477.66986304</v>
      </c>
      <c r="L137" s="26">
        <f>[1]!b_info_latestpar(A137,日期设置!$B$2)</f>
        <v>100</v>
      </c>
      <c r="M137" s="6">
        <f>[1]!b_info_outstandingbalance($A137,日期设置!B$2)</f>
        <v>10</v>
      </c>
      <c r="N137" s="7" t="str">
        <f>[1]!b_info_latestissurercreditrating2(A137,日期设置!$B$2,"102","1")</f>
        <v>AAA</v>
      </c>
      <c r="O137" s="8">
        <v>7</v>
      </c>
      <c r="P137" s="9">
        <f>[1]!b_info_repurchasedate(A137)</f>
        <v>0</v>
      </c>
      <c r="Q137" s="8" t="s">
        <v>16822</v>
      </c>
      <c r="R137" s="2" t="str">
        <f>IF((--IF(P137=0,Q137,P137))&gt;(--日期设置!$B$2),IF(P137=0,Q137,P137),Q137)</f>
        <v>2022-06-05</v>
      </c>
      <c r="S137" s="2" t="s">
        <v>18519</v>
      </c>
      <c r="T137" s="8">
        <f>[1]!b_anal_ptmyear($A137,日期设置!$B$2)</f>
        <v>1.2054794520547945</v>
      </c>
      <c r="U137" s="8">
        <f>[1]!b_anal_termifexercise($A137,日期设置!B$2)</f>
        <v>0</v>
      </c>
      <c r="V137" s="10">
        <f>[1]!b_dq_dirtyprice(A137,日期设置!$B$2)</f>
        <v>79.461600000000004</v>
      </c>
      <c r="W137" s="11">
        <f>IF(U137=0,ROUNDUP((Q137-日期设置!$B$2)/365,0),ROUNDUP((R137-日期设置!$B$2)/365,0))</f>
        <v>2</v>
      </c>
      <c r="X137" s="18" t="str">
        <f>_xlfn.IFNA(VLOOKUP(A137,过往入选债券!A:D,4,0),2)</f>
        <v>否</v>
      </c>
      <c r="Y137">
        <f>_xlfn.IFNA(VLOOKUP(C137,[2]Sheet1!$A:$A,1,0),3)</f>
        <v>3</v>
      </c>
    </row>
    <row r="138" spans="1:25" hidden="1" x14ac:dyDescent="0.2">
      <c r="A138" s="21" t="s">
        <v>10147</v>
      </c>
      <c r="B138" s="21" t="s">
        <v>10148</v>
      </c>
      <c r="C138" s="37" t="s">
        <v>10149</v>
      </c>
      <c r="D138" s="26" t="str">
        <f>[1]!b_calc_yield(A138,日期设置!$B$2,F138,1,R138,1,O138,L138,S138,)</f>
        <v>Fetching...</v>
      </c>
      <c r="E138" s="26">
        <f t="shared" si="4"/>
        <v>82.957355966821524</v>
      </c>
      <c r="F138" s="18">
        <f>[1]!b_dq_cleanprice($A138,日期设置!B$2)</f>
        <v>60</v>
      </c>
      <c r="G138" s="18" t="str">
        <f t="shared" si="5"/>
        <v>1.97 + 0</v>
      </c>
      <c r="H138" s="27">
        <f>[1]!b_dq_pctchange($A138,日期设置!$B$2,1)/100</f>
        <v>0</v>
      </c>
      <c r="I138" s="26">
        <f>[1]!b_pq_pctchange(A138,日期设置!$B$4,日期设置!$B$2,1)</f>
        <v>0</v>
      </c>
      <c r="J138" s="26">
        <f>[1]!b_pq_pctchange(A138,日期设置!$C$4,日期设置!$B$2,1)</f>
        <v>33.630289532293986</v>
      </c>
      <c r="K138" s="52">
        <f>[1]!b_dq_amount($A138,日期设置!B$2,2,10000)</f>
        <v>0</v>
      </c>
      <c r="L138" s="26">
        <f>[1]!b_info_latestpar(A138,日期设置!$B$2)</f>
        <v>100</v>
      </c>
      <c r="M138" s="6">
        <f>[1]!b_info_outstandingbalance($A138,日期设置!B$2)</f>
        <v>5</v>
      </c>
      <c r="N138" s="7" t="str">
        <f>[1]!b_info_latestissurercreditrating2(A138,日期设置!$B$2,"102","1")</f>
        <v>AAA</v>
      </c>
      <c r="O138" s="8">
        <v>5</v>
      </c>
      <c r="P138" s="9">
        <f>[1]!b_info_repurchasedate(A138)</f>
        <v>0</v>
      </c>
      <c r="Q138" s="8" t="s">
        <v>16195</v>
      </c>
      <c r="R138" s="2" t="str">
        <f>IF((--IF(P138=0,Q138,P138))&gt;(--日期设置!$B$2),IF(P138=0,Q138,P138),Q138)</f>
        <v>2023-03-13</v>
      </c>
      <c r="S138" s="2" t="s">
        <v>17982</v>
      </c>
      <c r="T138" s="8">
        <f>[1]!b_anal_ptmyear($A138,日期设置!$B$2)</f>
        <v>1.9753424657534246</v>
      </c>
      <c r="U138" s="8">
        <f>[1]!b_anal_termifexercise($A138,日期设置!B$2)</f>
        <v>0</v>
      </c>
      <c r="V138" s="10">
        <f>[1]!b_dq_dirtyprice(A138,日期设置!$B$2)</f>
        <v>60.1233</v>
      </c>
      <c r="W138" s="11">
        <f>IF(U138=0,ROUNDUP((Q138-日期设置!$B$2)/365,0),ROUNDUP((R138-日期设置!$B$2)/365,0))</f>
        <v>2</v>
      </c>
      <c r="X138" s="18" t="str">
        <f>_xlfn.IFNA(VLOOKUP(A138,过往入选债券!A:D,4,0),2)</f>
        <v>否</v>
      </c>
      <c r="Y138" t="str">
        <f>_xlfn.IFNA(VLOOKUP(C138,[2]Sheet1!$A:$A,1,0),3)</f>
        <v>苏宁易购集团股份有限公司</v>
      </c>
    </row>
    <row r="139" spans="1:25" hidden="1" x14ac:dyDescent="0.2">
      <c r="A139" s="21" t="s">
        <v>2153</v>
      </c>
      <c r="B139" s="21" t="s">
        <v>2154</v>
      </c>
      <c r="C139" s="37" t="s">
        <v>2155</v>
      </c>
      <c r="D139" s="26" t="str">
        <f>[1]!b_calc_yield(A139,日期设置!$B$2,F139,1,R139,1,O139,L139,S139,)</f>
        <v>Fetching...</v>
      </c>
      <c r="E139" s="26">
        <f t="shared" si="4"/>
        <v>20.218518125038432</v>
      </c>
      <c r="F139" s="18">
        <f>[1]!b_dq_cleanprice($A139,日期设置!B$2)</f>
        <v>86.4</v>
      </c>
      <c r="G139" s="18" t="str">
        <f t="shared" si="5"/>
        <v>2.59 + 0.59</v>
      </c>
      <c r="H139" s="27">
        <f>[1]!b_dq_pctchange($A139,日期设置!$B$2,1)/100</f>
        <v>0</v>
      </c>
      <c r="I139" s="26">
        <f>[1]!b_pq_pctchange(A139,日期设置!$B$4,日期设置!$B$2,1)</f>
        <v>0.46511627906977404</v>
      </c>
      <c r="J139" s="26">
        <f>[1]!b_pq_pctchange(A139,日期设置!$C$4,日期设置!$B$2,1)</f>
        <v>-0.6896551724137866</v>
      </c>
      <c r="K139" s="52">
        <f>[1]!b_dq_amount($A139,日期设置!B$2,2,10000)</f>
        <v>0</v>
      </c>
      <c r="L139" s="26">
        <f>[1]!b_info_latestpar(A139,日期设置!$B$2)</f>
        <v>100</v>
      </c>
      <c r="M139" s="6">
        <f>[1]!b_info_outstandingbalance($A139,日期设置!B$2)</f>
        <v>5</v>
      </c>
      <c r="N139" s="7">
        <f>[1]!b_info_latestissurercreditrating2(A139,日期设置!$B$2,"102","1")</f>
        <v>0</v>
      </c>
      <c r="O139" s="8">
        <v>7.5</v>
      </c>
      <c r="P139" s="9" t="str">
        <f>[1]!b_info_repurchasedate(A139)</f>
        <v>2021-10-26</v>
      </c>
      <c r="Q139" s="8" t="s">
        <v>16105</v>
      </c>
      <c r="R139" s="2" t="str">
        <f>IF((--IF(P139=0,Q139,P139))&gt;(--日期设置!$B$2),IF(P139=0,Q139,P139),Q139)</f>
        <v>2021-10-26</v>
      </c>
      <c r="S139" s="2" t="s">
        <v>17890</v>
      </c>
      <c r="T139" s="8">
        <f>[1]!b_anal_ptmyear($A139,日期设置!$B$2)</f>
        <v>2.5972602739726027</v>
      </c>
      <c r="U139" s="8">
        <f>[1]!b_anal_termifexercise($A139,日期设置!B$2)</f>
        <v>0.59726027397260273</v>
      </c>
      <c r="V139" s="10">
        <f>[1]!b_dq_dirtyprice(A139,日期设置!$B$2)</f>
        <v>89.420500000000004</v>
      </c>
      <c r="W139" s="11">
        <f>IF(U139=0,ROUNDUP((Q139-日期设置!$B$2)/365,0),ROUNDUP((R139-日期设置!$B$2)/365,0))</f>
        <v>1</v>
      </c>
      <c r="X139" s="18" t="str">
        <f>_xlfn.IFNA(VLOOKUP(A139,过往入选债券!A:D,4,0),2)</f>
        <v>否</v>
      </c>
      <c r="Y139">
        <f>_xlfn.IFNA(VLOOKUP(C139,[2]Sheet1!$A:$A,1,0),3)</f>
        <v>3</v>
      </c>
    </row>
    <row r="140" spans="1:25" hidden="1" x14ac:dyDescent="0.2">
      <c r="A140" s="21" t="s">
        <v>6934</v>
      </c>
      <c r="B140" s="21" t="s">
        <v>6935</v>
      </c>
      <c r="C140" s="37" t="s">
        <v>6936</v>
      </c>
      <c r="D140" s="26" t="str">
        <f>[1]!b_calc_yield(A140,日期设置!$B$2,F140,1,R140,1,O140,L140,S140,)</f>
        <v>Fetching...</v>
      </c>
      <c r="E140" s="26">
        <f t="shared" si="4"/>
        <v>7.8371338573522964</v>
      </c>
      <c r="F140" s="18">
        <f>[1]!b_dq_cleanprice($A140,日期设置!B$2)</f>
        <v>93.95</v>
      </c>
      <c r="G140" s="18" t="str">
        <f t="shared" si="5"/>
        <v>0.23 + 0</v>
      </c>
      <c r="H140" s="27">
        <f>[1]!b_dq_pctchange($A140,日期设置!$B$2,1)/100</f>
        <v>0</v>
      </c>
      <c r="I140" s="26">
        <f>[1]!b_pq_pctchange(A140,日期设置!$B$4,日期设置!$B$2,1)</f>
        <v>0</v>
      </c>
      <c r="J140" s="26">
        <f>[1]!b_pq_pctchange(A140,日期设置!$C$4,日期设置!$B$2,1)</f>
        <v>0</v>
      </c>
      <c r="K140" s="52">
        <f>[1]!b_dq_amount($A140,日期设置!B$2,2,10000)</f>
        <v>0</v>
      </c>
      <c r="L140" s="26">
        <f>[1]!b_info_latestpar(A140,日期设置!$B$2)</f>
        <v>100</v>
      </c>
      <c r="M140" s="6">
        <f>[1]!b_info_outstandingbalance($A140,日期设置!B$2)</f>
        <v>10</v>
      </c>
      <c r="N140" s="7" t="str">
        <f>[1]!b_info_latestissurercreditrating2(A140,日期设置!$B$2,"102","1")</f>
        <v>AA</v>
      </c>
      <c r="O140" s="8">
        <v>7.6</v>
      </c>
      <c r="P140" s="9">
        <f>[1]!b_info_repurchasedate(A140)</f>
        <v>0</v>
      </c>
      <c r="Q140" s="8" t="s">
        <v>16956</v>
      </c>
      <c r="R140" s="2" t="str">
        <f>IF((--IF(P140=0,Q140,P140))&gt;(--日期设置!$B$2),IF(P140=0,Q140,P140),Q140)</f>
        <v>2021-06-15</v>
      </c>
      <c r="S140" s="2" t="s">
        <v>18617</v>
      </c>
      <c r="T140" s="8">
        <f>[1]!b_anal_ptmyear($A140,日期设置!$B$2)</f>
        <v>0.23287671232876711</v>
      </c>
      <c r="U140" s="8">
        <f>[1]!b_anal_termifexercise($A140,日期设置!B$2)</f>
        <v>0</v>
      </c>
      <c r="V140" s="10">
        <f>[1]!b_dq_dirtyprice(A140,日期设置!$B$2)</f>
        <v>99.780100000000004</v>
      </c>
      <c r="W140" s="11">
        <f>IF(U140=0,ROUNDUP((Q140-日期设置!$B$2)/365,0),ROUNDUP((R140-日期设置!$B$2)/365,0))</f>
        <v>1</v>
      </c>
      <c r="X140" s="18" t="str">
        <f>_xlfn.IFNA(VLOOKUP(A140,过往入选债券!A:D,4,0),2)</f>
        <v>否</v>
      </c>
      <c r="Y140">
        <f>_xlfn.IFNA(VLOOKUP(C140,[2]Sheet1!$A:$A,1,0),3)</f>
        <v>3</v>
      </c>
    </row>
    <row r="141" spans="1:25" hidden="1" x14ac:dyDescent="0.2">
      <c r="A141" s="21" t="s">
        <v>7053</v>
      </c>
      <c r="B141" s="21" t="s">
        <v>7054</v>
      </c>
      <c r="C141" s="37" t="s">
        <v>5053</v>
      </c>
      <c r="D141" s="26" t="str">
        <f>[1]!b_calc_yield(A141,日期设置!$B$2,F141,1,R141,1,O141,L141,S141,)</f>
        <v>Fetching...</v>
      </c>
      <c r="E141" s="26">
        <f t="shared" si="4"/>
        <v>85.891243511306726</v>
      </c>
      <c r="F141" s="18">
        <f>[1]!b_dq_cleanprice($A141,日期设置!B$2)</f>
        <v>60.1</v>
      </c>
      <c r="G141" s="18" t="str">
        <f t="shared" si="5"/>
        <v>2.35 + 0</v>
      </c>
      <c r="H141" s="27">
        <f>[1]!b_dq_pctchange($A141,日期设置!$B$2,1)/100</f>
        <v>0</v>
      </c>
      <c r="I141" s="26">
        <f>[1]!b_pq_pctchange(A141,日期设置!$B$4,日期设置!$B$2,1)</f>
        <v>0</v>
      </c>
      <c r="J141" s="26">
        <f>[1]!b_pq_pctchange(A141,日期设置!$C$4,日期设置!$B$2,1)</f>
        <v>0</v>
      </c>
      <c r="K141" s="52">
        <f>[1]!b_dq_amount($A141,日期设置!B$2,2,10000)</f>
        <v>0</v>
      </c>
      <c r="L141" s="26">
        <f>[1]!b_info_latestpar(A141,日期设置!$B$2)</f>
        <v>100</v>
      </c>
      <c r="M141" s="6">
        <f>[1]!b_info_outstandingbalance($A141,日期设置!B$2)</f>
        <v>20</v>
      </c>
      <c r="N141" s="7" t="str">
        <f>[1]!b_info_latestissurercreditrating2(A141,日期设置!$B$2,"102","1")</f>
        <v>AAA</v>
      </c>
      <c r="O141" s="8">
        <v>6.5</v>
      </c>
      <c r="P141" s="9">
        <f>[1]!b_info_repurchasedate(A141)</f>
        <v>0</v>
      </c>
      <c r="Q141" s="8" t="s">
        <v>16474</v>
      </c>
      <c r="R141" s="2" t="str">
        <f>IF((--IF(P141=0,Q141,P141))&gt;(--日期设置!$B$2),IF(P141=0,Q141,P141),Q141)</f>
        <v>2023-07-30</v>
      </c>
      <c r="S141" s="2" t="s">
        <v>18267</v>
      </c>
      <c r="T141" s="8">
        <f>[1]!b_anal_ptmyear($A141,日期设置!$B$2)</f>
        <v>2.3561643835616439</v>
      </c>
      <c r="U141" s="8">
        <f>[1]!b_anal_termifexercise($A141,日期设置!B$2)</f>
        <v>0</v>
      </c>
      <c r="V141" s="10">
        <f>[1]!b_dq_dirtyprice(A141,日期设置!$B$2)</f>
        <v>64.284899999999993</v>
      </c>
      <c r="W141" s="11">
        <f>IF(U141=0,ROUNDUP((Q141-日期设置!$B$2)/365,0),ROUNDUP((R141-日期设置!$B$2)/365,0))</f>
        <v>3</v>
      </c>
      <c r="X141" s="18" t="str">
        <f>_xlfn.IFNA(VLOOKUP(A141,过往入选债券!A:D,4,0),2)</f>
        <v>否</v>
      </c>
      <c r="Y141">
        <f>_xlfn.IFNA(VLOOKUP(C141,[2]Sheet1!$A:$A,1,0),3)</f>
        <v>3</v>
      </c>
    </row>
    <row r="142" spans="1:25" hidden="1" x14ac:dyDescent="0.2">
      <c r="A142" s="21" t="s">
        <v>8642</v>
      </c>
      <c r="B142" s="21" t="s">
        <v>8643</v>
      </c>
      <c r="C142" s="37" t="s">
        <v>277</v>
      </c>
      <c r="D142" s="26" t="str">
        <f>[1]!b_calc_yield(A142,日期设置!$B$2,F142,1,R142,1,O142,L142,S142,)</f>
        <v>Fetching...</v>
      </c>
      <c r="E142" s="26">
        <f t="shared" si="4"/>
        <v>6.0727905527882875</v>
      </c>
      <c r="F142" s="18">
        <f>[1]!b_dq_cleanprice($A142,日期设置!B$2)</f>
        <v>95</v>
      </c>
      <c r="G142" s="18" t="str">
        <f t="shared" si="5"/>
        <v>1.19 + 0.19</v>
      </c>
      <c r="H142" s="27">
        <f>[1]!b_dq_pctchange($A142,日期设置!$B$2,1)/100</f>
        <v>0</v>
      </c>
      <c r="I142" s="26">
        <f>[1]!b_pq_pctchange(A142,日期设置!$B$4,日期设置!$B$2,1)</f>
        <v>0</v>
      </c>
      <c r="J142" s="26">
        <f>[1]!b_pq_pctchange(A142,日期设置!$C$4,日期设置!$B$2,1)</f>
        <v>0</v>
      </c>
      <c r="K142" s="52">
        <f>[1]!b_dq_amount($A142,日期设置!B$2,2,10000)</f>
        <v>0</v>
      </c>
      <c r="L142" s="26">
        <f>[1]!b_info_latestpar(A142,日期设置!$B$2)</f>
        <v>100</v>
      </c>
      <c r="M142" s="6">
        <f>[1]!b_info_outstandingbalance($A142,日期设置!B$2)</f>
        <v>5</v>
      </c>
      <c r="N142" s="7" t="str">
        <f>[1]!b_info_latestissurercreditrating2(A142,日期设置!$B$2,"102","1")</f>
        <v>AAA</v>
      </c>
      <c r="O142" s="8">
        <v>5.39</v>
      </c>
      <c r="P142" s="9" t="str">
        <f>[1]!b_info_repurchasedate(A142)</f>
        <v>2021-05-31</v>
      </c>
      <c r="Q142" s="8" t="s">
        <v>16839</v>
      </c>
      <c r="R142" s="2" t="str">
        <f>IF((--IF(P142=0,Q142,P142))&gt;(--日期设置!$B$2),IF(P142=0,Q142,P142),Q142)</f>
        <v>2021-05-31</v>
      </c>
      <c r="S142" s="2" t="s">
        <v>18535</v>
      </c>
      <c r="T142" s="8">
        <f>[1]!b_anal_ptmyear($A142,日期设置!$B$2)</f>
        <v>1.1917808219178081</v>
      </c>
      <c r="U142" s="8">
        <f>[1]!b_anal_termifexercise($A142,日期设置!B$2)</f>
        <v>0.19178082191780821</v>
      </c>
      <c r="V142" s="10">
        <f>[1]!b_dq_dirtyprice(A142,日期设置!$B$2)</f>
        <v>99.356300000000005</v>
      </c>
      <c r="W142" s="11">
        <f>IF(U142=0,ROUNDUP((Q142-日期设置!$B$2)/365,0),ROUNDUP((R142-日期设置!$B$2)/365,0))</f>
        <v>1</v>
      </c>
      <c r="X142" s="18" t="str">
        <f>_xlfn.IFNA(VLOOKUP(A142,过往入选债券!A:D,4,0),2)</f>
        <v>否</v>
      </c>
      <c r="Y142" t="str">
        <f>_xlfn.IFNA(VLOOKUP(C142,[2]Sheet1!$A:$A,1,0),3)</f>
        <v>南山集团有限公司</v>
      </c>
    </row>
    <row r="143" spans="1:25" hidden="1" x14ac:dyDescent="0.2">
      <c r="A143" s="21" t="s">
        <v>4957</v>
      </c>
      <c r="B143" s="21" t="s">
        <v>4958</v>
      </c>
      <c r="C143" s="37" t="s">
        <v>179</v>
      </c>
      <c r="D143" s="26" t="str">
        <f>[1]!b_calc_yield(A143,日期设置!$B$2,F143,1,R143,1,O143,L143,S143,)</f>
        <v>Fetching...</v>
      </c>
      <c r="E143" s="26">
        <f t="shared" si="4"/>
        <v>4.4586481479685469</v>
      </c>
      <c r="F143" s="18">
        <f>[1]!b_dq_cleanprice($A143,日期设置!B$2)</f>
        <v>96.5</v>
      </c>
      <c r="G143" s="18" t="str">
        <f t="shared" si="5"/>
        <v>3.14 + 0.14</v>
      </c>
      <c r="H143" s="27">
        <f>[1]!b_dq_pctchange($A143,日期设置!$B$2,1)/100</f>
        <v>0</v>
      </c>
      <c r="I143" s="26">
        <f>[1]!b_pq_pctchange(A143,日期设置!$B$4,日期设置!$B$2,1)</f>
        <v>0</v>
      </c>
      <c r="J143" s="26">
        <f>[1]!b_pq_pctchange(A143,日期设置!$C$4,日期设置!$B$2,1)</f>
        <v>0</v>
      </c>
      <c r="K143" s="52">
        <f>[1]!b_dq_amount($A143,日期设置!B$2,2,10000)</f>
        <v>0</v>
      </c>
      <c r="L143" s="26">
        <f>[1]!b_info_latestpar(A143,日期设置!$B$2)</f>
        <v>100</v>
      </c>
      <c r="M143" s="6">
        <f>[1]!b_info_outstandingbalance($A143,日期设置!B$2)</f>
        <v>5</v>
      </c>
      <c r="N143" s="7" t="str">
        <f>[1]!b_info_latestissurercreditrating2(A143,日期设置!$B$2,"102","1")</f>
        <v>AA+</v>
      </c>
      <c r="O143" s="8">
        <v>7.7</v>
      </c>
      <c r="P143" s="9" t="str">
        <f>[1]!b_info_repurchasedate(A143)</f>
        <v>2021-05-13</v>
      </c>
      <c r="Q143" s="8" t="s">
        <v>17698</v>
      </c>
      <c r="R143" s="2" t="str">
        <f>IF((--IF(P143=0,Q143,P143))&gt;(--日期设置!$B$2),IF(P143=0,Q143,P143),Q143)</f>
        <v>2021-05-13</v>
      </c>
      <c r="S143" s="2" t="s">
        <v>17805</v>
      </c>
      <c r="T143" s="8">
        <f>[1]!b_anal_ptmyear($A143,日期设置!$B$2)</f>
        <v>3.1424657534246574</v>
      </c>
      <c r="U143" s="8">
        <f>[1]!b_anal_termifexercise($A143,日期设置!B$2)</f>
        <v>0.14246575342465753</v>
      </c>
      <c r="V143" s="10">
        <f>[1]!b_dq_dirtyprice(A143,日期设置!$B$2)</f>
        <v>103.10299999999999</v>
      </c>
      <c r="W143" s="11">
        <f>IF(U143=0,ROUNDUP((Q143-日期设置!$B$2)/365,0),ROUNDUP((R143-日期设置!$B$2)/365,0))</f>
        <v>1</v>
      </c>
      <c r="X143" s="18" t="str">
        <f>_xlfn.IFNA(VLOOKUP(A143,过往入选债券!A:D,4,0),2)</f>
        <v>否</v>
      </c>
      <c r="Y143">
        <f>_xlfn.IFNA(VLOOKUP(C143,[2]Sheet1!$A:$A,1,0),3)</f>
        <v>3</v>
      </c>
    </row>
    <row r="144" spans="1:25" hidden="1" x14ac:dyDescent="0.2">
      <c r="A144" s="21" t="s">
        <v>10624</v>
      </c>
      <c r="B144" s="21" t="s">
        <v>10625</v>
      </c>
      <c r="C144" s="37" t="s">
        <v>6159</v>
      </c>
      <c r="D144" s="26" t="str">
        <f>[1]!b_calc_yield(A144,日期设置!$B$2,F144,1,R144,1,O144,L144,S144,)</f>
        <v>Fetching...</v>
      </c>
      <c r="E144" s="26">
        <f t="shared" si="4"/>
        <v>32.129154632064491</v>
      </c>
      <c r="F144" s="18">
        <f>[1]!b_dq_cleanprice($A144,日期设置!B$2)</f>
        <v>78.75</v>
      </c>
      <c r="G144" s="18" t="str">
        <f t="shared" si="5"/>
        <v>4.07 + 1.07</v>
      </c>
      <c r="H144" s="27">
        <f>[1]!b_dq_pctchange($A144,日期设置!$B$2,1)/100</f>
        <v>0</v>
      </c>
      <c r="I144" s="26">
        <f>[1]!b_pq_pctchange(A144,日期设置!$B$4,日期设置!$B$2,1)</f>
        <v>0</v>
      </c>
      <c r="J144" s="26">
        <f>[1]!b_pq_pctchange(A144,日期设置!$C$4,日期设置!$B$2,1)</f>
        <v>1.9439910004492003</v>
      </c>
      <c r="K144" s="52">
        <f>[1]!b_dq_amount($A144,日期设置!B$2,2,10000)</f>
        <v>0</v>
      </c>
      <c r="L144" s="26">
        <f>[1]!b_info_latestpar(A144,日期设置!$B$2)</f>
        <v>100</v>
      </c>
      <c r="M144" s="6">
        <f>[1]!b_info_outstandingbalance($A144,日期设置!B$2)</f>
        <v>5</v>
      </c>
      <c r="N144" s="7" t="str">
        <f>[1]!b_info_latestissurercreditrating2(A144,日期设置!$B$2,"102","1")</f>
        <v>C</v>
      </c>
      <c r="O144" s="8">
        <v>5.17</v>
      </c>
      <c r="P144" s="9" t="str">
        <f>[1]!b_info_repurchasedate(A144)</f>
        <v>2022-04-20</v>
      </c>
      <c r="Q144" s="8" t="s">
        <v>16995</v>
      </c>
      <c r="R144" s="2" t="str">
        <f>IF((--IF(P144=0,Q144,P144))&gt;(--日期设置!$B$2),IF(P144=0,Q144,P144),Q144)</f>
        <v>2022-04-20</v>
      </c>
      <c r="S144" s="2" t="s">
        <v>18259</v>
      </c>
      <c r="T144" s="8">
        <f>[1]!b_anal_ptmyear($A144,日期设置!$B$2)</f>
        <v>4.0794520547945208</v>
      </c>
      <c r="U144" s="8">
        <f>[1]!b_anal_termifexercise($A144,日期设置!B$2)</f>
        <v>1.0794520547945206</v>
      </c>
      <c r="V144" s="10">
        <f>[1]!b_dq_dirtyprice(A144,日期设置!$B$2)</f>
        <v>83.509200000000007</v>
      </c>
      <c r="W144" s="11">
        <f>IF(U144=0,ROUNDUP((Q144-日期设置!$B$2)/365,0),ROUNDUP((R144-日期设置!$B$2)/365,0))</f>
        <v>2</v>
      </c>
      <c r="X144" s="18" t="str">
        <f>_xlfn.IFNA(VLOOKUP(A144,过往入选债券!A:D,4,0),2)</f>
        <v>否</v>
      </c>
      <c r="Y144">
        <f>_xlfn.IFNA(VLOOKUP(C144,[2]Sheet1!$A:$A,1,0),3)</f>
        <v>3</v>
      </c>
    </row>
    <row r="145" spans="1:25" hidden="1" x14ac:dyDescent="0.2">
      <c r="A145" s="21" t="s">
        <v>14467</v>
      </c>
      <c r="B145" s="21" t="s">
        <v>14468</v>
      </c>
      <c r="C145" s="37" t="s">
        <v>14239</v>
      </c>
      <c r="D145" s="26" t="str">
        <f>[1]!b_calc_yield(A145,日期设置!$B$2,F145,1,R145,1,O145,L145,S145,)</f>
        <v>Fetching...</v>
      </c>
      <c r="E145" s="26">
        <f t="shared" si="4"/>
        <v>173.45218737334528</v>
      </c>
      <c r="F145" s="18">
        <f>[1]!b_dq_cleanprice($A145,日期设置!B$2)</f>
        <v>40.799999999999997</v>
      </c>
      <c r="G145" s="18" t="str">
        <f t="shared" si="5"/>
        <v>3.97 + 0</v>
      </c>
      <c r="H145" s="27">
        <f>[1]!b_dq_pctchange($A145,日期设置!$B$2,1)/100</f>
        <v>0</v>
      </c>
      <c r="I145" s="26">
        <f>[1]!b_pq_pctchange(A145,日期设置!$B$4,日期设置!$B$2,1)</f>
        <v>-20.000000000000007</v>
      </c>
      <c r="J145" s="26">
        <f>[1]!b_pq_pctchange(A145,日期设置!$C$4,日期设置!$B$2,1)</f>
        <v>-20.000000000000007</v>
      </c>
      <c r="K145" s="52">
        <f>[1]!b_dq_amount($A145,日期设置!B$2,2,10000)</f>
        <v>0</v>
      </c>
      <c r="L145" s="26">
        <f>[1]!b_info_latestpar(A145,日期设置!$B$2)</f>
        <v>80</v>
      </c>
      <c r="M145" s="6">
        <f>[1]!b_info_outstandingbalance($A145,日期设置!B$2)</f>
        <v>3.2</v>
      </c>
      <c r="N145" s="7" t="str">
        <f>[1]!b_info_latestissurercreditrating2(A145,日期设置!$B$2,"102","1")</f>
        <v>AA-</v>
      </c>
      <c r="O145" s="8">
        <v>8</v>
      </c>
      <c r="P145" s="9">
        <f>[1]!b_info_repurchasedate(A145)</f>
        <v>0</v>
      </c>
      <c r="Q145" s="8" t="s">
        <v>16614</v>
      </c>
      <c r="R145" s="2" t="str">
        <f>IF((--IF(P145=0,Q145,P145))&gt;(--日期设置!$B$2),IF(P145=0,Q145,P145),Q145)</f>
        <v>2025-03-13</v>
      </c>
      <c r="S145" s="2" t="s">
        <v>18276</v>
      </c>
      <c r="T145" s="8">
        <f>[1]!b_anal_ptmyear($A145,日期设置!$B$2)</f>
        <v>3.9753424657534246</v>
      </c>
      <c r="U145" s="8">
        <f>[1]!b_anal_termifexercise($A145,日期设置!B$2)</f>
        <v>0</v>
      </c>
      <c r="V145" s="10">
        <f>[1]!b_dq_dirtyprice(A145,日期设置!$B$2)</f>
        <v>40.957799999999999</v>
      </c>
      <c r="W145" s="11">
        <f>IF(U145=0,ROUNDUP((Q145-日期设置!$B$2)/365,0),ROUNDUP((R145-日期设置!$B$2)/365,0))</f>
        <v>4</v>
      </c>
      <c r="X145" s="18" t="str">
        <f>_xlfn.IFNA(VLOOKUP(A145,过往入选债券!A:D,4,0),2)</f>
        <v>否</v>
      </c>
      <c r="Y145">
        <f>_xlfn.IFNA(VLOOKUP(C145,[2]Sheet1!$A:$A,1,0),3)</f>
        <v>3</v>
      </c>
    </row>
    <row r="146" spans="1:25" hidden="1" x14ac:dyDescent="0.2">
      <c r="A146" s="21" t="s">
        <v>5489</v>
      </c>
      <c r="B146" s="21" t="s">
        <v>5490</v>
      </c>
      <c r="C146" s="37" t="s">
        <v>5491</v>
      </c>
      <c r="D146" s="26" t="str">
        <f>[1]!b_calc_yield(A146,日期设置!$B$2,F146,1,R146,1,O146,L146,S146,)</f>
        <v>Fetching...</v>
      </c>
      <c r="E146" s="26">
        <f t="shared" si="4"/>
        <v>46.557182704836933</v>
      </c>
      <c r="F146" s="18">
        <f>[1]!b_dq_cleanprice($A146,日期设置!B$2)</f>
        <v>75.296700000000001</v>
      </c>
      <c r="G146" s="18" t="str">
        <f t="shared" si="5"/>
        <v>1.52 + 1.52</v>
      </c>
      <c r="H146" s="27">
        <f>[1]!b_dq_pctchange($A146,日期设置!$B$2,1)/100</f>
        <v>0</v>
      </c>
      <c r="I146" s="26">
        <f>[1]!b_pq_pctchange(A146,日期设置!$B$4,日期设置!$B$2,1)</f>
        <v>0</v>
      </c>
      <c r="J146" s="26">
        <f>[1]!b_pq_pctchange(A146,日期设置!$C$4,日期设置!$B$2,1)</f>
        <v>0</v>
      </c>
      <c r="K146" s="52">
        <f>[1]!b_dq_amount($A146,日期设置!B$2,2,10000)</f>
        <v>0</v>
      </c>
      <c r="L146" s="26">
        <f>[1]!b_info_latestpar(A146,日期设置!$B$2)</f>
        <v>100</v>
      </c>
      <c r="M146" s="6">
        <f>[1]!b_info_outstandingbalance($A146,日期设置!B$2)</f>
        <v>15</v>
      </c>
      <c r="N146" s="7" t="str">
        <f>[1]!b_info_latestissurercreditrating2(A146,日期设置!$B$2,"102","1")</f>
        <v>A+</v>
      </c>
      <c r="O146" s="8">
        <v>7.98</v>
      </c>
      <c r="P146" s="9">
        <f>[1]!b_info_repurchasedate(A146)</f>
        <v>0</v>
      </c>
      <c r="Q146" s="8" t="s">
        <v>17078</v>
      </c>
      <c r="R146" s="2" t="str">
        <f>IF((--IF(P146=0,Q146,P146))&gt;(--日期设置!$B$2),IF(P146=0,Q146,P146),Q146)</f>
        <v>2022-09-28</v>
      </c>
      <c r="S146" s="2" t="s">
        <v>18591</v>
      </c>
      <c r="T146" s="8">
        <f>[1]!b_anal_ptmyear($A146,日期设置!$B$2)</f>
        <v>1.5205479452054793</v>
      </c>
      <c r="U146" s="8">
        <f>[1]!b_anal_termifexercise($A146,日期设置!B$2)</f>
        <v>1.5205479452054795</v>
      </c>
      <c r="V146" s="10">
        <f>[1]!b_dq_dirtyprice(A146,日期设置!$B$2)</f>
        <v>79.122699999999995</v>
      </c>
      <c r="W146" s="11">
        <f>IF(U146=0,ROUNDUP((Q146-日期设置!$B$2)/365,0),ROUNDUP((R146-日期设置!$B$2)/365,0))</f>
        <v>2</v>
      </c>
      <c r="X146" s="18" t="str">
        <f>_xlfn.IFNA(VLOOKUP(A146,过往入选债券!A:D,4,0),2)</f>
        <v>否</v>
      </c>
      <c r="Y146">
        <f>_xlfn.IFNA(VLOOKUP(C146,[2]Sheet1!$A:$A,1,0),3)</f>
        <v>3</v>
      </c>
    </row>
    <row r="147" spans="1:25" hidden="1" x14ac:dyDescent="0.2">
      <c r="A147" s="21" t="s">
        <v>8429</v>
      </c>
      <c r="B147" s="21" t="s">
        <v>8430</v>
      </c>
      <c r="C147" s="37" t="s">
        <v>1878</v>
      </c>
      <c r="D147" s="26" t="str">
        <f>[1]!b_calc_yield(A147,日期设置!$B$2,F147,1,R147,1,O147,L147,S147,)</f>
        <v>Fetching...</v>
      </c>
      <c r="E147" s="26">
        <f t="shared" si="4"/>
        <v>2.5300076631758817</v>
      </c>
      <c r="F147" s="18">
        <f>[1]!b_dq_cleanprice($A147,日期设置!B$2)</f>
        <v>97.9</v>
      </c>
      <c r="G147" s="18" t="str">
        <f t="shared" si="5"/>
        <v>3.08 + 0.08</v>
      </c>
      <c r="H147" s="27">
        <f>[1]!b_dq_pctchange($A147,日期设置!$B$2,1)/100</f>
        <v>0</v>
      </c>
      <c r="I147" s="26">
        <f>[1]!b_pq_pctchange(A147,日期设置!$B$4,日期设置!$B$2,1)</f>
        <v>1.4507772020725447</v>
      </c>
      <c r="J147" s="26">
        <f>[1]!b_pq_pctchange(A147,日期设置!$C$4,日期设置!$B$2,1)</f>
        <v>11.250000000000005</v>
      </c>
      <c r="K147" s="52">
        <f>[1]!b_dq_amount($A147,日期设置!B$2,2,10000)</f>
        <v>0</v>
      </c>
      <c r="L147" s="26">
        <f>[1]!b_info_latestpar(A147,日期设置!$B$2)</f>
        <v>100</v>
      </c>
      <c r="M147" s="6">
        <f>[1]!b_info_outstandingbalance($A147,日期设置!B$2)</f>
        <v>25</v>
      </c>
      <c r="N147" s="7" t="str">
        <f>[1]!b_info_latestissurercreditrating2(A147,日期设置!$B$2,"102","1")</f>
        <v>AAA</v>
      </c>
      <c r="O147" s="8">
        <v>6.1</v>
      </c>
      <c r="P147" s="9" t="str">
        <f>[1]!b_info_repurchasedate(A147)</f>
        <v>2021-04-22</v>
      </c>
      <c r="Q147" s="8" t="s">
        <v>16086</v>
      </c>
      <c r="R147" s="2" t="str">
        <f>IF((--IF(P147=0,Q147,P147))&gt;(--日期设置!$B$2),IF(P147=0,Q147,P147),Q147)</f>
        <v>2021-04-22</v>
      </c>
      <c r="S147" s="2" t="s">
        <v>17871</v>
      </c>
      <c r="T147" s="8">
        <f>[1]!b_anal_ptmyear($A147,日期设置!$B$2)</f>
        <v>3.0849315068493151</v>
      </c>
      <c r="U147" s="8">
        <f>[1]!b_anal_termifexercise($A147,日期设置!B$2)</f>
        <v>8.4931506849315067E-2</v>
      </c>
      <c r="V147" s="10">
        <f>[1]!b_dq_dirtyprice(A147,日期设置!$B$2)</f>
        <v>103.4819</v>
      </c>
      <c r="W147" s="11">
        <f>IF(U147=0,ROUNDUP((Q147-日期设置!$B$2)/365,0),ROUNDUP((R147-日期设置!$B$2)/365,0))</f>
        <v>1</v>
      </c>
      <c r="X147" s="18" t="str">
        <f>_xlfn.IFNA(VLOOKUP(A147,过往入选债券!A:D,4,0),2)</f>
        <v>否</v>
      </c>
      <c r="Y147" t="str">
        <f>_xlfn.IFNA(VLOOKUP(C147,[2]Sheet1!$A:$A,1,0),3)</f>
        <v>内蒙古包钢钢联股份有限公司</v>
      </c>
    </row>
    <row r="148" spans="1:25" hidden="1" x14ac:dyDescent="0.2">
      <c r="A148" s="21" t="s">
        <v>6565</v>
      </c>
      <c r="B148" s="21" t="s">
        <v>6566</v>
      </c>
      <c r="C148" s="37" t="s">
        <v>410</v>
      </c>
      <c r="D148" s="26" t="str">
        <f>[1]!b_calc_yield(A148,日期设置!$B$2,F148,1,R148,1,O148,L148,S148,)</f>
        <v>Fetching...</v>
      </c>
      <c r="E148" s="26">
        <f t="shared" si="4"/>
        <v>1.5484017273221795</v>
      </c>
      <c r="F148" s="18">
        <f>[1]!b_dq_cleanprice($A148,日期设置!B$2)</f>
        <v>98.684299999999993</v>
      </c>
      <c r="G148" s="18" t="str">
        <f t="shared" si="5"/>
        <v>0.05 + 0</v>
      </c>
      <c r="H148" s="27">
        <f>[1]!b_dq_pctchange($A148,日期设置!$B$2,1)/100</f>
        <v>0</v>
      </c>
      <c r="I148" s="26">
        <f>[1]!b_pq_pctchange(A148,日期设置!$B$4,日期设置!$B$2,1)</f>
        <v>0</v>
      </c>
      <c r="J148" s="26">
        <f>[1]!b_pq_pctchange(A148,日期设置!$C$4,日期设置!$B$2,1)</f>
        <v>0</v>
      </c>
      <c r="K148" s="52">
        <f>[1]!b_dq_amount($A148,日期设置!B$2,2,10000)</f>
        <v>0</v>
      </c>
      <c r="L148" s="26">
        <f>[1]!b_info_latestpar(A148,日期设置!$B$2)</f>
        <v>100</v>
      </c>
      <c r="M148" s="6">
        <f>[1]!b_info_outstandingbalance($A148,日期设置!B$2)</f>
        <v>10</v>
      </c>
      <c r="N148" s="7" t="str">
        <f>[1]!b_info_latestissurercreditrating2(A148,日期设置!$B$2,"102","1")</f>
        <v>AAA</v>
      </c>
      <c r="O148" s="8">
        <v>5.68</v>
      </c>
      <c r="P148" s="9">
        <f>[1]!b_info_repurchasedate(A148)</f>
        <v>0</v>
      </c>
      <c r="Q148" s="8" t="s">
        <v>16168</v>
      </c>
      <c r="R148" s="2" t="str">
        <f>IF((--IF(P148=0,Q148,P148))&gt;(--日期设置!$B$2),IF(P148=0,Q148,P148),Q148)</f>
        <v>2021-04-10</v>
      </c>
      <c r="S148" s="2" t="s">
        <v>18012</v>
      </c>
      <c r="T148" s="8">
        <f>[1]!b_anal_ptmyear($A148,日期设置!$B$2)</f>
        <v>5.2054794520547946E-2</v>
      </c>
      <c r="U148" s="8">
        <f>[1]!b_anal_termifexercise($A148,日期设置!B$2)</f>
        <v>0</v>
      </c>
      <c r="V148" s="10">
        <f>[1]!b_dq_dirtyprice(A148,日期设置!$B$2)</f>
        <v>104.0686</v>
      </c>
      <c r="W148" s="11">
        <f>IF(U148=0,ROUNDUP((Q148-日期设置!$B$2)/365,0),ROUNDUP((R148-日期设置!$B$2)/365,0))</f>
        <v>1</v>
      </c>
      <c r="X148" s="18" t="str">
        <f>_xlfn.IFNA(VLOOKUP(A148,过往入选债券!A:D,4,0),2)</f>
        <v>否</v>
      </c>
      <c r="Y148" t="str">
        <f>_xlfn.IFNA(VLOOKUP(C148,[2]Sheet1!$A:$A,1,0),3)</f>
        <v>云南省城市建设投资集团有限公司</v>
      </c>
    </row>
    <row r="149" spans="1:25" hidden="1" x14ac:dyDescent="0.2">
      <c r="A149" s="21" t="s">
        <v>11177</v>
      </c>
      <c r="B149" s="21" t="s">
        <v>11178</v>
      </c>
      <c r="C149" s="37" t="s">
        <v>54</v>
      </c>
      <c r="D149" s="26" t="str">
        <f>[1]!b_calc_yield(A149,日期设置!$B$2,F149,1,R149,1,O149,L149,S149,)</f>
        <v>Fetching...</v>
      </c>
      <c r="E149" s="26">
        <f t="shared" si="4"/>
        <v>70.050626088936482</v>
      </c>
      <c r="F149" s="18">
        <f>[1]!b_dq_cleanprice($A149,日期设置!B$2)</f>
        <v>64.821200000000005</v>
      </c>
      <c r="G149" s="18" t="str">
        <f t="shared" si="5"/>
        <v>2.23 + 0</v>
      </c>
      <c r="H149" s="27">
        <f>[1]!b_dq_pctchange($A149,日期设置!$B$2,1)/100</f>
        <v>0</v>
      </c>
      <c r="I149" s="26">
        <f>[1]!b_pq_pctchange(A149,日期设置!$B$4,日期设置!$B$2,1)</f>
        <v>0</v>
      </c>
      <c r="J149" s="26">
        <f>[1]!b_pq_pctchange(A149,日期设置!$C$4,日期设置!$B$2,1)</f>
        <v>0</v>
      </c>
      <c r="K149" s="52">
        <f>[1]!b_dq_amount($A149,日期设置!B$2,2,10000)</f>
        <v>0</v>
      </c>
      <c r="L149" s="26">
        <f>[1]!b_info_latestpar(A149,日期设置!$B$2)</f>
        <v>100</v>
      </c>
      <c r="M149" s="6">
        <f>[1]!b_info_outstandingbalance($A149,日期设置!B$2)</f>
        <v>10</v>
      </c>
      <c r="N149" s="7" t="str">
        <f>[1]!b_info_latestissurercreditrating2(A149,日期设置!$B$2,"102","1")</f>
        <v>B</v>
      </c>
      <c r="O149" s="8">
        <v>6</v>
      </c>
      <c r="P149" s="9">
        <f>[1]!b_info_repurchasedate(A149)</f>
        <v>0</v>
      </c>
      <c r="Q149" s="8" t="s">
        <v>16588</v>
      </c>
      <c r="R149" s="2" t="str">
        <f>IF((--IF(P149=0,Q149,P149))&gt;(--日期设置!$B$2),IF(P149=0,Q149,P149),Q149)</f>
        <v>2023-06-17</v>
      </c>
      <c r="S149" s="2" t="s">
        <v>18047</v>
      </c>
      <c r="T149" s="8">
        <f>[1]!b_anal_ptmyear($A149,日期设置!$B$2)</f>
        <v>2.2383561643835614</v>
      </c>
      <c r="U149" s="8">
        <f>[1]!b_anal_termifexercise($A149,日期设置!B$2)</f>
        <v>0</v>
      </c>
      <c r="V149" s="10">
        <f>[1]!b_dq_dirtyprice(A149,日期设置!$B$2)</f>
        <v>69.391099999999994</v>
      </c>
      <c r="W149" s="11">
        <f>IF(U149=0,ROUNDUP((Q149-日期设置!$B$2)/365,0),ROUNDUP((R149-日期设置!$B$2)/365,0))</f>
        <v>3</v>
      </c>
      <c r="X149" s="18" t="str">
        <f>_xlfn.IFNA(VLOOKUP(A149,过往入选债券!A:D,4,0),2)</f>
        <v>否</v>
      </c>
      <c r="Y149" t="str">
        <f>_xlfn.IFNA(VLOOKUP(C149,[2]Sheet1!$A:$A,1,0),3)</f>
        <v>永城煤电控股集团有限公司</v>
      </c>
    </row>
    <row r="150" spans="1:25" hidden="1" x14ac:dyDescent="0.2">
      <c r="A150" s="21" t="s">
        <v>7763</v>
      </c>
      <c r="B150" s="21" t="s">
        <v>7764</v>
      </c>
      <c r="C150" s="37" t="s">
        <v>27</v>
      </c>
      <c r="D150" s="26" t="str">
        <f>[1]!b_calc_yield(A150,日期设置!$B$2,F150,1,R150,1,O150,L150,S150,)</f>
        <v>Fetching...</v>
      </c>
      <c r="E150" s="26">
        <f t="shared" si="4"/>
        <v>22.3130866879496</v>
      </c>
      <c r="F150" s="18">
        <f>[1]!b_dq_cleanprice($A150,日期设置!B$2)</f>
        <v>84.9</v>
      </c>
      <c r="G150" s="18" t="str">
        <f t="shared" si="5"/>
        <v>0.76 + 0</v>
      </c>
      <c r="H150" s="27">
        <f>[1]!b_dq_pctchange($A150,日期设置!$B$2,1)/100</f>
        <v>0</v>
      </c>
      <c r="I150" s="26">
        <f>[1]!b_pq_pctchange(A150,日期设置!$B$4,日期设置!$B$2,1)</f>
        <v>0</v>
      </c>
      <c r="J150" s="26">
        <f>[1]!b_pq_pctchange(A150,日期设置!$C$4,日期设置!$B$2,1)</f>
        <v>5.4658385093167778</v>
      </c>
      <c r="K150" s="52">
        <f>[1]!b_dq_amount($A150,日期设置!B$2,2,10000)</f>
        <v>0</v>
      </c>
      <c r="L150" s="26">
        <f>[1]!b_info_latestpar(A150,日期设置!$B$2)</f>
        <v>100</v>
      </c>
      <c r="M150" s="6">
        <f>[1]!b_info_outstandingbalance($A150,日期设置!B$2)</f>
        <v>10</v>
      </c>
      <c r="N150" s="7" t="str">
        <f>[1]!b_info_latestissurercreditrating2(A150,日期设置!$B$2,"102","1")</f>
        <v>AAA</v>
      </c>
      <c r="O150" s="8">
        <v>5.4</v>
      </c>
      <c r="P150" s="9">
        <f>[1]!b_info_repurchasedate(A150)</f>
        <v>0</v>
      </c>
      <c r="Q150" s="8" t="s">
        <v>16202</v>
      </c>
      <c r="R150" s="2" t="str">
        <f>IF((--IF(P150=0,Q150,P150))&gt;(--日期设置!$B$2),IF(P150=0,Q150,P150),Q150)</f>
        <v>2021-12-26</v>
      </c>
      <c r="S150" s="2" t="s">
        <v>17989</v>
      </c>
      <c r="T150" s="8">
        <f>[1]!b_anal_ptmyear($A150,日期设置!$B$2)</f>
        <v>0.76438356164383559</v>
      </c>
      <c r="U150" s="8">
        <f>[1]!b_anal_termifexercise($A150,日期设置!B$2)</f>
        <v>0</v>
      </c>
      <c r="V150" s="10">
        <f>[1]!b_dq_dirtyprice(A150,日期设置!$B$2)</f>
        <v>86.172300000000007</v>
      </c>
      <c r="W150" s="11">
        <f>IF(U150=0,ROUNDUP((Q150-日期设置!$B$2)/365,0),ROUNDUP((R150-日期设置!$B$2)/365,0))</f>
        <v>1</v>
      </c>
      <c r="X150" s="18" t="str">
        <f>_xlfn.IFNA(VLOOKUP(A150,过往入选债券!A:D,4,0),2)</f>
        <v>否</v>
      </c>
      <c r="Y150" t="str">
        <f>_xlfn.IFNA(VLOOKUP(C150,[2]Sheet1!$A:$A,1,0),3)</f>
        <v>北京市海淀区国有资产投资集团有限公司</v>
      </c>
    </row>
    <row r="151" spans="1:25" hidden="1" x14ac:dyDescent="0.2">
      <c r="A151" s="21" t="s">
        <v>6570</v>
      </c>
      <c r="B151" s="21" t="s">
        <v>6571</v>
      </c>
      <c r="C151" s="37" t="s">
        <v>6209</v>
      </c>
      <c r="D151" s="26" t="str">
        <f>[1]!b_calc_yield(A151,日期设置!$B$2,F151,1,R151,1,O151,L151,S151,)</f>
        <v>Fetching...</v>
      </c>
      <c r="E151" s="26">
        <f t="shared" si="4"/>
        <v>1.5813332929029533</v>
      </c>
      <c r="F151" s="18">
        <f>[1]!b_dq_cleanprice($A151,日期设置!B$2)</f>
        <v>98.725700000000003</v>
      </c>
      <c r="G151" s="18" t="str">
        <f t="shared" si="5"/>
        <v>0.05 + 0</v>
      </c>
      <c r="H151" s="27">
        <f>[1]!b_dq_pctchange($A151,日期设置!$B$2,1)/100</f>
        <v>0</v>
      </c>
      <c r="I151" s="26">
        <f>[1]!b_pq_pctchange(A151,日期设置!$B$4,日期设置!$B$2,1)</f>
        <v>0</v>
      </c>
      <c r="J151" s="26">
        <f>[1]!b_pq_pctchange(A151,日期设置!$C$4,日期设置!$B$2,1)</f>
        <v>0</v>
      </c>
      <c r="K151" s="52">
        <f>[1]!b_dq_amount($A151,日期设置!B$2,2,10000)</f>
        <v>0</v>
      </c>
      <c r="L151" s="26">
        <f>[1]!b_info_latestpar(A151,日期设置!$B$2)</f>
        <v>100</v>
      </c>
      <c r="M151" s="6">
        <f>[1]!b_info_outstandingbalance($A151,日期设置!B$2)</f>
        <v>5</v>
      </c>
      <c r="N151" s="7" t="str">
        <f>[1]!b_info_latestissurercreditrating2(A151,日期设置!$B$2,"102","1")</f>
        <v>AA</v>
      </c>
      <c r="O151" s="8">
        <v>7.2</v>
      </c>
      <c r="P151" s="9">
        <f>[1]!b_info_repurchasedate(A151)</f>
        <v>0</v>
      </c>
      <c r="Q151" s="8" t="s">
        <v>17035</v>
      </c>
      <c r="R151" s="2" t="str">
        <f>IF((--IF(P151=0,Q151,P151))&gt;(--日期设置!$B$2),IF(P151=0,Q151,P151),Q151)</f>
        <v>2021-04-11</v>
      </c>
      <c r="S151" s="2" t="s">
        <v>19032</v>
      </c>
      <c r="T151" s="8">
        <f>[1]!b_anal_ptmyear($A151,日期设置!$B$2)</f>
        <v>5.4794520547945202E-2</v>
      </c>
      <c r="U151" s="8">
        <f>[1]!b_anal_termifexercise($A151,日期设置!B$2)</f>
        <v>0</v>
      </c>
      <c r="V151" s="10">
        <f>[1]!b_dq_dirtyprice(A151,日期设置!$B$2)</f>
        <v>105.5312</v>
      </c>
      <c r="W151" s="11">
        <f>IF(U151=0,ROUNDUP((Q151-日期设置!$B$2)/365,0),ROUNDUP((R151-日期设置!$B$2)/365,0))</f>
        <v>1</v>
      </c>
      <c r="X151" s="18" t="str">
        <f>_xlfn.IFNA(VLOOKUP(A151,过往入选债券!A:D,4,0),2)</f>
        <v>否</v>
      </c>
      <c r="Y151">
        <f>_xlfn.IFNA(VLOOKUP(C151,[2]Sheet1!$A:$A,1,0),3)</f>
        <v>3</v>
      </c>
    </row>
    <row r="152" spans="1:25" hidden="1" x14ac:dyDescent="0.2">
      <c r="A152" s="21" t="s">
        <v>8122</v>
      </c>
      <c r="B152" s="21" t="s">
        <v>8123</v>
      </c>
      <c r="C152" s="37" t="s">
        <v>410</v>
      </c>
      <c r="D152" s="26" t="str">
        <f>[1]!b_calc_yield(A152,日期设置!$B$2,F152,1,R152,1,O152,L152,S152,)</f>
        <v>Fetching...</v>
      </c>
      <c r="E152" s="26">
        <f t="shared" si="4"/>
        <v>27.653583217308309</v>
      </c>
      <c r="F152" s="18">
        <f>[1]!b_dq_cleanprice($A152,日期设置!B$2)</f>
        <v>82.85</v>
      </c>
      <c r="G152" s="18" t="str">
        <f t="shared" si="5"/>
        <v>0.95 + 0</v>
      </c>
      <c r="H152" s="27">
        <f>[1]!b_dq_pctchange($A152,日期设置!$B$2,1)/100</f>
        <v>0</v>
      </c>
      <c r="I152" s="26">
        <f>[1]!b_pq_pctchange(A152,日期设置!$B$4,日期设置!$B$2,1)</f>
        <v>0</v>
      </c>
      <c r="J152" s="26">
        <f>[1]!b_pq_pctchange(A152,日期设置!$C$4,日期设置!$B$2,1)</f>
        <v>0</v>
      </c>
      <c r="K152" s="52">
        <f>[1]!b_dq_amount($A152,日期设置!B$2,2,10000)</f>
        <v>0</v>
      </c>
      <c r="L152" s="26">
        <f>[1]!b_info_latestpar(A152,日期设置!$B$2)</f>
        <v>100</v>
      </c>
      <c r="M152" s="6">
        <f>[1]!b_info_outstandingbalance($A152,日期设置!B$2)</f>
        <v>20</v>
      </c>
      <c r="N152" s="7" t="str">
        <f>[1]!b_info_latestissurercreditrating2(A152,日期设置!$B$2,"102","1")</f>
        <v>AAA</v>
      </c>
      <c r="O152" s="8">
        <v>6.08</v>
      </c>
      <c r="P152" s="9">
        <f>[1]!b_info_repurchasedate(A152)</f>
        <v>0</v>
      </c>
      <c r="Q152" s="8" t="s">
        <v>16322</v>
      </c>
      <c r="R152" s="2" t="str">
        <f>IF((--IF(P152=0,Q152,P152))&gt;(--日期设置!$B$2),IF(P152=0,Q152,P152),Q152)</f>
        <v>2022-03-07</v>
      </c>
      <c r="S152" s="2" t="s">
        <v>18101</v>
      </c>
      <c r="T152" s="8">
        <f>[1]!b_anal_ptmyear($A152,日期设置!$B$2)</f>
        <v>0.95890410958904104</v>
      </c>
      <c r="U152" s="8">
        <f>[1]!b_anal_termifexercise($A152,日期设置!B$2)</f>
        <v>0</v>
      </c>
      <c r="V152" s="10">
        <f>[1]!b_dq_dirtyprice(A152,日期设置!$B$2)</f>
        <v>83.099900000000005</v>
      </c>
      <c r="W152" s="11">
        <f>IF(U152=0,ROUNDUP((Q152-日期设置!$B$2)/365,0),ROUNDUP((R152-日期设置!$B$2)/365,0))</f>
        <v>1</v>
      </c>
      <c r="X152" s="18" t="str">
        <f>_xlfn.IFNA(VLOOKUP(A152,过往入选债券!A:D,4,0),2)</f>
        <v>否</v>
      </c>
      <c r="Y152" t="str">
        <f>_xlfn.IFNA(VLOOKUP(C152,[2]Sheet1!$A:$A,1,0),3)</f>
        <v>云南省城市建设投资集团有限公司</v>
      </c>
    </row>
    <row r="153" spans="1:25" hidden="1" x14ac:dyDescent="0.2">
      <c r="A153" s="21" t="s">
        <v>15624</v>
      </c>
      <c r="B153" s="21" t="s">
        <v>15625</v>
      </c>
      <c r="C153" s="37" t="s">
        <v>14389</v>
      </c>
      <c r="D153" s="26" t="str">
        <f>[1]!b_calc_yield(A153,日期设置!$B$2,F153,1,R153,1,O153,L153,S153,)</f>
        <v>Fetching...</v>
      </c>
      <c r="E153" s="26">
        <f t="shared" si="4"/>
        <v>0</v>
      </c>
      <c r="F153" s="18">
        <f>[1]!b_dq_cleanprice($A153,日期设置!B$2)</f>
        <v>78.84</v>
      </c>
      <c r="G153" s="18" t="str">
        <f t="shared" si="5"/>
        <v>0.93 + 0</v>
      </c>
      <c r="H153" s="27">
        <f>[1]!b_dq_pctchange($A153,日期设置!$B$2,1)/100</f>
        <v>0</v>
      </c>
      <c r="I153" s="26">
        <f>[1]!b_pq_pctchange(A153,日期设置!$B$4,日期设置!$B$2,1)</f>
        <v>0</v>
      </c>
      <c r="J153" s="26">
        <f>[1]!b_pq_pctchange(A153,日期设置!$C$4,日期设置!$B$2,1)</f>
        <v>0</v>
      </c>
      <c r="K153" s="52">
        <f>[1]!b_dq_amount($A153,日期设置!B$2,2,10000)</f>
        <v>0</v>
      </c>
      <c r="L153" s="26">
        <f>[1]!b_info_latestpar(A153,日期设置!$B$2)</f>
        <v>78.84</v>
      </c>
      <c r="M153" s="6">
        <f>[1]!b_info_outstandingbalance($A153,日期设置!B$2)</f>
        <v>7.0561800000000003</v>
      </c>
      <c r="N153" s="7" t="str">
        <f>[1]!b_info_latestissurercreditrating2(A153,日期设置!$B$2,"102","1")</f>
        <v>AA+</v>
      </c>
      <c r="O153" s="8">
        <v>0</v>
      </c>
      <c r="P153" s="9">
        <f>[1]!b_info_repurchasedate(A153)</f>
        <v>0</v>
      </c>
      <c r="Q153" s="8" t="s">
        <v>16253</v>
      </c>
      <c r="R153" s="2" t="str">
        <f>IF((--IF(P153=0,Q153,P153))&gt;(--日期设置!$B$2),IF(P153=0,Q153,P153),Q153)</f>
        <v>2022-02-26</v>
      </c>
      <c r="S153" s="2" t="s">
        <v>18623</v>
      </c>
      <c r="T153" s="8">
        <f>[1]!b_anal_ptmyear($A153,日期设置!$B$2)</f>
        <v>0.9342465753424658</v>
      </c>
      <c r="U153" s="8">
        <f>[1]!b_anal_termifexercise($A153,日期设置!B$2)</f>
        <v>0</v>
      </c>
      <c r="V153" s="10">
        <f>[1]!b_dq_dirtyprice(A153,日期设置!$B$2)</f>
        <v>78.84</v>
      </c>
      <c r="W153" s="11">
        <f>IF(U153=0,ROUNDUP((Q153-日期设置!$B$2)/365,0),ROUNDUP((R153-日期设置!$B$2)/365,0))</f>
        <v>1</v>
      </c>
      <c r="X153" s="18">
        <f>_xlfn.IFNA(VLOOKUP(A153,过往入选债券!A:D,4,0),2)</f>
        <v>2</v>
      </c>
      <c r="Y153">
        <f>_xlfn.IFNA(VLOOKUP(C153,[2]Sheet1!$A:$A,1,0),3)</f>
        <v>3</v>
      </c>
    </row>
    <row r="154" spans="1:25" hidden="1" x14ac:dyDescent="0.2">
      <c r="A154" s="21" t="s">
        <v>5139</v>
      </c>
      <c r="B154" s="21" t="s">
        <v>5140</v>
      </c>
      <c r="C154" s="37" t="s">
        <v>410</v>
      </c>
      <c r="D154" s="26" t="str">
        <f>[1]!b_calc_yield(A154,日期设置!$B$2,F154,1,R154,1,O154,L154,S154,)</f>
        <v>Fetching...</v>
      </c>
      <c r="E154" s="26">
        <f t="shared" si="4"/>
        <v>1.1391512516924163</v>
      </c>
      <c r="F154" s="18">
        <f>[1]!b_dq_cleanprice($A154,日期设置!B$2)</f>
        <v>99.052700000000002</v>
      </c>
      <c r="G154" s="18" t="str">
        <f t="shared" si="5"/>
        <v>0.04 + 0</v>
      </c>
      <c r="H154" s="27">
        <f>[1]!b_dq_pctchange($A154,日期设置!$B$2,1)/100</f>
        <v>0</v>
      </c>
      <c r="I154" s="26">
        <f>[1]!b_pq_pctchange(A154,日期设置!$B$4,日期设置!$B$2,1)</f>
        <v>0</v>
      </c>
      <c r="J154" s="26">
        <f>[1]!b_pq_pctchange(A154,日期设置!$C$4,日期设置!$B$2,1)</f>
        <v>0</v>
      </c>
      <c r="K154" s="52">
        <f>[1]!b_dq_amount($A154,日期设置!B$2,2,10000)</f>
        <v>0</v>
      </c>
      <c r="L154" s="26">
        <f>[1]!b_info_latestpar(A154,日期设置!$B$2)</f>
        <v>100</v>
      </c>
      <c r="M154" s="6">
        <f>[1]!b_info_outstandingbalance($A154,日期设置!B$2)</f>
        <v>3</v>
      </c>
      <c r="N154" s="7" t="str">
        <f>[1]!b_info_latestissurercreditrating2(A154,日期设置!$B$2,"102","1")</f>
        <v>AAA</v>
      </c>
      <c r="O154" s="8">
        <v>6</v>
      </c>
      <c r="P154" s="9" t="str">
        <f>[1]!b_info_repurchasedate(A154)</f>
        <v>2019-04-08</v>
      </c>
      <c r="Q154" s="8" t="s">
        <v>17697</v>
      </c>
      <c r="R154" s="2" t="str">
        <f>IF((--IF(P154=0,Q154,P154))&gt;(--日期设置!$B$2),IF(P154=0,Q154,P154),Q154)</f>
        <v>2021-04-06</v>
      </c>
      <c r="S154" s="2" t="s">
        <v>18630</v>
      </c>
      <c r="T154" s="8">
        <f>[1]!b_anal_ptmyear($A154,日期设置!$B$2)</f>
        <v>4.1095890410958902E-2</v>
      </c>
      <c r="U154" s="8">
        <f>[1]!b_anal_termifexercise($A154,日期设置!B$2)</f>
        <v>0</v>
      </c>
      <c r="V154" s="10">
        <f>[1]!b_dq_dirtyprice(A154,日期设置!$B$2)</f>
        <v>104.8061</v>
      </c>
      <c r="W154" s="11">
        <f>IF(U154=0,ROUNDUP((Q154-日期设置!$B$2)/365,0),ROUNDUP((R154-日期设置!$B$2)/365,0))</f>
        <v>1</v>
      </c>
      <c r="X154" s="18" t="str">
        <f>_xlfn.IFNA(VLOOKUP(A154,过往入选债券!A:D,4,0),2)</f>
        <v>否</v>
      </c>
      <c r="Y154" t="str">
        <f>_xlfn.IFNA(VLOOKUP(C154,[2]Sheet1!$A:$A,1,0),3)</f>
        <v>云南省城市建设投资集团有限公司</v>
      </c>
    </row>
    <row r="155" spans="1:25" hidden="1" x14ac:dyDescent="0.2">
      <c r="A155" s="21" t="s">
        <v>5261</v>
      </c>
      <c r="B155" s="21" t="s">
        <v>5262</v>
      </c>
      <c r="C155" s="37" t="s">
        <v>5263</v>
      </c>
      <c r="D155" s="26" t="str">
        <f>[1]!b_calc_yield(A155,日期设置!$B$2,F155,1,R155,1,O155,L155,S155,)</f>
        <v>Fetching...</v>
      </c>
      <c r="E155" s="26">
        <f t="shared" si="4"/>
        <v>15.464637435513829</v>
      </c>
      <c r="F155" s="18">
        <f>[1]!b_dq_cleanprice($A155,日期设置!B$2)</f>
        <v>88.519000000000005</v>
      </c>
      <c r="G155" s="18" t="str">
        <f t="shared" si="5"/>
        <v>0.55 + 0</v>
      </c>
      <c r="H155" s="27">
        <f>[1]!b_dq_pctchange($A155,日期设置!$B$2,1)/100</f>
        <v>0</v>
      </c>
      <c r="I155" s="26">
        <f>[1]!b_pq_pctchange(A155,日期设置!$B$4,日期设置!$B$2,1)</f>
        <v>0</v>
      </c>
      <c r="J155" s="26">
        <f>[1]!b_pq_pctchange(A155,日期设置!$C$4,日期设置!$B$2,1)</f>
        <v>0</v>
      </c>
      <c r="K155" s="52">
        <f>[1]!b_dq_amount($A155,日期设置!B$2,2,10000)</f>
        <v>0</v>
      </c>
      <c r="L155" s="26">
        <f>[1]!b_info_latestpar(A155,日期设置!$B$2)</f>
        <v>100</v>
      </c>
      <c r="M155" s="6">
        <f>[1]!b_info_outstandingbalance($A155,日期设置!B$2)</f>
        <v>5</v>
      </c>
      <c r="N155" s="7" t="str">
        <f>[1]!b_info_latestissurercreditrating2(A155,日期设置!$B$2,"102","1")</f>
        <v>A-</v>
      </c>
      <c r="O155" s="8">
        <v>4.5</v>
      </c>
      <c r="P155" s="9">
        <f>[1]!b_info_repurchasedate(A155)</f>
        <v>0</v>
      </c>
      <c r="Q155" s="8" t="s">
        <v>16742</v>
      </c>
      <c r="R155" s="2" t="str">
        <f>IF((--IF(P155=0,Q155,P155))&gt;(--日期设置!$B$2),IF(P155=0,Q155,P155),Q155)</f>
        <v>2021-10-12</v>
      </c>
      <c r="S155" s="2" t="s">
        <v>18967</v>
      </c>
      <c r="T155" s="8">
        <f>[1]!b_anal_ptmyear($A155,日期设置!$B$2)</f>
        <v>0.55890410958904113</v>
      </c>
      <c r="U155" s="8">
        <f>[1]!b_anal_termifexercise($A155,日期设置!B$2)</f>
        <v>0</v>
      </c>
      <c r="V155" s="10">
        <f>[1]!b_dq_dirtyprice(A155,日期设置!$B$2)</f>
        <v>90.503900000000002</v>
      </c>
      <c r="W155" s="11">
        <f>IF(U155=0,ROUNDUP((Q155-日期设置!$B$2)/365,0),ROUNDUP((R155-日期设置!$B$2)/365,0))</f>
        <v>1</v>
      </c>
      <c r="X155" s="18" t="str">
        <f>_xlfn.IFNA(VLOOKUP(A155,过往入选债券!A:D,4,0),2)</f>
        <v>否</v>
      </c>
      <c r="Y155" t="str">
        <f>_xlfn.IFNA(VLOOKUP(C155,[2]Sheet1!$A:$A,1,0),3)</f>
        <v>上海新黄浦实业集团股份有限公司</v>
      </c>
    </row>
    <row r="156" spans="1:25" hidden="1" x14ac:dyDescent="0.2">
      <c r="A156" s="21" t="s">
        <v>3446</v>
      </c>
      <c r="B156" s="21" t="s">
        <v>3447</v>
      </c>
      <c r="C156" s="37" t="s">
        <v>25</v>
      </c>
      <c r="D156" s="26" t="str">
        <f>[1]!b_calc_yield(A156,日期设置!$B$2,F156,1,R156,1,O156,L156,S156,)</f>
        <v>Fetching...</v>
      </c>
      <c r="E156" s="26">
        <f t="shared" si="4"/>
        <v>13.175557103440072</v>
      </c>
      <c r="F156" s="18">
        <f>[1]!b_dq_cleanprice($A156,日期设置!B$2)</f>
        <v>90.087699999999998</v>
      </c>
      <c r="G156" s="18" t="str">
        <f t="shared" si="5"/>
        <v>1.47 + 0.47</v>
      </c>
      <c r="H156" s="27">
        <f>[1]!b_dq_pctchange($A156,日期设置!$B$2,1)/100</f>
        <v>0</v>
      </c>
      <c r="I156" s="26">
        <f>[1]!b_pq_pctchange(A156,日期设置!$B$4,日期设置!$B$2,1)</f>
        <v>0</v>
      </c>
      <c r="J156" s="26">
        <f>[1]!b_pq_pctchange(A156,日期设置!$C$4,日期设置!$B$2,1)</f>
        <v>-9.2991623374008299</v>
      </c>
      <c r="K156" s="52">
        <f>[1]!b_dq_amount($A156,日期设置!B$2,2,10000)</f>
        <v>0</v>
      </c>
      <c r="L156" s="26">
        <f>[1]!b_info_latestpar(A156,日期设置!$B$2)</f>
        <v>100</v>
      </c>
      <c r="M156" s="6">
        <f>[1]!b_info_outstandingbalance($A156,日期设置!B$2)</f>
        <v>10</v>
      </c>
      <c r="N156" s="7">
        <f>[1]!b_info_latestissurercreditrating2(A156,日期设置!$B$2,"102","1")</f>
        <v>0</v>
      </c>
      <c r="O156" s="8">
        <v>4.8</v>
      </c>
      <c r="P156" s="9" t="str">
        <f>[1]!b_info_repurchasedate(A156)</f>
        <v>2021-09-13</v>
      </c>
      <c r="Q156" s="8" t="s">
        <v>16502</v>
      </c>
      <c r="R156" s="2" t="str">
        <f>IF((--IF(P156=0,Q156,P156))&gt;(--日期设置!$B$2),IF(P156=0,Q156,P156),Q156)</f>
        <v>2021-09-13</v>
      </c>
      <c r="S156" s="2" t="s">
        <v>18257</v>
      </c>
      <c r="T156" s="8">
        <f>[1]!b_anal_ptmyear($A156,日期设置!$B$2)</f>
        <v>1.4767123287671233</v>
      </c>
      <c r="U156" s="8">
        <f>[1]!b_anal_termifexercise($A156,日期设置!B$2)</f>
        <v>0.47945205479452052</v>
      </c>
      <c r="V156" s="10">
        <f>[1]!b_dq_dirtyprice(A156,日期设置!$B$2)</f>
        <v>92.599500000000006</v>
      </c>
      <c r="W156" s="11">
        <f>IF(U156=0,ROUNDUP((Q156-日期设置!$B$2)/365,0),ROUNDUP((R156-日期设置!$B$2)/365,0))</f>
        <v>1</v>
      </c>
      <c r="X156" s="18" t="str">
        <f>_xlfn.IFNA(VLOOKUP(A156,过往入选债券!A:D,4,0),2)</f>
        <v>否</v>
      </c>
      <c r="Y156" t="str">
        <f>_xlfn.IFNA(VLOOKUP(C156,[2]Sheet1!$A:$A,1,0),3)</f>
        <v>大同煤矿集团有限责任公司</v>
      </c>
    </row>
    <row r="157" spans="1:25" hidden="1" x14ac:dyDescent="0.2">
      <c r="A157" s="21" t="s">
        <v>2801</v>
      </c>
      <c r="B157" s="21" t="s">
        <v>2802</v>
      </c>
      <c r="C157" s="37" t="s">
        <v>1207</v>
      </c>
      <c r="D157" s="26" t="str">
        <f>[1]!b_calc_yield(A157,日期设置!$B$2,F157,1,R157,1,O157,L157,S157,)</f>
        <v>Fetching...</v>
      </c>
      <c r="E157" s="26">
        <f t="shared" si="4"/>
        <v>27.387338520404867</v>
      </c>
      <c r="F157" s="18">
        <f>[1]!b_dq_cleanprice($A157,日期设置!B$2)</f>
        <v>85.15</v>
      </c>
      <c r="G157" s="18" t="str">
        <f t="shared" si="5"/>
        <v>2.99 + 0.99</v>
      </c>
      <c r="H157" s="27">
        <f>[1]!b_dq_pctchange($A157,日期设置!$B$2,1)/100</f>
        <v>0</v>
      </c>
      <c r="I157" s="26">
        <f>[1]!b_pq_pctchange(A157,日期设置!$B$4,日期设置!$B$2,1)</f>
        <v>0</v>
      </c>
      <c r="J157" s="26">
        <f>[1]!b_pq_pctchange(A157,日期设置!$C$4,日期设置!$B$2,1)</f>
        <v>0</v>
      </c>
      <c r="K157" s="52">
        <f>[1]!b_dq_amount($A157,日期设置!B$2,2,10000)</f>
        <v>0</v>
      </c>
      <c r="L157" s="26">
        <f>[1]!b_info_latestpar(A157,日期设置!$B$2)</f>
        <v>100</v>
      </c>
      <c r="M157" s="6">
        <f>[1]!b_info_outstandingbalance($A157,日期设置!B$2)</f>
        <v>2</v>
      </c>
      <c r="N157" s="7">
        <f>[1]!b_info_latestissurercreditrating2(A157,日期设置!$B$2,"102","1")</f>
        <v>0</v>
      </c>
      <c r="O157" s="8">
        <v>8.5</v>
      </c>
      <c r="P157" s="9" t="str">
        <f>[1]!b_info_repurchasedate(A157)</f>
        <v>2022-03-21</v>
      </c>
      <c r="Q157" s="8" t="s">
        <v>17001</v>
      </c>
      <c r="R157" s="2" t="str">
        <f>IF((--IF(P157=0,Q157,P157))&gt;(--日期设置!$B$2),IF(P157=0,Q157,P157),Q157)</f>
        <v>2022-03-21</v>
      </c>
      <c r="S157" s="2" t="s">
        <v>17783</v>
      </c>
      <c r="T157" s="8">
        <f>[1]!b_anal_ptmyear($A157,日期设置!$B$2)</f>
        <v>2.9972602739726026</v>
      </c>
      <c r="U157" s="8">
        <f>[1]!b_anal_termifexercise($A157,日期设置!B$2)</f>
        <v>0.99726027397260275</v>
      </c>
      <c r="V157" s="10">
        <f>[1]!b_dq_dirtyprice(A157,日期设置!$B$2)</f>
        <v>85.173299999999998</v>
      </c>
      <c r="W157" s="11">
        <f>IF(U157=0,ROUNDUP((Q157-日期设置!$B$2)/365,0),ROUNDUP((R157-日期设置!$B$2)/365,0))</f>
        <v>1</v>
      </c>
      <c r="X157" s="18">
        <f>_xlfn.IFNA(VLOOKUP(A157,过往入选债券!A:D,4,0),2)</f>
        <v>2</v>
      </c>
      <c r="Y157">
        <f>_xlfn.IFNA(VLOOKUP(C157,[2]Sheet1!$A:$A,1,0),3)</f>
        <v>3</v>
      </c>
    </row>
    <row r="158" spans="1:25" hidden="1" x14ac:dyDescent="0.2">
      <c r="A158" s="21" t="s">
        <v>6338</v>
      </c>
      <c r="B158" s="21" t="s">
        <v>6339</v>
      </c>
      <c r="C158" s="37" t="s">
        <v>39</v>
      </c>
      <c r="D158" s="26" t="str">
        <f>[1]!b_calc_yield(A158,日期设置!$B$2,F158,1,R158,1,O158,L158,S158,)</f>
        <v>Fetching...</v>
      </c>
      <c r="E158" s="26">
        <f t="shared" si="4"/>
        <v>2.1039751048469668</v>
      </c>
      <c r="F158" s="18">
        <f>[1]!b_dq_cleanprice($A158,日期设置!B$2)</f>
        <v>98.353999999999999</v>
      </c>
      <c r="G158" s="18" t="str">
        <f t="shared" si="5"/>
        <v>0.07 + 0</v>
      </c>
      <c r="H158" s="27">
        <f>[1]!b_dq_pctchange($A158,日期设置!$B$2,1)/100</f>
        <v>0</v>
      </c>
      <c r="I158" s="26">
        <f>[1]!b_pq_pctchange(A158,日期设置!$B$4,日期设置!$B$2,1)</f>
        <v>0</v>
      </c>
      <c r="J158" s="26">
        <f>[1]!b_pq_pctchange(A158,日期设置!$C$4,日期设置!$B$2,1)</f>
        <v>0</v>
      </c>
      <c r="K158" s="52">
        <f>[1]!b_dq_amount($A158,日期设置!B$2,2,10000)</f>
        <v>0</v>
      </c>
      <c r="L158" s="26">
        <f>[1]!b_info_latestpar(A158,日期设置!$B$2)</f>
        <v>100</v>
      </c>
      <c r="M158" s="6">
        <f>[1]!b_info_outstandingbalance($A158,日期设置!B$2)</f>
        <v>6</v>
      </c>
      <c r="N158" s="7" t="str">
        <f>[1]!b_info_latestissurercreditrating2(A158,日期设置!$B$2,"102","1")</f>
        <v>AA+</v>
      </c>
      <c r="O158" s="8">
        <v>7.39</v>
      </c>
      <c r="P158" s="9">
        <f>[1]!b_info_repurchasedate(A158)</f>
        <v>0</v>
      </c>
      <c r="Q158" s="8" t="s">
        <v>16694</v>
      </c>
      <c r="R158" s="2" t="str">
        <f>IF((--IF(P158=0,Q158,P158))&gt;(--日期设置!$B$2),IF(P158=0,Q158,P158),Q158)</f>
        <v>2021-04-19</v>
      </c>
      <c r="S158" s="2" t="s">
        <v>18422</v>
      </c>
      <c r="T158" s="8">
        <f>[1]!b_anal_ptmyear($A158,日期设置!$B$2)</f>
        <v>7.6712328767123292E-2</v>
      </c>
      <c r="U158" s="8">
        <f>[1]!b_anal_termifexercise($A158,日期设置!B$2)</f>
        <v>0</v>
      </c>
      <c r="V158" s="10">
        <f>[1]!b_dq_dirtyprice(A158,日期设置!$B$2)</f>
        <v>105.1771</v>
      </c>
      <c r="W158" s="11">
        <f>IF(U158=0,ROUNDUP((Q158-日期设置!$B$2)/365,0),ROUNDUP((R158-日期设置!$B$2)/365,0))</f>
        <v>1</v>
      </c>
      <c r="X158" s="18" t="str">
        <f>_xlfn.IFNA(VLOOKUP(A158,过往入选债券!A:D,4,0),2)</f>
        <v>否</v>
      </c>
      <c r="Y158">
        <f>_xlfn.IFNA(VLOOKUP(C158,[2]Sheet1!$A:$A,1,0),3)</f>
        <v>3</v>
      </c>
    </row>
    <row r="159" spans="1:25" hidden="1" x14ac:dyDescent="0.2">
      <c r="A159" s="21" t="s">
        <v>5847</v>
      </c>
      <c r="B159" s="21" t="s">
        <v>5848</v>
      </c>
      <c r="C159" s="37" t="s">
        <v>179</v>
      </c>
      <c r="D159" s="26" t="str">
        <f>[1]!b_calc_yield(A159,日期设置!$B$2,F159,1,R159,1,O159,L159,S159,)</f>
        <v>Fetching...</v>
      </c>
      <c r="E159" s="26">
        <f t="shared" si="4"/>
        <v>36.770714630050549</v>
      </c>
      <c r="F159" s="18">
        <f>[1]!b_dq_cleanprice($A159,日期设置!B$2)</f>
        <v>77.900000000000006</v>
      </c>
      <c r="G159" s="18" t="str">
        <f t="shared" si="5"/>
        <v>1.36 + 0</v>
      </c>
      <c r="H159" s="27">
        <f>[1]!b_dq_pctchange($A159,日期设置!$B$2,1)/100</f>
        <v>0</v>
      </c>
      <c r="I159" s="26">
        <f>[1]!b_pq_pctchange(A159,日期设置!$B$4,日期设置!$B$2,1)</f>
        <v>0</v>
      </c>
      <c r="J159" s="26">
        <f>[1]!b_pq_pctchange(A159,日期设置!$C$4,日期设置!$B$2,1)</f>
        <v>0</v>
      </c>
      <c r="K159" s="52">
        <f>[1]!b_dq_amount($A159,日期设置!B$2,2,10000)</f>
        <v>0</v>
      </c>
      <c r="L159" s="26">
        <f>[1]!b_info_latestpar(A159,日期设置!$B$2)</f>
        <v>100</v>
      </c>
      <c r="M159" s="6">
        <f>[1]!b_info_outstandingbalance($A159,日期设置!B$2)</f>
        <v>10</v>
      </c>
      <c r="N159" s="7" t="str">
        <f>[1]!b_info_latestissurercreditrating2(A159,日期设置!$B$2,"102","1")</f>
        <v>AA+</v>
      </c>
      <c r="O159" s="8">
        <v>5.75</v>
      </c>
      <c r="P159" s="9">
        <f>[1]!b_info_repurchasedate(A159)</f>
        <v>0</v>
      </c>
      <c r="Q159" s="8" t="s">
        <v>17661</v>
      </c>
      <c r="R159" s="2" t="str">
        <f>IF((--IF(P159=0,Q159,P159))&gt;(--日期设置!$B$2),IF(P159=0,Q159,P159),Q159)</f>
        <v>2022-08-04</v>
      </c>
      <c r="S159" s="2" t="s">
        <v>18467</v>
      </c>
      <c r="T159" s="8">
        <f>[1]!b_anal_ptmyear($A159,日期设置!$B$2)</f>
        <v>1.3698630136986301</v>
      </c>
      <c r="U159" s="8">
        <f>[1]!b_anal_termifexercise($A159,日期设置!B$2)</f>
        <v>0</v>
      </c>
      <c r="V159" s="10">
        <f>[1]!b_dq_dirtyprice(A159,日期设置!$B$2)</f>
        <v>81.523300000000006</v>
      </c>
      <c r="W159" s="11">
        <f>IF(U159=0,ROUNDUP((Q159-日期设置!$B$2)/365,0),ROUNDUP((R159-日期设置!$B$2)/365,0))</f>
        <v>2</v>
      </c>
      <c r="X159" s="18" t="str">
        <f>_xlfn.IFNA(VLOOKUP(A159,过往入选债券!A:D,4,0),2)</f>
        <v>否</v>
      </c>
      <c r="Y159">
        <f>_xlfn.IFNA(VLOOKUP(C159,[2]Sheet1!$A:$A,1,0),3)</f>
        <v>3</v>
      </c>
    </row>
    <row r="160" spans="1:25" x14ac:dyDescent="0.2">
      <c r="A160" s="21" t="s">
        <v>3890</v>
      </c>
      <c r="B160" s="21" t="s">
        <v>3891</v>
      </c>
      <c r="C160" s="37" t="s">
        <v>133</v>
      </c>
      <c r="D160" s="26" t="str">
        <f>[1]!b_calc_yield(A160,日期设置!$B$2,F160,1,R160,1,O160,L160,S160,)</f>
        <v>Fetching...</v>
      </c>
      <c r="E160" s="26">
        <f t="shared" si="4"/>
        <v>22.048597956531111</v>
      </c>
      <c r="F160" s="18">
        <f>[1]!b_dq_cleanprice($A160,日期设置!B$2)</f>
        <v>85</v>
      </c>
      <c r="G160" s="18" t="str">
        <f t="shared" si="5"/>
        <v>0.83 + 0</v>
      </c>
      <c r="H160" s="27">
        <f>[1]!b_dq_pctchange($A160,日期设置!$B$2,1)/100</f>
        <v>-6.8469142149416781E-3</v>
      </c>
      <c r="I160" s="26">
        <f>[1]!b_pq_pctchange(A160,日期设置!$B$4,日期设置!$B$2,1)</f>
        <v>-0.68469142149416795</v>
      </c>
      <c r="J160" s="26">
        <f>[1]!b_pq_pctchange(A160,日期设置!$C$4,日期设置!$B$2,1)</f>
        <v>-8.6395788392067345</v>
      </c>
      <c r="K160" s="52">
        <f>[1]!b_dq_amount($A160,日期设置!B$2,2,10000)</f>
        <v>857.85479450000003</v>
      </c>
      <c r="L160" s="26">
        <f>[1]!b_info_latestpar(A160,日期设置!$B$2)</f>
        <v>100</v>
      </c>
      <c r="M160" s="6">
        <f>[1]!b_info_outstandingbalance($A160,日期设置!B$2)</f>
        <v>10</v>
      </c>
      <c r="N160" s="7">
        <f>[1]!b_info_latestissurercreditrating2(A160,日期设置!$B$2,"102","1")</f>
        <v>0</v>
      </c>
      <c r="O160" s="8">
        <v>4.7</v>
      </c>
      <c r="P160" s="9">
        <f>[1]!b_info_repurchasedate(A160)</f>
        <v>0</v>
      </c>
      <c r="Q160" s="8" t="s">
        <v>17408</v>
      </c>
      <c r="R160" s="2" t="str">
        <f>IF((--IF(P160=0,Q160,P160))&gt;(--日期设置!$B$2),IF(P160=0,Q160,P160),Q160)</f>
        <v>2022-01-20</v>
      </c>
      <c r="S160" s="2" t="s">
        <v>18258</v>
      </c>
      <c r="T160" s="8">
        <f>[1]!b_anal_ptmyear($A160,日期设置!$B$2)</f>
        <v>0.83287671232876714</v>
      </c>
      <c r="U160" s="8">
        <f>[1]!b_anal_termifexercise($A160,日期设置!B$2)</f>
        <v>0</v>
      </c>
      <c r="V160" s="10">
        <f>[1]!b_dq_dirtyprice(A160,日期设置!$B$2)</f>
        <v>85.785499999999999</v>
      </c>
      <c r="W160" s="11">
        <f>IF(U160=0,ROUNDUP((Q160-日期设置!$B$2)/365,0),ROUNDUP((R160-日期设置!$B$2)/365,0))</f>
        <v>1</v>
      </c>
      <c r="X160" s="18" t="str">
        <f>_xlfn.IFNA(VLOOKUP(A160,过往入选债券!A:D,4,0),2)</f>
        <v>否</v>
      </c>
      <c r="Y160">
        <f>_xlfn.IFNA(VLOOKUP(C160,[2]Sheet1!$A:$A,1,0),3)</f>
        <v>3</v>
      </c>
    </row>
    <row r="161" spans="1:25" hidden="1" x14ac:dyDescent="0.2">
      <c r="A161" s="21" t="s">
        <v>1876</v>
      </c>
      <c r="B161" s="21" t="s">
        <v>1877</v>
      </c>
      <c r="C161" s="37" t="s">
        <v>1878</v>
      </c>
      <c r="D161" s="26" t="str">
        <f>[1]!b_calc_yield(A161,日期设置!$B$2,F161,1,R161,1,O161,L161,S161,)</f>
        <v>Fetching...</v>
      </c>
      <c r="E161" s="26">
        <f t="shared" si="4"/>
        <v>5.6019609242997648</v>
      </c>
      <c r="F161" s="18">
        <f>[1]!b_dq_cleanprice($A161,日期设置!B$2)</f>
        <v>96.8</v>
      </c>
      <c r="G161" s="18" t="str">
        <f t="shared" si="5"/>
        <v>0.15 + 0</v>
      </c>
      <c r="H161" s="27">
        <f>[1]!b_dq_pctchange($A161,日期设置!$B$2,1)/100</f>
        <v>0</v>
      </c>
      <c r="I161" s="26">
        <f>[1]!b_pq_pctchange(A161,日期设置!$B$4,日期设置!$B$2,1)</f>
        <v>0</v>
      </c>
      <c r="J161" s="26">
        <f>[1]!b_pq_pctchange(A161,日期设置!$C$4,日期设置!$B$2,1)</f>
        <v>0</v>
      </c>
      <c r="K161" s="52">
        <f>[1]!b_dq_amount($A161,日期设置!B$2,2,10000)</f>
        <v>0</v>
      </c>
      <c r="L161" s="26">
        <f>[1]!b_info_latestpar(A161,日期设置!$B$2)</f>
        <v>100</v>
      </c>
      <c r="M161" s="6">
        <f>[1]!b_info_outstandingbalance($A161,日期设置!B$2)</f>
        <v>2.5</v>
      </c>
      <c r="N161" s="7">
        <f>[1]!b_info_latestissurercreditrating2(A161,日期设置!$B$2,"102","1")</f>
        <v>0</v>
      </c>
      <c r="O161" s="8">
        <v>6.5</v>
      </c>
      <c r="P161" s="9" t="str">
        <f>[1]!b_info_repurchasedate(A161)</f>
        <v>2019-05-20</v>
      </c>
      <c r="Q161" s="8" t="s">
        <v>16756</v>
      </c>
      <c r="R161" s="2" t="str">
        <f>IF((--IF(P161=0,Q161,P161))&gt;(--日期设置!$B$2),IF(P161=0,Q161,P161),Q161)</f>
        <v>2021-05-18</v>
      </c>
      <c r="S161" s="2" t="s">
        <v>17787</v>
      </c>
      <c r="T161" s="8">
        <f>[1]!b_anal_ptmyear($A161,日期设置!$B$2)</f>
        <v>0.15616438356164383</v>
      </c>
      <c r="U161" s="8">
        <f>[1]!b_anal_termifexercise($A161,日期设置!B$2)</f>
        <v>0</v>
      </c>
      <c r="V161" s="10">
        <f>[1]!b_dq_dirtyprice(A161,日期设置!$B$2)</f>
        <v>100.85039999999999</v>
      </c>
      <c r="W161" s="11">
        <f>IF(U161=0,ROUNDUP((Q161-日期设置!$B$2)/365,0),ROUNDUP((R161-日期设置!$B$2)/365,0))</f>
        <v>1</v>
      </c>
      <c r="X161" s="18" t="str">
        <f>_xlfn.IFNA(VLOOKUP(A161,过往入选债券!A:D,4,0),2)</f>
        <v>否</v>
      </c>
      <c r="Y161" t="str">
        <f>_xlfn.IFNA(VLOOKUP(C161,[2]Sheet1!$A:$A,1,0),3)</f>
        <v>内蒙古包钢钢联股份有限公司</v>
      </c>
    </row>
    <row r="162" spans="1:25" hidden="1" x14ac:dyDescent="0.2">
      <c r="A162" s="21" t="s">
        <v>6549</v>
      </c>
      <c r="B162" s="21" t="s">
        <v>6550</v>
      </c>
      <c r="C162" s="37" t="s">
        <v>343</v>
      </c>
      <c r="D162" s="26" t="str">
        <f>[1]!b_calc_yield(A162,日期设置!$B$2,F162,1,R162,1,O162,L162,S162,)</f>
        <v>Fetching...</v>
      </c>
      <c r="E162" s="26">
        <f t="shared" si="4"/>
        <v>54.505456223232464</v>
      </c>
      <c r="F162" s="18">
        <f>[1]!b_dq_cleanprice($A162,日期设置!B$2)</f>
        <v>70</v>
      </c>
      <c r="G162" s="18" t="str">
        <f t="shared" si="5"/>
        <v>2.03 + 0</v>
      </c>
      <c r="H162" s="27">
        <f>[1]!b_dq_pctchange($A162,日期设置!$B$2,1)/100</f>
        <v>0</v>
      </c>
      <c r="I162" s="26">
        <f>[1]!b_pq_pctchange(A162,日期设置!$B$4,日期设置!$B$2,1)</f>
        <v>-31.665983326499937</v>
      </c>
      <c r="J162" s="26">
        <f>[1]!b_pq_pctchange(A162,日期设置!$C$4,日期设置!$B$2,1)</f>
        <v>-31.665983326499937</v>
      </c>
      <c r="K162" s="52">
        <f>[1]!b_dq_amount($A162,日期设置!B$2,2,10000)</f>
        <v>0</v>
      </c>
      <c r="L162" s="26">
        <f>[1]!b_info_latestpar(A162,日期设置!$B$2)</f>
        <v>100</v>
      </c>
      <c r="M162" s="6">
        <f>[1]!b_info_outstandingbalance($A162,日期设置!B$2)</f>
        <v>20</v>
      </c>
      <c r="N162" s="7" t="str">
        <f>[1]!b_info_latestissurercreditrating2(A162,日期设置!$B$2,"102","1")</f>
        <v>AAA</v>
      </c>
      <c r="O162" s="8">
        <v>5.4</v>
      </c>
      <c r="P162" s="9">
        <f>[1]!b_info_repurchasedate(A162)</f>
        <v>0</v>
      </c>
      <c r="Q162" s="8" t="s">
        <v>16873</v>
      </c>
      <c r="R162" s="2" t="str">
        <f>IF((--IF(P162=0,Q162,P162))&gt;(--日期设置!$B$2),IF(P162=0,Q162,P162),Q162)</f>
        <v>2023-04-04</v>
      </c>
      <c r="S162" s="2" t="s">
        <v>17971</v>
      </c>
      <c r="T162" s="8">
        <f>[1]!b_anal_ptmyear($A162,日期设置!$B$2)</f>
        <v>2.0356164383561643</v>
      </c>
      <c r="U162" s="8">
        <f>[1]!b_anal_termifexercise($A162,日期设置!B$2)</f>
        <v>0</v>
      </c>
      <c r="V162" s="10">
        <f>[1]!b_dq_dirtyprice(A162,日期设置!$B$2)</f>
        <v>75.207700000000003</v>
      </c>
      <c r="W162" s="11">
        <f>IF(U162=0,ROUNDUP((Q162-日期设置!$B$2)/365,0),ROUNDUP((R162-日期设置!$B$2)/365,0))</f>
        <v>3</v>
      </c>
      <c r="X162" s="18" t="str">
        <f>_xlfn.IFNA(VLOOKUP(A162,过往入选债券!A:D,4,0),2)</f>
        <v>否</v>
      </c>
      <c r="Y162">
        <f>_xlfn.IFNA(VLOOKUP(C162,[2]Sheet1!$A:$A,1,0),3)</f>
        <v>3</v>
      </c>
    </row>
    <row r="163" spans="1:25" hidden="1" x14ac:dyDescent="0.2">
      <c r="A163" s="21" t="s">
        <v>12291</v>
      </c>
      <c r="B163" s="21" t="s">
        <v>12292</v>
      </c>
      <c r="C163" s="37" t="s">
        <v>12293</v>
      </c>
      <c r="D163" s="26" t="str">
        <f>[1]!b_calc_yield(A163,日期设置!$B$2,F163,1,R163,1,O163,L163,S163,)</f>
        <v>Fetching...</v>
      </c>
      <c r="E163" s="26">
        <f t="shared" si="4"/>
        <v>57.076131540887197</v>
      </c>
      <c r="F163" s="18">
        <f>[1]!b_dq_cleanprice($A163,日期设置!B$2)</f>
        <v>16.831600000000002</v>
      </c>
      <c r="G163" s="18" t="str">
        <f t="shared" si="5"/>
        <v>0.96 + 0</v>
      </c>
      <c r="H163" s="27">
        <f>[1]!b_dq_pctchange($A163,日期设置!$B$2,1)/100</f>
        <v>0</v>
      </c>
      <c r="I163" s="26">
        <f>[1]!b_pq_pctchange(A163,日期设置!$B$4,日期设置!$B$2,1)</f>
        <v>0</v>
      </c>
      <c r="J163" s="26">
        <f>[1]!b_pq_pctchange(A163,日期设置!$C$4,日期设置!$B$2,1)</f>
        <v>-50</v>
      </c>
      <c r="K163" s="52">
        <f>[1]!b_dq_amount($A163,日期设置!B$2,2,10000)</f>
        <v>0</v>
      </c>
      <c r="L163" s="26">
        <f>[1]!b_info_latestpar(A163,日期设置!$B$2)</f>
        <v>19.999999999999996</v>
      </c>
      <c r="M163" s="6">
        <f>[1]!b_info_outstandingbalance($A163,日期设置!B$2)</f>
        <v>1.6</v>
      </c>
      <c r="N163" s="7" t="str">
        <f>[1]!b_info_latestissurercreditrating2(A163,日期设置!$B$2,"102","1")</f>
        <v>AA</v>
      </c>
      <c r="O163" s="8">
        <v>6.5</v>
      </c>
      <c r="P163" s="9">
        <f>[1]!b_info_repurchasedate(A163)</f>
        <v>0</v>
      </c>
      <c r="Q163" s="8" t="s">
        <v>16458</v>
      </c>
      <c r="R163" s="2" t="str">
        <f>IF((--IF(P163=0,Q163,P163))&gt;(--日期设置!$B$2),IF(P163=0,Q163,P163),Q163)</f>
        <v>2022-03-11</v>
      </c>
      <c r="S163" s="2" t="s">
        <v>18225</v>
      </c>
      <c r="T163" s="8">
        <f>[1]!b_anal_ptmyear($A163,日期设置!$B$2)</f>
        <v>0.96986301369863015</v>
      </c>
      <c r="U163" s="8">
        <f>[1]!b_anal_termifexercise($A163,日期设置!B$2)</f>
        <v>0</v>
      </c>
      <c r="V163" s="10">
        <f>[1]!b_dq_dirtyprice(A163,日期设置!$B$2)</f>
        <v>16.870799999999999</v>
      </c>
      <c r="W163" s="11">
        <f>IF(U163=0,ROUNDUP((Q163-日期设置!$B$2)/365,0),ROUNDUP((R163-日期设置!$B$2)/365,0))</f>
        <v>1</v>
      </c>
      <c r="X163" s="18">
        <f>_xlfn.IFNA(VLOOKUP(A163,过往入选债券!A:D,4,0),2)</f>
        <v>2</v>
      </c>
      <c r="Y163">
        <f>_xlfn.IFNA(VLOOKUP(C163,[2]Sheet1!$A:$A,1,0),3)</f>
        <v>3</v>
      </c>
    </row>
    <row r="164" spans="1:25" hidden="1" x14ac:dyDescent="0.2">
      <c r="A164" s="21" t="s">
        <v>7919</v>
      </c>
      <c r="B164" s="21" t="s">
        <v>7920</v>
      </c>
      <c r="C164" s="37" t="s">
        <v>360</v>
      </c>
      <c r="D164" s="26" t="str">
        <f>[1]!b_calc_yield(A164,日期设置!$B$2,F164,1,R164,1,O164,L164,S164,)</f>
        <v>Fetching...</v>
      </c>
      <c r="E164" s="26">
        <f t="shared" si="4"/>
        <v>21.856786299494591</v>
      </c>
      <c r="F164" s="18">
        <f>[1]!b_dq_cleanprice($A164,日期设置!B$2)</f>
        <v>85.9</v>
      </c>
      <c r="G164" s="18" t="str">
        <f t="shared" si="5"/>
        <v>0.84 + 0</v>
      </c>
      <c r="H164" s="27">
        <f>[1]!b_dq_pctchange($A164,日期设置!$B$2,1)/100</f>
        <v>0</v>
      </c>
      <c r="I164" s="26">
        <f>[1]!b_pq_pctchange(A164,日期设置!$B$4,日期设置!$B$2,1)</f>
        <v>7.2409488139825369</v>
      </c>
      <c r="J164" s="26">
        <f>[1]!b_pq_pctchange(A164,日期设置!$C$4,日期设置!$B$2,1)</f>
        <v>-13.642477847636778</v>
      </c>
      <c r="K164" s="52">
        <f>[1]!b_dq_amount($A164,日期设置!B$2,2,10000)</f>
        <v>0</v>
      </c>
      <c r="L164" s="26">
        <f>[1]!b_info_latestpar(A164,日期设置!$B$2)</f>
        <v>100</v>
      </c>
      <c r="M164" s="6">
        <f>[1]!b_info_outstandingbalance($A164,日期设置!B$2)</f>
        <v>5</v>
      </c>
      <c r="N164" s="7" t="str">
        <f>[1]!b_info_latestissurercreditrating2(A164,日期设置!$B$2,"102","1")</f>
        <v>AAA</v>
      </c>
      <c r="O164" s="8">
        <v>5.75</v>
      </c>
      <c r="P164" s="9">
        <f>[1]!b_info_repurchasedate(A164)</f>
        <v>0</v>
      </c>
      <c r="Q164" s="8" t="s">
        <v>16384</v>
      </c>
      <c r="R164" s="2" t="str">
        <f>IF((--IF(P164=0,Q164,P164))&gt;(--日期设置!$B$2),IF(P164=0,Q164,P164),Q164)</f>
        <v>2022-01-25</v>
      </c>
      <c r="S164" s="2" t="s">
        <v>18160</v>
      </c>
      <c r="T164" s="8">
        <f>[1]!b_anal_ptmyear($A164,日期设置!$B$2)</f>
        <v>0.84657534246575339</v>
      </c>
      <c r="U164" s="8">
        <f>[1]!b_anal_termifexercise($A164,日期设置!B$2)</f>
        <v>0</v>
      </c>
      <c r="V164" s="10">
        <f>[1]!b_dq_dirtyprice(A164,日期设置!$B$2)</f>
        <v>86.782200000000003</v>
      </c>
      <c r="W164" s="11">
        <f>IF(U164=0,ROUNDUP((Q164-日期设置!$B$2)/365,0),ROUNDUP((R164-日期设置!$B$2)/365,0))</f>
        <v>1</v>
      </c>
      <c r="X164" s="18" t="str">
        <f>_xlfn.IFNA(VLOOKUP(A164,过往入选债券!A:D,4,0),2)</f>
        <v>否</v>
      </c>
      <c r="Y164">
        <f>_xlfn.IFNA(VLOOKUP(C164,[2]Sheet1!$A:$A,1,0),3)</f>
        <v>3</v>
      </c>
    </row>
    <row r="165" spans="1:25" x14ac:dyDescent="0.2">
      <c r="A165" s="21" t="s">
        <v>11187</v>
      </c>
      <c r="B165" s="21" t="s">
        <v>11188</v>
      </c>
      <c r="C165" s="37" t="s">
        <v>133</v>
      </c>
      <c r="D165" s="26" t="str">
        <f>[1]!b_calc_yield(A165,日期设置!$B$2,F165,1,R165,1,O165,L165,S165,)</f>
        <v>Fetching...</v>
      </c>
      <c r="E165" s="26">
        <f t="shared" si="4"/>
        <v>64.226619933086027</v>
      </c>
      <c r="F165" s="18">
        <f>[1]!b_dq_cleanprice($A165,日期设置!B$2)</f>
        <v>66.8</v>
      </c>
      <c r="G165" s="18" t="str">
        <f t="shared" si="5"/>
        <v>2.32 + 0</v>
      </c>
      <c r="H165" s="27">
        <f>[1]!b_dq_pctchange($A165,日期设置!$B$2,1)/100</f>
        <v>-2.9850746268657142E-3</v>
      </c>
      <c r="I165" s="26">
        <f>[1]!b_pq_pctchange(A165,日期设置!$B$4,日期设置!$B$2,1)</f>
        <v>-16.08040201005025</v>
      </c>
      <c r="J165" s="26">
        <f>[1]!b_pq_pctchange(A165,日期设置!$C$4,日期设置!$B$2,1)</f>
        <v>-25.161440664673957</v>
      </c>
      <c r="K165" s="52">
        <f>[1]!b_dq_amount($A165,日期设置!B$2,2,10000)</f>
        <v>1408.9835616</v>
      </c>
      <c r="L165" s="26">
        <f>[1]!b_info_latestpar(A165,日期设置!$B$2)</f>
        <v>100</v>
      </c>
      <c r="M165" s="6">
        <f>[1]!b_info_outstandingbalance($A165,日期设置!B$2)</f>
        <v>10</v>
      </c>
      <c r="N165" s="7" t="str">
        <f>[1]!b_info_latestissurercreditrating2(A165,日期设置!$B$2,"102","1")</f>
        <v>AAA</v>
      </c>
      <c r="O165" s="8">
        <v>5.15</v>
      </c>
      <c r="P165" s="9">
        <f>[1]!b_info_repurchasedate(A165)</f>
        <v>0</v>
      </c>
      <c r="Q165" s="8" t="s">
        <v>16481</v>
      </c>
      <c r="R165" s="2" t="str">
        <f>IF((--IF(P165=0,Q165,P165))&gt;(--日期设置!$B$2),IF(P165=0,Q165,P165),Q165)</f>
        <v>2023-07-17</v>
      </c>
      <c r="S165" s="2" t="s">
        <v>18243</v>
      </c>
      <c r="T165" s="8">
        <f>[1]!b_anal_ptmyear($A165,日期设置!$B$2)</f>
        <v>2.3205479452054796</v>
      </c>
      <c r="U165" s="8">
        <f>[1]!b_anal_termifexercise($A165,日期设置!B$2)</f>
        <v>0</v>
      </c>
      <c r="V165" s="10">
        <f>[1]!b_dq_dirtyprice(A165,日期设置!$B$2)</f>
        <v>70.299199999999999</v>
      </c>
      <c r="W165" s="11">
        <f>IF(U165=0,ROUNDUP((Q165-日期设置!$B$2)/365,0),ROUNDUP((R165-日期设置!$B$2)/365,0))</f>
        <v>3</v>
      </c>
      <c r="X165" s="18" t="str">
        <f>_xlfn.IFNA(VLOOKUP(A165,过往入选债券!A:D,4,0),2)</f>
        <v>否</v>
      </c>
      <c r="Y165">
        <f>_xlfn.IFNA(VLOOKUP(C165,[2]Sheet1!$A:$A,1,0),3)</f>
        <v>3</v>
      </c>
    </row>
    <row r="166" spans="1:25" hidden="1" x14ac:dyDescent="0.2">
      <c r="A166" s="21" t="s">
        <v>7433</v>
      </c>
      <c r="B166" s="21" t="s">
        <v>7434</v>
      </c>
      <c r="C166" s="37" t="s">
        <v>277</v>
      </c>
      <c r="D166" s="26" t="str">
        <f>[1]!b_calc_yield(A166,日期设置!$B$2,F166,1,R166,1,O166,L166,S166,)</f>
        <v>Fetching...</v>
      </c>
      <c r="E166" s="26">
        <f t="shared" si="4"/>
        <v>15.052202320994667</v>
      </c>
      <c r="F166" s="18">
        <f>[1]!b_dq_cleanprice($A166,日期设置!B$2)</f>
        <v>89.7</v>
      </c>
      <c r="G166" s="18" t="str">
        <f t="shared" si="5"/>
        <v>0.58 + 0</v>
      </c>
      <c r="H166" s="27">
        <f>[1]!b_dq_pctchange($A166,日期设置!$B$2,1)/100</f>
        <v>0</v>
      </c>
      <c r="I166" s="26">
        <f>[1]!b_pq_pctchange(A166,日期设置!$B$4,日期设置!$B$2,1)</f>
        <v>6.7857142857142891</v>
      </c>
      <c r="J166" s="26">
        <f>[1]!b_pq_pctchange(A166,日期设置!$C$4,日期设置!$B$2,1)</f>
        <v>9.5179257768813486</v>
      </c>
      <c r="K166" s="52">
        <f>[1]!b_dq_amount($A166,日期设置!B$2,2,10000)</f>
        <v>0</v>
      </c>
      <c r="L166" s="26">
        <f>[1]!b_info_latestpar(A166,日期设置!$B$2)</f>
        <v>100</v>
      </c>
      <c r="M166" s="6">
        <f>[1]!b_info_outstandingbalance($A166,日期设置!B$2)</f>
        <v>5</v>
      </c>
      <c r="N166" s="7" t="str">
        <f>[1]!b_info_latestissurercreditrating2(A166,日期设置!$B$2,"102","1")</f>
        <v>AAA</v>
      </c>
      <c r="O166" s="8">
        <v>6.11</v>
      </c>
      <c r="P166" s="9">
        <f>[1]!b_info_repurchasedate(A166)</f>
        <v>0</v>
      </c>
      <c r="Q166" s="8" t="s">
        <v>17277</v>
      </c>
      <c r="R166" s="2" t="str">
        <f>IF((--IF(P166=0,Q166,P166))&gt;(--日期设置!$B$2),IF(P166=0,Q166,P166),Q166)</f>
        <v>2021-10-22</v>
      </c>
      <c r="S166" s="2" t="s">
        <v>18838</v>
      </c>
      <c r="T166" s="8">
        <f>[1]!b_anal_ptmyear($A166,日期设置!$B$2)</f>
        <v>0.58630136986301373</v>
      </c>
      <c r="U166" s="8">
        <f>[1]!b_anal_termifexercise($A166,日期设置!B$2)</f>
        <v>0</v>
      </c>
      <c r="V166" s="10">
        <f>[1]!b_dq_dirtyprice(A166,日期设置!$B$2)</f>
        <v>92.227699999999999</v>
      </c>
      <c r="W166" s="11">
        <f>IF(U166=0,ROUNDUP((Q166-日期设置!$B$2)/365,0),ROUNDUP((R166-日期设置!$B$2)/365,0))</f>
        <v>1</v>
      </c>
      <c r="X166" s="18" t="str">
        <f>_xlfn.IFNA(VLOOKUP(A166,过往入选债券!A:D,4,0),2)</f>
        <v>否</v>
      </c>
      <c r="Y166" t="str">
        <f>_xlfn.IFNA(VLOOKUP(C166,[2]Sheet1!$A:$A,1,0),3)</f>
        <v>南山集团有限公司</v>
      </c>
    </row>
    <row r="167" spans="1:25" hidden="1" x14ac:dyDescent="0.2">
      <c r="A167" s="21" t="s">
        <v>8118</v>
      </c>
      <c r="B167" s="21" t="s">
        <v>8119</v>
      </c>
      <c r="C167" s="37" t="s">
        <v>27</v>
      </c>
      <c r="D167" s="26" t="str">
        <f>[1]!b_calc_yield(A167,日期设置!$B$2,F167,1,R167,1,O167,L167,S167,)</f>
        <v>Fetching...</v>
      </c>
      <c r="E167" s="26">
        <f t="shared" si="4"/>
        <v>24.571489470038308</v>
      </c>
      <c r="F167" s="18">
        <f>[1]!b_dq_cleanprice($A167,日期设置!B$2)</f>
        <v>84.25</v>
      </c>
      <c r="G167" s="18" t="str">
        <f t="shared" si="5"/>
        <v>0.96 + 0</v>
      </c>
      <c r="H167" s="27">
        <f>[1]!b_dq_pctchange($A167,日期设置!$B$2,1)/100</f>
        <v>0</v>
      </c>
      <c r="I167" s="26">
        <f>[1]!b_pq_pctchange(A167,日期设置!$B$4,日期设置!$B$2,1)</f>
        <v>0.4171632896305057</v>
      </c>
      <c r="J167" s="26">
        <f>[1]!b_pq_pctchange(A167,日期设置!$C$4,日期设置!$B$2,1)</f>
        <v>-13.054695562435507</v>
      </c>
      <c r="K167" s="52">
        <f>[1]!b_dq_amount($A167,日期设置!B$2,2,10000)</f>
        <v>0</v>
      </c>
      <c r="L167" s="26">
        <f>[1]!b_info_latestpar(A167,日期设置!$B$2)</f>
        <v>100</v>
      </c>
      <c r="M167" s="6">
        <f>[1]!b_info_outstandingbalance($A167,日期设置!B$2)</f>
        <v>15</v>
      </c>
      <c r="N167" s="7" t="str">
        <f>[1]!b_info_latestissurercreditrating2(A167,日期设置!$B$2,"102","1")</f>
        <v>AAA</v>
      </c>
      <c r="O167" s="8">
        <v>5.2</v>
      </c>
      <c r="P167" s="9">
        <f>[1]!b_info_repurchasedate(A167)</f>
        <v>0</v>
      </c>
      <c r="Q167" s="8" t="s">
        <v>16066</v>
      </c>
      <c r="R167" s="2" t="str">
        <f>IF((--IF(P167=0,Q167,P167))&gt;(--日期设置!$B$2),IF(P167=0,Q167,P167),Q167)</f>
        <v>2022-03-08</v>
      </c>
      <c r="S167" s="2" t="s">
        <v>17852</v>
      </c>
      <c r="T167" s="8">
        <f>[1]!b_anal_ptmyear($A167,日期设置!$B$2)</f>
        <v>0.9616438356164384</v>
      </c>
      <c r="U167" s="8">
        <f>[1]!b_anal_termifexercise($A167,日期设置!B$2)</f>
        <v>0</v>
      </c>
      <c r="V167" s="10">
        <f>[1]!b_dq_dirtyprice(A167,日期设置!$B$2)</f>
        <v>84.4495</v>
      </c>
      <c r="W167" s="11">
        <f>IF(U167=0,ROUNDUP((Q167-日期设置!$B$2)/365,0),ROUNDUP((R167-日期设置!$B$2)/365,0))</f>
        <v>1</v>
      </c>
      <c r="X167" s="18" t="str">
        <f>_xlfn.IFNA(VLOOKUP(A167,过往入选债券!A:D,4,0),2)</f>
        <v>否</v>
      </c>
      <c r="Y167" t="str">
        <f>_xlfn.IFNA(VLOOKUP(C167,[2]Sheet1!$A:$A,1,0),3)</f>
        <v>北京市海淀区国有资产投资集团有限公司</v>
      </c>
    </row>
    <row r="168" spans="1:25" hidden="1" x14ac:dyDescent="0.2">
      <c r="A168" s="21" t="s">
        <v>5592</v>
      </c>
      <c r="B168" s="21" t="s">
        <v>5593</v>
      </c>
      <c r="C168" s="37" t="s">
        <v>231</v>
      </c>
      <c r="D168" s="26" t="str">
        <f>[1]!b_calc_yield(A168,日期设置!$B$2,F168,1,R168,1,O168,L168,S168,)</f>
        <v>Fetching...</v>
      </c>
      <c r="E168" s="26">
        <f t="shared" si="4"/>
        <v>1.6078747806315352</v>
      </c>
      <c r="F168" s="18">
        <f>[1]!b_dq_cleanprice($A168,日期设置!B$2)</f>
        <v>98.624700000000004</v>
      </c>
      <c r="G168" s="18" t="str">
        <f t="shared" si="5"/>
        <v>0.06 + 0</v>
      </c>
      <c r="H168" s="27">
        <f>[1]!b_dq_pctchange($A168,日期设置!$B$2,1)/100</f>
        <v>0</v>
      </c>
      <c r="I168" s="26">
        <f>[1]!b_pq_pctchange(A168,日期设置!$B$4,日期设置!$B$2,1)</f>
        <v>0</v>
      </c>
      <c r="J168" s="26">
        <f>[1]!b_pq_pctchange(A168,日期设置!$C$4,日期设置!$B$2,1)</f>
        <v>0</v>
      </c>
      <c r="K168" s="52">
        <f>[1]!b_dq_amount($A168,日期设置!B$2,2,10000)</f>
        <v>0</v>
      </c>
      <c r="L168" s="26">
        <f>[1]!b_info_latestpar(A168,日期设置!$B$2)</f>
        <v>100</v>
      </c>
      <c r="M168" s="6">
        <f>[1]!b_info_outstandingbalance($A168,日期设置!B$2)</f>
        <v>4</v>
      </c>
      <c r="N168" s="7" t="str">
        <f>[1]!b_info_latestissurercreditrating2(A168,日期设置!$B$2,"102","1")</f>
        <v>AA</v>
      </c>
      <c r="O168" s="8">
        <v>4.3899999999999997</v>
      </c>
      <c r="P168" s="9">
        <f>[1]!b_info_repurchasedate(A168)</f>
        <v>0</v>
      </c>
      <c r="Q168" s="8" t="s">
        <v>16005</v>
      </c>
      <c r="R168" s="2" t="str">
        <f>IF((--IF(P168=0,Q168,P168))&gt;(--日期设置!$B$2),IF(P168=0,Q168,P168),Q168)</f>
        <v>2021-04-14</v>
      </c>
      <c r="S168" s="2" t="s">
        <v>17794</v>
      </c>
      <c r="T168" s="8">
        <f>[1]!b_anal_ptmyear($A168,日期设置!$B$2)</f>
        <v>6.3013698630136991E-2</v>
      </c>
      <c r="U168" s="8">
        <f>[1]!b_anal_termifexercise($A168,日期设置!B$2)</f>
        <v>0</v>
      </c>
      <c r="V168" s="10">
        <f>[1]!b_dq_dirtyprice(A168,日期设置!$B$2)</f>
        <v>102.7381</v>
      </c>
      <c r="W168" s="11">
        <f>IF(U168=0,ROUNDUP((Q168-日期设置!$B$2)/365,0),ROUNDUP((R168-日期设置!$B$2)/365,0))</f>
        <v>1</v>
      </c>
      <c r="X168" s="18">
        <f>_xlfn.IFNA(VLOOKUP(A168,过往入选债券!A:D,4,0),2)</f>
        <v>2</v>
      </c>
      <c r="Y168" t="str">
        <f>_xlfn.IFNA(VLOOKUP(C168,[2]Sheet1!$A:$A,1,0),3)</f>
        <v>潍坊水务投资有限责任公司</v>
      </c>
    </row>
    <row r="169" spans="1:25" hidden="1" x14ac:dyDescent="0.2">
      <c r="A169" s="21" t="s">
        <v>5913</v>
      </c>
      <c r="B169" s="21" t="s">
        <v>5914</v>
      </c>
      <c r="C169" s="37" t="s">
        <v>5915</v>
      </c>
      <c r="D169" s="26" t="str">
        <f>[1]!b_calc_yield(A169,日期设置!$B$2,F169,1,R169,1,O169,L169,S169,)</f>
        <v>Fetching...</v>
      </c>
      <c r="E169" s="26">
        <f t="shared" si="4"/>
        <v>56.283606291943691</v>
      </c>
      <c r="F169" s="18">
        <f>[1]!b_dq_cleanprice($A169,日期设置!B$2)</f>
        <v>75.444900000000004</v>
      </c>
      <c r="G169" s="18" t="str">
        <f t="shared" si="5"/>
        <v>2.25 + 2.25</v>
      </c>
      <c r="H169" s="27">
        <f>[1]!b_dq_pctchange($A169,日期设置!$B$2,1)/100</f>
        <v>0</v>
      </c>
      <c r="I169" s="26">
        <f>[1]!b_pq_pctchange(A169,日期设置!$B$4,日期设置!$B$2,1)</f>
        <v>0</v>
      </c>
      <c r="J169" s="26">
        <f>[1]!b_pq_pctchange(A169,日期设置!$C$4,日期设置!$B$2,1)</f>
        <v>0</v>
      </c>
      <c r="K169" s="52">
        <f>[1]!b_dq_amount($A169,日期设置!B$2,2,10000)</f>
        <v>0</v>
      </c>
      <c r="L169" s="26">
        <f>[1]!b_info_latestpar(A169,日期设置!$B$2)</f>
        <v>100</v>
      </c>
      <c r="M169" s="6">
        <f>[1]!b_info_outstandingbalance($A169,日期设置!B$2)</f>
        <v>10</v>
      </c>
      <c r="N169" s="7" t="str">
        <f>[1]!b_info_latestissurercreditrating2(A169,日期设置!$B$2,"102","1")</f>
        <v>C</v>
      </c>
      <c r="O169" s="8">
        <v>9.7799999999999994</v>
      </c>
      <c r="P169" s="9">
        <f>[1]!b_info_repurchasedate(A169)</f>
        <v>0</v>
      </c>
      <c r="Q169" s="8" t="s">
        <v>16934</v>
      </c>
      <c r="R169" s="2" t="str">
        <f>IF((--IF(P169=0,Q169,P169))&gt;(--日期设置!$B$2),IF(P169=0,Q169,P169),Q169)</f>
        <v>2023-06-22</v>
      </c>
      <c r="S169" s="2" t="s">
        <v>18482</v>
      </c>
      <c r="T169" s="8">
        <f>[1]!b_anal_ptmyear($A169,日期设置!$B$2)</f>
        <v>2.2520547945205478</v>
      </c>
      <c r="U169" s="8">
        <f>[1]!b_anal_termifexercise($A169,日期设置!B$2)</f>
        <v>2.2520547945205478</v>
      </c>
      <c r="V169" s="10">
        <f>[1]!b_dq_dirtyprice(A169,日期设置!$B$2)</f>
        <v>82.759799999999998</v>
      </c>
      <c r="W169" s="11">
        <f>IF(U169=0,ROUNDUP((Q169-日期设置!$B$2)/365,0),ROUNDUP((R169-日期设置!$B$2)/365,0))</f>
        <v>3</v>
      </c>
      <c r="X169" s="18" t="str">
        <f>_xlfn.IFNA(VLOOKUP(A169,过往入选债券!A:D,4,0),2)</f>
        <v>否</v>
      </c>
      <c r="Y169">
        <f>_xlfn.IFNA(VLOOKUP(C169,[2]Sheet1!$A:$A,1,0),3)</f>
        <v>3</v>
      </c>
    </row>
    <row r="170" spans="1:25" hidden="1" x14ac:dyDescent="0.2">
      <c r="A170" s="21" t="s">
        <v>3639</v>
      </c>
      <c r="B170" s="21" t="s">
        <v>3640</v>
      </c>
      <c r="C170" s="37" t="s">
        <v>133</v>
      </c>
      <c r="D170" s="26" t="str">
        <f>[1]!b_calc_yield(A170,日期设置!$B$2,F170,1,R170,1,O170,L170,S170,)</f>
        <v>Fetching...</v>
      </c>
      <c r="E170" s="26">
        <f t="shared" si="4"/>
        <v>43.767196291797816</v>
      </c>
      <c r="F170" s="18">
        <f>[1]!b_dq_cleanprice($A170,日期设置!B$2)</f>
        <v>74.974999999999994</v>
      </c>
      <c r="G170" s="18" t="str">
        <f t="shared" si="5"/>
        <v>1.67 + 0</v>
      </c>
      <c r="H170" s="27">
        <f>[1]!b_dq_pctchange($A170,日期设置!$B$2,1)/100</f>
        <v>0</v>
      </c>
      <c r="I170" s="26">
        <f>[1]!b_pq_pctchange(A170,日期设置!$B$4,日期设置!$B$2,1)</f>
        <v>0</v>
      </c>
      <c r="J170" s="26">
        <f>[1]!b_pq_pctchange(A170,日期设置!$C$4,日期设置!$B$2,1)</f>
        <v>-25.585046936753997</v>
      </c>
      <c r="K170" s="52">
        <f>[1]!b_dq_amount($A170,日期设置!B$2,2,10000)</f>
        <v>0</v>
      </c>
      <c r="L170" s="26">
        <f>[1]!b_info_latestpar(A170,日期设置!$B$2)</f>
        <v>100</v>
      </c>
      <c r="M170" s="6">
        <f>[1]!b_info_outstandingbalance($A170,日期设置!B$2)</f>
        <v>5</v>
      </c>
      <c r="N170" s="7">
        <f>[1]!b_info_latestissurercreditrating2(A170,日期设置!$B$2,"102","1")</f>
        <v>0</v>
      </c>
      <c r="O170" s="8">
        <v>5.0999999999999996</v>
      </c>
      <c r="P170" s="9">
        <f>[1]!b_info_repurchasedate(A170)</f>
        <v>0</v>
      </c>
      <c r="Q170" s="8" t="s">
        <v>17099</v>
      </c>
      <c r="R170" s="2" t="str">
        <f>IF((--IF(P170=0,Q170,P170))&gt;(--日期设置!$B$2),IF(P170=0,Q170,P170),Q170)</f>
        <v>2022-11-22</v>
      </c>
      <c r="S170" s="2" t="s">
        <v>18711</v>
      </c>
      <c r="T170" s="8">
        <f>[1]!b_anal_ptmyear($A170,日期设置!$B$2)</f>
        <v>1.6712328767123288</v>
      </c>
      <c r="U170" s="8">
        <f>[1]!b_anal_termifexercise($A170,日期设置!B$2)</f>
        <v>0</v>
      </c>
      <c r="V170" s="10">
        <f>[1]!b_dq_dirtyprice(A170,日期设置!$B$2)</f>
        <v>76.651700000000005</v>
      </c>
      <c r="W170" s="11">
        <f>IF(U170=0,ROUNDUP((Q170-日期设置!$B$2)/365,0),ROUNDUP((R170-日期设置!$B$2)/365,0))</f>
        <v>2</v>
      </c>
      <c r="X170" s="18" t="str">
        <f>_xlfn.IFNA(VLOOKUP(A170,过往入选债券!A:D,4,0),2)</f>
        <v>否</v>
      </c>
      <c r="Y170">
        <f>_xlfn.IFNA(VLOOKUP(C170,[2]Sheet1!$A:$A,1,0),3)</f>
        <v>3</v>
      </c>
    </row>
    <row r="171" spans="1:25" hidden="1" x14ac:dyDescent="0.2">
      <c r="A171" s="21" t="s">
        <v>15339</v>
      </c>
      <c r="B171" s="21" t="s">
        <v>15340</v>
      </c>
      <c r="C171" s="37" t="s">
        <v>14686</v>
      </c>
      <c r="D171" s="26" t="str">
        <f>[1]!b_calc_yield(A171,日期设置!$B$2,F171,1,R171,1,O171,L171,S171,)</f>
        <v>Fetching...</v>
      </c>
      <c r="E171" s="26">
        <f t="shared" si="4"/>
        <v>30.161710763417069</v>
      </c>
      <c r="F171" s="18">
        <f>[1]!b_dq_cleanprice($A171,日期设置!B$2)</f>
        <v>81.322000000000003</v>
      </c>
      <c r="G171" s="18" t="str">
        <f t="shared" si="5"/>
        <v>3.23 + 1.23</v>
      </c>
      <c r="H171" s="27">
        <f>[1]!b_dq_pctchange($A171,日期设置!$B$2,1)/100</f>
        <v>0</v>
      </c>
      <c r="I171" s="26">
        <f>[1]!b_pq_pctchange(A171,日期设置!$B$4,日期设置!$B$2,1)</f>
        <v>0</v>
      </c>
      <c r="J171" s="26">
        <f>[1]!b_pq_pctchange(A171,日期设置!$C$4,日期设置!$B$2,1)</f>
        <v>0</v>
      </c>
      <c r="K171" s="52">
        <f>[1]!b_dq_amount($A171,日期设置!B$2,2,10000)</f>
        <v>0</v>
      </c>
      <c r="L171" s="26">
        <f>[1]!b_info_latestpar(A171,日期设置!$B$2)</f>
        <v>100</v>
      </c>
      <c r="M171" s="6">
        <f>[1]!b_info_outstandingbalance($A171,日期设置!B$2)</f>
        <v>10</v>
      </c>
      <c r="N171" s="7" t="str">
        <f>[1]!b_info_latestissurercreditrating2(A171,日期设置!$B$2,"102","1")</f>
        <v>C</v>
      </c>
      <c r="O171" s="8">
        <v>5.8</v>
      </c>
      <c r="P171" s="9" t="str">
        <f>[1]!b_info_repurchasedate(A171)</f>
        <v>2022-06-17</v>
      </c>
      <c r="Q171" s="8" t="s">
        <v>16992</v>
      </c>
      <c r="R171" s="2" t="str">
        <f>IF((--IF(P171=0,Q171,P171))&gt;(--日期设置!$B$2),IF(P171=0,Q171,P171),Q171)</f>
        <v>2022-06-17</v>
      </c>
      <c r="S171" s="2" t="s">
        <v>18648</v>
      </c>
      <c r="T171" s="8">
        <f>[1]!b_anal_ptmyear($A171,日期设置!$B$2)</f>
        <v>3.2383561643835614</v>
      </c>
      <c r="U171" s="8">
        <f>[1]!b_anal_termifexercise($A171,日期设置!B$2)</f>
        <v>1.2383561643835617</v>
      </c>
      <c r="V171" s="10">
        <f>[1]!b_dq_dirtyprice(A171,日期设置!$B$2)</f>
        <v>85.739500000000007</v>
      </c>
      <c r="W171" s="11">
        <f>IF(U171=0,ROUNDUP((Q171-日期设置!$B$2)/365,0),ROUNDUP((R171-日期设置!$B$2)/365,0))</f>
        <v>2</v>
      </c>
      <c r="X171" s="18" t="str">
        <f>_xlfn.IFNA(VLOOKUP(A171,过往入选债券!A:D,4,0),2)</f>
        <v>否</v>
      </c>
      <c r="Y171">
        <f>_xlfn.IFNA(VLOOKUP(C171,[2]Sheet1!$A:$A,1,0),3)</f>
        <v>3</v>
      </c>
    </row>
    <row r="172" spans="1:25" hidden="1" x14ac:dyDescent="0.2">
      <c r="A172" s="21" t="s">
        <v>9536</v>
      </c>
      <c r="B172" s="21" t="s">
        <v>9537</v>
      </c>
      <c r="C172" s="37" t="s">
        <v>414</v>
      </c>
      <c r="D172" s="26" t="str">
        <f>[1]!b_calc_yield(A172,日期设置!$B$2,F172,1,R172,1,O172,L172,S172,)</f>
        <v>Fetching...</v>
      </c>
      <c r="E172" s="26">
        <f t="shared" si="4"/>
        <v>42.454730364163829</v>
      </c>
      <c r="F172" s="18">
        <f>[1]!b_dq_cleanprice($A172,日期设置!B$2)</f>
        <v>78.2</v>
      </c>
      <c r="G172" s="18" t="str">
        <f t="shared" si="5"/>
        <v>3.66 + 1.66</v>
      </c>
      <c r="H172" s="27">
        <f>[1]!b_dq_pctchange($A172,日期设置!$B$2,1)/100</f>
        <v>0</v>
      </c>
      <c r="I172" s="26">
        <f>[1]!b_pq_pctchange(A172,日期设置!$B$4,日期设置!$B$2,1)</f>
        <v>-21.010101010101007</v>
      </c>
      <c r="J172" s="26">
        <f>[1]!b_pq_pctchange(A172,日期设置!$C$4,日期设置!$B$2,1)</f>
        <v>-21.010101010101007</v>
      </c>
      <c r="K172" s="52">
        <f>[1]!b_dq_amount($A172,日期设置!B$2,2,10000)</f>
        <v>0</v>
      </c>
      <c r="L172" s="26">
        <f>[1]!b_info_latestpar(A172,日期设置!$B$2)</f>
        <v>100</v>
      </c>
      <c r="M172" s="6">
        <f>[1]!b_info_outstandingbalance($A172,日期设置!B$2)</f>
        <v>8</v>
      </c>
      <c r="N172" s="7" t="str">
        <f>[1]!b_info_latestissurercreditrating2(A172,日期设置!$B$2,"102","1")</f>
        <v>AA+</v>
      </c>
      <c r="O172" s="8">
        <v>7.5</v>
      </c>
      <c r="P172" s="9" t="str">
        <f>[1]!b_info_repurchasedate(A172)</f>
        <v>2022-11-19</v>
      </c>
      <c r="Q172" s="8" t="s">
        <v>17486</v>
      </c>
      <c r="R172" s="2" t="str">
        <f>IF((--IF(P172=0,Q172,P172))&gt;(--日期设置!$B$2),IF(P172=0,Q172,P172),Q172)</f>
        <v>2022-11-19</v>
      </c>
      <c r="S172" s="2" t="s">
        <v>18959</v>
      </c>
      <c r="T172" s="8">
        <f>[1]!b_anal_ptmyear($A172,日期设置!$B$2)</f>
        <v>3.6630136986301371</v>
      </c>
      <c r="U172" s="8">
        <f>[1]!b_anal_termifexercise($A172,日期设置!B$2)</f>
        <v>1.6630136986301369</v>
      </c>
      <c r="V172" s="10">
        <f>[1]!b_dq_dirtyprice(A172,日期设置!$B$2)</f>
        <v>80.727400000000003</v>
      </c>
      <c r="W172" s="11">
        <f>IF(U172=0,ROUNDUP((Q172-日期设置!$B$2)/365,0),ROUNDUP((R172-日期设置!$B$2)/365,0))</f>
        <v>2</v>
      </c>
      <c r="X172" s="18" t="str">
        <f>_xlfn.IFNA(VLOOKUP(A172,过往入选债券!A:D,4,0),2)</f>
        <v>否</v>
      </c>
      <c r="Y172">
        <f>_xlfn.IFNA(VLOOKUP(C172,[2]Sheet1!$A:$A,1,0),3)</f>
        <v>3</v>
      </c>
    </row>
    <row r="173" spans="1:25" hidden="1" x14ac:dyDescent="0.2">
      <c r="A173" s="21" t="s">
        <v>13565</v>
      </c>
      <c r="B173" s="21" t="s">
        <v>13566</v>
      </c>
      <c r="C173" s="37" t="s">
        <v>13567</v>
      </c>
      <c r="D173" s="26" t="str">
        <f>[1]!b_calc_yield(A173,日期设置!$B$2,F173,1,R173,1,O173,L173,S173,)</f>
        <v>Fetching...</v>
      </c>
      <c r="E173" s="26">
        <f t="shared" si="4"/>
        <v>91.883906352367205</v>
      </c>
      <c r="F173" s="18">
        <f>[1]!b_dq_cleanprice($A173,日期设置!B$2)</f>
        <v>37.69</v>
      </c>
      <c r="G173" s="18" t="str">
        <f t="shared" si="5"/>
        <v>2.67 + 0</v>
      </c>
      <c r="H173" s="27">
        <f>[1]!b_dq_pctchange($A173,日期设置!$B$2,1)/100</f>
        <v>0</v>
      </c>
      <c r="I173" s="26">
        <f>[1]!b_pq_pctchange(A173,日期设置!$B$4,日期设置!$B$2,1)</f>
        <v>0</v>
      </c>
      <c r="J173" s="26">
        <f>[1]!b_pq_pctchange(A173,日期设置!$C$4,日期设置!$B$2,1)</f>
        <v>-33.119804097277068</v>
      </c>
      <c r="K173" s="52">
        <f>[1]!b_dq_amount($A173,日期设置!B$2,2,10000)</f>
        <v>0</v>
      </c>
      <c r="L173" s="26">
        <f>[1]!b_info_latestpar(A173,日期设置!$B$2)</f>
        <v>60</v>
      </c>
      <c r="M173" s="6">
        <f>[1]!b_info_outstandingbalance($A173,日期设置!B$2)</f>
        <v>9</v>
      </c>
      <c r="N173" s="7" t="str">
        <f>[1]!b_info_latestissurercreditrating2(A173,日期设置!$B$2,"102","1")</f>
        <v>AA</v>
      </c>
      <c r="O173" s="8">
        <v>4.7</v>
      </c>
      <c r="P173" s="9">
        <f>[1]!b_info_repurchasedate(A173)</f>
        <v>0</v>
      </c>
      <c r="Q173" s="8" t="s">
        <v>16052</v>
      </c>
      <c r="R173" s="2" t="str">
        <f>IF((--IF(P173=0,Q173,P173))&gt;(--日期设置!$B$2),IF(P173=0,Q173,P173),Q173)</f>
        <v>2023-11-22</v>
      </c>
      <c r="S173" s="2" t="s">
        <v>17838</v>
      </c>
      <c r="T173" s="8">
        <f>[1]!b_anal_ptmyear($A173,日期设置!$B$2)</f>
        <v>2.6712328767123288</v>
      </c>
      <c r="U173" s="8">
        <f>[1]!b_anal_termifexercise($A173,日期设置!B$2)</f>
        <v>0</v>
      </c>
      <c r="V173" s="10">
        <f>[1]!b_dq_dirtyprice(A173,日期设置!$B$2)</f>
        <v>38.617100000000001</v>
      </c>
      <c r="W173" s="11">
        <f>IF(U173=0,ROUNDUP((Q173-日期设置!$B$2)/365,0),ROUNDUP((R173-日期设置!$B$2)/365,0))</f>
        <v>3</v>
      </c>
      <c r="X173" s="18" t="str">
        <f>_xlfn.IFNA(VLOOKUP(A173,过往入选债券!A:D,4,0),2)</f>
        <v>否</v>
      </c>
      <c r="Y173">
        <f>_xlfn.IFNA(VLOOKUP(C173,[2]Sheet1!$A:$A,1,0),3)</f>
        <v>3</v>
      </c>
    </row>
    <row r="174" spans="1:25" hidden="1" x14ac:dyDescent="0.2">
      <c r="A174" s="21" t="s">
        <v>7336</v>
      </c>
      <c r="B174" s="21" t="s">
        <v>7337</v>
      </c>
      <c r="C174" s="37" t="s">
        <v>39</v>
      </c>
      <c r="D174" s="26" t="str">
        <f>[1]!b_calc_yield(A174,日期设置!$B$2,F174,1,R174,1,O174,L174,S174,)</f>
        <v>Fetching...</v>
      </c>
      <c r="E174" s="26">
        <f t="shared" si="4"/>
        <v>12.144648829431425</v>
      </c>
      <c r="F174" s="18">
        <f>[1]!b_dq_cleanprice($A174,日期设置!B$2)</f>
        <v>92</v>
      </c>
      <c r="G174" s="18" t="str">
        <f t="shared" si="5"/>
        <v>0.49 + 0</v>
      </c>
      <c r="H174" s="27">
        <f>[1]!b_dq_pctchange($A174,日期设置!$B$2,1)/100</f>
        <v>0</v>
      </c>
      <c r="I174" s="26">
        <f>[1]!b_pq_pctchange(A174,日期设置!$B$4,日期设置!$B$2,1)</f>
        <v>0</v>
      </c>
      <c r="J174" s="26">
        <f>[1]!b_pq_pctchange(A174,日期设置!$C$4,日期设置!$B$2,1)</f>
        <v>0</v>
      </c>
      <c r="K174" s="52">
        <f>[1]!b_dq_amount($A174,日期设置!B$2,2,10000)</f>
        <v>0</v>
      </c>
      <c r="L174" s="26">
        <f>[1]!b_info_latestpar(A174,日期设置!$B$2)</f>
        <v>100</v>
      </c>
      <c r="M174" s="6">
        <f>[1]!b_info_outstandingbalance($A174,日期设置!B$2)</f>
        <v>4.34</v>
      </c>
      <c r="N174" s="7" t="str">
        <f>[1]!b_info_latestissurercreditrating2(A174,日期设置!$B$2,"102","1")</f>
        <v>AA+</v>
      </c>
      <c r="O174" s="8">
        <v>7.3</v>
      </c>
      <c r="P174" s="9" t="str">
        <f>[1]!b_info_repurchasedate(A174)</f>
        <v>2020-09-21</v>
      </c>
      <c r="Q174" s="8" t="s">
        <v>16563</v>
      </c>
      <c r="R174" s="2" t="str">
        <f>IF((--IF(P174=0,Q174,P174))&gt;(--日期设置!$B$2),IF(P174=0,Q174,P174),Q174)</f>
        <v>2021-09-19</v>
      </c>
      <c r="S174" s="2" t="s">
        <v>18183</v>
      </c>
      <c r="T174" s="8">
        <f>[1]!b_anal_ptmyear($A174,日期设置!$B$2)</f>
        <v>0.49589041095890413</v>
      </c>
      <c r="U174" s="8">
        <f>[1]!b_anal_termifexercise($A174,日期设置!B$2)</f>
        <v>0</v>
      </c>
      <c r="V174" s="10">
        <f>[1]!b_dq_dirtyprice(A174,日期设置!$B$2)</f>
        <v>95.68</v>
      </c>
      <c r="W174" s="11">
        <f>IF(U174=0,ROUNDUP((Q174-日期设置!$B$2)/365,0),ROUNDUP((R174-日期设置!$B$2)/365,0))</f>
        <v>1</v>
      </c>
      <c r="X174" s="18" t="str">
        <f>_xlfn.IFNA(VLOOKUP(A174,过往入选债券!A:D,4,0),2)</f>
        <v>否</v>
      </c>
      <c r="Y174">
        <f>_xlfn.IFNA(VLOOKUP(C174,[2]Sheet1!$A:$A,1,0),3)</f>
        <v>3</v>
      </c>
    </row>
    <row r="175" spans="1:25" x14ac:dyDescent="0.2">
      <c r="A175" s="21" t="s">
        <v>10129</v>
      </c>
      <c r="B175" s="21" t="s">
        <v>10130</v>
      </c>
      <c r="C175" s="37" t="s">
        <v>1878</v>
      </c>
      <c r="D175" s="26" t="str">
        <f>[1]!b_calc_yield(A175,日期设置!$B$2,F175,1,R175,1,O175,L175,S175,)</f>
        <v>Fetching...</v>
      </c>
      <c r="E175" s="26">
        <f t="shared" si="4"/>
        <v>23.505008814246352</v>
      </c>
      <c r="F175" s="18">
        <f>[1]!b_dq_cleanprice($A175,日期设置!B$2)</f>
        <v>85.1</v>
      </c>
      <c r="G175" s="18" t="str">
        <f t="shared" si="5"/>
        <v>3.96 + 0.96</v>
      </c>
      <c r="H175" s="27">
        <f>[1]!b_dq_pctchange($A175,日期设置!$B$2,1)/100</f>
        <v>-5.3076666295760654E-2</v>
      </c>
      <c r="I175" s="26">
        <f>[1]!b_pq_pctchange(A175,日期设置!$B$4,日期设置!$B$2,1)</f>
        <v>-5.3076666295760653</v>
      </c>
      <c r="J175" s="26">
        <f>[1]!b_pq_pctchange(A175,日期设置!$C$4,日期设置!$B$2,1)</f>
        <v>-11.262656280956405</v>
      </c>
      <c r="K175" s="52">
        <f>[1]!b_dq_amount($A175,日期设置!B$2,2,10000)</f>
        <v>852.59726030000002</v>
      </c>
      <c r="L175" s="26">
        <f>[1]!b_info_latestpar(A175,日期设置!$B$2)</f>
        <v>100</v>
      </c>
      <c r="M175" s="6">
        <f>[1]!b_info_outstandingbalance($A175,日期设置!B$2)</f>
        <v>10</v>
      </c>
      <c r="N175" s="7" t="str">
        <f>[1]!b_info_latestissurercreditrating2(A175,日期设置!$B$2,"102","1")</f>
        <v>AAA</v>
      </c>
      <c r="O175" s="8">
        <v>5.3</v>
      </c>
      <c r="P175" s="9" t="str">
        <f>[1]!b_info_repurchasedate(A175)</f>
        <v>2022-03-11</v>
      </c>
      <c r="Q175" s="8" t="s">
        <v>17008</v>
      </c>
      <c r="R175" s="2" t="str">
        <f>IF((--IF(P175=0,Q175,P175))&gt;(--日期设置!$B$2),IF(P175=0,Q175,P175),Q175)</f>
        <v>2022-03-11</v>
      </c>
      <c r="S175" s="2" t="s">
        <v>18149</v>
      </c>
      <c r="T175" s="8">
        <f>[1]!b_anal_ptmyear($A175,日期设置!$B$2)</f>
        <v>3.9698630136986299</v>
      </c>
      <c r="U175" s="8">
        <f>[1]!b_anal_termifexercise($A175,日期设置!B$2)</f>
        <v>0.96986301369863015</v>
      </c>
      <c r="V175" s="10">
        <f>[1]!b_dq_dirtyprice(A175,日期设置!$B$2)</f>
        <v>85.259699999999995</v>
      </c>
      <c r="W175" s="11">
        <f>IF(U175=0,ROUNDUP((Q175-日期设置!$B$2)/365,0),ROUNDUP((R175-日期设置!$B$2)/365,0))</f>
        <v>1</v>
      </c>
      <c r="X175" s="18" t="str">
        <f>_xlfn.IFNA(VLOOKUP(A175,过往入选债券!A:D,4,0),2)</f>
        <v>否</v>
      </c>
      <c r="Y175" t="str">
        <f>_xlfn.IFNA(VLOOKUP(C175,[2]Sheet1!$A:$A,1,0),3)</f>
        <v>内蒙古包钢钢联股份有限公司</v>
      </c>
    </row>
    <row r="176" spans="1:25" x14ac:dyDescent="0.2">
      <c r="A176" s="21" t="s">
        <v>8227</v>
      </c>
      <c r="B176" s="21" t="s">
        <v>8228</v>
      </c>
      <c r="C176" s="37" t="s">
        <v>27</v>
      </c>
      <c r="D176" s="26" t="str">
        <f>[1]!b_calc_yield(A176,日期设置!$B$2,F176,1,R176,1,O176,L176,S176,)</f>
        <v>Fetching...</v>
      </c>
      <c r="E176" s="26">
        <f t="shared" si="4"/>
        <v>22.588618579504384</v>
      </c>
      <c r="F176" s="18">
        <f>[1]!b_dq_cleanprice($A176,日期设置!B$2)</f>
        <v>84.9</v>
      </c>
      <c r="G176" s="18" t="str">
        <f t="shared" si="5"/>
        <v>1.00 + 0</v>
      </c>
      <c r="H176" s="27">
        <f>[1]!b_dq_pctchange($A176,日期设置!$B$2,1)/100</f>
        <v>0</v>
      </c>
      <c r="I176" s="26">
        <f>[1]!b_pq_pctchange(A176,日期设置!$B$4,日期设置!$B$2,1)</f>
        <v>6.1250000000000071</v>
      </c>
      <c r="J176" s="26">
        <f>[1]!b_pq_pctchange(A176,日期设置!$C$4,日期设置!$B$2,1)</f>
        <v>18.34072091661788</v>
      </c>
      <c r="K176" s="52">
        <f>[1]!b_dq_amount($A176,日期设置!B$2,2,10000)</f>
        <v>1359.8589040499999</v>
      </c>
      <c r="L176" s="26">
        <f>[1]!b_info_latestpar(A176,日期设置!$B$2)</f>
        <v>100</v>
      </c>
      <c r="M176" s="6">
        <f>[1]!b_info_outstandingbalance($A176,日期设置!B$2)</f>
        <v>15</v>
      </c>
      <c r="N176" s="7" t="str">
        <f>[1]!b_info_latestissurercreditrating2(A176,日期设置!$B$2,"102","1")</f>
        <v>AAA</v>
      </c>
      <c r="O176" s="8">
        <v>5.2</v>
      </c>
      <c r="P176" s="9">
        <f>[1]!b_info_repurchasedate(A176)</f>
        <v>0</v>
      </c>
      <c r="Q176" s="8" t="s">
        <v>16120</v>
      </c>
      <c r="R176" s="2" t="str">
        <f>IF((--IF(P176=0,Q176,P176))&gt;(--日期设置!$B$2),IF(P176=0,Q176,P176),Q176)</f>
        <v>2022-03-25</v>
      </c>
      <c r="S176" s="2" t="s">
        <v>17911</v>
      </c>
      <c r="T176" s="8">
        <f>[1]!b_anal_ptmyear($A176,日期设置!$B$2)</f>
        <v>1.0082191780821919</v>
      </c>
      <c r="U176" s="8">
        <f>[1]!b_anal_termifexercise($A176,日期设置!B$2)</f>
        <v>0</v>
      </c>
      <c r="V176" s="10">
        <f>[1]!b_dq_dirtyprice(A176,日期设置!$B$2)</f>
        <v>90.057299999999998</v>
      </c>
      <c r="W176" s="11">
        <f>IF(U176=0,ROUNDUP((Q176-日期设置!$B$2)/365,0),ROUNDUP((R176-日期设置!$B$2)/365,0))</f>
        <v>2</v>
      </c>
      <c r="X176" s="18" t="str">
        <f>_xlfn.IFNA(VLOOKUP(A176,过往入选债券!A:D,4,0),2)</f>
        <v>否</v>
      </c>
      <c r="Y176" t="str">
        <f>_xlfn.IFNA(VLOOKUP(C176,[2]Sheet1!$A:$A,1,0),3)</f>
        <v>北京市海淀区国有资产投资集团有限公司</v>
      </c>
    </row>
    <row r="177" spans="1:25" hidden="1" x14ac:dyDescent="0.2">
      <c r="A177" s="21" t="s">
        <v>4317</v>
      </c>
      <c r="B177" s="21" t="s">
        <v>4318</v>
      </c>
      <c r="C177" s="37" t="s">
        <v>4319</v>
      </c>
      <c r="D177" s="26" t="str">
        <f>[1]!b_calc_yield(A177,日期设置!$B$2,F177,1,R177,1,O177,L177,S177,)</f>
        <v>Fetching...</v>
      </c>
      <c r="E177" s="26">
        <f t="shared" si="4"/>
        <v>24.354345830981885</v>
      </c>
      <c r="F177" s="18">
        <f>[1]!b_dq_cleanprice($A177,日期设置!B$2)</f>
        <v>84.8</v>
      </c>
      <c r="G177" s="18" t="str">
        <f t="shared" si="5"/>
        <v>3.08 + 1.08</v>
      </c>
      <c r="H177" s="27">
        <f>[1]!b_dq_pctchange($A177,日期设置!$B$2,1)/100</f>
        <v>0</v>
      </c>
      <c r="I177" s="26">
        <f>[1]!b_pq_pctchange(A177,日期设置!$B$4,日期设置!$B$2,1)</f>
        <v>0</v>
      </c>
      <c r="J177" s="26">
        <f>[1]!b_pq_pctchange(A177,日期设置!$C$4,日期设置!$B$2,1)</f>
        <v>0</v>
      </c>
      <c r="K177" s="52">
        <f>[1]!b_dq_amount($A177,日期设置!B$2,2,10000)</f>
        <v>0</v>
      </c>
      <c r="L177" s="26">
        <f>[1]!b_info_latestpar(A177,日期设置!$B$2)</f>
        <v>100</v>
      </c>
      <c r="M177" s="6">
        <f>[1]!b_info_outstandingbalance($A177,日期设置!B$2)</f>
        <v>10</v>
      </c>
      <c r="N177" s="7">
        <f>[1]!b_info_latestissurercreditrating2(A177,日期设置!$B$2,"102","1")</f>
        <v>0</v>
      </c>
      <c r="O177" s="8">
        <v>6.3</v>
      </c>
      <c r="P177" s="9" t="str">
        <f>[1]!b_info_repurchasedate(A177)</f>
        <v>2022-04-23</v>
      </c>
      <c r="Q177" s="8" t="s">
        <v>16753</v>
      </c>
      <c r="R177" s="2" t="str">
        <f>IF((--IF(P177=0,Q177,P177))&gt;(--日期设置!$B$2),IF(P177=0,Q177,P177),Q177)</f>
        <v>2022-04-23</v>
      </c>
      <c r="S177" s="2" t="s">
        <v>18014</v>
      </c>
      <c r="T177" s="8">
        <f>[1]!b_anal_ptmyear($A177,日期设置!$B$2)</f>
        <v>3.0876712328767124</v>
      </c>
      <c r="U177" s="8">
        <f>[1]!b_anal_termifexercise($A177,日期设置!B$2)</f>
        <v>1.0876712328767124</v>
      </c>
      <c r="V177" s="10">
        <f>[1]!b_dq_dirtyprice(A177,日期设置!$B$2)</f>
        <v>90.547700000000006</v>
      </c>
      <c r="W177" s="11">
        <f>IF(U177=0,ROUNDUP((Q177-日期设置!$B$2)/365,0),ROUNDUP((R177-日期设置!$B$2)/365,0))</f>
        <v>2</v>
      </c>
      <c r="X177" s="18" t="str">
        <f>_xlfn.IFNA(VLOOKUP(A177,过往入选债券!A:D,4,0),2)</f>
        <v>否</v>
      </c>
      <c r="Y177" t="str">
        <f>_xlfn.IFNA(VLOOKUP(C177,[2]Sheet1!$A:$A,1,0),3)</f>
        <v>广州富力地产股份有限公司</v>
      </c>
    </row>
    <row r="178" spans="1:25" hidden="1" x14ac:dyDescent="0.2">
      <c r="A178" s="21" t="s">
        <v>7206</v>
      </c>
      <c r="B178" s="21" t="s">
        <v>7207</v>
      </c>
      <c r="C178" s="37" t="s">
        <v>5042</v>
      </c>
      <c r="D178" s="26" t="str">
        <f>[1]!b_calc_yield(A178,日期设置!$B$2,F178,1,R178,1,O178,L178,S178,)</f>
        <v>Fetching...</v>
      </c>
      <c r="E178" s="26">
        <f t="shared" si="4"/>
        <v>10.093716642111206</v>
      </c>
      <c r="F178" s="18">
        <f>[1]!b_dq_cleanprice($A178,日期设置!B$2)</f>
        <v>93.778400000000005</v>
      </c>
      <c r="G178" s="18" t="str">
        <f t="shared" si="5"/>
        <v>2.43 + 0.44</v>
      </c>
      <c r="H178" s="27">
        <f>[1]!b_dq_pctchange($A178,日期设置!$B$2,1)/100</f>
        <v>0</v>
      </c>
      <c r="I178" s="26">
        <f>[1]!b_pq_pctchange(A178,日期设置!$B$4,日期设置!$B$2,1)</f>
        <v>0</v>
      </c>
      <c r="J178" s="26">
        <f>[1]!b_pq_pctchange(A178,日期设置!$C$4,日期设置!$B$2,1)</f>
        <v>0</v>
      </c>
      <c r="K178" s="52">
        <f>[1]!b_dq_amount($A178,日期设置!B$2,2,10000)</f>
        <v>0</v>
      </c>
      <c r="L178" s="26">
        <f>[1]!b_info_latestpar(A178,日期设置!$B$2)</f>
        <v>100</v>
      </c>
      <c r="M178" s="6">
        <f>[1]!b_info_outstandingbalance($A178,日期设置!B$2)</f>
        <v>7</v>
      </c>
      <c r="N178" s="7" t="str">
        <f>[1]!b_info_latestissurercreditrating2(A178,日期设置!$B$2,"102","1")</f>
        <v>AA+</v>
      </c>
      <c r="O178" s="8">
        <v>8.5</v>
      </c>
      <c r="P178" s="9" t="str">
        <f>[1]!b_info_repurchasedate(A178)</f>
        <v>2021-08-30</v>
      </c>
      <c r="Q178" s="8" t="s">
        <v>16569</v>
      </c>
      <c r="R178" s="2" t="str">
        <f>IF((--IF(P178=0,Q178,P178))&gt;(--日期设置!$B$2),IF(P178=0,Q178,P178),Q178)</f>
        <v>2021-08-30</v>
      </c>
      <c r="S178" s="2" t="s">
        <v>18319</v>
      </c>
      <c r="T178" s="8">
        <f>[1]!b_anal_ptmyear($A178,日期设置!$B$2)</f>
        <v>2.4383561643835616</v>
      </c>
      <c r="U178" s="8">
        <f>[1]!b_anal_termifexercise($A178,日期设置!B$2)</f>
        <v>0.44109589041095892</v>
      </c>
      <c r="V178" s="10">
        <f>[1]!b_dq_dirtyprice(A178,日期设置!$B$2)</f>
        <v>98.552400000000006</v>
      </c>
      <c r="W178" s="11">
        <f>IF(U178=0,ROUNDUP((Q178-日期设置!$B$2)/365,0),ROUNDUP((R178-日期设置!$B$2)/365,0))</f>
        <v>1</v>
      </c>
      <c r="X178" s="18">
        <f>_xlfn.IFNA(VLOOKUP(A178,过往入选债券!A:D,4,0),2)</f>
        <v>2</v>
      </c>
      <c r="Y178">
        <f>_xlfn.IFNA(VLOOKUP(C178,[2]Sheet1!$A:$A,1,0),3)</f>
        <v>3</v>
      </c>
    </row>
    <row r="179" spans="1:25" hidden="1" x14ac:dyDescent="0.2">
      <c r="A179" s="28" t="s">
        <v>19723</v>
      </c>
      <c r="B179" s="28" t="s">
        <v>19724</v>
      </c>
      <c r="C179" s="38" t="s">
        <v>133</v>
      </c>
      <c r="D179" s="26" t="str">
        <f>[1]!b_calc_yield(A179,日期设置!$B$2,F179,1,R179,1,O179,L179,S179,)</f>
        <v>Fetching...</v>
      </c>
      <c r="E179" s="26">
        <f t="shared" si="4"/>
        <v>58.826727596814933</v>
      </c>
      <c r="F179" s="18">
        <f>[1]!b_dq_cleanprice($A179,日期设置!B$2)</f>
        <v>69.7</v>
      </c>
      <c r="G179" s="18" t="str">
        <f t="shared" si="5"/>
        <v>2.42 + 0</v>
      </c>
      <c r="H179" s="27">
        <f>[1]!b_dq_pctchange($A179,日期设置!$B$2,1)/100</f>
        <v>0</v>
      </c>
      <c r="I179" s="26">
        <f>[1]!b_pq_pctchange(A179,日期设置!$B$4,日期设置!$B$2,1)</f>
        <v>-28.743763801423079</v>
      </c>
      <c r="J179" s="26">
        <f>[1]!b_pq_pctchange(A179,日期设置!$C$4,日期设置!$B$2,1)</f>
        <v>-28.743763801423079</v>
      </c>
      <c r="K179" s="52">
        <f>[1]!b_dq_amount($A179,日期设置!B$2,2,10000)</f>
        <v>0</v>
      </c>
      <c r="L179" s="26">
        <f>[1]!b_info_latestpar(A179,日期设置!$B$2)</f>
        <v>100</v>
      </c>
      <c r="M179" s="6">
        <f>[1]!b_info_outstandingbalance($A179,日期设置!B$2)</f>
        <v>5</v>
      </c>
      <c r="N179" s="7" t="str">
        <f>[1]!b_info_latestissurercreditrating2(A179,日期设置!$B$2,"102","1")</f>
        <v>AAA</v>
      </c>
      <c r="O179" s="8">
        <v>5.13</v>
      </c>
      <c r="P179" s="9">
        <f>[1]!b_info_repurchasedate(A179)</f>
        <v>0</v>
      </c>
      <c r="Q179" s="8" t="s">
        <v>16736</v>
      </c>
      <c r="R179" s="2" t="str">
        <f>IF((--IF(P179=0,Q179,P179))&gt;(--日期设置!$B$2),IF(P179=0,Q179,P179),Q179)</f>
        <v>2023-08-24</v>
      </c>
      <c r="S179" s="31" t="s">
        <v>19105</v>
      </c>
      <c r="T179" s="8">
        <f>[1]!b_anal_ptmyear($A179,日期设置!$B$2)</f>
        <v>2.4246575342465753</v>
      </c>
      <c r="U179" s="8">
        <f>[1]!b_anal_termifexercise($A179,日期设置!B$2)</f>
        <v>0</v>
      </c>
      <c r="V179" s="10">
        <f>[1]!b_dq_dirtyprice(A179,日期设置!$B$2)</f>
        <v>72.651499999999999</v>
      </c>
      <c r="W179" s="11">
        <f>IF(U179=0,ROUNDUP((Q179-日期设置!$B$2)/365,0),ROUNDUP((R179-日期设置!$B$2)/365,0))</f>
        <v>3</v>
      </c>
      <c r="X179" s="18" t="str">
        <f>_xlfn.IFNA(VLOOKUP(A179,过往入选债券!A:D,4,0),2)</f>
        <v>否</v>
      </c>
      <c r="Y179">
        <f>_xlfn.IFNA(VLOOKUP(C179,[2]Sheet1!$A:$A,1,0),3)</f>
        <v>3</v>
      </c>
    </row>
    <row r="180" spans="1:25" hidden="1" x14ac:dyDescent="0.2">
      <c r="A180" s="21" t="s">
        <v>4977</v>
      </c>
      <c r="B180" s="21" t="s">
        <v>4978</v>
      </c>
      <c r="C180" s="37" t="s">
        <v>4979</v>
      </c>
      <c r="D180" s="26" t="str">
        <f>[1]!b_calc_yield(A180,日期设置!$B$2,F180,1,R180,1,O180,L180,S180,)</f>
        <v>Fetching...</v>
      </c>
      <c r="E180" s="26">
        <f t="shared" si="4"/>
        <v>15.349273262340724</v>
      </c>
      <c r="F180" s="18">
        <f>[1]!b_dq_cleanprice($A180,日期设置!B$2)</f>
        <v>89.6</v>
      </c>
      <c r="G180" s="18" t="str">
        <f t="shared" si="5"/>
        <v>0.67 + 0.67</v>
      </c>
      <c r="H180" s="27">
        <f>[1]!b_dq_pctchange($A180,日期设置!$B$2,1)/100</f>
        <v>0</v>
      </c>
      <c r="I180" s="26">
        <f>[1]!b_pq_pctchange(A180,日期设置!$B$4,日期设置!$B$2,1)</f>
        <v>0</v>
      </c>
      <c r="J180" s="26">
        <f>[1]!b_pq_pctchange(A180,日期设置!$C$4,日期设置!$B$2,1)</f>
        <v>0</v>
      </c>
      <c r="K180" s="52">
        <f>[1]!b_dq_amount($A180,日期设置!B$2,2,10000)</f>
        <v>0</v>
      </c>
      <c r="L180" s="26">
        <f>[1]!b_info_latestpar(A180,日期设置!$B$2)</f>
        <v>100</v>
      </c>
      <c r="M180" s="6">
        <f>[1]!b_info_outstandingbalance($A180,日期设置!B$2)</f>
        <v>15</v>
      </c>
      <c r="N180" s="7" t="str">
        <f>[1]!b_info_latestissurercreditrating2(A180,日期设置!$B$2,"102","1")</f>
        <v>AAA</v>
      </c>
      <c r="O180" s="8">
        <v>5.32</v>
      </c>
      <c r="P180" s="9">
        <f>[1]!b_info_repurchasedate(A180)</f>
        <v>0</v>
      </c>
      <c r="Q180" s="8" t="s">
        <v>16144</v>
      </c>
      <c r="R180" s="2" t="str">
        <f>IF((--IF(P180=0,Q180,P180))&gt;(--日期设置!$B$2),IF(P180=0,Q180,P180),Q180)</f>
        <v>2021-11-25</v>
      </c>
      <c r="S180" s="2" t="s">
        <v>17931</v>
      </c>
      <c r="T180" s="8">
        <f>[1]!b_anal_ptmyear($A180,日期设置!$B$2)</f>
        <v>0.67945205479452053</v>
      </c>
      <c r="U180" s="8">
        <f>[1]!b_anal_termifexercise($A180,日期设置!B$2)</f>
        <v>0.67945205479452053</v>
      </c>
      <c r="V180" s="10">
        <f>[1]!b_dq_dirtyprice(A180,日期设置!$B$2)</f>
        <v>91.305300000000003</v>
      </c>
      <c r="W180" s="11">
        <f>IF(U180=0,ROUNDUP((Q180-日期设置!$B$2)/365,0),ROUNDUP((R180-日期设置!$B$2)/365,0))</f>
        <v>1</v>
      </c>
      <c r="X180" s="18" t="str">
        <f>_xlfn.IFNA(VLOOKUP(A180,过往入选债券!A:D,4,0),2)</f>
        <v>否</v>
      </c>
      <c r="Y180">
        <f>_xlfn.IFNA(VLOOKUP(C180,[2]Sheet1!$A:$A,1,0),3)</f>
        <v>3</v>
      </c>
    </row>
    <row r="181" spans="1:25" hidden="1" x14ac:dyDescent="0.2">
      <c r="A181" s="21" t="s">
        <v>8413</v>
      </c>
      <c r="B181" s="21" t="s">
        <v>8414</v>
      </c>
      <c r="C181" s="37" t="s">
        <v>6936</v>
      </c>
      <c r="D181" s="26" t="str">
        <f>[1]!b_calc_yield(A181,日期设置!$B$2,F181,1,R181,1,O181,L181,S181,)</f>
        <v>Fetching...</v>
      </c>
      <c r="E181" s="26">
        <f t="shared" si="4"/>
        <v>1.6667728623741107</v>
      </c>
      <c r="F181" s="18">
        <f>[1]!b_dq_cleanprice($A181,日期设置!B$2)</f>
        <v>98.85</v>
      </c>
      <c r="G181" s="18" t="str">
        <f t="shared" si="5"/>
        <v>1.07 + 0.07</v>
      </c>
      <c r="H181" s="27">
        <f>[1]!b_dq_pctchange($A181,日期设置!$B$2,1)/100</f>
        <v>0</v>
      </c>
      <c r="I181" s="26">
        <f>[1]!b_pq_pctchange(A181,日期设置!$B$4,日期设置!$B$2,1)</f>
        <v>0</v>
      </c>
      <c r="J181" s="26">
        <f>[1]!b_pq_pctchange(A181,日期设置!$C$4,日期设置!$B$2,1)</f>
        <v>1.1253196930946234</v>
      </c>
      <c r="K181" s="52">
        <f>[1]!b_dq_amount($A181,日期设置!B$2,2,10000)</f>
        <v>0</v>
      </c>
      <c r="L181" s="26">
        <f>[1]!b_info_latestpar(A181,日期设置!$B$2)</f>
        <v>100</v>
      </c>
      <c r="M181" s="6">
        <f>[1]!b_info_outstandingbalance($A181,日期设置!B$2)</f>
        <v>5</v>
      </c>
      <c r="N181" s="7" t="str">
        <f>[1]!b_info_latestissurercreditrating2(A181,日期设置!$B$2,"102","1")</f>
        <v>AA</v>
      </c>
      <c r="O181" s="8">
        <v>8.5</v>
      </c>
      <c r="P181" s="9" t="str">
        <f>[1]!b_info_repurchasedate(A181)</f>
        <v>2021-04-19</v>
      </c>
      <c r="Q181" s="8" t="s">
        <v>16597</v>
      </c>
      <c r="R181" s="2" t="str">
        <f>IF((--IF(P181=0,Q181,P181))&gt;(--日期设置!$B$2),IF(P181=0,Q181,P181),Q181)</f>
        <v>2021-04-19</v>
      </c>
      <c r="S181" s="2" t="s">
        <v>18350</v>
      </c>
      <c r="T181" s="8">
        <f>[1]!b_anal_ptmyear($A181,日期设置!$B$2)</f>
        <v>1.0739726027397261</v>
      </c>
      <c r="U181" s="8">
        <f>[1]!b_anal_termifexercise($A181,日期设置!B$2)</f>
        <v>7.6712328767123292E-2</v>
      </c>
      <c r="V181" s="10">
        <f>[1]!b_dq_dirtyprice(A181,日期设置!$B$2)</f>
        <v>106.7212</v>
      </c>
      <c r="W181" s="11">
        <f>IF(U181=0,ROUNDUP((Q181-日期设置!$B$2)/365,0),ROUNDUP((R181-日期设置!$B$2)/365,0))</f>
        <v>1</v>
      </c>
      <c r="X181" s="18" t="str">
        <f>_xlfn.IFNA(VLOOKUP(A181,过往入选债券!A:D,4,0),2)</f>
        <v>否</v>
      </c>
      <c r="Y181">
        <f>_xlfn.IFNA(VLOOKUP(C181,[2]Sheet1!$A:$A,1,0),3)</f>
        <v>3</v>
      </c>
    </row>
    <row r="182" spans="1:25" hidden="1" x14ac:dyDescent="0.2">
      <c r="A182" s="21" t="s">
        <v>2741</v>
      </c>
      <c r="B182" s="21" t="s">
        <v>2742</v>
      </c>
      <c r="C182" s="37" t="s">
        <v>956</v>
      </c>
      <c r="D182" s="26" t="str">
        <f>[1]!b_calc_yield(A182,日期设置!$B$2,F182,1,R182,1,O182,L182,S182,)</f>
        <v>Fetching...</v>
      </c>
      <c r="E182" s="26">
        <f t="shared" si="4"/>
        <v>21.959667006957616</v>
      </c>
      <c r="F182" s="18">
        <f>[1]!b_dq_cleanprice($A182,日期设置!B$2)</f>
        <v>87.92</v>
      </c>
      <c r="G182" s="18" t="str">
        <f t="shared" si="5"/>
        <v>2.98 + 0.98</v>
      </c>
      <c r="H182" s="27">
        <f>[1]!b_dq_pctchange($A182,日期设置!$B$2,1)/100</f>
        <v>0</v>
      </c>
      <c r="I182" s="26">
        <f>[1]!b_pq_pctchange(A182,日期设置!$B$4,日期设置!$B$2,1)</f>
        <v>0</v>
      </c>
      <c r="J182" s="26">
        <f>[1]!b_pq_pctchange(A182,日期设置!$C$4,日期设置!$B$2,1)</f>
        <v>0</v>
      </c>
      <c r="K182" s="52">
        <f>[1]!b_dq_amount($A182,日期设置!B$2,2,10000)</f>
        <v>0</v>
      </c>
      <c r="L182" s="26">
        <f>[1]!b_info_latestpar(A182,日期设置!$B$2)</f>
        <v>100</v>
      </c>
      <c r="M182" s="6">
        <f>[1]!b_info_outstandingbalance($A182,日期设置!B$2)</f>
        <v>3</v>
      </c>
      <c r="N182" s="7">
        <f>[1]!b_info_latestissurercreditrating2(A182,日期设置!$B$2,"102","1")</f>
        <v>0</v>
      </c>
      <c r="O182" s="8">
        <v>7.4</v>
      </c>
      <c r="P182" s="9" t="str">
        <f>[1]!b_info_repurchasedate(A182)</f>
        <v>2022-03-15</v>
      </c>
      <c r="Q182" s="8" t="s">
        <v>17530</v>
      </c>
      <c r="R182" s="2" t="str">
        <f>IF((--IF(P182=0,Q182,P182))&gt;(--日期设置!$B$2),IF(P182=0,Q182,P182),Q182)</f>
        <v>2022-03-15</v>
      </c>
      <c r="S182" s="2" t="s">
        <v>18387</v>
      </c>
      <c r="T182" s="8">
        <f>[1]!b_anal_ptmyear($A182,日期设置!$B$2)</f>
        <v>2.9808219178082194</v>
      </c>
      <c r="U182" s="8">
        <f>[1]!b_anal_termifexercise($A182,日期设置!B$2)</f>
        <v>0.98082191780821915</v>
      </c>
      <c r="V182" s="10">
        <f>[1]!b_dq_dirtyprice(A182,日期设置!$B$2)</f>
        <v>88.061899999999994</v>
      </c>
      <c r="W182" s="11">
        <f>IF(U182=0,ROUNDUP((Q182-日期设置!$B$2)/365,0),ROUNDUP((R182-日期设置!$B$2)/365,0))</f>
        <v>1</v>
      </c>
      <c r="X182" s="18" t="str">
        <f>_xlfn.IFNA(VLOOKUP(A182,过往入选债券!A:D,4,0),2)</f>
        <v>否</v>
      </c>
      <c r="Y182">
        <f>_xlfn.IFNA(VLOOKUP(C182,[2]Sheet1!$A:$A,1,0),3)</f>
        <v>3</v>
      </c>
    </row>
    <row r="183" spans="1:25" hidden="1" x14ac:dyDescent="0.2">
      <c r="A183" s="21" t="s">
        <v>760</v>
      </c>
      <c r="B183" s="21" t="s">
        <v>761</v>
      </c>
      <c r="C183" s="37" t="s">
        <v>762</v>
      </c>
      <c r="D183" s="26" t="str">
        <f>[1]!b_calc_yield(A183,日期设置!$B$2,F183,1,R183,1,O183,L183,S183,)</f>
        <v>Fetching...</v>
      </c>
      <c r="E183" s="26">
        <f t="shared" si="4"/>
        <v>1.8996807651722403</v>
      </c>
      <c r="F183" s="18">
        <f>[1]!b_dq_cleanprice($A183,日期设置!B$2)</f>
        <v>98.593100000000007</v>
      </c>
      <c r="G183" s="18" t="str">
        <f t="shared" si="5"/>
        <v>0.08 + 0</v>
      </c>
      <c r="H183" s="27">
        <f>[1]!b_dq_pctchange($A183,日期设置!$B$2,1)/100</f>
        <v>0</v>
      </c>
      <c r="I183" s="26">
        <f>[1]!b_pq_pctchange(A183,日期设置!$B$4,日期设置!$B$2,1)</f>
        <v>0</v>
      </c>
      <c r="J183" s="26">
        <f>[1]!b_pq_pctchange(A183,日期设置!$C$4,日期设置!$B$2,1)</f>
        <v>0</v>
      </c>
      <c r="K183" s="52">
        <f>[1]!b_dq_amount($A183,日期设置!B$2,2,10000)</f>
        <v>0</v>
      </c>
      <c r="L183" s="26">
        <f>[1]!b_info_latestpar(A183,日期设置!$B$2)</f>
        <v>100</v>
      </c>
      <c r="M183" s="6">
        <f>[1]!b_info_outstandingbalance($A183,日期设置!B$2)</f>
        <v>6</v>
      </c>
      <c r="N183" s="7">
        <f>[1]!b_info_latestissurercreditrating2(A183,日期设置!$B$2,"102","1")</f>
        <v>0</v>
      </c>
      <c r="O183" s="8">
        <v>6.9</v>
      </c>
      <c r="P183" s="9">
        <f>[1]!b_info_repurchasedate(A183)</f>
        <v>0</v>
      </c>
      <c r="Q183" s="8" t="s">
        <v>16160</v>
      </c>
      <c r="R183" s="2" t="str">
        <f>IF((--IF(P183=0,Q183,P183))&gt;(--日期设置!$B$2),IF(P183=0,Q183,P183),Q183)</f>
        <v>2021-04-22</v>
      </c>
      <c r="S183" s="2" t="s">
        <v>18523</v>
      </c>
      <c r="T183" s="8">
        <f>[1]!b_anal_ptmyear($A183,日期设置!$B$2)</f>
        <v>8.4931506849315067E-2</v>
      </c>
      <c r="U183" s="8">
        <f>[1]!b_anal_termifexercise($A183,日期设置!B$2)</f>
        <v>0</v>
      </c>
      <c r="V183" s="10">
        <f>[1]!b_dq_dirtyprice(A183,日期设置!$B$2)</f>
        <v>104.9071</v>
      </c>
      <c r="W183" s="11">
        <f>IF(U183=0,ROUNDUP((Q183-日期设置!$B$2)/365,0),ROUNDUP((R183-日期设置!$B$2)/365,0))</f>
        <v>1</v>
      </c>
      <c r="X183" s="18">
        <f>_xlfn.IFNA(VLOOKUP(A183,过往入选债券!A:D,4,0),2)</f>
        <v>2</v>
      </c>
      <c r="Y183">
        <f>_xlfn.IFNA(VLOOKUP(C183,[2]Sheet1!$A:$A,1,0),3)</f>
        <v>3</v>
      </c>
    </row>
    <row r="184" spans="1:25" hidden="1" x14ac:dyDescent="0.2">
      <c r="A184" s="21" t="s">
        <v>5989</v>
      </c>
      <c r="B184" s="21" t="s">
        <v>5990</v>
      </c>
      <c r="C184" s="37" t="s">
        <v>5019</v>
      </c>
      <c r="D184" s="26" t="str">
        <f>[1]!b_calc_yield(A184,日期设置!$B$2,F184,1,R184,1,O184,L184,S184,)</f>
        <v>Fetching...</v>
      </c>
      <c r="E184" s="26">
        <f t="shared" si="4"/>
        <v>18.322963202908138</v>
      </c>
      <c r="F184" s="18">
        <f>[1]!b_dq_cleanprice($A184,日期设置!B$2)</f>
        <v>88.025899999999993</v>
      </c>
      <c r="G184" s="18" t="str">
        <f t="shared" si="5"/>
        <v>0.83 + 0</v>
      </c>
      <c r="H184" s="27">
        <f>[1]!b_dq_pctchange($A184,日期设置!$B$2,1)/100</f>
        <v>0</v>
      </c>
      <c r="I184" s="26">
        <f>[1]!b_pq_pctchange(A184,日期设置!$B$4,日期设置!$B$2,1)</f>
        <v>0</v>
      </c>
      <c r="J184" s="26">
        <f>[1]!b_pq_pctchange(A184,日期设置!$C$4,日期设置!$B$2,1)</f>
        <v>0</v>
      </c>
      <c r="K184" s="52">
        <f>[1]!b_dq_amount($A184,日期设置!B$2,2,10000)</f>
        <v>0</v>
      </c>
      <c r="L184" s="26">
        <f>[1]!b_info_latestpar(A184,日期设置!$B$2)</f>
        <v>100</v>
      </c>
      <c r="M184" s="6">
        <f>[1]!b_info_outstandingbalance($A184,日期设置!B$2)</f>
        <v>10</v>
      </c>
      <c r="N184" s="7" t="str">
        <f>[1]!b_info_latestissurercreditrating2(A184,日期设置!$B$2,"102","1")</f>
        <v>AA+</v>
      </c>
      <c r="O184" s="8">
        <v>5.2</v>
      </c>
      <c r="P184" s="9">
        <f>[1]!b_info_repurchasedate(A184)</f>
        <v>0</v>
      </c>
      <c r="Q184" s="8" t="s">
        <v>16330</v>
      </c>
      <c r="R184" s="2" t="str">
        <f>IF((--IF(P184=0,Q184,P184))&gt;(--日期设置!$B$2),IF(P184=0,Q184,P184),Q184)</f>
        <v>2022-01-19</v>
      </c>
      <c r="S184" s="2" t="s">
        <v>18107</v>
      </c>
      <c r="T184" s="8">
        <f>[1]!b_anal_ptmyear($A184,日期设置!$B$2)</f>
        <v>0.83013698630136989</v>
      </c>
      <c r="U184" s="8">
        <f>[1]!b_anal_termifexercise($A184,日期设置!B$2)</f>
        <v>0</v>
      </c>
      <c r="V184" s="10">
        <f>[1]!b_dq_dirtyprice(A184,日期设置!$B$2)</f>
        <v>88.909199999999998</v>
      </c>
      <c r="W184" s="11">
        <f>IF(U184=0,ROUNDUP((Q184-日期设置!$B$2)/365,0),ROUNDUP((R184-日期设置!$B$2)/365,0))</f>
        <v>1</v>
      </c>
      <c r="X184" s="18" t="str">
        <f>_xlfn.IFNA(VLOOKUP(A184,过往入选债券!A:D,4,0),2)</f>
        <v>否</v>
      </c>
      <c r="Y184" t="str">
        <f>_xlfn.IFNA(VLOOKUP(C184,[2]Sheet1!$A:$A,1,0),3)</f>
        <v>山东宏桥新型材料有限公司</v>
      </c>
    </row>
    <row r="185" spans="1:25" hidden="1" x14ac:dyDescent="0.2">
      <c r="A185" s="21" t="s">
        <v>5635</v>
      </c>
      <c r="B185" s="21" t="s">
        <v>5636</v>
      </c>
      <c r="C185" s="37" t="s">
        <v>4890</v>
      </c>
      <c r="D185" s="26" t="str">
        <f>[1]!b_calc_yield(A185,日期设置!$B$2,F185,1,R185,1,O185,L185,S185,)</f>
        <v>Fetching...</v>
      </c>
      <c r="E185" s="26">
        <f t="shared" si="4"/>
        <v>0.48088635516960743</v>
      </c>
      <c r="F185" s="18">
        <f>[1]!b_dq_cleanprice($A185,日期设置!B$2)</f>
        <v>99.624200000000002</v>
      </c>
      <c r="G185" s="18" t="str">
        <f t="shared" si="5"/>
        <v>2.02 + 0.02</v>
      </c>
      <c r="H185" s="27">
        <f>[1]!b_dq_pctchange($A185,日期设置!$B$2,1)/100</f>
        <v>0</v>
      </c>
      <c r="I185" s="26">
        <f>[1]!b_pq_pctchange(A185,日期设置!$B$4,日期设置!$B$2,1)</f>
        <v>0</v>
      </c>
      <c r="J185" s="26">
        <f>[1]!b_pq_pctchange(A185,日期设置!$C$4,日期设置!$B$2,1)</f>
        <v>0</v>
      </c>
      <c r="K185" s="52">
        <f>[1]!b_dq_amount($A185,日期设置!B$2,2,10000)</f>
        <v>0</v>
      </c>
      <c r="L185" s="26">
        <f>[1]!b_info_latestpar(A185,日期设置!$B$2)</f>
        <v>100</v>
      </c>
      <c r="M185" s="6">
        <f>[1]!b_info_outstandingbalance($A185,日期设置!B$2)</f>
        <v>10</v>
      </c>
      <c r="N185" s="7" t="str">
        <f>[1]!b_info_latestissurercreditrating2(A185,日期设置!$B$2,"102","1")</f>
        <v>AA</v>
      </c>
      <c r="O185" s="8">
        <v>6</v>
      </c>
      <c r="P185" s="9" t="str">
        <f>[1]!b_info_repurchasedate(A185)</f>
        <v>2021-03-30</v>
      </c>
      <c r="Q185" s="8" t="s">
        <v>16123</v>
      </c>
      <c r="R185" s="2" t="str">
        <f>IF((--IF(P185=0,Q185,P185))&gt;(--日期设置!$B$2),IF(P185=0,Q185,P185),Q185)</f>
        <v>2021-03-30</v>
      </c>
      <c r="S185" s="2" t="s">
        <v>18636</v>
      </c>
      <c r="T185" s="8">
        <f>[1]!b_anal_ptmyear($A185,日期设置!$B$2)</f>
        <v>2.021917808219178</v>
      </c>
      <c r="U185" s="8">
        <f>[1]!b_anal_termifexercise($A185,日期设置!B$2)</f>
        <v>2.1917808219178082E-2</v>
      </c>
      <c r="V185" s="10">
        <f>[1]!b_dq_dirtyprice(A185,日期设置!$B$2)</f>
        <v>105.4927</v>
      </c>
      <c r="W185" s="11">
        <f>IF(U185=0,ROUNDUP((Q185-日期设置!$B$2)/365,0),ROUNDUP((R185-日期设置!$B$2)/365,0))</f>
        <v>1</v>
      </c>
      <c r="X185" s="18" t="str">
        <f>_xlfn.IFNA(VLOOKUP(A185,过往入选债券!A:D,4,0),2)</f>
        <v>否</v>
      </c>
      <c r="Y185">
        <f>_xlfn.IFNA(VLOOKUP(C185,[2]Sheet1!$A:$A,1,0),3)</f>
        <v>3</v>
      </c>
    </row>
    <row r="186" spans="1:25" hidden="1" x14ac:dyDescent="0.2">
      <c r="A186" s="21" t="s">
        <v>12794</v>
      </c>
      <c r="B186" s="21" t="s">
        <v>12795</v>
      </c>
      <c r="C186" s="37" t="s">
        <v>12796</v>
      </c>
      <c r="D186" s="26" t="str">
        <f>[1]!b_calc_yield(A186,日期设置!$B$2,F186,1,R186,1,O186,L186,S186,)</f>
        <v>Fetching...</v>
      </c>
      <c r="E186" s="26">
        <f t="shared" si="4"/>
        <v>64.515652929697097</v>
      </c>
      <c r="F186" s="18">
        <f>[1]!b_dq_cleanprice($A186,日期设置!B$2)</f>
        <v>30.2</v>
      </c>
      <c r="G186" s="18" t="str">
        <f t="shared" si="5"/>
        <v>1.85 + 0</v>
      </c>
      <c r="H186" s="27">
        <f>[1]!b_dq_pctchange($A186,日期设置!$B$2,1)/100</f>
        <v>0</v>
      </c>
      <c r="I186" s="26">
        <f>[1]!b_pq_pctchange(A186,日期设置!$B$4,日期设置!$B$2,1)</f>
        <v>0</v>
      </c>
      <c r="J186" s="26">
        <f>[1]!b_pq_pctchange(A186,日期设置!$C$4,日期设置!$B$2,1)</f>
        <v>10.218978102189784</v>
      </c>
      <c r="K186" s="52">
        <f>[1]!b_dq_amount($A186,日期设置!B$2,2,10000)</f>
        <v>0</v>
      </c>
      <c r="L186" s="26">
        <f>[1]!b_info_latestpar(A186,日期设置!$B$2)</f>
        <v>40</v>
      </c>
      <c r="M186" s="6">
        <f>[1]!b_info_outstandingbalance($A186,日期设置!B$2)</f>
        <v>8.8000000000000007</v>
      </c>
      <c r="N186" s="7" t="str">
        <f>[1]!b_info_latestissurercreditrating2(A186,日期设置!$B$2,"102","1")</f>
        <v>AA</v>
      </c>
      <c r="O186" s="8">
        <v>5.08</v>
      </c>
      <c r="P186" s="9">
        <f>[1]!b_info_repurchasedate(A186)</f>
        <v>0</v>
      </c>
      <c r="Q186" s="8" t="s">
        <v>16548</v>
      </c>
      <c r="R186" s="2" t="str">
        <f>IF((--IF(P186=0,Q186,P186))&gt;(--日期设置!$B$2),IF(P186=0,Q186,P186),Q186)</f>
        <v>2023-01-29</v>
      </c>
      <c r="S186" s="2" t="s">
        <v>18852</v>
      </c>
      <c r="T186" s="8">
        <f>[1]!b_anal_ptmyear($A186,日期设置!$B$2)</f>
        <v>1.8575342465753426</v>
      </c>
      <c r="U186" s="8">
        <f>[1]!b_anal_termifexercise($A186,日期设置!B$2)</f>
        <v>0</v>
      </c>
      <c r="V186" s="10">
        <f>[1]!b_dq_dirtyprice(A186,日期设置!$B$2)</f>
        <v>30.4895</v>
      </c>
      <c r="W186" s="11">
        <f>IF(U186=0,ROUNDUP((Q186-日期设置!$B$2)/365,0),ROUNDUP((R186-日期设置!$B$2)/365,0))</f>
        <v>2</v>
      </c>
      <c r="X186" s="18" t="str">
        <f>_xlfn.IFNA(VLOOKUP(A186,过往入选债券!A:D,4,0),2)</f>
        <v>否</v>
      </c>
      <c r="Y186">
        <f>_xlfn.IFNA(VLOOKUP(C186,[2]Sheet1!$A:$A,1,0),3)</f>
        <v>3</v>
      </c>
    </row>
    <row r="187" spans="1:25" x14ac:dyDescent="0.2">
      <c r="A187" s="21" t="s">
        <v>9855</v>
      </c>
      <c r="B187" s="21" t="s">
        <v>9856</v>
      </c>
      <c r="C187" s="37" t="s">
        <v>360</v>
      </c>
      <c r="D187" s="26" t="str">
        <f>[1]!b_calc_yield(A187,日期设置!$B$2,F187,1,R187,1,O187,L187,S187,)</f>
        <v>Fetching...</v>
      </c>
      <c r="E187" s="26">
        <f t="shared" si="4"/>
        <v>41.545514379448711</v>
      </c>
      <c r="F187" s="18">
        <f>[1]!b_dq_cleanprice($A187,日期设置!B$2)</f>
        <v>77.75</v>
      </c>
      <c r="G187" s="18" t="str">
        <f t="shared" si="5"/>
        <v>1.83 + 0</v>
      </c>
      <c r="H187" s="27">
        <f>[1]!b_dq_pctchange($A187,日期设置!$B$2,1)/100</f>
        <v>0</v>
      </c>
      <c r="I187" s="26">
        <f>[1]!b_pq_pctchange(A187,日期设置!$B$4,日期设置!$B$2,1)</f>
        <v>11.071428571428571</v>
      </c>
      <c r="J187" s="26">
        <f>[1]!b_pq_pctchange(A187,日期设置!$C$4,日期设置!$B$2,1)</f>
        <v>-19.849492294211636</v>
      </c>
      <c r="K187" s="52">
        <f>[1]!b_dq_amount($A187,日期设置!B$2,2,10000)</f>
        <v>784.27602739999998</v>
      </c>
      <c r="L187" s="26">
        <f>[1]!b_info_latestpar(A187,日期设置!$B$2)</f>
        <v>100</v>
      </c>
      <c r="M187" s="6">
        <f>[1]!b_info_outstandingbalance($A187,日期设置!B$2)</f>
        <v>5</v>
      </c>
      <c r="N187" s="7" t="str">
        <f>[1]!b_info_latestissurercreditrating2(A187,日期设置!$B$2,"102","1")</f>
        <v>AAA</v>
      </c>
      <c r="O187" s="8">
        <v>5.7</v>
      </c>
      <c r="P187" s="9">
        <f>[1]!b_info_repurchasedate(A187)</f>
        <v>0</v>
      </c>
      <c r="Q187" s="8" t="s">
        <v>16503</v>
      </c>
      <c r="R187" s="2" t="str">
        <f>IF((--IF(P187=0,Q187,P187))&gt;(--日期设置!$B$2),IF(P187=0,Q187,P187),Q187)</f>
        <v>2023-01-20</v>
      </c>
      <c r="S187" s="2" t="s">
        <v>18258</v>
      </c>
      <c r="T187" s="8">
        <f>[1]!b_anal_ptmyear($A187,日期设置!$B$2)</f>
        <v>1.8328767123287673</v>
      </c>
      <c r="U187" s="8">
        <f>[1]!b_anal_termifexercise($A187,日期设置!B$2)</f>
        <v>0</v>
      </c>
      <c r="V187" s="10">
        <f>[1]!b_dq_dirtyprice(A187,日期设置!$B$2)</f>
        <v>78.702600000000004</v>
      </c>
      <c r="W187" s="11">
        <f>IF(U187=0,ROUNDUP((Q187-日期设置!$B$2)/365,0),ROUNDUP((R187-日期设置!$B$2)/365,0))</f>
        <v>2</v>
      </c>
      <c r="X187" s="18" t="str">
        <f>_xlfn.IFNA(VLOOKUP(A187,过往入选债券!A:D,4,0),2)</f>
        <v>否</v>
      </c>
      <c r="Y187">
        <f>_xlfn.IFNA(VLOOKUP(C187,[2]Sheet1!$A:$A,1,0),3)</f>
        <v>3</v>
      </c>
    </row>
    <row r="188" spans="1:25" hidden="1" x14ac:dyDescent="0.2">
      <c r="A188" s="28" t="s">
        <v>20246</v>
      </c>
      <c r="B188" s="28" t="s">
        <v>20247</v>
      </c>
      <c r="C188" s="39" t="s">
        <v>133</v>
      </c>
      <c r="D188" s="26" t="str">
        <f>[1]!b_calc_yield(A188,日期设置!$B$2,F188,1,R188,1,O188,L188,S188,)</f>
        <v>Fetching...</v>
      </c>
      <c r="E188" s="26">
        <f t="shared" si="4"/>
        <v>10.555790239807127</v>
      </c>
      <c r="F188" s="18">
        <f>[1]!b_dq_cleanprice($A188,日期设置!B$2)</f>
        <v>92.003</v>
      </c>
      <c r="G188" s="18" t="str">
        <f t="shared" si="5"/>
        <v>0.49 + 0</v>
      </c>
      <c r="H188" s="27">
        <f>[1]!b_dq_pctchange($A188,日期设置!$B$2,1)/100</f>
        <v>0</v>
      </c>
      <c r="I188" s="26">
        <f>[1]!b_pq_pctchange(A188,日期设置!$B$4,日期设置!$B$2,1)</f>
        <v>0.51709991401697442</v>
      </c>
      <c r="J188" s="26">
        <f>[1]!b_pq_pctchange(A188,日期设置!$C$4,日期设置!$B$2,1)</f>
        <v>-3.5573594866064471</v>
      </c>
      <c r="K188" s="52">
        <f>[1]!b_dq_amount($A188,日期设置!B$2,2,10000)</f>
        <v>0</v>
      </c>
      <c r="L188" s="26">
        <f>[1]!b_info_latestpar(A188,日期设置!$B$2)</f>
        <v>100</v>
      </c>
      <c r="M188" s="6">
        <f>[1]!b_info_outstandingbalance($A188,日期设置!B$2)</f>
        <v>10</v>
      </c>
      <c r="N188" s="7" t="str">
        <f>[1]!b_info_latestissurercreditrating2(A188,日期设置!$B$2,"102","1")</f>
        <v>AAA</v>
      </c>
      <c r="O188" s="8">
        <v>3.9</v>
      </c>
      <c r="P188" s="9">
        <f>[1]!b_info_repurchasedate(A188)</f>
        <v>0</v>
      </c>
      <c r="Q188" s="8" t="s">
        <v>17064</v>
      </c>
      <c r="R188" s="2" t="str">
        <f>IF((--IF(P188=0,Q188,P188))&gt;(--日期设置!$B$2),IF(P188=0,Q188,P188),Q188)</f>
        <v>2021-09-18</v>
      </c>
      <c r="S188" s="31" t="s">
        <v>16447</v>
      </c>
      <c r="T188" s="8">
        <f>[1]!b_anal_ptmyear($A188,日期设置!$B$2)</f>
        <v>0.49315068493150682</v>
      </c>
      <c r="U188" s="8">
        <f>[1]!b_anal_termifexercise($A188,日期设置!B$2)</f>
        <v>0</v>
      </c>
      <c r="V188" s="10">
        <f>[1]!b_dq_dirtyprice(A188,日期设置!$B$2)</f>
        <v>93.979699999999994</v>
      </c>
      <c r="W188" s="11">
        <f>IF(U188=0,ROUNDUP((Q188-日期设置!$B$2)/365,0),ROUNDUP((R188-日期设置!$B$2)/365,0))</f>
        <v>1</v>
      </c>
      <c r="X188" s="18" t="str">
        <f>_xlfn.IFNA(VLOOKUP(A188,过往入选债券!A:D,4,0),2)</f>
        <v>否</v>
      </c>
      <c r="Y188">
        <f>_xlfn.IFNA(VLOOKUP(C188,[2]Sheet1!$A:$A,1,0),3)</f>
        <v>3</v>
      </c>
    </row>
    <row r="189" spans="1:25" hidden="1" x14ac:dyDescent="0.2">
      <c r="A189" s="21" t="s">
        <v>5983</v>
      </c>
      <c r="B189" s="21" t="s">
        <v>5984</v>
      </c>
      <c r="C189" s="37" t="s">
        <v>123</v>
      </c>
      <c r="D189" s="26" t="str">
        <f>[1]!b_calc_yield(A189,日期设置!$B$2,F189,1,R189,1,O189,L189,S189,)</f>
        <v>Fetching...</v>
      </c>
      <c r="E189" s="26">
        <f t="shared" si="4"/>
        <v>20.851475239064634</v>
      </c>
      <c r="F189" s="18">
        <f>[1]!b_dq_cleanprice($A189,日期设置!B$2)</f>
        <v>88</v>
      </c>
      <c r="G189" s="18" t="str">
        <f t="shared" si="5"/>
        <v>0.98 + 0</v>
      </c>
      <c r="H189" s="27">
        <f>[1]!b_dq_pctchange($A189,日期设置!$B$2,1)/100</f>
        <v>0</v>
      </c>
      <c r="I189" s="26">
        <f>[1]!b_pq_pctchange(A189,日期设置!$B$4,日期设置!$B$2,1)</f>
        <v>0</v>
      </c>
      <c r="J189" s="26">
        <f>[1]!b_pq_pctchange(A189,日期设置!$C$4,日期设置!$B$2,1)</f>
        <v>-8.6756095384174792</v>
      </c>
      <c r="K189" s="52">
        <f>[1]!b_dq_amount($A189,日期设置!B$2,2,10000)</f>
        <v>0</v>
      </c>
      <c r="L189" s="26">
        <f>[1]!b_info_latestpar(A189,日期设置!$B$2)</f>
        <v>100</v>
      </c>
      <c r="M189" s="6">
        <f>[1]!b_info_outstandingbalance($A189,日期设置!B$2)</f>
        <v>15</v>
      </c>
      <c r="N189" s="7" t="str">
        <f>[1]!b_info_latestissurercreditrating2(A189,日期设置!$B$2,"102","1")</f>
        <v>AAA</v>
      </c>
      <c r="O189" s="8">
        <v>6.5</v>
      </c>
      <c r="P189" s="9">
        <f>[1]!b_info_repurchasedate(A189)</f>
        <v>0</v>
      </c>
      <c r="Q189" s="8" t="s">
        <v>16638</v>
      </c>
      <c r="R189" s="2" t="str">
        <f>IF((--IF(P189=0,Q189,P189))&gt;(--日期设置!$B$2),IF(P189=0,Q189,P189),Q189)</f>
        <v>2022-03-15</v>
      </c>
      <c r="S189" s="2" t="s">
        <v>18492</v>
      </c>
      <c r="T189" s="8">
        <f>[1]!b_anal_ptmyear($A189,日期设置!$B$2)</f>
        <v>0.98082191780821915</v>
      </c>
      <c r="U189" s="8">
        <f>[1]!b_anal_termifexercise($A189,日期设置!B$2)</f>
        <v>0</v>
      </c>
      <c r="V189" s="10">
        <f>[1]!b_dq_dirtyprice(A189,日期设置!$B$2)</f>
        <v>88.124700000000004</v>
      </c>
      <c r="W189" s="11">
        <f>IF(U189=0,ROUNDUP((Q189-日期设置!$B$2)/365,0),ROUNDUP((R189-日期设置!$B$2)/365,0))</f>
        <v>1</v>
      </c>
      <c r="X189" s="18" t="str">
        <f>_xlfn.IFNA(VLOOKUP(A189,过往入选债券!A:D,4,0),2)</f>
        <v>否</v>
      </c>
      <c r="Y189">
        <f>_xlfn.IFNA(VLOOKUP(C189,[2]Sheet1!$A:$A,1,0),3)</f>
        <v>3</v>
      </c>
    </row>
    <row r="190" spans="1:25" hidden="1" x14ac:dyDescent="0.2">
      <c r="A190" s="21" t="s">
        <v>2165</v>
      </c>
      <c r="B190" s="21" t="s">
        <v>2166</v>
      </c>
      <c r="C190" s="37" t="s">
        <v>535</v>
      </c>
      <c r="D190" s="26" t="str">
        <f>[1]!b_calc_yield(A190,日期设置!$B$2,F190,1,R190,1,O190,L190,S190,)</f>
        <v>Fetching...</v>
      </c>
      <c r="E190" s="26">
        <f t="shared" si="4"/>
        <v>12.819960259485907</v>
      </c>
      <c r="F190" s="18">
        <f>[1]!b_dq_cleanprice($A190,日期设置!B$2)</f>
        <v>92</v>
      </c>
      <c r="G190" s="18" t="str">
        <f t="shared" si="5"/>
        <v>0.60 + 0</v>
      </c>
      <c r="H190" s="27">
        <f>[1]!b_dq_pctchange($A190,日期设置!$B$2,1)/100</f>
        <v>0</v>
      </c>
      <c r="I190" s="26">
        <f>[1]!b_pq_pctchange(A190,日期设置!$B$4,日期设置!$B$2,1)</f>
        <v>15</v>
      </c>
      <c r="J190" s="26">
        <f>[1]!b_pq_pctchange(A190,日期设置!$C$4,日期设置!$B$2,1)</f>
        <v>15</v>
      </c>
      <c r="K190" s="52">
        <f>[1]!b_dq_amount($A190,日期设置!B$2,2,10000)</f>
        <v>0</v>
      </c>
      <c r="L190" s="26">
        <f>[1]!b_info_latestpar(A190,日期设置!$B$2)</f>
        <v>100</v>
      </c>
      <c r="M190" s="6">
        <f>[1]!b_info_outstandingbalance($A190,日期设置!B$2)</f>
        <v>5.0999999999999996</v>
      </c>
      <c r="N190" s="7">
        <f>[1]!b_info_latestissurercreditrating2(A190,日期设置!$B$2,"102","1")</f>
        <v>0</v>
      </c>
      <c r="O190" s="8">
        <v>6.8</v>
      </c>
      <c r="P190" s="9">
        <f>[1]!b_info_repurchasedate(A190)</f>
        <v>0</v>
      </c>
      <c r="Q190" s="8" t="s">
        <v>16514</v>
      </c>
      <c r="R190" s="2" t="str">
        <f>IF((--IF(P190=0,Q190,P190))&gt;(--日期设置!$B$2),IF(P190=0,Q190,P190),Q190)</f>
        <v>2021-10-30</v>
      </c>
      <c r="S190" s="2" t="s">
        <v>18268</v>
      </c>
      <c r="T190" s="8">
        <f>[1]!b_anal_ptmyear($A190,日期设置!$B$2)</f>
        <v>0.60821917808219184</v>
      </c>
      <c r="U190" s="8">
        <f>[1]!b_anal_termifexercise($A190,日期设置!B$2)</f>
        <v>0</v>
      </c>
      <c r="V190" s="10">
        <f>[1]!b_dq_dirtyprice(A190,日期设置!$B$2)</f>
        <v>94.664100000000005</v>
      </c>
      <c r="W190" s="11">
        <f>IF(U190=0,ROUNDUP((Q190-日期设置!$B$2)/365,0),ROUNDUP((R190-日期设置!$B$2)/365,0))</f>
        <v>1</v>
      </c>
      <c r="X190" s="18" t="str">
        <f>_xlfn.IFNA(VLOOKUP(A190,过往入选债券!A:D,4,0),2)</f>
        <v>否</v>
      </c>
      <c r="Y190">
        <f>_xlfn.IFNA(VLOOKUP(C190,[2]Sheet1!$A:$A,1,0),3)</f>
        <v>3</v>
      </c>
    </row>
    <row r="191" spans="1:25" hidden="1" x14ac:dyDescent="0.2">
      <c r="A191" s="21" t="s">
        <v>13899</v>
      </c>
      <c r="B191" s="21" t="s">
        <v>13900</v>
      </c>
      <c r="C191" s="37" t="s">
        <v>13901</v>
      </c>
      <c r="D191" s="26" t="str">
        <f>[1]!b_calc_yield(A191,日期设置!$B$2,F191,1,R191,1,O191,L191,S191,)</f>
        <v>Fetching...</v>
      </c>
      <c r="E191" s="26">
        <f t="shared" si="4"/>
        <v>87.770823302840654</v>
      </c>
      <c r="F191" s="18">
        <f>[1]!b_dq_cleanprice($A191,日期设置!B$2)</f>
        <v>54.3</v>
      </c>
      <c r="G191" s="18" t="str">
        <f t="shared" si="5"/>
        <v>3.33 + 0</v>
      </c>
      <c r="H191" s="27">
        <f>[1]!b_dq_pctchange($A191,日期设置!$B$2,1)/100</f>
        <v>0</v>
      </c>
      <c r="I191" s="26">
        <f>[1]!b_pq_pctchange(A191,日期设置!$B$4,日期设置!$B$2,1)</f>
        <v>0</v>
      </c>
      <c r="J191" s="26">
        <f>[1]!b_pq_pctchange(A191,日期设置!$C$4,日期设置!$B$2,1)</f>
        <v>0</v>
      </c>
      <c r="K191" s="52">
        <f>[1]!b_dq_amount($A191,日期设置!B$2,2,10000)</f>
        <v>0</v>
      </c>
      <c r="L191" s="26">
        <f>[1]!b_info_latestpar(A191,日期设置!$B$2)</f>
        <v>80</v>
      </c>
      <c r="M191" s="6">
        <f>[1]!b_info_outstandingbalance($A191,日期设置!B$2)</f>
        <v>6.4</v>
      </c>
      <c r="N191" s="7" t="str">
        <f>[1]!b_info_latestissurercreditrating2(A191,日期设置!$B$2,"102","1")</f>
        <v>AA</v>
      </c>
      <c r="O191" s="8">
        <v>7.3</v>
      </c>
      <c r="P191" s="9">
        <f>[1]!b_info_repurchasedate(A191)</f>
        <v>0</v>
      </c>
      <c r="Q191" s="8" t="s">
        <v>16676</v>
      </c>
      <c r="R191" s="2" t="str">
        <f>IF((--IF(P191=0,Q191,P191))&gt;(--日期设置!$B$2),IF(P191=0,Q191,P191),Q191)</f>
        <v>2024-07-24</v>
      </c>
      <c r="S191" s="2" t="s">
        <v>18412</v>
      </c>
      <c r="T191" s="8">
        <f>[1]!b_anal_ptmyear($A191,日期设置!$B$2)</f>
        <v>3.3397260273972602</v>
      </c>
      <c r="U191" s="8">
        <f>[1]!b_anal_termifexercise($A191,日期设置!B$2)</f>
        <v>0</v>
      </c>
      <c r="V191" s="10">
        <f>[1]!b_dq_dirtyprice(A191,日期设置!$B$2)</f>
        <v>58.155999999999999</v>
      </c>
      <c r="W191" s="11">
        <f>IF(U191=0,ROUNDUP((Q191-日期设置!$B$2)/365,0),ROUNDUP((R191-日期设置!$B$2)/365,0))</f>
        <v>4</v>
      </c>
      <c r="X191" s="18" t="str">
        <f>_xlfn.IFNA(VLOOKUP(A191,过往入选债券!A:D,4,0),2)</f>
        <v>否</v>
      </c>
      <c r="Y191">
        <f>_xlfn.IFNA(VLOOKUP(C191,[2]Sheet1!$A:$A,1,0),3)</f>
        <v>3</v>
      </c>
    </row>
    <row r="192" spans="1:25" hidden="1" x14ac:dyDescent="0.2">
      <c r="A192" s="21" t="s">
        <v>5390</v>
      </c>
      <c r="B192" s="21" t="s">
        <v>5391</v>
      </c>
      <c r="C192" s="37" t="s">
        <v>1973</v>
      </c>
      <c r="D192" s="26" t="str">
        <f>[1]!b_calc_yield(A192,日期设置!$B$2,F192,1,R192,1,O192,L192,S192,)</f>
        <v>Fetching...</v>
      </c>
      <c r="E192" s="26">
        <f t="shared" si="4"/>
        <v>0.40208736706064396</v>
      </c>
      <c r="F192" s="18">
        <f>[1]!b_dq_cleanprice($A192,日期设置!B$2)</f>
        <v>99.672399999999996</v>
      </c>
      <c r="G192" s="18" t="str">
        <f t="shared" si="5"/>
        <v>0.01 + 0.01</v>
      </c>
      <c r="H192" s="27">
        <f>[1]!b_dq_pctchange($A192,日期设置!$B$2,1)/100</f>
        <v>0</v>
      </c>
      <c r="I192" s="26">
        <f>[1]!b_pq_pctchange(A192,日期设置!$B$4,日期设置!$B$2,1)</f>
        <v>0</v>
      </c>
      <c r="J192" s="26">
        <f>[1]!b_pq_pctchange(A192,日期设置!$C$4,日期设置!$B$2,1)</f>
        <v>0</v>
      </c>
      <c r="K192" s="52">
        <f>[1]!b_dq_amount($A192,日期设置!B$2,2,10000)</f>
        <v>0</v>
      </c>
      <c r="L192" s="26">
        <f>[1]!b_info_latestpar(A192,日期设置!$B$2)</f>
        <v>100</v>
      </c>
      <c r="M192" s="6">
        <f>[1]!b_info_outstandingbalance($A192,日期设置!B$2)</f>
        <v>20</v>
      </c>
      <c r="N192" s="7" t="str">
        <f>[1]!b_info_latestissurercreditrating2(A192,日期设置!$B$2,"102","1")</f>
        <v>AA+</v>
      </c>
      <c r="O192" s="8">
        <v>4.8</v>
      </c>
      <c r="P192" s="9">
        <f>[1]!b_info_repurchasedate(A192)</f>
        <v>0</v>
      </c>
      <c r="Q192" s="8" t="s">
        <v>16245</v>
      </c>
      <c r="R192" s="2" t="str">
        <f>IF((--IF(P192=0,Q192,P192))&gt;(--日期设置!$B$2),IF(P192=0,Q192,P192),Q192)</f>
        <v>2021-03-29</v>
      </c>
      <c r="S192" s="2" t="s">
        <v>18030</v>
      </c>
      <c r="T192" s="8">
        <f>[1]!b_anal_ptmyear($A192,日期设置!$B$2)</f>
        <v>1.9178082191780823E-2</v>
      </c>
      <c r="U192" s="8">
        <f>[1]!b_anal_termifexercise($A192,日期设置!B$2)</f>
        <v>1.9178082191780823E-2</v>
      </c>
      <c r="V192" s="10">
        <f>[1]!b_dq_dirtyprice(A192,日期设置!$B$2)</f>
        <v>104.38030000000001</v>
      </c>
      <c r="W192" s="11">
        <f>IF(U192=0,ROUNDUP((Q192-日期设置!$B$2)/365,0),ROUNDUP((R192-日期设置!$B$2)/365,0))</f>
        <v>1</v>
      </c>
      <c r="X192" s="18" t="str">
        <f>_xlfn.IFNA(VLOOKUP(A192,过往入选债券!A:D,4,0),2)</f>
        <v>否</v>
      </c>
      <c r="Y192">
        <f>_xlfn.IFNA(VLOOKUP(C192,[2]Sheet1!$A:$A,1,0),3)</f>
        <v>3</v>
      </c>
    </row>
    <row r="193" spans="1:25" hidden="1" x14ac:dyDescent="0.2">
      <c r="A193" s="21" t="s">
        <v>7450</v>
      </c>
      <c r="B193" s="21" t="s">
        <v>7451</v>
      </c>
      <c r="C193" s="37" t="s">
        <v>360</v>
      </c>
      <c r="D193" s="26" t="str">
        <f>[1]!b_calc_yield(A193,日期设置!$B$2,F193,1,R193,1,O193,L193,S193,)</f>
        <v>Fetching...</v>
      </c>
      <c r="E193" s="26">
        <f t="shared" si="4"/>
        <v>12.332685870498983</v>
      </c>
      <c r="F193" s="18">
        <f>[1]!b_dq_cleanprice($A193,日期设置!B$2)</f>
        <v>92</v>
      </c>
      <c r="G193" s="18" t="str">
        <f t="shared" si="5"/>
        <v>0.59 + 0</v>
      </c>
      <c r="H193" s="27">
        <f>[1]!b_dq_pctchange($A193,日期设置!$B$2,1)/100</f>
        <v>0</v>
      </c>
      <c r="I193" s="26">
        <f>[1]!b_pq_pctchange(A193,日期设置!$B$4,日期设置!$B$2,1)</f>
        <v>12.332112332112324</v>
      </c>
      <c r="J193" s="26">
        <f>[1]!b_pq_pctchange(A193,日期设置!$C$4,日期设置!$B$2,1)</f>
        <v>2.2222222222222223</v>
      </c>
      <c r="K193" s="52">
        <f>[1]!b_dq_amount($A193,日期设置!B$2,2,10000)</f>
        <v>0</v>
      </c>
      <c r="L193" s="26">
        <f>[1]!b_info_latestpar(A193,日期设置!$B$2)</f>
        <v>100</v>
      </c>
      <c r="M193" s="6">
        <f>[1]!b_info_outstandingbalance($A193,日期设置!B$2)</f>
        <v>5</v>
      </c>
      <c r="N193" s="7" t="str">
        <f>[1]!b_info_latestissurercreditrating2(A193,日期设置!$B$2,"102","1")</f>
        <v>AAA</v>
      </c>
      <c r="O193" s="8">
        <v>6.18</v>
      </c>
      <c r="P193" s="9">
        <f>[1]!b_info_repurchasedate(A193)</f>
        <v>0</v>
      </c>
      <c r="Q193" s="8" t="s">
        <v>16517</v>
      </c>
      <c r="R193" s="2" t="str">
        <f>IF((--IF(P193=0,Q193,P193))&gt;(--日期设置!$B$2),IF(P193=0,Q193,P193),Q193)</f>
        <v>2021-10-24</v>
      </c>
      <c r="S193" s="2" t="s">
        <v>18337</v>
      </c>
      <c r="T193" s="8">
        <f>[1]!b_anal_ptmyear($A193,日期设置!$B$2)</f>
        <v>0.59178082191780823</v>
      </c>
      <c r="U193" s="8">
        <f>[1]!b_anal_termifexercise($A193,日期设置!B$2)</f>
        <v>0</v>
      </c>
      <c r="V193" s="10">
        <f>[1]!b_dq_dirtyprice(A193,日期设置!$B$2)</f>
        <v>94.522800000000004</v>
      </c>
      <c r="W193" s="11">
        <f>IF(U193=0,ROUNDUP((Q193-日期设置!$B$2)/365,0),ROUNDUP((R193-日期设置!$B$2)/365,0))</f>
        <v>1</v>
      </c>
      <c r="X193" s="18" t="str">
        <f>_xlfn.IFNA(VLOOKUP(A193,过往入选债券!A:D,4,0),2)</f>
        <v>否</v>
      </c>
      <c r="Y193">
        <f>_xlfn.IFNA(VLOOKUP(C193,[2]Sheet1!$A:$A,1,0),3)</f>
        <v>3</v>
      </c>
    </row>
    <row r="194" spans="1:25" x14ac:dyDescent="0.2">
      <c r="A194" s="21" t="s">
        <v>6272</v>
      </c>
      <c r="B194" s="21" t="s">
        <v>6273</v>
      </c>
      <c r="C194" s="37" t="s">
        <v>27</v>
      </c>
      <c r="D194" s="26" t="str">
        <f>[1]!b_calc_yield(A194,日期设置!$B$2,F194,1,R194,1,O194,L194,S194,)</f>
        <v>Fetching...</v>
      </c>
      <c r="E194" s="26">
        <f t="shared" ref="E194:E257" si="6">((O194*W194+L194)/V194-1)*100</f>
        <v>39.960007884372487</v>
      </c>
      <c r="F194" s="18">
        <f>[1]!b_dq_cleanprice($A194,日期设置!B$2)</f>
        <v>79.8</v>
      </c>
      <c r="G194" s="18" t="str">
        <f t="shared" ref="G194:G257" si="7">LEFT(T194,4)&amp;" + "&amp;LEFT(U194,4)</f>
        <v>1.86 + 0</v>
      </c>
      <c r="H194" s="27">
        <f>[1]!b_dq_pctchange($A194,日期设置!$B$2,1)/100</f>
        <v>0.14163090128755351</v>
      </c>
      <c r="I194" s="26">
        <f>[1]!b_pq_pctchange(A194,日期设置!$B$4,日期设置!$B$2,1)</f>
        <v>14.163090128755352</v>
      </c>
      <c r="J194" s="26">
        <f>[1]!b_pq_pctchange(A194,日期设置!$C$4,日期设置!$B$2,1)</f>
        <v>14.163090128755352</v>
      </c>
      <c r="K194" s="52">
        <f>[1]!b_dq_amount($A194,日期设置!B$2,2,10000)</f>
        <v>2602.9084931199995</v>
      </c>
      <c r="L194" s="26">
        <f>[1]!b_info_latestpar(A194,日期设置!$B$2)</f>
        <v>100</v>
      </c>
      <c r="M194" s="6">
        <f>[1]!b_info_outstandingbalance($A194,日期设置!B$2)</f>
        <v>15</v>
      </c>
      <c r="N194" s="7" t="str">
        <f>[1]!b_info_latestissurercreditrating2(A194,日期设置!$B$2,"102","1")</f>
        <v>AAA</v>
      </c>
      <c r="O194" s="8">
        <v>6.45</v>
      </c>
      <c r="P194" s="9">
        <f>[1]!b_info_repurchasedate(A194)</f>
        <v>0</v>
      </c>
      <c r="Q194" s="8" t="s">
        <v>16199</v>
      </c>
      <c r="R194" s="2" t="str">
        <f>IF((--IF(P194=0,Q194,P194))&gt;(--日期设置!$B$2),IF(P194=0,Q194,P194),Q194)</f>
        <v>2023-02-01</v>
      </c>
      <c r="S194" s="2" t="s">
        <v>17986</v>
      </c>
      <c r="T194" s="8">
        <f>[1]!b_anal_ptmyear($A194,日期设置!$B$2)</f>
        <v>1.8657534246575342</v>
      </c>
      <c r="U194" s="8">
        <f>[1]!b_anal_termifexercise($A194,日期设置!B$2)</f>
        <v>0</v>
      </c>
      <c r="V194" s="10">
        <f>[1]!b_dq_dirtyprice(A194,日期设置!$B$2)</f>
        <v>80.665899999999993</v>
      </c>
      <c r="W194" s="11">
        <f>IF(U194=0,ROUNDUP((Q194-日期设置!$B$2)/365,0),ROUNDUP((R194-日期设置!$B$2)/365,0))</f>
        <v>2</v>
      </c>
      <c r="X194" s="18" t="str">
        <f>_xlfn.IFNA(VLOOKUP(A194,过往入选债券!A:D,4,0),2)</f>
        <v>否</v>
      </c>
      <c r="Y194" t="str">
        <f>_xlfn.IFNA(VLOOKUP(C194,[2]Sheet1!$A:$A,1,0),3)</f>
        <v>北京市海淀区国有资产投资集团有限公司</v>
      </c>
    </row>
    <row r="195" spans="1:25" hidden="1" x14ac:dyDescent="0.2">
      <c r="A195" s="21" t="s">
        <v>11968</v>
      </c>
      <c r="B195" s="21" t="s">
        <v>11969</v>
      </c>
      <c r="C195" s="37" t="s">
        <v>11970</v>
      </c>
      <c r="D195" s="26" t="str">
        <f>[1]!b_calc_yield(A195,日期设置!$B$2,F195,1,R195,1,O195,L195,S195,)</f>
        <v>Fetching...</v>
      </c>
      <c r="E195" s="26">
        <f t="shared" si="6"/>
        <v>23.681653993701744</v>
      </c>
      <c r="F195" s="18">
        <f>[1]!b_dq_cleanprice($A195,日期设置!B$2)</f>
        <v>88.31</v>
      </c>
      <c r="G195" s="18" t="str">
        <f t="shared" si="7"/>
        <v>3.26 + 1.26</v>
      </c>
      <c r="H195" s="27">
        <f>[1]!b_dq_pctchange($A195,日期设置!$B$2,1)/100</f>
        <v>0</v>
      </c>
      <c r="I195" s="26">
        <f>[1]!b_pq_pctchange(A195,日期设置!$B$4,日期设置!$B$2,1)</f>
        <v>0</v>
      </c>
      <c r="J195" s="26">
        <f>[1]!b_pq_pctchange(A195,日期设置!$C$4,日期设置!$B$2,1)</f>
        <v>0</v>
      </c>
      <c r="K195" s="52">
        <f>[1]!b_dq_amount($A195,日期设置!B$2,2,10000)</f>
        <v>0</v>
      </c>
      <c r="L195" s="26">
        <f>[1]!b_info_latestpar(A195,日期设置!$B$2)</f>
        <v>100</v>
      </c>
      <c r="M195" s="6">
        <f>[1]!b_info_outstandingbalance($A195,日期设置!B$2)</f>
        <v>10</v>
      </c>
      <c r="N195" s="7" t="str">
        <f>[1]!b_info_latestissurercreditrating2(A195,日期设置!$B$2,"102","1")</f>
        <v>AA</v>
      </c>
      <c r="O195" s="8">
        <v>8.5</v>
      </c>
      <c r="P195" s="9" t="str">
        <f>[1]!b_info_repurchasedate(A195)</f>
        <v>2022-06-25</v>
      </c>
      <c r="Q195" s="8" t="s">
        <v>17223</v>
      </c>
      <c r="R195" s="2" t="str">
        <f>IF((--IF(P195=0,Q195,P195))&gt;(--日期设置!$B$2),IF(P195=0,Q195,P195),Q195)</f>
        <v>2022-06-25</v>
      </c>
      <c r="S195" s="2" t="s">
        <v>18990</v>
      </c>
      <c r="T195" s="8">
        <f>[1]!b_anal_ptmyear($A195,日期设置!$B$2)</f>
        <v>3.2602739726027399</v>
      </c>
      <c r="U195" s="8">
        <f>[1]!b_anal_termifexercise($A195,日期设置!B$2)</f>
        <v>1.2602739726027397</v>
      </c>
      <c r="V195" s="10">
        <f>[1]!b_dq_dirtyprice(A195,日期设置!$B$2)</f>
        <v>94.597700000000003</v>
      </c>
      <c r="W195" s="11">
        <f>IF(U195=0,ROUNDUP((Q195-日期设置!$B$2)/365,0),ROUNDUP((R195-日期设置!$B$2)/365,0))</f>
        <v>2</v>
      </c>
      <c r="X195" s="18">
        <f>_xlfn.IFNA(VLOOKUP(A195,过往入选债券!A:D,4,0),2)</f>
        <v>2</v>
      </c>
      <c r="Y195">
        <f>_xlfn.IFNA(VLOOKUP(C195,[2]Sheet1!$A:$A,1,0),3)</f>
        <v>3</v>
      </c>
    </row>
    <row r="196" spans="1:25" hidden="1" x14ac:dyDescent="0.2">
      <c r="A196" s="21" t="s">
        <v>14697</v>
      </c>
      <c r="B196" s="21" t="s">
        <v>14698</v>
      </c>
      <c r="C196" s="37" t="s">
        <v>10446</v>
      </c>
      <c r="D196" s="26" t="str">
        <f>[1]!b_calc_yield(A196,日期设置!$B$2,F196,1,R196,1,O196,L196,S196,)</f>
        <v>Fetching...</v>
      </c>
      <c r="E196" s="26">
        <f t="shared" si="6"/>
        <v>98.424437809451916</v>
      </c>
      <c r="F196" s="18">
        <f>[1]!b_dq_cleanprice($A196,日期设置!B$2)</f>
        <v>65.7</v>
      </c>
      <c r="G196" s="18" t="str">
        <f t="shared" si="7"/>
        <v>4.52 + 0</v>
      </c>
      <c r="H196" s="27">
        <f>[1]!b_dq_pctchange($A196,日期设置!$B$2,1)/100</f>
        <v>0</v>
      </c>
      <c r="I196" s="26">
        <f>[1]!b_pq_pctchange(A196,日期设置!$B$4,日期设置!$B$2,1)</f>
        <v>0</v>
      </c>
      <c r="J196" s="26">
        <f>[1]!b_pq_pctchange(A196,日期设置!$C$4,日期设置!$B$2,1)</f>
        <v>0</v>
      </c>
      <c r="K196" s="52">
        <f>[1]!b_dq_amount($A196,日期设置!B$2,2,10000)</f>
        <v>0</v>
      </c>
      <c r="L196" s="26">
        <f>[1]!b_info_latestpar(A196,日期设置!$B$2)</f>
        <v>100</v>
      </c>
      <c r="M196" s="6">
        <f>[1]!b_info_outstandingbalance($A196,日期设置!B$2)</f>
        <v>7</v>
      </c>
      <c r="N196" s="7" t="str">
        <f>[1]!b_info_latestissurercreditrating2(A196,日期设置!$B$2,"102","1")</f>
        <v>AA</v>
      </c>
      <c r="O196" s="8">
        <v>7.5</v>
      </c>
      <c r="P196" s="9">
        <f>[1]!b_info_repurchasedate(A196)</f>
        <v>0</v>
      </c>
      <c r="Q196" s="8" t="s">
        <v>16910</v>
      </c>
      <c r="R196" s="2" t="str">
        <f>IF((--IF(P196=0,Q196,P196))&gt;(--日期设置!$B$2),IF(P196=0,Q196,P196),Q196)</f>
        <v>2025-09-28</v>
      </c>
      <c r="S196" s="2" t="s">
        <v>17978</v>
      </c>
      <c r="T196" s="8">
        <f>[1]!b_anal_ptmyear($A196,日期设置!$B$2)</f>
        <v>4.5205479452054798</v>
      </c>
      <c r="U196" s="8">
        <f>[1]!b_anal_termifexercise($A196,日期设置!B$2)</f>
        <v>0</v>
      </c>
      <c r="V196" s="10">
        <f>[1]!b_dq_dirtyprice(A196,日期设置!$B$2)</f>
        <v>69.295900000000003</v>
      </c>
      <c r="W196" s="11">
        <f>IF(U196=0,ROUNDUP((Q196-日期设置!$B$2)/365,0),ROUNDUP((R196-日期设置!$B$2)/365,0))</f>
        <v>5</v>
      </c>
      <c r="X196" s="18" t="str">
        <f>_xlfn.IFNA(VLOOKUP(A196,过往入选债券!A:D,4,0),2)</f>
        <v>否</v>
      </c>
      <c r="Y196">
        <f>_xlfn.IFNA(VLOOKUP(C196,[2]Sheet1!$A:$A,1,0),3)</f>
        <v>3</v>
      </c>
    </row>
    <row r="197" spans="1:25" hidden="1" x14ac:dyDescent="0.2">
      <c r="A197" s="21" t="s">
        <v>5137</v>
      </c>
      <c r="B197" s="21" t="s">
        <v>5138</v>
      </c>
      <c r="C197" s="37" t="s">
        <v>548</v>
      </c>
      <c r="D197" s="26" t="str">
        <f>[1]!b_calc_yield(A197,日期设置!$B$2,F197,1,R197,1,O197,L197,S197,)</f>
        <v>Fetching...</v>
      </c>
      <c r="E197" s="26">
        <f t="shared" si="6"/>
        <v>0.37047690938472044</v>
      </c>
      <c r="F197" s="18">
        <f>[1]!b_dq_cleanprice($A197,日期设置!B$2)</f>
        <v>99.692499999999995</v>
      </c>
      <c r="G197" s="18" t="str">
        <f t="shared" si="7"/>
        <v>0.01 + 0</v>
      </c>
      <c r="H197" s="27">
        <f>[1]!b_dq_pctchange($A197,日期设置!$B$2,1)/100</f>
        <v>0</v>
      </c>
      <c r="I197" s="26">
        <f>[1]!b_pq_pctchange(A197,日期设置!$B$4,日期设置!$B$2,1)</f>
        <v>0</v>
      </c>
      <c r="J197" s="26">
        <f>[1]!b_pq_pctchange(A197,日期设置!$C$4,日期设置!$B$2,1)</f>
        <v>0</v>
      </c>
      <c r="K197" s="52">
        <f>[1]!b_dq_amount($A197,日期设置!B$2,2,10000)</f>
        <v>0</v>
      </c>
      <c r="L197" s="26">
        <f>[1]!b_info_latestpar(A197,日期设置!$B$2)</f>
        <v>100</v>
      </c>
      <c r="M197" s="6">
        <f>[1]!b_info_outstandingbalance($A197,日期设置!B$2)</f>
        <v>5</v>
      </c>
      <c r="N197" s="7" t="str">
        <f>[1]!b_info_latestissurercreditrating2(A197,日期设置!$B$2,"102","1")</f>
        <v>AA</v>
      </c>
      <c r="O197" s="8">
        <v>3.98</v>
      </c>
      <c r="P197" s="9">
        <f>[1]!b_info_repurchasedate(A197)</f>
        <v>0</v>
      </c>
      <c r="Q197" s="8" t="s">
        <v>16245</v>
      </c>
      <c r="R197" s="2" t="str">
        <f>IF((--IF(P197=0,Q197,P197))&gt;(--日期设置!$B$2),IF(P197=0,Q197,P197),Q197)</f>
        <v>2021-03-29</v>
      </c>
      <c r="S197" s="2" t="s">
        <v>18030</v>
      </c>
      <c r="T197" s="8">
        <f>[1]!b_anal_ptmyear($A197,日期设置!$B$2)</f>
        <v>1.9178082191780823E-2</v>
      </c>
      <c r="U197" s="8">
        <f>[1]!b_anal_termifexercise($A197,日期设置!B$2)</f>
        <v>0</v>
      </c>
      <c r="V197" s="10">
        <f>[1]!b_dq_dirtyprice(A197,日期设置!$B$2)</f>
        <v>103.5962</v>
      </c>
      <c r="W197" s="11">
        <f>IF(U197=0,ROUNDUP((Q197-日期设置!$B$2)/365,0),ROUNDUP((R197-日期设置!$B$2)/365,0))</f>
        <v>1</v>
      </c>
      <c r="X197" s="18">
        <f>_xlfn.IFNA(VLOOKUP(A197,过往入选债券!A:D,4,0),2)</f>
        <v>2</v>
      </c>
      <c r="Y197">
        <f>_xlfn.IFNA(VLOOKUP(C197,[2]Sheet1!$A:$A,1,0),3)</f>
        <v>3</v>
      </c>
    </row>
    <row r="198" spans="1:25" hidden="1" x14ac:dyDescent="0.2">
      <c r="A198" s="21" t="s">
        <v>2410</v>
      </c>
      <c r="B198" s="21" t="s">
        <v>2411</v>
      </c>
      <c r="C198" s="37" t="s">
        <v>535</v>
      </c>
      <c r="D198" s="26" t="str">
        <f>[1]!b_calc_yield(A198,日期设置!$B$2,F198,1,R198,1,O198,L198,S198,)</f>
        <v>Fetching...</v>
      </c>
      <c r="E198" s="26">
        <f t="shared" si="6"/>
        <v>14.698545122015272</v>
      </c>
      <c r="F198" s="18">
        <f>[1]!b_dq_cleanprice($A198,日期设置!B$2)</f>
        <v>91.632300000000001</v>
      </c>
      <c r="G198" s="18" t="str">
        <f t="shared" si="7"/>
        <v>0.76 + 0</v>
      </c>
      <c r="H198" s="27">
        <f>[1]!b_dq_pctchange($A198,日期设置!$B$2,1)/100</f>
        <v>0</v>
      </c>
      <c r="I198" s="26">
        <f>[1]!b_pq_pctchange(A198,日期设置!$B$4,日期设置!$B$2,1)</f>
        <v>0</v>
      </c>
      <c r="J198" s="26">
        <f>[1]!b_pq_pctchange(A198,日期设置!$C$4,日期设置!$B$2,1)</f>
        <v>5.0829128440366942</v>
      </c>
      <c r="K198" s="52">
        <f>[1]!b_dq_amount($A198,日期设置!B$2,2,10000)</f>
        <v>0</v>
      </c>
      <c r="L198" s="26">
        <f>[1]!b_info_latestpar(A198,日期设置!$B$2)</f>
        <v>100</v>
      </c>
      <c r="M198" s="6">
        <f>[1]!b_info_outstandingbalance($A198,日期设置!B$2)</f>
        <v>6</v>
      </c>
      <c r="N198" s="7">
        <f>[1]!b_info_latestissurercreditrating2(A198,日期设置!$B$2,"102","1")</f>
        <v>0</v>
      </c>
      <c r="O198" s="8">
        <v>6.99</v>
      </c>
      <c r="P198" s="9">
        <f>[1]!b_info_repurchasedate(A198)</f>
        <v>0</v>
      </c>
      <c r="Q198" s="8" t="s">
        <v>16202</v>
      </c>
      <c r="R198" s="2" t="str">
        <f>IF((--IF(P198=0,Q198,P198))&gt;(--日期设置!$B$2),IF(P198=0,Q198,P198),Q198)</f>
        <v>2021-12-26</v>
      </c>
      <c r="S198" s="2" t="s">
        <v>17989</v>
      </c>
      <c r="T198" s="8">
        <f>[1]!b_anal_ptmyear($A198,日期设置!$B$2)</f>
        <v>0.76438356164383559</v>
      </c>
      <c r="U198" s="8">
        <f>[1]!b_anal_termifexercise($A198,日期设置!B$2)</f>
        <v>0</v>
      </c>
      <c r="V198" s="10">
        <f>[1]!b_dq_dirtyprice(A198,日期设置!$B$2)</f>
        <v>93.279300000000006</v>
      </c>
      <c r="W198" s="11">
        <f>IF(U198=0,ROUNDUP((Q198-日期设置!$B$2)/365,0),ROUNDUP((R198-日期设置!$B$2)/365,0))</f>
        <v>1</v>
      </c>
      <c r="X198" s="18" t="str">
        <f>_xlfn.IFNA(VLOOKUP(A198,过往入选债券!A:D,4,0),2)</f>
        <v>否</v>
      </c>
      <c r="Y198">
        <f>_xlfn.IFNA(VLOOKUP(C198,[2]Sheet1!$A:$A,1,0),3)</f>
        <v>3</v>
      </c>
    </row>
    <row r="199" spans="1:25" hidden="1" x14ac:dyDescent="0.2">
      <c r="A199" s="21" t="s">
        <v>15040</v>
      </c>
      <c r="B199" s="21" t="s">
        <v>15041</v>
      </c>
      <c r="C199" s="37" t="s">
        <v>15042</v>
      </c>
      <c r="D199" s="26" t="str">
        <f>[1]!b_calc_yield(A199,日期设置!$B$2,F199,1,R199,1,O199,L199,S199,)</f>
        <v>Fetching...</v>
      </c>
      <c r="E199" s="26">
        <f t="shared" si="6"/>
        <v>107.32757007597024</v>
      </c>
      <c r="F199" s="18">
        <f>[1]!b_dq_cleanprice($A199,日期设置!B$2)</f>
        <v>65.599999999999994</v>
      </c>
      <c r="G199" s="18" t="str">
        <f t="shared" si="7"/>
        <v>4.84 + 0</v>
      </c>
      <c r="H199" s="27">
        <f>[1]!b_dq_pctchange($A199,日期设置!$B$2,1)/100</f>
        <v>0</v>
      </c>
      <c r="I199" s="26">
        <f>[1]!b_pq_pctchange(A199,日期设置!$B$4,日期设置!$B$2,1)</f>
        <v>0</v>
      </c>
      <c r="J199" s="26">
        <f>[1]!b_pq_pctchange(A199,日期设置!$C$4,日期设置!$B$2,1)</f>
        <v>0</v>
      </c>
      <c r="K199" s="52">
        <f>[1]!b_dq_amount($A199,日期设置!B$2,2,10000)</f>
        <v>0</v>
      </c>
      <c r="L199" s="26">
        <f>[1]!b_info_latestpar(A199,日期设置!$B$2)</f>
        <v>100</v>
      </c>
      <c r="M199" s="6">
        <f>[1]!b_info_outstandingbalance($A199,日期设置!B$2)</f>
        <v>5</v>
      </c>
      <c r="N199" s="7" t="str">
        <f>[1]!b_info_latestissurercreditrating2(A199,日期设置!$B$2,"102","1")</f>
        <v>AA-</v>
      </c>
      <c r="O199" s="8">
        <v>7.7</v>
      </c>
      <c r="P199" s="9">
        <f>[1]!b_info_repurchasedate(A199)</f>
        <v>0</v>
      </c>
      <c r="Q199" s="8" t="s">
        <v>16984</v>
      </c>
      <c r="R199" s="2" t="str">
        <f>IF((--IF(P199=0,Q199,P199))&gt;(--日期设置!$B$2),IF(P199=0,Q199,P199),Q199)</f>
        <v>2026-01-24</v>
      </c>
      <c r="S199" s="2" t="s">
        <v>17792</v>
      </c>
      <c r="T199" s="8">
        <f>[1]!b_anal_ptmyear($A199,日期设置!$B$2)</f>
        <v>4.8438356164383558</v>
      </c>
      <c r="U199" s="8">
        <f>[1]!b_anal_termifexercise($A199,日期设置!B$2)</f>
        <v>0</v>
      </c>
      <c r="V199" s="10">
        <f>[1]!b_dq_dirtyprice(A199,日期设置!$B$2)</f>
        <v>66.802499999999995</v>
      </c>
      <c r="W199" s="11">
        <f>IF(U199=0,ROUNDUP((Q199-日期设置!$B$2)/365,0),ROUNDUP((R199-日期设置!$B$2)/365,0))</f>
        <v>5</v>
      </c>
      <c r="X199" s="18" t="str">
        <f>_xlfn.IFNA(VLOOKUP(A199,过往入选债券!A:D,4,0),2)</f>
        <v>否</v>
      </c>
      <c r="Y199">
        <f>_xlfn.IFNA(VLOOKUP(C199,[2]Sheet1!$A:$A,1,0),3)</f>
        <v>3</v>
      </c>
    </row>
    <row r="200" spans="1:25" hidden="1" x14ac:dyDescent="0.2">
      <c r="A200" s="21" t="s">
        <v>7182</v>
      </c>
      <c r="B200" s="21" t="s">
        <v>7183</v>
      </c>
      <c r="C200" s="37" t="s">
        <v>25</v>
      </c>
      <c r="D200" s="26" t="str">
        <f>[1]!b_calc_yield(A200,日期设置!$B$2,F200,1,R200,1,O200,L200,S200,)</f>
        <v>Fetching...</v>
      </c>
      <c r="E200" s="26">
        <f t="shared" si="6"/>
        <v>8.2776673111402133</v>
      </c>
      <c r="F200" s="18">
        <f>[1]!b_dq_cleanprice($A200,日期设置!B$2)</f>
        <v>94.618499999999997</v>
      </c>
      <c r="G200" s="18" t="str">
        <f t="shared" si="7"/>
        <v>2.43 + 0.43</v>
      </c>
      <c r="H200" s="27">
        <f>[1]!b_dq_pctchange($A200,日期设置!$B$2,1)/100</f>
        <v>0</v>
      </c>
      <c r="I200" s="26">
        <f>[1]!b_pq_pctchange(A200,日期设置!$B$4,日期设置!$B$2,1)</f>
        <v>-4.8273094227687814</v>
      </c>
      <c r="J200" s="26">
        <f>[1]!b_pq_pctchange(A200,日期设置!$C$4,日期设置!$B$2,1)</f>
        <v>-4.8273094227687814</v>
      </c>
      <c r="K200" s="52">
        <f>[1]!b_dq_amount($A200,日期设置!B$2,2,10000)</f>
        <v>0</v>
      </c>
      <c r="L200" s="26">
        <f>[1]!b_info_latestpar(A200,日期设置!$B$2)</f>
        <v>100</v>
      </c>
      <c r="M200" s="6">
        <f>[1]!b_info_outstandingbalance($A200,日期设置!B$2)</f>
        <v>10</v>
      </c>
      <c r="N200" s="7" t="str">
        <f>[1]!b_info_latestissurercreditrating2(A200,日期设置!$B$2,"102","1")</f>
        <v>AAA</v>
      </c>
      <c r="O200" s="8">
        <v>6.35</v>
      </c>
      <c r="P200" s="9" t="str">
        <f>[1]!b_info_repurchasedate(A200)</f>
        <v>2021-08-27</v>
      </c>
      <c r="Q200" s="8" t="s">
        <v>16512</v>
      </c>
      <c r="R200" s="2" t="str">
        <f>IF((--IF(P200=0,Q200,P200))&gt;(--日期设置!$B$2),IF(P200=0,Q200,P200),Q200)</f>
        <v>2021-08-27</v>
      </c>
      <c r="S200" s="2" t="s">
        <v>18072</v>
      </c>
      <c r="T200" s="8">
        <f>[1]!b_anal_ptmyear($A200,日期设置!$B$2)</f>
        <v>2.4328767123287669</v>
      </c>
      <c r="U200" s="8">
        <f>[1]!b_anal_termifexercise($A200,日期设置!B$2)</f>
        <v>0.43287671232876712</v>
      </c>
      <c r="V200" s="10">
        <f>[1]!b_dq_dirtyprice(A200,日期设置!$B$2)</f>
        <v>98.219700000000003</v>
      </c>
      <c r="W200" s="11">
        <f>IF(U200=0,ROUNDUP((Q200-日期设置!$B$2)/365,0),ROUNDUP((R200-日期设置!$B$2)/365,0))</f>
        <v>1</v>
      </c>
      <c r="X200" s="18" t="str">
        <f>_xlfn.IFNA(VLOOKUP(A200,过往入选债券!A:D,4,0),2)</f>
        <v>否</v>
      </c>
      <c r="Y200" t="str">
        <f>_xlfn.IFNA(VLOOKUP(C200,[2]Sheet1!$A:$A,1,0),3)</f>
        <v>大同煤矿集团有限责任公司</v>
      </c>
    </row>
    <row r="201" spans="1:25" hidden="1" x14ac:dyDescent="0.2">
      <c r="A201" s="21" t="s">
        <v>3444</v>
      </c>
      <c r="B201" s="21" t="s">
        <v>3445</v>
      </c>
      <c r="C201" s="37" t="s">
        <v>133</v>
      </c>
      <c r="D201" s="26" t="str">
        <f>[1]!b_calc_yield(A201,日期设置!$B$2,F201,1,R201,1,O201,L201,S201,)</f>
        <v>Fetching...</v>
      </c>
      <c r="E201" s="26">
        <f t="shared" si="6"/>
        <v>9.44480064219848</v>
      </c>
      <c r="F201" s="18">
        <f>[1]!b_dq_cleanprice($A201,日期设置!B$2)</f>
        <v>93.41</v>
      </c>
      <c r="G201" s="18" t="str">
        <f t="shared" si="7"/>
        <v>0.49 + 0</v>
      </c>
      <c r="H201" s="27">
        <f>[1]!b_dq_pctchange($A201,日期设置!$B$2,1)/100</f>
        <v>0</v>
      </c>
      <c r="I201" s="26">
        <f>[1]!b_pq_pctchange(A201,日期设置!$B$4,日期设置!$B$2,1)</f>
        <v>0</v>
      </c>
      <c r="J201" s="26">
        <f>[1]!b_pq_pctchange(A201,日期设置!$C$4,日期设置!$B$2,1)</f>
        <v>-5.9990158124126465</v>
      </c>
      <c r="K201" s="52">
        <f>[1]!b_dq_amount($A201,日期设置!B$2,2,10000)</f>
        <v>0</v>
      </c>
      <c r="L201" s="26">
        <f>[1]!b_info_latestpar(A201,日期设置!$B$2)</f>
        <v>100</v>
      </c>
      <c r="M201" s="6">
        <f>[1]!b_info_outstandingbalance($A201,日期设置!B$2)</f>
        <v>10</v>
      </c>
      <c r="N201" s="7">
        <f>[1]!b_info_latestissurercreditrating2(A201,日期设置!$B$2,"102","1")</f>
        <v>0</v>
      </c>
      <c r="O201" s="8">
        <v>4.9800000000000004</v>
      </c>
      <c r="P201" s="9">
        <f>[1]!b_info_repurchasedate(A201)</f>
        <v>0</v>
      </c>
      <c r="Q201" s="8" t="s">
        <v>16563</v>
      </c>
      <c r="R201" s="2" t="str">
        <f>IF((--IF(P201=0,Q201,P201))&gt;(--日期设置!$B$2),IF(P201=0,Q201,P201),Q201)</f>
        <v>2021-09-19</v>
      </c>
      <c r="S201" s="2" t="s">
        <v>18270</v>
      </c>
      <c r="T201" s="8">
        <f>[1]!b_anal_ptmyear($A201,日期设置!$B$2)</f>
        <v>0.49589041095890413</v>
      </c>
      <c r="U201" s="8">
        <f>[1]!b_anal_termifexercise($A201,日期设置!B$2)</f>
        <v>0</v>
      </c>
      <c r="V201" s="10">
        <f>[1]!b_dq_dirtyprice(A201,日期设置!$B$2)</f>
        <v>95.920500000000004</v>
      </c>
      <c r="W201" s="11">
        <f>IF(U201=0,ROUNDUP((Q201-日期设置!$B$2)/365,0),ROUNDUP((R201-日期设置!$B$2)/365,0))</f>
        <v>1</v>
      </c>
      <c r="X201" s="18" t="str">
        <f>_xlfn.IFNA(VLOOKUP(A201,过往入选债券!A:D,4,0),2)</f>
        <v>否</v>
      </c>
      <c r="Y201">
        <f>_xlfn.IFNA(VLOOKUP(C201,[2]Sheet1!$A:$A,1,0),3)</f>
        <v>3</v>
      </c>
    </row>
    <row r="202" spans="1:25" hidden="1" x14ac:dyDescent="0.2">
      <c r="A202" s="21" t="s">
        <v>10368</v>
      </c>
      <c r="B202" s="21" t="s">
        <v>10369</v>
      </c>
      <c r="C202" s="37" t="s">
        <v>187</v>
      </c>
      <c r="D202" s="26" t="str">
        <f>[1]!b_calc_yield(A202,日期设置!$B$2,F202,1,R202,1,O202,L202,S202,)</f>
        <v>Fetching...</v>
      </c>
      <c r="E202" s="26">
        <f t="shared" si="6"/>
        <v>38.293859946036399</v>
      </c>
      <c r="F202" s="18">
        <f>[1]!b_dq_cleanprice($A202,日期设置!B$2)</f>
        <v>77.974999999999994</v>
      </c>
      <c r="G202" s="18" t="str">
        <f t="shared" si="7"/>
        <v>2.01 + 0</v>
      </c>
      <c r="H202" s="27">
        <f>[1]!b_dq_pctchange($A202,日期设置!$B$2,1)/100</f>
        <v>0</v>
      </c>
      <c r="I202" s="26">
        <f>[1]!b_pq_pctchange(A202,日期设置!$B$4,日期设置!$B$2,1)</f>
        <v>-21.155263714029466</v>
      </c>
      <c r="J202" s="26">
        <f>[1]!b_pq_pctchange(A202,日期设置!$C$4,日期设置!$B$2,1)</f>
        <v>-21.155263714029466</v>
      </c>
      <c r="K202" s="52">
        <f>[1]!b_dq_amount($A202,日期设置!B$2,2,10000)</f>
        <v>0</v>
      </c>
      <c r="L202" s="26">
        <f>[1]!b_info_latestpar(A202,日期设置!$B$2)</f>
        <v>100</v>
      </c>
      <c r="M202" s="6">
        <f>[1]!b_info_outstandingbalance($A202,日期设置!B$2)</f>
        <v>5</v>
      </c>
      <c r="N202" s="7" t="str">
        <f>[1]!b_info_latestissurercreditrating2(A202,日期设置!$B$2,"102","1")</f>
        <v>AA+</v>
      </c>
      <c r="O202" s="8">
        <v>4.8</v>
      </c>
      <c r="P202" s="9">
        <f>[1]!b_info_repurchasedate(A202)</f>
        <v>0</v>
      </c>
      <c r="Q202" s="8" t="s">
        <v>16019</v>
      </c>
      <c r="R202" s="2" t="str">
        <f>IF((--IF(P202=0,Q202,P202))&gt;(--日期设置!$B$2),IF(P202=0,Q202,P202),Q202)</f>
        <v>2023-03-26</v>
      </c>
      <c r="S202" s="2" t="s">
        <v>17806</v>
      </c>
      <c r="T202" s="8">
        <f>[1]!b_anal_ptmyear($A202,日期设置!$B$2)</f>
        <v>2.010958904109589</v>
      </c>
      <c r="U202" s="8">
        <f>[1]!b_anal_termifexercise($A202,日期设置!B$2)</f>
        <v>0</v>
      </c>
      <c r="V202" s="10">
        <f>[1]!b_dq_dirtyprice(A202,日期设置!$B$2)</f>
        <v>82.722399999999993</v>
      </c>
      <c r="W202" s="11">
        <f>IF(U202=0,ROUNDUP((Q202-日期设置!$B$2)/365,0),ROUNDUP((R202-日期设置!$B$2)/365,0))</f>
        <v>3</v>
      </c>
      <c r="X202" s="18" t="str">
        <f>_xlfn.IFNA(VLOOKUP(A202,过往入选债券!A:D,4,0),2)</f>
        <v>否</v>
      </c>
      <c r="Y202">
        <f>_xlfn.IFNA(VLOOKUP(C202,[2]Sheet1!$A:$A,1,0),3)</f>
        <v>3</v>
      </c>
    </row>
    <row r="203" spans="1:25" hidden="1" x14ac:dyDescent="0.2">
      <c r="A203" s="21" t="s">
        <v>11477</v>
      </c>
      <c r="B203" s="21" t="s">
        <v>11478</v>
      </c>
      <c r="C203" s="37" t="s">
        <v>25</v>
      </c>
      <c r="D203" s="26" t="str">
        <f>[1]!b_calc_yield(A203,日期设置!$B$2,F203,1,R203,1,O203,L203,S203,)</f>
        <v>Fetching...</v>
      </c>
      <c r="E203" s="26">
        <f t="shared" si="6"/>
        <v>11.016420465220556</v>
      </c>
      <c r="F203" s="18">
        <f>[1]!b_dq_cleanprice($A203,日期设置!B$2)</f>
        <v>93.5</v>
      </c>
      <c r="G203" s="18" t="str">
        <f t="shared" si="7"/>
        <v>0.59 + 0</v>
      </c>
      <c r="H203" s="27">
        <f>[1]!b_dq_pctchange($A203,日期设置!$B$2,1)/100</f>
        <v>0</v>
      </c>
      <c r="I203" s="26">
        <f>[1]!b_pq_pctchange(A203,日期设置!$B$4,日期设置!$B$2,1)</f>
        <v>1.668727616586968E-2</v>
      </c>
      <c r="J203" s="26">
        <f>[1]!b_pq_pctchange(A203,日期设置!$C$4,日期设置!$B$2,1)</f>
        <v>-6.1939107307143182</v>
      </c>
      <c r="K203" s="52">
        <f>[1]!b_dq_amount($A203,日期设置!B$2,2,10000)</f>
        <v>0</v>
      </c>
      <c r="L203" s="26">
        <f>[1]!b_info_latestpar(A203,日期设置!$B$2)</f>
        <v>100</v>
      </c>
      <c r="M203" s="6">
        <f>[1]!b_info_outstandingbalance($A203,日期设置!B$2)</f>
        <v>20</v>
      </c>
      <c r="N203" s="7" t="str">
        <f>[1]!b_info_latestissurercreditrating2(A203,日期设置!$B$2,"102","1")</f>
        <v>AAA</v>
      </c>
      <c r="O203" s="8">
        <v>6.95</v>
      </c>
      <c r="P203" s="9" t="str">
        <f>[1]!b_info_repurchasedate(A203)</f>
        <v>2018-10-24</v>
      </c>
      <c r="Q203" s="8" t="s">
        <v>16517</v>
      </c>
      <c r="R203" s="2" t="str">
        <f>IF((--IF(P203=0,Q203,P203))&gt;(--日期设置!$B$2),IF(P203=0,Q203,P203),Q203)</f>
        <v>2021-10-24</v>
      </c>
      <c r="S203" s="2" t="s">
        <v>18271</v>
      </c>
      <c r="T203" s="8">
        <f>[1]!b_anal_ptmyear($A203,日期设置!$B$2)</f>
        <v>0.59178082191780823</v>
      </c>
      <c r="U203" s="8">
        <f>[1]!b_anal_termifexercise($A203,日期设置!B$2)</f>
        <v>0</v>
      </c>
      <c r="V203" s="10">
        <f>[1]!b_dq_dirtyprice(A203,日期设置!$B$2)</f>
        <v>96.337100000000007</v>
      </c>
      <c r="W203" s="11">
        <f>IF(U203=0,ROUNDUP((Q203-日期设置!$B$2)/365,0),ROUNDUP((R203-日期设置!$B$2)/365,0))</f>
        <v>1</v>
      </c>
      <c r="X203" s="18" t="str">
        <f>_xlfn.IFNA(VLOOKUP(A203,过往入选债券!A:D,4,0),2)</f>
        <v>否</v>
      </c>
      <c r="Y203" t="str">
        <f>_xlfn.IFNA(VLOOKUP(C203,[2]Sheet1!$A:$A,1,0),3)</f>
        <v>大同煤矿集团有限责任公司</v>
      </c>
    </row>
    <row r="204" spans="1:25" hidden="1" x14ac:dyDescent="0.2">
      <c r="A204" s="21" t="s">
        <v>10908</v>
      </c>
      <c r="B204" s="21" t="s">
        <v>10909</v>
      </c>
      <c r="C204" s="37" t="s">
        <v>156</v>
      </c>
      <c r="D204" s="26" t="str">
        <f>[1]!b_calc_yield(A204,日期设置!$B$2,F204,1,R204,1,O204,L204,S204,)</f>
        <v>Fetching...</v>
      </c>
      <c r="E204" s="26">
        <f t="shared" si="6"/>
        <v>39.18316223208118</v>
      </c>
      <c r="F204" s="18">
        <f>[1]!b_dq_cleanprice($A204,日期设置!B$2)</f>
        <v>79.989999999999995</v>
      </c>
      <c r="G204" s="18" t="str">
        <f t="shared" si="7"/>
        <v>2.13 + 0</v>
      </c>
      <c r="H204" s="27">
        <f>[1]!b_dq_pctchange($A204,日期设置!$B$2,1)/100</f>
        <v>0</v>
      </c>
      <c r="I204" s="26">
        <f>[1]!b_pq_pctchange(A204,日期设置!$B$4,日期设置!$B$2,1)</f>
        <v>0</v>
      </c>
      <c r="J204" s="26">
        <f>[1]!b_pq_pctchange(A204,日期设置!$C$4,日期设置!$B$2,1)</f>
        <v>-18.433399172607327</v>
      </c>
      <c r="K204" s="52">
        <f>[1]!b_dq_amount($A204,日期设置!B$2,2,10000)</f>
        <v>0</v>
      </c>
      <c r="L204" s="26">
        <f>[1]!b_info_latestpar(A204,日期设置!$B$2)</f>
        <v>100</v>
      </c>
      <c r="M204" s="6">
        <f>[1]!b_info_outstandingbalance($A204,日期设置!B$2)</f>
        <v>5</v>
      </c>
      <c r="N204" s="7" t="str">
        <f>[1]!b_info_latestissurercreditrating2(A204,日期设置!$B$2,"102","1")</f>
        <v>AA+</v>
      </c>
      <c r="O204" s="8">
        <v>6.3</v>
      </c>
      <c r="P204" s="9">
        <f>[1]!b_info_repurchasedate(A204)</f>
        <v>0</v>
      </c>
      <c r="Q204" s="8" t="s">
        <v>17265</v>
      </c>
      <c r="R204" s="2" t="str">
        <f>IF((--IF(P204=0,Q204,P204))&gt;(--日期设置!$B$2),IF(P204=0,Q204,P204),Q204)</f>
        <v>2023-05-11</v>
      </c>
      <c r="S204" s="2" t="s">
        <v>18134</v>
      </c>
      <c r="T204" s="8">
        <f>[1]!b_anal_ptmyear($A204,日期设置!$B$2)</f>
        <v>2.1369863013698631</v>
      </c>
      <c r="U204" s="8">
        <f>[1]!b_anal_termifexercise($A204,日期设置!B$2)</f>
        <v>0</v>
      </c>
      <c r="V204" s="10">
        <f>[1]!b_dq_dirtyprice(A204,日期设置!$B$2)</f>
        <v>85.427000000000007</v>
      </c>
      <c r="W204" s="11">
        <f>IF(U204=0,ROUNDUP((Q204-日期设置!$B$2)/365,0),ROUNDUP((R204-日期设置!$B$2)/365,0))</f>
        <v>3</v>
      </c>
      <c r="X204" s="18" t="str">
        <f>_xlfn.IFNA(VLOOKUP(A204,过往入选债券!A:D,4,0),2)</f>
        <v>否</v>
      </c>
      <c r="Y204">
        <f>_xlfn.IFNA(VLOOKUP(C204,[2]Sheet1!$A:$A,1,0),3)</f>
        <v>3</v>
      </c>
    </row>
    <row r="205" spans="1:25" hidden="1" x14ac:dyDescent="0.2">
      <c r="A205" s="21" t="s">
        <v>7996</v>
      </c>
      <c r="B205" s="21" t="s">
        <v>7997</v>
      </c>
      <c r="C205" s="37" t="s">
        <v>4979</v>
      </c>
      <c r="D205" s="26" t="str">
        <f>[1]!b_calc_yield(A205,日期设置!$B$2,F205,1,R205,1,O205,L205,S205,)</f>
        <v>Fetching...</v>
      </c>
      <c r="E205" s="26">
        <f t="shared" si="6"/>
        <v>15.814238591663576</v>
      </c>
      <c r="F205" s="18">
        <f>[1]!b_dq_cleanprice($A205,日期设置!B$2)</f>
        <v>90</v>
      </c>
      <c r="G205" s="18" t="str">
        <f t="shared" si="7"/>
        <v>0.86 + 0</v>
      </c>
      <c r="H205" s="27">
        <f>[1]!b_dq_pctchange($A205,日期设置!$B$2,1)/100</f>
        <v>0</v>
      </c>
      <c r="I205" s="26">
        <f>[1]!b_pq_pctchange(A205,日期设置!$B$4,日期设置!$B$2,1)</f>
        <v>0</v>
      </c>
      <c r="J205" s="26">
        <f>[1]!b_pq_pctchange(A205,日期设置!$C$4,日期设置!$B$2,1)</f>
        <v>0</v>
      </c>
      <c r="K205" s="52">
        <f>[1]!b_dq_amount($A205,日期设置!B$2,2,10000)</f>
        <v>0</v>
      </c>
      <c r="L205" s="26">
        <f>[1]!b_info_latestpar(A205,日期设置!$B$2)</f>
        <v>100</v>
      </c>
      <c r="M205" s="6">
        <f>[1]!b_info_outstandingbalance($A205,日期设置!B$2)</f>
        <v>10</v>
      </c>
      <c r="N205" s="7" t="str">
        <f>[1]!b_info_latestissurercreditrating2(A205,日期设置!$B$2,"102","1")</f>
        <v>AAA</v>
      </c>
      <c r="O205" s="8">
        <v>5.05</v>
      </c>
      <c r="P205" s="9">
        <f>[1]!b_info_repurchasedate(A205)</f>
        <v>0</v>
      </c>
      <c r="Q205" s="8" t="s">
        <v>16149</v>
      </c>
      <c r="R205" s="2" t="str">
        <f>IF((--IF(P205=0,Q205,P205))&gt;(--日期设置!$B$2),IF(P205=0,Q205,P205),Q205)</f>
        <v>2022-01-30</v>
      </c>
      <c r="S205" s="2" t="s">
        <v>17937</v>
      </c>
      <c r="T205" s="8">
        <f>[1]!b_anal_ptmyear($A205,日期设置!$B$2)</f>
        <v>0.86027397260273974</v>
      </c>
      <c r="U205" s="8">
        <f>[1]!b_anal_termifexercise($A205,日期设置!B$2)</f>
        <v>0</v>
      </c>
      <c r="V205" s="10">
        <f>[1]!b_dq_dirtyprice(A205,日期设置!$B$2)</f>
        <v>90.705600000000004</v>
      </c>
      <c r="W205" s="11">
        <f>IF(U205=0,ROUNDUP((Q205-日期设置!$B$2)/365,0),ROUNDUP((R205-日期设置!$B$2)/365,0))</f>
        <v>1</v>
      </c>
      <c r="X205" s="18" t="str">
        <f>_xlfn.IFNA(VLOOKUP(A205,过往入选债券!A:D,4,0),2)</f>
        <v>否</v>
      </c>
      <c r="Y205">
        <f>_xlfn.IFNA(VLOOKUP(C205,[2]Sheet1!$A:$A,1,0),3)</f>
        <v>3</v>
      </c>
    </row>
    <row r="206" spans="1:25" hidden="1" x14ac:dyDescent="0.2">
      <c r="A206" s="21" t="s">
        <v>7114</v>
      </c>
      <c r="B206" s="21" t="s">
        <v>7115</v>
      </c>
      <c r="C206" s="37" t="s">
        <v>6</v>
      </c>
      <c r="D206" s="26" t="str">
        <f>[1]!b_calc_yield(A206,日期设置!$B$2,F206,1,R206,1,O206,L206,S206,)</f>
        <v>Fetching...</v>
      </c>
      <c r="E206" s="26">
        <f t="shared" si="6"/>
        <v>12.533349068333454</v>
      </c>
      <c r="F206" s="18">
        <f>[1]!b_dq_cleanprice($A206,日期设置!B$2)</f>
        <v>92.8</v>
      </c>
      <c r="G206" s="18" t="str">
        <f t="shared" si="7"/>
        <v>0.69 + 0.69</v>
      </c>
      <c r="H206" s="27">
        <f>[1]!b_dq_pctchange($A206,日期设置!$B$2,1)/100</f>
        <v>0</v>
      </c>
      <c r="I206" s="26">
        <f>[1]!b_pq_pctchange(A206,日期设置!$B$4,日期设置!$B$2,1)</f>
        <v>0</v>
      </c>
      <c r="J206" s="26">
        <f>[1]!b_pq_pctchange(A206,日期设置!$C$4,日期设置!$B$2,1)</f>
        <v>126.34146341463415</v>
      </c>
      <c r="K206" s="52">
        <f>[1]!b_dq_amount($A206,日期设置!B$2,2,10000)</f>
        <v>0</v>
      </c>
      <c r="L206" s="26">
        <f>[1]!b_info_latestpar(A206,日期设置!$B$2)</f>
        <v>100</v>
      </c>
      <c r="M206" s="6">
        <f>[1]!b_info_outstandingbalance($A206,日期设置!B$2)</f>
        <v>5</v>
      </c>
      <c r="N206" s="7" t="str">
        <f>[1]!b_info_latestissurercreditrating2(A206,日期设置!$B$2,"102","1")</f>
        <v>AAA</v>
      </c>
      <c r="O206" s="8">
        <v>6.8</v>
      </c>
      <c r="P206" s="9">
        <f>[1]!b_info_repurchasedate(A206)</f>
        <v>0</v>
      </c>
      <c r="Q206" s="8" t="s">
        <v>16114</v>
      </c>
      <c r="R206" s="2" t="str">
        <f>IF((--IF(P206=0,Q206,P206))&gt;(--日期设置!$B$2),IF(P206=0,Q206,P206),Q206)</f>
        <v>2021-11-29</v>
      </c>
      <c r="S206" s="2" t="s">
        <v>18139</v>
      </c>
      <c r="T206" s="8">
        <f>[1]!b_anal_ptmyear($A206,日期设置!$B$2)</f>
        <v>0.69041095890410964</v>
      </c>
      <c r="U206" s="8">
        <f>[1]!b_anal_termifexercise($A206,日期设置!B$2)</f>
        <v>0.69041095890410964</v>
      </c>
      <c r="V206" s="10">
        <f>[1]!b_dq_dirtyprice(A206,日期设置!$B$2)</f>
        <v>94.905199999999994</v>
      </c>
      <c r="W206" s="11">
        <f>IF(U206=0,ROUNDUP((Q206-日期设置!$B$2)/365,0),ROUNDUP((R206-日期设置!$B$2)/365,0))</f>
        <v>1</v>
      </c>
      <c r="X206" s="18" t="str">
        <f>_xlfn.IFNA(VLOOKUP(A206,过往入选债券!A:D,4,0),2)</f>
        <v>否</v>
      </c>
      <c r="Y206" t="str">
        <f>_xlfn.IFNA(VLOOKUP(C206,[2]Sheet1!$A:$A,1,0),3)</f>
        <v>冀中能源集团有限责任公司</v>
      </c>
    </row>
    <row r="207" spans="1:25" x14ac:dyDescent="0.2">
      <c r="A207" s="21" t="s">
        <v>7496</v>
      </c>
      <c r="B207" s="21" t="s">
        <v>7497</v>
      </c>
      <c r="C207" s="37" t="s">
        <v>25</v>
      </c>
      <c r="D207" s="26" t="str">
        <f>[1]!b_calc_yield(A207,日期设置!$B$2,F207,1,R207,1,O207,L207,S207,)</f>
        <v>Fetching...</v>
      </c>
      <c r="E207" s="26">
        <f t="shared" si="6"/>
        <v>10.997282040560318</v>
      </c>
      <c r="F207" s="18">
        <f>[1]!b_dq_cleanprice($A207,日期设置!B$2)</f>
        <v>93.255700000000004</v>
      </c>
      <c r="G207" s="18" t="str">
        <f t="shared" si="7"/>
        <v>0.61 + 0</v>
      </c>
      <c r="H207" s="27">
        <f>[1]!b_dq_pctchange($A207,日期设置!$B$2,1)/100</f>
        <v>1.0039121054318948E-2</v>
      </c>
      <c r="I207" s="26">
        <f>[1]!b_pq_pctchange(A207,日期设置!$B$4,日期设置!$B$2,1)</f>
        <v>1.0039121054318949</v>
      </c>
      <c r="J207" s="26">
        <f>[1]!b_pq_pctchange(A207,日期设置!$C$4,日期设置!$B$2,1)</f>
        <v>-5.1719562058491766</v>
      </c>
      <c r="K207" s="52">
        <f>[1]!b_dq_amount($A207,日期设置!B$2,2,10000)</f>
        <v>7653.7419176000003</v>
      </c>
      <c r="L207" s="26">
        <f>[1]!b_info_latestpar(A207,日期设置!$B$2)</f>
        <v>100</v>
      </c>
      <c r="M207" s="6">
        <f>[1]!b_info_outstandingbalance($A207,日期设置!B$2)</f>
        <v>10</v>
      </c>
      <c r="N207" s="7" t="str">
        <f>[1]!b_info_latestissurercreditrating2(A207,日期设置!$B$2,"102","1")</f>
        <v>AAA</v>
      </c>
      <c r="O207" s="8">
        <v>6.18</v>
      </c>
      <c r="P207" s="9">
        <f>[1]!b_info_repurchasedate(A207)</f>
        <v>0</v>
      </c>
      <c r="Q207" s="8" t="s">
        <v>16152</v>
      </c>
      <c r="R207" s="2" t="str">
        <f>IF((--IF(P207=0,Q207,P207))&gt;(--日期设置!$B$2),IF(P207=0,Q207,P207),Q207)</f>
        <v>2021-10-31</v>
      </c>
      <c r="S207" s="2" t="s">
        <v>17941</v>
      </c>
      <c r="T207" s="8">
        <f>[1]!b_anal_ptmyear($A207,日期设置!$B$2)</f>
        <v>0.61095890410958908</v>
      </c>
      <c r="U207" s="8">
        <f>[1]!b_anal_termifexercise($A207,日期设置!B$2)</f>
        <v>0</v>
      </c>
      <c r="V207" s="10">
        <f>[1]!b_dq_dirtyprice(A207,日期设置!$B$2)</f>
        <v>95.66</v>
      </c>
      <c r="W207" s="11">
        <f>IF(U207=0,ROUNDUP((Q207-日期设置!$B$2)/365,0),ROUNDUP((R207-日期设置!$B$2)/365,0))</f>
        <v>1</v>
      </c>
      <c r="X207" s="18" t="str">
        <f>_xlfn.IFNA(VLOOKUP(A207,过往入选债券!A:D,4,0),2)</f>
        <v>否</v>
      </c>
      <c r="Y207" t="str">
        <f>_xlfn.IFNA(VLOOKUP(C207,[2]Sheet1!$A:$A,1,0),3)</f>
        <v>大同煤矿集团有限责任公司</v>
      </c>
    </row>
    <row r="208" spans="1:25" x14ac:dyDescent="0.2">
      <c r="A208" s="21" t="s">
        <v>7494</v>
      </c>
      <c r="B208" s="21" t="s">
        <v>7495</v>
      </c>
      <c r="C208" s="37" t="s">
        <v>25</v>
      </c>
      <c r="D208" s="26" t="str">
        <f>[1]!b_calc_yield(A208,日期设置!$B$2,F208,1,R208,1,O208,L208,S208,)</f>
        <v>Fetching...</v>
      </c>
      <c r="E208" s="26">
        <f t="shared" si="6"/>
        <v>10.948005203136502</v>
      </c>
      <c r="F208" s="18">
        <f>[1]!b_dq_cleanprice($A208,日期设置!B$2)</f>
        <v>93.2864</v>
      </c>
      <c r="G208" s="18" t="str">
        <f t="shared" si="7"/>
        <v>0.60 + 0</v>
      </c>
      <c r="H208" s="27">
        <f>[1]!b_dq_pctchange($A208,日期设置!$B$2,1)/100</f>
        <v>1.124685560239332E-3</v>
      </c>
      <c r="I208" s="26">
        <f>[1]!b_pq_pctchange(A208,日期设置!$B$4,日期设置!$B$2,1)</f>
        <v>1.0018286919493242</v>
      </c>
      <c r="J208" s="26">
        <f>[1]!b_pq_pctchange(A208,日期设置!$C$4,日期设置!$B$2,1)</f>
        <v>-6.7624564728082532</v>
      </c>
      <c r="K208" s="52">
        <f>[1]!b_dq_amount($A208,日期设置!B$2,2,10000)</f>
        <v>957.11523290000002</v>
      </c>
      <c r="L208" s="26">
        <f>[1]!b_info_latestpar(A208,日期设置!$B$2)</f>
        <v>100</v>
      </c>
      <c r="M208" s="6">
        <f>[1]!b_info_outstandingbalance($A208,日期设置!B$2)</f>
        <v>10</v>
      </c>
      <c r="N208" s="7" t="str">
        <f>[1]!b_info_latestissurercreditrating2(A208,日期设置!$B$2,"102","1")</f>
        <v>AAA</v>
      </c>
      <c r="O208" s="8">
        <v>6.19</v>
      </c>
      <c r="P208" s="9">
        <f>[1]!b_info_repurchasedate(A208)</f>
        <v>0</v>
      </c>
      <c r="Q208" s="8" t="s">
        <v>16514</v>
      </c>
      <c r="R208" s="2" t="str">
        <f>IF((--IF(P208=0,Q208,P208))&gt;(--日期设置!$B$2),IF(P208=0,Q208,P208),Q208)</f>
        <v>2021-10-30</v>
      </c>
      <c r="S208" s="2" t="s">
        <v>18268</v>
      </c>
      <c r="T208" s="8">
        <f>[1]!b_anal_ptmyear($A208,日期设置!$B$2)</f>
        <v>0.60821917808219184</v>
      </c>
      <c r="U208" s="8">
        <f>[1]!b_anal_termifexercise($A208,日期设置!B$2)</f>
        <v>0</v>
      </c>
      <c r="V208" s="10">
        <f>[1]!b_dq_dirtyprice(A208,日期设置!$B$2)</f>
        <v>95.711500000000001</v>
      </c>
      <c r="W208" s="11">
        <f>IF(U208=0,ROUNDUP((Q208-日期设置!$B$2)/365,0),ROUNDUP((R208-日期设置!$B$2)/365,0))</f>
        <v>1</v>
      </c>
      <c r="X208" s="18" t="str">
        <f>_xlfn.IFNA(VLOOKUP(A208,过往入选债券!A:D,4,0),2)</f>
        <v>否</v>
      </c>
      <c r="Y208" t="str">
        <f>_xlfn.IFNA(VLOOKUP(C208,[2]Sheet1!$A:$A,1,0),3)</f>
        <v>大同煤矿集团有限责任公司</v>
      </c>
    </row>
    <row r="209" spans="1:25" hidden="1" x14ac:dyDescent="0.2">
      <c r="A209" s="21" t="s">
        <v>8964</v>
      </c>
      <c r="B209" s="21" t="s">
        <v>8965</v>
      </c>
      <c r="C209" s="37" t="s">
        <v>25</v>
      </c>
      <c r="D209" s="26" t="str">
        <f>[1]!b_calc_yield(A209,日期设置!$B$2,F209,1,R209,1,O209,L209,S209,)</f>
        <v>Fetching...</v>
      </c>
      <c r="E209" s="26">
        <f t="shared" si="6"/>
        <v>30.444395312845462</v>
      </c>
      <c r="F209" s="18">
        <f>[1]!b_dq_cleanprice($A209,日期设置!B$2)</f>
        <v>82.5</v>
      </c>
      <c r="G209" s="18" t="str">
        <f t="shared" si="7"/>
        <v>1.66 + 0</v>
      </c>
      <c r="H209" s="27">
        <f>[1]!b_dq_pctchange($A209,日期设置!$B$2,1)/100</f>
        <v>0</v>
      </c>
      <c r="I209" s="26">
        <f>[1]!b_pq_pctchange(A209,日期设置!$B$4,日期设置!$B$2,1)</f>
        <v>-16.248756420928675</v>
      </c>
      <c r="J209" s="26">
        <f>[1]!b_pq_pctchange(A209,日期设置!$C$4,日期设置!$B$2,1)</f>
        <v>-16.248756420928675</v>
      </c>
      <c r="K209" s="52">
        <f>[1]!b_dq_amount($A209,日期设置!B$2,2,10000)</f>
        <v>0</v>
      </c>
      <c r="L209" s="26">
        <f>[1]!b_info_latestpar(A209,日期设置!$B$2)</f>
        <v>100</v>
      </c>
      <c r="M209" s="6">
        <f>[1]!b_info_outstandingbalance($A209,日期设置!B$2)</f>
        <v>10</v>
      </c>
      <c r="N209" s="7" t="str">
        <f>[1]!b_info_latestissurercreditrating2(A209,日期设置!$B$2,"102","1")</f>
        <v>AAA</v>
      </c>
      <c r="O209" s="8">
        <v>4.87</v>
      </c>
      <c r="P209" s="9">
        <f>[1]!b_info_repurchasedate(A209)</f>
        <v>0</v>
      </c>
      <c r="Q209" s="8" t="s">
        <v>16418</v>
      </c>
      <c r="R209" s="2" t="str">
        <f>IF((--IF(P209=0,Q209,P209))&gt;(--日期设置!$B$2),IF(P209=0,Q209,P209),Q209)</f>
        <v>2022-11-20</v>
      </c>
      <c r="S209" s="2" t="s">
        <v>18018</v>
      </c>
      <c r="T209" s="8">
        <f>[1]!b_anal_ptmyear($A209,日期设置!$B$2)</f>
        <v>1.6657534246575343</v>
      </c>
      <c r="U209" s="8">
        <f>[1]!b_anal_termifexercise($A209,日期设置!B$2)</f>
        <v>0</v>
      </c>
      <c r="V209" s="10">
        <f>[1]!b_dq_dirtyprice(A209,日期设置!$B$2)</f>
        <v>84.127799999999993</v>
      </c>
      <c r="W209" s="11">
        <f>IF(U209=0,ROUNDUP((Q209-日期设置!$B$2)/365,0),ROUNDUP((R209-日期设置!$B$2)/365,0))</f>
        <v>2</v>
      </c>
      <c r="X209" s="18" t="str">
        <f>_xlfn.IFNA(VLOOKUP(A209,过往入选债券!A:D,4,0),2)</f>
        <v>否</v>
      </c>
      <c r="Y209" t="str">
        <f>_xlfn.IFNA(VLOOKUP(C209,[2]Sheet1!$A:$A,1,0),3)</f>
        <v>大同煤矿集团有限责任公司</v>
      </c>
    </row>
    <row r="210" spans="1:25" hidden="1" x14ac:dyDescent="0.2">
      <c r="A210" s="21" t="s">
        <v>8312</v>
      </c>
      <c r="B210" s="21" t="s">
        <v>8313</v>
      </c>
      <c r="C210" s="37" t="s">
        <v>187</v>
      </c>
      <c r="D210" s="26" t="str">
        <f>[1]!b_calc_yield(A210,日期设置!$B$2,F210,1,R210,1,O210,L210,S210,)</f>
        <v>Fetching...</v>
      </c>
      <c r="E210" s="26">
        <f t="shared" si="6"/>
        <v>17.502670270770281</v>
      </c>
      <c r="F210" s="18">
        <f>[1]!b_dq_cleanprice($A210,日期设置!B$2)</f>
        <v>88.5</v>
      </c>
      <c r="G210" s="18" t="str">
        <f t="shared" si="7"/>
        <v>1.03 + 0</v>
      </c>
      <c r="H210" s="27">
        <f>[1]!b_dq_pctchange($A210,日期设置!$B$2,1)/100</f>
        <v>0</v>
      </c>
      <c r="I210" s="26">
        <f>[1]!b_pq_pctchange(A210,日期设置!$B$4,日期设置!$B$2,1)</f>
        <v>0</v>
      </c>
      <c r="J210" s="26">
        <f>[1]!b_pq_pctchange(A210,日期设置!$C$4,日期设置!$B$2,1)</f>
        <v>-11.574896063034608</v>
      </c>
      <c r="K210" s="52">
        <f>[1]!b_dq_amount($A210,日期设置!B$2,2,10000)</f>
        <v>0</v>
      </c>
      <c r="L210" s="26">
        <f>[1]!b_info_latestpar(A210,日期设置!$B$2)</f>
        <v>100</v>
      </c>
      <c r="M210" s="6">
        <f>[1]!b_info_outstandingbalance($A210,日期设置!B$2)</f>
        <v>5</v>
      </c>
      <c r="N210" s="7" t="str">
        <f>[1]!b_info_latestissurercreditrating2(A210,日期设置!$B$2,"102","1")</f>
        <v>AA+</v>
      </c>
      <c r="O210" s="8">
        <v>4.62</v>
      </c>
      <c r="P210" s="9">
        <f>[1]!b_info_repurchasedate(A210)</f>
        <v>0</v>
      </c>
      <c r="Q210" s="8" t="s">
        <v>16094</v>
      </c>
      <c r="R210" s="2" t="str">
        <f>IF((--IF(P210=0,Q210,P210))&gt;(--日期设置!$B$2),IF(P210=0,Q210,P210),Q210)</f>
        <v>2022-04-03</v>
      </c>
      <c r="S210" s="2" t="s">
        <v>17879</v>
      </c>
      <c r="T210" s="8">
        <f>[1]!b_anal_ptmyear($A210,日期设置!$B$2)</f>
        <v>1.0328767123287672</v>
      </c>
      <c r="U210" s="8">
        <f>[1]!b_anal_termifexercise($A210,日期设置!B$2)</f>
        <v>0</v>
      </c>
      <c r="V210" s="10">
        <f>[1]!b_dq_dirtyprice(A210,日期设置!$B$2)</f>
        <v>92.968100000000007</v>
      </c>
      <c r="W210" s="11">
        <f>IF(U210=0,ROUNDUP((Q210-日期设置!$B$2)/365,0),ROUNDUP((R210-日期设置!$B$2)/365,0))</f>
        <v>2</v>
      </c>
      <c r="X210" s="18" t="str">
        <f>_xlfn.IFNA(VLOOKUP(A210,过往入选债券!A:D,4,0),2)</f>
        <v>否</v>
      </c>
      <c r="Y210">
        <f>_xlfn.IFNA(VLOOKUP(C210,[2]Sheet1!$A:$A,1,0),3)</f>
        <v>3</v>
      </c>
    </row>
    <row r="211" spans="1:25" hidden="1" x14ac:dyDescent="0.2">
      <c r="A211" s="21" t="s">
        <v>8993</v>
      </c>
      <c r="B211" s="21" t="s">
        <v>8994</v>
      </c>
      <c r="C211" s="37" t="s">
        <v>410</v>
      </c>
      <c r="D211" s="26" t="str">
        <f>[1]!b_calc_yield(A211,日期设置!$B$2,F211,1,R211,1,O211,L211,S211,)</f>
        <v>Fetching...</v>
      </c>
      <c r="E211" s="26">
        <f t="shared" si="6"/>
        <v>24.480404956086034</v>
      </c>
      <c r="F211" s="18">
        <f>[1]!b_dq_cleanprice($A211,日期设置!B$2)</f>
        <v>86.360200000000006</v>
      </c>
      <c r="G211" s="18" t="str">
        <f t="shared" si="7"/>
        <v>1.40 + 0</v>
      </c>
      <c r="H211" s="27">
        <f>[1]!b_dq_pctchange($A211,日期设置!$B$2,1)/100</f>
        <v>0</v>
      </c>
      <c r="I211" s="26">
        <f>[1]!b_pq_pctchange(A211,日期设置!$B$4,日期设置!$B$2,1)</f>
        <v>-2.8806241895960101</v>
      </c>
      <c r="J211" s="26">
        <f>[1]!b_pq_pctchange(A211,日期设置!$C$4,日期设置!$B$2,1)</f>
        <v>-5.6737604145276865</v>
      </c>
      <c r="K211" s="52">
        <f>[1]!b_dq_amount($A211,日期设置!B$2,2,10000)</f>
        <v>0</v>
      </c>
      <c r="L211" s="26">
        <f>[1]!b_info_latestpar(A211,日期设置!$B$2)</f>
        <v>100</v>
      </c>
      <c r="M211" s="6">
        <f>[1]!b_info_outstandingbalance($A211,日期设置!B$2)</f>
        <v>10</v>
      </c>
      <c r="N211" s="7" t="str">
        <f>[1]!b_info_latestissurercreditrating2(A211,日期设置!$B$2,"102","1")</f>
        <v>AAA</v>
      </c>
      <c r="O211" s="8">
        <v>5.97</v>
      </c>
      <c r="P211" s="9">
        <f>[1]!b_info_repurchasedate(A211)</f>
        <v>0</v>
      </c>
      <c r="Q211" s="8" t="s">
        <v>16537</v>
      </c>
      <c r="R211" s="2" t="str">
        <f>IF((--IF(P211=0,Q211,P211))&gt;(--日期设置!$B$2),IF(P211=0,Q211,P211),Q211)</f>
        <v>2022-08-16</v>
      </c>
      <c r="S211" s="2" t="s">
        <v>18363</v>
      </c>
      <c r="T211" s="8">
        <f>[1]!b_anal_ptmyear($A211,日期设置!$B$2)</f>
        <v>1.4027397260273973</v>
      </c>
      <c r="U211" s="8">
        <f>[1]!b_anal_termifexercise($A211,日期设置!B$2)</f>
        <v>0</v>
      </c>
      <c r="V211" s="10">
        <f>[1]!b_dq_dirtyprice(A211,日期设置!$B$2)</f>
        <v>89.925799999999995</v>
      </c>
      <c r="W211" s="11">
        <f>IF(U211=0,ROUNDUP((Q211-日期设置!$B$2)/365,0),ROUNDUP((R211-日期设置!$B$2)/365,0))</f>
        <v>2</v>
      </c>
      <c r="X211" s="18" t="str">
        <f>_xlfn.IFNA(VLOOKUP(A211,过往入选债券!A:D,4,0),2)</f>
        <v>否</v>
      </c>
      <c r="Y211" t="str">
        <f>_xlfn.IFNA(VLOOKUP(C211,[2]Sheet1!$A:$A,1,0),3)</f>
        <v>云南省城市建设投资集团有限公司</v>
      </c>
    </row>
    <row r="212" spans="1:25" hidden="1" x14ac:dyDescent="0.2">
      <c r="A212" s="21" t="s">
        <v>6696</v>
      </c>
      <c r="B212" s="21" t="s">
        <v>6697</v>
      </c>
      <c r="C212" s="37" t="s">
        <v>123</v>
      </c>
      <c r="D212" s="26" t="str">
        <f>[1]!b_calc_yield(A212,日期设置!$B$2,F212,1,R212,1,O212,L212,S212,)</f>
        <v>Fetching...</v>
      </c>
      <c r="E212" s="26">
        <f t="shared" si="6"/>
        <v>5.2785713431908077</v>
      </c>
      <c r="F212" s="18">
        <f>[1]!b_dq_cleanprice($A212,日期设置!B$2)</f>
        <v>96.4</v>
      </c>
      <c r="G212" s="18" t="str">
        <f t="shared" si="7"/>
        <v>0.29 + 0</v>
      </c>
      <c r="H212" s="27">
        <f>[1]!b_dq_pctchange($A212,日期设置!$B$2,1)/100</f>
        <v>0</v>
      </c>
      <c r="I212" s="26">
        <f>[1]!b_pq_pctchange(A212,日期设置!$B$4,日期设置!$B$2,1)</f>
        <v>0</v>
      </c>
      <c r="J212" s="26">
        <f>[1]!b_pq_pctchange(A212,日期设置!$C$4,日期设置!$B$2,1)</f>
        <v>-3.9859763749726049</v>
      </c>
      <c r="K212" s="52">
        <f>[1]!b_dq_amount($A212,日期设置!B$2,2,10000)</f>
        <v>0</v>
      </c>
      <c r="L212" s="26">
        <f>[1]!b_info_latestpar(A212,日期设置!$B$2)</f>
        <v>100</v>
      </c>
      <c r="M212" s="6">
        <f>[1]!b_info_outstandingbalance($A212,日期设置!B$2)</f>
        <v>20</v>
      </c>
      <c r="N212" s="7" t="str">
        <f>[1]!b_info_latestissurercreditrating2(A212,日期设置!$B$2,"102","1")</f>
        <v>AAA</v>
      </c>
      <c r="O212" s="8">
        <v>5.69</v>
      </c>
      <c r="P212" s="9">
        <f>[1]!b_info_repurchasedate(A212)</f>
        <v>0</v>
      </c>
      <c r="Q212" s="8" t="s">
        <v>17042</v>
      </c>
      <c r="R212" s="2" t="str">
        <f>IF((--IF(P212=0,Q212,P212))&gt;(--日期设置!$B$2),IF(P212=0,Q212,P212),Q212)</f>
        <v>2021-07-09</v>
      </c>
      <c r="S212" s="2" t="s">
        <v>18948</v>
      </c>
      <c r="T212" s="8">
        <f>[1]!b_anal_ptmyear($A212,日期设置!$B$2)</f>
        <v>0.29863013698630136</v>
      </c>
      <c r="U212" s="8">
        <f>[1]!b_anal_termifexercise($A212,日期设置!B$2)</f>
        <v>0</v>
      </c>
      <c r="V212" s="10">
        <f>[1]!b_dq_dirtyprice(A212,日期设置!$B$2)</f>
        <v>100.3908</v>
      </c>
      <c r="W212" s="11">
        <f>IF(U212=0,ROUNDUP((Q212-日期设置!$B$2)/365,0),ROUNDUP((R212-日期设置!$B$2)/365,0))</f>
        <v>1</v>
      </c>
      <c r="X212" s="18" t="str">
        <f>_xlfn.IFNA(VLOOKUP(A212,过往入选债券!A:D,4,0),2)</f>
        <v>否</v>
      </c>
      <c r="Y212">
        <f>_xlfn.IFNA(VLOOKUP(C212,[2]Sheet1!$A:$A,1,0),3)</f>
        <v>3</v>
      </c>
    </row>
    <row r="213" spans="1:25" hidden="1" x14ac:dyDescent="0.2">
      <c r="A213" s="28" t="s">
        <v>19604</v>
      </c>
      <c r="B213" s="28" t="s">
        <v>19605</v>
      </c>
      <c r="C213" s="38" t="s">
        <v>493</v>
      </c>
      <c r="D213" s="26" t="str">
        <f>[1]!b_calc_yield(A213,日期设置!$B$2,F213,1,R213,1,O213,L213,S213,)</f>
        <v>Fetching...</v>
      </c>
      <c r="E213" s="26">
        <f t="shared" si="6"/>
        <v>43.260509241135757</v>
      </c>
      <c r="F213" s="18">
        <f>[1]!b_dq_cleanprice($A213,日期设置!B$2)</f>
        <v>80</v>
      </c>
      <c r="G213" s="18" t="str">
        <f t="shared" si="7"/>
        <v>2.40 + 2.40</v>
      </c>
      <c r="H213" s="27">
        <f>[1]!b_dq_pctchange($A213,日期设置!$B$2,1)/100</f>
        <v>0</v>
      </c>
      <c r="I213" s="26">
        <f>[1]!b_pq_pctchange(A213,日期设置!$B$4,日期设置!$B$2,1)</f>
        <v>0</v>
      </c>
      <c r="J213" s="26">
        <f>[1]!b_pq_pctchange(A213,日期设置!$C$4,日期设置!$B$2,1)</f>
        <v>0</v>
      </c>
      <c r="K213" s="52">
        <f>[1]!b_dq_amount($A213,日期设置!B$2,2,10000)</f>
        <v>0</v>
      </c>
      <c r="L213" s="26">
        <f>[1]!b_info_latestpar(A213,日期设置!$B$2)</f>
        <v>100</v>
      </c>
      <c r="M213" s="6">
        <f>[1]!b_info_outstandingbalance($A213,日期设置!B$2)</f>
        <v>15</v>
      </c>
      <c r="N213" s="7" t="str">
        <f>[1]!b_info_latestissurercreditrating2(A213,日期设置!$B$2,"102","1")</f>
        <v>AAA</v>
      </c>
      <c r="O213" s="8">
        <v>6.8</v>
      </c>
      <c r="P213" s="9">
        <f>[1]!b_info_repurchasedate(A213)</f>
        <v>0</v>
      </c>
      <c r="Q213" s="8" t="s">
        <v>16257</v>
      </c>
      <c r="R213" s="2" t="str">
        <f>IF((--IF(P213=0,Q213,P213))&gt;(--日期设置!$B$2),IF(P213=0,Q213,P213),Q213)</f>
        <v>2023-08-17</v>
      </c>
      <c r="S213" s="31" t="s">
        <v>19101</v>
      </c>
      <c r="T213" s="8">
        <f>[1]!b_anal_ptmyear($A213,日期设置!$B$2)</f>
        <v>2.4054794520547946</v>
      </c>
      <c r="U213" s="8">
        <f>[1]!b_anal_termifexercise($A213,日期设置!B$2)</f>
        <v>2.4054794520547946</v>
      </c>
      <c r="V213" s="10">
        <f>[1]!b_dq_dirtyprice(A213,日期设置!$B$2)</f>
        <v>84.042699999999996</v>
      </c>
      <c r="W213" s="11">
        <f>IF(U213=0,ROUNDUP((Q213-日期设置!$B$2)/365,0),ROUNDUP((R213-日期设置!$B$2)/365,0))</f>
        <v>3</v>
      </c>
      <c r="X213" s="18" t="str">
        <f>_xlfn.IFNA(VLOOKUP(A213,过往入选债券!A:D,4,0),2)</f>
        <v>否</v>
      </c>
      <c r="Y213">
        <f>_xlfn.IFNA(VLOOKUP(C213,[2]Sheet1!$A:$A,1,0),3)</f>
        <v>3</v>
      </c>
    </row>
    <row r="214" spans="1:25" hidden="1" x14ac:dyDescent="0.2">
      <c r="A214" s="21" t="s">
        <v>12856</v>
      </c>
      <c r="B214" s="21" t="s">
        <v>12857</v>
      </c>
      <c r="C214" s="37" t="s">
        <v>11670</v>
      </c>
      <c r="D214" s="26" t="str">
        <f>[1]!b_calc_yield(A214,日期设置!$B$2,F214,1,R214,1,O214,L214,S214,)</f>
        <v>Fetching...</v>
      </c>
      <c r="E214" s="26">
        <f t="shared" si="6"/>
        <v>51.977569351396966</v>
      </c>
      <c r="F214" s="18">
        <f>[1]!b_dq_cleanprice($A214,日期设置!B$2)</f>
        <v>32</v>
      </c>
      <c r="G214" s="18" t="str">
        <f t="shared" si="7"/>
        <v>1.86 + 0</v>
      </c>
      <c r="H214" s="27">
        <f>[1]!b_dq_pctchange($A214,日期设置!$B$2,1)/100</f>
        <v>0</v>
      </c>
      <c r="I214" s="26">
        <f>[1]!b_pq_pctchange(A214,日期设置!$B$4,日期设置!$B$2,1)</f>
        <v>0</v>
      </c>
      <c r="J214" s="26">
        <f>[1]!b_pq_pctchange(A214,日期设置!$C$4,日期设置!$B$2,1)</f>
        <v>19.999850000187504</v>
      </c>
      <c r="K214" s="52">
        <f>[1]!b_dq_amount($A214,日期设置!B$2,2,10000)</f>
        <v>0</v>
      </c>
      <c r="L214" s="26">
        <f>[1]!b_info_latestpar(A214,日期设置!$B$2)</f>
        <v>40</v>
      </c>
      <c r="M214" s="6">
        <f>[1]!b_info_outstandingbalance($A214,日期设置!B$2)</f>
        <v>11.2</v>
      </c>
      <c r="N214" s="7" t="str">
        <f>[1]!b_info_latestissurercreditrating2(A214,日期设置!$B$2,"102","1")</f>
        <v>AA+</v>
      </c>
      <c r="O214" s="8">
        <v>4.5</v>
      </c>
      <c r="P214" s="9">
        <f>[1]!b_info_repurchasedate(A214)</f>
        <v>0</v>
      </c>
      <c r="Q214" s="8" t="s">
        <v>16199</v>
      </c>
      <c r="R214" s="2" t="str">
        <f>IF((--IF(P214=0,Q214,P214))&gt;(--日期设置!$B$2),IF(P214=0,Q214,P214),Q214)</f>
        <v>2023-02-01</v>
      </c>
      <c r="S214" s="2" t="s">
        <v>18242</v>
      </c>
      <c r="T214" s="8">
        <f>[1]!b_anal_ptmyear($A214,日期设置!$B$2)</f>
        <v>1.8657534246575342</v>
      </c>
      <c r="U214" s="8">
        <f>[1]!b_anal_termifexercise($A214,日期设置!B$2)</f>
        <v>0</v>
      </c>
      <c r="V214" s="10">
        <f>[1]!b_dq_dirtyprice(A214,日期设置!$B$2)</f>
        <v>32.241599999999998</v>
      </c>
      <c r="W214" s="11">
        <f>IF(U214=0,ROUNDUP((Q214-日期设置!$B$2)/365,0),ROUNDUP((R214-日期设置!$B$2)/365,0))</f>
        <v>2</v>
      </c>
      <c r="X214" s="18" t="str">
        <f>_xlfn.IFNA(VLOOKUP(A214,过往入选债券!A:D,4,0),2)</f>
        <v>否</v>
      </c>
      <c r="Y214">
        <f>_xlfn.IFNA(VLOOKUP(C214,[2]Sheet1!$A:$A,1,0),3)</f>
        <v>3</v>
      </c>
    </row>
    <row r="215" spans="1:25" hidden="1" x14ac:dyDescent="0.2">
      <c r="A215" s="21" t="s">
        <v>14097</v>
      </c>
      <c r="B215" s="21" t="s">
        <v>14098</v>
      </c>
      <c r="C215" s="37" t="s">
        <v>14099</v>
      </c>
      <c r="D215" s="26" t="str">
        <f>[1]!b_calc_yield(A215,日期设置!$B$2,F215,1,R215,1,O215,L215,S215,)</f>
        <v>Fetching...</v>
      </c>
      <c r="E215" s="26">
        <f t="shared" si="6"/>
        <v>74.173790991450829</v>
      </c>
      <c r="F215" s="18">
        <f>[1]!b_dq_cleanprice($A215,日期设置!B$2)</f>
        <v>59.688000000000002</v>
      </c>
      <c r="G215" s="18" t="str">
        <f t="shared" si="7"/>
        <v>3.48 + 0</v>
      </c>
      <c r="H215" s="27">
        <f>[1]!b_dq_pctchange($A215,日期设置!$B$2,1)/100</f>
        <v>0</v>
      </c>
      <c r="I215" s="26">
        <f>[1]!b_pq_pctchange(A215,日期设置!$B$4,日期设置!$B$2,1)</f>
        <v>0</v>
      </c>
      <c r="J215" s="26">
        <f>[1]!b_pq_pctchange(A215,日期设置!$C$4,日期设置!$B$2,1)</f>
        <v>0</v>
      </c>
      <c r="K215" s="52">
        <f>[1]!b_dq_amount($A215,日期设置!B$2,2,10000)</f>
        <v>0</v>
      </c>
      <c r="L215" s="26">
        <f>[1]!b_info_latestpar(A215,日期设置!$B$2)</f>
        <v>80</v>
      </c>
      <c r="M215" s="6">
        <f>[1]!b_info_outstandingbalance($A215,日期设置!B$2)</f>
        <v>12</v>
      </c>
      <c r="N215" s="7" t="str">
        <f>[1]!b_info_latestissurercreditrating2(A215,日期设置!$B$2,"102","1")</f>
        <v>AA</v>
      </c>
      <c r="O215" s="8">
        <v>7.3</v>
      </c>
      <c r="P215" s="9">
        <f>[1]!b_info_repurchasedate(A215)</f>
        <v>0</v>
      </c>
      <c r="Q215" s="8" t="s">
        <v>16050</v>
      </c>
      <c r="R215" s="2" t="str">
        <f>IF((--IF(P215=0,Q215,P215))&gt;(--日期设置!$B$2),IF(P215=0,Q215,P215),Q215)</f>
        <v>2024-09-15</v>
      </c>
      <c r="S215" s="2" t="s">
        <v>17836</v>
      </c>
      <c r="T215" s="8">
        <f>[1]!b_anal_ptmyear($A215,日期设置!$B$2)</f>
        <v>3.484931506849315</v>
      </c>
      <c r="U215" s="8">
        <f>[1]!b_anal_termifexercise($A215,日期设置!B$2)</f>
        <v>0</v>
      </c>
      <c r="V215" s="10">
        <f>[1]!b_dq_dirtyprice(A215,日期设置!$B$2)</f>
        <v>62.695999999999998</v>
      </c>
      <c r="W215" s="11">
        <f>IF(U215=0,ROUNDUP((Q215-日期设置!$B$2)/365,0),ROUNDUP((R215-日期设置!$B$2)/365,0))</f>
        <v>4</v>
      </c>
      <c r="X215" s="18" t="str">
        <f>_xlfn.IFNA(VLOOKUP(A215,过往入选债券!A:D,4,0),2)</f>
        <v>否</v>
      </c>
      <c r="Y215">
        <f>_xlfn.IFNA(VLOOKUP(C215,[2]Sheet1!$A:$A,1,0),3)</f>
        <v>3</v>
      </c>
    </row>
    <row r="216" spans="1:25" hidden="1" x14ac:dyDescent="0.2">
      <c r="A216" s="21" t="s">
        <v>5680</v>
      </c>
      <c r="B216" s="21" t="s">
        <v>5681</v>
      </c>
      <c r="C216" s="37" t="s">
        <v>5019</v>
      </c>
      <c r="D216" s="26" t="str">
        <f>[1]!b_calc_yield(A216,日期设置!$B$2,F216,1,R216,1,O216,L216,S216,)</f>
        <v>Fetching...</v>
      </c>
      <c r="E216" s="26">
        <f t="shared" si="6"/>
        <v>13.7330495052288</v>
      </c>
      <c r="F216" s="18">
        <f>[1]!b_dq_cleanprice($A216,日期设置!B$2)</f>
        <v>91.5</v>
      </c>
      <c r="G216" s="18" t="str">
        <f t="shared" si="7"/>
        <v>0.80 + 0</v>
      </c>
      <c r="H216" s="27">
        <f>[1]!b_dq_pctchange($A216,日期设置!$B$2,1)/100</f>
        <v>0</v>
      </c>
      <c r="I216" s="26">
        <f>[1]!b_pq_pctchange(A216,日期设置!$B$4,日期设置!$B$2,1)</f>
        <v>0</v>
      </c>
      <c r="J216" s="26">
        <f>[1]!b_pq_pctchange(A216,日期设置!$C$4,日期设置!$B$2,1)</f>
        <v>1.7797552836484918</v>
      </c>
      <c r="K216" s="52">
        <f>[1]!b_dq_amount($A216,日期设置!B$2,2,10000)</f>
        <v>0</v>
      </c>
      <c r="L216" s="26">
        <f>[1]!b_info_latestpar(A216,日期设置!$B$2)</f>
        <v>100</v>
      </c>
      <c r="M216" s="6">
        <f>[1]!b_info_outstandingbalance($A216,日期设置!B$2)</f>
        <v>10</v>
      </c>
      <c r="N216" s="7" t="str">
        <f>[1]!b_info_latestissurercreditrating2(A216,日期设置!$B$2,"102","1")</f>
        <v>AA+</v>
      </c>
      <c r="O216" s="8">
        <v>5.2</v>
      </c>
      <c r="P216" s="9">
        <f>[1]!b_info_repurchasedate(A216)</f>
        <v>0</v>
      </c>
      <c r="Q216" s="8" t="s">
        <v>17235</v>
      </c>
      <c r="R216" s="2" t="str">
        <f>IF((--IF(P216=0,Q216,P216))&gt;(--日期设置!$B$2),IF(P216=0,Q216,P216),Q216)</f>
        <v>2022-01-11</v>
      </c>
      <c r="S216" s="2" t="s">
        <v>18911</v>
      </c>
      <c r="T216" s="8">
        <f>[1]!b_anal_ptmyear($A216,日期设置!$B$2)</f>
        <v>0.80821917808219179</v>
      </c>
      <c r="U216" s="8">
        <f>[1]!b_anal_termifexercise($A216,日期设置!B$2)</f>
        <v>0</v>
      </c>
      <c r="V216" s="10">
        <f>[1]!b_dq_dirtyprice(A216,日期设置!$B$2)</f>
        <v>92.497299999999996</v>
      </c>
      <c r="W216" s="11">
        <f>IF(U216=0,ROUNDUP((Q216-日期设置!$B$2)/365,0),ROUNDUP((R216-日期设置!$B$2)/365,0))</f>
        <v>1</v>
      </c>
      <c r="X216" s="18" t="str">
        <f>_xlfn.IFNA(VLOOKUP(A216,过往入选债券!A:D,4,0),2)</f>
        <v>否</v>
      </c>
      <c r="Y216" t="str">
        <f>_xlfn.IFNA(VLOOKUP(C216,[2]Sheet1!$A:$A,1,0),3)</f>
        <v>山东宏桥新型材料有限公司</v>
      </c>
    </row>
    <row r="217" spans="1:25" hidden="1" x14ac:dyDescent="0.2">
      <c r="A217" s="21" t="s">
        <v>8019</v>
      </c>
      <c r="B217" s="21" t="s">
        <v>8020</v>
      </c>
      <c r="C217" s="37" t="s">
        <v>25</v>
      </c>
      <c r="D217" s="26" t="str">
        <f>[1]!b_calc_yield(A217,日期设置!$B$2,F217,1,R217,1,O217,L217,S217,)</f>
        <v>Fetching...</v>
      </c>
      <c r="E217" s="26">
        <f t="shared" si="6"/>
        <v>15.544691814758526</v>
      </c>
      <c r="F217" s="18">
        <f>[1]!b_dq_cleanprice($A217,日期设置!B$2)</f>
        <v>90.415999999999997</v>
      </c>
      <c r="G217" s="18" t="str">
        <f t="shared" si="7"/>
        <v>0.91 + 0</v>
      </c>
      <c r="H217" s="27">
        <f>[1]!b_dq_pctchange($A217,日期设置!$B$2,1)/100</f>
        <v>0</v>
      </c>
      <c r="I217" s="26">
        <f>[1]!b_pq_pctchange(A217,日期设置!$B$4,日期设置!$B$2,1)</f>
        <v>-10.12799524478333</v>
      </c>
      <c r="J217" s="26">
        <f>[1]!b_pq_pctchange(A217,日期设置!$C$4,日期设置!$B$2,1)</f>
        <v>-10.12799524478333</v>
      </c>
      <c r="K217" s="52">
        <f>[1]!b_dq_amount($A217,日期设置!B$2,2,10000)</f>
        <v>0</v>
      </c>
      <c r="L217" s="26">
        <f>[1]!b_info_latestpar(A217,日期设置!$B$2)</f>
        <v>100</v>
      </c>
      <c r="M217" s="6">
        <f>[1]!b_info_outstandingbalance($A217,日期设置!B$2)</f>
        <v>10</v>
      </c>
      <c r="N217" s="7" t="str">
        <f>[1]!b_info_latestissurercreditrating2(A217,日期设置!$B$2,"102","1")</f>
        <v>AAA</v>
      </c>
      <c r="O217" s="8">
        <v>4.9400000000000004</v>
      </c>
      <c r="P217" s="9">
        <f>[1]!b_info_repurchasedate(A217)</f>
        <v>0</v>
      </c>
      <c r="Q217" s="8" t="s">
        <v>16515</v>
      </c>
      <c r="R217" s="2" t="str">
        <f>IF((--IF(P217=0,Q217,P217))&gt;(--日期设置!$B$2),IF(P217=0,Q217,P217),Q217)</f>
        <v>2022-02-20</v>
      </c>
      <c r="S217" s="2" t="s">
        <v>18269</v>
      </c>
      <c r="T217" s="8">
        <f>[1]!b_anal_ptmyear($A217,日期设置!$B$2)</f>
        <v>0.9178082191780822</v>
      </c>
      <c r="U217" s="8">
        <f>[1]!b_anal_termifexercise($A217,日期设置!B$2)</f>
        <v>0</v>
      </c>
      <c r="V217" s="10">
        <f>[1]!b_dq_dirtyprice(A217,日期设置!$B$2)</f>
        <v>90.822000000000003</v>
      </c>
      <c r="W217" s="11">
        <f>IF(U217=0,ROUNDUP((Q217-日期设置!$B$2)/365,0),ROUNDUP((R217-日期设置!$B$2)/365,0))</f>
        <v>1</v>
      </c>
      <c r="X217" s="18" t="str">
        <f>_xlfn.IFNA(VLOOKUP(A217,过往入选债券!A:D,4,0),2)</f>
        <v>否</v>
      </c>
      <c r="Y217" t="str">
        <f>_xlfn.IFNA(VLOOKUP(C217,[2]Sheet1!$A:$A,1,0),3)</f>
        <v>大同煤矿集团有限责任公司</v>
      </c>
    </row>
    <row r="218" spans="1:25" hidden="1" x14ac:dyDescent="0.2">
      <c r="A218" s="21" t="s">
        <v>6563</v>
      </c>
      <c r="B218" s="21" t="s">
        <v>6564</v>
      </c>
      <c r="C218" s="37" t="s">
        <v>5509</v>
      </c>
      <c r="D218" s="26" t="str">
        <f>[1]!b_calc_yield(A218,日期设置!$B$2,F218,1,R218,1,O218,L218,S218,)</f>
        <v>Fetching...</v>
      </c>
      <c r="E218" s="26">
        <f t="shared" si="6"/>
        <v>33.531191404677287</v>
      </c>
      <c r="F218" s="18">
        <f>[1]!b_dq_cleanprice($A218,日期设置!B$2)</f>
        <v>81.849999999999994</v>
      </c>
      <c r="G218" s="18" t="str">
        <f t="shared" si="7"/>
        <v>2.05 + 0</v>
      </c>
      <c r="H218" s="27">
        <f>[1]!b_dq_pctchange($A218,日期设置!$B$2,1)/100</f>
        <v>0</v>
      </c>
      <c r="I218" s="26">
        <f>[1]!b_pq_pctchange(A218,日期设置!$B$4,日期设置!$B$2,1)</f>
        <v>-3.7058823529411833</v>
      </c>
      <c r="J218" s="26">
        <f>[1]!b_pq_pctchange(A218,日期设置!$C$4,日期设置!$B$2,1)</f>
        <v>-3.7058823529411833</v>
      </c>
      <c r="K218" s="52">
        <f>[1]!b_dq_amount($A218,日期设置!B$2,2,10000)</f>
        <v>0</v>
      </c>
      <c r="L218" s="26">
        <f>[1]!b_info_latestpar(A218,日期设置!$B$2)</f>
        <v>100</v>
      </c>
      <c r="M218" s="6">
        <f>[1]!b_info_outstandingbalance($A218,日期设置!B$2)</f>
        <v>12</v>
      </c>
      <c r="N218" s="7" t="str">
        <f>[1]!b_info_latestissurercreditrating2(A218,日期设置!$B$2,"102","1")</f>
        <v>AAA</v>
      </c>
      <c r="O218" s="8">
        <v>5.36</v>
      </c>
      <c r="P218" s="9">
        <f>[1]!b_info_repurchasedate(A218)</f>
        <v>0</v>
      </c>
      <c r="Q218" s="8" t="s">
        <v>16639</v>
      </c>
      <c r="R218" s="2" t="str">
        <f>IF((--IF(P218=0,Q218,P218))&gt;(--日期设置!$B$2),IF(P218=0,Q218,P218),Q218)</f>
        <v>2023-04-10</v>
      </c>
      <c r="S218" s="2" t="s">
        <v>18012</v>
      </c>
      <c r="T218" s="8">
        <f>[1]!b_anal_ptmyear($A218,日期设置!$B$2)</f>
        <v>2.0520547945205481</v>
      </c>
      <c r="U218" s="8">
        <f>[1]!b_anal_termifexercise($A218,日期设置!B$2)</f>
        <v>0</v>
      </c>
      <c r="V218" s="10">
        <f>[1]!b_dq_dirtyprice(A218,日期设置!$B$2)</f>
        <v>86.930999999999997</v>
      </c>
      <c r="W218" s="11">
        <f>IF(U218=0,ROUNDUP((Q218-日期设置!$B$2)/365,0),ROUNDUP((R218-日期设置!$B$2)/365,0))</f>
        <v>3</v>
      </c>
      <c r="X218" s="18" t="str">
        <f>_xlfn.IFNA(VLOOKUP(A218,过往入选债券!A:D,4,0),2)</f>
        <v>否</v>
      </c>
      <c r="Y218">
        <f>_xlfn.IFNA(VLOOKUP(C218,[2]Sheet1!$A:$A,1,0),3)</f>
        <v>3</v>
      </c>
    </row>
    <row r="219" spans="1:25" hidden="1" x14ac:dyDescent="0.2">
      <c r="A219" s="21" t="s">
        <v>8846</v>
      </c>
      <c r="B219" s="21" t="s">
        <v>8847</v>
      </c>
      <c r="C219" s="37" t="s">
        <v>410</v>
      </c>
      <c r="D219" s="26" t="str">
        <f>[1]!b_calc_yield(A219,日期设置!$B$2,F219,1,R219,1,O219,L219,S219,)</f>
        <v>Fetching...</v>
      </c>
      <c r="E219" s="26">
        <f t="shared" si="6"/>
        <v>20.933900053467582</v>
      </c>
      <c r="F219" s="18">
        <f>[1]!b_dq_cleanprice($A219,日期设置!B$2)</f>
        <v>88.5</v>
      </c>
      <c r="G219" s="18" t="str">
        <f t="shared" si="7"/>
        <v>1.31 + 0</v>
      </c>
      <c r="H219" s="27">
        <f>[1]!b_dq_pctchange($A219,日期设置!$B$2,1)/100</f>
        <v>0</v>
      </c>
      <c r="I219" s="26">
        <f>[1]!b_pq_pctchange(A219,日期设置!$B$4,日期设置!$B$2,1)</f>
        <v>-2.7472527472527473</v>
      </c>
      <c r="J219" s="26">
        <f>[1]!b_pq_pctchange(A219,日期设置!$C$4,日期设置!$B$2,1)</f>
        <v>-7.2396079537057512</v>
      </c>
      <c r="K219" s="52">
        <f>[1]!b_dq_amount($A219,日期设置!B$2,2,10000)</f>
        <v>0</v>
      </c>
      <c r="L219" s="26">
        <f>[1]!b_info_latestpar(A219,日期设置!$B$2)</f>
        <v>100</v>
      </c>
      <c r="M219" s="6">
        <f>[1]!b_info_outstandingbalance($A219,日期设置!B$2)</f>
        <v>10</v>
      </c>
      <c r="N219" s="7" t="str">
        <f>[1]!b_info_latestissurercreditrating2(A219,日期设置!$B$2,"102","1")</f>
        <v>AAA</v>
      </c>
      <c r="O219" s="8">
        <v>5.98</v>
      </c>
      <c r="P219" s="9">
        <f>[1]!b_info_repurchasedate(A219)</f>
        <v>0</v>
      </c>
      <c r="Q219" s="8" t="s">
        <v>16117</v>
      </c>
      <c r="R219" s="2" t="str">
        <f>IF((--IF(P219=0,Q219,P219))&gt;(--日期设置!$B$2),IF(P219=0,Q219,P219),Q219)</f>
        <v>2022-07-16</v>
      </c>
      <c r="S219" s="2" t="s">
        <v>17903</v>
      </c>
      <c r="T219" s="8">
        <f>[1]!b_anal_ptmyear($A219,日期设置!$B$2)</f>
        <v>1.3178082191780822</v>
      </c>
      <c r="U219" s="8">
        <f>[1]!b_anal_termifexercise($A219,日期设置!B$2)</f>
        <v>0</v>
      </c>
      <c r="V219" s="10">
        <f>[1]!b_dq_dirtyprice(A219,日期设置!$B$2)</f>
        <v>92.579499999999996</v>
      </c>
      <c r="W219" s="11">
        <f>IF(U219=0,ROUNDUP((Q219-日期设置!$B$2)/365,0),ROUNDUP((R219-日期设置!$B$2)/365,0))</f>
        <v>2</v>
      </c>
      <c r="X219" s="18" t="str">
        <f>_xlfn.IFNA(VLOOKUP(A219,过往入选债券!A:D,4,0),2)</f>
        <v>否</v>
      </c>
      <c r="Y219" t="str">
        <f>_xlfn.IFNA(VLOOKUP(C219,[2]Sheet1!$A:$A,1,0),3)</f>
        <v>云南省城市建设投资集团有限公司</v>
      </c>
    </row>
    <row r="220" spans="1:25" hidden="1" x14ac:dyDescent="0.2">
      <c r="A220" s="21" t="s">
        <v>5516</v>
      </c>
      <c r="B220" s="21" t="s">
        <v>5517</v>
      </c>
      <c r="C220" s="37" t="s">
        <v>123</v>
      </c>
      <c r="D220" s="26" t="str">
        <f>[1]!b_calc_yield(A220,日期设置!$B$2,F220,1,R220,1,O220,L220,S220,)</f>
        <v>Fetching...</v>
      </c>
      <c r="E220" s="26">
        <f t="shared" si="6"/>
        <v>2.2223796183123534</v>
      </c>
      <c r="F220" s="18">
        <f>[1]!b_dq_cleanprice($A220,日期设置!B$2)</f>
        <v>98.6096</v>
      </c>
      <c r="G220" s="18" t="str">
        <f t="shared" si="7"/>
        <v>0.13 + 0</v>
      </c>
      <c r="H220" s="27">
        <f>[1]!b_dq_pctchange($A220,日期设置!$B$2,1)/100</f>
        <v>0</v>
      </c>
      <c r="I220" s="26">
        <f>[1]!b_pq_pctchange(A220,日期设置!$B$4,日期设置!$B$2,1)</f>
        <v>0</v>
      </c>
      <c r="J220" s="26">
        <f>[1]!b_pq_pctchange(A220,日期设置!$C$4,日期设置!$B$2,1)</f>
        <v>-1.834696165156505</v>
      </c>
      <c r="K220" s="52">
        <f>[1]!b_dq_amount($A220,日期设置!B$2,2,10000)</f>
        <v>0</v>
      </c>
      <c r="L220" s="26">
        <f>[1]!b_info_latestpar(A220,日期设置!$B$2)</f>
        <v>100</v>
      </c>
      <c r="M220" s="6">
        <f>[1]!b_info_outstandingbalance($A220,日期设置!B$2)</f>
        <v>15</v>
      </c>
      <c r="N220" s="7" t="str">
        <f>[1]!b_info_latestissurercreditrating2(A220,日期设置!$B$2,"102","1")</f>
        <v>AAA</v>
      </c>
      <c r="O220" s="8">
        <v>6.8</v>
      </c>
      <c r="P220" s="9">
        <f>[1]!b_info_repurchasedate(A220)</f>
        <v>0</v>
      </c>
      <c r="Q220" s="8" t="s">
        <v>17362</v>
      </c>
      <c r="R220" s="2" t="str">
        <f>IF((--IF(P220=0,Q220,P220))&gt;(--日期设置!$B$2),IF(P220=0,Q220,P220),Q220)</f>
        <v>2021-05-11</v>
      </c>
      <c r="S220" s="2" t="s">
        <v>18947</v>
      </c>
      <c r="T220" s="8">
        <f>[1]!b_anal_ptmyear($A220,日期设置!$B$2)</f>
        <v>0.13698630136986301</v>
      </c>
      <c r="U220" s="8">
        <f>[1]!b_anal_termifexercise($A220,日期设置!B$2)</f>
        <v>0</v>
      </c>
      <c r="V220" s="10">
        <f>[1]!b_dq_dirtyprice(A220,日期设置!$B$2)</f>
        <v>104.4781</v>
      </c>
      <c r="W220" s="11">
        <f>IF(U220=0,ROUNDUP((Q220-日期设置!$B$2)/365,0),ROUNDUP((R220-日期设置!$B$2)/365,0))</f>
        <v>1</v>
      </c>
      <c r="X220" s="18" t="str">
        <f>_xlfn.IFNA(VLOOKUP(A220,过往入选债券!A:D,4,0),2)</f>
        <v>否</v>
      </c>
      <c r="Y220">
        <f>_xlfn.IFNA(VLOOKUP(C220,[2]Sheet1!$A:$A,1,0),3)</f>
        <v>3</v>
      </c>
    </row>
    <row r="221" spans="1:25" hidden="1" x14ac:dyDescent="0.2">
      <c r="A221" s="21" t="s">
        <v>12271</v>
      </c>
      <c r="B221" s="21" t="s">
        <v>12272</v>
      </c>
      <c r="C221" s="37" t="s">
        <v>12273</v>
      </c>
      <c r="D221" s="26" t="str">
        <f>[1]!b_calc_yield(A221,日期设置!$B$2,F221,1,R221,1,O221,L221,S221,)</f>
        <v>Fetching...</v>
      </c>
      <c r="E221" s="26">
        <f t="shared" si="6"/>
        <v>30.015106263371159</v>
      </c>
      <c r="F221" s="18">
        <f>[1]!b_dq_cleanprice($A221,日期设置!B$2)</f>
        <v>37.158000000000001</v>
      </c>
      <c r="G221" s="18" t="str">
        <f t="shared" si="7"/>
        <v>0.89 + 0</v>
      </c>
      <c r="H221" s="27">
        <f>[1]!b_dq_pctchange($A221,日期设置!$B$2,1)/100</f>
        <v>0</v>
      </c>
      <c r="I221" s="26">
        <f>[1]!b_pq_pctchange(A221,日期设置!$B$4,日期设置!$B$2,1)</f>
        <v>0</v>
      </c>
      <c r="J221" s="26">
        <f>[1]!b_pq_pctchange(A221,日期设置!$C$4,日期设置!$B$2,1)</f>
        <v>0</v>
      </c>
      <c r="K221" s="52">
        <f>[1]!b_dq_amount($A221,日期设置!B$2,2,10000)</f>
        <v>0</v>
      </c>
      <c r="L221" s="26">
        <f>[1]!b_info_latestpar(A221,日期设置!$B$2)</f>
        <v>40</v>
      </c>
      <c r="M221" s="6">
        <f>[1]!b_info_outstandingbalance($A221,日期设置!B$2)</f>
        <v>3.2</v>
      </c>
      <c r="N221" s="7" t="str">
        <f>[1]!b_info_latestissurercreditrating2(A221,日期设置!$B$2,"102","1")</f>
        <v>AA-</v>
      </c>
      <c r="O221" s="8">
        <v>8.8000000000000007</v>
      </c>
      <c r="P221" s="9">
        <f>[1]!b_info_repurchasedate(A221)</f>
        <v>0</v>
      </c>
      <c r="Q221" s="8" t="s">
        <v>17484</v>
      </c>
      <c r="R221" s="2" t="str">
        <f>IF((--IF(P221=0,Q221,P221))&gt;(--日期设置!$B$2),IF(P221=0,Q221,P221),Q221)</f>
        <v>2022-02-11</v>
      </c>
      <c r="S221" s="2" t="s">
        <v>18954</v>
      </c>
      <c r="T221" s="8">
        <f>[1]!b_anal_ptmyear($A221,日期设置!$B$2)</f>
        <v>0.89315068493150684</v>
      </c>
      <c r="U221" s="8">
        <f>[1]!b_anal_termifexercise($A221,日期设置!B$2)</f>
        <v>0</v>
      </c>
      <c r="V221" s="10">
        <f>[1]!b_dq_dirtyprice(A221,日期设置!$B$2)</f>
        <v>37.534100000000002</v>
      </c>
      <c r="W221" s="11">
        <f>IF(U221=0,ROUNDUP((Q221-日期设置!$B$2)/365,0),ROUNDUP((R221-日期设置!$B$2)/365,0))</f>
        <v>1</v>
      </c>
      <c r="X221" s="18">
        <f>_xlfn.IFNA(VLOOKUP(A221,过往入选债券!A:D,4,0),2)</f>
        <v>2</v>
      </c>
      <c r="Y221">
        <f>_xlfn.IFNA(VLOOKUP(C221,[2]Sheet1!$A:$A,1,0),3)</f>
        <v>3</v>
      </c>
    </row>
    <row r="222" spans="1:25" hidden="1" x14ac:dyDescent="0.2">
      <c r="A222" s="21" t="s">
        <v>2145</v>
      </c>
      <c r="B222" s="21" t="s">
        <v>2146</v>
      </c>
      <c r="C222" s="37" t="s">
        <v>25</v>
      </c>
      <c r="D222" s="26" t="str">
        <f>[1]!b_calc_yield(A222,日期设置!$B$2,F222,1,R222,1,O222,L222,S222,)</f>
        <v>Fetching...</v>
      </c>
      <c r="E222" s="26">
        <f t="shared" si="6"/>
        <v>9.5057446234346532</v>
      </c>
      <c r="F222" s="18">
        <f>[1]!b_dq_cleanprice($A222,日期设置!B$2)</f>
        <v>93.846299999999999</v>
      </c>
      <c r="G222" s="18" t="str">
        <f t="shared" si="7"/>
        <v>0.60 + 0</v>
      </c>
      <c r="H222" s="27">
        <f>[1]!b_dq_pctchange($A222,日期设置!$B$2,1)/100</f>
        <v>0</v>
      </c>
      <c r="I222" s="26">
        <f>[1]!b_pq_pctchange(A222,日期设置!$B$4,日期设置!$B$2,1)</f>
        <v>0</v>
      </c>
      <c r="J222" s="26">
        <f>[1]!b_pq_pctchange(A222,日期设置!$C$4,日期设置!$B$2,1)</f>
        <v>-1.1162659355549736</v>
      </c>
      <c r="K222" s="52">
        <f>[1]!b_dq_amount($A222,日期设置!B$2,2,10000)</f>
        <v>0</v>
      </c>
      <c r="L222" s="26">
        <f>[1]!b_info_latestpar(A222,日期设置!$B$2)</f>
        <v>100</v>
      </c>
      <c r="M222" s="6">
        <f>[1]!b_info_outstandingbalance($A222,日期设置!B$2)</f>
        <v>13.8</v>
      </c>
      <c r="N222" s="7">
        <f>[1]!b_info_latestissurercreditrating2(A222,日期设置!$B$2,"102","1")</f>
        <v>0</v>
      </c>
      <c r="O222" s="8">
        <v>5.0999999999999996</v>
      </c>
      <c r="P222" s="9" t="str">
        <f>[1]!b_info_repurchasedate(A222)</f>
        <v>2019-10-29</v>
      </c>
      <c r="Q222" s="8" t="s">
        <v>16440</v>
      </c>
      <c r="R222" s="2" t="str">
        <f>IF((--IF(P222=0,Q222,P222))&gt;(--日期设置!$B$2),IF(P222=0,Q222,P222),Q222)</f>
        <v>2021-10-29</v>
      </c>
      <c r="S222" s="2" t="s">
        <v>18205</v>
      </c>
      <c r="T222" s="8">
        <f>[1]!b_anal_ptmyear($A222,日期设置!$B$2)</f>
        <v>0.60547945205479448</v>
      </c>
      <c r="U222" s="8">
        <f>[1]!b_anal_termifexercise($A222,日期设置!B$2)</f>
        <v>0</v>
      </c>
      <c r="V222" s="10">
        <f>[1]!b_dq_dirtyprice(A222,日期设置!$B$2)</f>
        <v>95.976699999999994</v>
      </c>
      <c r="W222" s="11">
        <f>IF(U222=0,ROUNDUP((Q222-日期设置!$B$2)/365,0),ROUNDUP((R222-日期设置!$B$2)/365,0))</f>
        <v>1</v>
      </c>
      <c r="X222" s="18" t="str">
        <f>_xlfn.IFNA(VLOOKUP(A222,过往入选债券!A:D,4,0),2)</f>
        <v>否</v>
      </c>
      <c r="Y222" t="str">
        <f>_xlfn.IFNA(VLOOKUP(C222,[2]Sheet1!$A:$A,1,0),3)</f>
        <v>大同煤矿集团有限责任公司</v>
      </c>
    </row>
    <row r="223" spans="1:25" hidden="1" x14ac:dyDescent="0.2">
      <c r="A223" s="21" t="s">
        <v>12961</v>
      </c>
      <c r="B223" s="21" t="s">
        <v>12962</v>
      </c>
      <c r="C223" s="37" t="s">
        <v>12963</v>
      </c>
      <c r="D223" s="26" t="str">
        <f>[1]!b_calc_yield(A223,日期设置!$B$2,F223,1,R223,1,O223,L223,S223,)</f>
        <v>Fetching...</v>
      </c>
      <c r="E223" s="26">
        <f t="shared" si="6"/>
        <v>52.609217520528873</v>
      </c>
      <c r="F223" s="18">
        <f>[1]!b_dq_cleanprice($A223,日期设置!B$2)</f>
        <v>48.5</v>
      </c>
      <c r="G223" s="18" t="str">
        <f t="shared" si="7"/>
        <v>2.00 + 0</v>
      </c>
      <c r="H223" s="27">
        <f>[1]!b_dq_pctchange($A223,日期设置!$B$2,1)/100</f>
        <v>0</v>
      </c>
      <c r="I223" s="26">
        <f>[1]!b_pq_pctchange(A223,日期设置!$B$4,日期设置!$B$2,1)</f>
        <v>0</v>
      </c>
      <c r="J223" s="26">
        <f>[1]!b_pq_pctchange(A223,日期设置!$C$4,日期设置!$B$2,1)</f>
        <v>0</v>
      </c>
      <c r="K223" s="52">
        <f>[1]!b_dq_amount($A223,日期设置!B$2,2,10000)</f>
        <v>0</v>
      </c>
      <c r="L223" s="26">
        <f>[1]!b_info_latestpar(A223,日期设置!$B$2)</f>
        <v>60</v>
      </c>
      <c r="M223" s="6">
        <f>[1]!b_info_outstandingbalance($A223,日期设置!B$2)</f>
        <v>5.4</v>
      </c>
      <c r="N223" s="7" t="str">
        <f>[1]!b_info_latestissurercreditrating2(A223,日期设置!$B$2,"102","1")</f>
        <v>A-</v>
      </c>
      <c r="O223" s="8">
        <v>6.7</v>
      </c>
      <c r="P223" s="9">
        <f>[1]!b_info_repurchasedate(A223)</f>
        <v>0</v>
      </c>
      <c r="Q223" s="8" t="s">
        <v>16225</v>
      </c>
      <c r="R223" s="2" t="str">
        <f>IF((--IF(P223=0,Q223,P223))&gt;(--日期设置!$B$2),IF(P223=0,Q223,P223),Q223)</f>
        <v>2023-03-25</v>
      </c>
      <c r="S223" s="2" t="s">
        <v>18011</v>
      </c>
      <c r="T223" s="8">
        <f>[1]!b_anal_ptmyear($A223,日期设置!$B$2)</f>
        <v>2.0082191780821916</v>
      </c>
      <c r="U223" s="8">
        <f>[1]!b_anal_termifexercise($A223,日期设置!B$2)</f>
        <v>0</v>
      </c>
      <c r="V223" s="10">
        <f>[1]!b_dq_dirtyprice(A223,日期设置!$B$2)</f>
        <v>52.487000000000002</v>
      </c>
      <c r="W223" s="11">
        <f>IF(U223=0,ROUNDUP((Q223-日期设置!$B$2)/365,0),ROUNDUP((R223-日期设置!$B$2)/365,0))</f>
        <v>3</v>
      </c>
      <c r="X223" s="18">
        <f>_xlfn.IFNA(VLOOKUP(A223,过往入选债券!A:D,4,0),2)</f>
        <v>2</v>
      </c>
      <c r="Y223">
        <f>_xlfn.IFNA(VLOOKUP(C223,[2]Sheet1!$A:$A,1,0),3)</f>
        <v>3</v>
      </c>
    </row>
    <row r="224" spans="1:25" hidden="1" x14ac:dyDescent="0.2">
      <c r="A224" s="21" t="s">
        <v>5467</v>
      </c>
      <c r="B224" s="21" t="s">
        <v>5468</v>
      </c>
      <c r="C224" s="37" t="s">
        <v>5469</v>
      </c>
      <c r="D224" s="26" t="str">
        <f>[1]!b_calc_yield(A224,日期设置!$B$2,F224,1,R224,1,O224,L224,S224,)</f>
        <v>Fetching...</v>
      </c>
      <c r="E224" s="26">
        <f t="shared" si="6"/>
        <v>0.99462357819710689</v>
      </c>
      <c r="F224" s="18">
        <f>[1]!b_dq_cleanprice($A224,日期设置!B$2)</f>
        <v>99.270399999999995</v>
      </c>
      <c r="G224" s="18" t="str">
        <f t="shared" si="7"/>
        <v>0.06 + 0</v>
      </c>
      <c r="H224" s="27">
        <f>[1]!b_dq_pctchange($A224,日期设置!$B$2,1)/100</f>
        <v>0</v>
      </c>
      <c r="I224" s="26">
        <f>[1]!b_pq_pctchange(A224,日期设置!$B$4,日期设置!$B$2,1)</f>
        <v>0</v>
      </c>
      <c r="J224" s="26">
        <f>[1]!b_pq_pctchange(A224,日期设置!$C$4,日期设置!$B$2,1)</f>
        <v>0</v>
      </c>
      <c r="K224" s="52">
        <f>[1]!b_dq_amount($A224,日期设置!B$2,2,10000)</f>
        <v>0</v>
      </c>
      <c r="L224" s="26">
        <f>[1]!b_info_latestpar(A224,日期设置!$B$2)</f>
        <v>100</v>
      </c>
      <c r="M224" s="6">
        <f>[1]!b_info_outstandingbalance($A224,日期设置!B$2)</f>
        <v>7</v>
      </c>
      <c r="N224" s="7" t="str">
        <f>[1]!b_info_latestissurercreditrating2(A224,日期设置!$B$2,"102","1")</f>
        <v>AA</v>
      </c>
      <c r="O224" s="8">
        <v>4.8</v>
      </c>
      <c r="P224" s="9">
        <f>[1]!b_info_repurchasedate(A224)</f>
        <v>0</v>
      </c>
      <c r="Q224" s="8" t="s">
        <v>16005</v>
      </c>
      <c r="R224" s="2" t="str">
        <f>IF((--IF(P224=0,Q224,P224))&gt;(--日期设置!$B$2),IF(P224=0,Q224,P224),Q224)</f>
        <v>2021-04-14</v>
      </c>
      <c r="S224" s="2" t="s">
        <v>17794</v>
      </c>
      <c r="T224" s="8">
        <f>[1]!b_anal_ptmyear($A224,日期设置!$B$2)</f>
        <v>6.3013698630136991E-2</v>
      </c>
      <c r="U224" s="8">
        <f>[1]!b_anal_termifexercise($A224,日期设置!B$2)</f>
        <v>0</v>
      </c>
      <c r="V224" s="10">
        <f>[1]!b_dq_dirtyprice(A224,日期设置!$B$2)</f>
        <v>103.7679</v>
      </c>
      <c r="W224" s="11">
        <f>IF(U224=0,ROUNDUP((Q224-日期设置!$B$2)/365,0),ROUNDUP((R224-日期设置!$B$2)/365,0))</f>
        <v>1</v>
      </c>
      <c r="X224" s="18">
        <f>_xlfn.IFNA(VLOOKUP(A224,过往入选债券!A:D,4,0),2)</f>
        <v>2</v>
      </c>
      <c r="Y224">
        <f>_xlfn.IFNA(VLOOKUP(C224,[2]Sheet1!$A:$A,1,0),3)</f>
        <v>3</v>
      </c>
    </row>
    <row r="225" spans="1:25" hidden="1" x14ac:dyDescent="0.2">
      <c r="A225" s="28" t="s">
        <v>19522</v>
      </c>
      <c r="B225" s="28" t="s">
        <v>19523</v>
      </c>
      <c r="C225" s="38" t="s">
        <v>133</v>
      </c>
      <c r="D225" s="26" t="str">
        <f>[1]!b_calc_yield(A225,日期设置!$B$2,F225,1,R225,1,O225,L225,S225,)</f>
        <v>Fetching...</v>
      </c>
      <c r="E225" s="26">
        <f t="shared" si="6"/>
        <v>38.924086530687127</v>
      </c>
      <c r="F225" s="18">
        <f>[1]!b_dq_cleanprice($A225,日期设置!B$2)</f>
        <v>79.8</v>
      </c>
      <c r="G225" s="18" t="str">
        <f t="shared" si="7"/>
        <v>2.39 + 0</v>
      </c>
      <c r="H225" s="27">
        <f>[1]!b_dq_pctchange($A225,日期设置!$B$2,1)/100</f>
        <v>0</v>
      </c>
      <c r="I225" s="26">
        <f>[1]!b_pq_pctchange(A225,日期设置!$B$4,日期设置!$B$2,1)</f>
        <v>0</v>
      </c>
      <c r="J225" s="26">
        <f>[1]!b_pq_pctchange(A225,日期设置!$C$4,日期设置!$B$2,1)</f>
        <v>-18.751005430853851</v>
      </c>
      <c r="K225" s="52">
        <f>[1]!b_dq_amount($A225,日期设置!B$2,2,10000)</f>
        <v>0</v>
      </c>
      <c r="L225" s="26">
        <f>[1]!b_info_latestpar(A225,日期设置!$B$2)</f>
        <v>100</v>
      </c>
      <c r="M225" s="6">
        <f>[1]!b_info_outstandingbalance($A225,日期设置!B$2)</f>
        <v>5</v>
      </c>
      <c r="N225" s="7" t="str">
        <f>[1]!b_info_latestissurercreditrating2(A225,日期设置!$B$2,"102","1")</f>
        <v>AAA</v>
      </c>
      <c r="O225" s="8">
        <v>5.04</v>
      </c>
      <c r="P225" s="9">
        <f>[1]!b_info_repurchasedate(A225)</f>
        <v>0</v>
      </c>
      <c r="Q225" s="8" t="s">
        <v>19997</v>
      </c>
      <c r="R225" s="2" t="str">
        <f>IF((--IF(P225=0,Q225,P225))&gt;(--日期设置!$B$2),IF(P225=0,Q225,P225),Q225)</f>
        <v>2023-08-12</v>
      </c>
      <c r="S225" s="31" t="s">
        <v>19144</v>
      </c>
      <c r="T225" s="8">
        <f>[1]!b_anal_ptmyear($A225,日期设置!$B$2)</f>
        <v>2.3917808219178083</v>
      </c>
      <c r="U225" s="8">
        <f>[1]!b_anal_termifexercise($A225,日期设置!B$2)</f>
        <v>0</v>
      </c>
      <c r="V225" s="10">
        <f>[1]!b_dq_dirtyprice(A225,日期设置!$B$2)</f>
        <v>82.865399999999994</v>
      </c>
      <c r="W225" s="11">
        <f>IF(U225=0,ROUNDUP((Q225-日期设置!$B$2)/365,0),ROUNDUP((R225-日期设置!$B$2)/365,0))</f>
        <v>3</v>
      </c>
      <c r="X225" s="18" t="str">
        <f>_xlfn.IFNA(VLOOKUP(A225,过往入选债券!A:D,4,0),2)</f>
        <v>否</v>
      </c>
      <c r="Y225">
        <f>_xlfn.IFNA(VLOOKUP(C225,[2]Sheet1!$A:$A,1,0),3)</f>
        <v>3</v>
      </c>
    </row>
    <row r="226" spans="1:25" hidden="1" x14ac:dyDescent="0.2">
      <c r="A226" s="21" t="s">
        <v>6470</v>
      </c>
      <c r="B226" s="21" t="s">
        <v>6471</v>
      </c>
      <c r="C226" s="37" t="s">
        <v>391</v>
      </c>
      <c r="D226" s="26" t="str">
        <f>[1]!b_calc_yield(A226,日期设置!$B$2,F226,1,R226,1,O226,L226,S226,)</f>
        <v>Fetching...</v>
      </c>
      <c r="E226" s="26">
        <f t="shared" si="6"/>
        <v>0.17257638275427478</v>
      </c>
      <c r="F226" s="18">
        <f>[1]!b_dq_cleanprice($A226,日期设置!B$2)</f>
        <v>99.897000000000006</v>
      </c>
      <c r="G226" s="18" t="str">
        <f t="shared" si="7"/>
        <v>2.01 + 0.01</v>
      </c>
      <c r="H226" s="27">
        <f>[1]!b_dq_pctchange($A226,日期设置!$B$2,1)/100</f>
        <v>0</v>
      </c>
      <c r="I226" s="26">
        <f>[1]!b_pq_pctchange(A226,日期设置!$B$4,日期设置!$B$2,1)</f>
        <v>0</v>
      </c>
      <c r="J226" s="26">
        <f>[1]!b_pq_pctchange(A226,日期设置!$C$4,日期设置!$B$2,1)</f>
        <v>0</v>
      </c>
      <c r="K226" s="52">
        <f>[1]!b_dq_amount($A226,日期设置!B$2,2,10000)</f>
        <v>0</v>
      </c>
      <c r="L226" s="26">
        <f>[1]!b_info_latestpar(A226,日期设置!$B$2)</f>
        <v>100</v>
      </c>
      <c r="M226" s="6">
        <f>[1]!b_info_outstandingbalance($A226,日期设置!B$2)</f>
        <v>5</v>
      </c>
      <c r="N226" s="7" t="str">
        <f>[1]!b_info_latestissurercreditrating2(A226,日期设置!$B$2,"102","1")</f>
        <v>AA+</v>
      </c>
      <c r="O226" s="8">
        <v>7.5</v>
      </c>
      <c r="P226" s="9" t="str">
        <f>[1]!b_info_repurchasedate(A226)</f>
        <v>2021-03-26</v>
      </c>
      <c r="Q226" s="8" t="s">
        <v>16019</v>
      </c>
      <c r="R226" s="2" t="str">
        <f>IF((--IF(P226=0,Q226,P226))&gt;(--日期设置!$B$2),IF(P226=0,Q226,P226),Q226)</f>
        <v>2021-03-26</v>
      </c>
      <c r="S226" s="2" t="s">
        <v>17895</v>
      </c>
      <c r="T226" s="8">
        <f>[1]!b_anal_ptmyear($A226,日期设置!$B$2)</f>
        <v>2.010958904109589</v>
      </c>
      <c r="U226" s="8">
        <f>[1]!b_anal_termifexercise($A226,日期设置!B$2)</f>
        <v>1.0958904109589041E-2</v>
      </c>
      <c r="V226" s="10">
        <f>[1]!b_dq_dirtyprice(A226,日期设置!$B$2)</f>
        <v>107.31480000000001</v>
      </c>
      <c r="W226" s="11">
        <f>IF(U226=0,ROUNDUP((Q226-日期设置!$B$2)/365,0),ROUNDUP((R226-日期设置!$B$2)/365,0))</f>
        <v>1</v>
      </c>
      <c r="X226" s="18" t="str">
        <f>_xlfn.IFNA(VLOOKUP(A226,过往入选债券!A:D,4,0),2)</f>
        <v>否</v>
      </c>
      <c r="Y226">
        <f>_xlfn.IFNA(VLOOKUP(C226,[2]Sheet1!$A:$A,1,0),3)</f>
        <v>3</v>
      </c>
    </row>
    <row r="227" spans="1:25" hidden="1" x14ac:dyDescent="0.2">
      <c r="A227" s="21" t="s">
        <v>11321</v>
      </c>
      <c r="B227" s="21" t="s">
        <v>11322</v>
      </c>
      <c r="C227" s="37" t="s">
        <v>1982</v>
      </c>
      <c r="D227" s="26" t="str">
        <f>[1]!b_calc_yield(A227,日期设置!$B$2,F227,1,R227,1,O227,L227,S227,)</f>
        <v>Fetching...</v>
      </c>
      <c r="E227" s="26">
        <f t="shared" si="6"/>
        <v>37.190496919809533</v>
      </c>
      <c r="F227" s="18">
        <f>[1]!b_dq_cleanprice($A227,日期设置!B$2)</f>
        <v>80.099999999999994</v>
      </c>
      <c r="G227" s="18" t="str">
        <f t="shared" si="7"/>
        <v>2.31 + 0</v>
      </c>
      <c r="H227" s="27">
        <f>[1]!b_dq_pctchange($A227,日期设置!$B$2,1)/100</f>
        <v>0</v>
      </c>
      <c r="I227" s="26">
        <f>[1]!b_pq_pctchange(A227,日期设置!$B$4,日期设置!$B$2,1)</f>
        <v>0</v>
      </c>
      <c r="J227" s="26">
        <f>[1]!b_pq_pctchange(A227,日期设置!$C$4,日期设置!$B$2,1)</f>
        <v>0</v>
      </c>
      <c r="K227" s="52">
        <f>[1]!b_dq_amount($A227,日期设置!B$2,2,10000)</f>
        <v>0</v>
      </c>
      <c r="L227" s="26">
        <f>[1]!b_info_latestpar(A227,日期设置!$B$2)</f>
        <v>100</v>
      </c>
      <c r="M227" s="6">
        <f>[1]!b_info_outstandingbalance($A227,日期设置!B$2)</f>
        <v>5</v>
      </c>
      <c r="N227" s="7" t="str">
        <f>[1]!b_info_latestissurercreditrating2(A227,日期设置!$B$2,"102","1")</f>
        <v>AAA</v>
      </c>
      <c r="O227" s="8">
        <v>4.8</v>
      </c>
      <c r="P227" s="9">
        <f>[1]!b_info_repurchasedate(A227)</f>
        <v>0</v>
      </c>
      <c r="Q227" s="8" t="s">
        <v>16900</v>
      </c>
      <c r="R227" s="2" t="str">
        <f>IF((--IF(P227=0,Q227,P227))&gt;(--日期设置!$B$2),IF(P227=0,Q227,P227),Q227)</f>
        <v>2023-07-15</v>
      </c>
      <c r="S227" s="2" t="s">
        <v>18731</v>
      </c>
      <c r="T227" s="8">
        <f>[1]!b_anal_ptmyear($A227,日期设置!$B$2)</f>
        <v>2.3150684931506849</v>
      </c>
      <c r="U227" s="8">
        <f>[1]!b_anal_termifexercise($A227,日期设置!B$2)</f>
        <v>0</v>
      </c>
      <c r="V227" s="10">
        <f>[1]!b_dq_dirtyprice(A227,日期设置!$B$2)</f>
        <v>83.387699999999995</v>
      </c>
      <c r="W227" s="11">
        <f>IF(U227=0,ROUNDUP((Q227-日期设置!$B$2)/365,0),ROUNDUP((R227-日期设置!$B$2)/365,0))</f>
        <v>3</v>
      </c>
      <c r="X227" s="18" t="str">
        <f>_xlfn.IFNA(VLOOKUP(A227,过往入选债券!A:D,4,0),2)</f>
        <v>否</v>
      </c>
      <c r="Y227">
        <f>_xlfn.IFNA(VLOOKUP(C227,[2]Sheet1!$A:$A,1,0),3)</f>
        <v>3</v>
      </c>
    </row>
    <row r="228" spans="1:25" hidden="1" x14ac:dyDescent="0.2">
      <c r="A228" s="21" t="s">
        <v>13780</v>
      </c>
      <c r="B228" s="21" t="s">
        <v>13781</v>
      </c>
      <c r="C228" s="37" t="s">
        <v>13682</v>
      </c>
      <c r="D228" s="26" t="str">
        <f>[1]!b_calc_yield(A228,日期设置!$B$2,F228,1,R228,1,O228,L228,S228,)</f>
        <v>Fetching...</v>
      </c>
      <c r="E228" s="26">
        <f t="shared" si="6"/>
        <v>62.377769051025922</v>
      </c>
      <c r="F228" s="18">
        <f>[1]!b_dq_cleanprice($A228,日期设置!B$2)</f>
        <v>62.5</v>
      </c>
      <c r="G228" s="18" t="str">
        <f t="shared" si="7"/>
        <v>3.29 + 0</v>
      </c>
      <c r="H228" s="27">
        <f>[1]!b_dq_pctchange($A228,日期设置!$B$2,1)/100</f>
        <v>0</v>
      </c>
      <c r="I228" s="26">
        <f>[1]!b_pq_pctchange(A228,日期设置!$B$4,日期设置!$B$2,1)</f>
        <v>0</v>
      </c>
      <c r="J228" s="26">
        <f>[1]!b_pq_pctchange(A228,日期设置!$C$4,日期设置!$B$2,1)</f>
        <v>-20.201831910585188</v>
      </c>
      <c r="K228" s="52">
        <f>[1]!b_dq_amount($A228,日期设置!B$2,2,10000)</f>
        <v>0</v>
      </c>
      <c r="L228" s="26">
        <f>[1]!b_info_latestpar(A228,日期设置!$B$2)</f>
        <v>80</v>
      </c>
      <c r="M228" s="6">
        <f>[1]!b_info_outstandingbalance($A228,日期设置!B$2)</f>
        <v>8</v>
      </c>
      <c r="N228" s="7" t="str">
        <f>[1]!b_info_latestissurercreditrating2(A228,日期设置!$B$2,"102","1")</f>
        <v>AA</v>
      </c>
      <c r="O228" s="8">
        <v>6.98</v>
      </c>
      <c r="P228" s="9">
        <f>[1]!b_info_repurchasedate(A228)</f>
        <v>0</v>
      </c>
      <c r="Q228" s="8" t="s">
        <v>16236</v>
      </c>
      <c r="R228" s="2" t="str">
        <f>IF((--IF(P228=0,Q228,P228))&gt;(--日期设置!$B$2),IF(P228=0,Q228,P228),Q228)</f>
        <v>2024-07-06</v>
      </c>
      <c r="S228" s="2" t="s">
        <v>18024</v>
      </c>
      <c r="T228" s="8">
        <f>[1]!b_anal_ptmyear($A228,日期设置!$B$2)</f>
        <v>3.2904109589041095</v>
      </c>
      <c r="U228" s="8">
        <f>[1]!b_anal_termifexercise($A228,日期设置!B$2)</f>
        <v>0</v>
      </c>
      <c r="V228" s="10">
        <f>[1]!b_dq_dirtyprice(A228,日期设置!$B$2)</f>
        <v>66.462299999999999</v>
      </c>
      <c r="W228" s="11">
        <f>IF(U228=0,ROUNDUP((Q228-日期设置!$B$2)/365,0),ROUNDUP((R228-日期设置!$B$2)/365,0))</f>
        <v>4</v>
      </c>
      <c r="X228" s="18" t="str">
        <f>_xlfn.IFNA(VLOOKUP(A228,过往入选债券!A:D,4,0),2)</f>
        <v>否</v>
      </c>
      <c r="Y228">
        <f>_xlfn.IFNA(VLOOKUP(C228,[2]Sheet1!$A:$A,1,0),3)</f>
        <v>3</v>
      </c>
    </row>
    <row r="229" spans="1:25" hidden="1" x14ac:dyDescent="0.2">
      <c r="A229" s="21" t="s">
        <v>2729</v>
      </c>
      <c r="B229" s="21" t="s">
        <v>2730</v>
      </c>
      <c r="C229" s="37" t="s">
        <v>535</v>
      </c>
      <c r="D229" s="26" t="str">
        <f>[1]!b_calc_yield(A229,日期设置!$B$2,F229,1,R229,1,O229,L229,S229,)</f>
        <v>Fetching...</v>
      </c>
      <c r="E229" s="26">
        <f t="shared" si="6"/>
        <v>14.853810711816662</v>
      </c>
      <c r="F229" s="18">
        <f>[1]!b_dq_cleanprice($A229,日期设置!B$2)</f>
        <v>93</v>
      </c>
      <c r="G229" s="18" t="str">
        <f t="shared" si="7"/>
        <v>0.97 + 0</v>
      </c>
      <c r="H229" s="27">
        <f>[1]!b_dq_pctchange($A229,日期设置!$B$2,1)/100</f>
        <v>0</v>
      </c>
      <c r="I229" s="26">
        <f>[1]!b_pq_pctchange(A229,日期设置!$B$4,日期设置!$B$2,1)</f>
        <v>0</v>
      </c>
      <c r="J229" s="26">
        <f>[1]!b_pq_pctchange(A229,日期设置!$C$4,日期设置!$B$2,1)</f>
        <v>0</v>
      </c>
      <c r="K229" s="52">
        <f>[1]!b_dq_amount($A229,日期设置!B$2,2,10000)</f>
        <v>0</v>
      </c>
      <c r="L229" s="26">
        <f>[1]!b_info_latestpar(A229,日期设置!$B$2)</f>
        <v>100</v>
      </c>
      <c r="M229" s="6">
        <f>[1]!b_info_outstandingbalance($A229,日期设置!B$2)</f>
        <v>1.4</v>
      </c>
      <c r="N229" s="7">
        <f>[1]!b_info_latestissurercreditrating2(A229,日期设置!$B$2,"102","1")</f>
        <v>0</v>
      </c>
      <c r="O229" s="8">
        <v>6.99</v>
      </c>
      <c r="P229" s="9">
        <f>[1]!b_info_repurchasedate(A229)</f>
        <v>0</v>
      </c>
      <c r="Q229" s="8" t="s">
        <v>16208</v>
      </c>
      <c r="R229" s="2" t="str">
        <f>IF((--IF(P229=0,Q229,P229))&gt;(--日期设置!$B$2),IF(P229=0,Q229,P229),Q229)</f>
        <v>2022-03-14</v>
      </c>
      <c r="S229" s="2" t="s">
        <v>17994</v>
      </c>
      <c r="T229" s="8">
        <f>[1]!b_anal_ptmyear($A229,日期设置!$B$2)</f>
        <v>0.9780821917808219</v>
      </c>
      <c r="U229" s="8">
        <f>[1]!b_anal_termifexercise($A229,日期设置!B$2)</f>
        <v>0</v>
      </c>
      <c r="V229" s="10">
        <f>[1]!b_dq_dirtyprice(A229,日期设置!$B$2)</f>
        <v>93.153199999999998</v>
      </c>
      <c r="W229" s="11">
        <f>IF(U229=0,ROUNDUP((Q229-日期设置!$B$2)/365,0),ROUNDUP((R229-日期设置!$B$2)/365,0))</f>
        <v>1</v>
      </c>
      <c r="X229" s="18">
        <f>_xlfn.IFNA(VLOOKUP(A229,过往入选债券!A:D,4,0),2)</f>
        <v>2</v>
      </c>
      <c r="Y229">
        <f>_xlfn.IFNA(VLOOKUP(C229,[2]Sheet1!$A:$A,1,0),3)</f>
        <v>3</v>
      </c>
    </row>
    <row r="230" spans="1:25" hidden="1" x14ac:dyDescent="0.2">
      <c r="A230" s="21" t="s">
        <v>2279</v>
      </c>
      <c r="B230" s="21" t="s">
        <v>2280</v>
      </c>
      <c r="C230" s="37" t="s">
        <v>2155</v>
      </c>
      <c r="D230" s="26" t="str">
        <f>[1]!b_calc_yield(A230,日期设置!$B$2,F230,1,R230,1,O230,L230,S230,)</f>
        <v>Fetching...</v>
      </c>
      <c r="E230" s="26">
        <f t="shared" si="6"/>
        <v>10.688720664914864</v>
      </c>
      <c r="F230" s="18">
        <f>[1]!b_dq_cleanprice($A230,日期设置!B$2)</f>
        <v>94.9</v>
      </c>
      <c r="G230" s="18" t="str">
        <f t="shared" si="7"/>
        <v>2.70 + 0.70</v>
      </c>
      <c r="H230" s="27">
        <f>[1]!b_dq_pctchange($A230,日期设置!$B$2,1)/100</f>
        <v>0</v>
      </c>
      <c r="I230" s="26">
        <f>[1]!b_pq_pctchange(A230,日期设置!$B$4,日期设置!$B$2,1)</f>
        <v>0</v>
      </c>
      <c r="J230" s="26">
        <f>[1]!b_pq_pctchange(A230,日期设置!$C$4,日期设置!$B$2,1)</f>
        <v>0</v>
      </c>
      <c r="K230" s="52">
        <f>[1]!b_dq_amount($A230,日期设置!B$2,2,10000)</f>
        <v>0</v>
      </c>
      <c r="L230" s="26">
        <f>[1]!b_info_latestpar(A230,日期设置!$B$2)</f>
        <v>100</v>
      </c>
      <c r="M230" s="6">
        <f>[1]!b_info_outstandingbalance($A230,日期设置!B$2)</f>
        <v>5</v>
      </c>
      <c r="N230" s="7">
        <f>[1]!b_info_latestissurercreditrating2(A230,日期设置!$B$2,"102","1")</f>
        <v>0</v>
      </c>
      <c r="O230" s="8">
        <v>7.5</v>
      </c>
      <c r="P230" s="9" t="str">
        <f>[1]!b_info_repurchasedate(A230)</f>
        <v>2021-12-06</v>
      </c>
      <c r="Q230" s="8" t="s">
        <v>17474</v>
      </c>
      <c r="R230" s="2" t="str">
        <f>IF((--IF(P230=0,Q230,P230))&gt;(--日期设置!$B$2),IF(P230=0,Q230,P230),Q230)</f>
        <v>2021-12-06</v>
      </c>
      <c r="S230" s="2" t="s">
        <v>17824</v>
      </c>
      <c r="T230" s="8">
        <f>[1]!b_anal_ptmyear($A230,日期设置!$B$2)</f>
        <v>2.7041095890410958</v>
      </c>
      <c r="U230" s="8">
        <f>[1]!b_anal_termifexercise($A230,日期设置!B$2)</f>
        <v>0.70958904109589038</v>
      </c>
      <c r="V230" s="10">
        <f>[1]!b_dq_dirtyprice(A230,日期设置!$B$2)</f>
        <v>97.119200000000006</v>
      </c>
      <c r="W230" s="11">
        <f>IF(U230=0,ROUNDUP((Q230-日期设置!$B$2)/365,0),ROUNDUP((R230-日期设置!$B$2)/365,0))</f>
        <v>1</v>
      </c>
      <c r="X230" s="18" t="str">
        <f>_xlfn.IFNA(VLOOKUP(A230,过往入选债券!A:D,4,0),2)</f>
        <v>否</v>
      </c>
      <c r="Y230">
        <f>_xlfn.IFNA(VLOOKUP(C230,[2]Sheet1!$A:$A,1,0),3)</f>
        <v>3</v>
      </c>
    </row>
    <row r="231" spans="1:25" hidden="1" x14ac:dyDescent="0.2">
      <c r="A231" s="21" t="s">
        <v>5392</v>
      </c>
      <c r="B231" s="21" t="s">
        <v>5393</v>
      </c>
      <c r="C231" s="37" t="s">
        <v>1159</v>
      </c>
      <c r="D231" s="26" t="str">
        <f>[1]!b_calc_yield(A231,日期设置!$B$2,F231,1,R231,1,O231,L231,S231,)</f>
        <v>Fetching...</v>
      </c>
      <c r="E231" s="26">
        <f t="shared" si="6"/>
        <v>0.37420503053029464</v>
      </c>
      <c r="F231" s="18">
        <f>[1]!b_dq_cleanprice($A231,日期设置!B$2)</f>
        <v>99.720299999999995</v>
      </c>
      <c r="G231" s="18" t="str">
        <f t="shared" si="7"/>
        <v>0.02 + 0</v>
      </c>
      <c r="H231" s="27">
        <f>[1]!b_dq_pctchange($A231,日期设置!$B$2,1)/100</f>
        <v>0</v>
      </c>
      <c r="I231" s="26">
        <f>[1]!b_pq_pctchange(A231,日期设置!$B$4,日期设置!$B$2,1)</f>
        <v>0</v>
      </c>
      <c r="J231" s="26">
        <f>[1]!b_pq_pctchange(A231,日期设置!$C$4,日期设置!$B$2,1)</f>
        <v>0</v>
      </c>
      <c r="K231" s="52">
        <f>[1]!b_dq_amount($A231,日期设置!B$2,2,10000)</f>
        <v>0</v>
      </c>
      <c r="L231" s="26">
        <f>[1]!b_info_latestpar(A231,日期设置!$B$2)</f>
        <v>100</v>
      </c>
      <c r="M231" s="6">
        <f>[1]!b_info_outstandingbalance($A231,日期设置!B$2)</f>
        <v>15</v>
      </c>
      <c r="N231" s="7" t="str">
        <f>[1]!b_info_latestissurercreditrating2(A231,日期设置!$B$2,"102","1")</f>
        <v>AA</v>
      </c>
      <c r="O231" s="8">
        <v>4.45</v>
      </c>
      <c r="P231" s="9">
        <f>[1]!b_info_repurchasedate(A231)</f>
        <v>0</v>
      </c>
      <c r="Q231" s="8" t="s">
        <v>17303</v>
      </c>
      <c r="R231" s="2" t="str">
        <f>IF((--IF(P231=0,Q231,P231))&gt;(--日期设置!$B$2),IF(P231=0,Q231,P231),Q231)</f>
        <v>2021-03-31</v>
      </c>
      <c r="S231" s="2" t="s">
        <v>18816</v>
      </c>
      <c r="T231" s="8">
        <f>[1]!b_anal_ptmyear($A231,日期设置!$B$2)</f>
        <v>2.4657534246575342E-2</v>
      </c>
      <c r="U231" s="8">
        <f>[1]!b_anal_termifexercise($A231,日期设置!B$2)</f>
        <v>0</v>
      </c>
      <c r="V231" s="10">
        <f>[1]!b_dq_dirtyprice(A231,日期设置!$B$2)</f>
        <v>104.06059999999999</v>
      </c>
      <c r="W231" s="11">
        <f>IF(U231=0,ROUNDUP((Q231-日期设置!$B$2)/365,0),ROUNDUP((R231-日期设置!$B$2)/365,0))</f>
        <v>1</v>
      </c>
      <c r="X231" s="18">
        <f>_xlfn.IFNA(VLOOKUP(A231,过往入选债券!A:D,4,0),2)</f>
        <v>2</v>
      </c>
      <c r="Y231">
        <f>_xlfn.IFNA(VLOOKUP(C231,[2]Sheet1!$A:$A,1,0),3)</f>
        <v>3</v>
      </c>
    </row>
    <row r="232" spans="1:25" hidden="1" x14ac:dyDescent="0.2">
      <c r="A232" s="21" t="s">
        <v>10477</v>
      </c>
      <c r="B232" s="21" t="s">
        <v>10478</v>
      </c>
      <c r="C232" s="37" t="s">
        <v>295</v>
      </c>
      <c r="D232" s="26" t="str">
        <f>[1]!b_calc_yield(A232,日期设置!$B$2,F232,1,R232,1,O232,L232,S232,)</f>
        <v>Fetching...</v>
      </c>
      <c r="E232" s="26">
        <f t="shared" si="6"/>
        <v>30.757655407303464</v>
      </c>
      <c r="F232" s="18">
        <f>[1]!b_dq_cleanprice($A232,日期设置!B$2)</f>
        <v>81.865799999999993</v>
      </c>
      <c r="G232" s="18" t="str">
        <f t="shared" si="7"/>
        <v>4.03 + 2.03</v>
      </c>
      <c r="H232" s="27">
        <f>[1]!b_dq_pctchange($A232,日期设置!$B$2,1)/100</f>
        <v>0</v>
      </c>
      <c r="I232" s="26">
        <f>[1]!b_pq_pctchange(A232,日期设置!$B$4,日期设置!$B$2,1)</f>
        <v>-15.829355234383124</v>
      </c>
      <c r="J232" s="26">
        <f>[1]!b_pq_pctchange(A232,日期设置!$C$4,日期设置!$B$2,1)</f>
        <v>-16.091102248652447</v>
      </c>
      <c r="K232" s="52">
        <f>[1]!b_dq_amount($A232,日期设置!B$2,2,10000)</f>
        <v>0</v>
      </c>
      <c r="L232" s="26">
        <f>[1]!b_info_latestpar(A232,日期设置!$B$2)</f>
        <v>100</v>
      </c>
      <c r="M232" s="6">
        <f>[1]!b_info_outstandingbalance($A232,日期设置!B$2)</f>
        <v>10</v>
      </c>
      <c r="N232" s="7" t="str">
        <f>[1]!b_info_latestissurercreditrating2(A232,日期设置!$B$2,"102","1")</f>
        <v>AAA</v>
      </c>
      <c r="O232" s="8">
        <v>4.0599999999999996</v>
      </c>
      <c r="P232" s="9" t="str">
        <f>[1]!b_info_repurchasedate(A232)</f>
        <v>2023-04-03</v>
      </c>
      <c r="Q232" s="8" t="s">
        <v>16615</v>
      </c>
      <c r="R232" s="2" t="str">
        <f>IF((--IF(P232=0,Q232,P232))&gt;(--日期设置!$B$2),IF(P232=0,Q232,P232),Q232)</f>
        <v>2023-04-03</v>
      </c>
      <c r="S232" s="2" t="s">
        <v>18364</v>
      </c>
      <c r="T232" s="8">
        <f>[1]!b_anal_ptmyear($A232,日期设置!$B$2)</f>
        <v>4.0328767123287674</v>
      </c>
      <c r="U232" s="8">
        <f>[1]!b_anal_termifexercise($A232,日期设置!B$2)</f>
        <v>2.032876712328767</v>
      </c>
      <c r="V232" s="10">
        <f>[1]!b_dq_dirtyprice(A232,日期设置!$B$2)</f>
        <v>85.792299999999997</v>
      </c>
      <c r="W232" s="11">
        <f>IF(U232=0,ROUNDUP((Q232-日期设置!$B$2)/365,0),ROUNDUP((R232-日期设置!$B$2)/365,0))</f>
        <v>3</v>
      </c>
      <c r="X232" s="18" t="str">
        <f>_xlfn.IFNA(VLOOKUP(A232,过往入选债券!A:D,4,0),2)</f>
        <v>否</v>
      </c>
      <c r="Y232">
        <f>_xlfn.IFNA(VLOOKUP(C232,[2]Sheet1!$A:$A,1,0),3)</f>
        <v>3</v>
      </c>
    </row>
    <row r="233" spans="1:25" x14ac:dyDescent="0.2">
      <c r="A233" s="21" t="s">
        <v>4980</v>
      </c>
      <c r="B233" s="21" t="s">
        <v>4981</v>
      </c>
      <c r="C233" s="37" t="s">
        <v>143</v>
      </c>
      <c r="D233" s="26" t="str">
        <f>[1]!b_calc_yield(A233,日期设置!$B$2,F233,1,R233,1,O233,L233,S233,)</f>
        <v>Fetching...</v>
      </c>
      <c r="E233" s="26">
        <f t="shared" si="6"/>
        <v>15.512566161698826</v>
      </c>
      <c r="F233" s="18">
        <f>[1]!b_dq_cleanprice($A233,日期设置!B$2)</f>
        <v>90.993700000000004</v>
      </c>
      <c r="G233" s="18" t="str">
        <f t="shared" si="7"/>
        <v>1.08 + 0</v>
      </c>
      <c r="H233" s="27">
        <f>[1]!b_dq_pctchange($A233,日期设置!$B$2,1)/100</f>
        <v>-7.989491874707394E-2</v>
      </c>
      <c r="I233" s="26">
        <f>[1]!b_pq_pctchange(A233,日期设置!$B$4,日期设置!$B$2,1)</f>
        <v>-7.9894918747073937</v>
      </c>
      <c r="J233" s="26">
        <f>[1]!b_pq_pctchange(A233,日期设置!$C$4,日期设置!$B$2,1)</f>
        <v>-7.9894918747073937</v>
      </c>
      <c r="K233" s="52">
        <f>[1]!b_dq_amount($A233,日期设置!B$2,2,10000)</f>
        <v>3834.8110136</v>
      </c>
      <c r="L233" s="26">
        <f>[1]!b_info_latestpar(A233,日期设置!$B$2)</f>
        <v>100</v>
      </c>
      <c r="M233" s="6">
        <f>[1]!b_info_outstandingbalance($A233,日期设置!B$2)</f>
        <v>40</v>
      </c>
      <c r="N233" s="7" t="str">
        <f>[1]!b_info_latestissurercreditrating2(A233,日期设置!$B$2,"102","1")</f>
        <v>AAA</v>
      </c>
      <c r="O233" s="8">
        <v>5.4</v>
      </c>
      <c r="P233" s="9">
        <f>[1]!b_info_repurchasedate(A233)</f>
        <v>0</v>
      </c>
      <c r="Q233" s="8" t="s">
        <v>16095</v>
      </c>
      <c r="R233" s="2" t="str">
        <f>IF((--IF(P233=0,Q233,P233))&gt;(--日期设置!$B$2),IF(P233=0,Q233,P233),Q233)</f>
        <v>2022-04-23</v>
      </c>
      <c r="S233" s="2" t="s">
        <v>18662</v>
      </c>
      <c r="T233" s="8">
        <f>[1]!b_anal_ptmyear($A233,日期设置!$B$2)</f>
        <v>1.0876712328767124</v>
      </c>
      <c r="U233" s="8">
        <f>[1]!b_anal_termifexercise($A233,日期设置!B$2)</f>
        <v>0</v>
      </c>
      <c r="V233" s="10">
        <f>[1]!b_dq_dirtyprice(A233,日期设置!$B$2)</f>
        <v>95.920299999999997</v>
      </c>
      <c r="W233" s="11">
        <f>IF(U233=0,ROUNDUP((Q233-日期设置!$B$2)/365,0),ROUNDUP((R233-日期设置!$B$2)/365,0))</f>
        <v>2</v>
      </c>
      <c r="X233" s="18" t="str">
        <f>_xlfn.IFNA(VLOOKUP(A233,过往入选债券!A:D,4,0),2)</f>
        <v>否</v>
      </c>
      <c r="Y233">
        <f>_xlfn.IFNA(VLOOKUP(C233,[2]Sheet1!$A:$A,1,0),3)</f>
        <v>3</v>
      </c>
    </row>
    <row r="234" spans="1:25" hidden="1" x14ac:dyDescent="0.2">
      <c r="A234" s="21" t="s">
        <v>5773</v>
      </c>
      <c r="B234" s="21" t="s">
        <v>5774</v>
      </c>
      <c r="C234" s="37" t="s">
        <v>4914</v>
      </c>
      <c r="D234" s="26" t="str">
        <f>[1]!b_calc_yield(A234,日期设置!$B$2,F234,1,R234,1,O234,L234,S234,)</f>
        <v>Fetching...</v>
      </c>
      <c r="E234" s="26">
        <f t="shared" si="6"/>
        <v>21.09918833695421</v>
      </c>
      <c r="F234" s="18">
        <f>[1]!b_dq_cleanprice($A234,日期设置!B$2)</f>
        <v>90.1</v>
      </c>
      <c r="G234" s="18" t="str">
        <f t="shared" si="7"/>
        <v>1.45 + 0</v>
      </c>
      <c r="H234" s="27">
        <f>[1]!b_dq_pctchange($A234,日期设置!$B$2,1)/100</f>
        <v>0</v>
      </c>
      <c r="I234" s="26">
        <f>[1]!b_pq_pctchange(A234,日期设置!$B$4,日期设置!$B$2,1)</f>
        <v>0</v>
      </c>
      <c r="J234" s="26">
        <f>[1]!b_pq_pctchange(A234,日期设置!$C$4,日期设置!$B$2,1)</f>
        <v>-9.8514099099414647</v>
      </c>
      <c r="K234" s="52">
        <f>[1]!b_dq_amount($A234,日期设置!B$2,2,10000)</f>
        <v>0</v>
      </c>
      <c r="L234" s="26">
        <f>[1]!b_info_latestpar(A234,日期设置!$B$2)</f>
        <v>100</v>
      </c>
      <c r="M234" s="6">
        <f>[1]!b_info_outstandingbalance($A234,日期设置!B$2)</f>
        <v>3</v>
      </c>
      <c r="N234" s="7" t="str">
        <f>[1]!b_info_latestissurercreditrating2(A234,日期设置!$B$2,"102","1")</f>
        <v>AA</v>
      </c>
      <c r="O234" s="8">
        <v>6.8</v>
      </c>
      <c r="P234" s="9">
        <f>[1]!b_info_repurchasedate(A234)</f>
        <v>0</v>
      </c>
      <c r="Q234" s="8" t="s">
        <v>16703</v>
      </c>
      <c r="R234" s="2" t="str">
        <f>IF((--IF(P234=0,Q234,P234))&gt;(--日期设置!$B$2),IF(P234=0,Q234,P234),Q234)</f>
        <v>2022-09-04</v>
      </c>
      <c r="S234" s="2" t="s">
        <v>18674</v>
      </c>
      <c r="T234" s="8">
        <f>[1]!b_anal_ptmyear($A234,日期设置!$B$2)</f>
        <v>1.4547945205479453</v>
      </c>
      <c r="U234" s="8">
        <f>[1]!b_anal_termifexercise($A234,日期设置!B$2)</f>
        <v>0</v>
      </c>
      <c r="V234" s="10">
        <f>[1]!b_dq_dirtyprice(A234,日期设置!$B$2)</f>
        <v>93.807400000000001</v>
      </c>
      <c r="W234" s="11">
        <f>IF(U234=0,ROUNDUP((Q234-日期设置!$B$2)/365,0),ROUNDUP((R234-日期设置!$B$2)/365,0))</f>
        <v>2</v>
      </c>
      <c r="X234" s="18" t="str">
        <f>_xlfn.IFNA(VLOOKUP(A234,过往入选债券!A:D,4,0),2)</f>
        <v>否</v>
      </c>
      <c r="Y234">
        <f>_xlfn.IFNA(VLOOKUP(C234,[2]Sheet1!$A:$A,1,0),3)</f>
        <v>3</v>
      </c>
    </row>
    <row r="235" spans="1:25" x14ac:dyDescent="0.2">
      <c r="A235" s="28" t="s">
        <v>20480</v>
      </c>
      <c r="B235" s="28" t="s">
        <v>20481</v>
      </c>
      <c r="C235" s="39" t="s">
        <v>353</v>
      </c>
      <c r="D235" s="26" t="str">
        <f>[1]!b_calc_yield(A235,日期设置!$B$2,F235,1,R235,1,O235,L235,S235,)</f>
        <v>Fetching...</v>
      </c>
      <c r="E235" s="26">
        <f t="shared" si="6"/>
        <v>38.395479335494834</v>
      </c>
      <c r="F235" s="18">
        <f>[1]!b_dq_cleanprice($A235,日期设置!B$2)</f>
        <v>79.150000000000006</v>
      </c>
      <c r="G235" s="18" t="str">
        <f t="shared" si="7"/>
        <v>2.50 + 0</v>
      </c>
      <c r="H235" s="27">
        <f>[1]!b_dq_pctchange($A235,日期设置!$B$2,1)/100</f>
        <v>0</v>
      </c>
      <c r="I235" s="26">
        <f>[1]!b_pq_pctchange(A235,日期设置!$B$4,日期设置!$B$2,1)</f>
        <v>-1.0624999999999929</v>
      </c>
      <c r="J235" s="26">
        <f>[1]!b_pq_pctchange(A235,日期设置!$C$4,日期设置!$B$2,1)</f>
        <v>-20.163968985492325</v>
      </c>
      <c r="K235" s="52">
        <f>[1]!b_dq_amount($A235,日期设置!B$2,2,10000)</f>
        <v>812.09342470000001</v>
      </c>
      <c r="L235" s="26">
        <f>[1]!b_info_latestpar(A235,日期设置!$B$2)</f>
        <v>100</v>
      </c>
      <c r="M235" s="6">
        <f>[1]!b_info_outstandingbalance($A235,日期设置!B$2)</f>
        <v>10</v>
      </c>
      <c r="N235" s="7" t="str">
        <f>[1]!b_info_latestissurercreditrating2(A235,日期设置!$B$2,"102","1")</f>
        <v>AAA</v>
      </c>
      <c r="O235" s="8">
        <v>4.13</v>
      </c>
      <c r="P235" s="9">
        <f>[1]!b_info_repurchasedate(A235)</f>
        <v>0</v>
      </c>
      <c r="Q235" s="8" t="s">
        <v>16513</v>
      </c>
      <c r="R235" s="2" t="str">
        <f>IF((--IF(P235=0,Q235,P235))&gt;(--日期设置!$B$2),IF(P235=0,Q235,P235),Q235)</f>
        <v>2023-09-21</v>
      </c>
      <c r="S235" s="31" t="s">
        <v>17255</v>
      </c>
      <c r="T235" s="8">
        <f>[1]!b_anal_ptmyear($A235,日期设置!$B$2)</f>
        <v>2.5013698630136987</v>
      </c>
      <c r="U235" s="8">
        <f>[1]!b_anal_termifexercise($A235,日期设置!B$2)</f>
        <v>0</v>
      </c>
      <c r="V235" s="10">
        <f>[1]!b_dq_dirtyprice(A235,日期设置!$B$2)</f>
        <v>81.209299999999999</v>
      </c>
      <c r="W235" s="11">
        <f>IF(U235=0,ROUNDUP((Q235-日期设置!$B$2)/365,0),ROUNDUP((R235-日期设置!$B$2)/365,0))</f>
        <v>3</v>
      </c>
      <c r="X235" s="18" t="str">
        <f>_xlfn.IFNA(VLOOKUP(A235,过往入选债券!A:D,4,0),2)</f>
        <v>否</v>
      </c>
      <c r="Y235">
        <f>_xlfn.IFNA(VLOOKUP(C235,[2]Sheet1!$A:$A,1,0),3)</f>
        <v>3</v>
      </c>
    </row>
    <row r="236" spans="1:25" hidden="1" x14ac:dyDescent="0.2">
      <c r="A236" s="21" t="s">
        <v>749</v>
      </c>
      <c r="B236" s="21" t="s">
        <v>750</v>
      </c>
      <c r="C236" s="37" t="s">
        <v>751</v>
      </c>
      <c r="D236" s="26" t="str">
        <f>[1]!b_calc_yield(A236,日期设置!$B$2,F236,1,R236,1,O236,L236,S236,)</f>
        <v>Fetching...</v>
      </c>
      <c r="E236" s="26">
        <f t="shared" si="6"/>
        <v>7.6589454749951713</v>
      </c>
      <c r="F236" s="18">
        <f>[1]!b_dq_cleanprice($A236,日期设置!B$2)</f>
        <v>95.205799999999996</v>
      </c>
      <c r="G236" s="18" t="str">
        <f t="shared" si="7"/>
        <v>0.52 + 0</v>
      </c>
      <c r="H236" s="27">
        <f>[1]!b_dq_pctchange($A236,日期设置!$B$2,1)/100</f>
        <v>0</v>
      </c>
      <c r="I236" s="26">
        <f>[1]!b_pq_pctchange(A236,日期设置!$B$4,日期设置!$B$2,1)</f>
        <v>0</v>
      </c>
      <c r="J236" s="26">
        <f>[1]!b_pq_pctchange(A236,日期设置!$C$4,日期设置!$B$2,1)</f>
        <v>0</v>
      </c>
      <c r="K236" s="52">
        <f>[1]!b_dq_amount($A236,日期设置!B$2,2,10000)</f>
        <v>0</v>
      </c>
      <c r="L236" s="26">
        <f>[1]!b_info_latestpar(A236,日期设置!$B$2)</f>
        <v>100</v>
      </c>
      <c r="M236" s="6">
        <f>[1]!b_info_outstandingbalance($A236,日期设置!B$2)</f>
        <v>6</v>
      </c>
      <c r="N236" s="7">
        <f>[1]!b_info_latestissurercreditrating2(A236,日期设置!$B$2,"102","1")</f>
        <v>0</v>
      </c>
      <c r="O236" s="8">
        <v>5.0999999999999996</v>
      </c>
      <c r="P236" s="9">
        <f>[1]!b_info_repurchasedate(A236)</f>
        <v>0</v>
      </c>
      <c r="Q236" s="8" t="s">
        <v>17190</v>
      </c>
      <c r="R236" s="2" t="str">
        <f>IF((--IF(P236=0,Q236,P236))&gt;(--日期设置!$B$2),IF(P236=0,Q236,P236),Q236)</f>
        <v>2021-09-30</v>
      </c>
      <c r="S236" s="2" t="s">
        <v>18777</v>
      </c>
      <c r="T236" s="8">
        <f>[1]!b_anal_ptmyear($A236,日期设置!$B$2)</f>
        <v>0.52602739726027392</v>
      </c>
      <c r="U236" s="8">
        <f>[1]!b_anal_termifexercise($A236,日期设置!B$2)</f>
        <v>0</v>
      </c>
      <c r="V236" s="10">
        <f>[1]!b_dq_dirtyprice(A236,日期设置!$B$2)</f>
        <v>97.623099999999994</v>
      </c>
      <c r="W236" s="11">
        <f>IF(U236=0,ROUNDUP((Q236-日期设置!$B$2)/365,0),ROUNDUP((R236-日期设置!$B$2)/365,0))</f>
        <v>1</v>
      </c>
      <c r="X236" s="18">
        <f>_xlfn.IFNA(VLOOKUP(A236,过往入选债券!A:D,4,0),2)</f>
        <v>2</v>
      </c>
      <c r="Y236">
        <f>_xlfn.IFNA(VLOOKUP(C236,[2]Sheet1!$A:$A,1,0),3)</f>
        <v>3</v>
      </c>
    </row>
    <row r="237" spans="1:25" hidden="1" x14ac:dyDescent="0.2">
      <c r="A237" s="21" t="s">
        <v>13888</v>
      </c>
      <c r="B237" s="21" t="s">
        <v>13889</v>
      </c>
      <c r="C237" s="37" t="s">
        <v>536</v>
      </c>
      <c r="D237" s="26" t="str">
        <f>[1]!b_calc_yield(A237,日期设置!$B$2,F237,1,R237,1,O237,L237,S237,)</f>
        <v>Fetching...</v>
      </c>
      <c r="E237" s="26">
        <f t="shared" si="6"/>
        <v>59.648772700059858</v>
      </c>
      <c r="F237" s="18">
        <f>[1]!b_dq_cleanprice($A237,日期设置!B$2)</f>
        <v>62</v>
      </c>
      <c r="G237" s="18" t="str">
        <f t="shared" si="7"/>
        <v>3.34 + 0</v>
      </c>
      <c r="H237" s="27">
        <f>[1]!b_dq_pctchange($A237,日期设置!$B$2,1)/100</f>
        <v>0</v>
      </c>
      <c r="I237" s="26">
        <f>[1]!b_pq_pctchange(A237,日期设置!$B$4,日期设置!$B$2,1)</f>
        <v>0</v>
      </c>
      <c r="J237" s="26">
        <f>[1]!b_pq_pctchange(A237,日期设置!$C$4,日期设置!$B$2,1)</f>
        <v>0</v>
      </c>
      <c r="K237" s="52">
        <f>[1]!b_dq_amount($A237,日期设置!B$2,2,10000)</f>
        <v>0</v>
      </c>
      <c r="L237" s="26">
        <f>[1]!b_info_latestpar(A237,日期设置!$B$2)</f>
        <v>80</v>
      </c>
      <c r="M237" s="6">
        <f>[1]!b_info_outstandingbalance($A237,日期设置!B$2)</f>
        <v>11.36</v>
      </c>
      <c r="N237" s="7" t="str">
        <f>[1]!b_info_latestissurercreditrating2(A237,日期设置!$B$2,"102","1")</f>
        <v>AA</v>
      </c>
      <c r="O237" s="8">
        <v>6</v>
      </c>
      <c r="P237" s="9">
        <f>[1]!b_info_repurchasedate(A237)</f>
        <v>0</v>
      </c>
      <c r="Q237" s="8" t="s">
        <v>16354</v>
      </c>
      <c r="R237" s="2" t="str">
        <f>IF((--IF(P237=0,Q237,P237))&gt;(--日期设置!$B$2),IF(P237=0,Q237,P237),Q237)</f>
        <v>2024-07-26</v>
      </c>
      <c r="S237" s="2" t="s">
        <v>18133</v>
      </c>
      <c r="T237" s="8">
        <f>[1]!b_anal_ptmyear($A237,日期设置!$B$2)</f>
        <v>3.3452054794520549</v>
      </c>
      <c r="U237" s="8">
        <f>[1]!b_anal_termifexercise($A237,日期设置!B$2)</f>
        <v>0</v>
      </c>
      <c r="V237" s="10">
        <f>[1]!b_dq_dirtyprice(A237,日期设置!$B$2)</f>
        <v>65.143000000000001</v>
      </c>
      <c r="W237" s="11">
        <f>IF(U237=0,ROUNDUP((Q237-日期设置!$B$2)/365,0),ROUNDUP((R237-日期设置!$B$2)/365,0))</f>
        <v>4</v>
      </c>
      <c r="X237" s="18" t="str">
        <f>_xlfn.IFNA(VLOOKUP(A237,过往入选债券!A:D,4,0),2)</f>
        <v>否</v>
      </c>
      <c r="Y237">
        <f>_xlfn.IFNA(VLOOKUP(C237,[2]Sheet1!$A:$A,1,0),3)</f>
        <v>3</v>
      </c>
    </row>
    <row r="238" spans="1:25" hidden="1" x14ac:dyDescent="0.2">
      <c r="A238" s="21" t="s">
        <v>15004</v>
      </c>
      <c r="B238" s="21" t="s">
        <v>15005</v>
      </c>
      <c r="C238" s="37" t="s">
        <v>15006</v>
      </c>
      <c r="D238" s="26" t="str">
        <f>[1]!b_calc_yield(A238,日期设置!$B$2,F238,1,R238,1,O238,L238,S238,)</f>
        <v>Fetching...</v>
      </c>
      <c r="E238" s="26">
        <f t="shared" si="6"/>
        <v>74.96094846456036</v>
      </c>
      <c r="F238" s="18">
        <f>[1]!b_dq_cleanprice($A238,日期设置!B$2)</f>
        <v>78.099999999999994</v>
      </c>
      <c r="G238" s="18" t="str">
        <f t="shared" si="7"/>
        <v>4.82 + 0</v>
      </c>
      <c r="H238" s="27">
        <f>[1]!b_dq_pctchange($A238,日期设置!$B$2,1)/100</f>
        <v>0</v>
      </c>
      <c r="I238" s="26">
        <f>[1]!b_pq_pctchange(A238,日期设置!$B$4,日期设置!$B$2,1)</f>
        <v>0</v>
      </c>
      <c r="J238" s="26">
        <f>[1]!b_pq_pctchange(A238,日期设置!$C$4,日期设置!$B$2,1)</f>
        <v>0</v>
      </c>
      <c r="K238" s="52">
        <f>[1]!b_dq_amount($A238,日期设置!B$2,2,10000)</f>
        <v>0</v>
      </c>
      <c r="L238" s="26">
        <f>[1]!b_info_latestpar(A238,日期设置!$B$2)</f>
        <v>100</v>
      </c>
      <c r="M238" s="6">
        <f>[1]!b_info_outstandingbalance($A238,日期设置!B$2)</f>
        <v>12</v>
      </c>
      <c r="N238" s="7" t="str">
        <f>[1]!b_info_latestissurercreditrating2(A238,日期设置!$B$2,"102","1")</f>
        <v>AA</v>
      </c>
      <c r="O238" s="8">
        <v>7.8</v>
      </c>
      <c r="P238" s="9">
        <f>[1]!b_info_repurchasedate(A238)</f>
        <v>0</v>
      </c>
      <c r="Q238" s="8" t="s">
        <v>16233</v>
      </c>
      <c r="R238" s="2" t="str">
        <f>IF((--IF(P238=0,Q238,P238))&gt;(--日期设置!$B$2),IF(P238=0,Q238,P238),Q238)</f>
        <v>2026-01-18</v>
      </c>
      <c r="S238" s="2" t="s">
        <v>18020</v>
      </c>
      <c r="T238" s="8">
        <f>[1]!b_anal_ptmyear($A238,日期设置!$B$2)</f>
        <v>4.8273972602739725</v>
      </c>
      <c r="U238" s="8">
        <f>[1]!b_anal_termifexercise($A238,日期设置!B$2)</f>
        <v>0</v>
      </c>
      <c r="V238" s="10">
        <f>[1]!b_dq_dirtyprice(A238,日期设置!$B$2)</f>
        <v>79.446299999999994</v>
      </c>
      <c r="W238" s="11">
        <f>IF(U238=0,ROUNDUP((Q238-日期设置!$B$2)/365,0),ROUNDUP((R238-日期设置!$B$2)/365,0))</f>
        <v>5</v>
      </c>
      <c r="X238" s="18" t="str">
        <f>_xlfn.IFNA(VLOOKUP(A238,过往入选债券!A:D,4,0),2)</f>
        <v>否</v>
      </c>
      <c r="Y238">
        <f>_xlfn.IFNA(VLOOKUP(C238,[2]Sheet1!$A:$A,1,0),3)</f>
        <v>3</v>
      </c>
    </row>
    <row r="239" spans="1:25" hidden="1" x14ac:dyDescent="0.2">
      <c r="A239" s="21" t="s">
        <v>474</v>
      </c>
      <c r="B239" s="21" t="s">
        <v>475</v>
      </c>
      <c r="C239" s="37" t="s">
        <v>476</v>
      </c>
      <c r="D239" s="26" t="str">
        <f>[1]!b_calc_yield(A239,日期设置!$B$2,F239,1,R239,1,O239,L239,S239,)</f>
        <v>Fetching...</v>
      </c>
      <c r="E239" s="26">
        <f t="shared" si="6"/>
        <v>47.850531582939595</v>
      </c>
      <c r="F239" s="18">
        <f>[1]!b_dq_cleanprice($A239,日期设置!B$2)</f>
        <v>84.151799999999994</v>
      </c>
      <c r="G239" s="18" t="str">
        <f t="shared" si="7"/>
        <v>3.36 + 0</v>
      </c>
      <c r="H239" s="27">
        <f>[1]!b_dq_pctchange($A239,日期设置!$B$2,1)/100</f>
        <v>0</v>
      </c>
      <c r="I239" s="26">
        <f>[1]!b_pq_pctchange(A239,日期设置!$B$4,日期设置!$B$2,1)</f>
        <v>0</v>
      </c>
      <c r="J239" s="26">
        <f>[1]!b_pq_pctchange(A239,日期设置!$C$4,日期设置!$B$2,1)</f>
        <v>0</v>
      </c>
      <c r="K239" s="52">
        <f>[1]!b_dq_amount($A239,日期设置!B$2,2,10000)</f>
        <v>0</v>
      </c>
      <c r="L239" s="26">
        <f>[1]!b_info_latestpar(A239,日期设置!$B$2)</f>
        <v>100</v>
      </c>
      <c r="M239" s="6">
        <f>[1]!b_info_outstandingbalance($A239,日期设置!B$2)</f>
        <v>16</v>
      </c>
      <c r="N239" s="7">
        <f>[1]!b_info_latestissurercreditrating2(A239,日期设置!$B$2,"102","1")</f>
        <v>0</v>
      </c>
      <c r="O239" s="8">
        <v>7.99</v>
      </c>
      <c r="P239" s="9" t="str">
        <f>[1]!b_info_repurchasedate(A239)</f>
        <v>2019-08-01</v>
      </c>
      <c r="Q239" s="8" t="s">
        <v>17160</v>
      </c>
      <c r="R239" s="2" t="str">
        <f>IF((--IF(P239=0,Q239,P239))&gt;(--日期设置!$B$2),IF(P239=0,Q239,P239),Q239)</f>
        <v>2024-08-01</v>
      </c>
      <c r="S239" s="2" t="s">
        <v>18590</v>
      </c>
      <c r="T239" s="8">
        <f>[1]!b_anal_ptmyear($A239,日期设置!$B$2)</f>
        <v>3.3616438356164382</v>
      </c>
      <c r="U239" s="8">
        <f>[1]!b_anal_termifexercise($A239,日期设置!B$2)</f>
        <v>0</v>
      </c>
      <c r="V239" s="10">
        <f>[1]!b_dq_dirtyprice(A239,日期设置!$B$2)</f>
        <v>89.252300000000005</v>
      </c>
      <c r="W239" s="11">
        <f>IF(U239=0,ROUNDUP((Q239-日期设置!$B$2)/365,0),ROUNDUP((R239-日期设置!$B$2)/365,0))</f>
        <v>4</v>
      </c>
      <c r="X239" s="18" t="str">
        <f>_xlfn.IFNA(VLOOKUP(A239,过往入选债券!A:D,4,0),2)</f>
        <v>否</v>
      </c>
      <c r="Y239">
        <f>_xlfn.IFNA(VLOOKUP(C239,[2]Sheet1!$A:$A,1,0),3)</f>
        <v>3</v>
      </c>
    </row>
    <row r="240" spans="1:25" hidden="1" x14ac:dyDescent="0.2">
      <c r="A240" s="21" t="s">
        <v>10305</v>
      </c>
      <c r="B240" s="21" t="s">
        <v>10306</v>
      </c>
      <c r="C240" s="37" t="s">
        <v>6</v>
      </c>
      <c r="D240" s="26" t="str">
        <f>[1]!b_calc_yield(A240,日期设置!$B$2,F240,1,R240,1,O240,L240,S240,)</f>
        <v>Fetching...</v>
      </c>
      <c r="E240" s="26">
        <f t="shared" si="6"/>
        <v>13.323587235973179</v>
      </c>
      <c r="F240" s="18">
        <f>[1]!b_dq_cleanprice($A240,日期设置!B$2)</f>
        <v>93.001999999999995</v>
      </c>
      <c r="G240" s="18" t="str">
        <f t="shared" si="7"/>
        <v>1.00 + 1.00</v>
      </c>
      <c r="H240" s="27">
        <f>[1]!b_dq_pctchange($A240,日期设置!$B$2,1)/100</f>
        <v>0</v>
      </c>
      <c r="I240" s="26">
        <f>[1]!b_pq_pctchange(A240,日期设置!$B$4,日期设置!$B$2,1)</f>
        <v>0</v>
      </c>
      <c r="J240" s="26">
        <f>[1]!b_pq_pctchange(A240,日期设置!$C$4,日期设置!$B$2,1)</f>
        <v>0</v>
      </c>
      <c r="K240" s="52">
        <f>[1]!b_dq_amount($A240,日期设置!B$2,2,10000)</f>
        <v>0</v>
      </c>
      <c r="L240" s="26">
        <f>[1]!b_info_latestpar(A240,日期设置!$B$2)</f>
        <v>100</v>
      </c>
      <c r="M240" s="6">
        <f>[1]!b_info_outstandingbalance($A240,日期设置!B$2)</f>
        <v>6</v>
      </c>
      <c r="N240" s="7" t="str">
        <f>[1]!b_info_latestissurercreditrating2(A240,日期设置!$B$2,"102","1")</f>
        <v>AAA</v>
      </c>
      <c r="O240" s="8">
        <v>6.2</v>
      </c>
      <c r="P240" s="9">
        <f>[1]!b_info_repurchasedate(A240)</f>
        <v>0</v>
      </c>
      <c r="Q240" s="8" t="s">
        <v>17020</v>
      </c>
      <c r="R240" s="2" t="str">
        <f>IF((--IF(P240=0,Q240,P240))&gt;(--日期设置!$B$2),IF(P240=0,Q240,P240),Q240)</f>
        <v>2022-03-23</v>
      </c>
      <c r="S240" s="2" t="s">
        <v>18214</v>
      </c>
      <c r="T240" s="8">
        <f>[1]!b_anal_ptmyear($A240,日期设置!$B$2)</f>
        <v>1.0027397260273974</v>
      </c>
      <c r="U240" s="8">
        <f>[1]!b_anal_termifexercise($A240,日期设置!B$2)</f>
        <v>1.0027397260273974</v>
      </c>
      <c r="V240" s="10">
        <f>[1]!b_dq_dirtyprice(A240,日期设置!$B$2)</f>
        <v>99.185000000000002</v>
      </c>
      <c r="W240" s="11">
        <f>IF(U240=0,ROUNDUP((Q240-日期设置!$B$2)/365,0),ROUNDUP((R240-日期设置!$B$2)/365,0))</f>
        <v>2</v>
      </c>
      <c r="X240" s="18" t="str">
        <f>_xlfn.IFNA(VLOOKUP(A240,过往入选债券!A:D,4,0),2)</f>
        <v>否</v>
      </c>
      <c r="Y240" t="str">
        <f>_xlfn.IFNA(VLOOKUP(C240,[2]Sheet1!$A:$A,1,0),3)</f>
        <v>冀中能源集团有限责任公司</v>
      </c>
    </row>
    <row r="241" spans="1:25" hidden="1" x14ac:dyDescent="0.2">
      <c r="A241" s="21" t="s">
        <v>8830</v>
      </c>
      <c r="B241" s="21" t="s">
        <v>8831</v>
      </c>
      <c r="C241" s="37" t="s">
        <v>5019</v>
      </c>
      <c r="D241" s="26" t="str">
        <f>[1]!b_calc_yield(A241,日期设置!$B$2,F241,1,R241,1,O241,L241,S241,)</f>
        <v>Fetching...</v>
      </c>
      <c r="E241" s="26">
        <f t="shared" si="6"/>
        <v>17.523228878550047</v>
      </c>
      <c r="F241" s="18">
        <f>[1]!b_dq_cleanprice($A241,日期设置!B$2)</f>
        <v>92.15</v>
      </c>
      <c r="G241" s="18" t="str">
        <f t="shared" si="7"/>
        <v>1.30 + 0</v>
      </c>
      <c r="H241" s="27">
        <f>[1]!b_dq_pctchange($A241,日期设置!$B$2,1)/100</f>
        <v>0</v>
      </c>
      <c r="I241" s="26">
        <f>[1]!b_pq_pctchange(A241,日期设置!$B$4,日期设置!$B$2,1)</f>
        <v>-0.38914711923035283</v>
      </c>
      <c r="J241" s="26">
        <f>[1]!b_pq_pctchange(A241,日期设置!$C$4,日期设置!$B$2,1)</f>
        <v>7.1511627906976809</v>
      </c>
      <c r="K241" s="52">
        <f>[1]!b_dq_amount($A241,日期设置!B$2,2,10000)</f>
        <v>0</v>
      </c>
      <c r="L241" s="26">
        <f>[1]!b_info_latestpar(A241,日期设置!$B$2)</f>
        <v>100</v>
      </c>
      <c r="M241" s="6">
        <f>[1]!b_info_outstandingbalance($A241,日期设置!B$2)</f>
        <v>6</v>
      </c>
      <c r="N241" s="7" t="str">
        <f>[1]!b_info_latestissurercreditrating2(A241,日期设置!$B$2,"102","1")</f>
        <v>AA+</v>
      </c>
      <c r="O241" s="8">
        <v>7</v>
      </c>
      <c r="P241" s="9">
        <f>[1]!b_info_repurchasedate(A241)</f>
        <v>0</v>
      </c>
      <c r="Q241" s="8" t="s">
        <v>17142</v>
      </c>
      <c r="R241" s="2" t="str">
        <f>IF((--IF(P241=0,Q241,P241))&gt;(--日期设置!$B$2),IF(P241=0,Q241,P241),Q241)</f>
        <v>2022-07-12</v>
      </c>
      <c r="S241" s="2" t="s">
        <v>18400</v>
      </c>
      <c r="T241" s="8">
        <f>[1]!b_anal_ptmyear($A241,日期设置!$B$2)</f>
        <v>1.3068493150684932</v>
      </c>
      <c r="U241" s="8">
        <f>[1]!b_anal_termifexercise($A241,日期设置!B$2)</f>
        <v>0</v>
      </c>
      <c r="V241" s="10">
        <f>[1]!b_dq_dirtyprice(A241,日期设置!$B$2)</f>
        <v>97.002099999999999</v>
      </c>
      <c r="W241" s="11">
        <f>IF(U241=0,ROUNDUP((Q241-日期设置!$B$2)/365,0),ROUNDUP((R241-日期设置!$B$2)/365,0))</f>
        <v>2</v>
      </c>
      <c r="X241" s="18" t="str">
        <f>_xlfn.IFNA(VLOOKUP(A241,过往入选债券!A:D,4,0),2)</f>
        <v>否</v>
      </c>
      <c r="Y241" t="str">
        <f>_xlfn.IFNA(VLOOKUP(C241,[2]Sheet1!$A:$A,1,0),3)</f>
        <v>山东宏桥新型材料有限公司</v>
      </c>
    </row>
    <row r="242" spans="1:25" hidden="1" x14ac:dyDescent="0.2">
      <c r="A242" s="21" t="s">
        <v>1914</v>
      </c>
      <c r="B242" s="21" t="s">
        <v>1915</v>
      </c>
      <c r="C242" s="37" t="s">
        <v>966</v>
      </c>
      <c r="D242" s="26" t="str">
        <f>[1]!b_calc_yield(A242,日期设置!$B$2,F242,1,R242,1,O242,L242,S242,)</f>
        <v>Fetching...</v>
      </c>
      <c r="E242" s="26">
        <f t="shared" si="6"/>
        <v>3.1923706440637023</v>
      </c>
      <c r="F242" s="18">
        <f>[1]!b_dq_cleanprice($A242,日期设置!B$2)</f>
        <v>98.5</v>
      </c>
      <c r="G242" s="18" t="str">
        <f t="shared" si="7"/>
        <v>2.23 + 0.23</v>
      </c>
      <c r="H242" s="27">
        <f>[1]!b_dq_pctchange($A242,日期设置!$B$2,1)/100</f>
        <v>0</v>
      </c>
      <c r="I242" s="26">
        <f>[1]!b_pq_pctchange(A242,日期设置!$B$4,日期设置!$B$2,1)</f>
        <v>0</v>
      </c>
      <c r="J242" s="26">
        <f>[1]!b_pq_pctchange(A242,日期设置!$C$4,日期设置!$B$2,1)</f>
        <v>0</v>
      </c>
      <c r="K242" s="52">
        <f>[1]!b_dq_amount($A242,日期设置!B$2,2,10000)</f>
        <v>0</v>
      </c>
      <c r="L242" s="26">
        <f>[1]!b_info_latestpar(A242,日期设置!$B$2)</f>
        <v>100</v>
      </c>
      <c r="M242" s="6">
        <f>[1]!b_info_outstandingbalance($A242,日期设置!B$2)</f>
        <v>5</v>
      </c>
      <c r="N242" s="7">
        <f>[1]!b_info_latestissurercreditrating2(A242,日期设置!$B$2,"102","1")</f>
        <v>0</v>
      </c>
      <c r="O242" s="8">
        <v>8</v>
      </c>
      <c r="P242" s="9" t="str">
        <f>[1]!b_info_repurchasedate(A242)</f>
        <v>2021-06-15</v>
      </c>
      <c r="Q242" s="8" t="s">
        <v>17227</v>
      </c>
      <c r="R242" s="2" t="str">
        <f>IF((--IF(P242=0,Q242,P242))&gt;(--日期设置!$B$2),IF(P242=0,Q242,P242),Q242)</f>
        <v>2021-06-15</v>
      </c>
      <c r="S242" s="2" t="s">
        <v>18801</v>
      </c>
      <c r="T242" s="8">
        <f>[1]!b_anal_ptmyear($A242,日期设置!$B$2)</f>
        <v>2.2301369863013698</v>
      </c>
      <c r="U242" s="8">
        <f>[1]!b_anal_termifexercise($A242,日期设置!B$2)</f>
        <v>0.23287671232876711</v>
      </c>
      <c r="V242" s="10">
        <f>[1]!b_dq_dirtyprice(A242,日期设置!$B$2)</f>
        <v>104.6589</v>
      </c>
      <c r="W242" s="11">
        <f>IF(U242=0,ROUNDUP((Q242-日期设置!$B$2)/365,0),ROUNDUP((R242-日期设置!$B$2)/365,0))</f>
        <v>1</v>
      </c>
      <c r="X242" s="18">
        <f>_xlfn.IFNA(VLOOKUP(A242,过往入选债券!A:D,4,0),2)</f>
        <v>2</v>
      </c>
      <c r="Y242">
        <f>_xlfn.IFNA(VLOOKUP(C242,[2]Sheet1!$A:$A,1,0),3)</f>
        <v>3</v>
      </c>
    </row>
    <row r="243" spans="1:25" hidden="1" x14ac:dyDescent="0.2">
      <c r="A243" s="21" t="s">
        <v>13883</v>
      </c>
      <c r="B243" s="21" t="s">
        <v>13884</v>
      </c>
      <c r="C243" s="37" t="s">
        <v>12276</v>
      </c>
      <c r="D243" s="26" t="str">
        <f>[1]!b_calc_yield(A243,日期设置!$B$2,F243,1,R243,1,O243,L243,S243,)</f>
        <v>Fetching...</v>
      </c>
      <c r="E243" s="26">
        <f t="shared" si="6"/>
        <v>57.200803914458589</v>
      </c>
      <c r="F243" s="18">
        <f>[1]!b_dq_cleanprice($A243,日期设置!B$2)</f>
        <v>64.599999999999994</v>
      </c>
      <c r="G243" s="18" t="str">
        <f t="shared" si="7"/>
        <v>3.35 + 0</v>
      </c>
      <c r="H243" s="27">
        <f>[1]!b_dq_pctchange($A243,日期设置!$B$2,1)/100</f>
        <v>0</v>
      </c>
      <c r="I243" s="26">
        <f>[1]!b_pq_pctchange(A243,日期设置!$B$4,日期设置!$B$2,1)</f>
        <v>0</v>
      </c>
      <c r="J243" s="26">
        <f>[1]!b_pq_pctchange(A243,日期设置!$C$4,日期设置!$B$2,1)</f>
        <v>0</v>
      </c>
      <c r="K243" s="52">
        <f>[1]!b_dq_amount($A243,日期设置!B$2,2,10000)</f>
        <v>0</v>
      </c>
      <c r="L243" s="26">
        <f>[1]!b_info_latestpar(A243,日期设置!$B$2)</f>
        <v>80</v>
      </c>
      <c r="M243" s="6">
        <f>[1]!b_info_outstandingbalance($A243,日期设置!B$2)</f>
        <v>5.6</v>
      </c>
      <c r="N243" s="7" t="str">
        <f>[1]!b_info_latestissurercreditrating2(A243,日期设置!$B$2,"102","1")</f>
        <v>AA</v>
      </c>
      <c r="O243" s="8">
        <v>6.77</v>
      </c>
      <c r="P243" s="9">
        <f>[1]!b_info_repurchasedate(A243)</f>
        <v>0</v>
      </c>
      <c r="Q243" s="8" t="s">
        <v>16986</v>
      </c>
      <c r="R243" s="2" t="str">
        <f>IF((--IF(P243=0,Q243,P243))&gt;(--日期设置!$B$2),IF(P243=0,Q243,P243),Q243)</f>
        <v>2024-07-28</v>
      </c>
      <c r="S243" s="2" t="s">
        <v>18645</v>
      </c>
      <c r="T243" s="8">
        <f>[1]!b_anal_ptmyear($A243,日期设置!$B$2)</f>
        <v>3.3506849315068492</v>
      </c>
      <c r="U243" s="8">
        <f>[1]!b_anal_termifexercise($A243,日期设置!B$2)</f>
        <v>0</v>
      </c>
      <c r="V243" s="10">
        <f>[1]!b_dq_dirtyprice(A243,日期设置!$B$2)</f>
        <v>68.116699999999994</v>
      </c>
      <c r="W243" s="11">
        <f>IF(U243=0,ROUNDUP((Q243-日期设置!$B$2)/365,0),ROUNDUP((R243-日期设置!$B$2)/365,0))</f>
        <v>4</v>
      </c>
      <c r="X243" s="18">
        <f>_xlfn.IFNA(VLOOKUP(A243,过往入选债券!A:D,4,0),2)</f>
        <v>2</v>
      </c>
      <c r="Y243">
        <f>_xlfn.IFNA(VLOOKUP(C243,[2]Sheet1!$A:$A,1,0),3)</f>
        <v>3</v>
      </c>
    </row>
    <row r="244" spans="1:25" hidden="1" x14ac:dyDescent="0.2">
      <c r="A244" s="21" t="s">
        <v>3530</v>
      </c>
      <c r="B244" s="21" t="s">
        <v>3531</v>
      </c>
      <c r="C244" s="37" t="s">
        <v>3532</v>
      </c>
      <c r="D244" s="26" t="str">
        <f>[1]!b_calc_yield(A244,日期设置!$B$2,F244,1,R244,1,O244,L244,S244,)</f>
        <v>Fetching...</v>
      </c>
      <c r="E244" s="26">
        <f t="shared" si="6"/>
        <v>21.244964380338072</v>
      </c>
      <c r="F244" s="18">
        <f>[1]!b_dq_cleanprice($A244,日期设置!B$2)</f>
        <v>91.5</v>
      </c>
      <c r="G244" s="18" t="str">
        <f t="shared" si="7"/>
        <v>3.55 + 1.55</v>
      </c>
      <c r="H244" s="27">
        <f>[1]!b_dq_pctchange($A244,日期设置!$B$2,1)/100</f>
        <v>0</v>
      </c>
      <c r="I244" s="26">
        <f>[1]!b_pq_pctchange(A244,日期设置!$B$4,日期设置!$B$2,1)</f>
        <v>0</v>
      </c>
      <c r="J244" s="26">
        <f>[1]!b_pq_pctchange(A244,日期设置!$C$4,日期设置!$B$2,1)</f>
        <v>0</v>
      </c>
      <c r="K244" s="52">
        <f>[1]!b_dq_amount($A244,日期设置!B$2,2,10000)</f>
        <v>0</v>
      </c>
      <c r="L244" s="26">
        <f>[1]!b_info_latestpar(A244,日期设置!$B$2)</f>
        <v>100</v>
      </c>
      <c r="M244" s="6">
        <f>[1]!b_info_outstandingbalance($A244,日期设置!B$2)</f>
        <v>4</v>
      </c>
      <c r="N244" s="7">
        <f>[1]!b_info_latestissurercreditrating2(A244,日期设置!$B$2,"102","1")</f>
        <v>0</v>
      </c>
      <c r="O244" s="8">
        <v>7.5</v>
      </c>
      <c r="P244" s="9" t="str">
        <f>[1]!b_info_repurchasedate(A244)</f>
        <v>2022-10-10</v>
      </c>
      <c r="Q244" s="8" t="s">
        <v>16807</v>
      </c>
      <c r="R244" s="2" t="str">
        <f>IF((--IF(P244=0,Q244,P244))&gt;(--日期设置!$B$2),IF(P244=0,Q244,P244),Q244)</f>
        <v>2022-10-10</v>
      </c>
      <c r="S244" s="2" t="s">
        <v>18504</v>
      </c>
      <c r="T244" s="8">
        <f>[1]!b_anal_ptmyear($A244,日期设置!$B$2)</f>
        <v>3.5534246575342463</v>
      </c>
      <c r="U244" s="8">
        <f>[1]!b_anal_termifexercise($A244,日期设置!B$2)</f>
        <v>1.5534246575342465</v>
      </c>
      <c r="V244" s="10">
        <f>[1]!b_dq_dirtyprice(A244,日期设置!$B$2)</f>
        <v>94.849299999999999</v>
      </c>
      <c r="W244" s="11">
        <f>IF(U244=0,ROUNDUP((Q244-日期设置!$B$2)/365,0),ROUNDUP((R244-日期设置!$B$2)/365,0))</f>
        <v>2</v>
      </c>
      <c r="X244" s="18">
        <f>_xlfn.IFNA(VLOOKUP(A244,过往入选债券!A:D,4,0),2)</f>
        <v>2</v>
      </c>
      <c r="Y244" t="str">
        <f>_xlfn.IFNA(VLOOKUP(C244,[2]Sheet1!$A:$A,1,0),3)</f>
        <v>株洲循环经济投资发展集团有限公司</v>
      </c>
    </row>
    <row r="245" spans="1:25" hidden="1" x14ac:dyDescent="0.2">
      <c r="A245" s="21" t="s">
        <v>5195</v>
      </c>
      <c r="B245" s="21" t="s">
        <v>5196</v>
      </c>
      <c r="C245" s="37" t="s">
        <v>4979</v>
      </c>
      <c r="D245" s="26" t="str">
        <f>[1]!b_calc_yield(A245,日期设置!$B$2,F245,1,R245,1,O245,L245,S245,)</f>
        <v>Fetching...</v>
      </c>
      <c r="E245" s="26">
        <f t="shared" si="6"/>
        <v>22.118236581663652</v>
      </c>
      <c r="F245" s="18">
        <f>[1]!b_dq_cleanprice($A245,日期设置!B$2)</f>
        <v>88.22</v>
      </c>
      <c r="G245" s="18" t="str">
        <f t="shared" si="7"/>
        <v>1.59 + 1.59</v>
      </c>
      <c r="H245" s="27">
        <f>[1]!b_dq_pctchange($A245,日期设置!$B$2,1)/100</f>
        <v>0</v>
      </c>
      <c r="I245" s="26">
        <f>[1]!b_pq_pctchange(A245,日期设置!$B$4,日期设置!$B$2,1)</f>
        <v>0</v>
      </c>
      <c r="J245" s="26">
        <f>[1]!b_pq_pctchange(A245,日期设置!$C$4,日期设置!$B$2,1)</f>
        <v>0</v>
      </c>
      <c r="K245" s="52">
        <f>[1]!b_dq_amount($A245,日期设置!B$2,2,10000)</f>
        <v>0</v>
      </c>
      <c r="L245" s="26">
        <f>[1]!b_info_latestpar(A245,日期设置!$B$2)</f>
        <v>100</v>
      </c>
      <c r="M245" s="6">
        <f>[1]!b_info_outstandingbalance($A245,日期设置!B$2)</f>
        <v>20</v>
      </c>
      <c r="N245" s="7" t="str">
        <f>[1]!b_info_latestissurercreditrating2(A245,日期设置!$B$2,"102","1")</f>
        <v>AAA</v>
      </c>
      <c r="O245" s="8">
        <v>5.15</v>
      </c>
      <c r="P245" s="9">
        <f>[1]!b_info_repurchasedate(A245)</f>
        <v>0</v>
      </c>
      <c r="Q245" s="8" t="s">
        <v>16145</v>
      </c>
      <c r="R245" s="2" t="str">
        <f>IF((--IF(P245=0,Q245,P245))&gt;(--日期设置!$B$2),IF(P245=0,Q245,P245),Q245)</f>
        <v>2022-10-24</v>
      </c>
      <c r="S245" s="2" t="s">
        <v>17932</v>
      </c>
      <c r="T245" s="8">
        <f>[1]!b_anal_ptmyear($A245,日期设置!$B$2)</f>
        <v>1.5917808219178082</v>
      </c>
      <c r="U245" s="8">
        <f>[1]!b_anal_termifexercise($A245,日期设置!B$2)</f>
        <v>1.5917808219178082</v>
      </c>
      <c r="V245" s="10">
        <f>[1]!b_dq_dirtyprice(A245,日期设置!$B$2)</f>
        <v>90.322299999999998</v>
      </c>
      <c r="W245" s="11">
        <f>IF(U245=0,ROUNDUP((Q245-日期设置!$B$2)/365,0),ROUNDUP((R245-日期设置!$B$2)/365,0))</f>
        <v>2</v>
      </c>
      <c r="X245" s="18" t="str">
        <f>_xlfn.IFNA(VLOOKUP(A245,过往入选债券!A:D,4,0),2)</f>
        <v>否</v>
      </c>
      <c r="Y245">
        <f>_xlfn.IFNA(VLOOKUP(C245,[2]Sheet1!$A:$A,1,0),3)</f>
        <v>3</v>
      </c>
    </row>
    <row r="246" spans="1:25" hidden="1" x14ac:dyDescent="0.2">
      <c r="A246" s="21" t="s">
        <v>6018</v>
      </c>
      <c r="B246" s="21" t="s">
        <v>6019</v>
      </c>
      <c r="C246" s="37" t="s">
        <v>1105</v>
      </c>
      <c r="D246" s="26" t="str">
        <f>[1]!b_calc_yield(A246,日期设置!$B$2,F246,1,R246,1,O246,L246,S246,)</f>
        <v>Fetching...</v>
      </c>
      <c r="E246" s="26">
        <f t="shared" si="6"/>
        <v>21.614378020541579</v>
      </c>
      <c r="F246" s="18">
        <f>[1]!b_dq_cleanprice($A246,日期设置!B$2)</f>
        <v>90.01</v>
      </c>
      <c r="G246" s="18" t="str">
        <f t="shared" si="7"/>
        <v>3.57 + 1.57</v>
      </c>
      <c r="H246" s="27">
        <f>[1]!b_dq_pctchange($A246,日期设置!$B$2,1)/100</f>
        <v>0</v>
      </c>
      <c r="I246" s="26">
        <f>[1]!b_pq_pctchange(A246,日期设置!$B$4,日期设置!$B$2,1)</f>
        <v>0</v>
      </c>
      <c r="J246" s="26">
        <f>[1]!b_pq_pctchange(A246,日期设置!$C$4,日期设置!$B$2,1)</f>
        <v>0</v>
      </c>
      <c r="K246" s="52">
        <f>[1]!b_dq_amount($A246,日期设置!B$2,2,10000)</f>
        <v>0</v>
      </c>
      <c r="L246" s="26">
        <f>[1]!b_info_latestpar(A246,日期设置!$B$2)</f>
        <v>100</v>
      </c>
      <c r="M246" s="6">
        <f>[1]!b_info_outstandingbalance($A246,日期设置!B$2)</f>
        <v>3.1</v>
      </c>
      <c r="N246" s="7" t="str">
        <f>[1]!b_info_latestissurercreditrating2(A246,日期设置!$B$2,"102","1")</f>
        <v>AA</v>
      </c>
      <c r="O246" s="8">
        <v>6.38</v>
      </c>
      <c r="P246" s="9" t="str">
        <f>[1]!b_info_repurchasedate(A246)</f>
        <v>2022-10-18</v>
      </c>
      <c r="Q246" s="8" t="s">
        <v>16111</v>
      </c>
      <c r="R246" s="2" t="str">
        <f>IF((--IF(P246=0,Q246,P246))&gt;(--日期设置!$B$2),IF(P246=0,Q246,P246),Q246)</f>
        <v>2022-10-18</v>
      </c>
      <c r="S246" s="2" t="s">
        <v>17786</v>
      </c>
      <c r="T246" s="8">
        <f>[1]!b_anal_ptmyear($A246,日期设置!$B$2)</f>
        <v>3.5753424657534247</v>
      </c>
      <c r="U246" s="8">
        <f>[1]!b_anal_termifexercise($A246,日期设置!B$2)</f>
        <v>1.5753424657534247</v>
      </c>
      <c r="V246" s="10">
        <f>[1]!b_dq_dirtyprice(A246,日期设置!$B$2)</f>
        <v>92.719300000000004</v>
      </c>
      <c r="W246" s="11">
        <f>IF(U246=0,ROUNDUP((Q246-日期设置!$B$2)/365,0),ROUNDUP((R246-日期设置!$B$2)/365,0))</f>
        <v>2</v>
      </c>
      <c r="X246" s="18" t="str">
        <f>_xlfn.IFNA(VLOOKUP(A246,过往入选债券!A:D,4,0),2)</f>
        <v>否</v>
      </c>
      <c r="Y246">
        <f>_xlfn.IFNA(VLOOKUP(C246,[2]Sheet1!$A:$A,1,0),3)</f>
        <v>3</v>
      </c>
    </row>
    <row r="247" spans="1:25" hidden="1" x14ac:dyDescent="0.2">
      <c r="A247" s="21" t="s">
        <v>8826</v>
      </c>
      <c r="B247" s="21" t="s">
        <v>8827</v>
      </c>
      <c r="C247" s="37" t="s">
        <v>270</v>
      </c>
      <c r="D247" s="26" t="str">
        <f>[1]!b_calc_yield(A247,日期设置!$B$2,F247,1,R247,1,O247,L247,S247,)</f>
        <v>Fetching...</v>
      </c>
      <c r="E247" s="26">
        <f t="shared" si="6"/>
        <v>17.67275684279732</v>
      </c>
      <c r="F247" s="18">
        <f>[1]!b_dq_cleanprice($A247,日期设置!B$2)</f>
        <v>89.42</v>
      </c>
      <c r="G247" s="18" t="str">
        <f t="shared" si="7"/>
        <v>1.30 + 0</v>
      </c>
      <c r="H247" s="27">
        <f>[1]!b_dq_pctchange($A247,日期设置!$B$2,1)/100</f>
        <v>0</v>
      </c>
      <c r="I247" s="26">
        <f>[1]!b_pq_pctchange(A247,日期设置!$B$4,日期设置!$B$2,1)</f>
        <v>0</v>
      </c>
      <c r="J247" s="26">
        <f>[1]!b_pq_pctchange(A247,日期设置!$C$4,日期设置!$B$2,1)</f>
        <v>-10.08465637195309</v>
      </c>
      <c r="K247" s="52">
        <f>[1]!b_dq_amount($A247,日期设置!B$2,2,10000)</f>
        <v>0</v>
      </c>
      <c r="L247" s="26">
        <f>[1]!b_info_latestpar(A247,日期设置!$B$2)</f>
        <v>100</v>
      </c>
      <c r="M247" s="6">
        <f>[1]!b_info_outstandingbalance($A247,日期设置!B$2)</f>
        <v>20</v>
      </c>
      <c r="N247" s="7" t="str">
        <f>[1]!b_info_latestissurercreditrating2(A247,日期设置!$B$2,"102","1")</f>
        <v>AAA</v>
      </c>
      <c r="O247" s="8">
        <v>4.41</v>
      </c>
      <c r="P247" s="9">
        <f>[1]!b_info_repurchasedate(A247)</f>
        <v>0</v>
      </c>
      <c r="Q247" s="8" t="s">
        <v>17142</v>
      </c>
      <c r="R247" s="2" t="str">
        <f>IF((--IF(P247=0,Q247,P247))&gt;(--日期设置!$B$2),IF(P247=0,Q247,P247),Q247)</f>
        <v>2022-07-12</v>
      </c>
      <c r="S247" s="2" t="s">
        <v>18400</v>
      </c>
      <c r="T247" s="8">
        <f>[1]!b_anal_ptmyear($A247,日期设置!$B$2)</f>
        <v>1.3068493150684932</v>
      </c>
      <c r="U247" s="8">
        <f>[1]!b_anal_termifexercise($A247,日期设置!B$2)</f>
        <v>0</v>
      </c>
      <c r="V247" s="10">
        <f>[1]!b_dq_dirtyprice(A247,日期设置!$B$2)</f>
        <v>92.476799999999997</v>
      </c>
      <c r="W247" s="11">
        <f>IF(U247=0,ROUNDUP((Q247-日期设置!$B$2)/365,0),ROUNDUP((R247-日期设置!$B$2)/365,0))</f>
        <v>2</v>
      </c>
      <c r="X247" s="18" t="str">
        <f>_xlfn.IFNA(VLOOKUP(A247,过往入选债券!A:D,4,0),2)</f>
        <v>否</v>
      </c>
      <c r="Y247">
        <f>_xlfn.IFNA(VLOOKUP(C247,[2]Sheet1!$A:$A,1,0),3)</f>
        <v>3</v>
      </c>
    </row>
    <row r="248" spans="1:25" hidden="1" x14ac:dyDescent="0.2">
      <c r="A248" s="21" t="s">
        <v>7122</v>
      </c>
      <c r="B248" s="21" t="s">
        <v>7123</v>
      </c>
      <c r="C248" s="37" t="s">
        <v>5019</v>
      </c>
      <c r="D248" s="26" t="str">
        <f>[1]!b_calc_yield(A248,日期设置!$B$2,F248,1,R248,1,O248,L248,S248,)</f>
        <v>Fetching...</v>
      </c>
      <c r="E248" s="26">
        <f t="shared" si="6"/>
        <v>5.5115595483821389</v>
      </c>
      <c r="F248" s="18">
        <f>[1]!b_dq_cleanprice($A248,日期设置!B$2)</f>
        <v>97.243899999999996</v>
      </c>
      <c r="G248" s="18" t="str">
        <f t="shared" si="7"/>
        <v>0.40 + 0</v>
      </c>
      <c r="H248" s="27">
        <f>[1]!b_dq_pctchange($A248,日期设置!$B$2,1)/100</f>
        <v>0</v>
      </c>
      <c r="I248" s="26">
        <f>[1]!b_pq_pctchange(A248,日期设置!$B$4,日期设置!$B$2,1)</f>
        <v>0</v>
      </c>
      <c r="J248" s="26">
        <f>[1]!b_pq_pctchange(A248,日期设置!$C$4,日期设置!$B$2,1)</f>
        <v>4.6758880516684505</v>
      </c>
      <c r="K248" s="52">
        <f>[1]!b_dq_amount($A248,日期设置!B$2,2,10000)</f>
        <v>0</v>
      </c>
      <c r="L248" s="26">
        <f>[1]!b_info_latestpar(A248,日期设置!$B$2)</f>
        <v>100</v>
      </c>
      <c r="M248" s="6">
        <f>[1]!b_info_outstandingbalance($A248,日期设置!B$2)</f>
        <v>10</v>
      </c>
      <c r="N248" s="7" t="str">
        <f>[1]!b_info_latestissurercreditrating2(A248,日期设置!$B$2,"102","1")</f>
        <v>AA+</v>
      </c>
      <c r="O248" s="8">
        <v>7.04</v>
      </c>
      <c r="P248" s="9">
        <f>[1]!b_info_repurchasedate(A248)</f>
        <v>0</v>
      </c>
      <c r="Q248" s="8" t="s">
        <v>16757</v>
      </c>
      <c r="R248" s="2" t="str">
        <f>IF((--IF(P248=0,Q248,P248))&gt;(--日期设置!$B$2),IF(P248=0,Q248,P248),Q248)</f>
        <v>2021-08-16</v>
      </c>
      <c r="S248" s="2" t="s">
        <v>18026</v>
      </c>
      <c r="T248" s="8">
        <f>[1]!b_anal_ptmyear($A248,日期设置!$B$2)</f>
        <v>0.40273972602739727</v>
      </c>
      <c r="U248" s="8">
        <f>[1]!b_anal_termifexercise($A248,日期设置!B$2)</f>
        <v>0</v>
      </c>
      <c r="V248" s="10">
        <f>[1]!b_dq_dirtyprice(A248,日期设置!$B$2)</f>
        <v>101.4486</v>
      </c>
      <c r="W248" s="11">
        <f>IF(U248=0,ROUNDUP((Q248-日期设置!$B$2)/365,0),ROUNDUP((R248-日期设置!$B$2)/365,0))</f>
        <v>1</v>
      </c>
      <c r="X248" s="18" t="str">
        <f>_xlfn.IFNA(VLOOKUP(A248,过往入选债券!A:D,4,0),2)</f>
        <v>否</v>
      </c>
      <c r="Y248" t="str">
        <f>_xlfn.IFNA(VLOOKUP(C248,[2]Sheet1!$A:$A,1,0),3)</f>
        <v>山东宏桥新型材料有限公司</v>
      </c>
    </row>
    <row r="249" spans="1:25" hidden="1" x14ac:dyDescent="0.2">
      <c r="A249" s="21" t="s">
        <v>6393</v>
      </c>
      <c r="B249" s="21" t="s">
        <v>6394</v>
      </c>
      <c r="C249" s="37" t="s">
        <v>374</v>
      </c>
      <c r="D249" s="26" t="str">
        <f>[1]!b_calc_yield(A249,日期设置!$B$2,F249,1,R249,1,O249,L249,S249,)</f>
        <v>Fetching...</v>
      </c>
      <c r="E249" s="26">
        <f t="shared" si="6"/>
        <v>5.9213784321277663</v>
      </c>
      <c r="F249" s="18">
        <f>[1]!b_dq_cleanprice($A249,日期设置!B$2)</f>
        <v>97.35</v>
      </c>
      <c r="G249" s="18" t="str">
        <f t="shared" si="7"/>
        <v>0.43 + 0</v>
      </c>
      <c r="H249" s="27">
        <f>[1]!b_dq_pctchange($A249,日期设置!$B$2,1)/100</f>
        <v>0</v>
      </c>
      <c r="I249" s="26">
        <f>[1]!b_pq_pctchange(A249,日期设置!$B$4,日期设置!$B$2,1)</f>
        <v>0</v>
      </c>
      <c r="J249" s="26">
        <f>[1]!b_pq_pctchange(A249,日期设置!$C$4,日期设置!$B$2,1)</f>
        <v>0</v>
      </c>
      <c r="K249" s="52">
        <f>[1]!b_dq_amount($A249,日期设置!B$2,2,10000)</f>
        <v>0</v>
      </c>
      <c r="L249" s="26">
        <f>[1]!b_info_latestpar(A249,日期设置!$B$2)</f>
        <v>100</v>
      </c>
      <c r="M249" s="6">
        <f>[1]!b_info_outstandingbalance($A249,日期设置!B$2)</f>
        <v>5</v>
      </c>
      <c r="N249" s="7" t="str">
        <f>[1]!b_info_latestissurercreditrating2(A249,日期设置!$B$2,"102","1")</f>
        <v>AA</v>
      </c>
      <c r="O249" s="8">
        <v>7.8</v>
      </c>
      <c r="P249" s="9">
        <f>[1]!b_info_repurchasedate(A249)</f>
        <v>0</v>
      </c>
      <c r="Q249" s="8" t="s">
        <v>16290</v>
      </c>
      <c r="R249" s="2" t="str">
        <f>IF((--IF(P249=0,Q249,P249))&gt;(--日期设置!$B$2),IF(P249=0,Q249,P249),Q249)</f>
        <v>2021-08-27</v>
      </c>
      <c r="S249" s="2" t="s">
        <v>18072</v>
      </c>
      <c r="T249" s="8">
        <f>[1]!b_anal_ptmyear($A249,日期设置!$B$2)</f>
        <v>0.43287671232876712</v>
      </c>
      <c r="U249" s="8">
        <f>[1]!b_anal_termifexercise($A249,日期设置!B$2)</f>
        <v>0</v>
      </c>
      <c r="V249" s="10">
        <f>[1]!b_dq_dirtyprice(A249,日期设置!$B$2)</f>
        <v>101.7736</v>
      </c>
      <c r="W249" s="11">
        <f>IF(U249=0,ROUNDUP((Q249-日期设置!$B$2)/365,0),ROUNDUP((R249-日期设置!$B$2)/365,0))</f>
        <v>1</v>
      </c>
      <c r="X249" s="18">
        <f>_xlfn.IFNA(VLOOKUP(A249,过往入选债券!A:D,4,0),2)</f>
        <v>2</v>
      </c>
      <c r="Y249">
        <f>_xlfn.IFNA(VLOOKUP(C249,[2]Sheet1!$A:$A,1,0),3)</f>
        <v>3</v>
      </c>
    </row>
    <row r="250" spans="1:25" x14ac:dyDescent="0.2">
      <c r="A250" s="21" t="s">
        <v>5433</v>
      </c>
      <c r="B250" s="21" t="s">
        <v>5434</v>
      </c>
      <c r="C250" s="37" t="s">
        <v>5019</v>
      </c>
      <c r="D250" s="26" t="str">
        <f>[1]!b_calc_yield(A250,日期设置!$B$2,F250,1,R250,1,O250,L250,S250,)</f>
        <v>Fetching...</v>
      </c>
      <c r="E250" s="26">
        <f t="shared" si="6"/>
        <v>8.4935033454949682</v>
      </c>
      <c r="F250" s="18">
        <f>[1]!b_dq_cleanprice($A250,日期设置!B$2)</f>
        <v>94.259</v>
      </c>
      <c r="G250" s="18" t="str">
        <f t="shared" si="7"/>
        <v>0.62 + 0</v>
      </c>
      <c r="H250" s="27">
        <f>[1]!b_dq_pctchange($A250,日期设置!$B$2,1)/100</f>
        <v>6.078589383015226E-3</v>
      </c>
      <c r="I250" s="26">
        <f>[1]!b_pq_pctchange(A250,日期设置!$B$4,日期设置!$B$2,1)</f>
        <v>0.6078589383015226</v>
      </c>
      <c r="J250" s="26">
        <f>[1]!b_pq_pctchange(A250,日期设置!$C$4,日期设置!$B$2,1)</f>
        <v>2.455434782608696</v>
      </c>
      <c r="K250" s="52">
        <f>[1]!b_dq_amount($A250,日期设置!B$2,2,10000)</f>
        <v>478.55417809999994</v>
      </c>
      <c r="L250" s="26">
        <f>[1]!b_info_latestpar(A250,日期设置!$B$2)</f>
        <v>100</v>
      </c>
      <c r="M250" s="6">
        <f>[1]!b_info_outstandingbalance($A250,日期设置!B$2)</f>
        <v>20</v>
      </c>
      <c r="N250" s="7" t="str">
        <f>[1]!b_info_latestissurercreditrating2(A250,日期设置!$B$2,"102","1")</f>
        <v>AA+</v>
      </c>
      <c r="O250" s="8">
        <v>3.84</v>
      </c>
      <c r="P250" s="9">
        <f>[1]!b_info_repurchasedate(A250)</f>
        <v>0</v>
      </c>
      <c r="Q250" s="8" t="s">
        <v>16183</v>
      </c>
      <c r="R250" s="2" t="str">
        <f>IF((--IF(P250=0,Q250,P250))&gt;(--日期设置!$B$2),IF(P250=0,Q250,P250),Q250)</f>
        <v>2021-11-04</v>
      </c>
      <c r="S250" s="2" t="s">
        <v>17972</v>
      </c>
      <c r="T250" s="8">
        <f>[1]!b_anal_ptmyear($A250,日期设置!$B$2)</f>
        <v>0.62191780821917808</v>
      </c>
      <c r="U250" s="8">
        <f>[1]!b_anal_termifexercise($A250,日期设置!B$2)</f>
        <v>0</v>
      </c>
      <c r="V250" s="10">
        <f>[1]!b_dq_dirtyprice(A250,日期设置!$B$2)</f>
        <v>95.710800000000006</v>
      </c>
      <c r="W250" s="11">
        <f>IF(U250=0,ROUNDUP((Q250-日期设置!$B$2)/365,0),ROUNDUP((R250-日期设置!$B$2)/365,0))</f>
        <v>1</v>
      </c>
      <c r="X250" s="18" t="str">
        <f>_xlfn.IFNA(VLOOKUP(A250,过往入选债券!A:D,4,0),2)</f>
        <v>否</v>
      </c>
      <c r="Y250" t="str">
        <f>_xlfn.IFNA(VLOOKUP(C250,[2]Sheet1!$A:$A,1,0),3)</f>
        <v>山东宏桥新型材料有限公司</v>
      </c>
    </row>
    <row r="251" spans="1:25" hidden="1" x14ac:dyDescent="0.2">
      <c r="A251" s="21" t="s">
        <v>12640</v>
      </c>
      <c r="B251" s="21" t="s">
        <v>12641</v>
      </c>
      <c r="C251" s="37" t="s">
        <v>12642</v>
      </c>
      <c r="D251" s="26" t="str">
        <f>[1]!b_calc_yield(A251,日期设置!$B$2,F251,1,R251,1,O251,L251,S251,)</f>
        <v>Fetching...</v>
      </c>
      <c r="E251" s="26">
        <f t="shared" si="6"/>
        <v>23.243060536003313</v>
      </c>
      <c r="F251" s="18">
        <f>[1]!b_dq_cleanprice($A251,日期设置!B$2)</f>
        <v>90.250799999999998</v>
      </c>
      <c r="G251" s="18" t="str">
        <f t="shared" si="7"/>
        <v>1.70 + 0</v>
      </c>
      <c r="H251" s="27">
        <f>[1]!b_dq_pctchange($A251,日期设置!$B$2,1)/100</f>
        <v>0</v>
      </c>
      <c r="I251" s="26">
        <f>[1]!b_pq_pctchange(A251,日期设置!$B$4,日期设置!$B$2,1)</f>
        <v>0</v>
      </c>
      <c r="J251" s="26">
        <f>[1]!b_pq_pctchange(A251,日期设置!$C$4,日期设置!$B$2,1)</f>
        <v>0</v>
      </c>
      <c r="K251" s="52">
        <f>[1]!b_dq_amount($A251,日期设置!B$2,2,10000)</f>
        <v>0</v>
      </c>
      <c r="L251" s="26">
        <f>[1]!b_info_latestpar(A251,日期设置!$B$2)</f>
        <v>100</v>
      </c>
      <c r="M251" s="6">
        <f>[1]!b_info_outstandingbalance($A251,日期设置!B$2)</f>
        <v>8</v>
      </c>
      <c r="N251" s="7" t="str">
        <f>[1]!b_info_latestissurercreditrating2(A251,日期设置!$B$2,"102","1")</f>
        <v>C</v>
      </c>
      <c r="O251" s="8">
        <v>6.88</v>
      </c>
      <c r="P251" s="9">
        <f>[1]!b_info_repurchasedate(A251)</f>
        <v>0</v>
      </c>
      <c r="Q251" s="8" t="s">
        <v>16826</v>
      </c>
      <c r="R251" s="2" t="str">
        <f>IF((--IF(P251=0,Q251,P251))&gt;(--日期设置!$B$2),IF(P251=0,Q251,P251),Q251)</f>
        <v>2022-12-03</v>
      </c>
      <c r="S251" s="2" t="s">
        <v>18524</v>
      </c>
      <c r="T251" s="8">
        <f>[1]!b_anal_ptmyear($A251,日期设置!$B$2)</f>
        <v>1.7013698630136986</v>
      </c>
      <c r="U251" s="8">
        <f>[1]!b_anal_termifexercise($A251,日期设置!B$2)</f>
        <v>0</v>
      </c>
      <c r="V251" s="10">
        <f>[1]!b_dq_dirtyprice(A251,日期设置!$B$2)</f>
        <v>92.305400000000006</v>
      </c>
      <c r="W251" s="11">
        <f>IF(U251=0,ROUNDUP((Q251-日期设置!$B$2)/365,0),ROUNDUP((R251-日期设置!$B$2)/365,0))</f>
        <v>2</v>
      </c>
      <c r="X251" s="18">
        <f>_xlfn.IFNA(VLOOKUP(A251,过往入选债券!A:D,4,0),2)</f>
        <v>2</v>
      </c>
      <c r="Y251">
        <f>_xlfn.IFNA(VLOOKUP(C251,[2]Sheet1!$A:$A,1,0),3)</f>
        <v>3</v>
      </c>
    </row>
    <row r="252" spans="1:25" hidden="1" x14ac:dyDescent="0.2">
      <c r="A252" s="21" t="s">
        <v>9747</v>
      </c>
      <c r="B252" s="21" t="s">
        <v>9748</v>
      </c>
      <c r="C252" s="37" t="s">
        <v>1982</v>
      </c>
      <c r="D252" s="26" t="str">
        <f>[1]!b_calc_yield(A252,日期设置!$B$2,F252,1,R252,1,O252,L252,S252,)</f>
        <v>Fetching...</v>
      </c>
      <c r="E252" s="26">
        <f t="shared" si="6"/>
        <v>25.089217875808711</v>
      </c>
      <c r="F252" s="18">
        <f>[1]!b_dq_cleanprice($A252,日期设置!B$2)</f>
        <v>86</v>
      </c>
      <c r="G252" s="18" t="str">
        <f t="shared" si="7"/>
        <v>1.8 + 0</v>
      </c>
      <c r="H252" s="27">
        <f>[1]!b_dq_pctchange($A252,日期设置!$B$2,1)/100</f>
        <v>0</v>
      </c>
      <c r="I252" s="26">
        <f>[1]!b_pq_pctchange(A252,日期设置!$B$4,日期设置!$B$2,1)</f>
        <v>-12.639269257962022</v>
      </c>
      <c r="J252" s="26">
        <f>[1]!b_pq_pctchange(A252,日期设置!$C$4,日期设置!$B$2,1)</f>
        <v>-12.639269257962022</v>
      </c>
      <c r="K252" s="52">
        <f>[1]!b_dq_amount($A252,日期设置!B$2,2,10000)</f>
        <v>0</v>
      </c>
      <c r="L252" s="26">
        <f>[1]!b_info_latestpar(A252,日期设置!$B$2)</f>
        <v>100</v>
      </c>
      <c r="M252" s="6">
        <f>[1]!b_info_outstandingbalance($A252,日期设置!B$2)</f>
        <v>12</v>
      </c>
      <c r="N252" s="7" t="str">
        <f>[1]!b_info_latestissurercreditrating2(A252,日期设置!$B$2,"102","1")</f>
        <v>AAA</v>
      </c>
      <c r="O252" s="8">
        <v>4.33</v>
      </c>
      <c r="P252" s="9">
        <f>[1]!b_info_repurchasedate(A252)</f>
        <v>0</v>
      </c>
      <c r="Q252" s="8" t="s">
        <v>16419</v>
      </c>
      <c r="R252" s="2" t="str">
        <f>IF((--IF(P252=0,Q252,P252))&gt;(--日期设置!$B$2),IF(P252=0,Q252,P252),Q252)</f>
        <v>2023-01-08</v>
      </c>
      <c r="S252" s="2" t="s">
        <v>18189</v>
      </c>
      <c r="T252" s="8">
        <f>[1]!b_anal_ptmyear($A252,日期设置!$B$2)</f>
        <v>1.8</v>
      </c>
      <c r="U252" s="8">
        <f>[1]!b_anal_termifexercise($A252,日期设置!B$2)</f>
        <v>0</v>
      </c>
      <c r="V252" s="10">
        <f>[1]!b_dq_dirtyprice(A252,日期设置!$B$2)</f>
        <v>86.866</v>
      </c>
      <c r="W252" s="11">
        <f>IF(U252=0,ROUNDUP((Q252-日期设置!$B$2)/365,0),ROUNDUP((R252-日期设置!$B$2)/365,0))</f>
        <v>2</v>
      </c>
      <c r="X252" s="18" t="str">
        <f>_xlfn.IFNA(VLOOKUP(A252,过往入选债券!A:D,4,0),2)</f>
        <v>否</v>
      </c>
      <c r="Y252">
        <f>_xlfn.IFNA(VLOOKUP(C252,[2]Sheet1!$A:$A,1,0),3)</f>
        <v>3</v>
      </c>
    </row>
    <row r="253" spans="1:25" hidden="1" x14ac:dyDescent="0.2">
      <c r="A253" s="21" t="s">
        <v>3050</v>
      </c>
      <c r="B253" s="21" t="s">
        <v>3051</v>
      </c>
      <c r="C253" s="37" t="s">
        <v>3052</v>
      </c>
      <c r="D253" s="26" t="str">
        <f>[1]!b_calc_yield(A253,日期设置!$B$2,F253,1,R253,1,O253,L253,S253,)</f>
        <v>Fetching...</v>
      </c>
      <c r="E253" s="26">
        <f t="shared" si="6"/>
        <v>14.082321803413333</v>
      </c>
      <c r="F253" s="18">
        <f>[1]!b_dq_cleanprice($A253,日期设置!B$2)</f>
        <v>94.0852</v>
      </c>
      <c r="G253" s="18" t="str">
        <f t="shared" si="7"/>
        <v>1.10 + 0</v>
      </c>
      <c r="H253" s="27">
        <f>[1]!b_dq_pctchange($A253,日期设置!$B$2,1)/100</f>
        <v>0</v>
      </c>
      <c r="I253" s="26">
        <f>[1]!b_pq_pctchange(A253,日期设置!$B$4,日期设置!$B$2,1)</f>
        <v>0</v>
      </c>
      <c r="J253" s="26">
        <f>[1]!b_pq_pctchange(A253,日期设置!$C$4,日期设置!$B$2,1)</f>
        <v>0</v>
      </c>
      <c r="K253" s="52">
        <f>[1]!b_dq_amount($A253,日期设置!B$2,2,10000)</f>
        <v>0</v>
      </c>
      <c r="L253" s="26">
        <f>[1]!b_info_latestpar(A253,日期设置!$B$2)</f>
        <v>100</v>
      </c>
      <c r="M253" s="6">
        <f>[1]!b_info_outstandingbalance($A253,日期设置!B$2)</f>
        <v>2</v>
      </c>
      <c r="N253" s="7">
        <f>[1]!b_info_latestissurercreditrating2(A253,日期设置!$B$2,"102","1")</f>
        <v>0</v>
      </c>
      <c r="O253" s="8">
        <v>7.5</v>
      </c>
      <c r="P253" s="9">
        <f>[1]!b_info_repurchasedate(A253)</f>
        <v>0</v>
      </c>
      <c r="Q253" s="8" t="s">
        <v>16265</v>
      </c>
      <c r="R253" s="2" t="str">
        <f>IF((--IF(P253=0,Q253,P253))&gt;(--日期设置!$B$2),IF(P253=0,Q253,P253),Q253)</f>
        <v>2022-04-29</v>
      </c>
      <c r="S253" s="2" t="s">
        <v>17967</v>
      </c>
      <c r="T253" s="8">
        <f>[1]!b_anal_ptmyear($A253,日期设置!$B$2)</f>
        <v>1.1041095890410959</v>
      </c>
      <c r="U253" s="8">
        <f>[1]!b_anal_termifexercise($A253,日期设置!B$2)</f>
        <v>0</v>
      </c>
      <c r="V253" s="10">
        <f>[1]!b_dq_dirtyprice(A253,日期设置!$B$2)</f>
        <v>100.8044</v>
      </c>
      <c r="W253" s="11">
        <f>IF(U253=0,ROUNDUP((Q253-日期设置!$B$2)/365,0),ROUNDUP((R253-日期设置!$B$2)/365,0))</f>
        <v>2</v>
      </c>
      <c r="X253" s="18">
        <f>_xlfn.IFNA(VLOOKUP(A253,过往入选债券!A:D,4,0),2)</f>
        <v>2</v>
      </c>
      <c r="Y253">
        <f>_xlfn.IFNA(VLOOKUP(C253,[2]Sheet1!$A:$A,1,0),3)</f>
        <v>3</v>
      </c>
    </row>
    <row r="254" spans="1:25" hidden="1" x14ac:dyDescent="0.2">
      <c r="A254" s="21" t="s">
        <v>5470</v>
      </c>
      <c r="B254" s="21" t="s">
        <v>5471</v>
      </c>
      <c r="C254" s="37" t="s">
        <v>218</v>
      </c>
      <c r="D254" s="26" t="str">
        <f>[1]!b_calc_yield(A254,日期设置!$B$2,F254,1,R254,1,O254,L254,S254,)</f>
        <v>Fetching...</v>
      </c>
      <c r="E254" s="26">
        <f t="shared" si="6"/>
        <v>5.6085846426505048</v>
      </c>
      <c r="F254" s="18">
        <f>[1]!b_dq_cleanprice($A254,日期设置!B$2)</f>
        <v>96.3</v>
      </c>
      <c r="G254" s="18" t="str">
        <f t="shared" si="7"/>
        <v>0.41 + 0.42</v>
      </c>
      <c r="H254" s="27">
        <f>[1]!b_dq_pctchange($A254,日期设置!$B$2,1)/100</f>
        <v>0</v>
      </c>
      <c r="I254" s="26">
        <f>[1]!b_pq_pctchange(A254,日期设置!$B$4,日期设置!$B$2,1)</f>
        <v>0</v>
      </c>
      <c r="J254" s="26">
        <f>[1]!b_pq_pctchange(A254,日期设置!$C$4,日期设置!$B$2,1)</f>
        <v>-2.5313508972581298</v>
      </c>
      <c r="K254" s="52">
        <f>[1]!b_dq_amount($A254,日期设置!B$2,2,10000)</f>
        <v>0</v>
      </c>
      <c r="L254" s="26">
        <f>[1]!b_info_latestpar(A254,日期设置!$B$2)</f>
        <v>100</v>
      </c>
      <c r="M254" s="6">
        <f>[1]!b_info_outstandingbalance($A254,日期设置!B$2)</f>
        <v>3</v>
      </c>
      <c r="N254" s="7" t="str">
        <f>[1]!b_info_latestissurercreditrating2(A254,日期设置!$B$2,"102","1")</f>
        <v>AAA</v>
      </c>
      <c r="O254" s="8">
        <v>4.4000000000000004</v>
      </c>
      <c r="P254" s="9">
        <f>[1]!b_info_repurchasedate(A254)</f>
        <v>0</v>
      </c>
      <c r="Q254" s="8" t="s">
        <v>16141</v>
      </c>
      <c r="R254" s="2" t="str">
        <f>IF((--IF(P254=0,Q254,P254))&gt;(--日期设置!$B$2),IF(P254=0,Q254,P254),Q254)</f>
        <v>2021-08-22</v>
      </c>
      <c r="S254" s="2" t="s">
        <v>17866</v>
      </c>
      <c r="T254" s="8">
        <f>[1]!b_anal_ptmyear($A254,日期设置!$B$2)</f>
        <v>0.41917808219178082</v>
      </c>
      <c r="U254" s="8">
        <f>[1]!b_anal_termifexercise($A254,日期设置!B$2)</f>
        <v>0.42191780821917807</v>
      </c>
      <c r="V254" s="10">
        <f>[1]!b_dq_dirtyprice(A254,日期设置!$B$2)</f>
        <v>98.855599999999995</v>
      </c>
      <c r="W254" s="11">
        <f>IF(U254=0,ROUNDUP((Q254-日期设置!$B$2)/365,0),ROUNDUP((R254-日期设置!$B$2)/365,0))</f>
        <v>1</v>
      </c>
      <c r="X254" s="18" t="str">
        <f>_xlfn.IFNA(VLOOKUP(A254,过往入选债券!A:D,4,0),2)</f>
        <v>否</v>
      </c>
      <c r="Y254">
        <f>_xlfn.IFNA(VLOOKUP(C254,[2]Sheet1!$A:$A,1,0),3)</f>
        <v>3</v>
      </c>
    </row>
    <row r="255" spans="1:25" hidden="1" x14ac:dyDescent="0.2">
      <c r="A255" s="28" t="s">
        <v>20288</v>
      </c>
      <c r="B255" s="28" t="s">
        <v>20289</v>
      </c>
      <c r="C255" s="39" t="s">
        <v>1982</v>
      </c>
      <c r="D255" s="26" t="str">
        <f>[1]!b_calc_yield(A255,日期设置!$B$2,F255,1,R255,1,O255,L255,S255,)</f>
        <v>Fetching...</v>
      </c>
      <c r="E255" s="26">
        <f t="shared" si="6"/>
        <v>7.0363545842294206</v>
      </c>
      <c r="F255" s="18">
        <f>[1]!b_dq_cleanprice($A255,日期设置!B$2)</f>
        <v>95.391599999999997</v>
      </c>
      <c r="G255" s="18" t="str">
        <f t="shared" si="7"/>
        <v>0.52 + 0</v>
      </c>
      <c r="H255" s="27">
        <f>[1]!b_dq_pctchange($A255,日期设置!$B$2,1)/100</f>
        <v>0</v>
      </c>
      <c r="I255" s="26">
        <f>[1]!b_pq_pctchange(A255,日期设置!$B$4,日期设置!$B$2,1)</f>
        <v>0</v>
      </c>
      <c r="J255" s="26">
        <f>[1]!b_pq_pctchange(A255,日期设置!$C$4,日期设置!$B$2,1)</f>
        <v>-4.2552935225110309</v>
      </c>
      <c r="K255" s="52">
        <f>[1]!b_dq_amount($A255,日期设置!B$2,2,10000)</f>
        <v>0</v>
      </c>
      <c r="L255" s="26">
        <f>[1]!b_info_latestpar(A255,日期设置!$B$2)</f>
        <v>100</v>
      </c>
      <c r="M255" s="6">
        <f>[1]!b_info_outstandingbalance($A255,日期设置!B$2)</f>
        <v>15</v>
      </c>
      <c r="N255" s="7" t="str">
        <f>[1]!b_info_latestissurercreditrating2(A255,日期设置!$B$2,"102","1")</f>
        <v>AAA</v>
      </c>
      <c r="O255" s="8">
        <v>4.2699999999999996</v>
      </c>
      <c r="P255" s="9">
        <f>[1]!b_info_repurchasedate(A255)</f>
        <v>0</v>
      </c>
      <c r="Q255" s="8" t="s">
        <v>17190</v>
      </c>
      <c r="R255" s="2" t="str">
        <f>IF((--IF(P255=0,Q255,P255))&gt;(--日期设置!$B$2),IF(P255=0,Q255,P255),Q255)</f>
        <v>2021-09-30</v>
      </c>
      <c r="S255" s="31" t="s">
        <v>17342</v>
      </c>
      <c r="T255" s="8">
        <f>[1]!b_anal_ptmyear($A255,日期设置!$B$2)</f>
        <v>0.52602739726027392</v>
      </c>
      <c r="U255" s="8">
        <f>[1]!b_anal_termifexercise($A255,日期设置!B$2)</f>
        <v>0</v>
      </c>
      <c r="V255" s="10">
        <f>[1]!b_dq_dirtyprice(A255,日期设置!$B$2)</f>
        <v>97.415499999999994</v>
      </c>
      <c r="W255" s="11">
        <f>IF(U255=0,ROUNDUP((Q255-日期设置!$B$2)/365,0),ROUNDUP((R255-日期设置!$B$2)/365,0))</f>
        <v>1</v>
      </c>
      <c r="X255" s="18" t="str">
        <f>_xlfn.IFNA(VLOOKUP(A255,过往入选债券!A:D,4,0),2)</f>
        <v>否</v>
      </c>
      <c r="Y255">
        <f>_xlfn.IFNA(VLOOKUP(C255,[2]Sheet1!$A:$A,1,0),3)</f>
        <v>3</v>
      </c>
    </row>
    <row r="256" spans="1:25" hidden="1" x14ac:dyDescent="0.2">
      <c r="A256" s="21" t="s">
        <v>9404</v>
      </c>
      <c r="B256" s="21" t="s">
        <v>9405</v>
      </c>
      <c r="C256" s="37" t="s">
        <v>410</v>
      </c>
      <c r="D256" s="26" t="str">
        <f>[1]!b_calc_yield(A256,日期设置!$B$2,F256,1,R256,1,O256,L256,S256,)</f>
        <v>Fetching...</v>
      </c>
      <c r="E256" s="26">
        <f t="shared" si="6"/>
        <v>7.8625101677850084</v>
      </c>
      <c r="F256" s="18">
        <f>[1]!b_dq_cleanprice($A256,日期设置!B$2)</f>
        <v>95.798000000000002</v>
      </c>
      <c r="G256" s="18" t="str">
        <f t="shared" si="7"/>
        <v>0.59 + 0</v>
      </c>
      <c r="H256" s="27">
        <f>[1]!b_dq_pctchange($A256,日期设置!$B$2,1)/100</f>
        <v>0</v>
      </c>
      <c r="I256" s="26">
        <f>[1]!b_pq_pctchange(A256,日期设置!$B$4,日期设置!$B$2,1)</f>
        <v>0</v>
      </c>
      <c r="J256" s="26">
        <f>[1]!b_pq_pctchange(A256,日期设置!$C$4,日期设置!$B$2,1)</f>
        <v>0</v>
      </c>
      <c r="K256" s="52">
        <f>[1]!b_dq_amount($A256,日期设置!B$2,2,10000)</f>
        <v>0</v>
      </c>
      <c r="L256" s="26">
        <f>[1]!b_info_latestpar(A256,日期设置!$B$2)</f>
        <v>100</v>
      </c>
      <c r="M256" s="6">
        <f>[1]!b_info_outstandingbalance($A256,日期设置!B$2)</f>
        <v>10</v>
      </c>
      <c r="N256" s="7" t="str">
        <f>[1]!b_info_latestissurercreditrating2(A256,日期设置!$B$2,"102","1")</f>
        <v>AAA</v>
      </c>
      <c r="O256" s="8">
        <v>5.95</v>
      </c>
      <c r="P256" s="9">
        <f>[1]!b_info_repurchasedate(A256)</f>
        <v>0</v>
      </c>
      <c r="Q256" s="8" t="s">
        <v>16517</v>
      </c>
      <c r="R256" s="2" t="str">
        <f>IF((--IF(P256=0,Q256,P256))&gt;(--日期设置!$B$2),IF(P256=0,Q256,P256),Q256)</f>
        <v>2021-10-24</v>
      </c>
      <c r="S256" s="2" t="s">
        <v>17983</v>
      </c>
      <c r="T256" s="8">
        <f>[1]!b_anal_ptmyear($A256,日期设置!$B$2)</f>
        <v>0.59178082191780823</v>
      </c>
      <c r="U256" s="8">
        <f>[1]!b_anal_termifexercise($A256,日期设置!B$2)</f>
        <v>0</v>
      </c>
      <c r="V256" s="10">
        <f>[1]!b_dq_dirtyprice(A256,日期设置!$B$2)</f>
        <v>98.226900000000001</v>
      </c>
      <c r="W256" s="11">
        <f>IF(U256=0,ROUNDUP((Q256-日期设置!$B$2)/365,0),ROUNDUP((R256-日期设置!$B$2)/365,0))</f>
        <v>1</v>
      </c>
      <c r="X256" s="18" t="str">
        <f>_xlfn.IFNA(VLOOKUP(A256,过往入选债券!A:D,4,0),2)</f>
        <v>否</v>
      </c>
      <c r="Y256" t="str">
        <f>_xlfn.IFNA(VLOOKUP(C256,[2]Sheet1!$A:$A,1,0),3)</f>
        <v>云南省城市建设投资集团有限公司</v>
      </c>
    </row>
    <row r="257" spans="1:25" hidden="1" x14ac:dyDescent="0.2">
      <c r="A257" s="21" t="s">
        <v>15291</v>
      </c>
      <c r="B257" s="21" t="s">
        <v>15292</v>
      </c>
      <c r="C257" s="37" t="s">
        <v>14445</v>
      </c>
      <c r="D257" s="26" t="str">
        <f>[1]!b_calc_yield(A257,日期设置!$B$2,F257,1,R257,1,O257,L257,S257,)</f>
        <v>Fetching...</v>
      </c>
      <c r="E257" s="26">
        <f t="shared" si="6"/>
        <v>67.872065277920896</v>
      </c>
      <c r="F257" s="18">
        <f>[1]!b_dq_cleanprice($A257,日期设置!B$2)</f>
        <v>79.8</v>
      </c>
      <c r="G257" s="18" t="str">
        <f t="shared" si="7"/>
        <v>5.12 + 0</v>
      </c>
      <c r="H257" s="27">
        <f>[1]!b_dq_pctchange($A257,日期设置!$B$2,1)/100</f>
        <v>0</v>
      </c>
      <c r="I257" s="26">
        <f>[1]!b_pq_pctchange(A257,日期设置!$B$4,日期设置!$B$2,1)</f>
        <v>0</v>
      </c>
      <c r="J257" s="26">
        <f>[1]!b_pq_pctchange(A257,日期设置!$C$4,日期设置!$B$2,1)</f>
        <v>0</v>
      </c>
      <c r="K257" s="52">
        <f>[1]!b_dq_amount($A257,日期设置!B$2,2,10000)</f>
        <v>0</v>
      </c>
      <c r="L257" s="26">
        <f>[1]!b_info_latestpar(A257,日期设置!$B$2)</f>
        <v>100</v>
      </c>
      <c r="M257" s="6">
        <f>[1]!b_info_outstandingbalance($A257,日期设置!B$2)</f>
        <v>7.6</v>
      </c>
      <c r="N257" s="7" t="str">
        <f>[1]!b_info_latestissurercreditrating2(A257,日期设置!$B$2,"102","1")</f>
        <v>AA-</v>
      </c>
      <c r="O257" s="8">
        <v>7.5</v>
      </c>
      <c r="P257" s="9">
        <f>[1]!b_info_repurchasedate(A257)</f>
        <v>0</v>
      </c>
      <c r="Q257" s="8" t="s">
        <v>16059</v>
      </c>
      <c r="R257" s="2" t="str">
        <f>IF((--IF(P257=0,Q257,P257))&gt;(--日期设置!$B$2),IF(P257=0,Q257,P257),Q257)</f>
        <v>2026-05-06</v>
      </c>
      <c r="S257" s="2" t="s">
        <v>17845</v>
      </c>
      <c r="T257" s="8">
        <f>[1]!b_anal_ptmyear($A257,日期设置!$B$2)</f>
        <v>5.1232876712328768</v>
      </c>
      <c r="U257" s="8">
        <f>[1]!b_anal_termifexercise($A257,日期设置!B$2)</f>
        <v>0</v>
      </c>
      <c r="V257" s="10">
        <f>[1]!b_dq_dirtyprice(A257,日期设置!$B$2)</f>
        <v>86.375299999999996</v>
      </c>
      <c r="W257" s="11">
        <f>IF(U257=0,ROUNDUP((Q257-日期设置!$B$2)/365,0),ROUNDUP((R257-日期设置!$B$2)/365,0))</f>
        <v>6</v>
      </c>
      <c r="X257" s="18" t="str">
        <f>_xlfn.IFNA(VLOOKUP(A257,过往入选债券!A:D,4,0),2)</f>
        <v>否</v>
      </c>
      <c r="Y257">
        <f>_xlfn.IFNA(VLOOKUP(C257,[2]Sheet1!$A:$A,1,0),3)</f>
        <v>3</v>
      </c>
    </row>
    <row r="258" spans="1:25" hidden="1" x14ac:dyDescent="0.2">
      <c r="A258" s="21" t="s">
        <v>14395</v>
      </c>
      <c r="B258" s="21" t="s">
        <v>14396</v>
      </c>
      <c r="C258" s="37" t="s">
        <v>14389</v>
      </c>
      <c r="D258" s="26" t="str">
        <f>[1]!b_calc_yield(A258,日期设置!$B$2,F258,1,R258,1,O258,L258,S258,)</f>
        <v>Fetching...</v>
      </c>
      <c r="E258" s="26">
        <f t="shared" ref="E258:E321" si="8">((O258*W258+L258)/V258-1)*100</f>
        <v>1.2532868900044347</v>
      </c>
      <c r="F258" s="18">
        <f>[1]!b_dq_cleanprice($A258,日期设置!B$2)</f>
        <v>99.325100000000006</v>
      </c>
      <c r="G258" s="18" t="str">
        <f t="shared" ref="G258:G321" si="9">LEFT(T258,4)&amp;" + "&amp;LEFT(U258,4)</f>
        <v>0.09 + 0</v>
      </c>
      <c r="H258" s="27">
        <f>[1]!b_dq_pctchange($A258,日期设置!$B$2,1)/100</f>
        <v>0</v>
      </c>
      <c r="I258" s="26">
        <f>[1]!b_pq_pctchange(A258,日期设置!$B$4,日期设置!$B$2,1)</f>
        <v>0</v>
      </c>
      <c r="J258" s="26">
        <f>[1]!b_pq_pctchange(A258,日期设置!$C$4,日期设置!$B$2,1)</f>
        <v>0</v>
      </c>
      <c r="K258" s="52">
        <f>[1]!b_dq_amount($A258,日期设置!B$2,2,10000)</f>
        <v>0</v>
      </c>
      <c r="L258" s="26">
        <f>[1]!b_info_latestpar(A258,日期设置!$B$2)</f>
        <v>100</v>
      </c>
      <c r="M258" s="6">
        <f>[1]!b_info_outstandingbalance($A258,日期设置!B$2)</f>
        <v>15</v>
      </c>
      <c r="N258" s="7" t="str">
        <f>[1]!b_info_latestissurercreditrating2(A258,日期设置!$B$2,"102","1")</f>
        <v>AA+</v>
      </c>
      <c r="O258" s="8">
        <v>6.74</v>
      </c>
      <c r="P258" s="9">
        <f>[1]!b_info_repurchasedate(A258)</f>
        <v>0</v>
      </c>
      <c r="Q258" s="8" t="s">
        <v>16224</v>
      </c>
      <c r="R258" s="2" t="str">
        <f>IF((--IF(P258=0,Q258,P258))&gt;(--日期设置!$B$2),IF(P258=0,Q258,P258),Q258)</f>
        <v>2021-04-26</v>
      </c>
      <c r="S258" s="2" t="s">
        <v>18010</v>
      </c>
      <c r="T258" s="8">
        <f>[1]!b_anal_ptmyear($A258,日期设置!$B$2)</f>
        <v>9.5890410958904104E-2</v>
      </c>
      <c r="U258" s="8">
        <f>[1]!b_anal_termifexercise($A258,日期设置!B$2)</f>
        <v>0</v>
      </c>
      <c r="V258" s="10">
        <f>[1]!b_dq_dirtyprice(A258,日期设置!$B$2)</f>
        <v>105.4188</v>
      </c>
      <c r="W258" s="11">
        <f>IF(U258=0,ROUNDUP((Q258-日期设置!$B$2)/365,0),ROUNDUP((R258-日期设置!$B$2)/365,0))</f>
        <v>1</v>
      </c>
      <c r="X258" s="18">
        <f>_xlfn.IFNA(VLOOKUP(A258,过往入选债券!A:D,4,0),2)</f>
        <v>2</v>
      </c>
      <c r="Y258">
        <f>_xlfn.IFNA(VLOOKUP(C258,[2]Sheet1!$A:$A,1,0),3)</f>
        <v>3</v>
      </c>
    </row>
    <row r="259" spans="1:25" hidden="1" x14ac:dyDescent="0.2">
      <c r="A259" s="21" t="s">
        <v>5849</v>
      </c>
      <c r="B259" s="21" t="s">
        <v>5850</v>
      </c>
      <c r="C259" s="37" t="s">
        <v>375</v>
      </c>
      <c r="D259" s="26" t="str">
        <f>[1]!b_calc_yield(A259,日期设置!$B$2,F259,1,R259,1,O259,L259,S259,)</f>
        <v>Fetching...</v>
      </c>
      <c r="E259" s="26">
        <f t="shared" si="8"/>
        <v>18.472155657897105</v>
      </c>
      <c r="F259" s="18">
        <f>[1]!b_dq_cleanprice($A259,日期设置!B$2)</f>
        <v>91.155900000000003</v>
      </c>
      <c r="G259" s="18" t="str">
        <f t="shared" si="9"/>
        <v>1.43 + 0</v>
      </c>
      <c r="H259" s="27">
        <f>[1]!b_dq_pctchange($A259,日期设置!$B$2,1)/100</f>
        <v>0</v>
      </c>
      <c r="I259" s="26">
        <f>[1]!b_pq_pctchange(A259,日期设置!$B$4,日期设置!$B$2,1)</f>
        <v>-7.2439656514532187</v>
      </c>
      <c r="J259" s="26">
        <f>[1]!b_pq_pctchange(A259,日期设置!$C$4,日期设置!$B$2,1)</f>
        <v>1.2990779769055238</v>
      </c>
      <c r="K259" s="52">
        <f>[1]!b_dq_amount($A259,日期设置!B$2,2,10000)</f>
        <v>0</v>
      </c>
      <c r="L259" s="26">
        <f>[1]!b_info_latestpar(A259,日期设置!$B$2)</f>
        <v>100</v>
      </c>
      <c r="M259" s="6">
        <f>[1]!b_info_outstandingbalance($A259,日期设置!B$2)</f>
        <v>13</v>
      </c>
      <c r="N259" s="7" t="str">
        <f>[1]!b_info_latestissurercreditrating2(A259,日期设置!$B$2,"102","1")</f>
        <v>AA</v>
      </c>
      <c r="O259" s="8">
        <v>5.99</v>
      </c>
      <c r="P259" s="9">
        <f>[1]!b_info_repurchasedate(A259)</f>
        <v>0</v>
      </c>
      <c r="Q259" s="8" t="s">
        <v>16226</v>
      </c>
      <c r="R259" s="2" t="str">
        <f>IF((--IF(P259=0,Q259,P259))&gt;(--日期设置!$B$2),IF(P259=0,Q259,P259),Q259)</f>
        <v>2022-08-29</v>
      </c>
      <c r="S259" s="2" t="s">
        <v>18500</v>
      </c>
      <c r="T259" s="8">
        <f>[1]!b_anal_ptmyear($A259,日期设置!$B$2)</f>
        <v>1.4383561643835616</v>
      </c>
      <c r="U259" s="8">
        <f>[1]!b_anal_termifexercise($A259,日期设置!B$2)</f>
        <v>0</v>
      </c>
      <c r="V259" s="10">
        <f>[1]!b_dq_dirtyprice(A259,日期设置!$B$2)</f>
        <v>94.520099999999999</v>
      </c>
      <c r="W259" s="11">
        <f>IF(U259=0,ROUNDUP((Q259-日期设置!$B$2)/365,0),ROUNDUP((R259-日期设置!$B$2)/365,0))</f>
        <v>2</v>
      </c>
      <c r="X259" s="18" t="str">
        <f>_xlfn.IFNA(VLOOKUP(A259,过往入选债券!A:D,4,0),2)</f>
        <v>否</v>
      </c>
      <c r="Y259">
        <f>_xlfn.IFNA(VLOOKUP(C259,[2]Sheet1!$A:$A,1,0),3)</f>
        <v>3</v>
      </c>
    </row>
    <row r="260" spans="1:25" hidden="1" x14ac:dyDescent="0.2">
      <c r="A260" s="21" t="s">
        <v>1221</v>
      </c>
      <c r="B260" s="21" t="s">
        <v>1222</v>
      </c>
      <c r="C260" s="37" t="s">
        <v>295</v>
      </c>
      <c r="D260" s="26" t="str">
        <f>[1]!b_calc_yield(A260,日期设置!$B$2,F260,1,R260,1,O260,L260,S260,)</f>
        <v>Fetching...</v>
      </c>
      <c r="E260" s="26">
        <f t="shared" si="8"/>
        <v>18.298813485979259</v>
      </c>
      <c r="F260" s="18">
        <f>[1]!b_dq_cleanprice($A260,日期设置!B$2)</f>
        <v>90.495000000000005</v>
      </c>
      <c r="G260" s="18" t="str">
        <f t="shared" si="9"/>
        <v>1.42 + 0</v>
      </c>
      <c r="H260" s="27">
        <f>[1]!b_dq_pctchange($A260,日期设置!$B$2,1)/100</f>
        <v>0</v>
      </c>
      <c r="I260" s="26">
        <f>[1]!b_pq_pctchange(A260,日期设置!$B$4,日期设置!$B$2,1)</f>
        <v>-9.6828344988717152</v>
      </c>
      <c r="J260" s="26">
        <f>[1]!b_pq_pctchange(A260,日期设置!$C$4,日期设置!$B$2,1)</f>
        <v>-9.6828344988717152</v>
      </c>
      <c r="K260" s="52">
        <f>[1]!b_dq_amount($A260,日期设置!B$2,2,10000)</f>
        <v>0</v>
      </c>
      <c r="L260" s="26">
        <f>[1]!b_info_latestpar(A260,日期设置!$B$2)</f>
        <v>100</v>
      </c>
      <c r="M260" s="6">
        <f>[1]!b_info_outstandingbalance($A260,日期设置!B$2)</f>
        <v>10</v>
      </c>
      <c r="N260" s="7">
        <f>[1]!b_info_latestissurercreditrating2(A260,日期设置!$B$2,"102","1")</f>
        <v>0</v>
      </c>
      <c r="O260" s="8">
        <v>5.36</v>
      </c>
      <c r="P260" s="9">
        <f>[1]!b_info_repurchasedate(A260)</f>
        <v>0</v>
      </c>
      <c r="Q260" s="8" t="s">
        <v>16070</v>
      </c>
      <c r="R260" s="2" t="str">
        <f>IF((--IF(P260=0,Q260,P260))&gt;(--日期设置!$B$2),IF(P260=0,Q260,P260),Q260)</f>
        <v>2022-08-23</v>
      </c>
      <c r="S260" s="2" t="s">
        <v>17896</v>
      </c>
      <c r="T260" s="8">
        <f>[1]!b_anal_ptmyear($A260,日期设置!$B$2)</f>
        <v>1.4219178082191781</v>
      </c>
      <c r="U260" s="8">
        <f>[1]!b_anal_termifexercise($A260,日期设置!B$2)</f>
        <v>0</v>
      </c>
      <c r="V260" s="10">
        <f>[1]!b_dq_dirtyprice(A260,日期设置!$B$2)</f>
        <v>93.593500000000006</v>
      </c>
      <c r="W260" s="11">
        <f>IF(U260=0,ROUNDUP((Q260-日期设置!$B$2)/365,0),ROUNDUP((R260-日期设置!$B$2)/365,0))</f>
        <v>2</v>
      </c>
      <c r="X260" s="18" t="str">
        <f>_xlfn.IFNA(VLOOKUP(A260,过往入选债券!A:D,4,0),2)</f>
        <v>否</v>
      </c>
      <c r="Y260">
        <f>_xlfn.IFNA(VLOOKUP(C260,[2]Sheet1!$A:$A,1,0),3)</f>
        <v>3</v>
      </c>
    </row>
    <row r="261" spans="1:25" hidden="1" x14ac:dyDescent="0.2">
      <c r="A261" s="21" t="s">
        <v>1223</v>
      </c>
      <c r="B261" s="21" t="s">
        <v>1224</v>
      </c>
      <c r="C261" s="37" t="s">
        <v>295</v>
      </c>
      <c r="D261" s="26" t="str">
        <f>[1]!b_calc_yield(A261,日期设置!$B$2,F261,1,R261,1,O261,L261,S261,)</f>
        <v>Fetching...</v>
      </c>
      <c r="E261" s="26">
        <f t="shared" si="8"/>
        <v>19.127439626234999</v>
      </c>
      <c r="F261" s="18">
        <f>[1]!b_dq_cleanprice($A261,日期设置!B$2)</f>
        <v>90.561800000000005</v>
      </c>
      <c r="G261" s="18" t="str">
        <f t="shared" si="9"/>
        <v>1.48 + 0</v>
      </c>
      <c r="H261" s="27">
        <f>[1]!b_dq_pctchange($A261,日期设置!$B$2,1)/100</f>
        <v>0</v>
      </c>
      <c r="I261" s="26">
        <f>[1]!b_pq_pctchange(A261,日期设置!$B$4,日期设置!$B$2,1)</f>
        <v>-9.7902885039690002</v>
      </c>
      <c r="J261" s="26">
        <f>[1]!b_pq_pctchange(A261,日期设置!$C$4,日期设置!$B$2,1)</f>
        <v>-10.010264747003294</v>
      </c>
      <c r="K261" s="52">
        <f>[1]!b_dq_amount($A261,日期设置!B$2,2,10000)</f>
        <v>0</v>
      </c>
      <c r="L261" s="26">
        <f>[1]!b_info_latestpar(A261,日期设置!$B$2)</f>
        <v>100</v>
      </c>
      <c r="M261" s="6">
        <f>[1]!b_info_outstandingbalance($A261,日期设置!B$2)</f>
        <v>15</v>
      </c>
      <c r="N261" s="7">
        <f>[1]!b_info_latestissurercreditrating2(A261,日期设置!$B$2,"102","1")</f>
        <v>0</v>
      </c>
      <c r="O261" s="8">
        <v>5.7</v>
      </c>
      <c r="P261" s="9">
        <f>[1]!b_info_repurchasedate(A261)</f>
        <v>0</v>
      </c>
      <c r="Q261" s="8" t="s">
        <v>16863</v>
      </c>
      <c r="R261" s="2" t="str">
        <f>IF((--IF(P261=0,Q261,P261))&gt;(--日期设置!$B$2),IF(P261=0,Q261,P261),Q261)</f>
        <v>2022-09-14</v>
      </c>
      <c r="S261" s="2" t="s">
        <v>17835</v>
      </c>
      <c r="T261" s="8">
        <f>[1]!b_anal_ptmyear($A261,日期设置!$B$2)</f>
        <v>1.4821917808219178</v>
      </c>
      <c r="U261" s="8">
        <f>[1]!b_anal_termifexercise($A261,日期设置!B$2)</f>
        <v>0</v>
      </c>
      <c r="V261" s="10">
        <f>[1]!b_dq_dirtyprice(A261,日期设置!$B$2)</f>
        <v>93.513300000000001</v>
      </c>
      <c r="W261" s="11">
        <f>IF(U261=0,ROUNDUP((Q261-日期设置!$B$2)/365,0),ROUNDUP((R261-日期设置!$B$2)/365,0))</f>
        <v>2</v>
      </c>
      <c r="X261" s="18" t="str">
        <f>_xlfn.IFNA(VLOOKUP(A261,过往入选债券!A:D,4,0),2)</f>
        <v>否</v>
      </c>
      <c r="Y261">
        <f>_xlfn.IFNA(VLOOKUP(C261,[2]Sheet1!$A:$A,1,0),3)</f>
        <v>3</v>
      </c>
    </row>
    <row r="262" spans="1:25" hidden="1" x14ac:dyDescent="0.2">
      <c r="A262" s="21" t="s">
        <v>9684</v>
      </c>
      <c r="B262" s="21" t="s">
        <v>9685</v>
      </c>
      <c r="C262" s="37" t="s">
        <v>375</v>
      </c>
      <c r="D262" s="26" t="str">
        <f>[1]!b_calc_yield(A262,日期设置!$B$2,F262,1,R262,1,O262,L262,S262,)</f>
        <v>Fetching...</v>
      </c>
      <c r="E262" s="26">
        <f t="shared" si="8"/>
        <v>22.800894507568415</v>
      </c>
      <c r="F262" s="18">
        <f>[1]!b_dq_cleanprice($A262,日期设置!B$2)</f>
        <v>91.030500000000004</v>
      </c>
      <c r="G262" s="18" t="str">
        <f t="shared" si="9"/>
        <v>1.74 + 0</v>
      </c>
      <c r="H262" s="27">
        <f>[1]!b_dq_pctchange($A262,日期设置!$B$2,1)/100</f>
        <v>0</v>
      </c>
      <c r="I262" s="26">
        <f>[1]!b_pq_pctchange(A262,日期设置!$B$4,日期设置!$B$2,1)</f>
        <v>-8.2695045895226489</v>
      </c>
      <c r="J262" s="26">
        <f>[1]!b_pq_pctchange(A262,日期设置!$C$4,日期设置!$B$2,1)</f>
        <v>-9.1157327859474062</v>
      </c>
      <c r="K262" s="52">
        <f>[1]!b_dq_amount($A262,日期设置!B$2,2,10000)</f>
        <v>0</v>
      </c>
      <c r="L262" s="26">
        <f>[1]!b_info_latestpar(A262,日期设置!$B$2)</f>
        <v>100</v>
      </c>
      <c r="M262" s="6">
        <f>[1]!b_info_outstandingbalance($A262,日期设置!B$2)</f>
        <v>20</v>
      </c>
      <c r="N262" s="7" t="str">
        <f>[1]!b_info_latestissurercreditrating2(A262,日期设置!$B$2,"102","1")</f>
        <v>AA</v>
      </c>
      <c r="O262" s="8">
        <v>7</v>
      </c>
      <c r="P262" s="9">
        <f>[1]!b_info_repurchasedate(A262)</f>
        <v>0</v>
      </c>
      <c r="Q262" s="8" t="s">
        <v>16359</v>
      </c>
      <c r="R262" s="2" t="str">
        <f>IF((--IF(P262=0,Q262,P262))&gt;(--日期设置!$B$2),IF(P262=0,Q262,P262),Q262)</f>
        <v>2022-12-18</v>
      </c>
      <c r="S262" s="2" t="s">
        <v>18190</v>
      </c>
      <c r="T262" s="8">
        <f>[1]!b_anal_ptmyear($A262,日期设置!$B$2)</f>
        <v>1.7424657534246575</v>
      </c>
      <c r="U262" s="8">
        <f>[1]!b_anal_termifexercise($A262,日期设置!B$2)</f>
        <v>0</v>
      </c>
      <c r="V262" s="10">
        <f>[1]!b_dq_dirtyprice(A262,日期设置!$B$2)</f>
        <v>92.833200000000005</v>
      </c>
      <c r="W262" s="11">
        <f>IF(U262=0,ROUNDUP((Q262-日期设置!$B$2)/365,0),ROUNDUP((R262-日期设置!$B$2)/365,0))</f>
        <v>2</v>
      </c>
      <c r="X262" s="18" t="str">
        <f>_xlfn.IFNA(VLOOKUP(A262,过往入选债券!A:D,4,0),2)</f>
        <v>否</v>
      </c>
      <c r="Y262">
        <f>_xlfn.IFNA(VLOOKUP(C262,[2]Sheet1!$A:$A,1,0),3)</f>
        <v>3</v>
      </c>
    </row>
    <row r="263" spans="1:25" hidden="1" x14ac:dyDescent="0.2">
      <c r="A263" s="21" t="s">
        <v>6027</v>
      </c>
      <c r="B263" s="21" t="s">
        <v>6028</v>
      </c>
      <c r="C263" s="37" t="s">
        <v>1105</v>
      </c>
      <c r="D263" s="26" t="str">
        <f>[1]!b_calc_yield(A263,日期设置!$B$2,F263,1,R263,1,O263,L263,S263,)</f>
        <v>Fetching...</v>
      </c>
      <c r="E263" s="26">
        <f t="shared" si="8"/>
        <v>21.462459241233176</v>
      </c>
      <c r="F263" s="18">
        <f>[1]!b_dq_cleanprice($A263,日期设置!B$2)</f>
        <v>91.328500000000005</v>
      </c>
      <c r="G263" s="18" t="str">
        <f t="shared" si="9"/>
        <v>3.65 + 1.65</v>
      </c>
      <c r="H263" s="27">
        <f>[1]!b_dq_pctchange($A263,日期设置!$B$2,1)/100</f>
        <v>0</v>
      </c>
      <c r="I263" s="26">
        <f>[1]!b_pq_pctchange(A263,日期设置!$B$4,日期设置!$B$2,1)</f>
        <v>0</v>
      </c>
      <c r="J263" s="26">
        <f>[1]!b_pq_pctchange(A263,日期设置!$C$4,日期设置!$B$2,1)</f>
        <v>-0.40512540894220006</v>
      </c>
      <c r="K263" s="52">
        <f>[1]!b_dq_amount($A263,日期设置!B$2,2,10000)</f>
        <v>0</v>
      </c>
      <c r="L263" s="26">
        <f>[1]!b_info_latestpar(A263,日期设置!$B$2)</f>
        <v>100</v>
      </c>
      <c r="M263" s="6">
        <f>[1]!b_info_outstandingbalance($A263,日期设置!B$2)</f>
        <v>8.7100000000000009</v>
      </c>
      <c r="N263" s="7" t="str">
        <f>[1]!b_info_latestissurercreditrating2(A263,日期设置!$B$2,"102","1")</f>
        <v>AA</v>
      </c>
      <c r="O263" s="8">
        <v>6.9</v>
      </c>
      <c r="P263" s="9" t="str">
        <f>[1]!b_info_repurchasedate(A263)</f>
        <v>2022-11-17</v>
      </c>
      <c r="Q263" s="8" t="s">
        <v>16782</v>
      </c>
      <c r="R263" s="2" t="str">
        <f>IF((--IF(P263=0,Q263,P263))&gt;(--日期设置!$B$2),IF(P263=0,Q263,P263),Q263)</f>
        <v>2022-11-17</v>
      </c>
      <c r="S263" s="2" t="s">
        <v>17883</v>
      </c>
      <c r="T263" s="8">
        <f>[1]!b_anal_ptmyear($A263,日期设置!$B$2)</f>
        <v>3.6575342465753424</v>
      </c>
      <c r="U263" s="8">
        <f>[1]!b_anal_termifexercise($A263,日期设置!B$2)</f>
        <v>1.6575342465753424</v>
      </c>
      <c r="V263" s="10">
        <f>[1]!b_dq_dirtyprice(A263,日期设置!$B$2)</f>
        <v>93.691500000000005</v>
      </c>
      <c r="W263" s="11">
        <f>IF(U263=0,ROUNDUP((Q263-日期设置!$B$2)/365,0),ROUNDUP((R263-日期设置!$B$2)/365,0))</f>
        <v>2</v>
      </c>
      <c r="X263" s="18" t="str">
        <f>_xlfn.IFNA(VLOOKUP(A263,过往入选债券!A:D,4,0),2)</f>
        <v>否</v>
      </c>
      <c r="Y263">
        <f>_xlfn.IFNA(VLOOKUP(C263,[2]Sheet1!$A:$A,1,0),3)</f>
        <v>3</v>
      </c>
    </row>
    <row r="264" spans="1:25" hidden="1" x14ac:dyDescent="0.2">
      <c r="A264" s="21" t="s">
        <v>10135</v>
      </c>
      <c r="B264" s="21" t="s">
        <v>10136</v>
      </c>
      <c r="C264" s="37" t="s">
        <v>43</v>
      </c>
      <c r="D264" s="26" t="str">
        <f>[1]!b_calc_yield(A264,日期设置!$B$2,F264,1,R264,1,O264,L264,S264,)</f>
        <v>Fetching...</v>
      </c>
      <c r="E264" s="26">
        <f t="shared" si="8"/>
        <v>26.499393647951642</v>
      </c>
      <c r="F264" s="18">
        <f>[1]!b_dq_cleanprice($A264,日期设置!B$2)</f>
        <v>85.55</v>
      </c>
      <c r="G264" s="18" t="str">
        <f t="shared" si="9"/>
        <v>1.96 + 0</v>
      </c>
      <c r="H264" s="27">
        <f>[1]!b_dq_pctchange($A264,日期设置!$B$2,1)/100</f>
        <v>0</v>
      </c>
      <c r="I264" s="26">
        <f>[1]!b_pq_pctchange(A264,日期设置!$B$4,日期设置!$B$2,1)</f>
        <v>0</v>
      </c>
      <c r="J264" s="26">
        <f>[1]!b_pq_pctchange(A264,日期设置!$C$4,日期设置!$B$2,1)</f>
        <v>0</v>
      </c>
      <c r="K264" s="52">
        <f>[1]!b_dq_amount($A264,日期设置!B$2,2,10000)</f>
        <v>0</v>
      </c>
      <c r="L264" s="26">
        <f>[1]!b_info_latestpar(A264,日期设置!$B$2)</f>
        <v>100</v>
      </c>
      <c r="M264" s="6">
        <f>[1]!b_info_outstandingbalance($A264,日期设置!B$2)</f>
        <v>5</v>
      </c>
      <c r="N264" s="7" t="str">
        <f>[1]!b_info_latestissurercreditrating2(A264,日期设置!$B$2,"102","1")</f>
        <v>AA+</v>
      </c>
      <c r="O264" s="8">
        <v>4.1900000000000004</v>
      </c>
      <c r="P264" s="9">
        <f>[1]!b_info_repurchasedate(A264)</f>
        <v>0</v>
      </c>
      <c r="Q264" s="8" t="s">
        <v>15986</v>
      </c>
      <c r="R264" s="2" t="str">
        <f>IF((--IF(P264=0,Q264,P264))&gt;(--日期设置!$B$2),IF(P264=0,Q264,P264),Q264)</f>
        <v>2023-03-11</v>
      </c>
      <c r="S264" s="2" t="s">
        <v>18149</v>
      </c>
      <c r="T264" s="8">
        <f>[1]!b_anal_ptmyear($A264,日期设置!$B$2)</f>
        <v>1.9698630136986301</v>
      </c>
      <c r="U264" s="8">
        <f>[1]!b_anal_termifexercise($A264,日期设置!B$2)</f>
        <v>0</v>
      </c>
      <c r="V264" s="10">
        <f>[1]!b_dq_dirtyprice(A264,日期设置!$B$2)</f>
        <v>85.676299999999998</v>
      </c>
      <c r="W264" s="11">
        <f>IF(U264=0,ROUNDUP((Q264-日期设置!$B$2)/365,0),ROUNDUP((R264-日期设置!$B$2)/365,0))</f>
        <v>2</v>
      </c>
      <c r="X264" s="18" t="str">
        <f>_xlfn.IFNA(VLOOKUP(A264,过往入选债券!A:D,4,0),2)</f>
        <v>否</v>
      </c>
      <c r="Y264">
        <f>_xlfn.IFNA(VLOOKUP(C264,[2]Sheet1!$A:$A,1,0),3)</f>
        <v>3</v>
      </c>
    </row>
    <row r="265" spans="1:25" hidden="1" x14ac:dyDescent="0.2">
      <c r="A265" s="21" t="s">
        <v>9957</v>
      </c>
      <c r="B265" s="21" t="s">
        <v>9958</v>
      </c>
      <c r="C265" s="37" t="s">
        <v>133</v>
      </c>
      <c r="D265" s="26" t="str">
        <f>[1]!b_calc_yield(A265,日期设置!$B$2,F265,1,R265,1,O265,L265,S265,)</f>
        <v>Fetching...</v>
      </c>
      <c r="E265" s="26">
        <f t="shared" si="8"/>
        <v>25.924874444664738</v>
      </c>
      <c r="F265" s="18">
        <f>[1]!b_dq_cleanprice($A265,日期设置!B$2)</f>
        <v>85</v>
      </c>
      <c r="G265" s="18" t="str">
        <f t="shared" si="9"/>
        <v>1.93 + 0</v>
      </c>
      <c r="H265" s="27">
        <f>[1]!b_dq_pctchange($A265,日期设置!$B$2,1)/100</f>
        <v>0</v>
      </c>
      <c r="I265" s="26">
        <f>[1]!b_pq_pctchange(A265,日期设置!$B$4,日期设置!$B$2,1)</f>
        <v>0</v>
      </c>
      <c r="J265" s="26">
        <f>[1]!b_pq_pctchange(A265,日期设置!$C$4,日期设置!$B$2,1)</f>
        <v>-12.630989274169094</v>
      </c>
      <c r="K265" s="52">
        <f>[1]!b_dq_amount($A265,日期设置!B$2,2,10000)</f>
        <v>0</v>
      </c>
      <c r="L265" s="26">
        <f>[1]!b_info_latestpar(A265,日期设置!$B$2)</f>
        <v>100</v>
      </c>
      <c r="M265" s="6">
        <f>[1]!b_info_outstandingbalance($A265,日期设置!B$2)</f>
        <v>15</v>
      </c>
      <c r="N265" s="7" t="str">
        <f>[1]!b_info_latestissurercreditrating2(A265,日期设置!$B$2,"102","1")</f>
        <v>AAA</v>
      </c>
      <c r="O265" s="8">
        <v>3.67</v>
      </c>
      <c r="P265" s="9">
        <f>[1]!b_info_repurchasedate(A265)</f>
        <v>0</v>
      </c>
      <c r="Q265" s="8" t="s">
        <v>17203</v>
      </c>
      <c r="R265" s="2" t="str">
        <f>IF((--IF(P265=0,Q265,P265))&gt;(--日期设置!$B$2),IF(P265=0,Q265,P265),Q265)</f>
        <v>2023-02-26</v>
      </c>
      <c r="S265" s="2" t="s">
        <v>18783</v>
      </c>
      <c r="T265" s="8">
        <f>[1]!b_anal_ptmyear($A265,日期设置!$B$2)</f>
        <v>1.9342465753424658</v>
      </c>
      <c r="U265" s="8">
        <f>[1]!b_anal_termifexercise($A265,日期设置!B$2)</f>
        <v>0</v>
      </c>
      <c r="V265" s="10">
        <f>[1]!b_dq_dirtyprice(A265,日期设置!$B$2)</f>
        <v>85.241299999999995</v>
      </c>
      <c r="W265" s="11">
        <f>IF(U265=0,ROUNDUP((Q265-日期设置!$B$2)/365,0),ROUNDUP((R265-日期设置!$B$2)/365,0))</f>
        <v>2</v>
      </c>
      <c r="X265" s="18" t="str">
        <f>_xlfn.IFNA(VLOOKUP(A265,过往入选债券!A:D,4,0),2)</f>
        <v>否</v>
      </c>
      <c r="Y265">
        <f>_xlfn.IFNA(VLOOKUP(C265,[2]Sheet1!$A:$A,1,0),3)</f>
        <v>3</v>
      </c>
    </row>
    <row r="266" spans="1:25" x14ac:dyDescent="0.2">
      <c r="A266" s="21" t="s">
        <v>7563</v>
      </c>
      <c r="B266" s="21" t="s">
        <v>7564</v>
      </c>
      <c r="C266" s="37" t="s">
        <v>295</v>
      </c>
      <c r="D266" s="26" t="str">
        <f>[1]!b_calc_yield(A266,日期设置!$B$2,F266,1,R266,1,O266,L266,S266,)</f>
        <v>Fetching...</v>
      </c>
      <c r="E266" s="26">
        <f t="shared" si="8"/>
        <v>8.4114321764466649</v>
      </c>
      <c r="F266" s="18">
        <f>[1]!b_dq_cleanprice($A266,日期设置!B$2)</f>
        <v>94.814800000000005</v>
      </c>
      <c r="G266" s="18" t="str">
        <f t="shared" si="9"/>
        <v>2.65 + 0.65</v>
      </c>
      <c r="H266" s="27">
        <f>[1]!b_dq_pctchange($A266,日期设置!$B$2,1)/100</f>
        <v>-2.3724527357702682E-2</v>
      </c>
      <c r="I266" s="26">
        <f>[1]!b_pq_pctchange(A266,日期设置!$B$4,日期设置!$B$2,1)</f>
        <v>-2.3724527357702687</v>
      </c>
      <c r="J266" s="26">
        <f>[1]!b_pq_pctchange(A266,日期设置!$C$4,日期设置!$B$2,1)</f>
        <v>-3.2974699101153555</v>
      </c>
      <c r="K266" s="52">
        <f>[1]!b_dq_amount($A266,日期设置!B$2,2,10000)</f>
        <v>2891.2078356000002</v>
      </c>
      <c r="L266" s="26">
        <f>[1]!b_info_latestpar(A266,日期设置!$B$2)</f>
        <v>100</v>
      </c>
      <c r="M266" s="6">
        <f>[1]!b_info_outstandingbalance($A266,日期设置!B$2)</f>
        <v>10</v>
      </c>
      <c r="N266" s="7" t="str">
        <f>[1]!b_info_latestissurercreditrating2(A266,日期设置!$B$2,"102","1")</f>
        <v>AAA</v>
      </c>
      <c r="O266" s="8">
        <v>4.4800000000000004</v>
      </c>
      <c r="P266" s="9" t="str">
        <f>[1]!b_info_repurchasedate(A266)</f>
        <v>2021-11-15</v>
      </c>
      <c r="Q266" s="8" t="s">
        <v>16816</v>
      </c>
      <c r="R266" s="2" t="str">
        <f>IF((--IF(P266=0,Q266,P266))&gt;(--日期设置!$B$2),IF(P266=0,Q266,P266),Q266)</f>
        <v>2021-11-15</v>
      </c>
      <c r="S266" s="2" t="s">
        <v>17839</v>
      </c>
      <c r="T266" s="8">
        <f>[1]!b_anal_ptmyear($A266,日期设置!$B$2)</f>
        <v>2.6520547945205477</v>
      </c>
      <c r="U266" s="8">
        <f>[1]!b_anal_termifexercise($A266,日期设置!B$2)</f>
        <v>0.65205479452054793</v>
      </c>
      <c r="V266" s="10">
        <f>[1]!b_dq_dirtyprice(A266,日期设置!$B$2)</f>
        <v>96.373599999999996</v>
      </c>
      <c r="W266" s="11">
        <f>IF(U266=0,ROUNDUP((Q266-日期设置!$B$2)/365,0),ROUNDUP((R266-日期设置!$B$2)/365,0))</f>
        <v>1</v>
      </c>
      <c r="X266" s="18" t="str">
        <f>_xlfn.IFNA(VLOOKUP(A266,过往入选债券!A:D,4,0),2)</f>
        <v>否</v>
      </c>
      <c r="Y266" s="45">
        <f>_xlfn.IFNA(VLOOKUP(C266,[2]Sheet1!$A:$A,1,0),3)</f>
        <v>3</v>
      </c>
    </row>
    <row r="267" spans="1:25" hidden="1" x14ac:dyDescent="0.2">
      <c r="A267" s="21" t="s">
        <v>10491</v>
      </c>
      <c r="B267" s="21" t="s">
        <v>10492</v>
      </c>
      <c r="C267" s="37" t="s">
        <v>2899</v>
      </c>
      <c r="D267" s="26" t="str">
        <f>[1]!b_calc_yield(A267,日期设置!$B$2,F267,1,R267,1,O267,L267,S267,)</f>
        <v>Fetching...</v>
      </c>
      <c r="E267" s="26">
        <f t="shared" si="8"/>
        <v>25.316049811027174</v>
      </c>
      <c r="F267" s="18">
        <f>[1]!b_dq_cleanprice($A267,日期设置!B$2)</f>
        <v>89</v>
      </c>
      <c r="G267" s="18" t="str">
        <f t="shared" si="9"/>
        <v>2.04 + 0</v>
      </c>
      <c r="H267" s="27">
        <f>[1]!b_dq_pctchange($A267,日期设置!$B$2,1)/100</f>
        <v>0</v>
      </c>
      <c r="I267" s="26">
        <f>[1]!b_pq_pctchange(A267,日期设置!$B$4,日期设置!$B$2,1)</f>
        <v>0</v>
      </c>
      <c r="J267" s="26">
        <f>[1]!b_pq_pctchange(A267,日期设置!$C$4,日期设置!$B$2,1)</f>
        <v>0</v>
      </c>
      <c r="K267" s="52">
        <f>[1]!b_dq_amount($A267,日期设置!B$2,2,10000)</f>
        <v>0</v>
      </c>
      <c r="L267" s="26">
        <f>[1]!b_info_latestpar(A267,日期设置!$B$2)</f>
        <v>100</v>
      </c>
      <c r="M267" s="6">
        <f>[1]!b_info_outstandingbalance($A267,日期设置!B$2)</f>
        <v>2.6</v>
      </c>
      <c r="N267" s="7" t="str">
        <f>[1]!b_info_latestissurercreditrating2(A267,日期设置!$B$2,"102","1")</f>
        <v>AA</v>
      </c>
      <c r="O267" s="8">
        <v>6.4</v>
      </c>
      <c r="P267" s="9">
        <f>[1]!b_info_repurchasedate(A267)</f>
        <v>0</v>
      </c>
      <c r="Q267" s="8" t="s">
        <v>17534</v>
      </c>
      <c r="R267" s="2" t="str">
        <f>IF((--IF(P267=0,Q267,P267))&gt;(--日期设置!$B$2),IF(P267=0,Q267,P267),Q267)</f>
        <v>2023-04-07</v>
      </c>
      <c r="S267" s="2" t="s">
        <v>18706</v>
      </c>
      <c r="T267" s="8">
        <f>[1]!b_anal_ptmyear($A267,日期设置!$B$2)</f>
        <v>2.043835616438356</v>
      </c>
      <c r="U267" s="8">
        <f>[1]!b_anal_termifexercise($A267,日期设置!B$2)</f>
        <v>0</v>
      </c>
      <c r="V267" s="10">
        <f>[1]!b_dq_dirtyprice(A267,日期设置!$B$2)</f>
        <v>95.119500000000002</v>
      </c>
      <c r="W267" s="11">
        <f>IF(U267=0,ROUNDUP((Q267-日期设置!$B$2)/365,0),ROUNDUP((R267-日期设置!$B$2)/365,0))</f>
        <v>3</v>
      </c>
      <c r="X267" s="18" t="str">
        <f>_xlfn.IFNA(VLOOKUP(A267,过往入选债券!A:D,4,0),2)</f>
        <v>否</v>
      </c>
      <c r="Y267">
        <f>_xlfn.IFNA(VLOOKUP(C267,[2]Sheet1!$A:$A,1,0),3)</f>
        <v>3</v>
      </c>
    </row>
    <row r="268" spans="1:25" x14ac:dyDescent="0.2">
      <c r="A268" s="21" t="s">
        <v>3561</v>
      </c>
      <c r="B268" s="21" t="s">
        <v>3562</v>
      </c>
      <c r="C268" s="37" t="s">
        <v>170</v>
      </c>
      <c r="D268" s="26" t="str">
        <f>[1]!b_calc_yield(A268,日期设置!$B$2,F268,1,R268,1,O268,L268,S268,)</f>
        <v>Fetching...</v>
      </c>
      <c r="E268" s="26">
        <f t="shared" si="8"/>
        <v>7.6003911649568989</v>
      </c>
      <c r="F268" s="18">
        <f>[1]!b_dq_cleanprice($A268,日期设置!B$2)</f>
        <v>96.845100000000002</v>
      </c>
      <c r="G268" s="18" t="str">
        <f t="shared" si="9"/>
        <v>1.59 + 0.59</v>
      </c>
      <c r="H268" s="27">
        <f>[1]!b_dq_pctchange($A268,日期设置!$B$2,1)/100</f>
        <v>5.1448779021300343E-4</v>
      </c>
      <c r="I268" s="26">
        <f>[1]!b_pq_pctchange(A268,日期设置!$B$4,日期设置!$B$2,1)</f>
        <v>-1.2760851770035575</v>
      </c>
      <c r="J268" s="26">
        <f>[1]!b_pq_pctchange(A268,日期设置!$C$4,日期设置!$B$2,1)</f>
        <v>-1.2760851770035575</v>
      </c>
      <c r="K268" s="52">
        <f>[1]!b_dq_amount($A268,日期设置!B$2,2,10000)</f>
        <v>1698.4146452799998</v>
      </c>
      <c r="L268" s="26">
        <f>[1]!b_info_latestpar(A268,日期设置!$B$2)</f>
        <v>100</v>
      </c>
      <c r="M268" s="6">
        <f>[1]!b_info_outstandingbalance($A268,日期设置!B$2)</f>
        <v>5</v>
      </c>
      <c r="N268" s="7">
        <f>[1]!b_info_latestissurercreditrating2(A268,日期设置!$B$2,"102","1")</f>
        <v>0</v>
      </c>
      <c r="O268" s="8">
        <v>7.5</v>
      </c>
      <c r="P268" s="9" t="str">
        <f>[1]!b_info_repurchasedate(A268)</f>
        <v>2021-10-25</v>
      </c>
      <c r="Q268" s="8" t="s">
        <v>16145</v>
      </c>
      <c r="R268" s="2" t="str">
        <f>IF((--IF(P268=0,Q268,P268))&gt;(--日期设置!$B$2),IF(P268=0,Q268,P268),Q268)</f>
        <v>2021-10-25</v>
      </c>
      <c r="S268" s="2" t="s">
        <v>17983</v>
      </c>
      <c r="T268" s="8">
        <f>[1]!b_anal_ptmyear($A268,日期设置!$B$2)</f>
        <v>1.5917808219178082</v>
      </c>
      <c r="U268" s="8">
        <f>[1]!b_anal_termifexercise($A268,日期设置!B$2)</f>
        <v>0.59452054794520548</v>
      </c>
      <c r="V268" s="10">
        <f>[1]!b_dq_dirtyprice(A268,日期设置!$B$2)</f>
        <v>99.906700000000001</v>
      </c>
      <c r="W268" s="11">
        <f>IF(U268=0,ROUNDUP((Q268-日期设置!$B$2)/365,0),ROUNDUP((R268-日期设置!$B$2)/365,0))</f>
        <v>1</v>
      </c>
      <c r="X268" s="18" t="str">
        <f>_xlfn.IFNA(VLOOKUP(A268,过往入选债券!A:D,4,0),2)</f>
        <v>否</v>
      </c>
      <c r="Y268">
        <f>_xlfn.IFNA(VLOOKUP(C268,[2]Sheet1!$A:$A,1,0),3)</f>
        <v>3</v>
      </c>
    </row>
    <row r="269" spans="1:25" hidden="1" x14ac:dyDescent="0.2">
      <c r="A269" s="21" t="s">
        <v>13110</v>
      </c>
      <c r="B269" s="21" t="s">
        <v>13111</v>
      </c>
      <c r="C269" s="37" t="s">
        <v>13112</v>
      </c>
      <c r="D269" s="26" t="str">
        <f>[1]!b_calc_yield(A269,日期设置!$B$2,F269,1,R269,1,O269,L269,S269,)</f>
        <v>Fetching...</v>
      </c>
      <c r="E269" s="26">
        <f t="shared" si="8"/>
        <v>90.224696542266301</v>
      </c>
      <c r="F269" s="18">
        <f>[1]!b_dq_cleanprice($A269,日期设置!B$2)</f>
        <v>56.67</v>
      </c>
      <c r="G269" s="18" t="str">
        <f t="shared" si="9"/>
        <v>5.50 + 0</v>
      </c>
      <c r="H269" s="27">
        <f>[1]!b_dq_pctchange($A269,日期设置!$B$2,1)/100</f>
        <v>0</v>
      </c>
      <c r="I269" s="26">
        <f>[1]!b_pq_pctchange(A269,日期设置!$B$4,日期设置!$B$2,1)</f>
        <v>0</v>
      </c>
      <c r="J269" s="26">
        <f>[1]!b_pq_pctchange(A269,日期设置!$C$4,日期设置!$B$2,1)</f>
        <v>0</v>
      </c>
      <c r="K269" s="52">
        <f>[1]!b_dq_amount($A269,日期设置!B$2,2,10000)</f>
        <v>0</v>
      </c>
      <c r="L269" s="26">
        <f>[1]!b_info_latestpar(A269,日期设置!$B$2)</f>
        <v>80</v>
      </c>
      <c r="M269" s="6">
        <f>[1]!b_info_outstandingbalance($A269,日期设置!B$2)</f>
        <v>11.2</v>
      </c>
      <c r="N269" s="7" t="str">
        <f>[1]!b_info_latestissurercreditrating2(A269,日期设置!$B$2,"102","1")</f>
        <v>AA</v>
      </c>
      <c r="O269" s="8">
        <v>5.3</v>
      </c>
      <c r="P269" s="9">
        <f>[1]!b_info_repurchasedate(A269)</f>
        <v>0</v>
      </c>
      <c r="Q269" s="8" t="s">
        <v>17429</v>
      </c>
      <c r="R269" s="2" t="str">
        <f>IF((--IF(P269=0,Q269,P269))&gt;(--日期设置!$B$2),IF(P269=0,Q269,P269),Q269)</f>
        <v>2026-09-22</v>
      </c>
      <c r="S269" s="2" t="s">
        <v>18691</v>
      </c>
      <c r="T269" s="8">
        <f>[1]!b_anal_ptmyear($A269,日期设置!$B$2)</f>
        <v>5.5041095890410956</v>
      </c>
      <c r="U269" s="8">
        <f>[1]!b_anal_termifexercise($A269,日期设置!B$2)</f>
        <v>0</v>
      </c>
      <c r="V269" s="10">
        <f>[1]!b_dq_dirtyprice(A269,日期设置!$B$2)</f>
        <v>58.772599999999997</v>
      </c>
      <c r="W269" s="11">
        <f>IF(U269=0,ROUNDUP((Q269-日期设置!$B$2)/365,0),ROUNDUP((R269-日期设置!$B$2)/365,0))</f>
        <v>6</v>
      </c>
      <c r="X269" s="18" t="str">
        <f>_xlfn.IFNA(VLOOKUP(A269,过往入选债券!A:D,4,0),2)</f>
        <v>否</v>
      </c>
      <c r="Y269">
        <f>_xlfn.IFNA(VLOOKUP(C269,[2]Sheet1!$A:$A,1,0),3)</f>
        <v>3</v>
      </c>
    </row>
    <row r="270" spans="1:25" x14ac:dyDescent="0.2">
      <c r="A270" s="21" t="s">
        <v>9708</v>
      </c>
      <c r="B270" s="21" t="s">
        <v>9709</v>
      </c>
      <c r="C270" s="37" t="s">
        <v>236</v>
      </c>
      <c r="D270" s="26" t="str">
        <f>[1]!b_calc_yield(A270,日期设置!$B$2,F270,1,R270,1,O270,L270,S270,)</f>
        <v>Fetching...</v>
      </c>
      <c r="E270" s="26">
        <f t="shared" si="8"/>
        <v>23.013038295251675</v>
      </c>
      <c r="F270" s="18">
        <f>[1]!b_dq_cleanprice($A270,日期设置!B$2)</f>
        <v>87.3</v>
      </c>
      <c r="G270" s="18" t="str">
        <f t="shared" si="9"/>
        <v>1.76 + 1.76</v>
      </c>
      <c r="H270" s="27">
        <f>[1]!b_dq_pctchange($A270,日期设置!$B$2,1)/100</f>
        <v>-9.7063128009143171E-2</v>
      </c>
      <c r="I270" s="26">
        <f>[1]!b_pq_pctchange(A270,日期设置!$B$4,日期设置!$B$2,1)</f>
        <v>3.8914673330953184</v>
      </c>
      <c r="J270" s="26">
        <f>[1]!b_pq_pctchange(A270,日期设置!$C$4,日期设置!$B$2,1)</f>
        <v>-10.34300731942024</v>
      </c>
      <c r="K270" s="52">
        <f>[1]!b_dq_amount($A270,日期设置!B$2,2,10000)</f>
        <v>7963.3873971000003</v>
      </c>
      <c r="L270" s="26">
        <f>[1]!b_info_latestpar(A270,日期设置!$B$2)</f>
        <v>100</v>
      </c>
      <c r="M270" s="6">
        <f>[1]!b_info_outstandingbalance($A270,日期设置!B$2)</f>
        <v>60</v>
      </c>
      <c r="N270" s="7" t="str">
        <f>[1]!b_info_latestissurercreditrating2(A270,日期设置!$B$2,"102","1")</f>
        <v>AAA</v>
      </c>
      <c r="O270" s="8">
        <v>4.33</v>
      </c>
      <c r="P270" s="9">
        <f>[1]!b_info_repurchasedate(A270)</f>
        <v>0</v>
      </c>
      <c r="Q270" s="8" t="s">
        <v>16194</v>
      </c>
      <c r="R270" s="2" t="str">
        <f>IF((--IF(P270=0,Q270,P270))&gt;(--日期设置!$B$2),IF(P270=0,Q270,P270),Q270)</f>
        <v>2022-12-25</v>
      </c>
      <c r="S270" s="2" t="s">
        <v>17981</v>
      </c>
      <c r="T270" s="8">
        <f>[1]!b_anal_ptmyear($A270,日期设置!$B$2)</f>
        <v>1.7616438356164383</v>
      </c>
      <c r="U270" s="8">
        <f>[1]!b_anal_termifexercise($A270,日期设置!B$2)</f>
        <v>1.7616438356164383</v>
      </c>
      <c r="V270" s="10">
        <f>[1]!b_dq_dirtyprice(A270,日期设置!$B$2)</f>
        <v>88.332099999999997</v>
      </c>
      <c r="W270" s="11">
        <f>IF(U270=0,ROUNDUP((Q270-日期设置!$B$2)/365,0),ROUNDUP((R270-日期设置!$B$2)/365,0))</f>
        <v>2</v>
      </c>
      <c r="X270" s="18" t="str">
        <f>_xlfn.IFNA(VLOOKUP(A270,过往入选债券!A:D,4,0),2)</f>
        <v>否</v>
      </c>
      <c r="Y270">
        <f>_xlfn.IFNA(VLOOKUP(C270,[2]Sheet1!$A:$A,1,0),3)</f>
        <v>3</v>
      </c>
    </row>
    <row r="271" spans="1:25" x14ac:dyDescent="0.2">
      <c r="A271" s="21" t="s">
        <v>2956</v>
      </c>
      <c r="B271" s="21" t="s">
        <v>2957</v>
      </c>
      <c r="C271" s="37" t="s">
        <v>170</v>
      </c>
      <c r="D271" s="26" t="str">
        <f>[1]!b_calc_yield(A271,日期设置!$B$2,F271,1,R271,1,O271,L271,S271,)</f>
        <v>Fetching...</v>
      </c>
      <c r="E271" s="26">
        <f t="shared" si="8"/>
        <v>12.952953621517249</v>
      </c>
      <c r="F271" s="18">
        <f>[1]!b_dq_cleanprice($A271,日期设置!B$2)</f>
        <v>94.949299999999994</v>
      </c>
      <c r="G271" s="18" t="str">
        <f t="shared" si="9"/>
        <v>1.08 + 0</v>
      </c>
      <c r="H271" s="27">
        <f>[1]!b_dq_pctchange($A271,日期设置!$B$2,1)/100</f>
        <v>-1.5846477392218771E-3</v>
      </c>
      <c r="I271" s="26">
        <f>[1]!b_pq_pctchange(A271,日期设置!$B$4,日期设置!$B$2,1)</f>
        <v>-0.15846477392218772</v>
      </c>
      <c r="J271" s="26">
        <f>[1]!b_pq_pctchange(A271,日期设置!$C$4,日期设置!$B$2,1)</f>
        <v>-0.79676612834977278</v>
      </c>
      <c r="K271" s="52">
        <f>[1]!b_dq_amount($A271,日期设置!B$2,2,10000)</f>
        <v>1018.1231369999999</v>
      </c>
      <c r="L271" s="26">
        <f>[1]!b_info_latestpar(A271,日期设置!$B$2)</f>
        <v>100</v>
      </c>
      <c r="M271" s="6">
        <f>[1]!b_info_outstandingbalance($A271,日期设置!B$2)</f>
        <v>6</v>
      </c>
      <c r="N271" s="7">
        <f>[1]!b_info_latestissurercreditrating2(A271,日期设置!$B$2,"102","1")</f>
        <v>0</v>
      </c>
      <c r="O271" s="8">
        <v>7.5</v>
      </c>
      <c r="P271" s="9">
        <f>[1]!b_info_repurchasedate(A271)</f>
        <v>0</v>
      </c>
      <c r="Q271" s="8" t="s">
        <v>16305</v>
      </c>
      <c r="R271" s="2" t="str">
        <f>IF((--IF(P271=0,Q271,P271))&gt;(--日期设置!$B$2),IF(P271=0,Q271,P271),Q271)</f>
        <v>2022-04-22</v>
      </c>
      <c r="S271" s="2" t="s">
        <v>17871</v>
      </c>
      <c r="T271" s="8">
        <f>[1]!b_anal_ptmyear($A271,日期设置!$B$2)</f>
        <v>1.0849315068493151</v>
      </c>
      <c r="U271" s="8">
        <f>[1]!b_anal_termifexercise($A271,日期设置!B$2)</f>
        <v>0</v>
      </c>
      <c r="V271" s="10">
        <f>[1]!b_dq_dirtyprice(A271,日期设置!$B$2)</f>
        <v>101.81229999999999</v>
      </c>
      <c r="W271" s="11">
        <f>IF(U271=0,ROUNDUP((Q271-日期设置!$B$2)/365,0),ROUNDUP((R271-日期设置!$B$2)/365,0))</f>
        <v>2</v>
      </c>
      <c r="X271" s="18" t="str">
        <f>_xlfn.IFNA(VLOOKUP(A271,过往入选债券!A:D,4,0),2)</f>
        <v>否</v>
      </c>
      <c r="Y271">
        <f>_xlfn.IFNA(VLOOKUP(C271,[2]Sheet1!$A:$A,1,0),3)</f>
        <v>3</v>
      </c>
    </row>
    <row r="272" spans="1:25" x14ac:dyDescent="0.2">
      <c r="A272" s="21" t="s">
        <v>9861</v>
      </c>
      <c r="B272" s="21" t="s">
        <v>9862</v>
      </c>
      <c r="C272" s="37" t="s">
        <v>344</v>
      </c>
      <c r="D272" s="26" t="str">
        <f>[1]!b_calc_yield(A272,日期设置!$B$2,F272,1,R272,1,O272,L272,S272,)</f>
        <v>Fetching...</v>
      </c>
      <c r="E272" s="26">
        <f t="shared" si="8"/>
        <v>23.804088304127148</v>
      </c>
      <c r="F272" s="18">
        <f>[1]!b_dq_cleanprice($A272,日期设置!B$2)</f>
        <v>88</v>
      </c>
      <c r="G272" s="18" t="str">
        <f t="shared" si="9"/>
        <v>3.83 + 1.83</v>
      </c>
      <c r="H272" s="27">
        <f>[1]!b_dq_pctchange($A272,日期设置!$B$2,1)/100</f>
        <v>-0.12168899206825276</v>
      </c>
      <c r="I272" s="26">
        <f>[1]!b_pq_pctchange(A272,日期设置!$B$4,日期设置!$B$2,1)</f>
        <v>-11.984685335248338</v>
      </c>
      <c r="J272" s="26">
        <f>[1]!b_pq_pctchange(A272,日期设置!$C$4,日期设置!$B$2,1)</f>
        <v>-11.984685335248338</v>
      </c>
      <c r="K272" s="52">
        <f>[1]!b_dq_amount($A272,日期设置!B$2,2,10000)</f>
        <v>2158.4146850400002</v>
      </c>
      <c r="L272" s="26">
        <f>[1]!b_info_latestpar(A272,日期设置!$B$2)</f>
        <v>100</v>
      </c>
      <c r="M272" s="6">
        <f>[1]!b_info_outstandingbalance($A272,日期设置!B$2)</f>
        <v>6</v>
      </c>
      <c r="N272" s="7" t="str">
        <f>[1]!b_info_latestissurercreditrating2(A272,日期设置!$B$2,"102","1")</f>
        <v>AA</v>
      </c>
      <c r="O272" s="8">
        <v>4.99</v>
      </c>
      <c r="P272" s="9" t="str">
        <f>[1]!b_info_repurchasedate(A272)</f>
        <v>2023-01-20</v>
      </c>
      <c r="Q272" s="8" t="s">
        <v>16857</v>
      </c>
      <c r="R272" s="2" t="str">
        <f>IF((--IF(P272=0,Q272,P272))&gt;(--日期设置!$B$2),IF(P272=0,Q272,P272),Q272)</f>
        <v>2023-01-20</v>
      </c>
      <c r="S272" s="2" t="s">
        <v>18258</v>
      </c>
      <c r="T272" s="8">
        <f>[1]!b_anal_ptmyear($A272,日期设置!$B$2)</f>
        <v>3.8328767123287673</v>
      </c>
      <c r="U272" s="8">
        <f>[1]!b_anal_termifexercise($A272,日期设置!B$2)</f>
        <v>1.832876712328767</v>
      </c>
      <c r="V272" s="10">
        <f>[1]!b_dq_dirtyprice(A272,日期设置!$B$2)</f>
        <v>88.8339</v>
      </c>
      <c r="W272" s="11">
        <f>IF(U272=0,ROUNDUP((Q272-日期设置!$B$2)/365,0),ROUNDUP((R272-日期设置!$B$2)/365,0))</f>
        <v>2</v>
      </c>
      <c r="X272" s="18" t="str">
        <f>_xlfn.IFNA(VLOOKUP(A272,过往入选债券!A:D,4,0),2)</f>
        <v>否</v>
      </c>
      <c r="Y272">
        <f>_xlfn.IFNA(VLOOKUP(C272,[2]Sheet1!$A:$A,1,0),3)</f>
        <v>3</v>
      </c>
    </row>
    <row r="273" spans="1:25" hidden="1" x14ac:dyDescent="0.2">
      <c r="A273" s="21" t="s">
        <v>7411</v>
      </c>
      <c r="B273" s="21" t="s">
        <v>7412</v>
      </c>
      <c r="C273" s="37" t="s">
        <v>4979</v>
      </c>
      <c r="D273" s="26" t="str">
        <f>[1]!b_calc_yield(A273,日期设置!$B$2,F273,1,R273,1,O273,L273,S273,)</f>
        <v>Fetching...</v>
      </c>
      <c r="E273" s="26">
        <f t="shared" si="8"/>
        <v>7.2526462330393393</v>
      </c>
      <c r="F273" s="18">
        <f>[1]!b_dq_cleanprice($A273,日期设置!B$2)</f>
        <v>96</v>
      </c>
      <c r="G273" s="18" t="str">
        <f t="shared" si="9"/>
        <v>0.57 + 0</v>
      </c>
      <c r="H273" s="27">
        <f>[1]!b_dq_pctchange($A273,日期设置!$B$2,1)/100</f>
        <v>0</v>
      </c>
      <c r="I273" s="26">
        <f>[1]!b_pq_pctchange(A273,日期设置!$B$4,日期设置!$B$2,1)</f>
        <v>0</v>
      </c>
      <c r="J273" s="26">
        <f>[1]!b_pq_pctchange(A273,日期设置!$C$4,日期设置!$B$2,1)</f>
        <v>0</v>
      </c>
      <c r="K273" s="52">
        <f>[1]!b_dq_amount($A273,日期设置!B$2,2,10000)</f>
        <v>0</v>
      </c>
      <c r="L273" s="26">
        <f>[1]!b_info_latestpar(A273,日期设置!$B$2)</f>
        <v>100</v>
      </c>
      <c r="M273" s="6">
        <f>[1]!b_info_outstandingbalance($A273,日期设置!B$2)</f>
        <v>10</v>
      </c>
      <c r="N273" s="7" t="str">
        <f>[1]!b_info_latestissurercreditrating2(A273,日期设置!$B$2,"102","1")</f>
        <v>AAA</v>
      </c>
      <c r="O273" s="8">
        <v>5.47</v>
      </c>
      <c r="P273" s="9">
        <f>[1]!b_info_repurchasedate(A273)</f>
        <v>0</v>
      </c>
      <c r="Q273" s="8" t="s">
        <v>16147</v>
      </c>
      <c r="R273" s="2" t="str">
        <f>IF((--IF(P273=0,Q273,P273))&gt;(--日期设置!$B$2),IF(P273=0,Q273,P273),Q273)</f>
        <v>2021-10-17</v>
      </c>
      <c r="S273" s="2" t="s">
        <v>17935</v>
      </c>
      <c r="T273" s="8">
        <f>[1]!b_anal_ptmyear($A273,日期设置!$B$2)</f>
        <v>0.57260273972602738</v>
      </c>
      <c r="U273" s="8">
        <f>[1]!b_anal_termifexercise($A273,日期设置!B$2)</f>
        <v>0</v>
      </c>
      <c r="V273" s="10">
        <f>[1]!b_dq_dirtyprice(A273,日期设置!$B$2)</f>
        <v>98.337900000000005</v>
      </c>
      <c r="W273" s="11">
        <f>IF(U273=0,ROUNDUP((Q273-日期设置!$B$2)/365,0),ROUNDUP((R273-日期设置!$B$2)/365,0))</f>
        <v>1</v>
      </c>
      <c r="X273" s="18" t="str">
        <f>_xlfn.IFNA(VLOOKUP(A273,过往入选债券!A:D,4,0),2)</f>
        <v>否</v>
      </c>
      <c r="Y273">
        <f>_xlfn.IFNA(VLOOKUP(C273,[2]Sheet1!$A:$A,1,0),3)</f>
        <v>3</v>
      </c>
    </row>
    <row r="274" spans="1:25" hidden="1" x14ac:dyDescent="0.2">
      <c r="A274" s="21" t="s">
        <v>5166</v>
      </c>
      <c r="B274" s="21" t="s">
        <v>5167</v>
      </c>
      <c r="C274" s="37" t="s">
        <v>155</v>
      </c>
      <c r="D274" s="26" t="str">
        <f>[1]!b_calc_yield(A274,日期设置!$B$2,F274,1,R274,1,O274,L274,S274,)</f>
        <v>Fetching...</v>
      </c>
      <c r="E274" s="26">
        <f t="shared" si="8"/>
        <v>7.1308385535175489</v>
      </c>
      <c r="F274" s="18">
        <f>[1]!b_dq_cleanprice($A274,日期设置!B$2)</f>
        <v>95.384900000000002</v>
      </c>
      <c r="G274" s="18" t="str">
        <f t="shared" si="9"/>
        <v>0.56 + 0.56</v>
      </c>
      <c r="H274" s="27">
        <f>[1]!b_dq_pctchange($A274,日期设置!$B$2,1)/100</f>
        <v>0</v>
      </c>
      <c r="I274" s="26">
        <f>[1]!b_pq_pctchange(A274,日期设置!$B$4,日期设置!$B$2,1)</f>
        <v>0</v>
      </c>
      <c r="J274" s="26">
        <f>[1]!b_pq_pctchange(A274,日期设置!$C$4,日期设置!$B$2,1)</f>
        <v>0</v>
      </c>
      <c r="K274" s="52">
        <f>[1]!b_dq_amount($A274,日期设置!B$2,2,10000)</f>
        <v>0</v>
      </c>
      <c r="L274" s="26">
        <f>[1]!b_info_latestpar(A274,日期设置!$B$2)</f>
        <v>100</v>
      </c>
      <c r="M274" s="6">
        <f>[1]!b_info_outstandingbalance($A274,日期设置!B$2)</f>
        <v>10</v>
      </c>
      <c r="N274" s="7" t="str">
        <f>[1]!b_info_latestissurercreditrating2(A274,日期设置!$B$2,"102","1")</f>
        <v>AAA</v>
      </c>
      <c r="O274" s="8">
        <v>4.0999999999999996</v>
      </c>
      <c r="P274" s="9">
        <f>[1]!b_info_repurchasedate(A274)</f>
        <v>0</v>
      </c>
      <c r="Q274" s="8" t="s">
        <v>17173</v>
      </c>
      <c r="R274" s="2" t="str">
        <f>IF((--IF(P274=0,Q274,P274))&gt;(--日期设置!$B$2),IF(P274=0,Q274,P274),Q274)</f>
        <v>2021-10-14</v>
      </c>
      <c r="S274" s="2" t="s">
        <v>18757</v>
      </c>
      <c r="T274" s="8">
        <f>[1]!b_anal_ptmyear($A274,日期设置!$B$2)</f>
        <v>0.56438356164383563</v>
      </c>
      <c r="U274" s="8">
        <f>[1]!b_anal_termifexercise($A274,日期设置!B$2)</f>
        <v>0.56438356164383563</v>
      </c>
      <c r="V274" s="10">
        <f>[1]!b_dq_dirtyprice(A274,日期设置!$B$2)</f>
        <v>97.170900000000003</v>
      </c>
      <c r="W274" s="11">
        <f>IF(U274=0,ROUNDUP((Q274-日期设置!$B$2)/365,0),ROUNDUP((R274-日期设置!$B$2)/365,0))</f>
        <v>1</v>
      </c>
      <c r="X274" s="18" t="str">
        <f>_xlfn.IFNA(VLOOKUP(A274,过往入选债券!A:D,4,0),2)</f>
        <v>否</v>
      </c>
      <c r="Y274">
        <f>_xlfn.IFNA(VLOOKUP(C274,[2]Sheet1!$A:$A,1,0),3)</f>
        <v>3</v>
      </c>
    </row>
    <row r="275" spans="1:25" hidden="1" x14ac:dyDescent="0.2">
      <c r="A275" s="21" t="s">
        <v>14675</v>
      </c>
      <c r="B275" s="21" t="s">
        <v>14676</v>
      </c>
      <c r="C275" s="37" t="s">
        <v>14354</v>
      </c>
      <c r="D275" s="26" t="str">
        <f>[1]!b_calc_yield(A275,日期设置!$B$2,F275,1,R275,1,O275,L275,S275,)</f>
        <v>Fetching...</v>
      </c>
      <c r="E275" s="26">
        <f t="shared" si="8"/>
        <v>56.811281515175097</v>
      </c>
      <c r="F275" s="18">
        <f>[1]!b_dq_cleanprice($A275,日期设置!B$2)</f>
        <v>85.491200000000006</v>
      </c>
      <c r="G275" s="18" t="str">
        <f t="shared" si="9"/>
        <v>4.46 + 0</v>
      </c>
      <c r="H275" s="27">
        <f>[1]!b_dq_pctchange($A275,日期设置!$B$2,1)/100</f>
        <v>0</v>
      </c>
      <c r="I275" s="26">
        <f>[1]!b_pq_pctchange(A275,日期设置!$B$4,日期设置!$B$2,1)</f>
        <v>0</v>
      </c>
      <c r="J275" s="26">
        <f>[1]!b_pq_pctchange(A275,日期设置!$C$4,日期设置!$B$2,1)</f>
        <v>0</v>
      </c>
      <c r="K275" s="52">
        <f>[1]!b_dq_amount($A275,日期设置!B$2,2,10000)</f>
        <v>0</v>
      </c>
      <c r="L275" s="26">
        <f>[1]!b_info_latestpar(A275,日期设置!$B$2)</f>
        <v>100</v>
      </c>
      <c r="M275" s="6">
        <f>[1]!b_info_outstandingbalance($A275,日期设置!B$2)</f>
        <v>6</v>
      </c>
      <c r="N275" s="7" t="str">
        <f>[1]!b_info_latestissurercreditrating2(A275,日期设置!$B$2,"102","1")</f>
        <v>AA-</v>
      </c>
      <c r="O275" s="8">
        <v>8.1999999999999993</v>
      </c>
      <c r="P275" s="9">
        <f>[1]!b_info_repurchasedate(A275)</f>
        <v>0</v>
      </c>
      <c r="Q275" s="8" t="s">
        <v>16529</v>
      </c>
      <c r="R275" s="2" t="str">
        <f>IF((--IF(P275=0,Q275,P275))&gt;(--日期设置!$B$2),IF(P275=0,Q275,P275),Q275)</f>
        <v>2025-09-06</v>
      </c>
      <c r="S275" s="2" t="s">
        <v>17914</v>
      </c>
      <c r="T275" s="8">
        <f>[1]!b_anal_ptmyear($A275,日期设置!$B$2)</f>
        <v>4.4602739726027396</v>
      </c>
      <c r="U275" s="8">
        <f>[1]!b_anal_termifexercise($A275,日期设置!B$2)</f>
        <v>0</v>
      </c>
      <c r="V275" s="10">
        <f>[1]!b_dq_dirtyprice(A275,日期设置!$B$2)</f>
        <v>89.917000000000002</v>
      </c>
      <c r="W275" s="11">
        <f>IF(U275=0,ROUNDUP((Q275-日期设置!$B$2)/365,0),ROUNDUP((R275-日期设置!$B$2)/365,0))</f>
        <v>5</v>
      </c>
      <c r="X275" s="18" t="str">
        <f>_xlfn.IFNA(VLOOKUP(A275,过往入选债券!A:D,4,0),2)</f>
        <v>否</v>
      </c>
      <c r="Y275">
        <f>_xlfn.IFNA(VLOOKUP(C275,[2]Sheet1!$A:$A,1,0),3)</f>
        <v>3</v>
      </c>
    </row>
    <row r="276" spans="1:25" hidden="1" x14ac:dyDescent="0.2">
      <c r="A276" s="21" t="s">
        <v>9818</v>
      </c>
      <c r="B276" s="21" t="s">
        <v>9819</v>
      </c>
      <c r="C276" s="37" t="s">
        <v>43</v>
      </c>
      <c r="D276" s="26" t="str">
        <f>[1]!b_calc_yield(A276,日期设置!$B$2,F276,1,R276,1,O276,L276,S276,)</f>
        <v>Fetching...</v>
      </c>
      <c r="E276" s="26">
        <f t="shared" si="8"/>
        <v>23.483717643744374</v>
      </c>
      <c r="F276" s="18">
        <f>[1]!b_dq_cleanprice($A276,日期设置!B$2)</f>
        <v>87.253100000000003</v>
      </c>
      <c r="G276" s="18" t="str">
        <f t="shared" si="9"/>
        <v>1.82 + 0</v>
      </c>
      <c r="H276" s="27">
        <f>[1]!b_dq_pctchange($A276,日期设置!$B$2,1)/100</f>
        <v>0</v>
      </c>
      <c r="I276" s="26">
        <f>[1]!b_pq_pctchange(A276,日期设置!$B$4,日期设置!$B$2,1)</f>
        <v>0</v>
      </c>
      <c r="J276" s="26">
        <f>[1]!b_pq_pctchange(A276,日期设置!$C$4,日期设置!$B$2,1)</f>
        <v>0</v>
      </c>
      <c r="K276" s="52">
        <f>[1]!b_dq_amount($A276,日期设置!B$2,2,10000)</f>
        <v>0</v>
      </c>
      <c r="L276" s="26">
        <f>[1]!b_info_latestpar(A276,日期设置!$B$2)</f>
        <v>100</v>
      </c>
      <c r="M276" s="6">
        <f>[1]!b_info_outstandingbalance($A276,日期设置!B$2)</f>
        <v>5</v>
      </c>
      <c r="N276" s="7" t="str">
        <f>[1]!b_info_latestissurercreditrating2(A276,日期设置!$B$2,"102","1")</f>
        <v>AA+</v>
      </c>
      <c r="O276" s="8">
        <v>4.3499999999999996</v>
      </c>
      <c r="P276" s="9">
        <f>[1]!b_info_repurchasedate(A276)</f>
        <v>0</v>
      </c>
      <c r="Q276" s="8" t="s">
        <v>16745</v>
      </c>
      <c r="R276" s="2" t="str">
        <f>IF((--IF(P276=0,Q276,P276))&gt;(--日期设置!$B$2),IF(P276=0,Q276,P276),Q276)</f>
        <v>2023-01-16</v>
      </c>
      <c r="S276" s="2" t="s">
        <v>18283</v>
      </c>
      <c r="T276" s="8">
        <f>[1]!b_anal_ptmyear($A276,日期设置!$B$2)</f>
        <v>1.821917808219178</v>
      </c>
      <c r="U276" s="8">
        <f>[1]!b_anal_termifexercise($A276,日期设置!B$2)</f>
        <v>0</v>
      </c>
      <c r="V276" s="10">
        <f>[1]!b_dq_dirtyprice(A276,日期设置!$B$2)</f>
        <v>88.027799999999999</v>
      </c>
      <c r="W276" s="11">
        <f>IF(U276=0,ROUNDUP((Q276-日期设置!$B$2)/365,0),ROUNDUP((R276-日期设置!$B$2)/365,0))</f>
        <v>2</v>
      </c>
      <c r="X276" s="18" t="str">
        <f>_xlfn.IFNA(VLOOKUP(A276,过往入选债券!A:D,4,0),2)</f>
        <v>否</v>
      </c>
      <c r="Y276">
        <f>_xlfn.IFNA(VLOOKUP(C276,[2]Sheet1!$A:$A,1,0),3)</f>
        <v>3</v>
      </c>
    </row>
    <row r="277" spans="1:25" hidden="1" x14ac:dyDescent="0.2">
      <c r="A277" s="21" t="s">
        <v>3827</v>
      </c>
      <c r="B277" s="21" t="s">
        <v>3828</v>
      </c>
      <c r="C277" s="37" t="s">
        <v>3322</v>
      </c>
      <c r="D277" s="26" t="str">
        <f>[1]!b_calc_yield(A277,日期设置!$B$2,F277,1,R277,1,O277,L277,S277,)</f>
        <v>Fetching...</v>
      </c>
      <c r="E277" s="26">
        <f t="shared" si="8"/>
        <v>10.371404935149053</v>
      </c>
      <c r="F277" s="18">
        <f>[1]!b_dq_cleanprice($A277,日期设置!B$2)</f>
        <v>95.718000000000004</v>
      </c>
      <c r="G277" s="18" t="str">
        <f t="shared" si="9"/>
        <v>1.82 + 0.82</v>
      </c>
      <c r="H277" s="27">
        <f>[1]!b_dq_pctchange($A277,日期设置!$B$2,1)/100</f>
        <v>0</v>
      </c>
      <c r="I277" s="26">
        <f>[1]!b_pq_pctchange(A277,日期设置!$B$4,日期设置!$B$2,1)</f>
        <v>0</v>
      </c>
      <c r="J277" s="26">
        <f>[1]!b_pq_pctchange(A277,日期设置!$C$4,日期设置!$B$2,1)</f>
        <v>0</v>
      </c>
      <c r="K277" s="52">
        <f>[1]!b_dq_amount($A277,日期设置!B$2,2,10000)</f>
        <v>0</v>
      </c>
      <c r="L277" s="26">
        <f>[1]!b_info_latestpar(A277,日期设置!$B$2)</f>
        <v>100</v>
      </c>
      <c r="M277" s="6">
        <f>[1]!b_info_outstandingbalance($A277,日期设置!B$2)</f>
        <v>5</v>
      </c>
      <c r="N277" s="7">
        <f>[1]!b_info_latestissurercreditrating2(A277,日期设置!$B$2,"102","1")</f>
        <v>0</v>
      </c>
      <c r="O277" s="8">
        <v>7</v>
      </c>
      <c r="P277" s="9" t="str">
        <f>[1]!b_info_repurchasedate(A277)</f>
        <v>2022-01-17</v>
      </c>
      <c r="Q277" s="8" t="s">
        <v>16271</v>
      </c>
      <c r="R277" s="2" t="str">
        <f>IF((--IF(P277=0,Q277,P277))&gt;(--日期设置!$B$2),IF(P277=0,Q277,P277),Q277)</f>
        <v>2022-01-17</v>
      </c>
      <c r="S277" s="2" t="s">
        <v>18051</v>
      </c>
      <c r="T277" s="8">
        <f>[1]!b_anal_ptmyear($A277,日期设置!$B$2)</f>
        <v>1.8246575342465754</v>
      </c>
      <c r="U277" s="8">
        <f>[1]!b_anal_termifexercise($A277,日期设置!B$2)</f>
        <v>0.8246575342465754</v>
      </c>
      <c r="V277" s="10">
        <f>[1]!b_dq_dirtyprice(A277,日期设置!$B$2)</f>
        <v>96.945400000000006</v>
      </c>
      <c r="W277" s="11">
        <f>IF(U277=0,ROUNDUP((Q277-日期设置!$B$2)/365,0),ROUNDUP((R277-日期设置!$B$2)/365,0))</f>
        <v>1</v>
      </c>
      <c r="X277" s="18" t="str">
        <f>_xlfn.IFNA(VLOOKUP(A277,过往入选债券!A:D,4,0),2)</f>
        <v>否</v>
      </c>
      <c r="Y277">
        <f>_xlfn.IFNA(VLOOKUP(C277,[2]Sheet1!$A:$A,1,0),3)</f>
        <v>3</v>
      </c>
    </row>
    <row r="278" spans="1:25" hidden="1" x14ac:dyDescent="0.2">
      <c r="A278" s="28" t="s">
        <v>20244</v>
      </c>
      <c r="B278" s="28" t="s">
        <v>20245</v>
      </c>
      <c r="C278" s="39" t="s">
        <v>1982</v>
      </c>
      <c r="D278" s="26" t="str">
        <f>[1]!b_calc_yield(A278,日期设置!$B$2,F278,1,R278,1,O278,L278,S278,)</f>
        <v>Fetching...</v>
      </c>
      <c r="E278" s="26">
        <f t="shared" si="8"/>
        <v>6.1979497043236131</v>
      </c>
      <c r="F278" s="18">
        <f>[1]!b_dq_cleanprice($A278,日期设置!B$2)</f>
        <v>95.816000000000003</v>
      </c>
      <c r="G278" s="18" t="str">
        <f t="shared" si="9"/>
        <v>0.49 + 0</v>
      </c>
      <c r="H278" s="27">
        <f>[1]!b_dq_pctchange($A278,日期设置!$B$2,1)/100</f>
        <v>0</v>
      </c>
      <c r="I278" s="26">
        <f>[1]!b_pq_pctchange(A278,日期设置!$B$4,日期设置!$B$2,1)</f>
        <v>0</v>
      </c>
      <c r="J278" s="26">
        <f>[1]!b_pq_pctchange(A278,日期设置!$C$4,日期设置!$B$2,1)</f>
        <v>-3.4949539713554771</v>
      </c>
      <c r="K278" s="52">
        <f>[1]!b_dq_amount($A278,日期设置!B$2,2,10000)</f>
        <v>0</v>
      </c>
      <c r="L278" s="26">
        <f>[1]!b_info_latestpar(A278,日期设置!$B$2)</f>
        <v>100</v>
      </c>
      <c r="M278" s="6">
        <f>[1]!b_info_outstandingbalance($A278,日期设置!B$2)</f>
        <v>15</v>
      </c>
      <c r="N278" s="7" t="str">
        <f>[1]!b_info_latestissurercreditrating2(A278,日期设置!$B$2,"102","1")</f>
        <v>AAA</v>
      </c>
      <c r="O278" s="8">
        <v>3.8</v>
      </c>
      <c r="P278" s="9">
        <f>[1]!b_info_repurchasedate(A278)</f>
        <v>0</v>
      </c>
      <c r="Q278" s="8" t="s">
        <v>17064</v>
      </c>
      <c r="R278" s="2" t="str">
        <f>IF((--IF(P278=0,Q278,P278))&gt;(--日期设置!$B$2),IF(P278=0,Q278,P278),Q278)</f>
        <v>2021-09-18</v>
      </c>
      <c r="S278" s="31" t="s">
        <v>16447</v>
      </c>
      <c r="T278" s="8">
        <f>[1]!b_anal_ptmyear($A278,日期设置!$B$2)</f>
        <v>0.49315068493150682</v>
      </c>
      <c r="U278" s="8">
        <f>[1]!b_anal_termifexercise($A278,日期设置!B$2)</f>
        <v>0</v>
      </c>
      <c r="V278" s="10">
        <f>[1]!b_dq_dirtyprice(A278,日期设置!$B$2)</f>
        <v>97.742000000000004</v>
      </c>
      <c r="W278" s="11">
        <f>IF(U278=0,ROUNDUP((Q278-日期设置!$B$2)/365,0),ROUNDUP((R278-日期设置!$B$2)/365,0))</f>
        <v>1</v>
      </c>
      <c r="X278" s="18" t="str">
        <f>_xlfn.IFNA(VLOOKUP(A278,过往入选债券!A:D,4,0),2)</f>
        <v>否</v>
      </c>
      <c r="Y278">
        <f>_xlfn.IFNA(VLOOKUP(C278,[2]Sheet1!$A:$A,1,0),3)</f>
        <v>3</v>
      </c>
    </row>
    <row r="279" spans="1:25" hidden="1" x14ac:dyDescent="0.2">
      <c r="A279" s="21" t="s">
        <v>3101</v>
      </c>
      <c r="B279" s="21" t="s">
        <v>3102</v>
      </c>
      <c r="C279" s="37" t="s">
        <v>1878</v>
      </c>
      <c r="D279" s="26" t="str">
        <f>[1]!b_calc_yield(A279,日期设置!$B$2,F279,1,R279,1,O279,L279,S279,)</f>
        <v>Fetching...</v>
      </c>
      <c r="E279" s="26">
        <f t="shared" si="8"/>
        <v>2.4702617702393459</v>
      </c>
      <c r="F279" s="18">
        <f>[1]!b_dq_cleanprice($A279,日期设置!B$2)</f>
        <v>98.88</v>
      </c>
      <c r="G279" s="18" t="str">
        <f t="shared" si="9"/>
        <v>1.15 + 0.15</v>
      </c>
      <c r="H279" s="27">
        <f>[1]!b_dq_pctchange($A279,日期设置!$B$2,1)/100</f>
        <v>0</v>
      </c>
      <c r="I279" s="26">
        <f>[1]!b_pq_pctchange(A279,日期设置!$B$4,日期设置!$B$2,1)</f>
        <v>0</v>
      </c>
      <c r="J279" s="26">
        <f>[1]!b_pq_pctchange(A279,日期设置!$C$4,日期设置!$B$2,1)</f>
        <v>0</v>
      </c>
      <c r="K279" s="52">
        <f>[1]!b_dq_amount($A279,日期设置!B$2,2,10000)</f>
        <v>0</v>
      </c>
      <c r="L279" s="26">
        <f>[1]!b_info_latestpar(A279,日期设置!$B$2)</f>
        <v>100</v>
      </c>
      <c r="M279" s="6">
        <f>[1]!b_info_outstandingbalance($A279,日期设置!B$2)</f>
        <v>5.93</v>
      </c>
      <c r="N279" s="7">
        <f>[1]!b_info_latestissurercreditrating2(A279,日期设置!$B$2,"102","1")</f>
        <v>0</v>
      </c>
      <c r="O279" s="8">
        <v>5.5</v>
      </c>
      <c r="P279" s="9" t="str">
        <f>[1]!b_info_repurchasedate(A279)</f>
        <v>2021-05-17</v>
      </c>
      <c r="Q279" s="8" t="s">
        <v>16068</v>
      </c>
      <c r="R279" s="2" t="str">
        <f>IF((--IF(P279=0,Q279,P279))&gt;(--日期设置!$B$2),IF(P279=0,Q279,P279),Q279)</f>
        <v>2021-05-17</v>
      </c>
      <c r="S279" s="2" t="s">
        <v>17854</v>
      </c>
      <c r="T279" s="8">
        <f>[1]!b_anal_ptmyear($A279,日期设置!$B$2)</f>
        <v>1.1506849315068493</v>
      </c>
      <c r="U279" s="8">
        <f>[1]!b_anal_termifexercise($A279,日期设置!B$2)</f>
        <v>0.15342465753424658</v>
      </c>
      <c r="V279" s="10">
        <f>[1]!b_dq_dirtyprice(A279,日期设置!$B$2)</f>
        <v>102.9567</v>
      </c>
      <c r="W279" s="11">
        <f>IF(U279=0,ROUNDUP((Q279-日期设置!$B$2)/365,0),ROUNDUP((R279-日期设置!$B$2)/365,0))</f>
        <v>1</v>
      </c>
      <c r="X279" s="18" t="str">
        <f>_xlfn.IFNA(VLOOKUP(A279,过往入选债券!A:D,4,0),2)</f>
        <v>否</v>
      </c>
      <c r="Y279" t="str">
        <f>_xlfn.IFNA(VLOOKUP(C279,[2]Sheet1!$A:$A,1,0),3)</f>
        <v>内蒙古包钢钢联股份有限公司</v>
      </c>
    </row>
    <row r="280" spans="1:25" hidden="1" x14ac:dyDescent="0.2">
      <c r="A280" s="21" t="s">
        <v>5652</v>
      </c>
      <c r="B280" s="21" t="s">
        <v>5653</v>
      </c>
      <c r="C280" s="37" t="s">
        <v>170</v>
      </c>
      <c r="D280" s="26" t="str">
        <f>[1]!b_calc_yield(A280,日期设置!$B$2,F280,1,R280,1,O280,L280,S280,)</f>
        <v>Fetching...</v>
      </c>
      <c r="E280" s="26">
        <f t="shared" si="8"/>
        <v>12.19078466863548</v>
      </c>
      <c r="F280" s="18">
        <f>[1]!b_dq_cleanprice($A280,日期设置!B$2)</f>
        <v>94.341700000000003</v>
      </c>
      <c r="G280" s="18" t="str">
        <f t="shared" si="9"/>
        <v>0.97 + 0</v>
      </c>
      <c r="H280" s="27">
        <f>[1]!b_dq_pctchange($A280,日期设置!$B$2,1)/100</f>
        <v>0</v>
      </c>
      <c r="I280" s="26">
        <f>[1]!b_pq_pctchange(A280,日期设置!$B$4,日期设置!$B$2,1)</f>
        <v>0</v>
      </c>
      <c r="J280" s="26">
        <f>[1]!b_pq_pctchange(A280,日期设置!$C$4,日期设置!$B$2,1)</f>
        <v>-0.96420120889940863</v>
      </c>
      <c r="K280" s="52">
        <f>[1]!b_dq_amount($A280,日期设置!B$2,2,10000)</f>
        <v>0</v>
      </c>
      <c r="L280" s="26">
        <f>[1]!b_info_latestpar(A280,日期设置!$B$2)</f>
        <v>100</v>
      </c>
      <c r="M280" s="6">
        <f>[1]!b_info_outstandingbalance($A280,日期设置!B$2)</f>
        <v>5</v>
      </c>
      <c r="N280" s="7" t="str">
        <f>[1]!b_info_latestissurercreditrating2(A280,日期设置!$B$2,"102","1")</f>
        <v>AA+</v>
      </c>
      <c r="O280" s="8">
        <v>5.99</v>
      </c>
      <c r="P280" s="9">
        <f>[1]!b_info_repurchasedate(A280)</f>
        <v>0</v>
      </c>
      <c r="Q280" s="8" t="s">
        <v>16208</v>
      </c>
      <c r="R280" s="2" t="str">
        <f>IF((--IF(P280=0,Q280,P280))&gt;(--日期设置!$B$2),IF(P280=0,Q280,P280),Q280)</f>
        <v>2022-03-14</v>
      </c>
      <c r="S280" s="2" t="s">
        <v>18368</v>
      </c>
      <c r="T280" s="8">
        <f>[1]!b_anal_ptmyear($A280,日期设置!$B$2)</f>
        <v>0.9780821917808219</v>
      </c>
      <c r="U280" s="8">
        <f>[1]!b_anal_termifexercise($A280,日期设置!B$2)</f>
        <v>0</v>
      </c>
      <c r="V280" s="10">
        <f>[1]!b_dq_dirtyprice(A280,日期设置!$B$2)</f>
        <v>94.472999999999999</v>
      </c>
      <c r="W280" s="11">
        <f>IF(U280=0,ROUNDUP((Q280-日期设置!$B$2)/365,0),ROUNDUP((R280-日期设置!$B$2)/365,0))</f>
        <v>1</v>
      </c>
      <c r="X280" s="18" t="str">
        <f>_xlfn.IFNA(VLOOKUP(A280,过往入选债券!A:D,4,0),2)</f>
        <v>否</v>
      </c>
      <c r="Y280">
        <f>_xlfn.IFNA(VLOOKUP(C280,[2]Sheet1!$A:$A,1,0),3)</f>
        <v>3</v>
      </c>
    </row>
    <row r="281" spans="1:25" hidden="1" x14ac:dyDescent="0.2">
      <c r="A281" s="21" t="s">
        <v>6765</v>
      </c>
      <c r="B281" s="21" t="s">
        <v>6766</v>
      </c>
      <c r="C281" s="37" t="s">
        <v>410</v>
      </c>
      <c r="D281" s="26" t="str">
        <f>[1]!b_calc_yield(A281,日期设置!$B$2,F281,1,R281,1,O281,L281,S281,)</f>
        <v>Fetching...</v>
      </c>
      <c r="E281" s="26">
        <f t="shared" si="8"/>
        <v>1.1807612966836301</v>
      </c>
      <c r="F281" s="18">
        <f>[1]!b_dq_cleanprice($A281,日期设置!B$2)</f>
        <v>99.313100000000006</v>
      </c>
      <c r="G281" s="18" t="str">
        <f t="shared" si="9"/>
        <v>0.09 + 0</v>
      </c>
      <c r="H281" s="27">
        <f>[1]!b_dq_pctchange($A281,日期设置!$B$2,1)/100</f>
        <v>0</v>
      </c>
      <c r="I281" s="26">
        <f>[1]!b_pq_pctchange(A281,日期设置!$B$4,日期设置!$B$2,1)</f>
        <v>0</v>
      </c>
      <c r="J281" s="26">
        <f>[1]!b_pq_pctchange(A281,日期设置!$C$4,日期设置!$B$2,1)</f>
        <v>0</v>
      </c>
      <c r="K281" s="52">
        <f>[1]!b_dq_amount($A281,日期设置!B$2,2,10000)</f>
        <v>0</v>
      </c>
      <c r="L281" s="26">
        <f>[1]!b_info_latestpar(A281,日期设置!$B$2)</f>
        <v>100</v>
      </c>
      <c r="M281" s="6">
        <f>[1]!b_info_outstandingbalance($A281,日期设置!B$2)</f>
        <v>10</v>
      </c>
      <c r="N281" s="7" t="str">
        <f>[1]!b_info_latestissurercreditrating2(A281,日期设置!$B$2,"102","1")</f>
        <v>AAA</v>
      </c>
      <c r="O281" s="8">
        <v>5.7</v>
      </c>
      <c r="P281" s="9">
        <f>[1]!b_info_repurchasedate(A281)</f>
        <v>0</v>
      </c>
      <c r="Q281" s="8" t="s">
        <v>16224</v>
      </c>
      <c r="R281" s="2" t="str">
        <f>IF((--IF(P281=0,Q281,P281))&gt;(--日期设置!$B$2),IF(P281=0,Q281,P281),Q281)</f>
        <v>2021-04-26</v>
      </c>
      <c r="S281" s="2" t="s">
        <v>18010</v>
      </c>
      <c r="T281" s="8">
        <f>[1]!b_anal_ptmyear($A281,日期设置!$B$2)</f>
        <v>9.5890410958904104E-2</v>
      </c>
      <c r="U281" s="8">
        <f>[1]!b_anal_termifexercise($A281,日期设置!B$2)</f>
        <v>0</v>
      </c>
      <c r="V281" s="10">
        <f>[1]!b_dq_dirtyprice(A281,日期设置!$B$2)</f>
        <v>104.4665</v>
      </c>
      <c r="W281" s="11">
        <f>IF(U281=0,ROUNDUP((Q281-日期设置!$B$2)/365,0),ROUNDUP((R281-日期设置!$B$2)/365,0))</f>
        <v>1</v>
      </c>
      <c r="X281" s="18">
        <f>_xlfn.IFNA(VLOOKUP(A281,过往入选债券!A:D,4,0),2)</f>
        <v>2</v>
      </c>
      <c r="Y281" t="str">
        <f>_xlfn.IFNA(VLOOKUP(C281,[2]Sheet1!$A:$A,1,0),3)</f>
        <v>云南省城市建设投资集团有限公司</v>
      </c>
    </row>
    <row r="282" spans="1:25" hidden="1" x14ac:dyDescent="0.2">
      <c r="A282" s="21" t="s">
        <v>14791</v>
      </c>
      <c r="B282" s="21" t="s">
        <v>14792</v>
      </c>
      <c r="C282" s="37" t="s">
        <v>14793</v>
      </c>
      <c r="D282" s="26" t="str">
        <f>[1]!b_calc_yield(A282,日期设置!$B$2,F282,1,R282,1,O282,L282,S282,)</f>
        <v>Fetching...</v>
      </c>
      <c r="E282" s="26">
        <f t="shared" si="8"/>
        <v>59.067170816476391</v>
      </c>
      <c r="F282" s="18">
        <f>[1]!b_dq_cleanprice($A282,日期设置!B$2)</f>
        <v>84.95</v>
      </c>
      <c r="G282" s="18" t="str">
        <f t="shared" si="9"/>
        <v>4.65 + 0</v>
      </c>
      <c r="H282" s="27">
        <f>[1]!b_dq_pctchange($A282,日期设置!$B$2,1)/100</f>
        <v>0</v>
      </c>
      <c r="I282" s="26">
        <f>[1]!b_pq_pctchange(A282,日期设置!$B$4,日期设置!$B$2,1)</f>
        <v>0</v>
      </c>
      <c r="J282" s="26">
        <f>[1]!b_pq_pctchange(A282,日期设置!$C$4,日期设置!$B$2,1)</f>
        <v>0</v>
      </c>
      <c r="K282" s="52">
        <f>[1]!b_dq_amount($A282,日期设置!B$2,2,10000)</f>
        <v>0</v>
      </c>
      <c r="L282" s="26">
        <f>[1]!b_info_latestpar(A282,日期设置!$B$2)</f>
        <v>100</v>
      </c>
      <c r="M282" s="6">
        <f>[1]!b_info_outstandingbalance($A282,日期设置!B$2)</f>
        <v>7</v>
      </c>
      <c r="N282" s="7" t="str">
        <f>[1]!b_info_latestissurercreditrating2(A282,日期设置!$B$2,"102","1")</f>
        <v>AA</v>
      </c>
      <c r="O282" s="8">
        <v>7.9</v>
      </c>
      <c r="P282" s="9">
        <f>[1]!b_info_repurchasedate(A282)</f>
        <v>0</v>
      </c>
      <c r="Q282" s="8" t="s">
        <v>16053</v>
      </c>
      <c r="R282" s="2" t="str">
        <f>IF((--IF(P282=0,Q282,P282))&gt;(--日期设置!$B$2),IF(P282=0,Q282,P282),Q282)</f>
        <v>2025-11-15</v>
      </c>
      <c r="S282" s="2" t="s">
        <v>17839</v>
      </c>
      <c r="T282" s="8">
        <f>[1]!b_anal_ptmyear($A282,日期设置!$B$2)</f>
        <v>4.6520547945205477</v>
      </c>
      <c r="U282" s="8">
        <f>[1]!b_anal_termifexercise($A282,日期设置!B$2)</f>
        <v>0</v>
      </c>
      <c r="V282" s="10">
        <f>[1]!b_dq_dirtyprice(A282,日期设置!$B$2)</f>
        <v>87.698800000000006</v>
      </c>
      <c r="W282" s="11">
        <f>IF(U282=0,ROUNDUP((Q282-日期设置!$B$2)/365,0),ROUNDUP((R282-日期设置!$B$2)/365,0))</f>
        <v>5</v>
      </c>
      <c r="X282" s="18" t="str">
        <f>_xlfn.IFNA(VLOOKUP(A282,过往入选债券!A:D,4,0),2)</f>
        <v>否</v>
      </c>
      <c r="Y282">
        <f>_xlfn.IFNA(VLOOKUP(C282,[2]Sheet1!$A:$A,1,0),3)</f>
        <v>3</v>
      </c>
    </row>
    <row r="283" spans="1:25" x14ac:dyDescent="0.2">
      <c r="A283" s="21" t="s">
        <v>10619</v>
      </c>
      <c r="B283" s="21" t="s">
        <v>10620</v>
      </c>
      <c r="C283" s="37" t="s">
        <v>4965</v>
      </c>
      <c r="D283" s="26" t="str">
        <f>[1]!b_calc_yield(A283,日期设置!$B$2,F283,1,R283,1,O283,L283,S283,)</f>
        <v>Fetching...</v>
      </c>
      <c r="E283" s="26">
        <f t="shared" si="8"/>
        <v>25.109922601396107</v>
      </c>
      <c r="F283" s="18">
        <f>[1]!b_dq_cleanprice($A283,日期设置!B$2)</f>
        <v>87.113699999999994</v>
      </c>
      <c r="G283" s="18" t="str">
        <f t="shared" si="9"/>
        <v>2.07 + 0</v>
      </c>
      <c r="H283" s="27">
        <f>[1]!b_dq_pctchange($A283,日期设置!$B$2,1)/100</f>
        <v>-2.2905912817805553E-3</v>
      </c>
      <c r="I283" s="26">
        <f>[1]!b_pq_pctchange(A283,日期设置!$B$4,日期设置!$B$2,1)</f>
        <v>-3.1328536509807069E-2</v>
      </c>
      <c r="J283" s="26">
        <f>[1]!b_pq_pctchange(A283,日期设置!$C$4,日期设置!$B$2,1)</f>
        <v>-11.59954294713855</v>
      </c>
      <c r="K283" s="52">
        <f>[1]!b_dq_amount($A283,日期设置!B$2,2,10000)</f>
        <v>1833.1074245999998</v>
      </c>
      <c r="L283" s="26">
        <f>[1]!b_info_latestpar(A283,日期设置!$B$2)</f>
        <v>100</v>
      </c>
      <c r="M283" s="6">
        <f>[1]!b_info_outstandingbalance($A283,日期设置!B$2)</f>
        <v>50</v>
      </c>
      <c r="N283" s="7" t="str">
        <f>[1]!b_info_latestissurercreditrating2(A283,日期设置!$B$2,"102","1")</f>
        <v>AAA</v>
      </c>
      <c r="O283" s="8">
        <v>4.8899999999999997</v>
      </c>
      <c r="P283" s="9">
        <f>[1]!b_info_repurchasedate(A283)</f>
        <v>0</v>
      </c>
      <c r="Q283" s="8" t="s">
        <v>16485</v>
      </c>
      <c r="R283" s="2" t="str">
        <f>IF((--IF(P283=0,Q283,P283))&gt;(--日期设置!$B$2),IF(P283=0,Q283,P283),Q283)</f>
        <v>2023-04-17</v>
      </c>
      <c r="S283" s="2" t="s">
        <v>18184</v>
      </c>
      <c r="T283" s="8">
        <f>[1]!b_anal_ptmyear($A283,日期设置!$B$2)</f>
        <v>2.0712328767123287</v>
      </c>
      <c r="U283" s="8">
        <f>[1]!b_anal_termifexercise($A283,日期设置!B$2)</f>
        <v>0</v>
      </c>
      <c r="V283" s="10">
        <f>[1]!b_dq_dirtyprice(A283,日期设置!$B$2)</f>
        <v>91.6554</v>
      </c>
      <c r="W283" s="11">
        <f>IF(U283=0,ROUNDUP((Q283-日期设置!$B$2)/365,0),ROUNDUP((R283-日期设置!$B$2)/365,0))</f>
        <v>3</v>
      </c>
      <c r="X283" s="18" t="str">
        <f>_xlfn.IFNA(VLOOKUP(A283,过往入选债券!A:D,4,0),2)</f>
        <v>否</v>
      </c>
      <c r="Y283">
        <f>_xlfn.IFNA(VLOOKUP(C283,[2]Sheet1!$A:$A,1,0),3)</f>
        <v>3</v>
      </c>
    </row>
    <row r="284" spans="1:25" x14ac:dyDescent="0.2">
      <c r="A284" s="21" t="s">
        <v>11055</v>
      </c>
      <c r="B284" s="21" t="s">
        <v>11056</v>
      </c>
      <c r="C284" s="37" t="s">
        <v>4965</v>
      </c>
      <c r="D284" s="26" t="str">
        <f>[1]!b_calc_yield(A284,日期设置!$B$2,F284,1,R284,1,O284,L284,S284,)</f>
        <v>Fetching...</v>
      </c>
      <c r="E284" s="26">
        <f t="shared" si="8"/>
        <v>27.045985970381903</v>
      </c>
      <c r="F284" s="18">
        <f>[1]!b_dq_cleanprice($A284,日期设置!B$2)</f>
        <v>86.05</v>
      </c>
      <c r="G284" s="18" t="str">
        <f t="shared" si="9"/>
        <v>2.2 + 0</v>
      </c>
      <c r="H284" s="27">
        <f>[1]!b_dq_pctchange($A284,日期设置!$B$2,1)/100</f>
        <v>5.2652299726749828E-3</v>
      </c>
      <c r="I284" s="26">
        <f>[1]!b_pq_pctchange(A284,日期设置!$B$4,日期设置!$B$2,1)</f>
        <v>-8.2955982952892491</v>
      </c>
      <c r="J284" s="26">
        <f>[1]!b_pq_pctchange(A284,日期设置!$C$4,日期设置!$B$2,1)</f>
        <v>-12.191010318704281</v>
      </c>
      <c r="K284" s="52">
        <f>[1]!b_dq_amount($A284,日期设置!B$2,2,10000)</f>
        <v>1794.2</v>
      </c>
      <c r="L284" s="26">
        <f>[1]!b_info_latestpar(A284,日期设置!$B$2)</f>
        <v>100</v>
      </c>
      <c r="M284" s="6">
        <f>[1]!b_info_outstandingbalance($A284,日期设置!B$2)</f>
        <v>20</v>
      </c>
      <c r="N284" s="7" t="str">
        <f>[1]!b_info_latestissurercreditrating2(A284,日期设置!$B$2,"102","1")</f>
        <v>AAA</v>
      </c>
      <c r="O284" s="8">
        <v>4.7</v>
      </c>
      <c r="P284" s="9">
        <f>[1]!b_info_repurchasedate(A284)</f>
        <v>0</v>
      </c>
      <c r="Q284" s="8" t="s">
        <v>16486</v>
      </c>
      <c r="R284" s="2" t="str">
        <f>IF((--IF(P284=0,Q284,P284))&gt;(--日期设置!$B$2),IF(P284=0,Q284,P284),Q284)</f>
        <v>2023-06-03</v>
      </c>
      <c r="S284" s="2" t="s">
        <v>18150</v>
      </c>
      <c r="T284" s="8">
        <f>[1]!b_anal_ptmyear($A284,日期设置!$B$2)</f>
        <v>2.2000000000000002</v>
      </c>
      <c r="U284" s="8">
        <f>[1]!b_anal_termifexercise($A284,日期设置!B$2)</f>
        <v>0</v>
      </c>
      <c r="V284" s="10">
        <f>[1]!b_dq_dirtyprice(A284,日期设置!$B$2)</f>
        <v>89.81</v>
      </c>
      <c r="W284" s="11">
        <f>IF(U284=0,ROUNDUP((Q284-日期设置!$B$2)/365,0),ROUNDUP((R284-日期设置!$B$2)/365,0))</f>
        <v>3</v>
      </c>
      <c r="X284" s="18" t="str">
        <f>_xlfn.IFNA(VLOOKUP(A284,过往入选债券!A:D,4,0),2)</f>
        <v>否</v>
      </c>
      <c r="Y284">
        <f>_xlfn.IFNA(VLOOKUP(C284,[2]Sheet1!$A:$A,1,0),3)</f>
        <v>3</v>
      </c>
    </row>
    <row r="285" spans="1:25" x14ac:dyDescent="0.2">
      <c r="A285" s="28" t="s">
        <v>19452</v>
      </c>
      <c r="B285" s="28" t="s">
        <v>19453</v>
      </c>
      <c r="C285" s="38" t="s">
        <v>123</v>
      </c>
      <c r="D285" s="26" t="str">
        <f>[1]!b_calc_yield(A285,日期设置!$B$2,F285,1,R285,1,O285,L285,S285,)</f>
        <v>Fetching...</v>
      </c>
      <c r="E285" s="26">
        <f t="shared" si="8"/>
        <v>29.568280771610489</v>
      </c>
      <c r="F285" s="18">
        <f>[1]!b_dq_cleanprice($A285,日期设置!B$2)</f>
        <v>84.8</v>
      </c>
      <c r="G285" s="18" t="str">
        <f t="shared" si="9"/>
        <v>2.37 + 0</v>
      </c>
      <c r="H285" s="27">
        <f>[1]!b_dq_pctchange($A285,日期设置!$B$2,1)/100</f>
        <v>-2.3529411764706219E-3</v>
      </c>
      <c r="I285" s="26">
        <f>[1]!b_pq_pctchange(A285,日期设置!$B$4,日期设置!$B$2,1)</f>
        <v>-13.299436957546378</v>
      </c>
      <c r="J285" s="26">
        <f>[1]!b_pq_pctchange(A285,日期设置!$C$4,日期设置!$B$2,1)</f>
        <v>-13.2985505112625</v>
      </c>
      <c r="K285" s="52">
        <f>[1]!b_dq_amount($A285,日期设置!B$2,2,10000)</f>
        <v>4384.9315070000002</v>
      </c>
      <c r="L285" s="26">
        <f>[1]!b_info_latestpar(A285,日期设置!$B$2)</f>
        <v>100</v>
      </c>
      <c r="M285" s="6">
        <f>[1]!b_info_outstandingbalance($A285,日期设置!B$2)</f>
        <v>10</v>
      </c>
      <c r="N285" s="7" t="str">
        <f>[1]!b_info_latestissurercreditrating2(A285,日期设置!$B$2,"102","1")</f>
        <v>AAA</v>
      </c>
      <c r="O285" s="8">
        <v>4.5</v>
      </c>
      <c r="P285" s="9">
        <f>[1]!b_info_repurchasedate(A285)</f>
        <v>0</v>
      </c>
      <c r="Q285" s="8" t="s">
        <v>16187</v>
      </c>
      <c r="R285" s="2" t="str">
        <f>IF((--IF(P285=0,Q285,P285))&gt;(--日期设置!$B$2),IF(P285=0,Q285,P285),Q285)</f>
        <v>2023-08-07</v>
      </c>
      <c r="S285" s="31" t="s">
        <v>19130</v>
      </c>
      <c r="T285" s="8">
        <f>[1]!b_anal_ptmyear($A285,日期设置!$B$2)</f>
        <v>2.3780821917808219</v>
      </c>
      <c r="U285" s="8">
        <f>[1]!b_anal_termifexercise($A285,日期设置!B$2)</f>
        <v>0</v>
      </c>
      <c r="V285" s="10">
        <f>[1]!b_dq_dirtyprice(A285,日期设置!$B$2)</f>
        <v>87.598600000000005</v>
      </c>
      <c r="W285" s="11">
        <f>IF(U285=0,ROUNDUP((Q285-日期设置!$B$2)/365,0),ROUNDUP((R285-日期设置!$B$2)/365,0))</f>
        <v>3</v>
      </c>
      <c r="X285" s="18" t="str">
        <f>_xlfn.IFNA(VLOOKUP(A285,过往入选债券!A:D,4,0),2)</f>
        <v>否</v>
      </c>
      <c r="Y285">
        <f>_xlfn.IFNA(VLOOKUP(C285,[2]Sheet1!$A:$A,1,0),3)</f>
        <v>3</v>
      </c>
    </row>
    <row r="286" spans="1:25" hidden="1" x14ac:dyDescent="0.2">
      <c r="A286" s="21" t="s">
        <v>6982</v>
      </c>
      <c r="B286" s="21" t="s">
        <v>6983</v>
      </c>
      <c r="C286" s="37" t="s">
        <v>270</v>
      </c>
      <c r="D286" s="26" t="str">
        <f>[1]!b_calc_yield(A286,日期设置!$B$2,F286,1,R286,1,O286,L286,S286,)</f>
        <v>Fetching...</v>
      </c>
      <c r="E286" s="26">
        <f t="shared" si="8"/>
        <v>3.7411219939597729</v>
      </c>
      <c r="F286" s="18">
        <f>[1]!b_dq_cleanprice($A286,日期设置!B$2)</f>
        <v>98.010400000000004</v>
      </c>
      <c r="G286" s="18" t="str">
        <f t="shared" si="9"/>
        <v>0.30 + 0</v>
      </c>
      <c r="H286" s="27">
        <f>[1]!b_dq_pctchange($A286,日期设置!$B$2,1)/100</f>
        <v>0</v>
      </c>
      <c r="I286" s="26">
        <f>[1]!b_pq_pctchange(A286,日期设置!$B$4,日期设置!$B$2,1)</f>
        <v>2.179316096747292</v>
      </c>
      <c r="J286" s="26">
        <f>[1]!b_pq_pctchange(A286,日期设置!$C$4,日期设置!$B$2,1)</f>
        <v>-3.56809387141874</v>
      </c>
      <c r="K286" s="52">
        <f>[1]!b_dq_amount($A286,日期设置!B$2,2,10000)</f>
        <v>0</v>
      </c>
      <c r="L286" s="26">
        <f>[1]!b_info_latestpar(A286,日期设置!$B$2)</f>
        <v>100</v>
      </c>
      <c r="M286" s="6">
        <f>[1]!b_info_outstandingbalance($A286,日期设置!B$2)</f>
        <v>10</v>
      </c>
      <c r="N286" s="7" t="str">
        <f>[1]!b_info_latestissurercreditrating2(A286,日期设置!$B$2,"102","1")</f>
        <v>AAA</v>
      </c>
      <c r="O286" s="8">
        <v>5.97</v>
      </c>
      <c r="P286" s="9">
        <f>[1]!b_info_repurchasedate(A286)</f>
        <v>0</v>
      </c>
      <c r="Q286" s="8" t="s">
        <v>17032</v>
      </c>
      <c r="R286" s="2" t="str">
        <f>IF((--IF(P286=0,Q286,P286))&gt;(--日期设置!$B$2),IF(P286=0,Q286,P286),Q286)</f>
        <v>2021-07-12</v>
      </c>
      <c r="S286" s="2" t="s">
        <v>18666</v>
      </c>
      <c r="T286" s="8">
        <f>[1]!b_anal_ptmyear($A286,日期设置!$B$2)</f>
        <v>0.30684931506849317</v>
      </c>
      <c r="U286" s="8">
        <f>[1]!b_anal_termifexercise($A286,日期设置!B$2)</f>
        <v>0</v>
      </c>
      <c r="V286" s="10">
        <f>[1]!b_dq_dirtyprice(A286,日期设置!$B$2)</f>
        <v>102.1485</v>
      </c>
      <c r="W286" s="11">
        <f>IF(U286=0,ROUNDUP((Q286-日期设置!$B$2)/365,0),ROUNDUP((R286-日期设置!$B$2)/365,0))</f>
        <v>1</v>
      </c>
      <c r="X286" s="18" t="str">
        <f>_xlfn.IFNA(VLOOKUP(A286,过往入选债券!A:D,4,0),2)</f>
        <v>否</v>
      </c>
      <c r="Y286">
        <f>_xlfn.IFNA(VLOOKUP(C286,[2]Sheet1!$A:$A,1,0),3)</f>
        <v>3</v>
      </c>
    </row>
    <row r="287" spans="1:25" hidden="1" x14ac:dyDescent="0.2">
      <c r="A287" s="21" t="s">
        <v>6627</v>
      </c>
      <c r="B287" s="21" t="s">
        <v>6628</v>
      </c>
      <c r="C287" s="37" t="s">
        <v>5509</v>
      </c>
      <c r="D287" s="26" t="str">
        <f>[1]!b_calc_yield(A287,日期设置!$B$2,F287,1,R287,1,O287,L287,S287,)</f>
        <v>Fetching...</v>
      </c>
      <c r="E287" s="26">
        <f t="shared" si="8"/>
        <v>24.541659357252232</v>
      </c>
      <c r="F287" s="18">
        <f>[1]!b_dq_cleanprice($A287,日期设置!B$2)</f>
        <v>88.05</v>
      </c>
      <c r="G287" s="18" t="str">
        <f t="shared" si="9"/>
        <v>2.07 + 0</v>
      </c>
      <c r="H287" s="27">
        <f>[1]!b_dq_pctchange($A287,日期设置!$B$2,1)/100</f>
        <v>0</v>
      </c>
      <c r="I287" s="26">
        <f>[1]!b_pq_pctchange(A287,日期设置!$B$4,日期设置!$B$2,1)</f>
        <v>0</v>
      </c>
      <c r="J287" s="26">
        <f>[1]!b_pq_pctchange(A287,日期设置!$C$4,日期设置!$B$2,1)</f>
        <v>0</v>
      </c>
      <c r="K287" s="52">
        <f>[1]!b_dq_amount($A287,日期设置!B$2,2,10000)</f>
        <v>0</v>
      </c>
      <c r="L287" s="26">
        <f>[1]!b_info_latestpar(A287,日期设置!$B$2)</f>
        <v>100</v>
      </c>
      <c r="M287" s="6">
        <f>[1]!b_info_outstandingbalance($A287,日期设置!B$2)</f>
        <v>15</v>
      </c>
      <c r="N287" s="7" t="str">
        <f>[1]!b_info_latestissurercreditrating2(A287,日期设置!$B$2,"102","1")</f>
        <v>AAA</v>
      </c>
      <c r="O287" s="8">
        <v>5.24</v>
      </c>
      <c r="P287" s="9">
        <f>[1]!b_info_repurchasedate(A287)</f>
        <v>0</v>
      </c>
      <c r="Q287" s="8" t="s">
        <v>16485</v>
      </c>
      <c r="R287" s="2" t="str">
        <f>IF((--IF(P287=0,Q287,P287))&gt;(--日期设置!$B$2),IF(P287=0,Q287,P287),Q287)</f>
        <v>2023-04-17</v>
      </c>
      <c r="S287" s="2" t="s">
        <v>18455</v>
      </c>
      <c r="T287" s="8">
        <f>[1]!b_anal_ptmyear($A287,日期设置!$B$2)</f>
        <v>2.0712328767123287</v>
      </c>
      <c r="U287" s="8">
        <f>[1]!b_anal_termifexercise($A287,日期设置!B$2)</f>
        <v>0</v>
      </c>
      <c r="V287" s="10">
        <f>[1]!b_dq_dirtyprice(A287,日期设置!$B$2)</f>
        <v>92.916700000000006</v>
      </c>
      <c r="W287" s="11">
        <f>IF(U287=0,ROUNDUP((Q287-日期设置!$B$2)/365,0),ROUNDUP((R287-日期设置!$B$2)/365,0))</f>
        <v>3</v>
      </c>
      <c r="X287" s="18" t="str">
        <f>_xlfn.IFNA(VLOOKUP(A287,过往入选债券!A:D,4,0),2)</f>
        <v>否</v>
      </c>
      <c r="Y287">
        <f>_xlfn.IFNA(VLOOKUP(C287,[2]Sheet1!$A:$A,1,0),3)</f>
        <v>3</v>
      </c>
    </row>
    <row r="288" spans="1:25" hidden="1" x14ac:dyDescent="0.2">
      <c r="A288" s="21" t="s">
        <v>12492</v>
      </c>
      <c r="B288" s="21" t="s">
        <v>12493</v>
      </c>
      <c r="C288" s="37" t="s">
        <v>12494</v>
      </c>
      <c r="D288" s="26" t="str">
        <f>[1]!b_calc_yield(A288,日期设置!$B$2,F288,1,R288,1,O288,L288,S288,)</f>
        <v>Fetching...</v>
      </c>
      <c r="E288" s="26">
        <f t="shared" si="8"/>
        <v>14.202864009215688</v>
      </c>
      <c r="F288" s="18">
        <f>[1]!b_dq_cleanprice($A288,日期设置!B$2)</f>
        <v>94.985699999999994</v>
      </c>
      <c r="G288" s="18" t="str">
        <f t="shared" si="9"/>
        <v>1.23 + 0</v>
      </c>
      <c r="H288" s="27">
        <f>[1]!b_dq_pctchange($A288,日期设置!$B$2,1)/100</f>
        <v>0</v>
      </c>
      <c r="I288" s="26">
        <f>[1]!b_pq_pctchange(A288,日期设置!$B$4,日期设置!$B$2,1)</f>
        <v>0</v>
      </c>
      <c r="J288" s="26">
        <f>[1]!b_pq_pctchange(A288,日期设置!$C$4,日期设置!$B$2,1)</f>
        <v>0</v>
      </c>
      <c r="K288" s="52">
        <f>[1]!b_dq_amount($A288,日期设置!B$2,2,10000)</f>
        <v>0</v>
      </c>
      <c r="L288" s="26">
        <f>[1]!b_info_latestpar(A288,日期设置!$B$2)</f>
        <v>100</v>
      </c>
      <c r="M288" s="6">
        <f>[1]!b_info_outstandingbalance($A288,日期设置!B$2)</f>
        <v>14.5</v>
      </c>
      <c r="N288" s="7" t="str">
        <f>[1]!b_info_latestissurercreditrating2(A288,日期设置!$B$2,"102","1")</f>
        <v>C</v>
      </c>
      <c r="O288" s="8">
        <v>7.5</v>
      </c>
      <c r="P288" s="9" t="str">
        <f>[1]!b_info_repurchasedate(A288)</f>
        <v>2020-06-17</v>
      </c>
      <c r="Q288" s="8" t="s">
        <v>16827</v>
      </c>
      <c r="R288" s="2" t="str">
        <f>IF((--IF(P288=0,Q288,P288))&gt;(--日期设置!$B$2),IF(P288=0,Q288,P288),Q288)</f>
        <v>2022-06-17</v>
      </c>
      <c r="S288" s="2" t="s">
        <v>18525</v>
      </c>
      <c r="T288" s="8">
        <f>[1]!b_anal_ptmyear($A288,日期设置!$B$2)</f>
        <v>1.2383561643835617</v>
      </c>
      <c r="U288" s="8">
        <f>[1]!b_anal_termifexercise($A288,日期设置!B$2)</f>
        <v>0</v>
      </c>
      <c r="V288" s="10">
        <f>[1]!b_dq_dirtyprice(A288,日期设置!$B$2)</f>
        <v>100.69799999999999</v>
      </c>
      <c r="W288" s="11">
        <f>IF(U288=0,ROUNDUP((Q288-日期设置!$B$2)/365,0),ROUNDUP((R288-日期设置!$B$2)/365,0))</f>
        <v>2</v>
      </c>
      <c r="X288" s="18">
        <f>_xlfn.IFNA(VLOOKUP(A288,过往入选债券!A:D,4,0),2)</f>
        <v>2</v>
      </c>
      <c r="Y288">
        <f>_xlfn.IFNA(VLOOKUP(C288,[2]Sheet1!$A:$A,1,0),3)</f>
        <v>3</v>
      </c>
    </row>
    <row r="289" spans="1:25" hidden="1" x14ac:dyDescent="0.2">
      <c r="A289" s="21" t="s">
        <v>3712</v>
      </c>
      <c r="B289" s="21" t="s">
        <v>3713</v>
      </c>
      <c r="C289" s="37" t="s">
        <v>2388</v>
      </c>
      <c r="D289" s="26" t="str">
        <f>[1]!b_calc_yield(A289,日期设置!$B$2,F289,1,R289,1,O289,L289,S289,)</f>
        <v>Fetching...</v>
      </c>
      <c r="E289" s="26">
        <f t="shared" si="8"/>
        <v>8.665901375481555</v>
      </c>
      <c r="F289" s="18">
        <f>[1]!b_dq_cleanprice($A289,日期设置!B$2)</f>
        <v>96.143799999999999</v>
      </c>
      <c r="G289" s="18" t="str">
        <f t="shared" si="9"/>
        <v>1.72 + 0.72</v>
      </c>
      <c r="H289" s="27">
        <f>[1]!b_dq_pctchange($A289,日期设置!$B$2,1)/100</f>
        <v>0</v>
      </c>
      <c r="I289" s="26">
        <f>[1]!b_pq_pctchange(A289,日期设置!$B$4,日期设置!$B$2,1)</f>
        <v>0</v>
      </c>
      <c r="J289" s="26">
        <f>[1]!b_pq_pctchange(A289,日期设置!$C$4,日期设置!$B$2,1)</f>
        <v>0</v>
      </c>
      <c r="K289" s="52">
        <f>[1]!b_dq_amount($A289,日期设置!B$2,2,10000)</f>
        <v>0</v>
      </c>
      <c r="L289" s="26">
        <f>[1]!b_info_latestpar(A289,日期设置!$B$2)</f>
        <v>100</v>
      </c>
      <c r="M289" s="6">
        <f>[1]!b_info_outstandingbalance($A289,日期设置!B$2)</f>
        <v>5</v>
      </c>
      <c r="N289" s="7">
        <f>[1]!b_info_latestissurercreditrating2(A289,日期设置!$B$2,"102","1")</f>
        <v>0</v>
      </c>
      <c r="O289" s="8">
        <v>6.4</v>
      </c>
      <c r="P289" s="9" t="str">
        <f>[1]!b_info_repurchasedate(A289)</f>
        <v>2021-12-13</v>
      </c>
      <c r="Q289" s="8" t="s">
        <v>16717</v>
      </c>
      <c r="R289" s="2" t="str">
        <f>IF((--IF(P289=0,Q289,P289))&gt;(--日期设置!$B$2),IF(P289=0,Q289,P289),Q289)</f>
        <v>2021-12-13</v>
      </c>
      <c r="S289" s="2" t="s">
        <v>18145</v>
      </c>
      <c r="T289" s="8">
        <f>[1]!b_anal_ptmyear($A289,日期设置!$B$2)</f>
        <v>1.7232876712328768</v>
      </c>
      <c r="U289" s="8">
        <f>[1]!b_anal_termifexercise($A289,日期设置!B$2)</f>
        <v>0.72876712328767124</v>
      </c>
      <c r="V289" s="10">
        <f>[1]!b_dq_dirtyprice(A289,日期设置!$B$2)</f>
        <v>97.9148</v>
      </c>
      <c r="W289" s="11">
        <f>IF(U289=0,ROUNDUP((Q289-日期设置!$B$2)/365,0),ROUNDUP((R289-日期设置!$B$2)/365,0))</f>
        <v>1</v>
      </c>
      <c r="X289" s="18" t="str">
        <f>_xlfn.IFNA(VLOOKUP(A289,过往入选债券!A:D,4,0),2)</f>
        <v>否</v>
      </c>
      <c r="Y289">
        <f>_xlfn.IFNA(VLOOKUP(C289,[2]Sheet1!$A:$A,1,0),3)</f>
        <v>3</v>
      </c>
    </row>
    <row r="290" spans="1:25" hidden="1" x14ac:dyDescent="0.2">
      <c r="A290" s="21" t="s">
        <v>8908</v>
      </c>
      <c r="B290" s="21" t="s">
        <v>8909</v>
      </c>
      <c r="C290" s="37" t="s">
        <v>27</v>
      </c>
      <c r="D290" s="26" t="str">
        <f>[1]!b_calc_yield(A290,日期设置!$B$2,F290,1,R290,1,O290,L290,S290,)</f>
        <v>Fetching...</v>
      </c>
      <c r="E290" s="26">
        <f t="shared" si="8"/>
        <v>15.699984908697617</v>
      </c>
      <c r="F290" s="18">
        <f>[1]!b_dq_cleanprice($A290,日期设置!B$2)</f>
        <v>92</v>
      </c>
      <c r="G290" s="18" t="str">
        <f t="shared" si="9"/>
        <v>1.34 + 0</v>
      </c>
      <c r="H290" s="27">
        <f>[1]!b_dq_pctchange($A290,日期设置!$B$2,1)/100</f>
        <v>0</v>
      </c>
      <c r="I290" s="26">
        <f>[1]!b_pq_pctchange(A290,日期设置!$B$4,日期设置!$B$2,1)</f>
        <v>0</v>
      </c>
      <c r="J290" s="26">
        <f>[1]!b_pq_pctchange(A290,日期设置!$C$4,日期设置!$B$2,1)</f>
        <v>0</v>
      </c>
      <c r="K290" s="52">
        <f>[1]!b_dq_amount($A290,日期设置!B$2,2,10000)</f>
        <v>0</v>
      </c>
      <c r="L290" s="26">
        <f>[1]!b_info_latestpar(A290,日期设置!$B$2)</f>
        <v>100</v>
      </c>
      <c r="M290" s="6">
        <f>[1]!b_info_outstandingbalance($A290,日期设置!B$2)</f>
        <v>10</v>
      </c>
      <c r="N290" s="7" t="str">
        <f>[1]!b_info_latestissurercreditrating2(A290,日期设置!$B$2,"102","1")</f>
        <v>AAA</v>
      </c>
      <c r="O290" s="8">
        <v>5.2</v>
      </c>
      <c r="P290" s="9">
        <f>[1]!b_info_repurchasedate(A290)</f>
        <v>0</v>
      </c>
      <c r="Q290" s="8" t="s">
        <v>16204</v>
      </c>
      <c r="R290" s="2" t="str">
        <f>IF((--IF(P290=0,Q290,P290))&gt;(--日期设置!$B$2),IF(P290=0,Q290,P290),Q290)</f>
        <v>2022-07-25</v>
      </c>
      <c r="S290" s="2" t="s">
        <v>17991</v>
      </c>
      <c r="T290" s="8">
        <f>[1]!b_anal_ptmyear($A290,日期设置!$B$2)</f>
        <v>1.3424657534246576</v>
      </c>
      <c r="U290" s="8">
        <f>[1]!b_anal_termifexercise($A290,日期设置!B$2)</f>
        <v>0</v>
      </c>
      <c r="V290" s="10">
        <f>[1]!b_dq_dirtyprice(A290,日期设置!$B$2)</f>
        <v>95.419200000000004</v>
      </c>
      <c r="W290" s="11">
        <f>IF(U290=0,ROUNDUP((Q290-日期设置!$B$2)/365,0),ROUNDUP((R290-日期设置!$B$2)/365,0))</f>
        <v>2</v>
      </c>
      <c r="X290" s="18" t="str">
        <f>_xlfn.IFNA(VLOOKUP(A290,过往入选债券!A:D,4,0),2)</f>
        <v>否</v>
      </c>
      <c r="Y290" t="str">
        <f>_xlfn.IFNA(VLOOKUP(C290,[2]Sheet1!$A:$A,1,0),3)</f>
        <v>北京市海淀区国有资产投资集团有限公司</v>
      </c>
    </row>
    <row r="291" spans="1:25" hidden="1" x14ac:dyDescent="0.2">
      <c r="A291" s="21" t="s">
        <v>2482</v>
      </c>
      <c r="B291" s="21" t="s">
        <v>2483</v>
      </c>
      <c r="C291" s="37" t="s">
        <v>720</v>
      </c>
      <c r="D291" s="26" t="str">
        <f>[1]!b_calc_yield(A291,日期设置!$B$2,F291,1,R291,1,O291,L291,S291,)</f>
        <v>Fetching...</v>
      </c>
      <c r="E291" s="26">
        <f t="shared" si="8"/>
        <v>9.6797452992581245</v>
      </c>
      <c r="F291" s="18">
        <f>[1]!b_dq_cleanprice($A291,日期设置!B$2)</f>
        <v>97</v>
      </c>
      <c r="G291" s="18" t="str">
        <f t="shared" si="9"/>
        <v>2.81 + 0.81</v>
      </c>
      <c r="H291" s="27">
        <f>[1]!b_dq_pctchange($A291,日期设置!$B$2,1)/100</f>
        <v>0</v>
      </c>
      <c r="I291" s="26">
        <f>[1]!b_pq_pctchange(A291,日期设置!$B$4,日期设置!$B$2,1)</f>
        <v>0</v>
      </c>
      <c r="J291" s="26">
        <f>[1]!b_pq_pctchange(A291,日期设置!$C$4,日期设置!$B$2,1)</f>
        <v>0</v>
      </c>
      <c r="K291" s="52">
        <f>[1]!b_dq_amount($A291,日期设置!B$2,2,10000)</f>
        <v>0</v>
      </c>
      <c r="L291" s="26">
        <f>[1]!b_info_latestpar(A291,日期设置!$B$2)</f>
        <v>100</v>
      </c>
      <c r="M291" s="6">
        <f>[1]!b_info_outstandingbalance($A291,日期设置!B$2)</f>
        <v>10</v>
      </c>
      <c r="N291" s="7">
        <f>[1]!b_info_latestissurercreditrating2(A291,日期设置!$B$2,"102","1")</f>
        <v>0</v>
      </c>
      <c r="O291" s="8">
        <v>8</v>
      </c>
      <c r="P291" s="9" t="str">
        <f>[1]!b_info_repurchasedate(A291)</f>
        <v>2022-01-14</v>
      </c>
      <c r="Q291" s="8" t="s">
        <v>16140</v>
      </c>
      <c r="R291" s="2" t="str">
        <f>IF((--IF(P291=0,Q291,P291))&gt;(--日期设置!$B$2),IF(P291=0,Q291,P291),Q291)</f>
        <v>2022-01-14</v>
      </c>
      <c r="S291" s="2" t="s">
        <v>17927</v>
      </c>
      <c r="T291" s="8">
        <f>[1]!b_anal_ptmyear($A291,日期设置!$B$2)</f>
        <v>2.8164383561643835</v>
      </c>
      <c r="U291" s="8">
        <f>[1]!b_anal_termifexercise($A291,日期设置!B$2)</f>
        <v>0.81643835616438354</v>
      </c>
      <c r="V291" s="10">
        <f>[1]!b_dq_dirtyprice(A291,日期设置!$B$2)</f>
        <v>98.468500000000006</v>
      </c>
      <c r="W291" s="11">
        <f>IF(U291=0,ROUNDUP((Q291-日期设置!$B$2)/365,0),ROUNDUP((R291-日期设置!$B$2)/365,0))</f>
        <v>1</v>
      </c>
      <c r="X291" s="18" t="str">
        <f>_xlfn.IFNA(VLOOKUP(A291,过往入选债券!A:D,4,0),2)</f>
        <v>否</v>
      </c>
      <c r="Y291">
        <f>_xlfn.IFNA(VLOOKUP(C291,[2]Sheet1!$A:$A,1,0),3)</f>
        <v>3</v>
      </c>
    </row>
    <row r="292" spans="1:25" hidden="1" x14ac:dyDescent="0.2">
      <c r="A292" s="28" t="s">
        <v>19382</v>
      </c>
      <c r="B292" s="28" t="s">
        <v>19383</v>
      </c>
      <c r="C292" s="38" t="s">
        <v>133</v>
      </c>
      <c r="D292" s="26" t="str">
        <f>[1]!b_calc_yield(A292,日期设置!$B$2,F292,1,R292,1,O292,L292,S292,)</f>
        <v>Fetching...</v>
      </c>
      <c r="E292" s="26">
        <f t="shared" si="8"/>
        <v>5.1469722139860119</v>
      </c>
      <c r="F292" s="18">
        <f>[1]!b_dq_cleanprice($A292,日期设置!B$2)</f>
        <v>96.477599999999995</v>
      </c>
      <c r="G292" s="18" t="str">
        <f t="shared" si="9"/>
        <v>0.43 + 0</v>
      </c>
      <c r="H292" s="27">
        <f>[1]!b_dq_pctchange($A292,日期设置!$B$2,1)/100</f>
        <v>0</v>
      </c>
      <c r="I292" s="26">
        <f>[1]!b_pq_pctchange(A292,日期设置!$B$4,日期设置!$B$2,1)</f>
        <v>0</v>
      </c>
      <c r="J292" s="26">
        <f>[1]!b_pq_pctchange(A292,日期设置!$C$4,日期设置!$B$2,1)</f>
        <v>-2.0531979695431519</v>
      </c>
      <c r="K292" s="52">
        <f>[1]!b_dq_amount($A292,日期设置!B$2,2,10000)</f>
        <v>0</v>
      </c>
      <c r="L292" s="26">
        <f>[1]!b_info_latestpar(A292,日期设置!$B$2)</f>
        <v>100</v>
      </c>
      <c r="M292" s="6">
        <f>[1]!b_info_outstandingbalance($A292,日期设置!B$2)</f>
        <v>10</v>
      </c>
      <c r="N292" s="7" t="str">
        <f>[1]!b_info_latestissurercreditrating2(A292,日期设置!$B$2,"102","1")</f>
        <v>AAA</v>
      </c>
      <c r="O292" s="8">
        <v>3.55</v>
      </c>
      <c r="P292" s="9">
        <f>[1]!b_info_repurchasedate(A292)</f>
        <v>0</v>
      </c>
      <c r="Q292" s="8" t="s">
        <v>16342</v>
      </c>
      <c r="R292" s="2" t="str">
        <f>IF((--IF(P292=0,Q292,P292))&gt;(--日期设置!$B$2),IF(P292=0,Q292,P292),Q292)</f>
        <v>2021-08-28</v>
      </c>
      <c r="S292" s="31" t="s">
        <v>19230</v>
      </c>
      <c r="T292" s="8">
        <f>[1]!b_anal_ptmyear($A292,日期设置!$B$2)</f>
        <v>0.43561643835616437</v>
      </c>
      <c r="U292" s="8">
        <f>[1]!b_anal_termifexercise($A292,日期设置!B$2)</f>
        <v>0</v>
      </c>
      <c r="V292" s="10">
        <f>[1]!b_dq_dirtyprice(A292,日期设置!$B$2)</f>
        <v>98.481200000000001</v>
      </c>
      <c r="W292" s="11">
        <f>IF(U292=0,ROUNDUP((Q292-日期设置!$B$2)/365,0),ROUNDUP((R292-日期设置!$B$2)/365,0))</f>
        <v>1</v>
      </c>
      <c r="X292" s="18" t="str">
        <f>_xlfn.IFNA(VLOOKUP(A292,过往入选债券!A:D,4,0),2)</f>
        <v>否</v>
      </c>
      <c r="Y292">
        <f>_xlfn.IFNA(VLOOKUP(C292,[2]Sheet1!$A:$A,1,0),3)</f>
        <v>3</v>
      </c>
    </row>
    <row r="293" spans="1:25" hidden="1" x14ac:dyDescent="0.2">
      <c r="A293" s="21" t="s">
        <v>15047</v>
      </c>
      <c r="B293" s="21" t="s">
        <v>15048</v>
      </c>
      <c r="C293" s="37" t="s">
        <v>11971</v>
      </c>
      <c r="D293" s="26" t="str">
        <f>[1]!b_calc_yield(A293,日期设置!$B$2,F293,1,R293,1,O293,L293,S293,)</f>
        <v>Fetching...</v>
      </c>
      <c r="E293" s="26">
        <f t="shared" si="8"/>
        <v>59.923701855696486</v>
      </c>
      <c r="F293" s="18">
        <f>[1]!b_dq_cleanprice($A293,日期设置!B$2)</f>
        <v>84.91</v>
      </c>
      <c r="G293" s="18" t="str">
        <f t="shared" si="9"/>
        <v>4.85 + 0</v>
      </c>
      <c r="H293" s="27">
        <f>[1]!b_dq_pctchange($A293,日期设置!$B$2,1)/100</f>
        <v>0</v>
      </c>
      <c r="I293" s="26">
        <f>[1]!b_pq_pctchange(A293,日期设置!$B$4,日期设置!$B$2,1)</f>
        <v>0</v>
      </c>
      <c r="J293" s="26">
        <f>[1]!b_pq_pctchange(A293,日期设置!$C$4,日期设置!$B$2,1)</f>
        <v>0</v>
      </c>
      <c r="K293" s="52">
        <f>[1]!b_dq_amount($A293,日期设置!B$2,2,10000)</f>
        <v>0</v>
      </c>
      <c r="L293" s="26">
        <f>[1]!b_info_latestpar(A293,日期设置!$B$2)</f>
        <v>100</v>
      </c>
      <c r="M293" s="6">
        <f>[1]!b_info_outstandingbalance($A293,日期设置!B$2)</f>
        <v>7.3</v>
      </c>
      <c r="N293" s="7" t="str">
        <f>[1]!b_info_latestissurercreditrating2(A293,日期设置!$B$2,"102","1")</f>
        <v>AA</v>
      </c>
      <c r="O293" s="8">
        <v>7.5</v>
      </c>
      <c r="P293" s="9">
        <f>[1]!b_info_repurchasedate(A293)</f>
        <v>0</v>
      </c>
      <c r="Q293" s="8" t="s">
        <v>16054</v>
      </c>
      <c r="R293" s="2" t="str">
        <f>IF((--IF(P293=0,Q293,P293))&gt;(--日期设置!$B$2),IF(P293=0,Q293,P293),Q293)</f>
        <v>2026-01-29</v>
      </c>
      <c r="S293" s="2" t="s">
        <v>17840</v>
      </c>
      <c r="T293" s="8">
        <f>[1]!b_anal_ptmyear($A293,日期设置!$B$2)</f>
        <v>4.8575342465753426</v>
      </c>
      <c r="U293" s="8">
        <f>[1]!b_anal_termifexercise($A293,日期设置!B$2)</f>
        <v>0</v>
      </c>
      <c r="V293" s="10">
        <f>[1]!b_dq_dirtyprice(A293,日期设置!$B$2)</f>
        <v>85.978499999999997</v>
      </c>
      <c r="W293" s="11">
        <f>IF(U293=0,ROUNDUP((Q293-日期设置!$B$2)/365,0),ROUNDUP((R293-日期设置!$B$2)/365,0))</f>
        <v>5</v>
      </c>
      <c r="X293" s="18" t="str">
        <f>_xlfn.IFNA(VLOOKUP(A293,过往入选债券!A:D,4,0),2)</f>
        <v>否</v>
      </c>
      <c r="Y293">
        <f>_xlfn.IFNA(VLOOKUP(C293,[2]Sheet1!$A:$A,1,0),3)</f>
        <v>3</v>
      </c>
    </row>
    <row r="294" spans="1:25" hidden="1" x14ac:dyDescent="0.2">
      <c r="A294" s="21" t="s">
        <v>5027</v>
      </c>
      <c r="B294" s="21" t="s">
        <v>5028</v>
      </c>
      <c r="C294" s="37" t="s">
        <v>5029</v>
      </c>
      <c r="D294" s="26" t="str">
        <f>[1]!b_calc_yield(A294,日期设置!$B$2,F294,1,R294,1,O294,L294,S294,)</f>
        <v>Fetching...</v>
      </c>
      <c r="E294" s="26">
        <f t="shared" si="8"/>
        <v>46.904439526231954</v>
      </c>
      <c r="F294" s="18">
        <f>[1]!b_dq_cleanprice($A294,日期设置!B$2)</f>
        <v>93.67</v>
      </c>
      <c r="G294" s="18" t="str">
        <f t="shared" si="9"/>
        <v>4.22 + 4.22</v>
      </c>
      <c r="H294" s="27">
        <f>[1]!b_dq_pctchange($A294,日期设置!$B$2,1)/100</f>
        <v>0</v>
      </c>
      <c r="I294" s="26">
        <f>[1]!b_pq_pctchange(A294,日期设置!$B$4,日期设置!$B$2,1)</f>
        <v>0</v>
      </c>
      <c r="J294" s="26">
        <f>[1]!b_pq_pctchange(A294,日期设置!$C$4,日期设置!$B$2,1)</f>
        <v>0</v>
      </c>
      <c r="K294" s="52">
        <f>[1]!b_dq_amount($A294,日期设置!B$2,2,10000)</f>
        <v>0</v>
      </c>
      <c r="L294" s="26">
        <f>[1]!b_info_latestpar(A294,日期设置!$B$2)</f>
        <v>100</v>
      </c>
      <c r="M294" s="6">
        <f>[1]!b_info_outstandingbalance($A294,日期设置!B$2)</f>
        <v>20</v>
      </c>
      <c r="N294" s="7" t="str">
        <f>[1]!b_info_latestissurercreditrating2(A294,日期设置!$B$2,"102","1")</f>
        <v>AA-</v>
      </c>
      <c r="O294" s="8">
        <v>9.75</v>
      </c>
      <c r="P294" s="9">
        <f>[1]!b_info_repurchasedate(A294)</f>
        <v>0</v>
      </c>
      <c r="Q294" s="8" t="s">
        <v>16941</v>
      </c>
      <c r="R294" s="2" t="str">
        <f>IF((--IF(P294=0,Q294,P294))&gt;(--日期设置!$B$2),IF(P294=0,Q294,P294),Q294)</f>
        <v>2025-06-11</v>
      </c>
      <c r="S294" s="2" t="s">
        <v>18925</v>
      </c>
      <c r="T294" s="8">
        <f>[1]!b_anal_ptmyear($A294,日期设置!$B$2)</f>
        <v>4.2219178082191782</v>
      </c>
      <c r="U294" s="8">
        <f>[1]!b_anal_termifexercise($A294,日期设置!B$2)</f>
        <v>4.2246575342465755</v>
      </c>
      <c r="V294" s="10">
        <f>[1]!b_dq_dirtyprice(A294,日期设置!$B$2)</f>
        <v>101.2563</v>
      </c>
      <c r="W294" s="11">
        <f>IF(U294=0,ROUNDUP((Q294-日期设置!$B$2)/365,0),ROUNDUP((R294-日期设置!$B$2)/365,0))</f>
        <v>5</v>
      </c>
      <c r="X294" s="18">
        <f>_xlfn.IFNA(VLOOKUP(A294,过往入选债券!A:D,4,0),2)</f>
        <v>2</v>
      </c>
      <c r="Y294">
        <f>_xlfn.IFNA(VLOOKUP(C294,[2]Sheet1!$A:$A,1,0),3)</f>
        <v>3</v>
      </c>
    </row>
    <row r="295" spans="1:25" hidden="1" x14ac:dyDescent="0.2">
      <c r="A295" s="21" t="s">
        <v>2932</v>
      </c>
      <c r="B295" s="21" t="s">
        <v>2933</v>
      </c>
      <c r="C295" s="37" t="s">
        <v>2197</v>
      </c>
      <c r="D295" s="26" t="str">
        <f>[1]!b_calc_yield(A295,日期设置!$B$2,F295,1,R295,1,O295,L295,S295,)</f>
        <v>Fetching...</v>
      </c>
      <c r="E295" s="26">
        <f t="shared" si="8"/>
        <v>11.665338010978154</v>
      </c>
      <c r="F295" s="18">
        <f>[1]!b_dq_cleanprice($A295,日期设置!B$2)</f>
        <v>96</v>
      </c>
      <c r="G295" s="18" t="str">
        <f t="shared" si="9"/>
        <v>1.06 + 0</v>
      </c>
      <c r="H295" s="27">
        <f>[1]!b_dq_pctchange($A295,日期设置!$B$2,1)/100</f>
        <v>0</v>
      </c>
      <c r="I295" s="26">
        <f>[1]!b_pq_pctchange(A295,日期设置!$B$4,日期设置!$B$2,1)</f>
        <v>0</v>
      </c>
      <c r="J295" s="26">
        <f>[1]!b_pq_pctchange(A295,日期设置!$C$4,日期设置!$B$2,1)</f>
        <v>0</v>
      </c>
      <c r="K295" s="52">
        <f>[1]!b_dq_amount($A295,日期设置!B$2,2,10000)</f>
        <v>0</v>
      </c>
      <c r="L295" s="26">
        <f>[1]!b_info_latestpar(A295,日期设置!$B$2)</f>
        <v>100</v>
      </c>
      <c r="M295" s="6">
        <f>[1]!b_info_outstandingbalance($A295,日期设置!B$2)</f>
        <v>10</v>
      </c>
      <c r="N295" s="7">
        <f>[1]!b_info_latestissurercreditrating2(A295,日期设置!$B$2,"102","1")</f>
        <v>0</v>
      </c>
      <c r="O295" s="8">
        <v>7.5</v>
      </c>
      <c r="P295" s="9">
        <f>[1]!b_info_repurchasedate(A295)</f>
        <v>0</v>
      </c>
      <c r="Q295" s="8" t="s">
        <v>17181</v>
      </c>
      <c r="R295" s="2" t="str">
        <f>IF((--IF(P295=0,Q295,P295))&gt;(--日期设置!$B$2),IF(P295=0,Q295,P295),Q295)</f>
        <v>2022-04-16</v>
      </c>
      <c r="S295" s="2" t="s">
        <v>18766</v>
      </c>
      <c r="T295" s="8">
        <f>[1]!b_anal_ptmyear($A295,日期设置!$B$2)</f>
        <v>1.0684931506849316</v>
      </c>
      <c r="U295" s="8">
        <f>[1]!b_anal_termifexercise($A295,日期设置!B$2)</f>
        <v>0</v>
      </c>
      <c r="V295" s="10">
        <f>[1]!b_dq_dirtyprice(A295,日期设置!$B$2)</f>
        <v>102.9863</v>
      </c>
      <c r="W295" s="11">
        <f>IF(U295=0,ROUNDUP((Q295-日期设置!$B$2)/365,0),ROUNDUP((R295-日期设置!$B$2)/365,0))</f>
        <v>2</v>
      </c>
      <c r="X295" s="18" t="str">
        <f>_xlfn.IFNA(VLOOKUP(A295,过往入选债券!A:D,4,0),2)</f>
        <v>否</v>
      </c>
      <c r="Y295">
        <f>_xlfn.IFNA(VLOOKUP(C295,[2]Sheet1!$A:$A,1,0),3)</f>
        <v>3</v>
      </c>
    </row>
    <row r="296" spans="1:25" hidden="1" x14ac:dyDescent="0.2">
      <c r="A296" s="21" t="s">
        <v>7010</v>
      </c>
      <c r="B296" s="21" t="s">
        <v>7011</v>
      </c>
      <c r="C296" s="37" t="s">
        <v>270</v>
      </c>
      <c r="D296" s="26" t="str">
        <f>[1]!b_calc_yield(A296,日期设置!$B$2,F296,1,R296,1,O296,L296,S296,)</f>
        <v>Fetching...</v>
      </c>
      <c r="E296" s="26">
        <f t="shared" si="8"/>
        <v>3.8193235909779411</v>
      </c>
      <c r="F296" s="18">
        <f>[1]!b_dq_cleanprice($A296,日期设置!B$2)</f>
        <v>98.040899999999993</v>
      </c>
      <c r="G296" s="18" t="str">
        <f t="shared" si="9"/>
        <v>0.32 + 0</v>
      </c>
      <c r="H296" s="27">
        <f>[1]!b_dq_pctchange($A296,日期设置!$B$2,1)/100</f>
        <v>0</v>
      </c>
      <c r="I296" s="26">
        <f>[1]!b_pq_pctchange(A296,日期设置!$B$4,日期设置!$B$2,1)</f>
        <v>0</v>
      </c>
      <c r="J296" s="26">
        <f>[1]!b_pq_pctchange(A296,日期设置!$C$4,日期设置!$B$2,1)</f>
        <v>0</v>
      </c>
      <c r="K296" s="52">
        <f>[1]!b_dq_amount($A296,日期设置!B$2,2,10000)</f>
        <v>0</v>
      </c>
      <c r="L296" s="26">
        <f>[1]!b_info_latestpar(A296,日期设置!$B$2)</f>
        <v>100</v>
      </c>
      <c r="M296" s="6">
        <f>[1]!b_info_outstandingbalance($A296,日期设置!B$2)</f>
        <v>10</v>
      </c>
      <c r="N296" s="7" t="str">
        <f>[1]!b_info_latestissurercreditrating2(A296,日期设置!$B$2,"102","1")</f>
        <v>AAA</v>
      </c>
      <c r="O296" s="8">
        <v>5.89</v>
      </c>
      <c r="P296" s="9">
        <f>[1]!b_info_repurchasedate(A296)</f>
        <v>0</v>
      </c>
      <c r="Q296" s="8" t="s">
        <v>16220</v>
      </c>
      <c r="R296" s="2" t="str">
        <f>IF((--IF(P296=0,Q296,P296))&gt;(--日期设置!$B$2),IF(P296=0,Q296,P296),Q296)</f>
        <v>2021-07-20</v>
      </c>
      <c r="S296" s="2" t="s">
        <v>18005</v>
      </c>
      <c r="T296" s="8">
        <f>[1]!b_anal_ptmyear($A296,日期设置!$B$2)</f>
        <v>0.32876712328767121</v>
      </c>
      <c r="U296" s="8">
        <f>[1]!b_anal_termifexercise($A296,日期设置!B$2)</f>
        <v>0</v>
      </c>
      <c r="V296" s="10">
        <f>[1]!b_dq_dirtyprice(A296,日期设置!$B$2)</f>
        <v>101.9945</v>
      </c>
      <c r="W296" s="11">
        <f>IF(U296=0,ROUNDUP((Q296-日期设置!$B$2)/365,0),ROUNDUP((R296-日期设置!$B$2)/365,0))</f>
        <v>1</v>
      </c>
      <c r="X296" s="18" t="str">
        <f>_xlfn.IFNA(VLOOKUP(A296,过往入选债券!A:D,4,0),2)</f>
        <v>否</v>
      </c>
      <c r="Y296">
        <f>_xlfn.IFNA(VLOOKUP(C296,[2]Sheet1!$A:$A,1,0),3)</f>
        <v>3</v>
      </c>
    </row>
    <row r="297" spans="1:25" hidden="1" x14ac:dyDescent="0.2">
      <c r="A297" s="21" t="s">
        <v>15204</v>
      </c>
      <c r="B297" s="21" t="s">
        <v>15205</v>
      </c>
      <c r="C297" s="37" t="s">
        <v>14717</v>
      </c>
      <c r="D297" s="26" t="str">
        <f>[1]!b_calc_yield(A297,日期设置!$B$2,F297,1,R297,1,O297,L297,S297,)</f>
        <v>Fetching...</v>
      </c>
      <c r="E297" s="26">
        <f t="shared" si="8"/>
        <v>57.564578856242974</v>
      </c>
      <c r="F297" s="18">
        <f>[1]!b_dq_cleanprice($A297,日期设置!B$2)</f>
        <v>84.9</v>
      </c>
      <c r="G297" s="18" t="str">
        <f t="shared" si="9"/>
        <v>5.05 + 0</v>
      </c>
      <c r="H297" s="27">
        <f>[1]!b_dq_pctchange($A297,日期设置!$B$2,1)/100</f>
        <v>0</v>
      </c>
      <c r="I297" s="26">
        <f>[1]!b_pq_pctchange(A297,日期设置!$B$4,日期设置!$B$2,1)</f>
        <v>0</v>
      </c>
      <c r="J297" s="26">
        <f>[1]!b_pq_pctchange(A297,日期设置!$C$4,日期设置!$B$2,1)</f>
        <v>0</v>
      </c>
      <c r="K297" s="52">
        <f>[1]!b_dq_amount($A297,日期设置!B$2,2,10000)</f>
        <v>0</v>
      </c>
      <c r="L297" s="26">
        <f>[1]!b_info_latestpar(A297,日期设置!$B$2)</f>
        <v>100</v>
      </c>
      <c r="M297" s="6">
        <f>[1]!b_info_outstandingbalance($A297,日期设置!B$2)</f>
        <v>2</v>
      </c>
      <c r="N297" s="7" t="str">
        <f>[1]!b_info_latestissurercreditrating2(A297,日期设置!$B$2,"102","1")</f>
        <v>AA-</v>
      </c>
      <c r="O297" s="8">
        <v>7.48</v>
      </c>
      <c r="P297" s="9">
        <f>[1]!b_info_repurchasedate(A297)</f>
        <v>0</v>
      </c>
      <c r="Q297" s="8" t="s">
        <v>17198</v>
      </c>
      <c r="R297" s="2" t="str">
        <f>IF((--IF(P297=0,Q297,P297))&gt;(--日期设置!$B$2),IF(P297=0,Q297,P297),Q297)</f>
        <v>2026-04-12</v>
      </c>
      <c r="S297" s="2" t="s">
        <v>18240</v>
      </c>
      <c r="T297" s="8">
        <f>[1]!b_anal_ptmyear($A297,日期设置!$B$2)</f>
        <v>5.0575342465753428</v>
      </c>
      <c r="U297" s="8">
        <f>[1]!b_anal_termifexercise($A297,日期设置!B$2)</f>
        <v>0</v>
      </c>
      <c r="V297" s="10">
        <f>[1]!b_dq_dirtyprice(A297,日期设置!$B$2)</f>
        <v>91.949600000000004</v>
      </c>
      <c r="W297" s="11">
        <f>IF(U297=0,ROUNDUP((Q297-日期设置!$B$2)/365,0),ROUNDUP((R297-日期设置!$B$2)/365,0))</f>
        <v>6</v>
      </c>
      <c r="X297" s="18">
        <f>_xlfn.IFNA(VLOOKUP(A297,过往入选债券!A:D,4,0),2)</f>
        <v>2</v>
      </c>
      <c r="Y297">
        <f>_xlfn.IFNA(VLOOKUP(C297,[2]Sheet1!$A:$A,1,0),3)</f>
        <v>3</v>
      </c>
    </row>
    <row r="298" spans="1:25" hidden="1" x14ac:dyDescent="0.2">
      <c r="A298" s="21" t="s">
        <v>7457</v>
      </c>
      <c r="B298" s="21" t="s">
        <v>7458</v>
      </c>
      <c r="C298" s="37" t="s">
        <v>6208</v>
      </c>
      <c r="D298" s="26" t="str">
        <f>[1]!b_calc_yield(A298,日期设置!$B$2,F298,1,R298,1,O298,L298,S298,)</f>
        <v>Fetching...</v>
      </c>
      <c r="E298" s="26">
        <f t="shared" si="8"/>
        <v>18.04717409312293</v>
      </c>
      <c r="F298" s="18">
        <f>[1]!b_dq_cleanprice($A298,日期设置!B$2)</f>
        <v>95</v>
      </c>
      <c r="G298" s="18" t="str">
        <f t="shared" si="9"/>
        <v>2.59 + 1.59</v>
      </c>
      <c r="H298" s="27">
        <f>[1]!b_dq_pctchange($A298,日期设置!$B$2,1)/100</f>
        <v>0</v>
      </c>
      <c r="I298" s="26">
        <f>[1]!b_pq_pctchange(A298,日期设置!$B$4,日期设置!$B$2,1)</f>
        <v>0</v>
      </c>
      <c r="J298" s="26">
        <f>[1]!b_pq_pctchange(A298,日期设置!$C$4,日期设置!$B$2,1)</f>
        <v>0</v>
      </c>
      <c r="K298" s="52">
        <f>[1]!b_dq_amount($A298,日期设置!B$2,2,10000)</f>
        <v>0</v>
      </c>
      <c r="L298" s="26">
        <f>[1]!b_info_latestpar(A298,日期设置!$B$2)</f>
        <v>100</v>
      </c>
      <c r="M298" s="6">
        <f>[1]!b_info_outstandingbalance($A298,日期设置!B$2)</f>
        <v>2.9</v>
      </c>
      <c r="N298" s="7" t="str">
        <f>[1]!b_info_latestissurercreditrating2(A298,日期设置!$B$2,"102","1")</f>
        <v>AA</v>
      </c>
      <c r="O298" s="8">
        <v>8</v>
      </c>
      <c r="P298" s="9" t="str">
        <f>[1]!b_info_repurchasedate(A298)</f>
        <v>2022-10-24</v>
      </c>
      <c r="Q298" s="8" t="s">
        <v>17147</v>
      </c>
      <c r="R298" s="2" t="str">
        <f>IF((--IF(P298=0,Q298,P298))&gt;(--日期设置!$B$2),IF(P298=0,Q298,P298),Q298)</f>
        <v>2022-10-24</v>
      </c>
      <c r="S298" s="2" t="s">
        <v>18337</v>
      </c>
      <c r="T298" s="8">
        <f>[1]!b_anal_ptmyear($A298,日期设置!$B$2)</f>
        <v>2.5917808219178085</v>
      </c>
      <c r="U298" s="8">
        <f>[1]!b_anal_termifexercise($A298,日期设置!B$2)</f>
        <v>1.5917808219178082</v>
      </c>
      <c r="V298" s="10">
        <f>[1]!b_dq_dirtyprice(A298,日期设置!$B$2)</f>
        <v>98.265799999999999</v>
      </c>
      <c r="W298" s="11">
        <f>IF(U298=0,ROUNDUP((Q298-日期设置!$B$2)/365,0),ROUNDUP((R298-日期设置!$B$2)/365,0))</f>
        <v>2</v>
      </c>
      <c r="X298" s="18" t="str">
        <f>_xlfn.IFNA(VLOOKUP(A298,过往入选债券!A:D,4,0),2)</f>
        <v>否</v>
      </c>
      <c r="Y298">
        <f>_xlfn.IFNA(VLOOKUP(C298,[2]Sheet1!$A:$A,1,0),3)</f>
        <v>3</v>
      </c>
    </row>
    <row r="299" spans="1:25" hidden="1" x14ac:dyDescent="0.2">
      <c r="A299" s="21" t="s">
        <v>7316</v>
      </c>
      <c r="B299" s="21" t="s">
        <v>7317</v>
      </c>
      <c r="C299" s="37" t="s">
        <v>6140</v>
      </c>
      <c r="D299" s="26" t="str">
        <f>[1]!b_calc_yield(A299,日期设置!$B$2,F299,1,R299,1,O299,L299,S299,)</f>
        <v>Fetching...</v>
      </c>
      <c r="E299" s="26">
        <f t="shared" si="8"/>
        <v>5.4984459041549583</v>
      </c>
      <c r="F299" s="18">
        <f>[1]!b_dq_cleanprice($A299,日期设置!B$2)</f>
        <v>98.1</v>
      </c>
      <c r="G299" s="18" t="str">
        <f t="shared" si="9"/>
        <v>0.47 + 0</v>
      </c>
      <c r="H299" s="27">
        <f>[1]!b_dq_pctchange($A299,日期设置!$B$2,1)/100</f>
        <v>0</v>
      </c>
      <c r="I299" s="26">
        <f>[1]!b_pq_pctchange(A299,日期设置!$B$4,日期设置!$B$2,1)</f>
        <v>0</v>
      </c>
      <c r="J299" s="26">
        <f>[1]!b_pq_pctchange(A299,日期设置!$C$4,日期设置!$B$2,1)</f>
        <v>0</v>
      </c>
      <c r="K299" s="52">
        <f>[1]!b_dq_amount($A299,日期设置!B$2,2,10000)</f>
        <v>0</v>
      </c>
      <c r="L299" s="26">
        <f>[1]!b_info_latestpar(A299,日期设置!$B$2)</f>
        <v>100</v>
      </c>
      <c r="M299" s="6">
        <f>[1]!b_info_outstandingbalance($A299,日期设置!B$2)</f>
        <v>6</v>
      </c>
      <c r="N299" s="7" t="str">
        <f>[1]!b_info_latestissurercreditrating2(A299,日期设置!$B$2,"102","1")</f>
        <v>AA</v>
      </c>
      <c r="O299" s="8">
        <v>7.8</v>
      </c>
      <c r="P299" s="9" t="str">
        <f>[1]!b_info_repurchasedate(A299)</f>
        <v>2020-09-14</v>
      </c>
      <c r="Q299" s="8" t="s">
        <v>17246</v>
      </c>
      <c r="R299" s="2" t="str">
        <f>IF((--IF(P299=0,Q299,P299))&gt;(--日期设置!$B$2),IF(P299=0,Q299,P299),Q299)</f>
        <v>2021-09-12</v>
      </c>
      <c r="S299" s="2" t="s">
        <v>18814</v>
      </c>
      <c r="T299" s="8">
        <f>[1]!b_anal_ptmyear($A299,日期设置!$B$2)</f>
        <v>0.47671232876712327</v>
      </c>
      <c r="U299" s="8">
        <f>[1]!b_anal_termifexercise($A299,日期设置!B$2)</f>
        <v>0</v>
      </c>
      <c r="V299" s="10">
        <f>[1]!b_dq_dirtyprice(A299,日期设置!$B$2)</f>
        <v>102.1816</v>
      </c>
      <c r="W299" s="11">
        <f>IF(U299=0,ROUNDUP((Q299-日期设置!$B$2)/365,0),ROUNDUP((R299-日期设置!$B$2)/365,0))</f>
        <v>1</v>
      </c>
      <c r="X299" s="18" t="str">
        <f>_xlfn.IFNA(VLOOKUP(A299,过往入选债券!A:D,4,0),2)</f>
        <v>否</v>
      </c>
      <c r="Y299">
        <f>_xlfn.IFNA(VLOOKUP(C299,[2]Sheet1!$A:$A,1,0),3)</f>
        <v>3</v>
      </c>
    </row>
    <row r="300" spans="1:25" hidden="1" x14ac:dyDescent="0.2">
      <c r="A300" s="21" t="s">
        <v>7312</v>
      </c>
      <c r="B300" s="21" t="s">
        <v>7313</v>
      </c>
      <c r="C300" s="37" t="s">
        <v>88</v>
      </c>
      <c r="D300" s="26" t="str">
        <f>[1]!b_calc_yield(A300,日期设置!$B$2,F300,1,R300,1,O300,L300,S300,)</f>
        <v>Fetching...</v>
      </c>
      <c r="E300" s="26">
        <f t="shared" si="8"/>
        <v>5.3018706637775193</v>
      </c>
      <c r="F300" s="18">
        <f>[1]!b_dq_cleanprice($A300,日期设置!B$2)</f>
        <v>97.4</v>
      </c>
      <c r="G300" s="18" t="str">
        <f t="shared" si="9"/>
        <v>2.46 + 0.46</v>
      </c>
      <c r="H300" s="27">
        <f>[1]!b_dq_pctchange($A300,日期设置!$B$2,1)/100</f>
        <v>0</v>
      </c>
      <c r="I300" s="26">
        <f>[1]!b_pq_pctchange(A300,日期设置!$B$4,日期设置!$B$2,1)</f>
        <v>0</v>
      </c>
      <c r="J300" s="26">
        <f>[1]!b_pq_pctchange(A300,日期设置!$C$4,日期设置!$B$2,1)</f>
        <v>-3.0418383426724294</v>
      </c>
      <c r="K300" s="52">
        <f>[1]!b_dq_amount($A300,日期设置!B$2,2,10000)</f>
        <v>0</v>
      </c>
      <c r="L300" s="26">
        <f>[1]!b_info_latestpar(A300,日期设置!$B$2)</f>
        <v>100</v>
      </c>
      <c r="M300" s="6">
        <f>[1]!b_info_outstandingbalance($A300,日期设置!B$2)</f>
        <v>10</v>
      </c>
      <c r="N300" s="7" t="str">
        <f>[1]!b_info_latestissurercreditrating2(A300,日期设置!$B$2,"102","1")</f>
        <v>AA+</v>
      </c>
      <c r="O300" s="8">
        <v>5.94</v>
      </c>
      <c r="P300" s="9" t="str">
        <f>[1]!b_info_repurchasedate(A300)</f>
        <v>2021-09-06</v>
      </c>
      <c r="Q300" s="8" t="s">
        <v>16128</v>
      </c>
      <c r="R300" s="2" t="str">
        <f>IF((--IF(P300=0,Q300,P300))&gt;(--日期设置!$B$2),IF(P300=0,Q300,P300),Q300)</f>
        <v>2021-09-06</v>
      </c>
      <c r="S300" s="2" t="s">
        <v>17914</v>
      </c>
      <c r="T300" s="8">
        <f>[1]!b_anal_ptmyear($A300,日期设置!$B$2)</f>
        <v>2.4602739726027396</v>
      </c>
      <c r="U300" s="8">
        <f>[1]!b_anal_termifexercise($A300,日期设置!B$2)</f>
        <v>0.46027397260273972</v>
      </c>
      <c r="V300" s="10">
        <f>[1]!b_dq_dirtyprice(A300,日期设置!$B$2)</f>
        <v>100.60599999999999</v>
      </c>
      <c r="W300" s="11">
        <f>IF(U300=0,ROUNDUP((Q300-日期设置!$B$2)/365,0),ROUNDUP((R300-日期设置!$B$2)/365,0))</f>
        <v>1</v>
      </c>
      <c r="X300" s="18" t="str">
        <f>_xlfn.IFNA(VLOOKUP(A300,过往入选债券!A:D,4,0),2)</f>
        <v>否</v>
      </c>
      <c r="Y300" s="45">
        <f>_xlfn.IFNA(VLOOKUP(C300,[2]Sheet1!$A:$A,1,0),3)</f>
        <v>3</v>
      </c>
    </row>
    <row r="301" spans="1:25" hidden="1" x14ac:dyDescent="0.2">
      <c r="A301" s="21" t="s">
        <v>8935</v>
      </c>
      <c r="B301" s="21" t="s">
        <v>8936</v>
      </c>
      <c r="C301" s="37" t="s">
        <v>407</v>
      </c>
      <c r="D301" s="26" t="str">
        <f>[1]!b_calc_yield(A301,日期设置!$B$2,F301,1,R301,1,O301,L301,S301,)</f>
        <v>Fetching...</v>
      </c>
      <c r="E301" s="26">
        <f t="shared" si="8"/>
        <v>15.150647256491689</v>
      </c>
      <c r="F301" s="18">
        <f>[1]!b_dq_cleanprice($A301,日期设置!B$2)</f>
        <v>96.495000000000005</v>
      </c>
      <c r="G301" s="18" t="str">
        <f t="shared" si="9"/>
        <v>1.37 + 1.37</v>
      </c>
      <c r="H301" s="27">
        <f>[1]!b_dq_pctchange($A301,日期设置!$B$2,1)/100</f>
        <v>0</v>
      </c>
      <c r="I301" s="26">
        <f>[1]!b_pq_pctchange(A301,日期设置!$B$4,日期设置!$B$2,1)</f>
        <v>0</v>
      </c>
      <c r="J301" s="26">
        <f>[1]!b_pq_pctchange(A301,日期设置!$C$4,日期设置!$B$2,1)</f>
        <v>0</v>
      </c>
      <c r="K301" s="52">
        <f>[1]!b_dq_amount($A301,日期设置!B$2,2,10000)</f>
        <v>0</v>
      </c>
      <c r="L301" s="26">
        <f>[1]!b_info_latestpar(A301,日期设置!$B$2)</f>
        <v>100</v>
      </c>
      <c r="M301" s="6">
        <f>[1]!b_info_outstandingbalance($A301,日期设置!B$2)</f>
        <v>8</v>
      </c>
      <c r="N301" s="7" t="str">
        <f>[1]!b_info_latestissurercreditrating2(A301,日期设置!$B$2,"102","1")</f>
        <v>AA+</v>
      </c>
      <c r="O301" s="8">
        <v>8.6999999999999993</v>
      </c>
      <c r="P301" s="9">
        <f>[1]!b_info_repurchasedate(A301)</f>
        <v>0</v>
      </c>
      <c r="Q301" s="8" t="s">
        <v>16949</v>
      </c>
      <c r="R301" s="2" t="str">
        <f>IF((--IF(P301=0,Q301,P301))&gt;(--日期设置!$B$2),IF(P301=0,Q301,P301),Q301)</f>
        <v>2022-08-05</v>
      </c>
      <c r="S301" s="2" t="s">
        <v>18607</v>
      </c>
      <c r="T301" s="8">
        <f>[1]!b_anal_ptmyear($A301,日期设置!$B$2)</f>
        <v>1.3726027397260274</v>
      </c>
      <c r="U301" s="8">
        <f>[1]!b_anal_termifexercise($A301,日期设置!B$2)</f>
        <v>1.3726027397260274</v>
      </c>
      <c r="V301" s="10">
        <f>[1]!b_dq_dirtyprice(A301,日期设置!$B$2)</f>
        <v>101.9534</v>
      </c>
      <c r="W301" s="11">
        <f>IF(U301=0,ROUNDUP((Q301-日期设置!$B$2)/365,0),ROUNDUP((R301-日期设置!$B$2)/365,0))</f>
        <v>2</v>
      </c>
      <c r="X301" s="18" t="str">
        <f>_xlfn.IFNA(VLOOKUP(A301,过往入选债券!A:D,4,0),2)</f>
        <v>否</v>
      </c>
      <c r="Y301">
        <f>_xlfn.IFNA(VLOOKUP(C301,[2]Sheet1!$A:$A,1,0),3)</f>
        <v>3</v>
      </c>
    </row>
    <row r="302" spans="1:25" hidden="1" x14ac:dyDescent="0.2">
      <c r="A302" s="21" t="s">
        <v>6772</v>
      </c>
      <c r="B302" s="21" t="s">
        <v>6773</v>
      </c>
      <c r="C302" s="37" t="s">
        <v>6774</v>
      </c>
      <c r="D302" s="26" t="str">
        <f>[1]!b_calc_yield(A302,日期设置!$B$2,F302,1,R302,1,O302,L302,S302,)</f>
        <v>Fetching...</v>
      </c>
      <c r="E302" s="26">
        <f t="shared" si="8"/>
        <v>1.1131026364764596</v>
      </c>
      <c r="F302" s="18">
        <f>[1]!b_dq_cleanprice($A302,日期设置!B$2)</f>
        <v>99.424899999999994</v>
      </c>
      <c r="G302" s="18" t="str">
        <f t="shared" si="9"/>
        <v>0.09 + 0</v>
      </c>
      <c r="H302" s="27">
        <f>[1]!b_dq_pctchange($A302,日期设置!$B$2,1)/100</f>
        <v>0</v>
      </c>
      <c r="I302" s="26">
        <f>[1]!b_pq_pctchange(A302,日期设置!$B$4,日期设置!$B$2,1)</f>
        <v>0</v>
      </c>
      <c r="J302" s="26">
        <f>[1]!b_pq_pctchange(A302,日期设置!$C$4,日期设置!$B$2,1)</f>
        <v>0</v>
      </c>
      <c r="K302" s="52">
        <f>[1]!b_dq_amount($A302,日期设置!B$2,2,10000)</f>
        <v>0</v>
      </c>
      <c r="L302" s="26">
        <f>[1]!b_info_latestpar(A302,日期设置!$B$2)</f>
        <v>100</v>
      </c>
      <c r="M302" s="6">
        <f>[1]!b_info_outstandingbalance($A302,日期设置!B$2)</f>
        <v>6</v>
      </c>
      <c r="N302" s="7" t="str">
        <f>[1]!b_info_latestissurercreditrating2(A302,日期设置!$B$2,"102","1")</f>
        <v>AA+</v>
      </c>
      <c r="O302" s="8">
        <v>6</v>
      </c>
      <c r="P302" s="9">
        <f>[1]!b_info_repurchasedate(A302)</f>
        <v>0</v>
      </c>
      <c r="Q302" s="8" t="s">
        <v>16083</v>
      </c>
      <c r="R302" s="2" t="str">
        <f>IF((--IF(P302=0,Q302,P302))&gt;(--日期设置!$B$2),IF(P302=0,Q302,P302),Q302)</f>
        <v>2021-04-27</v>
      </c>
      <c r="S302" s="2" t="s">
        <v>17868</v>
      </c>
      <c r="T302" s="8">
        <f>[1]!b_anal_ptmyear($A302,日期设置!$B$2)</f>
        <v>9.8630136986301367E-2</v>
      </c>
      <c r="U302" s="8">
        <f>[1]!b_anal_termifexercise($A302,日期设置!B$2)</f>
        <v>0</v>
      </c>
      <c r="V302" s="10">
        <f>[1]!b_dq_dirtyprice(A302,日期设置!$B$2)</f>
        <v>104.8331</v>
      </c>
      <c r="W302" s="11">
        <f>IF(U302=0,ROUNDUP((Q302-日期设置!$B$2)/365,0),ROUNDUP((R302-日期设置!$B$2)/365,0))</f>
        <v>1</v>
      </c>
      <c r="X302" s="18" t="str">
        <f>_xlfn.IFNA(VLOOKUP(A302,过往入选债券!A:D,4,0),2)</f>
        <v>否</v>
      </c>
      <c r="Y302" t="str">
        <f>_xlfn.IFNA(VLOOKUP(C302,[2]Sheet1!$A:$A,1,0),3)</f>
        <v>北京大北农科技集团股份有限公司</v>
      </c>
    </row>
    <row r="303" spans="1:25" hidden="1" x14ac:dyDescent="0.2">
      <c r="A303" s="21" t="s">
        <v>2758</v>
      </c>
      <c r="B303" s="21" t="s">
        <v>2759</v>
      </c>
      <c r="C303" s="37" t="s">
        <v>1150</v>
      </c>
      <c r="D303" s="26" t="str">
        <f>[1]!b_calc_yield(A303,日期设置!$B$2,F303,1,R303,1,O303,L303,S303,)</f>
        <v>Fetching...</v>
      </c>
      <c r="E303" s="26">
        <f t="shared" si="8"/>
        <v>11.178680169446654</v>
      </c>
      <c r="F303" s="18">
        <f>[1]!b_dq_cleanprice($A303,日期设置!B$2)</f>
        <v>96.629599999999996</v>
      </c>
      <c r="G303" s="18" t="str">
        <f t="shared" si="9"/>
        <v>0.99 + 0</v>
      </c>
      <c r="H303" s="27">
        <f>[1]!b_dq_pctchange($A303,日期设置!$B$2,1)/100</f>
        <v>0</v>
      </c>
      <c r="I303" s="26">
        <f>[1]!b_pq_pctchange(A303,日期设置!$B$4,日期设置!$B$2,1)</f>
        <v>0</v>
      </c>
      <c r="J303" s="26">
        <f>[1]!b_pq_pctchange(A303,日期设置!$C$4,日期设置!$B$2,1)</f>
        <v>-0.94605468850106211</v>
      </c>
      <c r="K303" s="52">
        <f>[1]!b_dq_amount($A303,日期设置!B$2,2,10000)</f>
        <v>0</v>
      </c>
      <c r="L303" s="26">
        <f>[1]!b_info_latestpar(A303,日期设置!$B$2)</f>
        <v>100</v>
      </c>
      <c r="M303" s="6">
        <f>[1]!b_info_outstandingbalance($A303,日期设置!B$2)</f>
        <v>7</v>
      </c>
      <c r="N303" s="7">
        <f>[1]!b_info_latestissurercreditrating2(A303,日期设置!$B$2,"102","1")</f>
        <v>0</v>
      </c>
      <c r="O303" s="8">
        <v>7.5</v>
      </c>
      <c r="P303" s="9">
        <f>[1]!b_info_repurchasedate(A303)</f>
        <v>0</v>
      </c>
      <c r="Q303" s="8" t="s">
        <v>16084</v>
      </c>
      <c r="R303" s="2" t="str">
        <f>IF((--IF(P303=0,Q303,P303))&gt;(--日期设置!$B$2),IF(P303=0,Q303,P303),Q303)</f>
        <v>2022-03-19</v>
      </c>
      <c r="S303" s="2" t="s">
        <v>17917</v>
      </c>
      <c r="T303" s="8">
        <f>[1]!b_anal_ptmyear($A303,日期设置!$B$2)</f>
        <v>0.99178082191780825</v>
      </c>
      <c r="U303" s="8">
        <f>[1]!b_anal_termifexercise($A303,日期设置!B$2)</f>
        <v>0</v>
      </c>
      <c r="V303" s="10">
        <f>[1]!b_dq_dirtyprice(A303,日期设置!$B$2)</f>
        <v>96.691199999999995</v>
      </c>
      <c r="W303" s="11">
        <f>IF(U303=0,ROUNDUP((Q303-日期设置!$B$2)/365,0),ROUNDUP((R303-日期设置!$B$2)/365,0))</f>
        <v>1</v>
      </c>
      <c r="X303" s="18" t="str">
        <f>_xlfn.IFNA(VLOOKUP(A303,过往入选债券!A:D,4,0),2)</f>
        <v>否</v>
      </c>
      <c r="Y303">
        <f>_xlfn.IFNA(VLOOKUP(C303,[2]Sheet1!$A:$A,1,0),3)</f>
        <v>3</v>
      </c>
    </row>
    <row r="304" spans="1:25" hidden="1" x14ac:dyDescent="0.2">
      <c r="A304" s="21" t="s">
        <v>2816</v>
      </c>
      <c r="B304" s="21" t="s">
        <v>2817</v>
      </c>
      <c r="C304" s="37" t="s">
        <v>1150</v>
      </c>
      <c r="D304" s="26" t="str">
        <f>[1]!b_calc_yield(A304,日期设置!$B$2,F304,1,R304,1,O304,L304,S304,)</f>
        <v>Fetching...</v>
      </c>
      <c r="E304" s="26">
        <f t="shared" si="8"/>
        <v>10.611701948593467</v>
      </c>
      <c r="F304" s="18">
        <f>[1]!b_dq_cleanprice($A304,日期设置!B$2)</f>
        <v>96.57</v>
      </c>
      <c r="G304" s="18" t="str">
        <f t="shared" si="9"/>
        <v>1.01 + 0</v>
      </c>
      <c r="H304" s="27">
        <f>[1]!b_dq_pctchange($A304,日期设置!$B$2,1)/100</f>
        <v>0</v>
      </c>
      <c r="I304" s="26">
        <f>[1]!b_pq_pctchange(A304,日期设置!$B$4,日期设置!$B$2,1)</f>
        <v>0</v>
      </c>
      <c r="J304" s="26">
        <f>[1]!b_pq_pctchange(A304,日期设置!$C$4,日期设置!$B$2,1)</f>
        <v>-0.63997036793151685</v>
      </c>
      <c r="K304" s="52">
        <f>[1]!b_dq_amount($A304,日期设置!B$2,2,10000)</f>
        <v>0</v>
      </c>
      <c r="L304" s="26">
        <f>[1]!b_info_latestpar(A304,日期设置!$B$2)</f>
        <v>100</v>
      </c>
      <c r="M304" s="6">
        <f>[1]!b_info_outstandingbalance($A304,日期设置!B$2)</f>
        <v>5</v>
      </c>
      <c r="N304" s="7">
        <f>[1]!b_info_latestissurercreditrating2(A304,日期设置!$B$2,"102","1")</f>
        <v>0</v>
      </c>
      <c r="O304" s="8">
        <v>7.5</v>
      </c>
      <c r="P304" s="9">
        <f>[1]!b_info_repurchasedate(A304)</f>
        <v>0</v>
      </c>
      <c r="Q304" s="8" t="s">
        <v>16101</v>
      </c>
      <c r="R304" s="2" t="str">
        <f>IF((--IF(P304=0,Q304,P304))&gt;(--日期设置!$B$2),IF(P304=0,Q304,P304),Q304)</f>
        <v>2022-03-27</v>
      </c>
      <c r="S304" s="2" t="s">
        <v>17886</v>
      </c>
      <c r="T304" s="8">
        <f>[1]!b_anal_ptmyear($A304,日期设置!$B$2)</f>
        <v>1.0136986301369864</v>
      </c>
      <c r="U304" s="8">
        <f>[1]!b_anal_termifexercise($A304,日期设置!B$2)</f>
        <v>0</v>
      </c>
      <c r="V304" s="10">
        <f>[1]!b_dq_dirtyprice(A304,日期设置!$B$2)</f>
        <v>103.96729999999999</v>
      </c>
      <c r="W304" s="11">
        <f>IF(U304=0,ROUNDUP((Q304-日期设置!$B$2)/365,0),ROUNDUP((R304-日期设置!$B$2)/365,0))</f>
        <v>2</v>
      </c>
      <c r="X304" s="18" t="str">
        <f>_xlfn.IFNA(VLOOKUP(A304,过往入选债券!A:D,4,0),2)</f>
        <v>否</v>
      </c>
      <c r="Y304">
        <f>_xlfn.IFNA(VLOOKUP(C304,[2]Sheet1!$A:$A,1,0),3)</f>
        <v>3</v>
      </c>
    </row>
    <row r="305" spans="1:25" hidden="1" x14ac:dyDescent="0.2">
      <c r="A305" s="21" t="s">
        <v>2906</v>
      </c>
      <c r="B305" s="21" t="s">
        <v>2907</v>
      </c>
      <c r="C305" s="37" t="s">
        <v>1150</v>
      </c>
      <c r="D305" s="26" t="str">
        <f>[1]!b_calc_yield(A305,日期设置!$B$2,F305,1,R305,1,O305,L305,S305,)</f>
        <v>Fetching...</v>
      </c>
      <c r="E305" s="26">
        <f t="shared" si="8"/>
        <v>11.058961685623947</v>
      </c>
      <c r="F305" s="18">
        <f>[1]!b_dq_cleanprice($A305,日期设置!B$2)</f>
        <v>96.438999999999993</v>
      </c>
      <c r="G305" s="18" t="str">
        <f t="shared" si="9"/>
        <v>1.05 + 0</v>
      </c>
      <c r="H305" s="27">
        <f>[1]!b_dq_pctchange($A305,日期设置!$B$2,1)/100</f>
        <v>0</v>
      </c>
      <c r="I305" s="26">
        <f>[1]!b_pq_pctchange(A305,日期设置!$B$4,日期设置!$B$2,1)</f>
        <v>0</v>
      </c>
      <c r="J305" s="26">
        <f>[1]!b_pq_pctchange(A305,日期设置!$C$4,日期设置!$B$2,1)</f>
        <v>-0.75433252377228432</v>
      </c>
      <c r="K305" s="52">
        <f>[1]!b_dq_amount($A305,日期设置!B$2,2,10000)</f>
        <v>0</v>
      </c>
      <c r="L305" s="26">
        <f>[1]!b_info_latestpar(A305,日期设置!$B$2)</f>
        <v>100</v>
      </c>
      <c r="M305" s="6">
        <f>[1]!b_info_outstandingbalance($A305,日期设置!B$2)</f>
        <v>8</v>
      </c>
      <c r="N305" s="7">
        <f>[1]!b_info_latestissurercreditrating2(A305,日期设置!$B$2,"102","1")</f>
        <v>0</v>
      </c>
      <c r="O305" s="8">
        <v>7.5</v>
      </c>
      <c r="P305" s="9">
        <f>[1]!b_info_repurchasedate(A305)</f>
        <v>0</v>
      </c>
      <c r="Q305" s="8" t="s">
        <v>17011</v>
      </c>
      <c r="R305" s="2" t="str">
        <f>IF((--IF(P305=0,Q305,P305))&gt;(--日期设置!$B$2),IF(P305=0,Q305,P305),Q305)</f>
        <v>2022-04-10</v>
      </c>
      <c r="S305" s="2" t="s">
        <v>18094</v>
      </c>
      <c r="T305" s="8">
        <f>[1]!b_anal_ptmyear($A305,日期设置!$B$2)</f>
        <v>1.0520547945205478</v>
      </c>
      <c r="U305" s="8">
        <f>[1]!b_anal_termifexercise($A305,日期设置!B$2)</f>
        <v>0</v>
      </c>
      <c r="V305" s="10">
        <f>[1]!b_dq_dirtyprice(A305,日期设置!$B$2)</f>
        <v>103.54859999999999</v>
      </c>
      <c r="W305" s="11">
        <f>IF(U305=0,ROUNDUP((Q305-日期设置!$B$2)/365,0),ROUNDUP((R305-日期设置!$B$2)/365,0))</f>
        <v>2</v>
      </c>
      <c r="X305" s="18" t="str">
        <f>_xlfn.IFNA(VLOOKUP(A305,过往入选债券!A:D,4,0),2)</f>
        <v>否</v>
      </c>
      <c r="Y305">
        <f>_xlfn.IFNA(VLOOKUP(C305,[2]Sheet1!$A:$A,1,0),3)</f>
        <v>3</v>
      </c>
    </row>
    <row r="306" spans="1:25" hidden="1" x14ac:dyDescent="0.2">
      <c r="A306" s="21" t="s">
        <v>5744</v>
      </c>
      <c r="B306" s="21" t="s">
        <v>5745</v>
      </c>
      <c r="C306" s="37" t="s">
        <v>58</v>
      </c>
      <c r="D306" s="26" t="str">
        <f>[1]!b_calc_yield(A306,日期设置!$B$2,F306,1,R306,1,O306,L306,S306,)</f>
        <v>Fetching...</v>
      </c>
      <c r="E306" s="26">
        <f t="shared" si="8"/>
        <v>12.330346819945802</v>
      </c>
      <c r="F306" s="18">
        <f>[1]!b_dq_cleanprice($A306,日期设置!B$2)</f>
        <v>95</v>
      </c>
      <c r="G306" s="18" t="str">
        <f t="shared" si="9"/>
        <v>1.15 + 0</v>
      </c>
      <c r="H306" s="27">
        <f>[1]!b_dq_pctchange($A306,日期设置!$B$2,1)/100</f>
        <v>0</v>
      </c>
      <c r="I306" s="26">
        <f>[1]!b_pq_pctchange(A306,日期设置!$B$4,日期设置!$B$2,1)</f>
        <v>0</v>
      </c>
      <c r="J306" s="26">
        <f>[1]!b_pq_pctchange(A306,日期设置!$C$4,日期设置!$B$2,1)</f>
        <v>0</v>
      </c>
      <c r="K306" s="52">
        <f>[1]!b_dq_amount($A306,日期设置!B$2,2,10000)</f>
        <v>0</v>
      </c>
      <c r="L306" s="26">
        <f>[1]!b_info_latestpar(A306,日期设置!$B$2)</f>
        <v>100</v>
      </c>
      <c r="M306" s="6">
        <f>[1]!b_info_outstandingbalance($A306,日期设置!B$2)</f>
        <v>5</v>
      </c>
      <c r="N306" s="7" t="str">
        <f>[1]!b_info_latestissurercreditrating2(A306,日期设置!$B$2,"102","1")</f>
        <v>AA+</v>
      </c>
      <c r="O306" s="8">
        <v>6.4</v>
      </c>
      <c r="P306" s="9">
        <f>[1]!b_info_repurchasedate(A306)</f>
        <v>0</v>
      </c>
      <c r="Q306" s="8" t="s">
        <v>16334</v>
      </c>
      <c r="R306" s="2" t="str">
        <f>IF((--IF(P306=0,Q306,P306))&gt;(--日期设置!$B$2),IF(P306=0,Q306,P306),Q306)</f>
        <v>2022-05-17</v>
      </c>
      <c r="S306" s="2" t="s">
        <v>18112</v>
      </c>
      <c r="T306" s="8">
        <f>[1]!b_anal_ptmyear($A306,日期设置!$B$2)</f>
        <v>1.1534246575342466</v>
      </c>
      <c r="U306" s="8">
        <f>[1]!b_anal_termifexercise($A306,日期设置!B$2)</f>
        <v>0</v>
      </c>
      <c r="V306" s="10">
        <f>[1]!b_dq_dirtyprice(A306,日期设置!$B$2)</f>
        <v>100.4181</v>
      </c>
      <c r="W306" s="11">
        <f>IF(U306=0,ROUNDUP((Q306-日期设置!$B$2)/365,0),ROUNDUP((R306-日期设置!$B$2)/365,0))</f>
        <v>2</v>
      </c>
      <c r="X306" s="18" t="str">
        <f>_xlfn.IFNA(VLOOKUP(A306,过往入选债券!A:D,4,0),2)</f>
        <v>否</v>
      </c>
      <c r="Y306">
        <f>_xlfn.IFNA(VLOOKUP(C306,[2]Sheet1!$A:$A,1,0),3)</f>
        <v>3</v>
      </c>
    </row>
    <row r="307" spans="1:25" hidden="1" x14ac:dyDescent="0.2">
      <c r="A307" s="21" t="s">
        <v>6907</v>
      </c>
      <c r="B307" s="21" t="s">
        <v>6908</v>
      </c>
      <c r="C307" s="37" t="s">
        <v>5019</v>
      </c>
      <c r="D307" s="26" t="str">
        <f>[1]!b_calc_yield(A307,日期设置!$B$2,F307,1,R307,1,O307,L307,S307,)</f>
        <v>Fetching...</v>
      </c>
      <c r="E307" s="26">
        <f t="shared" si="8"/>
        <v>1.9648175363926157</v>
      </c>
      <c r="F307" s="18">
        <f>[1]!b_dq_cleanprice($A307,日期设置!B$2)</f>
        <v>99.238900000000001</v>
      </c>
      <c r="G307" s="18" t="str">
        <f t="shared" si="9"/>
        <v>0.17 + 0</v>
      </c>
      <c r="H307" s="27">
        <f>[1]!b_dq_pctchange($A307,日期设置!$B$2,1)/100</f>
        <v>0</v>
      </c>
      <c r="I307" s="26">
        <f>[1]!b_pq_pctchange(A307,日期设置!$B$4,日期设置!$B$2,1)</f>
        <v>0</v>
      </c>
      <c r="J307" s="26">
        <f>[1]!b_pq_pctchange(A307,日期设置!$C$4,日期设置!$B$2,1)</f>
        <v>1.4370406713481163</v>
      </c>
      <c r="K307" s="52">
        <f>[1]!b_dq_amount($A307,日期设置!B$2,2,10000)</f>
        <v>0</v>
      </c>
      <c r="L307" s="26">
        <f>[1]!b_info_latestpar(A307,日期设置!$B$2)</f>
        <v>100</v>
      </c>
      <c r="M307" s="6">
        <f>[1]!b_info_outstandingbalance($A307,日期设置!B$2)</f>
        <v>10</v>
      </c>
      <c r="N307" s="7" t="str">
        <f>[1]!b_info_latestissurercreditrating2(A307,日期设置!$B$2,"102","1")</f>
        <v>AA+</v>
      </c>
      <c r="O307" s="8">
        <v>7.47</v>
      </c>
      <c r="P307" s="9">
        <f>[1]!b_info_repurchasedate(A307)</f>
        <v>0</v>
      </c>
      <c r="Q307" s="8" t="s">
        <v>17145</v>
      </c>
      <c r="R307" s="2" t="str">
        <f>IF((--IF(P307=0,Q307,P307))&gt;(--日期设置!$B$2),IF(P307=0,Q307,P307),Q307)</f>
        <v>2021-05-25</v>
      </c>
      <c r="S307" s="2" t="s">
        <v>18749</v>
      </c>
      <c r="T307" s="8">
        <f>[1]!b_anal_ptmyear($A307,日期设置!$B$2)</f>
        <v>0.17534246575342466</v>
      </c>
      <c r="U307" s="8">
        <f>[1]!b_anal_termifexercise($A307,日期设置!B$2)</f>
        <v>0</v>
      </c>
      <c r="V307" s="10">
        <f>[1]!b_dq_dirtyprice(A307,日期设置!$B$2)</f>
        <v>105.3991</v>
      </c>
      <c r="W307" s="11">
        <f>IF(U307=0,ROUNDUP((Q307-日期设置!$B$2)/365,0),ROUNDUP((R307-日期设置!$B$2)/365,0))</f>
        <v>1</v>
      </c>
      <c r="X307" s="18" t="str">
        <f>_xlfn.IFNA(VLOOKUP(A307,过往入选债券!A:D,4,0),2)</f>
        <v>否</v>
      </c>
      <c r="Y307" t="str">
        <f>_xlfn.IFNA(VLOOKUP(C307,[2]Sheet1!$A:$A,1,0),3)</f>
        <v>山东宏桥新型材料有限公司</v>
      </c>
    </row>
    <row r="308" spans="1:25" hidden="1" x14ac:dyDescent="0.2">
      <c r="A308" s="21" t="s">
        <v>7515</v>
      </c>
      <c r="B308" s="21" t="s">
        <v>7516</v>
      </c>
      <c r="C308" s="37" t="s">
        <v>58</v>
      </c>
      <c r="D308" s="26" t="str">
        <f>[1]!b_calc_yield(A308,日期设置!$B$2,F308,1,R308,1,O308,L308,S308,)</f>
        <v>Fetching...</v>
      </c>
      <c r="E308" s="26">
        <f t="shared" si="8"/>
        <v>6.9837686724533388</v>
      </c>
      <c r="F308" s="18">
        <f>[1]!b_dq_cleanprice($A308,日期设置!B$2)</f>
        <v>97.130499999999998</v>
      </c>
      <c r="G308" s="18" t="str">
        <f t="shared" si="9"/>
        <v>0.62 + 0</v>
      </c>
      <c r="H308" s="27">
        <f>[1]!b_dq_pctchange($A308,日期设置!$B$2,1)/100</f>
        <v>0</v>
      </c>
      <c r="I308" s="26">
        <f>[1]!b_pq_pctchange(A308,日期设置!$B$4,日期设置!$B$2,1)</f>
        <v>-2.4263203470161492</v>
      </c>
      <c r="J308" s="26">
        <f>[1]!b_pq_pctchange(A308,日期设置!$C$4,日期设置!$B$2,1)</f>
        <v>-2.4263203470161492</v>
      </c>
      <c r="K308" s="52">
        <f>[1]!b_dq_amount($A308,日期设置!B$2,2,10000)</f>
        <v>0</v>
      </c>
      <c r="L308" s="26">
        <f>[1]!b_info_latestpar(A308,日期设置!$B$2)</f>
        <v>100</v>
      </c>
      <c r="M308" s="6">
        <f>[1]!b_info_outstandingbalance($A308,日期设置!B$2)</f>
        <v>7</v>
      </c>
      <c r="N308" s="7" t="str">
        <f>[1]!b_info_latestissurercreditrating2(A308,日期设置!$B$2,"102","1")</f>
        <v>AA+</v>
      </c>
      <c r="O308" s="8">
        <v>6.54</v>
      </c>
      <c r="P308" s="9">
        <f>[1]!b_info_repurchasedate(A308)</f>
        <v>0</v>
      </c>
      <c r="Q308" s="8" t="s">
        <v>16590</v>
      </c>
      <c r="R308" s="2" t="str">
        <f>IF((--IF(P308=0,Q308,P308))&gt;(--日期设置!$B$2),IF(P308=0,Q308,P308),Q308)</f>
        <v>2021-11-05</v>
      </c>
      <c r="S308" s="2" t="s">
        <v>17977</v>
      </c>
      <c r="T308" s="8">
        <f>[1]!b_anal_ptmyear($A308,日期设置!$B$2)</f>
        <v>0.62465753424657533</v>
      </c>
      <c r="U308" s="8">
        <f>[1]!b_anal_termifexercise($A308,日期设置!B$2)</f>
        <v>0</v>
      </c>
      <c r="V308" s="10">
        <f>[1]!b_dq_dirtyprice(A308,日期设置!$B$2)</f>
        <v>99.5852</v>
      </c>
      <c r="W308" s="11">
        <f>IF(U308=0,ROUNDUP((Q308-日期设置!$B$2)/365,0),ROUNDUP((R308-日期设置!$B$2)/365,0))</f>
        <v>1</v>
      </c>
      <c r="X308" s="18" t="str">
        <f>_xlfn.IFNA(VLOOKUP(A308,过往入选债券!A:D,4,0),2)</f>
        <v>否</v>
      </c>
      <c r="Y308">
        <f>_xlfn.IFNA(VLOOKUP(C308,[2]Sheet1!$A:$A,1,0),3)</f>
        <v>3</v>
      </c>
    </row>
    <row r="309" spans="1:25" hidden="1" x14ac:dyDescent="0.2">
      <c r="A309" s="21" t="s">
        <v>3314</v>
      </c>
      <c r="B309" s="21" t="s">
        <v>3315</v>
      </c>
      <c r="C309" s="37" t="s">
        <v>6</v>
      </c>
      <c r="D309" s="26" t="str">
        <f>[1]!b_calc_yield(A309,日期设置!$B$2,F309,1,R309,1,O309,L309,S309,)</f>
        <v>Fetching...</v>
      </c>
      <c r="E309" s="26">
        <f t="shared" si="8"/>
        <v>15.219451427960617</v>
      </c>
      <c r="F309" s="18">
        <f>[1]!b_dq_cleanprice($A309,日期设置!B$2)</f>
        <v>93.629400000000004</v>
      </c>
      <c r="G309" s="18" t="str">
        <f t="shared" si="9"/>
        <v>1.39 + 0</v>
      </c>
      <c r="H309" s="27">
        <f>[1]!b_dq_pctchange($A309,日期设置!$B$2,1)/100</f>
        <v>0</v>
      </c>
      <c r="I309" s="26">
        <f>[1]!b_pq_pctchange(A309,日期设置!$B$4,日期设置!$B$2,1)</f>
        <v>0</v>
      </c>
      <c r="J309" s="26">
        <f>[1]!b_pq_pctchange(A309,日期设置!$C$4,日期设置!$B$2,1)</f>
        <v>0</v>
      </c>
      <c r="K309" s="52">
        <f>[1]!b_dq_amount($A309,日期设置!B$2,2,10000)</f>
        <v>0</v>
      </c>
      <c r="L309" s="26">
        <f>[1]!b_info_latestpar(A309,日期设置!$B$2)</f>
        <v>100</v>
      </c>
      <c r="M309" s="6">
        <f>[1]!b_info_outstandingbalance($A309,日期设置!B$2)</f>
        <v>10</v>
      </c>
      <c r="N309" s="7">
        <f>[1]!b_info_latestissurercreditrating2(A309,日期设置!$B$2,"102","1")</f>
        <v>0</v>
      </c>
      <c r="O309" s="8">
        <v>6.05</v>
      </c>
      <c r="P309" s="9">
        <f>[1]!b_info_repurchasedate(A309)</f>
        <v>0</v>
      </c>
      <c r="Q309" s="8" t="s">
        <v>16471</v>
      </c>
      <c r="R309" s="2" t="str">
        <f>IF((--IF(P309=0,Q309,P309))&gt;(--日期设置!$B$2),IF(P309=0,Q309,P309),Q309)</f>
        <v>2022-08-13</v>
      </c>
      <c r="S309" s="2" t="s">
        <v>17796</v>
      </c>
      <c r="T309" s="8">
        <f>[1]!b_anal_ptmyear($A309,日期设置!$B$2)</f>
        <v>1.3945205479452054</v>
      </c>
      <c r="U309" s="8">
        <f>[1]!b_anal_termifexercise($A309,日期设置!B$2)</f>
        <v>0</v>
      </c>
      <c r="V309" s="10">
        <f>[1]!b_dq_dirtyprice(A309,日期设置!$B$2)</f>
        <v>97.292599999999993</v>
      </c>
      <c r="W309" s="11">
        <f>IF(U309=0,ROUNDUP((Q309-日期设置!$B$2)/365,0),ROUNDUP((R309-日期设置!$B$2)/365,0))</f>
        <v>2</v>
      </c>
      <c r="X309" s="18" t="str">
        <f>_xlfn.IFNA(VLOOKUP(A309,过往入选债券!A:D,4,0),2)</f>
        <v>否</v>
      </c>
      <c r="Y309" t="str">
        <f>_xlfn.IFNA(VLOOKUP(C309,[2]Sheet1!$A:$A,1,0),3)</f>
        <v>冀中能源集团有限责任公司</v>
      </c>
    </row>
    <row r="310" spans="1:25" hidden="1" x14ac:dyDescent="0.2">
      <c r="A310" s="21" t="s">
        <v>14682</v>
      </c>
      <c r="B310" s="21" t="s">
        <v>14683</v>
      </c>
      <c r="C310" s="37" t="s">
        <v>1213</v>
      </c>
      <c r="D310" s="26" t="str">
        <f>[1]!b_calc_yield(A310,日期设置!$B$2,F310,1,R310,1,O310,L310,S310,)</f>
        <v>Fetching...</v>
      </c>
      <c r="E310" s="26">
        <f t="shared" si="8"/>
        <v>49.022042843837333</v>
      </c>
      <c r="F310" s="18">
        <f>[1]!b_dq_cleanprice($A310,日期设置!B$2)</f>
        <v>92.001000000000005</v>
      </c>
      <c r="G310" s="18" t="str">
        <f t="shared" si="9"/>
        <v>4.47 + 0</v>
      </c>
      <c r="H310" s="27">
        <f>[1]!b_dq_pctchange($A310,日期设置!$B$2,1)/100</f>
        <v>0</v>
      </c>
      <c r="I310" s="26">
        <f>[1]!b_pq_pctchange(A310,日期设置!$B$4,日期设置!$B$2,1)</f>
        <v>0</v>
      </c>
      <c r="J310" s="26">
        <f>[1]!b_pq_pctchange(A310,日期设置!$C$4,日期设置!$B$2,1)</f>
        <v>0</v>
      </c>
      <c r="K310" s="52">
        <f>[1]!b_dq_amount($A310,日期设置!B$2,2,10000)</f>
        <v>0</v>
      </c>
      <c r="L310" s="26">
        <f>[1]!b_info_latestpar(A310,日期设置!$B$2)</f>
        <v>100</v>
      </c>
      <c r="M310" s="6">
        <f>[1]!b_info_outstandingbalance($A310,日期设置!B$2)</f>
        <v>8</v>
      </c>
      <c r="N310" s="7" t="str">
        <f>[1]!b_info_latestissurercreditrating2(A310,日期设置!$B$2,"102","1")</f>
        <v>AA</v>
      </c>
      <c r="O310" s="8">
        <v>8.8000000000000007</v>
      </c>
      <c r="P310" s="9">
        <f>[1]!b_info_repurchasedate(A310)</f>
        <v>0</v>
      </c>
      <c r="Q310" s="8" t="s">
        <v>16036</v>
      </c>
      <c r="R310" s="2" t="str">
        <f>IF((--IF(P310=0,Q310,P310))&gt;(--日期设置!$B$2),IF(P310=0,Q310,P310),Q310)</f>
        <v>2025-09-11</v>
      </c>
      <c r="S310" s="2" t="s">
        <v>17823</v>
      </c>
      <c r="T310" s="8">
        <f>[1]!b_anal_ptmyear($A310,日期设置!$B$2)</f>
        <v>4.4739726027397264</v>
      </c>
      <c r="U310" s="8">
        <f>[1]!b_anal_termifexercise($A310,日期设置!B$2)</f>
        <v>0</v>
      </c>
      <c r="V310" s="10">
        <f>[1]!b_dq_dirtyprice(A310,日期设置!$B$2)</f>
        <v>96.63</v>
      </c>
      <c r="W310" s="11">
        <f>IF(U310=0,ROUNDUP((Q310-日期设置!$B$2)/365,0),ROUNDUP((R310-日期设置!$B$2)/365,0))</f>
        <v>5</v>
      </c>
      <c r="X310" s="18" t="str">
        <f>_xlfn.IFNA(VLOOKUP(A310,过往入选债券!A:D,4,0),2)</f>
        <v>否</v>
      </c>
      <c r="Y310">
        <f>_xlfn.IFNA(VLOOKUP(C310,[2]Sheet1!$A:$A,1,0),3)</f>
        <v>3</v>
      </c>
    </row>
    <row r="311" spans="1:25" hidden="1" x14ac:dyDescent="0.2">
      <c r="A311" s="28" t="s">
        <v>21452</v>
      </c>
      <c r="B311" s="28" t="s">
        <v>21453</v>
      </c>
      <c r="C311" s="39" t="s">
        <v>4965</v>
      </c>
      <c r="D311" s="26" t="str">
        <f>[1]!b_calc_yield(A311,日期设置!$B$2,F311,1,R311,1,O311,L311,S311,)</f>
        <v>Fetching...</v>
      </c>
      <c r="E311" s="26">
        <f t="shared" si="8"/>
        <v>18.206904618852903</v>
      </c>
      <c r="F311" s="18">
        <f>[1]!b_dq_cleanprice($A311,日期设置!B$2)</f>
        <v>92.051100000000005</v>
      </c>
      <c r="G311" s="18" t="str">
        <f t="shared" si="9"/>
        <v>2.64 + 1.64</v>
      </c>
      <c r="H311" s="27">
        <f>[1]!b_dq_pctchange($A311,日期设置!$B$2,1)/100</f>
        <v>0</v>
      </c>
      <c r="I311" s="26">
        <f>[1]!b_pq_pctchange(A311,日期设置!$B$4,日期设置!$B$2,1)</f>
        <v>5.1193426372766797E-2</v>
      </c>
      <c r="J311" s="26">
        <f>[1]!b_pq_pctchange(A311,日期设置!$C$4,日期设置!$B$2,1)</f>
        <v>-4.1166336122129277</v>
      </c>
      <c r="K311" s="52">
        <f>[1]!b_dq_amount($A311,日期设置!B$2,2,10000)</f>
        <v>0</v>
      </c>
      <c r="L311" s="26">
        <f>[1]!b_info_latestpar(A311,日期设置!$B$2)</f>
        <v>100</v>
      </c>
      <c r="M311" s="6">
        <f>[1]!b_info_outstandingbalance($A311,日期设置!B$2)</f>
        <v>25</v>
      </c>
      <c r="N311" s="7" t="str">
        <f>[1]!b_info_latestissurercreditrating2(A311,日期设置!$B$2,"102","1")</f>
        <v>AAA</v>
      </c>
      <c r="O311" s="43">
        <v>5.58</v>
      </c>
      <c r="P311" s="9" t="str">
        <f>[1]!b_info_repurchasedate(A311)</f>
        <v>2022-11-12</v>
      </c>
      <c r="Q311" s="31" t="s">
        <v>17659</v>
      </c>
      <c r="R311" s="2" t="str">
        <f>IF((--IF(P311=0,Q311,P311))&gt;(--日期设置!$B$2),IF(P311=0,Q311,P311),Q311)</f>
        <v>2022-11-12</v>
      </c>
      <c r="S311" s="31" t="s">
        <v>17019</v>
      </c>
      <c r="T311" s="8">
        <f>[1]!b_anal_ptmyear($A311,日期设置!$B$2)</f>
        <v>2.6438356164383561</v>
      </c>
      <c r="U311" s="8">
        <f>[1]!b_anal_termifexercise($A311,日期设置!B$2)</f>
        <v>1.6438356164383561</v>
      </c>
      <c r="V311" s="10">
        <f>[1]!b_dq_dirtyprice(A311,日期设置!$B$2)</f>
        <v>94.038499999999999</v>
      </c>
      <c r="W311" s="11">
        <f>IF(U311=0,ROUNDUP((Q311-日期设置!$B$2)/365,0),ROUNDUP((R311-日期设置!$B$2)/365,0))</f>
        <v>2</v>
      </c>
      <c r="X311" s="18" t="str">
        <f>_xlfn.IFNA(VLOOKUP(A311,过往入选债券!A:D,4,0),2)</f>
        <v>否</v>
      </c>
      <c r="Y311">
        <f>_xlfn.IFNA(VLOOKUP(C311,[2]Sheet1!$A:$A,1,0),3)</f>
        <v>3</v>
      </c>
    </row>
    <row r="312" spans="1:25" hidden="1" x14ac:dyDescent="0.2">
      <c r="A312" s="21" t="s">
        <v>13505</v>
      </c>
      <c r="B312" s="21" t="s">
        <v>13506</v>
      </c>
      <c r="C312" s="37" t="s">
        <v>13507</v>
      </c>
      <c r="D312" s="26" t="str">
        <f>[1]!b_calc_yield(A312,日期设置!$B$2,F312,1,R312,1,O312,L312,S312,)</f>
        <v>Fetching...</v>
      </c>
      <c r="E312" s="26">
        <f t="shared" si="8"/>
        <v>6.765566444114901</v>
      </c>
      <c r="F312" s="18">
        <f>[1]!b_dq_cleanprice($A312,日期设置!B$2)</f>
        <v>96.110900000000001</v>
      </c>
      <c r="G312" s="18" t="str">
        <f t="shared" si="9"/>
        <v>2.61 + 0.61</v>
      </c>
      <c r="H312" s="27">
        <f>[1]!b_dq_pctchange($A312,日期设置!$B$2,1)/100</f>
        <v>0</v>
      </c>
      <c r="I312" s="26">
        <f>[1]!b_pq_pctchange(A312,日期设置!$B$4,日期设置!$B$2,1)</f>
        <v>0</v>
      </c>
      <c r="J312" s="26">
        <f>[1]!b_pq_pctchange(A312,日期设置!$C$4,日期设置!$B$2,1)</f>
        <v>0</v>
      </c>
      <c r="K312" s="52">
        <f>[1]!b_dq_amount($A312,日期设置!B$2,2,10000)</f>
        <v>0</v>
      </c>
      <c r="L312" s="26">
        <f>[1]!b_info_latestpar(A312,日期设置!$B$2)</f>
        <v>100</v>
      </c>
      <c r="M312" s="6">
        <f>[1]!b_info_outstandingbalance($A312,日期设置!B$2)</f>
        <v>5</v>
      </c>
      <c r="N312" s="7" t="str">
        <f>[1]!b_info_latestissurercreditrating2(A312,日期设置!$B$2,"102","1")</f>
        <v>AA</v>
      </c>
      <c r="O312" s="8">
        <v>4.47</v>
      </c>
      <c r="P312" s="9" t="str">
        <f>[1]!b_info_repurchasedate(A312)</f>
        <v>2021-11-01</v>
      </c>
      <c r="Q312" s="8" t="s">
        <v>16670</v>
      </c>
      <c r="R312" s="2" t="str">
        <f>IF((--IF(P312=0,Q312,P312))&gt;(--日期设置!$B$2),IF(P312=0,Q312,P312),Q312)</f>
        <v>2021-11-01</v>
      </c>
      <c r="S312" s="2" t="s">
        <v>18408</v>
      </c>
      <c r="T312" s="8">
        <f>[1]!b_anal_ptmyear($A312,日期设置!$B$2)</f>
        <v>2.6109589041095891</v>
      </c>
      <c r="U312" s="8">
        <f>[1]!b_anal_termifexercise($A312,日期设置!B$2)</f>
        <v>0.61369863013698633</v>
      </c>
      <c r="V312" s="10">
        <f>[1]!b_dq_dirtyprice(A312,日期设置!$B$2)</f>
        <v>97.849900000000005</v>
      </c>
      <c r="W312" s="11">
        <f>IF(U312=0,ROUNDUP((Q312-日期设置!$B$2)/365,0),ROUNDUP((R312-日期设置!$B$2)/365,0))</f>
        <v>1</v>
      </c>
      <c r="X312" s="18" t="str">
        <f>_xlfn.IFNA(VLOOKUP(A312,过往入选债券!A:D,4,0),2)</f>
        <v>否</v>
      </c>
      <c r="Y312">
        <f>_xlfn.IFNA(VLOOKUP(C312,[2]Sheet1!$A:$A,1,0),3)</f>
        <v>3</v>
      </c>
    </row>
    <row r="313" spans="1:25" hidden="1" x14ac:dyDescent="0.2">
      <c r="A313" s="28" t="s">
        <v>20272</v>
      </c>
      <c r="B313" s="28" t="s">
        <v>20273</v>
      </c>
      <c r="C313" s="39" t="s">
        <v>133</v>
      </c>
      <c r="D313" s="26" t="str">
        <f>[1]!b_calc_yield(A313,日期设置!$B$2,F313,1,R313,1,O313,L313,S313,)</f>
        <v>Fetching...</v>
      </c>
      <c r="E313" s="26">
        <f t="shared" si="8"/>
        <v>5.6362350876052458</v>
      </c>
      <c r="F313" s="18">
        <f>[1]!b_dq_cleanprice($A313,日期设置!B$2)</f>
        <v>96.484899999999996</v>
      </c>
      <c r="G313" s="18" t="str">
        <f t="shared" si="9"/>
        <v>0.50 + 0</v>
      </c>
      <c r="H313" s="27">
        <f>[1]!b_dq_pctchange($A313,日期设置!$B$2,1)/100</f>
        <v>0</v>
      </c>
      <c r="I313" s="26">
        <f>[1]!b_pq_pctchange(A313,日期设置!$B$4,日期设置!$B$2,1)</f>
        <v>0</v>
      </c>
      <c r="J313" s="26">
        <f>[1]!b_pq_pctchange(A313,日期设置!$C$4,日期设置!$B$2,1)</f>
        <v>-2.3761222179164294</v>
      </c>
      <c r="K313" s="52">
        <f>[1]!b_dq_amount($A313,日期设置!B$2,2,10000)</f>
        <v>0</v>
      </c>
      <c r="L313" s="26">
        <f>[1]!b_info_latestpar(A313,日期设置!$B$2)</f>
        <v>100</v>
      </c>
      <c r="M313" s="6">
        <f>[1]!b_info_outstandingbalance($A313,日期设置!B$2)</f>
        <v>10</v>
      </c>
      <c r="N313" s="7" t="str">
        <f>[1]!b_info_latestissurercreditrating2(A313,日期设置!$B$2,"102","1")</f>
        <v>AAA</v>
      </c>
      <c r="O313" s="8">
        <v>3.99</v>
      </c>
      <c r="P313" s="9">
        <f>[1]!b_info_repurchasedate(A313)</f>
        <v>0</v>
      </c>
      <c r="Q313" s="8" t="s">
        <v>20856</v>
      </c>
      <c r="R313" s="2" t="str">
        <f>IF((--IF(P313=0,Q313,P313))&gt;(--日期设置!$B$2),IF(P313=0,Q313,P313),Q313)</f>
        <v>2021-09-24</v>
      </c>
      <c r="S313" s="31" t="s">
        <v>17569</v>
      </c>
      <c r="T313" s="8">
        <f>[1]!b_anal_ptmyear($A313,日期设置!$B$2)</f>
        <v>0.50958904109589043</v>
      </c>
      <c r="U313" s="8">
        <f>[1]!b_anal_termifexercise($A313,日期设置!B$2)</f>
        <v>0</v>
      </c>
      <c r="V313" s="10">
        <f>[1]!b_dq_dirtyprice(A313,日期设置!$B$2)</f>
        <v>98.441599999999994</v>
      </c>
      <c r="W313" s="11">
        <f>IF(U313=0,ROUNDUP((Q313-日期设置!$B$2)/365,0),ROUNDUP((R313-日期设置!$B$2)/365,0))</f>
        <v>1</v>
      </c>
      <c r="X313" s="18" t="str">
        <f>_xlfn.IFNA(VLOOKUP(A313,过往入选债券!A:D,4,0),2)</f>
        <v>否</v>
      </c>
      <c r="Y313">
        <f>_xlfn.IFNA(VLOOKUP(C313,[2]Sheet1!$A:$A,1,0),3)</f>
        <v>3</v>
      </c>
    </row>
    <row r="314" spans="1:25" hidden="1" x14ac:dyDescent="0.2">
      <c r="A314" s="21" t="s">
        <v>3141</v>
      </c>
      <c r="B314" s="21" t="s">
        <v>3142</v>
      </c>
      <c r="C314" s="37" t="s">
        <v>1494</v>
      </c>
      <c r="D314" s="26" t="str">
        <f>[1]!b_calc_yield(A314,日期设置!$B$2,F314,1,R314,1,O314,L314,S314,)</f>
        <v>Fetching...</v>
      </c>
      <c r="E314" s="26">
        <f t="shared" si="8"/>
        <v>12.6198185285197</v>
      </c>
      <c r="F314" s="18">
        <f>[1]!b_dq_cleanprice($A314,日期设置!B$2)</f>
        <v>95.820700000000002</v>
      </c>
      <c r="G314" s="18" t="str">
        <f t="shared" si="9"/>
        <v>3.2 + 1.2</v>
      </c>
      <c r="H314" s="27">
        <f>[1]!b_dq_pctchange($A314,日期设置!$B$2,1)/100</f>
        <v>0</v>
      </c>
      <c r="I314" s="26">
        <f>[1]!b_pq_pctchange(A314,日期设置!$B$4,日期设置!$B$2,1)</f>
        <v>-4.9190299470122483</v>
      </c>
      <c r="J314" s="26">
        <f>[1]!b_pq_pctchange(A314,日期设置!$C$4,日期设置!$B$2,1)</f>
        <v>-4.9190299470122483</v>
      </c>
      <c r="K314" s="52">
        <f>[1]!b_dq_amount($A314,日期设置!B$2,2,10000)</f>
        <v>0</v>
      </c>
      <c r="L314" s="26">
        <f>[1]!b_info_latestpar(A314,日期设置!$B$2)</f>
        <v>100</v>
      </c>
      <c r="M314" s="6">
        <f>[1]!b_info_outstandingbalance($A314,日期设置!B$2)</f>
        <v>7</v>
      </c>
      <c r="N314" s="7">
        <f>[1]!b_info_latestissurercreditrating2(A314,日期设置!$B$2,"102","1")</f>
        <v>0</v>
      </c>
      <c r="O314" s="8">
        <v>7.2</v>
      </c>
      <c r="P314" s="9" t="str">
        <f>[1]!b_info_repurchasedate(A314)</f>
        <v>2022-06-03</v>
      </c>
      <c r="Q314" s="8" t="s">
        <v>16348</v>
      </c>
      <c r="R314" s="2" t="str">
        <f>IF((--IF(P314=0,Q314,P314))&gt;(--日期设置!$B$2),IF(P314=0,Q314,P314),Q314)</f>
        <v>2022-06-03</v>
      </c>
      <c r="S314" s="2" t="s">
        <v>18125</v>
      </c>
      <c r="T314" s="8">
        <f>[1]!b_anal_ptmyear($A314,日期设置!$B$2)</f>
        <v>3.2</v>
      </c>
      <c r="U314" s="8">
        <f>[1]!b_anal_termifexercise($A314,日期设置!B$2)</f>
        <v>1.2</v>
      </c>
      <c r="V314" s="10">
        <f>[1]!b_dq_dirtyprice(A314,日期设置!$B$2)</f>
        <v>101.58069999999999</v>
      </c>
      <c r="W314" s="11">
        <f>IF(U314=0,ROUNDUP((Q314-日期设置!$B$2)/365,0),ROUNDUP((R314-日期设置!$B$2)/365,0))</f>
        <v>2</v>
      </c>
      <c r="X314" s="18" t="str">
        <f>_xlfn.IFNA(VLOOKUP(A314,过往入选债券!A:D,4,0),2)</f>
        <v>否</v>
      </c>
      <c r="Y314">
        <f>_xlfn.IFNA(VLOOKUP(C314,[2]Sheet1!$A:$A,1,0),3)</f>
        <v>3</v>
      </c>
    </row>
    <row r="315" spans="1:25" hidden="1" x14ac:dyDescent="0.2">
      <c r="A315" s="21" t="s">
        <v>5698</v>
      </c>
      <c r="B315" s="21" t="s">
        <v>5699</v>
      </c>
      <c r="C315" s="37" t="s">
        <v>155</v>
      </c>
      <c r="D315" s="26" t="str">
        <f>[1]!b_calc_yield(A315,日期设置!$B$2,F315,1,R315,1,O315,L315,S315,)</f>
        <v>Fetching...</v>
      </c>
      <c r="E315" s="26">
        <f t="shared" si="8"/>
        <v>11.079070996888118</v>
      </c>
      <c r="F315" s="18">
        <f>[1]!b_dq_cleanprice($A315,日期设置!B$2)</f>
        <v>94.719499999999996</v>
      </c>
      <c r="G315" s="18" t="str">
        <f t="shared" si="9"/>
        <v>1.05 + 1.05</v>
      </c>
      <c r="H315" s="27">
        <f>[1]!b_dq_pctchange($A315,日期设置!$B$2,1)/100</f>
        <v>0</v>
      </c>
      <c r="I315" s="26">
        <f>[1]!b_pq_pctchange(A315,日期设置!$B$4,日期设置!$B$2,1)</f>
        <v>0</v>
      </c>
      <c r="J315" s="26">
        <f>[1]!b_pq_pctchange(A315,日期设置!$C$4,日期设置!$B$2,1)</f>
        <v>0</v>
      </c>
      <c r="K315" s="52">
        <f>[1]!b_dq_amount($A315,日期设置!B$2,2,10000)</f>
        <v>0</v>
      </c>
      <c r="L315" s="26">
        <f>[1]!b_info_latestpar(A315,日期设置!$B$2)</f>
        <v>100</v>
      </c>
      <c r="M315" s="6">
        <f>[1]!b_info_outstandingbalance($A315,日期设置!B$2)</f>
        <v>15</v>
      </c>
      <c r="N315" s="7" t="str">
        <f>[1]!b_info_latestissurercreditrating2(A315,日期设置!$B$2,"102","1")</f>
        <v>AAA</v>
      </c>
      <c r="O315" s="8">
        <v>5.47</v>
      </c>
      <c r="P315" s="9">
        <f>[1]!b_info_repurchasedate(A315)</f>
        <v>0</v>
      </c>
      <c r="Q315" s="8" t="s">
        <v>16516</v>
      </c>
      <c r="R315" s="2" t="str">
        <f>IF((--IF(P315=0,Q315,P315))&gt;(--日期设置!$B$2),IF(P315=0,Q315,P315),Q315)</f>
        <v>2022-04-12</v>
      </c>
      <c r="S315" s="2" t="s">
        <v>18614</v>
      </c>
      <c r="T315" s="8">
        <f>[1]!b_anal_ptmyear($A315,日期设置!$B$2)</f>
        <v>1.0575342465753426</v>
      </c>
      <c r="U315" s="8">
        <f>[1]!b_anal_termifexercise($A315,日期设置!B$2)</f>
        <v>1.0575342465753426</v>
      </c>
      <c r="V315" s="10">
        <f>[1]!b_dq_dirtyprice(A315,日期设置!$B$2)</f>
        <v>99.874799999999993</v>
      </c>
      <c r="W315" s="11">
        <f>IF(U315=0,ROUNDUP((Q315-日期设置!$B$2)/365,0),ROUNDUP((R315-日期设置!$B$2)/365,0))</f>
        <v>2</v>
      </c>
      <c r="X315" s="18">
        <f>_xlfn.IFNA(VLOOKUP(A315,过往入选债券!A:D,4,0),2)</f>
        <v>2</v>
      </c>
      <c r="Y315">
        <f>_xlfn.IFNA(VLOOKUP(C315,[2]Sheet1!$A:$A,1,0),3)</f>
        <v>3</v>
      </c>
    </row>
    <row r="316" spans="1:25" x14ac:dyDescent="0.2">
      <c r="A316" s="21" t="s">
        <v>6111</v>
      </c>
      <c r="B316" s="21" t="s">
        <v>6112</v>
      </c>
      <c r="C316" s="37" t="s">
        <v>1493</v>
      </c>
      <c r="D316" s="26" t="str">
        <f>[1]!b_calc_yield(A316,日期设置!$B$2,F316,1,R316,1,O316,L316,S316,)</f>
        <v>Fetching...</v>
      </c>
      <c r="E316" s="26">
        <f t="shared" si="8"/>
        <v>14.17963816740464</v>
      </c>
      <c r="F316" s="18">
        <f>[1]!b_dq_cleanprice($A316,日期设置!B$2)</f>
        <v>94.366200000000006</v>
      </c>
      <c r="G316" s="18" t="str">
        <f t="shared" si="9"/>
        <v>1.32 + 0</v>
      </c>
      <c r="H316" s="27">
        <f>[1]!b_dq_pctchange($A316,日期设置!$B$2,1)/100</f>
        <v>4.0178822262255969E-4</v>
      </c>
      <c r="I316" s="26">
        <f>[1]!b_pq_pctchange(A316,日期设置!$B$4,日期设置!$B$2,1)</f>
        <v>-4.5584601707437642</v>
      </c>
      <c r="J316" s="26">
        <f>[1]!b_pq_pctchange(A316,日期设置!$C$4,日期设置!$B$2,1)</f>
        <v>-5.6337999999999937</v>
      </c>
      <c r="K316" s="52">
        <f>[1]!b_dq_amount($A316,日期设置!B$2,2,10000)</f>
        <v>1971.6308494</v>
      </c>
      <c r="L316" s="26">
        <f>[1]!b_info_latestpar(A316,日期设置!$B$2)</f>
        <v>100</v>
      </c>
      <c r="M316" s="6">
        <f>[1]!b_info_outstandingbalance($A316,日期设置!B$2)</f>
        <v>10</v>
      </c>
      <c r="N316" s="7" t="str">
        <f>[1]!b_info_latestissurercreditrating2(A316,日期设置!$B$2,"102","1")</f>
        <v>AA+</v>
      </c>
      <c r="O316" s="8">
        <v>6.28</v>
      </c>
      <c r="P316" s="9">
        <f>[1]!b_info_repurchasedate(A316)</f>
        <v>0</v>
      </c>
      <c r="Q316" s="8" t="s">
        <v>16431</v>
      </c>
      <c r="R316" s="2" t="str">
        <f>IF((--IF(P316=0,Q316,P316))&gt;(--日期设置!$B$2),IF(P316=0,Q316,P316),Q316)</f>
        <v>2022-07-20</v>
      </c>
      <c r="S316" s="2" t="s">
        <v>18062</v>
      </c>
      <c r="T316" s="8">
        <f>[1]!b_anal_ptmyear($A316,日期设置!$B$2)</f>
        <v>1.3287671232876712</v>
      </c>
      <c r="U316" s="8">
        <f>[1]!b_anal_termifexercise($A316,日期设置!B$2)</f>
        <v>0</v>
      </c>
      <c r="V316" s="10">
        <f>[1]!b_dq_dirtyprice(A316,日期设置!$B$2)</f>
        <v>98.581500000000005</v>
      </c>
      <c r="W316" s="11">
        <f>IF(U316=0,ROUNDUP((Q316-日期设置!$B$2)/365,0),ROUNDUP((R316-日期设置!$B$2)/365,0))</f>
        <v>2</v>
      </c>
      <c r="X316" s="18" t="str">
        <f>_xlfn.IFNA(VLOOKUP(A316,过往入选债券!A:D,4,0),2)</f>
        <v>否</v>
      </c>
      <c r="Y316">
        <f>_xlfn.IFNA(VLOOKUP(C316,[2]Sheet1!$A:$A,1,0),3)</f>
        <v>3</v>
      </c>
    </row>
    <row r="317" spans="1:25" hidden="1" x14ac:dyDescent="0.2">
      <c r="A317" s="21" t="s">
        <v>13095</v>
      </c>
      <c r="B317" s="21" t="s">
        <v>13096</v>
      </c>
      <c r="C317" s="37" t="s">
        <v>164</v>
      </c>
      <c r="D317" s="26" t="str">
        <f>[1]!b_calc_yield(A317,日期设置!$B$2,F317,1,R317,1,O317,L317,S317,)</f>
        <v>Fetching...</v>
      </c>
      <c r="E317" s="26">
        <f t="shared" si="8"/>
        <v>38.485024716487359</v>
      </c>
      <c r="F317" s="18">
        <f>[1]!b_dq_cleanprice($A317,日期设置!B$2)</f>
        <v>52.041400000000003</v>
      </c>
      <c r="G317" s="18" t="str">
        <f t="shared" si="9"/>
        <v>2.07 + 0</v>
      </c>
      <c r="H317" s="27">
        <f>[1]!b_dq_pctchange($A317,日期设置!$B$2,1)/100</f>
        <v>0</v>
      </c>
      <c r="I317" s="26">
        <f>[1]!b_pq_pctchange(A317,日期设置!$B$4,日期设置!$B$2,1)</f>
        <v>0</v>
      </c>
      <c r="J317" s="26">
        <f>[1]!b_pq_pctchange(A317,日期设置!$C$4,日期设置!$B$2,1)</f>
        <v>0</v>
      </c>
      <c r="K317" s="52">
        <f>[1]!b_dq_amount($A317,日期设置!B$2,2,10000)</f>
        <v>0</v>
      </c>
      <c r="L317" s="26">
        <f>[1]!b_info_latestpar(A317,日期设置!$B$2)</f>
        <v>60</v>
      </c>
      <c r="M317" s="6">
        <f>[1]!b_info_outstandingbalance($A317,日期设置!B$2)</f>
        <v>6.6</v>
      </c>
      <c r="N317" s="7" t="str">
        <f>[1]!b_info_latestissurercreditrating2(A317,日期设置!$B$2,"102","1")</f>
        <v>AA</v>
      </c>
      <c r="O317" s="8">
        <v>5.4</v>
      </c>
      <c r="P317" s="9">
        <f>[1]!b_info_repurchasedate(A317)</f>
        <v>0</v>
      </c>
      <c r="Q317" s="8" t="s">
        <v>16505</v>
      </c>
      <c r="R317" s="2" t="str">
        <f>IF((--IF(P317=0,Q317,P317))&gt;(--日期设置!$B$2),IF(P317=0,Q317,P317),Q317)</f>
        <v>2023-04-20</v>
      </c>
      <c r="S317" s="2" t="s">
        <v>18098</v>
      </c>
      <c r="T317" s="8">
        <f>[1]!b_anal_ptmyear($A317,日期设置!$B$2)</f>
        <v>2.0794520547945208</v>
      </c>
      <c r="U317" s="8">
        <f>[1]!b_anal_termifexercise($A317,日期设置!B$2)</f>
        <v>0</v>
      </c>
      <c r="V317" s="10">
        <f>[1]!b_dq_dirtyprice(A317,日期设置!$B$2)</f>
        <v>55.024000000000001</v>
      </c>
      <c r="W317" s="11">
        <f>IF(U317=0,ROUNDUP((Q317-日期设置!$B$2)/365,0),ROUNDUP((R317-日期设置!$B$2)/365,0))</f>
        <v>3</v>
      </c>
      <c r="X317" s="18">
        <f>_xlfn.IFNA(VLOOKUP(A317,过往入选债券!A:D,4,0),2)</f>
        <v>2</v>
      </c>
      <c r="Y317">
        <f>_xlfn.IFNA(VLOOKUP(C317,[2]Sheet1!$A:$A,1,0),3)</f>
        <v>3</v>
      </c>
    </row>
    <row r="318" spans="1:25" hidden="1" x14ac:dyDescent="0.2">
      <c r="A318" s="21" t="s">
        <v>2586</v>
      </c>
      <c r="B318" s="21" t="s">
        <v>2587</v>
      </c>
      <c r="C318" s="37" t="s">
        <v>162</v>
      </c>
      <c r="D318" s="26" t="str">
        <f>[1]!b_calc_yield(A318,日期设置!$B$2,F318,1,R318,1,O318,L318,S318,)</f>
        <v>Fetching...</v>
      </c>
      <c r="E318" s="26">
        <f t="shared" si="8"/>
        <v>9.3725677321420129</v>
      </c>
      <c r="F318" s="18">
        <f>[1]!b_dq_cleanprice($A318,日期设置!B$2)</f>
        <v>97.24</v>
      </c>
      <c r="G318" s="18" t="str">
        <f t="shared" si="9"/>
        <v>0.86 + 0</v>
      </c>
      <c r="H318" s="27">
        <f>[1]!b_dq_pctchange($A318,日期设置!$B$2,1)/100</f>
        <v>0</v>
      </c>
      <c r="I318" s="26">
        <f>[1]!b_pq_pctchange(A318,日期设置!$B$4,日期设置!$B$2,1)</f>
        <v>0</v>
      </c>
      <c r="J318" s="26">
        <f>[1]!b_pq_pctchange(A318,日期设置!$C$4,日期设置!$B$2,1)</f>
        <v>0</v>
      </c>
      <c r="K318" s="52">
        <f>[1]!b_dq_amount($A318,日期设置!B$2,2,10000)</f>
        <v>0</v>
      </c>
      <c r="L318" s="26">
        <f>[1]!b_info_latestpar(A318,日期设置!$B$2)</f>
        <v>100</v>
      </c>
      <c r="M318" s="6">
        <f>[1]!b_info_outstandingbalance($A318,日期设置!B$2)</f>
        <v>8.6999999999999993</v>
      </c>
      <c r="N318" s="7">
        <f>[1]!b_info_latestissurercreditrating2(A318,日期设置!$B$2,"102","1")</f>
        <v>0</v>
      </c>
      <c r="O318" s="8">
        <v>7.5</v>
      </c>
      <c r="P318" s="9" t="str">
        <f>[1]!b_info_repurchasedate(A318)</f>
        <v>2020-02-03</v>
      </c>
      <c r="Q318" s="8" t="s">
        <v>16149</v>
      </c>
      <c r="R318" s="2" t="str">
        <f>IF((--IF(P318=0,Q318,P318))&gt;(--日期设置!$B$2),IF(P318=0,Q318,P318),Q318)</f>
        <v>2022-01-30</v>
      </c>
      <c r="S318" s="2" t="s">
        <v>17937</v>
      </c>
      <c r="T318" s="8">
        <f>[1]!b_anal_ptmyear($A318,日期设置!$B$2)</f>
        <v>0.86027397260273974</v>
      </c>
      <c r="U318" s="8">
        <f>[1]!b_anal_termifexercise($A318,日期设置!B$2)</f>
        <v>0</v>
      </c>
      <c r="V318" s="10">
        <f>[1]!b_dq_dirtyprice(A318,日期设置!$B$2)</f>
        <v>98.287899999999993</v>
      </c>
      <c r="W318" s="11">
        <f>IF(U318=0,ROUNDUP((Q318-日期设置!$B$2)/365,0),ROUNDUP((R318-日期设置!$B$2)/365,0))</f>
        <v>1</v>
      </c>
      <c r="X318" s="18" t="str">
        <f>_xlfn.IFNA(VLOOKUP(A318,过往入选债券!A:D,4,0),2)</f>
        <v>否</v>
      </c>
      <c r="Y318">
        <f>_xlfn.IFNA(VLOOKUP(C318,[2]Sheet1!$A:$A,1,0),3)</f>
        <v>3</v>
      </c>
    </row>
    <row r="319" spans="1:25" hidden="1" x14ac:dyDescent="0.2">
      <c r="A319" s="28" t="s">
        <v>20964</v>
      </c>
      <c r="B319" s="28" t="s">
        <v>20965</v>
      </c>
      <c r="C319" s="39" t="s">
        <v>10884</v>
      </c>
      <c r="D319" s="26" t="str">
        <f>[1]!b_calc_yield(A319,日期设置!$B$2,F319,1,R319,1,O319,L319,S319,)</f>
        <v>Fetching...</v>
      </c>
      <c r="E319" s="26">
        <f t="shared" si="8"/>
        <v>28.4517363075514</v>
      </c>
      <c r="F319" s="18">
        <f>[1]!b_dq_cleanprice($A319,日期设置!B$2)</f>
        <v>90.22</v>
      </c>
      <c r="G319" s="18" t="str">
        <f t="shared" si="9"/>
        <v>4.59 + 2.59</v>
      </c>
      <c r="H319" s="27">
        <f>[1]!b_dq_pctchange($A319,日期设置!$B$2,1)/100</f>
        <v>0</v>
      </c>
      <c r="I319" s="26">
        <f>[1]!b_pq_pctchange(A319,日期设置!$B$4,日期设置!$B$2,1)</f>
        <v>0</v>
      </c>
      <c r="J319" s="26">
        <f>[1]!b_pq_pctchange(A319,日期设置!$C$4,日期设置!$B$2,1)</f>
        <v>-7.7527965444686431E-2</v>
      </c>
      <c r="K319" s="52">
        <f>[1]!b_dq_amount($A319,日期设置!B$2,2,10000)</f>
        <v>0</v>
      </c>
      <c r="L319" s="26">
        <f>[1]!b_info_latestpar(A319,日期设置!$B$2)</f>
        <v>100</v>
      </c>
      <c r="M319" s="6">
        <f>[1]!b_info_outstandingbalance($A319,日期设置!B$2)</f>
        <v>4.0999999999999996</v>
      </c>
      <c r="N319" s="7" t="str">
        <f>[1]!b_info_latestissurercreditrating2(A319,日期设置!$B$2,"102","1")</f>
        <v>AA</v>
      </c>
      <c r="O319" s="8">
        <v>6.4</v>
      </c>
      <c r="P319" s="9" t="str">
        <f>[1]!b_info_repurchasedate(A319)</f>
        <v>2023-10-26</v>
      </c>
      <c r="Q319" s="8" t="s">
        <v>16804</v>
      </c>
      <c r="R319" s="2" t="str">
        <f>IF((--IF(P319=0,Q319,P319))&gt;(--日期设置!$B$2),IF(P319=0,Q319,P319),Q319)</f>
        <v>2023-10-26</v>
      </c>
      <c r="S319" s="31" t="s">
        <v>16110</v>
      </c>
      <c r="T319" s="8">
        <f>[1]!b_anal_ptmyear($A319,日期设置!$B$2)</f>
        <v>4.5972602739726032</v>
      </c>
      <c r="U319" s="8">
        <f>[1]!b_anal_termifexercise($A319,日期设置!B$2)</f>
        <v>2.5972602739726027</v>
      </c>
      <c r="V319" s="10">
        <f>[1]!b_dq_dirtyprice(A319,日期设置!$B$2)</f>
        <v>92.797499999999999</v>
      </c>
      <c r="W319" s="11">
        <f>IF(U319=0,ROUNDUP((Q319-日期设置!$B$2)/365,0),ROUNDUP((R319-日期设置!$B$2)/365,0))</f>
        <v>3</v>
      </c>
      <c r="X319" s="18" t="str">
        <f>_xlfn.IFNA(VLOOKUP(A319,过往入选债券!A:D,4,0),2)</f>
        <v>否</v>
      </c>
      <c r="Y319">
        <f>_xlfn.IFNA(VLOOKUP(C319,[2]Sheet1!$A:$A,1,0),3)</f>
        <v>3</v>
      </c>
    </row>
    <row r="320" spans="1:25" x14ac:dyDescent="0.2">
      <c r="A320" s="21" t="s">
        <v>11303</v>
      </c>
      <c r="B320" s="21" t="s">
        <v>11304</v>
      </c>
      <c r="C320" s="37" t="s">
        <v>4965</v>
      </c>
      <c r="D320" s="26" t="str">
        <f>[1]!b_calc_yield(A320,日期设置!$B$2,F320,1,R320,1,O320,L320,S320,)</f>
        <v>Fetching...</v>
      </c>
      <c r="E320" s="26">
        <f t="shared" si="8"/>
        <v>13.784989657315494</v>
      </c>
      <c r="F320" s="18">
        <f>[1]!b_dq_cleanprice($A320,日期设置!B$2)</f>
        <v>93.392200000000003</v>
      </c>
      <c r="G320" s="18" t="str">
        <f t="shared" si="9"/>
        <v>2.30 + 1.30</v>
      </c>
      <c r="H320" s="27">
        <f>[1]!b_dq_pctchange($A320,日期设置!$B$2,1)/100</f>
        <v>8.3655986887992868E-3</v>
      </c>
      <c r="I320" s="26">
        <f>[1]!b_pq_pctchange(A320,日期设置!$B$4,日期设置!$B$2,1)</f>
        <v>-4.4274068601064611</v>
      </c>
      <c r="J320" s="26">
        <f>[1]!b_pq_pctchange(A320,日期设置!$C$4,日期设置!$B$2,1)</f>
        <v>-6.389406485330273</v>
      </c>
      <c r="K320" s="52">
        <f>[1]!b_dq_amount($A320,日期设置!B$2,2,10000)</f>
        <v>1940.5015341999999</v>
      </c>
      <c r="L320" s="26">
        <f>[1]!b_info_latestpar(A320,日期设置!$B$2)</f>
        <v>100</v>
      </c>
      <c r="M320" s="6">
        <f>[1]!b_info_outstandingbalance($A320,日期设置!B$2)</f>
        <v>50</v>
      </c>
      <c r="N320" s="7" t="str">
        <f>[1]!b_info_latestissurercreditrating2(A320,日期设置!$B$2,"102","1")</f>
        <v>AAA</v>
      </c>
      <c r="O320" s="8">
        <v>5.2</v>
      </c>
      <c r="P320" s="9" t="str">
        <f>[1]!b_info_repurchasedate(A320)</f>
        <v>2022-07-10</v>
      </c>
      <c r="Q320" s="8" t="s">
        <v>16487</v>
      </c>
      <c r="R320" s="2" t="str">
        <f>IF((--IF(P320=0,Q320,P320))&gt;(--日期设置!$B$2),IF(P320=0,Q320,P320),Q320)</f>
        <v>2022-07-10</v>
      </c>
      <c r="S320" s="2" t="s">
        <v>18245</v>
      </c>
      <c r="T320" s="8">
        <f>[1]!b_anal_ptmyear($A320,日期设置!$B$2)</f>
        <v>2.3013698630136985</v>
      </c>
      <c r="U320" s="8">
        <f>[1]!b_anal_termifexercise($A320,日期设置!B$2)</f>
        <v>1.3013698630136987</v>
      </c>
      <c r="V320" s="10">
        <f>[1]!b_dq_dirtyprice(A320,日期设置!$B$2)</f>
        <v>97.025099999999995</v>
      </c>
      <c r="W320" s="11">
        <f>IF(U320=0,ROUNDUP((Q320-日期设置!$B$2)/365,0),ROUNDUP((R320-日期设置!$B$2)/365,0))</f>
        <v>2</v>
      </c>
      <c r="X320" s="18" t="str">
        <f>_xlfn.IFNA(VLOOKUP(A320,过往入选债券!A:D,4,0),2)</f>
        <v>否</v>
      </c>
      <c r="Y320">
        <f>_xlfn.IFNA(VLOOKUP(C320,[2]Sheet1!$A:$A,1,0),3)</f>
        <v>3</v>
      </c>
    </row>
    <row r="321" spans="1:25" hidden="1" x14ac:dyDescent="0.2">
      <c r="A321" s="21" t="s">
        <v>5104</v>
      </c>
      <c r="B321" s="21" t="s">
        <v>5105</v>
      </c>
      <c r="C321" s="37" t="s">
        <v>5106</v>
      </c>
      <c r="D321" s="26" t="str">
        <f>[1]!b_calc_yield(A321,日期设置!$B$2,F321,1,R321,1,O321,L321,S321,)</f>
        <v>Fetching...</v>
      </c>
      <c r="E321" s="26">
        <f t="shared" si="8"/>
        <v>0.86193729845622791</v>
      </c>
      <c r="F321" s="18">
        <f>[1]!b_dq_cleanprice($A321,日期设置!B$2)</f>
        <v>99.5</v>
      </c>
      <c r="G321" s="18" t="str">
        <f t="shared" si="9"/>
        <v>0.07 + 0.07</v>
      </c>
      <c r="H321" s="27">
        <f>[1]!b_dq_pctchange($A321,日期设置!$B$2,1)/100</f>
        <v>0</v>
      </c>
      <c r="I321" s="26">
        <f>[1]!b_pq_pctchange(A321,日期设置!$B$4,日期设置!$B$2,1)</f>
        <v>0</v>
      </c>
      <c r="J321" s="26">
        <f>[1]!b_pq_pctchange(A321,日期设置!$C$4,日期设置!$B$2,1)</f>
        <v>0</v>
      </c>
      <c r="K321" s="52">
        <f>[1]!b_dq_amount($A321,日期设置!B$2,2,10000)</f>
        <v>0</v>
      </c>
      <c r="L321" s="26">
        <f>[1]!b_info_latestpar(A321,日期设置!$B$2)</f>
        <v>100</v>
      </c>
      <c r="M321" s="6">
        <f>[1]!b_info_outstandingbalance($A321,日期设置!B$2)</f>
        <v>20</v>
      </c>
      <c r="N321" s="7" t="str">
        <f>[1]!b_info_latestissurercreditrating2(A321,日期设置!$B$2,"102","1")</f>
        <v>AA+</v>
      </c>
      <c r="O321" s="8">
        <v>5</v>
      </c>
      <c r="P321" s="9">
        <f>[1]!b_info_repurchasedate(A321)</f>
        <v>0</v>
      </c>
      <c r="Q321" s="8" t="s">
        <v>16319</v>
      </c>
      <c r="R321" s="2" t="str">
        <f>IF((--IF(P321=0,Q321,P321))&gt;(--日期设置!$B$2),IF(P321=0,Q321,P321),Q321)</f>
        <v>2021-04-20</v>
      </c>
      <c r="S321" s="2" t="s">
        <v>18098</v>
      </c>
      <c r="T321" s="8">
        <f>[1]!b_anal_ptmyear($A321,日期设置!$B$2)</f>
        <v>7.9452054794520555E-2</v>
      </c>
      <c r="U321" s="8">
        <f>[1]!b_anal_termifexercise($A321,日期设置!B$2)</f>
        <v>7.9452054794520555E-2</v>
      </c>
      <c r="V321" s="10">
        <f>[1]!b_dq_dirtyprice(A321,日期设置!$B$2)</f>
        <v>104.1027</v>
      </c>
      <c r="W321" s="11">
        <f>IF(U321=0,ROUNDUP((Q321-日期设置!$B$2)/365,0),ROUNDUP((R321-日期设置!$B$2)/365,0))</f>
        <v>1</v>
      </c>
      <c r="X321" s="18">
        <f>_xlfn.IFNA(VLOOKUP(A321,过往入选债券!A:D,4,0),2)</f>
        <v>2</v>
      </c>
      <c r="Y321">
        <f>_xlfn.IFNA(VLOOKUP(C321,[2]Sheet1!$A:$A,1,0),3)</f>
        <v>3</v>
      </c>
    </row>
    <row r="322" spans="1:25" hidden="1" x14ac:dyDescent="0.2">
      <c r="A322" s="21" t="s">
        <v>5556</v>
      </c>
      <c r="B322" s="21" t="s">
        <v>5557</v>
      </c>
      <c r="C322" s="37" t="s">
        <v>5558</v>
      </c>
      <c r="D322" s="26" t="str">
        <f>[1]!b_calc_yield(A322,日期设置!$B$2,F322,1,R322,1,O322,L322,S322,)</f>
        <v>Fetching...</v>
      </c>
      <c r="E322" s="26">
        <f t="shared" ref="E322:E385" si="10">((O322*W322+L322)/V322-1)*100</f>
        <v>1.3347507451928031</v>
      </c>
      <c r="F322" s="18">
        <f>[1]!b_dq_cleanprice($A322,日期设置!B$2)</f>
        <v>99.343500000000006</v>
      </c>
      <c r="G322" s="18" t="str">
        <f t="shared" ref="G322:G385" si="11">LEFT(T322,4)&amp;" + "&amp;LEFT(U322,4)</f>
        <v>0.12 + 0</v>
      </c>
      <c r="H322" s="27">
        <f>[1]!b_dq_pctchange($A322,日期设置!$B$2,1)/100</f>
        <v>0</v>
      </c>
      <c r="I322" s="26">
        <f>[1]!b_pq_pctchange(A322,日期设置!$B$4,日期设置!$B$2,1)</f>
        <v>0</v>
      </c>
      <c r="J322" s="26">
        <f>[1]!b_pq_pctchange(A322,日期设置!$C$4,日期设置!$B$2,1)</f>
        <v>0</v>
      </c>
      <c r="K322" s="52">
        <f>[1]!b_dq_amount($A322,日期设置!B$2,2,10000)</f>
        <v>0</v>
      </c>
      <c r="L322" s="26">
        <f>[1]!b_info_latestpar(A322,日期设置!$B$2)</f>
        <v>100</v>
      </c>
      <c r="M322" s="6">
        <f>[1]!b_info_outstandingbalance($A322,日期设置!B$2)</f>
        <v>6</v>
      </c>
      <c r="N322" s="7" t="str">
        <f>[1]!b_info_latestissurercreditrating2(A322,日期设置!$B$2,"102","1")</f>
        <v>B-</v>
      </c>
      <c r="O322" s="8">
        <v>6</v>
      </c>
      <c r="P322" s="9" t="str">
        <f>[1]!b_info_repurchasedate(A322)</f>
        <v>2019-05-06</v>
      </c>
      <c r="Q322" s="8" t="s">
        <v>17312</v>
      </c>
      <c r="R322" s="2" t="str">
        <f>IF((--IF(P322=0,Q322,P322))&gt;(--日期设置!$B$2),IF(P322=0,Q322,P322),Q322)</f>
        <v>2021-05-06</v>
      </c>
      <c r="S322" s="2" t="s">
        <v>18855</v>
      </c>
      <c r="T322" s="8">
        <f>[1]!b_anal_ptmyear($A322,日期设置!$B$2)</f>
        <v>0.12328767123287671</v>
      </c>
      <c r="U322" s="8">
        <f>[1]!b_anal_termifexercise($A322,日期设置!B$2)</f>
        <v>0</v>
      </c>
      <c r="V322" s="10">
        <f>[1]!b_dq_dirtyprice(A322,日期设置!$B$2)</f>
        <v>104.60380000000001</v>
      </c>
      <c r="W322" s="11">
        <f>IF(U322=0,ROUNDUP((Q322-日期设置!$B$2)/365,0),ROUNDUP((R322-日期设置!$B$2)/365,0))</f>
        <v>1</v>
      </c>
      <c r="X322" s="18">
        <f>_xlfn.IFNA(VLOOKUP(A322,过往入选债券!A:D,4,0),2)</f>
        <v>2</v>
      </c>
      <c r="Y322">
        <f>_xlfn.IFNA(VLOOKUP(C322,[2]Sheet1!$A:$A,1,0),3)</f>
        <v>3</v>
      </c>
    </row>
    <row r="323" spans="1:25" hidden="1" x14ac:dyDescent="0.2">
      <c r="A323" s="21" t="s">
        <v>725</v>
      </c>
      <c r="B323" s="21" t="s">
        <v>726</v>
      </c>
      <c r="C323" s="37" t="s">
        <v>511</v>
      </c>
      <c r="D323" s="26" t="str">
        <f>[1]!b_calc_yield(A323,日期设置!$B$2,F323,1,R323,1,O323,L323,S323,)</f>
        <v>Fetching...</v>
      </c>
      <c r="E323" s="26">
        <f t="shared" si="10"/>
        <v>5.4537505701888866</v>
      </c>
      <c r="F323" s="18">
        <f>[1]!b_dq_cleanprice($A323,日期设置!B$2)</f>
        <v>97.399799999999999</v>
      </c>
      <c r="G323" s="18" t="str">
        <f t="shared" si="11"/>
        <v>0.50 + 0.50</v>
      </c>
      <c r="H323" s="27">
        <f>[1]!b_dq_pctchange($A323,日期设置!$B$2,1)/100</f>
        <v>0</v>
      </c>
      <c r="I323" s="26">
        <f>[1]!b_pq_pctchange(A323,日期设置!$B$4,日期设置!$B$2,1)</f>
        <v>0</v>
      </c>
      <c r="J323" s="26">
        <f>[1]!b_pq_pctchange(A323,日期设置!$C$4,日期设置!$B$2,1)</f>
        <v>0</v>
      </c>
      <c r="K323" s="52">
        <f>[1]!b_dq_amount($A323,日期设置!B$2,2,10000)</f>
        <v>0</v>
      </c>
      <c r="L323" s="26">
        <f>[1]!b_info_latestpar(A323,日期设置!$B$2)</f>
        <v>100</v>
      </c>
      <c r="M323" s="6">
        <f>[1]!b_info_outstandingbalance($A323,日期设置!B$2)</f>
        <v>10</v>
      </c>
      <c r="N323" s="7">
        <f>[1]!b_info_latestissurercreditrating2(A323,日期设置!$B$2,"102","1")</f>
        <v>0</v>
      </c>
      <c r="O323" s="8">
        <v>5.65</v>
      </c>
      <c r="P323" s="9">
        <f>[1]!b_info_repurchasedate(A323)</f>
        <v>0</v>
      </c>
      <c r="Q323" s="8" t="s">
        <v>16916</v>
      </c>
      <c r="R323" s="2" t="str">
        <f>IF((--IF(P323=0,Q323,P323))&gt;(--日期设置!$B$2),IF(P323=0,Q323,P323),Q323)</f>
        <v>2021-09-23</v>
      </c>
      <c r="S323" s="2" t="s">
        <v>18582</v>
      </c>
      <c r="T323" s="8">
        <f>[1]!b_anal_ptmyear($A323,日期设置!$B$2)</f>
        <v>0.50684931506849318</v>
      </c>
      <c r="U323" s="8">
        <f>[1]!b_anal_termifexercise($A323,日期设置!B$2)</f>
        <v>0.50684931506849318</v>
      </c>
      <c r="V323" s="10">
        <f>[1]!b_dq_dirtyprice(A323,日期设置!$B$2)</f>
        <v>100.1861</v>
      </c>
      <c r="W323" s="11">
        <f>IF(U323=0,ROUNDUP((Q323-日期设置!$B$2)/365,0),ROUNDUP((R323-日期设置!$B$2)/365,0))</f>
        <v>1</v>
      </c>
      <c r="X323" s="18">
        <f>_xlfn.IFNA(VLOOKUP(A323,过往入选债券!A:D,4,0),2)</f>
        <v>2</v>
      </c>
      <c r="Y323" t="str">
        <f>_xlfn.IFNA(VLOOKUP(C323,[2]Sheet1!$A:$A,1,0),3)</f>
        <v>紫光集团有限公司</v>
      </c>
    </row>
    <row r="324" spans="1:25" hidden="1" x14ac:dyDescent="0.2">
      <c r="A324" s="21" t="s">
        <v>4570</v>
      </c>
      <c r="B324" s="21" t="s">
        <v>4571</v>
      </c>
      <c r="C324" s="37" t="s">
        <v>123</v>
      </c>
      <c r="D324" s="26" t="str">
        <f>[1]!b_calc_yield(A324,日期设置!$B$2,F324,1,R324,1,O324,L324,S324,)</f>
        <v>Fetching...</v>
      </c>
      <c r="E324" s="26">
        <f t="shared" si="10"/>
        <v>23.834172550656206</v>
      </c>
      <c r="F324" s="18">
        <f>[1]!b_dq_cleanprice($A324,日期设置!B$2)</f>
        <v>88.083399999999997</v>
      </c>
      <c r="G324" s="18" t="str">
        <f t="shared" si="11"/>
        <v>2.22 + 0</v>
      </c>
      <c r="H324" s="27">
        <f>[1]!b_dq_pctchange($A324,日期设置!$B$2,1)/100</f>
        <v>0</v>
      </c>
      <c r="I324" s="26">
        <f>[1]!b_pq_pctchange(A324,日期设置!$B$4,日期设置!$B$2,1)</f>
        <v>0</v>
      </c>
      <c r="J324" s="26">
        <f>[1]!b_pq_pctchange(A324,日期设置!$C$4,日期设置!$B$2,1)</f>
        <v>0</v>
      </c>
      <c r="K324" s="52">
        <f>[1]!b_dq_amount($A324,日期设置!B$2,2,10000)</f>
        <v>0</v>
      </c>
      <c r="L324" s="26">
        <f>[1]!b_info_latestpar(A324,日期设置!$B$2)</f>
        <v>100</v>
      </c>
      <c r="M324" s="6">
        <f>[1]!b_info_outstandingbalance($A324,日期设置!B$2)</f>
        <v>10</v>
      </c>
      <c r="N324" s="7">
        <f>[1]!b_info_latestissurercreditrating2(A324,日期设置!$B$2,"102","1")</f>
        <v>0</v>
      </c>
      <c r="O324" s="8">
        <v>4.45</v>
      </c>
      <c r="P324" s="9">
        <f>[1]!b_info_repurchasedate(A324)</f>
        <v>0</v>
      </c>
      <c r="Q324" s="8" t="s">
        <v>16062</v>
      </c>
      <c r="R324" s="2" t="str">
        <f>IF((--IF(P324=0,Q324,P324))&gt;(--日期设置!$B$2),IF(P324=0,Q324,P324),Q324)</f>
        <v>2023-06-12</v>
      </c>
      <c r="S324" s="2" t="s">
        <v>17848</v>
      </c>
      <c r="T324" s="8">
        <f>[1]!b_anal_ptmyear($A324,日期设置!$B$2)</f>
        <v>2.2246575342465755</v>
      </c>
      <c r="U324" s="8">
        <f>[1]!b_anal_termifexercise($A324,日期设置!B$2)</f>
        <v>0</v>
      </c>
      <c r="V324" s="10">
        <f>[1]!b_dq_dirtyprice(A324,日期设置!$B$2)</f>
        <v>91.533699999999996</v>
      </c>
      <c r="W324" s="11">
        <f>IF(U324=0,ROUNDUP((Q324-日期设置!$B$2)/365,0),ROUNDUP((R324-日期设置!$B$2)/365,0))</f>
        <v>3</v>
      </c>
      <c r="X324" s="18" t="str">
        <f>_xlfn.IFNA(VLOOKUP(A324,过往入选债券!A:D,4,0),2)</f>
        <v>否</v>
      </c>
      <c r="Y324">
        <f>_xlfn.IFNA(VLOOKUP(C324,[2]Sheet1!$A:$A,1,0),3)</f>
        <v>3</v>
      </c>
    </row>
    <row r="325" spans="1:25" hidden="1" x14ac:dyDescent="0.2">
      <c r="A325" s="21" t="s">
        <v>6585</v>
      </c>
      <c r="B325" s="21" t="s">
        <v>6586</v>
      </c>
      <c r="C325" s="37" t="s">
        <v>27</v>
      </c>
      <c r="D325" s="26" t="str">
        <f>[1]!b_calc_yield(A325,日期设置!$B$2,F325,1,R325,1,O325,L325,S325,)</f>
        <v>Fetching...</v>
      </c>
      <c r="E325" s="26">
        <f t="shared" si="10"/>
        <v>0.64117633676354924</v>
      </c>
      <c r="F325" s="18">
        <f>[1]!b_dq_cleanprice($A325,日期设置!B$2)</f>
        <v>99.695499999999996</v>
      </c>
      <c r="G325" s="18" t="str">
        <f t="shared" si="11"/>
        <v>0.06 + 0.06</v>
      </c>
      <c r="H325" s="27">
        <f>[1]!b_dq_pctchange($A325,日期设置!$B$2,1)/100</f>
        <v>0</v>
      </c>
      <c r="I325" s="26">
        <f>[1]!b_pq_pctchange(A325,日期设置!$B$4,日期设置!$B$2,1)</f>
        <v>0</v>
      </c>
      <c r="J325" s="26">
        <f>[1]!b_pq_pctchange(A325,日期设置!$C$4,日期设置!$B$2,1)</f>
        <v>0</v>
      </c>
      <c r="K325" s="52">
        <f>[1]!b_dq_amount($A325,日期设置!B$2,2,10000)</f>
        <v>0</v>
      </c>
      <c r="L325" s="26">
        <f>[1]!b_info_latestpar(A325,日期设置!$B$2)</f>
        <v>100</v>
      </c>
      <c r="M325" s="6">
        <f>[1]!b_info_outstandingbalance($A325,日期设置!B$2)</f>
        <v>10</v>
      </c>
      <c r="N325" s="7" t="str">
        <f>[1]!b_info_latestissurercreditrating2(A325,日期设置!$B$2,"102","1")</f>
        <v>AAA</v>
      </c>
      <c r="O325" s="8">
        <v>6.17</v>
      </c>
      <c r="P325" s="9">
        <f>[1]!b_info_repurchasedate(A325)</f>
        <v>0</v>
      </c>
      <c r="Q325" s="8" t="s">
        <v>16003</v>
      </c>
      <c r="R325" s="2" t="str">
        <f>IF((--IF(P325=0,Q325,P325))&gt;(--日期设置!$B$2),IF(P325=0,Q325,P325),Q325)</f>
        <v>2021-04-13</v>
      </c>
      <c r="S325" s="2" t="s">
        <v>17791</v>
      </c>
      <c r="T325" s="8">
        <f>[1]!b_anal_ptmyear($A325,日期设置!$B$2)</f>
        <v>6.0273972602739728E-2</v>
      </c>
      <c r="U325" s="8">
        <f>[1]!b_anal_termifexercise($A325,日期设置!B$2)</f>
        <v>6.0273972602739728E-2</v>
      </c>
      <c r="V325" s="10">
        <f>[1]!b_dq_dirtyprice(A325,日期设置!$B$2)</f>
        <v>105.4936</v>
      </c>
      <c r="W325" s="11">
        <f>IF(U325=0,ROUNDUP((Q325-日期设置!$B$2)/365,0),ROUNDUP((R325-日期设置!$B$2)/365,0))</f>
        <v>1</v>
      </c>
      <c r="X325" s="18">
        <f>_xlfn.IFNA(VLOOKUP(A325,过往入选债券!A:D,4,0),2)</f>
        <v>2</v>
      </c>
      <c r="Y325" t="str">
        <f>_xlfn.IFNA(VLOOKUP(C325,[2]Sheet1!$A:$A,1,0),3)</f>
        <v>北京市海淀区国有资产投资集团有限公司</v>
      </c>
    </row>
    <row r="326" spans="1:25" hidden="1" x14ac:dyDescent="0.2">
      <c r="A326" s="21" t="s">
        <v>843</v>
      </c>
      <c r="B326" s="21" t="s">
        <v>844</v>
      </c>
      <c r="C326" s="37" t="s">
        <v>536</v>
      </c>
      <c r="D326" s="26" t="str">
        <f>[1]!b_calc_yield(A326,日期设置!$B$2,F326,1,R326,1,O326,L326,S326,)</f>
        <v>Fetching...</v>
      </c>
      <c r="E326" s="26">
        <f t="shared" si="10"/>
        <v>6.9000020420248775</v>
      </c>
      <c r="F326" s="18">
        <f>[1]!b_dq_cleanprice($A326,日期设置!B$2)</f>
        <v>96.293800000000005</v>
      </c>
      <c r="G326" s="18" t="str">
        <f t="shared" si="11"/>
        <v>0.64 + 0</v>
      </c>
      <c r="H326" s="27">
        <f>[1]!b_dq_pctchange($A326,日期设置!$B$2,1)/100</f>
        <v>0</v>
      </c>
      <c r="I326" s="26">
        <f>[1]!b_pq_pctchange(A326,日期设置!$B$4,日期设置!$B$2,1)</f>
        <v>0</v>
      </c>
      <c r="J326" s="26">
        <f>[1]!b_pq_pctchange(A326,日期设置!$C$4,日期设置!$B$2,1)</f>
        <v>0</v>
      </c>
      <c r="K326" s="52">
        <f>[1]!b_dq_amount($A326,日期设置!B$2,2,10000)</f>
        <v>0</v>
      </c>
      <c r="L326" s="26">
        <f>[1]!b_info_latestpar(A326,日期设置!$B$2)</f>
        <v>100</v>
      </c>
      <c r="M326" s="6">
        <f>[1]!b_info_outstandingbalance($A326,日期设置!B$2)</f>
        <v>16</v>
      </c>
      <c r="N326" s="7">
        <f>[1]!b_info_latestissurercreditrating2(A326,日期设置!$B$2,"102","1")</f>
        <v>0</v>
      </c>
      <c r="O326" s="8">
        <v>4.7</v>
      </c>
      <c r="P326" s="9">
        <f>[1]!b_info_repurchasedate(A326)</f>
        <v>0</v>
      </c>
      <c r="Q326" s="8" t="s">
        <v>16352</v>
      </c>
      <c r="R326" s="2" t="str">
        <f>IF((--IF(P326=0,Q326,P326))&gt;(--日期设置!$B$2),IF(P326=0,Q326,P326),Q326)</f>
        <v>2021-11-14</v>
      </c>
      <c r="S326" s="2" t="s">
        <v>18130</v>
      </c>
      <c r="T326" s="8">
        <f>[1]!b_anal_ptmyear($A326,日期设置!$B$2)</f>
        <v>0.64931506849315068</v>
      </c>
      <c r="U326" s="8">
        <f>[1]!b_anal_termifexercise($A326,日期设置!B$2)</f>
        <v>0</v>
      </c>
      <c r="V326" s="10">
        <f>[1]!b_dq_dirtyprice(A326,日期设置!$B$2)</f>
        <v>97.941999999999993</v>
      </c>
      <c r="W326" s="11">
        <f>IF(U326=0,ROUNDUP((Q326-日期设置!$B$2)/365,0),ROUNDUP((R326-日期设置!$B$2)/365,0))</f>
        <v>1</v>
      </c>
      <c r="X326" s="18" t="str">
        <f>_xlfn.IFNA(VLOOKUP(A326,过往入选债券!A:D,4,0),2)</f>
        <v>否</v>
      </c>
      <c r="Y326">
        <f>_xlfn.IFNA(VLOOKUP(C326,[2]Sheet1!$A:$A,1,0),3)</f>
        <v>3</v>
      </c>
    </row>
    <row r="327" spans="1:25" hidden="1" x14ac:dyDescent="0.2">
      <c r="A327" s="21" t="s">
        <v>11234</v>
      </c>
      <c r="B327" s="21" t="s">
        <v>11235</v>
      </c>
      <c r="C327" s="37" t="s">
        <v>2781</v>
      </c>
      <c r="D327" s="26" t="str">
        <f>[1]!b_calc_yield(A327,日期设置!$B$2,F327,1,R327,1,O327,L327,S327,)</f>
        <v>Fetching...</v>
      </c>
      <c r="E327" s="26">
        <f t="shared" si="10"/>
        <v>12.794728540354505</v>
      </c>
      <c r="F327" s="18">
        <f>[1]!b_dq_cleanprice($A327,日期设置!B$2)</f>
        <v>95.440899999999999</v>
      </c>
      <c r="G327" s="18" t="str">
        <f t="shared" si="11"/>
        <v>3.25 + 1.25</v>
      </c>
      <c r="H327" s="27">
        <f>[1]!b_dq_pctchange($A327,日期设置!$B$2,1)/100</f>
        <v>0</v>
      </c>
      <c r="I327" s="26">
        <f>[1]!b_pq_pctchange(A327,日期设置!$B$4,日期设置!$B$2,1)</f>
        <v>0</v>
      </c>
      <c r="J327" s="26">
        <f>[1]!b_pq_pctchange(A327,日期设置!$C$4,日期设置!$B$2,1)</f>
        <v>-4.2334938791892407</v>
      </c>
      <c r="K327" s="52">
        <f>[1]!b_dq_amount($A327,日期设置!B$2,2,10000)</f>
        <v>0</v>
      </c>
      <c r="L327" s="26">
        <f>[1]!b_info_latestpar(A327,日期设置!$B$2)</f>
        <v>100</v>
      </c>
      <c r="M327" s="6">
        <f>[1]!b_info_outstandingbalance($A327,日期设置!B$2)</f>
        <v>6</v>
      </c>
      <c r="N327" s="7" t="str">
        <f>[1]!b_info_latestissurercreditrating2(A327,日期设置!$B$2,"102","1")</f>
        <v>AAA</v>
      </c>
      <c r="O327" s="8">
        <v>6.6</v>
      </c>
      <c r="P327" s="9" t="str">
        <f>[1]!b_info_repurchasedate(A327)</f>
        <v>2022-06-23</v>
      </c>
      <c r="Q327" s="8" t="s">
        <v>17193</v>
      </c>
      <c r="R327" s="2" t="str">
        <f>IF((--IF(P327=0,Q327,P327))&gt;(--日期设置!$B$2),IF(P327=0,Q327,P327),Q327)</f>
        <v>2022-06-23</v>
      </c>
      <c r="S327" s="2" t="s">
        <v>18203</v>
      </c>
      <c r="T327" s="8">
        <f>[1]!b_anal_ptmyear($A327,日期设置!$B$2)</f>
        <v>3.2547945205479452</v>
      </c>
      <c r="U327" s="8">
        <f>[1]!b_anal_termifexercise($A327,日期设置!B$2)</f>
        <v>1.2547945205479452</v>
      </c>
      <c r="V327" s="10">
        <f>[1]!b_dq_dirtyprice(A327,日期设置!$B$2)</f>
        <v>100.3593</v>
      </c>
      <c r="W327" s="11">
        <f>IF(U327=0,ROUNDUP((Q327-日期设置!$B$2)/365,0),ROUNDUP((R327-日期设置!$B$2)/365,0))</f>
        <v>2</v>
      </c>
      <c r="X327" s="18" t="str">
        <f>_xlfn.IFNA(VLOOKUP(A327,过往入选债券!A:D,4,0),2)</f>
        <v>否</v>
      </c>
      <c r="Y327">
        <f>_xlfn.IFNA(VLOOKUP(C327,[2]Sheet1!$A:$A,1,0),3)</f>
        <v>3</v>
      </c>
    </row>
    <row r="328" spans="1:25" hidden="1" x14ac:dyDescent="0.2">
      <c r="A328" s="21" t="s">
        <v>8319</v>
      </c>
      <c r="B328" s="21" t="s">
        <v>8320</v>
      </c>
      <c r="C328" s="37" t="s">
        <v>170</v>
      </c>
      <c r="D328" s="26" t="str">
        <f>[1]!b_calc_yield(A328,日期设置!$B$2,F328,1,R328,1,O328,L328,S328,)</f>
        <v>Fetching...</v>
      </c>
      <c r="E328" s="26">
        <f t="shared" si="10"/>
        <v>10.198645035790598</v>
      </c>
      <c r="F328" s="18">
        <f>[1]!b_dq_cleanprice($A328,日期设置!B$2)</f>
        <v>97.1036</v>
      </c>
      <c r="G328" s="18" t="str">
        <f t="shared" si="11"/>
        <v>1.03 + 0</v>
      </c>
      <c r="H328" s="27">
        <f>[1]!b_dq_pctchange($A328,日期设置!$B$2,1)/100</f>
        <v>0</v>
      </c>
      <c r="I328" s="26">
        <f>[1]!b_pq_pctchange(A328,日期设置!$B$4,日期设置!$B$2,1)</f>
        <v>0</v>
      </c>
      <c r="J328" s="26">
        <f>[1]!b_pq_pctchange(A328,日期设置!$C$4,日期设置!$B$2,1)</f>
        <v>0</v>
      </c>
      <c r="K328" s="52">
        <f>[1]!b_dq_amount($A328,日期设置!B$2,2,10000)</f>
        <v>0</v>
      </c>
      <c r="L328" s="26">
        <f>[1]!b_info_latestpar(A328,日期设置!$B$2)</f>
        <v>100</v>
      </c>
      <c r="M328" s="6">
        <f>[1]!b_info_outstandingbalance($A328,日期设置!B$2)</f>
        <v>5</v>
      </c>
      <c r="N328" s="7" t="str">
        <f>[1]!b_info_latestissurercreditrating2(A328,日期设置!$B$2,"102","1")</f>
        <v>AA+</v>
      </c>
      <c r="O328" s="8">
        <v>7.5</v>
      </c>
      <c r="P328" s="9">
        <f>[1]!b_info_repurchasedate(A328)</f>
        <v>0</v>
      </c>
      <c r="Q328" s="8" t="s">
        <v>16094</v>
      </c>
      <c r="R328" s="2" t="str">
        <f>IF((--IF(P328=0,Q328,P328))&gt;(--日期设置!$B$2),IF(P328=0,Q328,P328),Q328)</f>
        <v>2022-04-03</v>
      </c>
      <c r="S328" s="2" t="s">
        <v>17879</v>
      </c>
      <c r="T328" s="8">
        <f>[1]!b_anal_ptmyear($A328,日期设置!$B$2)</f>
        <v>1.0328767123287672</v>
      </c>
      <c r="U328" s="8">
        <f>[1]!b_anal_termifexercise($A328,日期设置!B$2)</f>
        <v>0</v>
      </c>
      <c r="V328" s="10">
        <f>[1]!b_dq_dirtyprice(A328,日期设置!$B$2)</f>
        <v>104.357</v>
      </c>
      <c r="W328" s="11">
        <f>IF(U328=0,ROUNDUP((Q328-日期设置!$B$2)/365,0),ROUNDUP((R328-日期设置!$B$2)/365,0))</f>
        <v>2</v>
      </c>
      <c r="X328" s="18" t="str">
        <f>_xlfn.IFNA(VLOOKUP(A328,过往入选债券!A:D,4,0),2)</f>
        <v>否</v>
      </c>
      <c r="Y328">
        <f>_xlfn.IFNA(VLOOKUP(C328,[2]Sheet1!$A:$A,1,0),3)</f>
        <v>3</v>
      </c>
    </row>
    <row r="329" spans="1:25" hidden="1" x14ac:dyDescent="0.2">
      <c r="A329" s="21" t="s">
        <v>7220</v>
      </c>
      <c r="B329" s="21" t="s">
        <v>7221</v>
      </c>
      <c r="C329" s="37" t="s">
        <v>5815</v>
      </c>
      <c r="D329" s="26" t="str">
        <f>[1]!b_calc_yield(A329,日期设置!$B$2,F329,1,R329,1,O329,L329,S329,)</f>
        <v>Fetching...</v>
      </c>
      <c r="E329" s="26">
        <f t="shared" si="10"/>
        <v>4.6721022021137371</v>
      </c>
      <c r="F329" s="18">
        <f>[1]!b_dq_cleanprice($A329,日期设置!B$2)</f>
        <v>98.430599999999998</v>
      </c>
      <c r="G329" s="18" t="str">
        <f t="shared" si="11"/>
        <v>0.44 + 0</v>
      </c>
      <c r="H329" s="27">
        <f>[1]!b_dq_pctchange($A329,日期设置!$B$2,1)/100</f>
        <v>0</v>
      </c>
      <c r="I329" s="26">
        <f>[1]!b_pq_pctchange(A329,日期设置!$B$4,日期设置!$B$2,1)</f>
        <v>0</v>
      </c>
      <c r="J329" s="26">
        <f>[1]!b_pq_pctchange(A329,日期设置!$C$4,日期设置!$B$2,1)</f>
        <v>0</v>
      </c>
      <c r="K329" s="52">
        <f>[1]!b_dq_amount($A329,日期设置!B$2,2,10000)</f>
        <v>0</v>
      </c>
      <c r="L329" s="26">
        <f>[1]!b_info_latestpar(A329,日期设置!$B$2)</f>
        <v>100</v>
      </c>
      <c r="M329" s="6">
        <f>[1]!b_info_outstandingbalance($A329,日期设置!B$2)</f>
        <v>3</v>
      </c>
      <c r="N329" s="7" t="str">
        <f>[1]!b_info_latestissurercreditrating2(A329,日期设置!$B$2,"102","1")</f>
        <v>AA</v>
      </c>
      <c r="O329" s="8">
        <v>7.3</v>
      </c>
      <c r="P329" s="9">
        <f>[1]!b_info_repurchasedate(A329)</f>
        <v>0</v>
      </c>
      <c r="Q329" s="8" t="s">
        <v>16151</v>
      </c>
      <c r="R329" s="2" t="str">
        <f>IF((--IF(P329=0,Q329,P329))&gt;(--日期设置!$B$2),IF(P329=0,Q329,P329),Q329)</f>
        <v>2021-08-30</v>
      </c>
      <c r="S329" s="2" t="s">
        <v>17980</v>
      </c>
      <c r="T329" s="8">
        <f>[1]!b_anal_ptmyear($A329,日期设置!$B$2)</f>
        <v>0.44109589041095892</v>
      </c>
      <c r="U329" s="8">
        <f>[1]!b_anal_termifexercise($A329,日期设置!B$2)</f>
        <v>0</v>
      </c>
      <c r="V329" s="10">
        <f>[1]!b_dq_dirtyprice(A329,日期设置!$B$2)</f>
        <v>102.5106</v>
      </c>
      <c r="W329" s="11">
        <f>IF(U329=0,ROUNDUP((Q329-日期设置!$B$2)/365,0),ROUNDUP((R329-日期设置!$B$2)/365,0))</f>
        <v>1</v>
      </c>
      <c r="X329" s="18">
        <f>_xlfn.IFNA(VLOOKUP(A329,过往入选债券!A:D,4,0),2)</f>
        <v>2</v>
      </c>
      <c r="Y329">
        <f>_xlfn.IFNA(VLOOKUP(C329,[2]Sheet1!$A:$A,1,0),3)</f>
        <v>3</v>
      </c>
    </row>
    <row r="330" spans="1:25" hidden="1" x14ac:dyDescent="0.2">
      <c r="A330" s="21" t="s">
        <v>15030</v>
      </c>
      <c r="B330" s="21" t="s">
        <v>15031</v>
      </c>
      <c r="C330" s="37" t="s">
        <v>14591</v>
      </c>
      <c r="D330" s="26" t="str">
        <f>[1]!b_calc_yield(A330,日期设置!$B$2,F330,1,R330,1,O330,L330,S330,)</f>
        <v>Fetching...</v>
      </c>
      <c r="E330" s="26">
        <f t="shared" si="10"/>
        <v>52.394234016147202</v>
      </c>
      <c r="F330" s="18">
        <f>[1]!b_dq_cleanprice($A330,日期设置!B$2)</f>
        <v>89.95</v>
      </c>
      <c r="G330" s="18" t="str">
        <f t="shared" si="11"/>
        <v>4.83 + 0</v>
      </c>
      <c r="H330" s="27">
        <f>[1]!b_dq_pctchange($A330,日期设置!$B$2,1)/100</f>
        <v>0</v>
      </c>
      <c r="I330" s="26">
        <f>[1]!b_pq_pctchange(A330,日期设置!$B$4,日期设置!$B$2,1)</f>
        <v>0</v>
      </c>
      <c r="J330" s="26">
        <f>[1]!b_pq_pctchange(A330,日期设置!$C$4,日期设置!$B$2,1)</f>
        <v>0</v>
      </c>
      <c r="K330" s="52">
        <f>[1]!b_dq_amount($A330,日期设置!B$2,2,10000)</f>
        <v>0</v>
      </c>
      <c r="L330" s="26">
        <f>[1]!b_info_latestpar(A330,日期设置!$B$2)</f>
        <v>100</v>
      </c>
      <c r="M330" s="6">
        <f>[1]!b_info_outstandingbalance($A330,日期设置!B$2)</f>
        <v>3</v>
      </c>
      <c r="N330" s="7" t="str">
        <f>[1]!b_info_latestissurercreditrating2(A330,日期设置!$B$2,"102","1")</f>
        <v>AA</v>
      </c>
      <c r="O330" s="8">
        <v>7.8</v>
      </c>
      <c r="P330" s="9">
        <f>[1]!b_info_repurchasedate(A330)</f>
        <v>0</v>
      </c>
      <c r="Q330" s="8" t="s">
        <v>16277</v>
      </c>
      <c r="R330" s="2" t="str">
        <f>IF((--IF(P330=0,Q330,P330))&gt;(--日期设置!$B$2),IF(P330=0,Q330,P330),Q330)</f>
        <v>2026-01-22</v>
      </c>
      <c r="S330" s="2" t="s">
        <v>18059</v>
      </c>
      <c r="T330" s="8">
        <f>[1]!b_anal_ptmyear($A330,日期设置!$B$2)</f>
        <v>4.838356164383562</v>
      </c>
      <c r="U330" s="8">
        <f>[1]!b_anal_termifexercise($A330,日期设置!B$2)</f>
        <v>0</v>
      </c>
      <c r="V330" s="10">
        <f>[1]!b_dq_dirtyprice(A330,日期设置!$B$2)</f>
        <v>91.210800000000006</v>
      </c>
      <c r="W330" s="11">
        <f>IF(U330=0,ROUNDUP((Q330-日期设置!$B$2)/365,0),ROUNDUP((R330-日期设置!$B$2)/365,0))</f>
        <v>5</v>
      </c>
      <c r="X330" s="18" t="str">
        <f>_xlfn.IFNA(VLOOKUP(A330,过往入选债券!A:D,4,0),2)</f>
        <v>否</v>
      </c>
      <c r="Y330">
        <f>_xlfn.IFNA(VLOOKUP(C330,[2]Sheet1!$A:$A,1,0),3)</f>
        <v>3</v>
      </c>
    </row>
    <row r="331" spans="1:25" hidden="1" x14ac:dyDescent="0.2">
      <c r="A331" s="21" t="s">
        <v>8852</v>
      </c>
      <c r="B331" s="21" t="s">
        <v>8853</v>
      </c>
      <c r="C331" s="37" t="s">
        <v>341</v>
      </c>
      <c r="D331" s="26" t="str">
        <f>[1]!b_calc_yield(A331,日期设置!$B$2,F331,1,R331,1,O331,L331,S331,)</f>
        <v>Fetching...</v>
      </c>
      <c r="E331" s="26">
        <f t="shared" si="10"/>
        <v>13.442881007453099</v>
      </c>
      <c r="F331" s="18">
        <f>[1]!b_dq_cleanprice($A331,日期设置!B$2)</f>
        <v>95.193200000000004</v>
      </c>
      <c r="G331" s="18" t="str">
        <f t="shared" si="11"/>
        <v>1.32 + 0</v>
      </c>
      <c r="H331" s="27">
        <f>[1]!b_dq_pctchange($A331,日期设置!$B$2,1)/100</f>
        <v>0</v>
      </c>
      <c r="I331" s="26">
        <f>[1]!b_pq_pctchange(A331,日期设置!$B$4,日期设置!$B$2,1)</f>
        <v>0</v>
      </c>
      <c r="J331" s="26">
        <f>[1]!b_pq_pctchange(A331,日期设置!$C$4,日期设置!$B$2,1)</f>
        <v>0</v>
      </c>
      <c r="K331" s="52">
        <f>[1]!b_dq_amount($A331,日期设置!B$2,2,10000)</f>
        <v>0</v>
      </c>
      <c r="L331" s="26">
        <f>[1]!b_info_latestpar(A331,日期设置!$B$2)</f>
        <v>100</v>
      </c>
      <c r="M331" s="6">
        <f>[1]!b_info_outstandingbalance($A331,日期设置!B$2)</f>
        <v>7</v>
      </c>
      <c r="N331" s="7" t="str">
        <f>[1]!b_info_latestissurercreditrating2(A331,日期设置!$B$2,"102","1")</f>
        <v>AA+</v>
      </c>
      <c r="O331" s="8">
        <v>6.5</v>
      </c>
      <c r="P331" s="9">
        <f>[1]!b_info_repurchasedate(A331)</f>
        <v>0</v>
      </c>
      <c r="Q331" s="8" t="s">
        <v>16812</v>
      </c>
      <c r="R331" s="2" t="str">
        <f>IF((--IF(P331=0,Q331,P331))&gt;(--日期设置!$B$2),IF(P331=0,Q331,P331),Q331)</f>
        <v>2022-07-17</v>
      </c>
      <c r="S331" s="2" t="s">
        <v>18147</v>
      </c>
      <c r="T331" s="8">
        <f>[1]!b_anal_ptmyear($A331,日期设置!$B$2)</f>
        <v>1.3205479452054796</v>
      </c>
      <c r="U331" s="8">
        <f>[1]!b_anal_termifexercise($A331,日期设置!B$2)</f>
        <v>0</v>
      </c>
      <c r="V331" s="10">
        <f>[1]!b_dq_dirtyprice(A331,日期设置!$B$2)</f>
        <v>99.6096</v>
      </c>
      <c r="W331" s="11">
        <f>IF(U331=0,ROUNDUP((Q331-日期设置!$B$2)/365,0),ROUNDUP((R331-日期设置!$B$2)/365,0))</f>
        <v>2</v>
      </c>
      <c r="X331" s="18" t="str">
        <f>_xlfn.IFNA(VLOOKUP(A331,过往入选债券!A:D,4,0),2)</f>
        <v>否</v>
      </c>
      <c r="Y331" t="str">
        <f>_xlfn.IFNA(VLOOKUP(C331,[2]Sheet1!$A:$A,1,0),3)</f>
        <v>山东晨鸣纸业集团股份有限公司</v>
      </c>
    </row>
    <row r="332" spans="1:25" hidden="1" x14ac:dyDescent="0.2">
      <c r="A332" s="21" t="s">
        <v>8968</v>
      </c>
      <c r="B332" s="21" t="s">
        <v>8969</v>
      </c>
      <c r="C332" s="37" t="s">
        <v>341</v>
      </c>
      <c r="D332" s="26" t="str">
        <f>[1]!b_calc_yield(A332,日期设置!$B$2,F332,1,R332,1,O332,L332,S332,)</f>
        <v>Fetching...</v>
      </c>
      <c r="E332" s="26">
        <f t="shared" si="10"/>
        <v>14.23684229148996</v>
      </c>
      <c r="F332" s="18">
        <f>[1]!b_dq_cleanprice($A332,日期设置!B$2)</f>
        <v>94.981700000000004</v>
      </c>
      <c r="G332" s="18" t="str">
        <f t="shared" si="11"/>
        <v>1.39 + 0</v>
      </c>
      <c r="H332" s="27">
        <f>[1]!b_dq_pctchange($A332,日期设置!$B$2,1)/100</f>
        <v>0</v>
      </c>
      <c r="I332" s="26">
        <f>[1]!b_pq_pctchange(A332,日期设置!$B$4,日期设置!$B$2,1)</f>
        <v>0</v>
      </c>
      <c r="J332" s="26">
        <f>[1]!b_pq_pctchange(A332,日期设置!$C$4,日期设置!$B$2,1)</f>
        <v>0</v>
      </c>
      <c r="K332" s="52">
        <f>[1]!b_dq_amount($A332,日期设置!B$2,2,10000)</f>
        <v>0</v>
      </c>
      <c r="L332" s="26">
        <f>[1]!b_info_latestpar(A332,日期设置!$B$2)</f>
        <v>100</v>
      </c>
      <c r="M332" s="6">
        <f>[1]!b_info_outstandingbalance($A332,日期设置!B$2)</f>
        <v>5</v>
      </c>
      <c r="N332" s="7" t="str">
        <f>[1]!b_info_latestissurercreditrating2(A332,日期设置!$B$2,"102","1")</f>
        <v>AA+</v>
      </c>
      <c r="O332" s="8">
        <v>6.5</v>
      </c>
      <c r="P332" s="9">
        <f>[1]!b_info_repurchasedate(A332)</f>
        <v>0</v>
      </c>
      <c r="Q332" s="8" t="s">
        <v>16471</v>
      </c>
      <c r="R332" s="2" t="str">
        <f>IF((--IF(P332=0,Q332,P332))&gt;(--日期设置!$B$2),IF(P332=0,Q332,P332),Q332)</f>
        <v>2022-08-13</v>
      </c>
      <c r="S332" s="2" t="s">
        <v>17796</v>
      </c>
      <c r="T332" s="8">
        <f>[1]!b_anal_ptmyear($A332,日期设置!$B$2)</f>
        <v>1.3945205479452054</v>
      </c>
      <c r="U332" s="8">
        <f>[1]!b_anal_termifexercise($A332,日期设置!B$2)</f>
        <v>0</v>
      </c>
      <c r="V332" s="10">
        <f>[1]!b_dq_dirtyprice(A332,日期设置!$B$2)</f>
        <v>98.917299999999997</v>
      </c>
      <c r="W332" s="11">
        <f>IF(U332=0,ROUNDUP((Q332-日期设置!$B$2)/365,0),ROUNDUP((R332-日期设置!$B$2)/365,0))</f>
        <v>2</v>
      </c>
      <c r="X332" s="18" t="str">
        <f>_xlfn.IFNA(VLOOKUP(A332,过往入选债券!A:D,4,0),2)</f>
        <v>否</v>
      </c>
      <c r="Y332" t="str">
        <f>_xlfn.IFNA(VLOOKUP(C332,[2]Sheet1!$A:$A,1,0),3)</f>
        <v>山东晨鸣纸业集团股份有限公司</v>
      </c>
    </row>
    <row r="333" spans="1:25" hidden="1" x14ac:dyDescent="0.2">
      <c r="A333" s="21" t="s">
        <v>906</v>
      </c>
      <c r="B333" s="21" t="s">
        <v>907</v>
      </c>
      <c r="C333" s="37" t="s">
        <v>564</v>
      </c>
      <c r="D333" s="26" t="str">
        <f>[1]!b_calc_yield(A333,日期设置!$B$2,F333,1,R333,1,O333,L333,S333,)</f>
        <v>Fetching...</v>
      </c>
      <c r="E333" s="26">
        <f t="shared" si="10"/>
        <v>8.9246980164564995</v>
      </c>
      <c r="F333" s="18">
        <f>[1]!b_dq_cleanprice($A333,日期设置!B$2)</f>
        <v>98.88</v>
      </c>
      <c r="G333" s="18" t="str">
        <f t="shared" si="11"/>
        <v>3.85 + 0.85</v>
      </c>
      <c r="H333" s="27">
        <f>[1]!b_dq_pctchange($A333,日期设置!$B$2,1)/100</f>
        <v>0</v>
      </c>
      <c r="I333" s="26">
        <f>[1]!b_pq_pctchange(A333,日期设置!$B$4,日期设置!$B$2,1)</f>
        <v>0</v>
      </c>
      <c r="J333" s="26">
        <f>[1]!b_pq_pctchange(A333,日期设置!$C$4,日期设置!$B$2,1)</f>
        <v>0</v>
      </c>
      <c r="K333" s="52">
        <f>[1]!b_dq_amount($A333,日期设置!B$2,2,10000)</f>
        <v>0</v>
      </c>
      <c r="L333" s="26">
        <f>[1]!b_info_latestpar(A333,日期设置!$B$2)</f>
        <v>100</v>
      </c>
      <c r="M333" s="6">
        <f>[1]!b_info_outstandingbalance($A333,日期设置!B$2)</f>
        <v>5</v>
      </c>
      <c r="N333" s="7">
        <f>[1]!b_info_latestissurercreditrating2(A333,日期设置!$B$2,"102","1")</f>
        <v>0</v>
      </c>
      <c r="O333" s="8">
        <v>9.1199999999999992</v>
      </c>
      <c r="P333" s="9" t="str">
        <f>[1]!b_info_repurchasedate(A333)</f>
        <v>2022-01-29</v>
      </c>
      <c r="Q333" s="8" t="s">
        <v>17471</v>
      </c>
      <c r="R333" s="2" t="str">
        <f>IF((--IF(P333=0,Q333,P333))&gt;(--日期设置!$B$2),IF(P333=0,Q333,P333),Q333)</f>
        <v>2022-01-29</v>
      </c>
      <c r="S333" s="2" t="s">
        <v>18852</v>
      </c>
      <c r="T333" s="8">
        <f>[1]!b_anal_ptmyear($A333,日期设置!$B$2)</f>
        <v>3.8575342465753426</v>
      </c>
      <c r="U333" s="8">
        <f>[1]!b_anal_termifexercise($A333,日期设置!B$2)</f>
        <v>0.8575342465753425</v>
      </c>
      <c r="V333" s="10">
        <f>[1]!b_dq_dirtyprice(A333,日期设置!$B$2)</f>
        <v>100.1793</v>
      </c>
      <c r="W333" s="11">
        <f>IF(U333=0,ROUNDUP((Q333-日期设置!$B$2)/365,0),ROUNDUP((R333-日期设置!$B$2)/365,0))</f>
        <v>1</v>
      </c>
      <c r="X333" s="18">
        <f>_xlfn.IFNA(VLOOKUP(A333,过往入选债券!A:D,4,0),2)</f>
        <v>2</v>
      </c>
      <c r="Y333">
        <f>_xlfn.IFNA(VLOOKUP(C333,[2]Sheet1!$A:$A,1,0),3)</f>
        <v>3</v>
      </c>
    </row>
    <row r="334" spans="1:25" hidden="1" x14ac:dyDescent="0.2">
      <c r="A334" s="21" t="s">
        <v>13280</v>
      </c>
      <c r="B334" s="21" t="s">
        <v>13281</v>
      </c>
      <c r="C334" s="37" t="s">
        <v>1105</v>
      </c>
      <c r="D334" s="26" t="str">
        <f>[1]!b_calc_yield(A334,日期设置!$B$2,F334,1,R334,1,O334,L334,S334,)</f>
        <v>Fetching...</v>
      </c>
      <c r="E334" s="26">
        <f t="shared" si="10"/>
        <v>69.449750446731159</v>
      </c>
      <c r="F334" s="18">
        <f>[1]!b_dq_cleanprice($A334,日期设置!B$2)</f>
        <v>62.285899999999998</v>
      </c>
      <c r="G334" s="18" t="str">
        <f t="shared" si="11"/>
        <v>5.34 + 0</v>
      </c>
      <c r="H334" s="27">
        <f>[1]!b_dq_pctchange($A334,日期设置!$B$2,1)/100</f>
        <v>0</v>
      </c>
      <c r="I334" s="26">
        <f>[1]!b_pq_pctchange(A334,日期设置!$B$4,日期设置!$B$2,1)</f>
        <v>0</v>
      </c>
      <c r="J334" s="26">
        <f>[1]!b_pq_pctchange(A334,日期设置!$C$4,日期设置!$B$2,1)</f>
        <v>0</v>
      </c>
      <c r="K334" s="52">
        <f>[1]!b_dq_amount($A334,日期设置!B$2,2,10000)</f>
        <v>0</v>
      </c>
      <c r="L334" s="26">
        <f>[1]!b_info_latestpar(A334,日期设置!$B$2)</f>
        <v>80</v>
      </c>
      <c r="M334" s="6">
        <f>[1]!b_info_outstandingbalance($A334,日期设置!B$2)</f>
        <v>8</v>
      </c>
      <c r="N334" s="7" t="str">
        <f>[1]!b_info_latestissurercreditrating2(A334,日期设置!$B$2,"102","1")</f>
        <v>AA</v>
      </c>
      <c r="O334" s="8">
        <v>5</v>
      </c>
      <c r="P334" s="9">
        <f>[1]!b_info_repurchasedate(A334)</f>
        <v>0</v>
      </c>
      <c r="Q334" s="8" t="s">
        <v>17628</v>
      </c>
      <c r="R334" s="2" t="str">
        <f>IF((--IF(P334=0,Q334,P334))&gt;(--日期设置!$B$2),IF(P334=0,Q334,P334),Q334)</f>
        <v>2026-07-25</v>
      </c>
      <c r="S334" s="2" t="s">
        <v>18793</v>
      </c>
      <c r="T334" s="8">
        <f>[1]!b_anal_ptmyear($A334,日期设置!$B$2)</f>
        <v>5.3424657534246576</v>
      </c>
      <c r="U334" s="8">
        <f>[1]!b_anal_termifexercise($A334,日期设置!B$2)</f>
        <v>0</v>
      </c>
      <c r="V334" s="10">
        <f>[1]!b_dq_dirtyprice(A334,日期设置!$B$2)</f>
        <v>64.915999999999997</v>
      </c>
      <c r="W334" s="11">
        <f>IF(U334=0,ROUNDUP((Q334-日期设置!$B$2)/365,0),ROUNDUP((R334-日期设置!$B$2)/365,0))</f>
        <v>6</v>
      </c>
      <c r="X334" s="18" t="str">
        <f>_xlfn.IFNA(VLOOKUP(A334,过往入选债券!A:D,4,0),2)</f>
        <v>否</v>
      </c>
      <c r="Y334">
        <f>_xlfn.IFNA(VLOOKUP(C334,[2]Sheet1!$A:$A,1,0),3)</f>
        <v>3</v>
      </c>
    </row>
    <row r="335" spans="1:25" hidden="1" x14ac:dyDescent="0.2">
      <c r="A335" s="21" t="s">
        <v>2078</v>
      </c>
      <c r="B335" s="21" t="s">
        <v>2079</v>
      </c>
      <c r="C335" s="37" t="s">
        <v>2080</v>
      </c>
      <c r="D335" s="26" t="str">
        <f>[1]!b_calc_yield(A335,日期设置!$B$2,F335,1,R335,1,O335,L335,S335,)</f>
        <v>Fetching...</v>
      </c>
      <c r="E335" s="26">
        <f t="shared" si="10"/>
        <v>4.7999344878548955</v>
      </c>
      <c r="F335" s="18">
        <f>[1]!b_dq_cleanprice($A335,日期设置!B$2)</f>
        <v>98.549000000000007</v>
      </c>
      <c r="G335" s="18" t="str">
        <f t="shared" si="11"/>
        <v>2.46 + 0.46</v>
      </c>
      <c r="H335" s="27">
        <f>[1]!b_dq_pctchange($A335,日期设置!$B$2,1)/100</f>
        <v>0</v>
      </c>
      <c r="I335" s="26">
        <f>[1]!b_pq_pctchange(A335,日期设置!$B$4,日期设置!$B$2,1)</f>
        <v>0</v>
      </c>
      <c r="J335" s="26">
        <f>[1]!b_pq_pctchange(A335,日期设置!$C$4,日期设置!$B$2,1)</f>
        <v>0.1854287939198887</v>
      </c>
      <c r="K335" s="52">
        <f>[1]!b_dq_amount($A335,日期设置!B$2,2,10000)</f>
        <v>0</v>
      </c>
      <c r="L335" s="26">
        <f>[1]!b_info_latestpar(A335,日期设置!$B$2)</f>
        <v>100</v>
      </c>
      <c r="M335" s="6">
        <f>[1]!b_info_outstandingbalance($A335,日期设置!B$2)</f>
        <v>5</v>
      </c>
      <c r="N335" s="7" t="str">
        <f>[1]!b_info_latestissurercreditrating2(A335,日期设置!$B$2,"102","1")</f>
        <v>AA</v>
      </c>
      <c r="O335" s="8">
        <v>7.5</v>
      </c>
      <c r="P335" s="9" t="str">
        <f>[1]!b_info_repurchasedate(A335)</f>
        <v>2021-09-07</v>
      </c>
      <c r="Q335" s="8" t="s">
        <v>17026</v>
      </c>
      <c r="R335" s="2" t="str">
        <f>IF((--IF(P335=0,Q335,P335))&gt;(--日期设置!$B$2),IF(P335=0,Q335,P335),Q335)</f>
        <v>2021-09-07</v>
      </c>
      <c r="S335" s="2" t="s">
        <v>17827</v>
      </c>
      <c r="T335" s="8">
        <f>[1]!b_anal_ptmyear($A335,日期设置!$B$2)</f>
        <v>2.463013698630137</v>
      </c>
      <c r="U335" s="8">
        <f>[1]!b_anal_termifexercise($A335,日期设置!B$2)</f>
        <v>0.46301369863013697</v>
      </c>
      <c r="V335" s="10">
        <f>[1]!b_dq_dirtyprice(A335,日期设置!$B$2)</f>
        <v>102.57640000000001</v>
      </c>
      <c r="W335" s="11">
        <f>IF(U335=0,ROUNDUP((Q335-日期设置!$B$2)/365,0),ROUNDUP((R335-日期设置!$B$2)/365,0))</f>
        <v>1</v>
      </c>
      <c r="X335" s="18" t="str">
        <f>_xlfn.IFNA(VLOOKUP(A335,过往入选债券!A:D,4,0),2)</f>
        <v>否</v>
      </c>
      <c r="Y335">
        <f>_xlfn.IFNA(VLOOKUP(C335,[2]Sheet1!$A:$A,1,0),3)</f>
        <v>3</v>
      </c>
    </row>
    <row r="336" spans="1:25" hidden="1" x14ac:dyDescent="0.2">
      <c r="A336" s="21" t="s">
        <v>12498</v>
      </c>
      <c r="B336" s="21" t="s">
        <v>12499</v>
      </c>
      <c r="C336" s="37" t="s">
        <v>11298</v>
      </c>
      <c r="D336" s="26" t="str">
        <f>[1]!b_calc_yield(A336,日期设置!$B$2,F336,1,R336,1,O336,L336,S336,)</f>
        <v>Fetching...</v>
      </c>
      <c r="E336" s="26">
        <f t="shared" si="10"/>
        <v>22.850122850122844</v>
      </c>
      <c r="F336" s="18">
        <f>[1]!b_dq_cleanprice($A336,日期设置!B$2)</f>
        <v>89.4</v>
      </c>
      <c r="G336" s="18" t="str">
        <f t="shared" si="11"/>
        <v>2.22 + 0</v>
      </c>
      <c r="H336" s="27">
        <f>[1]!b_dq_pctchange($A336,日期设置!$B$2,1)/100</f>
        <v>0</v>
      </c>
      <c r="I336" s="26">
        <f>[1]!b_pq_pctchange(A336,日期设置!$B$4,日期设置!$B$2,1)</f>
        <v>0</v>
      </c>
      <c r="J336" s="26">
        <f>[1]!b_pq_pctchange(A336,日期设置!$C$4,日期设置!$B$2,1)</f>
        <v>0</v>
      </c>
      <c r="K336" s="52">
        <f>[1]!b_dq_amount($A336,日期设置!B$2,2,10000)</f>
        <v>0</v>
      </c>
      <c r="L336" s="26">
        <f>[1]!b_info_latestpar(A336,日期设置!$B$2)</f>
        <v>100</v>
      </c>
      <c r="M336" s="6">
        <f>[1]!b_info_outstandingbalance($A336,日期设置!B$2)</f>
        <v>3</v>
      </c>
      <c r="N336" s="7" t="str">
        <f>[1]!b_info_latestissurercreditrating2(A336,日期设置!$B$2,"102","1")</f>
        <v>AA+</v>
      </c>
      <c r="O336" s="8">
        <v>4.8</v>
      </c>
      <c r="P336" s="9" t="str">
        <f>[1]!b_info_repurchasedate(A336)</f>
        <v>2020-06-12</v>
      </c>
      <c r="Q336" s="8" t="s">
        <v>16062</v>
      </c>
      <c r="R336" s="2" t="str">
        <f>IF((--IF(P336=0,Q336,P336))&gt;(--日期设置!$B$2),IF(P336=0,Q336,P336),Q336)</f>
        <v>2023-06-12</v>
      </c>
      <c r="S336" s="2" t="s">
        <v>18274</v>
      </c>
      <c r="T336" s="8">
        <f>[1]!b_anal_ptmyear($A336,日期设置!$B$2)</f>
        <v>2.2246575342465755</v>
      </c>
      <c r="U336" s="8">
        <f>[1]!b_anal_termifexercise($A336,日期设置!B$2)</f>
        <v>0</v>
      </c>
      <c r="V336" s="10">
        <f>[1]!b_dq_dirtyprice(A336,日期设置!$B$2)</f>
        <v>93.121600000000001</v>
      </c>
      <c r="W336" s="11">
        <f>IF(U336=0,ROUNDUP((Q336-日期设置!$B$2)/365,0),ROUNDUP((R336-日期设置!$B$2)/365,0))</f>
        <v>3</v>
      </c>
      <c r="X336" s="18" t="str">
        <f>_xlfn.IFNA(VLOOKUP(A336,过往入选债券!A:D,4,0),2)</f>
        <v>否</v>
      </c>
      <c r="Y336">
        <f>_xlfn.IFNA(VLOOKUP(C336,[2]Sheet1!$A:$A,1,0),3)</f>
        <v>3</v>
      </c>
    </row>
    <row r="337" spans="1:25" hidden="1" x14ac:dyDescent="0.2">
      <c r="A337" s="21" t="s">
        <v>1283</v>
      </c>
      <c r="B337" s="21" t="s">
        <v>1284</v>
      </c>
      <c r="C337" s="37" t="s">
        <v>1285</v>
      </c>
      <c r="D337" s="26" t="str">
        <f>[1]!b_calc_yield(A337,日期设置!$B$2,F337,1,R337,1,O337,L337,S337,)</f>
        <v>Fetching...</v>
      </c>
      <c r="E337" s="26">
        <f t="shared" si="10"/>
        <v>12.203994279718589</v>
      </c>
      <c r="F337" s="18">
        <f>[1]!b_dq_cleanprice($A337,日期设置!B$2)</f>
        <v>95.776200000000003</v>
      </c>
      <c r="G337" s="18" t="str">
        <f t="shared" si="11"/>
        <v>1.23 + 0</v>
      </c>
      <c r="H337" s="27">
        <f>[1]!b_dq_pctchange($A337,日期设置!$B$2,1)/100</f>
        <v>0</v>
      </c>
      <c r="I337" s="26">
        <f>[1]!b_pq_pctchange(A337,日期设置!$B$4,日期设置!$B$2,1)</f>
        <v>0</v>
      </c>
      <c r="J337" s="26">
        <f>[1]!b_pq_pctchange(A337,日期设置!$C$4,日期设置!$B$2,1)</f>
        <v>0</v>
      </c>
      <c r="K337" s="52">
        <f>[1]!b_dq_amount($A337,日期设置!B$2,2,10000)</f>
        <v>0</v>
      </c>
      <c r="L337" s="26">
        <f>[1]!b_info_latestpar(A337,日期设置!$B$2)</f>
        <v>100</v>
      </c>
      <c r="M337" s="6">
        <f>[1]!b_info_outstandingbalance($A337,日期设置!B$2)</f>
        <v>5</v>
      </c>
      <c r="N337" s="7">
        <f>[1]!b_info_latestissurercreditrating2(A337,日期设置!$B$2,"102","1")</f>
        <v>0</v>
      </c>
      <c r="O337" s="8">
        <v>6.57</v>
      </c>
      <c r="P337" s="9">
        <f>[1]!b_info_repurchasedate(A337)</f>
        <v>0</v>
      </c>
      <c r="Q337" s="8" t="s">
        <v>16001</v>
      </c>
      <c r="R337" s="2" t="str">
        <f>IF((--IF(P337=0,Q337,P337))&gt;(--日期设置!$B$2),IF(P337=0,Q337,P337),Q337)</f>
        <v>2022-06-14</v>
      </c>
      <c r="S337" s="2" t="s">
        <v>19035</v>
      </c>
      <c r="T337" s="8">
        <f>[1]!b_anal_ptmyear($A337,日期设置!$B$2)</f>
        <v>1.2301369863013698</v>
      </c>
      <c r="U337" s="8">
        <f>[1]!b_anal_termifexercise($A337,日期设置!B$2)</f>
        <v>0</v>
      </c>
      <c r="V337" s="10">
        <f>[1]!b_dq_dirtyprice(A337,日期设置!$B$2)</f>
        <v>100.8342</v>
      </c>
      <c r="W337" s="11">
        <f>IF(U337=0,ROUNDUP((Q337-日期设置!$B$2)/365,0),ROUNDUP((R337-日期设置!$B$2)/365,0))</f>
        <v>2</v>
      </c>
      <c r="X337" s="18">
        <f>_xlfn.IFNA(VLOOKUP(A337,过往入选债券!A:D,4,0),2)</f>
        <v>2</v>
      </c>
      <c r="Y337">
        <f>_xlfn.IFNA(VLOOKUP(C337,[2]Sheet1!$A:$A,1,0),3)</f>
        <v>3</v>
      </c>
    </row>
    <row r="338" spans="1:25" hidden="1" x14ac:dyDescent="0.2">
      <c r="A338" s="21" t="s">
        <v>562</v>
      </c>
      <c r="B338" s="21" t="s">
        <v>563</v>
      </c>
      <c r="C338" s="37" t="s">
        <v>564</v>
      </c>
      <c r="D338" s="26" t="str">
        <f>[1]!b_calc_yield(A338,日期设置!$B$2,F338,1,R338,1,O338,L338,S338,)</f>
        <v>Fetching...</v>
      </c>
      <c r="E338" s="26">
        <f t="shared" si="10"/>
        <v>6.663330179310134</v>
      </c>
      <c r="F338" s="18">
        <f>[1]!b_dq_cleanprice($A338,日期设置!B$2)</f>
        <v>99.08</v>
      </c>
      <c r="G338" s="18" t="str">
        <f t="shared" si="11"/>
        <v>3.64 + 0.65</v>
      </c>
      <c r="H338" s="27">
        <f>[1]!b_dq_pctchange($A338,日期设置!$B$2,1)/100</f>
        <v>0</v>
      </c>
      <c r="I338" s="26">
        <f>[1]!b_pq_pctchange(A338,日期设置!$B$4,日期设置!$B$2,1)</f>
        <v>0</v>
      </c>
      <c r="J338" s="26">
        <f>[1]!b_pq_pctchange(A338,日期设置!$C$4,日期设置!$B$2,1)</f>
        <v>0</v>
      </c>
      <c r="K338" s="52">
        <f>[1]!b_dq_amount($A338,日期设置!B$2,2,10000)</f>
        <v>0</v>
      </c>
      <c r="L338" s="26">
        <f>[1]!b_info_latestpar(A338,日期设置!$B$2)</f>
        <v>100</v>
      </c>
      <c r="M338" s="6">
        <f>[1]!b_info_outstandingbalance($A338,日期设置!B$2)</f>
        <v>3</v>
      </c>
      <c r="N338" s="7">
        <f>[1]!b_info_latestissurercreditrating2(A338,日期设置!$B$2,"102","1")</f>
        <v>0</v>
      </c>
      <c r="O338" s="8">
        <v>9.1199999999999992</v>
      </c>
      <c r="P338" s="9" t="str">
        <f>[1]!b_info_repurchasedate(A338)</f>
        <v>2021-11-15</v>
      </c>
      <c r="Q338" s="8" t="s">
        <v>17421</v>
      </c>
      <c r="R338" s="2" t="str">
        <f>IF((--IF(P338=0,Q338,P338))&gt;(--日期设置!$B$2),IF(P338=0,Q338,P338),Q338)</f>
        <v>2021-11-15</v>
      </c>
      <c r="S338" s="2" t="s">
        <v>18375</v>
      </c>
      <c r="T338" s="8">
        <f>[1]!b_anal_ptmyear($A338,日期设置!$B$2)</f>
        <v>3.6465753424657534</v>
      </c>
      <c r="U338" s="8">
        <f>[1]!b_anal_termifexercise($A338,日期设置!B$2)</f>
        <v>0.65205479452054793</v>
      </c>
      <c r="V338" s="10">
        <f>[1]!b_dq_dirtyprice(A338,日期设置!$B$2)</f>
        <v>102.3032</v>
      </c>
      <c r="W338" s="11">
        <f>IF(U338=0,ROUNDUP((Q338-日期设置!$B$2)/365,0),ROUNDUP((R338-日期设置!$B$2)/365,0))</f>
        <v>1</v>
      </c>
      <c r="X338" s="18">
        <f>_xlfn.IFNA(VLOOKUP(A338,过往入选债券!A:D,4,0),2)</f>
        <v>2</v>
      </c>
      <c r="Y338">
        <f>_xlfn.IFNA(VLOOKUP(C338,[2]Sheet1!$A:$A,1,0),3)</f>
        <v>3</v>
      </c>
    </row>
    <row r="339" spans="1:25" hidden="1" x14ac:dyDescent="0.2">
      <c r="A339" s="21" t="s">
        <v>3721</v>
      </c>
      <c r="B339" s="21" t="s">
        <v>3722</v>
      </c>
      <c r="C339" s="37" t="s">
        <v>897</v>
      </c>
      <c r="D339" s="26" t="str">
        <f>[1]!b_calc_yield(A339,日期设置!$B$2,F339,1,R339,1,O339,L339,S339,)</f>
        <v>Fetching...</v>
      </c>
      <c r="E339" s="26">
        <f t="shared" si="10"/>
        <v>7.4852745173911162</v>
      </c>
      <c r="F339" s="18">
        <f>[1]!b_dq_cleanprice($A339,日期设置!B$2)</f>
        <v>97.979500000000002</v>
      </c>
      <c r="G339" s="18" t="str">
        <f t="shared" si="11"/>
        <v>3.72 + 0.72</v>
      </c>
      <c r="H339" s="27">
        <f>[1]!b_dq_pctchange($A339,日期设置!$B$2,1)/100</f>
        <v>0</v>
      </c>
      <c r="I339" s="26">
        <f>[1]!b_pq_pctchange(A339,日期设置!$B$4,日期设置!$B$2,1)</f>
        <v>-1.7719831172867337</v>
      </c>
      <c r="J339" s="26">
        <f>[1]!b_pq_pctchange(A339,日期设置!$C$4,日期设置!$B$2,1)</f>
        <v>-2.3135593220338939</v>
      </c>
      <c r="K339" s="52">
        <f>[1]!b_dq_amount($A339,日期设置!B$2,2,10000)</f>
        <v>0</v>
      </c>
      <c r="L339" s="26">
        <f>[1]!b_info_latestpar(A339,日期设置!$B$2)</f>
        <v>100</v>
      </c>
      <c r="M339" s="6">
        <f>[1]!b_info_outstandingbalance($A339,日期设置!B$2)</f>
        <v>5</v>
      </c>
      <c r="N339" s="7">
        <f>[1]!b_info_latestissurercreditrating2(A339,日期设置!$B$2,"102","1")</f>
        <v>0</v>
      </c>
      <c r="O339" s="8">
        <v>7.5</v>
      </c>
      <c r="P339" s="9" t="str">
        <f>[1]!b_info_repurchasedate(A339)</f>
        <v>2021-12-13</v>
      </c>
      <c r="Q339" s="8" t="s">
        <v>17154</v>
      </c>
      <c r="R339" s="2" t="str">
        <f>IF((--IF(P339=0,Q339,P339))&gt;(--日期设置!$B$2),IF(P339=0,Q339,P339),Q339)</f>
        <v>2021-12-13</v>
      </c>
      <c r="S339" s="2" t="s">
        <v>17955</v>
      </c>
      <c r="T339" s="8">
        <f>[1]!b_anal_ptmyear($A339,日期设置!$B$2)</f>
        <v>3.7287671232876711</v>
      </c>
      <c r="U339" s="8">
        <f>[1]!b_anal_termifexercise($A339,日期设置!B$2)</f>
        <v>0.72876712328767124</v>
      </c>
      <c r="V339" s="10">
        <f>[1]!b_dq_dirtyprice(A339,日期设置!$B$2)</f>
        <v>100.0137</v>
      </c>
      <c r="W339" s="11">
        <f>IF(U339=0,ROUNDUP((Q339-日期设置!$B$2)/365,0),ROUNDUP((R339-日期设置!$B$2)/365,0))</f>
        <v>1</v>
      </c>
      <c r="X339" s="18" t="str">
        <f>_xlfn.IFNA(VLOOKUP(A339,过往入选债券!A:D,4,0),2)</f>
        <v>否</v>
      </c>
      <c r="Y339">
        <f>_xlfn.IFNA(VLOOKUP(C339,[2]Sheet1!$A:$A,1,0),3)</f>
        <v>3</v>
      </c>
    </row>
    <row r="340" spans="1:25" hidden="1" x14ac:dyDescent="0.2">
      <c r="A340" s="21" t="s">
        <v>8144</v>
      </c>
      <c r="B340" s="21" t="s">
        <v>8145</v>
      </c>
      <c r="C340" s="37" t="s">
        <v>295</v>
      </c>
      <c r="D340" s="26" t="str">
        <f>[1]!b_calc_yield(A340,日期设置!$B$2,F340,1,R340,1,O340,L340,S340,)</f>
        <v>Fetching...</v>
      </c>
      <c r="E340" s="26">
        <f t="shared" si="10"/>
        <v>9.9840876329589499</v>
      </c>
      <c r="F340" s="18">
        <f>[1]!b_dq_cleanprice($A340,日期设置!B$2)</f>
        <v>94.725899999999996</v>
      </c>
      <c r="G340" s="18" t="str">
        <f t="shared" si="11"/>
        <v>0.97 + 0</v>
      </c>
      <c r="H340" s="27">
        <f>[1]!b_dq_pctchange($A340,日期设置!$B$2,1)/100</f>
        <v>0</v>
      </c>
      <c r="I340" s="26">
        <f>[1]!b_pq_pctchange(A340,日期设置!$B$4,日期设置!$B$2,1)</f>
        <v>0</v>
      </c>
      <c r="J340" s="26">
        <f>[1]!b_pq_pctchange(A340,日期设置!$C$4,日期设置!$B$2,1)</f>
        <v>-4.7915837464268973</v>
      </c>
      <c r="K340" s="52">
        <f>[1]!b_dq_amount($A340,日期设置!B$2,2,10000)</f>
        <v>0</v>
      </c>
      <c r="L340" s="26">
        <f>[1]!b_info_latestpar(A340,日期设置!$B$2)</f>
        <v>100</v>
      </c>
      <c r="M340" s="6">
        <f>[1]!b_info_outstandingbalance($A340,日期设置!B$2)</f>
        <v>10</v>
      </c>
      <c r="N340" s="7" t="str">
        <f>[1]!b_info_latestissurercreditrating2(A340,日期设置!$B$2,"102","1")</f>
        <v>AAA</v>
      </c>
      <c r="O340" s="8">
        <v>4.3</v>
      </c>
      <c r="P340" s="9">
        <f>[1]!b_info_repurchasedate(A340)</f>
        <v>0</v>
      </c>
      <c r="Q340" s="8" t="s">
        <v>16748</v>
      </c>
      <c r="R340" s="2" t="str">
        <f>IF((--IF(P340=0,Q340,P340))&gt;(--日期设置!$B$2),IF(P340=0,Q340,P340),Q340)</f>
        <v>2022-03-13</v>
      </c>
      <c r="S340" s="2" t="s">
        <v>18671</v>
      </c>
      <c r="T340" s="8">
        <f>[1]!b_anal_ptmyear($A340,日期设置!$B$2)</f>
        <v>0.97534246575342465</v>
      </c>
      <c r="U340" s="8">
        <f>[1]!b_anal_termifexercise($A340,日期设置!B$2)</f>
        <v>0</v>
      </c>
      <c r="V340" s="10">
        <f>[1]!b_dq_dirtyprice(A340,日期设置!$B$2)</f>
        <v>94.831900000000005</v>
      </c>
      <c r="W340" s="11">
        <f>IF(U340=0,ROUNDUP((Q340-日期设置!$B$2)/365,0),ROUNDUP((R340-日期设置!$B$2)/365,0))</f>
        <v>1</v>
      </c>
      <c r="X340" s="18" t="str">
        <f>_xlfn.IFNA(VLOOKUP(A340,过往入选债券!A:D,4,0),2)</f>
        <v>否</v>
      </c>
      <c r="Y340">
        <f>_xlfn.IFNA(VLOOKUP(C340,[2]Sheet1!$A:$A,1,0),3)</f>
        <v>3</v>
      </c>
    </row>
    <row r="341" spans="1:25" hidden="1" x14ac:dyDescent="0.2">
      <c r="A341" s="21" t="s">
        <v>8507</v>
      </c>
      <c r="B341" s="21" t="s">
        <v>8508</v>
      </c>
      <c r="C341" s="37" t="s">
        <v>295</v>
      </c>
      <c r="D341" s="26" t="str">
        <f>[1]!b_calc_yield(A341,日期设置!$B$2,F341,1,R341,1,O341,L341,S341,)</f>
        <v>Fetching...</v>
      </c>
      <c r="E341" s="26">
        <f t="shared" si="10"/>
        <v>10.856470683675724</v>
      </c>
      <c r="F341" s="18">
        <f>[1]!b_dq_cleanprice($A341,日期设置!B$2)</f>
        <v>94.4392</v>
      </c>
      <c r="G341" s="18" t="str">
        <f t="shared" si="11"/>
        <v>3.10 + 1.10</v>
      </c>
      <c r="H341" s="27">
        <f>[1]!b_dq_pctchange($A341,日期设置!$B$2,1)/100</f>
        <v>0</v>
      </c>
      <c r="I341" s="26">
        <f>[1]!b_pq_pctchange(A341,日期设置!$B$4,日期设置!$B$2,1)</f>
        <v>0</v>
      </c>
      <c r="J341" s="26">
        <f>[1]!b_pq_pctchange(A341,日期设置!$C$4,日期设置!$B$2,1)</f>
        <v>-7.0979572001660554</v>
      </c>
      <c r="K341" s="52">
        <f>[1]!b_dq_amount($A341,日期设置!B$2,2,10000)</f>
        <v>0</v>
      </c>
      <c r="L341" s="26">
        <f>[1]!b_info_latestpar(A341,日期设置!$B$2)</f>
        <v>100</v>
      </c>
      <c r="M341" s="6">
        <f>[1]!b_info_outstandingbalance($A341,日期设置!B$2)</f>
        <v>5</v>
      </c>
      <c r="N341" s="7" t="str">
        <f>[1]!b_info_latestissurercreditrating2(A341,日期设置!$B$2,"102","1")</f>
        <v>AAA</v>
      </c>
      <c r="O341" s="8">
        <v>4.66</v>
      </c>
      <c r="P341" s="9" t="str">
        <f>[1]!b_info_repurchasedate(A341)</f>
        <v>2022-04-29</v>
      </c>
      <c r="Q341" s="8" t="s">
        <v>16899</v>
      </c>
      <c r="R341" s="2" t="str">
        <f>IF((--IF(P341=0,Q341,P341))&gt;(--日期设置!$B$2),IF(P341=0,Q341,P341),Q341)</f>
        <v>2022-04-29</v>
      </c>
      <c r="S341" s="2" t="s">
        <v>17967</v>
      </c>
      <c r="T341" s="8">
        <f>[1]!b_anal_ptmyear($A341,日期设置!$B$2)</f>
        <v>3.1041095890410957</v>
      </c>
      <c r="U341" s="8">
        <f>[1]!b_anal_termifexercise($A341,日期设置!B$2)</f>
        <v>1.1041095890410959</v>
      </c>
      <c r="V341" s="10">
        <f>[1]!b_dq_dirtyprice(A341,日期设置!$B$2)</f>
        <v>98.614000000000004</v>
      </c>
      <c r="W341" s="11">
        <f>IF(U341=0,ROUNDUP((Q341-日期设置!$B$2)/365,0),ROUNDUP((R341-日期设置!$B$2)/365,0))</f>
        <v>2</v>
      </c>
      <c r="X341" s="18" t="str">
        <f>_xlfn.IFNA(VLOOKUP(A341,过往入选债券!A:D,4,0),2)</f>
        <v>否</v>
      </c>
      <c r="Y341">
        <f>_xlfn.IFNA(VLOOKUP(C341,[2]Sheet1!$A:$A,1,0),3)</f>
        <v>3</v>
      </c>
    </row>
    <row r="342" spans="1:25" hidden="1" x14ac:dyDescent="0.2">
      <c r="A342" s="21" t="s">
        <v>10882</v>
      </c>
      <c r="B342" s="21" t="s">
        <v>10883</v>
      </c>
      <c r="C342" s="37" t="s">
        <v>10884</v>
      </c>
      <c r="D342" s="26" t="str">
        <f>[1]!b_calc_yield(A342,日期设置!$B$2,F342,1,R342,1,O342,L342,S342,)</f>
        <v>Fetching...</v>
      </c>
      <c r="E342" s="26">
        <f t="shared" si="10"/>
        <v>20.980960722800333</v>
      </c>
      <c r="F342" s="18">
        <f>[1]!b_dq_cleanprice($A342,日期设置!B$2)</f>
        <v>93.004599999999996</v>
      </c>
      <c r="G342" s="18" t="str">
        <f t="shared" si="11"/>
        <v>4.13 + 2.13</v>
      </c>
      <c r="H342" s="27">
        <f>[1]!b_dq_pctchange($A342,日期设置!$B$2,1)/100</f>
        <v>0</v>
      </c>
      <c r="I342" s="26">
        <f>[1]!b_pq_pctchange(A342,日期设置!$B$4,日期设置!$B$2,1)</f>
        <v>0</v>
      </c>
      <c r="J342" s="26">
        <f>[1]!b_pq_pctchange(A342,日期设置!$C$4,日期设置!$B$2,1)</f>
        <v>1.0599908072555275</v>
      </c>
      <c r="K342" s="52">
        <f>[1]!b_dq_amount($A342,日期设置!B$2,2,10000)</f>
        <v>0</v>
      </c>
      <c r="L342" s="26">
        <f>[1]!b_info_latestpar(A342,日期设置!$B$2)</f>
        <v>100</v>
      </c>
      <c r="M342" s="6">
        <f>[1]!b_info_outstandingbalance($A342,日期设置!B$2)</f>
        <v>8</v>
      </c>
      <c r="N342" s="7" t="str">
        <f>[1]!b_info_latestissurercreditrating2(A342,日期设置!$B$2,"102","1")</f>
        <v>AA</v>
      </c>
      <c r="O342" s="8">
        <v>6.4</v>
      </c>
      <c r="P342" s="9" t="str">
        <f>[1]!b_info_repurchasedate(A342)</f>
        <v>2023-05-11</v>
      </c>
      <c r="Q342" s="8" t="s">
        <v>16355</v>
      </c>
      <c r="R342" s="2" t="str">
        <f>IF((--IF(P342=0,Q342,P342))&gt;(--日期设置!$B$2),IF(P342=0,Q342,P342),Q342)</f>
        <v>2023-05-11</v>
      </c>
      <c r="S342" s="2" t="s">
        <v>18134</v>
      </c>
      <c r="T342" s="8">
        <f>[1]!b_anal_ptmyear($A342,日期设置!$B$2)</f>
        <v>4.1369863013698627</v>
      </c>
      <c r="U342" s="8">
        <f>[1]!b_anal_termifexercise($A342,日期设置!B$2)</f>
        <v>2.1369863013698631</v>
      </c>
      <c r="V342" s="10">
        <f>[1]!b_dq_dirtyprice(A342,日期设置!$B$2)</f>
        <v>98.527900000000002</v>
      </c>
      <c r="W342" s="11">
        <f>IF(U342=0,ROUNDUP((Q342-日期设置!$B$2)/365,0),ROUNDUP((R342-日期设置!$B$2)/365,0))</f>
        <v>3</v>
      </c>
      <c r="X342" s="18" t="str">
        <f>_xlfn.IFNA(VLOOKUP(A342,过往入选债券!A:D,4,0),2)</f>
        <v>否</v>
      </c>
      <c r="Y342" s="45">
        <f>_xlfn.IFNA(VLOOKUP(C342,[2]Sheet1!$A:$A,1,0),3)</f>
        <v>3</v>
      </c>
    </row>
    <row r="343" spans="1:25" hidden="1" x14ac:dyDescent="0.2">
      <c r="A343" s="21" t="s">
        <v>11357</v>
      </c>
      <c r="B343" s="21" t="s">
        <v>11358</v>
      </c>
      <c r="C343" s="37" t="s">
        <v>7</v>
      </c>
      <c r="D343" s="26" t="str">
        <f>[1]!b_calc_yield(A343,日期设置!$B$2,F343,1,R343,1,O343,L343,S343,)</f>
        <v>Fetching...</v>
      </c>
      <c r="E343" s="26">
        <f t="shared" si="10"/>
        <v>13.091298998136857</v>
      </c>
      <c r="F343" s="18">
        <f>[1]!b_dq_cleanprice($A343,日期设置!B$2)</f>
        <v>95.569800000000001</v>
      </c>
      <c r="G343" s="18" t="str">
        <f t="shared" si="11"/>
        <v>1.33 + 0</v>
      </c>
      <c r="H343" s="27">
        <f>[1]!b_dq_pctchange($A343,日期设置!$B$2,1)/100</f>
        <v>0</v>
      </c>
      <c r="I343" s="26">
        <f>[1]!b_pq_pctchange(A343,日期设置!$B$4,日期设置!$B$2,1)</f>
        <v>0</v>
      </c>
      <c r="J343" s="26">
        <f>[1]!b_pq_pctchange(A343,日期设置!$C$4,日期设置!$B$2,1)</f>
        <v>-1.7335727020907676</v>
      </c>
      <c r="K343" s="52">
        <f>[1]!b_dq_amount($A343,日期设置!B$2,2,10000)</f>
        <v>0</v>
      </c>
      <c r="L343" s="26">
        <f>[1]!b_info_latestpar(A343,日期设置!$B$2)</f>
        <v>100</v>
      </c>
      <c r="M343" s="6">
        <f>[1]!b_info_outstandingbalance($A343,日期设置!B$2)</f>
        <v>10</v>
      </c>
      <c r="N343" s="7" t="str">
        <f>[1]!b_info_latestissurercreditrating2(A343,日期设置!$B$2,"102","1")</f>
        <v>AA</v>
      </c>
      <c r="O343" s="8">
        <v>6.48</v>
      </c>
      <c r="P343" s="9">
        <f>[1]!b_info_repurchasedate(A343)</f>
        <v>0</v>
      </c>
      <c r="Q343" s="8" t="s">
        <v>16996</v>
      </c>
      <c r="R343" s="2" t="str">
        <f>IF((--IF(P343=0,Q343,P343))&gt;(--日期设置!$B$2),IF(P343=0,Q343,P343),Q343)</f>
        <v>2022-07-22</v>
      </c>
      <c r="S343" s="2" t="s">
        <v>15975</v>
      </c>
      <c r="T343" s="8">
        <f>[1]!b_anal_ptmyear($A343,日期设置!$B$2)</f>
        <v>1.3342465753424657</v>
      </c>
      <c r="U343" s="8">
        <f>[1]!b_anal_termifexercise($A343,日期设置!B$2)</f>
        <v>0</v>
      </c>
      <c r="V343" s="10">
        <f>[1]!b_dq_dirtyprice(A343,日期设置!$B$2)</f>
        <v>99.883899999999997</v>
      </c>
      <c r="W343" s="11">
        <f>IF(U343=0,ROUNDUP((Q343-日期设置!$B$2)/365,0),ROUNDUP((R343-日期设置!$B$2)/365,0))</f>
        <v>2</v>
      </c>
      <c r="X343" s="18" t="str">
        <f>_xlfn.IFNA(VLOOKUP(A343,过往入选债券!A:D,4,0),2)</f>
        <v>否</v>
      </c>
      <c r="Y343">
        <f>_xlfn.IFNA(VLOOKUP(C343,[2]Sheet1!$A:$A,1,0),3)</f>
        <v>3</v>
      </c>
    </row>
    <row r="344" spans="1:25" hidden="1" x14ac:dyDescent="0.2">
      <c r="A344" s="21" t="s">
        <v>1511</v>
      </c>
      <c r="B344" s="21" t="s">
        <v>1512</v>
      </c>
      <c r="C344" s="37" t="s">
        <v>414</v>
      </c>
      <c r="D344" s="26" t="str">
        <f>[1]!b_calc_yield(A344,日期设置!$B$2,F344,1,R344,1,O344,L344,S344,)</f>
        <v>Fetching...</v>
      </c>
      <c r="E344" s="26">
        <f t="shared" si="10"/>
        <v>15.149026277415389</v>
      </c>
      <c r="F344" s="18">
        <f>[1]!b_dq_cleanprice($A344,日期设置!B$2)</f>
        <v>95.0351</v>
      </c>
      <c r="G344" s="18" t="str">
        <f t="shared" si="11"/>
        <v>1.52 + 0</v>
      </c>
      <c r="H344" s="27">
        <f>[1]!b_dq_pctchange($A344,日期设置!$B$2,1)/100</f>
        <v>0</v>
      </c>
      <c r="I344" s="26">
        <f>[1]!b_pq_pctchange(A344,日期设置!$B$4,日期设置!$B$2,1)</f>
        <v>0</v>
      </c>
      <c r="J344" s="26">
        <f>[1]!b_pq_pctchange(A344,日期设置!$C$4,日期设置!$B$2,1)</f>
        <v>0</v>
      </c>
      <c r="K344" s="52">
        <f>[1]!b_dq_amount($A344,日期设置!B$2,2,10000)</f>
        <v>0</v>
      </c>
      <c r="L344" s="26">
        <f>[1]!b_info_latestpar(A344,日期设置!$B$2)</f>
        <v>100</v>
      </c>
      <c r="M344" s="6">
        <f>[1]!b_info_outstandingbalance($A344,日期设置!B$2)</f>
        <v>4.4000000000000004</v>
      </c>
      <c r="N344" s="7">
        <f>[1]!b_info_latestissurercreditrating2(A344,日期设置!$B$2,"102","1")</f>
        <v>0</v>
      </c>
      <c r="O344" s="8">
        <v>6.5</v>
      </c>
      <c r="P344" s="9" t="str">
        <f>[1]!b_info_repurchasedate(A344)</f>
        <v>2020-09-29</v>
      </c>
      <c r="Q344" s="8" t="s">
        <v>16099</v>
      </c>
      <c r="R344" s="2" t="str">
        <f>IF((--IF(P344=0,Q344,P344))&gt;(--日期设置!$B$2),IF(P344=0,Q344,P344),Q344)</f>
        <v>2022-09-29</v>
      </c>
      <c r="S344" s="2" t="s">
        <v>17884</v>
      </c>
      <c r="T344" s="8">
        <f>[1]!b_anal_ptmyear($A344,日期设置!$B$2)</f>
        <v>1.5232876712328767</v>
      </c>
      <c r="U344" s="8">
        <f>[1]!b_anal_termifexercise($A344,日期设置!B$2)</f>
        <v>0</v>
      </c>
      <c r="V344" s="10">
        <f>[1]!b_dq_dirtyprice(A344,日期设置!$B$2)</f>
        <v>98.133700000000005</v>
      </c>
      <c r="W344" s="11">
        <f>IF(U344=0,ROUNDUP((Q344-日期设置!$B$2)/365,0),ROUNDUP((R344-日期设置!$B$2)/365,0))</f>
        <v>2</v>
      </c>
      <c r="X344" s="18" t="str">
        <f>_xlfn.IFNA(VLOOKUP(A344,过往入选债券!A:D,4,0),2)</f>
        <v>否</v>
      </c>
      <c r="Y344">
        <f>_xlfn.IFNA(VLOOKUP(C344,[2]Sheet1!$A:$A,1,0),3)</f>
        <v>3</v>
      </c>
    </row>
    <row r="345" spans="1:25" hidden="1" x14ac:dyDescent="0.2">
      <c r="A345" s="21" t="s">
        <v>519</v>
      </c>
      <c r="B345" s="21" t="s">
        <v>520</v>
      </c>
      <c r="C345" s="37" t="s">
        <v>96</v>
      </c>
      <c r="D345" s="26" t="str">
        <f>[1]!b_calc_yield(A345,日期设置!$B$2,F345,1,R345,1,O345,L345,S345,)</f>
        <v>Fetching...</v>
      </c>
      <c r="E345" s="26">
        <f t="shared" si="10"/>
        <v>1.5762507450324259</v>
      </c>
      <c r="F345" s="18">
        <f>[1]!b_dq_cleanprice($A345,日期设置!B$2)</f>
        <v>99.7</v>
      </c>
      <c r="G345" s="18" t="str">
        <f t="shared" si="11"/>
        <v>0.15 + 0</v>
      </c>
      <c r="H345" s="27">
        <f>[1]!b_dq_pctchange($A345,日期设置!$B$2,1)/100</f>
        <v>0</v>
      </c>
      <c r="I345" s="26">
        <f>[1]!b_pq_pctchange(A345,日期设置!$B$4,日期设置!$B$2,1)</f>
        <v>0</v>
      </c>
      <c r="J345" s="26">
        <f>[1]!b_pq_pctchange(A345,日期设置!$C$4,日期设置!$B$2,1)</f>
        <v>-0.89709500260928243</v>
      </c>
      <c r="K345" s="52">
        <f>[1]!b_dq_amount($A345,日期设置!B$2,2,10000)</f>
        <v>0</v>
      </c>
      <c r="L345" s="26">
        <f>[1]!b_info_latestpar(A345,日期设置!$B$2)</f>
        <v>100</v>
      </c>
      <c r="M345" s="6">
        <f>[1]!b_info_outstandingbalance($A345,日期设置!B$2)</f>
        <v>10.8</v>
      </c>
      <c r="N345" s="7">
        <f>[1]!b_info_latestissurercreditrating2(A345,日期设置!$B$2,"102","1")</f>
        <v>0</v>
      </c>
      <c r="O345" s="8">
        <v>8.9</v>
      </c>
      <c r="P345" s="9" t="str">
        <f>[1]!b_info_repurchasedate(A345)</f>
        <v>2018-05-18</v>
      </c>
      <c r="Q345" s="8" t="s">
        <v>16756</v>
      </c>
      <c r="R345" s="2" t="str">
        <f>IF((--IF(P345=0,Q345,P345))&gt;(--日期设置!$B$2),IF(P345=0,Q345,P345),Q345)</f>
        <v>2021-05-18</v>
      </c>
      <c r="S345" s="2" t="s">
        <v>18951</v>
      </c>
      <c r="T345" s="8">
        <f>[1]!b_anal_ptmyear($A345,日期设置!$B$2)</f>
        <v>0.15616438356164383</v>
      </c>
      <c r="U345" s="8">
        <f>[1]!b_anal_termifexercise($A345,日期设置!B$2)</f>
        <v>0</v>
      </c>
      <c r="V345" s="10">
        <f>[1]!b_dq_dirtyprice(A345,日期设置!$B$2)</f>
        <v>107.2101</v>
      </c>
      <c r="W345" s="11">
        <f>IF(U345=0,ROUNDUP((Q345-日期设置!$B$2)/365,0),ROUNDUP((R345-日期设置!$B$2)/365,0))</f>
        <v>1</v>
      </c>
      <c r="X345" s="18" t="str">
        <f>_xlfn.IFNA(VLOOKUP(A345,过往入选债券!A:D,4,0),2)</f>
        <v>否</v>
      </c>
      <c r="Y345">
        <f>_xlfn.IFNA(VLOOKUP(C345,[2]Sheet1!$A:$A,1,0),3)</f>
        <v>3</v>
      </c>
    </row>
    <row r="346" spans="1:25" hidden="1" x14ac:dyDescent="0.2">
      <c r="A346" s="21" t="s">
        <v>5505</v>
      </c>
      <c r="B346" s="21" t="s">
        <v>5506</v>
      </c>
      <c r="C346" s="37" t="s">
        <v>5106</v>
      </c>
      <c r="D346" s="26" t="str">
        <f>[1]!b_calc_yield(A346,日期设置!$B$2,F346,1,R346,1,O346,L346,S346,)</f>
        <v>Fetching...</v>
      </c>
      <c r="E346" s="26">
        <f t="shared" si="10"/>
        <v>0.22035826669388747</v>
      </c>
      <c r="F346" s="18">
        <f>[1]!b_dq_cleanprice($A346,日期设置!B$2)</f>
        <v>99.87</v>
      </c>
      <c r="G346" s="18" t="str">
        <f t="shared" si="11"/>
        <v>0.02 + 0.02</v>
      </c>
      <c r="H346" s="27">
        <f>[1]!b_dq_pctchange($A346,日期设置!$B$2,1)/100</f>
        <v>0</v>
      </c>
      <c r="I346" s="26">
        <f>[1]!b_pq_pctchange(A346,日期设置!$B$4,日期设置!$B$2,1)</f>
        <v>0</v>
      </c>
      <c r="J346" s="26">
        <f>[1]!b_pq_pctchange(A346,日期设置!$C$4,日期设置!$B$2,1)</f>
        <v>-3.0038148448530769E-3</v>
      </c>
      <c r="K346" s="52">
        <f>[1]!b_dq_amount($A346,日期设置!B$2,2,10000)</f>
        <v>0</v>
      </c>
      <c r="L346" s="26">
        <f>[1]!b_info_latestpar(A346,日期设置!$B$2)</f>
        <v>100</v>
      </c>
      <c r="M346" s="6">
        <f>[1]!b_info_outstandingbalance($A346,日期设置!B$2)</f>
        <v>20</v>
      </c>
      <c r="N346" s="7" t="str">
        <f>[1]!b_info_latestissurercreditrating2(A346,日期设置!$B$2,"102","1")</f>
        <v>AA+</v>
      </c>
      <c r="O346" s="8">
        <v>4.5599999999999996</v>
      </c>
      <c r="P346" s="9">
        <f>[1]!b_info_repurchasedate(A346)</f>
        <v>0</v>
      </c>
      <c r="Q346" s="8" t="s">
        <v>16927</v>
      </c>
      <c r="R346" s="2" t="str">
        <f>IF((--IF(P346=0,Q346,P346))&gt;(--日期设置!$B$2),IF(P346=0,Q346,P346),Q346)</f>
        <v>2021-03-30</v>
      </c>
      <c r="S346" s="2" t="s">
        <v>18636</v>
      </c>
      <c r="T346" s="8">
        <f>[1]!b_anal_ptmyear($A346,日期设置!$B$2)</f>
        <v>2.1917808219178082E-2</v>
      </c>
      <c r="U346" s="8">
        <f>[1]!b_anal_termifexercise($A346,日期设置!B$2)</f>
        <v>2.1917808219178082E-2</v>
      </c>
      <c r="V346" s="10">
        <f>[1]!b_dq_dirtyprice(A346,日期设置!$B$2)</f>
        <v>104.3301</v>
      </c>
      <c r="W346" s="11">
        <f>IF(U346=0,ROUNDUP((Q346-日期设置!$B$2)/365,0),ROUNDUP((R346-日期设置!$B$2)/365,0))</f>
        <v>1</v>
      </c>
      <c r="X346" s="18">
        <f>_xlfn.IFNA(VLOOKUP(A346,过往入选债券!A:D,4,0),2)</f>
        <v>2</v>
      </c>
      <c r="Y346">
        <f>_xlfn.IFNA(VLOOKUP(C346,[2]Sheet1!$A:$A,1,0),3)</f>
        <v>3</v>
      </c>
    </row>
    <row r="347" spans="1:25" hidden="1" x14ac:dyDescent="0.2">
      <c r="A347" s="28" t="s">
        <v>20570</v>
      </c>
      <c r="B347" s="28" t="s">
        <v>20571</v>
      </c>
      <c r="C347" s="39" t="s">
        <v>1982</v>
      </c>
      <c r="D347" s="26" t="str">
        <f>[1]!b_calc_yield(A347,日期设置!$B$2,F347,1,R347,1,O347,L347,S347,)</f>
        <v>Fetching...</v>
      </c>
      <c r="E347" s="26">
        <f t="shared" si="10"/>
        <v>25.526768948538891</v>
      </c>
      <c r="F347" s="18">
        <f>[1]!b_dq_cleanprice($A347,日期设置!B$2)</f>
        <v>89.9</v>
      </c>
      <c r="G347" s="18" t="str">
        <f t="shared" si="11"/>
        <v>2.52 + 0</v>
      </c>
      <c r="H347" s="27">
        <f>[1]!b_dq_pctchange($A347,日期设置!$B$2,1)/100</f>
        <v>0</v>
      </c>
      <c r="I347" s="26">
        <f>[1]!b_pq_pctchange(A347,日期设置!$B$4,日期设置!$B$2,1)</f>
        <v>0</v>
      </c>
      <c r="J347" s="26">
        <f>[1]!b_pq_pctchange(A347,日期设置!$C$4,日期设置!$B$2,1)</f>
        <v>-8.6801591139029579</v>
      </c>
      <c r="K347" s="52">
        <f>[1]!b_dq_amount($A347,日期设置!B$2,2,10000)</f>
        <v>0</v>
      </c>
      <c r="L347" s="26">
        <f>[1]!b_info_latestpar(A347,日期设置!$B$2)</f>
        <v>100</v>
      </c>
      <c r="M347" s="6">
        <f>[1]!b_info_outstandingbalance($A347,日期设置!B$2)</f>
        <v>5</v>
      </c>
      <c r="N347" s="7" t="str">
        <f>[1]!b_info_latestissurercreditrating2(A347,日期设置!$B$2,"102","1")</f>
        <v>AAA</v>
      </c>
      <c r="O347" s="8">
        <v>5.35</v>
      </c>
      <c r="P347" s="9">
        <f>[1]!b_info_repurchasedate(A347)</f>
        <v>0</v>
      </c>
      <c r="Q347" s="8" t="s">
        <v>17638</v>
      </c>
      <c r="R347" s="2" t="str">
        <f>IF((--IF(P347=0,Q347,P347))&gt;(--日期设置!$B$2),IF(P347=0,Q347,P347),Q347)</f>
        <v>2023-09-29</v>
      </c>
      <c r="S347" s="31" t="s">
        <v>16690</v>
      </c>
      <c r="T347" s="8">
        <f>[1]!b_anal_ptmyear($A347,日期设置!$B$2)</f>
        <v>2.5232876712328767</v>
      </c>
      <c r="U347" s="8">
        <f>[1]!b_anal_termifexercise($A347,日期设置!B$2)</f>
        <v>0</v>
      </c>
      <c r="V347" s="10">
        <f>[1]!b_dq_dirtyprice(A347,日期设置!$B$2)</f>
        <v>92.450400000000002</v>
      </c>
      <c r="W347" s="11">
        <f>IF(U347=0,ROUNDUP((Q347-日期设置!$B$2)/365,0),ROUNDUP((R347-日期设置!$B$2)/365,0))</f>
        <v>3</v>
      </c>
      <c r="X347" s="18" t="str">
        <f>_xlfn.IFNA(VLOOKUP(A347,过往入选债券!A:D,4,0),2)</f>
        <v>否</v>
      </c>
      <c r="Y347">
        <f>_xlfn.IFNA(VLOOKUP(C347,[2]Sheet1!$A:$A,1,0),3)</f>
        <v>3</v>
      </c>
    </row>
    <row r="348" spans="1:25" hidden="1" x14ac:dyDescent="0.2">
      <c r="A348" s="21" t="s">
        <v>12602</v>
      </c>
      <c r="B348" s="21" t="s">
        <v>12603</v>
      </c>
      <c r="C348" s="37" t="s">
        <v>20871</v>
      </c>
      <c r="D348" s="26" t="str">
        <f>[1]!b_calc_yield(A348,日期设置!$B$2,F348,1,R348,1,O348,L348,S348,)</f>
        <v>Fetching...</v>
      </c>
      <c r="E348" s="26">
        <f t="shared" si="10"/>
        <v>48.925808899308024</v>
      </c>
      <c r="F348" s="18">
        <f>[1]!b_dq_cleanprice($A348,日期设置!B$2)</f>
        <v>86.55</v>
      </c>
      <c r="G348" s="18" t="str">
        <f t="shared" si="11"/>
        <v>4.66 + 0</v>
      </c>
      <c r="H348" s="27">
        <f>[1]!b_dq_pctchange($A348,日期设置!$B$2,1)/100</f>
        <v>0</v>
      </c>
      <c r="I348" s="26">
        <f>[1]!b_pq_pctchange(A348,日期设置!$B$4,日期设置!$B$2,1)</f>
        <v>0</v>
      </c>
      <c r="J348" s="26">
        <f>[1]!b_pq_pctchange(A348,日期设置!$C$4,日期设置!$B$2,1)</f>
        <v>0</v>
      </c>
      <c r="K348" s="52">
        <f>[1]!b_dq_amount($A348,日期设置!B$2,2,10000)</f>
        <v>0</v>
      </c>
      <c r="L348" s="26">
        <f>[1]!b_info_latestpar(A348,日期设置!$B$2)</f>
        <v>100</v>
      </c>
      <c r="M348" s="6">
        <f>[1]!b_info_outstandingbalance($A348,日期设置!B$2)</f>
        <v>20</v>
      </c>
      <c r="N348" s="7" t="str">
        <f>[1]!b_info_latestissurercreditrating2(A348,日期设置!$B$2,"102","1")</f>
        <v>AA+</v>
      </c>
      <c r="O348" s="8">
        <v>6.3</v>
      </c>
      <c r="P348" s="9">
        <f>[1]!b_info_repurchasedate(A348)</f>
        <v>0</v>
      </c>
      <c r="Q348" s="8" t="s">
        <v>16027</v>
      </c>
      <c r="R348" s="2" t="str">
        <f>IF((--IF(P348=0,Q348,P348))&gt;(--日期设置!$B$2),IF(P348=0,Q348,P348),Q348)</f>
        <v>2025-11-19</v>
      </c>
      <c r="S348" s="2" t="s">
        <v>17873</v>
      </c>
      <c r="T348" s="8">
        <f>[1]!b_anal_ptmyear($A348,日期设置!$B$2)</f>
        <v>4.6630136986301371</v>
      </c>
      <c r="U348" s="8">
        <f>[1]!b_anal_termifexercise($A348,日期设置!B$2)</f>
        <v>0</v>
      </c>
      <c r="V348" s="10">
        <f>[1]!b_dq_dirtyprice(A348,日期设置!$B$2)</f>
        <v>88.299000000000007</v>
      </c>
      <c r="W348" s="11">
        <f>IF(U348=0,ROUNDUP((Q348-日期设置!$B$2)/365,0),ROUNDUP((R348-日期设置!$B$2)/365,0))</f>
        <v>5</v>
      </c>
      <c r="X348" s="18" t="str">
        <f>_xlfn.IFNA(VLOOKUP(A348,过往入选债券!A:D,4,0),2)</f>
        <v>否</v>
      </c>
      <c r="Y348">
        <f>_xlfn.IFNA(VLOOKUP(C348,[2]Sheet1!$A:$A,1,0),3)</f>
        <v>3</v>
      </c>
    </row>
    <row r="349" spans="1:25" hidden="1" x14ac:dyDescent="0.2">
      <c r="A349" s="21" t="s">
        <v>1957</v>
      </c>
      <c r="B349" s="21" t="s">
        <v>1958</v>
      </c>
      <c r="C349" s="37" t="s">
        <v>120</v>
      </c>
      <c r="D349" s="26" t="str">
        <f>[1]!b_calc_yield(A349,日期设置!$B$2,F349,1,R349,1,O349,L349,S349,)</f>
        <v>Fetching...</v>
      </c>
      <c r="E349" s="26">
        <f t="shared" si="10"/>
        <v>2.7153326152859592</v>
      </c>
      <c r="F349" s="18">
        <f>[1]!b_dq_cleanprice($A349,日期设置!B$2)</f>
        <v>99.07</v>
      </c>
      <c r="G349" s="18" t="str">
        <f t="shared" si="11"/>
        <v>0.27 + 0</v>
      </c>
      <c r="H349" s="27">
        <f>[1]!b_dq_pctchange($A349,日期设置!$B$2,1)/100</f>
        <v>0</v>
      </c>
      <c r="I349" s="26">
        <f>[1]!b_pq_pctchange(A349,日期设置!$B$4,日期设置!$B$2,1)</f>
        <v>0</v>
      </c>
      <c r="J349" s="26">
        <f>[1]!b_pq_pctchange(A349,日期设置!$C$4,日期设置!$B$2,1)</f>
        <v>0</v>
      </c>
      <c r="K349" s="52">
        <f>[1]!b_dq_amount($A349,日期设置!B$2,2,10000)</f>
        <v>0</v>
      </c>
      <c r="L349" s="26">
        <f>[1]!b_info_latestpar(A349,日期设置!$B$2)</f>
        <v>100</v>
      </c>
      <c r="M349" s="6">
        <f>[1]!b_info_outstandingbalance($A349,日期设置!B$2)</f>
        <v>5</v>
      </c>
      <c r="N349" s="7">
        <f>[1]!b_info_latestissurercreditrating2(A349,日期设置!$B$2,"102","1")</f>
        <v>0</v>
      </c>
      <c r="O349" s="8">
        <v>7</v>
      </c>
      <c r="P349" s="9">
        <f>[1]!b_info_repurchasedate(A349)</f>
        <v>0</v>
      </c>
      <c r="Q349" s="8" t="s">
        <v>16596</v>
      </c>
      <c r="R349" s="2" t="str">
        <f>IF((--IF(P349=0,Q349,P349))&gt;(--日期设置!$B$2),IF(P349=0,Q349,P349),Q349)</f>
        <v>2021-06-29</v>
      </c>
      <c r="S349" s="2" t="s">
        <v>18349</v>
      </c>
      <c r="T349" s="8">
        <f>[1]!b_anal_ptmyear($A349,日期设置!$B$2)</f>
        <v>0.27123287671232876</v>
      </c>
      <c r="U349" s="8">
        <f>[1]!b_anal_termifexercise($A349,日期设置!B$2)</f>
        <v>0</v>
      </c>
      <c r="V349" s="10">
        <f>[1]!b_dq_dirtyprice(A349,日期设置!$B$2)</f>
        <v>104.17140000000001</v>
      </c>
      <c r="W349" s="11">
        <f>IF(U349=0,ROUNDUP((Q349-日期设置!$B$2)/365,0),ROUNDUP((R349-日期设置!$B$2)/365,0))</f>
        <v>1</v>
      </c>
      <c r="X349" s="18" t="str">
        <f>_xlfn.IFNA(VLOOKUP(A349,过往入选债券!A:D,4,0),2)</f>
        <v>否</v>
      </c>
      <c r="Y349">
        <f>_xlfn.IFNA(VLOOKUP(C349,[2]Sheet1!$A:$A,1,0),3)</f>
        <v>3</v>
      </c>
    </row>
    <row r="350" spans="1:25" x14ac:dyDescent="0.2">
      <c r="A350" s="21" t="s">
        <v>4891</v>
      </c>
      <c r="B350" s="21" t="s">
        <v>4892</v>
      </c>
      <c r="C350" s="37" t="s">
        <v>295</v>
      </c>
      <c r="D350" s="26" t="str">
        <f>[1]!b_calc_yield(A350,日期设置!$B$2,F350,1,R350,1,O350,L350,S350,)</f>
        <v>Fetching...</v>
      </c>
      <c r="E350" s="26">
        <f t="shared" si="10"/>
        <v>1.6438628103716768</v>
      </c>
      <c r="F350" s="18">
        <f>[1]!b_dq_cleanprice($A350,日期设置!B$2)</f>
        <v>99.346100000000007</v>
      </c>
      <c r="G350" s="18" t="str">
        <f t="shared" si="11"/>
        <v>0.16 + 0</v>
      </c>
      <c r="H350" s="27">
        <f>[1]!b_dq_pctchange($A350,日期设置!$B$2,1)/100</f>
        <v>-1.8222156339559155E-2</v>
      </c>
      <c r="I350" s="26">
        <f>[1]!b_pq_pctchange(A350,日期设置!$B$4,日期设置!$B$2,1)</f>
        <v>-1.8222156339559155</v>
      </c>
      <c r="J350" s="26">
        <f>[1]!b_pq_pctchange(A350,日期设置!$C$4,日期设置!$B$2,1)</f>
        <v>-1.8222156339559155</v>
      </c>
      <c r="K350" s="52">
        <f>[1]!b_dq_amount($A350,日期设置!B$2,2,10000)</f>
        <v>523.88803424999992</v>
      </c>
      <c r="L350" s="26">
        <f>[1]!b_info_latestpar(A350,日期设置!$B$2)</f>
        <v>100</v>
      </c>
      <c r="M350" s="6">
        <f>[1]!b_info_outstandingbalance($A350,日期设置!B$2)</f>
        <v>25</v>
      </c>
      <c r="N350" s="7" t="str">
        <f>[1]!b_info_latestissurercreditrating2(A350,日期设置!$B$2,"102","1")</f>
        <v>AAA</v>
      </c>
      <c r="O350" s="8">
        <v>6.5</v>
      </c>
      <c r="P350" s="9">
        <f>[1]!b_info_repurchasedate(A350)</f>
        <v>0</v>
      </c>
      <c r="Q350" s="8" t="s">
        <v>17568</v>
      </c>
      <c r="R350" s="2" t="str">
        <f>IF((--IF(P350=0,Q350,P350))&gt;(--日期设置!$B$2),IF(P350=0,Q350,P350),Q350)</f>
        <v>2021-05-21</v>
      </c>
      <c r="S350" s="2" t="s">
        <v>19005</v>
      </c>
      <c r="T350" s="8">
        <f>[1]!b_anal_ptmyear($A350,日期设置!$B$2)</f>
        <v>0.16438356164383561</v>
      </c>
      <c r="U350" s="8">
        <f>[1]!b_anal_termifexercise($A350,日期设置!B$2)</f>
        <v>0</v>
      </c>
      <c r="V350" s="10">
        <f>[1]!b_dq_dirtyprice(A350,日期设置!$B$2)</f>
        <v>104.77760000000001</v>
      </c>
      <c r="W350" s="11">
        <f>IF(U350=0,ROUNDUP((Q350-日期设置!$B$2)/365,0),ROUNDUP((R350-日期设置!$B$2)/365,0))</f>
        <v>1</v>
      </c>
      <c r="X350" s="18" t="str">
        <f>_xlfn.IFNA(VLOOKUP(A350,过往入选债券!A:D,4,0),2)</f>
        <v>否</v>
      </c>
      <c r="Y350">
        <f>_xlfn.IFNA(VLOOKUP(C350,[2]Sheet1!$A:$A,1,0),3)</f>
        <v>3</v>
      </c>
    </row>
    <row r="351" spans="1:25" x14ac:dyDescent="0.2">
      <c r="A351" s="28" t="s">
        <v>20268</v>
      </c>
      <c r="B351" s="28" t="s">
        <v>20269</v>
      </c>
      <c r="C351" s="39" t="s">
        <v>113</v>
      </c>
      <c r="D351" s="26" t="str">
        <f>[1]!b_calc_yield(A351,日期设置!$B$2,F351,1,R351,1,O351,L351,S351,)</f>
        <v>Fetching...</v>
      </c>
      <c r="E351" s="26">
        <f t="shared" si="10"/>
        <v>5.1232589117801597</v>
      </c>
      <c r="F351" s="18">
        <f>[1]!b_dq_cleanprice($A351,日期设置!B$2)</f>
        <v>97.096699999999998</v>
      </c>
      <c r="G351" s="18" t="str">
        <f t="shared" si="11"/>
        <v>0.51 + 0</v>
      </c>
      <c r="H351" s="27">
        <f>[1]!b_dq_pctchange($A351,日期设置!$B$2,1)/100</f>
        <v>-9.1496051260648078E-3</v>
      </c>
      <c r="I351" s="26">
        <f>[1]!b_pq_pctchange(A351,日期设置!$B$4,日期设置!$B$2,1)</f>
        <v>-0.91496051260648081</v>
      </c>
      <c r="J351" s="26">
        <f>[1]!b_pq_pctchange(A351,日期设置!$C$4,日期设置!$B$2,1)</f>
        <v>-0.91496051260648081</v>
      </c>
      <c r="K351" s="52">
        <f>[1]!b_dq_amount($A351,日期设置!B$2,2,10000)</f>
        <v>495.8465137</v>
      </c>
      <c r="L351" s="26">
        <f>[1]!b_info_latestpar(A351,日期设置!$B$2)</f>
        <v>100</v>
      </c>
      <c r="M351" s="6">
        <f>[1]!b_info_outstandingbalance($A351,日期设置!B$2)</f>
        <v>5</v>
      </c>
      <c r="N351" s="7" t="str">
        <f>[1]!b_info_latestissurercreditrating2(A351,日期设置!$B$2,"102","1")</f>
        <v>AA+</v>
      </c>
      <c r="O351" s="8">
        <v>4.25</v>
      </c>
      <c r="P351" s="9">
        <f>[1]!b_info_repurchasedate(A351)</f>
        <v>0</v>
      </c>
      <c r="Q351" s="8" t="s">
        <v>16439</v>
      </c>
      <c r="R351" s="2" t="str">
        <f>IF((--IF(P351=0,Q351,P351))&gt;(--日期设置!$B$2),IF(P351=0,Q351,P351),Q351)</f>
        <v>2021-09-25</v>
      </c>
      <c r="S351" s="31" t="s">
        <v>16496</v>
      </c>
      <c r="T351" s="8">
        <f>[1]!b_anal_ptmyear($A351,日期设置!$B$2)</f>
        <v>0.51232876712328768</v>
      </c>
      <c r="U351" s="8">
        <f>[1]!b_anal_termifexercise($A351,日期设置!B$2)</f>
        <v>0</v>
      </c>
      <c r="V351" s="10">
        <f>[1]!b_dq_dirtyprice(A351,日期设置!$B$2)</f>
        <v>99.169300000000007</v>
      </c>
      <c r="W351" s="11">
        <f>IF(U351=0,ROUNDUP((Q351-日期设置!$B$2)/365,0),ROUNDUP((R351-日期设置!$B$2)/365,0))</f>
        <v>1</v>
      </c>
      <c r="X351" s="18" t="str">
        <f>_xlfn.IFNA(VLOOKUP(A351,过往入选债券!A:D,4,0),2)</f>
        <v>否</v>
      </c>
      <c r="Y351">
        <f>_xlfn.IFNA(VLOOKUP(C351,[2]Sheet1!$A:$A,1,0),3)</f>
        <v>3</v>
      </c>
    </row>
    <row r="352" spans="1:25" hidden="1" x14ac:dyDescent="0.2">
      <c r="A352" s="21" t="s">
        <v>6572</v>
      </c>
      <c r="B352" s="21" t="s">
        <v>6573</v>
      </c>
      <c r="C352" s="37" t="s">
        <v>196</v>
      </c>
      <c r="D352" s="26" t="str">
        <f>[1]!b_calc_yield(A352,日期设置!$B$2,F352,1,R352,1,O352,L352,S352,)</f>
        <v>Fetching...</v>
      </c>
      <c r="E352" s="26">
        <f t="shared" si="10"/>
        <v>0.54742486872974006</v>
      </c>
      <c r="F352" s="18">
        <f>[1]!b_dq_cleanprice($A352,日期设置!B$2)</f>
        <v>99.5839</v>
      </c>
      <c r="G352" s="18" t="str">
        <f t="shared" si="11"/>
        <v>0.05 + 0</v>
      </c>
      <c r="H352" s="27">
        <f>[1]!b_dq_pctchange($A352,日期设置!$B$2,1)/100</f>
        <v>0</v>
      </c>
      <c r="I352" s="26">
        <f>[1]!b_pq_pctchange(A352,日期设置!$B$4,日期设置!$B$2,1)</f>
        <v>0</v>
      </c>
      <c r="J352" s="26">
        <f>[1]!b_pq_pctchange(A352,日期设置!$C$4,日期设置!$B$2,1)</f>
        <v>0</v>
      </c>
      <c r="K352" s="52">
        <f>[1]!b_dq_amount($A352,日期设置!B$2,2,10000)</f>
        <v>0</v>
      </c>
      <c r="L352" s="26">
        <f>[1]!b_info_latestpar(A352,日期设置!$B$2)</f>
        <v>100</v>
      </c>
      <c r="M352" s="6">
        <f>[1]!b_info_outstandingbalance($A352,日期设置!B$2)</f>
        <v>3.55</v>
      </c>
      <c r="N352" s="7" t="str">
        <f>[1]!b_info_latestissurercreditrating2(A352,日期设置!$B$2,"102","1")</f>
        <v>AAA</v>
      </c>
      <c r="O352" s="8">
        <v>2.6</v>
      </c>
      <c r="P352" s="9" t="str">
        <f>[1]!b_info_repurchasedate(A352)</f>
        <v>2020-04-13</v>
      </c>
      <c r="Q352" s="8" t="s">
        <v>17035</v>
      </c>
      <c r="R352" s="2" t="str">
        <f>IF((--IF(P352=0,Q352,P352))&gt;(--日期设置!$B$2),IF(P352=0,Q352,P352),Q352)</f>
        <v>2021-04-11</v>
      </c>
      <c r="S352" s="2" t="s">
        <v>19032</v>
      </c>
      <c r="T352" s="8">
        <f>[1]!b_anal_ptmyear($A352,日期设置!$B$2)</f>
        <v>5.4794520547945202E-2</v>
      </c>
      <c r="U352" s="8">
        <f>[1]!b_anal_termifexercise($A352,日期设置!B$2)</f>
        <v>0</v>
      </c>
      <c r="V352" s="10">
        <f>[1]!b_dq_dirtyprice(A352,日期设置!$B$2)</f>
        <v>102.0414</v>
      </c>
      <c r="W352" s="11">
        <f>IF(U352=0,ROUNDUP((Q352-日期设置!$B$2)/365,0),ROUNDUP((R352-日期设置!$B$2)/365,0))</f>
        <v>1</v>
      </c>
      <c r="X352" s="18">
        <f>_xlfn.IFNA(VLOOKUP(A352,过往入选债券!A:D,4,0),2)</f>
        <v>2</v>
      </c>
      <c r="Y352">
        <f>_xlfn.IFNA(VLOOKUP(C352,[2]Sheet1!$A:$A,1,0),3)</f>
        <v>3</v>
      </c>
    </row>
    <row r="353" spans="1:25" hidden="1" x14ac:dyDescent="0.2">
      <c r="A353" s="21" t="s">
        <v>5507</v>
      </c>
      <c r="B353" s="21" t="s">
        <v>5508</v>
      </c>
      <c r="C353" s="37" t="s">
        <v>4804</v>
      </c>
      <c r="D353" s="26" t="str">
        <f>[1]!b_calc_yield(A353,日期设置!$B$2,F353,1,R353,1,O353,L353,S353,)</f>
        <v>Fetching...</v>
      </c>
      <c r="E353" s="26">
        <f t="shared" si="10"/>
        <v>4.9809984392824802</v>
      </c>
      <c r="F353" s="18">
        <f>[1]!b_dq_cleanprice($A353,日期设置!B$2)</f>
        <v>97.511300000000006</v>
      </c>
      <c r="G353" s="18" t="str">
        <f t="shared" si="11"/>
        <v>0.49 + 0</v>
      </c>
      <c r="H353" s="27">
        <f>[1]!b_dq_pctchange($A353,日期设置!$B$2,1)/100</f>
        <v>0</v>
      </c>
      <c r="I353" s="26">
        <f>[1]!b_pq_pctchange(A353,日期设置!$B$4,日期设置!$B$2,1)</f>
        <v>0</v>
      </c>
      <c r="J353" s="26">
        <f>[1]!b_pq_pctchange(A353,日期设置!$C$4,日期设置!$B$2,1)</f>
        <v>0</v>
      </c>
      <c r="K353" s="52">
        <f>[1]!b_dq_amount($A353,日期设置!B$2,2,10000)</f>
        <v>0</v>
      </c>
      <c r="L353" s="26">
        <f>[1]!b_info_latestpar(A353,日期设置!$B$2)</f>
        <v>100</v>
      </c>
      <c r="M353" s="6">
        <f>[1]!b_info_outstandingbalance($A353,日期设置!B$2)</f>
        <v>3</v>
      </c>
      <c r="N353" s="7" t="str">
        <f>[1]!b_info_latestissurercreditrating2(A353,日期设置!$B$2,"102","1")</f>
        <v>AA</v>
      </c>
      <c r="O353" s="8">
        <v>5</v>
      </c>
      <c r="P353" s="9">
        <f>[1]!b_info_repurchasedate(A353)</f>
        <v>0</v>
      </c>
      <c r="Q353" s="8" t="s">
        <v>17211</v>
      </c>
      <c r="R353" s="2" t="str">
        <f>IF((--IF(P353=0,Q353,P353))&gt;(--日期设置!$B$2),IF(P353=0,Q353,P353),Q353)</f>
        <v>2021-09-20</v>
      </c>
      <c r="S353" s="2" t="s">
        <v>18787</v>
      </c>
      <c r="T353" s="8">
        <f>[1]!b_anal_ptmyear($A353,日期设置!$B$2)</f>
        <v>0.49863013698630138</v>
      </c>
      <c r="U353" s="8">
        <f>[1]!b_anal_termifexercise($A353,日期设置!B$2)</f>
        <v>0</v>
      </c>
      <c r="V353" s="10">
        <f>[1]!b_dq_dirtyprice(A353,日期设置!$B$2)</f>
        <v>100.0181</v>
      </c>
      <c r="W353" s="11">
        <f>IF(U353=0,ROUNDUP((Q353-日期设置!$B$2)/365,0),ROUNDUP((R353-日期设置!$B$2)/365,0))</f>
        <v>1</v>
      </c>
      <c r="X353" s="18" t="str">
        <f>_xlfn.IFNA(VLOOKUP(A353,过往入选债券!A:D,4,0),2)</f>
        <v>否</v>
      </c>
      <c r="Y353">
        <f>_xlfn.IFNA(VLOOKUP(C353,[2]Sheet1!$A:$A,1,0),3)</f>
        <v>3</v>
      </c>
    </row>
    <row r="354" spans="1:25" hidden="1" x14ac:dyDescent="0.2">
      <c r="A354" s="21" t="s">
        <v>12728</v>
      </c>
      <c r="B354" s="21" t="s">
        <v>12729</v>
      </c>
      <c r="C354" s="37" t="s">
        <v>1437</v>
      </c>
      <c r="D354" s="26" t="str">
        <f>[1]!b_calc_yield(A354,日期设置!$B$2,F354,1,R354,1,O354,L354,S354,)</f>
        <v>Fetching...</v>
      </c>
      <c r="E354" s="26">
        <f t="shared" si="10"/>
        <v>64.095124198639411</v>
      </c>
      <c r="F354" s="18">
        <f>[1]!b_dq_cleanprice($A354,日期设置!B$2)</f>
        <v>68</v>
      </c>
      <c r="G354" s="18" t="str">
        <f t="shared" si="11"/>
        <v>5.28 + 0</v>
      </c>
      <c r="H354" s="27">
        <f>[1]!b_dq_pctchange($A354,日期设置!$B$2,1)/100</f>
        <v>0</v>
      </c>
      <c r="I354" s="26">
        <f>[1]!b_pq_pctchange(A354,日期设置!$B$4,日期设置!$B$2,1)</f>
        <v>0</v>
      </c>
      <c r="J354" s="26">
        <f>[1]!b_pq_pctchange(A354,日期设置!$C$4,日期设置!$B$2,1)</f>
        <v>-9.9140871846165126</v>
      </c>
      <c r="K354" s="52">
        <f>[1]!b_dq_amount($A354,日期设置!B$2,2,10000)</f>
        <v>0</v>
      </c>
      <c r="L354" s="26">
        <f>[1]!b_info_latestpar(A354,日期设置!$B$2)</f>
        <v>82.5</v>
      </c>
      <c r="M354" s="6">
        <f>[1]!b_info_outstandingbalance($A354,日期设置!B$2)</f>
        <v>12.375</v>
      </c>
      <c r="N354" s="7" t="str">
        <f>[1]!b_info_latestissurercreditrating2(A354,日期设置!$B$2,"102","1")</f>
        <v>AA</v>
      </c>
      <c r="O354" s="8">
        <v>5.78</v>
      </c>
      <c r="P354" s="9">
        <f>[1]!b_info_repurchasedate(A354)</f>
        <v>0</v>
      </c>
      <c r="Q354" s="8" t="s">
        <v>16848</v>
      </c>
      <c r="R354" s="2" t="str">
        <f>IF((--IF(P354=0,Q354,P354))&gt;(--日期设置!$B$2),IF(P354=0,Q354,P354),Q354)</f>
        <v>2026-07-04</v>
      </c>
      <c r="S354" s="2" t="s">
        <v>18971</v>
      </c>
      <c r="T354" s="8">
        <f>[1]!b_anal_ptmyear($A354,日期设置!$B$2)</f>
        <v>5.2849315068493148</v>
      </c>
      <c r="U354" s="8">
        <f>[1]!b_anal_termifexercise($A354,日期设置!B$2)</f>
        <v>0</v>
      </c>
      <c r="V354" s="10">
        <f>[1]!b_dq_dirtyprice(A354,日期设置!$B$2)</f>
        <v>71.409800000000004</v>
      </c>
      <c r="W354" s="11">
        <f>IF(U354=0,ROUNDUP((Q354-日期设置!$B$2)/365,0),ROUNDUP((R354-日期设置!$B$2)/365,0))</f>
        <v>6</v>
      </c>
      <c r="X354" s="18">
        <f>_xlfn.IFNA(VLOOKUP(A354,过往入选债券!A:D,4,0),2)</f>
        <v>2</v>
      </c>
      <c r="Y354">
        <f>_xlfn.IFNA(VLOOKUP(C354,[2]Sheet1!$A:$A,1,0),3)</f>
        <v>3</v>
      </c>
    </row>
    <row r="355" spans="1:25" hidden="1" x14ac:dyDescent="0.2">
      <c r="A355" s="21" t="s">
        <v>3873</v>
      </c>
      <c r="B355" s="21" t="s">
        <v>3874</v>
      </c>
      <c r="C355" s="37" t="s">
        <v>897</v>
      </c>
      <c r="D355" s="26" t="str">
        <f>[1]!b_calc_yield(A355,日期设置!$B$2,F355,1,R355,1,O355,L355,S355,)</f>
        <v>Fetching...</v>
      </c>
      <c r="E355" s="26">
        <f t="shared" si="10"/>
        <v>8.30863224836631</v>
      </c>
      <c r="F355" s="18">
        <f>[1]!b_dq_cleanprice($A355,日期设置!B$2)</f>
        <v>98</v>
      </c>
      <c r="G355" s="18" t="str">
        <f t="shared" si="11"/>
        <v>3.83 + 0.83</v>
      </c>
      <c r="H355" s="27">
        <f>[1]!b_dq_pctchange($A355,日期设置!$B$2,1)/100</f>
        <v>0</v>
      </c>
      <c r="I355" s="26">
        <f>[1]!b_pq_pctchange(A355,日期设置!$B$4,日期设置!$B$2,1)</f>
        <v>0</v>
      </c>
      <c r="J355" s="26">
        <f>[1]!b_pq_pctchange(A355,日期设置!$C$4,日期设置!$B$2,1)</f>
        <v>0</v>
      </c>
      <c r="K355" s="52">
        <f>[1]!b_dq_amount($A355,日期设置!B$2,2,10000)</f>
        <v>0</v>
      </c>
      <c r="L355" s="26">
        <f>[1]!b_info_latestpar(A355,日期设置!$B$2)</f>
        <v>100</v>
      </c>
      <c r="M355" s="6">
        <f>[1]!b_info_outstandingbalance($A355,日期设置!B$2)</f>
        <v>3</v>
      </c>
      <c r="N355" s="7">
        <f>[1]!b_info_latestissurercreditrating2(A355,日期设置!$B$2,"102","1")</f>
        <v>0</v>
      </c>
      <c r="O355" s="8">
        <v>7.5</v>
      </c>
      <c r="P355" s="9" t="str">
        <f>[1]!b_info_repurchasedate(A355)</f>
        <v>2022-01-20</v>
      </c>
      <c r="Q355" s="8" t="s">
        <v>16857</v>
      </c>
      <c r="R355" s="2" t="str">
        <f>IF((--IF(P355=0,Q355,P355))&gt;(--日期设置!$B$2),IF(P355=0,Q355,P355),Q355)</f>
        <v>2022-01-20</v>
      </c>
      <c r="S355" s="2" t="s">
        <v>18258</v>
      </c>
      <c r="T355" s="8">
        <f>[1]!b_anal_ptmyear($A355,日期设置!$B$2)</f>
        <v>3.8328767123287673</v>
      </c>
      <c r="U355" s="8">
        <f>[1]!b_anal_termifexercise($A355,日期设置!B$2)</f>
        <v>0.83287671232876714</v>
      </c>
      <c r="V355" s="10">
        <f>[1]!b_dq_dirtyprice(A355,日期设置!$B$2)</f>
        <v>99.253399999999999</v>
      </c>
      <c r="W355" s="11">
        <f>IF(U355=0,ROUNDUP((Q355-日期设置!$B$2)/365,0),ROUNDUP((R355-日期设置!$B$2)/365,0))</f>
        <v>1</v>
      </c>
      <c r="X355" s="18" t="str">
        <f>_xlfn.IFNA(VLOOKUP(A355,过往入选债券!A:D,4,0),2)</f>
        <v>否</v>
      </c>
      <c r="Y355">
        <f>_xlfn.IFNA(VLOOKUP(C355,[2]Sheet1!$A:$A,1,0),3)</f>
        <v>3</v>
      </c>
    </row>
    <row r="356" spans="1:25" hidden="1" x14ac:dyDescent="0.2">
      <c r="A356" s="21" t="s">
        <v>11225</v>
      </c>
      <c r="B356" s="21" t="s">
        <v>11226</v>
      </c>
      <c r="C356" s="37" t="s">
        <v>110</v>
      </c>
      <c r="D356" s="26" t="str">
        <f>[1]!b_calc_yield(A356,日期设置!$B$2,F356,1,R356,1,O356,L356,S356,)</f>
        <v>Fetching...</v>
      </c>
      <c r="E356" s="26">
        <f t="shared" si="10"/>
        <v>21.718583814097393</v>
      </c>
      <c r="F356" s="18">
        <f>[1]!b_dq_cleanprice($A356,日期设置!B$2)</f>
        <v>94.107200000000006</v>
      </c>
      <c r="G356" s="18" t="str">
        <f t="shared" si="11"/>
        <v>2.25 + 2.25</v>
      </c>
      <c r="H356" s="27">
        <f>[1]!b_dq_pctchange($A356,日期设置!$B$2,1)/100</f>
        <v>0</v>
      </c>
      <c r="I356" s="26">
        <f>[1]!b_pq_pctchange(A356,日期设置!$B$4,日期设置!$B$2,1)</f>
        <v>0</v>
      </c>
      <c r="J356" s="26">
        <f>[1]!b_pq_pctchange(A356,日期设置!$C$4,日期设置!$B$2,1)</f>
        <v>0</v>
      </c>
      <c r="K356" s="52">
        <f>[1]!b_dq_amount($A356,日期设置!B$2,2,10000)</f>
        <v>0</v>
      </c>
      <c r="L356" s="26">
        <f>[1]!b_info_latestpar(A356,日期设置!$B$2)</f>
        <v>100</v>
      </c>
      <c r="M356" s="6">
        <f>[1]!b_info_outstandingbalance($A356,日期设置!B$2)</f>
        <v>12</v>
      </c>
      <c r="N356" s="7" t="str">
        <f>[1]!b_info_latestissurercreditrating2(A356,日期设置!$B$2,"102","1")</f>
        <v>AA+</v>
      </c>
      <c r="O356" s="8">
        <v>6.95</v>
      </c>
      <c r="P356" s="9">
        <f>[1]!b_info_repurchasedate(A356)</f>
        <v>0</v>
      </c>
      <c r="Q356" s="8" t="s">
        <v>16436</v>
      </c>
      <c r="R356" s="2" t="str">
        <f>IF((--IF(P356=0,Q356,P356))&gt;(--日期设置!$B$2),IF(P356=0,Q356,P356),Q356)</f>
        <v>2023-06-23</v>
      </c>
      <c r="S356" s="2" t="s">
        <v>18203</v>
      </c>
      <c r="T356" s="8">
        <f>[1]!b_anal_ptmyear($A356,日期设置!$B$2)</f>
        <v>2.2547945205479452</v>
      </c>
      <c r="U356" s="8">
        <f>[1]!b_anal_termifexercise($A356,日期设置!B$2)</f>
        <v>2.2547945205479452</v>
      </c>
      <c r="V356" s="10">
        <f>[1]!b_dq_dirtyprice(A356,日期设置!$B$2)</f>
        <v>99.2864</v>
      </c>
      <c r="W356" s="11">
        <f>IF(U356=0,ROUNDUP((Q356-日期设置!$B$2)/365,0),ROUNDUP((R356-日期设置!$B$2)/365,0))</f>
        <v>3</v>
      </c>
      <c r="X356" s="18" t="str">
        <f>_xlfn.IFNA(VLOOKUP(A356,过往入选债券!A:D,4,0),2)</f>
        <v>否</v>
      </c>
      <c r="Y356">
        <f>_xlfn.IFNA(VLOOKUP(C356,[2]Sheet1!$A:$A,1,0),3)</f>
        <v>3</v>
      </c>
    </row>
    <row r="357" spans="1:25" hidden="1" x14ac:dyDescent="0.2">
      <c r="A357" s="21" t="s">
        <v>5175</v>
      </c>
      <c r="B357" s="21" t="s">
        <v>5176</v>
      </c>
      <c r="C357" s="37" t="s">
        <v>5019</v>
      </c>
      <c r="D357" s="26" t="str">
        <f>[1]!b_calc_yield(A357,日期设置!$B$2,F357,1,R357,1,O357,L357,S357,)</f>
        <v>Fetching...</v>
      </c>
      <c r="E357" s="26">
        <f t="shared" si="10"/>
        <v>5.9318576778415011</v>
      </c>
      <c r="F357" s="18">
        <f>[1]!b_dq_cleanprice($A357,日期设置!B$2)</f>
        <v>96.495000000000005</v>
      </c>
      <c r="G357" s="18" t="str">
        <f t="shared" si="11"/>
        <v>0.59 + 0</v>
      </c>
      <c r="H357" s="27">
        <f>[1]!b_dq_pctchange($A357,日期设置!$B$2,1)/100</f>
        <v>0</v>
      </c>
      <c r="I357" s="26">
        <f>[1]!b_pq_pctchange(A357,日期设置!$B$4,日期设置!$B$2,1)</f>
        <v>-5.1813471502543552E-3</v>
      </c>
      <c r="J357" s="26">
        <f>[1]!b_pq_pctchange(A357,日期设置!$C$4,日期设置!$B$2,1)</f>
        <v>6.8495790019178564</v>
      </c>
      <c r="K357" s="52">
        <f>[1]!b_dq_amount($A357,日期设置!B$2,2,10000)</f>
        <v>0</v>
      </c>
      <c r="L357" s="26">
        <f>[1]!b_info_latestpar(A357,日期设置!$B$2)</f>
        <v>100</v>
      </c>
      <c r="M357" s="6">
        <f>[1]!b_info_outstandingbalance($A357,日期设置!B$2)</f>
        <v>10</v>
      </c>
      <c r="N357" s="7" t="str">
        <f>[1]!b_info_latestissurercreditrating2(A357,日期设置!$B$2,"102","1")</f>
        <v>AA+</v>
      </c>
      <c r="O357" s="8">
        <v>3.87</v>
      </c>
      <c r="P357" s="9">
        <f>[1]!b_info_repurchasedate(A357)</f>
        <v>0</v>
      </c>
      <c r="Q357" s="8" t="s">
        <v>17214</v>
      </c>
      <c r="R357" s="2" t="str">
        <f>IF((--IF(P357=0,Q357,P357))&gt;(--日期设置!$B$2),IF(P357=0,Q357,P357),Q357)</f>
        <v>2021-10-26</v>
      </c>
      <c r="S357" s="2" t="s">
        <v>18111</v>
      </c>
      <c r="T357" s="8">
        <f>[1]!b_anal_ptmyear($A357,日期设置!$B$2)</f>
        <v>0.59726027397260273</v>
      </c>
      <c r="U357" s="8">
        <f>[1]!b_anal_termifexercise($A357,日期设置!B$2)</f>
        <v>0</v>
      </c>
      <c r="V357" s="10">
        <f>[1]!b_dq_dirtyprice(A357,日期设置!$B$2)</f>
        <v>98.053600000000003</v>
      </c>
      <c r="W357" s="11">
        <f>IF(U357=0,ROUNDUP((Q357-日期设置!$B$2)/365,0),ROUNDUP((R357-日期设置!$B$2)/365,0))</f>
        <v>1</v>
      </c>
      <c r="X357" s="18" t="str">
        <f>_xlfn.IFNA(VLOOKUP(A357,过往入选债券!A:D,4,0),2)</f>
        <v>否</v>
      </c>
      <c r="Y357" t="str">
        <f>_xlfn.IFNA(VLOOKUP(C357,[2]Sheet1!$A:$A,1,0),3)</f>
        <v>山东宏桥新型材料有限公司</v>
      </c>
    </row>
    <row r="358" spans="1:25" hidden="1" x14ac:dyDescent="0.2">
      <c r="A358" s="21" t="s">
        <v>6583</v>
      </c>
      <c r="B358" s="21" t="s">
        <v>6584</v>
      </c>
      <c r="C358" s="37" t="s">
        <v>143</v>
      </c>
      <c r="D358" s="26" t="str">
        <f>[1]!b_calc_yield(A358,日期设置!$B$2,F358,1,R358,1,O358,L358,S358,)</f>
        <v>Fetching...</v>
      </c>
      <c r="E358" s="26">
        <f t="shared" si="10"/>
        <v>19.88020275931872</v>
      </c>
      <c r="F358" s="18">
        <f>[1]!b_dq_cleanprice($A358,日期设置!B$2)</f>
        <v>91.543000000000006</v>
      </c>
      <c r="G358" s="18" t="str">
        <f t="shared" si="11"/>
        <v>2.06 + 0</v>
      </c>
      <c r="H358" s="27">
        <f>[1]!b_dq_pctchange($A358,日期设置!$B$2,1)/100</f>
        <v>0</v>
      </c>
      <c r="I358" s="26">
        <f>[1]!b_pq_pctchange(A358,日期设置!$B$4,日期设置!$B$2,1)</f>
        <v>0</v>
      </c>
      <c r="J358" s="26">
        <f>[1]!b_pq_pctchange(A358,日期设置!$C$4,日期设置!$B$2,1)</f>
        <v>-5.1412110316099113</v>
      </c>
      <c r="K358" s="52">
        <f>[1]!b_dq_amount($A358,日期设置!B$2,2,10000)</f>
        <v>0</v>
      </c>
      <c r="L358" s="26">
        <f>[1]!b_info_latestpar(A358,日期设置!$B$2)</f>
        <v>100</v>
      </c>
      <c r="M358" s="6">
        <f>[1]!b_info_outstandingbalance($A358,日期设置!B$2)</f>
        <v>30</v>
      </c>
      <c r="N358" s="7" t="str">
        <f>[1]!b_info_latestissurercreditrating2(A358,日期设置!$B$2,"102","1")</f>
        <v>AAA</v>
      </c>
      <c r="O358" s="8">
        <v>5.2</v>
      </c>
      <c r="P358" s="9">
        <f>[1]!b_info_repurchasedate(A358)</f>
        <v>0</v>
      </c>
      <c r="Q358" s="8" t="s">
        <v>16705</v>
      </c>
      <c r="R358" s="2" t="str">
        <f>IF((--IF(P358=0,Q358,P358))&gt;(--日期设置!$B$2),IF(P358=0,Q358,P358),Q358)</f>
        <v>2023-04-13</v>
      </c>
      <c r="S358" s="2" t="s">
        <v>17791</v>
      </c>
      <c r="T358" s="8">
        <f>[1]!b_anal_ptmyear($A358,日期设置!$B$2)</f>
        <v>2.0602739726027397</v>
      </c>
      <c r="U358" s="8">
        <f>[1]!b_anal_termifexercise($A358,日期设置!B$2)</f>
        <v>0</v>
      </c>
      <c r="V358" s="10">
        <f>[1]!b_dq_dirtyprice(A358,日期设置!$B$2)</f>
        <v>96.429599999999994</v>
      </c>
      <c r="W358" s="11">
        <f>IF(U358=0,ROUNDUP((Q358-日期设置!$B$2)/365,0),ROUNDUP((R358-日期设置!$B$2)/365,0))</f>
        <v>3</v>
      </c>
      <c r="X358" s="18" t="str">
        <f>_xlfn.IFNA(VLOOKUP(A358,过往入选债券!A:D,4,0),2)</f>
        <v>否</v>
      </c>
      <c r="Y358" s="45">
        <f>_xlfn.IFNA(VLOOKUP(C358,[2]Sheet1!$A:$A,1,0),3)</f>
        <v>3</v>
      </c>
    </row>
    <row r="359" spans="1:25" hidden="1" x14ac:dyDescent="0.2">
      <c r="A359" s="28" t="s">
        <v>21104</v>
      </c>
      <c r="B359" s="28" t="s">
        <v>21105</v>
      </c>
      <c r="C359" s="39" t="s">
        <v>4796</v>
      </c>
      <c r="D359" s="26" t="str">
        <f>[1]!b_calc_yield(A359,日期设置!$B$2,F359,1,R359,1,O359,L359,S359,)</f>
        <v>Fetching...</v>
      </c>
      <c r="E359" s="26">
        <f t="shared" si="10"/>
        <v>15.491573673999714</v>
      </c>
      <c r="F359" s="18">
        <f>[1]!b_dq_cleanprice($A359,日期设置!B$2)</f>
        <v>95.889300000000006</v>
      </c>
      <c r="G359" s="18" t="str">
        <f t="shared" si="11"/>
        <v>1.59 + 0</v>
      </c>
      <c r="H359" s="27">
        <f>[1]!b_dq_pctchange($A359,日期设置!$B$2,1)/100</f>
        <v>0</v>
      </c>
      <c r="I359" s="26">
        <f>[1]!b_pq_pctchange(A359,日期设置!$B$4,日期设置!$B$2,1)</f>
        <v>0</v>
      </c>
      <c r="J359" s="26">
        <f>[1]!b_pq_pctchange(A359,日期设置!$C$4,日期设置!$B$2,1)</f>
        <v>-0.15816128911341976</v>
      </c>
      <c r="K359" s="52">
        <f>[1]!b_dq_amount($A359,日期设置!B$2,2,10000)</f>
        <v>0</v>
      </c>
      <c r="L359" s="26">
        <f>[1]!b_info_latestpar(A359,日期设置!$B$2)</f>
        <v>100</v>
      </c>
      <c r="M359" s="6">
        <f>[1]!b_info_outstandingbalance($A359,日期设置!B$2)</f>
        <v>15</v>
      </c>
      <c r="N359" s="7" t="str">
        <f>[1]!b_info_latestissurercreditrating2(A359,日期设置!$B$2,"102","1")</f>
        <v>AAA</v>
      </c>
      <c r="O359" s="8">
        <v>7</v>
      </c>
      <c r="P359" s="9">
        <f>[1]!b_info_repurchasedate(A359)</f>
        <v>0</v>
      </c>
      <c r="Q359" s="8" t="s">
        <v>17083</v>
      </c>
      <c r="R359" s="2" t="str">
        <f>IF((--IF(P359=0,Q359,P359))&gt;(--日期设置!$B$2),IF(P359=0,Q359,P359),Q359)</f>
        <v>2022-10-26</v>
      </c>
      <c r="S359" s="31" t="s">
        <v>16110</v>
      </c>
      <c r="T359" s="8">
        <f>[1]!b_anal_ptmyear($A359,日期设置!$B$2)</f>
        <v>1.5972602739726027</v>
      </c>
      <c r="U359" s="8">
        <f>[1]!b_anal_termifexercise($A359,日期设置!B$2)</f>
        <v>0</v>
      </c>
      <c r="V359" s="10">
        <f>[1]!b_dq_dirtyprice(A359,日期设置!$B$2)</f>
        <v>98.708500000000001</v>
      </c>
      <c r="W359" s="11">
        <f>IF(U359=0,ROUNDUP((Q359-日期设置!$B$2)/365,0),ROUNDUP((R359-日期设置!$B$2)/365,0))</f>
        <v>2</v>
      </c>
      <c r="X359" s="18" t="str">
        <f>_xlfn.IFNA(VLOOKUP(A359,过往入选债券!A:D,4,0),2)</f>
        <v>否</v>
      </c>
      <c r="Y359">
        <f>_xlfn.IFNA(VLOOKUP(C359,[2]Sheet1!$A:$A,1,0),3)</f>
        <v>3</v>
      </c>
    </row>
    <row r="360" spans="1:25" hidden="1" x14ac:dyDescent="0.2">
      <c r="A360" s="21" t="s">
        <v>9798</v>
      </c>
      <c r="B360" s="21" t="s">
        <v>9799</v>
      </c>
      <c r="C360" s="37" t="s">
        <v>426</v>
      </c>
      <c r="D360" s="26" t="str">
        <f>[1]!b_calc_yield(A360,日期设置!$B$2,F360,1,R360,1,O360,L360,S360,)</f>
        <v>Fetching...</v>
      </c>
      <c r="E360" s="26">
        <f t="shared" si="10"/>
        <v>39.953300805813605</v>
      </c>
      <c r="F360" s="18">
        <f>[1]!b_dq_cleanprice($A360,日期设置!B$2)</f>
        <v>82.406800000000004</v>
      </c>
      <c r="G360" s="18" t="str">
        <f t="shared" si="11"/>
        <v>3.81 + 0</v>
      </c>
      <c r="H360" s="27">
        <f>[1]!b_dq_pctchange($A360,日期设置!$B$2,1)/100</f>
        <v>0</v>
      </c>
      <c r="I360" s="26">
        <f>[1]!b_pq_pctchange(A360,日期设置!$B$4,日期设置!$B$2,1)</f>
        <v>0</v>
      </c>
      <c r="J360" s="26">
        <f>[1]!b_pq_pctchange(A360,日期设置!$C$4,日期设置!$B$2,1)</f>
        <v>-16.27962735317125</v>
      </c>
      <c r="K360" s="52">
        <f>[1]!b_dq_amount($A360,日期设置!B$2,2,10000)</f>
        <v>0</v>
      </c>
      <c r="L360" s="26">
        <f>[1]!b_info_latestpar(A360,日期设置!$B$2)</f>
        <v>100</v>
      </c>
      <c r="M360" s="6">
        <f>[1]!b_info_outstandingbalance($A360,日期设置!B$2)</f>
        <v>15</v>
      </c>
      <c r="N360" s="7" t="str">
        <f>[1]!b_info_latestissurercreditrating2(A360,日期设置!$B$2,"102","1")</f>
        <v>AAA</v>
      </c>
      <c r="O360" s="8">
        <v>4.0999999999999996</v>
      </c>
      <c r="P360" s="9">
        <f>[1]!b_info_repurchasedate(A360)</f>
        <v>0</v>
      </c>
      <c r="Q360" s="8" t="s">
        <v>16127</v>
      </c>
      <c r="R360" s="2" t="str">
        <f>IF((--IF(P360=0,Q360,P360))&gt;(--日期设置!$B$2),IF(P360=0,Q360,P360),Q360)</f>
        <v>2025-01-13</v>
      </c>
      <c r="S360" s="2" t="s">
        <v>17912</v>
      </c>
      <c r="T360" s="8">
        <f>[1]!b_anal_ptmyear($A360,日期设置!$B$2)</f>
        <v>3.8136986301369862</v>
      </c>
      <c r="U360" s="8">
        <f>[1]!b_anal_termifexercise($A360,日期设置!B$2)</f>
        <v>0</v>
      </c>
      <c r="V360" s="10">
        <f>[1]!b_dq_dirtyprice(A360,日期设置!$B$2)</f>
        <v>83.170599999999993</v>
      </c>
      <c r="W360" s="11">
        <f>IF(U360=0,ROUNDUP((Q360-日期设置!$B$2)/365,0),ROUNDUP((R360-日期设置!$B$2)/365,0))</f>
        <v>4</v>
      </c>
      <c r="X360" s="18" t="str">
        <f>_xlfn.IFNA(VLOOKUP(A360,过往入选债券!A:D,4,0),2)</f>
        <v>否</v>
      </c>
      <c r="Y360">
        <f>_xlfn.IFNA(VLOOKUP(C360,[2]Sheet1!$A:$A,1,0),3)</f>
        <v>3</v>
      </c>
    </row>
    <row r="361" spans="1:25" hidden="1" x14ac:dyDescent="0.2">
      <c r="A361" s="21" t="s">
        <v>9509</v>
      </c>
      <c r="B361" s="21" t="s">
        <v>9510</v>
      </c>
      <c r="C361" s="37" t="s">
        <v>426</v>
      </c>
      <c r="D361" s="26" t="str">
        <f>[1]!b_calc_yield(A361,日期设置!$B$2,F361,1,R361,1,O361,L361,S361,)</f>
        <v>Fetching...</v>
      </c>
      <c r="E361" s="26">
        <f t="shared" si="10"/>
        <v>37.610709499676112</v>
      </c>
      <c r="F361" s="18">
        <f>[1]!b_dq_cleanprice($A361,日期设置!B$2)</f>
        <v>83.9666</v>
      </c>
      <c r="G361" s="18" t="str">
        <f t="shared" si="11"/>
        <v>3.64 + 0</v>
      </c>
      <c r="H361" s="27">
        <f>[1]!b_dq_pctchange($A361,日期设置!$B$2,1)/100</f>
        <v>0</v>
      </c>
      <c r="I361" s="26">
        <f>[1]!b_pq_pctchange(A361,日期设置!$B$4,日期设置!$B$2,1)</f>
        <v>0</v>
      </c>
      <c r="J361" s="26">
        <f>[1]!b_pq_pctchange(A361,日期设置!$C$4,日期设置!$B$2,1)</f>
        <v>-15.371435367444144</v>
      </c>
      <c r="K361" s="52">
        <f>[1]!b_dq_amount($A361,日期设置!B$2,2,10000)</f>
        <v>0</v>
      </c>
      <c r="L361" s="26">
        <f>[1]!b_info_latestpar(A361,日期设置!$B$2)</f>
        <v>100</v>
      </c>
      <c r="M361" s="6">
        <f>[1]!b_info_outstandingbalance($A361,日期设置!B$2)</f>
        <v>15</v>
      </c>
      <c r="N361" s="7" t="str">
        <f>[1]!b_info_latestissurercreditrating2(A361,日期设置!$B$2,"102","1")</f>
        <v>AAA</v>
      </c>
      <c r="O361" s="8">
        <v>4.42</v>
      </c>
      <c r="P361" s="9">
        <f>[1]!b_info_repurchasedate(A361)</f>
        <v>0</v>
      </c>
      <c r="Q361" s="8" t="s">
        <v>17576</v>
      </c>
      <c r="R361" s="2" t="str">
        <f>IF((--IF(P361=0,Q361,P361))&gt;(--日期设置!$B$2),IF(P361=0,Q361,P361),Q361)</f>
        <v>2024-11-14</v>
      </c>
      <c r="S361" s="2" t="s">
        <v>17801</v>
      </c>
      <c r="T361" s="8">
        <f>[1]!b_anal_ptmyear($A361,日期设置!$B$2)</f>
        <v>3.6493150684931508</v>
      </c>
      <c r="U361" s="8">
        <f>[1]!b_anal_termifexercise($A361,日期设置!B$2)</f>
        <v>0</v>
      </c>
      <c r="V361" s="10">
        <f>[1]!b_dq_dirtyprice(A361,日期设置!$B$2)</f>
        <v>85.516599999999997</v>
      </c>
      <c r="W361" s="11">
        <f>IF(U361=0,ROUNDUP((Q361-日期设置!$B$2)/365,0),ROUNDUP((R361-日期设置!$B$2)/365,0))</f>
        <v>4</v>
      </c>
      <c r="X361" s="18" t="str">
        <f>_xlfn.IFNA(VLOOKUP(A361,过往入选债券!A:D,4,0),2)</f>
        <v>否</v>
      </c>
      <c r="Y361">
        <f>_xlfn.IFNA(VLOOKUP(C361,[2]Sheet1!$A:$A,1,0),3)</f>
        <v>3</v>
      </c>
    </row>
    <row r="362" spans="1:25" hidden="1" x14ac:dyDescent="0.2">
      <c r="A362" s="21" t="s">
        <v>7128</v>
      </c>
      <c r="B362" s="21" t="s">
        <v>7129</v>
      </c>
      <c r="C362" s="37" t="s">
        <v>155</v>
      </c>
      <c r="D362" s="26" t="str">
        <f>[1]!b_calc_yield(A362,日期设置!$B$2,F362,1,R362,1,O362,L362,S362,)</f>
        <v>Fetching...</v>
      </c>
      <c r="E362" s="26">
        <f t="shared" si="10"/>
        <v>4.4439933865275005</v>
      </c>
      <c r="F362" s="18">
        <f>[1]!b_dq_cleanprice($A362,日期设置!B$2)</f>
        <v>98.202100000000002</v>
      </c>
      <c r="G362" s="18" t="str">
        <f t="shared" si="11"/>
        <v>0.45 + 0</v>
      </c>
      <c r="H362" s="27">
        <f>[1]!b_dq_pctchange($A362,日期设置!$B$2,1)/100</f>
        <v>0</v>
      </c>
      <c r="I362" s="26">
        <f>[1]!b_pq_pctchange(A362,日期设置!$B$4,日期设置!$B$2,1)</f>
        <v>0</v>
      </c>
      <c r="J362" s="26">
        <f>[1]!b_pq_pctchange(A362,日期设置!$C$4,日期设置!$B$2,1)</f>
        <v>0</v>
      </c>
      <c r="K362" s="52">
        <f>[1]!b_dq_amount($A362,日期设置!B$2,2,10000)</f>
        <v>0</v>
      </c>
      <c r="L362" s="26">
        <f>[1]!b_info_latestpar(A362,日期设置!$B$2)</f>
        <v>100</v>
      </c>
      <c r="M362" s="6">
        <f>[1]!b_info_outstandingbalance($A362,日期设置!B$2)</f>
        <v>14.5</v>
      </c>
      <c r="N362" s="7" t="str">
        <f>[1]!b_info_latestissurercreditrating2(A362,日期设置!$B$2,"102","1")</f>
        <v>AAA</v>
      </c>
      <c r="O362" s="8">
        <v>6</v>
      </c>
      <c r="P362" s="9">
        <f>[1]!b_info_repurchasedate(A362)</f>
        <v>0</v>
      </c>
      <c r="Q362" s="8" t="s">
        <v>16154</v>
      </c>
      <c r="R362" s="2" t="str">
        <f>IF((--IF(P362=0,Q362,P362))&gt;(--日期设置!$B$2),IF(P362=0,Q362,P362),Q362)</f>
        <v>2021-09-03</v>
      </c>
      <c r="S362" s="2" t="s">
        <v>17943</v>
      </c>
      <c r="T362" s="8">
        <f>[1]!b_anal_ptmyear($A362,日期设置!$B$2)</f>
        <v>0.45205479452054792</v>
      </c>
      <c r="U362" s="8">
        <f>[1]!b_anal_termifexercise($A362,日期设置!B$2)</f>
        <v>0</v>
      </c>
      <c r="V362" s="10">
        <f>[1]!b_dq_dirtyprice(A362,日期设置!$B$2)</f>
        <v>101.4898</v>
      </c>
      <c r="W362" s="11">
        <f>IF(U362=0,ROUNDUP((Q362-日期设置!$B$2)/365,0),ROUNDUP((R362-日期设置!$B$2)/365,0))</f>
        <v>1</v>
      </c>
      <c r="X362" s="18" t="str">
        <f>_xlfn.IFNA(VLOOKUP(A362,过往入选债券!A:D,4,0),2)</f>
        <v>否</v>
      </c>
      <c r="Y362">
        <f>_xlfn.IFNA(VLOOKUP(C362,[2]Sheet1!$A:$A,1,0),3)</f>
        <v>3</v>
      </c>
    </row>
    <row r="363" spans="1:25" hidden="1" x14ac:dyDescent="0.2">
      <c r="A363" s="21" t="s">
        <v>1173</v>
      </c>
      <c r="B363" s="21" t="s">
        <v>1174</v>
      </c>
      <c r="C363" s="37" t="s">
        <v>167</v>
      </c>
      <c r="D363" s="26" t="str">
        <f>[1]!b_calc_yield(A363,日期设置!$B$2,F363,1,R363,1,O363,L363,S363,)</f>
        <v>Fetching...</v>
      </c>
      <c r="E363" s="26">
        <f t="shared" si="10"/>
        <v>16.242797061821058</v>
      </c>
      <c r="F363" s="18">
        <f>[1]!b_dq_cleanprice($A363,日期设置!B$2)</f>
        <v>96.047600000000003</v>
      </c>
      <c r="G363" s="18" t="str">
        <f t="shared" si="11"/>
        <v>1.67 + 0</v>
      </c>
      <c r="H363" s="27">
        <f>[1]!b_dq_pctchange($A363,日期设置!$B$2,1)/100</f>
        <v>0</v>
      </c>
      <c r="I363" s="26">
        <f>[1]!b_pq_pctchange(A363,日期设置!$B$4,日期设置!$B$2,1)</f>
        <v>-4.9177698823841469</v>
      </c>
      <c r="J363" s="26">
        <f>[1]!b_pq_pctchange(A363,日期设置!$C$4,日期设置!$B$2,1)</f>
        <v>-4.9177698823841469</v>
      </c>
      <c r="K363" s="52">
        <f>[1]!b_dq_amount($A363,日期设置!B$2,2,10000)</f>
        <v>0</v>
      </c>
      <c r="L363" s="26">
        <f>[1]!b_info_latestpar(A363,日期设置!$B$2)</f>
        <v>100</v>
      </c>
      <c r="M363" s="6">
        <f>[1]!b_info_outstandingbalance($A363,日期设置!B$2)</f>
        <v>5</v>
      </c>
      <c r="N363" s="7">
        <f>[1]!b_info_latestissurercreditrating2(A363,日期设置!$B$2,"102","1")</f>
        <v>0</v>
      </c>
      <c r="O363" s="8">
        <v>7.2</v>
      </c>
      <c r="P363" s="9">
        <f>[1]!b_info_repurchasedate(A363)</f>
        <v>0</v>
      </c>
      <c r="Q363" s="8" t="s">
        <v>17099</v>
      </c>
      <c r="R363" s="2" t="str">
        <f>IF((--IF(P363=0,Q363,P363))&gt;(--日期设置!$B$2),IF(P363=0,Q363,P363),Q363)</f>
        <v>2022-11-22</v>
      </c>
      <c r="S363" s="2" t="s">
        <v>18508</v>
      </c>
      <c r="T363" s="8">
        <f>[1]!b_anal_ptmyear($A363,日期设置!$B$2)</f>
        <v>1.6712328767123288</v>
      </c>
      <c r="U363" s="8">
        <f>[1]!b_anal_termifexercise($A363,日期设置!B$2)</f>
        <v>0</v>
      </c>
      <c r="V363" s="10">
        <f>[1]!b_dq_dirtyprice(A363,日期设置!$B$2)</f>
        <v>98.414699999999996</v>
      </c>
      <c r="W363" s="11">
        <f>IF(U363=0,ROUNDUP((Q363-日期设置!$B$2)/365,0),ROUNDUP((R363-日期设置!$B$2)/365,0))</f>
        <v>2</v>
      </c>
      <c r="X363" s="18" t="str">
        <f>_xlfn.IFNA(VLOOKUP(A363,过往入选债券!A:D,4,0),2)</f>
        <v>否</v>
      </c>
      <c r="Y363">
        <f>_xlfn.IFNA(VLOOKUP(C363,[2]Sheet1!$A:$A,1,0),3)</f>
        <v>3</v>
      </c>
    </row>
    <row r="364" spans="1:25" hidden="1" x14ac:dyDescent="0.2">
      <c r="A364" s="21" t="s">
        <v>5228</v>
      </c>
      <c r="B364" s="21" t="s">
        <v>5229</v>
      </c>
      <c r="C364" s="37" t="s">
        <v>5006</v>
      </c>
      <c r="D364" s="26" t="str">
        <f>[1]!b_calc_yield(A364,日期设置!$B$2,F364,1,R364,1,O364,L364,S364,)</f>
        <v>Fetching...</v>
      </c>
      <c r="E364" s="26">
        <f t="shared" si="10"/>
        <v>5.3425656953676182E-2</v>
      </c>
      <c r="F364" s="18">
        <f>[1]!b_dq_cleanprice($A364,日期设置!B$2)</f>
        <v>99.968900000000005</v>
      </c>
      <c r="G364" s="18" t="str">
        <f t="shared" si="11"/>
        <v>0.00 + 0</v>
      </c>
      <c r="H364" s="27">
        <f>[1]!b_dq_pctchange($A364,日期设置!$B$2,1)/100</f>
        <v>0</v>
      </c>
      <c r="I364" s="26">
        <f>[1]!b_pq_pctchange(A364,日期设置!$B$4,日期设置!$B$2,1)</f>
        <v>0</v>
      </c>
      <c r="J364" s="26">
        <f>[1]!b_pq_pctchange(A364,日期设置!$C$4,日期设置!$B$2,1)</f>
        <v>0</v>
      </c>
      <c r="K364" s="52">
        <f>[1]!b_dq_amount($A364,日期设置!B$2,2,10000)</f>
        <v>0</v>
      </c>
      <c r="L364" s="26">
        <f>[1]!b_info_latestpar(A364,日期设置!$B$2)</f>
        <v>100</v>
      </c>
      <c r="M364" s="6">
        <f>[1]!b_info_outstandingbalance($A364,日期设置!B$2)</f>
        <v>10</v>
      </c>
      <c r="N364" s="7" t="str">
        <f>[1]!b_info_latestissurercreditrating2(A364,日期设置!$B$2,"102","1")</f>
        <v>AA</v>
      </c>
      <c r="O364" s="8">
        <v>4.5</v>
      </c>
      <c r="P364" s="9">
        <f>[1]!b_info_repurchasedate(A364)</f>
        <v>0</v>
      </c>
      <c r="Q364" s="8" t="s">
        <v>16284</v>
      </c>
      <c r="R364" s="2" t="str">
        <f>IF((--IF(P364=0,Q364,P364))&gt;(--日期设置!$B$2),IF(P364=0,Q364,P364),Q364)</f>
        <v>2021-03-24</v>
      </c>
      <c r="S364" s="2" t="s">
        <v>17919</v>
      </c>
      <c r="T364" s="8">
        <f>[1]!b_anal_ptmyear($A364,日期设置!$B$2)</f>
        <v>5.4794520547945206E-3</v>
      </c>
      <c r="U364" s="8">
        <f>[1]!b_anal_termifexercise($A364,日期设置!B$2)</f>
        <v>0</v>
      </c>
      <c r="V364" s="10">
        <f>[1]!b_dq_dirtyprice(A364,日期设置!$B$2)</f>
        <v>104.4442</v>
      </c>
      <c r="W364" s="11">
        <f>IF(U364=0,ROUNDUP((Q364-日期设置!$B$2)/365,0),ROUNDUP((R364-日期设置!$B$2)/365,0))</f>
        <v>1</v>
      </c>
      <c r="X364" s="18">
        <f>_xlfn.IFNA(VLOOKUP(A364,过往入选债券!A:D,4,0),2)</f>
        <v>2</v>
      </c>
      <c r="Y364">
        <f>_xlfn.IFNA(VLOOKUP(C364,[2]Sheet1!$A:$A,1,0),3)</f>
        <v>3</v>
      </c>
    </row>
    <row r="365" spans="1:25" hidden="1" x14ac:dyDescent="0.2">
      <c r="A365" s="21" t="s">
        <v>1264</v>
      </c>
      <c r="B365" s="21" t="s">
        <v>1265</v>
      </c>
      <c r="C365" s="37" t="s">
        <v>410</v>
      </c>
      <c r="D365" s="26" t="str">
        <f>[1]!b_calc_yield(A365,日期设置!$B$2,F365,1,R365,1,O365,L365,S365,)</f>
        <v>Fetching...</v>
      </c>
      <c r="E365" s="26">
        <f t="shared" si="10"/>
        <v>9.1800587972533432</v>
      </c>
      <c r="F365" s="18">
        <f>[1]!b_dq_cleanprice($A365,日期设置!B$2)</f>
        <v>95.950699999999998</v>
      </c>
      <c r="G365" s="18" t="str">
        <f t="shared" si="11"/>
        <v>0.94 + 0</v>
      </c>
      <c r="H365" s="27">
        <f>[1]!b_dq_pctchange($A365,日期设置!$B$2,1)/100</f>
        <v>0</v>
      </c>
      <c r="I365" s="26">
        <f>[1]!b_pq_pctchange(A365,日期设置!$B$4,日期设置!$B$2,1)</f>
        <v>0</v>
      </c>
      <c r="J365" s="26">
        <f>[1]!b_pq_pctchange(A365,日期设置!$C$4,日期设置!$B$2,1)</f>
        <v>0</v>
      </c>
      <c r="K365" s="52">
        <f>[1]!b_dq_amount($A365,日期设置!B$2,2,10000)</f>
        <v>0</v>
      </c>
      <c r="L365" s="26">
        <f>[1]!b_info_latestpar(A365,日期设置!$B$2)</f>
        <v>100</v>
      </c>
      <c r="M365" s="6">
        <f>[1]!b_info_outstandingbalance($A365,日期设置!B$2)</f>
        <v>5</v>
      </c>
      <c r="N365" s="7">
        <f>[1]!b_info_latestissurercreditrating2(A365,日期设置!$B$2,"102","1")</f>
        <v>0</v>
      </c>
      <c r="O365" s="8">
        <v>5.0999999999999996</v>
      </c>
      <c r="P365" s="9">
        <f>[1]!b_info_repurchasedate(A365)</f>
        <v>0</v>
      </c>
      <c r="Q365" s="8" t="s">
        <v>17306</v>
      </c>
      <c r="R365" s="2" t="str">
        <f>IF((--IF(P365=0,Q365,P365))&gt;(--日期设置!$B$2),IF(P365=0,Q365,P365),Q365)</f>
        <v>2022-03-03</v>
      </c>
      <c r="S365" s="2" t="s">
        <v>18850</v>
      </c>
      <c r="T365" s="8">
        <f>[1]!b_anal_ptmyear($A365,日期设置!$B$2)</f>
        <v>0.94794520547945205</v>
      </c>
      <c r="U365" s="8">
        <f>[1]!b_anal_termifexercise($A365,日期设置!B$2)</f>
        <v>0</v>
      </c>
      <c r="V365" s="10">
        <f>[1]!b_dq_dirtyprice(A365,日期设置!$B$2)</f>
        <v>96.263000000000005</v>
      </c>
      <c r="W365" s="11">
        <f>IF(U365=0,ROUNDUP((Q365-日期设置!$B$2)/365,0),ROUNDUP((R365-日期设置!$B$2)/365,0))</f>
        <v>1</v>
      </c>
      <c r="X365" s="18">
        <f>_xlfn.IFNA(VLOOKUP(A365,过往入选债券!A:D,4,0),2)</f>
        <v>2</v>
      </c>
      <c r="Y365" t="str">
        <f>_xlfn.IFNA(VLOOKUP(C365,[2]Sheet1!$A:$A,1,0),3)</f>
        <v>云南省城市建设投资集团有限公司</v>
      </c>
    </row>
    <row r="366" spans="1:25" hidden="1" x14ac:dyDescent="0.2">
      <c r="A366" s="21" t="s">
        <v>1435</v>
      </c>
      <c r="B366" s="21" t="s">
        <v>1436</v>
      </c>
      <c r="C366" s="37" t="s">
        <v>1437</v>
      </c>
      <c r="D366" s="26" t="str">
        <f>[1]!b_calc_yield(A366,日期设置!$B$2,F366,1,R366,1,O366,L366,S366,)</f>
        <v>Fetching...</v>
      </c>
      <c r="E366" s="26">
        <f t="shared" si="10"/>
        <v>27.234490010515255</v>
      </c>
      <c r="F366" s="18">
        <f>[1]!b_dq_cleanprice($A366,日期设置!B$2)</f>
        <v>93.9</v>
      </c>
      <c r="G366" s="18" t="str">
        <f t="shared" si="11"/>
        <v>3.6 + 2.6</v>
      </c>
      <c r="H366" s="27">
        <f>[1]!b_dq_pctchange($A366,日期设置!$B$2,1)/100</f>
        <v>0</v>
      </c>
      <c r="I366" s="26">
        <f>[1]!b_pq_pctchange(A366,日期设置!$B$4,日期设置!$B$2,1)</f>
        <v>0</v>
      </c>
      <c r="J366" s="26">
        <f>[1]!b_pq_pctchange(A366,日期设置!$C$4,日期设置!$B$2,1)</f>
        <v>0</v>
      </c>
      <c r="K366" s="52">
        <f>[1]!b_dq_amount($A366,日期设置!B$2,2,10000)</f>
        <v>0</v>
      </c>
      <c r="L366" s="26">
        <f>[1]!b_info_latestpar(A366,日期设置!$B$2)</f>
        <v>100</v>
      </c>
      <c r="M366" s="6">
        <f>[1]!b_info_outstandingbalance($A366,日期设置!B$2)</f>
        <v>5</v>
      </c>
      <c r="N366" s="7">
        <f>[1]!b_info_latestissurercreditrating2(A366,日期设置!$B$2,"102","1")</f>
        <v>0</v>
      </c>
      <c r="O366" s="8">
        <v>7</v>
      </c>
      <c r="P366" s="9" t="str">
        <f>[1]!b_info_repurchasedate(A366)</f>
        <v>2023-10-27</v>
      </c>
      <c r="Q366" s="8" t="s">
        <v>17283</v>
      </c>
      <c r="R366" s="2" t="str">
        <f>IF((--IF(P366=0,Q366,P366))&gt;(--日期设置!$B$2),IF(P366=0,Q366,P366),Q366)</f>
        <v>2023-10-27</v>
      </c>
      <c r="S366" s="2" t="s">
        <v>18221</v>
      </c>
      <c r="T366" s="8">
        <f>[1]!b_anal_ptmyear($A366,日期设置!$B$2)</f>
        <v>3.6</v>
      </c>
      <c r="U366" s="8">
        <f>[1]!b_anal_termifexercise($A366,日期设置!B$2)</f>
        <v>2.6</v>
      </c>
      <c r="V366" s="10">
        <f>[1]!b_dq_dirtyprice(A366,日期设置!$B$2)</f>
        <v>95.1</v>
      </c>
      <c r="W366" s="11">
        <f>IF(U366=0,ROUNDUP((Q366-日期设置!$B$2)/365,0),ROUNDUP((R366-日期设置!$B$2)/365,0))</f>
        <v>3</v>
      </c>
      <c r="X366" s="18">
        <f>_xlfn.IFNA(VLOOKUP(A366,过往入选债券!A:D,4,0),2)</f>
        <v>2</v>
      </c>
      <c r="Y366">
        <f>_xlfn.IFNA(VLOOKUP(C366,[2]Sheet1!$A:$A,1,0),3)</f>
        <v>3</v>
      </c>
    </row>
    <row r="367" spans="1:25" hidden="1" x14ac:dyDescent="0.2">
      <c r="A367" s="21" t="s">
        <v>12245</v>
      </c>
      <c r="B367" s="21" t="s">
        <v>12246</v>
      </c>
      <c r="C367" s="37" t="s">
        <v>1105</v>
      </c>
      <c r="D367" s="26" t="str">
        <f>[1]!b_calc_yield(A367,日期设置!$B$2,F367,1,R367,1,O367,L367,S367,)</f>
        <v>Fetching...</v>
      </c>
      <c r="E367" s="26">
        <f t="shared" si="10"/>
        <v>41.058762990509415</v>
      </c>
      <c r="F367" s="18">
        <f>[1]!b_dq_cleanprice($A367,日期设置!B$2)</f>
        <v>18.633600000000001</v>
      </c>
      <c r="G367" s="18" t="str">
        <f t="shared" si="11"/>
        <v>0.83 + 0</v>
      </c>
      <c r="H367" s="27">
        <f>[1]!b_dq_pctchange($A367,日期设置!$B$2,1)/100</f>
        <v>0</v>
      </c>
      <c r="I367" s="26">
        <f>[1]!b_pq_pctchange(A367,日期设置!$B$4,日期设置!$B$2,1)</f>
        <v>0</v>
      </c>
      <c r="J367" s="26">
        <f>[1]!b_pq_pctchange(A367,日期设置!$C$4,日期设置!$B$2,1)</f>
        <v>-1.4913537431868753</v>
      </c>
      <c r="K367" s="52">
        <f>[1]!b_dq_amount($A367,日期设置!B$2,2,10000)</f>
        <v>0</v>
      </c>
      <c r="L367" s="26">
        <f>[1]!b_info_latestpar(A367,日期设置!$B$2)</f>
        <v>19.999999999999996</v>
      </c>
      <c r="M367" s="6">
        <f>[1]!b_info_outstandingbalance($A367,日期设置!B$2)</f>
        <v>3</v>
      </c>
      <c r="N367" s="7" t="str">
        <f>[1]!b_info_latestissurercreditrating2(A367,日期设置!$B$2,"102","1")</f>
        <v>AA</v>
      </c>
      <c r="O367" s="8">
        <v>6.59</v>
      </c>
      <c r="P367" s="9">
        <f>[1]!b_info_repurchasedate(A367)</f>
        <v>0</v>
      </c>
      <c r="Q367" s="8" t="s">
        <v>16681</v>
      </c>
      <c r="R367" s="2" t="str">
        <f>IF((--IF(P367=0,Q367,P367))&gt;(--日期设置!$B$2),IF(P367=0,Q367,P367),Q367)</f>
        <v>2022-01-21</v>
      </c>
      <c r="S367" s="2" t="s">
        <v>19034</v>
      </c>
      <c r="T367" s="8">
        <f>[1]!b_anal_ptmyear($A367,日期设置!$B$2)</f>
        <v>0.83561643835616439</v>
      </c>
      <c r="U367" s="8">
        <f>[1]!b_anal_termifexercise($A367,日期设置!B$2)</f>
        <v>0</v>
      </c>
      <c r="V367" s="10">
        <f>[1]!b_dq_dirtyprice(A367,日期设置!$B$2)</f>
        <v>18.850300000000001</v>
      </c>
      <c r="W367" s="11">
        <f>IF(U367=0,ROUNDUP((Q367-日期设置!$B$2)/365,0),ROUNDUP((R367-日期设置!$B$2)/365,0))</f>
        <v>1</v>
      </c>
      <c r="X367" s="18" t="str">
        <f>_xlfn.IFNA(VLOOKUP(A367,过往入选债券!A:D,4,0),2)</f>
        <v>否</v>
      </c>
      <c r="Y367">
        <f>_xlfn.IFNA(VLOOKUP(C367,[2]Sheet1!$A:$A,1,0),3)</f>
        <v>3</v>
      </c>
    </row>
    <row r="368" spans="1:25" hidden="1" x14ac:dyDescent="0.2">
      <c r="A368" s="21" t="s">
        <v>6149</v>
      </c>
      <c r="B368" s="21" t="s">
        <v>6150</v>
      </c>
      <c r="C368" s="37" t="s">
        <v>341</v>
      </c>
      <c r="D368" s="26" t="str">
        <f>[1]!b_calc_yield(A368,日期设置!$B$2,F368,1,R368,1,O368,L368,S368,)</f>
        <v>Fetching...</v>
      </c>
      <c r="E368" s="26">
        <f t="shared" si="10"/>
        <v>21.262096589258682</v>
      </c>
      <c r="F368" s="18">
        <f>[1]!b_dq_cleanprice($A368,日期设置!B$2)</f>
        <v>98.44</v>
      </c>
      <c r="G368" s="18" t="str">
        <f t="shared" si="11"/>
        <v>2.30 + 0</v>
      </c>
      <c r="H368" s="27">
        <f>[1]!b_dq_pctchange($A368,日期设置!$B$2,1)/100</f>
        <v>0</v>
      </c>
      <c r="I368" s="26">
        <f>[1]!b_pq_pctchange(A368,日期设置!$B$4,日期设置!$B$2,1)</f>
        <v>0</v>
      </c>
      <c r="J368" s="26">
        <f>[1]!b_pq_pctchange(A368,日期设置!$C$4,日期设置!$B$2,1)</f>
        <v>0</v>
      </c>
      <c r="K368" s="52">
        <f>[1]!b_dq_amount($A368,日期设置!B$2,2,10000)</f>
        <v>0</v>
      </c>
      <c r="L368" s="26">
        <f>[1]!b_info_latestpar(A368,日期设置!$B$2)</f>
        <v>100</v>
      </c>
      <c r="M368" s="6">
        <f>[1]!b_info_outstandingbalance($A368,日期设置!B$2)</f>
        <v>10</v>
      </c>
      <c r="N368" s="7" t="str">
        <f>[1]!b_info_latestissurercreditrating2(A368,日期设置!$B$2,"102","1")</f>
        <v>AA+</v>
      </c>
      <c r="O368" s="8">
        <v>8.9700000000000006</v>
      </c>
      <c r="P368" s="9">
        <f>[1]!b_info_repurchasedate(A368)</f>
        <v>0</v>
      </c>
      <c r="Q368" s="8" t="s">
        <v>17470</v>
      </c>
      <c r="R368" s="2" t="str">
        <f>IF((--IF(P368=0,Q368,P368))&gt;(--日期设置!$B$2),IF(P368=0,Q368,P368),Q368)</f>
        <v>2023-07-12</v>
      </c>
      <c r="S368" s="2" t="s">
        <v>18608</v>
      </c>
      <c r="T368" s="8">
        <f>[1]!b_anal_ptmyear($A368,日期设置!$B$2)</f>
        <v>2.3068493150684932</v>
      </c>
      <c r="U368" s="8">
        <f>[1]!b_anal_termifexercise($A368,日期设置!B$2)</f>
        <v>0</v>
      </c>
      <c r="V368" s="10">
        <f>[1]!b_dq_dirtyprice(A368,日期设置!$B$2)</f>
        <v>104.6576</v>
      </c>
      <c r="W368" s="11">
        <f>IF(U368=0,ROUNDUP((Q368-日期设置!$B$2)/365,0),ROUNDUP((R368-日期设置!$B$2)/365,0))</f>
        <v>3</v>
      </c>
      <c r="X368" s="18">
        <f>_xlfn.IFNA(VLOOKUP(A368,过往入选债券!A:D,4,0),2)</f>
        <v>2</v>
      </c>
      <c r="Y368" t="str">
        <f>_xlfn.IFNA(VLOOKUP(C368,[2]Sheet1!$A:$A,1,0),3)</f>
        <v>山东晨鸣纸业集团股份有限公司</v>
      </c>
    </row>
    <row r="369" spans="1:25" hidden="1" x14ac:dyDescent="0.2">
      <c r="A369" s="21" t="s">
        <v>867</v>
      </c>
      <c r="B369" s="21" t="s">
        <v>868</v>
      </c>
      <c r="C369" s="37" t="s">
        <v>869</v>
      </c>
      <c r="D369" s="26" t="str">
        <f>[1]!b_calc_yield(A369,日期设置!$B$2,F369,1,R369,1,O369,L369,S369,)</f>
        <v>Fetching...</v>
      </c>
      <c r="E369" s="26">
        <f t="shared" si="10"/>
        <v>3.7644668283132843</v>
      </c>
      <c r="F369" s="18">
        <f>[1]!b_dq_cleanprice($A369,日期设置!B$2)</f>
        <v>98.097099999999998</v>
      </c>
      <c r="G369" s="18" t="str">
        <f t="shared" si="11"/>
        <v>2.38 + 0.38</v>
      </c>
      <c r="H369" s="27">
        <f>[1]!b_dq_pctchange($A369,日期设置!$B$2,1)/100</f>
        <v>0</v>
      </c>
      <c r="I369" s="26">
        <f>[1]!b_pq_pctchange(A369,日期设置!$B$4,日期设置!$B$2,1)</f>
        <v>0</v>
      </c>
      <c r="J369" s="26">
        <f>[1]!b_pq_pctchange(A369,日期设置!$C$4,日期设置!$B$2,1)</f>
        <v>0</v>
      </c>
      <c r="K369" s="52">
        <f>[1]!b_dq_amount($A369,日期设置!B$2,2,10000)</f>
        <v>0</v>
      </c>
      <c r="L369" s="26">
        <f>[1]!b_info_latestpar(A369,日期设置!$B$2)</f>
        <v>100</v>
      </c>
      <c r="M369" s="6">
        <f>[1]!b_info_outstandingbalance($A369,日期设置!B$2)</f>
        <v>15</v>
      </c>
      <c r="N369" s="7">
        <f>[1]!b_info_latestissurercreditrating2(A369,日期设置!$B$2,"102","1")</f>
        <v>0</v>
      </c>
      <c r="O369" s="8">
        <v>4.8899999999999997</v>
      </c>
      <c r="P369" s="9" t="str">
        <f>[1]!b_info_repurchasedate(A369)</f>
        <v>2021-08-11</v>
      </c>
      <c r="Q369" s="8" t="s">
        <v>17315</v>
      </c>
      <c r="R369" s="2" t="str">
        <f>IF((--IF(P369=0,Q369,P369))&gt;(--日期设置!$B$2),IF(P369=0,Q369,P369),Q369)</f>
        <v>2021-08-11</v>
      </c>
      <c r="S369" s="2" t="s">
        <v>17969</v>
      </c>
      <c r="T369" s="8">
        <f>[1]!b_anal_ptmyear($A369,日期设置!$B$2)</f>
        <v>2.3890410958904109</v>
      </c>
      <c r="U369" s="8">
        <f>[1]!b_anal_termifexercise($A369,日期设置!B$2)</f>
        <v>0.38904109589041097</v>
      </c>
      <c r="V369" s="10">
        <f>[1]!b_dq_dirtyprice(A369,日期设置!$B$2)</f>
        <v>101.0847</v>
      </c>
      <c r="W369" s="11">
        <f>IF(U369=0,ROUNDUP((Q369-日期设置!$B$2)/365,0),ROUNDUP((R369-日期设置!$B$2)/365,0))</f>
        <v>1</v>
      </c>
      <c r="X369" s="18">
        <f>_xlfn.IFNA(VLOOKUP(A369,过往入选债券!A:D,4,0),2)</f>
        <v>2</v>
      </c>
      <c r="Y369">
        <f>_xlfn.IFNA(VLOOKUP(C369,[2]Sheet1!$A:$A,1,0),3)</f>
        <v>3</v>
      </c>
    </row>
    <row r="370" spans="1:25" hidden="1" x14ac:dyDescent="0.2">
      <c r="A370" s="21" t="s">
        <v>3605</v>
      </c>
      <c r="B370" s="21" t="s">
        <v>3606</v>
      </c>
      <c r="C370" s="37" t="s">
        <v>6</v>
      </c>
      <c r="D370" s="26" t="str">
        <f>[1]!b_calc_yield(A370,日期设置!$B$2,F370,1,R370,1,O370,L370,S370,)</f>
        <v>Fetching...</v>
      </c>
      <c r="E370" s="26">
        <f t="shared" si="10"/>
        <v>6.0152085491246288</v>
      </c>
      <c r="F370" s="18">
        <f>[1]!b_dq_cleanprice($A370,日期设置!B$2)</f>
        <v>97.101100000000002</v>
      </c>
      <c r="G370" s="18" t="str">
        <f t="shared" si="11"/>
        <v>1.62 + 0.62</v>
      </c>
      <c r="H370" s="27">
        <f>[1]!b_dq_pctchange($A370,日期设置!$B$2,1)/100</f>
        <v>0</v>
      </c>
      <c r="I370" s="26">
        <f>[1]!b_pq_pctchange(A370,日期设置!$B$4,日期设置!$B$2,1)</f>
        <v>0</v>
      </c>
      <c r="J370" s="26">
        <f>[1]!b_pq_pctchange(A370,日期设置!$C$4,日期设置!$B$2,1)</f>
        <v>0</v>
      </c>
      <c r="K370" s="52">
        <f>[1]!b_dq_amount($A370,日期设置!B$2,2,10000)</f>
        <v>0</v>
      </c>
      <c r="L370" s="26">
        <f>[1]!b_info_latestpar(A370,日期设置!$B$2)</f>
        <v>100</v>
      </c>
      <c r="M370" s="6">
        <f>[1]!b_info_outstandingbalance($A370,日期设置!B$2)</f>
        <v>1.4</v>
      </c>
      <c r="N370" s="7">
        <f>[1]!b_info_latestissurercreditrating2(A370,日期设置!$B$2,"102","1")</f>
        <v>0</v>
      </c>
      <c r="O370" s="8">
        <v>4.91</v>
      </c>
      <c r="P370" s="9" t="str">
        <f>[1]!b_info_repurchasedate(A370)</f>
        <v>2021-11-04</v>
      </c>
      <c r="Q370" s="8" t="s">
        <v>17098</v>
      </c>
      <c r="R370" s="2" t="str">
        <f>IF((--IF(P370=0,Q370,P370))&gt;(--日期设置!$B$2),IF(P370=0,Q370,P370),Q370)</f>
        <v>2021-11-04</v>
      </c>
      <c r="S370" s="2" t="s">
        <v>18710</v>
      </c>
      <c r="T370" s="8">
        <f>[1]!b_anal_ptmyear($A370,日期设置!$B$2)</f>
        <v>1.6219178082191781</v>
      </c>
      <c r="U370" s="8">
        <f>[1]!b_anal_termifexercise($A370,日期设置!B$2)</f>
        <v>0.62191780821917808</v>
      </c>
      <c r="V370" s="10">
        <f>[1]!b_dq_dirtyprice(A370,日期设置!$B$2)</f>
        <v>98.957499999999996</v>
      </c>
      <c r="W370" s="11">
        <f>IF(U370=0,ROUNDUP((Q370-日期设置!$B$2)/365,0),ROUNDUP((R370-日期设置!$B$2)/365,0))</f>
        <v>1</v>
      </c>
      <c r="X370" s="18" t="str">
        <f>_xlfn.IFNA(VLOOKUP(A370,过往入选债券!A:D,4,0),2)</f>
        <v>否</v>
      </c>
      <c r="Y370" t="str">
        <f>_xlfn.IFNA(VLOOKUP(C370,[2]Sheet1!$A:$A,1,0),3)</f>
        <v>冀中能源集团有限责任公司</v>
      </c>
    </row>
    <row r="371" spans="1:25" hidden="1" x14ac:dyDescent="0.2">
      <c r="A371" s="21" t="s">
        <v>6881</v>
      </c>
      <c r="B371" s="21" t="s">
        <v>6882</v>
      </c>
      <c r="C371" s="37" t="s">
        <v>209</v>
      </c>
      <c r="D371" s="26" t="str">
        <f>[1]!b_calc_yield(A371,日期设置!$B$2,F371,1,R371,1,O371,L371,S371,)</f>
        <v>Fetching...</v>
      </c>
      <c r="E371" s="26">
        <f t="shared" si="10"/>
        <v>4.9379746872720842</v>
      </c>
      <c r="F371" s="18">
        <f>[1]!b_dq_cleanprice($A371,日期设置!B$2)</f>
        <v>98.504800000000003</v>
      </c>
      <c r="G371" s="18" t="str">
        <f t="shared" si="11"/>
        <v>0.51 + 0.51</v>
      </c>
      <c r="H371" s="27">
        <f>[1]!b_dq_pctchange($A371,日期设置!$B$2,1)/100</f>
        <v>0</v>
      </c>
      <c r="I371" s="26">
        <f>[1]!b_pq_pctchange(A371,日期设置!$B$4,日期设置!$B$2,1)</f>
        <v>0</v>
      </c>
      <c r="J371" s="26">
        <f>[1]!b_pq_pctchange(A371,日期设置!$C$4,日期设置!$B$2,1)</f>
        <v>0</v>
      </c>
      <c r="K371" s="52">
        <f>[1]!b_dq_amount($A371,日期设置!B$2,2,10000)</f>
        <v>0</v>
      </c>
      <c r="L371" s="26">
        <f>[1]!b_info_latestpar(A371,日期设置!$B$2)</f>
        <v>100</v>
      </c>
      <c r="M371" s="6">
        <f>[1]!b_info_outstandingbalance($A371,日期设置!B$2)</f>
        <v>8.5</v>
      </c>
      <c r="N371" s="7" t="str">
        <f>[1]!b_info_latestissurercreditrating2(A371,日期设置!$B$2,"102","1")</f>
        <v>AAA</v>
      </c>
      <c r="O371" s="8">
        <v>6.9</v>
      </c>
      <c r="P371" s="9">
        <f>[1]!b_info_repurchasedate(A371)</f>
        <v>0</v>
      </c>
      <c r="Q371" s="8" t="s">
        <v>16439</v>
      </c>
      <c r="R371" s="2" t="str">
        <f>IF((--IF(P371=0,Q371,P371))&gt;(--日期设置!$B$2),IF(P371=0,Q371,P371),Q371)</f>
        <v>2021-09-25</v>
      </c>
      <c r="S371" s="2" t="s">
        <v>17811</v>
      </c>
      <c r="T371" s="8">
        <f>[1]!b_anal_ptmyear($A371,日期设置!$B$2)</f>
        <v>0.51232876712328768</v>
      </c>
      <c r="U371" s="8">
        <f>[1]!b_anal_termifexercise($A371,日期设置!B$2)</f>
        <v>0.51506849315068493</v>
      </c>
      <c r="V371" s="10">
        <f>[1]!b_dq_dirtyprice(A371,日期设置!$B$2)</f>
        <v>101.86969999999999</v>
      </c>
      <c r="W371" s="11">
        <f>IF(U371=0,ROUNDUP((Q371-日期设置!$B$2)/365,0),ROUNDUP((R371-日期设置!$B$2)/365,0))</f>
        <v>1</v>
      </c>
      <c r="X371" s="18" t="str">
        <f>_xlfn.IFNA(VLOOKUP(A371,过往入选债券!A:D,4,0),2)</f>
        <v>否</v>
      </c>
      <c r="Y371">
        <f>_xlfn.IFNA(VLOOKUP(C371,[2]Sheet1!$A:$A,1,0),3)</f>
        <v>3</v>
      </c>
    </row>
    <row r="372" spans="1:25" hidden="1" x14ac:dyDescent="0.2">
      <c r="A372" s="21" t="s">
        <v>6237</v>
      </c>
      <c r="B372" s="21" t="s">
        <v>6238</v>
      </c>
      <c r="C372" s="37" t="s">
        <v>6239</v>
      </c>
      <c r="D372" s="26" t="str">
        <f>[1]!b_calc_yield(A372,日期设置!$B$2,F372,1,R372,1,O372,L372,S372,)</f>
        <v>Fetching...</v>
      </c>
      <c r="E372" s="26">
        <f t="shared" si="10"/>
        <v>0.84468520743141706</v>
      </c>
      <c r="F372" s="18">
        <f>[1]!b_dq_cleanprice($A372,日期设置!B$2)</f>
        <v>99.7</v>
      </c>
      <c r="G372" s="18" t="str">
        <f t="shared" si="11"/>
        <v>0.08 + 0</v>
      </c>
      <c r="H372" s="27">
        <f>[1]!b_dq_pctchange($A372,日期设置!$B$2,1)/100</f>
        <v>0</v>
      </c>
      <c r="I372" s="26">
        <f>[1]!b_pq_pctchange(A372,日期设置!$B$4,日期设置!$B$2,1)</f>
        <v>0</v>
      </c>
      <c r="J372" s="26">
        <f>[1]!b_pq_pctchange(A372,日期设置!$C$4,日期设置!$B$2,1)</f>
        <v>-0.59721432915582773</v>
      </c>
      <c r="K372" s="52">
        <f>[1]!b_dq_amount($A372,日期设置!B$2,2,10000)</f>
        <v>0</v>
      </c>
      <c r="L372" s="26">
        <f>[1]!b_info_latestpar(A372,日期设置!$B$2)</f>
        <v>100</v>
      </c>
      <c r="M372" s="6">
        <f>[1]!b_info_outstandingbalance($A372,日期设置!B$2)</f>
        <v>2.4</v>
      </c>
      <c r="N372" s="7" t="str">
        <f>[1]!b_info_latestissurercreditrating2(A372,日期设置!$B$2,"102","1")</f>
        <v>AA</v>
      </c>
      <c r="O372" s="8">
        <v>6.78</v>
      </c>
      <c r="P372" s="9">
        <f>[1]!b_info_repurchasedate(A372)</f>
        <v>0</v>
      </c>
      <c r="Q372" s="8" t="s">
        <v>16246</v>
      </c>
      <c r="R372" s="2" t="str">
        <f>IF((--IF(P372=0,Q372,P372))&gt;(--日期设置!$B$2),IF(P372=0,Q372,P372),Q372)</f>
        <v>2021-04-23</v>
      </c>
      <c r="S372" s="2" t="s">
        <v>18031</v>
      </c>
      <c r="T372" s="8">
        <f>[1]!b_anal_ptmyear($A372,日期设置!$B$2)</f>
        <v>8.7671232876712329E-2</v>
      </c>
      <c r="U372" s="8">
        <f>[1]!b_anal_termifexercise($A372,日期设置!B$2)</f>
        <v>0</v>
      </c>
      <c r="V372" s="10">
        <f>[1]!b_dq_dirtyprice(A372,日期设置!$B$2)</f>
        <v>105.8856</v>
      </c>
      <c r="W372" s="11">
        <f>IF(U372=0,ROUNDUP((Q372-日期设置!$B$2)/365,0),ROUNDUP((R372-日期设置!$B$2)/365,0))</f>
        <v>1</v>
      </c>
      <c r="X372" s="18" t="str">
        <f>_xlfn.IFNA(VLOOKUP(A372,过往入选债券!A:D,4,0),2)</f>
        <v>否</v>
      </c>
      <c r="Y372">
        <f>_xlfn.IFNA(VLOOKUP(C372,[2]Sheet1!$A:$A,1,0),3)</f>
        <v>3</v>
      </c>
    </row>
    <row r="373" spans="1:25" hidden="1" x14ac:dyDescent="0.2">
      <c r="A373" s="21" t="s">
        <v>5183</v>
      </c>
      <c r="B373" s="21" t="s">
        <v>5184</v>
      </c>
      <c r="C373" s="37" t="s">
        <v>155</v>
      </c>
      <c r="D373" s="26" t="str">
        <f>[1]!b_calc_yield(A373,日期设置!$B$2,F373,1,R373,1,O373,L373,S373,)</f>
        <v>Fetching...</v>
      </c>
      <c r="E373" s="26">
        <f t="shared" si="10"/>
        <v>6.9580521671424922</v>
      </c>
      <c r="F373" s="18">
        <f>[1]!b_dq_cleanprice($A373,日期设置!B$2)</f>
        <v>97.13</v>
      </c>
      <c r="G373" s="18" t="str">
        <f t="shared" si="11"/>
        <v>0.72 + 0.72</v>
      </c>
      <c r="H373" s="27">
        <f>[1]!b_dq_pctchange($A373,日期设置!$B$2,1)/100</f>
        <v>0</v>
      </c>
      <c r="I373" s="26">
        <f>[1]!b_pq_pctchange(A373,日期设置!$B$4,日期设置!$B$2,1)</f>
        <v>0</v>
      </c>
      <c r="J373" s="26">
        <f>[1]!b_pq_pctchange(A373,日期设置!$C$4,日期设置!$B$2,1)</f>
        <v>0</v>
      </c>
      <c r="K373" s="52">
        <f>[1]!b_dq_amount($A373,日期设置!B$2,2,10000)</f>
        <v>0</v>
      </c>
      <c r="L373" s="26">
        <f>[1]!b_info_latestpar(A373,日期设置!$B$2)</f>
        <v>100</v>
      </c>
      <c r="M373" s="6">
        <f>[1]!b_info_outstandingbalance($A373,日期设置!B$2)</f>
        <v>10</v>
      </c>
      <c r="N373" s="7" t="str">
        <f>[1]!b_info_latestissurercreditrating2(A373,日期设置!$B$2,"102","1")</f>
        <v>AAA</v>
      </c>
      <c r="O373" s="8">
        <v>5.5</v>
      </c>
      <c r="P373" s="9">
        <f>[1]!b_info_repurchasedate(A373)</f>
        <v>0</v>
      </c>
      <c r="Q373" s="8" t="s">
        <v>16549</v>
      </c>
      <c r="R373" s="2" t="str">
        <f>IF((--IF(P373=0,Q373,P373))&gt;(--日期设置!$B$2),IF(P373=0,Q373,P373),Q373)</f>
        <v>2021-12-12</v>
      </c>
      <c r="S373" s="2" t="s">
        <v>19021</v>
      </c>
      <c r="T373" s="8">
        <f>[1]!b_anal_ptmyear($A373,日期设置!$B$2)</f>
        <v>0.72602739726027399</v>
      </c>
      <c r="U373" s="8">
        <f>[1]!b_anal_termifexercise($A373,日期设置!B$2)</f>
        <v>0.72876712328767124</v>
      </c>
      <c r="V373" s="10">
        <f>[1]!b_dq_dirtyprice(A373,日期设置!$B$2)</f>
        <v>98.636799999999994</v>
      </c>
      <c r="W373" s="11">
        <f>IF(U373=0,ROUNDUP((Q373-日期设置!$B$2)/365,0),ROUNDUP((R373-日期设置!$B$2)/365,0))</f>
        <v>1</v>
      </c>
      <c r="X373" s="18">
        <f>_xlfn.IFNA(VLOOKUP(A373,过往入选债券!A:D,4,0),2)</f>
        <v>2</v>
      </c>
      <c r="Y373">
        <f>_xlfn.IFNA(VLOOKUP(C373,[2]Sheet1!$A:$A,1,0),3)</f>
        <v>3</v>
      </c>
    </row>
    <row r="374" spans="1:25" hidden="1" x14ac:dyDescent="0.2">
      <c r="A374" s="21" t="s">
        <v>14601</v>
      </c>
      <c r="B374" s="21" t="s">
        <v>14602</v>
      </c>
      <c r="C374" s="37" t="s">
        <v>14105</v>
      </c>
      <c r="D374" s="26" t="str">
        <f>[1]!b_calc_yield(A374,日期设置!$B$2,F374,1,R374,1,O374,L374,S374,)</f>
        <v>Fetching...</v>
      </c>
      <c r="E374" s="26">
        <f t="shared" si="10"/>
        <v>41.039397507851461</v>
      </c>
      <c r="F374" s="18">
        <f>[1]!b_dq_cleanprice($A374,日期设置!B$2)</f>
        <v>94.632400000000004</v>
      </c>
      <c r="G374" s="18" t="str">
        <f t="shared" si="11"/>
        <v>4.40 + 0</v>
      </c>
      <c r="H374" s="27">
        <f>[1]!b_dq_pctchange($A374,日期设置!$B$2,1)/100</f>
        <v>0</v>
      </c>
      <c r="I374" s="26">
        <f>[1]!b_pq_pctchange(A374,日期设置!$B$4,日期设置!$B$2,1)</f>
        <v>-0.46416622052155143</v>
      </c>
      <c r="J374" s="26">
        <f>[1]!b_pq_pctchange(A374,日期设置!$C$4,日期设置!$B$2,1)</f>
        <v>0.22155571935711754</v>
      </c>
      <c r="K374" s="52">
        <f>[1]!b_dq_amount($A374,日期设置!B$2,2,10000)</f>
        <v>0</v>
      </c>
      <c r="L374" s="26">
        <f>[1]!b_info_latestpar(A374,日期设置!$B$2)</f>
        <v>100</v>
      </c>
      <c r="M374" s="6">
        <f>[1]!b_info_outstandingbalance($A374,日期设置!B$2)</f>
        <v>13</v>
      </c>
      <c r="N374" s="7" t="str">
        <f>[1]!b_info_latestissurercreditrating2(A374,日期设置!$B$2,"102","1")</f>
        <v>AA</v>
      </c>
      <c r="O374" s="8">
        <v>8.0500000000000007</v>
      </c>
      <c r="P374" s="9">
        <f>[1]!b_info_repurchasedate(A374)</f>
        <v>0</v>
      </c>
      <c r="Q374" s="8" t="s">
        <v>16239</v>
      </c>
      <c r="R374" s="2" t="str">
        <f>IF((--IF(P374=0,Q374,P374))&gt;(--日期设置!$B$2),IF(P374=0,Q374,P374),Q374)</f>
        <v>2025-08-16</v>
      </c>
      <c r="S374" s="2" t="s">
        <v>18026</v>
      </c>
      <c r="T374" s="8">
        <f>[1]!b_anal_ptmyear($A374,日期设置!$B$2)</f>
        <v>4.4027397260273968</v>
      </c>
      <c r="U374" s="8">
        <f>[1]!b_anal_termifexercise($A374,日期设置!B$2)</f>
        <v>0</v>
      </c>
      <c r="V374" s="10">
        <f>[1]!b_dq_dirtyprice(A374,日期设置!$B$2)</f>
        <v>99.440299999999993</v>
      </c>
      <c r="W374" s="11">
        <f>IF(U374=0,ROUNDUP((Q374-日期设置!$B$2)/365,0),ROUNDUP((R374-日期设置!$B$2)/365,0))</f>
        <v>5</v>
      </c>
      <c r="X374" s="18" t="str">
        <f>_xlfn.IFNA(VLOOKUP(A374,过往入选债券!A:D,4,0),2)</f>
        <v>否</v>
      </c>
      <c r="Y374">
        <f>_xlfn.IFNA(VLOOKUP(C374,[2]Sheet1!$A:$A,1,0),3)</f>
        <v>3</v>
      </c>
    </row>
    <row r="375" spans="1:25" hidden="1" x14ac:dyDescent="0.2">
      <c r="A375" s="21" t="s">
        <v>6706</v>
      </c>
      <c r="B375" s="21" t="s">
        <v>6707</v>
      </c>
      <c r="C375" s="37" t="s">
        <v>5019</v>
      </c>
      <c r="D375" s="26" t="str">
        <f>[1]!b_calc_yield(A375,日期设置!$B$2,F375,1,R375,1,O375,L375,S375,)</f>
        <v>Fetching...</v>
      </c>
      <c r="E375" s="26">
        <f t="shared" si="10"/>
        <v>0.83558934269365448</v>
      </c>
      <c r="F375" s="18">
        <f>[1]!b_dq_cleanprice($A375,日期设置!B$2)</f>
        <v>99.7072</v>
      </c>
      <c r="G375" s="18" t="str">
        <f t="shared" si="11"/>
        <v>0.08 + 0</v>
      </c>
      <c r="H375" s="27">
        <f>[1]!b_dq_pctchange($A375,日期设置!$B$2,1)/100</f>
        <v>0</v>
      </c>
      <c r="I375" s="26">
        <f>[1]!b_pq_pctchange(A375,日期设置!$B$4,日期设置!$B$2,1)</f>
        <v>0</v>
      </c>
      <c r="J375" s="26">
        <f>[1]!b_pq_pctchange(A375,日期设置!$C$4,日期设置!$B$2,1)</f>
        <v>1.3577089322528042</v>
      </c>
      <c r="K375" s="52">
        <f>[1]!b_dq_amount($A375,日期设置!B$2,2,10000)</f>
        <v>0</v>
      </c>
      <c r="L375" s="26">
        <f>[1]!b_info_latestpar(A375,日期设置!$B$2)</f>
        <v>100</v>
      </c>
      <c r="M375" s="6">
        <f>[1]!b_info_outstandingbalance($A375,日期设置!B$2)</f>
        <v>13</v>
      </c>
      <c r="N375" s="7" t="str">
        <f>[1]!b_info_latestissurercreditrating2(A375,日期设置!$B$2,"102","1")</f>
        <v>AA+</v>
      </c>
      <c r="O375" s="8">
        <v>6.75</v>
      </c>
      <c r="P375" s="9">
        <f>[1]!b_info_repurchasedate(A375)</f>
        <v>0</v>
      </c>
      <c r="Q375" s="8" t="s">
        <v>16246</v>
      </c>
      <c r="R375" s="2" t="str">
        <f>IF((--IF(P375=0,Q375,P375))&gt;(--日期设置!$B$2),IF(P375=0,Q375,P375),Q375)</f>
        <v>2021-04-23</v>
      </c>
      <c r="S375" s="2" t="s">
        <v>18031</v>
      </c>
      <c r="T375" s="8">
        <f>[1]!b_anal_ptmyear($A375,日期设置!$B$2)</f>
        <v>8.7671232876712329E-2</v>
      </c>
      <c r="U375" s="8">
        <f>[1]!b_anal_termifexercise($A375,日期设置!B$2)</f>
        <v>0</v>
      </c>
      <c r="V375" s="10">
        <f>[1]!b_dq_dirtyprice(A375,日期设置!$B$2)</f>
        <v>105.86539999999999</v>
      </c>
      <c r="W375" s="11">
        <f>IF(U375=0,ROUNDUP((Q375-日期设置!$B$2)/365,0),ROUNDUP((R375-日期设置!$B$2)/365,0))</f>
        <v>1</v>
      </c>
      <c r="X375" s="18" t="str">
        <f>_xlfn.IFNA(VLOOKUP(A375,过往入选债券!A:D,4,0),2)</f>
        <v>否</v>
      </c>
      <c r="Y375" t="str">
        <f>_xlfn.IFNA(VLOOKUP(C375,[2]Sheet1!$A:$A,1,0),3)</f>
        <v>山东宏桥新型材料有限公司</v>
      </c>
    </row>
    <row r="376" spans="1:25" hidden="1" x14ac:dyDescent="0.2">
      <c r="A376" s="21" t="s">
        <v>10750</v>
      </c>
      <c r="B376" s="21" t="s">
        <v>10751</v>
      </c>
      <c r="C376" s="37" t="s">
        <v>260</v>
      </c>
      <c r="D376" s="26" t="str">
        <f>[1]!b_calc_yield(A376,日期设置!$B$2,F376,1,R376,1,O376,L376,S376,)</f>
        <v>Fetching...</v>
      </c>
      <c r="E376" s="26">
        <f t="shared" si="10"/>
        <v>9.9204687336790887</v>
      </c>
      <c r="F376" s="18">
        <f>[1]!b_dq_cleanprice($A376,日期设置!B$2)</f>
        <v>96.759100000000004</v>
      </c>
      <c r="G376" s="18" t="str">
        <f t="shared" si="11"/>
        <v>1.09 + 0</v>
      </c>
      <c r="H376" s="27">
        <f>[1]!b_dq_pctchange($A376,日期设置!$B$2,1)/100</f>
        <v>0</v>
      </c>
      <c r="I376" s="26">
        <f>[1]!b_pq_pctchange(A376,日期设置!$B$4,日期设置!$B$2,1)</f>
        <v>0</v>
      </c>
      <c r="J376" s="26">
        <f>[1]!b_pq_pctchange(A376,日期设置!$C$4,日期设置!$B$2,1)</f>
        <v>0</v>
      </c>
      <c r="K376" s="52">
        <f>[1]!b_dq_amount($A376,日期设置!B$2,2,10000)</f>
        <v>0</v>
      </c>
      <c r="L376" s="26">
        <f>[1]!b_info_latestpar(A376,日期设置!$B$2)</f>
        <v>100</v>
      </c>
      <c r="M376" s="6">
        <f>[1]!b_info_outstandingbalance($A376,日期设置!B$2)</f>
        <v>5</v>
      </c>
      <c r="N376" s="7" t="str">
        <f>[1]!b_info_latestissurercreditrating2(A376,日期设置!$B$2,"102","1")</f>
        <v>AA</v>
      </c>
      <c r="O376" s="8">
        <v>6.3</v>
      </c>
      <c r="P376" s="9">
        <f>[1]!b_info_repurchasedate(A376)</f>
        <v>0</v>
      </c>
      <c r="Q376" s="8" t="s">
        <v>16047</v>
      </c>
      <c r="R376" s="2" t="str">
        <f>IF((--IF(P376=0,Q376,P376))&gt;(--日期设置!$B$2),IF(P376=0,Q376,P376),Q376)</f>
        <v>2022-04-27</v>
      </c>
      <c r="S376" s="2" t="s">
        <v>18085</v>
      </c>
      <c r="T376" s="8">
        <f>[1]!b_anal_ptmyear($A376,日期设置!$B$2)</f>
        <v>1.0986301369863014</v>
      </c>
      <c r="U376" s="8">
        <f>[1]!b_anal_termifexercise($A376,日期设置!B$2)</f>
        <v>0</v>
      </c>
      <c r="V376" s="10">
        <f>[1]!b_dq_dirtyprice(A376,日期设置!$B$2)</f>
        <v>102.43770000000001</v>
      </c>
      <c r="W376" s="11">
        <f>IF(U376=0,ROUNDUP((Q376-日期设置!$B$2)/365,0),ROUNDUP((R376-日期设置!$B$2)/365,0))</f>
        <v>2</v>
      </c>
      <c r="X376" s="18" t="str">
        <f>_xlfn.IFNA(VLOOKUP(A376,过往入选债券!A:D,4,0),2)</f>
        <v>否</v>
      </c>
      <c r="Y376">
        <f>_xlfn.IFNA(VLOOKUP(C376,[2]Sheet1!$A:$A,1,0),3)</f>
        <v>3</v>
      </c>
    </row>
    <row r="377" spans="1:25" hidden="1" x14ac:dyDescent="0.2">
      <c r="A377" s="21" t="s">
        <v>6044</v>
      </c>
      <c r="B377" s="21" t="s">
        <v>6045</v>
      </c>
      <c r="C377" s="37" t="s">
        <v>4804</v>
      </c>
      <c r="D377" s="26" t="str">
        <f>[1]!b_calc_yield(A377,日期设置!$B$2,F377,1,R377,1,O377,L377,S377,)</f>
        <v>Fetching...</v>
      </c>
      <c r="E377" s="26">
        <f t="shared" si="10"/>
        <v>8.7871408492138805</v>
      </c>
      <c r="F377" s="18">
        <f>[1]!b_dq_cleanprice($A377,日期设置!B$2)</f>
        <v>97.399000000000001</v>
      </c>
      <c r="G377" s="18" t="str">
        <f t="shared" si="11"/>
        <v>0.92 + 0</v>
      </c>
      <c r="H377" s="27">
        <f>[1]!b_dq_pctchange($A377,日期设置!$B$2,1)/100</f>
        <v>0</v>
      </c>
      <c r="I377" s="26">
        <f>[1]!b_pq_pctchange(A377,日期设置!$B$4,日期设置!$B$2,1)</f>
        <v>0</v>
      </c>
      <c r="J377" s="26">
        <f>[1]!b_pq_pctchange(A377,日期设置!$C$4,日期设置!$B$2,1)</f>
        <v>-1.6171717171717164</v>
      </c>
      <c r="K377" s="52">
        <f>[1]!b_dq_amount($A377,日期设置!B$2,2,10000)</f>
        <v>0</v>
      </c>
      <c r="L377" s="26">
        <f>[1]!b_info_latestpar(A377,日期设置!$B$2)</f>
        <v>100</v>
      </c>
      <c r="M377" s="6">
        <f>[1]!b_info_outstandingbalance($A377,日期设置!B$2)</f>
        <v>3</v>
      </c>
      <c r="N377" s="7" t="str">
        <f>[1]!b_info_latestissurercreditrating2(A377,日期设置!$B$2,"102","1")</f>
        <v>AA</v>
      </c>
      <c r="O377" s="8">
        <v>6.5</v>
      </c>
      <c r="P377" s="9">
        <f>[1]!b_info_repurchasedate(A377)</f>
        <v>0</v>
      </c>
      <c r="Q377" s="8" t="s">
        <v>16061</v>
      </c>
      <c r="R377" s="2" t="str">
        <f>IF((--IF(P377=0,Q377,P377))&gt;(--日期设置!$B$2),IF(P377=0,Q377,P377),Q377)</f>
        <v>2022-02-22</v>
      </c>
      <c r="S377" s="2" t="s">
        <v>19000</v>
      </c>
      <c r="T377" s="8">
        <f>[1]!b_anal_ptmyear($A377,日期设置!$B$2)</f>
        <v>0.92328767123287669</v>
      </c>
      <c r="U377" s="8">
        <f>[1]!b_anal_termifexercise($A377,日期设置!B$2)</f>
        <v>0</v>
      </c>
      <c r="V377" s="10">
        <f>[1]!b_dq_dirtyprice(A377,日期设置!$B$2)</f>
        <v>97.897599999999997</v>
      </c>
      <c r="W377" s="11">
        <f>IF(U377=0,ROUNDUP((Q377-日期设置!$B$2)/365,0),ROUNDUP((R377-日期设置!$B$2)/365,0))</f>
        <v>1</v>
      </c>
      <c r="X377" s="18" t="str">
        <f>_xlfn.IFNA(VLOOKUP(A377,过往入选债券!A:D,4,0),2)</f>
        <v>否</v>
      </c>
      <c r="Y377">
        <f>_xlfn.IFNA(VLOOKUP(C377,[2]Sheet1!$A:$A,1,0),3)</f>
        <v>3</v>
      </c>
    </row>
    <row r="378" spans="1:25" hidden="1" x14ac:dyDescent="0.2">
      <c r="A378" s="21" t="s">
        <v>5266</v>
      </c>
      <c r="B378" s="21" t="s">
        <v>5267</v>
      </c>
      <c r="C378" s="37" t="s">
        <v>345</v>
      </c>
      <c r="D378" s="26" t="str">
        <f>[1]!b_calc_yield(A378,日期设置!$B$2,F378,1,R378,1,O378,L378,S378,)</f>
        <v>Fetching...</v>
      </c>
      <c r="E378" s="26">
        <f t="shared" si="10"/>
        <v>6.3843719745684924</v>
      </c>
      <c r="F378" s="18">
        <f>[1]!b_dq_cleanprice($A378,日期设置!B$2)</f>
        <v>97.421599999999998</v>
      </c>
      <c r="G378" s="18" t="str">
        <f t="shared" si="11"/>
        <v>0.67 + 0.67</v>
      </c>
      <c r="H378" s="27">
        <f>[1]!b_dq_pctchange($A378,日期设置!$B$2,1)/100</f>
        <v>0</v>
      </c>
      <c r="I378" s="26">
        <f>[1]!b_pq_pctchange(A378,日期设置!$B$4,日期设置!$B$2,1)</f>
        <v>0</v>
      </c>
      <c r="J378" s="26">
        <f>[1]!b_pq_pctchange(A378,日期设置!$C$4,日期设置!$B$2,1)</f>
        <v>0</v>
      </c>
      <c r="K378" s="52">
        <f>[1]!b_dq_amount($A378,日期设置!B$2,2,10000)</f>
        <v>0</v>
      </c>
      <c r="L378" s="26">
        <f>[1]!b_info_latestpar(A378,日期设置!$B$2)</f>
        <v>100</v>
      </c>
      <c r="M378" s="6">
        <f>[1]!b_info_outstandingbalance($A378,日期设置!B$2)</f>
        <v>4</v>
      </c>
      <c r="N378" s="7" t="str">
        <f>[1]!b_info_latestissurercreditrating2(A378,日期设置!$B$2,"102","1")</f>
        <v>AA</v>
      </c>
      <c r="O378" s="8">
        <v>5.6</v>
      </c>
      <c r="P378" s="9">
        <f>[1]!b_info_repurchasedate(A378)</f>
        <v>0</v>
      </c>
      <c r="Q378" s="8" t="s">
        <v>17079</v>
      </c>
      <c r="R378" s="2" t="str">
        <f>IF((--IF(P378=0,Q378,P378))&gt;(--日期设置!$B$2),IF(P378=0,Q378,P378),Q378)</f>
        <v>2021-11-22</v>
      </c>
      <c r="S378" s="2" t="s">
        <v>17838</v>
      </c>
      <c r="T378" s="8">
        <f>[1]!b_anal_ptmyear($A378,日期设置!$B$2)</f>
        <v>0.67123287671232879</v>
      </c>
      <c r="U378" s="8">
        <f>[1]!b_anal_termifexercise($A378,日期设置!B$2)</f>
        <v>0.67123287671232879</v>
      </c>
      <c r="V378" s="10">
        <f>[1]!b_dq_dirtyprice(A378,日期设置!$B$2)</f>
        <v>99.262699999999995</v>
      </c>
      <c r="W378" s="11">
        <f>IF(U378=0,ROUNDUP((Q378-日期设置!$B$2)/365,0),ROUNDUP((R378-日期设置!$B$2)/365,0))</f>
        <v>1</v>
      </c>
      <c r="X378" s="18" t="str">
        <f>_xlfn.IFNA(VLOOKUP(A378,过往入选债券!A:D,4,0),2)</f>
        <v>否</v>
      </c>
      <c r="Y378">
        <f>_xlfn.IFNA(VLOOKUP(C378,[2]Sheet1!$A:$A,1,0),3)</f>
        <v>3</v>
      </c>
    </row>
    <row r="379" spans="1:25" hidden="1" x14ac:dyDescent="0.2">
      <c r="A379" s="21" t="s">
        <v>4919</v>
      </c>
      <c r="B379" s="21" t="s">
        <v>4920</v>
      </c>
      <c r="C379" s="37" t="s">
        <v>143</v>
      </c>
      <c r="D379" s="26" t="str">
        <f>[1]!b_calc_yield(A379,日期设置!$B$2,F379,1,R379,1,O379,L379,S379,)</f>
        <v>Fetching...</v>
      </c>
      <c r="E379" s="26">
        <f t="shared" si="10"/>
        <v>5.7505888385060322</v>
      </c>
      <c r="F379" s="18">
        <f>[1]!b_dq_cleanprice($A379,日期设置!B$2)</f>
        <v>97.648300000000006</v>
      </c>
      <c r="G379" s="18" t="str">
        <f t="shared" si="11"/>
        <v>0.60 + 0</v>
      </c>
      <c r="H379" s="27">
        <f>[1]!b_dq_pctchange($A379,日期设置!$B$2,1)/100</f>
        <v>0</v>
      </c>
      <c r="I379" s="26">
        <f>[1]!b_pq_pctchange(A379,日期设置!$B$4,日期设置!$B$2,1)</f>
        <v>0</v>
      </c>
      <c r="J379" s="26">
        <f>[1]!b_pq_pctchange(A379,日期设置!$C$4,日期设置!$B$2,1)</f>
        <v>-2.6681259226255443</v>
      </c>
      <c r="K379" s="52">
        <f>[1]!b_dq_amount($A379,日期设置!B$2,2,10000)</f>
        <v>0</v>
      </c>
      <c r="L379" s="26">
        <f>[1]!b_info_latestpar(A379,日期设置!$B$2)</f>
        <v>100</v>
      </c>
      <c r="M379" s="6">
        <f>[1]!b_info_outstandingbalance($A379,日期设置!B$2)</f>
        <v>30</v>
      </c>
      <c r="N379" s="7" t="str">
        <f>[1]!b_info_latestissurercreditrating2(A379,日期设置!$B$2,"102","1")</f>
        <v>AAA</v>
      </c>
      <c r="O379" s="8">
        <v>5.6</v>
      </c>
      <c r="P379" s="9">
        <f>[1]!b_info_repurchasedate(A379)</f>
        <v>0</v>
      </c>
      <c r="Q379" s="8" t="s">
        <v>16440</v>
      </c>
      <c r="R379" s="2" t="str">
        <f>IF((--IF(P379=0,Q379,P379))&gt;(--日期设置!$B$2),IF(P379=0,Q379,P379),Q379)</f>
        <v>2021-10-29</v>
      </c>
      <c r="S379" s="2" t="s">
        <v>18933</v>
      </c>
      <c r="T379" s="8">
        <f>[1]!b_anal_ptmyear($A379,日期设置!$B$2)</f>
        <v>0.60547945205479448</v>
      </c>
      <c r="U379" s="8">
        <f>[1]!b_anal_termifexercise($A379,日期设置!B$2)</f>
        <v>0</v>
      </c>
      <c r="V379" s="10">
        <f>[1]!b_dq_dirtyprice(A379,日期设置!$B$2)</f>
        <v>99.857600000000005</v>
      </c>
      <c r="W379" s="11">
        <f>IF(U379=0,ROUNDUP((Q379-日期设置!$B$2)/365,0),ROUNDUP((R379-日期设置!$B$2)/365,0))</f>
        <v>1</v>
      </c>
      <c r="X379" s="18" t="str">
        <f>_xlfn.IFNA(VLOOKUP(A379,过往入选债券!A:D,4,0),2)</f>
        <v>否</v>
      </c>
      <c r="Y379">
        <f>_xlfn.IFNA(VLOOKUP(C379,[2]Sheet1!$A:$A,1,0),3)</f>
        <v>3</v>
      </c>
    </row>
    <row r="380" spans="1:25" hidden="1" x14ac:dyDescent="0.2">
      <c r="A380" s="21" t="s">
        <v>5487</v>
      </c>
      <c r="B380" s="21" t="s">
        <v>5488</v>
      </c>
      <c r="C380" s="37" t="s">
        <v>244</v>
      </c>
      <c r="D380" s="26" t="str">
        <f>[1]!b_calc_yield(A380,日期设置!$B$2,F380,1,R380,1,O380,L380,S380,)</f>
        <v>Fetching...</v>
      </c>
      <c r="E380" s="26">
        <f t="shared" si="10"/>
        <v>4.8822696523152631</v>
      </c>
      <c r="F380" s="18">
        <f>[1]!b_dq_cleanprice($A380,日期设置!B$2)</f>
        <v>98.156099999999995</v>
      </c>
      <c r="G380" s="18" t="str">
        <f t="shared" si="11"/>
        <v>0.51 + 0.51</v>
      </c>
      <c r="H380" s="27">
        <f>[1]!b_dq_pctchange($A380,日期设置!$B$2,1)/100</f>
        <v>0</v>
      </c>
      <c r="I380" s="26">
        <f>[1]!b_pq_pctchange(A380,日期设置!$B$4,日期设置!$B$2,1)</f>
        <v>0</v>
      </c>
      <c r="J380" s="26">
        <f>[1]!b_pq_pctchange(A380,日期设置!$C$4,日期设置!$B$2,1)</f>
        <v>0</v>
      </c>
      <c r="K380" s="52">
        <f>[1]!b_dq_amount($A380,日期设置!B$2,2,10000)</f>
        <v>0</v>
      </c>
      <c r="L380" s="26">
        <f>[1]!b_info_latestpar(A380,日期设置!$B$2)</f>
        <v>100</v>
      </c>
      <c r="M380" s="6">
        <f>[1]!b_info_outstandingbalance($A380,日期设置!B$2)</f>
        <v>6</v>
      </c>
      <c r="N380" s="7" t="str">
        <f>[1]!b_info_latestissurercreditrating2(A380,日期设置!$B$2,"102","1")</f>
        <v>AA+</v>
      </c>
      <c r="O380" s="8">
        <v>6</v>
      </c>
      <c r="P380" s="9">
        <f>[1]!b_info_repurchasedate(A380)</f>
        <v>0</v>
      </c>
      <c r="Q380" s="8" t="s">
        <v>16201</v>
      </c>
      <c r="R380" s="2" t="str">
        <f>IF((--IF(P380=0,Q380,P380))&gt;(--日期设置!$B$2),IF(P380=0,Q380,P380),Q380)</f>
        <v>2021-09-26</v>
      </c>
      <c r="S380" s="2" t="s">
        <v>18232</v>
      </c>
      <c r="T380" s="8">
        <f>[1]!b_anal_ptmyear($A380,日期设置!$B$2)</f>
        <v>0.51506849315068493</v>
      </c>
      <c r="U380" s="8">
        <f>[1]!b_anal_termifexercise($A380,日期设置!B$2)</f>
        <v>0.51506849315068493</v>
      </c>
      <c r="V380" s="10">
        <f>[1]!b_dq_dirtyprice(A380,日期设置!$B$2)</f>
        <v>101.06570000000001</v>
      </c>
      <c r="W380" s="11">
        <f>IF(U380=0,ROUNDUP((Q380-日期设置!$B$2)/365,0),ROUNDUP((R380-日期设置!$B$2)/365,0))</f>
        <v>1</v>
      </c>
      <c r="X380" s="18" t="str">
        <f>_xlfn.IFNA(VLOOKUP(A380,过往入选债券!A:D,4,0),2)</f>
        <v>否</v>
      </c>
      <c r="Y380">
        <f>_xlfn.IFNA(VLOOKUP(C380,[2]Sheet1!$A:$A,1,0),3)</f>
        <v>3</v>
      </c>
    </row>
    <row r="381" spans="1:25" hidden="1" x14ac:dyDescent="0.2">
      <c r="A381" s="21" t="s">
        <v>5344</v>
      </c>
      <c r="B381" s="21" t="s">
        <v>5345</v>
      </c>
      <c r="C381" s="37" t="s">
        <v>5346</v>
      </c>
      <c r="D381" s="26" t="str">
        <f>[1]!b_calc_yield(A381,日期设置!$B$2,F381,1,R381,1,O381,L381,S381,)</f>
        <v>Fetching...</v>
      </c>
      <c r="E381" s="26">
        <f t="shared" si="10"/>
        <v>14.919341216623838</v>
      </c>
      <c r="F381" s="18">
        <f>[1]!b_dq_cleanprice($A381,日期设置!B$2)</f>
        <v>100</v>
      </c>
      <c r="G381" s="18" t="str">
        <f t="shared" si="11"/>
        <v>1.62 + 1.62</v>
      </c>
      <c r="H381" s="27">
        <f>[1]!b_dq_pctchange($A381,日期设置!$B$2,1)/100</f>
        <v>0</v>
      </c>
      <c r="I381" s="26">
        <f>[1]!b_pq_pctchange(A381,日期设置!$B$4,日期设置!$B$2,1)</f>
        <v>0</v>
      </c>
      <c r="J381" s="26">
        <f>[1]!b_pq_pctchange(A381,日期设置!$C$4,日期设置!$B$2,1)</f>
        <v>0</v>
      </c>
      <c r="K381" s="52">
        <f>[1]!b_dq_amount($A381,日期设置!B$2,2,10000)</f>
        <v>0</v>
      </c>
      <c r="L381" s="26">
        <f>[1]!b_info_latestpar(A381,日期设置!$B$2)</f>
        <v>100</v>
      </c>
      <c r="M381" s="6">
        <f>[1]!b_info_outstandingbalance($A381,日期设置!B$2)</f>
        <v>6</v>
      </c>
      <c r="N381" s="7" t="str">
        <f>[1]!b_info_latestissurercreditrating2(A381,日期设置!$B$2,"102","1")</f>
        <v>AA-</v>
      </c>
      <c r="O381" s="8">
        <v>9.5299999999999994</v>
      </c>
      <c r="P381" s="9">
        <f>[1]!b_info_repurchasedate(A381)</f>
        <v>0</v>
      </c>
      <c r="Q381" s="8" t="s">
        <v>17098</v>
      </c>
      <c r="R381" s="2" t="str">
        <f>IF((--IF(P381=0,Q381,P381))&gt;(--日期设置!$B$2),IF(P381=0,Q381,P381),Q381)</f>
        <v>2022-11-04</v>
      </c>
      <c r="S381" s="2" t="s">
        <v>17972</v>
      </c>
      <c r="T381" s="8">
        <f>[1]!b_anal_ptmyear($A381,日期设置!$B$2)</f>
        <v>1.6219178082191781</v>
      </c>
      <c r="U381" s="8">
        <f>[1]!b_anal_termifexercise($A381,日期设置!B$2)</f>
        <v>1.6219178082191781</v>
      </c>
      <c r="V381" s="10">
        <f>[1]!b_dq_dirtyprice(A381,日期设置!$B$2)</f>
        <v>103.6031</v>
      </c>
      <c r="W381" s="11">
        <f>IF(U381=0,ROUNDUP((Q381-日期设置!$B$2)/365,0),ROUNDUP((R381-日期设置!$B$2)/365,0))</f>
        <v>2</v>
      </c>
      <c r="X381" s="18">
        <f>_xlfn.IFNA(VLOOKUP(A381,过往入选债券!A:D,4,0),2)</f>
        <v>2</v>
      </c>
      <c r="Y381">
        <f>_xlfn.IFNA(VLOOKUP(C381,[2]Sheet1!$A:$A,1,0),3)</f>
        <v>3</v>
      </c>
    </row>
    <row r="382" spans="1:25" hidden="1" x14ac:dyDescent="0.2">
      <c r="A382" s="21" t="s">
        <v>1323</v>
      </c>
      <c r="B382" s="21" t="s">
        <v>1324</v>
      </c>
      <c r="C382" s="37" t="s">
        <v>410</v>
      </c>
      <c r="D382" s="26" t="str">
        <f>[1]!b_calc_yield(A382,日期设置!$B$2,F382,1,R382,1,O382,L382,S382,)</f>
        <v>Fetching...</v>
      </c>
      <c r="E382" s="26">
        <f t="shared" si="10"/>
        <v>15.401033911563999</v>
      </c>
      <c r="F382" s="18">
        <f>[1]!b_dq_cleanprice($A382,日期设置!B$2)</f>
        <v>95.639899999999997</v>
      </c>
      <c r="G382" s="18" t="str">
        <f t="shared" si="11"/>
        <v>1.64 + 0</v>
      </c>
      <c r="H382" s="27">
        <f>[1]!b_dq_pctchange($A382,日期设置!$B$2,1)/100</f>
        <v>0</v>
      </c>
      <c r="I382" s="26">
        <f>[1]!b_pq_pctchange(A382,日期设置!$B$4,日期设置!$B$2,1)</f>
        <v>0</v>
      </c>
      <c r="J382" s="26">
        <f>[1]!b_pq_pctchange(A382,日期设置!$C$4,日期设置!$B$2,1)</f>
        <v>0</v>
      </c>
      <c r="K382" s="52">
        <f>[1]!b_dq_amount($A382,日期设置!B$2,2,10000)</f>
        <v>0</v>
      </c>
      <c r="L382" s="26">
        <f>[1]!b_info_latestpar(A382,日期设置!$B$2)</f>
        <v>100</v>
      </c>
      <c r="M382" s="6">
        <f>[1]!b_info_outstandingbalance($A382,日期设置!B$2)</f>
        <v>10</v>
      </c>
      <c r="N382" s="7">
        <f>[1]!b_info_latestissurercreditrating2(A382,日期设置!$B$2,"102","1")</f>
        <v>0</v>
      </c>
      <c r="O382" s="8">
        <v>6.5</v>
      </c>
      <c r="P382" s="9">
        <f>[1]!b_info_repurchasedate(A382)</f>
        <v>0</v>
      </c>
      <c r="Q382" s="8" t="s">
        <v>16014</v>
      </c>
      <c r="R382" s="2" t="str">
        <f>IF((--IF(P382=0,Q382,P382))&gt;(--日期设置!$B$2),IF(P382=0,Q382,P382),Q382)</f>
        <v>2022-11-14</v>
      </c>
      <c r="S382" s="2" t="s">
        <v>18533</v>
      </c>
      <c r="T382" s="8">
        <f>[1]!b_anal_ptmyear($A382,日期设置!$B$2)</f>
        <v>1.6493150684931508</v>
      </c>
      <c r="U382" s="8">
        <f>[1]!b_anal_termifexercise($A382,日期设置!B$2)</f>
        <v>0</v>
      </c>
      <c r="V382" s="10">
        <f>[1]!b_dq_dirtyprice(A382,日期设置!$B$2)</f>
        <v>97.919399999999996</v>
      </c>
      <c r="W382" s="11">
        <f>IF(U382=0,ROUNDUP((Q382-日期设置!$B$2)/365,0),ROUNDUP((R382-日期设置!$B$2)/365,0))</f>
        <v>2</v>
      </c>
      <c r="X382" s="18">
        <f>_xlfn.IFNA(VLOOKUP(A382,过往入选债券!A:D,4,0),2)</f>
        <v>2</v>
      </c>
      <c r="Y382" t="str">
        <f>_xlfn.IFNA(VLOOKUP(C382,[2]Sheet1!$A:$A,1,0),3)</f>
        <v>云南省城市建设投资集团有限公司</v>
      </c>
    </row>
    <row r="383" spans="1:25" hidden="1" x14ac:dyDescent="0.2">
      <c r="A383" s="21" t="s">
        <v>12205</v>
      </c>
      <c r="B383" s="21" t="s">
        <v>12206</v>
      </c>
      <c r="C383" s="37" t="s">
        <v>12207</v>
      </c>
      <c r="D383" s="26" t="str">
        <f>[1]!b_calc_yield(A383,日期设置!$B$2,F383,1,R383,1,O383,L383,S383,)</f>
        <v>Fetching...</v>
      </c>
      <c r="E383" s="26">
        <f t="shared" si="10"/>
        <v>48.080506435331991</v>
      </c>
      <c r="F383" s="18">
        <f>[1]!b_dq_cleanprice($A383,日期设置!B$2)</f>
        <v>79.900000000000006</v>
      </c>
      <c r="G383" s="18" t="str">
        <f t="shared" si="11"/>
        <v>4.77 + 0</v>
      </c>
      <c r="H383" s="27">
        <f>[1]!b_dq_pctchange($A383,日期设置!$B$2,1)/100</f>
        <v>0</v>
      </c>
      <c r="I383" s="26">
        <f>[1]!b_pq_pctchange(A383,日期设置!$B$4,日期设置!$B$2,1)</f>
        <v>0</v>
      </c>
      <c r="J383" s="26">
        <f>[1]!b_pq_pctchange(A383,日期设置!$C$4,日期设置!$B$2,1)</f>
        <v>0</v>
      </c>
      <c r="K383" s="52">
        <f>[1]!b_dq_amount($A383,日期设置!B$2,2,10000)</f>
        <v>0</v>
      </c>
      <c r="L383" s="26">
        <f>[1]!b_info_latestpar(A383,日期设置!$B$2)</f>
        <v>100</v>
      </c>
      <c r="M383" s="6">
        <f>[1]!b_info_outstandingbalance($A383,日期设置!B$2)</f>
        <v>30</v>
      </c>
      <c r="N383" s="7" t="str">
        <f>[1]!b_info_latestissurercreditrating2(A383,日期设置!$B$2,"102","1")</f>
        <v>AA+</v>
      </c>
      <c r="O383" s="8">
        <v>4</v>
      </c>
      <c r="P383" s="9">
        <f>[1]!b_info_repurchasedate(A383)</f>
        <v>0</v>
      </c>
      <c r="Q383" s="8" t="s">
        <v>16472</v>
      </c>
      <c r="R383" s="2" t="str">
        <f>IF((--IF(P383=0,Q383,P383))&gt;(--日期设置!$B$2),IF(P383=0,Q383,P383),Q383)</f>
        <v>2025-12-29</v>
      </c>
      <c r="S383" s="2" t="s">
        <v>18233</v>
      </c>
      <c r="T383" s="8">
        <f>[1]!b_anal_ptmyear($A383,日期设置!$B$2)</f>
        <v>4.7726027397260271</v>
      </c>
      <c r="U383" s="8">
        <f>[1]!b_anal_termifexercise($A383,日期设置!B$2)</f>
        <v>0</v>
      </c>
      <c r="V383" s="10">
        <f>[1]!b_dq_dirtyprice(A383,日期设置!$B$2)</f>
        <v>81.037000000000006</v>
      </c>
      <c r="W383" s="11">
        <f>IF(U383=0,ROUNDUP((Q383-日期设置!$B$2)/365,0),ROUNDUP((R383-日期设置!$B$2)/365,0))</f>
        <v>5</v>
      </c>
      <c r="X383" s="18">
        <f>_xlfn.IFNA(VLOOKUP(A383,过往入选债券!A:D,4,0),2)</f>
        <v>2</v>
      </c>
      <c r="Y383">
        <f>_xlfn.IFNA(VLOOKUP(C383,[2]Sheet1!$A:$A,1,0),3)</f>
        <v>3</v>
      </c>
    </row>
    <row r="384" spans="1:25" hidden="1" x14ac:dyDescent="0.2">
      <c r="A384" s="21" t="s">
        <v>9688</v>
      </c>
      <c r="B384" s="21" t="s">
        <v>9689</v>
      </c>
      <c r="C384" s="37" t="s">
        <v>464</v>
      </c>
      <c r="D384" s="26" t="str">
        <f>[1]!b_calc_yield(A384,日期设置!$B$2,F384,1,R384,1,O384,L384,S384,)</f>
        <v>Fetching...</v>
      </c>
      <c r="E384" s="26">
        <f t="shared" si="10"/>
        <v>16.21784681679317</v>
      </c>
      <c r="F384" s="18">
        <f>[1]!b_dq_cleanprice($A384,日期设置!B$2)</f>
        <v>97</v>
      </c>
      <c r="G384" s="18" t="str">
        <f t="shared" si="11"/>
        <v>1.73 + 0</v>
      </c>
      <c r="H384" s="27">
        <f>[1]!b_dq_pctchange($A384,日期设置!$B$2,1)/100</f>
        <v>0</v>
      </c>
      <c r="I384" s="26">
        <f>[1]!b_pq_pctchange(A384,日期设置!$B$4,日期设置!$B$2,1)</f>
        <v>0</v>
      </c>
      <c r="J384" s="26">
        <f>[1]!b_pq_pctchange(A384,日期设置!$C$4,日期设置!$B$2,1)</f>
        <v>0</v>
      </c>
      <c r="K384" s="52">
        <f>[1]!b_dq_amount($A384,日期设置!B$2,2,10000)</f>
        <v>0</v>
      </c>
      <c r="L384" s="26">
        <f>[1]!b_info_latestpar(A384,日期设置!$B$2)</f>
        <v>100</v>
      </c>
      <c r="M384" s="6">
        <f>[1]!b_info_outstandingbalance($A384,日期设置!B$2)</f>
        <v>5</v>
      </c>
      <c r="N384" s="7" t="str">
        <f>[1]!b_info_latestissurercreditrating2(A384,日期设置!$B$2,"102","1")</f>
        <v>AA+</v>
      </c>
      <c r="O384" s="8">
        <v>7.5</v>
      </c>
      <c r="P384" s="9">
        <f>[1]!b_info_repurchasedate(A384)</f>
        <v>0</v>
      </c>
      <c r="Q384" s="8" t="s">
        <v>16581</v>
      </c>
      <c r="R384" s="2" t="str">
        <f>IF((--IF(P384=0,Q384,P384))&gt;(--日期设置!$B$2),IF(P384=0,Q384,P384),Q384)</f>
        <v>2022-12-17</v>
      </c>
      <c r="S384" s="2" t="s">
        <v>18394</v>
      </c>
      <c r="T384" s="8">
        <f>[1]!b_anal_ptmyear($A384,日期设置!$B$2)</f>
        <v>1.7397260273972601</v>
      </c>
      <c r="U384" s="8">
        <f>[1]!b_anal_termifexercise($A384,日期设置!B$2)</f>
        <v>0</v>
      </c>
      <c r="V384" s="10">
        <f>[1]!b_dq_dirtyprice(A384,日期设置!$B$2)</f>
        <v>98.952100000000002</v>
      </c>
      <c r="W384" s="11">
        <f>IF(U384=0,ROUNDUP((Q384-日期设置!$B$2)/365,0),ROUNDUP((R384-日期设置!$B$2)/365,0))</f>
        <v>2</v>
      </c>
      <c r="X384" s="18" t="str">
        <f>_xlfn.IFNA(VLOOKUP(A384,过往入选债券!A:D,4,0),2)</f>
        <v>否</v>
      </c>
      <c r="Y384">
        <f>_xlfn.IFNA(VLOOKUP(C384,[2]Sheet1!$A:$A,1,0),3)</f>
        <v>3</v>
      </c>
    </row>
    <row r="385" spans="1:25" hidden="1" x14ac:dyDescent="0.2">
      <c r="A385" s="21" t="s">
        <v>11638</v>
      </c>
      <c r="B385" s="21" t="s">
        <v>11639</v>
      </c>
      <c r="C385" s="37" t="s">
        <v>25</v>
      </c>
      <c r="D385" s="26" t="str">
        <f>[1]!b_calc_yield(A385,日期设置!$B$2,F385,1,R385,1,O385,L385,S385,)</f>
        <v>Fetching...</v>
      </c>
      <c r="E385" s="26">
        <f t="shared" si="10"/>
        <v>19.077417832976408</v>
      </c>
      <c r="F385" s="18">
        <f>[1]!b_dq_cleanprice($A385,日期设置!B$2)</f>
        <v>92.349800000000002</v>
      </c>
      <c r="G385" s="18" t="str">
        <f t="shared" si="11"/>
        <v>7.09 + 2.09</v>
      </c>
      <c r="H385" s="27">
        <f>[1]!b_dq_pctchange($A385,日期设置!$B$2,1)/100</f>
        <v>0</v>
      </c>
      <c r="I385" s="26">
        <f>[1]!b_pq_pctchange(A385,日期设置!$B$4,日期设置!$B$2,1)</f>
        <v>0</v>
      </c>
      <c r="J385" s="26">
        <f>[1]!b_pq_pctchange(A385,日期设置!$C$4,日期设置!$B$2,1)</f>
        <v>0</v>
      </c>
      <c r="K385" s="52">
        <f>[1]!b_dq_amount($A385,日期设置!B$2,2,10000)</f>
        <v>0</v>
      </c>
      <c r="L385" s="26">
        <f>[1]!b_info_latestpar(A385,日期设置!$B$2)</f>
        <v>100</v>
      </c>
      <c r="M385" s="6">
        <f>[1]!b_info_outstandingbalance($A385,日期设置!B$2)</f>
        <v>54</v>
      </c>
      <c r="N385" s="7" t="str">
        <f>[1]!b_info_latestissurercreditrating2(A385,日期设置!$B$2,"102","1")</f>
        <v>AAA</v>
      </c>
      <c r="O385" s="8">
        <v>5.2</v>
      </c>
      <c r="P385" s="9" t="str">
        <f>[1]!b_info_repurchasedate(A385)</f>
        <v>2023-04-24</v>
      </c>
      <c r="Q385" s="8" t="s">
        <v>16518</v>
      </c>
      <c r="R385" s="2" t="str">
        <f>IF((--IF(P385=0,Q385,P385))&gt;(--日期设置!$B$2),IF(P385=0,Q385,P385),Q385)</f>
        <v>2023-04-24</v>
      </c>
      <c r="S385" s="2" t="s">
        <v>18272</v>
      </c>
      <c r="T385" s="8">
        <f>[1]!b_anal_ptmyear($A385,日期设置!$B$2)</f>
        <v>7.0904109589041093</v>
      </c>
      <c r="U385" s="8">
        <f>[1]!b_anal_termifexercise($A385,日期设置!B$2)</f>
        <v>2.0904109589041098</v>
      </c>
      <c r="V385" s="10">
        <f>[1]!b_dq_dirtyprice(A385,日期设置!$B$2)</f>
        <v>97.079700000000003</v>
      </c>
      <c r="W385" s="11">
        <f>IF(U385=0,ROUNDUP((Q385-日期设置!$B$2)/365,0),ROUNDUP((R385-日期设置!$B$2)/365,0))</f>
        <v>3</v>
      </c>
      <c r="X385" s="18" t="str">
        <f>_xlfn.IFNA(VLOOKUP(A385,过往入选债券!A:D,4,0),2)</f>
        <v>否</v>
      </c>
      <c r="Y385" t="str">
        <f>_xlfn.IFNA(VLOOKUP(C385,[2]Sheet1!$A:$A,1,0),3)</f>
        <v>大同煤矿集团有限责任公司</v>
      </c>
    </row>
    <row r="386" spans="1:25" hidden="1" x14ac:dyDescent="0.2">
      <c r="A386" s="28" t="s">
        <v>21168</v>
      </c>
      <c r="B386" s="28" t="s">
        <v>21169</v>
      </c>
      <c r="C386" s="39" t="s">
        <v>410</v>
      </c>
      <c r="D386" s="26" t="str">
        <f>[1]!b_calc_yield(A386,日期设置!$B$2,F386,1,R386,1,O386,L386,S386,)</f>
        <v>Fetching...</v>
      </c>
      <c r="E386" s="26">
        <f t="shared" ref="E386:E449" si="12">((O386*W386+L386)/V386-1)*100</f>
        <v>14.879335669213155</v>
      </c>
      <c r="F386" s="18">
        <f>[1]!b_dq_cleanprice($A386,日期设置!B$2)</f>
        <v>95.11</v>
      </c>
      <c r="G386" s="18" t="str">
        <f t="shared" ref="G386:G449" si="13">LEFT(T386,4)&amp;" + "&amp;LEFT(U386,4)</f>
        <v>1.60 + 0</v>
      </c>
      <c r="H386" s="27">
        <f>[1]!b_dq_pctchange($A386,日期设置!$B$2,1)/100</f>
        <v>0</v>
      </c>
      <c r="I386" s="26">
        <f>[1]!b_pq_pctchange(A386,日期设置!$B$4,日期设置!$B$2,1)</f>
        <v>0</v>
      </c>
      <c r="J386" s="26">
        <f>[1]!b_pq_pctchange(A386,日期设置!$C$4,日期设置!$B$2,1)</f>
        <v>0</v>
      </c>
      <c r="K386" s="52">
        <f>[1]!b_dq_amount($A386,日期设置!B$2,2,10000)</f>
        <v>0</v>
      </c>
      <c r="L386" s="26">
        <f>[1]!b_info_latestpar(A386,日期设置!$B$2)</f>
        <v>100</v>
      </c>
      <c r="M386" s="6">
        <f>[1]!b_info_outstandingbalance($A386,日期设置!B$2)</f>
        <v>30</v>
      </c>
      <c r="N386" s="7" t="str">
        <f>[1]!b_info_latestissurercreditrating2(A386,日期设置!$B$2,"102","1")</f>
        <v>AAA</v>
      </c>
      <c r="O386" s="8">
        <v>6</v>
      </c>
      <c r="P386" s="9">
        <f>[1]!b_info_repurchasedate(A386)</f>
        <v>0</v>
      </c>
      <c r="Q386" s="8" t="s">
        <v>16170</v>
      </c>
      <c r="R386" s="2" t="str">
        <f>IF((--IF(P386=0,Q386,P386))&gt;(--日期设置!$B$2),IF(P386=0,Q386,P386),Q386)</f>
        <v>2022-10-28</v>
      </c>
      <c r="S386" s="31" t="s">
        <v>16169</v>
      </c>
      <c r="T386" s="8">
        <f>[1]!b_anal_ptmyear($A386,日期设置!$B$2)</f>
        <v>1.6027397260273972</v>
      </c>
      <c r="U386" s="8">
        <f>[1]!b_anal_termifexercise($A386,日期设置!B$2)</f>
        <v>0</v>
      </c>
      <c r="V386" s="10">
        <f>[1]!b_dq_dirtyprice(A386,日期设置!$B$2)</f>
        <v>97.493600000000001</v>
      </c>
      <c r="W386" s="11">
        <f>IF(U386=0,ROUNDUP((Q386-日期设置!$B$2)/365,0),ROUNDUP((R386-日期设置!$B$2)/365,0))</f>
        <v>2</v>
      </c>
      <c r="X386" s="18" t="str">
        <f>_xlfn.IFNA(VLOOKUP(A386,过往入选债券!A:D,4,0),2)</f>
        <v>否</v>
      </c>
      <c r="Y386" t="str">
        <f>_xlfn.IFNA(VLOOKUP(C386,[2]Sheet1!$A:$A,1,0),3)</f>
        <v>云南省城市建设投资集团有限公司</v>
      </c>
    </row>
    <row r="387" spans="1:25" hidden="1" x14ac:dyDescent="0.2">
      <c r="A387" s="21" t="s">
        <v>2484</v>
      </c>
      <c r="B387" s="21" t="s">
        <v>2485</v>
      </c>
      <c r="C387" s="37" t="s">
        <v>897</v>
      </c>
      <c r="D387" s="26" t="str">
        <f>[1]!b_calc_yield(A387,日期设置!$B$2,F387,1,R387,1,O387,L387,S387,)</f>
        <v>Fetching...</v>
      </c>
      <c r="E387" s="26">
        <f t="shared" si="12"/>
        <v>7.6991357019128293</v>
      </c>
      <c r="F387" s="18">
        <f>[1]!b_dq_cleanprice($A387,日期设置!B$2)</f>
        <v>98.479500000000002</v>
      </c>
      <c r="G387" s="18" t="str">
        <f t="shared" si="13"/>
        <v>2.82 + 0.82</v>
      </c>
      <c r="H387" s="27">
        <f>[1]!b_dq_pctchange($A387,日期设置!$B$2,1)/100</f>
        <v>0</v>
      </c>
      <c r="I387" s="26">
        <f>[1]!b_pq_pctchange(A387,日期设置!$B$4,日期设置!$B$2,1)</f>
        <v>0</v>
      </c>
      <c r="J387" s="26">
        <f>[1]!b_pq_pctchange(A387,日期设置!$C$4,日期设置!$B$2,1)</f>
        <v>0</v>
      </c>
      <c r="K387" s="52">
        <f>[1]!b_dq_amount($A387,日期设置!B$2,2,10000)</f>
        <v>0</v>
      </c>
      <c r="L387" s="26">
        <f>[1]!b_info_latestpar(A387,日期设置!$B$2)</f>
        <v>100</v>
      </c>
      <c r="M387" s="6">
        <f>[1]!b_info_outstandingbalance($A387,日期设置!B$2)</f>
        <v>3</v>
      </c>
      <c r="N387" s="7">
        <f>[1]!b_info_latestissurercreditrating2(A387,日期设置!$B$2,"102","1")</f>
        <v>0</v>
      </c>
      <c r="O387" s="8">
        <v>7.5</v>
      </c>
      <c r="P387" s="9" t="str">
        <f>[1]!b_info_repurchasedate(A387)</f>
        <v>2022-01-16</v>
      </c>
      <c r="Q387" s="8" t="s">
        <v>16216</v>
      </c>
      <c r="R387" s="2" t="str">
        <f>IF((--IF(P387=0,Q387,P387))&gt;(--日期设置!$B$2),IF(P387=0,Q387,P387),Q387)</f>
        <v>2022-01-16</v>
      </c>
      <c r="S387" s="2" t="s">
        <v>17885</v>
      </c>
      <c r="T387" s="8">
        <f>[1]!b_anal_ptmyear($A387,日期设置!$B$2)</f>
        <v>2.8219178082191778</v>
      </c>
      <c r="U387" s="8">
        <f>[1]!b_anal_termifexercise($A387,日期设置!B$2)</f>
        <v>0.82191780821917804</v>
      </c>
      <c r="V387" s="10">
        <f>[1]!b_dq_dirtyprice(A387,日期设置!$B$2)</f>
        <v>99.815100000000001</v>
      </c>
      <c r="W387" s="11">
        <f>IF(U387=0,ROUNDUP((Q387-日期设置!$B$2)/365,0),ROUNDUP((R387-日期设置!$B$2)/365,0))</f>
        <v>1</v>
      </c>
      <c r="X387" s="18" t="str">
        <f>_xlfn.IFNA(VLOOKUP(A387,过往入选债券!A:D,4,0),2)</f>
        <v>否</v>
      </c>
      <c r="Y387">
        <f>_xlfn.IFNA(VLOOKUP(C387,[2]Sheet1!$A:$A,1,0),3)</f>
        <v>3</v>
      </c>
    </row>
    <row r="388" spans="1:25" hidden="1" x14ac:dyDescent="0.2">
      <c r="A388" s="21" t="s">
        <v>6727</v>
      </c>
      <c r="B388" s="21" t="s">
        <v>6728</v>
      </c>
      <c r="C388" s="37" t="s">
        <v>4875</v>
      </c>
      <c r="D388" s="26" t="str">
        <f>[1]!b_calc_yield(A388,日期设置!$B$2,F388,1,R388,1,O388,L388,S388,)</f>
        <v>Fetching...</v>
      </c>
      <c r="E388" s="26">
        <f t="shared" si="12"/>
        <v>0.84681387682095099</v>
      </c>
      <c r="F388" s="18">
        <f>[1]!b_dq_cleanprice($A388,日期设置!B$2)</f>
        <v>99.8</v>
      </c>
      <c r="G388" s="18" t="str">
        <f t="shared" si="13"/>
        <v>0.09 + 0.09</v>
      </c>
      <c r="H388" s="27">
        <f>[1]!b_dq_pctchange($A388,日期设置!$B$2,1)/100</f>
        <v>0</v>
      </c>
      <c r="I388" s="26">
        <f>[1]!b_pq_pctchange(A388,日期设置!$B$4,日期设置!$B$2,1)</f>
        <v>0</v>
      </c>
      <c r="J388" s="26">
        <f>[1]!b_pq_pctchange(A388,日期设置!$C$4,日期设置!$B$2,1)</f>
        <v>0.10030090270811867</v>
      </c>
      <c r="K388" s="52">
        <f>[1]!b_dq_amount($A388,日期设置!B$2,2,10000)</f>
        <v>0</v>
      </c>
      <c r="L388" s="26">
        <f>[1]!b_info_latestpar(A388,日期设置!$B$2)</f>
        <v>100</v>
      </c>
      <c r="M388" s="6">
        <f>[1]!b_info_outstandingbalance($A388,日期设置!B$2)</f>
        <v>10</v>
      </c>
      <c r="N388" s="7" t="str">
        <f>[1]!b_info_latestissurercreditrating2(A388,日期设置!$B$2,"102","1")</f>
        <v>AA+</v>
      </c>
      <c r="O388" s="8">
        <v>7.8</v>
      </c>
      <c r="P388" s="9">
        <f>[1]!b_info_repurchasedate(A388)</f>
        <v>0</v>
      </c>
      <c r="Q388" s="8" t="s">
        <v>16026</v>
      </c>
      <c r="R388" s="2" t="str">
        <f>IF((--IF(P388=0,Q388,P388))&gt;(--日期设置!$B$2),IF(P388=0,Q388,P388),Q388)</f>
        <v>2021-04-24</v>
      </c>
      <c r="S388" s="2" t="s">
        <v>18213</v>
      </c>
      <c r="T388" s="8">
        <f>[1]!b_anal_ptmyear($A388,日期设置!$B$2)</f>
        <v>9.0410958904109592E-2</v>
      </c>
      <c r="U388" s="8">
        <f>[1]!b_anal_termifexercise($A388,日期设置!B$2)</f>
        <v>9.3150684931506855E-2</v>
      </c>
      <c r="V388" s="10">
        <f>[1]!b_dq_dirtyprice(A388,日期设置!$B$2)</f>
        <v>106.8948</v>
      </c>
      <c r="W388" s="11">
        <f>IF(U388=0,ROUNDUP((Q388-日期设置!$B$2)/365,0),ROUNDUP((R388-日期设置!$B$2)/365,0))</f>
        <v>1</v>
      </c>
      <c r="X388" s="18" t="str">
        <f>_xlfn.IFNA(VLOOKUP(A388,过往入选债券!A:D,4,0),2)</f>
        <v>否</v>
      </c>
      <c r="Y388">
        <f>_xlfn.IFNA(VLOOKUP(C388,[2]Sheet1!$A:$A,1,0),3)</f>
        <v>3</v>
      </c>
    </row>
    <row r="389" spans="1:25" hidden="1" x14ac:dyDescent="0.2">
      <c r="A389" s="21" t="s">
        <v>8142</v>
      </c>
      <c r="B389" s="21" t="s">
        <v>8143</v>
      </c>
      <c r="C389" s="37" t="s">
        <v>6</v>
      </c>
      <c r="D389" s="26" t="str">
        <f>[1]!b_calc_yield(A389,日期设置!$B$2,F389,1,R389,1,O389,L389,S389,)</f>
        <v>Fetching...</v>
      </c>
      <c r="E389" s="26">
        <f t="shared" si="12"/>
        <v>18.645474540399221</v>
      </c>
      <c r="F389" s="18">
        <f>[1]!b_dq_cleanprice($A389,日期设置!B$2)</f>
        <v>96.210999999999999</v>
      </c>
      <c r="G389" s="18" t="str">
        <f t="shared" si="13"/>
        <v>1.97 + 1.97</v>
      </c>
      <c r="H389" s="27">
        <f>[1]!b_dq_pctchange($A389,日期设置!$B$2,1)/100</f>
        <v>0</v>
      </c>
      <c r="I389" s="26">
        <f>[1]!b_pq_pctchange(A389,日期设置!$B$4,日期设置!$B$2,1)</f>
        <v>0</v>
      </c>
      <c r="J389" s="26">
        <f>[1]!b_pq_pctchange(A389,日期设置!$C$4,日期设置!$B$2,1)</f>
        <v>0</v>
      </c>
      <c r="K389" s="52">
        <f>[1]!b_dq_amount($A389,日期设置!B$2,2,10000)</f>
        <v>0</v>
      </c>
      <c r="L389" s="26">
        <f>[1]!b_info_latestpar(A389,日期设置!$B$2)</f>
        <v>100</v>
      </c>
      <c r="M389" s="6">
        <f>[1]!b_info_outstandingbalance($A389,日期设置!B$2)</f>
        <v>10</v>
      </c>
      <c r="N389" s="7" t="str">
        <f>[1]!b_info_latestissurercreditrating2(A389,日期设置!$B$2,"102","1")</f>
        <v>AAA</v>
      </c>
      <c r="O389" s="8">
        <v>7.18</v>
      </c>
      <c r="P389" s="9">
        <f>[1]!b_info_repurchasedate(A389)</f>
        <v>0</v>
      </c>
      <c r="Q389" s="8" t="s">
        <v>16195</v>
      </c>
      <c r="R389" s="2" t="str">
        <f>IF((--IF(P389=0,Q389,P389))&gt;(--日期设置!$B$2),IF(P389=0,Q389,P389),Q389)</f>
        <v>2023-03-13</v>
      </c>
      <c r="S389" s="2" t="s">
        <v>18671</v>
      </c>
      <c r="T389" s="8">
        <f>[1]!b_anal_ptmyear($A389,日期设置!$B$2)</f>
        <v>1.9753424657534246</v>
      </c>
      <c r="U389" s="8">
        <f>[1]!b_anal_termifexercise($A389,日期设置!B$2)</f>
        <v>1.9753424657534246</v>
      </c>
      <c r="V389" s="10">
        <f>[1]!b_dq_dirtyprice(A389,日期设置!$B$2)</f>
        <v>96.388000000000005</v>
      </c>
      <c r="W389" s="11">
        <f>IF(U389=0,ROUNDUP((Q389-日期设置!$B$2)/365,0),ROUNDUP((R389-日期设置!$B$2)/365,0))</f>
        <v>2</v>
      </c>
      <c r="X389" s="18" t="str">
        <f>_xlfn.IFNA(VLOOKUP(A389,过往入选债券!A:D,4,0),2)</f>
        <v>否</v>
      </c>
      <c r="Y389" t="str">
        <f>_xlfn.IFNA(VLOOKUP(C389,[2]Sheet1!$A:$A,1,0),3)</f>
        <v>冀中能源集团有限责任公司</v>
      </c>
    </row>
    <row r="390" spans="1:25" hidden="1" x14ac:dyDescent="0.2">
      <c r="A390" s="21" t="s">
        <v>15073</v>
      </c>
      <c r="B390" s="21" t="s">
        <v>15074</v>
      </c>
      <c r="C390" s="37" t="s">
        <v>14793</v>
      </c>
      <c r="D390" s="26" t="str">
        <f>[1]!b_calc_yield(A390,日期设置!$B$2,F390,1,R390,1,O390,L390,S390,)</f>
        <v>Fetching...</v>
      </c>
      <c r="E390" s="26">
        <f t="shared" si="12"/>
        <v>45.566158779406976</v>
      </c>
      <c r="F390" s="18">
        <f>[1]!b_dq_cleanprice($A390,日期设置!B$2)</f>
        <v>95.036500000000004</v>
      </c>
      <c r="G390" s="18" t="str">
        <f t="shared" si="13"/>
        <v>4.85 + 0</v>
      </c>
      <c r="H390" s="27">
        <f>[1]!b_dq_pctchange($A390,日期设置!$B$2,1)/100</f>
        <v>0</v>
      </c>
      <c r="I390" s="26">
        <f>[1]!b_pq_pctchange(A390,日期设置!$B$4,日期设置!$B$2,1)</f>
        <v>0</v>
      </c>
      <c r="J390" s="26">
        <f>[1]!b_pq_pctchange(A390,日期设置!$C$4,日期设置!$B$2,1)</f>
        <v>0</v>
      </c>
      <c r="K390" s="52">
        <f>[1]!b_dq_amount($A390,日期设置!B$2,2,10000)</f>
        <v>0</v>
      </c>
      <c r="L390" s="26">
        <f>[1]!b_info_latestpar(A390,日期设置!$B$2)</f>
        <v>100</v>
      </c>
      <c r="M390" s="6">
        <f>[1]!b_info_outstandingbalance($A390,日期设置!B$2)</f>
        <v>6.9</v>
      </c>
      <c r="N390" s="7" t="str">
        <f>[1]!b_info_latestissurercreditrating2(A390,日期设置!$B$2,"102","1")</f>
        <v>AA</v>
      </c>
      <c r="O390" s="8">
        <v>8</v>
      </c>
      <c r="P390" s="9">
        <f>[1]!b_info_repurchasedate(A390)</f>
        <v>0</v>
      </c>
      <c r="Q390" s="8" t="s">
        <v>16054</v>
      </c>
      <c r="R390" s="2" t="str">
        <f>IF((--IF(P390=0,Q390,P390))&gt;(--日期设置!$B$2),IF(P390=0,Q390,P390),Q390)</f>
        <v>2026-01-29</v>
      </c>
      <c r="S390" s="2" t="s">
        <v>17840</v>
      </c>
      <c r="T390" s="8">
        <f>[1]!b_anal_ptmyear($A390,日期设置!$B$2)</f>
        <v>4.8575342465753426</v>
      </c>
      <c r="U390" s="8">
        <f>[1]!b_anal_termifexercise($A390,日期设置!B$2)</f>
        <v>0</v>
      </c>
      <c r="V390" s="10">
        <f>[1]!b_dq_dirtyprice(A390,日期设置!$B$2)</f>
        <v>96.176199999999994</v>
      </c>
      <c r="W390" s="11">
        <f>IF(U390=0,ROUNDUP((Q390-日期设置!$B$2)/365,0),ROUNDUP((R390-日期设置!$B$2)/365,0))</f>
        <v>5</v>
      </c>
      <c r="X390" s="18">
        <f>_xlfn.IFNA(VLOOKUP(A390,过往入选债券!A:D,4,0),2)</f>
        <v>2</v>
      </c>
      <c r="Y390">
        <f>_xlfn.IFNA(VLOOKUP(C390,[2]Sheet1!$A:$A,1,0),3)</f>
        <v>3</v>
      </c>
    </row>
    <row r="391" spans="1:25" hidden="1" x14ac:dyDescent="0.2">
      <c r="A391" s="21" t="s">
        <v>8689</v>
      </c>
      <c r="B391" s="21" t="s">
        <v>8690</v>
      </c>
      <c r="C391" s="37" t="s">
        <v>25</v>
      </c>
      <c r="D391" s="26" t="str">
        <f>[1]!b_calc_yield(A391,日期设置!$B$2,F391,1,R391,1,O391,L391,S391,)</f>
        <v>Fetching...</v>
      </c>
      <c r="E391" s="26">
        <f t="shared" si="12"/>
        <v>28.979668678469128</v>
      </c>
      <c r="F391" s="18">
        <f>[1]!b_dq_cleanprice($A391,日期设置!B$2)</f>
        <v>94.298000000000002</v>
      </c>
      <c r="G391" s="18" t="str">
        <f t="shared" si="13"/>
        <v>3.22 + 3.23</v>
      </c>
      <c r="H391" s="27">
        <f>[1]!b_dq_pctchange($A391,日期设置!$B$2,1)/100</f>
        <v>0</v>
      </c>
      <c r="I391" s="26">
        <f>[1]!b_pq_pctchange(A391,日期设置!$B$4,日期设置!$B$2,1)</f>
        <v>0</v>
      </c>
      <c r="J391" s="26">
        <f>[1]!b_pq_pctchange(A391,日期设置!$C$4,日期设置!$B$2,1)</f>
        <v>-1.047574774676457</v>
      </c>
      <c r="K391" s="52">
        <f>[1]!b_dq_amount($A391,日期设置!B$2,2,10000)</f>
        <v>0</v>
      </c>
      <c r="L391" s="26">
        <f>[1]!b_info_latestpar(A391,日期设置!$B$2)</f>
        <v>100</v>
      </c>
      <c r="M391" s="6">
        <f>[1]!b_info_outstandingbalance($A391,日期设置!B$2)</f>
        <v>25</v>
      </c>
      <c r="N391" s="7" t="str">
        <f>[1]!b_info_latestissurercreditrating2(A391,日期设置!$B$2,"102","1")</f>
        <v>AAA</v>
      </c>
      <c r="O391" s="8">
        <v>7.2</v>
      </c>
      <c r="P391" s="9">
        <f>[1]!b_info_repurchasedate(A391)</f>
        <v>0</v>
      </c>
      <c r="Q391" s="8" t="s">
        <v>16428</v>
      </c>
      <c r="R391" s="2" t="str">
        <f>IF((--IF(P391=0,Q391,P391))&gt;(--日期设置!$B$2),IF(P391=0,Q391,P391),Q391)</f>
        <v>2024-06-13</v>
      </c>
      <c r="S391" s="2" t="s">
        <v>18198</v>
      </c>
      <c r="T391" s="8">
        <f>[1]!b_anal_ptmyear($A391,日期设置!$B$2)</f>
        <v>3.2273972602739724</v>
      </c>
      <c r="U391" s="8">
        <f>[1]!b_anal_termifexercise($A391,日期设置!B$2)</f>
        <v>3.2301369863013698</v>
      </c>
      <c r="V391" s="10">
        <f>[1]!b_dq_dirtyprice(A391,日期设置!$B$2)</f>
        <v>99.860699999999994</v>
      </c>
      <c r="W391" s="11">
        <f>IF(U391=0,ROUNDUP((Q391-日期设置!$B$2)/365,0),ROUNDUP((R391-日期设置!$B$2)/365,0))</f>
        <v>4</v>
      </c>
      <c r="X391" s="18" t="str">
        <f>_xlfn.IFNA(VLOOKUP(A391,过往入选债券!A:D,4,0),2)</f>
        <v>否</v>
      </c>
      <c r="Y391" t="str">
        <f>_xlfn.IFNA(VLOOKUP(C391,[2]Sheet1!$A:$A,1,0),3)</f>
        <v>大同煤矿集团有限责任公司</v>
      </c>
    </row>
    <row r="392" spans="1:25" hidden="1" x14ac:dyDescent="0.2">
      <c r="A392" s="21" t="s">
        <v>7782</v>
      </c>
      <c r="B392" s="21" t="s">
        <v>7783</v>
      </c>
      <c r="C392" s="37" t="s">
        <v>825</v>
      </c>
      <c r="D392" s="26" t="str">
        <f>[1]!b_calc_yield(A392,日期设置!$B$2,F392,1,R392,1,O392,L392,S392,)</f>
        <v>Fetching...</v>
      </c>
      <c r="E392" s="26">
        <f t="shared" si="12"/>
        <v>25.722261563882309</v>
      </c>
      <c r="F392" s="18">
        <f>[1]!b_dq_cleanprice($A392,日期设置!B$2)</f>
        <v>95.710999999999999</v>
      </c>
      <c r="G392" s="18" t="str">
        <f t="shared" si="13"/>
        <v>2.76 + 0</v>
      </c>
      <c r="H392" s="27">
        <f>[1]!b_dq_pctchange($A392,日期设置!$B$2,1)/100</f>
        <v>0</v>
      </c>
      <c r="I392" s="26">
        <f>[1]!b_pq_pctchange(A392,日期设置!$B$4,日期设置!$B$2,1)</f>
        <v>0</v>
      </c>
      <c r="J392" s="26">
        <f>[1]!b_pq_pctchange(A392,日期设置!$C$4,日期设置!$B$2,1)</f>
        <v>-3.3329630041106513</v>
      </c>
      <c r="K392" s="52">
        <f>[1]!b_dq_amount($A392,日期设置!B$2,2,10000)</f>
        <v>0</v>
      </c>
      <c r="L392" s="26">
        <f>[1]!b_info_latestpar(A392,日期设置!$B$2)</f>
        <v>100</v>
      </c>
      <c r="M392" s="6">
        <f>[1]!b_info_outstandingbalance($A392,日期设置!B$2)</f>
        <v>8.4</v>
      </c>
      <c r="N392" s="7" t="str">
        <f>[1]!b_info_latestissurercreditrating2(A392,日期设置!$B$2,"102","1")</f>
        <v>AA</v>
      </c>
      <c r="O392" s="8">
        <v>7.5</v>
      </c>
      <c r="P392" s="9">
        <f>[1]!b_info_repurchasedate(A392)</f>
        <v>0</v>
      </c>
      <c r="Q392" s="8" t="s">
        <v>16341</v>
      </c>
      <c r="R392" s="2" t="str">
        <f>IF((--IF(P392=0,Q392,P392))&gt;(--日期设置!$B$2),IF(P392=0,Q392,P392),Q392)</f>
        <v>2023-12-28</v>
      </c>
      <c r="S392" s="2" t="s">
        <v>18119</v>
      </c>
      <c r="T392" s="8">
        <f>[1]!b_anal_ptmyear($A392,日期设置!$B$2)</f>
        <v>2.7698630136986302</v>
      </c>
      <c r="U392" s="8">
        <f>[1]!b_anal_termifexercise($A392,日期设置!B$2)</f>
        <v>0</v>
      </c>
      <c r="V392" s="10">
        <f>[1]!b_dq_dirtyprice(A392,日期设置!$B$2)</f>
        <v>97.436999999999998</v>
      </c>
      <c r="W392" s="11">
        <f>IF(U392=0,ROUNDUP((Q392-日期设置!$B$2)/365,0),ROUNDUP((R392-日期设置!$B$2)/365,0))</f>
        <v>3</v>
      </c>
      <c r="X392" s="18" t="str">
        <f>_xlfn.IFNA(VLOOKUP(A392,过往入选债券!A:D,4,0),2)</f>
        <v>否</v>
      </c>
      <c r="Y392">
        <f>_xlfn.IFNA(VLOOKUP(C392,[2]Sheet1!$A:$A,1,0),3)</f>
        <v>3</v>
      </c>
    </row>
    <row r="393" spans="1:25" hidden="1" x14ac:dyDescent="0.2">
      <c r="A393" s="21" t="s">
        <v>9271</v>
      </c>
      <c r="B393" s="21" t="s">
        <v>9272</v>
      </c>
      <c r="C393" s="37" t="s">
        <v>6</v>
      </c>
      <c r="D393" s="26" t="str">
        <f>[1]!b_calc_yield(A393,日期设置!$B$2,F393,1,R393,1,O393,L393,S393,)</f>
        <v>Fetching...</v>
      </c>
      <c r="E393" s="26">
        <f t="shared" si="12"/>
        <v>13.803910826075395</v>
      </c>
      <c r="F393" s="18">
        <f>[1]!b_dq_cleanprice($A393,日期设置!B$2)</f>
        <v>96.141499999999994</v>
      </c>
      <c r="G393" s="18" t="str">
        <f t="shared" si="13"/>
        <v>1.51 + 1.51</v>
      </c>
      <c r="H393" s="27">
        <f>[1]!b_dq_pctchange($A393,日期设置!$B$2,1)/100</f>
        <v>0</v>
      </c>
      <c r="I393" s="26">
        <f>[1]!b_pq_pctchange(A393,日期设置!$B$4,日期设置!$B$2,1)</f>
        <v>0</v>
      </c>
      <c r="J393" s="26">
        <f>[1]!b_pq_pctchange(A393,日期设置!$C$4,日期设置!$B$2,1)</f>
        <v>0</v>
      </c>
      <c r="K393" s="52">
        <f>[1]!b_dq_amount($A393,日期设置!B$2,2,10000)</f>
        <v>0</v>
      </c>
      <c r="L393" s="26">
        <f>[1]!b_info_latestpar(A393,日期设置!$B$2)</f>
        <v>100</v>
      </c>
      <c r="M393" s="6">
        <f>[1]!b_info_outstandingbalance($A393,日期设置!B$2)</f>
        <v>8</v>
      </c>
      <c r="N393" s="7" t="str">
        <f>[1]!b_info_latestissurercreditrating2(A393,日期设置!$B$2,"102","1")</f>
        <v>AAA</v>
      </c>
      <c r="O393" s="8">
        <v>6.5</v>
      </c>
      <c r="P393" s="9">
        <f>[1]!b_info_repurchasedate(A393)</f>
        <v>0</v>
      </c>
      <c r="Q393" s="8" t="s">
        <v>16016</v>
      </c>
      <c r="R393" s="2" t="str">
        <f>IF((--IF(P393=0,Q393,P393))&gt;(--日期设置!$B$2),IF(P393=0,Q393,P393),Q393)</f>
        <v>2022-09-26</v>
      </c>
      <c r="S393" s="2" t="s">
        <v>17772</v>
      </c>
      <c r="T393" s="8">
        <f>[1]!b_anal_ptmyear($A393,日期设置!$B$2)</f>
        <v>1.515068493150685</v>
      </c>
      <c r="U393" s="8">
        <f>[1]!b_anal_termifexercise($A393,日期设置!B$2)</f>
        <v>1.515068493150685</v>
      </c>
      <c r="V393" s="10">
        <f>[1]!b_dq_dirtyprice(A393,日期设置!$B$2)</f>
        <v>99.293599999999998</v>
      </c>
      <c r="W393" s="11">
        <f>IF(U393=0,ROUNDUP((Q393-日期设置!$B$2)/365,0),ROUNDUP((R393-日期设置!$B$2)/365,0))</f>
        <v>2</v>
      </c>
      <c r="X393" s="18" t="str">
        <f>_xlfn.IFNA(VLOOKUP(A393,过往入选债券!A:D,4,0),2)</f>
        <v>否</v>
      </c>
      <c r="Y393" t="str">
        <f>_xlfn.IFNA(VLOOKUP(C393,[2]Sheet1!$A:$A,1,0),3)</f>
        <v>冀中能源集团有限责任公司</v>
      </c>
    </row>
    <row r="394" spans="1:25" hidden="1" x14ac:dyDescent="0.2">
      <c r="A394" s="21" t="s">
        <v>2860</v>
      </c>
      <c r="B394" s="21" t="s">
        <v>2861</v>
      </c>
      <c r="C394" s="37" t="s">
        <v>345</v>
      </c>
      <c r="D394" s="26" t="str">
        <f>[1]!b_calc_yield(A394,日期设置!$B$2,F394,1,R394,1,O394,L394,S394,)</f>
        <v>Fetching...</v>
      </c>
      <c r="E394" s="26">
        <f t="shared" si="12"/>
        <v>8.7710105394380058</v>
      </c>
      <c r="F394" s="18">
        <f>[1]!b_dq_cleanprice($A394,日期设置!B$2)</f>
        <v>98.35</v>
      </c>
      <c r="G394" s="18" t="str">
        <f t="shared" si="13"/>
        <v>1.01 + 0</v>
      </c>
      <c r="H394" s="27">
        <f>[1]!b_dq_pctchange($A394,日期设置!$B$2,1)/100</f>
        <v>0</v>
      </c>
      <c r="I394" s="26">
        <f>[1]!b_pq_pctchange(A394,日期设置!$B$4,日期设置!$B$2,1)</f>
        <v>0</v>
      </c>
      <c r="J394" s="26">
        <f>[1]!b_pq_pctchange(A394,日期设置!$C$4,日期设置!$B$2,1)</f>
        <v>0</v>
      </c>
      <c r="K394" s="52">
        <f>[1]!b_dq_amount($A394,日期设置!B$2,2,10000)</f>
        <v>0</v>
      </c>
      <c r="L394" s="26">
        <f>[1]!b_info_latestpar(A394,日期设置!$B$2)</f>
        <v>100</v>
      </c>
      <c r="M394" s="6">
        <f>[1]!b_info_outstandingbalance($A394,日期设置!B$2)</f>
        <v>5</v>
      </c>
      <c r="N394" s="7">
        <f>[1]!b_info_latestissurercreditrating2(A394,日期设置!$B$2,"102","1")</f>
        <v>0</v>
      </c>
      <c r="O394" s="8">
        <v>7.5</v>
      </c>
      <c r="P394" s="9">
        <f>[1]!b_info_repurchasedate(A394)</f>
        <v>0</v>
      </c>
      <c r="Q394" s="8" t="s">
        <v>16249</v>
      </c>
      <c r="R394" s="2" t="str">
        <f>IF((--IF(P394=0,Q394,P394))&gt;(--日期设置!$B$2),IF(P394=0,Q394,P394),Q394)</f>
        <v>2022-03-28</v>
      </c>
      <c r="S394" s="2" t="s">
        <v>17882</v>
      </c>
      <c r="T394" s="8">
        <f>[1]!b_anal_ptmyear($A394,日期设置!$B$2)</f>
        <v>1.0164383561643835</v>
      </c>
      <c r="U394" s="8">
        <f>[1]!b_anal_termifexercise($A394,日期设置!B$2)</f>
        <v>0</v>
      </c>
      <c r="V394" s="10">
        <f>[1]!b_dq_dirtyprice(A394,日期设置!$B$2)</f>
        <v>105.72669999999999</v>
      </c>
      <c r="W394" s="11">
        <f>IF(U394=0,ROUNDUP((Q394-日期设置!$B$2)/365,0),ROUNDUP((R394-日期设置!$B$2)/365,0))</f>
        <v>2</v>
      </c>
      <c r="X394" s="18" t="str">
        <f>_xlfn.IFNA(VLOOKUP(A394,过往入选债券!A:D,4,0),2)</f>
        <v>否</v>
      </c>
      <c r="Y394">
        <f>_xlfn.IFNA(VLOOKUP(C394,[2]Sheet1!$A:$A,1,0),3)</f>
        <v>3</v>
      </c>
    </row>
    <row r="395" spans="1:25" hidden="1" x14ac:dyDescent="0.2">
      <c r="A395" s="21" t="s">
        <v>5291</v>
      </c>
      <c r="B395" s="21" t="s">
        <v>5292</v>
      </c>
      <c r="C395" s="37" t="s">
        <v>4796</v>
      </c>
      <c r="D395" s="26" t="str">
        <f>[1]!b_calc_yield(A395,日期设置!$B$2,F395,1,R395,1,O395,L395,S395,)</f>
        <v>Fetching...</v>
      </c>
      <c r="E395" s="26">
        <f t="shared" si="12"/>
        <v>3.6266433257694075</v>
      </c>
      <c r="F395" s="18">
        <f>[1]!b_dq_cleanprice($A395,日期设置!B$2)</f>
        <v>99.176199999999994</v>
      </c>
      <c r="G395" s="18" t="str">
        <f t="shared" si="13"/>
        <v>0.39 + 0</v>
      </c>
      <c r="H395" s="27">
        <f>[1]!b_dq_pctchange($A395,日期设置!$B$2,1)/100</f>
        <v>0</v>
      </c>
      <c r="I395" s="26">
        <f>[1]!b_pq_pctchange(A395,日期设置!$B$4,日期设置!$B$2,1)</f>
        <v>0</v>
      </c>
      <c r="J395" s="26">
        <f>[1]!b_pq_pctchange(A395,日期设置!$C$4,日期设置!$B$2,1)</f>
        <v>0</v>
      </c>
      <c r="K395" s="52">
        <f>[1]!b_dq_amount($A395,日期设置!B$2,2,10000)</f>
        <v>0</v>
      </c>
      <c r="L395" s="26">
        <f>[1]!b_info_latestpar(A395,日期设置!$B$2)</f>
        <v>100</v>
      </c>
      <c r="M395" s="6">
        <f>[1]!b_info_outstandingbalance($A395,日期设置!B$2)</f>
        <v>2.8</v>
      </c>
      <c r="N395" s="7" t="str">
        <f>[1]!b_info_latestissurercreditrating2(A395,日期设置!$B$2,"102","1")</f>
        <v>AA+</v>
      </c>
      <c r="O395" s="8">
        <v>7.5</v>
      </c>
      <c r="P395" s="9" t="str">
        <f>[1]!b_info_repurchasedate(A395)</f>
        <v>2019-08-12</v>
      </c>
      <c r="Q395" s="8" t="s">
        <v>16426</v>
      </c>
      <c r="R395" s="2" t="str">
        <f>IF((--IF(P395=0,Q395,P395))&gt;(--日期设置!$B$2),IF(P395=0,Q395,P395),Q395)</f>
        <v>2021-08-12</v>
      </c>
      <c r="S395" s="2" t="s">
        <v>18982</v>
      </c>
      <c r="T395" s="8">
        <f>[1]!b_anal_ptmyear($A395,日期设置!$B$2)</f>
        <v>0.39178082191780822</v>
      </c>
      <c r="U395" s="8">
        <f>[1]!b_anal_termifexercise($A395,日期设置!B$2)</f>
        <v>0</v>
      </c>
      <c r="V395" s="10">
        <f>[1]!b_dq_dirtyprice(A395,日期设置!$B$2)</f>
        <v>103.73779999999999</v>
      </c>
      <c r="W395" s="11">
        <f>IF(U395=0,ROUNDUP((Q395-日期设置!$B$2)/365,0),ROUNDUP((R395-日期设置!$B$2)/365,0))</f>
        <v>1</v>
      </c>
      <c r="X395" s="18">
        <f>_xlfn.IFNA(VLOOKUP(A395,过往入选债券!A:D,4,0),2)</f>
        <v>2</v>
      </c>
      <c r="Y395">
        <f>_xlfn.IFNA(VLOOKUP(C395,[2]Sheet1!$A:$A,1,0),3)</f>
        <v>3</v>
      </c>
    </row>
    <row r="396" spans="1:25" hidden="1" x14ac:dyDescent="0.2">
      <c r="A396" s="21" t="s">
        <v>10514</v>
      </c>
      <c r="B396" s="21" t="s">
        <v>10515</v>
      </c>
      <c r="C396" s="37" t="s">
        <v>1973</v>
      </c>
      <c r="D396" s="26" t="str">
        <f>[1]!b_calc_yield(A396,日期设置!$B$2,F396,1,R396,1,O396,L396,S396,)</f>
        <v>Fetching...</v>
      </c>
      <c r="E396" s="26">
        <f t="shared" si="12"/>
        <v>18.284528241194575</v>
      </c>
      <c r="F396" s="18">
        <f>[1]!b_dq_cleanprice($A396,日期设置!B$2)</f>
        <v>93.118799999999993</v>
      </c>
      <c r="G396" s="18" t="str">
        <f t="shared" si="13"/>
        <v>4.05 + 2.05</v>
      </c>
      <c r="H396" s="27">
        <f>[1]!b_dq_pctchange($A396,日期设置!$B$2,1)/100</f>
        <v>0</v>
      </c>
      <c r="I396" s="26">
        <f>[1]!b_pq_pctchange(A396,日期设置!$B$4,日期设置!$B$2,1)</f>
        <v>-3.7926556234806008</v>
      </c>
      <c r="J396" s="26">
        <f>[1]!b_pq_pctchange(A396,日期设置!$C$4,日期设置!$B$2,1)</f>
        <v>-3.7926556234806008</v>
      </c>
      <c r="K396" s="52">
        <f>[1]!b_dq_amount($A396,日期设置!B$2,2,10000)</f>
        <v>0</v>
      </c>
      <c r="L396" s="26">
        <f>[1]!b_info_latestpar(A396,日期设置!$B$2)</f>
        <v>100</v>
      </c>
      <c r="M396" s="6">
        <f>[1]!b_info_outstandingbalance($A396,日期设置!B$2)</f>
        <v>8</v>
      </c>
      <c r="N396" s="7" t="str">
        <f>[1]!b_info_latestissurercreditrating2(A396,日期设置!$B$2,"102","1")</f>
        <v>AA+</v>
      </c>
      <c r="O396" s="8">
        <v>5.4</v>
      </c>
      <c r="P396" s="9" t="str">
        <f>[1]!b_info_repurchasedate(A396)</f>
        <v>2023-04-10</v>
      </c>
      <c r="Q396" s="8" t="s">
        <v>16716</v>
      </c>
      <c r="R396" s="2" t="str">
        <f>IF((--IF(P396=0,Q396,P396))&gt;(--日期设置!$B$2),IF(P396=0,Q396,P396),Q396)</f>
        <v>2023-04-10</v>
      </c>
      <c r="S396" s="2" t="s">
        <v>17957</v>
      </c>
      <c r="T396" s="8">
        <f>[1]!b_anal_ptmyear($A396,日期设置!$B$2)</f>
        <v>4.0520547945205481</v>
      </c>
      <c r="U396" s="8">
        <f>[1]!b_anal_termifexercise($A396,日期设置!B$2)</f>
        <v>2.0520547945205481</v>
      </c>
      <c r="V396" s="10">
        <f>[1]!b_dq_dirtyprice(A396,日期设置!$B$2)</f>
        <v>98.237700000000004</v>
      </c>
      <c r="W396" s="11">
        <f>IF(U396=0,ROUNDUP((Q396-日期设置!$B$2)/365,0),ROUNDUP((R396-日期设置!$B$2)/365,0))</f>
        <v>3</v>
      </c>
      <c r="X396" s="18" t="str">
        <f>_xlfn.IFNA(VLOOKUP(A396,过往入选债券!A:D,4,0),2)</f>
        <v>否</v>
      </c>
      <c r="Y396">
        <f>_xlfn.IFNA(VLOOKUP(C396,[2]Sheet1!$A:$A,1,0),3)</f>
        <v>3</v>
      </c>
    </row>
    <row r="397" spans="1:25" hidden="1" x14ac:dyDescent="0.2">
      <c r="A397" s="21" t="s">
        <v>20580</v>
      </c>
      <c r="B397" s="21" t="s">
        <v>20581</v>
      </c>
      <c r="C397" s="37" t="s">
        <v>4796</v>
      </c>
      <c r="D397" s="26" t="str">
        <f>[1]!b_calc_yield(A397,日期设置!$B$2,F397,1,R397,1,O397,L397,S397,)</f>
        <v>Fetching...</v>
      </c>
      <c r="E397" s="26">
        <f t="shared" si="12"/>
        <v>13.73045881261412</v>
      </c>
      <c r="F397" s="18">
        <f>[1]!b_dq_cleanprice($A397,日期设置!B$2)</f>
        <v>96.9</v>
      </c>
      <c r="G397" s="18" t="str">
        <f t="shared" si="13"/>
        <v>1.52 + 0</v>
      </c>
      <c r="H397" s="27">
        <f>[1]!b_dq_pctchange($A397,日期设置!$B$2,1)/100</f>
        <v>0</v>
      </c>
      <c r="I397" s="26">
        <f>[1]!b_pq_pctchange(A397,日期设置!$B$4,日期设置!$B$2,1)</f>
        <v>0</v>
      </c>
      <c r="J397" s="26">
        <f>[1]!b_pq_pctchange(A397,日期设置!$C$4,日期设置!$B$2,1)</f>
        <v>0</v>
      </c>
      <c r="K397" s="52">
        <f>[1]!b_dq_amount($A397,日期设置!B$2,2,10000)</f>
        <v>0</v>
      </c>
      <c r="L397" s="26">
        <f>[1]!b_info_latestpar(A397,日期设置!$B$2)</f>
        <v>100</v>
      </c>
      <c r="M397" s="6">
        <f>[1]!b_info_outstandingbalance($A397,日期设置!B$2)</f>
        <v>10</v>
      </c>
      <c r="N397" s="7" t="str">
        <f>[1]!b_info_latestissurercreditrating2(A397,日期设置!$B$2,"102","1")</f>
        <v>AAA</v>
      </c>
      <c r="O397" s="8">
        <v>7</v>
      </c>
      <c r="P397" s="9">
        <f>[1]!b_info_repurchasedate(A397)</f>
        <v>0</v>
      </c>
      <c r="Q397" s="8" t="s">
        <v>16099</v>
      </c>
      <c r="R397" s="2" t="str">
        <f>IF((--IF(P397=0,Q397,P397))&gt;(--日期设置!$B$2),IF(P397=0,Q397,P397),Q397)</f>
        <v>2022-09-29</v>
      </c>
      <c r="S397" s="47" t="s">
        <v>16690</v>
      </c>
      <c r="T397" s="8">
        <f>[1]!b_anal_ptmyear($A397,日期设置!$B$2)</f>
        <v>1.5232876712328767</v>
      </c>
      <c r="U397" s="8">
        <f>[1]!b_anal_termifexercise($A397,日期设置!B$2)</f>
        <v>0</v>
      </c>
      <c r="V397" s="10">
        <f>[1]!b_dq_dirtyprice(A397,日期设置!$B$2)</f>
        <v>100.23699999999999</v>
      </c>
      <c r="W397" s="11">
        <f>IF(U397=0,ROUNDUP((Q397-日期设置!$B$2)/365,0),ROUNDUP((R397-日期设置!$B$2)/365,0))</f>
        <v>2</v>
      </c>
      <c r="X397" s="18" t="str">
        <f>_xlfn.IFNA(VLOOKUP(A397,过往入选债券!A:D,4,0),2)</f>
        <v>否</v>
      </c>
      <c r="Y397" s="45">
        <f>_xlfn.IFNA(VLOOKUP(C397,[2]Sheet1!$A:$A,1,0),3)</f>
        <v>3</v>
      </c>
    </row>
    <row r="398" spans="1:25" hidden="1" x14ac:dyDescent="0.2">
      <c r="A398" s="21" t="s">
        <v>8104</v>
      </c>
      <c r="B398" s="21" t="s">
        <v>8105</v>
      </c>
      <c r="C398" s="37" t="s">
        <v>58</v>
      </c>
      <c r="D398" s="26" t="str">
        <f>[1]!b_calc_yield(A398,日期设置!$B$2,F398,1,R398,1,O398,L398,S398,)</f>
        <v>Fetching...</v>
      </c>
      <c r="E398" s="26">
        <f t="shared" si="12"/>
        <v>8.8127580994369126</v>
      </c>
      <c r="F398" s="18">
        <f>[1]!b_dq_cleanprice($A398,日期设置!B$2)</f>
        <v>96.486900000000006</v>
      </c>
      <c r="G398" s="18" t="str">
        <f t="shared" si="13"/>
        <v>0.95 + 0</v>
      </c>
      <c r="H398" s="27">
        <f>[1]!b_dq_pctchange($A398,日期设置!$B$2,1)/100</f>
        <v>0</v>
      </c>
      <c r="I398" s="26">
        <f>[1]!b_pq_pctchange(A398,日期设置!$B$4,日期设置!$B$2,1)</f>
        <v>0</v>
      </c>
      <c r="J398" s="26">
        <f>[1]!b_pq_pctchange(A398,日期设置!$C$4,日期设置!$B$2,1)</f>
        <v>-0.40103060219621639</v>
      </c>
      <c r="K398" s="52">
        <f>[1]!b_dq_amount($A398,日期设置!B$2,2,10000)</f>
        <v>0</v>
      </c>
      <c r="L398" s="26">
        <f>[1]!b_info_latestpar(A398,日期设置!$B$2)</f>
        <v>100</v>
      </c>
      <c r="M398" s="6">
        <f>[1]!b_info_outstandingbalance($A398,日期设置!B$2)</f>
        <v>8</v>
      </c>
      <c r="N398" s="7" t="str">
        <f>[1]!b_info_latestissurercreditrating2(A398,日期设置!$B$2,"102","1")</f>
        <v>AA+</v>
      </c>
      <c r="O398" s="8">
        <v>5.24</v>
      </c>
      <c r="P398" s="9">
        <f>[1]!b_info_repurchasedate(A398)</f>
        <v>0</v>
      </c>
      <c r="Q398" s="8" t="s">
        <v>17209</v>
      </c>
      <c r="R398" s="2" t="str">
        <f>IF((--IF(P398=0,Q398,P398))&gt;(--日期设置!$B$2),IF(P398=0,Q398,P398),Q398)</f>
        <v>2022-03-06</v>
      </c>
      <c r="S398" s="2" t="s">
        <v>18386</v>
      </c>
      <c r="T398" s="8">
        <f>[1]!b_anal_ptmyear($A398,日期设置!$B$2)</f>
        <v>0.95616438356164379</v>
      </c>
      <c r="U398" s="8">
        <f>[1]!b_anal_termifexercise($A398,日期设置!B$2)</f>
        <v>0</v>
      </c>
      <c r="V398" s="10">
        <f>[1]!b_dq_dirtyprice(A398,日期设置!$B$2)</f>
        <v>96.7166</v>
      </c>
      <c r="W398" s="11">
        <f>IF(U398=0,ROUNDUP((Q398-日期设置!$B$2)/365,0),ROUNDUP((R398-日期设置!$B$2)/365,0))</f>
        <v>1</v>
      </c>
      <c r="X398" s="18" t="str">
        <f>_xlfn.IFNA(VLOOKUP(A398,过往入选债券!A:D,4,0),2)</f>
        <v>否</v>
      </c>
      <c r="Y398">
        <f>_xlfn.IFNA(VLOOKUP(C398,[2]Sheet1!$A:$A,1,0),3)</f>
        <v>3</v>
      </c>
    </row>
    <row r="399" spans="1:25" hidden="1" x14ac:dyDescent="0.2">
      <c r="A399" s="21" t="s">
        <v>8571</v>
      </c>
      <c r="B399" s="21" t="s">
        <v>8572</v>
      </c>
      <c r="C399" s="37" t="s">
        <v>5815</v>
      </c>
      <c r="D399" s="26" t="str">
        <f>[1]!b_calc_yield(A399,日期设置!$B$2,F399,1,R399,1,O399,L399,S399,)</f>
        <v>Fetching...</v>
      </c>
      <c r="E399" s="26">
        <f t="shared" si="12"/>
        <v>9.823260948662881</v>
      </c>
      <c r="F399" s="18">
        <f>[1]!b_dq_cleanprice($A399,日期设置!B$2)</f>
        <v>98.2</v>
      </c>
      <c r="G399" s="18" t="str">
        <f t="shared" si="13"/>
        <v>1.13 + 0</v>
      </c>
      <c r="H399" s="27">
        <f>[1]!b_dq_pctchange($A399,日期设置!$B$2,1)/100</f>
        <v>0</v>
      </c>
      <c r="I399" s="26">
        <f>[1]!b_pq_pctchange(A399,日期设置!$B$4,日期设置!$B$2,1)</f>
        <v>0</v>
      </c>
      <c r="J399" s="26">
        <f>[1]!b_pq_pctchange(A399,日期设置!$C$4,日期设置!$B$2,1)</f>
        <v>0</v>
      </c>
      <c r="K399" s="52">
        <f>[1]!b_dq_amount($A399,日期设置!B$2,2,10000)</f>
        <v>0</v>
      </c>
      <c r="L399" s="26">
        <f>[1]!b_info_latestpar(A399,日期设置!$B$2)</f>
        <v>100</v>
      </c>
      <c r="M399" s="6">
        <f>[1]!b_info_outstandingbalance($A399,日期设置!B$2)</f>
        <v>3</v>
      </c>
      <c r="N399" s="7" t="str">
        <f>[1]!b_info_latestissurercreditrating2(A399,日期设置!$B$2,"102","1")</f>
        <v>AA</v>
      </c>
      <c r="O399" s="8">
        <v>7.5</v>
      </c>
      <c r="P399" s="9">
        <f>[1]!b_info_repurchasedate(A399)</f>
        <v>0</v>
      </c>
      <c r="Q399" s="8" t="s">
        <v>16135</v>
      </c>
      <c r="R399" s="2" t="str">
        <f>IF((--IF(P399=0,Q399,P399))&gt;(--日期设置!$B$2),IF(P399=0,Q399,P399),Q399)</f>
        <v>2022-05-09</v>
      </c>
      <c r="S399" s="2" t="s">
        <v>17922</v>
      </c>
      <c r="T399" s="8">
        <f>[1]!b_anal_ptmyear($A399,日期设置!$B$2)</f>
        <v>1.1315068493150684</v>
      </c>
      <c r="U399" s="8">
        <f>[1]!b_anal_termifexercise($A399,日期设置!B$2)</f>
        <v>0</v>
      </c>
      <c r="V399" s="10">
        <f>[1]!b_dq_dirtyprice(A399,日期设置!$B$2)</f>
        <v>104.7137</v>
      </c>
      <c r="W399" s="11">
        <f>IF(U399=0,ROUNDUP((Q399-日期设置!$B$2)/365,0),ROUNDUP((R399-日期设置!$B$2)/365,0))</f>
        <v>2</v>
      </c>
      <c r="X399" s="18" t="str">
        <f>_xlfn.IFNA(VLOOKUP(A399,过往入选债券!A:D,4,0),2)</f>
        <v>否</v>
      </c>
      <c r="Y399">
        <f>_xlfn.IFNA(VLOOKUP(C399,[2]Sheet1!$A:$A,1,0),3)</f>
        <v>3</v>
      </c>
    </row>
    <row r="400" spans="1:25" hidden="1" x14ac:dyDescent="0.2">
      <c r="A400" s="21" t="s">
        <v>8015</v>
      </c>
      <c r="B400" s="21" t="s">
        <v>8016</v>
      </c>
      <c r="C400" s="37" t="s">
        <v>493</v>
      </c>
      <c r="D400" s="26" t="str">
        <f>[1]!b_calc_yield(A400,日期设置!$B$2,F400,1,R400,1,O400,L400,S400,)</f>
        <v>Fetching...</v>
      </c>
      <c r="E400" s="26">
        <f t="shared" si="12"/>
        <v>8.4514209462993364</v>
      </c>
      <c r="F400" s="18">
        <f>[1]!b_dq_cleanprice($A400,日期设置!B$2)</f>
        <v>98.254300000000001</v>
      </c>
      <c r="G400" s="18" t="str">
        <f t="shared" si="13"/>
        <v>0.91 + 0</v>
      </c>
      <c r="H400" s="27">
        <f>[1]!b_dq_pctchange($A400,日期设置!$B$2,1)/100</f>
        <v>0</v>
      </c>
      <c r="I400" s="26">
        <f>[1]!b_pq_pctchange(A400,日期设置!$B$4,日期设置!$B$2,1)</f>
        <v>0</v>
      </c>
      <c r="J400" s="26">
        <f>[1]!b_pq_pctchange(A400,日期设置!$C$4,日期设置!$B$2,1)</f>
        <v>0</v>
      </c>
      <c r="K400" s="52">
        <f>[1]!b_dq_amount($A400,日期设置!B$2,2,10000)</f>
        <v>0</v>
      </c>
      <c r="L400" s="26">
        <f>[1]!b_info_latestpar(A400,日期设置!$B$2)</f>
        <v>100</v>
      </c>
      <c r="M400" s="6">
        <f>[1]!b_info_outstandingbalance($A400,日期设置!B$2)</f>
        <v>10</v>
      </c>
      <c r="N400" s="7" t="str">
        <f>[1]!b_info_latestissurercreditrating2(A400,日期设置!$B$2,"102","1")</f>
        <v>AAA</v>
      </c>
      <c r="O400" s="8">
        <v>7.2</v>
      </c>
      <c r="P400" s="9">
        <f>[1]!b_info_repurchasedate(A400)</f>
        <v>0</v>
      </c>
      <c r="Q400" s="8" t="s">
        <v>16515</v>
      </c>
      <c r="R400" s="2" t="str">
        <f>IF((--IF(P400=0,Q400,P400))&gt;(--日期设置!$B$2),IF(P400=0,Q400,P400),Q400)</f>
        <v>2022-02-20</v>
      </c>
      <c r="S400" s="2" t="s">
        <v>18269</v>
      </c>
      <c r="T400" s="8">
        <f>[1]!b_anal_ptmyear($A400,日期设置!$B$2)</f>
        <v>0.9178082191780822</v>
      </c>
      <c r="U400" s="8">
        <f>[1]!b_anal_termifexercise($A400,日期设置!B$2)</f>
        <v>0</v>
      </c>
      <c r="V400" s="10">
        <f>[1]!b_dq_dirtyprice(A400,日期设置!$B$2)</f>
        <v>98.846100000000007</v>
      </c>
      <c r="W400" s="11">
        <f>IF(U400=0,ROUNDUP((Q400-日期设置!$B$2)/365,0),ROUNDUP((R400-日期设置!$B$2)/365,0))</f>
        <v>1</v>
      </c>
      <c r="X400" s="18" t="str">
        <f>_xlfn.IFNA(VLOOKUP(A400,过往入选债券!A:D,4,0),2)</f>
        <v>否</v>
      </c>
      <c r="Y400">
        <f>_xlfn.IFNA(VLOOKUP(C400,[2]Sheet1!$A:$A,1,0),3)</f>
        <v>3</v>
      </c>
    </row>
    <row r="401" spans="1:25" hidden="1" x14ac:dyDescent="0.2">
      <c r="A401" s="21" t="s">
        <v>13317</v>
      </c>
      <c r="B401" s="21" t="s">
        <v>13318</v>
      </c>
      <c r="C401" s="37" t="s">
        <v>12783</v>
      </c>
      <c r="D401" s="26" t="str">
        <f>[1]!b_calc_yield(A401,日期设置!$B$2,F401,1,R401,1,O401,L401,S401,)</f>
        <v>Fetching...</v>
      </c>
      <c r="E401" s="26">
        <f t="shared" si="12"/>
        <v>5.1748693620051522</v>
      </c>
      <c r="F401" s="18">
        <f>[1]!b_dq_cleanprice($A401,日期设置!B$2)</f>
        <v>77.861099999999993</v>
      </c>
      <c r="G401" s="18" t="str">
        <f t="shared" si="13"/>
        <v>5.38 + 0.38</v>
      </c>
      <c r="H401" s="27">
        <f>[1]!b_dq_pctchange($A401,日期设置!$B$2,1)/100</f>
        <v>0</v>
      </c>
      <c r="I401" s="26">
        <f>[1]!b_pq_pctchange(A401,日期设置!$B$4,日期设置!$B$2,1)</f>
        <v>0</v>
      </c>
      <c r="J401" s="26">
        <f>[1]!b_pq_pctchange(A401,日期设置!$C$4,日期设置!$B$2,1)</f>
        <v>0</v>
      </c>
      <c r="K401" s="52">
        <f>[1]!b_dq_amount($A401,日期设置!B$2,2,10000)</f>
        <v>0</v>
      </c>
      <c r="L401" s="26">
        <f>[1]!b_info_latestpar(A401,日期设置!$B$2)</f>
        <v>80</v>
      </c>
      <c r="M401" s="6">
        <f>[1]!b_info_outstandingbalance($A401,日期设置!B$2)</f>
        <v>10.24</v>
      </c>
      <c r="N401" s="7" t="str">
        <f>[1]!b_info_latestissurercreditrating2(A401,日期设置!$B$2,"102","1")</f>
        <v>AA</v>
      </c>
      <c r="O401" s="8">
        <v>3.89</v>
      </c>
      <c r="P401" s="9" t="str">
        <f>[1]!b_info_repurchasedate(A401)</f>
        <v>2021-08-11</v>
      </c>
      <c r="Q401" s="8" t="s">
        <v>17686</v>
      </c>
      <c r="R401" s="2" t="str">
        <f>IF((--IF(P401=0,Q401,P401))&gt;(--日期设置!$B$2),IF(P401=0,Q401,P401),Q401)</f>
        <v>2021-08-11</v>
      </c>
      <c r="S401" s="2" t="s">
        <v>17969</v>
      </c>
      <c r="T401" s="8">
        <f>[1]!b_anal_ptmyear($A401,日期设置!$B$2)</f>
        <v>5.3890410958904109</v>
      </c>
      <c r="U401" s="8">
        <f>[1]!b_anal_termifexercise($A401,日期设置!B$2)</f>
        <v>0.38904109589041097</v>
      </c>
      <c r="V401" s="10">
        <f>[1]!b_dq_dirtyprice(A401,日期设置!$B$2)</f>
        <v>79.7624</v>
      </c>
      <c r="W401" s="11">
        <f>IF(U401=0,ROUNDUP((Q401-日期设置!$B$2)/365,0),ROUNDUP((R401-日期设置!$B$2)/365,0))</f>
        <v>1</v>
      </c>
      <c r="X401" s="18">
        <f>_xlfn.IFNA(VLOOKUP(A401,过往入选债券!A:D,4,0),2)</f>
        <v>2</v>
      </c>
      <c r="Y401">
        <f>_xlfn.IFNA(VLOOKUP(C401,[2]Sheet1!$A:$A,1,0),3)</f>
        <v>3</v>
      </c>
    </row>
    <row r="402" spans="1:25" hidden="1" x14ac:dyDescent="0.2">
      <c r="A402" s="21" t="s">
        <v>7818</v>
      </c>
      <c r="B402" s="21" t="s">
        <v>7819</v>
      </c>
      <c r="C402" s="37" t="s">
        <v>493</v>
      </c>
      <c r="D402" s="26" t="str">
        <f>[1]!b_calc_yield(A402,日期设置!$B$2,F402,1,R402,1,O402,L402,S402,)</f>
        <v>Fetching...</v>
      </c>
      <c r="E402" s="26">
        <f t="shared" si="12"/>
        <v>7.4351122044279405</v>
      </c>
      <c r="F402" s="18">
        <f>[1]!b_dq_cleanprice($A402,日期设置!B$2)</f>
        <v>98.252499999999998</v>
      </c>
      <c r="G402" s="18" t="str">
        <f t="shared" si="13"/>
        <v>0.80 + 0</v>
      </c>
      <c r="H402" s="27">
        <f>[1]!b_dq_pctchange($A402,日期设置!$B$2,1)/100</f>
        <v>0</v>
      </c>
      <c r="I402" s="26">
        <f>[1]!b_pq_pctchange(A402,日期设置!$B$4,日期设置!$B$2,1)</f>
        <v>0</v>
      </c>
      <c r="J402" s="26">
        <f>[1]!b_pq_pctchange(A402,日期设置!$C$4,日期设置!$B$2,1)</f>
        <v>0</v>
      </c>
      <c r="K402" s="52">
        <f>[1]!b_dq_amount($A402,日期设置!B$2,2,10000)</f>
        <v>0</v>
      </c>
      <c r="L402" s="26">
        <f>[1]!b_info_latestpar(A402,日期设置!$B$2)</f>
        <v>100</v>
      </c>
      <c r="M402" s="6">
        <f>[1]!b_info_outstandingbalance($A402,日期设置!B$2)</f>
        <v>10</v>
      </c>
      <c r="N402" s="7" t="str">
        <f>[1]!b_info_latestissurercreditrating2(A402,日期设置!$B$2,"102","1")</f>
        <v>AAA</v>
      </c>
      <c r="O402" s="8">
        <v>7</v>
      </c>
      <c r="P402" s="9">
        <f>[1]!b_info_repurchasedate(A402)</f>
        <v>0</v>
      </c>
      <c r="Q402" s="8" t="s">
        <v>17235</v>
      </c>
      <c r="R402" s="2" t="str">
        <f>IF((--IF(P402=0,Q402,P402))&gt;(--日期设置!$B$2),IF(P402=0,Q402,P402),Q402)</f>
        <v>2022-01-11</v>
      </c>
      <c r="S402" s="2" t="s">
        <v>18362</v>
      </c>
      <c r="T402" s="8">
        <f>[1]!b_anal_ptmyear($A402,日期设置!$B$2)</f>
        <v>0.80821917808219179</v>
      </c>
      <c r="U402" s="8">
        <f>[1]!b_anal_termifexercise($A402,日期设置!B$2)</f>
        <v>0</v>
      </c>
      <c r="V402" s="10">
        <f>[1]!b_dq_dirtyprice(A402,日期设置!$B$2)</f>
        <v>99.594999999999999</v>
      </c>
      <c r="W402" s="11">
        <f>IF(U402=0,ROUNDUP((Q402-日期设置!$B$2)/365,0),ROUNDUP((R402-日期设置!$B$2)/365,0))</f>
        <v>1</v>
      </c>
      <c r="X402" s="18" t="str">
        <f>_xlfn.IFNA(VLOOKUP(A402,过往入选债券!A:D,4,0),2)</f>
        <v>否</v>
      </c>
      <c r="Y402">
        <f>_xlfn.IFNA(VLOOKUP(C402,[2]Sheet1!$A:$A,1,0),3)</f>
        <v>3</v>
      </c>
    </row>
    <row r="403" spans="1:25" hidden="1" x14ac:dyDescent="0.2">
      <c r="A403" s="28" t="s">
        <v>19466</v>
      </c>
      <c r="B403" s="21" t="s">
        <v>19467</v>
      </c>
      <c r="C403" s="38" t="s">
        <v>414</v>
      </c>
      <c r="D403" s="26" t="str">
        <f>[1]!b_calc_yield(A403,日期设置!$B$2,F403,1,R403,1,O403,L403,S403,)</f>
        <v>Fetching...</v>
      </c>
      <c r="E403" s="26">
        <f t="shared" si="12"/>
        <v>21.385727273188991</v>
      </c>
      <c r="F403" s="18">
        <f>[1]!b_dq_cleanprice($A403,日期设置!B$2)</f>
        <v>94.403999999999996</v>
      </c>
      <c r="G403" s="18" t="str">
        <f t="shared" si="13"/>
        <v>4.37 + 2.37</v>
      </c>
      <c r="H403" s="27">
        <f>[1]!b_dq_pctchange($A403,日期设置!$B$2,1)/100</f>
        <v>0</v>
      </c>
      <c r="I403" s="26">
        <f>[1]!b_pq_pctchange(A403,日期设置!$B$4,日期设置!$B$2,1)</f>
        <v>-1.8893808068840785</v>
      </c>
      <c r="J403" s="26">
        <f>[1]!b_pq_pctchange(A403,日期设置!$C$4,日期设置!$B$2,1)</f>
        <v>-1.9382985353692737</v>
      </c>
      <c r="K403" s="52">
        <f>[1]!b_dq_amount($A403,日期设置!B$2,2,10000)</f>
        <v>0</v>
      </c>
      <c r="L403" s="26">
        <f>[1]!b_info_latestpar(A403,日期设置!$B$2)</f>
        <v>100</v>
      </c>
      <c r="M403" s="6">
        <f>[1]!b_info_outstandingbalance($A403,日期设置!B$2)</f>
        <v>10</v>
      </c>
      <c r="N403" s="7" t="str">
        <f>[1]!b_info_latestissurercreditrating2(A403,日期设置!$B$2,"102","1")</f>
        <v>AA+</v>
      </c>
      <c r="O403" s="8">
        <v>6.5</v>
      </c>
      <c r="P403" s="9" t="str">
        <f>[1]!b_info_repurchasedate(A403)</f>
        <v>2023-08-07</v>
      </c>
      <c r="Q403" s="8" t="s">
        <v>19996</v>
      </c>
      <c r="R403" s="2" t="str">
        <f>IF((--IF(P403=0,Q403,P403))&gt;(--日期设置!$B$2),IF(P403=0,Q403,P403),Q403)</f>
        <v>2023-08-07</v>
      </c>
      <c r="S403" s="31" t="s">
        <v>19130</v>
      </c>
      <c r="T403" s="8">
        <f>[1]!b_anal_ptmyear($A403,日期设置!$B$2)</f>
        <v>4.3780821917808215</v>
      </c>
      <c r="U403" s="8">
        <f>[1]!b_anal_termifexercise($A403,日期设置!B$2)</f>
        <v>2.3780821917808219</v>
      </c>
      <c r="V403" s="10">
        <f>[1]!b_dq_dirtyprice(A403,日期设置!$B$2)</f>
        <v>98.4465</v>
      </c>
      <c r="W403" s="11">
        <f>IF(U403=0,ROUNDUP((Q403-日期设置!$B$2)/365,0),ROUNDUP((R403-日期设置!$B$2)/365,0))</f>
        <v>3</v>
      </c>
      <c r="X403" s="18" t="str">
        <f>_xlfn.IFNA(VLOOKUP(A403,过往入选债券!A:D,4,0),2)</f>
        <v>否</v>
      </c>
      <c r="Y403">
        <f>_xlfn.IFNA(VLOOKUP(C403,[2]Sheet1!$A:$A,1,0),3)</f>
        <v>3</v>
      </c>
    </row>
    <row r="404" spans="1:25" hidden="1" x14ac:dyDescent="0.2">
      <c r="A404" s="21" t="s">
        <v>8599</v>
      </c>
      <c r="B404" s="21" t="s">
        <v>8600</v>
      </c>
      <c r="C404" s="37" t="s">
        <v>8601</v>
      </c>
      <c r="D404" s="26" t="str">
        <f>[1]!b_calc_yield(A404,日期设置!$B$2,F404,1,R404,1,O404,L404,S404,)</f>
        <v>Fetching...</v>
      </c>
      <c r="E404" s="26">
        <f t="shared" si="12"/>
        <v>9.766131326108507</v>
      </c>
      <c r="F404" s="18">
        <f>[1]!b_dq_cleanprice($A404,日期设置!B$2)</f>
        <v>98.233999999999995</v>
      </c>
      <c r="G404" s="18" t="str">
        <f t="shared" si="13"/>
        <v>1.12 + 0</v>
      </c>
      <c r="H404" s="27">
        <f>[1]!b_dq_pctchange($A404,日期设置!$B$2,1)/100</f>
        <v>0</v>
      </c>
      <c r="I404" s="26">
        <f>[1]!b_pq_pctchange(A404,日期设置!$B$4,日期设置!$B$2,1)</f>
        <v>0</v>
      </c>
      <c r="J404" s="26">
        <f>[1]!b_pq_pctchange(A404,日期设置!$C$4,日期设置!$B$2,1)</f>
        <v>0</v>
      </c>
      <c r="K404" s="52">
        <f>[1]!b_dq_amount($A404,日期设置!B$2,2,10000)</f>
        <v>0</v>
      </c>
      <c r="L404" s="26">
        <f>[1]!b_info_latestpar(A404,日期设置!$B$2)</f>
        <v>100</v>
      </c>
      <c r="M404" s="6">
        <f>[1]!b_info_outstandingbalance($A404,日期设置!B$2)</f>
        <v>5</v>
      </c>
      <c r="N404" s="7" t="str">
        <f>[1]!b_info_latestissurercreditrating2(A404,日期设置!$B$2,"102","1")</f>
        <v>AA+</v>
      </c>
      <c r="O404" s="8">
        <v>7.5</v>
      </c>
      <c r="P404" s="9">
        <f>[1]!b_info_repurchasedate(A404)</f>
        <v>0</v>
      </c>
      <c r="Q404" s="8" t="s">
        <v>16222</v>
      </c>
      <c r="R404" s="2" t="str">
        <f>IF((--IF(P404=0,Q404,P404))&gt;(--日期设置!$B$2),IF(P404=0,Q404,P404),Q404)</f>
        <v>2022-05-08</v>
      </c>
      <c r="S404" s="2" t="s">
        <v>18299</v>
      </c>
      <c r="T404" s="8">
        <f>[1]!b_anal_ptmyear($A404,日期设置!$B$2)</f>
        <v>1.1287671232876713</v>
      </c>
      <c r="U404" s="8">
        <f>[1]!b_anal_termifexercise($A404,日期设置!B$2)</f>
        <v>0</v>
      </c>
      <c r="V404" s="10">
        <f>[1]!b_dq_dirtyprice(A404,日期设置!$B$2)</f>
        <v>104.76819999999999</v>
      </c>
      <c r="W404" s="11">
        <f>IF(U404=0,ROUNDUP((Q404-日期设置!$B$2)/365,0),ROUNDUP((R404-日期设置!$B$2)/365,0))</f>
        <v>2</v>
      </c>
      <c r="X404" s="18" t="str">
        <f>_xlfn.IFNA(VLOOKUP(A404,过往入选债券!A:D,4,0),2)</f>
        <v>否</v>
      </c>
      <c r="Y404">
        <f>_xlfn.IFNA(VLOOKUP(C404,[2]Sheet1!$A:$A,1,0),3)</f>
        <v>3</v>
      </c>
    </row>
    <row r="405" spans="1:25" hidden="1" x14ac:dyDescent="0.2">
      <c r="A405" s="21" t="s">
        <v>9236</v>
      </c>
      <c r="B405" s="21" t="s">
        <v>9237</v>
      </c>
      <c r="C405" s="37" t="s">
        <v>143</v>
      </c>
      <c r="D405" s="26" t="str">
        <f>[1]!b_calc_yield(A405,日期设置!$B$2,F405,1,R405,1,O405,L405,S405,)</f>
        <v>Fetching...</v>
      </c>
      <c r="E405" s="26">
        <f t="shared" si="12"/>
        <v>32.956878270114423</v>
      </c>
      <c r="F405" s="18">
        <f>[1]!b_dq_cleanprice($A405,日期设置!B$2)</f>
        <v>86.269599999999997</v>
      </c>
      <c r="G405" s="18" t="str">
        <f t="shared" si="13"/>
        <v>3.49 + 0</v>
      </c>
      <c r="H405" s="27">
        <f>[1]!b_dq_pctchange($A405,日期设置!$B$2,1)/100</f>
        <v>0</v>
      </c>
      <c r="I405" s="26">
        <f>[1]!b_pq_pctchange(A405,日期设置!$B$4,日期设置!$B$2,1)</f>
        <v>0</v>
      </c>
      <c r="J405" s="26">
        <f>[1]!b_pq_pctchange(A405,日期设置!$C$4,日期设置!$B$2,1)</f>
        <v>0</v>
      </c>
      <c r="K405" s="52">
        <f>[1]!b_dq_amount($A405,日期设置!B$2,2,10000)</f>
        <v>0</v>
      </c>
      <c r="L405" s="26">
        <f>[1]!b_info_latestpar(A405,日期设置!$B$2)</f>
        <v>100</v>
      </c>
      <c r="M405" s="6">
        <f>[1]!b_info_outstandingbalance($A405,日期设置!B$2)</f>
        <v>4</v>
      </c>
      <c r="N405" s="7" t="str">
        <f>[1]!b_info_latestissurercreditrating2(A405,日期设置!$B$2,"102","1")</f>
        <v>AAA</v>
      </c>
      <c r="O405" s="8">
        <v>4.42</v>
      </c>
      <c r="P405" s="9">
        <f>[1]!b_info_repurchasedate(A405)</f>
        <v>0</v>
      </c>
      <c r="Q405" s="8" t="s">
        <v>16381</v>
      </c>
      <c r="R405" s="2" t="str">
        <f>IF((--IF(P405=0,Q405,P405))&gt;(--日期设置!$B$2),IF(P405=0,Q405,P405),Q405)</f>
        <v>2024-09-18</v>
      </c>
      <c r="S405" s="2" t="s">
        <v>18157</v>
      </c>
      <c r="T405" s="8">
        <f>[1]!b_anal_ptmyear($A405,日期设置!$B$2)</f>
        <v>3.493150684931507</v>
      </c>
      <c r="U405" s="8">
        <f>[1]!b_anal_termifexercise($A405,日期设置!B$2)</f>
        <v>0</v>
      </c>
      <c r="V405" s="10">
        <f>[1]!b_dq_dirtyprice(A405,日期设置!$B$2)</f>
        <v>88.509900000000002</v>
      </c>
      <c r="W405" s="11">
        <f>IF(U405=0,ROUNDUP((Q405-日期设置!$B$2)/365,0),ROUNDUP((R405-日期设置!$B$2)/365,0))</f>
        <v>4</v>
      </c>
      <c r="X405" s="18" t="str">
        <f>_xlfn.IFNA(VLOOKUP(A405,过往入选债券!A:D,4,0),2)</f>
        <v>否</v>
      </c>
      <c r="Y405">
        <f>_xlfn.IFNA(VLOOKUP(C405,[2]Sheet1!$A:$A,1,0),3)</f>
        <v>3</v>
      </c>
    </row>
    <row r="406" spans="1:25" hidden="1" x14ac:dyDescent="0.2">
      <c r="A406" s="21" t="s">
        <v>9639</v>
      </c>
      <c r="B406" s="21" t="s">
        <v>9640</v>
      </c>
      <c r="C406" s="37" t="s">
        <v>1150</v>
      </c>
      <c r="D406" s="26" t="str">
        <f>[1]!b_calc_yield(A406,日期设置!$B$2,F406,1,R406,1,O406,L406,S406,)</f>
        <v>Fetching...</v>
      </c>
      <c r="E406" s="26">
        <f t="shared" si="12"/>
        <v>6.6651291512914934</v>
      </c>
      <c r="F406" s="18">
        <f>[1]!b_dq_cleanprice($A406,日期设置!B$2)</f>
        <v>98.615200000000002</v>
      </c>
      <c r="G406" s="18" t="str">
        <f t="shared" si="13"/>
        <v>1.72 + 0.72</v>
      </c>
      <c r="H406" s="27">
        <f>[1]!b_dq_pctchange($A406,日期设置!$B$2,1)/100</f>
        <v>0</v>
      </c>
      <c r="I406" s="26">
        <f>[1]!b_pq_pctchange(A406,日期设置!$B$4,日期设置!$B$2,1)</f>
        <v>0</v>
      </c>
      <c r="J406" s="26">
        <f>[1]!b_pq_pctchange(A406,日期设置!$C$4,日期设置!$B$2,1)</f>
        <v>0</v>
      </c>
      <c r="K406" s="52">
        <f>[1]!b_dq_amount($A406,日期设置!B$2,2,10000)</f>
        <v>0</v>
      </c>
      <c r="L406" s="26">
        <f>[1]!b_info_latestpar(A406,日期设置!$B$2)</f>
        <v>100</v>
      </c>
      <c r="M406" s="6">
        <f>[1]!b_info_outstandingbalance($A406,日期设置!B$2)</f>
        <v>8</v>
      </c>
      <c r="N406" s="7" t="str">
        <f>[1]!b_info_latestissurercreditrating2(A406,日期设置!$B$2,"102","1")</f>
        <v>AA+</v>
      </c>
      <c r="O406" s="8">
        <v>7.3</v>
      </c>
      <c r="P406" s="9" t="str">
        <f>[1]!b_info_repurchasedate(A406)</f>
        <v>2021-12-13</v>
      </c>
      <c r="Q406" s="8" t="s">
        <v>16166</v>
      </c>
      <c r="R406" s="2" t="str">
        <f>IF((--IF(P406=0,Q406,P406))&gt;(--日期设置!$B$2),IF(P406=0,Q406,P406),Q406)</f>
        <v>2021-12-13</v>
      </c>
      <c r="S406" s="2" t="s">
        <v>17955</v>
      </c>
      <c r="T406" s="8">
        <f>[1]!b_anal_ptmyear($A406,日期设置!$B$2)</f>
        <v>1.7287671232876711</v>
      </c>
      <c r="U406" s="8">
        <f>[1]!b_anal_termifexercise($A406,日期设置!B$2)</f>
        <v>0.72876712328767124</v>
      </c>
      <c r="V406" s="10">
        <f>[1]!b_dq_dirtyprice(A406,日期设置!$B$2)</f>
        <v>100.59520000000001</v>
      </c>
      <c r="W406" s="11">
        <f>IF(U406=0,ROUNDUP((Q406-日期设置!$B$2)/365,0),ROUNDUP((R406-日期设置!$B$2)/365,0))</f>
        <v>1</v>
      </c>
      <c r="X406" s="18" t="str">
        <f>_xlfn.IFNA(VLOOKUP(A406,过往入选债券!A:D,4,0),2)</f>
        <v>否</v>
      </c>
      <c r="Y406">
        <f>_xlfn.IFNA(VLOOKUP(C406,[2]Sheet1!$A:$A,1,0),3)</f>
        <v>3</v>
      </c>
    </row>
    <row r="407" spans="1:25" hidden="1" x14ac:dyDescent="0.2">
      <c r="A407" s="21" t="s">
        <v>1405</v>
      </c>
      <c r="B407" s="21" t="s">
        <v>1406</v>
      </c>
      <c r="C407" s="37" t="s">
        <v>231</v>
      </c>
      <c r="D407" s="26" t="str">
        <f>[1]!b_calc_yield(A407,日期设置!$B$2,F407,1,R407,1,O407,L407,S407,)</f>
        <v>Fetching...</v>
      </c>
      <c r="E407" s="26">
        <f t="shared" si="12"/>
        <v>14.8667371900024</v>
      </c>
      <c r="F407" s="18">
        <f>[1]!b_dq_cleanprice($A407,日期设置!B$2)</f>
        <v>96.48</v>
      </c>
      <c r="G407" s="18" t="str">
        <f t="shared" si="13"/>
        <v>1.64 + 0</v>
      </c>
      <c r="H407" s="27">
        <f>[1]!b_dq_pctchange($A407,日期设置!$B$2,1)/100</f>
        <v>0</v>
      </c>
      <c r="I407" s="26">
        <f>[1]!b_pq_pctchange(A407,日期设置!$B$4,日期设置!$B$2,1)</f>
        <v>0</v>
      </c>
      <c r="J407" s="26">
        <f>[1]!b_pq_pctchange(A407,日期设置!$C$4,日期设置!$B$2,1)</f>
        <v>0</v>
      </c>
      <c r="K407" s="52">
        <f>[1]!b_dq_amount($A407,日期设置!B$2,2,10000)</f>
        <v>0</v>
      </c>
      <c r="L407" s="26">
        <f>[1]!b_info_latestpar(A407,日期设置!$B$2)</f>
        <v>100</v>
      </c>
      <c r="M407" s="6">
        <f>[1]!b_info_outstandingbalance($A407,日期设置!B$2)</f>
        <v>5</v>
      </c>
      <c r="N407" s="7">
        <f>[1]!b_info_latestissurercreditrating2(A407,日期设置!$B$2,"102","1")</f>
        <v>0</v>
      </c>
      <c r="O407" s="8">
        <v>6.79</v>
      </c>
      <c r="P407" s="9">
        <f>[1]!b_info_repurchasedate(A407)</f>
        <v>0</v>
      </c>
      <c r="Q407" s="8" t="s">
        <v>16072</v>
      </c>
      <c r="R407" s="2" t="str">
        <f>IF((--IF(P407=0,Q407,P407))&gt;(--日期设置!$B$2),IF(P407=0,Q407,P407),Q407)</f>
        <v>2022-11-13</v>
      </c>
      <c r="S407" s="2" t="s">
        <v>18909</v>
      </c>
      <c r="T407" s="8">
        <f>[1]!b_anal_ptmyear($A407,日期设置!$B$2)</f>
        <v>1.6465753424657534</v>
      </c>
      <c r="U407" s="8">
        <f>[1]!b_anal_termifexercise($A407,日期设置!B$2)</f>
        <v>0</v>
      </c>
      <c r="V407" s="10">
        <f>[1]!b_dq_dirtyprice(A407,日期设置!$B$2)</f>
        <v>98.879800000000003</v>
      </c>
      <c r="W407" s="11">
        <f>IF(U407=0,ROUNDUP((Q407-日期设置!$B$2)/365,0),ROUNDUP((R407-日期设置!$B$2)/365,0))</f>
        <v>2</v>
      </c>
      <c r="X407" s="18" t="str">
        <f>_xlfn.IFNA(VLOOKUP(A407,过往入选债券!A:D,4,0),2)</f>
        <v>否</v>
      </c>
      <c r="Y407" t="str">
        <f>_xlfn.IFNA(VLOOKUP(C407,[2]Sheet1!$A:$A,1,0),3)</f>
        <v>潍坊水务投资有限责任公司</v>
      </c>
    </row>
    <row r="408" spans="1:25" hidden="1" x14ac:dyDescent="0.2">
      <c r="A408" s="21" t="s">
        <v>15761</v>
      </c>
      <c r="B408" s="21" t="s">
        <v>15762</v>
      </c>
      <c r="C408" s="37" t="s">
        <v>12665</v>
      </c>
      <c r="D408" s="26" t="str">
        <f>[1]!b_calc_yield(A408,日期设置!$B$2,F408,1,R408,1,O408,L408,S408,)</f>
        <v>Fetching...</v>
      </c>
      <c r="E408" s="26">
        <f t="shared" si="12"/>
        <v>51.925583172579735</v>
      </c>
      <c r="F408" s="18">
        <f>[1]!b_dq_cleanprice($A408,日期设置!B$2)</f>
        <v>94.784599999999998</v>
      </c>
      <c r="G408" s="18" t="str">
        <f t="shared" si="13"/>
        <v>6.02 + 0</v>
      </c>
      <c r="H408" s="27">
        <f>[1]!b_dq_pctchange($A408,日期设置!$B$2,1)/100</f>
        <v>0</v>
      </c>
      <c r="I408" s="26">
        <f>[1]!b_pq_pctchange(A408,日期设置!$B$4,日期设置!$B$2,1)</f>
        <v>0</v>
      </c>
      <c r="J408" s="26">
        <f>[1]!b_pq_pctchange(A408,日期设置!$C$4,日期设置!$B$2,1)</f>
        <v>0</v>
      </c>
      <c r="K408" s="52">
        <f>[1]!b_dq_amount($A408,日期设置!B$2,2,10000)</f>
        <v>0</v>
      </c>
      <c r="L408" s="26">
        <f>[1]!b_info_latestpar(A408,日期设置!$B$2)</f>
        <v>100</v>
      </c>
      <c r="M408" s="6">
        <f>[1]!b_info_outstandingbalance($A408,日期设置!B$2)</f>
        <v>8</v>
      </c>
      <c r="N408" s="7" t="str">
        <f>[1]!b_info_latestissurercreditrating2(A408,日期设置!$B$2,"102","1")</f>
        <v>AA</v>
      </c>
      <c r="O408" s="8">
        <v>7.98</v>
      </c>
      <c r="P408" s="9">
        <f>[1]!b_info_repurchasedate(A408)</f>
        <v>0</v>
      </c>
      <c r="Q408" s="8" t="s">
        <v>16801</v>
      </c>
      <c r="R408" s="2" t="str">
        <f>IF((--IF(P408=0,Q408,P408))&gt;(--日期设置!$B$2),IF(P408=0,Q408,P408),Q408)</f>
        <v>2027-03-30</v>
      </c>
      <c r="S408" s="2" t="s">
        <v>18056</v>
      </c>
      <c r="T408" s="8">
        <f>[1]!b_anal_ptmyear($A408,日期设置!$B$2)</f>
        <v>6.021917808219178</v>
      </c>
      <c r="U408" s="8">
        <f>[1]!b_anal_termifexercise($A408,日期设置!B$2)</f>
        <v>0</v>
      </c>
      <c r="V408" s="10">
        <f>[1]!b_dq_dirtyprice(A408,日期设置!$B$2)</f>
        <v>102.58969999999999</v>
      </c>
      <c r="W408" s="11">
        <f>IF(U408=0,ROUNDUP((Q408-日期设置!$B$2)/365,0),ROUNDUP((R408-日期设置!$B$2)/365,0))</f>
        <v>7</v>
      </c>
      <c r="X408" s="18" t="str">
        <f>_xlfn.IFNA(VLOOKUP(A408,过往入选债券!A:D,4,0),2)</f>
        <v>否</v>
      </c>
      <c r="Y408">
        <f>_xlfn.IFNA(VLOOKUP(C408,[2]Sheet1!$A:$A,1,0),3)</f>
        <v>3</v>
      </c>
    </row>
    <row r="409" spans="1:25" x14ac:dyDescent="0.2">
      <c r="A409" s="21" t="s">
        <v>10097</v>
      </c>
      <c r="B409" s="21" t="s">
        <v>10098</v>
      </c>
      <c r="C409" s="37" t="s">
        <v>236</v>
      </c>
      <c r="D409" s="26" t="str">
        <f>[1]!b_calc_yield(A409,日期设置!$B$2,F409,1,R409,1,O409,L409,S409,)</f>
        <v>Fetching...</v>
      </c>
      <c r="E409" s="26">
        <f t="shared" si="12"/>
        <v>18.347283528665791</v>
      </c>
      <c r="F409" s="18">
        <f>[1]!b_dq_cleanprice($A409,日期设置!B$2)</f>
        <v>89.6</v>
      </c>
      <c r="G409" s="18" t="str">
        <f t="shared" si="13"/>
        <v>1.95 + 0</v>
      </c>
      <c r="H409" s="27">
        <f>[1]!b_dq_pctchange($A409,日期设置!$B$2,1)/100</f>
        <v>0</v>
      </c>
      <c r="I409" s="26">
        <f>[1]!b_pq_pctchange(A409,日期设置!$B$4,日期设置!$B$2,1)</f>
        <v>0</v>
      </c>
      <c r="J409" s="26">
        <f>[1]!b_pq_pctchange(A409,日期设置!$C$4,日期设置!$B$2,1)</f>
        <v>-7.3827140586011097</v>
      </c>
      <c r="K409" s="52">
        <f>[1]!b_dq_amount($A409,日期设置!B$2,2,10000)</f>
        <v>539.91534246000003</v>
      </c>
      <c r="L409" s="26">
        <f>[1]!b_info_latestpar(A409,日期设置!$B$2)</f>
        <v>100</v>
      </c>
      <c r="M409" s="6">
        <f>[1]!b_info_outstandingbalance($A409,日期设置!B$2)</f>
        <v>30</v>
      </c>
      <c r="N409" s="7" t="str">
        <f>[1]!b_info_latestissurercreditrating2(A409,日期设置!$B$2,"102","1")</f>
        <v>AAA</v>
      </c>
      <c r="O409" s="8">
        <v>3.1</v>
      </c>
      <c r="P409" s="9">
        <f>[1]!b_info_repurchasedate(A409)</f>
        <v>0</v>
      </c>
      <c r="Q409" s="8" t="s">
        <v>16002</v>
      </c>
      <c r="R409" s="2" t="str">
        <f>IF((--IF(P409=0,Q409,P409))&gt;(--日期设置!$B$2),IF(P409=0,Q409,P409),Q409)</f>
        <v>2023-03-06</v>
      </c>
      <c r="S409" s="2" t="s">
        <v>17784</v>
      </c>
      <c r="T409" s="8">
        <f>[1]!b_anal_ptmyear($A409,日期设置!$B$2)</f>
        <v>1.9561643835616438</v>
      </c>
      <c r="U409" s="8">
        <f>[1]!b_anal_termifexercise($A409,日期设置!B$2)</f>
        <v>0</v>
      </c>
      <c r="V409" s="10">
        <f>[1]!b_dq_dirtyprice(A409,日期设置!$B$2)</f>
        <v>89.735900000000001</v>
      </c>
      <c r="W409" s="11">
        <f>IF(U409=0,ROUNDUP((Q409-日期设置!$B$2)/365,0),ROUNDUP((R409-日期设置!$B$2)/365,0))</f>
        <v>2</v>
      </c>
      <c r="X409" s="18" t="str">
        <f>_xlfn.IFNA(VLOOKUP(A409,过往入选债券!A:D,4,0),2)</f>
        <v>否</v>
      </c>
      <c r="Y409">
        <f>_xlfn.IFNA(VLOOKUP(C409,[2]Sheet1!$A:$A,1,0),3)</f>
        <v>3</v>
      </c>
    </row>
    <row r="410" spans="1:25" hidden="1" x14ac:dyDescent="0.2">
      <c r="A410" s="21" t="s">
        <v>7571</v>
      </c>
      <c r="B410" s="21" t="s">
        <v>7572</v>
      </c>
      <c r="C410" s="37" t="s">
        <v>7573</v>
      </c>
      <c r="D410" s="26" t="str">
        <f>[1]!b_calc_yield(A410,日期设置!$B$2,F410,1,R410,1,O410,L410,S410,)</f>
        <v>Fetching...</v>
      </c>
      <c r="E410" s="26">
        <f t="shared" si="12"/>
        <v>5.9755292684165129</v>
      </c>
      <c r="F410" s="18">
        <f>[1]!b_dq_cleanprice($A410,日期设置!B$2)</f>
        <v>96.976500000000001</v>
      </c>
      <c r="G410" s="18" t="str">
        <f t="shared" si="13"/>
        <v>0.65 + 0</v>
      </c>
      <c r="H410" s="27">
        <f>[1]!b_dq_pctchange($A410,日期设置!$B$2,1)/100</f>
        <v>0</v>
      </c>
      <c r="I410" s="26">
        <f>[1]!b_pq_pctchange(A410,日期设置!$B$4,日期设置!$B$2,1)</f>
        <v>5.1585479719165717E-2</v>
      </c>
      <c r="J410" s="26">
        <f>[1]!b_pq_pctchange(A410,日期设置!$C$4,日期设置!$B$2,1)</f>
        <v>-5.5671434247119604</v>
      </c>
      <c r="K410" s="52">
        <f>[1]!b_dq_amount($A410,日期设置!B$2,2,10000)</f>
        <v>0</v>
      </c>
      <c r="L410" s="26">
        <f>[1]!b_info_latestpar(A410,日期设置!$B$2)</f>
        <v>100</v>
      </c>
      <c r="M410" s="6">
        <f>[1]!b_info_outstandingbalance($A410,日期设置!B$2)</f>
        <v>8</v>
      </c>
      <c r="N410" s="7" t="str">
        <f>[1]!b_info_latestissurercreditrating2(A410,日期设置!$B$2,"102","1")</f>
        <v>AAA</v>
      </c>
      <c r="O410" s="8">
        <v>4.37</v>
      </c>
      <c r="P410" s="9">
        <f>[1]!b_info_repurchasedate(A410)</f>
        <v>0</v>
      </c>
      <c r="Q410" s="8" t="s">
        <v>16100</v>
      </c>
      <c r="R410" s="2" t="str">
        <f>IF((--IF(P410=0,Q410,P410))&gt;(--日期设置!$B$2),IF(P410=0,Q410,P410),Q410)</f>
        <v>2021-11-16</v>
      </c>
      <c r="S410" s="2" t="s">
        <v>17910</v>
      </c>
      <c r="T410" s="8">
        <f>[1]!b_anal_ptmyear($A410,日期设置!$B$2)</f>
        <v>0.65479452054794518</v>
      </c>
      <c r="U410" s="8">
        <f>[1]!b_anal_termifexercise($A410,日期设置!B$2)</f>
        <v>0</v>
      </c>
      <c r="V410" s="10">
        <f>[1]!b_dq_dirtyprice(A410,日期设置!$B$2)</f>
        <v>98.484999999999999</v>
      </c>
      <c r="W410" s="11">
        <f>IF(U410=0,ROUNDUP((Q410-日期设置!$B$2)/365,0),ROUNDUP((R410-日期设置!$B$2)/365,0))</f>
        <v>1</v>
      </c>
      <c r="X410" s="18" t="str">
        <f>_xlfn.IFNA(VLOOKUP(A410,过往入选债券!A:D,4,0),2)</f>
        <v>否</v>
      </c>
      <c r="Y410">
        <f>_xlfn.IFNA(VLOOKUP(C410,[2]Sheet1!$A:$A,1,0),3)</f>
        <v>3</v>
      </c>
    </row>
    <row r="411" spans="1:25" hidden="1" x14ac:dyDescent="0.2">
      <c r="A411" s="21" t="s">
        <v>5785</v>
      </c>
      <c r="B411" s="21" t="s">
        <v>5786</v>
      </c>
      <c r="C411" s="37" t="s">
        <v>5787</v>
      </c>
      <c r="D411" s="26" t="str">
        <f>[1]!b_calc_yield(A411,日期设置!$B$2,F411,1,R411,1,O411,L411,S411,)</f>
        <v>Fetching...</v>
      </c>
      <c r="E411" s="26">
        <f t="shared" si="12"/>
        <v>1.0978174278286845</v>
      </c>
      <c r="F411" s="18">
        <f>[1]!b_dq_cleanprice($A411,日期设置!B$2)</f>
        <v>100</v>
      </c>
      <c r="G411" s="18" t="str">
        <f t="shared" si="13"/>
        <v>0.12 + 0.12</v>
      </c>
      <c r="H411" s="27">
        <f>[1]!b_dq_pctchange($A411,日期设置!$B$2,1)/100</f>
        <v>0</v>
      </c>
      <c r="I411" s="26">
        <f>[1]!b_pq_pctchange(A411,日期设置!$B$4,日期设置!$B$2,1)</f>
        <v>0</v>
      </c>
      <c r="J411" s="26">
        <f>[1]!b_pq_pctchange(A411,日期设置!$C$4,日期设置!$B$2,1)</f>
        <v>0</v>
      </c>
      <c r="K411" s="52">
        <f>[1]!b_dq_amount($A411,日期设置!B$2,2,10000)</f>
        <v>0</v>
      </c>
      <c r="L411" s="26">
        <f>[1]!b_info_latestpar(A411,日期设置!$B$2)</f>
        <v>100</v>
      </c>
      <c r="M411" s="6">
        <f>[1]!b_info_outstandingbalance($A411,日期设置!B$2)</f>
        <v>5</v>
      </c>
      <c r="N411" s="7" t="str">
        <f>[1]!b_info_latestissurercreditrating2(A411,日期设置!$B$2,"102","1")</f>
        <v>C</v>
      </c>
      <c r="O411" s="8">
        <v>9.9</v>
      </c>
      <c r="P411" s="9">
        <f>[1]!b_info_repurchasedate(A411)</f>
        <v>0</v>
      </c>
      <c r="Q411" s="8" t="s">
        <v>17535</v>
      </c>
      <c r="R411" s="2" t="str">
        <f>IF((--IF(P411=0,Q411,P411))&gt;(--日期设置!$B$2),IF(P411=0,Q411,P411),Q411)</f>
        <v>2021-05-05</v>
      </c>
      <c r="S411" s="2" t="s">
        <v>17831</v>
      </c>
      <c r="T411" s="8">
        <f>[1]!b_anal_ptmyear($A411,日期设置!$B$2)</f>
        <v>0.12054794520547946</v>
      </c>
      <c r="U411" s="8">
        <f>[1]!b_anal_termifexercise($A411,日期设置!B$2)</f>
        <v>0.12328767123287671</v>
      </c>
      <c r="V411" s="10">
        <f>[1]!b_dq_dirtyprice(A411,日期设置!$B$2)</f>
        <v>108.70659999999999</v>
      </c>
      <c r="W411" s="11">
        <f>IF(U411=0,ROUNDUP((Q411-日期设置!$B$2)/365,0),ROUNDUP((R411-日期设置!$B$2)/365,0))</f>
        <v>1</v>
      </c>
      <c r="X411" s="18">
        <f>_xlfn.IFNA(VLOOKUP(A411,过往入选债券!A:D,4,0),2)</f>
        <v>2</v>
      </c>
      <c r="Y411">
        <f>_xlfn.IFNA(VLOOKUP(C411,[2]Sheet1!$A:$A,1,0),3)</f>
        <v>3</v>
      </c>
    </row>
    <row r="412" spans="1:25" hidden="1" x14ac:dyDescent="0.2">
      <c r="A412" s="21" t="s">
        <v>13931</v>
      </c>
      <c r="B412" s="21" t="s">
        <v>13932</v>
      </c>
      <c r="C412" s="37" t="s">
        <v>3067</v>
      </c>
      <c r="D412" s="26" t="str">
        <f>[1]!b_calc_yield(A412,日期设置!$B$2,F412,1,R412,1,O412,L412,S412,)</f>
        <v>Fetching...</v>
      </c>
      <c r="E412" s="26">
        <f t="shared" si="12"/>
        <v>38.219704131595591</v>
      </c>
      <c r="F412" s="18">
        <f>[1]!b_dq_cleanprice($A412,日期设置!B$2)</f>
        <v>73.37</v>
      </c>
      <c r="G412" s="18" t="str">
        <f t="shared" si="13"/>
        <v>3.36 + 0</v>
      </c>
      <c r="H412" s="27">
        <f>[1]!b_dq_pctchange($A412,日期设置!$B$2,1)/100</f>
        <v>0</v>
      </c>
      <c r="I412" s="26">
        <f>[1]!b_pq_pctchange(A412,日期设置!$B$4,日期设置!$B$2,1)</f>
        <v>0</v>
      </c>
      <c r="J412" s="26">
        <f>[1]!b_pq_pctchange(A412,日期设置!$C$4,日期设置!$B$2,1)</f>
        <v>0</v>
      </c>
      <c r="K412" s="52">
        <f>[1]!b_dq_amount($A412,日期设置!B$2,2,10000)</f>
        <v>0</v>
      </c>
      <c r="L412" s="26">
        <f>[1]!b_info_latestpar(A412,日期设置!$B$2)</f>
        <v>80</v>
      </c>
      <c r="M412" s="6">
        <f>[1]!b_info_outstandingbalance($A412,日期设置!B$2)</f>
        <v>11.92</v>
      </c>
      <c r="N412" s="7" t="str">
        <f>[1]!b_info_latestissurercreditrating2(A412,日期设置!$B$2,"102","1")</f>
        <v>AA</v>
      </c>
      <c r="O412" s="8">
        <v>6.5</v>
      </c>
      <c r="P412" s="9">
        <f>[1]!b_info_repurchasedate(A412)</f>
        <v>0</v>
      </c>
      <c r="Q412" s="8" t="s">
        <v>17160</v>
      </c>
      <c r="R412" s="2" t="str">
        <f>IF((--IF(P412=0,Q412,P412))&gt;(--日期设置!$B$2),IF(P412=0,Q412,P412),Q412)</f>
        <v>2024-08-01</v>
      </c>
      <c r="S412" s="2" t="s">
        <v>18744</v>
      </c>
      <c r="T412" s="8">
        <f>[1]!b_anal_ptmyear($A412,日期设置!$B$2)</f>
        <v>3.3616438356164382</v>
      </c>
      <c r="U412" s="8">
        <f>[1]!b_anal_termifexercise($A412,日期设置!B$2)</f>
        <v>0</v>
      </c>
      <c r="V412" s="10">
        <f>[1]!b_dq_dirtyprice(A412,日期设置!$B$2)</f>
        <v>76.689499999999995</v>
      </c>
      <c r="W412" s="11">
        <f>IF(U412=0,ROUNDUP((Q412-日期设置!$B$2)/365,0),ROUNDUP((R412-日期设置!$B$2)/365,0))</f>
        <v>4</v>
      </c>
      <c r="X412" s="18" t="str">
        <f>_xlfn.IFNA(VLOOKUP(A412,过往入选债券!A:D,4,0),2)</f>
        <v>否</v>
      </c>
      <c r="Y412">
        <f>_xlfn.IFNA(VLOOKUP(C412,[2]Sheet1!$A:$A,1,0),3)</f>
        <v>3</v>
      </c>
    </row>
    <row r="413" spans="1:25" hidden="1" x14ac:dyDescent="0.2">
      <c r="A413" s="21" t="s">
        <v>7901</v>
      </c>
      <c r="B413" s="21" t="s">
        <v>7902</v>
      </c>
      <c r="C413" s="37" t="s">
        <v>6140</v>
      </c>
      <c r="D413" s="26" t="str">
        <f>[1]!b_calc_yield(A413,日期设置!$B$2,F413,1,R413,1,O413,L413,S413,)</f>
        <v>Fetching...</v>
      </c>
      <c r="E413" s="26">
        <f t="shared" si="12"/>
        <v>7.5997290080898949</v>
      </c>
      <c r="F413" s="18">
        <f>[1]!b_dq_cleanprice($A413,日期设置!B$2)</f>
        <v>99.078800000000001</v>
      </c>
      <c r="G413" s="18" t="str">
        <f t="shared" si="13"/>
        <v>0.83 + 0</v>
      </c>
      <c r="H413" s="27">
        <f>[1]!b_dq_pctchange($A413,日期设置!$B$2,1)/100</f>
        <v>0</v>
      </c>
      <c r="I413" s="26">
        <f>[1]!b_pq_pctchange(A413,日期设置!$B$4,日期设置!$B$2,1)</f>
        <v>0</v>
      </c>
      <c r="J413" s="26">
        <f>[1]!b_pq_pctchange(A413,日期设置!$C$4,日期设置!$B$2,1)</f>
        <v>0</v>
      </c>
      <c r="K413" s="52">
        <f>[1]!b_dq_amount($A413,日期设置!B$2,2,10000)</f>
        <v>0</v>
      </c>
      <c r="L413" s="26">
        <f>[1]!b_info_latestpar(A413,日期设置!$B$2)</f>
        <v>100</v>
      </c>
      <c r="M413" s="6">
        <f>[1]!b_info_outstandingbalance($A413,日期设置!B$2)</f>
        <v>5</v>
      </c>
      <c r="N413" s="7" t="str">
        <f>[1]!b_info_latestissurercreditrating2(A413,日期设置!$B$2,"102","1")</f>
        <v>AA</v>
      </c>
      <c r="O413" s="8">
        <v>8</v>
      </c>
      <c r="P413" s="9" t="str">
        <f>[1]!b_info_repurchasedate(A413)</f>
        <v>2021-01-22</v>
      </c>
      <c r="Q413" s="8" t="s">
        <v>16230</v>
      </c>
      <c r="R413" s="2" t="str">
        <f>IF((--IF(P413=0,Q413,P413))&gt;(--日期设置!$B$2),IF(P413=0,Q413,P413),Q413)</f>
        <v>2022-01-22</v>
      </c>
      <c r="S413" s="2" t="s">
        <v>18059</v>
      </c>
      <c r="T413" s="8">
        <f>[1]!b_anal_ptmyear($A413,日期设置!$B$2)</f>
        <v>0.83835616438356164</v>
      </c>
      <c r="U413" s="8">
        <f>[1]!b_anal_termifexercise($A413,日期设置!B$2)</f>
        <v>0</v>
      </c>
      <c r="V413" s="10">
        <f>[1]!b_dq_dirtyprice(A413,日期设置!$B$2)</f>
        <v>100.372</v>
      </c>
      <c r="W413" s="11">
        <f>IF(U413=0,ROUNDUP((Q413-日期设置!$B$2)/365,0),ROUNDUP((R413-日期设置!$B$2)/365,0))</f>
        <v>1</v>
      </c>
      <c r="X413" s="18" t="str">
        <f>_xlfn.IFNA(VLOOKUP(A413,过往入选债券!A:D,4,0),2)</f>
        <v>否</v>
      </c>
      <c r="Y413">
        <f>_xlfn.IFNA(VLOOKUP(C413,[2]Sheet1!$A:$A,1,0),3)</f>
        <v>3</v>
      </c>
    </row>
    <row r="414" spans="1:25" hidden="1" x14ac:dyDescent="0.2">
      <c r="A414" s="21" t="s">
        <v>3065</v>
      </c>
      <c r="B414" s="21" t="s">
        <v>3066</v>
      </c>
      <c r="C414" s="37" t="s">
        <v>3067</v>
      </c>
      <c r="D414" s="26" t="str">
        <f>[1]!b_calc_yield(A414,日期设置!$B$2,F414,1,R414,1,O414,L414,S414,)</f>
        <v>Fetching...</v>
      </c>
      <c r="E414" s="26">
        <f t="shared" si="12"/>
        <v>9.4134261735910663</v>
      </c>
      <c r="F414" s="18">
        <f>[1]!b_dq_cleanprice($A414,日期设置!B$2)</f>
        <v>98.265600000000006</v>
      </c>
      <c r="G414" s="18" t="str">
        <f t="shared" si="13"/>
        <v>1.10 + 0</v>
      </c>
      <c r="H414" s="27">
        <f>[1]!b_dq_pctchange($A414,日期设置!$B$2,1)/100</f>
        <v>0</v>
      </c>
      <c r="I414" s="26">
        <f>[1]!b_pq_pctchange(A414,日期设置!$B$4,日期设置!$B$2,1)</f>
        <v>0</v>
      </c>
      <c r="J414" s="26">
        <f>[1]!b_pq_pctchange(A414,日期设置!$C$4,日期设置!$B$2,1)</f>
        <v>0</v>
      </c>
      <c r="K414" s="52">
        <f>[1]!b_dq_amount($A414,日期设置!B$2,2,10000)</f>
        <v>0</v>
      </c>
      <c r="L414" s="26">
        <f>[1]!b_info_latestpar(A414,日期设置!$B$2)</f>
        <v>100</v>
      </c>
      <c r="M414" s="6">
        <f>[1]!b_info_outstandingbalance($A414,日期设置!B$2)</f>
        <v>4.5</v>
      </c>
      <c r="N414" s="7">
        <f>[1]!b_info_latestissurercreditrating2(A414,日期设置!$B$2,"102","1")</f>
        <v>0</v>
      </c>
      <c r="O414" s="8">
        <v>7.37</v>
      </c>
      <c r="P414" s="9">
        <f>[1]!b_info_repurchasedate(A414)</f>
        <v>0</v>
      </c>
      <c r="Q414" s="8" t="s">
        <v>16265</v>
      </c>
      <c r="R414" s="2" t="str">
        <f>IF((--IF(P414=0,Q414,P414))&gt;(--日期设置!$B$2),IF(P414=0,Q414,P414),Q414)</f>
        <v>2022-04-29</v>
      </c>
      <c r="S414" s="2" t="s">
        <v>17967</v>
      </c>
      <c r="T414" s="8">
        <f>[1]!b_anal_ptmyear($A414,日期设置!$B$2)</f>
        <v>1.1041095890410959</v>
      </c>
      <c r="U414" s="8">
        <f>[1]!b_anal_termifexercise($A414,日期设置!B$2)</f>
        <v>0</v>
      </c>
      <c r="V414" s="10">
        <f>[1]!b_dq_dirtyprice(A414,日期设置!$B$2)</f>
        <v>104.8683</v>
      </c>
      <c r="W414" s="11">
        <f>IF(U414=0,ROUNDUP((Q414-日期设置!$B$2)/365,0),ROUNDUP((R414-日期设置!$B$2)/365,0))</f>
        <v>2</v>
      </c>
      <c r="X414" s="18" t="str">
        <f>_xlfn.IFNA(VLOOKUP(A414,过往入选债券!A:D,4,0),2)</f>
        <v>否</v>
      </c>
      <c r="Y414">
        <f>_xlfn.IFNA(VLOOKUP(C414,[2]Sheet1!$A:$A,1,0),3)</f>
        <v>3</v>
      </c>
    </row>
    <row r="415" spans="1:25" hidden="1" x14ac:dyDescent="0.2">
      <c r="A415" s="21" t="s">
        <v>7466</v>
      </c>
      <c r="B415" s="21" t="s">
        <v>7467</v>
      </c>
      <c r="C415" s="37" t="s">
        <v>7468</v>
      </c>
      <c r="D415" s="26" t="str">
        <f>[1]!b_calc_yield(A415,日期设置!$B$2,F415,1,R415,1,O415,L415,S415,)</f>
        <v>Fetching...</v>
      </c>
      <c r="E415" s="26">
        <f t="shared" si="12"/>
        <v>5.4814280562567541</v>
      </c>
      <c r="F415" s="18">
        <f>[1]!b_dq_cleanprice($A415,日期设置!B$2)</f>
        <v>97.736999999999995</v>
      </c>
      <c r="G415" s="18" t="str">
        <f t="shared" si="13"/>
        <v>0.60 + 0</v>
      </c>
      <c r="H415" s="27">
        <f>[1]!b_dq_pctchange($A415,日期设置!$B$2,1)/100</f>
        <v>0</v>
      </c>
      <c r="I415" s="26">
        <f>[1]!b_pq_pctchange(A415,日期设置!$B$4,日期设置!$B$2,1)</f>
        <v>-2.3411270983213464</v>
      </c>
      <c r="J415" s="26">
        <f>[1]!b_pq_pctchange(A415,日期设置!$C$4,日期设置!$B$2,1)</f>
        <v>-2.7462538645470675</v>
      </c>
      <c r="K415" s="52">
        <f>[1]!b_dq_amount($A415,日期设置!B$2,2,10000)</f>
        <v>0</v>
      </c>
      <c r="L415" s="26">
        <f>[1]!b_info_latestpar(A415,日期设置!$B$2)</f>
        <v>100</v>
      </c>
      <c r="M415" s="6">
        <f>[1]!b_info_outstandingbalance($A415,日期设置!B$2)</f>
        <v>6</v>
      </c>
      <c r="N415" s="7" t="str">
        <f>[1]!b_info_latestissurercreditrating2(A415,日期设置!$B$2,"102","1")</f>
        <v>AA+</v>
      </c>
      <c r="O415" s="8">
        <v>5.3</v>
      </c>
      <c r="P415" s="9">
        <f>[1]!b_info_repurchasedate(A415)</f>
        <v>0</v>
      </c>
      <c r="Q415" s="8" t="s">
        <v>16440</v>
      </c>
      <c r="R415" s="2" t="str">
        <f>IF((--IF(P415=0,Q415,P415))&gt;(--日期设置!$B$2),IF(P415=0,Q415,P415),Q415)</f>
        <v>2021-10-29</v>
      </c>
      <c r="S415" s="2" t="s">
        <v>18205</v>
      </c>
      <c r="T415" s="8">
        <f>[1]!b_anal_ptmyear($A415,日期设置!$B$2)</f>
        <v>0.60547945205479448</v>
      </c>
      <c r="U415" s="8">
        <f>[1]!b_anal_termifexercise($A415,日期设置!B$2)</f>
        <v>0</v>
      </c>
      <c r="V415" s="10">
        <f>[1]!b_dq_dirtyprice(A415,日期设置!$B$2)</f>
        <v>99.828000000000003</v>
      </c>
      <c r="W415" s="11">
        <f>IF(U415=0,ROUNDUP((Q415-日期设置!$B$2)/365,0),ROUNDUP((R415-日期设置!$B$2)/365,0))</f>
        <v>1</v>
      </c>
      <c r="X415" s="18" t="str">
        <f>_xlfn.IFNA(VLOOKUP(A415,过往入选债券!A:D,4,0),2)</f>
        <v>否</v>
      </c>
      <c r="Y415">
        <f>_xlfn.IFNA(VLOOKUP(C415,[2]Sheet1!$A:$A,1,0),3)</f>
        <v>3</v>
      </c>
    </row>
    <row r="416" spans="1:25" hidden="1" x14ac:dyDescent="0.2">
      <c r="A416" s="21" t="s">
        <v>13485</v>
      </c>
      <c r="B416" s="21" t="s">
        <v>13486</v>
      </c>
      <c r="C416" s="37" t="s">
        <v>13487</v>
      </c>
      <c r="D416" s="26" t="str">
        <f>[1]!b_calc_yield(A416,日期设置!$B$2,F416,1,R416,1,O416,L416,S416,)</f>
        <v>Fetching...</v>
      </c>
      <c r="E416" s="26">
        <f t="shared" si="12"/>
        <v>5.2735516533582771</v>
      </c>
      <c r="F416" s="18">
        <f>[1]!b_dq_cleanprice($A416,日期设置!B$2)</f>
        <v>97.951400000000007</v>
      </c>
      <c r="G416" s="18" t="str">
        <f t="shared" si="13"/>
        <v>10.5 + 0.58</v>
      </c>
      <c r="H416" s="27">
        <f>[1]!b_dq_pctchange($A416,日期设置!$B$2,1)/100</f>
        <v>0</v>
      </c>
      <c r="I416" s="26">
        <f>[1]!b_pq_pctchange(A416,日期设置!$B$4,日期设置!$B$2,1)</f>
        <v>0</v>
      </c>
      <c r="J416" s="26">
        <f>[1]!b_pq_pctchange(A416,日期设置!$C$4,日期设置!$B$2,1)</f>
        <v>7.8467753635780638E-2</v>
      </c>
      <c r="K416" s="52">
        <f>[1]!b_dq_amount($A416,日期设置!B$2,2,10000)</f>
        <v>0</v>
      </c>
      <c r="L416" s="26">
        <f>[1]!b_info_latestpar(A416,日期设置!$B$2)</f>
        <v>100</v>
      </c>
      <c r="M416" s="6">
        <f>[1]!b_info_outstandingbalance($A416,日期设置!B$2)</f>
        <v>15</v>
      </c>
      <c r="N416" s="7" t="str">
        <f>[1]!b_info_latestissurercreditrating2(A416,日期设置!$B$2,"102","1")</f>
        <v>AA+</v>
      </c>
      <c r="O416" s="8">
        <v>5.55</v>
      </c>
      <c r="P416" s="9" t="str">
        <f>[1]!b_info_repurchasedate(A416)</f>
        <v>2021-10-21</v>
      </c>
      <c r="Q416" s="8" t="s">
        <v>16560</v>
      </c>
      <c r="R416" s="2" t="str">
        <f>IF((--IF(P416=0,Q416,P416))&gt;(--日期设置!$B$2),IF(P416=0,Q416,P416),Q416)</f>
        <v>2021-10-21</v>
      </c>
      <c r="S416" s="2" t="s">
        <v>18310</v>
      </c>
      <c r="T416" s="8">
        <f>[1]!b_anal_ptmyear($A416,日期设置!$B$2)</f>
        <v>10.583561643835617</v>
      </c>
      <c r="U416" s="8">
        <f>[1]!b_anal_termifexercise($A416,日期设置!B$2)</f>
        <v>0.58356164383561648</v>
      </c>
      <c r="V416" s="10">
        <f>[1]!b_dq_dirtyprice(A416,日期设置!$B$2)</f>
        <v>100.26260000000001</v>
      </c>
      <c r="W416" s="11">
        <f>IF(U416=0,ROUNDUP((Q416-日期设置!$B$2)/365,0),ROUNDUP((R416-日期设置!$B$2)/365,0))</f>
        <v>1</v>
      </c>
      <c r="X416" s="18" t="str">
        <f>_xlfn.IFNA(VLOOKUP(A416,过往入选债券!A:D,4,0),2)</f>
        <v>否</v>
      </c>
      <c r="Y416">
        <f>_xlfn.IFNA(VLOOKUP(C416,[2]Sheet1!$A:$A,1,0),3)</f>
        <v>3</v>
      </c>
    </row>
    <row r="417" spans="1:25" hidden="1" x14ac:dyDescent="0.2">
      <c r="A417" s="21" t="s">
        <v>14029</v>
      </c>
      <c r="B417" s="21" t="s">
        <v>14030</v>
      </c>
      <c r="C417" s="37" t="s">
        <v>13765</v>
      </c>
      <c r="D417" s="26" t="str">
        <f>[1]!b_calc_yield(A417,日期设置!$B$2,F417,1,R417,1,O417,L417,S417,)</f>
        <v>Fetching...</v>
      </c>
      <c r="E417" s="26">
        <f t="shared" si="12"/>
        <v>39.183850999809941</v>
      </c>
      <c r="F417" s="18">
        <f>[1]!b_dq_cleanprice($A417,日期设置!B$2)</f>
        <v>75.128900000000002</v>
      </c>
      <c r="G417" s="18" t="str">
        <f t="shared" si="13"/>
        <v>3.43 + 0</v>
      </c>
      <c r="H417" s="27">
        <f>[1]!b_dq_pctchange($A417,日期设置!$B$2,1)/100</f>
        <v>0</v>
      </c>
      <c r="I417" s="26">
        <f>[1]!b_pq_pctchange(A417,日期设置!$B$4,日期设置!$B$2,1)</f>
        <v>0</v>
      </c>
      <c r="J417" s="26">
        <f>[1]!b_pq_pctchange(A417,日期设置!$C$4,日期设置!$B$2,1)</f>
        <v>-3.6839844876766725</v>
      </c>
      <c r="K417" s="52">
        <f>[1]!b_dq_amount($A417,日期设置!B$2,2,10000)</f>
        <v>0</v>
      </c>
      <c r="L417" s="26">
        <f>[1]!b_info_latestpar(A417,日期设置!$B$2)</f>
        <v>80</v>
      </c>
      <c r="M417" s="6">
        <f>[1]!b_info_outstandingbalance($A417,日期设置!B$2)</f>
        <v>5.6</v>
      </c>
      <c r="N417" s="7" t="str">
        <f>[1]!b_info_latestissurercreditrating2(A417,日期设置!$B$2,"102","1")</f>
        <v>AA</v>
      </c>
      <c r="O417" s="8">
        <v>7.28</v>
      </c>
      <c r="P417" s="9">
        <f>[1]!b_info_repurchasedate(A417)</f>
        <v>0</v>
      </c>
      <c r="Q417" s="8" t="s">
        <v>16107</v>
      </c>
      <c r="R417" s="2" t="str">
        <f>IF((--IF(P417=0,Q417,P417))&gt;(--日期设置!$B$2),IF(P417=0,Q417,P417),Q417)</f>
        <v>2024-08-29</v>
      </c>
      <c r="S417" s="2" t="s">
        <v>18500</v>
      </c>
      <c r="T417" s="8">
        <f>[1]!b_anal_ptmyear($A417,日期设置!$B$2)</f>
        <v>3.4383561643835616</v>
      </c>
      <c r="U417" s="8">
        <f>[1]!b_anal_termifexercise($A417,日期设置!B$2)</f>
        <v>0</v>
      </c>
      <c r="V417" s="10">
        <f>[1]!b_dq_dirtyprice(A417,日期设置!$B$2)</f>
        <v>78.399900000000002</v>
      </c>
      <c r="W417" s="11">
        <f>IF(U417=0,ROUNDUP((Q417-日期设置!$B$2)/365,0),ROUNDUP((R417-日期设置!$B$2)/365,0))</f>
        <v>4</v>
      </c>
      <c r="X417" s="18" t="str">
        <f>_xlfn.IFNA(VLOOKUP(A417,过往入选债券!A:D,4,0),2)</f>
        <v>否</v>
      </c>
      <c r="Y417">
        <f>_xlfn.IFNA(VLOOKUP(C417,[2]Sheet1!$A:$A,1,0),3)</f>
        <v>3</v>
      </c>
    </row>
    <row r="418" spans="1:25" hidden="1" x14ac:dyDescent="0.2">
      <c r="A418" s="21" t="s">
        <v>11096</v>
      </c>
      <c r="B418" s="21" t="s">
        <v>11097</v>
      </c>
      <c r="C418" s="37" t="s">
        <v>493</v>
      </c>
      <c r="D418" s="26" t="str">
        <f>[1]!b_calc_yield(A418,日期设置!$B$2,F418,1,R418,1,O418,L418,S418,)</f>
        <v>Fetching...</v>
      </c>
      <c r="E418" s="26">
        <f t="shared" si="12"/>
        <v>19.233656373355835</v>
      </c>
      <c r="F418" s="18">
        <f>[1]!b_dq_cleanprice($A418,日期设置!B$2)</f>
        <v>95.65</v>
      </c>
      <c r="G418" s="18" t="str">
        <f t="shared" si="13"/>
        <v>2.21 + 2.21</v>
      </c>
      <c r="H418" s="27">
        <f>[1]!b_dq_pctchange($A418,日期设置!$B$2,1)/100</f>
        <v>0</v>
      </c>
      <c r="I418" s="26">
        <f>[1]!b_pq_pctchange(A418,日期设置!$B$4,日期设置!$B$2,1)</f>
        <v>0</v>
      </c>
      <c r="J418" s="26">
        <f>[1]!b_pq_pctchange(A418,日期设置!$C$4,日期设置!$B$2,1)</f>
        <v>0</v>
      </c>
      <c r="K418" s="52">
        <f>[1]!b_dq_amount($A418,日期设置!B$2,2,10000)</f>
        <v>0</v>
      </c>
      <c r="L418" s="26">
        <f>[1]!b_info_latestpar(A418,日期设置!$B$2)</f>
        <v>100</v>
      </c>
      <c r="M418" s="6">
        <f>[1]!b_info_outstandingbalance($A418,日期设置!B$2)</f>
        <v>5</v>
      </c>
      <c r="N418" s="7" t="str">
        <f>[1]!b_info_latestissurercreditrating2(A418,日期设置!$B$2,"102","1")</f>
        <v>AAA</v>
      </c>
      <c r="O418" s="8">
        <v>6.8</v>
      </c>
      <c r="P418" s="9">
        <f>[1]!b_info_repurchasedate(A418)</f>
        <v>0</v>
      </c>
      <c r="Q418" s="8" t="s">
        <v>17184</v>
      </c>
      <c r="R418" s="2" t="str">
        <f>IF((--IF(P418=0,Q418,P418))&gt;(--日期设置!$B$2),IF(P418=0,Q418,P418),Q418)</f>
        <v>2023-06-09</v>
      </c>
      <c r="S418" s="2" t="s">
        <v>18442</v>
      </c>
      <c r="T418" s="8">
        <f>[1]!b_anal_ptmyear($A418,日期设置!$B$2)</f>
        <v>2.2164383561643834</v>
      </c>
      <c r="U418" s="8">
        <f>[1]!b_anal_termifexercise($A418,日期设置!B$2)</f>
        <v>2.2164383561643834</v>
      </c>
      <c r="V418" s="10">
        <f>[1]!b_dq_dirtyprice(A418,日期设置!$B$2)</f>
        <v>100.9782</v>
      </c>
      <c r="W418" s="11">
        <f>IF(U418=0,ROUNDUP((Q418-日期设置!$B$2)/365,0),ROUNDUP((R418-日期设置!$B$2)/365,0))</f>
        <v>3</v>
      </c>
      <c r="X418" s="18">
        <f>_xlfn.IFNA(VLOOKUP(A418,过往入选债券!A:D,4,0),2)</f>
        <v>2</v>
      </c>
      <c r="Y418">
        <f>_xlfn.IFNA(VLOOKUP(C418,[2]Sheet1!$A:$A,1,0),3)</f>
        <v>3</v>
      </c>
    </row>
    <row r="419" spans="1:25" hidden="1" x14ac:dyDescent="0.2">
      <c r="A419" s="21" t="s">
        <v>11098</v>
      </c>
      <c r="B419" s="21" t="s">
        <v>11099</v>
      </c>
      <c r="C419" s="37" t="s">
        <v>493</v>
      </c>
      <c r="D419" s="26" t="str">
        <f>[1]!b_calc_yield(A419,日期设置!$B$2,F419,1,R419,1,O419,L419,S419,)</f>
        <v>Fetching...</v>
      </c>
      <c r="E419" s="26">
        <f t="shared" si="12"/>
        <v>19.233656373355835</v>
      </c>
      <c r="F419" s="18">
        <f>[1]!b_dq_cleanprice($A419,日期设置!B$2)</f>
        <v>95.65</v>
      </c>
      <c r="G419" s="18" t="str">
        <f t="shared" si="13"/>
        <v>2.21 + 2.21</v>
      </c>
      <c r="H419" s="27">
        <f>[1]!b_dq_pctchange($A419,日期设置!$B$2,1)/100</f>
        <v>0</v>
      </c>
      <c r="I419" s="26">
        <f>[1]!b_pq_pctchange(A419,日期设置!$B$4,日期设置!$B$2,1)</f>
        <v>0</v>
      </c>
      <c r="J419" s="26">
        <f>[1]!b_pq_pctchange(A419,日期设置!$C$4,日期设置!$B$2,1)</f>
        <v>0</v>
      </c>
      <c r="K419" s="52">
        <f>[1]!b_dq_amount($A419,日期设置!B$2,2,10000)</f>
        <v>0</v>
      </c>
      <c r="L419" s="26">
        <f>[1]!b_info_latestpar(A419,日期设置!$B$2)</f>
        <v>100</v>
      </c>
      <c r="M419" s="6">
        <f>[1]!b_info_outstandingbalance($A419,日期设置!B$2)</f>
        <v>5</v>
      </c>
      <c r="N419" s="7" t="str">
        <f>[1]!b_info_latestissurercreditrating2(A419,日期设置!$B$2,"102","1")</f>
        <v>AAA</v>
      </c>
      <c r="O419" s="8">
        <v>6.8</v>
      </c>
      <c r="P419" s="9">
        <f>[1]!b_info_repurchasedate(A419)</f>
        <v>0</v>
      </c>
      <c r="Q419" s="8" t="s">
        <v>17184</v>
      </c>
      <c r="R419" s="2" t="str">
        <f>IF((--IF(P419=0,Q419,P419))&gt;(--日期设置!$B$2),IF(P419=0,Q419,P419),Q419)</f>
        <v>2023-06-09</v>
      </c>
      <c r="S419" s="2" t="s">
        <v>18442</v>
      </c>
      <c r="T419" s="8">
        <f>[1]!b_anal_ptmyear($A419,日期设置!$B$2)</f>
        <v>2.2164383561643834</v>
      </c>
      <c r="U419" s="8">
        <f>[1]!b_anal_termifexercise($A419,日期设置!B$2)</f>
        <v>2.2164383561643834</v>
      </c>
      <c r="V419" s="10">
        <f>[1]!b_dq_dirtyprice(A419,日期设置!$B$2)</f>
        <v>100.9782</v>
      </c>
      <c r="W419" s="11">
        <f>IF(U419=0,ROUNDUP((Q419-日期设置!$B$2)/365,0),ROUNDUP((R419-日期设置!$B$2)/365,0))</f>
        <v>3</v>
      </c>
      <c r="X419" s="18">
        <f>_xlfn.IFNA(VLOOKUP(A419,过往入选债券!A:D,4,0),2)</f>
        <v>2</v>
      </c>
      <c r="Y419">
        <f>_xlfn.IFNA(VLOOKUP(C419,[2]Sheet1!$A:$A,1,0),3)</f>
        <v>3</v>
      </c>
    </row>
    <row r="420" spans="1:25" hidden="1" x14ac:dyDescent="0.2">
      <c r="A420" s="21" t="s">
        <v>14262</v>
      </c>
      <c r="B420" s="21" t="s">
        <v>14263</v>
      </c>
      <c r="C420" s="37" t="s">
        <v>14264</v>
      </c>
      <c r="D420" s="26" t="str">
        <f>[1]!b_calc_yield(A420,日期设置!$B$2,F420,1,R420,1,O420,L420,S420,)</f>
        <v>Fetching...</v>
      </c>
      <c r="E420" s="26">
        <f t="shared" si="12"/>
        <v>40.754598196805645</v>
      </c>
      <c r="F420" s="18">
        <f>[1]!b_dq_cleanprice($A420,日期设置!B$2)</f>
        <v>75.816000000000003</v>
      </c>
      <c r="G420" s="18" t="str">
        <f t="shared" si="13"/>
        <v>3.61 + 0</v>
      </c>
      <c r="H420" s="27">
        <f>[1]!b_dq_pctchange($A420,日期设置!$B$2,1)/100</f>
        <v>0</v>
      </c>
      <c r="I420" s="26">
        <f>[1]!b_pq_pctchange(A420,日期设置!$B$4,日期设置!$B$2,1)</f>
        <v>0</v>
      </c>
      <c r="J420" s="26">
        <f>[1]!b_pq_pctchange(A420,日期设置!$C$4,日期设置!$B$2,1)</f>
        <v>0</v>
      </c>
      <c r="K420" s="52">
        <f>[1]!b_dq_amount($A420,日期设置!B$2,2,10000)</f>
        <v>0</v>
      </c>
      <c r="L420" s="26">
        <f>[1]!b_info_latestpar(A420,日期设置!$B$2)</f>
        <v>80</v>
      </c>
      <c r="M420" s="6">
        <f>[1]!b_info_outstandingbalance($A420,日期设置!B$2)</f>
        <v>11.2</v>
      </c>
      <c r="N420" s="7" t="str">
        <f>[1]!b_info_latestissurercreditrating2(A420,日期设置!$B$2,"102","1")</f>
        <v>AA</v>
      </c>
      <c r="O420" s="8">
        <v>7.5</v>
      </c>
      <c r="P420" s="9">
        <f>[1]!b_info_repurchasedate(A420)</f>
        <v>0</v>
      </c>
      <c r="Q420" s="8" t="s">
        <v>16051</v>
      </c>
      <c r="R420" s="2" t="str">
        <f>IF((--IF(P420=0,Q420,P420))&gt;(--日期设置!$B$2),IF(P420=0,Q420,P420),Q420)</f>
        <v>2024-10-31</v>
      </c>
      <c r="S420" s="2" t="s">
        <v>17837</v>
      </c>
      <c r="T420" s="8">
        <f>[1]!b_anal_ptmyear($A420,日期设置!$B$2)</f>
        <v>3.6109589041095891</v>
      </c>
      <c r="U420" s="8">
        <f>[1]!b_anal_termifexercise($A420,日期设置!B$2)</f>
        <v>0</v>
      </c>
      <c r="V420" s="10">
        <f>[1]!b_dq_dirtyprice(A420,日期设置!$B$2)</f>
        <v>78.150199999999998</v>
      </c>
      <c r="W420" s="11">
        <f>IF(U420=0,ROUNDUP((Q420-日期设置!$B$2)/365,0),ROUNDUP((R420-日期设置!$B$2)/365,0))</f>
        <v>4</v>
      </c>
      <c r="X420" s="18">
        <f>_xlfn.IFNA(VLOOKUP(A420,过往入选债券!A:D,4,0),2)</f>
        <v>2</v>
      </c>
      <c r="Y420">
        <f>_xlfn.IFNA(VLOOKUP(C420,[2]Sheet1!$A:$A,1,0),3)</f>
        <v>3</v>
      </c>
    </row>
    <row r="421" spans="1:25" hidden="1" x14ac:dyDescent="0.2">
      <c r="A421" s="21" t="s">
        <v>7835</v>
      </c>
      <c r="B421" s="21" t="s">
        <v>7836</v>
      </c>
      <c r="C421" s="37" t="s">
        <v>143</v>
      </c>
      <c r="D421" s="26" t="str">
        <f>[1]!b_calc_yield(A421,日期设置!$B$2,F421,1,R421,1,O421,L421,S421,)</f>
        <v>Fetching...</v>
      </c>
      <c r="E421" s="26">
        <f t="shared" si="12"/>
        <v>7.3759272296350042</v>
      </c>
      <c r="F421" s="18">
        <f>[1]!b_dq_cleanprice($A421,日期设置!B$2)</f>
        <v>96.158699999999996</v>
      </c>
      <c r="G421" s="18" t="str">
        <f t="shared" si="13"/>
        <v>0.82 + 0</v>
      </c>
      <c r="H421" s="27">
        <f>[1]!b_dq_pctchange($A421,日期设置!$B$2,1)/100</f>
        <v>0</v>
      </c>
      <c r="I421" s="26">
        <f>[1]!b_pq_pctchange(A421,日期设置!$B$4,日期设置!$B$2,1)</f>
        <v>-1.3687122473282747</v>
      </c>
      <c r="J421" s="26">
        <f>[1]!b_pq_pctchange(A421,日期设置!$C$4,日期设置!$B$2,1)</f>
        <v>-3.1268605969021603</v>
      </c>
      <c r="K421" s="52">
        <f>[1]!b_dq_amount($A421,日期设置!B$2,2,10000)</f>
        <v>0</v>
      </c>
      <c r="L421" s="26">
        <f>[1]!b_info_latestpar(A421,日期设置!$B$2)</f>
        <v>100</v>
      </c>
      <c r="M421" s="6">
        <f>[1]!b_info_outstandingbalance($A421,日期设置!B$2)</f>
        <v>12</v>
      </c>
      <c r="N421" s="7" t="str">
        <f>[1]!b_info_latestissurercreditrating2(A421,日期设置!$B$2,"102","1")</f>
        <v>AAA</v>
      </c>
      <c r="O421" s="8">
        <v>4.0199999999999996</v>
      </c>
      <c r="P421" s="9">
        <f>[1]!b_info_repurchasedate(A421)</f>
        <v>0</v>
      </c>
      <c r="Q421" s="8" t="s">
        <v>17219</v>
      </c>
      <c r="R421" s="2" t="str">
        <f>IF((--IF(P421=0,Q421,P421))&gt;(--日期设置!$B$2),IF(P421=0,Q421,P421),Q421)</f>
        <v>2022-01-16</v>
      </c>
      <c r="S421" s="2" t="s">
        <v>17885</v>
      </c>
      <c r="T421" s="8">
        <f>[1]!b_anal_ptmyear($A421,日期设置!$B$2)</f>
        <v>0.82191780821917804</v>
      </c>
      <c r="U421" s="8">
        <f>[1]!b_anal_termifexercise($A421,日期设置!B$2)</f>
        <v>0</v>
      </c>
      <c r="V421" s="10">
        <f>[1]!b_dq_dirtyprice(A421,日期设置!$B$2)</f>
        <v>96.874600000000001</v>
      </c>
      <c r="W421" s="11">
        <f>IF(U421=0,ROUNDUP((Q421-日期设置!$B$2)/365,0),ROUNDUP((R421-日期设置!$B$2)/365,0))</f>
        <v>1</v>
      </c>
      <c r="X421" s="18" t="str">
        <f>_xlfn.IFNA(VLOOKUP(A421,过往入选债券!A:D,4,0),2)</f>
        <v>否</v>
      </c>
      <c r="Y421">
        <f>_xlfn.IFNA(VLOOKUP(C421,[2]Sheet1!$A:$A,1,0),3)</f>
        <v>3</v>
      </c>
    </row>
    <row r="422" spans="1:25" hidden="1" x14ac:dyDescent="0.2">
      <c r="A422" s="21" t="s">
        <v>6650</v>
      </c>
      <c r="B422" s="21" t="s">
        <v>6651</v>
      </c>
      <c r="C422" s="37" t="s">
        <v>1414</v>
      </c>
      <c r="D422" s="26" t="str">
        <f>[1]!b_calc_yield(A422,日期设置!$B$2,F422,1,R422,1,O422,L422,S422,)</f>
        <v>Fetching...</v>
      </c>
      <c r="E422" s="26">
        <f t="shared" si="12"/>
        <v>0.63834536679066023</v>
      </c>
      <c r="F422" s="18">
        <f>[1]!b_dq_cleanprice($A422,日期设置!B$2)</f>
        <v>99.839399999999998</v>
      </c>
      <c r="G422" s="18" t="str">
        <f t="shared" si="13"/>
        <v>0.07 + 0.07</v>
      </c>
      <c r="H422" s="27">
        <f>[1]!b_dq_pctchange($A422,日期设置!$B$2,1)/100</f>
        <v>0</v>
      </c>
      <c r="I422" s="26">
        <f>[1]!b_pq_pctchange(A422,日期设置!$B$4,日期设置!$B$2,1)</f>
        <v>0</v>
      </c>
      <c r="J422" s="26">
        <f>[1]!b_pq_pctchange(A422,日期设置!$C$4,日期设置!$B$2,1)</f>
        <v>0</v>
      </c>
      <c r="K422" s="52">
        <f>[1]!b_dq_amount($A422,日期设置!B$2,2,10000)</f>
        <v>0</v>
      </c>
      <c r="L422" s="26">
        <f>[1]!b_info_latestpar(A422,日期设置!$B$2)</f>
        <v>100</v>
      </c>
      <c r="M422" s="6">
        <f>[1]!b_info_outstandingbalance($A422,日期设置!B$2)</f>
        <v>5</v>
      </c>
      <c r="N422" s="7" t="str">
        <f>[1]!b_info_latestissurercreditrating2(A422,日期设置!$B$2,"102","1")</f>
        <v>AA</v>
      </c>
      <c r="O422" s="8">
        <v>7.3</v>
      </c>
      <c r="P422" s="9">
        <f>[1]!b_info_repurchasedate(A422)</f>
        <v>0</v>
      </c>
      <c r="Q422" s="8" t="s">
        <v>16106</v>
      </c>
      <c r="R422" s="2" t="str">
        <f>IF((--IF(P422=0,Q422,P422))&gt;(--日期设置!$B$2),IF(P422=0,Q422,P422),Q422)</f>
        <v>2021-04-17</v>
      </c>
      <c r="S422" s="2" t="s">
        <v>18455</v>
      </c>
      <c r="T422" s="8">
        <f>[1]!b_anal_ptmyear($A422,日期设置!$B$2)</f>
        <v>7.1232876712328766E-2</v>
      </c>
      <c r="U422" s="8">
        <f>[1]!b_anal_termifexercise($A422,日期设置!B$2)</f>
        <v>7.6712328767123292E-2</v>
      </c>
      <c r="V422" s="10">
        <f>[1]!b_dq_dirtyprice(A422,日期设置!$B$2)</f>
        <v>106.6194</v>
      </c>
      <c r="W422" s="11">
        <f>IF(U422=0,ROUNDUP((Q422-日期设置!$B$2)/365,0),ROUNDUP((R422-日期设置!$B$2)/365,0))</f>
        <v>1</v>
      </c>
      <c r="X422" s="18">
        <f>_xlfn.IFNA(VLOOKUP(A422,过往入选债券!A:D,4,0),2)</f>
        <v>2</v>
      </c>
      <c r="Y422">
        <f>_xlfn.IFNA(VLOOKUP(C422,[2]Sheet1!$A:$A,1,0),3)</f>
        <v>3</v>
      </c>
    </row>
    <row r="423" spans="1:25" hidden="1" x14ac:dyDescent="0.2">
      <c r="A423" s="21" t="s">
        <v>14837</v>
      </c>
      <c r="B423" s="21" t="s">
        <v>14838</v>
      </c>
      <c r="C423" s="37" t="s">
        <v>14839</v>
      </c>
      <c r="D423" s="26" t="str">
        <f>[1]!b_calc_yield(A423,日期设置!$B$2,F423,1,R423,1,O423,L423,S423,)</f>
        <v>Fetching...</v>
      </c>
      <c r="E423" s="26">
        <f t="shared" si="12"/>
        <v>41.648352536237731</v>
      </c>
      <c r="F423" s="18">
        <f>[1]!b_dq_cleanprice($A423,日期设置!B$2)</f>
        <v>96.608800000000002</v>
      </c>
      <c r="G423" s="18" t="str">
        <f t="shared" si="13"/>
        <v>4.70 + 0</v>
      </c>
      <c r="H423" s="27">
        <f>[1]!b_dq_pctchange($A423,日期设置!$B$2,1)/100</f>
        <v>0</v>
      </c>
      <c r="I423" s="26">
        <f>[1]!b_pq_pctchange(A423,日期设置!$B$4,日期设置!$B$2,1)</f>
        <v>0</v>
      </c>
      <c r="J423" s="26">
        <f>[1]!b_pq_pctchange(A423,日期设置!$C$4,日期设置!$B$2,1)</f>
        <v>21.063659147869682</v>
      </c>
      <c r="K423" s="52">
        <f>[1]!b_dq_amount($A423,日期设置!B$2,2,10000)</f>
        <v>0</v>
      </c>
      <c r="L423" s="26">
        <f>[1]!b_info_latestpar(A423,日期设置!$B$2)</f>
        <v>100</v>
      </c>
      <c r="M423" s="6">
        <f>[1]!b_info_outstandingbalance($A423,日期设置!B$2)</f>
        <v>8</v>
      </c>
      <c r="N423" s="7" t="str">
        <f>[1]!b_info_latestissurercreditrating2(A423,日期设置!$B$2,"102","1")</f>
        <v>AA</v>
      </c>
      <c r="O423" s="8">
        <v>8.0500000000000007</v>
      </c>
      <c r="P423" s="9">
        <f>[1]!b_info_repurchasedate(A423)</f>
        <v>0</v>
      </c>
      <c r="Q423" s="8" t="s">
        <v>16240</v>
      </c>
      <c r="R423" s="2" t="str">
        <f>IF((--IF(P423=0,Q423,P423))&gt;(--日期设置!$B$2),IF(P423=0,Q423,P423),Q423)</f>
        <v>2025-12-03</v>
      </c>
      <c r="S423" s="2" t="s">
        <v>17769</v>
      </c>
      <c r="T423" s="8">
        <f>[1]!b_anal_ptmyear($A423,日期设置!$B$2)</f>
        <v>4.7013698630136984</v>
      </c>
      <c r="U423" s="8">
        <f>[1]!b_anal_termifexercise($A423,日期设置!B$2)</f>
        <v>0</v>
      </c>
      <c r="V423" s="10">
        <f>[1]!b_dq_dirtyprice(A423,日期设置!$B$2)</f>
        <v>99.012799999999999</v>
      </c>
      <c r="W423" s="11">
        <f>IF(U423=0,ROUNDUP((Q423-日期设置!$B$2)/365,0),ROUNDUP((R423-日期设置!$B$2)/365,0))</f>
        <v>5</v>
      </c>
      <c r="X423" s="18" t="str">
        <f>_xlfn.IFNA(VLOOKUP(A423,过往入选债券!A:D,4,0),2)</f>
        <v>否</v>
      </c>
      <c r="Y423">
        <f>_xlfn.IFNA(VLOOKUP(C423,[2]Sheet1!$A:$A,1,0),3)</f>
        <v>3</v>
      </c>
    </row>
    <row r="424" spans="1:25" hidden="1" x14ac:dyDescent="0.2">
      <c r="A424" s="21" t="s">
        <v>11339</v>
      </c>
      <c r="B424" s="21" t="s">
        <v>11340</v>
      </c>
      <c r="C424" s="37" t="s">
        <v>81</v>
      </c>
      <c r="D424" s="26" t="str">
        <f>[1]!b_calc_yield(A424,日期设置!$B$2,F424,1,R424,1,O424,L424,S424,)</f>
        <v>Fetching...</v>
      </c>
      <c r="E424" s="26">
        <f t="shared" si="12"/>
        <v>20.56208884310373</v>
      </c>
      <c r="F424" s="18">
        <f>[1]!b_dq_cleanprice($A424,日期设置!B$2)</f>
        <v>91.591300000000004</v>
      </c>
      <c r="G424" s="18" t="str">
        <f t="shared" si="13"/>
        <v>2.32 + 0</v>
      </c>
      <c r="H424" s="27">
        <f>[1]!b_dq_pctchange($A424,日期设置!$B$2,1)/100</f>
        <v>0</v>
      </c>
      <c r="I424" s="26">
        <f>[1]!b_pq_pctchange(A424,日期设置!$B$4,日期设置!$B$2,1)</f>
        <v>-5.2928342467169784</v>
      </c>
      <c r="J424" s="26">
        <f>[1]!b_pq_pctchange(A424,日期设置!$C$4,日期设置!$B$2,1)</f>
        <v>-7.8349727050891742</v>
      </c>
      <c r="K424" s="52">
        <f>[1]!b_dq_amount($A424,日期设置!B$2,2,10000)</f>
        <v>0</v>
      </c>
      <c r="L424" s="26">
        <f>[1]!b_info_latestpar(A424,日期设置!$B$2)</f>
        <v>100</v>
      </c>
      <c r="M424" s="6">
        <f>[1]!b_info_outstandingbalance($A424,日期设置!B$2)</f>
        <v>10</v>
      </c>
      <c r="N424" s="7" t="str">
        <f>[1]!b_info_latestissurercreditrating2(A424,日期设置!$B$2,"102","1")</f>
        <v>AAA</v>
      </c>
      <c r="O424" s="8">
        <v>4.78</v>
      </c>
      <c r="P424" s="9">
        <f>[1]!b_info_repurchasedate(A424)</f>
        <v>0</v>
      </c>
      <c r="Q424" s="8" t="s">
        <v>16481</v>
      </c>
      <c r="R424" s="2" t="str">
        <f>IF((--IF(P424=0,Q424,P424))&gt;(--日期设置!$B$2),IF(P424=0,Q424,P424),Q424)</f>
        <v>2023-07-17</v>
      </c>
      <c r="S424" s="2" t="s">
        <v>18243</v>
      </c>
      <c r="T424" s="8">
        <f>[1]!b_anal_ptmyear($A424,日期设置!$B$2)</f>
        <v>2.3205479452054796</v>
      </c>
      <c r="U424" s="8">
        <f>[1]!b_anal_termifexercise($A424,日期设置!B$2)</f>
        <v>0</v>
      </c>
      <c r="V424" s="10">
        <f>[1]!b_dq_dirtyprice(A424,日期设置!$B$2)</f>
        <v>94.839100000000002</v>
      </c>
      <c r="W424" s="11">
        <f>IF(U424=0,ROUNDUP((Q424-日期设置!$B$2)/365,0),ROUNDUP((R424-日期设置!$B$2)/365,0))</f>
        <v>3</v>
      </c>
      <c r="X424" s="18" t="str">
        <f>_xlfn.IFNA(VLOOKUP(A424,过往入选债券!A:D,4,0),2)</f>
        <v>否</v>
      </c>
      <c r="Y424">
        <f>_xlfn.IFNA(VLOOKUP(C424,[2]Sheet1!$A:$A,1,0),3)</f>
        <v>3</v>
      </c>
    </row>
    <row r="425" spans="1:25" hidden="1" x14ac:dyDescent="0.2">
      <c r="A425" s="21" t="s">
        <v>12438</v>
      </c>
      <c r="B425" s="21" t="s">
        <v>12439</v>
      </c>
      <c r="C425" s="37" t="s">
        <v>12440</v>
      </c>
      <c r="D425" s="26" t="str">
        <f>[1]!b_calc_yield(A425,日期设置!$B$2,F425,1,R425,1,O425,L425,S425,)</f>
        <v>Fetching...</v>
      </c>
      <c r="E425" s="26">
        <f t="shared" si="12"/>
        <v>39.138819920578904</v>
      </c>
      <c r="F425" s="18">
        <f>[1]!b_dq_cleanprice($A425,日期设置!B$2)</f>
        <v>49.6571</v>
      </c>
      <c r="G425" s="18" t="str">
        <f t="shared" si="13"/>
        <v>2.09 + 0</v>
      </c>
      <c r="H425" s="27">
        <f>[1]!b_dq_pctchange($A425,日期设置!$B$2,1)/100</f>
        <v>0</v>
      </c>
      <c r="I425" s="26">
        <f>[1]!b_pq_pctchange(A425,日期设置!$B$4,日期设置!$B$2,1)</f>
        <v>0</v>
      </c>
      <c r="J425" s="26">
        <f>[1]!b_pq_pctchange(A425,日期设置!$C$4,日期设置!$B$2,1)</f>
        <v>0</v>
      </c>
      <c r="K425" s="52">
        <f>[1]!b_dq_amount($A425,日期设置!B$2,2,10000)</f>
        <v>0</v>
      </c>
      <c r="L425" s="26">
        <f>[1]!b_info_latestpar(A425,日期设置!$B$2)</f>
        <v>55.000000000000007</v>
      </c>
      <c r="M425" s="6">
        <f>[1]!b_info_outstandingbalance($A425,日期设置!B$2)</f>
        <v>4.95</v>
      </c>
      <c r="N425" s="7" t="str">
        <f>[1]!b_info_latestissurercreditrating2(A425,日期设置!$B$2,"102","1")</f>
        <v>AA+</v>
      </c>
      <c r="O425" s="8">
        <v>6.1</v>
      </c>
      <c r="P425" s="9">
        <f>[1]!b_info_repurchasedate(A425)</f>
        <v>0</v>
      </c>
      <c r="Q425" s="8" t="s">
        <v>16427</v>
      </c>
      <c r="R425" s="2" t="str">
        <f>IF((--IF(P425=0,Q425,P425))&gt;(--日期设置!$B$2),IF(P425=0,Q425,P425),Q425)</f>
        <v>2023-04-27</v>
      </c>
      <c r="S425" s="2" t="s">
        <v>17833</v>
      </c>
      <c r="T425" s="8">
        <f>[1]!b_anal_ptmyear($A425,日期设置!$B$2)</f>
        <v>2.0986301369863014</v>
      </c>
      <c r="U425" s="8">
        <f>[1]!b_anal_termifexercise($A425,日期设置!B$2)</f>
        <v>0</v>
      </c>
      <c r="V425" s="10">
        <f>[1]!b_dq_dirtyprice(A425,日期设置!$B$2)</f>
        <v>52.681199999999997</v>
      </c>
      <c r="W425" s="11">
        <f>IF(U425=0,ROUNDUP((Q425-日期设置!$B$2)/365,0),ROUNDUP((R425-日期设置!$B$2)/365,0))</f>
        <v>3</v>
      </c>
      <c r="X425" s="18">
        <f>_xlfn.IFNA(VLOOKUP(A425,过往入选债券!A:D,4,0),2)</f>
        <v>2</v>
      </c>
      <c r="Y425">
        <f>_xlfn.IFNA(VLOOKUP(C425,[2]Sheet1!$A:$A,1,0),3)</f>
        <v>3</v>
      </c>
    </row>
    <row r="426" spans="1:25" hidden="1" x14ac:dyDescent="0.2">
      <c r="A426" s="21" t="s">
        <v>10311</v>
      </c>
      <c r="B426" s="21" t="s">
        <v>10312</v>
      </c>
      <c r="C426" s="37" t="s">
        <v>58</v>
      </c>
      <c r="D426" s="26" t="str">
        <f>[1]!b_calc_yield(A426,日期设置!$B$2,F426,1,R426,1,O426,L426,S426,)</f>
        <v>Fetching...</v>
      </c>
      <c r="E426" s="26">
        <f t="shared" si="12"/>
        <v>17.064376432767258</v>
      </c>
      <c r="F426" s="18">
        <f>[1]!b_dq_cleanprice($A426,日期设置!B$2)</f>
        <v>94.502600000000001</v>
      </c>
      <c r="G426" s="18" t="str">
        <f t="shared" si="13"/>
        <v>2.00 + 0</v>
      </c>
      <c r="H426" s="27">
        <f>[1]!b_dq_pctchange($A426,日期设置!$B$2,1)/100</f>
        <v>0</v>
      </c>
      <c r="I426" s="26">
        <f>[1]!b_pq_pctchange(A426,日期设置!$B$4,日期设置!$B$2,1)</f>
        <v>0</v>
      </c>
      <c r="J426" s="26">
        <f>[1]!b_pq_pctchange(A426,日期设置!$C$4,日期设置!$B$2,1)</f>
        <v>0</v>
      </c>
      <c r="K426" s="52">
        <f>[1]!b_dq_amount($A426,日期设置!B$2,2,10000)</f>
        <v>0</v>
      </c>
      <c r="L426" s="26">
        <f>[1]!b_info_latestpar(A426,日期设置!$B$2)</f>
        <v>100</v>
      </c>
      <c r="M426" s="6">
        <f>[1]!b_info_outstandingbalance($A426,日期设置!B$2)</f>
        <v>6</v>
      </c>
      <c r="N426" s="7" t="str">
        <f>[1]!b_info_latestissurercreditrating2(A426,日期设置!$B$2,"102","1")</f>
        <v>AA+</v>
      </c>
      <c r="O426" s="8">
        <v>5.8</v>
      </c>
      <c r="P426" s="9">
        <f>[1]!b_info_repurchasedate(A426)</f>
        <v>0</v>
      </c>
      <c r="Q426" s="8" t="s">
        <v>16574</v>
      </c>
      <c r="R426" s="2" t="str">
        <f>IF((--IF(P426=0,Q426,P426))&gt;(--日期设置!$B$2),IF(P426=0,Q426,P426),Q426)</f>
        <v>2023-03-23</v>
      </c>
      <c r="S426" s="2" t="s">
        <v>18214</v>
      </c>
      <c r="T426" s="8">
        <f>[1]!b_anal_ptmyear($A426,日期设置!$B$2)</f>
        <v>2.0027397260273974</v>
      </c>
      <c r="U426" s="8">
        <f>[1]!b_anal_termifexercise($A426,日期设置!B$2)</f>
        <v>0</v>
      </c>
      <c r="V426" s="10">
        <f>[1]!b_dq_dirtyprice(A426,日期设置!$B$2)</f>
        <v>100.2867</v>
      </c>
      <c r="W426" s="11">
        <f>IF(U426=0,ROUNDUP((Q426-日期设置!$B$2)/365,0),ROUNDUP((R426-日期设置!$B$2)/365,0))</f>
        <v>3</v>
      </c>
      <c r="X426" s="18" t="str">
        <f>_xlfn.IFNA(VLOOKUP(A426,过往入选债券!A:D,4,0),2)</f>
        <v>否</v>
      </c>
      <c r="Y426">
        <f>_xlfn.IFNA(VLOOKUP(C426,[2]Sheet1!$A:$A,1,0),3)</f>
        <v>3</v>
      </c>
    </row>
    <row r="427" spans="1:25" hidden="1" x14ac:dyDescent="0.2">
      <c r="A427" s="21" t="s">
        <v>7144</v>
      </c>
      <c r="B427" s="21" t="s">
        <v>7145</v>
      </c>
      <c r="C427" s="37" t="s">
        <v>88</v>
      </c>
      <c r="D427" s="26" t="str">
        <f>[1]!b_calc_yield(A427,日期设置!$B$2,F427,1,R427,1,O427,L427,S427,)</f>
        <v>Fetching...</v>
      </c>
      <c r="E427" s="26">
        <f t="shared" si="12"/>
        <v>4.4388976698330085</v>
      </c>
      <c r="F427" s="18">
        <f>[1]!b_dq_cleanprice($A427,日期设置!B$2)</f>
        <v>98.842299999999994</v>
      </c>
      <c r="G427" s="18" t="str">
        <f t="shared" si="13"/>
        <v>2.49 + 0.50</v>
      </c>
      <c r="H427" s="27">
        <f>[1]!b_dq_pctchange($A427,日期设置!$B$2,1)/100</f>
        <v>0</v>
      </c>
      <c r="I427" s="26">
        <f>[1]!b_pq_pctchange(A427,日期设置!$B$4,日期设置!$B$2,1)</f>
        <v>0</v>
      </c>
      <c r="J427" s="26">
        <f>[1]!b_pq_pctchange(A427,日期设置!$C$4,日期设置!$B$2,1)</f>
        <v>-2.2457053000108838</v>
      </c>
      <c r="K427" s="52">
        <f>[1]!b_dq_amount($A427,日期设置!B$2,2,10000)</f>
        <v>0</v>
      </c>
      <c r="L427" s="26">
        <f>[1]!b_info_latestpar(A427,日期设置!$B$2)</f>
        <v>100</v>
      </c>
      <c r="M427" s="6">
        <f>[1]!b_info_outstandingbalance($A427,日期设置!B$2)</f>
        <v>10</v>
      </c>
      <c r="N427" s="7" t="str">
        <f>[1]!b_info_latestissurercreditrating2(A427,日期设置!$B$2,"102","1")</f>
        <v>AA+</v>
      </c>
      <c r="O427" s="8">
        <v>6.78</v>
      </c>
      <c r="P427" s="9" t="str">
        <f>[1]!b_info_repurchasedate(A427)</f>
        <v>2021-09-22</v>
      </c>
      <c r="Q427" s="8" t="s">
        <v>16380</v>
      </c>
      <c r="R427" s="2" t="str">
        <f>IF((--IF(P427=0,Q427,P427))&gt;(--日期设置!$B$2),IF(P427=0,Q427,P427),Q427)</f>
        <v>2021-09-22</v>
      </c>
      <c r="S427" s="2" t="s">
        <v>18156</v>
      </c>
      <c r="T427" s="8">
        <f>[1]!b_anal_ptmyear($A427,日期设置!$B$2)</f>
        <v>2.4986301369863013</v>
      </c>
      <c r="U427" s="8">
        <f>[1]!b_anal_termifexercise($A427,日期设置!B$2)</f>
        <v>0.50410958904109593</v>
      </c>
      <c r="V427" s="10">
        <f>[1]!b_dq_dirtyprice(A427,日期设置!$B$2)</f>
        <v>102.24160000000001</v>
      </c>
      <c r="W427" s="11">
        <f>IF(U427=0,ROUNDUP((Q427-日期设置!$B$2)/365,0),ROUNDUP((R427-日期设置!$B$2)/365,0))</f>
        <v>1</v>
      </c>
      <c r="X427" s="18" t="str">
        <f>_xlfn.IFNA(VLOOKUP(A427,过往入选债券!A:D,4,0),2)</f>
        <v>否</v>
      </c>
      <c r="Y427">
        <f>_xlfn.IFNA(VLOOKUP(C427,[2]Sheet1!$A:$A,1,0),3)</f>
        <v>3</v>
      </c>
    </row>
    <row r="428" spans="1:25" hidden="1" x14ac:dyDescent="0.2">
      <c r="A428" s="21" t="s">
        <v>546</v>
      </c>
      <c r="B428" s="21" t="s">
        <v>547</v>
      </c>
      <c r="C428" s="37" t="s">
        <v>545</v>
      </c>
      <c r="D428" s="26" t="str">
        <f>[1]!b_calc_yield(A428,日期设置!$B$2,F428,1,R428,1,O428,L428,S428,)</f>
        <v>Fetching...</v>
      </c>
      <c r="E428" s="26">
        <f t="shared" si="12"/>
        <v>1.4345883469835341</v>
      </c>
      <c r="F428" s="18">
        <f>[1]!b_dq_cleanprice($A428,日期设置!B$2)</f>
        <v>99.721500000000006</v>
      </c>
      <c r="G428" s="18" t="str">
        <f t="shared" si="13"/>
        <v>0.16 + 0</v>
      </c>
      <c r="H428" s="27">
        <f>[1]!b_dq_pctchange($A428,日期设置!$B$2,1)/100</f>
        <v>0</v>
      </c>
      <c r="I428" s="26">
        <f>[1]!b_pq_pctchange(A428,日期设置!$B$4,日期设置!$B$2,1)</f>
        <v>0</v>
      </c>
      <c r="J428" s="26">
        <f>[1]!b_pq_pctchange(A428,日期设置!$C$4,日期设置!$B$2,1)</f>
        <v>0</v>
      </c>
      <c r="K428" s="52">
        <f>[1]!b_dq_amount($A428,日期设置!B$2,2,10000)</f>
        <v>0</v>
      </c>
      <c r="L428" s="26">
        <f>[1]!b_info_latestpar(A428,日期设置!$B$2)</f>
        <v>100</v>
      </c>
      <c r="M428" s="6">
        <f>[1]!b_info_outstandingbalance($A428,日期设置!B$2)</f>
        <v>10</v>
      </c>
      <c r="N428" s="7">
        <f>[1]!b_info_latestissurercreditrating2(A428,日期设置!$B$2,"102","1")</f>
        <v>0</v>
      </c>
      <c r="O428" s="8">
        <v>7.7</v>
      </c>
      <c r="P428" s="9">
        <f>[1]!b_info_repurchasedate(A428)</f>
        <v>0</v>
      </c>
      <c r="Q428" s="8" t="s">
        <v>17290</v>
      </c>
      <c r="R428" s="2" t="str">
        <f>IF((--IF(P428=0,Q428,P428))&gt;(--日期设置!$B$2),IF(P428=0,Q428,P428),Q428)</f>
        <v>2021-05-20</v>
      </c>
      <c r="S428" s="2" t="s">
        <v>18841</v>
      </c>
      <c r="T428" s="8">
        <f>[1]!b_anal_ptmyear($A428,日期设置!$B$2)</f>
        <v>0.16164383561643836</v>
      </c>
      <c r="U428" s="8">
        <f>[1]!b_anal_termifexercise($A428,日期设置!B$2)</f>
        <v>0</v>
      </c>
      <c r="V428" s="10">
        <f>[1]!b_dq_dirtyprice(A428,日期设置!$B$2)</f>
        <v>106.1768</v>
      </c>
      <c r="W428" s="11">
        <f>IF(U428=0,ROUNDUP((Q428-日期设置!$B$2)/365,0),ROUNDUP((R428-日期设置!$B$2)/365,0))</f>
        <v>1</v>
      </c>
      <c r="X428" s="18" t="str">
        <f>_xlfn.IFNA(VLOOKUP(A428,过往入选债券!A:D,4,0),2)</f>
        <v>否</v>
      </c>
      <c r="Y428">
        <f>_xlfn.IFNA(VLOOKUP(C428,[2]Sheet1!$A:$A,1,0),3)</f>
        <v>3</v>
      </c>
    </row>
    <row r="429" spans="1:25" hidden="1" x14ac:dyDescent="0.2">
      <c r="A429" s="21" t="s">
        <v>2396</v>
      </c>
      <c r="B429" s="21" t="s">
        <v>2397</v>
      </c>
      <c r="C429" s="37" t="s">
        <v>2398</v>
      </c>
      <c r="D429" s="26" t="str">
        <f>[1]!b_calc_yield(A429,日期设置!$B$2,F429,1,R429,1,O429,L429,S429,)</f>
        <v>Fetching...</v>
      </c>
      <c r="E429" s="26">
        <f t="shared" si="12"/>
        <v>6.7268614085371548</v>
      </c>
      <c r="F429" s="18">
        <f>[1]!b_dq_cleanprice($A429,日期设置!B$2)</f>
        <v>99.125</v>
      </c>
      <c r="G429" s="18" t="str">
        <f t="shared" si="13"/>
        <v>2.75 + 0.75</v>
      </c>
      <c r="H429" s="27">
        <f>[1]!b_dq_pctchange($A429,日期设置!$B$2,1)/100</f>
        <v>0</v>
      </c>
      <c r="I429" s="26">
        <f>[1]!b_pq_pctchange(A429,日期设置!$B$4,日期设置!$B$2,1)</f>
        <v>0</v>
      </c>
      <c r="J429" s="26">
        <f>[1]!b_pq_pctchange(A429,日期设置!$C$4,日期设置!$B$2,1)</f>
        <v>0</v>
      </c>
      <c r="K429" s="52">
        <f>[1]!b_dq_amount($A429,日期设置!B$2,2,10000)</f>
        <v>0</v>
      </c>
      <c r="L429" s="26">
        <f>[1]!b_info_latestpar(A429,日期设置!$B$2)</f>
        <v>100</v>
      </c>
      <c r="M429" s="6">
        <f>[1]!b_info_outstandingbalance($A429,日期设置!B$2)</f>
        <v>6</v>
      </c>
      <c r="N429" s="7">
        <f>[1]!b_info_latestissurercreditrating2(A429,日期设置!$B$2,"102","1")</f>
        <v>0</v>
      </c>
      <c r="O429" s="8">
        <v>7.8</v>
      </c>
      <c r="P429" s="9" t="str">
        <f>[1]!b_info_repurchasedate(A429)</f>
        <v>2021-12-24</v>
      </c>
      <c r="Q429" s="8" t="s">
        <v>16475</v>
      </c>
      <c r="R429" s="2" t="str">
        <f>IF((--IF(P429=0,Q429,P429))&gt;(--日期设置!$B$2),IF(P429=0,Q429,P429),Q429)</f>
        <v>2021-12-24</v>
      </c>
      <c r="S429" s="2" t="s">
        <v>17864</v>
      </c>
      <c r="T429" s="8">
        <f>[1]!b_anal_ptmyear($A429,日期设置!$B$2)</f>
        <v>2.7589041095890412</v>
      </c>
      <c r="U429" s="8">
        <f>[1]!b_anal_termifexercise($A429,日期设置!B$2)</f>
        <v>0.75890410958904109</v>
      </c>
      <c r="V429" s="10">
        <f>[1]!b_dq_dirtyprice(A429,日期设置!$B$2)</f>
        <v>101.0055</v>
      </c>
      <c r="W429" s="11">
        <f>IF(U429=0,ROUNDUP((Q429-日期设置!$B$2)/365,0),ROUNDUP((R429-日期设置!$B$2)/365,0))</f>
        <v>1</v>
      </c>
      <c r="X429" s="18">
        <f>_xlfn.IFNA(VLOOKUP(A429,过往入选债券!A:D,4,0),2)</f>
        <v>2</v>
      </c>
      <c r="Y429">
        <f>_xlfn.IFNA(VLOOKUP(C429,[2]Sheet1!$A:$A,1,0),3)</f>
        <v>3</v>
      </c>
    </row>
    <row r="430" spans="1:25" hidden="1" x14ac:dyDescent="0.2">
      <c r="A430" s="21" t="s">
        <v>15153</v>
      </c>
      <c r="B430" s="21" t="s">
        <v>15154</v>
      </c>
      <c r="C430" s="37" t="s">
        <v>14174</v>
      </c>
      <c r="D430" s="26" t="str">
        <f>[1]!b_calc_yield(A430,日期设置!$B$2,F430,1,R430,1,O430,L430,S430,)</f>
        <v>Fetching...</v>
      </c>
      <c r="E430" s="26">
        <f t="shared" si="12"/>
        <v>41.505329874739118</v>
      </c>
      <c r="F430" s="18">
        <f>[1]!b_dq_cleanprice($A430,日期设置!B$2)</f>
        <v>96.655500000000004</v>
      </c>
      <c r="G430" s="18" t="str">
        <f t="shared" si="13"/>
        <v>5.00 + 0</v>
      </c>
      <c r="H430" s="27">
        <f>[1]!b_dq_pctchange($A430,日期设置!$B$2,1)/100</f>
        <v>0</v>
      </c>
      <c r="I430" s="26">
        <f>[1]!b_pq_pctchange(A430,日期设置!$B$4,日期设置!$B$2,1)</f>
        <v>6.7812402940263083E-2</v>
      </c>
      <c r="J430" s="26">
        <f>[1]!b_pq_pctchange(A430,日期设置!$C$4,日期设置!$B$2,1)</f>
        <v>6.7812402940263083E-2</v>
      </c>
      <c r="K430" s="52">
        <f>[1]!b_dq_amount($A430,日期设置!B$2,2,10000)</f>
        <v>0</v>
      </c>
      <c r="L430" s="26">
        <f>[1]!b_info_latestpar(A430,日期设置!$B$2)</f>
        <v>100</v>
      </c>
      <c r="M430" s="6">
        <f>[1]!b_info_outstandingbalance($A430,日期设置!B$2)</f>
        <v>6</v>
      </c>
      <c r="N430" s="7" t="str">
        <f>[1]!b_info_latestissurercreditrating2(A430,日期设置!$B$2,"102","1")</f>
        <v>AA</v>
      </c>
      <c r="O430" s="8">
        <v>8</v>
      </c>
      <c r="P430" s="9">
        <f>[1]!b_info_repurchasedate(A430)</f>
        <v>0</v>
      </c>
      <c r="Q430" s="8" t="s">
        <v>16779</v>
      </c>
      <c r="R430" s="2" t="str">
        <f>IF((--IF(P430=0,Q430,P430))&gt;(--日期设置!$B$2),IF(P430=0,Q430,P430),Q430)</f>
        <v>2026-03-25</v>
      </c>
      <c r="S430" s="2" t="s">
        <v>17911</v>
      </c>
      <c r="T430" s="8">
        <f>[1]!b_anal_ptmyear($A430,日期设置!$B$2)</f>
        <v>5.0082191780821921</v>
      </c>
      <c r="U430" s="8">
        <f>[1]!b_anal_termifexercise($A430,日期设置!B$2)</f>
        <v>0</v>
      </c>
      <c r="V430" s="10">
        <f>[1]!b_dq_dirtyprice(A430,日期设置!$B$2)</f>
        <v>104.58969999999999</v>
      </c>
      <c r="W430" s="11">
        <f>IF(U430=0,ROUNDUP((Q430-日期设置!$B$2)/365,0),ROUNDUP((R430-日期设置!$B$2)/365,0))</f>
        <v>6</v>
      </c>
      <c r="X430" s="18" t="str">
        <f>_xlfn.IFNA(VLOOKUP(A430,过往入选债券!A:D,4,0),2)</f>
        <v>否</v>
      </c>
      <c r="Y430">
        <f>_xlfn.IFNA(VLOOKUP(C430,[2]Sheet1!$A:$A,1,0),3)</f>
        <v>3</v>
      </c>
    </row>
    <row r="431" spans="1:25" hidden="1" x14ac:dyDescent="0.2">
      <c r="A431" s="21" t="s">
        <v>3185</v>
      </c>
      <c r="B431" s="21" t="s">
        <v>3186</v>
      </c>
      <c r="C431" s="37" t="s">
        <v>118</v>
      </c>
      <c r="D431" s="26" t="str">
        <f>[1]!b_calc_yield(A431,日期设置!$B$2,F431,1,R431,1,O431,L431,S431,)</f>
        <v>Fetching...</v>
      </c>
      <c r="E431" s="26">
        <f t="shared" si="12"/>
        <v>10.461927360312885</v>
      </c>
      <c r="F431" s="18">
        <f>[1]!b_dq_cleanprice($A431,日期设置!B$2)</f>
        <v>98.880399999999995</v>
      </c>
      <c r="G431" s="18" t="str">
        <f t="shared" si="13"/>
        <v>1.24 + 0</v>
      </c>
      <c r="H431" s="27">
        <f>[1]!b_dq_pctchange($A431,日期设置!$B$2,1)/100</f>
        <v>0</v>
      </c>
      <c r="I431" s="26">
        <f>[1]!b_pq_pctchange(A431,日期设置!$B$4,日期设置!$B$2,1)</f>
        <v>0</v>
      </c>
      <c r="J431" s="26">
        <f>[1]!b_pq_pctchange(A431,日期设置!$C$4,日期设置!$B$2,1)</f>
        <v>0</v>
      </c>
      <c r="K431" s="52">
        <f>[1]!b_dq_amount($A431,日期设置!B$2,2,10000)</f>
        <v>0</v>
      </c>
      <c r="L431" s="26">
        <f>[1]!b_info_latestpar(A431,日期设置!$B$2)</f>
        <v>100</v>
      </c>
      <c r="M431" s="6">
        <f>[1]!b_info_outstandingbalance($A431,日期设置!B$2)</f>
        <v>2.5</v>
      </c>
      <c r="N431" s="7">
        <f>[1]!b_info_latestissurercreditrating2(A431,日期设置!$B$2,"102","1")</f>
        <v>0</v>
      </c>
      <c r="O431" s="8">
        <v>7.9</v>
      </c>
      <c r="P431" s="9">
        <f>[1]!b_info_repurchasedate(A431)</f>
        <v>0</v>
      </c>
      <c r="Q431" s="8" t="s">
        <v>17212</v>
      </c>
      <c r="R431" s="2" t="str">
        <f>IF((--IF(P431=0,Q431,P431))&gt;(--日期设置!$B$2),IF(P431=0,Q431,P431),Q431)</f>
        <v>2022-06-20</v>
      </c>
      <c r="S431" s="2" t="s">
        <v>18834</v>
      </c>
      <c r="T431" s="8">
        <f>[1]!b_anal_ptmyear($A431,日期设置!$B$2)</f>
        <v>1.2465753424657535</v>
      </c>
      <c r="U431" s="8">
        <f>[1]!b_anal_termifexercise($A431,日期设置!B$2)</f>
        <v>0</v>
      </c>
      <c r="V431" s="10">
        <f>[1]!b_dq_dirtyprice(A431,日期设置!$B$2)</f>
        <v>104.8325</v>
      </c>
      <c r="W431" s="11">
        <f>IF(U431=0,ROUNDUP((Q431-日期设置!$B$2)/365,0),ROUNDUP((R431-日期设置!$B$2)/365,0))</f>
        <v>2</v>
      </c>
      <c r="X431" s="18">
        <f>_xlfn.IFNA(VLOOKUP(A431,过往入选债券!A:D,4,0),2)</f>
        <v>2</v>
      </c>
      <c r="Y431">
        <f>_xlfn.IFNA(VLOOKUP(C431,[2]Sheet1!$A:$A,1,0),3)</f>
        <v>3</v>
      </c>
    </row>
    <row r="432" spans="1:25" hidden="1" x14ac:dyDescent="0.2">
      <c r="A432" s="21" t="s">
        <v>14984</v>
      </c>
      <c r="B432" s="21" t="s">
        <v>14985</v>
      </c>
      <c r="C432" s="37" t="s">
        <v>12721</v>
      </c>
      <c r="D432" s="26" t="str">
        <f>[1]!b_calc_yield(A432,日期设置!$B$2,F432,1,R432,1,O432,L432,S432,)</f>
        <v>Fetching...</v>
      </c>
      <c r="E432" s="26">
        <f t="shared" si="12"/>
        <v>44.174854622017264</v>
      </c>
      <c r="F432" s="18">
        <f>[1]!b_dq_cleanprice($A432,日期设置!B$2)</f>
        <v>93.9</v>
      </c>
      <c r="G432" s="18" t="str">
        <f t="shared" si="13"/>
        <v>5.2 + 0</v>
      </c>
      <c r="H432" s="27">
        <f>[1]!b_dq_pctchange($A432,日期设置!$B$2,1)/100</f>
        <v>0</v>
      </c>
      <c r="I432" s="26">
        <f>[1]!b_pq_pctchange(A432,日期设置!$B$4,日期设置!$B$2,1)</f>
        <v>0.28836911246396479</v>
      </c>
      <c r="J432" s="26">
        <f>[1]!b_pq_pctchange(A432,日期设置!$C$4,日期设置!$B$2,1)</f>
        <v>-0.50088637921770707</v>
      </c>
      <c r="K432" s="52">
        <f>[1]!b_dq_amount($A432,日期设置!B$2,2,10000)</f>
        <v>0</v>
      </c>
      <c r="L432" s="26">
        <f>[1]!b_info_latestpar(A432,日期设置!$B$2)</f>
        <v>100</v>
      </c>
      <c r="M432" s="6">
        <f>[1]!b_info_outstandingbalance($A432,日期设置!B$2)</f>
        <v>6</v>
      </c>
      <c r="N432" s="7" t="str">
        <f>[1]!b_info_latestissurercreditrating2(A432,日期设置!$B$2,"102","1")</f>
        <v>AA</v>
      </c>
      <c r="O432" s="8">
        <v>7.3</v>
      </c>
      <c r="P432" s="9">
        <f>[1]!b_info_repurchasedate(A432)</f>
        <v>0</v>
      </c>
      <c r="Q432" s="8" t="s">
        <v>16689</v>
      </c>
      <c r="R432" s="2" t="str">
        <f>IF((--IF(P432=0,Q432,P432))&gt;(--日期设置!$B$2),IF(P432=0,Q432,P432),Q432)</f>
        <v>2026-06-03</v>
      </c>
      <c r="S432" s="2" t="s">
        <v>18125</v>
      </c>
      <c r="T432" s="8">
        <f>[1]!b_anal_ptmyear($A432,日期设置!$B$2)</f>
        <v>5.2</v>
      </c>
      <c r="U432" s="8">
        <f>[1]!b_anal_termifexercise($A432,日期设置!B$2)</f>
        <v>0</v>
      </c>
      <c r="V432" s="10">
        <f>[1]!b_dq_dirtyprice(A432,日期设置!$B$2)</f>
        <v>99.74</v>
      </c>
      <c r="W432" s="11">
        <f>IF(U432=0,ROUNDUP((Q432-日期设置!$B$2)/365,0),ROUNDUP((R432-日期设置!$B$2)/365,0))</f>
        <v>6</v>
      </c>
      <c r="X432" s="18" t="str">
        <f>_xlfn.IFNA(VLOOKUP(A432,过往入选债券!A:D,4,0),2)</f>
        <v>否</v>
      </c>
      <c r="Y432">
        <f>_xlfn.IFNA(VLOOKUP(C432,[2]Sheet1!$A:$A,1,0),3)</f>
        <v>3</v>
      </c>
    </row>
    <row r="433" spans="1:25" hidden="1" x14ac:dyDescent="0.2">
      <c r="A433" s="21" t="s">
        <v>4207</v>
      </c>
      <c r="B433" s="21" t="s">
        <v>4208</v>
      </c>
      <c r="C433" s="37" t="s">
        <v>170</v>
      </c>
      <c r="D433" s="26" t="str">
        <f>[1]!b_calc_yield(A433,日期设置!$B$2,F433,1,R433,1,O433,L433,S433,)</f>
        <v>Fetching...</v>
      </c>
      <c r="E433" s="26">
        <f t="shared" si="12"/>
        <v>8.3485619017461552</v>
      </c>
      <c r="F433" s="18">
        <f>[1]!b_dq_cleanprice($A433,日期设置!B$2)</f>
        <v>98.14</v>
      </c>
      <c r="G433" s="18" t="str">
        <f t="shared" si="13"/>
        <v>2.01 + 1.01</v>
      </c>
      <c r="H433" s="27">
        <f>[1]!b_dq_pctchange($A433,日期设置!$B$2,1)/100</f>
        <v>0</v>
      </c>
      <c r="I433" s="26">
        <f>[1]!b_pq_pctchange(A433,日期设置!$B$4,日期设置!$B$2,1)</f>
        <v>0</v>
      </c>
      <c r="J433" s="26">
        <f>[1]!b_pq_pctchange(A433,日期设置!$C$4,日期设置!$B$2,1)</f>
        <v>0</v>
      </c>
      <c r="K433" s="52">
        <f>[1]!b_dq_amount($A433,日期设置!B$2,2,10000)</f>
        <v>0</v>
      </c>
      <c r="L433" s="26">
        <f>[1]!b_info_latestpar(A433,日期设置!$B$2)</f>
        <v>100</v>
      </c>
      <c r="M433" s="6">
        <f>[1]!b_info_outstandingbalance($A433,日期设置!B$2)</f>
        <v>3</v>
      </c>
      <c r="N433" s="7">
        <f>[1]!b_info_latestissurercreditrating2(A433,日期设置!$B$2,"102","1")</f>
        <v>0</v>
      </c>
      <c r="O433" s="8">
        <v>6.8</v>
      </c>
      <c r="P433" s="9" t="str">
        <f>[1]!b_info_repurchasedate(A433)</f>
        <v>2022-03-27</v>
      </c>
      <c r="Q433" s="8" t="s">
        <v>15982</v>
      </c>
      <c r="R433" s="2" t="str">
        <f>IF((--IF(P433=0,Q433,P433))&gt;(--日期设置!$B$2),IF(P433=0,Q433,P433),Q433)</f>
        <v>2022-03-27</v>
      </c>
      <c r="S433" s="2" t="s">
        <v>17770</v>
      </c>
      <c r="T433" s="8">
        <f>[1]!b_anal_ptmyear($A433,日期设置!$B$2)</f>
        <v>2.0136986301369864</v>
      </c>
      <c r="U433" s="8">
        <f>[1]!b_anal_termifexercise($A433,日期设置!B$2)</f>
        <v>1.0136986301369864</v>
      </c>
      <c r="V433" s="10">
        <f>[1]!b_dq_dirtyprice(A433,日期设置!$B$2)</f>
        <v>104.8468</v>
      </c>
      <c r="W433" s="11">
        <f>IF(U433=0,ROUNDUP((Q433-日期设置!$B$2)/365,0),ROUNDUP((R433-日期设置!$B$2)/365,0))</f>
        <v>2</v>
      </c>
      <c r="X433" s="18">
        <f>_xlfn.IFNA(VLOOKUP(A433,过往入选债券!A:D,4,0),2)</f>
        <v>2</v>
      </c>
      <c r="Y433">
        <f>_xlfn.IFNA(VLOOKUP(C433,[2]Sheet1!$A:$A,1,0),3)</f>
        <v>3</v>
      </c>
    </row>
    <row r="434" spans="1:25" hidden="1" x14ac:dyDescent="0.2">
      <c r="A434" s="21" t="s">
        <v>15066</v>
      </c>
      <c r="B434" s="21" t="s">
        <v>15067</v>
      </c>
      <c r="C434" s="37" t="s">
        <v>12497</v>
      </c>
      <c r="D434" s="26" t="str">
        <f>[1]!b_calc_yield(A434,日期设置!$B$2,F434,1,R434,1,O434,L434,S434,)</f>
        <v>Fetching...</v>
      </c>
      <c r="E434" s="26">
        <f t="shared" si="12"/>
        <v>42.876379039726828</v>
      </c>
      <c r="F434" s="18">
        <f>[1]!b_dq_cleanprice($A434,日期设置!B$2)</f>
        <v>96.197000000000003</v>
      </c>
      <c r="G434" s="18" t="str">
        <f t="shared" si="13"/>
        <v>4.86 + 0</v>
      </c>
      <c r="H434" s="27">
        <f>[1]!b_dq_pctchange($A434,日期设置!$B$2,1)/100</f>
        <v>0</v>
      </c>
      <c r="I434" s="26">
        <f>[1]!b_pq_pctchange(A434,日期设置!$B$4,日期设置!$B$2,1)</f>
        <v>0</v>
      </c>
      <c r="J434" s="26">
        <f>[1]!b_pq_pctchange(A434,日期设置!$C$4,日期设置!$B$2,1)</f>
        <v>0</v>
      </c>
      <c r="K434" s="52">
        <f>[1]!b_dq_amount($A434,日期设置!B$2,2,10000)</f>
        <v>0</v>
      </c>
      <c r="L434" s="26">
        <f>[1]!b_info_latestpar(A434,日期设置!$B$2)</f>
        <v>100</v>
      </c>
      <c r="M434" s="6">
        <f>[1]!b_info_outstandingbalance($A434,日期设置!B$2)</f>
        <v>7.6</v>
      </c>
      <c r="N434" s="7" t="str">
        <f>[1]!b_info_latestissurercreditrating2(A434,日期设置!$B$2,"102","1")</f>
        <v>AA</v>
      </c>
      <c r="O434" s="8">
        <v>7.8</v>
      </c>
      <c r="P434" s="9">
        <f>[1]!b_info_repurchasedate(A434)</f>
        <v>0</v>
      </c>
      <c r="Q434" s="8" t="s">
        <v>16521</v>
      </c>
      <c r="R434" s="2" t="str">
        <f>IF((--IF(P434=0,Q434,P434))&gt;(--日期设置!$B$2),IF(P434=0,Q434,P434),Q434)</f>
        <v>2026-01-30</v>
      </c>
      <c r="S434" s="2" t="s">
        <v>17937</v>
      </c>
      <c r="T434" s="8">
        <f>[1]!b_anal_ptmyear($A434,日期设置!$B$2)</f>
        <v>4.86027397260274</v>
      </c>
      <c r="U434" s="8">
        <f>[1]!b_anal_termifexercise($A434,日期设置!B$2)</f>
        <v>0</v>
      </c>
      <c r="V434" s="10">
        <f>[1]!b_dq_dirtyprice(A434,日期设置!$B$2)</f>
        <v>97.286900000000003</v>
      </c>
      <c r="W434" s="11">
        <f>IF(U434=0,ROUNDUP((Q434-日期设置!$B$2)/365,0),ROUNDUP((R434-日期设置!$B$2)/365,0))</f>
        <v>5</v>
      </c>
      <c r="X434" s="18">
        <f>_xlfn.IFNA(VLOOKUP(A434,过往入选债券!A:D,4,0),2)</f>
        <v>2</v>
      </c>
      <c r="Y434">
        <f>_xlfn.IFNA(VLOOKUP(C434,[2]Sheet1!$A:$A,1,0),3)</f>
        <v>3</v>
      </c>
    </row>
    <row r="435" spans="1:25" hidden="1" x14ac:dyDescent="0.2">
      <c r="A435" s="21" t="s">
        <v>6253</v>
      </c>
      <c r="B435" s="21" t="s">
        <v>6254</v>
      </c>
      <c r="C435" s="37" t="s">
        <v>105</v>
      </c>
      <c r="D435" s="26" t="str">
        <f>[1]!b_calc_yield(A435,日期设置!$B$2,F435,1,R435,1,O435,L435,S435,)</f>
        <v>Fetching...</v>
      </c>
      <c r="E435" s="26">
        <f t="shared" si="12"/>
        <v>0.64976913103804712</v>
      </c>
      <c r="F435" s="18">
        <f>[1]!b_dq_cleanprice($A435,日期设置!B$2)</f>
        <v>99.772999999999996</v>
      </c>
      <c r="G435" s="18" t="str">
        <f t="shared" si="13"/>
        <v>0.07 + 0</v>
      </c>
      <c r="H435" s="27">
        <f>[1]!b_dq_pctchange($A435,日期设置!$B$2,1)/100</f>
        <v>0</v>
      </c>
      <c r="I435" s="26">
        <f>[1]!b_pq_pctchange(A435,日期设置!$B$4,日期设置!$B$2,1)</f>
        <v>0</v>
      </c>
      <c r="J435" s="26">
        <f>[1]!b_pq_pctchange(A435,日期设置!$C$4,日期设置!$B$2,1)</f>
        <v>0.41010209781060725</v>
      </c>
      <c r="K435" s="52">
        <f>[1]!b_dq_amount($A435,日期设置!B$2,2,10000)</f>
        <v>0</v>
      </c>
      <c r="L435" s="26">
        <f>[1]!b_info_latestpar(A435,日期设置!$B$2)</f>
        <v>100</v>
      </c>
      <c r="M435" s="6">
        <f>[1]!b_info_outstandingbalance($A435,日期设置!B$2)</f>
        <v>6</v>
      </c>
      <c r="N435" s="7" t="str">
        <f>[1]!b_info_latestissurercreditrating2(A435,日期设置!$B$2,"102","1")</f>
        <v>AA+</v>
      </c>
      <c r="O435" s="8">
        <v>6.2</v>
      </c>
      <c r="P435" s="9">
        <f>[1]!b_info_repurchasedate(A435)</f>
        <v>0</v>
      </c>
      <c r="Q435" s="8" t="s">
        <v>16510</v>
      </c>
      <c r="R435" s="2" t="str">
        <f>IF((--IF(P435=0,Q435,P435))&gt;(--日期设置!$B$2),IF(P435=0,Q435,P435),Q435)</f>
        <v>2021-04-18</v>
      </c>
      <c r="S435" s="2" t="s">
        <v>18265</v>
      </c>
      <c r="T435" s="8">
        <f>[1]!b_anal_ptmyear($A435,日期设置!$B$2)</f>
        <v>7.3972602739726029E-2</v>
      </c>
      <c r="U435" s="8">
        <f>[1]!b_anal_termifexercise($A435,日期设置!B$2)</f>
        <v>0</v>
      </c>
      <c r="V435" s="10">
        <f>[1]!b_dq_dirtyprice(A435,日期设置!$B$2)</f>
        <v>105.51439999999999</v>
      </c>
      <c r="W435" s="11">
        <f>IF(U435=0,ROUNDUP((Q435-日期设置!$B$2)/365,0),ROUNDUP((R435-日期设置!$B$2)/365,0))</f>
        <v>1</v>
      </c>
      <c r="X435" s="18" t="str">
        <f>_xlfn.IFNA(VLOOKUP(A435,过往入选债券!A:D,4,0),2)</f>
        <v>否</v>
      </c>
      <c r="Y435">
        <f>_xlfn.IFNA(VLOOKUP(C435,[2]Sheet1!$A:$A,1,0),3)</f>
        <v>3</v>
      </c>
    </row>
    <row r="436" spans="1:25" hidden="1" x14ac:dyDescent="0.2">
      <c r="A436" s="21" t="s">
        <v>15097</v>
      </c>
      <c r="B436" s="21" t="s">
        <v>15098</v>
      </c>
      <c r="C436" s="37" t="s">
        <v>14182</v>
      </c>
      <c r="D436" s="26" t="str">
        <f>[1]!b_calc_yield(A436,日期设置!$B$2,F436,1,R436,1,O436,L436,S436,)</f>
        <v>Fetching...</v>
      </c>
      <c r="E436" s="26">
        <f t="shared" si="12"/>
        <v>71.171693429810645</v>
      </c>
      <c r="F436" s="18">
        <f>[1]!b_dq_cleanprice($A436,日期设置!B$2)</f>
        <v>94.555000000000007</v>
      </c>
      <c r="G436" s="18" t="str">
        <f t="shared" si="13"/>
        <v>7.95 + 0</v>
      </c>
      <c r="H436" s="27">
        <f>[1]!b_dq_pctchange($A436,日期设置!$B$2,1)/100</f>
        <v>0</v>
      </c>
      <c r="I436" s="26">
        <f>[1]!b_pq_pctchange(A436,日期设置!$B$4,日期设置!$B$2,1)</f>
        <v>0</v>
      </c>
      <c r="J436" s="26">
        <f>[1]!b_pq_pctchange(A436,日期设置!$C$4,日期设置!$B$2,1)</f>
        <v>0</v>
      </c>
      <c r="K436" s="52">
        <f>[1]!b_dq_amount($A436,日期设置!B$2,2,10000)</f>
        <v>0</v>
      </c>
      <c r="L436" s="26">
        <f>[1]!b_info_latestpar(A436,日期设置!$B$2)</f>
        <v>100</v>
      </c>
      <c r="M436" s="6">
        <f>[1]!b_info_outstandingbalance($A436,日期设置!B$2)</f>
        <v>15</v>
      </c>
      <c r="N436" s="7" t="str">
        <f>[1]!b_info_latestissurercreditrating2(A436,日期设置!$B$2,"102","1")</f>
        <v>AA</v>
      </c>
      <c r="O436" s="8">
        <v>7.8</v>
      </c>
      <c r="P436" s="9">
        <f>[1]!b_info_repurchasedate(A436)</f>
        <v>0</v>
      </c>
      <c r="Q436" s="8" t="s">
        <v>17767</v>
      </c>
      <c r="R436" s="2" t="str">
        <f>IF((--IF(P436=0,Q436,P436))&gt;(--日期设置!$B$2),IF(P436=0,Q436,P436),Q436)</f>
        <v>2029-03-07</v>
      </c>
      <c r="S436" s="2" t="s">
        <v>18101</v>
      </c>
      <c r="T436" s="8">
        <f>[1]!b_anal_ptmyear($A436,日期设置!$B$2)</f>
        <v>7.9589041095890414</v>
      </c>
      <c r="U436" s="8">
        <f>[1]!b_anal_termifexercise($A436,日期设置!B$2)</f>
        <v>0</v>
      </c>
      <c r="V436" s="10">
        <f>[1]!b_dq_dirtyprice(A436,日期设置!$B$2)</f>
        <v>94.875500000000002</v>
      </c>
      <c r="W436" s="11">
        <f>IF(U436=0,ROUNDUP((Q436-日期设置!$B$2)/365,0),ROUNDUP((R436-日期设置!$B$2)/365,0))</f>
        <v>8</v>
      </c>
      <c r="X436" s="18" t="str">
        <f>_xlfn.IFNA(VLOOKUP(A436,过往入选债券!A:D,4,0),2)</f>
        <v>否</v>
      </c>
      <c r="Y436">
        <f>_xlfn.IFNA(VLOOKUP(C436,[2]Sheet1!$A:$A,1,0),3)</f>
        <v>3</v>
      </c>
    </row>
    <row r="437" spans="1:25" hidden="1" x14ac:dyDescent="0.2">
      <c r="A437" s="21" t="s">
        <v>7350</v>
      </c>
      <c r="B437" s="21" t="s">
        <v>7351</v>
      </c>
      <c r="C437" s="37" t="s">
        <v>25</v>
      </c>
      <c r="D437" s="26" t="str">
        <f>[1]!b_calc_yield(A437,日期设置!$B$2,F437,1,R437,1,O437,L437,S437,)</f>
        <v>Fetching...</v>
      </c>
      <c r="E437" s="26">
        <f t="shared" si="12"/>
        <v>21.439250473437667</v>
      </c>
      <c r="F437" s="18">
        <f>[1]!b_dq_cleanprice($A437,日期设置!B$2)</f>
        <v>96.7</v>
      </c>
      <c r="G437" s="18" t="str">
        <f t="shared" si="13"/>
        <v>2.50 + 2.50</v>
      </c>
      <c r="H437" s="27">
        <f>[1]!b_dq_pctchange($A437,日期设置!$B$2,1)/100</f>
        <v>0</v>
      </c>
      <c r="I437" s="26">
        <f>[1]!b_pq_pctchange(A437,日期设置!$B$4,日期设置!$B$2,1)</f>
        <v>0</v>
      </c>
      <c r="J437" s="26">
        <f>[1]!b_pq_pctchange(A437,日期设置!$C$4,日期设置!$B$2,1)</f>
        <v>-0.41604877245015282</v>
      </c>
      <c r="K437" s="52">
        <f>[1]!b_dq_amount($A437,日期设置!B$2,2,10000)</f>
        <v>0</v>
      </c>
      <c r="L437" s="26">
        <f>[1]!b_info_latestpar(A437,日期设置!$B$2)</f>
        <v>100</v>
      </c>
      <c r="M437" s="6">
        <f>[1]!b_info_outstandingbalance($A437,日期设置!B$2)</f>
        <v>22.1</v>
      </c>
      <c r="N437" s="7" t="str">
        <f>[1]!b_info_latestissurercreditrating2(A437,日期设置!$B$2,"102","1")</f>
        <v>AAA</v>
      </c>
      <c r="O437" s="8">
        <v>7.28</v>
      </c>
      <c r="P437" s="9">
        <f>[1]!b_info_repurchasedate(A437)</f>
        <v>0</v>
      </c>
      <c r="Q437" s="8" t="s">
        <v>16513</v>
      </c>
      <c r="R437" s="2" t="str">
        <f>IF((--IF(P437=0,Q437,P437))&gt;(--日期设置!$B$2),IF(P437=0,Q437,P437),Q437)</f>
        <v>2023-09-21</v>
      </c>
      <c r="S437" s="2" t="s">
        <v>17934</v>
      </c>
      <c r="T437" s="8">
        <f>[1]!b_anal_ptmyear($A437,日期设置!$B$2)</f>
        <v>2.5013698630136987</v>
      </c>
      <c r="U437" s="8">
        <f>[1]!b_anal_termifexercise($A437,日期设置!B$2)</f>
        <v>2.5013698630136987</v>
      </c>
      <c r="V437" s="10">
        <f>[1]!b_dq_dirtyprice(A437,日期设置!$B$2)</f>
        <v>100.33</v>
      </c>
      <c r="W437" s="11">
        <f>IF(U437=0,ROUNDUP((Q437-日期设置!$B$2)/365,0),ROUNDUP((R437-日期设置!$B$2)/365,0))</f>
        <v>3</v>
      </c>
      <c r="X437" s="18" t="str">
        <f>_xlfn.IFNA(VLOOKUP(A437,过往入选债券!A:D,4,0),2)</f>
        <v>否</v>
      </c>
      <c r="Y437" t="str">
        <f>_xlfn.IFNA(VLOOKUP(C437,[2]Sheet1!$A:$A,1,0),3)</f>
        <v>大同煤矿集团有限责任公司</v>
      </c>
    </row>
    <row r="438" spans="1:25" hidden="1" x14ac:dyDescent="0.2">
      <c r="A438" s="21" t="s">
        <v>5518</v>
      </c>
      <c r="B438" s="21" t="s">
        <v>5519</v>
      </c>
      <c r="C438" s="37" t="s">
        <v>5509</v>
      </c>
      <c r="D438" s="26" t="str">
        <f>[1]!b_calc_yield(A438,日期设置!$B$2,F438,1,R438,1,O438,L438,S438,)</f>
        <v>Fetching...</v>
      </c>
      <c r="E438" s="26">
        <f t="shared" si="12"/>
        <v>2.7563246885329296</v>
      </c>
      <c r="F438" s="18">
        <f>[1]!b_dq_cleanprice($A438,日期设置!B$2)</f>
        <v>98.314899999999994</v>
      </c>
      <c r="G438" s="18" t="str">
        <f t="shared" si="13"/>
        <v>0.31 + 0</v>
      </c>
      <c r="H438" s="27">
        <f>[1]!b_dq_pctchange($A438,日期设置!$B$2,1)/100</f>
        <v>0</v>
      </c>
      <c r="I438" s="26">
        <f>[1]!b_pq_pctchange(A438,日期设置!$B$4,日期设置!$B$2,1)</f>
        <v>-2.1253704144382497E-2</v>
      </c>
      <c r="J438" s="26">
        <f>[1]!b_pq_pctchange(A438,日期设置!$C$4,日期设置!$B$2,1)</f>
        <v>-2.1253704144382497E-2</v>
      </c>
      <c r="K438" s="52">
        <f>[1]!b_dq_amount($A438,日期设置!B$2,2,10000)</f>
        <v>0</v>
      </c>
      <c r="L438" s="26">
        <f>[1]!b_info_latestpar(A438,日期设置!$B$2)</f>
        <v>100</v>
      </c>
      <c r="M438" s="6">
        <f>[1]!b_info_outstandingbalance($A438,日期设置!B$2)</f>
        <v>10</v>
      </c>
      <c r="N438" s="7" t="str">
        <f>[1]!b_info_latestissurercreditrating2(A438,日期设置!$B$2,"102","1")</f>
        <v>AAA</v>
      </c>
      <c r="O438" s="8">
        <v>3.46</v>
      </c>
      <c r="P438" s="9">
        <f>[1]!b_info_repurchasedate(A438)</f>
        <v>0</v>
      </c>
      <c r="Q438" s="8" t="s">
        <v>16544</v>
      </c>
      <c r="R438" s="2" t="str">
        <f>IF((--IF(P438=0,Q438,P438))&gt;(--日期设置!$B$2),IF(P438=0,Q438,P438),Q438)</f>
        <v>2021-07-15</v>
      </c>
      <c r="S438" s="2" t="s">
        <v>18291</v>
      </c>
      <c r="T438" s="8">
        <f>[1]!b_anal_ptmyear($A438,日期设置!$B$2)</f>
        <v>0.31506849315068491</v>
      </c>
      <c r="U438" s="8">
        <f>[1]!b_anal_termifexercise($A438,日期设置!B$2)</f>
        <v>0</v>
      </c>
      <c r="V438" s="10">
        <f>[1]!b_dq_dirtyprice(A438,日期设置!$B$2)</f>
        <v>100.6848</v>
      </c>
      <c r="W438" s="11">
        <f>IF(U438=0,ROUNDUP((Q438-日期设置!$B$2)/365,0),ROUNDUP((R438-日期设置!$B$2)/365,0))</f>
        <v>1</v>
      </c>
      <c r="X438" s="18" t="str">
        <f>_xlfn.IFNA(VLOOKUP(A438,过往入选债券!A:D,4,0),2)</f>
        <v>否</v>
      </c>
      <c r="Y438">
        <f>_xlfn.IFNA(VLOOKUP(C438,[2]Sheet1!$A:$A,1,0),3)</f>
        <v>3</v>
      </c>
    </row>
    <row r="439" spans="1:25" hidden="1" x14ac:dyDescent="0.2">
      <c r="A439" s="21" t="s">
        <v>2598</v>
      </c>
      <c r="B439" s="21" t="s">
        <v>2599</v>
      </c>
      <c r="C439" s="37" t="s">
        <v>1437</v>
      </c>
      <c r="D439" s="26" t="str">
        <f>[1]!b_calc_yield(A439,日期设置!$B$2,F439,1,R439,1,O439,L439,S439,)</f>
        <v>Fetching...</v>
      </c>
      <c r="E439" s="26">
        <f t="shared" si="12"/>
        <v>7.5405427846298112</v>
      </c>
      <c r="F439" s="18">
        <f>[1]!b_dq_cleanprice($A439,日期设置!B$2)</f>
        <v>98.934899999999999</v>
      </c>
      <c r="G439" s="18" t="str">
        <f t="shared" si="13"/>
        <v>0.86 + 0</v>
      </c>
      <c r="H439" s="27">
        <f>[1]!b_dq_pctchange($A439,日期设置!$B$2,1)/100</f>
        <v>0</v>
      </c>
      <c r="I439" s="26">
        <f>[1]!b_pq_pctchange(A439,日期设置!$B$4,日期设置!$B$2,1)</f>
        <v>0</v>
      </c>
      <c r="J439" s="26">
        <f>[1]!b_pq_pctchange(A439,日期设置!$C$4,日期设置!$B$2,1)</f>
        <v>0</v>
      </c>
      <c r="K439" s="52">
        <f>[1]!b_dq_amount($A439,日期设置!B$2,2,10000)</f>
        <v>0</v>
      </c>
      <c r="L439" s="26">
        <f>[1]!b_info_latestpar(A439,日期设置!$B$2)</f>
        <v>100</v>
      </c>
      <c r="M439" s="6">
        <f>[1]!b_info_outstandingbalance($A439,日期设置!B$2)</f>
        <v>9</v>
      </c>
      <c r="N439" s="7">
        <f>[1]!b_info_latestissurercreditrating2(A439,日期设置!$B$2,"102","1")</f>
        <v>0</v>
      </c>
      <c r="O439" s="8">
        <v>7.5</v>
      </c>
      <c r="P439" s="9">
        <f>[1]!b_info_repurchasedate(A439)</f>
        <v>0</v>
      </c>
      <c r="Q439" s="8" t="s">
        <v>16498</v>
      </c>
      <c r="R439" s="2" t="str">
        <f>IF((--IF(P439=0,Q439,P439))&gt;(--日期设置!$B$2),IF(P439=0,Q439,P439),Q439)</f>
        <v>2022-01-31</v>
      </c>
      <c r="S439" s="2" t="s">
        <v>18069</v>
      </c>
      <c r="T439" s="8">
        <f>[1]!b_anal_ptmyear($A439,日期设置!$B$2)</f>
        <v>0.86301369863013699</v>
      </c>
      <c r="U439" s="8">
        <f>[1]!b_anal_termifexercise($A439,日期设置!B$2)</f>
        <v>0</v>
      </c>
      <c r="V439" s="10">
        <f>[1]!b_dq_dirtyprice(A439,日期设置!$B$2)</f>
        <v>99.962299999999999</v>
      </c>
      <c r="W439" s="11">
        <f>IF(U439=0,ROUNDUP((Q439-日期设置!$B$2)/365,0),ROUNDUP((R439-日期设置!$B$2)/365,0))</f>
        <v>1</v>
      </c>
      <c r="X439" s="18" t="str">
        <f>_xlfn.IFNA(VLOOKUP(A439,过往入选债券!A:D,4,0),2)</f>
        <v>否</v>
      </c>
      <c r="Y439">
        <f>_xlfn.IFNA(VLOOKUP(C439,[2]Sheet1!$A:$A,1,0),3)</f>
        <v>3</v>
      </c>
    </row>
    <row r="440" spans="1:25" hidden="1" x14ac:dyDescent="0.2">
      <c r="A440" s="21" t="s">
        <v>2897</v>
      </c>
      <c r="B440" s="21" t="s">
        <v>2898</v>
      </c>
      <c r="C440" s="37" t="s">
        <v>2899</v>
      </c>
      <c r="D440" s="26" t="str">
        <f>[1]!b_calc_yield(A440,日期设置!$B$2,F440,1,R440,1,O440,L440,S440,)</f>
        <v>Fetching...</v>
      </c>
      <c r="E440" s="26">
        <f t="shared" si="12"/>
        <v>24.847015115946935</v>
      </c>
      <c r="F440" s="18">
        <f>[1]!b_dq_cleanprice($A440,日期设置!B$2)</f>
        <v>98.102000000000004</v>
      </c>
      <c r="G440" s="18" t="str">
        <f t="shared" si="13"/>
        <v>3.04 + 0</v>
      </c>
      <c r="H440" s="27">
        <f>[1]!b_dq_pctchange($A440,日期设置!$B$2,1)/100</f>
        <v>0</v>
      </c>
      <c r="I440" s="26">
        <f>[1]!b_pq_pctchange(A440,日期设置!$B$4,日期设置!$B$2,1)</f>
        <v>0</v>
      </c>
      <c r="J440" s="26">
        <f>[1]!b_pq_pctchange(A440,日期设置!$C$4,日期设置!$B$2,1)</f>
        <v>0</v>
      </c>
      <c r="K440" s="52">
        <f>[1]!b_dq_amount($A440,日期设置!B$2,2,10000)</f>
        <v>0</v>
      </c>
      <c r="L440" s="26">
        <f>[1]!b_info_latestpar(A440,日期设置!$B$2)</f>
        <v>100</v>
      </c>
      <c r="M440" s="6">
        <f>[1]!b_info_outstandingbalance($A440,日期设置!B$2)</f>
        <v>7.5</v>
      </c>
      <c r="N440" s="7">
        <f>[1]!b_info_latestissurercreditrating2(A440,日期设置!$B$2,"102","1")</f>
        <v>0</v>
      </c>
      <c r="O440" s="8">
        <v>8</v>
      </c>
      <c r="P440" s="9">
        <f>[1]!b_info_repurchasedate(A440)</f>
        <v>0</v>
      </c>
      <c r="Q440" s="8" t="s">
        <v>17762</v>
      </c>
      <c r="R440" s="2" t="str">
        <f>IF((--IF(P440=0,Q440,P440))&gt;(--日期设置!$B$2),IF(P440=0,Q440,P440),Q440)</f>
        <v>2024-04-08</v>
      </c>
      <c r="S440" s="2" t="s">
        <v>18292</v>
      </c>
      <c r="T440" s="8">
        <f>[1]!b_anal_ptmyear($A440,日期设置!$B$2)</f>
        <v>3.0465753424657533</v>
      </c>
      <c r="U440" s="8">
        <f>[1]!b_anal_termifexercise($A440,日期设置!B$2)</f>
        <v>0</v>
      </c>
      <c r="V440" s="10">
        <f>[1]!b_dq_dirtyprice(A440,日期设置!$B$2)</f>
        <v>105.7294</v>
      </c>
      <c r="W440" s="11">
        <f>IF(U440=0,ROUNDUP((Q440-日期设置!$B$2)/365,0),ROUNDUP((R440-日期设置!$B$2)/365,0))</f>
        <v>4</v>
      </c>
      <c r="X440" s="18" t="str">
        <f>_xlfn.IFNA(VLOOKUP(A440,过往入选债券!A:D,4,0),2)</f>
        <v>否</v>
      </c>
      <c r="Y440">
        <f>_xlfn.IFNA(VLOOKUP(C440,[2]Sheet1!$A:$A,1,0),3)</f>
        <v>3</v>
      </c>
    </row>
    <row r="441" spans="1:25" hidden="1" x14ac:dyDescent="0.2">
      <c r="A441" s="21" t="s">
        <v>828</v>
      </c>
      <c r="B441" s="21" t="s">
        <v>829</v>
      </c>
      <c r="C441" s="37" t="s">
        <v>830</v>
      </c>
      <c r="D441" s="26" t="str">
        <f>[1]!b_calc_yield(A441,日期设置!$B$2,F441,1,R441,1,O441,L441,S441,)</f>
        <v>Fetching...</v>
      </c>
      <c r="E441" s="26">
        <f t="shared" si="12"/>
        <v>6.4102193664606677</v>
      </c>
      <c r="F441" s="18">
        <f>[1]!b_dq_cleanprice($A441,日期设置!B$2)</f>
        <v>98.559200000000004</v>
      </c>
      <c r="G441" s="18" t="str">
        <f t="shared" si="13"/>
        <v>0.73 + 0</v>
      </c>
      <c r="H441" s="27">
        <f>[1]!b_dq_pctchange($A441,日期设置!$B$2,1)/100</f>
        <v>0</v>
      </c>
      <c r="I441" s="26">
        <f>[1]!b_pq_pctchange(A441,日期设置!$B$4,日期设置!$B$2,1)</f>
        <v>0</v>
      </c>
      <c r="J441" s="26">
        <f>[1]!b_pq_pctchange(A441,日期设置!$C$4,日期设置!$B$2,1)</f>
        <v>0</v>
      </c>
      <c r="K441" s="52">
        <f>[1]!b_dq_amount($A441,日期设置!B$2,2,10000)</f>
        <v>0</v>
      </c>
      <c r="L441" s="26">
        <f>[1]!b_info_latestpar(A441,日期设置!$B$2)</f>
        <v>100</v>
      </c>
      <c r="M441" s="6">
        <f>[1]!b_info_outstandingbalance($A441,日期设置!B$2)</f>
        <v>5</v>
      </c>
      <c r="N441" s="7">
        <f>[1]!b_info_latestissurercreditrating2(A441,日期设置!$B$2,"102","1")</f>
        <v>0</v>
      </c>
      <c r="O441" s="8">
        <v>6.8</v>
      </c>
      <c r="P441" s="9">
        <f>[1]!b_info_repurchasedate(A441)</f>
        <v>0</v>
      </c>
      <c r="Q441" s="8" t="s">
        <v>16573</v>
      </c>
      <c r="R441" s="2" t="str">
        <f>IF((--IF(P441=0,Q441,P441))&gt;(--日期设置!$B$2),IF(P441=0,Q441,P441),Q441)</f>
        <v>2021-12-15</v>
      </c>
      <c r="S441" s="2" t="s">
        <v>18323</v>
      </c>
      <c r="T441" s="8">
        <f>[1]!b_anal_ptmyear($A441,日期设置!$B$2)</f>
        <v>0.73424657534246573</v>
      </c>
      <c r="U441" s="8">
        <f>[1]!b_anal_termifexercise($A441,日期设置!B$2)</f>
        <v>0</v>
      </c>
      <c r="V441" s="10">
        <f>[1]!b_dq_dirtyprice(A441,日期设置!$B$2)</f>
        <v>100.3663</v>
      </c>
      <c r="W441" s="11">
        <f>IF(U441=0,ROUNDUP((Q441-日期设置!$B$2)/365,0),ROUNDUP((R441-日期设置!$B$2)/365,0))</f>
        <v>1</v>
      </c>
      <c r="X441" s="18">
        <f>_xlfn.IFNA(VLOOKUP(A441,过往入选债券!A:D,4,0),2)</f>
        <v>2</v>
      </c>
      <c r="Y441">
        <f>_xlfn.IFNA(VLOOKUP(C441,[2]Sheet1!$A:$A,1,0),3)</f>
        <v>3</v>
      </c>
    </row>
    <row r="442" spans="1:25" hidden="1" x14ac:dyDescent="0.2">
      <c r="A442" s="21" t="s">
        <v>5738</v>
      </c>
      <c r="B442" s="21" t="s">
        <v>5739</v>
      </c>
      <c r="C442" s="37" t="s">
        <v>1521</v>
      </c>
      <c r="D442" s="26" t="str">
        <f>[1]!b_calc_yield(A442,日期设置!$B$2,F442,1,R442,1,O442,L442,S442,)</f>
        <v>Fetching...</v>
      </c>
      <c r="E442" s="26">
        <f t="shared" si="12"/>
        <v>8.2036483250578449</v>
      </c>
      <c r="F442" s="18">
        <f>[1]!b_dq_cleanprice($A442,日期设置!B$2)</f>
        <v>98.897599999999997</v>
      </c>
      <c r="G442" s="18" t="str">
        <f t="shared" si="13"/>
        <v>0.93 + 0</v>
      </c>
      <c r="H442" s="27">
        <f>[1]!b_dq_pctchange($A442,日期设置!$B$2,1)/100</f>
        <v>0</v>
      </c>
      <c r="I442" s="26">
        <f>[1]!b_pq_pctchange(A442,日期设置!$B$4,日期设置!$B$2,1)</f>
        <v>0</v>
      </c>
      <c r="J442" s="26">
        <f>[1]!b_pq_pctchange(A442,日期设置!$C$4,日期设置!$B$2,1)</f>
        <v>0</v>
      </c>
      <c r="K442" s="52">
        <f>[1]!b_dq_amount($A442,日期设置!B$2,2,10000)</f>
        <v>0</v>
      </c>
      <c r="L442" s="26">
        <f>[1]!b_info_latestpar(A442,日期设置!$B$2)</f>
        <v>100</v>
      </c>
      <c r="M442" s="6">
        <f>[1]!b_info_outstandingbalance($A442,日期设置!B$2)</f>
        <v>5</v>
      </c>
      <c r="N442" s="7" t="str">
        <f>[1]!b_info_latestissurercreditrating2(A442,日期设置!$B$2,"102","1")</f>
        <v>AA+</v>
      </c>
      <c r="O442" s="8">
        <v>7.5</v>
      </c>
      <c r="P442" s="9">
        <f>[1]!b_info_repurchasedate(A442)</f>
        <v>0</v>
      </c>
      <c r="Q442" s="8" t="s">
        <v>16043</v>
      </c>
      <c r="R442" s="2" t="str">
        <f>IF((--IF(P442=0,Q442,P442))&gt;(--日期设置!$B$2),IF(P442=0,Q442,P442),Q442)</f>
        <v>2022-02-28</v>
      </c>
      <c r="S442" s="2" t="s">
        <v>17830</v>
      </c>
      <c r="T442" s="8">
        <f>[1]!b_anal_ptmyear($A442,日期设置!$B$2)</f>
        <v>0.9397260273972603</v>
      </c>
      <c r="U442" s="8">
        <f>[1]!b_anal_termifexercise($A442,日期设置!B$2)</f>
        <v>0</v>
      </c>
      <c r="V442" s="10">
        <f>[1]!b_dq_dirtyprice(A442,日期设置!$B$2)</f>
        <v>99.349699999999999</v>
      </c>
      <c r="W442" s="11">
        <f>IF(U442=0,ROUNDUP((Q442-日期设置!$B$2)/365,0),ROUNDUP((R442-日期设置!$B$2)/365,0))</f>
        <v>1</v>
      </c>
      <c r="X442" s="18">
        <f>_xlfn.IFNA(VLOOKUP(A442,过往入选债券!A:D,4,0),2)</f>
        <v>2</v>
      </c>
      <c r="Y442" t="str">
        <f>_xlfn.IFNA(VLOOKUP(C442,[2]Sheet1!$A:$A,1,0),3)</f>
        <v>湖南富兴集团有限公司</v>
      </c>
    </row>
    <row r="443" spans="1:25" hidden="1" x14ac:dyDescent="0.2">
      <c r="A443" s="21" t="s">
        <v>7611</v>
      </c>
      <c r="B443" s="21" t="s">
        <v>7612</v>
      </c>
      <c r="C443" s="37" t="s">
        <v>143</v>
      </c>
      <c r="D443" s="26" t="str">
        <f>[1]!b_calc_yield(A443,日期设置!$B$2,F443,1,R443,1,O443,L443,S443,)</f>
        <v>Fetching...</v>
      </c>
      <c r="E443" s="26">
        <f t="shared" si="12"/>
        <v>5.8727496456694617</v>
      </c>
      <c r="F443" s="18">
        <f>[1]!b_dq_cleanprice($A443,日期设置!B$2)</f>
        <v>97.100200000000001</v>
      </c>
      <c r="G443" s="18" t="str">
        <f t="shared" si="13"/>
        <v>0.67 + 0</v>
      </c>
      <c r="H443" s="27">
        <f>[1]!b_dq_pctchange($A443,日期设置!$B$2,1)/100</f>
        <v>0</v>
      </c>
      <c r="I443" s="26">
        <f>[1]!b_pq_pctchange(A443,日期设置!$B$4,日期设置!$B$2,1)</f>
        <v>-9.7947022184183108E-2</v>
      </c>
      <c r="J443" s="26">
        <f>[1]!b_pq_pctchange(A443,日期设置!$C$4,日期设置!$B$2,1)</f>
        <v>-9.7947022184183108E-2</v>
      </c>
      <c r="K443" s="52">
        <f>[1]!b_dq_amount($A443,日期设置!B$2,2,10000)</f>
        <v>0</v>
      </c>
      <c r="L443" s="26">
        <f>[1]!b_info_latestpar(A443,日期设置!$B$2)</f>
        <v>100</v>
      </c>
      <c r="M443" s="6">
        <f>[1]!b_info_outstandingbalance($A443,日期设置!B$2)</f>
        <v>15</v>
      </c>
      <c r="N443" s="7" t="str">
        <f>[1]!b_info_latestissurercreditrating2(A443,日期设置!$B$2,"102","1")</f>
        <v>AAA</v>
      </c>
      <c r="O443" s="8">
        <v>4.28</v>
      </c>
      <c r="P443" s="9">
        <f>[1]!b_info_repurchasedate(A443)</f>
        <v>0</v>
      </c>
      <c r="Q443" s="8" t="s">
        <v>16065</v>
      </c>
      <c r="R443" s="2" t="str">
        <f>IF((--IF(P443=0,Q443,P443))&gt;(--日期设置!$B$2),IF(P443=0,Q443,P443),Q443)</f>
        <v>2021-11-23</v>
      </c>
      <c r="S443" s="2" t="s">
        <v>17851</v>
      </c>
      <c r="T443" s="8">
        <f>[1]!b_anal_ptmyear($A443,日期设置!$B$2)</f>
        <v>0.67397260273972603</v>
      </c>
      <c r="U443" s="8">
        <f>[1]!b_anal_termifexercise($A443,日期设置!B$2)</f>
        <v>0</v>
      </c>
      <c r="V443" s="10">
        <f>[1]!b_dq_dirtyprice(A443,日期设置!$B$2)</f>
        <v>98.495599999999996</v>
      </c>
      <c r="W443" s="11">
        <f>IF(U443=0,ROUNDUP((Q443-日期设置!$B$2)/365,0),ROUNDUP((R443-日期设置!$B$2)/365,0))</f>
        <v>1</v>
      </c>
      <c r="X443" s="18" t="str">
        <f>_xlfn.IFNA(VLOOKUP(A443,过往入选债券!A:D,4,0),2)</f>
        <v>否</v>
      </c>
      <c r="Y443">
        <f>_xlfn.IFNA(VLOOKUP(C443,[2]Sheet1!$A:$A,1,0),3)</f>
        <v>3</v>
      </c>
    </row>
    <row r="444" spans="1:25" hidden="1" x14ac:dyDescent="0.2">
      <c r="A444" s="21" t="s">
        <v>3810</v>
      </c>
      <c r="B444" s="21" t="s">
        <v>3811</v>
      </c>
      <c r="C444" s="37" t="s">
        <v>2917</v>
      </c>
      <c r="D444" s="26" t="str">
        <f>[1]!b_calc_yield(A444,日期设置!$B$2,F444,1,R444,1,O444,L444,S444,)</f>
        <v>Fetching...</v>
      </c>
      <c r="E444" s="26">
        <f t="shared" si="12"/>
        <v>15.697307673347272</v>
      </c>
      <c r="F444" s="18">
        <f>[1]!b_dq_cleanprice($A444,日期设置!B$2)</f>
        <v>98</v>
      </c>
      <c r="G444" s="18" t="str">
        <f t="shared" si="13"/>
        <v>1.81 + 0</v>
      </c>
      <c r="H444" s="27">
        <f>[1]!b_dq_pctchange($A444,日期设置!$B$2,1)/100</f>
        <v>0</v>
      </c>
      <c r="I444" s="26">
        <f>[1]!b_pq_pctchange(A444,日期设置!$B$4,日期设置!$B$2,1)</f>
        <v>0</v>
      </c>
      <c r="J444" s="26">
        <f>[1]!b_pq_pctchange(A444,日期设置!$C$4,日期设置!$B$2,1)</f>
        <v>0</v>
      </c>
      <c r="K444" s="52">
        <f>[1]!b_dq_amount($A444,日期设置!B$2,2,10000)</f>
        <v>0</v>
      </c>
      <c r="L444" s="26">
        <f>[1]!b_info_latestpar(A444,日期设置!$B$2)</f>
        <v>100</v>
      </c>
      <c r="M444" s="6">
        <f>[1]!b_info_outstandingbalance($A444,日期设置!B$2)</f>
        <v>5</v>
      </c>
      <c r="N444" s="7">
        <f>[1]!b_info_latestissurercreditrating2(A444,日期设置!$B$2,"102","1")</f>
        <v>0</v>
      </c>
      <c r="O444" s="8">
        <v>7.5</v>
      </c>
      <c r="P444" s="9">
        <f>[1]!b_info_repurchasedate(A444)</f>
        <v>0</v>
      </c>
      <c r="Q444" s="8" t="s">
        <v>16324</v>
      </c>
      <c r="R444" s="2" t="str">
        <f>IF((--IF(P444=0,Q444,P444))&gt;(--日期设置!$B$2),IF(P444=0,Q444,P444),Q444)</f>
        <v>2023-01-13</v>
      </c>
      <c r="S444" s="2" t="s">
        <v>17912</v>
      </c>
      <c r="T444" s="8">
        <f>[1]!b_anal_ptmyear($A444,日期设置!$B$2)</f>
        <v>1.8136986301369862</v>
      </c>
      <c r="U444" s="8">
        <f>[1]!b_anal_termifexercise($A444,日期设置!B$2)</f>
        <v>0</v>
      </c>
      <c r="V444" s="10">
        <f>[1]!b_dq_dirtyprice(A444,日期设置!$B$2)</f>
        <v>99.397300000000001</v>
      </c>
      <c r="W444" s="11">
        <f>IF(U444=0,ROUNDUP((Q444-日期设置!$B$2)/365,0),ROUNDUP((R444-日期设置!$B$2)/365,0))</f>
        <v>2</v>
      </c>
      <c r="X444" s="18" t="str">
        <f>_xlfn.IFNA(VLOOKUP(A444,过往入选债券!A:D,4,0),2)</f>
        <v>否</v>
      </c>
      <c r="Y444">
        <f>_xlfn.IFNA(VLOOKUP(C444,[2]Sheet1!$A:$A,1,0),3)</f>
        <v>3</v>
      </c>
    </row>
    <row r="445" spans="1:25" hidden="1" x14ac:dyDescent="0.2">
      <c r="A445" s="21" t="s">
        <v>14180</v>
      </c>
      <c r="B445" s="21" t="s">
        <v>14181</v>
      </c>
      <c r="C445" s="37" t="s">
        <v>14182</v>
      </c>
      <c r="D445" s="26" t="str">
        <f>[1]!b_calc_yield(A445,日期设置!$B$2,F445,1,R445,1,O445,L445,S445,)</f>
        <v>Fetching...</v>
      </c>
      <c r="E445" s="26">
        <f t="shared" si="12"/>
        <v>62.554787402286394</v>
      </c>
      <c r="F445" s="18">
        <f>[1]!b_dq_cleanprice($A445,日期设置!B$2)</f>
        <v>85.182400000000001</v>
      </c>
      <c r="G445" s="18" t="str">
        <f t="shared" si="13"/>
        <v>6.51 + 0</v>
      </c>
      <c r="H445" s="27">
        <f>[1]!b_dq_pctchange($A445,日期设置!$B$2,1)/100</f>
        <v>0</v>
      </c>
      <c r="I445" s="26">
        <f>[1]!b_pq_pctchange(A445,日期设置!$B$4,日期设置!$B$2,1)</f>
        <v>0</v>
      </c>
      <c r="J445" s="26">
        <f>[1]!b_pq_pctchange(A445,日期设置!$C$4,日期设置!$B$2,1)</f>
        <v>0</v>
      </c>
      <c r="K445" s="52">
        <f>[1]!b_dq_amount($A445,日期设置!B$2,2,10000)</f>
        <v>0</v>
      </c>
      <c r="L445" s="26">
        <f>[1]!b_info_latestpar(A445,日期设置!$B$2)</f>
        <v>90</v>
      </c>
      <c r="M445" s="6">
        <f>[1]!b_info_outstandingbalance($A445,日期设置!B$2)</f>
        <v>4.5</v>
      </c>
      <c r="N445" s="7" t="str">
        <f>[1]!b_info_latestissurercreditrating2(A445,日期设置!$B$2,"102","1")</f>
        <v>AA</v>
      </c>
      <c r="O445" s="8">
        <v>7.7</v>
      </c>
      <c r="P445" s="9">
        <f>[1]!b_info_repurchasedate(A445)</f>
        <v>0</v>
      </c>
      <c r="Q445" s="8" t="s">
        <v>17274</v>
      </c>
      <c r="R445" s="2" t="str">
        <f>IF((--IF(P445=0,Q445,P445))&gt;(--日期设置!$B$2),IF(P445=0,Q445,P445),Q445)</f>
        <v>2027-09-27</v>
      </c>
      <c r="S445" s="2" t="s">
        <v>18407</v>
      </c>
      <c r="T445" s="8">
        <f>[1]!b_anal_ptmyear($A445,日期设置!$B$2)</f>
        <v>6.5178082191780824</v>
      </c>
      <c r="U445" s="8">
        <f>[1]!b_anal_termifexercise($A445,日期设置!B$2)</f>
        <v>0</v>
      </c>
      <c r="V445" s="10">
        <f>[1]!b_dq_dirtyprice(A445,日期设置!$B$2)</f>
        <v>88.524000000000001</v>
      </c>
      <c r="W445" s="11">
        <f>IF(U445=0,ROUNDUP((Q445-日期设置!$B$2)/365,0),ROUNDUP((R445-日期设置!$B$2)/365,0))</f>
        <v>7</v>
      </c>
      <c r="X445" s="18" t="str">
        <f>_xlfn.IFNA(VLOOKUP(A445,过往入选债券!A:D,4,0),2)</f>
        <v>否</v>
      </c>
      <c r="Y445">
        <f>_xlfn.IFNA(VLOOKUP(C445,[2]Sheet1!$A:$A,1,0),3)</f>
        <v>3</v>
      </c>
    </row>
    <row r="446" spans="1:25" hidden="1" x14ac:dyDescent="0.2">
      <c r="A446" s="21" t="s">
        <v>10203</v>
      </c>
      <c r="B446" s="21" t="s">
        <v>10204</v>
      </c>
      <c r="C446" s="37" t="s">
        <v>9764</v>
      </c>
      <c r="D446" s="26" t="str">
        <f>[1]!b_calc_yield(A446,日期设置!$B$2,F446,1,R446,1,O446,L446,S446,)</f>
        <v>Fetching...</v>
      </c>
      <c r="E446" s="26">
        <f t="shared" si="12"/>
        <v>17.298138498765848</v>
      </c>
      <c r="F446" s="18">
        <f>[1]!b_dq_cleanprice($A446,日期设置!B$2)</f>
        <v>98.761799999999994</v>
      </c>
      <c r="G446" s="18" t="str">
        <f t="shared" si="13"/>
        <v>1.98 + 0</v>
      </c>
      <c r="H446" s="27">
        <f>[1]!b_dq_pctchange($A446,日期设置!$B$2,1)/100</f>
        <v>0</v>
      </c>
      <c r="I446" s="26">
        <f>[1]!b_pq_pctchange(A446,日期设置!$B$4,日期设置!$B$2,1)</f>
        <v>0</v>
      </c>
      <c r="J446" s="26">
        <f>[1]!b_pq_pctchange(A446,日期设置!$C$4,日期设置!$B$2,1)</f>
        <v>0</v>
      </c>
      <c r="K446" s="52">
        <f>[1]!b_dq_amount($A446,日期设置!B$2,2,10000)</f>
        <v>0</v>
      </c>
      <c r="L446" s="26">
        <f>[1]!b_info_latestpar(A446,日期设置!$B$2)</f>
        <v>100</v>
      </c>
      <c r="M446" s="6">
        <f>[1]!b_info_outstandingbalance($A446,日期设置!B$2)</f>
        <v>5</v>
      </c>
      <c r="N446" s="7" t="str">
        <f>[1]!b_info_latestissurercreditrating2(A446,日期设置!$B$2,"102","1")</f>
        <v>AA+</v>
      </c>
      <c r="O446" s="8">
        <v>8</v>
      </c>
      <c r="P446" s="9">
        <f>[1]!b_info_repurchasedate(A446)</f>
        <v>0</v>
      </c>
      <c r="Q446" s="8" t="s">
        <v>16214</v>
      </c>
      <c r="R446" s="2" t="str">
        <f>IF((--IF(P446=0,Q446,P446))&gt;(--日期设置!$B$2),IF(P446=0,Q446,P446),Q446)</f>
        <v>2023-03-16</v>
      </c>
      <c r="S446" s="2" t="s">
        <v>18224</v>
      </c>
      <c r="T446" s="8">
        <f>[1]!b_anal_ptmyear($A446,日期设置!$B$2)</f>
        <v>1.9835616438356163</v>
      </c>
      <c r="U446" s="8">
        <f>[1]!b_anal_termifexercise($A446,日期设置!B$2)</f>
        <v>0</v>
      </c>
      <c r="V446" s="10">
        <f>[1]!b_dq_dirtyprice(A446,日期设置!$B$2)</f>
        <v>98.893299999999996</v>
      </c>
      <c r="W446" s="11">
        <f>IF(U446=0,ROUNDUP((Q446-日期设置!$B$2)/365,0),ROUNDUP((R446-日期设置!$B$2)/365,0))</f>
        <v>2</v>
      </c>
      <c r="X446" s="18" t="str">
        <f>_xlfn.IFNA(VLOOKUP(A446,过往入选债券!A:D,4,0),2)</f>
        <v>否</v>
      </c>
      <c r="Y446">
        <f>_xlfn.IFNA(VLOOKUP(C446,[2]Sheet1!$A:$A,1,0),3)</f>
        <v>3</v>
      </c>
    </row>
    <row r="447" spans="1:25" hidden="1" x14ac:dyDescent="0.2">
      <c r="A447" s="21" t="s">
        <v>14627</v>
      </c>
      <c r="B447" s="21" t="s">
        <v>14628</v>
      </c>
      <c r="C447" s="37" t="s">
        <v>14629</v>
      </c>
      <c r="D447" s="26" t="str">
        <f>[1]!b_calc_yield(A447,日期设置!$B$2,F447,1,R447,1,O447,L447,S447,)</f>
        <v>Fetching...</v>
      </c>
      <c r="E447" s="26">
        <f t="shared" si="12"/>
        <v>36.276050910197256</v>
      </c>
      <c r="F447" s="18">
        <f>[1]!b_dq_cleanprice($A447,日期设置!B$2)</f>
        <v>97.3</v>
      </c>
      <c r="G447" s="18" t="str">
        <f t="shared" si="13"/>
        <v>4.33 + 0</v>
      </c>
      <c r="H447" s="27">
        <f>[1]!b_dq_pctchange($A447,日期设置!$B$2,1)/100</f>
        <v>0</v>
      </c>
      <c r="I447" s="26">
        <f>[1]!b_pq_pctchange(A447,日期设置!$B$4,日期设置!$B$2,1)</f>
        <v>0</v>
      </c>
      <c r="J447" s="26">
        <f>[1]!b_pq_pctchange(A447,日期设置!$C$4,日期设置!$B$2,1)</f>
        <v>0</v>
      </c>
      <c r="K447" s="52">
        <f>[1]!b_dq_amount($A447,日期设置!B$2,2,10000)</f>
        <v>0</v>
      </c>
      <c r="L447" s="26">
        <f>[1]!b_info_latestpar(A447,日期设置!$B$2)</f>
        <v>100</v>
      </c>
      <c r="M447" s="6">
        <f>[1]!b_info_outstandingbalance($A447,日期设置!B$2)</f>
        <v>15</v>
      </c>
      <c r="N447" s="7" t="str">
        <f>[1]!b_info_latestissurercreditrating2(A447,日期设置!$B$2,"102","1")</f>
        <v>AA</v>
      </c>
      <c r="O447" s="8">
        <v>7.95</v>
      </c>
      <c r="P447" s="9">
        <f>[1]!b_info_repurchasedate(A447)</f>
        <v>0</v>
      </c>
      <c r="Q447" s="8" t="s">
        <v>17502</v>
      </c>
      <c r="R447" s="2" t="str">
        <f>IF((--IF(P447=0,Q447,P447))&gt;(--日期设置!$B$2),IF(P447=0,Q447,P447),Q447)</f>
        <v>2025-07-24</v>
      </c>
      <c r="S447" s="2" t="s">
        <v>18792</v>
      </c>
      <c r="T447" s="8">
        <f>[1]!b_anal_ptmyear($A447,日期设置!$B$2)</f>
        <v>4.3397260273972602</v>
      </c>
      <c r="U447" s="8">
        <f>[1]!b_anal_termifexercise($A447,日期设置!B$2)</f>
        <v>0</v>
      </c>
      <c r="V447" s="10">
        <f>[1]!b_dq_dirtyprice(A447,日期设置!$B$2)</f>
        <v>102.5492</v>
      </c>
      <c r="W447" s="11">
        <f>IF(U447=0,ROUNDUP((Q447-日期设置!$B$2)/365,0),ROUNDUP((R447-日期设置!$B$2)/365,0))</f>
        <v>5</v>
      </c>
      <c r="X447" s="18" t="str">
        <f>_xlfn.IFNA(VLOOKUP(A447,过往入选债券!A:D,4,0),2)</f>
        <v>否</v>
      </c>
      <c r="Y447">
        <f>_xlfn.IFNA(VLOOKUP(C447,[2]Sheet1!$A:$A,1,0),3)</f>
        <v>3</v>
      </c>
    </row>
    <row r="448" spans="1:25" hidden="1" x14ac:dyDescent="0.2">
      <c r="A448" s="28" t="s">
        <v>19136</v>
      </c>
      <c r="B448" s="28" t="s">
        <v>19137</v>
      </c>
      <c r="C448" s="38" t="s">
        <v>1085</v>
      </c>
      <c r="D448" s="26" t="str">
        <f>[1]!b_calc_yield(A448,日期设置!$B$2,F448,1,R448,1,O448,L448,S448,)</f>
        <v>Fetching...</v>
      </c>
      <c r="E448" s="26">
        <f t="shared" si="12"/>
        <v>11.54554598634876</v>
      </c>
      <c r="F448" s="18">
        <f>[1]!b_dq_cleanprice($A448,日期设置!B$2)</f>
        <v>98.432500000000005</v>
      </c>
      <c r="G448" s="18" t="str">
        <f t="shared" si="13"/>
        <v>2.37 + 1.37</v>
      </c>
      <c r="H448" s="27">
        <f>[1]!b_dq_pctchange($A448,日期设置!$B$2,1)/100</f>
        <v>0</v>
      </c>
      <c r="I448" s="26">
        <f>[1]!b_pq_pctchange(A448,日期设置!$B$4,日期设置!$B$2,1)</f>
        <v>0</v>
      </c>
      <c r="J448" s="26">
        <f>[1]!b_pq_pctchange(A448,日期设置!$C$4,日期设置!$B$2,1)</f>
        <v>0</v>
      </c>
      <c r="K448" s="52">
        <f>[1]!b_dq_amount($A448,日期设置!B$2,2,10000)</f>
        <v>0</v>
      </c>
      <c r="L448" s="26">
        <f>[1]!b_info_latestpar(A448,日期设置!$B$2)</f>
        <v>100</v>
      </c>
      <c r="M448" s="6">
        <f>[1]!b_info_outstandingbalance($A448,日期设置!B$2)</f>
        <v>10</v>
      </c>
      <c r="N448" s="7">
        <f>[1]!b_info_latestissurercreditrating2(A448,日期设置!$B$2,"102","1")</f>
        <v>0</v>
      </c>
      <c r="O448" s="8">
        <v>7.5</v>
      </c>
      <c r="P448" s="9" t="str">
        <f>[1]!b_info_repurchasedate(A448)</f>
        <v>2022-08-07</v>
      </c>
      <c r="Q448" s="8" t="s">
        <v>16187</v>
      </c>
      <c r="R448" s="2" t="str">
        <f>IF((--IF(P448=0,Q448,P448))&gt;(--日期设置!$B$2),IF(P448=0,Q448,P448),Q448)</f>
        <v>2022-08-07</v>
      </c>
      <c r="S448" s="31" t="s">
        <v>19130</v>
      </c>
      <c r="T448" s="8">
        <f>[1]!b_anal_ptmyear($A448,日期设置!$B$2)</f>
        <v>2.3780821917808219</v>
      </c>
      <c r="U448" s="8">
        <f>[1]!b_anal_termifexercise($A448,日期设置!B$2)</f>
        <v>1.3780821917808219</v>
      </c>
      <c r="V448" s="10">
        <f>[1]!b_dq_dirtyprice(A448,日期设置!$B$2)</f>
        <v>103.09690000000001</v>
      </c>
      <c r="W448" s="11">
        <f>IF(U448=0,ROUNDUP((Q448-日期设置!$B$2)/365,0),ROUNDUP((R448-日期设置!$B$2)/365,0))</f>
        <v>2</v>
      </c>
      <c r="X448" s="18" t="str">
        <f>_xlfn.IFNA(VLOOKUP(A448,过往入选债券!A:D,4,0),2)</f>
        <v>否</v>
      </c>
      <c r="Y448">
        <f>_xlfn.IFNA(VLOOKUP(C448,[2]Sheet1!$A:$A,1,0),3)</f>
        <v>3</v>
      </c>
    </row>
    <row r="449" spans="1:25" hidden="1" x14ac:dyDescent="0.2">
      <c r="A449" s="21" t="s">
        <v>11276</v>
      </c>
      <c r="B449" s="21" t="s">
        <v>11277</v>
      </c>
      <c r="C449" s="37" t="s">
        <v>9764</v>
      </c>
      <c r="D449" s="26" t="str">
        <f>[1]!b_calc_yield(A449,日期设置!$B$2,F449,1,R449,1,O449,L449,S449,)</f>
        <v>Fetching...</v>
      </c>
      <c r="E449" s="26">
        <f t="shared" si="12"/>
        <v>18.949708063430769</v>
      </c>
      <c r="F449" s="18">
        <f>[1]!b_dq_cleanprice($A449,日期设置!B$2)</f>
        <v>97.56</v>
      </c>
      <c r="G449" s="18" t="str">
        <f t="shared" si="13"/>
        <v>2.27 + 0</v>
      </c>
      <c r="H449" s="27">
        <f>[1]!b_dq_pctchange($A449,日期设置!$B$2,1)/100</f>
        <v>0</v>
      </c>
      <c r="I449" s="26">
        <f>[1]!b_pq_pctchange(A449,日期设置!$B$4,日期设置!$B$2,1)</f>
        <v>0</v>
      </c>
      <c r="J449" s="26">
        <f>[1]!b_pq_pctchange(A449,日期设置!$C$4,日期设置!$B$2,1)</f>
        <v>0</v>
      </c>
      <c r="K449" s="52">
        <f>[1]!b_dq_amount($A449,日期设置!B$2,2,10000)</f>
        <v>0</v>
      </c>
      <c r="L449" s="26">
        <f>[1]!b_info_latestpar(A449,日期设置!$B$2)</f>
        <v>100</v>
      </c>
      <c r="M449" s="6">
        <f>[1]!b_info_outstandingbalance($A449,日期设置!B$2)</f>
        <v>10</v>
      </c>
      <c r="N449" s="7" t="str">
        <f>[1]!b_info_latestissurercreditrating2(A449,日期设置!$B$2,"102","1")</f>
        <v>AA+</v>
      </c>
      <c r="O449" s="8">
        <v>7.5</v>
      </c>
      <c r="P449" s="9">
        <f>[1]!b_info_repurchasedate(A449)</f>
        <v>0</v>
      </c>
      <c r="Q449" s="8" t="s">
        <v>16165</v>
      </c>
      <c r="R449" s="2" t="str">
        <f>IF((--IF(P449=0,Q449,P449))&gt;(--日期设置!$B$2),IF(P449=0,Q449,P449),Q449)</f>
        <v>2023-07-01</v>
      </c>
      <c r="S449" s="2" t="s">
        <v>17954</v>
      </c>
      <c r="T449" s="8">
        <f>[1]!b_anal_ptmyear($A449,日期设置!$B$2)</f>
        <v>2.2767123287671232</v>
      </c>
      <c r="U449" s="8">
        <f>[1]!b_anal_termifexercise($A449,日期设置!B$2)</f>
        <v>0</v>
      </c>
      <c r="V449" s="10">
        <f>[1]!b_dq_dirtyprice(A449,日期设置!$B$2)</f>
        <v>102.9847</v>
      </c>
      <c r="W449" s="11">
        <f>IF(U449=0,ROUNDUP((Q449-日期设置!$B$2)/365,0),ROUNDUP((R449-日期设置!$B$2)/365,0))</f>
        <v>3</v>
      </c>
      <c r="X449" s="18" t="str">
        <f>_xlfn.IFNA(VLOOKUP(A449,过往入选债券!A:D,4,0),2)</f>
        <v>否</v>
      </c>
      <c r="Y449">
        <f>_xlfn.IFNA(VLOOKUP(C449,[2]Sheet1!$A:$A,1,0),3)</f>
        <v>3</v>
      </c>
    </row>
    <row r="450" spans="1:25" hidden="1" x14ac:dyDescent="0.2">
      <c r="A450" s="21" t="s">
        <v>3103</v>
      </c>
      <c r="B450" s="21" t="s">
        <v>3104</v>
      </c>
      <c r="C450" s="37" t="s">
        <v>25</v>
      </c>
      <c r="D450" s="26" t="str">
        <f>[1]!b_calc_yield(A450,日期设置!$B$2,F450,1,R450,1,O450,L450,S450,)</f>
        <v>Fetching...</v>
      </c>
      <c r="E450" s="26">
        <f t="shared" ref="E450:E513" si="14">((O450*W450+L450)/V450-1)*100</f>
        <v>9.6698588932849106</v>
      </c>
      <c r="F450" s="18">
        <f>[1]!b_dq_cleanprice($A450,日期设置!B$2)</f>
        <v>96.828500000000005</v>
      </c>
      <c r="G450" s="18" t="str">
        <f t="shared" ref="G450:G513" si="15">LEFT(T450,4)&amp;" + "&amp;LEFT(U450,4)</f>
        <v>1.16 + 0</v>
      </c>
      <c r="H450" s="27">
        <f>[1]!b_dq_pctchange($A450,日期设置!$B$2,1)/100</f>
        <v>0</v>
      </c>
      <c r="I450" s="26">
        <f>[1]!b_pq_pctchange(A450,日期设置!$B$4,日期设置!$B$2,1)</f>
        <v>0</v>
      </c>
      <c r="J450" s="26">
        <f>[1]!b_pq_pctchange(A450,日期设置!$C$4,日期设置!$B$2,1)</f>
        <v>-0.28351104694152179</v>
      </c>
      <c r="K450" s="52">
        <f>[1]!b_dq_amount($A450,日期设置!B$2,2,10000)</f>
        <v>0</v>
      </c>
      <c r="L450" s="26">
        <f>[1]!b_info_latestpar(A450,日期设置!$B$2)</f>
        <v>100</v>
      </c>
      <c r="M450" s="6">
        <f>[1]!b_info_outstandingbalance($A450,日期设置!B$2)</f>
        <v>15</v>
      </c>
      <c r="N450" s="7">
        <f>[1]!b_info_latestissurercreditrating2(A450,日期设置!$B$2,"102","1")</f>
        <v>0</v>
      </c>
      <c r="O450" s="8">
        <v>5.73</v>
      </c>
      <c r="P450" s="9">
        <f>[1]!b_info_repurchasedate(A450)</f>
        <v>0</v>
      </c>
      <c r="Q450" s="8" t="s">
        <v>16499</v>
      </c>
      <c r="R450" s="2" t="str">
        <f>IF((--IF(P450=0,Q450,P450))&gt;(--日期设置!$B$2),IF(P450=0,Q450,P450),Q450)</f>
        <v>2022-05-20</v>
      </c>
      <c r="S450" s="2" t="s">
        <v>18254</v>
      </c>
      <c r="T450" s="8">
        <f>[1]!b_anal_ptmyear($A450,日期设置!$B$2)</f>
        <v>1.1616438356164385</v>
      </c>
      <c r="U450" s="8">
        <f>[1]!b_anal_termifexercise($A450,日期设置!B$2)</f>
        <v>0</v>
      </c>
      <c r="V450" s="10">
        <f>[1]!b_dq_dirtyprice(A450,日期设置!$B$2)</f>
        <v>101.6323</v>
      </c>
      <c r="W450" s="11">
        <f>IF(U450=0,ROUNDUP((Q450-日期设置!$B$2)/365,0),ROUNDUP((R450-日期设置!$B$2)/365,0))</f>
        <v>2</v>
      </c>
      <c r="X450" s="18" t="str">
        <f>_xlfn.IFNA(VLOOKUP(A450,过往入选债券!A:D,4,0),2)</f>
        <v>否</v>
      </c>
      <c r="Y450" s="45" t="str">
        <f>_xlfn.IFNA(VLOOKUP(C450,[2]Sheet1!$A:$A,1,0),3)</f>
        <v>大同煤矿集团有限责任公司</v>
      </c>
    </row>
    <row r="451" spans="1:25" hidden="1" x14ac:dyDescent="0.2">
      <c r="A451" s="21" t="s">
        <v>10342</v>
      </c>
      <c r="B451" s="21" t="s">
        <v>10343</v>
      </c>
      <c r="C451" s="37" t="s">
        <v>19</v>
      </c>
      <c r="D451" s="26" t="str">
        <f>[1]!b_calc_yield(A451,日期设置!$B$2,F451,1,R451,1,O451,L451,S451,)</f>
        <v>Fetching...</v>
      </c>
      <c r="E451" s="26">
        <f t="shared" si="14"/>
        <v>8.2165057943714093</v>
      </c>
      <c r="F451" s="18">
        <f>[1]!b_dq_cleanprice($A451,日期设置!B$2)</f>
        <v>97.973699999999994</v>
      </c>
      <c r="G451" s="18" t="str">
        <f t="shared" si="15"/>
        <v>1.00 + 0</v>
      </c>
      <c r="H451" s="27">
        <f>[1]!b_dq_pctchange($A451,日期设置!$B$2,1)/100</f>
        <v>0</v>
      </c>
      <c r="I451" s="26">
        <f>[1]!b_pq_pctchange(A451,日期设置!$B$4,日期设置!$B$2,1)</f>
        <v>-2.3096021537541254</v>
      </c>
      <c r="J451" s="26">
        <f>[1]!b_pq_pctchange(A451,日期设置!$C$4,日期设置!$B$2,1)</f>
        <v>-2.0243404868097468</v>
      </c>
      <c r="K451" s="52">
        <f>[1]!b_dq_amount($A451,日期设置!B$2,2,10000)</f>
        <v>0</v>
      </c>
      <c r="L451" s="26">
        <f>[1]!b_info_latestpar(A451,日期设置!$B$2)</f>
        <v>100</v>
      </c>
      <c r="M451" s="6">
        <f>[1]!b_info_outstandingbalance($A451,日期设置!B$2)</f>
        <v>5</v>
      </c>
      <c r="N451" s="7" t="str">
        <f>[1]!b_info_latestissurercreditrating2(A451,日期设置!$B$2,"102","1")</f>
        <v>AA+</v>
      </c>
      <c r="O451" s="8">
        <v>6.5</v>
      </c>
      <c r="P451" s="9">
        <f>[1]!b_info_repurchasedate(A451)</f>
        <v>0</v>
      </c>
      <c r="Q451" s="8" t="s">
        <v>16120</v>
      </c>
      <c r="R451" s="2" t="str">
        <f>IF((--IF(P451=0,Q451,P451))&gt;(--日期设置!$B$2),IF(P451=0,Q451,P451),Q451)</f>
        <v>2022-03-25</v>
      </c>
      <c r="S451" s="2" t="s">
        <v>18165</v>
      </c>
      <c r="T451" s="8">
        <f>[1]!b_anal_ptmyear($A451,日期设置!$B$2)</f>
        <v>1.0082191780821919</v>
      </c>
      <c r="U451" s="8">
        <f>[1]!b_anal_termifexercise($A451,日期设置!B$2)</f>
        <v>0</v>
      </c>
      <c r="V451" s="10">
        <f>[1]!b_dq_dirtyprice(A451,日期设置!$B$2)</f>
        <v>104.4203</v>
      </c>
      <c r="W451" s="11">
        <f>IF(U451=0,ROUNDUP((Q451-日期设置!$B$2)/365,0),ROUNDUP((R451-日期设置!$B$2)/365,0))</f>
        <v>2</v>
      </c>
      <c r="X451" s="18" t="str">
        <f>_xlfn.IFNA(VLOOKUP(A451,过往入选债券!A:D,4,0),2)</f>
        <v>否</v>
      </c>
      <c r="Y451">
        <f>_xlfn.IFNA(VLOOKUP(C451,[2]Sheet1!$A:$A,1,0),3)</f>
        <v>3</v>
      </c>
    </row>
    <row r="452" spans="1:25" hidden="1" x14ac:dyDescent="0.2">
      <c r="A452" s="21" t="s">
        <v>14892</v>
      </c>
      <c r="B452" s="21" t="s">
        <v>14893</v>
      </c>
      <c r="C452" s="37" t="s">
        <v>12235</v>
      </c>
      <c r="D452" s="26" t="str">
        <f>[1]!b_calc_yield(A452,日期设置!$B$2,F452,1,R452,1,O452,L452,S452,)</f>
        <v>Fetching...</v>
      </c>
      <c r="E452" s="26">
        <f t="shared" si="14"/>
        <v>40.420714159202852</v>
      </c>
      <c r="F452" s="18">
        <f>[1]!b_dq_cleanprice($A452,日期设置!B$2)</f>
        <v>100</v>
      </c>
      <c r="G452" s="18" t="str">
        <f t="shared" si="15"/>
        <v>4.74 + 0</v>
      </c>
      <c r="H452" s="27">
        <f>[1]!b_dq_pctchange($A452,日期设置!$B$2,1)/100</f>
        <v>0</v>
      </c>
      <c r="I452" s="26">
        <f>[1]!b_pq_pctchange(A452,日期设置!$B$4,日期设置!$B$2,1)</f>
        <v>0</v>
      </c>
      <c r="J452" s="26">
        <f>[1]!b_pq_pctchange(A452,日期设置!$C$4,日期设置!$B$2,1)</f>
        <v>0</v>
      </c>
      <c r="K452" s="52">
        <f>[1]!b_dq_amount($A452,日期设置!B$2,2,10000)</f>
        <v>0</v>
      </c>
      <c r="L452" s="26">
        <f>[1]!b_info_latestpar(A452,日期设置!$B$2)</f>
        <v>100</v>
      </c>
      <c r="M452" s="6">
        <f>[1]!b_info_outstandingbalance($A452,日期设置!B$2)</f>
        <v>4.5999999999999996</v>
      </c>
      <c r="N452" s="7" t="str">
        <f>[1]!b_info_latestissurercreditrating2(A452,日期设置!$B$2,"102","1")</f>
        <v>AA-</v>
      </c>
      <c r="O452" s="8">
        <v>8.6999999999999993</v>
      </c>
      <c r="P452" s="9">
        <f>[1]!b_info_repurchasedate(A452)</f>
        <v>0</v>
      </c>
      <c r="Q452" s="8" t="s">
        <v>17183</v>
      </c>
      <c r="R452" s="2" t="str">
        <f>IF((--IF(P452=0,Q452,P452))&gt;(--日期设置!$B$2),IF(P452=0,Q452,P452),Q452)</f>
        <v>2025-12-20</v>
      </c>
      <c r="S452" s="2" t="s">
        <v>18034</v>
      </c>
      <c r="T452" s="8">
        <f>[1]!b_anal_ptmyear($A452,日期设置!$B$2)</f>
        <v>4.7479452054794518</v>
      </c>
      <c r="U452" s="8">
        <f>[1]!b_anal_termifexercise($A452,日期设置!B$2)</f>
        <v>0</v>
      </c>
      <c r="V452" s="10">
        <f>[1]!b_dq_dirtyprice(A452,日期设置!$B$2)</f>
        <v>102.19289999999999</v>
      </c>
      <c r="W452" s="11">
        <f>IF(U452=0,ROUNDUP((Q452-日期设置!$B$2)/365,0),ROUNDUP((R452-日期设置!$B$2)/365,0))</f>
        <v>5</v>
      </c>
      <c r="X452" s="18">
        <f>_xlfn.IFNA(VLOOKUP(A452,过往入选债券!A:D,4,0),2)</f>
        <v>2</v>
      </c>
      <c r="Y452">
        <f>_xlfn.IFNA(VLOOKUP(C452,[2]Sheet1!$A:$A,1,0),3)</f>
        <v>3</v>
      </c>
    </row>
    <row r="453" spans="1:25" hidden="1" x14ac:dyDescent="0.2">
      <c r="A453" s="21" t="s">
        <v>3473</v>
      </c>
      <c r="B453" s="21" t="s">
        <v>3474</v>
      </c>
      <c r="C453" s="37" t="s">
        <v>2398</v>
      </c>
      <c r="D453" s="26" t="str">
        <f>[1]!b_calc_yield(A453,日期设置!$B$2,F453,1,R453,1,O453,L453,S453,)</f>
        <v>Fetching...</v>
      </c>
      <c r="E453" s="26">
        <f t="shared" si="14"/>
        <v>12.705286363729119</v>
      </c>
      <c r="F453" s="18">
        <f>[1]!b_dq_cleanprice($A453,日期设置!B$2)</f>
        <v>99</v>
      </c>
      <c r="G453" s="18" t="str">
        <f t="shared" si="15"/>
        <v>3.50 + 1.50</v>
      </c>
      <c r="H453" s="27">
        <f>[1]!b_dq_pctchange($A453,日期设置!$B$2,1)/100</f>
        <v>0</v>
      </c>
      <c r="I453" s="26">
        <f>[1]!b_pq_pctchange(A453,日期设置!$B$4,日期设置!$B$2,1)</f>
        <v>0</v>
      </c>
      <c r="J453" s="26">
        <f>[1]!b_pq_pctchange(A453,日期设置!$C$4,日期设置!$B$2,1)</f>
        <v>0</v>
      </c>
      <c r="K453" s="52">
        <f>[1]!b_dq_amount($A453,日期设置!B$2,2,10000)</f>
        <v>0</v>
      </c>
      <c r="L453" s="26">
        <f>[1]!b_info_latestpar(A453,日期设置!$B$2)</f>
        <v>100</v>
      </c>
      <c r="M453" s="6">
        <f>[1]!b_info_outstandingbalance($A453,日期设置!B$2)</f>
        <v>7</v>
      </c>
      <c r="N453" s="7">
        <f>[1]!b_info_latestissurercreditrating2(A453,日期设置!$B$2,"102","1")</f>
        <v>0</v>
      </c>
      <c r="O453" s="8">
        <v>8</v>
      </c>
      <c r="P453" s="9" t="str">
        <f>[1]!b_info_repurchasedate(A453)</f>
        <v>2022-09-24</v>
      </c>
      <c r="Q453" s="8" t="s">
        <v>16089</v>
      </c>
      <c r="R453" s="2" t="str">
        <f>IF((--IF(P453=0,Q453,P453))&gt;(--日期设置!$B$2),IF(P453=0,Q453,P453),Q453)</f>
        <v>2022-09-24</v>
      </c>
      <c r="S453" s="2" t="s">
        <v>17874</v>
      </c>
      <c r="T453" s="8">
        <f>[1]!b_anal_ptmyear($A453,日期设置!$B$2)</f>
        <v>3.5095890410958903</v>
      </c>
      <c r="U453" s="8">
        <f>[1]!b_anal_termifexercise($A453,日期设置!B$2)</f>
        <v>1.5095890410958903</v>
      </c>
      <c r="V453" s="10">
        <f>[1]!b_dq_dirtyprice(A453,日期设置!$B$2)</f>
        <v>102.9233</v>
      </c>
      <c r="W453" s="11">
        <f>IF(U453=0,ROUNDUP((Q453-日期设置!$B$2)/365,0),ROUNDUP((R453-日期设置!$B$2)/365,0))</f>
        <v>2</v>
      </c>
      <c r="X453" s="18" t="str">
        <f>_xlfn.IFNA(VLOOKUP(A453,过往入选债券!A:D,4,0),2)</f>
        <v>否</v>
      </c>
      <c r="Y453">
        <f>_xlfn.IFNA(VLOOKUP(C453,[2]Sheet1!$A:$A,1,0),3)</f>
        <v>3</v>
      </c>
    </row>
    <row r="454" spans="1:25" hidden="1" x14ac:dyDescent="0.2">
      <c r="A454" s="21" t="s">
        <v>1262</v>
      </c>
      <c r="B454" s="21" t="s">
        <v>1263</v>
      </c>
      <c r="C454" s="37" t="s">
        <v>1261</v>
      </c>
      <c r="D454" s="26" t="str">
        <f>[1]!b_calc_yield(A454,日期设置!$B$2,F454,1,R454,1,O454,L454,S454,)</f>
        <v>Fetching...</v>
      </c>
      <c r="E454" s="26">
        <f t="shared" si="14"/>
        <v>8.3168074279009971</v>
      </c>
      <c r="F454" s="18">
        <f>[1]!b_dq_cleanprice($A454,日期设置!B$2)</f>
        <v>98.496600000000001</v>
      </c>
      <c r="G454" s="18" t="str">
        <f t="shared" si="15"/>
        <v>0.95 + 0</v>
      </c>
      <c r="H454" s="27">
        <f>[1]!b_dq_pctchange($A454,日期设置!$B$2,1)/100</f>
        <v>0</v>
      </c>
      <c r="I454" s="26">
        <f>[1]!b_pq_pctchange(A454,日期设置!$B$4,日期设置!$B$2,1)</f>
        <v>0</v>
      </c>
      <c r="J454" s="26">
        <f>[1]!b_pq_pctchange(A454,日期设置!$C$4,日期设置!$B$2,1)</f>
        <v>0</v>
      </c>
      <c r="K454" s="52">
        <f>[1]!b_dq_amount($A454,日期设置!B$2,2,10000)</f>
        <v>0</v>
      </c>
      <c r="L454" s="26">
        <f>[1]!b_info_latestpar(A454,日期设置!$B$2)</f>
        <v>100</v>
      </c>
      <c r="M454" s="6">
        <f>[1]!b_info_outstandingbalance($A454,日期设置!B$2)</f>
        <v>10</v>
      </c>
      <c r="N454" s="7">
        <f>[1]!b_info_latestissurercreditrating2(A454,日期设置!$B$2,"102","1")</f>
        <v>0</v>
      </c>
      <c r="O454" s="8">
        <v>7</v>
      </c>
      <c r="P454" s="9">
        <f>[1]!b_info_repurchasedate(A454)</f>
        <v>0</v>
      </c>
      <c r="Q454" s="8" t="s">
        <v>16322</v>
      </c>
      <c r="R454" s="2" t="str">
        <f>IF((--IF(P454=0,Q454,P454))&gt;(--日期设置!$B$2),IF(P454=0,Q454,P454),Q454)</f>
        <v>2022-03-07</v>
      </c>
      <c r="S454" s="2" t="s">
        <v>18215</v>
      </c>
      <c r="T454" s="8">
        <f>[1]!b_anal_ptmyear($A454,日期设置!$B$2)</f>
        <v>0.95890410958904104</v>
      </c>
      <c r="U454" s="8">
        <f>[1]!b_anal_termifexercise($A454,日期设置!B$2)</f>
        <v>0</v>
      </c>
      <c r="V454" s="10">
        <f>[1]!b_dq_dirtyprice(A454,日期设置!$B$2)</f>
        <v>98.784300000000002</v>
      </c>
      <c r="W454" s="11">
        <f>IF(U454=0,ROUNDUP((Q454-日期设置!$B$2)/365,0),ROUNDUP((R454-日期设置!$B$2)/365,0))</f>
        <v>1</v>
      </c>
      <c r="X454" s="18">
        <f>_xlfn.IFNA(VLOOKUP(A454,过往入选债券!A:D,4,0),2)</f>
        <v>2</v>
      </c>
      <c r="Y454">
        <f>_xlfn.IFNA(VLOOKUP(C454,[2]Sheet1!$A:$A,1,0),3)</f>
        <v>3</v>
      </c>
    </row>
    <row r="455" spans="1:25" hidden="1" x14ac:dyDescent="0.2">
      <c r="A455" s="21" t="s">
        <v>1259</v>
      </c>
      <c r="B455" s="21" t="s">
        <v>1260</v>
      </c>
      <c r="C455" s="37" t="s">
        <v>1261</v>
      </c>
      <c r="D455" s="26" t="str">
        <f>[1]!b_calc_yield(A455,日期设置!$B$2,F455,1,R455,1,O455,L455,S455,)</f>
        <v>Fetching...</v>
      </c>
      <c r="E455" s="26">
        <f t="shared" si="14"/>
        <v>7.3187172308781578</v>
      </c>
      <c r="F455" s="18">
        <f>[1]!b_dq_cleanprice($A455,日期设置!B$2)</f>
        <v>98.602099999999993</v>
      </c>
      <c r="G455" s="18" t="str">
        <f t="shared" si="15"/>
        <v>0.84 + 0</v>
      </c>
      <c r="H455" s="27">
        <f>[1]!b_dq_pctchange($A455,日期设置!$B$2,1)/100</f>
        <v>0</v>
      </c>
      <c r="I455" s="26">
        <f>[1]!b_pq_pctchange(A455,日期设置!$B$4,日期设置!$B$2,1)</f>
        <v>0</v>
      </c>
      <c r="J455" s="26">
        <f>[1]!b_pq_pctchange(A455,日期设置!$C$4,日期设置!$B$2,1)</f>
        <v>0</v>
      </c>
      <c r="K455" s="52">
        <f>[1]!b_dq_amount($A455,日期设置!B$2,2,10000)</f>
        <v>0</v>
      </c>
      <c r="L455" s="26">
        <f>[1]!b_info_latestpar(A455,日期设置!$B$2)</f>
        <v>100</v>
      </c>
      <c r="M455" s="6">
        <f>[1]!b_info_outstandingbalance($A455,日期设置!B$2)</f>
        <v>5</v>
      </c>
      <c r="N455" s="7">
        <f>[1]!b_info_latestissurercreditrating2(A455,日期设置!$B$2,"102","1")</f>
        <v>0</v>
      </c>
      <c r="O455" s="8">
        <v>6.99</v>
      </c>
      <c r="P455" s="9">
        <f>[1]!b_info_repurchasedate(A455)</f>
        <v>0</v>
      </c>
      <c r="Q455" s="8" t="s">
        <v>16004</v>
      </c>
      <c r="R455" s="2" t="str">
        <f>IF((--IF(P455=0,Q455,P455))&gt;(--日期设置!$B$2),IF(P455=0,Q455,P455),Q455)</f>
        <v>2022-01-24</v>
      </c>
      <c r="S455" s="2" t="s">
        <v>18993</v>
      </c>
      <c r="T455" s="8">
        <f>[1]!b_anal_ptmyear($A455,日期设置!$B$2)</f>
        <v>0.84383561643835614</v>
      </c>
      <c r="U455" s="8">
        <f>[1]!b_anal_termifexercise($A455,日期设置!B$2)</f>
        <v>0</v>
      </c>
      <c r="V455" s="10">
        <f>[1]!b_dq_dirtyprice(A455,日期设置!$B$2)</f>
        <v>99.693700000000007</v>
      </c>
      <c r="W455" s="11">
        <f>IF(U455=0,ROUNDUP((Q455-日期设置!$B$2)/365,0),ROUNDUP((R455-日期设置!$B$2)/365,0))</f>
        <v>1</v>
      </c>
      <c r="X455" s="18">
        <f>_xlfn.IFNA(VLOOKUP(A455,过往入选债券!A:D,4,0),2)</f>
        <v>2</v>
      </c>
      <c r="Y455">
        <f>_xlfn.IFNA(VLOOKUP(C455,[2]Sheet1!$A:$A,1,0),3)</f>
        <v>3</v>
      </c>
    </row>
    <row r="456" spans="1:25" hidden="1" x14ac:dyDescent="0.2">
      <c r="A456" s="21" t="s">
        <v>2745</v>
      </c>
      <c r="B456" s="21" t="s">
        <v>2746</v>
      </c>
      <c r="C456" s="37" t="s">
        <v>1213</v>
      </c>
      <c r="D456" s="26" t="str">
        <f>[1]!b_calc_yield(A456,日期设置!$B$2,F456,1,R456,1,O456,L456,S456,)</f>
        <v>Fetching...</v>
      </c>
      <c r="E456" s="26">
        <f t="shared" si="14"/>
        <v>8.5669467423320711</v>
      </c>
      <c r="F456" s="18">
        <f>[1]!b_dq_cleanprice($A456,日期设置!B$2)</f>
        <v>98.48</v>
      </c>
      <c r="G456" s="18" t="str">
        <f t="shared" si="15"/>
        <v>2.98 + 0.98</v>
      </c>
      <c r="H456" s="27">
        <f>[1]!b_dq_pctchange($A456,日期设置!$B$2,1)/100</f>
        <v>0</v>
      </c>
      <c r="I456" s="26">
        <f>[1]!b_pq_pctchange(A456,日期设置!$B$4,日期设置!$B$2,1)</f>
        <v>-1.519999999999996</v>
      </c>
      <c r="J456" s="26">
        <f>[1]!b_pq_pctchange(A456,日期设置!$C$4,日期设置!$B$2,1)</f>
        <v>-1.519999999999996</v>
      </c>
      <c r="K456" s="52">
        <f>[1]!b_dq_amount($A456,日期设置!B$2,2,10000)</f>
        <v>0</v>
      </c>
      <c r="L456" s="26">
        <f>[1]!b_info_latestpar(A456,日期设置!$B$2)</f>
        <v>100</v>
      </c>
      <c r="M456" s="6">
        <f>[1]!b_info_outstandingbalance($A456,日期设置!B$2)</f>
        <v>5</v>
      </c>
      <c r="N456" s="7">
        <f>[1]!b_info_latestissurercreditrating2(A456,日期设置!$B$2,"102","1")</f>
        <v>0</v>
      </c>
      <c r="O456" s="8">
        <v>7</v>
      </c>
      <c r="P456" s="9" t="str">
        <f>[1]!b_info_repurchasedate(A456)</f>
        <v>2022-03-18</v>
      </c>
      <c r="Q456" s="8" t="s">
        <v>16035</v>
      </c>
      <c r="R456" s="2" t="str">
        <f>IF((--IF(P456=0,Q456,P456))&gt;(--日期设置!$B$2),IF(P456=0,Q456,P456),Q456)</f>
        <v>2022-03-18</v>
      </c>
      <c r="S456" s="2" t="s">
        <v>17822</v>
      </c>
      <c r="T456" s="8">
        <f>[1]!b_anal_ptmyear($A456,日期设置!$B$2)</f>
        <v>2.989041095890411</v>
      </c>
      <c r="U456" s="8">
        <f>[1]!b_anal_termifexercise($A456,日期设置!B$2)</f>
        <v>0.989041095890411</v>
      </c>
      <c r="V456" s="10">
        <f>[1]!b_dq_dirtyprice(A456,日期设置!$B$2)</f>
        <v>98.556700000000006</v>
      </c>
      <c r="W456" s="11">
        <f>IF(U456=0,ROUNDUP((Q456-日期设置!$B$2)/365,0),ROUNDUP((R456-日期设置!$B$2)/365,0))</f>
        <v>1</v>
      </c>
      <c r="X456" s="18" t="str">
        <f>_xlfn.IFNA(VLOOKUP(A456,过往入选债券!A:D,4,0),2)</f>
        <v>否</v>
      </c>
      <c r="Y456" s="45">
        <f>_xlfn.IFNA(VLOOKUP(C456,[2]Sheet1!$A:$A,1,0),3)</f>
        <v>3</v>
      </c>
    </row>
    <row r="457" spans="1:25" hidden="1" x14ac:dyDescent="0.2">
      <c r="A457" s="21" t="s">
        <v>9340</v>
      </c>
      <c r="B457" s="21" t="s">
        <v>9341</v>
      </c>
      <c r="C457" s="37" t="s">
        <v>508</v>
      </c>
      <c r="D457" s="26" t="str">
        <f>[1]!b_calc_yield(A457,日期设置!$B$2,F457,1,R457,1,O457,L457,S457,)</f>
        <v>Fetching...</v>
      </c>
      <c r="E457" s="26">
        <f t="shared" si="14"/>
        <v>13.294353507937995</v>
      </c>
      <c r="F457" s="18">
        <f>[1]!b_dq_cleanprice($A457,日期设置!B$2)</f>
        <v>98.3</v>
      </c>
      <c r="G457" s="18" t="str">
        <f t="shared" si="15"/>
        <v>1.57 + 0</v>
      </c>
      <c r="H457" s="27">
        <f>[1]!b_dq_pctchange($A457,日期设置!$B$2,1)/100</f>
        <v>0</v>
      </c>
      <c r="I457" s="26">
        <f>[1]!b_pq_pctchange(A457,日期设置!$B$4,日期设置!$B$2,1)</f>
        <v>0</v>
      </c>
      <c r="J457" s="26">
        <f>[1]!b_pq_pctchange(A457,日期设置!$C$4,日期设置!$B$2,1)</f>
        <v>0</v>
      </c>
      <c r="K457" s="52">
        <f>[1]!b_dq_amount($A457,日期设置!B$2,2,10000)</f>
        <v>0</v>
      </c>
      <c r="L457" s="26">
        <f>[1]!b_info_latestpar(A457,日期设置!$B$2)</f>
        <v>100</v>
      </c>
      <c r="M457" s="6">
        <f>[1]!b_info_outstandingbalance($A457,日期设置!B$2)</f>
        <v>10</v>
      </c>
      <c r="N457" s="7" t="str">
        <f>[1]!b_info_latestissurercreditrating2(A457,日期设置!$B$2,"102","1")</f>
        <v>AA+</v>
      </c>
      <c r="O457" s="8">
        <v>7.5</v>
      </c>
      <c r="P457" s="9">
        <f>[1]!b_info_repurchasedate(A457)</f>
        <v>0</v>
      </c>
      <c r="Q457" s="8" t="s">
        <v>16495</v>
      </c>
      <c r="R457" s="2" t="str">
        <f>IF((--IF(P457=0,Q457,P457))&gt;(--日期设置!$B$2),IF(P457=0,Q457,P457),Q457)</f>
        <v>2022-10-17</v>
      </c>
      <c r="S457" s="2" t="s">
        <v>18249</v>
      </c>
      <c r="T457" s="8">
        <f>[1]!b_anal_ptmyear($A457,日期设置!$B$2)</f>
        <v>1.5726027397260274</v>
      </c>
      <c r="U457" s="8">
        <f>[1]!b_anal_termifexercise($A457,日期设置!B$2)</f>
        <v>0</v>
      </c>
      <c r="V457" s="10">
        <f>[1]!b_dq_dirtyprice(A457,日期设置!$B$2)</f>
        <v>101.5055</v>
      </c>
      <c r="W457" s="11">
        <f>IF(U457=0,ROUNDUP((Q457-日期设置!$B$2)/365,0),ROUNDUP((R457-日期设置!$B$2)/365,0))</f>
        <v>2</v>
      </c>
      <c r="X457" s="18" t="str">
        <f>_xlfn.IFNA(VLOOKUP(A457,过往入选债券!A:D,4,0),2)</f>
        <v>否</v>
      </c>
      <c r="Y457">
        <f>_xlfn.IFNA(VLOOKUP(C457,[2]Sheet1!$A:$A,1,0),3)</f>
        <v>3</v>
      </c>
    </row>
    <row r="458" spans="1:25" hidden="1" x14ac:dyDescent="0.2">
      <c r="A458" s="21" t="s">
        <v>10948</v>
      </c>
      <c r="B458" s="21" t="s">
        <v>10949</v>
      </c>
      <c r="C458" s="37" t="s">
        <v>414</v>
      </c>
      <c r="D458" s="26" t="str">
        <f>[1]!b_calc_yield(A458,日期设置!$B$2,F458,1,R458,1,O458,L458,S458,)</f>
        <v>Fetching...</v>
      </c>
      <c r="E458" s="26">
        <f t="shared" si="14"/>
        <v>17.837417806433841</v>
      </c>
      <c r="F458" s="18">
        <f>[1]!b_dq_cleanprice($A458,日期设置!B$2)</f>
        <v>96.096199999999996</v>
      </c>
      <c r="G458" s="18" t="str">
        <f t="shared" si="15"/>
        <v>4.15 + 2.15</v>
      </c>
      <c r="H458" s="27">
        <f>[1]!b_dq_pctchange($A458,日期设置!$B$2,1)/100</f>
        <v>0</v>
      </c>
      <c r="I458" s="26">
        <f>[1]!b_pq_pctchange(A458,日期设置!$B$4,日期设置!$B$2,1)</f>
        <v>0</v>
      </c>
      <c r="J458" s="26">
        <f>[1]!b_pq_pctchange(A458,日期设置!$C$4,日期设置!$B$2,1)</f>
        <v>0</v>
      </c>
      <c r="K458" s="52">
        <f>[1]!b_dq_amount($A458,日期设置!B$2,2,10000)</f>
        <v>0</v>
      </c>
      <c r="L458" s="26">
        <f>[1]!b_info_latestpar(A458,日期设置!$B$2)</f>
        <v>100</v>
      </c>
      <c r="M458" s="6">
        <f>[1]!b_info_outstandingbalance($A458,日期设置!B$2)</f>
        <v>7</v>
      </c>
      <c r="N458" s="7" t="str">
        <f>[1]!b_info_latestissurercreditrating2(A458,日期设置!$B$2,"102","1")</f>
        <v>AA+</v>
      </c>
      <c r="O458" s="8">
        <v>6.6</v>
      </c>
      <c r="P458" s="9" t="str">
        <f>[1]!b_info_repurchasedate(A458)</f>
        <v>2023-05-18</v>
      </c>
      <c r="Q458" s="8" t="s">
        <v>16869</v>
      </c>
      <c r="R458" s="2" t="str">
        <f>IF((--IF(P458=0,Q458,P458))&gt;(--日期设置!$B$2),IF(P458=0,Q458,P458),Q458)</f>
        <v>2023-05-18</v>
      </c>
      <c r="S458" s="2" t="s">
        <v>18340</v>
      </c>
      <c r="T458" s="8">
        <f>[1]!b_anal_ptmyear($A458,日期设置!$B$2)</f>
        <v>4.1561643835616442</v>
      </c>
      <c r="U458" s="8">
        <f>[1]!b_anal_termifexercise($A458,日期设置!B$2)</f>
        <v>2.1561643835616437</v>
      </c>
      <c r="V458" s="10">
        <f>[1]!b_dq_dirtyprice(A458,日期设置!$B$2)</f>
        <v>101.66549999999999</v>
      </c>
      <c r="W458" s="11">
        <f>IF(U458=0,ROUNDUP((Q458-日期设置!$B$2)/365,0),ROUNDUP((R458-日期设置!$B$2)/365,0))</f>
        <v>3</v>
      </c>
      <c r="X458" s="18" t="str">
        <f>_xlfn.IFNA(VLOOKUP(A458,过往入选债券!A:D,4,0),2)</f>
        <v>否</v>
      </c>
      <c r="Y458">
        <f>_xlfn.IFNA(VLOOKUP(C458,[2]Sheet1!$A:$A,1,0),3)</f>
        <v>3</v>
      </c>
    </row>
    <row r="459" spans="1:25" hidden="1" x14ac:dyDescent="0.2">
      <c r="A459" s="21" t="s">
        <v>15727</v>
      </c>
      <c r="B459" s="21" t="s">
        <v>15728</v>
      </c>
      <c r="C459" s="37" t="s">
        <v>15243</v>
      </c>
      <c r="D459" s="26" t="str">
        <f>[1]!b_calc_yield(A459,日期设置!$B$2,F459,1,R459,1,O459,L459,S459,)</f>
        <v>Fetching...</v>
      </c>
      <c r="E459" s="26">
        <f t="shared" si="14"/>
        <v>52.158287457238941</v>
      </c>
      <c r="F459" s="18">
        <f>[1]!b_dq_cleanprice($A459,日期设置!B$2)</f>
        <v>96.9131</v>
      </c>
      <c r="G459" s="18" t="str">
        <f t="shared" si="15"/>
        <v>5.97 + 0</v>
      </c>
      <c r="H459" s="27">
        <f>[1]!b_dq_pctchange($A459,日期设置!$B$2,1)/100</f>
        <v>0</v>
      </c>
      <c r="I459" s="26">
        <f>[1]!b_pq_pctchange(A459,日期设置!$B$4,日期设置!$B$2,1)</f>
        <v>0</v>
      </c>
      <c r="J459" s="26">
        <f>[1]!b_pq_pctchange(A459,日期设置!$C$4,日期设置!$B$2,1)</f>
        <v>-1.1090816326530613</v>
      </c>
      <c r="K459" s="52">
        <f>[1]!b_dq_amount($A459,日期设置!B$2,2,10000)</f>
        <v>0</v>
      </c>
      <c r="L459" s="26">
        <f>[1]!b_info_latestpar(A459,日期设置!$B$2)</f>
        <v>100</v>
      </c>
      <c r="M459" s="6">
        <f>[1]!b_info_outstandingbalance($A459,日期设置!B$2)</f>
        <v>6</v>
      </c>
      <c r="N459" s="7" t="str">
        <f>[1]!b_info_latestissurercreditrating2(A459,日期设置!$B$2,"102","1")</f>
        <v>AA</v>
      </c>
      <c r="O459" s="8">
        <v>7.96</v>
      </c>
      <c r="P459" s="9">
        <f>[1]!b_info_repurchasedate(A459)</f>
        <v>0</v>
      </c>
      <c r="Q459" s="8" t="s">
        <v>17696</v>
      </c>
      <c r="R459" s="2" t="str">
        <f>IF((--IF(P459=0,Q459,P459))&gt;(--日期设置!$B$2),IF(P459=0,Q459,P459),Q459)</f>
        <v>2027-03-13</v>
      </c>
      <c r="S459" s="2" t="s">
        <v>17982</v>
      </c>
      <c r="T459" s="8">
        <f>[1]!b_anal_ptmyear($A459,日期设置!$B$2)</f>
        <v>5.9753424657534246</v>
      </c>
      <c r="U459" s="8">
        <f>[1]!b_anal_termifexercise($A459,日期设置!B$2)</f>
        <v>0</v>
      </c>
      <c r="V459" s="10">
        <f>[1]!b_dq_dirtyprice(A459,日期设置!$B$2)</f>
        <v>97.109399999999994</v>
      </c>
      <c r="W459" s="11">
        <f>IF(U459=0,ROUNDUP((Q459-日期设置!$B$2)/365,0),ROUNDUP((R459-日期设置!$B$2)/365,0))</f>
        <v>6</v>
      </c>
      <c r="X459" s="18" t="str">
        <f>_xlfn.IFNA(VLOOKUP(A459,过往入选债券!A:D,4,0),2)</f>
        <v>否</v>
      </c>
      <c r="Y459">
        <f>_xlfn.IFNA(VLOOKUP(C459,[2]Sheet1!$A:$A,1,0),3)</f>
        <v>3</v>
      </c>
    </row>
    <row r="460" spans="1:25" hidden="1" x14ac:dyDescent="0.2">
      <c r="A460" s="21" t="s">
        <v>15511</v>
      </c>
      <c r="B460" s="21" t="s">
        <v>15512</v>
      </c>
      <c r="C460" s="37" t="s">
        <v>14861</v>
      </c>
      <c r="D460" s="26" t="str">
        <f>[1]!b_calc_yield(A460,日期设置!$B$2,F460,1,R460,1,O460,L460,S460,)</f>
        <v>Fetching...</v>
      </c>
      <c r="E460" s="26">
        <f t="shared" si="14"/>
        <v>47.233473286387628</v>
      </c>
      <c r="F460" s="18">
        <f>[1]!b_dq_cleanprice($A460,日期设置!B$2)</f>
        <v>99.367800000000003</v>
      </c>
      <c r="G460" s="18" t="str">
        <f t="shared" si="15"/>
        <v>5.62 + 0</v>
      </c>
      <c r="H460" s="27">
        <f>[1]!b_dq_pctchange($A460,日期设置!$B$2,1)/100</f>
        <v>0</v>
      </c>
      <c r="I460" s="26">
        <f>[1]!b_pq_pctchange(A460,日期设置!$B$4,日期设置!$B$2,1)</f>
        <v>0</v>
      </c>
      <c r="J460" s="26">
        <f>[1]!b_pq_pctchange(A460,日期设置!$C$4,日期设置!$B$2,1)</f>
        <v>-1.1884104376464846</v>
      </c>
      <c r="K460" s="52">
        <f>[1]!b_dq_amount($A460,日期设置!B$2,2,10000)</f>
        <v>0</v>
      </c>
      <c r="L460" s="26">
        <f>[1]!b_info_latestpar(A460,日期设置!$B$2)</f>
        <v>100</v>
      </c>
      <c r="M460" s="6">
        <f>[1]!b_info_outstandingbalance($A460,日期设置!B$2)</f>
        <v>5.7</v>
      </c>
      <c r="N460" s="7" t="str">
        <f>[1]!b_info_latestissurercreditrating2(A460,日期设置!$B$2,"102","1")</f>
        <v>AA-</v>
      </c>
      <c r="O460" s="8">
        <v>8.5</v>
      </c>
      <c r="P460" s="9">
        <f>[1]!b_info_repurchasedate(A460)</f>
        <v>0</v>
      </c>
      <c r="Q460" s="8" t="s">
        <v>17402</v>
      </c>
      <c r="R460" s="2" t="str">
        <f>IF((--IF(P460=0,Q460,P460))&gt;(--日期设置!$B$2),IF(P460=0,Q460,P460),Q460)</f>
        <v>2026-11-05</v>
      </c>
      <c r="S460" s="2" t="s">
        <v>18339</v>
      </c>
      <c r="T460" s="8">
        <f>[1]!b_anal_ptmyear($A460,日期设置!$B$2)</f>
        <v>5.624657534246575</v>
      </c>
      <c r="U460" s="8">
        <f>[1]!b_anal_termifexercise($A460,日期设置!B$2)</f>
        <v>0</v>
      </c>
      <c r="V460" s="10">
        <f>[1]!b_dq_dirtyprice(A460,日期设置!$B$2)</f>
        <v>102.5582</v>
      </c>
      <c r="W460" s="11">
        <f>IF(U460=0,ROUNDUP((Q460-日期设置!$B$2)/365,0),ROUNDUP((R460-日期设置!$B$2)/365,0))</f>
        <v>6</v>
      </c>
      <c r="X460" s="18" t="str">
        <f>_xlfn.IFNA(VLOOKUP(A460,过往入选债券!A:D,4,0),2)</f>
        <v>否</v>
      </c>
      <c r="Y460">
        <f>_xlfn.IFNA(VLOOKUP(C460,[2]Sheet1!$A:$A,1,0),3)</f>
        <v>3</v>
      </c>
    </row>
    <row r="461" spans="1:25" hidden="1" x14ac:dyDescent="0.2">
      <c r="A461" s="21" t="s">
        <v>9138</v>
      </c>
      <c r="B461" s="21" t="s">
        <v>9139</v>
      </c>
      <c r="C461" s="37" t="s">
        <v>410</v>
      </c>
      <c r="D461" s="26" t="str">
        <f>[1]!b_calc_yield(A461,日期设置!$B$2,F461,1,R461,1,O461,L461,S461,)</f>
        <v>Fetching...</v>
      </c>
      <c r="E461" s="26">
        <f t="shared" si="14"/>
        <v>12.149008274897334</v>
      </c>
      <c r="F461" s="18">
        <f>[1]!b_dq_cleanprice($A461,日期设置!B$2)</f>
        <v>96.464699999999993</v>
      </c>
      <c r="G461" s="18" t="str">
        <f t="shared" si="15"/>
        <v>1.44 + 0</v>
      </c>
      <c r="H461" s="27">
        <f>[1]!b_dq_pctchange($A461,日期设置!$B$2,1)/100</f>
        <v>0</v>
      </c>
      <c r="I461" s="26">
        <f>[1]!b_pq_pctchange(A461,日期设置!$B$4,日期设置!$B$2,1)</f>
        <v>0</v>
      </c>
      <c r="J461" s="26">
        <f>[1]!b_pq_pctchange(A461,日期设置!$C$4,日期设置!$B$2,1)</f>
        <v>0</v>
      </c>
      <c r="K461" s="52">
        <f>[1]!b_dq_amount($A461,日期设置!B$2,2,10000)</f>
        <v>0</v>
      </c>
      <c r="L461" s="26">
        <f>[1]!b_info_latestpar(A461,日期设置!$B$2)</f>
        <v>100</v>
      </c>
      <c r="M461" s="6">
        <f>[1]!b_info_outstandingbalance($A461,日期设置!B$2)</f>
        <v>10</v>
      </c>
      <c r="N461" s="7" t="str">
        <f>[1]!b_info_latestissurercreditrating2(A461,日期设置!$B$2,"102","1")</f>
        <v>AAA</v>
      </c>
      <c r="O461" s="8">
        <v>5.96</v>
      </c>
      <c r="P461" s="9">
        <f>[1]!b_info_repurchasedate(A461)</f>
        <v>0</v>
      </c>
      <c r="Q461" s="8" t="s">
        <v>17338</v>
      </c>
      <c r="R461" s="2" t="str">
        <f>IF((--IF(P461=0,Q461,P461))&gt;(--日期设置!$B$2),IF(P461=0,Q461,P461),Q461)</f>
        <v>2022-08-30</v>
      </c>
      <c r="S461" s="2" t="s">
        <v>18162</v>
      </c>
      <c r="T461" s="8">
        <f>[1]!b_anal_ptmyear($A461,日期设置!$B$2)</f>
        <v>1.441095890410959</v>
      </c>
      <c r="U461" s="8">
        <f>[1]!b_anal_termifexercise($A461,日期设置!B$2)</f>
        <v>0</v>
      </c>
      <c r="V461" s="10">
        <f>[1]!b_dq_dirtyprice(A461,日期设置!$B$2)</f>
        <v>99.7958</v>
      </c>
      <c r="W461" s="11">
        <f>IF(U461=0,ROUNDUP((Q461-日期设置!$B$2)/365,0),ROUNDUP((R461-日期设置!$B$2)/365,0))</f>
        <v>2</v>
      </c>
      <c r="X461" s="18" t="str">
        <f>_xlfn.IFNA(VLOOKUP(A461,过往入选债券!A:D,4,0),2)</f>
        <v>否</v>
      </c>
      <c r="Y461" t="str">
        <f>_xlfn.IFNA(VLOOKUP(C461,[2]Sheet1!$A:$A,1,0),3)</f>
        <v>云南省城市建设投资集团有限公司</v>
      </c>
    </row>
    <row r="462" spans="1:25" hidden="1" x14ac:dyDescent="0.2">
      <c r="A462" s="21" t="s">
        <v>12995</v>
      </c>
      <c r="B462" s="21" t="s">
        <v>12996</v>
      </c>
      <c r="C462" s="37" t="s">
        <v>10884</v>
      </c>
      <c r="D462" s="26" t="str">
        <f>[1]!b_calc_yield(A462,日期设置!$B$2,F462,1,R462,1,O462,L462,S462,)</f>
        <v>Fetching...</v>
      </c>
      <c r="E462" s="26">
        <f t="shared" si="14"/>
        <v>31.078877289316221</v>
      </c>
      <c r="F462" s="18">
        <f>[1]!b_dq_cleanprice($A462,日期设置!B$2)</f>
        <v>54.095999999999997</v>
      </c>
      <c r="G462" s="18" t="str">
        <f t="shared" si="15"/>
        <v>2.02 + 0</v>
      </c>
      <c r="H462" s="27">
        <f>[1]!b_dq_pctchange($A462,日期设置!$B$2,1)/100</f>
        <v>0</v>
      </c>
      <c r="I462" s="26">
        <f>[1]!b_pq_pctchange(A462,日期设置!$B$4,日期设置!$B$2,1)</f>
        <v>0</v>
      </c>
      <c r="J462" s="26">
        <f>[1]!b_pq_pctchange(A462,日期设置!$C$4,日期设置!$B$2,1)</f>
        <v>0</v>
      </c>
      <c r="K462" s="52">
        <f>[1]!b_dq_amount($A462,日期设置!B$2,2,10000)</f>
        <v>0</v>
      </c>
      <c r="L462" s="26">
        <f>[1]!b_info_latestpar(A462,日期设置!$B$2)</f>
        <v>60</v>
      </c>
      <c r="M462" s="6">
        <f>[1]!b_info_outstandingbalance($A462,日期设置!B$2)</f>
        <v>6.36</v>
      </c>
      <c r="N462" s="7" t="str">
        <f>[1]!b_info_latestissurercreditrating2(A462,日期设置!$B$2,"102","1")</f>
        <v>AA</v>
      </c>
      <c r="O462" s="8">
        <v>4.8899999999999997</v>
      </c>
      <c r="P462" s="9">
        <f>[1]!b_info_repurchasedate(A462)</f>
        <v>0</v>
      </c>
      <c r="Q462" s="8" t="s">
        <v>16123</v>
      </c>
      <c r="R462" s="2" t="str">
        <f>IF((--IF(P462=0,Q462,P462))&gt;(--日期设置!$B$2),IF(P462=0,Q462,P462),Q462)</f>
        <v>2023-03-30</v>
      </c>
      <c r="S462" s="2" t="s">
        <v>18636</v>
      </c>
      <c r="T462" s="8">
        <f>[1]!b_anal_ptmyear($A462,日期设置!$B$2)</f>
        <v>2.021917808219178</v>
      </c>
      <c r="U462" s="8">
        <f>[1]!b_anal_termifexercise($A462,日期设置!B$2)</f>
        <v>0</v>
      </c>
      <c r="V462" s="10">
        <f>[1]!b_dq_dirtyprice(A462,日期设置!$B$2)</f>
        <v>56.965699999999998</v>
      </c>
      <c r="W462" s="11">
        <f>IF(U462=0,ROUNDUP((Q462-日期设置!$B$2)/365,0),ROUNDUP((R462-日期设置!$B$2)/365,0))</f>
        <v>3</v>
      </c>
      <c r="X462" s="18">
        <f>_xlfn.IFNA(VLOOKUP(A462,过往入选债券!A:D,4,0),2)</f>
        <v>2</v>
      </c>
      <c r="Y462">
        <f>_xlfn.IFNA(VLOOKUP(C462,[2]Sheet1!$A:$A,1,0),3)</f>
        <v>3</v>
      </c>
    </row>
    <row r="463" spans="1:25" hidden="1" x14ac:dyDescent="0.2">
      <c r="A463" s="21" t="s">
        <v>9427</v>
      </c>
      <c r="B463" s="21" t="s">
        <v>9428</v>
      </c>
      <c r="C463" s="37" t="s">
        <v>27</v>
      </c>
      <c r="D463" s="26" t="str">
        <f>[1]!b_calc_yield(A463,日期设置!$B$2,F463,1,R463,1,O463,L463,S463,)</f>
        <v>Fetching...</v>
      </c>
      <c r="E463" s="26">
        <f t="shared" si="14"/>
        <v>5.2042641196511141</v>
      </c>
      <c r="F463" s="18">
        <f>[1]!b_dq_cleanprice($A463,日期设置!B$2)</f>
        <v>98</v>
      </c>
      <c r="G463" s="18" t="str">
        <f t="shared" si="15"/>
        <v>1.60 + 0.60</v>
      </c>
      <c r="H463" s="27">
        <f>[1]!b_dq_pctchange($A463,日期设置!$B$2,1)/100</f>
        <v>0</v>
      </c>
      <c r="I463" s="26">
        <f>[1]!b_pq_pctchange(A463,日期设置!$B$4,日期设置!$B$2,1)</f>
        <v>0</v>
      </c>
      <c r="J463" s="26">
        <f>[1]!b_pq_pctchange(A463,日期设置!$C$4,日期设置!$B$2,1)</f>
        <v>0</v>
      </c>
      <c r="K463" s="52">
        <f>[1]!b_dq_amount($A463,日期设置!B$2,2,10000)</f>
        <v>0</v>
      </c>
      <c r="L463" s="26">
        <f>[1]!b_info_latestpar(A463,日期设置!$B$2)</f>
        <v>100</v>
      </c>
      <c r="M463" s="6">
        <f>[1]!b_info_outstandingbalance($A463,日期设置!B$2)</f>
        <v>5</v>
      </c>
      <c r="N463" s="7" t="str">
        <f>[1]!b_info_latestissurercreditrating2(A463,日期设置!$B$2,"102","1")</f>
        <v>AAA</v>
      </c>
      <c r="O463" s="8">
        <v>5.3</v>
      </c>
      <c r="P463" s="9" t="str">
        <f>[1]!b_info_repurchasedate(A463)</f>
        <v>2021-10-29</v>
      </c>
      <c r="Q463" s="8" t="s">
        <v>16205</v>
      </c>
      <c r="R463" s="2" t="str">
        <f>IF((--IF(P463=0,Q463,P463))&gt;(--日期设置!$B$2),IF(P463=0,Q463,P463),Q463)</f>
        <v>2021-10-29</v>
      </c>
      <c r="S463" s="2" t="s">
        <v>17773</v>
      </c>
      <c r="T463" s="8">
        <f>[1]!b_anal_ptmyear($A463,日期设置!$B$2)</f>
        <v>1.6054794520547944</v>
      </c>
      <c r="U463" s="8">
        <f>[1]!b_anal_termifexercise($A463,日期设置!B$2)</f>
        <v>0.60547945205479448</v>
      </c>
      <c r="V463" s="10">
        <f>[1]!b_dq_dirtyprice(A463,日期设置!$B$2)</f>
        <v>100.09099999999999</v>
      </c>
      <c r="W463" s="11">
        <f>IF(U463=0,ROUNDUP((Q463-日期设置!$B$2)/365,0),ROUNDUP((R463-日期设置!$B$2)/365,0))</f>
        <v>1</v>
      </c>
      <c r="X463" s="18" t="str">
        <f>_xlfn.IFNA(VLOOKUP(A463,过往入选债券!A:D,4,0),2)</f>
        <v>否</v>
      </c>
      <c r="Y463" t="str">
        <f>_xlfn.IFNA(VLOOKUP(C463,[2]Sheet1!$A:$A,1,0),3)</f>
        <v>北京市海淀区国有资产投资集团有限公司</v>
      </c>
    </row>
    <row r="464" spans="1:25" hidden="1" x14ac:dyDescent="0.2">
      <c r="A464" s="21" t="s">
        <v>13512</v>
      </c>
      <c r="B464" s="21" t="s">
        <v>13513</v>
      </c>
      <c r="C464" s="37" t="s">
        <v>82</v>
      </c>
      <c r="D464" s="26" t="str">
        <f>[1]!b_calc_yield(A464,日期设置!$B$2,F464,1,R464,1,O464,L464,S464,)</f>
        <v>Fetching...</v>
      </c>
      <c r="E464" s="26">
        <f t="shared" si="14"/>
        <v>5.2664355760374093</v>
      </c>
      <c r="F464" s="18">
        <f>[1]!b_dq_cleanprice($A464,日期设置!B$2)</f>
        <v>97.702699999999993</v>
      </c>
      <c r="G464" s="18" t="str">
        <f t="shared" si="15"/>
        <v>2.61 + 0.61</v>
      </c>
      <c r="H464" s="27">
        <f>[1]!b_dq_pctchange($A464,日期设置!$B$2,1)/100</f>
        <v>0</v>
      </c>
      <c r="I464" s="26">
        <f>[1]!b_pq_pctchange(A464,日期设置!$B$4,日期设置!$B$2,1)</f>
        <v>0</v>
      </c>
      <c r="J464" s="26">
        <f>[1]!b_pq_pctchange(A464,日期设置!$C$4,日期设置!$B$2,1)</f>
        <v>0</v>
      </c>
      <c r="K464" s="52">
        <f>[1]!b_dq_amount($A464,日期设置!B$2,2,10000)</f>
        <v>0</v>
      </c>
      <c r="L464" s="26">
        <f>[1]!b_info_latestpar(A464,日期设置!$B$2)</f>
        <v>100</v>
      </c>
      <c r="M464" s="6">
        <f>[1]!b_info_outstandingbalance($A464,日期设置!B$2)</f>
        <v>15</v>
      </c>
      <c r="N464" s="7" t="str">
        <f>[1]!b_info_latestissurercreditrating2(A464,日期设置!$B$2,"102","1")</f>
        <v>AA+</v>
      </c>
      <c r="O464" s="8">
        <v>4.8</v>
      </c>
      <c r="P464" s="9" t="str">
        <f>[1]!b_info_repurchasedate(A464)</f>
        <v>2021-11-01</v>
      </c>
      <c r="Q464" s="8" t="s">
        <v>16566</v>
      </c>
      <c r="R464" s="2" t="str">
        <f>IF((--IF(P464=0,Q464,P464))&gt;(--日期设置!$B$2),IF(P464=0,Q464,P464),Q464)</f>
        <v>2021-11-01</v>
      </c>
      <c r="S464" s="2" t="s">
        <v>18315</v>
      </c>
      <c r="T464" s="8">
        <f>[1]!b_anal_ptmyear($A464,日期设置!$B$2)</f>
        <v>2.6136986301369864</v>
      </c>
      <c r="U464" s="8">
        <f>[1]!b_anal_termifexercise($A464,日期设置!B$2)</f>
        <v>0.61369863013698633</v>
      </c>
      <c r="V464" s="10">
        <f>[1]!b_dq_dirtyprice(A464,日期设置!$B$2)</f>
        <v>99.556899999999999</v>
      </c>
      <c r="W464" s="11">
        <f>IF(U464=0,ROUNDUP((Q464-日期设置!$B$2)/365,0),ROUNDUP((R464-日期设置!$B$2)/365,0))</f>
        <v>1</v>
      </c>
      <c r="X464" s="18" t="str">
        <f>_xlfn.IFNA(VLOOKUP(A464,过往入选债券!A:D,4,0),2)</f>
        <v>否</v>
      </c>
      <c r="Y464">
        <f>_xlfn.IFNA(VLOOKUP(C464,[2]Sheet1!$A:$A,1,0),3)</f>
        <v>3</v>
      </c>
    </row>
    <row r="465" spans="1:25" hidden="1" x14ac:dyDescent="0.2">
      <c r="A465" s="21" t="s">
        <v>3365</v>
      </c>
      <c r="B465" s="21" t="s">
        <v>3366</v>
      </c>
      <c r="C465" s="37" t="s">
        <v>1329</v>
      </c>
      <c r="D465" s="26" t="str">
        <f>[1]!b_calc_yield(A465,日期设置!$B$2,F465,1,R465,1,O465,L465,S465,)</f>
        <v>Fetching...</v>
      </c>
      <c r="E465" s="26">
        <f t="shared" si="14"/>
        <v>11.763551087605141</v>
      </c>
      <c r="F465" s="18">
        <f>[1]!b_dq_cleanprice($A465,日期设置!B$2)</f>
        <v>98.560199999999995</v>
      </c>
      <c r="G465" s="18" t="str">
        <f t="shared" si="15"/>
        <v>1.42 + 0</v>
      </c>
      <c r="H465" s="27">
        <f>[1]!b_dq_pctchange($A465,日期设置!$B$2,1)/100</f>
        <v>0</v>
      </c>
      <c r="I465" s="26">
        <f>[1]!b_pq_pctchange(A465,日期设置!$B$4,日期设置!$B$2,1)</f>
        <v>0</v>
      </c>
      <c r="J465" s="26">
        <f>[1]!b_pq_pctchange(A465,日期设置!$C$4,日期设置!$B$2,1)</f>
        <v>0</v>
      </c>
      <c r="K465" s="52">
        <f>[1]!b_dq_amount($A465,日期设置!B$2,2,10000)</f>
        <v>0</v>
      </c>
      <c r="L465" s="26">
        <f>[1]!b_info_latestpar(A465,日期设置!$B$2)</f>
        <v>100</v>
      </c>
      <c r="M465" s="6">
        <f>[1]!b_info_outstandingbalance($A465,日期设置!B$2)</f>
        <v>8</v>
      </c>
      <c r="N465" s="7">
        <f>[1]!b_info_latestissurercreditrating2(A465,日期设置!$B$2,"102","1")</f>
        <v>0</v>
      </c>
      <c r="O465" s="8">
        <v>7.5</v>
      </c>
      <c r="P465" s="9">
        <f>[1]!b_info_repurchasedate(A465)</f>
        <v>0</v>
      </c>
      <c r="Q465" s="8" t="s">
        <v>16070</v>
      </c>
      <c r="R465" s="2" t="str">
        <f>IF((--IF(P465=0,Q465,P465))&gt;(--日期设置!$B$2),IF(P465=0,Q465,P465),Q465)</f>
        <v>2022-08-23</v>
      </c>
      <c r="S465" s="2" t="s">
        <v>17856</v>
      </c>
      <c r="T465" s="8">
        <f>[1]!b_anal_ptmyear($A465,日期设置!$B$2)</f>
        <v>1.4219178082191781</v>
      </c>
      <c r="U465" s="8">
        <f>[1]!b_anal_termifexercise($A465,日期设置!B$2)</f>
        <v>0</v>
      </c>
      <c r="V465" s="10">
        <f>[1]!b_dq_dirtyprice(A465,日期设置!$B$2)</f>
        <v>102.89579999999999</v>
      </c>
      <c r="W465" s="11">
        <f>IF(U465=0,ROUNDUP((Q465-日期设置!$B$2)/365,0),ROUNDUP((R465-日期设置!$B$2)/365,0))</f>
        <v>2</v>
      </c>
      <c r="X465" s="18" t="str">
        <f>_xlfn.IFNA(VLOOKUP(A465,过往入选债券!A:D,4,0),2)</f>
        <v>否</v>
      </c>
      <c r="Y465">
        <f>_xlfn.IFNA(VLOOKUP(C465,[2]Sheet1!$A:$A,1,0),3)</f>
        <v>3</v>
      </c>
    </row>
    <row r="466" spans="1:25" hidden="1" x14ac:dyDescent="0.2">
      <c r="A466" s="21" t="s">
        <v>12255</v>
      </c>
      <c r="B466" s="21" t="s">
        <v>12256</v>
      </c>
      <c r="C466" s="37" t="s">
        <v>12257</v>
      </c>
      <c r="D466" s="26" t="str">
        <f>[1]!b_calc_yield(A466,日期设置!$B$2,F466,1,R466,1,O466,L466,S466,)</f>
        <v>Fetching...</v>
      </c>
      <c r="E466" s="26">
        <f t="shared" si="14"/>
        <v>7.3101934652927136</v>
      </c>
      <c r="F466" s="18">
        <f>[1]!b_dq_cleanprice($A466,日期设置!B$2)</f>
        <v>98.678799999999995</v>
      </c>
      <c r="G466" s="18" t="str">
        <f t="shared" si="15"/>
        <v>0.85 + 0</v>
      </c>
      <c r="H466" s="27">
        <f>[1]!b_dq_pctchange($A466,日期设置!$B$2,1)/100</f>
        <v>0</v>
      </c>
      <c r="I466" s="26">
        <f>[1]!b_pq_pctchange(A466,日期设置!$B$4,日期设置!$B$2,1)</f>
        <v>0</v>
      </c>
      <c r="J466" s="26">
        <f>[1]!b_pq_pctchange(A466,日期设置!$C$4,日期设置!$B$2,1)</f>
        <v>-2.5323332273173551</v>
      </c>
      <c r="K466" s="52">
        <f>[1]!b_dq_amount($A466,日期设置!B$2,2,10000)</f>
        <v>0</v>
      </c>
      <c r="L466" s="26">
        <f>[1]!b_info_latestpar(A466,日期设置!$B$2)</f>
        <v>100</v>
      </c>
      <c r="M466" s="6">
        <f>[1]!b_info_outstandingbalance($A466,日期设置!B$2)</f>
        <v>4.99</v>
      </c>
      <c r="N466" s="7" t="str">
        <f>[1]!b_info_latestissurercreditrating2(A466,日期设置!$B$2,"102","1")</f>
        <v>AA</v>
      </c>
      <c r="O466" s="8">
        <v>6.98</v>
      </c>
      <c r="P466" s="9" t="str">
        <f>[1]!b_info_repurchasedate(A466)</f>
        <v>2020-02-03</v>
      </c>
      <c r="Q466" s="8" t="s">
        <v>16142</v>
      </c>
      <c r="R466" s="2" t="str">
        <f>IF((--IF(P466=0,Q466,P466))&gt;(--日期设置!$B$2),IF(P466=0,Q466,P466),Q466)</f>
        <v>2022-01-28</v>
      </c>
      <c r="S466" s="2" t="s">
        <v>18023</v>
      </c>
      <c r="T466" s="8">
        <f>[1]!b_anal_ptmyear($A466,日期设置!$B$2)</f>
        <v>0.85479452054794525</v>
      </c>
      <c r="U466" s="8">
        <f>[1]!b_anal_termifexercise($A466,日期设置!B$2)</f>
        <v>0</v>
      </c>
      <c r="V466" s="10">
        <f>[1]!b_dq_dirtyprice(A466,日期设置!$B$2)</f>
        <v>99.692300000000003</v>
      </c>
      <c r="W466" s="11">
        <f>IF(U466=0,ROUNDUP((Q466-日期设置!$B$2)/365,0),ROUNDUP((R466-日期设置!$B$2)/365,0))</f>
        <v>1</v>
      </c>
      <c r="X466" s="18" t="str">
        <f>_xlfn.IFNA(VLOOKUP(A466,过往入选债券!A:D,4,0),2)</f>
        <v>否</v>
      </c>
      <c r="Y466">
        <f>_xlfn.IFNA(VLOOKUP(C466,[2]Sheet1!$A:$A,1,0),3)</f>
        <v>3</v>
      </c>
    </row>
    <row r="467" spans="1:25" hidden="1" x14ac:dyDescent="0.2">
      <c r="A467" s="21" t="s">
        <v>4288</v>
      </c>
      <c r="B467" s="21" t="s">
        <v>4289</v>
      </c>
      <c r="C467" s="37" t="s">
        <v>25</v>
      </c>
      <c r="D467" s="26" t="str">
        <f>[1]!b_calc_yield(A467,日期设置!$B$2,F467,1,R467,1,O467,L467,S467,)</f>
        <v>Fetching...</v>
      </c>
      <c r="E467" s="26">
        <f t="shared" si="14"/>
        <v>17.269624155194109</v>
      </c>
      <c r="F467" s="18">
        <f>[1]!b_dq_cleanprice($A467,日期设置!B$2)</f>
        <v>93.38</v>
      </c>
      <c r="G467" s="18" t="str">
        <f t="shared" si="15"/>
        <v>2.07 + 0</v>
      </c>
      <c r="H467" s="27">
        <f>[1]!b_dq_pctchange($A467,日期设置!$B$2,1)/100</f>
        <v>0</v>
      </c>
      <c r="I467" s="26">
        <f>[1]!b_pq_pctchange(A467,日期设置!$B$4,日期设置!$B$2,1)</f>
        <v>0.22872930193018892</v>
      </c>
      <c r="J467" s="26">
        <f>[1]!b_pq_pctchange(A467,日期设置!$C$4,日期设置!$B$2,1)</f>
        <v>-2.4556360126521524</v>
      </c>
      <c r="K467" s="52">
        <f>[1]!b_dq_amount($A467,日期设置!B$2,2,10000)</f>
        <v>0</v>
      </c>
      <c r="L467" s="26">
        <f>[1]!b_info_latestpar(A467,日期设置!$B$2)</f>
        <v>100</v>
      </c>
      <c r="M467" s="6">
        <f>[1]!b_info_outstandingbalance($A467,日期设置!B$2)</f>
        <v>5</v>
      </c>
      <c r="N467" s="7">
        <f>[1]!b_info_latestissurercreditrating2(A467,日期设置!$B$2,"102","1")</f>
        <v>0</v>
      </c>
      <c r="O467" s="8">
        <v>4.95</v>
      </c>
      <c r="P467" s="9">
        <f>[1]!b_info_repurchasedate(A467)</f>
        <v>0</v>
      </c>
      <c r="Q467" s="8" t="s">
        <v>16505</v>
      </c>
      <c r="R467" s="2" t="str">
        <f>IF((--IF(P467=0,Q467,P467))&gt;(--日期设置!$B$2),IF(P467=0,Q467,P467),Q467)</f>
        <v>2023-04-20</v>
      </c>
      <c r="S467" s="2" t="s">
        <v>18259</v>
      </c>
      <c r="T467" s="8">
        <f>[1]!b_anal_ptmyear($A467,日期设置!$B$2)</f>
        <v>2.0794520547945208</v>
      </c>
      <c r="U467" s="8">
        <f>[1]!b_anal_termifexercise($A467,日期设置!B$2)</f>
        <v>0</v>
      </c>
      <c r="V467" s="10">
        <f>[1]!b_dq_dirtyprice(A467,日期设置!$B$2)</f>
        <v>97.936700000000002</v>
      </c>
      <c r="W467" s="11">
        <f>IF(U467=0,ROUNDUP((Q467-日期设置!$B$2)/365,0),ROUNDUP((R467-日期设置!$B$2)/365,0))</f>
        <v>3</v>
      </c>
      <c r="X467" s="18" t="str">
        <f>_xlfn.IFNA(VLOOKUP(A467,过往入选债券!A:D,4,0),2)</f>
        <v>否</v>
      </c>
      <c r="Y467" t="str">
        <f>_xlfn.IFNA(VLOOKUP(C467,[2]Sheet1!$A:$A,1,0),3)</f>
        <v>大同煤矿集团有限责任公司</v>
      </c>
    </row>
    <row r="468" spans="1:25" hidden="1" x14ac:dyDescent="0.2">
      <c r="A468" s="21" t="s">
        <v>15313</v>
      </c>
      <c r="B468" s="21" t="s">
        <v>15314</v>
      </c>
      <c r="C468" s="37" t="s">
        <v>14076</v>
      </c>
      <c r="D468" s="26" t="str">
        <f>[1]!b_calc_yield(A468,日期设置!$B$2,F468,1,R468,1,O468,L468,S468,)</f>
        <v>Fetching...</v>
      </c>
      <c r="E468" s="26">
        <f t="shared" si="14"/>
        <v>42.576204523107172</v>
      </c>
      <c r="F468" s="18">
        <f>[1]!b_dq_cleanprice($A468,日期设置!B$2)</f>
        <v>95.7</v>
      </c>
      <c r="G468" s="18" t="str">
        <f t="shared" si="15"/>
        <v>5.2 + 0</v>
      </c>
      <c r="H468" s="27">
        <f>[1]!b_dq_pctchange($A468,日期设置!$B$2,1)/100</f>
        <v>0</v>
      </c>
      <c r="I468" s="26">
        <f>[1]!b_pq_pctchange(A468,日期设置!$B$4,日期设置!$B$2,1)</f>
        <v>0</v>
      </c>
      <c r="J468" s="26">
        <f>[1]!b_pq_pctchange(A468,日期设置!$C$4,日期设置!$B$2,1)</f>
        <v>0</v>
      </c>
      <c r="K468" s="52">
        <f>[1]!b_dq_amount($A468,日期设置!B$2,2,10000)</f>
        <v>0</v>
      </c>
      <c r="L468" s="26">
        <f>[1]!b_info_latestpar(A468,日期设置!$B$2)</f>
        <v>100</v>
      </c>
      <c r="M468" s="6">
        <f>[1]!b_info_outstandingbalance($A468,日期设置!B$2)</f>
        <v>4</v>
      </c>
      <c r="N468" s="7" t="str">
        <f>[1]!b_info_latestissurercreditrating2(A468,日期设置!$B$2,"102","1")</f>
        <v>AA</v>
      </c>
      <c r="O468" s="8">
        <v>7.5</v>
      </c>
      <c r="P468" s="9">
        <f>[1]!b_info_repurchasedate(A468)</f>
        <v>0</v>
      </c>
      <c r="Q468" s="8" t="s">
        <v>16689</v>
      </c>
      <c r="R468" s="2" t="str">
        <f>IF((--IF(P468=0,Q468,P468))&gt;(--日期设置!$B$2),IF(P468=0,Q468,P468),Q468)</f>
        <v>2026-06-03</v>
      </c>
      <c r="S468" s="2" t="s">
        <v>18125</v>
      </c>
      <c r="T468" s="8">
        <f>[1]!b_anal_ptmyear($A468,日期设置!$B$2)</f>
        <v>5.2</v>
      </c>
      <c r="U468" s="8">
        <f>[1]!b_anal_termifexercise($A468,日期设置!B$2)</f>
        <v>0</v>
      </c>
      <c r="V468" s="10">
        <f>[1]!b_dq_dirtyprice(A468,日期设置!$B$2)</f>
        <v>101.7</v>
      </c>
      <c r="W468" s="11">
        <f>IF(U468=0,ROUNDUP((Q468-日期设置!$B$2)/365,0),ROUNDUP((R468-日期设置!$B$2)/365,0))</f>
        <v>6</v>
      </c>
      <c r="X468" s="18">
        <f>_xlfn.IFNA(VLOOKUP(A468,过往入选债券!A:D,4,0),2)</f>
        <v>2</v>
      </c>
      <c r="Y468">
        <f>_xlfn.IFNA(VLOOKUP(C468,[2]Sheet1!$A:$A,1,0),3)</f>
        <v>3</v>
      </c>
    </row>
    <row r="469" spans="1:25" hidden="1" x14ac:dyDescent="0.2">
      <c r="A469" s="21" t="s">
        <v>5435</v>
      </c>
      <c r="B469" s="21" t="s">
        <v>5436</v>
      </c>
      <c r="C469" s="37" t="s">
        <v>5437</v>
      </c>
      <c r="D469" s="26" t="str">
        <f>[1]!b_calc_yield(A469,日期设置!$B$2,F469,1,R469,1,O469,L469,S469,)</f>
        <v>Fetching...</v>
      </c>
      <c r="E469" s="26">
        <f t="shared" si="14"/>
        <v>5.7278171404520739</v>
      </c>
      <c r="F469" s="18">
        <f>[1]!b_dq_cleanprice($A469,日期设置!B$2)</f>
        <v>97.359200000000001</v>
      </c>
      <c r="G469" s="18" t="str">
        <f t="shared" si="15"/>
        <v>0.67 + 0</v>
      </c>
      <c r="H469" s="27">
        <f>[1]!b_dq_pctchange($A469,日期设置!$B$2,1)/100</f>
        <v>0</v>
      </c>
      <c r="I469" s="26">
        <f>[1]!b_pq_pctchange(A469,日期设置!$B$4,日期设置!$B$2,1)</f>
        <v>0</v>
      </c>
      <c r="J469" s="26">
        <f>[1]!b_pq_pctchange(A469,日期设置!$C$4,日期设置!$B$2,1)</f>
        <v>0</v>
      </c>
      <c r="K469" s="52">
        <f>[1]!b_dq_amount($A469,日期设置!B$2,2,10000)</f>
        <v>0</v>
      </c>
      <c r="L469" s="26">
        <f>[1]!b_info_latestpar(A469,日期设置!$B$2)</f>
        <v>100</v>
      </c>
      <c r="M469" s="6">
        <f>[1]!b_info_outstandingbalance($A469,日期设置!B$2)</f>
        <v>2</v>
      </c>
      <c r="N469" s="7" t="str">
        <f>[1]!b_info_latestissurercreditrating2(A469,日期设置!$B$2,"102","1")</f>
        <v>AA</v>
      </c>
      <c r="O469" s="8">
        <v>4.5</v>
      </c>
      <c r="P469" s="9">
        <f>[1]!b_info_repurchasedate(A469)</f>
        <v>0</v>
      </c>
      <c r="Q469" s="8" t="s">
        <v>17079</v>
      </c>
      <c r="R469" s="2" t="str">
        <f>IF((--IF(P469=0,Q469,P469))&gt;(--日期设置!$B$2),IF(P469=0,Q469,P469),Q469)</f>
        <v>2021-11-22</v>
      </c>
      <c r="S469" s="2" t="s">
        <v>17838</v>
      </c>
      <c r="T469" s="8">
        <f>[1]!b_anal_ptmyear($A469,日期设置!$B$2)</f>
        <v>0.67123287671232879</v>
      </c>
      <c r="U469" s="8">
        <f>[1]!b_anal_termifexercise($A469,日期设置!B$2)</f>
        <v>0</v>
      </c>
      <c r="V469" s="10">
        <f>[1]!b_dq_dirtyprice(A469,日期设置!$B$2)</f>
        <v>98.838700000000003</v>
      </c>
      <c r="W469" s="11">
        <f>IF(U469=0,ROUNDUP((Q469-日期设置!$B$2)/365,0),ROUNDUP((R469-日期设置!$B$2)/365,0))</f>
        <v>1</v>
      </c>
      <c r="X469" s="18">
        <f>_xlfn.IFNA(VLOOKUP(A469,过往入选债券!A:D,4,0),2)</f>
        <v>2</v>
      </c>
      <c r="Y469">
        <f>_xlfn.IFNA(VLOOKUP(C469,[2]Sheet1!$A:$A,1,0),3)</f>
        <v>3</v>
      </c>
    </row>
    <row r="470" spans="1:25" hidden="1" x14ac:dyDescent="0.2">
      <c r="A470" s="21" t="s">
        <v>13551</v>
      </c>
      <c r="B470" s="21" t="s">
        <v>13552</v>
      </c>
      <c r="C470" s="37" t="s">
        <v>13553</v>
      </c>
      <c r="D470" s="26" t="str">
        <f>[1]!b_calc_yield(A470,日期设置!$B$2,F470,1,R470,1,O470,L470,S470,)</f>
        <v>Fetching...</v>
      </c>
      <c r="E470" s="26">
        <f t="shared" si="14"/>
        <v>35.281502502003768</v>
      </c>
      <c r="F470" s="18">
        <f>[1]!b_dq_cleanprice($A470,日期设置!B$2)</f>
        <v>54.413200000000003</v>
      </c>
      <c r="G470" s="18" t="str">
        <f t="shared" si="15"/>
        <v>2.67 + 0</v>
      </c>
      <c r="H470" s="27">
        <f>[1]!b_dq_pctchange($A470,日期设置!$B$2,1)/100</f>
        <v>0</v>
      </c>
      <c r="I470" s="26">
        <f>[1]!b_pq_pctchange(A470,日期设置!$B$4,日期设置!$B$2,1)</f>
        <v>0</v>
      </c>
      <c r="J470" s="26">
        <f>[1]!b_pq_pctchange(A470,日期设置!$C$4,日期设置!$B$2,1)</f>
        <v>0</v>
      </c>
      <c r="K470" s="52">
        <f>[1]!b_dq_amount($A470,日期设置!B$2,2,10000)</f>
        <v>0</v>
      </c>
      <c r="L470" s="26">
        <f>[1]!b_info_latestpar(A470,日期设置!$B$2)</f>
        <v>60</v>
      </c>
      <c r="M470" s="6">
        <f>[1]!b_info_outstandingbalance($A470,日期设置!B$2)</f>
        <v>6.36</v>
      </c>
      <c r="N470" s="7" t="str">
        <f>[1]!b_info_latestissurercreditrating2(A470,日期设置!$B$2,"102","1")</f>
        <v>AA</v>
      </c>
      <c r="O470" s="8">
        <v>4.9800000000000004</v>
      </c>
      <c r="P470" s="9">
        <f>[1]!b_info_repurchasedate(A470)</f>
        <v>0</v>
      </c>
      <c r="Q470" s="8" t="s">
        <v>16052</v>
      </c>
      <c r="R470" s="2" t="str">
        <f>IF((--IF(P470=0,Q470,P470))&gt;(--日期设置!$B$2),IF(P470=0,Q470,P470),Q470)</f>
        <v>2023-11-22</v>
      </c>
      <c r="S470" s="2" t="s">
        <v>17838</v>
      </c>
      <c r="T470" s="8">
        <f>[1]!b_anal_ptmyear($A470,日期设置!$B$2)</f>
        <v>2.6712328767123288</v>
      </c>
      <c r="U470" s="8">
        <f>[1]!b_anal_termifexercise($A470,日期设置!B$2)</f>
        <v>0</v>
      </c>
      <c r="V470" s="10">
        <f>[1]!b_dq_dirtyprice(A470,日期设置!$B$2)</f>
        <v>55.395600000000002</v>
      </c>
      <c r="W470" s="11">
        <f>IF(U470=0,ROUNDUP((Q470-日期设置!$B$2)/365,0),ROUNDUP((R470-日期设置!$B$2)/365,0))</f>
        <v>3</v>
      </c>
      <c r="X470" s="18" t="str">
        <f>_xlfn.IFNA(VLOOKUP(A470,过往入选债券!A:D,4,0),2)</f>
        <v>否</v>
      </c>
      <c r="Y470">
        <f>_xlfn.IFNA(VLOOKUP(C470,[2]Sheet1!$A:$A,1,0),3)</f>
        <v>3</v>
      </c>
    </row>
    <row r="471" spans="1:25" hidden="1" x14ac:dyDescent="0.2">
      <c r="A471" s="21" t="s">
        <v>2707</v>
      </c>
      <c r="B471" s="21" t="s">
        <v>2708</v>
      </c>
      <c r="C471" s="37" t="s">
        <v>2709</v>
      </c>
      <c r="D471" s="26" t="str">
        <f>[1]!b_calc_yield(A471,日期设置!$B$2,F471,1,R471,1,O471,L471,S471,)</f>
        <v>Fetching...</v>
      </c>
      <c r="E471" s="26">
        <f t="shared" si="14"/>
        <v>8.269482742546197</v>
      </c>
      <c r="F471" s="18">
        <f>[1]!b_dq_cleanprice($A471,日期设置!B$2)</f>
        <v>99.51</v>
      </c>
      <c r="G471" s="18" t="str">
        <f t="shared" si="15"/>
        <v>2.96 + 0.96</v>
      </c>
      <c r="H471" s="27">
        <f>[1]!b_dq_pctchange($A471,日期设置!$B$2,1)/100</f>
        <v>0</v>
      </c>
      <c r="I471" s="26">
        <f>[1]!b_pq_pctchange(A471,日期设置!$B$4,日期设置!$B$2,1)</f>
        <v>0</v>
      </c>
      <c r="J471" s="26">
        <f>[1]!b_pq_pctchange(A471,日期设置!$C$4,日期设置!$B$2,1)</f>
        <v>0</v>
      </c>
      <c r="K471" s="52">
        <f>[1]!b_dq_amount($A471,日期设置!B$2,2,10000)</f>
        <v>0</v>
      </c>
      <c r="L471" s="26">
        <f>[1]!b_info_latestpar(A471,日期设置!$B$2)</f>
        <v>100</v>
      </c>
      <c r="M471" s="6">
        <f>[1]!b_info_outstandingbalance($A471,日期设置!B$2)</f>
        <v>2</v>
      </c>
      <c r="N471" s="7">
        <f>[1]!b_info_latestissurercreditrating2(A471,日期设置!$B$2,"102","1")</f>
        <v>0</v>
      </c>
      <c r="O471" s="8">
        <v>8</v>
      </c>
      <c r="P471" s="9" t="str">
        <f>[1]!b_info_repurchasedate(A471)</f>
        <v>2022-03-11</v>
      </c>
      <c r="Q471" s="8" t="s">
        <v>17376</v>
      </c>
      <c r="R471" s="2" t="str">
        <f>IF((--IF(P471=0,Q471,P471))&gt;(--日期设置!$B$2),IF(P471=0,Q471,P471),Q471)</f>
        <v>2022-03-11</v>
      </c>
      <c r="S471" s="2" t="s">
        <v>18581</v>
      </c>
      <c r="T471" s="8">
        <f>[1]!b_anal_ptmyear($A471,日期设置!$B$2)</f>
        <v>2.9698630136986299</v>
      </c>
      <c r="U471" s="8">
        <f>[1]!b_anal_termifexercise($A471,日期设置!B$2)</f>
        <v>0.96986301369863015</v>
      </c>
      <c r="V471" s="10">
        <f>[1]!b_dq_dirtyprice(A471,日期设置!$B$2)</f>
        <v>99.751099999999994</v>
      </c>
      <c r="W471" s="11">
        <f>IF(U471=0,ROUNDUP((Q471-日期设置!$B$2)/365,0),ROUNDUP((R471-日期设置!$B$2)/365,0))</f>
        <v>1</v>
      </c>
      <c r="X471" s="18" t="str">
        <f>_xlfn.IFNA(VLOOKUP(A471,过往入选债券!A:D,4,0),2)</f>
        <v>否</v>
      </c>
      <c r="Y471">
        <f>_xlfn.IFNA(VLOOKUP(C471,[2]Sheet1!$A:$A,1,0),3)</f>
        <v>3</v>
      </c>
    </row>
    <row r="472" spans="1:25" hidden="1" x14ac:dyDescent="0.2">
      <c r="A472" s="21" t="s">
        <v>7184</v>
      </c>
      <c r="B472" s="21" t="s">
        <v>7185</v>
      </c>
      <c r="C472" s="37" t="s">
        <v>5019</v>
      </c>
      <c r="D472" s="26" t="str">
        <f>[1]!b_calc_yield(A472,日期设置!$B$2,F472,1,R472,1,O472,L472,S472,)</f>
        <v>Fetching...</v>
      </c>
      <c r="E472" s="26">
        <f t="shared" si="14"/>
        <v>3.6878808578298061</v>
      </c>
      <c r="F472" s="18">
        <f>[1]!b_dq_cleanprice($A472,日期设置!B$2)</f>
        <v>99.411199999999994</v>
      </c>
      <c r="G472" s="18" t="str">
        <f t="shared" si="15"/>
        <v>0.43 + 0</v>
      </c>
      <c r="H472" s="27">
        <f>[1]!b_dq_pctchange($A472,日期设置!$B$2,1)/100</f>
        <v>0</v>
      </c>
      <c r="I472" s="26">
        <f>[1]!b_pq_pctchange(A472,日期设置!$B$4,日期设置!$B$2,1)</f>
        <v>1.6930912751224629</v>
      </c>
      <c r="J472" s="26">
        <f>[1]!b_pq_pctchange(A472,日期设置!$C$4,日期设置!$B$2,1)</f>
        <v>6.4934397147925633</v>
      </c>
      <c r="K472" s="52">
        <f>[1]!b_dq_amount($A472,日期设置!B$2,2,10000)</f>
        <v>0</v>
      </c>
      <c r="L472" s="26">
        <f>[1]!b_info_latestpar(A472,日期设置!$B$2)</f>
        <v>100</v>
      </c>
      <c r="M472" s="6">
        <f>[1]!b_info_outstandingbalance($A472,日期设置!B$2)</f>
        <v>5</v>
      </c>
      <c r="N472" s="7" t="str">
        <f>[1]!b_info_latestissurercreditrating2(A472,日期设置!$B$2,"102","1")</f>
        <v>AA+</v>
      </c>
      <c r="O472" s="8">
        <v>7.47</v>
      </c>
      <c r="P472" s="9">
        <f>[1]!b_info_repurchasedate(A472)</f>
        <v>0</v>
      </c>
      <c r="Q472" s="8" t="s">
        <v>16290</v>
      </c>
      <c r="R472" s="2" t="str">
        <f>IF((--IF(P472=0,Q472,P472))&gt;(--日期设置!$B$2),IF(P472=0,Q472,P472),Q472)</f>
        <v>2021-08-27</v>
      </c>
      <c r="S472" s="2" t="s">
        <v>18072</v>
      </c>
      <c r="T472" s="8">
        <f>[1]!b_anal_ptmyear($A472,日期设置!$B$2)</f>
        <v>0.43287671232876712</v>
      </c>
      <c r="U472" s="8">
        <f>[1]!b_anal_termifexercise($A472,日期设置!B$2)</f>
        <v>0</v>
      </c>
      <c r="V472" s="10">
        <f>[1]!b_dq_dirtyprice(A472,日期设置!$B$2)</f>
        <v>103.6476</v>
      </c>
      <c r="W472" s="11">
        <f>IF(U472=0,ROUNDUP((Q472-日期设置!$B$2)/365,0),ROUNDUP((R472-日期设置!$B$2)/365,0))</f>
        <v>1</v>
      </c>
      <c r="X472" s="18" t="str">
        <f>_xlfn.IFNA(VLOOKUP(A472,过往入选债券!A:D,4,0),2)</f>
        <v>否</v>
      </c>
      <c r="Y472" t="str">
        <f>_xlfn.IFNA(VLOOKUP(C472,[2]Sheet1!$A:$A,1,0),3)</f>
        <v>山东宏桥新型材料有限公司</v>
      </c>
    </row>
    <row r="473" spans="1:25" hidden="1" x14ac:dyDescent="0.2">
      <c r="A473" s="21" t="s">
        <v>14845</v>
      </c>
      <c r="B473" s="21" t="s">
        <v>14846</v>
      </c>
      <c r="C473" s="37" t="s">
        <v>1213</v>
      </c>
      <c r="D473" s="26" t="str">
        <f>[1]!b_calc_yield(A473,日期设置!$B$2,F473,1,R473,1,O473,L473,S473,)</f>
        <v>Fetching...</v>
      </c>
      <c r="E473" s="26">
        <f t="shared" si="14"/>
        <v>39.487939773092997</v>
      </c>
      <c r="F473" s="18">
        <f>[1]!b_dq_cleanprice($A473,日期设置!B$2)</f>
        <v>98</v>
      </c>
      <c r="G473" s="18" t="str">
        <f t="shared" si="15"/>
        <v>4.70 + 0</v>
      </c>
      <c r="H473" s="27">
        <f>[1]!b_dq_pctchange($A473,日期设置!$B$2,1)/100</f>
        <v>0</v>
      </c>
      <c r="I473" s="26">
        <f>[1]!b_pq_pctchange(A473,日期设置!$B$4,日期设置!$B$2,1)</f>
        <v>0</v>
      </c>
      <c r="J473" s="26">
        <f>[1]!b_pq_pctchange(A473,日期设置!$C$4,日期设置!$B$2,1)</f>
        <v>0</v>
      </c>
      <c r="K473" s="52">
        <f>[1]!b_dq_amount($A473,日期设置!B$2,2,10000)</f>
        <v>0</v>
      </c>
      <c r="L473" s="26">
        <f>[1]!b_info_latestpar(A473,日期设置!$B$2)</f>
        <v>100</v>
      </c>
      <c r="M473" s="6">
        <f>[1]!b_info_outstandingbalance($A473,日期设置!B$2)</f>
        <v>7</v>
      </c>
      <c r="N473" s="7" t="str">
        <f>[1]!b_info_latestissurercreditrating2(A473,日期设置!$B$2,"102","1")</f>
        <v>AA</v>
      </c>
      <c r="O473" s="8">
        <v>8</v>
      </c>
      <c r="P473" s="9">
        <f>[1]!b_info_repurchasedate(A473)</f>
        <v>0</v>
      </c>
      <c r="Q473" s="8" t="s">
        <v>16037</v>
      </c>
      <c r="R473" s="2" t="str">
        <f>IF((--IF(P473=0,Q473,P473))&gt;(--日期设置!$B$2),IF(P473=0,Q473,P473),Q473)</f>
        <v>2025-12-04</v>
      </c>
      <c r="S473" s="2" t="s">
        <v>17824</v>
      </c>
      <c r="T473" s="8">
        <f>[1]!b_anal_ptmyear($A473,日期设置!$B$2)</f>
        <v>4.7041095890410958</v>
      </c>
      <c r="U473" s="8">
        <f>[1]!b_anal_termifexercise($A473,日期设置!B$2)</f>
        <v>0</v>
      </c>
      <c r="V473" s="10">
        <f>[1]!b_dq_dirtyprice(A473,日期设置!$B$2)</f>
        <v>100.36709999999999</v>
      </c>
      <c r="W473" s="11">
        <f>IF(U473=0,ROUNDUP((Q473-日期设置!$B$2)/365,0),ROUNDUP((R473-日期设置!$B$2)/365,0))</f>
        <v>5</v>
      </c>
      <c r="X473" s="18" t="str">
        <f>_xlfn.IFNA(VLOOKUP(A473,过往入选债券!A:D,4,0),2)</f>
        <v>否</v>
      </c>
      <c r="Y473">
        <f>_xlfn.IFNA(VLOOKUP(C473,[2]Sheet1!$A:$A,1,0),3)</f>
        <v>3</v>
      </c>
    </row>
    <row r="474" spans="1:25" hidden="1" x14ac:dyDescent="0.2">
      <c r="A474" s="21" t="s">
        <v>9497</v>
      </c>
      <c r="B474" s="21" t="s">
        <v>9498</v>
      </c>
      <c r="C474" s="37" t="s">
        <v>407</v>
      </c>
      <c r="D474" s="26" t="str">
        <f>[1]!b_calc_yield(A474,日期设置!$B$2,F474,1,R474,1,O474,L474,S474,)</f>
        <v>Fetching...</v>
      </c>
      <c r="E474" s="26">
        <f t="shared" si="14"/>
        <v>13.518280809298023</v>
      </c>
      <c r="F474" s="18">
        <f>[1]!b_dq_cleanprice($A474,日期设置!B$2)</f>
        <v>99.9</v>
      </c>
      <c r="G474" s="18" t="str">
        <f t="shared" si="15"/>
        <v>1.62 + 1.62</v>
      </c>
      <c r="H474" s="27">
        <f>[1]!b_dq_pctchange($A474,日期设置!$B$2,1)/100</f>
        <v>0</v>
      </c>
      <c r="I474" s="26">
        <f>[1]!b_pq_pctchange(A474,日期设置!$B$4,日期设置!$B$2,1)</f>
        <v>0</v>
      </c>
      <c r="J474" s="26">
        <f>[1]!b_pq_pctchange(A474,日期设置!$C$4,日期设置!$B$2,1)</f>
        <v>0</v>
      </c>
      <c r="K474" s="52">
        <f>[1]!b_dq_amount($A474,日期设置!B$2,2,10000)</f>
        <v>0</v>
      </c>
      <c r="L474" s="26">
        <f>[1]!b_info_latestpar(A474,日期设置!$B$2)</f>
        <v>100</v>
      </c>
      <c r="M474" s="6">
        <f>[1]!b_info_outstandingbalance($A474,日期设置!B$2)</f>
        <v>7</v>
      </c>
      <c r="N474" s="7" t="str">
        <f>[1]!b_info_latestissurercreditrating2(A474,日期设置!$B$2,"102","1")</f>
        <v>AA+</v>
      </c>
      <c r="O474" s="8">
        <v>8.5</v>
      </c>
      <c r="P474" s="9">
        <f>[1]!b_info_repurchasedate(A474)</f>
        <v>0</v>
      </c>
      <c r="Q474" s="8" t="s">
        <v>16950</v>
      </c>
      <c r="R474" s="2" t="str">
        <f>IF((--IF(P474=0,Q474,P474))&gt;(--日期设置!$B$2),IF(P474=0,Q474,P474),Q474)</f>
        <v>2022-11-06</v>
      </c>
      <c r="S474" s="2" t="s">
        <v>18401</v>
      </c>
      <c r="T474" s="8">
        <f>[1]!b_anal_ptmyear($A474,日期设置!$B$2)</f>
        <v>1.6273972602739726</v>
      </c>
      <c r="U474" s="8">
        <f>[1]!b_anal_termifexercise($A474,日期设置!B$2)</f>
        <v>1.6273972602739726</v>
      </c>
      <c r="V474" s="10">
        <f>[1]!b_dq_dirtyprice(A474,日期设置!$B$2)</f>
        <v>103.0671</v>
      </c>
      <c r="W474" s="11">
        <f>IF(U474=0,ROUNDUP((Q474-日期设置!$B$2)/365,0),ROUNDUP((R474-日期设置!$B$2)/365,0))</f>
        <v>2</v>
      </c>
      <c r="X474" s="18">
        <f>_xlfn.IFNA(VLOOKUP(A474,过往入选债券!A:D,4,0),2)</f>
        <v>2</v>
      </c>
      <c r="Y474">
        <f>_xlfn.IFNA(VLOOKUP(C474,[2]Sheet1!$A:$A,1,0),3)</f>
        <v>3</v>
      </c>
    </row>
    <row r="475" spans="1:25" hidden="1" x14ac:dyDescent="0.2">
      <c r="A475" s="21" t="s">
        <v>14599</v>
      </c>
      <c r="B475" s="21" t="s">
        <v>14600</v>
      </c>
      <c r="C475" s="37" t="s">
        <v>12703</v>
      </c>
      <c r="D475" s="26" t="str">
        <f>[1]!b_calc_yield(A475,日期设置!$B$2,F475,1,R475,1,O475,L475,S475,)</f>
        <v>Fetching...</v>
      </c>
      <c r="E475" s="26">
        <f t="shared" si="14"/>
        <v>39.519772941535237</v>
      </c>
      <c r="F475" s="18">
        <f>[1]!b_dq_cleanprice($A475,日期设置!B$2)</f>
        <v>98.0428</v>
      </c>
      <c r="G475" s="18" t="str">
        <f t="shared" si="15"/>
        <v>4.71 + 0</v>
      </c>
      <c r="H475" s="27">
        <f>[1]!b_dq_pctchange($A475,日期设置!$B$2,1)/100</f>
        <v>0</v>
      </c>
      <c r="I475" s="26">
        <f>[1]!b_pq_pctchange(A475,日期设置!$B$4,日期设置!$B$2,1)</f>
        <v>0</v>
      </c>
      <c r="J475" s="26">
        <f>[1]!b_pq_pctchange(A475,日期设置!$C$4,日期设置!$B$2,1)</f>
        <v>0</v>
      </c>
      <c r="K475" s="52">
        <f>[1]!b_dq_amount($A475,日期设置!B$2,2,10000)</f>
        <v>0</v>
      </c>
      <c r="L475" s="26">
        <f>[1]!b_info_latestpar(A475,日期设置!$B$2)</f>
        <v>100</v>
      </c>
      <c r="M475" s="6">
        <f>[1]!b_info_outstandingbalance($A475,日期设置!B$2)</f>
        <v>12</v>
      </c>
      <c r="N475" s="7" t="str">
        <f>[1]!b_info_latestissurercreditrating2(A475,日期设置!$B$2,"102","1")</f>
        <v>AA</v>
      </c>
      <c r="O475" s="8">
        <v>8</v>
      </c>
      <c r="P475" s="9">
        <f>[1]!b_info_repurchasedate(A475)</f>
        <v>0</v>
      </c>
      <c r="Q475" s="8" t="s">
        <v>16784</v>
      </c>
      <c r="R475" s="2" t="str">
        <f>IF((--IF(P475=0,Q475,P475))&gt;(--日期设置!$B$2),IF(P475=0,Q475,P475),Q475)</f>
        <v>2025-12-07</v>
      </c>
      <c r="S475" s="2" t="s">
        <v>18140</v>
      </c>
      <c r="T475" s="8">
        <f>[1]!b_anal_ptmyear($A475,日期设置!$B$2)</f>
        <v>4.7123287671232879</v>
      </c>
      <c r="U475" s="8">
        <f>[1]!b_anal_termifexercise($A475,日期设置!B$2)</f>
        <v>0</v>
      </c>
      <c r="V475" s="10">
        <f>[1]!b_dq_dirtyprice(A475,日期设置!$B$2)</f>
        <v>100.3442</v>
      </c>
      <c r="W475" s="11">
        <f>IF(U475=0,ROUNDUP((Q475-日期设置!$B$2)/365,0),ROUNDUP((R475-日期设置!$B$2)/365,0))</f>
        <v>5</v>
      </c>
      <c r="X475" s="18" t="str">
        <f>_xlfn.IFNA(VLOOKUP(A475,过往入选债券!A:D,4,0),2)</f>
        <v>否</v>
      </c>
      <c r="Y475">
        <f>_xlfn.IFNA(VLOOKUP(C475,[2]Sheet1!$A:$A,1,0),3)</f>
        <v>3</v>
      </c>
    </row>
    <row r="476" spans="1:25" hidden="1" x14ac:dyDescent="0.2">
      <c r="A476" s="21" t="s">
        <v>12630</v>
      </c>
      <c r="B476" s="21" t="s">
        <v>12631</v>
      </c>
      <c r="C476" s="37" t="s">
        <v>12632</v>
      </c>
      <c r="D476" s="26" t="str">
        <f>[1]!b_calc_yield(A476,日期设置!$B$2,F476,1,R476,1,O476,L476,S476,)</f>
        <v>Fetching...</v>
      </c>
      <c r="E476" s="26">
        <f t="shared" si="14"/>
        <v>5.8890687801618213</v>
      </c>
      <c r="F476" s="18">
        <f>[1]!b_dq_cleanprice($A476,日期设置!B$2)</f>
        <v>99.984999999999999</v>
      </c>
      <c r="G476" s="18" t="str">
        <f t="shared" si="15"/>
        <v>0.69 + 0</v>
      </c>
      <c r="H476" s="27">
        <f>[1]!b_dq_pctchange($A476,日期设置!$B$2,1)/100</f>
        <v>0</v>
      </c>
      <c r="I476" s="26">
        <f>[1]!b_pq_pctchange(A476,日期设置!$B$4,日期设置!$B$2,1)</f>
        <v>0</v>
      </c>
      <c r="J476" s="26">
        <f>[1]!b_pq_pctchange(A476,日期设置!$C$4,日期设置!$B$2,1)</f>
        <v>0</v>
      </c>
      <c r="K476" s="52">
        <f>[1]!b_dq_amount($A476,日期设置!B$2,2,10000)</f>
        <v>0</v>
      </c>
      <c r="L476" s="26">
        <f>[1]!b_info_latestpar(A476,日期设置!$B$2)</f>
        <v>100</v>
      </c>
      <c r="M476" s="6">
        <f>[1]!b_info_outstandingbalance($A476,日期设置!B$2)</f>
        <v>5</v>
      </c>
      <c r="N476" s="7" t="str">
        <f>[1]!b_info_latestissurercreditrating2(A476,日期设置!$B$2,"102","1")</f>
        <v>AA-</v>
      </c>
      <c r="O476" s="8">
        <v>8.6999999999999993</v>
      </c>
      <c r="P476" s="9" t="str">
        <f>[1]!b_info_repurchasedate(A476)</f>
        <v>2018-11-30</v>
      </c>
      <c r="Q476" s="8" t="s">
        <v>16335</v>
      </c>
      <c r="R476" s="2" t="str">
        <f>IF((--IF(P476=0,Q476,P476))&gt;(--日期设置!$B$2),IF(P476=0,Q476,P476),Q476)</f>
        <v>2021-11-30</v>
      </c>
      <c r="S476" s="2" t="s">
        <v>18880</v>
      </c>
      <c r="T476" s="8">
        <f>[1]!b_anal_ptmyear($A476,日期设置!$B$2)</f>
        <v>0.69315068493150689</v>
      </c>
      <c r="U476" s="8">
        <f>[1]!b_anal_termifexercise($A476,日期设置!B$2)</f>
        <v>0</v>
      </c>
      <c r="V476" s="10">
        <f>[1]!b_dq_dirtyprice(A476,日期设置!$B$2)</f>
        <v>102.6546</v>
      </c>
      <c r="W476" s="11">
        <f>IF(U476=0,ROUNDUP((Q476-日期设置!$B$2)/365,0),ROUNDUP((R476-日期设置!$B$2)/365,0))</f>
        <v>1</v>
      </c>
      <c r="X476" s="18" t="str">
        <f>_xlfn.IFNA(VLOOKUP(A476,过往入选债券!A:D,4,0),2)</f>
        <v>否</v>
      </c>
      <c r="Y476">
        <f>_xlfn.IFNA(VLOOKUP(C476,[2]Sheet1!$A:$A,1,0),3)</f>
        <v>3</v>
      </c>
    </row>
    <row r="477" spans="1:25" hidden="1" x14ac:dyDescent="0.2">
      <c r="A477" s="21" t="s">
        <v>7703</v>
      </c>
      <c r="B477" s="21" t="s">
        <v>7704</v>
      </c>
      <c r="C477" s="37" t="s">
        <v>110</v>
      </c>
      <c r="D477" s="26" t="str">
        <f>[1]!b_calc_yield(A477,日期设置!$B$2,F477,1,R477,1,O477,L477,S477,)</f>
        <v>Fetching...</v>
      </c>
      <c r="E477" s="26">
        <f t="shared" si="14"/>
        <v>6.2132798128754496</v>
      </c>
      <c r="F477" s="18">
        <f>[1]!b_dq_cleanprice($A477,日期设置!B$2)</f>
        <v>99.399699999999996</v>
      </c>
      <c r="G477" s="18" t="str">
        <f t="shared" si="15"/>
        <v>0.73 + 0.73</v>
      </c>
      <c r="H477" s="27">
        <f>[1]!b_dq_pctchange($A477,日期设置!$B$2,1)/100</f>
        <v>0</v>
      </c>
      <c r="I477" s="26">
        <f>[1]!b_pq_pctchange(A477,日期设置!$B$4,日期设置!$B$2,1)</f>
        <v>0</v>
      </c>
      <c r="J477" s="26">
        <f>[1]!b_pq_pctchange(A477,日期设置!$C$4,日期设置!$B$2,1)</f>
        <v>0</v>
      </c>
      <c r="K477" s="52">
        <f>[1]!b_dq_amount($A477,日期设置!B$2,2,10000)</f>
        <v>0</v>
      </c>
      <c r="L477" s="26">
        <f>[1]!b_info_latestpar(A477,日期设置!$B$2)</f>
        <v>100</v>
      </c>
      <c r="M477" s="6">
        <f>[1]!b_info_outstandingbalance($A477,日期设置!B$2)</f>
        <v>6</v>
      </c>
      <c r="N477" s="7" t="str">
        <f>[1]!b_info_latestissurercreditrating2(A477,日期设置!$B$2,"102","1")</f>
        <v>AA+</v>
      </c>
      <c r="O477" s="8">
        <v>7.8</v>
      </c>
      <c r="P477" s="9">
        <f>[1]!b_info_repurchasedate(A477)</f>
        <v>0</v>
      </c>
      <c r="Q477" s="8" t="s">
        <v>16191</v>
      </c>
      <c r="R477" s="2" t="str">
        <f>IF((--IF(P477=0,Q477,P477))&gt;(--日期设置!$B$2),IF(P477=0,Q477,P477),Q477)</f>
        <v>2021-12-14</v>
      </c>
      <c r="S477" s="2" t="s">
        <v>17979</v>
      </c>
      <c r="T477" s="8">
        <f>[1]!b_anal_ptmyear($A477,日期设置!$B$2)</f>
        <v>0.73150684931506849</v>
      </c>
      <c r="U477" s="8">
        <f>[1]!b_anal_termifexercise($A477,日期设置!B$2)</f>
        <v>0.73150684931506849</v>
      </c>
      <c r="V477" s="10">
        <f>[1]!b_dq_dirtyprice(A477,日期设置!$B$2)</f>
        <v>101.4939</v>
      </c>
      <c r="W477" s="11">
        <f>IF(U477=0,ROUNDUP((Q477-日期设置!$B$2)/365,0),ROUNDUP((R477-日期设置!$B$2)/365,0))</f>
        <v>1</v>
      </c>
      <c r="X477" s="18" t="str">
        <f>_xlfn.IFNA(VLOOKUP(A477,过往入选债券!A:D,4,0),2)</f>
        <v>否</v>
      </c>
      <c r="Y477">
        <f>_xlfn.IFNA(VLOOKUP(C477,[2]Sheet1!$A:$A,1,0),3)</f>
        <v>3</v>
      </c>
    </row>
    <row r="478" spans="1:25" hidden="1" x14ac:dyDescent="0.2">
      <c r="A478" s="21" t="s">
        <v>15296</v>
      </c>
      <c r="B478" s="21" t="s">
        <v>15297</v>
      </c>
      <c r="C478" s="37" t="s">
        <v>15298</v>
      </c>
      <c r="D478" s="26" t="str">
        <f>[1]!b_calc_yield(A478,日期设置!$B$2,F478,1,R478,1,O478,L478,S478,)</f>
        <v>Fetching...</v>
      </c>
      <c r="E478" s="26">
        <f t="shared" si="14"/>
        <v>40.345267947929116</v>
      </c>
      <c r="F478" s="18">
        <f>[1]!b_dq_cleanprice($A478,日期设置!B$2)</f>
        <v>100</v>
      </c>
      <c r="G478" s="18" t="str">
        <f t="shared" si="15"/>
        <v>5.10 + 0</v>
      </c>
      <c r="H478" s="27">
        <f>[1]!b_dq_pctchange($A478,日期设置!$B$2,1)/100</f>
        <v>0</v>
      </c>
      <c r="I478" s="26">
        <f>[1]!b_pq_pctchange(A478,日期设置!$B$4,日期设置!$B$2,1)</f>
        <v>0</v>
      </c>
      <c r="J478" s="26">
        <f>[1]!b_pq_pctchange(A478,日期设置!$C$4,日期设置!$B$2,1)</f>
        <v>0</v>
      </c>
      <c r="K478" s="52">
        <f>[1]!b_dq_amount($A478,日期设置!B$2,2,10000)</f>
        <v>0</v>
      </c>
      <c r="L478" s="26">
        <f>[1]!b_info_latestpar(A478,日期设置!$B$2)</f>
        <v>100</v>
      </c>
      <c r="M478" s="6">
        <f>[1]!b_info_outstandingbalance($A478,日期设置!B$2)</f>
        <v>3.6</v>
      </c>
      <c r="N478" s="7" t="str">
        <f>[1]!b_info_latestissurercreditrating2(A478,日期设置!$B$2,"102","1")</f>
        <v>AA</v>
      </c>
      <c r="O478" s="8">
        <v>8.5</v>
      </c>
      <c r="P478" s="9">
        <f>[1]!b_info_repurchasedate(A478)</f>
        <v>0</v>
      </c>
      <c r="Q478" s="8" t="s">
        <v>16777</v>
      </c>
      <c r="R478" s="2" t="str">
        <f>IF((--IF(P478=0,Q478,P478))&gt;(--日期设置!$B$2),IF(P478=0,Q478,P478),Q478)</f>
        <v>2026-04-30</v>
      </c>
      <c r="S478" s="2" t="s">
        <v>18483</v>
      </c>
      <c r="T478" s="8">
        <f>[1]!b_anal_ptmyear($A478,日期设置!$B$2)</f>
        <v>5.1068493150684935</v>
      </c>
      <c r="U478" s="8">
        <f>[1]!b_anal_termifexercise($A478,日期设置!B$2)</f>
        <v>0</v>
      </c>
      <c r="V478" s="10">
        <f>[1]!b_dq_dirtyprice(A478,日期设置!$B$2)</f>
        <v>107.59180000000001</v>
      </c>
      <c r="W478" s="11">
        <f>IF(U478=0,ROUNDUP((Q478-日期设置!$B$2)/365,0),ROUNDUP((R478-日期设置!$B$2)/365,0))</f>
        <v>6</v>
      </c>
      <c r="X478" s="18">
        <f>_xlfn.IFNA(VLOOKUP(A478,过往入选债券!A:D,4,0),2)</f>
        <v>2</v>
      </c>
      <c r="Y478">
        <f>_xlfn.IFNA(VLOOKUP(C478,[2]Sheet1!$A:$A,1,0),3)</f>
        <v>3</v>
      </c>
    </row>
    <row r="479" spans="1:25" hidden="1" x14ac:dyDescent="0.2">
      <c r="A479" s="21" t="s">
        <v>15056</v>
      </c>
      <c r="B479" s="21" t="s">
        <v>15057</v>
      </c>
      <c r="C479" s="37" t="s">
        <v>12235</v>
      </c>
      <c r="D479" s="26" t="str">
        <f>[1]!b_calc_yield(A479,日期设置!$B$2,F479,1,R479,1,O479,L479,S479,)</f>
        <v>Fetching...</v>
      </c>
      <c r="E479" s="26">
        <f t="shared" si="14"/>
        <v>40.794972878442067</v>
      </c>
      <c r="F479" s="18">
        <f>[1]!b_dq_cleanprice($A479,日期设置!B$2)</f>
        <v>100</v>
      </c>
      <c r="G479" s="18" t="str">
        <f t="shared" si="15"/>
        <v>4.85 + 0</v>
      </c>
      <c r="H479" s="27">
        <f>[1]!b_dq_pctchange($A479,日期设置!$B$2,1)/100</f>
        <v>0</v>
      </c>
      <c r="I479" s="26">
        <f>[1]!b_pq_pctchange(A479,日期设置!$B$4,日期设置!$B$2,1)</f>
        <v>0</v>
      </c>
      <c r="J479" s="26">
        <f>[1]!b_pq_pctchange(A479,日期设置!$C$4,日期设置!$B$2,1)</f>
        <v>0</v>
      </c>
      <c r="K479" s="52">
        <f>[1]!b_dq_amount($A479,日期设置!B$2,2,10000)</f>
        <v>0</v>
      </c>
      <c r="L479" s="26">
        <f>[1]!b_info_latestpar(A479,日期设置!$B$2)</f>
        <v>100</v>
      </c>
      <c r="M479" s="6">
        <f>[1]!b_info_outstandingbalance($A479,日期设置!B$2)</f>
        <v>1.4</v>
      </c>
      <c r="N479" s="7" t="str">
        <f>[1]!b_info_latestissurercreditrating2(A479,日期设置!$B$2,"102","1")</f>
        <v>AA-</v>
      </c>
      <c r="O479" s="8">
        <v>8.5</v>
      </c>
      <c r="P479" s="9">
        <f>[1]!b_info_repurchasedate(A479)</f>
        <v>0</v>
      </c>
      <c r="Q479" s="8" t="s">
        <v>16054</v>
      </c>
      <c r="R479" s="2" t="str">
        <f>IF((--IF(P479=0,Q479,P479))&gt;(--日期设置!$B$2),IF(P479=0,Q479,P479),Q479)</f>
        <v>2026-01-29</v>
      </c>
      <c r="S479" s="2" t="s">
        <v>17840</v>
      </c>
      <c r="T479" s="8">
        <f>[1]!b_anal_ptmyear($A479,日期设置!$B$2)</f>
        <v>4.8575342465753426</v>
      </c>
      <c r="U479" s="8">
        <f>[1]!b_anal_termifexercise($A479,日期设置!B$2)</f>
        <v>0</v>
      </c>
      <c r="V479" s="10">
        <f>[1]!b_dq_dirtyprice(A479,日期设置!$B$2)</f>
        <v>101.211</v>
      </c>
      <c r="W479" s="11">
        <f>IF(U479=0,ROUNDUP((Q479-日期设置!$B$2)/365,0),ROUNDUP((R479-日期设置!$B$2)/365,0))</f>
        <v>5</v>
      </c>
      <c r="X479" s="18">
        <f>_xlfn.IFNA(VLOOKUP(A479,过往入选债券!A:D,4,0),2)</f>
        <v>2</v>
      </c>
      <c r="Y479">
        <f>_xlfn.IFNA(VLOOKUP(C479,[2]Sheet1!$A:$A,1,0),3)</f>
        <v>3</v>
      </c>
    </row>
    <row r="480" spans="1:25" hidden="1" x14ac:dyDescent="0.2">
      <c r="A480" s="21" t="s">
        <v>15130</v>
      </c>
      <c r="B480" s="21" t="s">
        <v>15131</v>
      </c>
      <c r="C480" s="37" t="s">
        <v>15132</v>
      </c>
      <c r="D480" s="26" t="str">
        <f>[1]!b_calc_yield(A480,日期设置!$B$2,F480,1,R480,1,O480,L480,S480,)</f>
        <v>Fetching...</v>
      </c>
      <c r="E480" s="26">
        <f t="shared" si="14"/>
        <v>42.337166281773641</v>
      </c>
      <c r="F480" s="18">
        <f>[1]!b_dq_cleanprice($A480,日期设置!B$2)</f>
        <v>100.0445</v>
      </c>
      <c r="G480" s="18" t="str">
        <f t="shared" si="15"/>
        <v>4.99 + 0</v>
      </c>
      <c r="H480" s="27">
        <f>[1]!b_dq_pctchange($A480,日期设置!$B$2,1)/100</f>
        <v>0</v>
      </c>
      <c r="I480" s="26">
        <f>[1]!b_pq_pctchange(A480,日期设置!$B$4,日期设置!$B$2,1)</f>
        <v>0</v>
      </c>
      <c r="J480" s="26">
        <f>[1]!b_pq_pctchange(A480,日期设置!$C$4,日期设置!$B$2,1)</f>
        <v>-0.14213435089816631</v>
      </c>
      <c r="K480" s="52">
        <f>[1]!b_dq_amount($A480,日期设置!B$2,2,10000)</f>
        <v>0</v>
      </c>
      <c r="L480" s="26">
        <f>[1]!b_info_latestpar(A480,日期设置!$B$2)</f>
        <v>100</v>
      </c>
      <c r="M480" s="6">
        <f>[1]!b_info_outstandingbalance($A480,日期设置!B$2)</f>
        <v>7</v>
      </c>
      <c r="N480" s="7" t="str">
        <f>[1]!b_info_latestissurercreditrating2(A480,日期设置!$B$2,"102","1")</f>
        <v>AA</v>
      </c>
      <c r="O480" s="8">
        <v>8.5</v>
      </c>
      <c r="P480" s="9">
        <f>[1]!b_info_repurchasedate(A480)</f>
        <v>0</v>
      </c>
      <c r="Q480" s="8" t="s">
        <v>16802</v>
      </c>
      <c r="R480" s="2" t="str">
        <f>IF((--IF(P480=0,Q480,P480))&gt;(--日期设置!$B$2),IF(P480=0,Q480,P480),Q480)</f>
        <v>2026-03-19</v>
      </c>
      <c r="S480" s="2" t="s">
        <v>17917</v>
      </c>
      <c r="T480" s="8">
        <f>[1]!b_anal_ptmyear($A480,日期设置!$B$2)</f>
        <v>4.9917808219178079</v>
      </c>
      <c r="U480" s="8">
        <f>[1]!b_anal_termifexercise($A480,日期设置!B$2)</f>
        <v>0</v>
      </c>
      <c r="V480" s="10">
        <f>[1]!b_dq_dirtyprice(A480,日期设置!$B$2)</f>
        <v>100.1144</v>
      </c>
      <c r="W480" s="11">
        <f>IF(U480=0,ROUNDUP((Q480-日期设置!$B$2)/365,0),ROUNDUP((R480-日期设置!$B$2)/365,0))</f>
        <v>5</v>
      </c>
      <c r="X480" s="18" t="str">
        <f>_xlfn.IFNA(VLOOKUP(A480,过往入选债券!A:D,4,0),2)</f>
        <v>否</v>
      </c>
      <c r="Y480">
        <f>_xlfn.IFNA(VLOOKUP(C480,[2]Sheet1!$A:$A,1,0),3)</f>
        <v>3</v>
      </c>
    </row>
    <row r="481" spans="1:25" hidden="1" x14ac:dyDescent="0.2">
      <c r="A481" s="28" t="s">
        <v>21872</v>
      </c>
      <c r="B481" s="28" t="s">
        <v>22069</v>
      </c>
      <c r="C481" s="39" t="s">
        <v>15298</v>
      </c>
      <c r="D481" s="26" t="str">
        <f>[1]!b_calc_yield(A481,日期设置!$B$2,F481,1,R481,1,O481,L481,S481,)</f>
        <v>Fetching...</v>
      </c>
      <c r="E481" s="26">
        <f t="shared" si="14"/>
        <v>56.439726078453312</v>
      </c>
      <c r="F481" s="18">
        <f>[1]!b_dq_cleanprice($A481,日期设置!B$2)</f>
        <v>100</v>
      </c>
      <c r="G481" s="18" t="str">
        <f t="shared" si="15"/>
        <v>6.76 + 0</v>
      </c>
      <c r="H481" s="27">
        <f>[1]!b_dq_pctchange($A481,日期设置!$B$2,1)/100</f>
        <v>0</v>
      </c>
      <c r="I481" s="26">
        <f>[1]!b_pq_pctchange(A481,日期设置!$B$4,日期设置!$B$2,1)</f>
        <v>0</v>
      </c>
      <c r="J481" s="26">
        <f>[1]!b_pq_pctchange(A481,日期设置!$C$4,日期设置!$B$2,1)</f>
        <v>0</v>
      </c>
      <c r="K481" s="52">
        <f>[1]!b_dq_amount($A481,日期设置!B$2,2,10000)</f>
        <v>0</v>
      </c>
      <c r="L481" s="26">
        <f>[1]!b_info_latestpar(A481,日期设置!$B$2)</f>
        <v>100</v>
      </c>
      <c r="M481" s="6">
        <f>[1]!b_info_outstandingbalance($A481,日期设置!B$2)</f>
        <v>4.0999999999999996</v>
      </c>
      <c r="N481" s="7" t="str">
        <f>[1]!b_info_latestissurercreditrating2(A481,日期设置!$B$2,"102","1")</f>
        <v>AA</v>
      </c>
      <c r="O481" s="43">
        <v>8.5</v>
      </c>
      <c r="P481" s="9">
        <f>[1]!b_info_repurchasedate(A481)</f>
        <v>0</v>
      </c>
      <c r="Q481" s="31" t="s">
        <v>22158</v>
      </c>
      <c r="R481" s="2" t="str">
        <f>IF((--IF(P481=0,Q481,P481))&gt;(--日期设置!$B$2),IF(P481=0,Q481,P481),Q481)</f>
        <v>2027-12-28</v>
      </c>
      <c r="S481" s="31" t="s">
        <v>16725</v>
      </c>
      <c r="T481" s="8">
        <f>[1]!b_anal_ptmyear($A481,日期设置!$B$2)</f>
        <v>6.7698630136986298</v>
      </c>
      <c r="U481" s="8">
        <f>[1]!b_anal_termifexercise($A481,日期设置!B$2)</f>
        <v>0</v>
      </c>
      <c r="V481" s="10">
        <f>[1]!b_dq_dirtyprice(A481,日期设置!$B$2)</f>
        <v>101.9562</v>
      </c>
      <c r="W481" s="11">
        <f>IF(U481=0,ROUNDUP((Q481-日期设置!$B$2)/365,0),ROUNDUP((R481-日期设置!$B$2)/365,0))</f>
        <v>7</v>
      </c>
      <c r="X481" s="18">
        <f>_xlfn.IFNA(VLOOKUP(A481,过往入选债券!A:D,4,0),2)</f>
        <v>2</v>
      </c>
      <c r="Y481">
        <f>_xlfn.IFNA(VLOOKUP(C481,[2]Sheet1!$A:$A,1,0),3)</f>
        <v>3</v>
      </c>
    </row>
    <row r="482" spans="1:25" hidden="1" x14ac:dyDescent="0.2">
      <c r="A482" s="21" t="s">
        <v>15581</v>
      </c>
      <c r="B482" s="21" t="s">
        <v>15582</v>
      </c>
      <c r="C482" s="37" t="s">
        <v>15298</v>
      </c>
      <c r="D482" s="26" t="str">
        <f>[1]!b_calc_yield(A482,日期设置!$B$2,F482,1,R482,1,O482,L482,S482,)</f>
        <v>Fetching...</v>
      </c>
      <c r="E482" s="26">
        <f t="shared" si="14"/>
        <v>47.69806212317431</v>
      </c>
      <c r="F482" s="18">
        <f>[1]!b_dq_cleanprice($A482,日期设置!B$2)</f>
        <v>100</v>
      </c>
      <c r="G482" s="18" t="str">
        <f t="shared" si="15"/>
        <v>5.73 + 0</v>
      </c>
      <c r="H482" s="27">
        <f>[1]!b_dq_pctchange($A482,日期设置!$B$2,1)/100</f>
        <v>0</v>
      </c>
      <c r="I482" s="26">
        <f>[1]!b_pq_pctchange(A482,日期设置!$B$4,日期设置!$B$2,1)</f>
        <v>0</v>
      </c>
      <c r="J482" s="26">
        <f>[1]!b_pq_pctchange(A482,日期设置!$C$4,日期设置!$B$2,1)</f>
        <v>0</v>
      </c>
      <c r="K482" s="52">
        <f>[1]!b_dq_amount($A482,日期设置!B$2,2,10000)</f>
        <v>0</v>
      </c>
      <c r="L482" s="26">
        <f>[1]!b_info_latestpar(A482,日期设置!$B$2)</f>
        <v>100</v>
      </c>
      <c r="M482" s="6">
        <f>[1]!b_info_outstandingbalance($A482,日期设置!B$2)</f>
        <v>1.3</v>
      </c>
      <c r="N482" s="7" t="str">
        <f>[1]!b_info_latestissurercreditrating2(A482,日期设置!$B$2,"102","1")</f>
        <v>AA</v>
      </c>
      <c r="O482" s="8">
        <v>8.5</v>
      </c>
      <c r="P482" s="9">
        <f>[1]!b_info_repurchasedate(A482)</f>
        <v>0</v>
      </c>
      <c r="Q482" s="8" t="s">
        <v>17428</v>
      </c>
      <c r="R482" s="2" t="str">
        <f>IF((--IF(P482=0,Q482,P482))&gt;(--日期设置!$B$2),IF(P482=0,Q482,P482),Q482)</f>
        <v>2026-12-16</v>
      </c>
      <c r="S482" s="2" t="s">
        <v>18547</v>
      </c>
      <c r="T482" s="8">
        <f>[1]!b_anal_ptmyear($A482,日期设置!$B$2)</f>
        <v>5.7369863013698632</v>
      </c>
      <c r="U482" s="8">
        <f>[1]!b_anal_termifexercise($A482,日期设置!B$2)</f>
        <v>0</v>
      </c>
      <c r="V482" s="10">
        <f>[1]!b_dq_dirtyprice(A482,日期设置!$B$2)</f>
        <v>102.23560000000001</v>
      </c>
      <c r="W482" s="11">
        <f>IF(U482=0,ROUNDUP((Q482-日期设置!$B$2)/365,0),ROUNDUP((R482-日期设置!$B$2)/365,0))</f>
        <v>6</v>
      </c>
      <c r="X482" s="18">
        <f>_xlfn.IFNA(VLOOKUP(A482,过往入选债券!A:D,4,0),2)</f>
        <v>2</v>
      </c>
      <c r="Y482">
        <f>_xlfn.IFNA(VLOOKUP(C482,[2]Sheet1!$A:$A,1,0),3)</f>
        <v>3</v>
      </c>
    </row>
    <row r="483" spans="1:25" hidden="1" x14ac:dyDescent="0.2">
      <c r="A483" s="21" t="s">
        <v>4320</v>
      </c>
      <c r="B483" s="21" t="s">
        <v>4321</v>
      </c>
      <c r="C483" s="37" t="s">
        <v>1750</v>
      </c>
      <c r="D483" s="26" t="str">
        <f>[1]!b_calc_yield(A483,日期设置!$B$2,F483,1,R483,1,O483,L483,S483,)</f>
        <v>Fetching...</v>
      </c>
      <c r="E483" s="26">
        <f t="shared" si="14"/>
        <v>16.468129493999339</v>
      </c>
      <c r="F483" s="18">
        <f>[1]!b_dq_cleanprice($A483,日期设置!B$2)</f>
        <v>100</v>
      </c>
      <c r="G483" s="18" t="str">
        <f t="shared" si="15"/>
        <v>2.08 + 0</v>
      </c>
      <c r="H483" s="27">
        <f>[1]!b_dq_pctchange($A483,日期设置!$B$2,1)/100</f>
        <v>0</v>
      </c>
      <c r="I483" s="26">
        <f>[1]!b_pq_pctchange(A483,日期设置!$B$4,日期设置!$B$2,1)</f>
        <v>0</v>
      </c>
      <c r="J483" s="26">
        <f>[1]!b_pq_pctchange(A483,日期设置!$C$4,日期设置!$B$2,1)</f>
        <v>0</v>
      </c>
      <c r="K483" s="52">
        <f>[1]!b_dq_amount($A483,日期设置!B$2,2,10000)</f>
        <v>0</v>
      </c>
      <c r="L483" s="26">
        <f>[1]!b_info_latestpar(A483,日期设置!$B$2)</f>
        <v>100</v>
      </c>
      <c r="M483" s="6">
        <f>[1]!b_info_outstandingbalance($A483,日期设置!B$2)</f>
        <v>5</v>
      </c>
      <c r="N483" s="7">
        <f>[1]!b_info_latestissurercreditrating2(A483,日期设置!$B$2,"102","1")</f>
        <v>0</v>
      </c>
      <c r="O483" s="8">
        <v>8.5</v>
      </c>
      <c r="P483" s="9">
        <f>[1]!b_info_repurchasedate(A483)</f>
        <v>0</v>
      </c>
      <c r="Q483" s="8" t="s">
        <v>16228</v>
      </c>
      <c r="R483" s="2" t="str">
        <f>IF((--IF(P483=0,Q483,P483))&gt;(--日期设置!$B$2),IF(P483=0,Q483,P483),Q483)</f>
        <v>2023-04-23</v>
      </c>
      <c r="S483" s="2" t="s">
        <v>18014</v>
      </c>
      <c r="T483" s="8">
        <f>[1]!b_anal_ptmyear($A483,日期设置!$B$2)</f>
        <v>2.0876712328767124</v>
      </c>
      <c r="U483" s="8">
        <f>[1]!b_anal_termifexercise($A483,日期设置!B$2)</f>
        <v>0</v>
      </c>
      <c r="V483" s="10">
        <f>[1]!b_dq_dirtyprice(A483,日期设置!$B$2)</f>
        <v>107.7548</v>
      </c>
      <c r="W483" s="11">
        <f>IF(U483=0,ROUNDUP((Q483-日期设置!$B$2)/365,0),ROUNDUP((R483-日期设置!$B$2)/365,0))</f>
        <v>3</v>
      </c>
      <c r="X483" s="18" t="str">
        <f>_xlfn.IFNA(VLOOKUP(A483,过往入选债券!A:D,4,0),2)</f>
        <v>否</v>
      </c>
      <c r="Y483">
        <f>_xlfn.IFNA(VLOOKUP(C483,[2]Sheet1!$A:$A,1,0),3)</f>
        <v>3</v>
      </c>
    </row>
    <row r="484" spans="1:25" hidden="1" x14ac:dyDescent="0.2">
      <c r="A484" s="21" t="s">
        <v>14859</v>
      </c>
      <c r="B484" s="21" t="s">
        <v>14860</v>
      </c>
      <c r="C484" s="37" t="s">
        <v>14861</v>
      </c>
      <c r="D484" s="26" t="str">
        <f>[1]!b_calc_yield(A484,日期设置!$B$2,F484,1,R484,1,O484,L484,S484,)</f>
        <v>Fetching...</v>
      </c>
      <c r="E484" s="26">
        <f t="shared" si="14"/>
        <v>39.098757189209451</v>
      </c>
      <c r="F484" s="18">
        <f>[1]!b_dq_cleanprice($A484,日期设置!B$2)</f>
        <v>100</v>
      </c>
      <c r="G484" s="18" t="str">
        <f t="shared" si="15"/>
        <v>4.71 + 0</v>
      </c>
      <c r="H484" s="27">
        <f>[1]!b_dq_pctchange($A484,日期设置!$B$2,1)/100</f>
        <v>0</v>
      </c>
      <c r="I484" s="26">
        <f>[1]!b_pq_pctchange(A484,日期设置!$B$4,日期设置!$B$2,1)</f>
        <v>0</v>
      </c>
      <c r="J484" s="26">
        <f>[1]!b_pq_pctchange(A484,日期设置!$C$4,日期设置!$B$2,1)</f>
        <v>0</v>
      </c>
      <c r="K484" s="52">
        <f>[1]!b_dq_amount($A484,日期设置!B$2,2,10000)</f>
        <v>0</v>
      </c>
      <c r="L484" s="26">
        <f>[1]!b_info_latestpar(A484,日期设置!$B$2)</f>
        <v>100</v>
      </c>
      <c r="M484" s="6">
        <f>[1]!b_info_outstandingbalance($A484,日期设置!B$2)</f>
        <v>3</v>
      </c>
      <c r="N484" s="7" t="str">
        <f>[1]!b_info_latestissurercreditrating2(A484,日期设置!$B$2,"102","1")</f>
        <v>AA-</v>
      </c>
      <c r="O484" s="8">
        <v>8.5</v>
      </c>
      <c r="P484" s="9">
        <f>[1]!b_info_repurchasedate(A484)</f>
        <v>0</v>
      </c>
      <c r="Q484" s="8" t="s">
        <v>16784</v>
      </c>
      <c r="R484" s="2" t="str">
        <f>IF((--IF(P484=0,Q484,P484))&gt;(--日期设置!$B$2),IF(P484=0,Q484,P484),Q484)</f>
        <v>2025-12-07</v>
      </c>
      <c r="S484" s="2" t="s">
        <v>18140</v>
      </c>
      <c r="T484" s="8">
        <f>[1]!b_anal_ptmyear($A484,日期设置!$B$2)</f>
        <v>4.7123287671232879</v>
      </c>
      <c r="U484" s="8">
        <f>[1]!b_anal_termifexercise($A484,日期设置!B$2)</f>
        <v>0</v>
      </c>
      <c r="V484" s="10">
        <f>[1]!b_dq_dirtyprice(A484,日期设置!$B$2)</f>
        <v>102.4452</v>
      </c>
      <c r="W484" s="11">
        <f>IF(U484=0,ROUNDUP((Q484-日期设置!$B$2)/365,0),ROUNDUP((R484-日期设置!$B$2)/365,0))</f>
        <v>5</v>
      </c>
      <c r="X484" s="18">
        <f>_xlfn.IFNA(VLOOKUP(A484,过往入选债券!A:D,4,0),2)</f>
        <v>2</v>
      </c>
      <c r="Y484">
        <f>_xlfn.IFNA(VLOOKUP(C484,[2]Sheet1!$A:$A,1,0),3)</f>
        <v>3</v>
      </c>
    </row>
    <row r="485" spans="1:25" hidden="1" x14ac:dyDescent="0.2">
      <c r="A485" s="21" t="s">
        <v>14446</v>
      </c>
      <c r="B485" s="21" t="s">
        <v>14447</v>
      </c>
      <c r="C485" s="37" t="s">
        <v>14320</v>
      </c>
      <c r="D485" s="26" t="str">
        <f>[1]!b_calc_yield(A485,日期设置!$B$2,F485,1,R485,1,O485,L485,S485,)</f>
        <v>Fetching...</v>
      </c>
      <c r="E485" s="26">
        <f t="shared" si="14"/>
        <v>41.106007156815473</v>
      </c>
      <c r="F485" s="18">
        <f>[1]!b_dq_cleanprice($A485,日期设置!B$2)</f>
        <v>78.087999999999994</v>
      </c>
      <c r="G485" s="18" t="str">
        <f t="shared" si="15"/>
        <v>3.88 + 0</v>
      </c>
      <c r="H485" s="27">
        <f>[1]!b_dq_pctchange($A485,日期设置!$B$2,1)/100</f>
        <v>0</v>
      </c>
      <c r="I485" s="26">
        <f>[1]!b_pq_pctchange(A485,日期设置!$B$4,日期设置!$B$2,1)</f>
        <v>0</v>
      </c>
      <c r="J485" s="26">
        <f>[1]!b_pq_pctchange(A485,日期设置!$C$4,日期设置!$B$2,1)</f>
        <v>0</v>
      </c>
      <c r="K485" s="52">
        <f>[1]!b_dq_amount($A485,日期设置!B$2,2,10000)</f>
        <v>0</v>
      </c>
      <c r="L485" s="26">
        <f>[1]!b_info_latestpar(A485,日期设置!$B$2)</f>
        <v>80</v>
      </c>
      <c r="M485" s="6">
        <f>[1]!b_info_outstandingbalance($A485,日期设置!B$2)</f>
        <v>2.8</v>
      </c>
      <c r="N485" s="7" t="str">
        <f>[1]!b_info_latestissurercreditrating2(A485,日期设置!$B$2,"102","1")</f>
        <v>AA</v>
      </c>
      <c r="O485" s="8">
        <v>7.8</v>
      </c>
      <c r="P485" s="9">
        <f>[1]!b_info_repurchasedate(A485)</f>
        <v>0</v>
      </c>
      <c r="Q485" s="8" t="s">
        <v>16800</v>
      </c>
      <c r="R485" s="2" t="str">
        <f>IF((--IF(P485=0,Q485,P485))&gt;(--日期设置!$B$2),IF(P485=0,Q485,P485),Q485)</f>
        <v>2025-02-08</v>
      </c>
      <c r="S485" s="2" t="s">
        <v>18503</v>
      </c>
      <c r="T485" s="8">
        <f>[1]!b_anal_ptmyear($A485,日期设置!$B$2)</f>
        <v>3.8849315068493153</v>
      </c>
      <c r="U485" s="8">
        <f>[1]!b_anal_termifexercise($A485,日期设置!B$2)</f>
        <v>0</v>
      </c>
      <c r="V485" s="10">
        <f>[1]!b_dq_dirtyprice(A485,日期设置!$B$2)</f>
        <v>78.805999999999997</v>
      </c>
      <c r="W485" s="11">
        <f>IF(U485=0,ROUNDUP((Q485-日期设置!$B$2)/365,0),ROUNDUP((R485-日期设置!$B$2)/365,0))</f>
        <v>4</v>
      </c>
      <c r="X485" s="18" t="str">
        <f>_xlfn.IFNA(VLOOKUP(A485,过往入选债券!A:D,4,0),2)</f>
        <v>否</v>
      </c>
      <c r="Y485">
        <f>_xlfn.IFNA(VLOOKUP(C485,[2]Sheet1!$A:$A,1,0),3)</f>
        <v>3</v>
      </c>
    </row>
    <row r="486" spans="1:25" hidden="1" x14ac:dyDescent="0.2">
      <c r="A486" s="21" t="s">
        <v>3955</v>
      </c>
      <c r="B486" s="21" t="s">
        <v>3956</v>
      </c>
      <c r="C486" s="37" t="s">
        <v>25</v>
      </c>
      <c r="D486" s="26" t="str">
        <f>[1]!b_calc_yield(A486,日期设置!$B$2,F486,1,R486,1,O486,L486,S486,)</f>
        <v>Fetching...</v>
      </c>
      <c r="E486" s="26">
        <f t="shared" si="14"/>
        <v>16.608960722637576</v>
      </c>
      <c r="F486" s="18">
        <f>[1]!b_dq_cleanprice($A486,日期设置!B$2)</f>
        <v>94.361999999999995</v>
      </c>
      <c r="G486" s="18" t="str">
        <f t="shared" si="15"/>
        <v>1.93 + 0</v>
      </c>
      <c r="H486" s="27">
        <f>[1]!b_dq_pctchange($A486,日期设置!$B$2,1)/100</f>
        <v>0</v>
      </c>
      <c r="I486" s="26">
        <f>[1]!b_pq_pctchange(A486,日期设置!$B$4,日期设置!$B$2,1)</f>
        <v>0.25903597816362095</v>
      </c>
      <c r="J486" s="26">
        <f>[1]!b_pq_pctchange(A486,日期设置!$C$4,日期设置!$B$2,1)</f>
        <v>-2.9846296201100149</v>
      </c>
      <c r="K486" s="52">
        <f>[1]!b_dq_amount($A486,日期设置!B$2,2,10000)</f>
        <v>0</v>
      </c>
      <c r="L486" s="26">
        <f>[1]!b_info_latestpar(A486,日期设置!$B$2)</f>
        <v>100</v>
      </c>
      <c r="M486" s="6">
        <f>[1]!b_info_outstandingbalance($A486,日期设置!B$2)</f>
        <v>5</v>
      </c>
      <c r="N486" s="7">
        <f>[1]!b_info_latestissurercreditrating2(A486,日期设置!$B$2,"102","1")</f>
        <v>0</v>
      </c>
      <c r="O486" s="8">
        <v>5.2</v>
      </c>
      <c r="P486" s="9">
        <f>[1]!b_info_repurchasedate(A486)</f>
        <v>0</v>
      </c>
      <c r="Q486" s="8" t="s">
        <v>16137</v>
      </c>
      <c r="R486" s="2" t="str">
        <f>IF((--IF(P486=0,Q486,P486))&gt;(--日期设置!$B$2),IF(P486=0,Q486,P486),Q486)</f>
        <v>2023-02-28</v>
      </c>
      <c r="S486" s="2" t="s">
        <v>17924</v>
      </c>
      <c r="T486" s="8">
        <f>[1]!b_anal_ptmyear($A486,日期设置!$B$2)</f>
        <v>1.9397260273972603</v>
      </c>
      <c r="U486" s="8">
        <f>[1]!b_anal_termifexercise($A486,日期设置!B$2)</f>
        <v>0</v>
      </c>
      <c r="V486" s="10">
        <f>[1]!b_dq_dirtyprice(A486,日期设置!$B$2)</f>
        <v>94.675399999999996</v>
      </c>
      <c r="W486" s="11">
        <f>IF(U486=0,ROUNDUP((Q486-日期设置!$B$2)/365,0),ROUNDUP((R486-日期设置!$B$2)/365,0))</f>
        <v>2</v>
      </c>
      <c r="X486" s="18" t="str">
        <f>_xlfn.IFNA(VLOOKUP(A486,过往入选债券!A:D,4,0),2)</f>
        <v>否</v>
      </c>
      <c r="Y486" t="str">
        <f>_xlfn.IFNA(VLOOKUP(C486,[2]Sheet1!$A:$A,1,0),3)</f>
        <v>大同煤矿集团有限责任公司</v>
      </c>
    </row>
    <row r="487" spans="1:25" hidden="1" x14ac:dyDescent="0.2">
      <c r="A487" s="21" t="s">
        <v>9897</v>
      </c>
      <c r="B487" s="21" t="s">
        <v>9898</v>
      </c>
      <c r="C487" s="37" t="s">
        <v>9764</v>
      </c>
      <c r="D487" s="26" t="str">
        <f>[1]!b_calc_yield(A487,日期设置!$B$2,F487,1,R487,1,O487,L487,S487,)</f>
        <v>Fetching...</v>
      </c>
      <c r="E487" s="26">
        <f t="shared" si="14"/>
        <v>16.120300631454178</v>
      </c>
      <c r="F487" s="18">
        <f>[1]!b_dq_cleanprice($A487,日期设置!B$2)</f>
        <v>99.194999999999993</v>
      </c>
      <c r="G487" s="18" t="str">
        <f t="shared" si="15"/>
        <v>1.91 + 0</v>
      </c>
      <c r="H487" s="27">
        <f>[1]!b_dq_pctchange($A487,日期设置!$B$2,1)/100</f>
        <v>0</v>
      </c>
      <c r="I487" s="26">
        <f>[1]!b_pq_pctchange(A487,日期设置!$B$4,日期设置!$B$2,1)</f>
        <v>0</v>
      </c>
      <c r="J487" s="26">
        <f>[1]!b_pq_pctchange(A487,日期设置!$C$4,日期设置!$B$2,1)</f>
        <v>0</v>
      </c>
      <c r="K487" s="52">
        <f>[1]!b_dq_amount($A487,日期设置!B$2,2,10000)</f>
        <v>0</v>
      </c>
      <c r="L487" s="26">
        <f>[1]!b_info_latestpar(A487,日期设置!$B$2)</f>
        <v>100</v>
      </c>
      <c r="M487" s="6">
        <f>[1]!b_info_outstandingbalance($A487,日期设置!B$2)</f>
        <v>5</v>
      </c>
      <c r="N487" s="7" t="str">
        <f>[1]!b_info_latestissurercreditrating2(A487,日期设置!$B$2,"102","1")</f>
        <v>AA+</v>
      </c>
      <c r="O487" s="8">
        <v>8</v>
      </c>
      <c r="P487" s="9">
        <f>[1]!b_info_repurchasedate(A487)</f>
        <v>0</v>
      </c>
      <c r="Q487" s="8" t="s">
        <v>17101</v>
      </c>
      <c r="R487" s="2" t="str">
        <f>IF((--IF(P487=0,Q487,P487))&gt;(--日期设置!$B$2),IF(P487=0,Q487,P487),Q487)</f>
        <v>2023-02-18</v>
      </c>
      <c r="S487" s="2" t="s">
        <v>18713</v>
      </c>
      <c r="T487" s="8">
        <f>[1]!b_anal_ptmyear($A487,日期设置!$B$2)</f>
        <v>1.9123287671232876</v>
      </c>
      <c r="U487" s="8">
        <f>[1]!b_anal_termifexercise($A487,日期设置!B$2)</f>
        <v>0</v>
      </c>
      <c r="V487" s="10">
        <f>[1]!b_dq_dirtyprice(A487,日期设置!$B$2)</f>
        <v>99.8964</v>
      </c>
      <c r="W487" s="11">
        <f>IF(U487=0,ROUNDUP((Q487-日期设置!$B$2)/365,0),ROUNDUP((R487-日期设置!$B$2)/365,0))</f>
        <v>2</v>
      </c>
      <c r="X487" s="18" t="str">
        <f>_xlfn.IFNA(VLOOKUP(A487,过往入选债券!A:D,4,0),2)</f>
        <v>否</v>
      </c>
      <c r="Y487">
        <f>_xlfn.IFNA(VLOOKUP(C487,[2]Sheet1!$A:$A,1,0),3)</f>
        <v>3</v>
      </c>
    </row>
    <row r="488" spans="1:25" hidden="1" x14ac:dyDescent="0.2">
      <c r="A488" s="21" t="s">
        <v>14999</v>
      </c>
      <c r="B488" s="21" t="s">
        <v>15000</v>
      </c>
      <c r="C488" s="37" t="s">
        <v>15001</v>
      </c>
      <c r="D488" s="26" t="str">
        <f>[1]!b_calc_yield(A488,日期设置!$B$2,F488,1,R488,1,O488,L488,S488,)</f>
        <v>Fetching...</v>
      </c>
      <c r="E488" s="26">
        <f t="shared" si="14"/>
        <v>40.238099690098416</v>
      </c>
      <c r="F488" s="18">
        <f>[1]!b_dq_cleanprice($A488,日期设置!B$2)</f>
        <v>100.14579999999999</v>
      </c>
      <c r="G488" s="18" t="str">
        <f t="shared" si="15"/>
        <v>4.82 + 0</v>
      </c>
      <c r="H488" s="27">
        <f>[1]!b_dq_pctchange($A488,日期设置!$B$2,1)/100</f>
        <v>0</v>
      </c>
      <c r="I488" s="26">
        <f>[1]!b_pq_pctchange(A488,日期设置!$B$4,日期设置!$B$2,1)</f>
        <v>0</v>
      </c>
      <c r="J488" s="26">
        <f>[1]!b_pq_pctchange(A488,日期设置!$C$4,日期设置!$B$2,1)</f>
        <v>0</v>
      </c>
      <c r="K488" s="52">
        <f>[1]!b_dq_amount($A488,日期设置!B$2,2,10000)</f>
        <v>0</v>
      </c>
      <c r="L488" s="26">
        <f>[1]!b_info_latestpar(A488,日期设置!$B$2)</f>
        <v>100</v>
      </c>
      <c r="M488" s="6">
        <f>[1]!b_info_outstandingbalance($A488,日期设置!B$2)</f>
        <v>10</v>
      </c>
      <c r="N488" s="7" t="str">
        <f>[1]!b_info_latestissurercreditrating2(A488,日期设置!$B$2,"102","1")</f>
        <v>AA-</v>
      </c>
      <c r="O488" s="8">
        <v>8.5</v>
      </c>
      <c r="P488" s="9">
        <f>[1]!b_info_repurchasedate(A488)</f>
        <v>0</v>
      </c>
      <c r="Q488" s="8" t="s">
        <v>16233</v>
      </c>
      <c r="R488" s="2" t="str">
        <f>IF((--IF(P488=0,Q488,P488))&gt;(--日期设置!$B$2),IF(P488=0,Q488,P488),Q488)</f>
        <v>2026-01-18</v>
      </c>
      <c r="S488" s="2" t="s">
        <v>18020</v>
      </c>
      <c r="T488" s="8">
        <f>[1]!b_anal_ptmyear($A488,日期设置!$B$2)</f>
        <v>4.8273972602739725</v>
      </c>
      <c r="U488" s="8">
        <f>[1]!b_anal_termifexercise($A488,日期设置!B$2)</f>
        <v>0</v>
      </c>
      <c r="V488" s="10">
        <f>[1]!b_dq_dirtyprice(A488,日期设置!$B$2)</f>
        <v>101.6129</v>
      </c>
      <c r="W488" s="11">
        <f>IF(U488=0,ROUNDUP((Q488-日期设置!$B$2)/365,0),ROUNDUP((R488-日期设置!$B$2)/365,0))</f>
        <v>5</v>
      </c>
      <c r="X488" s="18" t="str">
        <f>_xlfn.IFNA(VLOOKUP(A488,过往入选债券!A:D,4,0),2)</f>
        <v>否</v>
      </c>
      <c r="Y488" s="45">
        <f>_xlfn.IFNA(VLOOKUP(C488,[2]Sheet1!$A:$A,1,0),3)</f>
        <v>3</v>
      </c>
    </row>
    <row r="489" spans="1:25" hidden="1" x14ac:dyDescent="0.2">
      <c r="A489" s="21" t="s">
        <v>3750</v>
      </c>
      <c r="B489" s="21" t="s">
        <v>3751</v>
      </c>
      <c r="C489" s="37" t="s">
        <v>1085</v>
      </c>
      <c r="D489" s="26" t="str">
        <f>[1]!b_calc_yield(A489,日期设置!$B$2,F489,1,R489,1,O489,L489,S489,)</f>
        <v>Fetching...</v>
      </c>
      <c r="E489" s="26">
        <f t="shared" si="14"/>
        <v>6.3163797443066327</v>
      </c>
      <c r="F489" s="18">
        <f>[1]!b_dq_cleanprice($A489,日期设置!B$2)</f>
        <v>99.222899999999996</v>
      </c>
      <c r="G489" s="18" t="str">
        <f t="shared" si="15"/>
        <v>3.74 + 0.74</v>
      </c>
      <c r="H489" s="27">
        <f>[1]!b_dq_pctchange($A489,日期设置!$B$2,1)/100</f>
        <v>0</v>
      </c>
      <c r="I489" s="26">
        <f>[1]!b_pq_pctchange(A489,日期设置!$B$4,日期设置!$B$2,1)</f>
        <v>0</v>
      </c>
      <c r="J489" s="26">
        <f>[1]!b_pq_pctchange(A489,日期设置!$C$4,日期设置!$B$2,1)</f>
        <v>0.18356015835849512</v>
      </c>
      <c r="K489" s="52">
        <f>[1]!b_dq_amount($A489,日期设置!B$2,2,10000)</f>
        <v>0</v>
      </c>
      <c r="L489" s="26">
        <f>[1]!b_info_latestpar(A489,日期设置!$B$2)</f>
        <v>100</v>
      </c>
      <c r="M489" s="6">
        <f>[1]!b_info_outstandingbalance($A489,日期设置!B$2)</f>
        <v>5</v>
      </c>
      <c r="N489" s="7">
        <f>[1]!b_info_latestissurercreditrating2(A489,日期设置!$B$2,"102","1")</f>
        <v>0</v>
      </c>
      <c r="O489" s="8">
        <v>7.5</v>
      </c>
      <c r="P489" s="9" t="str">
        <f>[1]!b_info_repurchasedate(A489)</f>
        <v>2021-12-20</v>
      </c>
      <c r="Q489" s="8" t="s">
        <v>17131</v>
      </c>
      <c r="R489" s="2" t="str">
        <f>IF((--IF(P489=0,Q489,P489))&gt;(--日期设置!$B$2),IF(P489=0,Q489,P489),Q489)</f>
        <v>2021-12-20</v>
      </c>
      <c r="S489" s="2" t="s">
        <v>18568</v>
      </c>
      <c r="T489" s="8">
        <f>[1]!b_anal_ptmyear($A489,日期设置!$B$2)</f>
        <v>3.7479452054794522</v>
      </c>
      <c r="U489" s="8">
        <f>[1]!b_anal_termifexercise($A489,日期设置!B$2)</f>
        <v>0.74794520547945209</v>
      </c>
      <c r="V489" s="10">
        <f>[1]!b_dq_dirtyprice(A489,日期设置!$B$2)</f>
        <v>101.1133</v>
      </c>
      <c r="W489" s="11">
        <f>IF(U489=0,ROUNDUP((Q489-日期设置!$B$2)/365,0),ROUNDUP((R489-日期设置!$B$2)/365,0))</f>
        <v>1</v>
      </c>
      <c r="X489" s="18" t="str">
        <f>_xlfn.IFNA(VLOOKUP(A489,过往入选债券!A:D,4,0),2)</f>
        <v>否</v>
      </c>
      <c r="Y489">
        <f>_xlfn.IFNA(VLOOKUP(C489,[2]Sheet1!$A:$A,1,0),3)</f>
        <v>3</v>
      </c>
    </row>
    <row r="490" spans="1:25" hidden="1" x14ac:dyDescent="0.2">
      <c r="A490" s="21" t="s">
        <v>2332</v>
      </c>
      <c r="B490" s="21" t="s">
        <v>2333</v>
      </c>
      <c r="C490" s="37" t="s">
        <v>751</v>
      </c>
      <c r="D490" s="26" t="str">
        <f>[1]!b_calc_yield(A490,日期设置!$B$2,F490,1,R490,1,O490,L490,S490,)</f>
        <v>Fetching...</v>
      </c>
      <c r="E490" s="26">
        <f t="shared" si="14"/>
        <v>7.1293325095170612</v>
      </c>
      <c r="F490" s="18">
        <f>[1]!b_dq_cleanprice($A490,日期设置!B$2)</f>
        <v>99.233900000000006</v>
      </c>
      <c r="G490" s="18" t="str">
        <f t="shared" si="15"/>
        <v>0.72 + 0</v>
      </c>
      <c r="H490" s="27">
        <f>[1]!b_dq_pctchange($A490,日期设置!$B$2,1)/100</f>
        <v>0</v>
      </c>
      <c r="I490" s="26">
        <f>[1]!b_pq_pctchange(A490,日期设置!$B$4,日期设置!$B$2,1)</f>
        <v>0</v>
      </c>
      <c r="J490" s="26">
        <f>[1]!b_pq_pctchange(A490,日期设置!$C$4,日期设置!$B$2,1)</f>
        <v>0</v>
      </c>
      <c r="K490" s="52">
        <f>[1]!b_dq_amount($A490,日期设置!B$2,2,10000)</f>
        <v>0</v>
      </c>
      <c r="L490" s="26">
        <f>[1]!b_info_latestpar(A490,日期设置!$B$2)</f>
        <v>100</v>
      </c>
      <c r="M490" s="6">
        <f>[1]!b_info_outstandingbalance($A490,日期设置!B$2)</f>
        <v>1.4</v>
      </c>
      <c r="N490" s="7">
        <f>[1]!b_info_latestissurercreditrating2(A490,日期设置!$B$2,"102","1")</f>
        <v>0</v>
      </c>
      <c r="O490" s="8">
        <v>7.5</v>
      </c>
      <c r="P490" s="9">
        <f>[1]!b_info_repurchasedate(A490)</f>
        <v>0</v>
      </c>
      <c r="Q490" s="8" t="s">
        <v>17191</v>
      </c>
      <c r="R490" s="2" t="str">
        <f>IF((--IF(P490=0,Q490,P490))&gt;(--日期设置!$B$2),IF(P490=0,Q490,P490),Q490)</f>
        <v>2021-12-13</v>
      </c>
      <c r="S490" s="2" t="s">
        <v>18399</v>
      </c>
      <c r="T490" s="8">
        <f>[1]!b_anal_ptmyear($A490,日期设置!$B$2)</f>
        <v>0.72876712328767124</v>
      </c>
      <c r="U490" s="8">
        <f>[1]!b_anal_termifexercise($A490,日期设置!B$2)</f>
        <v>0</v>
      </c>
      <c r="V490" s="10">
        <f>[1]!b_dq_dirtyprice(A490,日期设置!$B$2)</f>
        <v>100.346</v>
      </c>
      <c r="W490" s="11">
        <f>IF(U490=0,ROUNDUP((Q490-日期设置!$B$2)/365,0),ROUNDUP((R490-日期设置!$B$2)/365,0))</f>
        <v>1</v>
      </c>
      <c r="X490" s="18" t="str">
        <f>_xlfn.IFNA(VLOOKUP(A490,过往入选债券!A:D,4,0),2)</f>
        <v>否</v>
      </c>
      <c r="Y490">
        <f>_xlfn.IFNA(VLOOKUP(C490,[2]Sheet1!$A:$A,1,0),3)</f>
        <v>3</v>
      </c>
    </row>
    <row r="491" spans="1:25" hidden="1" x14ac:dyDescent="0.2">
      <c r="A491" s="28" t="s">
        <v>20466</v>
      </c>
      <c r="B491" s="28" t="s">
        <v>20467</v>
      </c>
      <c r="C491" s="39" t="s">
        <v>81</v>
      </c>
      <c r="D491" s="26" t="str">
        <f>[1]!b_calc_yield(A491,日期设置!$B$2,F491,1,R491,1,O491,L491,S491,)</f>
        <v>Fetching...</v>
      </c>
      <c r="E491" s="26">
        <f t="shared" si="14"/>
        <v>12.48270570644474</v>
      </c>
      <c r="F491" s="18">
        <f>[1]!b_dq_cleanprice($A491,日期设置!B$2)</f>
        <v>94.483099999999993</v>
      </c>
      <c r="G491" s="18" t="str">
        <f t="shared" si="15"/>
        <v>1.49 + 0</v>
      </c>
      <c r="H491" s="27">
        <f>[1]!b_dq_pctchange($A491,日期设置!$B$2,1)/100</f>
        <v>0</v>
      </c>
      <c r="I491" s="26">
        <f>[1]!b_pq_pctchange(A491,日期设置!$B$4,日期设置!$B$2,1)</f>
        <v>-5.0392474144949162</v>
      </c>
      <c r="J491" s="26">
        <f>[1]!b_pq_pctchange(A491,日期设置!$C$4,日期设置!$B$2,1)</f>
        <v>-5.0392474144949162</v>
      </c>
      <c r="K491" s="52">
        <f>[1]!b_dq_amount($A491,日期设置!B$2,2,10000)</f>
        <v>0</v>
      </c>
      <c r="L491" s="26">
        <f>[1]!b_info_latestpar(A491,日期设置!$B$2)</f>
        <v>100</v>
      </c>
      <c r="M491" s="6">
        <f>[1]!b_info_outstandingbalance($A491,日期设置!B$2)</f>
        <v>15</v>
      </c>
      <c r="N491" s="7" t="str">
        <f>[1]!b_info_latestissurercreditrating2(A491,日期设置!$B$2,"102","1")</f>
        <v>AAA</v>
      </c>
      <c r="O491" s="8">
        <v>4.3899999999999997</v>
      </c>
      <c r="P491" s="9">
        <f>[1]!b_info_repurchasedate(A491)</f>
        <v>0</v>
      </c>
      <c r="Q491" s="8" t="s">
        <v>16928</v>
      </c>
      <c r="R491" s="2" t="str">
        <f>IF((--IF(P491=0,Q491,P491))&gt;(--日期设置!$B$2),IF(P491=0,Q491,P491),Q491)</f>
        <v>2022-09-18</v>
      </c>
      <c r="S491" s="31" t="s">
        <v>16447</v>
      </c>
      <c r="T491" s="8">
        <f>[1]!b_anal_ptmyear($A491,日期设置!$B$2)</f>
        <v>1.4931506849315068</v>
      </c>
      <c r="U491" s="8">
        <f>[1]!b_anal_termifexercise($A491,日期设置!B$2)</f>
        <v>0</v>
      </c>
      <c r="V491" s="10">
        <f>[1]!b_dq_dirtyprice(A491,日期设置!$B$2)</f>
        <v>96.708200000000005</v>
      </c>
      <c r="W491" s="11">
        <f>IF(U491=0,ROUNDUP((Q491-日期设置!$B$2)/365,0),ROUNDUP((R491-日期设置!$B$2)/365,0))</f>
        <v>2</v>
      </c>
      <c r="X491" s="18" t="str">
        <f>_xlfn.IFNA(VLOOKUP(A491,过往入选债券!A:D,4,0),2)</f>
        <v>否</v>
      </c>
      <c r="Y491">
        <f>_xlfn.IFNA(VLOOKUP(C491,[2]Sheet1!$A:$A,1,0),3)</f>
        <v>3</v>
      </c>
    </row>
    <row r="492" spans="1:25" hidden="1" x14ac:dyDescent="0.2">
      <c r="A492" s="21" t="s">
        <v>9562</v>
      </c>
      <c r="B492" s="21" t="s">
        <v>9563</v>
      </c>
      <c r="C492" s="37" t="s">
        <v>105</v>
      </c>
      <c r="D492" s="26" t="str">
        <f>[1]!b_calc_yield(A492,日期设置!$B$2,F492,1,R492,1,O492,L492,S492,)</f>
        <v>Fetching...</v>
      </c>
      <c r="E492" s="26">
        <f t="shared" si="14"/>
        <v>13.990093425609086</v>
      </c>
      <c r="F492" s="18">
        <f>[1]!b_dq_cleanprice($A492,日期设置!B$2)</f>
        <v>95.809700000000007</v>
      </c>
      <c r="G492" s="18" t="str">
        <f t="shared" si="15"/>
        <v>1.66 + 0</v>
      </c>
      <c r="H492" s="27">
        <f>[1]!b_dq_pctchange($A492,日期设置!$B$2,1)/100</f>
        <v>0</v>
      </c>
      <c r="I492" s="26">
        <f>[1]!b_pq_pctchange(A492,日期设置!$B$4,日期设置!$B$2,1)</f>
        <v>0</v>
      </c>
      <c r="J492" s="26">
        <f>[1]!b_pq_pctchange(A492,日期设置!$C$4,日期设置!$B$2,1)</f>
        <v>0</v>
      </c>
      <c r="K492" s="52">
        <f>[1]!b_dq_amount($A492,日期设置!B$2,2,10000)</f>
        <v>0</v>
      </c>
      <c r="L492" s="26">
        <f>[1]!b_info_latestpar(A492,日期设置!$B$2)</f>
        <v>100</v>
      </c>
      <c r="M492" s="6">
        <f>[1]!b_info_outstandingbalance($A492,日期设置!B$2)</f>
        <v>5</v>
      </c>
      <c r="N492" s="7" t="str">
        <f>[1]!b_info_latestissurercreditrating2(A492,日期设置!$B$2,"102","1")</f>
        <v>AA+</v>
      </c>
      <c r="O492" s="8">
        <v>5.68</v>
      </c>
      <c r="P492" s="9">
        <f>[1]!b_info_repurchasedate(A492)</f>
        <v>0</v>
      </c>
      <c r="Q492" s="8" t="s">
        <v>15990</v>
      </c>
      <c r="R492" s="2" t="str">
        <f>IF((--IF(P492=0,Q492,P492))&gt;(--日期设置!$B$2),IF(P492=0,Q492,P492),Q492)</f>
        <v>2022-11-21</v>
      </c>
      <c r="S492" s="2" t="s">
        <v>18463</v>
      </c>
      <c r="T492" s="8">
        <f>[1]!b_anal_ptmyear($A492,日期设置!$B$2)</f>
        <v>1.6684931506849314</v>
      </c>
      <c r="U492" s="8">
        <f>[1]!b_anal_termifexercise($A492,日期设置!B$2)</f>
        <v>0</v>
      </c>
      <c r="V492" s="10">
        <f>[1]!b_dq_dirtyprice(A492,日期设置!$B$2)</f>
        <v>97.692700000000002</v>
      </c>
      <c r="W492" s="11">
        <f>IF(U492=0,ROUNDUP((Q492-日期设置!$B$2)/365,0),ROUNDUP((R492-日期设置!$B$2)/365,0))</f>
        <v>2</v>
      </c>
      <c r="X492" s="18">
        <f>_xlfn.IFNA(VLOOKUP(A492,过往入选债券!A:D,4,0),2)</f>
        <v>2</v>
      </c>
      <c r="Y492">
        <f>_xlfn.IFNA(VLOOKUP(C492,[2]Sheet1!$A:$A,1,0),3)</f>
        <v>3</v>
      </c>
    </row>
    <row r="493" spans="1:25" hidden="1" x14ac:dyDescent="0.2">
      <c r="A493" s="21" t="s">
        <v>8803</v>
      </c>
      <c r="B493" s="21" t="s">
        <v>8804</v>
      </c>
      <c r="C493" s="37" t="s">
        <v>81</v>
      </c>
      <c r="D493" s="26" t="str">
        <f>[1]!b_calc_yield(A493,日期设置!$B$2,F493,1,R493,1,O493,L493,S493,)</f>
        <v>Fetching...</v>
      </c>
      <c r="E493" s="26">
        <f t="shared" si="14"/>
        <v>10.585912572197898</v>
      </c>
      <c r="F493" s="18">
        <f>[1]!b_dq_cleanprice($A493,日期设置!B$2)</f>
        <v>95.348100000000002</v>
      </c>
      <c r="G493" s="18" t="str">
        <f t="shared" si="15"/>
        <v>1.28 + 0</v>
      </c>
      <c r="H493" s="27">
        <f>[1]!b_dq_pctchange($A493,日期设置!$B$2,1)/100</f>
        <v>0</v>
      </c>
      <c r="I493" s="26">
        <f>[1]!b_pq_pctchange(A493,日期设置!$B$4,日期设置!$B$2,1)</f>
        <v>-7.2732989231536857E-2</v>
      </c>
      <c r="J493" s="26">
        <f>[1]!b_pq_pctchange(A493,日期设置!$C$4,日期设置!$B$2,1)</f>
        <v>-3.0043315761525253</v>
      </c>
      <c r="K493" s="52">
        <f>[1]!b_dq_amount($A493,日期设置!B$2,2,10000)</f>
        <v>0</v>
      </c>
      <c r="L493" s="26">
        <f>[1]!b_info_latestpar(A493,日期设置!$B$2)</f>
        <v>100</v>
      </c>
      <c r="M493" s="6">
        <f>[1]!b_info_outstandingbalance($A493,日期设置!B$2)</f>
        <v>10</v>
      </c>
      <c r="N493" s="7" t="str">
        <f>[1]!b_info_latestissurercreditrating2(A493,日期设置!$B$2,"102","1")</f>
        <v>AAA</v>
      </c>
      <c r="O493" s="8">
        <v>4.5</v>
      </c>
      <c r="P493" s="9">
        <f>[1]!b_info_repurchasedate(A493)</f>
        <v>0</v>
      </c>
      <c r="Q493" s="8" t="s">
        <v>16501</v>
      </c>
      <c r="R493" s="2" t="str">
        <f>IF((--IF(P493=0,Q493,P493))&gt;(--日期设置!$B$2),IF(P493=0,Q493,P493),Q493)</f>
        <v>2022-07-04</v>
      </c>
      <c r="S493" s="2" t="s">
        <v>18256</v>
      </c>
      <c r="T493" s="8">
        <f>[1]!b_anal_ptmyear($A493,日期设置!$B$2)</f>
        <v>1.284931506849315</v>
      </c>
      <c r="U493" s="8">
        <f>[1]!b_anal_termifexercise($A493,日期设置!B$2)</f>
        <v>0</v>
      </c>
      <c r="V493" s="10">
        <f>[1]!b_dq_dirtyprice(A493,日期设置!$B$2)</f>
        <v>98.565899999999999</v>
      </c>
      <c r="W493" s="11">
        <f>IF(U493=0,ROUNDUP((Q493-日期设置!$B$2)/365,0),ROUNDUP((R493-日期设置!$B$2)/365,0))</f>
        <v>2</v>
      </c>
      <c r="X493" s="18" t="str">
        <f>_xlfn.IFNA(VLOOKUP(A493,过往入选债券!A:D,4,0),2)</f>
        <v>否</v>
      </c>
      <c r="Y493">
        <f>_xlfn.IFNA(VLOOKUP(C493,[2]Sheet1!$A:$A,1,0),3)</f>
        <v>3</v>
      </c>
    </row>
    <row r="494" spans="1:25" hidden="1" x14ac:dyDescent="0.2">
      <c r="A494" s="21" t="s">
        <v>8006</v>
      </c>
      <c r="B494" s="21" t="s">
        <v>8007</v>
      </c>
      <c r="C494" s="37" t="s">
        <v>6936</v>
      </c>
      <c r="D494" s="26" t="str">
        <f>[1]!b_calc_yield(A494,日期设置!$B$2,F494,1,R494,1,O494,L494,S494,)</f>
        <v>Fetching...</v>
      </c>
      <c r="E494" s="26">
        <f t="shared" si="14"/>
        <v>7.6037682145410956</v>
      </c>
      <c r="F494" s="18">
        <f>[1]!b_dq_cleanprice($A494,日期设置!B$2)</f>
        <v>100</v>
      </c>
      <c r="G494" s="18" t="str">
        <f t="shared" si="15"/>
        <v>0.91 + 0</v>
      </c>
      <c r="H494" s="27">
        <f>[1]!b_dq_pctchange($A494,日期设置!$B$2,1)/100</f>
        <v>0</v>
      </c>
      <c r="I494" s="26">
        <f>[1]!b_pq_pctchange(A494,日期设置!$B$4,日期设置!$B$2,1)</f>
        <v>0</v>
      </c>
      <c r="J494" s="26">
        <f>[1]!b_pq_pctchange(A494,日期设置!$C$4,日期设置!$B$2,1)</f>
        <v>0</v>
      </c>
      <c r="K494" s="52">
        <f>[1]!b_dq_amount($A494,日期设置!B$2,2,10000)</f>
        <v>0</v>
      </c>
      <c r="L494" s="26">
        <f>[1]!b_info_latestpar(A494,日期设置!$B$2)</f>
        <v>100</v>
      </c>
      <c r="M494" s="6">
        <f>[1]!b_info_outstandingbalance($A494,日期设置!B$2)</f>
        <v>3.3</v>
      </c>
      <c r="N494" s="7" t="str">
        <f>[1]!b_info_latestissurercreditrating2(A494,日期设置!$B$2,"102","1")</f>
        <v>AA</v>
      </c>
      <c r="O494" s="8">
        <v>8.5</v>
      </c>
      <c r="P494" s="9" t="str">
        <f>[1]!b_info_repurchasedate(A494)</f>
        <v>2021-02-18</v>
      </c>
      <c r="Q494" s="8" t="s">
        <v>16957</v>
      </c>
      <c r="R494" s="2" t="str">
        <f>IF((--IF(P494=0,Q494,P494))&gt;(--日期设置!$B$2),IF(P494=0,Q494,P494),Q494)</f>
        <v>2022-02-18</v>
      </c>
      <c r="S494" s="2" t="s">
        <v>18618</v>
      </c>
      <c r="T494" s="8">
        <f>[1]!b_anal_ptmyear($A494,日期设置!$B$2)</f>
        <v>0.9123287671232877</v>
      </c>
      <c r="U494" s="8">
        <f>[1]!b_anal_termifexercise($A494,日期设置!B$2)</f>
        <v>0</v>
      </c>
      <c r="V494" s="10">
        <f>[1]!b_dq_dirtyprice(A494,日期设置!$B$2)</f>
        <v>100.8329</v>
      </c>
      <c r="W494" s="11">
        <f>IF(U494=0,ROUNDUP((Q494-日期设置!$B$2)/365,0),ROUNDUP((R494-日期设置!$B$2)/365,0))</f>
        <v>1</v>
      </c>
      <c r="X494" s="18">
        <f>_xlfn.IFNA(VLOOKUP(A494,过往入选债券!A:D,4,0),2)</f>
        <v>2</v>
      </c>
      <c r="Y494">
        <f>_xlfn.IFNA(VLOOKUP(C494,[2]Sheet1!$A:$A,1,0),3)</f>
        <v>3</v>
      </c>
    </row>
    <row r="495" spans="1:25" hidden="1" x14ac:dyDescent="0.2">
      <c r="A495" s="21" t="s">
        <v>9287</v>
      </c>
      <c r="B495" s="21" t="s">
        <v>9288</v>
      </c>
      <c r="C495" s="37" t="s">
        <v>81</v>
      </c>
      <c r="D495" s="26" t="str">
        <f>[1]!b_calc_yield(A495,日期设置!$B$2,F495,1,R495,1,O495,L495,S495,)</f>
        <v>Fetching...</v>
      </c>
      <c r="E495" s="26">
        <f t="shared" si="14"/>
        <v>12.64973778919256</v>
      </c>
      <c r="F495" s="18">
        <f>[1]!b_dq_cleanprice($A495,日期设置!B$2)</f>
        <v>95.210999999999999</v>
      </c>
      <c r="G495" s="18" t="str">
        <f t="shared" si="15"/>
        <v>1.51 + 0</v>
      </c>
      <c r="H495" s="27">
        <f>[1]!b_dq_pctchange($A495,日期设置!$B$2,1)/100</f>
        <v>0</v>
      </c>
      <c r="I495" s="26">
        <f>[1]!b_pq_pctchange(A495,日期设置!$B$4,日期设置!$B$2,1)</f>
        <v>-3.2899949212798414</v>
      </c>
      <c r="J495" s="26">
        <f>[1]!b_pq_pctchange(A495,日期设置!$C$4,日期设置!$B$2,1)</f>
        <v>-0.3073153621033507</v>
      </c>
      <c r="K495" s="52">
        <f>[1]!b_dq_amount($A495,日期设置!B$2,2,10000)</f>
        <v>0</v>
      </c>
      <c r="L495" s="26">
        <f>[1]!b_info_latestpar(A495,日期设置!$B$2)</f>
        <v>100</v>
      </c>
      <c r="M495" s="6">
        <f>[1]!b_info_outstandingbalance($A495,日期设置!B$2)</f>
        <v>15</v>
      </c>
      <c r="N495" s="7" t="str">
        <f>[1]!b_info_latestissurercreditrating2(A495,日期设置!$B$2,"102","1")</f>
        <v>AAA</v>
      </c>
      <c r="O495" s="8">
        <v>4.9800000000000004</v>
      </c>
      <c r="P495" s="9">
        <f>[1]!b_info_repurchasedate(A495)</f>
        <v>0</v>
      </c>
      <c r="Q495" s="8" t="s">
        <v>16990</v>
      </c>
      <c r="R495" s="2" t="str">
        <f>IF((--IF(P495=0,Q495,P495))&gt;(--日期设置!$B$2),IF(P495=0,Q495,P495),Q495)</f>
        <v>2022-09-27</v>
      </c>
      <c r="S495" s="2" t="s">
        <v>18716</v>
      </c>
      <c r="T495" s="8">
        <f>[1]!b_anal_ptmyear($A495,日期设置!$B$2)</f>
        <v>1.5178082191780822</v>
      </c>
      <c r="U495" s="8">
        <f>[1]!b_anal_termifexercise($A495,日期设置!B$2)</f>
        <v>0</v>
      </c>
      <c r="V495" s="10">
        <f>[1]!b_dq_dirtyprice(A495,日期设置!$B$2)</f>
        <v>97.612300000000005</v>
      </c>
      <c r="W495" s="11">
        <f>IF(U495=0,ROUNDUP((Q495-日期设置!$B$2)/365,0),ROUNDUP((R495-日期设置!$B$2)/365,0))</f>
        <v>2</v>
      </c>
      <c r="X495" s="18" t="str">
        <f>_xlfn.IFNA(VLOOKUP(A495,过往入选债券!A:D,4,0),2)</f>
        <v>否</v>
      </c>
      <c r="Y495">
        <f>_xlfn.IFNA(VLOOKUP(C495,[2]Sheet1!$A:$A,1,0),3)</f>
        <v>3</v>
      </c>
    </row>
    <row r="496" spans="1:25" hidden="1" x14ac:dyDescent="0.2">
      <c r="A496" s="21" t="s">
        <v>7272</v>
      </c>
      <c r="B496" s="21" t="s">
        <v>7273</v>
      </c>
      <c r="C496" s="37" t="s">
        <v>5904</v>
      </c>
      <c r="D496" s="26" t="str">
        <f>[1]!b_calc_yield(A496,日期设置!$B$2,F496,1,R496,1,O496,L496,S496,)</f>
        <v>Fetching...</v>
      </c>
      <c r="E496" s="26">
        <f t="shared" si="14"/>
        <v>3.904453827099541</v>
      </c>
      <c r="F496" s="18">
        <f>[1]!b_dq_cleanprice($A496,日期设置!B$2)</f>
        <v>99.900999999999996</v>
      </c>
      <c r="G496" s="18" t="str">
        <f t="shared" si="15"/>
        <v>0.46 + 0</v>
      </c>
      <c r="H496" s="27">
        <f>[1]!b_dq_pctchange($A496,日期设置!$B$2,1)/100</f>
        <v>0</v>
      </c>
      <c r="I496" s="26">
        <f>[1]!b_pq_pctchange(A496,日期设置!$B$4,日期设置!$B$2,1)</f>
        <v>0</v>
      </c>
      <c r="J496" s="26">
        <f>[1]!b_pq_pctchange(A496,日期设置!$C$4,日期设置!$B$2,1)</f>
        <v>0</v>
      </c>
      <c r="K496" s="52">
        <f>[1]!b_dq_amount($A496,日期设置!B$2,2,10000)</f>
        <v>0</v>
      </c>
      <c r="L496" s="26">
        <f>[1]!b_info_latestpar(A496,日期设置!$B$2)</f>
        <v>100</v>
      </c>
      <c r="M496" s="6">
        <f>[1]!b_info_outstandingbalance($A496,日期设置!B$2)</f>
        <v>1.1000000000000001</v>
      </c>
      <c r="N496" s="7" t="str">
        <f>[1]!b_info_latestissurercreditrating2(A496,日期设置!$B$2,"102","1")</f>
        <v>AA+</v>
      </c>
      <c r="O496" s="8">
        <v>8.6</v>
      </c>
      <c r="P496" s="9" t="str">
        <f>[1]!b_info_repurchasedate(A496)</f>
        <v>2020-09-07</v>
      </c>
      <c r="Q496" s="8" t="s">
        <v>16040</v>
      </c>
      <c r="R496" s="2" t="str">
        <f>IF((--IF(P496=0,Q496,P496))&gt;(--日期设置!$B$2),IF(P496=0,Q496,P496),Q496)</f>
        <v>2021-09-07</v>
      </c>
      <c r="S496" s="2" t="s">
        <v>17827</v>
      </c>
      <c r="T496" s="8">
        <f>[1]!b_anal_ptmyear($A496,日期设置!$B$2)</f>
        <v>0.46301369863013697</v>
      </c>
      <c r="U496" s="8">
        <f>[1]!b_anal_termifexercise($A496,日期设置!B$2)</f>
        <v>0</v>
      </c>
      <c r="V496" s="10">
        <f>[1]!b_dq_dirtyprice(A496,日期设置!$B$2)</f>
        <v>104.51909999999999</v>
      </c>
      <c r="W496" s="11">
        <f>IF(U496=0,ROUNDUP((Q496-日期设置!$B$2)/365,0),ROUNDUP((R496-日期设置!$B$2)/365,0))</f>
        <v>1</v>
      </c>
      <c r="X496" s="18" t="str">
        <f>_xlfn.IFNA(VLOOKUP(A496,过往入选债券!A:D,4,0),2)</f>
        <v>否</v>
      </c>
      <c r="Y496">
        <f>_xlfn.IFNA(VLOOKUP(C496,[2]Sheet1!$A:$A,1,0),3)</f>
        <v>3</v>
      </c>
    </row>
    <row r="497" spans="1:25" hidden="1" x14ac:dyDescent="0.2">
      <c r="A497" s="21" t="s">
        <v>6681</v>
      </c>
      <c r="B497" s="21" t="s">
        <v>6682</v>
      </c>
      <c r="C497" s="37" t="s">
        <v>5019</v>
      </c>
      <c r="D497" s="26" t="str">
        <f>[1]!b_calc_yield(A497,日期设置!$B$2,F497,1,R497,1,O497,L497,S497,)</f>
        <v>Fetching...</v>
      </c>
      <c r="E497" s="26">
        <f t="shared" si="14"/>
        <v>0.64665239666599206</v>
      </c>
      <c r="F497" s="18">
        <f>[1]!b_dq_cleanprice($A497,日期设置!B$2)</f>
        <v>99.870599999999996</v>
      </c>
      <c r="G497" s="18" t="str">
        <f t="shared" si="15"/>
        <v>0.07 + 0</v>
      </c>
      <c r="H497" s="27">
        <f>[1]!b_dq_pctchange($A497,日期设置!$B$2,1)/100</f>
        <v>0</v>
      </c>
      <c r="I497" s="26">
        <f>[1]!b_pq_pctchange(A497,日期设置!$B$4,日期设置!$B$2,1)</f>
        <v>0</v>
      </c>
      <c r="J497" s="26">
        <f>[1]!b_pq_pctchange(A497,日期设置!$C$4,日期设置!$B$2,1)</f>
        <v>1.3713007360971818</v>
      </c>
      <c r="K497" s="52">
        <f>[1]!b_dq_amount($A497,日期设置!B$2,2,10000)</f>
        <v>0</v>
      </c>
      <c r="L497" s="26">
        <f>[1]!b_info_latestpar(A497,日期设置!$B$2)</f>
        <v>100</v>
      </c>
      <c r="M497" s="6">
        <f>[1]!b_info_outstandingbalance($A497,日期设置!B$2)</f>
        <v>10</v>
      </c>
      <c r="N497" s="7" t="str">
        <f>[1]!b_info_latestissurercreditrating2(A497,日期设置!$B$2,"102","1")</f>
        <v>AA+</v>
      </c>
      <c r="O497" s="8">
        <v>7.3</v>
      </c>
      <c r="P497" s="9">
        <f>[1]!b_info_repurchasedate(A497)</f>
        <v>0</v>
      </c>
      <c r="Q497" s="8" t="s">
        <v>16694</v>
      </c>
      <c r="R497" s="2" t="str">
        <f>IF((--IF(P497=0,Q497,P497))&gt;(--日期设置!$B$2),IF(P497=0,Q497,P497),Q497)</f>
        <v>2021-04-19</v>
      </c>
      <c r="S497" s="2" t="s">
        <v>18422</v>
      </c>
      <c r="T497" s="8">
        <f>[1]!b_anal_ptmyear($A497,日期设置!$B$2)</f>
        <v>7.6712328767123292E-2</v>
      </c>
      <c r="U497" s="8">
        <f>[1]!b_anal_termifexercise($A497,日期设置!B$2)</f>
        <v>0</v>
      </c>
      <c r="V497" s="10">
        <f>[1]!b_dq_dirtyprice(A497,日期设置!$B$2)</f>
        <v>106.61060000000001</v>
      </c>
      <c r="W497" s="11">
        <f>IF(U497=0,ROUNDUP((Q497-日期设置!$B$2)/365,0),ROUNDUP((R497-日期设置!$B$2)/365,0))</f>
        <v>1</v>
      </c>
      <c r="X497" s="18" t="str">
        <f>_xlfn.IFNA(VLOOKUP(A497,过往入选债券!A:D,4,0),2)</f>
        <v>否</v>
      </c>
      <c r="Y497" t="str">
        <f>_xlfn.IFNA(VLOOKUP(C497,[2]Sheet1!$A:$A,1,0),3)</f>
        <v>山东宏桥新型材料有限公司</v>
      </c>
    </row>
    <row r="498" spans="1:25" hidden="1" x14ac:dyDescent="0.2">
      <c r="A498" s="21" t="s">
        <v>8534</v>
      </c>
      <c r="B498" s="21" t="s">
        <v>8535</v>
      </c>
      <c r="C498" s="37" t="s">
        <v>414</v>
      </c>
      <c r="D498" s="26" t="str">
        <f>[1]!b_calc_yield(A498,日期设置!$B$2,F498,1,R498,1,O498,L498,S498,)</f>
        <v>Fetching...</v>
      </c>
      <c r="E498" s="26">
        <f t="shared" si="14"/>
        <v>8.7726566349901844</v>
      </c>
      <c r="F498" s="18">
        <f>[1]!b_dq_cleanprice($A498,日期设置!B$2)</f>
        <v>99.026499999999999</v>
      </c>
      <c r="G498" s="18" t="str">
        <f t="shared" si="15"/>
        <v>3.10 + 1.10</v>
      </c>
      <c r="H498" s="27">
        <f>[1]!b_dq_pctchange($A498,日期设置!$B$2,1)/100</f>
        <v>0</v>
      </c>
      <c r="I498" s="26">
        <f>[1]!b_pq_pctchange(A498,日期设置!$B$4,日期设置!$B$2,1)</f>
        <v>0</v>
      </c>
      <c r="J498" s="26">
        <f>[1]!b_pq_pctchange(A498,日期设置!$C$4,日期设置!$B$2,1)</f>
        <v>0</v>
      </c>
      <c r="K498" s="52">
        <f>[1]!b_dq_amount($A498,日期设置!B$2,2,10000)</f>
        <v>0</v>
      </c>
      <c r="L498" s="26">
        <f>[1]!b_info_latestpar(A498,日期设置!$B$2)</f>
        <v>100</v>
      </c>
      <c r="M498" s="6">
        <f>[1]!b_info_outstandingbalance($A498,日期设置!B$2)</f>
        <v>5</v>
      </c>
      <c r="N498" s="7" t="str">
        <f>[1]!b_info_latestissurercreditrating2(A498,日期设置!$B$2,"102","1")</f>
        <v>AA+</v>
      </c>
      <c r="O498" s="8">
        <v>7.5</v>
      </c>
      <c r="P498" s="9" t="str">
        <f>[1]!b_info_repurchasedate(A498)</f>
        <v>2022-04-30</v>
      </c>
      <c r="Q498" s="8" t="s">
        <v>16968</v>
      </c>
      <c r="R498" s="2" t="str">
        <f>IF((--IF(P498=0,Q498,P498))&gt;(--日期设置!$B$2),IF(P498=0,Q498,P498),Q498)</f>
        <v>2022-04-30</v>
      </c>
      <c r="S498" s="2" t="s">
        <v>18483</v>
      </c>
      <c r="T498" s="8">
        <f>[1]!b_anal_ptmyear($A498,日期设置!$B$2)</f>
        <v>3.106849315068493</v>
      </c>
      <c r="U498" s="8">
        <f>[1]!b_anal_termifexercise($A498,日期设置!B$2)</f>
        <v>1.106849315068493</v>
      </c>
      <c r="V498" s="10">
        <f>[1]!b_dq_dirtyprice(A498,日期设置!$B$2)</f>
        <v>105.7251</v>
      </c>
      <c r="W498" s="11">
        <f>IF(U498=0,ROUNDUP((Q498-日期设置!$B$2)/365,0),ROUNDUP((R498-日期设置!$B$2)/365,0))</f>
        <v>2</v>
      </c>
      <c r="X498" s="18" t="str">
        <f>_xlfn.IFNA(VLOOKUP(A498,过往入选债券!A:D,4,0),2)</f>
        <v>否</v>
      </c>
      <c r="Y498">
        <f>_xlfn.IFNA(VLOOKUP(C498,[2]Sheet1!$A:$A,1,0),3)</f>
        <v>3</v>
      </c>
    </row>
    <row r="499" spans="1:25" hidden="1" x14ac:dyDescent="0.2">
      <c r="A499" s="21" t="s">
        <v>3151</v>
      </c>
      <c r="B499" s="21" t="s">
        <v>3152</v>
      </c>
      <c r="C499" s="37" t="s">
        <v>2582</v>
      </c>
      <c r="D499" s="26" t="str">
        <f>[1]!b_calc_yield(A499,日期设置!$B$2,F499,1,R499,1,O499,L499,S499,)</f>
        <v>Fetching...</v>
      </c>
      <c r="E499" s="26">
        <f t="shared" si="14"/>
        <v>9.8080555189528731</v>
      </c>
      <c r="F499" s="18">
        <f>[1]!b_dq_cleanprice($A499,日期设置!B$2)</f>
        <v>98.9131</v>
      </c>
      <c r="G499" s="18" t="str">
        <f t="shared" si="15"/>
        <v>1.22 + 0</v>
      </c>
      <c r="H499" s="27">
        <f>[1]!b_dq_pctchange($A499,日期设置!$B$2,1)/100</f>
        <v>0</v>
      </c>
      <c r="I499" s="26">
        <f>[1]!b_pq_pctchange(A499,日期设置!$B$4,日期设置!$B$2,1)</f>
        <v>0.1313987283275645</v>
      </c>
      <c r="J499" s="26">
        <f>[1]!b_pq_pctchange(A499,日期设置!$C$4,日期设置!$B$2,1)</f>
        <v>0.88026517083121159</v>
      </c>
      <c r="K499" s="52">
        <f>[1]!b_dq_amount($A499,日期设置!B$2,2,10000)</f>
        <v>0</v>
      </c>
      <c r="L499" s="26">
        <f>[1]!b_info_latestpar(A499,日期设置!$B$2)</f>
        <v>100</v>
      </c>
      <c r="M499" s="6">
        <f>[1]!b_info_outstandingbalance($A499,日期设置!B$2)</f>
        <v>7.9</v>
      </c>
      <c r="N499" s="7">
        <f>[1]!b_info_latestissurercreditrating2(A499,日期设置!$B$2,"102","1")</f>
        <v>0</v>
      </c>
      <c r="O499" s="8">
        <v>7.5</v>
      </c>
      <c r="P499" s="9">
        <f>[1]!b_info_repurchasedate(A499)</f>
        <v>0</v>
      </c>
      <c r="Q499" s="8" t="s">
        <v>16087</v>
      </c>
      <c r="R499" s="2" t="str">
        <f>IF((--IF(P499=0,Q499,P499))&gt;(--日期设置!$B$2),IF(P499=0,Q499,P499),Q499)</f>
        <v>2022-06-12</v>
      </c>
      <c r="S499" s="2" t="s">
        <v>17872</v>
      </c>
      <c r="T499" s="8">
        <f>[1]!b_anal_ptmyear($A499,日期设置!$B$2)</f>
        <v>1.2246575342465753</v>
      </c>
      <c r="U499" s="8">
        <f>[1]!b_anal_termifexercise($A499,日期设置!B$2)</f>
        <v>0</v>
      </c>
      <c r="V499" s="10">
        <f>[1]!b_dq_dirtyprice(A499,日期设置!$B$2)</f>
        <v>104.7282</v>
      </c>
      <c r="W499" s="11">
        <f>IF(U499=0,ROUNDUP((Q499-日期设置!$B$2)/365,0),ROUNDUP((R499-日期设置!$B$2)/365,0))</f>
        <v>2</v>
      </c>
      <c r="X499" s="18" t="str">
        <f>_xlfn.IFNA(VLOOKUP(A499,过往入选债券!A:D,4,0),2)</f>
        <v>否</v>
      </c>
      <c r="Y499">
        <f>_xlfn.IFNA(VLOOKUP(C499,[2]Sheet1!$A:$A,1,0),3)</f>
        <v>3</v>
      </c>
    </row>
    <row r="500" spans="1:25" hidden="1" x14ac:dyDescent="0.2">
      <c r="A500" s="21" t="s">
        <v>6785</v>
      </c>
      <c r="B500" s="21" t="s">
        <v>6786</v>
      </c>
      <c r="C500" s="37" t="s">
        <v>5962</v>
      </c>
      <c r="D500" s="26" t="str">
        <f>[1]!b_calc_yield(A500,日期设置!$B$2,F500,1,R500,1,O500,L500,S500,)</f>
        <v>Fetching...</v>
      </c>
      <c r="E500" s="26">
        <f t="shared" si="14"/>
        <v>0.83029507467566876</v>
      </c>
      <c r="F500" s="18">
        <f>[1]!b_dq_cleanprice($A500,日期设置!B$2)</f>
        <v>99.809299999999993</v>
      </c>
      <c r="G500" s="18" t="str">
        <f t="shared" si="15"/>
        <v>0.09 + 0</v>
      </c>
      <c r="H500" s="27">
        <f>[1]!b_dq_pctchange($A500,日期设置!$B$2,1)/100</f>
        <v>0</v>
      </c>
      <c r="I500" s="26">
        <f>[1]!b_pq_pctchange(A500,日期设置!$B$4,日期设置!$B$2,1)</f>
        <v>-0.68785658991091836</v>
      </c>
      <c r="J500" s="26">
        <f>[1]!b_pq_pctchange(A500,日期设置!$C$4,日期设置!$B$2,1)</f>
        <v>-0.68785658991091836</v>
      </c>
      <c r="K500" s="52">
        <f>[1]!b_dq_amount($A500,日期设置!B$2,2,10000)</f>
        <v>0</v>
      </c>
      <c r="L500" s="26">
        <f>[1]!b_info_latestpar(A500,日期设置!$B$2)</f>
        <v>100</v>
      </c>
      <c r="M500" s="6">
        <f>[1]!b_info_outstandingbalance($A500,日期设置!B$2)</f>
        <v>5</v>
      </c>
      <c r="N500" s="7" t="str">
        <f>[1]!b_info_latestissurercreditrating2(A500,日期设置!$B$2,"102","1")</f>
        <v>AA+</v>
      </c>
      <c r="O500" s="8">
        <v>7</v>
      </c>
      <c r="P500" s="9">
        <f>[1]!b_info_repurchasedate(A500)</f>
        <v>0</v>
      </c>
      <c r="Q500" s="8" t="s">
        <v>16083</v>
      </c>
      <c r="R500" s="2" t="str">
        <f>IF((--IF(P500=0,Q500,P500))&gt;(--日期设置!$B$2),IF(P500=0,Q500,P500),Q500)</f>
        <v>2021-04-27</v>
      </c>
      <c r="S500" s="2" t="s">
        <v>17868</v>
      </c>
      <c r="T500" s="8">
        <f>[1]!b_anal_ptmyear($A500,日期设置!$B$2)</f>
        <v>9.8630136986301367E-2</v>
      </c>
      <c r="U500" s="8">
        <f>[1]!b_anal_termifexercise($A500,日期设置!B$2)</f>
        <v>0</v>
      </c>
      <c r="V500" s="10">
        <f>[1]!b_dq_dirtyprice(A500,日期设置!$B$2)</f>
        <v>106.1189</v>
      </c>
      <c r="W500" s="11">
        <f>IF(U500=0,ROUNDUP((Q500-日期设置!$B$2)/365,0),ROUNDUP((R500-日期设置!$B$2)/365,0))</f>
        <v>1</v>
      </c>
      <c r="X500" s="18" t="str">
        <f>_xlfn.IFNA(VLOOKUP(A500,过往入选债券!A:D,4,0),2)</f>
        <v>否</v>
      </c>
      <c r="Y500">
        <f>_xlfn.IFNA(VLOOKUP(C500,[2]Sheet1!$A:$A,1,0),3)</f>
        <v>3</v>
      </c>
    </row>
    <row r="501" spans="1:25" hidden="1" x14ac:dyDescent="0.2">
      <c r="A501" s="21" t="s">
        <v>8083</v>
      </c>
      <c r="B501" s="21" t="s">
        <v>8084</v>
      </c>
      <c r="C501" s="37" t="s">
        <v>1920</v>
      </c>
      <c r="D501" s="26" t="str">
        <f>[1]!b_calc_yield(A501,日期设置!$B$2,F501,1,R501,1,O501,L501,S501,)</f>
        <v>Fetching...</v>
      </c>
      <c r="E501" s="26">
        <f t="shared" si="14"/>
        <v>8.0020429545321505</v>
      </c>
      <c r="F501" s="18">
        <f>[1]!b_dq_cleanprice($A501,日期设置!B$2)</f>
        <v>98.727000000000004</v>
      </c>
      <c r="G501" s="18" t="str">
        <f t="shared" si="15"/>
        <v>0.95 + 0.95</v>
      </c>
      <c r="H501" s="27">
        <f>[1]!b_dq_pctchange($A501,日期设置!$B$2,1)/100</f>
        <v>0</v>
      </c>
      <c r="I501" s="26">
        <f>[1]!b_pq_pctchange(A501,日期设置!$B$4,日期设置!$B$2,1)</f>
        <v>0</v>
      </c>
      <c r="J501" s="26">
        <f>[1]!b_pq_pctchange(A501,日期设置!$C$4,日期设置!$B$2,1)</f>
        <v>0</v>
      </c>
      <c r="K501" s="52">
        <f>[1]!b_dq_amount($A501,日期设置!B$2,2,10000)</f>
        <v>0</v>
      </c>
      <c r="L501" s="26">
        <f>[1]!b_info_latestpar(A501,日期设置!$B$2)</f>
        <v>100</v>
      </c>
      <c r="M501" s="6">
        <f>[1]!b_info_outstandingbalance($A501,日期设置!B$2)</f>
        <v>3</v>
      </c>
      <c r="N501" s="7" t="str">
        <f>[1]!b_info_latestissurercreditrating2(A501,日期设置!$B$2,"102","1")</f>
        <v>AA</v>
      </c>
      <c r="O501" s="8">
        <v>7</v>
      </c>
      <c r="P501" s="9">
        <f>[1]!b_info_repurchasedate(A501)</f>
        <v>0</v>
      </c>
      <c r="Q501" s="8" t="s">
        <v>17054</v>
      </c>
      <c r="R501" s="2" t="str">
        <f>IF((--IF(P501=0,Q501,P501))&gt;(--日期设置!$B$2),IF(P501=0,Q501,P501),Q501)</f>
        <v>2022-03-04</v>
      </c>
      <c r="S501" s="2" t="s">
        <v>18396</v>
      </c>
      <c r="T501" s="8">
        <f>[1]!b_anal_ptmyear($A501,日期设置!$B$2)</f>
        <v>0.9506849315068493</v>
      </c>
      <c r="U501" s="8">
        <f>[1]!b_anal_termifexercise($A501,日期设置!B$2)</f>
        <v>0.9506849315068493</v>
      </c>
      <c r="V501" s="10">
        <f>[1]!b_dq_dirtyprice(A501,日期设置!$B$2)</f>
        <v>99.072199999999995</v>
      </c>
      <c r="W501" s="11">
        <f>IF(U501=0,ROUNDUP((Q501-日期设置!$B$2)/365,0),ROUNDUP((R501-日期设置!$B$2)/365,0))</f>
        <v>1</v>
      </c>
      <c r="X501" s="18">
        <f>_xlfn.IFNA(VLOOKUP(A501,过往入选债券!A:D,4,0),2)</f>
        <v>2</v>
      </c>
      <c r="Y501">
        <f>_xlfn.IFNA(VLOOKUP(C501,[2]Sheet1!$A:$A,1,0),3)</f>
        <v>3</v>
      </c>
    </row>
    <row r="502" spans="1:25" hidden="1" x14ac:dyDescent="0.2">
      <c r="A502" s="21" t="s">
        <v>994</v>
      </c>
      <c r="B502" s="21" t="s">
        <v>995</v>
      </c>
      <c r="C502" s="37" t="s">
        <v>996</v>
      </c>
      <c r="D502" s="26" t="str">
        <f>[1]!b_calc_yield(A502,日期设置!$B$2,F502,1,R502,1,O502,L502,S502,)</f>
        <v>Fetching...</v>
      </c>
      <c r="E502" s="26">
        <f t="shared" si="14"/>
        <v>6.2713814888170516</v>
      </c>
      <c r="F502" s="18">
        <f>[1]!b_dq_cleanprice($A502,日期设置!B$2)</f>
        <v>100</v>
      </c>
      <c r="G502" s="18" t="str">
        <f t="shared" si="15"/>
        <v>1.74 + 0.74</v>
      </c>
      <c r="H502" s="27">
        <f>[1]!b_dq_pctchange($A502,日期设置!$B$2,1)/100</f>
        <v>0</v>
      </c>
      <c r="I502" s="26">
        <f>[1]!b_pq_pctchange(A502,日期设置!$B$4,日期设置!$B$2,1)</f>
        <v>0</v>
      </c>
      <c r="J502" s="26">
        <f>[1]!b_pq_pctchange(A502,日期设置!$C$4,日期设置!$B$2,1)</f>
        <v>0</v>
      </c>
      <c r="K502" s="52">
        <f>[1]!b_dq_amount($A502,日期设置!B$2,2,10000)</f>
        <v>0</v>
      </c>
      <c r="L502" s="26">
        <f>[1]!b_info_latestpar(A502,日期设置!$B$2)</f>
        <v>100</v>
      </c>
      <c r="M502" s="6">
        <f>[1]!b_info_outstandingbalance($A502,日期设置!B$2)</f>
        <v>5</v>
      </c>
      <c r="N502" s="7">
        <f>[1]!b_info_latestissurercreditrating2(A502,日期设置!$B$2,"102","1")</f>
        <v>0</v>
      </c>
      <c r="O502" s="8">
        <v>8.6</v>
      </c>
      <c r="P502" s="9" t="str">
        <f>[1]!b_info_repurchasedate(A502)</f>
        <v>2021-12-20</v>
      </c>
      <c r="Q502" s="8" t="s">
        <v>16740</v>
      </c>
      <c r="R502" s="2" t="str">
        <f>IF((--IF(P502=0,Q502,P502))&gt;(--日期设置!$B$2),IF(P502=0,Q502,P502),Q502)</f>
        <v>2021-12-20</v>
      </c>
      <c r="S502" s="2" t="s">
        <v>18692</v>
      </c>
      <c r="T502" s="8">
        <f>[1]!b_anal_ptmyear($A502,日期设置!$B$2)</f>
        <v>1.7452054794520548</v>
      </c>
      <c r="U502" s="8">
        <f>[1]!b_anal_termifexercise($A502,日期设置!B$2)</f>
        <v>0.74794520547945209</v>
      </c>
      <c r="V502" s="10">
        <f>[1]!b_dq_dirtyprice(A502,日期设置!$B$2)</f>
        <v>102.19119999999999</v>
      </c>
      <c r="W502" s="11">
        <f>IF(U502=0,ROUNDUP((Q502-日期设置!$B$2)/365,0),ROUNDUP((R502-日期设置!$B$2)/365,0))</f>
        <v>1</v>
      </c>
      <c r="X502" s="18">
        <f>_xlfn.IFNA(VLOOKUP(A502,过往入选债券!A:D,4,0),2)</f>
        <v>2</v>
      </c>
      <c r="Y502">
        <f>_xlfn.IFNA(VLOOKUP(C502,[2]Sheet1!$A:$A,1,0),3)</f>
        <v>3</v>
      </c>
    </row>
    <row r="503" spans="1:25" hidden="1" x14ac:dyDescent="0.2">
      <c r="A503" s="21" t="s">
        <v>4586</v>
      </c>
      <c r="B503" s="21" t="s">
        <v>4587</v>
      </c>
      <c r="C503" s="37" t="s">
        <v>541</v>
      </c>
      <c r="D503" s="26" t="str">
        <f>[1]!b_calc_yield(A503,日期设置!$B$2,F503,1,R503,1,O503,L503,S503,)</f>
        <v>Fetching...</v>
      </c>
      <c r="E503" s="26">
        <f t="shared" si="14"/>
        <v>17.971657911083085</v>
      </c>
      <c r="F503" s="18">
        <f>[1]!b_dq_cleanprice($A503,日期设置!B$2)</f>
        <v>98.146699999999996</v>
      </c>
      <c r="G503" s="18" t="str">
        <f t="shared" si="15"/>
        <v>2.24 + 0</v>
      </c>
      <c r="H503" s="27">
        <f>[1]!b_dq_pctchange($A503,日期设置!$B$2,1)/100</f>
        <v>0</v>
      </c>
      <c r="I503" s="26">
        <f>[1]!b_pq_pctchange(A503,日期设置!$B$4,日期设置!$B$2,1)</f>
        <v>0</v>
      </c>
      <c r="J503" s="26">
        <f>[1]!b_pq_pctchange(A503,日期设置!$C$4,日期设置!$B$2,1)</f>
        <v>0</v>
      </c>
      <c r="K503" s="52">
        <f>[1]!b_dq_amount($A503,日期设置!B$2,2,10000)</f>
        <v>0</v>
      </c>
      <c r="L503" s="26">
        <f>[1]!b_info_latestpar(A503,日期设置!$B$2)</f>
        <v>100</v>
      </c>
      <c r="M503" s="6">
        <f>[1]!b_info_outstandingbalance($A503,日期设置!B$2)</f>
        <v>5</v>
      </c>
      <c r="N503" s="7">
        <f>[1]!b_info_latestissurercreditrating2(A503,日期设置!$B$2,"102","1")</f>
        <v>0</v>
      </c>
      <c r="O503" s="8">
        <v>7.5</v>
      </c>
      <c r="P503" s="9">
        <f>[1]!b_info_repurchasedate(A503)</f>
        <v>0</v>
      </c>
      <c r="Q503" s="8" t="s">
        <v>16063</v>
      </c>
      <c r="R503" s="2" t="str">
        <f>IF((--IF(P503=0,Q503,P503))&gt;(--日期设置!$B$2),IF(P503=0,Q503,P503),Q503)</f>
        <v>2023-06-18</v>
      </c>
      <c r="S503" s="2" t="s">
        <v>17849</v>
      </c>
      <c r="T503" s="8">
        <f>[1]!b_anal_ptmyear($A503,日期设置!$B$2)</f>
        <v>2.2410958904109588</v>
      </c>
      <c r="U503" s="8">
        <f>[1]!b_anal_termifexercise($A503,日期设置!B$2)</f>
        <v>0</v>
      </c>
      <c r="V503" s="10">
        <f>[1]!b_dq_dirtyprice(A503,日期设置!$B$2)</f>
        <v>103.8385</v>
      </c>
      <c r="W503" s="11">
        <f>IF(U503=0,ROUNDUP((Q503-日期设置!$B$2)/365,0),ROUNDUP((R503-日期设置!$B$2)/365,0))</f>
        <v>3</v>
      </c>
      <c r="X503" s="18" t="str">
        <f>_xlfn.IFNA(VLOOKUP(A503,过往入选债券!A:D,4,0),2)</f>
        <v>否</v>
      </c>
      <c r="Y503">
        <f>_xlfn.IFNA(VLOOKUP(C503,[2]Sheet1!$A:$A,1,0),3)</f>
        <v>3</v>
      </c>
    </row>
    <row r="504" spans="1:25" hidden="1" x14ac:dyDescent="0.2">
      <c r="A504" s="21" t="s">
        <v>10924</v>
      </c>
      <c r="B504" s="21" t="s">
        <v>10925</v>
      </c>
      <c r="C504" s="37" t="s">
        <v>4796</v>
      </c>
      <c r="D504" s="26" t="str">
        <f>[1]!b_calc_yield(A504,日期设置!$B$2,F504,1,R504,1,O504,L504,S504,)</f>
        <v>Fetching...</v>
      </c>
      <c r="E504" s="26">
        <f t="shared" si="14"/>
        <v>17.030317204130306</v>
      </c>
      <c r="F504" s="18">
        <f>[1]!b_dq_cleanprice($A504,日期设置!B$2)</f>
        <v>97.691000000000003</v>
      </c>
      <c r="G504" s="18" t="str">
        <f t="shared" si="15"/>
        <v>2.13 + 0</v>
      </c>
      <c r="H504" s="27">
        <f>[1]!b_dq_pctchange($A504,日期设置!$B$2,1)/100</f>
        <v>0</v>
      </c>
      <c r="I504" s="26">
        <f>[1]!b_pq_pctchange(A504,日期设置!$B$4,日期设置!$B$2,1)</f>
        <v>0</v>
      </c>
      <c r="J504" s="26">
        <f>[1]!b_pq_pctchange(A504,日期设置!$C$4,日期设置!$B$2,1)</f>
        <v>0</v>
      </c>
      <c r="K504" s="52">
        <f>[1]!b_dq_amount($A504,日期设置!B$2,2,10000)</f>
        <v>0</v>
      </c>
      <c r="L504" s="26">
        <f>[1]!b_info_latestpar(A504,日期设置!$B$2)</f>
        <v>100</v>
      </c>
      <c r="M504" s="6">
        <f>[1]!b_info_outstandingbalance($A504,日期设置!B$2)</f>
        <v>5</v>
      </c>
      <c r="N504" s="7" t="str">
        <f>[1]!b_info_latestissurercreditrating2(A504,日期设置!$B$2,"102","1")</f>
        <v>AA+</v>
      </c>
      <c r="O504" s="8">
        <v>7.2</v>
      </c>
      <c r="P504" s="9">
        <f>[1]!b_info_repurchasedate(A504)</f>
        <v>0</v>
      </c>
      <c r="Q504" s="8" t="s">
        <v>17265</v>
      </c>
      <c r="R504" s="2" t="str">
        <f>IF((--IF(P504=0,Q504,P504))&gt;(--日期设置!$B$2),IF(P504=0,Q504,P504),Q504)</f>
        <v>2023-05-11</v>
      </c>
      <c r="S504" s="2" t="s">
        <v>18134</v>
      </c>
      <c r="T504" s="8">
        <f>[1]!b_anal_ptmyear($A504,日期设置!$B$2)</f>
        <v>2.1369863013698631</v>
      </c>
      <c r="U504" s="8">
        <f>[1]!b_anal_termifexercise($A504,日期设置!B$2)</f>
        <v>0</v>
      </c>
      <c r="V504" s="10">
        <f>[1]!b_dq_dirtyprice(A504,日期设置!$B$2)</f>
        <v>103.90470000000001</v>
      </c>
      <c r="W504" s="11">
        <f>IF(U504=0,ROUNDUP((Q504-日期设置!$B$2)/365,0),ROUNDUP((R504-日期设置!$B$2)/365,0))</f>
        <v>3</v>
      </c>
      <c r="X504" s="18">
        <f>_xlfn.IFNA(VLOOKUP(A504,过往入选债券!A:D,4,0),2)</f>
        <v>2</v>
      </c>
      <c r="Y504">
        <f>_xlfn.IFNA(VLOOKUP(C504,[2]Sheet1!$A:$A,1,0),3)</f>
        <v>3</v>
      </c>
    </row>
    <row r="505" spans="1:25" hidden="1" x14ac:dyDescent="0.2">
      <c r="A505" s="21" t="s">
        <v>14720</v>
      </c>
      <c r="B505" s="21" t="s">
        <v>14721</v>
      </c>
      <c r="C505" s="37" t="s">
        <v>14232</v>
      </c>
      <c r="D505" s="26" t="str">
        <f>[1]!b_calc_yield(A505,日期设置!$B$2,F505,1,R505,1,O505,L505,S505,)</f>
        <v>Fetching...</v>
      </c>
      <c r="E505" s="26">
        <f t="shared" si="14"/>
        <v>37.399705628544353</v>
      </c>
      <c r="F505" s="18">
        <f>[1]!b_dq_cleanprice($A505,日期设置!B$2)</f>
        <v>97.702799999999996</v>
      </c>
      <c r="G505" s="18" t="str">
        <f t="shared" si="15"/>
        <v>4.55 + 0</v>
      </c>
      <c r="H505" s="27">
        <f>[1]!b_dq_pctchange($A505,日期设置!$B$2,1)/100</f>
        <v>0</v>
      </c>
      <c r="I505" s="26">
        <f>[1]!b_pq_pctchange(A505,日期设置!$B$4,日期设置!$B$2,1)</f>
        <v>0</v>
      </c>
      <c r="J505" s="26">
        <f>[1]!b_pq_pctchange(A505,日期设置!$C$4,日期设置!$B$2,1)</f>
        <v>0</v>
      </c>
      <c r="K505" s="52">
        <f>[1]!b_dq_amount($A505,日期设置!B$2,2,10000)</f>
        <v>0</v>
      </c>
      <c r="L505" s="26">
        <f>[1]!b_info_latestpar(A505,日期设置!$B$2)</f>
        <v>100</v>
      </c>
      <c r="M505" s="6">
        <f>[1]!b_info_outstandingbalance($A505,日期设置!B$2)</f>
        <v>3</v>
      </c>
      <c r="N505" s="7" t="str">
        <f>[1]!b_info_latestissurercreditrating2(A505,日期设置!$B$2,"102","1")</f>
        <v>AA</v>
      </c>
      <c r="O505" s="8">
        <v>7.8</v>
      </c>
      <c r="P505" s="9">
        <f>[1]!b_info_repurchasedate(A505)</f>
        <v>0</v>
      </c>
      <c r="Q505" s="8" t="s">
        <v>16556</v>
      </c>
      <c r="R505" s="2" t="str">
        <f>IF((--IF(P505=0,Q505,P505))&gt;(--日期设置!$B$2),IF(P505=0,Q505,P505),Q505)</f>
        <v>2025-10-11</v>
      </c>
      <c r="S505" s="2" t="s">
        <v>18305</v>
      </c>
      <c r="T505" s="8">
        <f>[1]!b_anal_ptmyear($A505,日期设置!$B$2)</f>
        <v>4.5561643835616437</v>
      </c>
      <c r="U505" s="8">
        <f>[1]!b_anal_termifexercise($A505,日期设置!B$2)</f>
        <v>0</v>
      </c>
      <c r="V505" s="10">
        <f>[1]!b_dq_dirtyprice(A505,日期设置!$B$2)</f>
        <v>101.1647</v>
      </c>
      <c r="W505" s="11">
        <f>IF(U505=0,ROUNDUP((Q505-日期设置!$B$2)/365,0),ROUNDUP((R505-日期设置!$B$2)/365,0))</f>
        <v>5</v>
      </c>
      <c r="X505" s="18">
        <f>_xlfn.IFNA(VLOOKUP(A505,过往入选债券!A:D,4,0),2)</f>
        <v>2</v>
      </c>
      <c r="Y505">
        <f>_xlfn.IFNA(VLOOKUP(C505,[2]Sheet1!$A:$A,1,0),3)</f>
        <v>3</v>
      </c>
    </row>
    <row r="506" spans="1:25" hidden="1" x14ac:dyDescent="0.2">
      <c r="A506" s="21" t="s">
        <v>9221</v>
      </c>
      <c r="B506" s="21" t="s">
        <v>9222</v>
      </c>
      <c r="C506" s="37" t="s">
        <v>464</v>
      </c>
      <c r="D506" s="26" t="str">
        <f>[1]!b_calc_yield(A506,日期设置!$B$2,F506,1,R506,1,O506,L506,S506,)</f>
        <v>Fetching...</v>
      </c>
      <c r="E506" s="26">
        <f t="shared" si="14"/>
        <v>12.144045405616977</v>
      </c>
      <c r="F506" s="18">
        <f>[1]!b_dq_cleanprice($A506,日期设置!B$2)</f>
        <v>98.45</v>
      </c>
      <c r="G506" s="18" t="str">
        <f t="shared" si="15"/>
        <v>1.48 + 0</v>
      </c>
      <c r="H506" s="27">
        <f>[1]!b_dq_pctchange($A506,日期设置!$B$2,1)/100</f>
        <v>0</v>
      </c>
      <c r="I506" s="26">
        <f>[1]!b_pq_pctchange(A506,日期设置!$B$4,日期设置!$B$2,1)</f>
        <v>1.4948453608247454</v>
      </c>
      <c r="J506" s="26">
        <f>[1]!b_pq_pctchange(A506,日期设置!$C$4,日期设置!$B$2,1)</f>
        <v>1.6415444972124751</v>
      </c>
      <c r="K506" s="52">
        <f>[1]!b_dq_amount($A506,日期设置!B$2,2,10000)</f>
        <v>0</v>
      </c>
      <c r="L506" s="26">
        <f>[1]!b_info_latestpar(A506,日期设置!$B$2)</f>
        <v>100</v>
      </c>
      <c r="M506" s="6">
        <f>[1]!b_info_outstandingbalance($A506,日期设置!B$2)</f>
        <v>10</v>
      </c>
      <c r="N506" s="7" t="str">
        <f>[1]!b_info_latestissurercreditrating2(A506,日期设置!$B$2,"102","1")</f>
        <v>AA+</v>
      </c>
      <c r="O506" s="8">
        <v>7.3</v>
      </c>
      <c r="P506" s="9">
        <f>[1]!b_info_repurchasedate(A506)</f>
        <v>0</v>
      </c>
      <c r="Q506" s="8" t="s">
        <v>17637</v>
      </c>
      <c r="R506" s="2" t="str">
        <f>IF((--IF(P506=0,Q506,P506))&gt;(--日期设置!$B$2),IF(P506=0,Q506,P506),Q506)</f>
        <v>2022-09-16</v>
      </c>
      <c r="S506" s="2" t="s">
        <v>18729</v>
      </c>
      <c r="T506" s="8">
        <f>[1]!b_anal_ptmyear($A506,日期设置!$B$2)</f>
        <v>1.4876712328767123</v>
      </c>
      <c r="U506" s="8">
        <f>[1]!b_anal_termifexercise($A506,日期设置!B$2)</f>
        <v>0</v>
      </c>
      <c r="V506" s="10">
        <f>[1]!b_dq_dirtyprice(A506,日期设置!$B$2)</f>
        <v>102.19</v>
      </c>
      <c r="W506" s="11">
        <f>IF(U506=0,ROUNDUP((Q506-日期设置!$B$2)/365,0),ROUNDUP((R506-日期设置!$B$2)/365,0))</f>
        <v>2</v>
      </c>
      <c r="X506" s="18" t="str">
        <f>_xlfn.IFNA(VLOOKUP(A506,过往入选债券!A:D,4,0),2)</f>
        <v>否</v>
      </c>
      <c r="Y506">
        <f>_xlfn.IFNA(VLOOKUP(C506,[2]Sheet1!$A:$A,1,0),3)</f>
        <v>3</v>
      </c>
    </row>
    <row r="507" spans="1:25" hidden="1" x14ac:dyDescent="0.2">
      <c r="A507" s="21" t="s">
        <v>1194</v>
      </c>
      <c r="B507" s="21" t="s">
        <v>1195</v>
      </c>
      <c r="C507" s="37" t="s">
        <v>720</v>
      </c>
      <c r="D507" s="26" t="str">
        <f>[1]!b_calc_yield(A507,日期设置!$B$2,F507,1,R507,1,O507,L507,S507,)</f>
        <v>Fetching...</v>
      </c>
      <c r="E507" s="26">
        <f t="shared" si="14"/>
        <v>8.2611512344938465</v>
      </c>
      <c r="F507" s="18">
        <f>[1]!b_dq_cleanprice($A507,日期设置!B$2)</f>
        <v>98.072999999999993</v>
      </c>
      <c r="G507" s="18" t="str">
        <f t="shared" si="15"/>
        <v>1.04 + 0</v>
      </c>
      <c r="H507" s="27">
        <f>[1]!b_dq_pctchange($A507,日期设置!$B$2,1)/100</f>
        <v>0</v>
      </c>
      <c r="I507" s="26">
        <f>[1]!b_pq_pctchange(A507,日期设置!$B$4,日期设置!$B$2,1)</f>
        <v>0</v>
      </c>
      <c r="J507" s="26">
        <f>[1]!b_pq_pctchange(A507,日期设置!$C$4,日期设置!$B$2,1)</f>
        <v>0</v>
      </c>
      <c r="K507" s="52">
        <f>[1]!b_dq_amount($A507,日期设置!B$2,2,10000)</f>
        <v>0</v>
      </c>
      <c r="L507" s="26">
        <f>[1]!b_info_latestpar(A507,日期设置!$B$2)</f>
        <v>100</v>
      </c>
      <c r="M507" s="6">
        <f>[1]!b_info_outstandingbalance($A507,日期设置!B$2)</f>
        <v>3</v>
      </c>
      <c r="N507" s="7">
        <f>[1]!b_info_latestissurercreditrating2(A507,日期设置!$B$2,"102","1")</f>
        <v>0</v>
      </c>
      <c r="O507" s="8">
        <v>6.4</v>
      </c>
      <c r="P507" s="9">
        <f>[1]!b_info_repurchasedate(A507)</f>
        <v>0</v>
      </c>
      <c r="Q507" s="8" t="s">
        <v>16139</v>
      </c>
      <c r="R507" s="2" t="str">
        <f>IF((--IF(P507=0,Q507,P507))&gt;(--日期设置!$B$2),IF(P507=0,Q507,P507),Q507)</f>
        <v>2022-04-07</v>
      </c>
      <c r="S507" s="2" t="s">
        <v>17926</v>
      </c>
      <c r="T507" s="8">
        <f>[1]!b_anal_ptmyear($A507,日期设置!$B$2)</f>
        <v>1.0438356164383562</v>
      </c>
      <c r="U507" s="8">
        <f>[1]!b_anal_termifexercise($A507,日期设置!B$2)</f>
        <v>0</v>
      </c>
      <c r="V507" s="10">
        <f>[1]!b_dq_dirtyprice(A507,日期设置!$B$2)</f>
        <v>104.1925</v>
      </c>
      <c r="W507" s="11">
        <f>IF(U507=0,ROUNDUP((Q507-日期设置!$B$2)/365,0),ROUNDUP((R507-日期设置!$B$2)/365,0))</f>
        <v>2</v>
      </c>
      <c r="X507" s="18">
        <f>_xlfn.IFNA(VLOOKUP(A507,过往入选债券!A:D,4,0),2)</f>
        <v>2</v>
      </c>
      <c r="Y507">
        <f>_xlfn.IFNA(VLOOKUP(C507,[2]Sheet1!$A:$A,1,0),3)</f>
        <v>3</v>
      </c>
    </row>
    <row r="508" spans="1:25" hidden="1" x14ac:dyDescent="0.2">
      <c r="A508" s="21" t="s">
        <v>2900</v>
      </c>
      <c r="B508" s="21" t="s">
        <v>2901</v>
      </c>
      <c r="C508" s="37" t="s">
        <v>1493</v>
      </c>
      <c r="D508" s="26" t="str">
        <f>[1]!b_calc_yield(A508,日期设置!$B$2,F508,1,R508,1,O508,L508,S508,)</f>
        <v>Fetching...</v>
      </c>
      <c r="E508" s="26">
        <f t="shared" si="14"/>
        <v>0.41373308776917472</v>
      </c>
      <c r="F508" s="18">
        <f>[1]!b_dq_cleanprice($A508,日期设置!B$2)</f>
        <v>99.908000000000001</v>
      </c>
      <c r="G508" s="18" t="str">
        <f t="shared" si="15"/>
        <v>1.04 + 0.04</v>
      </c>
      <c r="H508" s="27">
        <f>[1]!b_dq_pctchange($A508,日期设置!$B$2,1)/100</f>
        <v>0</v>
      </c>
      <c r="I508" s="26">
        <f>[1]!b_pq_pctchange(A508,日期设置!$B$4,日期设置!$B$2,1)</f>
        <v>0</v>
      </c>
      <c r="J508" s="26">
        <f>[1]!b_pq_pctchange(A508,日期设置!$C$4,日期设置!$B$2,1)</f>
        <v>-9.6995150242482092E-2</v>
      </c>
      <c r="K508" s="52">
        <f>[1]!b_dq_amount($A508,日期设置!B$2,2,10000)</f>
        <v>0</v>
      </c>
      <c r="L508" s="26">
        <f>[1]!b_info_latestpar(A508,日期设置!$B$2)</f>
        <v>100</v>
      </c>
      <c r="M508" s="6">
        <f>[1]!b_info_outstandingbalance($A508,日期设置!B$2)</f>
        <v>5</v>
      </c>
      <c r="N508" s="7">
        <f>[1]!b_info_latestissurercreditrating2(A508,日期设置!$B$2,"102","1")</f>
        <v>0</v>
      </c>
      <c r="O508" s="8">
        <v>7.08</v>
      </c>
      <c r="P508" s="9" t="str">
        <f>[1]!b_info_repurchasedate(A508)</f>
        <v>2021-04-09</v>
      </c>
      <c r="Q508" s="8" t="s">
        <v>17092</v>
      </c>
      <c r="R508" s="2" t="str">
        <f>IF((--IF(P508=0,Q508,P508))&gt;(--日期设置!$B$2),IF(P508=0,Q508,P508),Q508)</f>
        <v>2021-04-09</v>
      </c>
      <c r="S508" s="2" t="s">
        <v>18708</v>
      </c>
      <c r="T508" s="8">
        <f>[1]!b_anal_ptmyear($A508,日期设置!$B$2)</f>
        <v>1.0493150684931507</v>
      </c>
      <c r="U508" s="8">
        <f>[1]!b_anal_termifexercise($A508,日期设置!B$2)</f>
        <v>4.9315068493150684E-2</v>
      </c>
      <c r="V508" s="10">
        <f>[1]!b_dq_dirtyprice(A508,日期设置!$B$2)</f>
        <v>106.6388</v>
      </c>
      <c r="W508" s="11">
        <f>IF(U508=0,ROUNDUP((Q508-日期设置!$B$2)/365,0),ROUNDUP((R508-日期设置!$B$2)/365,0))</f>
        <v>1</v>
      </c>
      <c r="X508" s="18">
        <f>_xlfn.IFNA(VLOOKUP(A508,过往入选债券!A:D,4,0),2)</f>
        <v>2</v>
      </c>
      <c r="Y508">
        <f>_xlfn.IFNA(VLOOKUP(C508,[2]Sheet1!$A:$A,1,0),3)</f>
        <v>3</v>
      </c>
    </row>
    <row r="509" spans="1:25" hidden="1" x14ac:dyDescent="0.2">
      <c r="A509" s="21" t="s">
        <v>9808</v>
      </c>
      <c r="B509" s="21" t="s">
        <v>9809</v>
      </c>
      <c r="C509" s="37" t="s">
        <v>88</v>
      </c>
      <c r="D509" s="26" t="str">
        <f>[1]!b_calc_yield(A509,日期设置!$B$2,F509,1,R509,1,O509,L509,S509,)</f>
        <v>Fetching...</v>
      </c>
      <c r="E509" s="26">
        <f t="shared" si="14"/>
        <v>15.353816327390746</v>
      </c>
      <c r="F509" s="18">
        <f>[1]!b_dq_cleanprice($A509,日期设置!B$2)</f>
        <v>94.050899999999999</v>
      </c>
      <c r="G509" s="18" t="str">
        <f t="shared" si="15"/>
        <v>3.81 + 1.81</v>
      </c>
      <c r="H509" s="27">
        <f>[1]!b_dq_pctchange($A509,日期设置!$B$2,1)/100</f>
        <v>0</v>
      </c>
      <c r="I509" s="26">
        <f>[1]!b_pq_pctchange(A509,日期设置!$B$4,日期设置!$B$2,1)</f>
        <v>-4.3241412143851115</v>
      </c>
      <c r="J509" s="26">
        <f>[1]!b_pq_pctchange(A509,日期设置!$C$4,日期设置!$B$2,1)</f>
        <v>-4.3241412143851115</v>
      </c>
      <c r="K509" s="52">
        <f>[1]!b_dq_amount($A509,日期设置!B$2,2,10000)</f>
        <v>0</v>
      </c>
      <c r="L509" s="26">
        <f>[1]!b_info_latestpar(A509,日期设置!$B$2)</f>
        <v>100</v>
      </c>
      <c r="M509" s="6">
        <f>[1]!b_info_outstandingbalance($A509,日期设置!B$2)</f>
        <v>10</v>
      </c>
      <c r="N509" s="7" t="str">
        <f>[1]!b_info_latestissurercreditrating2(A509,日期设置!$B$2,"102","1")</f>
        <v>AA+</v>
      </c>
      <c r="O509" s="8">
        <v>4.74</v>
      </c>
      <c r="P509" s="9" t="str">
        <f>[1]!b_info_repurchasedate(A509)</f>
        <v>2023-01-15</v>
      </c>
      <c r="Q509" s="8" t="s">
        <v>17415</v>
      </c>
      <c r="R509" s="2" t="str">
        <f>IF((--IF(P509=0,Q509,P509))&gt;(--日期设置!$B$2),IF(P509=0,Q509,P509),Q509)</f>
        <v>2023-01-15</v>
      </c>
      <c r="S509" s="2" t="s">
        <v>18563</v>
      </c>
      <c r="T509" s="8">
        <f>[1]!b_anal_ptmyear($A509,日期设置!$B$2)</f>
        <v>3.8191780821917809</v>
      </c>
      <c r="U509" s="8">
        <f>[1]!b_anal_termifexercise($A509,日期设置!B$2)</f>
        <v>1.8191780821917809</v>
      </c>
      <c r="V509" s="10">
        <f>[1]!b_dq_dirtyprice(A509,日期设置!$B$2)</f>
        <v>94.908000000000001</v>
      </c>
      <c r="W509" s="11">
        <f>IF(U509=0,ROUNDUP((Q509-日期设置!$B$2)/365,0),ROUNDUP((R509-日期设置!$B$2)/365,0))</f>
        <v>2</v>
      </c>
      <c r="X509" s="18" t="str">
        <f>_xlfn.IFNA(VLOOKUP(A509,过往入选债券!A:D,4,0),2)</f>
        <v>否</v>
      </c>
      <c r="Y509">
        <f>_xlfn.IFNA(VLOOKUP(C509,[2]Sheet1!$A:$A,1,0),3)</f>
        <v>3</v>
      </c>
    </row>
    <row r="510" spans="1:25" hidden="1" x14ac:dyDescent="0.2">
      <c r="A510" s="21" t="s">
        <v>9762</v>
      </c>
      <c r="B510" s="21" t="s">
        <v>9763</v>
      </c>
      <c r="C510" s="37" t="s">
        <v>9764</v>
      </c>
      <c r="D510" s="26" t="str">
        <f>[1]!b_calc_yield(A510,日期设置!$B$2,F510,1,R510,1,O510,L510,S510,)</f>
        <v>Fetching...</v>
      </c>
      <c r="E510" s="26">
        <f t="shared" si="14"/>
        <v>14.944692775626978</v>
      </c>
      <c r="F510" s="18">
        <f>[1]!b_dq_cleanprice($A510,日期设置!B$2)</f>
        <v>99.34</v>
      </c>
      <c r="G510" s="18" t="str">
        <f t="shared" si="15"/>
        <v>1.80 + 0</v>
      </c>
      <c r="H510" s="27">
        <f>[1]!b_dq_pctchange($A510,日期设置!$B$2,1)/100</f>
        <v>0</v>
      </c>
      <c r="I510" s="26">
        <f>[1]!b_pq_pctchange(A510,日期设置!$B$4,日期设置!$B$2,1)</f>
        <v>0</v>
      </c>
      <c r="J510" s="26">
        <f>[1]!b_pq_pctchange(A510,日期设置!$C$4,日期设置!$B$2,1)</f>
        <v>0</v>
      </c>
      <c r="K510" s="52">
        <f>[1]!b_dq_amount($A510,日期设置!B$2,2,10000)</f>
        <v>0</v>
      </c>
      <c r="L510" s="26">
        <f>[1]!b_info_latestpar(A510,日期设置!$B$2)</f>
        <v>100</v>
      </c>
      <c r="M510" s="6">
        <f>[1]!b_info_outstandingbalance($A510,日期设置!B$2)</f>
        <v>4</v>
      </c>
      <c r="N510" s="7" t="str">
        <f>[1]!b_info_latestissurercreditrating2(A510,日期设置!$B$2,"102","1")</f>
        <v>AA+</v>
      </c>
      <c r="O510" s="8">
        <v>8</v>
      </c>
      <c r="P510" s="9">
        <f>[1]!b_info_repurchasedate(A510)</f>
        <v>0</v>
      </c>
      <c r="Q510" s="8" t="s">
        <v>16763</v>
      </c>
      <c r="R510" s="2" t="str">
        <f>IF((--IF(P510=0,Q510,P510))&gt;(--日期设置!$B$2),IF(P510=0,Q510,P510),Q510)</f>
        <v>2023-01-09</v>
      </c>
      <c r="S510" s="2" t="s">
        <v>18148</v>
      </c>
      <c r="T510" s="8">
        <f>[1]!b_anal_ptmyear($A510,日期设置!$B$2)</f>
        <v>1.8027397260273972</v>
      </c>
      <c r="U510" s="8">
        <f>[1]!b_anal_termifexercise($A510,日期设置!B$2)</f>
        <v>0</v>
      </c>
      <c r="V510" s="10">
        <f>[1]!b_dq_dirtyprice(A510,日期设置!$B$2)</f>
        <v>100.9181</v>
      </c>
      <c r="W510" s="11">
        <f>IF(U510=0,ROUNDUP((Q510-日期设置!$B$2)/365,0),ROUNDUP((R510-日期设置!$B$2)/365,0))</f>
        <v>2</v>
      </c>
      <c r="X510" s="18" t="str">
        <f>_xlfn.IFNA(VLOOKUP(A510,过往入选债券!A:D,4,0),2)</f>
        <v>否</v>
      </c>
      <c r="Y510">
        <f>_xlfn.IFNA(VLOOKUP(C510,[2]Sheet1!$A:$A,1,0),3)</f>
        <v>3</v>
      </c>
    </row>
    <row r="511" spans="1:25" hidden="1" x14ac:dyDescent="0.2">
      <c r="A511" s="21" t="s">
        <v>9242</v>
      </c>
      <c r="B511" s="21" t="s">
        <v>9243</v>
      </c>
      <c r="C511" s="37" t="s">
        <v>143</v>
      </c>
      <c r="D511" s="26" t="str">
        <f>[1]!b_calc_yield(A511,日期设置!$B$2,F511,1,R511,1,O511,L511,S511,)</f>
        <v>Fetching...</v>
      </c>
      <c r="E511" s="26">
        <f t="shared" si="14"/>
        <v>12.462804130929461</v>
      </c>
      <c r="F511" s="18">
        <f>[1]!b_dq_cleanprice($A511,日期设置!B$2)</f>
        <v>93.988</v>
      </c>
      <c r="G511" s="18" t="str">
        <f t="shared" si="15"/>
        <v>1.49 + 0</v>
      </c>
      <c r="H511" s="27">
        <f>[1]!b_dq_pctchange($A511,日期设置!$B$2,1)/100</f>
        <v>0</v>
      </c>
      <c r="I511" s="26">
        <f>[1]!b_pq_pctchange(A511,日期设置!$B$4,日期设置!$B$2,1)</f>
        <v>0</v>
      </c>
      <c r="J511" s="26">
        <f>[1]!b_pq_pctchange(A511,日期设置!$C$4,日期设置!$B$2,1)</f>
        <v>0</v>
      </c>
      <c r="K511" s="52">
        <f>[1]!b_dq_amount($A511,日期设置!B$2,2,10000)</f>
        <v>0</v>
      </c>
      <c r="L511" s="26">
        <f>[1]!b_info_latestpar(A511,日期设置!$B$2)</f>
        <v>100</v>
      </c>
      <c r="M511" s="6">
        <f>[1]!b_info_outstandingbalance($A511,日期设置!B$2)</f>
        <v>8</v>
      </c>
      <c r="N511" s="7" t="str">
        <f>[1]!b_info_latestissurercreditrating2(A511,日期设置!$B$2,"102","1")</f>
        <v>AAA</v>
      </c>
      <c r="O511" s="8">
        <v>3.97</v>
      </c>
      <c r="P511" s="9">
        <f>[1]!b_info_repurchasedate(A511)</f>
        <v>0</v>
      </c>
      <c r="Q511" s="8" t="s">
        <v>16158</v>
      </c>
      <c r="R511" s="2" t="str">
        <f>IF((--IF(P511=0,Q511,P511))&gt;(--日期设置!$B$2),IF(P511=0,Q511,P511),Q511)</f>
        <v>2022-09-20</v>
      </c>
      <c r="S511" s="2" t="s">
        <v>18093</v>
      </c>
      <c r="T511" s="8">
        <f>[1]!b_anal_ptmyear($A511,日期设置!$B$2)</f>
        <v>1.4986301369863013</v>
      </c>
      <c r="U511" s="8">
        <f>[1]!b_anal_termifexercise($A511,日期设置!B$2)</f>
        <v>0</v>
      </c>
      <c r="V511" s="10">
        <f>[1]!b_dq_dirtyprice(A511,日期设置!$B$2)</f>
        <v>95.978399999999993</v>
      </c>
      <c r="W511" s="11">
        <f>IF(U511=0,ROUNDUP((Q511-日期设置!$B$2)/365,0),ROUNDUP((R511-日期设置!$B$2)/365,0))</f>
        <v>2</v>
      </c>
      <c r="X511" s="18" t="str">
        <f>_xlfn.IFNA(VLOOKUP(A511,过往入选债券!A:D,4,0),2)</f>
        <v>否</v>
      </c>
      <c r="Y511">
        <f>_xlfn.IFNA(VLOOKUP(C511,[2]Sheet1!$A:$A,1,0),3)</f>
        <v>3</v>
      </c>
    </row>
    <row r="512" spans="1:25" hidden="1" x14ac:dyDescent="0.2">
      <c r="A512" s="21" t="s">
        <v>2973</v>
      </c>
      <c r="B512" s="21" t="s">
        <v>2974</v>
      </c>
      <c r="C512" s="37" t="s">
        <v>1207</v>
      </c>
      <c r="D512" s="26" t="str">
        <f>[1]!b_calc_yield(A512,日期设置!$B$2,F512,1,R512,1,O512,L512,S512,)</f>
        <v>Fetching...</v>
      </c>
      <c r="E512" s="26">
        <f t="shared" si="14"/>
        <v>8.5140497630464829</v>
      </c>
      <c r="F512" s="18">
        <f>[1]!b_dq_cleanprice($A512,日期设置!B$2)</f>
        <v>99.6</v>
      </c>
      <c r="G512" s="18" t="str">
        <f t="shared" si="15"/>
        <v>3.08 + 1.08</v>
      </c>
      <c r="H512" s="27">
        <f>[1]!b_dq_pctchange($A512,日期设置!$B$2,1)/100</f>
        <v>0</v>
      </c>
      <c r="I512" s="26">
        <f>[1]!b_pq_pctchange(A512,日期设置!$B$4,日期设置!$B$2,1)</f>
        <v>0</v>
      </c>
      <c r="J512" s="26">
        <f>[1]!b_pq_pctchange(A512,日期设置!$C$4,日期设置!$B$2,1)</f>
        <v>0</v>
      </c>
      <c r="K512" s="52">
        <f>[1]!b_dq_amount($A512,日期设置!B$2,2,10000)</f>
        <v>0</v>
      </c>
      <c r="L512" s="26">
        <f>[1]!b_info_latestpar(A512,日期设置!$B$2)</f>
        <v>100</v>
      </c>
      <c r="M512" s="6">
        <f>[1]!b_info_outstandingbalance($A512,日期设置!B$2)</f>
        <v>2.5</v>
      </c>
      <c r="N512" s="7">
        <f>[1]!b_info_latestissurercreditrating2(A512,日期设置!$B$2,"102","1")</f>
        <v>0</v>
      </c>
      <c r="O512" s="8">
        <v>8</v>
      </c>
      <c r="P512" s="9" t="str">
        <f>[1]!b_info_repurchasedate(A512)</f>
        <v>2022-04-23</v>
      </c>
      <c r="Q512" s="8" t="s">
        <v>16753</v>
      </c>
      <c r="R512" s="2" t="str">
        <f>IF((--IF(P512=0,Q512,P512))&gt;(--日期设置!$B$2),IF(P512=0,Q512,P512),Q512)</f>
        <v>2022-04-23</v>
      </c>
      <c r="S512" s="2" t="s">
        <v>17880</v>
      </c>
      <c r="T512" s="8">
        <f>[1]!b_anal_ptmyear($A512,日期设置!$B$2)</f>
        <v>3.0876712328767124</v>
      </c>
      <c r="U512" s="8">
        <f>[1]!b_anal_termifexercise($A512,日期设置!B$2)</f>
        <v>1.0876712328767124</v>
      </c>
      <c r="V512" s="10">
        <f>[1]!b_dq_dirtyprice(A512,日期设置!$B$2)</f>
        <v>106.8986</v>
      </c>
      <c r="W512" s="11">
        <f>IF(U512=0,ROUNDUP((Q512-日期设置!$B$2)/365,0),ROUNDUP((R512-日期设置!$B$2)/365,0))</f>
        <v>2</v>
      </c>
      <c r="X512" s="18" t="str">
        <f>_xlfn.IFNA(VLOOKUP(A512,过往入选债券!A:D,4,0),2)</f>
        <v>否</v>
      </c>
      <c r="Y512">
        <f>_xlfn.IFNA(VLOOKUP(C512,[2]Sheet1!$A:$A,1,0),3)</f>
        <v>3</v>
      </c>
    </row>
    <row r="513" spans="1:25" hidden="1" x14ac:dyDescent="0.2">
      <c r="A513" s="21" t="s">
        <v>15246</v>
      </c>
      <c r="B513" s="21" t="s">
        <v>15247</v>
      </c>
      <c r="C513" s="37" t="s">
        <v>15248</v>
      </c>
      <c r="D513" s="26" t="str">
        <f>[1]!b_calc_yield(A513,日期设置!$B$2,F513,1,R513,1,O513,L513,S513,)</f>
        <v>Fetching...</v>
      </c>
      <c r="E513" s="26">
        <f t="shared" si="14"/>
        <v>47.795012107822153</v>
      </c>
      <c r="F513" s="18">
        <f>[1]!b_dq_cleanprice($A513,日期设置!B$2)</f>
        <v>98.318700000000007</v>
      </c>
      <c r="G513" s="18" t="str">
        <f t="shared" si="15"/>
        <v>6.09 + 0</v>
      </c>
      <c r="H513" s="27">
        <f>[1]!b_dq_pctchange($A513,日期设置!$B$2,1)/100</f>
        <v>0</v>
      </c>
      <c r="I513" s="26">
        <f>[1]!b_pq_pctchange(A513,日期设置!$B$4,日期设置!$B$2,1)</f>
        <v>0</v>
      </c>
      <c r="J513" s="26">
        <f>[1]!b_pq_pctchange(A513,日期设置!$C$4,日期设置!$B$2,1)</f>
        <v>-3.3968748986744268</v>
      </c>
      <c r="K513" s="52">
        <f>[1]!b_dq_amount($A513,日期设置!B$2,2,10000)</f>
        <v>0</v>
      </c>
      <c r="L513" s="26">
        <f>[1]!b_info_latestpar(A513,日期设置!$B$2)</f>
        <v>100</v>
      </c>
      <c r="M513" s="6">
        <f>[1]!b_info_outstandingbalance($A513,日期设置!B$2)</f>
        <v>4</v>
      </c>
      <c r="N513" s="7" t="str">
        <f>[1]!b_info_latestissurercreditrating2(A513,日期设置!$B$2,"102","1")</f>
        <v>AA-</v>
      </c>
      <c r="O513" s="8">
        <v>8</v>
      </c>
      <c r="P513" s="9">
        <f>[1]!b_info_repurchasedate(A513)</f>
        <v>0</v>
      </c>
      <c r="Q513" s="8" t="s">
        <v>17307</v>
      </c>
      <c r="R513" s="2" t="str">
        <f>IF((--IF(P513=0,Q513,P513))&gt;(--日期设置!$B$2),IF(P513=0,Q513,P513),Q513)</f>
        <v>2027-04-26</v>
      </c>
      <c r="S513" s="2" t="s">
        <v>17815</v>
      </c>
      <c r="T513" s="8">
        <f>[1]!b_anal_ptmyear($A513,日期设置!$B$2)</f>
        <v>6.095890410958904</v>
      </c>
      <c r="U513" s="8">
        <f>[1]!b_anal_termifexercise($A513,日期设置!B$2)</f>
        <v>0</v>
      </c>
      <c r="V513" s="10">
        <f>[1]!b_dq_dirtyprice(A513,日期设置!$B$2)</f>
        <v>105.55159999999999</v>
      </c>
      <c r="W513" s="11">
        <f>IF(U513=0,ROUNDUP((Q513-日期设置!$B$2)/365,0),ROUNDUP((R513-日期设置!$B$2)/365,0))</f>
        <v>7</v>
      </c>
      <c r="X513" s="18" t="str">
        <f>_xlfn.IFNA(VLOOKUP(A513,过往入选债券!A:D,4,0),2)</f>
        <v>否</v>
      </c>
      <c r="Y513">
        <f>_xlfn.IFNA(VLOOKUP(C513,[2]Sheet1!$A:$A,1,0),3)</f>
        <v>3</v>
      </c>
    </row>
    <row r="514" spans="1:25" hidden="1" x14ac:dyDescent="0.2">
      <c r="A514" s="21" t="s">
        <v>3581</v>
      </c>
      <c r="B514" s="21" t="s">
        <v>3582</v>
      </c>
      <c r="C514" s="37" t="s">
        <v>559</v>
      </c>
      <c r="D514" s="26" t="str">
        <f>[1]!b_calc_yield(A514,日期设置!$B$2,F514,1,R514,1,O514,L514,S514,)</f>
        <v>Fetching...</v>
      </c>
      <c r="E514" s="26">
        <f t="shared" ref="E514:E577" si="16">((O514*W514+L514)/V514-1)*100</f>
        <v>13.100477480711437</v>
      </c>
      <c r="F514" s="18">
        <f>[1]!b_dq_cleanprice($A514,日期设置!B$2)</f>
        <v>98.7</v>
      </c>
      <c r="G514" s="18" t="str">
        <f t="shared" ref="G514:G577" si="17">LEFT(T514,4)&amp;" + "&amp;LEFT(U514,4)</f>
        <v>1.60 + 0</v>
      </c>
      <c r="H514" s="27">
        <f>[1]!b_dq_pctchange($A514,日期设置!$B$2,1)/100</f>
        <v>0</v>
      </c>
      <c r="I514" s="26">
        <f>[1]!b_pq_pctchange(A514,日期设置!$B$4,日期设置!$B$2,1)</f>
        <v>0</v>
      </c>
      <c r="J514" s="26">
        <f>[1]!b_pq_pctchange(A514,日期设置!$C$4,日期设置!$B$2,1)</f>
        <v>-0.45907829342282674</v>
      </c>
      <c r="K514" s="52">
        <f>[1]!b_dq_amount($A514,日期设置!B$2,2,10000)</f>
        <v>0</v>
      </c>
      <c r="L514" s="26">
        <f>[1]!b_info_latestpar(A514,日期设置!$B$2)</f>
        <v>100</v>
      </c>
      <c r="M514" s="6">
        <f>[1]!b_info_outstandingbalance($A514,日期设置!B$2)</f>
        <v>6</v>
      </c>
      <c r="N514" s="7">
        <f>[1]!b_info_latestissurercreditrating2(A514,日期设置!$B$2,"102","1")</f>
        <v>0</v>
      </c>
      <c r="O514" s="8">
        <v>7.5</v>
      </c>
      <c r="P514" s="9">
        <f>[1]!b_info_repurchasedate(A514)</f>
        <v>0</v>
      </c>
      <c r="Q514" s="8" t="s">
        <v>16170</v>
      </c>
      <c r="R514" s="2" t="str">
        <f>IF((--IF(P514=0,Q514,P514))&gt;(--日期设置!$B$2),IF(P514=0,Q514,P514),Q514)</f>
        <v>2022-10-28</v>
      </c>
      <c r="S514" s="2" t="s">
        <v>17959</v>
      </c>
      <c r="T514" s="8">
        <f>[1]!b_anal_ptmyear($A514,日期设置!$B$2)</f>
        <v>1.6027397260273972</v>
      </c>
      <c r="U514" s="8">
        <f>[1]!b_anal_termifexercise($A514,日期设置!B$2)</f>
        <v>0</v>
      </c>
      <c r="V514" s="10">
        <f>[1]!b_dq_dirtyprice(A514,日期设置!$B$2)</f>
        <v>101.6795</v>
      </c>
      <c r="W514" s="11">
        <f>IF(U514=0,ROUNDUP((Q514-日期设置!$B$2)/365,0),ROUNDUP((R514-日期设置!$B$2)/365,0))</f>
        <v>2</v>
      </c>
      <c r="X514" s="18" t="str">
        <f>_xlfn.IFNA(VLOOKUP(A514,过往入选债券!A:D,4,0),2)</f>
        <v>否</v>
      </c>
      <c r="Y514">
        <f>_xlfn.IFNA(VLOOKUP(C514,[2]Sheet1!$A:$A,1,0),3)</f>
        <v>3</v>
      </c>
    </row>
    <row r="515" spans="1:25" hidden="1" x14ac:dyDescent="0.2">
      <c r="A515" s="21" t="s">
        <v>1921</v>
      </c>
      <c r="B515" s="21" t="s">
        <v>1922</v>
      </c>
      <c r="C515" s="37" t="s">
        <v>231</v>
      </c>
      <c r="D515" s="26" t="str">
        <f>[1]!b_calc_yield(A515,日期设置!$B$2,F515,1,R515,1,O515,L515,S515,)</f>
        <v>Fetching...</v>
      </c>
      <c r="E515" s="26">
        <f t="shared" si="16"/>
        <v>9.9320237720831983</v>
      </c>
      <c r="F515" s="18">
        <f>[1]!b_dq_cleanprice($A515,日期设置!B$2)</f>
        <v>98.98</v>
      </c>
      <c r="G515" s="18" t="str">
        <f t="shared" si="17"/>
        <v>2.24 + 1.24</v>
      </c>
      <c r="H515" s="27">
        <f>[1]!b_dq_pctchange($A515,日期设置!$B$2,1)/100</f>
        <v>0</v>
      </c>
      <c r="I515" s="26">
        <f>[1]!b_pq_pctchange(A515,日期设置!$B$4,日期设置!$B$2,1)</f>
        <v>0</v>
      </c>
      <c r="J515" s="26">
        <f>[1]!b_pq_pctchange(A515,日期设置!$C$4,日期设置!$B$2,1)</f>
        <v>0</v>
      </c>
      <c r="K515" s="52">
        <f>[1]!b_dq_amount($A515,日期设置!B$2,2,10000)</f>
        <v>0</v>
      </c>
      <c r="L515" s="26">
        <f>[1]!b_info_latestpar(A515,日期设置!$B$2)</f>
        <v>100</v>
      </c>
      <c r="M515" s="6">
        <f>[1]!b_info_outstandingbalance($A515,日期设置!B$2)</f>
        <v>5</v>
      </c>
      <c r="N515" s="7">
        <f>[1]!b_info_latestissurercreditrating2(A515,日期设置!$B$2,"102","1")</f>
        <v>0</v>
      </c>
      <c r="O515" s="8">
        <v>7.5</v>
      </c>
      <c r="P515" s="9" t="str">
        <f>[1]!b_info_repurchasedate(A515)</f>
        <v>2022-06-21</v>
      </c>
      <c r="Q515" s="8" t="s">
        <v>16511</v>
      </c>
      <c r="R515" s="2" t="str">
        <f>IF((--IF(P515=0,Q515,P515))&gt;(--日期设置!$B$2),IF(P515=0,Q515,P515),Q515)</f>
        <v>2022-06-21</v>
      </c>
      <c r="S515" s="2" t="s">
        <v>18266</v>
      </c>
      <c r="T515" s="8">
        <f>[1]!b_anal_ptmyear($A515,日期设置!$B$2)</f>
        <v>2.2493150684931509</v>
      </c>
      <c r="U515" s="8">
        <f>[1]!b_anal_termifexercise($A515,日期设置!B$2)</f>
        <v>1.2493150684931507</v>
      </c>
      <c r="V515" s="10">
        <f>[1]!b_dq_dirtyprice(A515,日期设置!$B$2)</f>
        <v>104.6101</v>
      </c>
      <c r="W515" s="11">
        <f>IF(U515=0,ROUNDUP((Q515-日期设置!$B$2)/365,0),ROUNDUP((R515-日期设置!$B$2)/365,0))</f>
        <v>2</v>
      </c>
      <c r="X515" s="18">
        <f>_xlfn.IFNA(VLOOKUP(A515,过往入选债券!A:D,4,0),2)</f>
        <v>2</v>
      </c>
      <c r="Y515" t="str">
        <f>_xlfn.IFNA(VLOOKUP(C515,[2]Sheet1!$A:$A,1,0),3)</f>
        <v>潍坊水务投资有限责任公司</v>
      </c>
    </row>
    <row r="516" spans="1:25" hidden="1" x14ac:dyDescent="0.2">
      <c r="A516" s="21" t="s">
        <v>2431</v>
      </c>
      <c r="B516" s="21" t="s">
        <v>2432</v>
      </c>
      <c r="C516" s="37" t="s">
        <v>1270</v>
      </c>
      <c r="D516" s="26" t="str">
        <f>[1]!b_calc_yield(A516,日期设置!$B$2,F516,1,R516,1,O516,L516,S516,)</f>
        <v>Fetching...</v>
      </c>
      <c r="E516" s="26">
        <f t="shared" si="16"/>
        <v>6.4182462665340667</v>
      </c>
      <c r="F516" s="18">
        <f>[1]!b_dq_cleanprice($A516,日期设置!B$2)</f>
        <v>100</v>
      </c>
      <c r="G516" s="18" t="str">
        <f t="shared" si="17"/>
        <v>2.76 + 0.76</v>
      </c>
      <c r="H516" s="27">
        <f>[1]!b_dq_pctchange($A516,日期设置!$B$2,1)/100</f>
        <v>0</v>
      </c>
      <c r="I516" s="26">
        <f>[1]!b_pq_pctchange(A516,日期设置!$B$4,日期设置!$B$2,1)</f>
        <v>0</v>
      </c>
      <c r="J516" s="26">
        <f>[1]!b_pq_pctchange(A516,日期设置!$C$4,日期设置!$B$2,1)</f>
        <v>0</v>
      </c>
      <c r="K516" s="52">
        <f>[1]!b_dq_amount($A516,日期设置!B$2,2,10000)</f>
        <v>0</v>
      </c>
      <c r="L516" s="26">
        <f>[1]!b_info_latestpar(A516,日期设置!$B$2)</f>
        <v>100</v>
      </c>
      <c r="M516" s="6">
        <f>[1]!b_info_outstandingbalance($A516,日期设置!B$2)</f>
        <v>1.3</v>
      </c>
      <c r="N516" s="7">
        <f>[1]!b_info_latestissurercreditrating2(A516,日期设置!$B$2,"102","1")</f>
        <v>0</v>
      </c>
      <c r="O516" s="8">
        <v>8.5</v>
      </c>
      <c r="P516" s="9" t="str">
        <f>[1]!b_info_repurchasedate(A516)</f>
        <v>2021-12-28</v>
      </c>
      <c r="Q516" s="8" t="s">
        <v>16341</v>
      </c>
      <c r="R516" s="2" t="str">
        <f>IF((--IF(P516=0,Q516,P516))&gt;(--日期设置!$B$2),IF(P516=0,Q516,P516),Q516)</f>
        <v>2021-12-28</v>
      </c>
      <c r="S516" s="2" t="s">
        <v>18119</v>
      </c>
      <c r="T516" s="8">
        <f>[1]!b_anal_ptmyear($A516,日期设置!$B$2)</f>
        <v>2.7698630136986302</v>
      </c>
      <c r="U516" s="8">
        <f>[1]!b_anal_termifexercise($A516,日期设置!B$2)</f>
        <v>0.76986301369863008</v>
      </c>
      <c r="V516" s="10">
        <f>[1]!b_dq_dirtyprice(A516,日期设置!$B$2)</f>
        <v>101.9562</v>
      </c>
      <c r="W516" s="11">
        <f>IF(U516=0,ROUNDUP((Q516-日期设置!$B$2)/365,0),ROUNDUP((R516-日期设置!$B$2)/365,0))</f>
        <v>1</v>
      </c>
      <c r="X516" s="18">
        <f>_xlfn.IFNA(VLOOKUP(A516,过往入选债券!A:D,4,0),2)</f>
        <v>2</v>
      </c>
      <c r="Y516">
        <f>_xlfn.IFNA(VLOOKUP(C516,[2]Sheet1!$A:$A,1,0),3)</f>
        <v>3</v>
      </c>
    </row>
    <row r="517" spans="1:25" hidden="1" x14ac:dyDescent="0.2">
      <c r="A517" s="21" t="s">
        <v>14786</v>
      </c>
      <c r="B517" s="21" t="s">
        <v>14787</v>
      </c>
      <c r="C517" s="37" t="s">
        <v>14788</v>
      </c>
      <c r="D517" s="26" t="str">
        <f>[1]!b_calc_yield(A517,日期设置!$B$2,F517,1,R517,1,O517,L517,S517,)</f>
        <v>Fetching...</v>
      </c>
      <c r="E517" s="26">
        <f t="shared" si="16"/>
        <v>38.311493289916697</v>
      </c>
      <c r="F517" s="18">
        <f>[1]!b_dq_cleanprice($A517,日期设置!B$2)</f>
        <v>98.700299999999999</v>
      </c>
      <c r="G517" s="18" t="str">
        <f t="shared" si="17"/>
        <v>4.68 + 0</v>
      </c>
      <c r="H517" s="27">
        <f>[1]!b_dq_pctchange($A517,日期设置!$B$2,1)/100</f>
        <v>0</v>
      </c>
      <c r="I517" s="26">
        <f>[1]!b_pq_pctchange(A517,日期设置!$B$4,日期设置!$B$2,1)</f>
        <v>0</v>
      </c>
      <c r="J517" s="26">
        <f>[1]!b_pq_pctchange(A517,日期设置!$C$4,日期设置!$B$2,1)</f>
        <v>-2.4700592885375534</v>
      </c>
      <c r="K517" s="52">
        <f>[1]!b_dq_amount($A517,日期设置!B$2,2,10000)</f>
        <v>0</v>
      </c>
      <c r="L517" s="26">
        <f>[1]!b_info_latestpar(A517,日期设置!$B$2)</f>
        <v>100</v>
      </c>
      <c r="M517" s="6">
        <f>[1]!b_info_outstandingbalance($A517,日期设置!B$2)</f>
        <v>15</v>
      </c>
      <c r="N517" s="7" t="str">
        <f>[1]!b_info_latestissurercreditrating2(A517,日期设置!$B$2,"102","1")</f>
        <v>AA</v>
      </c>
      <c r="O517" s="8">
        <v>8</v>
      </c>
      <c r="P517" s="9">
        <f>[1]!b_info_repurchasedate(A517)</f>
        <v>0</v>
      </c>
      <c r="Q517" s="8" t="s">
        <v>16805</v>
      </c>
      <c r="R517" s="2" t="str">
        <f>IF((--IF(P517=0,Q517,P517))&gt;(--日期设置!$B$2),IF(P517=0,Q517,P517),Q517)</f>
        <v>2025-11-27</v>
      </c>
      <c r="S517" s="2" t="s">
        <v>18475</v>
      </c>
      <c r="T517" s="8">
        <f>[1]!b_anal_ptmyear($A517,日期设置!$B$2)</f>
        <v>4.6849315068493151</v>
      </c>
      <c r="U517" s="8">
        <f>[1]!b_anal_termifexercise($A517,日期设置!B$2)</f>
        <v>0</v>
      </c>
      <c r="V517" s="10">
        <f>[1]!b_dq_dirtyprice(A517,日期设置!$B$2)</f>
        <v>101.2208</v>
      </c>
      <c r="W517" s="11">
        <f>IF(U517=0,ROUNDUP((Q517-日期设置!$B$2)/365,0),ROUNDUP((R517-日期设置!$B$2)/365,0))</f>
        <v>5</v>
      </c>
      <c r="X517" s="18" t="str">
        <f>_xlfn.IFNA(VLOOKUP(A517,过往入选债券!A:D,4,0),2)</f>
        <v>否</v>
      </c>
      <c r="Y517">
        <f>_xlfn.IFNA(VLOOKUP(C517,[2]Sheet1!$A:$A,1,0),3)</f>
        <v>3</v>
      </c>
    </row>
    <row r="518" spans="1:25" hidden="1" x14ac:dyDescent="0.2">
      <c r="A518" s="21" t="s">
        <v>15045</v>
      </c>
      <c r="B518" s="21" t="s">
        <v>15046</v>
      </c>
      <c r="C518" s="37" t="s">
        <v>14717</v>
      </c>
      <c r="D518" s="26" t="str">
        <f>[1]!b_calc_yield(A518,日期设置!$B$2,F518,1,R518,1,O518,L518,S518,)</f>
        <v>Fetching...</v>
      </c>
      <c r="E518" s="26">
        <f t="shared" si="16"/>
        <v>40.155788936433567</v>
      </c>
      <c r="F518" s="18">
        <f>[1]!b_dq_cleanprice($A518,日期设置!B$2)</f>
        <v>98.32</v>
      </c>
      <c r="G518" s="18" t="str">
        <f t="shared" si="17"/>
        <v>4.84 + 0</v>
      </c>
      <c r="H518" s="27">
        <f>[1]!b_dq_pctchange($A518,日期设置!$B$2,1)/100</f>
        <v>0</v>
      </c>
      <c r="I518" s="26">
        <f>[1]!b_pq_pctchange(A518,日期设置!$B$4,日期设置!$B$2,1)</f>
        <v>0</v>
      </c>
      <c r="J518" s="26">
        <f>[1]!b_pq_pctchange(A518,日期设置!$C$4,日期设置!$B$2,1)</f>
        <v>0</v>
      </c>
      <c r="K518" s="52">
        <f>[1]!b_dq_amount($A518,日期设置!B$2,2,10000)</f>
        <v>0</v>
      </c>
      <c r="L518" s="26">
        <f>[1]!b_info_latestpar(A518,日期设置!$B$2)</f>
        <v>100</v>
      </c>
      <c r="M518" s="6">
        <f>[1]!b_info_outstandingbalance($A518,日期设置!B$2)</f>
        <v>5</v>
      </c>
      <c r="N518" s="7" t="str">
        <f>[1]!b_info_latestissurercreditrating2(A518,日期设置!$B$2,"102","1")</f>
        <v>AA-</v>
      </c>
      <c r="O518" s="8">
        <v>7.9</v>
      </c>
      <c r="P518" s="9">
        <f>[1]!b_info_repurchasedate(A518)</f>
        <v>0</v>
      </c>
      <c r="Q518" s="8" t="s">
        <v>17197</v>
      </c>
      <c r="R518" s="2" t="str">
        <f>IF((--IF(P518=0,Q518,P518))&gt;(--日期设置!$B$2),IF(P518=0,Q518,P518),Q518)</f>
        <v>2026-01-25</v>
      </c>
      <c r="S518" s="2" t="s">
        <v>18160</v>
      </c>
      <c r="T518" s="8">
        <f>[1]!b_anal_ptmyear($A518,日期设置!$B$2)</f>
        <v>4.8465753424657532</v>
      </c>
      <c r="U518" s="8">
        <f>[1]!b_anal_termifexercise($A518,日期设置!B$2)</f>
        <v>0</v>
      </c>
      <c r="V518" s="10">
        <f>[1]!b_dq_dirtyprice(A518,日期设置!$B$2)</f>
        <v>99.5321</v>
      </c>
      <c r="W518" s="11">
        <f>IF(U518=0,ROUNDUP((Q518-日期设置!$B$2)/365,0),ROUNDUP((R518-日期设置!$B$2)/365,0))</f>
        <v>5</v>
      </c>
      <c r="X518" s="18">
        <f>_xlfn.IFNA(VLOOKUP(A518,过往入选债券!A:D,4,0),2)</f>
        <v>2</v>
      </c>
      <c r="Y518">
        <f>_xlfn.IFNA(VLOOKUP(C518,[2]Sheet1!$A:$A,1,0),3)</f>
        <v>3</v>
      </c>
    </row>
    <row r="519" spans="1:25" hidden="1" x14ac:dyDescent="0.2">
      <c r="A519" s="28" t="s">
        <v>20098</v>
      </c>
      <c r="B519" s="28" t="s">
        <v>20099</v>
      </c>
      <c r="C519" s="39" t="s">
        <v>297</v>
      </c>
      <c r="D519" s="26" t="str">
        <f>[1]!b_calc_yield(A519,日期设置!$B$2,F519,1,R519,1,O519,L519,S519,)</f>
        <v>Fetching...</v>
      </c>
      <c r="E519" s="26">
        <f t="shared" si="16"/>
        <v>20.166047629451601</v>
      </c>
      <c r="F519" s="18">
        <f>[1]!b_dq_cleanprice($A519,日期设置!B$2)</f>
        <v>97.069299999999998</v>
      </c>
      <c r="G519" s="18" t="str">
        <f t="shared" si="17"/>
        <v>4.48 + 2.48</v>
      </c>
      <c r="H519" s="27">
        <f>[1]!b_dq_pctchange($A519,日期设置!$B$2,1)/100</f>
        <v>0</v>
      </c>
      <c r="I519" s="26">
        <f>[1]!b_pq_pctchange(A519,日期设置!$B$4,日期设置!$B$2,1)</f>
        <v>0</v>
      </c>
      <c r="J519" s="26">
        <f>[1]!b_pq_pctchange(A519,日期设置!$C$4,日期设置!$B$2,1)</f>
        <v>-0.64351368502937101</v>
      </c>
      <c r="K519" s="52">
        <f>[1]!b_dq_amount($A519,日期设置!B$2,2,10000)</f>
        <v>0</v>
      </c>
      <c r="L519" s="26">
        <f>[1]!b_info_latestpar(A519,日期设置!$B$2)</f>
        <v>100</v>
      </c>
      <c r="M519" s="6">
        <f>[1]!b_info_outstandingbalance($A519,日期设置!B$2)</f>
        <v>6</v>
      </c>
      <c r="N519" s="7">
        <f>[1]!b_info_latestissurercreditrating2(A519,日期设置!$B$2,"102","1")</f>
        <v>0</v>
      </c>
      <c r="O519" s="8">
        <v>7</v>
      </c>
      <c r="P519" s="9" t="str">
        <f>[1]!b_info_repurchasedate(A519)</f>
        <v>2023-09-14</v>
      </c>
      <c r="Q519" s="8" t="s">
        <v>20827</v>
      </c>
      <c r="R519" s="2" t="str">
        <f>IF((--IF(P519=0,Q519,P519))&gt;(--日期设置!$B$2),IF(P519=0,Q519,P519),Q519)</f>
        <v>2023-09-14</v>
      </c>
      <c r="S519" s="31" t="s">
        <v>16081</v>
      </c>
      <c r="T519" s="8">
        <f>[1]!b_anal_ptmyear($A519,日期设置!$B$2)</f>
        <v>4.4821917808219176</v>
      </c>
      <c r="U519" s="8">
        <f>[1]!b_anal_termifexercise($A519,日期设置!B$2)</f>
        <v>2.4821917808219176</v>
      </c>
      <c r="V519" s="10">
        <f>[1]!b_dq_dirtyprice(A519,日期设置!$B$2)</f>
        <v>100.694</v>
      </c>
      <c r="W519" s="11">
        <f>IF(U519=0,ROUNDUP((Q519-日期设置!$B$2)/365,0),ROUNDUP((R519-日期设置!$B$2)/365,0))</f>
        <v>3</v>
      </c>
      <c r="X519" s="18">
        <f>_xlfn.IFNA(VLOOKUP(A519,过往入选债券!A:D,4,0),2)</f>
        <v>2</v>
      </c>
      <c r="Y519">
        <f>_xlfn.IFNA(VLOOKUP(C519,[2]Sheet1!$A:$A,1,0),3)</f>
        <v>3</v>
      </c>
    </row>
    <row r="520" spans="1:25" hidden="1" x14ac:dyDescent="0.2">
      <c r="A520" s="21" t="s">
        <v>2580</v>
      </c>
      <c r="B520" s="21" t="s">
        <v>2581</v>
      </c>
      <c r="C520" s="37" t="s">
        <v>2582</v>
      </c>
      <c r="D520" s="26" t="str">
        <f>[1]!b_calc_yield(A520,日期设置!$B$2,F520,1,R520,1,O520,L520,S520,)</f>
        <v>Fetching...</v>
      </c>
      <c r="E520" s="26">
        <f t="shared" si="16"/>
        <v>7.1595540966349791</v>
      </c>
      <c r="F520" s="18">
        <f>[1]!b_dq_cleanprice($A520,日期设置!B$2)</f>
        <v>99.269800000000004</v>
      </c>
      <c r="G520" s="18" t="str">
        <f t="shared" si="17"/>
        <v>0.86 + 0</v>
      </c>
      <c r="H520" s="27">
        <f>[1]!b_dq_pctchange($A520,日期设置!$B$2,1)/100</f>
        <v>0</v>
      </c>
      <c r="I520" s="26">
        <f>[1]!b_pq_pctchange(A520,日期设置!$B$4,日期设置!$B$2,1)</f>
        <v>0</v>
      </c>
      <c r="J520" s="26">
        <f>[1]!b_pq_pctchange(A520,日期设置!$C$4,日期设置!$B$2,1)</f>
        <v>0</v>
      </c>
      <c r="K520" s="52">
        <f>[1]!b_dq_amount($A520,日期设置!B$2,2,10000)</f>
        <v>0</v>
      </c>
      <c r="L520" s="26">
        <f>[1]!b_info_latestpar(A520,日期设置!$B$2)</f>
        <v>100</v>
      </c>
      <c r="M520" s="6">
        <f>[1]!b_info_outstandingbalance($A520,日期设置!B$2)</f>
        <v>5.9</v>
      </c>
      <c r="N520" s="7" t="str">
        <f>[1]!b_info_latestissurercreditrating2(A520,日期设置!$B$2,"102","1")</f>
        <v>AA</v>
      </c>
      <c r="O520" s="8">
        <v>7.5</v>
      </c>
      <c r="P520" s="9">
        <f>[1]!b_info_repurchasedate(A520)</f>
        <v>0</v>
      </c>
      <c r="Q520" s="8" t="s">
        <v>16149</v>
      </c>
      <c r="R520" s="2" t="str">
        <f>IF((--IF(P520=0,Q520,P520))&gt;(--日期设置!$B$2),IF(P520=0,Q520,P520),Q520)</f>
        <v>2022-01-30</v>
      </c>
      <c r="S520" s="2" t="s">
        <v>17937</v>
      </c>
      <c r="T520" s="8">
        <f>[1]!b_anal_ptmyear($A520,日期设置!$B$2)</f>
        <v>0.86027397260273974</v>
      </c>
      <c r="U520" s="8">
        <f>[1]!b_anal_termifexercise($A520,日期设置!B$2)</f>
        <v>0</v>
      </c>
      <c r="V520" s="10">
        <f>[1]!b_dq_dirtyprice(A520,日期设置!$B$2)</f>
        <v>100.3177</v>
      </c>
      <c r="W520" s="11">
        <f>IF(U520=0,ROUNDUP((Q520-日期设置!$B$2)/365,0),ROUNDUP((R520-日期设置!$B$2)/365,0))</f>
        <v>1</v>
      </c>
      <c r="X520" s="18" t="str">
        <f>_xlfn.IFNA(VLOOKUP(A520,过往入选债券!A:D,4,0),2)</f>
        <v>否</v>
      </c>
      <c r="Y520">
        <f>_xlfn.IFNA(VLOOKUP(C520,[2]Sheet1!$A:$A,1,0),3)</f>
        <v>3</v>
      </c>
    </row>
    <row r="521" spans="1:25" hidden="1" x14ac:dyDescent="0.2">
      <c r="A521" s="28" t="s">
        <v>19182</v>
      </c>
      <c r="B521" s="28" t="s">
        <v>19183</v>
      </c>
      <c r="C521" s="38" t="s">
        <v>1493</v>
      </c>
      <c r="D521" s="26" t="str">
        <f>[1]!b_calc_yield(A521,日期设置!$B$2,F521,1,R521,1,O521,L521,S521,)</f>
        <v>Fetching...</v>
      </c>
      <c r="E521" s="26">
        <f t="shared" si="16"/>
        <v>11.183192195133262</v>
      </c>
      <c r="F521" s="18">
        <f>[1]!b_dq_cleanprice($A521,日期设置!B$2)</f>
        <v>98.891800000000003</v>
      </c>
      <c r="G521" s="18" t="str">
        <f t="shared" si="17"/>
        <v>4.39 + 1.39</v>
      </c>
      <c r="H521" s="27">
        <f>[1]!b_dq_pctchange($A521,日期设置!$B$2,1)/100</f>
        <v>0</v>
      </c>
      <c r="I521" s="26">
        <f>[1]!b_pq_pctchange(A521,日期设置!$B$4,日期设置!$B$2,1)</f>
        <v>0</v>
      </c>
      <c r="J521" s="26">
        <f>[1]!b_pq_pctchange(A521,日期设置!$C$4,日期设置!$B$2,1)</f>
        <v>0.81042398936560789</v>
      </c>
      <c r="K521" s="52">
        <f>[1]!b_dq_amount($A521,日期设置!B$2,2,10000)</f>
        <v>0</v>
      </c>
      <c r="L521" s="26">
        <f>[1]!b_info_latestpar(A521,日期设置!$B$2)</f>
        <v>100</v>
      </c>
      <c r="M521" s="6">
        <f>[1]!b_info_outstandingbalance($A521,日期设置!B$2)</f>
        <v>3</v>
      </c>
      <c r="N521" s="7">
        <f>[1]!b_info_latestissurercreditrating2(A521,日期设置!$B$2,"102","1")</f>
        <v>0</v>
      </c>
      <c r="O521" s="8">
        <v>7.5</v>
      </c>
      <c r="P521" s="9" t="str">
        <f>[1]!b_info_repurchasedate(A521)</f>
        <v>2022-08-13</v>
      </c>
      <c r="Q521" s="8" t="s">
        <v>19998</v>
      </c>
      <c r="R521" s="2" t="str">
        <f>IF((--IF(P521=0,Q521,P521))&gt;(--日期设置!$B$2),IF(P521=0,Q521,P521),Q521)</f>
        <v>2022-08-13</v>
      </c>
      <c r="S521" s="31" t="s">
        <v>19159</v>
      </c>
      <c r="T521" s="8">
        <f>[1]!b_anal_ptmyear($A521,日期设置!$B$2)</f>
        <v>4.3945205479452056</v>
      </c>
      <c r="U521" s="8">
        <f>[1]!b_anal_termifexercise($A521,日期设置!B$2)</f>
        <v>1.3945205479452054</v>
      </c>
      <c r="V521" s="10">
        <f>[1]!b_dq_dirtyprice(A521,日期设置!$B$2)</f>
        <v>103.4329</v>
      </c>
      <c r="W521" s="11">
        <f>IF(U521=0,ROUNDUP((Q521-日期设置!$B$2)/365,0),ROUNDUP((R521-日期设置!$B$2)/365,0))</f>
        <v>2</v>
      </c>
      <c r="X521" s="18" t="str">
        <f>_xlfn.IFNA(VLOOKUP(A521,过往入选债券!A:D,4,0),2)</f>
        <v>否</v>
      </c>
      <c r="Y521">
        <f>_xlfn.IFNA(VLOOKUP(C521,[2]Sheet1!$A:$A,1,0),3)</f>
        <v>3</v>
      </c>
    </row>
    <row r="522" spans="1:25" hidden="1" x14ac:dyDescent="0.2">
      <c r="A522" s="21" t="s">
        <v>14103</v>
      </c>
      <c r="B522" s="21" t="s">
        <v>14104</v>
      </c>
      <c r="C522" s="37" t="s">
        <v>14105</v>
      </c>
      <c r="D522" s="26" t="str">
        <f>[1]!b_calc_yield(A522,日期设置!$B$2,F522,1,R522,1,O522,L522,S522,)</f>
        <v>Fetching...</v>
      </c>
      <c r="E522" s="26">
        <f t="shared" si="16"/>
        <v>36.787888324583797</v>
      </c>
      <c r="F522" s="18">
        <f>[1]!b_dq_cleanprice($A522,日期设置!B$2)</f>
        <v>77.460599999999999</v>
      </c>
      <c r="G522" s="18" t="str">
        <f t="shared" si="17"/>
        <v>3.46 + 0</v>
      </c>
      <c r="H522" s="27">
        <f>[1]!b_dq_pctchange($A522,日期设置!$B$2,1)/100</f>
        <v>0</v>
      </c>
      <c r="I522" s="26">
        <f>[1]!b_pq_pctchange(A522,日期设置!$B$4,日期设置!$B$2,1)</f>
        <v>0</v>
      </c>
      <c r="J522" s="26">
        <f>[1]!b_pq_pctchange(A522,日期设置!$C$4,日期设置!$B$2,1)</f>
        <v>0</v>
      </c>
      <c r="K522" s="52">
        <f>[1]!b_dq_amount($A522,日期设置!B$2,2,10000)</f>
        <v>0</v>
      </c>
      <c r="L522" s="26">
        <f>[1]!b_info_latestpar(A522,日期设置!$B$2)</f>
        <v>80</v>
      </c>
      <c r="M522" s="6">
        <f>[1]!b_info_outstandingbalance($A522,日期设置!B$2)</f>
        <v>5.6</v>
      </c>
      <c r="N522" s="7" t="str">
        <f>[1]!b_info_latestissurercreditrating2(A522,日期设置!$B$2,"102","1")</f>
        <v>AA</v>
      </c>
      <c r="O522" s="8">
        <v>7.6</v>
      </c>
      <c r="P522" s="9">
        <f>[1]!b_info_repurchasedate(A522)</f>
        <v>0</v>
      </c>
      <c r="Q522" s="8" t="s">
        <v>16238</v>
      </c>
      <c r="R522" s="2" t="str">
        <f>IF((--IF(P522=0,Q522,P522))&gt;(--日期设置!$B$2),IF(P522=0,Q522,P522),Q522)</f>
        <v>2024-09-08</v>
      </c>
      <c r="S522" s="2" t="s">
        <v>18025</v>
      </c>
      <c r="T522" s="8">
        <f>[1]!b_anal_ptmyear($A522,日期设置!$B$2)</f>
        <v>3.4657534246575343</v>
      </c>
      <c r="U522" s="8">
        <f>[1]!b_anal_termifexercise($A522,日期设置!B$2)</f>
        <v>0</v>
      </c>
      <c r="V522" s="10">
        <f>[1]!b_dq_dirtyprice(A522,日期设置!$B$2)</f>
        <v>80.7089</v>
      </c>
      <c r="W522" s="11">
        <f>IF(U522=0,ROUNDUP((Q522-日期设置!$B$2)/365,0),ROUNDUP((R522-日期设置!$B$2)/365,0))</f>
        <v>4</v>
      </c>
      <c r="X522" s="18">
        <f>_xlfn.IFNA(VLOOKUP(A522,过往入选债券!A:D,4,0),2)</f>
        <v>2</v>
      </c>
      <c r="Y522">
        <f>_xlfn.IFNA(VLOOKUP(C522,[2]Sheet1!$A:$A,1,0),3)</f>
        <v>3</v>
      </c>
    </row>
    <row r="523" spans="1:25" hidden="1" x14ac:dyDescent="0.2">
      <c r="A523" s="21" t="s">
        <v>14597</v>
      </c>
      <c r="B523" s="21" t="s">
        <v>14598</v>
      </c>
      <c r="C523" s="37" t="s">
        <v>13158</v>
      </c>
      <c r="D523" s="26" t="str">
        <f>[1]!b_calc_yield(A523,日期设置!$B$2,F523,1,R523,1,O523,L523,S523,)</f>
        <v>Fetching...</v>
      </c>
      <c r="E523" s="26">
        <f t="shared" si="16"/>
        <v>33.26631941271436</v>
      </c>
      <c r="F523" s="18">
        <f>[1]!b_dq_cleanprice($A523,日期设置!B$2)</f>
        <v>98.872</v>
      </c>
      <c r="G523" s="18" t="str">
        <f t="shared" si="17"/>
        <v>4.22 + 0</v>
      </c>
      <c r="H523" s="27">
        <f>[1]!b_dq_pctchange($A523,日期设置!$B$2,1)/100</f>
        <v>0</v>
      </c>
      <c r="I523" s="26">
        <f>[1]!b_pq_pctchange(A523,日期设置!$B$4,日期设置!$B$2,1)</f>
        <v>0</v>
      </c>
      <c r="J523" s="26">
        <f>[1]!b_pq_pctchange(A523,日期设置!$C$4,日期设置!$B$2,1)</f>
        <v>0</v>
      </c>
      <c r="K523" s="52">
        <f>[1]!b_dq_amount($A523,日期设置!B$2,2,10000)</f>
        <v>0</v>
      </c>
      <c r="L523" s="26">
        <f>[1]!b_info_latestpar(A523,日期设置!$B$2)</f>
        <v>100</v>
      </c>
      <c r="M523" s="6">
        <f>[1]!b_info_outstandingbalance($A523,日期设置!B$2)</f>
        <v>6</v>
      </c>
      <c r="N523" s="7" t="str">
        <f>[1]!b_info_latestissurercreditrating2(A523,日期设置!$B$2,"102","1")</f>
        <v>AA</v>
      </c>
      <c r="O523" s="8">
        <v>8</v>
      </c>
      <c r="P523" s="9">
        <f>[1]!b_info_repurchasedate(A523)</f>
        <v>0</v>
      </c>
      <c r="Q523" s="8" t="s">
        <v>16362</v>
      </c>
      <c r="R523" s="2" t="str">
        <f>IF((--IF(P523=0,Q523,P523))&gt;(--日期设置!$B$2),IF(P523=0,Q523,P523),Q523)</f>
        <v>2025-06-13</v>
      </c>
      <c r="S523" s="2" t="s">
        <v>18142</v>
      </c>
      <c r="T523" s="8">
        <f>[1]!b_anal_ptmyear($A523,日期设置!$B$2)</f>
        <v>4.2273972602739729</v>
      </c>
      <c r="U523" s="8">
        <f>[1]!b_anal_termifexercise($A523,日期设置!B$2)</f>
        <v>0</v>
      </c>
      <c r="V523" s="10">
        <f>[1]!b_dq_dirtyprice(A523,日期设置!$B$2)</f>
        <v>105.0528</v>
      </c>
      <c r="W523" s="11">
        <f>IF(U523=0,ROUNDUP((Q523-日期设置!$B$2)/365,0),ROUNDUP((R523-日期设置!$B$2)/365,0))</f>
        <v>5</v>
      </c>
      <c r="X523" s="18" t="str">
        <f>_xlfn.IFNA(VLOOKUP(A523,过往入选债券!A:D,4,0),2)</f>
        <v>否</v>
      </c>
      <c r="Y523">
        <f>_xlfn.IFNA(VLOOKUP(C523,[2]Sheet1!$A:$A,1,0),3)</f>
        <v>3</v>
      </c>
    </row>
    <row r="524" spans="1:25" hidden="1" x14ac:dyDescent="0.2">
      <c r="A524" s="21" t="s">
        <v>14318</v>
      </c>
      <c r="B524" s="21" t="s">
        <v>14319</v>
      </c>
      <c r="C524" s="37" t="s">
        <v>14320</v>
      </c>
      <c r="D524" s="26" t="str">
        <f>[1]!b_calc_yield(A524,日期设置!$B$2,F524,1,R524,1,O524,L524,S524,)</f>
        <v>Fetching...</v>
      </c>
      <c r="E524" s="26">
        <f t="shared" si="16"/>
        <v>38.638154416971716</v>
      </c>
      <c r="F524" s="18">
        <f>[1]!b_dq_cleanprice($A524,日期设置!B$2)</f>
        <v>78.191400000000002</v>
      </c>
      <c r="G524" s="18" t="str">
        <f t="shared" si="17"/>
        <v>3.67 + 0</v>
      </c>
      <c r="H524" s="27">
        <f>[1]!b_dq_pctchange($A524,日期设置!$B$2,1)/100</f>
        <v>0</v>
      </c>
      <c r="I524" s="26">
        <f>[1]!b_pq_pctchange(A524,日期设置!$B$4,日期设置!$B$2,1)</f>
        <v>0</v>
      </c>
      <c r="J524" s="26">
        <f>[1]!b_pq_pctchange(A524,日期设置!$C$4,日期设置!$B$2,1)</f>
        <v>0</v>
      </c>
      <c r="K524" s="52">
        <f>[1]!b_dq_amount($A524,日期设置!B$2,2,10000)</f>
        <v>0</v>
      </c>
      <c r="L524" s="26">
        <f>[1]!b_info_latestpar(A524,日期设置!$B$2)</f>
        <v>80</v>
      </c>
      <c r="M524" s="6">
        <f>[1]!b_info_outstandingbalance($A524,日期设置!B$2)</f>
        <v>4</v>
      </c>
      <c r="N524" s="7" t="str">
        <f>[1]!b_info_latestissurercreditrating2(A524,日期设置!$B$2,"102","1")</f>
        <v>AA</v>
      </c>
      <c r="O524" s="8">
        <v>7.8</v>
      </c>
      <c r="P524" s="9">
        <f>[1]!b_info_repurchasedate(A524)</f>
        <v>0</v>
      </c>
      <c r="Q524" s="8" t="s">
        <v>16799</v>
      </c>
      <c r="R524" s="2" t="str">
        <f>IF((--IF(P524=0,Q524,P524))&gt;(--日期设置!$B$2),IF(P524=0,Q524,P524),Q524)</f>
        <v>2024-11-24</v>
      </c>
      <c r="S524" s="2" t="s">
        <v>17797</v>
      </c>
      <c r="T524" s="8">
        <f>[1]!b_anal_ptmyear($A524,日期设置!$B$2)</f>
        <v>3.6767123287671231</v>
      </c>
      <c r="U524" s="8">
        <f>[1]!b_anal_termifexercise($A524,日期设置!B$2)</f>
        <v>0</v>
      </c>
      <c r="V524" s="10">
        <f>[1]!b_dq_dirtyprice(A524,日期设置!$B$2)</f>
        <v>80.208799999999997</v>
      </c>
      <c r="W524" s="11">
        <f>IF(U524=0,ROUNDUP((Q524-日期设置!$B$2)/365,0),ROUNDUP((R524-日期设置!$B$2)/365,0))</f>
        <v>4</v>
      </c>
      <c r="X524" s="18" t="str">
        <f>_xlfn.IFNA(VLOOKUP(A524,过往入选债券!A:D,4,0),2)</f>
        <v>否</v>
      </c>
      <c r="Y524">
        <f>_xlfn.IFNA(VLOOKUP(C524,[2]Sheet1!$A:$A,1,0),3)</f>
        <v>3</v>
      </c>
    </row>
    <row r="525" spans="1:25" hidden="1" x14ac:dyDescent="0.2">
      <c r="A525" s="21" t="s">
        <v>15426</v>
      </c>
      <c r="B525" s="21" t="s">
        <v>15427</v>
      </c>
      <c r="C525" s="37" t="s">
        <v>15298</v>
      </c>
      <c r="D525" s="26" t="str">
        <f>[1]!b_calc_yield(A525,日期设置!$B$2,F525,1,R525,1,O525,L525,S525,)</f>
        <v>Fetching...</v>
      </c>
      <c r="E525" s="26">
        <f t="shared" si="16"/>
        <v>43.034684490114515</v>
      </c>
      <c r="F525" s="18">
        <f>[1]!b_dq_cleanprice($A525,日期设置!B$2)</f>
        <v>100.72499999999999</v>
      </c>
      <c r="G525" s="18" t="str">
        <f t="shared" si="17"/>
        <v>5.43 + 0</v>
      </c>
      <c r="H525" s="27">
        <f>[1]!b_dq_pctchange($A525,日期设置!$B$2,1)/100</f>
        <v>0</v>
      </c>
      <c r="I525" s="26">
        <f>[1]!b_pq_pctchange(A525,日期设置!$B$4,日期设置!$B$2,1)</f>
        <v>0</v>
      </c>
      <c r="J525" s="26">
        <f>[1]!b_pq_pctchange(A525,日期设置!$C$4,日期设置!$B$2,1)</f>
        <v>0</v>
      </c>
      <c r="K525" s="52">
        <f>[1]!b_dq_amount($A525,日期设置!B$2,2,10000)</f>
        <v>0</v>
      </c>
      <c r="L525" s="26">
        <f>[1]!b_info_latestpar(A525,日期设置!$B$2)</f>
        <v>100</v>
      </c>
      <c r="M525" s="6">
        <f>[1]!b_info_outstandingbalance($A525,日期设置!B$2)</f>
        <v>3</v>
      </c>
      <c r="N525" s="7" t="str">
        <f>[1]!b_info_latestissurercreditrating2(A525,日期设置!$B$2,"102","1")</f>
        <v>AA</v>
      </c>
      <c r="O525" s="8">
        <v>8.5</v>
      </c>
      <c r="P525" s="9">
        <f>[1]!b_info_repurchasedate(A525)</f>
        <v>0</v>
      </c>
      <c r="Q525" s="8" t="s">
        <v>16241</v>
      </c>
      <c r="R525" s="2" t="str">
        <f>IF((--IF(P525=0,Q525,P525))&gt;(--日期设置!$B$2),IF(P525=0,Q525,P525),Q525)</f>
        <v>2026-08-26</v>
      </c>
      <c r="S525" s="2" t="s">
        <v>18027</v>
      </c>
      <c r="T525" s="8">
        <f>[1]!b_anal_ptmyear($A525,日期设置!$B$2)</f>
        <v>5.4301369863013695</v>
      </c>
      <c r="U525" s="8">
        <f>[1]!b_anal_termifexercise($A525,日期设置!B$2)</f>
        <v>0</v>
      </c>
      <c r="V525" s="10">
        <f>[1]!b_dq_dirtyprice(A525,日期设置!$B$2)</f>
        <v>105.5688</v>
      </c>
      <c r="W525" s="11">
        <f>IF(U525=0,ROUNDUP((Q525-日期设置!$B$2)/365,0),ROUNDUP((R525-日期设置!$B$2)/365,0))</f>
        <v>6</v>
      </c>
      <c r="X525" s="18" t="str">
        <f>_xlfn.IFNA(VLOOKUP(A525,过往入选债券!A:D,4,0),2)</f>
        <v>否</v>
      </c>
      <c r="Y525">
        <f>_xlfn.IFNA(VLOOKUP(C525,[2]Sheet1!$A:$A,1,0),3)</f>
        <v>3</v>
      </c>
    </row>
    <row r="526" spans="1:25" hidden="1" x14ac:dyDescent="0.2">
      <c r="A526" s="21" t="s">
        <v>3660</v>
      </c>
      <c r="B526" s="21" t="s">
        <v>3661</v>
      </c>
      <c r="C526" s="37" t="s">
        <v>25</v>
      </c>
      <c r="D526" s="26" t="str">
        <f>[1]!b_calc_yield(A526,日期设置!$B$2,F526,1,R526,1,O526,L526,S526,)</f>
        <v>Fetching...</v>
      </c>
      <c r="E526" s="26">
        <f t="shared" si="16"/>
        <v>13.976786916078332</v>
      </c>
      <c r="F526" s="18">
        <f>[1]!b_dq_cleanprice($A526,日期设置!B$2)</f>
        <v>97.155000000000001</v>
      </c>
      <c r="G526" s="18" t="str">
        <f t="shared" si="17"/>
        <v>1.69 + 0</v>
      </c>
      <c r="H526" s="27">
        <f>[1]!b_dq_pctchange($A526,日期设置!$B$2,1)/100</f>
        <v>0</v>
      </c>
      <c r="I526" s="26">
        <f>[1]!b_pq_pctchange(A526,日期设置!$B$4,日期设置!$B$2,1)</f>
        <v>-2.0858717637846196</v>
      </c>
      <c r="J526" s="26">
        <f>[1]!b_pq_pctchange(A526,日期设置!$C$4,日期设置!$B$2,1)</f>
        <v>-2.0858717637846196</v>
      </c>
      <c r="K526" s="52">
        <f>[1]!b_dq_amount($A526,日期设置!B$2,2,10000)</f>
        <v>0</v>
      </c>
      <c r="L526" s="26">
        <f>[1]!b_info_latestpar(A526,日期设置!$B$2)</f>
        <v>100</v>
      </c>
      <c r="M526" s="6">
        <f>[1]!b_info_outstandingbalance($A526,日期设置!B$2)</f>
        <v>15</v>
      </c>
      <c r="N526" s="7">
        <f>[1]!b_info_latestissurercreditrating2(A526,日期设置!$B$2,"102","1")</f>
        <v>0</v>
      </c>
      <c r="O526" s="8">
        <v>6.48</v>
      </c>
      <c r="P526" s="9">
        <f>[1]!b_info_repurchasedate(A526)</f>
        <v>0</v>
      </c>
      <c r="Q526" s="8" t="s">
        <v>16092</v>
      </c>
      <c r="R526" s="2" t="str">
        <f>IF((--IF(P526=0,Q526,P526))&gt;(--日期设置!$B$2),IF(P526=0,Q526,P526),Q526)</f>
        <v>2022-12-02</v>
      </c>
      <c r="S526" s="2" t="s">
        <v>17898</v>
      </c>
      <c r="T526" s="8">
        <f>[1]!b_anal_ptmyear($A526,日期设置!$B$2)</f>
        <v>1.6986301369863015</v>
      </c>
      <c r="U526" s="8">
        <f>[1]!b_anal_termifexercise($A526,日期设置!B$2)</f>
        <v>0</v>
      </c>
      <c r="V526" s="10">
        <f>[1]!b_dq_dirtyprice(A526,日期设置!$B$2)</f>
        <v>99.107900000000001</v>
      </c>
      <c r="W526" s="11">
        <f>IF(U526=0,ROUNDUP((Q526-日期设置!$B$2)/365,0),ROUNDUP((R526-日期设置!$B$2)/365,0))</f>
        <v>2</v>
      </c>
      <c r="X526" s="18" t="str">
        <f>_xlfn.IFNA(VLOOKUP(A526,过往入选债券!A:D,4,0),2)</f>
        <v>否</v>
      </c>
      <c r="Y526" s="45" t="str">
        <f>_xlfn.IFNA(VLOOKUP(C526,[2]Sheet1!$A:$A,1,0),3)</f>
        <v>大同煤矿集团有限责任公司</v>
      </c>
    </row>
    <row r="527" spans="1:25" hidden="1" x14ac:dyDescent="0.2">
      <c r="A527" s="21" t="s">
        <v>14230</v>
      </c>
      <c r="B527" s="21" t="s">
        <v>14231</v>
      </c>
      <c r="C527" s="37" t="s">
        <v>14232</v>
      </c>
      <c r="D527" s="26" t="str">
        <f>[1]!b_calc_yield(A527,日期设置!$B$2,F527,1,R527,1,O527,L527,S527,)</f>
        <v>Fetching...</v>
      </c>
      <c r="E527" s="26">
        <f t="shared" si="16"/>
        <v>37.375790453403937</v>
      </c>
      <c r="F527" s="18">
        <f>[1]!b_dq_cleanprice($A527,日期设置!B$2)</f>
        <v>75.996300000000005</v>
      </c>
      <c r="G527" s="18" t="str">
        <f t="shared" si="17"/>
        <v>3.57 + 0</v>
      </c>
      <c r="H527" s="27">
        <f>[1]!b_dq_pctchange($A527,日期设置!$B$2,1)/100</f>
        <v>0</v>
      </c>
      <c r="I527" s="26">
        <f>[1]!b_pq_pctchange(A527,日期设置!$B$4,日期设置!$B$2,1)</f>
        <v>0</v>
      </c>
      <c r="J527" s="26">
        <f>[1]!b_pq_pctchange(A527,日期设置!$C$4,日期设置!$B$2,1)</f>
        <v>0</v>
      </c>
      <c r="K527" s="52">
        <f>[1]!b_dq_amount($A527,日期设置!B$2,2,10000)</f>
        <v>0</v>
      </c>
      <c r="L527" s="26">
        <f>[1]!b_info_latestpar(A527,日期设置!$B$2)</f>
        <v>80</v>
      </c>
      <c r="M527" s="6">
        <f>[1]!b_info_outstandingbalance($A527,日期设置!B$2)</f>
        <v>4.8</v>
      </c>
      <c r="N527" s="7" t="str">
        <f>[1]!b_info_latestissurercreditrating2(A527,日期设置!$B$2,"102","1")</f>
        <v>AA</v>
      </c>
      <c r="O527" s="8">
        <v>6.9</v>
      </c>
      <c r="P527" s="9">
        <f>[1]!b_info_repurchasedate(A527)</f>
        <v>0</v>
      </c>
      <c r="Q527" s="8" t="s">
        <v>16555</v>
      </c>
      <c r="R527" s="2" t="str">
        <f>IF((--IF(P527=0,Q527,P527))&gt;(--日期设置!$B$2),IF(P527=0,Q527,P527),Q527)</f>
        <v>2024-10-19</v>
      </c>
      <c r="S527" s="2" t="s">
        <v>18186</v>
      </c>
      <c r="T527" s="8">
        <f>[1]!b_anal_ptmyear($A527,日期设置!$B$2)</f>
        <v>3.5780821917808217</v>
      </c>
      <c r="U527" s="8">
        <f>[1]!b_anal_termifexercise($A527,日期设置!B$2)</f>
        <v>0</v>
      </c>
      <c r="V527" s="10">
        <f>[1]!b_dq_dirtyprice(A527,日期设置!$B$2)</f>
        <v>78.325299999999999</v>
      </c>
      <c r="W527" s="11">
        <f>IF(U527=0,ROUNDUP((Q527-日期设置!$B$2)/365,0),ROUNDUP((R527-日期设置!$B$2)/365,0))</f>
        <v>4</v>
      </c>
      <c r="X527" s="18" t="str">
        <f>_xlfn.IFNA(VLOOKUP(A527,过往入选债券!A:D,4,0),2)</f>
        <v>否</v>
      </c>
      <c r="Y527">
        <f>_xlfn.IFNA(VLOOKUP(C527,[2]Sheet1!$A:$A,1,0),3)</f>
        <v>3</v>
      </c>
    </row>
    <row r="528" spans="1:25" hidden="1" x14ac:dyDescent="0.2">
      <c r="A528" s="21" t="s">
        <v>9913</v>
      </c>
      <c r="B528" s="21" t="s">
        <v>9914</v>
      </c>
      <c r="C528" s="37" t="s">
        <v>25</v>
      </c>
      <c r="D528" s="26" t="str">
        <f>[1]!b_calc_yield(A528,日期设置!$B$2,F528,1,R528,1,O528,L528,S528,)</f>
        <v>Fetching...</v>
      </c>
      <c r="E528" s="26">
        <f t="shared" si="16"/>
        <v>16.174762767782624</v>
      </c>
      <c r="F528" s="18">
        <f>[1]!b_dq_cleanprice($A528,日期设置!B$2)</f>
        <v>92.749399999999994</v>
      </c>
      <c r="G528" s="18" t="str">
        <f t="shared" si="17"/>
        <v>1.91 + 0</v>
      </c>
      <c r="H528" s="27">
        <f>[1]!b_dq_pctchange($A528,日期设置!$B$2,1)/100</f>
        <v>0</v>
      </c>
      <c r="I528" s="26">
        <f>[1]!b_pq_pctchange(A528,日期设置!$B$4,日期设置!$B$2,1)</f>
        <v>0</v>
      </c>
      <c r="J528" s="26">
        <f>[1]!b_pq_pctchange(A528,日期设置!$C$4,日期设置!$B$2,1)</f>
        <v>13.300253110127336</v>
      </c>
      <c r="K528" s="52">
        <f>[1]!b_dq_amount($A528,日期设置!B$2,2,10000)</f>
        <v>0</v>
      </c>
      <c r="L528" s="26">
        <f>[1]!b_info_latestpar(A528,日期设置!$B$2)</f>
        <v>100</v>
      </c>
      <c r="M528" s="6">
        <f>[1]!b_info_outstandingbalance($A528,日期设置!B$2)</f>
        <v>13</v>
      </c>
      <c r="N528" s="7" t="str">
        <f>[1]!b_info_latestissurercreditrating2(A528,日期设置!$B$2,"102","1")</f>
        <v>AAA</v>
      </c>
      <c r="O528" s="8">
        <v>4.07</v>
      </c>
      <c r="P528" s="9">
        <f>[1]!b_info_repurchasedate(A528)</f>
        <v>0</v>
      </c>
      <c r="Q528" s="8" t="s">
        <v>16039</v>
      </c>
      <c r="R528" s="2" t="str">
        <f>IF((--IF(P528=0,Q528,P528))&gt;(--日期设置!$B$2),IF(P528=0,Q528,P528),Q528)</f>
        <v>2023-02-20</v>
      </c>
      <c r="S528" s="2" t="s">
        <v>17826</v>
      </c>
      <c r="T528" s="8">
        <f>[1]!b_anal_ptmyear($A528,日期设置!$B$2)</f>
        <v>1.9178082191780823</v>
      </c>
      <c r="U528" s="8">
        <f>[1]!b_anal_termifexercise($A528,日期设置!B$2)</f>
        <v>0</v>
      </c>
      <c r="V528" s="10">
        <f>[1]!b_dq_dirtyprice(A528,日期设置!$B$2)</f>
        <v>93.0839</v>
      </c>
      <c r="W528" s="11">
        <f>IF(U528=0,ROUNDUP((Q528-日期设置!$B$2)/365,0),ROUNDUP((R528-日期设置!$B$2)/365,0))</f>
        <v>2</v>
      </c>
      <c r="X528" s="18" t="str">
        <f>_xlfn.IFNA(VLOOKUP(A528,过往入选债券!A:D,4,0),2)</f>
        <v>否</v>
      </c>
      <c r="Y528" t="str">
        <f>_xlfn.IFNA(VLOOKUP(C528,[2]Sheet1!$A:$A,1,0),3)</f>
        <v>大同煤矿集团有限责任公司</v>
      </c>
    </row>
    <row r="529" spans="1:25" hidden="1" x14ac:dyDescent="0.2">
      <c r="A529" s="21" t="s">
        <v>8345</v>
      </c>
      <c r="B529" s="21" t="s">
        <v>8346</v>
      </c>
      <c r="C529" s="37" t="s">
        <v>391</v>
      </c>
      <c r="D529" s="26" t="str">
        <f>[1]!b_calc_yield(A529,日期设置!$B$2,F529,1,R529,1,O529,L529,S529,)</f>
        <v>Fetching...</v>
      </c>
      <c r="E529" s="26">
        <f t="shared" si="16"/>
        <v>8.2127588357904671</v>
      </c>
      <c r="F529" s="18">
        <f>[1]!b_dq_cleanprice($A529,日期设置!B$2)</f>
        <v>98.622399999999999</v>
      </c>
      <c r="G529" s="18" t="str">
        <f t="shared" si="17"/>
        <v>3.05 + 1.05</v>
      </c>
      <c r="H529" s="27">
        <f>[1]!b_dq_pctchange($A529,日期设置!$B$2,1)/100</f>
        <v>0</v>
      </c>
      <c r="I529" s="26">
        <f>[1]!b_pq_pctchange(A529,日期设置!$B$4,日期设置!$B$2,1)</f>
        <v>0</v>
      </c>
      <c r="J529" s="26">
        <f>[1]!b_pq_pctchange(A529,日期设置!$C$4,日期设置!$B$2,1)</f>
        <v>0</v>
      </c>
      <c r="K529" s="52">
        <f>[1]!b_dq_amount($A529,日期设置!B$2,2,10000)</f>
        <v>0</v>
      </c>
      <c r="L529" s="26">
        <f>[1]!b_info_latestpar(A529,日期设置!$B$2)</f>
        <v>100</v>
      </c>
      <c r="M529" s="6">
        <f>[1]!b_info_outstandingbalance($A529,日期设置!B$2)</f>
        <v>5</v>
      </c>
      <c r="N529" s="7" t="str">
        <f>[1]!b_info_latestissurercreditrating2(A529,日期设置!$B$2,"102","1")</f>
        <v>AA+</v>
      </c>
      <c r="O529" s="8">
        <v>6.9</v>
      </c>
      <c r="P529" s="9" t="str">
        <f>[1]!b_info_repurchasedate(A529)</f>
        <v>2022-04-10</v>
      </c>
      <c r="Q529" s="8" t="s">
        <v>16314</v>
      </c>
      <c r="R529" s="2" t="str">
        <f>IF((--IF(P529=0,Q529,P529))&gt;(--日期设置!$B$2),IF(P529=0,Q529,P529),Q529)</f>
        <v>2022-04-10</v>
      </c>
      <c r="S529" s="2" t="s">
        <v>18094</v>
      </c>
      <c r="T529" s="8">
        <f>[1]!b_anal_ptmyear($A529,日期设置!$B$2)</f>
        <v>3.0520547945205481</v>
      </c>
      <c r="U529" s="8">
        <f>[1]!b_anal_termifexercise($A529,日期设置!B$2)</f>
        <v>1.0520547945205478</v>
      </c>
      <c r="V529" s="10">
        <f>[1]!b_dq_dirtyprice(A529,日期设置!$B$2)</f>
        <v>105.1632</v>
      </c>
      <c r="W529" s="11">
        <f>IF(U529=0,ROUNDUP((Q529-日期设置!$B$2)/365,0),ROUNDUP((R529-日期设置!$B$2)/365,0))</f>
        <v>2</v>
      </c>
      <c r="X529" s="18">
        <f>_xlfn.IFNA(VLOOKUP(A529,过往入选债券!A:D,4,0),2)</f>
        <v>2</v>
      </c>
      <c r="Y529">
        <f>_xlfn.IFNA(VLOOKUP(C529,[2]Sheet1!$A:$A,1,0),3)</f>
        <v>3</v>
      </c>
    </row>
    <row r="530" spans="1:25" x14ac:dyDescent="0.2">
      <c r="A530" s="21" t="s">
        <v>9299</v>
      </c>
      <c r="B530" s="21" t="s">
        <v>9300</v>
      </c>
      <c r="C530" s="37" t="s">
        <v>414</v>
      </c>
      <c r="D530" s="26" t="str">
        <f>[1]!b_calc_yield(A530,日期设置!$B$2,F530,1,R530,1,O530,L530,S530,)</f>
        <v>Fetching...</v>
      </c>
      <c r="E530" s="26">
        <f t="shared" si="16"/>
        <v>12.535032644945133</v>
      </c>
      <c r="F530" s="18">
        <f>[1]!b_dq_cleanprice($A530,日期设置!B$2)</f>
        <v>98.8</v>
      </c>
      <c r="G530" s="18" t="str">
        <f t="shared" si="17"/>
        <v>3.54 + 1.54</v>
      </c>
      <c r="H530" s="27">
        <f>[1]!b_dq_pctchange($A530,日期设置!$B$2,1)/100</f>
        <v>0.2474747474747474</v>
      </c>
      <c r="I530" s="26">
        <f>[1]!b_pq_pctchange(A530,日期设置!$B$4,日期设置!$B$2,1)</f>
        <v>-0.17267701920463807</v>
      </c>
      <c r="J530" s="26">
        <f>[1]!b_pq_pctchange(A530,日期设置!$C$4,日期设置!$B$2,1)</f>
        <v>-0.17267701920463807</v>
      </c>
      <c r="K530" s="52">
        <f>[1]!b_dq_amount($A530,日期设置!B$2,2,10000)</f>
        <v>2043.9082192000001</v>
      </c>
      <c r="L530" s="26">
        <f>[1]!b_info_latestpar(A530,日期设置!$B$2)</f>
        <v>100</v>
      </c>
      <c r="M530" s="6">
        <f>[1]!b_info_outstandingbalance($A530,日期设置!B$2)</f>
        <v>7</v>
      </c>
      <c r="N530" s="7" t="str">
        <f>[1]!b_info_latestissurercreditrating2(A530,日期设置!$B$2,"102","1")</f>
        <v>AA+</v>
      </c>
      <c r="O530" s="8">
        <v>7.5</v>
      </c>
      <c r="P530" s="9" t="str">
        <f>[1]!b_info_repurchasedate(A530)</f>
        <v>2022-10-08</v>
      </c>
      <c r="Q530" s="8" t="s">
        <v>17567</v>
      </c>
      <c r="R530" s="2" t="str">
        <f>IF((--IF(P530=0,Q530,P530))&gt;(--日期设置!$B$2),IF(P530=0,Q530,P530),Q530)</f>
        <v>2022-10-08</v>
      </c>
      <c r="S530" s="2" t="s">
        <v>19004</v>
      </c>
      <c r="T530" s="8">
        <f>[1]!b_anal_ptmyear($A530,日期设置!$B$2)</f>
        <v>3.547945205479452</v>
      </c>
      <c r="U530" s="8">
        <f>[1]!b_anal_termifexercise($A530,日期设置!B$2)</f>
        <v>1.547945205479452</v>
      </c>
      <c r="V530" s="10">
        <f>[1]!b_dq_dirtyprice(A530,日期设置!$B$2)</f>
        <v>102.1904</v>
      </c>
      <c r="W530" s="11">
        <f>IF(U530=0,ROUNDUP((Q530-日期设置!$B$2)/365,0),ROUNDUP((R530-日期设置!$B$2)/365,0))</f>
        <v>2</v>
      </c>
      <c r="X530" s="18" t="str">
        <f>_xlfn.IFNA(VLOOKUP(A530,过往入选债券!A:D,4,0),2)</f>
        <v>否</v>
      </c>
      <c r="Y530">
        <f>_xlfn.IFNA(VLOOKUP(C530,[2]Sheet1!$A:$A,1,0),3)</f>
        <v>3</v>
      </c>
    </row>
    <row r="531" spans="1:25" hidden="1" x14ac:dyDescent="0.2">
      <c r="A531" s="21" t="s">
        <v>8012</v>
      </c>
      <c r="B531" s="21" t="s">
        <v>8013</v>
      </c>
      <c r="C531" s="37" t="s">
        <v>8014</v>
      </c>
      <c r="D531" s="26" t="str">
        <f>[1]!b_calc_yield(A531,日期设置!$B$2,F531,1,R531,1,O531,L531,S531,)</f>
        <v>Fetching...</v>
      </c>
      <c r="E531" s="26">
        <f t="shared" si="16"/>
        <v>7.6342587886362168</v>
      </c>
      <c r="F531" s="18">
        <f>[1]!b_dq_cleanprice($A531,日期设置!B$2)</f>
        <v>99.7042</v>
      </c>
      <c r="G531" s="18" t="str">
        <f t="shared" si="17"/>
        <v>0.92 + 0</v>
      </c>
      <c r="H531" s="27">
        <f>[1]!b_dq_pctchange($A531,日期设置!$B$2,1)/100</f>
        <v>0</v>
      </c>
      <c r="I531" s="26">
        <f>[1]!b_pq_pctchange(A531,日期设置!$B$4,日期设置!$B$2,1)</f>
        <v>0</v>
      </c>
      <c r="J531" s="26">
        <f>[1]!b_pq_pctchange(A531,日期设置!$C$4,日期设置!$B$2,1)</f>
        <v>0</v>
      </c>
      <c r="K531" s="52">
        <f>[1]!b_dq_amount($A531,日期设置!B$2,2,10000)</f>
        <v>0</v>
      </c>
      <c r="L531" s="26">
        <f>[1]!b_info_latestpar(A531,日期设置!$B$2)</f>
        <v>100</v>
      </c>
      <c r="M531" s="6">
        <f>[1]!b_info_outstandingbalance($A531,日期设置!B$2)</f>
        <v>5.6</v>
      </c>
      <c r="N531" s="7" t="str">
        <f>[1]!b_info_latestissurercreditrating2(A531,日期设置!$B$2,"102","1")</f>
        <v>AA</v>
      </c>
      <c r="O531" s="8">
        <v>8</v>
      </c>
      <c r="P531" s="9" t="str">
        <f>[1]!b_info_repurchasedate(A531)</f>
        <v>2021-02-22</v>
      </c>
      <c r="Q531" s="8" t="s">
        <v>17327</v>
      </c>
      <c r="R531" s="2" t="str">
        <f>IF((--IF(P531=0,Q531,P531))&gt;(--日期设置!$B$2),IF(P531=0,Q531,P531),Q531)</f>
        <v>2022-02-21</v>
      </c>
      <c r="S531" s="2" t="s">
        <v>18865</v>
      </c>
      <c r="T531" s="8">
        <f>[1]!b_anal_ptmyear($A531,日期设置!$B$2)</f>
        <v>0.92054794520547945</v>
      </c>
      <c r="U531" s="8">
        <f>[1]!b_anal_termifexercise($A531,日期设置!B$2)</f>
        <v>0</v>
      </c>
      <c r="V531" s="10">
        <f>[1]!b_dq_dirtyprice(A531,日期设置!$B$2)</f>
        <v>100.3398</v>
      </c>
      <c r="W531" s="11">
        <f>IF(U531=0,ROUNDUP((Q531-日期设置!$B$2)/365,0),ROUNDUP((R531-日期设置!$B$2)/365,0))</f>
        <v>1</v>
      </c>
      <c r="X531" s="18">
        <f>_xlfn.IFNA(VLOOKUP(A531,过往入选债券!A:D,4,0),2)</f>
        <v>2</v>
      </c>
      <c r="Y531">
        <f>_xlfn.IFNA(VLOOKUP(C531,[2]Sheet1!$A:$A,1,0),3)</f>
        <v>3</v>
      </c>
    </row>
    <row r="532" spans="1:25" hidden="1" x14ac:dyDescent="0.2">
      <c r="A532" s="21" t="s">
        <v>7656</v>
      </c>
      <c r="B532" s="21" t="s">
        <v>7657</v>
      </c>
      <c r="C532" s="37" t="s">
        <v>120</v>
      </c>
      <c r="D532" s="26" t="str">
        <f>[1]!b_calc_yield(A532,日期设置!$B$2,F532,1,R532,1,O532,L532,S532,)</f>
        <v>Fetching...</v>
      </c>
      <c r="E532" s="26">
        <f t="shared" si="16"/>
        <v>5.9071563682219441</v>
      </c>
      <c r="F532" s="18">
        <f>[1]!b_dq_cleanprice($A532,日期设置!B$2)</f>
        <v>99.346500000000006</v>
      </c>
      <c r="G532" s="18" t="str">
        <f t="shared" si="17"/>
        <v>0.71 + 0</v>
      </c>
      <c r="H532" s="27">
        <f>[1]!b_dq_pctchange($A532,日期设置!$B$2,1)/100</f>
        <v>0</v>
      </c>
      <c r="I532" s="26">
        <f>[1]!b_pq_pctchange(A532,日期设置!$B$4,日期设置!$B$2,1)</f>
        <v>0</v>
      </c>
      <c r="J532" s="26">
        <f>[1]!b_pq_pctchange(A532,日期设置!$C$4,日期设置!$B$2,1)</f>
        <v>0</v>
      </c>
      <c r="K532" s="52">
        <f>[1]!b_dq_amount($A532,日期设置!B$2,2,10000)</f>
        <v>0</v>
      </c>
      <c r="L532" s="26">
        <f>[1]!b_info_latestpar(A532,日期设置!$B$2)</f>
        <v>100</v>
      </c>
      <c r="M532" s="6">
        <f>[1]!b_info_outstandingbalance($A532,日期设置!B$2)</f>
        <v>4</v>
      </c>
      <c r="N532" s="7" t="str">
        <f>[1]!b_info_latestissurercreditrating2(A532,日期设置!$B$2,"102","1")</f>
        <v>AA+</v>
      </c>
      <c r="O532" s="8">
        <v>7.5</v>
      </c>
      <c r="P532" s="9">
        <f>[1]!b_info_repurchasedate(A532)</f>
        <v>0</v>
      </c>
      <c r="Q532" s="8" t="s">
        <v>16453</v>
      </c>
      <c r="R532" s="2" t="str">
        <f>IF((--IF(P532=0,Q532,P532))&gt;(--日期设置!$B$2),IF(P532=0,Q532,P532),Q532)</f>
        <v>2021-12-07</v>
      </c>
      <c r="S532" s="2" t="s">
        <v>18140</v>
      </c>
      <c r="T532" s="8">
        <f>[1]!b_anal_ptmyear($A532,日期设置!$B$2)</f>
        <v>0.71232876712328763</v>
      </c>
      <c r="U532" s="8">
        <f>[1]!b_anal_termifexercise($A532,日期设置!B$2)</f>
        <v>0</v>
      </c>
      <c r="V532" s="10">
        <f>[1]!b_dq_dirtyprice(A532,日期设置!$B$2)</f>
        <v>101.504</v>
      </c>
      <c r="W532" s="11">
        <f>IF(U532=0,ROUNDUP((Q532-日期设置!$B$2)/365,0),ROUNDUP((R532-日期设置!$B$2)/365,0))</f>
        <v>1</v>
      </c>
      <c r="X532" s="18" t="str">
        <f>_xlfn.IFNA(VLOOKUP(A532,过往入选债券!A:D,4,0),2)</f>
        <v>否</v>
      </c>
      <c r="Y532" s="45">
        <f>_xlfn.IFNA(VLOOKUP(C532,[2]Sheet1!$A:$A,1,0),3)</f>
        <v>3</v>
      </c>
    </row>
    <row r="533" spans="1:25" hidden="1" x14ac:dyDescent="0.2">
      <c r="A533" s="21" t="s">
        <v>5405</v>
      </c>
      <c r="B533" s="21" t="s">
        <v>5406</v>
      </c>
      <c r="C533" s="37" t="s">
        <v>2398</v>
      </c>
      <c r="D533" s="26" t="str">
        <f>[1]!b_calc_yield(A533,日期设置!$B$2,F533,1,R533,1,O533,L533,S533,)</f>
        <v>Fetching...</v>
      </c>
      <c r="E533" s="26">
        <f t="shared" si="16"/>
        <v>1.9071919399974213</v>
      </c>
      <c r="F533" s="18">
        <f>[1]!b_dq_cleanprice($A533,日期设置!B$2)</f>
        <v>99.329400000000007</v>
      </c>
      <c r="G533" s="18" t="str">
        <f t="shared" si="17"/>
        <v>0.23 + 0</v>
      </c>
      <c r="H533" s="27">
        <f>[1]!b_dq_pctchange($A533,日期设置!$B$2,1)/100</f>
        <v>0</v>
      </c>
      <c r="I533" s="26">
        <f>[1]!b_pq_pctchange(A533,日期设置!$B$4,日期设置!$B$2,1)</f>
        <v>-1.8520792609398241E-2</v>
      </c>
      <c r="J533" s="26">
        <f>[1]!b_pq_pctchange(A533,日期设置!$C$4,日期设置!$B$2,1)</f>
        <v>-5.6647988593925613E-2</v>
      </c>
      <c r="K533" s="52">
        <f>[1]!b_dq_amount($A533,日期设置!B$2,2,10000)</f>
        <v>0</v>
      </c>
      <c r="L533" s="26">
        <f>[1]!b_info_latestpar(A533,日期设置!$B$2)</f>
        <v>100</v>
      </c>
      <c r="M533" s="6">
        <f>[1]!b_info_outstandingbalance($A533,日期设置!B$2)</f>
        <v>6</v>
      </c>
      <c r="N533" s="7" t="str">
        <f>[1]!b_info_latestissurercreditrating2(A533,日期设置!$B$2,"102","1")</f>
        <v>AA</v>
      </c>
      <c r="O533" s="8">
        <v>5.68</v>
      </c>
      <c r="P533" s="9">
        <f>[1]!b_info_repurchasedate(A533)</f>
        <v>0</v>
      </c>
      <c r="Q533" s="8" t="s">
        <v>16933</v>
      </c>
      <c r="R533" s="2" t="str">
        <f>IF((--IF(P533=0,Q533,P533))&gt;(--日期设置!$B$2),IF(P533=0,Q533,P533),Q533)</f>
        <v>2021-06-14</v>
      </c>
      <c r="S533" s="2" t="s">
        <v>18598</v>
      </c>
      <c r="T533" s="8">
        <f>[1]!b_anal_ptmyear($A533,日期设置!$B$2)</f>
        <v>0.23013698630136986</v>
      </c>
      <c r="U533" s="8">
        <f>[1]!b_anal_termifexercise($A533,日期设置!B$2)</f>
        <v>0</v>
      </c>
      <c r="V533" s="10">
        <f>[1]!b_dq_dirtyprice(A533,日期设置!$B$2)</f>
        <v>103.7022</v>
      </c>
      <c r="W533" s="11">
        <f>IF(U533=0,ROUNDUP((Q533-日期设置!$B$2)/365,0),ROUNDUP((R533-日期设置!$B$2)/365,0))</f>
        <v>1</v>
      </c>
      <c r="X533" s="18" t="str">
        <f>_xlfn.IFNA(VLOOKUP(A533,过往入选债券!A:D,4,0),2)</f>
        <v>否</v>
      </c>
      <c r="Y533">
        <f>_xlfn.IFNA(VLOOKUP(C533,[2]Sheet1!$A:$A,1,0),3)</f>
        <v>3</v>
      </c>
    </row>
    <row r="534" spans="1:25" hidden="1" x14ac:dyDescent="0.2">
      <c r="A534" s="21" t="s">
        <v>11605</v>
      </c>
      <c r="B534" s="21" t="s">
        <v>11606</v>
      </c>
      <c r="C534" s="37" t="s">
        <v>7573</v>
      </c>
      <c r="D534" s="26" t="str">
        <f>[1]!b_calc_yield(A534,日期设置!$B$2,F534,1,R534,1,O534,L534,S534,)</f>
        <v>Fetching...</v>
      </c>
      <c r="E534" s="26">
        <f t="shared" si="16"/>
        <v>16.887841971682672</v>
      </c>
      <c r="F534" s="18">
        <f>[1]!b_dq_cleanprice($A534,日期设置!B$2)</f>
        <v>90.95</v>
      </c>
      <c r="G534" s="18" t="str">
        <f t="shared" si="17"/>
        <v>1.99 + 0</v>
      </c>
      <c r="H534" s="27">
        <f>[1]!b_dq_pctchange($A534,日期设置!$B$2,1)/100</f>
        <v>0</v>
      </c>
      <c r="I534" s="26">
        <f>[1]!b_pq_pctchange(A534,日期设置!$B$4,日期设置!$B$2,1)</f>
        <v>0</v>
      </c>
      <c r="J534" s="26">
        <f>[1]!b_pq_pctchange(A534,日期设置!$C$4,日期设置!$B$2,1)</f>
        <v>-7.7532879689799525</v>
      </c>
      <c r="K534" s="52">
        <f>[1]!b_dq_amount($A534,日期设置!B$2,2,10000)</f>
        <v>0</v>
      </c>
      <c r="L534" s="26">
        <f>[1]!b_info_latestpar(A534,日期设置!$B$2)</f>
        <v>100</v>
      </c>
      <c r="M534" s="6">
        <f>[1]!b_info_outstandingbalance($A534,日期设置!B$2)</f>
        <v>4</v>
      </c>
      <c r="N534" s="7" t="str">
        <f>[1]!b_info_latestissurercreditrating2(A534,日期设置!$B$2,"102","1")</f>
        <v>AAA</v>
      </c>
      <c r="O534" s="8">
        <v>3.17</v>
      </c>
      <c r="P534" s="9">
        <f>[1]!b_info_repurchasedate(A534)</f>
        <v>0</v>
      </c>
      <c r="Q534" s="8" t="s">
        <v>16920</v>
      </c>
      <c r="R534" s="2" t="str">
        <f>IF((--IF(P534=0,Q534,P534))&gt;(--日期设置!$B$2),IF(P534=0,Q534,P534),Q534)</f>
        <v>2023-03-19</v>
      </c>
      <c r="S534" s="2" t="s">
        <v>17869</v>
      </c>
      <c r="T534" s="8">
        <f>[1]!b_anal_ptmyear($A534,日期设置!$B$2)</f>
        <v>1.9917808219178084</v>
      </c>
      <c r="U534" s="8">
        <f>[1]!b_anal_termifexercise($A534,日期设置!B$2)</f>
        <v>0</v>
      </c>
      <c r="V534" s="10">
        <f>[1]!b_dq_dirtyprice(A534,日期设置!$B$2)</f>
        <v>90.976100000000002</v>
      </c>
      <c r="W534" s="11">
        <f>IF(U534=0,ROUNDUP((Q534-日期设置!$B$2)/365,0),ROUNDUP((R534-日期设置!$B$2)/365,0))</f>
        <v>2</v>
      </c>
      <c r="X534" s="18" t="str">
        <f>_xlfn.IFNA(VLOOKUP(A534,过往入选债券!A:D,4,0),2)</f>
        <v>否</v>
      </c>
      <c r="Y534">
        <f>_xlfn.IFNA(VLOOKUP(C534,[2]Sheet1!$A:$A,1,0),3)</f>
        <v>3</v>
      </c>
    </row>
    <row r="535" spans="1:25" hidden="1" x14ac:dyDescent="0.2">
      <c r="A535" s="21" t="s">
        <v>15539</v>
      </c>
      <c r="B535" s="21" t="s">
        <v>15540</v>
      </c>
      <c r="C535" s="37" t="s">
        <v>12721</v>
      </c>
      <c r="D535" s="26" t="str">
        <f>[1]!b_calc_yield(A535,日期设置!$B$2,F535,1,R535,1,O535,L535,S535,)</f>
        <v>Fetching...</v>
      </c>
      <c r="E535" s="26">
        <f t="shared" si="16"/>
        <v>46.792467437743078</v>
      </c>
      <c r="F535" s="18">
        <f>[1]!b_dq_cleanprice($A535,日期设置!B$2)</f>
        <v>95.85</v>
      </c>
      <c r="G535" s="18" t="str">
        <f t="shared" si="17"/>
        <v>5.68 + 0</v>
      </c>
      <c r="H535" s="27">
        <f>[1]!b_dq_pctchange($A535,日期设置!$B$2,1)/100</f>
        <v>0</v>
      </c>
      <c r="I535" s="26">
        <f>[1]!b_pq_pctchange(A535,日期设置!$B$4,日期设置!$B$2,1)</f>
        <v>0</v>
      </c>
      <c r="J535" s="26">
        <f>[1]!b_pq_pctchange(A535,日期设置!$C$4,日期设置!$B$2,1)</f>
        <v>0</v>
      </c>
      <c r="K535" s="52">
        <f>[1]!b_dq_amount($A535,日期设置!B$2,2,10000)</f>
        <v>0</v>
      </c>
      <c r="L535" s="26">
        <f>[1]!b_info_latestpar(A535,日期设置!$B$2)</f>
        <v>100</v>
      </c>
      <c r="M535" s="6">
        <f>[1]!b_info_outstandingbalance($A535,日期设置!B$2)</f>
        <v>5</v>
      </c>
      <c r="N535" s="7" t="str">
        <f>[1]!b_info_latestissurercreditrating2(A535,日期设置!$B$2,"102","1")</f>
        <v>AA</v>
      </c>
      <c r="O535" s="8">
        <v>7.35</v>
      </c>
      <c r="P535" s="9">
        <f>[1]!b_info_repurchasedate(A535)</f>
        <v>0</v>
      </c>
      <c r="Q535" s="8" t="s">
        <v>16792</v>
      </c>
      <c r="R535" s="2" t="str">
        <f>IF((--IF(P535=0,Q535,P535))&gt;(--日期设置!$B$2),IF(P535=0,Q535,P535),Q535)</f>
        <v>2026-11-27</v>
      </c>
      <c r="S535" s="2" t="s">
        <v>17875</v>
      </c>
      <c r="T535" s="8">
        <f>[1]!b_anal_ptmyear($A535,日期设置!$B$2)</f>
        <v>5.6849315068493151</v>
      </c>
      <c r="U535" s="8">
        <f>[1]!b_anal_termifexercise($A535,日期设置!B$2)</f>
        <v>0</v>
      </c>
      <c r="V535" s="10">
        <f>[1]!b_dq_dirtyprice(A535,日期设置!$B$2)</f>
        <v>98.165800000000004</v>
      </c>
      <c r="W535" s="11">
        <f>IF(U535=0,ROUNDUP((Q535-日期设置!$B$2)/365,0),ROUNDUP((R535-日期设置!$B$2)/365,0))</f>
        <v>6</v>
      </c>
      <c r="X535" s="18" t="str">
        <f>_xlfn.IFNA(VLOOKUP(A535,过往入选债券!A:D,4,0),2)</f>
        <v>否</v>
      </c>
      <c r="Y535">
        <f>_xlfn.IFNA(VLOOKUP(C535,[2]Sheet1!$A:$A,1,0),3)</f>
        <v>3</v>
      </c>
    </row>
    <row r="536" spans="1:25" hidden="1" x14ac:dyDescent="0.2">
      <c r="A536" s="21" t="s">
        <v>3158</v>
      </c>
      <c r="B536" s="21" t="s">
        <v>3159</v>
      </c>
      <c r="C536" s="37" t="s">
        <v>2972</v>
      </c>
      <c r="D536" s="26" t="str">
        <f>[1]!b_calc_yield(A536,日期设置!$B$2,F536,1,R536,1,O536,L536,S536,)</f>
        <v>Fetching...</v>
      </c>
      <c r="E536" s="26">
        <f t="shared" si="16"/>
        <v>9.6385645547101273</v>
      </c>
      <c r="F536" s="18">
        <f>[1]!b_dq_cleanprice($A536,日期设置!B$2)</f>
        <v>99.075000000000003</v>
      </c>
      <c r="G536" s="18" t="str">
        <f t="shared" si="17"/>
        <v>1.22 + 0</v>
      </c>
      <c r="H536" s="27">
        <f>[1]!b_dq_pctchange($A536,日期设置!$B$2,1)/100</f>
        <v>0</v>
      </c>
      <c r="I536" s="26">
        <f>[1]!b_pq_pctchange(A536,日期设置!$B$4,日期设置!$B$2,1)</f>
        <v>-0.25902954024018443</v>
      </c>
      <c r="J536" s="26">
        <f>[1]!b_pq_pctchange(A536,日期设置!$C$4,日期设置!$B$2,1)</f>
        <v>-0.5071299457722388</v>
      </c>
      <c r="K536" s="52">
        <f>[1]!b_dq_amount($A536,日期设置!B$2,2,10000)</f>
        <v>0</v>
      </c>
      <c r="L536" s="26">
        <f>[1]!b_info_latestpar(A536,日期设置!$B$2)</f>
        <v>100</v>
      </c>
      <c r="M536" s="6">
        <f>[1]!b_info_outstandingbalance($A536,日期设置!B$2)</f>
        <v>5</v>
      </c>
      <c r="N536" s="7">
        <f>[1]!b_info_latestissurercreditrating2(A536,日期设置!$B$2,"102","1")</f>
        <v>0</v>
      </c>
      <c r="O536" s="8">
        <v>7.5</v>
      </c>
      <c r="P536" s="9">
        <f>[1]!b_info_repurchasedate(A536)</f>
        <v>0</v>
      </c>
      <c r="Q536" s="8" t="s">
        <v>16087</v>
      </c>
      <c r="R536" s="2" t="str">
        <f>IF((--IF(P536=0,Q536,P536))&gt;(--日期设置!$B$2),IF(P536=0,Q536,P536),Q536)</f>
        <v>2022-06-12</v>
      </c>
      <c r="S536" s="2" t="s">
        <v>17872</v>
      </c>
      <c r="T536" s="8">
        <f>[1]!b_anal_ptmyear($A536,日期设置!$B$2)</f>
        <v>1.2246575342465753</v>
      </c>
      <c r="U536" s="8">
        <f>[1]!b_anal_termifexercise($A536,日期设置!B$2)</f>
        <v>0</v>
      </c>
      <c r="V536" s="10">
        <f>[1]!b_dq_dirtyprice(A536,日期设置!$B$2)</f>
        <v>104.8901</v>
      </c>
      <c r="W536" s="11">
        <f>IF(U536=0,ROUNDUP((Q536-日期设置!$B$2)/365,0),ROUNDUP((R536-日期设置!$B$2)/365,0))</f>
        <v>2</v>
      </c>
      <c r="X536" s="18" t="str">
        <f>_xlfn.IFNA(VLOOKUP(A536,过往入选债券!A:D,4,0),2)</f>
        <v>否</v>
      </c>
      <c r="Y536">
        <f>_xlfn.IFNA(VLOOKUP(C536,[2]Sheet1!$A:$A,1,0),3)</f>
        <v>3</v>
      </c>
    </row>
    <row r="537" spans="1:25" hidden="1" x14ac:dyDescent="0.2">
      <c r="A537" s="21" t="s">
        <v>15863</v>
      </c>
      <c r="B537" s="21" t="s">
        <v>15864</v>
      </c>
      <c r="C537" s="37" t="s">
        <v>236</v>
      </c>
      <c r="D537" s="26" t="str">
        <f>[1]!b_calc_yield(A537,日期设置!$B$2,F537,1,R537,1,O537,L537,S537,)</f>
        <v>Fetching...</v>
      </c>
      <c r="E537" s="26">
        <f t="shared" si="16"/>
        <v>17.750828818103216</v>
      </c>
      <c r="F537" s="18">
        <f>[1]!b_dq_cleanprice($A537,日期设置!B$2)</f>
        <v>89.65</v>
      </c>
      <c r="G537" s="18" t="str">
        <f t="shared" si="17"/>
        <v>4.13 + 2.13</v>
      </c>
      <c r="H537" s="27">
        <f>[1]!b_dq_pctchange($A537,日期设置!$B$2,1)/100</f>
        <v>0</v>
      </c>
      <c r="I537" s="26">
        <f>[1]!b_pq_pctchange(A537,日期设置!$B$4,日期设置!$B$2,1)</f>
        <v>0</v>
      </c>
      <c r="J537" s="26">
        <f>[1]!b_pq_pctchange(A537,日期设置!$C$4,日期设置!$B$2,1)</f>
        <v>-6.9067603448759174</v>
      </c>
      <c r="K537" s="52">
        <f>[1]!b_dq_amount($A537,日期设置!B$2,2,10000)</f>
        <v>0</v>
      </c>
      <c r="L537" s="26">
        <f>[1]!b_info_latestpar(A537,日期设置!$B$2)</f>
        <v>100</v>
      </c>
      <c r="M537" s="6">
        <f>[1]!b_info_outstandingbalance($A537,日期设置!B$2)</f>
        <v>20</v>
      </c>
      <c r="N537" s="7" t="str">
        <f>[1]!b_info_latestissurercreditrating2(A537,日期设置!$B$2,"102","1")</f>
        <v>AAA</v>
      </c>
      <c r="O537" s="8">
        <v>2.8</v>
      </c>
      <c r="P537" s="9" t="str">
        <f>[1]!b_info_repurchasedate(A537)</f>
        <v>2023-05-12</v>
      </c>
      <c r="Q537" s="8" t="s">
        <v>16197</v>
      </c>
      <c r="R537" s="2" t="str">
        <f>IF((--IF(P537=0,Q537,P537))&gt;(--日期设置!$B$2),IF(P537=0,Q537,P537),Q537)</f>
        <v>2023-05-12</v>
      </c>
      <c r="S537" s="2" t="s">
        <v>17984</v>
      </c>
      <c r="T537" s="8">
        <f>[1]!b_anal_ptmyear($A537,日期设置!$B$2)</f>
        <v>4.13972602739726</v>
      </c>
      <c r="U537" s="8">
        <f>[1]!b_anal_termifexercise($A537,日期设置!B$2)</f>
        <v>2.1397260273972605</v>
      </c>
      <c r="V537" s="10">
        <f>[1]!b_dq_dirtyprice(A537,日期设置!$B$2)</f>
        <v>92.058800000000005</v>
      </c>
      <c r="W537" s="11">
        <f>IF(U537=0,ROUNDUP((Q537-日期设置!$B$2)/365,0),ROUNDUP((R537-日期设置!$B$2)/365,0))</f>
        <v>3</v>
      </c>
      <c r="X537" s="18">
        <f>_xlfn.IFNA(VLOOKUP(A537,过往入选债券!A:D,4,0),2)</f>
        <v>2</v>
      </c>
      <c r="Y537">
        <f>_xlfn.IFNA(VLOOKUP(C537,[2]Sheet1!$A:$A,1,0),3)</f>
        <v>3</v>
      </c>
    </row>
    <row r="538" spans="1:25" hidden="1" x14ac:dyDescent="0.2">
      <c r="A538" s="28" t="s">
        <v>20088</v>
      </c>
      <c r="B538" s="28" t="s">
        <v>20089</v>
      </c>
      <c r="C538" s="39" t="s">
        <v>1096</v>
      </c>
      <c r="D538" s="26" t="str">
        <f>[1]!b_calc_yield(A538,日期设置!$B$2,F538,1,R538,1,O538,L538,S538,)</f>
        <v>Fetching...</v>
      </c>
      <c r="E538" s="26">
        <f t="shared" si="16"/>
        <v>19.646558892162915</v>
      </c>
      <c r="F538" s="18">
        <f>[1]!b_dq_cleanprice($A538,日期设置!B$2)</f>
        <v>100.002</v>
      </c>
      <c r="G538" s="18" t="str">
        <f t="shared" si="17"/>
        <v>2.47 + 0</v>
      </c>
      <c r="H538" s="27">
        <f>[1]!b_dq_pctchange($A538,日期设置!$B$2,1)/100</f>
        <v>0</v>
      </c>
      <c r="I538" s="26">
        <f>[1]!b_pq_pctchange(A538,日期设置!$B$4,日期设置!$B$2,1)</f>
        <v>0</v>
      </c>
      <c r="J538" s="26">
        <f>[1]!b_pq_pctchange(A538,日期设置!$C$4,日期设置!$B$2,1)</f>
        <v>1.9999999999953388E-3</v>
      </c>
      <c r="K538" s="52">
        <f>[1]!b_dq_amount($A538,日期设置!B$2,2,10000)</f>
        <v>0</v>
      </c>
      <c r="L538" s="26">
        <f>[1]!b_info_latestpar(A538,日期设置!$B$2)</f>
        <v>100</v>
      </c>
      <c r="M538" s="6">
        <f>[1]!b_info_outstandingbalance($A538,日期设置!B$2)</f>
        <v>12</v>
      </c>
      <c r="N538" s="7">
        <f>[1]!b_info_latestissurercreditrating2(A538,日期设置!$B$2,"102","1")</f>
        <v>0</v>
      </c>
      <c r="O538" s="8">
        <v>8.3000000000000007</v>
      </c>
      <c r="P538" s="9">
        <f>[1]!b_info_repurchasedate(A538)</f>
        <v>0</v>
      </c>
      <c r="Q538" s="8" t="s">
        <v>17495</v>
      </c>
      <c r="R538" s="2" t="str">
        <f>IF((--IF(P538=0,Q538,P538))&gt;(--日期设置!$B$2),IF(P538=0,Q538,P538),Q538)</f>
        <v>2023-09-10</v>
      </c>
      <c r="S538" s="31" t="s">
        <v>16295</v>
      </c>
      <c r="T538" s="8">
        <f>[1]!b_anal_ptmyear($A538,日期设置!$B$2)</f>
        <v>2.4712328767123286</v>
      </c>
      <c r="U538" s="8">
        <f>[1]!b_anal_termifexercise($A538,日期设置!B$2)</f>
        <v>0</v>
      </c>
      <c r="V538" s="10">
        <f>[1]!b_dq_dirtyprice(A538,日期设置!$B$2)</f>
        <v>104.3908</v>
      </c>
      <c r="W538" s="11">
        <f>IF(U538=0,ROUNDUP((Q538-日期设置!$B$2)/365,0),ROUNDUP((R538-日期设置!$B$2)/365,0))</f>
        <v>3</v>
      </c>
      <c r="X538" s="18" t="str">
        <f>_xlfn.IFNA(VLOOKUP(A538,过往入选债券!A:D,4,0),2)</f>
        <v>否</v>
      </c>
      <c r="Y538">
        <f>_xlfn.IFNA(VLOOKUP(C538,[2]Sheet1!$A:$A,1,0),3)</f>
        <v>3</v>
      </c>
    </row>
    <row r="539" spans="1:25" hidden="1" x14ac:dyDescent="0.2">
      <c r="A539" s="21" t="s">
        <v>2192</v>
      </c>
      <c r="B539" s="21" t="s">
        <v>2193</v>
      </c>
      <c r="C539" s="37" t="s">
        <v>2194</v>
      </c>
      <c r="D539" s="26" t="str">
        <f>[1]!b_calc_yield(A539,日期设置!$B$2,F539,1,R539,1,O539,L539,S539,)</f>
        <v>Fetching...</v>
      </c>
      <c r="E539" s="26">
        <f t="shared" si="16"/>
        <v>5.3356128542456194</v>
      </c>
      <c r="F539" s="18">
        <f>[1]!b_dq_cleanprice($A539,日期设置!B$2)</f>
        <v>100</v>
      </c>
      <c r="G539" s="18" t="str">
        <f t="shared" si="17"/>
        <v>0.64 + 0</v>
      </c>
      <c r="H539" s="27">
        <f>[1]!b_dq_pctchange($A539,日期设置!$B$2,1)/100</f>
        <v>0</v>
      </c>
      <c r="I539" s="26">
        <f>[1]!b_pq_pctchange(A539,日期设置!$B$4,日期设置!$B$2,1)</f>
        <v>0</v>
      </c>
      <c r="J539" s="26">
        <f>[1]!b_pq_pctchange(A539,日期设置!$C$4,日期设置!$B$2,1)</f>
        <v>0</v>
      </c>
      <c r="K539" s="52">
        <f>[1]!b_dq_amount($A539,日期设置!B$2,2,10000)</f>
        <v>0</v>
      </c>
      <c r="L539" s="26">
        <f>[1]!b_info_latestpar(A539,日期设置!$B$2)</f>
        <v>100</v>
      </c>
      <c r="M539" s="6">
        <f>[1]!b_info_outstandingbalance($A539,日期设置!B$2)</f>
        <v>2</v>
      </c>
      <c r="N539" s="7">
        <f>[1]!b_info_latestissurercreditrating2(A539,日期设置!$B$2,"102","1")</f>
        <v>0</v>
      </c>
      <c r="O539" s="8">
        <v>8.5</v>
      </c>
      <c r="P539" s="9">
        <f>[1]!b_info_repurchasedate(A539)</f>
        <v>0</v>
      </c>
      <c r="Q539" s="8" t="s">
        <v>16251</v>
      </c>
      <c r="R539" s="2" t="str">
        <f>IF((--IF(P539=0,Q539,P539))&gt;(--日期设置!$B$2),IF(P539=0,Q539,P539),Q539)</f>
        <v>2021-11-13</v>
      </c>
      <c r="S539" s="2" t="s">
        <v>18033</v>
      </c>
      <c r="T539" s="8">
        <f>[1]!b_anal_ptmyear($A539,日期设置!$B$2)</f>
        <v>0.64657534246575343</v>
      </c>
      <c r="U539" s="8">
        <f>[1]!b_anal_termifexercise($A539,日期设置!B$2)</f>
        <v>0</v>
      </c>
      <c r="V539" s="10">
        <f>[1]!b_dq_dirtyprice(A539,日期设置!$B$2)</f>
        <v>103.00409999999999</v>
      </c>
      <c r="W539" s="11">
        <f>IF(U539=0,ROUNDUP((Q539-日期设置!$B$2)/365,0),ROUNDUP((R539-日期设置!$B$2)/365,0))</f>
        <v>1</v>
      </c>
      <c r="X539" s="18">
        <f>_xlfn.IFNA(VLOOKUP(A539,过往入选债券!A:D,4,0),2)</f>
        <v>2</v>
      </c>
      <c r="Y539">
        <f>_xlfn.IFNA(VLOOKUP(C539,[2]Sheet1!$A:$A,1,0),3)</f>
        <v>3</v>
      </c>
    </row>
    <row r="540" spans="1:25" x14ac:dyDescent="0.2">
      <c r="A540" s="21" t="s">
        <v>10875</v>
      </c>
      <c r="B540" s="21" t="s">
        <v>10876</v>
      </c>
      <c r="C540" s="37" t="s">
        <v>10877</v>
      </c>
      <c r="D540" s="26" t="str">
        <f>[1]!b_calc_yield(A540,日期设置!$B$2,F540,1,R540,1,O540,L540,S540,)</f>
        <v>Fetching...</v>
      </c>
      <c r="E540" s="26">
        <f t="shared" si="16"/>
        <v>16.745962738987295</v>
      </c>
      <c r="F540" s="18">
        <f>[1]!b_dq_cleanprice($A540,日期设置!B$2)</f>
        <v>96.695999999999998</v>
      </c>
      <c r="G540" s="18" t="str">
        <f t="shared" si="17"/>
        <v>4.12 + 2.12</v>
      </c>
      <c r="H540" s="27">
        <f>[1]!b_dq_pctchange($A540,日期设置!$B$2,1)/100</f>
        <v>-1.081296737696032E-2</v>
      </c>
      <c r="I540" s="26">
        <f>[1]!b_pq_pctchange(A540,日期设置!$B$4,日期设置!$B$2,1)</f>
        <v>-0.72279260780288268</v>
      </c>
      <c r="J540" s="26">
        <f>[1]!b_pq_pctchange(A540,日期设置!$C$4,日期设置!$B$2,1)</f>
        <v>8.043845045085309</v>
      </c>
      <c r="K540" s="52">
        <f>[1]!b_dq_amount($A540,日期设置!B$2,2,10000)</f>
        <v>2047.2202740000002</v>
      </c>
      <c r="L540" s="26">
        <f>[1]!b_info_latestpar(A540,日期设置!$B$2)</f>
        <v>100</v>
      </c>
      <c r="M540" s="6">
        <f>[1]!b_info_outstandingbalance($A540,日期设置!B$2)</f>
        <v>5</v>
      </c>
      <c r="N540" s="7" t="str">
        <f>[1]!b_info_latestissurercreditrating2(A540,日期设置!$B$2,"102","1")</f>
        <v>AA</v>
      </c>
      <c r="O540" s="8">
        <v>6.5</v>
      </c>
      <c r="P540" s="9" t="str">
        <f>[1]!b_info_repurchasedate(A540)</f>
        <v>2023-05-08</v>
      </c>
      <c r="Q540" s="8" t="s">
        <v>16483</v>
      </c>
      <c r="R540" s="2" t="str">
        <f>IF((--IF(P540=0,Q540,P540))&gt;(--日期设置!$B$2),IF(P540=0,Q540,P540),Q540)</f>
        <v>2023-05-08</v>
      </c>
      <c r="S540" s="2" t="s">
        <v>18057</v>
      </c>
      <c r="T540" s="8">
        <f>[1]!b_anal_ptmyear($A540,日期设置!$B$2)</f>
        <v>4.1287671232876715</v>
      </c>
      <c r="U540" s="8">
        <f>[1]!b_anal_termifexercise($A540,日期设置!B$2)</f>
        <v>2.128767123287671</v>
      </c>
      <c r="V540" s="10">
        <f>[1]!b_dq_dirtyprice(A540,日期设置!$B$2)</f>
        <v>102.35899999999999</v>
      </c>
      <c r="W540" s="11">
        <f>IF(U540=0,ROUNDUP((Q540-日期设置!$B$2)/365,0),ROUNDUP((R540-日期设置!$B$2)/365,0))</f>
        <v>3</v>
      </c>
      <c r="X540" s="18" t="str">
        <f>_xlfn.IFNA(VLOOKUP(A540,过往入选债券!A:D,4,0),2)</f>
        <v>否</v>
      </c>
      <c r="Y540">
        <f>_xlfn.IFNA(VLOOKUP(C540,[2]Sheet1!$A:$A,1,0),3)</f>
        <v>3</v>
      </c>
    </row>
    <row r="541" spans="1:25" hidden="1" x14ac:dyDescent="0.2">
      <c r="A541" s="21" t="s">
        <v>11221</v>
      </c>
      <c r="B541" s="21" t="s">
        <v>11222</v>
      </c>
      <c r="C541" s="37" t="s">
        <v>4875</v>
      </c>
      <c r="D541" s="26" t="str">
        <f>[1]!b_calc_yield(A541,日期设置!$B$2,F541,1,R541,1,O541,L541,S541,)</f>
        <v>Fetching...</v>
      </c>
      <c r="E541" s="26">
        <f t="shared" si="16"/>
        <v>9.8748061103454354</v>
      </c>
      <c r="F541" s="18">
        <f>[1]!b_dq_cleanprice($A541,日期设置!B$2)</f>
        <v>98.753</v>
      </c>
      <c r="G541" s="18" t="str">
        <f t="shared" si="17"/>
        <v>3.25 + 1.25</v>
      </c>
      <c r="H541" s="27">
        <f>[1]!b_dq_pctchange($A541,日期设置!$B$2,1)/100</f>
        <v>0</v>
      </c>
      <c r="I541" s="26">
        <f>[1]!b_pq_pctchange(A541,日期设置!$B$4,日期设置!$B$2,1)</f>
        <v>-0.33023752475267998</v>
      </c>
      <c r="J541" s="26">
        <f>[1]!b_pq_pctchange(A541,日期设置!$C$4,日期设置!$B$2,1)</f>
        <v>-0.43755734118382195</v>
      </c>
      <c r="K541" s="52">
        <f>[1]!b_dq_amount($A541,日期设置!B$2,2,10000)</f>
        <v>0</v>
      </c>
      <c r="L541" s="26">
        <f>[1]!b_info_latestpar(A541,日期设置!$B$2)</f>
        <v>100</v>
      </c>
      <c r="M541" s="6">
        <f>[1]!b_info_outstandingbalance($A541,日期设置!B$2)</f>
        <v>12</v>
      </c>
      <c r="N541" s="7" t="str">
        <f>[1]!b_info_latestissurercreditrating2(A541,日期设置!$B$2,"102","1")</f>
        <v>AA+</v>
      </c>
      <c r="O541" s="8">
        <v>7.2</v>
      </c>
      <c r="P541" s="9" t="str">
        <f>[1]!b_info_repurchasedate(A541)</f>
        <v>2022-06-23</v>
      </c>
      <c r="Q541" s="8" t="s">
        <v>17193</v>
      </c>
      <c r="R541" s="2" t="str">
        <f>IF((--IF(P541=0,Q541,P541))&gt;(--日期设置!$B$2),IF(P541=0,Q541,P541),Q541)</f>
        <v>2022-06-23</v>
      </c>
      <c r="S541" s="2" t="s">
        <v>18203</v>
      </c>
      <c r="T541" s="8">
        <f>[1]!b_anal_ptmyear($A541,日期设置!$B$2)</f>
        <v>3.2547945205479452</v>
      </c>
      <c r="U541" s="8">
        <f>[1]!b_anal_termifexercise($A541,日期设置!B$2)</f>
        <v>1.2547945205479452</v>
      </c>
      <c r="V541" s="10">
        <f>[1]!b_dq_dirtyprice(A541,日期设置!$B$2)</f>
        <v>104.1185</v>
      </c>
      <c r="W541" s="11">
        <f>IF(U541=0,ROUNDUP((Q541-日期设置!$B$2)/365,0),ROUNDUP((R541-日期设置!$B$2)/365,0))</f>
        <v>2</v>
      </c>
      <c r="X541" s="18" t="str">
        <f>_xlfn.IFNA(VLOOKUP(A541,过往入选债券!A:D,4,0),2)</f>
        <v>否</v>
      </c>
      <c r="Y541" s="45">
        <f>_xlfn.IFNA(VLOOKUP(C541,[2]Sheet1!$A:$A,1,0),3)</f>
        <v>3</v>
      </c>
    </row>
    <row r="542" spans="1:25" hidden="1" x14ac:dyDescent="0.2">
      <c r="A542" s="21" t="s">
        <v>15079</v>
      </c>
      <c r="B542" s="21" t="s">
        <v>15080</v>
      </c>
      <c r="C542" s="37" t="s">
        <v>2899</v>
      </c>
      <c r="D542" s="26" t="str">
        <f>[1]!b_calc_yield(A542,日期设置!$B$2,F542,1,R542,1,O542,L542,S542,)</f>
        <v>Fetching...</v>
      </c>
      <c r="E542" s="26">
        <f t="shared" si="16"/>
        <v>40.239810075228654</v>
      </c>
      <c r="F542" s="18">
        <f>[1]!b_dq_cleanprice($A542,日期设置!B$2)</f>
        <v>99.04</v>
      </c>
      <c r="G542" s="18" t="str">
        <f t="shared" si="17"/>
        <v>4.90 + 0</v>
      </c>
      <c r="H542" s="27">
        <f>[1]!b_dq_pctchange($A542,日期设置!$B$2,1)/100</f>
        <v>0</v>
      </c>
      <c r="I542" s="26">
        <f>[1]!b_pq_pctchange(A542,日期设置!$B$4,日期设置!$B$2,1)</f>
        <v>-1.248354803972396</v>
      </c>
      <c r="J542" s="26">
        <f>[1]!b_pq_pctchange(A542,日期设置!$C$4,日期设置!$B$2,1)</f>
        <v>-1.248354803972396</v>
      </c>
      <c r="K542" s="52">
        <f>[1]!b_dq_amount($A542,日期设置!B$2,2,10000)</f>
        <v>0</v>
      </c>
      <c r="L542" s="26">
        <f>[1]!b_info_latestpar(A542,日期设置!$B$2)</f>
        <v>100</v>
      </c>
      <c r="M542" s="6">
        <f>[1]!b_info_outstandingbalance($A542,日期设置!B$2)</f>
        <v>7.5</v>
      </c>
      <c r="N542" s="7" t="str">
        <f>[1]!b_info_latestissurercreditrating2(A542,日期设置!$B$2,"102","1")</f>
        <v>AA</v>
      </c>
      <c r="O542" s="8">
        <v>8</v>
      </c>
      <c r="P542" s="9">
        <f>[1]!b_info_repurchasedate(A542)</f>
        <v>0</v>
      </c>
      <c r="Q542" s="8" t="s">
        <v>17711</v>
      </c>
      <c r="R542" s="2" t="str">
        <f>IF((--IF(P542=0,Q542,P542))&gt;(--日期设置!$B$2),IF(P542=0,Q542,P542),Q542)</f>
        <v>2026-02-14</v>
      </c>
      <c r="S542" s="2" t="s">
        <v>19069</v>
      </c>
      <c r="T542" s="8">
        <f>[1]!b_anal_ptmyear($A542,日期设置!$B$2)</f>
        <v>4.9013698630136986</v>
      </c>
      <c r="U542" s="8">
        <f>[1]!b_anal_termifexercise($A542,日期设置!B$2)</f>
        <v>0</v>
      </c>
      <c r="V542" s="10">
        <f>[1]!b_dq_dirtyprice(A542,日期设置!$B$2)</f>
        <v>99.828999999999994</v>
      </c>
      <c r="W542" s="11">
        <f>IF(U542=0,ROUNDUP((Q542-日期设置!$B$2)/365,0),ROUNDUP((R542-日期设置!$B$2)/365,0))</f>
        <v>5</v>
      </c>
      <c r="X542" s="18" t="str">
        <f>_xlfn.IFNA(VLOOKUP(A542,过往入选债券!A:D,4,0),2)</f>
        <v>否</v>
      </c>
      <c r="Y542">
        <f>_xlfn.IFNA(VLOOKUP(C542,[2]Sheet1!$A:$A,1,0),3)</f>
        <v>3</v>
      </c>
    </row>
    <row r="543" spans="1:25" hidden="1" x14ac:dyDescent="0.2">
      <c r="A543" s="21" t="s">
        <v>858</v>
      </c>
      <c r="B543" s="21" t="s">
        <v>859</v>
      </c>
      <c r="C543" s="37" t="s">
        <v>559</v>
      </c>
      <c r="D543" s="26" t="str">
        <f>[1]!b_calc_yield(A543,日期设置!$B$2,F543,1,R543,1,O543,L543,S543,)</f>
        <v>Fetching...</v>
      </c>
      <c r="E543" s="26">
        <f t="shared" si="16"/>
        <v>9.2821398773379258</v>
      </c>
      <c r="F543" s="18">
        <f>[1]!b_dq_cleanprice($A543,日期设置!B$2)</f>
        <v>99.15</v>
      </c>
      <c r="G543" s="18" t="str">
        <f t="shared" si="17"/>
        <v>1.18 + 0</v>
      </c>
      <c r="H543" s="27">
        <f>[1]!b_dq_pctchange($A543,日期设置!$B$2,1)/100</f>
        <v>0</v>
      </c>
      <c r="I543" s="26">
        <f>[1]!b_pq_pctchange(A543,日期设置!$B$4,日期设置!$B$2,1)</f>
        <v>0</v>
      </c>
      <c r="J543" s="26">
        <f>[1]!b_pq_pctchange(A543,日期设置!$C$4,日期设置!$B$2,1)</f>
        <v>-0.15105740181268024</v>
      </c>
      <c r="K543" s="52">
        <f>[1]!b_dq_amount($A543,日期设置!B$2,2,10000)</f>
        <v>0</v>
      </c>
      <c r="L543" s="26">
        <f>[1]!b_info_latestpar(A543,日期设置!$B$2)</f>
        <v>100</v>
      </c>
      <c r="M543" s="6">
        <f>[1]!b_info_outstandingbalance($A543,日期设置!B$2)</f>
        <v>11.6</v>
      </c>
      <c r="N543" s="7">
        <f>[1]!b_info_latestissurercreditrating2(A543,日期设置!$B$2,"102","1")</f>
        <v>0</v>
      </c>
      <c r="O543" s="8">
        <v>7.5</v>
      </c>
      <c r="P543" s="9">
        <f>[1]!b_info_repurchasedate(A543)</f>
        <v>0</v>
      </c>
      <c r="Q543" s="8" t="s">
        <v>16500</v>
      </c>
      <c r="R543" s="2" t="str">
        <f>IF((--IF(P543=0,Q543,P543))&gt;(--日期设置!$B$2),IF(P543=0,Q543,P543),Q543)</f>
        <v>2022-05-30</v>
      </c>
      <c r="S543" s="2" t="s">
        <v>19090</v>
      </c>
      <c r="T543" s="8">
        <f>[1]!b_anal_ptmyear($A543,日期设置!$B$2)</f>
        <v>1.189041095890411</v>
      </c>
      <c r="U543" s="8">
        <f>[1]!b_anal_termifexercise($A543,日期设置!B$2)</f>
        <v>0</v>
      </c>
      <c r="V543" s="10">
        <f>[1]!b_dq_dirtyprice(A543,日期设置!$B$2)</f>
        <v>105.23220000000001</v>
      </c>
      <c r="W543" s="11">
        <f>IF(U543=0,ROUNDUP((Q543-日期设置!$B$2)/365,0),ROUNDUP((R543-日期设置!$B$2)/365,0))</f>
        <v>2</v>
      </c>
      <c r="X543" s="18" t="str">
        <f>_xlfn.IFNA(VLOOKUP(A543,过往入选债券!A:D,4,0),2)</f>
        <v>否</v>
      </c>
      <c r="Y543">
        <f>_xlfn.IFNA(VLOOKUP(C543,[2]Sheet1!$A:$A,1,0),3)</f>
        <v>3</v>
      </c>
    </row>
    <row r="544" spans="1:25" hidden="1" x14ac:dyDescent="0.2">
      <c r="A544" s="21" t="s">
        <v>15898</v>
      </c>
      <c r="B544" s="21" t="s">
        <v>15899</v>
      </c>
      <c r="C544" s="37" t="s">
        <v>13221</v>
      </c>
      <c r="D544" s="26" t="str">
        <f>[1]!b_calc_yield(A544,日期设置!$B$2,F544,1,R544,1,O544,L544,S544,)</f>
        <v>Fetching...</v>
      </c>
      <c r="E544" s="26">
        <f t="shared" si="16"/>
        <v>48.834795285371648</v>
      </c>
      <c r="F544" s="18">
        <f>[1]!b_dq_cleanprice($A544,日期设置!B$2)</f>
        <v>98.830600000000004</v>
      </c>
      <c r="G544" s="18" t="str">
        <f t="shared" si="17"/>
        <v>6.25 + 0</v>
      </c>
      <c r="H544" s="27">
        <f>[1]!b_dq_pctchange($A544,日期设置!$B$2,1)/100</f>
        <v>0</v>
      </c>
      <c r="I544" s="26">
        <f>[1]!b_pq_pctchange(A544,日期设置!$B$4,日期设置!$B$2,1)</f>
        <v>-1.0380775288808211</v>
      </c>
      <c r="J544" s="26">
        <f>[1]!b_pq_pctchange(A544,日期设置!$C$4,日期设置!$B$2,1)</f>
        <v>-1.0380775288808211</v>
      </c>
      <c r="K544" s="52">
        <f>[1]!b_dq_amount($A544,日期设置!B$2,2,10000)</f>
        <v>0</v>
      </c>
      <c r="L544" s="26">
        <f>[1]!b_info_latestpar(A544,日期设置!$B$2)</f>
        <v>100</v>
      </c>
      <c r="M544" s="6">
        <f>[1]!b_info_outstandingbalance($A544,日期设置!B$2)</f>
        <v>9</v>
      </c>
      <c r="N544" s="7" t="str">
        <f>[1]!b_info_latestissurercreditrating2(A544,日期设置!$B$2,"102","1")</f>
        <v>AA</v>
      </c>
      <c r="O544" s="8">
        <v>8</v>
      </c>
      <c r="P544" s="9">
        <f>[1]!b_info_repurchasedate(A544)</f>
        <v>0</v>
      </c>
      <c r="Q544" s="8" t="s">
        <v>17431</v>
      </c>
      <c r="R544" s="2" t="str">
        <f>IF((--IF(P544=0,Q544,P544))&gt;(--日期设置!$B$2),IF(P544=0,Q544,P544),Q544)</f>
        <v>2027-06-22</v>
      </c>
      <c r="S544" s="2" t="s">
        <v>18599</v>
      </c>
      <c r="T544" s="8">
        <f>[1]!b_anal_ptmyear($A544,日期设置!$B$2)</f>
        <v>6.2520547945205482</v>
      </c>
      <c r="U544" s="8">
        <f>[1]!b_anal_termifexercise($A544,日期设置!B$2)</f>
        <v>0</v>
      </c>
      <c r="V544" s="10">
        <f>[1]!b_dq_dirtyprice(A544,日期设置!$B$2)</f>
        <v>104.8142</v>
      </c>
      <c r="W544" s="11">
        <f>IF(U544=0,ROUNDUP((Q544-日期设置!$B$2)/365,0),ROUNDUP((R544-日期设置!$B$2)/365,0))</f>
        <v>7</v>
      </c>
      <c r="X544" s="18" t="str">
        <f>_xlfn.IFNA(VLOOKUP(A544,过往入选债券!A:D,4,0),2)</f>
        <v>否</v>
      </c>
      <c r="Y544">
        <f>_xlfn.IFNA(VLOOKUP(C544,[2]Sheet1!$A:$A,1,0),3)</f>
        <v>3</v>
      </c>
    </row>
    <row r="545" spans="1:25" hidden="1" x14ac:dyDescent="0.2">
      <c r="A545" s="21" t="s">
        <v>2990</v>
      </c>
      <c r="B545" s="21" t="s">
        <v>2991</v>
      </c>
      <c r="C545" s="37" t="s">
        <v>1253</v>
      </c>
      <c r="D545" s="26" t="str">
        <f>[1]!b_calc_yield(A545,日期设置!$B$2,F545,1,R545,1,O545,L545,S545,)</f>
        <v>Fetching...</v>
      </c>
      <c r="E545" s="26">
        <f t="shared" si="16"/>
        <v>8.4295736235861405</v>
      </c>
      <c r="F545" s="18">
        <f>[1]!b_dq_cleanprice($A545,日期设置!B$2)</f>
        <v>99.191000000000003</v>
      </c>
      <c r="G545" s="18" t="str">
        <f t="shared" si="17"/>
        <v>1.09 + 0</v>
      </c>
      <c r="H545" s="27">
        <f>[1]!b_dq_pctchange($A545,日期设置!$B$2,1)/100</f>
        <v>0</v>
      </c>
      <c r="I545" s="26">
        <f>[1]!b_pq_pctchange(A545,日期设置!$B$4,日期设置!$B$2,1)</f>
        <v>0</v>
      </c>
      <c r="J545" s="26">
        <f>[1]!b_pq_pctchange(A545,日期设置!$C$4,日期设置!$B$2,1)</f>
        <v>0</v>
      </c>
      <c r="K545" s="52">
        <f>[1]!b_dq_amount($A545,日期设置!B$2,2,10000)</f>
        <v>0</v>
      </c>
      <c r="L545" s="26">
        <f>[1]!b_info_latestpar(A545,日期设置!$B$2)</f>
        <v>100</v>
      </c>
      <c r="M545" s="6">
        <f>[1]!b_info_outstandingbalance($A545,日期设置!B$2)</f>
        <v>4</v>
      </c>
      <c r="N545" s="7">
        <f>[1]!b_info_latestissurercreditrating2(A545,日期设置!$B$2,"102","1")</f>
        <v>0</v>
      </c>
      <c r="O545" s="8">
        <v>7.45</v>
      </c>
      <c r="P545" s="9">
        <f>[1]!b_info_repurchasedate(A545)</f>
        <v>0</v>
      </c>
      <c r="Q545" s="8" t="s">
        <v>16056</v>
      </c>
      <c r="R545" s="2" t="str">
        <f>IF((--IF(P545=0,Q545,P545))&gt;(--日期设置!$B$2),IF(P545=0,Q545,P545),Q545)</f>
        <v>2022-04-24</v>
      </c>
      <c r="S545" s="2" t="s">
        <v>17781</v>
      </c>
      <c r="T545" s="8">
        <f>[1]!b_anal_ptmyear($A545,日期设置!$B$2)</f>
        <v>1.0904109589041096</v>
      </c>
      <c r="U545" s="8">
        <f>[1]!b_anal_termifexercise($A545,日期设置!B$2)</f>
        <v>0</v>
      </c>
      <c r="V545" s="10">
        <f>[1]!b_dq_dirtyprice(A545,日期设置!$B$2)</f>
        <v>105.9674</v>
      </c>
      <c r="W545" s="11">
        <f>IF(U545=0,ROUNDUP((Q545-日期设置!$B$2)/365,0),ROUNDUP((R545-日期设置!$B$2)/365,0))</f>
        <v>2</v>
      </c>
      <c r="X545" s="18">
        <f>_xlfn.IFNA(VLOOKUP(A545,过往入选债券!A:D,4,0),2)</f>
        <v>2</v>
      </c>
      <c r="Y545">
        <f>_xlfn.IFNA(VLOOKUP(C545,[2]Sheet1!$A:$A,1,0),3)</f>
        <v>3</v>
      </c>
    </row>
    <row r="546" spans="1:25" hidden="1" x14ac:dyDescent="0.2">
      <c r="A546" s="21" t="s">
        <v>2779</v>
      </c>
      <c r="B546" s="21" t="s">
        <v>2780</v>
      </c>
      <c r="C546" s="37" t="s">
        <v>2781</v>
      </c>
      <c r="D546" s="26" t="str">
        <f>[1]!b_calc_yield(A546,日期设置!$B$2,F546,1,R546,1,O546,L546,S546,)</f>
        <v>Fetching...</v>
      </c>
      <c r="E546" s="26">
        <f t="shared" si="16"/>
        <v>8.2187891978521286</v>
      </c>
      <c r="F546" s="18">
        <f>[1]!b_dq_cleanprice($A546,日期设置!B$2)</f>
        <v>99.335800000000006</v>
      </c>
      <c r="G546" s="18" t="str">
        <f t="shared" si="17"/>
        <v>1 + 0</v>
      </c>
      <c r="H546" s="27">
        <f>[1]!b_dq_pctchange($A546,日期设置!$B$2,1)/100</f>
        <v>0</v>
      </c>
      <c r="I546" s="26">
        <f>[1]!b_pq_pctchange(A546,日期设置!$B$4,日期设置!$B$2,1)</f>
        <v>0</v>
      </c>
      <c r="J546" s="26">
        <f>[1]!b_pq_pctchange(A546,日期设置!$C$4,日期设置!$B$2,1)</f>
        <v>0</v>
      </c>
      <c r="K546" s="52">
        <f>[1]!b_dq_amount($A546,日期设置!B$2,2,10000)</f>
        <v>0</v>
      </c>
      <c r="L546" s="26">
        <f>[1]!b_info_latestpar(A546,日期设置!$B$2)</f>
        <v>100</v>
      </c>
      <c r="M546" s="6">
        <f>[1]!b_info_outstandingbalance($A546,日期设置!B$2)</f>
        <v>5</v>
      </c>
      <c r="N546" s="7">
        <f>[1]!b_info_latestissurercreditrating2(A546,日期设置!$B$2,"102","1")</f>
        <v>0</v>
      </c>
      <c r="O546" s="8">
        <v>7.5</v>
      </c>
      <c r="P546" s="9">
        <f>[1]!b_info_repurchasedate(A546)</f>
        <v>0</v>
      </c>
      <c r="Q546" s="8" t="s">
        <v>17107</v>
      </c>
      <c r="R546" s="2" t="str">
        <f>IF((--IF(P546=0,Q546,P546))&gt;(--日期设置!$B$2),IF(P546=0,Q546,P546),Q546)</f>
        <v>2022-03-22</v>
      </c>
      <c r="S546" s="2" t="s">
        <v>18601</v>
      </c>
      <c r="T546" s="8">
        <f>[1]!b_anal_ptmyear($A546,日期设置!$B$2)</f>
        <v>1</v>
      </c>
      <c r="U546" s="8">
        <f>[1]!b_anal_termifexercise($A546,日期设置!B$2)</f>
        <v>0</v>
      </c>
      <c r="V546" s="10">
        <f>[1]!b_dq_dirtyprice(A546,日期设置!$B$2)</f>
        <v>99.335800000000006</v>
      </c>
      <c r="W546" s="11">
        <f>IF(U546=0,ROUNDUP((Q546-日期设置!$B$2)/365,0),ROUNDUP((R546-日期设置!$B$2)/365,0))</f>
        <v>1</v>
      </c>
      <c r="X546" s="18" t="str">
        <f>_xlfn.IFNA(VLOOKUP(A546,过往入选债券!A:D,4,0),2)</f>
        <v>否</v>
      </c>
      <c r="Y546">
        <f>_xlfn.IFNA(VLOOKUP(C546,[2]Sheet1!$A:$A,1,0),3)</f>
        <v>3</v>
      </c>
    </row>
    <row r="547" spans="1:25" hidden="1" x14ac:dyDescent="0.2">
      <c r="A547" s="21" t="s">
        <v>15835</v>
      </c>
      <c r="B547" s="21" t="s">
        <v>15836</v>
      </c>
      <c r="C547" s="37" t="s">
        <v>15837</v>
      </c>
      <c r="D547" s="26" t="str">
        <f>[1]!b_calc_yield(A547,日期设置!$B$2,F547,1,R547,1,O547,L547,S547,)</f>
        <v>Fetching...</v>
      </c>
      <c r="E547" s="26">
        <f t="shared" si="16"/>
        <v>47.717784446334392</v>
      </c>
      <c r="F547" s="18">
        <f>[1]!b_dq_cleanprice($A547,日期设置!B$2)</f>
        <v>96.682599999999994</v>
      </c>
      <c r="G547" s="18" t="str">
        <f t="shared" si="17"/>
        <v>6.12 + 0</v>
      </c>
      <c r="H547" s="27">
        <f>[1]!b_dq_pctchange($A547,日期设置!$B$2,1)/100</f>
        <v>0</v>
      </c>
      <c r="I547" s="26">
        <f>[1]!b_pq_pctchange(A547,日期设置!$B$4,日期设置!$B$2,1)</f>
        <v>0</v>
      </c>
      <c r="J547" s="26">
        <f>[1]!b_pq_pctchange(A547,日期设置!$C$4,日期设置!$B$2,1)</f>
        <v>-1.0472254461864114</v>
      </c>
      <c r="K547" s="52">
        <f>[1]!b_dq_amount($A547,日期设置!B$2,2,10000)</f>
        <v>0</v>
      </c>
      <c r="L547" s="26">
        <f>[1]!b_info_latestpar(A547,日期设置!$B$2)</f>
        <v>100</v>
      </c>
      <c r="M547" s="6">
        <f>[1]!b_info_outstandingbalance($A547,日期设置!B$2)</f>
        <v>12</v>
      </c>
      <c r="N547" s="7" t="str">
        <f>[1]!b_info_latestissurercreditrating2(A547,日期设置!$B$2,"102","1")</f>
        <v>AA</v>
      </c>
      <c r="O547" s="8">
        <v>7.5</v>
      </c>
      <c r="P547" s="9">
        <f>[1]!b_info_repurchasedate(A547)</f>
        <v>0</v>
      </c>
      <c r="Q547" s="8" t="s">
        <v>16961</v>
      </c>
      <c r="R547" s="2" t="str">
        <f>IF((--IF(P547=0,Q547,P547))&gt;(--日期设置!$B$2),IF(P547=0,Q547,P547),Q547)</f>
        <v>2027-05-07</v>
      </c>
      <c r="S547" s="2" t="s">
        <v>18438</v>
      </c>
      <c r="T547" s="8">
        <f>[1]!b_anal_ptmyear($A547,日期设置!$B$2)</f>
        <v>6.1260273972602741</v>
      </c>
      <c r="U547" s="8">
        <f>[1]!b_anal_termifexercise($A547,日期设置!B$2)</f>
        <v>0</v>
      </c>
      <c r="V547" s="10">
        <f>[1]!b_dq_dirtyprice(A547,日期设置!$B$2)</f>
        <v>103.23739999999999</v>
      </c>
      <c r="W547" s="11">
        <f>IF(U547=0,ROUNDUP((Q547-日期设置!$B$2)/365,0),ROUNDUP((R547-日期设置!$B$2)/365,0))</f>
        <v>7</v>
      </c>
      <c r="X547" s="18" t="str">
        <f>_xlfn.IFNA(VLOOKUP(A547,过往入选债券!A:D,4,0),2)</f>
        <v>否</v>
      </c>
      <c r="Y547">
        <f>_xlfn.IFNA(VLOOKUP(C547,[2]Sheet1!$A:$A,1,0),3)</f>
        <v>3</v>
      </c>
    </row>
    <row r="548" spans="1:25" hidden="1" x14ac:dyDescent="0.2">
      <c r="A548" s="21" t="s">
        <v>7537</v>
      </c>
      <c r="B548" s="21" t="s">
        <v>7538</v>
      </c>
      <c r="C548" s="37" t="s">
        <v>244</v>
      </c>
      <c r="D548" s="26" t="str">
        <f>[1]!b_calc_yield(A548,日期设置!$B$2,F548,1,R548,1,O548,L548,S548,)</f>
        <v>Fetching...</v>
      </c>
      <c r="E548" s="26">
        <f t="shared" si="16"/>
        <v>5.1149713470577174</v>
      </c>
      <c r="F548" s="18">
        <f>[1]!b_dq_cleanprice($A548,日期设置!B$2)</f>
        <v>98.993099999999998</v>
      </c>
      <c r="G548" s="18" t="str">
        <f t="shared" si="17"/>
        <v>0.62 + 0</v>
      </c>
      <c r="H548" s="27">
        <f>[1]!b_dq_pctchange($A548,日期设置!$B$2,1)/100</f>
        <v>0</v>
      </c>
      <c r="I548" s="26">
        <f>[1]!b_pq_pctchange(A548,日期设置!$B$4,日期设置!$B$2,1)</f>
        <v>0</v>
      </c>
      <c r="J548" s="26">
        <f>[1]!b_pq_pctchange(A548,日期设置!$C$4,日期设置!$B$2,1)</f>
        <v>0</v>
      </c>
      <c r="K548" s="52">
        <f>[1]!b_dq_amount($A548,日期设置!B$2,2,10000)</f>
        <v>0</v>
      </c>
      <c r="L548" s="26">
        <f>[1]!b_info_latestpar(A548,日期设置!$B$2)</f>
        <v>100</v>
      </c>
      <c r="M548" s="6">
        <f>[1]!b_info_outstandingbalance($A548,日期设置!B$2)</f>
        <v>10</v>
      </c>
      <c r="N548" s="7" t="str">
        <f>[1]!b_info_latestissurercreditrating2(A548,日期设置!$B$2,"102","1")</f>
        <v>AA+</v>
      </c>
      <c r="O548" s="8">
        <v>6.7</v>
      </c>
      <c r="P548" s="9">
        <f>[1]!b_info_repurchasedate(A548)</f>
        <v>0</v>
      </c>
      <c r="Q548" s="8" t="s">
        <v>16590</v>
      </c>
      <c r="R548" s="2" t="str">
        <f>IF((--IF(P548=0,Q548,P548))&gt;(--日期设置!$B$2),IF(P548=0,Q548,P548),Q548)</f>
        <v>2021-11-05</v>
      </c>
      <c r="S548" s="2" t="s">
        <v>17977</v>
      </c>
      <c r="T548" s="8">
        <f>[1]!b_anal_ptmyear($A548,日期设置!$B$2)</f>
        <v>0.62465753424657533</v>
      </c>
      <c r="U548" s="8">
        <f>[1]!b_anal_termifexercise($A548,日期设置!B$2)</f>
        <v>0</v>
      </c>
      <c r="V548" s="10">
        <f>[1]!b_dq_dirtyprice(A548,日期设置!$B$2)</f>
        <v>101.50790000000001</v>
      </c>
      <c r="W548" s="11">
        <f>IF(U548=0,ROUNDUP((Q548-日期设置!$B$2)/365,0),ROUNDUP((R548-日期设置!$B$2)/365,0))</f>
        <v>1</v>
      </c>
      <c r="X548" s="18" t="str">
        <f>_xlfn.IFNA(VLOOKUP(A548,过往入选债券!A:D,4,0),2)</f>
        <v>否</v>
      </c>
      <c r="Y548">
        <f>_xlfn.IFNA(VLOOKUP(C548,[2]Sheet1!$A:$A,1,0),3)</f>
        <v>3</v>
      </c>
    </row>
    <row r="549" spans="1:25" hidden="1" x14ac:dyDescent="0.2">
      <c r="A549" s="21" t="s">
        <v>8473</v>
      </c>
      <c r="B549" s="21" t="s">
        <v>8474</v>
      </c>
      <c r="C549" s="37" t="s">
        <v>6</v>
      </c>
      <c r="D549" s="26" t="str">
        <f>[1]!b_calc_yield(A549,日期设置!$B$2,F549,1,R549,1,O549,L549,S549,)</f>
        <v>Fetching...</v>
      </c>
      <c r="E549" s="26">
        <f t="shared" si="16"/>
        <v>8.4603033957135523</v>
      </c>
      <c r="F549" s="18">
        <f>[1]!b_dq_cleanprice($A549,日期设置!B$2)</f>
        <v>98.76</v>
      </c>
      <c r="G549" s="18" t="str">
        <f t="shared" si="17"/>
        <v>1.09 + 1.09</v>
      </c>
      <c r="H549" s="27">
        <f>[1]!b_dq_pctchange($A549,日期设置!$B$2,1)/100</f>
        <v>0</v>
      </c>
      <c r="I549" s="26">
        <f>[1]!b_pq_pctchange(A549,日期设置!$B$4,日期设置!$B$2,1)</f>
        <v>0</v>
      </c>
      <c r="J549" s="26">
        <f>[1]!b_pq_pctchange(A549,日期设置!$C$4,日期设置!$B$2,1)</f>
        <v>0</v>
      </c>
      <c r="K549" s="52">
        <f>[1]!b_dq_amount($A549,日期设置!B$2,2,10000)</f>
        <v>0</v>
      </c>
      <c r="L549" s="26">
        <f>[1]!b_info_latestpar(A549,日期设置!$B$2)</f>
        <v>100</v>
      </c>
      <c r="M549" s="6">
        <f>[1]!b_info_outstandingbalance($A549,日期设置!B$2)</f>
        <v>10</v>
      </c>
      <c r="N549" s="7" t="str">
        <f>[1]!b_info_latestissurercreditrating2(A549,日期设置!$B$2,"102","1")</f>
        <v>AAA</v>
      </c>
      <c r="O549" s="8">
        <v>6.98</v>
      </c>
      <c r="P549" s="9">
        <f>[1]!b_info_repurchasedate(A549)</f>
        <v>0</v>
      </c>
      <c r="Q549" s="8" t="s">
        <v>16423</v>
      </c>
      <c r="R549" s="2" t="str">
        <f>IF((--IF(P549=0,Q549,P549))&gt;(--日期设置!$B$2),IF(P549=0,Q549,P549),Q549)</f>
        <v>2022-04-26</v>
      </c>
      <c r="S549" s="2" t="s">
        <v>17815</v>
      </c>
      <c r="T549" s="8">
        <f>[1]!b_anal_ptmyear($A549,日期设置!$B$2)</f>
        <v>1.095890410958904</v>
      </c>
      <c r="U549" s="8">
        <f>[1]!b_anal_termifexercise($A549,日期设置!B$2)</f>
        <v>1.095890410958904</v>
      </c>
      <c r="V549" s="10">
        <f>[1]!b_dq_dirtyprice(A549,日期设置!$B$2)</f>
        <v>105.0707</v>
      </c>
      <c r="W549" s="11">
        <f>IF(U549=0,ROUNDUP((Q549-日期设置!$B$2)/365,0),ROUNDUP((R549-日期设置!$B$2)/365,0))</f>
        <v>2</v>
      </c>
      <c r="X549" s="18">
        <f>_xlfn.IFNA(VLOOKUP(A549,过往入选债券!A:D,4,0),2)</f>
        <v>2</v>
      </c>
      <c r="Y549" t="str">
        <f>_xlfn.IFNA(VLOOKUP(C549,[2]Sheet1!$A:$A,1,0),3)</f>
        <v>冀中能源集团有限责任公司</v>
      </c>
    </row>
    <row r="550" spans="1:25" hidden="1" x14ac:dyDescent="0.2">
      <c r="A550" s="21" t="s">
        <v>8540</v>
      </c>
      <c r="B550" s="21" t="s">
        <v>8541</v>
      </c>
      <c r="C550" s="37" t="s">
        <v>293</v>
      </c>
      <c r="D550" s="26" t="str">
        <f>[1]!b_calc_yield(A550,日期设置!$B$2,F550,1,R550,1,O550,L550,S550,)</f>
        <v>Fetching...</v>
      </c>
      <c r="E550" s="26">
        <f t="shared" si="16"/>
        <v>8.6541623047531999</v>
      </c>
      <c r="F550" s="18">
        <f>[1]!b_dq_cleanprice($A550,日期设置!B$2)</f>
        <v>99.265100000000004</v>
      </c>
      <c r="G550" s="18" t="str">
        <f t="shared" si="17"/>
        <v>1.12 + 1.12</v>
      </c>
      <c r="H550" s="27">
        <f>[1]!b_dq_pctchange($A550,日期设置!$B$2,1)/100</f>
        <v>0</v>
      </c>
      <c r="I550" s="26">
        <f>[1]!b_pq_pctchange(A550,日期设置!$B$4,日期设置!$B$2,1)</f>
        <v>0</v>
      </c>
      <c r="J550" s="26">
        <f>[1]!b_pq_pctchange(A550,日期设置!$C$4,日期设置!$B$2,1)</f>
        <v>0</v>
      </c>
      <c r="K550" s="52">
        <f>[1]!b_dq_amount($A550,日期设置!B$2,2,10000)</f>
        <v>0</v>
      </c>
      <c r="L550" s="26">
        <f>[1]!b_info_latestpar(A550,日期设置!$B$2)</f>
        <v>100</v>
      </c>
      <c r="M550" s="6">
        <f>[1]!b_info_outstandingbalance($A550,日期设置!B$2)</f>
        <v>10</v>
      </c>
      <c r="N550" s="7" t="str">
        <f>[1]!b_info_latestissurercreditrating2(A550,日期设置!$B$2,"102","1")</f>
        <v>AA</v>
      </c>
      <c r="O550" s="8">
        <v>7.5</v>
      </c>
      <c r="P550" s="9">
        <f>[1]!b_info_repurchasedate(A550)</f>
        <v>0</v>
      </c>
      <c r="Q550" s="8" t="s">
        <v>17725</v>
      </c>
      <c r="R550" s="2" t="str">
        <f>IF((--IF(P550=0,Q550,P550))&gt;(--日期设置!$B$2),IF(P550=0,Q550,P550),Q550)</f>
        <v>2022-05-06</v>
      </c>
      <c r="S550" s="2" t="s">
        <v>17845</v>
      </c>
      <c r="T550" s="8">
        <f>[1]!b_anal_ptmyear($A550,日期设置!$B$2)</f>
        <v>1.1232876712328768</v>
      </c>
      <c r="U550" s="8">
        <f>[1]!b_anal_termifexercise($A550,日期设置!B$2)</f>
        <v>1.1232876712328768</v>
      </c>
      <c r="V550" s="10">
        <f>[1]!b_dq_dirtyprice(A550,日期设置!$B$2)</f>
        <v>105.8404</v>
      </c>
      <c r="W550" s="11">
        <f>IF(U550=0,ROUNDUP((Q550-日期设置!$B$2)/365,0),ROUNDUP((R550-日期设置!$B$2)/365,0))</f>
        <v>2</v>
      </c>
      <c r="X550" s="18" t="str">
        <f>_xlfn.IFNA(VLOOKUP(A550,过往入选债券!A:D,4,0),2)</f>
        <v>否</v>
      </c>
      <c r="Y550">
        <f>_xlfn.IFNA(VLOOKUP(C550,[2]Sheet1!$A:$A,1,0),3)</f>
        <v>3</v>
      </c>
    </row>
    <row r="551" spans="1:25" hidden="1" x14ac:dyDescent="0.2">
      <c r="A551" s="21" t="s">
        <v>14111</v>
      </c>
      <c r="B551" s="21" t="s">
        <v>14112</v>
      </c>
      <c r="C551" s="37" t="s">
        <v>82</v>
      </c>
      <c r="D551" s="26" t="str">
        <f>[1]!b_calc_yield(A551,日期设置!$B$2,F551,1,R551,1,O551,L551,S551,)</f>
        <v>Fetching...</v>
      </c>
      <c r="E551" s="26">
        <f t="shared" si="16"/>
        <v>11.687780269612325</v>
      </c>
      <c r="F551" s="18">
        <f>[1]!b_dq_cleanprice($A551,日期设置!B$2)</f>
        <v>97.702299999999994</v>
      </c>
      <c r="G551" s="18" t="str">
        <f t="shared" si="17"/>
        <v>3.46 + 1.46</v>
      </c>
      <c r="H551" s="27">
        <f>[1]!b_dq_pctchange($A551,日期设置!$B$2,1)/100</f>
        <v>0</v>
      </c>
      <c r="I551" s="26">
        <f>[1]!b_pq_pctchange(A551,日期设置!$B$4,日期设置!$B$2,1)</f>
        <v>0</v>
      </c>
      <c r="J551" s="26">
        <f>[1]!b_pq_pctchange(A551,日期设置!$C$4,日期设置!$B$2,1)</f>
        <v>0</v>
      </c>
      <c r="K551" s="52">
        <f>[1]!b_dq_amount($A551,日期设置!B$2,2,10000)</f>
        <v>0</v>
      </c>
      <c r="L551" s="26">
        <f>[1]!b_info_latestpar(A551,日期设置!$B$2)</f>
        <v>100</v>
      </c>
      <c r="M551" s="6">
        <f>[1]!b_info_outstandingbalance($A551,日期设置!B$2)</f>
        <v>5</v>
      </c>
      <c r="N551" s="7" t="str">
        <f>[1]!b_info_latestissurercreditrating2(A551,日期设置!$B$2,"102","1")</f>
        <v>AA+</v>
      </c>
      <c r="O551" s="8">
        <v>6.5</v>
      </c>
      <c r="P551" s="9" t="str">
        <f>[1]!b_info_repurchasedate(A551)</f>
        <v>2022-09-08</v>
      </c>
      <c r="Q551" s="8" t="s">
        <v>16238</v>
      </c>
      <c r="R551" s="2" t="str">
        <f>IF((--IF(P551=0,Q551,P551))&gt;(--日期设置!$B$2),IF(P551=0,Q551,P551),Q551)</f>
        <v>2022-09-08</v>
      </c>
      <c r="S551" s="2" t="s">
        <v>18025</v>
      </c>
      <c r="T551" s="8">
        <f>[1]!b_anal_ptmyear($A551,日期设置!$B$2)</f>
        <v>3.4657534246575343</v>
      </c>
      <c r="U551" s="8">
        <f>[1]!b_anal_termifexercise($A551,日期设置!B$2)</f>
        <v>1.4657534246575343</v>
      </c>
      <c r="V551" s="10">
        <f>[1]!b_dq_dirtyprice(A551,日期设置!$B$2)</f>
        <v>101.17489999999999</v>
      </c>
      <c r="W551" s="11">
        <f>IF(U551=0,ROUNDUP((Q551-日期设置!$B$2)/365,0),ROUNDUP((R551-日期设置!$B$2)/365,0))</f>
        <v>2</v>
      </c>
      <c r="X551" s="18">
        <f>_xlfn.IFNA(VLOOKUP(A551,过往入选债券!A:D,4,0),2)</f>
        <v>2</v>
      </c>
      <c r="Y551">
        <f>_xlfn.IFNA(VLOOKUP(C551,[2]Sheet1!$A:$A,1,0),3)</f>
        <v>3</v>
      </c>
    </row>
    <row r="552" spans="1:25" hidden="1" x14ac:dyDescent="0.2">
      <c r="A552" s="21" t="s">
        <v>11489</v>
      </c>
      <c r="B552" s="21" t="s">
        <v>11490</v>
      </c>
      <c r="C552" s="37" t="s">
        <v>11488</v>
      </c>
      <c r="D552" s="26" t="str">
        <f>[1]!b_calc_yield(A552,日期设置!$B$2,F552,1,R552,1,O552,L552,S552,)</f>
        <v>Fetching...</v>
      </c>
      <c r="E552" s="26">
        <f t="shared" si="16"/>
        <v>25.738048257656978</v>
      </c>
      <c r="F552" s="18">
        <f>[1]!b_dq_cleanprice($A552,日期设置!B$2)</f>
        <v>100</v>
      </c>
      <c r="G552" s="18" t="str">
        <f t="shared" si="17"/>
        <v>8.31 + 3.32</v>
      </c>
      <c r="H552" s="27">
        <f>[1]!b_dq_pctchange($A552,日期设置!$B$2,1)/100</f>
        <v>0</v>
      </c>
      <c r="I552" s="26">
        <f>[1]!b_pq_pctchange(A552,日期设置!$B$4,日期设置!$B$2,1)</f>
        <v>0</v>
      </c>
      <c r="J552" s="26">
        <f>[1]!b_pq_pctchange(A552,日期设置!$C$4,日期设置!$B$2,1)</f>
        <v>0</v>
      </c>
      <c r="K552" s="52">
        <f>[1]!b_dq_amount($A552,日期设置!B$2,2,10000)</f>
        <v>0</v>
      </c>
      <c r="L552" s="26">
        <f>[1]!b_info_latestpar(A552,日期设置!$B$2)</f>
        <v>100</v>
      </c>
      <c r="M552" s="6">
        <f>[1]!b_info_outstandingbalance($A552,日期设置!B$2)</f>
        <v>1</v>
      </c>
      <c r="N552" s="7">
        <f>[1]!b_info_latestissurercreditrating2(A552,日期设置!$B$2,"102","1")</f>
        <v>0</v>
      </c>
      <c r="O552" s="8">
        <v>8.1999999999999993</v>
      </c>
      <c r="P552" s="9" t="str">
        <f>[1]!b_info_repurchasedate(A552)</f>
        <v>2024-07-16</v>
      </c>
      <c r="Q552" s="8" t="s">
        <v>17727</v>
      </c>
      <c r="R552" s="2" t="str">
        <f>IF((--IF(P552=0,Q552,P552))&gt;(--日期设置!$B$2),IF(P552=0,Q552,P552),Q552)</f>
        <v>2024-07-16</v>
      </c>
      <c r="S552" s="2" t="s">
        <v>19072</v>
      </c>
      <c r="T552" s="8">
        <f>[1]!b_anal_ptmyear($A552,日期设置!$B$2)</f>
        <v>8.3150684931506849</v>
      </c>
      <c r="U552" s="8">
        <f>[1]!b_anal_termifexercise($A552,日期设置!B$2)</f>
        <v>3.3205479452054796</v>
      </c>
      <c r="V552" s="10">
        <f>[1]!b_dq_dirtyprice(A552,日期设置!$B$2)</f>
        <v>105.6164</v>
      </c>
      <c r="W552" s="11">
        <f>IF(U552=0,ROUNDUP((Q552-日期设置!$B$2)/365,0),ROUNDUP((R552-日期设置!$B$2)/365,0))</f>
        <v>4</v>
      </c>
      <c r="X552" s="18">
        <f>_xlfn.IFNA(VLOOKUP(A552,过往入选债券!A:D,4,0),2)</f>
        <v>2</v>
      </c>
      <c r="Y552">
        <f>_xlfn.IFNA(VLOOKUP(C552,[2]Sheet1!$A:$A,1,0),3)</f>
        <v>3</v>
      </c>
    </row>
    <row r="553" spans="1:25" hidden="1" x14ac:dyDescent="0.2">
      <c r="A553" s="21" t="s">
        <v>15241</v>
      </c>
      <c r="B553" s="21" t="s">
        <v>15242</v>
      </c>
      <c r="C553" s="37" t="s">
        <v>15243</v>
      </c>
      <c r="D553" s="26" t="str">
        <f>[1]!b_calc_yield(A553,日期设置!$B$2,F553,1,R553,1,O553,L553,S553,)</f>
        <v>Fetching...</v>
      </c>
      <c r="E553" s="26">
        <f t="shared" si="16"/>
        <v>38.900769989311691</v>
      </c>
      <c r="F553" s="18">
        <f>[1]!b_dq_cleanprice($A553,日期设置!B$2)</f>
        <v>99.116</v>
      </c>
      <c r="G553" s="18" t="str">
        <f t="shared" si="17"/>
        <v>5.08 + 0</v>
      </c>
      <c r="H553" s="27">
        <f>[1]!b_dq_pctchange($A553,日期设置!$B$2,1)/100</f>
        <v>0</v>
      </c>
      <c r="I553" s="26">
        <f>[1]!b_pq_pctchange(A553,日期设置!$B$4,日期设置!$B$2,1)</f>
        <v>0</v>
      </c>
      <c r="J553" s="26">
        <f>[1]!b_pq_pctchange(A553,日期设置!$C$4,日期设置!$B$2,1)</f>
        <v>0</v>
      </c>
      <c r="K553" s="52">
        <f>[1]!b_dq_amount($A553,日期设置!B$2,2,10000)</f>
        <v>0</v>
      </c>
      <c r="L553" s="26">
        <f>[1]!b_info_latestpar(A553,日期设置!$B$2)</f>
        <v>100</v>
      </c>
      <c r="M553" s="6">
        <f>[1]!b_info_outstandingbalance($A553,日期设置!B$2)</f>
        <v>7</v>
      </c>
      <c r="N553" s="7" t="str">
        <f>[1]!b_info_latestissurercreditrating2(A553,日期设置!$B$2,"102","1")</f>
        <v>AA</v>
      </c>
      <c r="O553" s="8">
        <v>7.96</v>
      </c>
      <c r="P553" s="9">
        <f>[1]!b_info_repurchasedate(A553)</f>
        <v>0</v>
      </c>
      <c r="Q553" s="8" t="s">
        <v>17695</v>
      </c>
      <c r="R553" s="2" t="str">
        <f>IF((--IF(P553=0,Q553,P553))&gt;(--日期设置!$B$2),IF(P553=0,Q553,P553),Q553)</f>
        <v>2026-04-23</v>
      </c>
      <c r="S553" s="2" t="s">
        <v>17880</v>
      </c>
      <c r="T553" s="8">
        <f>[1]!b_anal_ptmyear($A553,日期设置!$B$2)</f>
        <v>5.087671232876712</v>
      </c>
      <c r="U553" s="8">
        <f>[1]!b_anal_termifexercise($A553,日期设置!B$2)</f>
        <v>0</v>
      </c>
      <c r="V553" s="10">
        <f>[1]!b_dq_dirtyprice(A553,日期设置!$B$2)</f>
        <v>106.3781</v>
      </c>
      <c r="W553" s="11">
        <f>IF(U553=0,ROUNDUP((Q553-日期设置!$B$2)/365,0),ROUNDUP((R553-日期设置!$B$2)/365,0))</f>
        <v>6</v>
      </c>
      <c r="X553" s="18" t="str">
        <f>_xlfn.IFNA(VLOOKUP(A553,过往入选债券!A:D,4,0),2)</f>
        <v>否</v>
      </c>
      <c r="Y553">
        <f>_xlfn.IFNA(VLOOKUP(C553,[2]Sheet1!$A:$A,1,0),3)</f>
        <v>3</v>
      </c>
    </row>
    <row r="554" spans="1:25" hidden="1" x14ac:dyDescent="0.2">
      <c r="A554" s="21" t="s">
        <v>1376</v>
      </c>
      <c r="B554" s="21" t="s">
        <v>1377</v>
      </c>
      <c r="C554" s="37" t="s">
        <v>541</v>
      </c>
      <c r="D554" s="26" t="str">
        <f>[1]!b_calc_yield(A554,日期设置!$B$2,F554,1,R554,1,O554,L554,S554,)</f>
        <v>Fetching...</v>
      </c>
      <c r="E554" s="26">
        <f t="shared" si="16"/>
        <v>13.116752930183239</v>
      </c>
      <c r="F554" s="18">
        <f>[1]!b_dq_cleanprice($A554,日期设置!B$2)</f>
        <v>98.783799999999999</v>
      </c>
      <c r="G554" s="18" t="str">
        <f t="shared" si="17"/>
        <v>1.63 + 0</v>
      </c>
      <c r="H554" s="27">
        <f>[1]!b_dq_pctchange($A554,日期设置!$B$2,1)/100</f>
        <v>0</v>
      </c>
      <c r="I554" s="26">
        <f>[1]!b_pq_pctchange(A554,日期设置!$B$4,日期设置!$B$2,1)</f>
        <v>0</v>
      </c>
      <c r="J554" s="26">
        <f>[1]!b_pq_pctchange(A554,日期设置!$C$4,日期设置!$B$2,1)</f>
        <v>3.8280031596220884E-2</v>
      </c>
      <c r="K554" s="52">
        <f>[1]!b_dq_amount($A554,日期设置!B$2,2,10000)</f>
        <v>0</v>
      </c>
      <c r="L554" s="26">
        <f>[1]!b_info_latestpar(A554,日期设置!$B$2)</f>
        <v>100</v>
      </c>
      <c r="M554" s="6">
        <f>[1]!b_info_outstandingbalance($A554,日期设置!B$2)</f>
        <v>9</v>
      </c>
      <c r="N554" s="7">
        <f>[1]!b_info_latestissurercreditrating2(A554,日期设置!$B$2,"102","1")</f>
        <v>0</v>
      </c>
      <c r="O554" s="8">
        <v>7.38</v>
      </c>
      <c r="P554" s="9">
        <f>[1]!b_info_repurchasedate(A554)</f>
        <v>0</v>
      </c>
      <c r="Q554" s="8" t="s">
        <v>17267</v>
      </c>
      <c r="R554" s="2" t="str">
        <f>IF((--IF(P554=0,Q554,P554))&gt;(--日期设置!$B$2),IF(P554=0,Q554,P554),Q554)</f>
        <v>2022-11-10</v>
      </c>
      <c r="S554" s="2" t="s">
        <v>18826</v>
      </c>
      <c r="T554" s="8">
        <f>[1]!b_anal_ptmyear($A554,日期设置!$B$2)</f>
        <v>1.6383561643835618</v>
      </c>
      <c r="U554" s="8">
        <f>[1]!b_anal_termifexercise($A554,日期设置!B$2)</f>
        <v>0</v>
      </c>
      <c r="V554" s="10">
        <f>[1]!b_dq_dirtyprice(A554,日期设置!$B$2)</f>
        <v>101.45269999999999</v>
      </c>
      <c r="W554" s="11">
        <f>IF(U554=0,ROUNDUP((Q554-日期设置!$B$2)/365,0),ROUNDUP((R554-日期设置!$B$2)/365,0))</f>
        <v>2</v>
      </c>
      <c r="X554" s="18" t="str">
        <f>_xlfn.IFNA(VLOOKUP(A554,过往入选债券!A:D,4,0),2)</f>
        <v>否</v>
      </c>
      <c r="Y554">
        <f>_xlfn.IFNA(VLOOKUP(C554,[2]Sheet1!$A:$A,1,0),3)</f>
        <v>3</v>
      </c>
    </row>
    <row r="555" spans="1:25" hidden="1" x14ac:dyDescent="0.2">
      <c r="A555" s="21" t="s">
        <v>8327</v>
      </c>
      <c r="B555" s="21" t="s">
        <v>8328</v>
      </c>
      <c r="C555" s="37" t="s">
        <v>25</v>
      </c>
      <c r="D555" s="26" t="str">
        <f>[1]!b_calc_yield(A555,日期设置!$B$2,F555,1,R555,1,O555,L555,S555,)</f>
        <v>Fetching...</v>
      </c>
      <c r="E555" s="26">
        <f t="shared" si="16"/>
        <v>8.091963235877909</v>
      </c>
      <c r="F555" s="18">
        <f>[1]!b_dq_cleanprice($A555,日期设置!B$2)</f>
        <v>99.031899999999993</v>
      </c>
      <c r="G555" s="18" t="str">
        <f t="shared" si="17"/>
        <v>1.05 + 1.05</v>
      </c>
      <c r="H555" s="27">
        <f>[1]!b_dq_pctchange($A555,日期设置!$B$2,1)/100</f>
        <v>0</v>
      </c>
      <c r="I555" s="26">
        <f>[1]!b_pq_pctchange(A555,日期设置!$B$4,日期设置!$B$2,1)</f>
        <v>0</v>
      </c>
      <c r="J555" s="26">
        <f>[1]!b_pq_pctchange(A555,日期设置!$C$4,日期设置!$B$2,1)</f>
        <v>0</v>
      </c>
      <c r="K555" s="52">
        <f>[1]!b_dq_amount($A555,日期设置!B$2,2,10000)</f>
        <v>0</v>
      </c>
      <c r="L555" s="26">
        <f>[1]!b_info_latestpar(A555,日期设置!$B$2)</f>
        <v>100</v>
      </c>
      <c r="M555" s="6">
        <f>[1]!b_info_outstandingbalance($A555,日期设置!B$2)</f>
        <v>8</v>
      </c>
      <c r="N555" s="7" t="str">
        <f>[1]!b_info_latestissurercreditrating2(A555,日期设置!$B$2,"102","1")</f>
        <v>AAA</v>
      </c>
      <c r="O555" s="8">
        <v>7.18</v>
      </c>
      <c r="P555" s="9">
        <f>[1]!b_info_repurchasedate(A555)</f>
        <v>0</v>
      </c>
      <c r="Q555" s="8" t="s">
        <v>16516</v>
      </c>
      <c r="R555" s="2" t="str">
        <f>IF((--IF(P555=0,Q555,P555))&gt;(--日期设置!$B$2),IF(P555=0,Q555,P555),Q555)</f>
        <v>2022-04-12</v>
      </c>
      <c r="S555" s="2" t="s">
        <v>18240</v>
      </c>
      <c r="T555" s="8">
        <f>[1]!b_anal_ptmyear($A555,日期设置!$B$2)</f>
        <v>1.0575342465753426</v>
      </c>
      <c r="U555" s="8">
        <f>[1]!b_anal_termifexercise($A555,日期设置!B$2)</f>
        <v>1.0575342465753426</v>
      </c>
      <c r="V555" s="10">
        <f>[1]!b_dq_dirtyprice(A555,日期设置!$B$2)</f>
        <v>105.7988</v>
      </c>
      <c r="W555" s="11">
        <f>IF(U555=0,ROUNDUP((Q555-日期设置!$B$2)/365,0),ROUNDUP((R555-日期设置!$B$2)/365,0))</f>
        <v>2</v>
      </c>
      <c r="X555" s="18" t="str">
        <f>_xlfn.IFNA(VLOOKUP(A555,过往入选债券!A:D,4,0),2)</f>
        <v>否</v>
      </c>
      <c r="Y555" t="str">
        <f>_xlfn.IFNA(VLOOKUP(C555,[2]Sheet1!$A:$A,1,0),3)</f>
        <v>大同煤矿集团有限责任公司</v>
      </c>
    </row>
    <row r="556" spans="1:25" hidden="1" x14ac:dyDescent="0.2">
      <c r="A556" s="21" t="s">
        <v>14172</v>
      </c>
      <c r="B556" s="21" t="s">
        <v>14173</v>
      </c>
      <c r="C556" s="37" t="s">
        <v>14174</v>
      </c>
      <c r="D556" s="26" t="str">
        <f>[1]!b_calc_yield(A556,日期设置!$B$2,F556,1,R556,1,O556,L556,S556,)</f>
        <v>Fetching...</v>
      </c>
      <c r="E556" s="26">
        <f t="shared" si="16"/>
        <v>36.557371381723527</v>
      </c>
      <c r="F556" s="18">
        <f>[1]!b_dq_cleanprice($A556,日期设置!B$2)</f>
        <v>78.007099999999994</v>
      </c>
      <c r="G556" s="18" t="str">
        <f t="shared" si="17"/>
        <v>3.51 + 0</v>
      </c>
      <c r="H556" s="27">
        <f>[1]!b_dq_pctchange($A556,日期设置!$B$2,1)/100</f>
        <v>0</v>
      </c>
      <c r="I556" s="26">
        <f>[1]!b_pq_pctchange(A556,日期设置!$B$4,日期设置!$B$2,1)</f>
        <v>0</v>
      </c>
      <c r="J556" s="26">
        <f>[1]!b_pq_pctchange(A556,日期设置!$C$4,日期设置!$B$2,1)</f>
        <v>-0.47944130671359736</v>
      </c>
      <c r="K556" s="52">
        <f>[1]!b_dq_amount($A556,日期设置!B$2,2,10000)</f>
        <v>0</v>
      </c>
      <c r="L556" s="26">
        <f>[1]!b_info_latestpar(A556,日期设置!$B$2)</f>
        <v>80</v>
      </c>
      <c r="M556" s="6">
        <f>[1]!b_info_outstandingbalance($A556,日期设置!B$2)</f>
        <v>4.8</v>
      </c>
      <c r="N556" s="7" t="str">
        <f>[1]!b_info_latestissurercreditrating2(A556,日期设置!$B$2,"102","1")</f>
        <v>AA</v>
      </c>
      <c r="O556" s="8">
        <v>7.65</v>
      </c>
      <c r="P556" s="9">
        <f>[1]!b_info_repurchasedate(A556)</f>
        <v>0</v>
      </c>
      <c r="Q556" s="8" t="s">
        <v>16243</v>
      </c>
      <c r="R556" s="2" t="str">
        <f>IF((--IF(P556=0,Q556,P556))&gt;(--日期设置!$B$2),IF(P556=0,Q556,P556),Q556)</f>
        <v>2024-09-25</v>
      </c>
      <c r="S556" s="2" t="s">
        <v>18344</v>
      </c>
      <c r="T556" s="8">
        <f>[1]!b_anal_ptmyear($A556,日期设置!$B$2)</f>
        <v>3.5123287671232877</v>
      </c>
      <c r="U556" s="8">
        <f>[1]!b_anal_termifexercise($A556,日期设置!B$2)</f>
        <v>0</v>
      </c>
      <c r="V556" s="10">
        <f>[1]!b_dq_dirtyprice(A556,日期设置!$B$2)</f>
        <v>80.991600000000005</v>
      </c>
      <c r="W556" s="11">
        <f>IF(U556=0,ROUNDUP((Q556-日期设置!$B$2)/365,0),ROUNDUP((R556-日期设置!$B$2)/365,0))</f>
        <v>4</v>
      </c>
      <c r="X556" s="18" t="str">
        <f>_xlfn.IFNA(VLOOKUP(A556,过往入选债券!A:D,4,0),2)</f>
        <v>否</v>
      </c>
      <c r="Y556">
        <f>_xlfn.IFNA(VLOOKUP(C556,[2]Sheet1!$A:$A,1,0),3)</f>
        <v>3</v>
      </c>
    </row>
    <row r="557" spans="1:25" hidden="1" x14ac:dyDescent="0.2">
      <c r="A557" s="21" t="s">
        <v>7603</v>
      </c>
      <c r="B557" s="21" t="s">
        <v>7604</v>
      </c>
      <c r="C557" s="37" t="s">
        <v>118</v>
      </c>
      <c r="D557" s="26" t="str">
        <f>[1]!b_calc_yield(A557,日期设置!$B$2,F557,1,R557,1,O557,L557,S557,)</f>
        <v>Fetching...</v>
      </c>
      <c r="E557" s="26">
        <f t="shared" si="16"/>
        <v>5.4601890238997308</v>
      </c>
      <c r="F557" s="18">
        <f>[1]!b_dq_cleanprice($A557,日期设置!B$2)</f>
        <v>99.468400000000003</v>
      </c>
      <c r="G557" s="18" t="str">
        <f t="shared" si="17"/>
        <v>0.67 + 0</v>
      </c>
      <c r="H557" s="27">
        <f>[1]!b_dq_pctchange($A557,日期设置!$B$2,1)/100</f>
        <v>0</v>
      </c>
      <c r="I557" s="26">
        <f>[1]!b_pq_pctchange(A557,日期设置!$B$4,日期设置!$B$2,1)</f>
        <v>0</v>
      </c>
      <c r="J557" s="26">
        <f>[1]!b_pq_pctchange(A557,日期设置!$C$4,日期设置!$B$2,1)</f>
        <v>0</v>
      </c>
      <c r="K557" s="52">
        <f>[1]!b_dq_amount($A557,日期设置!B$2,2,10000)</f>
        <v>0</v>
      </c>
      <c r="L557" s="26">
        <f>[1]!b_info_latestpar(A557,日期设置!$B$2)</f>
        <v>100</v>
      </c>
      <c r="M557" s="6">
        <f>[1]!b_info_outstandingbalance($A557,日期设置!B$2)</f>
        <v>5</v>
      </c>
      <c r="N557" s="7" t="str">
        <f>[1]!b_info_latestissurercreditrating2(A557,日期设置!$B$2,"102","1")</f>
        <v>AA+</v>
      </c>
      <c r="O557" s="8">
        <v>7.5</v>
      </c>
      <c r="P557" s="9">
        <f>[1]!b_info_repurchasedate(A557)</f>
        <v>0</v>
      </c>
      <c r="Q557" s="8" t="s">
        <v>17079</v>
      </c>
      <c r="R557" s="2" t="str">
        <f>IF((--IF(P557=0,Q557,P557))&gt;(--日期设置!$B$2),IF(P557=0,Q557,P557),Q557)</f>
        <v>2021-11-22</v>
      </c>
      <c r="S557" s="2" t="s">
        <v>18207</v>
      </c>
      <c r="T557" s="8">
        <f>[1]!b_anal_ptmyear($A557,日期设置!$B$2)</f>
        <v>0.67123287671232879</v>
      </c>
      <c r="U557" s="8">
        <f>[1]!b_anal_termifexercise($A557,日期设置!B$2)</f>
        <v>0</v>
      </c>
      <c r="V557" s="10">
        <f>[1]!b_dq_dirtyprice(A557,日期设置!$B$2)</f>
        <v>101.9342</v>
      </c>
      <c r="W557" s="11">
        <f>IF(U557=0,ROUNDUP((Q557-日期设置!$B$2)/365,0),ROUNDUP((R557-日期设置!$B$2)/365,0))</f>
        <v>1</v>
      </c>
      <c r="X557" s="18">
        <f>_xlfn.IFNA(VLOOKUP(A557,过往入选债券!A:D,4,0),2)</f>
        <v>2</v>
      </c>
      <c r="Y557">
        <f>_xlfn.IFNA(VLOOKUP(C557,[2]Sheet1!$A:$A,1,0),3)</f>
        <v>3</v>
      </c>
    </row>
    <row r="558" spans="1:25" hidden="1" x14ac:dyDescent="0.2">
      <c r="A558" s="21" t="s">
        <v>2645</v>
      </c>
      <c r="B558" s="21" t="s">
        <v>2646</v>
      </c>
      <c r="C558" s="37" t="s">
        <v>897</v>
      </c>
      <c r="D558" s="26" t="str">
        <f>[1]!b_calc_yield(A558,日期设置!$B$2,F558,1,R558,1,O558,L558,S558,)</f>
        <v>Fetching...</v>
      </c>
      <c r="E558" s="26">
        <f t="shared" si="16"/>
        <v>7.5961909947493078</v>
      </c>
      <c r="F558" s="18">
        <f>[1]!b_dq_cleanprice($A558,日期设置!B$2)</f>
        <v>99.417400000000001</v>
      </c>
      <c r="G558" s="18" t="str">
        <f t="shared" si="17"/>
        <v>0.93 + 0</v>
      </c>
      <c r="H558" s="27">
        <f>[1]!b_dq_pctchange($A558,日期设置!$B$2,1)/100</f>
        <v>0</v>
      </c>
      <c r="I558" s="26">
        <f>[1]!b_pq_pctchange(A558,日期设置!$B$4,日期设置!$B$2,1)</f>
        <v>0</v>
      </c>
      <c r="J558" s="26">
        <f>[1]!b_pq_pctchange(A558,日期设置!$C$4,日期设置!$B$2,1)</f>
        <v>0</v>
      </c>
      <c r="K558" s="52">
        <f>[1]!b_dq_amount($A558,日期设置!B$2,2,10000)</f>
        <v>0</v>
      </c>
      <c r="L558" s="26">
        <f>[1]!b_info_latestpar(A558,日期设置!$B$2)</f>
        <v>100</v>
      </c>
      <c r="M558" s="6">
        <f>[1]!b_info_outstandingbalance($A558,日期设置!B$2)</f>
        <v>2</v>
      </c>
      <c r="N558" s="7">
        <f>[1]!b_info_latestissurercreditrating2(A558,日期设置!$B$2,"102","1")</f>
        <v>0</v>
      </c>
      <c r="O558" s="8">
        <v>7.5</v>
      </c>
      <c r="P558" s="9">
        <f>[1]!b_info_repurchasedate(A558)</f>
        <v>0</v>
      </c>
      <c r="Q558" s="8" t="s">
        <v>16253</v>
      </c>
      <c r="R558" s="2" t="str">
        <f>IF((--IF(P558=0,Q558,P558))&gt;(--日期设置!$B$2),IF(P558=0,Q558,P558),Q558)</f>
        <v>2022-02-26</v>
      </c>
      <c r="S558" s="2" t="s">
        <v>18035</v>
      </c>
      <c r="T558" s="8">
        <f>[1]!b_anal_ptmyear($A558,日期设置!$B$2)</f>
        <v>0.9342465753424658</v>
      </c>
      <c r="U558" s="8">
        <f>[1]!b_anal_termifexercise($A558,日期设置!B$2)</f>
        <v>0</v>
      </c>
      <c r="V558" s="10">
        <f>[1]!b_dq_dirtyprice(A558,日期设置!$B$2)</f>
        <v>99.910600000000002</v>
      </c>
      <c r="W558" s="11">
        <f>IF(U558=0,ROUNDUP((Q558-日期设置!$B$2)/365,0),ROUNDUP((R558-日期设置!$B$2)/365,0))</f>
        <v>1</v>
      </c>
      <c r="X558" s="18">
        <f>_xlfn.IFNA(VLOOKUP(A558,过往入选债券!A:D,4,0),2)</f>
        <v>2</v>
      </c>
      <c r="Y558">
        <f>_xlfn.IFNA(VLOOKUP(C558,[2]Sheet1!$A:$A,1,0),3)</f>
        <v>3</v>
      </c>
    </row>
    <row r="559" spans="1:25" hidden="1" x14ac:dyDescent="0.2">
      <c r="A559" s="21" t="s">
        <v>6748</v>
      </c>
      <c r="B559" s="21" t="s">
        <v>6749</v>
      </c>
      <c r="C559" s="37" t="s">
        <v>4964</v>
      </c>
      <c r="D559" s="26" t="str">
        <f>[1]!b_calc_yield(A559,日期设置!$B$2,F559,1,R559,1,O559,L559,S559,)</f>
        <v>Fetching...</v>
      </c>
      <c r="E559" s="26">
        <f t="shared" si="16"/>
        <v>0.77961233129961727</v>
      </c>
      <c r="F559" s="18">
        <f>[1]!b_dq_cleanprice($A559,日期设置!B$2)</f>
        <v>99.887600000000006</v>
      </c>
      <c r="G559" s="18" t="str">
        <f t="shared" si="17"/>
        <v>0.09 + 0</v>
      </c>
      <c r="H559" s="27">
        <f>[1]!b_dq_pctchange($A559,日期设置!$B$2,1)/100</f>
        <v>0</v>
      </c>
      <c r="I559" s="26">
        <f>[1]!b_pq_pctchange(A559,日期设置!$B$4,日期设置!$B$2,1)</f>
        <v>0.40518874799592813</v>
      </c>
      <c r="J559" s="26">
        <f>[1]!b_pq_pctchange(A559,日期设置!$C$4,日期设置!$B$2,1)</f>
        <v>0.4011518919272119</v>
      </c>
      <c r="K559" s="52">
        <f>[1]!b_dq_amount($A559,日期设置!B$2,2,10000)</f>
        <v>0</v>
      </c>
      <c r="L559" s="26">
        <f>[1]!b_info_latestpar(A559,日期设置!$B$2)</f>
        <v>100</v>
      </c>
      <c r="M559" s="6">
        <f>[1]!b_info_outstandingbalance($A559,日期设置!B$2)</f>
        <v>30</v>
      </c>
      <c r="N559" s="7" t="str">
        <f>[1]!b_info_latestissurercreditrating2(A559,日期设置!$B$2,"102","1")</f>
        <v>AAA</v>
      </c>
      <c r="O559" s="8">
        <v>7.5</v>
      </c>
      <c r="P559" s="9">
        <f>[1]!b_info_repurchasedate(A559)</f>
        <v>0</v>
      </c>
      <c r="Q559" s="8" t="s">
        <v>16224</v>
      </c>
      <c r="R559" s="2" t="str">
        <f>IF((--IF(P559=0,Q559,P559))&gt;(--日期设置!$B$2),IF(P559=0,Q559,P559),Q559)</f>
        <v>2021-04-26</v>
      </c>
      <c r="S559" s="2" t="s">
        <v>18010</v>
      </c>
      <c r="T559" s="8">
        <f>[1]!b_anal_ptmyear($A559,日期设置!$B$2)</f>
        <v>9.5890410958904104E-2</v>
      </c>
      <c r="U559" s="8">
        <f>[1]!b_anal_termifexercise($A559,日期设置!B$2)</f>
        <v>0</v>
      </c>
      <c r="V559" s="10">
        <f>[1]!b_dq_dirtyprice(A559,日期设置!$B$2)</f>
        <v>106.66840000000001</v>
      </c>
      <c r="W559" s="11">
        <f>IF(U559=0,ROUNDUP((Q559-日期设置!$B$2)/365,0),ROUNDUP((R559-日期设置!$B$2)/365,0))</f>
        <v>1</v>
      </c>
      <c r="X559" s="18" t="str">
        <f>_xlfn.IFNA(VLOOKUP(A559,过往入选债券!A:D,4,0),2)</f>
        <v>否</v>
      </c>
      <c r="Y559">
        <f>_xlfn.IFNA(VLOOKUP(C559,[2]Sheet1!$A:$A,1,0),3)</f>
        <v>3</v>
      </c>
    </row>
    <row r="560" spans="1:25" hidden="1" x14ac:dyDescent="0.2">
      <c r="A560" s="28" t="s">
        <v>21854</v>
      </c>
      <c r="B560" s="28" t="s">
        <v>22047</v>
      </c>
      <c r="C560" s="39" t="s">
        <v>13398</v>
      </c>
      <c r="D560" s="26" t="str">
        <f>[1]!b_calc_yield(A560,日期设置!$B$2,F560,1,R560,1,O560,L560,S560,)</f>
        <v>Fetching...</v>
      </c>
      <c r="E560" s="26">
        <f t="shared" si="16"/>
        <v>54.006995471601996</v>
      </c>
      <c r="F560" s="18">
        <f>[1]!b_dq_cleanprice($A560,日期设置!B$2)</f>
        <v>99.299599999999998</v>
      </c>
      <c r="G560" s="18" t="str">
        <f t="shared" si="17"/>
        <v>6.75 + 0</v>
      </c>
      <c r="H560" s="27">
        <f>[1]!b_dq_pctchange($A560,日期设置!$B$2,1)/100</f>
        <v>0</v>
      </c>
      <c r="I560" s="26">
        <f>[1]!b_pq_pctchange(A560,日期设置!$B$4,日期设置!$B$2,1)</f>
        <v>0</v>
      </c>
      <c r="J560" s="26">
        <f>[1]!b_pq_pctchange(A560,日期设置!$C$4,日期设置!$B$2,1)</f>
        <v>0</v>
      </c>
      <c r="K560" s="52">
        <f>[1]!b_dq_amount($A560,日期设置!B$2,2,10000)</f>
        <v>0</v>
      </c>
      <c r="L560" s="26">
        <f>[1]!b_info_latestpar(A560,日期设置!$B$2)</f>
        <v>100</v>
      </c>
      <c r="M560" s="6">
        <f>[1]!b_info_outstandingbalance($A560,日期设置!B$2)</f>
        <v>9</v>
      </c>
      <c r="N560" s="7" t="str">
        <f>[1]!b_info_latestissurercreditrating2(A560,日期设置!$B$2,"102","1")</f>
        <v>AA</v>
      </c>
      <c r="O560" s="43">
        <v>8</v>
      </c>
      <c r="P560" s="9">
        <f>[1]!b_info_repurchasedate(A560)</f>
        <v>0</v>
      </c>
      <c r="Q560" s="31" t="s">
        <v>22159</v>
      </c>
      <c r="R560" s="2" t="str">
        <f>IF((--IF(P560=0,Q560,P560))&gt;(--日期设置!$B$2),IF(P560=0,Q560,P560),Q560)</f>
        <v>2027-12-21</v>
      </c>
      <c r="S560" s="31" t="s">
        <v>16465</v>
      </c>
      <c r="T560" s="8">
        <f>[1]!b_anal_ptmyear($A560,日期设置!$B$2)</f>
        <v>6.7506849315068491</v>
      </c>
      <c r="U560" s="8">
        <f>[1]!b_anal_termifexercise($A560,日期设置!B$2)</f>
        <v>0</v>
      </c>
      <c r="V560" s="10">
        <f>[1]!b_dq_dirtyprice(A560,日期设置!$B$2)</f>
        <v>101.2941</v>
      </c>
      <c r="W560" s="11">
        <f>IF(U560=0,ROUNDUP((Q560-日期设置!$B$2)/365,0),ROUNDUP((R560-日期设置!$B$2)/365,0))</f>
        <v>7</v>
      </c>
      <c r="X560" s="18" t="str">
        <f>_xlfn.IFNA(VLOOKUP(A560,过往入选债券!A:D,4,0),2)</f>
        <v>否</v>
      </c>
      <c r="Y560">
        <f>_xlfn.IFNA(VLOOKUP(C560,[2]Sheet1!$A:$A,1,0),3)</f>
        <v>3</v>
      </c>
    </row>
    <row r="561" spans="1:25" hidden="1" x14ac:dyDescent="0.2">
      <c r="A561" s="21" t="s">
        <v>14475</v>
      </c>
      <c r="B561" s="21" t="s">
        <v>14476</v>
      </c>
      <c r="C561" s="37" t="s">
        <v>14477</v>
      </c>
      <c r="D561" s="26" t="str">
        <f>[1]!b_calc_yield(A561,日期设置!$B$2,F561,1,R561,1,O561,L561,S561,)</f>
        <v>Fetching...</v>
      </c>
      <c r="E561" s="26">
        <f t="shared" si="16"/>
        <v>31.129731636704385</v>
      </c>
      <c r="F561" s="18">
        <f>[1]!b_dq_cleanprice($A561,日期设置!B$2)</f>
        <v>100</v>
      </c>
      <c r="G561" s="18" t="str">
        <f t="shared" si="17"/>
        <v>4.11 + 0</v>
      </c>
      <c r="H561" s="27">
        <f>[1]!b_dq_pctchange($A561,日期设置!$B$2,1)/100</f>
        <v>0</v>
      </c>
      <c r="I561" s="26">
        <f>[1]!b_pq_pctchange(A561,日期设置!$B$4,日期设置!$B$2,1)</f>
        <v>0</v>
      </c>
      <c r="J561" s="26">
        <f>[1]!b_pq_pctchange(A561,日期设置!$C$4,日期设置!$B$2,1)</f>
        <v>0</v>
      </c>
      <c r="K561" s="52">
        <f>[1]!b_dq_amount($A561,日期设置!B$2,2,10000)</f>
        <v>0</v>
      </c>
      <c r="L561" s="26">
        <f>[1]!b_info_latestpar(A561,日期设置!$B$2)</f>
        <v>100</v>
      </c>
      <c r="M561" s="6">
        <f>[1]!b_info_outstandingbalance($A561,日期设置!B$2)</f>
        <v>3</v>
      </c>
      <c r="N561" s="7" t="str">
        <f>[1]!b_info_latestissurercreditrating2(A561,日期设置!$B$2,"102","1")</f>
        <v>AA-</v>
      </c>
      <c r="O561" s="8">
        <v>8.1</v>
      </c>
      <c r="P561" s="9">
        <f>[1]!b_info_repurchasedate(A561)</f>
        <v>0</v>
      </c>
      <c r="Q561" s="8" t="s">
        <v>17337</v>
      </c>
      <c r="R561" s="2" t="str">
        <f>IF((--IF(P561=0,Q561,P561))&gt;(--日期设置!$B$2),IF(P561=0,Q561,P561),Q561)</f>
        <v>2025-05-04</v>
      </c>
      <c r="S561" s="2" t="s">
        <v>18374</v>
      </c>
      <c r="T561" s="8">
        <f>[1]!b_anal_ptmyear($A561,日期设置!$B$2)</f>
        <v>4.117808219178082</v>
      </c>
      <c r="U561" s="8">
        <f>[1]!b_anal_termifexercise($A561,日期设置!B$2)</f>
        <v>0</v>
      </c>
      <c r="V561" s="10">
        <f>[1]!b_dq_dirtyprice(A561,日期设置!$B$2)</f>
        <v>107.14579999999999</v>
      </c>
      <c r="W561" s="11">
        <f>IF(U561=0,ROUNDUP((Q561-日期设置!$B$2)/365,0),ROUNDUP((R561-日期设置!$B$2)/365,0))</f>
        <v>5</v>
      </c>
      <c r="X561" s="18">
        <f>_xlfn.IFNA(VLOOKUP(A561,过往入选债券!A:D,4,0),2)</f>
        <v>2</v>
      </c>
      <c r="Y561">
        <f>_xlfn.IFNA(VLOOKUP(C561,[2]Sheet1!$A:$A,1,0),3)</f>
        <v>3</v>
      </c>
    </row>
    <row r="562" spans="1:25" hidden="1" x14ac:dyDescent="0.2">
      <c r="A562" s="21" t="s">
        <v>7947</v>
      </c>
      <c r="B562" s="21" t="s">
        <v>7948</v>
      </c>
      <c r="C562" s="37" t="s">
        <v>39</v>
      </c>
      <c r="D562" s="26" t="str">
        <f>[1]!b_calc_yield(A562,日期设置!$B$2,F562,1,R562,1,O562,L562,S562,)</f>
        <v>Fetching...</v>
      </c>
      <c r="E562" s="26">
        <f t="shared" si="16"/>
        <v>6.9109128915412876</v>
      </c>
      <c r="F562" s="18">
        <f>[1]!b_dq_cleanprice($A562,日期设置!B$2)</f>
        <v>99.224900000000005</v>
      </c>
      <c r="G562" s="18" t="str">
        <f t="shared" si="17"/>
        <v>0.85 + 0</v>
      </c>
      <c r="H562" s="27">
        <f>[1]!b_dq_pctchange($A562,日期设置!$B$2,1)/100</f>
        <v>0</v>
      </c>
      <c r="I562" s="26">
        <f>[1]!b_pq_pctchange(A562,日期设置!$B$4,日期设置!$B$2,1)</f>
        <v>0</v>
      </c>
      <c r="J562" s="26">
        <f>[1]!b_pq_pctchange(A562,日期设置!$C$4,日期设置!$B$2,1)</f>
        <v>0</v>
      </c>
      <c r="K562" s="52">
        <f>[1]!b_dq_amount($A562,日期设置!B$2,2,10000)</f>
        <v>0</v>
      </c>
      <c r="L562" s="26">
        <f>[1]!b_info_latestpar(A562,日期设置!$B$2)</f>
        <v>100</v>
      </c>
      <c r="M562" s="6">
        <f>[1]!b_info_outstandingbalance($A562,日期设置!B$2)</f>
        <v>1.92</v>
      </c>
      <c r="N562" s="7" t="str">
        <f>[1]!b_info_latestissurercreditrating2(A562,日期设置!$B$2,"102","1")</f>
        <v>AA+</v>
      </c>
      <c r="O562" s="8">
        <v>7.2</v>
      </c>
      <c r="P562" s="9" t="str">
        <f>[1]!b_info_repurchasedate(A562)</f>
        <v>2021-01-28</v>
      </c>
      <c r="Q562" s="8" t="s">
        <v>16142</v>
      </c>
      <c r="R562" s="2" t="str">
        <f>IF((--IF(P562=0,Q562,P562))&gt;(--日期设置!$B$2),IF(P562=0,Q562,P562),Q562)</f>
        <v>2022-01-28</v>
      </c>
      <c r="S562" s="2" t="s">
        <v>17929</v>
      </c>
      <c r="T562" s="8">
        <f>[1]!b_anal_ptmyear($A562,日期设置!$B$2)</f>
        <v>0.85479452054794525</v>
      </c>
      <c r="U562" s="8">
        <f>[1]!b_anal_termifexercise($A562,日期设置!B$2)</f>
        <v>0</v>
      </c>
      <c r="V562" s="10">
        <f>[1]!b_dq_dirtyprice(A562,日期设置!$B$2)</f>
        <v>100.2704</v>
      </c>
      <c r="W562" s="11">
        <f>IF(U562=0,ROUNDUP((Q562-日期设置!$B$2)/365,0),ROUNDUP((R562-日期设置!$B$2)/365,0))</f>
        <v>1</v>
      </c>
      <c r="X562" s="18" t="str">
        <f>_xlfn.IFNA(VLOOKUP(A562,过往入选债券!A:D,4,0),2)</f>
        <v>否</v>
      </c>
      <c r="Y562">
        <f>_xlfn.IFNA(VLOOKUP(C562,[2]Sheet1!$A:$A,1,0),3)</f>
        <v>3</v>
      </c>
    </row>
    <row r="563" spans="1:25" hidden="1" x14ac:dyDescent="0.2">
      <c r="A563" s="21" t="s">
        <v>13911</v>
      </c>
      <c r="B563" s="21" t="s">
        <v>13912</v>
      </c>
      <c r="C563" s="37" t="s">
        <v>13166</v>
      </c>
      <c r="D563" s="26" t="str">
        <f>[1]!b_calc_yield(A563,日期设置!$B$2,F563,1,R563,1,O563,L563,S563,)</f>
        <v>Fetching...</v>
      </c>
      <c r="E563" s="26">
        <f t="shared" si="16"/>
        <v>34.53725392909368</v>
      </c>
      <c r="F563" s="18">
        <f>[1]!b_dq_cleanprice($A563,日期设置!B$2)</f>
        <v>76.543999999999997</v>
      </c>
      <c r="G563" s="18" t="str">
        <f t="shared" si="17"/>
        <v>3.34 + 0</v>
      </c>
      <c r="H563" s="27">
        <f>[1]!b_dq_pctchange($A563,日期设置!$B$2,1)/100</f>
        <v>0</v>
      </c>
      <c r="I563" s="26">
        <f>[1]!b_pq_pctchange(A563,日期设置!$B$4,日期设置!$B$2,1)</f>
        <v>0</v>
      </c>
      <c r="J563" s="26">
        <f>[1]!b_pq_pctchange(A563,日期设置!$C$4,日期设置!$B$2,1)</f>
        <v>0</v>
      </c>
      <c r="K563" s="52">
        <f>[1]!b_dq_amount($A563,日期设置!B$2,2,10000)</f>
        <v>0</v>
      </c>
      <c r="L563" s="26">
        <f>[1]!b_info_latestpar(A563,日期设置!$B$2)</f>
        <v>80</v>
      </c>
      <c r="M563" s="6">
        <f>[1]!b_info_outstandingbalance($A563,日期设置!B$2)</f>
        <v>5.52</v>
      </c>
      <c r="N563" s="7" t="str">
        <f>[1]!b_info_latestissurercreditrating2(A563,日期设置!$B$2,"102","1")</f>
        <v>AA</v>
      </c>
      <c r="O563" s="8">
        <v>6.98</v>
      </c>
      <c r="P563" s="9">
        <f>[1]!b_info_repurchasedate(A563)</f>
        <v>0</v>
      </c>
      <c r="Q563" s="8" t="s">
        <v>16865</v>
      </c>
      <c r="R563" s="2" t="str">
        <f>IF((--IF(P563=0,Q563,P563))&gt;(--日期设置!$B$2),IF(P563=0,Q563,P563),Q563)</f>
        <v>2024-07-25</v>
      </c>
      <c r="S563" s="2" t="s">
        <v>18791</v>
      </c>
      <c r="T563" s="8">
        <f>[1]!b_anal_ptmyear($A563,日期设置!$B$2)</f>
        <v>3.3424657534246576</v>
      </c>
      <c r="U563" s="8">
        <f>[1]!b_anal_termifexercise($A563,日期设置!B$2)</f>
        <v>0</v>
      </c>
      <c r="V563" s="10">
        <f>[1]!b_dq_dirtyprice(A563,日期设置!$B$2)</f>
        <v>80.215699999999998</v>
      </c>
      <c r="W563" s="11">
        <f>IF(U563=0,ROUNDUP((Q563-日期设置!$B$2)/365,0),ROUNDUP((R563-日期设置!$B$2)/365,0))</f>
        <v>4</v>
      </c>
      <c r="X563" s="18" t="str">
        <f>_xlfn.IFNA(VLOOKUP(A563,过往入选债券!A:D,4,0),2)</f>
        <v>否</v>
      </c>
      <c r="Y563">
        <f>_xlfn.IFNA(VLOOKUP(C563,[2]Sheet1!$A:$A,1,0),3)</f>
        <v>3</v>
      </c>
    </row>
    <row r="564" spans="1:25" hidden="1" x14ac:dyDescent="0.2">
      <c r="A564" s="21" t="s">
        <v>11422</v>
      </c>
      <c r="B564" s="21" t="s">
        <v>11423</v>
      </c>
      <c r="C564" s="37" t="s">
        <v>580</v>
      </c>
      <c r="D564" s="26" t="str">
        <f>[1]!b_calc_yield(A564,日期设置!$B$2,F564,1,R564,1,O564,L564,S564,)</f>
        <v>Fetching...</v>
      </c>
      <c r="E564" s="26">
        <f t="shared" si="16"/>
        <v>10.56459369468714</v>
      </c>
      <c r="F564" s="18">
        <f>[1]!b_dq_cleanprice($A564,日期设置!B$2)</f>
        <v>98</v>
      </c>
      <c r="G564" s="18" t="str">
        <f t="shared" si="17"/>
        <v>2.35 + 1.35</v>
      </c>
      <c r="H564" s="27">
        <f>[1]!b_dq_pctchange($A564,日期设置!$B$2,1)/100</f>
        <v>0</v>
      </c>
      <c r="I564" s="26">
        <f>[1]!b_pq_pctchange(A564,日期设置!$B$4,日期设置!$B$2,1)</f>
        <v>0</v>
      </c>
      <c r="J564" s="26">
        <f>[1]!b_pq_pctchange(A564,日期设置!$C$4,日期设置!$B$2,1)</f>
        <v>0</v>
      </c>
      <c r="K564" s="52">
        <f>[1]!b_dq_amount($A564,日期设置!B$2,2,10000)</f>
        <v>0</v>
      </c>
      <c r="L564" s="26">
        <f>[1]!b_info_latestpar(A564,日期设置!$B$2)</f>
        <v>100</v>
      </c>
      <c r="M564" s="6">
        <f>[1]!b_info_outstandingbalance($A564,日期设置!B$2)</f>
        <v>20</v>
      </c>
      <c r="N564" s="7" t="str">
        <f>[1]!b_info_latestissurercreditrating2(A564,日期设置!$B$2,"102","1")</f>
        <v>BB</v>
      </c>
      <c r="O564" s="8">
        <v>6.5</v>
      </c>
      <c r="P564" s="9" t="str">
        <f>[1]!b_info_repurchasedate(A564)</f>
        <v>2022-07-29</v>
      </c>
      <c r="Q564" s="8" t="s">
        <v>16488</v>
      </c>
      <c r="R564" s="2" t="str">
        <f>IF((--IF(P564=0,Q564,P564))&gt;(--日期设置!$B$2),IF(P564=0,Q564,P564),Q564)</f>
        <v>2022-07-29</v>
      </c>
      <c r="S564" s="2" t="s">
        <v>18003</v>
      </c>
      <c r="T564" s="8">
        <f>[1]!b_anal_ptmyear($A564,日期设置!$B$2)</f>
        <v>2.3534246575342466</v>
      </c>
      <c r="U564" s="8">
        <f>[1]!b_anal_termifexercise($A564,日期设置!B$2)</f>
        <v>1.3534246575342466</v>
      </c>
      <c r="V564" s="10">
        <f>[1]!b_dq_dirtyprice(A564,日期设置!$B$2)</f>
        <v>102.20269999999999</v>
      </c>
      <c r="W564" s="11">
        <f>IF(U564=0,ROUNDUP((Q564-日期设置!$B$2)/365,0),ROUNDUP((R564-日期设置!$B$2)/365,0))</f>
        <v>2</v>
      </c>
      <c r="X564" s="18">
        <f>_xlfn.IFNA(VLOOKUP(A564,过往入选债券!A:D,4,0),2)</f>
        <v>2</v>
      </c>
      <c r="Y564" t="str">
        <f>_xlfn.IFNA(VLOOKUP(C564,[2]Sheet1!$A:$A,1,0),3)</f>
        <v>河南能源化工集团有限公司</v>
      </c>
    </row>
    <row r="565" spans="1:25" hidden="1" x14ac:dyDescent="0.2">
      <c r="A565" s="21" t="s">
        <v>895</v>
      </c>
      <c r="B565" s="21" t="s">
        <v>896</v>
      </c>
      <c r="C565" s="37" t="s">
        <v>897</v>
      </c>
      <c r="D565" s="26" t="str">
        <f>[1]!b_calc_yield(A565,日期设置!$B$2,F565,1,R565,1,O565,L565,S565,)</f>
        <v>Fetching...</v>
      </c>
      <c r="E565" s="26">
        <f t="shared" si="16"/>
        <v>2.8525747265388812</v>
      </c>
      <c r="F565" s="18">
        <f>[1]!b_dq_cleanprice($A565,日期设置!B$2)</f>
        <v>99.017799999999994</v>
      </c>
      <c r="G565" s="18" t="str">
        <f t="shared" si="17"/>
        <v>0.35 + 0</v>
      </c>
      <c r="H565" s="27">
        <f>[1]!b_dq_pctchange($A565,日期设置!$B$2,1)/100</f>
        <v>0</v>
      </c>
      <c r="I565" s="26">
        <f>[1]!b_pq_pctchange(A565,日期设置!$B$4,日期设置!$B$2,1)</f>
        <v>0</v>
      </c>
      <c r="J565" s="26">
        <f>[1]!b_pq_pctchange(A565,日期设置!$C$4,日期设置!$B$2,1)</f>
        <v>0</v>
      </c>
      <c r="K565" s="52">
        <f>[1]!b_dq_amount($A565,日期设置!B$2,2,10000)</f>
        <v>0</v>
      </c>
      <c r="L565" s="26">
        <f>[1]!b_info_latestpar(A565,日期设置!$B$2)</f>
        <v>100</v>
      </c>
      <c r="M565" s="6">
        <f>[1]!b_info_outstandingbalance($A565,日期设置!B$2)</f>
        <v>12</v>
      </c>
      <c r="N565" s="7">
        <f>[1]!b_info_latestissurercreditrating2(A565,日期设置!$B$2,"102","1")</f>
        <v>0</v>
      </c>
      <c r="O565" s="8">
        <v>5.5</v>
      </c>
      <c r="P565" s="9">
        <f>[1]!b_info_repurchasedate(A565)</f>
        <v>0</v>
      </c>
      <c r="Q565" s="8" t="s">
        <v>16954</v>
      </c>
      <c r="R565" s="2" t="str">
        <f>IF((--IF(P565=0,Q565,P565))&gt;(--日期设置!$B$2),IF(P565=0,Q565,P565),Q565)</f>
        <v>2021-07-29</v>
      </c>
      <c r="S565" s="2" t="s">
        <v>18612</v>
      </c>
      <c r="T565" s="8">
        <f>[1]!b_anal_ptmyear($A565,日期设置!$B$2)</f>
        <v>0.35342465753424657</v>
      </c>
      <c r="U565" s="8">
        <f>[1]!b_anal_termifexercise($A565,日期设置!B$2)</f>
        <v>0</v>
      </c>
      <c r="V565" s="10">
        <f>[1]!b_dq_dirtyprice(A565,日期设置!$B$2)</f>
        <v>102.574</v>
      </c>
      <c r="W565" s="11">
        <f>IF(U565=0,ROUNDUP((Q565-日期设置!$B$2)/365,0),ROUNDUP((R565-日期设置!$B$2)/365,0))</f>
        <v>1</v>
      </c>
      <c r="X565" s="18">
        <f>_xlfn.IFNA(VLOOKUP(A565,过往入选债券!A:D,4,0),2)</f>
        <v>2</v>
      </c>
      <c r="Y565">
        <f>_xlfn.IFNA(VLOOKUP(C565,[2]Sheet1!$A:$A,1,0),3)</f>
        <v>3</v>
      </c>
    </row>
    <row r="566" spans="1:25" hidden="1" x14ac:dyDescent="0.2">
      <c r="A566" s="21" t="s">
        <v>14587</v>
      </c>
      <c r="B566" s="21" t="s">
        <v>14588</v>
      </c>
      <c r="C566" s="37" t="s">
        <v>14367</v>
      </c>
      <c r="D566" s="26" t="str">
        <f>[1]!b_calc_yield(A566,日期设置!$B$2,F566,1,R566,1,O566,L566,S566,)</f>
        <v>Fetching...</v>
      </c>
      <c r="E566" s="26">
        <f t="shared" si="16"/>
        <v>31.641472239081246</v>
      </c>
      <c r="F566" s="18">
        <f>[1]!b_dq_cleanprice($A566,日期设置!B$2)</f>
        <v>99.649000000000001</v>
      </c>
      <c r="G566" s="18" t="str">
        <f t="shared" si="17"/>
        <v>4.16 + 0</v>
      </c>
      <c r="H566" s="27">
        <f>[1]!b_dq_pctchange($A566,日期设置!$B$2,1)/100</f>
        <v>0</v>
      </c>
      <c r="I566" s="26">
        <f>[1]!b_pq_pctchange(A566,日期设置!$B$4,日期设置!$B$2,1)</f>
        <v>0</v>
      </c>
      <c r="J566" s="26">
        <f>[1]!b_pq_pctchange(A566,日期设置!$C$4,日期设置!$B$2,1)</f>
        <v>-0.3266797098492023</v>
      </c>
      <c r="K566" s="52">
        <f>[1]!b_dq_amount($A566,日期设置!B$2,2,10000)</f>
        <v>0</v>
      </c>
      <c r="L566" s="26">
        <f>[1]!b_info_latestpar(A566,日期设置!$B$2)</f>
        <v>100</v>
      </c>
      <c r="M566" s="6">
        <f>[1]!b_info_outstandingbalance($A566,日期设置!B$2)</f>
        <v>5</v>
      </c>
      <c r="N566" s="7" t="str">
        <f>[1]!b_info_latestissurercreditrating2(A566,日期设置!$B$2,"102","1")</f>
        <v>AA-</v>
      </c>
      <c r="O566" s="8">
        <v>7.98</v>
      </c>
      <c r="P566" s="9">
        <f>[1]!b_info_repurchasedate(A566)</f>
        <v>0</v>
      </c>
      <c r="Q566" s="8" t="s">
        <v>17351</v>
      </c>
      <c r="R566" s="2" t="str">
        <f>IF((--IF(P566=0,Q566,P566))&gt;(--日期设置!$B$2),IF(P566=0,Q566,P566),Q566)</f>
        <v>2025-05-23</v>
      </c>
      <c r="S566" s="2" t="s">
        <v>18572</v>
      </c>
      <c r="T566" s="8">
        <f>[1]!b_anal_ptmyear($A566,日期设置!$B$2)</f>
        <v>4.1698630136986301</v>
      </c>
      <c r="U566" s="8">
        <f>[1]!b_anal_termifexercise($A566,日期设置!B$2)</f>
        <v>0</v>
      </c>
      <c r="V566" s="10">
        <f>[1]!b_dq_dirtyprice(A566,日期设置!$B$2)</f>
        <v>106.2735</v>
      </c>
      <c r="W566" s="11">
        <f>IF(U566=0,ROUNDUP((Q566-日期设置!$B$2)/365,0),ROUNDUP((R566-日期设置!$B$2)/365,0))</f>
        <v>5</v>
      </c>
      <c r="X566" s="18" t="str">
        <f>_xlfn.IFNA(VLOOKUP(A566,过往入选债券!A:D,4,0),2)</f>
        <v>否</v>
      </c>
      <c r="Y566">
        <f>_xlfn.IFNA(VLOOKUP(C566,[2]Sheet1!$A:$A,1,0),3)</f>
        <v>3</v>
      </c>
    </row>
    <row r="567" spans="1:25" hidden="1" x14ac:dyDescent="0.2">
      <c r="A567" s="21" t="s">
        <v>14824</v>
      </c>
      <c r="B567" s="21" t="s">
        <v>14825</v>
      </c>
      <c r="C567" s="37" t="s">
        <v>14826</v>
      </c>
      <c r="D567" s="26" t="str">
        <f>[1]!b_calc_yield(A567,日期设置!$B$2,F567,1,R567,1,O567,L567,S567,)</f>
        <v>Fetching...</v>
      </c>
      <c r="E567" s="26">
        <f t="shared" si="16"/>
        <v>36.674128594529563</v>
      </c>
      <c r="F567" s="18">
        <f>[1]!b_dq_cleanprice($A567,日期设置!B$2)</f>
        <v>101.5612</v>
      </c>
      <c r="G567" s="18" t="str">
        <f t="shared" si="17"/>
        <v>4.68 + 0</v>
      </c>
      <c r="H567" s="27">
        <f>[1]!b_dq_pctchange($A567,日期设置!$B$2,1)/100</f>
        <v>0</v>
      </c>
      <c r="I567" s="26">
        <f>[1]!b_pq_pctchange(A567,日期设置!$B$4,日期设置!$B$2,1)</f>
        <v>0</v>
      </c>
      <c r="J567" s="26">
        <f>[1]!b_pq_pctchange(A567,日期设置!$C$4,日期设置!$B$2,1)</f>
        <v>0</v>
      </c>
      <c r="K567" s="52">
        <f>[1]!b_dq_amount($A567,日期设置!B$2,2,10000)</f>
        <v>0</v>
      </c>
      <c r="L567" s="26">
        <f>[1]!b_info_latestpar(A567,日期设置!$B$2)</f>
        <v>100</v>
      </c>
      <c r="M567" s="6">
        <f>[1]!b_info_outstandingbalance($A567,日期设置!B$2)</f>
        <v>9</v>
      </c>
      <c r="N567" s="7" t="str">
        <f>[1]!b_info_latestissurercreditrating2(A567,日期设置!$B$2,"102","1")</f>
        <v>AA</v>
      </c>
      <c r="O567" s="8">
        <v>8.5</v>
      </c>
      <c r="P567" s="9">
        <f>[1]!b_info_repurchasedate(A567)</f>
        <v>0</v>
      </c>
      <c r="Q567" s="8" t="s">
        <v>17294</v>
      </c>
      <c r="R567" s="2" t="str">
        <f>IF((--IF(P567=0,Q567,P567))&gt;(--日期设置!$B$2),IF(P567=0,Q567,P567),Q567)</f>
        <v>2025-11-26</v>
      </c>
      <c r="S567" s="2" t="s">
        <v>18321</v>
      </c>
      <c r="T567" s="8">
        <f>[1]!b_anal_ptmyear($A567,日期设置!$B$2)</f>
        <v>4.6821917808219178</v>
      </c>
      <c r="U567" s="8">
        <f>[1]!b_anal_termifexercise($A567,日期设置!B$2)</f>
        <v>0</v>
      </c>
      <c r="V567" s="10">
        <f>[1]!b_dq_dirtyprice(A567,日期设置!$B$2)</f>
        <v>104.26260000000001</v>
      </c>
      <c r="W567" s="11">
        <f>IF(U567=0,ROUNDUP((Q567-日期设置!$B$2)/365,0),ROUNDUP((R567-日期设置!$B$2)/365,0))</f>
        <v>5</v>
      </c>
      <c r="X567" s="18" t="str">
        <f>_xlfn.IFNA(VLOOKUP(A567,过往入选债券!A:D,4,0),2)</f>
        <v>否</v>
      </c>
      <c r="Y567">
        <f>_xlfn.IFNA(VLOOKUP(C567,[2]Sheet1!$A:$A,1,0),3)</f>
        <v>3</v>
      </c>
    </row>
    <row r="568" spans="1:25" hidden="1" x14ac:dyDescent="0.2">
      <c r="A568" s="21" t="s">
        <v>3595</v>
      </c>
      <c r="B568" s="21" t="s">
        <v>3596</v>
      </c>
      <c r="C568" s="37" t="s">
        <v>3597</v>
      </c>
      <c r="D568" s="26" t="str">
        <f>[1]!b_calc_yield(A568,日期设置!$B$2,F568,1,R568,1,O568,L568,S568,)</f>
        <v>Fetching...</v>
      </c>
      <c r="E568" s="26">
        <f t="shared" si="16"/>
        <v>5.0145164252472396</v>
      </c>
      <c r="F568" s="18">
        <f>[1]!b_dq_cleanprice($A568,日期设置!B$2)</f>
        <v>99.531199999999998</v>
      </c>
      <c r="G568" s="18" t="str">
        <f t="shared" si="17"/>
        <v>3.62 + 0.62</v>
      </c>
      <c r="H568" s="27">
        <f>[1]!b_dq_pctchange($A568,日期设置!$B$2,1)/100</f>
        <v>0</v>
      </c>
      <c r="I568" s="26">
        <f>[1]!b_pq_pctchange(A568,日期设置!$B$4,日期设置!$B$2,1)</f>
        <v>0</v>
      </c>
      <c r="J568" s="26">
        <f>[1]!b_pq_pctchange(A568,日期设置!$C$4,日期设置!$B$2,1)</f>
        <v>0</v>
      </c>
      <c r="K568" s="52">
        <f>[1]!b_dq_amount($A568,日期设置!B$2,2,10000)</f>
        <v>0</v>
      </c>
      <c r="L568" s="26">
        <f>[1]!b_info_latestpar(A568,日期设置!$B$2)</f>
        <v>100</v>
      </c>
      <c r="M568" s="6">
        <f>[1]!b_info_outstandingbalance($A568,日期设置!B$2)</f>
        <v>2</v>
      </c>
      <c r="N568" s="7">
        <f>[1]!b_info_latestissurercreditrating2(A568,日期设置!$B$2,"102","1")</f>
        <v>0</v>
      </c>
      <c r="O568" s="8">
        <v>7.5</v>
      </c>
      <c r="P568" s="9" t="str">
        <f>[1]!b_info_repurchasedate(A568)</f>
        <v>2021-11-04</v>
      </c>
      <c r="Q568" s="8" t="s">
        <v>17690</v>
      </c>
      <c r="R568" s="2" t="str">
        <f>IF((--IF(P568=0,Q568,P568))&gt;(--日期设置!$B$2),IF(P568=0,Q568,P568),Q568)</f>
        <v>2021-11-04</v>
      </c>
      <c r="S568" s="2" t="s">
        <v>18710</v>
      </c>
      <c r="T568" s="8">
        <f>[1]!b_anal_ptmyear($A568,日期设置!$B$2)</f>
        <v>3.6219178082191781</v>
      </c>
      <c r="U568" s="8">
        <f>[1]!b_anal_termifexercise($A568,日期设置!B$2)</f>
        <v>0.62191780821917808</v>
      </c>
      <c r="V568" s="10">
        <f>[1]!b_dq_dirtyprice(A568,日期设置!$B$2)</f>
        <v>102.3668</v>
      </c>
      <c r="W568" s="11">
        <f>IF(U568=0,ROUNDUP((Q568-日期设置!$B$2)/365,0),ROUNDUP((R568-日期设置!$B$2)/365,0))</f>
        <v>1</v>
      </c>
      <c r="X568" s="18">
        <f>_xlfn.IFNA(VLOOKUP(A568,过往入选债券!A:D,4,0),2)</f>
        <v>2</v>
      </c>
      <c r="Y568">
        <f>_xlfn.IFNA(VLOOKUP(C568,[2]Sheet1!$A:$A,1,0),3)</f>
        <v>3</v>
      </c>
    </row>
    <row r="569" spans="1:25" hidden="1" x14ac:dyDescent="0.2">
      <c r="A569" s="21" t="s">
        <v>9590</v>
      </c>
      <c r="B569" s="21" t="s">
        <v>9591</v>
      </c>
      <c r="C569" s="37" t="s">
        <v>2972</v>
      </c>
      <c r="D569" s="26" t="str">
        <f>[1]!b_calc_yield(A569,日期设置!$B$2,F569,1,R569,1,O569,L569,S569,)</f>
        <v>Fetching...</v>
      </c>
      <c r="E569" s="26">
        <f t="shared" si="16"/>
        <v>13.35488061759682</v>
      </c>
      <c r="F569" s="18">
        <f>[1]!b_dq_cleanprice($A569,日期设置!B$2)</f>
        <v>99.088300000000004</v>
      </c>
      <c r="G569" s="18" t="str">
        <f t="shared" si="17"/>
        <v>3.68 + 1.68</v>
      </c>
      <c r="H569" s="27">
        <f>[1]!b_dq_pctchange($A569,日期设置!$B$2,1)/100</f>
        <v>0</v>
      </c>
      <c r="I569" s="26">
        <f>[1]!b_pq_pctchange(A569,日期设置!$B$4,日期设置!$B$2,1)</f>
        <v>0</v>
      </c>
      <c r="J569" s="26">
        <f>[1]!b_pq_pctchange(A569,日期设置!$C$4,日期设置!$B$2,1)</f>
        <v>0</v>
      </c>
      <c r="K569" s="52">
        <f>[1]!b_dq_amount($A569,日期设置!B$2,2,10000)</f>
        <v>0</v>
      </c>
      <c r="L569" s="26">
        <f>[1]!b_info_latestpar(A569,日期设置!$B$2)</f>
        <v>100</v>
      </c>
      <c r="M569" s="6">
        <f>[1]!b_info_outstandingbalance($A569,日期设置!B$2)</f>
        <v>4</v>
      </c>
      <c r="N569" s="7" t="str">
        <f>[1]!b_info_latestissurercreditrating2(A569,日期设置!$B$2,"102","1")</f>
        <v>AA</v>
      </c>
      <c r="O569" s="8">
        <v>7.5</v>
      </c>
      <c r="P569" s="9" t="str">
        <f>[1]!b_info_repurchasedate(A569)</f>
        <v>2022-11-27</v>
      </c>
      <c r="Q569" s="8" t="s">
        <v>16090</v>
      </c>
      <c r="R569" s="2" t="str">
        <f>IF((--IF(P569=0,Q569,P569))&gt;(--日期设置!$B$2),IF(P569=0,Q569,P569),Q569)</f>
        <v>2022-11-27</v>
      </c>
      <c r="S569" s="2" t="s">
        <v>17875</v>
      </c>
      <c r="T569" s="8">
        <f>[1]!b_anal_ptmyear($A569,日期设置!$B$2)</f>
        <v>3.6849315068493151</v>
      </c>
      <c r="U569" s="8">
        <f>[1]!b_anal_termifexercise($A569,日期设置!B$2)</f>
        <v>1.6849315068493151</v>
      </c>
      <c r="V569" s="10">
        <f>[1]!b_dq_dirtyprice(A569,日期设置!$B$2)</f>
        <v>101.4513</v>
      </c>
      <c r="W569" s="11">
        <f>IF(U569=0,ROUNDUP((Q569-日期设置!$B$2)/365,0),ROUNDUP((R569-日期设置!$B$2)/365,0))</f>
        <v>2</v>
      </c>
      <c r="X569" s="18" t="str">
        <f>_xlfn.IFNA(VLOOKUP(A569,过往入选债券!A:D,4,0),2)</f>
        <v>否</v>
      </c>
      <c r="Y569" s="45">
        <f>_xlfn.IFNA(VLOOKUP(C569,[2]Sheet1!$A:$A,1,0),3)</f>
        <v>3</v>
      </c>
    </row>
    <row r="570" spans="1:25" hidden="1" x14ac:dyDescent="0.2">
      <c r="A570" s="21" t="s">
        <v>15119</v>
      </c>
      <c r="B570" s="21" t="s">
        <v>15120</v>
      </c>
      <c r="C570" s="37" t="s">
        <v>15121</v>
      </c>
      <c r="D570" s="26" t="str">
        <f>[1]!b_calc_yield(A570,日期设置!$B$2,F570,1,R570,1,O570,L570,S570,)</f>
        <v>Fetching...</v>
      </c>
      <c r="E570" s="26">
        <f t="shared" si="16"/>
        <v>40.070035017508744</v>
      </c>
      <c r="F570" s="18">
        <f>[1]!b_dq_cleanprice($A570,日期设置!B$2)</f>
        <v>99.774699999999996</v>
      </c>
      <c r="G570" s="18" t="str">
        <f t="shared" si="17"/>
        <v>4.97 + 0</v>
      </c>
      <c r="H570" s="27">
        <f>[1]!b_dq_pctchange($A570,日期设置!$B$2,1)/100</f>
        <v>0</v>
      </c>
      <c r="I570" s="26">
        <f>[1]!b_pq_pctchange(A570,日期设置!$B$4,日期设置!$B$2,1)</f>
        <v>0</v>
      </c>
      <c r="J570" s="26">
        <f>[1]!b_pq_pctchange(A570,日期设置!$C$4,日期设置!$B$2,1)</f>
        <v>0</v>
      </c>
      <c r="K570" s="52">
        <f>[1]!b_dq_amount($A570,日期设置!B$2,2,10000)</f>
        <v>0</v>
      </c>
      <c r="L570" s="26">
        <f>[1]!b_info_latestpar(A570,日期设置!$B$2)</f>
        <v>100</v>
      </c>
      <c r="M570" s="6">
        <f>[1]!b_info_outstandingbalance($A570,日期设置!B$2)</f>
        <v>8</v>
      </c>
      <c r="N570" s="7" t="str">
        <f>[1]!b_info_latestissurercreditrating2(A570,日期设置!$B$2,"102","1")</f>
        <v>AA-</v>
      </c>
      <c r="O570" s="8">
        <v>8</v>
      </c>
      <c r="P570" s="9">
        <f>[1]!b_info_repurchasedate(A570)</f>
        <v>0</v>
      </c>
      <c r="Q570" s="8" t="s">
        <v>17422</v>
      </c>
      <c r="R570" s="2" t="str">
        <f>IF((--IF(P570=0,Q570,P570))&gt;(--日期设置!$B$2),IF(P570=0,Q570,P570),Q570)</f>
        <v>2026-03-14</v>
      </c>
      <c r="S570" s="2" t="s">
        <v>17994</v>
      </c>
      <c r="T570" s="8">
        <f>[1]!b_anal_ptmyear($A570,日期设置!$B$2)</f>
        <v>4.978082191780822</v>
      </c>
      <c r="U570" s="8">
        <f>[1]!b_anal_termifexercise($A570,日期设置!B$2)</f>
        <v>0</v>
      </c>
      <c r="V570" s="10">
        <f>[1]!b_dq_dirtyprice(A570,日期设置!$B$2)</f>
        <v>99.95</v>
      </c>
      <c r="W570" s="11">
        <f>IF(U570=0,ROUNDUP((Q570-日期设置!$B$2)/365,0),ROUNDUP((R570-日期设置!$B$2)/365,0))</f>
        <v>5</v>
      </c>
      <c r="X570" s="18" t="str">
        <f>_xlfn.IFNA(VLOOKUP(A570,过往入选债券!A:D,4,0),2)</f>
        <v>否</v>
      </c>
      <c r="Y570">
        <f>_xlfn.IFNA(VLOOKUP(C570,[2]Sheet1!$A:$A,1,0),3)</f>
        <v>3</v>
      </c>
    </row>
    <row r="571" spans="1:25" hidden="1" x14ac:dyDescent="0.2">
      <c r="A571" s="21" t="s">
        <v>8078</v>
      </c>
      <c r="B571" s="21" t="s">
        <v>8079</v>
      </c>
      <c r="C571" s="37" t="s">
        <v>8080</v>
      </c>
      <c r="D571" s="26" t="str">
        <f>[1]!b_calc_yield(A571,日期设置!$B$2,F571,1,R571,1,O571,L571,S571,)</f>
        <v>Fetching...</v>
      </c>
      <c r="E571" s="26">
        <f t="shared" si="16"/>
        <v>7.5902313119836196</v>
      </c>
      <c r="F571" s="18">
        <f>[1]!b_dq_cleanprice($A571,日期设置!B$2)</f>
        <v>99.38</v>
      </c>
      <c r="G571" s="18" t="str">
        <f t="shared" si="17"/>
        <v>0.94 + 0</v>
      </c>
      <c r="H571" s="27">
        <f>[1]!b_dq_pctchange($A571,日期设置!$B$2,1)/100</f>
        <v>0</v>
      </c>
      <c r="I571" s="26">
        <f>[1]!b_pq_pctchange(A571,日期设置!$B$4,日期设置!$B$2,1)</f>
        <v>0</v>
      </c>
      <c r="J571" s="26">
        <f>[1]!b_pq_pctchange(A571,日期设置!$C$4,日期设置!$B$2,1)</f>
        <v>-0.61731666755002412</v>
      </c>
      <c r="K571" s="52">
        <f>[1]!b_dq_amount($A571,日期设置!B$2,2,10000)</f>
        <v>0</v>
      </c>
      <c r="L571" s="26">
        <f>[1]!b_info_latestpar(A571,日期设置!$B$2)</f>
        <v>100</v>
      </c>
      <c r="M571" s="6">
        <f>[1]!b_info_outstandingbalance($A571,日期设置!B$2)</f>
        <v>2</v>
      </c>
      <c r="N571" s="7" t="str">
        <f>[1]!b_info_latestissurercreditrating2(A571,日期设置!$B$2,"102","1")</f>
        <v>AA</v>
      </c>
      <c r="O571" s="8">
        <v>7.38</v>
      </c>
      <c r="P571" s="9" t="str">
        <f>[1]!b_info_repurchasedate(A571)</f>
        <v>2021-03-01</v>
      </c>
      <c r="Q571" s="8" t="s">
        <v>16261</v>
      </c>
      <c r="R571" s="2" t="str">
        <f>IF((--IF(P571=0,Q571,P571))&gt;(--日期设置!$B$2),IF(P571=0,Q571,P571),Q571)</f>
        <v>2022-03-01</v>
      </c>
      <c r="S571" s="2" t="s">
        <v>18043</v>
      </c>
      <c r="T571" s="8">
        <f>[1]!b_anal_ptmyear($A571,日期设置!$B$2)</f>
        <v>0.94246575342465755</v>
      </c>
      <c r="U571" s="8">
        <f>[1]!b_anal_termifexercise($A571,日期设置!B$2)</f>
        <v>0</v>
      </c>
      <c r="V571" s="10">
        <f>[1]!b_dq_dirtyprice(A571,日期设置!$B$2)</f>
        <v>99.804599999999994</v>
      </c>
      <c r="W571" s="11">
        <f>IF(U571=0,ROUNDUP((Q571-日期设置!$B$2)/365,0),ROUNDUP((R571-日期设置!$B$2)/365,0))</f>
        <v>1</v>
      </c>
      <c r="X571" s="18" t="str">
        <f>_xlfn.IFNA(VLOOKUP(A571,过往入选债券!A:D,4,0),2)</f>
        <v>否</v>
      </c>
      <c r="Y571">
        <f>_xlfn.IFNA(VLOOKUP(C571,[2]Sheet1!$A:$A,1,0),3)</f>
        <v>3</v>
      </c>
    </row>
    <row r="572" spans="1:25" hidden="1" x14ac:dyDescent="0.2">
      <c r="A572" s="21" t="s">
        <v>14648</v>
      </c>
      <c r="B572" s="21" t="s">
        <v>14649</v>
      </c>
      <c r="C572" s="37" t="s">
        <v>13234</v>
      </c>
      <c r="D572" s="26" t="str">
        <f>[1]!b_calc_yield(A572,日期设置!$B$2,F572,1,R572,1,O572,L572,S572,)</f>
        <v>Fetching...</v>
      </c>
      <c r="E572" s="26">
        <f t="shared" si="16"/>
        <v>33.910815778204004</v>
      </c>
      <c r="F572" s="18">
        <f>[1]!b_dq_cleanprice($A572,日期设置!B$2)</f>
        <v>100.02</v>
      </c>
      <c r="G572" s="18" t="str">
        <f t="shared" si="17"/>
        <v>4.40 + 0</v>
      </c>
      <c r="H572" s="27">
        <f>[1]!b_dq_pctchange($A572,日期设置!$B$2,1)/100</f>
        <v>0</v>
      </c>
      <c r="I572" s="26">
        <f>[1]!b_pq_pctchange(A572,日期设置!$B$4,日期设置!$B$2,1)</f>
        <v>0</v>
      </c>
      <c r="J572" s="26">
        <f>[1]!b_pq_pctchange(A572,日期设置!$C$4,日期设置!$B$2,1)</f>
        <v>0</v>
      </c>
      <c r="K572" s="52">
        <f>[1]!b_dq_amount($A572,日期设置!B$2,2,10000)</f>
        <v>0</v>
      </c>
      <c r="L572" s="26">
        <f>[1]!b_info_latestpar(A572,日期设置!$B$2)</f>
        <v>100</v>
      </c>
      <c r="M572" s="6">
        <f>[1]!b_info_outstandingbalance($A572,日期设置!B$2)</f>
        <v>6</v>
      </c>
      <c r="N572" s="7" t="str">
        <f>[1]!b_info_latestissurercreditrating2(A572,日期设置!$B$2,"102","1")</f>
        <v>AA</v>
      </c>
      <c r="O572" s="8">
        <v>8.08</v>
      </c>
      <c r="P572" s="9">
        <f>[1]!b_info_repurchasedate(A572)</f>
        <v>0</v>
      </c>
      <c r="Q572" s="8" t="s">
        <v>16239</v>
      </c>
      <c r="R572" s="2" t="str">
        <f>IF((--IF(P572=0,Q572,P572))&gt;(--日期设置!$B$2),IF(P572=0,Q572,P572),Q572)</f>
        <v>2025-08-16</v>
      </c>
      <c r="S572" s="2" t="s">
        <v>18026</v>
      </c>
      <c r="T572" s="8">
        <f>[1]!b_anal_ptmyear($A572,日期设置!$B$2)</f>
        <v>4.4027397260273968</v>
      </c>
      <c r="U572" s="8">
        <f>[1]!b_anal_termifexercise($A572,日期设置!B$2)</f>
        <v>0</v>
      </c>
      <c r="V572" s="10">
        <f>[1]!b_dq_dirtyprice(A572,日期设置!$B$2)</f>
        <v>104.8459</v>
      </c>
      <c r="W572" s="11">
        <f>IF(U572=0,ROUNDUP((Q572-日期设置!$B$2)/365,0),ROUNDUP((R572-日期设置!$B$2)/365,0))</f>
        <v>5</v>
      </c>
      <c r="X572" s="18">
        <f>_xlfn.IFNA(VLOOKUP(A572,过往入选债券!A:D,4,0),2)</f>
        <v>2</v>
      </c>
      <c r="Y572">
        <f>_xlfn.IFNA(VLOOKUP(C572,[2]Sheet1!$A:$A,1,0),3)</f>
        <v>3</v>
      </c>
    </row>
    <row r="573" spans="1:25" hidden="1" x14ac:dyDescent="0.2">
      <c r="A573" s="21" t="s">
        <v>10978</v>
      </c>
      <c r="B573" s="21" t="s">
        <v>10979</v>
      </c>
      <c r="C573" s="37" t="s">
        <v>25</v>
      </c>
      <c r="D573" s="26" t="str">
        <f>[1]!b_calc_yield(A573,日期设置!$B$2,F573,1,R573,1,O573,L573,S573,)</f>
        <v>Fetching...</v>
      </c>
      <c r="E573" s="26">
        <f t="shared" si="16"/>
        <v>17.100838433771127</v>
      </c>
      <c r="F573" s="18">
        <f>[1]!b_dq_cleanprice($A573,日期设置!B$2)</f>
        <v>93.35</v>
      </c>
      <c r="G573" s="18" t="str">
        <f t="shared" si="17"/>
        <v>2.16 + 0</v>
      </c>
      <c r="H573" s="27">
        <f>[1]!b_dq_pctchange($A573,日期设置!$B$2,1)/100</f>
        <v>0</v>
      </c>
      <c r="I573" s="26">
        <f>[1]!b_pq_pctchange(A573,日期设置!$B$4,日期设置!$B$2,1)</f>
        <v>0</v>
      </c>
      <c r="J573" s="26">
        <f>[1]!b_pq_pctchange(A573,日期设置!$C$4,日期设置!$B$2,1)</f>
        <v>-0.26943811149738151</v>
      </c>
      <c r="K573" s="52">
        <f>[1]!b_dq_amount($A573,日期设置!B$2,2,10000)</f>
        <v>0</v>
      </c>
      <c r="L573" s="26">
        <f>[1]!b_info_latestpar(A573,日期设置!$B$2)</f>
        <v>100</v>
      </c>
      <c r="M573" s="6">
        <f>[1]!b_info_outstandingbalance($A573,日期设置!B$2)</f>
        <v>15</v>
      </c>
      <c r="N573" s="7" t="str">
        <f>[1]!b_info_latestissurercreditrating2(A573,日期设置!$B$2,"102","1")</f>
        <v>AAA</v>
      </c>
      <c r="O573" s="8">
        <v>4.5999999999999996</v>
      </c>
      <c r="P573" s="9">
        <f>[1]!b_info_repurchasedate(A573)</f>
        <v>0</v>
      </c>
      <c r="Q573" s="8" t="s">
        <v>16476</v>
      </c>
      <c r="R573" s="2" t="str">
        <f>IF((--IF(P573=0,Q573,P573))&gt;(--日期设置!$B$2),IF(P573=0,Q573,P573),Q573)</f>
        <v>2023-05-22</v>
      </c>
      <c r="S573" s="2" t="s">
        <v>18238</v>
      </c>
      <c r="T573" s="8">
        <f>[1]!b_anal_ptmyear($A573,日期设置!$B$2)</f>
        <v>2.1671232876712327</v>
      </c>
      <c r="U573" s="8">
        <f>[1]!b_anal_termifexercise($A573,日期设置!B$2)</f>
        <v>0</v>
      </c>
      <c r="V573" s="10">
        <f>[1]!b_dq_dirtyprice(A573,日期设置!$B$2)</f>
        <v>97.181200000000004</v>
      </c>
      <c r="W573" s="11">
        <f>IF(U573=0,ROUNDUP((Q573-日期设置!$B$2)/365,0),ROUNDUP((R573-日期设置!$B$2)/365,0))</f>
        <v>3</v>
      </c>
      <c r="X573" s="18" t="str">
        <f>_xlfn.IFNA(VLOOKUP(A573,过往入选债券!A:D,4,0),2)</f>
        <v>否</v>
      </c>
      <c r="Y573" t="str">
        <f>_xlfn.IFNA(VLOOKUP(C573,[2]Sheet1!$A:$A,1,0),3)</f>
        <v>大同煤矿集团有限责任公司</v>
      </c>
    </row>
    <row r="574" spans="1:25" hidden="1" x14ac:dyDescent="0.2">
      <c r="A574" s="21" t="s">
        <v>15531</v>
      </c>
      <c r="B574" s="21" t="s">
        <v>15532</v>
      </c>
      <c r="C574" s="37" t="s">
        <v>14477</v>
      </c>
      <c r="D574" s="26" t="str">
        <f>[1]!b_calc_yield(A574,日期设置!$B$2,F574,1,R574,1,O574,L574,S574,)</f>
        <v>Fetching...</v>
      </c>
      <c r="E574" s="26">
        <f t="shared" si="16"/>
        <v>44.771812515591947</v>
      </c>
      <c r="F574" s="18">
        <f>[1]!b_dq_cleanprice($A574,日期设置!B$2)</f>
        <v>99.283100000000005</v>
      </c>
      <c r="G574" s="18" t="str">
        <f t="shared" si="17"/>
        <v>5.67 + 0</v>
      </c>
      <c r="H574" s="27">
        <f>[1]!b_dq_pctchange($A574,日期设置!$B$2,1)/100</f>
        <v>0</v>
      </c>
      <c r="I574" s="26">
        <f>[1]!b_pq_pctchange(A574,日期设置!$B$4,日期设置!$B$2,1)</f>
        <v>0</v>
      </c>
      <c r="J574" s="26">
        <f>[1]!b_pq_pctchange(A574,日期设置!$C$4,日期设置!$B$2,1)</f>
        <v>-0.97397156980478816</v>
      </c>
      <c r="K574" s="52">
        <f>[1]!b_dq_amount($A574,日期设置!B$2,2,10000)</f>
        <v>0</v>
      </c>
      <c r="L574" s="26">
        <f>[1]!b_info_latestpar(A574,日期设置!$B$2)</f>
        <v>100</v>
      </c>
      <c r="M574" s="6">
        <f>[1]!b_info_outstandingbalance($A574,日期设置!B$2)</f>
        <v>2</v>
      </c>
      <c r="N574" s="7" t="str">
        <f>[1]!b_info_latestissurercreditrating2(A574,日期设置!$B$2,"102","1")</f>
        <v>AA-</v>
      </c>
      <c r="O574" s="8">
        <v>7.9</v>
      </c>
      <c r="P574" s="9">
        <f>[1]!b_info_repurchasedate(A574)</f>
        <v>0</v>
      </c>
      <c r="Q574" s="8" t="s">
        <v>16774</v>
      </c>
      <c r="R574" s="2" t="str">
        <f>IF((--IF(P574=0,Q574,P574))&gt;(--日期设置!$B$2),IF(P574=0,Q574,P574),Q574)</f>
        <v>2026-11-25</v>
      </c>
      <c r="S574" s="2" t="s">
        <v>18481</v>
      </c>
      <c r="T574" s="8">
        <f>[1]!b_anal_ptmyear($A574,日期设置!$B$2)</f>
        <v>5.6794520547945204</v>
      </c>
      <c r="U574" s="8">
        <f>[1]!b_anal_termifexercise($A574,日期设置!B$2)</f>
        <v>0</v>
      </c>
      <c r="V574" s="10">
        <f>[1]!b_dq_dirtyprice(A574,日期设置!$B$2)</f>
        <v>101.8154</v>
      </c>
      <c r="W574" s="11">
        <f>IF(U574=0,ROUNDUP((Q574-日期设置!$B$2)/365,0),ROUNDUP((R574-日期设置!$B$2)/365,0))</f>
        <v>6</v>
      </c>
      <c r="X574" s="18" t="str">
        <f>_xlfn.IFNA(VLOOKUP(A574,过往入选债券!A:D,4,0),2)</f>
        <v>否</v>
      </c>
      <c r="Y574">
        <f>_xlfn.IFNA(VLOOKUP(C574,[2]Sheet1!$A:$A,1,0),3)</f>
        <v>3</v>
      </c>
    </row>
    <row r="575" spans="1:25" hidden="1" x14ac:dyDescent="0.2">
      <c r="A575" s="21" t="s">
        <v>2091</v>
      </c>
      <c r="B575" s="21" t="s">
        <v>2092</v>
      </c>
      <c r="C575" s="37" t="s">
        <v>405</v>
      </c>
      <c r="D575" s="26" t="str">
        <f>[1]!b_calc_yield(A575,日期设置!$B$2,F575,1,R575,1,O575,L575,S575,)</f>
        <v>Fetching...</v>
      </c>
      <c r="E575" s="26">
        <f t="shared" si="16"/>
        <v>5.04983909899408</v>
      </c>
      <c r="F575" s="18">
        <f>[1]!b_dq_cleanprice($A575,日期设置!B$2)</f>
        <v>98.85</v>
      </c>
      <c r="G575" s="18" t="str">
        <f t="shared" si="17"/>
        <v>0.48 + 0</v>
      </c>
      <c r="H575" s="27">
        <f>[1]!b_dq_pctchange($A575,日期设置!$B$2,1)/100</f>
        <v>0</v>
      </c>
      <c r="I575" s="26">
        <f>[1]!b_pq_pctchange(A575,日期设置!$B$4,日期设置!$B$2,1)</f>
        <v>0</v>
      </c>
      <c r="J575" s="26">
        <f>[1]!b_pq_pctchange(A575,日期设置!$C$4,日期设置!$B$2,1)</f>
        <v>0</v>
      </c>
      <c r="K575" s="52">
        <f>[1]!b_dq_amount($A575,日期设置!B$2,2,10000)</f>
        <v>0</v>
      </c>
      <c r="L575" s="26">
        <f>[1]!b_info_latestpar(A575,日期设置!$B$2)</f>
        <v>100</v>
      </c>
      <c r="M575" s="6">
        <f>[1]!b_info_outstandingbalance($A575,日期设置!B$2)</f>
        <v>8</v>
      </c>
      <c r="N575" s="7">
        <f>[1]!b_info_latestissurercreditrating2(A575,日期设置!$B$2,"102","1")</f>
        <v>0</v>
      </c>
      <c r="O575" s="8">
        <v>5.8</v>
      </c>
      <c r="P575" s="9">
        <f>[1]!b_info_repurchasedate(A575)</f>
        <v>0</v>
      </c>
      <c r="Q575" s="8" t="s">
        <v>16922</v>
      </c>
      <c r="R575" s="2" t="str">
        <f>IF((--IF(P575=0,Q575,P575))&gt;(--日期设置!$B$2),IF(P575=0,Q575,P575),Q575)</f>
        <v>2021-09-14</v>
      </c>
      <c r="S575" s="2" t="s">
        <v>18610</v>
      </c>
      <c r="T575" s="8">
        <f>[1]!b_anal_ptmyear($A575,日期设置!$B$2)</f>
        <v>0.48219178082191783</v>
      </c>
      <c r="U575" s="8">
        <f>[1]!b_anal_termifexercise($A575,日期设置!B$2)</f>
        <v>0</v>
      </c>
      <c r="V575" s="10">
        <f>[1]!b_dq_dirtyprice(A575,日期设置!$B$2)</f>
        <v>100.7141</v>
      </c>
      <c r="W575" s="11">
        <f>IF(U575=0,ROUNDUP((Q575-日期设置!$B$2)/365,0),ROUNDUP((R575-日期设置!$B$2)/365,0))</f>
        <v>1</v>
      </c>
      <c r="X575" s="18">
        <f>_xlfn.IFNA(VLOOKUP(A575,过往入选债券!A:D,4,0),2)</f>
        <v>2</v>
      </c>
      <c r="Y575">
        <f>_xlfn.IFNA(VLOOKUP(C575,[2]Sheet1!$A:$A,1,0),3)</f>
        <v>3</v>
      </c>
    </row>
    <row r="576" spans="1:25" hidden="1" x14ac:dyDescent="0.2">
      <c r="A576" s="21" t="s">
        <v>12303</v>
      </c>
      <c r="B576" s="21" t="s">
        <v>12304</v>
      </c>
      <c r="C576" s="37" t="s">
        <v>12305</v>
      </c>
      <c r="D576" s="26" t="str">
        <f>[1]!b_calc_yield(A576,日期设置!$B$2,F576,1,R576,1,O576,L576,S576,)</f>
        <v>Fetching...</v>
      </c>
      <c r="E576" s="26">
        <f t="shared" si="16"/>
        <v>33.5147633565918</v>
      </c>
      <c r="F576" s="18">
        <f>[1]!b_dq_cleanprice($A576,日期设置!B$2)</f>
        <v>19.515000000000001</v>
      </c>
      <c r="G576" s="18" t="str">
        <f t="shared" si="17"/>
        <v>0.97 + 0</v>
      </c>
      <c r="H576" s="27">
        <f>[1]!b_dq_pctchange($A576,日期设置!$B$2,1)/100</f>
        <v>0</v>
      </c>
      <c r="I576" s="26">
        <f>[1]!b_pq_pctchange(A576,日期设置!$B$4,日期设置!$B$2,1)</f>
        <v>0</v>
      </c>
      <c r="J576" s="26">
        <f>[1]!b_pq_pctchange(A576,日期设置!$C$4,日期设置!$B$2,1)</f>
        <v>-50</v>
      </c>
      <c r="K576" s="52">
        <f>[1]!b_dq_amount($A576,日期设置!B$2,2,10000)</f>
        <v>0</v>
      </c>
      <c r="L576" s="26">
        <f>[1]!b_info_latestpar(A576,日期设置!$B$2)</f>
        <v>19.999999999999996</v>
      </c>
      <c r="M576" s="6">
        <f>[1]!b_info_outstandingbalance($A576,日期设置!B$2)</f>
        <v>1.6</v>
      </c>
      <c r="N576" s="7" t="str">
        <f>[1]!b_info_latestissurercreditrating2(A576,日期设置!$B$2,"102","1")</f>
        <v>AA</v>
      </c>
      <c r="O576" s="8">
        <v>6.1</v>
      </c>
      <c r="P576" s="9">
        <f>[1]!b_info_repurchasedate(A576)</f>
        <v>0</v>
      </c>
      <c r="Q576" s="8" t="s">
        <v>16557</v>
      </c>
      <c r="R576" s="2" t="str">
        <f>IF((--IF(P576=0,Q576,P576))&gt;(--日期设置!$B$2),IF(P576=0,Q576,P576),Q576)</f>
        <v>2022-03-12</v>
      </c>
      <c r="S576" s="2" t="s">
        <v>18306</v>
      </c>
      <c r="T576" s="8">
        <f>[1]!b_anal_ptmyear($A576,日期设置!$B$2)</f>
        <v>0.9726027397260274</v>
      </c>
      <c r="U576" s="8">
        <f>[1]!b_anal_termifexercise($A576,日期设置!B$2)</f>
        <v>0</v>
      </c>
      <c r="V576" s="10">
        <f>[1]!b_dq_dirtyprice(A576,日期设置!$B$2)</f>
        <v>19.548400000000001</v>
      </c>
      <c r="W576" s="11">
        <f>IF(U576=0,ROUNDUP((Q576-日期设置!$B$2)/365,0),ROUNDUP((R576-日期设置!$B$2)/365,0))</f>
        <v>1</v>
      </c>
      <c r="X576" s="18">
        <f>_xlfn.IFNA(VLOOKUP(A576,过往入选债券!A:D,4,0),2)</f>
        <v>2</v>
      </c>
      <c r="Y576">
        <f>_xlfn.IFNA(VLOOKUP(C576,[2]Sheet1!$A:$A,1,0),3)</f>
        <v>3</v>
      </c>
    </row>
    <row r="577" spans="1:25" hidden="1" x14ac:dyDescent="0.2">
      <c r="A577" s="28" t="s">
        <v>19815</v>
      </c>
      <c r="B577" s="28" t="s">
        <v>19816</v>
      </c>
      <c r="C577" s="38" t="s">
        <v>4875</v>
      </c>
      <c r="D577" s="26" t="str">
        <f>[1]!b_calc_yield(A577,日期设置!$B$2,F577,1,R577,1,O577,L577,S577,)</f>
        <v>Fetching...</v>
      </c>
      <c r="E577" s="26">
        <f t="shared" si="16"/>
        <v>11.121687961752391</v>
      </c>
      <c r="F577" s="18">
        <f>[1]!b_dq_cleanprice($A577,日期设置!B$2)</f>
        <v>98.847200000000001</v>
      </c>
      <c r="G577" s="18" t="str">
        <f t="shared" si="17"/>
        <v>3.43 + 1.43</v>
      </c>
      <c r="H577" s="27">
        <f>[1]!b_dq_pctchange($A577,日期设置!$B$2,1)/100</f>
        <v>0</v>
      </c>
      <c r="I577" s="26">
        <f>[1]!b_pq_pctchange(A577,日期设置!$B$4,日期设置!$B$2,1)</f>
        <v>0</v>
      </c>
      <c r="J577" s="26">
        <f>[1]!b_pq_pctchange(A577,日期设置!$C$4,日期设置!$B$2,1)</f>
        <v>5.2735408942342098E-2</v>
      </c>
      <c r="K577" s="52">
        <f>[1]!b_dq_amount($A577,日期设置!B$2,2,10000)</f>
        <v>0</v>
      </c>
      <c r="L577" s="26">
        <f>[1]!b_info_latestpar(A577,日期设置!$B$2)</f>
        <v>100</v>
      </c>
      <c r="M577" s="6">
        <f>[1]!b_info_outstandingbalance($A577,日期设置!B$2)</f>
        <v>18</v>
      </c>
      <c r="N577" s="7" t="str">
        <f>[1]!b_info_latestissurercreditrating2(A577,日期设置!$B$2,"102","1")</f>
        <v>AA+</v>
      </c>
      <c r="O577" s="8">
        <v>7.2</v>
      </c>
      <c r="P577" s="9" t="str">
        <f>[1]!b_info_repurchasedate(A577)</f>
        <v>2022-08-26</v>
      </c>
      <c r="Q577" s="8" t="s">
        <v>16394</v>
      </c>
      <c r="R577" s="2" t="str">
        <f>IF((--IF(P577=0,Q577,P577))&gt;(--日期设置!$B$2),IF(P577=0,Q577,P577),Q577)</f>
        <v>2022-08-26</v>
      </c>
      <c r="S577" s="31" t="s">
        <v>19098</v>
      </c>
      <c r="T577" s="8">
        <f>[1]!b_anal_ptmyear($A577,日期设置!$B$2)</f>
        <v>3.43013698630137</v>
      </c>
      <c r="U577" s="8">
        <f>[1]!b_anal_termifexercise($A577,日期设置!B$2)</f>
        <v>1.4301369863013698</v>
      </c>
      <c r="V577" s="10">
        <f>[1]!b_dq_dirtyprice(A577,日期设置!$B$2)</f>
        <v>102.9502</v>
      </c>
      <c r="W577" s="11">
        <f>IF(U577=0,ROUNDUP((Q577-日期设置!$B$2)/365,0),ROUNDUP((R577-日期设置!$B$2)/365,0))</f>
        <v>2</v>
      </c>
      <c r="X577" s="18" t="str">
        <f>_xlfn.IFNA(VLOOKUP(A577,过往入选债券!A:D,4,0),2)</f>
        <v>否</v>
      </c>
      <c r="Y577">
        <f>_xlfn.IFNA(VLOOKUP(C577,[2]Sheet1!$A:$A,1,0),3)</f>
        <v>3</v>
      </c>
    </row>
    <row r="578" spans="1:25" x14ac:dyDescent="0.2">
      <c r="A578" s="21" t="s">
        <v>2001</v>
      </c>
      <c r="B578" s="21" t="s">
        <v>2002</v>
      </c>
      <c r="C578" s="37" t="s">
        <v>1032</v>
      </c>
      <c r="D578" s="26" t="str">
        <f>[1]!b_calc_yield(A578,日期设置!$B$2,F578,1,R578,1,O578,L578,S578,)</f>
        <v>Fetching...</v>
      </c>
      <c r="E578" s="26">
        <f t="shared" ref="E578:E641" si="18">((O578*W578+L578)/V578-1)*100</f>
        <v>5.9529788811556683</v>
      </c>
      <c r="F578" s="18">
        <f>[1]!b_dq_cleanprice($A578,日期设置!B$2)</f>
        <v>99.241699999999994</v>
      </c>
      <c r="G578" s="18" t="str">
        <f t="shared" ref="G578:G641" si="19">LEFT(T578,4)&amp;" + "&amp;LEFT(U578,4)</f>
        <v>0.38 + 0</v>
      </c>
      <c r="H578" s="27">
        <f>[1]!b_dq_pctchange($A578,日期设置!$B$2,1)/100</f>
        <v>1.9212247378633061E-3</v>
      </c>
      <c r="I578" s="26">
        <f>[1]!b_pq_pctchange(A578,日期设置!$B$4,日期设置!$B$2,1)</f>
        <v>0.1921224737863306</v>
      </c>
      <c r="J578" s="26">
        <f>[1]!b_pq_pctchange(A578,日期设置!$C$4,日期设置!$B$2,1)</f>
        <v>0.17735650980153833</v>
      </c>
      <c r="K578" s="52">
        <f>[1]!b_dq_amount($A578,日期设置!B$2,2,10000)</f>
        <v>3010.3907258999998</v>
      </c>
      <c r="L578" s="26">
        <f>[1]!b_info_latestpar(A578,日期设置!$B$2)</f>
        <v>100</v>
      </c>
      <c r="M578" s="6">
        <f>[1]!b_info_outstandingbalance($A578,日期设置!B$2)</f>
        <v>7</v>
      </c>
      <c r="N578" s="7">
        <f>[1]!b_info_latestissurercreditrating2(A578,日期设置!$B$2,"102","1")</f>
        <v>0</v>
      </c>
      <c r="O578" s="8">
        <v>6.32</v>
      </c>
      <c r="P578" s="9">
        <f>[1]!b_info_repurchasedate(A578)</f>
        <v>0</v>
      </c>
      <c r="Q578" s="8" t="s">
        <v>16020</v>
      </c>
      <c r="R578" s="2" t="str">
        <f>IF((--IF(P578=0,Q578,P578))&gt;(--日期设置!$B$2),IF(P578=0,Q578,P578),Q578)</f>
        <v>2021-08-10</v>
      </c>
      <c r="S578" s="2" t="s">
        <v>18103</v>
      </c>
      <c r="T578" s="8">
        <f>[1]!b_anal_ptmyear($A578,日期设置!$B$2)</f>
        <v>0.38630136986301372</v>
      </c>
      <c r="U578" s="8">
        <f>[1]!b_anal_termifexercise($A578,日期设置!B$2)</f>
        <v>0</v>
      </c>
      <c r="V578" s="10">
        <f>[1]!b_dq_dirtyprice(A578,日期设置!$B$2)</f>
        <v>100.3464</v>
      </c>
      <c r="W578" s="11">
        <f>IF(U578=0,ROUNDUP((Q578-日期设置!$B$2)/365,0),ROUNDUP((R578-日期设置!$B$2)/365,0))</f>
        <v>1</v>
      </c>
      <c r="X578" s="18" t="str">
        <f>_xlfn.IFNA(VLOOKUP(A578,过往入选债券!A:D,4,0),2)</f>
        <v>否</v>
      </c>
      <c r="Y578">
        <f>_xlfn.IFNA(VLOOKUP(C578,[2]Sheet1!$A:$A,1,0),3)</f>
        <v>3</v>
      </c>
    </row>
    <row r="579" spans="1:25" hidden="1" x14ac:dyDescent="0.2">
      <c r="A579" s="21" t="s">
        <v>8655</v>
      </c>
      <c r="B579" s="21" t="s">
        <v>8656</v>
      </c>
      <c r="C579" s="37" t="s">
        <v>81</v>
      </c>
      <c r="D579" s="26" t="str">
        <f>[1]!b_calc_yield(A579,日期设置!$B$2,F579,1,R579,1,O579,L579,S579,)</f>
        <v>Fetching...</v>
      </c>
      <c r="E579" s="26">
        <f t="shared" si="18"/>
        <v>9.4105489153074817</v>
      </c>
      <c r="F579" s="18">
        <f>[1]!b_dq_cleanprice($A579,日期设置!B$2)</f>
        <v>96.1965</v>
      </c>
      <c r="G579" s="18" t="str">
        <f t="shared" si="19"/>
        <v>1.20 + 0</v>
      </c>
      <c r="H579" s="27">
        <f>[1]!b_dq_pctchange($A579,日期设置!$B$2,1)/100</f>
        <v>0</v>
      </c>
      <c r="I579" s="26">
        <f>[1]!b_pq_pctchange(A579,日期设置!$B$4,日期设置!$B$2,1)</f>
        <v>-2.457412289596435</v>
      </c>
      <c r="J579" s="26">
        <f>[1]!b_pq_pctchange(A579,日期设置!$C$4,日期设置!$B$2,1)</f>
        <v>0.31942784559841086</v>
      </c>
      <c r="K579" s="52">
        <f>[1]!b_dq_amount($A579,日期设置!B$2,2,10000)</f>
        <v>0</v>
      </c>
      <c r="L579" s="26">
        <f>[1]!b_info_latestpar(A579,日期设置!$B$2)</f>
        <v>100</v>
      </c>
      <c r="M579" s="6">
        <f>[1]!b_info_outstandingbalance($A579,日期设置!B$2)</f>
        <v>10</v>
      </c>
      <c r="N579" s="7" t="str">
        <f>[1]!b_info_latestissurercreditrating2(A579,日期设置!$B$2,"102","1")</f>
        <v>AAA</v>
      </c>
      <c r="O579" s="8">
        <v>4.63</v>
      </c>
      <c r="P579" s="9">
        <f>[1]!b_info_repurchasedate(A579)</f>
        <v>0</v>
      </c>
      <c r="Q579" s="8" t="s">
        <v>17095</v>
      </c>
      <c r="R579" s="2" t="str">
        <f>IF((--IF(P579=0,Q579,P579))&gt;(--日期设置!$B$2),IF(P579=0,Q579,P579),Q579)</f>
        <v>2022-06-06</v>
      </c>
      <c r="S579" s="2" t="s">
        <v>18632</v>
      </c>
      <c r="T579" s="8">
        <f>[1]!b_anal_ptmyear($A579,日期设置!$B$2)</f>
        <v>1.2082191780821918</v>
      </c>
      <c r="U579" s="8">
        <f>[1]!b_anal_termifexercise($A579,日期设置!B$2)</f>
        <v>0</v>
      </c>
      <c r="V579" s="10">
        <f>[1]!b_dq_dirtyprice(A579,日期设置!$B$2)</f>
        <v>99.862399999999994</v>
      </c>
      <c r="W579" s="11">
        <f>IF(U579=0,ROUNDUP((Q579-日期设置!$B$2)/365,0),ROUNDUP((R579-日期设置!$B$2)/365,0))</f>
        <v>2</v>
      </c>
      <c r="X579" s="18" t="str">
        <f>_xlfn.IFNA(VLOOKUP(A579,过往入选债券!A:D,4,0),2)</f>
        <v>否</v>
      </c>
      <c r="Y579">
        <f>_xlfn.IFNA(VLOOKUP(C579,[2]Sheet1!$A:$A,1,0),3)</f>
        <v>3</v>
      </c>
    </row>
    <row r="580" spans="1:25" hidden="1" x14ac:dyDescent="0.2">
      <c r="A580" s="21" t="s">
        <v>15276</v>
      </c>
      <c r="B580" s="21" t="s">
        <v>15277</v>
      </c>
      <c r="C580" s="37" t="s">
        <v>5598</v>
      </c>
      <c r="D580" s="26" t="str">
        <f>[1]!b_calc_yield(A580,日期设置!$B$2,F580,1,R580,1,O580,L580,S580,)</f>
        <v>Fetching...</v>
      </c>
      <c r="E580" s="26">
        <f t="shared" si="18"/>
        <v>44.582927100897393</v>
      </c>
      <c r="F580" s="18">
        <f>[1]!b_dq_cleanprice($A580,日期设置!B$2)</f>
        <v>99.799000000000007</v>
      </c>
      <c r="G580" s="18" t="str">
        <f t="shared" si="19"/>
        <v>5.67 + 0</v>
      </c>
      <c r="H580" s="27">
        <f>[1]!b_dq_pctchange($A580,日期设置!$B$2,1)/100</f>
        <v>0</v>
      </c>
      <c r="I580" s="26">
        <f>[1]!b_pq_pctchange(A580,日期设置!$B$4,日期设置!$B$2,1)</f>
        <v>0</v>
      </c>
      <c r="J580" s="26">
        <f>[1]!b_pq_pctchange(A580,日期设置!$C$4,日期设置!$B$2,1)</f>
        <v>0</v>
      </c>
      <c r="K580" s="52">
        <f>[1]!b_dq_amount($A580,日期设置!B$2,2,10000)</f>
        <v>0</v>
      </c>
      <c r="L580" s="26">
        <f>[1]!b_info_latestpar(A580,日期设置!$B$2)</f>
        <v>100</v>
      </c>
      <c r="M580" s="6">
        <f>[1]!b_info_outstandingbalance($A580,日期设置!B$2)</f>
        <v>11</v>
      </c>
      <c r="N580" s="7" t="str">
        <f>[1]!b_info_latestissurercreditrating2(A580,日期设置!$B$2,"102","1")</f>
        <v>AA</v>
      </c>
      <c r="O580" s="8">
        <v>8</v>
      </c>
      <c r="P580" s="9">
        <f>[1]!b_info_repurchasedate(A580)</f>
        <v>0</v>
      </c>
      <c r="Q580" s="8" t="s">
        <v>16774</v>
      </c>
      <c r="R580" s="2" t="str">
        <f>IF((--IF(P580=0,Q580,P580))&gt;(--日期设置!$B$2),IF(P580=0,Q580,P580),Q580)</f>
        <v>2026-11-25</v>
      </c>
      <c r="S580" s="2" t="s">
        <v>18481</v>
      </c>
      <c r="T580" s="8">
        <f>[1]!b_anal_ptmyear($A580,日期设置!$B$2)</f>
        <v>5.6794520547945204</v>
      </c>
      <c r="U580" s="8">
        <f>[1]!b_anal_termifexercise($A580,日期设置!B$2)</f>
        <v>0</v>
      </c>
      <c r="V580" s="10">
        <f>[1]!b_dq_dirtyprice(A580,日期设置!$B$2)</f>
        <v>102.3634</v>
      </c>
      <c r="W580" s="11">
        <f>IF(U580=0,ROUNDUP((Q580-日期设置!$B$2)/365,0),ROUNDUP((R580-日期设置!$B$2)/365,0))</f>
        <v>6</v>
      </c>
      <c r="X580" s="18" t="str">
        <f>_xlfn.IFNA(VLOOKUP(A580,过往入选债券!A:D,4,0),2)</f>
        <v>否</v>
      </c>
      <c r="Y580">
        <f>_xlfn.IFNA(VLOOKUP(C580,[2]Sheet1!$A:$A,1,0),3)</f>
        <v>3</v>
      </c>
    </row>
    <row r="581" spans="1:25" hidden="1" x14ac:dyDescent="0.2">
      <c r="A581" s="21" t="s">
        <v>14443</v>
      </c>
      <c r="B581" s="21" t="s">
        <v>14444</v>
      </c>
      <c r="C581" s="37" t="s">
        <v>14445</v>
      </c>
      <c r="D581" s="26" t="str">
        <f>[1]!b_calc_yield(A581,日期设置!$B$2,F581,1,R581,1,O581,L581,S581,)</f>
        <v>Fetching...</v>
      </c>
      <c r="E581" s="26">
        <f t="shared" si="18"/>
        <v>38.814574015930873</v>
      </c>
      <c r="F581" s="18">
        <f>[1]!b_dq_cleanprice($A581,日期设置!B$2)</f>
        <v>78.403999999999996</v>
      </c>
      <c r="G581" s="18" t="str">
        <f t="shared" si="19"/>
        <v>3.86 + 0</v>
      </c>
      <c r="H581" s="27">
        <f>[1]!b_dq_pctchange($A581,日期设置!$B$2,1)/100</f>
        <v>0</v>
      </c>
      <c r="I581" s="26">
        <f>[1]!b_pq_pctchange(A581,日期设置!$B$4,日期设置!$B$2,1)</f>
        <v>0</v>
      </c>
      <c r="J581" s="26">
        <f>[1]!b_pq_pctchange(A581,日期设置!$C$4,日期设置!$B$2,1)</f>
        <v>0</v>
      </c>
      <c r="K581" s="52">
        <f>[1]!b_dq_amount($A581,日期设置!B$2,2,10000)</f>
        <v>0</v>
      </c>
      <c r="L581" s="26">
        <f>[1]!b_info_latestpar(A581,日期设置!$B$2)</f>
        <v>80</v>
      </c>
      <c r="M581" s="6">
        <f>[1]!b_info_outstandingbalance($A581,日期设置!B$2)</f>
        <v>3.44</v>
      </c>
      <c r="N581" s="7" t="str">
        <f>[1]!b_info_latestissurercreditrating2(A581,日期设置!$B$2,"102","1")</f>
        <v>AA-</v>
      </c>
      <c r="O581" s="8">
        <v>7.5</v>
      </c>
      <c r="P581" s="9">
        <f>[1]!b_info_repurchasedate(A581)</f>
        <v>0</v>
      </c>
      <c r="Q581" s="8" t="s">
        <v>16058</v>
      </c>
      <c r="R581" s="2" t="str">
        <f>IF((--IF(P581=0,Q581,P581))&gt;(--日期设置!$B$2),IF(P581=0,Q581,P581),Q581)</f>
        <v>2025-01-30</v>
      </c>
      <c r="S581" s="2" t="s">
        <v>17844</v>
      </c>
      <c r="T581" s="8">
        <f>[1]!b_anal_ptmyear($A581,日期设置!$B$2)</f>
        <v>3.86027397260274</v>
      </c>
      <c r="U581" s="8">
        <f>[1]!b_anal_termifexercise($A581,日期设置!B$2)</f>
        <v>0</v>
      </c>
      <c r="V581" s="10">
        <f>[1]!b_dq_dirtyprice(A581,日期设置!$B$2)</f>
        <v>79.242400000000004</v>
      </c>
      <c r="W581" s="11">
        <f>IF(U581=0,ROUNDUP((Q581-日期设置!$B$2)/365,0),ROUNDUP((R581-日期设置!$B$2)/365,0))</f>
        <v>4</v>
      </c>
      <c r="X581" s="18">
        <f>_xlfn.IFNA(VLOOKUP(A581,过往入选债券!A:D,4,0),2)</f>
        <v>2</v>
      </c>
      <c r="Y581">
        <f>_xlfn.IFNA(VLOOKUP(C581,[2]Sheet1!$A:$A,1,0),3)</f>
        <v>3</v>
      </c>
    </row>
    <row r="582" spans="1:25" hidden="1" x14ac:dyDescent="0.2">
      <c r="A582" s="21" t="s">
        <v>15185</v>
      </c>
      <c r="B582" s="21" t="s">
        <v>15186</v>
      </c>
      <c r="C582" s="37" t="s">
        <v>15187</v>
      </c>
      <c r="D582" s="26" t="str">
        <f>[1]!b_calc_yield(A582,日期设置!$B$2,F582,1,R582,1,O582,L582,S582,)</f>
        <v>Fetching...</v>
      </c>
      <c r="E582" s="26">
        <f t="shared" si="18"/>
        <v>38.113653249004621</v>
      </c>
      <c r="F582" s="18">
        <f>[1]!b_dq_cleanprice($A582,日期设置!B$2)</f>
        <v>97.897000000000006</v>
      </c>
      <c r="G582" s="18" t="str">
        <f t="shared" si="19"/>
        <v>5.05 + 0</v>
      </c>
      <c r="H582" s="27">
        <f>[1]!b_dq_pctchange($A582,日期设置!$B$2,1)/100</f>
        <v>0</v>
      </c>
      <c r="I582" s="26">
        <f>[1]!b_pq_pctchange(A582,日期设置!$B$4,日期设置!$B$2,1)</f>
        <v>0</v>
      </c>
      <c r="J582" s="26">
        <f>[1]!b_pq_pctchange(A582,日期设置!$C$4,日期设置!$B$2,1)</f>
        <v>0</v>
      </c>
      <c r="K582" s="52">
        <f>[1]!b_dq_amount($A582,日期设置!B$2,2,10000)</f>
        <v>0</v>
      </c>
      <c r="L582" s="26">
        <f>[1]!b_info_latestpar(A582,日期设置!$B$2)</f>
        <v>100</v>
      </c>
      <c r="M582" s="6">
        <f>[1]!b_info_outstandingbalance($A582,日期设置!B$2)</f>
        <v>10</v>
      </c>
      <c r="N582" s="7" t="str">
        <f>[1]!b_info_latestissurercreditrating2(A582,日期设置!$B$2,"102","1")</f>
        <v>AA</v>
      </c>
      <c r="O582" s="8">
        <v>7.5</v>
      </c>
      <c r="P582" s="9">
        <f>[1]!b_info_repurchasedate(A582)</f>
        <v>0</v>
      </c>
      <c r="Q582" s="8" t="s">
        <v>17278</v>
      </c>
      <c r="R582" s="2" t="str">
        <f>IF((--IF(P582=0,Q582,P582))&gt;(--日期设置!$B$2),IF(P582=0,Q582,P582),Q582)</f>
        <v>2026-04-11</v>
      </c>
      <c r="S582" s="2" t="s">
        <v>18646</v>
      </c>
      <c r="T582" s="8">
        <f>[1]!b_anal_ptmyear($A582,日期设置!$B$2)</f>
        <v>5.0547945205479454</v>
      </c>
      <c r="U582" s="8">
        <f>[1]!b_anal_termifexercise($A582,日期设置!B$2)</f>
        <v>0</v>
      </c>
      <c r="V582" s="10">
        <f>[1]!b_dq_dirtyprice(A582,日期设置!$B$2)</f>
        <v>104.986</v>
      </c>
      <c r="W582" s="11">
        <f>IF(U582=0,ROUNDUP((Q582-日期设置!$B$2)/365,0),ROUNDUP((R582-日期设置!$B$2)/365,0))</f>
        <v>6</v>
      </c>
      <c r="X582" s="18">
        <f>_xlfn.IFNA(VLOOKUP(A582,过往入选债券!A:D,4,0),2)</f>
        <v>2</v>
      </c>
      <c r="Y582">
        <f>_xlfn.IFNA(VLOOKUP(C582,[2]Sheet1!$A:$A,1,0),3)</f>
        <v>3</v>
      </c>
    </row>
    <row r="583" spans="1:25" hidden="1" x14ac:dyDescent="0.2">
      <c r="A583" s="21" t="s">
        <v>3031</v>
      </c>
      <c r="B583" s="21" t="s">
        <v>3032</v>
      </c>
      <c r="C583" s="37" t="s">
        <v>25</v>
      </c>
      <c r="D583" s="26" t="str">
        <f>[1]!b_calc_yield(A583,日期设置!$B$2,F583,1,R583,1,O583,L583,S583,)</f>
        <v>Fetching...</v>
      </c>
      <c r="E583" s="26">
        <f t="shared" si="18"/>
        <v>8.4282849305068908</v>
      </c>
      <c r="F583" s="18">
        <f>[1]!b_dq_cleanprice($A583,日期设置!B$2)</f>
        <v>97.776399999999995</v>
      </c>
      <c r="G583" s="18" t="str">
        <f t="shared" si="19"/>
        <v>1.10 + 0</v>
      </c>
      <c r="H583" s="27">
        <f>[1]!b_dq_pctchange($A583,日期设置!$B$2,1)/100</f>
        <v>0</v>
      </c>
      <c r="I583" s="26">
        <f>[1]!b_pq_pctchange(A583,日期设置!$B$4,日期设置!$B$2,1)</f>
        <v>0</v>
      </c>
      <c r="J583" s="26">
        <f>[1]!b_pq_pctchange(A583,日期设置!$C$4,日期设置!$B$2,1)</f>
        <v>-0.61505465966671302</v>
      </c>
      <c r="K583" s="52">
        <f>[1]!b_dq_amount($A583,日期设置!B$2,2,10000)</f>
        <v>0</v>
      </c>
      <c r="L583" s="26">
        <f>[1]!b_info_latestpar(A583,日期设置!$B$2)</f>
        <v>100</v>
      </c>
      <c r="M583" s="6">
        <f>[1]!b_info_outstandingbalance($A583,日期设置!B$2)</f>
        <v>10</v>
      </c>
      <c r="N583" s="7">
        <f>[1]!b_info_latestissurercreditrating2(A583,日期设置!$B$2,"102","1")</f>
        <v>0</v>
      </c>
      <c r="O583" s="8">
        <v>5.85</v>
      </c>
      <c r="P583" s="9">
        <f>[1]!b_info_repurchasedate(A583)</f>
        <v>0</v>
      </c>
      <c r="Q583" s="8" t="s">
        <v>16265</v>
      </c>
      <c r="R583" s="2" t="str">
        <f>IF((--IF(P583=0,Q583,P583))&gt;(--日期设置!$B$2),IF(P583=0,Q583,P583),Q583)</f>
        <v>2022-04-29</v>
      </c>
      <c r="S583" s="2" t="s">
        <v>17967</v>
      </c>
      <c r="T583" s="8">
        <f>[1]!b_anal_ptmyear($A583,日期设置!$B$2)</f>
        <v>1.1041095890410959</v>
      </c>
      <c r="U583" s="8">
        <f>[1]!b_anal_termifexercise($A583,日期设置!B$2)</f>
        <v>0</v>
      </c>
      <c r="V583" s="10">
        <f>[1]!b_dq_dirtyprice(A583,日期设置!$B$2)</f>
        <v>103.01739999999999</v>
      </c>
      <c r="W583" s="11">
        <f>IF(U583=0,ROUNDUP((Q583-日期设置!$B$2)/365,0),ROUNDUP((R583-日期设置!$B$2)/365,0))</f>
        <v>2</v>
      </c>
      <c r="X583" s="18">
        <f>_xlfn.IFNA(VLOOKUP(A583,过往入选债券!A:D,4,0),2)</f>
        <v>2</v>
      </c>
      <c r="Y583" t="str">
        <f>_xlfn.IFNA(VLOOKUP(C583,[2]Sheet1!$A:$A,1,0),3)</f>
        <v>大同煤矿集团有限责任公司</v>
      </c>
    </row>
    <row r="584" spans="1:25" hidden="1" x14ac:dyDescent="0.2">
      <c r="A584" s="21" t="s">
        <v>9605</v>
      </c>
      <c r="B584" s="21" t="s">
        <v>9606</v>
      </c>
      <c r="C584" s="37" t="s">
        <v>5075</v>
      </c>
      <c r="D584" s="26" t="str">
        <f>[1]!b_calc_yield(A584,日期设置!$B$2,F584,1,R584,1,O584,L584,S584,)</f>
        <v>Fetching...</v>
      </c>
      <c r="E584" s="26">
        <f t="shared" si="18"/>
        <v>13.35715159331432</v>
      </c>
      <c r="F584" s="18">
        <f>[1]!b_dq_cleanprice($A584,日期设置!B$2)</f>
        <v>98.4</v>
      </c>
      <c r="G584" s="18" t="str">
        <f t="shared" si="19"/>
        <v>3.69 + 1.69</v>
      </c>
      <c r="H584" s="27">
        <f>[1]!b_dq_pctchange($A584,日期设置!$B$2,1)/100</f>
        <v>0</v>
      </c>
      <c r="I584" s="26">
        <f>[1]!b_pq_pctchange(A584,日期设置!$B$4,日期设置!$B$2,1)</f>
        <v>-0.20283975659228054</v>
      </c>
      <c r="J584" s="26">
        <f>[1]!b_pq_pctchange(A584,日期设置!$C$4,日期设置!$B$2,1)</f>
        <v>-1.0021519959032581</v>
      </c>
      <c r="K584" s="52">
        <f>[1]!b_dq_amount($A584,日期设置!B$2,2,10000)</f>
        <v>0</v>
      </c>
      <c r="L584" s="26">
        <f>[1]!b_info_latestpar(A584,日期设置!$B$2)</f>
        <v>100</v>
      </c>
      <c r="M584" s="6">
        <f>[1]!b_info_outstandingbalance($A584,日期设置!B$2)</f>
        <v>5</v>
      </c>
      <c r="N584" s="7" t="str">
        <f>[1]!b_info_latestissurercreditrating2(A584,日期设置!$B$2,"102","1")</f>
        <v>AA</v>
      </c>
      <c r="O584" s="8">
        <v>7</v>
      </c>
      <c r="P584" s="9" t="str">
        <f>[1]!b_info_repurchasedate(A584)</f>
        <v>2022-11-29</v>
      </c>
      <c r="Q584" s="8" t="s">
        <v>17383</v>
      </c>
      <c r="R584" s="2" t="str">
        <f>IF((--IF(P584=0,Q584,P584))&gt;(--日期设置!$B$2),IF(P584=0,Q584,P584),Q584)</f>
        <v>2022-11-29</v>
      </c>
      <c r="S584" s="2" t="s">
        <v>18549</v>
      </c>
      <c r="T584" s="8">
        <f>[1]!b_anal_ptmyear($A584,日期设置!$B$2)</f>
        <v>3.6904109589041099</v>
      </c>
      <c r="U584" s="8">
        <f>[1]!b_anal_termifexercise($A584,日期设置!B$2)</f>
        <v>1.6904109589041096</v>
      </c>
      <c r="V584" s="10">
        <f>[1]!b_dq_dirtyprice(A584,日期设置!$B$2)</f>
        <v>100.5671</v>
      </c>
      <c r="W584" s="11">
        <f>IF(U584=0,ROUNDUP((Q584-日期设置!$B$2)/365,0),ROUNDUP((R584-日期设置!$B$2)/365,0))</f>
        <v>2</v>
      </c>
      <c r="X584" s="18" t="str">
        <f>_xlfn.IFNA(VLOOKUP(A584,过往入选债券!A:D,4,0),2)</f>
        <v>否</v>
      </c>
      <c r="Y584">
        <f>_xlfn.IFNA(VLOOKUP(C584,[2]Sheet1!$A:$A,1,0),3)</f>
        <v>3</v>
      </c>
    </row>
    <row r="585" spans="1:25" hidden="1" x14ac:dyDescent="0.2">
      <c r="A585" s="21" t="s">
        <v>14115</v>
      </c>
      <c r="B585" s="21" t="s">
        <v>14116</v>
      </c>
      <c r="C585" s="37" t="s">
        <v>13158</v>
      </c>
      <c r="D585" s="26" t="str">
        <f>[1]!b_calc_yield(A585,日期设置!$B$2,F585,1,R585,1,O585,L585,S585,)</f>
        <v>Fetching...</v>
      </c>
      <c r="E585" s="26">
        <f t="shared" si="18"/>
        <v>35.618463344178707</v>
      </c>
      <c r="F585" s="18">
        <f>[1]!b_dq_cleanprice($A585,日期设置!B$2)</f>
        <v>77.953699999999998</v>
      </c>
      <c r="G585" s="18" t="str">
        <f t="shared" si="19"/>
        <v>3.47 + 0</v>
      </c>
      <c r="H585" s="27">
        <f>[1]!b_dq_pctchange($A585,日期设置!$B$2,1)/100</f>
        <v>0</v>
      </c>
      <c r="I585" s="26">
        <f>[1]!b_pq_pctchange(A585,日期设置!$B$4,日期设置!$B$2,1)</f>
        <v>0</v>
      </c>
      <c r="J585" s="26">
        <f>[1]!b_pq_pctchange(A585,日期设置!$C$4,日期设置!$B$2,1)</f>
        <v>-0.2085344216210224</v>
      </c>
      <c r="K585" s="52">
        <f>[1]!b_dq_amount($A585,日期设置!B$2,2,10000)</f>
        <v>0</v>
      </c>
      <c r="L585" s="26">
        <f>[1]!b_info_latestpar(A585,日期设置!$B$2)</f>
        <v>80</v>
      </c>
      <c r="M585" s="6">
        <f>[1]!b_info_outstandingbalance($A585,日期设置!B$2)</f>
        <v>4.8</v>
      </c>
      <c r="N585" s="7" t="str">
        <f>[1]!b_info_latestissurercreditrating2(A585,日期设置!$B$2,"102","1")</f>
        <v>AA</v>
      </c>
      <c r="O585" s="8">
        <v>7.5</v>
      </c>
      <c r="P585" s="9">
        <f>[1]!b_info_repurchasedate(A585)</f>
        <v>0</v>
      </c>
      <c r="Q585" s="8" t="s">
        <v>15997</v>
      </c>
      <c r="R585" s="2" t="str">
        <f>IF((--IF(P585=0,Q585,P585))&gt;(--日期设置!$B$2),IF(P585=0,Q585,P585),Q585)</f>
        <v>2024-09-11</v>
      </c>
      <c r="S585" s="2" t="s">
        <v>17785</v>
      </c>
      <c r="T585" s="8">
        <f>[1]!b_anal_ptmyear($A585,日期设置!$B$2)</f>
        <v>3.473972602739726</v>
      </c>
      <c r="U585" s="8">
        <f>[1]!b_anal_termifexercise($A585,日期设置!B$2)</f>
        <v>0</v>
      </c>
      <c r="V585" s="10">
        <f>[1]!b_dq_dirtyprice(A585,日期设置!$B$2)</f>
        <v>81.109899999999996</v>
      </c>
      <c r="W585" s="11">
        <f>IF(U585=0,ROUNDUP((Q585-日期设置!$B$2)/365,0),ROUNDUP((R585-日期设置!$B$2)/365,0))</f>
        <v>4</v>
      </c>
      <c r="X585" s="18" t="str">
        <f>_xlfn.IFNA(VLOOKUP(A585,过往入选债券!A:D,4,0),2)</f>
        <v>否</v>
      </c>
      <c r="Y585">
        <f>_xlfn.IFNA(VLOOKUP(C585,[2]Sheet1!$A:$A,1,0),3)</f>
        <v>3</v>
      </c>
    </row>
    <row r="586" spans="1:25" hidden="1" x14ac:dyDescent="0.2">
      <c r="A586" s="21" t="s">
        <v>1415</v>
      </c>
      <c r="B586" s="21" t="s">
        <v>1416</v>
      </c>
      <c r="C586" s="37" t="s">
        <v>555</v>
      </c>
      <c r="D586" s="26" t="str">
        <f>[1]!b_calc_yield(A586,日期设置!$B$2,F586,1,R586,1,O586,L586,S586,)</f>
        <v>Fetching...</v>
      </c>
      <c r="E586" s="26">
        <f t="shared" si="18"/>
        <v>10.157491691952035</v>
      </c>
      <c r="F586" s="18">
        <f>[1]!b_dq_cleanprice($A586,日期设置!B$2)</f>
        <v>98.936499999999995</v>
      </c>
      <c r="G586" s="18" t="str">
        <f t="shared" si="19"/>
        <v>1.32 + 0</v>
      </c>
      <c r="H586" s="27">
        <f>[1]!b_dq_pctchange($A586,日期设置!$B$2,1)/100</f>
        <v>0</v>
      </c>
      <c r="I586" s="26">
        <f>[1]!b_pq_pctchange(A586,日期设置!$B$4,日期设置!$B$2,1)</f>
        <v>-6.7472498391468405E-2</v>
      </c>
      <c r="J586" s="26">
        <f>[1]!b_pq_pctchange(A586,日期设置!$C$4,日期设置!$B$2,1)</f>
        <v>-1.0635000000000048</v>
      </c>
      <c r="K586" s="52">
        <f>[1]!b_dq_amount($A586,日期设置!B$2,2,10000)</f>
        <v>0</v>
      </c>
      <c r="L586" s="26">
        <f>[1]!b_info_latestpar(A586,日期设置!$B$2)</f>
        <v>100</v>
      </c>
      <c r="M586" s="6">
        <f>[1]!b_info_outstandingbalance($A586,日期设置!B$2)</f>
        <v>10</v>
      </c>
      <c r="N586" s="7">
        <f>[1]!b_info_latestissurercreditrating2(A586,日期设置!$B$2,"102","1")</f>
        <v>0</v>
      </c>
      <c r="O586" s="8">
        <v>7.18</v>
      </c>
      <c r="P586" s="9">
        <f>[1]!b_info_repurchasedate(A586)</f>
        <v>0</v>
      </c>
      <c r="Q586" s="8" t="s">
        <v>16812</v>
      </c>
      <c r="R586" s="2" t="str">
        <f>IF((--IF(P586=0,Q586,P586))&gt;(--日期设置!$B$2),IF(P586=0,Q586,P586),Q586)</f>
        <v>2022-07-17</v>
      </c>
      <c r="S586" s="2" t="s">
        <v>18479</v>
      </c>
      <c r="T586" s="8">
        <f>[1]!b_anal_ptmyear($A586,日期设置!$B$2)</f>
        <v>1.3205479452054796</v>
      </c>
      <c r="U586" s="8">
        <f>[1]!b_anal_termifexercise($A586,日期设置!B$2)</f>
        <v>0</v>
      </c>
      <c r="V586" s="10">
        <f>[1]!b_dq_dirtyprice(A586,日期设置!$B$2)</f>
        <v>103.815</v>
      </c>
      <c r="W586" s="11">
        <f>IF(U586=0,ROUNDUP((Q586-日期设置!$B$2)/365,0),ROUNDUP((R586-日期设置!$B$2)/365,0))</f>
        <v>2</v>
      </c>
      <c r="X586" s="18">
        <f>_xlfn.IFNA(VLOOKUP(A586,过往入选债券!A:D,4,0),2)</f>
        <v>2</v>
      </c>
      <c r="Y586">
        <f>_xlfn.IFNA(VLOOKUP(C586,[2]Sheet1!$A:$A,1,0),3)</f>
        <v>3</v>
      </c>
    </row>
    <row r="587" spans="1:25" hidden="1" x14ac:dyDescent="0.2">
      <c r="A587" s="21" t="s">
        <v>4510</v>
      </c>
      <c r="B587" s="21" t="s">
        <v>4511</v>
      </c>
      <c r="C587" s="37" t="s">
        <v>1162</v>
      </c>
      <c r="D587" s="26" t="str">
        <f>[1]!b_calc_yield(A587,日期设置!$B$2,F587,1,R587,1,O587,L587,S587,)</f>
        <v>Fetching...</v>
      </c>
      <c r="E587" s="26">
        <f t="shared" si="18"/>
        <v>16.775732647410948</v>
      </c>
      <c r="F587" s="18">
        <f>[1]!b_dq_cleanprice($A587,日期设置!B$2)</f>
        <v>96.6755</v>
      </c>
      <c r="G587" s="18" t="str">
        <f t="shared" si="19"/>
        <v>4.18 + 2.18</v>
      </c>
      <c r="H587" s="27">
        <f>[1]!b_dq_pctchange($A587,日期设置!$B$2,1)/100</f>
        <v>0</v>
      </c>
      <c r="I587" s="26">
        <f>[1]!b_pq_pctchange(A587,日期设置!$B$4,日期设置!$B$2,1)</f>
        <v>0</v>
      </c>
      <c r="J587" s="26">
        <f>[1]!b_pq_pctchange(A587,日期设置!$C$4,日期设置!$B$2,1)</f>
        <v>0</v>
      </c>
      <c r="K587" s="52">
        <f>[1]!b_dq_amount($A587,日期设置!B$2,2,10000)</f>
        <v>0</v>
      </c>
      <c r="L587" s="26">
        <f>[1]!b_info_latestpar(A587,日期设置!$B$2)</f>
        <v>100</v>
      </c>
      <c r="M587" s="6">
        <f>[1]!b_info_outstandingbalance($A587,日期设置!B$2)</f>
        <v>6</v>
      </c>
      <c r="N587" s="7">
        <f>[1]!b_info_latestissurercreditrating2(A587,日期设置!$B$2,"102","1")</f>
        <v>0</v>
      </c>
      <c r="O587" s="8">
        <v>6.3</v>
      </c>
      <c r="P587" s="9" t="str">
        <f>[1]!b_info_repurchasedate(A587)</f>
        <v>2023-05-28</v>
      </c>
      <c r="Q587" s="8" t="s">
        <v>17136</v>
      </c>
      <c r="R587" s="2" t="str">
        <f>IF((--IF(P587=0,Q587,P587))&gt;(--日期设置!$B$2),IF(P587=0,Q587,P587),Q587)</f>
        <v>2023-05-28</v>
      </c>
      <c r="S587" s="2" t="s">
        <v>18135</v>
      </c>
      <c r="T587" s="8">
        <f>[1]!b_anal_ptmyear($A587,日期设置!$B$2)</f>
        <v>4.183561643835616</v>
      </c>
      <c r="U587" s="8">
        <f>[1]!b_anal_termifexercise($A587,日期设置!B$2)</f>
        <v>2.1835616438356165</v>
      </c>
      <c r="V587" s="10">
        <f>[1]!b_dq_dirtyprice(A587,日期设置!$B$2)</f>
        <v>101.81910000000001</v>
      </c>
      <c r="W587" s="11">
        <f>IF(U587=0,ROUNDUP((Q587-日期设置!$B$2)/365,0),ROUNDUP((R587-日期设置!$B$2)/365,0))</f>
        <v>3</v>
      </c>
      <c r="X587" s="18">
        <f>_xlfn.IFNA(VLOOKUP(A587,过往入选债券!A:D,4,0),2)</f>
        <v>2</v>
      </c>
      <c r="Y587">
        <f>_xlfn.IFNA(VLOOKUP(C587,[2]Sheet1!$A:$A,1,0),3)</f>
        <v>3</v>
      </c>
    </row>
    <row r="588" spans="1:25" hidden="1" x14ac:dyDescent="0.2">
      <c r="A588" s="21" t="s">
        <v>15147</v>
      </c>
      <c r="B588" s="21" t="s">
        <v>15148</v>
      </c>
      <c r="C588" s="37" t="s">
        <v>15149</v>
      </c>
      <c r="D588" s="26" t="str">
        <f>[1]!b_calc_yield(A588,日期设置!$B$2,F588,1,R588,1,O588,L588,S588,)</f>
        <v>Fetching...</v>
      </c>
      <c r="E588" s="26">
        <f t="shared" si="18"/>
        <v>39.969346713069839</v>
      </c>
      <c r="F588" s="18">
        <f>[1]!b_dq_cleanprice($A588,日期设置!B$2)</f>
        <v>100</v>
      </c>
      <c r="G588" s="18" t="str">
        <f t="shared" si="19"/>
        <v>4.99 + 0</v>
      </c>
      <c r="H588" s="27">
        <f>[1]!b_dq_pctchange($A588,日期设置!$B$2,1)/100</f>
        <v>0</v>
      </c>
      <c r="I588" s="26">
        <f>[1]!b_pq_pctchange(A588,日期设置!$B$4,日期设置!$B$2,1)</f>
        <v>0</v>
      </c>
      <c r="J588" s="26">
        <f>[1]!b_pq_pctchange(A588,日期设置!$C$4,日期设置!$B$2,1)</f>
        <v>0</v>
      </c>
      <c r="K588" s="52">
        <f>[1]!b_dq_amount($A588,日期设置!B$2,2,10000)</f>
        <v>0</v>
      </c>
      <c r="L588" s="26">
        <f>[1]!b_info_latestpar(A588,日期设置!$B$2)</f>
        <v>100</v>
      </c>
      <c r="M588" s="6">
        <f>[1]!b_info_outstandingbalance($A588,日期设置!B$2)</f>
        <v>7</v>
      </c>
      <c r="N588" s="7" t="str">
        <f>[1]!b_info_latestissurercreditrating2(A588,日期设置!$B$2,"102","1")</f>
        <v>AA-</v>
      </c>
      <c r="O588" s="8">
        <v>8</v>
      </c>
      <c r="P588" s="9">
        <f>[1]!b_info_repurchasedate(A588)</f>
        <v>0</v>
      </c>
      <c r="Q588" s="8" t="s">
        <v>15995</v>
      </c>
      <c r="R588" s="2" t="str">
        <f>IF((--IF(P588=0,Q588,P588))&gt;(--日期设置!$B$2),IF(P588=0,Q588,P588),Q588)</f>
        <v>2026-03-21</v>
      </c>
      <c r="S588" s="2" t="s">
        <v>17783</v>
      </c>
      <c r="T588" s="8">
        <f>[1]!b_anal_ptmyear($A588,日期设置!$B$2)</f>
        <v>4.9972602739726026</v>
      </c>
      <c r="U588" s="8">
        <f>[1]!b_anal_termifexercise($A588,日期设置!B$2)</f>
        <v>0</v>
      </c>
      <c r="V588" s="10">
        <f>[1]!b_dq_dirtyprice(A588,日期设置!$B$2)</f>
        <v>100.0219</v>
      </c>
      <c r="W588" s="11">
        <f>IF(U588=0,ROUNDUP((Q588-日期设置!$B$2)/365,0),ROUNDUP((R588-日期设置!$B$2)/365,0))</f>
        <v>5</v>
      </c>
      <c r="X588" s="18">
        <f>_xlfn.IFNA(VLOOKUP(A588,过往入选债券!A:D,4,0),2)</f>
        <v>2</v>
      </c>
      <c r="Y588">
        <f>_xlfn.IFNA(VLOOKUP(C588,[2]Sheet1!$A:$A,1,0),3)</f>
        <v>3</v>
      </c>
    </row>
    <row r="589" spans="1:25" hidden="1" x14ac:dyDescent="0.2">
      <c r="A589" s="21" t="s">
        <v>13592</v>
      </c>
      <c r="B589" s="21" t="s">
        <v>13593</v>
      </c>
      <c r="C589" s="37" t="s">
        <v>1385</v>
      </c>
      <c r="D589" s="26" t="str">
        <f>[1]!b_calc_yield(A589,日期设置!$B$2,F589,1,R589,1,O589,L589,S589,)</f>
        <v>Fetching...</v>
      </c>
      <c r="E589" s="26">
        <f t="shared" si="18"/>
        <v>35.011975680157214</v>
      </c>
      <c r="F589" s="18">
        <f>[1]!b_dq_cleanprice($A589,日期设置!B$2)</f>
        <v>77.857399999999998</v>
      </c>
      <c r="G589" s="18" t="str">
        <f t="shared" si="19"/>
        <v>3.40 + 0</v>
      </c>
      <c r="H589" s="27">
        <f>[1]!b_dq_pctchange($A589,日期设置!$B$2,1)/100</f>
        <v>0</v>
      </c>
      <c r="I589" s="26">
        <f>[1]!b_pq_pctchange(A589,日期设置!$B$4,日期设置!$B$2,1)</f>
        <v>0</v>
      </c>
      <c r="J589" s="26">
        <f>[1]!b_pq_pctchange(A589,日期设置!$C$4,日期设置!$B$2,1)</f>
        <v>-0.14761614671839202</v>
      </c>
      <c r="K589" s="52">
        <f>[1]!b_dq_amount($A589,日期设置!B$2,2,10000)</f>
        <v>0</v>
      </c>
      <c r="L589" s="26">
        <f>[1]!b_info_latestpar(A589,日期设置!$B$2)</f>
        <v>80</v>
      </c>
      <c r="M589" s="6">
        <f>[1]!b_info_outstandingbalance($A589,日期设置!B$2)</f>
        <v>7.76</v>
      </c>
      <c r="N589" s="7" t="str">
        <f>[1]!b_info_latestissurercreditrating2(A589,日期设置!$B$2,"102","1")</f>
        <v>AA</v>
      </c>
      <c r="O589" s="8">
        <v>7.48</v>
      </c>
      <c r="P589" s="9">
        <f>[1]!b_info_repurchasedate(A589)</f>
        <v>0</v>
      </c>
      <c r="Q589" s="8" t="s">
        <v>16489</v>
      </c>
      <c r="R589" s="2" t="str">
        <f>IF((--IF(P589=0,Q589,P589))&gt;(--日期设置!$B$2),IF(P589=0,Q589,P589),Q589)</f>
        <v>2024-08-17</v>
      </c>
      <c r="S589" s="2" t="s">
        <v>18246</v>
      </c>
      <c r="T589" s="8">
        <f>[1]!b_anal_ptmyear($A589,日期设置!$B$2)</f>
        <v>3.4054794520547946</v>
      </c>
      <c r="U589" s="8">
        <f>[1]!b_anal_termifexercise($A589,日期设置!B$2)</f>
        <v>0</v>
      </c>
      <c r="V589" s="10">
        <f>[1]!b_dq_dirtyprice(A589,日期设置!$B$2)</f>
        <v>81.415000000000006</v>
      </c>
      <c r="W589" s="11">
        <f>IF(U589=0,ROUNDUP((Q589-日期设置!$B$2)/365,0),ROUNDUP((R589-日期设置!$B$2)/365,0))</f>
        <v>4</v>
      </c>
      <c r="X589" s="18" t="str">
        <f>_xlfn.IFNA(VLOOKUP(A589,过往入选债券!A:D,4,0),2)</f>
        <v>否</v>
      </c>
      <c r="Y589">
        <f>_xlfn.IFNA(VLOOKUP(C589,[2]Sheet1!$A:$A,1,0),3)</f>
        <v>3</v>
      </c>
    </row>
    <row r="590" spans="1:25" hidden="1" x14ac:dyDescent="0.2">
      <c r="A590" s="21" t="s">
        <v>9511</v>
      </c>
      <c r="B590" s="21" t="s">
        <v>9512</v>
      </c>
      <c r="C590" s="37" t="s">
        <v>118</v>
      </c>
      <c r="D590" s="26" t="str">
        <f>[1]!b_calc_yield(A590,日期设置!$B$2,F590,1,R590,1,O590,L590,S590,)</f>
        <v>Fetching...</v>
      </c>
      <c r="E590" s="26">
        <f t="shared" si="18"/>
        <v>5.2141180707939272</v>
      </c>
      <c r="F590" s="18">
        <f>[1]!b_dq_cleanprice($A590,日期设置!B$2)</f>
        <v>99.563000000000002</v>
      </c>
      <c r="G590" s="18" t="str">
        <f t="shared" si="19"/>
        <v>1.65 + 0.65</v>
      </c>
      <c r="H590" s="27">
        <f>[1]!b_dq_pctchange($A590,日期设置!$B$2,1)/100</f>
        <v>0</v>
      </c>
      <c r="I590" s="26">
        <f>[1]!b_pq_pctchange(A590,日期设置!$B$4,日期设置!$B$2,1)</f>
        <v>0</v>
      </c>
      <c r="J590" s="26">
        <f>[1]!b_pq_pctchange(A590,日期设置!$C$4,日期设置!$B$2,1)</f>
        <v>0</v>
      </c>
      <c r="K590" s="52">
        <f>[1]!b_dq_amount($A590,日期设置!B$2,2,10000)</f>
        <v>0</v>
      </c>
      <c r="L590" s="26">
        <f>[1]!b_info_latestpar(A590,日期设置!$B$2)</f>
        <v>100</v>
      </c>
      <c r="M590" s="6">
        <f>[1]!b_info_outstandingbalance($A590,日期设置!B$2)</f>
        <v>3</v>
      </c>
      <c r="N590" s="7" t="str">
        <f>[1]!b_info_latestissurercreditrating2(A590,日期设置!$B$2,"102","1")</f>
        <v>AA+</v>
      </c>
      <c r="O590" s="8">
        <v>7.5</v>
      </c>
      <c r="P590" s="9" t="str">
        <f>[1]!b_info_repurchasedate(A590)</f>
        <v>2021-11-15</v>
      </c>
      <c r="Q590" s="8" t="s">
        <v>16270</v>
      </c>
      <c r="R590" s="2" t="str">
        <f>IF((--IF(P590=0,Q590,P590))&gt;(--日期设置!$B$2),IF(P590=0,Q590,P590),Q590)</f>
        <v>2021-11-15</v>
      </c>
      <c r="S590" s="2" t="s">
        <v>18050</v>
      </c>
      <c r="T590" s="8">
        <f>[1]!b_anal_ptmyear($A590,日期设置!$B$2)</f>
        <v>1.6520547945205479</v>
      </c>
      <c r="U590" s="8">
        <f>[1]!b_anal_termifexercise($A590,日期设置!B$2)</f>
        <v>0.65205479452054793</v>
      </c>
      <c r="V590" s="10">
        <f>[1]!b_dq_dirtyprice(A590,日期设置!$B$2)</f>
        <v>102.1726</v>
      </c>
      <c r="W590" s="11">
        <f>IF(U590=0,ROUNDUP((Q590-日期设置!$B$2)/365,0),ROUNDUP((R590-日期设置!$B$2)/365,0))</f>
        <v>1</v>
      </c>
      <c r="X590" s="18">
        <f>_xlfn.IFNA(VLOOKUP(A590,过往入选债券!A:D,4,0),2)</f>
        <v>2</v>
      </c>
      <c r="Y590">
        <f>_xlfn.IFNA(VLOOKUP(C590,[2]Sheet1!$A:$A,1,0),3)</f>
        <v>3</v>
      </c>
    </row>
    <row r="591" spans="1:25" hidden="1" x14ac:dyDescent="0.2">
      <c r="A591" s="21" t="s">
        <v>14552</v>
      </c>
      <c r="B591" s="21" t="s">
        <v>14553</v>
      </c>
      <c r="C591" s="37" t="s">
        <v>14554</v>
      </c>
      <c r="D591" s="26" t="str">
        <f>[1]!b_calc_yield(A591,日期设置!$B$2,F591,1,R591,1,O591,L591,S591,)</f>
        <v>Fetching...</v>
      </c>
      <c r="E591" s="26">
        <f t="shared" si="18"/>
        <v>30.728841303590659</v>
      </c>
      <c r="F591" s="18">
        <f>[1]!b_dq_cleanprice($A591,日期设置!B$2)</f>
        <v>99.990499999999997</v>
      </c>
      <c r="G591" s="18" t="str">
        <f t="shared" si="19"/>
        <v>4.11 + 0</v>
      </c>
      <c r="H591" s="27">
        <f>[1]!b_dq_pctchange($A591,日期设置!$B$2,1)/100</f>
        <v>0</v>
      </c>
      <c r="I591" s="26">
        <f>[1]!b_pq_pctchange(A591,日期设置!$B$4,日期设置!$B$2,1)</f>
        <v>0</v>
      </c>
      <c r="J591" s="26">
        <f>[1]!b_pq_pctchange(A591,日期设置!$C$4,日期设置!$B$2,1)</f>
        <v>0</v>
      </c>
      <c r="K591" s="52">
        <f>[1]!b_dq_amount($A591,日期设置!B$2,2,10000)</f>
        <v>0</v>
      </c>
      <c r="L591" s="26">
        <f>[1]!b_info_latestpar(A591,日期设置!$B$2)</f>
        <v>100</v>
      </c>
      <c r="M591" s="6">
        <f>[1]!b_info_outstandingbalance($A591,日期设置!B$2)</f>
        <v>10</v>
      </c>
      <c r="N591" s="7" t="str">
        <f>[1]!b_info_latestissurercreditrating2(A591,日期设置!$B$2,"102","1")</f>
        <v>AA-</v>
      </c>
      <c r="O591" s="8">
        <v>8</v>
      </c>
      <c r="P591" s="9">
        <f>[1]!b_info_repurchasedate(A591)</f>
        <v>0</v>
      </c>
      <c r="Q591" s="8" t="s">
        <v>16023</v>
      </c>
      <c r="R591" s="2" t="str">
        <f>IF((--IF(P591=0,Q591,P591))&gt;(--日期设置!$B$2),IF(P591=0,Q591,P591),Q591)</f>
        <v>2025-05-02</v>
      </c>
      <c r="S591" s="2" t="s">
        <v>17810</v>
      </c>
      <c r="T591" s="8">
        <f>[1]!b_anal_ptmyear($A591,日期设置!$B$2)</f>
        <v>4.1123287671232873</v>
      </c>
      <c r="U591" s="8">
        <f>[1]!b_anal_termifexercise($A591,日期设置!B$2)</f>
        <v>0</v>
      </c>
      <c r="V591" s="10">
        <f>[1]!b_dq_dirtyprice(A591,日期设置!$B$2)</f>
        <v>107.0919</v>
      </c>
      <c r="W591" s="11">
        <f>IF(U591=0,ROUNDUP((Q591-日期设置!$B$2)/365,0),ROUNDUP((R591-日期设置!$B$2)/365,0))</f>
        <v>5</v>
      </c>
      <c r="X591" s="18">
        <f>_xlfn.IFNA(VLOOKUP(A591,过往入选债券!A:D,4,0),2)</f>
        <v>2</v>
      </c>
      <c r="Y591">
        <f>_xlfn.IFNA(VLOOKUP(C591,[2]Sheet1!$A:$A,1,0),3)</f>
        <v>3</v>
      </c>
    </row>
    <row r="592" spans="1:25" hidden="1" x14ac:dyDescent="0.2">
      <c r="A592" s="21" t="s">
        <v>2970</v>
      </c>
      <c r="B592" s="21" t="s">
        <v>2971</v>
      </c>
      <c r="C592" s="37" t="s">
        <v>2972</v>
      </c>
      <c r="D592" s="26" t="str">
        <f>[1]!b_calc_yield(A592,日期设置!$B$2,F592,1,R592,1,O592,L592,S592,)</f>
        <v>Fetching...</v>
      </c>
      <c r="E592" s="26">
        <f t="shared" si="18"/>
        <v>8.1363684234281752</v>
      </c>
      <c r="F592" s="18">
        <f>[1]!b_dq_cleanprice($A592,日期设置!B$2)</f>
        <v>99.484200000000001</v>
      </c>
      <c r="G592" s="18" t="str">
        <f t="shared" si="19"/>
        <v>3.08 + 1.08</v>
      </c>
      <c r="H592" s="27">
        <f>[1]!b_dq_pctchange($A592,日期设置!$B$2,1)/100</f>
        <v>0</v>
      </c>
      <c r="I592" s="26">
        <f>[1]!b_pq_pctchange(A592,日期设置!$B$4,日期设置!$B$2,1)</f>
        <v>0</v>
      </c>
      <c r="J592" s="26">
        <f>[1]!b_pq_pctchange(A592,日期设置!$C$4,日期设置!$B$2,1)</f>
        <v>0</v>
      </c>
      <c r="K592" s="52">
        <f>[1]!b_dq_amount($A592,日期设置!B$2,2,10000)</f>
        <v>0</v>
      </c>
      <c r="L592" s="26">
        <f>[1]!b_info_latestpar(A592,日期设置!$B$2)</f>
        <v>100</v>
      </c>
      <c r="M592" s="6">
        <f>[1]!b_info_outstandingbalance($A592,日期设置!B$2)</f>
        <v>5</v>
      </c>
      <c r="N592" s="7">
        <f>[1]!b_info_latestissurercreditrating2(A592,日期设置!$B$2,"102","1")</f>
        <v>0</v>
      </c>
      <c r="O592" s="8">
        <v>7.5</v>
      </c>
      <c r="P592" s="9" t="str">
        <f>[1]!b_info_repurchasedate(A592)</f>
        <v>2022-04-22</v>
      </c>
      <c r="Q592" s="8" t="s">
        <v>16086</v>
      </c>
      <c r="R592" s="2" t="str">
        <f>IF((--IF(P592=0,Q592,P592))&gt;(--日期设置!$B$2),IF(P592=0,Q592,P592),Q592)</f>
        <v>2022-04-22</v>
      </c>
      <c r="S592" s="2" t="s">
        <v>17871</v>
      </c>
      <c r="T592" s="8">
        <f>[1]!b_anal_ptmyear($A592,日期设置!$B$2)</f>
        <v>3.0849315068493151</v>
      </c>
      <c r="U592" s="8">
        <f>[1]!b_anal_termifexercise($A592,日期设置!B$2)</f>
        <v>1.0849315068493151</v>
      </c>
      <c r="V592" s="10">
        <f>[1]!b_dq_dirtyprice(A592,日期设置!$B$2)</f>
        <v>106.3472</v>
      </c>
      <c r="W592" s="11">
        <f>IF(U592=0,ROUNDUP((Q592-日期设置!$B$2)/365,0),ROUNDUP((R592-日期设置!$B$2)/365,0))</f>
        <v>2</v>
      </c>
      <c r="X592" s="18">
        <f>_xlfn.IFNA(VLOOKUP(A592,过往入选债券!A:D,4,0),2)</f>
        <v>2</v>
      </c>
      <c r="Y592">
        <f>_xlfn.IFNA(VLOOKUP(C592,[2]Sheet1!$A:$A,1,0),3)</f>
        <v>3</v>
      </c>
    </row>
    <row r="593" spans="1:25" hidden="1" x14ac:dyDescent="0.2">
      <c r="A593" s="21" t="s">
        <v>15679</v>
      </c>
      <c r="B593" s="21" t="s">
        <v>15680</v>
      </c>
      <c r="C593" s="37" t="s">
        <v>12674</v>
      </c>
      <c r="D593" s="26" t="str">
        <f>[1]!b_calc_yield(A593,日期设置!$B$2,F593,1,R593,1,O593,L593,S593,)</f>
        <v>Fetching...</v>
      </c>
      <c r="E593" s="26">
        <f t="shared" si="18"/>
        <v>45.889561601867392</v>
      </c>
      <c r="F593" s="18">
        <f>[1]!b_dq_cleanprice($A593,日期设置!B$2)</f>
        <v>100</v>
      </c>
      <c r="G593" s="18" t="str">
        <f t="shared" si="19"/>
        <v>5.81 + 0</v>
      </c>
      <c r="H593" s="27">
        <f>[1]!b_dq_pctchange($A593,日期设置!$B$2,1)/100</f>
        <v>0</v>
      </c>
      <c r="I593" s="26">
        <f>[1]!b_pq_pctchange(A593,日期设置!$B$4,日期设置!$B$2,1)</f>
        <v>0</v>
      </c>
      <c r="J593" s="26">
        <f>[1]!b_pq_pctchange(A593,日期设置!$C$4,日期设置!$B$2,1)</f>
        <v>0</v>
      </c>
      <c r="K593" s="52">
        <f>[1]!b_dq_amount($A593,日期设置!B$2,2,10000)</f>
        <v>0</v>
      </c>
      <c r="L593" s="26">
        <f>[1]!b_info_latestpar(A593,日期设置!$B$2)</f>
        <v>100</v>
      </c>
      <c r="M593" s="6">
        <f>[1]!b_info_outstandingbalance($A593,日期设置!B$2)</f>
        <v>12</v>
      </c>
      <c r="N593" s="7" t="str">
        <f>[1]!b_info_latestissurercreditrating2(A593,日期设置!$B$2,"102","1")</f>
        <v>AA</v>
      </c>
      <c r="O593" s="8">
        <v>8</v>
      </c>
      <c r="P593" s="9">
        <f>[1]!b_info_repurchasedate(A593)</f>
        <v>0</v>
      </c>
      <c r="Q593" s="8" t="s">
        <v>17060</v>
      </c>
      <c r="R593" s="2" t="str">
        <f>IF((--IF(P593=0,Q593,P593))&gt;(--日期设置!$B$2),IF(P593=0,Q593,P593),Q593)</f>
        <v>2027-01-15</v>
      </c>
      <c r="S593" s="2" t="s">
        <v>18563</v>
      </c>
      <c r="T593" s="8">
        <f>[1]!b_anal_ptmyear($A593,日期设置!$B$2)</f>
        <v>5.8191780821917805</v>
      </c>
      <c r="U593" s="8">
        <f>[1]!b_anal_termifexercise($A593,日期设置!B$2)</f>
        <v>0</v>
      </c>
      <c r="V593" s="10">
        <f>[1]!b_dq_dirtyprice(A593,日期设置!$B$2)</f>
        <v>101.4466</v>
      </c>
      <c r="W593" s="11">
        <f>IF(U593=0,ROUNDUP((Q593-日期设置!$B$2)/365,0),ROUNDUP((R593-日期设置!$B$2)/365,0))</f>
        <v>6</v>
      </c>
      <c r="X593" s="18">
        <f>_xlfn.IFNA(VLOOKUP(A593,过往入选债券!A:D,4,0),2)</f>
        <v>2</v>
      </c>
      <c r="Y593">
        <f>_xlfn.IFNA(VLOOKUP(C593,[2]Sheet1!$A:$A,1,0),3)</f>
        <v>3</v>
      </c>
    </row>
    <row r="594" spans="1:25" hidden="1" x14ac:dyDescent="0.2">
      <c r="A594" s="21" t="s">
        <v>15038</v>
      </c>
      <c r="B594" s="21" t="s">
        <v>15039</v>
      </c>
      <c r="C594" s="37" t="s">
        <v>14708</v>
      </c>
      <c r="D594" s="26" t="str">
        <f>[1]!b_calc_yield(A594,日期设置!$B$2,F594,1,R594,1,O594,L594,S594,)</f>
        <v>Fetching...</v>
      </c>
      <c r="E594" s="26">
        <f t="shared" si="18"/>
        <v>38.242659314790387</v>
      </c>
      <c r="F594" s="18">
        <f>[1]!b_dq_cleanprice($A594,日期设置!B$2)</f>
        <v>100</v>
      </c>
      <c r="G594" s="18" t="str">
        <f t="shared" si="19"/>
        <v>4.84 + 0</v>
      </c>
      <c r="H594" s="27">
        <f>[1]!b_dq_pctchange($A594,日期设置!$B$2,1)/100</f>
        <v>0</v>
      </c>
      <c r="I594" s="26">
        <f>[1]!b_pq_pctchange(A594,日期设置!$B$4,日期设置!$B$2,1)</f>
        <v>0</v>
      </c>
      <c r="J594" s="26">
        <f>[1]!b_pq_pctchange(A594,日期设置!$C$4,日期设置!$B$2,1)</f>
        <v>0</v>
      </c>
      <c r="K594" s="52">
        <f>[1]!b_dq_amount($A594,日期设置!B$2,2,10000)</f>
        <v>0</v>
      </c>
      <c r="L594" s="26">
        <f>[1]!b_info_latestpar(A594,日期设置!$B$2)</f>
        <v>100</v>
      </c>
      <c r="M594" s="6">
        <f>[1]!b_info_outstandingbalance($A594,日期设置!B$2)</f>
        <v>2.4</v>
      </c>
      <c r="N594" s="7" t="str">
        <f>[1]!b_info_latestissurercreditrating2(A594,日期设置!$B$2,"102","1")</f>
        <v>AA</v>
      </c>
      <c r="O594" s="8">
        <v>8</v>
      </c>
      <c r="P594" s="9">
        <f>[1]!b_info_repurchasedate(A594)</f>
        <v>0</v>
      </c>
      <c r="Q594" s="8" t="s">
        <v>16663</v>
      </c>
      <c r="R594" s="2" t="str">
        <f>IF((--IF(P594=0,Q594,P594))&gt;(--日期设置!$B$2),IF(P594=0,Q594,P594),Q594)</f>
        <v>2026-01-23</v>
      </c>
      <c r="S594" s="2" t="s">
        <v>18008</v>
      </c>
      <c r="T594" s="8">
        <f>[1]!b_anal_ptmyear($A594,日期设置!$B$2)</f>
        <v>4.8410958904109584</v>
      </c>
      <c r="U594" s="8">
        <f>[1]!b_anal_termifexercise($A594,日期设置!B$2)</f>
        <v>0</v>
      </c>
      <c r="V594" s="10">
        <f>[1]!b_dq_dirtyprice(A594,日期设置!$B$2)</f>
        <v>101.27119999999999</v>
      </c>
      <c r="W594" s="11">
        <f>IF(U594=0,ROUNDUP((Q594-日期设置!$B$2)/365,0),ROUNDUP((R594-日期设置!$B$2)/365,0))</f>
        <v>5</v>
      </c>
      <c r="X594" s="18">
        <f>_xlfn.IFNA(VLOOKUP(A594,过往入选债券!A:D,4,0),2)</f>
        <v>2</v>
      </c>
      <c r="Y594">
        <f>_xlfn.IFNA(VLOOKUP(C594,[2]Sheet1!$A:$A,1,0),3)</f>
        <v>3</v>
      </c>
    </row>
    <row r="595" spans="1:25" hidden="1" x14ac:dyDescent="0.2">
      <c r="A595" s="21" t="s">
        <v>1410</v>
      </c>
      <c r="B595" s="21" t="s">
        <v>1411</v>
      </c>
      <c r="C595" s="37" t="s">
        <v>555</v>
      </c>
      <c r="D595" s="26" t="str">
        <f>[1]!b_calc_yield(A595,日期设置!$B$2,F595,1,R595,1,O595,L595,S595,)</f>
        <v>Fetching...</v>
      </c>
      <c r="E595" s="26">
        <f t="shared" si="18"/>
        <v>6.5663594456134122</v>
      </c>
      <c r="F595" s="18">
        <f>[1]!b_dq_cleanprice($A595,日期设置!B$2)</f>
        <v>98.323999999999998</v>
      </c>
      <c r="G595" s="18" t="str">
        <f t="shared" si="19"/>
        <v>2.82 + 0.82</v>
      </c>
      <c r="H595" s="27">
        <f>[1]!b_dq_pctchange($A595,日期设置!$B$2,1)/100</f>
        <v>0</v>
      </c>
      <c r="I595" s="26">
        <f>[1]!b_pq_pctchange(A595,日期设置!$B$4,日期设置!$B$2,1)</f>
        <v>0</v>
      </c>
      <c r="J595" s="26">
        <f>[1]!b_pq_pctchange(A595,日期设置!$C$4,日期设置!$B$2,1)</f>
        <v>0</v>
      </c>
      <c r="K595" s="52">
        <f>[1]!b_dq_amount($A595,日期设置!B$2,2,10000)</f>
        <v>0</v>
      </c>
      <c r="L595" s="26">
        <f>[1]!b_info_latestpar(A595,日期设置!$B$2)</f>
        <v>100</v>
      </c>
      <c r="M595" s="6">
        <f>[1]!b_info_outstandingbalance($A595,日期设置!B$2)</f>
        <v>5</v>
      </c>
      <c r="N595" s="7">
        <f>[1]!b_info_latestissurercreditrating2(A595,日期设置!$B$2,"102","1")</f>
        <v>0</v>
      </c>
      <c r="O595" s="8">
        <v>5.9</v>
      </c>
      <c r="P595" s="9" t="str">
        <f>[1]!b_info_repurchasedate(A595)</f>
        <v>2022-01-16</v>
      </c>
      <c r="Q595" s="8" t="s">
        <v>16216</v>
      </c>
      <c r="R595" s="2" t="str">
        <f>IF((--IF(P595=0,Q595,P595))&gt;(--日期设置!$B$2),IF(P595=0,Q595,P595),Q595)</f>
        <v>2022-01-16</v>
      </c>
      <c r="S595" s="2" t="s">
        <v>18640</v>
      </c>
      <c r="T595" s="8">
        <f>[1]!b_anal_ptmyear($A595,日期设置!$B$2)</f>
        <v>2.8219178082191778</v>
      </c>
      <c r="U595" s="8">
        <f>[1]!b_anal_termifexercise($A595,日期设置!B$2)</f>
        <v>0.82191780821917804</v>
      </c>
      <c r="V595" s="10">
        <f>[1]!b_dq_dirtyprice(A595,日期设置!$B$2)</f>
        <v>99.374700000000004</v>
      </c>
      <c r="W595" s="11">
        <f>IF(U595=0,ROUNDUP((Q595-日期设置!$B$2)/365,0),ROUNDUP((R595-日期设置!$B$2)/365,0))</f>
        <v>1</v>
      </c>
      <c r="X595" s="18">
        <f>_xlfn.IFNA(VLOOKUP(A595,过往入选债券!A:D,4,0),2)</f>
        <v>2</v>
      </c>
      <c r="Y595" s="45">
        <f>_xlfn.IFNA(VLOOKUP(C595,[2]Sheet1!$A:$A,1,0),3)</f>
        <v>3</v>
      </c>
    </row>
    <row r="596" spans="1:25" hidden="1" x14ac:dyDescent="0.2">
      <c r="A596" s="21" t="s">
        <v>14909</v>
      </c>
      <c r="B596" s="21" t="s">
        <v>14910</v>
      </c>
      <c r="C596" s="37" t="s">
        <v>12276</v>
      </c>
      <c r="D596" s="26" t="str">
        <f>[1]!b_calc_yield(A596,日期设置!$B$2,F596,1,R596,1,O596,L596,S596,)</f>
        <v>Fetching...</v>
      </c>
      <c r="E596" s="26">
        <f t="shared" si="18"/>
        <v>37.617158893754635</v>
      </c>
      <c r="F596" s="18">
        <f>[1]!b_dq_cleanprice($A596,日期设置!B$2)</f>
        <v>100</v>
      </c>
      <c r="G596" s="18" t="str">
        <f t="shared" si="19"/>
        <v>4.78 + 0</v>
      </c>
      <c r="H596" s="27">
        <f>[1]!b_dq_pctchange($A596,日期设置!$B$2,1)/100</f>
        <v>0</v>
      </c>
      <c r="I596" s="26">
        <f>[1]!b_pq_pctchange(A596,日期设置!$B$4,日期设置!$B$2,1)</f>
        <v>0</v>
      </c>
      <c r="J596" s="26">
        <f>[1]!b_pq_pctchange(A596,日期设置!$C$4,日期设置!$B$2,1)</f>
        <v>0</v>
      </c>
      <c r="K596" s="52">
        <f>[1]!b_dq_amount($A596,日期设置!B$2,2,10000)</f>
        <v>0</v>
      </c>
      <c r="L596" s="26">
        <f>[1]!b_info_latestpar(A596,日期设置!$B$2)</f>
        <v>100</v>
      </c>
      <c r="M596" s="6">
        <f>[1]!b_info_outstandingbalance($A596,日期设置!B$2)</f>
        <v>6.3</v>
      </c>
      <c r="N596" s="7" t="str">
        <f>[1]!b_info_latestissurercreditrating2(A596,日期设置!$B$2,"102","1")</f>
        <v>AA</v>
      </c>
      <c r="O596" s="8">
        <v>8</v>
      </c>
      <c r="P596" s="9">
        <f>[1]!b_info_repurchasedate(A596)</f>
        <v>0</v>
      </c>
      <c r="Q596" s="8" t="s">
        <v>17430</v>
      </c>
      <c r="R596" s="2" t="str">
        <f>IF((--IF(P596=0,Q596,P596))&gt;(--日期设置!$B$2),IF(P596=0,Q596,P596),Q596)</f>
        <v>2026-01-02</v>
      </c>
      <c r="S596" s="2" t="s">
        <v>18565</v>
      </c>
      <c r="T596" s="8">
        <f>[1]!b_anal_ptmyear($A596,日期设置!$B$2)</f>
        <v>4.7835616438356166</v>
      </c>
      <c r="U596" s="8">
        <f>[1]!b_anal_termifexercise($A596,日期设置!B$2)</f>
        <v>0</v>
      </c>
      <c r="V596" s="10">
        <f>[1]!b_dq_dirtyprice(A596,日期设置!$B$2)</f>
        <v>101.7315</v>
      </c>
      <c r="W596" s="11">
        <f>IF(U596=0,ROUNDUP((Q596-日期设置!$B$2)/365,0),ROUNDUP((R596-日期设置!$B$2)/365,0))</f>
        <v>5</v>
      </c>
      <c r="X596" s="18">
        <f>_xlfn.IFNA(VLOOKUP(A596,过往入选债券!A:D,4,0),2)</f>
        <v>2</v>
      </c>
      <c r="Y596">
        <f>_xlfn.IFNA(VLOOKUP(C596,[2]Sheet1!$A:$A,1,0),3)</f>
        <v>3</v>
      </c>
    </row>
    <row r="597" spans="1:25" hidden="1" x14ac:dyDescent="0.2">
      <c r="A597" s="21" t="s">
        <v>2529</v>
      </c>
      <c r="B597" s="21" t="s">
        <v>2530</v>
      </c>
      <c r="C597" s="37" t="s">
        <v>162</v>
      </c>
      <c r="D597" s="26" t="str">
        <f>[1]!b_calc_yield(A597,日期设置!$B$2,F597,1,R597,1,O597,L597,S597,)</f>
        <v>Fetching...</v>
      </c>
      <c r="E597" s="26">
        <f t="shared" si="18"/>
        <v>6.7169113048450413</v>
      </c>
      <c r="F597" s="18">
        <f>[1]!b_dq_cleanprice($A597,日期设置!B$2)</f>
        <v>99.542000000000002</v>
      </c>
      <c r="G597" s="18" t="str">
        <f t="shared" si="19"/>
        <v>0.84 + 0</v>
      </c>
      <c r="H597" s="27">
        <f>[1]!b_dq_pctchange($A597,日期设置!$B$2,1)/100</f>
        <v>0</v>
      </c>
      <c r="I597" s="26">
        <f>[1]!b_pq_pctchange(A597,日期设置!$B$4,日期设置!$B$2,1)</f>
        <v>0</v>
      </c>
      <c r="J597" s="26">
        <f>[1]!b_pq_pctchange(A597,日期设置!$C$4,日期设置!$B$2,1)</f>
        <v>0</v>
      </c>
      <c r="K597" s="52">
        <f>[1]!b_dq_amount($A597,日期设置!B$2,2,10000)</f>
        <v>0</v>
      </c>
      <c r="L597" s="26">
        <f>[1]!b_info_latestpar(A597,日期设置!$B$2)</f>
        <v>100</v>
      </c>
      <c r="M597" s="6">
        <f>[1]!b_info_outstandingbalance($A597,日期设置!B$2)</f>
        <v>1.5</v>
      </c>
      <c r="N597" s="7">
        <f>[1]!b_info_latestissurercreditrating2(A597,日期设置!$B$2,"102","1")</f>
        <v>0</v>
      </c>
      <c r="O597" s="8">
        <v>7.5</v>
      </c>
      <c r="P597" s="9" t="str">
        <f>[1]!b_info_repurchasedate(A597)</f>
        <v>2020-01-23</v>
      </c>
      <c r="Q597" s="8" t="s">
        <v>16223</v>
      </c>
      <c r="R597" s="2" t="str">
        <f>IF((--IF(P597=0,Q597,P597))&gt;(--日期设置!$B$2),IF(P597=0,Q597,P597),Q597)</f>
        <v>2022-01-23</v>
      </c>
      <c r="S597" s="2" t="s">
        <v>18008</v>
      </c>
      <c r="T597" s="8">
        <f>[1]!b_anal_ptmyear($A597,日期设置!$B$2)</f>
        <v>0.84109589041095889</v>
      </c>
      <c r="U597" s="8">
        <f>[1]!b_anal_termifexercise($A597,日期设置!B$2)</f>
        <v>0</v>
      </c>
      <c r="V597" s="10">
        <f>[1]!b_dq_dirtyprice(A597,日期设置!$B$2)</f>
        <v>100.7338</v>
      </c>
      <c r="W597" s="11">
        <f>IF(U597=0,ROUNDUP((Q597-日期设置!$B$2)/365,0),ROUNDUP((R597-日期设置!$B$2)/365,0))</f>
        <v>1</v>
      </c>
      <c r="X597" s="18">
        <f>_xlfn.IFNA(VLOOKUP(A597,过往入选债券!A:D,4,0),2)</f>
        <v>2</v>
      </c>
      <c r="Y597">
        <f>_xlfn.IFNA(VLOOKUP(C597,[2]Sheet1!$A:$A,1,0),3)</f>
        <v>3</v>
      </c>
    </row>
    <row r="598" spans="1:25" hidden="1" x14ac:dyDescent="0.2">
      <c r="A598" s="21" t="s">
        <v>14820</v>
      </c>
      <c r="B598" s="21" t="s">
        <v>14821</v>
      </c>
      <c r="C598" s="37" t="s">
        <v>14492</v>
      </c>
      <c r="D598" s="26" t="str">
        <f>[1]!b_calc_yield(A598,日期设置!$B$2,F598,1,R598,1,O598,L598,S598,)</f>
        <v>Fetching...</v>
      </c>
      <c r="E598" s="26">
        <f t="shared" si="18"/>
        <v>36.587231435356202</v>
      </c>
      <c r="F598" s="18">
        <f>[1]!b_dq_cleanprice($A598,日期设置!B$2)</f>
        <v>100</v>
      </c>
      <c r="G598" s="18" t="str">
        <f t="shared" si="19"/>
        <v>4.68 + 0</v>
      </c>
      <c r="H598" s="27">
        <f>[1]!b_dq_pctchange($A598,日期设置!$B$2,1)/100</f>
        <v>0</v>
      </c>
      <c r="I598" s="26">
        <f>[1]!b_pq_pctchange(A598,日期设置!$B$4,日期设置!$B$2,1)</f>
        <v>0</v>
      </c>
      <c r="J598" s="26">
        <f>[1]!b_pq_pctchange(A598,日期设置!$C$4,日期设置!$B$2,1)</f>
        <v>0</v>
      </c>
      <c r="K598" s="52">
        <f>[1]!b_dq_amount($A598,日期设置!B$2,2,10000)</f>
        <v>0</v>
      </c>
      <c r="L598" s="26">
        <f>[1]!b_info_latestpar(A598,日期设置!$B$2)</f>
        <v>100</v>
      </c>
      <c r="M598" s="6">
        <f>[1]!b_info_outstandingbalance($A598,日期设置!B$2)</f>
        <v>3</v>
      </c>
      <c r="N598" s="7" t="str">
        <f>[1]!b_info_latestissurercreditrating2(A598,日期设置!$B$2,"102","1")</f>
        <v>AA</v>
      </c>
      <c r="O598" s="8">
        <v>8</v>
      </c>
      <c r="P598" s="9">
        <f>[1]!b_info_repurchasedate(A598)</f>
        <v>0</v>
      </c>
      <c r="Q598" s="8" t="s">
        <v>17508</v>
      </c>
      <c r="R598" s="2" t="str">
        <f>IF((--IF(P598=0,Q598,P598))&gt;(--日期设置!$B$2),IF(P598=0,Q598,P598),Q598)</f>
        <v>2025-11-28</v>
      </c>
      <c r="S598" s="2" t="s">
        <v>17901</v>
      </c>
      <c r="T598" s="8">
        <f>[1]!b_anal_ptmyear($A598,日期设置!$B$2)</f>
        <v>4.6876712328767125</v>
      </c>
      <c r="U598" s="8">
        <f>[1]!b_anal_termifexercise($A598,日期设置!B$2)</f>
        <v>0</v>
      </c>
      <c r="V598" s="10">
        <f>[1]!b_dq_dirtyprice(A598,日期设置!$B$2)</f>
        <v>102.4986</v>
      </c>
      <c r="W598" s="11">
        <f>IF(U598=0,ROUNDUP((Q598-日期设置!$B$2)/365,0),ROUNDUP((R598-日期设置!$B$2)/365,0))</f>
        <v>5</v>
      </c>
      <c r="X598" s="18">
        <f>_xlfn.IFNA(VLOOKUP(A598,过往入选债券!A:D,4,0),2)</f>
        <v>2</v>
      </c>
      <c r="Y598">
        <f>_xlfn.IFNA(VLOOKUP(C598,[2]Sheet1!$A:$A,1,0),3)</f>
        <v>3</v>
      </c>
    </row>
    <row r="599" spans="1:25" hidden="1" x14ac:dyDescent="0.2">
      <c r="A599" s="21" t="s">
        <v>15452</v>
      </c>
      <c r="B599" s="21" t="s">
        <v>15453</v>
      </c>
      <c r="C599" s="37" t="s">
        <v>2709</v>
      </c>
      <c r="D599" s="26" t="str">
        <f>[1]!b_calc_yield(A599,日期设置!$B$2,F599,1,R599,1,O599,L599,S599,)</f>
        <v>Fetching...</v>
      </c>
      <c r="E599" s="26">
        <f t="shared" si="18"/>
        <v>42.288538081412128</v>
      </c>
      <c r="F599" s="18">
        <f>[1]!b_dq_cleanprice($A599,日期设置!B$2)</f>
        <v>100.003</v>
      </c>
      <c r="G599" s="18" t="str">
        <f t="shared" si="19"/>
        <v>5.49 + 0</v>
      </c>
      <c r="H599" s="27">
        <f>[1]!b_dq_pctchange($A599,日期设置!$B$2,1)/100</f>
        <v>0</v>
      </c>
      <c r="I599" s="26">
        <f>[1]!b_pq_pctchange(A599,日期设置!$B$4,日期设置!$B$2,1)</f>
        <v>0</v>
      </c>
      <c r="J599" s="26">
        <f>[1]!b_pq_pctchange(A599,日期设置!$C$4,日期设置!$B$2,1)</f>
        <v>0</v>
      </c>
      <c r="K599" s="52">
        <f>[1]!b_dq_amount($A599,日期设置!B$2,2,10000)</f>
        <v>0</v>
      </c>
      <c r="L599" s="26">
        <f>[1]!b_info_latestpar(A599,日期设置!$B$2)</f>
        <v>100</v>
      </c>
      <c r="M599" s="6">
        <f>[1]!b_info_outstandingbalance($A599,日期设置!B$2)</f>
        <v>10</v>
      </c>
      <c r="N599" s="7" t="str">
        <f>[1]!b_info_latestissurercreditrating2(A599,日期设置!$B$2,"102","1")</f>
        <v>AA</v>
      </c>
      <c r="O599" s="8">
        <v>8</v>
      </c>
      <c r="P599" s="9">
        <f>[1]!b_info_repurchasedate(A599)</f>
        <v>0</v>
      </c>
      <c r="Q599" s="8" t="s">
        <v>16522</v>
      </c>
      <c r="R599" s="2" t="str">
        <f>IF((--IF(P599=0,Q599,P599))&gt;(--日期设置!$B$2),IF(P599=0,Q599,P599),Q599)</f>
        <v>2026-09-20</v>
      </c>
      <c r="S599" s="2" t="s">
        <v>18093</v>
      </c>
      <c r="T599" s="8">
        <f>[1]!b_anal_ptmyear($A599,日期设置!$B$2)</f>
        <v>5.4986301369863018</v>
      </c>
      <c r="U599" s="8">
        <f>[1]!b_anal_termifexercise($A599,日期设置!B$2)</f>
        <v>0</v>
      </c>
      <c r="V599" s="10">
        <f>[1]!b_dq_dirtyprice(A599,日期设置!$B$2)</f>
        <v>104.014</v>
      </c>
      <c r="W599" s="11">
        <f>IF(U599=0,ROUNDUP((Q599-日期设置!$B$2)/365,0),ROUNDUP((R599-日期设置!$B$2)/365,0))</f>
        <v>6</v>
      </c>
      <c r="X599" s="18">
        <f>_xlfn.IFNA(VLOOKUP(A599,过往入选债券!A:D,4,0),2)</f>
        <v>2</v>
      </c>
      <c r="Y599">
        <f>_xlfn.IFNA(VLOOKUP(C599,[2]Sheet1!$A:$A,1,0),3)</f>
        <v>3</v>
      </c>
    </row>
    <row r="600" spans="1:25" hidden="1" x14ac:dyDescent="0.2">
      <c r="A600" s="21" t="s">
        <v>14771</v>
      </c>
      <c r="B600" s="21" t="s">
        <v>14772</v>
      </c>
      <c r="C600" s="37" t="s">
        <v>14670</v>
      </c>
      <c r="D600" s="26" t="str">
        <f>[1]!b_calc_yield(A600,日期设置!$B$2,F600,1,R600,1,O600,L600,S600,)</f>
        <v>Fetching...</v>
      </c>
      <c r="E600" s="26">
        <f t="shared" si="18"/>
        <v>35.947671799014969</v>
      </c>
      <c r="F600" s="18">
        <f>[1]!b_dq_cleanprice($A600,日期设置!B$2)</f>
        <v>100</v>
      </c>
      <c r="G600" s="18" t="str">
        <f t="shared" si="19"/>
        <v>4.62 + 0</v>
      </c>
      <c r="H600" s="27">
        <f>[1]!b_dq_pctchange($A600,日期设置!$B$2,1)/100</f>
        <v>0</v>
      </c>
      <c r="I600" s="26">
        <f>[1]!b_pq_pctchange(A600,日期设置!$B$4,日期设置!$B$2,1)</f>
        <v>0</v>
      </c>
      <c r="J600" s="26">
        <f>[1]!b_pq_pctchange(A600,日期设置!$C$4,日期设置!$B$2,1)</f>
        <v>0</v>
      </c>
      <c r="K600" s="52">
        <f>[1]!b_dq_amount($A600,日期设置!B$2,2,10000)</f>
        <v>0</v>
      </c>
      <c r="L600" s="26">
        <f>[1]!b_info_latestpar(A600,日期设置!$B$2)</f>
        <v>100</v>
      </c>
      <c r="M600" s="6">
        <f>[1]!b_info_outstandingbalance($A600,日期设置!B$2)</f>
        <v>1</v>
      </c>
      <c r="N600" s="7" t="str">
        <f>[1]!b_info_latestissurercreditrating2(A600,日期设置!$B$2,"102","1")</f>
        <v>AA-</v>
      </c>
      <c r="O600" s="8">
        <v>8</v>
      </c>
      <c r="P600" s="9">
        <f>[1]!b_info_repurchasedate(A600)</f>
        <v>0</v>
      </c>
      <c r="Q600" s="8" t="s">
        <v>17334</v>
      </c>
      <c r="R600" s="2" t="str">
        <f>IF((--IF(P600=0,Q600,P600))&gt;(--日期设置!$B$2),IF(P600=0,Q600,P600),Q600)</f>
        <v>2025-11-06</v>
      </c>
      <c r="S600" s="2" t="s">
        <v>18831</v>
      </c>
      <c r="T600" s="8">
        <f>[1]!b_anal_ptmyear($A600,日期设置!$B$2)</f>
        <v>4.6273972602739724</v>
      </c>
      <c r="U600" s="8">
        <f>[1]!b_anal_termifexercise($A600,日期设置!B$2)</f>
        <v>0</v>
      </c>
      <c r="V600" s="10">
        <f>[1]!b_dq_dirtyprice(A600,日期设置!$B$2)</f>
        <v>102.9808</v>
      </c>
      <c r="W600" s="11">
        <f>IF(U600=0,ROUNDUP((Q600-日期设置!$B$2)/365,0),ROUNDUP((R600-日期设置!$B$2)/365,0))</f>
        <v>5</v>
      </c>
      <c r="X600" s="18">
        <f>_xlfn.IFNA(VLOOKUP(A600,过往入选债券!A:D,4,0),2)</f>
        <v>2</v>
      </c>
      <c r="Y600">
        <f>_xlfn.IFNA(VLOOKUP(C600,[2]Sheet1!$A:$A,1,0),3)</f>
        <v>3</v>
      </c>
    </row>
    <row r="601" spans="1:25" hidden="1" x14ac:dyDescent="0.2">
      <c r="A601" s="21" t="s">
        <v>9063</v>
      </c>
      <c r="B601" s="21" t="s">
        <v>9064</v>
      </c>
      <c r="C601" s="37" t="s">
        <v>244</v>
      </c>
      <c r="D601" s="26" t="str">
        <f>[1]!b_calc_yield(A601,日期设置!$B$2,F601,1,R601,1,O601,L601,S601,)</f>
        <v>Fetching...</v>
      </c>
      <c r="E601" s="26">
        <f t="shared" si="18"/>
        <v>11.026285718777306</v>
      </c>
      <c r="F601" s="18">
        <f>[1]!b_dq_cleanprice($A601,日期设置!B$2)</f>
        <v>98.020200000000003</v>
      </c>
      <c r="G601" s="18" t="str">
        <f t="shared" si="19"/>
        <v>1.42 + 0</v>
      </c>
      <c r="H601" s="27">
        <f>[1]!b_dq_pctchange($A601,日期设置!$B$2,1)/100</f>
        <v>0</v>
      </c>
      <c r="I601" s="26">
        <f>[1]!b_pq_pctchange(A601,日期设置!$B$4,日期设置!$B$2,1)</f>
        <v>0</v>
      </c>
      <c r="J601" s="26">
        <f>[1]!b_pq_pctchange(A601,日期设置!$C$4,日期设置!$B$2,1)</f>
        <v>0</v>
      </c>
      <c r="K601" s="52">
        <f>[1]!b_dq_amount($A601,日期设置!B$2,2,10000)</f>
        <v>0</v>
      </c>
      <c r="L601" s="26">
        <f>[1]!b_info_latestpar(A601,日期设置!$B$2)</f>
        <v>100</v>
      </c>
      <c r="M601" s="6">
        <f>[1]!b_info_outstandingbalance($A601,日期设置!B$2)</f>
        <v>5</v>
      </c>
      <c r="N601" s="7" t="str">
        <f>[1]!b_info_latestissurercreditrating2(A601,日期设置!$B$2,"102","1")</f>
        <v>AA+</v>
      </c>
      <c r="O601" s="8">
        <v>6.5</v>
      </c>
      <c r="P601" s="9">
        <f>[1]!b_info_repurchasedate(A601)</f>
        <v>0</v>
      </c>
      <c r="Q601" s="8" t="s">
        <v>16070</v>
      </c>
      <c r="R601" s="2" t="str">
        <f>IF((--IF(P601=0,Q601,P601))&gt;(--日期设置!$B$2),IF(P601=0,Q601,P601),Q601)</f>
        <v>2022-08-23</v>
      </c>
      <c r="S601" s="2" t="s">
        <v>17856</v>
      </c>
      <c r="T601" s="8">
        <f>[1]!b_anal_ptmyear($A601,日期设置!$B$2)</f>
        <v>1.4219178082191781</v>
      </c>
      <c r="U601" s="8">
        <f>[1]!b_anal_termifexercise($A601,日期设置!B$2)</f>
        <v>0</v>
      </c>
      <c r="V601" s="10">
        <f>[1]!b_dq_dirtyprice(A601,日期设置!$B$2)</f>
        <v>101.7777</v>
      </c>
      <c r="W601" s="11">
        <f>IF(U601=0,ROUNDUP((Q601-日期设置!$B$2)/365,0),ROUNDUP((R601-日期设置!$B$2)/365,0))</f>
        <v>2</v>
      </c>
      <c r="X601" s="18">
        <f>_xlfn.IFNA(VLOOKUP(A601,过往入选债券!A:D,4,0),2)</f>
        <v>2</v>
      </c>
      <c r="Y601">
        <f>_xlfn.IFNA(VLOOKUP(C601,[2]Sheet1!$A:$A,1,0),3)</f>
        <v>3</v>
      </c>
    </row>
    <row r="602" spans="1:25" hidden="1" x14ac:dyDescent="0.2">
      <c r="A602" s="21" t="s">
        <v>14752</v>
      </c>
      <c r="B602" s="21" t="s">
        <v>14753</v>
      </c>
      <c r="C602" s="37" t="s">
        <v>14708</v>
      </c>
      <c r="D602" s="26" t="str">
        <f>[1]!b_calc_yield(A602,日期设置!$B$2,F602,1,R602,1,O602,L602,S602,)</f>
        <v>Fetching...</v>
      </c>
      <c r="E602" s="26">
        <f t="shared" si="18"/>
        <v>35.716515342752061</v>
      </c>
      <c r="F602" s="18">
        <f>[1]!b_dq_cleanprice($A602,日期设置!B$2)</f>
        <v>100</v>
      </c>
      <c r="G602" s="18" t="str">
        <f t="shared" si="19"/>
        <v>4.60 + 0</v>
      </c>
      <c r="H602" s="27">
        <f>[1]!b_dq_pctchange($A602,日期设置!$B$2,1)/100</f>
        <v>0</v>
      </c>
      <c r="I602" s="26">
        <f>[1]!b_pq_pctchange(A602,日期设置!$B$4,日期设置!$B$2,1)</f>
        <v>0</v>
      </c>
      <c r="J602" s="26">
        <f>[1]!b_pq_pctchange(A602,日期设置!$C$4,日期设置!$B$2,1)</f>
        <v>0</v>
      </c>
      <c r="K602" s="52">
        <f>[1]!b_dq_amount($A602,日期设置!B$2,2,10000)</f>
        <v>0</v>
      </c>
      <c r="L602" s="26">
        <f>[1]!b_info_latestpar(A602,日期设置!$B$2)</f>
        <v>100</v>
      </c>
      <c r="M602" s="6">
        <f>[1]!b_info_outstandingbalance($A602,日期设置!B$2)</f>
        <v>2.2999999999999998</v>
      </c>
      <c r="N602" s="7" t="str">
        <f>[1]!b_info_latestissurercreditrating2(A602,日期设置!$B$2,"102","1")</f>
        <v>AA</v>
      </c>
      <c r="O602" s="8">
        <v>8</v>
      </c>
      <c r="P602" s="9">
        <f>[1]!b_info_repurchasedate(A602)</f>
        <v>0</v>
      </c>
      <c r="Q602" s="8" t="s">
        <v>16662</v>
      </c>
      <c r="R602" s="2" t="str">
        <f>IF((--IF(P602=0,Q602,P602))&gt;(--日期设置!$B$2),IF(P602=0,Q602,P602),Q602)</f>
        <v>2025-10-29</v>
      </c>
      <c r="S602" s="2" t="s">
        <v>18205</v>
      </c>
      <c r="T602" s="8">
        <f>[1]!b_anal_ptmyear($A602,日期设置!$B$2)</f>
        <v>4.6054794520547944</v>
      </c>
      <c r="U602" s="8">
        <f>[1]!b_anal_termifexercise($A602,日期设置!B$2)</f>
        <v>0</v>
      </c>
      <c r="V602" s="10">
        <f>[1]!b_dq_dirtyprice(A602,日期设置!$B$2)</f>
        <v>103.1562</v>
      </c>
      <c r="W602" s="11">
        <f>IF(U602=0,ROUNDUP((Q602-日期设置!$B$2)/365,0),ROUNDUP((R602-日期设置!$B$2)/365,0))</f>
        <v>5</v>
      </c>
      <c r="X602" s="18">
        <f>_xlfn.IFNA(VLOOKUP(A602,过往入选债券!A:D,4,0),2)</f>
        <v>2</v>
      </c>
      <c r="Y602">
        <f>_xlfn.IFNA(VLOOKUP(C602,[2]Sheet1!$A:$A,1,0),3)</f>
        <v>3</v>
      </c>
    </row>
    <row r="603" spans="1:25" hidden="1" x14ac:dyDescent="0.2">
      <c r="A603" s="21" t="s">
        <v>14668</v>
      </c>
      <c r="B603" s="21" t="s">
        <v>14669</v>
      </c>
      <c r="C603" s="37" t="s">
        <v>14670</v>
      </c>
      <c r="D603" s="26" t="str">
        <f>[1]!b_calc_yield(A603,日期设置!$B$2,F603,1,R603,1,O603,L603,S603,)</f>
        <v>Fetching...</v>
      </c>
      <c r="E603" s="26">
        <f t="shared" si="18"/>
        <v>34.120685624944926</v>
      </c>
      <c r="F603" s="18">
        <f>[1]!b_dq_cleanprice($A603,日期设置!B$2)</f>
        <v>100</v>
      </c>
      <c r="G603" s="18" t="str">
        <f t="shared" si="19"/>
        <v>4.45 + 0</v>
      </c>
      <c r="H603" s="27">
        <f>[1]!b_dq_pctchange($A603,日期设置!$B$2,1)/100</f>
        <v>0</v>
      </c>
      <c r="I603" s="26">
        <f>[1]!b_pq_pctchange(A603,日期设置!$B$4,日期设置!$B$2,1)</f>
        <v>0</v>
      </c>
      <c r="J603" s="26">
        <f>[1]!b_pq_pctchange(A603,日期设置!$C$4,日期设置!$B$2,1)</f>
        <v>0</v>
      </c>
      <c r="K603" s="52">
        <f>[1]!b_dq_amount($A603,日期设置!B$2,2,10000)</f>
        <v>0</v>
      </c>
      <c r="L603" s="26">
        <f>[1]!b_info_latestpar(A603,日期设置!$B$2)</f>
        <v>100</v>
      </c>
      <c r="M603" s="6">
        <f>[1]!b_info_outstandingbalance($A603,日期设置!B$2)</f>
        <v>1</v>
      </c>
      <c r="N603" s="7" t="str">
        <f>[1]!b_info_latestissurercreditrating2(A603,日期设置!$B$2,"102","1")</f>
        <v>AA-</v>
      </c>
      <c r="O603" s="8">
        <v>8</v>
      </c>
      <c r="P603" s="9">
        <f>[1]!b_info_repurchasedate(A603)</f>
        <v>0</v>
      </c>
      <c r="Q603" s="8" t="s">
        <v>17333</v>
      </c>
      <c r="R603" s="2" t="str">
        <f>IF((--IF(P603=0,Q603,P603))&gt;(--日期设置!$B$2),IF(P603=0,Q603,P603),Q603)</f>
        <v>2025-09-03</v>
      </c>
      <c r="S603" s="2" t="s">
        <v>17943</v>
      </c>
      <c r="T603" s="8">
        <f>[1]!b_anal_ptmyear($A603,日期设置!$B$2)</f>
        <v>4.4520547945205475</v>
      </c>
      <c r="U603" s="8">
        <f>[1]!b_anal_termifexercise($A603,日期设置!B$2)</f>
        <v>0</v>
      </c>
      <c r="V603" s="10">
        <f>[1]!b_dq_dirtyprice(A603,日期设置!$B$2)</f>
        <v>104.3836</v>
      </c>
      <c r="W603" s="11">
        <f>IF(U603=0,ROUNDUP((Q603-日期设置!$B$2)/365,0),ROUNDUP((R603-日期设置!$B$2)/365,0))</f>
        <v>5</v>
      </c>
      <c r="X603" s="18">
        <f>_xlfn.IFNA(VLOOKUP(A603,过往入选债券!A:D,4,0),2)</f>
        <v>2</v>
      </c>
      <c r="Y603">
        <f>_xlfn.IFNA(VLOOKUP(C603,[2]Sheet1!$A:$A,1,0),3)</f>
        <v>3</v>
      </c>
    </row>
    <row r="604" spans="1:25" hidden="1" x14ac:dyDescent="0.2">
      <c r="A604" s="21" t="s">
        <v>15806</v>
      </c>
      <c r="B604" s="21" t="s">
        <v>15807</v>
      </c>
      <c r="C604" s="37" t="s">
        <v>15808</v>
      </c>
      <c r="D604" s="26" t="str">
        <f>[1]!b_calc_yield(A604,日期设置!$B$2,F604,1,R604,1,O604,L604,S604,)</f>
        <v>Fetching...</v>
      </c>
      <c r="E604" s="26">
        <f t="shared" si="18"/>
        <v>30.613780276274262</v>
      </c>
      <c r="F604" s="18">
        <f>[1]!b_dq_cleanprice($A604,日期设置!B$2)</f>
        <v>98.368099999999998</v>
      </c>
      <c r="G604" s="18" t="str">
        <f t="shared" si="19"/>
        <v>9.07 + 4.08</v>
      </c>
      <c r="H604" s="27">
        <f>[1]!b_dq_pctchange($A604,日期设置!$B$2,1)/100</f>
        <v>0</v>
      </c>
      <c r="I604" s="26">
        <f>[1]!b_pq_pctchange(A604,日期设置!$B$4,日期设置!$B$2,1)</f>
        <v>0.37561224489795747</v>
      </c>
      <c r="J604" s="26">
        <f>[1]!b_pq_pctchange(A604,日期设置!$C$4,日期设置!$B$2,1)</f>
        <v>0.37561224489795747</v>
      </c>
      <c r="K604" s="52">
        <f>[1]!b_dq_amount($A604,日期设置!B$2,2,10000)</f>
        <v>0</v>
      </c>
      <c r="L604" s="26">
        <f>[1]!b_info_latestpar(A604,日期设置!$B$2)</f>
        <v>100</v>
      </c>
      <c r="M604" s="6">
        <f>[1]!b_info_outstandingbalance($A604,日期设置!B$2)</f>
        <v>10</v>
      </c>
      <c r="N604" s="7" t="str">
        <f>[1]!b_info_latestissurercreditrating2(A604,日期设置!$B$2,"102","1")</f>
        <v>AA+</v>
      </c>
      <c r="O604" s="8">
        <v>7.5</v>
      </c>
      <c r="P604" s="9" t="str">
        <f>[1]!b_info_repurchasedate(A604)</f>
        <v>2025-04-20</v>
      </c>
      <c r="Q604" s="8" t="s">
        <v>16803</v>
      </c>
      <c r="R604" s="2" t="str">
        <f>IF((--IF(P604=0,Q604,P604))&gt;(--日期设置!$B$2),IF(P604=0,Q604,P604),Q604)</f>
        <v>2025-04-20</v>
      </c>
      <c r="S604" s="2" t="s">
        <v>18259</v>
      </c>
      <c r="T604" s="8">
        <f>[1]!b_anal_ptmyear($A604,日期设置!$B$2)</f>
        <v>9.0794520547945208</v>
      </c>
      <c r="U604" s="8">
        <f>[1]!b_anal_termifexercise($A604,日期设置!B$2)</f>
        <v>4.0821917808219181</v>
      </c>
      <c r="V604" s="10">
        <f>[1]!b_dq_dirtyprice(A604,日期设置!$B$2)</f>
        <v>105.2722</v>
      </c>
      <c r="W604" s="11">
        <f>IF(U604=0,ROUNDUP((Q604-日期设置!$B$2)/365,0),ROUNDUP((R604-日期设置!$B$2)/365,0))</f>
        <v>5</v>
      </c>
      <c r="X604" s="18" t="str">
        <f>_xlfn.IFNA(VLOOKUP(A604,过往入选债券!A:D,4,0),2)</f>
        <v>否</v>
      </c>
      <c r="Y604">
        <f>_xlfn.IFNA(VLOOKUP(C604,[2]Sheet1!$A:$A,1,0),3)</f>
        <v>3</v>
      </c>
    </row>
    <row r="605" spans="1:25" hidden="1" x14ac:dyDescent="0.2">
      <c r="A605" s="21" t="s">
        <v>15891</v>
      </c>
      <c r="B605" s="21" t="s">
        <v>15892</v>
      </c>
      <c r="C605" s="37" t="s">
        <v>15893</v>
      </c>
      <c r="D605" s="26" t="str">
        <f>[1]!b_calc_yield(A605,日期设置!$B$2,F605,1,R605,1,O605,L605,S605,)</f>
        <v>Fetching...</v>
      </c>
      <c r="E605" s="26">
        <f t="shared" si="18"/>
        <v>46.759304575675209</v>
      </c>
      <c r="F605" s="18">
        <f>[1]!b_dq_cleanprice($A605,日期设置!B$2)</f>
        <v>100.01</v>
      </c>
      <c r="G605" s="18" t="str">
        <f t="shared" si="19"/>
        <v>6.21 + 0</v>
      </c>
      <c r="H605" s="27">
        <f>[1]!b_dq_pctchange($A605,日期设置!$B$2,1)/100</f>
        <v>0</v>
      </c>
      <c r="I605" s="26">
        <f>[1]!b_pq_pctchange(A605,日期设置!$B$4,日期设置!$B$2,1)</f>
        <v>0</v>
      </c>
      <c r="J605" s="26">
        <f>[1]!b_pq_pctchange(A605,日期设置!$C$4,日期设置!$B$2,1)</f>
        <v>0</v>
      </c>
      <c r="K605" s="52">
        <f>[1]!b_dq_amount($A605,日期设置!B$2,2,10000)</f>
        <v>0</v>
      </c>
      <c r="L605" s="26">
        <f>[1]!b_info_latestpar(A605,日期设置!$B$2)</f>
        <v>100</v>
      </c>
      <c r="M605" s="6">
        <f>[1]!b_info_outstandingbalance($A605,日期设置!B$2)</f>
        <v>14</v>
      </c>
      <c r="N605" s="7" t="str">
        <f>[1]!b_info_latestissurercreditrating2(A605,日期设置!$B$2,"102","1")</f>
        <v>AA</v>
      </c>
      <c r="O605" s="8">
        <v>7.99</v>
      </c>
      <c r="P605" s="9">
        <f>[1]!b_info_repurchasedate(A605)</f>
        <v>0</v>
      </c>
      <c r="Q605" s="8" t="s">
        <v>17195</v>
      </c>
      <c r="R605" s="2" t="str">
        <f>IF((--IF(P605=0,Q605,P605))&gt;(--日期设置!$B$2),IF(P605=0,Q605,P605),Q605)</f>
        <v>2027-06-10</v>
      </c>
      <c r="S605" s="2" t="s">
        <v>18091</v>
      </c>
      <c r="T605" s="8">
        <f>[1]!b_anal_ptmyear($A605,日期设置!$B$2)</f>
        <v>6.2191780821917808</v>
      </c>
      <c r="U605" s="8">
        <f>[1]!b_anal_termifexercise($A605,日期设置!B$2)</f>
        <v>0</v>
      </c>
      <c r="V605" s="10">
        <f>[1]!b_dq_dirtyprice(A605,日期设置!$B$2)</f>
        <v>106.2488</v>
      </c>
      <c r="W605" s="11">
        <f>IF(U605=0,ROUNDUP((Q605-日期设置!$B$2)/365,0),ROUNDUP((R605-日期设置!$B$2)/365,0))</f>
        <v>7</v>
      </c>
      <c r="X605" s="18" t="str">
        <f>_xlfn.IFNA(VLOOKUP(A605,过往入选债券!A:D,4,0),2)</f>
        <v>否</v>
      </c>
      <c r="Y605">
        <f>_xlfn.IFNA(VLOOKUP(C605,[2]Sheet1!$A:$A,1,0),3)</f>
        <v>3</v>
      </c>
    </row>
    <row r="606" spans="1:25" hidden="1" x14ac:dyDescent="0.2">
      <c r="A606" s="21" t="s">
        <v>14925</v>
      </c>
      <c r="B606" s="21" t="s">
        <v>14926</v>
      </c>
      <c r="C606" s="37" t="s">
        <v>13234</v>
      </c>
      <c r="D606" s="26" t="str">
        <f>[1]!b_calc_yield(A606,日期设置!$B$2,F606,1,R606,1,O606,L606,S606,)</f>
        <v>Fetching...</v>
      </c>
      <c r="E606" s="26">
        <f t="shared" si="18"/>
        <v>37.572397474170785</v>
      </c>
      <c r="F606" s="18">
        <f>[1]!b_dq_cleanprice($A606,日期设置!B$2)</f>
        <v>100.05500000000001</v>
      </c>
      <c r="G606" s="18" t="str">
        <f t="shared" si="19"/>
        <v>4.78 + 0</v>
      </c>
      <c r="H606" s="27">
        <f>[1]!b_dq_pctchange($A606,日期设置!$B$2,1)/100</f>
        <v>0</v>
      </c>
      <c r="I606" s="26">
        <f>[1]!b_pq_pctchange(A606,日期设置!$B$4,日期设置!$B$2,1)</f>
        <v>0</v>
      </c>
      <c r="J606" s="26">
        <f>[1]!b_pq_pctchange(A606,日期设置!$C$4,日期设置!$B$2,1)</f>
        <v>0</v>
      </c>
      <c r="K606" s="52">
        <f>[1]!b_dq_amount($A606,日期设置!B$2,2,10000)</f>
        <v>0</v>
      </c>
      <c r="L606" s="26">
        <f>[1]!b_info_latestpar(A606,日期设置!$B$2)</f>
        <v>100</v>
      </c>
      <c r="M606" s="6">
        <f>[1]!b_info_outstandingbalance($A606,日期设置!B$2)</f>
        <v>6</v>
      </c>
      <c r="N606" s="7" t="str">
        <f>[1]!b_info_latestissurercreditrating2(A606,日期设置!$B$2,"102","1")</f>
        <v>AA</v>
      </c>
      <c r="O606" s="8">
        <v>8</v>
      </c>
      <c r="P606" s="9">
        <f>[1]!b_info_repurchasedate(A606)</f>
        <v>0</v>
      </c>
      <c r="Q606" s="8" t="s">
        <v>17125</v>
      </c>
      <c r="R606" s="2" t="str">
        <f>IF((--IF(P606=0,Q606,P606))&gt;(--日期设置!$B$2),IF(P606=0,Q606,P606),Q606)</f>
        <v>2026-01-03</v>
      </c>
      <c r="S606" s="2" t="s">
        <v>18727</v>
      </c>
      <c r="T606" s="8">
        <f>[1]!b_anal_ptmyear($A606,日期设置!$B$2)</f>
        <v>4.7863013698630139</v>
      </c>
      <c r="U606" s="8">
        <f>[1]!b_anal_termifexercise($A606,日期设置!B$2)</f>
        <v>0</v>
      </c>
      <c r="V606" s="10">
        <f>[1]!b_dq_dirtyprice(A606,日期设置!$B$2)</f>
        <v>101.7646</v>
      </c>
      <c r="W606" s="11">
        <f>IF(U606=0,ROUNDUP((Q606-日期设置!$B$2)/365,0),ROUNDUP((R606-日期设置!$B$2)/365,0))</f>
        <v>5</v>
      </c>
      <c r="X606" s="18">
        <f>_xlfn.IFNA(VLOOKUP(A606,过往入选债券!A:D,4,0),2)</f>
        <v>2</v>
      </c>
      <c r="Y606">
        <f>_xlfn.IFNA(VLOOKUP(C606,[2]Sheet1!$A:$A,1,0),3)</f>
        <v>3</v>
      </c>
    </row>
    <row r="607" spans="1:25" hidden="1" x14ac:dyDescent="0.2">
      <c r="A607" s="21" t="s">
        <v>14715</v>
      </c>
      <c r="B607" s="21" t="s">
        <v>14716</v>
      </c>
      <c r="C607" s="37" t="s">
        <v>14717</v>
      </c>
      <c r="D607" s="26" t="str">
        <f>[1]!b_calc_yield(A607,日期设置!$B$2,F607,1,R607,1,O607,L607,S607,)</f>
        <v>Fetching...</v>
      </c>
      <c r="E607" s="26">
        <f t="shared" si="18"/>
        <v>35.120475159141897</v>
      </c>
      <c r="F607" s="18">
        <f>[1]!b_dq_cleanprice($A607,日期设置!B$2)</f>
        <v>99.67</v>
      </c>
      <c r="G607" s="18" t="str">
        <f t="shared" si="19"/>
        <v>4.54 + 0</v>
      </c>
      <c r="H607" s="27">
        <f>[1]!b_dq_pctchange($A607,日期设置!$B$2,1)/100</f>
        <v>0</v>
      </c>
      <c r="I607" s="26">
        <f>[1]!b_pq_pctchange(A607,日期设置!$B$4,日期设置!$B$2,1)</f>
        <v>0</v>
      </c>
      <c r="J607" s="26">
        <f>[1]!b_pq_pctchange(A607,日期设置!$C$4,日期设置!$B$2,1)</f>
        <v>-0.86384817756381627</v>
      </c>
      <c r="K607" s="52">
        <f>[1]!b_dq_amount($A607,日期设置!B$2,2,10000)</f>
        <v>0</v>
      </c>
      <c r="L607" s="26">
        <f>[1]!b_info_latestpar(A607,日期设置!$B$2)</f>
        <v>100</v>
      </c>
      <c r="M607" s="6">
        <f>[1]!b_info_outstandingbalance($A607,日期设置!B$2)</f>
        <v>5</v>
      </c>
      <c r="N607" s="7" t="str">
        <f>[1]!b_info_latestissurercreditrating2(A607,日期设置!$B$2,"102","1")</f>
        <v>AA-</v>
      </c>
      <c r="O607" s="8">
        <v>7.9</v>
      </c>
      <c r="P607" s="9">
        <f>[1]!b_info_repurchasedate(A607)</f>
        <v>0</v>
      </c>
      <c r="Q607" s="8" t="s">
        <v>17196</v>
      </c>
      <c r="R607" s="2" t="str">
        <f>IF((--IF(P607=0,Q607,P607))&gt;(--日期设置!$B$2),IF(P607=0,Q607,P607),Q607)</f>
        <v>2025-10-08</v>
      </c>
      <c r="S607" s="2" t="s">
        <v>18779</v>
      </c>
      <c r="T607" s="8">
        <f>[1]!b_anal_ptmyear($A607,日期设置!$B$2)</f>
        <v>4.5479452054794525</v>
      </c>
      <c r="U607" s="8">
        <f>[1]!b_anal_termifexercise($A607,日期设置!B$2)</f>
        <v>0</v>
      </c>
      <c r="V607" s="10">
        <f>[1]!b_dq_dirtyprice(A607,日期设置!$B$2)</f>
        <v>103.24120000000001</v>
      </c>
      <c r="W607" s="11">
        <f>IF(U607=0,ROUNDUP((Q607-日期设置!$B$2)/365,0),ROUNDUP((R607-日期设置!$B$2)/365,0))</f>
        <v>5</v>
      </c>
      <c r="X607" s="18">
        <f>_xlfn.IFNA(VLOOKUP(A607,过往入选债券!A:D,4,0),2)</f>
        <v>2</v>
      </c>
      <c r="Y607" s="45">
        <f>_xlfn.IFNA(VLOOKUP(C607,[2]Sheet1!$A:$A,1,0),3)</f>
        <v>3</v>
      </c>
    </row>
    <row r="608" spans="1:25" hidden="1" x14ac:dyDescent="0.2">
      <c r="A608" s="21" t="s">
        <v>15384</v>
      </c>
      <c r="B608" s="21" t="s">
        <v>15385</v>
      </c>
      <c r="C608" s="37" t="s">
        <v>1959</v>
      </c>
      <c r="D608" s="26" t="str">
        <f>[1]!b_calc_yield(A608,日期设置!$B$2,F608,1,R608,1,O608,L608,S608,)</f>
        <v>Fetching...</v>
      </c>
      <c r="E608" s="26">
        <f t="shared" si="18"/>
        <v>17.950552084680883</v>
      </c>
      <c r="F608" s="18">
        <f>[1]!b_dq_cleanprice($A608,日期设置!B$2)</f>
        <v>100</v>
      </c>
      <c r="G608" s="18" t="str">
        <f t="shared" si="19"/>
        <v>5.35 + 2.35</v>
      </c>
      <c r="H608" s="27">
        <f>[1]!b_dq_pctchange($A608,日期设置!$B$2,1)/100</f>
        <v>0</v>
      </c>
      <c r="I608" s="26">
        <f>[1]!b_pq_pctchange(A608,日期设置!$B$4,日期设置!$B$2,1)</f>
        <v>0</v>
      </c>
      <c r="J608" s="26">
        <f>[1]!b_pq_pctchange(A608,日期设置!$C$4,日期设置!$B$2,1)</f>
        <v>0</v>
      </c>
      <c r="K608" s="52">
        <f>[1]!b_dq_amount($A608,日期设置!B$2,2,10000)</f>
        <v>0</v>
      </c>
      <c r="L608" s="26">
        <f>[1]!b_info_latestpar(A608,日期设置!$B$2)</f>
        <v>100</v>
      </c>
      <c r="M608" s="6">
        <f>[1]!b_info_outstandingbalance($A608,日期设置!B$2)</f>
        <v>4</v>
      </c>
      <c r="N608" s="7" t="str">
        <f>[1]!b_info_latestissurercreditrating2(A608,日期设置!$B$2,"102","1")</f>
        <v>AA</v>
      </c>
      <c r="O608" s="8">
        <v>8</v>
      </c>
      <c r="P608" s="9" t="str">
        <f>[1]!b_info_repurchasedate(A608)</f>
        <v>2023-07-31</v>
      </c>
      <c r="Q608" s="8" t="s">
        <v>16815</v>
      </c>
      <c r="R608" s="2" t="str">
        <f>IF((--IF(P608=0,Q608,P608))&gt;(--日期设置!$B$2),IF(P608=0,Q608,P608),Q608)</f>
        <v>2023-07-31</v>
      </c>
      <c r="S608" s="2" t="s">
        <v>18055</v>
      </c>
      <c r="T608" s="8">
        <f>[1]!b_anal_ptmyear($A608,日期设置!$B$2)</f>
        <v>5.3589041095890408</v>
      </c>
      <c r="U608" s="8">
        <f>[1]!b_anal_termifexercise($A608,日期设置!B$2)</f>
        <v>2.3589041095890413</v>
      </c>
      <c r="V608" s="10">
        <f>[1]!b_dq_dirtyprice(A608,日期设置!$B$2)</f>
        <v>105.1288</v>
      </c>
      <c r="W608" s="11">
        <f>IF(U608=0,ROUNDUP((Q608-日期设置!$B$2)/365,0),ROUNDUP((R608-日期设置!$B$2)/365,0))</f>
        <v>3</v>
      </c>
      <c r="X608" s="18">
        <f>_xlfn.IFNA(VLOOKUP(A608,过往入选债券!A:D,4,0),2)</f>
        <v>2</v>
      </c>
      <c r="Y608">
        <f>_xlfn.IFNA(VLOOKUP(C608,[2]Sheet1!$A:$A,1,0),3)</f>
        <v>3</v>
      </c>
    </row>
    <row r="609" spans="1:25" hidden="1" x14ac:dyDescent="0.2">
      <c r="A609" s="21" t="s">
        <v>7232</v>
      </c>
      <c r="B609" s="21" t="s">
        <v>7233</v>
      </c>
      <c r="C609" s="37" t="s">
        <v>2659</v>
      </c>
      <c r="D609" s="26" t="str">
        <f>[1]!b_calc_yield(A609,日期设置!$B$2,F609,1,R609,1,O609,L609,S609,)</f>
        <v>Fetching...</v>
      </c>
      <c r="E609" s="26">
        <f t="shared" si="18"/>
        <v>18.71788513661652</v>
      </c>
      <c r="F609" s="18">
        <f>[1]!b_dq_cleanprice($A609,日期设置!B$2)</f>
        <v>100</v>
      </c>
      <c r="G609" s="18" t="str">
        <f t="shared" si="19"/>
        <v>2.44 + 2.44</v>
      </c>
      <c r="H609" s="27">
        <f>[1]!b_dq_pctchange($A609,日期设置!$B$2,1)/100</f>
        <v>0</v>
      </c>
      <c r="I609" s="26">
        <f>[1]!b_pq_pctchange(A609,日期设置!$B$4,日期设置!$B$2,1)</f>
        <v>0</v>
      </c>
      <c r="J609" s="26">
        <f>[1]!b_pq_pctchange(A609,日期设置!$C$4,日期设置!$B$2,1)</f>
        <v>0</v>
      </c>
      <c r="K609" s="52">
        <f>[1]!b_dq_amount($A609,日期设置!B$2,2,10000)</f>
        <v>0</v>
      </c>
      <c r="L609" s="26">
        <f>[1]!b_info_latestpar(A609,日期设置!$B$2)</f>
        <v>100</v>
      </c>
      <c r="M609" s="6">
        <f>[1]!b_info_outstandingbalance($A609,日期设置!B$2)</f>
        <v>5</v>
      </c>
      <c r="N609" s="7" t="str">
        <f>[1]!b_info_latestissurercreditrating2(A609,日期设置!$B$2,"102","1")</f>
        <v>AA</v>
      </c>
      <c r="O609" s="8">
        <v>8</v>
      </c>
      <c r="P609" s="9">
        <f>[1]!b_info_repurchasedate(A609)</f>
        <v>0</v>
      </c>
      <c r="Q609" s="8" t="s">
        <v>16526</v>
      </c>
      <c r="R609" s="2" t="str">
        <f>IF((--IF(P609=0,Q609,P609))&gt;(--日期设置!$B$2),IF(P609=0,Q609,P609),Q609)</f>
        <v>2023-08-31</v>
      </c>
      <c r="S609" s="2" t="s">
        <v>17993</v>
      </c>
      <c r="T609" s="8">
        <f>[1]!b_anal_ptmyear($A609,日期设置!$B$2)</f>
        <v>2.4438356164383563</v>
      </c>
      <c r="U609" s="8">
        <f>[1]!b_anal_termifexercise($A609,日期设置!B$2)</f>
        <v>2.4438356164383563</v>
      </c>
      <c r="V609" s="10">
        <f>[1]!b_dq_dirtyprice(A609,日期设置!$B$2)</f>
        <v>104.44929999999999</v>
      </c>
      <c r="W609" s="11">
        <f>IF(U609=0,ROUNDUP((Q609-日期设置!$B$2)/365,0),ROUNDUP((R609-日期设置!$B$2)/365,0))</f>
        <v>3</v>
      </c>
      <c r="X609" s="18">
        <f>_xlfn.IFNA(VLOOKUP(A609,过往入选债券!A:D,4,0),2)</f>
        <v>2</v>
      </c>
      <c r="Y609">
        <f>_xlfn.IFNA(VLOOKUP(C609,[2]Sheet1!$A:$A,1,0),3)</f>
        <v>3</v>
      </c>
    </row>
    <row r="610" spans="1:25" hidden="1" x14ac:dyDescent="0.2">
      <c r="A610" s="21" t="s">
        <v>6600</v>
      </c>
      <c r="B610" s="21" t="s">
        <v>6601</v>
      </c>
      <c r="C610" s="37" t="s">
        <v>5904</v>
      </c>
      <c r="D610" s="26" t="str">
        <f>[1]!b_calc_yield(A610,日期设置!$B$2,F610,1,R610,1,O610,L610,S610,)</f>
        <v>Fetching...</v>
      </c>
      <c r="E610" s="26">
        <f t="shared" si="18"/>
        <v>0.47963760714127002</v>
      </c>
      <c r="F610" s="18">
        <f>[1]!b_dq_cleanprice($A610,日期设置!B$2)</f>
        <v>100</v>
      </c>
      <c r="G610" s="18" t="str">
        <f t="shared" si="19"/>
        <v>0.06 + 0</v>
      </c>
      <c r="H610" s="27">
        <f>[1]!b_dq_pctchange($A610,日期设置!$B$2,1)/100</f>
        <v>0</v>
      </c>
      <c r="I610" s="26">
        <f>[1]!b_pq_pctchange(A610,日期设置!$B$4,日期设置!$B$2,1)</f>
        <v>0</v>
      </c>
      <c r="J610" s="26">
        <f>[1]!b_pq_pctchange(A610,日期设置!$C$4,日期设置!$B$2,1)</f>
        <v>0</v>
      </c>
      <c r="K610" s="52">
        <f>[1]!b_dq_amount($A610,日期设置!B$2,2,10000)</f>
        <v>0</v>
      </c>
      <c r="L610" s="26">
        <f>[1]!b_info_latestpar(A610,日期设置!$B$2)</f>
        <v>100</v>
      </c>
      <c r="M610" s="6">
        <f>[1]!b_info_outstandingbalance($A610,日期设置!B$2)</f>
        <v>1.2</v>
      </c>
      <c r="N610" s="7" t="str">
        <f>[1]!b_info_latestissurercreditrating2(A610,日期设置!$B$2,"102","1")</f>
        <v>AA+</v>
      </c>
      <c r="O610" s="8">
        <v>8.6</v>
      </c>
      <c r="P610" s="9" t="str">
        <f>[1]!b_info_repurchasedate(A610)</f>
        <v>2020-04-13</v>
      </c>
      <c r="Q610" s="8" t="s">
        <v>16003</v>
      </c>
      <c r="R610" s="2" t="str">
        <f>IF((--IF(P610=0,Q610,P610))&gt;(--日期设置!$B$2),IF(P610=0,Q610,P610),Q610)</f>
        <v>2021-04-13</v>
      </c>
      <c r="S610" s="2" t="s">
        <v>17791</v>
      </c>
      <c r="T610" s="8">
        <f>[1]!b_anal_ptmyear($A610,日期设置!$B$2)</f>
        <v>6.0273972602739728E-2</v>
      </c>
      <c r="U610" s="8">
        <f>[1]!b_anal_termifexercise($A610,日期设置!B$2)</f>
        <v>0</v>
      </c>
      <c r="V610" s="10">
        <f>[1]!b_dq_dirtyprice(A610,日期设置!$B$2)</f>
        <v>108.08159999999999</v>
      </c>
      <c r="W610" s="11">
        <f>IF(U610=0,ROUNDUP((Q610-日期设置!$B$2)/365,0),ROUNDUP((R610-日期设置!$B$2)/365,0))</f>
        <v>1</v>
      </c>
      <c r="X610" s="18">
        <f>_xlfn.IFNA(VLOOKUP(A610,过往入选债券!A:D,4,0),2)</f>
        <v>2</v>
      </c>
      <c r="Y610">
        <f>_xlfn.IFNA(VLOOKUP(C610,[2]Sheet1!$A:$A,1,0),3)</f>
        <v>3</v>
      </c>
    </row>
    <row r="611" spans="1:25" hidden="1" x14ac:dyDescent="0.2">
      <c r="A611" s="21" t="s">
        <v>13103</v>
      </c>
      <c r="B611" s="21" t="s">
        <v>13104</v>
      </c>
      <c r="C611" s="37" t="s">
        <v>13105</v>
      </c>
      <c r="D611" s="26" t="str">
        <f>[1]!b_calc_yield(A611,日期设置!$B$2,F611,1,R611,1,O611,L611,S611,)</f>
        <v>Fetching...</v>
      </c>
      <c r="E611" s="26">
        <f t="shared" si="18"/>
        <v>30.333148635545083</v>
      </c>
      <c r="F611" s="18">
        <f>[1]!b_dq_cleanprice($A611,日期设置!B$2)</f>
        <v>54.940600000000003</v>
      </c>
      <c r="G611" s="18" t="str">
        <f t="shared" si="19"/>
        <v>2.07 + 0</v>
      </c>
      <c r="H611" s="27">
        <f>[1]!b_dq_pctchange($A611,日期设置!$B$2,1)/100</f>
        <v>0</v>
      </c>
      <c r="I611" s="26">
        <f>[1]!b_pq_pctchange(A611,日期设置!$B$4,日期设置!$B$2,1)</f>
        <v>0</v>
      </c>
      <c r="J611" s="26">
        <f>[1]!b_pq_pctchange(A611,日期设置!$C$4,日期设置!$B$2,1)</f>
        <v>0</v>
      </c>
      <c r="K611" s="52">
        <f>[1]!b_dq_amount($A611,日期设置!B$2,2,10000)</f>
        <v>0</v>
      </c>
      <c r="L611" s="26">
        <f>[1]!b_info_latestpar(A611,日期设置!$B$2)</f>
        <v>60</v>
      </c>
      <c r="M611" s="6">
        <f>[1]!b_info_outstandingbalance($A611,日期设置!B$2)</f>
        <v>4.8</v>
      </c>
      <c r="N611" s="7" t="str">
        <f>[1]!b_info_latestissurercreditrating2(A611,日期设置!$B$2,"102","1")</f>
        <v>AA</v>
      </c>
      <c r="O611" s="8">
        <v>5.09</v>
      </c>
      <c r="P611" s="9">
        <f>[1]!b_info_repurchasedate(A611)</f>
        <v>0</v>
      </c>
      <c r="Q611" s="8" t="s">
        <v>16505</v>
      </c>
      <c r="R611" s="2" t="str">
        <f>IF((--IF(P611=0,Q611,P611))&gt;(--日期设置!$B$2),IF(P611=0,Q611,P611),Q611)</f>
        <v>2023-04-20</v>
      </c>
      <c r="S611" s="2" t="s">
        <v>18098</v>
      </c>
      <c r="T611" s="8">
        <f>[1]!b_anal_ptmyear($A611,日期设置!$B$2)</f>
        <v>2.0794520547945208</v>
      </c>
      <c r="U611" s="8">
        <f>[1]!b_anal_termifexercise($A611,日期设置!B$2)</f>
        <v>0</v>
      </c>
      <c r="V611" s="10">
        <f>[1]!b_dq_dirtyprice(A611,日期设置!$B$2)</f>
        <v>57.752000000000002</v>
      </c>
      <c r="W611" s="11">
        <f>IF(U611=0,ROUNDUP((Q611-日期设置!$B$2)/365,0),ROUNDUP((R611-日期设置!$B$2)/365,0))</f>
        <v>3</v>
      </c>
      <c r="X611" s="18" t="str">
        <f>_xlfn.IFNA(VLOOKUP(A611,过往入选债券!A:D,4,0),2)</f>
        <v>否</v>
      </c>
      <c r="Y611">
        <f>_xlfn.IFNA(VLOOKUP(C611,[2]Sheet1!$A:$A,1,0),3)</f>
        <v>3</v>
      </c>
    </row>
    <row r="612" spans="1:25" hidden="1" x14ac:dyDescent="0.2">
      <c r="A612" s="21" t="s">
        <v>1898</v>
      </c>
      <c r="B612" s="21" t="s">
        <v>1899</v>
      </c>
      <c r="C612" s="37" t="s">
        <v>1521</v>
      </c>
      <c r="D612" s="26" t="str">
        <f>[1]!b_calc_yield(A612,日期设置!$B$2,F612,1,R612,1,O612,L612,S612,)</f>
        <v>Fetching...</v>
      </c>
      <c r="E612" s="26">
        <f t="shared" si="18"/>
        <v>1.6767765556781056</v>
      </c>
      <c r="F612" s="18">
        <f>[1]!b_dq_cleanprice($A612,日期设置!B$2)</f>
        <v>100.0039</v>
      </c>
      <c r="G612" s="18" t="str">
        <f t="shared" si="19"/>
        <v>0.21 + 0</v>
      </c>
      <c r="H612" s="27">
        <f>[1]!b_dq_pctchange($A612,日期设置!$B$2,1)/100</f>
        <v>0</v>
      </c>
      <c r="I612" s="26">
        <f>[1]!b_pq_pctchange(A612,日期设置!$B$4,日期设置!$B$2,1)</f>
        <v>0</v>
      </c>
      <c r="J612" s="26">
        <f>[1]!b_pq_pctchange(A612,日期设置!$C$4,日期设置!$B$2,1)</f>
        <v>0</v>
      </c>
      <c r="K612" s="52">
        <f>[1]!b_dq_amount($A612,日期设置!B$2,2,10000)</f>
        <v>0</v>
      </c>
      <c r="L612" s="26">
        <f>[1]!b_info_latestpar(A612,日期设置!$B$2)</f>
        <v>100</v>
      </c>
      <c r="M612" s="6">
        <f>[1]!b_info_outstandingbalance($A612,日期设置!B$2)</f>
        <v>5</v>
      </c>
      <c r="N612" s="7">
        <f>[1]!b_info_latestissurercreditrating2(A612,日期设置!$B$2,"102","1")</f>
        <v>0</v>
      </c>
      <c r="O612" s="8">
        <v>8.5</v>
      </c>
      <c r="P612" s="9">
        <f>[1]!b_info_repurchasedate(A612)</f>
        <v>0</v>
      </c>
      <c r="Q612" s="8" t="s">
        <v>16841</v>
      </c>
      <c r="R612" s="2" t="str">
        <f>IF((--IF(P612=0,Q612,P612))&gt;(--日期设置!$B$2),IF(P612=0,Q612,P612),Q612)</f>
        <v>2021-06-07</v>
      </c>
      <c r="S612" s="2" t="s">
        <v>18625</v>
      </c>
      <c r="T612" s="8">
        <f>[1]!b_anal_ptmyear($A612,日期设置!$B$2)</f>
        <v>0.21095890410958903</v>
      </c>
      <c r="U612" s="8">
        <f>[1]!b_anal_termifexercise($A612,日期设置!B$2)</f>
        <v>0</v>
      </c>
      <c r="V612" s="10">
        <f>[1]!b_dq_dirtyprice(A612,日期设置!$B$2)</f>
        <v>106.7107</v>
      </c>
      <c r="W612" s="11">
        <f>IF(U612=0,ROUNDUP((Q612-日期设置!$B$2)/365,0),ROUNDUP((R612-日期设置!$B$2)/365,0))</f>
        <v>1</v>
      </c>
      <c r="X612" s="18">
        <f>_xlfn.IFNA(VLOOKUP(A612,过往入选债券!A:D,4,0),2)</f>
        <v>2</v>
      </c>
      <c r="Y612" t="str">
        <f>_xlfn.IFNA(VLOOKUP(C612,[2]Sheet1!$A:$A,1,0),3)</f>
        <v>湖南富兴集团有限公司</v>
      </c>
    </row>
    <row r="613" spans="1:25" hidden="1" x14ac:dyDescent="0.2">
      <c r="A613" s="21" t="s">
        <v>2081</v>
      </c>
      <c r="B613" s="21" t="s">
        <v>2082</v>
      </c>
      <c r="C613" s="37" t="s">
        <v>1494</v>
      </c>
      <c r="D613" s="26" t="str">
        <f>[1]!b_calc_yield(A613,日期设置!$B$2,F613,1,R613,1,O613,L613,S613,)</f>
        <v>Fetching...</v>
      </c>
      <c r="E613" s="26">
        <f t="shared" si="18"/>
        <v>3.6790258192366254</v>
      </c>
      <c r="F613" s="18">
        <f>[1]!b_dq_cleanprice($A613,日期设置!B$2)</f>
        <v>100</v>
      </c>
      <c r="G613" s="18" t="str">
        <f t="shared" si="19"/>
        <v>0.46 + 0</v>
      </c>
      <c r="H613" s="27">
        <f>[1]!b_dq_pctchange($A613,日期设置!$B$2,1)/100</f>
        <v>0</v>
      </c>
      <c r="I613" s="26">
        <f>[1]!b_pq_pctchange(A613,日期设置!$B$4,日期设置!$B$2,1)</f>
        <v>0</v>
      </c>
      <c r="J613" s="26">
        <f>[1]!b_pq_pctchange(A613,日期设置!$C$4,日期设置!$B$2,1)</f>
        <v>0</v>
      </c>
      <c r="K613" s="52">
        <f>[1]!b_dq_amount($A613,日期设置!B$2,2,10000)</f>
        <v>0</v>
      </c>
      <c r="L613" s="26">
        <f>[1]!b_info_latestpar(A613,日期设置!$B$2)</f>
        <v>100</v>
      </c>
      <c r="M613" s="6">
        <f>[1]!b_info_outstandingbalance($A613,日期设置!B$2)</f>
        <v>2</v>
      </c>
      <c r="N613" s="7">
        <f>[1]!b_info_latestissurercreditrating2(A613,日期设置!$B$2,"102","1")</f>
        <v>0</v>
      </c>
      <c r="O613" s="8">
        <v>8.3000000000000007</v>
      </c>
      <c r="P613" s="9">
        <f>[1]!b_info_repurchasedate(A613)</f>
        <v>0</v>
      </c>
      <c r="Q613" s="8" t="s">
        <v>16040</v>
      </c>
      <c r="R613" s="2" t="str">
        <f>IF((--IF(P613=0,Q613,P613))&gt;(--日期设置!$B$2),IF(P613=0,Q613,P613),Q613)</f>
        <v>2021-09-07</v>
      </c>
      <c r="S613" s="2" t="s">
        <v>17827</v>
      </c>
      <c r="T613" s="8">
        <f>[1]!b_anal_ptmyear($A613,日期设置!$B$2)</f>
        <v>0.46301369863013697</v>
      </c>
      <c r="U613" s="8">
        <f>[1]!b_anal_termifexercise($A613,日期设置!B$2)</f>
        <v>0</v>
      </c>
      <c r="V613" s="10">
        <f>[1]!b_dq_dirtyprice(A613,日期设置!$B$2)</f>
        <v>104.45699999999999</v>
      </c>
      <c r="W613" s="11">
        <f>IF(U613=0,ROUNDUP((Q613-日期设置!$B$2)/365,0),ROUNDUP((R613-日期设置!$B$2)/365,0))</f>
        <v>1</v>
      </c>
      <c r="X613" s="18">
        <f>_xlfn.IFNA(VLOOKUP(A613,过往入选债券!A:D,4,0),2)</f>
        <v>2</v>
      </c>
      <c r="Y613">
        <f>_xlfn.IFNA(VLOOKUP(C613,[2]Sheet1!$A:$A,1,0),3)</f>
        <v>3</v>
      </c>
    </row>
    <row r="614" spans="1:25" hidden="1" x14ac:dyDescent="0.2">
      <c r="A614" s="21" t="s">
        <v>3361</v>
      </c>
      <c r="B614" s="21" t="s">
        <v>3362</v>
      </c>
      <c r="C614" s="37" t="s">
        <v>1253</v>
      </c>
      <c r="D614" s="26" t="str">
        <f>[1]!b_calc_yield(A614,日期设置!$B$2,F614,1,R614,1,O614,L614,S614,)</f>
        <v>Fetching...</v>
      </c>
      <c r="E614" s="26">
        <f t="shared" si="18"/>
        <v>10.904404087564078</v>
      </c>
      <c r="F614" s="18">
        <f>[1]!b_dq_cleanprice($A614,日期设置!B$2)</f>
        <v>98.97</v>
      </c>
      <c r="G614" s="18" t="str">
        <f t="shared" si="19"/>
        <v>1.41 + 0</v>
      </c>
      <c r="H614" s="27">
        <f>[1]!b_dq_pctchange($A614,日期设置!$B$2,1)/100</f>
        <v>0</v>
      </c>
      <c r="I614" s="26">
        <f>[1]!b_pq_pctchange(A614,日期设置!$B$4,日期设置!$B$2,1)</f>
        <v>0</v>
      </c>
      <c r="J614" s="26">
        <f>[1]!b_pq_pctchange(A614,日期设置!$C$4,日期设置!$B$2,1)</f>
        <v>0</v>
      </c>
      <c r="K614" s="52">
        <f>[1]!b_dq_amount($A614,日期设置!B$2,2,10000)</f>
        <v>0</v>
      </c>
      <c r="L614" s="26">
        <f>[1]!b_info_latestpar(A614,日期设置!$B$2)</f>
        <v>100</v>
      </c>
      <c r="M614" s="6">
        <f>[1]!b_info_outstandingbalance($A614,日期设置!B$2)</f>
        <v>6</v>
      </c>
      <c r="N614" s="7">
        <f>[1]!b_info_latestissurercreditrating2(A614,日期设置!$B$2,"102","1")</f>
        <v>0</v>
      </c>
      <c r="O614" s="8">
        <v>7.2</v>
      </c>
      <c r="P614" s="9">
        <f>[1]!b_info_repurchasedate(A614)</f>
        <v>0</v>
      </c>
      <c r="Q614" s="8" t="s">
        <v>16587</v>
      </c>
      <c r="R614" s="2" t="str">
        <f>IF((--IF(P614=0,Q614,P614))&gt;(--日期设置!$B$2),IF(P614=0,Q614,P614),Q614)</f>
        <v>2022-08-22</v>
      </c>
      <c r="S614" s="2" t="s">
        <v>18336</v>
      </c>
      <c r="T614" s="8">
        <f>[1]!b_anal_ptmyear($A614,日期设置!$B$2)</f>
        <v>1.4191780821917808</v>
      </c>
      <c r="U614" s="8">
        <f>[1]!b_anal_termifexercise($A614,日期设置!B$2)</f>
        <v>0</v>
      </c>
      <c r="V614" s="10">
        <f>[1]!b_dq_dirtyprice(A614,日期设置!$B$2)</f>
        <v>103.1519</v>
      </c>
      <c r="W614" s="11">
        <f>IF(U614=0,ROUNDUP((Q614-日期设置!$B$2)/365,0),ROUNDUP((R614-日期设置!$B$2)/365,0))</f>
        <v>2</v>
      </c>
      <c r="X614" s="18">
        <f>_xlfn.IFNA(VLOOKUP(A614,过往入选债券!A:D,4,0),2)</f>
        <v>2</v>
      </c>
      <c r="Y614">
        <f>_xlfn.IFNA(VLOOKUP(C614,[2]Sheet1!$A:$A,1,0),3)</f>
        <v>3</v>
      </c>
    </row>
    <row r="615" spans="1:25" hidden="1" x14ac:dyDescent="0.2">
      <c r="A615" s="21" t="s">
        <v>878</v>
      </c>
      <c r="B615" s="21" t="s">
        <v>879</v>
      </c>
      <c r="C615" s="37" t="s">
        <v>869</v>
      </c>
      <c r="D615" s="26" t="str">
        <f>[1]!b_calc_yield(A615,日期设置!$B$2,F615,1,R615,1,O615,L615,S615,)</f>
        <v>Fetching...</v>
      </c>
      <c r="E615" s="26">
        <f t="shared" si="18"/>
        <v>4.9397645751338759</v>
      </c>
      <c r="F615" s="18">
        <f>[1]!b_dq_cleanprice($A615,日期设置!B$2)</f>
        <v>98.167000000000002</v>
      </c>
      <c r="G615" s="18" t="str">
        <f t="shared" si="19"/>
        <v>2.62 + 0.62</v>
      </c>
      <c r="H615" s="27">
        <f>[1]!b_dq_pctchange($A615,日期设置!$B$2,1)/100</f>
        <v>0</v>
      </c>
      <c r="I615" s="26">
        <f>[1]!b_pq_pctchange(A615,日期设置!$B$4,日期设置!$B$2,1)</f>
        <v>0</v>
      </c>
      <c r="J615" s="26">
        <f>[1]!b_pq_pctchange(A615,日期设置!$C$4,日期设置!$B$2,1)</f>
        <v>0</v>
      </c>
      <c r="K615" s="52">
        <f>[1]!b_dq_amount($A615,日期设置!B$2,2,10000)</f>
        <v>0</v>
      </c>
      <c r="L615" s="26">
        <f>[1]!b_info_latestpar(A615,日期设置!$B$2)</f>
        <v>100</v>
      </c>
      <c r="M615" s="6">
        <f>[1]!b_info_outstandingbalance($A615,日期设置!B$2)</f>
        <v>10</v>
      </c>
      <c r="N615" s="7">
        <f>[1]!b_info_latestissurercreditrating2(A615,日期设置!$B$2,"102","1")</f>
        <v>0</v>
      </c>
      <c r="O615" s="8">
        <v>5</v>
      </c>
      <c r="P615" s="9" t="str">
        <f>[1]!b_info_repurchasedate(A615)</f>
        <v>2021-11-04</v>
      </c>
      <c r="Q615" s="8" t="s">
        <v>16459</v>
      </c>
      <c r="R615" s="2" t="str">
        <f>IF((--IF(P615=0,Q615,P615))&gt;(--日期设置!$B$2),IF(P615=0,Q615,P615),Q615)</f>
        <v>2021-11-04</v>
      </c>
      <c r="S615" s="2" t="s">
        <v>17972</v>
      </c>
      <c r="T615" s="8">
        <f>[1]!b_anal_ptmyear($A615,日期设置!$B$2)</f>
        <v>2.6219178082191781</v>
      </c>
      <c r="U615" s="8">
        <f>[1]!b_anal_termifexercise($A615,日期设置!B$2)</f>
        <v>0.62191780821917808</v>
      </c>
      <c r="V615" s="10">
        <f>[1]!b_dq_dirtyprice(A615,日期设置!$B$2)</f>
        <v>100.0574</v>
      </c>
      <c r="W615" s="11">
        <f>IF(U615=0,ROUNDUP((Q615-日期设置!$B$2)/365,0),ROUNDUP((R615-日期设置!$B$2)/365,0))</f>
        <v>1</v>
      </c>
      <c r="X615" s="18">
        <f>_xlfn.IFNA(VLOOKUP(A615,过往入选债券!A:D,4,0),2)</f>
        <v>2</v>
      </c>
      <c r="Y615">
        <f>_xlfn.IFNA(VLOOKUP(C615,[2]Sheet1!$A:$A,1,0),3)</f>
        <v>3</v>
      </c>
    </row>
    <row r="616" spans="1:25" hidden="1" x14ac:dyDescent="0.2">
      <c r="A616" s="21" t="s">
        <v>12265</v>
      </c>
      <c r="B616" s="21" t="s">
        <v>12266</v>
      </c>
      <c r="C616" s="37" t="s">
        <v>10884</v>
      </c>
      <c r="D616" s="26" t="str">
        <f>[1]!b_calc_yield(A616,日期设置!$B$2,F616,1,R616,1,O616,L616,S616,)</f>
        <v>Fetching...</v>
      </c>
      <c r="E616" s="26">
        <f t="shared" si="18"/>
        <v>34.369822862240326</v>
      </c>
      <c r="F616" s="18">
        <f>[1]!b_dq_cleanprice($A616,日期设置!B$2)</f>
        <v>19.586099999999998</v>
      </c>
      <c r="G616" s="18" t="str">
        <f t="shared" si="19"/>
        <v>0.97 + 0</v>
      </c>
      <c r="H616" s="27">
        <f>[1]!b_dq_pctchange($A616,日期设置!$B$2,1)/100</f>
        <v>0</v>
      </c>
      <c r="I616" s="26">
        <f>[1]!b_pq_pctchange(A616,日期设置!$B$4,日期设置!$B$2,1)</f>
        <v>-50</v>
      </c>
      <c r="J616" s="26">
        <f>[1]!b_pq_pctchange(A616,日期设置!$C$4,日期设置!$B$2,1)</f>
        <v>-50.04183139905625</v>
      </c>
      <c r="K616" s="52">
        <f>[1]!b_dq_amount($A616,日期设置!B$2,2,10000)</f>
        <v>0</v>
      </c>
      <c r="L616" s="26">
        <f>[1]!b_info_latestpar(A616,日期设置!$B$2)</f>
        <v>19.999999999999996</v>
      </c>
      <c r="M616" s="6">
        <f>[1]!b_info_outstandingbalance($A616,日期设置!B$2)</f>
        <v>2.6</v>
      </c>
      <c r="N616" s="7" t="str">
        <f>[1]!b_info_latestissurercreditrating2(A616,日期设置!$B$2,"102","1")</f>
        <v>AA</v>
      </c>
      <c r="O616" s="8">
        <v>6.36</v>
      </c>
      <c r="P616" s="9">
        <f>[1]!b_info_repurchasedate(A616)</f>
        <v>0</v>
      </c>
      <c r="Q616" s="8" t="s">
        <v>16748</v>
      </c>
      <c r="R616" s="2" t="str">
        <f>IF((--IF(P616=0,Q616,P616))&gt;(--日期设置!$B$2),IF(P616=0,Q616,P616),Q616)</f>
        <v>2022-03-13</v>
      </c>
      <c r="S616" s="2" t="s">
        <v>18635</v>
      </c>
      <c r="T616" s="8">
        <f>[1]!b_anal_ptmyear($A616,日期设置!$B$2)</f>
        <v>0.97534246575342465</v>
      </c>
      <c r="U616" s="8">
        <f>[1]!b_anal_termifexercise($A616,日期设置!B$2)</f>
        <v>0</v>
      </c>
      <c r="V616" s="10">
        <f>[1]!b_dq_dirtyprice(A616,日期设置!$B$2)</f>
        <v>19.6175</v>
      </c>
      <c r="W616" s="11">
        <f>IF(U616=0,ROUNDUP((Q616-日期设置!$B$2)/365,0),ROUNDUP((R616-日期设置!$B$2)/365,0))</f>
        <v>1</v>
      </c>
      <c r="X616" s="18">
        <f>_xlfn.IFNA(VLOOKUP(A616,过往入选债券!A:D,4,0),2)</f>
        <v>2</v>
      </c>
      <c r="Y616" s="45">
        <f>_xlfn.IFNA(VLOOKUP(C616,[2]Sheet1!$A:$A,1,0),3)</f>
        <v>3</v>
      </c>
    </row>
    <row r="617" spans="1:25" hidden="1" x14ac:dyDescent="0.2">
      <c r="A617" s="21" t="s">
        <v>15179</v>
      </c>
      <c r="B617" s="21" t="s">
        <v>15180</v>
      </c>
      <c r="C617" s="37" t="s">
        <v>14066</v>
      </c>
      <c r="D617" s="26" t="str">
        <f>[1]!b_calc_yield(A617,日期设置!$B$2,F617,1,R617,1,O617,L617,S617,)</f>
        <v>Fetching...</v>
      </c>
      <c r="E617" s="26">
        <f t="shared" si="18"/>
        <v>37.063495379073764</v>
      </c>
      <c r="F617" s="18">
        <f>[1]!b_dq_cleanprice($A617,日期设置!B$2)</f>
        <v>99.994</v>
      </c>
      <c r="G617" s="18" t="str">
        <f t="shared" si="19"/>
        <v>5.02 + 0</v>
      </c>
      <c r="H617" s="27">
        <f>[1]!b_dq_pctchange($A617,日期设置!$B$2,1)/100</f>
        <v>0</v>
      </c>
      <c r="I617" s="26">
        <f>[1]!b_pq_pctchange(A617,日期设置!$B$4,日期设置!$B$2,1)</f>
        <v>0</v>
      </c>
      <c r="J617" s="26">
        <f>[1]!b_pq_pctchange(A617,日期设置!$C$4,日期设置!$B$2,1)</f>
        <v>0</v>
      </c>
      <c r="K617" s="52">
        <f>[1]!b_dq_amount($A617,日期设置!B$2,2,10000)</f>
        <v>0</v>
      </c>
      <c r="L617" s="26">
        <f>[1]!b_info_latestpar(A617,日期设置!$B$2)</f>
        <v>100</v>
      </c>
      <c r="M617" s="6">
        <f>[1]!b_info_outstandingbalance($A617,日期设置!B$2)</f>
        <v>7</v>
      </c>
      <c r="N617" s="7" t="str">
        <f>[1]!b_info_latestissurercreditrating2(A617,日期设置!$B$2,"102","1")</f>
        <v>AA</v>
      </c>
      <c r="O617" s="8">
        <v>7.94</v>
      </c>
      <c r="P617" s="9">
        <f>[1]!b_info_repurchasedate(A617)</f>
        <v>0</v>
      </c>
      <c r="Q617" s="8" t="s">
        <v>16955</v>
      </c>
      <c r="R617" s="2" t="str">
        <f>IF((--IF(P617=0,Q617,P617))&gt;(--日期设置!$B$2),IF(P617=0,Q617,P617),Q617)</f>
        <v>2026-04-01</v>
      </c>
      <c r="S617" s="2" t="s">
        <v>18616</v>
      </c>
      <c r="T617" s="8">
        <f>[1]!b_anal_ptmyear($A617,日期设置!$B$2)</f>
        <v>5.0273972602739727</v>
      </c>
      <c r="U617" s="8">
        <f>[1]!b_anal_termifexercise($A617,日期设置!B$2)</f>
        <v>0</v>
      </c>
      <c r="V617" s="10">
        <f>[1]!b_dq_dirtyprice(A617,日期设置!$B$2)</f>
        <v>107.7165</v>
      </c>
      <c r="W617" s="11">
        <f>IF(U617=0,ROUNDUP((Q617-日期设置!$B$2)/365,0),ROUNDUP((R617-日期设置!$B$2)/365,0))</f>
        <v>6</v>
      </c>
      <c r="X617" s="18">
        <f>_xlfn.IFNA(VLOOKUP(A617,过往入选债券!A:D,4,0),2)</f>
        <v>2</v>
      </c>
      <c r="Y617">
        <f>_xlfn.IFNA(VLOOKUP(C617,[2]Sheet1!$A:$A,1,0),3)</f>
        <v>3</v>
      </c>
    </row>
    <row r="618" spans="1:25" hidden="1" x14ac:dyDescent="0.2">
      <c r="A618" s="21" t="s">
        <v>9806</v>
      </c>
      <c r="B618" s="21" t="s">
        <v>9807</v>
      </c>
      <c r="C618" s="37" t="s">
        <v>1207</v>
      </c>
      <c r="D618" s="26" t="str">
        <f>[1]!b_calc_yield(A618,日期设置!$B$2,F618,1,R618,1,O618,L618,S618,)</f>
        <v>Fetching...</v>
      </c>
      <c r="E618" s="26">
        <f t="shared" si="18"/>
        <v>14.335736170288804</v>
      </c>
      <c r="F618" s="18">
        <f>[1]!b_dq_cleanprice($A618,日期设置!B$2)</f>
        <v>99.402500000000003</v>
      </c>
      <c r="G618" s="18" t="str">
        <f t="shared" si="19"/>
        <v>3.82 + 1.82</v>
      </c>
      <c r="H618" s="27">
        <f>[1]!b_dq_pctchange($A618,日期设置!$B$2,1)/100</f>
        <v>0</v>
      </c>
      <c r="I618" s="26">
        <f>[1]!b_pq_pctchange(A618,日期设置!$B$4,日期设置!$B$2,1)</f>
        <v>-1.1043402561870408</v>
      </c>
      <c r="J618" s="26">
        <f>[1]!b_pq_pctchange(A618,日期设置!$C$4,日期设置!$B$2,1)</f>
        <v>-1.1043402561870408</v>
      </c>
      <c r="K618" s="52">
        <f>[1]!b_dq_amount($A618,日期设置!B$2,2,10000)</f>
        <v>0</v>
      </c>
      <c r="L618" s="26">
        <f>[1]!b_info_latestpar(A618,日期设置!$B$2)</f>
        <v>100</v>
      </c>
      <c r="M618" s="6">
        <f>[1]!b_info_outstandingbalance($A618,日期设置!B$2)</f>
        <v>3</v>
      </c>
      <c r="N618" s="7" t="str">
        <f>[1]!b_info_latestissurercreditrating2(A618,日期设置!$B$2,"102","1")</f>
        <v>AA</v>
      </c>
      <c r="O618" s="8">
        <v>7.6</v>
      </c>
      <c r="P618" s="9" t="str">
        <f>[1]!b_info_repurchasedate(A618)</f>
        <v>2023-01-16</v>
      </c>
      <c r="Q618" s="8" t="s">
        <v>17002</v>
      </c>
      <c r="R618" s="2" t="str">
        <f>IF((--IF(P618=0,Q618,P618))&gt;(--日期设置!$B$2),IF(P618=0,Q618,P618),Q618)</f>
        <v>2023-01-16</v>
      </c>
      <c r="S618" s="2" t="s">
        <v>18283</v>
      </c>
      <c r="T618" s="8">
        <f>[1]!b_anal_ptmyear($A618,日期设置!$B$2)</f>
        <v>3.8219178082191778</v>
      </c>
      <c r="U618" s="8">
        <f>[1]!b_anal_termifexercise($A618,日期设置!B$2)</f>
        <v>1.821917808219178</v>
      </c>
      <c r="V618" s="10">
        <f>[1]!b_dq_dirtyprice(A618,日期设置!$B$2)</f>
        <v>100.7559</v>
      </c>
      <c r="W618" s="11">
        <f>IF(U618=0,ROUNDUP((Q618-日期设置!$B$2)/365,0),ROUNDUP((R618-日期设置!$B$2)/365,0))</f>
        <v>2</v>
      </c>
      <c r="X618" s="18">
        <f>_xlfn.IFNA(VLOOKUP(A618,过往入选债券!A:D,4,0),2)</f>
        <v>2</v>
      </c>
      <c r="Y618">
        <f>_xlfn.IFNA(VLOOKUP(C618,[2]Sheet1!$A:$A,1,0),3)</f>
        <v>3</v>
      </c>
    </row>
    <row r="619" spans="1:25" hidden="1" x14ac:dyDescent="0.2">
      <c r="A619" s="21" t="s">
        <v>10398</v>
      </c>
      <c r="B619" s="21" t="s">
        <v>10399</v>
      </c>
      <c r="C619" s="37" t="s">
        <v>1634</v>
      </c>
      <c r="D619" s="26" t="str">
        <f>[1]!b_calc_yield(A619,日期设置!$B$2,F619,1,R619,1,O619,L619,S619,)</f>
        <v>Fetching...</v>
      </c>
      <c r="E619" s="26">
        <f t="shared" si="18"/>
        <v>14.982992792749927</v>
      </c>
      <c r="F619" s="18">
        <f>[1]!b_dq_cleanprice($A619,日期设置!B$2)</f>
        <v>98.228700000000003</v>
      </c>
      <c r="G619" s="18" t="str">
        <f t="shared" si="19"/>
        <v>2.01 + 0</v>
      </c>
      <c r="H619" s="27">
        <f>[1]!b_dq_pctchange($A619,日期设置!$B$2,1)/100</f>
        <v>0</v>
      </c>
      <c r="I619" s="26">
        <f>[1]!b_pq_pctchange(A619,日期设置!$B$4,日期设置!$B$2,1)</f>
        <v>0</v>
      </c>
      <c r="J619" s="26">
        <f>[1]!b_pq_pctchange(A619,日期设置!$C$4,日期设置!$B$2,1)</f>
        <v>-0.51530573490314591</v>
      </c>
      <c r="K619" s="52">
        <f>[1]!b_dq_amount($A619,日期设置!B$2,2,10000)</f>
        <v>0</v>
      </c>
      <c r="L619" s="26">
        <f>[1]!b_info_latestpar(A619,日期设置!$B$2)</f>
        <v>100</v>
      </c>
      <c r="M619" s="6">
        <f>[1]!b_info_outstandingbalance($A619,日期设置!B$2)</f>
        <v>5</v>
      </c>
      <c r="N619" s="7" t="str">
        <f>[1]!b_info_latestissurercreditrating2(A619,日期设置!$B$2,"102","1")</f>
        <v>AA</v>
      </c>
      <c r="O619" s="8">
        <v>6.95</v>
      </c>
      <c r="P619" s="9">
        <f>[1]!b_info_repurchasedate(A619)</f>
        <v>0</v>
      </c>
      <c r="Q619" s="8" t="s">
        <v>16019</v>
      </c>
      <c r="R619" s="2" t="str">
        <f>IF((--IF(P619=0,Q619,P619))&gt;(--日期设置!$B$2),IF(P619=0,Q619,P619),Q619)</f>
        <v>2023-03-26</v>
      </c>
      <c r="S619" s="2" t="s">
        <v>17806</v>
      </c>
      <c r="T619" s="8">
        <f>[1]!b_anal_ptmyear($A619,日期设置!$B$2)</f>
        <v>2.010958904109589</v>
      </c>
      <c r="U619" s="8">
        <f>[1]!b_anal_termifexercise($A619,日期设置!B$2)</f>
        <v>0</v>
      </c>
      <c r="V619" s="10">
        <f>[1]!b_dq_dirtyprice(A619,日期设置!$B$2)</f>
        <v>105.10250000000001</v>
      </c>
      <c r="W619" s="11">
        <f>IF(U619=0,ROUNDUP((Q619-日期设置!$B$2)/365,0),ROUNDUP((R619-日期设置!$B$2)/365,0))</f>
        <v>3</v>
      </c>
      <c r="X619" s="18">
        <f>_xlfn.IFNA(VLOOKUP(A619,过往入选债券!A:D,4,0),2)</f>
        <v>2</v>
      </c>
      <c r="Y619">
        <f>_xlfn.IFNA(VLOOKUP(C619,[2]Sheet1!$A:$A,1,0),3)</f>
        <v>3</v>
      </c>
    </row>
    <row r="620" spans="1:25" hidden="1" x14ac:dyDescent="0.2">
      <c r="A620" s="21" t="s">
        <v>15471</v>
      </c>
      <c r="B620" s="21" t="s">
        <v>15472</v>
      </c>
      <c r="C620" s="37" t="s">
        <v>15444</v>
      </c>
      <c r="D620" s="26" t="str">
        <f>[1]!b_calc_yield(A620,日期设置!$B$2,F620,1,R620,1,O620,L620,S620,)</f>
        <v>Fetching...</v>
      </c>
      <c r="E620" s="26">
        <f t="shared" si="18"/>
        <v>42.816613818086367</v>
      </c>
      <c r="F620" s="18">
        <f>[1]!b_dq_cleanprice($A620,日期设置!B$2)</f>
        <v>100.2102</v>
      </c>
      <c r="G620" s="18" t="str">
        <f t="shared" si="19"/>
        <v>5.57 + 0</v>
      </c>
      <c r="H620" s="27">
        <f>[1]!b_dq_pctchange($A620,日期设置!$B$2,1)/100</f>
        <v>0</v>
      </c>
      <c r="I620" s="26">
        <f>[1]!b_pq_pctchange(A620,日期设置!$B$4,日期设置!$B$2,1)</f>
        <v>0</v>
      </c>
      <c r="J620" s="26">
        <f>[1]!b_pq_pctchange(A620,日期设置!$C$4,日期设置!$B$2,1)</f>
        <v>0</v>
      </c>
      <c r="K620" s="52">
        <f>[1]!b_dq_amount($A620,日期设置!B$2,2,10000)</f>
        <v>0</v>
      </c>
      <c r="L620" s="26">
        <f>[1]!b_info_latestpar(A620,日期设置!$B$2)</f>
        <v>100</v>
      </c>
      <c r="M620" s="6">
        <f>[1]!b_info_outstandingbalance($A620,日期设置!B$2)</f>
        <v>4</v>
      </c>
      <c r="N620" s="7" t="str">
        <f>[1]!b_info_latestissurercreditrating2(A620,日期设置!$B$2,"102","1")</f>
        <v>AA</v>
      </c>
      <c r="O620" s="8">
        <v>8</v>
      </c>
      <c r="P620" s="9">
        <f>[1]!b_info_repurchasedate(A620)</f>
        <v>0</v>
      </c>
      <c r="Q620" s="8" t="s">
        <v>17566</v>
      </c>
      <c r="R620" s="2" t="str">
        <f>IF((--IF(P620=0,Q620,P620))&gt;(--日期设置!$B$2),IF(P620=0,Q620,P620),Q620)</f>
        <v>2026-10-17</v>
      </c>
      <c r="S620" s="2" t="s">
        <v>18249</v>
      </c>
      <c r="T620" s="8">
        <f>[1]!b_anal_ptmyear($A620,日期设置!$B$2)</f>
        <v>5.5726027397260278</v>
      </c>
      <c r="U620" s="8">
        <f>[1]!b_anal_termifexercise($A620,日期设置!B$2)</f>
        <v>0</v>
      </c>
      <c r="V620" s="10">
        <f>[1]!b_dq_dirtyprice(A620,日期设置!$B$2)</f>
        <v>103.6294</v>
      </c>
      <c r="W620" s="11">
        <f>IF(U620=0,ROUNDUP((Q620-日期设置!$B$2)/365,0),ROUNDUP((R620-日期设置!$B$2)/365,0))</f>
        <v>6</v>
      </c>
      <c r="X620" s="18">
        <f>_xlfn.IFNA(VLOOKUP(A620,过往入选债券!A:D,4,0),2)</f>
        <v>2</v>
      </c>
      <c r="Y620">
        <f>_xlfn.IFNA(VLOOKUP(C620,[2]Sheet1!$A:$A,1,0),3)</f>
        <v>3</v>
      </c>
    </row>
    <row r="621" spans="1:25" hidden="1" x14ac:dyDescent="0.2">
      <c r="A621" s="28" t="s">
        <v>21646</v>
      </c>
      <c r="B621" s="28" t="s">
        <v>21647</v>
      </c>
      <c r="C621" s="39" t="s">
        <v>15808</v>
      </c>
      <c r="D621" s="26" t="str">
        <f>[1]!b_calc_yield(A621,日期设置!$B$2,F621,1,R621,1,O621,L621,S621,)</f>
        <v>Fetching...</v>
      </c>
      <c r="E621" s="26">
        <f t="shared" si="18"/>
        <v>36.303257400027753</v>
      </c>
      <c r="F621" s="18">
        <f>[1]!b_dq_cleanprice($A621,日期设置!B$2)</f>
        <v>98.3095</v>
      </c>
      <c r="G621" s="18" t="str">
        <f t="shared" si="19"/>
        <v>9.65 + 4.66</v>
      </c>
      <c r="H621" s="27">
        <f>[1]!b_dq_pctchange($A621,日期设置!$B$2,1)/100</f>
        <v>0</v>
      </c>
      <c r="I621" s="26">
        <f>[1]!b_pq_pctchange(A621,日期设置!$B$4,日期设置!$B$2,1)</f>
        <v>0</v>
      </c>
      <c r="J621" s="26">
        <f>[1]!b_pq_pctchange(A621,日期设置!$C$4,日期设置!$B$2,1)</f>
        <v>0</v>
      </c>
      <c r="K621" s="52">
        <f>[1]!b_dq_amount($A621,日期设置!B$2,2,10000)</f>
        <v>0</v>
      </c>
      <c r="L621" s="26">
        <f>[1]!b_info_latestpar(A621,日期设置!$B$2)</f>
        <v>100</v>
      </c>
      <c r="M621" s="6">
        <f>[1]!b_info_outstandingbalance($A621,日期设置!B$2)</f>
        <v>10</v>
      </c>
      <c r="N621" s="7" t="str">
        <f>[1]!b_info_latestissurercreditrating2(A621,日期设置!$B$2,"102","1")</f>
        <v>AA+</v>
      </c>
      <c r="O621" s="43">
        <v>7.5</v>
      </c>
      <c r="P621" s="9" t="str">
        <f>[1]!b_info_repurchasedate(A621)</f>
        <v>2025-11-17</v>
      </c>
      <c r="Q621" s="31" t="s">
        <v>21736</v>
      </c>
      <c r="R621" s="2" t="str">
        <f>IF((--IF(P621=0,Q621,P621))&gt;(--日期设置!$B$2),IF(P621=0,Q621,P621),Q621)</f>
        <v>2025-11-17</v>
      </c>
      <c r="S621" s="31" t="s">
        <v>16098</v>
      </c>
      <c r="T621" s="8">
        <f>[1]!b_anal_ptmyear($A621,日期设置!$B$2)</f>
        <v>9.6575342465753415</v>
      </c>
      <c r="U621" s="8">
        <f>[1]!b_anal_termifexercise($A621,日期设置!B$2)</f>
        <v>4.6602739726027398</v>
      </c>
      <c r="V621" s="10">
        <f>[1]!b_dq_dirtyprice(A621,日期设置!$B$2)</f>
        <v>100.878</v>
      </c>
      <c r="W621" s="11">
        <f>IF(U621=0,ROUNDUP((Q621-日期设置!$B$2)/365,0),ROUNDUP((R621-日期设置!$B$2)/365,0))</f>
        <v>5</v>
      </c>
      <c r="X621" s="18">
        <f>_xlfn.IFNA(VLOOKUP(A621,过往入选债券!A:D,4,0),2)</f>
        <v>2</v>
      </c>
      <c r="Y621">
        <f>_xlfn.IFNA(VLOOKUP(C621,[2]Sheet1!$A:$A,1,0),3)</f>
        <v>3</v>
      </c>
    </row>
    <row r="622" spans="1:25" hidden="1" x14ac:dyDescent="0.2">
      <c r="A622" s="21" t="s">
        <v>14722</v>
      </c>
      <c r="B622" s="21" t="s">
        <v>14723</v>
      </c>
      <c r="C622" s="37" t="s">
        <v>14724</v>
      </c>
      <c r="D622" s="26" t="str">
        <f>[1]!b_calc_yield(A622,日期设置!$B$2,F622,1,R622,1,O622,L622,S622,)</f>
        <v>Fetching...</v>
      </c>
      <c r="E622" s="26">
        <f t="shared" si="18"/>
        <v>34.986984260372765</v>
      </c>
      <c r="F622" s="18">
        <f>[1]!b_dq_cleanprice($A622,日期设置!B$2)</f>
        <v>100</v>
      </c>
      <c r="G622" s="18" t="str">
        <f t="shared" si="19"/>
        <v>4.55 + 0</v>
      </c>
      <c r="H622" s="27">
        <f>[1]!b_dq_pctchange($A622,日期设置!$B$2,1)/100</f>
        <v>0</v>
      </c>
      <c r="I622" s="26">
        <f>[1]!b_pq_pctchange(A622,日期设置!$B$4,日期设置!$B$2,1)</f>
        <v>0</v>
      </c>
      <c r="J622" s="26">
        <f>[1]!b_pq_pctchange(A622,日期设置!$C$4,日期设置!$B$2,1)</f>
        <v>0</v>
      </c>
      <c r="K622" s="52">
        <f>[1]!b_dq_amount($A622,日期设置!B$2,2,10000)</f>
        <v>0</v>
      </c>
      <c r="L622" s="26">
        <f>[1]!b_info_latestpar(A622,日期设置!$B$2)</f>
        <v>100</v>
      </c>
      <c r="M622" s="6">
        <f>[1]!b_info_outstandingbalance($A622,日期设置!B$2)</f>
        <v>5</v>
      </c>
      <c r="N622" s="7" t="str">
        <f>[1]!b_info_latestissurercreditrating2(A622,日期设置!$B$2,"102","1")</f>
        <v>AA</v>
      </c>
      <c r="O622" s="8">
        <v>7.95</v>
      </c>
      <c r="P622" s="9">
        <f>[1]!b_info_repurchasedate(A622)</f>
        <v>0</v>
      </c>
      <c r="Q622" s="8" t="s">
        <v>16556</v>
      </c>
      <c r="R622" s="2" t="str">
        <f>IF((--IF(P622=0,Q622,P622))&gt;(--日期设置!$B$2),IF(P622=0,Q622,P622),Q622)</f>
        <v>2025-10-11</v>
      </c>
      <c r="S622" s="2" t="s">
        <v>18305</v>
      </c>
      <c r="T622" s="8">
        <f>[1]!b_anal_ptmyear($A622,日期设置!$B$2)</f>
        <v>4.5561643835616437</v>
      </c>
      <c r="U622" s="8">
        <f>[1]!b_anal_termifexercise($A622,日期设置!B$2)</f>
        <v>0</v>
      </c>
      <c r="V622" s="10">
        <f>[1]!b_dq_dirtyprice(A622,日期设置!$B$2)</f>
        <v>103.52849999999999</v>
      </c>
      <c r="W622" s="11">
        <f>IF(U622=0,ROUNDUP((Q622-日期设置!$B$2)/365,0),ROUNDUP((R622-日期设置!$B$2)/365,0))</f>
        <v>5</v>
      </c>
      <c r="X622" s="18">
        <f>_xlfn.IFNA(VLOOKUP(A622,过往入选债券!A:D,4,0),2)</f>
        <v>2</v>
      </c>
      <c r="Y622">
        <f>_xlfn.IFNA(VLOOKUP(C622,[2]Sheet1!$A:$A,1,0),3)</f>
        <v>3</v>
      </c>
    </row>
    <row r="623" spans="1:25" hidden="1" x14ac:dyDescent="0.2">
      <c r="A623" s="21" t="s">
        <v>7873</v>
      </c>
      <c r="B623" s="21" t="s">
        <v>7874</v>
      </c>
      <c r="C623" s="37" t="s">
        <v>6208</v>
      </c>
      <c r="D623" s="26" t="str">
        <f>[1]!b_calc_yield(A623,日期设置!$B$2,F623,1,R623,1,O623,L623,S623,)</f>
        <v>Fetching...</v>
      </c>
      <c r="E623" s="26">
        <f t="shared" si="18"/>
        <v>22.1848355814946</v>
      </c>
      <c r="F623" s="18">
        <f>[1]!b_dq_cleanprice($A623,日期设置!B$2)</f>
        <v>99.42</v>
      </c>
      <c r="G623" s="18" t="str">
        <f t="shared" si="19"/>
        <v>2.82 + 0</v>
      </c>
      <c r="H623" s="27">
        <f>[1]!b_dq_pctchange($A623,日期设置!$B$2,1)/100</f>
        <v>0</v>
      </c>
      <c r="I623" s="26">
        <f>[1]!b_pq_pctchange(A623,日期设置!$B$4,日期设置!$B$2,1)</f>
        <v>0</v>
      </c>
      <c r="J623" s="26">
        <f>[1]!b_pq_pctchange(A623,日期设置!$C$4,日期设置!$B$2,1)</f>
        <v>0</v>
      </c>
      <c r="K623" s="52">
        <f>[1]!b_dq_amount($A623,日期设置!B$2,2,10000)</f>
        <v>0</v>
      </c>
      <c r="L623" s="26">
        <f>[1]!b_info_latestpar(A623,日期设置!$B$2)</f>
        <v>100</v>
      </c>
      <c r="M623" s="6">
        <f>[1]!b_info_outstandingbalance($A623,日期设置!B$2)</f>
        <v>2.5</v>
      </c>
      <c r="N623" s="7" t="str">
        <f>[1]!b_info_latestissurercreditrating2(A623,日期设置!$B$2,"102","1")</f>
        <v>AA</v>
      </c>
      <c r="O623" s="8">
        <v>7.7</v>
      </c>
      <c r="P623" s="9">
        <f>[1]!b_info_repurchasedate(A623)</f>
        <v>0</v>
      </c>
      <c r="Q623" s="8" t="s">
        <v>17135</v>
      </c>
      <c r="R623" s="2" t="str">
        <f>IF((--IF(P623=0,Q623,P623))&gt;(--日期设置!$B$2),IF(P623=0,Q623,P623),Q623)</f>
        <v>2024-01-18</v>
      </c>
      <c r="S623" s="2" t="s">
        <v>18020</v>
      </c>
      <c r="T623" s="8">
        <f>[1]!b_anal_ptmyear($A623,日期设置!$B$2)</f>
        <v>2.8273972602739725</v>
      </c>
      <c r="U623" s="8">
        <f>[1]!b_anal_termifexercise($A623,日期设置!B$2)</f>
        <v>0</v>
      </c>
      <c r="V623" s="10">
        <f>[1]!b_dq_dirtyprice(A623,日期设置!$B$2)</f>
        <v>100.749</v>
      </c>
      <c r="W623" s="11">
        <f>IF(U623=0,ROUNDUP((Q623-日期设置!$B$2)/365,0),ROUNDUP((R623-日期设置!$B$2)/365,0))</f>
        <v>3</v>
      </c>
      <c r="X623" s="18">
        <f>_xlfn.IFNA(VLOOKUP(A623,过往入选债券!A:D,4,0),2)</f>
        <v>2</v>
      </c>
      <c r="Y623">
        <f>_xlfn.IFNA(VLOOKUP(C623,[2]Sheet1!$A:$A,1,0),3)</f>
        <v>3</v>
      </c>
    </row>
    <row r="624" spans="1:25" hidden="1" x14ac:dyDescent="0.2">
      <c r="A624" s="21" t="s">
        <v>1348</v>
      </c>
      <c r="B624" s="21" t="s">
        <v>1349</v>
      </c>
      <c r="C624" s="37" t="s">
        <v>1350</v>
      </c>
      <c r="D624" s="26" t="str">
        <f>[1]!b_calc_yield(A624,日期设置!$B$2,F624,1,R624,1,O624,L624,S624,)</f>
        <v>Fetching...</v>
      </c>
      <c r="E624" s="26">
        <f t="shared" si="18"/>
        <v>7.856558319851259</v>
      </c>
      <c r="F624" s="18">
        <f>[1]!b_dq_cleanprice($A624,日期设置!B$2)</f>
        <v>99.281000000000006</v>
      </c>
      <c r="G624" s="18" t="str">
        <f t="shared" si="19"/>
        <v>1.05 + 0</v>
      </c>
      <c r="H624" s="27">
        <f>[1]!b_dq_pctchange($A624,日期设置!$B$2,1)/100</f>
        <v>0</v>
      </c>
      <c r="I624" s="26">
        <f>[1]!b_pq_pctchange(A624,日期设置!$B$4,日期设置!$B$2,1)</f>
        <v>0</v>
      </c>
      <c r="J624" s="26">
        <f>[1]!b_pq_pctchange(A624,日期设置!$C$4,日期设置!$B$2,1)</f>
        <v>0</v>
      </c>
      <c r="K624" s="52">
        <f>[1]!b_dq_amount($A624,日期设置!B$2,2,10000)</f>
        <v>0</v>
      </c>
      <c r="L624" s="26">
        <f>[1]!b_info_latestpar(A624,日期设置!$B$2)</f>
        <v>100</v>
      </c>
      <c r="M624" s="6">
        <f>[1]!b_info_outstandingbalance($A624,日期设置!B$2)</f>
        <v>8</v>
      </c>
      <c r="N624" s="7" t="str">
        <f>[1]!b_info_latestissurercreditrating2(A624,日期设置!$B$2,"102","1")</f>
        <v>AA</v>
      </c>
      <c r="O624" s="8">
        <v>7.2</v>
      </c>
      <c r="P624" s="9">
        <f>[1]!b_info_repurchasedate(A624)</f>
        <v>0</v>
      </c>
      <c r="Q624" s="8" t="s">
        <v>16516</v>
      </c>
      <c r="R624" s="2" t="str">
        <f>IF((--IF(P624=0,Q624,P624))&gt;(--日期设置!$B$2),IF(P624=0,Q624,P624),Q624)</f>
        <v>2022-04-12</v>
      </c>
      <c r="S624" s="2" t="s">
        <v>18614</v>
      </c>
      <c r="T624" s="8">
        <f>[1]!b_anal_ptmyear($A624,日期设置!$B$2)</f>
        <v>1.0575342465753426</v>
      </c>
      <c r="U624" s="8">
        <f>[1]!b_anal_termifexercise($A624,日期设置!B$2)</f>
        <v>0</v>
      </c>
      <c r="V624" s="10">
        <f>[1]!b_dq_dirtyprice(A624,日期设置!$B$2)</f>
        <v>106.0668</v>
      </c>
      <c r="W624" s="11">
        <f>IF(U624=0,ROUNDUP((Q624-日期设置!$B$2)/365,0),ROUNDUP((R624-日期设置!$B$2)/365,0))</f>
        <v>2</v>
      </c>
      <c r="X624" s="18">
        <f>_xlfn.IFNA(VLOOKUP(A624,过往入选债券!A:D,4,0),2)</f>
        <v>2</v>
      </c>
      <c r="Y624">
        <f>_xlfn.IFNA(VLOOKUP(C624,[2]Sheet1!$A:$A,1,0),3)</f>
        <v>3</v>
      </c>
    </row>
    <row r="625" spans="1:25" hidden="1" x14ac:dyDescent="0.2">
      <c r="A625" s="21" t="s">
        <v>2853</v>
      </c>
      <c r="B625" s="21" t="s">
        <v>2854</v>
      </c>
      <c r="C625" s="37" t="s">
        <v>555</v>
      </c>
      <c r="D625" s="26" t="str">
        <f>[1]!b_calc_yield(A625,日期设置!$B$2,F625,1,R625,1,O625,L625,S625,)</f>
        <v>Fetching...</v>
      </c>
      <c r="E625" s="26">
        <f t="shared" si="18"/>
        <v>7.5206486393495808</v>
      </c>
      <c r="F625" s="18">
        <f>[1]!b_dq_cleanprice($A625,日期设置!B$2)</f>
        <v>99.6</v>
      </c>
      <c r="G625" s="18" t="str">
        <f t="shared" si="19"/>
        <v>3.01 + 1.01</v>
      </c>
      <c r="H625" s="27">
        <f>[1]!b_dq_pctchange($A625,日期设置!$B$2,1)/100</f>
        <v>0</v>
      </c>
      <c r="I625" s="26">
        <f>[1]!b_pq_pctchange(A625,日期设置!$B$4,日期设置!$B$2,1)</f>
        <v>0</v>
      </c>
      <c r="J625" s="26">
        <f>[1]!b_pq_pctchange(A625,日期设置!$C$4,日期设置!$B$2,1)</f>
        <v>-0.40000000000000563</v>
      </c>
      <c r="K625" s="52">
        <f>[1]!b_dq_amount($A625,日期设置!B$2,2,10000)</f>
        <v>0</v>
      </c>
      <c r="L625" s="26">
        <f>[1]!b_info_latestpar(A625,日期设置!$B$2)</f>
        <v>100</v>
      </c>
      <c r="M625" s="6">
        <f>[1]!b_info_outstandingbalance($A625,日期设置!B$2)</f>
        <v>15</v>
      </c>
      <c r="N625" s="7">
        <f>[1]!b_info_latestissurercreditrating2(A625,日期设置!$B$2,"102","1")</f>
        <v>0</v>
      </c>
      <c r="O625" s="8">
        <v>7.5</v>
      </c>
      <c r="P625" s="9" t="str">
        <f>[1]!b_info_repurchasedate(A625)</f>
        <v>2022-03-29</v>
      </c>
      <c r="Q625" s="8" t="s">
        <v>16981</v>
      </c>
      <c r="R625" s="2" t="str">
        <f>IF((--IF(P625=0,Q625,P625))&gt;(--日期设置!$B$2),IF(P625=0,Q625,P625),Q625)</f>
        <v>2022-03-29</v>
      </c>
      <c r="S625" s="2" t="s">
        <v>18641</v>
      </c>
      <c r="T625" s="8">
        <f>[1]!b_anal_ptmyear($A625,日期设置!$B$2)</f>
        <v>3.0191780821917806</v>
      </c>
      <c r="U625" s="8">
        <f>[1]!b_anal_termifexercise($A625,日期设置!B$2)</f>
        <v>1.0191780821917809</v>
      </c>
      <c r="V625" s="10">
        <f>[1]!b_dq_dirtyprice(A625,日期设置!$B$2)</f>
        <v>106.9562</v>
      </c>
      <c r="W625" s="11">
        <f>IF(U625=0,ROUNDUP((Q625-日期设置!$B$2)/365,0),ROUNDUP((R625-日期设置!$B$2)/365,0))</f>
        <v>2</v>
      </c>
      <c r="X625" s="18">
        <f>_xlfn.IFNA(VLOOKUP(A625,过往入选债券!A:D,4,0),2)</f>
        <v>2</v>
      </c>
      <c r="Y625">
        <f>_xlfn.IFNA(VLOOKUP(C625,[2]Sheet1!$A:$A,1,0),3)</f>
        <v>3</v>
      </c>
    </row>
    <row r="626" spans="1:25" hidden="1" x14ac:dyDescent="0.2">
      <c r="A626" s="21" t="s">
        <v>1968</v>
      </c>
      <c r="B626" s="21" t="s">
        <v>1969</v>
      </c>
      <c r="C626" s="37" t="s">
        <v>1970</v>
      </c>
      <c r="D626" s="26" t="str">
        <f>[1]!b_calc_yield(A626,日期设置!$B$2,F626,1,R626,1,O626,L626,S626,)</f>
        <v>Fetching...</v>
      </c>
      <c r="E626" s="26">
        <f t="shared" si="18"/>
        <v>17.405828865244466</v>
      </c>
      <c r="F626" s="18">
        <f>[1]!b_dq_cleanprice($A626,日期设置!B$2)</f>
        <v>100</v>
      </c>
      <c r="G626" s="18" t="str">
        <f t="shared" si="19"/>
        <v>2.30 + 0</v>
      </c>
      <c r="H626" s="27">
        <f>[1]!b_dq_pctchange($A626,日期设置!$B$2,1)/100</f>
        <v>0</v>
      </c>
      <c r="I626" s="26">
        <f>[1]!b_pq_pctchange(A626,日期设置!$B$4,日期设置!$B$2,1)</f>
        <v>0</v>
      </c>
      <c r="J626" s="26">
        <f>[1]!b_pq_pctchange(A626,日期设置!$C$4,日期设置!$B$2,1)</f>
        <v>0</v>
      </c>
      <c r="K626" s="52">
        <f>[1]!b_dq_amount($A626,日期设置!B$2,2,10000)</f>
        <v>0</v>
      </c>
      <c r="L626" s="26">
        <f>[1]!b_info_latestpar(A626,日期设置!$B$2)</f>
        <v>100</v>
      </c>
      <c r="M626" s="6">
        <f>[1]!b_info_outstandingbalance($A626,日期设置!B$2)</f>
        <v>3</v>
      </c>
      <c r="N626" s="7">
        <f>[1]!b_info_latestissurercreditrating2(A626,日期设置!$B$2,"102","1")</f>
        <v>0</v>
      </c>
      <c r="O626" s="8">
        <v>7.95</v>
      </c>
      <c r="P626" s="9">
        <f>[1]!b_info_repurchasedate(A626)</f>
        <v>0</v>
      </c>
      <c r="Q626" s="8" t="s">
        <v>16256</v>
      </c>
      <c r="R626" s="2" t="str">
        <f>IF((--IF(P626=0,Q626,P626))&gt;(--日期设置!$B$2),IF(P626=0,Q626,P626),Q626)</f>
        <v>2023-07-13</v>
      </c>
      <c r="S626" s="2" t="s">
        <v>18037</v>
      </c>
      <c r="T626" s="8">
        <f>[1]!b_anal_ptmyear($A626,日期设置!$B$2)</f>
        <v>2.3095890410958906</v>
      </c>
      <c r="U626" s="8">
        <f>[1]!b_anal_termifexercise($A626,日期设置!B$2)</f>
        <v>0</v>
      </c>
      <c r="V626" s="10">
        <f>[1]!b_dq_dirtyprice(A626,日期设置!$B$2)</f>
        <v>105.4888</v>
      </c>
      <c r="W626" s="11">
        <f>IF(U626=0,ROUNDUP((Q626-日期设置!$B$2)/365,0),ROUNDUP((R626-日期设置!$B$2)/365,0))</f>
        <v>3</v>
      </c>
      <c r="X626" s="18">
        <f>_xlfn.IFNA(VLOOKUP(A626,过往入选债券!A:D,4,0),2)</f>
        <v>2</v>
      </c>
      <c r="Y626">
        <f>_xlfn.IFNA(VLOOKUP(C626,[2]Sheet1!$A:$A,1,0),3)</f>
        <v>3</v>
      </c>
    </row>
    <row r="627" spans="1:25" hidden="1" x14ac:dyDescent="0.2">
      <c r="A627" s="21" t="s">
        <v>12672</v>
      </c>
      <c r="B627" s="21" t="s">
        <v>12673</v>
      </c>
      <c r="C627" s="37" t="s">
        <v>12674</v>
      </c>
      <c r="D627" s="26" t="str">
        <f>[1]!b_calc_yield(A627,日期设置!$B$2,F627,1,R627,1,O627,L627,S627,)</f>
        <v>Fetching...</v>
      </c>
      <c r="E627" s="26">
        <f t="shared" si="18"/>
        <v>34.489627767753774</v>
      </c>
      <c r="F627" s="18">
        <f>[1]!b_dq_cleanprice($A627,日期设置!B$2)</f>
        <v>37.774999999999999</v>
      </c>
      <c r="G627" s="18" t="str">
        <f t="shared" si="19"/>
        <v>1.75 + 0</v>
      </c>
      <c r="H627" s="27">
        <f>[1]!b_dq_pctchange($A627,日期设置!$B$2,1)/100</f>
        <v>0</v>
      </c>
      <c r="I627" s="26">
        <f>[1]!b_pq_pctchange(A627,日期设置!$B$4,日期设置!$B$2,1)</f>
        <v>0</v>
      </c>
      <c r="J627" s="26">
        <f>[1]!b_pq_pctchange(A627,日期设置!$C$4,日期设置!$B$2,1)</f>
        <v>0</v>
      </c>
      <c r="K627" s="52">
        <f>[1]!b_dq_amount($A627,日期设置!B$2,2,10000)</f>
        <v>0</v>
      </c>
      <c r="L627" s="26">
        <f>[1]!b_info_latestpar(A627,日期设置!$B$2)</f>
        <v>40</v>
      </c>
      <c r="M627" s="6">
        <f>[1]!b_info_outstandingbalance($A627,日期设置!B$2)</f>
        <v>8</v>
      </c>
      <c r="N627" s="7" t="str">
        <f>[1]!b_info_latestissurercreditrating2(A627,日期设置!$B$2,"102","1")</f>
        <v>AA</v>
      </c>
      <c r="O627" s="8">
        <v>5.79</v>
      </c>
      <c r="P627" s="9">
        <f>[1]!b_info_repurchasedate(A627)</f>
        <v>0</v>
      </c>
      <c r="Q627" s="8" t="s">
        <v>17217</v>
      </c>
      <c r="R627" s="2" t="str">
        <f>IF((--IF(P627=0,Q627,P627))&gt;(--日期设置!$B$2),IF(P627=0,Q627,P627),Q627)</f>
        <v>2022-12-21</v>
      </c>
      <c r="S627" s="2" t="s">
        <v>18794</v>
      </c>
      <c r="T627" s="8">
        <f>[1]!b_anal_ptmyear($A627,日期设置!$B$2)</f>
        <v>1.7506849315068493</v>
      </c>
      <c r="U627" s="8">
        <f>[1]!b_anal_termifexercise($A627,日期设置!B$2)</f>
        <v>0</v>
      </c>
      <c r="V627" s="10">
        <f>[1]!b_dq_dirtyprice(A627,日期设置!$B$2)</f>
        <v>38.352400000000003</v>
      </c>
      <c r="W627" s="11">
        <f>IF(U627=0,ROUNDUP((Q627-日期设置!$B$2)/365,0),ROUNDUP((R627-日期设置!$B$2)/365,0))</f>
        <v>2</v>
      </c>
      <c r="X627" s="18" t="str">
        <f>_xlfn.IFNA(VLOOKUP(A627,过往入选债券!A:D,4,0),2)</f>
        <v>否</v>
      </c>
      <c r="Y627">
        <f>_xlfn.IFNA(VLOOKUP(C627,[2]Sheet1!$A:$A,1,0),3)</f>
        <v>3</v>
      </c>
    </row>
    <row r="628" spans="1:25" hidden="1" x14ac:dyDescent="0.2">
      <c r="A628" s="21" t="s">
        <v>14243</v>
      </c>
      <c r="B628" s="21" t="s">
        <v>14244</v>
      </c>
      <c r="C628" s="37" t="s">
        <v>13821</v>
      </c>
      <c r="D628" s="26" t="str">
        <f>[1]!b_calc_yield(A628,日期设置!$B$2,F628,1,R628,1,O628,L628,S628,)</f>
        <v>Fetching...</v>
      </c>
      <c r="E628" s="26">
        <f t="shared" si="18"/>
        <v>36.346501255758646</v>
      </c>
      <c r="F628" s="18">
        <f>[1]!b_dq_cleanprice($A628,日期设置!B$2)</f>
        <v>79.14</v>
      </c>
      <c r="G628" s="18" t="str">
        <f t="shared" si="19"/>
        <v>3.59 + 0</v>
      </c>
      <c r="H628" s="27">
        <f>[1]!b_dq_pctchange($A628,日期设置!$B$2,1)/100</f>
        <v>0</v>
      </c>
      <c r="I628" s="26">
        <f>[1]!b_pq_pctchange(A628,日期设置!$B$4,日期设置!$B$2,1)</f>
        <v>0</v>
      </c>
      <c r="J628" s="26">
        <f>[1]!b_pq_pctchange(A628,日期设置!$C$4,日期设置!$B$2,1)</f>
        <v>0</v>
      </c>
      <c r="K628" s="52">
        <f>[1]!b_dq_amount($A628,日期设置!B$2,2,10000)</f>
        <v>0</v>
      </c>
      <c r="L628" s="26">
        <f>[1]!b_info_latestpar(A628,日期设置!$B$2)</f>
        <v>80</v>
      </c>
      <c r="M628" s="6">
        <f>[1]!b_info_outstandingbalance($A628,日期设置!B$2)</f>
        <v>5.6</v>
      </c>
      <c r="N628" s="7" t="str">
        <f>[1]!b_info_latestissurercreditrating2(A628,日期设置!$B$2,"102","1")</f>
        <v>AA</v>
      </c>
      <c r="O628" s="8">
        <v>7.85</v>
      </c>
      <c r="P628" s="9">
        <f>[1]!b_info_repurchasedate(A628)</f>
        <v>0</v>
      </c>
      <c r="Q628" s="8" t="s">
        <v>16196</v>
      </c>
      <c r="R628" s="2" t="str">
        <f>IF((--IF(P628=0,Q628,P628))&gt;(--日期设置!$B$2),IF(P628=0,Q628,P628),Q628)</f>
        <v>2024-10-24</v>
      </c>
      <c r="S628" s="2" t="s">
        <v>18004</v>
      </c>
      <c r="T628" s="8">
        <f>[1]!b_anal_ptmyear($A628,日期设置!$B$2)</f>
        <v>3.5917808219178085</v>
      </c>
      <c r="U628" s="8">
        <f>[1]!b_anal_termifexercise($A628,日期设置!B$2)</f>
        <v>0</v>
      </c>
      <c r="V628" s="10">
        <f>[1]!b_dq_dirtyprice(A628,日期设置!$B$2)</f>
        <v>81.703599999999994</v>
      </c>
      <c r="W628" s="11">
        <f>IF(U628=0,ROUNDUP((Q628-日期设置!$B$2)/365,0),ROUNDUP((R628-日期设置!$B$2)/365,0))</f>
        <v>4</v>
      </c>
      <c r="X628" s="18" t="str">
        <f>_xlfn.IFNA(VLOOKUP(A628,过往入选债券!A:D,4,0),2)</f>
        <v>否</v>
      </c>
      <c r="Y628">
        <f>_xlfn.IFNA(VLOOKUP(C628,[2]Sheet1!$A:$A,1,0),3)</f>
        <v>3</v>
      </c>
    </row>
    <row r="629" spans="1:25" hidden="1" x14ac:dyDescent="0.2">
      <c r="A629" s="21" t="s">
        <v>14920</v>
      </c>
      <c r="B629" s="21" t="s">
        <v>14921</v>
      </c>
      <c r="C629" s="37" t="s">
        <v>14724</v>
      </c>
      <c r="D629" s="26" t="str">
        <f>[1]!b_calc_yield(A629,日期设置!$B$2,F629,1,R629,1,O629,L629,S629,)</f>
        <v>Fetching...</v>
      </c>
      <c r="E629" s="26">
        <f t="shared" si="18"/>
        <v>37.05930501657668</v>
      </c>
      <c r="F629" s="18">
        <f>[1]!b_dq_cleanprice($A629,日期设置!B$2)</f>
        <v>100</v>
      </c>
      <c r="G629" s="18" t="str">
        <f t="shared" si="19"/>
        <v>4.76 + 0</v>
      </c>
      <c r="H629" s="27">
        <f>[1]!b_dq_pctchange($A629,日期设置!$B$2,1)/100</f>
        <v>0</v>
      </c>
      <c r="I629" s="26">
        <f>[1]!b_pq_pctchange(A629,日期设置!$B$4,日期设置!$B$2,1)</f>
        <v>0</v>
      </c>
      <c r="J629" s="26">
        <f>[1]!b_pq_pctchange(A629,日期设置!$C$4,日期设置!$B$2,1)</f>
        <v>0</v>
      </c>
      <c r="K629" s="52">
        <f>[1]!b_dq_amount($A629,日期设置!B$2,2,10000)</f>
        <v>0</v>
      </c>
      <c r="L629" s="26">
        <f>[1]!b_info_latestpar(A629,日期设置!$B$2)</f>
        <v>100</v>
      </c>
      <c r="M629" s="6">
        <f>[1]!b_info_outstandingbalance($A629,日期设置!B$2)</f>
        <v>3</v>
      </c>
      <c r="N629" s="7" t="str">
        <f>[1]!b_info_latestissurercreditrating2(A629,日期设置!$B$2,"102","1")</f>
        <v>AA</v>
      </c>
      <c r="O629" s="8">
        <v>7.93</v>
      </c>
      <c r="P629" s="9">
        <f>[1]!b_info_repurchasedate(A629)</f>
        <v>0</v>
      </c>
      <c r="Q629" s="8" t="s">
        <v>16473</v>
      </c>
      <c r="R629" s="2" t="str">
        <f>IF((--IF(P629=0,Q629,P629))&gt;(--日期设置!$B$2),IF(P629=0,Q629,P629),Q629)</f>
        <v>2025-12-25</v>
      </c>
      <c r="S629" s="2" t="s">
        <v>18237</v>
      </c>
      <c r="T629" s="8">
        <f>[1]!b_anal_ptmyear($A629,日期设置!$B$2)</f>
        <v>4.7616438356164386</v>
      </c>
      <c r="U629" s="8">
        <f>[1]!b_anal_termifexercise($A629,日期设置!B$2)</f>
        <v>0</v>
      </c>
      <c r="V629" s="10">
        <f>[1]!b_dq_dirtyprice(A629,日期设置!$B$2)</f>
        <v>101.89019999999999</v>
      </c>
      <c r="W629" s="11">
        <f>IF(U629=0,ROUNDUP((Q629-日期设置!$B$2)/365,0),ROUNDUP((R629-日期设置!$B$2)/365,0))</f>
        <v>5</v>
      </c>
      <c r="X629" s="18">
        <f>_xlfn.IFNA(VLOOKUP(A629,过往入选债券!A:D,4,0),2)</f>
        <v>2</v>
      </c>
      <c r="Y629">
        <f>_xlfn.IFNA(VLOOKUP(C629,[2]Sheet1!$A:$A,1,0),3)</f>
        <v>3</v>
      </c>
    </row>
    <row r="630" spans="1:25" x14ac:dyDescent="0.2">
      <c r="A630" s="21" t="s">
        <v>5238</v>
      </c>
      <c r="B630" s="21" t="s">
        <v>5239</v>
      </c>
      <c r="C630" s="37" t="s">
        <v>105</v>
      </c>
      <c r="D630" s="26" t="str">
        <f>[1]!b_calc_yield(A630,日期设置!$B$2,F630,1,R630,1,O630,L630,S630,)</f>
        <v>Fetching...</v>
      </c>
      <c r="E630" s="26">
        <f t="shared" si="18"/>
        <v>2.6446734395109361</v>
      </c>
      <c r="F630" s="18">
        <f>[1]!b_dq_cleanprice($A630,日期设置!B$2)</f>
        <v>98.780799999999999</v>
      </c>
      <c r="G630" s="18" t="str">
        <f t="shared" si="19"/>
        <v>0.33 + 0</v>
      </c>
      <c r="H630" s="27">
        <f>[1]!b_dq_pctchange($A630,日期设置!$B$2,1)/100</f>
        <v>7.9673469387755019E-3</v>
      </c>
      <c r="I630" s="26">
        <f>[1]!b_pq_pctchange(A630,日期设置!$B$4,日期设置!$B$2,1)</f>
        <v>0.79673469387755014</v>
      </c>
      <c r="J630" s="26">
        <f>[1]!b_pq_pctchange(A630,日期设置!$C$4,日期设置!$B$2,1)</f>
        <v>0.79673469387755014</v>
      </c>
      <c r="K630" s="52">
        <f>[1]!b_dq_amount($A630,日期设置!B$2,2,10000)</f>
        <v>4068.4046027999998</v>
      </c>
      <c r="L630" s="26">
        <f>[1]!b_info_latestpar(A630,日期设置!$B$2)</f>
        <v>100</v>
      </c>
      <c r="M630" s="6">
        <f>[1]!b_info_outstandingbalance($A630,日期设置!B$2)</f>
        <v>8</v>
      </c>
      <c r="N630" s="7" t="str">
        <f>[1]!b_info_latestissurercreditrating2(A630,日期设置!$B$2,"102","1")</f>
        <v>AA+</v>
      </c>
      <c r="O630" s="8">
        <v>4.4000000000000004</v>
      </c>
      <c r="P630" s="9">
        <f>[1]!b_info_repurchasedate(A630)</f>
        <v>0</v>
      </c>
      <c r="Q630" s="8" t="s">
        <v>17516</v>
      </c>
      <c r="R630" s="2" t="str">
        <f>IF((--IF(P630=0,Q630,P630))&gt;(--日期设置!$B$2),IF(P630=0,Q630,P630),Q630)</f>
        <v>2021-07-22</v>
      </c>
      <c r="S630" s="2" t="s">
        <v>18847</v>
      </c>
      <c r="T630" s="8">
        <f>[1]!b_anal_ptmyear($A630,日期设置!$B$2)</f>
        <v>0.33424657534246577</v>
      </c>
      <c r="U630" s="8">
        <f>[1]!b_anal_termifexercise($A630,日期设置!B$2)</f>
        <v>0</v>
      </c>
      <c r="V630" s="10">
        <f>[1]!b_dq_dirtyprice(A630,日期设置!$B$2)</f>
        <v>101.7101</v>
      </c>
      <c r="W630" s="11">
        <f>IF(U630=0,ROUNDUP((Q630-日期设置!$B$2)/365,0),ROUNDUP((R630-日期设置!$B$2)/365,0))</f>
        <v>1</v>
      </c>
      <c r="X630" s="18" t="str">
        <f>_xlfn.IFNA(VLOOKUP(A630,过往入选债券!A:D,4,0),2)</f>
        <v>否</v>
      </c>
      <c r="Y630">
        <f>_xlfn.IFNA(VLOOKUP(C630,[2]Sheet1!$A:$A,1,0),3)</f>
        <v>3</v>
      </c>
    </row>
    <row r="631" spans="1:25" x14ac:dyDescent="0.2">
      <c r="A631" s="21" t="s">
        <v>13021</v>
      </c>
      <c r="B631" s="21" t="s">
        <v>13022</v>
      </c>
      <c r="C631" s="37" t="s">
        <v>13023</v>
      </c>
      <c r="D631" s="26" t="str">
        <f>[1]!b_calc_yield(A631,日期设置!$B$2,F631,1,R631,1,O631,L631,S631,)</f>
        <v>Fetching...</v>
      </c>
      <c r="E631" s="26">
        <f t="shared" si="18"/>
        <v>30.204013932658814</v>
      </c>
      <c r="F631" s="18">
        <f>[1]!b_dq_cleanprice($A631,日期设置!B$2)</f>
        <v>55</v>
      </c>
      <c r="G631" s="18" t="str">
        <f t="shared" si="19"/>
        <v>2.06 + 0</v>
      </c>
      <c r="H631" s="27">
        <f>[1]!b_dq_pctchange($A631,日期设置!$B$2,1)/100</f>
        <v>-5.8800980900505048E-2</v>
      </c>
      <c r="I631" s="26">
        <f>[1]!b_pq_pctchange(A631,日期设置!$B$4,日期设置!$B$2,1)</f>
        <v>-5.8800980900505051</v>
      </c>
      <c r="J631" s="26">
        <f>[1]!b_pq_pctchange(A631,日期设置!$C$4,日期设置!$B$2,1)</f>
        <v>-5.8800980900505051</v>
      </c>
      <c r="K631" s="52">
        <f>[1]!b_dq_amount($A631,日期设置!B$2,2,10000)</f>
        <v>1155.1004384</v>
      </c>
      <c r="L631" s="26">
        <f>[1]!b_info_latestpar(A631,日期设置!$B$2)</f>
        <v>60</v>
      </c>
      <c r="M631" s="6">
        <f>[1]!b_info_outstandingbalance($A631,日期设置!B$2)</f>
        <v>8.4</v>
      </c>
      <c r="N631" s="7" t="str">
        <f>[1]!b_info_latestissurercreditrating2(A631,日期设置!$B$2,"102","1")</f>
        <v>AA+</v>
      </c>
      <c r="O631" s="8">
        <v>5.12</v>
      </c>
      <c r="P631" s="9">
        <f>[1]!b_info_repurchasedate(A631)</f>
        <v>0</v>
      </c>
      <c r="Q631" s="8" t="s">
        <v>16254</v>
      </c>
      <c r="R631" s="2" t="str">
        <f>IF((--IF(P631=0,Q631,P631))&gt;(--日期设置!$B$2),IF(P631=0,Q631,P631),Q631)</f>
        <v>2023-04-14</v>
      </c>
      <c r="S631" s="2" t="s">
        <v>17794</v>
      </c>
      <c r="T631" s="8">
        <f>[1]!b_anal_ptmyear($A631,日期设置!$B$2)</f>
        <v>2.0630136986301371</v>
      </c>
      <c r="U631" s="8">
        <f>[1]!b_anal_termifexercise($A631,日期设置!B$2)</f>
        <v>0</v>
      </c>
      <c r="V631" s="10">
        <f>[1]!b_dq_dirtyprice(A631,日期设置!$B$2)</f>
        <v>57.878399999999999</v>
      </c>
      <c r="W631" s="11">
        <f>IF(U631=0,ROUNDUP((Q631-日期设置!$B$2)/365,0),ROUNDUP((R631-日期设置!$B$2)/365,0))</f>
        <v>3</v>
      </c>
      <c r="X631" s="18">
        <f>_xlfn.IFNA(VLOOKUP(A631,过往入选债券!A:D,4,0),2)</f>
        <v>2</v>
      </c>
      <c r="Y631">
        <f>_xlfn.IFNA(VLOOKUP(C631,[2]Sheet1!$A:$A,1,0),3)</f>
        <v>3</v>
      </c>
    </row>
    <row r="632" spans="1:25" hidden="1" x14ac:dyDescent="0.2">
      <c r="A632" s="21" t="s">
        <v>3123</v>
      </c>
      <c r="B632" s="21" t="s">
        <v>3124</v>
      </c>
      <c r="C632" s="37" t="s">
        <v>25</v>
      </c>
      <c r="D632" s="26" t="str">
        <f>[1]!b_calc_yield(A632,日期设置!$B$2,F632,1,R632,1,O632,L632,S632,)</f>
        <v>Fetching...</v>
      </c>
      <c r="E632" s="26">
        <f t="shared" si="18"/>
        <v>9.0068888460647543</v>
      </c>
      <c r="F632" s="18">
        <f>[1]!b_dq_cleanprice($A632,日期设置!B$2)</f>
        <v>97.88</v>
      </c>
      <c r="G632" s="18" t="str">
        <f t="shared" si="19"/>
        <v>1.18 + 0</v>
      </c>
      <c r="H632" s="27">
        <f>[1]!b_dq_pctchange($A632,日期设置!$B$2,1)/100</f>
        <v>0</v>
      </c>
      <c r="I632" s="26">
        <f>[1]!b_pq_pctchange(A632,日期设置!$B$4,日期设置!$B$2,1)</f>
        <v>-1.8390633994492342</v>
      </c>
      <c r="J632" s="26">
        <f>[1]!b_pq_pctchange(A632,日期设置!$C$4,日期设置!$B$2,1)</f>
        <v>-1.8390633994492342</v>
      </c>
      <c r="K632" s="52">
        <f>[1]!b_dq_amount($A632,日期设置!B$2,2,10000)</f>
        <v>0</v>
      </c>
      <c r="L632" s="26">
        <f>[1]!b_info_latestpar(A632,日期设置!$B$2)</f>
        <v>100</v>
      </c>
      <c r="M632" s="6">
        <f>[1]!b_info_outstandingbalance($A632,日期设置!B$2)</f>
        <v>10</v>
      </c>
      <c r="N632" s="7">
        <f>[1]!b_info_latestissurercreditrating2(A632,日期设置!$B$2,"102","1")</f>
        <v>0</v>
      </c>
      <c r="O632" s="8">
        <v>6</v>
      </c>
      <c r="P632" s="9">
        <f>[1]!b_info_repurchasedate(A632)</f>
        <v>0</v>
      </c>
      <c r="Q632" s="8" t="s">
        <v>16500</v>
      </c>
      <c r="R632" s="2" t="str">
        <f>IF((--IF(P632=0,Q632,P632))&gt;(--日期设置!$B$2),IF(P632=0,Q632,P632),Q632)</f>
        <v>2022-05-30</v>
      </c>
      <c r="S632" s="2" t="s">
        <v>18255</v>
      </c>
      <c r="T632" s="8">
        <f>[1]!b_anal_ptmyear($A632,日期设置!$B$2)</f>
        <v>1.189041095890411</v>
      </c>
      <c r="U632" s="8">
        <f>[1]!b_anal_termifexercise($A632,日期设置!B$2)</f>
        <v>0</v>
      </c>
      <c r="V632" s="10">
        <f>[1]!b_dq_dirtyprice(A632,日期设置!$B$2)</f>
        <v>102.7458</v>
      </c>
      <c r="W632" s="11">
        <f>IF(U632=0,ROUNDUP((Q632-日期设置!$B$2)/365,0),ROUNDUP((R632-日期设置!$B$2)/365,0))</f>
        <v>2</v>
      </c>
      <c r="X632" s="18" t="str">
        <f>_xlfn.IFNA(VLOOKUP(A632,过往入选债券!A:D,4,0),2)</f>
        <v>否</v>
      </c>
      <c r="Y632" s="45" t="str">
        <f>_xlfn.IFNA(VLOOKUP(C632,[2]Sheet1!$A:$A,1,0),3)</f>
        <v>大同煤矿集团有限责任公司</v>
      </c>
    </row>
    <row r="633" spans="1:25" hidden="1" x14ac:dyDescent="0.2">
      <c r="A633" s="21" t="s">
        <v>7390</v>
      </c>
      <c r="B633" s="21" t="s">
        <v>7391</v>
      </c>
      <c r="C633" s="37" t="s">
        <v>7392</v>
      </c>
      <c r="D633" s="26" t="str">
        <f>[1]!b_calc_yield(A633,日期设置!$B$2,F633,1,R633,1,O633,L633,S633,)</f>
        <v>Fetching...</v>
      </c>
      <c r="E633" s="26">
        <f t="shared" si="18"/>
        <v>4.4163869799158206</v>
      </c>
      <c r="F633" s="18">
        <f>[1]!b_dq_cleanprice($A633,日期设置!B$2)</f>
        <v>99.8</v>
      </c>
      <c r="G633" s="18" t="str">
        <f t="shared" si="19"/>
        <v>0.55 + 0.55</v>
      </c>
      <c r="H633" s="27">
        <f>[1]!b_dq_pctchange($A633,日期设置!$B$2,1)/100</f>
        <v>0</v>
      </c>
      <c r="I633" s="26">
        <f>[1]!b_pq_pctchange(A633,日期设置!$B$4,日期设置!$B$2,1)</f>
        <v>-1.0688136782773776</v>
      </c>
      <c r="J633" s="26">
        <f>[1]!b_pq_pctchange(A633,日期设置!$C$4,日期设置!$B$2,1)</f>
        <v>-1.0688136782773776</v>
      </c>
      <c r="K633" s="52">
        <f>[1]!b_dq_amount($A633,日期设置!B$2,2,10000)</f>
        <v>0</v>
      </c>
      <c r="L633" s="26">
        <f>[1]!b_info_latestpar(A633,日期设置!$B$2)</f>
        <v>100</v>
      </c>
      <c r="M633" s="6">
        <f>[1]!b_info_outstandingbalance($A633,日期设置!B$2)</f>
        <v>7.4</v>
      </c>
      <c r="N633" s="7" t="str">
        <f>[1]!b_info_latestissurercreditrating2(A633,日期设置!$B$2,"102","1")</f>
        <v>AA</v>
      </c>
      <c r="O633" s="8">
        <v>7.8</v>
      </c>
      <c r="P633" s="9">
        <f>[1]!b_info_repurchasedate(A633)</f>
        <v>0</v>
      </c>
      <c r="Q633" s="8" t="s">
        <v>16742</v>
      </c>
      <c r="R633" s="2" t="str">
        <f>IF((--IF(P633=0,Q633,P633))&gt;(--日期设置!$B$2),IF(P633=0,Q633,P633),Q633)</f>
        <v>2021-10-12</v>
      </c>
      <c r="S633" s="2" t="s">
        <v>18460</v>
      </c>
      <c r="T633" s="8">
        <f>[1]!b_anal_ptmyear($A633,日期设置!$B$2)</f>
        <v>0.55890410958904113</v>
      </c>
      <c r="U633" s="8">
        <f>[1]!b_anal_termifexercise($A633,日期设置!B$2)</f>
        <v>0.55890410958904113</v>
      </c>
      <c r="V633" s="10">
        <f>[1]!b_dq_dirtyprice(A633,日期设置!$B$2)</f>
        <v>103.2405</v>
      </c>
      <c r="W633" s="11">
        <f>IF(U633=0,ROUNDUP((Q633-日期设置!$B$2)/365,0),ROUNDUP((R633-日期设置!$B$2)/365,0))</f>
        <v>1</v>
      </c>
      <c r="X633" s="18">
        <f>_xlfn.IFNA(VLOOKUP(A633,过往入选债券!A:D,4,0),2)</f>
        <v>2</v>
      </c>
      <c r="Y633">
        <f>_xlfn.IFNA(VLOOKUP(C633,[2]Sheet1!$A:$A,1,0),3)</f>
        <v>3</v>
      </c>
    </row>
    <row r="634" spans="1:25" hidden="1" x14ac:dyDescent="0.2">
      <c r="A634" s="21" t="s">
        <v>14434</v>
      </c>
      <c r="B634" s="21" t="s">
        <v>14435</v>
      </c>
      <c r="C634" s="37" t="s">
        <v>13853</v>
      </c>
      <c r="D634" s="26" t="str">
        <f>[1]!b_calc_yield(A634,日期设置!$B$2,F634,1,R634,1,O634,L634,S634,)</f>
        <v>Fetching...</v>
      </c>
      <c r="E634" s="26">
        <f t="shared" si="18"/>
        <v>38.327390479486347</v>
      </c>
      <c r="F634" s="18">
        <f>[1]!b_dq_cleanprice($A634,日期设置!B$2)</f>
        <v>79.930000000000007</v>
      </c>
      <c r="G634" s="18" t="str">
        <f t="shared" si="19"/>
        <v>3.84 + 0</v>
      </c>
      <c r="H634" s="27">
        <f>[1]!b_dq_pctchange($A634,日期设置!$B$2,1)/100</f>
        <v>0</v>
      </c>
      <c r="I634" s="26">
        <f>[1]!b_pq_pctchange(A634,日期设置!$B$4,日期设置!$B$2,1)</f>
        <v>0</v>
      </c>
      <c r="J634" s="26">
        <f>[1]!b_pq_pctchange(A634,日期设置!$C$4,日期设置!$B$2,1)</f>
        <v>0</v>
      </c>
      <c r="K634" s="52">
        <f>[1]!b_dq_amount($A634,日期设置!B$2,2,10000)</f>
        <v>0</v>
      </c>
      <c r="L634" s="26">
        <f>[1]!b_info_latestpar(A634,日期设置!$B$2)</f>
        <v>80</v>
      </c>
      <c r="M634" s="6">
        <f>[1]!b_info_outstandingbalance($A634,日期设置!B$2)</f>
        <v>4.72</v>
      </c>
      <c r="N634" s="7" t="str">
        <f>[1]!b_info_latestissurercreditrating2(A634,日期设置!$B$2,"102","1")</f>
        <v>AA</v>
      </c>
      <c r="O634" s="8">
        <v>7.98</v>
      </c>
      <c r="P634" s="9">
        <f>[1]!b_info_repurchasedate(A634)</f>
        <v>0</v>
      </c>
      <c r="Q634" s="8" t="s">
        <v>17681</v>
      </c>
      <c r="R634" s="2" t="str">
        <f>IF((--IF(P634=0,Q634,P634))&gt;(--日期设置!$B$2),IF(P634=0,Q634,P634),Q634)</f>
        <v>2025-01-25</v>
      </c>
      <c r="S634" s="2" t="s">
        <v>18144</v>
      </c>
      <c r="T634" s="8">
        <f>[1]!b_anal_ptmyear($A634,日期设置!$B$2)</f>
        <v>3.8465753424657532</v>
      </c>
      <c r="U634" s="8">
        <f>[1]!b_anal_termifexercise($A634,日期设置!B$2)</f>
        <v>0</v>
      </c>
      <c r="V634" s="10">
        <f>[1]!b_dq_dirtyprice(A634,日期设置!$B$2)</f>
        <v>80.909499999999994</v>
      </c>
      <c r="W634" s="11">
        <f>IF(U634=0,ROUNDUP((Q634-日期设置!$B$2)/365,0),ROUNDUP((R634-日期设置!$B$2)/365,0))</f>
        <v>4</v>
      </c>
      <c r="X634" s="18">
        <f>_xlfn.IFNA(VLOOKUP(A634,过往入选债券!A:D,4,0),2)</f>
        <v>2</v>
      </c>
      <c r="Y634">
        <f>_xlfn.IFNA(VLOOKUP(C634,[2]Sheet1!$A:$A,1,0),3)</f>
        <v>3</v>
      </c>
    </row>
    <row r="635" spans="1:25" hidden="1" x14ac:dyDescent="0.2">
      <c r="A635" s="21" t="s">
        <v>1256</v>
      </c>
      <c r="B635" s="21" t="s">
        <v>1257</v>
      </c>
      <c r="C635" s="37" t="s">
        <v>1258</v>
      </c>
      <c r="D635" s="26" t="str">
        <f>[1]!b_calc_yield(A635,日期设置!$B$2,F635,1,R635,1,O635,L635,S635,)</f>
        <v>Fetching...</v>
      </c>
      <c r="E635" s="26">
        <f t="shared" si="18"/>
        <v>6.644337185695437</v>
      </c>
      <c r="F635" s="18">
        <f>[1]!b_dq_cleanprice($A635,日期设置!B$2)</f>
        <v>100</v>
      </c>
      <c r="G635" s="18" t="str">
        <f t="shared" si="19"/>
        <v>0.84 + 0</v>
      </c>
      <c r="H635" s="27">
        <f>[1]!b_dq_pctchange($A635,日期设置!$B$2,1)/100</f>
        <v>0</v>
      </c>
      <c r="I635" s="26">
        <f>[1]!b_pq_pctchange(A635,日期设置!$B$4,日期设置!$B$2,1)</f>
        <v>0</v>
      </c>
      <c r="J635" s="26">
        <f>[1]!b_pq_pctchange(A635,日期设置!$C$4,日期设置!$B$2,1)</f>
        <v>0</v>
      </c>
      <c r="K635" s="52">
        <f>[1]!b_dq_amount($A635,日期设置!B$2,2,10000)</f>
        <v>0</v>
      </c>
      <c r="L635" s="26">
        <f>[1]!b_info_latestpar(A635,日期设置!$B$2)</f>
        <v>100</v>
      </c>
      <c r="M635" s="6">
        <f>[1]!b_info_outstandingbalance($A635,日期设置!B$2)</f>
        <v>4</v>
      </c>
      <c r="N635" s="7">
        <f>[1]!b_info_latestissurercreditrating2(A635,日期设置!$B$2,"102","1")</f>
        <v>0</v>
      </c>
      <c r="O635" s="8">
        <v>8</v>
      </c>
      <c r="P635" s="9">
        <f>[1]!b_info_repurchasedate(A635)</f>
        <v>0</v>
      </c>
      <c r="Q635" s="8" t="s">
        <v>16223</v>
      </c>
      <c r="R635" s="2" t="str">
        <f>IF((--IF(P635=0,Q635,P635))&gt;(--日期设置!$B$2),IF(P635=0,Q635,P635),Q635)</f>
        <v>2022-01-23</v>
      </c>
      <c r="S635" s="2" t="s">
        <v>18009</v>
      </c>
      <c r="T635" s="8">
        <f>[1]!b_anal_ptmyear($A635,日期设置!$B$2)</f>
        <v>0.84109589041095889</v>
      </c>
      <c r="U635" s="8">
        <f>[1]!b_anal_termifexercise($A635,日期设置!B$2)</f>
        <v>0</v>
      </c>
      <c r="V635" s="10">
        <f>[1]!b_dq_dirtyprice(A635,日期设置!$B$2)</f>
        <v>101.27119999999999</v>
      </c>
      <c r="W635" s="11">
        <f>IF(U635=0,ROUNDUP((Q635-日期设置!$B$2)/365,0),ROUNDUP((R635-日期设置!$B$2)/365,0))</f>
        <v>1</v>
      </c>
      <c r="X635" s="18">
        <f>_xlfn.IFNA(VLOOKUP(A635,过往入选债券!A:D,4,0),2)</f>
        <v>2</v>
      </c>
      <c r="Y635">
        <f>_xlfn.IFNA(VLOOKUP(C635,[2]Sheet1!$A:$A,1,0),3)</f>
        <v>3</v>
      </c>
    </row>
    <row r="636" spans="1:25" hidden="1" x14ac:dyDescent="0.2">
      <c r="A636" s="21" t="s">
        <v>9136</v>
      </c>
      <c r="B636" s="21" t="s">
        <v>9137</v>
      </c>
      <c r="C636" s="37" t="s">
        <v>118</v>
      </c>
      <c r="D636" s="26" t="str">
        <f>[1]!b_calc_yield(A636,日期设置!$B$2,F636,1,R636,1,O636,L636,S636,)</f>
        <v>Fetching...</v>
      </c>
      <c r="E636" s="26">
        <f t="shared" si="18"/>
        <v>10.979972457665976</v>
      </c>
      <c r="F636" s="18">
        <f>[1]!b_dq_cleanprice($A636,日期设置!B$2)</f>
        <v>99.41</v>
      </c>
      <c r="G636" s="18" t="str">
        <f t="shared" si="19"/>
        <v>1.43 + 0</v>
      </c>
      <c r="H636" s="27">
        <f>[1]!b_dq_pctchange($A636,日期设置!$B$2,1)/100</f>
        <v>0</v>
      </c>
      <c r="I636" s="26">
        <f>[1]!b_pq_pctchange(A636,日期设置!$B$4,日期设置!$B$2,1)</f>
        <v>0</v>
      </c>
      <c r="J636" s="26">
        <f>[1]!b_pq_pctchange(A636,日期设置!$C$4,日期设置!$B$2,1)</f>
        <v>0</v>
      </c>
      <c r="K636" s="52">
        <f>[1]!b_dq_amount($A636,日期设置!B$2,2,10000)</f>
        <v>0</v>
      </c>
      <c r="L636" s="26">
        <f>[1]!b_info_latestpar(A636,日期设置!$B$2)</f>
        <v>100</v>
      </c>
      <c r="M636" s="6">
        <f>[1]!b_info_outstandingbalance($A636,日期设置!B$2)</f>
        <v>5</v>
      </c>
      <c r="N636" s="7" t="str">
        <f>[1]!b_info_latestissurercreditrating2(A636,日期设置!$B$2,"102","1")</f>
        <v>AA+</v>
      </c>
      <c r="O636" s="8">
        <v>7.5</v>
      </c>
      <c r="P636" s="9">
        <f>[1]!b_info_repurchasedate(A636)</f>
        <v>0</v>
      </c>
      <c r="Q636" s="8" t="s">
        <v>16226</v>
      </c>
      <c r="R636" s="2" t="str">
        <f>IF((--IF(P636=0,Q636,P636))&gt;(--日期设置!$B$2),IF(P636=0,Q636,P636),Q636)</f>
        <v>2022-08-29</v>
      </c>
      <c r="S636" s="2" t="s">
        <v>17892</v>
      </c>
      <c r="T636" s="8">
        <f>[1]!b_anal_ptmyear($A636,日期设置!$B$2)</f>
        <v>1.4383561643835616</v>
      </c>
      <c r="U636" s="8">
        <f>[1]!b_anal_termifexercise($A636,日期设置!B$2)</f>
        <v>0</v>
      </c>
      <c r="V636" s="10">
        <f>[1]!b_dq_dirtyprice(A636,日期设置!$B$2)</f>
        <v>103.6223</v>
      </c>
      <c r="W636" s="11">
        <f>IF(U636=0,ROUNDUP((Q636-日期设置!$B$2)/365,0),ROUNDUP((R636-日期设置!$B$2)/365,0))</f>
        <v>2</v>
      </c>
      <c r="X636" s="18">
        <f>_xlfn.IFNA(VLOOKUP(A636,过往入选债券!A:D,4,0),2)</f>
        <v>2</v>
      </c>
      <c r="Y636">
        <f>_xlfn.IFNA(VLOOKUP(C636,[2]Sheet1!$A:$A,1,0),3)</f>
        <v>3</v>
      </c>
    </row>
    <row r="637" spans="1:25" hidden="1" x14ac:dyDescent="0.2">
      <c r="A637" s="21" t="s">
        <v>10338</v>
      </c>
      <c r="B637" s="21" t="s">
        <v>10339</v>
      </c>
      <c r="C637" s="37" t="s">
        <v>188</v>
      </c>
      <c r="D637" s="26" t="str">
        <f>[1]!b_calc_yield(A637,日期设置!$B$2,F637,1,R637,1,O637,L637,S637,)</f>
        <v>Fetching...</v>
      </c>
      <c r="E637" s="26">
        <f t="shared" si="18"/>
        <v>14.849139485703656</v>
      </c>
      <c r="F637" s="18">
        <f>[1]!b_dq_cleanprice($A637,日期设置!B$2)</f>
        <v>98.394000000000005</v>
      </c>
      <c r="G637" s="18" t="str">
        <f t="shared" si="19"/>
        <v>4.00 + 2.00</v>
      </c>
      <c r="H637" s="27">
        <f>[1]!b_dq_pctchange($A637,日期设置!$B$2,1)/100</f>
        <v>0</v>
      </c>
      <c r="I637" s="26">
        <f>[1]!b_pq_pctchange(A637,日期设置!$B$4,日期设置!$B$2,1)</f>
        <v>0.15064226533396816</v>
      </c>
      <c r="J637" s="26">
        <f>[1]!b_pq_pctchange(A637,日期设置!$C$4,日期设置!$B$2,1)</f>
        <v>0.15064226533396816</v>
      </c>
      <c r="K637" s="52">
        <f>[1]!b_dq_amount($A637,日期设置!B$2,2,10000)</f>
        <v>0</v>
      </c>
      <c r="L637" s="26">
        <f>[1]!b_info_latestpar(A637,日期设置!$B$2)</f>
        <v>100</v>
      </c>
      <c r="M637" s="6">
        <f>[1]!b_info_outstandingbalance($A637,日期设置!B$2)</f>
        <v>5</v>
      </c>
      <c r="N637" s="7" t="str">
        <f>[1]!b_info_latestissurercreditrating2(A637,日期设置!$B$2,"102","1")</f>
        <v>AA</v>
      </c>
      <c r="O637" s="8">
        <v>7</v>
      </c>
      <c r="P637" s="9" t="str">
        <f>[1]!b_info_repurchasedate(A637)</f>
        <v>2023-03-24</v>
      </c>
      <c r="Q637" s="8" t="s">
        <v>17407</v>
      </c>
      <c r="R637" s="2" t="str">
        <f>IF((--IF(P637=0,Q637,P637))&gt;(--日期设置!$B$2),IF(P637=0,Q637,P637),Q637)</f>
        <v>2023-03-24</v>
      </c>
      <c r="S637" s="2" t="s">
        <v>18006</v>
      </c>
      <c r="T637" s="8">
        <f>[1]!b_anal_ptmyear($A637,日期设置!$B$2)</f>
        <v>4.0054794520547947</v>
      </c>
      <c r="U637" s="8">
        <f>[1]!b_anal_termifexercise($A637,日期设置!B$2)</f>
        <v>2.0054794520547947</v>
      </c>
      <c r="V637" s="10">
        <f>[1]!b_dq_dirtyprice(A637,日期设置!$B$2)</f>
        <v>105.3556</v>
      </c>
      <c r="W637" s="11">
        <f>IF(U637=0,ROUNDUP((Q637-日期设置!$B$2)/365,0),ROUNDUP((R637-日期设置!$B$2)/365,0))</f>
        <v>3</v>
      </c>
      <c r="X637" s="18">
        <f>_xlfn.IFNA(VLOOKUP(A637,过往入选债券!A:D,4,0),2)</f>
        <v>2</v>
      </c>
      <c r="Y637">
        <f>_xlfn.IFNA(VLOOKUP(C637,[2]Sheet1!$A:$A,1,0),3)</f>
        <v>3</v>
      </c>
    </row>
    <row r="638" spans="1:25" hidden="1" x14ac:dyDescent="0.2">
      <c r="A638" s="21" t="s">
        <v>14436</v>
      </c>
      <c r="B638" s="21" t="s">
        <v>14437</v>
      </c>
      <c r="C638" s="37" t="s">
        <v>12657</v>
      </c>
      <c r="D638" s="26" t="str">
        <f>[1]!b_calc_yield(A638,日期设置!$B$2,F638,1,R638,1,O638,L638,S638,)</f>
        <v>Fetching...</v>
      </c>
      <c r="E638" s="26">
        <f t="shared" si="18"/>
        <v>38.360943532369738</v>
      </c>
      <c r="F638" s="18">
        <f>[1]!b_dq_cleanprice($A638,日期设置!B$2)</f>
        <v>79.7928</v>
      </c>
      <c r="G638" s="18" t="str">
        <f t="shared" si="19"/>
        <v>3.86 + 0</v>
      </c>
      <c r="H638" s="27">
        <f>[1]!b_dq_pctchange($A638,日期设置!$B$2,1)/100</f>
        <v>0</v>
      </c>
      <c r="I638" s="26">
        <f>[1]!b_pq_pctchange(A638,日期设置!$B$4,日期设置!$B$2,1)</f>
        <v>0</v>
      </c>
      <c r="J638" s="26">
        <f>[1]!b_pq_pctchange(A638,日期设置!$C$4,日期设置!$B$2,1)</f>
        <v>0</v>
      </c>
      <c r="K638" s="52">
        <f>[1]!b_dq_amount($A638,日期设置!B$2,2,10000)</f>
        <v>0</v>
      </c>
      <c r="L638" s="26">
        <f>[1]!b_info_latestpar(A638,日期设置!$B$2)</f>
        <v>80</v>
      </c>
      <c r="M638" s="6">
        <f>[1]!b_info_outstandingbalance($A638,日期设置!B$2)</f>
        <v>6.4</v>
      </c>
      <c r="N638" s="7" t="str">
        <f>[1]!b_info_latestissurercreditrating2(A638,日期设置!$B$2,"102","1")</f>
        <v>AA</v>
      </c>
      <c r="O638" s="8">
        <v>7.9</v>
      </c>
      <c r="P638" s="9">
        <f>[1]!b_info_repurchasedate(A638)</f>
        <v>0</v>
      </c>
      <c r="Q638" s="8" t="s">
        <v>17645</v>
      </c>
      <c r="R638" s="2" t="str">
        <f>IF((--IF(P638=0,Q638,P638))&gt;(--日期设置!$B$2),IF(P638=0,Q638,P638),Q638)</f>
        <v>2025-01-31</v>
      </c>
      <c r="S638" s="2" t="s">
        <v>18584</v>
      </c>
      <c r="T638" s="8">
        <f>[1]!b_anal_ptmyear($A638,日期设置!$B$2)</f>
        <v>3.8630136986301369</v>
      </c>
      <c r="U638" s="8">
        <f>[1]!b_anal_termifexercise($A638,日期设置!B$2)</f>
        <v>0</v>
      </c>
      <c r="V638" s="10">
        <f>[1]!b_dq_dirtyprice(A638,日期设置!$B$2)</f>
        <v>80.658600000000007</v>
      </c>
      <c r="W638" s="11">
        <f>IF(U638=0,ROUNDUP((Q638-日期设置!$B$2)/365,0),ROUNDUP((R638-日期设置!$B$2)/365,0))</f>
        <v>4</v>
      </c>
      <c r="X638" s="18">
        <f>_xlfn.IFNA(VLOOKUP(A638,过往入选债券!A:D,4,0),2)</f>
        <v>2</v>
      </c>
      <c r="Y638">
        <f>_xlfn.IFNA(VLOOKUP(C638,[2]Sheet1!$A:$A,1,0),3)</f>
        <v>3</v>
      </c>
    </row>
    <row r="639" spans="1:25" hidden="1" x14ac:dyDescent="0.2">
      <c r="A639" s="21" t="s">
        <v>14609</v>
      </c>
      <c r="B639" s="21" t="s">
        <v>14610</v>
      </c>
      <c r="C639" s="37" t="s">
        <v>14611</v>
      </c>
      <c r="D639" s="26" t="str">
        <f>[1]!b_calc_yield(A639,日期设置!$B$2,F639,1,R639,1,O639,L639,S639,)</f>
        <v>Fetching...</v>
      </c>
      <c r="E639" s="26">
        <f t="shared" si="18"/>
        <v>31.905788063802689</v>
      </c>
      <c r="F639" s="18">
        <f>[1]!b_dq_cleanprice($A639,日期设置!B$2)</f>
        <v>100</v>
      </c>
      <c r="G639" s="18" t="str">
        <f t="shared" si="19"/>
        <v>4.27 + 0</v>
      </c>
      <c r="H639" s="27">
        <f>[1]!b_dq_pctchange($A639,日期设置!$B$2,1)/100</f>
        <v>0</v>
      </c>
      <c r="I639" s="26">
        <f>[1]!b_pq_pctchange(A639,日期设置!$B$4,日期设置!$B$2,1)</f>
        <v>0</v>
      </c>
      <c r="J639" s="26">
        <f>[1]!b_pq_pctchange(A639,日期设置!$C$4,日期设置!$B$2,1)</f>
        <v>0</v>
      </c>
      <c r="K639" s="52">
        <f>[1]!b_dq_amount($A639,日期设置!B$2,2,10000)</f>
        <v>0</v>
      </c>
      <c r="L639" s="26">
        <f>[1]!b_info_latestpar(A639,日期设置!$B$2)</f>
        <v>100</v>
      </c>
      <c r="M639" s="6">
        <f>[1]!b_info_outstandingbalance($A639,日期设置!B$2)</f>
        <v>2</v>
      </c>
      <c r="N639" s="7" t="str">
        <f>[1]!b_info_latestissurercreditrating2(A639,日期设置!$B$2,"102","1")</f>
        <v>AA</v>
      </c>
      <c r="O639" s="8">
        <v>7.9</v>
      </c>
      <c r="P639" s="9">
        <f>[1]!b_info_repurchasedate(A639)</f>
        <v>0</v>
      </c>
      <c r="Q639" s="8" t="s">
        <v>16697</v>
      </c>
      <c r="R639" s="2" t="str">
        <f>IF((--IF(P639=0,Q639,P639))&gt;(--日期设置!$B$2),IF(P639=0,Q639,P639),Q639)</f>
        <v>2025-06-29</v>
      </c>
      <c r="S639" s="2" t="s">
        <v>18349</v>
      </c>
      <c r="T639" s="8">
        <f>[1]!b_anal_ptmyear($A639,日期设置!$B$2)</f>
        <v>4.2712328767123289</v>
      </c>
      <c r="U639" s="8">
        <f>[1]!b_anal_termifexercise($A639,日期设置!B$2)</f>
        <v>0</v>
      </c>
      <c r="V639" s="10">
        <f>[1]!b_dq_dirtyprice(A639,日期设置!$B$2)</f>
        <v>105.7573</v>
      </c>
      <c r="W639" s="11">
        <f>IF(U639=0,ROUNDUP((Q639-日期设置!$B$2)/365,0),ROUNDUP((R639-日期设置!$B$2)/365,0))</f>
        <v>5</v>
      </c>
      <c r="X639" s="18">
        <f>_xlfn.IFNA(VLOOKUP(A639,过往入选债券!A:D,4,0),2)</f>
        <v>2</v>
      </c>
      <c r="Y639">
        <f>_xlfn.IFNA(VLOOKUP(C639,[2]Sheet1!$A:$A,1,0),3)</f>
        <v>3</v>
      </c>
    </row>
    <row r="640" spans="1:25" x14ac:dyDescent="0.2">
      <c r="A640" s="28" t="s">
        <v>20190</v>
      </c>
      <c r="B640" s="28" t="s">
        <v>20191</v>
      </c>
      <c r="C640" s="39" t="s">
        <v>1049</v>
      </c>
      <c r="D640" s="26" t="str">
        <f>[1]!b_calc_yield(A640,日期设置!$B$2,F640,1,R640,1,O640,L640,S640,)</f>
        <v>Fetching...</v>
      </c>
      <c r="E640" s="26">
        <f t="shared" si="18"/>
        <v>19.333611354216231</v>
      </c>
      <c r="F640" s="18">
        <f>[1]!b_dq_cleanprice($A640,日期设置!B$2)</f>
        <v>98.650599999999997</v>
      </c>
      <c r="G640" s="18" t="str">
        <f t="shared" si="19"/>
        <v>4.52 + 2.52</v>
      </c>
      <c r="H640" s="27">
        <f>[1]!b_dq_pctchange($A640,日期设置!$B$2,1)/100</f>
        <v>-6.8798195985262448E-3</v>
      </c>
      <c r="I640" s="26">
        <f>[1]!b_pq_pctchange(A640,日期设置!$B$4,日期设置!$B$2,1)</f>
        <v>-0.70997222110390656</v>
      </c>
      <c r="J640" s="26">
        <f>[1]!b_pq_pctchange(A640,日期设置!$C$4,日期设置!$B$2,1)</f>
        <v>-2.2273979662629575</v>
      </c>
      <c r="K640" s="52">
        <f>[1]!b_dq_amount($A640,日期设置!B$2,2,10000)</f>
        <v>1021.506</v>
      </c>
      <c r="L640" s="26">
        <f>[1]!b_info_latestpar(A640,日期设置!$B$2)</f>
        <v>100</v>
      </c>
      <c r="M640" s="6">
        <f>[1]!b_info_outstandingbalance($A640,日期设置!B$2)</f>
        <v>4</v>
      </c>
      <c r="N640" s="7">
        <f>[1]!b_info_latestissurercreditrating2(A640,日期设置!$B$2,"102","1")</f>
        <v>0</v>
      </c>
      <c r="O640" s="8">
        <v>7.3</v>
      </c>
      <c r="P640" s="9" t="str">
        <f>[1]!b_info_repurchasedate(A640)</f>
        <v>2023-09-28</v>
      </c>
      <c r="Q640" s="8" t="s">
        <v>16910</v>
      </c>
      <c r="R640" s="2" t="str">
        <f>IF((--IF(P640=0,Q640,P640))&gt;(--日期设置!$B$2),IF(P640=0,Q640,P640),Q640)</f>
        <v>2023-09-28</v>
      </c>
      <c r="S640" s="31" t="s">
        <v>17447</v>
      </c>
      <c r="T640" s="8">
        <f>[1]!b_anal_ptmyear($A640,日期设置!$B$2)</f>
        <v>4.5205479452054798</v>
      </c>
      <c r="U640" s="8">
        <f>[1]!b_anal_termifexercise($A640,日期设置!B$2)</f>
        <v>2.5205479452054793</v>
      </c>
      <c r="V640" s="10">
        <f>[1]!b_dq_dirtyprice(A640,日期设置!$B$2)</f>
        <v>102.1506</v>
      </c>
      <c r="W640" s="11">
        <f>IF(U640=0,ROUNDUP((Q640-日期设置!$B$2)/365,0),ROUNDUP((R640-日期设置!$B$2)/365,0))</f>
        <v>3</v>
      </c>
      <c r="X640" s="18">
        <f>_xlfn.IFNA(VLOOKUP(A640,过往入选债券!A:D,4,0),2)</f>
        <v>2</v>
      </c>
      <c r="Y640">
        <f>_xlfn.IFNA(VLOOKUP(C640,[2]Sheet1!$A:$A,1,0),3)</f>
        <v>3</v>
      </c>
    </row>
    <row r="641" spans="1:25" hidden="1" x14ac:dyDescent="0.2">
      <c r="A641" s="21" t="s">
        <v>4114</v>
      </c>
      <c r="B641" s="21" t="s">
        <v>4115</v>
      </c>
      <c r="C641" s="37" t="s">
        <v>897</v>
      </c>
      <c r="D641" s="26" t="str">
        <f>[1]!b_calc_yield(A641,日期设置!$B$2,F641,1,R641,1,O641,L641,S641,)</f>
        <v>Fetching...</v>
      </c>
      <c r="E641" s="26">
        <f t="shared" si="18"/>
        <v>7.5287920028499933</v>
      </c>
      <c r="F641" s="18">
        <f>[1]!b_dq_cleanprice($A641,日期设置!B$2)</f>
        <v>99.632999999999996</v>
      </c>
      <c r="G641" s="18" t="str">
        <f t="shared" si="19"/>
        <v>4.02 + 1.02</v>
      </c>
      <c r="H641" s="27">
        <f>[1]!b_dq_pctchange($A641,日期设置!$B$2,1)/100</f>
        <v>0</v>
      </c>
      <c r="I641" s="26">
        <f>[1]!b_pq_pctchange(A641,日期设置!$B$4,日期设置!$B$2,1)</f>
        <v>0</v>
      </c>
      <c r="J641" s="26">
        <f>[1]!b_pq_pctchange(A641,日期设置!$C$4,日期设置!$B$2,1)</f>
        <v>-0.37696230376963258</v>
      </c>
      <c r="K641" s="52">
        <f>[1]!b_dq_amount($A641,日期设置!B$2,2,10000)</f>
        <v>0</v>
      </c>
      <c r="L641" s="26">
        <f>[1]!b_info_latestpar(A641,日期设置!$B$2)</f>
        <v>100</v>
      </c>
      <c r="M641" s="6">
        <f>[1]!b_info_outstandingbalance($A641,日期设置!B$2)</f>
        <v>7</v>
      </c>
      <c r="N641" s="7">
        <f>[1]!b_info_latestissurercreditrating2(A641,日期设置!$B$2,"102","1")</f>
        <v>0</v>
      </c>
      <c r="O641" s="8">
        <v>7.5</v>
      </c>
      <c r="P641" s="9" t="str">
        <f>[1]!b_info_repurchasedate(A641)</f>
        <v>2022-03-31</v>
      </c>
      <c r="Q641" s="8" t="s">
        <v>17155</v>
      </c>
      <c r="R641" s="2" t="str">
        <f>IF((--IF(P641=0,Q641,P641))&gt;(--日期设置!$B$2),IF(P641=0,Q641,P641),Q641)</f>
        <v>2022-03-31</v>
      </c>
      <c r="S641" s="2" t="s">
        <v>18740</v>
      </c>
      <c r="T641" s="8">
        <f>[1]!b_anal_ptmyear($A641,日期设置!$B$2)</f>
        <v>4.0246575342465754</v>
      </c>
      <c r="U641" s="8">
        <f>[1]!b_anal_termifexercise($A641,日期设置!B$2)</f>
        <v>1.0246575342465754</v>
      </c>
      <c r="V641" s="10">
        <f>[1]!b_dq_dirtyprice(A641,日期设置!$B$2)</f>
        <v>106.9481</v>
      </c>
      <c r="W641" s="11">
        <f>IF(U641=0,ROUNDUP((Q641-日期设置!$B$2)/365,0),ROUNDUP((R641-日期设置!$B$2)/365,0))</f>
        <v>2</v>
      </c>
      <c r="X641" s="18" t="str">
        <f>_xlfn.IFNA(VLOOKUP(A641,过往入选债券!A:D,4,0),2)</f>
        <v>否</v>
      </c>
      <c r="Y641">
        <f>_xlfn.IFNA(VLOOKUP(C641,[2]Sheet1!$A:$A,1,0),3)</f>
        <v>3</v>
      </c>
    </row>
    <row r="642" spans="1:25" hidden="1" x14ac:dyDescent="0.2">
      <c r="A642" s="21" t="s">
        <v>2142</v>
      </c>
      <c r="B642" s="21" t="s">
        <v>2143</v>
      </c>
      <c r="C642" s="37" t="s">
        <v>1970</v>
      </c>
      <c r="D642" s="26" t="str">
        <f>[1]!b_calc_yield(A642,日期设置!$B$2,F642,1,R642,1,O642,L642,S642,)</f>
        <v>Fetching...</v>
      </c>
      <c r="E642" s="26">
        <f t="shared" ref="E642:E705" si="20">((O642*W642+L642)/V642-1)*100</f>
        <v>19.884930620217744</v>
      </c>
      <c r="F642" s="18">
        <f>[1]!b_dq_cleanprice($A642,日期设置!B$2)</f>
        <v>100</v>
      </c>
      <c r="G642" s="18" t="str">
        <f t="shared" ref="G642:G705" si="21">LEFT(T642,4)&amp;" + "&amp;LEFT(U642,4)</f>
        <v>2.59 + 0</v>
      </c>
      <c r="H642" s="27">
        <f>[1]!b_dq_pctchange($A642,日期设置!$B$2,1)/100</f>
        <v>0</v>
      </c>
      <c r="I642" s="26">
        <f>[1]!b_pq_pctchange(A642,日期设置!$B$4,日期设置!$B$2,1)</f>
        <v>0</v>
      </c>
      <c r="J642" s="26">
        <f>[1]!b_pq_pctchange(A642,日期设置!$C$4,日期设置!$B$2,1)</f>
        <v>0</v>
      </c>
      <c r="K642" s="52">
        <f>[1]!b_dq_amount($A642,日期设置!B$2,2,10000)</f>
        <v>0</v>
      </c>
      <c r="L642" s="26">
        <f>[1]!b_info_latestpar(A642,日期设置!$B$2)</f>
        <v>100</v>
      </c>
      <c r="M642" s="6">
        <f>[1]!b_info_outstandingbalance($A642,日期设置!B$2)</f>
        <v>4.5</v>
      </c>
      <c r="N642" s="7">
        <f>[1]!b_info_latestissurercreditrating2(A642,日期设置!$B$2,"102","1")</f>
        <v>0</v>
      </c>
      <c r="O642" s="8">
        <v>7.91</v>
      </c>
      <c r="P642" s="9">
        <f>[1]!b_info_repurchasedate(A642)</f>
        <v>0</v>
      </c>
      <c r="Q642" s="8" t="s">
        <v>16258</v>
      </c>
      <c r="R642" s="2" t="str">
        <f>IF((--IF(P642=0,Q642,P642))&gt;(--日期设置!$B$2),IF(P642=0,Q642,P642),Q642)</f>
        <v>2023-10-25</v>
      </c>
      <c r="S642" s="2" t="s">
        <v>18039</v>
      </c>
      <c r="T642" s="8">
        <f>[1]!b_anal_ptmyear($A642,日期设置!$B$2)</f>
        <v>2.5945205479452054</v>
      </c>
      <c r="U642" s="8">
        <f>[1]!b_anal_termifexercise($A642,日期设置!B$2)</f>
        <v>0</v>
      </c>
      <c r="V642" s="10">
        <f>[1]!b_dq_dirtyprice(A642,日期设置!$B$2)</f>
        <v>103.2073</v>
      </c>
      <c r="W642" s="11">
        <f>IF(U642=0,ROUNDUP((Q642-日期设置!$B$2)/365,0),ROUNDUP((R642-日期设置!$B$2)/365,0))</f>
        <v>3</v>
      </c>
      <c r="X642" s="18">
        <f>_xlfn.IFNA(VLOOKUP(A642,过往入选债券!A:D,4,0),2)</f>
        <v>2</v>
      </c>
      <c r="Y642">
        <f>_xlfn.IFNA(VLOOKUP(C642,[2]Sheet1!$A:$A,1,0),3)</f>
        <v>3</v>
      </c>
    </row>
    <row r="643" spans="1:25" hidden="1" x14ac:dyDescent="0.2">
      <c r="A643" s="21" t="s">
        <v>5247</v>
      </c>
      <c r="B643" s="21" t="s">
        <v>5248</v>
      </c>
      <c r="C643" s="37" t="s">
        <v>426</v>
      </c>
      <c r="D643" s="26" t="str">
        <f>[1]!b_calc_yield(A643,日期设置!$B$2,F643,1,R643,1,O643,L643,S643,)</f>
        <v>Fetching...</v>
      </c>
      <c r="E643" s="26">
        <f t="shared" si="20"/>
        <v>10.802230998248131</v>
      </c>
      <c r="F643" s="18">
        <f>[1]!b_dq_cleanprice($A643,日期设置!B$2)</f>
        <v>94.241799999999998</v>
      </c>
      <c r="G643" s="18" t="str">
        <f t="shared" si="21"/>
        <v>1.38 + 0</v>
      </c>
      <c r="H643" s="27">
        <f>[1]!b_dq_pctchange($A643,日期设置!$B$2,1)/100</f>
        <v>0</v>
      </c>
      <c r="I643" s="26">
        <f>[1]!b_pq_pctchange(A643,日期设置!$B$4,日期设置!$B$2,1)</f>
        <v>0</v>
      </c>
      <c r="J643" s="26">
        <f>[1]!b_pq_pctchange(A643,日期设置!$C$4,日期设置!$B$2,1)</f>
        <v>-4.6965192241571083</v>
      </c>
      <c r="K643" s="52">
        <f>[1]!b_dq_amount($A643,日期设置!B$2,2,10000)</f>
        <v>0</v>
      </c>
      <c r="L643" s="26">
        <f>[1]!b_info_latestpar(A643,日期设置!$B$2)</f>
        <v>100</v>
      </c>
      <c r="M643" s="6">
        <f>[1]!b_info_outstandingbalance($A643,日期设置!B$2)</f>
        <v>10</v>
      </c>
      <c r="N643" s="7" t="str">
        <f>[1]!b_info_latestissurercreditrating2(A643,日期设置!$B$2,"102","1")</f>
        <v>AAA</v>
      </c>
      <c r="O643" s="8">
        <v>3.35</v>
      </c>
      <c r="P643" s="9">
        <f>[1]!b_info_repurchasedate(A643)</f>
        <v>0</v>
      </c>
      <c r="Q643" s="8" t="s">
        <v>16528</v>
      </c>
      <c r="R643" s="2" t="str">
        <f>IF((--IF(P643=0,Q643,P643))&gt;(--日期设置!$B$2),IF(P643=0,Q643,P643),Q643)</f>
        <v>2022-08-10</v>
      </c>
      <c r="S643" s="2" t="s">
        <v>17807</v>
      </c>
      <c r="T643" s="8">
        <f>[1]!b_anal_ptmyear($A643,日期设置!$B$2)</f>
        <v>1.3863013698630138</v>
      </c>
      <c r="U643" s="8">
        <f>[1]!b_anal_termifexercise($A643,日期设置!B$2)</f>
        <v>0</v>
      </c>
      <c r="V643" s="10">
        <f>[1]!b_dq_dirtyprice(A643,日期设置!$B$2)</f>
        <v>96.297700000000006</v>
      </c>
      <c r="W643" s="11">
        <f>IF(U643=0,ROUNDUP((Q643-日期设置!$B$2)/365,0),ROUNDUP((R643-日期设置!$B$2)/365,0))</f>
        <v>2</v>
      </c>
      <c r="X643" s="18">
        <f>_xlfn.IFNA(VLOOKUP(A643,过往入选债券!A:D,4,0),2)</f>
        <v>2</v>
      </c>
      <c r="Y643">
        <f>_xlfn.IFNA(VLOOKUP(C643,[2]Sheet1!$A:$A,1,0),3)</f>
        <v>3</v>
      </c>
    </row>
    <row r="644" spans="1:25" hidden="1" x14ac:dyDescent="0.2">
      <c r="A644" s="21" t="s">
        <v>2760</v>
      </c>
      <c r="B644" s="21" t="s">
        <v>2761</v>
      </c>
      <c r="C644" s="37" t="s">
        <v>2762</v>
      </c>
      <c r="D644" s="26" t="str">
        <f>[1]!b_calc_yield(A644,日期设置!$B$2,F644,1,R644,1,O644,L644,S644,)</f>
        <v>Fetching...</v>
      </c>
      <c r="E644" s="26">
        <f t="shared" si="20"/>
        <v>7.8055208460777958</v>
      </c>
      <c r="F644" s="18">
        <f>[1]!b_dq_cleanprice($A644,日期设置!B$2)</f>
        <v>99.655000000000001</v>
      </c>
      <c r="G644" s="18" t="str">
        <f t="shared" si="21"/>
        <v>2.99 + 0.99</v>
      </c>
      <c r="H644" s="27">
        <f>[1]!b_dq_pctchange($A644,日期设置!$B$2,1)/100</f>
        <v>0</v>
      </c>
      <c r="I644" s="26">
        <f>[1]!b_pq_pctchange(A644,日期设置!$B$4,日期设置!$B$2,1)</f>
        <v>0</v>
      </c>
      <c r="J644" s="26">
        <f>[1]!b_pq_pctchange(A644,日期设置!$C$4,日期设置!$B$2,1)</f>
        <v>0</v>
      </c>
      <c r="K644" s="52">
        <f>[1]!b_dq_amount($A644,日期设置!B$2,2,10000)</f>
        <v>0</v>
      </c>
      <c r="L644" s="26">
        <f>[1]!b_info_latestpar(A644,日期设置!$B$2)</f>
        <v>100</v>
      </c>
      <c r="M644" s="6">
        <f>[1]!b_info_outstandingbalance($A644,日期设置!B$2)</f>
        <v>5</v>
      </c>
      <c r="N644" s="7">
        <f>[1]!b_info_latestissurercreditrating2(A644,日期设置!$B$2,"102","1")</f>
        <v>0</v>
      </c>
      <c r="O644" s="8">
        <v>7.5</v>
      </c>
      <c r="P644" s="9" t="str">
        <f>[1]!b_info_repurchasedate(A644)</f>
        <v>2022-03-19</v>
      </c>
      <c r="Q644" s="8" t="s">
        <v>17017</v>
      </c>
      <c r="R644" s="2" t="str">
        <f>IF((--IF(P644=0,Q644,P644))&gt;(--日期设置!$B$2),IF(P644=0,Q644,P644),Q644)</f>
        <v>2022-03-19</v>
      </c>
      <c r="S644" s="2" t="s">
        <v>17917</v>
      </c>
      <c r="T644" s="8">
        <f>[1]!b_anal_ptmyear($A644,日期设置!$B$2)</f>
        <v>2.9917808219178084</v>
      </c>
      <c r="U644" s="8">
        <f>[1]!b_anal_termifexercise($A644,日期设置!B$2)</f>
        <v>0.99178082191780825</v>
      </c>
      <c r="V644" s="10">
        <f>[1]!b_dq_dirtyprice(A644,日期设置!$B$2)</f>
        <v>99.7166</v>
      </c>
      <c r="W644" s="11">
        <f>IF(U644=0,ROUNDUP((Q644-日期设置!$B$2)/365,0),ROUNDUP((R644-日期设置!$B$2)/365,0))</f>
        <v>1</v>
      </c>
      <c r="X644" s="18">
        <f>_xlfn.IFNA(VLOOKUP(A644,过往入选债券!A:D,4,0),2)</f>
        <v>2</v>
      </c>
      <c r="Y644">
        <f>_xlfn.IFNA(VLOOKUP(C644,[2]Sheet1!$A:$A,1,0),3)</f>
        <v>3</v>
      </c>
    </row>
    <row r="645" spans="1:25" hidden="1" x14ac:dyDescent="0.2">
      <c r="A645" s="21" t="s">
        <v>9391</v>
      </c>
      <c r="B645" s="21" t="s">
        <v>9392</v>
      </c>
      <c r="C645" s="37" t="s">
        <v>4805</v>
      </c>
      <c r="D645" s="26" t="str">
        <f>[1]!b_calc_yield(A645,日期设置!$B$2,F645,1,R645,1,O645,L645,S645,)</f>
        <v>Fetching...</v>
      </c>
      <c r="E645" s="26">
        <f t="shared" si="20"/>
        <v>12.214608975997777</v>
      </c>
      <c r="F645" s="18">
        <f>[1]!b_dq_cleanprice($A645,日期设置!B$2)</f>
        <v>99.4</v>
      </c>
      <c r="G645" s="18" t="str">
        <f t="shared" si="21"/>
        <v>1.58 + 0</v>
      </c>
      <c r="H645" s="27">
        <f>[1]!b_dq_pctchange($A645,日期设置!$B$2,1)/100</f>
        <v>0</v>
      </c>
      <c r="I645" s="26">
        <f>[1]!b_pq_pctchange(A645,日期设置!$B$4,日期设置!$B$2,1)</f>
        <v>0</v>
      </c>
      <c r="J645" s="26">
        <f>[1]!b_pq_pctchange(A645,日期设置!$C$4,日期设置!$B$2,1)</f>
        <v>-2.3589066555076799</v>
      </c>
      <c r="K645" s="52">
        <f>[1]!b_dq_amount($A645,日期设置!B$2,2,10000)</f>
        <v>0</v>
      </c>
      <c r="L645" s="26">
        <f>[1]!b_info_latestpar(A645,日期设置!$B$2)</f>
        <v>100</v>
      </c>
      <c r="M645" s="6">
        <f>[1]!b_info_outstandingbalance($A645,日期设置!B$2)</f>
        <v>5</v>
      </c>
      <c r="N645" s="7" t="str">
        <f>[1]!b_info_latestissurercreditrating2(A645,日期设置!$B$2,"102","1")</f>
        <v>AA+</v>
      </c>
      <c r="O645" s="8">
        <v>7.5</v>
      </c>
      <c r="P645" s="9">
        <f>[1]!b_info_repurchasedate(A645)</f>
        <v>0</v>
      </c>
      <c r="Q645" s="8" t="s">
        <v>16930</v>
      </c>
      <c r="R645" s="2" t="str">
        <f>IF((--IF(P645=0,Q645,P645))&gt;(--日期设置!$B$2),IF(P645=0,Q645,P645),Q645)</f>
        <v>2022-10-23</v>
      </c>
      <c r="S645" s="2" t="s">
        <v>18506</v>
      </c>
      <c r="T645" s="8">
        <f>[1]!b_anal_ptmyear($A645,日期设置!$B$2)</f>
        <v>1.5890410958904111</v>
      </c>
      <c r="U645" s="8">
        <f>[1]!b_anal_termifexercise($A645,日期设置!B$2)</f>
        <v>0</v>
      </c>
      <c r="V645" s="10">
        <f>[1]!b_dq_dirtyprice(A645,日期设置!$B$2)</f>
        <v>102.48220000000001</v>
      </c>
      <c r="W645" s="11">
        <f>IF(U645=0,ROUNDUP((Q645-日期设置!$B$2)/365,0),ROUNDUP((R645-日期设置!$B$2)/365,0))</f>
        <v>2</v>
      </c>
      <c r="X645" s="18">
        <f>_xlfn.IFNA(VLOOKUP(A645,过往入选债券!A:D,4,0),2)</f>
        <v>2</v>
      </c>
      <c r="Y645">
        <f>_xlfn.IFNA(VLOOKUP(C645,[2]Sheet1!$A:$A,1,0),3)</f>
        <v>3</v>
      </c>
    </row>
    <row r="646" spans="1:25" hidden="1" x14ac:dyDescent="0.2">
      <c r="A646" s="21" t="s">
        <v>8904</v>
      </c>
      <c r="B646" s="21" t="s">
        <v>8905</v>
      </c>
      <c r="C646" s="37" t="s">
        <v>1105</v>
      </c>
      <c r="D646" s="26" t="str">
        <f>[1]!b_calc_yield(A646,日期设置!$B$2,F646,1,R646,1,O646,L646,S646,)</f>
        <v>Fetching...</v>
      </c>
      <c r="E646" s="26">
        <f t="shared" si="20"/>
        <v>10.036507794727756</v>
      </c>
      <c r="F646" s="18">
        <f>[1]!b_dq_cleanprice($A646,日期设置!B$2)</f>
        <v>100</v>
      </c>
      <c r="G646" s="18" t="str">
        <f t="shared" si="21"/>
        <v>3.33 + 1.33</v>
      </c>
      <c r="H646" s="27">
        <f>[1]!b_dq_pctchange($A646,日期设置!$B$2,1)/100</f>
        <v>0</v>
      </c>
      <c r="I646" s="26">
        <f>[1]!b_pq_pctchange(A646,日期设置!$B$4,日期设置!$B$2,1)</f>
        <v>0</v>
      </c>
      <c r="J646" s="26">
        <f>[1]!b_pq_pctchange(A646,日期设置!$C$4,日期设置!$B$2,1)</f>
        <v>0</v>
      </c>
      <c r="K646" s="52">
        <f>[1]!b_dq_amount($A646,日期设置!B$2,2,10000)</f>
        <v>0</v>
      </c>
      <c r="L646" s="26">
        <f>[1]!b_info_latestpar(A646,日期设置!$B$2)</f>
        <v>100</v>
      </c>
      <c r="M646" s="6">
        <f>[1]!b_info_outstandingbalance($A646,日期设置!B$2)</f>
        <v>10</v>
      </c>
      <c r="N646" s="7" t="str">
        <f>[1]!b_info_latestissurercreditrating2(A646,日期设置!$B$2,"102","1")</f>
        <v>AA</v>
      </c>
      <c r="O646" s="8">
        <v>7.9</v>
      </c>
      <c r="P646" s="9" t="str">
        <f>[1]!b_info_repurchasedate(A646)</f>
        <v>2022-07-23</v>
      </c>
      <c r="Q646" s="8" t="s">
        <v>17627</v>
      </c>
      <c r="R646" s="2" t="str">
        <f>IF((--IF(P646=0,Q646,P646))&gt;(--日期设置!$B$2),IF(P646=0,Q646,P646),Q646)</f>
        <v>2022-07-23</v>
      </c>
      <c r="S646" s="2" t="s">
        <v>18697</v>
      </c>
      <c r="T646" s="8">
        <f>[1]!b_anal_ptmyear($A646,日期设置!$B$2)</f>
        <v>3.3369863013698629</v>
      </c>
      <c r="U646" s="8">
        <f>[1]!b_anal_termifexercise($A646,日期设置!B$2)</f>
        <v>1.3369863013698631</v>
      </c>
      <c r="V646" s="10">
        <f>[1]!b_dq_dirtyprice(A646,日期设置!$B$2)</f>
        <v>105.23779999999999</v>
      </c>
      <c r="W646" s="11">
        <f>IF(U646=0,ROUNDUP((Q646-日期设置!$B$2)/365,0),ROUNDUP((R646-日期设置!$B$2)/365,0))</f>
        <v>2</v>
      </c>
      <c r="X646" s="18">
        <f>_xlfn.IFNA(VLOOKUP(A646,过往入选债券!A:D,4,0),2)</f>
        <v>2</v>
      </c>
      <c r="Y646">
        <f>_xlfn.IFNA(VLOOKUP(C646,[2]Sheet1!$A:$A,1,0),3)</f>
        <v>3</v>
      </c>
    </row>
    <row r="647" spans="1:25" hidden="1" x14ac:dyDescent="0.2">
      <c r="A647" s="21" t="s">
        <v>14830</v>
      </c>
      <c r="B647" s="21" t="s">
        <v>14831</v>
      </c>
      <c r="C647" s="37" t="s">
        <v>11421</v>
      </c>
      <c r="D647" s="26" t="str">
        <f>[1]!b_calc_yield(A647,日期设置!$B$2,F647,1,R647,1,O647,L647,S647,)</f>
        <v>Fetching...</v>
      </c>
      <c r="E647" s="26">
        <f t="shared" si="20"/>
        <v>58.763349674341512</v>
      </c>
      <c r="F647" s="18">
        <f>[1]!b_dq_cleanprice($A647,日期设置!B$2)</f>
        <v>100.82170000000001</v>
      </c>
      <c r="G647" s="18" t="str">
        <f t="shared" si="21"/>
        <v>7.69 + 0</v>
      </c>
      <c r="H647" s="27">
        <f>[1]!b_dq_pctchange($A647,日期设置!$B$2,1)/100</f>
        <v>0</v>
      </c>
      <c r="I647" s="26">
        <f>[1]!b_pq_pctchange(A647,日期设置!$B$4,日期设置!$B$2,1)</f>
        <v>0</v>
      </c>
      <c r="J647" s="26">
        <f>[1]!b_pq_pctchange(A647,日期设置!$C$4,日期设置!$B$2,1)</f>
        <v>0</v>
      </c>
      <c r="K647" s="52">
        <f>[1]!b_dq_amount($A647,日期设置!B$2,2,10000)</f>
        <v>0</v>
      </c>
      <c r="L647" s="26">
        <f>[1]!b_info_latestpar(A647,日期设置!$B$2)</f>
        <v>100</v>
      </c>
      <c r="M647" s="6">
        <f>[1]!b_info_outstandingbalance($A647,日期设置!B$2)</f>
        <v>10</v>
      </c>
      <c r="N647" s="7" t="str">
        <f>[1]!b_info_latestissurercreditrating2(A647,日期设置!$B$2,"102","1")</f>
        <v>AA</v>
      </c>
      <c r="O647" s="8">
        <v>8</v>
      </c>
      <c r="P647" s="9">
        <f>[1]!b_info_repurchasedate(A647)</f>
        <v>0</v>
      </c>
      <c r="Q647" s="8" t="s">
        <v>17581</v>
      </c>
      <c r="R647" s="2" t="str">
        <f>IF((--IF(P647=0,Q647,P647))&gt;(--日期设置!$B$2),IF(P647=0,Q647,P647),Q647)</f>
        <v>2028-11-29</v>
      </c>
      <c r="S647" s="2" t="s">
        <v>18139</v>
      </c>
      <c r="T647" s="8">
        <f>[1]!b_anal_ptmyear($A647,日期设置!$B$2)</f>
        <v>7.6904109589041099</v>
      </c>
      <c r="U647" s="8">
        <f>[1]!b_anal_termifexercise($A647,日期设置!B$2)</f>
        <v>0</v>
      </c>
      <c r="V647" s="10">
        <f>[1]!b_dq_dirtyprice(A647,日期设置!$B$2)</f>
        <v>103.2984</v>
      </c>
      <c r="W647" s="11">
        <f>IF(U647=0,ROUNDUP((Q647-日期设置!$B$2)/365,0),ROUNDUP((R647-日期设置!$B$2)/365,0))</f>
        <v>8</v>
      </c>
      <c r="X647" s="18">
        <f>_xlfn.IFNA(VLOOKUP(A647,过往入选债券!A:D,4,0),2)</f>
        <v>2</v>
      </c>
      <c r="Y647">
        <f>_xlfn.IFNA(VLOOKUP(C647,[2]Sheet1!$A:$A,1,0),3)</f>
        <v>3</v>
      </c>
    </row>
    <row r="648" spans="1:25" hidden="1" x14ac:dyDescent="0.2">
      <c r="A648" s="21" t="s">
        <v>10652</v>
      </c>
      <c r="B648" s="21" t="s">
        <v>10653</v>
      </c>
      <c r="C648" s="37" t="s">
        <v>295</v>
      </c>
      <c r="D648" s="26" t="str">
        <f>[1]!b_calc_yield(A648,日期设置!$B$2,F648,1,R648,1,O648,L648,S648,)</f>
        <v>Fetching...</v>
      </c>
      <c r="E648" s="26">
        <f t="shared" si="20"/>
        <v>16.047304318909262</v>
      </c>
      <c r="F648" s="18">
        <f>[1]!b_dq_cleanprice($A648,日期设置!B$2)</f>
        <v>92.657700000000006</v>
      </c>
      <c r="G648" s="18" t="str">
        <f t="shared" si="21"/>
        <v>4.08 + 2.08</v>
      </c>
      <c r="H648" s="27">
        <f>[1]!b_dq_pctchange($A648,日期设置!$B$2,1)/100</f>
        <v>0</v>
      </c>
      <c r="I648" s="26">
        <f>[1]!b_pq_pctchange(A648,日期设置!$B$4,日期设置!$B$2,1)</f>
        <v>0</v>
      </c>
      <c r="J648" s="26">
        <f>[1]!b_pq_pctchange(A648,日期设置!$C$4,日期设置!$B$2,1)</f>
        <v>0</v>
      </c>
      <c r="K648" s="52">
        <f>[1]!b_dq_amount($A648,日期设置!B$2,2,10000)</f>
        <v>0</v>
      </c>
      <c r="L648" s="26">
        <f>[1]!b_info_latestpar(A648,日期设置!$B$2)</f>
        <v>100</v>
      </c>
      <c r="M648" s="6">
        <f>[1]!b_info_outstandingbalance($A648,日期设置!B$2)</f>
        <v>10</v>
      </c>
      <c r="N648" s="7" t="str">
        <f>[1]!b_info_latestissurercreditrating2(A648,日期设置!$B$2,"102","1")</f>
        <v>AAA</v>
      </c>
      <c r="O648" s="8">
        <v>3.89</v>
      </c>
      <c r="P648" s="9" t="str">
        <f>[1]!b_info_repurchasedate(A648)</f>
        <v>2023-04-21</v>
      </c>
      <c r="Q648" s="8" t="s">
        <v>17373</v>
      </c>
      <c r="R648" s="2" t="str">
        <f>IF((--IF(P648=0,Q648,P648))&gt;(--日期设置!$B$2),IF(P648=0,Q648,P648),Q648)</f>
        <v>2023-04-21</v>
      </c>
      <c r="S648" s="2" t="s">
        <v>18770</v>
      </c>
      <c r="T648" s="8">
        <f>[1]!b_anal_ptmyear($A648,日期设置!$B$2)</f>
        <v>4.0821917808219181</v>
      </c>
      <c r="U648" s="8">
        <f>[1]!b_anal_termifexercise($A648,日期设置!B$2)</f>
        <v>2.0821917808219177</v>
      </c>
      <c r="V648" s="10">
        <f>[1]!b_dq_dirtyprice(A648,日期设置!$B$2)</f>
        <v>96.227999999999994</v>
      </c>
      <c r="W648" s="11">
        <f>IF(U648=0,ROUNDUP((Q648-日期设置!$B$2)/365,0),ROUNDUP((R648-日期设置!$B$2)/365,0))</f>
        <v>3</v>
      </c>
      <c r="X648" s="18">
        <f>_xlfn.IFNA(VLOOKUP(A648,过往入选债券!A:D,4,0),2)</f>
        <v>2</v>
      </c>
      <c r="Y648">
        <f>_xlfn.IFNA(VLOOKUP(C648,[2]Sheet1!$A:$A,1,0),3)</f>
        <v>3</v>
      </c>
    </row>
    <row r="649" spans="1:25" hidden="1" x14ac:dyDescent="0.2">
      <c r="A649" s="21" t="s">
        <v>14483</v>
      </c>
      <c r="B649" s="21" t="s">
        <v>14484</v>
      </c>
      <c r="C649" s="37" t="s">
        <v>12360</v>
      </c>
      <c r="D649" s="26" t="str">
        <f>[1]!b_calc_yield(A649,日期设置!$B$2,F649,1,R649,1,O649,L649,S649,)</f>
        <v>Fetching...</v>
      </c>
      <c r="E649" s="26">
        <f t="shared" si="20"/>
        <v>39.305588713786086</v>
      </c>
      <c r="F649" s="18">
        <f>[1]!b_dq_cleanprice($A649,日期设置!B$2)</f>
        <v>81.242000000000004</v>
      </c>
      <c r="G649" s="18" t="str">
        <f t="shared" si="21"/>
        <v>3.99 + 0</v>
      </c>
      <c r="H649" s="27">
        <f>[1]!b_dq_pctchange($A649,日期设置!$B$2,1)/100</f>
        <v>0</v>
      </c>
      <c r="I649" s="26">
        <f>[1]!b_pq_pctchange(A649,日期设置!$B$4,日期设置!$B$2,1)</f>
        <v>-19.999999999999993</v>
      </c>
      <c r="J649" s="26">
        <f>[1]!b_pq_pctchange(A649,日期设置!$C$4,日期设置!$B$2,1)</f>
        <v>-19.812070335440623</v>
      </c>
      <c r="K649" s="52">
        <f>[1]!b_dq_amount($A649,日期设置!B$2,2,10000)</f>
        <v>0</v>
      </c>
      <c r="L649" s="26">
        <f>[1]!b_info_latestpar(A649,日期设置!$B$2)</f>
        <v>80</v>
      </c>
      <c r="M649" s="6">
        <f>[1]!b_info_outstandingbalance($A649,日期设置!B$2)</f>
        <v>4.8</v>
      </c>
      <c r="N649" s="7" t="str">
        <f>[1]!b_info_latestissurercreditrating2(A649,日期设置!$B$2,"102","1")</f>
        <v>AA</v>
      </c>
      <c r="O649" s="8">
        <v>8.3000000000000007</v>
      </c>
      <c r="P649" s="9">
        <f>[1]!b_info_repurchasedate(A649)</f>
        <v>0</v>
      </c>
      <c r="Q649" s="8" t="s">
        <v>16771</v>
      </c>
      <c r="R649" s="2" t="str">
        <f>IF((--IF(P649=0,Q649,P649))&gt;(--日期设置!$B$2),IF(P649=0,Q649,P649),Q649)</f>
        <v>2025-03-21</v>
      </c>
      <c r="S649" s="2" t="s">
        <v>18264</v>
      </c>
      <c r="T649" s="8">
        <f>[1]!b_anal_ptmyear($A649,日期设置!$B$2)</f>
        <v>3.9972602739726026</v>
      </c>
      <c r="U649" s="8">
        <f>[1]!b_anal_termifexercise($A649,日期设置!B$2)</f>
        <v>0</v>
      </c>
      <c r="V649" s="10">
        <f>[1]!b_dq_dirtyprice(A649,日期设置!$B$2)</f>
        <v>81.260199999999998</v>
      </c>
      <c r="W649" s="11">
        <f>IF(U649=0,ROUNDUP((Q649-日期设置!$B$2)/365,0),ROUNDUP((R649-日期设置!$B$2)/365,0))</f>
        <v>4</v>
      </c>
      <c r="X649" s="18">
        <f>_xlfn.IFNA(VLOOKUP(A649,过往入选债券!A:D,4,0),2)</f>
        <v>2</v>
      </c>
      <c r="Y649">
        <f>_xlfn.IFNA(VLOOKUP(C649,[2]Sheet1!$A:$A,1,0),3)</f>
        <v>3</v>
      </c>
    </row>
    <row r="650" spans="1:25" hidden="1" x14ac:dyDescent="0.2">
      <c r="A650" s="21" t="s">
        <v>7607</v>
      </c>
      <c r="B650" s="21" t="s">
        <v>7608</v>
      </c>
      <c r="C650" s="37" t="s">
        <v>25</v>
      </c>
      <c r="D650" s="26" t="str">
        <f>[1]!b_calc_yield(A650,日期设置!$B$2,F650,1,R650,1,O650,L650,S650,)</f>
        <v>Fetching...</v>
      </c>
      <c r="E650" s="26">
        <f t="shared" si="20"/>
        <v>5.276336721320285</v>
      </c>
      <c r="F650" s="18">
        <f>[1]!b_dq_cleanprice($A650,日期设置!B$2)</f>
        <v>98.7</v>
      </c>
      <c r="G650" s="18" t="str">
        <f t="shared" si="21"/>
        <v>0.67 + 0</v>
      </c>
      <c r="H650" s="27">
        <f>[1]!b_dq_pctchange($A650,日期设置!$B$2,1)/100</f>
        <v>0</v>
      </c>
      <c r="I650" s="26">
        <f>[1]!b_pq_pctchange(A650,日期设置!$B$4,日期设置!$B$2,1)</f>
        <v>0</v>
      </c>
      <c r="J650" s="26">
        <f>[1]!b_pq_pctchange(A650,日期设置!$C$4,日期设置!$B$2,1)</f>
        <v>-0.41890648457552293</v>
      </c>
      <c r="K650" s="52">
        <f>[1]!b_dq_amount($A650,日期设置!B$2,2,10000)</f>
        <v>0</v>
      </c>
      <c r="L650" s="26">
        <f>[1]!b_info_latestpar(A650,日期设置!$B$2)</f>
        <v>100</v>
      </c>
      <c r="M650" s="6">
        <f>[1]!b_info_outstandingbalance($A650,日期设置!B$2)</f>
        <v>13</v>
      </c>
      <c r="N650" s="7" t="str">
        <f>[1]!b_info_latestissurercreditrating2(A650,日期设置!$B$2,"102","1")</f>
        <v>AAA</v>
      </c>
      <c r="O650" s="8">
        <v>5.95</v>
      </c>
      <c r="P650" s="9">
        <f>[1]!b_info_repurchasedate(A650)</f>
        <v>0</v>
      </c>
      <c r="Q650" s="8" t="s">
        <v>16065</v>
      </c>
      <c r="R650" s="2" t="str">
        <f>IF((--IF(P650=0,Q650,P650))&gt;(--日期设置!$B$2),IF(P650=0,Q650,P650),Q650)</f>
        <v>2021-11-23</v>
      </c>
      <c r="S650" s="2" t="s">
        <v>17851</v>
      </c>
      <c r="T650" s="8">
        <f>[1]!b_anal_ptmyear($A650,日期设置!$B$2)</f>
        <v>0.67397260273972603</v>
      </c>
      <c r="U650" s="8">
        <f>[1]!b_anal_termifexercise($A650,日期设置!B$2)</f>
        <v>0</v>
      </c>
      <c r="V650" s="10">
        <f>[1]!b_dq_dirtyprice(A650,日期设置!$B$2)</f>
        <v>100.6399</v>
      </c>
      <c r="W650" s="11">
        <f>IF(U650=0,ROUNDUP((Q650-日期设置!$B$2)/365,0),ROUNDUP((R650-日期设置!$B$2)/365,0))</f>
        <v>1</v>
      </c>
      <c r="X650" s="18">
        <f>_xlfn.IFNA(VLOOKUP(A650,过往入选债券!A:D,4,0),2)</f>
        <v>2</v>
      </c>
      <c r="Y650" t="str">
        <f>_xlfn.IFNA(VLOOKUP(C650,[2]Sheet1!$A:$A,1,0),3)</f>
        <v>大同煤矿集团有限责任公司</v>
      </c>
    </row>
    <row r="651" spans="1:25" hidden="1" x14ac:dyDescent="0.2">
      <c r="A651" s="21" t="s">
        <v>11264</v>
      </c>
      <c r="B651" s="21" t="s">
        <v>11265</v>
      </c>
      <c r="C651" s="37" t="s">
        <v>11266</v>
      </c>
      <c r="D651" s="26" t="str">
        <f>[1]!b_calc_yield(A651,日期设置!$B$2,F651,1,R651,1,O651,L651,S651,)</f>
        <v>Fetching...</v>
      </c>
      <c r="E651" s="26">
        <f t="shared" si="20"/>
        <v>17.887648199875095</v>
      </c>
      <c r="F651" s="18">
        <f>[1]!b_dq_cleanprice($A651,日期设置!B$2)</f>
        <v>98.21</v>
      </c>
      <c r="G651" s="18" t="str">
        <f t="shared" si="21"/>
        <v>4.36 + 2.36</v>
      </c>
      <c r="H651" s="27">
        <f>[1]!b_dq_pctchange($A651,日期设置!$B$2,1)/100</f>
        <v>0</v>
      </c>
      <c r="I651" s="26">
        <f>[1]!b_pq_pctchange(A651,日期设置!$B$4,日期设置!$B$2,1)</f>
        <v>0</v>
      </c>
      <c r="J651" s="26">
        <f>[1]!b_pq_pctchange(A651,日期设置!$C$4,日期设置!$B$2,1)</f>
        <v>-1.3616134873756855</v>
      </c>
      <c r="K651" s="52">
        <f>[1]!b_dq_amount($A651,日期设置!B$2,2,10000)</f>
        <v>0</v>
      </c>
      <c r="L651" s="26">
        <f>[1]!b_info_latestpar(A651,日期设置!$B$2)</f>
        <v>100</v>
      </c>
      <c r="M651" s="6">
        <f>[1]!b_info_outstandingbalance($A651,日期设置!B$2)</f>
        <v>5</v>
      </c>
      <c r="N651" s="7" t="str">
        <f>[1]!b_info_latestissurercreditrating2(A651,日期设置!$B$2,"102","1")</f>
        <v>AA</v>
      </c>
      <c r="O651" s="8">
        <v>7</v>
      </c>
      <c r="P651" s="9" t="str">
        <f>[1]!b_info_repurchasedate(A651)</f>
        <v>2023-08-03</v>
      </c>
      <c r="Q651" s="8" t="s">
        <v>17081</v>
      </c>
      <c r="R651" s="2" t="str">
        <f>IF((--IF(P651=0,Q651,P651))&gt;(--日期设置!$B$2),IF(P651=0,Q651,P651),Q651)</f>
        <v>2023-08-03</v>
      </c>
      <c r="S651" s="2" t="s">
        <v>18250</v>
      </c>
      <c r="T651" s="8">
        <f>[1]!b_anal_ptmyear($A651,日期设置!$B$2)</f>
        <v>4.3671232876712329</v>
      </c>
      <c r="U651" s="8">
        <f>[1]!b_anal_termifexercise($A651,日期设置!B$2)</f>
        <v>2.3671232876712329</v>
      </c>
      <c r="V651" s="10">
        <f>[1]!b_dq_dirtyprice(A651,日期设置!$B$2)</f>
        <v>102.6401</v>
      </c>
      <c r="W651" s="11">
        <f>IF(U651=0,ROUNDUP((Q651-日期设置!$B$2)/365,0),ROUNDUP((R651-日期设置!$B$2)/365,0))</f>
        <v>3</v>
      </c>
      <c r="X651" s="18">
        <f>_xlfn.IFNA(VLOOKUP(A651,过往入选债券!A:D,4,0),2)</f>
        <v>2</v>
      </c>
      <c r="Y651">
        <f>_xlfn.IFNA(VLOOKUP(C651,[2]Sheet1!$A:$A,1,0),3)</f>
        <v>3</v>
      </c>
    </row>
    <row r="652" spans="1:25" hidden="1" x14ac:dyDescent="0.2">
      <c r="A652" s="21" t="s">
        <v>11167</v>
      </c>
      <c r="B652" s="21" t="s">
        <v>11168</v>
      </c>
      <c r="C652" s="37" t="s">
        <v>188</v>
      </c>
      <c r="D652" s="26" t="str">
        <f>[1]!b_calc_yield(A652,日期设置!$B$2,F652,1,R652,1,O652,L652,S652,)</f>
        <v>Fetching...</v>
      </c>
      <c r="E652" s="26">
        <f t="shared" si="20"/>
        <v>16.738575056150285</v>
      </c>
      <c r="F652" s="18">
        <f>[1]!b_dq_cleanprice($A652,日期设置!B$2)</f>
        <v>98.318899999999999</v>
      </c>
      <c r="G652" s="18" t="str">
        <f t="shared" si="21"/>
        <v>4.23 + 2.23</v>
      </c>
      <c r="H652" s="27">
        <f>[1]!b_dq_pctchange($A652,日期设置!$B$2,1)/100</f>
        <v>0</v>
      </c>
      <c r="I652" s="26">
        <f>[1]!b_pq_pctchange(A652,日期设置!$B$4,日期设置!$B$2,1)</f>
        <v>0.11404493981583247</v>
      </c>
      <c r="J652" s="26">
        <f>[1]!b_pq_pctchange(A652,日期设置!$C$4,日期设置!$B$2,1)</f>
        <v>-1.624927833793091</v>
      </c>
      <c r="K652" s="52">
        <f>[1]!b_dq_amount($A652,日期设置!B$2,2,10000)</f>
        <v>0</v>
      </c>
      <c r="L652" s="26">
        <f>[1]!b_info_latestpar(A652,日期设置!$B$2)</f>
        <v>100</v>
      </c>
      <c r="M652" s="6">
        <f>[1]!b_info_outstandingbalance($A652,日期设置!B$2)</f>
        <v>5</v>
      </c>
      <c r="N652" s="7" t="str">
        <f>[1]!b_info_latestissurercreditrating2(A652,日期设置!$B$2,"102","1")</f>
        <v>AA</v>
      </c>
      <c r="O652" s="8">
        <v>7</v>
      </c>
      <c r="P652" s="9" t="str">
        <f>[1]!b_info_repurchasedate(A652)</f>
        <v>2023-06-17</v>
      </c>
      <c r="Q652" s="8" t="s">
        <v>16266</v>
      </c>
      <c r="R652" s="2" t="str">
        <f>IF((--IF(P652=0,Q652,P652))&gt;(--日期设置!$B$2),IF(P652=0,Q652,P652),Q652)</f>
        <v>2023-06-17</v>
      </c>
      <c r="S652" s="2" t="s">
        <v>18047</v>
      </c>
      <c r="T652" s="8">
        <f>[1]!b_anal_ptmyear($A652,日期设置!$B$2)</f>
        <v>4.2383561643835614</v>
      </c>
      <c r="U652" s="8">
        <f>[1]!b_anal_termifexercise($A652,日期设置!B$2)</f>
        <v>2.2383561643835614</v>
      </c>
      <c r="V652" s="10">
        <f>[1]!b_dq_dirtyprice(A652,日期设置!$B$2)</f>
        <v>103.6504</v>
      </c>
      <c r="W652" s="11">
        <f>IF(U652=0,ROUNDUP((Q652-日期设置!$B$2)/365,0),ROUNDUP((R652-日期设置!$B$2)/365,0))</f>
        <v>3</v>
      </c>
      <c r="X652" s="18">
        <f>_xlfn.IFNA(VLOOKUP(A652,过往入选债券!A:D,4,0),2)</f>
        <v>2</v>
      </c>
      <c r="Y652">
        <f>_xlfn.IFNA(VLOOKUP(C652,[2]Sheet1!$A:$A,1,0),3)</f>
        <v>3</v>
      </c>
    </row>
    <row r="653" spans="1:25" hidden="1" x14ac:dyDescent="0.2">
      <c r="A653" s="21" t="s">
        <v>2301</v>
      </c>
      <c r="B653" s="21" t="s">
        <v>2302</v>
      </c>
      <c r="C653" s="37" t="s">
        <v>2303</v>
      </c>
      <c r="D653" s="26" t="str">
        <f>[1]!b_calc_yield(A653,日期设置!$B$2,F653,1,R653,1,O653,L653,S653,)</f>
        <v>Fetching...</v>
      </c>
      <c r="E653" s="26">
        <f t="shared" si="20"/>
        <v>5.5704027510864895</v>
      </c>
      <c r="F653" s="18">
        <f>[1]!b_dq_cleanprice($A653,日期设置!B$2)</f>
        <v>100</v>
      </c>
      <c r="G653" s="18" t="str">
        <f t="shared" si="21"/>
        <v>0.71 + 0</v>
      </c>
      <c r="H653" s="27">
        <f>[1]!b_dq_pctchange($A653,日期设置!$B$2,1)/100</f>
        <v>0</v>
      </c>
      <c r="I653" s="26">
        <f>[1]!b_pq_pctchange(A653,日期设置!$B$4,日期设置!$B$2,1)</f>
        <v>0</v>
      </c>
      <c r="J653" s="26">
        <f>[1]!b_pq_pctchange(A653,日期设置!$C$4,日期设置!$B$2,1)</f>
        <v>0</v>
      </c>
      <c r="K653" s="52">
        <f>[1]!b_dq_amount($A653,日期设置!B$2,2,10000)</f>
        <v>0</v>
      </c>
      <c r="L653" s="26">
        <f>[1]!b_info_latestpar(A653,日期设置!$B$2)</f>
        <v>100</v>
      </c>
      <c r="M653" s="6">
        <f>[1]!b_info_outstandingbalance($A653,日期设置!B$2)</f>
        <v>2</v>
      </c>
      <c r="N653" s="7">
        <f>[1]!b_info_latestissurercreditrating2(A653,日期设置!$B$2,"102","1")</f>
        <v>0</v>
      </c>
      <c r="O653" s="8">
        <v>8</v>
      </c>
      <c r="P653" s="9">
        <f>[1]!b_info_repurchasedate(A653)</f>
        <v>0</v>
      </c>
      <c r="Q653" s="8" t="s">
        <v>16453</v>
      </c>
      <c r="R653" s="2" t="str">
        <f>IF((--IF(P653=0,Q653,P653))&gt;(--日期设置!$B$2),IF(P653=0,Q653,P653),Q653)</f>
        <v>2021-12-07</v>
      </c>
      <c r="S653" s="2" t="s">
        <v>18140</v>
      </c>
      <c r="T653" s="8">
        <f>[1]!b_anal_ptmyear($A653,日期设置!$B$2)</f>
        <v>0.71232876712328763</v>
      </c>
      <c r="U653" s="8">
        <f>[1]!b_anal_termifexercise($A653,日期设置!B$2)</f>
        <v>0</v>
      </c>
      <c r="V653" s="10">
        <f>[1]!b_dq_dirtyprice(A653,日期设置!$B$2)</f>
        <v>102.3014</v>
      </c>
      <c r="W653" s="11">
        <f>IF(U653=0,ROUNDUP((Q653-日期设置!$B$2)/365,0),ROUNDUP((R653-日期设置!$B$2)/365,0))</f>
        <v>1</v>
      </c>
      <c r="X653" s="18">
        <f>_xlfn.IFNA(VLOOKUP(A653,过往入选债券!A:D,4,0),2)</f>
        <v>2</v>
      </c>
      <c r="Y653">
        <f>_xlfn.IFNA(VLOOKUP(C653,[2]Sheet1!$A:$A,1,0),3)</f>
        <v>3</v>
      </c>
    </row>
    <row r="654" spans="1:25" hidden="1" x14ac:dyDescent="0.2">
      <c r="A654" s="21" t="s">
        <v>6427</v>
      </c>
      <c r="B654" s="21" t="s">
        <v>6428</v>
      </c>
      <c r="C654" s="37" t="s">
        <v>246</v>
      </c>
      <c r="D654" s="26" t="str">
        <f>[1]!b_calc_yield(A654,日期设置!$B$2,F654,1,R654,1,O654,L654,S654,)</f>
        <v>Fetching...</v>
      </c>
      <c r="E654" s="26">
        <f t="shared" si="20"/>
        <v>6.3807617537344985</v>
      </c>
      <c r="F654" s="18">
        <f>[1]!b_dq_cleanprice($A654,日期设置!B$2)</f>
        <v>99.481300000000005</v>
      </c>
      <c r="G654" s="18" t="str">
        <f t="shared" si="21"/>
        <v>0.69 + 0</v>
      </c>
      <c r="H654" s="27">
        <f>[1]!b_dq_pctchange($A654,日期设置!$B$2,1)/100</f>
        <v>0</v>
      </c>
      <c r="I654" s="26">
        <f>[1]!b_pq_pctchange(A654,日期设置!$B$4,日期设置!$B$2,1)</f>
        <v>0</v>
      </c>
      <c r="J654" s="26">
        <f>[1]!b_pq_pctchange(A654,日期设置!$C$4,日期设置!$B$2,1)</f>
        <v>0</v>
      </c>
      <c r="K654" s="52">
        <f>[1]!b_dq_amount($A654,日期设置!B$2,2,10000)</f>
        <v>0</v>
      </c>
      <c r="L654" s="26">
        <f>[1]!b_info_latestpar(A654,日期设置!$B$2)</f>
        <v>100</v>
      </c>
      <c r="M654" s="6">
        <f>[1]!b_info_outstandingbalance($A654,日期设置!B$2)</f>
        <v>3.35</v>
      </c>
      <c r="N654" s="7" t="str">
        <f>[1]!b_info_latestissurercreditrating2(A654,日期设置!$B$2,"102","1")</f>
        <v>AA</v>
      </c>
      <c r="O654" s="8">
        <v>7.2</v>
      </c>
      <c r="P654" s="9" t="str">
        <f>[1]!b_info_repurchasedate(A654)</f>
        <v>2020-11-30</v>
      </c>
      <c r="Q654" s="8" t="s">
        <v>16335</v>
      </c>
      <c r="R654" s="2" t="str">
        <f>IF((--IF(P654=0,Q654,P654))&gt;(--日期设置!$B$2),IF(P654=0,Q654,P654),Q654)</f>
        <v>2021-11-30</v>
      </c>
      <c r="S654" s="2" t="s">
        <v>18113</v>
      </c>
      <c r="T654" s="8">
        <f>[1]!b_anal_ptmyear($A654,日期设置!$B$2)</f>
        <v>0.69315068493150689</v>
      </c>
      <c r="U654" s="8">
        <f>[1]!b_anal_termifexercise($A654,日期设置!B$2)</f>
        <v>0</v>
      </c>
      <c r="V654" s="10">
        <f>[1]!b_dq_dirtyprice(A654,日期设置!$B$2)</f>
        <v>100.7701</v>
      </c>
      <c r="W654" s="11">
        <f>IF(U654=0,ROUNDUP((Q654-日期设置!$B$2)/365,0),ROUNDUP((R654-日期设置!$B$2)/365,0))</f>
        <v>1</v>
      </c>
      <c r="X654" s="18">
        <f>_xlfn.IFNA(VLOOKUP(A654,过往入选债券!A:D,4,0),2)</f>
        <v>2</v>
      </c>
      <c r="Y654">
        <f>_xlfn.IFNA(VLOOKUP(C654,[2]Sheet1!$A:$A,1,0),3)</f>
        <v>3</v>
      </c>
    </row>
    <row r="655" spans="1:25" hidden="1" x14ac:dyDescent="0.2">
      <c r="A655" s="21" t="s">
        <v>8439</v>
      </c>
      <c r="B655" s="21" t="s">
        <v>8440</v>
      </c>
      <c r="C655" s="37" t="s">
        <v>209</v>
      </c>
      <c r="D655" s="26" t="str">
        <f>[1]!b_calc_yield(A655,日期设置!$B$2,F655,1,R655,1,O655,L655,S655,)</f>
        <v>Fetching...</v>
      </c>
      <c r="E655" s="26">
        <f t="shared" si="20"/>
        <v>8.0188043356671521</v>
      </c>
      <c r="F655" s="18">
        <f>[1]!b_dq_cleanprice($A655,日期设置!B$2)</f>
        <v>98.6541</v>
      </c>
      <c r="G655" s="18" t="str">
        <f t="shared" si="21"/>
        <v>1.08 + 0</v>
      </c>
      <c r="H655" s="27">
        <f>[1]!b_dq_pctchange($A655,日期设置!$B$2,1)/100</f>
        <v>0</v>
      </c>
      <c r="I655" s="26">
        <f>[1]!b_pq_pctchange(A655,日期设置!$B$4,日期设置!$B$2,1)</f>
        <v>0</v>
      </c>
      <c r="J655" s="26">
        <f>[1]!b_pq_pctchange(A655,日期设置!$C$4,日期设置!$B$2,1)</f>
        <v>0</v>
      </c>
      <c r="K655" s="52">
        <f>[1]!b_dq_amount($A655,日期设置!B$2,2,10000)</f>
        <v>0</v>
      </c>
      <c r="L655" s="26">
        <f>[1]!b_info_latestpar(A655,日期设置!$B$2)</f>
        <v>100</v>
      </c>
      <c r="M655" s="6">
        <f>[1]!b_info_outstandingbalance($A655,日期设置!B$2)</f>
        <v>8</v>
      </c>
      <c r="N655" s="7" t="str">
        <f>[1]!b_info_latestissurercreditrating2(A655,日期设置!$B$2,"102","1")</f>
        <v>AA+</v>
      </c>
      <c r="O655" s="8">
        <v>6.49</v>
      </c>
      <c r="P655" s="9">
        <f>[1]!b_info_repurchasedate(A655)</f>
        <v>0</v>
      </c>
      <c r="Q655" s="8" t="s">
        <v>16305</v>
      </c>
      <c r="R655" s="2" t="str">
        <f>IF((--IF(P655=0,Q655,P655))&gt;(--日期设置!$B$2),IF(P655=0,Q655,P655),Q655)</f>
        <v>2022-04-22</v>
      </c>
      <c r="S655" s="2" t="s">
        <v>17871</v>
      </c>
      <c r="T655" s="8">
        <f>[1]!b_anal_ptmyear($A655,日期设置!$B$2)</f>
        <v>1.0849315068493151</v>
      </c>
      <c r="U655" s="8">
        <f>[1]!b_anal_termifexercise($A655,日期设置!B$2)</f>
        <v>0</v>
      </c>
      <c r="V655" s="10">
        <f>[1]!b_dq_dirtyprice(A655,日期设置!$B$2)</f>
        <v>104.5929</v>
      </c>
      <c r="W655" s="11">
        <f>IF(U655=0,ROUNDUP((Q655-日期设置!$B$2)/365,0),ROUNDUP((R655-日期设置!$B$2)/365,0))</f>
        <v>2</v>
      </c>
      <c r="X655" s="18">
        <f>_xlfn.IFNA(VLOOKUP(A655,过往入选债券!A:D,4,0),2)</f>
        <v>2</v>
      </c>
      <c r="Y655">
        <f>_xlfn.IFNA(VLOOKUP(C655,[2]Sheet1!$A:$A,1,0),3)</f>
        <v>3</v>
      </c>
    </row>
    <row r="656" spans="1:25" hidden="1" x14ac:dyDescent="0.2">
      <c r="A656" s="21" t="s">
        <v>13554</v>
      </c>
      <c r="B656" s="21" t="s">
        <v>13555</v>
      </c>
      <c r="C656" s="37" t="s">
        <v>13556</v>
      </c>
      <c r="D656" s="26" t="str">
        <f>[1]!b_calc_yield(A656,日期设置!$B$2,F656,1,R656,1,O656,L656,S656,)</f>
        <v>Fetching...</v>
      </c>
      <c r="E656" s="26">
        <f t="shared" si="20"/>
        <v>33.214399309140205</v>
      </c>
      <c r="F656" s="18">
        <f>[1]!b_dq_cleanprice($A656,日期设置!B$2)</f>
        <v>55.4</v>
      </c>
      <c r="G656" s="18" t="str">
        <f t="shared" si="21"/>
        <v>2.70 + 0</v>
      </c>
      <c r="H656" s="27">
        <f>[1]!b_dq_pctchange($A656,日期设置!$B$2,1)/100</f>
        <v>0</v>
      </c>
      <c r="I656" s="26">
        <f>[1]!b_pq_pctchange(A656,日期设置!$B$4,日期设置!$B$2,1)</f>
        <v>0</v>
      </c>
      <c r="J656" s="26">
        <f>[1]!b_pq_pctchange(A656,日期设置!$C$4,日期设置!$B$2,1)</f>
        <v>0.16815231345037052</v>
      </c>
      <c r="K656" s="52">
        <f>[1]!b_dq_amount($A656,日期设置!B$2,2,10000)</f>
        <v>0</v>
      </c>
      <c r="L656" s="26">
        <f>[1]!b_info_latestpar(A656,日期设置!$B$2)</f>
        <v>60</v>
      </c>
      <c r="M656" s="6">
        <f>[1]!b_info_outstandingbalance($A656,日期设置!B$2)</f>
        <v>6</v>
      </c>
      <c r="N656" s="7" t="str">
        <f>[1]!b_info_latestissurercreditrating2(A656,日期设置!$B$2,"102","1")</f>
        <v>AA</v>
      </c>
      <c r="O656" s="8">
        <v>4.99</v>
      </c>
      <c r="P656" s="9">
        <f>[1]!b_info_repurchasedate(A656)</f>
        <v>0</v>
      </c>
      <c r="Q656" s="8" t="s">
        <v>16235</v>
      </c>
      <c r="R656" s="2" t="str">
        <f>IF((--IF(P656=0,Q656,P656))&gt;(--日期设置!$B$2),IF(P656=0,Q656,P656),Q656)</f>
        <v>2023-12-05</v>
      </c>
      <c r="S656" s="2" t="s">
        <v>18022</v>
      </c>
      <c r="T656" s="8">
        <f>[1]!b_anal_ptmyear($A656,日期设置!$B$2)</f>
        <v>2.7068493150684931</v>
      </c>
      <c r="U656" s="8">
        <f>[1]!b_anal_termifexercise($A656,日期设置!B$2)</f>
        <v>0</v>
      </c>
      <c r="V656" s="10">
        <f>[1]!b_dq_dirtyprice(A656,日期设置!$B$2)</f>
        <v>56.277700000000003</v>
      </c>
      <c r="W656" s="11">
        <f>IF(U656=0,ROUNDUP((Q656-日期设置!$B$2)/365,0),ROUNDUP((R656-日期设置!$B$2)/365,0))</f>
        <v>3</v>
      </c>
      <c r="X656" s="18" t="str">
        <f>_xlfn.IFNA(VLOOKUP(A656,过往入选债券!A:D,4,0),2)</f>
        <v>否</v>
      </c>
      <c r="Y656">
        <f>_xlfn.IFNA(VLOOKUP(C656,[2]Sheet1!$A:$A,1,0),3)</f>
        <v>3</v>
      </c>
    </row>
    <row r="657" spans="1:25" hidden="1" x14ac:dyDescent="0.2">
      <c r="A657" s="21" t="s">
        <v>15081</v>
      </c>
      <c r="B657" s="21" t="s">
        <v>15082</v>
      </c>
      <c r="C657" s="37" t="s">
        <v>15083</v>
      </c>
      <c r="D657" s="26" t="str">
        <f>[1]!b_calc_yield(A657,日期设置!$B$2,F657,1,R657,1,O657,L657,S657,)</f>
        <v>Fetching...</v>
      </c>
      <c r="E657" s="26">
        <f t="shared" si="20"/>
        <v>38.188968941283605</v>
      </c>
      <c r="F657" s="18">
        <f>[1]!b_dq_cleanprice($A657,日期设置!B$2)</f>
        <v>99.945800000000006</v>
      </c>
      <c r="G657" s="18" t="str">
        <f t="shared" si="21"/>
        <v>4.91 + 0</v>
      </c>
      <c r="H657" s="27">
        <f>[1]!b_dq_pctchange($A657,日期设置!$B$2,1)/100</f>
        <v>0</v>
      </c>
      <c r="I657" s="26">
        <f>[1]!b_pq_pctchange(A657,日期设置!$B$4,日期设置!$B$2,1)</f>
        <v>0</v>
      </c>
      <c r="J657" s="26">
        <f>[1]!b_pq_pctchange(A657,日期设置!$C$4,日期设置!$B$2,1)</f>
        <v>0</v>
      </c>
      <c r="K657" s="52">
        <f>[1]!b_dq_amount($A657,日期设置!B$2,2,10000)</f>
        <v>0</v>
      </c>
      <c r="L657" s="26">
        <f>[1]!b_info_latestpar(A657,日期设置!$B$2)</f>
        <v>100</v>
      </c>
      <c r="M657" s="6">
        <f>[1]!b_info_outstandingbalance($A657,日期设置!B$2)</f>
        <v>3</v>
      </c>
      <c r="N657" s="7" t="str">
        <f>[1]!b_info_latestissurercreditrating2(A657,日期设置!$B$2,"102","1")</f>
        <v>AA</v>
      </c>
      <c r="O657" s="8">
        <v>7.8</v>
      </c>
      <c r="P657" s="9">
        <f>[1]!b_info_repurchasedate(A657)</f>
        <v>0</v>
      </c>
      <c r="Q657" s="8" t="s">
        <v>17669</v>
      </c>
      <c r="R657" s="2" t="str">
        <f>IF((--IF(P657=0,Q657,P657))&gt;(--日期设置!$B$2),IF(P657=0,Q657,P657),Q657)</f>
        <v>2026-02-20</v>
      </c>
      <c r="S657" s="2" t="s">
        <v>18269</v>
      </c>
      <c r="T657" s="8">
        <f>[1]!b_anal_ptmyear($A657,日期设置!$B$2)</f>
        <v>4.9178082191780819</v>
      </c>
      <c r="U657" s="8">
        <f>[1]!b_anal_termifexercise($A657,日期设置!B$2)</f>
        <v>0</v>
      </c>
      <c r="V657" s="10">
        <f>[1]!b_dq_dirtyprice(A657,日期设置!$B$2)</f>
        <v>100.5869</v>
      </c>
      <c r="W657" s="11">
        <f>IF(U657=0,ROUNDUP((Q657-日期设置!$B$2)/365,0),ROUNDUP((R657-日期设置!$B$2)/365,0))</f>
        <v>5</v>
      </c>
      <c r="X657" s="18">
        <f>_xlfn.IFNA(VLOOKUP(A657,过往入选债券!A:D,4,0),2)</f>
        <v>2</v>
      </c>
      <c r="Y657">
        <f>_xlfn.IFNA(VLOOKUP(C657,[2]Sheet1!$A:$A,1,0),3)</f>
        <v>3</v>
      </c>
    </row>
    <row r="658" spans="1:25" hidden="1" x14ac:dyDescent="0.2">
      <c r="A658" s="21" t="s">
        <v>8538</v>
      </c>
      <c r="B658" s="21" t="s">
        <v>8539</v>
      </c>
      <c r="C658" s="37" t="s">
        <v>5788</v>
      </c>
      <c r="D658" s="26" t="str">
        <f>[1]!b_calc_yield(A658,日期设置!$B$2,F658,1,R658,1,O658,L658,S658,)</f>
        <v>Fetching...</v>
      </c>
      <c r="E658" s="26">
        <f t="shared" si="20"/>
        <v>8.1582640029373543</v>
      </c>
      <c r="F658" s="18">
        <f>[1]!b_dq_cleanprice($A658,日期设置!B$2)</f>
        <v>99.149000000000001</v>
      </c>
      <c r="G658" s="18" t="str">
        <f t="shared" si="21"/>
        <v>1.10 + 0</v>
      </c>
      <c r="H658" s="27">
        <f>[1]!b_dq_pctchange($A658,日期设置!$B$2,1)/100</f>
        <v>0</v>
      </c>
      <c r="I658" s="26">
        <f>[1]!b_pq_pctchange(A658,日期设置!$B$4,日期设置!$B$2,1)</f>
        <v>-8.766979725100095E-2</v>
      </c>
      <c r="J658" s="26">
        <f>[1]!b_pq_pctchange(A658,日期设置!$C$4,日期设置!$B$2,1)</f>
        <v>0.17681411279729742</v>
      </c>
      <c r="K658" s="52">
        <f>[1]!b_dq_amount($A658,日期设置!B$2,2,10000)</f>
        <v>0</v>
      </c>
      <c r="L658" s="26">
        <f>[1]!b_info_latestpar(A658,日期设置!$B$2)</f>
        <v>100</v>
      </c>
      <c r="M658" s="6">
        <f>[1]!b_info_outstandingbalance($A658,日期设置!B$2)</f>
        <v>5.4</v>
      </c>
      <c r="N658" s="7" t="str">
        <f>[1]!b_info_latestissurercreditrating2(A658,日期设置!$B$2,"102","1")</f>
        <v>AA+</v>
      </c>
      <c r="O658" s="8">
        <v>7</v>
      </c>
      <c r="P658" s="9">
        <f>[1]!b_info_repurchasedate(A658)</f>
        <v>0</v>
      </c>
      <c r="Q658" s="8" t="s">
        <v>16338</v>
      </c>
      <c r="R658" s="2" t="str">
        <f>IF((--IF(P658=0,Q658,P658))&gt;(--日期设置!$B$2),IF(P658=0,Q658,P658),Q658)</f>
        <v>2022-04-30</v>
      </c>
      <c r="S658" s="2" t="s">
        <v>18483</v>
      </c>
      <c r="T658" s="8">
        <f>[1]!b_anal_ptmyear($A658,日期设置!$B$2)</f>
        <v>1.106849315068493</v>
      </c>
      <c r="U658" s="8">
        <f>[1]!b_anal_termifexercise($A658,日期设置!B$2)</f>
        <v>0</v>
      </c>
      <c r="V658" s="10">
        <f>[1]!b_dq_dirtyprice(A658,日期设置!$B$2)</f>
        <v>105.4011</v>
      </c>
      <c r="W658" s="11">
        <f>IF(U658=0,ROUNDUP((Q658-日期设置!$B$2)/365,0),ROUNDUP((R658-日期设置!$B$2)/365,0))</f>
        <v>2</v>
      </c>
      <c r="X658" s="18" t="str">
        <f>_xlfn.IFNA(VLOOKUP(A658,过往入选债券!A:D,4,0),2)</f>
        <v>否</v>
      </c>
      <c r="Y658">
        <f>_xlfn.IFNA(VLOOKUP(C658,[2]Sheet1!$A:$A,1,0),3)</f>
        <v>3</v>
      </c>
    </row>
    <row r="659" spans="1:25" hidden="1" x14ac:dyDescent="0.2">
      <c r="A659" s="28" t="s">
        <v>21824</v>
      </c>
      <c r="B659" s="28" t="s">
        <v>22009</v>
      </c>
      <c r="C659" s="39" t="s">
        <v>1493</v>
      </c>
      <c r="D659" s="26" t="str">
        <f>[1]!b_calc_yield(A659,日期设置!$B$2,F659,1,R659,1,O659,L659,S659,)</f>
        <v>Fetching...</v>
      </c>
      <c r="E659" s="26">
        <f t="shared" si="20"/>
        <v>13.119802249827185</v>
      </c>
      <c r="F659" s="18">
        <f>[1]!b_dq_cleanprice($A659,日期设置!B$2)</f>
        <v>98.246899999999997</v>
      </c>
      <c r="G659" s="18" t="str">
        <f t="shared" si="21"/>
        <v>2.70 + 1.70</v>
      </c>
      <c r="H659" s="27">
        <f>[1]!b_dq_pctchange($A659,日期设置!$B$2,1)/100</f>
        <v>0</v>
      </c>
      <c r="I659" s="26">
        <f>[1]!b_pq_pctchange(A659,日期设置!$B$4,日期设置!$B$2,1)</f>
        <v>-0.63363857215389296</v>
      </c>
      <c r="J659" s="26">
        <f>[1]!b_pq_pctchange(A659,日期设置!$C$4,日期设置!$B$2,1)</f>
        <v>-2.4651047354313582</v>
      </c>
      <c r="K659" s="52">
        <f>[1]!b_dq_amount($A659,日期设置!B$2,2,10000)</f>
        <v>0</v>
      </c>
      <c r="L659" s="26">
        <f>[1]!b_info_latestpar(A659,日期设置!$B$2)</f>
        <v>100</v>
      </c>
      <c r="M659" s="6">
        <f>[1]!b_info_outstandingbalance($A659,日期设置!B$2)</f>
        <v>5</v>
      </c>
      <c r="N659" s="7" t="str">
        <f>[1]!b_info_latestissurercreditrating2(A659,日期设置!$B$2,"102","1")</f>
        <v>AA</v>
      </c>
      <c r="O659" s="43">
        <v>6.7</v>
      </c>
      <c r="P659" s="9" t="str">
        <f>[1]!b_info_repurchasedate(A659)</f>
        <v>2022-12-03</v>
      </c>
      <c r="Q659" s="31" t="s">
        <v>16980</v>
      </c>
      <c r="R659" s="2" t="str">
        <f>IF((--IF(P659=0,Q659,P659))&gt;(--日期设置!$B$2),IF(P659=0,Q659,P659),Q659)</f>
        <v>2022-12-03</v>
      </c>
      <c r="S659" s="31" t="s">
        <v>16167</v>
      </c>
      <c r="T659" s="8">
        <f>[1]!b_anal_ptmyear($A659,日期设置!$B$2)</f>
        <v>2.7013698630136984</v>
      </c>
      <c r="U659" s="8">
        <f>[1]!b_anal_termifexercise($A659,日期设置!B$2)</f>
        <v>1.7013698630136986</v>
      </c>
      <c r="V659" s="10">
        <f>[1]!b_dq_dirtyprice(A659,日期设置!$B$2)</f>
        <v>100.24769999999999</v>
      </c>
      <c r="W659" s="11">
        <f>IF(U659=0,ROUNDUP((Q659-日期设置!$B$2)/365,0),ROUNDUP((R659-日期设置!$B$2)/365,0))</f>
        <v>2</v>
      </c>
      <c r="X659" s="18">
        <f>_xlfn.IFNA(VLOOKUP(A659,过往入选债券!A:D,4,0),2)</f>
        <v>2</v>
      </c>
      <c r="Y659">
        <f>_xlfn.IFNA(VLOOKUP(C659,[2]Sheet1!$A:$A,1,0),3)</f>
        <v>3</v>
      </c>
    </row>
    <row r="660" spans="1:25" hidden="1" x14ac:dyDescent="0.2">
      <c r="A660" s="21" t="s">
        <v>13470</v>
      </c>
      <c r="B660" s="21" t="s">
        <v>13471</v>
      </c>
      <c r="C660" s="37" t="s">
        <v>13472</v>
      </c>
      <c r="D660" s="26" t="str">
        <f>[1]!b_calc_yield(A660,日期设置!$B$2,F660,1,R660,1,O660,L660,S660,)</f>
        <v>Fetching...</v>
      </c>
      <c r="E660" s="26">
        <f t="shared" si="20"/>
        <v>37.2363027186545</v>
      </c>
      <c r="F660" s="18">
        <f>[1]!b_dq_cleanprice($A660,日期设置!B$2)</f>
        <v>70.213700000000003</v>
      </c>
      <c r="G660" s="18" t="str">
        <f t="shared" si="21"/>
        <v>3.57 + 0</v>
      </c>
      <c r="H660" s="27">
        <f>[1]!b_dq_pctchange($A660,日期设置!$B$2,1)/100</f>
        <v>0</v>
      </c>
      <c r="I660" s="26">
        <f>[1]!b_pq_pctchange(A660,日期设置!$B$4,日期设置!$B$2,1)</f>
        <v>0</v>
      </c>
      <c r="J660" s="26">
        <f>[1]!b_pq_pctchange(A660,日期设置!$C$4,日期设置!$B$2,1)</f>
        <v>0</v>
      </c>
      <c r="K660" s="52">
        <f>[1]!b_dq_amount($A660,日期设置!B$2,2,10000)</f>
        <v>0</v>
      </c>
      <c r="L660" s="26">
        <f>[1]!b_info_latestpar(A660,日期设置!$B$2)</f>
        <v>75</v>
      </c>
      <c r="M660" s="6">
        <f>[1]!b_info_outstandingbalance($A660,日期设置!B$2)</f>
        <v>11.025</v>
      </c>
      <c r="N660" s="7" t="str">
        <f>[1]!b_info_latestissurercreditrating2(A660,日期设置!$B$2,"102","1")</f>
        <v>AA-</v>
      </c>
      <c r="O660" s="8">
        <v>5.99</v>
      </c>
      <c r="P660" s="9">
        <f>[1]!b_info_repurchasedate(A660)</f>
        <v>0</v>
      </c>
      <c r="Q660" s="8" t="s">
        <v>16555</v>
      </c>
      <c r="R660" s="2" t="str">
        <f>IF((--IF(P660=0,Q660,P660))&gt;(--日期设置!$B$2),IF(P660=0,Q660,P660),Q660)</f>
        <v>2024-10-19</v>
      </c>
      <c r="S660" s="2" t="s">
        <v>18903</v>
      </c>
      <c r="T660" s="8">
        <f>[1]!b_anal_ptmyear($A660,日期设置!$B$2)</f>
        <v>3.5780821917808217</v>
      </c>
      <c r="U660" s="8">
        <f>[1]!b_anal_termifexercise($A660,日期设置!B$2)</f>
        <v>0</v>
      </c>
      <c r="V660" s="10">
        <f>[1]!b_dq_dirtyprice(A660,日期设置!$B$2)</f>
        <v>72.109200000000001</v>
      </c>
      <c r="W660" s="11">
        <f>IF(U660=0,ROUNDUP((Q660-日期设置!$B$2)/365,0),ROUNDUP((R660-日期设置!$B$2)/365,0))</f>
        <v>4</v>
      </c>
      <c r="X660" s="18">
        <f>_xlfn.IFNA(VLOOKUP(A660,过往入选债券!A:D,4,0),2)</f>
        <v>2</v>
      </c>
      <c r="Y660">
        <f>_xlfn.IFNA(VLOOKUP(C660,[2]Sheet1!$A:$A,1,0),3)</f>
        <v>3</v>
      </c>
    </row>
    <row r="661" spans="1:25" hidden="1" x14ac:dyDescent="0.2">
      <c r="A661" s="21" t="s">
        <v>7790</v>
      </c>
      <c r="B661" s="21" t="s">
        <v>7791</v>
      </c>
      <c r="C661" s="37" t="s">
        <v>5788</v>
      </c>
      <c r="D661" s="26" t="str">
        <f>[1]!b_calc_yield(A661,日期设置!$B$2,F661,1,R661,1,O661,L661,S661,)</f>
        <v>Fetching...</v>
      </c>
      <c r="E661" s="26">
        <f t="shared" si="20"/>
        <v>6.1580604227868818</v>
      </c>
      <c r="F661" s="18">
        <f>[1]!b_dq_cleanprice($A661,日期设置!B$2)</f>
        <v>99.316400000000002</v>
      </c>
      <c r="G661" s="18" t="str">
        <f t="shared" si="21"/>
        <v>0.78 + 0</v>
      </c>
      <c r="H661" s="27">
        <f>[1]!b_dq_pctchange($A661,日期设置!$B$2,1)/100</f>
        <v>0</v>
      </c>
      <c r="I661" s="26">
        <f>[1]!b_pq_pctchange(A661,日期设置!$B$4,日期设置!$B$2,1)</f>
        <v>-0.15572330913539667</v>
      </c>
      <c r="J661" s="26">
        <f>[1]!b_pq_pctchange(A661,日期设置!$C$4,日期设置!$B$2,1)</f>
        <v>4.9260835620926563E-2</v>
      </c>
      <c r="K661" s="52">
        <f>[1]!b_dq_amount($A661,日期设置!B$2,2,10000)</f>
        <v>0</v>
      </c>
      <c r="L661" s="26">
        <f>[1]!b_info_latestpar(A661,日期设置!$B$2)</f>
        <v>100</v>
      </c>
      <c r="M661" s="6">
        <f>[1]!b_info_outstandingbalance($A661,日期设置!B$2)</f>
        <v>10</v>
      </c>
      <c r="N661" s="7" t="str">
        <f>[1]!b_info_latestissurercreditrating2(A661,日期设置!$B$2,"102","1")</f>
        <v>AA+</v>
      </c>
      <c r="O661" s="8">
        <v>7</v>
      </c>
      <c r="P661" s="9">
        <f>[1]!b_info_repurchasedate(A661)</f>
        <v>0</v>
      </c>
      <c r="Q661" s="8" t="s">
        <v>17130</v>
      </c>
      <c r="R661" s="2" t="str">
        <f>IF((--IF(P661=0,Q661,P661))&gt;(--日期设置!$B$2),IF(P661=0,Q661,P661),Q661)</f>
        <v>2022-01-04</v>
      </c>
      <c r="S661" s="2" t="s">
        <v>18730</v>
      </c>
      <c r="T661" s="8">
        <f>[1]!b_anal_ptmyear($A661,日期设置!$B$2)</f>
        <v>0.78904109589041094</v>
      </c>
      <c r="U661" s="8">
        <f>[1]!b_anal_termifexercise($A661,日期设置!B$2)</f>
        <v>0</v>
      </c>
      <c r="V661" s="10">
        <f>[1]!b_dq_dirtyprice(A661,日期设置!$B$2)</f>
        <v>100.7931</v>
      </c>
      <c r="W661" s="11">
        <f>IF(U661=0,ROUNDUP((Q661-日期设置!$B$2)/365,0),ROUNDUP((R661-日期设置!$B$2)/365,0))</f>
        <v>1</v>
      </c>
      <c r="X661" s="18" t="str">
        <f>_xlfn.IFNA(VLOOKUP(A661,过往入选债券!A:D,4,0),2)</f>
        <v>否</v>
      </c>
      <c r="Y661">
        <f>_xlfn.IFNA(VLOOKUP(C661,[2]Sheet1!$A:$A,1,0),3)</f>
        <v>3</v>
      </c>
    </row>
    <row r="662" spans="1:25" hidden="1" x14ac:dyDescent="0.2">
      <c r="A662" s="21" t="s">
        <v>15035</v>
      </c>
      <c r="B662" s="21" t="s">
        <v>15036</v>
      </c>
      <c r="C662" s="37" t="s">
        <v>15037</v>
      </c>
      <c r="D662" s="26" t="str">
        <f>[1]!b_calc_yield(A662,日期设置!$B$2,F662,1,R662,1,O662,L662,S662,)</f>
        <v>Fetching...</v>
      </c>
      <c r="E662" s="26">
        <f t="shared" si="20"/>
        <v>36.95009730664809</v>
      </c>
      <c r="F662" s="18">
        <f>[1]!b_dq_cleanprice($A662,日期设置!B$2)</f>
        <v>102.70180000000001</v>
      </c>
      <c r="G662" s="18" t="str">
        <f t="shared" si="21"/>
        <v>4.84 + 0</v>
      </c>
      <c r="H662" s="27">
        <f>[1]!b_dq_pctchange($A662,日期设置!$B$2,1)/100</f>
        <v>0</v>
      </c>
      <c r="I662" s="26">
        <f>[1]!b_pq_pctchange(A662,日期设置!$B$4,日期设置!$B$2,1)</f>
        <v>0</v>
      </c>
      <c r="J662" s="26">
        <f>[1]!b_pq_pctchange(A662,日期设置!$C$4,日期设置!$B$2,1)</f>
        <v>0</v>
      </c>
      <c r="K662" s="52">
        <f>[1]!b_dq_amount($A662,日期设置!B$2,2,10000)</f>
        <v>0</v>
      </c>
      <c r="L662" s="26">
        <f>[1]!b_info_latestpar(A662,日期设置!$B$2)</f>
        <v>100</v>
      </c>
      <c r="M662" s="6">
        <f>[1]!b_info_outstandingbalance($A662,日期设置!B$2)</f>
        <v>4</v>
      </c>
      <c r="N662" s="7" t="str">
        <f>[1]!b_info_latestissurercreditrating2(A662,日期设置!$B$2,"102","1")</f>
        <v>AA</v>
      </c>
      <c r="O662" s="8">
        <v>8.5</v>
      </c>
      <c r="P662" s="9">
        <f>[1]!b_info_repurchasedate(A662)</f>
        <v>0</v>
      </c>
      <c r="Q662" s="8" t="s">
        <v>16663</v>
      </c>
      <c r="R662" s="2" t="str">
        <f>IF((--IF(P662=0,Q662,P662))&gt;(--日期设置!$B$2),IF(P662=0,Q662,P662),Q662)</f>
        <v>2026-01-23</v>
      </c>
      <c r="S662" s="2" t="s">
        <v>18008</v>
      </c>
      <c r="T662" s="8">
        <f>[1]!b_anal_ptmyear($A662,日期设置!$B$2)</f>
        <v>4.8410958904109584</v>
      </c>
      <c r="U662" s="8">
        <f>[1]!b_anal_termifexercise($A662,日期设置!B$2)</f>
        <v>0</v>
      </c>
      <c r="V662" s="10">
        <f>[1]!b_dq_dirtyprice(A662,日期设置!$B$2)</f>
        <v>104.05249999999999</v>
      </c>
      <c r="W662" s="11">
        <f>IF(U662=0,ROUNDUP((Q662-日期设置!$B$2)/365,0),ROUNDUP((R662-日期设置!$B$2)/365,0))</f>
        <v>5</v>
      </c>
      <c r="X662" s="18">
        <f>_xlfn.IFNA(VLOOKUP(A662,过往入选债券!A:D,4,0),2)</f>
        <v>2</v>
      </c>
      <c r="Y662">
        <f>_xlfn.IFNA(VLOOKUP(C662,[2]Sheet1!$A:$A,1,0),3)</f>
        <v>3</v>
      </c>
    </row>
    <row r="663" spans="1:25" hidden="1" x14ac:dyDescent="0.2">
      <c r="A663" s="21" t="s">
        <v>1047</v>
      </c>
      <c r="B663" s="21" t="s">
        <v>1048</v>
      </c>
      <c r="C663" s="37" t="s">
        <v>541</v>
      </c>
      <c r="D663" s="26" t="str">
        <f>[1]!b_calc_yield(A663,日期设置!$B$2,F663,1,R663,1,O663,L663,S663,)</f>
        <v>Fetching...</v>
      </c>
      <c r="E663" s="26">
        <f t="shared" si="20"/>
        <v>10.865516148727504</v>
      </c>
      <c r="F663" s="18">
        <f>[1]!b_dq_cleanprice($A663,日期设置!B$2)</f>
        <v>99.388099999999994</v>
      </c>
      <c r="G663" s="18" t="str">
        <f t="shared" si="21"/>
        <v>1.44 + 0</v>
      </c>
      <c r="H663" s="27">
        <f>[1]!b_dq_pctchange($A663,日期设置!$B$2,1)/100</f>
        <v>0</v>
      </c>
      <c r="I663" s="26">
        <f>[1]!b_pq_pctchange(A663,日期设置!$B$4,日期设置!$B$2,1)</f>
        <v>0</v>
      </c>
      <c r="J663" s="26">
        <f>[1]!b_pq_pctchange(A663,日期设置!$C$4,日期设置!$B$2,1)</f>
        <v>0</v>
      </c>
      <c r="K663" s="52">
        <f>[1]!b_dq_amount($A663,日期设置!B$2,2,10000)</f>
        <v>0</v>
      </c>
      <c r="L663" s="26">
        <f>[1]!b_info_latestpar(A663,日期设置!$B$2)</f>
        <v>100</v>
      </c>
      <c r="M663" s="6">
        <f>[1]!b_info_outstandingbalance($A663,日期设置!B$2)</f>
        <v>6</v>
      </c>
      <c r="N663" s="7">
        <f>[1]!b_info_latestissurercreditrating2(A663,日期设置!$B$2,"102","1")</f>
        <v>0</v>
      </c>
      <c r="O663" s="8">
        <v>7.38</v>
      </c>
      <c r="P663" s="9">
        <f>[1]!b_info_repurchasedate(A663)</f>
        <v>0</v>
      </c>
      <c r="Q663" s="8" t="s">
        <v>17338</v>
      </c>
      <c r="R663" s="2" t="str">
        <f>IF((--IF(P663=0,Q663,P663))&gt;(--日期设置!$B$2),IF(P663=0,Q663,P663),Q663)</f>
        <v>2022-08-30</v>
      </c>
      <c r="S663" s="2" t="s">
        <v>18543</v>
      </c>
      <c r="T663" s="8">
        <f>[1]!b_anal_ptmyear($A663,日期设置!$B$2)</f>
        <v>1.441095890410959</v>
      </c>
      <c r="U663" s="8">
        <f>[1]!b_anal_termifexercise($A663,日期设置!B$2)</f>
        <v>0</v>
      </c>
      <c r="V663" s="10">
        <f>[1]!b_dq_dirtyprice(A663,日期设置!$B$2)</f>
        <v>103.5128</v>
      </c>
      <c r="W663" s="11">
        <f>IF(U663=0,ROUNDUP((Q663-日期设置!$B$2)/365,0),ROUNDUP((R663-日期设置!$B$2)/365,0))</f>
        <v>2</v>
      </c>
      <c r="X663" s="18">
        <f>_xlfn.IFNA(VLOOKUP(A663,过往入选债券!A:D,4,0),2)</f>
        <v>2</v>
      </c>
      <c r="Y663">
        <f>_xlfn.IFNA(VLOOKUP(C663,[2]Sheet1!$A:$A,1,0),3)</f>
        <v>3</v>
      </c>
    </row>
    <row r="664" spans="1:25" hidden="1" x14ac:dyDescent="0.2">
      <c r="A664" s="21" t="s">
        <v>5932</v>
      </c>
      <c r="B664" s="21" t="s">
        <v>5933</v>
      </c>
      <c r="C664" s="37" t="s">
        <v>5019</v>
      </c>
      <c r="D664" s="26" t="str">
        <f>[1]!b_calc_yield(A664,日期设置!$B$2,F664,1,R664,1,O664,L664,S664,)</f>
        <v>Fetching...</v>
      </c>
      <c r="E664" s="26">
        <f t="shared" si="20"/>
        <v>6.1891519504181369</v>
      </c>
      <c r="F664" s="18">
        <f>[1]!b_dq_cleanprice($A664,日期设置!B$2)</f>
        <v>98</v>
      </c>
      <c r="G664" s="18" t="str">
        <f t="shared" si="21"/>
        <v>0.79 + 0</v>
      </c>
      <c r="H664" s="27">
        <f>[1]!b_dq_pctchange($A664,日期设置!$B$2,1)/100</f>
        <v>0</v>
      </c>
      <c r="I664" s="26">
        <f>[1]!b_pq_pctchange(A664,日期设置!$B$4,日期设置!$B$2,1)</f>
        <v>3.1687546057479787</v>
      </c>
      <c r="J664" s="26">
        <f>[1]!b_pq_pctchange(A664,日期设置!$C$4,日期设置!$B$2,1)</f>
        <v>7.6923076923076925</v>
      </c>
      <c r="K664" s="52">
        <f>[1]!b_dq_amount($A664,日期设置!B$2,2,10000)</f>
        <v>0</v>
      </c>
      <c r="L664" s="26">
        <f>[1]!b_info_latestpar(A664,日期设置!$B$2)</f>
        <v>100</v>
      </c>
      <c r="M664" s="6">
        <f>[1]!b_info_outstandingbalance($A664,日期设置!B$2)</f>
        <v>10</v>
      </c>
      <c r="N664" s="7" t="str">
        <f>[1]!b_info_latestissurercreditrating2(A664,日期设置!$B$2,"102","1")</f>
        <v>AA+</v>
      </c>
      <c r="O664" s="8">
        <v>5.2</v>
      </c>
      <c r="P664" s="9">
        <f>[1]!b_info_repurchasedate(A664)</f>
        <v>0</v>
      </c>
      <c r="Q664" s="8" t="s">
        <v>17477</v>
      </c>
      <c r="R664" s="2" t="str">
        <f>IF((--IF(P664=0,Q664,P664))&gt;(--日期设置!$B$2),IF(P664=0,Q664,P664),Q664)</f>
        <v>2022-01-06</v>
      </c>
      <c r="S664" s="2" t="s">
        <v>18583</v>
      </c>
      <c r="T664" s="8">
        <f>[1]!b_anal_ptmyear($A664,日期设置!$B$2)</f>
        <v>0.79452054794520544</v>
      </c>
      <c r="U664" s="8">
        <f>[1]!b_anal_termifexercise($A664,日期设置!B$2)</f>
        <v>0</v>
      </c>
      <c r="V664" s="10">
        <f>[1]!b_dq_dirtyprice(A664,日期设置!$B$2)</f>
        <v>99.0685</v>
      </c>
      <c r="W664" s="11">
        <f>IF(U664=0,ROUNDUP((Q664-日期设置!$B$2)/365,0),ROUNDUP((R664-日期设置!$B$2)/365,0))</f>
        <v>1</v>
      </c>
      <c r="X664" s="18" t="str">
        <f>_xlfn.IFNA(VLOOKUP(A664,过往入选债券!A:D,4,0),2)</f>
        <v>否</v>
      </c>
      <c r="Y664" t="str">
        <f>_xlfn.IFNA(VLOOKUP(C664,[2]Sheet1!$A:$A,1,0),3)</f>
        <v>山东宏桥新型材料有限公司</v>
      </c>
    </row>
    <row r="665" spans="1:25" hidden="1" x14ac:dyDescent="0.2">
      <c r="A665" s="21" t="s">
        <v>4264</v>
      </c>
      <c r="B665" s="21" t="s">
        <v>4265</v>
      </c>
      <c r="C665" s="37" t="s">
        <v>2917</v>
      </c>
      <c r="D665" s="26" t="str">
        <f>[1]!b_calc_yield(A665,日期设置!$B$2,F665,1,R665,1,O665,L665,S665,)</f>
        <v>Fetching...</v>
      </c>
      <c r="E665" s="26">
        <f t="shared" si="20"/>
        <v>15.04788809644111</v>
      </c>
      <c r="F665" s="18">
        <f>[1]!b_dq_cleanprice($A665,日期设置!B$2)</f>
        <v>99.45</v>
      </c>
      <c r="G665" s="18" t="str">
        <f t="shared" si="21"/>
        <v>2.06 + 0</v>
      </c>
      <c r="H665" s="27">
        <f>[1]!b_dq_pctchange($A665,日期设置!$B$2,1)/100</f>
        <v>0</v>
      </c>
      <c r="I665" s="26">
        <f>[1]!b_pq_pctchange(A665,日期设置!$B$4,日期设置!$B$2,1)</f>
        <v>0</v>
      </c>
      <c r="J665" s="26">
        <f>[1]!b_pq_pctchange(A665,日期设置!$C$4,日期设置!$B$2,1)</f>
        <v>0</v>
      </c>
      <c r="K665" s="52">
        <f>[1]!b_dq_amount($A665,日期设置!B$2,2,10000)</f>
        <v>0</v>
      </c>
      <c r="L665" s="26">
        <f>[1]!b_info_latestpar(A665,日期设置!$B$2)</f>
        <v>100</v>
      </c>
      <c r="M665" s="6">
        <f>[1]!b_info_outstandingbalance($A665,日期设置!B$2)</f>
        <v>4.7</v>
      </c>
      <c r="N665" s="7">
        <f>[1]!b_info_latestissurercreditrating2(A665,日期设置!$B$2,"102","1")</f>
        <v>0</v>
      </c>
      <c r="O665" s="8">
        <v>7.5</v>
      </c>
      <c r="P665" s="9">
        <f>[1]!b_info_repurchasedate(A665)</f>
        <v>0</v>
      </c>
      <c r="Q665" s="8" t="s">
        <v>16254</v>
      </c>
      <c r="R665" s="2" t="str">
        <f>IF((--IF(P665=0,Q665,P665))&gt;(--日期设置!$B$2),IF(P665=0,Q665,P665),Q665)</f>
        <v>2023-04-14</v>
      </c>
      <c r="S665" s="2" t="s">
        <v>18654</v>
      </c>
      <c r="T665" s="8">
        <f>[1]!b_anal_ptmyear($A665,日期设置!$B$2)</f>
        <v>2.0630136986301371</v>
      </c>
      <c r="U665" s="8">
        <f>[1]!b_anal_termifexercise($A665,日期设置!B$2)</f>
        <v>0</v>
      </c>
      <c r="V665" s="10">
        <f>[1]!b_dq_dirtyprice(A665,日期设置!$B$2)</f>
        <v>106.4774</v>
      </c>
      <c r="W665" s="11">
        <f>IF(U665=0,ROUNDUP((Q665-日期设置!$B$2)/365,0),ROUNDUP((R665-日期设置!$B$2)/365,0))</f>
        <v>3</v>
      </c>
      <c r="X665" s="18">
        <f>_xlfn.IFNA(VLOOKUP(A665,过往入选债券!A:D,4,0),2)</f>
        <v>2</v>
      </c>
      <c r="Y665">
        <f>_xlfn.IFNA(VLOOKUP(C665,[2]Sheet1!$A:$A,1,0),3)</f>
        <v>3</v>
      </c>
    </row>
    <row r="666" spans="1:25" hidden="1" x14ac:dyDescent="0.2">
      <c r="A666" s="21" t="s">
        <v>1583</v>
      </c>
      <c r="B666" s="21" t="s">
        <v>1584</v>
      </c>
      <c r="C666" s="37" t="s">
        <v>1437</v>
      </c>
      <c r="D666" s="26" t="str">
        <f>[1]!b_calc_yield(A666,日期设置!$B$2,F666,1,R666,1,O666,L666,S666,)</f>
        <v>Fetching...</v>
      </c>
      <c r="E666" s="26">
        <f t="shared" si="20"/>
        <v>22.431930723767167</v>
      </c>
      <c r="F666" s="18">
        <f>[1]!b_dq_cleanprice($A666,日期设置!B$2)</f>
        <v>100</v>
      </c>
      <c r="G666" s="18" t="str">
        <f t="shared" si="21"/>
        <v>3.89 + 2.89</v>
      </c>
      <c r="H666" s="27">
        <f>[1]!b_dq_pctchange($A666,日期设置!$B$2,1)/100</f>
        <v>0</v>
      </c>
      <c r="I666" s="26">
        <f>[1]!b_pq_pctchange(A666,日期设置!$B$4,日期设置!$B$2,1)</f>
        <v>0</v>
      </c>
      <c r="J666" s="26">
        <f>[1]!b_pq_pctchange(A666,日期设置!$C$4,日期设置!$B$2,1)</f>
        <v>0</v>
      </c>
      <c r="K666" s="52">
        <f>[1]!b_dq_amount($A666,日期设置!B$2,2,10000)</f>
        <v>0</v>
      </c>
      <c r="L666" s="26">
        <f>[1]!b_info_latestpar(A666,日期设置!$B$2)</f>
        <v>100</v>
      </c>
      <c r="M666" s="6">
        <f>[1]!b_info_outstandingbalance($A666,日期设置!B$2)</f>
        <v>4</v>
      </c>
      <c r="N666" s="7">
        <f>[1]!b_info_latestissurercreditrating2(A666,日期设置!$B$2,"102","1")</f>
        <v>0</v>
      </c>
      <c r="O666" s="8">
        <v>7.8</v>
      </c>
      <c r="P666" s="9" t="str">
        <f>[1]!b_info_repurchasedate(A666)</f>
        <v>2024-02-13</v>
      </c>
      <c r="Q666" s="8" t="s">
        <v>17509</v>
      </c>
      <c r="R666" s="2" t="str">
        <f>IF((--IF(P666=0,Q666,P666))&gt;(--日期设置!$B$2),IF(P666=0,Q666,P666),Q666)</f>
        <v>2024-02-13</v>
      </c>
      <c r="S666" s="2" t="s">
        <v>18700</v>
      </c>
      <c r="T666" s="8">
        <f>[1]!b_anal_ptmyear($A666,日期设置!$B$2)</f>
        <v>3.8986301369863012</v>
      </c>
      <c r="U666" s="8">
        <f>[1]!b_anal_termifexercise($A666,日期设置!B$2)</f>
        <v>2.8986301369863012</v>
      </c>
      <c r="V666" s="10">
        <f>[1]!b_dq_dirtyprice(A666,日期设置!$B$2)</f>
        <v>100.7907</v>
      </c>
      <c r="W666" s="11">
        <f>IF(U666=0,ROUNDUP((Q666-日期设置!$B$2)/365,0),ROUNDUP((R666-日期设置!$B$2)/365,0))</f>
        <v>3</v>
      </c>
      <c r="X666" s="18">
        <f>_xlfn.IFNA(VLOOKUP(A666,过往入选债券!A:D,4,0),2)</f>
        <v>2</v>
      </c>
      <c r="Y666">
        <f>_xlfn.IFNA(VLOOKUP(C666,[2]Sheet1!$A:$A,1,0),3)</f>
        <v>3</v>
      </c>
    </row>
    <row r="667" spans="1:25" hidden="1" x14ac:dyDescent="0.2">
      <c r="A667" s="21" t="s">
        <v>13920</v>
      </c>
      <c r="B667" s="21" t="s">
        <v>13921</v>
      </c>
      <c r="C667" s="37" t="s">
        <v>13922</v>
      </c>
      <c r="D667" s="26" t="str">
        <f>[1]!b_calc_yield(A667,日期设置!$B$2,F667,1,R667,1,O667,L667,S667,)</f>
        <v>Fetching...</v>
      </c>
      <c r="E667" s="26">
        <f t="shared" si="20"/>
        <v>33.643259355768421</v>
      </c>
      <c r="F667" s="18">
        <f>[1]!b_dq_cleanprice($A667,日期设置!B$2)</f>
        <v>77.420400000000001</v>
      </c>
      <c r="G667" s="18" t="str">
        <f t="shared" si="21"/>
        <v>3.35 + 0</v>
      </c>
      <c r="H667" s="27">
        <f>[1]!b_dq_pctchange($A667,日期设置!$B$2,1)/100</f>
        <v>0</v>
      </c>
      <c r="I667" s="26">
        <f>[1]!b_pq_pctchange(A667,日期设置!$B$4,日期设置!$B$2,1)</f>
        <v>0</v>
      </c>
      <c r="J667" s="26">
        <f>[1]!b_pq_pctchange(A667,日期设置!$C$4,日期设置!$B$2,1)</f>
        <v>0</v>
      </c>
      <c r="K667" s="52">
        <f>[1]!b_dq_amount($A667,日期设置!B$2,2,10000)</f>
        <v>0</v>
      </c>
      <c r="L667" s="26">
        <f>[1]!b_info_latestpar(A667,日期设置!$B$2)</f>
        <v>80</v>
      </c>
      <c r="M667" s="6">
        <f>[1]!b_info_outstandingbalance($A667,日期设置!B$2)</f>
        <v>8</v>
      </c>
      <c r="N667" s="7" t="str">
        <f>[1]!b_info_latestissurercreditrating2(A667,日期设置!$B$2,"102","1")</f>
        <v>A+</v>
      </c>
      <c r="O667" s="8">
        <v>7.08</v>
      </c>
      <c r="P667" s="9">
        <f>[1]!b_info_repurchasedate(A667)</f>
        <v>0</v>
      </c>
      <c r="Q667" s="8" t="s">
        <v>16273</v>
      </c>
      <c r="R667" s="2" t="str">
        <f>IF((--IF(P667=0,Q667,P667))&gt;(--日期设置!$B$2),IF(P667=0,Q667,P667),Q667)</f>
        <v>2024-07-31</v>
      </c>
      <c r="S667" s="2" t="s">
        <v>18680</v>
      </c>
      <c r="T667" s="8">
        <f>[1]!b_anal_ptmyear($A667,日期设置!$B$2)</f>
        <v>3.3589041095890413</v>
      </c>
      <c r="U667" s="8">
        <f>[1]!b_anal_termifexercise($A667,日期设置!B$2)</f>
        <v>0</v>
      </c>
      <c r="V667" s="10">
        <f>[1]!b_dq_dirtyprice(A667,日期设置!$B$2)</f>
        <v>81.051599999999993</v>
      </c>
      <c r="W667" s="11">
        <f>IF(U667=0,ROUNDUP((Q667-日期设置!$B$2)/365,0),ROUNDUP((R667-日期设置!$B$2)/365,0))</f>
        <v>4</v>
      </c>
      <c r="X667" s="18">
        <f>_xlfn.IFNA(VLOOKUP(A667,过往入选债券!A:D,4,0),2)</f>
        <v>2</v>
      </c>
      <c r="Y667">
        <f>_xlfn.IFNA(VLOOKUP(C667,[2]Sheet1!$A:$A,1,0),3)</f>
        <v>3</v>
      </c>
    </row>
    <row r="668" spans="1:25" hidden="1" x14ac:dyDescent="0.2">
      <c r="A668" s="21" t="s">
        <v>2893</v>
      </c>
      <c r="B668" s="21" t="s">
        <v>2894</v>
      </c>
      <c r="C668" s="37" t="s">
        <v>252</v>
      </c>
      <c r="D668" s="26" t="str">
        <f>[1]!b_calc_yield(A668,日期设置!$B$2,F668,1,R668,1,O668,L668,S668,)</f>
        <v>Fetching...</v>
      </c>
      <c r="E668" s="26">
        <f t="shared" si="20"/>
        <v>7.512681102135188</v>
      </c>
      <c r="F668" s="18">
        <f>[1]!b_dq_cleanprice($A668,日期设置!B$2)</f>
        <v>100</v>
      </c>
      <c r="G668" s="18" t="str">
        <f t="shared" si="21"/>
        <v>1.03 + 0</v>
      </c>
      <c r="H668" s="27">
        <f>[1]!b_dq_pctchange($A668,日期设置!$B$2,1)/100</f>
        <v>0</v>
      </c>
      <c r="I668" s="26">
        <f>[1]!b_pq_pctchange(A668,日期设置!$B$4,日期设置!$B$2,1)</f>
        <v>0</v>
      </c>
      <c r="J668" s="26">
        <f>[1]!b_pq_pctchange(A668,日期设置!$C$4,日期设置!$B$2,1)</f>
        <v>0</v>
      </c>
      <c r="K668" s="52">
        <f>[1]!b_dq_amount($A668,日期设置!B$2,2,10000)</f>
        <v>0</v>
      </c>
      <c r="L668" s="26">
        <f>[1]!b_info_latestpar(A668,日期设置!$B$2)</f>
        <v>100</v>
      </c>
      <c r="M668" s="6">
        <f>[1]!b_info_outstandingbalance($A668,日期设置!B$2)</f>
        <v>2</v>
      </c>
      <c r="N668" s="7">
        <f>[1]!b_info_latestissurercreditrating2(A668,日期设置!$B$2,"102","1")</f>
        <v>0</v>
      </c>
      <c r="O668" s="8">
        <v>7.8</v>
      </c>
      <c r="P668" s="9">
        <f>[1]!b_info_repurchasedate(A668)</f>
        <v>0</v>
      </c>
      <c r="Q668" s="8" t="s">
        <v>16993</v>
      </c>
      <c r="R668" s="2" t="str">
        <f>IF((--IF(P668=0,Q668,P668))&gt;(--日期设置!$B$2),IF(P668=0,Q668,P668),Q668)</f>
        <v>2022-04-04</v>
      </c>
      <c r="S668" s="2" t="s">
        <v>18040</v>
      </c>
      <c r="T668" s="8">
        <f>[1]!b_anal_ptmyear($A668,日期设置!$B$2)</f>
        <v>1.0356164383561643</v>
      </c>
      <c r="U668" s="8">
        <f>[1]!b_anal_termifexercise($A668,日期设置!B$2)</f>
        <v>0</v>
      </c>
      <c r="V668" s="10">
        <f>[1]!b_dq_dirtyprice(A668,日期设置!$B$2)</f>
        <v>107.5222</v>
      </c>
      <c r="W668" s="11">
        <f>IF(U668=0,ROUNDUP((Q668-日期设置!$B$2)/365,0),ROUNDUP((R668-日期设置!$B$2)/365,0))</f>
        <v>2</v>
      </c>
      <c r="X668" s="18">
        <f>_xlfn.IFNA(VLOOKUP(A668,过往入选债券!A:D,4,0),2)</f>
        <v>2</v>
      </c>
      <c r="Y668">
        <f>_xlfn.IFNA(VLOOKUP(C668,[2]Sheet1!$A:$A,1,0),3)</f>
        <v>3</v>
      </c>
    </row>
    <row r="669" spans="1:25" hidden="1" x14ac:dyDescent="0.2">
      <c r="A669" s="21" t="s">
        <v>15344</v>
      </c>
      <c r="B669" s="21" t="s">
        <v>15345</v>
      </c>
      <c r="C669" s="37" t="s">
        <v>15083</v>
      </c>
      <c r="D669" s="26" t="str">
        <f>[1]!b_calc_yield(A669,日期设置!$B$2,F669,1,R669,1,O669,L669,S669,)</f>
        <v>Fetching...</v>
      </c>
      <c r="E669" s="26">
        <f t="shared" si="20"/>
        <v>38.62382800069124</v>
      </c>
      <c r="F669" s="18">
        <f>[1]!b_dq_cleanprice($A669,日期设置!B$2)</f>
        <v>100</v>
      </c>
      <c r="G669" s="18" t="str">
        <f t="shared" si="21"/>
        <v>5.24 + 0</v>
      </c>
      <c r="H669" s="27">
        <f>[1]!b_dq_pctchange($A669,日期设置!$B$2,1)/100</f>
        <v>0</v>
      </c>
      <c r="I669" s="26">
        <f>[1]!b_pq_pctchange(A669,日期设置!$B$4,日期设置!$B$2,1)</f>
        <v>0</v>
      </c>
      <c r="J669" s="26">
        <f>[1]!b_pq_pctchange(A669,日期设置!$C$4,日期设置!$B$2,1)</f>
        <v>0</v>
      </c>
      <c r="K669" s="52">
        <f>[1]!b_dq_amount($A669,日期设置!B$2,2,10000)</f>
        <v>0</v>
      </c>
      <c r="L669" s="26">
        <f>[1]!b_info_latestpar(A669,日期设置!$B$2)</f>
        <v>100</v>
      </c>
      <c r="M669" s="6">
        <f>[1]!b_info_outstandingbalance($A669,日期设置!B$2)</f>
        <v>8</v>
      </c>
      <c r="N669" s="7" t="str">
        <f>[1]!b_info_latestissurercreditrating2(A669,日期设置!$B$2,"102","1")</f>
        <v>AA</v>
      </c>
      <c r="O669" s="8">
        <v>7.8</v>
      </c>
      <c r="P669" s="9">
        <f>[1]!b_info_repurchasedate(A669)</f>
        <v>0</v>
      </c>
      <c r="Q669" s="8" t="s">
        <v>17670</v>
      </c>
      <c r="R669" s="2" t="str">
        <f>IF((--IF(P669=0,Q669,P669))&gt;(--日期设置!$B$2),IF(P669=0,Q669,P669),Q669)</f>
        <v>2026-06-19</v>
      </c>
      <c r="S669" s="2" t="s">
        <v>18856</v>
      </c>
      <c r="T669" s="8">
        <f>[1]!b_anal_ptmyear($A669,日期设置!$B$2)</f>
        <v>5.2438356164383562</v>
      </c>
      <c r="U669" s="8">
        <f>[1]!b_anal_termifexercise($A669,日期设置!B$2)</f>
        <v>0</v>
      </c>
      <c r="V669" s="10">
        <f>[1]!b_dq_dirtyprice(A669,日期设置!$B$2)</f>
        <v>105.8981</v>
      </c>
      <c r="W669" s="11">
        <f>IF(U669=0,ROUNDUP((Q669-日期设置!$B$2)/365,0),ROUNDUP((R669-日期设置!$B$2)/365,0))</f>
        <v>6</v>
      </c>
      <c r="X669" s="18">
        <f>_xlfn.IFNA(VLOOKUP(A669,过往入选债券!A:D,4,0),2)</f>
        <v>2</v>
      </c>
      <c r="Y669">
        <f>_xlfn.IFNA(VLOOKUP(C669,[2]Sheet1!$A:$A,1,0),3)</f>
        <v>3</v>
      </c>
    </row>
    <row r="670" spans="1:25" hidden="1" x14ac:dyDescent="0.2">
      <c r="A670" s="21" t="s">
        <v>14485</v>
      </c>
      <c r="B670" s="21" t="s">
        <v>14486</v>
      </c>
      <c r="C670" s="37" t="s">
        <v>14487</v>
      </c>
      <c r="D670" s="26" t="str">
        <f>[1]!b_calc_yield(A670,日期设置!$B$2,F670,1,R670,1,O670,L670,S670,)</f>
        <v>Fetching...</v>
      </c>
      <c r="E670" s="26">
        <f t="shared" si="20"/>
        <v>38.903298953350159</v>
      </c>
      <c r="F670" s="18">
        <f>[1]!b_dq_cleanprice($A670,日期设置!B$2)</f>
        <v>79.980999999999995</v>
      </c>
      <c r="G670" s="18" t="str">
        <f t="shared" si="21"/>
        <v>3.99 + 0</v>
      </c>
      <c r="H670" s="27">
        <f>[1]!b_dq_pctchange($A670,日期设置!$B$2,1)/100</f>
        <v>0</v>
      </c>
      <c r="I670" s="26">
        <f>[1]!b_pq_pctchange(A670,日期设置!$B$4,日期设置!$B$2,1)</f>
        <v>-20.000040009482248</v>
      </c>
      <c r="J670" s="26">
        <f>[1]!b_pq_pctchange(A670,日期设置!$C$4,日期设置!$B$2,1)</f>
        <v>-20.000040009482248</v>
      </c>
      <c r="K670" s="52">
        <f>[1]!b_dq_amount($A670,日期设置!B$2,2,10000)</f>
        <v>0</v>
      </c>
      <c r="L670" s="26">
        <f>[1]!b_info_latestpar(A670,日期设置!$B$2)</f>
        <v>80</v>
      </c>
      <c r="M670" s="6">
        <f>[1]!b_info_outstandingbalance($A670,日期设置!B$2)</f>
        <v>5.6</v>
      </c>
      <c r="N670" s="7" t="str">
        <f>[1]!b_info_latestissurercreditrating2(A670,日期设置!$B$2,"102","1")</f>
        <v>AA-</v>
      </c>
      <c r="O670" s="8">
        <v>7.78</v>
      </c>
      <c r="P670" s="9">
        <f>[1]!b_info_repurchasedate(A670)</f>
        <v>0</v>
      </c>
      <c r="Q670" s="8" t="s">
        <v>16771</v>
      </c>
      <c r="R670" s="2" t="str">
        <f>IF((--IF(P670=0,Q670,P670))&gt;(--日期设置!$B$2),IF(P670=0,Q670,P670),Q670)</f>
        <v>2025-03-21</v>
      </c>
      <c r="S670" s="2" t="s">
        <v>18264</v>
      </c>
      <c r="T670" s="8">
        <f>[1]!b_anal_ptmyear($A670,日期设置!$B$2)</f>
        <v>3.9972602739726026</v>
      </c>
      <c r="U670" s="8">
        <f>[1]!b_anal_termifexercise($A670,日期设置!B$2)</f>
        <v>0</v>
      </c>
      <c r="V670" s="10">
        <f>[1]!b_dq_dirtyprice(A670,日期设置!$B$2)</f>
        <v>79.998099999999994</v>
      </c>
      <c r="W670" s="11">
        <f>IF(U670=0,ROUNDUP((Q670-日期设置!$B$2)/365,0),ROUNDUP((R670-日期设置!$B$2)/365,0))</f>
        <v>4</v>
      </c>
      <c r="X670" s="18">
        <f>_xlfn.IFNA(VLOOKUP(A670,过往入选债券!A:D,4,0),2)</f>
        <v>2</v>
      </c>
      <c r="Y670">
        <f>_xlfn.IFNA(VLOOKUP(C670,[2]Sheet1!$A:$A,1,0),3)</f>
        <v>3</v>
      </c>
    </row>
    <row r="671" spans="1:25" hidden="1" x14ac:dyDescent="0.2">
      <c r="A671" s="21" t="s">
        <v>14763</v>
      </c>
      <c r="B671" s="21" t="s">
        <v>14764</v>
      </c>
      <c r="C671" s="37" t="s">
        <v>14765</v>
      </c>
      <c r="D671" s="26" t="str">
        <f>[1]!b_calc_yield(A671,日期设置!$B$2,F671,1,R671,1,O671,L671,S671,)</f>
        <v>Fetching...</v>
      </c>
      <c r="E671" s="26">
        <f t="shared" si="20"/>
        <v>35.074334613138362</v>
      </c>
      <c r="F671" s="18">
        <f>[1]!b_dq_cleanprice($A671,日期设置!B$2)</f>
        <v>100</v>
      </c>
      <c r="G671" s="18" t="str">
        <f t="shared" si="21"/>
        <v>4.62 + 0</v>
      </c>
      <c r="H671" s="27">
        <f>[1]!b_dq_pctchange($A671,日期设置!$B$2,1)/100</f>
        <v>0</v>
      </c>
      <c r="I671" s="26">
        <f>[1]!b_pq_pctchange(A671,日期设置!$B$4,日期设置!$B$2,1)</f>
        <v>0</v>
      </c>
      <c r="J671" s="26">
        <f>[1]!b_pq_pctchange(A671,日期设置!$C$4,日期设置!$B$2,1)</f>
        <v>0</v>
      </c>
      <c r="K671" s="52">
        <f>[1]!b_dq_amount($A671,日期设置!B$2,2,10000)</f>
        <v>0</v>
      </c>
      <c r="L671" s="26">
        <f>[1]!b_info_latestpar(A671,日期设置!$B$2)</f>
        <v>100</v>
      </c>
      <c r="M671" s="6">
        <f>[1]!b_info_outstandingbalance($A671,日期设置!B$2)</f>
        <v>1</v>
      </c>
      <c r="N671" s="7" t="str">
        <f>[1]!b_info_latestissurercreditrating2(A671,日期设置!$B$2,"102","1")</f>
        <v>AA</v>
      </c>
      <c r="O671" s="8">
        <v>7.8</v>
      </c>
      <c r="P671" s="9">
        <f>[1]!b_info_repurchasedate(A671)</f>
        <v>0</v>
      </c>
      <c r="Q671" s="8" t="s">
        <v>17334</v>
      </c>
      <c r="R671" s="2" t="str">
        <f>IF((--IF(P671=0,Q671,P671))&gt;(--日期设置!$B$2),IF(P671=0,Q671,P671),Q671)</f>
        <v>2025-11-06</v>
      </c>
      <c r="S671" s="2" t="s">
        <v>18831</v>
      </c>
      <c r="T671" s="8">
        <f>[1]!b_anal_ptmyear($A671,日期设置!$B$2)</f>
        <v>4.6273972602739724</v>
      </c>
      <c r="U671" s="8">
        <f>[1]!b_anal_termifexercise($A671,日期设置!B$2)</f>
        <v>0</v>
      </c>
      <c r="V671" s="10">
        <f>[1]!b_dq_dirtyprice(A671,日期设置!$B$2)</f>
        <v>102.9063</v>
      </c>
      <c r="W671" s="11">
        <f>IF(U671=0,ROUNDUP((Q671-日期设置!$B$2)/365,0),ROUNDUP((R671-日期设置!$B$2)/365,0))</f>
        <v>5</v>
      </c>
      <c r="X671" s="18">
        <f>_xlfn.IFNA(VLOOKUP(A671,过往入选债券!A:D,4,0),2)</f>
        <v>2</v>
      </c>
      <c r="Y671">
        <f>_xlfn.IFNA(VLOOKUP(C671,[2]Sheet1!$A:$A,1,0),3)</f>
        <v>3</v>
      </c>
    </row>
    <row r="672" spans="1:25" hidden="1" x14ac:dyDescent="0.2">
      <c r="A672" s="21" t="s">
        <v>14457</v>
      </c>
      <c r="B672" s="21" t="s">
        <v>14458</v>
      </c>
      <c r="C672" s="37" t="s">
        <v>14014</v>
      </c>
      <c r="D672" s="26" t="str">
        <f>[1]!b_calc_yield(A672,日期设置!$B$2,F672,1,R672,1,O672,L672,S672,)</f>
        <v>Fetching...</v>
      </c>
      <c r="E672" s="26">
        <f t="shared" si="20"/>
        <v>59.390128834842713</v>
      </c>
      <c r="F672" s="18">
        <f>[1]!b_dq_cleanprice($A672,日期设置!B$2)</f>
        <v>89.989900000000006</v>
      </c>
      <c r="G672" s="18" t="str">
        <f t="shared" si="21"/>
        <v>6.89 + 0</v>
      </c>
      <c r="H672" s="27">
        <f>[1]!b_dq_pctchange($A672,日期设置!$B$2,1)/100</f>
        <v>0</v>
      </c>
      <c r="I672" s="26">
        <f>[1]!b_pq_pctchange(A672,日期设置!$B$4,日期设置!$B$2,1)</f>
        <v>0</v>
      </c>
      <c r="J672" s="26">
        <f>[1]!b_pq_pctchange(A672,日期设置!$C$4,日期设置!$B$2,1)</f>
        <v>0</v>
      </c>
      <c r="K672" s="52">
        <f>[1]!b_dq_amount($A672,日期设置!B$2,2,10000)</f>
        <v>0</v>
      </c>
      <c r="L672" s="26">
        <f>[1]!b_info_latestpar(A672,日期设置!$B$2)</f>
        <v>90</v>
      </c>
      <c r="M672" s="6">
        <f>[1]!b_info_outstandingbalance($A672,日期设置!B$2)</f>
        <v>1.8</v>
      </c>
      <c r="N672" s="7" t="str">
        <f>[1]!b_info_latestissurercreditrating2(A672,日期设置!$B$2,"102","1")</f>
        <v>AA-</v>
      </c>
      <c r="O672" s="8">
        <v>7.8</v>
      </c>
      <c r="P672" s="9">
        <f>[1]!b_info_repurchasedate(A672)</f>
        <v>0</v>
      </c>
      <c r="Q672" s="8" t="s">
        <v>17766</v>
      </c>
      <c r="R672" s="2" t="str">
        <f>IF((--IF(P672=0,Q672,P672))&gt;(--日期设置!$B$2),IF(P672=0,Q672,P672),Q672)</f>
        <v>2028-02-12</v>
      </c>
      <c r="S672" s="2" t="s">
        <v>18253</v>
      </c>
      <c r="T672" s="8">
        <f>[1]!b_anal_ptmyear($A672,日期设置!$B$2)</f>
        <v>6.8958904109589039</v>
      </c>
      <c r="U672" s="8">
        <f>[1]!b_anal_termifexercise($A672,日期设置!B$2)</f>
        <v>0</v>
      </c>
      <c r="V672" s="10">
        <f>[1]!b_dq_dirtyprice(A672,日期设置!$B$2)</f>
        <v>90.720799999999997</v>
      </c>
      <c r="W672" s="11">
        <f>IF(U672=0,ROUNDUP((Q672-日期设置!$B$2)/365,0),ROUNDUP((R672-日期设置!$B$2)/365,0))</f>
        <v>7</v>
      </c>
      <c r="X672" s="18">
        <f>_xlfn.IFNA(VLOOKUP(A672,过往入选债券!A:D,4,0),2)</f>
        <v>2</v>
      </c>
      <c r="Y672">
        <f>_xlfn.IFNA(VLOOKUP(C672,[2]Sheet1!$A:$A,1,0),3)</f>
        <v>3</v>
      </c>
    </row>
    <row r="673" spans="1:25" hidden="1" x14ac:dyDescent="0.2">
      <c r="A673" s="21" t="s">
        <v>8475</v>
      </c>
      <c r="B673" s="21" t="s">
        <v>8476</v>
      </c>
      <c r="C673" s="37" t="s">
        <v>173</v>
      </c>
      <c r="D673" s="26" t="str">
        <f>[1]!b_calc_yield(A673,日期设置!$B$2,F673,1,R673,1,O673,L673,S673,)</f>
        <v>Fetching...</v>
      </c>
      <c r="E673" s="26">
        <f t="shared" si="20"/>
        <v>7.940740906739574</v>
      </c>
      <c r="F673" s="18">
        <f>[1]!b_dq_cleanprice($A673,日期设置!B$2)</f>
        <v>100.001</v>
      </c>
      <c r="G673" s="18" t="str">
        <f t="shared" si="21"/>
        <v>1.09 + 1.09</v>
      </c>
      <c r="H673" s="27">
        <f>[1]!b_dq_pctchange($A673,日期设置!$B$2,1)/100</f>
        <v>0</v>
      </c>
      <c r="I673" s="26">
        <f>[1]!b_pq_pctchange(A673,日期设置!$B$4,日期设置!$B$2,1)</f>
        <v>0</v>
      </c>
      <c r="J673" s="26">
        <f>[1]!b_pq_pctchange(A673,日期设置!$C$4,日期设置!$B$2,1)</f>
        <v>0</v>
      </c>
      <c r="K673" s="52">
        <f>[1]!b_dq_amount($A673,日期设置!B$2,2,10000)</f>
        <v>0</v>
      </c>
      <c r="L673" s="26">
        <f>[1]!b_info_latestpar(A673,日期设置!$B$2)</f>
        <v>100</v>
      </c>
      <c r="M673" s="6">
        <f>[1]!b_info_outstandingbalance($A673,日期设置!B$2)</f>
        <v>10</v>
      </c>
      <c r="N673" s="7" t="str">
        <f>[1]!b_info_latestissurercreditrating2(A673,日期设置!$B$2,"102","1")</f>
        <v>AA+</v>
      </c>
      <c r="O673" s="8">
        <v>7.8</v>
      </c>
      <c r="P673" s="9">
        <f>[1]!b_info_repurchasedate(A673)</f>
        <v>0</v>
      </c>
      <c r="Q673" s="8" t="s">
        <v>16056</v>
      </c>
      <c r="R673" s="2" t="str">
        <f>IF((--IF(P673=0,Q673,P673))&gt;(--日期设置!$B$2),IF(P673=0,Q673,P673),Q673)</f>
        <v>2022-04-24</v>
      </c>
      <c r="S673" s="2" t="s">
        <v>17781</v>
      </c>
      <c r="T673" s="8">
        <f>[1]!b_anal_ptmyear($A673,日期设置!$B$2)</f>
        <v>1.0904109589041096</v>
      </c>
      <c r="U673" s="8">
        <f>[1]!b_anal_termifexercise($A673,日期设置!B$2)</f>
        <v>1.0904109589041096</v>
      </c>
      <c r="V673" s="10">
        <f>[1]!b_dq_dirtyprice(A673,日期设置!$B$2)</f>
        <v>107.0958</v>
      </c>
      <c r="W673" s="11">
        <f>IF(U673=0,ROUNDUP((Q673-日期设置!$B$2)/365,0),ROUNDUP((R673-日期设置!$B$2)/365,0))</f>
        <v>2</v>
      </c>
      <c r="X673" s="18">
        <f>_xlfn.IFNA(VLOOKUP(A673,过往入选债券!A:D,4,0),2)</f>
        <v>2</v>
      </c>
      <c r="Y673">
        <f>_xlfn.IFNA(VLOOKUP(C673,[2]Sheet1!$A:$A,1,0),3)</f>
        <v>3</v>
      </c>
    </row>
    <row r="674" spans="1:25" hidden="1" x14ac:dyDescent="0.2">
      <c r="A674" s="21" t="s">
        <v>14789</v>
      </c>
      <c r="B674" s="21" t="s">
        <v>14790</v>
      </c>
      <c r="C674" s="37" t="s">
        <v>14430</v>
      </c>
      <c r="D674" s="26" t="str">
        <f>[1]!b_calc_yield(A674,日期设置!$B$2,F674,1,R674,1,O674,L674,S674,)</f>
        <v>Fetching...</v>
      </c>
      <c r="E674" s="26">
        <f t="shared" si="20"/>
        <v>20.192779406512585</v>
      </c>
      <c r="F674" s="18">
        <f>[1]!b_dq_cleanprice($A674,日期设置!B$2)</f>
        <v>99.31</v>
      </c>
      <c r="G674" s="18" t="str">
        <f t="shared" si="21"/>
        <v>2.65 + 0</v>
      </c>
      <c r="H674" s="27">
        <f>[1]!b_dq_pctchange($A674,日期设置!$B$2,1)/100</f>
        <v>0</v>
      </c>
      <c r="I674" s="26">
        <f>[1]!b_pq_pctchange(A674,日期设置!$B$4,日期设置!$B$2,1)</f>
        <v>0</v>
      </c>
      <c r="J674" s="26">
        <f>[1]!b_pq_pctchange(A674,日期设置!$C$4,日期设置!$B$2,1)</f>
        <v>-0.97331534479853377</v>
      </c>
      <c r="K674" s="52">
        <f>[1]!b_dq_amount($A674,日期设置!B$2,2,10000)</f>
        <v>0</v>
      </c>
      <c r="L674" s="26">
        <f>[1]!b_info_latestpar(A674,日期设置!$B$2)</f>
        <v>100</v>
      </c>
      <c r="M674" s="6">
        <f>[1]!b_info_outstandingbalance($A674,日期设置!B$2)</f>
        <v>5</v>
      </c>
      <c r="N674" s="7" t="str">
        <f>[1]!b_info_latestissurercreditrating2(A674,日期设置!$B$2,"102","1")</f>
        <v>AA</v>
      </c>
      <c r="O674" s="8">
        <v>7.5</v>
      </c>
      <c r="P674" s="9">
        <f>[1]!b_info_repurchasedate(A674)</f>
        <v>0</v>
      </c>
      <c r="Q674" s="8" t="s">
        <v>16816</v>
      </c>
      <c r="R674" s="2" t="str">
        <f>IF((--IF(P674=0,Q674,P674))&gt;(--日期设置!$B$2),IF(P674=0,Q674,P674),Q674)</f>
        <v>2023-11-15</v>
      </c>
      <c r="S674" s="2" t="s">
        <v>17839</v>
      </c>
      <c r="T674" s="8">
        <f>[1]!b_anal_ptmyear($A674,日期设置!$B$2)</f>
        <v>2.6520547945205477</v>
      </c>
      <c r="U674" s="8">
        <f>[1]!b_anal_termifexercise($A674,日期设置!B$2)</f>
        <v>0</v>
      </c>
      <c r="V674" s="10">
        <f>[1]!b_dq_dirtyprice(A674,日期设置!$B$2)</f>
        <v>101.9196</v>
      </c>
      <c r="W674" s="11">
        <f>IF(U674=0,ROUNDUP((Q674-日期设置!$B$2)/365,0),ROUNDUP((R674-日期设置!$B$2)/365,0))</f>
        <v>3</v>
      </c>
      <c r="X674" s="18">
        <f>_xlfn.IFNA(VLOOKUP(A674,过往入选债券!A:D,4,0),2)</f>
        <v>2</v>
      </c>
      <c r="Y674">
        <f>_xlfn.IFNA(VLOOKUP(C674,[2]Sheet1!$A:$A,1,0),3)</f>
        <v>3</v>
      </c>
    </row>
    <row r="675" spans="1:25" hidden="1" x14ac:dyDescent="0.2">
      <c r="A675" s="28" t="s">
        <v>21334</v>
      </c>
      <c r="B675" s="28" t="s">
        <v>21335</v>
      </c>
      <c r="C675" s="39" t="s">
        <v>1210</v>
      </c>
      <c r="D675" s="26" t="str">
        <f>[1]!b_calc_yield(A675,日期设置!$B$2,F675,1,R675,1,O675,L675,S675,)</f>
        <v>Fetching...</v>
      </c>
      <c r="E675" s="26">
        <f t="shared" si="20"/>
        <v>19.815363941595354</v>
      </c>
      <c r="F675" s="18">
        <f>[1]!b_dq_cleanprice($A675,日期设置!B$2)</f>
        <v>100</v>
      </c>
      <c r="G675" s="18" t="str">
        <f t="shared" si="21"/>
        <v>4.61 + 2.61</v>
      </c>
      <c r="H675" s="27">
        <f>[1]!b_dq_pctchange($A675,日期设置!$B$2,1)/100</f>
        <v>0</v>
      </c>
      <c r="I675" s="26">
        <f>[1]!b_pq_pctchange(A675,日期设置!$B$4,日期设置!$B$2,1)</f>
        <v>0</v>
      </c>
      <c r="J675" s="26">
        <f>[1]!b_pq_pctchange(A675,日期设置!$C$4,日期设置!$B$2,1)</f>
        <v>0</v>
      </c>
      <c r="K675" s="52">
        <f>[1]!b_dq_amount($A675,日期设置!B$2,2,10000)</f>
        <v>0</v>
      </c>
      <c r="L675" s="26">
        <f>[1]!b_info_latestpar(A675,日期设置!$B$2)</f>
        <v>100</v>
      </c>
      <c r="M675" s="6">
        <f>[1]!b_info_outstandingbalance($A675,日期设置!B$2)</f>
        <v>4.5</v>
      </c>
      <c r="N675" s="7" t="str">
        <f>[1]!b_info_latestissurercreditrating2(A675,日期设置!$B$2,"102","1")</f>
        <v>AA</v>
      </c>
      <c r="O675" s="43">
        <v>7.8</v>
      </c>
      <c r="P675" s="9" t="str">
        <f>[1]!b_info_repurchasedate(A675)</f>
        <v>2023-11-02</v>
      </c>
      <c r="Q675" s="31" t="s">
        <v>21733</v>
      </c>
      <c r="R675" s="2" t="str">
        <f>IF((--IF(P675=0,Q675,P675))&gt;(--日期设置!$B$2),IF(P675=0,Q675,P675),Q675)</f>
        <v>2023-11-02</v>
      </c>
      <c r="S675" s="31" t="s">
        <v>21679</v>
      </c>
      <c r="T675" s="8">
        <f>[1]!b_anal_ptmyear($A675,日期设置!$B$2)</f>
        <v>4.6164383561643838</v>
      </c>
      <c r="U675" s="8">
        <f>[1]!b_anal_termifexercise($A675,日期设置!B$2)</f>
        <v>2.6164383561643834</v>
      </c>
      <c r="V675" s="10">
        <f>[1]!b_dq_dirtyprice(A675,日期设置!$B$2)</f>
        <v>102.9918</v>
      </c>
      <c r="W675" s="11">
        <f>IF(U675=0,ROUNDUP((Q675-日期设置!$B$2)/365,0),ROUNDUP((R675-日期设置!$B$2)/365,0))</f>
        <v>3</v>
      </c>
      <c r="X675" s="18">
        <f>_xlfn.IFNA(VLOOKUP(A675,过往入选债券!A:D,4,0),2)</f>
        <v>2</v>
      </c>
      <c r="Y675">
        <f>_xlfn.IFNA(VLOOKUP(C675,[2]Sheet1!$A:$A,1,0),3)</f>
        <v>3</v>
      </c>
    </row>
    <row r="676" spans="1:25" hidden="1" x14ac:dyDescent="0.2">
      <c r="A676" s="21" t="s">
        <v>2247</v>
      </c>
      <c r="B676" s="21" t="s">
        <v>2248</v>
      </c>
      <c r="C676" s="37" t="s">
        <v>1329</v>
      </c>
      <c r="D676" s="26" t="str">
        <f>[1]!b_calc_yield(A676,日期设置!$B$2,F676,1,R676,1,O676,L676,S676,)</f>
        <v>Fetching...</v>
      </c>
      <c r="E676" s="26">
        <f t="shared" si="20"/>
        <v>5.2999673884429388</v>
      </c>
      <c r="F676" s="18">
        <f>[1]!b_dq_cleanprice($A676,日期设置!B$2)</f>
        <v>99.516199999999998</v>
      </c>
      <c r="G676" s="18" t="str">
        <f t="shared" si="21"/>
        <v>0.68 + 0</v>
      </c>
      <c r="H676" s="27">
        <f>[1]!b_dq_pctchange($A676,日期设置!$B$2,1)/100</f>
        <v>0</v>
      </c>
      <c r="I676" s="26">
        <f>[1]!b_pq_pctchange(A676,日期设置!$B$4,日期设置!$B$2,1)</f>
        <v>0.13715047006486364</v>
      </c>
      <c r="J676" s="26">
        <f>[1]!b_pq_pctchange(A676,日期设置!$C$4,日期设置!$B$2,1)</f>
        <v>0.17172376028731337</v>
      </c>
      <c r="K676" s="52">
        <f>[1]!b_dq_amount($A676,日期设置!B$2,2,10000)</f>
        <v>0</v>
      </c>
      <c r="L676" s="26">
        <f>[1]!b_info_latestpar(A676,日期设置!$B$2)</f>
        <v>100</v>
      </c>
      <c r="M676" s="6">
        <f>[1]!b_info_outstandingbalance($A676,日期设置!B$2)</f>
        <v>10</v>
      </c>
      <c r="N676" s="7">
        <f>[1]!b_info_latestissurercreditrating2(A676,日期设置!$B$2,"102","1")</f>
        <v>0</v>
      </c>
      <c r="O676" s="8">
        <v>7.2</v>
      </c>
      <c r="P676" s="9">
        <f>[1]!b_info_repurchasedate(A676)</f>
        <v>0</v>
      </c>
      <c r="Q676" s="8" t="s">
        <v>16684</v>
      </c>
      <c r="R676" s="2" t="str">
        <f>IF((--IF(P676=0,Q676,P676))&gt;(--日期设置!$B$2),IF(P676=0,Q676,P676),Q676)</f>
        <v>2021-11-26</v>
      </c>
      <c r="S676" s="2" t="s">
        <v>18321</v>
      </c>
      <c r="T676" s="8">
        <f>[1]!b_anal_ptmyear($A676,日期设置!$B$2)</f>
        <v>0.68219178082191778</v>
      </c>
      <c r="U676" s="8">
        <f>[1]!b_anal_termifexercise($A676,日期设置!B$2)</f>
        <v>0</v>
      </c>
      <c r="V676" s="10">
        <f>[1]!b_dq_dirtyprice(A676,日期设置!$B$2)</f>
        <v>101.8044</v>
      </c>
      <c r="W676" s="11">
        <f>IF(U676=0,ROUNDUP((Q676-日期设置!$B$2)/365,0),ROUNDUP((R676-日期设置!$B$2)/365,0))</f>
        <v>1</v>
      </c>
      <c r="X676" s="18" t="str">
        <f>_xlfn.IFNA(VLOOKUP(A676,过往入选债券!A:D,4,0),2)</f>
        <v>否</v>
      </c>
      <c r="Y676">
        <f>_xlfn.IFNA(VLOOKUP(C676,[2]Sheet1!$A:$A,1,0),3)</f>
        <v>3</v>
      </c>
    </row>
    <row r="677" spans="1:25" hidden="1" x14ac:dyDescent="0.2">
      <c r="A677" s="21" t="s">
        <v>9971</v>
      </c>
      <c r="B677" s="21" t="s">
        <v>9972</v>
      </c>
      <c r="C677" s="37" t="s">
        <v>1493</v>
      </c>
      <c r="D677" s="26" t="str">
        <f>[1]!b_calc_yield(A677,日期设置!$B$2,F677,1,R677,1,O677,L677,S677,)</f>
        <v>Fetching...</v>
      </c>
      <c r="E677" s="26">
        <f t="shared" si="20"/>
        <v>7.2736548196064232</v>
      </c>
      <c r="F677" s="18">
        <f>[1]!b_dq_cleanprice($A677,日期设置!B$2)</f>
        <v>98.234700000000004</v>
      </c>
      <c r="G677" s="18" t="str">
        <f t="shared" si="21"/>
        <v>3.93 + 0.93</v>
      </c>
      <c r="H677" s="27">
        <f>[1]!b_dq_pctchange($A677,日期设置!$B$2,1)/100</f>
        <v>0</v>
      </c>
      <c r="I677" s="26">
        <f>[1]!b_pq_pctchange(A677,日期设置!$B$4,日期设置!$B$2,1)</f>
        <v>-0.88316012511350606</v>
      </c>
      <c r="J677" s="26">
        <f>[1]!b_pq_pctchange(A677,日期设置!$C$4,日期设置!$B$2,1)</f>
        <v>-0.88316012511350606</v>
      </c>
      <c r="K677" s="52">
        <f>[1]!b_dq_amount($A677,日期设置!B$2,2,10000)</f>
        <v>0</v>
      </c>
      <c r="L677" s="26">
        <f>[1]!b_info_latestpar(A677,日期设置!$B$2)</f>
        <v>100</v>
      </c>
      <c r="M677" s="6">
        <f>[1]!b_info_outstandingbalance($A677,日期设置!B$2)</f>
        <v>7.4</v>
      </c>
      <c r="N677" s="7" t="str">
        <f>[1]!b_info_latestissurercreditrating2(A677,日期设置!$B$2,"102","1")</f>
        <v>AA</v>
      </c>
      <c r="O677" s="8">
        <v>5.77</v>
      </c>
      <c r="P677" s="9" t="str">
        <f>[1]!b_info_repurchasedate(A677)</f>
        <v>2022-02-27</v>
      </c>
      <c r="Q677" s="8" t="s">
        <v>16892</v>
      </c>
      <c r="R677" s="2" t="str">
        <f>IF((--IF(P677=0,Q677,P677))&gt;(--日期设置!$B$2),IF(P677=0,Q677,P677),Q677)</f>
        <v>2022-02-27</v>
      </c>
      <c r="S677" s="2" t="s">
        <v>18531</v>
      </c>
      <c r="T677" s="8">
        <f>[1]!b_anal_ptmyear($A677,日期设置!$B$2)</f>
        <v>3.9369863013698629</v>
      </c>
      <c r="U677" s="8">
        <f>[1]!b_anal_termifexercise($A677,日期设置!B$2)</f>
        <v>0.93698630136986305</v>
      </c>
      <c r="V677" s="10">
        <f>[1]!b_dq_dirtyprice(A677,日期设置!$B$2)</f>
        <v>98.598299999999995</v>
      </c>
      <c r="W677" s="11">
        <f>IF(U677=0,ROUNDUP((Q677-日期设置!$B$2)/365,0),ROUNDUP((R677-日期设置!$B$2)/365,0))</f>
        <v>1</v>
      </c>
      <c r="X677" s="18">
        <f>_xlfn.IFNA(VLOOKUP(A677,过往入选债券!A:D,4,0),2)</f>
        <v>2</v>
      </c>
      <c r="Y677">
        <f>_xlfn.IFNA(VLOOKUP(C677,[2]Sheet1!$A:$A,1,0),3)</f>
        <v>3</v>
      </c>
    </row>
    <row r="678" spans="1:25" hidden="1" x14ac:dyDescent="0.2">
      <c r="A678" s="21" t="s">
        <v>14808</v>
      </c>
      <c r="B678" s="21" t="s">
        <v>14809</v>
      </c>
      <c r="C678" s="37" t="s">
        <v>12657</v>
      </c>
      <c r="D678" s="26" t="str">
        <f>[1]!b_calc_yield(A678,日期设置!$B$2,F678,1,R678,1,O678,L678,S678,)</f>
        <v>Fetching...</v>
      </c>
      <c r="E678" s="26">
        <f t="shared" si="20"/>
        <v>35.275764477164003</v>
      </c>
      <c r="F678" s="18">
        <f>[1]!b_dq_cleanprice($A678,日期设置!B$2)</f>
        <v>100.8402</v>
      </c>
      <c r="G678" s="18" t="str">
        <f t="shared" si="21"/>
        <v>4.66 + 0</v>
      </c>
      <c r="H678" s="27">
        <f>[1]!b_dq_pctchange($A678,日期设置!$B$2,1)/100</f>
        <v>0</v>
      </c>
      <c r="I678" s="26">
        <f>[1]!b_pq_pctchange(A678,日期设置!$B$4,日期设置!$B$2,1)</f>
        <v>0</v>
      </c>
      <c r="J678" s="26">
        <f>[1]!b_pq_pctchange(A678,日期设置!$C$4,日期设置!$B$2,1)</f>
        <v>0</v>
      </c>
      <c r="K678" s="52">
        <f>[1]!b_dq_amount($A678,日期设置!B$2,2,10000)</f>
        <v>0</v>
      </c>
      <c r="L678" s="26">
        <f>[1]!b_info_latestpar(A678,日期设置!$B$2)</f>
        <v>100</v>
      </c>
      <c r="M678" s="6">
        <f>[1]!b_info_outstandingbalance($A678,日期设置!B$2)</f>
        <v>8</v>
      </c>
      <c r="N678" s="7" t="str">
        <f>[1]!b_info_latestissurercreditrating2(A678,日期设置!$B$2,"102","1")</f>
        <v>AA</v>
      </c>
      <c r="O678" s="8">
        <v>8</v>
      </c>
      <c r="P678" s="9">
        <f>[1]!b_info_repurchasedate(A678)</f>
        <v>0</v>
      </c>
      <c r="Q678" s="8" t="s">
        <v>17646</v>
      </c>
      <c r="R678" s="2" t="str">
        <f>IF((--IF(P678=0,Q678,P678))&gt;(--日期设置!$B$2),IF(P678=0,Q678,P678),Q678)</f>
        <v>2025-11-21</v>
      </c>
      <c r="S678" s="2" t="s">
        <v>18567</v>
      </c>
      <c r="T678" s="8">
        <f>[1]!b_anal_ptmyear($A678,日期设置!$B$2)</f>
        <v>4.6684931506849319</v>
      </c>
      <c r="U678" s="8">
        <f>[1]!b_anal_termifexercise($A678,日期设置!B$2)</f>
        <v>0</v>
      </c>
      <c r="V678" s="10">
        <f>[1]!b_dq_dirtyprice(A678,日期设置!$B$2)</f>
        <v>103.4923</v>
      </c>
      <c r="W678" s="11">
        <f>IF(U678=0,ROUNDUP((Q678-日期设置!$B$2)/365,0),ROUNDUP((R678-日期设置!$B$2)/365,0))</f>
        <v>5</v>
      </c>
      <c r="X678" s="18">
        <f>_xlfn.IFNA(VLOOKUP(A678,过往入选债券!A:D,4,0),2)</f>
        <v>2</v>
      </c>
      <c r="Y678">
        <f>_xlfn.IFNA(VLOOKUP(C678,[2]Sheet1!$A:$A,1,0),3)</f>
        <v>3</v>
      </c>
    </row>
    <row r="679" spans="1:25" hidden="1" x14ac:dyDescent="0.2">
      <c r="A679" s="21" t="s">
        <v>15399</v>
      </c>
      <c r="B679" s="21" t="s">
        <v>15400</v>
      </c>
      <c r="C679" s="37" t="s">
        <v>8467</v>
      </c>
      <c r="D679" s="26" t="str">
        <f>[1]!b_calc_yield(A679,日期设置!$B$2,F679,1,R679,1,O679,L679,S679,)</f>
        <v>Fetching...</v>
      </c>
      <c r="E679" s="26">
        <f t="shared" si="20"/>
        <v>40.186288591981189</v>
      </c>
      <c r="F679" s="18">
        <f>[1]!b_dq_cleanprice($A679,日期设置!B$2)</f>
        <v>99.669799999999995</v>
      </c>
      <c r="G679" s="18" t="str">
        <f t="shared" si="21"/>
        <v>5.4 + 0</v>
      </c>
      <c r="H679" s="27">
        <f>[1]!b_dq_pctchange($A679,日期设置!$B$2,1)/100</f>
        <v>0</v>
      </c>
      <c r="I679" s="26">
        <f>[1]!b_pq_pctchange(A679,日期设置!$B$4,日期设置!$B$2,1)</f>
        <v>0</v>
      </c>
      <c r="J679" s="26">
        <f>[1]!b_pq_pctchange(A679,日期设置!$C$4,日期设置!$B$2,1)</f>
        <v>-1.0975838469316552</v>
      </c>
      <c r="K679" s="52">
        <f>[1]!b_dq_amount($A679,日期设置!B$2,2,10000)</f>
        <v>0</v>
      </c>
      <c r="L679" s="26">
        <f>[1]!b_info_latestpar(A679,日期设置!$B$2)</f>
        <v>100</v>
      </c>
      <c r="M679" s="6">
        <f>[1]!b_info_outstandingbalance($A679,日期设置!B$2)</f>
        <v>4.8</v>
      </c>
      <c r="N679" s="7" t="str">
        <f>[1]!b_info_latestissurercreditrating2(A679,日期设置!$B$2,"102","1")</f>
        <v>AA</v>
      </c>
      <c r="O679" s="8">
        <v>7.7</v>
      </c>
      <c r="P679" s="9">
        <f>[1]!b_info_repurchasedate(A679)</f>
        <v>0</v>
      </c>
      <c r="Q679" s="8" t="s">
        <v>17433</v>
      </c>
      <c r="R679" s="2" t="str">
        <f>IF((--IF(P679=0,Q679,P679))&gt;(--日期设置!$B$2),IF(P679=0,Q679,P679),Q679)</f>
        <v>2026-08-15</v>
      </c>
      <c r="S679" s="2" t="s">
        <v>18143</v>
      </c>
      <c r="T679" s="8">
        <f>[1]!b_anal_ptmyear($A679,日期设置!$B$2)</f>
        <v>5.4</v>
      </c>
      <c r="U679" s="8">
        <f>[1]!b_anal_termifexercise($A679,日期设置!B$2)</f>
        <v>0</v>
      </c>
      <c r="V679" s="10">
        <f>[1]!b_dq_dirtyprice(A679,日期设置!$B$2)</f>
        <v>104.2898</v>
      </c>
      <c r="W679" s="11">
        <f>IF(U679=0,ROUNDUP((Q679-日期设置!$B$2)/365,0),ROUNDUP((R679-日期设置!$B$2)/365,0))</f>
        <v>6</v>
      </c>
      <c r="X679" s="18">
        <f>_xlfn.IFNA(VLOOKUP(A679,过往入选债券!A:D,4,0),2)</f>
        <v>2</v>
      </c>
      <c r="Y679">
        <f>_xlfn.IFNA(VLOOKUP(C679,[2]Sheet1!$A:$A,1,0),3)</f>
        <v>3</v>
      </c>
    </row>
    <row r="680" spans="1:25" hidden="1" x14ac:dyDescent="0.2">
      <c r="A680" s="21" t="s">
        <v>9213</v>
      </c>
      <c r="B680" s="21" t="s">
        <v>9214</v>
      </c>
      <c r="C680" s="37" t="s">
        <v>118</v>
      </c>
      <c r="D680" s="26" t="str">
        <f>[1]!b_calc_yield(A680,日期设置!$B$2,F680,1,R680,1,O680,L680,S680,)</f>
        <v>Fetching...</v>
      </c>
      <c r="E680" s="26">
        <f t="shared" si="20"/>
        <v>11.084064556262629</v>
      </c>
      <c r="F680" s="18">
        <f>[1]!b_dq_cleanprice($A680,日期设置!B$2)</f>
        <v>99.58</v>
      </c>
      <c r="G680" s="18" t="str">
        <f t="shared" si="21"/>
        <v>1.47 + 0</v>
      </c>
      <c r="H680" s="27">
        <f>[1]!b_dq_pctchange($A680,日期设置!$B$2,1)/100</f>
        <v>0</v>
      </c>
      <c r="I680" s="26">
        <f>[1]!b_pq_pctchange(A680,日期设置!$B$4,日期设置!$B$2,1)</f>
        <v>0</v>
      </c>
      <c r="J680" s="26">
        <f>[1]!b_pq_pctchange(A680,日期设置!$C$4,日期设置!$B$2,1)</f>
        <v>-0.12036108324975381</v>
      </c>
      <c r="K680" s="52">
        <f>[1]!b_dq_amount($A680,日期设置!B$2,2,10000)</f>
        <v>0</v>
      </c>
      <c r="L680" s="26">
        <f>[1]!b_info_latestpar(A680,日期设置!$B$2)</f>
        <v>100</v>
      </c>
      <c r="M680" s="6">
        <f>[1]!b_info_outstandingbalance($A680,日期设置!B$2)</f>
        <v>2.5</v>
      </c>
      <c r="N680" s="7" t="str">
        <f>[1]!b_info_latestissurercreditrating2(A680,日期设置!$B$2,"102","1")</f>
        <v>AA+</v>
      </c>
      <c r="O680" s="8">
        <v>7.5</v>
      </c>
      <c r="P680" s="9">
        <f>[1]!b_info_repurchasedate(A680)</f>
        <v>0</v>
      </c>
      <c r="Q680" s="8" t="s">
        <v>16907</v>
      </c>
      <c r="R680" s="2" t="str">
        <f>IF((--IF(P680=0,Q680,P680))&gt;(--日期设置!$B$2),IF(P680=0,Q680,P680),Q680)</f>
        <v>2022-09-11</v>
      </c>
      <c r="S680" s="2" t="s">
        <v>18575</v>
      </c>
      <c r="T680" s="8">
        <f>[1]!b_anal_ptmyear($A680,日期设置!$B$2)</f>
        <v>1.473972602739726</v>
      </c>
      <c r="U680" s="8">
        <f>[1]!b_anal_termifexercise($A680,日期设置!B$2)</f>
        <v>0</v>
      </c>
      <c r="V680" s="10">
        <f>[1]!b_dq_dirtyprice(A680,日期设置!$B$2)</f>
        <v>103.5252</v>
      </c>
      <c r="W680" s="11">
        <f>IF(U680=0,ROUNDUP((Q680-日期设置!$B$2)/365,0),ROUNDUP((R680-日期设置!$B$2)/365,0))</f>
        <v>2</v>
      </c>
      <c r="X680" s="18">
        <f>_xlfn.IFNA(VLOOKUP(A680,过往入选债券!A:D,4,0),2)</f>
        <v>2</v>
      </c>
      <c r="Y680">
        <f>_xlfn.IFNA(VLOOKUP(C680,[2]Sheet1!$A:$A,1,0),3)</f>
        <v>3</v>
      </c>
    </row>
    <row r="681" spans="1:25" hidden="1" x14ac:dyDescent="0.2">
      <c r="A681" s="21" t="s">
        <v>14365</v>
      </c>
      <c r="B681" s="21" t="s">
        <v>14366</v>
      </c>
      <c r="C681" s="37" t="s">
        <v>14367</v>
      </c>
      <c r="D681" s="26" t="str">
        <f>[1]!b_calc_yield(A681,日期设置!$B$2,F681,1,R681,1,O681,L681,S681,)</f>
        <v>Fetching...</v>
      </c>
      <c r="E681" s="26">
        <f t="shared" si="20"/>
        <v>36.699517986681627</v>
      </c>
      <c r="F681" s="18">
        <f>[1]!b_dq_cleanprice($A681,日期设置!B$2)</f>
        <v>79.636700000000005</v>
      </c>
      <c r="G681" s="18" t="str">
        <f t="shared" si="21"/>
        <v>3.72 + 0</v>
      </c>
      <c r="H681" s="27">
        <f>[1]!b_dq_pctchange($A681,日期设置!$B$2,1)/100</f>
        <v>0</v>
      </c>
      <c r="I681" s="26">
        <f>[1]!b_pq_pctchange(A681,日期设置!$B$4,日期设置!$B$2,1)</f>
        <v>0</v>
      </c>
      <c r="J681" s="26">
        <f>[1]!b_pq_pctchange(A681,日期设置!$C$4,日期设置!$B$2,1)</f>
        <v>-0.43022825478114424</v>
      </c>
      <c r="K681" s="52">
        <f>[1]!b_dq_amount($A681,日期设置!B$2,2,10000)</f>
        <v>0</v>
      </c>
      <c r="L681" s="26">
        <f>[1]!b_info_latestpar(A681,日期设置!$B$2)</f>
        <v>80</v>
      </c>
      <c r="M681" s="6">
        <f>[1]!b_info_outstandingbalance($A681,日期设置!B$2)</f>
        <v>4</v>
      </c>
      <c r="N681" s="7" t="str">
        <f>[1]!b_info_latestissurercreditrating2(A681,日期设置!$B$2,"102","1")</f>
        <v>AA-</v>
      </c>
      <c r="O681" s="8">
        <v>7.8</v>
      </c>
      <c r="P681" s="9">
        <f>[1]!b_info_repurchasedate(A681)</f>
        <v>0</v>
      </c>
      <c r="Q681" s="8" t="s">
        <v>17350</v>
      </c>
      <c r="R681" s="2" t="str">
        <f>IF((--IF(P681=0,Q681,P681))&gt;(--日期设置!$B$2),IF(P681=0,Q681,P681),Q681)</f>
        <v>2024-12-12</v>
      </c>
      <c r="S681" s="2" t="s">
        <v>18596</v>
      </c>
      <c r="T681" s="8">
        <f>[1]!b_anal_ptmyear($A681,日期设置!$B$2)</f>
        <v>3.7260273972602738</v>
      </c>
      <c r="U681" s="8">
        <f>[1]!b_anal_termifexercise($A681,日期设置!B$2)</f>
        <v>0</v>
      </c>
      <c r="V681" s="10">
        <f>[1]!b_dq_dirtyprice(A681,日期设置!$B$2)</f>
        <v>81.346299999999999</v>
      </c>
      <c r="W681" s="11">
        <f>IF(U681=0,ROUNDUP((Q681-日期设置!$B$2)/365,0),ROUNDUP((R681-日期设置!$B$2)/365,0))</f>
        <v>4</v>
      </c>
      <c r="X681" s="18">
        <f>_xlfn.IFNA(VLOOKUP(A681,过往入选债券!A:D,4,0),2)</f>
        <v>2</v>
      </c>
      <c r="Y681">
        <f>_xlfn.IFNA(VLOOKUP(C681,[2]Sheet1!$A:$A,1,0),3)</f>
        <v>3</v>
      </c>
    </row>
    <row r="682" spans="1:25" hidden="1" x14ac:dyDescent="0.2">
      <c r="A682" s="21" t="s">
        <v>13396</v>
      </c>
      <c r="B682" s="21" t="s">
        <v>13397</v>
      </c>
      <c r="C682" s="37" t="s">
        <v>13398</v>
      </c>
      <c r="D682" s="26" t="str">
        <f>[1]!b_calc_yield(A682,日期设置!$B$2,F682,1,R682,1,O682,L682,S682,)</f>
        <v>Fetching...</v>
      </c>
      <c r="E682" s="26">
        <f t="shared" si="20"/>
        <v>3.6103884248482432</v>
      </c>
      <c r="F682" s="18">
        <f>[1]!b_dq_cleanprice($A682,日期设置!B$2)</f>
        <v>98.42</v>
      </c>
      <c r="G682" s="18" t="str">
        <f t="shared" si="21"/>
        <v>2.46 + 0.46</v>
      </c>
      <c r="H682" s="27">
        <f>[1]!b_dq_pctchange($A682,日期设置!$B$2,1)/100</f>
        <v>0</v>
      </c>
      <c r="I682" s="26">
        <f>[1]!b_pq_pctchange(A682,日期设置!$B$4,日期设置!$B$2,1)</f>
        <v>0.26487367563162706</v>
      </c>
      <c r="J682" s="26">
        <f>[1]!b_pq_pctchange(A682,日期设置!$C$4,日期设置!$B$2,1)</f>
        <v>0.26487367563162706</v>
      </c>
      <c r="K682" s="52">
        <f>[1]!b_dq_amount($A682,日期设置!B$2,2,10000)</f>
        <v>0</v>
      </c>
      <c r="L682" s="26">
        <f>[1]!b_info_latestpar(A682,日期设置!$B$2)</f>
        <v>100</v>
      </c>
      <c r="M682" s="6">
        <f>[1]!b_info_outstandingbalance($A682,日期设置!B$2)</f>
        <v>7.9</v>
      </c>
      <c r="N682" s="7" t="str">
        <f>[1]!b_info_latestissurercreditrating2(A682,日期设置!$B$2,"102","1")</f>
        <v>AA</v>
      </c>
      <c r="O682" s="8">
        <v>4.42</v>
      </c>
      <c r="P682" s="9" t="str">
        <f>[1]!b_info_repurchasedate(A682)</f>
        <v>2021-09-08</v>
      </c>
      <c r="Q682" s="8" t="s">
        <v>16695</v>
      </c>
      <c r="R682" s="2" t="str">
        <f>IF((--IF(P682=0,Q682,P682))&gt;(--日期设置!$B$2),IF(P682=0,Q682,P682),Q682)</f>
        <v>2021-09-08</v>
      </c>
      <c r="S682" s="2" t="s">
        <v>18080</v>
      </c>
      <c r="T682" s="8">
        <f>[1]!b_anal_ptmyear($A682,日期设置!$B$2)</f>
        <v>2.4657534246575343</v>
      </c>
      <c r="U682" s="8">
        <f>[1]!b_anal_termifexercise($A682,日期设置!B$2)</f>
        <v>0.46575342465753422</v>
      </c>
      <c r="V682" s="10">
        <f>[1]!b_dq_dirtyprice(A682,日期设置!$B$2)</f>
        <v>100.7814</v>
      </c>
      <c r="W682" s="11">
        <f>IF(U682=0,ROUNDUP((Q682-日期设置!$B$2)/365,0),ROUNDUP((R682-日期设置!$B$2)/365,0))</f>
        <v>1</v>
      </c>
      <c r="X682" s="18">
        <f>_xlfn.IFNA(VLOOKUP(A682,过往入选债券!A:D,4,0),2)</f>
        <v>2</v>
      </c>
      <c r="Y682">
        <f>_xlfn.IFNA(VLOOKUP(C682,[2]Sheet1!$A:$A,1,0),3)</f>
        <v>3</v>
      </c>
    </row>
    <row r="683" spans="1:25" hidden="1" x14ac:dyDescent="0.2">
      <c r="A683" s="21" t="s">
        <v>3380</v>
      </c>
      <c r="B683" s="21" t="s">
        <v>3381</v>
      </c>
      <c r="C683" s="37" t="s">
        <v>1750</v>
      </c>
      <c r="D683" s="26" t="str">
        <f>[1]!b_calc_yield(A683,日期设置!$B$2,F683,1,R683,1,O683,L683,S683,)</f>
        <v>Fetching...</v>
      </c>
      <c r="E683" s="26">
        <f t="shared" si="20"/>
        <v>10.685083907807847</v>
      </c>
      <c r="F683" s="18">
        <f>[1]!b_dq_cleanprice($A683,日期设置!B$2)</f>
        <v>100.908</v>
      </c>
      <c r="G683" s="18" t="str">
        <f t="shared" si="21"/>
        <v>1.43 + 0</v>
      </c>
      <c r="H683" s="27">
        <f>[1]!b_dq_pctchange($A683,日期设置!$B$2,1)/100</f>
        <v>0</v>
      </c>
      <c r="I683" s="26">
        <f>[1]!b_pq_pctchange(A683,日期设置!$B$4,日期设置!$B$2,1)</f>
        <v>0</v>
      </c>
      <c r="J683" s="26">
        <f>[1]!b_pq_pctchange(A683,日期设置!$C$4,日期设置!$B$2,1)</f>
        <v>0</v>
      </c>
      <c r="K683" s="52">
        <f>[1]!b_dq_amount($A683,日期设置!B$2,2,10000)</f>
        <v>0</v>
      </c>
      <c r="L683" s="26">
        <f>[1]!b_info_latestpar(A683,日期设置!$B$2)</f>
        <v>100</v>
      </c>
      <c r="M683" s="6">
        <f>[1]!b_info_outstandingbalance($A683,日期设置!B$2)</f>
        <v>10</v>
      </c>
      <c r="N683" s="7">
        <f>[1]!b_info_latestissurercreditrating2(A683,日期设置!$B$2,"102","1")</f>
        <v>0</v>
      </c>
      <c r="O683" s="8">
        <v>8.5</v>
      </c>
      <c r="P683" s="9">
        <f>[1]!b_info_repurchasedate(A683)</f>
        <v>0</v>
      </c>
      <c r="Q683" s="8" t="s">
        <v>16227</v>
      </c>
      <c r="R683" s="2" t="str">
        <f>IF((--IF(P683=0,Q683,P683))&gt;(--日期设置!$B$2),IF(P683=0,Q683,P683),Q683)</f>
        <v>2022-08-28</v>
      </c>
      <c r="S683" s="2" t="s">
        <v>18013</v>
      </c>
      <c r="T683" s="8">
        <f>[1]!b_anal_ptmyear($A683,日期设置!$B$2)</f>
        <v>1.4356164383561643</v>
      </c>
      <c r="U683" s="8">
        <f>[1]!b_anal_termifexercise($A683,日期设置!B$2)</f>
        <v>0</v>
      </c>
      <c r="V683" s="10">
        <f>[1]!b_dq_dirtyprice(A683,日期设置!$B$2)</f>
        <v>105.70529999999999</v>
      </c>
      <c r="W683" s="11">
        <f>IF(U683=0,ROUNDUP((Q683-日期设置!$B$2)/365,0),ROUNDUP((R683-日期设置!$B$2)/365,0))</f>
        <v>2</v>
      </c>
      <c r="X683" s="18">
        <f>_xlfn.IFNA(VLOOKUP(A683,过往入选债券!A:D,4,0),2)</f>
        <v>2</v>
      </c>
      <c r="Y683">
        <f>_xlfn.IFNA(VLOOKUP(C683,[2]Sheet1!$A:$A,1,0),3)</f>
        <v>3</v>
      </c>
    </row>
    <row r="684" spans="1:25" hidden="1" x14ac:dyDescent="0.2">
      <c r="A684" s="28" t="s">
        <v>20542</v>
      </c>
      <c r="B684" s="28" t="s">
        <v>20543</v>
      </c>
      <c r="C684" s="39" t="s">
        <v>20783</v>
      </c>
      <c r="D684" s="26" t="str">
        <f>[1]!b_calc_yield(A684,日期设置!$B$2,F684,1,R684,1,O684,L684,S684,)</f>
        <v>Fetching...</v>
      </c>
      <c r="E684" s="26">
        <f t="shared" si="20"/>
        <v>11.363938507068138</v>
      </c>
      <c r="F684" s="18">
        <f>[1]!b_dq_cleanprice($A684,日期设置!B$2)</f>
        <v>100</v>
      </c>
      <c r="G684" s="18" t="str">
        <f t="shared" si="21"/>
        <v>2.51 + 1.51</v>
      </c>
      <c r="H684" s="27">
        <f>[1]!b_dq_pctchange($A684,日期设置!$B$2,1)/100</f>
        <v>0</v>
      </c>
      <c r="I684" s="26">
        <f>[1]!b_pq_pctchange(A684,日期设置!$B$4,日期设置!$B$2,1)</f>
        <v>0</v>
      </c>
      <c r="J684" s="26">
        <f>[1]!b_pq_pctchange(A684,日期设置!$C$4,日期设置!$B$2,1)</f>
        <v>0</v>
      </c>
      <c r="K684" s="52">
        <f>[1]!b_dq_amount($A684,日期设置!B$2,2,10000)</f>
        <v>0</v>
      </c>
      <c r="L684" s="26">
        <f>[1]!b_info_latestpar(A684,日期设置!$B$2)</f>
        <v>100</v>
      </c>
      <c r="M684" s="6">
        <f>[1]!b_info_outstandingbalance($A684,日期设置!B$2)</f>
        <v>1</v>
      </c>
      <c r="N684" s="7" t="str">
        <f>[1]!b_info_latestissurercreditrating2(A684,日期设置!$B$2,"102","1")</f>
        <v>AA</v>
      </c>
      <c r="O684" s="8">
        <v>7.8</v>
      </c>
      <c r="P684" s="9" t="str">
        <f>[1]!b_info_repurchasedate(A684)</f>
        <v>2022-09-25</v>
      </c>
      <c r="Q684" s="8" t="s">
        <v>20818</v>
      </c>
      <c r="R684" s="2" t="str">
        <f>IF((--IF(P684=0,Q684,P684))&gt;(--日期设置!$B$2),IF(P684=0,Q684,P684),Q684)</f>
        <v>2022-09-25</v>
      </c>
      <c r="S684" s="31" t="s">
        <v>16496</v>
      </c>
      <c r="T684" s="8">
        <f>[1]!b_anal_ptmyear($A684,日期设置!$B$2)</f>
        <v>2.5123287671232877</v>
      </c>
      <c r="U684" s="8">
        <f>[1]!b_anal_termifexercise($A684,日期设置!B$2)</f>
        <v>1.5123287671232877</v>
      </c>
      <c r="V684" s="10">
        <f>[1]!b_dq_dirtyprice(A684,日期设置!$B$2)</f>
        <v>103.8038</v>
      </c>
      <c r="W684" s="11">
        <f>IF(U684=0,ROUNDUP((Q684-日期设置!$B$2)/365,0),ROUNDUP((R684-日期设置!$B$2)/365,0))</f>
        <v>2</v>
      </c>
      <c r="X684" s="18">
        <f>_xlfn.IFNA(VLOOKUP(A684,过往入选债券!A:D,4,0),2)</f>
        <v>2</v>
      </c>
      <c r="Y684">
        <f>_xlfn.IFNA(VLOOKUP(C684,[2]Sheet1!$A:$A,1,0),3)</f>
        <v>3</v>
      </c>
    </row>
    <row r="685" spans="1:25" hidden="1" x14ac:dyDescent="0.2">
      <c r="A685" s="21" t="s">
        <v>11475</v>
      </c>
      <c r="B685" s="21" t="s">
        <v>11476</v>
      </c>
      <c r="C685" s="37" t="s">
        <v>25</v>
      </c>
      <c r="D685" s="26" t="str">
        <f>[1]!b_calc_yield(A685,日期设置!$B$2,F685,1,R685,1,O685,L685,S685,)</f>
        <v>Fetching...</v>
      </c>
      <c r="E685" s="26">
        <f t="shared" si="20"/>
        <v>4.5804985998838976</v>
      </c>
      <c r="F685" s="18">
        <f>[1]!b_dq_cleanprice($A685,日期设置!B$2)</f>
        <v>99.373800000000003</v>
      </c>
      <c r="G685" s="18" t="str">
        <f t="shared" si="21"/>
        <v>0.59 + 0</v>
      </c>
      <c r="H685" s="27">
        <f>[1]!b_dq_pctchange($A685,日期设置!$B$2,1)/100</f>
        <v>0</v>
      </c>
      <c r="I685" s="26">
        <f>[1]!b_pq_pctchange(A685,日期设置!$B$4,日期设置!$B$2,1)</f>
        <v>6.5970277976225029</v>
      </c>
      <c r="J685" s="26">
        <f>[1]!b_pq_pctchange(A685,日期设置!$C$4,日期设置!$B$2,1)</f>
        <v>-0.29317921859008494</v>
      </c>
      <c r="K685" s="52">
        <f>[1]!b_dq_amount($A685,日期设置!B$2,2,10000)</f>
        <v>0</v>
      </c>
      <c r="L685" s="26">
        <f>[1]!b_info_latestpar(A685,日期设置!$B$2)</f>
        <v>100</v>
      </c>
      <c r="M685" s="6">
        <f>[1]!b_info_outstandingbalance($A685,日期设置!B$2)</f>
        <v>8.3000000000000007</v>
      </c>
      <c r="N685" s="7" t="str">
        <f>[1]!b_info_latestissurercreditrating2(A685,日期设置!$B$2,"102","1")</f>
        <v>AAA</v>
      </c>
      <c r="O685" s="8">
        <v>6.85</v>
      </c>
      <c r="P685" s="9" t="str">
        <f>[1]!b_info_repurchasedate(A685)</f>
        <v>2016-10-24</v>
      </c>
      <c r="Q685" s="8" t="s">
        <v>16517</v>
      </c>
      <c r="R685" s="2" t="str">
        <f>IF((--IF(P685=0,Q685,P685))&gt;(--日期设置!$B$2),IF(P685=0,Q685,P685),Q685)</f>
        <v>2021-10-24</v>
      </c>
      <c r="S685" s="2" t="s">
        <v>18271</v>
      </c>
      <c r="T685" s="8">
        <f>[1]!b_anal_ptmyear($A685,日期设置!$B$2)</f>
        <v>0.59178082191780823</v>
      </c>
      <c r="U685" s="8">
        <f>[1]!b_anal_termifexercise($A685,日期设置!B$2)</f>
        <v>0</v>
      </c>
      <c r="V685" s="10">
        <f>[1]!b_dq_dirtyprice(A685,日期设置!$B$2)</f>
        <v>102.17010000000001</v>
      </c>
      <c r="W685" s="11">
        <f>IF(U685=0,ROUNDUP((Q685-日期设置!$B$2)/365,0),ROUNDUP((R685-日期设置!$B$2)/365,0))</f>
        <v>1</v>
      </c>
      <c r="X685" s="18" t="str">
        <f>_xlfn.IFNA(VLOOKUP(A685,过往入选债券!A:D,4,0),2)</f>
        <v>否</v>
      </c>
      <c r="Y685" t="str">
        <f>_xlfn.IFNA(VLOOKUP(C685,[2]Sheet1!$A:$A,1,0),3)</f>
        <v>大同煤矿集团有限责任公司</v>
      </c>
    </row>
    <row r="686" spans="1:25" hidden="1" x14ac:dyDescent="0.2">
      <c r="A686" s="21" t="s">
        <v>5538</v>
      </c>
      <c r="B686" s="21" t="s">
        <v>5539</v>
      </c>
      <c r="C686" s="37" t="s">
        <v>4837</v>
      </c>
      <c r="D686" s="26" t="str">
        <f>[1]!b_calc_yield(A686,日期设置!$B$2,F686,1,R686,1,O686,L686,S686,)</f>
        <v>Fetching...</v>
      </c>
      <c r="E686" s="26">
        <f t="shared" si="20"/>
        <v>5.3784180178008123</v>
      </c>
      <c r="F686" s="18">
        <f>[1]!b_dq_cleanprice($A686,日期设置!B$2)</f>
        <v>98.055899999999994</v>
      </c>
      <c r="G686" s="18" t="str">
        <f t="shared" si="21"/>
        <v>0.69 + 0.69</v>
      </c>
      <c r="H686" s="27">
        <f>[1]!b_dq_pctchange($A686,日期设置!$B$2,1)/100</f>
        <v>0</v>
      </c>
      <c r="I686" s="26">
        <f>[1]!b_pq_pctchange(A686,日期设置!$B$4,日期设置!$B$2,1)</f>
        <v>0</v>
      </c>
      <c r="J686" s="26">
        <f>[1]!b_pq_pctchange(A686,日期设置!$C$4,日期设置!$B$2,1)</f>
        <v>0</v>
      </c>
      <c r="K686" s="52">
        <f>[1]!b_dq_amount($A686,日期设置!B$2,2,10000)</f>
        <v>0</v>
      </c>
      <c r="L686" s="26">
        <f>[1]!b_info_latestpar(A686,日期设置!$B$2)</f>
        <v>100</v>
      </c>
      <c r="M686" s="6">
        <f>[1]!b_info_outstandingbalance($A686,日期设置!B$2)</f>
        <v>1</v>
      </c>
      <c r="N686" s="7" t="str">
        <f>[1]!b_info_latestissurercreditrating2(A686,日期设置!$B$2,"102","1")</f>
        <v>AA</v>
      </c>
      <c r="O686" s="8">
        <v>4.9000000000000004</v>
      </c>
      <c r="P686" s="9">
        <f>[1]!b_info_repurchasedate(A686)</f>
        <v>0</v>
      </c>
      <c r="Q686" s="8" t="s">
        <v>16641</v>
      </c>
      <c r="R686" s="2" t="str">
        <f>IF((--IF(P686=0,Q686,P686))&gt;(--日期设置!$B$2),IF(P686=0,Q686,P686),Q686)</f>
        <v>2021-12-01</v>
      </c>
      <c r="S686" s="2" t="s">
        <v>18853</v>
      </c>
      <c r="T686" s="8">
        <f>[1]!b_anal_ptmyear($A686,日期设置!$B$2)</f>
        <v>0.69589041095890414</v>
      </c>
      <c r="U686" s="8">
        <f>[1]!b_anal_termifexercise($A686,日期设置!B$2)</f>
        <v>0.69589041095890414</v>
      </c>
      <c r="V686" s="10">
        <f>[1]!b_dq_dirtyprice(A686,日期设置!$B$2)</f>
        <v>99.546000000000006</v>
      </c>
      <c r="W686" s="11">
        <f>IF(U686=0,ROUNDUP((Q686-日期设置!$B$2)/365,0),ROUNDUP((R686-日期设置!$B$2)/365,0))</f>
        <v>1</v>
      </c>
      <c r="X686" s="18">
        <f>_xlfn.IFNA(VLOOKUP(A686,过往入选债券!A:D,4,0),2)</f>
        <v>2</v>
      </c>
      <c r="Y686">
        <f>_xlfn.IFNA(VLOOKUP(C686,[2]Sheet1!$A:$A,1,0),3)</f>
        <v>3</v>
      </c>
    </row>
    <row r="687" spans="1:25" hidden="1" x14ac:dyDescent="0.2">
      <c r="A687" s="21" t="s">
        <v>557</v>
      </c>
      <c r="B687" s="21" t="s">
        <v>558</v>
      </c>
      <c r="C687" s="37" t="s">
        <v>559</v>
      </c>
      <c r="D687" s="26" t="str">
        <f>[1]!b_calc_yield(A687,日期设置!$B$2,F687,1,R687,1,O687,L687,S687,)</f>
        <v>Fetching...</v>
      </c>
      <c r="E687" s="26">
        <f t="shared" si="20"/>
        <v>5.5028314015683089</v>
      </c>
      <c r="F687" s="18">
        <f>[1]!b_dq_cleanprice($A687,日期设置!B$2)</f>
        <v>99.735500000000002</v>
      </c>
      <c r="G687" s="18" t="str">
        <f t="shared" si="21"/>
        <v>0.71 + 0</v>
      </c>
      <c r="H687" s="27">
        <f>[1]!b_dq_pctchange($A687,日期设置!$B$2,1)/100</f>
        <v>0</v>
      </c>
      <c r="I687" s="26">
        <f>[1]!b_pq_pctchange(A687,日期设置!$B$4,日期设置!$B$2,1)</f>
        <v>0</v>
      </c>
      <c r="J687" s="26">
        <f>[1]!b_pq_pctchange(A687,日期设置!$C$4,日期设置!$B$2,1)</f>
        <v>0</v>
      </c>
      <c r="K687" s="52">
        <f>[1]!b_dq_amount($A687,日期设置!B$2,2,10000)</f>
        <v>0</v>
      </c>
      <c r="L687" s="26">
        <f>[1]!b_info_latestpar(A687,日期设置!$B$2)</f>
        <v>100</v>
      </c>
      <c r="M687" s="6">
        <f>[1]!b_info_outstandingbalance($A687,日期设置!B$2)</f>
        <v>8.4</v>
      </c>
      <c r="N687" s="7">
        <f>[1]!b_info_latestissurercreditrating2(A687,日期设置!$B$2,"102","1")</f>
        <v>0</v>
      </c>
      <c r="O687" s="8">
        <v>7.5</v>
      </c>
      <c r="P687" s="9">
        <f>[1]!b_info_repurchasedate(A687)</f>
        <v>0</v>
      </c>
      <c r="Q687" s="8" t="s">
        <v>16453</v>
      </c>
      <c r="R687" s="2" t="str">
        <f>IF((--IF(P687=0,Q687,P687))&gt;(--日期设置!$B$2),IF(P687=0,Q687,P687),Q687)</f>
        <v>2021-12-07</v>
      </c>
      <c r="S687" s="2" t="s">
        <v>18931</v>
      </c>
      <c r="T687" s="8">
        <f>[1]!b_anal_ptmyear($A687,日期设置!$B$2)</f>
        <v>0.71232876712328763</v>
      </c>
      <c r="U687" s="8">
        <f>[1]!b_anal_termifexercise($A687,日期设置!B$2)</f>
        <v>0</v>
      </c>
      <c r="V687" s="10">
        <f>[1]!b_dq_dirtyprice(A687,日期设置!$B$2)</f>
        <v>101.893</v>
      </c>
      <c r="W687" s="11">
        <f>IF(U687=0,ROUNDUP((Q687-日期设置!$B$2)/365,0),ROUNDUP((R687-日期设置!$B$2)/365,0))</f>
        <v>1</v>
      </c>
      <c r="X687" s="18">
        <f>_xlfn.IFNA(VLOOKUP(A687,过往入选债券!A:D,4,0),2)</f>
        <v>2</v>
      </c>
      <c r="Y687">
        <f>_xlfn.IFNA(VLOOKUP(C687,[2]Sheet1!$A:$A,1,0),3)</f>
        <v>3</v>
      </c>
    </row>
    <row r="688" spans="1:25" hidden="1" x14ac:dyDescent="0.2">
      <c r="A688" s="21" t="s">
        <v>1291</v>
      </c>
      <c r="B688" s="21" t="s">
        <v>1292</v>
      </c>
      <c r="C688" s="37" t="s">
        <v>1293</v>
      </c>
      <c r="D688" s="26" t="str">
        <f>[1]!b_calc_yield(A688,日期设置!$B$2,F688,1,R688,1,O688,L688,S688,)</f>
        <v>Fetching...</v>
      </c>
      <c r="E688" s="26">
        <f t="shared" si="20"/>
        <v>9.9267770928161525</v>
      </c>
      <c r="F688" s="18">
        <f>[1]!b_dq_cleanprice($A688,日期设置!B$2)</f>
        <v>98.450500000000005</v>
      </c>
      <c r="G688" s="18" t="str">
        <f t="shared" si="21"/>
        <v>1.33 + 0</v>
      </c>
      <c r="H688" s="27">
        <f>[1]!b_dq_pctchange($A688,日期设置!$B$2,1)/100</f>
        <v>0</v>
      </c>
      <c r="I688" s="26">
        <f>[1]!b_pq_pctchange(A688,日期设置!$B$4,日期设置!$B$2,1)</f>
        <v>0</v>
      </c>
      <c r="J688" s="26">
        <f>[1]!b_pq_pctchange(A688,日期设置!$C$4,日期设置!$B$2,1)</f>
        <v>-1.5113849059585951</v>
      </c>
      <c r="K688" s="52">
        <f>[1]!b_dq_amount($A688,日期设置!B$2,2,10000)</f>
        <v>0</v>
      </c>
      <c r="L688" s="26">
        <f>[1]!b_info_latestpar(A688,日期设置!$B$2)</f>
        <v>100</v>
      </c>
      <c r="M688" s="6">
        <f>[1]!b_info_outstandingbalance($A688,日期设置!B$2)</f>
        <v>3.5</v>
      </c>
      <c r="N688" s="7">
        <f>[1]!b_info_latestissurercreditrating2(A688,日期设置!$B$2,"102","1")</f>
        <v>0</v>
      </c>
      <c r="O688" s="8">
        <v>6.5</v>
      </c>
      <c r="P688" s="9">
        <f>[1]!b_info_repurchasedate(A688)</f>
        <v>0</v>
      </c>
      <c r="Q688" s="8" t="s">
        <v>16399</v>
      </c>
      <c r="R688" s="2" t="str">
        <f>IF((--IF(P688=0,Q688,P688))&gt;(--日期设置!$B$2),IF(P688=0,Q688,P688),Q688)</f>
        <v>2022-07-21</v>
      </c>
      <c r="S688" s="2" t="s">
        <v>18171</v>
      </c>
      <c r="T688" s="8">
        <f>[1]!b_anal_ptmyear($A688,日期设置!$B$2)</f>
        <v>1.3315068493150686</v>
      </c>
      <c r="U688" s="8">
        <f>[1]!b_anal_termifexercise($A688,日期设置!B$2)</f>
        <v>0</v>
      </c>
      <c r="V688" s="10">
        <f>[1]!b_dq_dirtyprice(A688,日期设置!$B$2)</f>
        <v>102.7957</v>
      </c>
      <c r="W688" s="11">
        <f>IF(U688=0,ROUNDUP((Q688-日期设置!$B$2)/365,0),ROUNDUP((R688-日期设置!$B$2)/365,0))</f>
        <v>2</v>
      </c>
      <c r="X688" s="18">
        <f>_xlfn.IFNA(VLOOKUP(A688,过往入选债券!A:D,4,0),2)</f>
        <v>2</v>
      </c>
      <c r="Y688">
        <f>_xlfn.IFNA(VLOOKUP(C688,[2]Sheet1!$A:$A,1,0),3)</f>
        <v>3</v>
      </c>
    </row>
    <row r="689" spans="1:25" hidden="1" x14ac:dyDescent="0.2">
      <c r="A689" s="21" t="s">
        <v>14039</v>
      </c>
      <c r="B689" s="21" t="s">
        <v>14040</v>
      </c>
      <c r="C689" s="37" t="s">
        <v>14041</v>
      </c>
      <c r="D689" s="26" t="str">
        <f>[1]!b_calc_yield(A689,日期设置!$B$2,F689,1,R689,1,O689,L689,S689,)</f>
        <v>Fetching...</v>
      </c>
      <c r="E689" s="26">
        <f t="shared" si="20"/>
        <v>34.469446430066775</v>
      </c>
      <c r="F689" s="18">
        <f>[1]!b_dq_cleanprice($A689,日期设置!B$2)</f>
        <v>79.056299999999993</v>
      </c>
      <c r="G689" s="18" t="str">
        <f t="shared" si="21"/>
        <v>3.45 + 0</v>
      </c>
      <c r="H689" s="27">
        <f>[1]!b_dq_pctchange($A689,日期设置!$B$2,1)/100</f>
        <v>0</v>
      </c>
      <c r="I689" s="26">
        <f>[1]!b_pq_pctchange(A689,日期设置!$B$4,日期设置!$B$2,1)</f>
        <v>0</v>
      </c>
      <c r="J689" s="26">
        <f>[1]!b_pq_pctchange(A689,日期设置!$C$4,日期设置!$B$2,1)</f>
        <v>-1.354597283069173</v>
      </c>
      <c r="K689" s="52">
        <f>[1]!b_dq_amount($A689,日期设置!B$2,2,10000)</f>
        <v>0</v>
      </c>
      <c r="L689" s="26">
        <f>[1]!b_info_latestpar(A689,日期设置!$B$2)</f>
        <v>80</v>
      </c>
      <c r="M689" s="6">
        <f>[1]!b_info_outstandingbalance($A689,日期设置!B$2)</f>
        <v>6.4</v>
      </c>
      <c r="N689" s="7" t="str">
        <f>[1]!b_info_latestissurercreditrating2(A689,日期设置!$B$2,"102","1")</f>
        <v>AA</v>
      </c>
      <c r="O689" s="8">
        <v>7.7</v>
      </c>
      <c r="P689" s="9">
        <f>[1]!b_info_repurchasedate(A689)</f>
        <v>0</v>
      </c>
      <c r="Q689" s="8" t="s">
        <v>16041</v>
      </c>
      <c r="R689" s="2" t="str">
        <f>IF((--IF(P689=0,Q689,P689))&gt;(--日期设置!$B$2),IF(P689=0,Q689,P689),Q689)</f>
        <v>2024-09-05</v>
      </c>
      <c r="S689" s="2" t="s">
        <v>18329</v>
      </c>
      <c r="T689" s="8">
        <f>[1]!b_anal_ptmyear($A689,日期设置!$B$2)</f>
        <v>3.4575342465753423</v>
      </c>
      <c r="U689" s="8">
        <f>[1]!b_anal_termifexercise($A689,日期设置!B$2)</f>
        <v>0</v>
      </c>
      <c r="V689" s="10">
        <f>[1]!b_dq_dirtyprice(A689,日期设置!$B$2)</f>
        <v>82.397900000000007</v>
      </c>
      <c r="W689" s="11">
        <f>IF(U689=0,ROUNDUP((Q689-日期设置!$B$2)/365,0),ROUNDUP((R689-日期设置!$B$2)/365,0))</f>
        <v>4</v>
      </c>
      <c r="X689" s="18">
        <f>_xlfn.IFNA(VLOOKUP(A689,过往入选债券!A:D,4,0),2)</f>
        <v>2</v>
      </c>
      <c r="Y689">
        <f>_xlfn.IFNA(VLOOKUP(C689,[2]Sheet1!$A:$A,1,0),3)</f>
        <v>3</v>
      </c>
    </row>
    <row r="690" spans="1:25" hidden="1" x14ac:dyDescent="0.2">
      <c r="A690" s="21" t="s">
        <v>1532</v>
      </c>
      <c r="B690" s="21" t="s">
        <v>1533</v>
      </c>
      <c r="C690" s="37" t="s">
        <v>1494</v>
      </c>
      <c r="D690" s="26" t="str">
        <f>[1]!b_calc_yield(A690,日期设置!$B$2,F690,1,R690,1,O690,L690,S690,)</f>
        <v>Fetching...</v>
      </c>
      <c r="E690" s="26">
        <f t="shared" si="20"/>
        <v>13.683881701541246</v>
      </c>
      <c r="F690" s="18">
        <f>[1]!b_dq_cleanprice($A690,日期设置!B$2)</f>
        <v>99.596100000000007</v>
      </c>
      <c r="G690" s="18" t="str">
        <f t="shared" si="21"/>
        <v>1.79 + 0</v>
      </c>
      <c r="H690" s="27">
        <f>[1]!b_dq_pctchange($A690,日期设置!$B$2,1)/100</f>
        <v>0</v>
      </c>
      <c r="I690" s="26">
        <f>[1]!b_pq_pctchange(A690,日期设置!$B$4,日期设置!$B$2,1)</f>
        <v>-2.2317747394708514</v>
      </c>
      <c r="J690" s="26">
        <f>[1]!b_pq_pctchange(A690,日期设置!$C$4,日期设置!$B$2,1)</f>
        <v>-2.2317747394708514</v>
      </c>
      <c r="K690" s="52">
        <f>[1]!b_dq_amount($A690,日期设置!B$2,2,10000)</f>
        <v>0</v>
      </c>
      <c r="L690" s="26">
        <f>[1]!b_info_latestpar(A690,日期设置!$B$2)</f>
        <v>100</v>
      </c>
      <c r="M690" s="6">
        <f>[1]!b_info_outstandingbalance($A690,日期设置!B$2)</f>
        <v>5.5</v>
      </c>
      <c r="N690" s="7">
        <f>[1]!b_info_latestissurercreditrating2(A690,日期设置!$B$2,"102","1")</f>
        <v>0</v>
      </c>
      <c r="O690" s="8">
        <v>7.5</v>
      </c>
      <c r="P690" s="9">
        <f>[1]!b_info_repurchasedate(A690)</f>
        <v>0</v>
      </c>
      <c r="Q690" s="8" t="s">
        <v>16308</v>
      </c>
      <c r="R690" s="2" t="str">
        <f>IF((--IF(P690=0,Q690,P690))&gt;(--日期设置!$B$2),IF(P690=0,Q690,P690),Q690)</f>
        <v>2023-01-05</v>
      </c>
      <c r="S690" s="2" t="s">
        <v>18088</v>
      </c>
      <c r="T690" s="8">
        <f>[1]!b_anal_ptmyear($A690,日期设置!$B$2)</f>
        <v>1.7917808219178082</v>
      </c>
      <c r="U690" s="8">
        <f>[1]!b_anal_termifexercise($A690,日期设置!B$2)</f>
        <v>0</v>
      </c>
      <c r="V690" s="10">
        <f>[1]!b_dq_dirtyprice(A690,日期设置!$B$2)</f>
        <v>101.15770000000001</v>
      </c>
      <c r="W690" s="11">
        <f>IF(U690=0,ROUNDUP((Q690-日期设置!$B$2)/365,0),ROUNDUP((R690-日期设置!$B$2)/365,0))</f>
        <v>2</v>
      </c>
      <c r="X690" s="18">
        <f>_xlfn.IFNA(VLOOKUP(A690,过往入选债券!A:D,4,0),2)</f>
        <v>2</v>
      </c>
      <c r="Y690">
        <f>_xlfn.IFNA(VLOOKUP(C690,[2]Sheet1!$A:$A,1,0),3)</f>
        <v>3</v>
      </c>
    </row>
    <row r="691" spans="1:25" hidden="1" x14ac:dyDescent="0.2">
      <c r="A691" s="21" t="s">
        <v>15301</v>
      </c>
      <c r="B691" s="21" t="s">
        <v>15302</v>
      </c>
      <c r="C691" s="37" t="s">
        <v>10774</v>
      </c>
      <c r="D691" s="26" t="str">
        <f>[1]!b_calc_yield(A691,日期设置!$B$2,F691,1,R691,1,O691,L691,S691,)</f>
        <v>Fetching...</v>
      </c>
      <c r="E691" s="26">
        <f t="shared" si="20"/>
        <v>36.866967157476523</v>
      </c>
      <c r="F691" s="18">
        <f>[1]!b_dq_cleanprice($A691,日期设置!B$2)</f>
        <v>101.12050000000001</v>
      </c>
      <c r="G691" s="18" t="str">
        <f t="shared" si="21"/>
        <v>5.12 + 0</v>
      </c>
      <c r="H691" s="27">
        <f>[1]!b_dq_pctchange($A691,日期设置!$B$2,1)/100</f>
        <v>0</v>
      </c>
      <c r="I691" s="26">
        <f>[1]!b_pq_pctchange(A691,日期设置!$B$4,日期设置!$B$2,1)</f>
        <v>0</v>
      </c>
      <c r="J691" s="26">
        <f>[1]!b_pq_pctchange(A691,日期设置!$C$4,日期设置!$B$2,1)</f>
        <v>-1.0200406019423847</v>
      </c>
      <c r="K691" s="52">
        <f>[1]!b_dq_amount($A691,日期设置!B$2,2,10000)</f>
        <v>0</v>
      </c>
      <c r="L691" s="26">
        <f>[1]!b_info_latestpar(A691,日期设置!$B$2)</f>
        <v>100</v>
      </c>
      <c r="M691" s="6">
        <f>[1]!b_info_outstandingbalance($A691,日期设置!B$2)</f>
        <v>6.3</v>
      </c>
      <c r="N691" s="7" t="str">
        <f>[1]!b_info_latestissurercreditrating2(A691,日期设置!$B$2,"102","1")</f>
        <v>AA</v>
      </c>
      <c r="O691" s="8">
        <v>8</v>
      </c>
      <c r="P691" s="9">
        <f>[1]!b_info_repurchasedate(A691)</f>
        <v>0</v>
      </c>
      <c r="Q691" s="8" t="s">
        <v>16059</v>
      </c>
      <c r="R691" s="2" t="str">
        <f>IF((--IF(P691=0,Q691,P691))&gt;(--日期设置!$B$2),IF(P691=0,Q691,P691),Q691)</f>
        <v>2026-05-06</v>
      </c>
      <c r="S691" s="2" t="s">
        <v>17845</v>
      </c>
      <c r="T691" s="8">
        <f>[1]!b_anal_ptmyear($A691,日期设置!$B$2)</f>
        <v>5.1232876712328768</v>
      </c>
      <c r="U691" s="8">
        <f>[1]!b_anal_termifexercise($A691,日期设置!B$2)</f>
        <v>0</v>
      </c>
      <c r="V691" s="10">
        <f>[1]!b_dq_dirtyprice(A691,日期设置!$B$2)</f>
        <v>108.13420000000001</v>
      </c>
      <c r="W691" s="11">
        <f>IF(U691=0,ROUNDUP((Q691-日期设置!$B$2)/365,0),ROUNDUP((R691-日期设置!$B$2)/365,0))</f>
        <v>6</v>
      </c>
      <c r="X691" s="18">
        <f>_xlfn.IFNA(VLOOKUP(A691,过往入选债券!A:D,4,0),2)</f>
        <v>2</v>
      </c>
      <c r="Y691">
        <f>_xlfn.IFNA(VLOOKUP(C691,[2]Sheet1!$A:$A,1,0),3)</f>
        <v>3</v>
      </c>
    </row>
    <row r="692" spans="1:25" hidden="1" x14ac:dyDescent="0.2">
      <c r="A692" s="21" t="s">
        <v>2023</v>
      </c>
      <c r="B692" s="21" t="s">
        <v>2024</v>
      </c>
      <c r="C692" s="37" t="s">
        <v>1970</v>
      </c>
      <c r="D692" s="26" t="str">
        <f>[1]!b_calc_yield(A692,日期设置!$B$2,F692,1,R692,1,O692,L692,S692,)</f>
        <v>Fetching...</v>
      </c>
      <c r="E692" s="26">
        <f t="shared" si="20"/>
        <v>17.821379920177804</v>
      </c>
      <c r="F692" s="18">
        <f>[1]!b_dq_cleanprice($A692,日期设置!B$2)</f>
        <v>100</v>
      </c>
      <c r="G692" s="18" t="str">
        <f t="shared" si="21"/>
        <v>2.40 + 0</v>
      </c>
      <c r="H692" s="27">
        <f>[1]!b_dq_pctchange($A692,日期设置!$B$2,1)/100</f>
        <v>0</v>
      </c>
      <c r="I692" s="26">
        <f>[1]!b_pq_pctchange(A692,日期设置!$B$4,日期设置!$B$2,1)</f>
        <v>0</v>
      </c>
      <c r="J692" s="26">
        <f>[1]!b_pq_pctchange(A692,日期设置!$C$4,日期设置!$B$2,1)</f>
        <v>0</v>
      </c>
      <c r="K692" s="52">
        <f>[1]!b_dq_amount($A692,日期设置!B$2,2,10000)</f>
        <v>0</v>
      </c>
      <c r="L692" s="26">
        <f>[1]!b_info_latestpar(A692,日期设置!$B$2)</f>
        <v>100</v>
      </c>
      <c r="M692" s="6">
        <f>[1]!b_info_outstandingbalance($A692,日期设置!B$2)</f>
        <v>3</v>
      </c>
      <c r="N692" s="7">
        <f>[1]!b_info_latestissurercreditrating2(A692,日期设置!$B$2,"102","1")</f>
        <v>0</v>
      </c>
      <c r="O692" s="8">
        <v>7.75</v>
      </c>
      <c r="P692" s="9">
        <f>[1]!b_info_repurchasedate(A692)</f>
        <v>0</v>
      </c>
      <c r="Q692" s="8" t="s">
        <v>16257</v>
      </c>
      <c r="R692" s="2" t="str">
        <f>IF((--IF(P692=0,Q692,P692))&gt;(--日期设置!$B$2),IF(P692=0,Q692,P692),Q692)</f>
        <v>2023-08-17</v>
      </c>
      <c r="S692" s="2" t="s">
        <v>18038</v>
      </c>
      <c r="T692" s="8">
        <f>[1]!b_anal_ptmyear($A692,日期设置!$B$2)</f>
        <v>2.4054794520547946</v>
      </c>
      <c r="U692" s="8">
        <f>[1]!b_anal_termifexercise($A692,日期设置!B$2)</f>
        <v>0</v>
      </c>
      <c r="V692" s="10">
        <f>[1]!b_dq_dirtyprice(A692,日期设置!$B$2)</f>
        <v>104.6075</v>
      </c>
      <c r="W692" s="11">
        <f>IF(U692=0,ROUNDUP((Q692-日期设置!$B$2)/365,0),ROUNDUP((R692-日期设置!$B$2)/365,0))</f>
        <v>3</v>
      </c>
      <c r="X692" s="18">
        <f>_xlfn.IFNA(VLOOKUP(A692,过往入选债券!A:D,4,0),2)</f>
        <v>2</v>
      </c>
      <c r="Y692">
        <f>_xlfn.IFNA(VLOOKUP(C692,[2]Sheet1!$A:$A,1,0),3)</f>
        <v>3</v>
      </c>
    </row>
    <row r="693" spans="1:25" hidden="1" x14ac:dyDescent="0.2">
      <c r="A693" s="21" t="s">
        <v>8452</v>
      </c>
      <c r="B693" s="21" t="s">
        <v>8453</v>
      </c>
      <c r="C693" s="37" t="s">
        <v>963</v>
      </c>
      <c r="D693" s="26" t="str">
        <f>[1]!b_calc_yield(A693,日期设置!$B$2,F693,1,R693,1,O693,L693,S693,)</f>
        <v>Fetching...</v>
      </c>
      <c r="E693" s="26">
        <f t="shared" si="20"/>
        <v>22.498628568702749</v>
      </c>
      <c r="F693" s="18">
        <f>[1]!b_dq_cleanprice($A693,日期设置!B$2)</f>
        <v>98.34</v>
      </c>
      <c r="G693" s="18" t="str">
        <f t="shared" si="21"/>
        <v>3.08 + 0</v>
      </c>
      <c r="H693" s="27">
        <f>[1]!b_dq_pctchange($A693,日期设置!$B$2,1)/100</f>
        <v>0</v>
      </c>
      <c r="I693" s="26">
        <f>[1]!b_pq_pctchange(A693,日期设置!$B$4,日期设置!$B$2,1)</f>
        <v>0</v>
      </c>
      <c r="J693" s="26">
        <f>[1]!b_pq_pctchange(A693,日期设置!$C$4,日期设置!$B$2,1)</f>
        <v>0</v>
      </c>
      <c r="K693" s="52">
        <f>[1]!b_dq_amount($A693,日期设置!B$2,2,10000)</f>
        <v>0</v>
      </c>
      <c r="L693" s="26">
        <f>[1]!b_info_latestpar(A693,日期设置!$B$2)</f>
        <v>100</v>
      </c>
      <c r="M693" s="6">
        <f>[1]!b_info_outstandingbalance($A693,日期设置!B$2)</f>
        <v>6.4</v>
      </c>
      <c r="N693" s="7" t="str">
        <f>[1]!b_info_latestissurercreditrating2(A693,日期设置!$B$2,"102","1")</f>
        <v>AA</v>
      </c>
      <c r="O693" s="8">
        <v>7.1</v>
      </c>
      <c r="P693" s="9">
        <f>[1]!b_info_repurchasedate(A693)</f>
        <v>0</v>
      </c>
      <c r="Q693" s="8" t="s">
        <v>16753</v>
      </c>
      <c r="R693" s="2" t="str">
        <f>IF((--IF(P693=0,Q693,P693))&gt;(--日期设置!$B$2),IF(P693=0,Q693,P693),Q693)</f>
        <v>2024-04-23</v>
      </c>
      <c r="S693" s="2" t="s">
        <v>17880</v>
      </c>
      <c r="T693" s="8">
        <f>[1]!b_anal_ptmyear($A693,日期设置!$B$2)</f>
        <v>3.0876712328767124</v>
      </c>
      <c r="U693" s="8">
        <f>[1]!b_anal_termifexercise($A693,日期设置!B$2)</f>
        <v>0</v>
      </c>
      <c r="V693" s="10">
        <f>[1]!b_dq_dirtyprice(A693,日期设置!$B$2)</f>
        <v>104.8175</v>
      </c>
      <c r="W693" s="11">
        <f>IF(U693=0,ROUNDUP((Q693-日期设置!$B$2)/365,0),ROUNDUP((R693-日期设置!$B$2)/365,0))</f>
        <v>4</v>
      </c>
      <c r="X693" s="18">
        <f>_xlfn.IFNA(VLOOKUP(A693,过往入选债券!A:D,4,0),2)</f>
        <v>2</v>
      </c>
      <c r="Y693">
        <f>_xlfn.IFNA(VLOOKUP(C693,[2]Sheet1!$A:$A,1,0),3)</f>
        <v>3</v>
      </c>
    </row>
    <row r="694" spans="1:25" hidden="1" x14ac:dyDescent="0.2">
      <c r="A694" s="21" t="s">
        <v>9311</v>
      </c>
      <c r="B694" s="21" t="s">
        <v>9312</v>
      </c>
      <c r="C694" s="37" t="s">
        <v>1329</v>
      </c>
      <c r="D694" s="26" t="str">
        <f>[1]!b_calc_yield(A694,日期设置!$B$2,F694,1,R694,1,O694,L694,S694,)</f>
        <v>Fetching...</v>
      </c>
      <c r="E694" s="26">
        <f t="shared" si="20"/>
        <v>11.826807012887407</v>
      </c>
      <c r="F694" s="18">
        <f>[1]!b_dq_cleanprice($A694,日期设置!B$2)</f>
        <v>99.3399</v>
      </c>
      <c r="G694" s="18" t="str">
        <f t="shared" si="21"/>
        <v>1.56 + 0</v>
      </c>
      <c r="H694" s="27">
        <f>[1]!b_dq_pctchange($A694,日期设置!$B$2,1)/100</f>
        <v>0</v>
      </c>
      <c r="I694" s="26">
        <f>[1]!b_pq_pctchange(A694,日期设置!$B$4,日期设置!$B$2,1)</f>
        <v>0</v>
      </c>
      <c r="J694" s="26">
        <f>[1]!b_pq_pctchange(A694,日期设置!$C$4,日期设置!$B$2,1)</f>
        <v>0</v>
      </c>
      <c r="K694" s="52">
        <f>[1]!b_dq_amount($A694,日期设置!B$2,2,10000)</f>
        <v>0</v>
      </c>
      <c r="L694" s="26">
        <f>[1]!b_info_latestpar(A694,日期设置!$B$2)</f>
        <v>100</v>
      </c>
      <c r="M694" s="6">
        <f>[1]!b_info_outstandingbalance($A694,日期设置!B$2)</f>
        <v>7.5</v>
      </c>
      <c r="N694" s="7" t="str">
        <f>[1]!b_info_latestissurercreditrating2(A694,日期设置!$B$2,"102","1")</f>
        <v>AA</v>
      </c>
      <c r="O694" s="8">
        <v>7.3</v>
      </c>
      <c r="P694" s="9">
        <f>[1]!b_info_repurchasedate(A694)</f>
        <v>0</v>
      </c>
      <c r="Q694" s="8" t="s">
        <v>17394</v>
      </c>
      <c r="R694" s="2" t="str">
        <f>IF((--IF(P694=0,Q694,P694))&gt;(--日期设置!$B$2),IF(P694=0,Q694,P694),Q694)</f>
        <v>2022-10-16</v>
      </c>
      <c r="S694" s="2" t="s">
        <v>18546</v>
      </c>
      <c r="T694" s="8">
        <f>[1]!b_anal_ptmyear($A694,日期设置!$B$2)</f>
        <v>1.56986301369863</v>
      </c>
      <c r="U694" s="8">
        <f>[1]!b_anal_termifexercise($A694,日期设置!B$2)</f>
        <v>0</v>
      </c>
      <c r="V694" s="10">
        <f>[1]!b_dq_dirtyprice(A694,日期设置!$B$2)</f>
        <v>102.4799</v>
      </c>
      <c r="W694" s="11">
        <f>IF(U694=0,ROUNDUP((Q694-日期设置!$B$2)/365,0),ROUNDUP((R694-日期设置!$B$2)/365,0))</f>
        <v>2</v>
      </c>
      <c r="X694" s="18">
        <f>_xlfn.IFNA(VLOOKUP(A694,过往入选债券!A:D,4,0),2)</f>
        <v>2</v>
      </c>
      <c r="Y694">
        <f>_xlfn.IFNA(VLOOKUP(C694,[2]Sheet1!$A:$A,1,0),3)</f>
        <v>3</v>
      </c>
    </row>
    <row r="695" spans="1:25" hidden="1" x14ac:dyDescent="0.2">
      <c r="A695" s="21" t="s">
        <v>15128</v>
      </c>
      <c r="B695" s="21" t="s">
        <v>15129</v>
      </c>
      <c r="C695" s="37" t="s">
        <v>14785</v>
      </c>
      <c r="D695" s="26" t="str">
        <f>[1]!b_calc_yield(A695,日期设置!$B$2,F695,1,R695,1,O695,L695,S695,)</f>
        <v>Fetching...</v>
      </c>
      <c r="E695" s="26">
        <f t="shared" si="20"/>
        <v>57.088780408981712</v>
      </c>
      <c r="F695" s="18">
        <f>[1]!b_dq_cleanprice($A695,日期设置!B$2)</f>
        <v>101.10590000000001</v>
      </c>
      <c r="G695" s="18" t="str">
        <f t="shared" si="21"/>
        <v>8.01 + 0</v>
      </c>
      <c r="H695" s="27">
        <f>[1]!b_dq_pctchange($A695,日期设置!$B$2,1)/100</f>
        <v>0</v>
      </c>
      <c r="I695" s="26">
        <f>[1]!b_pq_pctchange(A695,日期设置!$B$4,日期设置!$B$2,1)</f>
        <v>0</v>
      </c>
      <c r="J695" s="26">
        <f>[1]!b_pq_pctchange(A695,日期设置!$C$4,日期设置!$B$2,1)</f>
        <v>-1.28979663565271</v>
      </c>
      <c r="K695" s="52">
        <f>[1]!b_dq_amount($A695,日期设置!B$2,2,10000)</f>
        <v>0</v>
      </c>
      <c r="L695" s="26">
        <f>[1]!b_info_latestpar(A695,日期设置!$B$2)</f>
        <v>100</v>
      </c>
      <c r="M695" s="6">
        <f>[1]!b_info_outstandingbalance($A695,日期设置!B$2)</f>
        <v>4.5</v>
      </c>
      <c r="N695" s="7" t="str">
        <f>[1]!b_info_latestissurercreditrating2(A695,日期设置!$B$2,"102","1")</f>
        <v>AA</v>
      </c>
      <c r="O695" s="8">
        <v>7.9</v>
      </c>
      <c r="P695" s="9">
        <f>[1]!b_info_repurchasedate(A695)</f>
        <v>0</v>
      </c>
      <c r="Q695" s="8" t="s">
        <v>17615</v>
      </c>
      <c r="R695" s="2" t="str">
        <f>IF((--IF(P695=0,Q695,P695))&gt;(--日期设置!$B$2),IF(P695=0,Q695,P695),Q695)</f>
        <v>2029-03-26</v>
      </c>
      <c r="S695" s="2" t="s">
        <v>17918</v>
      </c>
      <c r="T695" s="8">
        <f>[1]!b_anal_ptmyear($A695,日期设置!$B$2)</f>
        <v>8.0109589041095894</v>
      </c>
      <c r="U695" s="8">
        <f>[1]!b_anal_termifexercise($A695,日期设置!B$2)</f>
        <v>0</v>
      </c>
      <c r="V695" s="10">
        <f>[1]!b_dq_dirtyprice(A695,日期设置!$B$2)</f>
        <v>108.91930000000001</v>
      </c>
      <c r="W695" s="11">
        <f>IF(U695=0,ROUNDUP((Q695-日期设置!$B$2)/365,0),ROUNDUP((R695-日期设置!$B$2)/365,0))</f>
        <v>9</v>
      </c>
      <c r="X695" s="18">
        <f>_xlfn.IFNA(VLOOKUP(A695,过往入选债券!A:D,4,0),2)</f>
        <v>2</v>
      </c>
      <c r="Y695">
        <f>_xlfn.IFNA(VLOOKUP(C695,[2]Sheet1!$A:$A,1,0),3)</f>
        <v>3</v>
      </c>
    </row>
    <row r="696" spans="1:25" hidden="1" x14ac:dyDescent="0.2">
      <c r="A696" s="21" t="s">
        <v>1575</v>
      </c>
      <c r="B696" s="21" t="s">
        <v>1576</v>
      </c>
      <c r="C696" s="37" t="s">
        <v>1577</v>
      </c>
      <c r="D696" s="26" t="str">
        <f>[1]!b_calc_yield(A696,日期设置!$B$2,F696,1,R696,1,O696,L696,S696,)</f>
        <v>Fetching...</v>
      </c>
      <c r="E696" s="26">
        <f t="shared" si="20"/>
        <v>0.78150195375488174</v>
      </c>
      <c r="F696" s="18">
        <f>[1]!b_dq_cleanprice($A696,日期设置!B$2)</f>
        <v>99.926699999999997</v>
      </c>
      <c r="G696" s="18" t="str">
        <f t="shared" si="21"/>
        <v>0.10 + 0</v>
      </c>
      <c r="H696" s="27">
        <f>[1]!b_dq_pctchange($A696,日期设置!$B$2,1)/100</f>
        <v>0</v>
      </c>
      <c r="I696" s="26">
        <f>[1]!b_pq_pctchange(A696,日期设置!$B$4,日期设置!$B$2,1)</f>
        <v>0</v>
      </c>
      <c r="J696" s="26">
        <f>[1]!b_pq_pctchange(A696,日期设置!$C$4,日期设置!$B$2,1)</f>
        <v>-7.3300000000003251E-2</v>
      </c>
      <c r="K696" s="52">
        <f>[1]!b_dq_amount($A696,日期设置!B$2,2,10000)</f>
        <v>0</v>
      </c>
      <c r="L696" s="26">
        <f>[1]!b_info_latestpar(A696,日期设置!$B$2)</f>
        <v>100</v>
      </c>
      <c r="M696" s="6">
        <f>[1]!b_info_outstandingbalance($A696,日期设置!B$2)</f>
        <v>2.8</v>
      </c>
      <c r="N696" s="7">
        <f>[1]!b_info_latestissurercreditrating2(A696,日期设置!$B$2,"102","1")</f>
        <v>0</v>
      </c>
      <c r="O696" s="8">
        <v>7.5</v>
      </c>
      <c r="P696" s="9">
        <f>[1]!b_info_repurchasedate(A696)</f>
        <v>0</v>
      </c>
      <c r="Q696" s="8" t="s">
        <v>16404</v>
      </c>
      <c r="R696" s="2" t="str">
        <f>IF((--IF(P696=0,Q696,P696))&gt;(--日期设置!$B$2),IF(P696=0,Q696,P696),Q696)</f>
        <v>2021-04-28</v>
      </c>
      <c r="S696" s="2" t="s">
        <v>18176</v>
      </c>
      <c r="T696" s="8">
        <f>[1]!b_anal_ptmyear($A696,日期设置!$B$2)</f>
        <v>0.10136986301369863</v>
      </c>
      <c r="U696" s="8">
        <f>[1]!b_anal_termifexercise($A696,日期设置!B$2)</f>
        <v>0</v>
      </c>
      <c r="V696" s="10">
        <f>[1]!b_dq_dirtyprice(A696,日期设置!$B$2)</f>
        <v>106.6664</v>
      </c>
      <c r="W696" s="11">
        <f>IF(U696=0,ROUNDUP((Q696-日期设置!$B$2)/365,0),ROUNDUP((R696-日期设置!$B$2)/365,0))</f>
        <v>1</v>
      </c>
      <c r="X696" s="18">
        <f>_xlfn.IFNA(VLOOKUP(A696,过往入选债券!A:D,4,0),2)</f>
        <v>2</v>
      </c>
      <c r="Y696">
        <f>_xlfn.IFNA(VLOOKUP(C696,[2]Sheet1!$A:$A,1,0),3)</f>
        <v>3</v>
      </c>
    </row>
    <row r="697" spans="1:25" hidden="1" x14ac:dyDescent="0.2">
      <c r="A697" s="21" t="s">
        <v>2319</v>
      </c>
      <c r="B697" s="21" t="s">
        <v>2320</v>
      </c>
      <c r="C697" s="37" t="s">
        <v>1608</v>
      </c>
      <c r="D697" s="26" t="str">
        <f>[1]!b_calc_yield(A697,日期设置!$B$2,F697,1,R697,1,O697,L697,S697,)</f>
        <v>Fetching...</v>
      </c>
      <c r="E697" s="26">
        <f t="shared" si="20"/>
        <v>5.5962071566409088</v>
      </c>
      <c r="F697" s="18">
        <f>[1]!b_dq_cleanprice($A697,日期设置!B$2)</f>
        <v>99.95</v>
      </c>
      <c r="G697" s="18" t="str">
        <f t="shared" si="21"/>
        <v>2.72 + 0.72</v>
      </c>
      <c r="H697" s="27">
        <f>[1]!b_dq_pctchange($A697,日期设置!$B$2,1)/100</f>
        <v>0</v>
      </c>
      <c r="I697" s="26">
        <f>[1]!b_pq_pctchange(A697,日期设置!$B$4,日期设置!$B$2,1)</f>
        <v>0</v>
      </c>
      <c r="J697" s="26">
        <f>[1]!b_pq_pctchange(A697,日期设置!$C$4,日期设置!$B$2,1)</f>
        <v>0</v>
      </c>
      <c r="K697" s="52">
        <f>[1]!b_dq_amount($A697,日期设置!B$2,2,10000)</f>
        <v>0</v>
      </c>
      <c r="L697" s="26">
        <f>[1]!b_info_latestpar(A697,日期设置!$B$2)</f>
        <v>100</v>
      </c>
      <c r="M697" s="6">
        <f>[1]!b_info_outstandingbalance($A697,日期设置!B$2)</f>
        <v>3</v>
      </c>
      <c r="N697" s="7">
        <f>[1]!b_info_latestissurercreditrating2(A697,日期设置!$B$2,"102","1")</f>
        <v>0</v>
      </c>
      <c r="O697" s="8">
        <v>7.8</v>
      </c>
      <c r="P697" s="9" t="str">
        <f>[1]!b_info_repurchasedate(A697)</f>
        <v>2021-12-13</v>
      </c>
      <c r="Q697" s="8" t="s">
        <v>16390</v>
      </c>
      <c r="R697" s="2" t="str">
        <f>IF((--IF(P697=0,Q697,P697))&gt;(--日期设置!$B$2),IF(P697=0,Q697,P697),Q697)</f>
        <v>2021-12-13</v>
      </c>
      <c r="S697" s="2" t="s">
        <v>18163</v>
      </c>
      <c r="T697" s="8">
        <f>[1]!b_anal_ptmyear($A697,日期设置!$B$2)</f>
        <v>2.7260273972602738</v>
      </c>
      <c r="U697" s="8">
        <f>[1]!b_anal_termifexercise($A697,日期设置!B$2)</f>
        <v>0.72876712328767124</v>
      </c>
      <c r="V697" s="10">
        <f>[1]!b_dq_dirtyprice(A697,日期设置!$B$2)</f>
        <v>102.087</v>
      </c>
      <c r="W697" s="11">
        <f>IF(U697=0,ROUNDUP((Q697-日期设置!$B$2)/365,0),ROUNDUP((R697-日期设置!$B$2)/365,0))</f>
        <v>1</v>
      </c>
      <c r="X697" s="18" t="str">
        <f>_xlfn.IFNA(VLOOKUP(A697,过往入选债券!A:D,4,0),2)</f>
        <v>否</v>
      </c>
      <c r="Y697">
        <f>_xlfn.IFNA(VLOOKUP(C697,[2]Sheet1!$A:$A,1,0),3)</f>
        <v>3</v>
      </c>
    </row>
    <row r="698" spans="1:25" hidden="1" x14ac:dyDescent="0.2">
      <c r="A698" s="21" t="s">
        <v>3097</v>
      </c>
      <c r="B698" s="21" t="s">
        <v>3098</v>
      </c>
      <c r="C698" s="37" t="s">
        <v>2917</v>
      </c>
      <c r="D698" s="26" t="str">
        <f>[1]!b_calc_yield(A698,日期设置!$B$2,F698,1,R698,1,O698,L698,S698,)</f>
        <v>Fetching...</v>
      </c>
      <c r="E698" s="26">
        <f t="shared" si="20"/>
        <v>8.3168494450555297</v>
      </c>
      <c r="F698" s="18">
        <f>[1]!b_dq_cleanprice($A698,日期设置!B$2)</f>
        <v>99.6</v>
      </c>
      <c r="G698" s="18" t="str">
        <f t="shared" si="21"/>
        <v>3.14 + 1.14</v>
      </c>
      <c r="H698" s="27">
        <f>[1]!b_dq_pctchange($A698,日期设置!$B$2,1)/100</f>
        <v>0</v>
      </c>
      <c r="I698" s="26">
        <f>[1]!b_pq_pctchange(A698,日期设置!$B$4,日期设置!$B$2,1)</f>
        <v>0</v>
      </c>
      <c r="J698" s="26">
        <f>[1]!b_pq_pctchange(A698,日期设置!$C$4,日期设置!$B$2,1)</f>
        <v>0</v>
      </c>
      <c r="K698" s="52">
        <f>[1]!b_dq_amount($A698,日期设置!B$2,2,10000)</f>
        <v>0</v>
      </c>
      <c r="L698" s="26">
        <f>[1]!b_info_latestpar(A698,日期设置!$B$2)</f>
        <v>100</v>
      </c>
      <c r="M698" s="6">
        <f>[1]!b_info_outstandingbalance($A698,日期设置!B$2)</f>
        <v>5</v>
      </c>
      <c r="N698" s="7">
        <f>[1]!b_info_latestissurercreditrating2(A698,日期设置!$B$2,"102","1")</f>
        <v>0</v>
      </c>
      <c r="O698" s="8">
        <v>7.36</v>
      </c>
      <c r="P698" s="9" t="str">
        <f>[1]!b_info_repurchasedate(A698)</f>
        <v>2022-05-13</v>
      </c>
      <c r="Q698" s="8" t="s">
        <v>17698</v>
      </c>
      <c r="R698" s="2" t="str">
        <f>IF((--IF(P698=0,Q698,P698))&gt;(--日期设置!$B$2),IF(P698=0,Q698,P698),Q698)</f>
        <v>2022-05-13</v>
      </c>
      <c r="S698" s="2" t="s">
        <v>19089</v>
      </c>
      <c r="T698" s="8">
        <f>[1]!b_anal_ptmyear($A698,日期设置!$B$2)</f>
        <v>3.1424657534246574</v>
      </c>
      <c r="U698" s="8">
        <f>[1]!b_anal_termifexercise($A698,日期设置!B$2)</f>
        <v>1.1424657534246576</v>
      </c>
      <c r="V698" s="10">
        <f>[1]!b_dq_dirtyprice(A698,日期设置!$B$2)</f>
        <v>105.9115</v>
      </c>
      <c r="W698" s="11">
        <f>IF(U698=0,ROUNDUP((Q698-日期设置!$B$2)/365,0),ROUNDUP((R698-日期设置!$B$2)/365,0))</f>
        <v>2</v>
      </c>
      <c r="X698" s="18" t="str">
        <f>_xlfn.IFNA(VLOOKUP(A698,过往入选债券!A:D,4,0),2)</f>
        <v>否</v>
      </c>
      <c r="Y698">
        <f>_xlfn.IFNA(VLOOKUP(C698,[2]Sheet1!$A:$A,1,0),3)</f>
        <v>3</v>
      </c>
    </row>
    <row r="699" spans="1:25" hidden="1" x14ac:dyDescent="0.2">
      <c r="A699" s="21" t="s">
        <v>14237</v>
      </c>
      <c r="B699" s="21" t="s">
        <v>14238</v>
      </c>
      <c r="C699" s="37" t="s">
        <v>14239</v>
      </c>
      <c r="D699" s="26" t="str">
        <f>[1]!b_calc_yield(A699,日期设置!$B$2,F699,1,R699,1,O699,L699,S699,)</f>
        <v>Fetching...</v>
      </c>
      <c r="E699" s="26">
        <f t="shared" si="20"/>
        <v>35.885609645482305</v>
      </c>
      <c r="F699" s="18">
        <f>[1]!b_dq_cleanprice($A699,日期设置!B$2)</f>
        <v>79.601600000000005</v>
      </c>
      <c r="G699" s="18" t="str">
        <f t="shared" si="21"/>
        <v>3.64 + 0</v>
      </c>
      <c r="H699" s="27">
        <f>[1]!b_dq_pctchange($A699,日期设置!$B$2,1)/100</f>
        <v>0</v>
      </c>
      <c r="I699" s="26">
        <f>[1]!b_pq_pctchange(A699,日期设置!$B$4,日期设置!$B$2,1)</f>
        <v>0</v>
      </c>
      <c r="J699" s="26">
        <f>[1]!b_pq_pctchange(A699,日期设置!$C$4,日期设置!$B$2,1)</f>
        <v>0</v>
      </c>
      <c r="K699" s="52">
        <f>[1]!b_dq_amount($A699,日期设置!B$2,2,10000)</f>
        <v>0</v>
      </c>
      <c r="L699" s="26">
        <f>[1]!b_info_latestpar(A699,日期设置!$B$2)</f>
        <v>80</v>
      </c>
      <c r="M699" s="6">
        <f>[1]!b_info_outstandingbalance($A699,日期设置!B$2)</f>
        <v>8</v>
      </c>
      <c r="N699" s="7" t="str">
        <f>[1]!b_info_latestissurercreditrating2(A699,日期设置!$B$2,"102","1")</f>
        <v>AA-</v>
      </c>
      <c r="O699" s="8">
        <v>7.79</v>
      </c>
      <c r="P699" s="9">
        <f>[1]!b_info_repurchasedate(A699)</f>
        <v>0</v>
      </c>
      <c r="Q699" s="8" t="s">
        <v>17421</v>
      </c>
      <c r="R699" s="2" t="str">
        <f>IF((--IF(P699=0,Q699,P699))&gt;(--日期设置!$B$2),IF(P699=0,Q699,P699),Q699)</f>
        <v>2024-11-13</v>
      </c>
      <c r="S699" s="2" t="s">
        <v>18909</v>
      </c>
      <c r="T699" s="8">
        <f>[1]!b_anal_ptmyear($A699,日期设置!$B$2)</f>
        <v>3.6465753424657534</v>
      </c>
      <c r="U699" s="8">
        <f>[1]!b_anal_termifexercise($A699,日期设置!B$2)</f>
        <v>0</v>
      </c>
      <c r="V699" s="10">
        <f>[1]!b_dq_dirtyprice(A699,日期设置!$B$2)</f>
        <v>81.804100000000005</v>
      </c>
      <c r="W699" s="11">
        <f>IF(U699=0,ROUNDUP((Q699-日期设置!$B$2)/365,0),ROUNDUP((R699-日期设置!$B$2)/365,0))</f>
        <v>4</v>
      </c>
      <c r="X699" s="18">
        <f>_xlfn.IFNA(VLOOKUP(A699,过往入选债券!A:D,4,0),2)</f>
        <v>2</v>
      </c>
      <c r="Y699">
        <f>_xlfn.IFNA(VLOOKUP(C699,[2]Sheet1!$A:$A,1,0),3)</f>
        <v>3</v>
      </c>
    </row>
    <row r="700" spans="1:25" hidden="1" x14ac:dyDescent="0.2">
      <c r="A700" s="21" t="s">
        <v>9874</v>
      </c>
      <c r="B700" s="21" t="s">
        <v>9875</v>
      </c>
      <c r="C700" s="37" t="s">
        <v>1424</v>
      </c>
      <c r="D700" s="26" t="str">
        <f>[1]!b_calc_yield(A700,日期设置!$B$2,F700,1,R700,1,O700,L700,S700,)</f>
        <v>Fetching...</v>
      </c>
      <c r="E700" s="26">
        <f t="shared" si="20"/>
        <v>14.07814352831689</v>
      </c>
      <c r="F700" s="18">
        <f>[1]!b_dq_cleanprice($A700,日期设置!B$2)</f>
        <v>98.8</v>
      </c>
      <c r="G700" s="18" t="str">
        <f t="shared" si="21"/>
        <v>3.83 + 1.83</v>
      </c>
      <c r="H700" s="27">
        <f>[1]!b_dq_pctchange($A700,日期设置!$B$2,1)/100</f>
        <v>0</v>
      </c>
      <c r="I700" s="26">
        <f>[1]!b_pq_pctchange(A700,日期设置!$B$4,日期设置!$B$2,1)</f>
        <v>0</v>
      </c>
      <c r="J700" s="26">
        <f>[1]!b_pq_pctchange(A700,日期设置!$C$4,日期设置!$B$2,1)</f>
        <v>0</v>
      </c>
      <c r="K700" s="52">
        <f>[1]!b_dq_amount($A700,日期设置!B$2,2,10000)</f>
        <v>0</v>
      </c>
      <c r="L700" s="26">
        <f>[1]!b_info_latestpar(A700,日期设置!$B$2)</f>
        <v>100</v>
      </c>
      <c r="M700" s="6">
        <f>[1]!b_info_outstandingbalance($A700,日期设置!B$2)</f>
        <v>3</v>
      </c>
      <c r="N700" s="7" t="str">
        <f>[1]!b_info_latestissurercreditrating2(A700,日期设置!$B$2,"102","1")</f>
        <v>AA</v>
      </c>
      <c r="O700" s="8">
        <v>7</v>
      </c>
      <c r="P700" s="9" t="str">
        <f>[1]!b_info_repurchasedate(A700)</f>
        <v>2023-01-22</v>
      </c>
      <c r="Q700" s="8" t="s">
        <v>17007</v>
      </c>
      <c r="R700" s="2" t="str">
        <f>IF((--IF(P700=0,Q700,P700))&gt;(--日期设置!$B$2),IF(P700=0,Q700,P700),Q700)</f>
        <v>2023-01-22</v>
      </c>
      <c r="S700" s="2" t="s">
        <v>18041</v>
      </c>
      <c r="T700" s="8">
        <f>[1]!b_anal_ptmyear($A700,日期设置!$B$2)</f>
        <v>3.8383561643835615</v>
      </c>
      <c r="U700" s="8">
        <f>[1]!b_anal_termifexercise($A700,日期设置!B$2)</f>
        <v>1.8383561643835618</v>
      </c>
      <c r="V700" s="10">
        <f>[1]!b_dq_dirtyprice(A700,日期设置!$B$2)</f>
        <v>99.9315</v>
      </c>
      <c r="W700" s="11">
        <f>IF(U700=0,ROUNDUP((Q700-日期设置!$B$2)/365,0),ROUNDUP((R700-日期设置!$B$2)/365,0))</f>
        <v>2</v>
      </c>
      <c r="X700" s="18">
        <f>_xlfn.IFNA(VLOOKUP(A700,过往入选债券!A:D,4,0),2)</f>
        <v>2</v>
      </c>
      <c r="Y700">
        <f>_xlfn.IFNA(VLOOKUP(C700,[2]Sheet1!$A:$A,1,0),3)</f>
        <v>3</v>
      </c>
    </row>
    <row r="701" spans="1:25" hidden="1" x14ac:dyDescent="0.2">
      <c r="A701" s="21" t="s">
        <v>2373</v>
      </c>
      <c r="B701" s="21" t="s">
        <v>2374</v>
      </c>
      <c r="C701" s="37" t="s">
        <v>1213</v>
      </c>
      <c r="D701" s="26" t="str">
        <f>[1]!b_calc_yield(A701,日期设置!$B$2,F701,1,R701,1,O701,L701,S701,)</f>
        <v>Fetching...</v>
      </c>
      <c r="E701" s="26">
        <f t="shared" si="20"/>
        <v>5.7388797944749381</v>
      </c>
      <c r="F701" s="18">
        <f>[1]!b_dq_cleanprice($A701,日期设置!B$2)</f>
        <v>100.1</v>
      </c>
      <c r="G701" s="18" t="str">
        <f t="shared" si="21"/>
        <v>2.74 + 0.74</v>
      </c>
      <c r="H701" s="27">
        <f>[1]!b_dq_pctchange($A701,日期设置!$B$2,1)/100</f>
        <v>0</v>
      </c>
      <c r="I701" s="26">
        <f>[1]!b_pq_pctchange(A701,日期设置!$B$4,日期设置!$B$2,1)</f>
        <v>0</v>
      </c>
      <c r="J701" s="26">
        <f>[1]!b_pq_pctchange(A701,日期设置!$C$4,日期设置!$B$2,1)</f>
        <v>0</v>
      </c>
      <c r="K701" s="52">
        <f>[1]!b_dq_amount($A701,日期设置!B$2,2,10000)</f>
        <v>0</v>
      </c>
      <c r="L701" s="26">
        <f>[1]!b_info_latestpar(A701,日期设置!$B$2)</f>
        <v>100</v>
      </c>
      <c r="M701" s="6">
        <f>[1]!b_info_outstandingbalance($A701,日期设置!B$2)</f>
        <v>1</v>
      </c>
      <c r="N701" s="7">
        <f>[1]!b_info_latestissurercreditrating2(A701,日期设置!$B$2,"102","1")</f>
        <v>0</v>
      </c>
      <c r="O701" s="8">
        <v>8</v>
      </c>
      <c r="P701" s="9" t="str">
        <f>[1]!b_info_repurchasedate(A701)</f>
        <v>2021-12-20</v>
      </c>
      <c r="Q701" s="8" t="s">
        <v>16034</v>
      </c>
      <c r="R701" s="2" t="str">
        <f>IF((--IF(P701=0,Q701,P701))&gt;(--日期设置!$B$2),IF(P701=0,Q701,P701),Q701)</f>
        <v>2021-12-20</v>
      </c>
      <c r="S701" s="2" t="s">
        <v>17821</v>
      </c>
      <c r="T701" s="8">
        <f>[1]!b_anal_ptmyear($A701,日期设置!$B$2)</f>
        <v>2.7452054794520548</v>
      </c>
      <c r="U701" s="8">
        <f>[1]!b_anal_termifexercise($A701,日期设置!B$2)</f>
        <v>0.74794520547945209</v>
      </c>
      <c r="V701" s="10">
        <f>[1]!b_dq_dirtyprice(A701,日期设置!$B$2)</f>
        <v>102.1384</v>
      </c>
      <c r="W701" s="11">
        <f>IF(U701=0,ROUNDUP((Q701-日期设置!$B$2)/365,0),ROUNDUP((R701-日期设置!$B$2)/365,0))</f>
        <v>1</v>
      </c>
      <c r="X701" s="18" t="str">
        <f>_xlfn.IFNA(VLOOKUP(A701,过往入选债券!A:D,4,0),2)</f>
        <v>否</v>
      </c>
      <c r="Y701">
        <f>_xlfn.IFNA(VLOOKUP(C701,[2]Sheet1!$A:$A,1,0),3)</f>
        <v>3</v>
      </c>
    </row>
    <row r="702" spans="1:25" hidden="1" x14ac:dyDescent="0.2">
      <c r="A702" s="21" t="s">
        <v>2472</v>
      </c>
      <c r="B702" s="21" t="s">
        <v>2473</v>
      </c>
      <c r="C702" s="37" t="s">
        <v>1385</v>
      </c>
      <c r="D702" s="26" t="str">
        <f>[1]!b_calc_yield(A702,日期设置!$B$2,F702,1,R702,1,O702,L702,S702,)</f>
        <v>Fetching...</v>
      </c>
      <c r="E702" s="26">
        <f t="shared" si="20"/>
        <v>6.2027123906126747</v>
      </c>
      <c r="F702" s="18">
        <f>[1]!b_dq_cleanprice($A702,日期设置!B$2)</f>
        <v>99.8</v>
      </c>
      <c r="G702" s="18" t="str">
        <f t="shared" si="21"/>
        <v>0.80 + 0</v>
      </c>
      <c r="H702" s="27">
        <f>[1]!b_dq_pctchange($A702,日期设置!$B$2,1)/100</f>
        <v>0</v>
      </c>
      <c r="I702" s="26">
        <f>[1]!b_pq_pctchange(A702,日期设置!$B$4,日期设置!$B$2,1)</f>
        <v>0</v>
      </c>
      <c r="J702" s="26">
        <f>[1]!b_pq_pctchange(A702,日期设置!$C$4,日期设置!$B$2,1)</f>
        <v>0</v>
      </c>
      <c r="K702" s="52">
        <f>[1]!b_dq_amount($A702,日期设置!B$2,2,10000)</f>
        <v>0</v>
      </c>
      <c r="L702" s="26">
        <f>[1]!b_info_latestpar(A702,日期设置!$B$2)</f>
        <v>100</v>
      </c>
      <c r="M702" s="6">
        <f>[1]!b_info_outstandingbalance($A702,日期设置!B$2)</f>
        <v>5.72</v>
      </c>
      <c r="N702" s="7">
        <f>[1]!b_info_latestissurercreditrating2(A702,日期设置!$B$2,"102","1")</f>
        <v>0</v>
      </c>
      <c r="O702" s="8">
        <v>7.55</v>
      </c>
      <c r="P702" s="9">
        <f>[1]!b_info_repurchasedate(A702)</f>
        <v>0</v>
      </c>
      <c r="Q702" s="8" t="s">
        <v>16880</v>
      </c>
      <c r="R702" s="2" t="str">
        <f>IF((--IF(P702=0,Q702,P702))&gt;(--日期设置!$B$2),IF(P702=0,Q702,P702),Q702)</f>
        <v>2022-01-10</v>
      </c>
      <c r="S702" s="2" t="s">
        <v>18146</v>
      </c>
      <c r="T702" s="8">
        <f>[1]!b_anal_ptmyear($A702,日期设置!$B$2)</f>
        <v>0.80547945205479454</v>
      </c>
      <c r="U702" s="8">
        <f>[1]!b_anal_termifexercise($A702,日期设置!B$2)</f>
        <v>0</v>
      </c>
      <c r="V702" s="10">
        <f>[1]!b_dq_dirtyprice(A702,日期设置!$B$2)</f>
        <v>101.26860000000001</v>
      </c>
      <c r="W702" s="11">
        <f>IF(U702=0,ROUNDUP((Q702-日期设置!$B$2)/365,0),ROUNDUP((R702-日期设置!$B$2)/365,0))</f>
        <v>1</v>
      </c>
      <c r="X702" s="18" t="str">
        <f>_xlfn.IFNA(VLOOKUP(A702,过往入选债券!A:D,4,0),2)</f>
        <v>否</v>
      </c>
      <c r="Y702">
        <f>_xlfn.IFNA(VLOOKUP(C702,[2]Sheet1!$A:$A,1,0),3)</f>
        <v>3</v>
      </c>
    </row>
    <row r="703" spans="1:25" hidden="1" x14ac:dyDescent="0.2">
      <c r="A703" s="21" t="s">
        <v>15493</v>
      </c>
      <c r="B703" s="21" t="s">
        <v>15494</v>
      </c>
      <c r="C703" s="37" t="s">
        <v>15495</v>
      </c>
      <c r="D703" s="26" t="str">
        <f>[1]!b_calc_yield(A703,日期设置!$B$2,F703,1,R703,1,O703,L703,S703,)</f>
        <v>Fetching...</v>
      </c>
      <c r="E703" s="26">
        <f t="shared" si="20"/>
        <v>41.863161963664488</v>
      </c>
      <c r="F703" s="18">
        <f>[1]!b_dq_cleanprice($A703,日期设置!B$2)</f>
        <v>100.3814</v>
      </c>
      <c r="G703" s="18" t="str">
        <f t="shared" si="21"/>
        <v>5.60 + 0</v>
      </c>
      <c r="H703" s="27">
        <f>[1]!b_dq_pctchange($A703,日期设置!$B$2,1)/100</f>
        <v>0</v>
      </c>
      <c r="I703" s="26">
        <f>[1]!b_pq_pctchange(A703,日期设置!$B$4,日期设置!$B$2,1)</f>
        <v>0</v>
      </c>
      <c r="J703" s="26">
        <f>[1]!b_pq_pctchange(A703,日期设置!$C$4,日期设置!$B$2,1)</f>
        <v>0</v>
      </c>
      <c r="K703" s="52">
        <f>[1]!b_dq_amount($A703,日期设置!B$2,2,10000)</f>
        <v>0</v>
      </c>
      <c r="L703" s="26">
        <f>[1]!b_info_latestpar(A703,日期设置!$B$2)</f>
        <v>100</v>
      </c>
      <c r="M703" s="6">
        <f>[1]!b_info_outstandingbalance($A703,日期设置!B$2)</f>
        <v>8</v>
      </c>
      <c r="N703" s="7" t="str">
        <f>[1]!b_info_latestissurercreditrating2(A703,日期设置!$B$2,"102","1")</f>
        <v>AA</v>
      </c>
      <c r="O703" s="8">
        <v>7.8</v>
      </c>
      <c r="P703" s="9">
        <f>[1]!b_info_repurchasedate(A703)</f>
        <v>0</v>
      </c>
      <c r="Q703" s="8" t="s">
        <v>16267</v>
      </c>
      <c r="R703" s="2" t="str">
        <f>IF((--IF(P703=0,Q703,P703))&gt;(--日期设置!$B$2),IF(P703=0,Q703,P703),Q703)</f>
        <v>2026-10-28</v>
      </c>
      <c r="S703" s="2" t="s">
        <v>17959</v>
      </c>
      <c r="T703" s="8">
        <f>[1]!b_anal_ptmyear($A703,日期设置!$B$2)</f>
        <v>5.602739726027397</v>
      </c>
      <c r="U703" s="8">
        <f>[1]!b_anal_termifexercise($A703,日期设置!B$2)</f>
        <v>0</v>
      </c>
      <c r="V703" s="10">
        <f>[1]!b_dq_dirtyprice(A703,日期设置!$B$2)</f>
        <v>103.48</v>
      </c>
      <c r="W703" s="11">
        <f>IF(U703=0,ROUNDUP((Q703-日期设置!$B$2)/365,0),ROUNDUP((R703-日期设置!$B$2)/365,0))</f>
        <v>6</v>
      </c>
      <c r="X703" s="18">
        <f>_xlfn.IFNA(VLOOKUP(A703,过往入选债券!A:D,4,0),2)</f>
        <v>2</v>
      </c>
      <c r="Y703">
        <f>_xlfn.IFNA(VLOOKUP(C703,[2]Sheet1!$A:$A,1,0),3)</f>
        <v>3</v>
      </c>
    </row>
    <row r="704" spans="1:25" hidden="1" x14ac:dyDescent="0.2">
      <c r="A704" s="21" t="s">
        <v>14797</v>
      </c>
      <c r="B704" s="21" t="s">
        <v>14798</v>
      </c>
      <c r="C704" s="37" t="s">
        <v>14799</v>
      </c>
      <c r="D704" s="26" t="str">
        <f>[1]!b_calc_yield(A704,日期设置!$B$2,F704,1,R704,1,O704,L704,S704,)</f>
        <v>Fetching...</v>
      </c>
      <c r="E704" s="26">
        <f t="shared" si="20"/>
        <v>34.505021520803439</v>
      </c>
      <c r="F704" s="18">
        <f>[1]!b_dq_cleanprice($A704,日期设置!B$2)</f>
        <v>102.98650000000001</v>
      </c>
      <c r="G704" s="18" t="str">
        <f t="shared" si="21"/>
        <v>4.65 + 0</v>
      </c>
      <c r="H704" s="27">
        <f>[1]!b_dq_pctchange($A704,日期设置!$B$2,1)/100</f>
        <v>0</v>
      </c>
      <c r="I704" s="26">
        <f>[1]!b_pq_pctchange(A704,日期设置!$B$4,日期设置!$B$2,1)</f>
        <v>0</v>
      </c>
      <c r="J704" s="26">
        <f>[1]!b_pq_pctchange(A704,日期设置!$C$4,日期设置!$B$2,1)</f>
        <v>0</v>
      </c>
      <c r="K704" s="52">
        <f>[1]!b_dq_amount($A704,日期设置!B$2,2,10000)</f>
        <v>0</v>
      </c>
      <c r="L704" s="26">
        <f>[1]!b_info_latestpar(A704,日期设置!$B$2)</f>
        <v>100</v>
      </c>
      <c r="M704" s="6">
        <f>[1]!b_info_outstandingbalance($A704,日期设置!B$2)</f>
        <v>4</v>
      </c>
      <c r="N704" s="7" t="str">
        <f>[1]!b_info_latestissurercreditrating2(A704,日期设置!$B$2,"102","1")</f>
        <v>AA</v>
      </c>
      <c r="O704" s="8">
        <v>8.5</v>
      </c>
      <c r="P704" s="9">
        <f>[1]!b_info_repurchasedate(A704)</f>
        <v>0</v>
      </c>
      <c r="Q704" s="8" t="s">
        <v>16053</v>
      </c>
      <c r="R704" s="2" t="str">
        <f>IF((--IF(P704=0,Q704,P704))&gt;(--日期设置!$B$2),IF(P704=0,Q704,P704),Q704)</f>
        <v>2025-11-15</v>
      </c>
      <c r="S704" s="2" t="s">
        <v>17839</v>
      </c>
      <c r="T704" s="8">
        <f>[1]!b_anal_ptmyear($A704,日期设置!$B$2)</f>
        <v>4.6520547945205477</v>
      </c>
      <c r="U704" s="8">
        <f>[1]!b_anal_termifexercise($A704,日期设置!B$2)</f>
        <v>0</v>
      </c>
      <c r="V704" s="10">
        <f>[1]!b_dq_dirtyprice(A704,日期设置!$B$2)</f>
        <v>105.944</v>
      </c>
      <c r="W704" s="11">
        <f>IF(U704=0,ROUNDUP((Q704-日期设置!$B$2)/365,0),ROUNDUP((R704-日期设置!$B$2)/365,0))</f>
        <v>5</v>
      </c>
      <c r="X704" s="18">
        <f>_xlfn.IFNA(VLOOKUP(A704,过往入选债券!A:D,4,0),2)</f>
        <v>2</v>
      </c>
      <c r="Y704">
        <f>_xlfn.IFNA(VLOOKUP(C704,[2]Sheet1!$A:$A,1,0),3)</f>
        <v>3</v>
      </c>
    </row>
    <row r="705" spans="1:25" hidden="1" x14ac:dyDescent="0.2">
      <c r="A705" s="21" t="s">
        <v>15507</v>
      </c>
      <c r="B705" s="21" t="s">
        <v>15508</v>
      </c>
      <c r="C705" s="37" t="s">
        <v>14732</v>
      </c>
      <c r="D705" s="26" t="str">
        <f>[1]!b_calc_yield(A705,日期设置!$B$2,F705,1,R705,1,O705,L705,S705,)</f>
        <v>Fetching...</v>
      </c>
      <c r="E705" s="26">
        <f t="shared" si="20"/>
        <v>42.258363783644917</v>
      </c>
      <c r="F705" s="18">
        <f>[1]!b_dq_cleanprice($A705,日期设置!B$2)</f>
        <v>99.13</v>
      </c>
      <c r="G705" s="18" t="str">
        <f t="shared" si="21"/>
        <v>5.62 + 0</v>
      </c>
      <c r="H705" s="27">
        <f>[1]!b_dq_pctchange($A705,日期设置!$B$2,1)/100</f>
        <v>0</v>
      </c>
      <c r="I705" s="26">
        <f>[1]!b_pq_pctchange(A705,日期设置!$B$4,日期设置!$B$2,1)</f>
        <v>0</v>
      </c>
      <c r="J705" s="26">
        <f>[1]!b_pq_pctchange(A705,日期设置!$C$4,日期设置!$B$2,1)</f>
        <v>-0.87000000000000466</v>
      </c>
      <c r="K705" s="52">
        <f>[1]!b_dq_amount($A705,日期设置!B$2,2,10000)</f>
        <v>0</v>
      </c>
      <c r="L705" s="26">
        <f>[1]!b_info_latestpar(A705,日期设置!$B$2)</f>
        <v>100</v>
      </c>
      <c r="M705" s="6">
        <f>[1]!b_info_outstandingbalance($A705,日期设置!B$2)</f>
        <v>6</v>
      </c>
      <c r="N705" s="7" t="str">
        <f>[1]!b_info_latestissurercreditrating2(A705,日期设置!$B$2,"102","1")</f>
        <v>AA</v>
      </c>
      <c r="O705" s="8">
        <v>7.51</v>
      </c>
      <c r="P705" s="9">
        <f>[1]!b_info_repurchasedate(A705)</f>
        <v>0</v>
      </c>
      <c r="Q705" s="8" t="s">
        <v>16468</v>
      </c>
      <c r="R705" s="2" t="str">
        <f>IF((--IF(P705=0,Q705,P705))&gt;(--日期设置!$B$2),IF(P705=0,Q705,P705),Q705)</f>
        <v>2026-11-04</v>
      </c>
      <c r="S705" s="2" t="s">
        <v>18710</v>
      </c>
      <c r="T705" s="8">
        <f>[1]!b_anal_ptmyear($A705,日期设置!$B$2)</f>
        <v>5.6219178082191785</v>
      </c>
      <c r="U705" s="8">
        <f>[1]!b_anal_termifexercise($A705,日期设置!B$2)</f>
        <v>0</v>
      </c>
      <c r="V705" s="10">
        <f>[1]!b_dq_dirtyprice(A705,日期设置!$B$2)</f>
        <v>101.96939999999999</v>
      </c>
      <c r="W705" s="11">
        <f>IF(U705=0,ROUNDUP((Q705-日期设置!$B$2)/365,0),ROUNDUP((R705-日期设置!$B$2)/365,0))</f>
        <v>6</v>
      </c>
      <c r="X705" s="18">
        <f>_xlfn.IFNA(VLOOKUP(A705,过往入选债券!A:D,4,0),2)</f>
        <v>2</v>
      </c>
      <c r="Y705">
        <f>_xlfn.IFNA(VLOOKUP(C705,[2]Sheet1!$A:$A,1,0),3)</f>
        <v>3</v>
      </c>
    </row>
    <row r="706" spans="1:25" hidden="1" x14ac:dyDescent="0.2">
      <c r="A706" s="21" t="s">
        <v>15052</v>
      </c>
      <c r="B706" s="21" t="s">
        <v>15053</v>
      </c>
      <c r="C706" s="37" t="s">
        <v>14796</v>
      </c>
      <c r="D706" s="26" t="str">
        <f>[1]!b_calc_yield(A706,日期设置!$B$2,F706,1,R706,1,O706,L706,S706,)</f>
        <v>Fetching...</v>
      </c>
      <c r="E706" s="26">
        <f t="shared" ref="E706:E769" si="22">((O706*W706+L706)/V706-1)*100</f>
        <v>36.935289701875121</v>
      </c>
      <c r="F706" s="18">
        <f>[1]!b_dq_cleanprice($A706,日期设置!B$2)</f>
        <v>100.39660000000001</v>
      </c>
      <c r="G706" s="18" t="str">
        <f t="shared" ref="G706:G769" si="23">LEFT(T706,4)&amp;" + "&amp;LEFT(U706,4)</f>
        <v>4.85 + 0</v>
      </c>
      <c r="H706" s="27">
        <f>[1]!b_dq_pctchange($A706,日期设置!$B$2,1)/100</f>
        <v>0</v>
      </c>
      <c r="I706" s="26">
        <f>[1]!b_pq_pctchange(A706,日期设置!$B$4,日期设置!$B$2,1)</f>
        <v>0</v>
      </c>
      <c r="J706" s="26">
        <f>[1]!b_pq_pctchange(A706,日期设置!$C$4,日期设置!$B$2,1)</f>
        <v>0</v>
      </c>
      <c r="K706" s="52">
        <f>[1]!b_dq_amount($A706,日期设置!B$2,2,10000)</f>
        <v>0</v>
      </c>
      <c r="L706" s="26">
        <f>[1]!b_info_latestpar(A706,日期设置!$B$2)</f>
        <v>100</v>
      </c>
      <c r="M706" s="6">
        <f>[1]!b_info_outstandingbalance($A706,日期设置!B$2)</f>
        <v>4</v>
      </c>
      <c r="N706" s="7" t="str">
        <f>[1]!b_info_latestissurercreditrating2(A706,日期设置!$B$2,"102","1")</f>
        <v>AA</v>
      </c>
      <c r="O706" s="8">
        <v>7.8</v>
      </c>
      <c r="P706" s="9">
        <f>[1]!b_info_repurchasedate(A706)</f>
        <v>0</v>
      </c>
      <c r="Q706" s="8" t="s">
        <v>16054</v>
      </c>
      <c r="R706" s="2" t="str">
        <f>IF((--IF(P706=0,Q706,P706))&gt;(--日期设置!$B$2),IF(P706=0,Q706,P706),Q706)</f>
        <v>2026-01-29</v>
      </c>
      <c r="S706" s="2" t="s">
        <v>17840</v>
      </c>
      <c r="T706" s="8">
        <f>[1]!b_anal_ptmyear($A706,日期设置!$B$2)</f>
        <v>4.8575342465753426</v>
      </c>
      <c r="U706" s="8">
        <f>[1]!b_anal_termifexercise($A706,日期设置!B$2)</f>
        <v>0</v>
      </c>
      <c r="V706" s="10">
        <f>[1]!b_dq_dirtyprice(A706,日期设置!$B$2)</f>
        <v>101.5078</v>
      </c>
      <c r="W706" s="11">
        <f>IF(U706=0,ROUNDUP((Q706-日期设置!$B$2)/365,0),ROUNDUP((R706-日期设置!$B$2)/365,0))</f>
        <v>5</v>
      </c>
      <c r="X706" s="18">
        <f>_xlfn.IFNA(VLOOKUP(A706,过往入选债券!A:D,4,0),2)</f>
        <v>2</v>
      </c>
      <c r="Y706">
        <f>_xlfn.IFNA(VLOOKUP(C706,[2]Sheet1!$A:$A,1,0),3)</f>
        <v>3</v>
      </c>
    </row>
    <row r="707" spans="1:25" hidden="1" x14ac:dyDescent="0.2">
      <c r="A707" s="21" t="s">
        <v>14754</v>
      </c>
      <c r="B707" s="21" t="s">
        <v>14755</v>
      </c>
      <c r="C707" s="37" t="s">
        <v>14154</v>
      </c>
      <c r="D707" s="26" t="str">
        <f>[1]!b_calc_yield(A707,日期设置!$B$2,F707,1,R707,1,O707,L707,S707,)</f>
        <v>Fetching...</v>
      </c>
      <c r="E707" s="26">
        <f t="shared" si="22"/>
        <v>34.343364304534752</v>
      </c>
      <c r="F707" s="18">
        <f>[1]!b_dq_cleanprice($A707,日期设置!B$2)</f>
        <v>100.7217</v>
      </c>
      <c r="G707" s="18" t="str">
        <f t="shared" si="23"/>
        <v>4.60 + 0</v>
      </c>
      <c r="H707" s="27">
        <f>[1]!b_dq_pctchange($A707,日期设置!$B$2,1)/100</f>
        <v>0</v>
      </c>
      <c r="I707" s="26">
        <f>[1]!b_pq_pctchange(A707,日期设置!$B$4,日期设置!$B$2,1)</f>
        <v>0</v>
      </c>
      <c r="J707" s="26">
        <f>[1]!b_pq_pctchange(A707,日期设置!$C$4,日期设置!$B$2,1)</f>
        <v>-0.97148947299080612</v>
      </c>
      <c r="K707" s="52">
        <f>[1]!b_dq_amount($A707,日期设置!B$2,2,10000)</f>
        <v>0</v>
      </c>
      <c r="L707" s="26">
        <f>[1]!b_info_latestpar(A707,日期设置!$B$2)</f>
        <v>100</v>
      </c>
      <c r="M707" s="6">
        <f>[1]!b_info_outstandingbalance($A707,日期设置!B$2)</f>
        <v>7.5</v>
      </c>
      <c r="N707" s="7" t="str">
        <f>[1]!b_info_latestissurercreditrating2(A707,日期设置!$B$2,"102","1")</f>
        <v>AA</v>
      </c>
      <c r="O707" s="8">
        <v>7.9</v>
      </c>
      <c r="P707" s="9">
        <f>[1]!b_info_repurchasedate(A707)</f>
        <v>0</v>
      </c>
      <c r="Q707" s="8" t="s">
        <v>16662</v>
      </c>
      <c r="R707" s="2" t="str">
        <f>IF((--IF(P707=0,Q707,P707))&gt;(--日期设置!$B$2),IF(P707=0,Q707,P707),Q707)</f>
        <v>2025-10-29</v>
      </c>
      <c r="S707" s="2" t="s">
        <v>18205</v>
      </c>
      <c r="T707" s="8">
        <f>[1]!b_anal_ptmyear($A707,日期设置!$B$2)</f>
        <v>4.6054794520547944</v>
      </c>
      <c r="U707" s="8">
        <f>[1]!b_anal_termifexercise($A707,日期设置!B$2)</f>
        <v>0</v>
      </c>
      <c r="V707" s="10">
        <f>[1]!b_dq_dirtyprice(A707,日期设置!$B$2)</f>
        <v>103.83839999999999</v>
      </c>
      <c r="W707" s="11">
        <f>IF(U707=0,ROUNDUP((Q707-日期设置!$B$2)/365,0),ROUNDUP((R707-日期设置!$B$2)/365,0))</f>
        <v>5</v>
      </c>
      <c r="X707" s="18">
        <f>_xlfn.IFNA(VLOOKUP(A707,过往入选债券!A:D,4,0),2)</f>
        <v>2</v>
      </c>
      <c r="Y707">
        <f>_xlfn.IFNA(VLOOKUP(C707,[2]Sheet1!$A:$A,1,0),3)</f>
        <v>3</v>
      </c>
    </row>
    <row r="708" spans="1:25" hidden="1" x14ac:dyDescent="0.2">
      <c r="A708" s="21" t="s">
        <v>1160</v>
      </c>
      <c r="B708" s="21" t="s">
        <v>1161</v>
      </c>
      <c r="C708" s="37" t="s">
        <v>1162</v>
      </c>
      <c r="D708" s="26" t="str">
        <f>[1]!b_calc_yield(A708,日期设置!$B$2,F708,1,R708,1,O708,L708,S708,)</f>
        <v>Fetching...</v>
      </c>
      <c r="E708" s="26">
        <f t="shared" si="22"/>
        <v>11.381515202591142</v>
      </c>
      <c r="F708" s="18">
        <f>[1]!b_dq_cleanprice($A708,日期设置!B$2)</f>
        <v>98.301000000000002</v>
      </c>
      <c r="G708" s="18" t="str">
        <f t="shared" si="23"/>
        <v>1.51 + 0</v>
      </c>
      <c r="H708" s="27">
        <f>[1]!b_dq_pctchange($A708,日期设置!$B$2,1)/100</f>
        <v>0</v>
      </c>
      <c r="I708" s="26">
        <f>[1]!b_pq_pctchange(A708,日期设置!$B$4,日期设置!$B$2,1)</f>
        <v>0</v>
      </c>
      <c r="J708" s="26">
        <f>[1]!b_pq_pctchange(A708,日期设置!$C$4,日期设置!$B$2,1)</f>
        <v>0</v>
      </c>
      <c r="K708" s="52">
        <f>[1]!b_dq_amount($A708,日期设置!B$2,2,10000)</f>
        <v>0</v>
      </c>
      <c r="L708" s="26">
        <f>[1]!b_info_latestpar(A708,日期设置!$B$2)</f>
        <v>100</v>
      </c>
      <c r="M708" s="6">
        <f>[1]!b_info_outstandingbalance($A708,日期设置!B$2)</f>
        <v>5</v>
      </c>
      <c r="N708" s="7">
        <f>[1]!b_info_latestissurercreditrating2(A708,日期设置!$B$2,"102","1")</f>
        <v>0</v>
      </c>
      <c r="O708" s="8">
        <v>6.5</v>
      </c>
      <c r="P708" s="9">
        <f>[1]!b_info_repurchasedate(A708)</f>
        <v>0</v>
      </c>
      <c r="Q708" s="8" t="s">
        <v>16016</v>
      </c>
      <c r="R708" s="2" t="str">
        <f>IF((--IF(P708=0,Q708,P708))&gt;(--日期设置!$B$2),IF(P708=0,Q708,P708),Q708)</f>
        <v>2022-09-26</v>
      </c>
      <c r="S708" s="2" t="s">
        <v>18821</v>
      </c>
      <c r="T708" s="8">
        <f>[1]!b_anal_ptmyear($A708,日期设置!$B$2)</f>
        <v>1.515068493150685</v>
      </c>
      <c r="U708" s="8">
        <f>[1]!b_anal_termifexercise($A708,日期设置!B$2)</f>
        <v>0</v>
      </c>
      <c r="V708" s="10">
        <f>[1]!b_dq_dirtyprice(A708,日期设置!$B$2)</f>
        <v>101.45310000000001</v>
      </c>
      <c r="W708" s="11">
        <f>IF(U708=0,ROUNDUP((Q708-日期设置!$B$2)/365,0),ROUNDUP((R708-日期设置!$B$2)/365,0))</f>
        <v>2</v>
      </c>
      <c r="X708" s="18">
        <f>_xlfn.IFNA(VLOOKUP(A708,过往入选债券!A:D,4,0),2)</f>
        <v>2</v>
      </c>
      <c r="Y708">
        <f>_xlfn.IFNA(VLOOKUP(C708,[2]Sheet1!$A:$A,1,0),3)</f>
        <v>3</v>
      </c>
    </row>
    <row r="709" spans="1:25" hidden="1" x14ac:dyDescent="0.2">
      <c r="A709" s="21" t="s">
        <v>11419</v>
      </c>
      <c r="B709" s="21" t="s">
        <v>11420</v>
      </c>
      <c r="C709" s="37" t="s">
        <v>11421</v>
      </c>
      <c r="D709" s="26" t="str">
        <f>[1]!b_calc_yield(A709,日期设置!$B$2,F709,1,R709,1,O709,L709,S709,)</f>
        <v>Fetching...</v>
      </c>
      <c r="E709" s="26">
        <f t="shared" si="22"/>
        <v>17.36392012738537</v>
      </c>
      <c r="F709" s="18">
        <f>[1]!b_dq_cleanprice($A709,日期设置!B$2)</f>
        <v>99.547399999999996</v>
      </c>
      <c r="G709" s="18" t="str">
        <f t="shared" si="23"/>
        <v>2.35 + 0</v>
      </c>
      <c r="H709" s="27">
        <f>[1]!b_dq_pctchange($A709,日期设置!$B$2,1)/100</f>
        <v>0</v>
      </c>
      <c r="I709" s="26">
        <f>[1]!b_pq_pctchange(A709,日期设置!$B$4,日期设置!$B$2,1)</f>
        <v>0</v>
      </c>
      <c r="J709" s="26">
        <f>[1]!b_pq_pctchange(A709,日期设置!$C$4,日期设置!$B$2,1)</f>
        <v>-0.45260000000000389</v>
      </c>
      <c r="K709" s="52">
        <f>[1]!b_dq_amount($A709,日期设置!B$2,2,10000)</f>
        <v>0</v>
      </c>
      <c r="L709" s="26">
        <f>[1]!b_info_latestpar(A709,日期设置!$B$2)</f>
        <v>100</v>
      </c>
      <c r="M709" s="6">
        <f>[1]!b_info_outstandingbalance($A709,日期设置!B$2)</f>
        <v>5</v>
      </c>
      <c r="N709" s="7" t="str">
        <f>[1]!b_info_latestissurercreditrating2(A709,日期设置!$B$2,"102","1")</f>
        <v>AA</v>
      </c>
      <c r="O709" s="8">
        <v>7.5</v>
      </c>
      <c r="P709" s="9">
        <f>[1]!b_info_repurchasedate(A709)</f>
        <v>0</v>
      </c>
      <c r="Q709" s="8" t="s">
        <v>16474</v>
      </c>
      <c r="R709" s="2" t="str">
        <f>IF((--IF(P709=0,Q709,P709))&gt;(--日期设置!$B$2),IF(P709=0,Q709,P709),Q709)</f>
        <v>2023-07-30</v>
      </c>
      <c r="S709" s="2" t="s">
        <v>18158</v>
      </c>
      <c r="T709" s="8">
        <f>[1]!b_anal_ptmyear($A709,日期设置!$B$2)</f>
        <v>2.3561643835616439</v>
      </c>
      <c r="U709" s="8">
        <f>[1]!b_anal_termifexercise($A709,日期设置!B$2)</f>
        <v>0</v>
      </c>
      <c r="V709" s="10">
        <f>[1]!b_dq_dirtyprice(A709,日期设置!$B$2)</f>
        <v>104.3762</v>
      </c>
      <c r="W709" s="11">
        <f>IF(U709=0,ROUNDUP((Q709-日期设置!$B$2)/365,0),ROUNDUP((R709-日期设置!$B$2)/365,0))</f>
        <v>3</v>
      </c>
      <c r="X709" s="18" t="str">
        <f>_xlfn.IFNA(VLOOKUP(A709,过往入选债券!A:D,4,0),2)</f>
        <v>否</v>
      </c>
      <c r="Y709">
        <f>_xlfn.IFNA(VLOOKUP(C709,[2]Sheet1!$A:$A,1,0),3)</f>
        <v>3</v>
      </c>
    </row>
    <row r="710" spans="1:25" hidden="1" x14ac:dyDescent="0.2">
      <c r="A710" s="21" t="s">
        <v>15861</v>
      </c>
      <c r="B710" s="21" t="s">
        <v>15862</v>
      </c>
      <c r="C710" s="37" t="s">
        <v>13656</v>
      </c>
      <c r="D710" s="26" t="str">
        <f>[1]!b_calc_yield(A710,日期设置!$B$2,F710,1,R710,1,O710,L710,S710,)</f>
        <v>Fetching...</v>
      </c>
      <c r="E710" s="26">
        <f t="shared" si="22"/>
        <v>30.305162280044406</v>
      </c>
      <c r="F710" s="18">
        <f>[1]!b_dq_cleanprice($A710,日期设置!B$2)</f>
        <v>98.634100000000004</v>
      </c>
      <c r="G710" s="18" t="str">
        <f t="shared" si="23"/>
        <v>4.16 + 0</v>
      </c>
      <c r="H710" s="27">
        <f>[1]!b_dq_pctchange($A710,日期设置!$B$2,1)/100</f>
        <v>0</v>
      </c>
      <c r="I710" s="26">
        <f>[1]!b_pq_pctchange(A710,日期设置!$B$4,日期设置!$B$2,1)</f>
        <v>0</v>
      </c>
      <c r="J710" s="26">
        <f>[1]!b_pq_pctchange(A710,日期设置!$C$4,日期设置!$B$2,1)</f>
        <v>0</v>
      </c>
      <c r="K710" s="52">
        <f>[1]!b_dq_amount($A710,日期设置!B$2,2,10000)</f>
        <v>0</v>
      </c>
      <c r="L710" s="26">
        <f>[1]!b_info_latestpar(A710,日期设置!$B$2)</f>
        <v>100</v>
      </c>
      <c r="M710" s="6">
        <f>[1]!b_info_outstandingbalance($A710,日期设置!B$2)</f>
        <v>6.4</v>
      </c>
      <c r="N710" s="7" t="str">
        <f>[1]!b_info_latestissurercreditrating2(A710,日期设置!$B$2,"102","1")</f>
        <v>AA</v>
      </c>
      <c r="O710" s="8">
        <v>7.3</v>
      </c>
      <c r="P710" s="9">
        <f>[1]!b_info_repurchasedate(A710)</f>
        <v>0</v>
      </c>
      <c r="Q710" s="8" t="s">
        <v>17330</v>
      </c>
      <c r="R710" s="2" t="str">
        <f>IF((--IF(P710=0,Q710,P710))&gt;(--日期设置!$B$2),IF(P710=0,Q710,P710),Q710)</f>
        <v>2025-05-20</v>
      </c>
      <c r="S710" s="2" t="s">
        <v>17961</v>
      </c>
      <c r="T710" s="8">
        <f>[1]!b_anal_ptmyear($A710,日期设置!$B$2)</f>
        <v>4.161643835616438</v>
      </c>
      <c r="U710" s="8">
        <f>[1]!b_anal_termifexercise($A710,日期设置!B$2)</f>
        <v>0</v>
      </c>
      <c r="V710" s="10">
        <f>[1]!b_dq_dirtyprice(A710,日期设置!$B$2)</f>
        <v>104.75409999999999</v>
      </c>
      <c r="W710" s="11">
        <f>IF(U710=0,ROUNDUP((Q710-日期设置!$B$2)/365,0),ROUNDUP((R710-日期设置!$B$2)/365,0))</f>
        <v>5</v>
      </c>
      <c r="X710" s="18">
        <f>_xlfn.IFNA(VLOOKUP(A710,过往入选债券!A:D,4,0),2)</f>
        <v>2</v>
      </c>
      <c r="Y710">
        <f>_xlfn.IFNA(VLOOKUP(C710,[2]Sheet1!$A:$A,1,0),3)</f>
        <v>3</v>
      </c>
    </row>
    <row r="711" spans="1:25" hidden="1" x14ac:dyDescent="0.2">
      <c r="A711" s="21" t="s">
        <v>10865</v>
      </c>
      <c r="B711" s="21" t="s">
        <v>10866</v>
      </c>
      <c r="C711" s="37" t="s">
        <v>165</v>
      </c>
      <c r="D711" s="26" t="str">
        <f>[1]!b_calc_yield(A711,日期设置!$B$2,F711,1,R711,1,O711,L711,S711,)</f>
        <v>Fetching...</v>
      </c>
      <c r="E711" s="26">
        <f t="shared" si="22"/>
        <v>15.397057616447229</v>
      </c>
      <c r="F711" s="18">
        <f>[1]!b_dq_cleanprice($A711,日期设置!B$2)</f>
        <v>97.75</v>
      </c>
      <c r="G711" s="18" t="str">
        <f t="shared" si="23"/>
        <v>2.10 + 0</v>
      </c>
      <c r="H711" s="27">
        <f>[1]!b_dq_pctchange($A711,日期设置!$B$2,1)/100</f>
        <v>0</v>
      </c>
      <c r="I711" s="26">
        <f>[1]!b_pq_pctchange(A711,日期设置!$B$4,日期设置!$B$2,1)</f>
        <v>0</v>
      </c>
      <c r="J711" s="26">
        <f>[1]!b_pq_pctchange(A711,日期设置!$C$4,日期设置!$B$2,1)</f>
        <v>0</v>
      </c>
      <c r="K711" s="52">
        <f>[1]!b_dq_amount($A711,日期设置!B$2,2,10000)</f>
        <v>0</v>
      </c>
      <c r="L711" s="26">
        <f>[1]!b_info_latestpar(A711,日期设置!$B$2)</f>
        <v>100</v>
      </c>
      <c r="M711" s="6">
        <f>[1]!b_info_outstandingbalance($A711,日期设置!B$2)</f>
        <v>7</v>
      </c>
      <c r="N711" s="7" t="str">
        <f>[1]!b_info_latestissurercreditrating2(A711,日期设置!$B$2,"102","1")</f>
        <v>AA+</v>
      </c>
      <c r="O711" s="8">
        <v>6.5</v>
      </c>
      <c r="P711" s="9">
        <f>[1]!b_info_repurchasedate(A711)</f>
        <v>0</v>
      </c>
      <c r="Q711" s="8" t="s">
        <v>16057</v>
      </c>
      <c r="R711" s="2" t="str">
        <f>IF((--IF(P711=0,Q711,P711))&gt;(--日期设置!$B$2),IF(P711=0,Q711,P711),Q711)</f>
        <v>2023-04-30</v>
      </c>
      <c r="S711" s="2" t="s">
        <v>17843</v>
      </c>
      <c r="T711" s="8">
        <f>[1]!b_anal_ptmyear($A711,日期设置!$B$2)</f>
        <v>2.106849315068493</v>
      </c>
      <c r="U711" s="8">
        <f>[1]!b_anal_termifexercise($A711,日期设置!B$2)</f>
        <v>0</v>
      </c>
      <c r="V711" s="10">
        <f>[1]!b_dq_dirtyprice(A711,日期设置!$B$2)</f>
        <v>103.55549999999999</v>
      </c>
      <c r="W711" s="11">
        <f>IF(U711=0,ROUNDUP((Q711-日期设置!$B$2)/365,0),ROUNDUP((R711-日期设置!$B$2)/365,0))</f>
        <v>3</v>
      </c>
      <c r="X711" s="18">
        <f>_xlfn.IFNA(VLOOKUP(A711,过往入选债券!A:D,4,0),2)</f>
        <v>2</v>
      </c>
      <c r="Y711">
        <f>_xlfn.IFNA(VLOOKUP(C711,[2]Sheet1!$A:$A,1,0),3)</f>
        <v>3</v>
      </c>
    </row>
    <row r="712" spans="1:25" hidden="1" x14ac:dyDescent="0.2">
      <c r="A712" s="21" t="s">
        <v>15299</v>
      </c>
      <c r="B712" s="21" t="s">
        <v>15300</v>
      </c>
      <c r="C712" s="37" t="s">
        <v>11649</v>
      </c>
      <c r="D712" s="26" t="str">
        <f>[1]!b_calc_yield(A712,日期设置!$B$2,F712,1,R712,1,O712,L712,S712,)</f>
        <v>Fetching...</v>
      </c>
      <c r="E712" s="26">
        <f t="shared" si="22"/>
        <v>39.848134570555317</v>
      </c>
      <c r="F712" s="18">
        <f>[1]!b_dq_cleanprice($A712,日期设置!B$2)</f>
        <v>99.142799999999994</v>
      </c>
      <c r="G712" s="18" t="str">
        <f t="shared" si="23"/>
        <v>5.39 + 0</v>
      </c>
      <c r="H712" s="27">
        <f>[1]!b_dq_pctchange($A712,日期设置!$B$2,1)/100</f>
        <v>0</v>
      </c>
      <c r="I712" s="26">
        <f>[1]!b_pq_pctchange(A712,日期设置!$B$4,日期设置!$B$2,1)</f>
        <v>0</v>
      </c>
      <c r="J712" s="26">
        <f>[1]!b_pq_pctchange(A712,日期设置!$C$4,日期设置!$B$2,1)</f>
        <v>-3.5575875486381352</v>
      </c>
      <c r="K712" s="52">
        <f>[1]!b_dq_amount($A712,日期设置!B$2,2,10000)</f>
        <v>0</v>
      </c>
      <c r="L712" s="26">
        <f>[1]!b_info_latestpar(A712,日期设置!$B$2)</f>
        <v>100</v>
      </c>
      <c r="M712" s="6">
        <f>[1]!b_info_outstandingbalance($A712,日期设置!B$2)</f>
        <v>7</v>
      </c>
      <c r="N712" s="7" t="str">
        <f>[1]!b_info_latestissurercreditrating2(A712,日期设置!$B$2,"102","1")</f>
        <v>AA</v>
      </c>
      <c r="O712" s="8">
        <v>7.5</v>
      </c>
      <c r="P712" s="9">
        <f>[1]!b_info_repurchasedate(A712)</f>
        <v>0</v>
      </c>
      <c r="Q712" s="8" t="s">
        <v>16009</v>
      </c>
      <c r="R712" s="2" t="str">
        <f>IF((--IF(P712=0,Q712,P712))&gt;(--日期设置!$B$2),IF(P712=0,Q712,P712),Q712)</f>
        <v>2026-08-13</v>
      </c>
      <c r="S712" s="2" t="s">
        <v>17796</v>
      </c>
      <c r="T712" s="8">
        <f>[1]!b_anal_ptmyear($A712,日期设置!$B$2)</f>
        <v>5.3945205479452056</v>
      </c>
      <c r="U712" s="8">
        <f>[1]!b_anal_termifexercise($A712,日期设置!B$2)</f>
        <v>0</v>
      </c>
      <c r="V712" s="10">
        <f>[1]!b_dq_dirtyprice(A712,日期设置!$B$2)</f>
        <v>103.68389999999999</v>
      </c>
      <c r="W712" s="11">
        <f>IF(U712=0,ROUNDUP((Q712-日期设置!$B$2)/365,0),ROUNDUP((R712-日期设置!$B$2)/365,0))</f>
        <v>6</v>
      </c>
      <c r="X712" s="18">
        <f>_xlfn.IFNA(VLOOKUP(A712,过往入选债券!A:D,4,0),2)</f>
        <v>2</v>
      </c>
      <c r="Y712">
        <f>_xlfn.IFNA(VLOOKUP(C712,[2]Sheet1!$A:$A,1,0),3)</f>
        <v>3</v>
      </c>
    </row>
    <row r="713" spans="1:25" hidden="1" x14ac:dyDescent="0.2">
      <c r="A713" s="21" t="s">
        <v>15238</v>
      </c>
      <c r="B713" s="21" t="s">
        <v>15239</v>
      </c>
      <c r="C713" s="37" t="s">
        <v>15240</v>
      </c>
      <c r="D713" s="26" t="str">
        <f>[1]!b_calc_yield(A713,日期设置!$B$2,F713,1,R713,1,O713,L713,S713,)</f>
        <v>Fetching...</v>
      </c>
      <c r="E713" s="26">
        <f t="shared" si="22"/>
        <v>36.531079178496583</v>
      </c>
      <c r="F713" s="18">
        <f>[1]!b_dq_cleanprice($A713,日期设置!B$2)</f>
        <v>100.001</v>
      </c>
      <c r="G713" s="18" t="str">
        <f t="shared" si="23"/>
        <v>5.08 + 0</v>
      </c>
      <c r="H713" s="27">
        <f>[1]!b_dq_pctchange($A713,日期设置!$B$2,1)/100</f>
        <v>0</v>
      </c>
      <c r="I713" s="26">
        <f>[1]!b_pq_pctchange(A713,日期设置!$B$4,日期设置!$B$2,1)</f>
        <v>0</v>
      </c>
      <c r="J713" s="26">
        <f>[1]!b_pq_pctchange(A713,日期设置!$C$4,日期设置!$B$2,1)</f>
        <v>0</v>
      </c>
      <c r="K713" s="52">
        <f>[1]!b_dq_amount($A713,日期设置!B$2,2,10000)</f>
        <v>0</v>
      </c>
      <c r="L713" s="26">
        <f>[1]!b_info_latestpar(A713,日期设置!$B$2)</f>
        <v>100</v>
      </c>
      <c r="M713" s="6">
        <f>[1]!b_info_outstandingbalance($A713,日期设置!B$2)</f>
        <v>8</v>
      </c>
      <c r="N713" s="7" t="str">
        <f>[1]!b_info_latestissurercreditrating2(A713,日期设置!$B$2,"102","1")</f>
        <v>AA-</v>
      </c>
      <c r="O713" s="8">
        <v>7.69</v>
      </c>
      <c r="P713" s="9">
        <f>[1]!b_info_repurchasedate(A713)</f>
        <v>0</v>
      </c>
      <c r="Q713" s="8" t="s">
        <v>17623</v>
      </c>
      <c r="R713" s="2" t="str">
        <f>IF((--IF(P713=0,Q713,P713))&gt;(--日期设置!$B$2),IF(P713=0,Q713,P713),Q713)</f>
        <v>2026-04-22</v>
      </c>
      <c r="S713" s="2" t="s">
        <v>17871</v>
      </c>
      <c r="T713" s="8">
        <f>[1]!b_anal_ptmyear($A713,日期设置!$B$2)</f>
        <v>5.0849315068493155</v>
      </c>
      <c r="U713" s="8">
        <f>[1]!b_anal_termifexercise($A713,日期设置!B$2)</f>
        <v>0</v>
      </c>
      <c r="V713" s="10">
        <f>[1]!b_dq_dirtyprice(A713,日期设置!$B$2)</f>
        <v>107.03789999999999</v>
      </c>
      <c r="W713" s="11">
        <f>IF(U713=0,ROUNDUP((Q713-日期设置!$B$2)/365,0),ROUNDUP((R713-日期设置!$B$2)/365,0))</f>
        <v>6</v>
      </c>
      <c r="X713" s="18">
        <f>_xlfn.IFNA(VLOOKUP(A713,过往入选债券!A:D,4,0),2)</f>
        <v>2</v>
      </c>
      <c r="Y713">
        <f>_xlfn.IFNA(VLOOKUP(C713,[2]Sheet1!$A:$A,1,0),3)</f>
        <v>3</v>
      </c>
    </row>
    <row r="714" spans="1:25" hidden="1" x14ac:dyDescent="0.2">
      <c r="A714" s="21" t="s">
        <v>6547</v>
      </c>
      <c r="B714" s="21" t="s">
        <v>6548</v>
      </c>
      <c r="C714" s="37" t="s">
        <v>425</v>
      </c>
      <c r="D714" s="26" t="str">
        <f>[1]!b_calc_yield(A714,日期设置!$B$2,F714,1,R714,1,O714,L714,S714,)</f>
        <v>Fetching...</v>
      </c>
      <c r="E714" s="26">
        <f t="shared" si="22"/>
        <v>0.27349011443302818</v>
      </c>
      <c r="F714" s="18">
        <f>[1]!b_dq_cleanprice($A714,日期设置!B$2)</f>
        <v>99.9739</v>
      </c>
      <c r="G714" s="18" t="str">
        <f t="shared" si="23"/>
        <v>0.03 + 0.04</v>
      </c>
      <c r="H714" s="27">
        <f>[1]!b_dq_pctchange($A714,日期设置!$B$2,1)/100</f>
        <v>0</v>
      </c>
      <c r="I714" s="26">
        <f>[1]!b_pq_pctchange(A714,日期设置!$B$4,日期设置!$B$2,1)</f>
        <v>0</v>
      </c>
      <c r="J714" s="26">
        <f>[1]!b_pq_pctchange(A714,日期设置!$C$4,日期设置!$B$2,1)</f>
        <v>-0.17523819413795744</v>
      </c>
      <c r="K714" s="52">
        <f>[1]!b_dq_amount($A714,日期设置!B$2,2,10000)</f>
        <v>0</v>
      </c>
      <c r="L714" s="26">
        <f>[1]!b_info_latestpar(A714,日期设置!$B$2)</f>
        <v>100</v>
      </c>
      <c r="M714" s="6">
        <f>[1]!b_info_outstandingbalance($A714,日期设置!B$2)</f>
        <v>15</v>
      </c>
      <c r="N714" s="7" t="str">
        <f>[1]!b_info_latestissurercreditrating2(A714,日期设置!$B$2,"102","1")</f>
        <v>AAA</v>
      </c>
      <c r="O714" s="8">
        <v>7.5</v>
      </c>
      <c r="P714" s="9">
        <f>[1]!b_info_repurchasedate(A714)</f>
        <v>0</v>
      </c>
      <c r="Q714" s="8" t="s">
        <v>16182</v>
      </c>
      <c r="R714" s="2" t="str">
        <f>IF((--IF(P714=0,Q714,P714))&gt;(--日期设置!$B$2),IF(P714=0,Q714,P714),Q714)</f>
        <v>2021-04-04</v>
      </c>
      <c r="S714" s="2" t="s">
        <v>17971</v>
      </c>
      <c r="T714" s="8">
        <f>[1]!b_anal_ptmyear($A714,日期设置!$B$2)</f>
        <v>3.5616438356164383E-2</v>
      </c>
      <c r="U714" s="8">
        <f>[1]!b_anal_termifexercise($A714,日期设置!B$2)</f>
        <v>4.1095890410958902E-2</v>
      </c>
      <c r="V714" s="10">
        <f>[1]!b_dq_dirtyprice(A714,日期设置!$B$2)</f>
        <v>107.2068</v>
      </c>
      <c r="W714" s="11">
        <f>IF(U714=0,ROUNDUP((Q714-日期设置!$B$2)/365,0),ROUNDUP((R714-日期设置!$B$2)/365,0))</f>
        <v>1</v>
      </c>
      <c r="X714" s="18">
        <f>_xlfn.IFNA(VLOOKUP(A714,过往入选债券!A:D,4,0),2)</f>
        <v>2</v>
      </c>
      <c r="Y714">
        <f>_xlfn.IFNA(VLOOKUP(C714,[2]Sheet1!$A:$A,1,0),3)</f>
        <v>3</v>
      </c>
    </row>
    <row r="715" spans="1:25" hidden="1" x14ac:dyDescent="0.2">
      <c r="A715" s="21" t="s">
        <v>13766</v>
      </c>
      <c r="B715" s="21" t="s">
        <v>13767</v>
      </c>
      <c r="C715" s="37" t="s">
        <v>13768</v>
      </c>
      <c r="D715" s="26" t="str">
        <f>[1]!b_calc_yield(A715,日期设置!$B$2,F715,1,R715,1,O715,L715,S715,)</f>
        <v>Fetching...</v>
      </c>
      <c r="E715" s="26">
        <f t="shared" si="22"/>
        <v>32.627753683735847</v>
      </c>
      <c r="F715" s="18">
        <f>[1]!b_dq_cleanprice($A715,日期设置!B$2)</f>
        <v>78.434799999999996</v>
      </c>
      <c r="G715" s="18" t="str">
        <f t="shared" si="23"/>
        <v>3.24 + 0</v>
      </c>
      <c r="H715" s="27">
        <f>[1]!b_dq_pctchange($A715,日期设置!$B$2,1)/100</f>
        <v>0</v>
      </c>
      <c r="I715" s="26">
        <f>[1]!b_pq_pctchange(A715,日期设置!$B$4,日期设置!$B$2,1)</f>
        <v>-8.9039254974548107E-2</v>
      </c>
      <c r="J715" s="26">
        <f>[1]!b_pq_pctchange(A715,日期设置!$C$4,日期设置!$B$2,1)</f>
        <v>-0.45422989693207722</v>
      </c>
      <c r="K715" s="52">
        <f>[1]!b_dq_amount($A715,日期设置!B$2,2,10000)</f>
        <v>0</v>
      </c>
      <c r="L715" s="26">
        <f>[1]!b_info_latestpar(A715,日期设置!$B$2)</f>
        <v>80</v>
      </c>
      <c r="M715" s="6">
        <f>[1]!b_info_outstandingbalance($A715,日期设置!B$2)</f>
        <v>5.6</v>
      </c>
      <c r="N715" s="7" t="str">
        <f>[1]!b_info_latestissurercreditrating2(A715,日期设置!$B$2,"102","1")</f>
        <v>AA</v>
      </c>
      <c r="O715" s="8">
        <v>7.5</v>
      </c>
      <c r="P715" s="9">
        <f>[1]!b_info_repurchasedate(A715)</f>
        <v>0</v>
      </c>
      <c r="Q715" s="8" t="s">
        <v>15987</v>
      </c>
      <c r="R715" s="2" t="str">
        <f>IF((--IF(P715=0,Q715,P715))&gt;(--日期设置!$B$2),IF(P715=0,Q715,P715),Q715)</f>
        <v>2024-06-21</v>
      </c>
      <c r="S715" s="2" t="s">
        <v>17775</v>
      </c>
      <c r="T715" s="8">
        <f>[1]!b_anal_ptmyear($A715,日期设置!$B$2)</f>
        <v>3.2493150684931509</v>
      </c>
      <c r="U715" s="8">
        <f>[1]!b_anal_termifexercise($A715,日期设置!B$2)</f>
        <v>0</v>
      </c>
      <c r="V715" s="10">
        <f>[1]!b_dq_dirtyprice(A715,日期设置!$B$2)</f>
        <v>82.938900000000004</v>
      </c>
      <c r="W715" s="11">
        <f>IF(U715=0,ROUNDUP((Q715-日期设置!$B$2)/365,0),ROUNDUP((R715-日期设置!$B$2)/365,0))</f>
        <v>4</v>
      </c>
      <c r="X715" s="18" t="str">
        <f>_xlfn.IFNA(VLOOKUP(A715,过往入选债券!A:D,4,0),2)</f>
        <v>否</v>
      </c>
      <c r="Y715">
        <f>_xlfn.IFNA(VLOOKUP(C715,[2]Sheet1!$A:$A,1,0),3)</f>
        <v>3</v>
      </c>
    </row>
    <row r="716" spans="1:25" hidden="1" x14ac:dyDescent="0.2">
      <c r="A716" s="21" t="s">
        <v>775</v>
      </c>
      <c r="B716" s="21" t="s">
        <v>776</v>
      </c>
      <c r="C716" s="37" t="s">
        <v>777</v>
      </c>
      <c r="D716" s="26" t="str">
        <f>[1]!b_calc_yield(A716,日期设置!$B$2,F716,1,R716,1,O716,L716,S716,)</f>
        <v>Fetching...</v>
      </c>
      <c r="E716" s="26">
        <f t="shared" si="22"/>
        <v>3.5971279537456047</v>
      </c>
      <c r="F716" s="18">
        <f>[1]!b_dq_cleanprice($A716,日期设置!B$2)</f>
        <v>98.913499999999999</v>
      </c>
      <c r="G716" s="18" t="str">
        <f t="shared" si="23"/>
        <v>2.46 + 0.46</v>
      </c>
      <c r="H716" s="27">
        <f>[1]!b_dq_pctchange($A716,日期设置!$B$2,1)/100</f>
        <v>0</v>
      </c>
      <c r="I716" s="26">
        <f>[1]!b_pq_pctchange(A716,日期设置!$B$4,日期设置!$B$2,1)</f>
        <v>0</v>
      </c>
      <c r="J716" s="26">
        <f>[1]!b_pq_pctchange(A716,日期设置!$C$4,日期设置!$B$2,1)</f>
        <v>0</v>
      </c>
      <c r="K716" s="52">
        <f>[1]!b_dq_amount($A716,日期设置!B$2,2,10000)</f>
        <v>0</v>
      </c>
      <c r="L716" s="26">
        <f>[1]!b_info_latestpar(A716,日期设置!$B$2)</f>
        <v>100</v>
      </c>
      <c r="M716" s="6">
        <f>[1]!b_info_outstandingbalance($A716,日期设置!B$2)</f>
        <v>5</v>
      </c>
      <c r="N716" s="7">
        <f>[1]!b_info_latestissurercreditrating2(A716,日期设置!$B$2,"102","1")</f>
        <v>0</v>
      </c>
      <c r="O716" s="8">
        <v>5.5</v>
      </c>
      <c r="P716" s="9" t="str">
        <f>[1]!b_info_repurchasedate(A716)</f>
        <v>2021-09-09</v>
      </c>
      <c r="Q716" s="8" t="s">
        <v>17587</v>
      </c>
      <c r="R716" s="2" t="str">
        <f>IF((--IF(P716=0,Q716,P716))&gt;(--日期设置!$B$2),IF(P716=0,Q716,P716),Q716)</f>
        <v>2021-09-09</v>
      </c>
      <c r="S716" s="2" t="s">
        <v>19026</v>
      </c>
      <c r="T716" s="8">
        <f>[1]!b_anal_ptmyear($A716,日期设置!$B$2)</f>
        <v>2.4684931506849317</v>
      </c>
      <c r="U716" s="8">
        <f>[1]!b_anal_termifexercise($A716,日期设置!B$2)</f>
        <v>0.46849315068493153</v>
      </c>
      <c r="V716" s="10">
        <f>[1]!b_dq_dirtyprice(A716,日期设置!$B$2)</f>
        <v>101.8368</v>
      </c>
      <c r="W716" s="11">
        <f>IF(U716=0,ROUNDUP((Q716-日期设置!$B$2)/365,0),ROUNDUP((R716-日期设置!$B$2)/365,0))</f>
        <v>1</v>
      </c>
      <c r="X716" s="18">
        <f>_xlfn.IFNA(VLOOKUP(A716,过往入选债券!A:D,4,0),2)</f>
        <v>2</v>
      </c>
      <c r="Y716">
        <f>_xlfn.IFNA(VLOOKUP(C716,[2]Sheet1!$A:$A,1,0),3)</f>
        <v>3</v>
      </c>
    </row>
    <row r="717" spans="1:25" hidden="1" x14ac:dyDescent="0.2">
      <c r="A717" s="21" t="s">
        <v>3079</v>
      </c>
      <c r="B717" s="21" t="s">
        <v>3080</v>
      </c>
      <c r="C717" s="37" t="s">
        <v>3081</v>
      </c>
      <c r="D717" s="26" t="str">
        <f>[1]!b_calc_yield(A717,日期设置!$B$2,F717,1,R717,1,O717,L717,S717,)</f>
        <v>Fetching...</v>
      </c>
      <c r="E717" s="26">
        <f t="shared" si="22"/>
        <v>7.9742845300171394</v>
      </c>
      <c r="F717" s="18">
        <f>[1]!b_dq_cleanprice($A717,日期设置!B$2)</f>
        <v>100</v>
      </c>
      <c r="G717" s="18" t="str">
        <f t="shared" si="23"/>
        <v>1.10 + 0</v>
      </c>
      <c r="H717" s="27">
        <f>[1]!b_dq_pctchange($A717,日期设置!$B$2,1)/100</f>
        <v>0</v>
      </c>
      <c r="I717" s="26">
        <f>[1]!b_pq_pctchange(A717,日期设置!$B$4,日期设置!$B$2,1)</f>
        <v>0</v>
      </c>
      <c r="J717" s="26">
        <f>[1]!b_pq_pctchange(A717,日期设置!$C$4,日期设置!$B$2,1)</f>
        <v>0</v>
      </c>
      <c r="K717" s="52">
        <f>[1]!b_dq_amount($A717,日期设置!B$2,2,10000)</f>
        <v>0</v>
      </c>
      <c r="L717" s="26">
        <f>[1]!b_info_latestpar(A717,日期设置!$B$2)</f>
        <v>100</v>
      </c>
      <c r="M717" s="6">
        <f>[1]!b_info_outstandingbalance($A717,日期设置!B$2)</f>
        <v>2</v>
      </c>
      <c r="N717" s="7">
        <f>[1]!b_info_latestissurercreditrating2(A717,日期设置!$B$2,"102","1")</f>
        <v>0</v>
      </c>
      <c r="O717" s="8">
        <v>7.7</v>
      </c>
      <c r="P717" s="9">
        <f>[1]!b_info_repurchasedate(A717)</f>
        <v>0</v>
      </c>
      <c r="Q717" s="8" t="s">
        <v>16338</v>
      </c>
      <c r="R717" s="2" t="str">
        <f>IF((--IF(P717=0,Q717,P717))&gt;(--日期设置!$B$2),IF(P717=0,Q717,P717),Q717)</f>
        <v>2022-04-30</v>
      </c>
      <c r="S717" s="2" t="s">
        <v>18483</v>
      </c>
      <c r="T717" s="8">
        <f>[1]!b_anal_ptmyear($A717,日期设置!$B$2)</f>
        <v>1.106849315068493</v>
      </c>
      <c r="U717" s="8">
        <f>[1]!b_anal_termifexercise($A717,日期设置!B$2)</f>
        <v>0</v>
      </c>
      <c r="V717" s="10">
        <f>[1]!b_dq_dirtyprice(A717,日期设置!$B$2)</f>
        <v>106.87730000000001</v>
      </c>
      <c r="W717" s="11">
        <f>IF(U717=0,ROUNDUP((Q717-日期设置!$B$2)/365,0),ROUNDUP((R717-日期设置!$B$2)/365,0))</f>
        <v>2</v>
      </c>
      <c r="X717" s="18">
        <f>_xlfn.IFNA(VLOOKUP(A717,过往入选债券!A:D,4,0),2)</f>
        <v>2</v>
      </c>
      <c r="Y717">
        <f>_xlfn.IFNA(VLOOKUP(C717,[2]Sheet1!$A:$A,1,0),3)</f>
        <v>3</v>
      </c>
    </row>
    <row r="718" spans="1:25" hidden="1" x14ac:dyDescent="0.2">
      <c r="A718" s="21" t="s">
        <v>14258</v>
      </c>
      <c r="B718" s="21" t="s">
        <v>14259</v>
      </c>
      <c r="C718" s="37" t="s">
        <v>13175</v>
      </c>
      <c r="D718" s="26" t="str">
        <f>[1]!b_calc_yield(A718,日期设置!$B$2,F718,1,R718,1,O718,L718,S718,)</f>
        <v>Fetching...</v>
      </c>
      <c r="E718" s="26">
        <f t="shared" si="22"/>
        <v>35.240968669585413</v>
      </c>
      <c r="F718" s="18">
        <f>[1]!b_dq_cleanprice($A718,日期设置!B$2)</f>
        <v>78.936300000000003</v>
      </c>
      <c r="G718" s="18" t="str">
        <f t="shared" si="23"/>
        <v>3.6 + 0</v>
      </c>
      <c r="H718" s="27">
        <f>[1]!b_dq_pctchange($A718,日期设置!$B$2,1)/100</f>
        <v>0</v>
      </c>
      <c r="I718" s="26">
        <f>[1]!b_pq_pctchange(A718,日期设置!$B$4,日期设置!$B$2,1)</f>
        <v>0</v>
      </c>
      <c r="J718" s="26">
        <f>[1]!b_pq_pctchange(A718,日期设置!$C$4,日期设置!$B$2,1)</f>
        <v>0</v>
      </c>
      <c r="K718" s="52">
        <f>[1]!b_dq_amount($A718,日期设置!B$2,2,10000)</f>
        <v>0</v>
      </c>
      <c r="L718" s="26">
        <f>[1]!b_info_latestpar(A718,日期设置!$B$2)</f>
        <v>80</v>
      </c>
      <c r="M718" s="6">
        <f>[1]!b_info_outstandingbalance($A718,日期设置!B$2)</f>
        <v>8</v>
      </c>
      <c r="N718" s="7" t="str">
        <f>[1]!b_info_latestissurercreditrating2(A718,日期设置!$B$2,"102","1")</f>
        <v>AA-</v>
      </c>
      <c r="O718" s="8">
        <v>7.5</v>
      </c>
      <c r="P718" s="9">
        <f>[1]!b_info_repurchasedate(A718)</f>
        <v>0</v>
      </c>
      <c r="Q718" s="8" t="s">
        <v>17283</v>
      </c>
      <c r="R718" s="2" t="str">
        <f>IF((--IF(P718=0,Q718,P718))&gt;(--日期设置!$B$2),IF(P718=0,Q718,P718),Q718)</f>
        <v>2024-10-27</v>
      </c>
      <c r="S718" s="2" t="s">
        <v>18221</v>
      </c>
      <c r="T718" s="8">
        <f>[1]!b_anal_ptmyear($A718,日期设置!$B$2)</f>
        <v>3.6</v>
      </c>
      <c r="U718" s="8">
        <f>[1]!b_anal_termifexercise($A718,日期设置!B$2)</f>
        <v>0</v>
      </c>
      <c r="V718" s="10">
        <f>[1]!b_dq_dirtyprice(A718,日期设置!$B$2)</f>
        <v>81.336299999999994</v>
      </c>
      <c r="W718" s="11">
        <f>IF(U718=0,ROUNDUP((Q718-日期设置!$B$2)/365,0),ROUNDUP((R718-日期设置!$B$2)/365,0))</f>
        <v>4</v>
      </c>
      <c r="X718" s="18">
        <f>_xlfn.IFNA(VLOOKUP(A718,过往入选债券!A:D,4,0),2)</f>
        <v>2</v>
      </c>
      <c r="Y718">
        <f>_xlfn.IFNA(VLOOKUP(C718,[2]Sheet1!$A:$A,1,0),3)</f>
        <v>3</v>
      </c>
    </row>
    <row r="719" spans="1:25" hidden="1" x14ac:dyDescent="0.2">
      <c r="A719" s="21" t="s">
        <v>8262</v>
      </c>
      <c r="B719" s="21" t="s">
        <v>8263</v>
      </c>
      <c r="C719" s="37" t="s">
        <v>345</v>
      </c>
      <c r="D719" s="26" t="str">
        <f>[1]!b_calc_yield(A719,日期设置!$B$2,F719,1,R719,1,O719,L719,S719,)</f>
        <v>Fetching...</v>
      </c>
      <c r="E719" s="26">
        <f t="shared" si="22"/>
        <v>7.2400561849102818</v>
      </c>
      <c r="F719" s="18">
        <f>[1]!b_dq_cleanprice($A719,日期设置!B$2)</f>
        <v>99.83</v>
      </c>
      <c r="G719" s="18" t="str">
        <f t="shared" si="23"/>
        <v>1.01 + 0</v>
      </c>
      <c r="H719" s="27">
        <f>[1]!b_dq_pctchange($A719,日期设置!$B$2,1)/100</f>
        <v>0</v>
      </c>
      <c r="I719" s="26">
        <f>[1]!b_pq_pctchange(A719,日期设置!$B$4,日期设置!$B$2,1)</f>
        <v>0</v>
      </c>
      <c r="J719" s="26">
        <f>[1]!b_pq_pctchange(A719,日期设置!$C$4,日期设置!$B$2,1)</f>
        <v>0</v>
      </c>
      <c r="K719" s="52">
        <f>[1]!b_dq_amount($A719,日期设置!B$2,2,10000)</f>
        <v>0</v>
      </c>
      <c r="L719" s="26">
        <f>[1]!b_info_latestpar(A719,日期设置!$B$2)</f>
        <v>100</v>
      </c>
      <c r="M719" s="6">
        <f>[1]!b_info_outstandingbalance($A719,日期设置!B$2)</f>
        <v>5</v>
      </c>
      <c r="N719" s="7" t="str">
        <f>[1]!b_info_latestissurercreditrating2(A719,日期设置!$B$2,"102","1")</f>
        <v>AA</v>
      </c>
      <c r="O719" s="8">
        <v>7.49</v>
      </c>
      <c r="P719" s="9">
        <f>[1]!b_info_repurchasedate(A719)</f>
        <v>0</v>
      </c>
      <c r="Q719" s="8" t="s">
        <v>16101</v>
      </c>
      <c r="R719" s="2" t="str">
        <f>IF((--IF(P719=0,Q719,P719))&gt;(--日期设置!$B$2),IF(P719=0,Q719,P719),Q719)</f>
        <v>2022-03-27</v>
      </c>
      <c r="S719" s="2" t="s">
        <v>17886</v>
      </c>
      <c r="T719" s="8">
        <f>[1]!b_anal_ptmyear($A719,日期设置!$B$2)</f>
        <v>1.0136986301369864</v>
      </c>
      <c r="U719" s="8">
        <f>[1]!b_anal_termifexercise($A719,日期设置!B$2)</f>
        <v>0</v>
      </c>
      <c r="V719" s="10">
        <f>[1]!b_dq_dirtyprice(A719,日期设置!$B$2)</f>
        <v>107.2174</v>
      </c>
      <c r="W719" s="11">
        <f>IF(U719=0,ROUNDUP((Q719-日期设置!$B$2)/365,0),ROUNDUP((R719-日期设置!$B$2)/365,0))</f>
        <v>2</v>
      </c>
      <c r="X719" s="18">
        <f>_xlfn.IFNA(VLOOKUP(A719,过往入选债券!A:D,4,0),2)</f>
        <v>2</v>
      </c>
      <c r="Y719">
        <f>_xlfn.IFNA(VLOOKUP(C719,[2]Sheet1!$A:$A,1,0),3)</f>
        <v>3</v>
      </c>
    </row>
    <row r="720" spans="1:25" hidden="1" x14ac:dyDescent="0.2">
      <c r="A720" s="28" t="s">
        <v>20100</v>
      </c>
      <c r="B720" s="28" t="s">
        <v>20101</v>
      </c>
      <c r="C720" s="39" t="s">
        <v>2762</v>
      </c>
      <c r="D720" s="26" t="str">
        <f>[1]!b_calc_yield(A720,日期设置!$B$2,F720,1,R720,1,O720,L720,S720,)</f>
        <v>Fetching...</v>
      </c>
      <c r="E720" s="26">
        <f t="shared" si="22"/>
        <v>11.078344637766623</v>
      </c>
      <c r="F720" s="18">
        <f>[1]!b_dq_cleanprice($A720,日期设置!B$2)</f>
        <v>98.364199999999997</v>
      </c>
      <c r="G720" s="18" t="str">
        <f t="shared" si="23"/>
        <v>1.48 + 0</v>
      </c>
      <c r="H720" s="27">
        <f>[1]!b_dq_pctchange($A720,日期设置!$B$2,1)/100</f>
        <v>0</v>
      </c>
      <c r="I720" s="26">
        <f>[1]!b_pq_pctchange(A720,日期设置!$B$4,日期设置!$B$2,1)</f>
        <v>0</v>
      </c>
      <c r="J720" s="26">
        <f>[1]!b_pq_pctchange(A720,日期设置!$C$4,日期设置!$B$2,1)</f>
        <v>8.160026046964991E-2</v>
      </c>
      <c r="K720" s="52">
        <f>[1]!b_dq_amount($A720,日期设置!B$2,2,10000)</f>
        <v>0</v>
      </c>
      <c r="L720" s="26">
        <f>[1]!b_info_latestpar(A720,日期设置!$B$2)</f>
        <v>100</v>
      </c>
      <c r="M720" s="6">
        <f>[1]!b_info_outstandingbalance($A720,日期设置!B$2)</f>
        <v>4</v>
      </c>
      <c r="N720" s="7">
        <f>[1]!b_info_latestissurercreditrating2(A720,日期设置!$B$2,"102","1")</f>
        <v>0</v>
      </c>
      <c r="O720" s="8">
        <v>6.5</v>
      </c>
      <c r="P720" s="9">
        <f>[1]!b_info_repurchasedate(A720)</f>
        <v>0</v>
      </c>
      <c r="Q720" s="8" t="s">
        <v>16863</v>
      </c>
      <c r="R720" s="2" t="str">
        <f>IF((--IF(P720=0,Q720,P720))&gt;(--日期设置!$B$2),IF(P720=0,Q720,P720),Q720)</f>
        <v>2022-09-14</v>
      </c>
      <c r="S720" s="31" t="s">
        <v>16081</v>
      </c>
      <c r="T720" s="8">
        <f>[1]!b_anal_ptmyear($A720,日期设置!$B$2)</f>
        <v>1.4821917808219178</v>
      </c>
      <c r="U720" s="8">
        <f>[1]!b_anal_termifexercise($A720,日期设置!B$2)</f>
        <v>0</v>
      </c>
      <c r="V720" s="10">
        <f>[1]!b_dq_dirtyprice(A720,日期设置!$B$2)</f>
        <v>101.73</v>
      </c>
      <c r="W720" s="11">
        <f>IF(U720=0,ROUNDUP((Q720-日期设置!$B$2)/365,0),ROUNDUP((R720-日期设置!$B$2)/365,0))</f>
        <v>2</v>
      </c>
      <c r="X720" s="18">
        <f>_xlfn.IFNA(VLOOKUP(A720,过往入选债券!A:D,4,0),2)</f>
        <v>2</v>
      </c>
      <c r="Y720">
        <f>_xlfn.IFNA(VLOOKUP(C720,[2]Sheet1!$A:$A,1,0),3)</f>
        <v>3</v>
      </c>
    </row>
    <row r="721" spans="1:25" hidden="1" x14ac:dyDescent="0.2">
      <c r="A721" s="21" t="s">
        <v>10239</v>
      </c>
      <c r="B721" s="21" t="s">
        <v>10240</v>
      </c>
      <c r="C721" s="37" t="s">
        <v>1207</v>
      </c>
      <c r="D721" s="26" t="str">
        <f>[1]!b_calc_yield(A721,日期设置!$B$2,F721,1,R721,1,O721,L721,S721,)</f>
        <v>Fetching...</v>
      </c>
      <c r="E721" s="26">
        <f t="shared" si="22"/>
        <v>15.301290363037246</v>
      </c>
      <c r="F721" s="18">
        <f>[1]!b_dq_cleanprice($A721,日期设置!B$2)</f>
        <v>98.813900000000004</v>
      </c>
      <c r="G721" s="18" t="str">
        <f t="shared" si="23"/>
        <v>3.99 + 1.99</v>
      </c>
      <c r="H721" s="27">
        <f>[1]!b_dq_pctchange($A721,日期设置!$B$2,1)/100</f>
        <v>0</v>
      </c>
      <c r="I721" s="26">
        <f>[1]!b_pq_pctchange(A721,日期设置!$B$4,日期设置!$B$2,1)</f>
        <v>0</v>
      </c>
      <c r="J721" s="26">
        <f>[1]!b_pq_pctchange(A721,日期设置!$C$4,日期设置!$B$2,1)</f>
        <v>0</v>
      </c>
      <c r="K721" s="52">
        <f>[1]!b_dq_amount($A721,日期设置!B$2,2,10000)</f>
        <v>0</v>
      </c>
      <c r="L721" s="26">
        <f>[1]!b_info_latestpar(A721,日期设置!$B$2)</f>
        <v>100</v>
      </c>
      <c r="M721" s="6">
        <f>[1]!b_info_outstandingbalance($A721,日期设置!B$2)</f>
        <v>7</v>
      </c>
      <c r="N721" s="7" t="str">
        <f>[1]!b_info_latestissurercreditrating2(A721,日期设置!$B$2,"102","1")</f>
        <v>AA</v>
      </c>
      <c r="O721" s="8">
        <v>7</v>
      </c>
      <c r="P721" s="9" t="str">
        <f>[1]!b_info_repurchasedate(A721)</f>
        <v>2023-03-19</v>
      </c>
      <c r="Q721" s="8" t="s">
        <v>16417</v>
      </c>
      <c r="R721" s="2" t="str">
        <f>IF((--IF(P721=0,Q721,P721))&gt;(--日期设置!$B$2),IF(P721=0,Q721,P721),Q721)</f>
        <v>2023-03-19</v>
      </c>
      <c r="S721" s="2" t="s">
        <v>17869</v>
      </c>
      <c r="T721" s="8">
        <f>[1]!b_anal_ptmyear($A721,日期设置!$B$2)</f>
        <v>3.9917808219178084</v>
      </c>
      <c r="U721" s="8">
        <f>[1]!b_anal_termifexercise($A721,日期设置!B$2)</f>
        <v>1.9917808219178081</v>
      </c>
      <c r="V721" s="10">
        <f>[1]!b_dq_dirtyprice(A721,日期设置!$B$2)</f>
        <v>98.871399999999994</v>
      </c>
      <c r="W721" s="11">
        <f>IF(U721=0,ROUNDUP((Q721-日期设置!$B$2)/365,0),ROUNDUP((R721-日期设置!$B$2)/365,0))</f>
        <v>2</v>
      </c>
      <c r="X721" s="18">
        <f>_xlfn.IFNA(VLOOKUP(A721,过往入选债券!A:D,4,0),2)</f>
        <v>2</v>
      </c>
      <c r="Y721">
        <f>_xlfn.IFNA(VLOOKUP(C721,[2]Sheet1!$A:$A,1,0),3)</f>
        <v>3</v>
      </c>
    </row>
    <row r="722" spans="1:25" hidden="1" x14ac:dyDescent="0.2">
      <c r="A722" s="21" t="s">
        <v>15477</v>
      </c>
      <c r="B722" s="21" t="s">
        <v>15478</v>
      </c>
      <c r="C722" s="37" t="s">
        <v>15060</v>
      </c>
      <c r="D722" s="26" t="str">
        <f>[1]!b_calc_yield(A722,日期设置!$B$2,F722,1,R722,1,O722,L722,S722,)</f>
        <v>Fetching...</v>
      </c>
      <c r="E722" s="26">
        <f t="shared" si="22"/>
        <v>40.667963726674536</v>
      </c>
      <c r="F722" s="18">
        <f>[1]!b_dq_cleanprice($A722,日期设置!B$2)</f>
        <v>101.3986</v>
      </c>
      <c r="G722" s="18" t="str">
        <f t="shared" si="23"/>
        <v>5.52 + 0</v>
      </c>
      <c r="H722" s="27">
        <f>[1]!b_dq_pctchange($A722,日期设置!$B$2,1)/100</f>
        <v>0</v>
      </c>
      <c r="I722" s="26">
        <f>[1]!b_pq_pctchange(A722,日期设置!$B$4,日期设置!$B$2,1)</f>
        <v>0</v>
      </c>
      <c r="J722" s="26">
        <f>[1]!b_pq_pctchange(A722,日期设置!$C$4,日期设置!$B$2,1)</f>
        <v>0</v>
      </c>
      <c r="K722" s="52">
        <f>[1]!b_dq_amount($A722,日期设置!B$2,2,10000)</f>
        <v>0</v>
      </c>
      <c r="L722" s="26">
        <f>[1]!b_info_latestpar(A722,日期设置!$B$2)</f>
        <v>100</v>
      </c>
      <c r="M722" s="6">
        <f>[1]!b_info_outstandingbalance($A722,日期设置!B$2)</f>
        <v>5</v>
      </c>
      <c r="N722" s="7" t="str">
        <f>[1]!b_info_latestissurercreditrating2(A722,日期设置!$B$2,"102","1")</f>
        <v>AA</v>
      </c>
      <c r="O722" s="8">
        <v>8</v>
      </c>
      <c r="P722" s="9">
        <f>[1]!b_info_repurchasedate(A722)</f>
        <v>0</v>
      </c>
      <c r="Q722" s="8" t="s">
        <v>17340</v>
      </c>
      <c r="R722" s="2" t="str">
        <f>IF((--IF(P722=0,Q722,P722))&gt;(--日期设置!$B$2),IF(P722=0,Q722,P722),Q722)</f>
        <v>2026-09-29</v>
      </c>
      <c r="S722" s="2" t="s">
        <v>18867</v>
      </c>
      <c r="T722" s="8">
        <f>[1]!b_anal_ptmyear($A722,日期设置!$B$2)</f>
        <v>5.5232876712328771</v>
      </c>
      <c r="U722" s="8">
        <f>[1]!b_anal_termifexercise($A722,日期设置!B$2)</f>
        <v>0</v>
      </c>
      <c r="V722" s="10">
        <f>[1]!b_dq_dirtyprice(A722,日期设置!$B$2)</f>
        <v>105.2123</v>
      </c>
      <c r="W722" s="11">
        <f>IF(U722=0,ROUNDUP((Q722-日期设置!$B$2)/365,0),ROUNDUP((R722-日期设置!$B$2)/365,0))</f>
        <v>6</v>
      </c>
      <c r="X722" s="18">
        <f>_xlfn.IFNA(VLOOKUP(A722,过往入选债券!A:D,4,0),2)</f>
        <v>2</v>
      </c>
      <c r="Y722">
        <f>_xlfn.IFNA(VLOOKUP(C722,[2]Sheet1!$A:$A,1,0),3)</f>
        <v>3</v>
      </c>
    </row>
    <row r="723" spans="1:25" hidden="1" x14ac:dyDescent="0.2">
      <c r="A723" s="21" t="s">
        <v>15181</v>
      </c>
      <c r="B723" s="21" t="s">
        <v>15182</v>
      </c>
      <c r="C723" s="37" t="s">
        <v>15063</v>
      </c>
      <c r="D723" s="26" t="str">
        <f>[1]!b_calc_yield(A723,日期设置!$B$2,F723,1,R723,1,O723,L723,S723,)</f>
        <v>Fetching...</v>
      </c>
      <c r="E723" s="26">
        <f t="shared" si="22"/>
        <v>35.979781213220988</v>
      </c>
      <c r="F723" s="18">
        <f>[1]!b_dq_cleanprice($A723,日期设置!B$2)</f>
        <v>99.338999999999999</v>
      </c>
      <c r="G723" s="18" t="str">
        <f t="shared" si="23"/>
        <v>5.02 + 0</v>
      </c>
      <c r="H723" s="27">
        <f>[1]!b_dq_pctchange($A723,日期设置!$B$2,1)/100</f>
        <v>0</v>
      </c>
      <c r="I723" s="26">
        <f>[1]!b_pq_pctchange(A723,日期设置!$B$4,日期设置!$B$2,1)</f>
        <v>0</v>
      </c>
      <c r="J723" s="26">
        <f>[1]!b_pq_pctchange(A723,日期设置!$C$4,日期设置!$B$2,1)</f>
        <v>-0.53816463332214726</v>
      </c>
      <c r="K723" s="52">
        <f>[1]!b_dq_amount($A723,日期设置!B$2,2,10000)</f>
        <v>0</v>
      </c>
      <c r="L723" s="26">
        <f>[1]!b_info_latestpar(A723,日期设置!$B$2)</f>
        <v>100</v>
      </c>
      <c r="M723" s="6">
        <f>[1]!b_info_outstandingbalance($A723,日期设置!B$2)</f>
        <v>9.5</v>
      </c>
      <c r="N723" s="7" t="str">
        <f>[1]!b_info_latestissurercreditrating2(A723,日期设置!$B$2,"102","1")</f>
        <v>AA</v>
      </c>
      <c r="O723" s="8">
        <v>7.5</v>
      </c>
      <c r="P723" s="9">
        <f>[1]!b_info_repurchasedate(A723)</f>
        <v>0</v>
      </c>
      <c r="Q723" s="8" t="s">
        <v>16955</v>
      </c>
      <c r="R723" s="2" t="str">
        <f>IF((--IF(P723=0,Q723,P723))&gt;(--日期设置!$B$2),IF(P723=0,Q723,P723),Q723)</f>
        <v>2026-04-01</v>
      </c>
      <c r="S723" s="2" t="s">
        <v>18616</v>
      </c>
      <c r="T723" s="8">
        <f>[1]!b_anal_ptmyear($A723,日期设置!$B$2)</f>
        <v>5.0273972602739727</v>
      </c>
      <c r="U723" s="8">
        <f>[1]!b_anal_termifexercise($A723,日期设置!B$2)</f>
        <v>0</v>
      </c>
      <c r="V723" s="10">
        <f>[1]!b_dq_dirtyprice(A723,日期设置!$B$2)</f>
        <v>106.6335</v>
      </c>
      <c r="W723" s="11">
        <f>IF(U723=0,ROUNDUP((Q723-日期设置!$B$2)/365,0),ROUNDUP((R723-日期设置!$B$2)/365,0))</f>
        <v>6</v>
      </c>
      <c r="X723" s="18">
        <f>_xlfn.IFNA(VLOOKUP(A723,过往入选债券!A:D,4,0),2)</f>
        <v>2</v>
      </c>
      <c r="Y723">
        <f>_xlfn.IFNA(VLOOKUP(C723,[2]Sheet1!$A:$A,1,0),3)</f>
        <v>3</v>
      </c>
    </row>
    <row r="724" spans="1:25" hidden="1" x14ac:dyDescent="0.2">
      <c r="A724" s="28" t="s">
        <v>21556</v>
      </c>
      <c r="B724" s="28" t="s">
        <v>21557</v>
      </c>
      <c r="C724" s="39" t="s">
        <v>20783</v>
      </c>
      <c r="D724" s="26">
        <f>[1]!b_calc_yield(A724,日期设置!$B$2,F724,1,R724,1,O724,L724,S724,)</f>
        <v>7.661034373713445</v>
      </c>
      <c r="E724" s="26">
        <f t="shared" si="22"/>
        <v>12.759620721192565</v>
      </c>
      <c r="F724" s="18">
        <f>[1]!b_dq_cleanprice($A724,日期设置!B$2)</f>
        <v>100</v>
      </c>
      <c r="G724" s="18" t="str">
        <f t="shared" si="23"/>
        <v>2.69 + 1.69</v>
      </c>
      <c r="H724" s="27">
        <f>[1]!b_dq_pctchange($A724,日期设置!$B$2,1)/100</f>
        <v>0</v>
      </c>
      <c r="I724" s="26">
        <f>[1]!b_pq_pctchange(A724,日期设置!$B$4,日期设置!$B$2,1)</f>
        <v>0</v>
      </c>
      <c r="J724" s="26">
        <f>[1]!b_pq_pctchange(A724,日期设置!$C$4,日期设置!$B$2,1)</f>
        <v>0</v>
      </c>
      <c r="K724" s="52">
        <f>[1]!b_dq_amount($A724,日期设置!B$2,2,10000)</f>
        <v>0</v>
      </c>
      <c r="L724" s="26">
        <f>[1]!b_info_latestpar(A724,日期设置!$B$2)</f>
        <v>100</v>
      </c>
      <c r="M724" s="6">
        <f>[1]!b_info_outstandingbalance($A724,日期设置!B$2)</f>
        <v>1</v>
      </c>
      <c r="N724" s="7" t="str">
        <f>[1]!b_info_latestissurercreditrating2(A724,日期设置!$B$2,"102","1")</f>
        <v>AA</v>
      </c>
      <c r="O724" s="43">
        <v>7.7</v>
      </c>
      <c r="P724" s="9" t="str">
        <f>[1]!b_info_repurchasedate(A724)</f>
        <v>2022-12-01</v>
      </c>
      <c r="Q724" s="31" t="s">
        <v>21734</v>
      </c>
      <c r="R724" s="2" t="str">
        <f>IF((--IF(P724=0,Q724,P724))&gt;(--日期设置!$B$2),IF(P724=0,Q724,P724),Q724)</f>
        <v>2022-12-01</v>
      </c>
      <c r="S724" s="31" t="s">
        <v>16497</v>
      </c>
      <c r="T724" s="8">
        <f>[1]!b_anal_ptmyear($A724,日期设置!$B$2)</f>
        <v>2.6958904109589041</v>
      </c>
      <c r="U724" s="8">
        <f>[1]!b_anal_termifexercise($A724,日期设置!B$2)</f>
        <v>1.6958904109589041</v>
      </c>
      <c r="V724" s="10">
        <f>[1]!b_dq_dirtyprice(A724,日期设置!$B$2)</f>
        <v>102.3416</v>
      </c>
      <c r="W724" s="11">
        <f>IF(U724=0,ROUNDUP((Q724-日期设置!$B$2)/365,0),ROUNDUP((R724-日期设置!$B$2)/365,0))</f>
        <v>2</v>
      </c>
      <c r="X724" s="18">
        <f>_xlfn.IFNA(VLOOKUP(A724,过往入选债券!A:D,4,0),2)</f>
        <v>2</v>
      </c>
      <c r="Y724">
        <f>_xlfn.IFNA(VLOOKUP(C724,[2]Sheet1!$A:$A,1,0),3)</f>
        <v>3</v>
      </c>
    </row>
    <row r="725" spans="1:25" hidden="1" x14ac:dyDescent="0.2">
      <c r="A725" s="28" t="s">
        <v>21556</v>
      </c>
      <c r="B725" s="28" t="s">
        <v>21557</v>
      </c>
      <c r="C725" s="39" t="s">
        <v>20783</v>
      </c>
      <c r="D725" s="26">
        <f>[1]!b_calc_yield(A725,日期设置!$B$2,F725,1,R725,1,O725,L725,S725,)</f>
        <v>7.661034373713445</v>
      </c>
      <c r="E725" s="26">
        <f t="shared" si="22"/>
        <v>12.759620721192565</v>
      </c>
      <c r="F725" s="18">
        <f>[1]!b_dq_cleanprice($A725,日期设置!B$2)</f>
        <v>100</v>
      </c>
      <c r="G725" s="18" t="str">
        <f t="shared" si="23"/>
        <v>2.69 + 1.69</v>
      </c>
      <c r="H725" s="27">
        <f>[1]!b_dq_pctchange($A725,日期设置!$B$2,1)/100</f>
        <v>0</v>
      </c>
      <c r="I725" s="26">
        <f>[1]!b_pq_pctchange(A725,日期设置!$B$4,日期设置!$B$2,1)</f>
        <v>0</v>
      </c>
      <c r="J725" s="26">
        <f>[1]!b_pq_pctchange(A725,日期设置!$C$4,日期设置!$B$2,1)</f>
        <v>0</v>
      </c>
      <c r="K725" s="52">
        <f>[1]!b_dq_amount($A725,日期设置!B$2,2,10000)</f>
        <v>0</v>
      </c>
      <c r="L725" s="26">
        <f>[1]!b_info_latestpar(A725,日期设置!$B$2)</f>
        <v>100</v>
      </c>
      <c r="M725" s="6">
        <f>[1]!b_info_outstandingbalance($A725,日期设置!B$2)</f>
        <v>1</v>
      </c>
      <c r="N725" s="7" t="str">
        <f>[1]!b_info_latestissurercreditrating2(A725,日期设置!$B$2,"102","1")</f>
        <v>AA</v>
      </c>
      <c r="O725" s="43">
        <v>7.7</v>
      </c>
      <c r="P725" s="9" t="str">
        <f>[1]!b_info_repurchasedate(A725)</f>
        <v>2022-12-01</v>
      </c>
      <c r="Q725" s="31" t="s">
        <v>21734</v>
      </c>
      <c r="R725" s="2" t="str">
        <f>IF((--IF(P725=0,Q725,P725))&gt;(--日期设置!$B$2),IF(P725=0,Q725,P725),Q725)</f>
        <v>2022-12-01</v>
      </c>
      <c r="S725" s="31" t="s">
        <v>16497</v>
      </c>
      <c r="T725" s="8">
        <f>[1]!b_anal_ptmyear($A725,日期设置!$B$2)</f>
        <v>2.6958904109589041</v>
      </c>
      <c r="U725" s="8">
        <f>[1]!b_anal_termifexercise($A725,日期设置!B$2)</f>
        <v>1.6958904109589041</v>
      </c>
      <c r="V725" s="10">
        <f>[1]!b_dq_dirtyprice(A725,日期设置!$B$2)</f>
        <v>102.3416</v>
      </c>
      <c r="W725" s="11">
        <f>IF(U725=0,ROUNDUP((Q725-日期设置!$B$2)/365,0),ROUNDUP((R725-日期设置!$B$2)/365,0))</f>
        <v>2</v>
      </c>
      <c r="X725" s="18">
        <f>_xlfn.IFNA(VLOOKUP(A725,过往入选债券!A:D,4,0),2)</f>
        <v>2</v>
      </c>
      <c r="Y725">
        <f>_xlfn.IFNA(VLOOKUP(C725,[2]Sheet1!$A:$A,1,0),3)</f>
        <v>3</v>
      </c>
    </row>
    <row r="726" spans="1:25" hidden="1" x14ac:dyDescent="0.2">
      <c r="A726" s="21" t="s">
        <v>2386</v>
      </c>
      <c r="B726" s="21" t="s">
        <v>2387</v>
      </c>
      <c r="C726" s="37" t="s">
        <v>2388</v>
      </c>
      <c r="D726" s="26" t="str">
        <f>[1]!b_calc_yield(A726,日期设置!$B$2,F726,1,R726,1,O726,L726,S726,)</f>
        <v>Fetching...</v>
      </c>
      <c r="E726" s="26">
        <f t="shared" si="22"/>
        <v>5.8323646759448344</v>
      </c>
      <c r="F726" s="18">
        <f>[1]!b_dq_cleanprice($A726,日期设置!B$2)</f>
        <v>100</v>
      </c>
      <c r="G726" s="18" t="str">
        <f t="shared" si="23"/>
        <v>0.76 + 0</v>
      </c>
      <c r="H726" s="27">
        <f>[1]!b_dq_pctchange($A726,日期设置!$B$2,1)/100</f>
        <v>0</v>
      </c>
      <c r="I726" s="26">
        <f>[1]!b_pq_pctchange(A726,日期设置!$B$4,日期设置!$B$2,1)</f>
        <v>0</v>
      </c>
      <c r="J726" s="26">
        <f>[1]!b_pq_pctchange(A726,日期设置!$C$4,日期设置!$B$2,1)</f>
        <v>0</v>
      </c>
      <c r="K726" s="52">
        <f>[1]!b_dq_amount($A726,日期设置!B$2,2,10000)</f>
        <v>0</v>
      </c>
      <c r="L726" s="26">
        <f>[1]!b_info_latestpar(A726,日期设置!$B$2)</f>
        <v>100</v>
      </c>
      <c r="M726" s="6">
        <f>[1]!b_info_outstandingbalance($A726,日期设置!B$2)</f>
        <v>6</v>
      </c>
      <c r="N726" s="7" t="str">
        <f>[1]!b_info_latestissurercreditrating2(A726,日期设置!$B$2,"102","1")</f>
        <v>AAA</v>
      </c>
      <c r="O726" s="8">
        <v>7.8</v>
      </c>
      <c r="P726" s="9">
        <f>[1]!b_info_repurchasedate(A726)</f>
        <v>0</v>
      </c>
      <c r="Q726" s="8" t="s">
        <v>16931</v>
      </c>
      <c r="R726" s="2" t="str">
        <f>IF((--IF(P726=0,Q726,P726))&gt;(--日期设置!$B$2),IF(P726=0,Q726,P726),Q726)</f>
        <v>2021-12-25</v>
      </c>
      <c r="S726" s="2" t="s">
        <v>18237</v>
      </c>
      <c r="T726" s="8">
        <f>[1]!b_anal_ptmyear($A726,日期设置!$B$2)</f>
        <v>0.76164383561643834</v>
      </c>
      <c r="U726" s="8">
        <f>[1]!b_anal_termifexercise($A726,日期设置!B$2)</f>
        <v>0</v>
      </c>
      <c r="V726" s="10">
        <f>[1]!b_dq_dirtyprice(A726,日期设置!$B$2)</f>
        <v>101.8592</v>
      </c>
      <c r="W726" s="11">
        <f>IF(U726=0,ROUNDUP((Q726-日期设置!$B$2)/365,0),ROUNDUP((R726-日期设置!$B$2)/365,0))</f>
        <v>1</v>
      </c>
      <c r="X726" s="18">
        <f>_xlfn.IFNA(VLOOKUP(A726,过往入选债券!A:D,4,0),2)</f>
        <v>2</v>
      </c>
      <c r="Y726">
        <f>_xlfn.IFNA(VLOOKUP(C726,[2]Sheet1!$A:$A,1,0),3)</f>
        <v>3</v>
      </c>
    </row>
    <row r="727" spans="1:25" hidden="1" x14ac:dyDescent="0.2">
      <c r="A727" s="21" t="s">
        <v>10444</v>
      </c>
      <c r="B727" s="21" t="s">
        <v>10445</v>
      </c>
      <c r="C727" s="37" t="s">
        <v>10446</v>
      </c>
      <c r="D727" s="26" t="str">
        <f>[1]!b_calc_yield(A727,日期设置!$B$2,F727,1,R727,1,O727,L727,S727,)</f>
        <v>Fetching...</v>
      </c>
      <c r="E727" s="26">
        <f t="shared" si="22"/>
        <v>14.527371095184538</v>
      </c>
      <c r="F727" s="18">
        <f>[1]!b_dq_cleanprice($A727,日期设置!B$2)</f>
        <v>98.805000000000007</v>
      </c>
      <c r="G727" s="18" t="str">
        <f t="shared" si="23"/>
        <v>4.02 + 2.02</v>
      </c>
      <c r="H727" s="27">
        <f>[1]!b_dq_pctchange($A727,日期设置!$B$2,1)/100</f>
        <v>0</v>
      </c>
      <c r="I727" s="26">
        <f>[1]!b_pq_pctchange(A727,日期设置!$B$4,日期设置!$B$2,1)</f>
        <v>-0.50450123859584572</v>
      </c>
      <c r="J727" s="26">
        <f>[1]!b_pq_pctchange(A727,日期设置!$C$4,日期设置!$B$2,1)</f>
        <v>-0.5784871991217535</v>
      </c>
      <c r="K727" s="52">
        <f>[1]!b_dq_amount($A727,日期设置!B$2,2,10000)</f>
        <v>0</v>
      </c>
      <c r="L727" s="26">
        <f>[1]!b_info_latestpar(A727,日期设置!$B$2)</f>
        <v>100</v>
      </c>
      <c r="M727" s="6">
        <f>[1]!b_info_outstandingbalance($A727,日期设置!B$2)</f>
        <v>10</v>
      </c>
      <c r="N727" s="7" t="str">
        <f>[1]!b_info_latestissurercreditrating2(A727,日期设置!$B$2,"102","1")</f>
        <v>AA</v>
      </c>
      <c r="O727" s="8">
        <v>7</v>
      </c>
      <c r="P727" s="9" t="str">
        <f>[1]!b_info_repurchasedate(A727)</f>
        <v>2023-03-30</v>
      </c>
      <c r="Q727" s="8" t="s">
        <v>16532</v>
      </c>
      <c r="R727" s="2" t="str">
        <f>IF((--IF(P727=0,Q727,P727))&gt;(--日期设置!$B$2),IF(P727=0,Q727,P727),Q727)</f>
        <v>2023-03-30</v>
      </c>
      <c r="S727" s="2" t="s">
        <v>18056</v>
      </c>
      <c r="T727" s="8">
        <f>[1]!b_anal_ptmyear($A727,日期设置!$B$2)</f>
        <v>4.021917808219178</v>
      </c>
      <c r="U727" s="8">
        <f>[1]!b_anal_termifexercise($A727,日期设置!B$2)</f>
        <v>2.021917808219178</v>
      </c>
      <c r="V727" s="10">
        <f>[1]!b_dq_dirtyprice(A727,日期设置!$B$2)</f>
        <v>105.6516</v>
      </c>
      <c r="W727" s="11">
        <f>IF(U727=0,ROUNDUP((Q727-日期设置!$B$2)/365,0),ROUNDUP((R727-日期设置!$B$2)/365,0))</f>
        <v>3</v>
      </c>
      <c r="X727" s="18">
        <f>_xlfn.IFNA(VLOOKUP(A727,过往入选债券!A:D,4,0),2)</f>
        <v>2</v>
      </c>
      <c r="Y727">
        <f>_xlfn.IFNA(VLOOKUP(C727,[2]Sheet1!$A:$A,1,0),3)</f>
        <v>3</v>
      </c>
    </row>
    <row r="728" spans="1:25" hidden="1" x14ac:dyDescent="0.2">
      <c r="A728" s="21" t="s">
        <v>699</v>
      </c>
      <c r="B728" s="21" t="s">
        <v>700</v>
      </c>
      <c r="C728" s="37" t="s">
        <v>701</v>
      </c>
      <c r="D728" s="26" t="str">
        <f>[1]!b_calc_yield(A728,日期设置!$B$2,F728,1,R728,1,O728,L728,S728,)</f>
        <v>Fetching...</v>
      </c>
      <c r="E728" s="26">
        <f t="shared" si="22"/>
        <v>4.4644379582543525</v>
      </c>
      <c r="F728" s="18">
        <f>[1]!b_dq_cleanprice($A728,日期设置!B$2)</f>
        <v>97.970799999999997</v>
      </c>
      <c r="G728" s="18" t="str">
        <f t="shared" si="23"/>
        <v>0.58 + 0</v>
      </c>
      <c r="H728" s="27">
        <f>[1]!b_dq_pctchange($A728,日期设置!$B$2,1)/100</f>
        <v>0</v>
      </c>
      <c r="I728" s="26">
        <f>[1]!b_pq_pctchange(A728,日期设置!$B$4,日期设置!$B$2,1)</f>
        <v>0</v>
      </c>
      <c r="J728" s="26">
        <f>[1]!b_pq_pctchange(A728,日期设置!$C$4,日期设置!$B$2,1)</f>
        <v>0</v>
      </c>
      <c r="K728" s="52">
        <f>[1]!b_dq_amount($A728,日期设置!B$2,2,10000)</f>
        <v>0</v>
      </c>
      <c r="L728" s="26">
        <f>[1]!b_info_latestpar(A728,日期设置!$B$2)</f>
        <v>100</v>
      </c>
      <c r="M728" s="6">
        <f>[1]!b_info_outstandingbalance($A728,日期设置!B$2)</f>
        <v>8</v>
      </c>
      <c r="N728" s="7">
        <f>[1]!b_info_latestissurercreditrating2(A728,日期设置!$B$2,"102","1")</f>
        <v>0</v>
      </c>
      <c r="O728" s="8">
        <v>4.1500000000000004</v>
      </c>
      <c r="P728" s="9">
        <f>[1]!b_info_repurchasedate(A728)</f>
        <v>0</v>
      </c>
      <c r="Q728" s="8" t="s">
        <v>16773</v>
      </c>
      <c r="R728" s="2" t="str">
        <f>IF((--IF(P728=0,Q728,P728))&gt;(--日期设置!$B$2),IF(P728=0,Q728,P728),Q728)</f>
        <v>2021-10-21</v>
      </c>
      <c r="S728" s="2" t="s">
        <v>18310</v>
      </c>
      <c r="T728" s="8">
        <f>[1]!b_anal_ptmyear($A728,日期设置!$B$2)</f>
        <v>0.58356164383561648</v>
      </c>
      <c r="U728" s="8">
        <f>[1]!b_anal_termifexercise($A728,日期设置!B$2)</f>
        <v>0</v>
      </c>
      <c r="V728" s="10">
        <f>[1]!b_dq_dirtyprice(A728,日期设置!$B$2)</f>
        <v>99.698999999999998</v>
      </c>
      <c r="W728" s="11">
        <f>IF(U728=0,ROUNDUP((Q728-日期设置!$B$2)/365,0),ROUNDUP((R728-日期设置!$B$2)/365,0))</f>
        <v>1</v>
      </c>
      <c r="X728" s="18">
        <f>_xlfn.IFNA(VLOOKUP(A728,过往入选债券!A:D,4,0),2)</f>
        <v>2</v>
      </c>
      <c r="Y728">
        <f>_xlfn.IFNA(VLOOKUP(C728,[2]Sheet1!$A:$A,1,0),3)</f>
        <v>3</v>
      </c>
    </row>
    <row r="729" spans="1:25" hidden="1" x14ac:dyDescent="0.2">
      <c r="A729" s="21" t="s">
        <v>3408</v>
      </c>
      <c r="B729" s="21" t="s">
        <v>3409</v>
      </c>
      <c r="C729" s="37" t="s">
        <v>3410</v>
      </c>
      <c r="D729" s="26" t="str">
        <f>[1]!b_calc_yield(A729,日期设置!$B$2,F729,1,R729,1,O729,L729,S729,)</f>
        <v>Fetching...</v>
      </c>
      <c r="E729" s="26">
        <f t="shared" si="22"/>
        <v>10.638558975912638</v>
      </c>
      <c r="F729" s="18">
        <f>[1]!b_dq_cleanprice($A729,日期设置!B$2)</f>
        <v>100</v>
      </c>
      <c r="G729" s="18" t="str">
        <f t="shared" si="23"/>
        <v>3.44 + 1.44</v>
      </c>
      <c r="H729" s="27">
        <f>[1]!b_dq_pctchange($A729,日期设置!$B$2,1)/100</f>
        <v>0</v>
      </c>
      <c r="I729" s="26">
        <f>[1]!b_pq_pctchange(A729,日期设置!$B$4,日期设置!$B$2,1)</f>
        <v>0</v>
      </c>
      <c r="J729" s="26">
        <f>[1]!b_pq_pctchange(A729,日期设置!$C$4,日期设置!$B$2,1)</f>
        <v>0</v>
      </c>
      <c r="K729" s="52">
        <f>[1]!b_dq_amount($A729,日期设置!B$2,2,10000)</f>
        <v>0</v>
      </c>
      <c r="L729" s="26">
        <f>[1]!b_info_latestpar(A729,日期设置!$B$2)</f>
        <v>100</v>
      </c>
      <c r="M729" s="6">
        <f>[1]!b_info_outstandingbalance($A729,日期设置!B$2)</f>
        <v>2.5</v>
      </c>
      <c r="N729" s="7">
        <f>[1]!b_info_latestissurercreditrating2(A729,日期设置!$B$2,"102","1")</f>
        <v>0</v>
      </c>
      <c r="O729" s="8">
        <v>7.7</v>
      </c>
      <c r="P729" s="9" t="str">
        <f>[1]!b_info_repurchasedate(A729)</f>
        <v>2022-08-30</v>
      </c>
      <c r="Q729" s="8" t="s">
        <v>16389</v>
      </c>
      <c r="R729" s="2" t="str">
        <f>IF((--IF(P729=0,Q729,P729))&gt;(--日期设置!$B$2),IF(P729=0,Q729,P729),Q729)</f>
        <v>2022-08-30</v>
      </c>
      <c r="S729" s="2" t="s">
        <v>18162</v>
      </c>
      <c r="T729" s="8">
        <f>[1]!b_anal_ptmyear($A729,日期设置!$B$2)</f>
        <v>3.441095890410959</v>
      </c>
      <c r="U729" s="8">
        <f>[1]!b_anal_termifexercise($A729,日期设置!B$2)</f>
        <v>1.441095890410959</v>
      </c>
      <c r="V729" s="10">
        <f>[1]!b_dq_dirtyprice(A729,日期设置!$B$2)</f>
        <v>104.3036</v>
      </c>
      <c r="W729" s="11">
        <f>IF(U729=0,ROUNDUP((Q729-日期设置!$B$2)/365,0),ROUNDUP((R729-日期设置!$B$2)/365,0))</f>
        <v>2</v>
      </c>
      <c r="X729" s="18">
        <f>_xlfn.IFNA(VLOOKUP(A729,过往入选债券!A:D,4,0),2)</f>
        <v>2</v>
      </c>
      <c r="Y729">
        <f>_xlfn.IFNA(VLOOKUP(C729,[2]Sheet1!$A:$A,1,0),3)</f>
        <v>3</v>
      </c>
    </row>
    <row r="730" spans="1:25" hidden="1" x14ac:dyDescent="0.2">
      <c r="A730" s="28" t="s">
        <v>21076</v>
      </c>
      <c r="B730" s="28" t="s">
        <v>21077</v>
      </c>
      <c r="C730" s="39" t="s">
        <v>96</v>
      </c>
      <c r="D730" s="26" t="str">
        <f>[1]!b_calc_yield(A730,日期设置!$B$2,F730,1,R730,1,O730,L730,S730,)</f>
        <v>Fetching...</v>
      </c>
      <c r="E730" s="26">
        <f t="shared" si="22"/>
        <v>19.484617301211181</v>
      </c>
      <c r="F730" s="18">
        <f>[1]!b_dq_cleanprice($A730,日期设置!B$2)</f>
        <v>96.556200000000004</v>
      </c>
      <c r="G730" s="18" t="str">
        <f t="shared" si="23"/>
        <v>2.58 + 0</v>
      </c>
      <c r="H730" s="27">
        <f>[1]!b_dq_pctchange($A730,日期设置!$B$2,1)/100</f>
        <v>0</v>
      </c>
      <c r="I730" s="26">
        <f>[1]!b_pq_pctchange(A730,日期设置!$B$4,日期设置!$B$2,1)</f>
        <v>0</v>
      </c>
      <c r="J730" s="26">
        <f>[1]!b_pq_pctchange(A730,日期设置!$C$4,日期设置!$B$2,1)</f>
        <v>0</v>
      </c>
      <c r="K730" s="52">
        <f>[1]!b_dq_amount($A730,日期设置!B$2,2,10000)</f>
        <v>0</v>
      </c>
      <c r="L730" s="26">
        <f>[1]!b_info_latestpar(A730,日期设置!$B$2)</f>
        <v>100</v>
      </c>
      <c r="M730" s="6">
        <f>[1]!b_info_outstandingbalance($A730,日期设置!B$2)</f>
        <v>8</v>
      </c>
      <c r="N730" s="7" t="str">
        <f>[1]!b_info_latestissurercreditrating2(A730,日期设置!$B$2,"102","1")</f>
        <v>AA+</v>
      </c>
      <c r="O730" s="8">
        <v>6.15</v>
      </c>
      <c r="P730" s="9">
        <f>[1]!b_info_repurchasedate(A730)</f>
        <v>0</v>
      </c>
      <c r="Q730" s="8" t="s">
        <v>16325</v>
      </c>
      <c r="R730" s="2" t="str">
        <f>IF((--IF(P730=0,Q730,P730))&gt;(--日期设置!$B$2),IF(P730=0,Q730,P730),Q730)</f>
        <v>2023-10-20</v>
      </c>
      <c r="S730" s="31" t="s">
        <v>16692</v>
      </c>
      <c r="T730" s="8">
        <f>[1]!b_anal_ptmyear($A730,日期设置!$B$2)</f>
        <v>2.580821917808219</v>
      </c>
      <c r="U730" s="8">
        <f>[1]!b_anal_termifexercise($A730,日期设置!B$2)</f>
        <v>0</v>
      </c>
      <c r="V730" s="10">
        <f>[1]!b_dq_dirtyprice(A730,日期设置!$B$2)</f>
        <v>99.134100000000004</v>
      </c>
      <c r="W730" s="11">
        <f>IF(U730=0,ROUNDUP((Q730-日期设置!$B$2)/365,0),ROUNDUP((R730-日期设置!$B$2)/365,0))</f>
        <v>3</v>
      </c>
      <c r="X730" s="18" t="str">
        <f>_xlfn.IFNA(VLOOKUP(A730,过往入选债券!A:D,4,0),2)</f>
        <v>否</v>
      </c>
      <c r="Y730">
        <f>_xlfn.IFNA(VLOOKUP(C730,[2]Sheet1!$A:$A,1,0),3)</f>
        <v>3</v>
      </c>
    </row>
    <row r="731" spans="1:25" hidden="1" x14ac:dyDescent="0.2">
      <c r="A731" s="21" t="s">
        <v>3419</v>
      </c>
      <c r="B731" s="21" t="s">
        <v>3420</v>
      </c>
      <c r="C731" s="37" t="s">
        <v>179</v>
      </c>
      <c r="D731" s="26" t="str">
        <f>[1]!b_calc_yield(A731,日期设置!$B$2,F731,1,R731,1,O731,L731,S731,)</f>
        <v>Fetching...</v>
      </c>
      <c r="E731" s="26">
        <f t="shared" si="22"/>
        <v>10.823645254492265</v>
      </c>
      <c r="F731" s="18">
        <f>[1]!b_dq_cleanprice($A731,日期设置!B$2)</f>
        <v>98.42</v>
      </c>
      <c r="G731" s="18" t="str">
        <f t="shared" si="23"/>
        <v>1.45 + 0</v>
      </c>
      <c r="H731" s="27">
        <f>[1]!b_dq_pctchange($A731,日期设置!$B$2,1)/100</f>
        <v>0</v>
      </c>
      <c r="I731" s="26">
        <f>[1]!b_pq_pctchange(A731,日期设置!$B$4,日期设置!$B$2,1)</f>
        <v>-0.27833308171562987</v>
      </c>
      <c r="J731" s="26">
        <f>[1]!b_pq_pctchange(A731,日期设置!$C$4,日期设置!$B$2,1)</f>
        <v>-0.93109869646182208</v>
      </c>
      <c r="K731" s="52">
        <f>[1]!b_dq_amount($A731,日期设置!B$2,2,10000)</f>
        <v>0</v>
      </c>
      <c r="L731" s="26">
        <f>[1]!b_info_latestpar(A731,日期设置!$B$2)</f>
        <v>100</v>
      </c>
      <c r="M731" s="6">
        <f>[1]!b_info_outstandingbalance($A731,日期设置!B$2)</f>
        <v>10</v>
      </c>
      <c r="N731" s="7">
        <f>[1]!b_info_latestissurercreditrating2(A731,日期设置!$B$2,"102","1")</f>
        <v>0</v>
      </c>
      <c r="O731" s="8">
        <v>6.5</v>
      </c>
      <c r="P731" s="9">
        <f>[1]!b_info_repurchasedate(A731)</f>
        <v>0</v>
      </c>
      <c r="Q731" s="8" t="s">
        <v>16703</v>
      </c>
      <c r="R731" s="2" t="str">
        <f>IF((--IF(P731=0,Q731,P731))&gt;(--日期设置!$B$2),IF(P731=0,Q731,P731),Q731)</f>
        <v>2022-09-04</v>
      </c>
      <c r="S731" s="2" t="s">
        <v>18427</v>
      </c>
      <c r="T731" s="8">
        <f>[1]!b_anal_ptmyear($A731,日期设置!$B$2)</f>
        <v>1.4547945205479453</v>
      </c>
      <c r="U731" s="8">
        <f>[1]!b_anal_termifexercise($A731,日期设置!B$2)</f>
        <v>0</v>
      </c>
      <c r="V731" s="10">
        <f>[1]!b_dq_dirtyprice(A731,日期设置!$B$2)</f>
        <v>101.96380000000001</v>
      </c>
      <c r="W731" s="11">
        <f>IF(U731=0,ROUNDUP((Q731-日期设置!$B$2)/365,0),ROUNDUP((R731-日期设置!$B$2)/365,0))</f>
        <v>2</v>
      </c>
      <c r="X731" s="18">
        <f>_xlfn.IFNA(VLOOKUP(A731,过往入选债券!A:D,4,0),2)</f>
        <v>2</v>
      </c>
      <c r="Y731">
        <f>_xlfn.IFNA(VLOOKUP(C731,[2]Sheet1!$A:$A,1,0),3)</f>
        <v>3</v>
      </c>
    </row>
    <row r="732" spans="1:25" hidden="1" x14ac:dyDescent="0.2">
      <c r="A732" s="21" t="s">
        <v>15496</v>
      </c>
      <c r="B732" s="21" t="s">
        <v>15497</v>
      </c>
      <c r="C732" s="37" t="s">
        <v>15498</v>
      </c>
      <c r="D732" s="26" t="str">
        <f>[1]!b_calc_yield(A732,日期设置!$B$2,F732,1,R732,1,O732,L732,S732,)</f>
        <v>Fetching...</v>
      </c>
      <c r="E732" s="26">
        <f t="shared" si="22"/>
        <v>41.481496659573061</v>
      </c>
      <c r="F732" s="18">
        <f>[1]!b_dq_cleanprice($A732,日期设置!B$2)</f>
        <v>99.302000000000007</v>
      </c>
      <c r="G732" s="18" t="str">
        <f t="shared" si="23"/>
        <v>5.57 + 0</v>
      </c>
      <c r="H732" s="27">
        <f>[1]!b_dq_pctchange($A732,日期设置!$B$2,1)/100</f>
        <v>0</v>
      </c>
      <c r="I732" s="26">
        <f>[1]!b_pq_pctchange(A732,日期设置!$B$4,日期设置!$B$2,1)</f>
        <v>-0.49899799599197436</v>
      </c>
      <c r="J732" s="26">
        <f>[1]!b_pq_pctchange(A732,日期设置!$C$4,日期设置!$B$2,1)</f>
        <v>-1.1920398009950182</v>
      </c>
      <c r="K732" s="52">
        <f>[1]!b_dq_amount($A732,日期设置!B$2,2,10000)</f>
        <v>0</v>
      </c>
      <c r="L732" s="26">
        <f>[1]!b_info_latestpar(A732,日期设置!$B$2)</f>
        <v>100</v>
      </c>
      <c r="M732" s="6">
        <f>[1]!b_info_outstandingbalance($A732,日期设置!B$2)</f>
        <v>3</v>
      </c>
      <c r="N732" s="7" t="str">
        <f>[1]!b_info_latestissurercreditrating2(A732,日期设置!$B$2,"102","1")</f>
        <v>AA-</v>
      </c>
      <c r="O732" s="8">
        <v>7.5</v>
      </c>
      <c r="P732" s="9">
        <f>[1]!b_info_repurchasedate(A732)</f>
        <v>0</v>
      </c>
      <c r="Q732" s="8" t="s">
        <v>17719</v>
      </c>
      <c r="R732" s="2" t="str">
        <f>IF((--IF(P732=0,Q732,P732))&gt;(--日期设置!$B$2),IF(P732=0,Q732,P732),Q732)</f>
        <v>2026-10-18</v>
      </c>
      <c r="S732" s="2" t="s">
        <v>17897</v>
      </c>
      <c r="T732" s="8">
        <f>[1]!b_anal_ptmyear($A732,日期设置!$B$2)</f>
        <v>5.5753424657534243</v>
      </c>
      <c r="U732" s="8">
        <f>[1]!b_anal_termifexercise($A732,日期设置!B$2)</f>
        <v>0</v>
      </c>
      <c r="V732" s="10">
        <f>[1]!b_dq_dirtyprice(A732,日期设置!$B$2)</f>
        <v>102.48690000000001</v>
      </c>
      <c r="W732" s="11">
        <f>IF(U732=0,ROUNDUP((Q732-日期设置!$B$2)/365,0),ROUNDUP((R732-日期设置!$B$2)/365,0))</f>
        <v>6</v>
      </c>
      <c r="X732" s="18">
        <f>_xlfn.IFNA(VLOOKUP(A732,过往入选债券!A:D,4,0),2)</f>
        <v>2</v>
      </c>
      <c r="Y732">
        <f>_xlfn.IFNA(VLOOKUP(C732,[2]Sheet1!$A:$A,1,0),3)</f>
        <v>3</v>
      </c>
    </row>
    <row r="733" spans="1:25" hidden="1" x14ac:dyDescent="0.2">
      <c r="A733" s="21" t="s">
        <v>11299</v>
      </c>
      <c r="B733" s="21" t="s">
        <v>11300</v>
      </c>
      <c r="C733" s="37" t="s">
        <v>58</v>
      </c>
      <c r="D733" s="26" t="str">
        <f>[1]!b_calc_yield(A733,日期设置!$B$2,F733,1,R733,1,O733,L733,S733,)</f>
        <v>Fetching...</v>
      </c>
      <c r="E733" s="26">
        <f t="shared" si="22"/>
        <v>16.9932441075354</v>
      </c>
      <c r="F733" s="18">
        <f>[1]!b_dq_cleanprice($A733,日期设置!B$2)</f>
        <v>97.228399999999993</v>
      </c>
      <c r="G733" s="18" t="str">
        <f t="shared" si="23"/>
        <v>2.30 + 0</v>
      </c>
      <c r="H733" s="27">
        <f>[1]!b_dq_pctchange($A733,日期设置!$B$2,1)/100</f>
        <v>0</v>
      </c>
      <c r="I733" s="26">
        <f>[1]!b_pq_pctchange(A733,日期设置!$B$4,日期设置!$B$2,1)</f>
        <v>0</v>
      </c>
      <c r="J733" s="26">
        <f>[1]!b_pq_pctchange(A733,日期设置!$C$4,日期设置!$B$2,1)</f>
        <v>0</v>
      </c>
      <c r="K733" s="52">
        <f>[1]!b_dq_amount($A733,日期设置!B$2,2,10000)</f>
        <v>0</v>
      </c>
      <c r="L733" s="26">
        <f>[1]!b_info_latestpar(A733,日期设置!$B$2)</f>
        <v>100</v>
      </c>
      <c r="M733" s="6">
        <f>[1]!b_info_outstandingbalance($A733,日期设置!B$2)</f>
        <v>6</v>
      </c>
      <c r="N733" s="7" t="str">
        <f>[1]!b_info_latestissurercreditrating2(A733,日期设置!$B$2,"102","1")</f>
        <v>AA+</v>
      </c>
      <c r="O733" s="8">
        <v>6.3</v>
      </c>
      <c r="P733" s="9">
        <f>[1]!b_info_repurchasedate(A733)</f>
        <v>0</v>
      </c>
      <c r="Q733" s="8" t="s">
        <v>16487</v>
      </c>
      <c r="R733" s="2" t="str">
        <f>IF((--IF(P733=0,Q733,P733))&gt;(--日期设置!$B$2),IF(P733=0,Q733,P733),Q733)</f>
        <v>2023-07-10</v>
      </c>
      <c r="S733" s="2" t="s">
        <v>18245</v>
      </c>
      <c r="T733" s="8">
        <f>[1]!b_anal_ptmyear($A733,日期设置!$B$2)</f>
        <v>2.3013698630136985</v>
      </c>
      <c r="U733" s="8">
        <f>[1]!b_anal_termifexercise($A733,日期设置!B$2)</f>
        <v>0</v>
      </c>
      <c r="V733" s="10">
        <f>[1]!b_dq_dirtyprice(A733,日期设置!$B$2)</f>
        <v>101.6298</v>
      </c>
      <c r="W733" s="11">
        <f>IF(U733=0,ROUNDUP((Q733-日期设置!$B$2)/365,0),ROUNDUP((R733-日期设置!$B$2)/365,0))</f>
        <v>3</v>
      </c>
      <c r="X733" s="18">
        <f>_xlfn.IFNA(VLOOKUP(A733,过往入选债券!A:D,4,0),2)</f>
        <v>2</v>
      </c>
      <c r="Y733">
        <f>_xlfn.IFNA(VLOOKUP(C733,[2]Sheet1!$A:$A,1,0),3)</f>
        <v>3</v>
      </c>
    </row>
    <row r="734" spans="1:25" hidden="1" x14ac:dyDescent="0.2">
      <c r="A734" s="21" t="s">
        <v>13454</v>
      </c>
      <c r="B734" s="21" t="s">
        <v>13455</v>
      </c>
      <c r="C734" s="37" t="s">
        <v>13456</v>
      </c>
      <c r="D734" s="26" t="str">
        <f>[1]!b_calc_yield(A734,日期设置!$B$2,F734,1,R734,1,O734,L734,S734,)</f>
        <v>Fetching...</v>
      </c>
      <c r="E734" s="26">
        <f t="shared" si="22"/>
        <v>31.808568525487367</v>
      </c>
      <c r="F734" s="18">
        <f>[1]!b_dq_cleanprice($A734,日期设置!B$2)</f>
        <v>55.484999999999999</v>
      </c>
      <c r="G734" s="18" t="str">
        <f t="shared" si="23"/>
        <v>2.56 + 0</v>
      </c>
      <c r="H734" s="27">
        <f>[1]!b_dq_pctchange($A734,日期设置!$B$2,1)/100</f>
        <v>0</v>
      </c>
      <c r="I734" s="26">
        <f>[1]!b_pq_pctchange(A734,日期设置!$B$4,日期设置!$B$2,1)</f>
        <v>-1.6502410663641474</v>
      </c>
      <c r="J734" s="26">
        <f>[1]!b_pq_pctchange(A734,日期设置!$C$4,日期设置!$B$2,1)</f>
        <v>-1.6502410663641474</v>
      </c>
      <c r="K734" s="52">
        <f>[1]!b_dq_amount($A734,日期设置!B$2,2,10000)</f>
        <v>0</v>
      </c>
      <c r="L734" s="26">
        <f>[1]!b_info_latestpar(A734,日期设置!$B$2)</f>
        <v>60</v>
      </c>
      <c r="M734" s="6">
        <f>[1]!b_info_outstandingbalance($A734,日期设置!B$2)</f>
        <v>7.2</v>
      </c>
      <c r="N734" s="7" t="str">
        <f>[1]!b_info_latestissurercreditrating2(A734,日期设置!$B$2,"102","1")</f>
        <v>AA-</v>
      </c>
      <c r="O734" s="8">
        <v>4.95</v>
      </c>
      <c r="P734" s="9">
        <f>[1]!b_info_repurchasedate(A734)</f>
        <v>0</v>
      </c>
      <c r="Q734" s="8" t="s">
        <v>16434</v>
      </c>
      <c r="R734" s="2" t="str">
        <f>IF((--IF(P734=0,Q734,P734))&gt;(--日期设置!$B$2),IF(P734=0,Q734,P734),Q734)</f>
        <v>2023-10-13</v>
      </c>
      <c r="S734" s="2" t="s">
        <v>18202</v>
      </c>
      <c r="T734" s="8">
        <f>[1]!b_anal_ptmyear($A734,日期设置!$B$2)</f>
        <v>2.5616438356164384</v>
      </c>
      <c r="U734" s="8">
        <f>[1]!b_anal_termifexercise($A734,日期设置!B$2)</f>
        <v>0</v>
      </c>
      <c r="V734" s="10">
        <f>[1]!b_dq_dirtyprice(A734,日期设置!$B$2)</f>
        <v>56.786900000000003</v>
      </c>
      <c r="W734" s="11">
        <f>IF(U734=0,ROUNDUP((Q734-日期设置!$B$2)/365,0),ROUNDUP((R734-日期设置!$B$2)/365,0))</f>
        <v>3</v>
      </c>
      <c r="X734" s="18">
        <f>_xlfn.IFNA(VLOOKUP(A734,过往入选债券!A:D,4,0),2)</f>
        <v>2</v>
      </c>
      <c r="Y734">
        <f>_xlfn.IFNA(VLOOKUP(C734,[2]Sheet1!$A:$A,1,0),3)</f>
        <v>3</v>
      </c>
    </row>
    <row r="735" spans="1:25" hidden="1" x14ac:dyDescent="0.2">
      <c r="A735" s="21" t="s">
        <v>13782</v>
      </c>
      <c r="B735" s="21" t="s">
        <v>13783</v>
      </c>
      <c r="C735" s="37" t="s">
        <v>12834</v>
      </c>
      <c r="D735" s="26" t="str">
        <f>[1]!b_calc_yield(A735,日期设置!$B$2,F735,1,R735,1,O735,L735,S735,)</f>
        <v>Fetching...</v>
      </c>
      <c r="E735" s="26">
        <f t="shared" si="22"/>
        <v>31.903917780389214</v>
      </c>
      <c r="F735" s="18">
        <f>[1]!b_dq_cleanprice($A735,日期设置!B$2)</f>
        <v>76.447900000000004</v>
      </c>
      <c r="G735" s="18" t="str">
        <f t="shared" si="23"/>
        <v>3.25 + 0</v>
      </c>
      <c r="H735" s="27">
        <f>[1]!b_dq_pctchange($A735,日期设置!$B$2,1)/100</f>
        <v>0</v>
      </c>
      <c r="I735" s="26">
        <f>[1]!b_pq_pctchange(A735,日期设置!$B$4,日期设置!$B$2,1)</f>
        <v>-4.6242002934336623</v>
      </c>
      <c r="J735" s="26">
        <f>[1]!b_pq_pctchange(A735,日期设置!$C$4,日期设置!$B$2,1)</f>
        <v>-4.6242002934336623</v>
      </c>
      <c r="K735" s="52">
        <f>[1]!b_dq_amount($A735,日期设置!B$2,2,10000)</f>
        <v>0</v>
      </c>
      <c r="L735" s="26">
        <f>[1]!b_info_latestpar(A735,日期设置!$B$2)</f>
        <v>80</v>
      </c>
      <c r="M735" s="6">
        <f>[1]!b_info_outstandingbalance($A735,日期设置!B$2)</f>
        <v>12.8</v>
      </c>
      <c r="N735" s="7" t="str">
        <f>[1]!b_info_latestissurercreditrating2(A735,日期设置!$B$2,"102","1")</f>
        <v>AA</v>
      </c>
      <c r="O735" s="8">
        <v>6.49</v>
      </c>
      <c r="P735" s="9">
        <f>[1]!b_info_repurchasedate(A735)</f>
        <v>0</v>
      </c>
      <c r="Q735" s="8" t="s">
        <v>16776</v>
      </c>
      <c r="R735" s="2" t="str">
        <f>IF((--IF(P735=0,Q735,P735))&gt;(--日期设置!$B$2),IF(P735=0,Q735,P735),Q735)</f>
        <v>2024-06-22</v>
      </c>
      <c r="S735" s="2" t="s">
        <v>18482</v>
      </c>
      <c r="T735" s="8">
        <f>[1]!b_anal_ptmyear($A735,日期设置!$B$2)</f>
        <v>3.2520547945205478</v>
      </c>
      <c r="U735" s="8">
        <f>[1]!b_anal_termifexercise($A735,日期设置!B$2)</f>
        <v>0</v>
      </c>
      <c r="V735" s="10">
        <f>[1]!b_dq_dirtyprice(A735,日期设置!$B$2)</f>
        <v>80.331199999999995</v>
      </c>
      <c r="W735" s="11">
        <f>IF(U735=0,ROUNDUP((Q735-日期设置!$B$2)/365,0),ROUNDUP((R735-日期设置!$B$2)/365,0))</f>
        <v>4</v>
      </c>
      <c r="X735" s="18">
        <f>_xlfn.IFNA(VLOOKUP(A735,过往入选债券!A:D,4,0),2)</f>
        <v>2</v>
      </c>
      <c r="Y735">
        <f>_xlfn.IFNA(VLOOKUP(C735,[2]Sheet1!$A:$A,1,0),3)</f>
        <v>3</v>
      </c>
    </row>
    <row r="736" spans="1:25" hidden="1" x14ac:dyDescent="0.2">
      <c r="A736" s="21" t="s">
        <v>3249</v>
      </c>
      <c r="B736" s="21" t="s">
        <v>3250</v>
      </c>
      <c r="C736" s="37" t="s">
        <v>1501</v>
      </c>
      <c r="D736" s="26" t="str">
        <f>[1]!b_calc_yield(A736,日期设置!$B$2,F736,1,R736,1,O736,L736,S736,)</f>
        <v>Fetching...</v>
      </c>
      <c r="E736" s="26">
        <f t="shared" si="22"/>
        <v>9.536745291824932</v>
      </c>
      <c r="F736" s="18">
        <f>[1]!b_dq_cleanprice($A736,日期设置!B$2)</f>
        <v>99.789000000000001</v>
      </c>
      <c r="G736" s="18" t="str">
        <f t="shared" si="23"/>
        <v>1.30 + 0</v>
      </c>
      <c r="H736" s="27">
        <f>[1]!b_dq_pctchange($A736,日期设置!$B$2,1)/100</f>
        <v>0</v>
      </c>
      <c r="I736" s="26">
        <f>[1]!b_pq_pctchange(A736,日期设置!$B$4,日期设置!$B$2,1)</f>
        <v>0</v>
      </c>
      <c r="J736" s="26">
        <f>[1]!b_pq_pctchange(A736,日期设置!$C$4,日期设置!$B$2,1)</f>
        <v>0</v>
      </c>
      <c r="K736" s="52">
        <f>[1]!b_dq_amount($A736,日期设置!B$2,2,10000)</f>
        <v>0</v>
      </c>
      <c r="L736" s="26">
        <f>[1]!b_info_latestpar(A736,日期设置!$B$2)</f>
        <v>100</v>
      </c>
      <c r="M736" s="6">
        <f>[1]!b_info_outstandingbalance($A736,日期设置!B$2)</f>
        <v>5</v>
      </c>
      <c r="N736" s="7">
        <f>[1]!b_info_latestissurercreditrating2(A736,日期设置!$B$2,"102","1")</f>
        <v>0</v>
      </c>
      <c r="O736" s="8">
        <v>7.5</v>
      </c>
      <c r="P736" s="9">
        <f>[1]!b_info_repurchasedate(A736)</f>
        <v>0</v>
      </c>
      <c r="Q736" s="8" t="s">
        <v>17142</v>
      </c>
      <c r="R736" s="2" t="str">
        <f>IF((--IF(P736=0,Q736,P736))&gt;(--日期设置!$B$2),IF(P736=0,Q736,P736),Q736)</f>
        <v>2022-07-12</v>
      </c>
      <c r="S736" s="2" t="s">
        <v>18400</v>
      </c>
      <c r="T736" s="8">
        <f>[1]!b_anal_ptmyear($A736,日期设置!$B$2)</f>
        <v>1.3068493150684932</v>
      </c>
      <c r="U736" s="8">
        <f>[1]!b_anal_termifexercise($A736,日期设置!B$2)</f>
        <v>0</v>
      </c>
      <c r="V736" s="10">
        <f>[1]!b_dq_dirtyprice(A736,日期设置!$B$2)</f>
        <v>104.9876</v>
      </c>
      <c r="W736" s="11">
        <f>IF(U736=0,ROUNDUP((Q736-日期设置!$B$2)/365,0),ROUNDUP((R736-日期设置!$B$2)/365,0))</f>
        <v>2</v>
      </c>
      <c r="X736" s="18">
        <f>_xlfn.IFNA(VLOOKUP(A736,过往入选债券!A:D,4,0),2)</f>
        <v>2</v>
      </c>
      <c r="Y736">
        <f>_xlfn.IFNA(VLOOKUP(C736,[2]Sheet1!$A:$A,1,0),3)</f>
        <v>3</v>
      </c>
    </row>
    <row r="737" spans="1:25" hidden="1" x14ac:dyDescent="0.2">
      <c r="A737" s="21" t="s">
        <v>7045</v>
      </c>
      <c r="B737" s="21" t="s">
        <v>7046</v>
      </c>
      <c r="C737" s="37" t="s">
        <v>25</v>
      </c>
      <c r="D737" s="26" t="str">
        <f>[1]!b_calc_yield(A737,日期设置!$B$2,F737,1,R737,1,O737,L737,S737,)</f>
        <v>Fetching...</v>
      </c>
      <c r="E737" s="26">
        <f t="shared" si="22"/>
        <v>2.7150128805984108</v>
      </c>
      <c r="F737" s="18">
        <f>[1]!b_dq_cleanprice($A737,日期设置!B$2)</f>
        <v>99.302199999999999</v>
      </c>
      <c r="G737" s="18" t="str">
        <f t="shared" si="23"/>
        <v>2.35 + 0.35</v>
      </c>
      <c r="H737" s="27">
        <f>[1]!b_dq_pctchange($A737,日期设置!$B$2,1)/100</f>
        <v>0</v>
      </c>
      <c r="I737" s="26">
        <f>[1]!b_pq_pctchange(A737,日期设置!$B$4,日期设置!$B$2,1)</f>
        <v>0</v>
      </c>
      <c r="J737" s="26">
        <f>[1]!b_pq_pctchange(A737,日期设置!$C$4,日期设置!$B$2,1)</f>
        <v>2.3025285575353975</v>
      </c>
      <c r="K737" s="52">
        <f>[1]!b_dq_amount($A737,日期设置!B$2,2,10000)</f>
        <v>0</v>
      </c>
      <c r="L737" s="26">
        <f>[1]!b_info_latestpar(A737,日期设置!$B$2)</f>
        <v>100</v>
      </c>
      <c r="M737" s="6">
        <f>[1]!b_info_outstandingbalance($A737,日期设置!B$2)</f>
        <v>10</v>
      </c>
      <c r="N737" s="7" t="str">
        <f>[1]!b_info_latestissurercreditrating2(A737,日期设置!$B$2,"102","1")</f>
        <v>AAA</v>
      </c>
      <c r="O737" s="8">
        <v>5.9</v>
      </c>
      <c r="P737" s="9" t="str">
        <f>[1]!b_info_repurchasedate(A737)</f>
        <v>2021-07-30</v>
      </c>
      <c r="Q737" s="8" t="s">
        <v>16474</v>
      </c>
      <c r="R737" s="2" t="str">
        <f>IF((--IF(P737=0,Q737,P737))&gt;(--日期设置!$B$2),IF(P737=0,Q737,P737),Q737)</f>
        <v>2021-07-30</v>
      </c>
      <c r="S737" s="2" t="s">
        <v>18267</v>
      </c>
      <c r="T737" s="8">
        <f>[1]!b_anal_ptmyear($A737,日期设置!$B$2)</f>
        <v>2.3561643835616439</v>
      </c>
      <c r="U737" s="8">
        <f>[1]!b_anal_termifexercise($A737,日期设置!B$2)</f>
        <v>0.35616438356164382</v>
      </c>
      <c r="V737" s="10">
        <f>[1]!b_dq_dirtyprice(A737,日期设置!$B$2)</f>
        <v>103.10080000000001</v>
      </c>
      <c r="W737" s="11">
        <f>IF(U737=0,ROUNDUP((Q737-日期设置!$B$2)/365,0),ROUNDUP((R737-日期设置!$B$2)/365,0))</f>
        <v>1</v>
      </c>
      <c r="X737" s="18" t="str">
        <f>_xlfn.IFNA(VLOOKUP(A737,过往入选债券!A:D,4,0),2)</f>
        <v>否</v>
      </c>
      <c r="Y737" t="str">
        <f>_xlfn.IFNA(VLOOKUP(C737,[2]Sheet1!$A:$A,1,0),3)</f>
        <v>大同煤矿集团有限责任公司</v>
      </c>
    </row>
    <row r="738" spans="1:25" hidden="1" x14ac:dyDescent="0.2">
      <c r="A738" s="21" t="s">
        <v>3133</v>
      </c>
      <c r="B738" s="21" t="s">
        <v>3134</v>
      </c>
      <c r="C738" s="37" t="s">
        <v>120</v>
      </c>
      <c r="D738" s="26" t="str">
        <f>[1]!b_calc_yield(A738,日期设置!$B$2,F738,1,R738,1,O738,L738,S738,)</f>
        <v>Fetching...</v>
      </c>
      <c r="E738" s="26">
        <f t="shared" si="22"/>
        <v>1.4409330678569088</v>
      </c>
      <c r="F738" s="18">
        <f>[1]!b_dq_cleanprice($A738,日期设置!B$2)</f>
        <v>99.890799999999999</v>
      </c>
      <c r="G738" s="18" t="str">
        <f t="shared" si="23"/>
        <v>1.18 + 0.19</v>
      </c>
      <c r="H738" s="27">
        <f>[1]!b_dq_pctchange($A738,日期设置!$B$2,1)/100</f>
        <v>0</v>
      </c>
      <c r="I738" s="26">
        <f>[1]!b_pq_pctchange(A738,日期设置!$B$4,日期设置!$B$2,1)</f>
        <v>0</v>
      </c>
      <c r="J738" s="26">
        <f>[1]!b_pq_pctchange(A738,日期设置!$C$4,日期设置!$B$2,1)</f>
        <v>0</v>
      </c>
      <c r="K738" s="52">
        <f>[1]!b_dq_amount($A738,日期设置!B$2,2,10000)</f>
        <v>0</v>
      </c>
      <c r="L738" s="26">
        <f>[1]!b_info_latestpar(A738,日期设置!$B$2)</f>
        <v>100</v>
      </c>
      <c r="M738" s="6">
        <f>[1]!b_info_outstandingbalance($A738,日期设置!B$2)</f>
        <v>2</v>
      </c>
      <c r="N738" s="7">
        <f>[1]!b_info_latestissurercreditrating2(A738,日期设置!$B$2,"102","1")</f>
        <v>0</v>
      </c>
      <c r="O738" s="8">
        <v>7.5</v>
      </c>
      <c r="P738" s="9" t="str">
        <f>[1]!b_info_repurchasedate(A738)</f>
        <v>2021-05-31</v>
      </c>
      <c r="Q738" s="8" t="s">
        <v>16500</v>
      </c>
      <c r="R738" s="2" t="str">
        <f>IF((--IF(P738=0,Q738,P738))&gt;(--日期设置!$B$2),IF(P738=0,Q738,P738),Q738)</f>
        <v>2021-05-31</v>
      </c>
      <c r="S738" s="2" t="s">
        <v>18255</v>
      </c>
      <c r="T738" s="8">
        <f>[1]!b_anal_ptmyear($A738,日期设置!$B$2)</f>
        <v>1.189041095890411</v>
      </c>
      <c r="U738" s="8">
        <f>[1]!b_anal_termifexercise($A738,日期设置!B$2)</f>
        <v>0.19178082191780821</v>
      </c>
      <c r="V738" s="10">
        <f>[1]!b_dq_dirtyprice(A738,日期设置!$B$2)</f>
        <v>105.973</v>
      </c>
      <c r="W738" s="11">
        <f>IF(U738=0,ROUNDUP((Q738-日期设置!$B$2)/365,0),ROUNDUP((R738-日期设置!$B$2)/365,0))</f>
        <v>1</v>
      </c>
      <c r="X738" s="18">
        <f>_xlfn.IFNA(VLOOKUP(A738,过往入选债券!A:D,4,0),2)</f>
        <v>2</v>
      </c>
      <c r="Y738">
        <f>_xlfn.IFNA(VLOOKUP(C738,[2]Sheet1!$A:$A,1,0),3)</f>
        <v>3</v>
      </c>
    </row>
    <row r="739" spans="1:25" hidden="1" x14ac:dyDescent="0.2">
      <c r="A739" s="21" t="s">
        <v>6212</v>
      </c>
      <c r="B739" s="21" t="s">
        <v>6213</v>
      </c>
      <c r="C739" s="37" t="s">
        <v>869</v>
      </c>
      <c r="D739" s="26" t="str">
        <f>[1]!b_calc_yield(A739,日期设置!$B$2,F739,1,R739,1,O739,L739,S739,)</f>
        <v>Fetching...</v>
      </c>
      <c r="E739" s="26">
        <f t="shared" si="22"/>
        <v>12.859093735526915</v>
      </c>
      <c r="F739" s="18">
        <f>[1]!b_dq_cleanprice($A739,日期设置!B$2)</f>
        <v>98.829899999999995</v>
      </c>
      <c r="G739" s="18" t="str">
        <f t="shared" si="23"/>
        <v>1.70 + 0</v>
      </c>
      <c r="H739" s="27">
        <f>[1]!b_dq_pctchange($A739,日期设置!$B$2,1)/100</f>
        <v>0</v>
      </c>
      <c r="I739" s="26">
        <f>[1]!b_pq_pctchange(A739,日期设置!$B$4,日期设置!$B$2,1)</f>
        <v>-3.8940652422815671E-2</v>
      </c>
      <c r="J739" s="26">
        <f>[1]!b_pq_pctchange(A739,日期设置!$C$4,日期设置!$B$2,1)</f>
        <v>-0.27919432207340911</v>
      </c>
      <c r="K739" s="52">
        <f>[1]!b_dq_amount($A739,日期设置!B$2,2,10000)</f>
        <v>0</v>
      </c>
      <c r="L739" s="26">
        <f>[1]!b_info_latestpar(A739,日期设置!$B$2)</f>
        <v>100</v>
      </c>
      <c r="M739" s="6">
        <f>[1]!b_info_outstandingbalance($A739,日期设置!B$2)</f>
        <v>5</v>
      </c>
      <c r="N739" s="7" t="str">
        <f>[1]!b_info_latestissurercreditrating2(A739,日期设置!$B$2,"102","1")</f>
        <v>AA</v>
      </c>
      <c r="O739" s="8">
        <v>6.9</v>
      </c>
      <c r="P739" s="9">
        <f>[1]!b_info_repurchasedate(A739)</f>
        <v>0</v>
      </c>
      <c r="Q739" s="8" t="s">
        <v>17037</v>
      </c>
      <c r="R739" s="2" t="str">
        <f>IF((--IF(P739=0,Q739,P739))&gt;(--日期设置!$B$2),IF(P739=0,Q739,P739),Q739)</f>
        <v>2022-12-06</v>
      </c>
      <c r="S739" s="2" t="s">
        <v>18293</v>
      </c>
      <c r="T739" s="8">
        <f>[1]!b_anal_ptmyear($A739,日期设置!$B$2)</f>
        <v>1.7095890410958905</v>
      </c>
      <c r="U739" s="8">
        <f>[1]!b_anal_termifexercise($A739,日期设置!B$2)</f>
        <v>0</v>
      </c>
      <c r="V739" s="10">
        <f>[1]!b_dq_dirtyprice(A739,日期设置!$B$2)</f>
        <v>100.83369999999999</v>
      </c>
      <c r="W739" s="11">
        <f>IF(U739=0,ROUNDUP((Q739-日期设置!$B$2)/365,0),ROUNDUP((R739-日期设置!$B$2)/365,0))</f>
        <v>2</v>
      </c>
      <c r="X739" s="18">
        <f>_xlfn.IFNA(VLOOKUP(A739,过往入选债券!A:D,4,0),2)</f>
        <v>2</v>
      </c>
      <c r="Y739">
        <f>_xlfn.IFNA(VLOOKUP(C739,[2]Sheet1!$A:$A,1,0),3)</f>
        <v>3</v>
      </c>
    </row>
    <row r="740" spans="1:25" hidden="1" x14ac:dyDescent="0.2">
      <c r="A740" s="21" t="s">
        <v>14352</v>
      </c>
      <c r="B740" s="21" t="s">
        <v>14353</v>
      </c>
      <c r="C740" s="37" t="s">
        <v>14354</v>
      </c>
      <c r="D740" s="26" t="str">
        <f>[1]!b_calc_yield(A740,日期设置!$B$2,F740,1,R740,1,O740,L740,S740,)</f>
        <v>Fetching...</v>
      </c>
      <c r="E740" s="26">
        <f t="shared" si="22"/>
        <v>35.68589218499514</v>
      </c>
      <c r="F740" s="18">
        <f>[1]!b_dq_cleanprice($A740,日期设置!B$2)</f>
        <v>78</v>
      </c>
      <c r="G740" s="18" t="str">
        <f t="shared" si="23"/>
        <v>3.71 + 0</v>
      </c>
      <c r="H740" s="27">
        <f>[1]!b_dq_pctchange($A740,日期设置!$B$2,1)/100</f>
        <v>0</v>
      </c>
      <c r="I740" s="26">
        <f>[1]!b_pq_pctchange(A740,日期设置!$B$4,日期设置!$B$2,1)</f>
        <v>0</v>
      </c>
      <c r="J740" s="26">
        <f>[1]!b_pq_pctchange(A740,日期设置!$C$4,日期设置!$B$2,1)</f>
        <v>0</v>
      </c>
      <c r="K740" s="52">
        <f>[1]!b_dq_amount($A740,日期设置!B$2,2,10000)</f>
        <v>0</v>
      </c>
      <c r="L740" s="26">
        <f>[1]!b_info_latestpar(A740,日期设置!$B$2)</f>
        <v>80</v>
      </c>
      <c r="M740" s="6">
        <f>[1]!b_info_outstandingbalance($A740,日期设置!B$2)</f>
        <v>4.8</v>
      </c>
      <c r="N740" s="7" t="str">
        <f>[1]!b_info_latestissurercreditrating2(A740,日期设置!$B$2,"102","1")</f>
        <v>AA-</v>
      </c>
      <c r="O740" s="8">
        <v>7</v>
      </c>
      <c r="P740" s="9">
        <f>[1]!b_info_repurchasedate(A740)</f>
        <v>0</v>
      </c>
      <c r="Q740" s="8" t="s">
        <v>17204</v>
      </c>
      <c r="R740" s="2" t="str">
        <f>IF((--IF(P740=0,Q740,P740))&gt;(--日期设置!$B$2),IF(P740=0,Q740,P740),Q740)</f>
        <v>2024-12-08</v>
      </c>
      <c r="S740" s="2" t="s">
        <v>18784</v>
      </c>
      <c r="T740" s="8">
        <f>[1]!b_anal_ptmyear($A740,日期设置!$B$2)</f>
        <v>3.7150684931506848</v>
      </c>
      <c r="U740" s="8">
        <f>[1]!b_anal_termifexercise($A740,日期设置!B$2)</f>
        <v>0</v>
      </c>
      <c r="V740" s="10">
        <f>[1]!b_dq_dirtyprice(A740,日期设置!$B$2)</f>
        <v>79.595600000000005</v>
      </c>
      <c r="W740" s="11">
        <f>IF(U740=0,ROUNDUP((Q740-日期设置!$B$2)/365,0),ROUNDUP((R740-日期设置!$B$2)/365,0))</f>
        <v>4</v>
      </c>
      <c r="X740" s="18">
        <f>_xlfn.IFNA(VLOOKUP(A740,过往入选债券!A:D,4,0),2)</f>
        <v>2</v>
      </c>
      <c r="Y740">
        <f>_xlfn.IFNA(VLOOKUP(C740,[2]Sheet1!$A:$A,1,0),3)</f>
        <v>3</v>
      </c>
    </row>
    <row r="741" spans="1:25" hidden="1" x14ac:dyDescent="0.2">
      <c r="A741" s="21" t="s">
        <v>2966</v>
      </c>
      <c r="B741" s="21" t="s">
        <v>2967</v>
      </c>
      <c r="C741" s="37" t="s">
        <v>580</v>
      </c>
      <c r="D741" s="26" t="str">
        <f>[1]!b_calc_yield(A741,日期设置!$B$2,F741,1,R741,1,O741,L741,S741,)</f>
        <v>Fetching...</v>
      </c>
      <c r="E741" s="26">
        <f t="shared" si="22"/>
        <v>0.70967377595392289</v>
      </c>
      <c r="F741" s="18">
        <f>[1]!b_dq_cleanprice($A741,日期设置!B$2)</f>
        <v>99.898099999999999</v>
      </c>
      <c r="G741" s="18" t="str">
        <f t="shared" si="23"/>
        <v>1.09 + 0.09</v>
      </c>
      <c r="H741" s="27">
        <f>[1]!b_dq_pctchange($A741,日期设置!$B$2,1)/100</f>
        <v>0</v>
      </c>
      <c r="I741" s="26">
        <f>[1]!b_pq_pctchange(A741,日期设置!$B$4,日期设置!$B$2,1)</f>
        <v>0</v>
      </c>
      <c r="J741" s="26">
        <f>[1]!b_pq_pctchange(A741,日期设置!$C$4,日期设置!$B$2,1)</f>
        <v>0</v>
      </c>
      <c r="K741" s="52">
        <f>[1]!b_dq_amount($A741,日期设置!B$2,2,10000)</f>
        <v>0</v>
      </c>
      <c r="L741" s="26">
        <f>[1]!b_info_latestpar(A741,日期设置!$B$2)</f>
        <v>100</v>
      </c>
      <c r="M741" s="6">
        <f>[1]!b_info_outstandingbalance($A741,日期设置!B$2)</f>
        <v>10</v>
      </c>
      <c r="N741" s="7">
        <f>[1]!b_info_latestissurercreditrating2(A741,日期设置!$B$2,"102","1")</f>
        <v>0</v>
      </c>
      <c r="O741" s="8">
        <v>7</v>
      </c>
      <c r="P741" s="9" t="str">
        <f>[1]!b_info_repurchasedate(A741)</f>
        <v>2021-04-25</v>
      </c>
      <c r="Q741" s="8" t="s">
        <v>16326</v>
      </c>
      <c r="R741" s="2" t="str">
        <f>IF((--IF(P741=0,Q741,P741))&gt;(--日期设置!$B$2),IF(P741=0,Q741,P741),Q741)</f>
        <v>2021-04-25</v>
      </c>
      <c r="S741" s="2" t="s">
        <v>18104</v>
      </c>
      <c r="T741" s="8">
        <f>[1]!b_anal_ptmyear($A741,日期设置!$B$2)</f>
        <v>1.0931506849315069</v>
      </c>
      <c r="U741" s="8">
        <f>[1]!b_anal_termifexercise($A741,日期设置!B$2)</f>
        <v>9.3150684931506855E-2</v>
      </c>
      <c r="V741" s="10">
        <f>[1]!b_dq_dirtyprice(A741,日期设置!$B$2)</f>
        <v>106.246</v>
      </c>
      <c r="W741" s="11">
        <f>IF(U741=0,ROUNDUP((Q741-日期设置!$B$2)/365,0),ROUNDUP((R741-日期设置!$B$2)/365,0))</f>
        <v>1</v>
      </c>
      <c r="X741" s="18">
        <f>_xlfn.IFNA(VLOOKUP(A741,过往入选债券!A:D,4,0),2)</f>
        <v>2</v>
      </c>
      <c r="Y741" t="str">
        <f>_xlfn.IFNA(VLOOKUP(C741,[2]Sheet1!$A:$A,1,0),3)</f>
        <v>河南能源化工集团有限公司</v>
      </c>
    </row>
    <row r="742" spans="1:25" hidden="1" x14ac:dyDescent="0.2">
      <c r="A742" s="21" t="s">
        <v>4752</v>
      </c>
      <c r="B742" s="21" t="s">
        <v>4753</v>
      </c>
      <c r="C742" s="37" t="s">
        <v>2388</v>
      </c>
      <c r="D742" s="26" t="str">
        <f>[1]!b_calc_yield(A742,日期设置!$B$2,F742,1,R742,1,O742,L742,S742,)</f>
        <v>Fetching...</v>
      </c>
      <c r="E742" s="26">
        <f t="shared" si="22"/>
        <v>16.991233775225933</v>
      </c>
      <c r="F742" s="18">
        <f>[1]!b_dq_cleanprice($A742,日期设置!B$2)</f>
        <v>99.694999999999993</v>
      </c>
      <c r="G742" s="18" t="str">
        <f t="shared" si="23"/>
        <v>4.33 + 2.33</v>
      </c>
      <c r="H742" s="27">
        <f>[1]!b_dq_pctchange($A742,日期设置!$B$2,1)/100</f>
        <v>0</v>
      </c>
      <c r="I742" s="26">
        <f>[1]!b_pq_pctchange(A742,日期设置!$B$4,日期设置!$B$2,1)</f>
        <v>-0.857225255327833</v>
      </c>
      <c r="J742" s="26">
        <f>[1]!b_pq_pctchange(A742,日期设置!$C$4,日期设置!$B$2,1)</f>
        <v>-0.857225255327833</v>
      </c>
      <c r="K742" s="52">
        <f>[1]!b_dq_amount($A742,日期设置!B$2,2,10000)</f>
        <v>0</v>
      </c>
      <c r="L742" s="26">
        <f>[1]!b_info_latestpar(A742,日期设置!$B$2)</f>
        <v>100</v>
      </c>
      <c r="M742" s="6">
        <f>[1]!b_info_outstandingbalance($A742,日期设置!B$2)</f>
        <v>5</v>
      </c>
      <c r="N742" s="7">
        <f>[1]!b_info_latestissurercreditrating2(A742,日期设置!$B$2,"102","1")</f>
        <v>0</v>
      </c>
      <c r="O742" s="8">
        <v>7.5</v>
      </c>
      <c r="P742" s="9" t="str">
        <f>[1]!b_info_repurchasedate(A742)</f>
        <v>2023-07-21</v>
      </c>
      <c r="Q742" s="8" t="s">
        <v>17709</v>
      </c>
      <c r="R742" s="2" t="str">
        <f>IF((--IF(P742=0,Q742,P742))&gt;(--日期设置!$B$2),IF(P742=0,Q742,P742),Q742)</f>
        <v>2023-07-21</v>
      </c>
      <c r="S742" s="2" t="s">
        <v>18441</v>
      </c>
      <c r="T742" s="8">
        <f>[1]!b_anal_ptmyear($A742,日期设置!$B$2)</f>
        <v>4.3315068493150681</v>
      </c>
      <c r="U742" s="8">
        <f>[1]!b_anal_termifexercise($A742,日期设置!B$2)</f>
        <v>2.3315068493150686</v>
      </c>
      <c r="V742" s="10">
        <f>[1]!b_dq_dirtyprice(A742,日期设置!$B$2)</f>
        <v>104.70869999999999</v>
      </c>
      <c r="W742" s="11">
        <f>IF(U742=0,ROUNDUP((Q742-日期设置!$B$2)/365,0),ROUNDUP((R742-日期设置!$B$2)/365,0))</f>
        <v>3</v>
      </c>
      <c r="X742" s="18">
        <f>_xlfn.IFNA(VLOOKUP(A742,过往入选债券!A:D,4,0),2)</f>
        <v>2</v>
      </c>
      <c r="Y742">
        <f>_xlfn.IFNA(VLOOKUP(C742,[2]Sheet1!$A:$A,1,0),3)</f>
        <v>3</v>
      </c>
    </row>
    <row r="743" spans="1:25" x14ac:dyDescent="0.2">
      <c r="A743" s="21" t="s">
        <v>9313</v>
      </c>
      <c r="B743" s="21" t="s">
        <v>9314</v>
      </c>
      <c r="C743" s="37" t="s">
        <v>2179</v>
      </c>
      <c r="D743" s="26" t="str">
        <f>[1]!b_calc_yield(A743,日期设置!$B$2,F743,1,R743,1,O743,L743,S743,)</f>
        <v>Fetching...</v>
      </c>
      <c r="E743" s="26">
        <f t="shared" si="22"/>
        <v>11.756054790562743</v>
      </c>
      <c r="F743" s="18">
        <f>[1]!b_dq_cleanprice($A743,日期设置!B$2)</f>
        <v>97.213999999999999</v>
      </c>
      <c r="G743" s="18" t="str">
        <f t="shared" si="23"/>
        <v>1.56 + 0</v>
      </c>
      <c r="H743" s="27">
        <f>[1]!b_dq_pctchange($A743,日期设置!$B$2,1)/100</f>
        <v>3.2927908460410853E-4</v>
      </c>
      <c r="I743" s="26">
        <f>[1]!b_pq_pctchange(A743,日期设置!$B$4,日期设置!$B$2,1)</f>
        <v>-4.0615504840446737E-2</v>
      </c>
      <c r="J743" s="26">
        <f>[1]!b_pq_pctchange(A743,日期设置!$C$4,日期设置!$B$2,1)</f>
        <v>-4.0615504840446737E-2</v>
      </c>
      <c r="K743" s="52">
        <f>[1]!b_dq_amount($A743,日期设置!B$2,2,10000)</f>
        <v>2990.4419177999998</v>
      </c>
      <c r="L743" s="26">
        <f>[1]!b_info_latestpar(A743,日期设置!$B$2)</f>
        <v>100</v>
      </c>
      <c r="M743" s="6">
        <f>[1]!b_info_outstandingbalance($A743,日期设置!B$2)</f>
        <v>5</v>
      </c>
      <c r="N743" s="7" t="str">
        <f>[1]!b_info_latestissurercreditrating2(A743,日期设置!$B$2,"102","1")</f>
        <v>AA+</v>
      </c>
      <c r="O743" s="8">
        <v>5.7</v>
      </c>
      <c r="P743" s="9">
        <f>[1]!b_info_repurchasedate(A743)</f>
        <v>0</v>
      </c>
      <c r="Q743" s="8" t="s">
        <v>16143</v>
      </c>
      <c r="R743" s="2" t="str">
        <f>IF((--IF(P743=0,Q743,P743))&gt;(--日期设置!$B$2),IF(P743=0,Q743,P743),Q743)</f>
        <v>2022-10-15</v>
      </c>
      <c r="S743" s="2" t="s">
        <v>17930</v>
      </c>
      <c r="T743" s="8">
        <f>[1]!b_anal_ptmyear($A743,日期设置!$B$2)</f>
        <v>1.5671232876712329</v>
      </c>
      <c r="U743" s="8">
        <f>[1]!b_anal_termifexercise($A743,日期设置!B$2)</f>
        <v>0</v>
      </c>
      <c r="V743" s="10">
        <f>[1]!b_dq_dirtyprice(A743,日期设置!$B$2)</f>
        <v>99.681399999999996</v>
      </c>
      <c r="W743" s="11">
        <f>IF(U743=0,ROUNDUP((Q743-日期设置!$B$2)/365,0),ROUNDUP((R743-日期设置!$B$2)/365,0))</f>
        <v>2</v>
      </c>
      <c r="X743" s="18">
        <f>_xlfn.IFNA(VLOOKUP(A743,过往入选债券!A:D,4,0),2)</f>
        <v>2</v>
      </c>
      <c r="Y743">
        <f>_xlfn.IFNA(VLOOKUP(C743,[2]Sheet1!$A:$A,1,0),3)</f>
        <v>3</v>
      </c>
    </row>
    <row r="744" spans="1:25" hidden="1" x14ac:dyDescent="0.2">
      <c r="A744" s="21" t="s">
        <v>6984</v>
      </c>
      <c r="B744" s="21" t="s">
        <v>6985</v>
      </c>
      <c r="C744" s="37" t="s">
        <v>187</v>
      </c>
      <c r="D744" s="26" t="str">
        <f>[1]!b_calc_yield(A744,日期设置!$B$2,F744,1,R744,1,O744,L744,S744,)</f>
        <v>Fetching...</v>
      </c>
      <c r="E744" s="26">
        <f t="shared" si="22"/>
        <v>2.3371302170315911</v>
      </c>
      <c r="F744" s="18">
        <f>[1]!b_dq_cleanprice($A744,日期设置!B$2)</f>
        <v>99.562299999999993</v>
      </c>
      <c r="G744" s="18" t="str">
        <f t="shared" si="23"/>
        <v>0.30 + 0</v>
      </c>
      <c r="H744" s="27">
        <f>[1]!b_dq_pctchange($A744,日期设置!$B$2,1)/100</f>
        <v>0</v>
      </c>
      <c r="I744" s="26">
        <f>[1]!b_pq_pctchange(A744,日期设置!$B$4,日期设置!$B$2,1)</f>
        <v>0</v>
      </c>
      <c r="J744" s="26">
        <f>[1]!b_pq_pctchange(A744,日期设置!$C$4,日期设置!$B$2,1)</f>
        <v>0</v>
      </c>
      <c r="K744" s="52">
        <f>[1]!b_dq_amount($A744,日期设置!B$2,2,10000)</f>
        <v>0</v>
      </c>
      <c r="L744" s="26">
        <f>[1]!b_info_latestpar(A744,日期设置!$B$2)</f>
        <v>100</v>
      </c>
      <c r="M744" s="6">
        <f>[1]!b_info_outstandingbalance($A744,日期设置!B$2)</f>
        <v>5</v>
      </c>
      <c r="N744" s="7" t="str">
        <f>[1]!b_info_latestissurercreditrating2(A744,日期设置!$B$2,"102","1")</f>
        <v>AA+</v>
      </c>
      <c r="O744" s="8">
        <v>6.5</v>
      </c>
      <c r="P744" s="9">
        <f>[1]!b_info_repurchasedate(A744)</f>
        <v>0</v>
      </c>
      <c r="Q744" s="8" t="s">
        <v>17032</v>
      </c>
      <c r="R744" s="2" t="str">
        <f>IF((--IF(P744=0,Q744,P744))&gt;(--日期设置!$B$2),IF(P744=0,Q744,P744),Q744)</f>
        <v>2021-07-12</v>
      </c>
      <c r="S744" s="2" t="s">
        <v>18666</v>
      </c>
      <c r="T744" s="8">
        <f>[1]!b_anal_ptmyear($A744,日期设置!$B$2)</f>
        <v>0.30684931506849317</v>
      </c>
      <c r="U744" s="8">
        <f>[1]!b_anal_termifexercise($A744,日期设置!B$2)</f>
        <v>0</v>
      </c>
      <c r="V744" s="10">
        <f>[1]!b_dq_dirtyprice(A744,日期设置!$B$2)</f>
        <v>104.06780000000001</v>
      </c>
      <c r="W744" s="11">
        <f>IF(U744=0,ROUNDUP((Q744-日期设置!$B$2)/365,0),ROUNDUP((R744-日期设置!$B$2)/365,0))</f>
        <v>1</v>
      </c>
      <c r="X744" s="18">
        <f>_xlfn.IFNA(VLOOKUP(A744,过往入选债券!A:D,4,0),2)</f>
        <v>2</v>
      </c>
      <c r="Y744">
        <f>_xlfn.IFNA(VLOOKUP(C744,[2]Sheet1!$A:$A,1,0),3)</f>
        <v>3</v>
      </c>
    </row>
    <row r="745" spans="1:25" hidden="1" x14ac:dyDescent="0.2">
      <c r="A745" s="21" t="s">
        <v>9078</v>
      </c>
      <c r="B745" s="21" t="s">
        <v>9079</v>
      </c>
      <c r="C745" s="37" t="s">
        <v>209</v>
      </c>
      <c r="D745" s="26" t="str">
        <f>[1]!b_calc_yield(A745,日期设置!$B$2,F745,1,R745,1,O745,L745,S745,)</f>
        <v>Fetching...</v>
      </c>
      <c r="E745" s="26">
        <f t="shared" si="22"/>
        <v>3.2732619433956334</v>
      </c>
      <c r="F745" s="18">
        <f>[1]!b_dq_cleanprice($A745,日期设置!B$2)</f>
        <v>99.412400000000005</v>
      </c>
      <c r="G745" s="18" t="str">
        <f t="shared" si="23"/>
        <v>1.43 + 0.43</v>
      </c>
      <c r="H745" s="27">
        <f>[1]!b_dq_pctchange($A745,日期设置!$B$2,1)/100</f>
        <v>0</v>
      </c>
      <c r="I745" s="26">
        <f>[1]!b_pq_pctchange(A745,日期设置!$B$4,日期设置!$B$2,1)</f>
        <v>0</v>
      </c>
      <c r="J745" s="26">
        <f>[1]!b_pq_pctchange(A745,日期设置!$C$4,日期设置!$B$2,1)</f>
        <v>0.15575602118926882</v>
      </c>
      <c r="K745" s="52">
        <f>[1]!b_dq_amount($A745,日期设置!B$2,2,10000)</f>
        <v>0</v>
      </c>
      <c r="L745" s="26">
        <f>[1]!b_info_latestpar(A745,日期设置!$B$2)</f>
        <v>100</v>
      </c>
      <c r="M745" s="6">
        <f>[1]!b_info_outstandingbalance($A745,日期设置!B$2)</f>
        <v>4</v>
      </c>
      <c r="N745" s="7" t="str">
        <f>[1]!b_info_latestissurercreditrating2(A745,日期设置!$B$2,"102","1")</f>
        <v>AA+</v>
      </c>
      <c r="O745" s="8">
        <v>6.48</v>
      </c>
      <c r="P745" s="9" t="str">
        <f>[1]!b_info_repurchasedate(A745)</f>
        <v>2021-08-26</v>
      </c>
      <c r="Q745" s="8" t="s">
        <v>16260</v>
      </c>
      <c r="R745" s="2" t="str">
        <f>IF((--IF(P745=0,Q745,P745))&gt;(--日期设置!$B$2),IF(P745=0,Q745,P745),Q745)</f>
        <v>2021-08-26</v>
      </c>
      <c r="S745" s="2" t="s">
        <v>18027</v>
      </c>
      <c r="T745" s="8">
        <f>[1]!b_anal_ptmyear($A745,日期设置!$B$2)</f>
        <v>1.43013698630137</v>
      </c>
      <c r="U745" s="8">
        <f>[1]!b_anal_termifexercise($A745,日期设置!B$2)</f>
        <v>0.43013698630136987</v>
      </c>
      <c r="V745" s="10">
        <f>[1]!b_dq_dirtyprice(A745,日期设置!$B$2)</f>
        <v>103.10509999999999</v>
      </c>
      <c r="W745" s="11">
        <f>IF(U745=0,ROUNDUP((Q745-日期设置!$B$2)/365,0),ROUNDUP((R745-日期设置!$B$2)/365,0))</f>
        <v>1</v>
      </c>
      <c r="X745" s="18">
        <f>_xlfn.IFNA(VLOOKUP(A745,过往入选债券!A:D,4,0),2)</f>
        <v>2</v>
      </c>
      <c r="Y745">
        <f>_xlfn.IFNA(VLOOKUP(C745,[2]Sheet1!$A:$A,1,0),3)</f>
        <v>3</v>
      </c>
    </row>
    <row r="746" spans="1:25" hidden="1" x14ac:dyDescent="0.2">
      <c r="A746" s="21" t="s">
        <v>3304</v>
      </c>
      <c r="B746" s="21" t="s">
        <v>3305</v>
      </c>
      <c r="C746" s="37" t="s">
        <v>118</v>
      </c>
      <c r="D746" s="26" t="str">
        <f>[1]!b_calc_yield(A746,日期设置!$B$2,F746,1,R746,1,O746,L746,S746,)</f>
        <v>Fetching...</v>
      </c>
      <c r="E746" s="26">
        <f t="shared" si="22"/>
        <v>2.8627268337424017</v>
      </c>
      <c r="F746" s="18">
        <f>[1]!b_dq_cleanprice($A746,日期设置!B$2)</f>
        <v>99.997</v>
      </c>
      <c r="G746" s="18" t="str">
        <f t="shared" si="23"/>
        <v>1.34 + 0.34</v>
      </c>
      <c r="H746" s="27">
        <f>[1]!b_dq_pctchange($A746,日期设置!$B$2,1)/100</f>
        <v>0</v>
      </c>
      <c r="I746" s="26">
        <f>[1]!b_pq_pctchange(A746,日期设置!$B$4,日期设置!$B$2,1)</f>
        <v>0</v>
      </c>
      <c r="J746" s="26">
        <f>[1]!b_pq_pctchange(A746,日期设置!$C$4,日期设置!$B$2,1)</f>
        <v>0</v>
      </c>
      <c r="K746" s="52">
        <f>[1]!b_dq_amount($A746,日期设置!B$2,2,10000)</f>
        <v>0</v>
      </c>
      <c r="L746" s="26">
        <f>[1]!b_info_latestpar(A746,日期设置!$B$2)</f>
        <v>100</v>
      </c>
      <c r="M746" s="6">
        <f>[1]!b_info_outstandingbalance($A746,日期设置!B$2)</f>
        <v>4</v>
      </c>
      <c r="N746" s="7">
        <f>[1]!b_info_latestissurercreditrating2(A746,日期设置!$B$2,"102","1")</f>
        <v>0</v>
      </c>
      <c r="O746" s="8">
        <v>8</v>
      </c>
      <c r="P746" s="9" t="str">
        <f>[1]!b_info_repurchasedate(A746)</f>
        <v>2021-07-26</v>
      </c>
      <c r="Q746" s="8" t="s">
        <v>16204</v>
      </c>
      <c r="R746" s="2" t="str">
        <f>IF((--IF(P746=0,Q746,P746))&gt;(--日期设置!$B$2),IF(P746=0,Q746,P746),Q746)</f>
        <v>2021-07-26</v>
      </c>
      <c r="S746" s="2" t="s">
        <v>17991</v>
      </c>
      <c r="T746" s="8">
        <f>[1]!b_anal_ptmyear($A746,日期设置!$B$2)</f>
        <v>1.3424657534246576</v>
      </c>
      <c r="U746" s="8">
        <f>[1]!b_anal_termifexercise($A746,日期设置!B$2)</f>
        <v>0.34520547945205482</v>
      </c>
      <c r="V746" s="10">
        <f>[1]!b_dq_dirtyprice(A746,日期设置!$B$2)</f>
        <v>104.9943</v>
      </c>
      <c r="W746" s="11">
        <f>IF(U746=0,ROUNDUP((Q746-日期设置!$B$2)/365,0),ROUNDUP((R746-日期设置!$B$2)/365,0))</f>
        <v>1</v>
      </c>
      <c r="X746" s="18">
        <f>_xlfn.IFNA(VLOOKUP(A746,过往入选债券!A:D,4,0),2)</f>
        <v>2</v>
      </c>
      <c r="Y746">
        <f>_xlfn.IFNA(VLOOKUP(C746,[2]Sheet1!$A:$A,1,0),3)</f>
        <v>3</v>
      </c>
    </row>
    <row r="747" spans="1:25" hidden="1" x14ac:dyDescent="0.2">
      <c r="A747" s="21" t="s">
        <v>15535</v>
      </c>
      <c r="B747" s="21" t="s">
        <v>15536</v>
      </c>
      <c r="C747" s="37" t="s">
        <v>14826</v>
      </c>
      <c r="D747" s="26" t="str">
        <f>[1]!b_calc_yield(A747,日期设置!$B$2,F747,1,R747,1,O747,L747,S747,)</f>
        <v>Fetching...</v>
      </c>
      <c r="E747" s="26">
        <f t="shared" si="22"/>
        <v>12.455250144480544</v>
      </c>
      <c r="F747" s="18">
        <f>[1]!b_dq_cleanprice($A747,日期设置!B$2)</f>
        <v>99.776600000000002</v>
      </c>
      <c r="G747" s="18" t="str">
        <f t="shared" si="23"/>
        <v>5.66 + 1.66</v>
      </c>
      <c r="H747" s="27">
        <f>[1]!b_dq_pctchange($A747,日期设置!$B$2,1)/100</f>
        <v>0</v>
      </c>
      <c r="I747" s="26">
        <f>[1]!b_pq_pctchange(A747,日期设置!$B$4,日期设置!$B$2,1)</f>
        <v>0.1418172073552256</v>
      </c>
      <c r="J747" s="26">
        <f>[1]!b_pq_pctchange(A747,日期设置!$C$4,日期设置!$B$2,1)</f>
        <v>-0.33383011623121145</v>
      </c>
      <c r="K747" s="52">
        <f>[1]!b_dq_amount($A747,日期设置!B$2,2,10000)</f>
        <v>0</v>
      </c>
      <c r="L747" s="26">
        <f>[1]!b_info_latestpar(A747,日期设置!$B$2)</f>
        <v>100</v>
      </c>
      <c r="M747" s="6">
        <f>[1]!b_info_outstandingbalance($A747,日期设置!B$2)</f>
        <v>9</v>
      </c>
      <c r="N747" s="7" t="str">
        <f>[1]!b_info_latestissurercreditrating2(A747,日期设置!$B$2,"102","1")</f>
        <v>AA</v>
      </c>
      <c r="O747" s="8">
        <v>7.5</v>
      </c>
      <c r="P747" s="9" t="str">
        <f>[1]!b_info_repurchasedate(A747)</f>
        <v>2022-11-21</v>
      </c>
      <c r="Q747" s="8" t="s">
        <v>17683</v>
      </c>
      <c r="R747" s="2" t="str">
        <f>IF((--IF(P747=0,Q747,P747))&gt;(--日期设置!$B$2),IF(P747=0,Q747,P747),Q747)</f>
        <v>2022-11-21</v>
      </c>
      <c r="S747" s="2" t="s">
        <v>18463</v>
      </c>
      <c r="T747" s="8">
        <f>[1]!b_anal_ptmyear($A747,日期设置!$B$2)</f>
        <v>5.6684931506849319</v>
      </c>
      <c r="U747" s="8">
        <f>[1]!b_anal_termifexercise($A747,日期设置!B$2)</f>
        <v>1.6684931506849314</v>
      </c>
      <c r="V747" s="10">
        <f>[1]!b_dq_dirtyprice(A747,日期设置!$B$2)</f>
        <v>102.2629</v>
      </c>
      <c r="W747" s="11">
        <f>IF(U747=0,ROUNDUP((Q747-日期设置!$B$2)/365,0),ROUNDUP((R747-日期设置!$B$2)/365,0))</f>
        <v>2</v>
      </c>
      <c r="X747" s="18">
        <f>_xlfn.IFNA(VLOOKUP(A747,过往入选债券!A:D,4,0),2)</f>
        <v>2</v>
      </c>
      <c r="Y747">
        <f>_xlfn.IFNA(VLOOKUP(C747,[2]Sheet1!$A:$A,1,0),3)</f>
        <v>3</v>
      </c>
    </row>
    <row r="748" spans="1:25" hidden="1" x14ac:dyDescent="0.2">
      <c r="A748" s="21" t="s">
        <v>4083</v>
      </c>
      <c r="B748" s="21" t="s">
        <v>4084</v>
      </c>
      <c r="C748" s="37" t="s">
        <v>25</v>
      </c>
      <c r="D748" s="26" t="str">
        <f>[1]!b_calc_yield(A748,日期设置!$B$2,F748,1,R748,1,O748,L748,S748,)</f>
        <v>Fetching...</v>
      </c>
      <c r="E748" s="26">
        <f t="shared" si="22"/>
        <v>15.257065682385473</v>
      </c>
      <c r="F748" s="18">
        <f>[1]!b_dq_cleanprice($A748,日期设置!B$2)</f>
        <v>94.617999999999995</v>
      </c>
      <c r="G748" s="18" t="str">
        <f t="shared" si="23"/>
        <v>2.06 + 0</v>
      </c>
      <c r="H748" s="27">
        <f>[1]!b_dq_pctchange($A748,日期设置!$B$2,1)/100</f>
        <v>0</v>
      </c>
      <c r="I748" s="26">
        <f>[1]!b_pq_pctchange(A748,日期设置!$B$4,日期设置!$B$2,1)</f>
        <v>0</v>
      </c>
      <c r="J748" s="26">
        <f>[1]!b_pq_pctchange(A748,日期设置!$C$4,日期设置!$B$2,1)</f>
        <v>0</v>
      </c>
      <c r="K748" s="52">
        <f>[1]!b_dq_amount($A748,日期设置!B$2,2,10000)</f>
        <v>0</v>
      </c>
      <c r="L748" s="26">
        <f>[1]!b_info_latestpar(A748,日期设置!$B$2)</f>
        <v>100</v>
      </c>
      <c r="M748" s="6">
        <f>[1]!b_info_outstandingbalance($A748,日期设置!B$2)</f>
        <v>6</v>
      </c>
      <c r="N748" s="7">
        <f>[1]!b_info_latestissurercreditrating2(A748,日期设置!$B$2,"102","1")</f>
        <v>0</v>
      </c>
      <c r="O748" s="8">
        <v>4.7</v>
      </c>
      <c r="P748" s="9">
        <f>[1]!b_info_repurchasedate(A748)</f>
        <v>0</v>
      </c>
      <c r="Q748" s="8" t="s">
        <v>16504</v>
      </c>
      <c r="R748" s="2" t="str">
        <f>IF((--IF(P748=0,Q748,P748))&gt;(--日期设置!$B$2),IF(P748=0,Q748,P748),Q748)</f>
        <v>2023-04-16</v>
      </c>
      <c r="S748" s="2" t="s">
        <v>18217</v>
      </c>
      <c r="T748" s="8">
        <f>[1]!b_anal_ptmyear($A748,日期设置!$B$2)</f>
        <v>2.0684931506849313</v>
      </c>
      <c r="U748" s="8">
        <f>[1]!b_anal_termifexercise($A748,日期设置!B$2)</f>
        <v>0</v>
      </c>
      <c r="V748" s="10">
        <f>[1]!b_dq_dirtyprice(A748,日期设置!$B$2)</f>
        <v>98.996099999999998</v>
      </c>
      <c r="W748" s="11">
        <f>IF(U748=0,ROUNDUP((Q748-日期设置!$B$2)/365,0),ROUNDUP((R748-日期设置!$B$2)/365,0))</f>
        <v>3</v>
      </c>
      <c r="X748" s="18">
        <f>_xlfn.IFNA(VLOOKUP(A748,过往入选债券!A:D,4,0),2)</f>
        <v>2</v>
      </c>
      <c r="Y748" t="str">
        <f>_xlfn.IFNA(VLOOKUP(C748,[2]Sheet1!$A:$A,1,0),3)</f>
        <v>大同煤矿集团有限责任公司</v>
      </c>
    </row>
    <row r="749" spans="1:25" hidden="1" x14ac:dyDescent="0.2">
      <c r="A749" s="21" t="s">
        <v>2212</v>
      </c>
      <c r="B749" s="21" t="s">
        <v>2213</v>
      </c>
      <c r="C749" s="37" t="s">
        <v>1504</v>
      </c>
      <c r="D749" s="26" t="str">
        <f>[1]!b_calc_yield(A749,日期设置!$B$2,F749,1,R749,1,O749,L749,S749,)</f>
        <v>Fetching...</v>
      </c>
      <c r="E749" s="26">
        <f t="shared" si="22"/>
        <v>5.0609558207960204</v>
      </c>
      <c r="F749" s="18">
        <f>[1]!b_dq_cleanprice($A749,日期设置!B$2)</f>
        <v>100</v>
      </c>
      <c r="G749" s="18" t="str">
        <f t="shared" si="23"/>
        <v>2.66 + 0.67</v>
      </c>
      <c r="H749" s="27">
        <f>[1]!b_dq_pctchange($A749,日期设置!$B$2,1)/100</f>
        <v>0</v>
      </c>
      <c r="I749" s="26">
        <f>[1]!b_pq_pctchange(A749,日期设置!$B$4,日期设置!$B$2,1)</f>
        <v>0</v>
      </c>
      <c r="J749" s="26">
        <f>[1]!b_pq_pctchange(A749,日期设置!$C$4,日期设置!$B$2,1)</f>
        <v>0</v>
      </c>
      <c r="K749" s="52">
        <f>[1]!b_dq_amount($A749,日期设置!B$2,2,10000)</f>
        <v>0</v>
      </c>
      <c r="L749" s="26">
        <f>[1]!b_info_latestpar(A749,日期设置!$B$2)</f>
        <v>100</v>
      </c>
      <c r="M749" s="6">
        <f>[1]!b_info_outstandingbalance($A749,日期设置!B$2)</f>
        <v>4.5</v>
      </c>
      <c r="N749" s="7">
        <f>[1]!b_info_latestissurercreditrating2(A749,日期设置!$B$2,"102","1")</f>
        <v>0</v>
      </c>
      <c r="O749" s="8">
        <v>7.8</v>
      </c>
      <c r="P749" s="9" t="str">
        <f>[1]!b_info_repurchasedate(A749)</f>
        <v>2021-11-22</v>
      </c>
      <c r="Q749" s="8" t="s">
        <v>16408</v>
      </c>
      <c r="R749" s="2" t="str">
        <f>IF((--IF(P749=0,Q749,P749))&gt;(--日期设置!$B$2),IF(P749=0,Q749,P749),Q749)</f>
        <v>2021-11-22</v>
      </c>
      <c r="S749" s="2" t="s">
        <v>18181</v>
      </c>
      <c r="T749" s="8">
        <f>[1]!b_anal_ptmyear($A749,日期设置!$B$2)</f>
        <v>2.6657534246575345</v>
      </c>
      <c r="U749" s="8">
        <f>[1]!b_anal_termifexercise($A749,日期设置!B$2)</f>
        <v>0.67123287671232879</v>
      </c>
      <c r="V749" s="10">
        <f>[1]!b_dq_dirtyprice(A749,日期设置!$B$2)</f>
        <v>102.6071</v>
      </c>
      <c r="W749" s="11">
        <f>IF(U749=0,ROUNDUP((Q749-日期设置!$B$2)/365,0),ROUNDUP((R749-日期设置!$B$2)/365,0))</f>
        <v>1</v>
      </c>
      <c r="X749" s="18">
        <f>_xlfn.IFNA(VLOOKUP(A749,过往入选债券!A:D,4,0),2)</f>
        <v>2</v>
      </c>
      <c r="Y749">
        <f>_xlfn.IFNA(VLOOKUP(C749,[2]Sheet1!$A:$A,1,0),3)</f>
        <v>3</v>
      </c>
    </row>
    <row r="750" spans="1:25" hidden="1" x14ac:dyDescent="0.2">
      <c r="A750" s="21" t="s">
        <v>6100</v>
      </c>
      <c r="B750" s="21" t="s">
        <v>6101</v>
      </c>
      <c r="C750" s="37" t="s">
        <v>358</v>
      </c>
      <c r="D750" s="26" t="str">
        <f>[1]!b_calc_yield(A750,日期设置!$B$2,F750,1,R750,1,O750,L750,S750,)</f>
        <v>Fetching...</v>
      </c>
      <c r="E750" s="26">
        <f t="shared" si="22"/>
        <v>11.880782707196126</v>
      </c>
      <c r="F750" s="18">
        <f>[1]!b_dq_cleanprice($A750,日期设置!B$2)</f>
        <v>97.847300000000004</v>
      </c>
      <c r="G750" s="18" t="str">
        <f t="shared" si="23"/>
        <v>1.58 + 0</v>
      </c>
      <c r="H750" s="27">
        <f>[1]!b_dq_pctchange($A750,日期设置!$B$2,1)/100</f>
        <v>0</v>
      </c>
      <c r="I750" s="26">
        <f>[1]!b_pq_pctchange(A750,日期设置!$B$4,日期设置!$B$2,1)</f>
        <v>0</v>
      </c>
      <c r="J750" s="26">
        <f>[1]!b_pq_pctchange(A750,日期设置!$C$4,日期设置!$B$2,1)</f>
        <v>0</v>
      </c>
      <c r="K750" s="52">
        <f>[1]!b_dq_amount($A750,日期设置!B$2,2,10000)</f>
        <v>0</v>
      </c>
      <c r="L750" s="26">
        <f>[1]!b_info_latestpar(A750,日期设置!$B$2)</f>
        <v>100</v>
      </c>
      <c r="M750" s="6">
        <f>[1]!b_info_outstandingbalance($A750,日期设置!B$2)</f>
        <v>2</v>
      </c>
      <c r="N750" s="7" t="str">
        <f>[1]!b_info_latestissurercreditrating2(A750,日期设置!$B$2,"102","1")</f>
        <v>AA</v>
      </c>
      <c r="O750" s="8">
        <v>6.15</v>
      </c>
      <c r="P750" s="9">
        <f>[1]!b_info_repurchasedate(A750)</f>
        <v>0</v>
      </c>
      <c r="Q750" s="8" t="s">
        <v>16930</v>
      </c>
      <c r="R750" s="2" t="str">
        <f>IF((--IF(P750=0,Q750,P750))&gt;(--日期设置!$B$2),IF(P750=0,Q750,P750),Q750)</f>
        <v>2022-10-23</v>
      </c>
      <c r="S750" s="2" t="s">
        <v>18220</v>
      </c>
      <c r="T750" s="8">
        <f>[1]!b_anal_ptmyear($A750,日期设置!$B$2)</f>
        <v>1.5890410958904111</v>
      </c>
      <c r="U750" s="8">
        <f>[1]!b_anal_termifexercise($A750,日期设置!B$2)</f>
        <v>0</v>
      </c>
      <c r="V750" s="10">
        <f>[1]!b_dq_dirtyprice(A750,日期设置!$B$2)</f>
        <v>100.3747</v>
      </c>
      <c r="W750" s="11">
        <f>IF(U750=0,ROUNDUP((Q750-日期设置!$B$2)/365,0),ROUNDUP((R750-日期设置!$B$2)/365,0))</f>
        <v>2</v>
      </c>
      <c r="X750" s="18">
        <f>_xlfn.IFNA(VLOOKUP(A750,过往入选债券!A:D,4,0),2)</f>
        <v>2</v>
      </c>
      <c r="Y750">
        <f>_xlfn.IFNA(VLOOKUP(C750,[2]Sheet1!$A:$A,1,0),3)</f>
        <v>3</v>
      </c>
    </row>
    <row r="751" spans="1:25" hidden="1" x14ac:dyDescent="0.2">
      <c r="A751" s="21" t="s">
        <v>1216</v>
      </c>
      <c r="B751" s="21" t="s">
        <v>1217</v>
      </c>
      <c r="C751" s="37" t="s">
        <v>1210</v>
      </c>
      <c r="D751" s="26" t="str">
        <f>[1]!b_calc_yield(A751,日期设置!$B$2,F751,1,R751,1,O751,L751,S751,)</f>
        <v>Fetching...</v>
      </c>
      <c r="E751" s="26">
        <f t="shared" si="22"/>
        <v>13.016081990193374</v>
      </c>
      <c r="F751" s="18">
        <f>[1]!b_dq_cleanprice($A751,日期设置!B$2)</f>
        <v>99.010300000000001</v>
      </c>
      <c r="G751" s="18" t="str">
        <f t="shared" si="23"/>
        <v>1.73 + 0</v>
      </c>
      <c r="H751" s="27">
        <f>[1]!b_dq_pctchange($A751,日期设置!$B$2,1)/100</f>
        <v>0</v>
      </c>
      <c r="I751" s="26">
        <f>[1]!b_pq_pctchange(A751,日期设置!$B$4,日期设置!$B$2,1)</f>
        <v>0</v>
      </c>
      <c r="J751" s="26">
        <f>[1]!b_pq_pctchange(A751,日期设置!$C$4,日期设置!$B$2,1)</f>
        <v>0</v>
      </c>
      <c r="K751" s="52">
        <f>[1]!b_dq_amount($A751,日期设置!B$2,2,10000)</f>
        <v>0</v>
      </c>
      <c r="L751" s="26">
        <f>[1]!b_info_latestpar(A751,日期设置!$B$2)</f>
        <v>100</v>
      </c>
      <c r="M751" s="6">
        <f>[1]!b_info_outstandingbalance($A751,日期设置!B$2)</f>
        <v>4</v>
      </c>
      <c r="N751" s="7">
        <f>[1]!b_info_latestissurercreditrating2(A751,日期设置!$B$2,"102","1")</f>
        <v>0</v>
      </c>
      <c r="O751" s="8">
        <v>7</v>
      </c>
      <c r="P751" s="9">
        <f>[1]!b_info_repurchasedate(A751)</f>
        <v>0</v>
      </c>
      <c r="Q751" s="8" t="s">
        <v>17021</v>
      </c>
      <c r="R751" s="2" t="str">
        <f>IF((--IF(P751=0,Q751,P751))&gt;(--日期设置!$B$2),IF(P751=0,Q751,P751),Q751)</f>
        <v>2022-12-15</v>
      </c>
      <c r="S751" s="2" t="s">
        <v>18449</v>
      </c>
      <c r="T751" s="8">
        <f>[1]!b_anal_ptmyear($A751,日期设置!$B$2)</f>
        <v>1.7342465753424658</v>
      </c>
      <c r="U751" s="8">
        <f>[1]!b_anal_termifexercise($A751,日期设置!B$2)</f>
        <v>0</v>
      </c>
      <c r="V751" s="10">
        <f>[1]!b_dq_dirtyprice(A751,日期设置!$B$2)</f>
        <v>100.8706</v>
      </c>
      <c r="W751" s="11">
        <f>IF(U751=0,ROUNDUP((Q751-日期设置!$B$2)/365,0),ROUNDUP((R751-日期设置!$B$2)/365,0))</f>
        <v>2</v>
      </c>
      <c r="X751" s="18">
        <f>_xlfn.IFNA(VLOOKUP(A751,过往入选债券!A:D,4,0),2)</f>
        <v>2</v>
      </c>
      <c r="Y751">
        <f>_xlfn.IFNA(VLOOKUP(C751,[2]Sheet1!$A:$A,1,0),3)</f>
        <v>3</v>
      </c>
    </row>
    <row r="752" spans="1:25" hidden="1" x14ac:dyDescent="0.2">
      <c r="A752" s="21" t="s">
        <v>1407</v>
      </c>
      <c r="B752" s="21" t="s">
        <v>1408</v>
      </c>
      <c r="C752" s="37" t="s">
        <v>1409</v>
      </c>
      <c r="D752" s="26" t="str">
        <f>[1]!b_calc_yield(A752,日期设置!$B$2,F752,1,R752,1,O752,L752,S752,)</f>
        <v>Fetching...</v>
      </c>
      <c r="E752" s="26">
        <f t="shared" si="22"/>
        <v>13.080093439866669</v>
      </c>
      <c r="F752" s="18">
        <f>[1]!b_dq_cleanprice($A752,日期设置!B$2)</f>
        <v>99.010800000000003</v>
      </c>
      <c r="G752" s="18" t="str">
        <f t="shared" si="23"/>
        <v>1.74 + 0</v>
      </c>
      <c r="H752" s="27">
        <f>[1]!b_dq_pctchange($A752,日期设置!$B$2,1)/100</f>
        <v>0</v>
      </c>
      <c r="I752" s="26">
        <f>[1]!b_pq_pctchange(A752,日期设置!$B$4,日期设置!$B$2,1)</f>
        <v>0</v>
      </c>
      <c r="J752" s="26">
        <f>[1]!b_pq_pctchange(A752,日期设置!$C$4,日期设置!$B$2,1)</f>
        <v>0</v>
      </c>
      <c r="K752" s="52">
        <f>[1]!b_dq_amount($A752,日期设置!B$2,2,10000)</f>
        <v>0</v>
      </c>
      <c r="L752" s="26">
        <f>[1]!b_info_latestpar(A752,日期设置!$B$2)</f>
        <v>100</v>
      </c>
      <c r="M752" s="6">
        <f>[1]!b_info_outstandingbalance($A752,日期设置!B$2)</f>
        <v>5</v>
      </c>
      <c r="N752" s="7">
        <f>[1]!b_info_latestissurercreditrating2(A752,日期设置!$B$2,"102","1")</f>
        <v>0</v>
      </c>
      <c r="O752" s="8">
        <v>7</v>
      </c>
      <c r="P752" s="9">
        <f>[1]!b_info_repurchasedate(A752)</f>
        <v>0</v>
      </c>
      <c r="Q752" s="8" t="s">
        <v>16359</v>
      </c>
      <c r="R752" s="2" t="str">
        <f>IF((--IF(P752=0,Q752,P752))&gt;(--日期设置!$B$2),IF(P752=0,Q752,P752),Q752)</f>
        <v>2022-12-18</v>
      </c>
      <c r="S752" s="2" t="s">
        <v>18138</v>
      </c>
      <c r="T752" s="8">
        <f>[1]!b_anal_ptmyear($A752,日期设置!$B$2)</f>
        <v>1.7424657534246575</v>
      </c>
      <c r="U752" s="8">
        <f>[1]!b_anal_termifexercise($A752,日期设置!B$2)</f>
        <v>0</v>
      </c>
      <c r="V752" s="10">
        <f>[1]!b_dq_dirtyprice(A752,日期设置!$B$2)</f>
        <v>100.8135</v>
      </c>
      <c r="W752" s="11">
        <f>IF(U752=0,ROUNDUP((Q752-日期设置!$B$2)/365,0),ROUNDUP((R752-日期设置!$B$2)/365,0))</f>
        <v>2</v>
      </c>
      <c r="X752" s="18">
        <f>_xlfn.IFNA(VLOOKUP(A752,过往入选债券!A:D,4,0),2)</f>
        <v>2</v>
      </c>
      <c r="Y752">
        <f>_xlfn.IFNA(VLOOKUP(C752,[2]Sheet1!$A:$A,1,0),3)</f>
        <v>3</v>
      </c>
    </row>
    <row r="753" spans="1:25" hidden="1" x14ac:dyDescent="0.2">
      <c r="A753" s="21" t="s">
        <v>15058</v>
      </c>
      <c r="B753" s="21" t="s">
        <v>15059</v>
      </c>
      <c r="C753" s="37" t="s">
        <v>15060</v>
      </c>
      <c r="D753" s="26" t="str">
        <f>[1]!b_calc_yield(A753,日期设置!$B$2,F753,1,R753,1,O753,L753,S753,)</f>
        <v>Fetching...</v>
      </c>
      <c r="E753" s="26">
        <f t="shared" si="22"/>
        <v>37.417792972785421</v>
      </c>
      <c r="F753" s="18">
        <f>[1]!b_dq_cleanprice($A753,日期设置!B$2)</f>
        <v>102.4495</v>
      </c>
      <c r="G753" s="18" t="str">
        <f t="shared" si="23"/>
        <v>4.98 + 0</v>
      </c>
      <c r="H753" s="27">
        <f>[1]!b_dq_pctchange($A753,日期设置!$B$2,1)/100</f>
        <v>0</v>
      </c>
      <c r="I753" s="26">
        <f>[1]!b_pq_pctchange(A753,日期设置!$B$4,日期设置!$B$2,1)</f>
        <v>0</v>
      </c>
      <c r="J753" s="26">
        <f>[1]!b_pq_pctchange(A753,日期设置!$C$4,日期设置!$B$2,1)</f>
        <v>0</v>
      </c>
      <c r="K753" s="52">
        <f>[1]!b_dq_amount($A753,日期设置!B$2,2,10000)</f>
        <v>0</v>
      </c>
      <c r="L753" s="26">
        <f>[1]!b_info_latestpar(A753,日期设置!$B$2)</f>
        <v>100</v>
      </c>
      <c r="M753" s="6">
        <f>[1]!b_info_outstandingbalance($A753,日期设置!B$2)</f>
        <v>5</v>
      </c>
      <c r="N753" s="7" t="str">
        <f>[1]!b_info_latestissurercreditrating2(A753,日期设置!$B$2,"102","1")</f>
        <v>AA</v>
      </c>
      <c r="O753" s="8">
        <v>8.1999999999999993</v>
      </c>
      <c r="P753" s="9">
        <f>[1]!b_info_repurchasedate(A753)</f>
        <v>0</v>
      </c>
      <c r="Q753" s="8" t="s">
        <v>17339</v>
      </c>
      <c r="R753" s="2" t="str">
        <f>IF((--IF(P753=0,Q753,P753))&gt;(--日期设置!$B$2),IF(P753=0,Q753,P753),Q753)</f>
        <v>2026-03-15</v>
      </c>
      <c r="S753" s="2" t="s">
        <v>18387</v>
      </c>
      <c r="T753" s="8">
        <f>[1]!b_anal_ptmyear($A753,日期设置!$B$2)</f>
        <v>4.9808219178082194</v>
      </c>
      <c r="U753" s="8">
        <f>[1]!b_anal_termifexercise($A753,日期设置!B$2)</f>
        <v>0</v>
      </c>
      <c r="V753" s="10">
        <f>[1]!b_dq_dirtyprice(A753,日期设置!$B$2)</f>
        <v>102.60680000000001</v>
      </c>
      <c r="W753" s="11">
        <f>IF(U753=0,ROUNDUP((Q753-日期设置!$B$2)/365,0),ROUNDUP((R753-日期设置!$B$2)/365,0))</f>
        <v>5</v>
      </c>
      <c r="X753" s="18">
        <f>_xlfn.IFNA(VLOOKUP(A753,过往入选债券!A:D,4,0),2)</f>
        <v>2</v>
      </c>
      <c r="Y753">
        <f>_xlfn.IFNA(VLOOKUP(C753,[2]Sheet1!$A:$A,1,0),3)</f>
        <v>3</v>
      </c>
    </row>
    <row r="754" spans="1:25" hidden="1" x14ac:dyDescent="0.2">
      <c r="A754" s="21" t="s">
        <v>14840</v>
      </c>
      <c r="B754" s="21" t="s">
        <v>14841</v>
      </c>
      <c r="C754" s="37" t="s">
        <v>14611</v>
      </c>
      <c r="D754" s="26" t="str">
        <f>[1]!b_calc_yield(A754,日期设置!$B$2,F754,1,R754,1,O754,L754,S754,)</f>
        <v>Fetching...</v>
      </c>
      <c r="E754" s="26">
        <f t="shared" si="22"/>
        <v>35.516923412316139</v>
      </c>
      <c r="F754" s="18">
        <f>[1]!b_dq_cleanprice($A754,日期设置!B$2)</f>
        <v>100</v>
      </c>
      <c r="G754" s="18" t="str">
        <f t="shared" si="23"/>
        <v>4.75 + 0</v>
      </c>
      <c r="H754" s="27">
        <f>[1]!b_dq_pctchange($A754,日期设置!$B$2,1)/100</f>
        <v>0</v>
      </c>
      <c r="I754" s="26">
        <f>[1]!b_pq_pctchange(A754,日期设置!$B$4,日期设置!$B$2,1)</f>
        <v>0</v>
      </c>
      <c r="J754" s="26">
        <f>[1]!b_pq_pctchange(A754,日期设置!$C$4,日期设置!$B$2,1)</f>
        <v>0</v>
      </c>
      <c r="K754" s="52">
        <f>[1]!b_dq_amount($A754,日期设置!B$2,2,10000)</f>
        <v>0</v>
      </c>
      <c r="L754" s="26">
        <f>[1]!b_info_latestpar(A754,日期设置!$B$2)</f>
        <v>100</v>
      </c>
      <c r="M754" s="6">
        <f>[1]!b_info_outstandingbalance($A754,日期设置!B$2)</f>
        <v>2</v>
      </c>
      <c r="N754" s="7" t="str">
        <f>[1]!b_info_latestissurercreditrating2(A754,日期设置!$B$2,"102","1")</f>
        <v>AA</v>
      </c>
      <c r="O754" s="8">
        <v>7.6</v>
      </c>
      <c r="P754" s="9">
        <f>[1]!b_info_repurchasedate(A754)</f>
        <v>0</v>
      </c>
      <c r="Q754" s="8" t="s">
        <v>16698</v>
      </c>
      <c r="R754" s="2" t="str">
        <f>IF((--IF(P754=0,Q754,P754))&gt;(--日期设置!$B$2),IF(P754=0,Q754,P754),Q754)</f>
        <v>2025-12-24</v>
      </c>
      <c r="S754" s="2" t="s">
        <v>17864</v>
      </c>
      <c r="T754" s="8">
        <f>[1]!b_anal_ptmyear($A754,日期设置!$B$2)</f>
        <v>4.7589041095890412</v>
      </c>
      <c r="U754" s="8">
        <f>[1]!b_anal_termifexercise($A754,日期设置!B$2)</f>
        <v>0</v>
      </c>
      <c r="V754" s="10">
        <f>[1]!b_dq_dirtyprice(A754,日期设置!$B$2)</f>
        <v>101.8323</v>
      </c>
      <c r="W754" s="11">
        <f>IF(U754=0,ROUNDUP((Q754-日期设置!$B$2)/365,0),ROUNDUP((R754-日期设置!$B$2)/365,0))</f>
        <v>5</v>
      </c>
      <c r="X754" s="18">
        <f>_xlfn.IFNA(VLOOKUP(A754,过往入选债券!A:D,4,0),2)</f>
        <v>2</v>
      </c>
      <c r="Y754">
        <f>_xlfn.IFNA(VLOOKUP(C754,[2]Sheet1!$A:$A,1,0),3)</f>
        <v>3</v>
      </c>
    </row>
    <row r="755" spans="1:25" hidden="1" x14ac:dyDescent="0.2">
      <c r="A755" s="21" t="s">
        <v>7580</v>
      </c>
      <c r="B755" s="21" t="s">
        <v>7581</v>
      </c>
      <c r="C755" s="37" t="s">
        <v>110</v>
      </c>
      <c r="D755" s="26" t="str">
        <f>[1]!b_calc_yield(A755,日期设置!$B$2,F755,1,R755,1,O755,L755,S755,)</f>
        <v>Fetching...</v>
      </c>
      <c r="E755" s="26">
        <f t="shared" si="22"/>
        <v>4.9663289827808432</v>
      </c>
      <c r="F755" s="18">
        <f>[1]!b_dq_cleanprice($A755,日期设置!B$2)</f>
        <v>100.00700000000001</v>
      </c>
      <c r="G755" s="18" t="str">
        <f t="shared" si="23"/>
        <v>0.65 + 0</v>
      </c>
      <c r="H755" s="27">
        <f>[1]!b_dq_pctchange($A755,日期设置!$B$2,1)/100</f>
        <v>0</v>
      </c>
      <c r="I755" s="26">
        <f>[1]!b_pq_pctchange(A755,日期设置!$B$4,日期设置!$B$2,1)</f>
        <v>0</v>
      </c>
      <c r="J755" s="26">
        <f>[1]!b_pq_pctchange(A755,日期设置!$C$4,日期设置!$B$2,1)</f>
        <v>0</v>
      </c>
      <c r="K755" s="52">
        <f>[1]!b_dq_amount($A755,日期设置!B$2,2,10000)</f>
        <v>0</v>
      </c>
      <c r="L755" s="26">
        <f>[1]!b_info_latestpar(A755,日期设置!$B$2)</f>
        <v>100</v>
      </c>
      <c r="M755" s="6">
        <f>[1]!b_info_outstandingbalance($A755,日期设置!B$2)</f>
        <v>9</v>
      </c>
      <c r="N755" s="7" t="str">
        <f>[1]!b_info_latestissurercreditrating2(A755,日期设置!$B$2,"102","1")</f>
        <v>AA+</v>
      </c>
      <c r="O755" s="8">
        <v>7.8</v>
      </c>
      <c r="P755" s="9">
        <f>[1]!b_info_repurchasedate(A755)</f>
        <v>0</v>
      </c>
      <c r="Q755" s="8" t="s">
        <v>16100</v>
      </c>
      <c r="R755" s="2" t="str">
        <f>IF((--IF(P755=0,Q755,P755))&gt;(--日期设置!$B$2),IF(P755=0,Q755,P755),Q755)</f>
        <v>2021-11-16</v>
      </c>
      <c r="S755" s="2" t="s">
        <v>17910</v>
      </c>
      <c r="T755" s="8">
        <f>[1]!b_anal_ptmyear($A755,日期设置!$B$2)</f>
        <v>0.65479452054794518</v>
      </c>
      <c r="U755" s="8">
        <f>[1]!b_anal_termifexercise($A755,日期设置!B$2)</f>
        <v>0</v>
      </c>
      <c r="V755" s="10">
        <f>[1]!b_dq_dirtyprice(A755,日期设置!$B$2)</f>
        <v>102.6996</v>
      </c>
      <c r="W755" s="11">
        <f>IF(U755=0,ROUNDUP((Q755-日期设置!$B$2)/365,0),ROUNDUP((R755-日期设置!$B$2)/365,0))</f>
        <v>1</v>
      </c>
      <c r="X755" s="18">
        <f>_xlfn.IFNA(VLOOKUP(A755,过往入选债券!A:D,4,0),2)</f>
        <v>2</v>
      </c>
      <c r="Y755" s="45">
        <f>_xlfn.IFNA(VLOOKUP(C755,[2]Sheet1!$A:$A,1,0),3)</f>
        <v>3</v>
      </c>
    </row>
    <row r="756" spans="1:25" hidden="1" x14ac:dyDescent="0.2">
      <c r="A756" s="21" t="s">
        <v>14742</v>
      </c>
      <c r="B756" s="21" t="s">
        <v>14743</v>
      </c>
      <c r="C756" s="37" t="s">
        <v>14364</v>
      </c>
      <c r="D756" s="26" t="str">
        <f>[1]!b_calc_yield(A756,日期设置!$B$2,F756,1,R756,1,O756,L756,S756,)</f>
        <v>Fetching...</v>
      </c>
      <c r="E756" s="26">
        <f t="shared" si="22"/>
        <v>33.793401658456482</v>
      </c>
      <c r="F756" s="18">
        <f>[1]!b_dq_cleanprice($A756,日期设置!B$2)</f>
        <v>100</v>
      </c>
      <c r="G756" s="18" t="str">
        <f t="shared" si="23"/>
        <v>4.58 + 0</v>
      </c>
      <c r="H756" s="27">
        <f>[1]!b_dq_pctchange($A756,日期设置!$B$2,1)/100</f>
        <v>0</v>
      </c>
      <c r="I756" s="26">
        <f>[1]!b_pq_pctchange(A756,日期设置!$B$4,日期设置!$B$2,1)</f>
        <v>0</v>
      </c>
      <c r="J756" s="26">
        <f>[1]!b_pq_pctchange(A756,日期设置!$C$4,日期设置!$B$2,1)</f>
        <v>0</v>
      </c>
      <c r="K756" s="52">
        <f>[1]!b_dq_amount($A756,日期设置!B$2,2,10000)</f>
        <v>0</v>
      </c>
      <c r="L756" s="26">
        <f>[1]!b_info_latestpar(A756,日期设置!$B$2)</f>
        <v>100</v>
      </c>
      <c r="M756" s="6">
        <f>[1]!b_info_outstandingbalance($A756,日期设置!B$2)</f>
        <v>3.5</v>
      </c>
      <c r="N756" s="7" t="str">
        <f>[1]!b_info_latestissurercreditrating2(A756,日期设置!$B$2,"102","1")</f>
        <v>AA-</v>
      </c>
      <c r="O756" s="8">
        <v>7.6</v>
      </c>
      <c r="P756" s="9">
        <f>[1]!b_info_repurchasedate(A756)</f>
        <v>0</v>
      </c>
      <c r="Q756" s="8" t="s">
        <v>17515</v>
      </c>
      <c r="R756" s="2" t="str">
        <f>IF((--IF(P756=0,Q756,P756))&gt;(--日期设置!$B$2),IF(P756=0,Q756,P756),Q756)</f>
        <v>2025-10-22</v>
      </c>
      <c r="S756" s="2" t="s">
        <v>18838</v>
      </c>
      <c r="T756" s="8">
        <f>[1]!b_anal_ptmyear($A756,日期设置!$B$2)</f>
        <v>4.5863013698630137</v>
      </c>
      <c r="U756" s="8">
        <f>[1]!b_anal_termifexercise($A756,日期设置!B$2)</f>
        <v>0</v>
      </c>
      <c r="V756" s="10">
        <f>[1]!b_dq_dirtyprice(A756,日期设置!$B$2)</f>
        <v>103.14409999999999</v>
      </c>
      <c r="W756" s="11">
        <f>IF(U756=0,ROUNDUP((Q756-日期设置!$B$2)/365,0),ROUNDUP((R756-日期设置!$B$2)/365,0))</f>
        <v>5</v>
      </c>
      <c r="X756" s="18">
        <f>_xlfn.IFNA(VLOOKUP(A756,过往入选债券!A:D,4,0),2)</f>
        <v>2</v>
      </c>
      <c r="Y756">
        <f>_xlfn.IFNA(VLOOKUP(C756,[2]Sheet1!$A:$A,1,0),3)</f>
        <v>3</v>
      </c>
    </row>
    <row r="757" spans="1:25" hidden="1" x14ac:dyDescent="0.2">
      <c r="A757" s="21" t="s">
        <v>2949</v>
      </c>
      <c r="B757" s="21" t="s">
        <v>2950</v>
      </c>
      <c r="C757" s="37" t="s">
        <v>537</v>
      </c>
      <c r="D757" s="26" t="str">
        <f>[1]!b_calc_yield(A757,日期设置!$B$2,F757,1,R757,1,O757,L757,S757,)</f>
        <v>Fetching...</v>
      </c>
      <c r="E757" s="26">
        <f t="shared" si="22"/>
        <v>7.6464486950671429</v>
      </c>
      <c r="F757" s="18">
        <f>[1]!b_dq_cleanprice($A757,日期设置!B$2)</f>
        <v>100</v>
      </c>
      <c r="G757" s="18" t="str">
        <f t="shared" si="23"/>
        <v>3.07 + 1.07</v>
      </c>
      <c r="H757" s="27">
        <f>[1]!b_dq_pctchange($A757,日期设置!$B$2,1)/100</f>
        <v>0</v>
      </c>
      <c r="I757" s="26">
        <f>[1]!b_pq_pctchange(A757,日期设置!$B$4,日期设置!$B$2,1)</f>
        <v>0</v>
      </c>
      <c r="J757" s="26">
        <f>[1]!b_pq_pctchange(A757,日期设置!$C$4,日期设置!$B$2,1)</f>
        <v>0</v>
      </c>
      <c r="K757" s="52">
        <f>[1]!b_dq_amount($A757,日期设置!B$2,2,10000)</f>
        <v>0</v>
      </c>
      <c r="L757" s="26">
        <f>[1]!b_info_latestpar(A757,日期设置!$B$2)</f>
        <v>100</v>
      </c>
      <c r="M757" s="6">
        <f>[1]!b_info_outstandingbalance($A757,日期设置!B$2)</f>
        <v>5</v>
      </c>
      <c r="N757" s="7">
        <f>[1]!b_info_latestissurercreditrating2(A757,日期设置!$B$2,"102","1")</f>
        <v>0</v>
      </c>
      <c r="O757" s="8">
        <v>7.6</v>
      </c>
      <c r="P757" s="9" t="str">
        <f>[1]!b_info_repurchasedate(A757)</f>
        <v>2022-04-19</v>
      </c>
      <c r="Q757" s="8" t="s">
        <v>17171</v>
      </c>
      <c r="R757" s="2" t="str">
        <f>IF((--IF(P757=0,Q757,P757))&gt;(--日期设置!$B$2),IF(P757=0,Q757,P757),Q757)</f>
        <v>2022-04-19</v>
      </c>
      <c r="S757" s="2" t="s">
        <v>17965</v>
      </c>
      <c r="T757" s="8">
        <f>[1]!b_anal_ptmyear($A757,日期设置!$B$2)</f>
        <v>3.0767123287671234</v>
      </c>
      <c r="U757" s="8">
        <f>[1]!b_anal_termifexercise($A757,日期设置!B$2)</f>
        <v>1.0767123287671232</v>
      </c>
      <c r="V757" s="10">
        <f>[1]!b_dq_dirtyprice(A757,日期设置!$B$2)</f>
        <v>107.017</v>
      </c>
      <c r="W757" s="11">
        <f>IF(U757=0,ROUNDUP((Q757-日期设置!$B$2)/365,0),ROUNDUP((R757-日期设置!$B$2)/365,0))</f>
        <v>2</v>
      </c>
      <c r="X757" s="18">
        <f>_xlfn.IFNA(VLOOKUP(A757,过往入选债券!A:D,4,0),2)</f>
        <v>2</v>
      </c>
      <c r="Y757">
        <f>_xlfn.IFNA(VLOOKUP(C757,[2]Sheet1!$A:$A,1,0),3)</f>
        <v>3</v>
      </c>
    </row>
    <row r="758" spans="1:25" hidden="1" x14ac:dyDescent="0.2">
      <c r="A758" s="21" t="s">
        <v>3137</v>
      </c>
      <c r="B758" s="21" t="s">
        <v>3138</v>
      </c>
      <c r="C758" s="37" t="s">
        <v>1131</v>
      </c>
      <c r="D758" s="26" t="str">
        <f>[1]!b_calc_yield(A758,日期设置!$B$2,F758,1,R758,1,O758,L758,S758,)</f>
        <v>Fetching...</v>
      </c>
      <c r="E758" s="26">
        <f t="shared" si="22"/>
        <v>8.5404223874949494</v>
      </c>
      <c r="F758" s="18">
        <f>[1]!b_dq_cleanprice($A758,日期设置!B$2)</f>
        <v>100.2</v>
      </c>
      <c r="G758" s="18" t="str">
        <f t="shared" si="23"/>
        <v>3.19 + 1.19</v>
      </c>
      <c r="H758" s="27">
        <f>[1]!b_dq_pctchange($A758,日期设置!$B$2,1)/100</f>
        <v>0</v>
      </c>
      <c r="I758" s="26">
        <f>[1]!b_pq_pctchange(A758,日期设置!$B$4,日期设置!$B$2,1)</f>
        <v>0</v>
      </c>
      <c r="J758" s="26">
        <f>[1]!b_pq_pctchange(A758,日期设置!$C$4,日期设置!$B$2,1)</f>
        <v>0.20000000000000281</v>
      </c>
      <c r="K758" s="52">
        <f>[1]!b_dq_amount($A758,日期设置!B$2,2,10000)</f>
        <v>0</v>
      </c>
      <c r="L758" s="26">
        <f>[1]!b_info_latestpar(A758,日期设置!$B$2)</f>
        <v>100</v>
      </c>
      <c r="M758" s="6">
        <f>[1]!b_info_outstandingbalance($A758,日期设置!B$2)</f>
        <v>15</v>
      </c>
      <c r="N758" s="7">
        <f>[1]!b_info_latestissurercreditrating2(A758,日期设置!$B$2,"102","1")</f>
        <v>0</v>
      </c>
      <c r="O758" s="8">
        <v>7.8</v>
      </c>
      <c r="P758" s="9" t="str">
        <f>[1]!b_info_repurchasedate(A758)</f>
        <v>2022-05-31</v>
      </c>
      <c r="Q758" s="8" t="s">
        <v>16985</v>
      </c>
      <c r="R758" s="2" t="str">
        <f>IF((--IF(P758=0,Q758,P758))&gt;(--日期设置!$B$2),IF(P758=0,Q758,P758),Q758)</f>
        <v>2022-05-31</v>
      </c>
      <c r="S758" s="2" t="s">
        <v>18535</v>
      </c>
      <c r="T758" s="8">
        <f>[1]!b_anal_ptmyear($A758,日期设置!$B$2)</f>
        <v>3.1917808219178081</v>
      </c>
      <c r="U758" s="8">
        <f>[1]!b_anal_termifexercise($A758,日期设置!B$2)</f>
        <v>1.1917808219178083</v>
      </c>
      <c r="V758" s="10">
        <f>[1]!b_dq_dirtyprice(A758,日期设置!$B$2)</f>
        <v>106.50409999999999</v>
      </c>
      <c r="W758" s="11">
        <f>IF(U758=0,ROUNDUP((Q758-日期设置!$B$2)/365,0),ROUNDUP((R758-日期设置!$B$2)/365,0))</f>
        <v>2</v>
      </c>
      <c r="X758" s="18">
        <f>_xlfn.IFNA(VLOOKUP(A758,过往入选债券!A:D,4,0),2)</f>
        <v>2</v>
      </c>
      <c r="Y758">
        <f>_xlfn.IFNA(VLOOKUP(C758,[2]Sheet1!$A:$A,1,0),3)</f>
        <v>3</v>
      </c>
    </row>
    <row r="759" spans="1:25" hidden="1" x14ac:dyDescent="0.2">
      <c r="A759" s="21" t="s">
        <v>15284</v>
      </c>
      <c r="B759" s="21" t="s">
        <v>15285</v>
      </c>
      <c r="C759" s="37" t="s">
        <v>15034</v>
      </c>
      <c r="D759" s="26" t="str">
        <f>[1]!b_calc_yield(A759,日期设置!$B$2,F759,1,R759,1,O759,L759,S759,)</f>
        <v>Fetching...</v>
      </c>
      <c r="E759" s="26">
        <f t="shared" si="22"/>
        <v>36.135959207082593</v>
      </c>
      <c r="F759" s="18">
        <f>[1]!b_dq_cleanprice($A759,日期设置!B$2)</f>
        <v>101.6305</v>
      </c>
      <c r="G759" s="18" t="str">
        <f t="shared" si="23"/>
        <v>5.12 + 0</v>
      </c>
      <c r="H759" s="27">
        <f>[1]!b_dq_pctchange($A759,日期设置!$B$2,1)/100</f>
        <v>0</v>
      </c>
      <c r="I759" s="26">
        <f>[1]!b_pq_pctchange(A759,日期设置!$B$4,日期设置!$B$2,1)</f>
        <v>0</v>
      </c>
      <c r="J759" s="26">
        <f>[1]!b_pq_pctchange(A759,日期设置!$C$4,日期设置!$B$2,1)</f>
        <v>0</v>
      </c>
      <c r="K759" s="52">
        <f>[1]!b_dq_amount($A759,日期设置!B$2,2,10000)</f>
        <v>0</v>
      </c>
      <c r="L759" s="26">
        <f>[1]!b_info_latestpar(A759,日期设置!$B$2)</f>
        <v>100</v>
      </c>
      <c r="M759" s="6">
        <f>[1]!b_info_outstandingbalance($A759,日期设置!B$2)</f>
        <v>7</v>
      </c>
      <c r="N759" s="7" t="str">
        <f>[1]!b_info_latestissurercreditrating2(A759,日期设置!$B$2,"102","1")</f>
        <v>AA</v>
      </c>
      <c r="O759" s="8">
        <v>7.98</v>
      </c>
      <c r="P759" s="9">
        <f>[1]!b_info_repurchasedate(A759)</f>
        <v>0</v>
      </c>
      <c r="Q759" s="8" t="s">
        <v>16059</v>
      </c>
      <c r="R759" s="2" t="str">
        <f>IF((--IF(P759=0,Q759,P759))&gt;(--日期设置!$B$2),IF(P759=0,Q759,P759),Q759)</f>
        <v>2026-05-06</v>
      </c>
      <c r="S759" s="2" t="s">
        <v>17845</v>
      </c>
      <c r="T759" s="8">
        <f>[1]!b_anal_ptmyear($A759,日期设置!$B$2)</f>
        <v>5.1232876712328768</v>
      </c>
      <c r="U759" s="8">
        <f>[1]!b_anal_termifexercise($A759,日期设置!B$2)</f>
        <v>0</v>
      </c>
      <c r="V759" s="10">
        <f>[1]!b_dq_dirtyprice(A759,日期设置!$B$2)</f>
        <v>108.6267</v>
      </c>
      <c r="W759" s="11">
        <f>IF(U759=0,ROUNDUP((Q759-日期设置!$B$2)/365,0),ROUNDUP((R759-日期设置!$B$2)/365,0))</f>
        <v>6</v>
      </c>
      <c r="X759" s="18">
        <f>_xlfn.IFNA(VLOOKUP(A759,过往入选债券!A:D,4,0),2)</f>
        <v>2</v>
      </c>
      <c r="Y759">
        <f>_xlfn.IFNA(VLOOKUP(C759,[2]Sheet1!$A:$A,1,0),3)</f>
        <v>3</v>
      </c>
    </row>
    <row r="760" spans="1:25" hidden="1" x14ac:dyDescent="0.2">
      <c r="A760" s="21" t="s">
        <v>8970</v>
      </c>
      <c r="B760" s="21" t="s">
        <v>8971</v>
      </c>
      <c r="C760" s="37" t="s">
        <v>8972</v>
      </c>
      <c r="D760" s="26" t="str">
        <f>[1]!b_calc_yield(A760,日期设置!$B$2,F760,1,R760,1,O760,L760,S760,)</f>
        <v>Fetching...</v>
      </c>
      <c r="E760" s="26">
        <f t="shared" si="22"/>
        <v>10.187010239892302</v>
      </c>
      <c r="F760" s="18">
        <f>[1]!b_dq_cleanprice($A760,日期设置!B$2)</f>
        <v>99.584999999999994</v>
      </c>
      <c r="G760" s="18" t="str">
        <f t="shared" si="23"/>
        <v>1.39 + 0</v>
      </c>
      <c r="H760" s="27">
        <f>[1]!b_dq_pctchange($A760,日期设置!$B$2,1)/100</f>
        <v>0</v>
      </c>
      <c r="I760" s="26">
        <f>[1]!b_pq_pctchange(A760,日期设置!$B$4,日期设置!$B$2,1)</f>
        <v>0</v>
      </c>
      <c r="J760" s="26">
        <f>[1]!b_pq_pctchange(A760,日期设置!$C$4,日期设置!$B$2,1)</f>
        <v>0</v>
      </c>
      <c r="K760" s="52">
        <f>[1]!b_dq_amount($A760,日期设置!B$2,2,10000)</f>
        <v>0</v>
      </c>
      <c r="L760" s="26">
        <f>[1]!b_info_latestpar(A760,日期设置!$B$2)</f>
        <v>100</v>
      </c>
      <c r="M760" s="6">
        <f>[1]!b_info_outstandingbalance($A760,日期设置!B$2)</f>
        <v>1</v>
      </c>
      <c r="N760" s="7" t="str">
        <f>[1]!b_info_latestissurercreditrating2(A760,日期设置!$B$2,"102","1")</f>
        <v>AA</v>
      </c>
      <c r="O760" s="8">
        <v>7.3</v>
      </c>
      <c r="P760" s="9">
        <f>[1]!b_info_repurchasedate(A760)</f>
        <v>0</v>
      </c>
      <c r="Q760" s="8" t="s">
        <v>16471</v>
      </c>
      <c r="R760" s="2" t="str">
        <f>IF((--IF(P760=0,Q760,P760))&gt;(--日期设置!$B$2),IF(P760=0,Q760,P760),Q760)</f>
        <v>2022-08-13</v>
      </c>
      <c r="S760" s="2" t="s">
        <v>17796</v>
      </c>
      <c r="T760" s="8">
        <f>[1]!b_anal_ptmyear($A760,日期设置!$B$2)</f>
        <v>1.3945205479452054</v>
      </c>
      <c r="U760" s="8">
        <f>[1]!b_anal_termifexercise($A760,日期设置!B$2)</f>
        <v>0</v>
      </c>
      <c r="V760" s="10">
        <f>[1]!b_dq_dirtyprice(A760,日期设置!$B$2)</f>
        <v>104.005</v>
      </c>
      <c r="W760" s="11">
        <f>IF(U760=0,ROUNDUP((Q760-日期设置!$B$2)/365,0),ROUNDUP((R760-日期设置!$B$2)/365,0))</f>
        <v>2</v>
      </c>
      <c r="X760" s="18">
        <f>_xlfn.IFNA(VLOOKUP(A760,过往入选债券!A:D,4,0),2)</f>
        <v>2</v>
      </c>
      <c r="Y760">
        <f>_xlfn.IFNA(VLOOKUP(C760,[2]Sheet1!$A:$A,1,0),3)</f>
        <v>3</v>
      </c>
    </row>
    <row r="761" spans="1:25" hidden="1" x14ac:dyDescent="0.2">
      <c r="A761" s="21" t="s">
        <v>15894</v>
      </c>
      <c r="B761" s="21" t="s">
        <v>15895</v>
      </c>
      <c r="C761" s="37" t="s">
        <v>710</v>
      </c>
      <c r="D761" s="26" t="str">
        <f>[1]!b_calc_yield(A761,日期设置!$B$2,F761,1,R761,1,O761,L761,S761,)</f>
        <v>Fetching...</v>
      </c>
      <c r="E761" s="26">
        <f t="shared" si="22"/>
        <v>45.488915990403591</v>
      </c>
      <c r="F761" s="18">
        <f>[1]!b_dq_cleanprice($A761,日期设置!B$2)</f>
        <v>97.196899999999999</v>
      </c>
      <c r="G761" s="18" t="str">
        <f t="shared" si="23"/>
        <v>6.25 + 0</v>
      </c>
      <c r="H761" s="27">
        <f>[1]!b_dq_pctchange($A761,日期设置!$B$2,1)/100</f>
        <v>0</v>
      </c>
      <c r="I761" s="26">
        <f>[1]!b_pq_pctchange(A761,日期设置!$B$4,日期设置!$B$2,1)</f>
        <v>-8.223946281182716E-2</v>
      </c>
      <c r="J761" s="26">
        <f>[1]!b_pq_pctchange(A761,日期设置!$C$4,日期设置!$B$2,1)</f>
        <v>-0.75994576337638864</v>
      </c>
      <c r="K761" s="52">
        <f>[1]!b_dq_amount($A761,日期设置!B$2,2,10000)</f>
        <v>0</v>
      </c>
      <c r="L761" s="26">
        <f>[1]!b_info_latestpar(A761,日期设置!$B$2)</f>
        <v>100</v>
      </c>
      <c r="M761" s="6">
        <f>[1]!b_info_outstandingbalance($A761,日期设置!B$2)</f>
        <v>4</v>
      </c>
      <c r="N761" s="7" t="str">
        <f>[1]!b_info_latestissurercreditrating2(A761,日期设置!$B$2,"102","1")</f>
        <v>AA</v>
      </c>
      <c r="O761" s="8">
        <v>7</v>
      </c>
      <c r="P761" s="9">
        <f>[1]!b_info_repurchasedate(A761)</f>
        <v>0</v>
      </c>
      <c r="Q761" s="8" t="s">
        <v>17543</v>
      </c>
      <c r="R761" s="2" t="str">
        <f>IF((--IF(P761=0,Q761,P761))&gt;(--日期设置!$B$2),IF(P761=0,Q761,P761),Q761)</f>
        <v>2027-06-23</v>
      </c>
      <c r="S761" s="2" t="s">
        <v>18203</v>
      </c>
      <c r="T761" s="8">
        <f>[1]!b_anal_ptmyear($A761,日期设置!$B$2)</f>
        <v>6.2547945205479456</v>
      </c>
      <c r="U761" s="8">
        <f>[1]!b_anal_termifexercise($A761,日期设置!B$2)</f>
        <v>0</v>
      </c>
      <c r="V761" s="10">
        <f>[1]!b_dq_dirtyprice(A761,日期设置!$B$2)</f>
        <v>102.41330000000001</v>
      </c>
      <c r="W761" s="11">
        <f>IF(U761=0,ROUNDUP((Q761-日期设置!$B$2)/365,0),ROUNDUP((R761-日期设置!$B$2)/365,0))</f>
        <v>7</v>
      </c>
      <c r="X761" s="18">
        <f>_xlfn.IFNA(VLOOKUP(A761,过往入选债券!A:D,4,0),2)</f>
        <v>2</v>
      </c>
      <c r="Y761">
        <f>_xlfn.IFNA(VLOOKUP(C761,[2]Sheet1!$A:$A,1,0),3)</f>
        <v>3</v>
      </c>
    </row>
    <row r="762" spans="1:25" hidden="1" x14ac:dyDescent="0.2">
      <c r="A762" s="21" t="s">
        <v>4201</v>
      </c>
      <c r="B762" s="21" t="s">
        <v>4202</v>
      </c>
      <c r="C762" s="37" t="s">
        <v>2063</v>
      </c>
      <c r="D762" s="26" t="str">
        <f>[1]!b_calc_yield(A762,日期设置!$B$2,F762,1,R762,1,O762,L762,S762,)</f>
        <v>Fetching...</v>
      </c>
      <c r="E762" s="26">
        <f t="shared" si="22"/>
        <v>14.184632763945547</v>
      </c>
      <c r="F762" s="18">
        <f>[1]!b_dq_cleanprice($A762,日期设置!B$2)</f>
        <v>100</v>
      </c>
      <c r="G762" s="18" t="str">
        <f t="shared" si="23"/>
        <v>2.01 + 0</v>
      </c>
      <c r="H762" s="27">
        <f>[1]!b_dq_pctchange($A762,日期设置!$B$2,1)/100</f>
        <v>0</v>
      </c>
      <c r="I762" s="26">
        <f>[1]!b_pq_pctchange(A762,日期设置!$B$4,日期设置!$B$2,1)</f>
        <v>0</v>
      </c>
      <c r="J762" s="26">
        <f>[1]!b_pq_pctchange(A762,日期设置!$C$4,日期设置!$B$2,1)</f>
        <v>0</v>
      </c>
      <c r="K762" s="52">
        <f>[1]!b_dq_amount($A762,日期设置!B$2,2,10000)</f>
        <v>0</v>
      </c>
      <c r="L762" s="26">
        <f>[1]!b_info_latestpar(A762,日期设置!$B$2)</f>
        <v>100</v>
      </c>
      <c r="M762" s="6">
        <f>[1]!b_info_outstandingbalance($A762,日期设置!B$2)</f>
        <v>3</v>
      </c>
      <c r="N762" s="7">
        <f>[1]!b_info_latestissurercreditrating2(A762,日期设置!$B$2,"102","1")</f>
        <v>0</v>
      </c>
      <c r="O762" s="8">
        <v>7.57</v>
      </c>
      <c r="P762" s="9">
        <f>[1]!b_info_repurchasedate(A762)</f>
        <v>0</v>
      </c>
      <c r="Q762" s="8" t="s">
        <v>15982</v>
      </c>
      <c r="R762" s="2" t="str">
        <f>IF((--IF(P762=0,Q762,P762))&gt;(--日期设置!$B$2),IF(P762=0,Q762,P762),Q762)</f>
        <v>2023-03-27</v>
      </c>
      <c r="S762" s="2" t="s">
        <v>17770</v>
      </c>
      <c r="T762" s="8">
        <f>[1]!b_anal_ptmyear($A762,日期设置!$B$2)</f>
        <v>2.0136986301369864</v>
      </c>
      <c r="U762" s="8">
        <f>[1]!b_anal_termifexercise($A762,日期设置!B$2)</f>
        <v>0</v>
      </c>
      <c r="V762" s="10">
        <f>[1]!b_dq_dirtyprice(A762,日期设置!$B$2)</f>
        <v>107.4663</v>
      </c>
      <c r="W762" s="11">
        <f>IF(U762=0,ROUNDUP((Q762-日期设置!$B$2)/365,0),ROUNDUP((R762-日期设置!$B$2)/365,0))</f>
        <v>3</v>
      </c>
      <c r="X762" s="18">
        <f>_xlfn.IFNA(VLOOKUP(A762,过往入选债券!A:D,4,0),2)</f>
        <v>2</v>
      </c>
      <c r="Y762">
        <f>_xlfn.IFNA(VLOOKUP(C762,[2]Sheet1!$A:$A,1,0),3)</f>
        <v>3</v>
      </c>
    </row>
    <row r="763" spans="1:25" hidden="1" x14ac:dyDescent="0.2">
      <c r="A763" s="21" t="s">
        <v>6385</v>
      </c>
      <c r="B763" s="21" t="s">
        <v>6386</v>
      </c>
      <c r="C763" s="37" t="s">
        <v>531</v>
      </c>
      <c r="D763" s="26" t="str">
        <f>[1]!b_calc_yield(A763,日期设置!$B$2,F763,1,R763,1,O763,L763,S763,)</f>
        <v>Fetching...</v>
      </c>
      <c r="E763" s="26">
        <f t="shared" si="22"/>
        <v>15.020414199085796</v>
      </c>
      <c r="F763" s="18">
        <f>[1]!b_dq_cleanprice($A763,日期设置!B$2)</f>
        <v>98.600300000000004</v>
      </c>
      <c r="G763" s="18" t="str">
        <f t="shared" si="23"/>
        <v>1.98 + 1.98</v>
      </c>
      <c r="H763" s="27">
        <f>[1]!b_dq_pctchange($A763,日期设置!$B$2,1)/100</f>
        <v>0</v>
      </c>
      <c r="I763" s="26">
        <f>[1]!b_pq_pctchange(A763,日期设置!$B$4,日期设置!$B$2,1)</f>
        <v>0</v>
      </c>
      <c r="J763" s="26">
        <f>[1]!b_pq_pctchange(A763,日期设置!$C$4,日期设置!$B$2,1)</f>
        <v>0</v>
      </c>
      <c r="K763" s="52">
        <f>[1]!b_dq_amount($A763,日期设置!B$2,2,10000)</f>
        <v>0</v>
      </c>
      <c r="L763" s="26">
        <f>[1]!b_info_latestpar(A763,日期设置!$B$2)</f>
        <v>100</v>
      </c>
      <c r="M763" s="6">
        <f>[1]!b_info_outstandingbalance($A763,日期设置!B$2)</f>
        <v>10</v>
      </c>
      <c r="N763" s="7" t="str">
        <f>[1]!b_info_latestissurercreditrating2(A763,日期设置!$B$2,"102","1")</f>
        <v>AA+</v>
      </c>
      <c r="O763" s="8">
        <v>6.78</v>
      </c>
      <c r="P763" s="9">
        <f>[1]!b_info_repurchasedate(A763)</f>
        <v>0</v>
      </c>
      <c r="Q763" s="8" t="s">
        <v>17234</v>
      </c>
      <c r="R763" s="2" t="str">
        <f>IF((--IF(P763=0,Q763,P763))&gt;(--日期设置!$B$2),IF(P763=0,Q763,P763),Q763)</f>
        <v>2023-03-15</v>
      </c>
      <c r="S763" s="2" t="s">
        <v>18550</v>
      </c>
      <c r="T763" s="8">
        <f>[1]!b_anal_ptmyear($A763,日期设置!$B$2)</f>
        <v>1.9808219178082191</v>
      </c>
      <c r="U763" s="8">
        <f>[1]!b_anal_termifexercise($A763,日期设置!B$2)</f>
        <v>1.9808219178082191</v>
      </c>
      <c r="V763" s="10">
        <f>[1]!b_dq_dirtyprice(A763,日期设置!$B$2)</f>
        <v>98.7303</v>
      </c>
      <c r="W763" s="11">
        <f>IF(U763=0,ROUNDUP((Q763-日期设置!$B$2)/365,0),ROUNDUP((R763-日期设置!$B$2)/365,0))</f>
        <v>2</v>
      </c>
      <c r="X763" s="18">
        <f>_xlfn.IFNA(VLOOKUP(A763,过往入选债券!A:D,4,0),2)</f>
        <v>2</v>
      </c>
      <c r="Y763">
        <f>_xlfn.IFNA(VLOOKUP(C763,[2]Sheet1!$A:$A,1,0),3)</f>
        <v>3</v>
      </c>
    </row>
    <row r="764" spans="1:25" hidden="1" x14ac:dyDescent="0.2">
      <c r="A764" s="21" t="s">
        <v>14733</v>
      </c>
      <c r="B764" s="21" t="s">
        <v>14734</v>
      </c>
      <c r="C764" s="37" t="s">
        <v>314</v>
      </c>
      <c r="D764" s="26" t="str">
        <f>[1]!b_calc_yield(A764,日期设置!$B$2,F764,1,R764,1,O764,L764,S764,)</f>
        <v>Fetching...</v>
      </c>
      <c r="E764" s="26">
        <f t="shared" si="22"/>
        <v>33.663847574608717</v>
      </c>
      <c r="F764" s="18">
        <f>[1]!b_dq_cleanprice($A764,日期设置!B$2)</f>
        <v>99.705600000000004</v>
      </c>
      <c r="G764" s="18" t="str">
        <f t="shared" si="23"/>
        <v>4.57 + 0</v>
      </c>
      <c r="H764" s="27">
        <f>[1]!b_dq_pctchange($A764,日期设置!$B$2,1)/100</f>
        <v>0</v>
      </c>
      <c r="I764" s="26">
        <f>[1]!b_pq_pctchange(A764,日期设置!$B$4,日期设置!$B$2,1)</f>
        <v>0</v>
      </c>
      <c r="J764" s="26">
        <f>[1]!b_pq_pctchange(A764,日期设置!$C$4,日期设置!$B$2,1)</f>
        <v>-2.9632974664818774</v>
      </c>
      <c r="K764" s="52">
        <f>[1]!b_dq_amount($A764,日期设置!B$2,2,10000)</f>
        <v>0</v>
      </c>
      <c r="L764" s="26">
        <f>[1]!b_info_latestpar(A764,日期设置!$B$2)</f>
        <v>100</v>
      </c>
      <c r="M764" s="6">
        <f>[1]!b_info_outstandingbalance($A764,日期设置!B$2)</f>
        <v>1.2</v>
      </c>
      <c r="N764" s="7" t="str">
        <f>[1]!b_info_latestissurercreditrating2(A764,日期设置!$B$2,"102","1")</f>
        <v>AA</v>
      </c>
      <c r="O764" s="8">
        <v>7.5</v>
      </c>
      <c r="P764" s="9">
        <f>[1]!b_info_repurchasedate(A764)</f>
        <v>0</v>
      </c>
      <c r="Q764" s="8" t="s">
        <v>16276</v>
      </c>
      <c r="R764" s="2" t="str">
        <f>IF((--IF(P764=0,Q764,P764))&gt;(--日期设置!$B$2),IF(P764=0,Q764,P764),Q764)</f>
        <v>2025-10-19</v>
      </c>
      <c r="S764" s="2" t="s">
        <v>17846</v>
      </c>
      <c r="T764" s="8">
        <f>[1]!b_anal_ptmyear($A764,日期设置!$B$2)</f>
        <v>4.5780821917808217</v>
      </c>
      <c r="U764" s="8">
        <f>[1]!b_anal_termifexercise($A764,日期设置!B$2)</f>
        <v>0</v>
      </c>
      <c r="V764" s="10">
        <f>[1]!b_dq_dirtyprice(A764,日期设置!$B$2)</f>
        <v>102.87</v>
      </c>
      <c r="W764" s="11">
        <f>IF(U764=0,ROUNDUP((Q764-日期设置!$B$2)/365,0),ROUNDUP((R764-日期设置!$B$2)/365,0))</f>
        <v>5</v>
      </c>
      <c r="X764" s="18">
        <f>_xlfn.IFNA(VLOOKUP(A764,过往入选债券!A:D,4,0),2)</f>
        <v>2</v>
      </c>
      <c r="Y764">
        <f>_xlfn.IFNA(VLOOKUP(C764,[2]Sheet1!$A:$A,1,0),3)</f>
        <v>3</v>
      </c>
    </row>
    <row r="765" spans="1:25" x14ac:dyDescent="0.2">
      <c r="A765" s="21" t="s">
        <v>2792</v>
      </c>
      <c r="B765" s="21" t="s">
        <v>2793</v>
      </c>
      <c r="C765" s="37" t="s">
        <v>90</v>
      </c>
      <c r="D765" s="26" t="str">
        <f>[1]!b_calc_yield(A765,日期设置!$B$2,F765,1,R765,1,O765,L765,S765,)</f>
        <v>Fetching...</v>
      </c>
      <c r="E765" s="26">
        <f t="shared" si="22"/>
        <v>0.6622886944849693</v>
      </c>
      <c r="F765" s="18">
        <f>[1]!b_dq_cleanprice($A765,日期设置!B$2)</f>
        <v>99.99</v>
      </c>
      <c r="G765" s="18" t="str">
        <f t="shared" si="23"/>
        <v>0.08 + 0</v>
      </c>
      <c r="H765" s="27">
        <f>[1]!b_dq_pctchange($A765,日期设置!$B$2,1)/100</f>
        <v>-1.5357915317773434E-3</v>
      </c>
      <c r="I765" s="26">
        <f>[1]!b_pq_pctchange(A765,日期设置!$B$4,日期设置!$B$2,1)</f>
        <v>-0.15357915317773435</v>
      </c>
      <c r="J765" s="26">
        <f>[1]!b_pq_pctchange(A765,日期设置!$C$4,日期设置!$B$2,1)</f>
        <v>-0.15357915317773435</v>
      </c>
      <c r="K765" s="52">
        <f>[1]!b_dq_amount($A765,日期设置!B$2,2,10000)</f>
        <v>4291.3802740000001</v>
      </c>
      <c r="L765" s="26">
        <f>[1]!b_info_latestpar(A765,日期设置!$B$2)</f>
        <v>100</v>
      </c>
      <c r="M765" s="6">
        <f>[1]!b_info_outstandingbalance($A765,日期设置!B$2)</f>
        <v>7</v>
      </c>
      <c r="N765" s="7">
        <f>[1]!b_info_latestissurercreditrating2(A765,日期设置!$B$2,"102","1")</f>
        <v>0</v>
      </c>
      <c r="O765" s="8">
        <v>7.99</v>
      </c>
      <c r="P765" s="9">
        <f>[1]!b_info_repurchasedate(A765)</f>
        <v>0</v>
      </c>
      <c r="Q765" s="8" t="s">
        <v>16246</v>
      </c>
      <c r="R765" s="2" t="str">
        <f>IF((--IF(P765=0,Q765,P765))&gt;(--日期设置!$B$2),IF(P765=0,Q765,P765),Q765)</f>
        <v>2021-04-23</v>
      </c>
      <c r="S765" s="2" t="s">
        <v>17880</v>
      </c>
      <c r="T765" s="8">
        <f>[1]!b_anal_ptmyear($A765,日期设置!$B$2)</f>
        <v>8.7671232876712329E-2</v>
      </c>
      <c r="U765" s="8">
        <f>[1]!b_anal_termifexercise($A765,日期设置!B$2)</f>
        <v>0</v>
      </c>
      <c r="V765" s="10">
        <f>[1]!b_dq_dirtyprice(A765,日期设置!$B$2)</f>
        <v>107.2795</v>
      </c>
      <c r="W765" s="11">
        <f>IF(U765=0,ROUNDUP((Q765-日期设置!$B$2)/365,0),ROUNDUP((R765-日期设置!$B$2)/365,0))</f>
        <v>1</v>
      </c>
      <c r="X765" s="18">
        <f>_xlfn.IFNA(VLOOKUP(A765,过往入选债券!A:D,4,0),2)</f>
        <v>2</v>
      </c>
      <c r="Y765">
        <f>_xlfn.IFNA(VLOOKUP(C765,[2]Sheet1!$A:$A,1,0),3)</f>
        <v>3</v>
      </c>
    </row>
    <row r="766" spans="1:25" hidden="1" x14ac:dyDescent="0.2">
      <c r="A766" s="28" t="s">
        <v>20382</v>
      </c>
      <c r="B766" s="28" t="s">
        <v>20383</v>
      </c>
      <c r="C766" s="39" t="s">
        <v>8601</v>
      </c>
      <c r="D766" s="26" t="str">
        <f>[1]!b_calc_yield(A766,日期设置!$B$2,F766,1,R766,1,O766,L766,S766,)</f>
        <v>Fetching...</v>
      </c>
      <c r="E766" s="26">
        <f t="shared" si="22"/>
        <v>17.988232380261437</v>
      </c>
      <c r="F766" s="18">
        <f>[1]!b_dq_cleanprice($A766,日期设置!B$2)</f>
        <v>98.736199999999997</v>
      </c>
      <c r="G766" s="18" t="str">
        <f t="shared" si="23"/>
        <v>2.45 + 0</v>
      </c>
      <c r="H766" s="27">
        <f>[1]!b_dq_pctchange($A766,日期设置!$B$2,1)/100</f>
        <v>0</v>
      </c>
      <c r="I766" s="26">
        <f>[1]!b_pq_pctchange(A766,日期设置!$B$4,日期设置!$B$2,1)</f>
        <v>0</v>
      </c>
      <c r="J766" s="26">
        <f>[1]!b_pq_pctchange(A766,日期设置!$C$4,日期设置!$B$2,1)</f>
        <v>0</v>
      </c>
      <c r="K766" s="52">
        <f>[1]!b_dq_amount($A766,日期设置!B$2,2,10000)</f>
        <v>0</v>
      </c>
      <c r="L766" s="26">
        <f>[1]!b_info_latestpar(A766,日期设置!$B$2)</f>
        <v>100</v>
      </c>
      <c r="M766" s="6">
        <f>[1]!b_info_outstandingbalance($A766,日期设置!B$2)</f>
        <v>7</v>
      </c>
      <c r="N766" s="7" t="str">
        <f>[1]!b_info_latestissurercreditrating2(A766,日期设置!$B$2,"102","1")</f>
        <v>AA+</v>
      </c>
      <c r="O766" s="8">
        <v>7</v>
      </c>
      <c r="P766" s="9">
        <f>[1]!b_info_repurchasedate(A766)</f>
        <v>0</v>
      </c>
      <c r="Q766" s="8" t="s">
        <v>16850</v>
      </c>
      <c r="R766" s="2" t="str">
        <f>IF((--IF(P766=0,Q766,P766))&gt;(--日期设置!$B$2),IF(P766=0,Q766,P766),Q766)</f>
        <v>2023-09-04</v>
      </c>
      <c r="S766" s="31" t="s">
        <v>16844</v>
      </c>
      <c r="T766" s="8">
        <f>[1]!b_anal_ptmyear($A766,日期设置!$B$2)</f>
        <v>2.4547945205479453</v>
      </c>
      <c r="U766" s="8">
        <f>[1]!b_anal_termifexercise($A766,日期设置!B$2)</f>
        <v>0</v>
      </c>
      <c r="V766" s="10">
        <f>[1]!b_dq_dirtyprice(A766,日期设置!$B$2)</f>
        <v>102.5526</v>
      </c>
      <c r="W766" s="11">
        <f>IF(U766=0,ROUNDUP((Q766-日期设置!$B$2)/365,0),ROUNDUP((R766-日期设置!$B$2)/365,0))</f>
        <v>3</v>
      </c>
      <c r="X766" s="18">
        <f>_xlfn.IFNA(VLOOKUP(A766,过往入选债券!A:D,4,0),2)</f>
        <v>2</v>
      </c>
      <c r="Y766">
        <f>_xlfn.IFNA(VLOOKUP(C766,[2]Sheet1!$A:$A,1,0),3)</f>
        <v>3</v>
      </c>
    </row>
    <row r="767" spans="1:25" hidden="1" x14ac:dyDescent="0.2">
      <c r="A767" s="21" t="s">
        <v>15568</v>
      </c>
      <c r="B767" s="21" t="s">
        <v>15569</v>
      </c>
      <c r="C767" s="37" t="s">
        <v>15570</v>
      </c>
      <c r="D767" s="26" t="str">
        <f>[1]!b_calc_yield(A767,日期设置!$B$2,F767,1,R767,1,O767,L767,S767,)</f>
        <v>Fetching...</v>
      </c>
      <c r="E767" s="26">
        <f t="shared" si="22"/>
        <v>42.898252502197678</v>
      </c>
      <c r="F767" s="18">
        <f>[1]!b_dq_cleanprice($A767,日期设置!B$2)</f>
        <v>99.724199999999996</v>
      </c>
      <c r="G767" s="18" t="str">
        <f t="shared" si="23"/>
        <v>5.76 + 0</v>
      </c>
      <c r="H767" s="27">
        <f>[1]!b_dq_pctchange($A767,日期设置!$B$2,1)/100</f>
        <v>0</v>
      </c>
      <c r="I767" s="26">
        <f>[1]!b_pq_pctchange(A767,日期设置!$B$4,日期设置!$B$2,1)</f>
        <v>0</v>
      </c>
      <c r="J767" s="26">
        <f>[1]!b_pq_pctchange(A767,日期设置!$C$4,日期设置!$B$2,1)</f>
        <v>0</v>
      </c>
      <c r="K767" s="52">
        <f>[1]!b_dq_amount($A767,日期设置!B$2,2,10000)</f>
        <v>0</v>
      </c>
      <c r="L767" s="26">
        <f>[1]!b_info_latestpar(A767,日期设置!$B$2)</f>
        <v>100</v>
      </c>
      <c r="M767" s="6">
        <f>[1]!b_info_outstandingbalance($A767,日期设置!B$2)</f>
        <v>6</v>
      </c>
      <c r="N767" s="7" t="str">
        <f>[1]!b_info_latestissurercreditrating2(A767,日期设置!$B$2,"102","1")</f>
        <v>AA-</v>
      </c>
      <c r="O767" s="8">
        <v>7.5</v>
      </c>
      <c r="P767" s="9">
        <f>[1]!b_info_repurchasedate(A767)</f>
        <v>0</v>
      </c>
      <c r="Q767" s="8" t="s">
        <v>17490</v>
      </c>
      <c r="R767" s="2" t="str">
        <f>IF((--IF(P767=0,Q767,P767))&gt;(--日期设置!$B$2),IF(P767=0,Q767,P767),Q767)</f>
        <v>2026-12-27</v>
      </c>
      <c r="S767" s="2" t="s">
        <v>18502</v>
      </c>
      <c r="T767" s="8">
        <f>[1]!b_anal_ptmyear($A767,日期设置!$B$2)</f>
        <v>5.7671232876712324</v>
      </c>
      <c r="U767" s="8">
        <f>[1]!b_anal_termifexercise($A767,日期设置!B$2)</f>
        <v>0</v>
      </c>
      <c r="V767" s="10">
        <f>[1]!b_dq_dirtyprice(A767,日期设置!$B$2)</f>
        <v>101.4708</v>
      </c>
      <c r="W767" s="11">
        <f>IF(U767=0,ROUNDUP((Q767-日期设置!$B$2)/365,0),ROUNDUP((R767-日期设置!$B$2)/365,0))</f>
        <v>6</v>
      </c>
      <c r="X767" s="18">
        <f>_xlfn.IFNA(VLOOKUP(A767,过往入选债券!A:D,4,0),2)</f>
        <v>2</v>
      </c>
      <c r="Y767">
        <f>_xlfn.IFNA(VLOOKUP(C767,[2]Sheet1!$A:$A,1,0),3)</f>
        <v>3</v>
      </c>
    </row>
    <row r="768" spans="1:25" hidden="1" x14ac:dyDescent="0.2">
      <c r="A768" s="21" t="s">
        <v>11255</v>
      </c>
      <c r="B768" s="21" t="s">
        <v>11256</v>
      </c>
      <c r="C768" s="37" t="s">
        <v>4828</v>
      </c>
      <c r="D768" s="26" t="str">
        <f>[1]!b_calc_yield(A768,日期设置!$B$2,F768,1,R768,1,O768,L768,S768,)</f>
        <v>Fetching...</v>
      </c>
      <c r="E768" s="26">
        <f t="shared" si="22"/>
        <v>16.248166892598537</v>
      </c>
      <c r="F768" s="18">
        <f>[1]!b_dq_cleanprice($A768,日期设置!B$2)</f>
        <v>99.257999999999996</v>
      </c>
      <c r="G768" s="18" t="str">
        <f t="shared" si="23"/>
        <v>4.25 + 2.25</v>
      </c>
      <c r="H768" s="27">
        <f>[1]!b_dq_pctchange($A768,日期设置!$B$2,1)/100</f>
        <v>0</v>
      </c>
      <c r="I768" s="26">
        <f>[1]!b_pq_pctchange(A768,日期设置!$B$4,日期设置!$B$2,1)</f>
        <v>0</v>
      </c>
      <c r="J768" s="26">
        <f>[1]!b_pq_pctchange(A768,日期设置!$C$4,日期设置!$B$2,1)</f>
        <v>0</v>
      </c>
      <c r="K768" s="52">
        <f>[1]!b_dq_amount($A768,日期设置!B$2,2,10000)</f>
        <v>0</v>
      </c>
      <c r="L768" s="26">
        <f>[1]!b_info_latestpar(A768,日期设置!$B$2)</f>
        <v>100</v>
      </c>
      <c r="M768" s="6">
        <f>[1]!b_info_outstandingbalance($A768,日期设置!B$2)</f>
        <v>2</v>
      </c>
      <c r="N768" s="7" t="str">
        <f>[1]!b_info_latestissurercreditrating2(A768,日期设置!$B$2,"102","1")</f>
        <v>AA</v>
      </c>
      <c r="O768" s="8">
        <v>7.2</v>
      </c>
      <c r="P768" s="9" t="str">
        <f>[1]!b_info_repurchasedate(A768)</f>
        <v>2023-06-24</v>
      </c>
      <c r="Q768" s="8" t="s">
        <v>16542</v>
      </c>
      <c r="R768" s="2" t="str">
        <f>IF((--IF(P768=0,Q768,P768))&gt;(--日期设置!$B$2),IF(P768=0,Q768,P768),Q768)</f>
        <v>2023-06-24</v>
      </c>
      <c r="S768" s="2" t="s">
        <v>17996</v>
      </c>
      <c r="T768" s="8">
        <f>[1]!b_anal_ptmyear($A768,日期设置!$B$2)</f>
        <v>4.2575342465753421</v>
      </c>
      <c r="U768" s="8">
        <f>[1]!b_anal_termifexercise($A768,日期设置!B$2)</f>
        <v>2.2575342465753425</v>
      </c>
      <c r="V768" s="10">
        <f>[1]!b_dq_dirtyprice(A768,日期设置!$B$2)</f>
        <v>104.60380000000001</v>
      </c>
      <c r="W768" s="11">
        <f>IF(U768=0,ROUNDUP((Q768-日期设置!$B$2)/365,0),ROUNDUP((R768-日期设置!$B$2)/365,0))</f>
        <v>3</v>
      </c>
      <c r="X768" s="18">
        <f>_xlfn.IFNA(VLOOKUP(A768,过往入选债券!A:D,4,0),2)</f>
        <v>2</v>
      </c>
      <c r="Y768">
        <f>_xlfn.IFNA(VLOOKUP(C768,[2]Sheet1!$A:$A,1,0),3)</f>
        <v>3</v>
      </c>
    </row>
    <row r="769" spans="1:25" hidden="1" x14ac:dyDescent="0.2">
      <c r="A769" s="21" t="s">
        <v>7645</v>
      </c>
      <c r="B769" s="21" t="s">
        <v>7646</v>
      </c>
      <c r="C769" s="37" t="s">
        <v>143</v>
      </c>
      <c r="D769" s="26" t="str">
        <f>[1]!b_calc_yield(A769,日期设置!$B$2,F769,1,R769,1,O769,L769,S769,)</f>
        <v>Fetching...</v>
      </c>
      <c r="E769" s="26">
        <f t="shared" si="22"/>
        <v>5.332860925293903</v>
      </c>
      <c r="F769" s="18">
        <f>[1]!b_dq_cleanprice($A769,日期设置!B$2)</f>
        <v>97.791700000000006</v>
      </c>
      <c r="G769" s="18" t="str">
        <f t="shared" si="23"/>
        <v>0.70 + 0</v>
      </c>
      <c r="H769" s="27">
        <f>[1]!b_dq_pctchange($A769,日期设置!$B$2,1)/100</f>
        <v>0</v>
      </c>
      <c r="I769" s="26">
        <f>[1]!b_pq_pctchange(A769,日期设置!$B$4,日期设置!$B$2,1)</f>
        <v>-1.7996885038645742</v>
      </c>
      <c r="J769" s="26">
        <f>[1]!b_pq_pctchange(A769,日期设置!$C$4,日期设置!$B$2,1)</f>
        <v>-1.7996885038645742</v>
      </c>
      <c r="K769" s="52">
        <f>[1]!b_dq_amount($A769,日期设置!B$2,2,10000)</f>
        <v>0</v>
      </c>
      <c r="L769" s="26">
        <f>[1]!b_info_latestpar(A769,日期设置!$B$2)</f>
        <v>100</v>
      </c>
      <c r="M769" s="6">
        <f>[1]!b_info_outstandingbalance($A769,日期设置!B$2)</f>
        <v>15</v>
      </c>
      <c r="N769" s="7" t="str">
        <f>[1]!b_info_latestissurercreditrating2(A769,日期设置!$B$2,"102","1")</f>
        <v>AAA</v>
      </c>
      <c r="O769" s="8">
        <v>4.3499999999999996</v>
      </c>
      <c r="P769" s="9">
        <f>[1]!b_info_repurchasedate(A769)</f>
        <v>0</v>
      </c>
      <c r="Q769" s="8" t="s">
        <v>16315</v>
      </c>
      <c r="R769" s="2" t="str">
        <f>IF((--IF(P769=0,Q769,P769))&gt;(--日期设置!$B$2),IF(P769=0,Q769,P769),Q769)</f>
        <v>2021-12-05</v>
      </c>
      <c r="S769" s="2" t="s">
        <v>18095</v>
      </c>
      <c r="T769" s="8">
        <f>[1]!b_anal_ptmyear($A769,日期设置!$B$2)</f>
        <v>0.70684931506849313</v>
      </c>
      <c r="U769" s="8">
        <f>[1]!b_anal_termifexercise($A769,日期设置!B$2)</f>
        <v>0</v>
      </c>
      <c r="V769" s="10">
        <f>[1]!b_dq_dirtyprice(A769,日期设置!$B$2)</f>
        <v>99.066900000000004</v>
      </c>
      <c r="W769" s="11">
        <f>IF(U769=0,ROUNDUP((Q769-日期设置!$B$2)/365,0),ROUNDUP((R769-日期设置!$B$2)/365,0))</f>
        <v>1</v>
      </c>
      <c r="X769" s="18" t="str">
        <f>_xlfn.IFNA(VLOOKUP(A769,过往入选债券!A:D,4,0),2)</f>
        <v>否</v>
      </c>
      <c r="Y769">
        <f>_xlfn.IFNA(VLOOKUP(C769,[2]Sheet1!$A:$A,1,0),3)</f>
        <v>3</v>
      </c>
    </row>
    <row r="770" spans="1:25" hidden="1" x14ac:dyDescent="0.2">
      <c r="A770" s="21" t="s">
        <v>1123</v>
      </c>
      <c r="B770" s="21" t="s">
        <v>1124</v>
      </c>
      <c r="C770" s="37" t="s">
        <v>670</v>
      </c>
      <c r="D770" s="26" t="str">
        <f>[1]!b_calc_yield(A770,日期设置!$B$2,F770,1,R770,1,O770,L770,S770,)</f>
        <v>Fetching...</v>
      </c>
      <c r="E770" s="26">
        <f t="shared" ref="E770:E833" si="24">((O770*W770+L770)/V770-1)*100</f>
        <v>12.083561872510895</v>
      </c>
      <c r="F770" s="18">
        <f>[1]!b_dq_cleanprice($A770,日期设置!B$2)</f>
        <v>98.254499999999993</v>
      </c>
      <c r="G770" s="18" t="str">
        <f t="shared" ref="G770:G833" si="25">LEFT(T770,4)&amp;" + "&amp;LEFT(U770,4)</f>
        <v>1.62 + 0</v>
      </c>
      <c r="H770" s="27">
        <f>[1]!b_dq_pctchange($A770,日期设置!$B$2,1)/100</f>
        <v>0</v>
      </c>
      <c r="I770" s="26">
        <f>[1]!b_pq_pctchange(A770,日期设置!$B$4,日期设置!$B$2,1)</f>
        <v>0</v>
      </c>
      <c r="J770" s="26">
        <f>[1]!b_pq_pctchange(A770,日期设置!$C$4,日期设置!$B$2,1)</f>
        <v>0</v>
      </c>
      <c r="K770" s="52">
        <f>[1]!b_dq_amount($A770,日期设置!B$2,2,10000)</f>
        <v>0</v>
      </c>
      <c r="L770" s="26">
        <f>[1]!b_info_latestpar(A770,日期设置!$B$2)</f>
        <v>100</v>
      </c>
      <c r="M770" s="6">
        <f>[1]!b_info_outstandingbalance($A770,日期设置!B$2)</f>
        <v>4</v>
      </c>
      <c r="N770" s="7">
        <f>[1]!b_info_latestissurercreditrating2(A770,日期设置!$B$2,"102","1")</f>
        <v>0</v>
      </c>
      <c r="O770" s="8">
        <v>6.4</v>
      </c>
      <c r="P770" s="9">
        <f>[1]!b_info_repurchasedate(A770)</f>
        <v>0</v>
      </c>
      <c r="Q770" s="8" t="s">
        <v>16950</v>
      </c>
      <c r="R770" s="2" t="str">
        <f>IF((--IF(P770=0,Q770,P770))&gt;(--日期设置!$B$2),IF(P770=0,Q770,P770),Q770)</f>
        <v>2022-11-06</v>
      </c>
      <c r="S770" s="2" t="s">
        <v>18296</v>
      </c>
      <c r="T770" s="8">
        <f>[1]!b_anal_ptmyear($A770,日期设置!$B$2)</f>
        <v>1.6273972602739726</v>
      </c>
      <c r="U770" s="8">
        <f>[1]!b_anal_termifexercise($A770,日期设置!B$2)</f>
        <v>0</v>
      </c>
      <c r="V770" s="10">
        <f>[1]!b_dq_dirtyprice(A770,日期设置!$B$2)</f>
        <v>100.6392</v>
      </c>
      <c r="W770" s="11">
        <f>IF(U770=0,ROUNDUP((Q770-日期设置!$B$2)/365,0),ROUNDUP((R770-日期设置!$B$2)/365,0))</f>
        <v>2</v>
      </c>
      <c r="X770" s="18">
        <f>_xlfn.IFNA(VLOOKUP(A770,过往入选债券!A:D,4,0),2)</f>
        <v>2</v>
      </c>
      <c r="Y770">
        <f>_xlfn.IFNA(VLOOKUP(C770,[2]Sheet1!$A:$A,1,0),3)</f>
        <v>3</v>
      </c>
    </row>
    <row r="771" spans="1:25" hidden="1" x14ac:dyDescent="0.2">
      <c r="A771" s="21" t="s">
        <v>8941</v>
      </c>
      <c r="B771" s="21" t="s">
        <v>8942</v>
      </c>
      <c r="C771" s="37" t="s">
        <v>8943</v>
      </c>
      <c r="D771" s="26" t="str">
        <f>[1]!b_calc_yield(A771,日期设置!$B$2,F771,1,R771,1,O771,L771,S771,)</f>
        <v>Fetching...</v>
      </c>
      <c r="E771" s="26">
        <f t="shared" si="24"/>
        <v>9.9984791514621705</v>
      </c>
      <c r="F771" s="18">
        <f>[1]!b_dq_cleanprice($A771,日期设置!B$2)</f>
        <v>99.882499999999993</v>
      </c>
      <c r="G771" s="18" t="str">
        <f t="shared" si="25"/>
        <v>1.37 + 0</v>
      </c>
      <c r="H771" s="27">
        <f>[1]!b_dq_pctchange($A771,日期设置!$B$2,1)/100</f>
        <v>0</v>
      </c>
      <c r="I771" s="26">
        <f>[1]!b_pq_pctchange(A771,日期设置!$B$4,日期设置!$B$2,1)</f>
        <v>0</v>
      </c>
      <c r="J771" s="26">
        <f>[1]!b_pq_pctchange(A771,日期设置!$C$4,日期设置!$B$2,1)</f>
        <v>0.15050274534654215</v>
      </c>
      <c r="K771" s="52">
        <f>[1]!b_dq_amount($A771,日期设置!B$2,2,10000)</f>
        <v>0</v>
      </c>
      <c r="L771" s="26">
        <f>[1]!b_info_latestpar(A771,日期设置!$B$2)</f>
        <v>100</v>
      </c>
      <c r="M771" s="6">
        <f>[1]!b_info_outstandingbalance($A771,日期设置!B$2)</f>
        <v>10</v>
      </c>
      <c r="N771" s="7" t="str">
        <f>[1]!b_info_latestissurercreditrating2(A771,日期设置!$B$2,"102","1")</f>
        <v>AA</v>
      </c>
      <c r="O771" s="8">
        <v>7.5</v>
      </c>
      <c r="P771" s="9">
        <f>[1]!b_info_repurchasedate(A771)</f>
        <v>0</v>
      </c>
      <c r="Q771" s="8" t="s">
        <v>16283</v>
      </c>
      <c r="R771" s="2" t="str">
        <f>IF((--IF(P771=0,Q771,P771))&gt;(--日期设置!$B$2),IF(P771=0,Q771,P771),Q771)</f>
        <v>2022-08-07</v>
      </c>
      <c r="S771" s="2" t="s">
        <v>18485</v>
      </c>
      <c r="T771" s="8">
        <f>[1]!b_anal_ptmyear($A771,日期设置!$B$2)</f>
        <v>1.3780821917808219</v>
      </c>
      <c r="U771" s="8">
        <f>[1]!b_anal_termifexercise($A771,日期设置!B$2)</f>
        <v>0</v>
      </c>
      <c r="V771" s="10">
        <f>[1]!b_dq_dirtyprice(A771,日期设置!$B$2)</f>
        <v>104.54689999999999</v>
      </c>
      <c r="W771" s="11">
        <f>IF(U771=0,ROUNDUP((Q771-日期设置!$B$2)/365,0),ROUNDUP((R771-日期设置!$B$2)/365,0))</f>
        <v>2</v>
      </c>
      <c r="X771" s="18" t="str">
        <f>_xlfn.IFNA(VLOOKUP(A771,过往入选债券!A:D,4,0),2)</f>
        <v>否</v>
      </c>
      <c r="Y771">
        <f>_xlfn.IFNA(VLOOKUP(C771,[2]Sheet1!$A:$A,1,0),3)</f>
        <v>3</v>
      </c>
    </row>
    <row r="772" spans="1:25" hidden="1" x14ac:dyDescent="0.2">
      <c r="A772" s="21" t="s">
        <v>5424</v>
      </c>
      <c r="B772" s="21" t="s">
        <v>5425</v>
      </c>
      <c r="C772" s="37" t="s">
        <v>1973</v>
      </c>
      <c r="D772" s="26" t="str">
        <f>[1]!b_calc_yield(A772,日期设置!$B$2,F772,1,R772,1,O772,L772,S772,)</f>
        <v>Fetching...</v>
      </c>
      <c r="E772" s="26">
        <f t="shared" si="24"/>
        <v>4.4011562146537564</v>
      </c>
      <c r="F772" s="18">
        <f>[1]!b_dq_cleanprice($A772,日期设置!B$2)</f>
        <v>97.863399999999999</v>
      </c>
      <c r="G772" s="18" t="str">
        <f t="shared" si="25"/>
        <v>0.58 + 0.58</v>
      </c>
      <c r="H772" s="27">
        <f>[1]!b_dq_pctchange($A772,日期设置!$B$2,1)/100</f>
        <v>0</v>
      </c>
      <c r="I772" s="26">
        <f>[1]!b_pq_pctchange(A772,日期设置!$B$4,日期设置!$B$2,1)</f>
        <v>0</v>
      </c>
      <c r="J772" s="26">
        <f>[1]!b_pq_pctchange(A772,日期设置!$C$4,日期设置!$B$2,1)</f>
        <v>0</v>
      </c>
      <c r="K772" s="52">
        <f>[1]!b_dq_amount($A772,日期设置!B$2,2,10000)</f>
        <v>0</v>
      </c>
      <c r="L772" s="26">
        <f>[1]!b_info_latestpar(A772,日期设置!$B$2)</f>
        <v>100</v>
      </c>
      <c r="M772" s="6">
        <f>[1]!b_info_outstandingbalance($A772,日期设置!B$2)</f>
        <v>20</v>
      </c>
      <c r="N772" s="7" t="str">
        <f>[1]!b_info_latestissurercreditrating2(A772,日期设置!$B$2,"102","1")</f>
        <v>AA+</v>
      </c>
      <c r="O772" s="8">
        <v>3.84</v>
      </c>
      <c r="P772" s="9">
        <f>[1]!b_info_repurchasedate(A772)</f>
        <v>0</v>
      </c>
      <c r="Q772" s="8" t="s">
        <v>16773</v>
      </c>
      <c r="R772" s="2" t="str">
        <f>IF((--IF(P772=0,Q772,P772))&gt;(--日期设置!$B$2),IF(P772=0,Q772,P772),Q772)</f>
        <v>2021-10-21</v>
      </c>
      <c r="S772" s="2" t="s">
        <v>18310</v>
      </c>
      <c r="T772" s="8">
        <f>[1]!b_anal_ptmyear($A772,日期设置!$B$2)</f>
        <v>0.58356164383561648</v>
      </c>
      <c r="U772" s="8">
        <f>[1]!b_anal_termifexercise($A772,日期设置!B$2)</f>
        <v>0.58356164383561648</v>
      </c>
      <c r="V772" s="10">
        <f>[1]!b_dq_dirtyprice(A772,日期设置!$B$2)</f>
        <v>99.462500000000006</v>
      </c>
      <c r="W772" s="11">
        <f>IF(U772=0,ROUNDUP((Q772-日期设置!$B$2)/365,0),ROUNDUP((R772-日期设置!$B$2)/365,0))</f>
        <v>1</v>
      </c>
      <c r="X772" s="18" t="str">
        <f>_xlfn.IFNA(VLOOKUP(A772,过往入选债券!A:D,4,0),2)</f>
        <v>否</v>
      </c>
      <c r="Y772">
        <f>_xlfn.IFNA(VLOOKUP(C772,[2]Sheet1!$A:$A,1,0),3)</f>
        <v>3</v>
      </c>
    </row>
    <row r="773" spans="1:25" hidden="1" x14ac:dyDescent="0.2">
      <c r="A773" s="21" t="s">
        <v>7684</v>
      </c>
      <c r="B773" s="21" t="s">
        <v>7685</v>
      </c>
      <c r="C773" s="37" t="s">
        <v>209</v>
      </c>
      <c r="D773" s="26" t="str">
        <f>[1]!b_calc_yield(A773,日期设置!$B$2,F773,1,R773,1,O773,L773,S773,)</f>
        <v>Fetching...</v>
      </c>
      <c r="E773" s="26">
        <f t="shared" si="24"/>
        <v>5.4738875662171838</v>
      </c>
      <c r="F773" s="18">
        <f>[1]!b_dq_cleanprice($A773,日期设置!B$2)</f>
        <v>99.461699999999993</v>
      </c>
      <c r="G773" s="18" t="str">
        <f t="shared" si="25"/>
        <v>0.72 + 0</v>
      </c>
      <c r="H773" s="27">
        <f>[1]!b_dq_pctchange($A773,日期设置!$B$2,1)/100</f>
        <v>0</v>
      </c>
      <c r="I773" s="26">
        <f>[1]!b_pq_pctchange(A773,日期设置!$B$4,日期设置!$B$2,1)</f>
        <v>0</v>
      </c>
      <c r="J773" s="26">
        <f>[1]!b_pq_pctchange(A773,日期设置!$C$4,日期设置!$B$2,1)</f>
        <v>0</v>
      </c>
      <c r="K773" s="52">
        <f>[1]!b_dq_amount($A773,日期设置!B$2,2,10000)</f>
        <v>0</v>
      </c>
      <c r="L773" s="26">
        <f>[1]!b_info_latestpar(A773,日期设置!$B$2)</f>
        <v>100</v>
      </c>
      <c r="M773" s="6">
        <f>[1]!b_info_outstandingbalance($A773,日期设置!B$2)</f>
        <v>15</v>
      </c>
      <c r="N773" s="7" t="str">
        <f>[1]!b_info_latestissurercreditrating2(A773,日期设置!$B$2,"102","1")</f>
        <v>AAA</v>
      </c>
      <c r="O773" s="8">
        <v>6.9</v>
      </c>
      <c r="P773" s="9">
        <f>[1]!b_info_repurchasedate(A773)</f>
        <v>0</v>
      </c>
      <c r="Q773" s="8" t="s">
        <v>16549</v>
      </c>
      <c r="R773" s="2" t="str">
        <f>IF((--IF(P773=0,Q773,P773))&gt;(--日期设置!$B$2),IF(P773=0,Q773,P773),Q773)</f>
        <v>2021-12-12</v>
      </c>
      <c r="S773" s="2" t="s">
        <v>18163</v>
      </c>
      <c r="T773" s="8">
        <f>[1]!b_anal_ptmyear($A773,日期设置!$B$2)</f>
        <v>0.72602739726027399</v>
      </c>
      <c r="U773" s="8">
        <f>[1]!b_anal_termifexercise($A773,日期设置!B$2)</f>
        <v>0</v>
      </c>
      <c r="V773" s="10">
        <f>[1]!b_dq_dirtyprice(A773,日期设置!$B$2)</f>
        <v>101.35209999999999</v>
      </c>
      <c r="W773" s="11">
        <f>IF(U773=0,ROUNDUP((Q773-日期设置!$B$2)/365,0),ROUNDUP((R773-日期设置!$B$2)/365,0))</f>
        <v>1</v>
      </c>
      <c r="X773" s="18">
        <f>_xlfn.IFNA(VLOOKUP(A773,过往入选债券!A:D,4,0),2)</f>
        <v>2</v>
      </c>
      <c r="Y773">
        <f>_xlfn.IFNA(VLOOKUP(C773,[2]Sheet1!$A:$A,1,0),3)</f>
        <v>3</v>
      </c>
    </row>
    <row r="774" spans="1:25" hidden="1" x14ac:dyDescent="0.2">
      <c r="A774" s="21" t="s">
        <v>794</v>
      </c>
      <c r="B774" s="21" t="s">
        <v>795</v>
      </c>
      <c r="C774" s="37" t="s">
        <v>509</v>
      </c>
      <c r="D774" s="26" t="str">
        <f>[1]!b_calc_yield(A774,日期设置!$B$2,F774,1,R774,1,O774,L774,S774,)</f>
        <v>Fetching...</v>
      </c>
      <c r="E774" s="26">
        <f t="shared" si="24"/>
        <v>2.4362261323593204</v>
      </c>
      <c r="F774" s="18">
        <f>[1]!b_dq_cleanprice($A774,日期设置!B$2)</f>
        <v>99.119200000000006</v>
      </c>
      <c r="G774" s="18" t="str">
        <f t="shared" si="25"/>
        <v>0.32 + 0</v>
      </c>
      <c r="H774" s="27">
        <f>[1]!b_dq_pctchange($A774,日期设置!$B$2,1)/100</f>
        <v>0</v>
      </c>
      <c r="I774" s="26">
        <f>[1]!b_pq_pctchange(A774,日期设置!$B$4,日期设置!$B$2,1)</f>
        <v>0</v>
      </c>
      <c r="J774" s="26">
        <f>[1]!b_pq_pctchange(A774,日期设置!$C$4,日期设置!$B$2,1)</f>
        <v>0</v>
      </c>
      <c r="K774" s="52">
        <f>[1]!b_dq_amount($A774,日期设置!B$2,2,10000)</f>
        <v>0</v>
      </c>
      <c r="L774" s="26">
        <f>[1]!b_info_latestpar(A774,日期设置!$B$2)</f>
        <v>100</v>
      </c>
      <c r="M774" s="6">
        <f>[1]!b_info_outstandingbalance($A774,日期设置!B$2)</f>
        <v>1</v>
      </c>
      <c r="N774" s="7">
        <f>[1]!b_info_latestissurercreditrating2(A774,日期设置!$B$2,"102","1")</f>
        <v>0</v>
      </c>
      <c r="O774" s="8">
        <v>5</v>
      </c>
      <c r="P774" s="9">
        <f>[1]!b_info_repurchasedate(A774)</f>
        <v>0</v>
      </c>
      <c r="Q774" s="8" t="s">
        <v>17368</v>
      </c>
      <c r="R774" s="2" t="str">
        <f>IF((--IF(P774=0,Q774,P774))&gt;(--日期设置!$B$2),IF(P774=0,Q774,P774),Q774)</f>
        <v>2021-07-18</v>
      </c>
      <c r="S774" s="2" t="s">
        <v>17812</v>
      </c>
      <c r="T774" s="8">
        <f>[1]!b_anal_ptmyear($A774,日期设置!$B$2)</f>
        <v>0.32328767123287672</v>
      </c>
      <c r="U774" s="8">
        <f>[1]!b_anal_termifexercise($A774,日期设置!B$2)</f>
        <v>0</v>
      </c>
      <c r="V774" s="10">
        <f>[1]!b_dq_dirtyprice(A774,日期设置!$B$2)</f>
        <v>102.50279999999999</v>
      </c>
      <c r="W774" s="11">
        <f>IF(U774=0,ROUNDUP((Q774-日期设置!$B$2)/365,0),ROUNDUP((R774-日期设置!$B$2)/365,0))</f>
        <v>1</v>
      </c>
      <c r="X774" s="18">
        <f>_xlfn.IFNA(VLOOKUP(A774,过往入选债券!A:D,4,0),2)</f>
        <v>2</v>
      </c>
      <c r="Y774">
        <f>_xlfn.IFNA(VLOOKUP(C774,[2]Sheet1!$A:$A,1,0),3)</f>
        <v>3</v>
      </c>
    </row>
    <row r="775" spans="1:25" hidden="1" x14ac:dyDescent="0.2">
      <c r="A775" s="21" t="s">
        <v>4715</v>
      </c>
      <c r="B775" s="21" t="s">
        <v>4716</v>
      </c>
      <c r="C775" s="37" t="s">
        <v>4717</v>
      </c>
      <c r="D775" s="26" t="str">
        <f>[1]!b_calc_yield(A775,日期设置!$B$2,F775,1,R775,1,O775,L775,S775,)</f>
        <v>Fetching...</v>
      </c>
      <c r="E775" s="26">
        <f t="shared" si="24"/>
        <v>9.4754875740519893</v>
      </c>
      <c r="F775" s="18">
        <f>[1]!b_dq_cleanprice($A775,日期设置!B$2)</f>
        <v>99.3</v>
      </c>
      <c r="G775" s="18" t="str">
        <f t="shared" si="25"/>
        <v>4.30 + 1.30</v>
      </c>
      <c r="H775" s="27">
        <f>[1]!b_dq_pctchange($A775,日期设置!$B$2,1)/100</f>
        <v>0</v>
      </c>
      <c r="I775" s="26">
        <f>[1]!b_pq_pctchange(A775,日期设置!$B$4,日期设置!$B$2,1)</f>
        <v>0</v>
      </c>
      <c r="J775" s="26">
        <f>[1]!b_pq_pctchange(A775,日期设置!$C$4,日期设置!$B$2,1)</f>
        <v>-0.70000000000000284</v>
      </c>
      <c r="K775" s="52">
        <f>[1]!b_dq_amount($A775,日期设置!B$2,2,10000)</f>
        <v>0</v>
      </c>
      <c r="L775" s="26">
        <f>[1]!b_info_latestpar(A775,日期设置!$B$2)</f>
        <v>100</v>
      </c>
      <c r="M775" s="6">
        <f>[1]!b_info_outstandingbalance($A775,日期设置!B$2)</f>
        <v>5</v>
      </c>
      <c r="N775" s="7">
        <f>[1]!b_info_latestissurercreditrating2(A775,日期设置!$B$2,"102","1")</f>
        <v>0</v>
      </c>
      <c r="O775" s="8">
        <v>7</v>
      </c>
      <c r="P775" s="9" t="str">
        <f>[1]!b_info_repurchasedate(A775)</f>
        <v>2022-07-13</v>
      </c>
      <c r="Q775" s="8" t="s">
        <v>16278</v>
      </c>
      <c r="R775" s="2" t="str">
        <f>IF((--IF(P775=0,Q775,P775))&gt;(--日期设置!$B$2),IF(P775=0,Q775,P775),Q775)</f>
        <v>2022-07-13</v>
      </c>
      <c r="S775" s="2" t="s">
        <v>18060</v>
      </c>
      <c r="T775" s="8">
        <f>[1]!b_anal_ptmyear($A775,日期设置!$B$2)</f>
        <v>4.3095890410958901</v>
      </c>
      <c r="U775" s="8">
        <f>[1]!b_anal_termifexercise($A775,日期设置!B$2)</f>
        <v>1.3095890410958904</v>
      </c>
      <c r="V775" s="10">
        <f>[1]!b_dq_dirtyprice(A775,日期设置!$B$2)</f>
        <v>104.13290000000001</v>
      </c>
      <c r="W775" s="11">
        <f>IF(U775=0,ROUNDUP((Q775-日期设置!$B$2)/365,0),ROUNDUP((R775-日期设置!$B$2)/365,0))</f>
        <v>2</v>
      </c>
      <c r="X775" s="18">
        <f>_xlfn.IFNA(VLOOKUP(A775,过往入选债券!A:D,4,0),2)</f>
        <v>2</v>
      </c>
      <c r="Y775">
        <f>_xlfn.IFNA(VLOOKUP(C775,[2]Sheet1!$A:$A,1,0),3)</f>
        <v>3</v>
      </c>
    </row>
    <row r="776" spans="1:25" hidden="1" x14ac:dyDescent="0.2">
      <c r="A776" s="21" t="s">
        <v>4514</v>
      </c>
      <c r="B776" s="21" t="s">
        <v>4515</v>
      </c>
      <c r="C776" s="37" t="s">
        <v>25</v>
      </c>
      <c r="D776" s="26" t="str">
        <f>[1]!b_calc_yield(A776,日期设置!$B$2,F776,1,R776,1,O776,L776,S776,)</f>
        <v>Fetching...</v>
      </c>
      <c r="E776" s="26">
        <f t="shared" si="24"/>
        <v>15.945675048618524</v>
      </c>
      <c r="F776" s="18">
        <f>[1]!b_dq_cleanprice($A776,日期设置!B$2)</f>
        <v>95.775199999999998</v>
      </c>
      <c r="G776" s="18" t="str">
        <f t="shared" si="25"/>
        <v>2.18 + 0</v>
      </c>
      <c r="H776" s="27">
        <f>[1]!b_dq_pctchange($A776,日期设置!$B$2,1)/100</f>
        <v>0</v>
      </c>
      <c r="I776" s="26">
        <f>[1]!b_pq_pctchange(A776,日期设置!$B$4,日期设置!$B$2,1)</f>
        <v>0</v>
      </c>
      <c r="J776" s="26">
        <f>[1]!b_pq_pctchange(A776,日期设置!$C$4,日期设置!$B$2,1)</f>
        <v>0</v>
      </c>
      <c r="K776" s="52">
        <f>[1]!b_dq_amount($A776,日期设置!B$2,2,10000)</f>
        <v>0</v>
      </c>
      <c r="L776" s="26">
        <f>[1]!b_info_latestpar(A776,日期设置!$B$2)</f>
        <v>100</v>
      </c>
      <c r="M776" s="6">
        <f>[1]!b_info_outstandingbalance($A776,日期设置!B$2)</f>
        <v>5</v>
      </c>
      <c r="N776" s="7">
        <f>[1]!b_info_latestissurercreditrating2(A776,日期设置!$B$2,"102","1")</f>
        <v>0</v>
      </c>
      <c r="O776" s="8">
        <v>5.38</v>
      </c>
      <c r="P776" s="9">
        <f>[1]!b_info_repurchasedate(A776)</f>
        <v>0</v>
      </c>
      <c r="Q776" s="8" t="s">
        <v>16356</v>
      </c>
      <c r="R776" s="2" t="str">
        <f>IF((--IF(P776=0,Q776,P776))&gt;(--日期设置!$B$2),IF(P776=0,Q776,P776),Q776)</f>
        <v>2023-05-28</v>
      </c>
      <c r="S776" s="2" t="s">
        <v>18135</v>
      </c>
      <c r="T776" s="8">
        <f>[1]!b_anal_ptmyear($A776,日期设置!$B$2)</f>
        <v>2.1835616438356165</v>
      </c>
      <c r="U776" s="8">
        <f>[1]!b_anal_termifexercise($A776,日期设置!B$2)</f>
        <v>0</v>
      </c>
      <c r="V776" s="10">
        <f>[1]!b_dq_dirtyprice(A776,日期设置!$B$2)</f>
        <v>100.16759999999999</v>
      </c>
      <c r="W776" s="11">
        <f>IF(U776=0,ROUNDUP((Q776-日期设置!$B$2)/365,0),ROUNDUP((R776-日期设置!$B$2)/365,0))</f>
        <v>3</v>
      </c>
      <c r="X776" s="18">
        <f>_xlfn.IFNA(VLOOKUP(A776,过往入选债券!A:D,4,0),2)</f>
        <v>2</v>
      </c>
      <c r="Y776" t="str">
        <f>_xlfn.IFNA(VLOOKUP(C776,[2]Sheet1!$A:$A,1,0),3)</f>
        <v>大同煤矿集团有限责任公司</v>
      </c>
    </row>
    <row r="777" spans="1:25" hidden="1" x14ac:dyDescent="0.2">
      <c r="A777" s="21" t="s">
        <v>1468</v>
      </c>
      <c r="B777" s="21" t="s">
        <v>1469</v>
      </c>
      <c r="C777" s="37" t="s">
        <v>262</v>
      </c>
      <c r="D777" s="26" t="str">
        <f>[1]!b_calc_yield(A777,日期设置!$B$2,F777,1,R777,1,O777,L777,S777,)</f>
        <v>Fetching...</v>
      </c>
      <c r="E777" s="26">
        <f t="shared" si="24"/>
        <v>12.333977707077914</v>
      </c>
      <c r="F777" s="18">
        <f>[1]!b_dq_cleanprice($A777,日期设置!B$2)</f>
        <v>99.887</v>
      </c>
      <c r="G777" s="18" t="str">
        <f t="shared" si="25"/>
        <v>1.66 + 0</v>
      </c>
      <c r="H777" s="27">
        <f>[1]!b_dq_pctchange($A777,日期设置!$B$2,1)/100</f>
        <v>0</v>
      </c>
      <c r="I777" s="26">
        <f>[1]!b_pq_pctchange(A777,日期设置!$B$4,日期设置!$B$2,1)</f>
        <v>0</v>
      </c>
      <c r="J777" s="26">
        <f>[1]!b_pq_pctchange(A777,日期设置!$C$4,日期设置!$B$2,1)</f>
        <v>0</v>
      </c>
      <c r="K777" s="52">
        <f>[1]!b_dq_amount($A777,日期设置!B$2,2,10000)</f>
        <v>0</v>
      </c>
      <c r="L777" s="26">
        <f>[1]!b_info_latestpar(A777,日期设置!$B$2)</f>
        <v>100</v>
      </c>
      <c r="M777" s="6">
        <f>[1]!b_info_outstandingbalance($A777,日期设置!B$2)</f>
        <v>5</v>
      </c>
      <c r="N777" s="7">
        <f>[1]!b_info_latestissurercreditrating2(A777,日期设置!$B$2,"102","1")</f>
        <v>0</v>
      </c>
      <c r="O777" s="8">
        <v>7.5</v>
      </c>
      <c r="P777" s="9">
        <f>[1]!b_info_repurchasedate(A777)</f>
        <v>0</v>
      </c>
      <c r="Q777" s="8" t="s">
        <v>15990</v>
      </c>
      <c r="R777" s="2" t="str">
        <f>IF((--IF(P777=0,Q777,P777))&gt;(--日期设置!$B$2),IF(P777=0,Q777,P777),Q777)</f>
        <v>2022-11-21</v>
      </c>
      <c r="S777" s="2" t="s">
        <v>17778</v>
      </c>
      <c r="T777" s="8">
        <f>[1]!b_anal_ptmyear($A777,日期设置!$B$2)</f>
        <v>1.6684931506849314</v>
      </c>
      <c r="U777" s="8">
        <f>[1]!b_anal_termifexercise($A777,日期设置!B$2)</f>
        <v>0</v>
      </c>
      <c r="V777" s="10">
        <f>[1]!b_dq_dirtyprice(A777,日期设置!$B$2)</f>
        <v>102.3733</v>
      </c>
      <c r="W777" s="11">
        <f>IF(U777=0,ROUNDUP((Q777-日期设置!$B$2)/365,0),ROUNDUP((R777-日期设置!$B$2)/365,0))</f>
        <v>2</v>
      </c>
      <c r="X777" s="18">
        <f>_xlfn.IFNA(VLOOKUP(A777,过往入选债券!A:D,4,0),2)</f>
        <v>2</v>
      </c>
      <c r="Y777">
        <f>_xlfn.IFNA(VLOOKUP(C777,[2]Sheet1!$A:$A,1,0),3)</f>
        <v>3</v>
      </c>
    </row>
    <row r="778" spans="1:25" hidden="1" x14ac:dyDescent="0.2">
      <c r="A778" s="21" t="s">
        <v>13965</v>
      </c>
      <c r="B778" s="21" t="s">
        <v>13966</v>
      </c>
      <c r="C778" s="37" t="s">
        <v>13967</v>
      </c>
      <c r="D778" s="26" t="str">
        <f>[1]!b_calc_yield(A778,日期设置!$B$2,F778,1,R778,1,O778,L778,S778,)</f>
        <v>Fetching...</v>
      </c>
      <c r="E778" s="26">
        <f t="shared" si="24"/>
        <v>32.755510236096953</v>
      </c>
      <c r="F778" s="18">
        <f>[1]!b_dq_cleanprice($A778,日期设置!B$2)</f>
        <v>78.009</v>
      </c>
      <c r="G778" s="18" t="str">
        <f t="shared" si="25"/>
        <v>3.36 + 0</v>
      </c>
      <c r="H778" s="27">
        <f>[1]!b_dq_pctchange($A778,日期设置!$B$2,1)/100</f>
        <v>0</v>
      </c>
      <c r="I778" s="26">
        <f>[1]!b_pq_pctchange(A778,日期设置!$B$4,日期设置!$B$2,1)</f>
        <v>0</v>
      </c>
      <c r="J778" s="26">
        <f>[1]!b_pq_pctchange(A778,日期设置!$C$4,日期设置!$B$2,1)</f>
        <v>0</v>
      </c>
      <c r="K778" s="52">
        <f>[1]!b_dq_amount($A778,日期设置!B$2,2,10000)</f>
        <v>0</v>
      </c>
      <c r="L778" s="26">
        <f>[1]!b_info_latestpar(A778,日期设置!$B$2)</f>
        <v>80</v>
      </c>
      <c r="M778" s="6">
        <f>[1]!b_info_outstandingbalance($A778,日期设置!B$2)</f>
        <v>12</v>
      </c>
      <c r="N778" s="7" t="str">
        <f>[1]!b_info_latestissurercreditrating2(A778,日期设置!$B$2,"102","1")</f>
        <v>AA</v>
      </c>
      <c r="O778" s="8">
        <v>7.08</v>
      </c>
      <c r="P778" s="9">
        <f>[1]!b_info_repurchasedate(A778)</f>
        <v>0</v>
      </c>
      <c r="Q778" s="8" t="s">
        <v>16237</v>
      </c>
      <c r="R778" s="2" t="str">
        <f>IF((--IF(P778=0,Q778,P778))&gt;(--日期设置!$B$2),IF(P778=0,Q778,P778),Q778)</f>
        <v>2024-08-03</v>
      </c>
      <c r="S778" s="2" t="s">
        <v>17999</v>
      </c>
      <c r="T778" s="8">
        <f>[1]!b_anal_ptmyear($A778,日期设置!$B$2)</f>
        <v>3.3671232876712329</v>
      </c>
      <c r="U778" s="8">
        <f>[1]!b_anal_termifexercise($A778,日期设置!B$2)</f>
        <v>0</v>
      </c>
      <c r="V778" s="10">
        <f>[1]!b_dq_dirtyprice(A778,日期设置!$B$2)</f>
        <v>81.593599999999995</v>
      </c>
      <c r="W778" s="11">
        <f>IF(U778=0,ROUNDUP((Q778-日期设置!$B$2)/365,0),ROUNDUP((R778-日期设置!$B$2)/365,0))</f>
        <v>4</v>
      </c>
      <c r="X778" s="18">
        <f>_xlfn.IFNA(VLOOKUP(A778,过往入选债券!A:D,4,0),2)</f>
        <v>2</v>
      </c>
      <c r="Y778">
        <f>_xlfn.IFNA(VLOOKUP(C778,[2]Sheet1!$A:$A,1,0),3)</f>
        <v>3</v>
      </c>
    </row>
    <row r="779" spans="1:25" hidden="1" x14ac:dyDescent="0.2">
      <c r="A779" s="21" t="s">
        <v>14804</v>
      </c>
      <c r="B779" s="21" t="s">
        <v>14805</v>
      </c>
      <c r="C779" s="37" t="s">
        <v>14477</v>
      </c>
      <c r="D779" s="26" t="str">
        <f>[1]!b_calc_yield(A779,日期设置!$B$2,F779,1,R779,1,O779,L779,S779,)</f>
        <v>Fetching...</v>
      </c>
      <c r="E779" s="26">
        <f t="shared" si="24"/>
        <v>34.117227047578666</v>
      </c>
      <c r="F779" s="18">
        <f>[1]!b_dq_cleanprice($A779,日期设置!B$2)</f>
        <v>102.09610000000001</v>
      </c>
      <c r="G779" s="18" t="str">
        <f t="shared" si="25"/>
        <v>4.67 + 0</v>
      </c>
      <c r="H779" s="27">
        <f>[1]!b_dq_pctchange($A779,日期设置!$B$2,1)/100</f>
        <v>0</v>
      </c>
      <c r="I779" s="26">
        <f>[1]!b_pq_pctchange(A779,日期设置!$B$4,日期设置!$B$2,1)</f>
        <v>0</v>
      </c>
      <c r="J779" s="26">
        <f>[1]!b_pq_pctchange(A779,日期设置!$C$4,日期设置!$B$2,1)</f>
        <v>0</v>
      </c>
      <c r="K779" s="52">
        <f>[1]!b_dq_amount($A779,日期设置!B$2,2,10000)</f>
        <v>0</v>
      </c>
      <c r="L779" s="26">
        <f>[1]!b_info_latestpar(A779,日期设置!$B$2)</f>
        <v>100</v>
      </c>
      <c r="M779" s="6">
        <f>[1]!b_info_outstandingbalance($A779,日期设置!B$2)</f>
        <v>5</v>
      </c>
      <c r="N779" s="7" t="str">
        <f>[1]!b_info_latestissurercreditrating2(A779,日期设置!$B$2,"102","1")</f>
        <v>AA-</v>
      </c>
      <c r="O779" s="8">
        <v>8.1</v>
      </c>
      <c r="P779" s="9">
        <f>[1]!b_info_repurchasedate(A779)</f>
        <v>0</v>
      </c>
      <c r="Q779" s="8" t="s">
        <v>16443</v>
      </c>
      <c r="R779" s="2" t="str">
        <f>IF((--IF(P779=0,Q779,P779))&gt;(--日期设置!$B$2),IF(P779=0,Q779,P779),Q779)</f>
        <v>2025-11-22</v>
      </c>
      <c r="S779" s="2" t="s">
        <v>18207</v>
      </c>
      <c r="T779" s="8">
        <f>[1]!b_anal_ptmyear($A779,日期设置!$B$2)</f>
        <v>4.6712328767123292</v>
      </c>
      <c r="U779" s="8">
        <f>[1]!b_anal_termifexercise($A779,日期设置!B$2)</f>
        <v>0</v>
      </c>
      <c r="V779" s="10">
        <f>[1]!b_dq_dirtyprice(A779,日期设置!$B$2)</f>
        <v>104.7591</v>
      </c>
      <c r="W779" s="11">
        <f>IF(U779=0,ROUNDUP((Q779-日期设置!$B$2)/365,0),ROUNDUP((R779-日期设置!$B$2)/365,0))</f>
        <v>5</v>
      </c>
      <c r="X779" s="18">
        <f>_xlfn.IFNA(VLOOKUP(A779,过往入选债券!A:D,4,0),2)</f>
        <v>2</v>
      </c>
      <c r="Y779">
        <f>_xlfn.IFNA(VLOOKUP(C779,[2]Sheet1!$A:$A,1,0),3)</f>
        <v>3</v>
      </c>
    </row>
    <row r="780" spans="1:25" hidden="1" x14ac:dyDescent="0.2">
      <c r="A780" s="21" t="s">
        <v>1211</v>
      </c>
      <c r="B780" s="21" t="s">
        <v>1212</v>
      </c>
      <c r="C780" s="37" t="s">
        <v>1213</v>
      </c>
      <c r="D780" s="26" t="str">
        <f>[1]!b_calc_yield(A780,日期设置!$B$2,F780,1,R780,1,O780,L780,S780,)</f>
        <v>Fetching...</v>
      </c>
      <c r="E780" s="26">
        <f t="shared" si="24"/>
        <v>4.1881706204865754</v>
      </c>
      <c r="F780" s="18">
        <f>[1]!b_dq_cleanprice($A780,日期设置!B$2)</f>
        <v>99.849900000000005</v>
      </c>
      <c r="G780" s="18" t="str">
        <f t="shared" si="25"/>
        <v>1.55 + 0.55</v>
      </c>
      <c r="H780" s="27">
        <f>[1]!b_dq_pctchange($A780,日期设置!$B$2,1)/100</f>
        <v>0</v>
      </c>
      <c r="I780" s="26">
        <f>[1]!b_pq_pctchange(A780,日期设置!$B$4,日期设置!$B$2,1)</f>
        <v>0</v>
      </c>
      <c r="J780" s="26">
        <f>[1]!b_pq_pctchange(A780,日期设置!$C$4,日期设置!$B$2,1)</f>
        <v>0</v>
      </c>
      <c r="K780" s="52">
        <f>[1]!b_dq_amount($A780,日期设置!B$2,2,10000)</f>
        <v>0</v>
      </c>
      <c r="L780" s="26">
        <f>[1]!b_info_latestpar(A780,日期设置!$B$2)</f>
        <v>100</v>
      </c>
      <c r="M780" s="6">
        <f>[1]!b_info_outstandingbalance($A780,日期设置!B$2)</f>
        <v>2</v>
      </c>
      <c r="N780" s="7">
        <f>[1]!b_info_latestissurercreditrating2(A780,日期设置!$B$2,"102","1")</f>
        <v>0</v>
      </c>
      <c r="O780" s="8">
        <v>7.5</v>
      </c>
      <c r="P780" s="9" t="str">
        <f>[1]!b_info_repurchasedate(A780)</f>
        <v>2021-10-11</v>
      </c>
      <c r="Q780" s="8" t="s">
        <v>16033</v>
      </c>
      <c r="R780" s="2" t="str">
        <f>IF((--IF(P780=0,Q780,P780))&gt;(--日期设置!$B$2),IF(P780=0,Q780,P780),Q780)</f>
        <v>2021-10-11</v>
      </c>
      <c r="S780" s="2" t="s">
        <v>17820</v>
      </c>
      <c r="T780" s="8">
        <f>[1]!b_anal_ptmyear($A780,日期设置!$B$2)</f>
        <v>1.5561643835616439</v>
      </c>
      <c r="U780" s="8">
        <f>[1]!b_anal_termifexercise($A780,日期设置!B$2)</f>
        <v>0.55616438356164388</v>
      </c>
      <c r="V780" s="10">
        <f>[1]!b_dq_dirtyprice(A780,日期设置!$B$2)</f>
        <v>103.17870000000001</v>
      </c>
      <c r="W780" s="11">
        <f>IF(U780=0,ROUNDUP((Q780-日期设置!$B$2)/365,0),ROUNDUP((R780-日期设置!$B$2)/365,0))</f>
        <v>1</v>
      </c>
      <c r="X780" s="18">
        <f>_xlfn.IFNA(VLOOKUP(A780,过往入选债券!A:D,4,0),2)</f>
        <v>2</v>
      </c>
      <c r="Y780">
        <f>_xlfn.IFNA(VLOOKUP(C780,[2]Sheet1!$A:$A,1,0),3)</f>
        <v>3</v>
      </c>
    </row>
    <row r="781" spans="1:25" hidden="1" x14ac:dyDescent="0.2">
      <c r="A781" s="21" t="s">
        <v>7875</v>
      </c>
      <c r="B781" s="21" t="s">
        <v>7876</v>
      </c>
      <c r="C781" s="37" t="s">
        <v>143</v>
      </c>
      <c r="D781" s="26" t="str">
        <f>[1]!b_calc_yield(A781,日期设置!$B$2,F781,1,R781,1,O781,L781,S781,)</f>
        <v>Fetching...</v>
      </c>
      <c r="E781" s="26">
        <f t="shared" si="24"/>
        <v>6.2900809201797969</v>
      </c>
      <c r="F781" s="18">
        <f>[1]!b_dq_cleanprice($A781,日期设置!B$2)</f>
        <v>97.2423</v>
      </c>
      <c r="G781" s="18" t="str">
        <f t="shared" si="25"/>
        <v>0.83 + 0</v>
      </c>
      <c r="H781" s="27">
        <f>[1]!b_dq_pctchange($A781,日期设置!$B$2,1)/100</f>
        <v>0</v>
      </c>
      <c r="I781" s="26">
        <f>[1]!b_pq_pctchange(A781,日期设置!$B$4,日期设置!$B$2,1)</f>
        <v>1.7150143249092353</v>
      </c>
      <c r="J781" s="26">
        <f>[1]!b_pq_pctchange(A781,日期设置!$C$4,日期设置!$B$2,1)</f>
        <v>-2.047643366765679</v>
      </c>
      <c r="K781" s="52">
        <f>[1]!b_dq_amount($A781,日期设置!B$2,2,10000)</f>
        <v>0</v>
      </c>
      <c r="L781" s="26">
        <f>[1]!b_info_latestpar(A781,日期设置!$B$2)</f>
        <v>100</v>
      </c>
      <c r="M781" s="6">
        <f>[1]!b_info_outstandingbalance($A781,日期设置!B$2)</f>
        <v>10.6</v>
      </c>
      <c r="N781" s="7" t="str">
        <f>[1]!b_info_latestissurercreditrating2(A781,日期设置!$B$2,"102","1")</f>
        <v>AAA</v>
      </c>
      <c r="O781" s="8">
        <v>4.07</v>
      </c>
      <c r="P781" s="9">
        <f>[1]!b_info_repurchasedate(A781)</f>
        <v>0</v>
      </c>
      <c r="Q781" s="8" t="s">
        <v>16681</v>
      </c>
      <c r="R781" s="2" t="str">
        <f>IF((--IF(P781=0,Q781,P781))&gt;(--日期设置!$B$2),IF(P781=0,Q781,P781),Q781)</f>
        <v>2022-01-21</v>
      </c>
      <c r="S781" s="2" t="s">
        <v>18415</v>
      </c>
      <c r="T781" s="8">
        <f>[1]!b_anal_ptmyear($A781,日期设置!$B$2)</f>
        <v>0.83561643835616439</v>
      </c>
      <c r="U781" s="8">
        <f>[1]!b_anal_termifexercise($A781,日期设置!B$2)</f>
        <v>0</v>
      </c>
      <c r="V781" s="10">
        <f>[1]!b_dq_dirtyprice(A781,日期设置!$B$2)</f>
        <v>97.911299999999997</v>
      </c>
      <c r="W781" s="11">
        <f>IF(U781=0,ROUNDUP((Q781-日期设置!$B$2)/365,0),ROUNDUP((R781-日期设置!$B$2)/365,0))</f>
        <v>1</v>
      </c>
      <c r="X781" s="18" t="str">
        <f>_xlfn.IFNA(VLOOKUP(A781,过往入选债券!A:D,4,0),2)</f>
        <v>否</v>
      </c>
      <c r="Y781">
        <f>_xlfn.IFNA(VLOOKUP(C781,[2]Sheet1!$A:$A,1,0),3)</f>
        <v>3</v>
      </c>
    </row>
    <row r="782" spans="1:25" hidden="1" x14ac:dyDescent="0.2">
      <c r="A782" s="21" t="s">
        <v>6922</v>
      </c>
      <c r="B782" s="21" t="s">
        <v>6923</v>
      </c>
      <c r="C782" s="37" t="s">
        <v>2781</v>
      </c>
      <c r="D782" s="26" t="str">
        <f>[1]!b_calc_yield(A782,日期设置!$B$2,F782,1,R782,1,O782,L782,S782,)</f>
        <v>Fetching...</v>
      </c>
      <c r="E782" s="26">
        <f t="shared" si="24"/>
        <v>1.6084237146534397</v>
      </c>
      <c r="F782" s="18">
        <f>[1]!b_dq_cleanprice($A782,日期设置!B$2)</f>
        <v>100</v>
      </c>
      <c r="G782" s="18" t="str">
        <f t="shared" si="25"/>
        <v>0.21 + 0.21</v>
      </c>
      <c r="H782" s="27">
        <f>[1]!b_dq_pctchange($A782,日期设置!$B$2,1)/100</f>
        <v>0</v>
      </c>
      <c r="I782" s="26">
        <f>[1]!b_pq_pctchange(A782,日期设置!$B$4,日期设置!$B$2,1)</f>
        <v>0</v>
      </c>
      <c r="J782" s="26">
        <f>[1]!b_pq_pctchange(A782,日期设置!$C$4,日期设置!$B$2,1)</f>
        <v>-0.24589387160648754</v>
      </c>
      <c r="K782" s="52">
        <f>[1]!b_dq_amount($A782,日期设置!B$2,2,10000)</f>
        <v>0</v>
      </c>
      <c r="L782" s="26">
        <f>[1]!b_info_latestpar(A782,日期设置!$B$2)</f>
        <v>100</v>
      </c>
      <c r="M782" s="6">
        <f>[1]!b_info_outstandingbalance($A782,日期设置!B$2)</f>
        <v>10</v>
      </c>
      <c r="N782" s="7" t="str">
        <f>[1]!b_info_latestissurercreditrating2(A782,日期设置!$B$2,"102","1")</f>
        <v>AA+</v>
      </c>
      <c r="O782" s="8">
        <v>8</v>
      </c>
      <c r="P782" s="9">
        <f>[1]!b_info_repurchasedate(A782)</f>
        <v>0</v>
      </c>
      <c r="Q782" s="8" t="s">
        <v>16138</v>
      </c>
      <c r="R782" s="2" t="str">
        <f>IF((--IF(P782=0,Q782,P782))&gt;(--日期设置!$B$2),IF(P782=0,Q782,P782),Q782)</f>
        <v>2021-06-08</v>
      </c>
      <c r="S782" s="2" t="s">
        <v>18981</v>
      </c>
      <c r="T782" s="8">
        <f>[1]!b_anal_ptmyear($A782,日期设置!$B$2)</f>
        <v>0.21369863013698631</v>
      </c>
      <c r="U782" s="8">
        <f>[1]!b_anal_termifexercise($A782,日期设置!B$2)</f>
        <v>0.21369863013698631</v>
      </c>
      <c r="V782" s="10">
        <f>[1]!b_dq_dirtyprice(A782,日期设置!$B$2)</f>
        <v>106.29040000000001</v>
      </c>
      <c r="W782" s="11">
        <f>IF(U782=0,ROUNDUP((Q782-日期设置!$B$2)/365,0),ROUNDUP((R782-日期设置!$B$2)/365,0))</f>
        <v>1</v>
      </c>
      <c r="X782" s="18" t="str">
        <f>_xlfn.IFNA(VLOOKUP(A782,过往入选债券!A:D,4,0),2)</f>
        <v>否</v>
      </c>
      <c r="Y782">
        <f>_xlfn.IFNA(VLOOKUP(C782,[2]Sheet1!$A:$A,1,0),3)</f>
        <v>3</v>
      </c>
    </row>
    <row r="783" spans="1:25" hidden="1" x14ac:dyDescent="0.2">
      <c r="A783" s="21" t="s">
        <v>14368</v>
      </c>
      <c r="B783" s="21" t="s">
        <v>14369</v>
      </c>
      <c r="C783" s="37" t="s">
        <v>14162</v>
      </c>
      <c r="D783" s="26" t="str">
        <f>[1]!b_calc_yield(A783,日期设置!$B$2,F783,1,R783,1,O783,L783,S783,)</f>
        <v>Fetching...</v>
      </c>
      <c r="E783" s="26">
        <f t="shared" si="24"/>
        <v>35.751467385465794</v>
      </c>
      <c r="F783" s="18">
        <f>[1]!b_dq_cleanprice($A783,日期设置!B$2)</f>
        <v>80.239000000000004</v>
      </c>
      <c r="G783" s="18" t="str">
        <f t="shared" si="25"/>
        <v>3.73 + 0</v>
      </c>
      <c r="H783" s="27">
        <f>[1]!b_dq_pctchange($A783,日期设置!$B$2,1)/100</f>
        <v>0</v>
      </c>
      <c r="I783" s="26">
        <f>[1]!b_pq_pctchange(A783,日期设置!$B$4,日期设置!$B$2,1)</f>
        <v>0</v>
      </c>
      <c r="J783" s="26">
        <f>[1]!b_pq_pctchange(A783,日期设置!$C$4,日期设置!$B$2,1)</f>
        <v>0.2987500000000054</v>
      </c>
      <c r="K783" s="52">
        <f>[1]!b_dq_amount($A783,日期设置!B$2,2,10000)</f>
        <v>0</v>
      </c>
      <c r="L783" s="26">
        <f>[1]!b_info_latestpar(A783,日期设置!$B$2)</f>
        <v>80</v>
      </c>
      <c r="M783" s="6">
        <f>[1]!b_info_outstandingbalance($A783,日期设置!B$2)</f>
        <v>4</v>
      </c>
      <c r="N783" s="7" t="str">
        <f>[1]!b_info_latestissurercreditrating2(A783,日期设置!$B$2,"102","1")</f>
        <v>AA-</v>
      </c>
      <c r="O783" s="8">
        <v>7.8</v>
      </c>
      <c r="P783" s="9">
        <f>[1]!b_info_repurchasedate(A783)</f>
        <v>0</v>
      </c>
      <c r="Q783" s="8" t="s">
        <v>16946</v>
      </c>
      <c r="R783" s="2" t="str">
        <f>IF((--IF(P783=0,Q783,P783))&gt;(--日期设置!$B$2),IF(P783=0,Q783,P783),Q783)</f>
        <v>2024-12-14</v>
      </c>
      <c r="S783" s="2" t="s">
        <v>18172</v>
      </c>
      <c r="T783" s="8">
        <f>[1]!b_anal_ptmyear($A783,日期设置!$B$2)</f>
        <v>3.7315068493150685</v>
      </c>
      <c r="U783" s="8">
        <f>[1]!b_anal_termifexercise($A783,日期设置!B$2)</f>
        <v>0</v>
      </c>
      <c r="V783" s="10">
        <f>[1]!b_dq_dirtyprice(A783,日期设置!$B$2)</f>
        <v>81.914400000000001</v>
      </c>
      <c r="W783" s="11">
        <f>IF(U783=0,ROUNDUP((Q783-日期设置!$B$2)/365,0),ROUNDUP((R783-日期设置!$B$2)/365,0))</f>
        <v>4</v>
      </c>
      <c r="X783" s="18">
        <f>_xlfn.IFNA(VLOOKUP(A783,过往入选债券!A:D,4,0),2)</f>
        <v>2</v>
      </c>
      <c r="Y783">
        <f>_xlfn.IFNA(VLOOKUP(C783,[2]Sheet1!$A:$A,1,0),3)</f>
        <v>3</v>
      </c>
    </row>
    <row r="784" spans="1:25" hidden="1" x14ac:dyDescent="0.2">
      <c r="A784" s="21" t="s">
        <v>11491</v>
      </c>
      <c r="B784" s="21" t="s">
        <v>11492</v>
      </c>
      <c r="C784" s="37" t="s">
        <v>11493</v>
      </c>
      <c r="D784" s="26" t="str">
        <f>[1]!b_calc_yield(A784,日期设置!$B$2,F784,1,R784,1,O784,L784,S784,)</f>
        <v>Fetching...</v>
      </c>
      <c r="E784" s="26">
        <f t="shared" si="24"/>
        <v>27.639348353500036</v>
      </c>
      <c r="F784" s="18">
        <f>[1]!b_dq_cleanprice($A784,日期设置!B$2)</f>
        <v>103.0737</v>
      </c>
      <c r="G784" s="18" t="str">
        <f t="shared" si="25"/>
        <v>3.77 + 0</v>
      </c>
      <c r="H784" s="27">
        <f>[1]!b_dq_pctchange($A784,日期设置!$B$2,1)/100</f>
        <v>0</v>
      </c>
      <c r="I784" s="26">
        <f>[1]!b_pq_pctchange(A784,日期设置!$B$4,日期设置!$B$2,1)</f>
        <v>0</v>
      </c>
      <c r="J784" s="26">
        <f>[1]!b_pq_pctchange(A784,日期设置!$C$4,日期设置!$B$2,1)</f>
        <v>-0.24282697440880627</v>
      </c>
      <c r="K784" s="52">
        <f>[1]!b_dq_amount($A784,日期设置!B$2,2,10000)</f>
        <v>0</v>
      </c>
      <c r="L784" s="26">
        <f>[1]!b_info_latestpar(A784,日期设置!$B$2)</f>
        <v>100</v>
      </c>
      <c r="M784" s="6">
        <f>[1]!b_info_outstandingbalance($A784,日期设置!B$2)</f>
        <v>3</v>
      </c>
      <c r="N784" s="7">
        <f>[1]!b_info_latestissurercreditrating2(A784,日期设置!$B$2,"102","1")</f>
        <v>0</v>
      </c>
      <c r="O784" s="8">
        <v>8.5</v>
      </c>
      <c r="P784" s="9">
        <f>[1]!b_info_repurchasedate(A784)</f>
        <v>0</v>
      </c>
      <c r="Q784" s="8" t="s">
        <v>16393</v>
      </c>
      <c r="R784" s="2" t="str">
        <f>IF((--IF(P784=0,Q784,P784))&gt;(--日期设置!$B$2),IF(P784=0,Q784,P784),Q784)</f>
        <v>2024-12-30</v>
      </c>
      <c r="S784" s="2" t="s">
        <v>19002</v>
      </c>
      <c r="T784" s="8">
        <f>[1]!b_anal_ptmyear($A784,日期设置!$B$2)</f>
        <v>3.7753424657534245</v>
      </c>
      <c r="U784" s="8">
        <f>[1]!b_anal_termifexercise($A784,日期设置!B$2)</f>
        <v>0</v>
      </c>
      <c r="V784" s="10">
        <f>[1]!b_dq_dirtyprice(A784,日期设置!$B$2)</f>
        <v>104.9833</v>
      </c>
      <c r="W784" s="11">
        <f>IF(U784=0,ROUNDUP((Q784-日期设置!$B$2)/365,0),ROUNDUP((R784-日期设置!$B$2)/365,0))</f>
        <v>4</v>
      </c>
      <c r="X784" s="18">
        <f>_xlfn.IFNA(VLOOKUP(A784,过往入选债券!A:D,4,0),2)</f>
        <v>2</v>
      </c>
      <c r="Y784">
        <f>_xlfn.IFNA(VLOOKUP(C784,[2]Sheet1!$A:$A,1,0),3)</f>
        <v>3</v>
      </c>
    </row>
    <row r="785" spans="1:25" hidden="1" x14ac:dyDescent="0.2">
      <c r="A785" s="21" t="s">
        <v>11173</v>
      </c>
      <c r="B785" s="21" t="s">
        <v>11174</v>
      </c>
      <c r="C785" s="37" t="s">
        <v>118</v>
      </c>
      <c r="D785" s="26" t="str">
        <f>[1]!b_calc_yield(A785,日期设置!$B$2,F785,1,R785,1,O785,L785,S785,)</f>
        <v>Fetching...</v>
      </c>
      <c r="E785" s="26">
        <f t="shared" si="24"/>
        <v>8.8747088784958184</v>
      </c>
      <c r="F785" s="18">
        <f>[1]!b_dq_cleanprice($A785,日期设置!B$2)</f>
        <v>99.934200000000004</v>
      </c>
      <c r="G785" s="18" t="str">
        <f t="shared" si="25"/>
        <v>2.24 + 1.24</v>
      </c>
      <c r="H785" s="27">
        <f>[1]!b_dq_pctchange($A785,日期设置!$B$2,1)/100</f>
        <v>0</v>
      </c>
      <c r="I785" s="26">
        <f>[1]!b_pq_pctchange(A785,日期设置!$B$4,日期设置!$B$2,1)</f>
        <v>0</v>
      </c>
      <c r="J785" s="26">
        <f>[1]!b_pq_pctchange(A785,日期设置!$C$4,日期设置!$B$2,1)</f>
        <v>0</v>
      </c>
      <c r="K785" s="52">
        <f>[1]!b_dq_amount($A785,日期设置!B$2,2,10000)</f>
        <v>0</v>
      </c>
      <c r="L785" s="26">
        <f>[1]!b_info_latestpar(A785,日期设置!$B$2)</f>
        <v>100</v>
      </c>
      <c r="M785" s="6">
        <f>[1]!b_info_outstandingbalance($A785,日期设置!B$2)</f>
        <v>3</v>
      </c>
      <c r="N785" s="7" t="str">
        <f>[1]!b_info_latestissurercreditrating2(A785,日期设置!$B$2,"102","1")</f>
        <v>AA+</v>
      </c>
      <c r="O785" s="8">
        <v>7.5</v>
      </c>
      <c r="P785" s="9" t="str">
        <f>[1]!b_info_repurchasedate(A785)</f>
        <v>2022-06-18</v>
      </c>
      <c r="Q785" s="8" t="s">
        <v>16063</v>
      </c>
      <c r="R785" s="2" t="str">
        <f>IF((--IF(P785=0,Q785,P785))&gt;(--日期设置!$B$2),IF(P785=0,Q785,P785),Q785)</f>
        <v>2022-06-18</v>
      </c>
      <c r="S785" s="2" t="s">
        <v>17849</v>
      </c>
      <c r="T785" s="8">
        <f>[1]!b_anal_ptmyear($A785,日期设置!$B$2)</f>
        <v>2.2410958904109588</v>
      </c>
      <c r="U785" s="8">
        <f>[1]!b_anal_termifexercise($A785,日期设置!B$2)</f>
        <v>1.2410958904109588</v>
      </c>
      <c r="V785" s="10">
        <f>[1]!b_dq_dirtyprice(A785,日期设置!$B$2)</f>
        <v>105.626</v>
      </c>
      <c r="W785" s="11">
        <f>IF(U785=0,ROUNDUP((Q785-日期设置!$B$2)/365,0),ROUNDUP((R785-日期设置!$B$2)/365,0))</f>
        <v>2</v>
      </c>
      <c r="X785" s="18">
        <f>_xlfn.IFNA(VLOOKUP(A785,过往入选债券!A:D,4,0),2)</f>
        <v>2</v>
      </c>
      <c r="Y785">
        <f>_xlfn.IFNA(VLOOKUP(C785,[2]Sheet1!$A:$A,1,0),3)</f>
        <v>3</v>
      </c>
    </row>
    <row r="786" spans="1:25" hidden="1" x14ac:dyDescent="0.2">
      <c r="A786" s="28" t="s">
        <v>21636</v>
      </c>
      <c r="B786" s="28" t="s">
        <v>21637</v>
      </c>
      <c r="C786" s="39" t="s">
        <v>14714</v>
      </c>
      <c r="D786" s="26" t="str">
        <f>[1]!b_calc_yield(A786,日期设置!$B$2,F786,1,R786,1,O786,L786,S786,)</f>
        <v>Fetching...</v>
      </c>
      <c r="E786" s="26">
        <f t="shared" si="24"/>
        <v>34.735677290122283</v>
      </c>
      <c r="F786" s="18">
        <f>[1]!b_dq_cleanprice($A786,日期设置!B$2)</f>
        <v>95.337400000000002</v>
      </c>
      <c r="G786" s="18" t="str">
        <f t="shared" si="25"/>
        <v>6.64 + 4.64</v>
      </c>
      <c r="H786" s="27">
        <f>[1]!b_dq_pctchange($A786,日期设置!$B$2,1)/100</f>
        <v>0</v>
      </c>
      <c r="I786" s="26">
        <f>[1]!b_pq_pctchange(A786,日期设置!$B$4,日期设置!$B$2,1)</f>
        <v>0</v>
      </c>
      <c r="J786" s="26">
        <f>[1]!b_pq_pctchange(A786,日期设置!$C$4,日期设置!$B$2,1)</f>
        <v>0</v>
      </c>
      <c r="K786" s="52">
        <f>[1]!b_dq_amount($A786,日期设置!B$2,2,10000)</f>
        <v>0</v>
      </c>
      <c r="L786" s="26">
        <f>[1]!b_info_latestpar(A786,日期设置!$B$2)</f>
        <v>100</v>
      </c>
      <c r="M786" s="6">
        <f>[1]!b_info_outstandingbalance($A786,日期设置!B$2)</f>
        <v>5</v>
      </c>
      <c r="N786" s="7" t="str">
        <f>[1]!b_info_latestissurercreditrating2(A786,日期设置!$B$2,"102","1")</f>
        <v>AA</v>
      </c>
      <c r="O786" s="43">
        <v>6.3</v>
      </c>
      <c r="P786" s="9" t="str">
        <f>[1]!b_info_repurchasedate(A786)</f>
        <v>2025-11-11</v>
      </c>
      <c r="Q786" s="31" t="s">
        <v>21746</v>
      </c>
      <c r="R786" s="2" t="str">
        <f>IF((--IF(P786=0,Q786,P786))&gt;(--日期设置!$B$2),IF(P786=0,Q786,P786),Q786)</f>
        <v>2025-11-11</v>
      </c>
      <c r="S786" s="31" t="s">
        <v>16853</v>
      </c>
      <c r="T786" s="8">
        <f>[1]!b_anal_ptmyear($A786,日期设置!$B$2)</f>
        <v>6.6410958904109592</v>
      </c>
      <c r="U786" s="8">
        <f>[1]!b_anal_termifexercise($A786,日期设置!B$2)</f>
        <v>4.6438356164383565</v>
      </c>
      <c r="V786" s="10">
        <f>[1]!b_dq_dirtyprice(A786,日期设置!$B$2)</f>
        <v>97.598500000000001</v>
      </c>
      <c r="W786" s="11">
        <f>IF(U786=0,ROUNDUP((Q786-日期设置!$B$2)/365,0),ROUNDUP((R786-日期设置!$B$2)/365,0))</f>
        <v>5</v>
      </c>
      <c r="X786" s="18">
        <f>_xlfn.IFNA(VLOOKUP(A786,过往入选债券!A:D,4,0),2)</f>
        <v>2</v>
      </c>
      <c r="Y786">
        <f>_xlfn.IFNA(VLOOKUP(C786,[2]Sheet1!$A:$A,1,0),3)</f>
        <v>3</v>
      </c>
    </row>
    <row r="787" spans="1:25" hidden="1" x14ac:dyDescent="0.2">
      <c r="A787" s="21" t="s">
        <v>6787</v>
      </c>
      <c r="B787" s="21" t="s">
        <v>6788</v>
      </c>
      <c r="C787" s="37" t="s">
        <v>5019</v>
      </c>
      <c r="D787" s="26" t="str">
        <f>[1]!b_calc_yield(A787,日期设置!$B$2,F787,1,R787,1,O787,L787,S787,)</f>
        <v>Fetching...</v>
      </c>
      <c r="E787" s="26">
        <f t="shared" si="24"/>
        <v>0.74076031759815475</v>
      </c>
      <c r="F787" s="18">
        <f>[1]!b_dq_cleanprice($A787,日期设置!B$2)</f>
        <v>99.879000000000005</v>
      </c>
      <c r="G787" s="18" t="str">
        <f t="shared" si="25"/>
        <v>0.09 + 0</v>
      </c>
      <c r="H787" s="27">
        <f>[1]!b_dq_pctchange($A787,日期设置!$B$2,1)/100</f>
        <v>0</v>
      </c>
      <c r="I787" s="26">
        <f>[1]!b_pq_pctchange(A787,日期设置!$B$4,日期设置!$B$2,1)</f>
        <v>0.4698632658665633</v>
      </c>
      <c r="J787" s="26">
        <f>[1]!b_pq_pctchange(A787,日期设置!$C$4,日期设置!$B$2,1)</f>
        <v>1.6503591586994981</v>
      </c>
      <c r="K787" s="52">
        <f>[1]!b_dq_amount($A787,日期设置!B$2,2,10000)</f>
        <v>0</v>
      </c>
      <c r="L787" s="26">
        <f>[1]!b_info_latestpar(A787,日期设置!$B$2)</f>
        <v>100</v>
      </c>
      <c r="M787" s="6">
        <f>[1]!b_info_outstandingbalance($A787,日期设置!B$2)</f>
        <v>10</v>
      </c>
      <c r="N787" s="7" t="str">
        <f>[1]!b_info_latestissurercreditrating2(A787,日期设置!$B$2,"102","1")</f>
        <v>AA+</v>
      </c>
      <c r="O787" s="8">
        <v>6.73</v>
      </c>
      <c r="P787" s="9">
        <f>[1]!b_info_repurchasedate(A787)</f>
        <v>0</v>
      </c>
      <c r="Q787" s="8" t="s">
        <v>16083</v>
      </c>
      <c r="R787" s="2" t="str">
        <f>IF((--IF(P787=0,Q787,P787))&gt;(--日期设置!$B$2),IF(P787=0,Q787,P787),Q787)</f>
        <v>2021-04-27</v>
      </c>
      <c r="S787" s="2" t="s">
        <v>17868</v>
      </c>
      <c r="T787" s="8">
        <f>[1]!b_anal_ptmyear($A787,日期设置!$B$2)</f>
        <v>9.8630136986301367E-2</v>
      </c>
      <c r="U787" s="8">
        <f>[1]!b_anal_termifexercise($A787,日期设置!B$2)</f>
        <v>0</v>
      </c>
      <c r="V787" s="10">
        <f>[1]!b_dq_dirtyprice(A787,日期设置!$B$2)</f>
        <v>105.9452</v>
      </c>
      <c r="W787" s="11">
        <f>IF(U787=0,ROUNDUP((Q787-日期设置!$B$2)/365,0),ROUNDUP((R787-日期设置!$B$2)/365,0))</f>
        <v>1</v>
      </c>
      <c r="X787" s="18" t="str">
        <f>_xlfn.IFNA(VLOOKUP(A787,过往入选债券!A:D,4,0),2)</f>
        <v>否</v>
      </c>
      <c r="Y787" t="str">
        <f>_xlfn.IFNA(VLOOKUP(C787,[2]Sheet1!$A:$A,1,0),3)</f>
        <v>山东宏桥新型材料有限公司</v>
      </c>
    </row>
    <row r="788" spans="1:25" hidden="1" x14ac:dyDescent="0.2">
      <c r="A788" s="21" t="s">
        <v>15675</v>
      </c>
      <c r="B788" s="21" t="s">
        <v>15676</v>
      </c>
      <c r="C788" s="37" t="s">
        <v>673</v>
      </c>
      <c r="D788" s="26" t="str">
        <f>[1]!b_calc_yield(A788,日期设置!$B$2,F788,1,R788,1,O788,L788,S788,)</f>
        <v>Fetching...</v>
      </c>
      <c r="E788" s="26">
        <f t="shared" si="24"/>
        <v>28.444239346550027</v>
      </c>
      <c r="F788" s="18">
        <f>[1]!b_dq_cleanprice($A788,日期设置!B$2)</f>
        <v>97.689899999999994</v>
      </c>
      <c r="G788" s="18" t="str">
        <f t="shared" si="25"/>
        <v>3.80 + 3.80</v>
      </c>
      <c r="H788" s="27">
        <f>[1]!b_dq_pctchange($A788,日期设置!$B$2,1)/100</f>
        <v>0</v>
      </c>
      <c r="I788" s="26">
        <f>[1]!b_pq_pctchange(A788,日期设置!$B$4,日期设置!$B$2,1)</f>
        <v>0</v>
      </c>
      <c r="J788" s="26">
        <f>[1]!b_pq_pctchange(A788,日期设置!$C$4,日期设置!$B$2,1)</f>
        <v>-4.5941168427837669</v>
      </c>
      <c r="K788" s="52">
        <f>[1]!b_dq_amount($A788,日期设置!B$2,2,10000)</f>
        <v>0</v>
      </c>
      <c r="L788" s="26">
        <f>[1]!b_info_latestpar(A788,日期设置!$B$2)</f>
        <v>100</v>
      </c>
      <c r="M788" s="6">
        <f>[1]!b_info_outstandingbalance($A788,日期设置!B$2)</f>
        <v>12</v>
      </c>
      <c r="N788" s="7" t="str">
        <f>[1]!b_info_latestissurercreditrating2(A788,日期设置!$B$2,"102","1")</f>
        <v>AA+</v>
      </c>
      <c r="O788" s="8">
        <v>6.8</v>
      </c>
      <c r="P788" s="9">
        <f>[1]!b_info_repurchasedate(A788)</f>
        <v>0</v>
      </c>
      <c r="Q788" s="8" t="s">
        <v>16367</v>
      </c>
      <c r="R788" s="2" t="str">
        <f>IF((--IF(P788=0,Q788,P788))&gt;(--日期设置!$B$2),IF(P788=0,Q788,P788),Q788)</f>
        <v>2025-01-09</v>
      </c>
      <c r="S788" s="2" t="s">
        <v>18148</v>
      </c>
      <c r="T788" s="8">
        <f>[1]!b_anal_ptmyear($A788,日期设置!$B$2)</f>
        <v>3.8027397260273972</v>
      </c>
      <c r="U788" s="8">
        <f>[1]!b_anal_termifexercise($A788,日期设置!B$2)</f>
        <v>3.8054794520547945</v>
      </c>
      <c r="V788" s="10">
        <f>[1]!b_dq_dirtyprice(A788,日期设置!$B$2)</f>
        <v>99.031300000000002</v>
      </c>
      <c r="W788" s="11">
        <f>IF(U788=0,ROUNDUP((Q788-日期设置!$B$2)/365,0),ROUNDUP((R788-日期设置!$B$2)/365,0))</f>
        <v>4</v>
      </c>
      <c r="X788" s="18">
        <f>_xlfn.IFNA(VLOOKUP(A788,过往入选债券!A:D,4,0),2)</f>
        <v>2</v>
      </c>
      <c r="Y788">
        <f>_xlfn.IFNA(VLOOKUP(C788,[2]Sheet1!$A:$A,1,0),3)</f>
        <v>3</v>
      </c>
    </row>
    <row r="789" spans="1:25" hidden="1" x14ac:dyDescent="0.2">
      <c r="A789" s="21" t="s">
        <v>12871</v>
      </c>
      <c r="B789" s="21" t="s">
        <v>12872</v>
      </c>
      <c r="C789" s="37" t="s">
        <v>536</v>
      </c>
      <c r="D789" s="26" t="str">
        <f>[1]!b_calc_yield(A789,日期设置!$B$2,F789,1,R789,1,O789,L789,S789,)</f>
        <v>Fetching...</v>
      </c>
      <c r="E789" s="26">
        <f t="shared" si="24"/>
        <v>51.195521242268583</v>
      </c>
      <c r="F789" s="18">
        <f>[1]!b_dq_cleanprice($A789,日期设置!B$2)</f>
        <v>63.944699999999997</v>
      </c>
      <c r="G789" s="18" t="str">
        <f t="shared" si="25"/>
        <v>4.96 + 0</v>
      </c>
      <c r="H789" s="27">
        <f>[1]!b_dq_pctchange($A789,日期设置!$B$2,1)/100</f>
        <v>0</v>
      </c>
      <c r="I789" s="26">
        <f>[1]!b_pq_pctchange(A789,日期设置!$B$4,日期设置!$B$2,1)</f>
        <v>0</v>
      </c>
      <c r="J789" s="26">
        <f>[1]!b_pq_pctchange(A789,日期设置!$C$4,日期设置!$B$2,1)</f>
        <v>-12.500051313839556</v>
      </c>
      <c r="K789" s="52">
        <f>[1]!b_dq_amount($A789,日期设置!B$2,2,10000)</f>
        <v>0</v>
      </c>
      <c r="L789" s="26">
        <f>[1]!b_info_latestpar(A789,日期设置!$B$2)</f>
        <v>70</v>
      </c>
      <c r="M789" s="6">
        <f>[1]!b_info_outstandingbalance($A789,日期设置!B$2)</f>
        <v>5.6</v>
      </c>
      <c r="N789" s="7" t="str">
        <f>[1]!b_info_latestissurercreditrating2(A789,日期设置!$B$2,"102","1")</f>
        <v>AA</v>
      </c>
      <c r="O789" s="8">
        <v>5.38</v>
      </c>
      <c r="P789" s="9">
        <f>[1]!b_info_repurchasedate(A789)</f>
        <v>0</v>
      </c>
      <c r="Q789" s="8" t="s">
        <v>16353</v>
      </c>
      <c r="R789" s="2" t="str">
        <f>IF((--IF(P789=0,Q789,P789))&gt;(--日期设置!$B$2),IF(P789=0,Q789,P789),Q789)</f>
        <v>2026-03-08</v>
      </c>
      <c r="S789" s="2" t="s">
        <v>18132</v>
      </c>
      <c r="T789" s="8">
        <f>[1]!b_anal_ptmyear($A789,日期设置!$B$2)</f>
        <v>4.9616438356164387</v>
      </c>
      <c r="U789" s="8">
        <f>[1]!b_anal_termifexercise($A789,日期设置!B$2)</f>
        <v>0</v>
      </c>
      <c r="V789" s="10">
        <f>[1]!b_dq_dirtyprice(A789,日期设置!$B$2)</f>
        <v>64.089200000000005</v>
      </c>
      <c r="W789" s="11">
        <f>IF(U789=0,ROUNDUP((Q789-日期设置!$B$2)/365,0),ROUNDUP((R789-日期设置!$B$2)/365,0))</f>
        <v>5</v>
      </c>
      <c r="X789" s="18">
        <f>_xlfn.IFNA(VLOOKUP(A789,过往入选债券!A:D,4,0),2)</f>
        <v>2</v>
      </c>
      <c r="Y789">
        <f>_xlfn.IFNA(VLOOKUP(C789,[2]Sheet1!$A:$A,1,0),3)</f>
        <v>3</v>
      </c>
    </row>
    <row r="790" spans="1:25" hidden="1" x14ac:dyDescent="0.2">
      <c r="A790" s="28" t="s">
        <v>20094</v>
      </c>
      <c r="B790" s="28" t="s">
        <v>20095</v>
      </c>
      <c r="C790" s="39" t="s">
        <v>46</v>
      </c>
      <c r="D790" s="26" t="str">
        <f>[1]!b_calc_yield(A790,日期设置!$B$2,F790,1,R790,1,O790,L790,S790,)</f>
        <v>Fetching...</v>
      </c>
      <c r="E790" s="26">
        <f t="shared" si="24"/>
        <v>18.340821566110389</v>
      </c>
      <c r="F790" s="18">
        <f>[1]!b_dq_cleanprice($A790,日期设置!B$2)</f>
        <v>96.638000000000005</v>
      </c>
      <c r="G790" s="18" t="str">
        <f t="shared" si="25"/>
        <v>4.48 + 2.48</v>
      </c>
      <c r="H790" s="27">
        <f>[1]!b_dq_pctchange($A790,日期设置!$B$2,1)/100</f>
        <v>0</v>
      </c>
      <c r="I790" s="26">
        <f>[1]!b_pq_pctchange(A790,日期设置!$B$4,日期设置!$B$2,1)</f>
        <v>0</v>
      </c>
      <c r="J790" s="26">
        <f>[1]!b_pq_pctchange(A790,日期设置!$C$4,日期设置!$B$2,1)</f>
        <v>0</v>
      </c>
      <c r="K790" s="52">
        <f>[1]!b_dq_amount($A790,日期设置!B$2,2,10000)</f>
        <v>0</v>
      </c>
      <c r="L790" s="26">
        <f>[1]!b_info_latestpar(A790,日期设置!$B$2)</f>
        <v>100</v>
      </c>
      <c r="M790" s="6">
        <f>[1]!b_info_outstandingbalance($A790,日期设置!B$2)</f>
        <v>4</v>
      </c>
      <c r="N790" s="7">
        <f>[1]!b_info_latestissurercreditrating2(A790,日期设置!$B$2,"102","1")</f>
        <v>0</v>
      </c>
      <c r="O790" s="8">
        <v>6</v>
      </c>
      <c r="P790" s="9" t="str">
        <f>[1]!b_info_repurchasedate(A790)</f>
        <v>2023-09-16</v>
      </c>
      <c r="Q790" s="8" t="s">
        <v>20821</v>
      </c>
      <c r="R790" s="2" t="str">
        <f>IF((--IF(P790=0,Q790,P790))&gt;(--日期设置!$B$2),IF(P790=0,Q790,P790),Q790)</f>
        <v>2023-09-16</v>
      </c>
      <c r="S790" s="31" t="s">
        <v>16122</v>
      </c>
      <c r="T790" s="8">
        <f>[1]!b_anal_ptmyear($A790,日期设置!$B$2)</f>
        <v>4.4876712328767123</v>
      </c>
      <c r="U790" s="8">
        <f>[1]!b_anal_termifexercise($A790,日期设置!B$2)</f>
        <v>2.4876712328767123</v>
      </c>
      <c r="V790" s="10">
        <f>[1]!b_dq_dirtyprice(A790,日期设置!$B$2)</f>
        <v>99.712000000000003</v>
      </c>
      <c r="W790" s="11">
        <f>IF(U790=0,ROUNDUP((Q790-日期设置!$B$2)/365,0),ROUNDUP((R790-日期设置!$B$2)/365,0))</f>
        <v>3</v>
      </c>
      <c r="X790" s="18">
        <f>_xlfn.IFNA(VLOOKUP(A790,过往入选债券!A:D,4,0),2)</f>
        <v>2</v>
      </c>
      <c r="Y790">
        <f>_xlfn.IFNA(VLOOKUP(C790,[2]Sheet1!$A:$A,1,0),3)</f>
        <v>3</v>
      </c>
    </row>
    <row r="791" spans="1:25" hidden="1" x14ac:dyDescent="0.2">
      <c r="A791" s="21" t="s">
        <v>10028</v>
      </c>
      <c r="B791" s="21" t="s">
        <v>10029</v>
      </c>
      <c r="C791" s="37" t="s">
        <v>8080</v>
      </c>
      <c r="D791" s="26" t="str">
        <f>[1]!b_calc_yield(A791,日期设置!$B$2,F791,1,R791,1,O791,L791,S791,)</f>
        <v>Fetching...</v>
      </c>
      <c r="E791" s="26">
        <f t="shared" si="24"/>
        <v>7.1104145662177931</v>
      </c>
      <c r="F791" s="18">
        <f>[1]!b_dq_cleanprice($A791,日期设置!B$2)</f>
        <v>99.796999999999997</v>
      </c>
      <c r="G791" s="18" t="str">
        <f t="shared" si="25"/>
        <v>1.94 + 0.94</v>
      </c>
      <c r="H791" s="27">
        <f>[1]!b_dq_pctchange($A791,日期设置!$B$2,1)/100</f>
        <v>0</v>
      </c>
      <c r="I791" s="26">
        <f>[1]!b_pq_pctchange(A791,日期设置!$B$4,日期设置!$B$2,1)</f>
        <v>0</v>
      </c>
      <c r="J791" s="26">
        <f>[1]!b_pq_pctchange(A791,日期设置!$C$4,日期设置!$B$2,1)</f>
        <v>0</v>
      </c>
      <c r="K791" s="52">
        <f>[1]!b_dq_amount($A791,日期设置!B$2,2,10000)</f>
        <v>0</v>
      </c>
      <c r="L791" s="26">
        <f>[1]!b_info_latestpar(A791,日期设置!$B$2)</f>
        <v>100</v>
      </c>
      <c r="M791" s="6">
        <f>[1]!b_info_outstandingbalance($A791,日期设置!B$2)</f>
        <v>7</v>
      </c>
      <c r="N791" s="7" t="str">
        <f>[1]!b_info_latestissurercreditrating2(A791,日期设置!$B$2,"102","1")</f>
        <v>AA</v>
      </c>
      <c r="O791" s="8">
        <v>7.3</v>
      </c>
      <c r="P791" s="9" t="str">
        <f>[1]!b_info_repurchasedate(A791)</f>
        <v>2022-03-03</v>
      </c>
      <c r="Q791" s="8" t="s">
        <v>16263</v>
      </c>
      <c r="R791" s="2" t="str">
        <f>IF((--IF(P791=0,Q791,P791))&gt;(--日期设置!$B$2),IF(P791=0,Q791,P791),Q791)</f>
        <v>2022-03-03</v>
      </c>
      <c r="S791" s="2" t="s">
        <v>18044</v>
      </c>
      <c r="T791" s="8">
        <f>[1]!b_anal_ptmyear($A791,日期设置!$B$2)</f>
        <v>1.9479452054794519</v>
      </c>
      <c r="U791" s="8">
        <f>[1]!b_anal_termifexercise($A791,日期设置!B$2)</f>
        <v>0.94794520547945205</v>
      </c>
      <c r="V791" s="10">
        <f>[1]!b_dq_dirtyprice(A791,日期设置!$B$2)</f>
        <v>100.17700000000001</v>
      </c>
      <c r="W791" s="11">
        <f>IF(U791=0,ROUNDUP((Q791-日期设置!$B$2)/365,0),ROUNDUP((R791-日期设置!$B$2)/365,0))</f>
        <v>1</v>
      </c>
      <c r="X791" s="18">
        <f>_xlfn.IFNA(VLOOKUP(A791,过往入选债券!A:D,4,0),2)</f>
        <v>2</v>
      </c>
      <c r="Y791">
        <f>_xlfn.IFNA(VLOOKUP(C791,[2]Sheet1!$A:$A,1,0),3)</f>
        <v>3</v>
      </c>
    </row>
    <row r="792" spans="1:25" hidden="1" x14ac:dyDescent="0.2">
      <c r="A792" s="21" t="s">
        <v>8180</v>
      </c>
      <c r="B792" s="21" t="s">
        <v>8181</v>
      </c>
      <c r="C792" s="37" t="s">
        <v>8080</v>
      </c>
      <c r="D792" s="26" t="str">
        <f>[1]!b_calc_yield(A792,日期设置!$B$2,F792,1,R792,1,O792,L792,S792,)</f>
        <v>Fetching...</v>
      </c>
      <c r="E792" s="26">
        <f t="shared" si="24"/>
        <v>7.4185767188471141</v>
      </c>
      <c r="F792" s="18">
        <f>[1]!b_dq_cleanprice($A792,日期设置!B$2)</f>
        <v>99.993600000000001</v>
      </c>
      <c r="G792" s="18" t="str">
        <f t="shared" si="25"/>
        <v>0.98 + 0</v>
      </c>
      <c r="H792" s="27">
        <f>[1]!b_dq_pctchange($A792,日期设置!$B$2,1)/100</f>
        <v>0</v>
      </c>
      <c r="I792" s="26">
        <f>[1]!b_pq_pctchange(A792,日期设置!$B$4,日期设置!$B$2,1)</f>
        <v>0</v>
      </c>
      <c r="J792" s="26">
        <f>[1]!b_pq_pctchange(A792,日期设置!$C$4,日期设置!$B$2,1)</f>
        <v>-6.3999999999992951E-3</v>
      </c>
      <c r="K792" s="52">
        <f>[1]!b_dq_amount($A792,日期设置!B$2,2,10000)</f>
        <v>0</v>
      </c>
      <c r="L792" s="26">
        <f>[1]!b_info_latestpar(A792,日期设置!$B$2)</f>
        <v>100</v>
      </c>
      <c r="M792" s="6">
        <f>[1]!b_info_outstandingbalance($A792,日期设置!B$2)</f>
        <v>0.6</v>
      </c>
      <c r="N792" s="7" t="str">
        <f>[1]!b_info_latestissurercreditrating2(A792,日期设置!$B$2,"102","1")</f>
        <v>AA</v>
      </c>
      <c r="O792" s="8">
        <v>7.5</v>
      </c>
      <c r="P792" s="9" t="str">
        <f>[1]!b_info_repurchasedate(A792)</f>
        <v>2021-03-18</v>
      </c>
      <c r="Q792" s="8" t="s">
        <v>16262</v>
      </c>
      <c r="R792" s="2" t="str">
        <f>IF((--IF(P792=0,Q792,P792))&gt;(--日期设置!$B$2),IF(P792=0,Q792,P792),Q792)</f>
        <v>2022-03-18</v>
      </c>
      <c r="S792" s="2" t="s">
        <v>17822</v>
      </c>
      <c r="T792" s="8">
        <f>[1]!b_anal_ptmyear($A792,日期设置!$B$2)</f>
        <v>0.989041095890411</v>
      </c>
      <c r="U792" s="8">
        <f>[1]!b_anal_termifexercise($A792,日期设置!B$2)</f>
        <v>0</v>
      </c>
      <c r="V792" s="10">
        <f>[1]!b_dq_dirtyprice(A792,日期设置!$B$2)</f>
        <v>100.0758</v>
      </c>
      <c r="W792" s="11">
        <f>IF(U792=0,ROUNDUP((Q792-日期设置!$B$2)/365,0),ROUNDUP((R792-日期设置!$B$2)/365,0))</f>
        <v>1</v>
      </c>
      <c r="X792" s="18">
        <f>_xlfn.IFNA(VLOOKUP(A792,过往入选债券!A:D,4,0),2)</f>
        <v>2</v>
      </c>
      <c r="Y792">
        <f>_xlfn.IFNA(VLOOKUP(C792,[2]Sheet1!$A:$A,1,0),3)</f>
        <v>3</v>
      </c>
    </row>
    <row r="793" spans="1:25" x14ac:dyDescent="0.2">
      <c r="A793" s="21" t="s">
        <v>1650</v>
      </c>
      <c r="B793" s="21" t="s">
        <v>1651</v>
      </c>
      <c r="C793" s="37" t="s">
        <v>882</v>
      </c>
      <c r="D793" s="26" t="str">
        <f>[1]!b_calc_yield(A793,日期设置!$B$2,F793,1,R793,1,O793,L793,S793,)</f>
        <v>Fetching...</v>
      </c>
      <c r="E793" s="26">
        <f t="shared" si="24"/>
        <v>29.946591950708257</v>
      </c>
      <c r="F793" s="18">
        <f>[1]!b_dq_cleanprice($A793,日期设置!B$2)</f>
        <v>100</v>
      </c>
      <c r="G793" s="18" t="str">
        <f t="shared" si="25"/>
        <v>3.99 + 0</v>
      </c>
      <c r="H793" s="27">
        <f>[1]!b_dq_pctchange($A793,日期设置!$B$2,1)/100</f>
        <v>0</v>
      </c>
      <c r="I793" s="26">
        <f>[1]!b_pq_pctchange(A793,日期设置!$B$4,日期设置!$B$2,1)</f>
        <v>-9.9900099900094214E-2</v>
      </c>
      <c r="J793" s="26">
        <f>[1]!b_pq_pctchange(A793,日期设置!$C$4,日期设置!$B$2,1)</f>
        <v>-0.40277119329431321</v>
      </c>
      <c r="K793" s="52">
        <f>[1]!b_dq_amount($A793,日期设置!B$2,2,10000)</f>
        <v>10004.109589</v>
      </c>
      <c r="L793" s="26">
        <f>[1]!b_info_latestpar(A793,日期设置!$B$2)</f>
        <v>100</v>
      </c>
      <c r="M793" s="6">
        <f>[1]!b_info_outstandingbalance($A793,日期设置!B$2)</f>
        <v>10</v>
      </c>
      <c r="N793" s="7">
        <f>[1]!b_info_latestissurercreditrating2(A793,日期设置!$B$2,"102","1")</f>
        <v>0</v>
      </c>
      <c r="O793" s="8">
        <v>7.5</v>
      </c>
      <c r="P793" s="9" t="str">
        <f>[1]!b_info_repurchasedate(A793)</f>
        <v>2024-03-20</v>
      </c>
      <c r="Q793" s="8" t="s">
        <v>16527</v>
      </c>
      <c r="R793" s="2" t="str">
        <f>IF((--IF(P793=0,Q793,P793))&gt;(--日期设置!$B$2),IF(P793=0,Q793,P793),Q793)</f>
        <v>2024-03-20</v>
      </c>
      <c r="S793" s="2" t="s">
        <v>17867</v>
      </c>
      <c r="T793" s="8">
        <f>[1]!b_anal_ptmyear($A793,日期设置!$B$2)</f>
        <v>3.9945205479452053</v>
      </c>
      <c r="U793" s="8">
        <f>[1]!b_anal_termifexercise($A793,日期设置!B$2)</f>
        <v>0</v>
      </c>
      <c r="V793" s="10">
        <f>[1]!b_dq_dirtyprice(A793,日期设置!$B$2)</f>
        <v>100.0411</v>
      </c>
      <c r="W793" s="11">
        <f>IF(U793=0,ROUNDUP((Q793-日期设置!$B$2)/365,0),ROUNDUP((R793-日期设置!$B$2)/365,0))</f>
        <v>4</v>
      </c>
      <c r="X793" s="18">
        <f>_xlfn.IFNA(VLOOKUP(A793,过往入选债券!A:D,4,0),2)</f>
        <v>2</v>
      </c>
      <c r="Y793">
        <f>_xlfn.IFNA(VLOOKUP(C793,[2]Sheet1!$A:$A,1,0),3)</f>
        <v>3</v>
      </c>
    </row>
    <row r="794" spans="1:25" hidden="1" x14ac:dyDescent="0.2">
      <c r="A794" s="21" t="s">
        <v>15150</v>
      </c>
      <c r="B794" s="21" t="s">
        <v>15151</v>
      </c>
      <c r="C794" s="37" t="s">
        <v>15152</v>
      </c>
      <c r="D794" s="26" t="str">
        <f>[1]!b_calc_yield(A794,日期设置!$B$2,F794,1,R794,1,O794,L794,S794,)</f>
        <v>Fetching...</v>
      </c>
      <c r="E794" s="26">
        <f t="shared" si="24"/>
        <v>34.986938849985762</v>
      </c>
      <c r="F794" s="18">
        <f>[1]!b_dq_cleanprice($A794,日期设置!B$2)</f>
        <v>100</v>
      </c>
      <c r="G794" s="18" t="str">
        <f t="shared" si="25"/>
        <v>5.01 + 0</v>
      </c>
      <c r="H794" s="27">
        <f>[1]!b_dq_pctchange($A794,日期设置!$B$2,1)/100</f>
        <v>0</v>
      </c>
      <c r="I794" s="26">
        <f>[1]!b_pq_pctchange(A794,日期设置!$B$4,日期设置!$B$2,1)</f>
        <v>0</v>
      </c>
      <c r="J794" s="26">
        <f>[1]!b_pq_pctchange(A794,日期设置!$C$4,日期设置!$B$2,1)</f>
        <v>0</v>
      </c>
      <c r="K794" s="52">
        <f>[1]!b_dq_amount($A794,日期设置!B$2,2,10000)</f>
        <v>0</v>
      </c>
      <c r="L794" s="26">
        <f>[1]!b_info_latestpar(A794,日期设置!$B$2)</f>
        <v>100</v>
      </c>
      <c r="M794" s="6">
        <f>[1]!b_info_outstandingbalance($A794,日期设置!B$2)</f>
        <v>8</v>
      </c>
      <c r="N794" s="7" t="str">
        <f>[1]!b_info_latestissurercreditrating2(A794,日期设置!$B$2,"102","1")</f>
        <v>AA-</v>
      </c>
      <c r="O794" s="8">
        <v>7.5</v>
      </c>
      <c r="P794" s="9">
        <f>[1]!b_info_repurchasedate(A794)</f>
        <v>0</v>
      </c>
      <c r="Q794" s="8" t="s">
        <v>17706</v>
      </c>
      <c r="R794" s="2" t="str">
        <f>IF((--IF(P794=0,Q794,P794))&gt;(--日期设置!$B$2),IF(P794=0,Q794,P794),Q794)</f>
        <v>2026-03-26</v>
      </c>
      <c r="S794" s="2" t="s">
        <v>17918</v>
      </c>
      <c r="T794" s="8">
        <f>[1]!b_anal_ptmyear($A794,日期设置!$B$2)</f>
        <v>5.0109589041095894</v>
      </c>
      <c r="U794" s="8">
        <f>[1]!b_anal_termifexercise($A794,日期设置!B$2)</f>
        <v>0</v>
      </c>
      <c r="V794" s="10">
        <f>[1]!b_dq_dirtyprice(A794,日期设置!$B$2)</f>
        <v>107.4178</v>
      </c>
      <c r="W794" s="11">
        <f>IF(U794=0,ROUNDUP((Q794-日期设置!$B$2)/365,0),ROUNDUP((R794-日期设置!$B$2)/365,0))</f>
        <v>6</v>
      </c>
      <c r="X794" s="18">
        <f>_xlfn.IFNA(VLOOKUP(A794,过往入选债券!A:D,4,0),2)</f>
        <v>2</v>
      </c>
      <c r="Y794">
        <f>_xlfn.IFNA(VLOOKUP(C794,[2]Sheet1!$A:$A,1,0),3)</f>
        <v>3</v>
      </c>
    </row>
    <row r="795" spans="1:25" hidden="1" x14ac:dyDescent="0.2">
      <c r="A795" s="21" t="s">
        <v>7796</v>
      </c>
      <c r="B795" s="21" t="s">
        <v>7797</v>
      </c>
      <c r="C795" s="37" t="s">
        <v>154</v>
      </c>
      <c r="D795" s="26" t="str">
        <f>[1]!b_calc_yield(A795,日期设置!$B$2,F795,1,R795,1,O795,L795,S795,)</f>
        <v>Fetching...</v>
      </c>
      <c r="E795" s="26">
        <f t="shared" si="24"/>
        <v>5.8966243475305991</v>
      </c>
      <c r="F795" s="18">
        <f>[1]!b_dq_cleanprice($A795,日期设置!B$2)</f>
        <v>99.6922</v>
      </c>
      <c r="G795" s="18" t="str">
        <f t="shared" si="25"/>
        <v>0.78 + 0.78</v>
      </c>
      <c r="H795" s="27">
        <f>[1]!b_dq_pctchange($A795,日期设置!$B$2,1)/100</f>
        <v>0</v>
      </c>
      <c r="I795" s="26">
        <f>[1]!b_pq_pctchange(A795,日期设置!$B$4,日期设置!$B$2,1)</f>
        <v>-1.2948514851485151</v>
      </c>
      <c r="J795" s="26">
        <f>[1]!b_pq_pctchange(A795,日期设置!$C$4,日期设置!$B$2,1)</f>
        <v>-1.1019513308135647</v>
      </c>
      <c r="K795" s="52">
        <f>[1]!b_dq_amount($A795,日期设置!B$2,2,10000)</f>
        <v>0</v>
      </c>
      <c r="L795" s="26">
        <f>[1]!b_info_latestpar(A795,日期设置!$B$2)</f>
        <v>100</v>
      </c>
      <c r="M795" s="6">
        <f>[1]!b_info_outstandingbalance($A795,日期设置!B$2)</f>
        <v>5</v>
      </c>
      <c r="N795" s="7" t="str">
        <f>[1]!b_info_latestissurercreditrating2(A795,日期设置!$B$2,"102","1")</f>
        <v>AA+</v>
      </c>
      <c r="O795" s="8">
        <v>7.2</v>
      </c>
      <c r="P795" s="9">
        <f>[1]!b_info_repurchasedate(A795)</f>
        <v>0</v>
      </c>
      <c r="Q795" s="8" t="s">
        <v>17460</v>
      </c>
      <c r="R795" s="2" t="str">
        <f>IF((--IF(P795=0,Q795,P795))&gt;(--日期设置!$B$2),IF(P795=0,Q795,P795),Q795)</f>
        <v>2022-01-03</v>
      </c>
      <c r="S795" s="2" t="s">
        <v>18727</v>
      </c>
      <c r="T795" s="8">
        <f>[1]!b_anal_ptmyear($A795,日期设置!$B$2)</f>
        <v>0.78630136986301369</v>
      </c>
      <c r="U795" s="8">
        <f>[1]!b_anal_termifexercise($A795,日期设置!B$2)</f>
        <v>0.78630136986301369</v>
      </c>
      <c r="V795" s="10">
        <f>[1]!b_dq_dirtyprice(A795,日期设置!$B$2)</f>
        <v>101.2308</v>
      </c>
      <c r="W795" s="11">
        <f>IF(U795=0,ROUNDUP((Q795-日期设置!$B$2)/365,0),ROUNDUP((R795-日期设置!$B$2)/365,0))</f>
        <v>1</v>
      </c>
      <c r="X795" s="18">
        <f>_xlfn.IFNA(VLOOKUP(A795,过往入选债券!A:D,4,0),2)</f>
        <v>2</v>
      </c>
      <c r="Y795">
        <f>_xlfn.IFNA(VLOOKUP(C795,[2]Sheet1!$A:$A,1,0),3)</f>
        <v>3</v>
      </c>
    </row>
    <row r="796" spans="1:25" hidden="1" x14ac:dyDescent="0.2">
      <c r="A796" s="21" t="s">
        <v>15457</v>
      </c>
      <c r="B796" s="21" t="s">
        <v>15458</v>
      </c>
      <c r="C796" s="37" t="s">
        <v>13328</v>
      </c>
      <c r="D796" s="26" t="str">
        <f>[1]!b_calc_yield(A796,日期设置!$B$2,F796,1,R796,1,O796,L796,S796,)</f>
        <v>Fetching...</v>
      </c>
      <c r="E796" s="26">
        <f t="shared" si="24"/>
        <v>39.748395061966349</v>
      </c>
      <c r="F796" s="18">
        <f>[1]!b_dq_cleanprice($A796,日期设置!B$2)</f>
        <v>99.936000000000007</v>
      </c>
      <c r="G796" s="18" t="str">
        <f t="shared" si="25"/>
        <v>5.49 + 0</v>
      </c>
      <c r="H796" s="27">
        <f>[1]!b_dq_pctchange($A796,日期设置!$B$2,1)/100</f>
        <v>0</v>
      </c>
      <c r="I796" s="26">
        <f>[1]!b_pq_pctchange(A796,日期设置!$B$4,日期设置!$B$2,1)</f>
        <v>-9.3472425634429548E-2</v>
      </c>
      <c r="J796" s="26">
        <f>[1]!b_pq_pctchange(A796,日期设置!$C$4,日期设置!$B$2,1)</f>
        <v>3.7538101172698818E-2</v>
      </c>
      <c r="K796" s="52">
        <f>[1]!b_dq_amount($A796,日期设置!B$2,2,10000)</f>
        <v>0</v>
      </c>
      <c r="L796" s="26">
        <f>[1]!b_info_latestpar(A796,日期设置!$B$2)</f>
        <v>100</v>
      </c>
      <c r="M796" s="6">
        <f>[1]!b_info_outstandingbalance($A796,日期设置!B$2)</f>
        <v>10.4</v>
      </c>
      <c r="N796" s="7" t="str">
        <f>[1]!b_info_latestissurercreditrating2(A796,日期设置!$B$2,"102","1")</f>
        <v>AA</v>
      </c>
      <c r="O796" s="8">
        <v>7.5</v>
      </c>
      <c r="P796" s="9">
        <f>[1]!b_info_repurchasedate(A796)</f>
        <v>0</v>
      </c>
      <c r="Q796" s="8" t="s">
        <v>16769</v>
      </c>
      <c r="R796" s="2" t="str">
        <f>IF((--IF(P796=0,Q796,P796))&gt;(--日期设置!$B$2),IF(P796=0,Q796,P796),Q796)</f>
        <v>2026-09-17</v>
      </c>
      <c r="S796" s="2" t="s">
        <v>18461</v>
      </c>
      <c r="T796" s="8">
        <f>[1]!b_anal_ptmyear($A796,日期设置!$B$2)</f>
        <v>5.4904109589041097</v>
      </c>
      <c r="U796" s="8">
        <f>[1]!b_anal_termifexercise($A796,日期设置!B$2)</f>
        <v>0</v>
      </c>
      <c r="V796" s="10">
        <f>[1]!b_dq_dirtyprice(A796,日期设置!$B$2)</f>
        <v>103.75790000000001</v>
      </c>
      <c r="W796" s="11">
        <f>IF(U796=0,ROUNDUP((Q796-日期设置!$B$2)/365,0),ROUNDUP((R796-日期设置!$B$2)/365,0))</f>
        <v>6</v>
      </c>
      <c r="X796" s="18">
        <f>_xlfn.IFNA(VLOOKUP(A796,过往入选债券!A:D,4,0),2)</f>
        <v>2</v>
      </c>
      <c r="Y796" s="45">
        <f>_xlfn.IFNA(VLOOKUP(C796,[2]Sheet1!$A:$A,1,0),3)</f>
        <v>3</v>
      </c>
    </row>
    <row r="797" spans="1:25" hidden="1" x14ac:dyDescent="0.2">
      <c r="A797" s="21" t="s">
        <v>4085</v>
      </c>
      <c r="B797" s="21" t="s">
        <v>4086</v>
      </c>
      <c r="C797" s="37" t="s">
        <v>2762</v>
      </c>
      <c r="D797" s="26" t="str">
        <f>[1]!b_calc_yield(A797,日期设置!$B$2,F797,1,R797,1,O797,L797,S797,)</f>
        <v>Fetching...</v>
      </c>
      <c r="E797" s="26">
        <f t="shared" si="24"/>
        <v>14.929203610575881</v>
      </c>
      <c r="F797" s="18">
        <f>[1]!b_dq_cleanprice($A797,日期设置!B$2)</f>
        <v>100</v>
      </c>
      <c r="G797" s="18" t="str">
        <f t="shared" si="25"/>
        <v>3.99 + 1.99</v>
      </c>
      <c r="H797" s="27">
        <f>[1]!b_dq_pctchange($A797,日期设置!$B$2,1)/100</f>
        <v>0</v>
      </c>
      <c r="I797" s="26">
        <f>[1]!b_pq_pctchange(A797,日期设置!$B$4,日期设置!$B$2,1)</f>
        <v>0</v>
      </c>
      <c r="J797" s="26">
        <f>[1]!b_pq_pctchange(A797,日期设置!$C$4,日期设置!$B$2,1)</f>
        <v>0</v>
      </c>
      <c r="K797" s="52">
        <f>[1]!b_dq_amount($A797,日期设置!B$2,2,10000)</f>
        <v>0</v>
      </c>
      <c r="L797" s="26">
        <f>[1]!b_info_latestpar(A797,日期设置!$B$2)</f>
        <v>100</v>
      </c>
      <c r="M797" s="6">
        <f>[1]!b_info_outstandingbalance($A797,日期设置!B$2)</f>
        <v>5</v>
      </c>
      <c r="N797" s="7">
        <f>[1]!b_info_latestissurercreditrating2(A797,日期设置!$B$2,"102","1")</f>
        <v>0</v>
      </c>
      <c r="O797" s="8">
        <v>7.5</v>
      </c>
      <c r="P797" s="9" t="str">
        <f>[1]!b_info_repurchasedate(A797)</f>
        <v>2023-03-19</v>
      </c>
      <c r="Q797" s="8" t="s">
        <v>16417</v>
      </c>
      <c r="R797" s="2" t="str">
        <f>IF((--IF(P797=0,Q797,P797))&gt;(--日期设置!$B$2),IF(P797=0,Q797,P797),Q797)</f>
        <v>2023-03-19</v>
      </c>
      <c r="S797" s="2" t="s">
        <v>17869</v>
      </c>
      <c r="T797" s="8">
        <f>[1]!b_anal_ptmyear($A797,日期设置!$B$2)</f>
        <v>3.9917808219178084</v>
      </c>
      <c r="U797" s="8">
        <f>[1]!b_anal_termifexercise($A797,日期设置!B$2)</f>
        <v>1.9917808219178081</v>
      </c>
      <c r="V797" s="10">
        <f>[1]!b_dq_dirtyprice(A797,日期设置!$B$2)</f>
        <v>100.0616</v>
      </c>
      <c r="W797" s="11">
        <f>IF(U797=0,ROUNDUP((Q797-日期设置!$B$2)/365,0),ROUNDUP((R797-日期设置!$B$2)/365,0))</f>
        <v>2</v>
      </c>
      <c r="X797" s="18">
        <f>_xlfn.IFNA(VLOOKUP(A797,过往入选债券!A:D,4,0),2)</f>
        <v>2</v>
      </c>
      <c r="Y797">
        <f>_xlfn.IFNA(VLOOKUP(C797,[2]Sheet1!$A:$A,1,0),3)</f>
        <v>3</v>
      </c>
    </row>
    <row r="798" spans="1:25" hidden="1" x14ac:dyDescent="0.2">
      <c r="A798" s="21" t="s">
        <v>14513</v>
      </c>
      <c r="B798" s="21" t="s">
        <v>14514</v>
      </c>
      <c r="C798" s="37" t="s">
        <v>14450</v>
      </c>
      <c r="D798" s="26" t="str">
        <f>[1]!b_calc_yield(A798,日期设置!$B$2,F798,1,R798,1,O798,L798,S798,)</f>
        <v>Fetching...</v>
      </c>
      <c r="E798" s="26">
        <f t="shared" si="24"/>
        <v>28.383967970300827</v>
      </c>
      <c r="F798" s="18">
        <f>[1]!b_dq_cleanprice($A798,日期设置!B$2)</f>
        <v>99.991</v>
      </c>
      <c r="G798" s="18" t="str">
        <f t="shared" si="25"/>
        <v>4.05 + 0</v>
      </c>
      <c r="H798" s="27">
        <f>[1]!b_dq_pctchange($A798,日期设置!$B$2,1)/100</f>
        <v>0</v>
      </c>
      <c r="I798" s="26">
        <f>[1]!b_pq_pctchange(A798,日期设置!$B$4,日期设置!$B$2,1)</f>
        <v>0</v>
      </c>
      <c r="J798" s="26">
        <f>[1]!b_pq_pctchange(A798,日期设置!$C$4,日期设置!$B$2,1)</f>
        <v>0</v>
      </c>
      <c r="K798" s="52">
        <f>[1]!b_dq_amount($A798,日期设置!B$2,2,10000)</f>
        <v>0</v>
      </c>
      <c r="L798" s="26">
        <f>[1]!b_info_latestpar(A798,日期设置!$B$2)</f>
        <v>100</v>
      </c>
      <c r="M798" s="6">
        <f>[1]!b_info_outstandingbalance($A798,日期设置!B$2)</f>
        <v>2.8</v>
      </c>
      <c r="N798" s="7" t="str">
        <f>[1]!b_info_latestissurercreditrating2(A798,日期设置!$B$2,"102","1")</f>
        <v>AA-</v>
      </c>
      <c r="O798" s="8">
        <v>7.5</v>
      </c>
      <c r="P798" s="9">
        <f>[1]!b_info_repurchasedate(A798)</f>
        <v>0</v>
      </c>
      <c r="Q798" s="8" t="s">
        <v>16716</v>
      </c>
      <c r="R798" s="2" t="str">
        <f>IF((--IF(P798=0,Q798,P798))&gt;(--日期设置!$B$2),IF(P798=0,Q798,P798),Q798)</f>
        <v>2025-04-10</v>
      </c>
      <c r="S798" s="2" t="s">
        <v>18012</v>
      </c>
      <c r="T798" s="8">
        <f>[1]!b_anal_ptmyear($A798,日期设置!$B$2)</f>
        <v>4.0520547945205481</v>
      </c>
      <c r="U798" s="8">
        <f>[1]!b_anal_termifexercise($A798,日期设置!B$2)</f>
        <v>0</v>
      </c>
      <c r="V798" s="10">
        <f>[1]!b_dq_dirtyprice(A798,日期设置!$B$2)</f>
        <v>107.1006</v>
      </c>
      <c r="W798" s="11">
        <f>IF(U798=0,ROUNDUP((Q798-日期设置!$B$2)/365,0),ROUNDUP((R798-日期设置!$B$2)/365,0))</f>
        <v>5</v>
      </c>
      <c r="X798" s="18">
        <f>_xlfn.IFNA(VLOOKUP(A798,过往入选债券!A:D,4,0),2)</f>
        <v>2</v>
      </c>
      <c r="Y798">
        <f>_xlfn.IFNA(VLOOKUP(C798,[2]Sheet1!$A:$A,1,0),3)</f>
        <v>3</v>
      </c>
    </row>
    <row r="799" spans="1:25" hidden="1" x14ac:dyDescent="0.2">
      <c r="A799" s="28" t="s">
        <v>20072</v>
      </c>
      <c r="B799" s="28" t="s">
        <v>20073</v>
      </c>
      <c r="C799" s="39" t="s">
        <v>1493</v>
      </c>
      <c r="D799" s="26" t="str">
        <f>[1]!b_calc_yield(A799,日期设置!$B$2,F799,1,R799,1,O799,L799,S799,)</f>
        <v>Fetching...</v>
      </c>
      <c r="E799" s="26">
        <f t="shared" si="24"/>
        <v>10.593952970156483</v>
      </c>
      <c r="F799" s="18">
        <f>[1]!b_dq_cleanprice($A799,日期设置!B$2)</f>
        <v>98.588700000000003</v>
      </c>
      <c r="G799" s="18" t="str">
        <f t="shared" si="25"/>
        <v>4.45 + 1.45</v>
      </c>
      <c r="H799" s="27">
        <f>[1]!b_dq_pctchange($A799,日期设置!$B$2,1)/100</f>
        <v>0</v>
      </c>
      <c r="I799" s="26">
        <f>[1]!b_pq_pctchange(A799,日期设置!$B$4,日期设置!$B$2,1)</f>
        <v>0</v>
      </c>
      <c r="J799" s="26">
        <f>[1]!b_pq_pctchange(A799,日期设置!$C$4,日期设置!$B$2,1)</f>
        <v>0</v>
      </c>
      <c r="K799" s="52">
        <f>[1]!b_dq_amount($A799,日期设置!B$2,2,10000)</f>
        <v>0</v>
      </c>
      <c r="L799" s="26">
        <f>[1]!b_info_latestpar(A799,日期设置!$B$2)</f>
        <v>100</v>
      </c>
      <c r="M799" s="6">
        <f>[1]!b_info_outstandingbalance($A799,日期设置!B$2)</f>
        <v>3</v>
      </c>
      <c r="N799" s="7">
        <f>[1]!b_info_latestissurercreditrating2(A799,日期设置!$B$2,"102","1")</f>
        <v>0</v>
      </c>
      <c r="O799" s="8">
        <v>6.48</v>
      </c>
      <c r="P799" s="9" t="str">
        <f>[1]!b_info_repurchasedate(A799)</f>
        <v>2022-09-03</v>
      </c>
      <c r="Q799" s="8" t="s">
        <v>17333</v>
      </c>
      <c r="R799" s="2" t="str">
        <f>IF((--IF(P799=0,Q799,P799))&gt;(--日期设置!$B$2),IF(P799=0,Q799,P799),Q799)</f>
        <v>2022-09-03</v>
      </c>
      <c r="S799" s="31" t="s">
        <v>17563</v>
      </c>
      <c r="T799" s="8">
        <f>[1]!b_anal_ptmyear($A799,日期设置!$B$2)</f>
        <v>4.4520547945205475</v>
      </c>
      <c r="U799" s="8">
        <f>[1]!b_anal_termifexercise($A799,日期设置!B$2)</f>
        <v>1.452054794520548</v>
      </c>
      <c r="V799" s="10">
        <f>[1]!b_dq_dirtyprice(A799,日期设置!$B$2)</f>
        <v>102.13939999999999</v>
      </c>
      <c r="W799" s="11">
        <f>IF(U799=0,ROUNDUP((Q799-日期设置!$B$2)/365,0),ROUNDUP((R799-日期设置!$B$2)/365,0))</f>
        <v>2</v>
      </c>
      <c r="X799" s="18">
        <f>_xlfn.IFNA(VLOOKUP(A799,过往入选债券!A:D,4,0),2)</f>
        <v>2</v>
      </c>
      <c r="Y799">
        <f>_xlfn.IFNA(VLOOKUP(C799,[2]Sheet1!$A:$A,1,0),3)</f>
        <v>3</v>
      </c>
    </row>
    <row r="800" spans="1:25" hidden="1" x14ac:dyDescent="0.2">
      <c r="A800" s="21" t="s">
        <v>4130</v>
      </c>
      <c r="B800" s="21" t="s">
        <v>4131</v>
      </c>
      <c r="C800" s="37" t="s">
        <v>1493</v>
      </c>
      <c r="D800" s="26" t="str">
        <f>[1]!b_calc_yield(A800,日期设置!$B$2,F800,1,R800,1,O800,L800,S800,)</f>
        <v>Fetching...</v>
      </c>
      <c r="E800" s="26">
        <f t="shared" si="24"/>
        <v>7.4558356515472157</v>
      </c>
      <c r="F800" s="18">
        <f>[1]!b_dq_cleanprice($A800,日期设置!B$2)</f>
        <v>100</v>
      </c>
      <c r="G800" s="18" t="str">
        <f t="shared" si="25"/>
        <v>3.99 + 0.99</v>
      </c>
      <c r="H800" s="27">
        <f>[1]!b_dq_pctchange($A800,日期设置!$B$2,1)/100</f>
        <v>0</v>
      </c>
      <c r="I800" s="26">
        <f>[1]!b_pq_pctchange(A800,日期设置!$B$4,日期设置!$B$2,1)</f>
        <v>0</v>
      </c>
      <c r="J800" s="26">
        <f>[1]!b_pq_pctchange(A800,日期设置!$C$4,日期设置!$B$2,1)</f>
        <v>-0.19063588545877622</v>
      </c>
      <c r="K800" s="52">
        <f>[1]!b_dq_amount($A800,日期设置!B$2,2,10000)</f>
        <v>0</v>
      </c>
      <c r="L800" s="26">
        <f>[1]!b_info_latestpar(A800,日期设置!$B$2)</f>
        <v>100</v>
      </c>
      <c r="M800" s="6">
        <f>[1]!b_info_outstandingbalance($A800,日期设置!B$2)</f>
        <v>3</v>
      </c>
      <c r="N800" s="7">
        <f>[1]!b_info_latestissurercreditrating2(A800,日期设置!$B$2,"102","1")</f>
        <v>0</v>
      </c>
      <c r="O800" s="8">
        <v>7.5</v>
      </c>
      <c r="P800" s="9" t="str">
        <f>[1]!b_info_repurchasedate(A800)</f>
        <v>2022-03-20</v>
      </c>
      <c r="Q800" s="8" t="s">
        <v>16527</v>
      </c>
      <c r="R800" s="2" t="str">
        <f>IF((--IF(P800=0,Q800,P800))&gt;(--日期设置!$B$2),IF(P800=0,Q800,P800),Q800)</f>
        <v>2022-03-20</v>
      </c>
      <c r="S800" s="2" t="s">
        <v>18280</v>
      </c>
      <c r="T800" s="8">
        <f>[1]!b_anal_ptmyear($A800,日期设置!$B$2)</f>
        <v>3.9945205479452053</v>
      </c>
      <c r="U800" s="8">
        <f>[1]!b_anal_termifexercise($A800,日期设置!B$2)</f>
        <v>0.9945205479452055</v>
      </c>
      <c r="V800" s="10">
        <f>[1]!b_dq_dirtyprice(A800,日期设置!$B$2)</f>
        <v>100.0411</v>
      </c>
      <c r="W800" s="11">
        <f>IF(U800=0,ROUNDUP((Q800-日期设置!$B$2)/365,0),ROUNDUP((R800-日期设置!$B$2)/365,0))</f>
        <v>1</v>
      </c>
      <c r="X800" s="18">
        <f>_xlfn.IFNA(VLOOKUP(A800,过往入选债券!A:D,4,0),2)</f>
        <v>2</v>
      </c>
      <c r="Y800">
        <f>_xlfn.IFNA(VLOOKUP(C800,[2]Sheet1!$A:$A,1,0),3)</f>
        <v>3</v>
      </c>
    </row>
    <row r="801" spans="1:25" hidden="1" x14ac:dyDescent="0.2">
      <c r="A801" s="21" t="s">
        <v>6052</v>
      </c>
      <c r="B801" s="21" t="s">
        <v>6053</v>
      </c>
      <c r="C801" s="37" t="s">
        <v>5042</v>
      </c>
      <c r="D801" s="26" t="str">
        <f>[1]!b_calc_yield(A801,日期设置!$B$2,F801,1,R801,1,O801,L801,S801,)</f>
        <v>Fetching...</v>
      </c>
      <c r="E801" s="26">
        <f t="shared" si="24"/>
        <v>7.4558356515472157</v>
      </c>
      <c r="F801" s="18">
        <f>[1]!b_dq_cleanprice($A801,日期设置!B$2)</f>
        <v>100</v>
      </c>
      <c r="G801" s="18" t="str">
        <f t="shared" si="25"/>
        <v>0.99 + 0</v>
      </c>
      <c r="H801" s="27">
        <f>[1]!b_dq_pctchange($A801,日期设置!$B$2,1)/100</f>
        <v>0</v>
      </c>
      <c r="I801" s="26">
        <f>[1]!b_pq_pctchange(A801,日期设置!$B$4,日期设置!$B$2,1)</f>
        <v>0</v>
      </c>
      <c r="J801" s="26">
        <f>[1]!b_pq_pctchange(A801,日期设置!$C$4,日期设置!$B$2,1)</f>
        <v>0</v>
      </c>
      <c r="K801" s="52">
        <f>[1]!b_dq_amount($A801,日期设置!B$2,2,10000)</f>
        <v>0</v>
      </c>
      <c r="L801" s="26">
        <f>[1]!b_info_latestpar(A801,日期设置!$B$2)</f>
        <v>100</v>
      </c>
      <c r="M801" s="6">
        <f>[1]!b_info_outstandingbalance($A801,日期设置!B$2)</f>
        <v>5.4</v>
      </c>
      <c r="N801" s="7" t="str">
        <f>[1]!b_info_latestissurercreditrating2(A801,日期设置!$B$2,"102","1")</f>
        <v>AA+</v>
      </c>
      <c r="O801" s="8">
        <v>7.5</v>
      </c>
      <c r="P801" s="9" t="str">
        <f>[1]!b_info_repurchasedate(A801)</f>
        <v>2020-03-20</v>
      </c>
      <c r="Q801" s="8" t="s">
        <v>16067</v>
      </c>
      <c r="R801" s="2" t="str">
        <f>IF((--IF(P801=0,Q801,P801))&gt;(--日期设置!$B$2),IF(P801=0,Q801,P801),Q801)</f>
        <v>2022-03-20</v>
      </c>
      <c r="S801" s="2" t="s">
        <v>18318</v>
      </c>
      <c r="T801" s="8">
        <f>[1]!b_anal_ptmyear($A801,日期设置!$B$2)</f>
        <v>0.9945205479452055</v>
      </c>
      <c r="U801" s="8">
        <f>[1]!b_anal_termifexercise($A801,日期设置!B$2)</f>
        <v>0</v>
      </c>
      <c r="V801" s="10">
        <f>[1]!b_dq_dirtyprice(A801,日期设置!$B$2)</f>
        <v>100.0411</v>
      </c>
      <c r="W801" s="11">
        <f>IF(U801=0,ROUNDUP((Q801-日期设置!$B$2)/365,0),ROUNDUP((R801-日期设置!$B$2)/365,0))</f>
        <v>1</v>
      </c>
      <c r="X801" s="18">
        <f>_xlfn.IFNA(VLOOKUP(A801,过往入选债券!A:D,4,0),2)</f>
        <v>2</v>
      </c>
      <c r="Y801">
        <f>_xlfn.IFNA(VLOOKUP(C801,[2]Sheet1!$A:$A,1,0),3)</f>
        <v>3</v>
      </c>
    </row>
    <row r="802" spans="1:25" hidden="1" x14ac:dyDescent="0.2">
      <c r="A802" s="21" t="s">
        <v>15213</v>
      </c>
      <c r="B802" s="21" t="s">
        <v>15214</v>
      </c>
      <c r="C802" s="37" t="s">
        <v>15215</v>
      </c>
      <c r="D802" s="26" t="str">
        <f>[1]!b_calc_yield(A802,日期设置!$B$2,F802,1,R802,1,O802,L802,S802,)</f>
        <v>Fetching...</v>
      </c>
      <c r="E802" s="26">
        <f t="shared" si="24"/>
        <v>35.427319893339316</v>
      </c>
      <c r="F802" s="18">
        <f>[1]!b_dq_cleanprice($A802,日期设置!B$2)</f>
        <v>100</v>
      </c>
      <c r="G802" s="18" t="str">
        <f t="shared" si="25"/>
        <v>5.05 + 0</v>
      </c>
      <c r="H802" s="27">
        <f>[1]!b_dq_pctchange($A802,日期设置!$B$2,1)/100</f>
        <v>0</v>
      </c>
      <c r="I802" s="26">
        <f>[1]!b_pq_pctchange(A802,日期设置!$B$4,日期设置!$B$2,1)</f>
        <v>0</v>
      </c>
      <c r="J802" s="26">
        <f>[1]!b_pq_pctchange(A802,日期设置!$C$4,日期设置!$B$2,1)</f>
        <v>0</v>
      </c>
      <c r="K802" s="52">
        <f>[1]!b_dq_amount($A802,日期设置!B$2,2,10000)</f>
        <v>0</v>
      </c>
      <c r="L802" s="26">
        <f>[1]!b_info_latestpar(A802,日期设置!$B$2)</f>
        <v>100</v>
      </c>
      <c r="M802" s="6">
        <f>[1]!b_info_outstandingbalance($A802,日期设置!B$2)</f>
        <v>10.8</v>
      </c>
      <c r="N802" s="7" t="str">
        <f>[1]!b_info_latestissurercreditrating2(A802,日期设置!$B$2,"102","1")</f>
        <v>AA-</v>
      </c>
      <c r="O802" s="8">
        <v>7.5</v>
      </c>
      <c r="P802" s="9">
        <f>[1]!b_info_repurchasedate(A802)</f>
        <v>0</v>
      </c>
      <c r="Q802" s="8" t="s">
        <v>17198</v>
      </c>
      <c r="R802" s="2" t="str">
        <f>IF((--IF(P802=0,Q802,P802))&gt;(--日期设置!$B$2),IF(P802=0,Q802,P802),Q802)</f>
        <v>2026-04-12</v>
      </c>
      <c r="S802" s="2" t="s">
        <v>18240</v>
      </c>
      <c r="T802" s="8">
        <f>[1]!b_anal_ptmyear($A802,日期设置!$B$2)</f>
        <v>5.0575342465753428</v>
      </c>
      <c r="U802" s="8">
        <f>[1]!b_anal_termifexercise($A802,日期设置!B$2)</f>
        <v>0</v>
      </c>
      <c r="V802" s="10">
        <f>[1]!b_dq_dirtyprice(A802,日期设置!$B$2)</f>
        <v>107.0685</v>
      </c>
      <c r="W802" s="11">
        <f>IF(U802=0,ROUNDUP((Q802-日期设置!$B$2)/365,0),ROUNDUP((R802-日期设置!$B$2)/365,0))</f>
        <v>6</v>
      </c>
      <c r="X802" s="18">
        <f>_xlfn.IFNA(VLOOKUP(A802,过往入选债券!A:D,4,0),2)</f>
        <v>2</v>
      </c>
      <c r="Y802">
        <f>_xlfn.IFNA(VLOOKUP(C802,[2]Sheet1!$A:$A,1,0),3)</f>
        <v>3</v>
      </c>
    </row>
    <row r="803" spans="1:25" hidden="1" x14ac:dyDescent="0.2">
      <c r="A803" s="21" t="s">
        <v>15236</v>
      </c>
      <c r="B803" s="21" t="s">
        <v>15237</v>
      </c>
      <c r="C803" s="37" t="s">
        <v>14834</v>
      </c>
      <c r="D803" s="26" t="str">
        <f>[1]!b_calc_yield(A803,日期设置!$B$2,F803,1,R803,1,O803,L803,S803,)</f>
        <v>Fetching...</v>
      </c>
      <c r="E803" s="26">
        <f t="shared" si="24"/>
        <v>35.583457696091081</v>
      </c>
      <c r="F803" s="18">
        <f>[1]!b_dq_cleanprice($A803,日期设置!B$2)</f>
        <v>100</v>
      </c>
      <c r="G803" s="18" t="str">
        <f t="shared" si="25"/>
        <v>5.07 + 0</v>
      </c>
      <c r="H803" s="27">
        <f>[1]!b_dq_pctchange($A803,日期设置!$B$2,1)/100</f>
        <v>0</v>
      </c>
      <c r="I803" s="26">
        <f>[1]!b_pq_pctchange(A803,日期设置!$B$4,日期设置!$B$2,1)</f>
        <v>0</v>
      </c>
      <c r="J803" s="26">
        <f>[1]!b_pq_pctchange(A803,日期设置!$C$4,日期设置!$B$2,1)</f>
        <v>0</v>
      </c>
      <c r="K803" s="52">
        <f>[1]!b_dq_amount($A803,日期设置!B$2,2,10000)</f>
        <v>0</v>
      </c>
      <c r="L803" s="26">
        <f>[1]!b_info_latestpar(A803,日期设置!$B$2)</f>
        <v>100</v>
      </c>
      <c r="M803" s="6">
        <f>[1]!b_info_outstandingbalance($A803,日期设置!B$2)</f>
        <v>2.8</v>
      </c>
      <c r="N803" s="7" t="str">
        <f>[1]!b_info_latestissurercreditrating2(A803,日期设置!$B$2,"102","1")</f>
        <v>AA</v>
      </c>
      <c r="O803" s="8">
        <v>7.5</v>
      </c>
      <c r="P803" s="9">
        <f>[1]!b_info_repurchasedate(A803)</f>
        <v>0</v>
      </c>
      <c r="Q803" s="8" t="s">
        <v>16795</v>
      </c>
      <c r="R803" s="2" t="str">
        <f>IF((--IF(P803=0,Q803,P803))&gt;(--日期设置!$B$2),IF(P803=0,Q803,P803),Q803)</f>
        <v>2026-04-18</v>
      </c>
      <c r="S803" s="2" t="s">
        <v>18350</v>
      </c>
      <c r="T803" s="8">
        <f>[1]!b_anal_ptmyear($A803,日期设置!$B$2)</f>
        <v>5.0739726027397261</v>
      </c>
      <c r="U803" s="8">
        <f>[1]!b_anal_termifexercise($A803,日期设置!B$2)</f>
        <v>0</v>
      </c>
      <c r="V803" s="10">
        <f>[1]!b_dq_dirtyprice(A803,日期设置!$B$2)</f>
        <v>106.9452</v>
      </c>
      <c r="W803" s="11">
        <f>IF(U803=0,ROUNDUP((Q803-日期设置!$B$2)/365,0),ROUNDUP((R803-日期设置!$B$2)/365,0))</f>
        <v>6</v>
      </c>
      <c r="X803" s="18">
        <f>_xlfn.IFNA(VLOOKUP(A803,过往入选债券!A:D,4,0),2)</f>
        <v>2</v>
      </c>
      <c r="Y803">
        <f>_xlfn.IFNA(VLOOKUP(C803,[2]Sheet1!$A:$A,1,0),3)</f>
        <v>3</v>
      </c>
    </row>
    <row r="804" spans="1:25" hidden="1" x14ac:dyDescent="0.2">
      <c r="A804" s="21" t="s">
        <v>2703</v>
      </c>
      <c r="B804" s="21" t="s">
        <v>2704</v>
      </c>
      <c r="C804" s="37" t="s">
        <v>1769</v>
      </c>
      <c r="D804" s="26" t="str">
        <f>[1]!b_calc_yield(A804,日期设置!$B$2,F804,1,R804,1,O804,L804,S804,)</f>
        <v>Fetching...</v>
      </c>
      <c r="E804" s="26">
        <f t="shared" si="24"/>
        <v>7.3509968164187978</v>
      </c>
      <c r="F804" s="18">
        <f>[1]!b_dq_cleanprice($A804,日期设置!B$2)</f>
        <v>99.995000000000005</v>
      </c>
      <c r="G804" s="18" t="str">
        <f t="shared" si="25"/>
        <v>2.98 + 0.98</v>
      </c>
      <c r="H804" s="27">
        <f>[1]!b_dq_pctchange($A804,日期设置!$B$2,1)/100</f>
        <v>0</v>
      </c>
      <c r="I804" s="26">
        <f>[1]!b_pq_pctchange(A804,日期设置!$B$4,日期设置!$B$2,1)</f>
        <v>0</v>
      </c>
      <c r="J804" s="26">
        <f>[1]!b_pq_pctchange(A804,日期设置!$C$4,日期设置!$B$2,1)</f>
        <v>-7.9997600071953501E-3</v>
      </c>
      <c r="K804" s="52">
        <f>[1]!b_dq_amount($A804,日期设置!B$2,2,10000)</f>
        <v>0</v>
      </c>
      <c r="L804" s="26">
        <f>[1]!b_info_latestpar(A804,日期设置!$B$2)</f>
        <v>100</v>
      </c>
      <c r="M804" s="6">
        <f>[1]!b_info_outstandingbalance($A804,日期设置!B$2)</f>
        <v>5</v>
      </c>
      <c r="N804" s="7">
        <f>[1]!b_info_latestissurercreditrating2(A804,日期设置!$B$2,"102","1")</f>
        <v>0</v>
      </c>
      <c r="O804" s="8">
        <v>7.5</v>
      </c>
      <c r="P804" s="9" t="str">
        <f>[1]!b_info_repurchasedate(A804)</f>
        <v>2022-03-15</v>
      </c>
      <c r="Q804" s="8" t="s">
        <v>17530</v>
      </c>
      <c r="R804" s="2" t="str">
        <f>IF((--IF(P804=0,Q804,P804))&gt;(--日期设置!$B$2),IF(P804=0,Q804,P804),Q804)</f>
        <v>2022-03-15</v>
      </c>
      <c r="S804" s="2" t="s">
        <v>18387</v>
      </c>
      <c r="T804" s="8">
        <f>[1]!b_anal_ptmyear($A804,日期设置!$B$2)</f>
        <v>2.9808219178082194</v>
      </c>
      <c r="U804" s="8">
        <f>[1]!b_anal_termifexercise($A804,日期设置!B$2)</f>
        <v>0.98082191780821915</v>
      </c>
      <c r="V804" s="10">
        <f>[1]!b_dq_dirtyprice(A804,日期设置!$B$2)</f>
        <v>100.1388</v>
      </c>
      <c r="W804" s="11">
        <f>IF(U804=0,ROUNDUP((Q804-日期设置!$B$2)/365,0),ROUNDUP((R804-日期设置!$B$2)/365,0))</f>
        <v>1</v>
      </c>
      <c r="X804" s="18" t="str">
        <f>_xlfn.IFNA(VLOOKUP(A804,过往入选债券!A:D,4,0),2)</f>
        <v>否</v>
      </c>
      <c r="Y804">
        <f>_xlfn.IFNA(VLOOKUP(C804,[2]Sheet1!$A:$A,1,0),3)</f>
        <v>3</v>
      </c>
    </row>
    <row r="805" spans="1:25" hidden="1" x14ac:dyDescent="0.2">
      <c r="A805" s="21" t="s">
        <v>15249</v>
      </c>
      <c r="B805" s="21" t="s">
        <v>15250</v>
      </c>
      <c r="C805" s="37" t="s">
        <v>14875</v>
      </c>
      <c r="D805" s="26" t="str">
        <f>[1]!b_calc_yield(A805,日期设置!$B$2,F805,1,R805,1,O805,L805,S805,)</f>
        <v>Fetching...</v>
      </c>
      <c r="E805" s="26">
        <f t="shared" si="24"/>
        <v>35.792202343492477</v>
      </c>
      <c r="F805" s="18">
        <f>[1]!b_dq_cleanprice($A805,日期设置!B$2)</f>
        <v>100</v>
      </c>
      <c r="G805" s="18" t="str">
        <f t="shared" si="25"/>
        <v>5.09 + 0</v>
      </c>
      <c r="H805" s="27">
        <f>[1]!b_dq_pctchange($A805,日期设置!$B$2,1)/100</f>
        <v>0</v>
      </c>
      <c r="I805" s="26">
        <f>[1]!b_pq_pctchange(A805,日期设置!$B$4,日期设置!$B$2,1)</f>
        <v>0</v>
      </c>
      <c r="J805" s="26">
        <f>[1]!b_pq_pctchange(A805,日期设置!$C$4,日期设置!$B$2,1)</f>
        <v>0</v>
      </c>
      <c r="K805" s="52">
        <f>[1]!b_dq_amount($A805,日期设置!B$2,2,10000)</f>
        <v>0</v>
      </c>
      <c r="L805" s="26">
        <f>[1]!b_info_latestpar(A805,日期设置!$B$2)</f>
        <v>100</v>
      </c>
      <c r="M805" s="6">
        <f>[1]!b_info_outstandingbalance($A805,日期设置!B$2)</f>
        <v>6</v>
      </c>
      <c r="N805" s="7" t="str">
        <f>[1]!b_info_latestissurercreditrating2(A805,日期设置!$B$2,"102","1")</f>
        <v>AA-</v>
      </c>
      <c r="O805" s="8">
        <v>7.5</v>
      </c>
      <c r="P805" s="9">
        <f>[1]!b_info_repurchasedate(A805)</f>
        <v>0</v>
      </c>
      <c r="Q805" s="8" t="s">
        <v>16028</v>
      </c>
      <c r="R805" s="2" t="str">
        <f>IF((--IF(P805=0,Q805,P805))&gt;(--日期设置!$B$2),IF(P805=0,Q805,P805),Q805)</f>
        <v>2026-04-26</v>
      </c>
      <c r="S805" s="2" t="s">
        <v>17815</v>
      </c>
      <c r="T805" s="8">
        <f>[1]!b_anal_ptmyear($A805,日期设置!$B$2)</f>
        <v>5.095890410958904</v>
      </c>
      <c r="U805" s="8">
        <f>[1]!b_anal_termifexercise($A805,日期设置!B$2)</f>
        <v>0</v>
      </c>
      <c r="V805" s="10">
        <f>[1]!b_dq_dirtyprice(A805,日期设置!$B$2)</f>
        <v>106.7808</v>
      </c>
      <c r="W805" s="11">
        <f>IF(U805=0,ROUNDUP((Q805-日期设置!$B$2)/365,0),ROUNDUP((R805-日期设置!$B$2)/365,0))</f>
        <v>6</v>
      </c>
      <c r="X805" s="18">
        <f>_xlfn.IFNA(VLOOKUP(A805,过往入选债券!A:D,4,0),2)</f>
        <v>2</v>
      </c>
      <c r="Y805">
        <f>_xlfn.IFNA(VLOOKUP(C805,[2]Sheet1!$A:$A,1,0),3)</f>
        <v>3</v>
      </c>
    </row>
    <row r="806" spans="1:25" hidden="1" x14ac:dyDescent="0.2">
      <c r="A806" s="21" t="s">
        <v>6814</v>
      </c>
      <c r="B806" s="21" t="s">
        <v>6815</v>
      </c>
      <c r="C806" s="37" t="s">
        <v>5019</v>
      </c>
      <c r="D806" s="26" t="str">
        <f>[1]!b_calc_yield(A806,日期设置!$B$2,F806,1,R806,1,O806,L806,S806,)</f>
        <v>Fetching...</v>
      </c>
      <c r="E806" s="26">
        <f t="shared" si="24"/>
        <v>0.73909892692598511</v>
      </c>
      <c r="F806" s="18">
        <f>[1]!b_dq_cleanprice($A806,日期设置!B$2)</f>
        <v>99.896199999999993</v>
      </c>
      <c r="G806" s="18" t="str">
        <f t="shared" si="25"/>
        <v>0.09 + 0</v>
      </c>
      <c r="H806" s="27">
        <f>[1]!b_dq_pctchange($A806,日期设置!$B$2,1)/100</f>
        <v>0</v>
      </c>
      <c r="I806" s="26">
        <f>[1]!b_pq_pctchange(A806,日期设置!$B$4,日期设置!$B$2,1)</f>
        <v>2.1726056539704488</v>
      </c>
      <c r="J806" s="26">
        <f>[1]!b_pq_pctchange(A806,日期设置!$C$4,日期设置!$B$2,1)</f>
        <v>3.5277462841556071</v>
      </c>
      <c r="K806" s="52">
        <f>[1]!b_dq_amount($A806,日期设置!B$2,2,10000)</f>
        <v>0</v>
      </c>
      <c r="L806" s="26">
        <f>[1]!b_info_latestpar(A806,日期设置!$B$2)</f>
        <v>100</v>
      </c>
      <c r="M806" s="6">
        <f>[1]!b_info_outstandingbalance($A806,日期设置!B$2)</f>
        <v>10</v>
      </c>
      <c r="N806" s="7" t="str">
        <f>[1]!b_info_latestissurercreditrating2(A806,日期设置!$B$2,"102","1")</f>
        <v>AA+</v>
      </c>
      <c r="O806" s="8">
        <v>6.9</v>
      </c>
      <c r="P806" s="9">
        <f>[1]!b_info_repurchasedate(A806)</f>
        <v>0</v>
      </c>
      <c r="Q806" s="8" t="s">
        <v>16083</v>
      </c>
      <c r="R806" s="2" t="str">
        <f>IF((--IF(P806=0,Q806,P806))&gt;(--日期设置!$B$2),IF(P806=0,Q806,P806),Q806)</f>
        <v>2021-04-27</v>
      </c>
      <c r="S806" s="2" t="s">
        <v>17868</v>
      </c>
      <c r="T806" s="8">
        <f>[1]!b_anal_ptmyear($A806,日期设置!$B$2)</f>
        <v>9.8630136986301367E-2</v>
      </c>
      <c r="U806" s="8">
        <f>[1]!b_anal_termifexercise($A806,日期设置!B$2)</f>
        <v>0</v>
      </c>
      <c r="V806" s="10">
        <f>[1]!b_dq_dirtyprice(A806,日期设置!$B$2)</f>
        <v>106.1157</v>
      </c>
      <c r="W806" s="11">
        <f>IF(U806=0,ROUNDUP((Q806-日期设置!$B$2)/365,0),ROUNDUP((R806-日期设置!$B$2)/365,0))</f>
        <v>1</v>
      </c>
      <c r="X806" s="18" t="str">
        <f>_xlfn.IFNA(VLOOKUP(A806,过往入选债券!A:D,4,0),2)</f>
        <v>否</v>
      </c>
      <c r="Y806" t="str">
        <f>_xlfn.IFNA(VLOOKUP(C806,[2]Sheet1!$A:$A,1,0),3)</f>
        <v>山东宏桥新型材料有限公司</v>
      </c>
    </row>
    <row r="807" spans="1:25" hidden="1" x14ac:dyDescent="0.2">
      <c r="A807" s="21" t="s">
        <v>15273</v>
      </c>
      <c r="B807" s="21" t="s">
        <v>15274</v>
      </c>
      <c r="C807" s="37" t="s">
        <v>15275</v>
      </c>
      <c r="D807" s="26" t="str">
        <f>[1]!b_calc_yield(A807,日期设置!$B$2,F807,1,R807,1,O807,L807,S807,)</f>
        <v>Fetching...</v>
      </c>
      <c r="E807" s="26">
        <f t="shared" si="24"/>
        <v>35.844488976453938</v>
      </c>
      <c r="F807" s="18">
        <f>[1]!b_dq_cleanprice($A807,日期设置!B$2)</f>
        <v>100</v>
      </c>
      <c r="G807" s="18" t="str">
        <f t="shared" si="25"/>
        <v>5.10 + 0</v>
      </c>
      <c r="H807" s="27">
        <f>[1]!b_dq_pctchange($A807,日期设置!$B$2,1)/100</f>
        <v>0</v>
      </c>
      <c r="I807" s="26">
        <f>[1]!b_pq_pctchange(A807,日期设置!$B$4,日期设置!$B$2,1)</f>
        <v>0</v>
      </c>
      <c r="J807" s="26">
        <f>[1]!b_pq_pctchange(A807,日期设置!$C$4,日期设置!$B$2,1)</f>
        <v>0</v>
      </c>
      <c r="K807" s="52">
        <f>[1]!b_dq_amount($A807,日期设置!B$2,2,10000)</f>
        <v>0</v>
      </c>
      <c r="L807" s="26">
        <f>[1]!b_info_latestpar(A807,日期设置!$B$2)</f>
        <v>100</v>
      </c>
      <c r="M807" s="6">
        <f>[1]!b_info_outstandingbalance($A807,日期设置!B$2)</f>
        <v>6</v>
      </c>
      <c r="N807" s="7" t="str">
        <f>[1]!b_info_latestissurercreditrating2(A807,日期设置!$B$2,"102","1")</f>
        <v>AA</v>
      </c>
      <c r="O807" s="8">
        <v>7.5</v>
      </c>
      <c r="P807" s="9">
        <f>[1]!b_info_repurchasedate(A807)</f>
        <v>0</v>
      </c>
      <c r="Q807" s="8" t="s">
        <v>17591</v>
      </c>
      <c r="R807" s="2" t="str">
        <f>IF((--IF(P807=0,Q807,P807))&gt;(--日期设置!$B$2),IF(P807=0,Q807,P807),Q807)</f>
        <v>2026-04-28</v>
      </c>
      <c r="S807" s="2" t="s">
        <v>17995</v>
      </c>
      <c r="T807" s="8">
        <f>[1]!b_anal_ptmyear($A807,日期设置!$B$2)</f>
        <v>5.1013698630136988</v>
      </c>
      <c r="U807" s="8">
        <f>[1]!b_anal_termifexercise($A807,日期设置!B$2)</f>
        <v>0</v>
      </c>
      <c r="V807" s="10">
        <f>[1]!b_dq_dirtyprice(A807,日期设置!$B$2)</f>
        <v>106.7397</v>
      </c>
      <c r="W807" s="11">
        <f>IF(U807=0,ROUNDUP((Q807-日期设置!$B$2)/365,0),ROUNDUP((R807-日期设置!$B$2)/365,0))</f>
        <v>6</v>
      </c>
      <c r="X807" s="18">
        <f>_xlfn.IFNA(VLOOKUP(A807,过往入选债券!A:D,4,0),2)</f>
        <v>2</v>
      </c>
      <c r="Y807">
        <f>_xlfn.IFNA(VLOOKUP(C807,[2]Sheet1!$A:$A,1,0),3)</f>
        <v>3</v>
      </c>
    </row>
    <row r="808" spans="1:25" hidden="1" x14ac:dyDescent="0.2">
      <c r="A808" s="21" t="s">
        <v>2323</v>
      </c>
      <c r="B808" s="21" t="s">
        <v>2324</v>
      </c>
      <c r="C808" s="37" t="s">
        <v>231</v>
      </c>
      <c r="D808" s="26" t="str">
        <f>[1]!b_calc_yield(A808,日期设置!$B$2,F808,1,R808,1,O808,L808,S808,)</f>
        <v>Fetching...</v>
      </c>
      <c r="E808" s="26">
        <f t="shared" si="24"/>
        <v>12.732609034489318</v>
      </c>
      <c r="F808" s="18">
        <f>[1]!b_dq_cleanprice($A808,日期设置!B$2)</f>
        <v>99.956500000000005</v>
      </c>
      <c r="G808" s="18" t="str">
        <f t="shared" si="25"/>
        <v>2.72 + 1.72</v>
      </c>
      <c r="H808" s="27">
        <f>[1]!b_dq_pctchange($A808,日期设置!$B$2,1)/100</f>
        <v>0</v>
      </c>
      <c r="I808" s="26">
        <f>[1]!b_pq_pctchange(A808,日期设置!$B$4,日期设置!$B$2,1)</f>
        <v>0</v>
      </c>
      <c r="J808" s="26">
        <f>[1]!b_pq_pctchange(A808,日期设置!$C$4,日期设置!$B$2,1)</f>
        <v>0</v>
      </c>
      <c r="K808" s="52">
        <f>[1]!b_dq_amount($A808,日期设置!B$2,2,10000)</f>
        <v>0</v>
      </c>
      <c r="L808" s="26">
        <f>[1]!b_info_latestpar(A808,日期设置!$B$2)</f>
        <v>100</v>
      </c>
      <c r="M808" s="6">
        <f>[1]!b_info_outstandingbalance($A808,日期设置!B$2)</f>
        <v>5</v>
      </c>
      <c r="N808" s="7">
        <f>[1]!b_info_latestissurercreditrating2(A808,日期设置!$B$2,"102","1")</f>
        <v>0</v>
      </c>
      <c r="O808" s="8">
        <v>7.5</v>
      </c>
      <c r="P808" s="9" t="str">
        <f>[1]!b_info_repurchasedate(A808)</f>
        <v>2022-12-12</v>
      </c>
      <c r="Q808" s="8" t="s">
        <v>16390</v>
      </c>
      <c r="R808" s="2" t="str">
        <f>IF((--IF(P808=0,Q808,P808))&gt;(--日期设置!$B$2),IF(P808=0,Q808,P808),Q808)</f>
        <v>2022-12-12</v>
      </c>
      <c r="S808" s="2" t="s">
        <v>18163</v>
      </c>
      <c r="T808" s="8">
        <f>[1]!b_anal_ptmyear($A808,日期设置!$B$2)</f>
        <v>2.7260273972602738</v>
      </c>
      <c r="U808" s="8">
        <f>[1]!b_anal_termifexercise($A808,日期设置!B$2)</f>
        <v>1.726027397260274</v>
      </c>
      <c r="V808" s="10">
        <f>[1]!b_dq_dirtyprice(A808,日期设置!$B$2)</f>
        <v>102.01130000000001</v>
      </c>
      <c r="W808" s="11">
        <f>IF(U808=0,ROUNDUP((Q808-日期设置!$B$2)/365,0),ROUNDUP((R808-日期设置!$B$2)/365,0))</f>
        <v>2</v>
      </c>
      <c r="X808" s="18">
        <f>_xlfn.IFNA(VLOOKUP(A808,过往入选债券!A:D,4,0),2)</f>
        <v>2</v>
      </c>
      <c r="Y808" t="str">
        <f>_xlfn.IFNA(VLOOKUP(C808,[2]Sheet1!$A:$A,1,0),3)</f>
        <v>潍坊水务投资有限责任公司</v>
      </c>
    </row>
    <row r="809" spans="1:25" hidden="1" x14ac:dyDescent="0.2">
      <c r="A809" s="21" t="s">
        <v>2855</v>
      </c>
      <c r="B809" s="21" t="s">
        <v>2856</v>
      </c>
      <c r="C809" s="37" t="s">
        <v>2857</v>
      </c>
      <c r="D809" s="26" t="str">
        <f>[1]!b_calc_yield(A809,日期设置!$B$2,F809,1,R809,1,O809,L809,S809,)</f>
        <v>Fetching...</v>
      </c>
      <c r="E809" s="26">
        <f t="shared" si="24"/>
        <v>7.1816355917591279</v>
      </c>
      <c r="F809" s="18">
        <f>[1]!b_dq_cleanprice($A809,日期设置!B$2)</f>
        <v>100</v>
      </c>
      <c r="G809" s="18" t="str">
        <f t="shared" si="25"/>
        <v>3.02 + 1.02</v>
      </c>
      <c r="H809" s="27">
        <f>[1]!b_dq_pctchange($A809,日期设置!$B$2,1)/100</f>
        <v>0</v>
      </c>
      <c r="I809" s="26">
        <f>[1]!b_pq_pctchange(A809,日期设置!$B$4,日期设置!$B$2,1)</f>
        <v>0</v>
      </c>
      <c r="J809" s="26">
        <f>[1]!b_pq_pctchange(A809,日期设置!$C$4,日期设置!$B$2,1)</f>
        <v>0</v>
      </c>
      <c r="K809" s="52">
        <f>[1]!b_dq_amount($A809,日期设置!B$2,2,10000)</f>
        <v>0</v>
      </c>
      <c r="L809" s="26">
        <f>[1]!b_info_latestpar(A809,日期设置!$B$2)</f>
        <v>100</v>
      </c>
      <c r="M809" s="6">
        <f>[1]!b_info_outstandingbalance($A809,日期设置!B$2)</f>
        <v>5</v>
      </c>
      <c r="N809" s="7">
        <f>[1]!b_info_latestissurercreditrating2(A809,日期设置!$B$2,"102","1")</f>
        <v>0</v>
      </c>
      <c r="O809" s="8">
        <v>7.5</v>
      </c>
      <c r="P809" s="9" t="str">
        <f>[1]!b_info_repurchasedate(A809)</f>
        <v>2022-04-01</v>
      </c>
      <c r="Q809" s="8" t="s">
        <v>17275</v>
      </c>
      <c r="R809" s="2" t="str">
        <f>IF((--IF(P809=0,Q809,P809))&gt;(--日期设置!$B$2),IF(P809=0,Q809,P809),Q809)</f>
        <v>2022-04-01</v>
      </c>
      <c r="S809" s="2" t="s">
        <v>18616</v>
      </c>
      <c r="T809" s="8">
        <f>[1]!b_anal_ptmyear($A809,日期设置!$B$2)</f>
        <v>3.0273972602739727</v>
      </c>
      <c r="U809" s="8">
        <f>[1]!b_anal_termifexercise($A809,日期设置!B$2)</f>
        <v>1.0273972602739727</v>
      </c>
      <c r="V809" s="10">
        <f>[1]!b_dq_dirtyprice(A809,日期设置!$B$2)</f>
        <v>107.2945</v>
      </c>
      <c r="W809" s="11">
        <f>IF(U809=0,ROUNDUP((Q809-日期设置!$B$2)/365,0),ROUNDUP((R809-日期设置!$B$2)/365,0))</f>
        <v>2</v>
      </c>
      <c r="X809" s="18">
        <f>_xlfn.IFNA(VLOOKUP(A809,过往入选债券!A:D,4,0),2)</f>
        <v>2</v>
      </c>
      <c r="Y809">
        <f>_xlfn.IFNA(VLOOKUP(C809,[2]Sheet1!$A:$A,1,0),3)</f>
        <v>3</v>
      </c>
    </row>
    <row r="810" spans="1:25" hidden="1" x14ac:dyDescent="0.2">
      <c r="A810" s="21" t="s">
        <v>1613</v>
      </c>
      <c r="B810" s="21" t="s">
        <v>1614</v>
      </c>
      <c r="C810" s="37" t="s">
        <v>1615</v>
      </c>
      <c r="D810" s="26" t="str">
        <f>[1]!b_calc_yield(A810,日期设置!$B$2,F810,1,R810,1,O810,L810,S810,)</f>
        <v>Fetching...</v>
      </c>
      <c r="E810" s="26">
        <f t="shared" si="24"/>
        <v>14.482424956770434</v>
      </c>
      <c r="F810" s="18">
        <f>[1]!b_dq_cleanprice($A810,日期设置!B$2)</f>
        <v>100</v>
      </c>
      <c r="G810" s="18" t="str">
        <f t="shared" si="25"/>
        <v>1.93 + 0</v>
      </c>
      <c r="H810" s="27">
        <f>[1]!b_dq_pctchange($A810,日期设置!$B$2,1)/100</f>
        <v>0</v>
      </c>
      <c r="I810" s="26">
        <f>[1]!b_pq_pctchange(A810,日期设置!$B$4,日期设置!$B$2,1)</f>
        <v>0</v>
      </c>
      <c r="J810" s="26">
        <f>[1]!b_pq_pctchange(A810,日期设置!$C$4,日期设置!$B$2,1)</f>
        <v>0</v>
      </c>
      <c r="K810" s="52">
        <f>[1]!b_dq_amount($A810,日期设置!B$2,2,10000)</f>
        <v>0</v>
      </c>
      <c r="L810" s="26">
        <f>[1]!b_info_latestpar(A810,日期设置!$B$2)</f>
        <v>100</v>
      </c>
      <c r="M810" s="6">
        <f>[1]!b_info_outstandingbalance($A810,日期设置!B$2)</f>
        <v>2</v>
      </c>
      <c r="N810" s="7">
        <f>[1]!b_info_latestissurercreditrating2(A810,日期设置!$B$2,"102","1")</f>
        <v>0</v>
      </c>
      <c r="O810" s="8">
        <v>7.5</v>
      </c>
      <c r="P810" s="9">
        <f>[1]!b_info_repurchasedate(A810)</f>
        <v>0</v>
      </c>
      <c r="Q810" s="8" t="s">
        <v>16137</v>
      </c>
      <c r="R810" s="2" t="str">
        <f>IF((--IF(P810=0,Q810,P810))&gt;(--日期设置!$B$2),IF(P810=0,Q810,P810),Q810)</f>
        <v>2023-02-28</v>
      </c>
      <c r="S810" s="2" t="s">
        <v>18170</v>
      </c>
      <c r="T810" s="8">
        <f>[1]!b_anal_ptmyear($A810,日期设置!$B$2)</f>
        <v>1.9397260273972603</v>
      </c>
      <c r="U810" s="8">
        <f>[1]!b_anal_termifexercise($A810,日期设置!B$2)</f>
        <v>0</v>
      </c>
      <c r="V810" s="10">
        <f>[1]!b_dq_dirtyprice(A810,日期设置!$B$2)</f>
        <v>100.4521</v>
      </c>
      <c r="W810" s="11">
        <f>IF(U810=0,ROUNDUP((Q810-日期设置!$B$2)/365,0),ROUNDUP((R810-日期设置!$B$2)/365,0))</f>
        <v>2</v>
      </c>
      <c r="X810" s="18">
        <f>_xlfn.IFNA(VLOOKUP(A810,过往入选债券!A:D,4,0),2)</f>
        <v>2</v>
      </c>
      <c r="Y810">
        <f>_xlfn.IFNA(VLOOKUP(C810,[2]Sheet1!$A:$A,1,0),3)</f>
        <v>3</v>
      </c>
    </row>
    <row r="811" spans="1:25" hidden="1" x14ac:dyDescent="0.2">
      <c r="A811" s="21" t="s">
        <v>15025</v>
      </c>
      <c r="B811" s="21" t="s">
        <v>15026</v>
      </c>
      <c r="C811" s="37" t="s">
        <v>15027</v>
      </c>
      <c r="D811" s="26" t="str">
        <f>[1]!b_calc_yield(A811,日期设置!$B$2,F811,1,R811,1,O811,L811,S811,)</f>
        <v>Fetching...</v>
      </c>
      <c r="E811" s="26">
        <f t="shared" si="24"/>
        <v>35.880575303532503</v>
      </c>
      <c r="F811" s="18">
        <f>[1]!b_dq_cleanprice($A811,日期设置!B$2)</f>
        <v>100</v>
      </c>
      <c r="G811" s="18" t="str">
        <f t="shared" si="25"/>
        <v>4.84 + 0</v>
      </c>
      <c r="H811" s="27">
        <f>[1]!b_dq_pctchange($A811,日期设置!$B$2,1)/100</f>
        <v>0</v>
      </c>
      <c r="I811" s="26">
        <f>[1]!b_pq_pctchange(A811,日期设置!$B$4,日期设置!$B$2,1)</f>
        <v>0</v>
      </c>
      <c r="J811" s="26">
        <f>[1]!b_pq_pctchange(A811,日期设置!$C$4,日期设置!$B$2,1)</f>
        <v>0</v>
      </c>
      <c r="K811" s="52">
        <f>[1]!b_dq_amount($A811,日期设置!B$2,2,10000)</f>
        <v>0</v>
      </c>
      <c r="L811" s="26">
        <f>[1]!b_info_latestpar(A811,日期设置!$B$2)</f>
        <v>100</v>
      </c>
      <c r="M811" s="6">
        <f>[1]!b_info_outstandingbalance($A811,日期设置!B$2)</f>
        <v>8</v>
      </c>
      <c r="N811" s="7" t="str">
        <f>[1]!b_info_latestissurercreditrating2(A811,日期设置!$B$2,"102","1")</f>
        <v>AA</v>
      </c>
      <c r="O811" s="8">
        <v>7.5</v>
      </c>
      <c r="P811" s="9">
        <f>[1]!b_info_repurchasedate(A811)</f>
        <v>0</v>
      </c>
      <c r="Q811" s="8" t="s">
        <v>16663</v>
      </c>
      <c r="R811" s="2" t="str">
        <f>IF((--IF(P811=0,Q811,P811))&gt;(--日期设置!$B$2),IF(P811=0,Q811,P811),Q811)</f>
        <v>2026-01-23</v>
      </c>
      <c r="S811" s="2" t="s">
        <v>18008</v>
      </c>
      <c r="T811" s="8">
        <f>[1]!b_anal_ptmyear($A811,日期设置!$B$2)</f>
        <v>4.8410958904109584</v>
      </c>
      <c r="U811" s="8">
        <f>[1]!b_anal_termifexercise($A811,日期设置!B$2)</f>
        <v>0</v>
      </c>
      <c r="V811" s="10">
        <f>[1]!b_dq_dirtyprice(A811,日期设置!$B$2)</f>
        <v>101.1918</v>
      </c>
      <c r="W811" s="11">
        <f>IF(U811=0,ROUNDUP((Q811-日期设置!$B$2)/365,0),ROUNDUP((R811-日期设置!$B$2)/365,0))</f>
        <v>5</v>
      </c>
      <c r="X811" s="18">
        <f>_xlfn.IFNA(VLOOKUP(A811,过往入选债券!A:D,4,0),2)</f>
        <v>2</v>
      </c>
      <c r="Y811">
        <f>_xlfn.IFNA(VLOOKUP(C811,[2]Sheet1!$A:$A,1,0),3)</f>
        <v>3</v>
      </c>
    </row>
    <row r="812" spans="1:25" hidden="1" x14ac:dyDescent="0.2">
      <c r="A812" s="21" t="s">
        <v>15882</v>
      </c>
      <c r="B812" s="21" t="s">
        <v>15883</v>
      </c>
      <c r="C812" s="37" t="s">
        <v>15884</v>
      </c>
      <c r="D812" s="26" t="str">
        <f>[1]!b_calc_yield(A812,日期设置!$B$2,F812,1,R812,1,O812,L812,S812,)</f>
        <v>Fetching...</v>
      </c>
      <c r="E812" s="26">
        <f t="shared" si="24"/>
        <v>43.895753424011239</v>
      </c>
      <c r="F812" s="18">
        <f>[1]!b_dq_cleanprice($A812,日期设置!B$2)</f>
        <v>100</v>
      </c>
      <c r="G812" s="18" t="str">
        <f t="shared" si="25"/>
        <v>6.20 + 0</v>
      </c>
      <c r="H812" s="27">
        <f>[1]!b_dq_pctchange($A812,日期设置!$B$2,1)/100</f>
        <v>0</v>
      </c>
      <c r="I812" s="26">
        <f>[1]!b_pq_pctchange(A812,日期设置!$B$4,日期设置!$B$2,1)</f>
        <v>0</v>
      </c>
      <c r="J812" s="26">
        <f>[1]!b_pq_pctchange(A812,日期设置!$C$4,日期设置!$B$2,1)</f>
        <v>0</v>
      </c>
      <c r="K812" s="52">
        <f>[1]!b_dq_amount($A812,日期设置!B$2,2,10000)</f>
        <v>0</v>
      </c>
      <c r="L812" s="26">
        <f>[1]!b_info_latestpar(A812,日期设置!$B$2)</f>
        <v>100</v>
      </c>
      <c r="M812" s="6">
        <f>[1]!b_info_outstandingbalance($A812,日期设置!B$2)</f>
        <v>6</v>
      </c>
      <c r="N812" s="7" t="str">
        <f>[1]!b_info_latestissurercreditrating2(A812,日期设置!$B$2,"102","1")</f>
        <v>AA-</v>
      </c>
      <c r="O812" s="8">
        <v>7.5</v>
      </c>
      <c r="P812" s="9">
        <f>[1]!b_info_repurchasedate(A812)</f>
        <v>0</v>
      </c>
      <c r="Q812" s="8" t="s">
        <v>16730</v>
      </c>
      <c r="R812" s="2" t="str">
        <f>IF((--IF(P812=0,Q812,P812))&gt;(--日期设置!$B$2),IF(P812=0,Q812,P812),Q812)</f>
        <v>2027-06-04</v>
      </c>
      <c r="S812" s="2" t="s">
        <v>18450</v>
      </c>
      <c r="T812" s="8">
        <f>[1]!b_anal_ptmyear($A812,日期设置!$B$2)</f>
        <v>6.2027397260273975</v>
      </c>
      <c r="U812" s="8">
        <f>[1]!b_anal_termifexercise($A812,日期设置!B$2)</f>
        <v>0</v>
      </c>
      <c r="V812" s="10">
        <f>[1]!b_dq_dirtyprice(A812,日期设置!$B$2)</f>
        <v>105.9795</v>
      </c>
      <c r="W812" s="11">
        <f>IF(U812=0,ROUNDUP((Q812-日期设置!$B$2)/365,0),ROUNDUP((R812-日期设置!$B$2)/365,0))</f>
        <v>7</v>
      </c>
      <c r="X812" s="18">
        <f>_xlfn.IFNA(VLOOKUP(A812,过往入选债券!A:D,4,0),2)</f>
        <v>2</v>
      </c>
      <c r="Y812">
        <f>_xlfn.IFNA(VLOOKUP(C812,[2]Sheet1!$A:$A,1,0),3)</f>
        <v>3</v>
      </c>
    </row>
    <row r="813" spans="1:25" hidden="1" x14ac:dyDescent="0.2">
      <c r="A813" s="28" t="s">
        <v>21855</v>
      </c>
      <c r="B813" s="28" t="s">
        <v>22048</v>
      </c>
      <c r="C813" s="39" t="s">
        <v>20809</v>
      </c>
      <c r="D813" s="26" t="str">
        <f>[1]!b_calc_yield(A813,日期设置!$B$2,F813,1,R813,1,O813,L813,S813,)</f>
        <v>Fetching...</v>
      </c>
      <c r="E813" s="26">
        <f t="shared" si="24"/>
        <v>49.821638567331817</v>
      </c>
      <c r="F813" s="18">
        <f>[1]!b_dq_cleanprice($A813,日期设置!B$2)</f>
        <v>100</v>
      </c>
      <c r="G813" s="18" t="str">
        <f t="shared" si="25"/>
        <v>6.76 + 0</v>
      </c>
      <c r="H813" s="27">
        <f>[1]!b_dq_pctchange($A813,日期设置!$B$2,1)/100</f>
        <v>0</v>
      </c>
      <c r="I813" s="26">
        <f>[1]!b_pq_pctchange(A813,日期设置!$B$4,日期设置!$B$2,1)</f>
        <v>0</v>
      </c>
      <c r="J813" s="26">
        <f>[1]!b_pq_pctchange(A813,日期设置!$C$4,日期设置!$B$2,1)</f>
        <v>0</v>
      </c>
      <c r="K813" s="52">
        <f>[1]!b_dq_amount($A813,日期设置!B$2,2,10000)</f>
        <v>0</v>
      </c>
      <c r="L813" s="26">
        <f>[1]!b_info_latestpar(A813,日期设置!$B$2)</f>
        <v>100</v>
      </c>
      <c r="M813" s="6">
        <f>[1]!b_info_outstandingbalance($A813,日期设置!B$2)</f>
        <v>2.8</v>
      </c>
      <c r="N813" s="7" t="str">
        <f>[1]!b_info_latestissurercreditrating2(A813,日期设置!$B$2,"102","1")</f>
        <v>AA</v>
      </c>
      <c r="O813" s="43">
        <v>7.5</v>
      </c>
      <c r="P813" s="9">
        <f>[1]!b_info_repurchasedate(A813)</f>
        <v>0</v>
      </c>
      <c r="Q813" s="31" t="s">
        <v>22160</v>
      </c>
      <c r="R813" s="2" t="str">
        <f>IF((--IF(P813=0,Q813,P813))&gt;(--日期设置!$B$2),IF(P813=0,Q813,P813),Q813)</f>
        <v>2027-12-25</v>
      </c>
      <c r="S813" s="31" t="s">
        <v>16878</v>
      </c>
      <c r="T813" s="8">
        <f>[1]!b_anal_ptmyear($A813,日期设置!$B$2)</f>
        <v>6.7616438356164386</v>
      </c>
      <c r="U813" s="8">
        <f>[1]!b_anal_termifexercise($A813,日期设置!B$2)</f>
        <v>0</v>
      </c>
      <c r="V813" s="10">
        <f>[1]!b_dq_dirtyprice(A813,日期设置!$B$2)</f>
        <v>101.7877</v>
      </c>
      <c r="W813" s="11">
        <f>IF(U813=0,ROUNDUP((Q813-日期设置!$B$2)/365,0),ROUNDUP((R813-日期设置!$B$2)/365,0))</f>
        <v>7</v>
      </c>
      <c r="X813" s="18">
        <f>_xlfn.IFNA(VLOOKUP(A813,过往入选债券!A:D,4,0),2)</f>
        <v>2</v>
      </c>
      <c r="Y813">
        <f>_xlfn.IFNA(VLOOKUP(C813,[2]Sheet1!$A:$A,1,0),3)</f>
        <v>3</v>
      </c>
    </row>
    <row r="814" spans="1:25" hidden="1" x14ac:dyDescent="0.2">
      <c r="A814" s="21" t="s">
        <v>15009</v>
      </c>
      <c r="B814" s="21" t="s">
        <v>15010</v>
      </c>
      <c r="C814" s="37" t="s">
        <v>15011</v>
      </c>
      <c r="D814" s="26" t="str">
        <f>[1]!b_calc_yield(A814,日期设置!$B$2,F814,1,R814,1,O814,L814,S814,)</f>
        <v>Fetching...</v>
      </c>
      <c r="E814" s="26">
        <f t="shared" si="24"/>
        <v>35.742809333181967</v>
      </c>
      <c r="F814" s="18">
        <f>[1]!b_dq_cleanprice($A814,日期设置!B$2)</f>
        <v>100</v>
      </c>
      <c r="G814" s="18" t="str">
        <f t="shared" si="25"/>
        <v>4.82 + 0</v>
      </c>
      <c r="H814" s="27">
        <f>[1]!b_dq_pctchange($A814,日期设置!$B$2,1)/100</f>
        <v>0</v>
      </c>
      <c r="I814" s="26">
        <f>[1]!b_pq_pctchange(A814,日期设置!$B$4,日期设置!$B$2,1)</f>
        <v>0</v>
      </c>
      <c r="J814" s="26">
        <f>[1]!b_pq_pctchange(A814,日期设置!$C$4,日期设置!$B$2,1)</f>
        <v>0</v>
      </c>
      <c r="K814" s="52">
        <f>[1]!b_dq_amount($A814,日期设置!B$2,2,10000)</f>
        <v>0</v>
      </c>
      <c r="L814" s="26">
        <f>[1]!b_info_latestpar(A814,日期设置!$B$2)</f>
        <v>100</v>
      </c>
      <c r="M814" s="6">
        <f>[1]!b_info_outstandingbalance($A814,日期设置!B$2)</f>
        <v>3</v>
      </c>
      <c r="N814" s="7" t="str">
        <f>[1]!b_info_latestissurercreditrating2(A814,日期设置!$B$2,"102","1")</f>
        <v>AA-</v>
      </c>
      <c r="O814" s="8">
        <v>7.5</v>
      </c>
      <c r="P814" s="9">
        <f>[1]!b_info_repurchasedate(A814)</f>
        <v>0</v>
      </c>
      <c r="Q814" s="8" t="s">
        <v>16233</v>
      </c>
      <c r="R814" s="2" t="str">
        <f>IF((--IF(P814=0,Q814,P814))&gt;(--日期设置!$B$2),IF(P814=0,Q814,P814),Q814)</f>
        <v>2026-01-18</v>
      </c>
      <c r="S814" s="2" t="s">
        <v>18020</v>
      </c>
      <c r="T814" s="8">
        <f>[1]!b_anal_ptmyear($A814,日期设置!$B$2)</f>
        <v>4.8273972602739725</v>
      </c>
      <c r="U814" s="8">
        <f>[1]!b_anal_termifexercise($A814,日期设置!B$2)</f>
        <v>0</v>
      </c>
      <c r="V814" s="10">
        <f>[1]!b_dq_dirtyprice(A814,日期设置!$B$2)</f>
        <v>101.2945</v>
      </c>
      <c r="W814" s="11">
        <f>IF(U814=0,ROUNDUP((Q814-日期设置!$B$2)/365,0),ROUNDUP((R814-日期设置!$B$2)/365,0))</f>
        <v>5</v>
      </c>
      <c r="X814" s="18">
        <f>_xlfn.IFNA(VLOOKUP(A814,过往入选债券!A:D,4,0),2)</f>
        <v>2</v>
      </c>
      <c r="Y814">
        <f>_xlfn.IFNA(VLOOKUP(C814,[2]Sheet1!$A:$A,1,0),3)</f>
        <v>3</v>
      </c>
    </row>
    <row r="815" spans="1:25" hidden="1" x14ac:dyDescent="0.2">
      <c r="A815" s="21" t="s">
        <v>3940</v>
      </c>
      <c r="B815" s="21" t="s">
        <v>3941</v>
      </c>
      <c r="C815" s="37" t="s">
        <v>1044</v>
      </c>
      <c r="D815" s="26" t="str">
        <f>[1]!b_calc_yield(A815,日期设置!$B$2,F815,1,R815,1,O815,L815,S815,)</f>
        <v>Fetching...</v>
      </c>
      <c r="E815" s="26">
        <f t="shared" si="24"/>
        <v>14.388934312900492</v>
      </c>
      <c r="F815" s="18">
        <f>[1]!b_dq_cleanprice($A815,日期设置!B$2)</f>
        <v>100</v>
      </c>
      <c r="G815" s="18" t="str">
        <f t="shared" si="25"/>
        <v>1.92 + 0</v>
      </c>
      <c r="H815" s="27">
        <f>[1]!b_dq_pctchange($A815,日期设置!$B$2,1)/100</f>
        <v>0</v>
      </c>
      <c r="I815" s="26">
        <f>[1]!b_pq_pctchange(A815,日期设置!$B$4,日期设置!$B$2,1)</f>
        <v>0</v>
      </c>
      <c r="J815" s="26">
        <f>[1]!b_pq_pctchange(A815,日期设置!$C$4,日期设置!$B$2,1)</f>
        <v>0</v>
      </c>
      <c r="K815" s="52">
        <f>[1]!b_dq_amount($A815,日期设置!B$2,2,10000)</f>
        <v>0</v>
      </c>
      <c r="L815" s="26">
        <f>[1]!b_info_latestpar(A815,日期设置!$B$2)</f>
        <v>100</v>
      </c>
      <c r="M815" s="6">
        <f>[1]!b_info_outstandingbalance($A815,日期设置!B$2)</f>
        <v>5</v>
      </c>
      <c r="N815" s="7">
        <f>[1]!b_info_latestissurercreditrating2(A815,日期设置!$B$2,"102","1")</f>
        <v>0</v>
      </c>
      <c r="O815" s="8">
        <v>7.5</v>
      </c>
      <c r="P815" s="9">
        <f>[1]!b_info_repurchasedate(A815)</f>
        <v>0</v>
      </c>
      <c r="Q815" s="8" t="s">
        <v>17057</v>
      </c>
      <c r="R815" s="2" t="str">
        <f>IF((--IF(P815=0,Q815,P815))&gt;(--日期设置!$B$2),IF(P815=0,Q815,P815),Q815)</f>
        <v>2023-02-24</v>
      </c>
      <c r="S815" s="2" t="s">
        <v>18222</v>
      </c>
      <c r="T815" s="8">
        <f>[1]!b_anal_ptmyear($A815,日期设置!$B$2)</f>
        <v>1.9287671232876713</v>
      </c>
      <c r="U815" s="8">
        <f>[1]!b_anal_termifexercise($A815,日期设置!B$2)</f>
        <v>0</v>
      </c>
      <c r="V815" s="10">
        <f>[1]!b_dq_dirtyprice(A815,日期设置!$B$2)</f>
        <v>100.5342</v>
      </c>
      <c r="W815" s="11">
        <f>IF(U815=0,ROUNDUP((Q815-日期设置!$B$2)/365,0),ROUNDUP((R815-日期设置!$B$2)/365,0))</f>
        <v>2</v>
      </c>
      <c r="X815" s="18">
        <f>_xlfn.IFNA(VLOOKUP(A815,过往入选债券!A:D,4,0),2)</f>
        <v>2</v>
      </c>
      <c r="Y815">
        <f>_xlfn.IFNA(VLOOKUP(C815,[2]Sheet1!$A:$A,1,0),3)</f>
        <v>3</v>
      </c>
    </row>
    <row r="816" spans="1:25" hidden="1" x14ac:dyDescent="0.2">
      <c r="A816" s="21" t="s">
        <v>14989</v>
      </c>
      <c r="B816" s="21" t="s">
        <v>14990</v>
      </c>
      <c r="C816" s="37" t="s">
        <v>1166</v>
      </c>
      <c r="D816" s="26" t="str">
        <f>[1]!b_calc_yield(A816,日期设置!$B$2,F816,1,R816,1,O816,L816,S816,)</f>
        <v>Fetching...</v>
      </c>
      <c r="E816" s="26">
        <f t="shared" si="24"/>
        <v>42.424676990654973</v>
      </c>
      <c r="F816" s="18">
        <f>[1]!b_dq_cleanprice($A816,日期设置!B$2)</f>
        <v>100</v>
      </c>
      <c r="G816" s="18" t="str">
        <f t="shared" si="25"/>
        <v>5.75 + 0</v>
      </c>
      <c r="H816" s="27">
        <f>[1]!b_dq_pctchange($A816,日期设置!$B$2,1)/100</f>
        <v>0</v>
      </c>
      <c r="I816" s="26">
        <f>[1]!b_pq_pctchange(A816,日期设置!$B$4,日期设置!$B$2,1)</f>
        <v>0</v>
      </c>
      <c r="J816" s="26">
        <f>[1]!b_pq_pctchange(A816,日期设置!$C$4,日期设置!$B$2,1)</f>
        <v>0</v>
      </c>
      <c r="K816" s="52">
        <f>[1]!b_dq_amount($A816,日期设置!B$2,2,10000)</f>
        <v>0</v>
      </c>
      <c r="L816" s="26">
        <f>[1]!b_info_latestpar(A816,日期设置!$B$2)</f>
        <v>100</v>
      </c>
      <c r="M816" s="6">
        <f>[1]!b_info_outstandingbalance($A816,日期设置!B$2)</f>
        <v>4.5999999999999996</v>
      </c>
      <c r="N816" s="7" t="str">
        <f>[1]!b_info_latestissurercreditrating2(A816,日期设置!$B$2,"102","1")</f>
        <v>AA</v>
      </c>
      <c r="O816" s="8">
        <v>7.5</v>
      </c>
      <c r="P816" s="9">
        <f>[1]!b_info_repurchasedate(A816)</f>
        <v>0</v>
      </c>
      <c r="Q816" s="8" t="s">
        <v>17737</v>
      </c>
      <c r="R816" s="2" t="str">
        <f>IF((--IF(P816=0,Q816,P816))&gt;(--日期设置!$B$2),IF(P816=0,Q816,P816),Q816)</f>
        <v>2026-12-24</v>
      </c>
      <c r="S816" s="2" t="s">
        <v>18421</v>
      </c>
      <c r="T816" s="8">
        <f>[1]!b_anal_ptmyear($A816,日期设置!$B$2)</f>
        <v>5.7589041095890412</v>
      </c>
      <c r="U816" s="8">
        <f>[1]!b_anal_termifexercise($A816,日期设置!B$2)</f>
        <v>0</v>
      </c>
      <c r="V816" s="10">
        <f>[1]!b_dq_dirtyprice(A816,日期设置!$B$2)</f>
        <v>101.8082</v>
      </c>
      <c r="W816" s="11">
        <f>IF(U816=0,ROUNDUP((Q816-日期设置!$B$2)/365,0),ROUNDUP((R816-日期设置!$B$2)/365,0))</f>
        <v>6</v>
      </c>
      <c r="X816" s="18">
        <f>_xlfn.IFNA(VLOOKUP(A816,过往入选债券!A:D,4,0),2)</f>
        <v>2</v>
      </c>
      <c r="Y816">
        <f>_xlfn.IFNA(VLOOKUP(C816,[2]Sheet1!$A:$A,1,0),3)</f>
        <v>3</v>
      </c>
    </row>
    <row r="817" spans="1:25" hidden="1" x14ac:dyDescent="0.2">
      <c r="A817" s="21" t="s">
        <v>14922</v>
      </c>
      <c r="B817" s="21" t="s">
        <v>14923</v>
      </c>
      <c r="C817" s="37" t="s">
        <v>14924</v>
      </c>
      <c r="D817" s="26" t="str">
        <f>[1]!b_calc_yield(A817,日期设置!$B$2,F817,1,R817,1,O817,L817,S817,)</f>
        <v>Fetching...</v>
      </c>
      <c r="E817" s="26">
        <f t="shared" si="24"/>
        <v>35.440625292428621</v>
      </c>
      <c r="F817" s="18">
        <f>[1]!b_dq_cleanprice($A817,日期设置!B$2)</f>
        <v>100</v>
      </c>
      <c r="G817" s="18" t="str">
        <f t="shared" si="25"/>
        <v>4.79 + 0</v>
      </c>
      <c r="H817" s="27">
        <f>[1]!b_dq_pctchange($A817,日期设置!$B$2,1)/100</f>
        <v>0</v>
      </c>
      <c r="I817" s="26">
        <f>[1]!b_pq_pctchange(A817,日期设置!$B$4,日期设置!$B$2,1)</f>
        <v>0</v>
      </c>
      <c r="J817" s="26">
        <f>[1]!b_pq_pctchange(A817,日期设置!$C$4,日期设置!$B$2,1)</f>
        <v>0</v>
      </c>
      <c r="K817" s="52">
        <f>[1]!b_dq_amount($A817,日期设置!B$2,2,10000)</f>
        <v>0</v>
      </c>
      <c r="L817" s="26">
        <f>[1]!b_info_latestpar(A817,日期设置!$B$2)</f>
        <v>100</v>
      </c>
      <c r="M817" s="6">
        <f>[1]!b_info_outstandingbalance($A817,日期设置!B$2)</f>
        <v>6</v>
      </c>
      <c r="N817" s="7" t="str">
        <f>[1]!b_info_latestissurercreditrating2(A817,日期设置!$B$2,"102","1")</f>
        <v>AA-</v>
      </c>
      <c r="O817" s="8">
        <v>7.5</v>
      </c>
      <c r="P817" s="9">
        <f>[1]!b_info_repurchasedate(A817)</f>
        <v>0</v>
      </c>
      <c r="Q817" s="8" t="s">
        <v>17461</v>
      </c>
      <c r="R817" s="2" t="str">
        <f>IF((--IF(P817=0,Q817,P817))&gt;(--日期设置!$B$2),IF(P817=0,Q817,P817),Q817)</f>
        <v>2026-01-07</v>
      </c>
      <c r="S817" s="2" t="s">
        <v>18594</v>
      </c>
      <c r="T817" s="8">
        <f>[1]!b_anal_ptmyear($A817,日期设置!$B$2)</f>
        <v>4.7972602739726025</v>
      </c>
      <c r="U817" s="8">
        <f>[1]!b_anal_termifexercise($A817,日期设置!B$2)</f>
        <v>0</v>
      </c>
      <c r="V817" s="10">
        <f>[1]!b_dq_dirtyprice(A817,日期设置!$B$2)</f>
        <v>101.5205</v>
      </c>
      <c r="W817" s="11">
        <f>IF(U817=0,ROUNDUP((Q817-日期设置!$B$2)/365,0),ROUNDUP((R817-日期设置!$B$2)/365,0))</f>
        <v>5</v>
      </c>
      <c r="X817" s="18">
        <f>_xlfn.IFNA(VLOOKUP(A817,过往入选债券!A:D,4,0),2)</f>
        <v>2</v>
      </c>
      <c r="Y817">
        <f>_xlfn.IFNA(VLOOKUP(C817,[2]Sheet1!$A:$A,1,0),3)</f>
        <v>3</v>
      </c>
    </row>
    <row r="818" spans="1:25" hidden="1" x14ac:dyDescent="0.2">
      <c r="A818" s="28" t="s">
        <v>21586</v>
      </c>
      <c r="B818" s="28" t="s">
        <v>21587</v>
      </c>
      <c r="C818" s="39" t="s">
        <v>21721</v>
      </c>
      <c r="D818" s="26" t="str">
        <f>[1]!b_calc_yield(A818,日期设置!$B$2,F818,1,R818,1,O818,L818,S818,)</f>
        <v>Fetching...</v>
      </c>
      <c r="E818" s="26">
        <f t="shared" si="24"/>
        <v>48.889867385503692</v>
      </c>
      <c r="F818" s="18">
        <f>[1]!b_dq_cleanprice($A818,日期设置!B$2)</f>
        <v>100</v>
      </c>
      <c r="G818" s="18" t="str">
        <f t="shared" si="25"/>
        <v>6.67 + 0</v>
      </c>
      <c r="H818" s="27">
        <f>[1]!b_dq_pctchange($A818,日期设置!$B$2,1)/100</f>
        <v>0</v>
      </c>
      <c r="I818" s="26">
        <f>[1]!b_pq_pctchange(A818,日期设置!$B$4,日期设置!$B$2,1)</f>
        <v>0</v>
      </c>
      <c r="J818" s="26">
        <f>[1]!b_pq_pctchange(A818,日期设置!$C$4,日期设置!$B$2,1)</f>
        <v>0</v>
      </c>
      <c r="K818" s="52">
        <f>[1]!b_dq_amount($A818,日期设置!B$2,2,10000)</f>
        <v>0</v>
      </c>
      <c r="L818" s="26">
        <f>[1]!b_info_latestpar(A818,日期设置!$B$2)</f>
        <v>100</v>
      </c>
      <c r="M818" s="6">
        <f>[1]!b_info_outstandingbalance($A818,日期设置!B$2)</f>
        <v>10</v>
      </c>
      <c r="N818" s="7" t="str">
        <f>[1]!b_info_latestissurercreditrating2(A818,日期设置!$B$2,"102","1")</f>
        <v>AA</v>
      </c>
      <c r="O818" s="43">
        <v>7.5</v>
      </c>
      <c r="P818" s="9">
        <f>[1]!b_info_repurchasedate(A818)</f>
        <v>0</v>
      </c>
      <c r="Q818" s="31" t="s">
        <v>21735</v>
      </c>
      <c r="R818" s="2" t="str">
        <f>IF((--IF(P818=0,Q818,P818))&gt;(--日期设置!$B$2),IF(P818=0,Q818,P818),Q818)</f>
        <v>2027-11-24</v>
      </c>
      <c r="S818" s="31" t="s">
        <v>16010</v>
      </c>
      <c r="T818" s="8">
        <f>[1]!b_anal_ptmyear($A818,日期设置!$B$2)</f>
        <v>6.6767123287671231</v>
      </c>
      <c r="U818" s="8">
        <f>[1]!b_anal_termifexercise($A818,日期设置!B$2)</f>
        <v>0</v>
      </c>
      <c r="V818" s="10">
        <f>[1]!b_dq_dirtyprice(A818,日期设置!$B$2)</f>
        <v>102.4247</v>
      </c>
      <c r="W818" s="11">
        <f>IF(U818=0,ROUNDUP((Q818-日期设置!$B$2)/365,0),ROUNDUP((R818-日期设置!$B$2)/365,0))</f>
        <v>7</v>
      </c>
      <c r="X818" s="18">
        <f>_xlfn.IFNA(VLOOKUP(A818,过往入选债券!A:D,4,0),2)</f>
        <v>2</v>
      </c>
      <c r="Y818">
        <f>_xlfn.IFNA(VLOOKUP(C818,[2]Sheet1!$A:$A,1,0),3)</f>
        <v>3</v>
      </c>
    </row>
    <row r="819" spans="1:25" hidden="1" x14ac:dyDescent="0.2">
      <c r="A819" s="21" t="s">
        <v>15914</v>
      </c>
      <c r="B819" s="21" t="s">
        <v>15915</v>
      </c>
      <c r="C819" s="37" t="s">
        <v>15275</v>
      </c>
      <c r="D819" s="26" t="str">
        <f>[1]!b_calc_yield(A819,日期设置!$B$2,F819,1,R819,1,O819,L819,S819,)</f>
        <v>Fetching...</v>
      </c>
      <c r="E819" s="26">
        <f t="shared" si="24"/>
        <v>44.620359701655318</v>
      </c>
      <c r="F819" s="18">
        <f>[1]!b_dq_cleanprice($A819,日期设置!B$2)</f>
        <v>100.0033</v>
      </c>
      <c r="G819" s="18" t="str">
        <f t="shared" si="25"/>
        <v>6.27 + 0</v>
      </c>
      <c r="H819" s="27">
        <f>[1]!b_dq_pctchange($A819,日期设置!$B$2,1)/100</f>
        <v>0</v>
      </c>
      <c r="I819" s="26">
        <f>[1]!b_pq_pctchange(A819,日期设置!$B$4,日期设置!$B$2,1)</f>
        <v>0</v>
      </c>
      <c r="J819" s="26">
        <f>[1]!b_pq_pctchange(A819,日期设置!$C$4,日期设置!$B$2,1)</f>
        <v>0</v>
      </c>
      <c r="K819" s="52">
        <f>[1]!b_dq_amount($A819,日期设置!B$2,2,10000)</f>
        <v>0</v>
      </c>
      <c r="L819" s="26">
        <f>[1]!b_info_latestpar(A819,日期设置!$B$2)</f>
        <v>100</v>
      </c>
      <c r="M819" s="6">
        <f>[1]!b_info_outstandingbalance($A819,日期设置!B$2)</f>
        <v>6</v>
      </c>
      <c r="N819" s="7" t="str">
        <f>[1]!b_info_latestissurercreditrating2(A819,日期设置!$B$2,"102","1")</f>
        <v>AA</v>
      </c>
      <c r="O819" s="8">
        <v>7.5</v>
      </c>
      <c r="P819" s="9">
        <f>[1]!b_info_repurchasedate(A819)</f>
        <v>0</v>
      </c>
      <c r="Q819" s="8" t="s">
        <v>17592</v>
      </c>
      <c r="R819" s="2" t="str">
        <f>IF((--IF(P819=0,Q819,P819))&gt;(--日期设置!$B$2),IF(P819=0,Q819,P819),Q819)</f>
        <v>2027-06-30</v>
      </c>
      <c r="S819" s="2" t="s">
        <v>18395</v>
      </c>
      <c r="T819" s="8">
        <f>[1]!b_anal_ptmyear($A819,日期设置!$B$2)</f>
        <v>6.2739726027397262</v>
      </c>
      <c r="U819" s="8">
        <f>[1]!b_anal_termifexercise($A819,日期设置!B$2)</f>
        <v>0</v>
      </c>
      <c r="V819" s="10">
        <f>[1]!b_dq_dirtyprice(A819,日期设置!$B$2)</f>
        <v>105.4485</v>
      </c>
      <c r="W819" s="11">
        <f>IF(U819=0,ROUNDUP((Q819-日期设置!$B$2)/365,0),ROUNDUP((R819-日期设置!$B$2)/365,0))</f>
        <v>7</v>
      </c>
      <c r="X819" s="18">
        <f>_xlfn.IFNA(VLOOKUP(A819,过往入选债券!A:D,4,0),2)</f>
        <v>2</v>
      </c>
      <c r="Y819">
        <f>_xlfn.IFNA(VLOOKUP(C819,[2]Sheet1!$A:$A,1,0),3)</f>
        <v>3</v>
      </c>
    </row>
    <row r="820" spans="1:25" hidden="1" x14ac:dyDescent="0.2">
      <c r="A820" s="21" t="s">
        <v>1192</v>
      </c>
      <c r="B820" s="21" t="s">
        <v>1193</v>
      </c>
      <c r="C820" s="37" t="s">
        <v>720</v>
      </c>
      <c r="D820" s="26" t="str">
        <f>[1]!b_calc_yield(A820,日期设置!$B$2,F820,1,R820,1,O820,L820,S820,)</f>
        <v>Fetching...</v>
      </c>
      <c r="E820" s="26">
        <f t="shared" si="24"/>
        <v>7.3049475978621103</v>
      </c>
      <c r="F820" s="18">
        <f>[1]!b_dq_cleanprice($A820,日期设置!B$2)</f>
        <v>100</v>
      </c>
      <c r="G820" s="18" t="str">
        <f t="shared" si="25"/>
        <v>1.04 + 0</v>
      </c>
      <c r="H820" s="27">
        <f>[1]!b_dq_pctchange($A820,日期设置!$B$2,1)/100</f>
        <v>0</v>
      </c>
      <c r="I820" s="26">
        <f>[1]!b_pq_pctchange(A820,日期设置!$B$4,日期设置!$B$2,1)</f>
        <v>0</v>
      </c>
      <c r="J820" s="26">
        <f>[1]!b_pq_pctchange(A820,日期设置!$C$4,日期设置!$B$2,1)</f>
        <v>0</v>
      </c>
      <c r="K820" s="52">
        <f>[1]!b_dq_amount($A820,日期设置!B$2,2,10000)</f>
        <v>0</v>
      </c>
      <c r="L820" s="26">
        <f>[1]!b_info_latestpar(A820,日期设置!$B$2)</f>
        <v>100</v>
      </c>
      <c r="M820" s="6">
        <f>[1]!b_info_outstandingbalance($A820,日期设置!B$2)</f>
        <v>7</v>
      </c>
      <c r="N820" s="7">
        <f>[1]!b_info_latestissurercreditrating2(A820,日期设置!$B$2,"102","1")</f>
        <v>0</v>
      </c>
      <c r="O820" s="8">
        <v>7.5</v>
      </c>
      <c r="P820" s="9">
        <f>[1]!b_info_repurchasedate(A820)</f>
        <v>0</v>
      </c>
      <c r="Q820" s="8" t="s">
        <v>16139</v>
      </c>
      <c r="R820" s="2" t="str">
        <f>IF((--IF(P820=0,Q820,P820))&gt;(--日期设置!$B$2),IF(P820=0,Q820,P820),Q820)</f>
        <v>2022-04-07</v>
      </c>
      <c r="S820" s="2" t="s">
        <v>17926</v>
      </c>
      <c r="T820" s="8">
        <f>[1]!b_anal_ptmyear($A820,日期设置!$B$2)</f>
        <v>1.0438356164383562</v>
      </c>
      <c r="U820" s="8">
        <f>[1]!b_anal_termifexercise($A820,日期设置!B$2)</f>
        <v>0</v>
      </c>
      <c r="V820" s="10">
        <f>[1]!b_dq_dirtyprice(A820,日期设置!$B$2)</f>
        <v>107.1712</v>
      </c>
      <c r="W820" s="11">
        <f>IF(U820=0,ROUNDUP((Q820-日期设置!$B$2)/365,0),ROUNDUP((R820-日期设置!$B$2)/365,0))</f>
        <v>2</v>
      </c>
      <c r="X820" s="18">
        <f>_xlfn.IFNA(VLOOKUP(A820,过往入选债券!A:D,4,0),2)</f>
        <v>2</v>
      </c>
      <c r="Y820">
        <f>_xlfn.IFNA(VLOOKUP(C820,[2]Sheet1!$A:$A,1,0),3)</f>
        <v>3</v>
      </c>
    </row>
    <row r="821" spans="1:25" hidden="1" x14ac:dyDescent="0.2">
      <c r="A821" s="21" t="s">
        <v>15566</v>
      </c>
      <c r="B821" s="21" t="s">
        <v>15567</v>
      </c>
      <c r="C821" s="37" t="s">
        <v>12734</v>
      </c>
      <c r="D821" s="26" t="str">
        <f>[1]!b_calc_yield(A821,日期设置!$B$2,F821,1,R821,1,O821,L821,S821,)</f>
        <v>Fetching...</v>
      </c>
      <c r="E821" s="26">
        <f t="shared" si="24"/>
        <v>41.909078364150432</v>
      </c>
      <c r="F821" s="18">
        <f>[1]!b_dq_cleanprice($A821,日期设置!B$2)</f>
        <v>100</v>
      </c>
      <c r="G821" s="18" t="str">
        <f t="shared" si="25"/>
        <v>5.70 + 0</v>
      </c>
      <c r="H821" s="27">
        <f>[1]!b_dq_pctchange($A821,日期设置!$B$2,1)/100</f>
        <v>0</v>
      </c>
      <c r="I821" s="26">
        <f>[1]!b_pq_pctchange(A821,日期设置!$B$4,日期设置!$B$2,1)</f>
        <v>0</v>
      </c>
      <c r="J821" s="26">
        <f>[1]!b_pq_pctchange(A821,日期设置!$C$4,日期设置!$B$2,1)</f>
        <v>0</v>
      </c>
      <c r="K821" s="52">
        <f>[1]!b_dq_amount($A821,日期设置!B$2,2,10000)</f>
        <v>0</v>
      </c>
      <c r="L821" s="26">
        <f>[1]!b_info_latestpar(A821,日期设置!$B$2)</f>
        <v>100</v>
      </c>
      <c r="M821" s="6">
        <f>[1]!b_info_outstandingbalance($A821,日期设置!B$2)</f>
        <v>8</v>
      </c>
      <c r="N821" s="7" t="str">
        <f>[1]!b_info_latestissurercreditrating2(A821,日期设置!$B$2,"102","1")</f>
        <v>AA</v>
      </c>
      <c r="O821" s="8">
        <v>7.5</v>
      </c>
      <c r="P821" s="9">
        <f>[1]!b_info_repurchasedate(A821)</f>
        <v>0</v>
      </c>
      <c r="Q821" s="8" t="s">
        <v>17457</v>
      </c>
      <c r="R821" s="2" t="str">
        <f>IF((--IF(P821=0,Q821,P821))&gt;(--日期设置!$B$2),IF(P821=0,Q821,P821),Q821)</f>
        <v>2026-12-06</v>
      </c>
      <c r="S821" s="2" t="s">
        <v>18556</v>
      </c>
      <c r="T821" s="8">
        <f>[1]!b_anal_ptmyear($A821,日期设置!$B$2)</f>
        <v>5.7095890410958905</v>
      </c>
      <c r="U821" s="8">
        <f>[1]!b_anal_termifexercise($A821,日期设置!B$2)</f>
        <v>0</v>
      </c>
      <c r="V821" s="10">
        <f>[1]!b_dq_dirtyprice(A821,日期设置!$B$2)</f>
        <v>102.1781</v>
      </c>
      <c r="W821" s="11">
        <f>IF(U821=0,ROUNDUP((Q821-日期设置!$B$2)/365,0),ROUNDUP((R821-日期设置!$B$2)/365,0))</f>
        <v>6</v>
      </c>
      <c r="X821" s="18">
        <f>_xlfn.IFNA(VLOOKUP(A821,过往入选债券!A:D,4,0),2)</f>
        <v>2</v>
      </c>
      <c r="Y821">
        <f>_xlfn.IFNA(VLOOKUP(C821,[2]Sheet1!$A:$A,1,0),3)</f>
        <v>3</v>
      </c>
    </row>
    <row r="822" spans="1:25" hidden="1" x14ac:dyDescent="0.2">
      <c r="A822" s="21" t="s">
        <v>15269</v>
      </c>
      <c r="B822" s="21" t="s">
        <v>15270</v>
      </c>
      <c r="C822" s="37" t="s">
        <v>14154</v>
      </c>
      <c r="D822" s="26" t="str">
        <f>[1]!b_calc_yield(A822,日期设置!$B$2,F822,1,R822,1,O822,L822,S822,)</f>
        <v>Fetching...</v>
      </c>
      <c r="E822" s="26">
        <f t="shared" si="24"/>
        <v>35.86421823728827</v>
      </c>
      <c r="F822" s="18">
        <f>[1]!b_dq_cleanprice($A822,日期设置!B$2)</f>
        <v>100.0256</v>
      </c>
      <c r="G822" s="18" t="str">
        <f t="shared" si="25"/>
        <v>5.10 + 0</v>
      </c>
      <c r="H822" s="27">
        <f>[1]!b_dq_pctchange($A822,日期设置!$B$2,1)/100</f>
        <v>0</v>
      </c>
      <c r="I822" s="26">
        <f>[1]!b_pq_pctchange(A822,日期设置!$B$4,日期设置!$B$2,1)</f>
        <v>0</v>
      </c>
      <c r="J822" s="26">
        <f>[1]!b_pq_pctchange(A822,日期设置!$C$4,日期设置!$B$2,1)</f>
        <v>0.34479679861639712</v>
      </c>
      <c r="K822" s="52">
        <f>[1]!b_dq_amount($A822,日期设置!B$2,2,10000)</f>
        <v>0</v>
      </c>
      <c r="L822" s="26">
        <f>[1]!b_info_latestpar(A822,日期设置!$B$2)</f>
        <v>100</v>
      </c>
      <c r="M822" s="6">
        <f>[1]!b_info_outstandingbalance($A822,日期设置!B$2)</f>
        <v>11.5</v>
      </c>
      <c r="N822" s="7" t="str">
        <f>[1]!b_info_latestissurercreditrating2(A822,日期设置!$B$2,"102","1")</f>
        <v>AA</v>
      </c>
      <c r="O822" s="8">
        <v>7.5</v>
      </c>
      <c r="P822" s="9">
        <f>[1]!b_info_repurchasedate(A822)</f>
        <v>0</v>
      </c>
      <c r="Q822" s="8" t="s">
        <v>16777</v>
      </c>
      <c r="R822" s="2" t="str">
        <f>IF((--IF(P822=0,Q822,P822))&gt;(--日期设置!$B$2),IF(P822=0,Q822,P822),Q822)</f>
        <v>2026-04-30</v>
      </c>
      <c r="S822" s="2" t="s">
        <v>18483</v>
      </c>
      <c r="T822" s="8">
        <f>[1]!b_anal_ptmyear($A822,日期设置!$B$2)</f>
        <v>5.1068493150684935</v>
      </c>
      <c r="U822" s="8">
        <f>[1]!b_anal_termifexercise($A822,日期设置!B$2)</f>
        <v>0</v>
      </c>
      <c r="V822" s="10">
        <f>[1]!b_dq_dirtyprice(A822,日期设置!$B$2)</f>
        <v>106.7242</v>
      </c>
      <c r="W822" s="11">
        <f>IF(U822=0,ROUNDUP((Q822-日期设置!$B$2)/365,0),ROUNDUP((R822-日期设置!$B$2)/365,0))</f>
        <v>6</v>
      </c>
      <c r="X822" s="18">
        <f>_xlfn.IFNA(VLOOKUP(A822,过往入选债券!A:D,4,0),2)</f>
        <v>2</v>
      </c>
      <c r="Y822">
        <f>_xlfn.IFNA(VLOOKUP(C822,[2]Sheet1!$A:$A,1,0),3)</f>
        <v>3</v>
      </c>
    </row>
    <row r="823" spans="1:25" hidden="1" x14ac:dyDescent="0.2">
      <c r="A823" s="21" t="s">
        <v>14290</v>
      </c>
      <c r="B823" s="21" t="s">
        <v>14291</v>
      </c>
      <c r="C823" s="37" t="s">
        <v>14292</v>
      </c>
      <c r="D823" s="26" t="str">
        <f>[1]!b_calc_yield(A823,日期设置!$B$2,F823,1,R823,1,O823,L823,S823,)</f>
        <v>Fetching...</v>
      </c>
      <c r="E823" s="26">
        <f t="shared" si="24"/>
        <v>35.049526344479418</v>
      </c>
      <c r="F823" s="18">
        <f>[1]!b_dq_cleanprice($A823,日期设置!B$2)</f>
        <v>79.495400000000004</v>
      </c>
      <c r="G823" s="18" t="str">
        <f t="shared" si="25"/>
        <v>3.67 + 0</v>
      </c>
      <c r="H823" s="27">
        <f>[1]!b_dq_pctchange($A823,日期设置!$B$2,1)/100</f>
        <v>0</v>
      </c>
      <c r="I823" s="26">
        <f>[1]!b_pq_pctchange(A823,日期设置!$B$4,日期设置!$B$2,1)</f>
        <v>-0.61000233798805026</v>
      </c>
      <c r="J823" s="26">
        <f>[1]!b_pq_pctchange(A823,日期设置!$C$4,日期设置!$B$2,1)</f>
        <v>-0.61000233798805026</v>
      </c>
      <c r="K823" s="52">
        <f>[1]!b_dq_amount($A823,日期设置!B$2,2,10000)</f>
        <v>0</v>
      </c>
      <c r="L823" s="26">
        <f>[1]!b_info_latestpar(A823,日期设置!$B$2)</f>
        <v>80</v>
      </c>
      <c r="M823" s="6">
        <f>[1]!b_info_outstandingbalance($A823,日期设置!B$2)</f>
        <v>12</v>
      </c>
      <c r="N823" s="7" t="str">
        <f>[1]!b_info_latestissurercreditrating2(A823,日期设置!$B$2,"102","1")</f>
        <v>AA</v>
      </c>
      <c r="O823" s="8">
        <v>7.5</v>
      </c>
      <c r="P823" s="9">
        <f>[1]!b_info_repurchasedate(A823)</f>
        <v>0</v>
      </c>
      <c r="Q823" s="8" t="s">
        <v>16988</v>
      </c>
      <c r="R823" s="2" t="str">
        <f>IF((--IF(P823=0,Q823,P823))&gt;(--日期设置!$B$2),IF(P823=0,Q823,P823),Q823)</f>
        <v>2024-11-23</v>
      </c>
      <c r="S823" s="2" t="s">
        <v>18489</v>
      </c>
      <c r="T823" s="8">
        <f>[1]!b_anal_ptmyear($A823,日期设置!$B$2)</f>
        <v>3.6739726027397261</v>
      </c>
      <c r="U823" s="8">
        <f>[1]!b_anal_termifexercise($A823,日期设置!B$2)</f>
        <v>0</v>
      </c>
      <c r="V823" s="10">
        <f>[1]!b_dq_dirtyprice(A823,日期设置!$B$2)</f>
        <v>81.451599999999999</v>
      </c>
      <c r="W823" s="11">
        <f>IF(U823=0,ROUNDUP((Q823-日期设置!$B$2)/365,0),ROUNDUP((R823-日期设置!$B$2)/365,0))</f>
        <v>4</v>
      </c>
      <c r="X823" s="18">
        <f>_xlfn.IFNA(VLOOKUP(A823,过往入选债券!A:D,4,0),2)</f>
        <v>2</v>
      </c>
      <c r="Y823">
        <f>_xlfn.IFNA(VLOOKUP(C823,[2]Sheet1!$A:$A,1,0),3)</f>
        <v>3</v>
      </c>
    </row>
    <row r="824" spans="1:25" hidden="1" x14ac:dyDescent="0.2">
      <c r="A824" s="21" t="s">
        <v>14873</v>
      </c>
      <c r="B824" s="21" t="s">
        <v>14874</v>
      </c>
      <c r="C824" s="37" t="s">
        <v>14875</v>
      </c>
      <c r="D824" s="26" t="str">
        <f>[1]!b_calc_yield(A824,日期设置!$B$2,F824,1,R824,1,O824,L824,S824,)</f>
        <v>Fetching...</v>
      </c>
      <c r="E824" s="26">
        <f t="shared" si="24"/>
        <v>34.948925512118898</v>
      </c>
      <c r="F824" s="18">
        <f>[1]!b_dq_cleanprice($A824,日期设置!B$2)</f>
        <v>100</v>
      </c>
      <c r="G824" s="18" t="str">
        <f t="shared" si="25"/>
        <v>4.74 + 0</v>
      </c>
      <c r="H824" s="27">
        <f>[1]!b_dq_pctchange($A824,日期设置!$B$2,1)/100</f>
        <v>0</v>
      </c>
      <c r="I824" s="26">
        <f>[1]!b_pq_pctchange(A824,日期设置!$B$4,日期设置!$B$2,1)</f>
        <v>0</v>
      </c>
      <c r="J824" s="26">
        <f>[1]!b_pq_pctchange(A824,日期设置!$C$4,日期设置!$B$2,1)</f>
        <v>0</v>
      </c>
      <c r="K824" s="52">
        <f>[1]!b_dq_amount($A824,日期设置!B$2,2,10000)</f>
        <v>0</v>
      </c>
      <c r="L824" s="26">
        <f>[1]!b_info_latestpar(A824,日期设置!$B$2)</f>
        <v>100</v>
      </c>
      <c r="M824" s="6">
        <f>[1]!b_info_outstandingbalance($A824,日期设置!B$2)</f>
        <v>4</v>
      </c>
      <c r="N824" s="7" t="str">
        <f>[1]!b_info_latestissurercreditrating2(A824,日期设置!$B$2,"102","1")</f>
        <v>AA-</v>
      </c>
      <c r="O824" s="8">
        <v>7.5</v>
      </c>
      <c r="P824" s="9">
        <f>[1]!b_info_repurchasedate(A824)</f>
        <v>0</v>
      </c>
      <c r="Q824" s="8" t="s">
        <v>17183</v>
      </c>
      <c r="R824" s="2" t="str">
        <f>IF((--IF(P824=0,Q824,P824))&gt;(--日期设置!$B$2),IF(P824=0,Q824,P824),Q824)</f>
        <v>2025-12-20</v>
      </c>
      <c r="S824" s="2" t="s">
        <v>18034</v>
      </c>
      <c r="T824" s="8">
        <f>[1]!b_anal_ptmyear($A824,日期设置!$B$2)</f>
        <v>4.7479452054794518</v>
      </c>
      <c r="U824" s="8">
        <f>[1]!b_anal_termifexercise($A824,日期设置!B$2)</f>
        <v>0</v>
      </c>
      <c r="V824" s="10">
        <f>[1]!b_dq_dirtyprice(A824,日期设置!$B$2)</f>
        <v>101.8904</v>
      </c>
      <c r="W824" s="11">
        <f>IF(U824=0,ROUNDUP((Q824-日期设置!$B$2)/365,0),ROUNDUP((R824-日期设置!$B$2)/365,0))</f>
        <v>5</v>
      </c>
      <c r="X824" s="18">
        <f>_xlfn.IFNA(VLOOKUP(A824,过往入选债券!A:D,4,0),2)</f>
        <v>2</v>
      </c>
      <c r="Y824">
        <f>_xlfn.IFNA(VLOOKUP(C824,[2]Sheet1!$A:$A,1,0),3)</f>
        <v>3</v>
      </c>
    </row>
    <row r="825" spans="1:25" hidden="1" x14ac:dyDescent="0.2">
      <c r="A825" s="28" t="s">
        <v>20708</v>
      </c>
      <c r="B825" s="28" t="s">
        <v>20709</v>
      </c>
      <c r="C825" s="39" t="s">
        <v>20809</v>
      </c>
      <c r="D825" s="26" t="str">
        <f>[1]!b_calc_yield(A825,日期设置!$B$2,F825,1,R825,1,O825,L825,S825,)</f>
        <v>Fetching...</v>
      </c>
      <c r="E825" s="26">
        <f t="shared" si="24"/>
        <v>47.119118250006032</v>
      </c>
      <c r="F825" s="18">
        <f>[1]!b_dq_cleanprice($A825,日期设置!B$2)</f>
        <v>100</v>
      </c>
      <c r="G825" s="18" t="str">
        <f t="shared" si="25"/>
        <v>6.51 + 0</v>
      </c>
      <c r="H825" s="27">
        <f>[1]!b_dq_pctchange($A825,日期设置!$B$2,1)/100</f>
        <v>0</v>
      </c>
      <c r="I825" s="26">
        <f>[1]!b_pq_pctchange(A825,日期设置!$B$4,日期设置!$B$2,1)</f>
        <v>0</v>
      </c>
      <c r="J825" s="26">
        <f>[1]!b_pq_pctchange(A825,日期设置!$C$4,日期设置!$B$2,1)</f>
        <v>0</v>
      </c>
      <c r="K825" s="52">
        <f>[1]!b_dq_amount($A825,日期设置!B$2,2,10000)</f>
        <v>0</v>
      </c>
      <c r="L825" s="26">
        <f>[1]!b_info_latestpar(A825,日期设置!$B$2)</f>
        <v>100</v>
      </c>
      <c r="M825" s="6">
        <f>[1]!b_info_outstandingbalance($A825,日期设置!B$2)</f>
        <v>7</v>
      </c>
      <c r="N825" s="7" t="str">
        <f>[1]!b_info_latestissurercreditrating2(A825,日期设置!$B$2,"102","1")</f>
        <v>AA</v>
      </c>
      <c r="O825" s="8">
        <v>7.5</v>
      </c>
      <c r="P825" s="9">
        <f>[1]!b_info_repurchasedate(A825)</f>
        <v>0</v>
      </c>
      <c r="Q825" s="8" t="s">
        <v>20819</v>
      </c>
      <c r="R825" s="2" t="str">
        <f>IF((--IF(P825=0,Q825,P825))&gt;(--日期设置!$B$2),IF(P825=0,Q825,P825),Q825)</f>
        <v>2027-09-25</v>
      </c>
      <c r="S825" s="31" t="s">
        <v>16496</v>
      </c>
      <c r="T825" s="8">
        <f>[1]!b_anal_ptmyear($A825,日期设置!$B$2)</f>
        <v>6.5123287671232877</v>
      </c>
      <c r="U825" s="8">
        <f>[1]!b_anal_termifexercise($A825,日期设置!B$2)</f>
        <v>0</v>
      </c>
      <c r="V825" s="10">
        <f>[1]!b_dq_dirtyprice(A825,日期设置!$B$2)</f>
        <v>103.6575</v>
      </c>
      <c r="W825" s="11">
        <f>IF(U825=0,ROUNDUP((Q825-日期设置!$B$2)/365,0),ROUNDUP((R825-日期设置!$B$2)/365,0))</f>
        <v>7</v>
      </c>
      <c r="X825" s="18">
        <f>_xlfn.IFNA(VLOOKUP(A825,过往入选债券!A:D,4,0),2)</f>
        <v>2</v>
      </c>
      <c r="Y825">
        <f>_xlfn.IFNA(VLOOKUP(C825,[2]Sheet1!$A:$A,1,0),3)</f>
        <v>3</v>
      </c>
    </row>
    <row r="826" spans="1:25" hidden="1" x14ac:dyDescent="0.2">
      <c r="A826" s="28" t="s">
        <v>20644</v>
      </c>
      <c r="B826" s="28" t="s">
        <v>20645</v>
      </c>
      <c r="C826" s="39" t="s">
        <v>20799</v>
      </c>
      <c r="D826" s="26" t="str">
        <f>[1]!b_calc_yield(A826,日期设置!$B$2,F826,1,R826,1,O826,L826,S826,)</f>
        <v>Fetching...</v>
      </c>
      <c r="E826" s="26">
        <f t="shared" si="24"/>
        <v>47.031600706522994</v>
      </c>
      <c r="F826" s="18">
        <f>[1]!b_dq_cleanprice($A826,日期设置!B$2)</f>
        <v>100</v>
      </c>
      <c r="G826" s="18" t="str">
        <f t="shared" si="25"/>
        <v>6.50 + 0</v>
      </c>
      <c r="H826" s="27">
        <f>[1]!b_dq_pctchange($A826,日期设置!$B$2,1)/100</f>
        <v>0</v>
      </c>
      <c r="I826" s="26">
        <f>[1]!b_pq_pctchange(A826,日期设置!$B$4,日期设置!$B$2,1)</f>
        <v>0</v>
      </c>
      <c r="J826" s="26">
        <f>[1]!b_pq_pctchange(A826,日期设置!$C$4,日期设置!$B$2,1)</f>
        <v>0</v>
      </c>
      <c r="K826" s="52">
        <f>[1]!b_dq_amount($A826,日期设置!B$2,2,10000)</f>
        <v>0</v>
      </c>
      <c r="L826" s="26">
        <f>[1]!b_info_latestpar(A826,日期设置!$B$2)</f>
        <v>100</v>
      </c>
      <c r="M826" s="6">
        <f>[1]!b_info_outstandingbalance($A826,日期设置!B$2)</f>
        <v>3</v>
      </c>
      <c r="N826" s="7" t="str">
        <f>[1]!b_info_latestissurercreditrating2(A826,日期设置!$B$2,"102","1")</f>
        <v>AA</v>
      </c>
      <c r="O826" s="8">
        <v>7.5</v>
      </c>
      <c r="P826" s="9">
        <f>[1]!b_info_repurchasedate(A826)</f>
        <v>0</v>
      </c>
      <c r="Q826" s="8" t="s">
        <v>20820</v>
      </c>
      <c r="R826" s="2" t="str">
        <f>IF((--IF(P826=0,Q826,P826))&gt;(--日期设置!$B$2),IF(P826=0,Q826,P826),Q826)</f>
        <v>2027-09-22</v>
      </c>
      <c r="S826" s="31" t="s">
        <v>17459</v>
      </c>
      <c r="T826" s="8">
        <f>[1]!b_anal_ptmyear($A826,日期设置!$B$2)</f>
        <v>6.5041095890410956</v>
      </c>
      <c r="U826" s="8">
        <f>[1]!b_anal_termifexercise($A826,日期设置!B$2)</f>
        <v>0</v>
      </c>
      <c r="V826" s="10">
        <f>[1]!b_dq_dirtyprice(A826,日期设置!$B$2)</f>
        <v>103.7192</v>
      </c>
      <c r="W826" s="11">
        <f>IF(U826=0,ROUNDUP((Q826-日期设置!$B$2)/365,0),ROUNDUP((R826-日期设置!$B$2)/365,0))</f>
        <v>7</v>
      </c>
      <c r="X826" s="18">
        <f>_xlfn.IFNA(VLOOKUP(A826,过往入选债券!A:D,4,0),2)</f>
        <v>2</v>
      </c>
      <c r="Y826">
        <f>_xlfn.IFNA(VLOOKUP(C826,[2]Sheet1!$A:$A,1,0),3)</f>
        <v>3</v>
      </c>
    </row>
    <row r="827" spans="1:25" hidden="1" x14ac:dyDescent="0.2">
      <c r="A827" s="21" t="s">
        <v>2910</v>
      </c>
      <c r="B827" s="21" t="s">
        <v>2911</v>
      </c>
      <c r="C827" s="37" t="s">
        <v>2912</v>
      </c>
      <c r="D827" s="26" t="str">
        <f>[1]!b_calc_yield(A827,日期设置!$B$2,F827,1,R827,1,O827,L827,S827,)</f>
        <v>Fetching...</v>
      </c>
      <c r="E827" s="26">
        <f t="shared" si="24"/>
        <v>7.3666599445801229</v>
      </c>
      <c r="F827" s="18">
        <f>[1]!b_dq_cleanprice($A827,日期设置!B$2)</f>
        <v>100</v>
      </c>
      <c r="G827" s="18" t="str">
        <f t="shared" si="25"/>
        <v>1.05 + 0</v>
      </c>
      <c r="H827" s="27">
        <f>[1]!b_dq_pctchange($A827,日期设置!$B$2,1)/100</f>
        <v>0</v>
      </c>
      <c r="I827" s="26">
        <f>[1]!b_pq_pctchange(A827,日期设置!$B$4,日期设置!$B$2,1)</f>
        <v>0</v>
      </c>
      <c r="J827" s="26">
        <f>[1]!b_pq_pctchange(A827,日期设置!$C$4,日期设置!$B$2,1)</f>
        <v>0</v>
      </c>
      <c r="K827" s="52">
        <f>[1]!b_dq_amount($A827,日期设置!B$2,2,10000)</f>
        <v>0</v>
      </c>
      <c r="L827" s="26">
        <f>[1]!b_info_latestpar(A827,日期设置!$B$2)</f>
        <v>100</v>
      </c>
      <c r="M827" s="6">
        <f>[1]!b_info_outstandingbalance($A827,日期设置!B$2)</f>
        <v>4</v>
      </c>
      <c r="N827" s="7">
        <f>[1]!b_info_latestissurercreditrating2(A827,日期设置!$B$2,"102","1")</f>
        <v>0</v>
      </c>
      <c r="O827" s="8">
        <v>7.5</v>
      </c>
      <c r="P827" s="9">
        <f>[1]!b_info_repurchasedate(A827)</f>
        <v>0</v>
      </c>
      <c r="Q827" s="8" t="s">
        <v>17011</v>
      </c>
      <c r="R827" s="2" t="str">
        <f>IF((--IF(P827=0,Q827,P827))&gt;(--日期设置!$B$2),IF(P827=0,Q827,P827),Q827)</f>
        <v>2022-04-10</v>
      </c>
      <c r="S827" s="2" t="s">
        <v>18094</v>
      </c>
      <c r="T827" s="8">
        <f>[1]!b_anal_ptmyear($A827,日期设置!$B$2)</f>
        <v>1.0520547945205478</v>
      </c>
      <c r="U827" s="8">
        <f>[1]!b_anal_termifexercise($A827,日期设置!B$2)</f>
        <v>0</v>
      </c>
      <c r="V827" s="10">
        <f>[1]!b_dq_dirtyprice(A827,日期设置!$B$2)</f>
        <v>107.1096</v>
      </c>
      <c r="W827" s="11">
        <f>IF(U827=0,ROUNDUP((Q827-日期设置!$B$2)/365,0),ROUNDUP((R827-日期设置!$B$2)/365,0))</f>
        <v>2</v>
      </c>
      <c r="X827" s="18">
        <f>_xlfn.IFNA(VLOOKUP(A827,过往入选债券!A:D,4,0),2)</f>
        <v>2</v>
      </c>
      <c r="Y827">
        <f>_xlfn.IFNA(VLOOKUP(C827,[2]Sheet1!$A:$A,1,0),3)</f>
        <v>3</v>
      </c>
    </row>
    <row r="828" spans="1:25" hidden="1" x14ac:dyDescent="0.2">
      <c r="A828" s="21" t="s">
        <v>15518</v>
      </c>
      <c r="B828" s="21" t="s">
        <v>15519</v>
      </c>
      <c r="C828" s="37" t="s">
        <v>12305</v>
      </c>
      <c r="D828" s="26" t="str">
        <f>[1]!b_calc_yield(A828,日期设置!$B$2,F828,1,R828,1,O828,L828,S828,)</f>
        <v>Fetching...</v>
      </c>
      <c r="E828" s="26">
        <f t="shared" si="24"/>
        <v>40.917205796459186</v>
      </c>
      <c r="F828" s="18">
        <f>[1]!b_dq_cleanprice($A828,日期设置!B$2)</f>
        <v>100</v>
      </c>
      <c r="G828" s="18" t="str">
        <f t="shared" si="25"/>
        <v>5.61 + 0</v>
      </c>
      <c r="H828" s="27">
        <f>[1]!b_dq_pctchange($A828,日期设置!$B$2,1)/100</f>
        <v>0</v>
      </c>
      <c r="I828" s="26">
        <f>[1]!b_pq_pctchange(A828,日期设置!$B$4,日期设置!$B$2,1)</f>
        <v>0</v>
      </c>
      <c r="J828" s="26">
        <f>[1]!b_pq_pctchange(A828,日期设置!$C$4,日期设置!$B$2,1)</f>
        <v>0</v>
      </c>
      <c r="K828" s="52">
        <f>[1]!b_dq_amount($A828,日期设置!B$2,2,10000)</f>
        <v>0</v>
      </c>
      <c r="L828" s="26">
        <f>[1]!b_info_latestpar(A828,日期设置!$B$2)</f>
        <v>100</v>
      </c>
      <c r="M828" s="6">
        <f>[1]!b_info_outstandingbalance($A828,日期设置!B$2)</f>
        <v>7</v>
      </c>
      <c r="N828" s="7" t="str">
        <f>[1]!b_info_latestissurercreditrating2(A828,日期设置!$B$2,"102","1")</f>
        <v>AA</v>
      </c>
      <c r="O828" s="8">
        <v>7.5</v>
      </c>
      <c r="P828" s="9">
        <f>[1]!b_info_repurchasedate(A828)</f>
        <v>0</v>
      </c>
      <c r="Q828" s="8" t="s">
        <v>16558</v>
      </c>
      <c r="R828" s="2" t="str">
        <f>IF((--IF(P828=0,Q828,P828))&gt;(--日期设置!$B$2),IF(P828=0,Q828,P828),Q828)</f>
        <v>2026-11-01</v>
      </c>
      <c r="S828" s="2" t="s">
        <v>18307</v>
      </c>
      <c r="T828" s="8">
        <f>[1]!b_anal_ptmyear($A828,日期设置!$B$2)</f>
        <v>5.6136986301369864</v>
      </c>
      <c r="U828" s="8">
        <f>[1]!b_anal_termifexercise($A828,日期设置!B$2)</f>
        <v>0</v>
      </c>
      <c r="V828" s="10">
        <f>[1]!b_dq_dirtyprice(A828,日期设置!$B$2)</f>
        <v>102.8973</v>
      </c>
      <c r="W828" s="11">
        <f>IF(U828=0,ROUNDUP((Q828-日期设置!$B$2)/365,0),ROUNDUP((R828-日期设置!$B$2)/365,0))</f>
        <v>6</v>
      </c>
      <c r="X828" s="18">
        <f>_xlfn.IFNA(VLOOKUP(A828,过往入选债券!A:D,4,0),2)</f>
        <v>2</v>
      </c>
      <c r="Y828">
        <f>_xlfn.IFNA(VLOOKUP(C828,[2]Sheet1!$A:$A,1,0),3)</f>
        <v>3</v>
      </c>
    </row>
    <row r="829" spans="1:25" hidden="1" x14ac:dyDescent="0.2">
      <c r="A829" s="21" t="s">
        <v>15166</v>
      </c>
      <c r="B829" s="21" t="s">
        <v>15167</v>
      </c>
      <c r="C829" s="37" t="s">
        <v>15168</v>
      </c>
      <c r="D829" s="26" t="str">
        <f>[1]!b_calc_yield(A829,日期设置!$B$2,F829,1,R829,1,O829,L829,S829,)</f>
        <v>Fetching...</v>
      </c>
      <c r="E829" s="26">
        <f t="shared" si="24"/>
        <v>39.745162648912924</v>
      </c>
      <c r="F829" s="18">
        <f>[1]!b_dq_cleanprice($A829,日期设置!B$2)</f>
        <v>100</v>
      </c>
      <c r="G829" s="18" t="str">
        <f t="shared" si="25"/>
        <v>5.49 + 0</v>
      </c>
      <c r="H829" s="27">
        <f>[1]!b_dq_pctchange($A829,日期设置!$B$2,1)/100</f>
        <v>0</v>
      </c>
      <c r="I829" s="26">
        <f>[1]!b_pq_pctchange(A829,日期设置!$B$4,日期设置!$B$2,1)</f>
        <v>0</v>
      </c>
      <c r="J829" s="26">
        <f>[1]!b_pq_pctchange(A829,日期设置!$C$4,日期设置!$B$2,1)</f>
        <v>0</v>
      </c>
      <c r="K829" s="52">
        <f>[1]!b_dq_amount($A829,日期设置!B$2,2,10000)</f>
        <v>0</v>
      </c>
      <c r="L829" s="26">
        <f>[1]!b_info_latestpar(A829,日期设置!$B$2)</f>
        <v>100</v>
      </c>
      <c r="M829" s="6">
        <f>[1]!b_info_outstandingbalance($A829,日期设置!B$2)</f>
        <v>8.5</v>
      </c>
      <c r="N829" s="7" t="str">
        <f>[1]!b_info_latestissurercreditrating2(A829,日期设置!$B$2,"102","1")</f>
        <v>AA-</v>
      </c>
      <c r="O829" s="8">
        <v>7.5</v>
      </c>
      <c r="P829" s="9">
        <f>[1]!b_info_repurchasedate(A829)</f>
        <v>0</v>
      </c>
      <c r="Q829" s="8" t="s">
        <v>16522</v>
      </c>
      <c r="R829" s="2" t="str">
        <f>IF((--IF(P829=0,Q829,P829))&gt;(--日期设置!$B$2),IF(P829=0,Q829,P829),Q829)</f>
        <v>2026-09-20</v>
      </c>
      <c r="S829" s="2" t="s">
        <v>18093</v>
      </c>
      <c r="T829" s="8">
        <f>[1]!b_anal_ptmyear($A829,日期设置!$B$2)</f>
        <v>5.4986301369863018</v>
      </c>
      <c r="U829" s="8">
        <f>[1]!b_anal_termifexercise($A829,日期设置!B$2)</f>
        <v>0</v>
      </c>
      <c r="V829" s="10">
        <f>[1]!b_dq_dirtyprice(A829,日期设置!$B$2)</f>
        <v>103.7603</v>
      </c>
      <c r="W829" s="11">
        <f>IF(U829=0,ROUNDUP((Q829-日期设置!$B$2)/365,0),ROUNDUP((R829-日期设置!$B$2)/365,0))</f>
        <v>6</v>
      </c>
      <c r="X829" s="18">
        <f>_xlfn.IFNA(VLOOKUP(A829,过往入选债券!A:D,4,0),2)</f>
        <v>2</v>
      </c>
      <c r="Y829">
        <f>_xlfn.IFNA(VLOOKUP(C829,[2]Sheet1!$A:$A,1,0),3)</f>
        <v>3</v>
      </c>
    </row>
    <row r="830" spans="1:25" hidden="1" x14ac:dyDescent="0.2">
      <c r="A830" s="21" t="s">
        <v>15442</v>
      </c>
      <c r="B830" s="21" t="s">
        <v>15443</v>
      </c>
      <c r="C830" s="37" t="s">
        <v>15444</v>
      </c>
      <c r="D830" s="26" t="str">
        <f>[1]!b_calc_yield(A830,日期设置!$B$2,F830,1,R830,1,O830,L830,S830,)</f>
        <v>Fetching...</v>
      </c>
      <c r="E830" s="26">
        <f t="shared" si="24"/>
        <v>39.496580890700095</v>
      </c>
      <c r="F830" s="18">
        <f>[1]!b_dq_cleanprice($A830,日期设置!B$2)</f>
        <v>100</v>
      </c>
      <c r="G830" s="18" t="str">
        <f t="shared" si="25"/>
        <v>5.47 + 0</v>
      </c>
      <c r="H830" s="27">
        <f>[1]!b_dq_pctchange($A830,日期设置!$B$2,1)/100</f>
        <v>0</v>
      </c>
      <c r="I830" s="26">
        <f>[1]!b_pq_pctchange(A830,日期设置!$B$4,日期设置!$B$2,1)</f>
        <v>0</v>
      </c>
      <c r="J830" s="26">
        <f>[1]!b_pq_pctchange(A830,日期设置!$C$4,日期设置!$B$2,1)</f>
        <v>0</v>
      </c>
      <c r="K830" s="52">
        <f>[1]!b_dq_amount($A830,日期设置!B$2,2,10000)</f>
        <v>0</v>
      </c>
      <c r="L830" s="26">
        <f>[1]!b_info_latestpar(A830,日期设置!$B$2)</f>
        <v>100</v>
      </c>
      <c r="M830" s="6">
        <f>[1]!b_info_outstandingbalance($A830,日期设置!B$2)</f>
        <v>4</v>
      </c>
      <c r="N830" s="7" t="str">
        <f>[1]!b_info_latestissurercreditrating2(A830,日期设置!$B$2,"102","1")</f>
        <v>AA</v>
      </c>
      <c r="O830" s="8">
        <v>7.5</v>
      </c>
      <c r="P830" s="9">
        <f>[1]!b_info_repurchasedate(A830)</f>
        <v>0</v>
      </c>
      <c r="Q830" s="8" t="s">
        <v>17311</v>
      </c>
      <c r="R830" s="2" t="str">
        <f>IF((--IF(P830=0,Q830,P830))&gt;(--日期设置!$B$2),IF(P830=0,Q830,P830),Q830)</f>
        <v>2026-09-11</v>
      </c>
      <c r="S830" s="2" t="s">
        <v>18575</v>
      </c>
      <c r="T830" s="8">
        <f>[1]!b_anal_ptmyear($A830,日期设置!$B$2)</f>
        <v>5.4739726027397264</v>
      </c>
      <c r="U830" s="8">
        <f>[1]!b_anal_termifexercise($A830,日期设置!B$2)</f>
        <v>0</v>
      </c>
      <c r="V830" s="10">
        <f>[1]!b_dq_dirtyprice(A830,日期设置!$B$2)</f>
        <v>103.9452</v>
      </c>
      <c r="W830" s="11">
        <f>IF(U830=0,ROUNDUP((Q830-日期设置!$B$2)/365,0),ROUNDUP((R830-日期设置!$B$2)/365,0))</f>
        <v>6</v>
      </c>
      <c r="X830" s="18">
        <f>_xlfn.IFNA(VLOOKUP(A830,过往入选债券!A:D,4,0),2)</f>
        <v>2</v>
      </c>
      <c r="Y830">
        <f>_xlfn.IFNA(VLOOKUP(C830,[2]Sheet1!$A:$A,1,0),3)</f>
        <v>3</v>
      </c>
    </row>
    <row r="831" spans="1:25" hidden="1" x14ac:dyDescent="0.2">
      <c r="A831" s="21" t="s">
        <v>15602</v>
      </c>
      <c r="B831" s="21" t="s">
        <v>15603</v>
      </c>
      <c r="C831" s="37" t="s">
        <v>1959</v>
      </c>
      <c r="D831" s="26" t="str">
        <f>[1]!b_calc_yield(A831,日期设置!$B$2,F831,1,R831,1,O831,L831,S831,)</f>
        <v>Fetching...</v>
      </c>
      <c r="E831" s="26">
        <f t="shared" si="24"/>
        <v>20.408977693376819</v>
      </c>
      <c r="F831" s="18">
        <f>[1]!b_dq_cleanprice($A831,日期设置!B$2)</f>
        <v>99.99</v>
      </c>
      <c r="G831" s="18" t="str">
        <f t="shared" si="25"/>
        <v>5.76 + 2.76</v>
      </c>
      <c r="H831" s="27">
        <f>[1]!b_dq_pctchange($A831,日期设置!$B$2,1)/100</f>
        <v>0</v>
      </c>
      <c r="I831" s="26">
        <f>[1]!b_pq_pctchange(A831,日期设置!$B$4,日期设置!$B$2,1)</f>
        <v>0</v>
      </c>
      <c r="J831" s="26">
        <f>[1]!b_pq_pctchange(A831,日期设置!$C$4,日期设置!$B$2,1)</f>
        <v>0</v>
      </c>
      <c r="K831" s="52">
        <f>[1]!b_dq_amount($A831,日期设置!B$2,2,10000)</f>
        <v>0</v>
      </c>
      <c r="L831" s="26">
        <f>[1]!b_info_latestpar(A831,日期设置!$B$2)</f>
        <v>100</v>
      </c>
      <c r="M831" s="6">
        <f>[1]!b_info_outstandingbalance($A831,日期设置!B$2)</f>
        <v>3.4</v>
      </c>
      <c r="N831" s="7" t="str">
        <f>[1]!b_info_latestissurercreditrating2(A831,日期设置!$B$2,"102","1")</f>
        <v>AA</v>
      </c>
      <c r="O831" s="8">
        <v>7.5</v>
      </c>
      <c r="P831" s="9" t="str">
        <f>[1]!b_info_repurchasedate(A831)</f>
        <v>2023-12-27</v>
      </c>
      <c r="Q831" s="8" t="s">
        <v>17490</v>
      </c>
      <c r="R831" s="2" t="str">
        <f>IF((--IF(P831=0,Q831,P831))&gt;(--日期设置!$B$2),IF(P831=0,Q831,P831),Q831)</f>
        <v>2023-12-27</v>
      </c>
      <c r="S831" s="2" t="s">
        <v>18502</v>
      </c>
      <c r="T831" s="8">
        <f>[1]!b_anal_ptmyear($A831,日期设置!$B$2)</f>
        <v>5.7671232876712324</v>
      </c>
      <c r="U831" s="8">
        <f>[1]!b_anal_termifexercise($A831,日期设置!B$2)</f>
        <v>2.7671232876712328</v>
      </c>
      <c r="V831" s="10">
        <f>[1]!b_dq_dirtyprice(A831,日期设置!$B$2)</f>
        <v>101.7366</v>
      </c>
      <c r="W831" s="11">
        <f>IF(U831=0,ROUNDUP((Q831-日期设置!$B$2)/365,0),ROUNDUP((R831-日期设置!$B$2)/365,0))</f>
        <v>3</v>
      </c>
      <c r="X831" s="18">
        <f>_xlfn.IFNA(VLOOKUP(A831,过往入选债券!A:D,4,0),2)</f>
        <v>2</v>
      </c>
      <c r="Y831">
        <f>_xlfn.IFNA(VLOOKUP(C831,[2]Sheet1!$A:$A,1,0),3)</f>
        <v>3</v>
      </c>
    </row>
    <row r="832" spans="1:25" hidden="1" x14ac:dyDescent="0.2">
      <c r="A832" s="21" t="s">
        <v>14815</v>
      </c>
      <c r="B832" s="21" t="s">
        <v>14816</v>
      </c>
      <c r="C832" s="37" t="s">
        <v>14817</v>
      </c>
      <c r="D832" s="26" t="str">
        <f>[1]!b_calc_yield(A832,日期设置!$B$2,F832,1,R832,1,O832,L832,S832,)</f>
        <v>Fetching...</v>
      </c>
      <c r="E832" s="26">
        <f t="shared" si="24"/>
        <v>34.290982677928227</v>
      </c>
      <c r="F832" s="18">
        <f>[1]!b_dq_cleanprice($A832,日期设置!B$2)</f>
        <v>100.006</v>
      </c>
      <c r="G832" s="18" t="str">
        <f t="shared" si="25"/>
        <v>4.68 + 0</v>
      </c>
      <c r="H832" s="27">
        <f>[1]!b_dq_pctchange($A832,日期设置!$B$2,1)/100</f>
        <v>0</v>
      </c>
      <c r="I832" s="26">
        <f>[1]!b_pq_pctchange(A832,日期设置!$B$4,日期设置!$B$2,1)</f>
        <v>0</v>
      </c>
      <c r="J832" s="26">
        <f>[1]!b_pq_pctchange(A832,日期设置!$C$4,日期设置!$B$2,1)</f>
        <v>0</v>
      </c>
      <c r="K832" s="52">
        <f>[1]!b_dq_amount($A832,日期设置!B$2,2,10000)</f>
        <v>0</v>
      </c>
      <c r="L832" s="26">
        <f>[1]!b_info_latestpar(A832,日期设置!$B$2)</f>
        <v>100</v>
      </c>
      <c r="M832" s="6">
        <f>[1]!b_info_outstandingbalance($A832,日期设置!B$2)</f>
        <v>5</v>
      </c>
      <c r="N832" s="7" t="str">
        <f>[1]!b_info_latestissurercreditrating2(A832,日期设置!$B$2,"102","1")</f>
        <v>AA</v>
      </c>
      <c r="O832" s="8">
        <v>7.5</v>
      </c>
      <c r="P832" s="9">
        <f>[1]!b_info_repurchasedate(A832)</f>
        <v>0</v>
      </c>
      <c r="Q832" s="8" t="s">
        <v>17294</v>
      </c>
      <c r="R832" s="2" t="str">
        <f>IF((--IF(P832=0,Q832,P832))&gt;(--日期设置!$B$2),IF(P832=0,Q832,P832),Q832)</f>
        <v>2025-11-26</v>
      </c>
      <c r="S832" s="2" t="s">
        <v>18321</v>
      </c>
      <c r="T832" s="8">
        <f>[1]!b_anal_ptmyear($A832,日期设置!$B$2)</f>
        <v>4.6821917808219178</v>
      </c>
      <c r="U832" s="8">
        <f>[1]!b_anal_termifexercise($A832,日期设置!B$2)</f>
        <v>0</v>
      </c>
      <c r="V832" s="10">
        <f>[1]!b_dq_dirtyprice(A832,日期设置!$B$2)</f>
        <v>102.3896</v>
      </c>
      <c r="W832" s="11">
        <f>IF(U832=0,ROUNDUP((Q832-日期设置!$B$2)/365,0),ROUNDUP((R832-日期设置!$B$2)/365,0))</f>
        <v>5</v>
      </c>
      <c r="X832" s="18">
        <f>_xlfn.IFNA(VLOOKUP(A832,过往入选债券!A:D,4,0),2)</f>
        <v>2</v>
      </c>
      <c r="Y832">
        <f>_xlfn.IFNA(VLOOKUP(C832,[2]Sheet1!$A:$A,1,0),3)</f>
        <v>3</v>
      </c>
    </row>
    <row r="833" spans="1:25" hidden="1" x14ac:dyDescent="0.2">
      <c r="A833" s="21" t="s">
        <v>14756</v>
      </c>
      <c r="B833" s="21" t="s">
        <v>14757</v>
      </c>
      <c r="C833" s="37" t="s">
        <v>14758</v>
      </c>
      <c r="D833" s="26" t="str">
        <f>[1]!b_calc_yield(A833,日期设置!$B$2,F833,1,R833,1,O833,L833,S833,)</f>
        <v>Fetching...</v>
      </c>
      <c r="E833" s="26">
        <f t="shared" si="24"/>
        <v>33.468581495915871</v>
      </c>
      <c r="F833" s="18">
        <f>[1]!b_dq_cleanprice($A833,日期设置!B$2)</f>
        <v>100</v>
      </c>
      <c r="G833" s="18" t="str">
        <f t="shared" si="25"/>
        <v>4.59 + 0</v>
      </c>
      <c r="H833" s="27">
        <f>[1]!b_dq_pctchange($A833,日期设置!$B$2,1)/100</f>
        <v>0</v>
      </c>
      <c r="I833" s="26">
        <f>[1]!b_pq_pctchange(A833,日期设置!$B$4,日期设置!$B$2,1)</f>
        <v>0</v>
      </c>
      <c r="J833" s="26">
        <f>[1]!b_pq_pctchange(A833,日期设置!$C$4,日期设置!$B$2,1)</f>
        <v>0</v>
      </c>
      <c r="K833" s="52">
        <f>[1]!b_dq_amount($A833,日期设置!B$2,2,10000)</f>
        <v>0</v>
      </c>
      <c r="L833" s="26">
        <f>[1]!b_info_latestpar(A833,日期设置!$B$2)</f>
        <v>100</v>
      </c>
      <c r="M833" s="6">
        <f>[1]!b_info_outstandingbalance($A833,日期设置!B$2)</f>
        <v>8</v>
      </c>
      <c r="N833" s="7" t="str">
        <f>[1]!b_info_latestissurercreditrating2(A833,日期设置!$B$2,"102","1")</f>
        <v>AA</v>
      </c>
      <c r="O833" s="8">
        <v>7.5</v>
      </c>
      <c r="P833" s="9">
        <f>[1]!b_info_repurchasedate(A833)</f>
        <v>0</v>
      </c>
      <c r="Q833" s="8" t="s">
        <v>16804</v>
      </c>
      <c r="R833" s="2" t="str">
        <f>IF((--IF(P833=0,Q833,P833))&gt;(--日期设置!$B$2),IF(P833=0,Q833,P833),Q833)</f>
        <v>2025-10-26</v>
      </c>
      <c r="S833" s="2" t="s">
        <v>17890</v>
      </c>
      <c r="T833" s="8">
        <f>[1]!b_anal_ptmyear($A833,日期设置!$B$2)</f>
        <v>4.5972602739726032</v>
      </c>
      <c r="U833" s="8">
        <f>[1]!b_anal_termifexercise($A833,日期设置!B$2)</f>
        <v>0</v>
      </c>
      <c r="V833" s="10">
        <f>[1]!b_dq_dirtyprice(A833,日期设置!$B$2)</f>
        <v>103.0205</v>
      </c>
      <c r="W833" s="11">
        <f>IF(U833=0,ROUNDUP((Q833-日期设置!$B$2)/365,0),ROUNDUP((R833-日期设置!$B$2)/365,0))</f>
        <v>5</v>
      </c>
      <c r="X833" s="18">
        <f>_xlfn.IFNA(VLOOKUP(A833,过往入选债券!A:D,4,0),2)</f>
        <v>2</v>
      </c>
      <c r="Y833">
        <f>_xlfn.IFNA(VLOOKUP(C833,[2]Sheet1!$A:$A,1,0),3)</f>
        <v>3</v>
      </c>
    </row>
    <row r="834" spans="1:25" hidden="1" x14ac:dyDescent="0.2">
      <c r="A834" s="21" t="s">
        <v>14615</v>
      </c>
      <c r="B834" s="21" t="s">
        <v>14616</v>
      </c>
      <c r="C834" s="37" t="s">
        <v>14364</v>
      </c>
      <c r="D834" s="26" t="str">
        <f>[1]!b_calc_yield(A834,日期设置!$B$2,F834,1,R834,1,O834,L834,S834,)</f>
        <v>Fetching...</v>
      </c>
      <c r="E834" s="26">
        <f t="shared" ref="E834:E897" si="26">((O834*W834+L834)/V834-1)*100</f>
        <v>31.760259572502637</v>
      </c>
      <c r="F834" s="18">
        <f>[1]!b_dq_cleanprice($A834,日期设置!B$2)</f>
        <v>100</v>
      </c>
      <c r="G834" s="18" t="str">
        <f t="shared" ref="G834:G897" si="27">LEFT(T834,4)&amp;" + "&amp;LEFT(U834,4)</f>
        <v>4.41 + 0</v>
      </c>
      <c r="H834" s="27">
        <f>[1]!b_dq_pctchange($A834,日期设置!$B$2,1)/100</f>
        <v>0</v>
      </c>
      <c r="I834" s="26">
        <f>[1]!b_pq_pctchange(A834,日期设置!$B$4,日期设置!$B$2,1)</f>
        <v>0</v>
      </c>
      <c r="J834" s="26">
        <f>[1]!b_pq_pctchange(A834,日期设置!$C$4,日期设置!$B$2,1)</f>
        <v>0</v>
      </c>
      <c r="K834" s="52">
        <f>[1]!b_dq_amount($A834,日期设置!B$2,2,10000)</f>
        <v>0</v>
      </c>
      <c r="L834" s="26">
        <f>[1]!b_info_latestpar(A834,日期设置!$B$2)</f>
        <v>100</v>
      </c>
      <c r="M834" s="6">
        <f>[1]!b_info_outstandingbalance($A834,日期设置!B$2)</f>
        <v>3.2</v>
      </c>
      <c r="N834" s="7" t="str">
        <f>[1]!b_info_latestissurercreditrating2(A834,日期设置!$B$2,"102","1")</f>
        <v>AA-</v>
      </c>
      <c r="O834" s="8">
        <v>7.5</v>
      </c>
      <c r="P834" s="9">
        <f>[1]!b_info_repurchasedate(A834)</f>
        <v>0</v>
      </c>
      <c r="Q834" s="8" t="s">
        <v>17514</v>
      </c>
      <c r="R834" s="2" t="str">
        <f>IF((--IF(P834=0,Q834,P834))&gt;(--日期设置!$B$2),IF(P834=0,Q834,P834),Q834)</f>
        <v>2025-08-22</v>
      </c>
      <c r="S834" s="2" t="s">
        <v>17928</v>
      </c>
      <c r="T834" s="8">
        <f>[1]!b_anal_ptmyear($A834,日期设置!$B$2)</f>
        <v>4.419178082191781</v>
      </c>
      <c r="U834" s="8">
        <f>[1]!b_anal_termifexercise($A834,日期设置!B$2)</f>
        <v>0</v>
      </c>
      <c r="V834" s="10">
        <f>[1]!b_dq_dirtyprice(A834,日期设置!$B$2)</f>
        <v>104.3562</v>
      </c>
      <c r="W834" s="11">
        <f>IF(U834=0,ROUNDUP((Q834-日期设置!$B$2)/365,0),ROUNDUP((R834-日期设置!$B$2)/365,0))</f>
        <v>5</v>
      </c>
      <c r="X834" s="18">
        <f>_xlfn.IFNA(VLOOKUP(A834,过往入选债券!A:D,4,0),2)</f>
        <v>2</v>
      </c>
      <c r="Y834">
        <f>_xlfn.IFNA(VLOOKUP(C834,[2]Sheet1!$A:$A,1,0),3)</f>
        <v>3</v>
      </c>
    </row>
    <row r="835" spans="1:25" hidden="1" x14ac:dyDescent="0.2">
      <c r="A835" s="21" t="s">
        <v>14701</v>
      </c>
      <c r="B835" s="21" t="s">
        <v>14702</v>
      </c>
      <c r="C835" s="37" t="s">
        <v>14703</v>
      </c>
      <c r="D835" s="26" t="str">
        <f>[1]!b_calc_yield(A835,日期设置!$B$2,F835,1,R835,1,O835,L835,S835,)</f>
        <v>Fetching...</v>
      </c>
      <c r="E835" s="26">
        <f t="shared" si="26"/>
        <v>32.648385307382476</v>
      </c>
      <c r="F835" s="18">
        <f>[1]!b_dq_cleanprice($A835,日期设置!B$2)</f>
        <v>100</v>
      </c>
      <c r="G835" s="18" t="str">
        <f t="shared" si="27"/>
        <v>4.51 + 0</v>
      </c>
      <c r="H835" s="27">
        <f>[1]!b_dq_pctchange($A835,日期设置!$B$2,1)/100</f>
        <v>0</v>
      </c>
      <c r="I835" s="26">
        <f>[1]!b_pq_pctchange(A835,日期设置!$B$4,日期设置!$B$2,1)</f>
        <v>0</v>
      </c>
      <c r="J835" s="26">
        <f>[1]!b_pq_pctchange(A835,日期设置!$C$4,日期设置!$B$2,1)</f>
        <v>0</v>
      </c>
      <c r="K835" s="52">
        <f>[1]!b_dq_amount($A835,日期设置!B$2,2,10000)</f>
        <v>0</v>
      </c>
      <c r="L835" s="26">
        <f>[1]!b_info_latestpar(A835,日期设置!$B$2)</f>
        <v>100</v>
      </c>
      <c r="M835" s="6">
        <f>[1]!b_info_outstandingbalance($A835,日期设置!B$2)</f>
        <v>3.8</v>
      </c>
      <c r="N835" s="7" t="str">
        <f>[1]!b_info_latestissurercreditrating2(A835,日期设置!$B$2,"102","1")</f>
        <v>AA-</v>
      </c>
      <c r="O835" s="8">
        <v>7.5</v>
      </c>
      <c r="P835" s="9">
        <f>[1]!b_info_repurchasedate(A835)</f>
        <v>0</v>
      </c>
      <c r="Q835" s="8" t="s">
        <v>16024</v>
      </c>
      <c r="R835" s="2" t="str">
        <f>IF((--IF(P835=0,Q835,P835))&gt;(--日期设置!$B$2),IF(P835=0,Q835,P835),Q835)</f>
        <v>2025-09-25</v>
      </c>
      <c r="S835" s="2" t="s">
        <v>17811</v>
      </c>
      <c r="T835" s="8">
        <f>[1]!b_anal_ptmyear($A835,日期设置!$B$2)</f>
        <v>4.5123287671232877</v>
      </c>
      <c r="U835" s="8">
        <f>[1]!b_anal_termifexercise($A835,日期设置!B$2)</f>
        <v>0</v>
      </c>
      <c r="V835" s="10">
        <f>[1]!b_dq_dirtyprice(A835,日期设置!$B$2)</f>
        <v>103.6575</v>
      </c>
      <c r="W835" s="11">
        <f>IF(U835=0,ROUNDUP((Q835-日期设置!$B$2)/365,0),ROUNDUP((R835-日期设置!$B$2)/365,0))</f>
        <v>5</v>
      </c>
      <c r="X835" s="18">
        <f>_xlfn.IFNA(VLOOKUP(A835,过往入选债券!A:D,4,0),2)</f>
        <v>2</v>
      </c>
      <c r="Y835">
        <f>_xlfn.IFNA(VLOOKUP(C835,[2]Sheet1!$A:$A,1,0),3)</f>
        <v>3</v>
      </c>
    </row>
    <row r="836" spans="1:25" hidden="1" x14ac:dyDescent="0.2">
      <c r="A836" s="21" t="s">
        <v>14547</v>
      </c>
      <c r="B836" s="21" t="s">
        <v>14548</v>
      </c>
      <c r="C836" s="37" t="s">
        <v>14549</v>
      </c>
      <c r="D836" s="26" t="str">
        <f>[1]!b_calc_yield(A836,日期设置!$B$2,F836,1,R836,1,O836,L836,S836,)</f>
        <v>Fetching...</v>
      </c>
      <c r="E836" s="26">
        <f t="shared" si="26"/>
        <v>28.9307704141168</v>
      </c>
      <c r="F836" s="18">
        <f>[1]!b_dq_cleanprice($A836,日期设置!B$2)</f>
        <v>100</v>
      </c>
      <c r="G836" s="18" t="str">
        <f t="shared" si="27"/>
        <v>4.11 + 0</v>
      </c>
      <c r="H836" s="27">
        <f>[1]!b_dq_pctchange($A836,日期设置!$B$2,1)/100</f>
        <v>0</v>
      </c>
      <c r="I836" s="26">
        <f>[1]!b_pq_pctchange(A836,日期设置!$B$4,日期设置!$B$2,1)</f>
        <v>0</v>
      </c>
      <c r="J836" s="26">
        <f>[1]!b_pq_pctchange(A836,日期设置!$C$4,日期设置!$B$2,1)</f>
        <v>0</v>
      </c>
      <c r="K836" s="52">
        <f>[1]!b_dq_amount($A836,日期设置!B$2,2,10000)</f>
        <v>0</v>
      </c>
      <c r="L836" s="26">
        <f>[1]!b_info_latestpar(A836,日期设置!$B$2)</f>
        <v>100</v>
      </c>
      <c r="M836" s="6">
        <f>[1]!b_info_outstandingbalance($A836,日期设置!B$2)</f>
        <v>9.4</v>
      </c>
      <c r="N836" s="7" t="str">
        <f>[1]!b_info_latestissurercreditrating2(A836,日期设置!$B$2,"102","1")</f>
        <v>AA-</v>
      </c>
      <c r="O836" s="8">
        <v>7.49</v>
      </c>
      <c r="P836" s="9">
        <f>[1]!b_info_repurchasedate(A836)</f>
        <v>0</v>
      </c>
      <c r="Q836" s="8" t="s">
        <v>17337</v>
      </c>
      <c r="R836" s="2" t="str">
        <f>IF((--IF(P836=0,Q836,P836))&gt;(--日期设置!$B$2),IF(P836=0,Q836,P836),Q836)</f>
        <v>2025-05-04</v>
      </c>
      <c r="S836" s="2" t="s">
        <v>18374</v>
      </c>
      <c r="T836" s="8">
        <f>[1]!b_anal_ptmyear($A836,日期设置!$B$2)</f>
        <v>4.117808219178082</v>
      </c>
      <c r="U836" s="8">
        <f>[1]!b_anal_termifexercise($A836,日期设置!B$2)</f>
        <v>0</v>
      </c>
      <c r="V836" s="10">
        <f>[1]!b_dq_dirtyprice(A836,日期设置!$B$2)</f>
        <v>106.60760000000001</v>
      </c>
      <c r="W836" s="11">
        <f>IF(U836=0,ROUNDUP((Q836-日期设置!$B$2)/365,0),ROUNDUP((R836-日期设置!$B$2)/365,0))</f>
        <v>5</v>
      </c>
      <c r="X836" s="18">
        <f>_xlfn.IFNA(VLOOKUP(A836,过往入选债券!A:D,4,0),2)</f>
        <v>2</v>
      </c>
      <c r="Y836">
        <f>_xlfn.IFNA(VLOOKUP(C836,[2]Sheet1!$A:$A,1,0),3)</f>
        <v>3</v>
      </c>
    </row>
    <row r="837" spans="1:25" hidden="1" x14ac:dyDescent="0.2">
      <c r="A837" s="21" t="s">
        <v>14689</v>
      </c>
      <c r="B837" s="21" t="s">
        <v>14690</v>
      </c>
      <c r="C837" s="37" t="s">
        <v>11646</v>
      </c>
      <c r="D837" s="26" t="str">
        <f>[1]!b_calc_yield(A837,日期设置!$B$2,F837,1,R837,1,O837,L837,S837,)</f>
        <v>Fetching...</v>
      </c>
      <c r="E837" s="26">
        <f t="shared" si="26"/>
        <v>32.490788276829633</v>
      </c>
      <c r="F837" s="18">
        <f>[1]!b_dq_cleanprice($A837,日期设置!B$2)</f>
        <v>100</v>
      </c>
      <c r="G837" s="18" t="str">
        <f t="shared" si="27"/>
        <v>4.49 + 0</v>
      </c>
      <c r="H837" s="27">
        <f>[1]!b_dq_pctchange($A837,日期设置!$B$2,1)/100</f>
        <v>0</v>
      </c>
      <c r="I837" s="26">
        <f>[1]!b_pq_pctchange(A837,日期设置!$B$4,日期设置!$B$2,1)</f>
        <v>0</v>
      </c>
      <c r="J837" s="26">
        <f>[1]!b_pq_pctchange(A837,日期设置!$C$4,日期设置!$B$2,1)</f>
        <v>0</v>
      </c>
      <c r="K837" s="52">
        <f>[1]!b_dq_amount($A837,日期设置!B$2,2,10000)</f>
        <v>0</v>
      </c>
      <c r="L837" s="26">
        <f>[1]!b_info_latestpar(A837,日期设置!$B$2)</f>
        <v>100</v>
      </c>
      <c r="M837" s="6">
        <f>[1]!b_info_outstandingbalance($A837,日期设置!B$2)</f>
        <v>6</v>
      </c>
      <c r="N837" s="7" t="str">
        <f>[1]!b_info_latestissurercreditrating2(A837,日期设置!$B$2,"102","1")</f>
        <v>AA-</v>
      </c>
      <c r="O837" s="8">
        <v>7.5</v>
      </c>
      <c r="P837" s="9">
        <f>[1]!b_info_repurchasedate(A837)</f>
        <v>0</v>
      </c>
      <c r="Q837" s="8" t="s">
        <v>17291</v>
      </c>
      <c r="R837" s="2" t="str">
        <f>IF((--IF(P837=0,Q837,P837))&gt;(--日期设置!$B$2),IF(P837=0,Q837,P837),Q837)</f>
        <v>2025-09-19</v>
      </c>
      <c r="S837" s="2" t="s">
        <v>18183</v>
      </c>
      <c r="T837" s="8">
        <f>[1]!b_anal_ptmyear($A837,日期设置!$B$2)</f>
        <v>4.4958904109589044</v>
      </c>
      <c r="U837" s="8">
        <f>[1]!b_anal_termifexercise($A837,日期设置!B$2)</f>
        <v>0</v>
      </c>
      <c r="V837" s="10">
        <f>[1]!b_dq_dirtyprice(A837,日期设置!$B$2)</f>
        <v>103.7808</v>
      </c>
      <c r="W837" s="11">
        <f>IF(U837=0,ROUNDUP((Q837-日期设置!$B$2)/365,0),ROUNDUP((R837-日期设置!$B$2)/365,0))</f>
        <v>5</v>
      </c>
      <c r="X837" s="18">
        <f>_xlfn.IFNA(VLOOKUP(A837,过往入选债券!A:D,4,0),2)</f>
        <v>2</v>
      </c>
      <c r="Y837">
        <f>_xlfn.IFNA(VLOOKUP(C837,[2]Sheet1!$A:$A,1,0),3)</f>
        <v>3</v>
      </c>
    </row>
    <row r="838" spans="1:25" hidden="1" x14ac:dyDescent="0.2">
      <c r="A838" s="21" t="s">
        <v>14691</v>
      </c>
      <c r="B838" s="21" t="s">
        <v>14692</v>
      </c>
      <c r="C838" s="37" t="s">
        <v>14693</v>
      </c>
      <c r="D838" s="26" t="str">
        <f>[1]!b_calc_yield(A838,日期设置!$B$2,F838,1,R838,1,O838,L838,S838,)</f>
        <v>Fetching...</v>
      </c>
      <c r="E838" s="26">
        <f t="shared" si="26"/>
        <v>32.438339117276804</v>
      </c>
      <c r="F838" s="18">
        <f>[1]!b_dq_cleanprice($A838,日期设置!B$2)</f>
        <v>100</v>
      </c>
      <c r="G838" s="18" t="str">
        <f t="shared" si="27"/>
        <v>4.49 + 0</v>
      </c>
      <c r="H838" s="27">
        <f>[1]!b_dq_pctchange($A838,日期设置!$B$2,1)/100</f>
        <v>0</v>
      </c>
      <c r="I838" s="26">
        <f>[1]!b_pq_pctchange(A838,日期设置!$B$4,日期设置!$B$2,1)</f>
        <v>0</v>
      </c>
      <c r="J838" s="26">
        <f>[1]!b_pq_pctchange(A838,日期设置!$C$4,日期设置!$B$2,1)</f>
        <v>0</v>
      </c>
      <c r="K838" s="52">
        <f>[1]!b_dq_amount($A838,日期设置!B$2,2,10000)</f>
        <v>0</v>
      </c>
      <c r="L838" s="26">
        <f>[1]!b_info_latestpar(A838,日期设置!$B$2)</f>
        <v>100</v>
      </c>
      <c r="M838" s="6">
        <f>[1]!b_info_outstandingbalance($A838,日期设置!B$2)</f>
        <v>5</v>
      </c>
      <c r="N838" s="7" t="str">
        <f>[1]!b_info_latestissurercreditrating2(A838,日期设置!$B$2,"102","1")</f>
        <v>AA</v>
      </c>
      <c r="O838" s="8">
        <v>7.5</v>
      </c>
      <c r="P838" s="9">
        <f>[1]!b_info_repurchasedate(A838)</f>
        <v>0</v>
      </c>
      <c r="Q838" s="8" t="s">
        <v>16794</v>
      </c>
      <c r="R838" s="2" t="str">
        <f>IF((--IF(P838=0,Q838,P838))&gt;(--日期设置!$B$2),IF(P838=0,Q838,P838),Q838)</f>
        <v>2025-09-17</v>
      </c>
      <c r="S838" s="2" t="s">
        <v>18642</v>
      </c>
      <c r="T838" s="8">
        <f>[1]!b_anal_ptmyear($A838,日期设置!$B$2)</f>
        <v>4.4904109589041097</v>
      </c>
      <c r="U838" s="8">
        <f>[1]!b_anal_termifexercise($A838,日期设置!B$2)</f>
        <v>0</v>
      </c>
      <c r="V838" s="10">
        <f>[1]!b_dq_dirtyprice(A838,日期设置!$B$2)</f>
        <v>103.8219</v>
      </c>
      <c r="W838" s="11">
        <f>IF(U838=0,ROUNDUP((Q838-日期设置!$B$2)/365,0),ROUNDUP((R838-日期设置!$B$2)/365,0))</f>
        <v>5</v>
      </c>
      <c r="X838" s="18">
        <f>_xlfn.IFNA(VLOOKUP(A838,过往入选债券!A:D,4,0),2)</f>
        <v>2</v>
      </c>
      <c r="Y838">
        <f>_xlfn.IFNA(VLOOKUP(C838,[2]Sheet1!$A:$A,1,0),3)</f>
        <v>3</v>
      </c>
    </row>
    <row r="839" spans="1:25" hidden="1" x14ac:dyDescent="0.2">
      <c r="A839" s="21" t="s">
        <v>8400</v>
      </c>
      <c r="B839" s="21" t="s">
        <v>8401</v>
      </c>
      <c r="C839" s="37" t="s">
        <v>120</v>
      </c>
      <c r="D839" s="26" t="str">
        <f>[1]!b_calc_yield(A839,日期设置!$B$2,F839,1,R839,1,O839,L839,S839,)</f>
        <v>Fetching...</v>
      </c>
      <c r="E839" s="26">
        <f t="shared" si="26"/>
        <v>7.5317078279343086</v>
      </c>
      <c r="F839" s="18">
        <f>[1]!b_dq_cleanprice($A839,日期设置!B$2)</f>
        <v>100</v>
      </c>
      <c r="G839" s="18" t="str">
        <f t="shared" si="27"/>
        <v>1.07 + 0</v>
      </c>
      <c r="H839" s="27">
        <f>[1]!b_dq_pctchange($A839,日期设置!$B$2,1)/100</f>
        <v>0</v>
      </c>
      <c r="I839" s="26">
        <f>[1]!b_pq_pctchange(A839,日期设置!$B$4,日期设置!$B$2,1)</f>
        <v>0</v>
      </c>
      <c r="J839" s="26">
        <f>[1]!b_pq_pctchange(A839,日期设置!$C$4,日期设置!$B$2,1)</f>
        <v>0</v>
      </c>
      <c r="K839" s="52">
        <f>[1]!b_dq_amount($A839,日期设置!B$2,2,10000)</f>
        <v>0</v>
      </c>
      <c r="L839" s="26">
        <f>[1]!b_info_latestpar(A839,日期设置!$B$2)</f>
        <v>100</v>
      </c>
      <c r="M839" s="6">
        <f>[1]!b_info_outstandingbalance($A839,日期设置!B$2)</f>
        <v>1</v>
      </c>
      <c r="N839" s="7" t="str">
        <f>[1]!b_info_latestissurercreditrating2(A839,日期设置!$B$2,"102","1")</f>
        <v>AA+</v>
      </c>
      <c r="O839" s="8">
        <v>7.5</v>
      </c>
      <c r="P839" s="9">
        <f>[1]!b_info_repurchasedate(A839)</f>
        <v>0</v>
      </c>
      <c r="Q839" s="8" t="s">
        <v>16597</v>
      </c>
      <c r="R839" s="2" t="str">
        <f>IF((--IF(P839=0,Q839,P839))&gt;(--日期设置!$B$2),IF(P839=0,Q839,P839),Q839)</f>
        <v>2022-04-18</v>
      </c>
      <c r="S839" s="2" t="s">
        <v>18350</v>
      </c>
      <c r="T839" s="8">
        <f>[1]!b_anal_ptmyear($A839,日期设置!$B$2)</f>
        <v>1.0739726027397261</v>
      </c>
      <c r="U839" s="8">
        <f>[1]!b_anal_termifexercise($A839,日期设置!B$2)</f>
        <v>0</v>
      </c>
      <c r="V839" s="10">
        <f>[1]!b_dq_dirtyprice(A839,日期设置!$B$2)</f>
        <v>106.9452</v>
      </c>
      <c r="W839" s="11">
        <f>IF(U839=0,ROUNDUP((Q839-日期设置!$B$2)/365,0),ROUNDUP((R839-日期设置!$B$2)/365,0))</f>
        <v>2</v>
      </c>
      <c r="X839" s="18">
        <f>_xlfn.IFNA(VLOOKUP(A839,过往入选债券!A:D,4,0),2)</f>
        <v>2</v>
      </c>
      <c r="Y839">
        <f>_xlfn.IFNA(VLOOKUP(C839,[2]Sheet1!$A:$A,1,0),3)</f>
        <v>3</v>
      </c>
    </row>
    <row r="840" spans="1:25" hidden="1" x14ac:dyDescent="0.2">
      <c r="A840" s="21" t="s">
        <v>2951</v>
      </c>
      <c r="B840" s="21" t="s">
        <v>2952</v>
      </c>
      <c r="C840" s="37" t="s">
        <v>2953</v>
      </c>
      <c r="D840" s="26" t="str">
        <f>[1]!b_calc_yield(A840,日期设置!$B$2,F840,1,R840,1,O840,L840,S840,)</f>
        <v>Fetching...</v>
      </c>
      <c r="E840" s="26">
        <f t="shared" si="26"/>
        <v>7.5523242057260909</v>
      </c>
      <c r="F840" s="18">
        <f>[1]!b_dq_cleanprice($A840,日期设置!B$2)</f>
        <v>100</v>
      </c>
      <c r="G840" s="18" t="str">
        <f t="shared" si="27"/>
        <v>3.07 + 1.07</v>
      </c>
      <c r="H840" s="27">
        <f>[1]!b_dq_pctchange($A840,日期设置!$B$2,1)/100</f>
        <v>0</v>
      </c>
      <c r="I840" s="26">
        <f>[1]!b_pq_pctchange(A840,日期设置!$B$4,日期设置!$B$2,1)</f>
        <v>0</v>
      </c>
      <c r="J840" s="26">
        <f>[1]!b_pq_pctchange(A840,日期设置!$C$4,日期设置!$B$2,1)</f>
        <v>0</v>
      </c>
      <c r="K840" s="52">
        <f>[1]!b_dq_amount($A840,日期设置!B$2,2,10000)</f>
        <v>0</v>
      </c>
      <c r="L840" s="26">
        <f>[1]!b_info_latestpar(A840,日期设置!$B$2)</f>
        <v>100</v>
      </c>
      <c r="M840" s="6">
        <f>[1]!b_info_outstandingbalance($A840,日期设置!B$2)</f>
        <v>8.5</v>
      </c>
      <c r="N840" s="7">
        <f>[1]!b_info_latestissurercreditrating2(A840,日期设置!$B$2,"102","1")</f>
        <v>0</v>
      </c>
      <c r="O840" s="8">
        <v>7.5</v>
      </c>
      <c r="P840" s="9" t="str">
        <f>[1]!b_info_repurchasedate(A840)</f>
        <v>2022-04-19</v>
      </c>
      <c r="Q840" s="8" t="s">
        <v>17171</v>
      </c>
      <c r="R840" s="2" t="str">
        <f>IF((--IF(P840=0,Q840,P840))&gt;(--日期设置!$B$2),IF(P840=0,Q840,P840),Q840)</f>
        <v>2022-04-19</v>
      </c>
      <c r="S840" s="2" t="s">
        <v>17965</v>
      </c>
      <c r="T840" s="8">
        <f>[1]!b_anal_ptmyear($A840,日期设置!$B$2)</f>
        <v>3.0767123287671234</v>
      </c>
      <c r="U840" s="8">
        <f>[1]!b_anal_termifexercise($A840,日期设置!B$2)</f>
        <v>1.0767123287671232</v>
      </c>
      <c r="V840" s="10">
        <f>[1]!b_dq_dirtyprice(A840,日期设置!$B$2)</f>
        <v>106.9247</v>
      </c>
      <c r="W840" s="11">
        <f>IF(U840=0,ROUNDUP((Q840-日期设置!$B$2)/365,0),ROUNDUP((R840-日期设置!$B$2)/365,0))</f>
        <v>2</v>
      </c>
      <c r="X840" s="18">
        <f>_xlfn.IFNA(VLOOKUP(A840,过往入选债券!A:D,4,0),2)</f>
        <v>2</v>
      </c>
      <c r="Y840">
        <f>_xlfn.IFNA(VLOOKUP(C840,[2]Sheet1!$A:$A,1,0),3)</f>
        <v>3</v>
      </c>
    </row>
    <row r="841" spans="1:25" hidden="1" x14ac:dyDescent="0.2">
      <c r="A841" s="21" t="s">
        <v>7778</v>
      </c>
      <c r="B841" s="21" t="s">
        <v>7779</v>
      </c>
      <c r="C841" s="37" t="s">
        <v>81</v>
      </c>
      <c r="D841" s="26" t="str">
        <f>[1]!b_calc_yield(A841,日期设置!$B$2,F841,1,R841,1,O841,L841,S841,)</f>
        <v>Fetching...</v>
      </c>
      <c r="E841" s="26">
        <f t="shared" si="26"/>
        <v>20.397143491772706</v>
      </c>
      <c r="F841" s="18">
        <f>[1]!b_dq_cleanprice($A841,日期设置!B$2)</f>
        <v>100</v>
      </c>
      <c r="G841" s="18" t="str">
        <f t="shared" si="27"/>
        <v>2.76 + 2.76</v>
      </c>
      <c r="H841" s="27">
        <f>[1]!b_dq_pctchange($A841,日期设置!$B$2,1)/100</f>
        <v>0</v>
      </c>
      <c r="I841" s="26">
        <f>[1]!b_pq_pctchange(A841,日期设置!$B$4,日期设置!$B$2,1)</f>
        <v>0</v>
      </c>
      <c r="J841" s="26">
        <f>[1]!b_pq_pctchange(A841,日期设置!$C$4,日期设置!$B$2,1)</f>
        <v>0</v>
      </c>
      <c r="K841" s="52">
        <f>[1]!b_dq_amount($A841,日期设置!B$2,2,10000)</f>
        <v>0</v>
      </c>
      <c r="L841" s="26">
        <f>[1]!b_info_latestpar(A841,日期设置!$B$2)</f>
        <v>100</v>
      </c>
      <c r="M841" s="6">
        <f>[1]!b_info_outstandingbalance($A841,日期设置!B$2)</f>
        <v>14.3</v>
      </c>
      <c r="N841" s="7" t="str">
        <f>[1]!b_info_latestissurercreditrating2(A841,日期设置!$B$2,"102","1")</f>
        <v>AAA</v>
      </c>
      <c r="O841" s="8">
        <v>7.5</v>
      </c>
      <c r="P841" s="9">
        <f>[1]!b_info_repurchasedate(A841)</f>
        <v>0</v>
      </c>
      <c r="Q841" s="8" t="s">
        <v>16388</v>
      </c>
      <c r="R841" s="2" t="str">
        <f>IF((--IF(P841=0,Q841,P841))&gt;(--日期设置!$B$2),IF(P841=0,Q841,P841),Q841)</f>
        <v>2023-12-27</v>
      </c>
      <c r="S841" s="2" t="s">
        <v>17936</v>
      </c>
      <c r="T841" s="8">
        <f>[1]!b_anal_ptmyear($A841,日期设置!$B$2)</f>
        <v>2.7671232876712328</v>
      </c>
      <c r="U841" s="8">
        <f>[1]!b_anal_termifexercise($A841,日期设置!B$2)</f>
        <v>2.7671232876712328</v>
      </c>
      <c r="V841" s="10">
        <f>[1]!b_dq_dirtyprice(A841,日期设置!$B$2)</f>
        <v>101.7466</v>
      </c>
      <c r="W841" s="11">
        <f>IF(U841=0,ROUNDUP((Q841-日期设置!$B$2)/365,0),ROUNDUP((R841-日期设置!$B$2)/365,0))</f>
        <v>3</v>
      </c>
      <c r="X841" s="18">
        <f>_xlfn.IFNA(VLOOKUP(A841,过往入选债券!A:D,4,0),2)</f>
        <v>2</v>
      </c>
      <c r="Y841">
        <f>_xlfn.IFNA(VLOOKUP(C841,[2]Sheet1!$A:$A,1,0),3)</f>
        <v>3</v>
      </c>
    </row>
    <row r="842" spans="1:25" hidden="1" x14ac:dyDescent="0.2">
      <c r="A842" s="21" t="s">
        <v>10105</v>
      </c>
      <c r="B842" s="21" t="s">
        <v>10106</v>
      </c>
      <c r="C842" s="37" t="s">
        <v>1150</v>
      </c>
      <c r="D842" s="26" t="str">
        <f>[1]!b_calc_yield(A842,日期设置!$B$2,F842,1,R842,1,O842,L842,S842,)</f>
        <v>Fetching...</v>
      </c>
      <c r="E842" s="26">
        <f t="shared" si="26"/>
        <v>7.2136323878919439</v>
      </c>
      <c r="F842" s="18">
        <f>[1]!b_dq_cleanprice($A842,日期设置!B$2)</f>
        <v>100</v>
      </c>
      <c r="G842" s="18" t="str">
        <f t="shared" si="27"/>
        <v>1.96 + 0.96</v>
      </c>
      <c r="H842" s="27">
        <f>[1]!b_dq_pctchange($A842,日期设置!$B$2,1)/100</f>
        <v>0</v>
      </c>
      <c r="I842" s="26">
        <f>[1]!b_pq_pctchange(A842,日期设置!$B$4,日期设置!$B$2,1)</f>
        <v>0</v>
      </c>
      <c r="J842" s="26">
        <f>[1]!b_pq_pctchange(A842,日期设置!$C$4,日期设置!$B$2,1)</f>
        <v>0</v>
      </c>
      <c r="K842" s="52">
        <f>[1]!b_dq_amount($A842,日期设置!B$2,2,10000)</f>
        <v>0</v>
      </c>
      <c r="L842" s="26">
        <f>[1]!b_info_latestpar(A842,日期设置!$B$2)</f>
        <v>100</v>
      </c>
      <c r="M842" s="6">
        <f>[1]!b_info_outstandingbalance($A842,日期设置!B$2)</f>
        <v>5</v>
      </c>
      <c r="N842" s="7" t="str">
        <f>[1]!b_info_latestissurercreditrating2(A842,日期设置!$B$2,"102","1")</f>
        <v>AA+</v>
      </c>
      <c r="O842" s="8">
        <v>7.5</v>
      </c>
      <c r="P842" s="9" t="str">
        <f>[1]!b_info_repurchasedate(A842)</f>
        <v>2022-03-09</v>
      </c>
      <c r="Q842" s="8" t="s">
        <v>16042</v>
      </c>
      <c r="R842" s="2" t="str">
        <f>IF((--IF(P842=0,Q842,P842))&gt;(--日期设置!$B$2),IF(P842=0,Q842,P842),Q842)</f>
        <v>2022-03-09</v>
      </c>
      <c r="S842" s="2" t="s">
        <v>18372</v>
      </c>
      <c r="T842" s="8">
        <f>[1]!b_anal_ptmyear($A842,日期设置!$B$2)</f>
        <v>1.9643835616438357</v>
      </c>
      <c r="U842" s="8">
        <f>[1]!b_anal_termifexercise($A842,日期设置!B$2)</f>
        <v>0.96438356164383565</v>
      </c>
      <c r="V842" s="10">
        <f>[1]!b_dq_dirtyprice(A842,日期设置!$B$2)</f>
        <v>100.2671</v>
      </c>
      <c r="W842" s="11">
        <f>IF(U842=0,ROUNDUP((Q842-日期设置!$B$2)/365,0),ROUNDUP((R842-日期设置!$B$2)/365,0))</f>
        <v>1</v>
      </c>
      <c r="X842" s="18">
        <f>_xlfn.IFNA(VLOOKUP(A842,过往入选债券!A:D,4,0),2)</f>
        <v>2</v>
      </c>
      <c r="Y842">
        <f>_xlfn.IFNA(VLOOKUP(C842,[2]Sheet1!$A:$A,1,0),3)</f>
        <v>3</v>
      </c>
    </row>
    <row r="843" spans="1:25" hidden="1" x14ac:dyDescent="0.2">
      <c r="A843" s="21" t="s">
        <v>11486</v>
      </c>
      <c r="B843" s="21" t="s">
        <v>11487</v>
      </c>
      <c r="C843" s="37" t="s">
        <v>11488</v>
      </c>
      <c r="D843" s="26" t="str">
        <f>[1]!b_calc_yield(A843,日期设置!$B$2,F843,1,R843,1,O843,L843,S843,)</f>
        <v>Fetching...</v>
      </c>
      <c r="E843" s="26">
        <f t="shared" si="26"/>
        <v>23.648192358541721</v>
      </c>
      <c r="F843" s="18">
        <f>[1]!b_dq_cleanprice($A843,日期设置!B$2)</f>
        <v>100</v>
      </c>
      <c r="G843" s="18" t="str">
        <f t="shared" si="27"/>
        <v>8.31 + 3.31</v>
      </c>
      <c r="H843" s="27">
        <f>[1]!b_dq_pctchange($A843,日期设置!$B$2,1)/100</f>
        <v>0</v>
      </c>
      <c r="I843" s="26">
        <f>[1]!b_pq_pctchange(A843,日期设置!$B$4,日期设置!$B$2,1)</f>
        <v>0</v>
      </c>
      <c r="J843" s="26">
        <f>[1]!b_pq_pctchange(A843,日期设置!$C$4,日期设置!$B$2,1)</f>
        <v>0</v>
      </c>
      <c r="K843" s="52">
        <f>[1]!b_dq_amount($A843,日期设置!B$2,2,10000)</f>
        <v>0</v>
      </c>
      <c r="L843" s="26">
        <f>[1]!b_info_latestpar(A843,日期设置!$B$2)</f>
        <v>100</v>
      </c>
      <c r="M843" s="6">
        <f>[1]!b_info_outstandingbalance($A843,日期设置!B$2)</f>
        <v>4</v>
      </c>
      <c r="N843" s="7">
        <f>[1]!b_info_latestissurercreditrating2(A843,日期设置!$B$2,"102","1")</f>
        <v>0</v>
      </c>
      <c r="O843" s="8">
        <v>7.5</v>
      </c>
      <c r="P843" s="9" t="str">
        <f>[1]!b_info_repurchasedate(A843)</f>
        <v>2024-07-15</v>
      </c>
      <c r="Q843" s="8" t="s">
        <v>17727</v>
      </c>
      <c r="R843" s="2" t="str">
        <f>IF((--IF(P843=0,Q843,P843))&gt;(--日期设置!$B$2),IF(P843=0,Q843,P843),Q843)</f>
        <v>2024-07-15</v>
      </c>
      <c r="S843" s="2" t="s">
        <v>19072</v>
      </c>
      <c r="T843" s="8">
        <f>[1]!b_anal_ptmyear($A843,日期设置!$B$2)</f>
        <v>8.3150684931506849</v>
      </c>
      <c r="U843" s="8">
        <f>[1]!b_anal_termifexercise($A843,日期设置!B$2)</f>
        <v>3.3178082191780822</v>
      </c>
      <c r="V843" s="10">
        <f>[1]!b_dq_dirtyprice(A843,日期设置!$B$2)</f>
        <v>105.137</v>
      </c>
      <c r="W843" s="11">
        <f>IF(U843=0,ROUNDUP((Q843-日期设置!$B$2)/365,0),ROUNDUP((R843-日期设置!$B$2)/365,0))</f>
        <v>4</v>
      </c>
      <c r="X843" s="18">
        <f>_xlfn.IFNA(VLOOKUP(A843,过往入选债券!A:D,4,0),2)</f>
        <v>2</v>
      </c>
      <c r="Y843">
        <f>_xlfn.IFNA(VLOOKUP(C843,[2]Sheet1!$A:$A,1,0),3)</f>
        <v>3</v>
      </c>
    </row>
    <row r="844" spans="1:25" hidden="1" x14ac:dyDescent="0.2">
      <c r="A844" s="21" t="s">
        <v>15381</v>
      </c>
      <c r="B844" s="21" t="s">
        <v>15382</v>
      </c>
      <c r="C844" s="37" t="s">
        <v>15383</v>
      </c>
      <c r="D844" s="26" t="str">
        <f>[1]!b_calc_yield(A844,日期设置!$B$2,F844,1,R844,1,O844,L844,S844,)</f>
        <v>Fetching...</v>
      </c>
      <c r="E844" s="26">
        <f t="shared" si="26"/>
        <v>24.036096412303621</v>
      </c>
      <c r="F844" s="18">
        <f>[1]!b_dq_cleanprice($A844,日期设置!B$2)</f>
        <v>100</v>
      </c>
      <c r="G844" s="18" t="str">
        <f t="shared" si="27"/>
        <v>5.35 + 3.36</v>
      </c>
      <c r="H844" s="27">
        <f>[1]!b_dq_pctchange($A844,日期设置!$B$2,1)/100</f>
        <v>0</v>
      </c>
      <c r="I844" s="26">
        <f>[1]!b_pq_pctchange(A844,日期设置!$B$4,日期设置!$B$2,1)</f>
        <v>0</v>
      </c>
      <c r="J844" s="26">
        <f>[1]!b_pq_pctchange(A844,日期设置!$C$4,日期设置!$B$2,1)</f>
        <v>0</v>
      </c>
      <c r="K844" s="52">
        <f>[1]!b_dq_amount($A844,日期设置!B$2,2,10000)</f>
        <v>0</v>
      </c>
      <c r="L844" s="26">
        <f>[1]!b_info_latestpar(A844,日期设置!$B$2)</f>
        <v>100</v>
      </c>
      <c r="M844" s="6">
        <f>[1]!b_info_outstandingbalance($A844,日期设置!B$2)</f>
        <v>5</v>
      </c>
      <c r="N844" s="7" t="str">
        <f>[1]!b_info_latestissurercreditrating2(A844,日期设置!$B$2,"102","1")</f>
        <v>AA</v>
      </c>
      <c r="O844" s="8">
        <v>7.5</v>
      </c>
      <c r="P844" s="9" t="str">
        <f>[1]!b_info_repurchasedate(A844)</f>
        <v>2024-07-31</v>
      </c>
      <c r="Q844" s="8" t="s">
        <v>16815</v>
      </c>
      <c r="R844" s="2" t="str">
        <f>IF((--IF(P844=0,Q844,P844))&gt;(--日期设置!$B$2),IF(P844=0,Q844,P844),Q844)</f>
        <v>2024-07-31</v>
      </c>
      <c r="S844" s="2" t="s">
        <v>18055</v>
      </c>
      <c r="T844" s="8">
        <f>[1]!b_anal_ptmyear($A844,日期设置!$B$2)</f>
        <v>5.3589041095890408</v>
      </c>
      <c r="U844" s="8">
        <f>[1]!b_anal_termifexercise($A844,日期设置!B$2)</f>
        <v>3.3616438356164382</v>
      </c>
      <c r="V844" s="10">
        <f>[1]!b_dq_dirtyprice(A844,日期设置!$B$2)</f>
        <v>104.8082</v>
      </c>
      <c r="W844" s="11">
        <f>IF(U844=0,ROUNDUP((Q844-日期设置!$B$2)/365,0),ROUNDUP((R844-日期设置!$B$2)/365,0))</f>
        <v>4</v>
      </c>
      <c r="X844" s="18">
        <f>_xlfn.IFNA(VLOOKUP(A844,过往入选债券!A:D,4,0),2)</f>
        <v>2</v>
      </c>
      <c r="Y844">
        <f>_xlfn.IFNA(VLOOKUP(C844,[2]Sheet1!$A:$A,1,0),3)</f>
        <v>3</v>
      </c>
    </row>
    <row r="845" spans="1:25" hidden="1" x14ac:dyDescent="0.2">
      <c r="A845" s="21" t="s">
        <v>9859</v>
      </c>
      <c r="B845" s="21" t="s">
        <v>9860</v>
      </c>
      <c r="C845" s="37" t="s">
        <v>9578</v>
      </c>
      <c r="D845" s="26" t="str">
        <f>[1]!b_calc_yield(A845,日期设置!$B$2,F845,1,R845,1,O845,L845,S845,)</f>
        <v>Fetching...</v>
      </c>
      <c r="E845" s="26">
        <f t="shared" si="26"/>
        <v>13.57643298891691</v>
      </c>
      <c r="F845" s="18">
        <f>[1]!b_dq_cleanprice($A845,日期设置!B$2)</f>
        <v>100</v>
      </c>
      <c r="G845" s="18" t="str">
        <f t="shared" si="27"/>
        <v>3.83 + 1.83</v>
      </c>
      <c r="H845" s="27">
        <f>[1]!b_dq_pctchange($A845,日期设置!$B$2,1)/100</f>
        <v>0</v>
      </c>
      <c r="I845" s="26">
        <f>[1]!b_pq_pctchange(A845,日期设置!$B$4,日期设置!$B$2,1)</f>
        <v>0</v>
      </c>
      <c r="J845" s="26">
        <f>[1]!b_pq_pctchange(A845,日期设置!$C$4,日期设置!$B$2,1)</f>
        <v>0</v>
      </c>
      <c r="K845" s="52">
        <f>[1]!b_dq_amount($A845,日期设置!B$2,2,10000)</f>
        <v>0</v>
      </c>
      <c r="L845" s="26">
        <f>[1]!b_info_latestpar(A845,日期设置!$B$2)</f>
        <v>100</v>
      </c>
      <c r="M845" s="6">
        <f>[1]!b_info_outstandingbalance($A845,日期设置!B$2)</f>
        <v>1.6</v>
      </c>
      <c r="N845" s="7" t="str">
        <f>[1]!b_info_latestissurercreditrating2(A845,日期设置!$B$2,"102","1")</f>
        <v>AA</v>
      </c>
      <c r="O845" s="8">
        <v>7.5</v>
      </c>
      <c r="P845" s="9" t="str">
        <f>[1]!b_info_repurchasedate(A845)</f>
        <v>2023-01-20</v>
      </c>
      <c r="Q845" s="8" t="s">
        <v>16857</v>
      </c>
      <c r="R845" s="2" t="str">
        <f>IF((--IF(P845=0,Q845,P845))&gt;(--日期设置!$B$2),IF(P845=0,Q845,P845),Q845)</f>
        <v>2023-01-20</v>
      </c>
      <c r="S845" s="2" t="s">
        <v>18258</v>
      </c>
      <c r="T845" s="8">
        <f>[1]!b_anal_ptmyear($A845,日期设置!$B$2)</f>
        <v>3.8328767123287673</v>
      </c>
      <c r="U845" s="8">
        <f>[1]!b_anal_termifexercise($A845,日期设置!B$2)</f>
        <v>1.832876712328767</v>
      </c>
      <c r="V845" s="10">
        <f>[1]!b_dq_dirtyprice(A845,日期设置!$B$2)</f>
        <v>101.2534</v>
      </c>
      <c r="W845" s="11">
        <f>IF(U845=0,ROUNDUP((Q845-日期设置!$B$2)/365,0),ROUNDUP((R845-日期设置!$B$2)/365,0))</f>
        <v>2</v>
      </c>
      <c r="X845" s="18">
        <f>_xlfn.IFNA(VLOOKUP(A845,过往入选债券!A:D,4,0),2)</f>
        <v>2</v>
      </c>
      <c r="Y845">
        <f>_xlfn.IFNA(VLOOKUP(C845,[2]Sheet1!$A:$A,1,0),3)</f>
        <v>3</v>
      </c>
    </row>
    <row r="846" spans="1:25" hidden="1" x14ac:dyDescent="0.2">
      <c r="A846" s="21" t="s">
        <v>5295</v>
      </c>
      <c r="B846" s="21" t="s">
        <v>5296</v>
      </c>
      <c r="C846" s="37" t="s">
        <v>5297</v>
      </c>
      <c r="D846" s="26" t="str">
        <f>[1]!b_calc_yield(A846,日期设置!$B$2,F846,1,R846,1,O846,L846,S846,)</f>
        <v>Fetching...</v>
      </c>
      <c r="E846" s="26">
        <f t="shared" si="26"/>
        <v>3.3180254865708303</v>
      </c>
      <c r="F846" s="18">
        <f>[1]!b_dq_cleanprice($A846,日期设置!B$2)</f>
        <v>98.410700000000006</v>
      </c>
      <c r="G846" s="18" t="str">
        <f t="shared" si="27"/>
        <v>0.44 + 0</v>
      </c>
      <c r="H846" s="27">
        <f>[1]!b_dq_pctchange($A846,日期设置!$B$2,1)/100</f>
        <v>0</v>
      </c>
      <c r="I846" s="26">
        <f>[1]!b_pq_pctchange(A846,日期设置!$B$4,日期设置!$B$2,1)</f>
        <v>0</v>
      </c>
      <c r="J846" s="26">
        <f>[1]!b_pq_pctchange(A846,日期设置!$C$4,日期设置!$B$2,1)</f>
        <v>-1.2944665716495147</v>
      </c>
      <c r="K846" s="52">
        <f>[1]!b_dq_amount($A846,日期设置!B$2,2,10000)</f>
        <v>0</v>
      </c>
      <c r="L846" s="26">
        <f>[1]!b_info_latestpar(A846,日期设置!$B$2)</f>
        <v>100</v>
      </c>
      <c r="M846" s="6">
        <f>[1]!b_info_outstandingbalance($A846,日期设置!B$2)</f>
        <v>5</v>
      </c>
      <c r="N846" s="7" t="str">
        <f>[1]!b_info_latestissurercreditrating2(A846,日期设置!$B$2,"102","1")</f>
        <v>AA</v>
      </c>
      <c r="O846" s="8">
        <v>3.94</v>
      </c>
      <c r="P846" s="9">
        <f>[1]!b_info_repurchasedate(A846)</f>
        <v>0</v>
      </c>
      <c r="Q846" s="8" t="s">
        <v>16207</v>
      </c>
      <c r="R846" s="2" t="str">
        <f>IF((--IF(P846=0,Q846,P846))&gt;(--日期设置!$B$2),IF(P846=0,Q846,P846),Q846)</f>
        <v>2021-08-31</v>
      </c>
      <c r="S846" s="2" t="s">
        <v>18278</v>
      </c>
      <c r="T846" s="8">
        <f>[1]!b_anal_ptmyear($A846,日期设置!$B$2)</f>
        <v>0.44383561643835617</v>
      </c>
      <c r="U846" s="8">
        <f>[1]!b_anal_termifexercise($A846,日期设置!B$2)</f>
        <v>0</v>
      </c>
      <c r="V846" s="10">
        <f>[1]!b_dq_dirtyprice(A846,日期设置!$B$2)</f>
        <v>100.602</v>
      </c>
      <c r="W846" s="11">
        <f>IF(U846=0,ROUNDUP((Q846-日期设置!$B$2)/365,0),ROUNDUP((R846-日期设置!$B$2)/365,0))</f>
        <v>1</v>
      </c>
      <c r="X846" s="18">
        <f>_xlfn.IFNA(VLOOKUP(A846,过往入选债券!A:D,4,0),2)</f>
        <v>2</v>
      </c>
      <c r="Y846">
        <f>_xlfn.IFNA(VLOOKUP(C846,[2]Sheet1!$A:$A,1,0),3)</f>
        <v>3</v>
      </c>
    </row>
    <row r="847" spans="1:25" hidden="1" x14ac:dyDescent="0.2">
      <c r="A847" s="28" t="s">
        <v>21906</v>
      </c>
      <c r="B847" s="28" t="s">
        <v>22111</v>
      </c>
      <c r="C847" s="39" t="s">
        <v>19</v>
      </c>
      <c r="D847" s="26" t="str">
        <f>[1]!b_calc_yield(A847,日期设置!$B$2,F847,1,R847,1,O847,L847,S847,)</f>
        <v>Fetching...</v>
      </c>
      <c r="E847" s="26">
        <f t="shared" si="26"/>
        <v>12.621178906645936</v>
      </c>
      <c r="F847" s="18">
        <f>[1]!b_dq_cleanprice($A847,日期设置!B$2)</f>
        <v>99.210599999999999</v>
      </c>
      <c r="G847" s="18" t="str">
        <f t="shared" si="27"/>
        <v>1.71 + 0</v>
      </c>
      <c r="H847" s="27">
        <f>[1]!b_dq_pctchange($A847,日期设置!$B$2,1)/100</f>
        <v>0</v>
      </c>
      <c r="I847" s="26">
        <f>[1]!b_pq_pctchange(A847,日期设置!$B$4,日期设置!$B$2,1)</f>
        <v>0</v>
      </c>
      <c r="J847" s="26">
        <f>[1]!b_pq_pctchange(A847,日期设置!$C$4,日期设置!$B$2,1)</f>
        <v>-0.53925622941699136</v>
      </c>
      <c r="K847" s="52">
        <f>[1]!b_dq_amount($A847,日期设置!B$2,2,10000)</f>
        <v>0</v>
      </c>
      <c r="L847" s="26">
        <f>[1]!b_info_latestpar(A847,日期设置!$B$2)</f>
        <v>100</v>
      </c>
      <c r="M847" s="6">
        <f>[1]!b_info_outstandingbalance($A847,日期设置!B$2)</f>
        <v>5</v>
      </c>
      <c r="N847" s="7" t="str">
        <f>[1]!b_info_latestissurercreditrating2(A847,日期设置!$B$2,"102","1")</f>
        <v>AA+</v>
      </c>
      <c r="O847" s="43">
        <v>7</v>
      </c>
      <c r="P847" s="9">
        <f>[1]!b_info_repurchasedate(A847)</f>
        <v>0</v>
      </c>
      <c r="Q847" s="31" t="s">
        <v>16715</v>
      </c>
      <c r="R847" s="2" t="str">
        <f>IF((--IF(P847=0,Q847,P847))&gt;(--日期设置!$B$2),IF(P847=0,Q847,P847),Q847)</f>
        <v>2022-12-07</v>
      </c>
      <c r="S847" s="31" t="s">
        <v>16877</v>
      </c>
      <c r="T847" s="8">
        <f>[1]!b_anal_ptmyear($A847,日期设置!$B$2)</f>
        <v>1.7123287671232876</v>
      </c>
      <c r="U847" s="8">
        <f>[1]!b_anal_termifexercise($A847,日期设置!B$2)</f>
        <v>0</v>
      </c>
      <c r="V847" s="10">
        <f>[1]!b_dq_dirtyprice(A847,日期设置!$B$2)</f>
        <v>101.2243</v>
      </c>
      <c r="W847" s="11">
        <f>IF(U847=0,ROUNDUP((Q847-日期设置!$B$2)/365,0),ROUNDUP((R847-日期设置!$B$2)/365,0))</f>
        <v>2</v>
      </c>
      <c r="X847" s="18">
        <f>_xlfn.IFNA(VLOOKUP(A847,过往入选债券!A:D,4,0),2)</f>
        <v>2</v>
      </c>
      <c r="Y847">
        <f>_xlfn.IFNA(VLOOKUP(C847,[2]Sheet1!$A:$A,1,0),3)</f>
        <v>3</v>
      </c>
    </row>
    <row r="848" spans="1:25" hidden="1" x14ac:dyDescent="0.2">
      <c r="A848" s="21" t="s">
        <v>3074</v>
      </c>
      <c r="B848" s="21" t="s">
        <v>3075</v>
      </c>
      <c r="C848" s="37" t="s">
        <v>2329</v>
      </c>
      <c r="D848" s="26" t="str">
        <f>[1]!b_calc_yield(A848,日期设置!$B$2,F848,1,R848,1,O848,L848,S848,)</f>
        <v>Fetching...</v>
      </c>
      <c r="E848" s="26">
        <f t="shared" si="26"/>
        <v>7.7802332926580009</v>
      </c>
      <c r="F848" s="18">
        <f>[1]!b_dq_cleanprice($A848,日期设置!B$2)</f>
        <v>100</v>
      </c>
      <c r="G848" s="18" t="str">
        <f t="shared" si="27"/>
        <v>1.10 + 0</v>
      </c>
      <c r="H848" s="27">
        <f>[1]!b_dq_pctchange($A848,日期设置!$B$2,1)/100</f>
        <v>0</v>
      </c>
      <c r="I848" s="26">
        <f>[1]!b_pq_pctchange(A848,日期设置!$B$4,日期设置!$B$2,1)</f>
        <v>0</v>
      </c>
      <c r="J848" s="26">
        <f>[1]!b_pq_pctchange(A848,日期设置!$C$4,日期设置!$B$2,1)</f>
        <v>0</v>
      </c>
      <c r="K848" s="52">
        <f>[1]!b_dq_amount($A848,日期设置!B$2,2,10000)</f>
        <v>0</v>
      </c>
      <c r="L848" s="26">
        <f>[1]!b_info_latestpar(A848,日期设置!$B$2)</f>
        <v>100</v>
      </c>
      <c r="M848" s="6">
        <f>[1]!b_info_outstandingbalance($A848,日期设置!B$2)</f>
        <v>12</v>
      </c>
      <c r="N848" s="7">
        <f>[1]!b_info_latestissurercreditrating2(A848,日期设置!$B$2,"102","1")</f>
        <v>0</v>
      </c>
      <c r="O848" s="8">
        <v>7.5</v>
      </c>
      <c r="P848" s="9">
        <f>[1]!b_info_repurchasedate(A848)</f>
        <v>0</v>
      </c>
      <c r="Q848" s="8" t="s">
        <v>16338</v>
      </c>
      <c r="R848" s="2" t="str">
        <f>IF((--IF(P848=0,Q848,P848))&gt;(--日期设置!$B$2),IF(P848=0,Q848,P848),Q848)</f>
        <v>2022-04-30</v>
      </c>
      <c r="S848" s="2" t="s">
        <v>18483</v>
      </c>
      <c r="T848" s="8">
        <f>[1]!b_anal_ptmyear($A848,日期设置!$B$2)</f>
        <v>1.106849315068493</v>
      </c>
      <c r="U848" s="8">
        <f>[1]!b_anal_termifexercise($A848,日期设置!B$2)</f>
        <v>0</v>
      </c>
      <c r="V848" s="10">
        <f>[1]!b_dq_dirtyprice(A848,日期设置!$B$2)</f>
        <v>106.6986</v>
      </c>
      <c r="W848" s="11">
        <f>IF(U848=0,ROUNDUP((Q848-日期设置!$B$2)/365,0),ROUNDUP((R848-日期设置!$B$2)/365,0))</f>
        <v>2</v>
      </c>
      <c r="X848" s="18">
        <f>_xlfn.IFNA(VLOOKUP(A848,过往入选债券!A:D,4,0),2)</f>
        <v>2</v>
      </c>
      <c r="Y848">
        <f>_xlfn.IFNA(VLOOKUP(C848,[2]Sheet1!$A:$A,1,0),3)</f>
        <v>3</v>
      </c>
    </row>
    <row r="849" spans="1:25" hidden="1" x14ac:dyDescent="0.2">
      <c r="A849" s="21" t="s">
        <v>2206</v>
      </c>
      <c r="B849" s="21" t="s">
        <v>2207</v>
      </c>
      <c r="C849" s="37" t="s">
        <v>170</v>
      </c>
      <c r="D849" s="26" t="str">
        <f>[1]!b_calc_yield(A849,日期设置!$B$2,F849,1,R849,1,O849,L849,S849,)</f>
        <v>Fetching...</v>
      </c>
      <c r="E849" s="26">
        <f t="shared" si="26"/>
        <v>19.360694377185638</v>
      </c>
      <c r="F849" s="18">
        <f>[1]!b_dq_cleanprice($A849,日期设置!B$2)</f>
        <v>100</v>
      </c>
      <c r="G849" s="18" t="str">
        <f t="shared" si="27"/>
        <v>2.64 + 0</v>
      </c>
      <c r="H849" s="27">
        <f>[1]!b_dq_pctchange($A849,日期设置!$B$2,1)/100</f>
        <v>0</v>
      </c>
      <c r="I849" s="26">
        <f>[1]!b_pq_pctchange(A849,日期设置!$B$4,日期设置!$B$2,1)</f>
        <v>0</v>
      </c>
      <c r="J849" s="26">
        <f>[1]!b_pq_pctchange(A849,日期设置!$C$4,日期设置!$B$2,1)</f>
        <v>0</v>
      </c>
      <c r="K849" s="52">
        <f>[1]!b_dq_amount($A849,日期设置!B$2,2,10000)</f>
        <v>0</v>
      </c>
      <c r="L849" s="26">
        <f>[1]!b_info_latestpar(A849,日期设置!$B$2)</f>
        <v>100</v>
      </c>
      <c r="M849" s="6">
        <f>[1]!b_info_outstandingbalance($A849,日期设置!B$2)</f>
        <v>6</v>
      </c>
      <c r="N849" s="7">
        <f>[1]!b_info_latestissurercreditrating2(A849,日期设置!$B$2,"102","1")</f>
        <v>0</v>
      </c>
      <c r="O849" s="8">
        <v>7.5</v>
      </c>
      <c r="P849" s="9">
        <f>[1]!b_info_repurchasedate(A849)</f>
        <v>0</v>
      </c>
      <c r="Q849" s="8" t="s">
        <v>17603</v>
      </c>
      <c r="R849" s="2" t="str">
        <f>IF((--IF(P849=0,Q849,P849))&gt;(--日期设置!$B$2),IF(P849=0,Q849,P849),Q849)</f>
        <v>2023-11-14</v>
      </c>
      <c r="S849" s="2" t="s">
        <v>18627</v>
      </c>
      <c r="T849" s="8">
        <f>[1]!b_anal_ptmyear($A849,日期设置!$B$2)</f>
        <v>2.6493150684931508</v>
      </c>
      <c r="U849" s="8">
        <f>[1]!b_anal_termifexercise($A849,日期设置!B$2)</f>
        <v>0</v>
      </c>
      <c r="V849" s="10">
        <f>[1]!b_dq_dirtyprice(A849,日期设置!$B$2)</f>
        <v>102.6301</v>
      </c>
      <c r="W849" s="11">
        <f>IF(U849=0,ROUNDUP((Q849-日期设置!$B$2)/365,0),ROUNDUP((R849-日期设置!$B$2)/365,0))</f>
        <v>3</v>
      </c>
      <c r="X849" s="18">
        <f>_xlfn.IFNA(VLOOKUP(A849,过往入选债券!A:D,4,0),2)</f>
        <v>2</v>
      </c>
      <c r="Y849">
        <f>_xlfn.IFNA(VLOOKUP(C849,[2]Sheet1!$A:$A,1,0),3)</f>
        <v>3</v>
      </c>
    </row>
    <row r="850" spans="1:25" hidden="1" x14ac:dyDescent="0.2">
      <c r="A850" s="21" t="s">
        <v>1858</v>
      </c>
      <c r="B850" s="21" t="s">
        <v>1859</v>
      </c>
      <c r="C850" s="37" t="s">
        <v>771</v>
      </c>
      <c r="D850" s="26" t="str">
        <f>[1]!b_calc_yield(A850,日期设置!$B$2,F850,1,R850,1,O850,L850,S850,)</f>
        <v>Fetching...</v>
      </c>
      <c r="E850" s="26">
        <f t="shared" si="26"/>
        <v>0.88036802652780022</v>
      </c>
      <c r="F850" s="18">
        <f>[1]!b_dq_cleanprice($A850,日期设置!B$2)</f>
        <v>100</v>
      </c>
      <c r="G850" s="18" t="str">
        <f t="shared" si="27"/>
        <v>2.11 + 0.12</v>
      </c>
      <c r="H850" s="27">
        <f>[1]!b_dq_pctchange($A850,日期设置!$B$2,1)/100</f>
        <v>0</v>
      </c>
      <c r="I850" s="26">
        <f>[1]!b_pq_pctchange(A850,日期设置!$B$4,日期设置!$B$2,1)</f>
        <v>0</v>
      </c>
      <c r="J850" s="26">
        <f>[1]!b_pq_pctchange(A850,日期设置!$C$4,日期设置!$B$2,1)</f>
        <v>0</v>
      </c>
      <c r="K850" s="52">
        <f>[1]!b_dq_amount($A850,日期设置!B$2,2,10000)</f>
        <v>0</v>
      </c>
      <c r="L850" s="26">
        <f>[1]!b_info_latestpar(A850,日期设置!$B$2)</f>
        <v>100</v>
      </c>
      <c r="M850" s="6">
        <f>[1]!b_info_outstandingbalance($A850,日期设置!B$2)</f>
        <v>8</v>
      </c>
      <c r="N850" s="7">
        <f>[1]!b_info_latestissurercreditrating2(A850,日期设置!$B$2,"102","1")</f>
        <v>0</v>
      </c>
      <c r="O850" s="8">
        <v>8</v>
      </c>
      <c r="P850" s="9" t="str">
        <f>[1]!b_info_repurchasedate(A850)</f>
        <v>2021-05-06</v>
      </c>
      <c r="Q850" s="8" t="s">
        <v>16626</v>
      </c>
      <c r="R850" s="2" t="str">
        <f>IF((--IF(P850=0,Q850,P850))&gt;(--日期设置!$B$2),IF(P850=0,Q850,P850),Q850)</f>
        <v>2021-05-06</v>
      </c>
      <c r="S850" s="2" t="s">
        <v>18374</v>
      </c>
      <c r="T850" s="8">
        <f>[1]!b_anal_ptmyear($A850,日期设置!$B$2)</f>
        <v>2.117808219178082</v>
      </c>
      <c r="U850" s="8">
        <f>[1]!b_anal_termifexercise($A850,日期设置!B$2)</f>
        <v>0.12328767123287671</v>
      </c>
      <c r="V850" s="10">
        <f>[1]!b_dq_dirtyprice(A850,日期设置!$B$2)</f>
        <v>107.0575</v>
      </c>
      <c r="W850" s="11">
        <f>IF(U850=0,ROUNDUP((Q850-日期设置!$B$2)/365,0),ROUNDUP((R850-日期设置!$B$2)/365,0))</f>
        <v>1</v>
      </c>
      <c r="X850" s="18">
        <f>_xlfn.IFNA(VLOOKUP(A850,过往入选债券!A:D,4,0),2)</f>
        <v>2</v>
      </c>
      <c r="Y850">
        <f>_xlfn.IFNA(VLOOKUP(C850,[2]Sheet1!$A:$A,1,0),3)</f>
        <v>3</v>
      </c>
    </row>
    <row r="851" spans="1:25" hidden="1" x14ac:dyDescent="0.2">
      <c r="A851" s="21" t="s">
        <v>4731</v>
      </c>
      <c r="B851" s="21" t="s">
        <v>4732</v>
      </c>
      <c r="C851" s="37" t="s">
        <v>1750</v>
      </c>
      <c r="D851" s="26" t="str">
        <f>[1]!b_calc_yield(A851,日期设置!$B$2,F851,1,R851,1,O851,L851,S851,)</f>
        <v>Fetching...</v>
      </c>
      <c r="E851" s="26">
        <f t="shared" si="26"/>
        <v>16.537476549805731</v>
      </c>
      <c r="F851" s="18">
        <f>[1]!b_dq_cleanprice($A851,日期设置!B$2)</f>
        <v>100</v>
      </c>
      <c r="G851" s="18" t="str">
        <f t="shared" si="27"/>
        <v>2.31 + 0</v>
      </c>
      <c r="H851" s="27">
        <f>[1]!b_dq_pctchange($A851,日期设置!$B$2,1)/100</f>
        <v>0</v>
      </c>
      <c r="I851" s="26">
        <f>[1]!b_pq_pctchange(A851,日期设置!$B$4,日期设置!$B$2,1)</f>
        <v>0</v>
      </c>
      <c r="J851" s="26">
        <f>[1]!b_pq_pctchange(A851,日期设置!$C$4,日期设置!$B$2,1)</f>
        <v>0</v>
      </c>
      <c r="K851" s="52">
        <f>[1]!b_dq_amount($A851,日期设置!B$2,2,10000)</f>
        <v>0</v>
      </c>
      <c r="L851" s="26">
        <f>[1]!b_info_latestpar(A851,日期设置!$B$2)</f>
        <v>100</v>
      </c>
      <c r="M851" s="6">
        <f>[1]!b_info_outstandingbalance($A851,日期设置!B$2)</f>
        <v>2</v>
      </c>
      <c r="N851" s="7">
        <f>[1]!b_info_latestissurercreditrating2(A851,日期设置!$B$2,"102","1")</f>
        <v>0</v>
      </c>
      <c r="O851" s="8">
        <v>7.5</v>
      </c>
      <c r="P851" s="9">
        <f>[1]!b_info_repurchasedate(A851)</f>
        <v>0</v>
      </c>
      <c r="Q851" s="8" t="s">
        <v>16229</v>
      </c>
      <c r="R851" s="2" t="str">
        <f>IF((--IF(P851=0,Q851,P851))&gt;(--日期设置!$B$2),IF(P851=0,Q851,P851),Q851)</f>
        <v>2023-07-16</v>
      </c>
      <c r="S851" s="2" t="s">
        <v>18015</v>
      </c>
      <c r="T851" s="8">
        <f>[1]!b_anal_ptmyear($A851,日期设置!$B$2)</f>
        <v>2.3178082191780822</v>
      </c>
      <c r="U851" s="8">
        <f>[1]!b_anal_termifexercise($A851,日期设置!B$2)</f>
        <v>0</v>
      </c>
      <c r="V851" s="10">
        <f>[1]!b_dq_dirtyprice(A851,日期设置!$B$2)</f>
        <v>105.1164</v>
      </c>
      <c r="W851" s="11">
        <f>IF(U851=0,ROUNDUP((Q851-日期设置!$B$2)/365,0),ROUNDUP((R851-日期设置!$B$2)/365,0))</f>
        <v>3</v>
      </c>
      <c r="X851" s="18">
        <f>_xlfn.IFNA(VLOOKUP(A851,过往入选债券!A:D,4,0),2)</f>
        <v>2</v>
      </c>
      <c r="Y851">
        <f>_xlfn.IFNA(VLOOKUP(C851,[2]Sheet1!$A:$A,1,0),3)</f>
        <v>3</v>
      </c>
    </row>
    <row r="852" spans="1:25" hidden="1" x14ac:dyDescent="0.2">
      <c r="A852" s="21" t="s">
        <v>12517</v>
      </c>
      <c r="B852" s="21" t="s">
        <v>12518</v>
      </c>
      <c r="C852" s="37" t="s">
        <v>12519</v>
      </c>
      <c r="D852" s="26" t="str">
        <f>[1]!b_calc_yield(A852,日期设置!$B$2,F852,1,R852,1,O852,L852,S852,)</f>
        <v>Fetching...</v>
      </c>
      <c r="E852" s="26">
        <f t="shared" si="26"/>
        <v>16.994809250707931</v>
      </c>
      <c r="F852" s="18">
        <f>[1]!b_dq_cleanprice($A852,日期设置!B$2)</f>
        <v>100</v>
      </c>
      <c r="G852" s="18" t="str">
        <f t="shared" si="27"/>
        <v>2.37 + 0</v>
      </c>
      <c r="H852" s="27">
        <f>[1]!b_dq_pctchange($A852,日期设置!$B$2,1)/100</f>
        <v>0</v>
      </c>
      <c r="I852" s="26">
        <f>[1]!b_pq_pctchange(A852,日期设置!$B$4,日期设置!$B$2,1)</f>
        <v>0</v>
      </c>
      <c r="J852" s="26">
        <f>[1]!b_pq_pctchange(A852,日期设置!$C$4,日期设置!$B$2,1)</f>
        <v>-0.80378691463074514</v>
      </c>
      <c r="K852" s="52">
        <f>[1]!b_dq_amount($A852,日期设置!B$2,2,10000)</f>
        <v>0</v>
      </c>
      <c r="L852" s="26">
        <f>[1]!b_info_latestpar(A852,日期设置!$B$2)</f>
        <v>100</v>
      </c>
      <c r="M852" s="6">
        <f>[1]!b_info_outstandingbalance($A852,日期设置!B$2)</f>
        <v>5</v>
      </c>
      <c r="N852" s="7" t="str">
        <f>[1]!b_info_latestissurercreditrating2(A852,日期设置!$B$2,"102","1")</f>
        <v>AA</v>
      </c>
      <c r="O852" s="8">
        <v>7.5</v>
      </c>
      <c r="P852" s="9" t="str">
        <f>[1]!b_info_repurchasedate(A852)</f>
        <v>2020-08-05</v>
      </c>
      <c r="Q852" s="8" t="s">
        <v>17521</v>
      </c>
      <c r="R852" s="2" t="str">
        <f>IF((--IF(P852=0,Q852,P852))&gt;(--日期设置!$B$2),IF(P852=0,Q852,P852),Q852)</f>
        <v>2023-08-05</v>
      </c>
      <c r="S852" s="2" t="s">
        <v>19028</v>
      </c>
      <c r="T852" s="8">
        <f>[1]!b_anal_ptmyear($A852,日期设置!$B$2)</f>
        <v>2.3726027397260276</v>
      </c>
      <c r="U852" s="8">
        <f>[1]!b_anal_termifexercise($A852,日期设置!B$2)</f>
        <v>0</v>
      </c>
      <c r="V852" s="10">
        <f>[1]!b_dq_dirtyprice(A852,日期设置!$B$2)</f>
        <v>104.7055</v>
      </c>
      <c r="W852" s="11">
        <f>IF(U852=0,ROUNDUP((Q852-日期设置!$B$2)/365,0),ROUNDUP((R852-日期设置!$B$2)/365,0))</f>
        <v>3</v>
      </c>
      <c r="X852" s="18">
        <f>_xlfn.IFNA(VLOOKUP(A852,过往入选债券!A:D,4,0),2)</f>
        <v>2</v>
      </c>
      <c r="Y852" t="str">
        <f>_xlfn.IFNA(VLOOKUP(C852,[2]Sheet1!$A:$A,1,0),3)</f>
        <v>潍坊渤海水产综合开发有限公司</v>
      </c>
    </row>
    <row r="853" spans="1:25" hidden="1" x14ac:dyDescent="0.2">
      <c r="A853" s="21" t="s">
        <v>4343</v>
      </c>
      <c r="B853" s="21" t="s">
        <v>4344</v>
      </c>
      <c r="C853" s="37" t="s">
        <v>1085</v>
      </c>
      <c r="D853" s="26" t="str">
        <f>[1]!b_calc_yield(A853,日期设置!$B$2,F853,1,R853,1,O853,L853,S853,)</f>
        <v>Fetching...</v>
      </c>
      <c r="E853" s="26">
        <f t="shared" si="26"/>
        <v>7.6467576328571596</v>
      </c>
      <c r="F853" s="18">
        <f>[1]!b_dq_cleanprice($A853,日期设置!B$2)</f>
        <v>100.009</v>
      </c>
      <c r="G853" s="18" t="str">
        <f t="shared" si="27"/>
        <v>4.09 + 1.09</v>
      </c>
      <c r="H853" s="27">
        <f>[1]!b_dq_pctchange($A853,日期设置!$B$2,1)/100</f>
        <v>0</v>
      </c>
      <c r="I853" s="26">
        <f>[1]!b_pq_pctchange(A853,日期设置!$B$4,日期设置!$B$2,1)</f>
        <v>0</v>
      </c>
      <c r="J853" s="26">
        <f>[1]!b_pq_pctchange(A853,日期设置!$C$4,日期设置!$B$2,1)</f>
        <v>-0.22547014515887573</v>
      </c>
      <c r="K853" s="52">
        <f>[1]!b_dq_amount($A853,日期设置!B$2,2,10000)</f>
        <v>0</v>
      </c>
      <c r="L853" s="26">
        <f>[1]!b_info_latestpar(A853,日期设置!$B$2)</f>
        <v>100</v>
      </c>
      <c r="M853" s="6">
        <f>[1]!b_info_outstandingbalance($A853,日期设置!B$2)</f>
        <v>5</v>
      </c>
      <c r="N853" s="7">
        <f>[1]!b_info_latestissurercreditrating2(A853,日期设置!$B$2,"102","1")</f>
        <v>0</v>
      </c>
      <c r="O853" s="8">
        <v>7.5</v>
      </c>
      <c r="P853" s="9" t="str">
        <f>[1]!b_info_repurchasedate(A853)</f>
        <v>2022-04-24</v>
      </c>
      <c r="Q853" s="8" t="s">
        <v>16215</v>
      </c>
      <c r="R853" s="2" t="str">
        <f>IF((--IF(P853=0,Q853,P853))&gt;(--日期设置!$B$2),IF(P853=0,Q853,P853),Q853)</f>
        <v>2022-04-24</v>
      </c>
      <c r="S853" s="2" t="s">
        <v>17860</v>
      </c>
      <c r="T853" s="8">
        <f>[1]!b_anal_ptmyear($A853,日期设置!$B$2)</f>
        <v>4.0904109589041093</v>
      </c>
      <c r="U853" s="8">
        <f>[1]!b_anal_termifexercise($A853,日期设置!B$2)</f>
        <v>1.0904109589041096</v>
      </c>
      <c r="V853" s="10">
        <f>[1]!b_dq_dirtyprice(A853,日期设置!$B$2)</f>
        <v>106.8309</v>
      </c>
      <c r="W853" s="11">
        <f>IF(U853=0,ROUNDUP((Q853-日期设置!$B$2)/365,0),ROUNDUP((R853-日期设置!$B$2)/365,0))</f>
        <v>2</v>
      </c>
      <c r="X853" s="18">
        <f>_xlfn.IFNA(VLOOKUP(A853,过往入选债券!A:D,4,0),2)</f>
        <v>2</v>
      </c>
      <c r="Y853">
        <f>_xlfn.IFNA(VLOOKUP(C853,[2]Sheet1!$A:$A,1,0),3)</f>
        <v>3</v>
      </c>
    </row>
    <row r="854" spans="1:25" hidden="1" x14ac:dyDescent="0.2">
      <c r="A854" s="21" t="s">
        <v>15596</v>
      </c>
      <c r="B854" s="21" t="s">
        <v>15597</v>
      </c>
      <c r="C854" s="37" t="s">
        <v>11991</v>
      </c>
      <c r="D854" s="26" t="str">
        <f>[1]!b_calc_yield(A854,日期设置!$B$2,F854,1,R854,1,O854,L854,S854,)</f>
        <v>Fetching...</v>
      </c>
      <c r="E854" s="26">
        <f t="shared" si="26"/>
        <v>42.266352045446752</v>
      </c>
      <c r="F854" s="18">
        <f>[1]!b_dq_cleanprice($A854,日期设置!B$2)</f>
        <v>100.09269999999999</v>
      </c>
      <c r="G854" s="18" t="str">
        <f t="shared" si="27"/>
        <v>5.75 + 0</v>
      </c>
      <c r="H854" s="27">
        <f>[1]!b_dq_pctchange($A854,日期设置!$B$2,1)/100</f>
        <v>0</v>
      </c>
      <c r="I854" s="26">
        <f>[1]!b_pq_pctchange(A854,日期设置!$B$4,日期设置!$B$2,1)</f>
        <v>0</v>
      </c>
      <c r="J854" s="26">
        <f>[1]!b_pq_pctchange(A854,日期设置!$C$4,日期设置!$B$2,1)</f>
        <v>0</v>
      </c>
      <c r="K854" s="52">
        <f>[1]!b_dq_amount($A854,日期设置!B$2,2,10000)</f>
        <v>0</v>
      </c>
      <c r="L854" s="26">
        <f>[1]!b_info_latestpar(A854,日期设置!$B$2)</f>
        <v>100</v>
      </c>
      <c r="M854" s="6">
        <f>[1]!b_info_outstandingbalance($A854,日期设置!B$2)</f>
        <v>4</v>
      </c>
      <c r="N854" s="7" t="str">
        <f>[1]!b_info_latestissurercreditrating2(A854,日期设置!$B$2,"102","1")</f>
        <v>AA</v>
      </c>
      <c r="O854" s="8">
        <v>7.5</v>
      </c>
      <c r="P854" s="9">
        <f>[1]!b_info_repurchasedate(A854)</f>
        <v>0</v>
      </c>
      <c r="Q854" s="8" t="s">
        <v>16752</v>
      </c>
      <c r="R854" s="2" t="str">
        <f>IF((--IF(P854=0,Q854,P854))&gt;(--日期设置!$B$2),IF(P854=0,Q854,P854),Q854)</f>
        <v>2026-12-23</v>
      </c>
      <c r="S854" s="2" t="s">
        <v>18311</v>
      </c>
      <c r="T854" s="8">
        <f>[1]!b_anal_ptmyear($A854,日期设置!$B$2)</f>
        <v>5.7561643835616438</v>
      </c>
      <c r="U854" s="8">
        <f>[1]!b_anal_termifexercise($A854,日期设置!B$2)</f>
        <v>0</v>
      </c>
      <c r="V854" s="10">
        <f>[1]!b_dq_dirtyprice(A854,日期设置!$B$2)</f>
        <v>101.92149999999999</v>
      </c>
      <c r="W854" s="11">
        <f>IF(U854=0,ROUNDUP((Q854-日期设置!$B$2)/365,0),ROUNDUP((R854-日期设置!$B$2)/365,0))</f>
        <v>6</v>
      </c>
      <c r="X854" s="18">
        <f>_xlfn.IFNA(VLOOKUP(A854,过往入选债券!A:D,4,0),2)</f>
        <v>2</v>
      </c>
      <c r="Y854">
        <f>_xlfn.IFNA(VLOOKUP(C854,[2]Sheet1!$A:$A,1,0),3)</f>
        <v>3</v>
      </c>
    </row>
    <row r="855" spans="1:25" hidden="1" x14ac:dyDescent="0.2">
      <c r="A855" s="21" t="s">
        <v>1473</v>
      </c>
      <c r="B855" s="21" t="s">
        <v>1474</v>
      </c>
      <c r="C855" s="37" t="s">
        <v>1475</v>
      </c>
      <c r="D855" s="26" t="str">
        <f>[1]!b_calc_yield(A855,日期设置!$B$2,F855,1,R855,1,O855,L855,S855,)</f>
        <v>Fetching...</v>
      </c>
      <c r="E855" s="26">
        <f t="shared" si="26"/>
        <v>12.752614880207691</v>
      </c>
      <c r="F855" s="18">
        <f>[1]!b_dq_cleanprice($A855,日期设置!B$2)</f>
        <v>100</v>
      </c>
      <c r="G855" s="18" t="str">
        <f t="shared" si="27"/>
        <v>1.73 + 0</v>
      </c>
      <c r="H855" s="27">
        <f>[1]!b_dq_pctchange($A855,日期设置!$B$2,1)/100</f>
        <v>0</v>
      </c>
      <c r="I855" s="26">
        <f>[1]!b_pq_pctchange(A855,日期设置!$B$4,日期设置!$B$2,1)</f>
        <v>0</v>
      </c>
      <c r="J855" s="26">
        <f>[1]!b_pq_pctchange(A855,日期设置!$C$4,日期设置!$B$2,1)</f>
        <v>0</v>
      </c>
      <c r="K855" s="52">
        <f>[1]!b_dq_amount($A855,日期设置!B$2,2,10000)</f>
        <v>0</v>
      </c>
      <c r="L855" s="26">
        <f>[1]!b_info_latestpar(A855,日期设置!$B$2)</f>
        <v>100</v>
      </c>
      <c r="M855" s="6">
        <f>[1]!b_info_outstandingbalance($A855,日期设置!B$2)</f>
        <v>1</v>
      </c>
      <c r="N855" s="7">
        <f>[1]!b_info_latestissurercreditrating2(A855,日期设置!$B$2,"102","1")</f>
        <v>0</v>
      </c>
      <c r="O855" s="8">
        <v>7.5</v>
      </c>
      <c r="P855" s="9">
        <f>[1]!b_info_repurchasedate(A855)</f>
        <v>0</v>
      </c>
      <c r="Q855" s="8" t="s">
        <v>17021</v>
      </c>
      <c r="R855" s="2" t="str">
        <f>IF((--IF(P855=0,Q855,P855))&gt;(--日期设置!$B$2),IF(P855=0,Q855,P855),Q855)</f>
        <v>2022-12-15</v>
      </c>
      <c r="S855" s="2" t="s">
        <v>18449</v>
      </c>
      <c r="T855" s="8">
        <f>[1]!b_anal_ptmyear($A855,日期设置!$B$2)</f>
        <v>1.7342465753424658</v>
      </c>
      <c r="U855" s="8">
        <f>[1]!b_anal_termifexercise($A855,日期设置!B$2)</f>
        <v>0</v>
      </c>
      <c r="V855" s="10">
        <f>[1]!b_dq_dirtyprice(A855,日期设置!$B$2)</f>
        <v>101.9932</v>
      </c>
      <c r="W855" s="11">
        <f>IF(U855=0,ROUNDUP((Q855-日期设置!$B$2)/365,0),ROUNDUP((R855-日期设置!$B$2)/365,0))</f>
        <v>2</v>
      </c>
      <c r="X855" s="18">
        <f>_xlfn.IFNA(VLOOKUP(A855,过往入选债券!A:D,4,0),2)</f>
        <v>2</v>
      </c>
      <c r="Y855">
        <f>_xlfn.IFNA(VLOOKUP(C855,[2]Sheet1!$A:$A,1,0),3)</f>
        <v>3</v>
      </c>
    </row>
    <row r="856" spans="1:25" hidden="1" x14ac:dyDescent="0.2">
      <c r="A856" s="21" t="s">
        <v>15729</v>
      </c>
      <c r="B856" s="21" t="s">
        <v>15730</v>
      </c>
      <c r="C856" s="37" t="s">
        <v>308</v>
      </c>
      <c r="D856" s="26" t="str">
        <f>[1]!b_calc_yield(A856,日期设置!$B$2,F856,1,R856,1,O856,L856,S856,)</f>
        <v>Fetching...</v>
      </c>
      <c r="E856" s="26">
        <f t="shared" si="26"/>
        <v>28.452214311041924</v>
      </c>
      <c r="F856" s="18">
        <f>[1]!b_dq_cleanprice($A856,日期设置!B$2)</f>
        <v>96.09</v>
      </c>
      <c r="G856" s="18" t="str">
        <f t="shared" si="27"/>
        <v>9.00 + 4.00</v>
      </c>
      <c r="H856" s="27">
        <f>[1]!b_dq_pctchange($A856,日期设置!$B$2,1)/100</f>
        <v>0</v>
      </c>
      <c r="I856" s="26">
        <f>[1]!b_pq_pctchange(A856,日期设置!$B$4,日期设置!$B$2,1)</f>
        <v>0</v>
      </c>
      <c r="J856" s="26">
        <f>[1]!b_pq_pctchange(A856,日期设置!$C$4,日期设置!$B$2,1)</f>
        <v>-1.2456064623543228</v>
      </c>
      <c r="K856" s="52">
        <f>[1]!b_dq_amount($A856,日期设置!B$2,2,10000)</f>
        <v>0</v>
      </c>
      <c r="L856" s="26">
        <f>[1]!b_info_latestpar(A856,日期设置!$B$2)</f>
        <v>100</v>
      </c>
      <c r="M856" s="6">
        <f>[1]!b_info_outstandingbalance($A856,日期设置!B$2)</f>
        <v>8</v>
      </c>
      <c r="N856" s="7" t="str">
        <f>[1]!b_info_latestissurercreditrating2(A856,日期设置!$B$2,"102","1")</f>
        <v>AA+</v>
      </c>
      <c r="O856" s="8">
        <v>6.3</v>
      </c>
      <c r="P856" s="9" t="str">
        <f>[1]!b_info_repurchasedate(A856)</f>
        <v>2025-03-23</v>
      </c>
      <c r="Q856" s="8" t="s">
        <v>17560</v>
      </c>
      <c r="R856" s="2" t="str">
        <f>IF((--IF(P856=0,Q856,P856))&gt;(--日期设置!$B$2),IF(P856=0,Q856,P856),Q856)</f>
        <v>2025-03-23</v>
      </c>
      <c r="S856" s="2" t="s">
        <v>18214</v>
      </c>
      <c r="T856" s="8">
        <f>[1]!b_anal_ptmyear($A856,日期设置!$B$2)</f>
        <v>9.0027397260273965</v>
      </c>
      <c r="U856" s="8">
        <f>[1]!b_anal_termifexercise($A856,日期设置!B$2)</f>
        <v>4.0054794520547947</v>
      </c>
      <c r="V856" s="10">
        <f>[1]!b_dq_dirtyprice(A856,日期设置!$B$2)</f>
        <v>102.37269999999999</v>
      </c>
      <c r="W856" s="11">
        <f>IF(U856=0,ROUNDUP((Q856-日期设置!$B$2)/365,0),ROUNDUP((R856-日期设置!$B$2)/365,0))</f>
        <v>5</v>
      </c>
      <c r="X856" s="18">
        <f>_xlfn.IFNA(VLOOKUP(A856,过往入选债券!A:D,4,0),2)</f>
        <v>2</v>
      </c>
      <c r="Y856">
        <f>_xlfn.IFNA(VLOOKUP(C856,[2]Sheet1!$A:$A,1,0),3)</f>
        <v>3</v>
      </c>
    </row>
    <row r="857" spans="1:25" hidden="1" x14ac:dyDescent="0.2">
      <c r="A857" s="21" t="s">
        <v>9576</v>
      </c>
      <c r="B857" s="21" t="s">
        <v>9577</v>
      </c>
      <c r="C857" s="37" t="s">
        <v>9578</v>
      </c>
      <c r="D857" s="26" t="str">
        <f>[1]!b_calc_yield(A857,日期设置!$B$2,F857,1,R857,1,O857,L857,S857,)</f>
        <v>Fetching...</v>
      </c>
      <c r="E857" s="26">
        <f t="shared" si="26"/>
        <v>12.616582644903263</v>
      </c>
      <c r="F857" s="18">
        <f>[1]!b_dq_cleanprice($A857,日期设置!B$2)</f>
        <v>100</v>
      </c>
      <c r="G857" s="18" t="str">
        <f t="shared" si="27"/>
        <v>3.71 + 1.71</v>
      </c>
      <c r="H857" s="27">
        <f>[1]!b_dq_pctchange($A857,日期设置!$B$2,1)/100</f>
        <v>0</v>
      </c>
      <c r="I857" s="26">
        <f>[1]!b_pq_pctchange(A857,日期设置!$B$4,日期设置!$B$2,1)</f>
        <v>0</v>
      </c>
      <c r="J857" s="26">
        <f>[1]!b_pq_pctchange(A857,日期设置!$C$4,日期设置!$B$2,1)</f>
        <v>0</v>
      </c>
      <c r="K857" s="52">
        <f>[1]!b_dq_amount($A857,日期设置!B$2,2,10000)</f>
        <v>0</v>
      </c>
      <c r="L857" s="26">
        <f>[1]!b_info_latestpar(A857,日期设置!$B$2)</f>
        <v>100</v>
      </c>
      <c r="M857" s="6">
        <f>[1]!b_info_outstandingbalance($A857,日期设置!B$2)</f>
        <v>1.4</v>
      </c>
      <c r="N857" s="7" t="str">
        <f>[1]!b_info_latestissurercreditrating2(A857,日期设置!$B$2,"102","1")</f>
        <v>AA</v>
      </c>
      <c r="O857" s="8">
        <v>7.5</v>
      </c>
      <c r="P857" s="9" t="str">
        <f>[1]!b_info_repurchasedate(A857)</f>
        <v>2022-12-09</v>
      </c>
      <c r="Q857" s="8" t="s">
        <v>17061</v>
      </c>
      <c r="R857" s="2" t="str">
        <f>IF((--IF(P857=0,Q857,P857))&gt;(--日期设置!$B$2),IF(P857=0,Q857,P857),Q857)</f>
        <v>2022-12-09</v>
      </c>
      <c r="S857" s="2" t="s">
        <v>18477</v>
      </c>
      <c r="T857" s="8">
        <f>[1]!b_anal_ptmyear($A857,日期设置!$B$2)</f>
        <v>3.7178082191780821</v>
      </c>
      <c r="U857" s="8">
        <f>[1]!b_anal_termifexercise($A857,日期设置!B$2)</f>
        <v>1.7178082191780821</v>
      </c>
      <c r="V857" s="10">
        <f>[1]!b_dq_dirtyprice(A857,日期设置!$B$2)</f>
        <v>102.1164</v>
      </c>
      <c r="W857" s="11">
        <f>IF(U857=0,ROUNDUP((Q857-日期设置!$B$2)/365,0),ROUNDUP((R857-日期设置!$B$2)/365,0))</f>
        <v>2</v>
      </c>
      <c r="X857" s="18">
        <f>_xlfn.IFNA(VLOOKUP(A857,过往入选债券!A:D,4,0),2)</f>
        <v>2</v>
      </c>
      <c r="Y857">
        <f>_xlfn.IFNA(VLOOKUP(C857,[2]Sheet1!$A:$A,1,0),3)</f>
        <v>3</v>
      </c>
    </row>
    <row r="858" spans="1:25" hidden="1" x14ac:dyDescent="0.2">
      <c r="A858" s="21" t="s">
        <v>6947</v>
      </c>
      <c r="B858" s="21" t="s">
        <v>6948</v>
      </c>
      <c r="C858" s="37" t="s">
        <v>25</v>
      </c>
      <c r="D858" s="26" t="str">
        <f>[1]!b_calc_yield(A858,日期设置!$B$2,F858,1,R858,1,O858,L858,S858,)</f>
        <v>Fetching...</v>
      </c>
      <c r="E858" s="26">
        <f t="shared" si="26"/>
        <v>1.8609731743766122</v>
      </c>
      <c r="F858" s="18">
        <f>[1]!b_dq_cleanprice($A858,日期设置!B$2)</f>
        <v>99.651700000000005</v>
      </c>
      <c r="G858" s="18" t="str">
        <f t="shared" si="27"/>
        <v>2.24 + 0.24</v>
      </c>
      <c r="H858" s="27">
        <f>[1]!b_dq_pctchange($A858,日期设置!$B$2,1)/100</f>
        <v>0</v>
      </c>
      <c r="I858" s="26">
        <f>[1]!b_pq_pctchange(A858,日期设置!$B$4,日期设置!$B$2,1)</f>
        <v>0</v>
      </c>
      <c r="J858" s="26">
        <f>[1]!b_pq_pctchange(A858,日期设置!$C$4,日期设置!$B$2,1)</f>
        <v>0</v>
      </c>
      <c r="K858" s="52">
        <f>[1]!b_dq_amount($A858,日期设置!B$2,2,10000)</f>
        <v>0</v>
      </c>
      <c r="L858" s="26">
        <f>[1]!b_info_latestpar(A858,日期设置!$B$2)</f>
        <v>100</v>
      </c>
      <c r="M858" s="6">
        <f>[1]!b_info_outstandingbalance($A858,日期设置!B$2)</f>
        <v>20</v>
      </c>
      <c r="N858" s="7" t="str">
        <f>[1]!b_info_latestissurercreditrating2(A858,日期设置!$B$2,"102","1")</f>
        <v>AAA</v>
      </c>
      <c r="O858" s="8">
        <v>6.4</v>
      </c>
      <c r="P858" s="9" t="str">
        <f>[1]!b_info_repurchasedate(A858)</f>
        <v>2021-06-21</v>
      </c>
      <c r="Q858" s="8" t="s">
        <v>16511</v>
      </c>
      <c r="R858" s="2" t="str">
        <f>IF((--IF(P858=0,Q858,P858))&gt;(--日期设置!$B$2),IF(P858=0,Q858,P858),Q858)</f>
        <v>2021-06-21</v>
      </c>
      <c r="S858" s="2" t="s">
        <v>18266</v>
      </c>
      <c r="T858" s="8">
        <f>[1]!b_anal_ptmyear($A858,日期设置!$B$2)</f>
        <v>2.2493150684931509</v>
      </c>
      <c r="U858" s="8">
        <f>[1]!b_anal_termifexercise($A858,日期设置!B$2)</f>
        <v>0.24931506849315069</v>
      </c>
      <c r="V858" s="10">
        <f>[1]!b_dq_dirtyprice(A858,日期设置!$B$2)</f>
        <v>104.45610000000001</v>
      </c>
      <c r="W858" s="11">
        <f>IF(U858=0,ROUNDUP((Q858-日期设置!$B$2)/365,0),ROUNDUP((R858-日期设置!$B$2)/365,0))</f>
        <v>1</v>
      </c>
      <c r="X858" s="18" t="str">
        <f>_xlfn.IFNA(VLOOKUP(A858,过往入选债券!A:D,4,0),2)</f>
        <v>否</v>
      </c>
      <c r="Y858" t="str">
        <f>_xlfn.IFNA(VLOOKUP(C858,[2]Sheet1!$A:$A,1,0),3)</f>
        <v>大同煤矿集团有限责任公司</v>
      </c>
    </row>
    <row r="859" spans="1:25" hidden="1" x14ac:dyDescent="0.2">
      <c r="A859" s="21" t="s">
        <v>1125</v>
      </c>
      <c r="B859" s="21" t="s">
        <v>1126</v>
      </c>
      <c r="C859" s="37" t="s">
        <v>1115</v>
      </c>
      <c r="D859" s="26" t="str">
        <f>[1]!b_calc_yield(A859,日期设置!$B$2,F859,1,R859,1,O859,L859,S859,)</f>
        <v>Fetching...</v>
      </c>
      <c r="E859" s="26">
        <f t="shared" si="26"/>
        <v>12.390407136693128</v>
      </c>
      <c r="F859" s="18">
        <f>[1]!b_dq_cleanprice($A859,日期设置!B$2)</f>
        <v>100</v>
      </c>
      <c r="G859" s="18" t="str">
        <f t="shared" si="27"/>
        <v>1.69 + 0</v>
      </c>
      <c r="H859" s="27">
        <f>[1]!b_dq_pctchange($A859,日期设置!$B$2,1)/100</f>
        <v>0</v>
      </c>
      <c r="I859" s="26">
        <f>[1]!b_pq_pctchange(A859,日期设置!$B$4,日期设置!$B$2,1)</f>
        <v>0</v>
      </c>
      <c r="J859" s="26">
        <f>[1]!b_pq_pctchange(A859,日期设置!$C$4,日期设置!$B$2,1)</f>
        <v>0</v>
      </c>
      <c r="K859" s="52">
        <f>[1]!b_dq_amount($A859,日期设置!B$2,2,10000)</f>
        <v>0</v>
      </c>
      <c r="L859" s="26">
        <f>[1]!b_info_latestpar(A859,日期设置!$B$2)</f>
        <v>100</v>
      </c>
      <c r="M859" s="6">
        <f>[1]!b_info_outstandingbalance($A859,日期设置!B$2)</f>
        <v>1</v>
      </c>
      <c r="N859" s="7">
        <f>[1]!b_info_latestissurercreditrating2(A859,日期设置!$B$2,"102","1")</f>
        <v>0</v>
      </c>
      <c r="O859" s="8">
        <v>7.5</v>
      </c>
      <c r="P859" s="9">
        <f>[1]!b_info_repurchasedate(A859)</f>
        <v>0</v>
      </c>
      <c r="Q859" s="8" t="s">
        <v>16856</v>
      </c>
      <c r="R859" s="2" t="str">
        <f>IF((--IF(P859=0,Q859,P859))&gt;(--日期设置!$B$2),IF(P859=0,Q859,P859),Q859)</f>
        <v>2022-11-29</v>
      </c>
      <c r="S859" s="2" t="s">
        <v>18275</v>
      </c>
      <c r="T859" s="8">
        <f>[1]!b_anal_ptmyear($A859,日期设置!$B$2)</f>
        <v>1.6904109589041096</v>
      </c>
      <c r="U859" s="8">
        <f>[1]!b_anal_termifexercise($A859,日期设置!B$2)</f>
        <v>0</v>
      </c>
      <c r="V859" s="10">
        <f>[1]!b_dq_dirtyprice(A859,日期设置!$B$2)</f>
        <v>102.3219</v>
      </c>
      <c r="W859" s="11">
        <f>IF(U859=0,ROUNDUP((Q859-日期设置!$B$2)/365,0),ROUNDUP((R859-日期设置!$B$2)/365,0))</f>
        <v>2</v>
      </c>
      <c r="X859" s="18">
        <f>_xlfn.IFNA(VLOOKUP(A859,过往入选债券!A:D,4,0),2)</f>
        <v>2</v>
      </c>
      <c r="Y859">
        <f>_xlfn.IFNA(VLOOKUP(C859,[2]Sheet1!$A:$A,1,0),3)</f>
        <v>3</v>
      </c>
    </row>
    <row r="860" spans="1:25" hidden="1" x14ac:dyDescent="0.2">
      <c r="A860" s="21" t="s">
        <v>3095</v>
      </c>
      <c r="B860" s="21" t="s">
        <v>3096</v>
      </c>
      <c r="C860" s="37" t="s">
        <v>973</v>
      </c>
      <c r="D860" s="26" t="str">
        <f>[1]!b_calc_yield(A860,日期设置!$B$2,F860,1,R860,1,O860,L860,S860,)</f>
        <v>Fetching...</v>
      </c>
      <c r="E860" s="26">
        <f t="shared" si="26"/>
        <v>7.9571963797727685</v>
      </c>
      <c r="F860" s="18">
        <f>[1]!b_dq_cleanprice($A860,日期设置!B$2)</f>
        <v>100.01</v>
      </c>
      <c r="G860" s="18" t="str">
        <f t="shared" si="27"/>
        <v>1.13 + 0</v>
      </c>
      <c r="H860" s="27">
        <f>[1]!b_dq_pctchange($A860,日期设置!$B$2,1)/100</f>
        <v>0</v>
      </c>
      <c r="I860" s="26">
        <f>[1]!b_pq_pctchange(A860,日期设置!$B$4,日期设置!$B$2,1)</f>
        <v>0</v>
      </c>
      <c r="J860" s="26">
        <f>[1]!b_pq_pctchange(A860,日期设置!$C$4,日期设置!$B$2,1)</f>
        <v>0</v>
      </c>
      <c r="K860" s="52">
        <f>[1]!b_dq_amount($A860,日期设置!B$2,2,10000)</f>
        <v>0</v>
      </c>
      <c r="L860" s="26">
        <f>[1]!b_info_latestpar(A860,日期设置!$B$2)</f>
        <v>100</v>
      </c>
      <c r="M860" s="6">
        <f>[1]!b_info_outstandingbalance($A860,日期设置!B$2)</f>
        <v>3.7</v>
      </c>
      <c r="N860" s="7">
        <f>[1]!b_info_latestissurercreditrating2(A860,日期设置!$B$2,"102","1")</f>
        <v>0</v>
      </c>
      <c r="O860" s="8">
        <v>7.5</v>
      </c>
      <c r="P860" s="9">
        <f>[1]!b_info_repurchasedate(A860)</f>
        <v>0</v>
      </c>
      <c r="Q860" s="8" t="s">
        <v>16135</v>
      </c>
      <c r="R860" s="2" t="str">
        <f>IF((--IF(P860=0,Q860,P860))&gt;(--日期设置!$B$2),IF(P860=0,Q860,P860),Q860)</f>
        <v>2022-05-09</v>
      </c>
      <c r="S860" s="2" t="s">
        <v>17922</v>
      </c>
      <c r="T860" s="8">
        <f>[1]!b_anal_ptmyear($A860,日期设置!$B$2)</f>
        <v>1.1315068493150684</v>
      </c>
      <c r="U860" s="8">
        <f>[1]!b_anal_termifexercise($A860,日期设置!B$2)</f>
        <v>0</v>
      </c>
      <c r="V860" s="10">
        <f>[1]!b_dq_dirtyprice(A860,日期设置!$B$2)</f>
        <v>106.52370000000001</v>
      </c>
      <c r="W860" s="11">
        <f>IF(U860=0,ROUNDUP((Q860-日期设置!$B$2)/365,0),ROUNDUP((R860-日期设置!$B$2)/365,0))</f>
        <v>2</v>
      </c>
      <c r="X860" s="18">
        <f>_xlfn.IFNA(VLOOKUP(A860,过往入选债券!A:D,4,0),2)</f>
        <v>2</v>
      </c>
      <c r="Y860">
        <f>_xlfn.IFNA(VLOOKUP(C860,[2]Sheet1!$A:$A,1,0),3)</f>
        <v>3</v>
      </c>
    </row>
    <row r="861" spans="1:25" hidden="1" x14ac:dyDescent="0.2">
      <c r="A861" s="21" t="s">
        <v>15731</v>
      </c>
      <c r="B861" s="21" t="s">
        <v>15732</v>
      </c>
      <c r="C861" s="37" t="s">
        <v>15733</v>
      </c>
      <c r="D861" s="26" t="str">
        <f>[1]!b_calc_yield(A861,日期设置!$B$2,F861,1,R861,1,O861,L861,S861,)</f>
        <v>Fetching...</v>
      </c>
      <c r="E861" s="26">
        <f t="shared" si="26"/>
        <v>42.435707962825255</v>
      </c>
      <c r="F861" s="18">
        <f>[1]!b_dq_cleanprice($A861,日期设置!B$2)</f>
        <v>97.819599999999994</v>
      </c>
      <c r="G861" s="18" t="str">
        <f t="shared" si="27"/>
        <v>6.03 + 0</v>
      </c>
      <c r="H861" s="27">
        <f>[1]!b_dq_pctchange($A861,日期设置!$B$2,1)/100</f>
        <v>0</v>
      </c>
      <c r="I861" s="26">
        <f>[1]!b_pq_pctchange(A861,日期设置!$B$4,日期设置!$B$2,1)</f>
        <v>0</v>
      </c>
      <c r="J861" s="26">
        <f>[1]!b_pq_pctchange(A861,日期设置!$C$4,日期设置!$B$2,1)</f>
        <v>0.98132529498600618</v>
      </c>
      <c r="K861" s="52">
        <f>[1]!b_dq_amount($A861,日期设置!B$2,2,10000)</f>
        <v>0</v>
      </c>
      <c r="L861" s="26">
        <f>[1]!b_info_latestpar(A861,日期设置!$B$2)</f>
        <v>100</v>
      </c>
      <c r="M861" s="6">
        <f>[1]!b_info_outstandingbalance($A861,日期设置!B$2)</f>
        <v>6</v>
      </c>
      <c r="N861" s="7" t="str">
        <f>[1]!b_info_latestissurercreditrating2(A861,日期设置!$B$2,"102","1")</f>
        <v>AA</v>
      </c>
      <c r="O861" s="8">
        <v>7</v>
      </c>
      <c r="P861" s="9">
        <f>[1]!b_info_repurchasedate(A861)</f>
        <v>0</v>
      </c>
      <c r="Q861" s="8" t="s">
        <v>17420</v>
      </c>
      <c r="R861" s="2" t="str">
        <f>IF((--IF(P861=0,Q861,P861))&gt;(--日期设置!$B$2),IF(P861=0,Q861,P861),Q861)</f>
        <v>2027-04-02</v>
      </c>
      <c r="S861" s="2" t="s">
        <v>18431</v>
      </c>
      <c r="T861" s="8">
        <f>[1]!b_anal_ptmyear($A861,日期设置!$B$2)</f>
        <v>6.0301369863013701</v>
      </c>
      <c r="U861" s="8">
        <f>[1]!b_anal_termifexercise($A861,日期设置!B$2)</f>
        <v>0</v>
      </c>
      <c r="V861" s="10">
        <f>[1]!b_dq_dirtyprice(A861,日期设置!$B$2)</f>
        <v>104.6086</v>
      </c>
      <c r="W861" s="11">
        <f>IF(U861=0,ROUNDUP((Q861-日期设置!$B$2)/365,0),ROUNDUP((R861-日期设置!$B$2)/365,0))</f>
        <v>7</v>
      </c>
      <c r="X861" s="18">
        <f>_xlfn.IFNA(VLOOKUP(A861,过往入选债券!A:D,4,0),2)</f>
        <v>2</v>
      </c>
      <c r="Y861">
        <f>_xlfn.IFNA(VLOOKUP(C861,[2]Sheet1!$A:$A,1,0),3)</f>
        <v>3</v>
      </c>
    </row>
    <row r="862" spans="1:25" hidden="1" x14ac:dyDescent="0.2">
      <c r="A862" s="21" t="s">
        <v>14589</v>
      </c>
      <c r="B862" s="21" t="s">
        <v>14590</v>
      </c>
      <c r="C862" s="37" t="s">
        <v>14591</v>
      </c>
      <c r="D862" s="26" t="str">
        <f>[1]!b_calc_yield(A862,日期设置!$B$2,F862,1,R862,1,O862,L862,S862,)</f>
        <v>Fetching...</v>
      </c>
      <c r="E862" s="26">
        <f t="shared" si="26"/>
        <v>29.546248953030773</v>
      </c>
      <c r="F862" s="18">
        <f>[1]!b_dq_cleanprice($A862,日期设置!B$2)</f>
        <v>100.0986</v>
      </c>
      <c r="G862" s="18" t="str">
        <f t="shared" si="27"/>
        <v>4.19 + 0</v>
      </c>
      <c r="H862" s="27">
        <f>[1]!b_dq_pctchange($A862,日期设置!$B$2,1)/100</f>
        <v>0</v>
      </c>
      <c r="I862" s="26">
        <f>[1]!b_pq_pctchange(A862,日期设置!$B$4,日期设置!$B$2,1)</f>
        <v>-0.17332785492318917</v>
      </c>
      <c r="J862" s="26">
        <f>[1]!b_pq_pctchange(A862,日期设置!$C$4,日期设置!$B$2,1)</f>
        <v>-1.3787463792389998</v>
      </c>
      <c r="K862" s="52">
        <f>[1]!b_dq_amount($A862,日期设置!B$2,2,10000)</f>
        <v>0</v>
      </c>
      <c r="L862" s="26">
        <f>[1]!b_info_latestpar(A862,日期设置!$B$2)</f>
        <v>100</v>
      </c>
      <c r="M862" s="6">
        <f>[1]!b_info_outstandingbalance($A862,日期设置!B$2)</f>
        <v>12</v>
      </c>
      <c r="N862" s="7" t="str">
        <f>[1]!b_info_latestissurercreditrating2(A862,日期设置!$B$2,"102","1")</f>
        <v>AA</v>
      </c>
      <c r="O862" s="8">
        <v>7.5</v>
      </c>
      <c r="P862" s="9">
        <f>[1]!b_info_repurchasedate(A862)</f>
        <v>0</v>
      </c>
      <c r="Q862" s="8" t="s">
        <v>17395</v>
      </c>
      <c r="R862" s="2" t="str">
        <f>IF((--IF(P862=0,Q862,P862))&gt;(--日期设置!$B$2),IF(P862=0,Q862,P862),Q862)</f>
        <v>2025-06-01</v>
      </c>
      <c r="S862" s="2" t="s">
        <v>18969</v>
      </c>
      <c r="T862" s="8">
        <f>[1]!b_anal_ptmyear($A862,日期设置!$B$2)</f>
        <v>4.1945205479452055</v>
      </c>
      <c r="U862" s="8">
        <f>[1]!b_anal_termifexercise($A862,日期设置!B$2)</f>
        <v>0</v>
      </c>
      <c r="V862" s="10">
        <f>[1]!b_dq_dirtyprice(A862,日期设置!$B$2)</f>
        <v>106.1397</v>
      </c>
      <c r="W862" s="11">
        <f>IF(U862=0,ROUNDUP((Q862-日期设置!$B$2)/365,0),ROUNDUP((R862-日期设置!$B$2)/365,0))</f>
        <v>5</v>
      </c>
      <c r="X862" s="18">
        <f>_xlfn.IFNA(VLOOKUP(A862,过往入选债券!A:D,4,0),2)</f>
        <v>2</v>
      </c>
      <c r="Y862">
        <f>_xlfn.IFNA(VLOOKUP(C862,[2]Sheet1!$A:$A,1,0),3)</f>
        <v>3</v>
      </c>
    </row>
    <row r="863" spans="1:25" hidden="1" x14ac:dyDescent="0.2">
      <c r="A863" s="21" t="s">
        <v>9528</v>
      </c>
      <c r="B863" s="21" t="s">
        <v>9529</v>
      </c>
      <c r="C863" s="37" t="s">
        <v>4805</v>
      </c>
      <c r="D863" s="26" t="str">
        <f>[1]!b_calc_yield(A863,日期设置!$B$2,F863,1,R863,1,O863,L863,S863,)</f>
        <v>Fetching...</v>
      </c>
      <c r="E863" s="26">
        <f t="shared" si="26"/>
        <v>12.075283404281855</v>
      </c>
      <c r="F863" s="18">
        <f>[1]!b_dq_cleanprice($A863,日期设置!B$2)</f>
        <v>100</v>
      </c>
      <c r="G863" s="18" t="str">
        <f t="shared" si="27"/>
        <v>1.65 + 0</v>
      </c>
      <c r="H863" s="27">
        <f>[1]!b_dq_pctchange($A863,日期设置!$B$2,1)/100</f>
        <v>0</v>
      </c>
      <c r="I863" s="26">
        <f>[1]!b_pq_pctchange(A863,日期设置!$B$4,日期设置!$B$2,1)</f>
        <v>0</v>
      </c>
      <c r="J863" s="26">
        <f>[1]!b_pq_pctchange(A863,日期设置!$C$4,日期设置!$B$2,1)</f>
        <v>0</v>
      </c>
      <c r="K863" s="52">
        <f>[1]!b_dq_amount($A863,日期设置!B$2,2,10000)</f>
        <v>0</v>
      </c>
      <c r="L863" s="26">
        <f>[1]!b_info_latestpar(A863,日期设置!$B$2)</f>
        <v>100</v>
      </c>
      <c r="M863" s="6">
        <f>[1]!b_info_outstandingbalance($A863,日期设置!B$2)</f>
        <v>3</v>
      </c>
      <c r="N863" s="7" t="str">
        <f>[1]!b_info_latestissurercreditrating2(A863,日期设置!$B$2,"102","1")</f>
        <v>AA+</v>
      </c>
      <c r="O863" s="8">
        <v>7.5</v>
      </c>
      <c r="P863" s="9">
        <f>[1]!b_info_repurchasedate(A863)</f>
        <v>0</v>
      </c>
      <c r="Q863" s="8" t="s">
        <v>16270</v>
      </c>
      <c r="R863" s="2" t="str">
        <f>IF((--IF(P863=0,Q863,P863))&gt;(--日期设置!$B$2),IF(P863=0,Q863,P863),Q863)</f>
        <v>2022-11-15</v>
      </c>
      <c r="S863" s="2" t="s">
        <v>18050</v>
      </c>
      <c r="T863" s="8">
        <f>[1]!b_anal_ptmyear($A863,日期设置!$B$2)</f>
        <v>1.6520547945205479</v>
      </c>
      <c r="U863" s="8">
        <f>[1]!b_anal_termifexercise($A863,日期设置!B$2)</f>
        <v>0</v>
      </c>
      <c r="V863" s="10">
        <f>[1]!b_dq_dirtyprice(A863,日期设置!$B$2)</f>
        <v>102.6096</v>
      </c>
      <c r="W863" s="11">
        <f>IF(U863=0,ROUNDUP((Q863-日期设置!$B$2)/365,0),ROUNDUP((R863-日期设置!$B$2)/365,0))</f>
        <v>2</v>
      </c>
      <c r="X863" s="18">
        <f>_xlfn.IFNA(VLOOKUP(A863,过往入选债券!A:D,4,0),2)</f>
        <v>2</v>
      </c>
      <c r="Y863">
        <f>_xlfn.IFNA(VLOOKUP(C863,[2]Sheet1!$A:$A,1,0),3)</f>
        <v>3</v>
      </c>
    </row>
    <row r="864" spans="1:25" hidden="1" x14ac:dyDescent="0.2">
      <c r="A864" s="21" t="s">
        <v>15305</v>
      </c>
      <c r="B864" s="21" t="s">
        <v>15306</v>
      </c>
      <c r="C864" s="37" t="s">
        <v>14908</v>
      </c>
      <c r="D864" s="26" t="str">
        <f>[1]!b_calc_yield(A864,日期设置!$B$2,F864,1,R864,1,O864,L864,S864,)</f>
        <v>Fetching...</v>
      </c>
      <c r="E864" s="26">
        <f t="shared" si="26"/>
        <v>36.141286488212046</v>
      </c>
      <c r="F864" s="18">
        <f>[1]!b_dq_cleanprice($A864,日期设置!B$2)</f>
        <v>100.1371</v>
      </c>
      <c r="G864" s="18" t="str">
        <f t="shared" si="27"/>
        <v>5.15 + 0</v>
      </c>
      <c r="H864" s="27">
        <f>[1]!b_dq_pctchange($A864,日期设置!$B$2,1)/100</f>
        <v>0</v>
      </c>
      <c r="I864" s="26">
        <f>[1]!b_pq_pctchange(A864,日期设置!$B$4,日期设置!$B$2,1)</f>
        <v>0</v>
      </c>
      <c r="J864" s="26">
        <f>[1]!b_pq_pctchange(A864,日期设置!$C$4,日期设置!$B$2,1)</f>
        <v>0</v>
      </c>
      <c r="K864" s="52">
        <f>[1]!b_dq_amount($A864,日期设置!B$2,2,10000)</f>
        <v>0</v>
      </c>
      <c r="L864" s="26">
        <f>[1]!b_info_latestpar(A864,日期设置!$B$2)</f>
        <v>100</v>
      </c>
      <c r="M864" s="6">
        <f>[1]!b_info_outstandingbalance($A864,日期设置!B$2)</f>
        <v>5.7</v>
      </c>
      <c r="N864" s="7" t="str">
        <f>[1]!b_info_latestissurercreditrating2(A864,日期设置!$B$2,"102","1")</f>
        <v>AA</v>
      </c>
      <c r="O864" s="8">
        <v>7.5</v>
      </c>
      <c r="P864" s="9">
        <f>[1]!b_info_repurchasedate(A864)</f>
        <v>0</v>
      </c>
      <c r="Q864" s="8" t="s">
        <v>17724</v>
      </c>
      <c r="R864" s="2" t="str">
        <f>IF((--IF(P864=0,Q864,P864))&gt;(--日期设置!$B$2),IF(P864=0,Q864,P864),Q864)</f>
        <v>2026-05-16</v>
      </c>
      <c r="S864" s="2" t="s">
        <v>17854</v>
      </c>
      <c r="T864" s="8">
        <f>[1]!b_anal_ptmyear($A864,日期设置!$B$2)</f>
        <v>5.1506849315068495</v>
      </c>
      <c r="U864" s="8">
        <f>[1]!b_anal_termifexercise($A864,日期设置!B$2)</f>
        <v>0</v>
      </c>
      <c r="V864" s="10">
        <f>[1]!b_dq_dirtyprice(A864,日期设置!$B$2)</f>
        <v>106.50700000000001</v>
      </c>
      <c r="W864" s="11">
        <f>IF(U864=0,ROUNDUP((Q864-日期设置!$B$2)/365,0),ROUNDUP((R864-日期设置!$B$2)/365,0))</f>
        <v>6</v>
      </c>
      <c r="X864" s="18">
        <f>_xlfn.IFNA(VLOOKUP(A864,过往入选债券!A:D,4,0),2)</f>
        <v>2</v>
      </c>
      <c r="Y864">
        <f>_xlfn.IFNA(VLOOKUP(C864,[2]Sheet1!$A:$A,1,0),3)</f>
        <v>3</v>
      </c>
    </row>
    <row r="865" spans="1:25" hidden="1" x14ac:dyDescent="0.2">
      <c r="A865" s="28" t="s">
        <v>20678</v>
      </c>
      <c r="B865" s="28" t="s">
        <v>20679</v>
      </c>
      <c r="C865" s="39" t="s">
        <v>12786</v>
      </c>
      <c r="D865" s="26" t="str">
        <f>[1]!b_calc_yield(A865,日期设置!$B$2,F865,1,R865,1,O865,L865,S865,)</f>
        <v>Fetching...</v>
      </c>
      <c r="E865" s="26">
        <f t="shared" si="26"/>
        <v>47.337876904297985</v>
      </c>
      <c r="F865" s="18">
        <f>[1]!b_dq_cleanprice($A865,日期设置!B$2)</f>
        <v>98.646000000000001</v>
      </c>
      <c r="G865" s="18" t="str">
        <f t="shared" si="27"/>
        <v>6.52 + 0</v>
      </c>
      <c r="H865" s="27">
        <f>[1]!b_dq_pctchange($A865,日期设置!$B$2,1)/100</f>
        <v>0</v>
      </c>
      <c r="I865" s="26">
        <f>[1]!b_pq_pctchange(A865,日期设置!$B$4,日期设置!$B$2,1)</f>
        <v>0</v>
      </c>
      <c r="J865" s="26">
        <f>[1]!b_pq_pctchange(A865,日期设置!$C$4,日期设置!$B$2,1)</f>
        <v>-1.3186720846062934</v>
      </c>
      <c r="K865" s="52">
        <f>[1]!b_dq_amount($A865,日期设置!B$2,2,10000)</f>
        <v>0</v>
      </c>
      <c r="L865" s="26">
        <f>[1]!b_info_latestpar(A865,日期设置!$B$2)</f>
        <v>100</v>
      </c>
      <c r="M865" s="6">
        <f>[1]!b_info_outstandingbalance($A865,日期设置!B$2)</f>
        <v>4.2</v>
      </c>
      <c r="N865" s="7" t="str">
        <f>[1]!b_info_latestissurercreditrating2(A865,日期设置!$B$2,"102","1")</f>
        <v>AA-</v>
      </c>
      <c r="O865" s="8">
        <v>7.2</v>
      </c>
      <c r="P865" s="9">
        <f>[1]!b_info_repurchasedate(A865)</f>
        <v>0</v>
      </c>
      <c r="Q865" s="8" t="s">
        <v>20823</v>
      </c>
      <c r="R865" s="2" t="str">
        <f>IF((--IF(P865=0,Q865,P865))&gt;(--日期设置!$B$2),IF(P865=0,Q865,P865),Q865)</f>
        <v>2027-09-29</v>
      </c>
      <c r="S865" s="31" t="s">
        <v>16690</v>
      </c>
      <c r="T865" s="8">
        <f>[1]!b_anal_ptmyear($A865,日期设置!$B$2)</f>
        <v>6.5232876712328771</v>
      </c>
      <c r="U865" s="8">
        <f>[1]!b_anal_termifexercise($A865,日期设置!B$2)</f>
        <v>0</v>
      </c>
      <c r="V865" s="10">
        <f>[1]!b_dq_dirtyprice(A865,日期设置!$B$2)</f>
        <v>102.0783</v>
      </c>
      <c r="W865" s="11">
        <f>IF(U865=0,ROUNDUP((Q865-日期设置!$B$2)/365,0),ROUNDUP((R865-日期设置!$B$2)/365,0))</f>
        <v>7</v>
      </c>
      <c r="X865" s="18">
        <f>_xlfn.IFNA(VLOOKUP(A865,过往入选债券!A:D,4,0),2)</f>
        <v>2</v>
      </c>
      <c r="Y865">
        <f>_xlfn.IFNA(VLOOKUP(C865,[2]Sheet1!$A:$A,1,0),3)</f>
        <v>3</v>
      </c>
    </row>
    <row r="866" spans="1:25" hidden="1" x14ac:dyDescent="0.2">
      <c r="A866" s="21" t="s">
        <v>3174</v>
      </c>
      <c r="B866" s="21" t="s">
        <v>3175</v>
      </c>
      <c r="C866" s="37" t="s">
        <v>1580</v>
      </c>
      <c r="D866" s="26" t="str">
        <f>[1]!b_calc_yield(A866,日期设置!$B$2,F866,1,R866,1,O866,L866,S866,)</f>
        <v>Fetching...</v>
      </c>
      <c r="E866" s="26">
        <f t="shared" si="26"/>
        <v>8.8281386035173206</v>
      </c>
      <c r="F866" s="18">
        <f>[1]!b_dq_cleanprice($A866,日期设置!B$2)</f>
        <v>100</v>
      </c>
      <c r="G866" s="18" t="str">
        <f t="shared" si="27"/>
        <v>3.24 + 1.24</v>
      </c>
      <c r="H866" s="27">
        <f>[1]!b_dq_pctchange($A866,日期设置!$B$2,1)/100</f>
        <v>0</v>
      </c>
      <c r="I866" s="26">
        <f>[1]!b_pq_pctchange(A866,日期设置!$B$4,日期设置!$B$2,1)</f>
        <v>0</v>
      </c>
      <c r="J866" s="26">
        <f>[1]!b_pq_pctchange(A866,日期设置!$C$4,日期设置!$B$2,1)</f>
        <v>0</v>
      </c>
      <c r="K866" s="52">
        <f>[1]!b_dq_amount($A866,日期设置!B$2,2,10000)</f>
        <v>0</v>
      </c>
      <c r="L866" s="26">
        <f>[1]!b_info_latestpar(A866,日期设置!$B$2)</f>
        <v>100</v>
      </c>
      <c r="M866" s="6">
        <f>[1]!b_info_outstandingbalance($A866,日期设置!B$2)</f>
        <v>6</v>
      </c>
      <c r="N866" s="7">
        <f>[1]!b_info_latestissurercreditrating2(A866,日期设置!$B$2,"102","1")</f>
        <v>0</v>
      </c>
      <c r="O866" s="8">
        <v>7.5</v>
      </c>
      <c r="P866" s="9" t="str">
        <f>[1]!b_info_repurchasedate(A866)</f>
        <v>2022-06-19</v>
      </c>
      <c r="Q866" s="8" t="s">
        <v>16093</v>
      </c>
      <c r="R866" s="2" t="str">
        <f>IF((--IF(P866=0,Q866,P866))&gt;(--日期设置!$B$2),IF(P866=0,Q866,P866),Q866)</f>
        <v>2022-06-19</v>
      </c>
      <c r="S866" s="2" t="s">
        <v>18856</v>
      </c>
      <c r="T866" s="8">
        <f>[1]!b_anal_ptmyear($A866,日期设置!$B$2)</f>
        <v>3.2438356164383562</v>
      </c>
      <c r="U866" s="8">
        <f>[1]!b_anal_termifexercise($A866,日期设置!B$2)</f>
        <v>1.2438356164383562</v>
      </c>
      <c r="V866" s="10">
        <f>[1]!b_dq_dirtyprice(A866,日期设置!$B$2)</f>
        <v>105.6712</v>
      </c>
      <c r="W866" s="11">
        <f>IF(U866=0,ROUNDUP((Q866-日期设置!$B$2)/365,0),ROUNDUP((R866-日期设置!$B$2)/365,0))</f>
        <v>2</v>
      </c>
      <c r="X866" s="18">
        <f>_xlfn.IFNA(VLOOKUP(A866,过往入选债券!A:D,4,0),2)</f>
        <v>2</v>
      </c>
      <c r="Y866">
        <f>_xlfn.IFNA(VLOOKUP(C866,[2]Sheet1!$A:$A,1,0),3)</f>
        <v>3</v>
      </c>
    </row>
    <row r="867" spans="1:25" hidden="1" x14ac:dyDescent="0.2">
      <c r="A867" s="21" t="s">
        <v>8532</v>
      </c>
      <c r="B867" s="21" t="s">
        <v>8533</v>
      </c>
      <c r="C867" s="37" t="s">
        <v>541</v>
      </c>
      <c r="D867" s="26" t="str">
        <f>[1]!b_calc_yield(A867,日期设置!$B$2,F867,1,R867,1,O867,L867,S867,)</f>
        <v>Fetching...</v>
      </c>
      <c r="E867" s="26">
        <f t="shared" si="26"/>
        <v>8.8281386035173206</v>
      </c>
      <c r="F867" s="18">
        <f>[1]!b_dq_cleanprice($A867,日期设置!B$2)</f>
        <v>100</v>
      </c>
      <c r="G867" s="18" t="str">
        <f t="shared" si="27"/>
        <v>1.24 + 0</v>
      </c>
      <c r="H867" s="27">
        <f>[1]!b_dq_pctchange($A867,日期设置!$B$2,1)/100</f>
        <v>0</v>
      </c>
      <c r="I867" s="26">
        <f>[1]!b_pq_pctchange(A867,日期设置!$B$4,日期设置!$B$2,1)</f>
        <v>0</v>
      </c>
      <c r="J867" s="26">
        <f>[1]!b_pq_pctchange(A867,日期设置!$C$4,日期设置!$B$2,1)</f>
        <v>0</v>
      </c>
      <c r="K867" s="52">
        <f>[1]!b_dq_amount($A867,日期设置!B$2,2,10000)</f>
        <v>0</v>
      </c>
      <c r="L867" s="26">
        <f>[1]!b_info_latestpar(A867,日期设置!$B$2)</f>
        <v>100</v>
      </c>
      <c r="M867" s="6">
        <f>[1]!b_info_outstandingbalance($A867,日期设置!B$2)</f>
        <v>1</v>
      </c>
      <c r="N867" s="7" t="str">
        <f>[1]!b_info_latestissurercreditrating2(A867,日期设置!$B$2,"102","1")</f>
        <v>AA</v>
      </c>
      <c r="O867" s="8">
        <v>7.5</v>
      </c>
      <c r="P867" s="9">
        <f>[1]!b_info_repurchasedate(A867)</f>
        <v>0</v>
      </c>
      <c r="Q867" s="8" t="s">
        <v>17354</v>
      </c>
      <c r="R867" s="2" t="str">
        <f>IF((--IF(P867=0,Q867,P867))&gt;(--日期设置!$B$2),IF(P867=0,Q867,P867),Q867)</f>
        <v>2022-06-19</v>
      </c>
      <c r="S867" s="2" t="s">
        <v>18856</v>
      </c>
      <c r="T867" s="8">
        <f>[1]!b_anal_ptmyear($A867,日期设置!$B$2)</f>
        <v>1.2438356164383562</v>
      </c>
      <c r="U867" s="8">
        <f>[1]!b_anal_termifexercise($A867,日期设置!B$2)</f>
        <v>0</v>
      </c>
      <c r="V867" s="10">
        <f>[1]!b_dq_dirtyprice(A867,日期设置!$B$2)</f>
        <v>105.6712</v>
      </c>
      <c r="W867" s="11">
        <f>IF(U867=0,ROUNDUP((Q867-日期设置!$B$2)/365,0),ROUNDUP((R867-日期设置!$B$2)/365,0))</f>
        <v>2</v>
      </c>
      <c r="X867" s="18">
        <f>_xlfn.IFNA(VLOOKUP(A867,过往入选债券!A:D,4,0),2)</f>
        <v>2</v>
      </c>
      <c r="Y867">
        <f>_xlfn.IFNA(VLOOKUP(C867,[2]Sheet1!$A:$A,1,0),3)</f>
        <v>3</v>
      </c>
    </row>
    <row r="868" spans="1:25" hidden="1" x14ac:dyDescent="0.2">
      <c r="A868" s="21" t="s">
        <v>1598</v>
      </c>
      <c r="B868" s="21" t="s">
        <v>1599</v>
      </c>
      <c r="C868" s="37" t="s">
        <v>1143</v>
      </c>
      <c r="D868" s="26" t="str">
        <f>[1]!b_calc_yield(A868,日期设置!$B$2,F868,1,R868,1,O868,L868,S868,)</f>
        <v>Fetching...</v>
      </c>
      <c r="E868" s="26">
        <f t="shared" si="26"/>
        <v>14.052452226898925</v>
      </c>
      <c r="F868" s="18">
        <f>[1]!b_dq_cleanprice($A868,日期设置!B$2)</f>
        <v>100.05</v>
      </c>
      <c r="G868" s="18" t="str">
        <f t="shared" si="27"/>
        <v>1.89 + 0</v>
      </c>
      <c r="H868" s="27">
        <f>[1]!b_dq_pctchange($A868,日期设置!$B$2,1)/100</f>
        <v>0</v>
      </c>
      <c r="I868" s="26">
        <f>[1]!b_pq_pctchange(A868,日期设置!$B$4,日期设置!$B$2,1)</f>
        <v>0</v>
      </c>
      <c r="J868" s="26">
        <f>[1]!b_pq_pctchange(A868,日期设置!$C$4,日期设置!$B$2,1)</f>
        <v>0</v>
      </c>
      <c r="K868" s="52">
        <f>[1]!b_dq_amount($A868,日期设置!B$2,2,10000)</f>
        <v>0</v>
      </c>
      <c r="L868" s="26">
        <f>[1]!b_info_latestpar(A868,日期设置!$B$2)</f>
        <v>100</v>
      </c>
      <c r="M868" s="6">
        <f>[1]!b_info_outstandingbalance($A868,日期设置!B$2)</f>
        <v>5</v>
      </c>
      <c r="N868" s="7">
        <f>[1]!b_info_latestissurercreditrating2(A868,日期设置!$B$2,"102","1")</f>
        <v>0</v>
      </c>
      <c r="O868" s="8">
        <v>7.5</v>
      </c>
      <c r="P868" s="9">
        <f>[1]!b_info_repurchasedate(A868)</f>
        <v>0</v>
      </c>
      <c r="Q868" s="8" t="s">
        <v>16624</v>
      </c>
      <c r="R868" s="2" t="str">
        <f>IF((--IF(P868=0,Q868,P868))&gt;(--日期设置!$B$2),IF(P868=0,Q868,P868),Q868)</f>
        <v>2023-02-12</v>
      </c>
      <c r="S868" s="2" t="s">
        <v>18253</v>
      </c>
      <c r="T868" s="8">
        <f>[1]!b_anal_ptmyear($A868,日期设置!$B$2)</f>
        <v>1.8958904109589041</v>
      </c>
      <c r="U868" s="8">
        <f>[1]!b_anal_termifexercise($A868,日期设置!B$2)</f>
        <v>0</v>
      </c>
      <c r="V868" s="10">
        <f>[1]!b_dq_dirtyprice(A868,日期设置!$B$2)</f>
        <v>100.8308</v>
      </c>
      <c r="W868" s="11">
        <f>IF(U868=0,ROUNDUP((Q868-日期设置!$B$2)/365,0),ROUNDUP((R868-日期设置!$B$2)/365,0))</f>
        <v>2</v>
      </c>
      <c r="X868" s="18">
        <f>_xlfn.IFNA(VLOOKUP(A868,过往入选债券!A:D,4,0),2)</f>
        <v>2</v>
      </c>
      <c r="Y868">
        <f>_xlfn.IFNA(VLOOKUP(C868,[2]Sheet1!$A:$A,1,0),3)</f>
        <v>3</v>
      </c>
    </row>
    <row r="869" spans="1:25" hidden="1" x14ac:dyDescent="0.2">
      <c r="A869" s="21" t="s">
        <v>14659</v>
      </c>
      <c r="B869" s="21" t="s">
        <v>14660</v>
      </c>
      <c r="C869" s="37" t="s">
        <v>14569</v>
      </c>
      <c r="D869" s="26" t="str">
        <f>[1]!b_calc_yield(A869,日期设置!$B$2,F869,1,R869,1,O869,L869,S869,)</f>
        <v>Fetching...</v>
      </c>
      <c r="E869" s="26">
        <f t="shared" si="26"/>
        <v>31.610093263267537</v>
      </c>
      <c r="F869" s="18">
        <f>[1]!b_dq_cleanprice($A869,日期设置!B$2)</f>
        <v>101.1914</v>
      </c>
      <c r="G869" s="18" t="str">
        <f t="shared" si="27"/>
        <v>4.43 + 0</v>
      </c>
      <c r="H869" s="27">
        <f>[1]!b_dq_pctchange($A869,日期设置!$B$2,1)/100</f>
        <v>0</v>
      </c>
      <c r="I869" s="26">
        <f>[1]!b_pq_pctchange(A869,日期设置!$B$4,日期设置!$B$2,1)</f>
        <v>0</v>
      </c>
      <c r="J869" s="26">
        <f>[1]!b_pq_pctchange(A869,日期设置!$C$4,日期设置!$B$2,1)</f>
        <v>0</v>
      </c>
      <c r="K869" s="52">
        <f>[1]!b_dq_amount($A869,日期设置!B$2,2,10000)</f>
        <v>0</v>
      </c>
      <c r="L869" s="26">
        <f>[1]!b_info_latestpar(A869,日期设置!$B$2)</f>
        <v>100</v>
      </c>
      <c r="M869" s="6">
        <f>[1]!b_info_outstandingbalance($A869,日期设置!B$2)</f>
        <v>9</v>
      </c>
      <c r="N869" s="7" t="str">
        <f>[1]!b_info_latestissurercreditrating2(A869,日期设置!$B$2,"102","1")</f>
        <v>AA</v>
      </c>
      <c r="O869" s="8">
        <v>7.8</v>
      </c>
      <c r="P869" s="9">
        <f>[1]!b_info_repurchasedate(A869)</f>
        <v>0</v>
      </c>
      <c r="Q869" s="8" t="s">
        <v>17249</v>
      </c>
      <c r="R869" s="2" t="str">
        <f>IF((--IF(P869=0,Q869,P869))&gt;(--日期设置!$B$2),IF(P869=0,Q869,P869),Q869)</f>
        <v>2025-08-27</v>
      </c>
      <c r="S869" s="2" t="s">
        <v>18072</v>
      </c>
      <c r="T869" s="8">
        <f>[1]!b_anal_ptmyear($A869,日期设置!$B$2)</f>
        <v>4.4328767123287669</v>
      </c>
      <c r="U869" s="8">
        <f>[1]!b_anal_termifexercise($A869,日期设置!B$2)</f>
        <v>0</v>
      </c>
      <c r="V869" s="10">
        <f>[1]!b_dq_dirtyprice(A869,日期设置!$B$2)</f>
        <v>105.61499999999999</v>
      </c>
      <c r="W869" s="11">
        <f>IF(U869=0,ROUNDUP((Q869-日期设置!$B$2)/365,0),ROUNDUP((R869-日期设置!$B$2)/365,0))</f>
        <v>5</v>
      </c>
      <c r="X869" s="18">
        <f>_xlfn.IFNA(VLOOKUP(A869,过往入选债券!A:D,4,0),2)</f>
        <v>2</v>
      </c>
      <c r="Y869">
        <f>_xlfn.IFNA(VLOOKUP(C869,[2]Sheet1!$A:$A,1,0),3)</f>
        <v>3</v>
      </c>
    </row>
    <row r="870" spans="1:25" hidden="1" x14ac:dyDescent="0.2">
      <c r="A870" s="21" t="s">
        <v>7705</v>
      </c>
      <c r="B870" s="21" t="s">
        <v>7706</v>
      </c>
      <c r="C870" s="37" t="s">
        <v>7707</v>
      </c>
      <c r="D870" s="26" t="str">
        <f>[1]!b_calc_yield(A870,日期设置!$B$2,F870,1,R870,1,O870,L870,S870,)</f>
        <v>Fetching...</v>
      </c>
      <c r="E870" s="26">
        <f t="shared" si="26"/>
        <v>5.5823218298319155</v>
      </c>
      <c r="F870" s="18">
        <f>[1]!b_dq_cleanprice($A870,日期设置!B$2)</f>
        <v>100</v>
      </c>
      <c r="G870" s="18" t="str">
        <f t="shared" si="27"/>
        <v>0.74 + 0</v>
      </c>
      <c r="H870" s="27">
        <f>[1]!b_dq_pctchange($A870,日期设置!$B$2,1)/100</f>
        <v>0</v>
      </c>
      <c r="I870" s="26">
        <f>[1]!b_pq_pctchange(A870,日期设置!$B$4,日期设置!$B$2,1)</f>
        <v>0</v>
      </c>
      <c r="J870" s="26">
        <f>[1]!b_pq_pctchange(A870,日期设置!$C$4,日期设置!$B$2,1)</f>
        <v>0</v>
      </c>
      <c r="K870" s="52">
        <f>[1]!b_dq_amount($A870,日期设置!B$2,2,10000)</f>
        <v>0</v>
      </c>
      <c r="L870" s="26">
        <f>[1]!b_info_latestpar(A870,日期设置!$B$2)</f>
        <v>100</v>
      </c>
      <c r="M870" s="6">
        <f>[1]!b_info_outstandingbalance($A870,日期设置!B$2)</f>
        <v>5.2149999999999999</v>
      </c>
      <c r="N870" s="7" t="str">
        <f>[1]!b_info_latestissurercreditrating2(A870,日期设置!$B$2,"102","1")</f>
        <v>AA</v>
      </c>
      <c r="O870" s="8">
        <v>7.6</v>
      </c>
      <c r="P870" s="9" t="str">
        <f>[1]!b_info_repurchasedate(A870)</f>
        <v>2020-12-21</v>
      </c>
      <c r="Q870" s="8" t="s">
        <v>16677</v>
      </c>
      <c r="R870" s="2" t="str">
        <f>IF((--IF(P870=0,Q870,P870))&gt;(--日期设置!$B$2),IF(P870=0,Q870,P870),Q870)</f>
        <v>2021-12-19</v>
      </c>
      <c r="S870" s="2" t="s">
        <v>17821</v>
      </c>
      <c r="T870" s="8">
        <f>[1]!b_anal_ptmyear($A870,日期设置!$B$2)</f>
        <v>0.74520547945205484</v>
      </c>
      <c r="U870" s="8">
        <f>[1]!b_anal_termifexercise($A870,日期设置!B$2)</f>
        <v>0</v>
      </c>
      <c r="V870" s="10">
        <f>[1]!b_dq_dirtyprice(A870,日期设置!$B$2)</f>
        <v>101.911</v>
      </c>
      <c r="W870" s="11">
        <f>IF(U870=0,ROUNDUP((Q870-日期设置!$B$2)/365,0),ROUNDUP((R870-日期设置!$B$2)/365,0))</f>
        <v>1</v>
      </c>
      <c r="X870" s="18">
        <f>_xlfn.IFNA(VLOOKUP(A870,过往入选债券!A:D,4,0),2)</f>
        <v>2</v>
      </c>
      <c r="Y870">
        <f>_xlfn.IFNA(VLOOKUP(C870,[2]Sheet1!$A:$A,1,0),3)</f>
        <v>3</v>
      </c>
    </row>
    <row r="871" spans="1:25" hidden="1" x14ac:dyDescent="0.2">
      <c r="A871" s="21" t="s">
        <v>3490</v>
      </c>
      <c r="B871" s="21" t="s">
        <v>3491</v>
      </c>
      <c r="C871" s="37" t="s">
        <v>1769</v>
      </c>
      <c r="D871" s="26" t="str">
        <f>[1]!b_calc_yield(A871,日期设置!$B$2,F871,1,R871,1,O871,L871,S871,)</f>
        <v>Fetching...</v>
      </c>
      <c r="E871" s="26">
        <f t="shared" si="26"/>
        <v>11.715128365539673</v>
      </c>
      <c r="F871" s="18">
        <f>[1]!b_dq_cleanprice($A871,日期设置!B$2)</f>
        <v>100.002</v>
      </c>
      <c r="G871" s="18" t="str">
        <f t="shared" si="27"/>
        <v>1.60 + 0</v>
      </c>
      <c r="H871" s="27">
        <f>[1]!b_dq_pctchange($A871,日期设置!$B$2,1)/100</f>
        <v>0</v>
      </c>
      <c r="I871" s="26">
        <f>[1]!b_pq_pctchange(A871,日期设置!$B$4,日期设置!$B$2,1)</f>
        <v>0</v>
      </c>
      <c r="J871" s="26">
        <f>[1]!b_pq_pctchange(A871,日期设置!$C$4,日期设置!$B$2,1)</f>
        <v>0</v>
      </c>
      <c r="K871" s="52">
        <f>[1]!b_dq_amount($A871,日期设置!B$2,2,10000)</f>
        <v>0</v>
      </c>
      <c r="L871" s="26">
        <f>[1]!b_info_latestpar(A871,日期设置!$B$2)</f>
        <v>100</v>
      </c>
      <c r="M871" s="6">
        <f>[1]!b_info_outstandingbalance($A871,日期设置!B$2)</f>
        <v>5</v>
      </c>
      <c r="N871" s="7">
        <f>[1]!b_info_latestissurercreditrating2(A871,日期设置!$B$2,"102","1")</f>
        <v>0</v>
      </c>
      <c r="O871" s="8">
        <v>7.5</v>
      </c>
      <c r="P871" s="9">
        <f>[1]!b_info_repurchasedate(A871)</f>
        <v>0</v>
      </c>
      <c r="Q871" s="8" t="s">
        <v>16379</v>
      </c>
      <c r="R871" s="2" t="str">
        <f>IF((--IF(P871=0,Q871,P871))&gt;(--日期设置!$B$2),IF(P871=0,Q871,P871),Q871)</f>
        <v>2022-10-30</v>
      </c>
      <c r="S871" s="2" t="s">
        <v>18418</v>
      </c>
      <c r="T871" s="8">
        <f>[1]!b_anal_ptmyear($A871,日期设置!$B$2)</f>
        <v>1.6082191780821917</v>
      </c>
      <c r="U871" s="8">
        <f>[1]!b_anal_termifexercise($A871,日期设置!B$2)</f>
        <v>0</v>
      </c>
      <c r="V871" s="10">
        <f>[1]!b_dq_dirtyprice(A871,日期设置!$B$2)</f>
        <v>102.9404</v>
      </c>
      <c r="W871" s="11">
        <f>IF(U871=0,ROUNDUP((Q871-日期设置!$B$2)/365,0),ROUNDUP((R871-日期设置!$B$2)/365,0))</f>
        <v>2</v>
      </c>
      <c r="X871" s="18">
        <f>_xlfn.IFNA(VLOOKUP(A871,过往入选债券!A:D,4,0),2)</f>
        <v>2</v>
      </c>
      <c r="Y871">
        <f>_xlfn.IFNA(VLOOKUP(C871,[2]Sheet1!$A:$A,1,0),3)</f>
        <v>3</v>
      </c>
    </row>
    <row r="872" spans="1:25" hidden="1" x14ac:dyDescent="0.2">
      <c r="A872" s="21" t="s">
        <v>3222</v>
      </c>
      <c r="B872" s="21" t="s">
        <v>3223</v>
      </c>
      <c r="C872" s="37" t="s">
        <v>3224</v>
      </c>
      <c r="D872" s="26" t="str">
        <f>[1]!b_calc_yield(A872,日期设置!$B$2,F872,1,R872,1,O872,L872,S872,)</f>
        <v>Fetching...</v>
      </c>
      <c r="E872" s="26">
        <f t="shared" si="26"/>
        <v>9.018896292693924</v>
      </c>
      <c r="F872" s="18">
        <f>[1]!b_dq_cleanprice($A872,日期设置!B$2)</f>
        <v>100</v>
      </c>
      <c r="G872" s="18" t="str">
        <f t="shared" si="27"/>
        <v>3.26 + 1.26</v>
      </c>
      <c r="H872" s="27">
        <f>[1]!b_dq_pctchange($A872,日期设置!$B$2,1)/100</f>
        <v>0</v>
      </c>
      <c r="I872" s="26">
        <f>[1]!b_pq_pctchange(A872,日期设置!$B$4,日期设置!$B$2,1)</f>
        <v>0</v>
      </c>
      <c r="J872" s="26">
        <f>[1]!b_pq_pctchange(A872,日期设置!$C$4,日期设置!$B$2,1)</f>
        <v>0</v>
      </c>
      <c r="K872" s="52">
        <f>[1]!b_dq_amount($A872,日期设置!B$2,2,10000)</f>
        <v>0</v>
      </c>
      <c r="L872" s="26">
        <f>[1]!b_info_latestpar(A872,日期设置!$B$2)</f>
        <v>100</v>
      </c>
      <c r="M872" s="6">
        <f>[1]!b_info_outstandingbalance($A872,日期设置!B$2)</f>
        <v>5</v>
      </c>
      <c r="N872" s="7">
        <f>[1]!b_info_latestissurercreditrating2(A872,日期设置!$B$2,"102","1")</f>
        <v>0</v>
      </c>
      <c r="O872" s="8">
        <v>7.5</v>
      </c>
      <c r="P872" s="9" t="str">
        <f>[1]!b_info_repurchasedate(A872)</f>
        <v>2022-06-28</v>
      </c>
      <c r="Q872" s="8" t="s">
        <v>16373</v>
      </c>
      <c r="R872" s="2" t="str">
        <f>IF((--IF(P872=0,Q872,P872))&gt;(--日期设置!$B$2),IF(P872=0,Q872,P872),Q872)</f>
        <v>2022-06-28</v>
      </c>
      <c r="S872" s="2" t="s">
        <v>17947</v>
      </c>
      <c r="T872" s="8">
        <f>[1]!b_anal_ptmyear($A872,日期设置!$B$2)</f>
        <v>3.2684931506849315</v>
      </c>
      <c r="U872" s="8">
        <f>[1]!b_anal_termifexercise($A872,日期设置!B$2)</f>
        <v>1.2684931506849315</v>
      </c>
      <c r="V872" s="10">
        <f>[1]!b_dq_dirtyprice(A872,日期设置!$B$2)</f>
        <v>105.4863</v>
      </c>
      <c r="W872" s="11">
        <f>IF(U872=0,ROUNDUP((Q872-日期设置!$B$2)/365,0),ROUNDUP((R872-日期设置!$B$2)/365,0))</f>
        <v>2</v>
      </c>
      <c r="X872" s="18">
        <f>_xlfn.IFNA(VLOOKUP(A872,过往入选债券!A:D,4,0),2)</f>
        <v>2</v>
      </c>
      <c r="Y872">
        <f>_xlfn.IFNA(VLOOKUP(C872,[2]Sheet1!$A:$A,1,0),3)</f>
        <v>3</v>
      </c>
    </row>
    <row r="873" spans="1:25" hidden="1" x14ac:dyDescent="0.2">
      <c r="A873" s="21" t="s">
        <v>4619</v>
      </c>
      <c r="B873" s="21" t="s">
        <v>4620</v>
      </c>
      <c r="C873" s="37" t="s">
        <v>4621</v>
      </c>
      <c r="D873" s="26" t="str">
        <f>[1]!b_calc_yield(A873,日期设置!$B$2,F873,1,R873,1,O873,L873,S873,)</f>
        <v>Fetching...</v>
      </c>
      <c r="E873" s="26">
        <f t="shared" si="26"/>
        <v>15.997938488123564</v>
      </c>
      <c r="F873" s="18">
        <f>[1]!b_dq_cleanprice($A873,日期设置!B$2)</f>
        <v>100</v>
      </c>
      <c r="G873" s="18" t="str">
        <f t="shared" si="27"/>
        <v>2.25 + 0</v>
      </c>
      <c r="H873" s="27">
        <f>[1]!b_dq_pctchange($A873,日期设置!$B$2,1)/100</f>
        <v>0</v>
      </c>
      <c r="I873" s="26">
        <f>[1]!b_pq_pctchange(A873,日期设置!$B$4,日期设置!$B$2,1)</f>
        <v>0</v>
      </c>
      <c r="J873" s="26">
        <f>[1]!b_pq_pctchange(A873,日期设置!$C$4,日期设置!$B$2,1)</f>
        <v>0</v>
      </c>
      <c r="K873" s="52">
        <f>[1]!b_dq_amount($A873,日期设置!B$2,2,10000)</f>
        <v>0</v>
      </c>
      <c r="L873" s="26">
        <f>[1]!b_info_latestpar(A873,日期设置!$B$2)</f>
        <v>100</v>
      </c>
      <c r="M873" s="6">
        <f>[1]!b_info_outstandingbalance($A873,日期设置!B$2)</f>
        <v>3.5</v>
      </c>
      <c r="N873" s="7">
        <f>[1]!b_info_latestissurercreditrating2(A873,日期设置!$B$2,"102","1")</f>
        <v>0</v>
      </c>
      <c r="O873" s="8">
        <v>7.48</v>
      </c>
      <c r="P873" s="9">
        <f>[1]!b_info_repurchasedate(A873)</f>
        <v>0</v>
      </c>
      <c r="Q873" s="8" t="s">
        <v>16494</v>
      </c>
      <c r="R873" s="2" t="str">
        <f>IF((--IF(P873=0,Q873,P873))&gt;(--日期设置!$B$2),IF(P873=0,Q873,P873),Q873)</f>
        <v>2023-06-24</v>
      </c>
      <c r="S873" s="2" t="s">
        <v>17996</v>
      </c>
      <c r="T873" s="8">
        <f>[1]!b_anal_ptmyear($A873,日期设置!$B$2)</f>
        <v>2.2575342465753425</v>
      </c>
      <c r="U873" s="8">
        <f>[1]!b_anal_termifexercise($A873,日期设置!B$2)</f>
        <v>0</v>
      </c>
      <c r="V873" s="10">
        <f>[1]!b_dq_dirtyprice(A873,日期设置!$B$2)</f>
        <v>105.5536</v>
      </c>
      <c r="W873" s="11">
        <f>IF(U873=0,ROUNDUP((Q873-日期设置!$B$2)/365,0),ROUNDUP((R873-日期设置!$B$2)/365,0))</f>
        <v>3</v>
      </c>
      <c r="X873" s="18">
        <f>_xlfn.IFNA(VLOOKUP(A873,过往入选债券!A:D,4,0),2)</f>
        <v>2</v>
      </c>
      <c r="Y873">
        <f>_xlfn.IFNA(VLOOKUP(C873,[2]Sheet1!$A:$A,1,0),3)</f>
        <v>3</v>
      </c>
    </row>
    <row r="874" spans="1:25" hidden="1" x14ac:dyDescent="0.2">
      <c r="A874" s="28" t="s">
        <v>20032</v>
      </c>
      <c r="B874" s="28" t="s">
        <v>20033</v>
      </c>
      <c r="C874" s="39" t="s">
        <v>4217</v>
      </c>
      <c r="D874" s="26" t="str">
        <f>[1]!b_calc_yield(A874,日期设置!$B$2,F874,1,R874,1,O874,L874,S874,)</f>
        <v>Fetching...</v>
      </c>
      <c r="E874" s="26">
        <f t="shared" si="26"/>
        <v>11.030332521363695</v>
      </c>
      <c r="F874" s="18">
        <f>[1]!b_dq_cleanprice($A874,日期设置!B$2)</f>
        <v>100</v>
      </c>
      <c r="G874" s="18" t="str">
        <f t="shared" si="27"/>
        <v>2.52 + 1.52</v>
      </c>
      <c r="H874" s="27">
        <f>[1]!b_dq_pctchange($A874,日期设置!$B$2,1)/100</f>
        <v>0</v>
      </c>
      <c r="I874" s="26">
        <f>[1]!b_pq_pctchange(A874,日期设置!$B$4,日期设置!$B$2,1)</f>
        <v>0</v>
      </c>
      <c r="J874" s="26">
        <f>[1]!b_pq_pctchange(A874,日期设置!$C$4,日期设置!$B$2,1)</f>
        <v>0</v>
      </c>
      <c r="K874" s="52">
        <f>[1]!b_dq_amount($A874,日期设置!B$2,2,10000)</f>
        <v>0</v>
      </c>
      <c r="L874" s="26">
        <f>[1]!b_info_latestpar(A874,日期设置!$B$2)</f>
        <v>100</v>
      </c>
      <c r="M874" s="6">
        <f>[1]!b_info_outstandingbalance($A874,日期设置!B$2)</f>
        <v>3.6</v>
      </c>
      <c r="N874" s="7">
        <f>[1]!b_info_latestissurercreditrating2(A874,日期设置!$B$2,"102","1")</f>
        <v>0</v>
      </c>
      <c r="O874" s="8">
        <v>7.5</v>
      </c>
      <c r="P874" s="9" t="str">
        <f>[1]!b_info_repurchasedate(A874)</f>
        <v>2022-09-29</v>
      </c>
      <c r="Q874" s="8" t="s">
        <v>17638</v>
      </c>
      <c r="R874" s="2" t="str">
        <f>IF((--IF(P874=0,Q874,P874))&gt;(--日期设置!$B$2),IF(P874=0,Q874,P874),Q874)</f>
        <v>2022-09-29</v>
      </c>
      <c r="S874" s="31" t="s">
        <v>16690</v>
      </c>
      <c r="T874" s="8">
        <f>[1]!b_anal_ptmyear($A874,日期设置!$B$2)</f>
        <v>2.5232876712328767</v>
      </c>
      <c r="U874" s="8">
        <f>[1]!b_anal_termifexercise($A874,日期设置!B$2)</f>
        <v>1.5232876712328767</v>
      </c>
      <c r="V874" s="10">
        <f>[1]!b_dq_dirtyprice(A874,日期设置!$B$2)</f>
        <v>103.5753</v>
      </c>
      <c r="W874" s="11">
        <f>IF(U874=0,ROUNDUP((Q874-日期设置!$B$2)/365,0),ROUNDUP((R874-日期设置!$B$2)/365,0))</f>
        <v>2</v>
      </c>
      <c r="X874" s="18">
        <f>_xlfn.IFNA(VLOOKUP(A874,过往入选债券!A:D,4,0),2)</f>
        <v>2</v>
      </c>
      <c r="Y874">
        <f>_xlfn.IFNA(VLOOKUP(C874,[2]Sheet1!$A:$A,1,0),3)</f>
        <v>3</v>
      </c>
    </row>
    <row r="875" spans="1:25" hidden="1" x14ac:dyDescent="0.2">
      <c r="A875" s="21" t="s">
        <v>9289</v>
      </c>
      <c r="B875" s="21" t="s">
        <v>9290</v>
      </c>
      <c r="C875" s="37" t="s">
        <v>7550</v>
      </c>
      <c r="D875" s="26" t="str">
        <f>[1]!b_calc_yield(A875,日期设置!$B$2,F875,1,R875,1,O875,L875,S875,)</f>
        <v>Fetching...</v>
      </c>
      <c r="E875" s="26">
        <f t="shared" si="26"/>
        <v>10.964230921389074</v>
      </c>
      <c r="F875" s="18">
        <f>[1]!b_dq_cleanprice($A875,日期设置!B$2)</f>
        <v>100</v>
      </c>
      <c r="G875" s="18" t="str">
        <f t="shared" si="27"/>
        <v>1.51 + 0</v>
      </c>
      <c r="H875" s="27">
        <f>[1]!b_dq_pctchange($A875,日期设置!$B$2,1)/100</f>
        <v>0</v>
      </c>
      <c r="I875" s="26">
        <f>[1]!b_pq_pctchange(A875,日期设置!$B$4,日期设置!$B$2,1)</f>
        <v>0</v>
      </c>
      <c r="J875" s="26">
        <f>[1]!b_pq_pctchange(A875,日期设置!$C$4,日期设置!$B$2,1)</f>
        <v>0</v>
      </c>
      <c r="K875" s="52">
        <f>[1]!b_dq_amount($A875,日期设置!B$2,2,10000)</f>
        <v>0</v>
      </c>
      <c r="L875" s="26">
        <f>[1]!b_info_latestpar(A875,日期设置!$B$2)</f>
        <v>100</v>
      </c>
      <c r="M875" s="6">
        <f>[1]!b_info_outstandingbalance($A875,日期设置!B$2)</f>
        <v>4</v>
      </c>
      <c r="N875" s="7" t="str">
        <f>[1]!b_info_latestissurercreditrating2(A875,日期设置!$B$2,"102","1")</f>
        <v>AA</v>
      </c>
      <c r="O875" s="8">
        <v>7.5</v>
      </c>
      <c r="P875" s="9">
        <f>[1]!b_info_repurchasedate(A875)</f>
        <v>0</v>
      </c>
      <c r="Q875" s="8" t="s">
        <v>16016</v>
      </c>
      <c r="R875" s="2" t="str">
        <f>IF((--IF(P875=0,Q875,P875))&gt;(--日期设置!$B$2),IF(P875=0,Q875,P875),Q875)</f>
        <v>2022-09-26</v>
      </c>
      <c r="S875" s="2" t="s">
        <v>17772</v>
      </c>
      <c r="T875" s="8">
        <f>[1]!b_anal_ptmyear($A875,日期设置!$B$2)</f>
        <v>1.515068493150685</v>
      </c>
      <c r="U875" s="8">
        <f>[1]!b_anal_termifexercise($A875,日期设置!B$2)</f>
        <v>0</v>
      </c>
      <c r="V875" s="10">
        <f>[1]!b_dq_dirtyprice(A875,日期设置!$B$2)</f>
        <v>103.637</v>
      </c>
      <c r="W875" s="11">
        <f>IF(U875=0,ROUNDUP((Q875-日期设置!$B$2)/365,0),ROUNDUP((R875-日期设置!$B$2)/365,0))</f>
        <v>2</v>
      </c>
      <c r="X875" s="18">
        <f>_xlfn.IFNA(VLOOKUP(A875,过往入选债券!A:D,4,0),2)</f>
        <v>2</v>
      </c>
      <c r="Y875">
        <f>_xlfn.IFNA(VLOOKUP(C875,[2]Sheet1!$A:$A,1,0),3)</f>
        <v>3</v>
      </c>
    </row>
    <row r="876" spans="1:25" hidden="1" x14ac:dyDescent="0.2">
      <c r="A876" s="21" t="s">
        <v>3170</v>
      </c>
      <c r="B876" s="21" t="s">
        <v>3171</v>
      </c>
      <c r="C876" s="37" t="s">
        <v>2762</v>
      </c>
      <c r="D876" s="26" t="str">
        <f>[1]!b_calc_yield(A876,日期设置!$B$2,F876,1,R876,1,O876,L876,S876,)</f>
        <v>Fetching...</v>
      </c>
      <c r="E876" s="26">
        <f t="shared" si="26"/>
        <v>10.920242558457382</v>
      </c>
      <c r="F876" s="18">
        <f>[1]!b_dq_cleanprice($A876,日期设置!B$2)</f>
        <v>100</v>
      </c>
      <c r="G876" s="18" t="str">
        <f t="shared" si="27"/>
        <v>3.50 + 1.50</v>
      </c>
      <c r="H876" s="27">
        <f>[1]!b_dq_pctchange($A876,日期设置!$B$2,1)/100</f>
        <v>0</v>
      </c>
      <c r="I876" s="26">
        <f>[1]!b_pq_pctchange(A876,日期设置!$B$4,日期设置!$B$2,1)</f>
        <v>0</v>
      </c>
      <c r="J876" s="26">
        <f>[1]!b_pq_pctchange(A876,日期设置!$C$4,日期设置!$B$2,1)</f>
        <v>0</v>
      </c>
      <c r="K876" s="52">
        <f>[1]!b_dq_amount($A876,日期设置!B$2,2,10000)</f>
        <v>0</v>
      </c>
      <c r="L876" s="26">
        <f>[1]!b_info_latestpar(A876,日期设置!$B$2)</f>
        <v>100</v>
      </c>
      <c r="M876" s="6">
        <f>[1]!b_info_outstandingbalance($A876,日期设置!B$2)</f>
        <v>5</v>
      </c>
      <c r="N876" s="7">
        <f>[1]!b_info_latestissurercreditrating2(A876,日期设置!$B$2,"102","1")</f>
        <v>0</v>
      </c>
      <c r="O876" s="8">
        <v>7.5</v>
      </c>
      <c r="P876" s="9" t="str">
        <f>[1]!b_info_repurchasedate(A876)</f>
        <v>2022-09-24</v>
      </c>
      <c r="Q876" s="8" t="s">
        <v>16089</v>
      </c>
      <c r="R876" s="2" t="str">
        <f>IF((--IF(P876=0,Q876,P876))&gt;(--日期设置!$B$2),IF(P876=0,Q876,P876),Q876)</f>
        <v>2022-09-24</v>
      </c>
      <c r="S876" s="2" t="s">
        <v>17874</v>
      </c>
      <c r="T876" s="8">
        <f>[1]!b_anal_ptmyear($A876,日期设置!$B$2)</f>
        <v>3.5095890410958903</v>
      </c>
      <c r="U876" s="8">
        <f>[1]!b_anal_termifexercise($A876,日期设置!B$2)</f>
        <v>1.5095890410958903</v>
      </c>
      <c r="V876" s="10">
        <f>[1]!b_dq_dirtyprice(A876,日期设置!$B$2)</f>
        <v>103.6781</v>
      </c>
      <c r="W876" s="11">
        <f>IF(U876=0,ROUNDUP((Q876-日期设置!$B$2)/365,0),ROUNDUP((R876-日期设置!$B$2)/365,0))</f>
        <v>2</v>
      </c>
      <c r="X876" s="18">
        <f>_xlfn.IFNA(VLOOKUP(A876,过往入选债券!A:D,4,0),2)</f>
        <v>2</v>
      </c>
      <c r="Y876">
        <f>_xlfn.IFNA(VLOOKUP(C876,[2]Sheet1!$A:$A,1,0),3)</f>
        <v>3</v>
      </c>
    </row>
    <row r="877" spans="1:25" hidden="1" x14ac:dyDescent="0.2">
      <c r="A877" s="21" t="s">
        <v>3621</v>
      </c>
      <c r="B877" s="21" t="s">
        <v>3622</v>
      </c>
      <c r="C877" s="37" t="s">
        <v>3623</v>
      </c>
      <c r="D877" s="26" t="str">
        <f>[1]!b_calc_yield(A877,日期设置!$B$2,F877,1,R877,1,O877,L877,S877,)</f>
        <v>Fetching...</v>
      </c>
      <c r="E877" s="26">
        <f t="shared" si="26"/>
        <v>12.037230113830155</v>
      </c>
      <c r="F877" s="18">
        <f>[1]!b_dq_cleanprice($A877,日期设置!B$2)</f>
        <v>100</v>
      </c>
      <c r="G877" s="18" t="str">
        <f t="shared" si="27"/>
        <v>1.64 + 0</v>
      </c>
      <c r="H877" s="27">
        <f>[1]!b_dq_pctchange($A877,日期设置!$B$2,1)/100</f>
        <v>0</v>
      </c>
      <c r="I877" s="26">
        <f>[1]!b_pq_pctchange(A877,日期设置!$B$4,日期设置!$B$2,1)</f>
        <v>0</v>
      </c>
      <c r="J877" s="26">
        <f>[1]!b_pq_pctchange(A877,日期设置!$C$4,日期设置!$B$2,1)</f>
        <v>0</v>
      </c>
      <c r="K877" s="52">
        <f>[1]!b_dq_amount($A877,日期设置!B$2,2,10000)</f>
        <v>0</v>
      </c>
      <c r="L877" s="26">
        <f>[1]!b_info_latestpar(A877,日期设置!$B$2)</f>
        <v>100</v>
      </c>
      <c r="M877" s="6">
        <f>[1]!b_info_outstandingbalance($A877,日期设置!B$2)</f>
        <v>6</v>
      </c>
      <c r="N877" s="7">
        <f>[1]!b_info_latestissurercreditrating2(A877,日期设置!$B$2,"102","1")</f>
        <v>0</v>
      </c>
      <c r="O877" s="8">
        <v>7.49</v>
      </c>
      <c r="P877" s="9">
        <f>[1]!b_info_repurchasedate(A877)</f>
        <v>0</v>
      </c>
      <c r="Q877" s="8" t="s">
        <v>16014</v>
      </c>
      <c r="R877" s="2" t="str">
        <f>IF((--IF(P877=0,Q877,P877))&gt;(--日期设置!$B$2),IF(P877=0,Q877,P877),Q877)</f>
        <v>2022-11-14</v>
      </c>
      <c r="S877" s="2" t="s">
        <v>17801</v>
      </c>
      <c r="T877" s="8">
        <f>[1]!b_anal_ptmyear($A877,日期设置!$B$2)</f>
        <v>1.6493150684931508</v>
      </c>
      <c r="U877" s="8">
        <f>[1]!b_anal_termifexercise($A877,日期设置!B$2)</f>
        <v>0</v>
      </c>
      <c r="V877" s="10">
        <f>[1]!b_dq_dirtyprice(A877,日期设置!$B$2)</f>
        <v>102.6266</v>
      </c>
      <c r="W877" s="11">
        <f>IF(U877=0,ROUNDUP((Q877-日期设置!$B$2)/365,0),ROUNDUP((R877-日期设置!$B$2)/365,0))</f>
        <v>2</v>
      </c>
      <c r="X877" s="18">
        <f>_xlfn.IFNA(VLOOKUP(A877,过往入选债券!A:D,4,0),2)</f>
        <v>2</v>
      </c>
      <c r="Y877">
        <f>_xlfn.IFNA(VLOOKUP(C877,[2]Sheet1!$A:$A,1,0),3)</f>
        <v>3</v>
      </c>
    </row>
    <row r="878" spans="1:25" hidden="1" x14ac:dyDescent="0.2">
      <c r="A878" s="21" t="s">
        <v>1644</v>
      </c>
      <c r="B878" s="21" t="s">
        <v>1645</v>
      </c>
      <c r="C878" s="37" t="s">
        <v>1507</v>
      </c>
      <c r="D878" s="26" t="str">
        <f>[1]!b_calc_yield(A878,日期设置!$B$2,F878,1,R878,1,O878,L878,S878,)</f>
        <v>Fetching...</v>
      </c>
      <c r="E878" s="26">
        <f t="shared" si="26"/>
        <v>14.712644824714083</v>
      </c>
      <c r="F878" s="18">
        <f>[1]!b_dq_cleanprice($A878,日期设置!B$2)</f>
        <v>100.0861</v>
      </c>
      <c r="G878" s="18" t="str">
        <f t="shared" si="27"/>
        <v>1.97 + 0</v>
      </c>
      <c r="H878" s="27">
        <f>[1]!b_dq_pctchange($A878,日期设置!$B$2,1)/100</f>
        <v>0</v>
      </c>
      <c r="I878" s="26">
        <f>[1]!b_pq_pctchange(A878,日期设置!$B$4,日期设置!$B$2,1)</f>
        <v>0</v>
      </c>
      <c r="J878" s="26">
        <f>[1]!b_pq_pctchange(A878,日期设置!$C$4,日期设置!$B$2,1)</f>
        <v>0</v>
      </c>
      <c r="K878" s="52">
        <f>[1]!b_dq_amount($A878,日期设置!B$2,2,10000)</f>
        <v>0</v>
      </c>
      <c r="L878" s="26">
        <f>[1]!b_info_latestpar(A878,日期设置!$B$2)</f>
        <v>100</v>
      </c>
      <c r="M878" s="6">
        <f>[1]!b_info_outstandingbalance($A878,日期设置!B$2)</f>
        <v>5</v>
      </c>
      <c r="N878" s="7">
        <f>[1]!b_info_latestissurercreditrating2(A878,日期设置!$B$2,"102","1")</f>
        <v>0</v>
      </c>
      <c r="O878" s="8">
        <v>7.5</v>
      </c>
      <c r="P878" s="9">
        <f>[1]!b_info_repurchasedate(A878)</f>
        <v>0</v>
      </c>
      <c r="Q878" s="8" t="s">
        <v>16868</v>
      </c>
      <c r="R878" s="2" t="str">
        <f>IF((--IF(P878=0,Q878,P878))&gt;(--日期设置!$B$2),IF(P878=0,Q878,P878),Q878)</f>
        <v>2023-03-14</v>
      </c>
      <c r="S878" s="2" t="s">
        <v>18663</v>
      </c>
      <c r="T878" s="8">
        <f>[1]!b_anal_ptmyear($A878,日期设置!$B$2)</f>
        <v>1.978082191780822</v>
      </c>
      <c r="U878" s="8">
        <f>[1]!b_anal_termifexercise($A878,日期设置!B$2)</f>
        <v>0</v>
      </c>
      <c r="V878" s="10">
        <f>[1]!b_dq_dirtyprice(A878,日期设置!$B$2)</f>
        <v>100.2505</v>
      </c>
      <c r="W878" s="11">
        <f>IF(U878=0,ROUNDUP((Q878-日期设置!$B$2)/365,0),ROUNDUP((R878-日期设置!$B$2)/365,0))</f>
        <v>2</v>
      </c>
      <c r="X878" s="18">
        <f>_xlfn.IFNA(VLOOKUP(A878,过往入选债券!A:D,4,0),2)</f>
        <v>2</v>
      </c>
      <c r="Y878" s="45">
        <f>_xlfn.IFNA(VLOOKUP(C878,[2]Sheet1!$A:$A,1,0),3)</f>
        <v>3</v>
      </c>
    </row>
    <row r="879" spans="1:25" hidden="1" x14ac:dyDescent="0.2">
      <c r="A879" s="21" t="s">
        <v>3207</v>
      </c>
      <c r="B879" s="21" t="s">
        <v>3208</v>
      </c>
      <c r="C879" s="37" t="s">
        <v>2998</v>
      </c>
      <c r="D879" s="26" t="str">
        <f>[1]!b_calc_yield(A879,日期设置!$B$2,F879,1,R879,1,O879,L879,S879,)</f>
        <v>Fetching...</v>
      </c>
      <c r="E879" s="26">
        <f t="shared" si="26"/>
        <v>11.567513868327062</v>
      </c>
      <c r="F879" s="18">
        <f>[1]!b_dq_cleanprice($A879,日期设置!B$2)</f>
        <v>100.015</v>
      </c>
      <c r="G879" s="18" t="str">
        <f t="shared" si="27"/>
        <v>1.59 + 0</v>
      </c>
      <c r="H879" s="27">
        <f>[1]!b_dq_pctchange($A879,日期设置!$B$2,1)/100</f>
        <v>0</v>
      </c>
      <c r="I879" s="26">
        <f>[1]!b_pq_pctchange(A879,日期设置!$B$4,日期设置!$B$2,1)</f>
        <v>0</v>
      </c>
      <c r="J879" s="26">
        <f>[1]!b_pq_pctchange(A879,日期设置!$C$4,日期设置!$B$2,1)</f>
        <v>0</v>
      </c>
      <c r="K879" s="52">
        <f>[1]!b_dq_amount($A879,日期设置!B$2,2,10000)</f>
        <v>0</v>
      </c>
      <c r="L879" s="26">
        <f>[1]!b_info_latestpar(A879,日期设置!$B$2)</f>
        <v>100</v>
      </c>
      <c r="M879" s="6">
        <f>[1]!b_info_outstandingbalance($A879,日期设置!B$2)</f>
        <v>3</v>
      </c>
      <c r="N879" s="7">
        <f>[1]!b_info_latestissurercreditrating2(A879,日期设置!$B$2,"102","1")</f>
        <v>0</v>
      </c>
      <c r="O879" s="8">
        <v>7.5</v>
      </c>
      <c r="P879" s="9">
        <f>[1]!b_info_repurchasedate(A879)</f>
        <v>0</v>
      </c>
      <c r="Q879" s="8" t="s">
        <v>16145</v>
      </c>
      <c r="R879" s="2" t="str">
        <f>IF((--IF(P879=0,Q879,P879))&gt;(--日期设置!$B$2),IF(P879=0,Q879,P879),Q879)</f>
        <v>2022-10-24</v>
      </c>
      <c r="S879" s="2" t="s">
        <v>17983</v>
      </c>
      <c r="T879" s="8">
        <f>[1]!b_anal_ptmyear($A879,日期设置!$B$2)</f>
        <v>1.5917808219178082</v>
      </c>
      <c r="U879" s="8">
        <f>[1]!b_anal_termifexercise($A879,日期设置!B$2)</f>
        <v>0</v>
      </c>
      <c r="V879" s="10">
        <f>[1]!b_dq_dirtyprice(A879,日期设置!$B$2)</f>
        <v>103.0766</v>
      </c>
      <c r="W879" s="11">
        <f>IF(U879=0,ROUNDUP((Q879-日期设置!$B$2)/365,0),ROUNDUP((R879-日期设置!$B$2)/365,0))</f>
        <v>2</v>
      </c>
      <c r="X879" s="18">
        <f>_xlfn.IFNA(VLOOKUP(A879,过往入选债券!A:D,4,0),2)</f>
        <v>2</v>
      </c>
      <c r="Y879">
        <f>_xlfn.IFNA(VLOOKUP(C879,[2]Sheet1!$A:$A,1,0),3)</f>
        <v>3</v>
      </c>
    </row>
    <row r="880" spans="1:25" hidden="1" x14ac:dyDescent="0.2">
      <c r="A880" s="21" t="s">
        <v>14165</v>
      </c>
      <c r="B880" s="21" t="s">
        <v>14166</v>
      </c>
      <c r="C880" s="37" t="s">
        <v>2362</v>
      </c>
      <c r="D880" s="26" t="str">
        <f>[1]!b_calc_yield(A880,日期设置!$B$2,F880,1,R880,1,O880,L880,S880,)</f>
        <v>Fetching...</v>
      </c>
      <c r="E880" s="26">
        <f t="shared" si="26"/>
        <v>33.387519415987057</v>
      </c>
      <c r="F880" s="18">
        <f>[1]!b_dq_cleanprice($A880,日期设置!B$2)</f>
        <v>77.643199999999993</v>
      </c>
      <c r="G880" s="18" t="str">
        <f t="shared" si="27"/>
        <v>3.52 + 0</v>
      </c>
      <c r="H880" s="27">
        <f>[1]!b_dq_pctchange($A880,日期设置!$B$2,1)/100</f>
        <v>0</v>
      </c>
      <c r="I880" s="26">
        <f>[1]!b_pq_pctchange(A880,日期设置!$B$4,日期设置!$B$2,1)</f>
        <v>0</v>
      </c>
      <c r="J880" s="26">
        <f>[1]!b_pq_pctchange(A880,日期设置!$C$4,日期设置!$B$2,1)</f>
        <v>0</v>
      </c>
      <c r="K880" s="52">
        <f>[1]!b_dq_amount($A880,日期设置!B$2,2,10000)</f>
        <v>0</v>
      </c>
      <c r="L880" s="26">
        <f>[1]!b_info_latestpar(A880,日期设置!$B$2)</f>
        <v>80</v>
      </c>
      <c r="M880" s="6">
        <f>[1]!b_info_outstandingbalance($A880,日期设置!B$2)</f>
        <v>12</v>
      </c>
      <c r="N880" s="7" t="str">
        <f>[1]!b_info_latestissurercreditrating2(A880,日期设置!$B$2,"102","1")</f>
        <v>AA</v>
      </c>
      <c r="O880" s="8">
        <v>6.75</v>
      </c>
      <c r="P880" s="9">
        <f>[1]!b_info_repurchasedate(A880)</f>
        <v>0</v>
      </c>
      <c r="Q880" s="8" t="s">
        <v>17028</v>
      </c>
      <c r="R880" s="2" t="str">
        <f>IF((--IF(P880=0,Q880,P880))&gt;(--日期设置!$B$2),IF(P880=0,Q880,P880),Q880)</f>
        <v>2024-09-29</v>
      </c>
      <c r="S880" s="2" t="s">
        <v>17884</v>
      </c>
      <c r="T880" s="8">
        <f>[1]!b_anal_ptmyear($A880,日期设置!$B$2)</f>
        <v>3.5232876712328767</v>
      </c>
      <c r="U880" s="8">
        <f>[1]!b_anal_termifexercise($A880,日期设置!B$2)</f>
        <v>0</v>
      </c>
      <c r="V880" s="10">
        <f>[1]!b_dq_dirtyprice(A880,日期设置!$B$2)</f>
        <v>80.217399999999998</v>
      </c>
      <c r="W880" s="11">
        <f>IF(U880=0,ROUNDUP((Q880-日期设置!$B$2)/365,0),ROUNDUP((R880-日期设置!$B$2)/365,0))</f>
        <v>4</v>
      </c>
      <c r="X880" s="18">
        <f>_xlfn.IFNA(VLOOKUP(A880,过往入选债券!A:D,4,0),2)</f>
        <v>2</v>
      </c>
      <c r="Y880">
        <f>_xlfn.IFNA(VLOOKUP(C880,[2]Sheet1!$A:$A,1,0),3)</f>
        <v>3</v>
      </c>
    </row>
    <row r="881" spans="1:25" hidden="1" x14ac:dyDescent="0.2">
      <c r="A881" s="21" t="s">
        <v>8750</v>
      </c>
      <c r="B881" s="21" t="s">
        <v>8751</v>
      </c>
      <c r="C881" s="37" t="s">
        <v>27</v>
      </c>
      <c r="D881" s="26" t="str">
        <f>[1]!b_calc_yield(A881,日期设置!$B$2,F881,1,R881,1,O881,L881,S881,)</f>
        <v>Fetching...</v>
      </c>
      <c r="E881" s="26">
        <f t="shared" si="26"/>
        <v>9.0821023962330614</v>
      </c>
      <c r="F881" s="18">
        <f>[1]!b_dq_cleanprice($A881,日期设置!B$2)</f>
        <v>97.074600000000004</v>
      </c>
      <c r="G881" s="18" t="str">
        <f t="shared" si="27"/>
        <v>1.25 + 0</v>
      </c>
      <c r="H881" s="27">
        <f>[1]!b_dq_pctchange($A881,日期设置!$B$2,1)/100</f>
        <v>0</v>
      </c>
      <c r="I881" s="26">
        <f>[1]!b_pq_pctchange(A881,日期设置!$B$4,日期设置!$B$2,1)</f>
        <v>0</v>
      </c>
      <c r="J881" s="26">
        <f>[1]!b_pq_pctchange(A881,日期设置!$C$4,日期设置!$B$2,1)</f>
        <v>0</v>
      </c>
      <c r="K881" s="52">
        <f>[1]!b_dq_amount($A881,日期设置!B$2,2,10000)</f>
        <v>0</v>
      </c>
      <c r="L881" s="26">
        <f>[1]!b_info_latestpar(A881,日期设置!$B$2)</f>
        <v>100</v>
      </c>
      <c r="M881" s="6">
        <f>[1]!b_info_outstandingbalance($A881,日期设置!B$2)</f>
        <v>5</v>
      </c>
      <c r="N881" s="7" t="str">
        <f>[1]!b_info_latestissurercreditrating2(A881,日期设置!$B$2,"102","1")</f>
        <v>AAA</v>
      </c>
      <c r="O881" s="8">
        <v>4.95</v>
      </c>
      <c r="P881" s="9">
        <f>[1]!b_info_repurchasedate(A881)</f>
        <v>0</v>
      </c>
      <c r="Q881" s="8" t="s">
        <v>16203</v>
      </c>
      <c r="R881" s="2" t="str">
        <f>IF((--IF(P881=0,Q881,P881))&gt;(--日期设置!$B$2),IF(P881=0,Q881,P881),Q881)</f>
        <v>2022-06-24</v>
      </c>
      <c r="S881" s="2" t="s">
        <v>17990</v>
      </c>
      <c r="T881" s="8">
        <f>[1]!b_anal_ptmyear($A881,日期设置!$B$2)</f>
        <v>1.2575342465753425</v>
      </c>
      <c r="U881" s="8">
        <f>[1]!b_anal_termifexercise($A881,日期设置!B$2)</f>
        <v>0</v>
      </c>
      <c r="V881" s="10">
        <f>[1]!b_dq_dirtyprice(A881,日期设置!$B$2)</f>
        <v>100.74979999999999</v>
      </c>
      <c r="W881" s="11">
        <f>IF(U881=0,ROUNDUP((Q881-日期设置!$B$2)/365,0),ROUNDUP((R881-日期设置!$B$2)/365,0))</f>
        <v>2</v>
      </c>
      <c r="X881" s="18">
        <f>_xlfn.IFNA(VLOOKUP(A881,过往入选债券!A:D,4,0),2)</f>
        <v>2</v>
      </c>
      <c r="Y881" t="str">
        <f>_xlfn.IFNA(VLOOKUP(C881,[2]Sheet1!$A:$A,1,0),3)</f>
        <v>北京市海淀区国有资产投资集团有限公司</v>
      </c>
    </row>
    <row r="882" spans="1:25" hidden="1" x14ac:dyDescent="0.2">
      <c r="A882" s="21" t="s">
        <v>2629</v>
      </c>
      <c r="B882" s="21" t="s">
        <v>2630</v>
      </c>
      <c r="C882" s="37" t="s">
        <v>2631</v>
      </c>
      <c r="D882" s="26" t="str">
        <f>[1]!b_calc_yield(A882,日期设置!$B$2,F882,1,R882,1,O882,L882,S882,)</f>
        <v>Fetching...</v>
      </c>
      <c r="E882" s="26">
        <f t="shared" si="26"/>
        <v>6.6671429478630806</v>
      </c>
      <c r="F882" s="18">
        <f>[1]!b_dq_cleanprice($A882,日期设置!B$2)</f>
        <v>100</v>
      </c>
      <c r="G882" s="18" t="str">
        <f t="shared" si="27"/>
        <v>2.89 + 0.89</v>
      </c>
      <c r="H882" s="27">
        <f>[1]!b_dq_pctchange($A882,日期设置!$B$2,1)/100</f>
        <v>0</v>
      </c>
      <c r="I882" s="26">
        <f>[1]!b_pq_pctchange(A882,日期设置!$B$4,日期设置!$B$2,1)</f>
        <v>0</v>
      </c>
      <c r="J882" s="26">
        <f>[1]!b_pq_pctchange(A882,日期设置!$C$4,日期设置!$B$2,1)</f>
        <v>0</v>
      </c>
      <c r="K882" s="52">
        <f>[1]!b_dq_amount($A882,日期设置!B$2,2,10000)</f>
        <v>0</v>
      </c>
      <c r="L882" s="26">
        <f>[1]!b_info_latestpar(A882,日期设置!$B$2)</f>
        <v>100</v>
      </c>
      <c r="M882" s="6">
        <f>[1]!b_info_outstandingbalance($A882,日期设置!B$2)</f>
        <v>3</v>
      </c>
      <c r="N882" s="7">
        <f>[1]!b_info_latestissurercreditrating2(A882,日期设置!$B$2,"102","1")</f>
        <v>0</v>
      </c>
      <c r="O882" s="8">
        <v>7.5</v>
      </c>
      <c r="P882" s="9" t="str">
        <f>[1]!b_info_repurchasedate(A882)</f>
        <v>2022-02-12</v>
      </c>
      <c r="Q882" s="8" t="s">
        <v>17519</v>
      </c>
      <c r="R882" s="2" t="str">
        <f>IF((--IF(P882=0,Q882,P882))&gt;(--日期设置!$B$2),IF(P882=0,Q882,P882),Q882)</f>
        <v>2022-02-12</v>
      </c>
      <c r="S882" s="2" t="s">
        <v>18675</v>
      </c>
      <c r="T882" s="8">
        <f>[1]!b_anal_ptmyear($A882,日期设置!$B$2)</f>
        <v>2.8958904109589039</v>
      </c>
      <c r="U882" s="8">
        <f>[1]!b_anal_termifexercise($A882,日期设置!B$2)</f>
        <v>0.89589041095890409</v>
      </c>
      <c r="V882" s="10">
        <f>[1]!b_dq_dirtyprice(A882,日期设置!$B$2)</f>
        <v>100.7808</v>
      </c>
      <c r="W882" s="11">
        <f>IF(U882=0,ROUNDUP((Q882-日期设置!$B$2)/365,0),ROUNDUP((R882-日期设置!$B$2)/365,0))</f>
        <v>1</v>
      </c>
      <c r="X882" s="18">
        <f>_xlfn.IFNA(VLOOKUP(A882,过往入选债券!A:D,4,0),2)</f>
        <v>2</v>
      </c>
      <c r="Y882">
        <f>_xlfn.IFNA(VLOOKUP(C882,[2]Sheet1!$A:$A,1,0),3)</f>
        <v>3</v>
      </c>
    </row>
    <row r="883" spans="1:25" hidden="1" x14ac:dyDescent="0.2">
      <c r="A883" s="21" t="s">
        <v>5672</v>
      </c>
      <c r="B883" s="21" t="s">
        <v>5673</v>
      </c>
      <c r="C883" s="37" t="s">
        <v>5106</v>
      </c>
      <c r="D883" s="26" t="str">
        <f>[1]!b_calc_yield(A883,日期设置!$B$2,F883,1,R883,1,O883,L883,S883,)</f>
        <v>Fetching...</v>
      </c>
      <c r="E883" s="26">
        <f t="shared" si="26"/>
        <v>7.8921689381310056</v>
      </c>
      <c r="F883" s="18">
        <f>[1]!b_dq_cleanprice($A883,日期设置!B$2)</f>
        <v>99</v>
      </c>
      <c r="G883" s="18" t="str">
        <f t="shared" si="27"/>
        <v>1.11 + 1.11</v>
      </c>
      <c r="H883" s="27">
        <f>[1]!b_dq_pctchange($A883,日期设置!$B$2,1)/100</f>
        <v>0</v>
      </c>
      <c r="I883" s="26">
        <f>[1]!b_pq_pctchange(A883,日期设置!$B$4,日期设置!$B$2,1)</f>
        <v>3.3478437881682312</v>
      </c>
      <c r="J883" s="26">
        <f>[1]!b_pq_pctchange(A883,日期设置!$C$4,日期设置!$B$2,1)</f>
        <v>3.3478437881682312</v>
      </c>
      <c r="K883" s="52">
        <f>[1]!b_dq_amount($A883,日期设置!B$2,2,10000)</f>
        <v>0</v>
      </c>
      <c r="L883" s="26">
        <f>[1]!b_info_latestpar(A883,日期设置!$B$2)</f>
        <v>100</v>
      </c>
      <c r="M883" s="6">
        <f>[1]!b_info_outstandingbalance($A883,日期设置!B$2)</f>
        <v>5</v>
      </c>
      <c r="N883" s="7" t="str">
        <f>[1]!b_info_latestissurercreditrating2(A883,日期设置!$B$2,"102","1")</f>
        <v>AA+</v>
      </c>
      <c r="O883" s="8">
        <v>6.5</v>
      </c>
      <c r="P883" s="9">
        <f>[1]!b_info_repurchasedate(A883)</f>
        <v>0</v>
      </c>
      <c r="Q883" s="8" t="s">
        <v>17522</v>
      </c>
      <c r="R883" s="2" t="str">
        <f>IF((--IF(P883=0,Q883,P883))&gt;(--日期设置!$B$2),IF(P883=0,Q883,P883),Q883)</f>
        <v>2022-05-04</v>
      </c>
      <c r="S883" s="2" t="s">
        <v>19003</v>
      </c>
      <c r="T883" s="8">
        <f>[1]!b_anal_ptmyear($A883,日期设置!$B$2)</f>
        <v>1.1178082191780823</v>
      </c>
      <c r="U883" s="8">
        <f>[1]!b_anal_termifexercise($A883,日期设置!B$2)</f>
        <v>1.1178082191780823</v>
      </c>
      <c r="V883" s="10">
        <f>[1]!b_dq_dirtyprice(A883,日期设置!$B$2)</f>
        <v>104.7342</v>
      </c>
      <c r="W883" s="11">
        <f>IF(U883=0,ROUNDUP((Q883-日期设置!$B$2)/365,0),ROUNDUP((R883-日期设置!$B$2)/365,0))</f>
        <v>2</v>
      </c>
      <c r="X883" s="18" t="str">
        <f>_xlfn.IFNA(VLOOKUP(A883,过往入选债券!A:D,4,0),2)</f>
        <v>否</v>
      </c>
      <c r="Y883">
        <f>_xlfn.IFNA(VLOOKUP(C883,[2]Sheet1!$A:$A,1,0),3)</f>
        <v>3</v>
      </c>
    </row>
    <row r="884" spans="1:25" hidden="1" x14ac:dyDescent="0.2">
      <c r="A884" s="21" t="s">
        <v>2996</v>
      </c>
      <c r="B884" s="21" t="s">
        <v>2997</v>
      </c>
      <c r="C884" s="37" t="s">
        <v>2998</v>
      </c>
      <c r="D884" s="26" t="str">
        <f>[1]!b_calc_yield(A884,日期设置!$B$2,F884,1,R884,1,O884,L884,S884,)</f>
        <v>Fetching...</v>
      </c>
      <c r="E884" s="26">
        <f t="shared" si="26"/>
        <v>7.6761351647738119</v>
      </c>
      <c r="F884" s="18">
        <f>[1]!b_dq_cleanprice($A884,日期设置!B$2)</f>
        <v>99.43</v>
      </c>
      <c r="G884" s="18" t="str">
        <f t="shared" si="27"/>
        <v>1.09 + 0</v>
      </c>
      <c r="H884" s="27">
        <f>[1]!b_dq_pctchange($A884,日期设置!$B$2,1)/100</f>
        <v>0</v>
      </c>
      <c r="I884" s="26">
        <f>[1]!b_pq_pctchange(A884,日期设置!$B$4,日期设置!$B$2,1)</f>
        <v>0</v>
      </c>
      <c r="J884" s="26">
        <f>[1]!b_pq_pctchange(A884,日期设置!$C$4,日期设置!$B$2,1)</f>
        <v>0</v>
      </c>
      <c r="K884" s="52">
        <f>[1]!b_dq_amount($A884,日期设置!B$2,2,10000)</f>
        <v>0</v>
      </c>
      <c r="L884" s="26">
        <f>[1]!b_info_latestpar(A884,日期设置!$B$2)</f>
        <v>100</v>
      </c>
      <c r="M884" s="6">
        <f>[1]!b_info_outstandingbalance($A884,日期设置!B$2)</f>
        <v>2</v>
      </c>
      <c r="N884" s="7">
        <f>[1]!b_info_latestissurercreditrating2(A884,日期设置!$B$2,"102","1")</f>
        <v>0</v>
      </c>
      <c r="O884" s="8">
        <v>6.9</v>
      </c>
      <c r="P884" s="9">
        <f>[1]!b_info_repurchasedate(A884)</f>
        <v>0</v>
      </c>
      <c r="Q884" s="8" t="s">
        <v>16326</v>
      </c>
      <c r="R884" s="2" t="str">
        <f>IF((--IF(P884=0,Q884,P884))&gt;(--日期设置!$B$2),IF(P884=0,Q884,P884),Q884)</f>
        <v>2022-04-25</v>
      </c>
      <c r="S884" s="2" t="s">
        <v>18104</v>
      </c>
      <c r="T884" s="8">
        <f>[1]!b_anal_ptmyear($A884,日期设置!$B$2)</f>
        <v>1.0931506849315069</v>
      </c>
      <c r="U884" s="8">
        <f>[1]!b_anal_termifexercise($A884,日期设置!B$2)</f>
        <v>0</v>
      </c>
      <c r="V884" s="10">
        <f>[1]!b_dq_dirtyprice(A884,日期设置!$B$2)</f>
        <v>105.68729999999999</v>
      </c>
      <c r="W884" s="11">
        <f>IF(U884=0,ROUNDUP((Q884-日期设置!$B$2)/365,0),ROUNDUP((R884-日期设置!$B$2)/365,0))</f>
        <v>2</v>
      </c>
      <c r="X884" s="18">
        <f>_xlfn.IFNA(VLOOKUP(A884,过往入选债券!A:D,4,0),2)</f>
        <v>2</v>
      </c>
      <c r="Y884">
        <f>_xlfn.IFNA(VLOOKUP(C884,[2]Sheet1!$A:$A,1,0),3)</f>
        <v>3</v>
      </c>
    </row>
    <row r="885" spans="1:25" hidden="1" x14ac:dyDescent="0.2">
      <c r="A885" s="21" t="s">
        <v>8156</v>
      </c>
      <c r="B885" s="21" t="s">
        <v>8157</v>
      </c>
      <c r="C885" s="37" t="s">
        <v>336</v>
      </c>
      <c r="D885" s="26" t="str">
        <f>[1]!b_calc_yield(A885,日期设置!$B$2,F885,1,R885,1,O885,L885,S885,)</f>
        <v>Fetching...</v>
      </c>
      <c r="E885" s="26">
        <f t="shared" si="26"/>
        <v>2.3849502694867075</v>
      </c>
      <c r="F885" s="18">
        <f>[1]!b_dq_cleanprice($A885,日期设置!B$2)</f>
        <v>99.9</v>
      </c>
      <c r="G885" s="18" t="str">
        <f t="shared" si="27"/>
        <v>1.32 + 0.32</v>
      </c>
      <c r="H885" s="27">
        <f>[1]!b_dq_pctchange($A885,日期设置!$B$2,1)/100</f>
        <v>0</v>
      </c>
      <c r="I885" s="26">
        <f>[1]!b_pq_pctchange(A885,日期设置!$B$4,日期设置!$B$2,1)</f>
        <v>0</v>
      </c>
      <c r="J885" s="26">
        <f>[1]!b_pq_pctchange(A885,日期设置!$C$4,日期设置!$B$2,1)</f>
        <v>0</v>
      </c>
      <c r="K885" s="52">
        <f>[1]!b_dq_amount($A885,日期设置!B$2,2,10000)</f>
        <v>0</v>
      </c>
      <c r="L885" s="26">
        <f>[1]!b_info_latestpar(A885,日期设置!$B$2)</f>
        <v>100</v>
      </c>
      <c r="M885" s="6">
        <f>[1]!b_info_outstandingbalance($A885,日期设置!B$2)</f>
        <v>4</v>
      </c>
      <c r="N885" s="7" t="str">
        <f>[1]!b_info_latestissurercreditrating2(A885,日期设置!$B$2,"102","1")</f>
        <v>AA</v>
      </c>
      <c r="O885" s="8">
        <v>7.5</v>
      </c>
      <c r="P885" s="9" t="str">
        <f>[1]!b_info_repurchasedate(A885)</f>
        <v>2021-07-19</v>
      </c>
      <c r="Q885" s="8" t="s">
        <v>16812</v>
      </c>
      <c r="R885" s="2" t="str">
        <f>IF((--IF(P885=0,Q885,P885))&gt;(--日期设置!$B$2),IF(P885=0,Q885,P885),Q885)</f>
        <v>2021-07-19</v>
      </c>
      <c r="S885" s="2" t="s">
        <v>18147</v>
      </c>
      <c r="T885" s="8">
        <f>[1]!b_anal_ptmyear($A885,日期设置!$B$2)</f>
        <v>1.3205479452054796</v>
      </c>
      <c r="U885" s="8">
        <f>[1]!b_anal_termifexercise($A885,日期设置!B$2)</f>
        <v>0.32602739726027397</v>
      </c>
      <c r="V885" s="10">
        <f>[1]!b_dq_dirtyprice(A885,日期设置!$B$2)</f>
        <v>104.99590000000001</v>
      </c>
      <c r="W885" s="11">
        <f>IF(U885=0,ROUNDUP((Q885-日期设置!$B$2)/365,0),ROUNDUP((R885-日期设置!$B$2)/365,0))</f>
        <v>1</v>
      </c>
      <c r="X885" s="18">
        <f>_xlfn.IFNA(VLOOKUP(A885,过往入选债券!A:D,4,0),2)</f>
        <v>2</v>
      </c>
      <c r="Y885">
        <f>_xlfn.IFNA(VLOOKUP(C885,[2]Sheet1!$A:$A,1,0),3)</f>
        <v>3</v>
      </c>
    </row>
    <row r="886" spans="1:25" hidden="1" x14ac:dyDescent="0.2">
      <c r="A886" s="21" t="s">
        <v>15114</v>
      </c>
      <c r="B886" s="21" t="s">
        <v>15115</v>
      </c>
      <c r="C886" s="37" t="s">
        <v>14317</v>
      </c>
      <c r="D886" s="26" t="str">
        <f>[1]!b_calc_yield(A886,日期设置!$B$2,F886,1,R886,1,O886,L886,S886,)</f>
        <v>Fetching...</v>
      </c>
      <c r="E886" s="26">
        <f t="shared" si="26"/>
        <v>58.6573716665022</v>
      </c>
      <c r="F886" s="18">
        <f>[1]!b_dq_cleanprice($A886,日期设置!B$2)</f>
        <v>103.27970000000001</v>
      </c>
      <c r="G886" s="18" t="str">
        <f t="shared" si="27"/>
        <v>7.98 + 0</v>
      </c>
      <c r="H886" s="27">
        <f>[1]!b_dq_pctchange($A886,日期设置!$B$2,1)/100</f>
        <v>0</v>
      </c>
      <c r="I886" s="26">
        <f>[1]!b_pq_pctchange(A886,日期设置!$B$4,日期设置!$B$2,1)</f>
        <v>0</v>
      </c>
      <c r="J886" s="26">
        <f>[1]!b_pq_pctchange(A886,日期设置!$C$4,日期设置!$B$2,1)</f>
        <v>0</v>
      </c>
      <c r="K886" s="52">
        <f>[1]!b_dq_amount($A886,日期设置!B$2,2,10000)</f>
        <v>0</v>
      </c>
      <c r="L886" s="26">
        <f>[1]!b_info_latestpar(A886,日期设置!$B$2)</f>
        <v>100</v>
      </c>
      <c r="M886" s="6">
        <f>[1]!b_info_outstandingbalance($A886,日期设置!B$2)</f>
        <v>4</v>
      </c>
      <c r="N886" s="7" t="str">
        <f>[1]!b_info_latestissurercreditrating2(A886,日期设置!$B$2,"102","1")</f>
        <v>AA</v>
      </c>
      <c r="O886" s="8">
        <v>8</v>
      </c>
      <c r="P886" s="9">
        <f>[1]!b_info_repurchasedate(A886)</f>
        <v>0</v>
      </c>
      <c r="Q886" s="8" t="s">
        <v>16810</v>
      </c>
      <c r="R886" s="2" t="str">
        <f>IF((--IF(P886=0,Q886,P886))&gt;(--日期设置!$B$2),IF(P886=0,Q886,P886),Q886)</f>
        <v>2029-03-18</v>
      </c>
      <c r="S886" s="2" t="s">
        <v>17822</v>
      </c>
      <c r="T886" s="8">
        <f>[1]!b_anal_ptmyear($A886,日期设置!$B$2)</f>
        <v>7.9890410958904106</v>
      </c>
      <c r="U886" s="8">
        <f>[1]!b_anal_termifexercise($A886,日期设置!B$2)</f>
        <v>0</v>
      </c>
      <c r="V886" s="10">
        <f>[1]!b_dq_dirtyprice(A886,日期设置!$B$2)</f>
        <v>103.3674</v>
      </c>
      <c r="W886" s="11">
        <f>IF(U886=0,ROUNDUP((Q886-日期设置!$B$2)/365,0),ROUNDUP((R886-日期设置!$B$2)/365,0))</f>
        <v>8</v>
      </c>
      <c r="X886" s="18">
        <f>_xlfn.IFNA(VLOOKUP(A886,过往入选债券!A:D,4,0),2)</f>
        <v>2</v>
      </c>
      <c r="Y886">
        <f>_xlfn.IFNA(VLOOKUP(C886,[2]Sheet1!$A:$A,1,0),3)</f>
        <v>3</v>
      </c>
    </row>
    <row r="887" spans="1:25" hidden="1" x14ac:dyDescent="0.2">
      <c r="A887" s="21" t="s">
        <v>15077</v>
      </c>
      <c r="B887" s="21" t="s">
        <v>15078</v>
      </c>
      <c r="C887" s="37" t="s">
        <v>897</v>
      </c>
      <c r="D887" s="26" t="str">
        <f>[1]!b_calc_yield(A887,日期设置!$B$2,F887,1,R887,1,O887,L887,S887,)</f>
        <v>Fetching...</v>
      </c>
      <c r="E887" s="26">
        <f t="shared" si="26"/>
        <v>36.327409499573534</v>
      </c>
      <c r="F887" s="18">
        <f>[1]!b_dq_cleanprice($A887,日期设置!B$2)</f>
        <v>99.426599999999993</v>
      </c>
      <c r="G887" s="18" t="str">
        <f t="shared" si="27"/>
        <v>4.90 + 0</v>
      </c>
      <c r="H887" s="27">
        <f>[1]!b_dq_pctchange($A887,日期设置!$B$2,1)/100</f>
        <v>0</v>
      </c>
      <c r="I887" s="26">
        <f>[1]!b_pq_pctchange(A887,日期设置!$B$4,日期设置!$B$2,1)</f>
        <v>0</v>
      </c>
      <c r="J887" s="26">
        <f>[1]!b_pq_pctchange(A887,日期设置!$C$4,日期设置!$B$2,1)</f>
        <v>0</v>
      </c>
      <c r="K887" s="52">
        <f>[1]!b_dq_amount($A887,日期设置!B$2,2,10000)</f>
        <v>0</v>
      </c>
      <c r="L887" s="26">
        <f>[1]!b_info_latestpar(A887,日期设置!$B$2)</f>
        <v>100</v>
      </c>
      <c r="M887" s="6">
        <f>[1]!b_info_outstandingbalance($A887,日期设置!B$2)</f>
        <v>3.3</v>
      </c>
      <c r="N887" s="7" t="str">
        <f>[1]!b_info_latestissurercreditrating2(A887,日期设置!$B$2,"102","1")</f>
        <v>AA</v>
      </c>
      <c r="O887" s="8">
        <v>7.3</v>
      </c>
      <c r="P887" s="9">
        <f>[1]!b_info_repurchasedate(A887)</f>
        <v>0</v>
      </c>
      <c r="Q887" s="8" t="s">
        <v>17157</v>
      </c>
      <c r="R887" s="2" t="str">
        <f>IF((--IF(P887=0,Q887,P887))&gt;(--日期设置!$B$2),IF(P887=0,Q887,P887),Q887)</f>
        <v>2026-02-15</v>
      </c>
      <c r="S887" s="2" t="s">
        <v>18742</v>
      </c>
      <c r="T887" s="8">
        <f>[1]!b_anal_ptmyear($A887,日期设置!$B$2)</f>
        <v>4.904109589041096</v>
      </c>
      <c r="U887" s="8">
        <f>[1]!b_anal_termifexercise($A887,日期设置!B$2)</f>
        <v>0</v>
      </c>
      <c r="V887" s="10">
        <f>[1]!b_dq_dirtyprice(A887,日期设置!$B$2)</f>
        <v>100.1266</v>
      </c>
      <c r="W887" s="11">
        <f>IF(U887=0,ROUNDUP((Q887-日期设置!$B$2)/365,0),ROUNDUP((R887-日期设置!$B$2)/365,0))</f>
        <v>5</v>
      </c>
      <c r="X887" s="18">
        <f>_xlfn.IFNA(VLOOKUP(A887,过往入选债券!A:D,4,0),2)</f>
        <v>2</v>
      </c>
      <c r="Y887">
        <f>_xlfn.IFNA(VLOOKUP(C887,[2]Sheet1!$A:$A,1,0),3)</f>
        <v>3</v>
      </c>
    </row>
    <row r="888" spans="1:25" hidden="1" x14ac:dyDescent="0.2">
      <c r="A888" s="21" t="s">
        <v>7744</v>
      </c>
      <c r="B888" s="21" t="s">
        <v>7745</v>
      </c>
      <c r="C888" s="37" t="s">
        <v>7746</v>
      </c>
      <c r="D888" s="26" t="str">
        <f>[1]!b_calc_yield(A888,日期设置!$B$2,F888,1,R888,1,O888,L888,S888,)</f>
        <v>Fetching...</v>
      </c>
      <c r="E888" s="26">
        <f t="shared" si="26"/>
        <v>19.958860323917584</v>
      </c>
      <c r="F888" s="18">
        <f>[1]!b_dq_cleanprice($A888,日期设置!B$2)</f>
        <v>102.5</v>
      </c>
      <c r="G888" s="18" t="str">
        <f t="shared" si="27"/>
        <v>2.75 + 0</v>
      </c>
      <c r="H888" s="27">
        <f>[1]!b_dq_pctchange($A888,日期设置!$B$2,1)/100</f>
        <v>0</v>
      </c>
      <c r="I888" s="26">
        <f>[1]!b_pq_pctchange(A888,日期设置!$B$4,日期设置!$B$2,1)</f>
        <v>0</v>
      </c>
      <c r="J888" s="26">
        <f>[1]!b_pq_pctchange(A888,日期设置!$C$4,日期设置!$B$2,1)</f>
        <v>0</v>
      </c>
      <c r="K888" s="52">
        <f>[1]!b_dq_amount($A888,日期设置!B$2,2,10000)</f>
        <v>0</v>
      </c>
      <c r="L888" s="26">
        <f>[1]!b_info_latestpar(A888,日期设置!$B$2)</f>
        <v>100</v>
      </c>
      <c r="M888" s="6">
        <f>[1]!b_info_outstandingbalance($A888,日期设置!B$2)</f>
        <v>11.5</v>
      </c>
      <c r="N888" s="7" t="str">
        <f>[1]!b_info_latestissurercreditrating2(A888,日期设置!$B$2,"102","1")</f>
        <v>AA</v>
      </c>
      <c r="O888" s="8">
        <v>8.5</v>
      </c>
      <c r="P888" s="9">
        <f>[1]!b_info_repurchasedate(A888)</f>
        <v>0</v>
      </c>
      <c r="Q888" s="8" t="s">
        <v>16193</v>
      </c>
      <c r="R888" s="2" t="str">
        <f>IF((--IF(P888=0,Q888,P888))&gt;(--日期设置!$B$2),IF(P888=0,Q888,P888),Q888)</f>
        <v>2023-12-21</v>
      </c>
      <c r="S888" s="2" t="s">
        <v>17970</v>
      </c>
      <c r="T888" s="8">
        <f>[1]!b_anal_ptmyear($A888,日期设置!$B$2)</f>
        <v>2.7506849315068491</v>
      </c>
      <c r="U888" s="8">
        <f>[1]!b_anal_termifexercise($A888,日期设置!B$2)</f>
        <v>0</v>
      </c>
      <c r="V888" s="10">
        <f>[1]!b_dq_dirtyprice(A888,日期设置!$B$2)</f>
        <v>104.61920000000001</v>
      </c>
      <c r="W888" s="11">
        <f>IF(U888=0,ROUNDUP((Q888-日期设置!$B$2)/365,0),ROUNDUP((R888-日期设置!$B$2)/365,0))</f>
        <v>3</v>
      </c>
      <c r="X888" s="18">
        <f>_xlfn.IFNA(VLOOKUP(A888,过往入选债券!A:D,4,0),2)</f>
        <v>2</v>
      </c>
      <c r="Y888">
        <f>_xlfn.IFNA(VLOOKUP(C888,[2]Sheet1!$A:$A,1,0),3)</f>
        <v>3</v>
      </c>
    </row>
    <row r="889" spans="1:25" hidden="1" x14ac:dyDescent="0.2">
      <c r="A889" s="21" t="s">
        <v>15032</v>
      </c>
      <c r="B889" s="21" t="s">
        <v>15033</v>
      </c>
      <c r="C889" s="37" t="s">
        <v>15034</v>
      </c>
      <c r="D889" s="26" t="str">
        <f>[1]!b_calc_yield(A889,日期设置!$B$2,F889,1,R889,1,O889,L889,S889,)</f>
        <v>Fetching...</v>
      </c>
      <c r="E889" s="26">
        <f t="shared" si="26"/>
        <v>35.513341842612057</v>
      </c>
      <c r="F889" s="18">
        <f>[1]!b_dq_cleanprice($A889,日期设置!B$2)</f>
        <v>101.7239</v>
      </c>
      <c r="G889" s="18" t="str">
        <f t="shared" si="27"/>
        <v>4.85 + 0</v>
      </c>
      <c r="H889" s="27">
        <f>[1]!b_dq_pctchange($A889,日期设置!$B$2,1)/100</f>
        <v>0</v>
      </c>
      <c r="I889" s="26">
        <f>[1]!b_pq_pctchange(A889,日期设置!$B$4,日期设置!$B$2,1)</f>
        <v>0</v>
      </c>
      <c r="J889" s="26">
        <f>[1]!b_pq_pctchange(A889,日期设置!$C$4,日期设置!$B$2,1)</f>
        <v>0</v>
      </c>
      <c r="K889" s="52">
        <f>[1]!b_dq_amount($A889,日期设置!B$2,2,10000)</f>
        <v>0</v>
      </c>
      <c r="L889" s="26">
        <f>[1]!b_info_latestpar(A889,日期设置!$B$2)</f>
        <v>100</v>
      </c>
      <c r="M889" s="6">
        <f>[1]!b_info_outstandingbalance($A889,日期设置!B$2)</f>
        <v>8</v>
      </c>
      <c r="N889" s="7" t="str">
        <f>[1]!b_info_latestissurercreditrating2(A889,日期设置!$B$2,"102","1")</f>
        <v>AA</v>
      </c>
      <c r="O889" s="8">
        <v>7.88</v>
      </c>
      <c r="P889" s="9">
        <f>[1]!b_info_repurchasedate(A889)</f>
        <v>0</v>
      </c>
      <c r="Q889" s="8" t="s">
        <v>17266</v>
      </c>
      <c r="R889" s="2" t="str">
        <f>IF((--IF(P889=0,Q889,P889))&gt;(--日期设置!$B$2),IF(P889=0,Q889,P889),Q889)</f>
        <v>2026-01-28</v>
      </c>
      <c r="S889" s="2" t="s">
        <v>17929</v>
      </c>
      <c r="T889" s="8">
        <f>[1]!b_anal_ptmyear($A889,日期设置!$B$2)</f>
        <v>4.8547945205479452</v>
      </c>
      <c r="U889" s="8">
        <f>[1]!b_anal_termifexercise($A889,日期设置!B$2)</f>
        <v>0</v>
      </c>
      <c r="V889" s="10">
        <f>[1]!b_dq_dirtyprice(A889,日期设置!$B$2)</f>
        <v>102.8681</v>
      </c>
      <c r="W889" s="11">
        <f>IF(U889=0,ROUNDUP((Q889-日期设置!$B$2)/365,0),ROUNDUP((R889-日期设置!$B$2)/365,0))</f>
        <v>5</v>
      </c>
      <c r="X889" s="18">
        <f>_xlfn.IFNA(VLOOKUP(A889,过往入选债券!A:D,4,0),2)</f>
        <v>2</v>
      </c>
      <c r="Y889">
        <f>_xlfn.IFNA(VLOOKUP(C889,[2]Sheet1!$A:$A,1,0),3)</f>
        <v>3</v>
      </c>
    </row>
    <row r="890" spans="1:25" hidden="1" x14ac:dyDescent="0.2">
      <c r="A890" s="21" t="s">
        <v>7609</v>
      </c>
      <c r="B890" s="21" t="s">
        <v>7610</v>
      </c>
      <c r="C890" s="37" t="s">
        <v>541</v>
      </c>
      <c r="D890" s="26" t="str">
        <f>[1]!b_calc_yield(A890,日期设置!$B$2,F890,1,R890,1,O890,L890,S890,)</f>
        <v>Fetching...</v>
      </c>
      <c r="E890" s="26">
        <f t="shared" si="26"/>
        <v>5.0097850026934232</v>
      </c>
      <c r="F890" s="18">
        <f>[1]!b_dq_cleanprice($A890,日期设置!B$2)</f>
        <v>100.11409999999999</v>
      </c>
      <c r="G890" s="18" t="str">
        <f t="shared" si="27"/>
        <v>0.67 + 0</v>
      </c>
      <c r="H890" s="27">
        <f>[1]!b_dq_pctchange($A890,日期设置!$B$2,1)/100</f>
        <v>0</v>
      </c>
      <c r="I890" s="26">
        <f>[1]!b_pq_pctchange(A890,日期设置!$B$4,日期设置!$B$2,1)</f>
        <v>0</v>
      </c>
      <c r="J890" s="26">
        <f>[1]!b_pq_pctchange(A890,日期设置!$C$4,日期设置!$B$2,1)</f>
        <v>0</v>
      </c>
      <c r="K890" s="52">
        <f>[1]!b_dq_amount($A890,日期设置!B$2,2,10000)</f>
        <v>0</v>
      </c>
      <c r="L890" s="26">
        <f>[1]!b_info_latestpar(A890,日期设置!$B$2)</f>
        <v>100</v>
      </c>
      <c r="M890" s="6">
        <f>[1]!b_info_outstandingbalance($A890,日期设置!B$2)</f>
        <v>6.3</v>
      </c>
      <c r="N890" s="7" t="str">
        <f>[1]!b_info_latestissurercreditrating2(A890,日期设置!$B$2,"102","1")</f>
        <v>AA</v>
      </c>
      <c r="O890" s="8">
        <v>7.8</v>
      </c>
      <c r="P890" s="9">
        <f>[1]!b_info_repurchasedate(A890)</f>
        <v>0</v>
      </c>
      <c r="Q890" s="8" t="s">
        <v>16065</v>
      </c>
      <c r="R890" s="2" t="str">
        <f>IF((--IF(P890=0,Q890,P890))&gt;(--日期设置!$B$2),IF(P890=0,Q890,P890),Q890)</f>
        <v>2021-11-23</v>
      </c>
      <c r="S890" s="2" t="s">
        <v>17851</v>
      </c>
      <c r="T890" s="8">
        <f>[1]!b_anal_ptmyear($A890,日期设置!$B$2)</f>
        <v>0.67397260273972603</v>
      </c>
      <c r="U890" s="8">
        <f>[1]!b_anal_termifexercise($A890,日期设置!B$2)</f>
        <v>0</v>
      </c>
      <c r="V890" s="10">
        <f>[1]!b_dq_dirtyprice(A890,日期设置!$B$2)</f>
        <v>102.6571</v>
      </c>
      <c r="W890" s="11">
        <f>IF(U890=0,ROUNDUP((Q890-日期设置!$B$2)/365,0),ROUNDUP((R890-日期设置!$B$2)/365,0))</f>
        <v>1</v>
      </c>
      <c r="X890" s="18">
        <f>_xlfn.IFNA(VLOOKUP(A890,过往入选债券!A:D,4,0),2)</f>
        <v>2</v>
      </c>
      <c r="Y890">
        <f>_xlfn.IFNA(VLOOKUP(C890,[2]Sheet1!$A:$A,1,0),3)</f>
        <v>3</v>
      </c>
    </row>
    <row r="891" spans="1:25" hidden="1" x14ac:dyDescent="0.2">
      <c r="A891" s="21" t="s">
        <v>5324</v>
      </c>
      <c r="B891" s="21" t="s">
        <v>5325</v>
      </c>
      <c r="C891" s="37" t="s">
        <v>5309</v>
      </c>
      <c r="D891" s="26" t="str">
        <f>[1]!b_calc_yield(A891,日期设置!$B$2,F891,1,R891,1,O891,L891,S891,)</f>
        <v>Fetching...</v>
      </c>
      <c r="E891" s="26">
        <f t="shared" si="26"/>
        <v>0.46817979869899773</v>
      </c>
      <c r="F891" s="18">
        <f>[1]!b_dq_cleanprice($A891,日期设置!B$2)</f>
        <v>99.808300000000003</v>
      </c>
      <c r="G891" s="18" t="str">
        <f t="shared" si="27"/>
        <v>0.06 + 0</v>
      </c>
      <c r="H891" s="27">
        <f>[1]!b_dq_pctchange($A891,日期设置!$B$2,1)/100</f>
        <v>0</v>
      </c>
      <c r="I891" s="26">
        <f>[1]!b_pq_pctchange(A891,日期设置!$B$4,日期设置!$B$2,1)</f>
        <v>0.49073256484789013</v>
      </c>
      <c r="J891" s="26">
        <f>[1]!b_pq_pctchange(A891,日期设置!$C$4,日期设置!$B$2,1)</f>
        <v>0.49073256484789013</v>
      </c>
      <c r="K891" s="52">
        <f>[1]!b_dq_amount($A891,日期设置!B$2,2,10000)</f>
        <v>0</v>
      </c>
      <c r="L891" s="26">
        <f>[1]!b_info_latestpar(A891,日期设置!$B$2)</f>
        <v>100</v>
      </c>
      <c r="M891" s="6">
        <f>[1]!b_info_outstandingbalance($A891,日期设置!B$2)</f>
        <v>4</v>
      </c>
      <c r="N891" s="7" t="str">
        <f>[1]!b_info_latestissurercreditrating2(A891,日期设置!$B$2,"102","1")</f>
        <v>AA</v>
      </c>
      <c r="O891" s="8">
        <v>4.7</v>
      </c>
      <c r="P891" s="9">
        <f>[1]!b_info_repurchasedate(A891)</f>
        <v>0</v>
      </c>
      <c r="Q891" s="8" t="s">
        <v>16005</v>
      </c>
      <c r="R891" s="2" t="str">
        <f>IF((--IF(P891=0,Q891,P891))&gt;(--日期设置!$B$2),IF(P891=0,Q891,P891),Q891)</f>
        <v>2021-04-14</v>
      </c>
      <c r="S891" s="2" t="s">
        <v>17794</v>
      </c>
      <c r="T891" s="8">
        <f>[1]!b_anal_ptmyear($A891,日期设置!$B$2)</f>
        <v>6.3013698630136991E-2</v>
      </c>
      <c r="U891" s="8">
        <f>[1]!b_anal_termifexercise($A891,日期设置!B$2)</f>
        <v>0</v>
      </c>
      <c r="V891" s="10">
        <f>[1]!b_dq_dirtyprice(A891,日期设置!$B$2)</f>
        <v>104.21210000000001</v>
      </c>
      <c r="W891" s="11">
        <f>IF(U891=0,ROUNDUP((Q891-日期设置!$B$2)/365,0),ROUNDUP((R891-日期设置!$B$2)/365,0))</f>
        <v>1</v>
      </c>
      <c r="X891" s="18">
        <f>_xlfn.IFNA(VLOOKUP(A891,过往入选债券!A:D,4,0),2)</f>
        <v>2</v>
      </c>
      <c r="Y891">
        <f>_xlfn.IFNA(VLOOKUP(C891,[2]Sheet1!$A:$A,1,0),3)</f>
        <v>3</v>
      </c>
    </row>
    <row r="892" spans="1:25" hidden="1" x14ac:dyDescent="0.2">
      <c r="A892" s="21" t="s">
        <v>15337</v>
      </c>
      <c r="B892" s="21" t="s">
        <v>15338</v>
      </c>
      <c r="C892" s="37" t="s">
        <v>11936</v>
      </c>
      <c r="D892" s="26" t="str">
        <f>[1]!b_calc_yield(A892,日期设置!$B$2,F892,1,R892,1,O892,L892,S892,)</f>
        <v>Fetching...</v>
      </c>
      <c r="E892" s="26">
        <f t="shared" si="26"/>
        <v>43.75622247682962</v>
      </c>
      <c r="F892" s="18">
        <f>[1]!b_dq_cleanprice($A892,日期设置!B$2)</f>
        <v>100.7808</v>
      </c>
      <c r="G892" s="18" t="str">
        <f t="shared" si="27"/>
        <v>6.23 + 0</v>
      </c>
      <c r="H892" s="27">
        <f>[1]!b_dq_pctchange($A892,日期设置!$B$2,1)/100</f>
        <v>0</v>
      </c>
      <c r="I892" s="26">
        <f>[1]!b_pq_pctchange(A892,日期设置!$B$4,日期设置!$B$2,1)</f>
        <v>0</v>
      </c>
      <c r="J892" s="26">
        <f>[1]!b_pq_pctchange(A892,日期设置!$C$4,日期设置!$B$2,1)</f>
        <v>0</v>
      </c>
      <c r="K892" s="52">
        <f>[1]!b_dq_amount($A892,日期设置!B$2,2,10000)</f>
        <v>0</v>
      </c>
      <c r="L892" s="26">
        <f>[1]!b_info_latestpar(A892,日期设置!$B$2)</f>
        <v>100</v>
      </c>
      <c r="M892" s="6">
        <f>[1]!b_info_outstandingbalance($A892,日期设置!B$2)</f>
        <v>12</v>
      </c>
      <c r="N892" s="7" t="str">
        <f>[1]!b_info_latestissurercreditrating2(A892,日期设置!$B$2,"102","1")</f>
        <v>AA</v>
      </c>
      <c r="O892" s="8">
        <v>7.6</v>
      </c>
      <c r="P892" s="9">
        <f>[1]!b_info_repurchasedate(A892)</f>
        <v>0</v>
      </c>
      <c r="Q892" s="8" t="s">
        <v>17446</v>
      </c>
      <c r="R892" s="2" t="str">
        <f>IF((--IF(P892=0,Q892,P892))&gt;(--日期设置!$B$2),IF(P892=0,Q892,P892),Q892)</f>
        <v>2027-06-17</v>
      </c>
      <c r="S892" s="2" t="s">
        <v>18648</v>
      </c>
      <c r="T892" s="8">
        <f>[1]!b_anal_ptmyear($A892,日期设置!$B$2)</f>
        <v>6.2383561643835614</v>
      </c>
      <c r="U892" s="8">
        <f>[1]!b_anal_termifexercise($A892,日期设置!B$2)</f>
        <v>0</v>
      </c>
      <c r="V892" s="10">
        <f>[1]!b_dq_dirtyprice(A892,日期设置!$B$2)</f>
        <v>106.5693</v>
      </c>
      <c r="W892" s="11">
        <f>IF(U892=0,ROUNDUP((Q892-日期设置!$B$2)/365,0),ROUNDUP((R892-日期设置!$B$2)/365,0))</f>
        <v>7</v>
      </c>
      <c r="X892" s="18">
        <f>_xlfn.IFNA(VLOOKUP(A892,过往入选债券!A:D,4,0),2)</f>
        <v>2</v>
      </c>
      <c r="Y892">
        <f>_xlfn.IFNA(VLOOKUP(C892,[2]Sheet1!$A:$A,1,0),3)</f>
        <v>3</v>
      </c>
    </row>
    <row r="893" spans="1:25" hidden="1" x14ac:dyDescent="0.2">
      <c r="A893" s="21" t="s">
        <v>3176</v>
      </c>
      <c r="B893" s="21" t="s">
        <v>3177</v>
      </c>
      <c r="C893" s="37" t="s">
        <v>3178</v>
      </c>
      <c r="D893" s="26" t="str">
        <f>[1]!b_calc_yield(A893,日期设置!$B$2,F893,1,R893,1,O893,L893,S893,)</f>
        <v>Fetching...</v>
      </c>
      <c r="E893" s="26">
        <f t="shared" si="26"/>
        <v>22.848729744134431</v>
      </c>
      <c r="F893" s="18">
        <f>[1]!b_dq_cleanprice($A893,日期设置!B$2)</f>
        <v>100.15</v>
      </c>
      <c r="G893" s="18" t="str">
        <f t="shared" si="27"/>
        <v>3.24 + 0</v>
      </c>
      <c r="H893" s="27">
        <f>[1]!b_dq_pctchange($A893,日期设置!$B$2,1)/100</f>
        <v>0</v>
      </c>
      <c r="I893" s="26">
        <f>[1]!b_pq_pctchange(A893,日期设置!$B$4,日期设置!$B$2,1)</f>
        <v>0</v>
      </c>
      <c r="J893" s="26">
        <f>[1]!b_pq_pctchange(A893,日期设置!$C$4,日期设置!$B$2,1)</f>
        <v>0</v>
      </c>
      <c r="K893" s="52">
        <f>[1]!b_dq_amount($A893,日期设置!B$2,2,10000)</f>
        <v>0</v>
      </c>
      <c r="L893" s="26">
        <f>[1]!b_info_latestpar(A893,日期设置!$B$2)</f>
        <v>100</v>
      </c>
      <c r="M893" s="6">
        <f>[1]!b_info_outstandingbalance($A893,日期设置!B$2)</f>
        <v>5</v>
      </c>
      <c r="N893" s="7">
        <f>[1]!b_info_latestissurercreditrating2(A893,日期设置!$B$2,"102","1")</f>
        <v>0</v>
      </c>
      <c r="O893" s="8">
        <v>7.5</v>
      </c>
      <c r="P893" s="9">
        <f>[1]!b_info_repurchasedate(A893)</f>
        <v>0</v>
      </c>
      <c r="Q893" s="8" t="s">
        <v>16093</v>
      </c>
      <c r="R893" s="2" t="str">
        <f>IF((--IF(P893=0,Q893,P893))&gt;(--日期设置!$B$2),IF(P893=0,Q893,P893),Q893)</f>
        <v>2024-06-19</v>
      </c>
      <c r="S893" s="2" t="s">
        <v>18856</v>
      </c>
      <c r="T893" s="8">
        <f>[1]!b_anal_ptmyear($A893,日期设置!$B$2)</f>
        <v>3.2438356164383562</v>
      </c>
      <c r="U893" s="8">
        <f>[1]!b_anal_termifexercise($A893,日期设置!B$2)</f>
        <v>0</v>
      </c>
      <c r="V893" s="10">
        <f>[1]!b_dq_dirtyprice(A893,日期设置!$B$2)</f>
        <v>105.8212</v>
      </c>
      <c r="W893" s="11">
        <f>IF(U893=0,ROUNDUP((Q893-日期设置!$B$2)/365,0),ROUNDUP((R893-日期设置!$B$2)/365,0))</f>
        <v>4</v>
      </c>
      <c r="X893" s="18">
        <f>_xlfn.IFNA(VLOOKUP(A893,过往入选债券!A:D,4,0),2)</f>
        <v>2</v>
      </c>
      <c r="Y893">
        <f>_xlfn.IFNA(VLOOKUP(C893,[2]Sheet1!$A:$A,1,0),3)</f>
        <v>3</v>
      </c>
    </row>
    <row r="894" spans="1:25" hidden="1" x14ac:dyDescent="0.2">
      <c r="A894" s="28" t="s">
        <v>21792</v>
      </c>
      <c r="B894" s="28" t="s">
        <v>21967</v>
      </c>
      <c r="C894" s="39" t="s">
        <v>297</v>
      </c>
      <c r="D894" s="26" t="str">
        <f>[1]!b_calc_yield(A894,日期设置!$B$2,F894,1,R894,1,O894,L894,S894,)</f>
        <v>Fetching...</v>
      </c>
      <c r="E894" s="26">
        <f t="shared" si="26"/>
        <v>20.071725490234993</v>
      </c>
      <c r="F894" s="18">
        <f>[1]!b_dq_cleanprice($A894,日期设置!B$2)</f>
        <v>98.932000000000002</v>
      </c>
      <c r="G894" s="18" t="str">
        <f t="shared" si="27"/>
        <v>4.73 + 2.73</v>
      </c>
      <c r="H894" s="27">
        <f>[1]!b_dq_pctchange($A894,日期设置!$B$2,1)/100</f>
        <v>0</v>
      </c>
      <c r="I894" s="26">
        <f>[1]!b_pq_pctchange(A894,日期设置!$B$4,日期设置!$B$2,1)</f>
        <v>0.82591396797443306</v>
      </c>
      <c r="J894" s="26">
        <f>[1]!b_pq_pctchange(A894,日期设置!$C$4,日期设置!$B$2,1)</f>
        <v>0.25638687056009901</v>
      </c>
      <c r="K894" s="52">
        <f>[1]!b_dq_amount($A894,日期设置!B$2,2,10000)</f>
        <v>0</v>
      </c>
      <c r="L894" s="26">
        <f>[1]!b_info_latestpar(A894,日期设置!$B$2)</f>
        <v>100</v>
      </c>
      <c r="M894" s="6">
        <f>[1]!b_info_outstandingbalance($A894,日期设置!B$2)</f>
        <v>10</v>
      </c>
      <c r="N894" s="7" t="str">
        <f>[1]!b_info_latestissurercreditrating2(A894,日期设置!$B$2,"102","1")</f>
        <v>AA+</v>
      </c>
      <c r="O894" s="43">
        <v>7</v>
      </c>
      <c r="P894" s="9" t="str">
        <f>[1]!b_info_repurchasedate(A894)</f>
        <v>2023-12-16</v>
      </c>
      <c r="Q894" s="31" t="s">
        <v>22167</v>
      </c>
      <c r="R894" s="2" t="str">
        <f>IF((--IF(P894=0,Q894,P894))&gt;(--日期设置!$B$2),IF(P894=0,Q894,P894),Q894)</f>
        <v>2023-12-16</v>
      </c>
      <c r="S894" s="31" t="s">
        <v>16482</v>
      </c>
      <c r="T894" s="8">
        <f>[1]!b_anal_ptmyear($A894,日期设置!$B$2)</f>
        <v>4.7369863013698632</v>
      </c>
      <c r="U894" s="8">
        <f>[1]!b_anal_termifexercise($A894,日期设置!B$2)</f>
        <v>2.7369863013698632</v>
      </c>
      <c r="V894" s="10">
        <f>[1]!b_dq_dirtyprice(A894,日期设置!$B$2)</f>
        <v>100.7731</v>
      </c>
      <c r="W894" s="11">
        <f>IF(U894=0,ROUNDUP((Q894-日期设置!$B$2)/365,0),ROUNDUP((R894-日期设置!$B$2)/365,0))</f>
        <v>3</v>
      </c>
      <c r="X894" s="18">
        <f>_xlfn.IFNA(VLOOKUP(A894,过往入选债券!A:D,4,0),2)</f>
        <v>2</v>
      </c>
      <c r="Y894">
        <f>_xlfn.IFNA(VLOOKUP(C894,[2]Sheet1!$A:$A,1,0),3)</f>
        <v>3</v>
      </c>
    </row>
    <row r="895" spans="1:25" hidden="1" x14ac:dyDescent="0.2">
      <c r="A895" s="21" t="s">
        <v>15366</v>
      </c>
      <c r="B895" s="21" t="s">
        <v>15367</v>
      </c>
      <c r="C895" s="37" t="s">
        <v>297</v>
      </c>
      <c r="D895" s="26" t="str">
        <f>[1]!b_calc_yield(A895,日期设置!$B$2,F895,1,R895,1,O895,L895,S895,)</f>
        <v>Fetching...</v>
      </c>
      <c r="E895" s="26">
        <f t="shared" si="26"/>
        <v>24.025757984404251</v>
      </c>
      <c r="F895" s="18">
        <f>[1]!b_dq_cleanprice($A895,日期设置!B$2)</f>
        <v>97.3</v>
      </c>
      <c r="G895" s="18" t="str">
        <f t="shared" si="27"/>
        <v>3.33 + 0</v>
      </c>
      <c r="H895" s="27">
        <f>[1]!b_dq_pctchange($A895,日期设置!$B$2,1)/100</f>
        <v>0</v>
      </c>
      <c r="I895" s="26">
        <f>[1]!b_pq_pctchange(A895,日期设置!$B$4,日期设置!$B$2,1)</f>
        <v>0</v>
      </c>
      <c r="J895" s="26">
        <f>[1]!b_pq_pctchange(A895,日期设置!$C$4,日期设置!$B$2,1)</f>
        <v>-1.1774408308813913</v>
      </c>
      <c r="K895" s="52">
        <f>[1]!b_dq_amount($A895,日期设置!B$2,2,10000)</f>
        <v>0</v>
      </c>
      <c r="L895" s="26">
        <f>[1]!b_info_latestpar(A895,日期设置!$B$2)</f>
        <v>100</v>
      </c>
      <c r="M895" s="6">
        <f>[1]!b_info_outstandingbalance($A895,日期设置!B$2)</f>
        <v>15</v>
      </c>
      <c r="N895" s="7" t="str">
        <f>[1]!b_info_latestissurercreditrating2(A895,日期设置!$B$2,"102","1")</f>
        <v>AA+</v>
      </c>
      <c r="O895" s="8">
        <v>6.5</v>
      </c>
      <c r="P895" s="9">
        <f>[1]!b_info_repurchasedate(A895)</f>
        <v>0</v>
      </c>
      <c r="Q895" s="8" t="s">
        <v>16676</v>
      </c>
      <c r="R895" s="2" t="str">
        <f>IF((--IF(P895=0,Q895,P895))&gt;(--日期设置!$B$2),IF(P895=0,Q895,P895),Q895)</f>
        <v>2024-07-24</v>
      </c>
      <c r="S895" s="2" t="s">
        <v>18443</v>
      </c>
      <c r="T895" s="8">
        <f>[1]!b_anal_ptmyear($A895,日期设置!$B$2)</f>
        <v>3.3397260273972602</v>
      </c>
      <c r="U895" s="8">
        <f>[1]!b_anal_termifexercise($A895,日期设置!B$2)</f>
        <v>0</v>
      </c>
      <c r="V895" s="10">
        <f>[1]!b_dq_dirtyprice(A895,日期设置!$B$2)</f>
        <v>101.59180000000001</v>
      </c>
      <c r="W895" s="11">
        <f>IF(U895=0,ROUNDUP((Q895-日期设置!$B$2)/365,0),ROUNDUP((R895-日期设置!$B$2)/365,0))</f>
        <v>4</v>
      </c>
      <c r="X895" s="18">
        <f>_xlfn.IFNA(VLOOKUP(A895,过往入选债券!A:D,4,0),2)</f>
        <v>2</v>
      </c>
      <c r="Y895">
        <f>_xlfn.IFNA(VLOOKUP(C895,[2]Sheet1!$A:$A,1,0),3)</f>
        <v>3</v>
      </c>
    </row>
    <row r="896" spans="1:25" hidden="1" x14ac:dyDescent="0.2">
      <c r="A896" s="21" t="s">
        <v>14818</v>
      </c>
      <c r="B896" s="21" t="s">
        <v>14819</v>
      </c>
      <c r="C896" s="37" t="s">
        <v>90</v>
      </c>
      <c r="D896" s="26" t="str">
        <f>[1]!b_calc_yield(A896,日期设置!$B$2,F896,1,R896,1,O896,L896,S896,)</f>
        <v>Fetching...</v>
      </c>
      <c r="E896" s="26">
        <f t="shared" si="26"/>
        <v>5.0837691477569669</v>
      </c>
      <c r="F896" s="18">
        <f>[1]!b_dq_cleanprice($A896,日期设置!B$2)</f>
        <v>100</v>
      </c>
      <c r="G896" s="18" t="str">
        <f t="shared" si="27"/>
        <v>1.68 + 0.69</v>
      </c>
      <c r="H896" s="27">
        <f>[1]!b_dq_pctchange($A896,日期设置!$B$2,1)/100</f>
        <v>0</v>
      </c>
      <c r="I896" s="26">
        <f>[1]!b_pq_pctchange(A896,日期设置!$B$4,日期设置!$B$2,1)</f>
        <v>0</v>
      </c>
      <c r="J896" s="26">
        <f>[1]!b_pq_pctchange(A896,日期设置!$C$4,日期设置!$B$2,1)</f>
        <v>-7.5043642224695409E-2</v>
      </c>
      <c r="K896" s="52">
        <f>[1]!b_dq_amount($A896,日期设置!B$2,2,10000)</f>
        <v>0</v>
      </c>
      <c r="L896" s="26">
        <f>[1]!b_info_latestpar(A896,日期设置!$B$2)</f>
        <v>100</v>
      </c>
      <c r="M896" s="6">
        <f>[1]!b_info_outstandingbalance($A896,日期设置!B$2)</f>
        <v>6</v>
      </c>
      <c r="N896" s="7" t="str">
        <f>[1]!b_info_latestissurercreditrating2(A896,日期设置!$B$2,"102","1")</f>
        <v>AA</v>
      </c>
      <c r="O896" s="8">
        <v>7.6</v>
      </c>
      <c r="P896" s="9" t="str">
        <f>[1]!b_info_repurchasedate(A896)</f>
        <v>2021-11-29</v>
      </c>
      <c r="Q896" s="8" t="s">
        <v>16250</v>
      </c>
      <c r="R896" s="2" t="str">
        <f>IF((--IF(P896=0,Q896,P896))&gt;(--日期设置!$B$2),IF(P896=0,Q896,P896),Q896)</f>
        <v>2021-11-29</v>
      </c>
      <c r="S896" s="2" t="s">
        <v>18475</v>
      </c>
      <c r="T896" s="8">
        <f>[1]!b_anal_ptmyear($A896,日期设置!$B$2)</f>
        <v>1.6849315068493151</v>
      </c>
      <c r="U896" s="8">
        <f>[1]!b_anal_termifexercise($A896,日期设置!B$2)</f>
        <v>0.69041095890410964</v>
      </c>
      <c r="V896" s="10">
        <f>[1]!b_dq_dirtyprice(A896,日期设置!$B$2)</f>
        <v>102.39449999999999</v>
      </c>
      <c r="W896" s="11">
        <f>IF(U896=0,ROUNDUP((Q896-日期设置!$B$2)/365,0),ROUNDUP((R896-日期设置!$B$2)/365,0))</f>
        <v>1</v>
      </c>
      <c r="X896" s="18">
        <f>_xlfn.IFNA(VLOOKUP(A896,过往入选债券!A:D,4,0),2)</f>
        <v>2</v>
      </c>
      <c r="Y896">
        <f>_xlfn.IFNA(VLOOKUP(C896,[2]Sheet1!$A:$A,1,0),3)</f>
        <v>3</v>
      </c>
    </row>
    <row r="897" spans="1:25" hidden="1" x14ac:dyDescent="0.2">
      <c r="A897" s="21" t="s">
        <v>8775</v>
      </c>
      <c r="B897" s="21" t="s">
        <v>8776</v>
      </c>
      <c r="C897" s="37" t="s">
        <v>99</v>
      </c>
      <c r="D897" s="26" t="str">
        <f>[1]!b_calc_yield(A897,日期设置!$B$2,F897,1,R897,1,O897,L897,S897,)</f>
        <v>Fetching...</v>
      </c>
      <c r="E897" s="26">
        <f t="shared" si="26"/>
        <v>8.9309168068490319</v>
      </c>
      <c r="F897" s="18">
        <f>[1]!b_dq_cleanprice($A897,日期设置!B$2)</f>
        <v>100.154</v>
      </c>
      <c r="G897" s="18" t="str">
        <f t="shared" si="27"/>
        <v>1.26 + 1.26</v>
      </c>
      <c r="H897" s="27">
        <f>[1]!b_dq_pctchange($A897,日期设置!$B$2,1)/100</f>
        <v>0</v>
      </c>
      <c r="I897" s="26">
        <f>[1]!b_pq_pctchange(A897,日期设置!$B$4,日期设置!$B$2,1)</f>
        <v>-0.38689913768239459</v>
      </c>
      <c r="J897" s="26">
        <f>[1]!b_pq_pctchange(A897,日期设置!$C$4,日期设置!$B$2,1)</f>
        <v>-0.46184257995780864</v>
      </c>
      <c r="K897" s="52">
        <f>[1]!b_dq_amount($A897,日期设置!B$2,2,10000)</f>
        <v>0</v>
      </c>
      <c r="L897" s="26">
        <f>[1]!b_info_latestpar(A897,日期设置!$B$2)</f>
        <v>100</v>
      </c>
      <c r="M897" s="6">
        <f>[1]!b_info_outstandingbalance($A897,日期设置!B$2)</f>
        <v>5</v>
      </c>
      <c r="N897" s="7" t="str">
        <f>[1]!b_info_latestissurercreditrating2(A897,日期设置!$B$2,"102","1")</f>
        <v>AA+</v>
      </c>
      <c r="O897" s="8">
        <v>7.6</v>
      </c>
      <c r="P897" s="9">
        <f>[1]!b_info_repurchasedate(A897)</f>
        <v>0</v>
      </c>
      <c r="Q897" s="8" t="s">
        <v>16749</v>
      </c>
      <c r="R897" s="2" t="str">
        <f>IF((--IF(P897=0,Q897,P897))&gt;(--日期设置!$B$2),IF(P897=0,Q897,P897),Q897)</f>
        <v>2022-06-26</v>
      </c>
      <c r="S897" s="2" t="s">
        <v>18669</v>
      </c>
      <c r="T897" s="8">
        <f>[1]!b_anal_ptmyear($A897,日期设置!$B$2)</f>
        <v>1.263013698630137</v>
      </c>
      <c r="U897" s="8">
        <f>[1]!b_anal_termifexercise($A897,日期设置!B$2)</f>
        <v>1.263013698630137</v>
      </c>
      <c r="V897" s="10">
        <f>[1]!b_dq_dirtyprice(A897,日期设置!$B$2)</f>
        <v>105.7551</v>
      </c>
      <c r="W897" s="11">
        <f>IF(U897=0,ROUNDUP((Q897-日期设置!$B$2)/365,0),ROUNDUP((R897-日期设置!$B$2)/365,0))</f>
        <v>2</v>
      </c>
      <c r="X897" s="18" t="str">
        <f>_xlfn.IFNA(VLOOKUP(A897,过往入选债券!A:D,4,0),2)</f>
        <v>否</v>
      </c>
      <c r="Y897">
        <f>_xlfn.IFNA(VLOOKUP(C897,[2]Sheet1!$A:$A,1,0),3)</f>
        <v>3</v>
      </c>
    </row>
    <row r="898" spans="1:25" x14ac:dyDescent="0.2">
      <c r="A898" s="21" t="s">
        <v>15479</v>
      </c>
      <c r="B898" s="21" t="s">
        <v>15480</v>
      </c>
      <c r="C898" s="37" t="s">
        <v>15481</v>
      </c>
      <c r="D898" s="26" t="str">
        <f>[1]!b_calc_yield(A898,日期设置!$B$2,F898,1,R898,1,O898,L898,S898,)</f>
        <v>Fetching...</v>
      </c>
      <c r="E898" s="26">
        <f t="shared" ref="E898:E961" si="28">((O898*W898+L898)/V898-1)*100</f>
        <v>40.73723905379758</v>
      </c>
      <c r="F898" s="18">
        <f>[1]!b_dq_cleanprice($A898,日期设置!B$2)</f>
        <v>98.948800000000006</v>
      </c>
      <c r="G898" s="18" t="str">
        <f t="shared" ref="G898:G961" si="29">LEFT(T898,4)&amp;" + "&amp;LEFT(U898,4)</f>
        <v>5.61 + 0</v>
      </c>
      <c r="H898" s="27">
        <f>[1]!b_dq_pctchange($A898,日期设置!$B$2,1)/100</f>
        <v>-6.2567915815521114E-3</v>
      </c>
      <c r="I898" s="26">
        <f>[1]!b_pq_pctchange(A898,日期设置!$B$4,日期设置!$B$2,1)</f>
        <v>-0.62567915815521102</v>
      </c>
      <c r="J898" s="26">
        <f>[1]!b_pq_pctchange(A898,日期设置!$C$4,日期设置!$B$2,1)</f>
        <v>-0.62567915815521102</v>
      </c>
      <c r="K898" s="52">
        <f>[1]!b_dq_amount($A898,日期设置!B$2,2,10000)</f>
        <v>6104.9937533999992</v>
      </c>
      <c r="L898" s="26">
        <f>[1]!b_info_latestpar(A898,日期设置!$B$2)</f>
        <v>100</v>
      </c>
      <c r="M898" s="6">
        <f>[1]!b_info_outstandingbalance($A898,日期设置!B$2)</f>
        <v>8</v>
      </c>
      <c r="N898" s="7" t="str">
        <f>[1]!b_info_latestissurercreditrating2(A898,日期设置!$B$2,"102","1")</f>
        <v>AA</v>
      </c>
      <c r="O898" s="8">
        <v>7.2</v>
      </c>
      <c r="P898" s="9">
        <f>[1]!b_info_repurchasedate(A898)</f>
        <v>0</v>
      </c>
      <c r="Q898" s="8" t="s">
        <v>17726</v>
      </c>
      <c r="R898" s="2" t="str">
        <f>IF((--IF(P898=0,Q898,P898))&gt;(--日期设置!$B$2),IF(P898=0,Q898,P898),Q898)</f>
        <v>2026-10-31</v>
      </c>
      <c r="S898" s="2" t="s">
        <v>17923</v>
      </c>
      <c r="T898" s="8">
        <f>[1]!b_anal_ptmyear($A898,日期设置!$B$2)</f>
        <v>5.6109589041095891</v>
      </c>
      <c r="U898" s="8">
        <f>[1]!b_anal_termifexercise($A898,日期设置!B$2)</f>
        <v>0</v>
      </c>
      <c r="V898" s="10">
        <f>[1]!b_dq_dirtyprice(A898,日期设置!$B$2)</f>
        <v>101.7499</v>
      </c>
      <c r="W898" s="11">
        <f>IF(U898=0,ROUNDUP((Q898-日期设置!$B$2)/365,0),ROUNDUP((R898-日期设置!$B$2)/365,0))</f>
        <v>6</v>
      </c>
      <c r="X898" s="18">
        <f>_xlfn.IFNA(VLOOKUP(A898,过往入选债券!A:D,4,0),2)</f>
        <v>2</v>
      </c>
      <c r="Y898">
        <f>_xlfn.IFNA(VLOOKUP(C898,[2]Sheet1!$A:$A,1,0),3)</f>
        <v>3</v>
      </c>
    </row>
    <row r="899" spans="1:25" hidden="1" x14ac:dyDescent="0.2">
      <c r="A899" s="21" t="s">
        <v>2576</v>
      </c>
      <c r="B899" s="21" t="s">
        <v>2577</v>
      </c>
      <c r="C899" s="37" t="s">
        <v>1404</v>
      </c>
      <c r="D899" s="26" t="str">
        <f>[1]!b_calc_yield(A899,日期设置!$B$2,F899,1,R899,1,O899,L899,S899,)</f>
        <v>Fetching...</v>
      </c>
      <c r="E899" s="26">
        <f t="shared" si="28"/>
        <v>6.3419363135454931</v>
      </c>
      <c r="F899" s="18">
        <f>[1]!b_dq_cleanprice($A899,日期设置!B$2)</f>
        <v>100</v>
      </c>
      <c r="G899" s="18" t="str">
        <f t="shared" si="29"/>
        <v>2.85 + 0.85</v>
      </c>
      <c r="H899" s="27">
        <f>[1]!b_dq_pctchange($A899,日期设置!$B$2,1)/100</f>
        <v>0</v>
      </c>
      <c r="I899" s="26">
        <f>[1]!b_pq_pctchange(A899,日期设置!$B$4,日期设置!$B$2,1)</f>
        <v>0</v>
      </c>
      <c r="J899" s="26">
        <f>[1]!b_pq_pctchange(A899,日期设置!$C$4,日期设置!$B$2,1)</f>
        <v>0</v>
      </c>
      <c r="K899" s="52">
        <f>[1]!b_dq_amount($A899,日期设置!B$2,2,10000)</f>
        <v>0</v>
      </c>
      <c r="L899" s="26">
        <f>[1]!b_info_latestpar(A899,日期设置!$B$2)</f>
        <v>100</v>
      </c>
      <c r="M899" s="6">
        <f>[1]!b_info_outstandingbalance($A899,日期设置!B$2)</f>
        <v>2.1</v>
      </c>
      <c r="N899" s="7">
        <f>[1]!b_info_latestissurercreditrating2(A899,日期设置!$B$2,"102","1")</f>
        <v>0</v>
      </c>
      <c r="O899" s="8">
        <v>7.5</v>
      </c>
      <c r="P899" s="9" t="str">
        <f>[1]!b_info_repurchasedate(A899)</f>
        <v>2022-01-28</v>
      </c>
      <c r="Q899" s="8" t="s">
        <v>16750</v>
      </c>
      <c r="R899" s="2" t="str">
        <f>IF((--IF(P899=0,Q899,P899))&gt;(--日期设置!$B$2),IF(P899=0,Q899,P899),Q899)</f>
        <v>2022-01-28</v>
      </c>
      <c r="S899" s="2" t="s">
        <v>17929</v>
      </c>
      <c r="T899" s="8">
        <f>[1]!b_anal_ptmyear($A899,日期设置!$B$2)</f>
        <v>2.8547945205479452</v>
      </c>
      <c r="U899" s="8">
        <f>[1]!b_anal_termifexercise($A899,日期设置!B$2)</f>
        <v>0.85479452054794525</v>
      </c>
      <c r="V899" s="10">
        <f>[1]!b_dq_dirtyprice(A899,日期设置!$B$2)</f>
        <v>101.089</v>
      </c>
      <c r="W899" s="11">
        <f>IF(U899=0,ROUNDUP((Q899-日期设置!$B$2)/365,0),ROUNDUP((R899-日期设置!$B$2)/365,0))</f>
        <v>1</v>
      </c>
      <c r="X899" s="18">
        <f>_xlfn.IFNA(VLOOKUP(A899,过往入选债券!A:D,4,0),2)</f>
        <v>2</v>
      </c>
      <c r="Y899">
        <f>_xlfn.IFNA(VLOOKUP(C899,[2]Sheet1!$A:$A,1,0),3)</f>
        <v>3</v>
      </c>
    </row>
    <row r="900" spans="1:25" hidden="1" x14ac:dyDescent="0.2">
      <c r="A900" s="21" t="s">
        <v>15198</v>
      </c>
      <c r="B900" s="21" t="s">
        <v>15199</v>
      </c>
      <c r="C900" s="37" t="s">
        <v>15200</v>
      </c>
      <c r="D900" s="26" t="str">
        <f>[1]!b_calc_yield(A900,日期设置!$B$2,F900,1,R900,1,O900,L900,S900,)</f>
        <v>Fetching...</v>
      </c>
      <c r="E900" s="26">
        <f t="shared" si="28"/>
        <v>34.972111969140741</v>
      </c>
      <c r="F900" s="18">
        <f>[1]!b_dq_cleanprice($A900,日期设置!B$2)</f>
        <v>100.32</v>
      </c>
      <c r="G900" s="18" t="str">
        <f t="shared" si="29"/>
        <v>5.05 + 0</v>
      </c>
      <c r="H900" s="27">
        <f>[1]!b_dq_pctchange($A900,日期设置!$B$2,1)/100</f>
        <v>0</v>
      </c>
      <c r="I900" s="26">
        <f>[1]!b_pq_pctchange(A900,日期设置!$B$4,日期设置!$B$2,1)</f>
        <v>25.478424015009367</v>
      </c>
      <c r="J900" s="26">
        <f>[1]!b_pq_pctchange(A900,日期设置!$C$4,日期设置!$B$2,1)</f>
        <v>25.478424015009367</v>
      </c>
      <c r="K900" s="52">
        <f>[1]!b_dq_amount($A900,日期设置!B$2,2,10000)</f>
        <v>0</v>
      </c>
      <c r="L900" s="26">
        <f>[1]!b_info_latestpar(A900,日期设置!$B$2)</f>
        <v>100</v>
      </c>
      <c r="M900" s="6">
        <f>[1]!b_info_outstandingbalance($A900,日期设置!B$2)</f>
        <v>10</v>
      </c>
      <c r="N900" s="7" t="str">
        <f>[1]!b_info_latestissurercreditrating2(A900,日期设置!$B$2,"102","1")</f>
        <v>AA-</v>
      </c>
      <c r="O900" s="8">
        <v>7.5</v>
      </c>
      <c r="P900" s="9">
        <f>[1]!b_info_repurchasedate(A900)</f>
        <v>0</v>
      </c>
      <c r="Q900" s="8" t="s">
        <v>16855</v>
      </c>
      <c r="R900" s="2" t="str">
        <f>IF((--IF(P900=0,Q900,P900))&gt;(--日期设置!$B$2),IF(P900=0,Q900,P900),Q900)</f>
        <v>2026-04-10</v>
      </c>
      <c r="S900" s="2" t="s">
        <v>18094</v>
      </c>
      <c r="T900" s="8">
        <f>[1]!b_anal_ptmyear($A900,日期设置!$B$2)</f>
        <v>5.0520547945205481</v>
      </c>
      <c r="U900" s="8">
        <f>[1]!b_anal_termifexercise($A900,日期设置!B$2)</f>
        <v>0</v>
      </c>
      <c r="V900" s="10">
        <f>[1]!b_dq_dirtyprice(A900,日期设置!$B$2)</f>
        <v>107.42959999999999</v>
      </c>
      <c r="W900" s="11">
        <f>IF(U900=0,ROUNDUP((Q900-日期设置!$B$2)/365,0),ROUNDUP((R900-日期设置!$B$2)/365,0))</f>
        <v>6</v>
      </c>
      <c r="X900" s="18" t="str">
        <f>_xlfn.IFNA(VLOOKUP(A900,过往入选债券!A:D,4,0),2)</f>
        <v>否</v>
      </c>
      <c r="Y900">
        <f>_xlfn.IFNA(VLOOKUP(C900,[2]Sheet1!$A:$A,1,0),3)</f>
        <v>3</v>
      </c>
    </row>
    <row r="901" spans="1:25" hidden="1" x14ac:dyDescent="0.2">
      <c r="A901" s="21" t="s">
        <v>12612</v>
      </c>
      <c r="B901" s="21" t="s">
        <v>12613</v>
      </c>
      <c r="C901" s="37" t="s">
        <v>12614</v>
      </c>
      <c r="D901" s="26" t="str">
        <f>[1]!b_calc_yield(A901,日期设置!$B$2,F901,1,R901,1,O901,L901,S901,)</f>
        <v>Fetching...</v>
      </c>
      <c r="E901" s="26">
        <f t="shared" si="28"/>
        <v>32.237172759871569</v>
      </c>
      <c r="F901" s="18">
        <f>[1]!b_dq_cleanprice($A901,日期设置!B$2)</f>
        <v>37.709600000000002</v>
      </c>
      <c r="G901" s="18" t="str">
        <f t="shared" si="29"/>
        <v>1.67 + 0</v>
      </c>
      <c r="H901" s="27">
        <f>[1]!b_dq_pctchange($A901,日期设置!$B$2,1)/100</f>
        <v>0</v>
      </c>
      <c r="I901" s="26">
        <f>[1]!b_pq_pctchange(A901,日期设置!$B$4,日期设置!$B$2,1)</f>
        <v>0</v>
      </c>
      <c r="J901" s="26">
        <f>[1]!b_pq_pctchange(A901,日期设置!$C$4,日期设置!$B$2,1)</f>
        <v>-0.67534109466364456</v>
      </c>
      <c r="K901" s="52">
        <f>[1]!b_dq_amount($A901,日期设置!B$2,2,10000)</f>
        <v>0</v>
      </c>
      <c r="L901" s="26">
        <f>[1]!b_info_latestpar(A901,日期设置!$B$2)</f>
        <v>40</v>
      </c>
      <c r="M901" s="6">
        <f>[1]!b_info_outstandingbalance($A901,日期设置!B$2)</f>
        <v>6</v>
      </c>
      <c r="N901" s="7" t="str">
        <f>[1]!b_info_latestissurercreditrating2(A901,日期设置!$B$2,"102","1")</f>
        <v>AA</v>
      </c>
      <c r="O901" s="8">
        <v>5.39</v>
      </c>
      <c r="P901" s="9">
        <f>[1]!b_info_repurchasedate(A901)</f>
        <v>0</v>
      </c>
      <c r="Q901" s="8" t="s">
        <v>17122</v>
      </c>
      <c r="R901" s="2" t="str">
        <f>IF((--IF(P901=0,Q901,P901))&gt;(--日期设置!$B$2),IF(P901=0,Q901,P901),Q901)</f>
        <v>2022-11-25</v>
      </c>
      <c r="S901" s="2" t="s">
        <v>17931</v>
      </c>
      <c r="T901" s="8">
        <f>[1]!b_anal_ptmyear($A901,日期设置!$B$2)</f>
        <v>1.6794520547945204</v>
      </c>
      <c r="U901" s="8">
        <f>[1]!b_anal_termifexercise($A901,日期设置!B$2)</f>
        <v>0</v>
      </c>
      <c r="V901" s="10">
        <f>[1]!b_dq_dirtyprice(A901,日期设置!$B$2)</f>
        <v>38.400700000000001</v>
      </c>
      <c r="W901" s="11">
        <f>IF(U901=0,ROUNDUP((Q901-日期设置!$B$2)/365,0),ROUNDUP((R901-日期设置!$B$2)/365,0))</f>
        <v>2</v>
      </c>
      <c r="X901" s="18">
        <f>_xlfn.IFNA(VLOOKUP(A901,过往入选债券!A:D,4,0),2)</f>
        <v>2</v>
      </c>
      <c r="Y901">
        <f>_xlfn.IFNA(VLOOKUP(C901,[2]Sheet1!$A:$A,1,0),3)</f>
        <v>3</v>
      </c>
    </row>
    <row r="902" spans="1:25" hidden="1" x14ac:dyDescent="0.2">
      <c r="A902" s="28" t="s">
        <v>21626</v>
      </c>
      <c r="B902" s="28" t="s">
        <v>21627</v>
      </c>
      <c r="C902" s="39" t="s">
        <v>11991</v>
      </c>
      <c r="D902" s="26" t="str">
        <f>[1]!b_calc_yield(A902,日期设置!$B$2,F902,1,R902,1,O902,L902,S902,)</f>
        <v>Fetching...</v>
      </c>
      <c r="E902" s="26">
        <f t="shared" si="28"/>
        <v>19.174602611795134</v>
      </c>
      <c r="F902" s="18">
        <f>[1]!b_dq_cleanprice($A902,日期设置!B$2)</f>
        <v>98.980999999999995</v>
      </c>
      <c r="G902" s="18" t="str">
        <f t="shared" si="29"/>
        <v>4.63 + 2.63</v>
      </c>
      <c r="H902" s="27">
        <f>[1]!b_dq_pctchange($A902,日期设置!$B$2,1)/100</f>
        <v>0</v>
      </c>
      <c r="I902" s="26">
        <f>[1]!b_pq_pctchange(A902,日期设置!$B$4,日期设置!$B$2,1)</f>
        <v>0</v>
      </c>
      <c r="J902" s="26">
        <f>[1]!b_pq_pctchange(A902,日期设置!$C$4,日期设置!$B$2,1)</f>
        <v>0</v>
      </c>
      <c r="K902" s="52">
        <f>[1]!b_dq_amount($A902,日期设置!B$2,2,10000)</f>
        <v>0</v>
      </c>
      <c r="L902" s="26">
        <f>[1]!b_info_latestpar(A902,日期设置!$B$2)</f>
        <v>100</v>
      </c>
      <c r="M902" s="6">
        <f>[1]!b_info_outstandingbalance($A902,日期设置!B$2)</f>
        <v>8</v>
      </c>
      <c r="N902" s="7" t="str">
        <f>[1]!b_info_latestissurercreditrating2(A902,日期设置!$B$2,"102","1")</f>
        <v>AA</v>
      </c>
      <c r="O902" s="43">
        <v>7</v>
      </c>
      <c r="P902" s="9" t="str">
        <f>[1]!b_info_repurchasedate(A902)</f>
        <v>2023-11-09</v>
      </c>
      <c r="Q902" s="31" t="s">
        <v>21738</v>
      </c>
      <c r="R902" s="2" t="str">
        <f>IF((--IF(P902=0,Q902,P902))&gt;(--日期设置!$B$2),IF(P902=0,Q902,P902),Q902)</f>
        <v>2023-11-09</v>
      </c>
      <c r="S902" s="31" t="s">
        <v>21683</v>
      </c>
      <c r="T902" s="8">
        <f>[1]!b_anal_ptmyear($A902,日期设置!$B$2)</f>
        <v>4.6356164383561644</v>
      </c>
      <c r="U902" s="8">
        <f>[1]!b_anal_termifexercise($A902,日期设置!B$2)</f>
        <v>2.6356164383561644</v>
      </c>
      <c r="V902" s="10">
        <f>[1]!b_dq_dirtyprice(A902,日期设置!$B$2)</f>
        <v>101.5317</v>
      </c>
      <c r="W902" s="11">
        <f>IF(U902=0,ROUNDUP((Q902-日期设置!$B$2)/365,0),ROUNDUP((R902-日期设置!$B$2)/365,0))</f>
        <v>3</v>
      </c>
      <c r="X902" s="18">
        <f>_xlfn.IFNA(VLOOKUP(A902,过往入选债券!A:D,4,0),2)</f>
        <v>2</v>
      </c>
      <c r="Y902">
        <f>_xlfn.IFNA(VLOOKUP(C902,[2]Sheet1!$A:$A,1,0),3)</f>
        <v>3</v>
      </c>
    </row>
    <row r="903" spans="1:25" hidden="1" x14ac:dyDescent="0.2">
      <c r="A903" s="21" t="s">
        <v>4421</v>
      </c>
      <c r="B903" s="21" t="s">
        <v>4422</v>
      </c>
      <c r="C903" s="37" t="s">
        <v>4423</v>
      </c>
      <c r="D903" s="26" t="str">
        <f>[1]!b_calc_yield(A903,日期设置!$B$2,F903,1,R903,1,O903,L903,S903,)</f>
        <v>Fetching...</v>
      </c>
      <c r="E903" s="26">
        <f t="shared" si="28"/>
        <v>14.782104669076702</v>
      </c>
      <c r="F903" s="18">
        <f>[1]!b_dq_cleanprice($A903,日期设置!B$2)</f>
        <v>98.820999999999998</v>
      </c>
      <c r="G903" s="18" t="str">
        <f t="shared" si="29"/>
        <v>4.10 + 2.10</v>
      </c>
      <c r="H903" s="27">
        <f>[1]!b_dq_pctchange($A903,日期设置!$B$2,1)/100</f>
        <v>0</v>
      </c>
      <c r="I903" s="26">
        <f>[1]!b_pq_pctchange(A903,日期设置!$B$4,日期设置!$B$2,1)</f>
        <v>0</v>
      </c>
      <c r="J903" s="26">
        <f>[1]!b_pq_pctchange(A903,日期设置!$C$4,日期设置!$B$2,1)</f>
        <v>0</v>
      </c>
      <c r="K903" s="52">
        <f>[1]!b_dq_amount($A903,日期设置!B$2,2,10000)</f>
        <v>0</v>
      </c>
      <c r="L903" s="26">
        <f>[1]!b_info_latestpar(A903,日期设置!$B$2)</f>
        <v>100</v>
      </c>
      <c r="M903" s="6">
        <f>[1]!b_info_outstandingbalance($A903,日期设置!B$2)</f>
        <v>6</v>
      </c>
      <c r="N903" s="7">
        <f>[1]!b_info_latestissurercreditrating2(A903,日期设置!$B$2,"102","1")</f>
        <v>0</v>
      </c>
      <c r="O903" s="8">
        <v>6.8</v>
      </c>
      <c r="P903" s="9" t="str">
        <f>[1]!b_info_repurchasedate(A903)</f>
        <v>2023-04-30</v>
      </c>
      <c r="Q903" s="8" t="s">
        <v>16843</v>
      </c>
      <c r="R903" s="2" t="str">
        <f>IF((--IF(P903=0,Q903,P903))&gt;(--日期设置!$B$2),IF(P903=0,Q903,P903),Q903)</f>
        <v>2023-04-30</v>
      </c>
      <c r="S903" s="2" t="s">
        <v>17843</v>
      </c>
      <c r="T903" s="8">
        <f>[1]!b_anal_ptmyear($A903,日期设置!$B$2)</f>
        <v>4.1068493150684935</v>
      </c>
      <c r="U903" s="8">
        <f>[1]!b_anal_termifexercise($A903,日期设置!B$2)</f>
        <v>2.106849315068493</v>
      </c>
      <c r="V903" s="10">
        <f>[1]!b_dq_dirtyprice(A903,日期设置!$B$2)</f>
        <v>104.8944</v>
      </c>
      <c r="W903" s="11">
        <f>IF(U903=0,ROUNDUP((Q903-日期设置!$B$2)/365,0),ROUNDUP((R903-日期设置!$B$2)/365,0))</f>
        <v>3</v>
      </c>
      <c r="X903" s="18">
        <f>_xlfn.IFNA(VLOOKUP(A903,过往入选债券!A:D,4,0),2)</f>
        <v>2</v>
      </c>
      <c r="Y903">
        <f>_xlfn.IFNA(VLOOKUP(C903,[2]Sheet1!$A:$A,1,0),3)</f>
        <v>3</v>
      </c>
    </row>
    <row r="904" spans="1:25" hidden="1" x14ac:dyDescent="0.2">
      <c r="A904" s="28" t="s">
        <v>19178</v>
      </c>
      <c r="B904" s="28" t="s">
        <v>19179</v>
      </c>
      <c r="C904" s="38" t="s">
        <v>4408</v>
      </c>
      <c r="D904" s="26" t="str">
        <f>[1]!b_calc_yield(A904,日期设置!$B$2,F904,1,R904,1,O904,L904,S904,)</f>
        <v>Fetching...</v>
      </c>
      <c r="E904" s="26">
        <f t="shared" si="28"/>
        <v>17.122881261597357</v>
      </c>
      <c r="F904" s="18">
        <f>[1]!b_dq_cleanprice($A904,日期设置!B$2)</f>
        <v>99.071899999999999</v>
      </c>
      <c r="G904" s="18" t="str">
        <f t="shared" si="29"/>
        <v>4.39 + 2.39</v>
      </c>
      <c r="H904" s="27">
        <f>[1]!b_dq_pctchange($A904,日期设置!$B$2,1)/100</f>
        <v>0</v>
      </c>
      <c r="I904" s="26">
        <f>[1]!b_pq_pctchange(A904,日期设置!$B$4,日期设置!$B$2,1)</f>
        <v>0</v>
      </c>
      <c r="J904" s="26">
        <f>[1]!b_pq_pctchange(A904,日期设置!$C$4,日期设置!$B$2,1)</f>
        <v>0</v>
      </c>
      <c r="K904" s="52">
        <f>[1]!b_dq_amount($A904,日期设置!B$2,2,10000)</f>
        <v>0</v>
      </c>
      <c r="L904" s="26">
        <f>[1]!b_info_latestpar(A904,日期设置!$B$2)</f>
        <v>100</v>
      </c>
      <c r="M904" s="6">
        <f>[1]!b_info_outstandingbalance($A904,日期设置!B$2)</f>
        <v>5</v>
      </c>
      <c r="N904" s="7">
        <f>[1]!b_info_latestissurercreditrating2(A904,日期设置!$B$2,"102","1")</f>
        <v>0</v>
      </c>
      <c r="O904" s="8">
        <v>7</v>
      </c>
      <c r="P904" s="9" t="str">
        <f>[1]!b_info_repurchasedate(A904)</f>
        <v>2023-08-13</v>
      </c>
      <c r="Q904" s="8" t="s">
        <v>19998</v>
      </c>
      <c r="R904" s="2" t="str">
        <f>IF((--IF(P904=0,Q904,P904))&gt;(--日期设置!$B$2),IF(P904=0,Q904,P904),Q904)</f>
        <v>2023-08-13</v>
      </c>
      <c r="S904" s="31" t="s">
        <v>19159</v>
      </c>
      <c r="T904" s="8">
        <f>[1]!b_anal_ptmyear($A904,日期设置!$B$2)</f>
        <v>4.3945205479452056</v>
      </c>
      <c r="U904" s="8">
        <f>[1]!b_anal_termifexercise($A904,日期设置!B$2)</f>
        <v>2.3945205479452056</v>
      </c>
      <c r="V904" s="10">
        <f>[1]!b_dq_dirtyprice(A904,日期设置!$B$2)</f>
        <v>103.3103</v>
      </c>
      <c r="W904" s="11">
        <f>IF(U904=0,ROUNDUP((Q904-日期设置!$B$2)/365,0),ROUNDUP((R904-日期设置!$B$2)/365,0))</f>
        <v>3</v>
      </c>
      <c r="X904" s="18">
        <f>_xlfn.IFNA(VLOOKUP(A904,过往入选债券!A:D,4,0),2)</f>
        <v>2</v>
      </c>
      <c r="Y904">
        <f>_xlfn.IFNA(VLOOKUP(C904,[2]Sheet1!$A:$A,1,0),3)</f>
        <v>3</v>
      </c>
    </row>
    <row r="905" spans="1:25" hidden="1" x14ac:dyDescent="0.2">
      <c r="A905" s="21" t="s">
        <v>11141</v>
      </c>
      <c r="B905" s="21" t="s">
        <v>11142</v>
      </c>
      <c r="C905" s="37" t="s">
        <v>3067</v>
      </c>
      <c r="D905" s="26" t="str">
        <f>[1]!b_calc_yield(A905,日期设置!$B$2,F905,1,R905,1,O905,L905,S905,)</f>
        <v>Fetching...</v>
      </c>
      <c r="E905" s="26">
        <f t="shared" si="28"/>
        <v>16.345594492334172</v>
      </c>
      <c r="F905" s="18">
        <f>[1]!b_dq_cleanprice($A905,日期设置!B$2)</f>
        <v>99.110100000000003</v>
      </c>
      <c r="G905" s="18" t="str">
        <f t="shared" si="29"/>
        <v>2.30 + 0</v>
      </c>
      <c r="H905" s="27">
        <f>[1]!b_dq_pctchange($A905,日期设置!$B$2,1)/100</f>
        <v>0</v>
      </c>
      <c r="I905" s="26">
        <f>[1]!b_pq_pctchange(A905,日期设置!$B$4,日期设置!$B$2,1)</f>
        <v>0</v>
      </c>
      <c r="J905" s="26">
        <f>[1]!b_pq_pctchange(A905,日期设置!$C$4,日期设置!$B$2,1)</f>
        <v>-0.5156398370670463</v>
      </c>
      <c r="K905" s="52">
        <f>[1]!b_dq_amount($A905,日期设置!B$2,2,10000)</f>
        <v>0</v>
      </c>
      <c r="L905" s="26">
        <f>[1]!b_info_latestpar(A905,日期设置!$B$2)</f>
        <v>100</v>
      </c>
      <c r="M905" s="6">
        <f>[1]!b_info_outstandingbalance($A905,日期设置!B$2)</f>
        <v>5</v>
      </c>
      <c r="N905" s="7" t="str">
        <f>[1]!b_info_latestissurercreditrating2(A905,日期设置!$B$2,"102","1")</f>
        <v>AA</v>
      </c>
      <c r="O905" s="8">
        <v>7</v>
      </c>
      <c r="P905" s="9">
        <f>[1]!b_info_repurchasedate(A905)</f>
        <v>0</v>
      </c>
      <c r="Q905" s="8" t="s">
        <v>16487</v>
      </c>
      <c r="R905" s="2" t="str">
        <f>IF((--IF(P905=0,Q905,P905))&gt;(--日期设置!$B$2),IF(P905=0,Q905,P905),Q905)</f>
        <v>2023-07-10</v>
      </c>
      <c r="S905" s="2" t="s">
        <v>18245</v>
      </c>
      <c r="T905" s="8">
        <f>[1]!b_anal_ptmyear($A905,日期设置!$B$2)</f>
        <v>2.3013698630136985</v>
      </c>
      <c r="U905" s="8">
        <f>[1]!b_anal_termifexercise($A905,日期设置!B$2)</f>
        <v>0</v>
      </c>
      <c r="V905" s="10">
        <f>[1]!b_dq_dirtyprice(A905,日期设置!$B$2)</f>
        <v>104.0005</v>
      </c>
      <c r="W905" s="11">
        <f>IF(U905=0,ROUNDUP((Q905-日期设置!$B$2)/365,0),ROUNDUP((R905-日期设置!$B$2)/365,0))</f>
        <v>3</v>
      </c>
      <c r="X905" s="18">
        <f>_xlfn.IFNA(VLOOKUP(A905,过往入选债券!A:D,4,0),2)</f>
        <v>2</v>
      </c>
      <c r="Y905">
        <f>_xlfn.IFNA(VLOOKUP(C905,[2]Sheet1!$A:$A,1,0),3)</f>
        <v>3</v>
      </c>
    </row>
    <row r="906" spans="1:25" hidden="1" x14ac:dyDescent="0.2">
      <c r="A906" s="21" t="s">
        <v>3854</v>
      </c>
      <c r="B906" s="21" t="s">
        <v>3855</v>
      </c>
      <c r="C906" s="37" t="s">
        <v>2857</v>
      </c>
      <c r="D906" s="26" t="str">
        <f>[1]!b_calc_yield(A906,日期设置!$B$2,F906,1,R906,1,O906,L906,S906,)</f>
        <v>Fetching...</v>
      </c>
      <c r="E906" s="26">
        <f t="shared" si="28"/>
        <v>6.1907739479951651</v>
      </c>
      <c r="F906" s="18">
        <f>[1]!b_dq_cleanprice($A906,日期设置!B$2)</f>
        <v>100</v>
      </c>
      <c r="G906" s="18" t="str">
        <f t="shared" si="29"/>
        <v>0.83 + 0</v>
      </c>
      <c r="H906" s="27">
        <f>[1]!b_dq_pctchange($A906,日期设置!$B$2,1)/100</f>
        <v>0</v>
      </c>
      <c r="I906" s="26">
        <f>[1]!b_pq_pctchange(A906,日期设置!$B$4,日期设置!$B$2,1)</f>
        <v>0</v>
      </c>
      <c r="J906" s="26">
        <f>[1]!b_pq_pctchange(A906,日期设置!$C$4,日期设置!$B$2,1)</f>
        <v>0</v>
      </c>
      <c r="K906" s="52">
        <f>[1]!b_dq_amount($A906,日期设置!B$2,2,10000)</f>
        <v>0</v>
      </c>
      <c r="L906" s="26">
        <f>[1]!b_info_latestpar(A906,日期设置!$B$2)</f>
        <v>100</v>
      </c>
      <c r="M906" s="6">
        <f>[1]!b_info_outstandingbalance($A906,日期设置!B$2)</f>
        <v>3</v>
      </c>
      <c r="N906" s="7">
        <f>[1]!b_info_latestissurercreditrating2(A906,日期设置!$B$2,"102","1")</f>
        <v>0</v>
      </c>
      <c r="O906" s="8">
        <v>7.5</v>
      </c>
      <c r="P906" s="9">
        <f>[1]!b_info_repurchasedate(A906)</f>
        <v>0</v>
      </c>
      <c r="Q906" s="8" t="s">
        <v>16681</v>
      </c>
      <c r="R906" s="2" t="str">
        <f>IF((--IF(P906=0,Q906,P906))&gt;(--日期设置!$B$2),IF(P906=0,Q906,P906),Q906)</f>
        <v>2022-01-21</v>
      </c>
      <c r="S906" s="2" t="s">
        <v>18520</v>
      </c>
      <c r="T906" s="8">
        <f>[1]!b_anal_ptmyear($A906,日期设置!$B$2)</f>
        <v>0.83561643835616439</v>
      </c>
      <c r="U906" s="8">
        <f>[1]!b_anal_termifexercise($A906,日期设置!B$2)</f>
        <v>0</v>
      </c>
      <c r="V906" s="10">
        <f>[1]!b_dq_dirtyprice(A906,日期设置!$B$2)</f>
        <v>101.2329</v>
      </c>
      <c r="W906" s="11">
        <f>IF(U906=0,ROUNDUP((Q906-日期设置!$B$2)/365,0),ROUNDUP((R906-日期设置!$B$2)/365,0))</f>
        <v>1</v>
      </c>
      <c r="X906" s="18">
        <f>_xlfn.IFNA(VLOOKUP(A906,过往入选债券!A:D,4,0),2)</f>
        <v>2</v>
      </c>
      <c r="Y906">
        <f>_xlfn.IFNA(VLOOKUP(C906,[2]Sheet1!$A:$A,1,0),3)</f>
        <v>3</v>
      </c>
    </row>
    <row r="907" spans="1:25" hidden="1" x14ac:dyDescent="0.2">
      <c r="A907" s="21" t="s">
        <v>7459</v>
      </c>
      <c r="B907" s="21" t="s">
        <v>7460</v>
      </c>
      <c r="C907" s="37" t="s">
        <v>2179</v>
      </c>
      <c r="D907" s="26" t="str">
        <f>[1]!b_calc_yield(A907,日期设置!$B$2,F907,1,R907,1,O907,L907,S907,)</f>
        <v>Fetching...</v>
      </c>
      <c r="E907" s="26">
        <f t="shared" si="28"/>
        <v>4.3827012870926163</v>
      </c>
      <c r="F907" s="18">
        <f>[1]!b_dq_cleanprice($A907,日期设置!B$2)</f>
        <v>99.375</v>
      </c>
      <c r="G907" s="18" t="str">
        <f t="shared" si="29"/>
        <v>0.59 + 0</v>
      </c>
      <c r="H907" s="27">
        <f>[1]!b_dq_pctchange($A907,日期设置!$B$2,1)/100</f>
        <v>0</v>
      </c>
      <c r="I907" s="26">
        <f>[1]!b_pq_pctchange(A907,日期设置!$B$4,日期设置!$B$2,1)</f>
        <v>0</v>
      </c>
      <c r="J907" s="26">
        <f>[1]!b_pq_pctchange(A907,日期设置!$C$4,日期设置!$B$2,1)</f>
        <v>0</v>
      </c>
      <c r="K907" s="52">
        <f>[1]!b_dq_amount($A907,日期设置!B$2,2,10000)</f>
        <v>0</v>
      </c>
      <c r="L907" s="26">
        <f>[1]!b_info_latestpar(A907,日期设置!$B$2)</f>
        <v>100</v>
      </c>
      <c r="M907" s="6">
        <f>[1]!b_info_outstandingbalance($A907,日期设置!B$2)</f>
        <v>6</v>
      </c>
      <c r="N907" s="7" t="str">
        <f>[1]!b_info_latestissurercreditrating2(A907,日期设置!$B$2,"102","1")</f>
        <v>AA+</v>
      </c>
      <c r="O907" s="8">
        <v>6.5</v>
      </c>
      <c r="P907" s="9">
        <f>[1]!b_info_repurchasedate(A907)</f>
        <v>0</v>
      </c>
      <c r="Q907" s="8" t="s">
        <v>16517</v>
      </c>
      <c r="R907" s="2" t="str">
        <f>IF((--IF(P907=0,Q907,P907))&gt;(--日期设置!$B$2),IF(P907=0,Q907,P907),Q907)</f>
        <v>2021-10-24</v>
      </c>
      <c r="S907" s="2" t="s">
        <v>18337</v>
      </c>
      <c r="T907" s="8">
        <f>[1]!b_anal_ptmyear($A907,日期设置!$B$2)</f>
        <v>0.59178082191780823</v>
      </c>
      <c r="U907" s="8">
        <f>[1]!b_anal_termifexercise($A907,日期设置!B$2)</f>
        <v>0</v>
      </c>
      <c r="V907" s="10">
        <f>[1]!b_dq_dirtyprice(A907,日期设置!$B$2)</f>
        <v>102.0284</v>
      </c>
      <c r="W907" s="11">
        <f>IF(U907=0,ROUNDUP((Q907-日期设置!$B$2)/365,0),ROUNDUP((R907-日期设置!$B$2)/365,0))</f>
        <v>1</v>
      </c>
      <c r="X907" s="18">
        <f>_xlfn.IFNA(VLOOKUP(A907,过往入选债券!A:D,4,0),2)</f>
        <v>2</v>
      </c>
      <c r="Y907">
        <f>_xlfn.IFNA(VLOOKUP(C907,[2]Sheet1!$A:$A,1,0),3)</f>
        <v>3</v>
      </c>
    </row>
    <row r="908" spans="1:25" hidden="1" x14ac:dyDescent="0.2">
      <c r="A908" s="21" t="s">
        <v>14428</v>
      </c>
      <c r="B908" s="21" t="s">
        <v>14429</v>
      </c>
      <c r="C908" s="37" t="s">
        <v>14430</v>
      </c>
      <c r="D908" s="26" t="str">
        <f>[1]!b_calc_yield(A908,日期设置!$B$2,F908,1,R908,1,O908,L908,S908,)</f>
        <v>Fetching...</v>
      </c>
      <c r="E908" s="26">
        <f t="shared" si="28"/>
        <v>14.440581875293269</v>
      </c>
      <c r="F908" s="18">
        <f>[1]!b_dq_cleanprice($A908,日期设置!B$2)</f>
        <v>98.312799999999996</v>
      </c>
      <c r="G908" s="18" t="str">
        <f t="shared" si="29"/>
        <v>2.06 + 0</v>
      </c>
      <c r="H908" s="27">
        <f>[1]!b_dq_pctchange($A908,日期设置!$B$2,1)/100</f>
        <v>0</v>
      </c>
      <c r="I908" s="26">
        <f>[1]!b_pq_pctchange(A908,日期设置!$B$4,日期设置!$B$2,1)</f>
        <v>15.662117647058817</v>
      </c>
      <c r="J908" s="26">
        <f>[1]!b_pq_pctchange(A908,日期设置!$C$4,日期设置!$B$2,1)</f>
        <v>9.2364444444444409</v>
      </c>
      <c r="K908" s="52">
        <f>[1]!b_dq_amount($A908,日期设置!B$2,2,10000)</f>
        <v>0</v>
      </c>
      <c r="L908" s="26">
        <f>[1]!b_info_latestpar(A908,日期设置!$B$2)</f>
        <v>100</v>
      </c>
      <c r="M908" s="6">
        <f>[1]!b_info_outstandingbalance($A908,日期设置!B$2)</f>
        <v>5</v>
      </c>
      <c r="N908" s="7" t="str">
        <f>[1]!b_info_latestissurercreditrating2(A908,日期设置!$B$2,"102","1")</f>
        <v>AA</v>
      </c>
      <c r="O908" s="8">
        <v>6.5</v>
      </c>
      <c r="P908" s="9">
        <f>[1]!b_info_repurchasedate(A908)</f>
        <v>0</v>
      </c>
      <c r="Q908" s="8" t="s">
        <v>16705</v>
      </c>
      <c r="R908" s="2" t="str">
        <f>IF((--IF(P908=0,Q908,P908))&gt;(--日期设置!$B$2),IF(P908=0,Q908,P908),Q908)</f>
        <v>2023-04-13</v>
      </c>
      <c r="S908" s="2" t="s">
        <v>17791</v>
      </c>
      <c r="T908" s="8">
        <f>[1]!b_anal_ptmyear($A908,日期设置!$B$2)</f>
        <v>2.0602739726027397</v>
      </c>
      <c r="U908" s="8">
        <f>[1]!b_anal_termifexercise($A908,日期设置!B$2)</f>
        <v>0</v>
      </c>
      <c r="V908" s="10">
        <f>[1]!b_dq_dirtyprice(A908,日期设置!$B$2)</f>
        <v>104.42100000000001</v>
      </c>
      <c r="W908" s="11">
        <f>IF(U908=0,ROUNDUP((Q908-日期设置!$B$2)/365,0),ROUNDUP((R908-日期设置!$B$2)/365,0))</f>
        <v>3</v>
      </c>
      <c r="X908" s="18" t="str">
        <f>_xlfn.IFNA(VLOOKUP(A908,过往入选债券!A:D,4,0),2)</f>
        <v>否</v>
      </c>
      <c r="Y908">
        <f>_xlfn.IFNA(VLOOKUP(C908,[2]Sheet1!$A:$A,1,0),3)</f>
        <v>3</v>
      </c>
    </row>
    <row r="909" spans="1:25" hidden="1" x14ac:dyDescent="0.2">
      <c r="A909" s="21" t="s">
        <v>15415</v>
      </c>
      <c r="B909" s="21" t="s">
        <v>15416</v>
      </c>
      <c r="C909" s="37" t="s">
        <v>15417</v>
      </c>
      <c r="D909" s="26" t="str">
        <f>[1]!b_calc_yield(A909,日期设置!$B$2,F909,1,R909,1,O909,L909,S909,)</f>
        <v>Fetching...</v>
      </c>
      <c r="E909" s="26">
        <f t="shared" si="28"/>
        <v>18.038426555539687</v>
      </c>
      <c r="F909" s="18">
        <f>[1]!b_dq_cleanprice($A909,日期设置!B$2)</f>
        <v>99.4863</v>
      </c>
      <c r="G909" s="18" t="str">
        <f t="shared" si="29"/>
        <v>5.50 + 2.50</v>
      </c>
      <c r="H909" s="27">
        <f>[1]!b_dq_pctchange($A909,日期设置!$B$2,1)/100</f>
        <v>0</v>
      </c>
      <c r="I909" s="26">
        <f>[1]!b_pq_pctchange(A909,日期设置!$B$4,日期设置!$B$2,1)</f>
        <v>0</v>
      </c>
      <c r="J909" s="26">
        <f>[1]!b_pq_pctchange(A909,日期设置!$C$4,日期设置!$B$2,1)</f>
        <v>0</v>
      </c>
      <c r="K909" s="52">
        <f>[1]!b_dq_amount($A909,日期设置!B$2,2,10000)</f>
        <v>0</v>
      </c>
      <c r="L909" s="26">
        <f>[1]!b_info_latestpar(A909,日期设置!$B$2)</f>
        <v>100</v>
      </c>
      <c r="M909" s="6">
        <f>[1]!b_info_outstandingbalance($A909,日期设置!B$2)</f>
        <v>8.8000000000000007</v>
      </c>
      <c r="N909" s="7" t="str">
        <f>[1]!b_info_latestissurercreditrating2(A909,日期设置!$B$2,"102","1")</f>
        <v>AA</v>
      </c>
      <c r="O909" s="8">
        <v>7.2</v>
      </c>
      <c r="P909" s="9" t="str">
        <f>[1]!b_info_repurchasedate(A909)</f>
        <v>2023-09-24</v>
      </c>
      <c r="Q909" s="8" t="s">
        <v>17058</v>
      </c>
      <c r="R909" s="2" t="str">
        <f>IF((--IF(P909=0,Q909,P909))&gt;(--日期设置!$B$2),IF(P909=0,Q909,P909),Q909)</f>
        <v>2023-09-24</v>
      </c>
      <c r="S909" s="2" t="s">
        <v>17874</v>
      </c>
      <c r="T909" s="8">
        <f>[1]!b_anal_ptmyear($A909,日期设置!$B$2)</f>
        <v>5.5095890410958903</v>
      </c>
      <c r="U909" s="8">
        <f>[1]!b_anal_termifexercise($A909,日期设置!B$2)</f>
        <v>2.5095890410958903</v>
      </c>
      <c r="V909" s="10">
        <f>[1]!b_dq_dirtyprice(A909,日期设置!$B$2)</f>
        <v>103.01730000000001</v>
      </c>
      <c r="W909" s="11">
        <f>IF(U909=0,ROUNDUP((Q909-日期设置!$B$2)/365,0),ROUNDUP((R909-日期设置!$B$2)/365,0))</f>
        <v>3</v>
      </c>
      <c r="X909" s="18">
        <f>_xlfn.IFNA(VLOOKUP(A909,过往入选债券!A:D,4,0),2)</f>
        <v>2</v>
      </c>
      <c r="Y909">
        <f>_xlfn.IFNA(VLOOKUP(C909,[2]Sheet1!$A:$A,1,0),3)</f>
        <v>3</v>
      </c>
    </row>
    <row r="910" spans="1:25" hidden="1" x14ac:dyDescent="0.2">
      <c r="A910" s="21" t="s">
        <v>15719</v>
      </c>
      <c r="B910" s="21" t="s">
        <v>15720</v>
      </c>
      <c r="C910" s="37" t="s">
        <v>15721</v>
      </c>
      <c r="D910" s="26" t="str">
        <f>[1]!b_calc_yield(A910,日期设置!$B$2,F910,1,R910,1,O910,L910,S910,)</f>
        <v>Fetching...</v>
      </c>
      <c r="E910" s="26">
        <f t="shared" si="28"/>
        <v>44.620586658340031</v>
      </c>
      <c r="F910" s="18">
        <f>[1]!b_dq_cleanprice($A910,日期设置!B$2)</f>
        <v>97.171899999999994</v>
      </c>
      <c r="G910" s="18" t="str">
        <f t="shared" si="29"/>
        <v>5.97 + 0</v>
      </c>
      <c r="H910" s="27">
        <f>[1]!b_dq_pctchange($A910,日期设置!$B$2,1)/100</f>
        <v>0</v>
      </c>
      <c r="I910" s="26">
        <f>[1]!b_pq_pctchange(A910,日期设置!$B$4,日期设置!$B$2,1)</f>
        <v>0</v>
      </c>
      <c r="J910" s="26">
        <f>[1]!b_pq_pctchange(A910,日期设置!$C$4,日期设置!$B$2,1)</f>
        <v>0</v>
      </c>
      <c r="K910" s="52">
        <f>[1]!b_dq_amount($A910,日期设置!B$2,2,10000)</f>
        <v>0</v>
      </c>
      <c r="L910" s="26">
        <f>[1]!b_info_latestpar(A910,日期设置!$B$2)</f>
        <v>100</v>
      </c>
      <c r="M910" s="6">
        <f>[1]!b_info_outstandingbalance($A910,日期设置!B$2)</f>
        <v>7</v>
      </c>
      <c r="N910" s="7" t="str">
        <f>[1]!b_info_latestissurercreditrating2(A910,日期设置!$B$2,"102","1")</f>
        <v>AA-</v>
      </c>
      <c r="O910" s="8">
        <v>6.8</v>
      </c>
      <c r="P910" s="9">
        <f>[1]!b_info_repurchasedate(A910)</f>
        <v>0</v>
      </c>
      <c r="Q910" s="8" t="s">
        <v>17279</v>
      </c>
      <c r="R910" s="2" t="str">
        <f>IF((--IF(P910=0,Q910,P910))&gt;(--日期设置!$B$2),IF(P910=0,Q910,P910),Q910)</f>
        <v>2027-03-12</v>
      </c>
      <c r="S910" s="2" t="s">
        <v>17859</v>
      </c>
      <c r="T910" s="8">
        <f>[1]!b_anal_ptmyear($A910,日期设置!$B$2)</f>
        <v>5.9726027397260273</v>
      </c>
      <c r="U910" s="8">
        <f>[1]!b_anal_termifexercise($A910,日期设置!B$2)</f>
        <v>0</v>
      </c>
      <c r="V910" s="10">
        <f>[1]!b_dq_dirtyprice(A910,日期设置!$B$2)</f>
        <v>97.358199999999997</v>
      </c>
      <c r="W910" s="11">
        <f>IF(U910=0,ROUNDUP((Q910-日期设置!$B$2)/365,0),ROUNDUP((R910-日期设置!$B$2)/365,0))</f>
        <v>6</v>
      </c>
      <c r="X910" s="18">
        <f>_xlfn.IFNA(VLOOKUP(A910,过往入选债券!A:D,4,0),2)</f>
        <v>2</v>
      </c>
      <c r="Y910">
        <f>_xlfn.IFNA(VLOOKUP(C910,[2]Sheet1!$A:$A,1,0),3)</f>
        <v>3</v>
      </c>
    </row>
    <row r="911" spans="1:25" hidden="1" x14ac:dyDescent="0.2">
      <c r="A911" s="21" t="s">
        <v>5827</v>
      </c>
      <c r="B911" s="21" t="s">
        <v>5828</v>
      </c>
      <c r="C911" s="37" t="s">
        <v>2781</v>
      </c>
      <c r="D911" s="26" t="str">
        <f>[1]!b_calc_yield(A911,日期设置!$B$2,F911,1,R911,1,O911,L911,S911,)</f>
        <v>Fetching...</v>
      </c>
      <c r="E911" s="26">
        <f t="shared" si="28"/>
        <v>6.9304532901140581</v>
      </c>
      <c r="F911" s="18">
        <f>[1]!b_dq_cleanprice($A911,日期设置!B$2)</f>
        <v>100</v>
      </c>
      <c r="G911" s="18" t="str">
        <f t="shared" si="29"/>
        <v>1.00 + 0</v>
      </c>
      <c r="H911" s="27">
        <f>[1]!b_dq_pctchange($A911,日期设置!$B$2,1)/100</f>
        <v>0</v>
      </c>
      <c r="I911" s="26">
        <f>[1]!b_pq_pctchange(A911,日期设置!$B$4,日期设置!$B$2,1)</f>
        <v>0</v>
      </c>
      <c r="J911" s="26">
        <f>[1]!b_pq_pctchange(A911,日期设置!$C$4,日期设置!$B$2,1)</f>
        <v>0</v>
      </c>
      <c r="K911" s="52">
        <f>[1]!b_dq_amount($A911,日期设置!B$2,2,10000)</f>
        <v>0</v>
      </c>
      <c r="L911" s="26">
        <f>[1]!b_info_latestpar(A911,日期设置!$B$2)</f>
        <v>100</v>
      </c>
      <c r="M911" s="6">
        <f>[1]!b_info_outstandingbalance($A911,日期设置!B$2)</f>
        <v>14.7</v>
      </c>
      <c r="N911" s="7" t="str">
        <f>[1]!b_info_latestissurercreditrating2(A911,日期设置!$B$2,"102","1")</f>
        <v>AA+</v>
      </c>
      <c r="O911" s="8">
        <v>7.4</v>
      </c>
      <c r="P911" s="9" t="str">
        <f>[1]!b_info_repurchasedate(A911)</f>
        <v>2020-03-24</v>
      </c>
      <c r="Q911" s="8" t="s">
        <v>16644</v>
      </c>
      <c r="R911" s="2" t="str">
        <f>IF((--IF(P911=0,Q911,P911))&gt;(--日期设置!$B$2),IF(P911=0,Q911,P911),Q911)</f>
        <v>2022-03-24</v>
      </c>
      <c r="S911" s="2" t="s">
        <v>18393</v>
      </c>
      <c r="T911" s="8">
        <f>[1]!b_anal_ptmyear($A911,日期设置!$B$2)</f>
        <v>1.0054794520547945</v>
      </c>
      <c r="U911" s="8">
        <f>[1]!b_anal_termifexercise($A911,日期设置!B$2)</f>
        <v>0</v>
      </c>
      <c r="V911" s="10">
        <f>[1]!b_dq_dirtyprice(A911,日期设置!$B$2)</f>
        <v>107.3595</v>
      </c>
      <c r="W911" s="11">
        <f>IF(U911=0,ROUNDUP((Q911-日期设置!$B$2)/365,0),ROUNDUP((R911-日期设置!$B$2)/365,0))</f>
        <v>2</v>
      </c>
      <c r="X911" s="18">
        <f>_xlfn.IFNA(VLOOKUP(A911,过往入选债券!A:D,4,0),2)</f>
        <v>2</v>
      </c>
      <c r="Y911">
        <f>_xlfn.IFNA(VLOOKUP(C911,[2]Sheet1!$A:$A,1,0),3)</f>
        <v>3</v>
      </c>
    </row>
    <row r="912" spans="1:25" hidden="1" x14ac:dyDescent="0.2">
      <c r="A912" s="21" t="s">
        <v>13881</v>
      </c>
      <c r="B912" s="21" t="s">
        <v>13882</v>
      </c>
      <c r="C912" s="37" t="s">
        <v>1959</v>
      </c>
      <c r="D912" s="26" t="str">
        <f>[1]!b_calc_yield(A912,日期设置!$B$2,F912,1,R912,1,O912,L912,S912,)</f>
        <v>Fetching...</v>
      </c>
      <c r="E912" s="26">
        <f t="shared" si="28"/>
        <v>31.971442968695385</v>
      </c>
      <c r="F912" s="18">
        <f>[1]!b_dq_cleanprice($A912,日期设置!B$2)</f>
        <v>77.928299999999993</v>
      </c>
      <c r="G912" s="18" t="str">
        <f t="shared" si="29"/>
        <v>3.34 + 0</v>
      </c>
      <c r="H912" s="27">
        <f>[1]!b_dq_pctchange($A912,日期设置!$B$2,1)/100</f>
        <v>0</v>
      </c>
      <c r="I912" s="26">
        <f>[1]!b_pq_pctchange(A912,日期设置!$B$4,日期设置!$B$2,1)</f>
        <v>0</v>
      </c>
      <c r="J912" s="26">
        <f>[1]!b_pq_pctchange(A912,日期设置!$C$4,日期设置!$B$2,1)</f>
        <v>-0.15643737892439144</v>
      </c>
      <c r="K912" s="52">
        <f>[1]!b_dq_amount($A912,日期设置!B$2,2,10000)</f>
        <v>0</v>
      </c>
      <c r="L912" s="26">
        <f>[1]!b_info_latestpar(A912,日期设置!$B$2)</f>
        <v>80</v>
      </c>
      <c r="M912" s="6">
        <f>[1]!b_info_outstandingbalance($A912,日期设置!B$2)</f>
        <v>5.6</v>
      </c>
      <c r="N912" s="7" t="str">
        <f>[1]!b_info_latestissurercreditrating2(A912,日期设置!$B$2,"102","1")</f>
        <v>AA</v>
      </c>
      <c r="O912" s="8">
        <v>6.91</v>
      </c>
      <c r="P912" s="9">
        <f>[1]!b_info_repurchasedate(A912)</f>
        <v>0</v>
      </c>
      <c r="Q912" s="8" t="s">
        <v>16865</v>
      </c>
      <c r="R912" s="2" t="str">
        <f>IF((--IF(P912=0,Q912,P912))&gt;(--日期设置!$B$2),IF(P912=0,Q912,P912),Q912)</f>
        <v>2024-07-25</v>
      </c>
      <c r="S912" s="2" t="s">
        <v>18791</v>
      </c>
      <c r="T912" s="8">
        <f>[1]!b_anal_ptmyear($A912,日期设置!$B$2)</f>
        <v>3.3424657534246576</v>
      </c>
      <c r="U912" s="8">
        <f>[1]!b_anal_termifexercise($A912,日期设置!B$2)</f>
        <v>0</v>
      </c>
      <c r="V912" s="10">
        <f>[1]!b_dq_dirtyprice(A912,日期设置!$B$2)</f>
        <v>81.563100000000006</v>
      </c>
      <c r="W912" s="11">
        <f>IF(U912=0,ROUNDUP((Q912-日期设置!$B$2)/365,0),ROUNDUP((R912-日期设置!$B$2)/365,0))</f>
        <v>4</v>
      </c>
      <c r="X912" s="18" t="str">
        <f>_xlfn.IFNA(VLOOKUP(A912,过往入选债券!A:D,4,0),2)</f>
        <v>否</v>
      </c>
      <c r="Y912">
        <f>_xlfn.IFNA(VLOOKUP(C912,[2]Sheet1!$A:$A,1,0),3)</f>
        <v>3</v>
      </c>
    </row>
    <row r="913" spans="1:25" hidden="1" x14ac:dyDescent="0.2">
      <c r="A913" s="21" t="s">
        <v>15594</v>
      </c>
      <c r="B913" s="21" t="s">
        <v>15595</v>
      </c>
      <c r="C913" s="37" t="s">
        <v>1526</v>
      </c>
      <c r="D913" s="26" t="str">
        <f>[1]!b_calc_yield(A913,日期设置!$B$2,F913,1,R913,1,O913,L913,S913,)</f>
        <v>Fetching...</v>
      </c>
      <c r="E913" s="26">
        <f t="shared" si="28"/>
        <v>41.79445280542771</v>
      </c>
      <c r="F913" s="18">
        <f>[1]!b_dq_cleanprice($A913,日期设置!B$2)</f>
        <v>100.4319</v>
      </c>
      <c r="G913" s="18" t="str">
        <f t="shared" si="29"/>
        <v>5.75 + 0</v>
      </c>
      <c r="H913" s="27">
        <f>[1]!b_dq_pctchange($A913,日期设置!$B$2,1)/100</f>
        <v>0</v>
      </c>
      <c r="I913" s="26">
        <f>[1]!b_pq_pctchange(A913,日期设置!$B$4,日期设置!$B$2,1)</f>
        <v>0</v>
      </c>
      <c r="J913" s="26">
        <f>[1]!b_pq_pctchange(A913,日期设置!$C$4,日期设置!$B$2,1)</f>
        <v>0</v>
      </c>
      <c r="K913" s="52">
        <f>[1]!b_dq_amount($A913,日期设置!B$2,2,10000)</f>
        <v>0</v>
      </c>
      <c r="L913" s="26">
        <f>[1]!b_info_latestpar(A913,日期设置!$B$2)</f>
        <v>100</v>
      </c>
      <c r="M913" s="6">
        <f>[1]!b_info_outstandingbalance($A913,日期设置!B$2)</f>
        <v>7</v>
      </c>
      <c r="N913" s="7" t="str">
        <f>[1]!b_info_latestissurercreditrating2(A913,日期设置!$B$2,"102","1")</f>
        <v>AA</v>
      </c>
      <c r="O913" s="8">
        <v>7.5</v>
      </c>
      <c r="P913" s="9">
        <f>[1]!b_info_repurchasedate(A913)</f>
        <v>0</v>
      </c>
      <c r="Q913" s="8" t="s">
        <v>16752</v>
      </c>
      <c r="R913" s="2" t="str">
        <f>IF((--IF(P913=0,Q913,P913))&gt;(--日期设置!$B$2),IF(P913=0,Q913,P913),Q913)</f>
        <v>2026-12-23</v>
      </c>
      <c r="S913" s="2" t="s">
        <v>18311</v>
      </c>
      <c r="T913" s="8">
        <f>[1]!b_anal_ptmyear($A913,日期设置!$B$2)</f>
        <v>5.7561643835616438</v>
      </c>
      <c r="U913" s="8">
        <f>[1]!b_anal_termifexercise($A913,日期设置!B$2)</f>
        <v>0</v>
      </c>
      <c r="V913" s="10">
        <f>[1]!b_dq_dirtyprice(A913,日期设置!$B$2)</f>
        <v>102.2607</v>
      </c>
      <c r="W913" s="11">
        <f>IF(U913=0,ROUNDUP((Q913-日期设置!$B$2)/365,0),ROUNDUP((R913-日期设置!$B$2)/365,0))</f>
        <v>6</v>
      </c>
      <c r="X913" s="18">
        <f>_xlfn.IFNA(VLOOKUP(A913,过往入选债券!A:D,4,0),2)</f>
        <v>2</v>
      </c>
      <c r="Y913">
        <f>_xlfn.IFNA(VLOOKUP(C913,[2]Sheet1!$A:$A,1,0),3)</f>
        <v>3</v>
      </c>
    </row>
    <row r="914" spans="1:25" hidden="1" x14ac:dyDescent="0.2">
      <c r="A914" s="21" t="s">
        <v>8817</v>
      </c>
      <c r="B914" s="21" t="s">
        <v>8818</v>
      </c>
      <c r="C914" s="37" t="s">
        <v>8</v>
      </c>
      <c r="D914" s="26" t="str">
        <f>[1]!b_calc_yield(A914,日期设置!$B$2,F914,1,R914,1,O914,L914,S914,)</f>
        <v>Fetching...</v>
      </c>
      <c r="E914" s="26">
        <f t="shared" si="28"/>
        <v>9.390089701891835</v>
      </c>
      <c r="F914" s="18">
        <f>[1]!b_dq_cleanprice($A914,日期设置!B$2)</f>
        <v>96.149100000000004</v>
      </c>
      <c r="G914" s="18" t="str">
        <f t="shared" si="29"/>
        <v>1.29 + 0</v>
      </c>
      <c r="H914" s="27">
        <f>[1]!b_dq_pctchange($A914,日期设置!$B$2,1)/100</f>
        <v>0</v>
      </c>
      <c r="I914" s="26">
        <f>[1]!b_pq_pctchange(A914,日期设置!$B$4,日期设置!$B$2,1)</f>
        <v>0</v>
      </c>
      <c r="J914" s="26">
        <f>[1]!b_pq_pctchange(A914,日期设置!$C$4,日期设置!$B$2,1)</f>
        <v>-3.2521274165812208</v>
      </c>
      <c r="K914" s="52">
        <f>[1]!b_dq_amount($A914,日期设置!B$2,2,10000)</f>
        <v>0</v>
      </c>
      <c r="L914" s="26">
        <f>[1]!b_info_latestpar(A914,日期设置!$B$2)</f>
        <v>100</v>
      </c>
      <c r="M914" s="6">
        <f>[1]!b_info_outstandingbalance($A914,日期设置!B$2)</f>
        <v>20</v>
      </c>
      <c r="N914" s="7" t="str">
        <f>[1]!b_info_latestissurercreditrating2(A914,日期设置!$B$2,"102","1")</f>
        <v>AAA</v>
      </c>
      <c r="O914" s="8">
        <v>4.2</v>
      </c>
      <c r="P914" s="9">
        <f>[1]!b_info_repurchasedate(A914)</f>
        <v>0</v>
      </c>
      <c r="Q914" s="8" t="s">
        <v>17240</v>
      </c>
      <c r="R914" s="2" t="str">
        <f>IF((--IF(P914=0,Q914,P914))&gt;(--日期设置!$B$2),IF(P914=0,Q914,P914),Q914)</f>
        <v>2022-07-09</v>
      </c>
      <c r="S914" s="2" t="s">
        <v>19065</v>
      </c>
      <c r="T914" s="8">
        <f>[1]!b_anal_ptmyear($A914,日期设置!$B$2)</f>
        <v>1.2986301369863014</v>
      </c>
      <c r="U914" s="8">
        <f>[1]!b_anal_termifexercise($A914,日期设置!B$2)</f>
        <v>0</v>
      </c>
      <c r="V914" s="10">
        <f>[1]!b_dq_dirtyprice(A914,日期设置!$B$2)</f>
        <v>99.094899999999996</v>
      </c>
      <c r="W914" s="11">
        <f>IF(U914=0,ROUNDUP((Q914-日期设置!$B$2)/365,0),ROUNDUP((R914-日期设置!$B$2)/365,0))</f>
        <v>2</v>
      </c>
      <c r="X914" s="18">
        <f>_xlfn.IFNA(VLOOKUP(A914,过往入选债券!A:D,4,0),2)</f>
        <v>2</v>
      </c>
      <c r="Y914">
        <f>_xlfn.IFNA(VLOOKUP(C914,[2]Sheet1!$A:$A,1,0),3)</f>
        <v>3</v>
      </c>
    </row>
    <row r="915" spans="1:25" hidden="1" x14ac:dyDescent="0.2">
      <c r="A915" s="21" t="s">
        <v>2698</v>
      </c>
      <c r="B915" s="21" t="s">
        <v>2699</v>
      </c>
      <c r="C915" s="37" t="s">
        <v>2700</v>
      </c>
      <c r="D915" s="26" t="str">
        <f>[1]!b_calc_yield(A915,日期设置!$B$2,F915,1,R915,1,O915,L915,S915,)</f>
        <v>Fetching...</v>
      </c>
      <c r="E915" s="26">
        <f t="shared" si="28"/>
        <v>7.1671518735826112</v>
      </c>
      <c r="F915" s="18">
        <f>[1]!b_dq_cleanprice($A915,日期设置!B$2)</f>
        <v>100.17489999999999</v>
      </c>
      <c r="G915" s="18" t="str">
        <f t="shared" si="29"/>
        <v>0.96 + 0</v>
      </c>
      <c r="H915" s="27">
        <f>[1]!b_dq_pctchange($A915,日期设置!$B$2,1)/100</f>
        <v>0</v>
      </c>
      <c r="I915" s="26">
        <f>[1]!b_pq_pctchange(A915,日期设置!$B$4,日期设置!$B$2,1)</f>
        <v>0</v>
      </c>
      <c r="J915" s="26">
        <f>[1]!b_pq_pctchange(A915,日期设置!$C$4,日期设置!$B$2,1)</f>
        <v>0</v>
      </c>
      <c r="K915" s="52">
        <f>[1]!b_dq_amount($A915,日期设置!B$2,2,10000)</f>
        <v>0</v>
      </c>
      <c r="L915" s="26">
        <f>[1]!b_info_latestpar(A915,日期设置!$B$2)</f>
        <v>100</v>
      </c>
      <c r="M915" s="6">
        <f>[1]!b_info_outstandingbalance($A915,日期设置!B$2)</f>
        <v>7</v>
      </c>
      <c r="N915" s="7">
        <f>[1]!b_info_latestissurercreditrating2(A915,日期设置!$B$2,"102","1")</f>
        <v>0</v>
      </c>
      <c r="O915" s="8">
        <v>7.6</v>
      </c>
      <c r="P915" s="9">
        <f>[1]!b_info_repurchasedate(A915)</f>
        <v>0</v>
      </c>
      <c r="Q915" s="8" t="s">
        <v>16458</v>
      </c>
      <c r="R915" s="2" t="str">
        <f>IF((--IF(P915=0,Q915,P915))&gt;(--日期设置!$B$2),IF(P915=0,Q915,P915),Q915)</f>
        <v>2022-03-11</v>
      </c>
      <c r="S915" s="2" t="s">
        <v>18581</v>
      </c>
      <c r="T915" s="8">
        <f>[1]!b_anal_ptmyear($A915,日期设置!$B$2)</f>
        <v>0.96986301369863015</v>
      </c>
      <c r="U915" s="8">
        <f>[1]!b_anal_termifexercise($A915,日期设置!B$2)</f>
        <v>0</v>
      </c>
      <c r="V915" s="10">
        <f>[1]!b_dq_dirtyprice(A915,日期设置!$B$2)</f>
        <v>100.40389999999999</v>
      </c>
      <c r="W915" s="11">
        <f>IF(U915=0,ROUNDUP((Q915-日期设置!$B$2)/365,0),ROUNDUP((R915-日期设置!$B$2)/365,0))</f>
        <v>1</v>
      </c>
      <c r="X915" s="18">
        <f>_xlfn.IFNA(VLOOKUP(A915,过往入选债券!A:D,4,0),2)</f>
        <v>2</v>
      </c>
      <c r="Y915">
        <f>_xlfn.IFNA(VLOOKUP(C915,[2]Sheet1!$A:$A,1,0),3)</f>
        <v>3</v>
      </c>
    </row>
    <row r="916" spans="1:25" hidden="1" x14ac:dyDescent="0.2">
      <c r="A916" s="21" t="s">
        <v>7761</v>
      </c>
      <c r="B916" s="21" t="s">
        <v>7762</v>
      </c>
      <c r="C916" s="37" t="s">
        <v>464</v>
      </c>
      <c r="D916" s="26" t="str">
        <f>[1]!b_calc_yield(A916,日期设置!$B$2,F916,1,R916,1,O916,L916,S916,)</f>
        <v>Fetching...</v>
      </c>
      <c r="E916" s="26">
        <f t="shared" si="28"/>
        <v>5.6275405879965934</v>
      </c>
      <c r="F916" s="18">
        <f>[1]!b_dq_cleanprice($A916,日期设置!B$2)</f>
        <v>99.984999999999999</v>
      </c>
      <c r="G916" s="18" t="str">
        <f t="shared" si="29"/>
        <v>0.76 + 0</v>
      </c>
      <c r="H916" s="27">
        <f>[1]!b_dq_pctchange($A916,日期设置!$B$2,1)/100</f>
        <v>0</v>
      </c>
      <c r="I916" s="26">
        <f>[1]!b_pq_pctchange(A916,日期设置!$B$4,日期设置!$B$2,1)</f>
        <v>0</v>
      </c>
      <c r="J916" s="26">
        <f>[1]!b_pq_pctchange(A916,日期设置!$C$4,日期设置!$B$2,1)</f>
        <v>0</v>
      </c>
      <c r="K916" s="52">
        <f>[1]!b_dq_amount($A916,日期设置!B$2,2,10000)</f>
        <v>0</v>
      </c>
      <c r="L916" s="26">
        <f>[1]!b_info_latestpar(A916,日期设置!$B$2)</f>
        <v>100</v>
      </c>
      <c r="M916" s="6">
        <f>[1]!b_info_outstandingbalance($A916,日期设置!B$2)</f>
        <v>5.5</v>
      </c>
      <c r="N916" s="7" t="str">
        <f>[1]!b_info_latestissurercreditrating2(A916,日期设置!$B$2,"102","1")</f>
        <v>AA+</v>
      </c>
      <c r="O916" s="8">
        <v>7.5</v>
      </c>
      <c r="P916" s="9">
        <f>[1]!b_info_repurchasedate(A916)</f>
        <v>0</v>
      </c>
      <c r="Q916" s="8" t="s">
        <v>16931</v>
      </c>
      <c r="R916" s="2" t="str">
        <f>IF((--IF(P916=0,Q916,P916))&gt;(--日期设置!$B$2),IF(P916=0,Q916,P916),Q916)</f>
        <v>2021-12-25</v>
      </c>
      <c r="S916" s="2" t="s">
        <v>18237</v>
      </c>
      <c r="T916" s="8">
        <f>[1]!b_anal_ptmyear($A916,日期设置!$B$2)</f>
        <v>0.76164383561643834</v>
      </c>
      <c r="U916" s="8">
        <f>[1]!b_anal_termifexercise($A916,日期设置!B$2)</f>
        <v>0</v>
      </c>
      <c r="V916" s="10">
        <f>[1]!b_dq_dirtyprice(A916,日期设置!$B$2)</f>
        <v>101.7727</v>
      </c>
      <c r="W916" s="11">
        <f>IF(U916=0,ROUNDUP((Q916-日期设置!$B$2)/365,0),ROUNDUP((R916-日期设置!$B$2)/365,0))</f>
        <v>1</v>
      </c>
      <c r="X916" s="18">
        <f>_xlfn.IFNA(VLOOKUP(A916,过往入选债券!A:D,4,0),2)</f>
        <v>2</v>
      </c>
      <c r="Y916">
        <f>_xlfn.IFNA(VLOOKUP(C916,[2]Sheet1!$A:$A,1,0),3)</f>
        <v>3</v>
      </c>
    </row>
    <row r="917" spans="1:25" hidden="1" x14ac:dyDescent="0.2">
      <c r="A917" s="21" t="s">
        <v>6974</v>
      </c>
      <c r="B917" s="21" t="s">
        <v>6975</v>
      </c>
      <c r="C917" s="37" t="s">
        <v>133</v>
      </c>
      <c r="D917" s="26" t="str">
        <f>[1]!b_calc_yield(A917,日期设置!$B$2,F917,1,R917,1,O917,L917,S917,)</f>
        <v>Fetching...</v>
      </c>
      <c r="E917" s="26">
        <f t="shared" si="28"/>
        <v>51.243100483559914</v>
      </c>
      <c r="F917" s="18">
        <f>[1]!b_dq_cleanprice($A917,日期设置!B$2)</f>
        <v>100.01</v>
      </c>
      <c r="G917" s="18" t="str">
        <f t="shared" si="29"/>
        <v>7.29 + 7.29</v>
      </c>
      <c r="H917" s="27">
        <f>[1]!b_dq_pctchange($A917,日期设置!$B$2,1)/100</f>
        <v>0</v>
      </c>
      <c r="I917" s="26">
        <f>[1]!b_pq_pctchange(A917,日期设置!$B$4,日期设置!$B$2,1)</f>
        <v>0</v>
      </c>
      <c r="J917" s="26">
        <f>[1]!b_pq_pctchange(A917,日期设置!$C$4,日期设置!$B$2,1)</f>
        <v>0</v>
      </c>
      <c r="K917" s="52">
        <f>[1]!b_dq_amount($A917,日期设置!B$2,2,10000)</f>
        <v>0</v>
      </c>
      <c r="L917" s="26">
        <f>[1]!b_info_latestpar(A917,日期设置!$B$2)</f>
        <v>100</v>
      </c>
      <c r="M917" s="6">
        <f>[1]!b_info_outstandingbalance($A917,日期设置!B$2)</f>
        <v>6</v>
      </c>
      <c r="N917" s="7" t="str">
        <f>[1]!b_info_latestissurercreditrating2(A917,日期设置!$B$2,"102","1")</f>
        <v>AAA</v>
      </c>
      <c r="O917" s="8">
        <v>7.4</v>
      </c>
      <c r="P917" s="9">
        <f>[1]!b_info_repurchasedate(A917)</f>
        <v>0</v>
      </c>
      <c r="Q917" s="8" t="s">
        <v>17668</v>
      </c>
      <c r="R917" s="2" t="str">
        <f>IF((--IF(P917=0,Q917,P917))&gt;(--日期设置!$B$2),IF(P917=0,Q917,P917),Q917)</f>
        <v>2028-07-06</v>
      </c>
      <c r="S917" s="2" t="s">
        <v>19054</v>
      </c>
      <c r="T917" s="8">
        <f>[1]!b_anal_ptmyear($A917,日期设置!$B$2)</f>
        <v>7.2904109589041095</v>
      </c>
      <c r="U917" s="8">
        <f>[1]!b_anal_termifexercise($A917,日期设置!B$2)</f>
        <v>7.2958904109589042</v>
      </c>
      <c r="V917" s="10">
        <f>[1]!b_dq_dirtyprice(A917,日期设置!$B$2)</f>
        <v>105.261</v>
      </c>
      <c r="W917" s="11">
        <f>IF(U917=0,ROUNDUP((Q917-日期设置!$B$2)/365,0),ROUNDUP((R917-日期设置!$B$2)/365,0))</f>
        <v>8</v>
      </c>
      <c r="X917" s="18">
        <f>_xlfn.IFNA(VLOOKUP(A917,过往入选债券!A:D,4,0),2)</f>
        <v>2</v>
      </c>
      <c r="Y917">
        <f>_xlfn.IFNA(VLOOKUP(C917,[2]Sheet1!$A:$A,1,0),3)</f>
        <v>3</v>
      </c>
    </row>
    <row r="918" spans="1:25" hidden="1" x14ac:dyDescent="0.2">
      <c r="A918" s="21" t="s">
        <v>15211</v>
      </c>
      <c r="B918" s="21" t="s">
        <v>15212</v>
      </c>
      <c r="C918" s="37" t="s">
        <v>14844</v>
      </c>
      <c r="D918" s="26" t="str">
        <f>[1]!b_calc_yield(A918,日期设置!$B$2,F918,1,R918,1,O918,L918,S918,)</f>
        <v>Fetching...</v>
      </c>
      <c r="E918" s="26">
        <f t="shared" si="28"/>
        <v>34.753075087203975</v>
      </c>
      <c r="F918" s="18">
        <f>[1]!b_dq_cleanprice($A918,日期设置!B$2)</f>
        <v>101.6742</v>
      </c>
      <c r="G918" s="18" t="str">
        <f t="shared" si="29"/>
        <v>5.06 + 0</v>
      </c>
      <c r="H918" s="27">
        <f>[1]!b_dq_pctchange($A918,日期设置!$B$2,1)/100</f>
        <v>0</v>
      </c>
      <c r="I918" s="26">
        <f>[1]!b_pq_pctchange(A918,日期设置!$B$4,日期设置!$B$2,1)</f>
        <v>0</v>
      </c>
      <c r="J918" s="26">
        <f>[1]!b_pq_pctchange(A918,日期设置!$C$4,日期设置!$B$2,1)</f>
        <v>0</v>
      </c>
      <c r="K918" s="52">
        <f>[1]!b_dq_amount($A918,日期设置!B$2,2,10000)</f>
        <v>0</v>
      </c>
      <c r="L918" s="26">
        <f>[1]!b_info_latestpar(A918,日期设置!$B$2)</f>
        <v>100</v>
      </c>
      <c r="M918" s="6">
        <f>[1]!b_info_outstandingbalance($A918,日期设置!B$2)</f>
        <v>7</v>
      </c>
      <c r="N918" s="7" t="str">
        <f>[1]!b_info_latestissurercreditrating2(A918,日期设置!$B$2,"102","1")</f>
        <v>AA-</v>
      </c>
      <c r="O918" s="8">
        <v>7.8</v>
      </c>
      <c r="P918" s="9">
        <f>[1]!b_info_repurchasedate(A918)</f>
        <v>0</v>
      </c>
      <c r="Q918" s="8" t="s">
        <v>17642</v>
      </c>
      <c r="R918" s="2" t="str">
        <f>IF((--IF(P918=0,Q918,P918))&gt;(--日期设置!$B$2),IF(P918=0,Q918,P918),Q918)</f>
        <v>2026-04-16</v>
      </c>
      <c r="S918" s="2" t="s">
        <v>18766</v>
      </c>
      <c r="T918" s="8">
        <f>[1]!b_anal_ptmyear($A918,日期设置!$B$2)</f>
        <v>5.0684931506849313</v>
      </c>
      <c r="U918" s="8">
        <f>[1]!b_anal_termifexercise($A918,日期设置!B$2)</f>
        <v>0</v>
      </c>
      <c r="V918" s="10">
        <f>[1]!b_dq_dirtyprice(A918,日期设置!$B$2)</f>
        <v>108.94</v>
      </c>
      <c r="W918" s="11">
        <f>IF(U918=0,ROUNDUP((Q918-日期设置!$B$2)/365,0),ROUNDUP((R918-日期设置!$B$2)/365,0))</f>
        <v>6</v>
      </c>
      <c r="X918" s="18">
        <f>_xlfn.IFNA(VLOOKUP(A918,过往入选债券!A:D,4,0),2)</f>
        <v>2</v>
      </c>
      <c r="Y918" s="45">
        <f>_xlfn.IFNA(VLOOKUP(C918,[2]Sheet1!$A:$A,1,0),3)</f>
        <v>3</v>
      </c>
    </row>
    <row r="919" spans="1:25" hidden="1" x14ac:dyDescent="0.2">
      <c r="A919" s="21" t="s">
        <v>14709</v>
      </c>
      <c r="B919" s="21" t="s">
        <v>14710</v>
      </c>
      <c r="C919" s="37" t="s">
        <v>14711</v>
      </c>
      <c r="D919" s="26" t="str">
        <f>[1]!b_calc_yield(A919,日期设置!$B$2,F919,1,R919,1,O919,L919,S919,)</f>
        <v>Fetching...</v>
      </c>
      <c r="E919" s="26">
        <f t="shared" si="28"/>
        <v>32.694126768386212</v>
      </c>
      <c r="F919" s="18">
        <f>[1]!b_dq_cleanprice($A919,日期设置!B$2)</f>
        <v>102.262</v>
      </c>
      <c r="G919" s="18" t="str">
        <f t="shared" si="29"/>
        <v>4.59 + 0</v>
      </c>
      <c r="H919" s="27">
        <f>[1]!b_dq_pctchange($A919,日期设置!$B$2,1)/100</f>
        <v>0</v>
      </c>
      <c r="I919" s="26">
        <f>[1]!b_pq_pctchange(A919,日期设置!$B$4,日期设置!$B$2,1)</f>
        <v>0</v>
      </c>
      <c r="J919" s="26">
        <f>[1]!b_pq_pctchange(A919,日期设置!$C$4,日期设置!$B$2,1)</f>
        <v>0</v>
      </c>
      <c r="K919" s="52">
        <f>[1]!b_dq_amount($A919,日期设置!B$2,2,10000)</f>
        <v>0</v>
      </c>
      <c r="L919" s="26">
        <f>[1]!b_info_latestpar(A919,日期设置!$B$2)</f>
        <v>100</v>
      </c>
      <c r="M919" s="6">
        <f>[1]!b_info_outstandingbalance($A919,日期设置!B$2)</f>
        <v>5</v>
      </c>
      <c r="N919" s="7" t="str">
        <f>[1]!b_info_latestissurercreditrating2(A919,日期设置!$B$2,"102","1")</f>
        <v>AA</v>
      </c>
      <c r="O919" s="8">
        <v>8</v>
      </c>
      <c r="P919" s="9">
        <f>[1]!b_info_repurchasedate(A919)</f>
        <v>0</v>
      </c>
      <c r="Q919" s="8" t="s">
        <v>17335</v>
      </c>
      <c r="R919" s="2" t="str">
        <f>IF((--IF(P919=0,Q919,P919))&gt;(--日期设置!$B$2),IF(P919=0,Q919,P919),Q919)</f>
        <v>2025-10-25</v>
      </c>
      <c r="S919" s="2" t="s">
        <v>18039</v>
      </c>
      <c r="T919" s="8">
        <f>[1]!b_anal_ptmyear($A919,日期设置!$B$2)</f>
        <v>4.5945205479452058</v>
      </c>
      <c r="U919" s="8">
        <f>[1]!b_anal_termifexercise($A919,日期设置!B$2)</f>
        <v>0</v>
      </c>
      <c r="V919" s="10">
        <f>[1]!b_dq_dirtyprice(A919,日期设置!$B$2)</f>
        <v>105.50579999999999</v>
      </c>
      <c r="W919" s="11">
        <f>IF(U919=0,ROUNDUP((Q919-日期设置!$B$2)/365,0),ROUNDUP((R919-日期设置!$B$2)/365,0))</f>
        <v>5</v>
      </c>
      <c r="X919" s="18">
        <f>_xlfn.IFNA(VLOOKUP(A919,过往入选债券!A:D,4,0),2)</f>
        <v>2</v>
      </c>
      <c r="Y919">
        <f>_xlfn.IFNA(VLOOKUP(C919,[2]Sheet1!$A:$A,1,0),3)</f>
        <v>3</v>
      </c>
    </row>
    <row r="920" spans="1:25" hidden="1" x14ac:dyDescent="0.2">
      <c r="A920" s="21" t="s">
        <v>2437</v>
      </c>
      <c r="B920" s="21" t="s">
        <v>2438</v>
      </c>
      <c r="C920" s="37" t="s">
        <v>1253</v>
      </c>
      <c r="D920" s="26" t="str">
        <f>[1]!b_calc_yield(A920,日期设置!$B$2,F920,1,R920,1,O920,L920,S920,)</f>
        <v>Fetching...</v>
      </c>
      <c r="E920" s="26">
        <f t="shared" si="28"/>
        <v>5.8246893430107916</v>
      </c>
      <c r="F920" s="18">
        <f>[1]!b_dq_cleanprice($A920,日期设置!B$2)</f>
        <v>100.0009</v>
      </c>
      <c r="G920" s="18" t="str">
        <f t="shared" si="29"/>
        <v>0.78 + 0</v>
      </c>
      <c r="H920" s="27">
        <f>[1]!b_dq_pctchange($A920,日期设置!$B$2,1)/100</f>
        <v>0</v>
      </c>
      <c r="I920" s="26">
        <f>[1]!b_pq_pctchange(A920,日期设置!$B$4,日期设置!$B$2,1)</f>
        <v>0</v>
      </c>
      <c r="J920" s="26">
        <f>[1]!b_pq_pctchange(A920,日期设置!$C$4,日期设置!$B$2,1)</f>
        <v>-0.15037218613799813</v>
      </c>
      <c r="K920" s="52">
        <f>[1]!b_dq_amount($A920,日期设置!B$2,2,10000)</f>
        <v>0</v>
      </c>
      <c r="L920" s="26">
        <f>[1]!b_info_latestpar(A920,日期设置!$B$2)</f>
        <v>100</v>
      </c>
      <c r="M920" s="6">
        <f>[1]!b_info_outstandingbalance($A920,日期设置!B$2)</f>
        <v>6</v>
      </c>
      <c r="N920" s="7">
        <f>[1]!b_info_latestissurercreditrating2(A920,日期设置!$B$2,"102","1")</f>
        <v>0</v>
      </c>
      <c r="O920" s="8">
        <v>7.5</v>
      </c>
      <c r="P920" s="9">
        <f>[1]!b_info_repurchasedate(A920)</f>
        <v>0</v>
      </c>
      <c r="Q920" s="8" t="s">
        <v>17130</v>
      </c>
      <c r="R920" s="2" t="str">
        <f>IF((--IF(P920=0,Q920,P920))&gt;(--日期设置!$B$2),IF(P920=0,Q920,P920),Q920)</f>
        <v>2022-01-04</v>
      </c>
      <c r="S920" s="2" t="s">
        <v>18730</v>
      </c>
      <c r="T920" s="8">
        <f>[1]!b_anal_ptmyear($A920,日期设置!$B$2)</f>
        <v>0.78904109589041094</v>
      </c>
      <c r="U920" s="8">
        <f>[1]!b_anal_termifexercise($A920,日期设置!B$2)</f>
        <v>0</v>
      </c>
      <c r="V920" s="10">
        <f>[1]!b_dq_dirtyprice(A920,日期设置!$B$2)</f>
        <v>101.5831</v>
      </c>
      <c r="W920" s="11">
        <f>IF(U920=0,ROUNDUP((Q920-日期设置!$B$2)/365,0),ROUNDUP((R920-日期设置!$B$2)/365,0))</f>
        <v>1</v>
      </c>
      <c r="X920" s="18">
        <f>_xlfn.IFNA(VLOOKUP(A920,过往入选债券!A:D,4,0),2)</f>
        <v>2</v>
      </c>
      <c r="Y920" s="45">
        <f>_xlfn.IFNA(VLOOKUP(C920,[2]Sheet1!$A:$A,1,0),3)</f>
        <v>3</v>
      </c>
    </row>
    <row r="921" spans="1:25" hidden="1" x14ac:dyDescent="0.2">
      <c r="A921" s="21" t="s">
        <v>15095</v>
      </c>
      <c r="B921" s="21" t="s">
        <v>15096</v>
      </c>
      <c r="C921" s="37" t="s">
        <v>12360</v>
      </c>
      <c r="D921" s="26" t="str">
        <f>[1]!b_calc_yield(A921,日期设置!$B$2,F921,1,R921,1,O921,L921,S921,)</f>
        <v>Fetching...</v>
      </c>
      <c r="E921" s="26">
        <f t="shared" si="28"/>
        <v>36.411707398375761</v>
      </c>
      <c r="F921" s="18">
        <f>[1]!b_dq_cleanprice($A921,日期设置!B$2)</f>
        <v>100.46899999999999</v>
      </c>
      <c r="G921" s="18" t="str">
        <f t="shared" si="29"/>
        <v>4.95 + 0</v>
      </c>
      <c r="H921" s="27">
        <f>[1]!b_dq_pctchange($A921,日期设置!$B$2,1)/100</f>
        <v>0</v>
      </c>
      <c r="I921" s="26">
        <f>[1]!b_pq_pctchange(A921,日期设置!$B$4,日期设置!$B$2,1)</f>
        <v>0</v>
      </c>
      <c r="J921" s="26">
        <f>[1]!b_pq_pctchange(A921,日期设置!$C$4,日期设置!$B$2,1)</f>
        <v>0</v>
      </c>
      <c r="K921" s="52">
        <f>[1]!b_dq_amount($A921,日期设置!B$2,2,10000)</f>
        <v>0</v>
      </c>
      <c r="L921" s="26">
        <f>[1]!b_info_latestpar(A921,日期设置!$B$2)</f>
        <v>100</v>
      </c>
      <c r="M921" s="6">
        <f>[1]!b_info_outstandingbalance($A921,日期设置!B$2)</f>
        <v>5</v>
      </c>
      <c r="N921" s="7" t="str">
        <f>[1]!b_info_latestissurercreditrating2(A921,日期设置!$B$2,"102","1")</f>
        <v>AA</v>
      </c>
      <c r="O921" s="8">
        <v>7.5</v>
      </c>
      <c r="P921" s="9">
        <f>[1]!b_info_repurchasedate(A921)</f>
        <v>0</v>
      </c>
      <c r="Q921" s="8" t="s">
        <v>16772</v>
      </c>
      <c r="R921" s="2" t="str">
        <f>IF((--IF(P921=0,Q921,P921))&gt;(--日期设置!$B$2),IF(P921=0,Q921,P921),Q921)</f>
        <v>2026-03-06</v>
      </c>
      <c r="S921" s="2" t="s">
        <v>18386</v>
      </c>
      <c r="T921" s="8">
        <f>[1]!b_anal_ptmyear($A921,日期设置!$B$2)</f>
        <v>4.956164383561644</v>
      </c>
      <c r="U921" s="8">
        <f>[1]!b_anal_termifexercise($A921,日期设置!B$2)</f>
        <v>0</v>
      </c>
      <c r="V921" s="10">
        <f>[1]!b_dq_dirtyprice(A921,日期设置!$B$2)</f>
        <v>100.7978</v>
      </c>
      <c r="W921" s="11">
        <f>IF(U921=0,ROUNDUP((Q921-日期设置!$B$2)/365,0),ROUNDUP((R921-日期设置!$B$2)/365,0))</f>
        <v>5</v>
      </c>
      <c r="X921" s="18">
        <f>_xlfn.IFNA(VLOOKUP(A921,过往入选债券!A:D,4,0),2)</f>
        <v>2</v>
      </c>
      <c r="Y921">
        <f>_xlfn.IFNA(VLOOKUP(C921,[2]Sheet1!$A:$A,1,0),3)</f>
        <v>3</v>
      </c>
    </row>
    <row r="922" spans="1:25" hidden="1" x14ac:dyDescent="0.2">
      <c r="A922" s="21" t="s">
        <v>9736</v>
      </c>
      <c r="B922" s="21" t="s">
        <v>9737</v>
      </c>
      <c r="C922" s="37" t="s">
        <v>207</v>
      </c>
      <c r="D922" s="26" t="str">
        <f>[1]!b_calc_yield(A922,日期设置!$B$2,F922,1,R922,1,O922,L922,S922,)</f>
        <v>Fetching...</v>
      </c>
      <c r="E922" s="26">
        <f t="shared" si="28"/>
        <v>13.202545337174199</v>
      </c>
      <c r="F922" s="18">
        <f>[1]!b_dq_cleanprice($A922,日期设置!B$2)</f>
        <v>97.627399999999994</v>
      </c>
      <c r="G922" s="18" t="str">
        <f t="shared" si="29"/>
        <v>1.79 + 0</v>
      </c>
      <c r="H922" s="27">
        <f>[1]!b_dq_pctchange($A922,日期设置!$B$2,1)/100</f>
        <v>0</v>
      </c>
      <c r="I922" s="26">
        <f>[1]!b_pq_pctchange(A922,日期设置!$B$4,日期设置!$B$2,1)</f>
        <v>0</v>
      </c>
      <c r="J922" s="26">
        <f>[1]!b_pq_pctchange(A922,日期设置!$C$4,日期设置!$B$2,1)</f>
        <v>-2.9548707753479126</v>
      </c>
      <c r="K922" s="52">
        <f>[1]!b_dq_amount($A922,日期设置!B$2,2,10000)</f>
        <v>0</v>
      </c>
      <c r="L922" s="26">
        <f>[1]!b_info_latestpar(A922,日期设置!$B$2)</f>
        <v>100</v>
      </c>
      <c r="M922" s="6">
        <f>[1]!b_info_outstandingbalance($A922,日期设置!B$2)</f>
        <v>5</v>
      </c>
      <c r="N922" s="7" t="str">
        <f>[1]!b_info_latestissurercreditrating2(A922,日期设置!$B$2,"102","1")</f>
        <v>AA+</v>
      </c>
      <c r="O922" s="8">
        <v>5.94</v>
      </c>
      <c r="P922" s="9">
        <f>[1]!b_info_repurchasedate(A922)</f>
        <v>0</v>
      </c>
      <c r="Q922" s="8" t="s">
        <v>17146</v>
      </c>
      <c r="R922" s="2" t="str">
        <f>IF((--IF(P922=0,Q922,P922))&gt;(--日期设置!$B$2),IF(P922=0,Q922,P922),Q922)</f>
        <v>2023-01-07</v>
      </c>
      <c r="S922" s="2" t="s">
        <v>18738</v>
      </c>
      <c r="T922" s="8">
        <f>[1]!b_anal_ptmyear($A922,日期设置!$B$2)</f>
        <v>1.7972602739726027</v>
      </c>
      <c r="U922" s="8">
        <f>[1]!b_anal_termifexercise($A922,日期设置!B$2)</f>
        <v>0</v>
      </c>
      <c r="V922" s="10">
        <f>[1]!b_dq_dirtyprice(A922,日期设置!$B$2)</f>
        <v>98.831699999999998</v>
      </c>
      <c r="W922" s="11">
        <f>IF(U922=0,ROUNDUP((Q922-日期设置!$B$2)/365,0),ROUNDUP((R922-日期设置!$B$2)/365,0))</f>
        <v>2</v>
      </c>
      <c r="X922" s="18">
        <f>_xlfn.IFNA(VLOOKUP(A922,过往入选债券!A:D,4,0),2)</f>
        <v>2</v>
      </c>
      <c r="Y922">
        <f>_xlfn.IFNA(VLOOKUP(C922,[2]Sheet1!$A:$A,1,0),3)</f>
        <v>3</v>
      </c>
    </row>
    <row r="923" spans="1:25" hidden="1" x14ac:dyDescent="0.2">
      <c r="A923" s="21" t="s">
        <v>7605</v>
      </c>
      <c r="B923" s="21" t="s">
        <v>7606</v>
      </c>
      <c r="C923" s="37" t="s">
        <v>116</v>
      </c>
      <c r="D923" s="26" t="str">
        <f>[1]!b_calc_yield(A923,日期设置!$B$2,F923,1,R923,1,O923,L923,S923,)</f>
        <v>Fetching...</v>
      </c>
      <c r="E923" s="26">
        <f t="shared" si="28"/>
        <v>19.297608483211938</v>
      </c>
      <c r="F923" s="18">
        <f>[1]!b_dq_cleanprice($A923,日期设置!B$2)</f>
        <v>100</v>
      </c>
      <c r="G923" s="18" t="str">
        <f t="shared" si="29"/>
        <v>2.67 + 2.67</v>
      </c>
      <c r="H923" s="27">
        <f>[1]!b_dq_pctchange($A923,日期设置!$B$2,1)/100</f>
        <v>0</v>
      </c>
      <c r="I923" s="26">
        <f>[1]!b_pq_pctchange(A923,日期设置!$B$4,日期设置!$B$2,1)</f>
        <v>0</v>
      </c>
      <c r="J923" s="26">
        <f>[1]!b_pq_pctchange(A923,日期设置!$C$4,日期设置!$B$2,1)</f>
        <v>0</v>
      </c>
      <c r="K923" s="52">
        <f>[1]!b_dq_amount($A923,日期设置!B$2,2,10000)</f>
        <v>0</v>
      </c>
      <c r="L923" s="26">
        <f>[1]!b_info_latestpar(A923,日期设置!$B$2)</f>
        <v>100</v>
      </c>
      <c r="M923" s="6">
        <f>[1]!b_info_outstandingbalance($A923,日期设置!B$2)</f>
        <v>8</v>
      </c>
      <c r="N923" s="7" t="str">
        <f>[1]!b_info_latestissurercreditrating2(A923,日期设置!$B$2,"102","1")</f>
        <v>AA</v>
      </c>
      <c r="O923" s="8">
        <v>7.4</v>
      </c>
      <c r="P923" s="9">
        <f>[1]!b_info_repurchasedate(A923)</f>
        <v>0</v>
      </c>
      <c r="Q923" s="8" t="s">
        <v>16052</v>
      </c>
      <c r="R923" s="2" t="str">
        <f>IF((--IF(P923=0,Q923,P923))&gt;(--日期设置!$B$2),IF(P923=0,Q923,P923),Q923)</f>
        <v>2023-11-22</v>
      </c>
      <c r="S923" s="2" t="s">
        <v>18207</v>
      </c>
      <c r="T923" s="8">
        <f>[1]!b_anal_ptmyear($A923,日期设置!$B$2)</f>
        <v>2.6712328767123288</v>
      </c>
      <c r="U923" s="8">
        <f>[1]!b_anal_termifexercise($A923,日期设置!B$2)</f>
        <v>2.6712328767123288</v>
      </c>
      <c r="V923" s="10">
        <f>[1]!b_dq_dirtyprice(A923,日期设置!$B$2)</f>
        <v>102.4329</v>
      </c>
      <c r="W923" s="11">
        <f>IF(U923=0,ROUNDUP((Q923-日期设置!$B$2)/365,0),ROUNDUP((R923-日期设置!$B$2)/365,0))</f>
        <v>3</v>
      </c>
      <c r="X923" s="18">
        <f>_xlfn.IFNA(VLOOKUP(A923,过往入选债券!A:D,4,0),2)</f>
        <v>2</v>
      </c>
      <c r="Y923">
        <f>_xlfn.IFNA(VLOOKUP(C923,[2]Sheet1!$A:$A,1,0),3)</f>
        <v>3</v>
      </c>
    </row>
    <row r="924" spans="1:25" hidden="1" x14ac:dyDescent="0.2">
      <c r="A924" s="21" t="s">
        <v>7780</v>
      </c>
      <c r="B924" s="21" t="s">
        <v>7781</v>
      </c>
      <c r="C924" s="37" t="s">
        <v>341</v>
      </c>
      <c r="D924" s="26" t="str">
        <f>[1]!b_calc_yield(A924,日期设置!$B$2,F924,1,R924,1,O924,L924,S924,)</f>
        <v>Fetching...</v>
      </c>
      <c r="E924" s="26">
        <f t="shared" si="28"/>
        <v>5.6760316929791887</v>
      </c>
      <c r="F924" s="18">
        <f>[1]!b_dq_cleanprice($A924,日期设置!B$2)</f>
        <v>100</v>
      </c>
      <c r="G924" s="18" t="str">
        <f t="shared" si="29"/>
        <v>0.76 + 0</v>
      </c>
      <c r="H924" s="27">
        <f>[1]!b_dq_pctchange($A924,日期设置!$B$2,1)/100</f>
        <v>0</v>
      </c>
      <c r="I924" s="26">
        <f>[1]!b_pq_pctchange(A924,日期设置!$B$4,日期设置!$B$2,1)</f>
        <v>0</v>
      </c>
      <c r="J924" s="26">
        <f>[1]!b_pq_pctchange(A924,日期设置!$C$4,日期设置!$B$2,1)</f>
        <v>0</v>
      </c>
      <c r="K924" s="52">
        <f>[1]!b_dq_amount($A924,日期设置!B$2,2,10000)</f>
        <v>0</v>
      </c>
      <c r="L924" s="26">
        <f>[1]!b_info_latestpar(A924,日期设置!$B$2)</f>
        <v>100</v>
      </c>
      <c r="M924" s="6">
        <f>[1]!b_info_outstandingbalance($A924,日期设置!B$2)</f>
        <v>6</v>
      </c>
      <c r="N924" s="7" t="str">
        <f>[1]!b_info_latestissurercreditrating2(A924,日期设置!$B$2,"102","1")</f>
        <v>AA+</v>
      </c>
      <c r="O924" s="8">
        <v>7.5</v>
      </c>
      <c r="P924" s="9">
        <f>[1]!b_info_repurchasedate(A924)</f>
        <v>0</v>
      </c>
      <c r="Q924" s="8" t="s">
        <v>16622</v>
      </c>
      <c r="R924" s="2" t="str">
        <f>IF((--IF(P924=0,Q924,P924))&gt;(--日期设置!$B$2),IF(P924=0,Q924,P924),Q924)</f>
        <v>2021-12-28</v>
      </c>
      <c r="S924" s="2" t="s">
        <v>18119</v>
      </c>
      <c r="T924" s="8">
        <f>[1]!b_anal_ptmyear($A924,日期设置!$B$2)</f>
        <v>0.76986301369863008</v>
      </c>
      <c r="U924" s="8">
        <f>[1]!b_anal_termifexercise($A924,日期设置!B$2)</f>
        <v>0</v>
      </c>
      <c r="V924" s="10">
        <f>[1]!b_dq_dirtyprice(A924,日期设置!$B$2)</f>
        <v>101.726</v>
      </c>
      <c r="W924" s="11">
        <f>IF(U924=0,ROUNDUP((Q924-日期设置!$B$2)/365,0),ROUNDUP((R924-日期设置!$B$2)/365,0))</f>
        <v>1</v>
      </c>
      <c r="X924" s="18">
        <f>_xlfn.IFNA(VLOOKUP(A924,过往入选债券!A:D,4,0),2)</f>
        <v>2</v>
      </c>
      <c r="Y924" t="str">
        <f>_xlfn.IFNA(VLOOKUP(C924,[2]Sheet1!$A:$A,1,0),3)</f>
        <v>山东晨鸣纸业集团股份有限公司</v>
      </c>
    </row>
    <row r="925" spans="1:25" hidden="1" x14ac:dyDescent="0.2">
      <c r="A925" s="21" t="s">
        <v>2424</v>
      </c>
      <c r="B925" s="21" t="s">
        <v>2425</v>
      </c>
      <c r="C925" s="37" t="s">
        <v>2426</v>
      </c>
      <c r="D925" s="26" t="str">
        <f>[1]!b_calc_yield(A925,日期设置!$B$2,F925,1,R925,1,O925,L925,S925,)</f>
        <v>Fetching...</v>
      </c>
      <c r="E925" s="26">
        <f t="shared" si="28"/>
        <v>5.6760316929791887</v>
      </c>
      <c r="F925" s="18">
        <f>[1]!b_dq_cleanprice($A925,日期设置!B$2)</f>
        <v>100</v>
      </c>
      <c r="G925" s="18" t="str">
        <f t="shared" si="29"/>
        <v>2.76 + 0.76</v>
      </c>
      <c r="H925" s="27">
        <f>[1]!b_dq_pctchange($A925,日期设置!$B$2,1)/100</f>
        <v>0</v>
      </c>
      <c r="I925" s="26">
        <f>[1]!b_pq_pctchange(A925,日期设置!$B$4,日期设置!$B$2,1)</f>
        <v>0</v>
      </c>
      <c r="J925" s="26">
        <f>[1]!b_pq_pctchange(A925,日期设置!$C$4,日期设置!$B$2,1)</f>
        <v>0</v>
      </c>
      <c r="K925" s="52">
        <f>[1]!b_dq_amount($A925,日期设置!B$2,2,10000)</f>
        <v>0</v>
      </c>
      <c r="L925" s="26">
        <f>[1]!b_info_latestpar(A925,日期设置!$B$2)</f>
        <v>100</v>
      </c>
      <c r="M925" s="6">
        <f>[1]!b_info_outstandingbalance($A925,日期设置!B$2)</f>
        <v>8</v>
      </c>
      <c r="N925" s="7" t="str">
        <f>[1]!b_info_latestissurercreditrating2(A925,日期设置!$B$2,"102","1")</f>
        <v>AA</v>
      </c>
      <c r="O925" s="8">
        <v>7.5</v>
      </c>
      <c r="P925" s="9" t="str">
        <f>[1]!b_info_repurchasedate(A925)</f>
        <v>2021-12-28</v>
      </c>
      <c r="Q925" s="8" t="s">
        <v>16341</v>
      </c>
      <c r="R925" s="2" t="str">
        <f>IF((--IF(P925=0,Q925,P925))&gt;(--日期设置!$B$2),IF(P925=0,Q925,P925),Q925)</f>
        <v>2021-12-28</v>
      </c>
      <c r="S925" s="2" t="s">
        <v>18119</v>
      </c>
      <c r="T925" s="8">
        <f>[1]!b_anal_ptmyear($A925,日期设置!$B$2)</f>
        <v>2.7698630136986302</v>
      </c>
      <c r="U925" s="8">
        <f>[1]!b_anal_termifexercise($A925,日期设置!B$2)</f>
        <v>0.76986301369863008</v>
      </c>
      <c r="V925" s="10">
        <f>[1]!b_dq_dirtyprice(A925,日期设置!$B$2)</f>
        <v>101.726</v>
      </c>
      <c r="W925" s="11">
        <f>IF(U925=0,ROUNDUP((Q925-日期设置!$B$2)/365,0),ROUNDUP((R925-日期设置!$B$2)/365,0))</f>
        <v>1</v>
      </c>
      <c r="X925" s="18">
        <f>_xlfn.IFNA(VLOOKUP(A925,过往入选债券!A:D,4,0),2)</f>
        <v>2</v>
      </c>
      <c r="Y925">
        <f>_xlfn.IFNA(VLOOKUP(C925,[2]Sheet1!$A:$A,1,0),3)</f>
        <v>3</v>
      </c>
    </row>
    <row r="926" spans="1:25" hidden="1" x14ac:dyDescent="0.2">
      <c r="A926" s="21" t="s">
        <v>13680</v>
      </c>
      <c r="B926" s="21" t="s">
        <v>13681</v>
      </c>
      <c r="C926" s="37" t="s">
        <v>13682</v>
      </c>
      <c r="D926" s="26" t="str">
        <f>[1]!b_calc_yield(A926,日期设置!$B$2,F926,1,R926,1,O926,L926,S926,)</f>
        <v>Fetching...</v>
      </c>
      <c r="E926" s="26">
        <f t="shared" si="28"/>
        <v>30.005093752747069</v>
      </c>
      <c r="F926" s="18">
        <f>[1]!b_dq_cleanprice($A926,日期设置!B$2)</f>
        <v>77.879900000000006</v>
      </c>
      <c r="G926" s="18" t="str">
        <f t="shared" si="29"/>
        <v>3.07 + 0</v>
      </c>
      <c r="H926" s="27">
        <f>[1]!b_dq_pctchange($A926,日期设置!$B$2,1)/100</f>
        <v>0</v>
      </c>
      <c r="I926" s="26">
        <f>[1]!b_pq_pctchange(A926,日期设置!$B$4,日期设置!$B$2,1)</f>
        <v>0</v>
      </c>
      <c r="J926" s="26">
        <f>[1]!b_pq_pctchange(A926,日期设置!$C$4,日期设置!$B$2,1)</f>
        <v>0</v>
      </c>
      <c r="K926" s="52">
        <f>[1]!b_dq_amount($A926,日期设置!B$2,2,10000)</f>
        <v>0</v>
      </c>
      <c r="L926" s="26">
        <f>[1]!b_info_latestpar(A926,日期设置!$B$2)</f>
        <v>80</v>
      </c>
      <c r="M926" s="6">
        <f>[1]!b_info_outstandingbalance($A926,日期设置!B$2)</f>
        <v>8</v>
      </c>
      <c r="N926" s="7" t="str">
        <f>[1]!b_info_latestissurercreditrating2(A926,日期设置!$B$2,"102","1")</f>
        <v>AA</v>
      </c>
      <c r="O926" s="8">
        <v>6.99</v>
      </c>
      <c r="P926" s="9">
        <f>[1]!b_info_repurchasedate(A926)</f>
        <v>0</v>
      </c>
      <c r="Q926" s="8" t="s">
        <v>17171</v>
      </c>
      <c r="R926" s="2" t="str">
        <f>IF((--IF(P926=0,Q926,P926))&gt;(--日期设置!$B$2),IF(P926=0,Q926,P926),Q926)</f>
        <v>2024-04-19</v>
      </c>
      <c r="S926" s="2" t="s">
        <v>18695</v>
      </c>
      <c r="T926" s="8">
        <f>[1]!b_anal_ptmyear($A926,日期设置!$B$2)</f>
        <v>3.0767123287671234</v>
      </c>
      <c r="U926" s="8">
        <f>[1]!b_anal_termifexercise($A926,日期设置!B$2)</f>
        <v>0</v>
      </c>
      <c r="V926" s="10">
        <f>[1]!b_dq_dirtyprice(A926,日期设置!$B$2)</f>
        <v>83.042900000000003</v>
      </c>
      <c r="W926" s="11">
        <f>IF(U926=0,ROUNDUP((Q926-日期设置!$B$2)/365,0),ROUNDUP((R926-日期设置!$B$2)/365,0))</f>
        <v>4</v>
      </c>
      <c r="X926" s="18">
        <f>_xlfn.IFNA(VLOOKUP(A926,过往入选债券!A:D,4,0),2)</f>
        <v>2</v>
      </c>
      <c r="Y926">
        <f>_xlfn.IFNA(VLOOKUP(C926,[2]Sheet1!$A:$A,1,0),3)</f>
        <v>3</v>
      </c>
    </row>
    <row r="927" spans="1:25" hidden="1" x14ac:dyDescent="0.2">
      <c r="A927" s="21" t="s">
        <v>2422</v>
      </c>
      <c r="B927" s="21" t="s">
        <v>2423</v>
      </c>
      <c r="C927" s="37" t="s">
        <v>1615</v>
      </c>
      <c r="D927" s="26" t="str">
        <f>[1]!b_calc_yield(A927,日期设置!$B$2,F927,1,R927,1,O927,L927,S927,)</f>
        <v>Fetching...</v>
      </c>
      <c r="E927" s="26">
        <f t="shared" si="28"/>
        <v>5.6546361254331767</v>
      </c>
      <c r="F927" s="18">
        <f>[1]!b_dq_cleanprice($A927,日期设置!B$2)</f>
        <v>100</v>
      </c>
      <c r="G927" s="18" t="str">
        <f t="shared" si="29"/>
        <v>2.76 + 0.76</v>
      </c>
      <c r="H927" s="27">
        <f>[1]!b_dq_pctchange($A927,日期设置!$B$2,1)/100</f>
        <v>0</v>
      </c>
      <c r="I927" s="26">
        <f>[1]!b_pq_pctchange(A927,日期设置!$B$4,日期设置!$B$2,1)</f>
        <v>0</v>
      </c>
      <c r="J927" s="26">
        <f>[1]!b_pq_pctchange(A927,日期设置!$C$4,日期设置!$B$2,1)</f>
        <v>0</v>
      </c>
      <c r="K927" s="52">
        <f>[1]!b_dq_amount($A927,日期设置!B$2,2,10000)</f>
        <v>0</v>
      </c>
      <c r="L927" s="26">
        <f>[1]!b_info_latestpar(A927,日期设置!$B$2)</f>
        <v>100</v>
      </c>
      <c r="M927" s="6">
        <f>[1]!b_info_outstandingbalance($A927,日期设置!B$2)</f>
        <v>2</v>
      </c>
      <c r="N927" s="7">
        <f>[1]!b_info_latestissurercreditrating2(A927,日期设置!$B$2,"102","1")</f>
        <v>0</v>
      </c>
      <c r="O927" s="8">
        <v>7.5</v>
      </c>
      <c r="P927" s="9" t="str">
        <f>[1]!b_info_repurchasedate(A927)</f>
        <v>2021-12-27</v>
      </c>
      <c r="Q927" s="8" t="s">
        <v>16388</v>
      </c>
      <c r="R927" s="2" t="str">
        <f>IF((--IF(P927=0,Q927,P927))&gt;(--日期设置!$B$2),IF(P927=0,Q927,P927),Q927)</f>
        <v>2021-12-27</v>
      </c>
      <c r="S927" s="2" t="s">
        <v>17936</v>
      </c>
      <c r="T927" s="8">
        <f>[1]!b_anal_ptmyear($A927,日期设置!$B$2)</f>
        <v>2.7671232876712328</v>
      </c>
      <c r="U927" s="8">
        <f>[1]!b_anal_termifexercise($A927,日期设置!B$2)</f>
        <v>0.76712328767123283</v>
      </c>
      <c r="V927" s="10">
        <f>[1]!b_dq_dirtyprice(A927,日期设置!$B$2)</f>
        <v>101.7466</v>
      </c>
      <c r="W927" s="11">
        <f>IF(U927=0,ROUNDUP((Q927-日期设置!$B$2)/365,0),ROUNDUP((R927-日期设置!$B$2)/365,0))</f>
        <v>1</v>
      </c>
      <c r="X927" s="18">
        <f>_xlfn.IFNA(VLOOKUP(A927,过往入选债券!A:D,4,0),2)</f>
        <v>2</v>
      </c>
      <c r="Y927">
        <f>_xlfn.IFNA(VLOOKUP(C927,[2]Sheet1!$A:$A,1,0),3)</f>
        <v>3</v>
      </c>
    </row>
    <row r="928" spans="1:25" hidden="1" x14ac:dyDescent="0.2">
      <c r="A928" s="21" t="s">
        <v>1796</v>
      </c>
      <c r="B928" s="21" t="s">
        <v>1797</v>
      </c>
      <c r="C928" s="37" t="s">
        <v>1022</v>
      </c>
      <c r="D928" s="26" t="str">
        <f>[1]!b_calc_yield(A928,日期设置!$B$2,F928,1,R928,1,O928,L928,S928,)</f>
        <v>Fetching...</v>
      </c>
      <c r="E928" s="26">
        <f t="shared" si="28"/>
        <v>0.66631960576868376</v>
      </c>
      <c r="F928" s="18">
        <f>[1]!b_dq_cleanprice($A928,日期设置!B$2)</f>
        <v>100</v>
      </c>
      <c r="G928" s="18" t="str">
        <f t="shared" si="29"/>
        <v>2.09 + 0.09</v>
      </c>
      <c r="H928" s="27">
        <f>[1]!b_dq_pctchange($A928,日期设置!$B$2,1)/100</f>
        <v>0</v>
      </c>
      <c r="I928" s="26">
        <f>[1]!b_pq_pctchange(A928,日期设置!$B$4,日期设置!$B$2,1)</f>
        <v>0</v>
      </c>
      <c r="J928" s="26">
        <f>[1]!b_pq_pctchange(A928,日期设置!$C$4,日期设置!$B$2,1)</f>
        <v>0</v>
      </c>
      <c r="K928" s="52">
        <f>[1]!b_dq_amount($A928,日期设置!B$2,2,10000)</f>
        <v>0</v>
      </c>
      <c r="L928" s="26">
        <f>[1]!b_info_latestpar(A928,日期设置!$B$2)</f>
        <v>100</v>
      </c>
      <c r="M928" s="6">
        <f>[1]!b_info_outstandingbalance($A928,日期设置!B$2)</f>
        <v>2</v>
      </c>
      <c r="N928" s="7">
        <f>[1]!b_info_latestissurercreditrating2(A928,日期设置!$B$2,"102","1")</f>
        <v>0</v>
      </c>
      <c r="O928" s="8">
        <v>7.9</v>
      </c>
      <c r="P928" s="9" t="str">
        <f>[1]!b_info_repurchasedate(A928)</f>
        <v>2021-04-25</v>
      </c>
      <c r="Q928" s="8" t="s">
        <v>16074</v>
      </c>
      <c r="R928" s="2" t="str">
        <f>IF((--IF(P928=0,Q928,P928))&gt;(--日期设置!$B$2),IF(P928=0,Q928,P928),Q928)</f>
        <v>2021-04-25</v>
      </c>
      <c r="S928" s="2" t="s">
        <v>18213</v>
      </c>
      <c r="T928" s="8">
        <f>[1]!b_anal_ptmyear($A928,日期设置!$B$2)</f>
        <v>2.0904109589041098</v>
      </c>
      <c r="U928" s="8">
        <f>[1]!b_anal_termifexercise($A928,日期设置!B$2)</f>
        <v>9.3150684931506855E-2</v>
      </c>
      <c r="V928" s="10">
        <f>[1]!b_dq_dirtyprice(A928,日期设置!$B$2)</f>
        <v>107.1858</v>
      </c>
      <c r="W928" s="11">
        <f>IF(U928=0,ROUNDUP((Q928-日期设置!$B$2)/365,0),ROUNDUP((R928-日期设置!$B$2)/365,0))</f>
        <v>1</v>
      </c>
      <c r="X928" s="18">
        <f>_xlfn.IFNA(VLOOKUP(A928,过往入选债券!A:D,4,0),2)</f>
        <v>2</v>
      </c>
      <c r="Y928">
        <f>_xlfn.IFNA(VLOOKUP(C928,[2]Sheet1!$A:$A,1,0),3)</f>
        <v>3</v>
      </c>
    </row>
    <row r="929" spans="1:25" hidden="1" x14ac:dyDescent="0.2">
      <c r="A929" s="21" t="s">
        <v>14894</v>
      </c>
      <c r="B929" s="21" t="s">
        <v>14895</v>
      </c>
      <c r="C929" s="37" t="s">
        <v>14896</v>
      </c>
      <c r="D929" s="26" t="str">
        <f>[1]!b_calc_yield(A929,日期设置!$B$2,F929,1,R929,1,O929,L929,S929,)</f>
        <v>Fetching...</v>
      </c>
      <c r="E929" s="26">
        <f t="shared" si="28"/>
        <v>34.215577059873567</v>
      </c>
      <c r="F929" s="18">
        <f>[1]!b_dq_cleanprice($A929,日期设置!B$2)</f>
        <v>102.40300000000001</v>
      </c>
      <c r="G929" s="18" t="str">
        <f t="shared" si="29"/>
        <v>4.76 + 0</v>
      </c>
      <c r="H929" s="27">
        <f>[1]!b_dq_pctchange($A929,日期设置!$B$2,1)/100</f>
        <v>0</v>
      </c>
      <c r="I929" s="26">
        <f>[1]!b_pq_pctchange(A929,日期设置!$B$4,日期设置!$B$2,1)</f>
        <v>0</v>
      </c>
      <c r="J929" s="26">
        <f>[1]!b_pq_pctchange(A929,日期设置!$C$4,日期设置!$B$2,1)</f>
        <v>0</v>
      </c>
      <c r="K929" s="52">
        <f>[1]!b_dq_amount($A929,日期设置!B$2,2,10000)</f>
        <v>0</v>
      </c>
      <c r="L929" s="26">
        <f>[1]!b_info_latestpar(A929,日期设置!$B$2)</f>
        <v>100</v>
      </c>
      <c r="M929" s="6">
        <f>[1]!b_info_outstandingbalance($A929,日期设置!B$2)</f>
        <v>8</v>
      </c>
      <c r="N929" s="7" t="str">
        <f>[1]!b_info_latestissurercreditrating2(A929,日期设置!$B$2,"102","1")</f>
        <v>AA-</v>
      </c>
      <c r="O929" s="8">
        <v>8</v>
      </c>
      <c r="P929" s="9">
        <f>[1]!b_info_repurchasedate(A929)</f>
        <v>0</v>
      </c>
      <c r="Q929" s="8" t="s">
        <v>16473</v>
      </c>
      <c r="R929" s="2" t="str">
        <f>IF((--IF(P929=0,Q929,P929))&gt;(--日期设置!$B$2),IF(P929=0,Q929,P929),Q929)</f>
        <v>2025-12-25</v>
      </c>
      <c r="S929" s="2" t="s">
        <v>18237</v>
      </c>
      <c r="T929" s="8">
        <f>[1]!b_anal_ptmyear($A929,日期设置!$B$2)</f>
        <v>4.7616438356164386</v>
      </c>
      <c r="U929" s="8">
        <f>[1]!b_anal_termifexercise($A929,日期设置!B$2)</f>
        <v>0</v>
      </c>
      <c r="V929" s="10">
        <f>[1]!b_dq_dirtyprice(A929,日期设置!$B$2)</f>
        <v>104.3098</v>
      </c>
      <c r="W929" s="11">
        <f>IF(U929=0,ROUNDUP((Q929-日期设置!$B$2)/365,0),ROUNDUP((R929-日期设置!$B$2)/365,0))</f>
        <v>5</v>
      </c>
      <c r="X929" s="18">
        <f>_xlfn.IFNA(VLOOKUP(A929,过往入选债券!A:D,4,0),2)</f>
        <v>2</v>
      </c>
      <c r="Y929">
        <f>_xlfn.IFNA(VLOOKUP(C929,[2]Sheet1!$A:$A,1,0),3)</f>
        <v>3</v>
      </c>
    </row>
    <row r="930" spans="1:25" hidden="1" x14ac:dyDescent="0.2">
      <c r="A930" s="21" t="s">
        <v>6629</v>
      </c>
      <c r="B930" s="21" t="s">
        <v>6630</v>
      </c>
      <c r="C930" s="37" t="s">
        <v>6354</v>
      </c>
      <c r="D930" s="26" t="str">
        <f>[1]!b_calc_yield(A930,日期设置!$B$2,F930,1,R930,1,O930,L930,S930,)</f>
        <v>Fetching...</v>
      </c>
      <c r="E930" s="26">
        <f t="shared" si="28"/>
        <v>0.54498020225952626</v>
      </c>
      <c r="F930" s="18">
        <f>[1]!b_dq_cleanprice($A930,日期设置!B$2)</f>
        <v>99.910399999999996</v>
      </c>
      <c r="G930" s="18" t="str">
        <f t="shared" si="29"/>
        <v>0.07 + 0</v>
      </c>
      <c r="H930" s="27">
        <f>[1]!b_dq_pctchange($A930,日期设置!$B$2,1)/100</f>
        <v>0</v>
      </c>
      <c r="I930" s="26">
        <f>[1]!b_pq_pctchange(A930,日期设置!$B$4,日期设置!$B$2,1)</f>
        <v>0</v>
      </c>
      <c r="J930" s="26">
        <f>[1]!b_pq_pctchange(A930,日期设置!$C$4,日期设置!$B$2,1)</f>
        <v>0.12888121881945566</v>
      </c>
      <c r="K930" s="52">
        <f>[1]!b_dq_amount($A930,日期设置!B$2,2,10000)</f>
        <v>0</v>
      </c>
      <c r="L930" s="26">
        <f>[1]!b_info_latestpar(A930,日期设置!$B$2)</f>
        <v>100</v>
      </c>
      <c r="M930" s="6">
        <f>[1]!b_info_outstandingbalance($A930,日期设置!B$2)</f>
        <v>8</v>
      </c>
      <c r="N930" s="7" t="str">
        <f>[1]!b_info_latestissurercreditrating2(A930,日期设置!$B$2,"102","1")</f>
        <v>AA+</v>
      </c>
      <c r="O930" s="8">
        <v>6.6</v>
      </c>
      <c r="P930" s="9">
        <f>[1]!b_info_repurchasedate(A930)</f>
        <v>0</v>
      </c>
      <c r="Q930" s="8" t="s">
        <v>16510</v>
      </c>
      <c r="R930" s="2" t="str">
        <f>IF((--IF(P930=0,Q930,P930))&gt;(--日期设置!$B$2),IF(P930=0,Q930,P930),Q930)</f>
        <v>2021-04-18</v>
      </c>
      <c r="S930" s="2" t="s">
        <v>18265</v>
      </c>
      <c r="T930" s="8">
        <f>[1]!b_anal_ptmyear($A930,日期设置!$B$2)</f>
        <v>7.3972602739726029E-2</v>
      </c>
      <c r="U930" s="8">
        <f>[1]!b_anal_termifexercise($A930,日期设置!B$2)</f>
        <v>0</v>
      </c>
      <c r="V930" s="10">
        <f>[1]!b_dq_dirtyprice(A930,日期设置!$B$2)</f>
        <v>106.0222</v>
      </c>
      <c r="W930" s="11">
        <f>IF(U930=0,ROUNDUP((Q930-日期设置!$B$2)/365,0),ROUNDUP((R930-日期设置!$B$2)/365,0))</f>
        <v>1</v>
      </c>
      <c r="X930" s="18">
        <f>_xlfn.IFNA(VLOOKUP(A930,过往入选债券!A:D,4,0),2)</f>
        <v>2</v>
      </c>
      <c r="Y930">
        <f>_xlfn.IFNA(VLOOKUP(C930,[2]Sheet1!$A:$A,1,0),3)</f>
        <v>3</v>
      </c>
    </row>
    <row r="931" spans="1:25" hidden="1" x14ac:dyDescent="0.2">
      <c r="A931" s="21" t="s">
        <v>13819</v>
      </c>
      <c r="B931" s="21" t="s">
        <v>13820</v>
      </c>
      <c r="C931" s="37" t="s">
        <v>13821</v>
      </c>
      <c r="D931" s="26" t="str">
        <f>[1]!b_calc_yield(A931,日期设置!$B$2,F931,1,R931,1,O931,L931,S931,)</f>
        <v>Fetching...</v>
      </c>
      <c r="E931" s="26">
        <f t="shared" si="28"/>
        <v>31.298211061874291</v>
      </c>
      <c r="F931" s="18">
        <f>[1]!b_dq_cleanprice($A931,日期设置!B$2)</f>
        <v>77.290300000000002</v>
      </c>
      <c r="G931" s="18" t="str">
        <f t="shared" si="29"/>
        <v>3.29 + 0</v>
      </c>
      <c r="H931" s="27">
        <f>[1]!b_dq_pctchange($A931,日期设置!$B$2,1)/100</f>
        <v>0</v>
      </c>
      <c r="I931" s="26">
        <f>[1]!b_pq_pctchange(A931,日期设置!$B$4,日期设置!$B$2,1)</f>
        <v>0</v>
      </c>
      <c r="J931" s="26">
        <f>[1]!b_pq_pctchange(A931,日期设置!$C$4,日期设置!$B$2,1)</f>
        <v>-0.89398942138162552</v>
      </c>
      <c r="K931" s="52">
        <f>[1]!b_dq_amount($A931,日期设置!B$2,2,10000)</f>
        <v>0</v>
      </c>
      <c r="L931" s="26">
        <f>[1]!b_info_latestpar(A931,日期设置!$B$2)</f>
        <v>80</v>
      </c>
      <c r="M931" s="6">
        <f>[1]!b_info_outstandingbalance($A931,日期设置!B$2)</f>
        <v>6.4</v>
      </c>
      <c r="N931" s="7" t="str">
        <f>[1]!b_info_latestissurercreditrating2(A931,日期设置!$B$2,"102","1")</f>
        <v>AA</v>
      </c>
      <c r="O931" s="8">
        <v>6.6</v>
      </c>
      <c r="P931" s="9">
        <f>[1]!b_info_repurchasedate(A931)</f>
        <v>0</v>
      </c>
      <c r="Q931" s="8" t="s">
        <v>16236</v>
      </c>
      <c r="R931" s="2" t="str">
        <f>IF((--IF(P931=0,Q931,P931))&gt;(--日期设置!$B$2),IF(P931=0,Q931,P931),Q931)</f>
        <v>2024-07-06</v>
      </c>
      <c r="S931" s="2" t="s">
        <v>18024</v>
      </c>
      <c r="T931" s="8">
        <f>[1]!b_anal_ptmyear($A931,日期设置!$B$2)</f>
        <v>3.2904109589041095</v>
      </c>
      <c r="U931" s="8">
        <f>[1]!b_anal_termifexercise($A931,日期设置!B$2)</f>
        <v>0</v>
      </c>
      <c r="V931" s="10">
        <f>[1]!b_dq_dirtyprice(A931,日期设置!$B$2)</f>
        <v>81.036900000000003</v>
      </c>
      <c r="W931" s="11">
        <f>IF(U931=0,ROUNDUP((Q931-日期设置!$B$2)/365,0),ROUNDUP((R931-日期设置!$B$2)/365,0))</f>
        <v>4</v>
      </c>
      <c r="X931" s="18" t="str">
        <f>_xlfn.IFNA(VLOOKUP(A931,过往入选债券!A:D,4,0),2)</f>
        <v>否</v>
      </c>
      <c r="Y931">
        <f>_xlfn.IFNA(VLOOKUP(C931,[2]Sheet1!$A:$A,1,0),3)</f>
        <v>3</v>
      </c>
    </row>
    <row r="932" spans="1:25" hidden="1" x14ac:dyDescent="0.2">
      <c r="A932" s="21" t="s">
        <v>13649</v>
      </c>
      <c r="B932" s="21" t="s">
        <v>13650</v>
      </c>
      <c r="C932" s="37" t="s">
        <v>13651</v>
      </c>
      <c r="D932" s="26" t="str">
        <f>[1]!b_calc_yield(A932,日期设置!$B$2,F932,1,R932,1,O932,L932,S932,)</f>
        <v>Fetching...</v>
      </c>
      <c r="E932" s="26">
        <f t="shared" si="28"/>
        <v>32.912116785446635</v>
      </c>
      <c r="F932" s="18">
        <f>[1]!b_dq_cleanprice($A932,日期设置!B$2)</f>
        <v>78.356999999999999</v>
      </c>
      <c r="G932" s="18" t="str">
        <f t="shared" si="29"/>
        <v>3.48 + 0</v>
      </c>
      <c r="H932" s="27">
        <f>[1]!b_dq_pctchange($A932,日期设置!$B$2,1)/100</f>
        <v>0</v>
      </c>
      <c r="I932" s="26">
        <f>[1]!b_pq_pctchange(A932,日期设置!$B$4,日期设置!$B$2,1)</f>
        <v>-0.14464034254911329</v>
      </c>
      <c r="J932" s="26">
        <f>[1]!b_pq_pctchange(A932,日期设置!$C$4,日期设置!$B$2,1)</f>
        <v>0.17501895292897496</v>
      </c>
      <c r="K932" s="52">
        <f>[1]!b_dq_amount($A932,日期设置!B$2,2,10000)</f>
        <v>0</v>
      </c>
      <c r="L932" s="26">
        <f>[1]!b_info_latestpar(A932,日期设置!$B$2)</f>
        <v>80</v>
      </c>
      <c r="M932" s="6">
        <f>[1]!b_info_outstandingbalance($A932,日期设置!B$2)</f>
        <v>8</v>
      </c>
      <c r="N932" s="7" t="str">
        <f>[1]!b_info_latestissurercreditrating2(A932,日期设置!$B$2,"102","1")</f>
        <v>AA</v>
      </c>
      <c r="O932" s="8">
        <v>7</v>
      </c>
      <c r="P932" s="9">
        <f>[1]!b_info_repurchasedate(A932)</f>
        <v>0</v>
      </c>
      <c r="Q932" s="8" t="s">
        <v>16049</v>
      </c>
      <c r="R932" s="2" t="str">
        <f>IF((--IF(P932=0,Q932,P932))&gt;(--日期设置!$B$2),IF(P932=0,Q932,P932),Q932)</f>
        <v>2024-09-14</v>
      </c>
      <c r="S932" s="2" t="s">
        <v>17835</v>
      </c>
      <c r="T932" s="8">
        <f>[1]!b_anal_ptmyear($A932,日期设置!$B$2)</f>
        <v>3.4821917808219176</v>
      </c>
      <c r="U932" s="8">
        <f>[1]!b_anal_termifexercise($A932,日期设置!B$2)</f>
        <v>0</v>
      </c>
      <c r="V932" s="10">
        <f>[1]!b_dq_dirtyprice(A932,日期设置!$B$2)</f>
        <v>81.256699999999995</v>
      </c>
      <c r="W932" s="11">
        <f>IF(U932=0,ROUNDUP((Q932-日期设置!$B$2)/365,0),ROUNDUP((R932-日期设置!$B$2)/365,0))</f>
        <v>4</v>
      </c>
      <c r="X932" s="18">
        <f>_xlfn.IFNA(VLOOKUP(A932,过往入选债券!A:D,4,0),2)</f>
        <v>2</v>
      </c>
      <c r="Y932">
        <f>_xlfn.IFNA(VLOOKUP(C932,[2]Sheet1!$A:$A,1,0),3)</f>
        <v>3</v>
      </c>
    </row>
    <row r="933" spans="1:25" hidden="1" x14ac:dyDescent="0.2">
      <c r="A933" s="21" t="s">
        <v>3242</v>
      </c>
      <c r="B933" s="21" t="s">
        <v>3243</v>
      </c>
      <c r="C933" s="37" t="s">
        <v>3244</v>
      </c>
      <c r="D933" s="26" t="str">
        <f>[1]!b_calc_yield(A933,日期设置!$B$2,F933,1,R933,1,O933,L933,S933,)</f>
        <v>Fetching...</v>
      </c>
      <c r="E933" s="26">
        <f t="shared" si="28"/>
        <v>9.1959991957990983</v>
      </c>
      <c r="F933" s="18">
        <f>[1]!b_dq_cleanprice($A933,日期设置!B$2)</f>
        <v>99.868899999999996</v>
      </c>
      <c r="G933" s="18" t="str">
        <f t="shared" si="29"/>
        <v>3.30 + 1.30</v>
      </c>
      <c r="H933" s="27">
        <f>[1]!b_dq_pctchange($A933,日期设置!$B$2,1)/100</f>
        <v>0</v>
      </c>
      <c r="I933" s="26">
        <f>[1]!b_pq_pctchange(A933,日期设置!$B$4,日期设置!$B$2,1)</f>
        <v>0</v>
      </c>
      <c r="J933" s="26">
        <f>[1]!b_pq_pctchange(A933,日期设置!$C$4,日期设置!$B$2,1)</f>
        <v>-0.12810384311529691</v>
      </c>
      <c r="K933" s="52">
        <f>[1]!b_dq_amount($A933,日期设置!B$2,2,10000)</f>
        <v>0</v>
      </c>
      <c r="L933" s="26">
        <f>[1]!b_info_latestpar(A933,日期设置!$B$2)</f>
        <v>100</v>
      </c>
      <c r="M933" s="6">
        <f>[1]!b_info_outstandingbalance($A933,日期设置!B$2)</f>
        <v>8</v>
      </c>
      <c r="N933" s="7" t="str">
        <f>[1]!b_info_latestissurercreditrating2(A933,日期设置!$B$2,"102","1")</f>
        <v>AA</v>
      </c>
      <c r="O933" s="8">
        <v>7.3</v>
      </c>
      <c r="P933" s="9" t="str">
        <f>[1]!b_info_repurchasedate(A933)</f>
        <v>2022-07-11</v>
      </c>
      <c r="Q933" s="8" t="s">
        <v>17629</v>
      </c>
      <c r="R933" s="2" t="str">
        <f>IF((--IF(P933=0,Q933,P933))&gt;(--日期设置!$B$2),IF(P933=0,Q933,P933),Q933)</f>
        <v>2022-07-11</v>
      </c>
      <c r="S933" s="2" t="s">
        <v>18983</v>
      </c>
      <c r="T933" s="8">
        <f>[1]!b_anal_ptmyear($A933,日期设置!$B$2)</f>
        <v>3.3041095890410959</v>
      </c>
      <c r="U933" s="8">
        <f>[1]!b_anal_termifexercise($A933,日期设置!B$2)</f>
        <v>1.3041095890410959</v>
      </c>
      <c r="V933" s="10">
        <f>[1]!b_dq_dirtyprice(A933,日期设置!$B$2)</f>
        <v>104.94889999999999</v>
      </c>
      <c r="W933" s="11">
        <f>IF(U933=0,ROUNDUP((Q933-日期设置!$B$2)/365,0),ROUNDUP((R933-日期设置!$B$2)/365,0))</f>
        <v>2</v>
      </c>
      <c r="X933" s="18">
        <f>_xlfn.IFNA(VLOOKUP(A933,过往入选债券!A:D,4,0),2)</f>
        <v>2</v>
      </c>
      <c r="Y933">
        <f>_xlfn.IFNA(VLOOKUP(C933,[2]Sheet1!$A:$A,1,0),3)</f>
        <v>3</v>
      </c>
    </row>
    <row r="934" spans="1:25" hidden="1" x14ac:dyDescent="0.2">
      <c r="A934" s="21" t="s">
        <v>2384</v>
      </c>
      <c r="B934" s="21" t="s">
        <v>2385</v>
      </c>
      <c r="C934" s="37" t="s">
        <v>1480</v>
      </c>
      <c r="D934" s="26" t="str">
        <f>[1]!b_calc_yield(A934,日期设置!$B$2,F934,1,R934,1,O934,L934,S934,)</f>
        <v>Fetching...</v>
      </c>
      <c r="E934" s="26">
        <f t="shared" si="28"/>
        <v>5.5267552044323098</v>
      </c>
      <c r="F934" s="18">
        <f>[1]!b_dq_cleanprice($A934,日期设置!B$2)</f>
        <v>100</v>
      </c>
      <c r="G934" s="18" t="str">
        <f t="shared" si="29"/>
        <v>2.75 + 0.75</v>
      </c>
      <c r="H934" s="27">
        <f>[1]!b_dq_pctchange($A934,日期设置!$B$2,1)/100</f>
        <v>0</v>
      </c>
      <c r="I934" s="26">
        <f>[1]!b_pq_pctchange(A934,日期设置!$B$4,日期设置!$B$2,1)</f>
        <v>0</v>
      </c>
      <c r="J934" s="26">
        <f>[1]!b_pq_pctchange(A934,日期设置!$C$4,日期设置!$B$2,1)</f>
        <v>0</v>
      </c>
      <c r="K934" s="52">
        <f>[1]!b_dq_amount($A934,日期设置!B$2,2,10000)</f>
        <v>0</v>
      </c>
      <c r="L934" s="26">
        <f>[1]!b_info_latestpar(A934,日期设置!$B$2)</f>
        <v>100</v>
      </c>
      <c r="M934" s="6">
        <f>[1]!b_info_outstandingbalance($A934,日期设置!B$2)</f>
        <v>8.3000000000000007</v>
      </c>
      <c r="N934" s="7">
        <f>[1]!b_info_latestissurercreditrating2(A934,日期设置!$B$2,"102","1")</f>
        <v>0</v>
      </c>
      <c r="O934" s="8">
        <v>7.5</v>
      </c>
      <c r="P934" s="9" t="str">
        <f>[1]!b_info_repurchasedate(A934)</f>
        <v>2021-12-21</v>
      </c>
      <c r="Q934" s="8" t="s">
        <v>16193</v>
      </c>
      <c r="R934" s="2" t="str">
        <f>IF((--IF(P934=0,Q934,P934))&gt;(--日期设置!$B$2),IF(P934=0,Q934,P934),Q934)</f>
        <v>2021-12-21</v>
      </c>
      <c r="S934" s="2" t="s">
        <v>17970</v>
      </c>
      <c r="T934" s="8">
        <f>[1]!b_anal_ptmyear($A934,日期设置!$B$2)</f>
        <v>2.7506849315068491</v>
      </c>
      <c r="U934" s="8">
        <f>[1]!b_anal_termifexercise($A934,日期设置!B$2)</f>
        <v>0.75068493150684934</v>
      </c>
      <c r="V934" s="10">
        <f>[1]!b_dq_dirtyprice(A934,日期设置!$B$2)</f>
        <v>101.8699</v>
      </c>
      <c r="W934" s="11">
        <f>IF(U934=0,ROUNDUP((Q934-日期设置!$B$2)/365,0),ROUNDUP((R934-日期设置!$B$2)/365,0))</f>
        <v>1</v>
      </c>
      <c r="X934" s="18">
        <f>_xlfn.IFNA(VLOOKUP(A934,过往入选债券!A:D,4,0),2)</f>
        <v>2</v>
      </c>
      <c r="Y934">
        <f>_xlfn.IFNA(VLOOKUP(C934,[2]Sheet1!$A:$A,1,0),3)</f>
        <v>3</v>
      </c>
    </row>
    <row r="935" spans="1:25" hidden="1" x14ac:dyDescent="0.2">
      <c r="A935" s="21" t="s">
        <v>14879</v>
      </c>
      <c r="B935" s="21" t="s">
        <v>14880</v>
      </c>
      <c r="C935" s="37" t="s">
        <v>14634</v>
      </c>
      <c r="D935" s="26" t="str">
        <f>[1]!b_calc_yield(A935,日期设置!$B$2,F935,1,R935,1,O935,L935,S935,)</f>
        <v>Fetching...</v>
      </c>
      <c r="E935" s="26">
        <f t="shared" si="28"/>
        <v>34.068154503971783</v>
      </c>
      <c r="F935" s="18">
        <f>[1]!b_dq_cleanprice($A935,日期设置!B$2)</f>
        <v>102.43</v>
      </c>
      <c r="G935" s="18" t="str">
        <f t="shared" si="29"/>
        <v>4.75 + 0</v>
      </c>
      <c r="H935" s="27">
        <f>[1]!b_dq_pctchange($A935,日期设置!$B$2,1)/100</f>
        <v>0</v>
      </c>
      <c r="I935" s="26">
        <f>[1]!b_pq_pctchange(A935,日期设置!$B$4,日期设置!$B$2,1)</f>
        <v>0</v>
      </c>
      <c r="J935" s="26">
        <f>[1]!b_pq_pctchange(A935,日期设置!$C$4,日期设置!$B$2,1)</f>
        <v>-1.8367632486348269</v>
      </c>
      <c r="K935" s="52">
        <f>[1]!b_dq_amount($A935,日期设置!B$2,2,10000)</f>
        <v>0</v>
      </c>
      <c r="L935" s="26">
        <f>[1]!b_info_latestpar(A935,日期设置!$B$2)</f>
        <v>100</v>
      </c>
      <c r="M935" s="6">
        <f>[1]!b_info_outstandingbalance($A935,日期设置!B$2)</f>
        <v>8</v>
      </c>
      <c r="N935" s="7" t="str">
        <f>[1]!b_info_latestissurercreditrating2(A935,日期设置!$B$2,"102","1")</f>
        <v>AA</v>
      </c>
      <c r="O935" s="8">
        <v>8</v>
      </c>
      <c r="P935" s="9">
        <f>[1]!b_info_repurchasedate(A935)</f>
        <v>0</v>
      </c>
      <c r="Q935" s="8" t="s">
        <v>16819</v>
      </c>
      <c r="R935" s="2" t="str">
        <f>IF((--IF(P935=0,Q935,P935))&gt;(--日期设置!$B$2),IF(P935=0,Q935,P935),Q935)</f>
        <v>2025-12-21</v>
      </c>
      <c r="S935" s="2" t="s">
        <v>17970</v>
      </c>
      <c r="T935" s="8">
        <f>[1]!b_anal_ptmyear($A935,日期设置!$B$2)</f>
        <v>4.7506849315068491</v>
      </c>
      <c r="U935" s="8">
        <f>[1]!b_anal_termifexercise($A935,日期设置!B$2)</f>
        <v>0</v>
      </c>
      <c r="V935" s="10">
        <f>[1]!b_dq_dirtyprice(A935,日期设置!$B$2)</f>
        <v>104.42449999999999</v>
      </c>
      <c r="W935" s="11">
        <f>IF(U935=0,ROUNDUP((Q935-日期设置!$B$2)/365,0),ROUNDUP((R935-日期设置!$B$2)/365,0))</f>
        <v>5</v>
      </c>
      <c r="X935" s="18">
        <f>_xlfn.IFNA(VLOOKUP(A935,过往入选债券!A:D,4,0),2)</f>
        <v>2</v>
      </c>
      <c r="Y935">
        <f>_xlfn.IFNA(VLOOKUP(C935,[2]Sheet1!$A:$A,1,0),3)</f>
        <v>3</v>
      </c>
    </row>
    <row r="936" spans="1:25" hidden="1" x14ac:dyDescent="0.2">
      <c r="A936" s="21" t="s">
        <v>2747</v>
      </c>
      <c r="B936" s="21" t="s">
        <v>2748</v>
      </c>
      <c r="C936" s="37" t="s">
        <v>2066</v>
      </c>
      <c r="D936" s="26" t="str">
        <f>[1]!b_calc_yield(A936,日期设置!$B$2,F936,1,R936,1,O936,L936,S936,)</f>
        <v>Fetching...</v>
      </c>
      <c r="E936" s="26">
        <f t="shared" si="28"/>
        <v>7.2803868930916282</v>
      </c>
      <c r="F936" s="18">
        <f>[1]!b_dq_cleanprice($A936,日期设置!B$2)</f>
        <v>99.385599999999997</v>
      </c>
      <c r="G936" s="18" t="str">
        <f t="shared" si="29"/>
        <v>0.98 + 0</v>
      </c>
      <c r="H936" s="27">
        <f>[1]!b_dq_pctchange($A936,日期设置!$B$2,1)/100</f>
        <v>0</v>
      </c>
      <c r="I936" s="26">
        <f>[1]!b_pq_pctchange(A936,日期设置!$B$4,日期设置!$B$2,1)</f>
        <v>0</v>
      </c>
      <c r="J936" s="26">
        <f>[1]!b_pq_pctchange(A936,日期设置!$C$4,日期设置!$B$2,1)</f>
        <v>0</v>
      </c>
      <c r="K936" s="52">
        <f>[1]!b_dq_amount($A936,日期设置!B$2,2,10000)</f>
        <v>0</v>
      </c>
      <c r="L936" s="26">
        <f>[1]!b_info_latestpar(A936,日期设置!$B$2)</f>
        <v>100</v>
      </c>
      <c r="M936" s="6">
        <f>[1]!b_info_outstandingbalance($A936,日期设置!B$2)</f>
        <v>4</v>
      </c>
      <c r="N936" s="7">
        <f>[1]!b_info_latestissurercreditrating2(A936,日期设置!$B$2,"102","1")</f>
        <v>0</v>
      </c>
      <c r="O936" s="8">
        <v>6.7</v>
      </c>
      <c r="P936" s="9">
        <f>[1]!b_info_repurchasedate(A936)</f>
        <v>0</v>
      </c>
      <c r="Q936" s="8" t="s">
        <v>16262</v>
      </c>
      <c r="R936" s="2" t="str">
        <f>IF((--IF(P936=0,Q936,P936))&gt;(--日期设置!$B$2),IF(P936=0,Q936,P936),Q936)</f>
        <v>2022-03-18</v>
      </c>
      <c r="S936" s="2" t="s">
        <v>17822</v>
      </c>
      <c r="T936" s="8">
        <f>[1]!b_anal_ptmyear($A936,日期设置!$B$2)</f>
        <v>0.989041095890411</v>
      </c>
      <c r="U936" s="8">
        <f>[1]!b_anal_termifexercise($A936,日期设置!B$2)</f>
        <v>0</v>
      </c>
      <c r="V936" s="10">
        <f>[1]!b_dq_dirtyprice(A936,日期设置!$B$2)</f>
        <v>99.459000000000003</v>
      </c>
      <c r="W936" s="11">
        <f>IF(U936=0,ROUNDUP((Q936-日期设置!$B$2)/365,0),ROUNDUP((R936-日期设置!$B$2)/365,0))</f>
        <v>1</v>
      </c>
      <c r="X936" s="18">
        <f>_xlfn.IFNA(VLOOKUP(A936,过往入选债券!A:D,4,0),2)</f>
        <v>2</v>
      </c>
      <c r="Y936">
        <f>_xlfn.IFNA(VLOOKUP(C936,[2]Sheet1!$A:$A,1,0),3)</f>
        <v>3</v>
      </c>
    </row>
    <row r="937" spans="1:25" hidden="1" x14ac:dyDescent="0.2">
      <c r="A937" s="21" t="s">
        <v>2277</v>
      </c>
      <c r="B937" s="21" t="s">
        <v>2278</v>
      </c>
      <c r="C937" s="37" t="s">
        <v>555</v>
      </c>
      <c r="D937" s="26" t="str">
        <f>[1]!b_calc_yield(A937,日期设置!$B$2,F937,1,R937,1,O937,L937,S937,)</f>
        <v>Fetching...</v>
      </c>
      <c r="E937" s="26">
        <f t="shared" si="28"/>
        <v>5.1620375805101038</v>
      </c>
      <c r="F937" s="18">
        <f>[1]!b_dq_cleanprice($A937,日期设置!B$2)</f>
        <v>99.983500000000006</v>
      </c>
      <c r="G937" s="18" t="str">
        <f t="shared" si="29"/>
        <v>2.70 + 0.70</v>
      </c>
      <c r="H937" s="27">
        <f>[1]!b_dq_pctchange($A937,日期设置!$B$2,1)/100</f>
        <v>0</v>
      </c>
      <c r="I937" s="26">
        <f>[1]!b_pq_pctchange(A937,日期设置!$B$4,日期设置!$B$2,1)</f>
        <v>0</v>
      </c>
      <c r="J937" s="26">
        <f>[1]!b_pq_pctchange(A937,日期设置!$C$4,日期设置!$B$2,1)</f>
        <v>0</v>
      </c>
      <c r="K937" s="52">
        <f>[1]!b_dq_amount($A937,日期设置!B$2,2,10000)</f>
        <v>0</v>
      </c>
      <c r="L937" s="26">
        <f>[1]!b_info_latestpar(A937,日期设置!$B$2)</f>
        <v>100</v>
      </c>
      <c r="M937" s="6">
        <f>[1]!b_info_outstandingbalance($A937,日期设置!B$2)</f>
        <v>10</v>
      </c>
      <c r="N937" s="7">
        <f>[1]!b_info_latestissurercreditrating2(A937,日期设置!$B$2,"102","1")</f>
        <v>0</v>
      </c>
      <c r="O937" s="8">
        <v>7.5</v>
      </c>
      <c r="P937" s="9" t="str">
        <f>[1]!b_info_repurchasedate(A937)</f>
        <v>2021-12-03</v>
      </c>
      <c r="Q937" s="8" t="s">
        <v>16980</v>
      </c>
      <c r="R937" s="2" t="str">
        <f>IF((--IF(P937=0,Q937,P937))&gt;(--日期设置!$B$2),IF(P937=0,Q937,P937),Q937)</f>
        <v>2021-12-03</v>
      </c>
      <c r="S937" s="2" t="s">
        <v>17769</v>
      </c>
      <c r="T937" s="8">
        <f>[1]!b_anal_ptmyear($A937,日期设置!$B$2)</f>
        <v>2.7013698630136984</v>
      </c>
      <c r="U937" s="8">
        <f>[1]!b_anal_termifexercise($A937,日期设置!B$2)</f>
        <v>0.70136986301369864</v>
      </c>
      <c r="V937" s="10">
        <f>[1]!b_dq_dirtyprice(A937,日期设置!$B$2)</f>
        <v>102.22320000000001</v>
      </c>
      <c r="W937" s="11">
        <f>IF(U937=0,ROUNDUP((Q937-日期设置!$B$2)/365,0),ROUNDUP((R937-日期设置!$B$2)/365,0))</f>
        <v>1</v>
      </c>
      <c r="X937" s="18">
        <f>_xlfn.IFNA(VLOOKUP(A937,过往入选债券!A:D,4,0),2)</f>
        <v>2</v>
      </c>
      <c r="Y937">
        <f>_xlfn.IFNA(VLOOKUP(C937,[2]Sheet1!$A:$A,1,0),3)</f>
        <v>3</v>
      </c>
    </row>
    <row r="938" spans="1:25" hidden="1" x14ac:dyDescent="0.2">
      <c r="A938" s="21" t="s">
        <v>15093</v>
      </c>
      <c r="B938" s="21" t="s">
        <v>15094</v>
      </c>
      <c r="C938" s="37" t="s">
        <v>14711</v>
      </c>
      <c r="D938" s="26" t="str">
        <f>[1]!b_calc_yield(A938,日期设置!$B$2,F938,1,R938,1,O938,L938,S938,)</f>
        <v>Fetching...</v>
      </c>
      <c r="E938" s="26">
        <f t="shared" si="28"/>
        <v>36.04047302652593</v>
      </c>
      <c r="F938" s="18">
        <f>[1]!b_dq_cleanprice($A938,日期设置!B$2)</f>
        <v>100.9615</v>
      </c>
      <c r="G938" s="18" t="str">
        <f t="shared" si="29"/>
        <v>4.93 + 0</v>
      </c>
      <c r="H938" s="27">
        <f>[1]!b_dq_pctchange($A938,日期设置!$B$2,1)/100</f>
        <v>0</v>
      </c>
      <c r="I938" s="26">
        <f>[1]!b_pq_pctchange(A938,日期设置!$B$4,日期设置!$B$2,1)</f>
        <v>0</v>
      </c>
      <c r="J938" s="26">
        <f>[1]!b_pq_pctchange(A938,日期设置!$C$4,日期设置!$B$2,1)</f>
        <v>0</v>
      </c>
      <c r="K938" s="52">
        <f>[1]!b_dq_amount($A938,日期设置!B$2,2,10000)</f>
        <v>0</v>
      </c>
      <c r="L938" s="26">
        <f>[1]!b_info_latestpar(A938,日期设置!$B$2)</f>
        <v>100</v>
      </c>
      <c r="M938" s="6">
        <f>[1]!b_info_outstandingbalance($A938,日期设置!B$2)</f>
        <v>5</v>
      </c>
      <c r="N938" s="7" t="str">
        <f>[1]!b_info_latestissurercreditrating2(A938,日期设置!$B$2,"102","1")</f>
        <v>AA</v>
      </c>
      <c r="O938" s="8">
        <v>7.6</v>
      </c>
      <c r="P938" s="9">
        <f>[1]!b_info_repurchasedate(A938)</f>
        <v>0</v>
      </c>
      <c r="Q938" s="8" t="s">
        <v>17336</v>
      </c>
      <c r="R938" s="2" t="str">
        <f>IF((--IF(P938=0,Q938,P938))&gt;(--日期设置!$B$2),IF(P938=0,Q938,P938),Q938)</f>
        <v>2026-02-27</v>
      </c>
      <c r="S938" s="2" t="s">
        <v>18518</v>
      </c>
      <c r="T938" s="8">
        <f>[1]!b_anal_ptmyear($A938,日期设置!$B$2)</f>
        <v>4.9369863013698634</v>
      </c>
      <c r="U938" s="8">
        <f>[1]!b_anal_termifexercise($A938,日期设置!B$2)</f>
        <v>0</v>
      </c>
      <c r="V938" s="10">
        <f>[1]!b_dq_dirtyprice(A938,日期设置!$B$2)</f>
        <v>101.4404</v>
      </c>
      <c r="W938" s="11">
        <f>IF(U938=0,ROUNDUP((Q938-日期设置!$B$2)/365,0),ROUNDUP((R938-日期设置!$B$2)/365,0))</f>
        <v>5</v>
      </c>
      <c r="X938" s="18">
        <f>_xlfn.IFNA(VLOOKUP(A938,过往入选债券!A:D,4,0),2)</f>
        <v>2</v>
      </c>
      <c r="Y938">
        <f>_xlfn.IFNA(VLOOKUP(C938,[2]Sheet1!$A:$A,1,0),3)</f>
        <v>3</v>
      </c>
    </row>
    <row r="939" spans="1:25" hidden="1" x14ac:dyDescent="0.2">
      <c r="A939" s="21" t="s">
        <v>10810</v>
      </c>
      <c r="B939" s="21" t="s">
        <v>10811</v>
      </c>
      <c r="C939" s="37" t="s">
        <v>19</v>
      </c>
      <c r="D939" s="26" t="str">
        <f>[1]!b_calc_yield(A939,日期设置!$B$2,F939,1,R939,1,O939,L939,S939,)</f>
        <v>Fetching...</v>
      </c>
      <c r="E939" s="26">
        <f t="shared" si="28"/>
        <v>7.7155580940479584</v>
      </c>
      <c r="F939" s="18">
        <f>[1]!b_dq_cleanprice($A939,日期设置!B$2)</f>
        <v>98.794399999999996</v>
      </c>
      <c r="G939" s="18" t="str">
        <f t="shared" si="29"/>
        <v>1.10 + 0</v>
      </c>
      <c r="H939" s="27">
        <f>[1]!b_dq_pctchange($A939,日期设置!$B$2,1)/100</f>
        <v>0</v>
      </c>
      <c r="I939" s="26">
        <f>[1]!b_pq_pctchange(A939,日期设置!$B$4,日期设置!$B$2,1)</f>
        <v>0</v>
      </c>
      <c r="J939" s="26">
        <f>[1]!b_pq_pctchange(A939,日期设置!$C$4,日期设置!$B$2,1)</f>
        <v>0</v>
      </c>
      <c r="K939" s="52">
        <f>[1]!b_dq_amount($A939,日期设置!B$2,2,10000)</f>
        <v>0</v>
      </c>
      <c r="L939" s="26">
        <f>[1]!b_info_latestpar(A939,日期设置!$B$2)</f>
        <v>100</v>
      </c>
      <c r="M939" s="6">
        <f>[1]!b_info_outstandingbalance($A939,日期设置!B$2)</f>
        <v>5</v>
      </c>
      <c r="N939" s="7" t="str">
        <f>[1]!b_info_latestissurercreditrating2(A939,日期设置!$B$2,"102","1")</f>
        <v>AA+</v>
      </c>
      <c r="O939" s="8">
        <v>6.2</v>
      </c>
      <c r="P939" s="9">
        <f>[1]!b_info_repurchasedate(A939)</f>
        <v>0</v>
      </c>
      <c r="Q939" s="8" t="s">
        <v>16265</v>
      </c>
      <c r="R939" s="2" t="str">
        <f>IF((--IF(P939=0,Q939,P939))&gt;(--日期设置!$B$2),IF(P939=0,Q939,P939),Q939)</f>
        <v>2022-04-29</v>
      </c>
      <c r="S939" s="2" t="s">
        <v>17832</v>
      </c>
      <c r="T939" s="8">
        <f>[1]!b_anal_ptmyear($A939,日期设置!$B$2)</f>
        <v>1.1041095890410959</v>
      </c>
      <c r="U939" s="8">
        <f>[1]!b_anal_termifexercise($A939,日期设置!B$2)</f>
        <v>0</v>
      </c>
      <c r="V939" s="10">
        <f>[1]!b_dq_dirtyprice(A939,日期设置!$B$2)</f>
        <v>104.3489</v>
      </c>
      <c r="W939" s="11">
        <f>IF(U939=0,ROUNDUP((Q939-日期设置!$B$2)/365,0),ROUNDUP((R939-日期设置!$B$2)/365,0))</f>
        <v>2</v>
      </c>
      <c r="X939" s="18">
        <f>_xlfn.IFNA(VLOOKUP(A939,过往入选债券!A:D,4,0),2)</f>
        <v>2</v>
      </c>
      <c r="Y939">
        <f>_xlfn.IFNA(VLOOKUP(C939,[2]Sheet1!$A:$A,1,0),3)</f>
        <v>3</v>
      </c>
    </row>
    <row r="940" spans="1:25" hidden="1" x14ac:dyDescent="0.2">
      <c r="A940" s="21" t="s">
        <v>14347</v>
      </c>
      <c r="B940" s="21" t="s">
        <v>14348</v>
      </c>
      <c r="C940" s="37" t="s">
        <v>14349</v>
      </c>
      <c r="D940" s="26" t="str">
        <f>[1]!b_calc_yield(A940,日期设置!$B$2,F940,1,R940,1,O940,L940,S940,)</f>
        <v>Fetching...</v>
      </c>
      <c r="E940" s="26">
        <f t="shared" si="28"/>
        <v>35.143104261676349</v>
      </c>
      <c r="F940" s="18">
        <f>[1]!b_dq_cleanprice($A940,日期设置!B$2)</f>
        <v>79.981499999999997</v>
      </c>
      <c r="G940" s="18" t="str">
        <f t="shared" si="29"/>
        <v>3.76 + 0</v>
      </c>
      <c r="H940" s="27">
        <f>[1]!b_dq_pctchange($A940,日期设置!$B$2,1)/100</f>
        <v>0</v>
      </c>
      <c r="I940" s="26">
        <f>[1]!b_pq_pctchange(A940,日期设置!$B$4,日期设置!$B$2,1)</f>
        <v>0</v>
      </c>
      <c r="J940" s="26">
        <f>[1]!b_pq_pctchange(A940,日期设置!$C$4,日期设置!$B$2,1)</f>
        <v>0</v>
      </c>
      <c r="K940" s="52">
        <f>[1]!b_dq_amount($A940,日期设置!B$2,2,10000)</f>
        <v>0</v>
      </c>
      <c r="L940" s="26">
        <f>[1]!b_info_latestpar(A940,日期设置!$B$2)</f>
        <v>80</v>
      </c>
      <c r="M940" s="6">
        <f>[1]!b_info_outstandingbalance($A940,日期设置!B$2)</f>
        <v>5.6</v>
      </c>
      <c r="N940" s="7" t="str">
        <f>[1]!b_info_latestissurercreditrating2(A940,日期设置!$B$2,"102","1")</f>
        <v>AA-</v>
      </c>
      <c r="O940" s="8">
        <v>7.5</v>
      </c>
      <c r="P940" s="9">
        <f>[1]!b_info_repurchasedate(A940)</f>
        <v>0</v>
      </c>
      <c r="Q940" s="8" t="s">
        <v>16613</v>
      </c>
      <c r="R940" s="2" t="str">
        <f>IF((--IF(P940=0,Q940,P940))&gt;(--日期设置!$B$2),IF(P940=0,Q940,P940),Q940)</f>
        <v>2024-12-26</v>
      </c>
      <c r="S940" s="2" t="s">
        <v>18696</v>
      </c>
      <c r="T940" s="8">
        <f>[1]!b_anal_ptmyear($A940,日期设置!$B$2)</f>
        <v>3.7643835616438355</v>
      </c>
      <c r="U940" s="8">
        <f>[1]!b_anal_termifexercise($A940,日期设置!B$2)</f>
        <v>0</v>
      </c>
      <c r="V940" s="10">
        <f>[1]!b_dq_dirtyprice(A940,日期设置!$B$2)</f>
        <v>81.395200000000003</v>
      </c>
      <c r="W940" s="11">
        <f>IF(U940=0,ROUNDUP((Q940-日期设置!$B$2)/365,0),ROUNDUP((R940-日期设置!$B$2)/365,0))</f>
        <v>4</v>
      </c>
      <c r="X940" s="18">
        <f>_xlfn.IFNA(VLOOKUP(A940,过往入选债券!A:D,4,0),2)</f>
        <v>2</v>
      </c>
      <c r="Y940">
        <f>_xlfn.IFNA(VLOOKUP(C940,[2]Sheet1!$A:$A,1,0),3)</f>
        <v>3</v>
      </c>
    </row>
    <row r="941" spans="1:25" hidden="1" x14ac:dyDescent="0.2">
      <c r="A941" s="21" t="s">
        <v>1208</v>
      </c>
      <c r="B941" s="21" t="s">
        <v>1209</v>
      </c>
      <c r="C941" s="37" t="s">
        <v>1210</v>
      </c>
      <c r="D941" s="26" t="str">
        <f>[1]!b_calc_yield(A941,日期设置!$B$2,F941,1,R941,1,O941,L941,S941,)</f>
        <v>Fetching...</v>
      </c>
      <c r="E941" s="26">
        <f t="shared" si="28"/>
        <v>10.924825972032481</v>
      </c>
      <c r="F941" s="18">
        <f>[1]!b_dq_cleanprice($A941,日期设置!B$2)</f>
        <v>99.170100000000005</v>
      </c>
      <c r="G941" s="18" t="str">
        <f t="shared" si="29"/>
        <v>1.52 + 0</v>
      </c>
      <c r="H941" s="27">
        <f>[1]!b_dq_pctchange($A941,日期设置!$B$2,1)/100</f>
        <v>0</v>
      </c>
      <c r="I941" s="26">
        <f>[1]!b_pq_pctchange(A941,日期设置!$B$4,日期设置!$B$2,1)</f>
        <v>0</v>
      </c>
      <c r="J941" s="26">
        <f>[1]!b_pq_pctchange(A941,日期设置!$C$4,日期设置!$B$2,1)</f>
        <v>0</v>
      </c>
      <c r="K941" s="52">
        <f>[1]!b_dq_amount($A941,日期设置!B$2,2,10000)</f>
        <v>0</v>
      </c>
      <c r="L941" s="26">
        <f>[1]!b_info_latestpar(A941,日期设置!$B$2)</f>
        <v>100</v>
      </c>
      <c r="M941" s="6">
        <f>[1]!b_info_outstandingbalance($A941,日期设置!B$2)</f>
        <v>4</v>
      </c>
      <c r="N941" s="7">
        <f>[1]!b_info_latestissurercreditrating2(A941,日期设置!$B$2,"102","1")</f>
        <v>0</v>
      </c>
      <c r="O941" s="8">
        <v>6.8</v>
      </c>
      <c r="P941" s="9">
        <f>[1]!b_info_repurchasedate(A941)</f>
        <v>0</v>
      </c>
      <c r="Q941" s="8" t="s">
        <v>16099</v>
      </c>
      <c r="R941" s="2" t="str">
        <f>IF((--IF(P941=0,Q941,P941))&gt;(--日期设置!$B$2),IF(P941=0,Q941,P941),Q941)</f>
        <v>2022-09-29</v>
      </c>
      <c r="S941" s="2" t="s">
        <v>17884</v>
      </c>
      <c r="T941" s="8">
        <f>[1]!b_anal_ptmyear($A941,日期设置!$B$2)</f>
        <v>1.5232876712328767</v>
      </c>
      <c r="U941" s="8">
        <f>[1]!b_anal_termifexercise($A941,日期设置!B$2)</f>
        <v>0</v>
      </c>
      <c r="V941" s="10">
        <f>[1]!b_dq_dirtyprice(A941,日期设置!$B$2)</f>
        <v>102.4117</v>
      </c>
      <c r="W941" s="11">
        <f>IF(U941=0,ROUNDUP((Q941-日期设置!$B$2)/365,0),ROUNDUP((R941-日期设置!$B$2)/365,0))</f>
        <v>2</v>
      </c>
      <c r="X941" s="18">
        <f>_xlfn.IFNA(VLOOKUP(A941,过往入选债券!A:D,4,0),2)</f>
        <v>2</v>
      </c>
      <c r="Y941">
        <f>_xlfn.IFNA(VLOOKUP(C941,[2]Sheet1!$A:$A,1,0),3)</f>
        <v>3</v>
      </c>
    </row>
    <row r="942" spans="1:25" hidden="1" x14ac:dyDescent="0.2">
      <c r="A942" s="21" t="s">
        <v>15255</v>
      </c>
      <c r="B942" s="21" t="s">
        <v>15256</v>
      </c>
      <c r="C942" s="37" t="s">
        <v>15257</v>
      </c>
      <c r="D942" s="26" t="str">
        <f>[1]!b_calc_yield(A942,日期设置!$B$2,F942,1,R942,1,O942,L942,S942,)</f>
        <v>Fetching...</v>
      </c>
      <c r="E942" s="26">
        <f t="shared" si="28"/>
        <v>34.938004811073007</v>
      </c>
      <c r="F942" s="18">
        <f>[1]!b_dq_cleanprice($A942,日期设置!B$2)</f>
        <v>101.8241</v>
      </c>
      <c r="G942" s="18" t="str">
        <f t="shared" si="29"/>
        <v>5.10 + 0</v>
      </c>
      <c r="H942" s="27">
        <f>[1]!b_dq_pctchange($A942,日期设置!$B$2,1)/100</f>
        <v>0</v>
      </c>
      <c r="I942" s="26">
        <f>[1]!b_pq_pctchange(A942,日期设置!$B$4,日期设置!$B$2,1)</f>
        <v>-4.9101877557549394E-3</v>
      </c>
      <c r="J942" s="26">
        <f>[1]!b_pq_pctchange(A942,日期设置!$C$4,日期设置!$B$2,1)</f>
        <v>8.6431017735133248E-3</v>
      </c>
      <c r="K942" s="52">
        <f>[1]!b_dq_amount($A942,日期设置!B$2,2,10000)</f>
        <v>0</v>
      </c>
      <c r="L942" s="26">
        <f>[1]!b_info_latestpar(A942,日期设置!$B$2)</f>
        <v>100</v>
      </c>
      <c r="M942" s="6">
        <f>[1]!b_info_outstandingbalance($A942,日期设置!B$2)</f>
        <v>7.5</v>
      </c>
      <c r="N942" s="7" t="str">
        <f>[1]!b_info_latestissurercreditrating2(A942,日期设置!$B$2,"102","1")</f>
        <v>AA</v>
      </c>
      <c r="O942" s="8">
        <v>7.8</v>
      </c>
      <c r="P942" s="9">
        <f>[1]!b_info_repurchasedate(A942)</f>
        <v>0</v>
      </c>
      <c r="Q942" s="8" t="s">
        <v>16777</v>
      </c>
      <c r="R942" s="2" t="str">
        <f>IF((--IF(P942=0,Q942,P942))&gt;(--日期设置!$B$2),IF(P942=0,Q942,P942),Q942)</f>
        <v>2026-04-30</v>
      </c>
      <c r="S942" s="2" t="s">
        <v>18483</v>
      </c>
      <c r="T942" s="8">
        <f>[1]!b_anal_ptmyear($A942,日期设置!$B$2)</f>
        <v>5.1068493150684935</v>
      </c>
      <c r="U942" s="8">
        <f>[1]!b_anal_termifexercise($A942,日期设置!B$2)</f>
        <v>0</v>
      </c>
      <c r="V942" s="10">
        <f>[1]!b_dq_dirtyprice(A942,日期设置!$B$2)</f>
        <v>108.7907</v>
      </c>
      <c r="W942" s="11">
        <f>IF(U942=0,ROUNDUP((Q942-日期设置!$B$2)/365,0),ROUNDUP((R942-日期设置!$B$2)/365,0))</f>
        <v>6</v>
      </c>
      <c r="X942" s="18">
        <f>_xlfn.IFNA(VLOOKUP(A942,过往入选债券!A:D,4,0),2)</f>
        <v>2</v>
      </c>
      <c r="Y942">
        <f>_xlfn.IFNA(VLOOKUP(C942,[2]Sheet1!$A:$A,1,0),3)</f>
        <v>3</v>
      </c>
    </row>
    <row r="943" spans="1:25" hidden="1" x14ac:dyDescent="0.2">
      <c r="A943" s="21" t="s">
        <v>15505</v>
      </c>
      <c r="B943" s="21" t="s">
        <v>15506</v>
      </c>
      <c r="C943" s="37" t="s">
        <v>11991</v>
      </c>
      <c r="D943" s="26" t="str">
        <f>[1]!b_calc_yield(A943,日期设置!$B$2,F943,1,R943,1,O943,L943,S943,)</f>
        <v>Fetching...</v>
      </c>
      <c r="E943" s="26">
        <f t="shared" si="28"/>
        <v>40.016261198886838</v>
      </c>
      <c r="F943" s="18">
        <f>[1]!b_dq_cleanprice($A943,日期设置!B$2)</f>
        <v>100.621</v>
      </c>
      <c r="G943" s="18" t="str">
        <f t="shared" si="29"/>
        <v>5.60 + 0</v>
      </c>
      <c r="H943" s="27">
        <f>[1]!b_dq_pctchange($A943,日期设置!$B$2,1)/100</f>
        <v>0</v>
      </c>
      <c r="I943" s="26">
        <f>[1]!b_pq_pctchange(A943,日期设置!$B$4,日期设置!$B$2,1)</f>
        <v>0</v>
      </c>
      <c r="J943" s="26">
        <f>[1]!b_pq_pctchange(A943,日期设置!$C$4,日期设置!$B$2,1)</f>
        <v>0</v>
      </c>
      <c r="K943" s="52">
        <f>[1]!b_dq_amount($A943,日期设置!B$2,2,10000)</f>
        <v>0</v>
      </c>
      <c r="L943" s="26">
        <f>[1]!b_info_latestpar(A943,日期设置!$B$2)</f>
        <v>100</v>
      </c>
      <c r="M943" s="6">
        <f>[1]!b_info_outstandingbalance($A943,日期设置!B$2)</f>
        <v>4</v>
      </c>
      <c r="N943" s="7" t="str">
        <f>[1]!b_info_latestissurercreditrating2(A943,日期设置!$B$2,"102","1")</f>
        <v>AA</v>
      </c>
      <c r="O943" s="8">
        <v>7.5</v>
      </c>
      <c r="P943" s="9">
        <f>[1]!b_info_repurchasedate(A943)</f>
        <v>0</v>
      </c>
      <c r="Q943" s="8" t="s">
        <v>16751</v>
      </c>
      <c r="R943" s="2" t="str">
        <f>IF((--IF(P943=0,Q943,P943))&gt;(--日期设置!$B$2),IF(P943=0,Q943,P943),Q943)</f>
        <v>2026-10-30</v>
      </c>
      <c r="S943" s="2" t="s">
        <v>18418</v>
      </c>
      <c r="T943" s="8">
        <f>[1]!b_anal_ptmyear($A943,日期设置!$B$2)</f>
        <v>5.6082191780821917</v>
      </c>
      <c r="U943" s="8">
        <f>[1]!b_anal_termifexercise($A943,日期设置!B$2)</f>
        <v>0</v>
      </c>
      <c r="V943" s="10">
        <f>[1]!b_dq_dirtyprice(A943,日期设置!$B$2)</f>
        <v>103.5594</v>
      </c>
      <c r="W943" s="11">
        <f>IF(U943=0,ROUNDUP((Q943-日期设置!$B$2)/365,0),ROUNDUP((R943-日期设置!$B$2)/365,0))</f>
        <v>6</v>
      </c>
      <c r="X943" s="18">
        <f>_xlfn.IFNA(VLOOKUP(A943,过往入选债券!A:D,4,0),2)</f>
        <v>2</v>
      </c>
      <c r="Y943">
        <f>_xlfn.IFNA(VLOOKUP(C943,[2]Sheet1!$A:$A,1,0),3)</f>
        <v>3</v>
      </c>
    </row>
    <row r="944" spans="1:25" hidden="1" x14ac:dyDescent="0.2">
      <c r="A944" s="21" t="s">
        <v>15918</v>
      </c>
      <c r="B944" s="21" t="s">
        <v>15919</v>
      </c>
      <c r="C944" s="37" t="s">
        <v>1414</v>
      </c>
      <c r="D944" s="26" t="str">
        <f>[1]!b_calc_yield(A944,日期设置!$B$2,F944,1,R944,1,O944,L944,S944,)</f>
        <v>Fetching...</v>
      </c>
      <c r="E944" s="26">
        <f t="shared" si="28"/>
        <v>23.256073296278256</v>
      </c>
      <c r="F944" s="18">
        <f>[1]!b_dq_cleanprice($A944,日期设置!B$2)</f>
        <v>97.560400000000001</v>
      </c>
      <c r="G944" s="18" t="str">
        <f t="shared" si="29"/>
        <v>6.28 + 3.28</v>
      </c>
      <c r="H944" s="27">
        <f>[1]!b_dq_pctchange($A944,日期设置!$B$2,1)/100</f>
        <v>0</v>
      </c>
      <c r="I944" s="26">
        <f>[1]!b_pq_pctchange(A944,日期设置!$B$4,日期设置!$B$2,1)</f>
        <v>0</v>
      </c>
      <c r="J944" s="26">
        <f>[1]!b_pq_pctchange(A944,日期设置!$C$4,日期设置!$B$2,1)</f>
        <v>0</v>
      </c>
      <c r="K944" s="52">
        <f>[1]!b_dq_amount($A944,日期设置!B$2,2,10000)</f>
        <v>0</v>
      </c>
      <c r="L944" s="26">
        <f>[1]!b_info_latestpar(A944,日期设置!$B$2)</f>
        <v>100</v>
      </c>
      <c r="M944" s="6">
        <f>[1]!b_info_outstandingbalance($A944,日期设置!B$2)</f>
        <v>6</v>
      </c>
      <c r="N944" s="7" t="str">
        <f>[1]!b_info_latestissurercreditrating2(A944,日期设置!$B$2,"102","1")</f>
        <v>AA</v>
      </c>
      <c r="O944" s="8">
        <v>6.5</v>
      </c>
      <c r="P944" s="9" t="str">
        <f>[1]!b_info_repurchasedate(A944)</f>
        <v>2024-07-03</v>
      </c>
      <c r="Q944" s="8" t="s">
        <v>17300</v>
      </c>
      <c r="R944" s="2" t="str">
        <f>IF((--IF(P944=0,Q944,P944))&gt;(--日期设置!$B$2),IF(P944=0,Q944,P944),Q944)</f>
        <v>2024-07-03</v>
      </c>
      <c r="S944" s="2" t="s">
        <v>17816</v>
      </c>
      <c r="T944" s="8">
        <f>[1]!b_anal_ptmyear($A944,日期设置!$B$2)</f>
        <v>6.2821917808219174</v>
      </c>
      <c r="U944" s="8">
        <f>[1]!b_anal_termifexercise($A944,日期设置!B$2)</f>
        <v>3.2849315068493152</v>
      </c>
      <c r="V944" s="10">
        <f>[1]!b_dq_dirtyprice(A944,日期设置!$B$2)</f>
        <v>102.22620000000001</v>
      </c>
      <c r="W944" s="11">
        <f>IF(U944=0,ROUNDUP((Q944-日期设置!$B$2)/365,0),ROUNDUP((R944-日期设置!$B$2)/365,0))</f>
        <v>4</v>
      </c>
      <c r="X944" s="18">
        <f>_xlfn.IFNA(VLOOKUP(A944,过往入选债券!A:D,4,0),2)</f>
        <v>2</v>
      </c>
      <c r="Y944">
        <f>_xlfn.IFNA(VLOOKUP(C944,[2]Sheet1!$A:$A,1,0),3)</f>
        <v>3</v>
      </c>
    </row>
    <row r="945" spans="1:25" hidden="1" x14ac:dyDescent="0.2">
      <c r="A945" s="21" t="s">
        <v>8659</v>
      </c>
      <c r="B945" s="21" t="s">
        <v>8660</v>
      </c>
      <c r="C945" s="37" t="s">
        <v>1493</v>
      </c>
      <c r="D945" s="26" t="str">
        <f>[1]!b_calc_yield(A945,日期设置!$B$2,F945,1,R945,1,O945,L945,S945,)</f>
        <v>Fetching...</v>
      </c>
      <c r="E945" s="26">
        <f t="shared" si="28"/>
        <v>8.4969700823940961</v>
      </c>
      <c r="F945" s="18">
        <f>[1]!b_dq_cleanprice($A945,日期设置!B$2)</f>
        <v>98.793499999999995</v>
      </c>
      <c r="G945" s="18" t="str">
        <f t="shared" si="29"/>
        <v>1.20 + 0</v>
      </c>
      <c r="H945" s="27">
        <f>[1]!b_dq_pctchange($A945,日期设置!$B$2,1)/100</f>
        <v>0</v>
      </c>
      <c r="I945" s="26">
        <f>[1]!b_pq_pctchange(A945,日期设置!$B$4,日期设置!$B$2,1)</f>
        <v>0</v>
      </c>
      <c r="J945" s="26">
        <f>[1]!b_pq_pctchange(A945,日期设置!$C$4,日期设置!$B$2,1)</f>
        <v>-0.69967112140364551</v>
      </c>
      <c r="K945" s="52">
        <f>[1]!b_dq_amount($A945,日期设置!B$2,2,10000)</f>
        <v>0</v>
      </c>
      <c r="L945" s="26">
        <f>[1]!b_info_latestpar(A945,日期设置!$B$2)</f>
        <v>100</v>
      </c>
      <c r="M945" s="6">
        <f>[1]!b_info_outstandingbalance($A945,日期设置!B$2)</f>
        <v>6</v>
      </c>
      <c r="N945" s="7" t="str">
        <f>[1]!b_info_latestissurercreditrating2(A945,日期设置!$B$2,"102","1")</f>
        <v>AA</v>
      </c>
      <c r="O945" s="8">
        <v>6.3</v>
      </c>
      <c r="P945" s="9">
        <f>[1]!b_info_repurchasedate(A945)</f>
        <v>0</v>
      </c>
      <c r="Q945" s="8" t="s">
        <v>17095</v>
      </c>
      <c r="R945" s="2" t="str">
        <f>IF((--IF(P945=0,Q945,P945))&gt;(--日期设置!$B$2),IF(P945=0,Q945,P945),Q945)</f>
        <v>2022-06-06</v>
      </c>
      <c r="S945" s="2" t="s">
        <v>18632</v>
      </c>
      <c r="T945" s="8">
        <f>[1]!b_anal_ptmyear($A945,日期设置!$B$2)</f>
        <v>1.2082191780821918</v>
      </c>
      <c r="U945" s="8">
        <f>[1]!b_anal_termifexercise($A945,日期设置!B$2)</f>
        <v>0</v>
      </c>
      <c r="V945" s="10">
        <f>[1]!b_dq_dirtyprice(A945,日期设置!$B$2)</f>
        <v>103.7817</v>
      </c>
      <c r="W945" s="11">
        <f>IF(U945=0,ROUNDUP((Q945-日期设置!$B$2)/365,0),ROUNDUP((R945-日期设置!$B$2)/365,0))</f>
        <v>2</v>
      </c>
      <c r="X945" s="18">
        <f>_xlfn.IFNA(VLOOKUP(A945,过往入选债券!A:D,4,0),2)</f>
        <v>2</v>
      </c>
      <c r="Y945">
        <f>_xlfn.IFNA(VLOOKUP(C945,[2]Sheet1!$A:$A,1,0),3)</f>
        <v>3</v>
      </c>
    </row>
    <row r="946" spans="1:25" hidden="1" x14ac:dyDescent="0.2">
      <c r="A946" s="21" t="s">
        <v>1527</v>
      </c>
      <c r="B946" s="21" t="s">
        <v>1528</v>
      </c>
      <c r="C946" s="37" t="s">
        <v>1526</v>
      </c>
      <c r="D946" s="26" t="str">
        <f>[1]!b_calc_yield(A946,日期设置!$B$2,F946,1,R946,1,O946,L946,S946,)</f>
        <v>Fetching...</v>
      </c>
      <c r="E946" s="26">
        <f t="shared" si="28"/>
        <v>12.53949703501711</v>
      </c>
      <c r="F946" s="18">
        <f>[1]!b_dq_cleanprice($A946,日期设置!B$2)</f>
        <v>99.72</v>
      </c>
      <c r="G946" s="18" t="str">
        <f t="shared" si="29"/>
        <v>1.73 + 0</v>
      </c>
      <c r="H946" s="27">
        <f>[1]!b_dq_pctchange($A946,日期设置!$B$2,1)/100</f>
        <v>0</v>
      </c>
      <c r="I946" s="26">
        <f>[1]!b_pq_pctchange(A946,日期设置!$B$4,日期设置!$B$2,1)</f>
        <v>0</v>
      </c>
      <c r="J946" s="26">
        <f>[1]!b_pq_pctchange(A946,日期设置!$C$4,日期设置!$B$2,1)</f>
        <v>-0.33979612232660744</v>
      </c>
      <c r="K946" s="52">
        <f>[1]!b_dq_amount($A946,日期设置!B$2,2,10000)</f>
        <v>0</v>
      </c>
      <c r="L946" s="26">
        <f>[1]!b_info_latestpar(A946,日期设置!$B$2)</f>
        <v>100</v>
      </c>
      <c r="M946" s="6">
        <f>[1]!b_info_outstandingbalance($A946,日期设置!B$2)</f>
        <v>5.6</v>
      </c>
      <c r="N946" s="7">
        <f>[1]!b_info_latestissurercreditrating2(A946,日期设置!$B$2,"102","1")</f>
        <v>0</v>
      </c>
      <c r="O946" s="8">
        <v>7.2</v>
      </c>
      <c r="P946" s="9">
        <f>[1]!b_info_repurchasedate(A946)</f>
        <v>0</v>
      </c>
      <c r="Q946" s="8" t="s">
        <v>16400</v>
      </c>
      <c r="R946" s="2" t="str">
        <f>IF((--IF(P946=0,Q946,P946))&gt;(--日期设置!$B$2),IF(P946=0,Q946,P946),Q946)</f>
        <v>2022-12-14</v>
      </c>
      <c r="S946" s="2" t="s">
        <v>18172</v>
      </c>
      <c r="T946" s="8">
        <f>[1]!b_anal_ptmyear($A946,日期设置!$B$2)</f>
        <v>1.7315068493150685</v>
      </c>
      <c r="U946" s="8">
        <f>[1]!b_anal_termifexercise($A946,日期设置!B$2)</f>
        <v>0</v>
      </c>
      <c r="V946" s="10">
        <f>[1]!b_dq_dirtyprice(A946,日期设置!$B$2)</f>
        <v>101.6532</v>
      </c>
      <c r="W946" s="11">
        <f>IF(U946=0,ROUNDUP((Q946-日期设置!$B$2)/365,0),ROUNDUP((R946-日期设置!$B$2)/365,0))</f>
        <v>2</v>
      </c>
      <c r="X946" s="18">
        <f>_xlfn.IFNA(VLOOKUP(A946,过往入选债券!A:D,4,0),2)</f>
        <v>2</v>
      </c>
      <c r="Y946">
        <f>_xlfn.IFNA(VLOOKUP(C946,[2]Sheet1!$A:$A,1,0),3)</f>
        <v>3</v>
      </c>
    </row>
    <row r="947" spans="1:25" hidden="1" x14ac:dyDescent="0.2">
      <c r="A947" s="21" t="s">
        <v>7682</v>
      </c>
      <c r="B947" s="21" t="s">
        <v>7683</v>
      </c>
      <c r="C947" s="37" t="s">
        <v>3410</v>
      </c>
      <c r="D947" s="26" t="str">
        <f>[1]!b_calc_yield(A947,日期设置!$B$2,F947,1,R947,1,O947,L947,S947,)</f>
        <v>Fetching...</v>
      </c>
      <c r="E947" s="26">
        <f t="shared" si="28"/>
        <v>12.451908812786062</v>
      </c>
      <c r="F947" s="18">
        <f>[1]!b_dq_cleanprice($A947,日期设置!B$2)</f>
        <v>100.66249999999999</v>
      </c>
      <c r="G947" s="18" t="str">
        <f t="shared" si="29"/>
        <v>2.72 + 1.72</v>
      </c>
      <c r="H947" s="27">
        <f>[1]!b_dq_pctchange($A947,日期设置!$B$2,1)/100</f>
        <v>0</v>
      </c>
      <c r="I947" s="26">
        <f>[1]!b_pq_pctchange(A947,日期设置!$B$4,日期设置!$B$2,1)</f>
        <v>0</v>
      </c>
      <c r="J947" s="26">
        <f>[1]!b_pq_pctchange(A947,日期设置!$C$4,日期设置!$B$2,1)</f>
        <v>0</v>
      </c>
      <c r="K947" s="52">
        <f>[1]!b_dq_amount($A947,日期设置!B$2,2,10000)</f>
        <v>0</v>
      </c>
      <c r="L947" s="26">
        <f>[1]!b_info_latestpar(A947,日期设置!$B$2)</f>
        <v>100</v>
      </c>
      <c r="M947" s="6">
        <f>[1]!b_info_outstandingbalance($A947,日期设置!B$2)</f>
        <v>1.2</v>
      </c>
      <c r="N947" s="7" t="str">
        <f>[1]!b_info_latestissurercreditrating2(A947,日期设置!$B$2,"102","1")</f>
        <v>AA</v>
      </c>
      <c r="O947" s="8">
        <v>7.8</v>
      </c>
      <c r="P947" s="9" t="str">
        <f>[1]!b_info_repurchasedate(A947)</f>
        <v>2022-12-12</v>
      </c>
      <c r="Q947" s="8" t="s">
        <v>16390</v>
      </c>
      <c r="R947" s="2" t="str">
        <f>IF((--IF(P947=0,Q947,P947))&gt;(--日期设置!$B$2),IF(P947=0,Q947,P947),Q947)</f>
        <v>2022-12-12</v>
      </c>
      <c r="S947" s="2" t="s">
        <v>18163</v>
      </c>
      <c r="T947" s="8">
        <f>[1]!b_anal_ptmyear($A947,日期设置!$B$2)</f>
        <v>2.7260273972602738</v>
      </c>
      <c r="U947" s="8">
        <f>[1]!b_anal_termifexercise($A947,日期设置!B$2)</f>
        <v>1.726027397260274</v>
      </c>
      <c r="V947" s="10">
        <f>[1]!b_dq_dirtyprice(A947,日期设置!$B$2)</f>
        <v>102.79949999999999</v>
      </c>
      <c r="W947" s="11">
        <f>IF(U947=0,ROUNDUP((Q947-日期设置!$B$2)/365,0),ROUNDUP((R947-日期设置!$B$2)/365,0))</f>
        <v>2</v>
      </c>
      <c r="X947" s="18">
        <f>_xlfn.IFNA(VLOOKUP(A947,过往入选债券!A:D,4,0),2)</f>
        <v>2</v>
      </c>
      <c r="Y947">
        <f>_xlfn.IFNA(VLOOKUP(C947,[2]Sheet1!$A:$A,1,0),3)</f>
        <v>3</v>
      </c>
    </row>
    <row r="948" spans="1:25" hidden="1" x14ac:dyDescent="0.2">
      <c r="A948" s="21" t="s">
        <v>10906</v>
      </c>
      <c r="B948" s="21" t="s">
        <v>10907</v>
      </c>
      <c r="C948" s="37" t="s">
        <v>209</v>
      </c>
      <c r="D948" s="26" t="str">
        <f>[1]!b_calc_yield(A948,日期设置!$B$2,F948,1,R948,1,O948,L948,S948,)</f>
        <v>Fetching...</v>
      </c>
      <c r="E948" s="26">
        <f t="shared" si="28"/>
        <v>14.901214988311274</v>
      </c>
      <c r="F948" s="18">
        <f>[1]!b_dq_cleanprice($A948,日期设置!B$2)</f>
        <v>97.8005</v>
      </c>
      <c r="G948" s="18" t="str">
        <f t="shared" si="29"/>
        <v>4.12 + 2.12</v>
      </c>
      <c r="H948" s="27">
        <f>[1]!b_dq_pctchange($A948,日期设置!$B$2,1)/100</f>
        <v>0</v>
      </c>
      <c r="I948" s="26">
        <f>[1]!b_pq_pctchange(A948,日期设置!$B$4,日期设置!$B$2,1)</f>
        <v>0</v>
      </c>
      <c r="J948" s="26">
        <f>[1]!b_pq_pctchange(A948,日期设置!$C$4,日期设置!$B$2,1)</f>
        <v>0</v>
      </c>
      <c r="K948" s="52">
        <f>[1]!b_dq_amount($A948,日期设置!B$2,2,10000)</f>
        <v>0</v>
      </c>
      <c r="L948" s="26">
        <f>[1]!b_info_latestpar(A948,日期设置!$B$2)</f>
        <v>100</v>
      </c>
      <c r="M948" s="6">
        <f>[1]!b_info_outstandingbalance($A948,日期设置!B$2)</f>
        <v>5</v>
      </c>
      <c r="N948" s="7" t="str">
        <f>[1]!b_info_latestissurercreditrating2(A948,日期设置!$B$2,"102","1")</f>
        <v>AA+</v>
      </c>
      <c r="O948" s="8">
        <v>6.2</v>
      </c>
      <c r="P948" s="9" t="str">
        <f>[1]!b_info_repurchasedate(A948)</f>
        <v>2023-05-07</v>
      </c>
      <c r="Q948" s="8" t="s">
        <v>16718</v>
      </c>
      <c r="R948" s="2" t="str">
        <f>IF((--IF(P948=0,Q948,P948))&gt;(--日期设置!$B$2),IF(P948=0,Q948,P948),Q948)</f>
        <v>2023-05-07</v>
      </c>
      <c r="S948" s="2" t="s">
        <v>18438</v>
      </c>
      <c r="T948" s="8">
        <f>[1]!b_anal_ptmyear($A948,日期设置!$B$2)</f>
        <v>4.1260273972602741</v>
      </c>
      <c r="U948" s="8">
        <f>[1]!b_anal_termifexercise($A948,日期设置!B$2)</f>
        <v>2.1260273972602741</v>
      </c>
      <c r="V948" s="10">
        <f>[1]!b_dq_dirtyprice(A948,日期设置!$B$2)</f>
        <v>103.2191</v>
      </c>
      <c r="W948" s="11">
        <f>IF(U948=0,ROUNDUP((Q948-日期设置!$B$2)/365,0),ROUNDUP((R948-日期设置!$B$2)/365,0))</f>
        <v>3</v>
      </c>
      <c r="X948" s="18">
        <f>_xlfn.IFNA(VLOOKUP(A948,过往入选债券!A:D,4,0),2)</f>
        <v>2</v>
      </c>
      <c r="Y948">
        <f>_xlfn.IFNA(VLOOKUP(C948,[2]Sheet1!$A:$A,1,0),3)</f>
        <v>3</v>
      </c>
    </row>
    <row r="949" spans="1:25" hidden="1" x14ac:dyDescent="0.2">
      <c r="A949" s="21" t="s">
        <v>2287</v>
      </c>
      <c r="B949" s="21" t="s">
        <v>2288</v>
      </c>
      <c r="C949" s="37" t="s">
        <v>1615</v>
      </c>
      <c r="D949" s="26" t="str">
        <f>[1]!b_calc_yield(A949,日期设置!$B$2,F949,1,R949,1,O949,L949,S949,)</f>
        <v>Fetching...</v>
      </c>
      <c r="E949" s="26">
        <f t="shared" si="28"/>
        <v>5.1873509030456288</v>
      </c>
      <c r="F949" s="18">
        <f>[1]!b_dq_cleanprice($A949,日期设置!B$2)</f>
        <v>100</v>
      </c>
      <c r="G949" s="18" t="str">
        <f t="shared" si="29"/>
        <v>2.70 + 0.70</v>
      </c>
      <c r="H949" s="27">
        <f>[1]!b_dq_pctchange($A949,日期设置!$B$2,1)/100</f>
        <v>0</v>
      </c>
      <c r="I949" s="26">
        <f>[1]!b_pq_pctchange(A949,日期设置!$B$4,日期设置!$B$2,1)</f>
        <v>0</v>
      </c>
      <c r="J949" s="26">
        <f>[1]!b_pq_pctchange(A949,日期设置!$C$4,日期设置!$B$2,1)</f>
        <v>0</v>
      </c>
      <c r="K949" s="52">
        <f>[1]!b_dq_amount($A949,日期设置!B$2,2,10000)</f>
        <v>0</v>
      </c>
      <c r="L949" s="26">
        <f>[1]!b_info_latestpar(A949,日期设置!$B$2)</f>
        <v>100</v>
      </c>
      <c r="M949" s="6">
        <f>[1]!b_info_outstandingbalance($A949,日期设置!B$2)</f>
        <v>6</v>
      </c>
      <c r="N949" s="7">
        <f>[1]!b_info_latestissurercreditrating2(A949,日期设置!$B$2,"102","1")</f>
        <v>0</v>
      </c>
      <c r="O949" s="8">
        <v>7.5</v>
      </c>
      <c r="P949" s="9" t="str">
        <f>[1]!b_info_repurchasedate(A949)</f>
        <v>2021-12-06</v>
      </c>
      <c r="Q949" s="8" t="s">
        <v>16235</v>
      </c>
      <c r="R949" s="2" t="str">
        <f>IF((--IF(P949=0,Q949,P949))&gt;(--日期设置!$B$2),IF(P949=0,Q949,P949),Q949)</f>
        <v>2021-12-06</v>
      </c>
      <c r="S949" s="2" t="s">
        <v>18095</v>
      </c>
      <c r="T949" s="8">
        <f>[1]!b_anal_ptmyear($A949,日期设置!$B$2)</f>
        <v>2.7068493150684931</v>
      </c>
      <c r="U949" s="8">
        <f>[1]!b_anal_termifexercise($A949,日期设置!B$2)</f>
        <v>0.70958904109589038</v>
      </c>
      <c r="V949" s="10">
        <f>[1]!b_dq_dirtyprice(A949,日期设置!$B$2)</f>
        <v>102.1986</v>
      </c>
      <c r="W949" s="11">
        <f>IF(U949=0,ROUNDUP((Q949-日期设置!$B$2)/365,0),ROUNDUP((R949-日期设置!$B$2)/365,0))</f>
        <v>1</v>
      </c>
      <c r="X949" s="18">
        <f>_xlfn.IFNA(VLOOKUP(A949,过往入选债券!A:D,4,0),2)</f>
        <v>2</v>
      </c>
      <c r="Y949">
        <f>_xlfn.IFNA(VLOOKUP(C949,[2]Sheet1!$A:$A,1,0),3)</f>
        <v>3</v>
      </c>
    </row>
    <row r="950" spans="1:25" hidden="1" x14ac:dyDescent="0.2">
      <c r="A950" s="21" t="s">
        <v>9273</v>
      </c>
      <c r="B950" s="21" t="s">
        <v>9274</v>
      </c>
      <c r="C950" s="37" t="s">
        <v>6</v>
      </c>
      <c r="D950" s="26" t="str">
        <f>[1]!b_calc_yield(A950,日期设置!$B$2,F950,1,R950,1,O950,L950,S950,)</f>
        <v>Fetching...</v>
      </c>
      <c r="E950" s="26">
        <f t="shared" si="28"/>
        <v>25.09834391293937</v>
      </c>
      <c r="F950" s="18">
        <f>[1]!b_dq_cleanprice($A950,日期设置!B$2)</f>
        <v>98.924999999999997</v>
      </c>
      <c r="G950" s="18" t="str">
        <f t="shared" si="29"/>
        <v>3.51 + 3.51</v>
      </c>
      <c r="H950" s="27">
        <f>[1]!b_dq_pctchange($A950,日期设置!$B$2,1)/100</f>
        <v>0</v>
      </c>
      <c r="I950" s="26">
        <f>[1]!b_pq_pctchange(A950,日期设置!$B$4,日期设置!$B$2,1)</f>
        <v>0</v>
      </c>
      <c r="J950" s="26">
        <f>[1]!b_pq_pctchange(A950,日期设置!$C$4,日期设置!$B$2,1)</f>
        <v>0</v>
      </c>
      <c r="K950" s="52">
        <f>[1]!b_dq_amount($A950,日期设置!B$2,2,10000)</f>
        <v>0</v>
      </c>
      <c r="L950" s="26">
        <f>[1]!b_info_latestpar(A950,日期设置!$B$2)</f>
        <v>100</v>
      </c>
      <c r="M950" s="6">
        <f>[1]!b_info_outstandingbalance($A950,日期设置!B$2)</f>
        <v>12</v>
      </c>
      <c r="N950" s="7" t="str">
        <f>[1]!b_info_latestissurercreditrating2(A950,日期设置!$B$2,"102","1")</f>
        <v>AAA</v>
      </c>
      <c r="O950" s="8">
        <v>7</v>
      </c>
      <c r="P950" s="9">
        <f>[1]!b_info_repurchasedate(A950)</f>
        <v>0</v>
      </c>
      <c r="Q950" s="8" t="s">
        <v>15984</v>
      </c>
      <c r="R950" s="2" t="str">
        <f>IF((--IF(P950=0,Q950,P950))&gt;(--日期设置!$B$2),IF(P950=0,Q950,P950),Q950)</f>
        <v>2024-09-26</v>
      </c>
      <c r="S950" s="2" t="s">
        <v>17772</v>
      </c>
      <c r="T950" s="8">
        <f>[1]!b_anal_ptmyear($A950,日期设置!$B$2)</f>
        <v>3.515068493150685</v>
      </c>
      <c r="U950" s="8">
        <f>[1]!b_anal_termifexercise($A950,日期设置!B$2)</f>
        <v>3.5178082191780824</v>
      </c>
      <c r="V950" s="10">
        <f>[1]!b_dq_dirtyprice(A950,日期设置!$B$2)</f>
        <v>102.31950000000001</v>
      </c>
      <c r="W950" s="11">
        <f>IF(U950=0,ROUNDUP((Q950-日期设置!$B$2)/365,0),ROUNDUP((R950-日期设置!$B$2)/365,0))</f>
        <v>4</v>
      </c>
      <c r="X950" s="18">
        <f>_xlfn.IFNA(VLOOKUP(A950,过往入选债券!A:D,4,0),2)</f>
        <v>2</v>
      </c>
      <c r="Y950" t="str">
        <f>_xlfn.IFNA(VLOOKUP(C950,[2]Sheet1!$A:$A,1,0),3)</f>
        <v>冀中能源集团有限责任公司</v>
      </c>
    </row>
    <row r="951" spans="1:25" hidden="1" x14ac:dyDescent="0.2">
      <c r="A951" s="21" t="s">
        <v>1057</v>
      </c>
      <c r="B951" s="21" t="s">
        <v>1058</v>
      </c>
      <c r="C951" s="37" t="s">
        <v>541</v>
      </c>
      <c r="D951" s="26" t="str">
        <f>[1]!b_calc_yield(A951,日期设置!$B$2,F951,1,R951,1,O951,L951,S951,)</f>
        <v>Fetching...</v>
      </c>
      <c r="E951" s="26">
        <f t="shared" si="28"/>
        <v>11.469422643562055</v>
      </c>
      <c r="F951" s="18">
        <f>[1]!b_dq_cleanprice($A951,日期设置!B$2)</f>
        <v>100</v>
      </c>
      <c r="G951" s="18" t="str">
        <f t="shared" si="29"/>
        <v>1.6 + 0</v>
      </c>
      <c r="H951" s="27">
        <f>[1]!b_dq_pctchange($A951,日期设置!$B$2,1)/100</f>
        <v>0</v>
      </c>
      <c r="I951" s="26">
        <f>[1]!b_pq_pctchange(A951,日期设置!$B$4,日期设置!$B$2,1)</f>
        <v>0</v>
      </c>
      <c r="J951" s="26">
        <f>[1]!b_pq_pctchange(A951,日期设置!$C$4,日期设置!$B$2,1)</f>
        <v>0</v>
      </c>
      <c r="K951" s="52">
        <f>[1]!b_dq_amount($A951,日期设置!B$2,2,10000)</f>
        <v>0</v>
      </c>
      <c r="L951" s="26">
        <f>[1]!b_info_latestpar(A951,日期设置!$B$2)</f>
        <v>100</v>
      </c>
      <c r="M951" s="6">
        <f>[1]!b_info_outstandingbalance($A951,日期设置!B$2)</f>
        <v>5</v>
      </c>
      <c r="N951" s="7">
        <f>[1]!b_info_latestissurercreditrating2(A951,日期设置!$B$2,"102","1")</f>
        <v>0</v>
      </c>
      <c r="O951" s="8">
        <v>7.38</v>
      </c>
      <c r="P951" s="9">
        <f>[1]!b_info_repurchasedate(A951)</f>
        <v>0</v>
      </c>
      <c r="Q951" s="8" t="s">
        <v>16454</v>
      </c>
      <c r="R951" s="2" t="str">
        <f>IF((--IF(P951=0,Q951,P951))&gt;(--日期设置!$B$2),IF(P951=0,Q951,P951),Q951)</f>
        <v>2022-10-27</v>
      </c>
      <c r="S951" s="2" t="s">
        <v>18221</v>
      </c>
      <c r="T951" s="8">
        <f>[1]!b_anal_ptmyear($A951,日期设置!$B$2)</f>
        <v>1.6</v>
      </c>
      <c r="U951" s="8">
        <f>[1]!b_anal_termifexercise($A951,日期设置!B$2)</f>
        <v>0</v>
      </c>
      <c r="V951" s="10">
        <f>[1]!b_dq_dirtyprice(A951,日期设置!$B$2)</f>
        <v>102.952</v>
      </c>
      <c r="W951" s="11">
        <f>IF(U951=0,ROUNDUP((Q951-日期设置!$B$2)/365,0),ROUNDUP((R951-日期设置!$B$2)/365,0))</f>
        <v>2</v>
      </c>
      <c r="X951" s="18">
        <f>_xlfn.IFNA(VLOOKUP(A951,过往入选债券!A:D,4,0),2)</f>
        <v>2</v>
      </c>
      <c r="Y951">
        <f>_xlfn.IFNA(VLOOKUP(C951,[2]Sheet1!$A:$A,1,0),3)</f>
        <v>3</v>
      </c>
    </row>
    <row r="952" spans="1:25" hidden="1" x14ac:dyDescent="0.2">
      <c r="A952" s="28" t="s">
        <v>19527</v>
      </c>
      <c r="B952" s="28" t="s">
        <v>19528</v>
      </c>
      <c r="C952" s="38" t="s">
        <v>252</v>
      </c>
      <c r="D952" s="26" t="str">
        <f>[1]!b_calc_yield(A952,日期设置!$B$2,F952,1,R952,1,O952,L952,S952,)</f>
        <v>Fetching...</v>
      </c>
      <c r="E952" s="26">
        <f t="shared" si="28"/>
        <v>16.924593300510704</v>
      </c>
      <c r="F952" s="18">
        <f>[1]!b_dq_cleanprice($A952,日期设置!B$2)</f>
        <v>99.227999999999994</v>
      </c>
      <c r="G952" s="18" t="str">
        <f t="shared" si="29"/>
        <v>4.39 + 2.39</v>
      </c>
      <c r="H952" s="27">
        <f>[1]!b_dq_pctchange($A952,日期设置!$B$2,1)/100</f>
        <v>0</v>
      </c>
      <c r="I952" s="26">
        <f>[1]!b_pq_pctchange(A952,日期设置!$B$4,日期设置!$B$2,1)</f>
        <v>0</v>
      </c>
      <c r="J952" s="26">
        <f>[1]!b_pq_pctchange(A952,日期设置!$C$4,日期设置!$B$2,1)</f>
        <v>-0.21128722290551738</v>
      </c>
      <c r="K952" s="52">
        <f>[1]!b_dq_amount($A952,日期设置!B$2,2,10000)</f>
        <v>0</v>
      </c>
      <c r="L952" s="26">
        <f>[1]!b_info_latestpar(A952,日期设置!$B$2)</f>
        <v>100</v>
      </c>
      <c r="M952" s="6">
        <f>[1]!b_info_outstandingbalance($A952,日期设置!B$2)</f>
        <v>10</v>
      </c>
      <c r="N952" s="7" t="str">
        <f>[1]!b_info_latestissurercreditrating2(A952,日期设置!$B$2,"102","1")</f>
        <v>AA</v>
      </c>
      <c r="O952" s="8">
        <v>7</v>
      </c>
      <c r="P952" s="9" t="str">
        <f>[1]!b_info_repurchasedate(A952)</f>
        <v>2023-08-12</v>
      </c>
      <c r="Q952" s="8" t="s">
        <v>19999</v>
      </c>
      <c r="R952" s="2" t="str">
        <f>IF((--IF(P952=0,Q952,P952))&gt;(--日期设置!$B$2),IF(P952=0,Q952,P952),Q952)</f>
        <v>2023-08-12</v>
      </c>
      <c r="S952" s="31" t="s">
        <v>19144</v>
      </c>
      <c r="T952" s="8">
        <f>[1]!b_anal_ptmyear($A952,日期设置!$B$2)</f>
        <v>4.3917808219178083</v>
      </c>
      <c r="U952" s="8">
        <f>[1]!b_anal_termifexercise($A952,日期设置!B$2)</f>
        <v>2.3917808219178083</v>
      </c>
      <c r="V952" s="10">
        <f>[1]!b_dq_dirtyprice(A952,日期设置!$B$2)</f>
        <v>103.4855</v>
      </c>
      <c r="W952" s="11">
        <f>IF(U952=0,ROUNDUP((Q952-日期设置!$B$2)/365,0),ROUNDUP((R952-日期设置!$B$2)/365,0))</f>
        <v>3</v>
      </c>
      <c r="X952" s="18">
        <f>_xlfn.IFNA(VLOOKUP(A952,过往入选债券!A:D,4,0),2)</f>
        <v>2</v>
      </c>
      <c r="Y952">
        <f>_xlfn.IFNA(VLOOKUP(C952,[2]Sheet1!$A:$A,1,0),3)</f>
        <v>3</v>
      </c>
    </row>
    <row r="953" spans="1:25" hidden="1" x14ac:dyDescent="0.2">
      <c r="A953" s="21" t="s">
        <v>2275</v>
      </c>
      <c r="B953" s="21" t="s">
        <v>2276</v>
      </c>
      <c r="C953" s="37" t="s">
        <v>115</v>
      </c>
      <c r="D953" s="26" t="str">
        <f>[1]!b_calc_yield(A953,日期设置!$B$2,F953,1,R953,1,O953,L953,S953,)</f>
        <v>Fetching...</v>
      </c>
      <c r="E953" s="26">
        <f t="shared" si="28"/>
        <v>5.0816508864981236</v>
      </c>
      <c r="F953" s="18">
        <f>[1]!b_dq_cleanprice($A953,日期设置!B$2)</f>
        <v>100</v>
      </c>
      <c r="G953" s="18" t="str">
        <f t="shared" si="29"/>
        <v>0.69 + 0</v>
      </c>
      <c r="H953" s="27">
        <f>[1]!b_dq_pctchange($A953,日期设置!$B$2,1)/100</f>
        <v>0</v>
      </c>
      <c r="I953" s="26">
        <f>[1]!b_pq_pctchange(A953,日期设置!$B$4,日期设置!$B$2,1)</f>
        <v>0</v>
      </c>
      <c r="J953" s="26">
        <f>[1]!b_pq_pctchange(A953,日期设置!$C$4,日期设置!$B$2,1)</f>
        <v>0</v>
      </c>
      <c r="K953" s="52">
        <f>[1]!b_dq_amount($A953,日期设置!B$2,2,10000)</f>
        <v>0</v>
      </c>
      <c r="L953" s="26">
        <f>[1]!b_info_latestpar(A953,日期设置!$B$2)</f>
        <v>100</v>
      </c>
      <c r="M953" s="6">
        <f>[1]!b_info_outstandingbalance($A953,日期设置!B$2)</f>
        <v>1</v>
      </c>
      <c r="N953" s="7">
        <f>[1]!b_info_latestissurercreditrating2(A953,日期设置!$B$2,"102","1")</f>
        <v>0</v>
      </c>
      <c r="O953" s="8">
        <v>7.5</v>
      </c>
      <c r="P953" s="9">
        <f>[1]!b_info_repurchasedate(A953)</f>
        <v>0</v>
      </c>
      <c r="Q953" s="8" t="s">
        <v>16335</v>
      </c>
      <c r="R953" s="2" t="str">
        <f>IF((--IF(P953=0,Q953,P953))&gt;(--日期设置!$B$2),IF(P953=0,Q953,P953),Q953)</f>
        <v>2021-11-30</v>
      </c>
      <c r="S953" s="2" t="s">
        <v>18113</v>
      </c>
      <c r="T953" s="8">
        <f>[1]!b_anal_ptmyear($A953,日期设置!$B$2)</f>
        <v>0.69315068493150689</v>
      </c>
      <c r="U953" s="8">
        <f>[1]!b_anal_termifexercise($A953,日期设置!B$2)</f>
        <v>0</v>
      </c>
      <c r="V953" s="10">
        <f>[1]!b_dq_dirtyprice(A953,日期设置!$B$2)</f>
        <v>102.3014</v>
      </c>
      <c r="W953" s="11">
        <f>IF(U953=0,ROUNDUP((Q953-日期设置!$B$2)/365,0),ROUNDUP((R953-日期设置!$B$2)/365,0))</f>
        <v>1</v>
      </c>
      <c r="X953" s="18">
        <f>_xlfn.IFNA(VLOOKUP(A953,过往入选债券!A:D,4,0),2)</f>
        <v>2</v>
      </c>
      <c r="Y953">
        <f>_xlfn.IFNA(VLOOKUP(C953,[2]Sheet1!$A:$A,1,0),3)</f>
        <v>3</v>
      </c>
    </row>
    <row r="954" spans="1:25" hidden="1" x14ac:dyDescent="0.2">
      <c r="A954" s="21" t="s">
        <v>9400</v>
      </c>
      <c r="B954" s="21" t="s">
        <v>9401</v>
      </c>
      <c r="C954" s="37" t="s">
        <v>143</v>
      </c>
      <c r="D954" s="26" t="str">
        <f>[1]!b_calc_yield(A954,日期设置!$B$2,F954,1,R954,1,O954,L954,S954,)</f>
        <v>Fetching...</v>
      </c>
      <c r="E954" s="26">
        <f t="shared" si="28"/>
        <v>11.617806731813252</v>
      </c>
      <c r="F954" s="18">
        <f>[1]!b_dq_cleanprice($A954,日期设置!B$2)</f>
        <v>95.084400000000002</v>
      </c>
      <c r="G954" s="18" t="str">
        <f t="shared" si="29"/>
        <v>1.59 + 0</v>
      </c>
      <c r="H954" s="27">
        <f>[1]!b_dq_pctchange($A954,日期设置!$B$2,1)/100</f>
        <v>0</v>
      </c>
      <c r="I954" s="26">
        <f>[1]!b_pq_pctchange(A954,日期设置!$B$4,日期设置!$B$2,1)</f>
        <v>0</v>
      </c>
      <c r="J954" s="26">
        <f>[1]!b_pq_pctchange(A954,日期设置!$C$4,日期设置!$B$2,1)</f>
        <v>-2.4509250728916769</v>
      </c>
      <c r="K954" s="52">
        <f>[1]!b_dq_amount($A954,日期设置!B$2,2,10000)</f>
        <v>0</v>
      </c>
      <c r="L954" s="26">
        <f>[1]!b_info_latestpar(A954,日期设置!$B$2)</f>
        <v>100</v>
      </c>
      <c r="M954" s="6">
        <f>[1]!b_info_outstandingbalance($A954,日期设置!B$2)</f>
        <v>12</v>
      </c>
      <c r="N954" s="7" t="str">
        <f>[1]!b_info_latestissurercreditrating2(A954,日期设置!$B$2,"102","1")</f>
        <v>AAA</v>
      </c>
      <c r="O954" s="8">
        <v>3.97</v>
      </c>
      <c r="P954" s="9">
        <f>[1]!b_info_repurchasedate(A954)</f>
        <v>0</v>
      </c>
      <c r="Q954" s="8" t="s">
        <v>16145</v>
      </c>
      <c r="R954" s="2" t="str">
        <f>IF((--IF(P954=0,Q954,P954))&gt;(--日期设置!$B$2),IF(P954=0,Q954,P954),Q954)</f>
        <v>2022-10-24</v>
      </c>
      <c r="S954" s="2" t="s">
        <v>17983</v>
      </c>
      <c r="T954" s="8">
        <f>[1]!b_anal_ptmyear($A954,日期设置!$B$2)</f>
        <v>1.5917808219178082</v>
      </c>
      <c r="U954" s="8">
        <f>[1]!b_anal_termifexercise($A954,日期设置!B$2)</f>
        <v>0</v>
      </c>
      <c r="V954" s="10">
        <f>[1]!b_dq_dirtyprice(A954,日期设置!$B$2)</f>
        <v>96.704999999999998</v>
      </c>
      <c r="W954" s="11">
        <f>IF(U954=0,ROUNDUP((Q954-日期设置!$B$2)/365,0),ROUNDUP((R954-日期设置!$B$2)/365,0))</f>
        <v>2</v>
      </c>
      <c r="X954" s="18">
        <f>_xlfn.IFNA(VLOOKUP(A954,过往入选债券!A:D,4,0),2)</f>
        <v>2</v>
      </c>
      <c r="Y954">
        <f>_xlfn.IFNA(VLOOKUP(C954,[2]Sheet1!$A:$A,1,0),3)</f>
        <v>3</v>
      </c>
    </row>
    <row r="955" spans="1:25" hidden="1" x14ac:dyDescent="0.2">
      <c r="A955" s="21" t="s">
        <v>2257</v>
      </c>
      <c r="B955" s="21" t="s">
        <v>2258</v>
      </c>
      <c r="C955" s="37" t="s">
        <v>1066</v>
      </c>
      <c r="D955" s="26" t="str">
        <f>[1]!b_calc_yield(A955,日期设置!$B$2,F955,1,R955,1,O955,L955,S955,)</f>
        <v>Fetching...</v>
      </c>
      <c r="E955" s="26">
        <f t="shared" si="28"/>
        <v>5.0605979756044306</v>
      </c>
      <c r="F955" s="18">
        <f>[1]!b_dq_cleanprice($A955,日期设置!B$2)</f>
        <v>100</v>
      </c>
      <c r="G955" s="18" t="str">
        <f t="shared" si="29"/>
        <v>0.69 + 0</v>
      </c>
      <c r="H955" s="27">
        <f>[1]!b_dq_pctchange($A955,日期设置!$B$2,1)/100</f>
        <v>0</v>
      </c>
      <c r="I955" s="26">
        <f>[1]!b_pq_pctchange(A955,日期设置!$B$4,日期设置!$B$2,1)</f>
        <v>0</v>
      </c>
      <c r="J955" s="26">
        <f>[1]!b_pq_pctchange(A955,日期设置!$C$4,日期设置!$B$2,1)</f>
        <v>0</v>
      </c>
      <c r="K955" s="52">
        <f>[1]!b_dq_amount($A955,日期设置!B$2,2,10000)</f>
        <v>0</v>
      </c>
      <c r="L955" s="26">
        <f>[1]!b_info_latestpar(A955,日期设置!$B$2)</f>
        <v>100</v>
      </c>
      <c r="M955" s="6">
        <f>[1]!b_info_outstandingbalance($A955,日期设置!B$2)</f>
        <v>2</v>
      </c>
      <c r="N955" s="7">
        <f>[1]!b_info_latestissurercreditrating2(A955,日期设置!$B$2,"102","1")</f>
        <v>0</v>
      </c>
      <c r="O955" s="8">
        <v>7.5</v>
      </c>
      <c r="P955" s="9">
        <f>[1]!b_info_repurchasedate(A955)</f>
        <v>0</v>
      </c>
      <c r="Q955" s="8" t="s">
        <v>16114</v>
      </c>
      <c r="R955" s="2" t="str">
        <f>IF((--IF(P955=0,Q955,P955))&gt;(--日期设置!$B$2),IF(P955=0,Q955,P955),Q955)</f>
        <v>2021-11-29</v>
      </c>
      <c r="S955" s="2" t="s">
        <v>18139</v>
      </c>
      <c r="T955" s="8">
        <f>[1]!b_anal_ptmyear($A955,日期设置!$B$2)</f>
        <v>0.69041095890410964</v>
      </c>
      <c r="U955" s="8">
        <f>[1]!b_anal_termifexercise($A955,日期设置!B$2)</f>
        <v>0</v>
      </c>
      <c r="V955" s="10">
        <f>[1]!b_dq_dirtyprice(A955,日期设置!$B$2)</f>
        <v>102.3219</v>
      </c>
      <c r="W955" s="11">
        <f>IF(U955=0,ROUNDUP((Q955-日期设置!$B$2)/365,0),ROUNDUP((R955-日期设置!$B$2)/365,0))</f>
        <v>1</v>
      </c>
      <c r="X955" s="18">
        <f>_xlfn.IFNA(VLOOKUP(A955,过往入选债券!A:D,4,0),2)</f>
        <v>2</v>
      </c>
      <c r="Y955">
        <f>_xlfn.IFNA(VLOOKUP(C955,[2]Sheet1!$A:$A,1,0),3)</f>
        <v>3</v>
      </c>
    </row>
    <row r="956" spans="1:25" hidden="1" x14ac:dyDescent="0.2">
      <c r="A956" s="21" t="s">
        <v>15090</v>
      </c>
      <c r="B956" s="21" t="s">
        <v>15091</v>
      </c>
      <c r="C956" s="37" t="s">
        <v>15092</v>
      </c>
      <c r="D956" s="26" t="str">
        <f>[1]!b_calc_yield(A956,日期设置!$B$2,F956,1,R956,1,O956,L956,S956,)</f>
        <v>Fetching...</v>
      </c>
      <c r="E956" s="26">
        <f t="shared" si="28"/>
        <v>36.439049947607401</v>
      </c>
      <c r="F956" s="18">
        <f>[1]!b_dq_cleanprice($A956,日期设置!B$2)</f>
        <v>100.69540000000001</v>
      </c>
      <c r="G956" s="18" t="str">
        <f t="shared" si="29"/>
        <v>4.98 + 0</v>
      </c>
      <c r="H956" s="27">
        <f>[1]!b_dq_pctchange($A956,日期设置!$B$2,1)/100</f>
        <v>0</v>
      </c>
      <c r="I956" s="26">
        <f>[1]!b_pq_pctchange(A956,日期设置!$B$4,日期设置!$B$2,1)</f>
        <v>0</v>
      </c>
      <c r="J956" s="26">
        <f>[1]!b_pq_pctchange(A956,日期设置!$C$4,日期设置!$B$2,1)</f>
        <v>0.33939582361781312</v>
      </c>
      <c r="K956" s="52">
        <f>[1]!b_dq_amount($A956,日期设置!B$2,2,10000)</f>
        <v>0</v>
      </c>
      <c r="L956" s="26">
        <f>[1]!b_info_latestpar(A956,日期设置!$B$2)</f>
        <v>100</v>
      </c>
      <c r="M956" s="6">
        <f>[1]!b_info_outstandingbalance($A956,日期设置!B$2)</f>
        <v>10</v>
      </c>
      <c r="N956" s="7" t="str">
        <f>[1]!b_info_latestissurercreditrating2(A956,日期设置!$B$2,"102","1")</f>
        <v>AA</v>
      </c>
      <c r="O956" s="8">
        <v>7.5</v>
      </c>
      <c r="P956" s="9">
        <f>[1]!b_info_repurchasedate(A956)</f>
        <v>0</v>
      </c>
      <c r="Q956" s="8" t="s">
        <v>17448</v>
      </c>
      <c r="R956" s="2" t="str">
        <f>IF((--IF(P956=0,Q956,P956))&gt;(--日期设置!$B$2),IF(P956=0,Q956,P956),Q956)</f>
        <v>2026-03-18</v>
      </c>
      <c r="S956" s="2" t="s">
        <v>17822</v>
      </c>
      <c r="T956" s="8">
        <f>[1]!b_anal_ptmyear($A956,日期设置!$B$2)</f>
        <v>4.9890410958904106</v>
      </c>
      <c r="U956" s="8">
        <f>[1]!b_anal_termifexercise($A956,日期设置!B$2)</f>
        <v>0</v>
      </c>
      <c r="V956" s="10">
        <f>[1]!b_dq_dirtyprice(A956,日期设置!$B$2)</f>
        <v>100.77760000000001</v>
      </c>
      <c r="W956" s="11">
        <f>IF(U956=0,ROUNDUP((Q956-日期设置!$B$2)/365,0),ROUNDUP((R956-日期设置!$B$2)/365,0))</f>
        <v>5</v>
      </c>
      <c r="X956" s="18">
        <f>_xlfn.IFNA(VLOOKUP(A956,过往入选债券!A:D,4,0),2)</f>
        <v>2</v>
      </c>
      <c r="Y956">
        <f>_xlfn.IFNA(VLOOKUP(C956,[2]Sheet1!$A:$A,1,0),3)</f>
        <v>3</v>
      </c>
    </row>
    <row r="957" spans="1:25" hidden="1" x14ac:dyDescent="0.2">
      <c r="A957" s="21" t="s">
        <v>10353</v>
      </c>
      <c r="B957" s="21" t="s">
        <v>10354</v>
      </c>
      <c r="C957" s="37" t="s">
        <v>1973</v>
      </c>
      <c r="D957" s="26" t="str">
        <f>[1]!b_calc_yield(A957,日期设置!$B$2,F957,1,R957,1,O957,L957,S957,)</f>
        <v>Fetching...</v>
      </c>
      <c r="E957" s="26">
        <f t="shared" si="28"/>
        <v>13.953041339733074</v>
      </c>
      <c r="F957" s="18">
        <f>[1]!b_dq_cleanprice($A957,日期设置!B$2)</f>
        <v>97.584299999999999</v>
      </c>
      <c r="G957" s="18" t="str">
        <f t="shared" si="29"/>
        <v>4.00 + 2.00</v>
      </c>
      <c r="H957" s="27">
        <f>[1]!b_dq_pctchange($A957,日期设置!$B$2,1)/100</f>
        <v>0</v>
      </c>
      <c r="I957" s="26">
        <f>[1]!b_pq_pctchange(A957,日期设置!$B$4,日期设置!$B$2,1)</f>
        <v>0</v>
      </c>
      <c r="J957" s="26">
        <f>[1]!b_pq_pctchange(A957,日期设置!$C$4,日期设置!$B$2,1)</f>
        <v>-1.9833485504560571</v>
      </c>
      <c r="K957" s="52">
        <f>[1]!b_dq_amount($A957,日期设置!B$2,2,10000)</f>
        <v>0</v>
      </c>
      <c r="L957" s="26">
        <f>[1]!b_info_latestpar(A957,日期设置!$B$2)</f>
        <v>100</v>
      </c>
      <c r="M957" s="6">
        <f>[1]!b_info_outstandingbalance($A957,日期设置!B$2)</f>
        <v>12</v>
      </c>
      <c r="N957" s="7" t="str">
        <f>[1]!b_info_latestissurercreditrating2(A957,日期设置!$B$2,"102","1")</f>
        <v>AA+</v>
      </c>
      <c r="O957" s="8">
        <v>5.99</v>
      </c>
      <c r="P957" s="9" t="str">
        <f>[1]!b_info_repurchasedate(A957)</f>
        <v>2023-03-25</v>
      </c>
      <c r="Q957" s="8" t="s">
        <v>16963</v>
      </c>
      <c r="R957" s="2" t="str">
        <f>IF((--IF(P957=0,Q957,P957))&gt;(--日期设置!$B$2),IF(P957=0,Q957,P957),Q957)</f>
        <v>2023-03-25</v>
      </c>
      <c r="S957" s="2" t="s">
        <v>18165</v>
      </c>
      <c r="T957" s="8">
        <f>[1]!b_anal_ptmyear($A957,日期设置!$B$2)</f>
        <v>4.0082191780821921</v>
      </c>
      <c r="U957" s="8">
        <f>[1]!b_anal_termifexercise($A957,日期设置!B$2)</f>
        <v>2.0082191780821916</v>
      </c>
      <c r="V957" s="10">
        <f>[1]!b_dq_dirtyprice(A957,日期设置!$B$2)</f>
        <v>103.52509999999999</v>
      </c>
      <c r="W957" s="11">
        <f>IF(U957=0,ROUNDUP((Q957-日期设置!$B$2)/365,0),ROUNDUP((R957-日期设置!$B$2)/365,0))</f>
        <v>3</v>
      </c>
      <c r="X957" s="18">
        <f>_xlfn.IFNA(VLOOKUP(A957,过往入选债券!A:D,4,0),2)</f>
        <v>2</v>
      </c>
      <c r="Y957">
        <f>_xlfn.IFNA(VLOOKUP(C957,[2]Sheet1!$A:$A,1,0),3)</f>
        <v>3</v>
      </c>
    </row>
    <row r="958" spans="1:25" hidden="1" x14ac:dyDescent="0.2">
      <c r="A958" s="21" t="s">
        <v>4631</v>
      </c>
      <c r="B958" s="21" t="s">
        <v>4632</v>
      </c>
      <c r="C958" s="37" t="s">
        <v>4633</v>
      </c>
      <c r="D958" s="26" t="str">
        <f>[1]!b_calc_yield(A958,日期设置!$B$2,F958,1,R958,1,O958,L958,S958,)</f>
        <v>Fetching...</v>
      </c>
      <c r="E958" s="26">
        <f t="shared" si="28"/>
        <v>15.857666675069183</v>
      </c>
      <c r="F958" s="18">
        <f>[1]!b_dq_cleanprice($A958,日期设置!B$2)</f>
        <v>98.3</v>
      </c>
      <c r="G958" s="18" t="str">
        <f t="shared" si="29"/>
        <v>2.25 + 0</v>
      </c>
      <c r="H958" s="27">
        <f>[1]!b_dq_pctchange($A958,日期设置!$B$2,1)/100</f>
        <v>0</v>
      </c>
      <c r="I958" s="26">
        <f>[1]!b_pq_pctchange(A958,日期设置!$B$4,日期设置!$B$2,1)</f>
        <v>0</v>
      </c>
      <c r="J958" s="26">
        <f>[1]!b_pq_pctchange(A958,日期设置!$C$4,日期设置!$B$2,1)</f>
        <v>0</v>
      </c>
      <c r="K958" s="52">
        <f>[1]!b_dq_amount($A958,日期设置!B$2,2,10000)</f>
        <v>0</v>
      </c>
      <c r="L958" s="26">
        <f>[1]!b_info_latestpar(A958,日期设置!$B$2)</f>
        <v>100</v>
      </c>
      <c r="M958" s="6">
        <f>[1]!b_info_outstandingbalance($A958,日期设置!B$2)</f>
        <v>9</v>
      </c>
      <c r="N958" s="7">
        <f>[1]!b_info_latestissurercreditrating2(A958,日期设置!$B$2,"102","1")</f>
        <v>0</v>
      </c>
      <c r="O958" s="8">
        <v>6.5</v>
      </c>
      <c r="P958" s="9">
        <f>[1]!b_info_repurchasedate(A958)</f>
        <v>0</v>
      </c>
      <c r="Q958" s="8" t="s">
        <v>16436</v>
      </c>
      <c r="R958" s="2" t="str">
        <f>IF((--IF(P958=0,Q958,P958))&gt;(--日期设置!$B$2),IF(P958=0,Q958,P958),Q958)</f>
        <v>2023-06-23</v>
      </c>
      <c r="S958" s="2" t="s">
        <v>18203</v>
      </c>
      <c r="T958" s="8">
        <f>[1]!b_anal_ptmyear($A958,日期设置!$B$2)</f>
        <v>2.2547945205479452</v>
      </c>
      <c r="U958" s="8">
        <f>[1]!b_anal_termifexercise($A958,日期设置!B$2)</f>
        <v>0</v>
      </c>
      <c r="V958" s="10">
        <f>[1]!b_dq_dirtyprice(A958,日期设置!$B$2)</f>
        <v>103.1438</v>
      </c>
      <c r="W958" s="11">
        <f>IF(U958=0,ROUNDUP((Q958-日期设置!$B$2)/365,0),ROUNDUP((R958-日期设置!$B$2)/365,0))</f>
        <v>3</v>
      </c>
      <c r="X958" s="18">
        <f>_xlfn.IFNA(VLOOKUP(A958,过往入选债券!A:D,4,0),2)</f>
        <v>2</v>
      </c>
      <c r="Y958">
        <f>_xlfn.IFNA(VLOOKUP(C958,[2]Sheet1!$A:$A,1,0),3)</f>
        <v>3</v>
      </c>
    </row>
    <row r="959" spans="1:25" hidden="1" x14ac:dyDescent="0.2">
      <c r="A959" s="21" t="s">
        <v>2230</v>
      </c>
      <c r="B959" s="21" t="s">
        <v>2231</v>
      </c>
      <c r="C959" s="37" t="s">
        <v>2232</v>
      </c>
      <c r="D959" s="26" t="str">
        <f>[1]!b_calc_yield(A959,日期设置!$B$2,F959,1,R959,1,O959,L959,S959,)</f>
        <v>Fetching...</v>
      </c>
      <c r="E959" s="26">
        <f t="shared" si="28"/>
        <v>4.9341501602808036</v>
      </c>
      <c r="F959" s="18">
        <f>[1]!b_dq_cleanprice($A959,日期设置!B$2)</f>
        <v>100</v>
      </c>
      <c r="G959" s="18" t="str">
        <f t="shared" si="29"/>
        <v>2.67 + 0.67</v>
      </c>
      <c r="H959" s="27">
        <f>[1]!b_dq_pctchange($A959,日期设置!$B$2,1)/100</f>
        <v>0</v>
      </c>
      <c r="I959" s="26">
        <f>[1]!b_pq_pctchange(A959,日期设置!$B$4,日期设置!$B$2,1)</f>
        <v>0</v>
      </c>
      <c r="J959" s="26">
        <f>[1]!b_pq_pctchange(A959,日期设置!$C$4,日期设置!$B$2,1)</f>
        <v>0</v>
      </c>
      <c r="K959" s="52">
        <f>[1]!b_dq_amount($A959,日期设置!B$2,2,10000)</f>
        <v>0</v>
      </c>
      <c r="L959" s="26">
        <f>[1]!b_info_latestpar(A959,日期设置!$B$2)</f>
        <v>100</v>
      </c>
      <c r="M959" s="6">
        <f>[1]!b_info_outstandingbalance($A959,日期设置!B$2)</f>
        <v>3</v>
      </c>
      <c r="N959" s="7" t="str">
        <f>[1]!b_info_latestissurercreditrating2(A959,日期设置!$B$2,"102","1")</f>
        <v>AA-</v>
      </c>
      <c r="O959" s="8">
        <v>7.5</v>
      </c>
      <c r="P959" s="9" t="str">
        <f>[1]!b_info_repurchasedate(A959)</f>
        <v>2021-11-23</v>
      </c>
      <c r="Q959" s="8" t="s">
        <v>17150</v>
      </c>
      <c r="R959" s="2" t="str">
        <f>IF((--IF(P959=0,Q959,P959))&gt;(--日期设置!$B$2),IF(P959=0,Q959,P959),Q959)</f>
        <v>2021-11-23</v>
      </c>
      <c r="S959" s="2" t="s">
        <v>17851</v>
      </c>
      <c r="T959" s="8">
        <f>[1]!b_anal_ptmyear($A959,日期设置!$B$2)</f>
        <v>2.6739726027397261</v>
      </c>
      <c r="U959" s="8">
        <f>[1]!b_anal_termifexercise($A959,日期设置!B$2)</f>
        <v>0.67397260273972603</v>
      </c>
      <c r="V959" s="10">
        <f>[1]!b_dq_dirtyprice(A959,日期设置!$B$2)</f>
        <v>102.4452</v>
      </c>
      <c r="W959" s="11">
        <f>IF(U959=0,ROUNDUP((Q959-日期设置!$B$2)/365,0),ROUNDUP((R959-日期设置!$B$2)/365,0))</f>
        <v>1</v>
      </c>
      <c r="X959" s="18">
        <f>_xlfn.IFNA(VLOOKUP(A959,过往入选债券!A:D,4,0),2)</f>
        <v>2</v>
      </c>
      <c r="Y959">
        <f>_xlfn.IFNA(VLOOKUP(C959,[2]Sheet1!$A:$A,1,0),3)</f>
        <v>3</v>
      </c>
    </row>
    <row r="960" spans="1:25" hidden="1" x14ac:dyDescent="0.2">
      <c r="A960" s="21" t="s">
        <v>15533</v>
      </c>
      <c r="B960" s="21" t="s">
        <v>15534</v>
      </c>
      <c r="C960" s="37" t="s">
        <v>13125</v>
      </c>
      <c r="D960" s="26" t="str">
        <f>[1]!b_calc_yield(A960,日期设置!$B$2,F960,1,R960,1,O960,L960,S960,)</f>
        <v>Fetching...</v>
      </c>
      <c r="E960" s="26">
        <f t="shared" si="28"/>
        <v>40.418001817399208</v>
      </c>
      <c r="F960" s="18">
        <f>[1]!b_dq_cleanprice($A960,日期设置!B$2)</f>
        <v>102.1088</v>
      </c>
      <c r="G960" s="18" t="str">
        <f t="shared" si="29"/>
        <v>5.68 + 0</v>
      </c>
      <c r="H960" s="27">
        <f>[1]!b_dq_pctchange($A960,日期设置!$B$2,1)/100</f>
        <v>0</v>
      </c>
      <c r="I960" s="26">
        <f>[1]!b_pq_pctchange(A960,日期设置!$B$4,日期设置!$B$2,1)</f>
        <v>0</v>
      </c>
      <c r="J960" s="26">
        <f>[1]!b_pq_pctchange(A960,日期设置!$C$4,日期设置!$B$2,1)</f>
        <v>0</v>
      </c>
      <c r="K960" s="52">
        <f>[1]!b_dq_amount($A960,日期设置!B$2,2,10000)</f>
        <v>0</v>
      </c>
      <c r="L960" s="26">
        <f>[1]!b_info_latestpar(A960,日期设置!$B$2)</f>
        <v>100</v>
      </c>
      <c r="M960" s="6">
        <f>[1]!b_info_outstandingbalance($A960,日期设置!B$2)</f>
        <v>1.7</v>
      </c>
      <c r="N960" s="7" t="str">
        <f>[1]!b_info_latestissurercreditrating2(A960,日期设置!$B$2,"102","1")</f>
        <v>AA-</v>
      </c>
      <c r="O960" s="8">
        <v>7.8</v>
      </c>
      <c r="P960" s="9">
        <f>[1]!b_info_repurchasedate(A960)</f>
        <v>0</v>
      </c>
      <c r="Q960" s="8" t="s">
        <v>16031</v>
      </c>
      <c r="R960" s="2" t="str">
        <f>IF((--IF(P960=0,Q960,P960))&gt;(--日期设置!$B$2),IF(P960=0,Q960,P960),Q960)</f>
        <v>2026-11-28</v>
      </c>
      <c r="S960" s="2" t="s">
        <v>17818</v>
      </c>
      <c r="T960" s="8">
        <f>[1]!b_anal_ptmyear($A960,日期设置!$B$2)</f>
        <v>5.6876712328767125</v>
      </c>
      <c r="U960" s="8">
        <f>[1]!b_anal_termifexercise($A960,日期设置!B$2)</f>
        <v>0</v>
      </c>
      <c r="V960" s="10">
        <f>[1]!b_dq_dirtyprice(A960,日期设置!$B$2)</f>
        <v>104.545</v>
      </c>
      <c r="W960" s="11">
        <f>IF(U960=0,ROUNDUP((Q960-日期设置!$B$2)/365,0),ROUNDUP((R960-日期设置!$B$2)/365,0))</f>
        <v>6</v>
      </c>
      <c r="X960" s="18">
        <f>_xlfn.IFNA(VLOOKUP(A960,过往入选债券!A:D,4,0),2)</f>
        <v>2</v>
      </c>
      <c r="Y960">
        <f>_xlfn.IFNA(VLOOKUP(C960,[2]Sheet1!$A:$A,1,0),3)</f>
        <v>3</v>
      </c>
    </row>
    <row r="961" spans="1:25" hidden="1" x14ac:dyDescent="0.2">
      <c r="A961" s="21" t="s">
        <v>6072</v>
      </c>
      <c r="B961" s="21" t="s">
        <v>6073</v>
      </c>
      <c r="C961" s="37" t="s">
        <v>60</v>
      </c>
      <c r="D961" s="26" t="str">
        <f>[1]!b_calc_yield(A961,日期设置!$B$2,F961,1,R961,1,O961,L961,S961,)</f>
        <v>Fetching...</v>
      </c>
      <c r="E961" s="26">
        <f t="shared" si="28"/>
        <v>10.90851908714059</v>
      </c>
      <c r="F961" s="18">
        <f>[1]!b_dq_cleanprice($A961,日期设置!B$2)</f>
        <v>98.937899999999999</v>
      </c>
      <c r="G961" s="18" t="str">
        <f t="shared" si="29"/>
        <v>1.52 + 0</v>
      </c>
      <c r="H961" s="27">
        <f>[1]!b_dq_pctchange($A961,日期设置!$B$2,1)/100</f>
        <v>0</v>
      </c>
      <c r="I961" s="26">
        <f>[1]!b_pq_pctchange(A961,日期设置!$B$4,日期设置!$B$2,1)</f>
        <v>0</v>
      </c>
      <c r="J961" s="26">
        <f>[1]!b_pq_pctchange(A961,日期设置!$C$4,日期设置!$B$2,1)</f>
        <v>0</v>
      </c>
      <c r="K961" s="52">
        <f>[1]!b_dq_amount($A961,日期设置!B$2,2,10000)</f>
        <v>0</v>
      </c>
      <c r="L961" s="26">
        <f>[1]!b_info_latestpar(A961,日期设置!$B$2)</f>
        <v>100</v>
      </c>
      <c r="M961" s="6">
        <f>[1]!b_info_outstandingbalance($A961,日期设置!B$2)</f>
        <v>3</v>
      </c>
      <c r="N961" s="7" t="str">
        <f>[1]!b_info_latestissurercreditrating2(A961,日期设置!$B$2,"102","1")</f>
        <v>AA+</v>
      </c>
      <c r="O961" s="8">
        <v>6.6</v>
      </c>
      <c r="P961" s="9" t="str">
        <f>[1]!b_info_repurchasedate(A961)</f>
        <v>2020-09-30</v>
      </c>
      <c r="Q961" s="8" t="s">
        <v>17158</v>
      </c>
      <c r="R961" s="2" t="str">
        <f>IF((--IF(P961=0,Q961,P961))&gt;(--日期设置!$B$2),IF(P961=0,Q961,P961),Q961)</f>
        <v>2022-09-30</v>
      </c>
      <c r="S961" s="2" t="s">
        <v>18743</v>
      </c>
      <c r="T961" s="8">
        <f>[1]!b_anal_ptmyear($A961,日期设置!$B$2)</f>
        <v>1.526027397260274</v>
      </c>
      <c r="U961" s="8">
        <f>[1]!b_anal_termifexercise($A961,日期设置!B$2)</f>
        <v>0</v>
      </c>
      <c r="V961" s="10">
        <f>[1]!b_dq_dirtyprice(A961,日期设置!$B$2)</f>
        <v>102.06610000000001</v>
      </c>
      <c r="W961" s="11">
        <f>IF(U961=0,ROUNDUP((Q961-日期设置!$B$2)/365,0),ROUNDUP((R961-日期设置!$B$2)/365,0))</f>
        <v>2</v>
      </c>
      <c r="X961" s="18">
        <f>_xlfn.IFNA(VLOOKUP(A961,过往入选债券!A:D,4,0),2)</f>
        <v>2</v>
      </c>
      <c r="Y961">
        <f>_xlfn.IFNA(VLOOKUP(C961,[2]Sheet1!$A:$A,1,0),3)</f>
        <v>3</v>
      </c>
    </row>
    <row r="962" spans="1:25" hidden="1" x14ac:dyDescent="0.2">
      <c r="A962" s="21" t="s">
        <v>2214</v>
      </c>
      <c r="B962" s="21" t="s">
        <v>2215</v>
      </c>
      <c r="C962" s="37" t="s">
        <v>2095</v>
      </c>
      <c r="D962" s="26" t="str">
        <f>[1]!b_calc_yield(A962,日期设置!$B$2,F962,1,R962,1,O962,L962,S962,)</f>
        <v>Fetching...</v>
      </c>
      <c r="E962" s="26">
        <f t="shared" ref="E962:E1025" si="30">((O962*W962+L962)/V962-1)*100</f>
        <v>4.8710914788092197</v>
      </c>
      <c r="F962" s="18">
        <f>[1]!b_dq_cleanprice($A962,日期设置!B$2)</f>
        <v>100</v>
      </c>
      <c r="G962" s="18" t="str">
        <f t="shared" ref="G962:G1025" si="31">LEFT(T962,4)&amp;" + "&amp;LEFT(U962,4)</f>
        <v>2.66 + 0.67</v>
      </c>
      <c r="H962" s="27">
        <f>[1]!b_dq_pctchange($A962,日期设置!$B$2,1)/100</f>
        <v>0</v>
      </c>
      <c r="I962" s="26">
        <f>[1]!b_pq_pctchange(A962,日期设置!$B$4,日期设置!$B$2,1)</f>
        <v>0</v>
      </c>
      <c r="J962" s="26">
        <f>[1]!b_pq_pctchange(A962,日期设置!$C$4,日期设置!$B$2,1)</f>
        <v>0</v>
      </c>
      <c r="K962" s="52">
        <f>[1]!b_dq_amount($A962,日期设置!B$2,2,10000)</f>
        <v>0</v>
      </c>
      <c r="L962" s="26">
        <f>[1]!b_info_latestpar(A962,日期设置!$B$2)</f>
        <v>100</v>
      </c>
      <c r="M962" s="6">
        <f>[1]!b_info_outstandingbalance($A962,日期设置!B$2)</f>
        <v>8</v>
      </c>
      <c r="N962" s="7">
        <f>[1]!b_info_latestissurercreditrating2(A962,日期设置!$B$2,"102","1")</f>
        <v>0</v>
      </c>
      <c r="O962" s="8">
        <v>7.5</v>
      </c>
      <c r="P962" s="9" t="str">
        <f>[1]!b_info_repurchasedate(A962)</f>
        <v>2021-11-22</v>
      </c>
      <c r="Q962" s="8" t="s">
        <v>16408</v>
      </c>
      <c r="R962" s="2" t="str">
        <f>IF((--IF(P962=0,Q962,P962))&gt;(--日期设置!$B$2),IF(P962=0,Q962,P962),Q962)</f>
        <v>2021-11-22</v>
      </c>
      <c r="S962" s="2" t="s">
        <v>18181</v>
      </c>
      <c r="T962" s="8">
        <f>[1]!b_anal_ptmyear($A962,日期设置!$B$2)</f>
        <v>2.6657534246575345</v>
      </c>
      <c r="U962" s="8">
        <f>[1]!b_anal_termifexercise($A962,日期设置!B$2)</f>
        <v>0.67123287671232879</v>
      </c>
      <c r="V962" s="10">
        <f>[1]!b_dq_dirtyprice(A962,日期设置!$B$2)</f>
        <v>102.5068</v>
      </c>
      <c r="W962" s="11">
        <f>IF(U962=0,ROUNDUP((Q962-日期设置!$B$2)/365,0),ROUNDUP((R962-日期设置!$B$2)/365,0))</f>
        <v>1</v>
      </c>
      <c r="X962" s="18">
        <f>_xlfn.IFNA(VLOOKUP(A962,过往入选债券!A:D,4,0),2)</f>
        <v>2</v>
      </c>
      <c r="Y962">
        <f>_xlfn.IFNA(VLOOKUP(C962,[2]Sheet1!$A:$A,1,0),3)</f>
        <v>3</v>
      </c>
    </row>
    <row r="963" spans="1:25" hidden="1" x14ac:dyDescent="0.2">
      <c r="A963" s="21" t="s">
        <v>9882</v>
      </c>
      <c r="B963" s="21" t="s">
        <v>9883</v>
      </c>
      <c r="C963" s="37" t="s">
        <v>1634</v>
      </c>
      <c r="D963" s="26" t="str">
        <f>[1]!b_calc_yield(A963,日期设置!$B$2,F963,1,R963,1,O963,L963,S963,)</f>
        <v>Fetching...</v>
      </c>
      <c r="E963" s="26">
        <f t="shared" si="30"/>
        <v>6.1332036481918539</v>
      </c>
      <c r="F963" s="18">
        <f>[1]!b_dq_cleanprice($A963,日期设置!B$2)</f>
        <v>99.294899999999998</v>
      </c>
      <c r="G963" s="18" t="str">
        <f t="shared" si="31"/>
        <v>1.83 + 0.83</v>
      </c>
      <c r="H963" s="27">
        <f>[1]!b_dq_pctchange($A963,日期设置!$B$2,1)/100</f>
        <v>0</v>
      </c>
      <c r="I963" s="26">
        <f>[1]!b_pq_pctchange(A963,日期设置!$B$4,日期设置!$B$2,1)</f>
        <v>-0.85243328413977182</v>
      </c>
      <c r="J963" s="26">
        <f>[1]!b_pq_pctchange(A963,日期设置!$C$4,日期设置!$B$2,1)</f>
        <v>-0.85243328413977182</v>
      </c>
      <c r="K963" s="52">
        <f>[1]!b_dq_amount($A963,日期设置!B$2,2,10000)</f>
        <v>0</v>
      </c>
      <c r="L963" s="26">
        <f>[1]!b_info_latestpar(A963,日期设置!$B$2)</f>
        <v>100</v>
      </c>
      <c r="M963" s="6">
        <f>[1]!b_info_outstandingbalance($A963,日期设置!B$2)</f>
        <v>5</v>
      </c>
      <c r="N963" s="7" t="str">
        <f>[1]!b_info_latestissurercreditrating2(A963,日期设置!$B$2,"102","1")</f>
        <v>AA</v>
      </c>
      <c r="O963" s="8">
        <v>6.5</v>
      </c>
      <c r="P963" s="9" t="str">
        <f>[1]!b_info_repurchasedate(A963)</f>
        <v>2022-01-22</v>
      </c>
      <c r="Q963" s="8" t="s">
        <v>15992</v>
      </c>
      <c r="R963" s="2" t="str">
        <f>IF((--IF(P963=0,Q963,P963))&gt;(--日期设置!$B$2),IF(P963=0,Q963,P963),Q963)</f>
        <v>2022-01-22</v>
      </c>
      <c r="S963" s="2" t="s">
        <v>18041</v>
      </c>
      <c r="T963" s="8">
        <f>[1]!b_anal_ptmyear($A963,日期设置!$B$2)</f>
        <v>1.8383561643835615</v>
      </c>
      <c r="U963" s="8">
        <f>[1]!b_anal_termifexercise($A963,日期设置!B$2)</f>
        <v>0.83835616438356164</v>
      </c>
      <c r="V963" s="10">
        <f>[1]!b_dq_dirtyprice(A963,日期设置!$B$2)</f>
        <v>100.3456</v>
      </c>
      <c r="W963" s="11">
        <f>IF(U963=0,ROUNDUP((Q963-日期设置!$B$2)/365,0),ROUNDUP((R963-日期设置!$B$2)/365,0))</f>
        <v>1</v>
      </c>
      <c r="X963" s="18">
        <f>_xlfn.IFNA(VLOOKUP(A963,过往入选债券!A:D,4,0),2)</f>
        <v>2</v>
      </c>
      <c r="Y963">
        <f>_xlfn.IFNA(VLOOKUP(C963,[2]Sheet1!$A:$A,1,0),3)</f>
        <v>3</v>
      </c>
    </row>
    <row r="964" spans="1:25" x14ac:dyDescent="0.2">
      <c r="A964" s="28" t="s">
        <v>20058</v>
      </c>
      <c r="B964" s="28" t="s">
        <v>20059</v>
      </c>
      <c r="C964" s="39" t="s">
        <v>805</v>
      </c>
      <c r="D964" s="26" t="str">
        <f>[1]!b_calc_yield(A964,日期设置!$B$2,F964,1,R964,1,O964,L964,S964,)</f>
        <v>Fetching...</v>
      </c>
      <c r="E964" s="26">
        <f t="shared" si="30"/>
        <v>17.442588593117026</v>
      </c>
      <c r="F964" s="18">
        <f>[1]!b_dq_cleanprice($A964,日期设置!B$2)</f>
        <v>98.1524</v>
      </c>
      <c r="G964" s="18" t="str">
        <f t="shared" si="31"/>
        <v>2.44 + 0</v>
      </c>
      <c r="H964" s="27">
        <f>[1]!b_dq_pctchange($A964,日期设置!$B$2,1)/100</f>
        <v>-8.7618662896384158E-3</v>
      </c>
      <c r="I964" s="26">
        <f>[1]!b_pq_pctchange(A964,日期设置!$B$4,日期设置!$B$2,1)</f>
        <v>-0.87618662896384159</v>
      </c>
      <c r="J964" s="26">
        <f>[1]!b_pq_pctchange(A964,日期设置!$C$4,日期设置!$B$2,1)</f>
        <v>-0.87618662896384159</v>
      </c>
      <c r="K964" s="52">
        <f>[1]!b_dq_amount($A964,日期设置!B$2,2,10000)</f>
        <v>4069.0538084</v>
      </c>
      <c r="L964" s="26">
        <f>[1]!b_info_latestpar(A964,日期设置!$B$2)</f>
        <v>100</v>
      </c>
      <c r="M964" s="6">
        <f>[1]!b_info_outstandingbalance($A964,日期设置!B$2)</f>
        <v>13.1</v>
      </c>
      <c r="N964" s="7">
        <f>[1]!b_info_latestissurercreditrating2(A964,日期设置!$B$2,"102","1")</f>
        <v>0</v>
      </c>
      <c r="O964" s="8">
        <v>6.49</v>
      </c>
      <c r="P964" s="9">
        <f>[1]!b_info_repurchasedate(A964)</f>
        <v>0</v>
      </c>
      <c r="Q964" s="8" t="s">
        <v>16668</v>
      </c>
      <c r="R964" s="2" t="str">
        <f>IF((--IF(P964=0,Q964,P964))&gt;(--日期设置!$B$2),IF(P964=0,Q964,P964),Q964)</f>
        <v>2023-09-02</v>
      </c>
      <c r="S964" s="31" t="s">
        <v>20816</v>
      </c>
      <c r="T964" s="8">
        <f>[1]!b_anal_ptmyear($A964,日期设置!$B$2)</f>
        <v>2.4493150684931506</v>
      </c>
      <c r="U964" s="8">
        <f>[1]!b_anal_termifexercise($A964,日期设置!B$2)</f>
        <v>0</v>
      </c>
      <c r="V964" s="10">
        <f>[1]!b_dq_dirtyprice(A964,日期设置!$B$2)</f>
        <v>101.72629999999999</v>
      </c>
      <c r="W964" s="11">
        <f>IF(U964=0,ROUNDUP((Q964-日期设置!$B$2)/365,0),ROUNDUP((R964-日期设置!$B$2)/365,0))</f>
        <v>3</v>
      </c>
      <c r="X964" s="18">
        <f>_xlfn.IFNA(VLOOKUP(A964,过往入选债券!A:D,4,0),2)</f>
        <v>2</v>
      </c>
      <c r="Y964">
        <f>_xlfn.IFNA(VLOOKUP(C964,[2]Sheet1!$A:$A,1,0),3)</f>
        <v>3</v>
      </c>
    </row>
    <row r="965" spans="1:25" hidden="1" x14ac:dyDescent="0.2">
      <c r="A965" s="21" t="s">
        <v>598</v>
      </c>
      <c r="B965" s="21" t="s">
        <v>599</v>
      </c>
      <c r="C965" s="37" t="s">
        <v>594</v>
      </c>
      <c r="D965" s="26" t="str">
        <f>[1]!b_calc_yield(A965,日期设置!$B$2,F965,1,R965,1,O965,L965,S965,)</f>
        <v>Fetching...</v>
      </c>
      <c r="E965" s="26">
        <f t="shared" si="30"/>
        <v>0.90170739078705431</v>
      </c>
      <c r="F965" s="18">
        <f>[1]!b_dq_cleanprice($A965,日期设置!B$2)</f>
        <v>99.735299999999995</v>
      </c>
      <c r="G965" s="18" t="str">
        <f t="shared" si="31"/>
        <v>0.12 + 0</v>
      </c>
      <c r="H965" s="27">
        <f>[1]!b_dq_pctchange($A965,日期设置!$B$2,1)/100</f>
        <v>0</v>
      </c>
      <c r="I965" s="26">
        <f>[1]!b_pq_pctchange(A965,日期设置!$B$4,日期设置!$B$2,1)</f>
        <v>0</v>
      </c>
      <c r="J965" s="26">
        <f>[1]!b_pq_pctchange(A965,日期设置!$C$4,日期设置!$B$2,1)</f>
        <v>0</v>
      </c>
      <c r="K965" s="52">
        <f>[1]!b_dq_amount($A965,日期设置!B$2,2,10000)</f>
        <v>0</v>
      </c>
      <c r="L965" s="26">
        <f>[1]!b_info_latestpar(A965,日期设置!$B$2)</f>
        <v>100</v>
      </c>
      <c r="M965" s="6">
        <f>[1]!b_info_outstandingbalance($A965,日期设置!B$2)</f>
        <v>5</v>
      </c>
      <c r="N965" s="7">
        <f>[1]!b_info_latestissurercreditrating2(A965,日期设置!$B$2,"102","1")</f>
        <v>0</v>
      </c>
      <c r="O965" s="8">
        <v>5.5</v>
      </c>
      <c r="P965" s="9">
        <f>[1]!b_info_repurchasedate(A965)</f>
        <v>0</v>
      </c>
      <c r="Q965" s="8" t="s">
        <v>17312</v>
      </c>
      <c r="R965" s="2" t="str">
        <f>IF((--IF(P965=0,Q965,P965))&gt;(--日期设置!$B$2),IF(P965=0,Q965,P965),Q965)</f>
        <v>2021-05-06</v>
      </c>
      <c r="S965" s="2" t="s">
        <v>18855</v>
      </c>
      <c r="T965" s="8">
        <f>[1]!b_anal_ptmyear($A965,日期设置!$B$2)</f>
        <v>0.12328767123287671</v>
      </c>
      <c r="U965" s="8">
        <f>[1]!b_anal_termifexercise($A965,日期设置!B$2)</f>
        <v>0</v>
      </c>
      <c r="V965" s="10">
        <f>[1]!b_dq_dirtyprice(A965,日期设置!$B$2)</f>
        <v>104.55719999999999</v>
      </c>
      <c r="W965" s="11">
        <f>IF(U965=0,ROUNDUP((Q965-日期设置!$B$2)/365,0),ROUNDUP((R965-日期设置!$B$2)/365,0))</f>
        <v>1</v>
      </c>
      <c r="X965" s="18">
        <f>_xlfn.IFNA(VLOOKUP(A965,过往入选债券!A:D,4,0),2)</f>
        <v>2</v>
      </c>
      <c r="Y965">
        <f>_xlfn.IFNA(VLOOKUP(C965,[2]Sheet1!$A:$A,1,0),3)</f>
        <v>3</v>
      </c>
    </row>
    <row r="966" spans="1:25" hidden="1" x14ac:dyDescent="0.2">
      <c r="A966" s="21" t="s">
        <v>14336</v>
      </c>
      <c r="B966" s="21" t="s">
        <v>14337</v>
      </c>
      <c r="C966" s="37" t="s">
        <v>14338</v>
      </c>
      <c r="D966" s="26" t="str">
        <f>[1]!b_calc_yield(A966,日期设置!$B$2,F966,1,R966,1,O966,L966,S966,)</f>
        <v>Fetching...</v>
      </c>
      <c r="E966" s="26">
        <f t="shared" si="30"/>
        <v>34.545383380954256</v>
      </c>
      <c r="F966" s="18">
        <f>[1]!b_dq_cleanprice($A966,日期设置!B$2)</f>
        <v>79.981499999999997</v>
      </c>
      <c r="G966" s="18" t="str">
        <f t="shared" si="31"/>
        <v>3.70 + 0</v>
      </c>
      <c r="H966" s="27">
        <f>[1]!b_dq_pctchange($A966,日期设置!$B$2,1)/100</f>
        <v>0</v>
      </c>
      <c r="I966" s="26">
        <f>[1]!b_pq_pctchange(A966,日期设置!$B$4,日期设置!$B$2,1)</f>
        <v>0</v>
      </c>
      <c r="J966" s="26">
        <f>[1]!b_pq_pctchange(A966,日期设置!$C$4,日期设置!$B$2,1)</f>
        <v>0</v>
      </c>
      <c r="K966" s="52">
        <f>[1]!b_dq_amount($A966,日期设置!B$2,2,10000)</f>
        <v>0</v>
      </c>
      <c r="L966" s="26">
        <f>[1]!b_info_latestpar(A966,日期设置!$B$2)</f>
        <v>80</v>
      </c>
      <c r="M966" s="6">
        <f>[1]!b_info_outstandingbalance($A966,日期设置!B$2)</f>
        <v>6.4</v>
      </c>
      <c r="N966" s="7" t="str">
        <f>[1]!b_info_latestissurercreditrating2(A966,日期设置!$B$2,"102","1")</f>
        <v>AA-</v>
      </c>
      <c r="O966" s="8">
        <v>7.5</v>
      </c>
      <c r="P966" s="9">
        <f>[1]!b_info_repurchasedate(A966)</f>
        <v>0</v>
      </c>
      <c r="Q966" s="8" t="s">
        <v>16948</v>
      </c>
      <c r="R966" s="2" t="str">
        <f>IF((--IF(P966=0,Q966,P966))&gt;(--日期设置!$B$2),IF(P966=0,Q966,P966),Q966)</f>
        <v>2024-12-04</v>
      </c>
      <c r="S966" s="2" t="s">
        <v>18605</v>
      </c>
      <c r="T966" s="8">
        <f>[1]!b_anal_ptmyear($A966,日期设置!$B$2)</f>
        <v>3.7041095890410958</v>
      </c>
      <c r="U966" s="8">
        <f>[1]!b_anal_termifexercise($A966,日期设置!B$2)</f>
        <v>0</v>
      </c>
      <c r="V966" s="10">
        <f>[1]!b_dq_dirtyprice(A966,日期设置!$B$2)</f>
        <v>81.756799999999998</v>
      </c>
      <c r="W966" s="11">
        <f>IF(U966=0,ROUNDUP((Q966-日期设置!$B$2)/365,0),ROUNDUP((R966-日期设置!$B$2)/365,0))</f>
        <v>4</v>
      </c>
      <c r="X966" s="18">
        <f>_xlfn.IFNA(VLOOKUP(A966,过往入选债券!A:D,4,0),2)</f>
        <v>2</v>
      </c>
      <c r="Y966">
        <f>_xlfn.IFNA(VLOOKUP(C966,[2]Sheet1!$A:$A,1,0),3)</f>
        <v>3</v>
      </c>
    </row>
    <row r="967" spans="1:25" hidden="1" x14ac:dyDescent="0.2">
      <c r="A967" s="28" t="s">
        <v>21782</v>
      </c>
      <c r="B967" s="28" t="s">
        <v>21954</v>
      </c>
      <c r="C967" s="39" t="s">
        <v>1434</v>
      </c>
      <c r="D967" s="26" t="str">
        <f>[1]!b_calc_yield(A967,日期设置!$B$2,F967,1,R967,1,O967,L967,S967,)</f>
        <v>Fetching...</v>
      </c>
      <c r="E967" s="26">
        <f t="shared" si="30"/>
        <v>19.512668342844329</v>
      </c>
      <c r="F967" s="18">
        <f>[1]!b_dq_cleanprice($A967,日期设置!B$2)</f>
        <v>98.030500000000004</v>
      </c>
      <c r="G967" s="18" t="str">
        <f t="shared" si="31"/>
        <v>2.69 + 0</v>
      </c>
      <c r="H967" s="27">
        <f>[1]!b_dq_pctchange($A967,日期设置!$B$2,1)/100</f>
        <v>0</v>
      </c>
      <c r="I967" s="26">
        <f>[1]!b_pq_pctchange(A967,日期设置!$B$4,日期设置!$B$2,1)</f>
        <v>0</v>
      </c>
      <c r="J967" s="26">
        <f>[1]!b_pq_pctchange(A967,日期设置!$C$4,日期设置!$B$2,1)</f>
        <v>-1.2177672084563536</v>
      </c>
      <c r="K967" s="52">
        <f>[1]!b_dq_amount($A967,日期设置!B$2,2,10000)</f>
        <v>0</v>
      </c>
      <c r="L967" s="26">
        <f>[1]!b_info_latestpar(A967,日期设置!$B$2)</f>
        <v>100</v>
      </c>
      <c r="M967" s="6">
        <f>[1]!b_info_outstandingbalance($A967,日期设置!B$2)</f>
        <v>17</v>
      </c>
      <c r="N967" s="7" t="str">
        <f>[1]!b_info_latestissurercreditrating2(A967,日期设置!$B$2,"102","1")</f>
        <v>AA+</v>
      </c>
      <c r="O967" s="43">
        <v>6.5</v>
      </c>
      <c r="P967" s="9">
        <f>[1]!b_info_repurchasedate(A967)</f>
        <v>0</v>
      </c>
      <c r="Q967" s="31" t="s">
        <v>17542</v>
      </c>
      <c r="R967" s="2" t="str">
        <f>IF((--IF(P967=0,Q967,P967))&gt;(--日期设置!$B$2),IF(P967=0,Q967,P967),Q967)</f>
        <v>2023-12-02</v>
      </c>
      <c r="S967" s="31" t="s">
        <v>22156</v>
      </c>
      <c r="T967" s="8">
        <f>[1]!b_anal_ptmyear($A967,日期设置!$B$2)</f>
        <v>2.6986301369863015</v>
      </c>
      <c r="U967" s="8">
        <f>[1]!b_anal_termifexercise($A967,日期设置!B$2)</f>
        <v>0</v>
      </c>
      <c r="V967" s="10">
        <f>[1]!b_dq_dirtyprice(A967,日期设置!$B$2)</f>
        <v>99.989400000000003</v>
      </c>
      <c r="W967" s="11">
        <f>IF(U967=0,ROUNDUP((Q967-日期设置!$B$2)/365,0),ROUNDUP((R967-日期设置!$B$2)/365,0))</f>
        <v>3</v>
      </c>
      <c r="X967" s="18">
        <f>_xlfn.IFNA(VLOOKUP(A967,过往入选债券!A:D,4,0),2)</f>
        <v>2</v>
      </c>
      <c r="Y967">
        <f>_xlfn.IFNA(VLOOKUP(C967,[2]Sheet1!$A:$A,1,0),3)</f>
        <v>3</v>
      </c>
    </row>
    <row r="968" spans="1:25" hidden="1" x14ac:dyDescent="0.2">
      <c r="A968" s="21" t="s">
        <v>2968</v>
      </c>
      <c r="B968" s="21" t="s">
        <v>2969</v>
      </c>
      <c r="C968" s="37" t="s">
        <v>2426</v>
      </c>
      <c r="D968" s="26" t="str">
        <f>[1]!b_calc_yield(A968,日期设置!$B$2,F968,1,R968,1,O968,L968,S968,)</f>
        <v>Fetching...</v>
      </c>
      <c r="E968" s="26">
        <f t="shared" si="30"/>
        <v>7.4400858025867933</v>
      </c>
      <c r="F968" s="18">
        <f>[1]!b_dq_cleanprice($A968,日期设置!B$2)</f>
        <v>100.1734</v>
      </c>
      <c r="G968" s="18" t="str">
        <f t="shared" si="31"/>
        <v>3.08 + 1.08</v>
      </c>
      <c r="H968" s="27">
        <f>[1]!b_dq_pctchange($A968,日期设置!$B$2,1)/100</f>
        <v>0</v>
      </c>
      <c r="I968" s="26">
        <f>[1]!b_pq_pctchange(A968,日期设置!$B$4,日期设置!$B$2,1)</f>
        <v>0</v>
      </c>
      <c r="J968" s="26">
        <f>[1]!b_pq_pctchange(A968,日期设置!$C$4,日期设置!$B$2,1)</f>
        <v>0</v>
      </c>
      <c r="K968" s="52">
        <f>[1]!b_dq_amount($A968,日期设置!B$2,2,10000)</f>
        <v>0</v>
      </c>
      <c r="L968" s="26">
        <f>[1]!b_info_latestpar(A968,日期设置!$B$2)</f>
        <v>100</v>
      </c>
      <c r="M968" s="6">
        <f>[1]!b_info_outstandingbalance($A968,日期设置!B$2)</f>
        <v>2</v>
      </c>
      <c r="N968" s="7">
        <f>[1]!b_info_latestissurercreditrating2(A968,日期设置!$B$2,"102","1")</f>
        <v>0</v>
      </c>
      <c r="O968" s="8">
        <v>7.5</v>
      </c>
      <c r="P968" s="9" t="str">
        <f>[1]!b_info_repurchasedate(A968)</f>
        <v>2022-04-22</v>
      </c>
      <c r="Q968" s="8" t="s">
        <v>16086</v>
      </c>
      <c r="R968" s="2" t="str">
        <f>IF((--IF(P968=0,Q968,P968))&gt;(--日期设置!$B$2),IF(P968=0,Q968,P968),Q968)</f>
        <v>2022-04-22</v>
      </c>
      <c r="S968" s="2" t="s">
        <v>17871</v>
      </c>
      <c r="T968" s="8">
        <f>[1]!b_anal_ptmyear($A968,日期设置!$B$2)</f>
        <v>3.0849315068493151</v>
      </c>
      <c r="U968" s="8">
        <f>[1]!b_anal_termifexercise($A968,日期设置!B$2)</f>
        <v>1.0849315068493151</v>
      </c>
      <c r="V968" s="10">
        <f>[1]!b_dq_dirtyprice(A968,日期设置!$B$2)</f>
        <v>107.0364</v>
      </c>
      <c r="W968" s="11">
        <f>IF(U968=0,ROUNDUP((Q968-日期设置!$B$2)/365,0),ROUNDUP((R968-日期设置!$B$2)/365,0))</f>
        <v>2</v>
      </c>
      <c r="X968" s="18">
        <f>_xlfn.IFNA(VLOOKUP(A968,过往入选债券!A:D,4,0),2)</f>
        <v>2</v>
      </c>
      <c r="Y968">
        <f>_xlfn.IFNA(VLOOKUP(C968,[2]Sheet1!$A:$A,1,0),3)</f>
        <v>3</v>
      </c>
    </row>
    <row r="969" spans="1:25" hidden="1" x14ac:dyDescent="0.2">
      <c r="A969" s="21" t="s">
        <v>12311</v>
      </c>
      <c r="B969" s="21" t="s">
        <v>12312</v>
      </c>
      <c r="C969" s="37" t="s">
        <v>6220</v>
      </c>
      <c r="D969" s="26" t="str">
        <f>[1]!b_calc_yield(A969,日期设置!$B$2,F969,1,R969,1,O969,L969,S969,)</f>
        <v>Fetching...</v>
      </c>
      <c r="E969" s="26">
        <f t="shared" si="30"/>
        <v>33.434458349134097</v>
      </c>
      <c r="F969" s="18">
        <f>[1]!b_dq_cleanprice($A969,日期设置!B$2)</f>
        <v>19.760000000000002</v>
      </c>
      <c r="G969" s="18" t="str">
        <f t="shared" si="31"/>
        <v>0.98 + 0</v>
      </c>
      <c r="H969" s="27">
        <f>[1]!b_dq_pctchange($A969,日期设置!$B$2,1)/100</f>
        <v>0</v>
      </c>
      <c r="I969" s="26">
        <f>[1]!b_pq_pctchange(A969,日期设置!$B$4,日期设置!$B$2,1)</f>
        <v>-50.35649862575935</v>
      </c>
      <c r="J969" s="26">
        <f>[1]!b_pq_pctchange(A969,日期设置!$C$4,日期设置!$B$2,1)</f>
        <v>-50.35649862575935</v>
      </c>
      <c r="K969" s="52">
        <f>[1]!b_dq_amount($A969,日期设置!B$2,2,10000)</f>
        <v>0</v>
      </c>
      <c r="L969" s="26">
        <f>[1]!b_info_latestpar(A969,日期设置!$B$2)</f>
        <v>19.999999999999996</v>
      </c>
      <c r="M969" s="6">
        <f>[1]!b_info_outstandingbalance($A969,日期设置!B$2)</f>
        <v>1.8</v>
      </c>
      <c r="N969" s="7" t="str">
        <f>[1]!b_info_latestissurercreditrating2(A969,日期设置!$B$2,"102","1")</f>
        <v>AA</v>
      </c>
      <c r="O969" s="8">
        <v>6.39</v>
      </c>
      <c r="P969" s="9">
        <f>[1]!b_info_repurchasedate(A969)</f>
        <v>0</v>
      </c>
      <c r="Q969" s="8" t="s">
        <v>16407</v>
      </c>
      <c r="R969" s="2" t="str">
        <f>IF((--IF(P969=0,Q969,P969))&gt;(--日期设置!$B$2),IF(P969=0,Q969,P969),Q969)</f>
        <v>2022-03-17</v>
      </c>
      <c r="S969" s="2" t="s">
        <v>18994</v>
      </c>
      <c r="T969" s="8">
        <f>[1]!b_anal_ptmyear($A969,日期设置!$B$2)</f>
        <v>0.98630136986301364</v>
      </c>
      <c r="U969" s="8">
        <f>[1]!b_anal_termifexercise($A969,日期设置!B$2)</f>
        <v>0</v>
      </c>
      <c r="V969" s="10">
        <f>[1]!b_dq_dirtyprice(A969,日期设置!$B$2)</f>
        <v>19.7775</v>
      </c>
      <c r="W969" s="11">
        <f>IF(U969=0,ROUNDUP((Q969-日期设置!$B$2)/365,0),ROUNDUP((R969-日期设置!$B$2)/365,0))</f>
        <v>1</v>
      </c>
      <c r="X969" s="18">
        <f>_xlfn.IFNA(VLOOKUP(A969,过往入选债券!A:D,4,0),2)</f>
        <v>2</v>
      </c>
      <c r="Y969">
        <f>_xlfn.IFNA(VLOOKUP(C969,[2]Sheet1!$A:$A,1,0),3)</f>
        <v>3</v>
      </c>
    </row>
    <row r="970" spans="1:25" hidden="1" x14ac:dyDescent="0.2">
      <c r="A970" s="21" t="s">
        <v>15922</v>
      </c>
      <c r="B970" s="21" t="s">
        <v>15923</v>
      </c>
      <c r="C970" s="37" t="s">
        <v>1494</v>
      </c>
      <c r="D970" s="26" t="str">
        <f>[1]!b_calc_yield(A970,日期设置!$B$2,F970,1,R970,1,O970,L970,S970,)</f>
        <v>Fetching...</v>
      </c>
      <c r="E970" s="26">
        <f t="shared" si="30"/>
        <v>44.12658706496606</v>
      </c>
      <c r="F970" s="18">
        <f>[1]!b_dq_cleanprice($A970,日期设置!B$2)</f>
        <v>98.206900000000005</v>
      </c>
      <c r="G970" s="18" t="str">
        <f t="shared" si="31"/>
        <v>6.29 + 0</v>
      </c>
      <c r="H970" s="27">
        <f>[1]!b_dq_pctchange($A970,日期设置!$B$2,1)/100</f>
        <v>0</v>
      </c>
      <c r="I970" s="26">
        <f>[1]!b_pq_pctchange(A970,日期设置!$B$4,日期设置!$B$2,1)</f>
        <v>0</v>
      </c>
      <c r="J970" s="26">
        <f>[1]!b_pq_pctchange(A970,日期设置!$C$4,日期设置!$B$2,1)</f>
        <v>-1.7930999999999955</v>
      </c>
      <c r="K970" s="52">
        <f>[1]!b_dq_amount($A970,日期设置!B$2,2,10000)</f>
        <v>0</v>
      </c>
      <c r="L970" s="26">
        <f>[1]!b_info_latestpar(A970,日期设置!$B$2)</f>
        <v>100</v>
      </c>
      <c r="M970" s="6">
        <f>[1]!b_info_outstandingbalance($A970,日期设置!B$2)</f>
        <v>8.9</v>
      </c>
      <c r="N970" s="7" t="str">
        <f>[1]!b_info_latestissurercreditrating2(A970,日期设置!$B$2,"102","1")</f>
        <v>AA</v>
      </c>
      <c r="O970" s="8">
        <v>6.95</v>
      </c>
      <c r="P970" s="9">
        <f>[1]!b_info_repurchasedate(A970)</f>
        <v>0</v>
      </c>
      <c r="Q970" s="8" t="s">
        <v>16729</v>
      </c>
      <c r="R970" s="2" t="str">
        <f>IF((--IF(P970=0,Q970,P970))&gt;(--日期设置!$B$2),IF(P970=0,Q970,P970),Q970)</f>
        <v>2027-07-06</v>
      </c>
      <c r="S970" s="2" t="s">
        <v>17997</v>
      </c>
      <c r="T970" s="8">
        <f>[1]!b_anal_ptmyear($A970,日期设置!$B$2)</f>
        <v>6.2904109589041095</v>
      </c>
      <c r="U970" s="8">
        <f>[1]!b_anal_termifexercise($A970,日期设置!B$2)</f>
        <v>0</v>
      </c>
      <c r="V970" s="10">
        <f>[1]!b_dq_dirtyprice(A970,日期设置!$B$2)</f>
        <v>103.13849999999999</v>
      </c>
      <c r="W970" s="11">
        <f>IF(U970=0,ROUNDUP((Q970-日期设置!$B$2)/365,0),ROUNDUP((R970-日期设置!$B$2)/365,0))</f>
        <v>7</v>
      </c>
      <c r="X970" s="18">
        <f>_xlfn.IFNA(VLOOKUP(A970,过往入选债券!A:D,4,0),2)</f>
        <v>2</v>
      </c>
      <c r="Y970">
        <f>_xlfn.IFNA(VLOOKUP(C970,[2]Sheet1!$A:$A,1,0),3)</f>
        <v>3</v>
      </c>
    </row>
    <row r="971" spans="1:25" x14ac:dyDescent="0.2">
      <c r="A971" s="21" t="s">
        <v>8772</v>
      </c>
      <c r="B971" s="21" t="s">
        <v>8773</v>
      </c>
      <c r="C971" s="37" t="s">
        <v>8774</v>
      </c>
      <c r="D971" s="26" t="str">
        <f>[1]!b_calc_yield(A971,日期设置!$B$2,F971,1,R971,1,O971,L971,S971,)</f>
        <v>Fetching...</v>
      </c>
      <c r="E971" s="26">
        <f t="shared" si="30"/>
        <v>12.282230396403794</v>
      </c>
      <c r="F971" s="18">
        <f>[1]!b_dq_cleanprice($A971,日期设置!B$2)</f>
        <v>99.013000000000005</v>
      </c>
      <c r="G971" s="18" t="str">
        <f t="shared" si="31"/>
        <v>3.70 + 1.70</v>
      </c>
      <c r="H971" s="27">
        <f>[1]!b_dq_pctchange($A971,日期设置!$B$2,1)/100</f>
        <v>-6.2276242067855732E-4</v>
      </c>
      <c r="I971" s="26">
        <f>[1]!b_pq_pctchange(A971,日期设置!$B$4,日期设置!$B$2,1)</f>
        <v>-6.227624206785573E-2</v>
      </c>
      <c r="J971" s="26">
        <f>[1]!b_pq_pctchange(A971,日期设置!$C$4,日期设置!$B$2,1)</f>
        <v>-0.30809814839053695</v>
      </c>
      <c r="K971" s="52">
        <f>[1]!b_dq_amount($A971,日期设置!B$2,2,10000)</f>
        <v>4039.8186300000007</v>
      </c>
      <c r="L971" s="26">
        <f>[1]!b_info_latestpar(A971,日期设置!$B$2)</f>
        <v>100</v>
      </c>
      <c r="M971" s="6">
        <f>[1]!b_info_outstandingbalance($A971,日期设置!B$2)</f>
        <v>5</v>
      </c>
      <c r="N971" s="7" t="str">
        <f>[1]!b_info_latestissurercreditrating2(A971,日期设置!$B$2,"102","1")</f>
        <v>AA</v>
      </c>
      <c r="O971" s="8">
        <v>6.7</v>
      </c>
      <c r="P971" s="9" t="str">
        <f>[1]!b_info_repurchasedate(A971)</f>
        <v>2022-12-04</v>
      </c>
      <c r="Q971" s="8" t="s">
        <v>16948</v>
      </c>
      <c r="R971" s="2" t="str">
        <f>IF((--IF(P971=0,Q971,P971))&gt;(--日期设置!$B$2),IF(P971=0,Q971,P971),Q971)</f>
        <v>2022-12-04</v>
      </c>
      <c r="S971" s="2" t="s">
        <v>17902</v>
      </c>
      <c r="T971" s="8">
        <f>[1]!b_anal_ptmyear($A971,日期设置!$B$2)</f>
        <v>3.7041095890410958</v>
      </c>
      <c r="U971" s="8">
        <f>[1]!b_anal_termifexercise($A971,日期设置!B$2)</f>
        <v>1.704109589041096</v>
      </c>
      <c r="V971" s="10">
        <f>[1]!b_dq_dirtyprice(A971,日期设置!$B$2)</f>
        <v>100.99550000000001</v>
      </c>
      <c r="W971" s="11">
        <f>IF(U971=0,ROUNDUP((Q971-日期设置!$B$2)/365,0),ROUNDUP((R971-日期设置!$B$2)/365,0))</f>
        <v>2</v>
      </c>
      <c r="X971" s="18">
        <f>_xlfn.IFNA(VLOOKUP(A971,过往入选债券!A:D,4,0),2)</f>
        <v>2</v>
      </c>
      <c r="Y971">
        <f>_xlfn.IFNA(VLOOKUP(C971,[2]Sheet1!$A:$A,1,0),3)</f>
        <v>3</v>
      </c>
    </row>
    <row r="972" spans="1:25" hidden="1" x14ac:dyDescent="0.2">
      <c r="A972" s="21" t="s">
        <v>15467</v>
      </c>
      <c r="B972" s="21" t="s">
        <v>15468</v>
      </c>
      <c r="C972" s="37" t="s">
        <v>12408</v>
      </c>
      <c r="D972" s="26" t="str">
        <f>[1]!b_calc_yield(A972,日期设置!$B$2,F972,1,R972,1,O972,L972,S972,)</f>
        <v>Fetching...</v>
      </c>
      <c r="E972" s="26">
        <f t="shared" si="30"/>
        <v>38.789051171044584</v>
      </c>
      <c r="F972" s="18">
        <f>[1]!b_dq_cleanprice($A972,日期设置!B$2)</f>
        <v>100.797</v>
      </c>
      <c r="G972" s="18" t="str">
        <f t="shared" si="31"/>
        <v>5.50 + 0</v>
      </c>
      <c r="H972" s="27">
        <f>[1]!b_dq_pctchange($A972,日期设置!$B$2,1)/100</f>
        <v>0</v>
      </c>
      <c r="I972" s="26">
        <f>[1]!b_pq_pctchange(A972,日期设置!$B$4,日期设置!$B$2,1)</f>
        <v>0</v>
      </c>
      <c r="J972" s="26">
        <f>[1]!b_pq_pctchange(A972,日期设置!$C$4,日期设置!$B$2,1)</f>
        <v>0</v>
      </c>
      <c r="K972" s="52">
        <f>[1]!b_dq_amount($A972,日期设置!B$2,2,10000)</f>
        <v>0</v>
      </c>
      <c r="L972" s="26">
        <f>[1]!b_info_latestpar(A972,日期设置!$B$2)</f>
        <v>100</v>
      </c>
      <c r="M972" s="6">
        <f>[1]!b_info_outstandingbalance($A972,日期设置!B$2)</f>
        <v>13.9</v>
      </c>
      <c r="N972" s="7" t="str">
        <f>[1]!b_info_latestissurercreditrating2(A972,日期设置!$B$2,"102","1")</f>
        <v>AA</v>
      </c>
      <c r="O972" s="8">
        <v>7.5</v>
      </c>
      <c r="P972" s="9">
        <f>[1]!b_info_repurchasedate(A972)</f>
        <v>0</v>
      </c>
      <c r="Q972" s="8" t="s">
        <v>17058</v>
      </c>
      <c r="R972" s="2" t="str">
        <f>IF((--IF(P972=0,Q972,P972))&gt;(--日期设置!$B$2),IF(P972=0,Q972,P972),Q972)</f>
        <v>2026-09-24</v>
      </c>
      <c r="S972" s="2" t="s">
        <v>17874</v>
      </c>
      <c r="T972" s="8">
        <f>[1]!b_anal_ptmyear($A972,日期设置!$B$2)</f>
        <v>5.5095890410958903</v>
      </c>
      <c r="U972" s="8">
        <f>[1]!b_anal_termifexercise($A972,日期设置!B$2)</f>
        <v>0</v>
      </c>
      <c r="V972" s="10">
        <f>[1]!b_dq_dirtyprice(A972,日期设置!$B$2)</f>
        <v>104.4751</v>
      </c>
      <c r="W972" s="11">
        <f>IF(U972=0,ROUNDUP((Q972-日期设置!$B$2)/365,0),ROUNDUP((R972-日期设置!$B$2)/365,0))</f>
        <v>6</v>
      </c>
      <c r="X972" s="18">
        <f>_xlfn.IFNA(VLOOKUP(A972,过往入选债券!A:D,4,0),2)</f>
        <v>2</v>
      </c>
      <c r="Y972">
        <f>_xlfn.IFNA(VLOOKUP(C972,[2]Sheet1!$A:$A,1,0),3)</f>
        <v>3</v>
      </c>
    </row>
    <row r="973" spans="1:25" hidden="1" x14ac:dyDescent="0.2">
      <c r="A973" s="21" t="s">
        <v>7511</v>
      </c>
      <c r="B973" s="21" t="s">
        <v>7512</v>
      </c>
      <c r="C973" s="37" t="s">
        <v>363</v>
      </c>
      <c r="D973" s="26" t="str">
        <f>[1]!b_calc_yield(A973,日期设置!$B$2,F973,1,R973,1,O973,L973,S973,)</f>
        <v>Fetching...</v>
      </c>
      <c r="E973" s="26">
        <f t="shared" si="30"/>
        <v>4.4823494367153272</v>
      </c>
      <c r="F973" s="18">
        <f>[1]!b_dq_cleanprice($A973,日期设置!B$2)</f>
        <v>99.694100000000006</v>
      </c>
      <c r="G973" s="18" t="str">
        <f t="shared" si="31"/>
        <v>0.61 + 0</v>
      </c>
      <c r="H973" s="27">
        <f>[1]!b_dq_pctchange($A973,日期设置!$B$2,1)/100</f>
        <v>0</v>
      </c>
      <c r="I973" s="26">
        <f>[1]!b_pq_pctchange(A973,日期设置!$B$4,日期设置!$B$2,1)</f>
        <v>7.3779921020361156E-2</v>
      </c>
      <c r="J973" s="26">
        <f>[1]!b_pq_pctchange(A973,日期设置!$C$4,日期设置!$B$2,1)</f>
        <v>1.0379041248606509</v>
      </c>
      <c r="K973" s="52">
        <f>[1]!b_dq_amount($A973,日期设置!B$2,2,10000)</f>
        <v>0</v>
      </c>
      <c r="L973" s="26">
        <f>[1]!b_info_latestpar(A973,日期设置!$B$2)</f>
        <v>100</v>
      </c>
      <c r="M973" s="6">
        <f>[1]!b_info_outstandingbalance($A973,日期设置!B$2)</f>
        <v>8</v>
      </c>
      <c r="N973" s="7" t="str">
        <f>[1]!b_info_latestissurercreditrating2(A973,日期设置!$B$2,"102","1")</f>
        <v>AA+</v>
      </c>
      <c r="O973" s="8">
        <v>6.98</v>
      </c>
      <c r="P973" s="9">
        <f>[1]!b_info_repurchasedate(A973)</f>
        <v>0</v>
      </c>
      <c r="Q973" s="8" t="s">
        <v>17175</v>
      </c>
      <c r="R973" s="2" t="str">
        <f>IF((--IF(P973=0,Q973,P973))&gt;(--日期设置!$B$2),IF(P973=0,Q973,P973),Q973)</f>
        <v>2021-11-01</v>
      </c>
      <c r="S973" s="2" t="s">
        <v>18606</v>
      </c>
      <c r="T973" s="8">
        <f>[1]!b_anal_ptmyear($A973,日期设置!$B$2)</f>
        <v>0.61369863013698633</v>
      </c>
      <c r="U973" s="8">
        <f>[1]!b_anal_termifexercise($A973,日期设置!B$2)</f>
        <v>0</v>
      </c>
      <c r="V973" s="10">
        <f>[1]!b_dq_dirtyprice(A973,日期设置!$B$2)</f>
        <v>102.3905</v>
      </c>
      <c r="W973" s="11">
        <f>IF(U973=0,ROUNDUP((Q973-日期设置!$B$2)/365,0),ROUNDUP((R973-日期设置!$B$2)/365,0))</f>
        <v>1</v>
      </c>
      <c r="X973" s="18" t="str">
        <f>_xlfn.IFNA(VLOOKUP(A973,过往入选债券!A:D,4,0),2)</f>
        <v>否</v>
      </c>
      <c r="Y973">
        <f>_xlfn.IFNA(VLOOKUP(C973,[2]Sheet1!$A:$A,1,0),3)</f>
        <v>3</v>
      </c>
    </row>
    <row r="974" spans="1:25" hidden="1" x14ac:dyDescent="0.2">
      <c r="A974" s="21" t="s">
        <v>15164</v>
      </c>
      <c r="B974" s="21" t="s">
        <v>15165</v>
      </c>
      <c r="C974" s="37" t="s">
        <v>12680</v>
      </c>
      <c r="D974" s="26" t="str">
        <f>[1]!b_calc_yield(A974,日期设置!$B$2,F974,1,R974,1,O974,L974,S974,)</f>
        <v>Fetching...</v>
      </c>
      <c r="E974" s="26">
        <f t="shared" si="30"/>
        <v>34.014434740977826</v>
      </c>
      <c r="F974" s="18">
        <f>[1]!b_dq_cleanprice($A974,日期设置!B$2)</f>
        <v>100.8</v>
      </c>
      <c r="G974" s="18" t="str">
        <f t="shared" si="31"/>
        <v>5.01 + 0</v>
      </c>
      <c r="H974" s="27">
        <f>[1]!b_dq_pctchange($A974,日期设置!$B$2,1)/100</f>
        <v>0</v>
      </c>
      <c r="I974" s="26">
        <f>[1]!b_pq_pctchange(A974,日期设置!$B$4,日期设置!$B$2,1)</f>
        <v>0</v>
      </c>
      <c r="J974" s="26">
        <f>[1]!b_pq_pctchange(A974,日期设置!$C$4,日期设置!$B$2,1)</f>
        <v>0</v>
      </c>
      <c r="K974" s="52">
        <f>[1]!b_dq_amount($A974,日期设置!B$2,2,10000)</f>
        <v>0</v>
      </c>
      <c r="L974" s="26">
        <f>[1]!b_info_latestpar(A974,日期设置!$B$2)</f>
        <v>100</v>
      </c>
      <c r="M974" s="6">
        <f>[1]!b_info_outstandingbalance($A974,日期设置!B$2)</f>
        <v>5.4</v>
      </c>
      <c r="N974" s="7" t="str">
        <f>[1]!b_info_latestissurercreditrating2(A974,日期设置!$B$2,"102","1")</f>
        <v>AA-</v>
      </c>
      <c r="O974" s="8">
        <v>7.5</v>
      </c>
      <c r="P974" s="9">
        <f>[1]!b_info_repurchasedate(A974)</f>
        <v>0</v>
      </c>
      <c r="Q974" s="8" t="s">
        <v>16975</v>
      </c>
      <c r="R974" s="2" t="str">
        <f>IF((--IF(P974=0,Q974,P974))&gt;(--日期设置!$B$2),IF(P974=0,Q974,P974),Q974)</f>
        <v>2026-03-27</v>
      </c>
      <c r="S974" s="2" t="s">
        <v>17886</v>
      </c>
      <c r="T974" s="8">
        <f>[1]!b_anal_ptmyear($A974,日期设置!$B$2)</f>
        <v>5.0136986301369859</v>
      </c>
      <c r="U974" s="8">
        <f>[1]!b_anal_termifexercise($A974,日期设置!B$2)</f>
        <v>0</v>
      </c>
      <c r="V974" s="10">
        <f>[1]!b_dq_dirtyprice(A974,日期设置!$B$2)</f>
        <v>108.1973</v>
      </c>
      <c r="W974" s="11">
        <f>IF(U974=0,ROUNDUP((Q974-日期设置!$B$2)/365,0),ROUNDUP((R974-日期设置!$B$2)/365,0))</f>
        <v>6</v>
      </c>
      <c r="X974" s="18">
        <f>_xlfn.IFNA(VLOOKUP(A974,过往入选债券!A:D,4,0),2)</f>
        <v>2</v>
      </c>
      <c r="Y974">
        <f>_xlfn.IFNA(VLOOKUP(C974,[2]Sheet1!$A:$A,1,0),3)</f>
        <v>3</v>
      </c>
    </row>
    <row r="975" spans="1:25" hidden="1" x14ac:dyDescent="0.2">
      <c r="A975" s="21" t="s">
        <v>1524</v>
      </c>
      <c r="B975" s="21" t="s">
        <v>1525</v>
      </c>
      <c r="C975" s="37" t="s">
        <v>1526</v>
      </c>
      <c r="D975" s="26" t="str">
        <f>[1]!b_calc_yield(A975,日期设置!$B$2,F975,1,R975,1,O975,L975,S975,)</f>
        <v>Fetching...</v>
      </c>
      <c r="E975" s="26">
        <f t="shared" si="30"/>
        <v>10.733395798325841</v>
      </c>
      <c r="F975" s="18">
        <f>[1]!b_dq_cleanprice($A975,日期设置!B$2)</f>
        <v>99.8</v>
      </c>
      <c r="G975" s="18" t="str">
        <f t="shared" si="31"/>
        <v>1.51 + 0</v>
      </c>
      <c r="H975" s="27">
        <f>[1]!b_dq_pctchange($A975,日期设置!$B$2,1)/100</f>
        <v>0</v>
      </c>
      <c r="I975" s="26">
        <f>[1]!b_pq_pctchange(A975,日期设置!$B$4,日期设置!$B$2,1)</f>
        <v>0</v>
      </c>
      <c r="J975" s="26">
        <f>[1]!b_pq_pctchange(A975,日期设置!$C$4,日期设置!$B$2,1)</f>
        <v>0</v>
      </c>
      <c r="K975" s="52">
        <f>[1]!b_dq_amount($A975,日期设置!B$2,2,10000)</f>
        <v>0</v>
      </c>
      <c r="L975" s="26">
        <f>[1]!b_info_latestpar(A975,日期设置!$B$2)</f>
        <v>100</v>
      </c>
      <c r="M975" s="6">
        <f>[1]!b_info_outstandingbalance($A975,日期设置!B$2)</f>
        <v>2.6</v>
      </c>
      <c r="N975" s="7">
        <f>[1]!b_info_latestissurercreditrating2(A975,日期设置!$B$2,"102","1")</f>
        <v>0</v>
      </c>
      <c r="O975" s="8">
        <v>7.2</v>
      </c>
      <c r="P975" s="9">
        <f>[1]!b_info_repurchasedate(A975)</f>
        <v>0</v>
      </c>
      <c r="Q975" s="8" t="s">
        <v>16923</v>
      </c>
      <c r="R975" s="2" t="str">
        <f>IF((--IF(P975=0,Q975,P975))&gt;(--日期设置!$B$2),IF(P975=0,Q975,P975),Q975)</f>
        <v>2022-09-25</v>
      </c>
      <c r="S975" s="2" t="s">
        <v>18344</v>
      </c>
      <c r="T975" s="8">
        <f>[1]!b_anal_ptmyear($A975,日期设置!$B$2)</f>
        <v>1.5123287671232877</v>
      </c>
      <c r="U975" s="8">
        <f>[1]!b_anal_termifexercise($A975,日期设置!B$2)</f>
        <v>0</v>
      </c>
      <c r="V975" s="10">
        <f>[1]!b_dq_dirtyprice(A975,日期设置!$B$2)</f>
        <v>103.3112</v>
      </c>
      <c r="W975" s="11">
        <f>IF(U975=0,ROUNDUP((Q975-日期设置!$B$2)/365,0),ROUNDUP((R975-日期设置!$B$2)/365,0))</f>
        <v>2</v>
      </c>
      <c r="X975" s="18">
        <f>_xlfn.IFNA(VLOOKUP(A975,过往入选债券!A:D,4,0),2)</f>
        <v>2</v>
      </c>
      <c r="Y975">
        <f>_xlfn.IFNA(VLOOKUP(C975,[2]Sheet1!$A:$A,1,0),3)</f>
        <v>3</v>
      </c>
    </row>
    <row r="976" spans="1:25" hidden="1" x14ac:dyDescent="0.2">
      <c r="A976" s="21" t="s">
        <v>13599</v>
      </c>
      <c r="B976" s="21" t="s">
        <v>13600</v>
      </c>
      <c r="C976" s="37" t="s">
        <v>11643</v>
      </c>
      <c r="D976" s="26" t="str">
        <f>[1]!b_calc_yield(A976,日期设置!$B$2,F976,1,R976,1,O976,L976,S976,)</f>
        <v>Fetching...</v>
      </c>
      <c r="E976" s="26">
        <f t="shared" si="30"/>
        <v>34.37986745258528</v>
      </c>
      <c r="F976" s="18">
        <f>[1]!b_dq_cleanprice($A976,日期设置!B$2)</f>
        <v>80</v>
      </c>
      <c r="G976" s="18" t="str">
        <f t="shared" si="31"/>
        <v>3.69 + 0</v>
      </c>
      <c r="H976" s="27">
        <f>[1]!b_dq_pctchange($A976,日期设置!$B$2,1)/100</f>
        <v>0</v>
      </c>
      <c r="I976" s="26">
        <f>[1]!b_pq_pctchange(A976,日期设置!$B$4,日期设置!$B$2,1)</f>
        <v>0</v>
      </c>
      <c r="J976" s="26">
        <f>[1]!b_pq_pctchange(A976,日期设置!$C$4,日期设置!$B$2,1)</f>
        <v>0</v>
      </c>
      <c r="K976" s="52">
        <f>[1]!b_dq_amount($A976,日期设置!B$2,2,10000)</f>
        <v>0</v>
      </c>
      <c r="L976" s="26">
        <f>[1]!b_info_latestpar(A976,日期设置!$B$2)</f>
        <v>80</v>
      </c>
      <c r="M976" s="6">
        <f>[1]!b_info_outstandingbalance($A976,日期设置!B$2)</f>
        <v>2.16</v>
      </c>
      <c r="N976" s="7" t="str">
        <f>[1]!b_info_latestissurercreditrating2(A976,日期设置!$B$2,"102","1")</f>
        <v>AA</v>
      </c>
      <c r="O976" s="8">
        <v>7.5</v>
      </c>
      <c r="P976" s="9">
        <f>[1]!b_info_repurchasedate(A976)</f>
        <v>0</v>
      </c>
      <c r="Q976" s="8" t="s">
        <v>17383</v>
      </c>
      <c r="R976" s="2" t="str">
        <f>IF((--IF(P976=0,Q976,P976))&gt;(--日期设置!$B$2),IF(P976=0,Q976,P976),Q976)</f>
        <v>2024-11-29</v>
      </c>
      <c r="S976" s="2" t="s">
        <v>18275</v>
      </c>
      <c r="T976" s="8">
        <f>[1]!b_anal_ptmyear($A976,日期设置!$B$2)</f>
        <v>3.6904109589041099</v>
      </c>
      <c r="U976" s="8">
        <f>[1]!b_anal_termifexercise($A976,日期设置!B$2)</f>
        <v>0</v>
      </c>
      <c r="V976" s="10">
        <f>[1]!b_dq_dirtyprice(A976,日期设置!$B$2)</f>
        <v>81.857500000000002</v>
      </c>
      <c r="W976" s="11">
        <f>IF(U976=0,ROUNDUP((Q976-日期设置!$B$2)/365,0),ROUNDUP((R976-日期设置!$B$2)/365,0))</f>
        <v>4</v>
      </c>
      <c r="X976" s="18">
        <f>_xlfn.IFNA(VLOOKUP(A976,过往入选债券!A:D,4,0),2)</f>
        <v>2</v>
      </c>
      <c r="Y976">
        <f>_xlfn.IFNA(VLOOKUP(C976,[2]Sheet1!$A:$A,1,0),3)</f>
        <v>3</v>
      </c>
    </row>
    <row r="977" spans="1:25" hidden="1" x14ac:dyDescent="0.2">
      <c r="A977" s="21" t="s">
        <v>3024</v>
      </c>
      <c r="B977" s="21" t="s">
        <v>3025</v>
      </c>
      <c r="C977" s="37" t="s">
        <v>1096</v>
      </c>
      <c r="D977" s="26" t="str">
        <f>[1]!b_calc_yield(A977,日期设置!$B$2,F977,1,R977,1,O977,L977,S977,)</f>
        <v>Fetching...</v>
      </c>
      <c r="E977" s="26">
        <f t="shared" si="30"/>
        <v>7.465338741623273</v>
      </c>
      <c r="F977" s="18">
        <f>[1]!b_dq_cleanprice($A977,日期设置!B$2)</f>
        <v>100.996</v>
      </c>
      <c r="G977" s="18" t="str">
        <f t="shared" si="31"/>
        <v>1.09 + 0</v>
      </c>
      <c r="H977" s="27">
        <f>[1]!b_dq_pctchange($A977,日期设置!$B$2,1)/100</f>
        <v>0</v>
      </c>
      <c r="I977" s="26">
        <f>[1]!b_pq_pctchange(A977,日期设置!$B$4,日期设置!$B$2,1)</f>
        <v>0</v>
      </c>
      <c r="J977" s="26">
        <f>[1]!b_pq_pctchange(A977,日期设置!$C$4,日期设置!$B$2,1)</f>
        <v>0</v>
      </c>
      <c r="K977" s="52">
        <f>[1]!b_dq_amount($A977,日期设置!B$2,2,10000)</f>
        <v>0</v>
      </c>
      <c r="L977" s="26">
        <f>[1]!b_info_latestpar(A977,日期设置!$B$2)</f>
        <v>100</v>
      </c>
      <c r="M977" s="6">
        <f>[1]!b_info_outstandingbalance($A977,日期设置!B$2)</f>
        <v>5</v>
      </c>
      <c r="N977" s="7">
        <f>[1]!b_info_latestissurercreditrating2(A977,日期设置!$B$2,"102","1")</f>
        <v>0</v>
      </c>
      <c r="O977" s="8">
        <v>8.3000000000000007</v>
      </c>
      <c r="P977" s="9">
        <f>[1]!b_info_repurchasedate(A977)</f>
        <v>0</v>
      </c>
      <c r="Q977" s="8" t="s">
        <v>16423</v>
      </c>
      <c r="R977" s="2" t="str">
        <f>IF((--IF(P977=0,Q977,P977))&gt;(--日期设置!$B$2),IF(P977=0,Q977,P977),Q977)</f>
        <v>2022-04-26</v>
      </c>
      <c r="S977" s="2" t="s">
        <v>17815</v>
      </c>
      <c r="T977" s="8">
        <f>[1]!b_anal_ptmyear($A977,日期设置!$B$2)</f>
        <v>1.095890410958904</v>
      </c>
      <c r="U977" s="8">
        <f>[1]!b_anal_termifexercise($A977,日期设置!B$2)</f>
        <v>0</v>
      </c>
      <c r="V977" s="10">
        <f>[1]!b_dq_dirtyprice(A977,日期设置!$B$2)</f>
        <v>108.5001</v>
      </c>
      <c r="W977" s="11">
        <f>IF(U977=0,ROUNDUP((Q977-日期设置!$B$2)/365,0),ROUNDUP((R977-日期设置!$B$2)/365,0))</f>
        <v>2</v>
      </c>
      <c r="X977" s="18">
        <f>_xlfn.IFNA(VLOOKUP(A977,过往入选债券!A:D,4,0),2)</f>
        <v>2</v>
      </c>
      <c r="Y977">
        <f>_xlfn.IFNA(VLOOKUP(C977,[2]Sheet1!$A:$A,1,0),3)</f>
        <v>3</v>
      </c>
    </row>
    <row r="978" spans="1:25" hidden="1" x14ac:dyDescent="0.2">
      <c r="A978" s="28" t="s">
        <v>21783</v>
      </c>
      <c r="B978" s="28" t="s">
        <v>21955</v>
      </c>
      <c r="C978" s="39" t="s">
        <v>21956</v>
      </c>
      <c r="D978" s="26" t="str">
        <f>[1]!b_calc_yield(A978,日期设置!$B$2,F978,1,R978,1,O978,L978,S978,)</f>
        <v>Fetching...</v>
      </c>
      <c r="E978" s="26">
        <f t="shared" si="30"/>
        <v>48.119981606593342</v>
      </c>
      <c r="F978" s="18">
        <f>[1]!b_dq_cleanprice($A978,日期设置!B$2)</f>
        <v>99.709800000000001</v>
      </c>
      <c r="G978" s="18" t="str">
        <f t="shared" si="31"/>
        <v>6.71 + 0</v>
      </c>
      <c r="H978" s="27">
        <f>[1]!b_dq_pctchange($A978,日期设置!$B$2,1)/100</f>
        <v>0</v>
      </c>
      <c r="I978" s="26">
        <f>[1]!b_pq_pctchange(A978,日期设置!$B$4,日期设置!$B$2,1)</f>
        <v>0</v>
      </c>
      <c r="J978" s="26">
        <f>[1]!b_pq_pctchange(A978,日期设置!$C$4,日期设置!$B$2,1)</f>
        <v>0</v>
      </c>
      <c r="K978" s="52">
        <f>[1]!b_dq_amount($A978,日期设置!B$2,2,10000)</f>
        <v>0</v>
      </c>
      <c r="L978" s="26">
        <f>[1]!b_info_latestpar(A978,日期设置!$B$2)</f>
        <v>100</v>
      </c>
      <c r="M978" s="6">
        <f>[1]!b_info_outstandingbalance($A978,日期设置!B$2)</f>
        <v>6.1</v>
      </c>
      <c r="N978" s="7" t="str">
        <f>[1]!b_info_latestissurercreditrating2(A978,日期设置!$B$2,"102","1")</f>
        <v>AA-</v>
      </c>
      <c r="O978" s="43">
        <v>7.25</v>
      </c>
      <c r="P978" s="9">
        <f>[1]!b_info_repurchasedate(A978)</f>
        <v>0</v>
      </c>
      <c r="Q978" s="31" t="s">
        <v>22161</v>
      </c>
      <c r="R978" s="2" t="str">
        <f>IF((--IF(P978=0,Q978,P978))&gt;(--日期设置!$B$2),IF(P978=0,Q978,P978),Q978)</f>
        <v>2027-12-08</v>
      </c>
      <c r="S978" s="31" t="s">
        <v>22157</v>
      </c>
      <c r="T978" s="8">
        <f>[1]!b_anal_ptmyear($A978,日期设置!$B$2)</f>
        <v>6.7150684931506852</v>
      </c>
      <c r="U978" s="8">
        <f>[1]!b_anal_termifexercise($A978,日期设置!B$2)</f>
        <v>0</v>
      </c>
      <c r="V978" s="10">
        <f>[1]!b_dq_dirtyprice(A978,日期设置!$B$2)</f>
        <v>101.7756</v>
      </c>
      <c r="W978" s="11">
        <f>IF(U978=0,ROUNDUP((Q978-日期设置!$B$2)/365,0),ROUNDUP((R978-日期设置!$B$2)/365,0))</f>
        <v>7</v>
      </c>
      <c r="X978" s="18">
        <f>_xlfn.IFNA(VLOOKUP(A978,过往入选债券!A:D,4,0),2)</f>
        <v>2</v>
      </c>
      <c r="Y978">
        <f>_xlfn.IFNA(VLOOKUP(C978,[2]Sheet1!$A:$A,1,0),3)</f>
        <v>3</v>
      </c>
    </row>
    <row r="979" spans="1:25" hidden="1" x14ac:dyDescent="0.2">
      <c r="A979" s="21" t="s">
        <v>10058</v>
      </c>
      <c r="B979" s="21" t="s">
        <v>10059</v>
      </c>
      <c r="C979" s="37" t="s">
        <v>2912</v>
      </c>
      <c r="D979" s="26" t="str">
        <f>[1]!b_calc_yield(A979,日期设置!$B$2,F979,1,R979,1,O979,L979,S979,)</f>
        <v>Fetching...</v>
      </c>
      <c r="E979" s="26">
        <f t="shared" si="30"/>
        <v>14.342137541069256</v>
      </c>
      <c r="F979" s="18">
        <f>[1]!b_dq_cleanprice($A979,日期设置!B$2)</f>
        <v>97.177000000000007</v>
      </c>
      <c r="G979" s="18" t="str">
        <f t="shared" si="31"/>
        <v>1.95 + 0</v>
      </c>
      <c r="H979" s="27">
        <f>[1]!b_dq_pctchange($A979,日期设置!$B$2,1)/100</f>
        <v>0</v>
      </c>
      <c r="I979" s="26">
        <f>[1]!b_pq_pctchange(A979,日期设置!$B$4,日期设置!$B$2,1)</f>
        <v>0</v>
      </c>
      <c r="J979" s="26">
        <f>[1]!b_pq_pctchange(A979,日期设置!$C$4,日期设置!$B$2,1)</f>
        <v>-0.42789252684061724</v>
      </c>
      <c r="K979" s="52">
        <f>[1]!b_dq_amount($A979,日期设置!B$2,2,10000)</f>
        <v>0</v>
      </c>
      <c r="L979" s="26">
        <f>[1]!b_info_latestpar(A979,日期设置!$B$2)</f>
        <v>100</v>
      </c>
      <c r="M979" s="6">
        <f>[1]!b_info_outstandingbalance($A979,日期设置!B$2)</f>
        <v>6</v>
      </c>
      <c r="N979" s="7" t="str">
        <f>[1]!b_info_latestissurercreditrating2(A979,日期设置!$B$2,"102","1")</f>
        <v>AA</v>
      </c>
      <c r="O979" s="8">
        <v>5.7</v>
      </c>
      <c r="P979" s="9">
        <f>[1]!b_info_repurchasedate(A979)</f>
        <v>0</v>
      </c>
      <c r="Q979" s="8" t="s">
        <v>16002</v>
      </c>
      <c r="R979" s="2" t="str">
        <f>IF((--IF(P979=0,Q979,P979))&gt;(--日期设置!$B$2),IF(P979=0,Q979,P979),Q979)</f>
        <v>2023-03-06</v>
      </c>
      <c r="S979" s="2" t="s">
        <v>17784</v>
      </c>
      <c r="T979" s="8">
        <f>[1]!b_anal_ptmyear($A979,日期设置!$B$2)</f>
        <v>1.9561643835616438</v>
      </c>
      <c r="U979" s="8">
        <f>[1]!b_anal_termifexercise($A979,日期设置!B$2)</f>
        <v>0</v>
      </c>
      <c r="V979" s="10">
        <f>[1]!b_dq_dirtyprice(A979,日期设置!$B$2)</f>
        <v>97.426900000000003</v>
      </c>
      <c r="W979" s="11">
        <f>IF(U979=0,ROUNDUP((Q979-日期设置!$B$2)/365,0),ROUNDUP((R979-日期设置!$B$2)/365,0))</f>
        <v>2</v>
      </c>
      <c r="X979" s="18">
        <f>_xlfn.IFNA(VLOOKUP(A979,过往入选债券!A:D,4,0),2)</f>
        <v>2</v>
      </c>
      <c r="Y979">
        <f>_xlfn.IFNA(VLOOKUP(C979,[2]Sheet1!$A:$A,1,0),3)</f>
        <v>3</v>
      </c>
    </row>
    <row r="980" spans="1:25" hidden="1" x14ac:dyDescent="0.2">
      <c r="A980" s="21" t="s">
        <v>2848</v>
      </c>
      <c r="B980" s="21" t="s">
        <v>2849</v>
      </c>
      <c r="C980" s="37" t="s">
        <v>580</v>
      </c>
      <c r="D980" s="26" t="str">
        <f>[1]!b_calc_yield(A980,日期设置!$B$2,F980,1,R980,1,O980,L980,S980,)</f>
        <v>Fetching...</v>
      </c>
      <c r="E980" s="26">
        <f t="shared" si="30"/>
        <v>6.9229333830938433</v>
      </c>
      <c r="F980" s="18">
        <f>[1]!b_dq_cleanprice($A980,日期设置!B$2)</f>
        <v>100</v>
      </c>
      <c r="G980" s="18" t="str">
        <f t="shared" si="31"/>
        <v>1.01 + 0</v>
      </c>
      <c r="H980" s="27">
        <f>[1]!b_dq_pctchange($A980,日期设置!$B$2,1)/100</f>
        <v>0</v>
      </c>
      <c r="I980" s="26">
        <f>[1]!b_pq_pctchange(A980,日期设置!$B$4,日期设置!$B$2,1)</f>
        <v>0</v>
      </c>
      <c r="J980" s="26">
        <f>[1]!b_pq_pctchange(A980,日期设置!$C$4,日期设置!$B$2,1)</f>
        <v>0</v>
      </c>
      <c r="K980" s="52">
        <f>[1]!b_dq_amount($A980,日期设置!B$2,2,10000)</f>
        <v>0</v>
      </c>
      <c r="L980" s="26">
        <f>[1]!b_info_latestpar(A980,日期设置!$B$2)</f>
        <v>100</v>
      </c>
      <c r="M980" s="6">
        <f>[1]!b_info_outstandingbalance($A980,日期设置!B$2)</f>
        <v>5</v>
      </c>
      <c r="N980" s="7">
        <f>[1]!b_info_latestissurercreditrating2(A980,日期设置!$B$2,"102","1")</f>
        <v>0</v>
      </c>
      <c r="O980" s="8">
        <v>7.3</v>
      </c>
      <c r="P980" s="9">
        <f>[1]!b_info_repurchasedate(A980)</f>
        <v>0</v>
      </c>
      <c r="Q980" s="8" t="s">
        <v>16249</v>
      </c>
      <c r="R980" s="2" t="str">
        <f>IF((--IF(P980=0,Q980,P980))&gt;(--日期设置!$B$2),IF(P980=0,Q980,P980),Q980)</f>
        <v>2022-03-28</v>
      </c>
      <c r="S980" s="2" t="s">
        <v>17882</v>
      </c>
      <c r="T980" s="8">
        <f>[1]!b_anal_ptmyear($A980,日期设置!$B$2)</f>
        <v>1.0164383561643835</v>
      </c>
      <c r="U980" s="8">
        <f>[1]!b_anal_termifexercise($A980,日期设置!B$2)</f>
        <v>0</v>
      </c>
      <c r="V980" s="10">
        <f>[1]!b_dq_dirtyprice(A980,日期设置!$B$2)</f>
        <v>107.18</v>
      </c>
      <c r="W980" s="11">
        <f>IF(U980=0,ROUNDUP((Q980-日期设置!$B$2)/365,0),ROUNDUP((R980-日期设置!$B$2)/365,0))</f>
        <v>2</v>
      </c>
      <c r="X980" s="18">
        <f>_xlfn.IFNA(VLOOKUP(A980,过往入选债券!A:D,4,0),2)</f>
        <v>2</v>
      </c>
      <c r="Y980" t="str">
        <f>_xlfn.IFNA(VLOOKUP(C980,[2]Sheet1!$A:$A,1,0),3)</f>
        <v>河南能源化工集团有限公司</v>
      </c>
    </row>
    <row r="981" spans="1:25" hidden="1" x14ac:dyDescent="0.2">
      <c r="A981" s="21" t="s">
        <v>12349</v>
      </c>
      <c r="B981" s="21" t="s">
        <v>12350</v>
      </c>
      <c r="C981" s="37" t="s">
        <v>12351</v>
      </c>
      <c r="D981" s="26" t="str">
        <f>[1]!b_calc_yield(A981,日期设置!$B$2,F981,1,R981,1,O981,L981,S981,)</f>
        <v>Fetching...</v>
      </c>
      <c r="E981" s="26">
        <f t="shared" si="30"/>
        <v>9.9914544332202482E-2</v>
      </c>
      <c r="F981" s="18">
        <f>[1]!b_dq_cleanprice($A981,日期设置!B$2)</f>
        <v>100.0018</v>
      </c>
      <c r="G981" s="18" t="str">
        <f t="shared" si="31"/>
        <v>0.01 + 0</v>
      </c>
      <c r="H981" s="27">
        <f>[1]!b_dq_pctchange($A981,日期设置!$B$2,1)/100</f>
        <v>0</v>
      </c>
      <c r="I981" s="26">
        <f>[1]!b_pq_pctchange(A981,日期设置!$B$4,日期设置!$B$2,1)</f>
        <v>0</v>
      </c>
      <c r="J981" s="26">
        <f>[1]!b_pq_pctchange(A981,日期设置!$C$4,日期设置!$B$2,1)</f>
        <v>0</v>
      </c>
      <c r="K981" s="52">
        <f>[1]!b_dq_amount($A981,日期设置!B$2,2,10000)</f>
        <v>0</v>
      </c>
      <c r="L981" s="26">
        <f>[1]!b_info_latestpar(A981,日期设置!$B$2)</f>
        <v>100</v>
      </c>
      <c r="M981" s="6">
        <f>[1]!b_info_outstandingbalance($A981,日期设置!B$2)</f>
        <v>2.4</v>
      </c>
      <c r="N981" s="7" t="str">
        <f>[1]!b_info_latestissurercreditrating2(A981,日期设置!$B$2,"102","1")</f>
        <v>AA</v>
      </c>
      <c r="O981" s="8">
        <v>8</v>
      </c>
      <c r="P981" s="9" t="str">
        <f>[1]!b_info_repurchasedate(A981)</f>
        <v>2018-03-27</v>
      </c>
      <c r="Q981" s="8" t="s">
        <v>17282</v>
      </c>
      <c r="R981" s="2" t="str">
        <f>IF((--IF(P981=0,Q981,P981))&gt;(--日期设置!$B$2),IF(P981=0,Q981,P981),Q981)</f>
        <v>2021-03-27</v>
      </c>
      <c r="S981" s="2" t="s">
        <v>18480</v>
      </c>
      <c r="T981" s="8">
        <f>[1]!b_anal_ptmyear($A981,日期设置!$B$2)</f>
        <v>1.3698630136986301E-2</v>
      </c>
      <c r="U981" s="8">
        <f>[1]!b_anal_termifexercise($A981,日期设置!B$2)</f>
        <v>0</v>
      </c>
      <c r="V981" s="10">
        <f>[1]!b_dq_dirtyprice(A981,日期设置!$B$2)</f>
        <v>107.8922</v>
      </c>
      <c r="W981" s="11">
        <f>IF(U981=0,ROUNDUP((Q981-日期设置!$B$2)/365,0),ROUNDUP((R981-日期设置!$B$2)/365,0))</f>
        <v>1</v>
      </c>
      <c r="X981" s="18">
        <f>_xlfn.IFNA(VLOOKUP(A981,过往入选债券!A:D,4,0),2)</f>
        <v>2</v>
      </c>
      <c r="Y981">
        <f>_xlfn.IFNA(VLOOKUP(C981,[2]Sheet1!$A:$A,1,0),3)</f>
        <v>3</v>
      </c>
    </row>
    <row r="982" spans="1:25" hidden="1" x14ac:dyDescent="0.2">
      <c r="A982" s="21" t="s">
        <v>15541</v>
      </c>
      <c r="B982" s="21" t="s">
        <v>15542</v>
      </c>
      <c r="C982" s="37" t="s">
        <v>314</v>
      </c>
      <c r="D982" s="26" t="str">
        <f>[1]!b_calc_yield(A982,日期设置!$B$2,F982,1,R982,1,O982,L982,S982,)</f>
        <v>Fetching...</v>
      </c>
      <c r="E982" s="26">
        <f t="shared" si="30"/>
        <v>40.895193872943111</v>
      </c>
      <c r="F982" s="18">
        <f>[1]!b_dq_cleanprice($A982,日期设置!B$2)</f>
        <v>98.126000000000005</v>
      </c>
      <c r="G982" s="18" t="str">
        <f t="shared" si="31"/>
        <v>5.68 + 0</v>
      </c>
      <c r="H982" s="27">
        <f>[1]!b_dq_pctchange($A982,日期设置!$B$2,1)/100</f>
        <v>0</v>
      </c>
      <c r="I982" s="26">
        <f>[1]!b_pq_pctchange(A982,日期设置!$B$4,日期设置!$B$2,1)</f>
        <v>0</v>
      </c>
      <c r="J982" s="26">
        <f>[1]!b_pq_pctchange(A982,日期设置!$C$4,日期设置!$B$2,1)</f>
        <v>0</v>
      </c>
      <c r="K982" s="52">
        <f>[1]!b_dq_amount($A982,日期设置!B$2,2,10000)</f>
        <v>0</v>
      </c>
      <c r="L982" s="26">
        <f>[1]!b_info_latestpar(A982,日期设置!$B$2)</f>
        <v>100</v>
      </c>
      <c r="M982" s="6">
        <f>[1]!b_info_outstandingbalance($A982,日期设置!B$2)</f>
        <v>7.3</v>
      </c>
      <c r="N982" s="7" t="str">
        <f>[1]!b_info_latestissurercreditrating2(A982,日期设置!$B$2,"102","1")</f>
        <v>AA</v>
      </c>
      <c r="O982" s="8">
        <v>6.89</v>
      </c>
      <c r="P982" s="9">
        <f>[1]!b_info_repurchasedate(A982)</f>
        <v>0</v>
      </c>
      <c r="Q982" s="8" t="s">
        <v>17599</v>
      </c>
      <c r="R982" s="2" t="str">
        <f>IF((--IF(P982=0,Q982,P982))&gt;(--日期设置!$B$2),IF(P982=0,Q982,P982),Q982)</f>
        <v>2026-11-26</v>
      </c>
      <c r="S982" s="2" t="s">
        <v>18580</v>
      </c>
      <c r="T982" s="8">
        <f>[1]!b_anal_ptmyear($A982,日期设置!$B$2)</f>
        <v>5.6821917808219178</v>
      </c>
      <c r="U982" s="8">
        <f>[1]!b_anal_termifexercise($A982,日期设置!B$2)</f>
        <v>0</v>
      </c>
      <c r="V982" s="10">
        <f>[1]!b_dq_dirtyprice(A982,日期设置!$B$2)</f>
        <v>100.31570000000001</v>
      </c>
      <c r="W982" s="11">
        <f>IF(U982=0,ROUNDUP((Q982-日期设置!$B$2)/365,0),ROUNDUP((R982-日期设置!$B$2)/365,0))</f>
        <v>6</v>
      </c>
      <c r="X982" s="18">
        <f>_xlfn.IFNA(VLOOKUP(A982,过往入选债券!A:D,4,0),2)</f>
        <v>2</v>
      </c>
      <c r="Y982">
        <f>_xlfn.IFNA(VLOOKUP(C982,[2]Sheet1!$A:$A,1,0),3)</f>
        <v>3</v>
      </c>
    </row>
    <row r="983" spans="1:25" hidden="1" x14ac:dyDescent="0.2">
      <c r="A983" s="21" t="s">
        <v>11175</v>
      </c>
      <c r="B983" s="21" t="s">
        <v>11176</v>
      </c>
      <c r="C983" s="37" t="s">
        <v>143</v>
      </c>
      <c r="D983" s="26" t="str">
        <f>[1]!b_calc_yield(A983,日期设置!$B$2,F983,1,R983,1,O983,L983,S983,)</f>
        <v>Fetching...</v>
      </c>
      <c r="E983" s="26">
        <f t="shared" si="30"/>
        <v>16.242442823753734</v>
      </c>
      <c r="F983" s="18">
        <f>[1]!b_dq_cleanprice($A983,日期设置!B$2)</f>
        <v>92.531300000000002</v>
      </c>
      <c r="G983" s="18" t="str">
        <f t="shared" si="31"/>
        <v>2.24 + 0</v>
      </c>
      <c r="H983" s="27">
        <f>[1]!b_dq_pctchange($A983,日期设置!$B$2,1)/100</f>
        <v>0</v>
      </c>
      <c r="I983" s="26">
        <f>[1]!b_pq_pctchange(A983,日期设置!$B$4,日期设置!$B$2,1)</f>
        <v>0</v>
      </c>
      <c r="J983" s="26">
        <f>[1]!b_pq_pctchange(A983,日期设置!$C$4,日期设置!$B$2,1)</f>
        <v>0</v>
      </c>
      <c r="K983" s="52">
        <f>[1]!b_dq_amount($A983,日期设置!B$2,2,10000)</f>
        <v>0</v>
      </c>
      <c r="L983" s="26">
        <f>[1]!b_info_latestpar(A983,日期设置!$B$2)</f>
        <v>100</v>
      </c>
      <c r="M983" s="6">
        <f>[1]!b_info_outstandingbalance($A983,日期设置!B$2)</f>
        <v>10</v>
      </c>
      <c r="N983" s="7" t="str">
        <f>[1]!b_info_latestissurercreditrating2(A983,日期设置!$B$2,"102","1")</f>
        <v>AAA</v>
      </c>
      <c r="O983" s="8">
        <v>3.57</v>
      </c>
      <c r="P983" s="9">
        <f>[1]!b_info_repurchasedate(A983)</f>
        <v>0</v>
      </c>
      <c r="Q983" s="8" t="s">
        <v>16063</v>
      </c>
      <c r="R983" s="2" t="str">
        <f>IF((--IF(P983=0,Q983,P983))&gt;(--日期设置!$B$2),IF(P983=0,Q983,P983),Q983)</f>
        <v>2023-06-18</v>
      </c>
      <c r="S983" s="2" t="s">
        <v>17849</v>
      </c>
      <c r="T983" s="8">
        <f>[1]!b_anal_ptmyear($A983,日期设置!$B$2)</f>
        <v>2.2410958904109588</v>
      </c>
      <c r="U983" s="8">
        <f>[1]!b_anal_termifexercise($A983,日期设置!B$2)</f>
        <v>0</v>
      </c>
      <c r="V983" s="10">
        <f>[1]!b_dq_dirtyprice(A983,日期设置!$B$2)</f>
        <v>95.240600000000001</v>
      </c>
      <c r="W983" s="11">
        <f>IF(U983=0,ROUNDUP((Q983-日期设置!$B$2)/365,0),ROUNDUP((R983-日期设置!$B$2)/365,0))</f>
        <v>3</v>
      </c>
      <c r="X983" s="18">
        <f>_xlfn.IFNA(VLOOKUP(A983,过往入选债券!A:D,4,0),2)</f>
        <v>2</v>
      </c>
      <c r="Y983">
        <f>_xlfn.IFNA(VLOOKUP(C983,[2]Sheet1!$A:$A,1,0),3)</f>
        <v>3</v>
      </c>
    </row>
    <row r="984" spans="1:25" hidden="1" x14ac:dyDescent="0.2">
      <c r="A984" s="21" t="s">
        <v>15321</v>
      </c>
      <c r="B984" s="21" t="s">
        <v>15322</v>
      </c>
      <c r="C984" s="37" t="s">
        <v>14306</v>
      </c>
      <c r="D984" s="26" t="str">
        <f>[1]!b_calc_yield(A984,日期设置!$B$2,F984,1,R984,1,O984,L984,S984,)</f>
        <v>Fetching...</v>
      </c>
      <c r="E984" s="26">
        <f t="shared" si="30"/>
        <v>35.94573515161543</v>
      </c>
      <c r="F984" s="18">
        <f>[1]!b_dq_cleanprice($A984,日期设置!B$2)</f>
        <v>99.997500000000002</v>
      </c>
      <c r="G984" s="18" t="str">
        <f t="shared" si="31"/>
        <v>5.20 + 0</v>
      </c>
      <c r="H984" s="27">
        <f>[1]!b_dq_pctchange($A984,日期设置!$B$2,1)/100</f>
        <v>0</v>
      </c>
      <c r="I984" s="26">
        <f>[1]!b_pq_pctchange(A984,日期设置!$B$4,日期设置!$B$2,1)</f>
        <v>0</v>
      </c>
      <c r="J984" s="26">
        <f>[1]!b_pq_pctchange(A984,日期设置!$C$4,日期设置!$B$2,1)</f>
        <v>0</v>
      </c>
      <c r="K984" s="52">
        <f>[1]!b_dq_amount($A984,日期设置!B$2,2,10000)</f>
        <v>0</v>
      </c>
      <c r="L984" s="26">
        <f>[1]!b_info_latestpar(A984,日期设置!$B$2)</f>
        <v>100</v>
      </c>
      <c r="M984" s="6">
        <f>[1]!b_info_outstandingbalance($A984,日期设置!B$2)</f>
        <v>8</v>
      </c>
      <c r="N984" s="7" t="str">
        <f>[1]!b_info_latestissurercreditrating2(A984,日期设置!$B$2,"102","1")</f>
        <v>AA</v>
      </c>
      <c r="O984" s="8">
        <v>7.3</v>
      </c>
      <c r="P984" s="9">
        <f>[1]!b_info_repurchasedate(A984)</f>
        <v>0</v>
      </c>
      <c r="Q984" s="8" t="s">
        <v>16974</v>
      </c>
      <c r="R984" s="2" t="str">
        <f>IF((--IF(P984=0,Q984,P984))&gt;(--日期设置!$B$2),IF(P984=0,Q984,P984),Q984)</f>
        <v>2026-06-06</v>
      </c>
      <c r="S984" s="2" t="s">
        <v>18632</v>
      </c>
      <c r="T984" s="8">
        <f>[1]!b_anal_ptmyear($A984,日期设置!$B$2)</f>
        <v>5.2082191780821914</v>
      </c>
      <c r="U984" s="8">
        <f>[1]!b_anal_termifexercise($A984,日期设置!B$2)</f>
        <v>0</v>
      </c>
      <c r="V984" s="10">
        <f>[1]!b_dq_dirtyprice(A984,日期设置!$B$2)</f>
        <v>105.7775</v>
      </c>
      <c r="W984" s="11">
        <f>IF(U984=0,ROUNDUP((Q984-日期设置!$B$2)/365,0),ROUNDUP((R984-日期设置!$B$2)/365,0))</f>
        <v>6</v>
      </c>
      <c r="X984" s="18">
        <f>_xlfn.IFNA(VLOOKUP(A984,过往入选债券!A:D,4,0),2)</f>
        <v>2</v>
      </c>
      <c r="Y984">
        <f>_xlfn.IFNA(VLOOKUP(C984,[2]Sheet1!$A:$A,1,0),3)</f>
        <v>3</v>
      </c>
    </row>
    <row r="985" spans="1:25" hidden="1" x14ac:dyDescent="0.2">
      <c r="A985" s="21" t="s">
        <v>15265</v>
      </c>
      <c r="B985" s="21" t="s">
        <v>15266</v>
      </c>
      <c r="C985" s="37" t="s">
        <v>15264</v>
      </c>
      <c r="D985" s="26" t="str">
        <f>[1]!b_calc_yield(A985,日期设置!$B$2,F985,1,R985,1,O985,L985,S985,)</f>
        <v>Fetching...</v>
      </c>
      <c r="E985" s="26">
        <f t="shared" si="30"/>
        <v>21.405750798722025</v>
      </c>
      <c r="F985" s="18">
        <f>[1]!b_dq_cleanprice($A985,日期设置!B$2)</f>
        <v>100</v>
      </c>
      <c r="G985" s="18" t="str">
        <f t="shared" si="31"/>
        <v>5.12 + 3.12</v>
      </c>
      <c r="H985" s="27">
        <f>[1]!b_dq_pctchange($A985,日期设置!$B$2,1)/100</f>
        <v>0</v>
      </c>
      <c r="I985" s="26">
        <f>[1]!b_pq_pctchange(A985,日期设置!$B$4,日期设置!$B$2,1)</f>
        <v>0</v>
      </c>
      <c r="J985" s="26">
        <f>[1]!b_pq_pctchange(A985,日期设置!$C$4,日期设置!$B$2,1)</f>
        <v>0</v>
      </c>
      <c r="K985" s="52">
        <f>[1]!b_dq_amount($A985,日期设置!B$2,2,10000)</f>
        <v>0</v>
      </c>
      <c r="L985" s="26">
        <f>[1]!b_info_latestpar(A985,日期设置!$B$2)</f>
        <v>100</v>
      </c>
      <c r="M985" s="6">
        <f>[1]!b_info_outstandingbalance($A985,日期设置!B$2)</f>
        <v>5</v>
      </c>
      <c r="N985" s="7" t="str">
        <f>[1]!b_info_latestissurercreditrating2(A985,日期设置!$B$2,"102","1")</f>
        <v>AA</v>
      </c>
      <c r="O985" s="8">
        <v>7.3</v>
      </c>
      <c r="P985" s="9" t="str">
        <f>[1]!b_info_repurchasedate(A985)</f>
        <v>2024-05-05</v>
      </c>
      <c r="Q985" s="8" t="s">
        <v>16553</v>
      </c>
      <c r="R985" s="2" t="str">
        <f>IF((--IF(P985=0,Q985,P985))&gt;(--日期设置!$B$2),IF(P985=0,Q985,P985),Q985)</f>
        <v>2024-05-05</v>
      </c>
      <c r="S985" s="2" t="s">
        <v>18302</v>
      </c>
      <c r="T985" s="8">
        <f>[1]!b_anal_ptmyear($A985,日期设置!$B$2)</f>
        <v>5.1205479452054794</v>
      </c>
      <c r="U985" s="8">
        <f>[1]!b_anal_termifexercise($A985,日期设置!B$2)</f>
        <v>3.1232876712328768</v>
      </c>
      <c r="V985" s="10">
        <f>[1]!b_dq_dirtyprice(A985,日期设置!$B$2)</f>
        <v>106.42</v>
      </c>
      <c r="W985" s="11">
        <f>IF(U985=0,ROUNDUP((Q985-日期设置!$B$2)/365,0),ROUNDUP((R985-日期设置!$B$2)/365,0))</f>
        <v>4</v>
      </c>
      <c r="X985" s="18">
        <f>_xlfn.IFNA(VLOOKUP(A985,过往入选债券!A:D,4,0),2)</f>
        <v>2</v>
      </c>
      <c r="Y985">
        <f>_xlfn.IFNA(VLOOKUP(C985,[2]Sheet1!$A:$A,1,0),3)</f>
        <v>3</v>
      </c>
    </row>
    <row r="986" spans="1:25" hidden="1" x14ac:dyDescent="0.2">
      <c r="A986" s="21" t="s">
        <v>9814</v>
      </c>
      <c r="B986" s="21" t="s">
        <v>9815</v>
      </c>
      <c r="C986" s="37" t="s">
        <v>72</v>
      </c>
      <c r="D986" s="26" t="str">
        <f>[1]!b_calc_yield(A986,日期设置!$B$2,F986,1,R986,1,O986,L986,S986,)</f>
        <v>Fetching...</v>
      </c>
      <c r="E986" s="26">
        <f t="shared" si="30"/>
        <v>13.207888020537982</v>
      </c>
      <c r="F986" s="18">
        <f>[1]!b_dq_cleanprice($A986,日期设置!B$2)</f>
        <v>98.5</v>
      </c>
      <c r="G986" s="18" t="str">
        <f t="shared" si="31"/>
        <v>1.82 + 0</v>
      </c>
      <c r="H986" s="27">
        <f>[1]!b_dq_pctchange($A986,日期设置!$B$2,1)/100</f>
        <v>0</v>
      </c>
      <c r="I986" s="26">
        <f>[1]!b_pq_pctchange(A986,日期设置!$B$4,日期设置!$B$2,1)</f>
        <v>0</v>
      </c>
      <c r="J986" s="26">
        <f>[1]!b_pq_pctchange(A986,日期设置!$C$4,日期设置!$B$2,1)</f>
        <v>-0.78305837985281657</v>
      </c>
      <c r="K986" s="52">
        <f>[1]!b_dq_amount($A986,日期设置!B$2,2,10000)</f>
        <v>0</v>
      </c>
      <c r="L986" s="26">
        <f>[1]!b_info_latestpar(A986,日期设置!$B$2)</f>
        <v>100</v>
      </c>
      <c r="M986" s="6">
        <f>[1]!b_info_outstandingbalance($A986,日期设置!B$2)</f>
        <v>9</v>
      </c>
      <c r="N986" s="7" t="str">
        <f>[1]!b_info_latestissurercreditrating2(A986,日期设置!$B$2,"102","1")</f>
        <v>AA</v>
      </c>
      <c r="O986" s="8">
        <v>6.4</v>
      </c>
      <c r="P986" s="9">
        <f>[1]!b_info_repurchasedate(A986)</f>
        <v>0</v>
      </c>
      <c r="Q986" s="8" t="s">
        <v>16745</v>
      </c>
      <c r="R986" s="2" t="str">
        <f>IF((--IF(P986=0,Q986,P986))&gt;(--日期设置!$B$2),IF(P986=0,Q986,P986),Q986)</f>
        <v>2023-01-16</v>
      </c>
      <c r="S986" s="2" t="s">
        <v>18283</v>
      </c>
      <c r="T986" s="8">
        <f>[1]!b_anal_ptmyear($A986,日期设置!$B$2)</f>
        <v>1.821917808219178</v>
      </c>
      <c r="U986" s="8">
        <f>[1]!b_anal_termifexercise($A986,日期设置!B$2)</f>
        <v>0</v>
      </c>
      <c r="V986" s="10">
        <f>[1]!b_dq_dirtyprice(A986,日期设置!$B$2)</f>
        <v>99.639700000000005</v>
      </c>
      <c r="W986" s="11">
        <f>IF(U986=0,ROUNDUP((Q986-日期设置!$B$2)/365,0),ROUNDUP((R986-日期设置!$B$2)/365,0))</f>
        <v>2</v>
      </c>
      <c r="X986" s="18">
        <f>_xlfn.IFNA(VLOOKUP(A986,过往入选债券!A:D,4,0),2)</f>
        <v>2</v>
      </c>
      <c r="Y986">
        <f>_xlfn.IFNA(VLOOKUP(C986,[2]Sheet1!$A:$A,1,0),3)</f>
        <v>3</v>
      </c>
    </row>
    <row r="987" spans="1:25" hidden="1" x14ac:dyDescent="0.2">
      <c r="A987" s="21" t="s">
        <v>2690</v>
      </c>
      <c r="B987" s="21" t="s">
        <v>2691</v>
      </c>
      <c r="C987" s="37" t="s">
        <v>2303</v>
      </c>
      <c r="D987" s="26" t="str">
        <f>[1]!b_calc_yield(A987,日期设置!$B$2,F987,1,R987,1,O987,L987,S987,)</f>
        <v>Fetching...</v>
      </c>
      <c r="E987" s="26">
        <f t="shared" si="30"/>
        <v>7.0086716656890591</v>
      </c>
      <c r="F987" s="18">
        <f>[1]!b_dq_cleanprice($A987,日期设置!B$2)</f>
        <v>100.61960000000001</v>
      </c>
      <c r="G987" s="18" t="str">
        <f t="shared" si="31"/>
        <v>0.96 + 0</v>
      </c>
      <c r="H987" s="27">
        <f>[1]!b_dq_pctchange($A987,日期设置!$B$2,1)/100</f>
        <v>0</v>
      </c>
      <c r="I987" s="26">
        <f>[1]!b_pq_pctchange(A987,日期设置!$B$4,日期设置!$B$2,1)</f>
        <v>0</v>
      </c>
      <c r="J987" s="26">
        <f>[1]!b_pq_pctchange(A987,日期设置!$C$4,日期设置!$B$2,1)</f>
        <v>0</v>
      </c>
      <c r="K987" s="52">
        <f>[1]!b_dq_amount($A987,日期设置!B$2,2,10000)</f>
        <v>0</v>
      </c>
      <c r="L987" s="26">
        <f>[1]!b_info_latestpar(A987,日期设置!$B$2)</f>
        <v>100</v>
      </c>
      <c r="M987" s="6">
        <f>[1]!b_info_outstandingbalance($A987,日期设置!B$2)</f>
        <v>4</v>
      </c>
      <c r="N987" s="7">
        <f>[1]!b_info_latestissurercreditrating2(A987,日期设置!$B$2,"102","1")</f>
        <v>0</v>
      </c>
      <c r="O987" s="8">
        <v>8</v>
      </c>
      <c r="P987" s="9">
        <f>[1]!b_info_repurchasedate(A987)</f>
        <v>0</v>
      </c>
      <c r="Q987" s="8" t="s">
        <v>16066</v>
      </c>
      <c r="R987" s="2" t="str">
        <f>IF((--IF(P987=0,Q987,P987))&gt;(--日期设置!$B$2),IF(P987=0,Q987,P987),Q987)</f>
        <v>2022-03-08</v>
      </c>
      <c r="S987" s="2" t="s">
        <v>17852</v>
      </c>
      <c r="T987" s="8">
        <f>[1]!b_anal_ptmyear($A987,日期设置!$B$2)</f>
        <v>0.9616438356164384</v>
      </c>
      <c r="U987" s="8">
        <f>[1]!b_anal_termifexercise($A987,日期设置!B$2)</f>
        <v>0</v>
      </c>
      <c r="V987" s="10">
        <f>[1]!b_dq_dirtyprice(A987,日期设置!$B$2)</f>
        <v>100.9264</v>
      </c>
      <c r="W987" s="11">
        <f>IF(U987=0,ROUNDUP((Q987-日期设置!$B$2)/365,0),ROUNDUP((R987-日期设置!$B$2)/365,0))</f>
        <v>1</v>
      </c>
      <c r="X987" s="18">
        <f>_xlfn.IFNA(VLOOKUP(A987,过往入选债券!A:D,4,0),2)</f>
        <v>2</v>
      </c>
      <c r="Y987">
        <f>_xlfn.IFNA(VLOOKUP(C987,[2]Sheet1!$A:$A,1,0),3)</f>
        <v>3</v>
      </c>
    </row>
    <row r="988" spans="1:25" hidden="1" x14ac:dyDescent="0.2">
      <c r="A988" s="21" t="s">
        <v>1829</v>
      </c>
      <c r="B988" s="21" t="s">
        <v>1830</v>
      </c>
      <c r="C988" s="37" t="s">
        <v>1586</v>
      </c>
      <c r="D988" s="26" t="str">
        <f>[1]!b_calc_yield(A988,日期设置!$B$2,F988,1,R988,1,O988,L988,S988,)</f>
        <v>Fetching...</v>
      </c>
      <c r="E988" s="26">
        <f t="shared" si="30"/>
        <v>14.352720450281442</v>
      </c>
      <c r="F988" s="18">
        <f>[1]!b_dq_cleanprice($A988,日期设置!B$2)</f>
        <v>100</v>
      </c>
      <c r="G988" s="18" t="str">
        <f t="shared" si="31"/>
        <v>2.09 + 0</v>
      </c>
      <c r="H988" s="27">
        <f>[1]!b_dq_pctchange($A988,日期设置!$B$2,1)/100</f>
        <v>0</v>
      </c>
      <c r="I988" s="26">
        <f>[1]!b_pq_pctchange(A988,日期设置!$B$4,日期设置!$B$2,1)</f>
        <v>0</v>
      </c>
      <c r="J988" s="26">
        <f>[1]!b_pq_pctchange(A988,日期设置!$C$4,日期设置!$B$2,1)</f>
        <v>0</v>
      </c>
      <c r="K988" s="52">
        <f>[1]!b_dq_amount($A988,日期设置!B$2,2,10000)</f>
        <v>0</v>
      </c>
      <c r="L988" s="26">
        <f>[1]!b_info_latestpar(A988,日期设置!$B$2)</f>
        <v>100</v>
      </c>
      <c r="M988" s="6">
        <f>[1]!b_info_outstandingbalance($A988,日期设置!B$2)</f>
        <v>3</v>
      </c>
      <c r="N988" s="7">
        <f>[1]!b_info_latestissurercreditrating2(A988,日期设置!$B$2,"102","1")</f>
        <v>0</v>
      </c>
      <c r="O988" s="8">
        <v>7.3</v>
      </c>
      <c r="P988" s="9">
        <f>[1]!b_info_repurchasedate(A988)</f>
        <v>0</v>
      </c>
      <c r="Q988" s="8" t="s">
        <v>17269</v>
      </c>
      <c r="R988" s="2" t="str">
        <f>IF((--IF(P988=0,Q988,P988))&gt;(--日期设置!$B$2),IF(P988=0,Q988,P988),Q988)</f>
        <v>2023-04-26</v>
      </c>
      <c r="S988" s="2" t="s">
        <v>18010</v>
      </c>
      <c r="T988" s="8">
        <f>[1]!b_anal_ptmyear($A988,日期设置!$B$2)</f>
        <v>2.095890410958904</v>
      </c>
      <c r="U988" s="8">
        <f>[1]!b_anal_termifexercise($A988,日期设置!B$2)</f>
        <v>0</v>
      </c>
      <c r="V988" s="10">
        <f>[1]!b_dq_dirtyprice(A988,日期设置!$B$2)</f>
        <v>106.6</v>
      </c>
      <c r="W988" s="11">
        <f>IF(U988=0,ROUNDUP((Q988-日期设置!$B$2)/365,0),ROUNDUP((R988-日期设置!$B$2)/365,0))</f>
        <v>3</v>
      </c>
      <c r="X988" s="18">
        <f>_xlfn.IFNA(VLOOKUP(A988,过往入选债券!A:D,4,0),2)</f>
        <v>2</v>
      </c>
      <c r="Y988">
        <f>_xlfn.IFNA(VLOOKUP(C988,[2]Sheet1!$A:$A,1,0),3)</f>
        <v>3</v>
      </c>
    </row>
    <row r="989" spans="1:25" hidden="1" x14ac:dyDescent="0.2">
      <c r="A989" s="21" t="s">
        <v>1831</v>
      </c>
      <c r="B989" s="21" t="s">
        <v>1832</v>
      </c>
      <c r="C989" s="37" t="s">
        <v>1586</v>
      </c>
      <c r="D989" s="26" t="str">
        <f>[1]!b_calc_yield(A989,日期设置!$B$2,F989,1,R989,1,O989,L989,S989,)</f>
        <v>Fetching...</v>
      </c>
      <c r="E989" s="26">
        <f t="shared" si="30"/>
        <v>14.374179020454125</v>
      </c>
      <c r="F989" s="18">
        <f>[1]!b_dq_cleanprice($A989,日期设置!B$2)</f>
        <v>100</v>
      </c>
      <c r="G989" s="18" t="str">
        <f t="shared" si="31"/>
        <v>2.09 + 0</v>
      </c>
      <c r="H989" s="27">
        <f>[1]!b_dq_pctchange($A989,日期设置!$B$2,1)/100</f>
        <v>0</v>
      </c>
      <c r="I989" s="26">
        <f>[1]!b_pq_pctchange(A989,日期设置!$B$4,日期设置!$B$2,1)</f>
        <v>0</v>
      </c>
      <c r="J989" s="26">
        <f>[1]!b_pq_pctchange(A989,日期设置!$C$4,日期设置!$B$2,1)</f>
        <v>0</v>
      </c>
      <c r="K989" s="52">
        <f>[1]!b_dq_amount($A989,日期设置!B$2,2,10000)</f>
        <v>0</v>
      </c>
      <c r="L989" s="26">
        <f>[1]!b_info_latestpar(A989,日期设置!$B$2)</f>
        <v>100</v>
      </c>
      <c r="M989" s="6">
        <f>[1]!b_info_outstandingbalance($A989,日期设置!B$2)</f>
        <v>2</v>
      </c>
      <c r="N989" s="7">
        <f>[1]!b_info_latestissurercreditrating2(A989,日期设置!$B$2,"102","1")</f>
        <v>0</v>
      </c>
      <c r="O989" s="8">
        <v>7.3</v>
      </c>
      <c r="P989" s="9">
        <f>[1]!b_info_repurchasedate(A989)</f>
        <v>0</v>
      </c>
      <c r="Q989" s="8" t="s">
        <v>16427</v>
      </c>
      <c r="R989" s="2" t="str">
        <f>IF((--IF(P989=0,Q989,P989))&gt;(--日期设置!$B$2),IF(P989=0,Q989,P989),Q989)</f>
        <v>2023-04-27</v>
      </c>
      <c r="S989" s="2" t="s">
        <v>17868</v>
      </c>
      <c r="T989" s="8">
        <f>[1]!b_anal_ptmyear($A989,日期设置!$B$2)</f>
        <v>2.0986301369863014</v>
      </c>
      <c r="U989" s="8">
        <f>[1]!b_anal_termifexercise($A989,日期设置!B$2)</f>
        <v>0</v>
      </c>
      <c r="V989" s="10">
        <f>[1]!b_dq_dirtyprice(A989,日期设置!$B$2)</f>
        <v>106.58</v>
      </c>
      <c r="W989" s="11">
        <f>IF(U989=0,ROUNDUP((Q989-日期设置!$B$2)/365,0),ROUNDUP((R989-日期设置!$B$2)/365,0))</f>
        <v>3</v>
      </c>
      <c r="X989" s="18">
        <f>_xlfn.IFNA(VLOOKUP(A989,过往入选债券!A:D,4,0),2)</f>
        <v>2</v>
      </c>
      <c r="Y989">
        <f>_xlfn.IFNA(VLOOKUP(C989,[2]Sheet1!$A:$A,1,0),3)</f>
        <v>3</v>
      </c>
    </row>
    <row r="990" spans="1:25" hidden="1" x14ac:dyDescent="0.2">
      <c r="A990" s="21" t="s">
        <v>924</v>
      </c>
      <c r="B990" s="21" t="s">
        <v>925</v>
      </c>
      <c r="C990" s="37" t="s">
        <v>926</v>
      </c>
      <c r="D990" s="26" t="str">
        <f>[1]!b_calc_yield(A990,日期设置!$B$2,F990,1,R990,1,O990,L990,S990,)</f>
        <v>Fetching...</v>
      </c>
      <c r="E990" s="26">
        <f t="shared" si="30"/>
        <v>5.7702913508658638</v>
      </c>
      <c r="F990" s="18">
        <f>[1]!b_dq_cleanprice($A990,日期设置!B$2)</f>
        <v>100</v>
      </c>
      <c r="G990" s="18" t="str">
        <f t="shared" si="31"/>
        <v>0.79 + 0</v>
      </c>
      <c r="H990" s="27">
        <f>[1]!b_dq_pctchange($A990,日期设置!$B$2,1)/100</f>
        <v>0</v>
      </c>
      <c r="I990" s="26">
        <f>[1]!b_pq_pctchange(A990,日期设置!$B$4,日期设置!$B$2,1)</f>
        <v>0</v>
      </c>
      <c r="J990" s="26">
        <f>[1]!b_pq_pctchange(A990,日期设置!$C$4,日期设置!$B$2,1)</f>
        <v>0</v>
      </c>
      <c r="K990" s="52">
        <f>[1]!b_dq_amount($A990,日期设置!B$2,2,10000)</f>
        <v>0</v>
      </c>
      <c r="L990" s="26">
        <f>[1]!b_info_latestpar(A990,日期设置!$B$2)</f>
        <v>100</v>
      </c>
      <c r="M990" s="6">
        <f>[1]!b_info_outstandingbalance($A990,日期设置!B$2)</f>
        <v>3</v>
      </c>
      <c r="N990" s="7">
        <f>[1]!b_info_latestissurercreditrating2(A990,日期设置!$B$2,"102","1")</f>
        <v>0</v>
      </c>
      <c r="O990" s="8">
        <v>7.4</v>
      </c>
      <c r="P990" s="9">
        <f>[1]!b_info_repurchasedate(A990)</f>
        <v>0</v>
      </c>
      <c r="Q990" s="8" t="s">
        <v>17365</v>
      </c>
      <c r="R990" s="2" t="str">
        <f>IF((--IF(P990=0,Q990,P990))&gt;(--日期设置!$B$2),IF(P990=0,Q990,P990),Q990)</f>
        <v>2022-01-05</v>
      </c>
      <c r="S990" s="2" t="s">
        <v>18976</v>
      </c>
      <c r="T990" s="8">
        <f>[1]!b_anal_ptmyear($A990,日期设置!$B$2)</f>
        <v>0.79178082191780819</v>
      </c>
      <c r="U990" s="8">
        <f>[1]!b_anal_termifexercise($A990,日期设置!B$2)</f>
        <v>0</v>
      </c>
      <c r="V990" s="10">
        <f>[1]!b_dq_dirtyprice(A990,日期设置!$B$2)</f>
        <v>101.5408</v>
      </c>
      <c r="W990" s="11">
        <f>IF(U990=0,ROUNDUP((Q990-日期设置!$B$2)/365,0),ROUNDUP((R990-日期设置!$B$2)/365,0))</f>
        <v>1</v>
      </c>
      <c r="X990" s="18">
        <f>_xlfn.IFNA(VLOOKUP(A990,过往入选债券!A:D,4,0),2)</f>
        <v>2</v>
      </c>
      <c r="Y990">
        <f>_xlfn.IFNA(VLOOKUP(C990,[2]Sheet1!$A:$A,1,0),3)</f>
        <v>3</v>
      </c>
    </row>
    <row r="991" spans="1:25" hidden="1" x14ac:dyDescent="0.2">
      <c r="A991" s="21" t="s">
        <v>11390</v>
      </c>
      <c r="B991" s="21" t="s">
        <v>11391</v>
      </c>
      <c r="C991" s="37" t="s">
        <v>262</v>
      </c>
      <c r="D991" s="26" t="str">
        <f>[1]!b_calc_yield(A991,日期设置!$B$2,F991,1,R991,1,O991,L991,S991,)</f>
        <v>Fetching...</v>
      </c>
      <c r="E991" s="26">
        <f t="shared" si="30"/>
        <v>9.3581278010836257</v>
      </c>
      <c r="F991" s="18">
        <f>[1]!b_dq_cleanprice($A991,日期设置!B$2)</f>
        <v>99.86</v>
      </c>
      <c r="G991" s="18" t="str">
        <f t="shared" si="31"/>
        <v>2.33 + 1.33</v>
      </c>
      <c r="H991" s="27">
        <f>[1]!b_dq_pctchange($A991,日期设置!$B$2,1)/100</f>
        <v>0</v>
      </c>
      <c r="I991" s="26">
        <f>[1]!b_pq_pctchange(A991,日期设置!$B$4,日期设置!$B$2,1)</f>
        <v>0</v>
      </c>
      <c r="J991" s="26">
        <f>[1]!b_pq_pctchange(A991,日期设置!$C$4,日期设置!$B$2,1)</f>
        <v>-0.14000000000000057</v>
      </c>
      <c r="K991" s="52">
        <f>[1]!b_dq_amount($A991,日期设置!B$2,2,10000)</f>
        <v>0</v>
      </c>
      <c r="L991" s="26">
        <f>[1]!b_info_latestpar(A991,日期设置!$B$2)</f>
        <v>100</v>
      </c>
      <c r="M991" s="6">
        <f>[1]!b_info_outstandingbalance($A991,日期设置!B$2)</f>
        <v>10</v>
      </c>
      <c r="N991" s="7" t="str">
        <f>[1]!b_info_latestissurercreditrating2(A991,日期设置!$B$2,"102","1")</f>
        <v>AAA</v>
      </c>
      <c r="O991" s="8">
        <v>7.22</v>
      </c>
      <c r="P991" s="9" t="str">
        <f>[1]!b_info_repurchasedate(A991)</f>
        <v>2022-07-23</v>
      </c>
      <c r="Q991" s="8" t="s">
        <v>15999</v>
      </c>
      <c r="R991" s="2" t="str">
        <f>IF((--IF(P991=0,Q991,P991))&gt;(--日期设置!$B$2),IF(P991=0,Q991,P991),Q991)</f>
        <v>2022-07-23</v>
      </c>
      <c r="S991" s="2" t="s">
        <v>18786</v>
      </c>
      <c r="T991" s="8">
        <f>[1]!b_anal_ptmyear($A991,日期设置!$B$2)</f>
        <v>2.3369863013698629</v>
      </c>
      <c r="U991" s="8">
        <f>[1]!b_anal_termifexercise($A991,日期设置!B$2)</f>
        <v>1.3369863013698631</v>
      </c>
      <c r="V991" s="10">
        <f>[1]!b_dq_dirtyprice(A991,日期设置!$B$2)</f>
        <v>104.64700000000001</v>
      </c>
      <c r="W991" s="11">
        <f>IF(U991=0,ROUNDUP((Q991-日期设置!$B$2)/365,0),ROUNDUP((R991-日期设置!$B$2)/365,0))</f>
        <v>2</v>
      </c>
      <c r="X991" s="18">
        <f>_xlfn.IFNA(VLOOKUP(A991,过往入选债券!A:D,4,0),2)</f>
        <v>2</v>
      </c>
      <c r="Y991">
        <f>_xlfn.IFNA(VLOOKUP(C991,[2]Sheet1!$A:$A,1,0),3)</f>
        <v>3</v>
      </c>
    </row>
    <row r="992" spans="1:25" hidden="1" x14ac:dyDescent="0.2">
      <c r="A992" s="21" t="s">
        <v>5213</v>
      </c>
      <c r="B992" s="21" t="s">
        <v>5214</v>
      </c>
      <c r="C992" s="37" t="s">
        <v>4994</v>
      </c>
      <c r="D992" s="26" t="str">
        <f>[1]!b_calc_yield(A992,日期设置!$B$2,F992,1,R992,1,O992,L992,S992,)</f>
        <v>Fetching...</v>
      </c>
      <c r="E992" s="26">
        <f t="shared" si="30"/>
        <v>18.745176563836232</v>
      </c>
      <c r="F992" s="18">
        <f>[1]!b_dq_cleanprice($A992,日期设置!B$2)</f>
        <v>93.890299999999996</v>
      </c>
      <c r="G992" s="18" t="str">
        <f t="shared" si="31"/>
        <v>2.57 + 0</v>
      </c>
      <c r="H992" s="27">
        <f>[1]!b_dq_pctchange($A992,日期设置!$B$2,1)/100</f>
        <v>0</v>
      </c>
      <c r="I992" s="26">
        <f>[1]!b_pq_pctchange(A992,日期设置!$B$4,日期设置!$B$2,1)</f>
        <v>0.17337438838849764</v>
      </c>
      <c r="J992" s="26">
        <f>[1]!b_pq_pctchange(A992,日期设置!$C$4,日期设置!$B$2,1)</f>
        <v>1.6676737029264639</v>
      </c>
      <c r="K992" s="52">
        <f>[1]!b_dq_amount($A992,日期设置!B$2,2,10000)</f>
        <v>0</v>
      </c>
      <c r="L992" s="26">
        <f>[1]!b_info_latestpar(A992,日期设置!$B$2)</f>
        <v>100</v>
      </c>
      <c r="M992" s="6">
        <f>[1]!b_info_outstandingbalance($A992,日期设置!B$2)</f>
        <v>5.6</v>
      </c>
      <c r="N992" s="7" t="str">
        <f>[1]!b_info_latestissurercreditrating2(A992,日期设置!$B$2,"102","1")</f>
        <v>AA</v>
      </c>
      <c r="O992" s="8">
        <v>4.62</v>
      </c>
      <c r="P992" s="9">
        <f>[1]!b_info_repurchasedate(A992)</f>
        <v>0</v>
      </c>
      <c r="Q992" s="8" t="s">
        <v>17652</v>
      </c>
      <c r="R992" s="2" t="str">
        <f>IF((--IF(P992=0,Q992,P992))&gt;(--日期设置!$B$2),IF(P992=0,Q992,P992),Q992)</f>
        <v>2023-10-19</v>
      </c>
      <c r="S992" s="2" t="s">
        <v>18903</v>
      </c>
      <c r="T992" s="8">
        <f>[1]!b_anal_ptmyear($A992,日期设置!$B$2)</f>
        <v>2.5780821917808217</v>
      </c>
      <c r="U992" s="8">
        <f>[1]!b_anal_termifexercise($A992,日期设置!B$2)</f>
        <v>0</v>
      </c>
      <c r="V992" s="10">
        <f>[1]!b_dq_dirtyprice(A992,日期设置!$B$2)</f>
        <v>95.885999999999996</v>
      </c>
      <c r="W992" s="11">
        <f>IF(U992=0,ROUNDUP((Q992-日期设置!$B$2)/365,0),ROUNDUP((R992-日期设置!$B$2)/365,0))</f>
        <v>3</v>
      </c>
      <c r="X992" s="18">
        <f>_xlfn.IFNA(VLOOKUP(A992,过往入选债券!A:D,4,0),2)</f>
        <v>2</v>
      </c>
      <c r="Y992">
        <f>_xlfn.IFNA(VLOOKUP(C992,[2]Sheet1!$A:$A,1,0),3)</f>
        <v>3</v>
      </c>
    </row>
    <row r="993" spans="1:25" hidden="1" x14ac:dyDescent="0.2">
      <c r="A993" s="21" t="s">
        <v>14706</v>
      </c>
      <c r="B993" s="21" t="s">
        <v>14707</v>
      </c>
      <c r="C993" s="37" t="s">
        <v>14708</v>
      </c>
      <c r="D993" s="26" t="str">
        <f>[1]!b_calc_yield(A993,日期设置!$B$2,F993,1,R993,1,O993,L993,S993,)</f>
        <v>Fetching...</v>
      </c>
      <c r="E993" s="26">
        <f t="shared" si="30"/>
        <v>31.50479053165509</v>
      </c>
      <c r="F993" s="18">
        <f>[1]!b_dq_cleanprice($A993,日期设置!B$2)</f>
        <v>102.60250000000001</v>
      </c>
      <c r="G993" s="18" t="str">
        <f t="shared" si="31"/>
        <v>4.51 + 0</v>
      </c>
      <c r="H993" s="27">
        <f>[1]!b_dq_pctchange($A993,日期设置!$B$2,1)/100</f>
        <v>0</v>
      </c>
      <c r="I993" s="26">
        <f>[1]!b_pq_pctchange(A993,日期设置!$B$4,日期设置!$B$2,1)</f>
        <v>0</v>
      </c>
      <c r="J993" s="26">
        <f>[1]!b_pq_pctchange(A993,日期设置!$C$4,日期设置!$B$2,1)</f>
        <v>0</v>
      </c>
      <c r="K993" s="52">
        <f>[1]!b_dq_amount($A993,日期设置!B$2,2,10000)</f>
        <v>0</v>
      </c>
      <c r="L993" s="26">
        <f>[1]!b_info_latestpar(A993,日期设置!$B$2)</f>
        <v>100</v>
      </c>
      <c r="M993" s="6">
        <f>[1]!b_info_outstandingbalance($A993,日期设置!B$2)</f>
        <v>3</v>
      </c>
      <c r="N993" s="7" t="str">
        <f>[1]!b_info_latestissurercreditrating2(A993,日期设置!$B$2,"102","1")</f>
        <v>AA</v>
      </c>
      <c r="O993" s="8">
        <v>8</v>
      </c>
      <c r="P993" s="9">
        <f>[1]!b_info_repurchasedate(A993)</f>
        <v>0</v>
      </c>
      <c r="Q993" s="8" t="s">
        <v>16661</v>
      </c>
      <c r="R993" s="2" t="str">
        <f>IF((--IF(P993=0,Q993,P993))&gt;(--日期设置!$B$2),IF(P993=0,Q993,P993),Q993)</f>
        <v>2025-09-27</v>
      </c>
      <c r="S993" s="2" t="s">
        <v>18403</v>
      </c>
      <c r="T993" s="8">
        <f>[1]!b_anal_ptmyear($A993,日期设置!$B$2)</f>
        <v>4.5178082191780824</v>
      </c>
      <c r="U993" s="8">
        <f>[1]!b_anal_termifexercise($A993,日期设置!B$2)</f>
        <v>0</v>
      </c>
      <c r="V993" s="10">
        <f>[1]!b_dq_dirtyprice(A993,日期设置!$B$2)</f>
        <v>106.46</v>
      </c>
      <c r="W993" s="11">
        <f>IF(U993=0,ROUNDUP((Q993-日期设置!$B$2)/365,0),ROUNDUP((R993-日期设置!$B$2)/365,0))</f>
        <v>5</v>
      </c>
      <c r="X993" s="18">
        <f>_xlfn.IFNA(VLOOKUP(A993,过往入选债券!A:D,4,0),2)</f>
        <v>2</v>
      </c>
      <c r="Y993">
        <f>_xlfn.IFNA(VLOOKUP(C993,[2]Sheet1!$A:$A,1,0),3)</f>
        <v>3</v>
      </c>
    </row>
    <row r="994" spans="1:25" hidden="1" x14ac:dyDescent="0.2">
      <c r="A994" s="21" t="s">
        <v>6299</v>
      </c>
      <c r="B994" s="21" t="s">
        <v>6300</v>
      </c>
      <c r="C994" s="37" t="s">
        <v>17</v>
      </c>
      <c r="D994" s="26" t="str">
        <f>[1]!b_calc_yield(A994,日期设置!$B$2,F994,1,R994,1,O994,L994,S994,)</f>
        <v>Fetching...</v>
      </c>
      <c r="E994" s="26">
        <f t="shared" si="30"/>
        <v>13.671931280150629</v>
      </c>
      <c r="F994" s="18">
        <f>[1]!b_dq_cleanprice($A994,日期设置!B$2)</f>
        <v>99.831699999999998</v>
      </c>
      <c r="G994" s="18" t="str">
        <f t="shared" si="31"/>
        <v>1.88 + 1.88</v>
      </c>
      <c r="H994" s="27">
        <f>[1]!b_dq_pctchange($A994,日期设置!$B$2,1)/100</f>
        <v>0</v>
      </c>
      <c r="I994" s="26">
        <f>[1]!b_pq_pctchange(A994,日期设置!$B$4,日期设置!$B$2,1)</f>
        <v>0</v>
      </c>
      <c r="J994" s="26">
        <f>[1]!b_pq_pctchange(A994,日期设置!$C$4,日期设置!$B$2,1)</f>
        <v>-0.70498953158179689</v>
      </c>
      <c r="K994" s="52">
        <f>[1]!b_dq_amount($A994,日期设置!B$2,2,10000)</f>
        <v>0</v>
      </c>
      <c r="L994" s="26">
        <f>[1]!b_info_latestpar(A994,日期设置!$B$2)</f>
        <v>100</v>
      </c>
      <c r="M994" s="6">
        <f>[1]!b_info_outstandingbalance($A994,日期设置!B$2)</f>
        <v>15</v>
      </c>
      <c r="N994" s="7" t="str">
        <f>[1]!b_info_latestissurercreditrating2(A994,日期设置!$B$2,"102","1")</f>
        <v>AA+</v>
      </c>
      <c r="O994" s="8">
        <v>7.2</v>
      </c>
      <c r="P994" s="9">
        <f>[1]!b_info_repurchasedate(A994)</f>
        <v>0</v>
      </c>
      <c r="Q994" s="8" t="s">
        <v>16746</v>
      </c>
      <c r="R994" s="2" t="str">
        <f>IF((--IF(P994=0,Q994,P994))&gt;(--日期设置!$B$2),IF(P994=0,Q994,P994),Q994)</f>
        <v>2023-02-09</v>
      </c>
      <c r="S994" s="2" t="s">
        <v>18464</v>
      </c>
      <c r="T994" s="8">
        <f>[1]!b_anal_ptmyear($A994,日期设置!$B$2)</f>
        <v>1.8876712328767122</v>
      </c>
      <c r="U994" s="8">
        <f>[1]!b_anal_termifexercise($A994,日期设置!B$2)</f>
        <v>1.8876712328767122</v>
      </c>
      <c r="V994" s="10">
        <f>[1]!b_dq_dirtyprice(A994,日期设置!$B$2)</f>
        <v>100.6405</v>
      </c>
      <c r="W994" s="11">
        <f>IF(U994=0,ROUNDUP((Q994-日期设置!$B$2)/365,0),ROUNDUP((R994-日期设置!$B$2)/365,0))</f>
        <v>2</v>
      </c>
      <c r="X994" s="18">
        <f>_xlfn.IFNA(VLOOKUP(A994,过往入选债券!A:D,4,0),2)</f>
        <v>2</v>
      </c>
      <c r="Y994">
        <f>_xlfn.IFNA(VLOOKUP(C994,[2]Sheet1!$A:$A,1,0),3)</f>
        <v>3</v>
      </c>
    </row>
    <row r="995" spans="1:25" hidden="1" x14ac:dyDescent="0.2">
      <c r="A995" s="28" t="s">
        <v>20692</v>
      </c>
      <c r="B995" s="28" t="s">
        <v>20693</v>
      </c>
      <c r="C995" s="39" t="s">
        <v>12519</v>
      </c>
      <c r="D995" s="26" t="str">
        <f>[1]!b_calc_yield(A995,日期设置!$B$2,F995,1,R995,1,O995,L995,S995,)</f>
        <v>Fetching...</v>
      </c>
      <c r="E995" s="26">
        <f t="shared" si="30"/>
        <v>31.791020443227858</v>
      </c>
      <c r="F995" s="18">
        <f>[1]!b_dq_cleanprice($A995,日期设置!B$2)</f>
        <v>98.887</v>
      </c>
      <c r="G995" s="18" t="str">
        <f t="shared" si="31"/>
        <v>9.49 + 4.49</v>
      </c>
      <c r="H995" s="27">
        <f>[1]!b_dq_pctchange($A995,日期设置!$B$2,1)/100</f>
        <v>0</v>
      </c>
      <c r="I995" s="26">
        <f>[1]!b_pq_pctchange(A995,日期设置!$B$4,日期设置!$B$2,1)</f>
        <v>0</v>
      </c>
      <c r="J995" s="26">
        <f>[1]!b_pq_pctchange(A995,日期设置!$C$4,日期设置!$B$2,1)</f>
        <v>0</v>
      </c>
      <c r="K995" s="52">
        <f>[1]!b_dq_amount($A995,日期设置!B$2,2,10000)</f>
        <v>0</v>
      </c>
      <c r="L995" s="26">
        <f>[1]!b_info_latestpar(A995,日期设置!$B$2)</f>
        <v>100</v>
      </c>
      <c r="M995" s="6">
        <f>[1]!b_info_outstandingbalance($A995,日期设置!B$2)</f>
        <v>4</v>
      </c>
      <c r="N995" s="7" t="str">
        <f>[1]!b_info_latestissurercreditrating2(A995,日期设置!$B$2,"102","1")</f>
        <v>AA</v>
      </c>
      <c r="O995" s="8">
        <v>7</v>
      </c>
      <c r="P995" s="9" t="str">
        <f>[1]!b_info_repurchasedate(A995)</f>
        <v>2025-09-18</v>
      </c>
      <c r="Q995" s="8" t="s">
        <v>20825</v>
      </c>
      <c r="R995" s="2" t="str">
        <f>IF((--IF(P995=0,Q995,P995))&gt;(--日期设置!$B$2),IF(P995=0,Q995,P995),Q995)</f>
        <v>2025-09-18</v>
      </c>
      <c r="S995" s="31" t="s">
        <v>16447</v>
      </c>
      <c r="T995" s="8">
        <f>[1]!b_anal_ptmyear($A995,日期设置!$B$2)</f>
        <v>9.493150684931507</v>
      </c>
      <c r="U995" s="8">
        <f>[1]!b_anal_termifexercise($A995,日期设置!B$2)</f>
        <v>4.4958904109589044</v>
      </c>
      <c r="V995" s="10">
        <f>[1]!b_dq_dirtyprice(A995,日期设置!$B$2)</f>
        <v>102.4349</v>
      </c>
      <c r="W995" s="11">
        <f>IF(U995=0,ROUNDUP((Q995-日期设置!$B$2)/365,0),ROUNDUP((R995-日期设置!$B$2)/365,0))</f>
        <v>5</v>
      </c>
      <c r="X995" s="18">
        <f>_xlfn.IFNA(VLOOKUP(A995,过往入选债券!A:D,4,0),2)</f>
        <v>2</v>
      </c>
      <c r="Y995" t="str">
        <f>_xlfn.IFNA(VLOOKUP(C995,[2]Sheet1!$A:$A,1,0),3)</f>
        <v>潍坊渤海水产综合开发有限公司</v>
      </c>
    </row>
    <row r="996" spans="1:25" hidden="1" x14ac:dyDescent="0.2">
      <c r="A996" s="28" t="s">
        <v>21859</v>
      </c>
      <c r="B996" s="28" t="s">
        <v>22053</v>
      </c>
      <c r="C996" s="39" t="s">
        <v>12008</v>
      </c>
      <c r="D996" s="26" t="str">
        <f>[1]!b_calc_yield(A996,日期设置!$B$2,F996,1,R996,1,O996,L996,S996,)</f>
        <v>Fetching...</v>
      </c>
      <c r="E996" s="26">
        <f t="shared" si="30"/>
        <v>19.909502262443457</v>
      </c>
      <c r="F996" s="18">
        <f>[1]!b_dq_cleanprice($A996,日期设置!B$2)</f>
        <v>100</v>
      </c>
      <c r="G996" s="18" t="str">
        <f t="shared" si="31"/>
        <v>4.77 + 2.77</v>
      </c>
      <c r="H996" s="27">
        <f>[1]!b_dq_pctchange($A996,日期设置!$B$2,1)/100</f>
        <v>0</v>
      </c>
      <c r="I996" s="26">
        <f>[1]!b_pq_pctchange(A996,日期设置!$B$4,日期设置!$B$2,1)</f>
        <v>0</v>
      </c>
      <c r="J996" s="26">
        <f>[1]!b_pq_pctchange(A996,日期设置!$C$4,日期设置!$B$2,1)</f>
        <v>0</v>
      </c>
      <c r="K996" s="52">
        <f>[1]!b_dq_amount($A996,日期设置!B$2,2,10000)</f>
        <v>0</v>
      </c>
      <c r="L996" s="26">
        <f>[1]!b_info_latestpar(A996,日期设置!$B$2)</f>
        <v>100</v>
      </c>
      <c r="M996" s="6">
        <f>[1]!b_info_outstandingbalance($A996,日期设置!B$2)</f>
        <v>2.2000000000000002</v>
      </c>
      <c r="N996" s="7" t="str">
        <f>[1]!b_info_latestissurercreditrating2(A996,日期设置!$B$2,"102","1")</f>
        <v>AA</v>
      </c>
      <c r="O996" s="43">
        <v>7.3</v>
      </c>
      <c r="P996" s="9" t="str">
        <f>[1]!b_info_repurchasedate(A996)</f>
        <v>2023-12-29</v>
      </c>
      <c r="Q996" s="31" t="s">
        <v>16472</v>
      </c>
      <c r="R996" s="2" t="str">
        <f>IF((--IF(P996=0,Q996,P996))&gt;(--日期设置!$B$2),IF(P996=0,Q996,P996),Q996)</f>
        <v>2023-12-29</v>
      </c>
      <c r="S996" s="31" t="s">
        <v>16701</v>
      </c>
      <c r="T996" s="8">
        <f>[1]!b_anal_ptmyear($A996,日期设置!$B$2)</f>
        <v>4.7726027397260271</v>
      </c>
      <c r="U996" s="8">
        <f>[1]!b_anal_termifexercise($A996,日期设置!B$2)</f>
        <v>2.7726027397260276</v>
      </c>
      <c r="V996" s="10">
        <f>[1]!b_dq_dirtyprice(A996,日期设置!$B$2)</f>
        <v>101.66</v>
      </c>
      <c r="W996" s="11">
        <f>IF(U996=0,ROUNDUP((Q996-日期设置!$B$2)/365,0),ROUNDUP((R996-日期设置!$B$2)/365,0))</f>
        <v>3</v>
      </c>
      <c r="X996" s="18">
        <f>_xlfn.IFNA(VLOOKUP(A996,过往入选债券!A:D,4,0),2)</f>
        <v>2</v>
      </c>
      <c r="Y996">
        <f>_xlfn.IFNA(VLOOKUP(C996,[2]Sheet1!$A:$A,1,0),3)</f>
        <v>3</v>
      </c>
    </row>
    <row r="997" spans="1:25" hidden="1" x14ac:dyDescent="0.2">
      <c r="A997" s="21" t="s">
        <v>3026</v>
      </c>
      <c r="B997" s="21" t="s">
        <v>3027</v>
      </c>
      <c r="C997" s="37" t="s">
        <v>1015</v>
      </c>
      <c r="D997" s="26" t="str">
        <f>[1]!b_calc_yield(A997,日期设置!$B$2,F997,1,R997,1,O997,L997,S997,)</f>
        <v>Fetching...</v>
      </c>
      <c r="E997" s="26">
        <f t="shared" si="30"/>
        <v>7.5046904315196894</v>
      </c>
      <c r="F997" s="18">
        <f>[1]!b_dq_cleanprice($A997,日期设置!B$2)</f>
        <v>100</v>
      </c>
      <c r="G997" s="18" t="str">
        <f t="shared" si="31"/>
        <v>1.09 + 0</v>
      </c>
      <c r="H997" s="27">
        <f>[1]!b_dq_pctchange($A997,日期设置!$B$2,1)/100</f>
        <v>0</v>
      </c>
      <c r="I997" s="26">
        <f>[1]!b_pq_pctchange(A997,日期设置!$B$4,日期设置!$B$2,1)</f>
        <v>0</v>
      </c>
      <c r="J997" s="26">
        <f>[1]!b_pq_pctchange(A997,日期设置!$C$4,日期设置!$B$2,1)</f>
        <v>0</v>
      </c>
      <c r="K997" s="52">
        <f>[1]!b_dq_amount($A997,日期设置!B$2,2,10000)</f>
        <v>0</v>
      </c>
      <c r="L997" s="26">
        <f>[1]!b_info_latestpar(A997,日期设置!$B$2)</f>
        <v>100</v>
      </c>
      <c r="M997" s="6">
        <f>[1]!b_info_outstandingbalance($A997,日期设置!B$2)</f>
        <v>4.5</v>
      </c>
      <c r="N997" s="7">
        <f>[1]!b_info_latestissurercreditrating2(A997,日期设置!$B$2,"102","1")</f>
        <v>0</v>
      </c>
      <c r="O997" s="8">
        <v>7.3</v>
      </c>
      <c r="P997" s="9">
        <f>[1]!b_info_repurchasedate(A997)</f>
        <v>0</v>
      </c>
      <c r="Q997" s="8" t="s">
        <v>16423</v>
      </c>
      <c r="R997" s="2" t="str">
        <f>IF((--IF(P997=0,Q997,P997))&gt;(--日期设置!$B$2),IF(P997=0,Q997,P997),Q997)</f>
        <v>2022-04-26</v>
      </c>
      <c r="S997" s="2" t="s">
        <v>17815</v>
      </c>
      <c r="T997" s="8">
        <f>[1]!b_anal_ptmyear($A997,日期设置!$B$2)</f>
        <v>1.095890410958904</v>
      </c>
      <c r="U997" s="8">
        <f>[1]!b_anal_termifexercise($A997,日期设置!B$2)</f>
        <v>0</v>
      </c>
      <c r="V997" s="10">
        <f>[1]!b_dq_dirtyprice(A997,日期设置!$B$2)</f>
        <v>106.6</v>
      </c>
      <c r="W997" s="11">
        <f>IF(U997=0,ROUNDUP((Q997-日期设置!$B$2)/365,0),ROUNDUP((R997-日期设置!$B$2)/365,0))</f>
        <v>2</v>
      </c>
      <c r="X997" s="18">
        <f>_xlfn.IFNA(VLOOKUP(A997,过往入选债券!A:D,4,0),2)</f>
        <v>2</v>
      </c>
      <c r="Y997">
        <f>_xlfn.IFNA(VLOOKUP(C997,[2]Sheet1!$A:$A,1,0),3)</f>
        <v>3</v>
      </c>
    </row>
    <row r="998" spans="1:25" hidden="1" x14ac:dyDescent="0.2">
      <c r="A998" s="21" t="s">
        <v>14573</v>
      </c>
      <c r="B998" s="21" t="s">
        <v>14574</v>
      </c>
      <c r="C998" s="37" t="s">
        <v>14096</v>
      </c>
      <c r="D998" s="26" t="str">
        <f>[1]!b_calc_yield(A998,日期设置!$B$2,F998,1,R998,1,O998,L998,S998,)</f>
        <v>Fetching...</v>
      </c>
      <c r="E998" s="26">
        <f t="shared" si="30"/>
        <v>27.815317373016079</v>
      </c>
      <c r="F998" s="18">
        <f>[1]!b_dq_cleanprice($A998,日期设置!B$2)</f>
        <v>102.393</v>
      </c>
      <c r="G998" s="18" t="str">
        <f t="shared" si="31"/>
        <v>4.11 + 0</v>
      </c>
      <c r="H998" s="27">
        <f>[1]!b_dq_pctchange($A998,日期设置!$B$2,1)/100</f>
        <v>0</v>
      </c>
      <c r="I998" s="26">
        <f>[1]!b_pq_pctchange(A998,日期设置!$B$4,日期设置!$B$2,1)</f>
        <v>0</v>
      </c>
      <c r="J998" s="26">
        <f>[1]!b_pq_pctchange(A998,日期设置!$C$4,日期设置!$B$2,1)</f>
        <v>0</v>
      </c>
      <c r="K998" s="52">
        <f>[1]!b_dq_amount($A998,日期设置!B$2,2,10000)</f>
        <v>0</v>
      </c>
      <c r="L998" s="26">
        <f>[1]!b_info_latestpar(A998,日期设置!$B$2)</f>
        <v>100</v>
      </c>
      <c r="M998" s="6">
        <f>[1]!b_info_outstandingbalance($A998,日期设置!B$2)</f>
        <v>5</v>
      </c>
      <c r="N998" s="7" t="str">
        <f>[1]!b_info_latestissurercreditrating2(A998,日期设置!$B$2,"102","1")</f>
        <v>AA-</v>
      </c>
      <c r="O998" s="8">
        <v>7.98</v>
      </c>
      <c r="P998" s="9">
        <f>[1]!b_info_repurchasedate(A998)</f>
        <v>0</v>
      </c>
      <c r="Q998" s="8" t="s">
        <v>16339</v>
      </c>
      <c r="R998" s="2" t="str">
        <f>IF((--IF(P998=0,Q998,P998))&gt;(--日期设置!$B$2),IF(P998=0,Q998,P998),Q998)</f>
        <v>2025-05-03</v>
      </c>
      <c r="S998" s="2" t="s">
        <v>18117</v>
      </c>
      <c r="T998" s="8">
        <f>[1]!b_anal_ptmyear($A998,日期设置!$B$2)</f>
        <v>4.1150684931506847</v>
      </c>
      <c r="U998" s="8">
        <f>[1]!b_anal_termifexercise($A998,日期设置!B$2)</f>
        <v>0</v>
      </c>
      <c r="V998" s="10">
        <f>[1]!b_dq_dirtyprice(A998,日期设置!$B$2)</f>
        <v>109.45480000000001</v>
      </c>
      <c r="W998" s="11">
        <f>IF(U998=0,ROUNDUP((Q998-日期设置!$B$2)/365,0),ROUNDUP((R998-日期设置!$B$2)/365,0))</f>
        <v>5</v>
      </c>
      <c r="X998" s="18">
        <f>_xlfn.IFNA(VLOOKUP(A998,过往入选债券!A:D,4,0),2)</f>
        <v>2</v>
      </c>
      <c r="Y998">
        <f>_xlfn.IFNA(VLOOKUP(C998,[2]Sheet1!$A:$A,1,0),3)</f>
        <v>3</v>
      </c>
    </row>
    <row r="999" spans="1:25" hidden="1" x14ac:dyDescent="0.2">
      <c r="A999" s="21" t="s">
        <v>2895</v>
      </c>
      <c r="B999" s="21" t="s">
        <v>2896</v>
      </c>
      <c r="C999" s="37" t="s">
        <v>2843</v>
      </c>
      <c r="D999" s="26" t="str">
        <f>[1]!b_calc_yield(A999,日期设置!$B$2,F999,1,R999,1,O999,L999,S999,)</f>
        <v>Fetching...</v>
      </c>
      <c r="E999" s="26">
        <f t="shared" si="30"/>
        <v>7.1206346012690602</v>
      </c>
      <c r="F999" s="18">
        <f>[1]!b_dq_cleanprice($A999,日期设置!B$2)</f>
        <v>100.20489999999999</v>
      </c>
      <c r="G999" s="18" t="str">
        <f t="shared" si="31"/>
        <v>1.04 + 0</v>
      </c>
      <c r="H999" s="27">
        <f>[1]!b_dq_pctchange($A999,日期设置!$B$2,1)/100</f>
        <v>0</v>
      </c>
      <c r="I999" s="26">
        <f>[1]!b_pq_pctchange(A999,日期设置!$B$4,日期设置!$B$2,1)</f>
        <v>0</v>
      </c>
      <c r="J999" s="26">
        <f>[1]!b_pq_pctchange(A999,日期设置!$C$4,日期设置!$B$2,1)</f>
        <v>0</v>
      </c>
      <c r="K999" s="52">
        <f>[1]!b_dq_amount($A999,日期设置!B$2,2,10000)</f>
        <v>0</v>
      </c>
      <c r="L999" s="26">
        <f>[1]!b_info_latestpar(A999,日期设置!$B$2)</f>
        <v>100</v>
      </c>
      <c r="M999" s="6">
        <f>[1]!b_info_outstandingbalance($A999,日期设置!B$2)</f>
        <v>4</v>
      </c>
      <c r="N999" s="7">
        <f>[1]!b_info_latestissurercreditrating2(A999,日期设置!$B$2,"102","1")</f>
        <v>0</v>
      </c>
      <c r="O999" s="8">
        <v>7.5</v>
      </c>
      <c r="P999" s="9">
        <f>[1]!b_info_repurchasedate(A999)</f>
        <v>0</v>
      </c>
      <c r="Q999" s="8" t="s">
        <v>17558</v>
      </c>
      <c r="R999" s="2" t="str">
        <f>IF((--IF(P999=0,Q999,P999))&gt;(--日期设置!$B$2),IF(P999=0,Q999,P999),Q999)</f>
        <v>2022-04-08</v>
      </c>
      <c r="S999" s="2" t="s">
        <v>18292</v>
      </c>
      <c r="T999" s="8">
        <f>[1]!b_anal_ptmyear($A999,日期设置!$B$2)</f>
        <v>1.0465753424657533</v>
      </c>
      <c r="U999" s="8">
        <f>[1]!b_anal_termifexercise($A999,日期设置!B$2)</f>
        <v>0</v>
      </c>
      <c r="V999" s="10">
        <f>[1]!b_dq_dirtyprice(A999,日期设置!$B$2)</f>
        <v>107.3556</v>
      </c>
      <c r="W999" s="11">
        <f>IF(U999=0,ROUNDUP((Q999-日期设置!$B$2)/365,0),ROUNDUP((R999-日期设置!$B$2)/365,0))</f>
        <v>2</v>
      </c>
      <c r="X999" s="18">
        <f>_xlfn.IFNA(VLOOKUP(A999,过往入选债券!A:D,4,0),2)</f>
        <v>2</v>
      </c>
      <c r="Y999">
        <f>_xlfn.IFNA(VLOOKUP(C999,[2]Sheet1!$A:$A,1,0),3)</f>
        <v>3</v>
      </c>
    </row>
    <row r="1000" spans="1:25" hidden="1" x14ac:dyDescent="0.2">
      <c r="A1000" s="21" t="s">
        <v>15103</v>
      </c>
      <c r="B1000" s="21" t="s">
        <v>15104</v>
      </c>
      <c r="C1000" s="37" t="s">
        <v>15105</v>
      </c>
      <c r="D1000" s="26" t="str">
        <f>[1]!b_calc_yield(A1000,日期设置!$B$2,F1000,1,R1000,1,O1000,L1000,S1000,)</f>
        <v>Fetching...</v>
      </c>
      <c r="E1000" s="26">
        <f t="shared" si="30"/>
        <v>36.038741095577407</v>
      </c>
      <c r="F1000" s="18">
        <f>[1]!b_dq_cleanprice($A1000,日期设置!B$2)</f>
        <v>99</v>
      </c>
      <c r="G1000" s="18" t="str">
        <f t="shared" si="31"/>
        <v>4.95 + 0</v>
      </c>
      <c r="H1000" s="27">
        <f>[1]!b_dq_pctchange($A1000,日期设置!$B$2,1)/100</f>
        <v>0</v>
      </c>
      <c r="I1000" s="26">
        <f>[1]!b_pq_pctchange(A1000,日期设置!$B$4,日期设置!$B$2,1)</f>
        <v>0</v>
      </c>
      <c r="J1000" s="26">
        <f>[1]!b_pq_pctchange(A1000,日期设置!$C$4,日期设置!$B$2,1)</f>
        <v>0</v>
      </c>
      <c r="K1000" s="52">
        <f>[1]!b_dq_amount($A1000,日期设置!B$2,2,10000)</f>
        <v>0</v>
      </c>
      <c r="L1000" s="26">
        <f>[1]!b_info_latestpar(A1000,日期设置!$B$2)</f>
        <v>100</v>
      </c>
      <c r="M1000" s="6">
        <f>[1]!b_info_outstandingbalance($A1000,日期设置!B$2)</f>
        <v>4.5</v>
      </c>
      <c r="N1000" s="7" t="str">
        <f>[1]!b_info_latestissurercreditrating2(A1000,日期设置!$B$2,"102","1")</f>
        <v>AA-</v>
      </c>
      <c r="O1000" s="8">
        <v>7.03</v>
      </c>
      <c r="P1000" s="9">
        <f>[1]!b_info_repurchasedate(A1000)</f>
        <v>0</v>
      </c>
      <c r="Q1000" s="8" t="s">
        <v>17288</v>
      </c>
      <c r="R1000" s="2" t="str">
        <f>IF((--IF(P1000=0,Q1000,P1000))&gt;(--日期设置!$B$2),IF(P1000=0,Q1000,P1000),Q1000)</f>
        <v>2026-03-04</v>
      </c>
      <c r="S1000" s="2" t="s">
        <v>18396</v>
      </c>
      <c r="T1000" s="8">
        <f>[1]!b_anal_ptmyear($A1000,日期设置!$B$2)</f>
        <v>4.9506849315068493</v>
      </c>
      <c r="U1000" s="8">
        <f>[1]!b_anal_termifexercise($A1000,日期设置!B$2)</f>
        <v>0</v>
      </c>
      <c r="V1000" s="10">
        <f>[1]!b_dq_dirtyprice(A1000,日期设置!$B$2)</f>
        <v>99.346699999999998</v>
      </c>
      <c r="W1000" s="11">
        <f>IF(U1000=0,ROUNDUP((Q1000-日期设置!$B$2)/365,0),ROUNDUP((R1000-日期设置!$B$2)/365,0))</f>
        <v>5</v>
      </c>
      <c r="X1000" s="18" t="str">
        <f>_xlfn.IFNA(VLOOKUP(A1000,过往入选债券!A:D,4,0),2)</f>
        <v>否</v>
      </c>
      <c r="Y1000">
        <f>_xlfn.IFNA(VLOOKUP(C1000,[2]Sheet1!$A:$A,1,0),3)</f>
        <v>3</v>
      </c>
    </row>
    <row r="1001" spans="1:25" hidden="1" x14ac:dyDescent="0.2">
      <c r="A1001" s="21" t="s">
        <v>2926</v>
      </c>
      <c r="B1001" s="21" t="s">
        <v>2927</v>
      </c>
      <c r="C1001" s="37" t="s">
        <v>956</v>
      </c>
      <c r="D1001" s="26" t="str">
        <f>[1]!b_calc_yield(A1001,日期设置!$B$2,F1001,1,R1001,1,O1001,L1001,S1001,)</f>
        <v>Fetching...</v>
      </c>
      <c r="E1001" s="26">
        <f t="shared" si="30"/>
        <v>7.3282374235239534</v>
      </c>
      <c r="F1001" s="18">
        <f>[1]!b_dq_cleanprice($A1001,日期设置!B$2)</f>
        <v>100.10899999999999</v>
      </c>
      <c r="G1001" s="18" t="str">
        <f t="shared" si="31"/>
        <v>3.07 + 1.07</v>
      </c>
      <c r="H1001" s="27">
        <f>[1]!b_dq_pctchange($A1001,日期设置!$B$2,1)/100</f>
        <v>0</v>
      </c>
      <c r="I1001" s="26">
        <f>[1]!b_pq_pctchange(A1001,日期设置!$B$4,日期设置!$B$2,1)</f>
        <v>0</v>
      </c>
      <c r="J1001" s="26">
        <f>[1]!b_pq_pctchange(A1001,日期设置!$C$4,日期设置!$B$2,1)</f>
        <v>0</v>
      </c>
      <c r="K1001" s="52">
        <f>[1]!b_dq_amount($A1001,日期设置!B$2,2,10000)</f>
        <v>0</v>
      </c>
      <c r="L1001" s="26">
        <f>[1]!b_info_latestpar(A1001,日期设置!$B$2)</f>
        <v>100</v>
      </c>
      <c r="M1001" s="6">
        <f>[1]!b_info_outstandingbalance($A1001,日期设置!B$2)</f>
        <v>8</v>
      </c>
      <c r="N1001" s="7">
        <f>[1]!b_info_latestissurercreditrating2(A1001,日期设置!$B$2,"102","1")</f>
        <v>0</v>
      </c>
      <c r="O1001" s="8">
        <v>7.4</v>
      </c>
      <c r="P1001" s="9" t="str">
        <f>[1]!b_info_repurchasedate(A1001)</f>
        <v>2022-04-18</v>
      </c>
      <c r="Q1001" s="8" t="s">
        <v>16130</v>
      </c>
      <c r="R1001" s="2" t="str">
        <f>IF((--IF(P1001=0,Q1001,P1001))&gt;(--日期设置!$B$2),IF(P1001=0,Q1001,P1001),Q1001)</f>
        <v>2022-04-18</v>
      </c>
      <c r="S1001" s="2" t="s">
        <v>18350</v>
      </c>
      <c r="T1001" s="8">
        <f>[1]!b_anal_ptmyear($A1001,日期设置!$B$2)</f>
        <v>3.0739726027397261</v>
      </c>
      <c r="U1001" s="8">
        <f>[1]!b_anal_termifexercise($A1001,日期设置!B$2)</f>
        <v>1.0739726027397261</v>
      </c>
      <c r="V1001" s="10">
        <f>[1]!b_dq_dirtyprice(A1001,日期设置!$B$2)</f>
        <v>106.9616</v>
      </c>
      <c r="W1001" s="11">
        <f>IF(U1001=0,ROUNDUP((Q1001-日期设置!$B$2)/365,0),ROUNDUP((R1001-日期设置!$B$2)/365,0))</f>
        <v>2</v>
      </c>
      <c r="X1001" s="18">
        <f>_xlfn.IFNA(VLOOKUP(A1001,过往入选债券!A:D,4,0),2)</f>
        <v>2</v>
      </c>
      <c r="Y1001">
        <f>_xlfn.IFNA(VLOOKUP(C1001,[2]Sheet1!$A:$A,1,0),3)</f>
        <v>3</v>
      </c>
    </row>
    <row r="1002" spans="1:25" hidden="1" x14ac:dyDescent="0.2">
      <c r="A1002" s="21" t="s">
        <v>2360</v>
      </c>
      <c r="B1002" s="21" t="s">
        <v>2361</v>
      </c>
      <c r="C1002" s="37" t="s">
        <v>2362</v>
      </c>
      <c r="D1002" s="26" t="str">
        <f>[1]!b_calc_yield(A1002,日期设置!$B$2,F1002,1,R1002,1,O1002,L1002,S1002,)</f>
        <v>Fetching...</v>
      </c>
      <c r="E1002" s="26">
        <f t="shared" si="30"/>
        <v>5.382751999780222</v>
      </c>
      <c r="F1002" s="18">
        <f>[1]!b_dq_cleanprice($A1002,日期设置!B$2)</f>
        <v>100</v>
      </c>
      <c r="G1002" s="18" t="str">
        <f t="shared" si="31"/>
        <v>0.74 + 0</v>
      </c>
      <c r="H1002" s="27">
        <f>[1]!b_dq_pctchange($A1002,日期设置!$B$2,1)/100</f>
        <v>0</v>
      </c>
      <c r="I1002" s="26">
        <f>[1]!b_pq_pctchange(A1002,日期设置!$B$4,日期设置!$B$2,1)</f>
        <v>0</v>
      </c>
      <c r="J1002" s="26">
        <f>[1]!b_pq_pctchange(A1002,日期设置!$C$4,日期设置!$B$2,1)</f>
        <v>-1.1164936699723365</v>
      </c>
      <c r="K1002" s="52">
        <f>[1]!b_dq_amount($A1002,日期设置!B$2,2,10000)</f>
        <v>0</v>
      </c>
      <c r="L1002" s="26">
        <f>[1]!b_info_latestpar(A1002,日期设置!$B$2)</f>
        <v>100</v>
      </c>
      <c r="M1002" s="6">
        <f>[1]!b_info_outstandingbalance($A1002,日期设置!B$2)</f>
        <v>5</v>
      </c>
      <c r="N1002" s="7">
        <f>[1]!b_info_latestissurercreditrating2(A1002,日期设置!$B$2,"102","1")</f>
        <v>0</v>
      </c>
      <c r="O1002" s="8">
        <v>7.41</v>
      </c>
      <c r="P1002" s="9">
        <f>[1]!b_info_repurchasedate(A1002)</f>
        <v>0</v>
      </c>
      <c r="Q1002" s="8" t="s">
        <v>16677</v>
      </c>
      <c r="R1002" s="2" t="str">
        <f>IF((--IF(P1002=0,Q1002,P1002))&gt;(--日期设置!$B$2),IF(P1002=0,Q1002,P1002),Q1002)</f>
        <v>2021-12-19</v>
      </c>
      <c r="S1002" s="2" t="s">
        <v>17821</v>
      </c>
      <c r="T1002" s="8">
        <f>[1]!b_anal_ptmyear($A1002,日期设置!$B$2)</f>
        <v>0.74520547945205484</v>
      </c>
      <c r="U1002" s="8">
        <f>[1]!b_anal_termifexercise($A1002,日期设置!B$2)</f>
        <v>0</v>
      </c>
      <c r="V1002" s="10">
        <f>[1]!b_dq_dirtyprice(A1002,日期设置!$B$2)</f>
        <v>101.9237</v>
      </c>
      <c r="W1002" s="11">
        <f>IF(U1002=0,ROUNDUP((Q1002-日期设置!$B$2)/365,0),ROUNDUP((R1002-日期设置!$B$2)/365,0))</f>
        <v>1</v>
      </c>
      <c r="X1002" s="18">
        <f>_xlfn.IFNA(VLOOKUP(A1002,过往入选债券!A:D,4,0),2)</f>
        <v>2</v>
      </c>
      <c r="Y1002" s="45">
        <f>_xlfn.IFNA(VLOOKUP(C1002,[2]Sheet1!$A:$A,1,0),3)</f>
        <v>3</v>
      </c>
    </row>
    <row r="1003" spans="1:25" hidden="1" x14ac:dyDescent="0.2">
      <c r="A1003" s="21" t="s">
        <v>15084</v>
      </c>
      <c r="B1003" s="21" t="s">
        <v>15085</v>
      </c>
      <c r="C1003" s="37" t="s">
        <v>13231</v>
      </c>
      <c r="D1003" s="26" t="str">
        <f>[1]!b_calc_yield(A1003,日期设置!$B$2,F1003,1,R1003,1,O1003,L1003,S1003,)</f>
        <v>Fetching...</v>
      </c>
      <c r="E1003" s="26">
        <f t="shared" si="30"/>
        <v>35.344422553021168</v>
      </c>
      <c r="F1003" s="18">
        <f>[1]!b_dq_cleanprice($A1003,日期设置!B$2)</f>
        <v>102.91379999999999</v>
      </c>
      <c r="G1003" s="18" t="str">
        <f t="shared" si="31"/>
        <v>4.93 + 0</v>
      </c>
      <c r="H1003" s="27">
        <f>[1]!b_dq_pctchange($A1003,日期设置!$B$2,1)/100</f>
        <v>0</v>
      </c>
      <c r="I1003" s="26">
        <f>[1]!b_pq_pctchange(A1003,日期设置!$B$4,日期设置!$B$2,1)</f>
        <v>0.51942724307006094</v>
      </c>
      <c r="J1003" s="26">
        <f>[1]!b_pq_pctchange(A1003,日期设置!$C$4,日期设置!$B$2,1)</f>
        <v>5.8335229228271647E-2</v>
      </c>
      <c r="K1003" s="52">
        <f>[1]!b_dq_amount($A1003,日期设置!B$2,2,10000)</f>
        <v>0</v>
      </c>
      <c r="L1003" s="26">
        <f>[1]!b_info_latestpar(A1003,日期设置!$B$2)</f>
        <v>100</v>
      </c>
      <c r="M1003" s="6">
        <f>[1]!b_info_outstandingbalance($A1003,日期设置!B$2)</f>
        <v>11</v>
      </c>
      <c r="N1003" s="7" t="str">
        <f>[1]!b_info_latestissurercreditrating2(A1003,日期设置!$B$2,"102","1")</f>
        <v>AA</v>
      </c>
      <c r="O1003" s="8">
        <v>8</v>
      </c>
      <c r="P1003" s="9">
        <f>[1]!b_info_repurchasedate(A1003)</f>
        <v>0</v>
      </c>
      <c r="Q1003" s="8" t="s">
        <v>16606</v>
      </c>
      <c r="R1003" s="2" t="str">
        <f>IF((--IF(P1003=0,Q1003,P1003))&gt;(--日期设置!$B$2),IF(P1003=0,Q1003,P1003),Q1003)</f>
        <v>2026-02-26</v>
      </c>
      <c r="S1003" s="2" t="s">
        <v>18035</v>
      </c>
      <c r="T1003" s="8">
        <f>[1]!b_anal_ptmyear($A1003,日期设置!$B$2)</f>
        <v>4.934246575342466</v>
      </c>
      <c r="U1003" s="8">
        <f>[1]!b_anal_termifexercise($A1003,日期设置!B$2)</f>
        <v>0</v>
      </c>
      <c r="V1003" s="10">
        <f>[1]!b_dq_dirtyprice(A1003,日期设置!$B$2)</f>
        <v>103.43980000000001</v>
      </c>
      <c r="W1003" s="11">
        <f>IF(U1003=0,ROUNDUP((Q1003-日期设置!$B$2)/365,0),ROUNDUP((R1003-日期设置!$B$2)/365,0))</f>
        <v>5</v>
      </c>
      <c r="X1003" s="18">
        <f>_xlfn.IFNA(VLOOKUP(A1003,过往入选债券!A:D,4,0),2)</f>
        <v>2</v>
      </c>
      <c r="Y1003">
        <f>_xlfn.IFNA(VLOOKUP(C1003,[2]Sheet1!$A:$A,1,0),3)</f>
        <v>3</v>
      </c>
    </row>
    <row r="1004" spans="1:25" hidden="1" x14ac:dyDescent="0.2">
      <c r="A1004" s="21" t="s">
        <v>1516</v>
      </c>
      <c r="B1004" s="21" t="s">
        <v>1517</v>
      </c>
      <c r="C1004" s="37" t="s">
        <v>1518</v>
      </c>
      <c r="D1004" s="26" t="str">
        <f>[1]!b_calc_yield(A1004,日期设置!$B$2,F1004,1,R1004,1,O1004,L1004,S1004,)</f>
        <v>Fetching...</v>
      </c>
      <c r="E1004" s="26">
        <f t="shared" si="30"/>
        <v>12.684365781710905</v>
      </c>
      <c r="F1004" s="18">
        <f>[1]!b_dq_cleanprice($A1004,日期设置!B$2)</f>
        <v>100</v>
      </c>
      <c r="G1004" s="18" t="str">
        <f t="shared" si="31"/>
        <v>1.76 + 0</v>
      </c>
      <c r="H1004" s="27">
        <f>[1]!b_dq_pctchange($A1004,日期设置!$B$2,1)/100</f>
        <v>0</v>
      </c>
      <c r="I1004" s="26">
        <f>[1]!b_pq_pctchange(A1004,日期设置!$B$4,日期设置!$B$2,1)</f>
        <v>0</v>
      </c>
      <c r="J1004" s="26">
        <f>[1]!b_pq_pctchange(A1004,日期设置!$C$4,日期设置!$B$2,1)</f>
        <v>0</v>
      </c>
      <c r="K1004" s="52">
        <f>[1]!b_dq_amount($A1004,日期设置!B$2,2,10000)</f>
        <v>0</v>
      </c>
      <c r="L1004" s="26">
        <f>[1]!b_info_latestpar(A1004,日期设置!$B$2)</f>
        <v>100</v>
      </c>
      <c r="M1004" s="6">
        <f>[1]!b_info_outstandingbalance($A1004,日期设置!B$2)</f>
        <v>7.5</v>
      </c>
      <c r="N1004" s="7">
        <f>[1]!b_info_latestissurercreditrating2(A1004,日期设置!$B$2,"102","1")</f>
        <v>0</v>
      </c>
      <c r="O1004" s="8">
        <v>7.3</v>
      </c>
      <c r="P1004" s="9">
        <f>[1]!b_info_repurchasedate(A1004)</f>
        <v>0</v>
      </c>
      <c r="Q1004" s="8" t="s">
        <v>16798</v>
      </c>
      <c r="R1004" s="2" t="str">
        <f>IF((--IF(P1004=0,Q1004,P1004))&gt;(--日期设置!$B$2),IF(P1004=0,Q1004,P1004),Q1004)</f>
        <v>2022-12-27</v>
      </c>
      <c r="S1004" s="2" t="s">
        <v>18797</v>
      </c>
      <c r="T1004" s="8">
        <f>[1]!b_anal_ptmyear($A1004,日期设置!$B$2)</f>
        <v>1.7671232876712328</v>
      </c>
      <c r="U1004" s="8">
        <f>[1]!b_anal_termifexercise($A1004,日期设置!B$2)</f>
        <v>0</v>
      </c>
      <c r="V1004" s="10">
        <f>[1]!b_dq_dirtyprice(A1004,日期设置!$B$2)</f>
        <v>101.7</v>
      </c>
      <c r="W1004" s="11">
        <f>IF(U1004=0,ROUNDUP((Q1004-日期设置!$B$2)/365,0),ROUNDUP((R1004-日期设置!$B$2)/365,0))</f>
        <v>2</v>
      </c>
      <c r="X1004" s="18">
        <f>_xlfn.IFNA(VLOOKUP(A1004,过往入选债券!A:D,4,0),2)</f>
        <v>2</v>
      </c>
      <c r="Y1004">
        <f>_xlfn.IFNA(VLOOKUP(C1004,[2]Sheet1!$A:$A,1,0),3)</f>
        <v>3</v>
      </c>
    </row>
    <row r="1005" spans="1:25" hidden="1" x14ac:dyDescent="0.2">
      <c r="A1005" s="21" t="s">
        <v>1129</v>
      </c>
      <c r="B1005" s="21" t="s">
        <v>1130</v>
      </c>
      <c r="C1005" s="37" t="s">
        <v>1131</v>
      </c>
      <c r="D1005" s="26" t="str">
        <f>[1]!b_calc_yield(A1005,日期设置!$B$2,F1005,1,R1005,1,O1005,L1005,S1005,)</f>
        <v>Fetching...</v>
      </c>
      <c r="E1005" s="26">
        <f t="shared" si="30"/>
        <v>12.48527679623086</v>
      </c>
      <c r="F1005" s="18">
        <f>[1]!b_dq_cleanprice($A1005,日期设置!B$2)</f>
        <v>100</v>
      </c>
      <c r="G1005" s="18" t="str">
        <f t="shared" si="31"/>
        <v>1.74 + 0</v>
      </c>
      <c r="H1005" s="27">
        <f>[1]!b_dq_pctchange($A1005,日期设置!$B$2,1)/100</f>
        <v>0</v>
      </c>
      <c r="I1005" s="26">
        <f>[1]!b_pq_pctchange(A1005,日期设置!$B$4,日期设置!$B$2,1)</f>
        <v>0</v>
      </c>
      <c r="J1005" s="26">
        <f>[1]!b_pq_pctchange(A1005,日期设置!$C$4,日期设置!$B$2,1)</f>
        <v>0</v>
      </c>
      <c r="K1005" s="52">
        <f>[1]!b_dq_amount($A1005,日期设置!B$2,2,10000)</f>
        <v>0</v>
      </c>
      <c r="L1005" s="26">
        <f>[1]!b_info_latestpar(A1005,日期设置!$B$2)</f>
        <v>100</v>
      </c>
      <c r="M1005" s="6">
        <f>[1]!b_info_outstandingbalance($A1005,日期设置!B$2)</f>
        <v>5</v>
      </c>
      <c r="N1005" s="7">
        <f>[1]!b_info_latestissurercreditrating2(A1005,日期设置!$B$2,"102","1")</f>
        <v>0</v>
      </c>
      <c r="O1005" s="8">
        <v>7.3</v>
      </c>
      <c r="P1005" s="9">
        <f>[1]!b_info_repurchasedate(A1005)</f>
        <v>0</v>
      </c>
      <c r="Q1005" s="8" t="s">
        <v>16359</v>
      </c>
      <c r="R1005" s="2" t="str">
        <f>IF((--IF(P1005=0,Q1005,P1005))&gt;(--日期设置!$B$2),IF(P1005=0,Q1005,P1005),Q1005)</f>
        <v>2022-12-18</v>
      </c>
      <c r="S1005" s="2" t="s">
        <v>18138</v>
      </c>
      <c r="T1005" s="8">
        <f>[1]!b_anal_ptmyear($A1005,日期设置!$B$2)</f>
        <v>1.7424657534246575</v>
      </c>
      <c r="U1005" s="8">
        <f>[1]!b_anal_termifexercise($A1005,日期设置!B$2)</f>
        <v>0</v>
      </c>
      <c r="V1005" s="10">
        <f>[1]!b_dq_dirtyprice(A1005,日期设置!$B$2)</f>
        <v>101.88</v>
      </c>
      <c r="W1005" s="11">
        <f>IF(U1005=0,ROUNDUP((Q1005-日期设置!$B$2)/365,0),ROUNDUP((R1005-日期设置!$B$2)/365,0))</f>
        <v>2</v>
      </c>
      <c r="X1005" s="18">
        <f>_xlfn.IFNA(VLOOKUP(A1005,过往入选债券!A:D,4,0),2)</f>
        <v>2</v>
      </c>
      <c r="Y1005">
        <f>_xlfn.IFNA(VLOOKUP(C1005,[2]Sheet1!$A:$A,1,0),3)</f>
        <v>3</v>
      </c>
    </row>
    <row r="1006" spans="1:25" hidden="1" x14ac:dyDescent="0.2">
      <c r="A1006" s="21" t="s">
        <v>2655</v>
      </c>
      <c r="B1006" s="21" t="s">
        <v>2656</v>
      </c>
      <c r="C1006" s="37" t="s">
        <v>435</v>
      </c>
      <c r="D1006" s="26" t="str">
        <f>[1]!b_calc_yield(A1006,日期设置!$B$2,F1006,1,R1006,1,O1006,L1006,S1006,)</f>
        <v>Fetching...</v>
      </c>
      <c r="E1006" s="26">
        <f t="shared" si="30"/>
        <v>6.8299482277976997</v>
      </c>
      <c r="F1006" s="18">
        <f>[1]!b_dq_cleanprice($A1006,日期设置!B$2)</f>
        <v>100</v>
      </c>
      <c r="G1006" s="18" t="str">
        <f t="shared" si="31"/>
        <v>0.93 + 0</v>
      </c>
      <c r="H1006" s="27">
        <f>[1]!b_dq_pctchange($A1006,日期设置!$B$2,1)/100</f>
        <v>0</v>
      </c>
      <c r="I1006" s="26">
        <f>[1]!b_pq_pctchange(A1006,日期设置!$B$4,日期设置!$B$2,1)</f>
        <v>0</v>
      </c>
      <c r="J1006" s="26">
        <f>[1]!b_pq_pctchange(A1006,日期设置!$C$4,日期设置!$B$2,1)</f>
        <v>0</v>
      </c>
      <c r="K1006" s="52">
        <f>[1]!b_dq_amount($A1006,日期设置!B$2,2,10000)</f>
        <v>0</v>
      </c>
      <c r="L1006" s="26">
        <f>[1]!b_info_latestpar(A1006,日期设置!$B$2)</f>
        <v>100</v>
      </c>
      <c r="M1006" s="6">
        <f>[1]!b_info_outstandingbalance($A1006,日期设置!B$2)</f>
        <v>6.6</v>
      </c>
      <c r="N1006" s="7">
        <f>[1]!b_info_latestissurercreditrating2(A1006,日期设置!$B$2,"102","1")</f>
        <v>0</v>
      </c>
      <c r="O1006" s="8">
        <v>7.3</v>
      </c>
      <c r="P1006" s="9">
        <f>[1]!b_info_repurchasedate(A1006)</f>
        <v>0</v>
      </c>
      <c r="Q1006" s="8" t="s">
        <v>16043</v>
      </c>
      <c r="R1006" s="2" t="str">
        <f>IF((--IF(P1006=0,Q1006,P1006))&gt;(--日期设置!$B$2),IF(P1006=0,Q1006,P1006),Q1006)</f>
        <v>2022-02-28</v>
      </c>
      <c r="S1006" s="2" t="s">
        <v>18466</v>
      </c>
      <c r="T1006" s="8">
        <f>[1]!b_anal_ptmyear($A1006,日期设置!$B$2)</f>
        <v>0.9397260273972603</v>
      </c>
      <c r="U1006" s="8">
        <f>[1]!b_anal_termifexercise($A1006,日期设置!B$2)</f>
        <v>0</v>
      </c>
      <c r="V1006" s="10">
        <f>[1]!b_dq_dirtyprice(A1006,日期设置!$B$2)</f>
        <v>100.44</v>
      </c>
      <c r="W1006" s="11">
        <f>IF(U1006=0,ROUNDUP((Q1006-日期设置!$B$2)/365,0),ROUNDUP((R1006-日期设置!$B$2)/365,0))</f>
        <v>1</v>
      </c>
      <c r="X1006" s="18">
        <f>_xlfn.IFNA(VLOOKUP(A1006,过往入选债券!A:D,4,0),2)</f>
        <v>2</v>
      </c>
      <c r="Y1006">
        <f>_xlfn.IFNA(VLOOKUP(C1006,[2]Sheet1!$A:$A,1,0),3)</f>
        <v>3</v>
      </c>
    </row>
    <row r="1007" spans="1:25" hidden="1" x14ac:dyDescent="0.2">
      <c r="A1007" s="21" t="s">
        <v>2660</v>
      </c>
      <c r="B1007" s="21" t="s">
        <v>2661</v>
      </c>
      <c r="C1007" s="37" t="s">
        <v>396</v>
      </c>
      <c r="D1007" s="26" t="str">
        <f>[1]!b_calc_yield(A1007,日期设置!$B$2,F1007,1,R1007,1,O1007,L1007,S1007,)</f>
        <v>Fetching...</v>
      </c>
      <c r="E1007" s="26">
        <f t="shared" si="30"/>
        <v>6.8299482277976997</v>
      </c>
      <c r="F1007" s="18">
        <f>[1]!b_dq_cleanprice($A1007,日期设置!B$2)</f>
        <v>100</v>
      </c>
      <c r="G1007" s="18" t="str">
        <f t="shared" si="31"/>
        <v>0.93 + 0</v>
      </c>
      <c r="H1007" s="27">
        <f>[1]!b_dq_pctchange($A1007,日期设置!$B$2,1)/100</f>
        <v>0</v>
      </c>
      <c r="I1007" s="26">
        <f>[1]!b_pq_pctchange(A1007,日期设置!$B$4,日期设置!$B$2,1)</f>
        <v>-2.9999100027000326E-3</v>
      </c>
      <c r="J1007" s="26">
        <f>[1]!b_pq_pctchange(A1007,日期设置!$C$4,日期设置!$B$2,1)</f>
        <v>0</v>
      </c>
      <c r="K1007" s="52">
        <f>[1]!b_dq_amount($A1007,日期设置!B$2,2,10000)</f>
        <v>0</v>
      </c>
      <c r="L1007" s="26">
        <f>[1]!b_info_latestpar(A1007,日期设置!$B$2)</f>
        <v>100</v>
      </c>
      <c r="M1007" s="6">
        <f>[1]!b_info_outstandingbalance($A1007,日期设置!B$2)</f>
        <v>10</v>
      </c>
      <c r="N1007" s="7">
        <f>[1]!b_info_latestissurercreditrating2(A1007,日期设置!$B$2,"102","1")</f>
        <v>0</v>
      </c>
      <c r="O1007" s="8">
        <v>7.3</v>
      </c>
      <c r="P1007" s="9">
        <f>[1]!b_info_repurchasedate(A1007)</f>
        <v>0</v>
      </c>
      <c r="Q1007" s="8" t="s">
        <v>16043</v>
      </c>
      <c r="R1007" s="2" t="str">
        <f>IF((--IF(P1007=0,Q1007,P1007))&gt;(--日期设置!$B$2),IF(P1007=0,Q1007,P1007),Q1007)</f>
        <v>2022-02-28</v>
      </c>
      <c r="S1007" s="2" t="s">
        <v>18466</v>
      </c>
      <c r="T1007" s="8">
        <f>[1]!b_anal_ptmyear($A1007,日期设置!$B$2)</f>
        <v>0.9397260273972603</v>
      </c>
      <c r="U1007" s="8">
        <f>[1]!b_anal_termifexercise($A1007,日期设置!B$2)</f>
        <v>0</v>
      </c>
      <c r="V1007" s="10">
        <f>[1]!b_dq_dirtyprice(A1007,日期设置!$B$2)</f>
        <v>100.44</v>
      </c>
      <c r="W1007" s="11">
        <f>IF(U1007=0,ROUNDUP((Q1007-日期设置!$B$2)/365,0),ROUNDUP((R1007-日期设置!$B$2)/365,0))</f>
        <v>1</v>
      </c>
      <c r="X1007" s="18">
        <f>_xlfn.IFNA(VLOOKUP(A1007,过往入选债券!A:D,4,0),2)</f>
        <v>2</v>
      </c>
      <c r="Y1007">
        <f>_xlfn.IFNA(VLOOKUP(C1007,[2]Sheet1!$A:$A,1,0),3)</f>
        <v>3</v>
      </c>
    </row>
    <row r="1008" spans="1:25" hidden="1" x14ac:dyDescent="0.2">
      <c r="A1008" s="21" t="s">
        <v>14986</v>
      </c>
      <c r="B1008" s="21" t="s">
        <v>14987</v>
      </c>
      <c r="C1008" s="37" t="s">
        <v>14988</v>
      </c>
      <c r="D1008" s="26" t="str">
        <f>[1]!b_calc_yield(A1008,日期设置!$B$2,F1008,1,R1008,1,O1008,L1008,S1008,)</f>
        <v>Fetching...</v>
      </c>
      <c r="E1008" s="26">
        <f t="shared" si="30"/>
        <v>40.513115405002068</v>
      </c>
      <c r="F1008" s="18">
        <f>[1]!b_dq_cleanprice($A1008,日期设置!B$2)</f>
        <v>100</v>
      </c>
      <c r="G1008" s="18" t="str">
        <f t="shared" si="31"/>
        <v>5.69 + 0</v>
      </c>
      <c r="H1008" s="27">
        <f>[1]!b_dq_pctchange($A1008,日期设置!$B$2,1)/100</f>
        <v>0</v>
      </c>
      <c r="I1008" s="26">
        <f>[1]!b_pq_pctchange(A1008,日期设置!$B$4,日期设置!$B$2,1)</f>
        <v>0</v>
      </c>
      <c r="J1008" s="26">
        <f>[1]!b_pq_pctchange(A1008,日期设置!$C$4,日期设置!$B$2,1)</f>
        <v>0</v>
      </c>
      <c r="K1008" s="52">
        <f>[1]!b_dq_amount($A1008,日期设置!B$2,2,10000)</f>
        <v>0</v>
      </c>
      <c r="L1008" s="26">
        <f>[1]!b_info_latestpar(A1008,日期设置!$B$2)</f>
        <v>100</v>
      </c>
      <c r="M1008" s="6">
        <f>[1]!b_info_outstandingbalance($A1008,日期设置!B$2)</f>
        <v>10</v>
      </c>
      <c r="N1008" s="7" t="str">
        <f>[1]!b_info_latestissurercreditrating2(A1008,日期设置!$B$2,"102","1")</f>
        <v>AA-</v>
      </c>
      <c r="O1008" s="8">
        <v>7.28</v>
      </c>
      <c r="P1008" s="9">
        <f>[1]!b_info_repurchasedate(A1008)</f>
        <v>0</v>
      </c>
      <c r="Q1008" s="8" t="s">
        <v>17644</v>
      </c>
      <c r="R1008" s="2" t="str">
        <f>IF((--IF(P1008=0,Q1008,P1008))&gt;(--日期设置!$B$2),IF(P1008=0,Q1008,P1008),Q1008)</f>
        <v>2026-11-29</v>
      </c>
      <c r="S1008" s="2" t="s">
        <v>18549</v>
      </c>
      <c r="T1008" s="8">
        <f>[1]!b_anal_ptmyear($A1008,日期设置!$B$2)</f>
        <v>5.6904109589041099</v>
      </c>
      <c r="U1008" s="8">
        <f>[1]!b_anal_termifexercise($A1008,日期设置!B$2)</f>
        <v>0</v>
      </c>
      <c r="V1008" s="10">
        <f>[1]!b_dq_dirtyprice(A1008,日期设置!$B$2)</f>
        <v>102.2538</v>
      </c>
      <c r="W1008" s="11">
        <f>IF(U1008=0,ROUNDUP((Q1008-日期设置!$B$2)/365,0),ROUNDUP((R1008-日期设置!$B$2)/365,0))</f>
        <v>6</v>
      </c>
      <c r="X1008" s="18">
        <f>_xlfn.IFNA(VLOOKUP(A1008,过往入选债券!A:D,4,0),2)</f>
        <v>2</v>
      </c>
      <c r="Y1008">
        <f>_xlfn.IFNA(VLOOKUP(C1008,[2]Sheet1!$A:$A,1,0),3)</f>
        <v>3</v>
      </c>
    </row>
    <row r="1009" spans="1:25" hidden="1" x14ac:dyDescent="0.2">
      <c r="A1009" s="21" t="s">
        <v>13137</v>
      </c>
      <c r="B1009" s="21" t="s">
        <v>13138</v>
      </c>
      <c r="C1009" s="37" t="s">
        <v>353</v>
      </c>
      <c r="D1009" s="26" t="str">
        <f>[1]!b_calc_yield(A1009,日期设置!$B$2,F1009,1,R1009,1,O1009,L1009,S1009,)</f>
        <v>Fetching...</v>
      </c>
      <c r="E1009" s="26">
        <f t="shared" si="30"/>
        <v>0.8363373372031413</v>
      </c>
      <c r="F1009" s="18">
        <f>[1]!b_dq_cleanprice($A1009,日期设置!B$2)</f>
        <v>99.896699999999996</v>
      </c>
      <c r="G1009" s="18" t="str">
        <f t="shared" si="31"/>
        <v>0.11 + 0</v>
      </c>
      <c r="H1009" s="27">
        <f>[1]!b_dq_pctchange($A1009,日期设置!$B$2,1)/100</f>
        <v>0</v>
      </c>
      <c r="I1009" s="26">
        <f>[1]!b_pq_pctchange(A1009,日期设置!$B$4,日期设置!$B$2,1)</f>
        <v>0</v>
      </c>
      <c r="J1009" s="26">
        <f>[1]!b_pq_pctchange(A1009,日期设置!$C$4,日期设置!$B$2,1)</f>
        <v>-1.0249556133286917</v>
      </c>
      <c r="K1009" s="52">
        <f>[1]!b_dq_amount($A1009,日期设置!B$2,2,10000)</f>
        <v>0</v>
      </c>
      <c r="L1009" s="26">
        <f>[1]!b_info_latestpar(A1009,日期设置!$B$2)</f>
        <v>100</v>
      </c>
      <c r="M1009" s="6">
        <f>[1]!b_info_outstandingbalance($A1009,日期设置!B$2)</f>
        <v>10</v>
      </c>
      <c r="N1009" s="7" t="str">
        <f>[1]!b_info_latestissurercreditrating2(A1009,日期设置!$B$2,"102","1")</f>
        <v>AAA</v>
      </c>
      <c r="O1009" s="8">
        <v>6.8</v>
      </c>
      <c r="P1009" s="9">
        <f>[1]!b_info_repurchasedate(A1009)</f>
        <v>0</v>
      </c>
      <c r="Q1009" s="8" t="s">
        <v>17230</v>
      </c>
      <c r="R1009" s="2" t="str">
        <f>IF((--IF(P1009=0,Q1009,P1009))&gt;(--日期设置!$B$2),IF(P1009=0,Q1009,P1009),Q1009)</f>
        <v>2021-05-03</v>
      </c>
      <c r="S1009" s="2" t="s">
        <v>18141</v>
      </c>
      <c r="T1009" s="8">
        <f>[1]!b_anal_ptmyear($A1009,日期设置!$B$2)</f>
        <v>0.11506849315068493</v>
      </c>
      <c r="U1009" s="8">
        <f>[1]!b_anal_termifexercise($A1009,日期设置!B$2)</f>
        <v>0</v>
      </c>
      <c r="V1009" s="10">
        <f>[1]!b_dq_dirtyprice(A1009,日期设置!$B$2)</f>
        <v>105.91419999999999</v>
      </c>
      <c r="W1009" s="11">
        <f>IF(U1009=0,ROUNDUP((Q1009-日期设置!$B$2)/365,0),ROUNDUP((R1009-日期设置!$B$2)/365,0))</f>
        <v>1</v>
      </c>
      <c r="X1009" s="18">
        <f>_xlfn.IFNA(VLOOKUP(A1009,过往入选债券!A:D,4,0),2)</f>
        <v>2</v>
      </c>
      <c r="Y1009">
        <f>_xlfn.IFNA(VLOOKUP(C1009,[2]Sheet1!$A:$A,1,0),3)</f>
        <v>3</v>
      </c>
    </row>
    <row r="1010" spans="1:25" hidden="1" x14ac:dyDescent="0.2">
      <c r="A1010" s="21" t="s">
        <v>13945</v>
      </c>
      <c r="B1010" s="21" t="s">
        <v>13946</v>
      </c>
      <c r="C1010" s="37" t="s">
        <v>19</v>
      </c>
      <c r="D1010" s="26" t="str">
        <f>[1]!b_calc_yield(A1010,日期设置!$B$2,F1010,1,R1010,1,O1010,L1010,S1010,)</f>
        <v>Fetching...</v>
      </c>
      <c r="E1010" s="26">
        <f t="shared" si="30"/>
        <v>9.402667115886377</v>
      </c>
      <c r="F1010" s="18">
        <f>[1]!b_dq_cleanprice($A1010,日期设置!B$2)</f>
        <v>100.6</v>
      </c>
      <c r="G1010" s="18" t="str">
        <f t="shared" si="31"/>
        <v>3.35 + 1.35</v>
      </c>
      <c r="H1010" s="27">
        <f>[1]!b_dq_pctchange($A1010,日期设置!$B$2,1)/100</f>
        <v>0</v>
      </c>
      <c r="I1010" s="26">
        <f>[1]!b_pq_pctchange(A1010,日期设置!$B$4,日期设置!$B$2,1)</f>
        <v>0</v>
      </c>
      <c r="J1010" s="26">
        <f>[1]!b_pq_pctchange(A1010,日期设置!$C$4,日期设置!$B$2,1)</f>
        <v>0</v>
      </c>
      <c r="K1010" s="52">
        <f>[1]!b_dq_amount($A1010,日期设置!B$2,2,10000)</f>
        <v>0</v>
      </c>
      <c r="L1010" s="26">
        <f>[1]!b_info_latestpar(A1010,日期设置!$B$2)</f>
        <v>100</v>
      </c>
      <c r="M1010" s="6">
        <f>[1]!b_info_outstandingbalance($A1010,日期设置!B$2)</f>
        <v>5</v>
      </c>
      <c r="N1010" s="7" t="str">
        <f>[1]!b_info_latestissurercreditrating2(A1010,日期设置!$B$2,"102","1")</f>
        <v>AA+</v>
      </c>
      <c r="O1010" s="8">
        <v>7.8</v>
      </c>
      <c r="P1010" s="9" t="str">
        <f>[1]!b_info_repurchasedate(A1010)</f>
        <v>2022-07-28</v>
      </c>
      <c r="Q1010" s="8" t="s">
        <v>16986</v>
      </c>
      <c r="R1010" s="2" t="str">
        <f>IF((--IF(P1010=0,Q1010,P1010))&gt;(--日期设置!$B$2),IF(P1010=0,Q1010,P1010),Q1010)</f>
        <v>2022-07-28</v>
      </c>
      <c r="S1010" s="2" t="s">
        <v>18645</v>
      </c>
      <c r="T1010" s="8">
        <f>[1]!b_anal_ptmyear($A1010,日期设置!$B$2)</f>
        <v>3.3506849315068492</v>
      </c>
      <c r="U1010" s="8">
        <f>[1]!b_anal_termifexercise($A1010,日期设置!B$2)</f>
        <v>1.3506849315068492</v>
      </c>
      <c r="V1010" s="10">
        <f>[1]!b_dq_dirtyprice(A1010,日期设置!$B$2)</f>
        <v>105.6647</v>
      </c>
      <c r="W1010" s="11">
        <f>IF(U1010=0,ROUNDUP((Q1010-日期设置!$B$2)/365,0),ROUNDUP((R1010-日期设置!$B$2)/365,0))</f>
        <v>2</v>
      </c>
      <c r="X1010" s="18">
        <f>_xlfn.IFNA(VLOOKUP(A1010,过往入选债券!A:D,4,0),2)</f>
        <v>2</v>
      </c>
      <c r="Y1010">
        <f>_xlfn.IFNA(VLOOKUP(C1010,[2]Sheet1!$A:$A,1,0),3)</f>
        <v>3</v>
      </c>
    </row>
    <row r="1011" spans="1:25" hidden="1" x14ac:dyDescent="0.2">
      <c r="A1011" s="21" t="s">
        <v>1491</v>
      </c>
      <c r="B1011" s="21" t="s">
        <v>1492</v>
      </c>
      <c r="C1011" s="37" t="s">
        <v>1493</v>
      </c>
      <c r="D1011" s="26" t="str">
        <f>[1]!b_calc_yield(A1011,日期设置!$B$2,F1011,1,R1011,1,O1011,L1011,S1011,)</f>
        <v>Fetching...</v>
      </c>
      <c r="E1011" s="26">
        <f t="shared" si="30"/>
        <v>12.231693059006554</v>
      </c>
      <c r="F1011" s="18">
        <f>[1]!b_dq_cleanprice($A1011,日期设置!B$2)</f>
        <v>100.3091</v>
      </c>
      <c r="G1011" s="18" t="str">
        <f t="shared" si="31"/>
        <v>1.71 + 0</v>
      </c>
      <c r="H1011" s="27">
        <f>[1]!b_dq_pctchange($A1011,日期设置!$B$2,1)/100</f>
        <v>0</v>
      </c>
      <c r="I1011" s="26">
        <f>[1]!b_pq_pctchange(A1011,日期设置!$B$4,日期设置!$B$2,1)</f>
        <v>0</v>
      </c>
      <c r="J1011" s="26">
        <f>[1]!b_pq_pctchange(A1011,日期设置!$C$4,日期设置!$B$2,1)</f>
        <v>0</v>
      </c>
      <c r="K1011" s="52">
        <f>[1]!b_dq_amount($A1011,日期设置!B$2,2,10000)</f>
        <v>0</v>
      </c>
      <c r="L1011" s="26">
        <f>[1]!b_info_latestpar(A1011,日期设置!$B$2)</f>
        <v>100</v>
      </c>
      <c r="M1011" s="6">
        <f>[1]!b_info_outstandingbalance($A1011,日期设置!B$2)</f>
        <v>8.3000000000000007</v>
      </c>
      <c r="N1011" s="7">
        <f>[1]!b_info_latestissurercreditrating2(A1011,日期设置!$B$2,"102","1")</f>
        <v>0</v>
      </c>
      <c r="O1011" s="8">
        <v>7.5</v>
      </c>
      <c r="P1011" s="9">
        <f>[1]!b_info_repurchasedate(A1011)</f>
        <v>0</v>
      </c>
      <c r="Q1011" s="8" t="s">
        <v>16715</v>
      </c>
      <c r="R1011" s="2" t="str">
        <f>IF((--IF(P1011=0,Q1011,P1011))&gt;(--日期设置!$B$2),IF(P1011=0,Q1011,P1011),Q1011)</f>
        <v>2022-12-07</v>
      </c>
      <c r="S1011" s="2" t="s">
        <v>18436</v>
      </c>
      <c r="T1011" s="8">
        <f>[1]!b_anal_ptmyear($A1011,日期设置!$B$2)</f>
        <v>1.7123287671232876</v>
      </c>
      <c r="U1011" s="8">
        <f>[1]!b_anal_termifexercise($A1011,日期设置!B$2)</f>
        <v>0</v>
      </c>
      <c r="V1011" s="10">
        <f>[1]!b_dq_dirtyprice(A1011,日期设置!$B$2)</f>
        <v>102.4666</v>
      </c>
      <c r="W1011" s="11">
        <f>IF(U1011=0,ROUNDUP((Q1011-日期设置!$B$2)/365,0),ROUNDUP((R1011-日期设置!$B$2)/365,0))</f>
        <v>2</v>
      </c>
      <c r="X1011" s="18">
        <f>_xlfn.IFNA(VLOOKUP(A1011,过往入选债券!A:D,4,0),2)</f>
        <v>2</v>
      </c>
      <c r="Y1011">
        <f>_xlfn.IFNA(VLOOKUP(C1011,[2]Sheet1!$A:$A,1,0),3)</f>
        <v>3</v>
      </c>
    </row>
    <row r="1012" spans="1:25" hidden="1" x14ac:dyDescent="0.2">
      <c r="A1012" s="21" t="s">
        <v>15014</v>
      </c>
      <c r="B1012" s="21" t="s">
        <v>15015</v>
      </c>
      <c r="C1012" s="37" t="s">
        <v>12627</v>
      </c>
      <c r="D1012" s="26" t="str">
        <f>[1]!b_calc_yield(A1012,日期设置!$B$2,F1012,1,R1012,1,O1012,L1012,S1012,)</f>
        <v>Fetching...</v>
      </c>
      <c r="E1012" s="26">
        <f t="shared" si="30"/>
        <v>34.126609872283218</v>
      </c>
      <c r="F1012" s="18">
        <f>[1]!b_dq_cleanprice($A1012,日期设置!B$2)</f>
        <v>104.8456</v>
      </c>
      <c r="G1012" s="18" t="str">
        <f t="shared" si="31"/>
        <v>4.83 + 0</v>
      </c>
      <c r="H1012" s="27">
        <f>[1]!b_dq_pctchange($A1012,日期设置!$B$2,1)/100</f>
        <v>0</v>
      </c>
      <c r="I1012" s="26">
        <f>[1]!b_pq_pctchange(A1012,日期设置!$B$4,日期设置!$B$2,1)</f>
        <v>0</v>
      </c>
      <c r="J1012" s="26">
        <f>[1]!b_pq_pctchange(A1012,日期设置!$C$4,日期设置!$B$2,1)</f>
        <v>0</v>
      </c>
      <c r="K1012" s="52">
        <f>[1]!b_dq_amount($A1012,日期设置!B$2,2,10000)</f>
        <v>0</v>
      </c>
      <c r="L1012" s="26">
        <f>[1]!b_info_latestpar(A1012,日期设置!$B$2)</f>
        <v>100</v>
      </c>
      <c r="M1012" s="6">
        <f>[1]!b_info_outstandingbalance($A1012,日期设置!B$2)</f>
        <v>5.7</v>
      </c>
      <c r="N1012" s="7" t="str">
        <f>[1]!b_info_latestissurercreditrating2(A1012,日期设置!$B$2,"102","1")</f>
        <v>AA</v>
      </c>
      <c r="O1012" s="8">
        <v>8.5</v>
      </c>
      <c r="P1012" s="9">
        <f>[1]!b_info_repurchasedate(A1012)</f>
        <v>0</v>
      </c>
      <c r="Q1012" s="8" t="s">
        <v>17364</v>
      </c>
      <c r="R1012" s="2" t="str">
        <f>IF((--IF(P1012=0,Q1012,P1012))&gt;(--日期设置!$B$2),IF(P1012=0,Q1012,P1012),Q1012)</f>
        <v>2026-01-21</v>
      </c>
      <c r="S1012" s="2" t="s">
        <v>18415</v>
      </c>
      <c r="T1012" s="8">
        <f>[1]!b_anal_ptmyear($A1012,日期设置!$B$2)</f>
        <v>4.8356164383561646</v>
      </c>
      <c r="U1012" s="8">
        <f>[1]!b_anal_termifexercise($A1012,日期设置!B$2)</f>
        <v>0</v>
      </c>
      <c r="V1012" s="10">
        <f>[1]!b_dq_dirtyprice(A1012,日期设置!$B$2)</f>
        <v>106.24290000000001</v>
      </c>
      <c r="W1012" s="11">
        <f>IF(U1012=0,ROUNDUP((Q1012-日期设置!$B$2)/365,0),ROUNDUP((R1012-日期设置!$B$2)/365,0))</f>
        <v>5</v>
      </c>
      <c r="X1012" s="18">
        <f>_xlfn.IFNA(VLOOKUP(A1012,过往入选债券!A:D,4,0),2)</f>
        <v>2</v>
      </c>
      <c r="Y1012">
        <f>_xlfn.IFNA(VLOOKUP(C1012,[2]Sheet1!$A:$A,1,0),3)</f>
        <v>3</v>
      </c>
    </row>
    <row r="1013" spans="1:25" hidden="1" x14ac:dyDescent="0.2">
      <c r="A1013" s="21" t="s">
        <v>13813</v>
      </c>
      <c r="B1013" s="21" t="s">
        <v>13814</v>
      </c>
      <c r="C1013" s="37" t="s">
        <v>1959</v>
      </c>
      <c r="D1013" s="26" t="str">
        <f>[1]!b_calc_yield(A1013,日期设置!$B$2,F1013,1,R1013,1,O1013,L1013,S1013,)</f>
        <v>Fetching...</v>
      </c>
      <c r="E1013" s="26">
        <f t="shared" si="30"/>
        <v>31.000400169888074</v>
      </c>
      <c r="F1013" s="18">
        <f>[1]!b_dq_cleanprice($A1013,日期设置!B$2)</f>
        <v>77.688000000000002</v>
      </c>
      <c r="G1013" s="18" t="str">
        <f t="shared" si="31"/>
        <v>3.29 + 0</v>
      </c>
      <c r="H1013" s="27">
        <f>[1]!b_dq_pctchange($A1013,日期设置!$B$2,1)/100</f>
        <v>0</v>
      </c>
      <c r="I1013" s="26">
        <f>[1]!b_pq_pctchange(A1013,日期设置!$B$4,日期设置!$B$2,1)</f>
        <v>0</v>
      </c>
      <c r="J1013" s="26">
        <f>[1]!b_pq_pctchange(A1013,日期设置!$C$4,日期设置!$B$2,1)</f>
        <v>0</v>
      </c>
      <c r="K1013" s="52">
        <f>[1]!b_dq_amount($A1013,日期设置!B$2,2,10000)</f>
        <v>0</v>
      </c>
      <c r="L1013" s="26">
        <f>[1]!b_info_latestpar(A1013,日期设置!$B$2)</f>
        <v>80</v>
      </c>
      <c r="M1013" s="6">
        <f>[1]!b_info_outstandingbalance($A1013,日期设置!B$2)</f>
        <v>6.4</v>
      </c>
      <c r="N1013" s="7" t="str">
        <f>[1]!b_info_latestissurercreditrating2(A1013,日期设置!$B$2,"102","1")</f>
        <v>AA</v>
      </c>
      <c r="O1013" s="8">
        <v>6.68</v>
      </c>
      <c r="P1013" s="9">
        <f>[1]!b_info_repurchasedate(A1013)</f>
        <v>0</v>
      </c>
      <c r="Q1013" s="8" t="s">
        <v>17528</v>
      </c>
      <c r="R1013" s="2" t="str">
        <f>IF((--IF(P1013=0,Q1013,P1013))&gt;(--日期设置!$B$2),IF(P1013=0,Q1013,P1013),Q1013)</f>
        <v>2024-07-07</v>
      </c>
      <c r="S1013" s="2" t="s">
        <v>17951</v>
      </c>
      <c r="T1013" s="8">
        <f>[1]!b_anal_ptmyear($A1013,日期设置!$B$2)</f>
        <v>3.2931506849315069</v>
      </c>
      <c r="U1013" s="8">
        <f>[1]!b_anal_termifexercise($A1013,日期设置!B$2)</f>
        <v>0</v>
      </c>
      <c r="V1013" s="10">
        <f>[1]!b_dq_dirtyprice(A1013,日期设置!$B$2)</f>
        <v>81.465400000000002</v>
      </c>
      <c r="W1013" s="11">
        <f>IF(U1013=0,ROUNDUP((Q1013-日期设置!$B$2)/365,0),ROUNDUP((R1013-日期设置!$B$2)/365,0))</f>
        <v>4</v>
      </c>
      <c r="X1013" s="18">
        <f>_xlfn.IFNA(VLOOKUP(A1013,过往入选债券!A:D,4,0),2)</f>
        <v>2</v>
      </c>
      <c r="Y1013">
        <f>_xlfn.IFNA(VLOOKUP(C1013,[2]Sheet1!$A:$A,1,0),3)</f>
        <v>3</v>
      </c>
    </row>
    <row r="1014" spans="1:25" hidden="1" x14ac:dyDescent="0.2">
      <c r="A1014" s="21" t="s">
        <v>15693</v>
      </c>
      <c r="B1014" s="21" t="s">
        <v>15694</v>
      </c>
      <c r="C1014" s="37" t="s">
        <v>710</v>
      </c>
      <c r="D1014" s="26" t="str">
        <f>[1]!b_calc_yield(A1014,日期设置!$B$2,F1014,1,R1014,1,O1014,L1014,S1014,)</f>
        <v>Fetching...</v>
      </c>
      <c r="E1014" s="26">
        <f t="shared" si="30"/>
        <v>41.60602768420312</v>
      </c>
      <c r="F1014" s="18">
        <f>[1]!b_dq_cleanprice($A1014,日期设置!B$2)</f>
        <v>101</v>
      </c>
      <c r="G1014" s="18" t="str">
        <f t="shared" si="31"/>
        <v>5.81 + 0</v>
      </c>
      <c r="H1014" s="27">
        <f>[1]!b_dq_pctchange($A1014,日期设置!$B$2,1)/100</f>
        <v>0</v>
      </c>
      <c r="I1014" s="26">
        <f>[1]!b_pq_pctchange(A1014,日期设置!$B$4,日期设置!$B$2,1)</f>
        <v>0</v>
      </c>
      <c r="J1014" s="26">
        <f>[1]!b_pq_pctchange(A1014,日期设置!$C$4,日期设置!$B$2,1)</f>
        <v>0</v>
      </c>
      <c r="K1014" s="52">
        <f>[1]!b_dq_amount($A1014,日期设置!B$2,2,10000)</f>
        <v>0</v>
      </c>
      <c r="L1014" s="26">
        <f>[1]!b_info_latestpar(A1014,日期设置!$B$2)</f>
        <v>100</v>
      </c>
      <c r="M1014" s="6">
        <f>[1]!b_info_outstandingbalance($A1014,日期设置!B$2)</f>
        <v>6</v>
      </c>
      <c r="N1014" s="7" t="str">
        <f>[1]!b_info_latestissurercreditrating2(A1014,日期设置!$B$2,"102","1")</f>
        <v>AA</v>
      </c>
      <c r="O1014" s="8">
        <v>7.49</v>
      </c>
      <c r="P1014" s="9">
        <f>[1]!b_info_repurchasedate(A1014)</f>
        <v>0</v>
      </c>
      <c r="Q1014" s="8" t="s">
        <v>17060</v>
      </c>
      <c r="R1014" s="2" t="str">
        <f>IF((--IF(P1014=0,Q1014,P1014))&gt;(--日期设置!$B$2),IF(P1014=0,Q1014,P1014),Q1014)</f>
        <v>2027-01-15</v>
      </c>
      <c r="S1014" s="2" t="s">
        <v>18563</v>
      </c>
      <c r="T1014" s="8">
        <f>[1]!b_anal_ptmyear($A1014,日期设置!$B$2)</f>
        <v>5.8191780821917805</v>
      </c>
      <c r="U1014" s="8">
        <f>[1]!b_anal_termifexercise($A1014,日期设置!B$2)</f>
        <v>0</v>
      </c>
      <c r="V1014" s="10">
        <f>[1]!b_dq_dirtyprice(A1014,日期设置!$B$2)</f>
        <v>102.3544</v>
      </c>
      <c r="W1014" s="11">
        <f>IF(U1014=0,ROUNDUP((Q1014-日期设置!$B$2)/365,0),ROUNDUP((R1014-日期设置!$B$2)/365,0))</f>
        <v>6</v>
      </c>
      <c r="X1014" s="18">
        <f>_xlfn.IFNA(VLOOKUP(A1014,过往入选债券!A:D,4,0),2)</f>
        <v>2</v>
      </c>
      <c r="Y1014">
        <f>_xlfn.IFNA(VLOOKUP(C1014,[2]Sheet1!$A:$A,1,0),3)</f>
        <v>3</v>
      </c>
    </row>
    <row r="1015" spans="1:25" hidden="1" x14ac:dyDescent="0.2">
      <c r="A1015" s="21" t="s">
        <v>14744</v>
      </c>
      <c r="B1015" s="21" t="s">
        <v>14745</v>
      </c>
      <c r="C1015" s="37" t="s">
        <v>14746</v>
      </c>
      <c r="D1015" s="26" t="str">
        <f>[1]!b_calc_yield(A1015,日期设置!$B$2,F1015,1,R1015,1,O1015,L1015,S1015,)</f>
        <v>Fetching...</v>
      </c>
      <c r="E1015" s="26">
        <f t="shared" si="30"/>
        <v>32.396256700454188</v>
      </c>
      <c r="F1015" s="18">
        <f>[1]!b_dq_cleanprice($A1015,日期设置!B$2)</f>
        <v>100.8344</v>
      </c>
      <c r="G1015" s="18" t="str">
        <f t="shared" si="31"/>
        <v>4.59 + 0</v>
      </c>
      <c r="H1015" s="27">
        <f>[1]!b_dq_pctchange($A1015,日期设置!$B$2,1)/100</f>
        <v>0</v>
      </c>
      <c r="I1015" s="26">
        <f>[1]!b_pq_pctchange(A1015,日期设置!$B$4,日期设置!$B$2,1)</f>
        <v>0</v>
      </c>
      <c r="J1015" s="26">
        <f>[1]!b_pq_pctchange(A1015,日期设置!$C$4,日期设置!$B$2,1)</f>
        <v>0</v>
      </c>
      <c r="K1015" s="52">
        <f>[1]!b_dq_amount($A1015,日期设置!B$2,2,10000)</f>
        <v>0</v>
      </c>
      <c r="L1015" s="26">
        <f>[1]!b_info_latestpar(A1015,日期设置!$B$2)</f>
        <v>100</v>
      </c>
      <c r="M1015" s="6">
        <f>[1]!b_info_outstandingbalance($A1015,日期设置!B$2)</f>
        <v>10</v>
      </c>
      <c r="N1015" s="7" t="str">
        <f>[1]!b_info_latestissurercreditrating2(A1015,日期设置!$B$2,"102","1")</f>
        <v>AA-</v>
      </c>
      <c r="O1015" s="8">
        <v>7.5</v>
      </c>
      <c r="P1015" s="9">
        <f>[1]!b_info_repurchasedate(A1015)</f>
        <v>0</v>
      </c>
      <c r="Q1015" s="8" t="s">
        <v>16804</v>
      </c>
      <c r="R1015" s="2" t="str">
        <f>IF((--IF(P1015=0,Q1015,P1015))&gt;(--日期设置!$B$2),IF(P1015=0,Q1015,P1015),Q1015)</f>
        <v>2025-10-26</v>
      </c>
      <c r="S1015" s="2" t="s">
        <v>17890</v>
      </c>
      <c r="T1015" s="8">
        <f>[1]!b_anal_ptmyear($A1015,日期设置!$B$2)</f>
        <v>4.5972602739726032</v>
      </c>
      <c r="U1015" s="8">
        <f>[1]!b_anal_termifexercise($A1015,日期设置!B$2)</f>
        <v>0</v>
      </c>
      <c r="V1015" s="10">
        <f>[1]!b_dq_dirtyprice(A1015,日期设置!$B$2)</f>
        <v>103.8549</v>
      </c>
      <c r="W1015" s="11">
        <f>IF(U1015=0,ROUNDUP((Q1015-日期设置!$B$2)/365,0),ROUNDUP((R1015-日期设置!$B$2)/365,0))</f>
        <v>5</v>
      </c>
      <c r="X1015" s="18">
        <f>_xlfn.IFNA(VLOOKUP(A1015,过往入选债券!A:D,4,0),2)</f>
        <v>2</v>
      </c>
      <c r="Y1015">
        <f>_xlfn.IFNA(VLOOKUP(C1015,[2]Sheet1!$A:$A,1,0),3)</f>
        <v>3</v>
      </c>
    </row>
    <row r="1016" spans="1:25" hidden="1" x14ac:dyDescent="0.2">
      <c r="A1016" s="21" t="s">
        <v>14509</v>
      </c>
      <c r="B1016" s="21" t="s">
        <v>14510</v>
      </c>
      <c r="C1016" s="37" t="s">
        <v>11375</v>
      </c>
      <c r="D1016" s="26" t="str">
        <f>[1]!b_calc_yield(A1016,日期设置!$B$2,F1016,1,R1016,1,O1016,L1016,S1016,)</f>
        <v>Fetching...</v>
      </c>
      <c r="E1016" s="26">
        <f t="shared" si="30"/>
        <v>27.626909007644485</v>
      </c>
      <c r="F1016" s="18">
        <f>[1]!b_dq_cleanprice($A1016,日期设置!B$2)</f>
        <v>99.774799999999999</v>
      </c>
      <c r="G1016" s="18" t="str">
        <f t="shared" si="31"/>
        <v>4.05 + 0</v>
      </c>
      <c r="H1016" s="27">
        <f>[1]!b_dq_pctchange($A1016,日期设置!$B$2,1)/100</f>
        <v>0</v>
      </c>
      <c r="I1016" s="26">
        <f>[1]!b_pq_pctchange(A1016,日期设置!$B$4,日期设置!$B$2,1)</f>
        <v>-0.22520000000000095</v>
      </c>
      <c r="J1016" s="26">
        <f>[1]!b_pq_pctchange(A1016,日期设置!$C$4,日期设置!$B$2,1)</f>
        <v>-0.22520000000000095</v>
      </c>
      <c r="K1016" s="52">
        <f>[1]!b_dq_amount($A1016,日期设置!B$2,2,10000)</f>
        <v>0</v>
      </c>
      <c r="L1016" s="26">
        <f>[1]!b_info_latestpar(A1016,日期设置!$B$2)</f>
        <v>100</v>
      </c>
      <c r="M1016" s="6">
        <f>[1]!b_info_outstandingbalance($A1016,日期设置!B$2)</f>
        <v>10.4</v>
      </c>
      <c r="N1016" s="7" t="str">
        <f>[1]!b_info_latestissurercreditrating2(A1016,日期设置!$B$2,"102","1")</f>
        <v>AA</v>
      </c>
      <c r="O1016" s="8">
        <v>7.2</v>
      </c>
      <c r="P1016" s="9">
        <f>[1]!b_info_repurchasedate(A1016)</f>
        <v>0</v>
      </c>
      <c r="Q1016" s="8" t="s">
        <v>17318</v>
      </c>
      <c r="R1016" s="2" t="str">
        <f>IF((--IF(P1016=0,Q1016,P1016))&gt;(--日期设置!$B$2),IF(P1016=0,Q1016,P1016),Q1016)</f>
        <v>2025-04-12</v>
      </c>
      <c r="S1016" s="2" t="s">
        <v>18066</v>
      </c>
      <c r="T1016" s="8">
        <f>[1]!b_anal_ptmyear($A1016,日期设置!$B$2)</f>
        <v>4.0575342465753428</v>
      </c>
      <c r="U1016" s="8">
        <f>[1]!b_anal_termifexercise($A1016,日期设置!B$2)</f>
        <v>0</v>
      </c>
      <c r="V1016" s="10">
        <f>[1]!b_dq_dirtyprice(A1016,日期设置!$B$2)</f>
        <v>106.56059999999999</v>
      </c>
      <c r="W1016" s="11">
        <f>IF(U1016=0,ROUNDUP((Q1016-日期设置!$B$2)/365,0),ROUNDUP((R1016-日期设置!$B$2)/365,0))</f>
        <v>5</v>
      </c>
      <c r="X1016" s="18">
        <f>_xlfn.IFNA(VLOOKUP(A1016,过往入选债券!A:D,4,0),2)</f>
        <v>2</v>
      </c>
      <c r="Y1016">
        <f>_xlfn.IFNA(VLOOKUP(C1016,[2]Sheet1!$A:$A,1,0),3)</f>
        <v>3</v>
      </c>
    </row>
    <row r="1017" spans="1:25" hidden="1" x14ac:dyDescent="0.2">
      <c r="A1017" s="21" t="s">
        <v>5438</v>
      </c>
      <c r="B1017" s="21" t="s">
        <v>5439</v>
      </c>
      <c r="C1017" s="37" t="s">
        <v>2398</v>
      </c>
      <c r="D1017" s="26" t="str">
        <f>[1]!b_calc_yield(A1017,日期设置!$B$2,F1017,1,R1017,1,O1017,L1017,S1017,)</f>
        <v>Fetching...</v>
      </c>
      <c r="E1017" s="26">
        <f t="shared" si="30"/>
        <v>4.9284355357902543</v>
      </c>
      <c r="F1017" s="18">
        <f>[1]!b_dq_cleanprice($A1017,日期设置!B$2)</f>
        <v>98.1935</v>
      </c>
      <c r="G1017" s="18" t="str">
        <f t="shared" si="31"/>
        <v>0.67 + 0</v>
      </c>
      <c r="H1017" s="27">
        <f>[1]!b_dq_pctchange($A1017,日期设置!$B$2,1)/100</f>
        <v>0</v>
      </c>
      <c r="I1017" s="26">
        <f>[1]!b_pq_pctchange(A1017,日期设置!$B$4,日期设置!$B$2,1)</f>
        <v>0</v>
      </c>
      <c r="J1017" s="26">
        <f>[1]!b_pq_pctchange(A1017,日期设置!$C$4,日期设置!$B$2,1)</f>
        <v>0</v>
      </c>
      <c r="K1017" s="52">
        <f>[1]!b_dq_amount($A1017,日期设置!B$2,2,10000)</f>
        <v>0</v>
      </c>
      <c r="L1017" s="26">
        <f>[1]!b_info_latestpar(A1017,日期设置!$B$2)</f>
        <v>100</v>
      </c>
      <c r="M1017" s="6">
        <f>[1]!b_info_outstandingbalance($A1017,日期设置!B$2)</f>
        <v>2</v>
      </c>
      <c r="N1017" s="7" t="str">
        <f>[1]!b_info_latestissurercreditrating2(A1017,日期设置!$B$2,"102","1")</f>
        <v>AA</v>
      </c>
      <c r="O1017" s="8">
        <v>4.57</v>
      </c>
      <c r="P1017" s="9">
        <f>[1]!b_info_repurchasedate(A1017)</f>
        <v>0</v>
      </c>
      <c r="Q1017" s="8" t="s">
        <v>16144</v>
      </c>
      <c r="R1017" s="2" t="str">
        <f>IF((--IF(P1017=0,Q1017,P1017))&gt;(--日期设置!$B$2),IF(P1017=0,Q1017,P1017),Q1017)</f>
        <v>2021-11-25</v>
      </c>
      <c r="S1017" s="2" t="s">
        <v>18454</v>
      </c>
      <c r="T1017" s="8">
        <f>[1]!b_anal_ptmyear($A1017,日期设置!$B$2)</f>
        <v>0.67945205479452053</v>
      </c>
      <c r="U1017" s="8">
        <f>[1]!b_anal_termifexercise($A1017,日期设置!B$2)</f>
        <v>0</v>
      </c>
      <c r="V1017" s="10">
        <f>[1]!b_dq_dirtyprice(A1017,日期设置!$B$2)</f>
        <v>99.6584</v>
      </c>
      <c r="W1017" s="11">
        <f>IF(U1017=0,ROUNDUP((Q1017-日期设置!$B$2)/365,0),ROUNDUP((R1017-日期设置!$B$2)/365,0))</f>
        <v>1</v>
      </c>
      <c r="X1017" s="18">
        <f>_xlfn.IFNA(VLOOKUP(A1017,过往入选债券!A:D,4,0),2)</f>
        <v>2</v>
      </c>
      <c r="Y1017">
        <f>_xlfn.IFNA(VLOOKUP(C1017,[2]Sheet1!$A:$A,1,0),3)</f>
        <v>3</v>
      </c>
    </row>
    <row r="1018" spans="1:25" hidden="1" x14ac:dyDescent="0.2">
      <c r="A1018" s="21" t="s">
        <v>950</v>
      </c>
      <c r="B1018" s="21" t="s">
        <v>951</v>
      </c>
      <c r="C1018" s="37" t="s">
        <v>952</v>
      </c>
      <c r="D1018" s="26" t="str">
        <f>[1]!b_calc_yield(A1018,日期设置!$B$2,F1018,1,R1018,1,O1018,L1018,S1018,)</f>
        <v>Fetching...</v>
      </c>
      <c r="E1018" s="26">
        <f t="shared" si="30"/>
        <v>7.3884191178233083</v>
      </c>
      <c r="F1018" s="18">
        <f>[1]!b_dq_cleanprice($A1018,日期设置!B$2)</f>
        <v>98.824399999999997</v>
      </c>
      <c r="G1018" s="18" t="str">
        <f t="shared" si="31"/>
        <v>1.00 + 0</v>
      </c>
      <c r="H1018" s="27">
        <f>[1]!b_dq_pctchange($A1018,日期设置!$B$2,1)/100</f>
        <v>0</v>
      </c>
      <c r="I1018" s="26">
        <f>[1]!b_pq_pctchange(A1018,日期设置!$B$4,日期设置!$B$2,1)</f>
        <v>0</v>
      </c>
      <c r="J1018" s="26">
        <f>[1]!b_pq_pctchange(A1018,日期设置!$C$4,日期设置!$B$2,1)</f>
        <v>0</v>
      </c>
      <c r="K1018" s="52">
        <f>[1]!b_dq_amount($A1018,日期设置!B$2,2,10000)</f>
        <v>0</v>
      </c>
      <c r="L1018" s="26">
        <f>[1]!b_info_latestpar(A1018,日期设置!$B$2)</f>
        <v>100</v>
      </c>
      <c r="M1018" s="6">
        <f>[1]!b_info_outstandingbalance($A1018,日期设置!B$2)</f>
        <v>10</v>
      </c>
      <c r="N1018" s="7">
        <f>[1]!b_info_latestissurercreditrating2(A1018,日期设置!$B$2,"102","1")</f>
        <v>0</v>
      </c>
      <c r="O1018" s="8">
        <v>6</v>
      </c>
      <c r="P1018" s="9">
        <f>[1]!b_info_repurchasedate(A1018)</f>
        <v>0</v>
      </c>
      <c r="Q1018" s="8" t="s">
        <v>16644</v>
      </c>
      <c r="R1018" s="2" t="str">
        <f>IF((--IF(P1018=0,Q1018,P1018))&gt;(--日期设置!$B$2),IF(P1018=0,Q1018,P1018),Q1018)</f>
        <v>2022-03-24</v>
      </c>
      <c r="S1018" s="2" t="s">
        <v>18393</v>
      </c>
      <c r="T1018" s="8">
        <f>[1]!b_anal_ptmyear($A1018,日期设置!$B$2)</f>
        <v>1.0054794520547945</v>
      </c>
      <c r="U1018" s="8">
        <f>[1]!b_anal_termifexercise($A1018,日期设置!B$2)</f>
        <v>0</v>
      </c>
      <c r="V1018" s="10">
        <f>[1]!b_dq_dirtyprice(A1018,日期设置!$B$2)</f>
        <v>104.29430000000001</v>
      </c>
      <c r="W1018" s="11">
        <f>IF(U1018=0,ROUNDUP((Q1018-日期设置!$B$2)/365,0),ROUNDUP((R1018-日期设置!$B$2)/365,0))</f>
        <v>2</v>
      </c>
      <c r="X1018" s="18">
        <f>_xlfn.IFNA(VLOOKUP(A1018,过往入选债券!A:D,4,0),2)</f>
        <v>2</v>
      </c>
      <c r="Y1018" s="45">
        <f>_xlfn.IFNA(VLOOKUP(C1018,[2]Sheet1!$A:$A,1,0),3)</f>
        <v>3</v>
      </c>
    </row>
    <row r="1019" spans="1:25" hidden="1" x14ac:dyDescent="0.2">
      <c r="A1019" s="21" t="s">
        <v>8445</v>
      </c>
      <c r="B1019" s="21" t="s">
        <v>8446</v>
      </c>
      <c r="C1019" s="37" t="s">
        <v>8447</v>
      </c>
      <c r="D1019" s="26" t="str">
        <f>[1]!b_calc_yield(A1019,日期设置!$B$2,F1019,1,R1019,1,O1019,L1019,S1019,)</f>
        <v>Fetching...</v>
      </c>
      <c r="E1019" s="26">
        <f t="shared" si="30"/>
        <v>7.4395147844399601</v>
      </c>
      <c r="F1019" s="18">
        <f>[1]!b_dq_cleanprice($A1019,日期设置!B$2)</f>
        <v>99.92</v>
      </c>
      <c r="G1019" s="18" t="str">
        <f t="shared" si="31"/>
        <v>1.09 + 0</v>
      </c>
      <c r="H1019" s="27">
        <f>[1]!b_dq_pctchange($A1019,日期设置!$B$2,1)/100</f>
        <v>0</v>
      </c>
      <c r="I1019" s="26">
        <f>[1]!b_pq_pctchange(A1019,日期设置!$B$4,日期设置!$B$2,1)</f>
        <v>0</v>
      </c>
      <c r="J1019" s="26">
        <f>[1]!b_pq_pctchange(A1019,日期设置!$C$4,日期设置!$B$2,1)</f>
        <v>0</v>
      </c>
      <c r="K1019" s="52">
        <f>[1]!b_dq_amount($A1019,日期设置!B$2,2,10000)</f>
        <v>0</v>
      </c>
      <c r="L1019" s="26">
        <f>[1]!b_info_latestpar(A1019,日期设置!$B$2)</f>
        <v>100</v>
      </c>
      <c r="M1019" s="6">
        <f>[1]!b_info_outstandingbalance($A1019,日期设置!B$2)</f>
        <v>3</v>
      </c>
      <c r="N1019" s="7" t="str">
        <f>[1]!b_info_latestissurercreditrating2(A1019,日期设置!$B$2,"102","1")</f>
        <v>AA</v>
      </c>
      <c r="O1019" s="8">
        <v>7.19</v>
      </c>
      <c r="P1019" s="9">
        <f>[1]!b_info_repurchasedate(A1019)</f>
        <v>0</v>
      </c>
      <c r="Q1019" s="8" t="s">
        <v>16056</v>
      </c>
      <c r="R1019" s="2" t="str">
        <f>IF((--IF(P1019=0,Q1019,P1019))&gt;(--日期设置!$B$2),IF(P1019=0,Q1019,P1019),Q1019)</f>
        <v>2022-04-24</v>
      </c>
      <c r="S1019" s="2" t="s">
        <v>17781</v>
      </c>
      <c r="T1019" s="8">
        <f>[1]!b_anal_ptmyear($A1019,日期设置!$B$2)</f>
        <v>1.0904109589041096</v>
      </c>
      <c r="U1019" s="8">
        <f>[1]!b_anal_termifexercise($A1019,日期设置!B$2)</f>
        <v>0</v>
      </c>
      <c r="V1019" s="10">
        <f>[1]!b_dq_dirtyprice(A1019,日期设置!$B$2)</f>
        <v>106.4599</v>
      </c>
      <c r="W1019" s="11">
        <f>IF(U1019=0,ROUNDUP((Q1019-日期设置!$B$2)/365,0),ROUNDUP((R1019-日期设置!$B$2)/365,0))</f>
        <v>2</v>
      </c>
      <c r="X1019" s="18">
        <f>_xlfn.IFNA(VLOOKUP(A1019,过往入选债券!A:D,4,0),2)</f>
        <v>2</v>
      </c>
      <c r="Y1019">
        <f>_xlfn.IFNA(VLOOKUP(C1019,[2]Sheet1!$A:$A,1,0),3)</f>
        <v>3</v>
      </c>
    </row>
    <row r="1020" spans="1:25" hidden="1" x14ac:dyDescent="0.2">
      <c r="A1020" s="21" t="s">
        <v>6532</v>
      </c>
      <c r="B1020" s="21" t="s">
        <v>6533</v>
      </c>
      <c r="C1020" s="37" t="s">
        <v>3915</v>
      </c>
      <c r="D1020" s="26" t="str">
        <f>[1]!b_calc_yield(A1020,日期设置!$B$2,F1020,1,R1020,1,O1020,L1020,S1020,)</f>
        <v>Fetching...</v>
      </c>
      <c r="E1020" s="26">
        <f t="shared" si="30"/>
        <v>0.15887911250684894</v>
      </c>
      <c r="F1020" s="18">
        <f>[1]!b_dq_cleanprice($A1020,日期设置!B$2)</f>
        <v>100</v>
      </c>
      <c r="G1020" s="18" t="str">
        <f t="shared" si="31"/>
        <v>0.02 + 0</v>
      </c>
      <c r="H1020" s="27">
        <f>[1]!b_dq_pctchange($A1020,日期设置!$B$2,1)/100</f>
        <v>0</v>
      </c>
      <c r="I1020" s="26">
        <f>[1]!b_pq_pctchange(A1020,日期设置!$B$4,日期设置!$B$2,1)</f>
        <v>0</v>
      </c>
      <c r="J1020" s="26">
        <f>[1]!b_pq_pctchange(A1020,日期设置!$C$4,日期设置!$B$2,1)</f>
        <v>0</v>
      </c>
      <c r="K1020" s="52">
        <f>[1]!b_dq_amount($A1020,日期设置!B$2,2,10000)</f>
        <v>0</v>
      </c>
      <c r="L1020" s="26">
        <f>[1]!b_info_latestpar(A1020,日期设置!$B$2)</f>
        <v>100</v>
      </c>
      <c r="M1020" s="6">
        <f>[1]!b_info_outstandingbalance($A1020,日期设置!B$2)</f>
        <v>1</v>
      </c>
      <c r="N1020" s="7" t="str">
        <f>[1]!b_info_latestissurercreditrating2(A1020,日期设置!$B$2,"102","1")</f>
        <v>AA</v>
      </c>
      <c r="O1020" s="8">
        <v>7.8</v>
      </c>
      <c r="P1020" s="9">
        <f>[1]!b_info_repurchasedate(A1020)</f>
        <v>0</v>
      </c>
      <c r="Q1020" s="8" t="s">
        <v>16927</v>
      </c>
      <c r="R1020" s="2" t="str">
        <f>IF((--IF(P1020=0,Q1020,P1020))&gt;(--日期设置!$B$2),IF(P1020=0,Q1020,P1020),Q1020)</f>
        <v>2021-03-30</v>
      </c>
      <c r="S1020" s="2" t="s">
        <v>17909</v>
      </c>
      <c r="T1020" s="8">
        <f>[1]!b_anal_ptmyear($A1020,日期设置!$B$2)</f>
        <v>2.1917808219178082E-2</v>
      </c>
      <c r="U1020" s="8">
        <f>[1]!b_anal_termifexercise($A1020,日期设置!B$2)</f>
        <v>0</v>
      </c>
      <c r="V1020" s="10">
        <f>[1]!b_dq_dirtyprice(A1020,日期设置!$B$2)</f>
        <v>107.629</v>
      </c>
      <c r="W1020" s="11">
        <f>IF(U1020=0,ROUNDUP((Q1020-日期设置!$B$2)/365,0),ROUNDUP((R1020-日期设置!$B$2)/365,0))</f>
        <v>1</v>
      </c>
      <c r="X1020" s="18">
        <f>_xlfn.IFNA(VLOOKUP(A1020,过往入选债券!A:D,4,0),2)</f>
        <v>2</v>
      </c>
      <c r="Y1020">
        <f>_xlfn.IFNA(VLOOKUP(C1020,[2]Sheet1!$A:$A,1,0),3)</f>
        <v>3</v>
      </c>
    </row>
    <row r="1021" spans="1:25" hidden="1" x14ac:dyDescent="0.2">
      <c r="A1021" s="21" t="s">
        <v>6176</v>
      </c>
      <c r="B1021" s="21" t="s">
        <v>6177</v>
      </c>
      <c r="C1021" s="37" t="s">
        <v>1493</v>
      </c>
      <c r="D1021" s="26" t="str">
        <f>[1]!b_calc_yield(A1021,日期设置!$B$2,F1021,1,R1021,1,O1021,L1021,S1021,)</f>
        <v>Fetching...</v>
      </c>
      <c r="E1021" s="26">
        <f t="shared" si="30"/>
        <v>10.759057178550457</v>
      </c>
      <c r="F1021" s="18">
        <f>[1]!b_dq_cleanprice($A1021,日期设置!B$2)</f>
        <v>98.505200000000002</v>
      </c>
      <c r="G1021" s="18" t="str">
        <f t="shared" si="31"/>
        <v>1.51 + 0</v>
      </c>
      <c r="H1021" s="27">
        <f>[1]!b_dq_pctchange($A1021,日期设置!$B$2,1)/100</f>
        <v>0</v>
      </c>
      <c r="I1021" s="26">
        <f>[1]!b_pq_pctchange(A1021,日期设置!$B$4,日期设置!$B$2,1)</f>
        <v>0</v>
      </c>
      <c r="J1021" s="26">
        <f>[1]!b_pq_pctchange(A1021,日期设置!$C$4,日期设置!$B$2,1)</f>
        <v>-2.4155096662984721</v>
      </c>
      <c r="K1021" s="52">
        <f>[1]!b_dq_amount($A1021,日期设置!B$2,2,10000)</f>
        <v>0</v>
      </c>
      <c r="L1021" s="26">
        <f>[1]!b_info_latestpar(A1021,日期设置!$B$2)</f>
        <v>100</v>
      </c>
      <c r="M1021" s="6">
        <f>[1]!b_info_outstandingbalance($A1021,日期设置!B$2)</f>
        <v>4</v>
      </c>
      <c r="N1021" s="7" t="str">
        <f>[1]!b_info_latestissurercreditrating2(A1021,日期设置!$B$2,"102","1")</f>
        <v>AA+</v>
      </c>
      <c r="O1021" s="8">
        <v>6.21</v>
      </c>
      <c r="P1021" s="9">
        <f>[1]!b_info_repurchasedate(A1021)</f>
        <v>0</v>
      </c>
      <c r="Q1021" s="8" t="s">
        <v>16990</v>
      </c>
      <c r="R1021" s="2" t="str">
        <f>IF((--IF(P1021=0,Q1021,P1021))&gt;(--日期设置!$B$2),IF(P1021=0,Q1021,P1021),Q1021)</f>
        <v>2022-09-27</v>
      </c>
      <c r="S1021" s="2" t="s">
        <v>18407</v>
      </c>
      <c r="T1021" s="8">
        <f>[1]!b_anal_ptmyear($A1021,日期设置!$B$2)</f>
        <v>1.5178082191780822</v>
      </c>
      <c r="U1021" s="8">
        <f>[1]!b_anal_termifexercise($A1021,日期设置!B$2)</f>
        <v>0</v>
      </c>
      <c r="V1021" s="10">
        <f>[1]!b_dq_dirtyprice(A1021,日期设置!$B$2)</f>
        <v>101.4996</v>
      </c>
      <c r="W1021" s="11">
        <f>IF(U1021=0,ROUNDUP((Q1021-日期设置!$B$2)/365,0),ROUNDUP((R1021-日期设置!$B$2)/365,0))</f>
        <v>2</v>
      </c>
      <c r="X1021" s="18">
        <f>_xlfn.IFNA(VLOOKUP(A1021,过往入选债券!A:D,4,0),2)</f>
        <v>2</v>
      </c>
      <c r="Y1021">
        <f>_xlfn.IFNA(VLOOKUP(C1021,[2]Sheet1!$A:$A,1,0),3)</f>
        <v>3</v>
      </c>
    </row>
    <row r="1022" spans="1:25" hidden="1" x14ac:dyDescent="0.2">
      <c r="A1022" s="21" t="s">
        <v>9495</v>
      </c>
      <c r="B1022" s="21" t="s">
        <v>9496</v>
      </c>
      <c r="C1022" s="37" t="s">
        <v>209</v>
      </c>
      <c r="D1022" s="26" t="str">
        <f>[1]!b_calc_yield(A1022,日期设置!$B$2,F1022,1,R1022,1,O1022,L1022,S1022,)</f>
        <v>Fetching...</v>
      </c>
      <c r="E1022" s="26">
        <f t="shared" si="30"/>
        <v>4.5438243978167758</v>
      </c>
      <c r="F1022" s="18">
        <f>[1]!b_dq_cleanprice($A1022,日期设置!B$2)</f>
        <v>99.390799999999999</v>
      </c>
      <c r="G1022" s="18" t="str">
        <f t="shared" si="31"/>
        <v>1.62 + 0.63</v>
      </c>
      <c r="H1022" s="27">
        <f>[1]!b_dq_pctchange($A1022,日期设置!$B$2,1)/100</f>
        <v>0</v>
      </c>
      <c r="I1022" s="26">
        <f>[1]!b_pq_pctchange(A1022,日期设置!$B$4,日期设置!$B$2,1)</f>
        <v>0</v>
      </c>
      <c r="J1022" s="26">
        <f>[1]!b_pq_pctchange(A1022,日期设置!$C$4,日期设置!$B$2,1)</f>
        <v>0</v>
      </c>
      <c r="K1022" s="52">
        <f>[1]!b_dq_amount($A1022,日期设置!B$2,2,10000)</f>
        <v>0</v>
      </c>
      <c r="L1022" s="26">
        <f>[1]!b_info_latestpar(A1022,日期设置!$B$2)</f>
        <v>100</v>
      </c>
      <c r="M1022" s="6">
        <f>[1]!b_info_outstandingbalance($A1022,日期设置!B$2)</f>
        <v>3</v>
      </c>
      <c r="N1022" s="7" t="str">
        <f>[1]!b_info_latestissurercreditrating2(A1022,日期设置!$B$2,"102","1")</f>
        <v>AA+</v>
      </c>
      <c r="O1022" s="8">
        <v>6.4</v>
      </c>
      <c r="P1022" s="9" t="str">
        <f>[1]!b_info_repurchasedate(A1022)</f>
        <v>2021-11-08</v>
      </c>
      <c r="Q1022" s="8" t="s">
        <v>16950</v>
      </c>
      <c r="R1022" s="2" t="str">
        <f>IF((--IF(P1022=0,Q1022,P1022))&gt;(--日期设置!$B$2),IF(P1022=0,Q1022,P1022),Q1022)</f>
        <v>2021-11-08</v>
      </c>
      <c r="S1022" s="2" t="s">
        <v>18401</v>
      </c>
      <c r="T1022" s="8">
        <f>[1]!b_anal_ptmyear($A1022,日期设置!$B$2)</f>
        <v>1.6273972602739726</v>
      </c>
      <c r="U1022" s="8">
        <f>[1]!b_anal_termifexercise($A1022,日期设置!B$2)</f>
        <v>0.63287671232876708</v>
      </c>
      <c r="V1022" s="10">
        <f>[1]!b_dq_dirtyprice(A1022,日期设置!$B$2)</f>
        <v>101.77549999999999</v>
      </c>
      <c r="W1022" s="11">
        <f>IF(U1022=0,ROUNDUP((Q1022-日期设置!$B$2)/365,0),ROUNDUP((R1022-日期设置!$B$2)/365,0))</f>
        <v>1</v>
      </c>
      <c r="X1022" s="18">
        <f>_xlfn.IFNA(VLOOKUP(A1022,过往入选债券!A:D,4,0),2)</f>
        <v>2</v>
      </c>
      <c r="Y1022">
        <f>_xlfn.IFNA(VLOOKUP(C1022,[2]Sheet1!$A:$A,1,0),3)</f>
        <v>3</v>
      </c>
    </row>
    <row r="1023" spans="1:25" hidden="1" x14ac:dyDescent="0.2">
      <c r="A1023" s="21" t="s">
        <v>10931</v>
      </c>
      <c r="B1023" s="21" t="s">
        <v>10932</v>
      </c>
      <c r="C1023" s="37" t="s">
        <v>1414</v>
      </c>
      <c r="D1023" s="26" t="str">
        <f>[1]!b_calc_yield(A1023,日期设置!$B$2,F1023,1,R1023,1,O1023,L1023,S1023,)</f>
        <v>Fetching...</v>
      </c>
      <c r="E1023" s="26">
        <f t="shared" si="30"/>
        <v>14.718891076127981</v>
      </c>
      <c r="F1023" s="18">
        <f>[1]!b_dq_cleanprice($A1023,日期设置!B$2)</f>
        <v>99.120999999999995</v>
      </c>
      <c r="G1023" s="18" t="str">
        <f t="shared" si="31"/>
        <v>2.14 + 0</v>
      </c>
      <c r="H1023" s="27">
        <f>[1]!b_dq_pctchange($A1023,日期设置!$B$2,1)/100</f>
        <v>0</v>
      </c>
      <c r="I1023" s="26">
        <f>[1]!b_pq_pctchange(A1023,日期设置!$B$4,日期设置!$B$2,1)</f>
        <v>0</v>
      </c>
      <c r="J1023" s="26">
        <f>[1]!b_pq_pctchange(A1023,日期设置!$C$4,日期设置!$B$2,1)</f>
        <v>-0.73009514271407039</v>
      </c>
      <c r="K1023" s="52">
        <f>[1]!b_dq_amount($A1023,日期设置!B$2,2,10000)</f>
        <v>0</v>
      </c>
      <c r="L1023" s="26">
        <f>[1]!b_info_latestpar(A1023,日期设置!$B$2)</f>
        <v>100</v>
      </c>
      <c r="M1023" s="6">
        <f>[1]!b_info_outstandingbalance($A1023,日期设置!B$2)</f>
        <v>5</v>
      </c>
      <c r="N1023" s="7" t="str">
        <f>[1]!b_info_latestissurercreditrating2(A1023,日期设置!$B$2,"102","1")</f>
        <v>AA</v>
      </c>
      <c r="O1023" s="8">
        <v>6.8</v>
      </c>
      <c r="P1023" s="9">
        <f>[1]!b_info_repurchasedate(A1023)</f>
        <v>0</v>
      </c>
      <c r="Q1023" s="8" t="s">
        <v>17241</v>
      </c>
      <c r="R1023" s="2" t="str">
        <f>IF((--IF(P1023=0,Q1023,P1023))&gt;(--日期设置!$B$2),IF(P1023=0,Q1023,P1023),Q1023)</f>
        <v>2023-05-13</v>
      </c>
      <c r="S1023" s="2" t="s">
        <v>18813</v>
      </c>
      <c r="T1023" s="8">
        <f>[1]!b_anal_ptmyear($A1023,日期设置!$B$2)</f>
        <v>2.1424657534246574</v>
      </c>
      <c r="U1023" s="8">
        <f>[1]!b_anal_termifexercise($A1023,日期设置!B$2)</f>
        <v>0</v>
      </c>
      <c r="V1023" s="10">
        <f>[1]!b_dq_dirtyprice(A1023,日期设置!$B$2)</f>
        <v>104.9522</v>
      </c>
      <c r="W1023" s="11">
        <f>IF(U1023=0,ROUNDUP((Q1023-日期设置!$B$2)/365,0),ROUNDUP((R1023-日期设置!$B$2)/365,0))</f>
        <v>3</v>
      </c>
      <c r="X1023" s="18">
        <f>_xlfn.IFNA(VLOOKUP(A1023,过往入选债券!A:D,4,0),2)</f>
        <v>2</v>
      </c>
      <c r="Y1023">
        <f>_xlfn.IFNA(VLOOKUP(C1023,[2]Sheet1!$A:$A,1,0),3)</f>
        <v>3</v>
      </c>
    </row>
    <row r="1024" spans="1:25" hidden="1" x14ac:dyDescent="0.2">
      <c r="A1024" s="21" t="s">
        <v>15286</v>
      </c>
      <c r="B1024" s="21" t="s">
        <v>15287</v>
      </c>
      <c r="C1024" s="37" t="s">
        <v>14878</v>
      </c>
      <c r="D1024" s="26" t="str">
        <f>[1]!b_calc_yield(A1024,日期设置!$B$2,F1024,1,R1024,1,O1024,L1024,S1024,)</f>
        <v>Fetching...</v>
      </c>
      <c r="E1024" s="26">
        <f t="shared" si="30"/>
        <v>34.355951749006984</v>
      </c>
      <c r="F1024" s="18">
        <f>[1]!b_dq_cleanprice($A1024,日期设置!B$2)</f>
        <v>102.2954</v>
      </c>
      <c r="G1024" s="18" t="str">
        <f t="shared" si="31"/>
        <v>5.10 + 0</v>
      </c>
      <c r="H1024" s="27">
        <f>[1]!b_dq_pctchange($A1024,日期设置!$B$2,1)/100</f>
        <v>0</v>
      </c>
      <c r="I1024" s="26">
        <f>[1]!b_pq_pctchange(A1024,日期设置!$B$4,日期设置!$B$2,1)</f>
        <v>0</v>
      </c>
      <c r="J1024" s="26">
        <f>[1]!b_pq_pctchange(A1024,日期设置!$C$4,日期设置!$B$2,1)</f>
        <v>0</v>
      </c>
      <c r="K1024" s="52">
        <f>[1]!b_dq_amount($A1024,日期设置!B$2,2,10000)</f>
        <v>0</v>
      </c>
      <c r="L1024" s="26">
        <f>[1]!b_info_latestpar(A1024,日期设置!$B$2)</f>
        <v>100</v>
      </c>
      <c r="M1024" s="6">
        <f>[1]!b_info_outstandingbalance($A1024,日期设置!B$2)</f>
        <v>4</v>
      </c>
      <c r="N1024" s="7" t="str">
        <f>[1]!b_info_latestissurercreditrating2(A1024,日期设置!$B$2,"102","1")</f>
        <v>AA</v>
      </c>
      <c r="O1024" s="8">
        <v>7.8</v>
      </c>
      <c r="P1024" s="9">
        <f>[1]!b_info_repurchasedate(A1024)</f>
        <v>0</v>
      </c>
      <c r="Q1024" s="8" t="s">
        <v>16777</v>
      </c>
      <c r="R1024" s="2" t="str">
        <f>IF((--IF(P1024=0,Q1024,P1024))&gt;(--日期设置!$B$2),IF(P1024=0,Q1024,P1024),Q1024)</f>
        <v>2026-04-30</v>
      </c>
      <c r="S1024" s="2" t="s">
        <v>18483</v>
      </c>
      <c r="T1024" s="8">
        <f>[1]!b_anal_ptmyear($A1024,日期设置!$B$2)</f>
        <v>5.1068493150684935</v>
      </c>
      <c r="U1024" s="8">
        <f>[1]!b_anal_termifexercise($A1024,日期设置!B$2)</f>
        <v>0</v>
      </c>
      <c r="V1024" s="10">
        <f>[1]!b_dq_dirtyprice(A1024,日期设置!$B$2)</f>
        <v>109.262</v>
      </c>
      <c r="W1024" s="11">
        <f>IF(U1024=0,ROUNDUP((Q1024-日期设置!$B$2)/365,0),ROUNDUP((R1024-日期设置!$B$2)/365,0))</f>
        <v>6</v>
      </c>
      <c r="X1024" s="18">
        <f>_xlfn.IFNA(VLOOKUP(A1024,过往入选债券!A:D,4,0),2)</f>
        <v>2</v>
      </c>
      <c r="Y1024">
        <f>_xlfn.IFNA(VLOOKUP(C1024,[2]Sheet1!$A:$A,1,0),3)</f>
        <v>3</v>
      </c>
    </row>
    <row r="1025" spans="1:25" hidden="1" x14ac:dyDescent="0.2">
      <c r="A1025" s="21" t="s">
        <v>4435</v>
      </c>
      <c r="B1025" s="21" t="s">
        <v>4436</v>
      </c>
      <c r="C1025" s="37" t="s">
        <v>3035</v>
      </c>
      <c r="D1025" s="26" t="str">
        <f>[1]!b_calc_yield(A1025,日期设置!$B$2,F1025,1,R1025,1,O1025,L1025,S1025,)</f>
        <v>Fetching...</v>
      </c>
      <c r="E1025" s="26">
        <f t="shared" si="30"/>
        <v>0.77357145819327844</v>
      </c>
      <c r="F1025" s="18">
        <f>[1]!b_dq_cleanprice($A1025,日期设置!B$2)</f>
        <v>99.677700000000002</v>
      </c>
      <c r="G1025" s="18" t="str">
        <f t="shared" si="31"/>
        <v>0.10 + 0</v>
      </c>
      <c r="H1025" s="27">
        <f>[1]!b_dq_pctchange($A1025,日期设置!$B$2,1)/100</f>
        <v>0</v>
      </c>
      <c r="I1025" s="26">
        <f>[1]!b_pq_pctchange(A1025,日期设置!$B$4,日期设置!$B$2,1)</f>
        <v>0</v>
      </c>
      <c r="J1025" s="26">
        <f>[1]!b_pq_pctchange(A1025,日期设置!$C$4,日期设置!$B$2,1)</f>
        <v>0</v>
      </c>
      <c r="K1025" s="52">
        <f>[1]!b_dq_amount($A1025,日期设置!B$2,2,10000)</f>
        <v>0</v>
      </c>
      <c r="L1025" s="26">
        <f>[1]!b_info_latestpar(A1025,日期设置!$B$2)</f>
        <v>100</v>
      </c>
      <c r="M1025" s="6">
        <f>[1]!b_info_outstandingbalance($A1025,日期设置!B$2)</f>
        <v>2.5</v>
      </c>
      <c r="N1025" s="7">
        <f>[1]!b_info_latestissurercreditrating2(A1025,日期设置!$B$2,"102","1")</f>
        <v>0</v>
      </c>
      <c r="O1025" s="8">
        <v>4.49</v>
      </c>
      <c r="P1025" s="9">
        <f>[1]!b_info_repurchasedate(A1025)</f>
        <v>0</v>
      </c>
      <c r="Q1025" s="8" t="s">
        <v>16441</v>
      </c>
      <c r="R1025" s="2" t="str">
        <f>IF((--IF(P1025=0,Q1025,P1025))&gt;(--日期设置!$B$2),IF(P1025=0,Q1025,P1025),Q1025)</f>
        <v>2021-04-30</v>
      </c>
      <c r="S1025" s="2" t="s">
        <v>17843</v>
      </c>
      <c r="T1025" s="8">
        <f>[1]!b_anal_ptmyear($A1025,日期设置!$B$2)</f>
        <v>0.10684931506849316</v>
      </c>
      <c r="U1025" s="8">
        <f>[1]!b_anal_termifexercise($A1025,日期设置!B$2)</f>
        <v>0</v>
      </c>
      <c r="V1025" s="10">
        <f>[1]!b_dq_dirtyprice(A1025,日期设置!$B$2)</f>
        <v>103.6879</v>
      </c>
      <c r="W1025" s="11">
        <f>IF(U1025=0,ROUNDUP((Q1025-日期设置!$B$2)/365,0),ROUNDUP((R1025-日期设置!$B$2)/365,0))</f>
        <v>1</v>
      </c>
      <c r="X1025" s="18">
        <f>_xlfn.IFNA(VLOOKUP(A1025,过往入选债券!A:D,4,0),2)</f>
        <v>2</v>
      </c>
      <c r="Y1025">
        <f>_xlfn.IFNA(VLOOKUP(C1025,[2]Sheet1!$A:$A,1,0),3)</f>
        <v>3</v>
      </c>
    </row>
    <row r="1026" spans="1:25" hidden="1" x14ac:dyDescent="0.2">
      <c r="A1026" s="21" t="s">
        <v>8497</v>
      </c>
      <c r="B1026" s="21" t="s">
        <v>8498</v>
      </c>
      <c r="C1026" s="37" t="s">
        <v>4828</v>
      </c>
      <c r="D1026" s="26" t="str">
        <f>[1]!b_calc_yield(A1026,日期设置!$B$2,F1026,1,R1026,1,O1026,L1026,S1026,)</f>
        <v>Fetching...</v>
      </c>
      <c r="E1026" s="26">
        <f t="shared" ref="E1026:E1089" si="32">((O1026*W1026+L1026)/V1026-1)*100</f>
        <v>7.4963744624483519</v>
      </c>
      <c r="F1026" s="18">
        <f>[1]!b_dq_cleanprice($A1026,日期设置!B$2)</f>
        <v>100.5313</v>
      </c>
      <c r="G1026" s="18" t="str">
        <f t="shared" ref="G1026:G1089" si="33">LEFT(T1026,4)&amp;" + "&amp;LEFT(U1026,4)</f>
        <v>3.10 + 1.10</v>
      </c>
      <c r="H1026" s="27">
        <f>[1]!b_dq_pctchange($A1026,日期设置!$B$2,1)/100</f>
        <v>0</v>
      </c>
      <c r="I1026" s="26">
        <f>[1]!b_pq_pctchange(A1026,日期设置!$B$4,日期设置!$B$2,1)</f>
        <v>-0.14938166518841534</v>
      </c>
      <c r="J1026" s="26">
        <f>[1]!b_pq_pctchange(A1026,日期设置!$C$4,日期设置!$B$2,1)</f>
        <v>-0.23697505510066741</v>
      </c>
      <c r="K1026" s="52">
        <f>[1]!b_dq_amount($A1026,日期设置!B$2,2,10000)</f>
        <v>0</v>
      </c>
      <c r="L1026" s="26">
        <f>[1]!b_info_latestpar(A1026,日期设置!$B$2)</f>
        <v>100</v>
      </c>
      <c r="M1026" s="6">
        <f>[1]!b_info_outstandingbalance($A1026,日期设置!B$2)</f>
        <v>8</v>
      </c>
      <c r="N1026" s="7" t="str">
        <f>[1]!b_info_latestissurercreditrating2(A1026,日期设置!$B$2,"102","1")</f>
        <v>AA</v>
      </c>
      <c r="O1026" s="8">
        <v>7.78</v>
      </c>
      <c r="P1026" s="9" t="str">
        <f>[1]!b_info_repurchasedate(A1026)</f>
        <v>2022-04-29</v>
      </c>
      <c r="Q1026" s="8" t="s">
        <v>16899</v>
      </c>
      <c r="R1026" s="2" t="str">
        <f>IF((--IF(P1026=0,Q1026,P1026))&gt;(--日期设置!$B$2),IF(P1026=0,Q1026,P1026),Q1026)</f>
        <v>2022-04-29</v>
      </c>
      <c r="S1026" s="2" t="s">
        <v>17967</v>
      </c>
      <c r="T1026" s="8">
        <f>[1]!b_anal_ptmyear($A1026,日期设置!$B$2)</f>
        <v>3.1041095890410957</v>
      </c>
      <c r="U1026" s="8">
        <f>[1]!b_anal_termifexercise($A1026,日期设置!B$2)</f>
        <v>1.1041095890410959</v>
      </c>
      <c r="V1026" s="10">
        <f>[1]!b_dq_dirtyprice(A1026,日期设置!$B$2)</f>
        <v>107.5013</v>
      </c>
      <c r="W1026" s="11">
        <f>IF(U1026=0,ROUNDUP((Q1026-日期设置!$B$2)/365,0),ROUNDUP((R1026-日期设置!$B$2)/365,0))</f>
        <v>2</v>
      </c>
      <c r="X1026" s="18">
        <f>_xlfn.IFNA(VLOOKUP(A1026,过往入选债券!A:D,4,0),2)</f>
        <v>2</v>
      </c>
      <c r="Y1026">
        <f>_xlfn.IFNA(VLOOKUP(C1026,[2]Sheet1!$A:$A,1,0),3)</f>
        <v>3</v>
      </c>
    </row>
    <row r="1027" spans="1:25" hidden="1" x14ac:dyDescent="0.2">
      <c r="A1027" s="21" t="s">
        <v>3238</v>
      </c>
      <c r="B1027" s="21" t="s">
        <v>3239</v>
      </c>
      <c r="C1027" s="37" t="s">
        <v>973</v>
      </c>
      <c r="D1027" s="26" t="str">
        <f>[1]!b_calc_yield(A1027,日期设置!$B$2,F1027,1,R1027,1,O1027,L1027,S1027,)</f>
        <v>Fetching...</v>
      </c>
      <c r="E1027" s="26">
        <f t="shared" si="32"/>
        <v>9.0361210704499317</v>
      </c>
      <c r="F1027" s="18">
        <f>[1]!b_dq_cleanprice($A1027,日期设置!B$2)</f>
        <v>100</v>
      </c>
      <c r="G1027" s="18" t="str">
        <f t="shared" si="33"/>
        <v>1.30 + 0</v>
      </c>
      <c r="H1027" s="27">
        <f>[1]!b_dq_pctchange($A1027,日期设置!$B$2,1)/100</f>
        <v>0</v>
      </c>
      <c r="I1027" s="26">
        <f>[1]!b_pq_pctchange(A1027,日期设置!$B$4,日期设置!$B$2,1)</f>
        <v>0</v>
      </c>
      <c r="J1027" s="26">
        <f>[1]!b_pq_pctchange(A1027,日期设置!$C$4,日期设置!$B$2,1)</f>
        <v>0</v>
      </c>
      <c r="K1027" s="52">
        <f>[1]!b_dq_amount($A1027,日期设置!B$2,2,10000)</f>
        <v>0</v>
      </c>
      <c r="L1027" s="26">
        <f>[1]!b_info_latestpar(A1027,日期设置!$B$2)</f>
        <v>100</v>
      </c>
      <c r="M1027" s="6">
        <f>[1]!b_info_outstandingbalance($A1027,日期设置!B$2)</f>
        <v>5.3</v>
      </c>
      <c r="N1027" s="7">
        <f>[1]!b_info_latestissurercreditrating2(A1027,日期设置!$B$2,"102","1")</f>
        <v>0</v>
      </c>
      <c r="O1027" s="8">
        <v>7.28</v>
      </c>
      <c r="P1027" s="9">
        <f>[1]!b_info_repurchasedate(A1027)</f>
        <v>0</v>
      </c>
      <c r="Q1027" s="8" t="s">
        <v>17602</v>
      </c>
      <c r="R1027" s="2" t="str">
        <f>IF((--IF(P1027=0,Q1027,P1027))&gt;(--日期设置!$B$2),IF(P1027=0,Q1027,P1027),Q1027)</f>
        <v>2022-07-11</v>
      </c>
      <c r="S1027" s="2" t="s">
        <v>18983</v>
      </c>
      <c r="T1027" s="8">
        <f>[1]!b_anal_ptmyear($A1027,日期设置!$B$2)</f>
        <v>1.3041095890410959</v>
      </c>
      <c r="U1027" s="8">
        <f>[1]!b_anal_termifexercise($A1027,日期设置!B$2)</f>
        <v>0</v>
      </c>
      <c r="V1027" s="10">
        <f>[1]!b_dq_dirtyprice(A1027,日期设置!$B$2)</f>
        <v>105.06610000000001</v>
      </c>
      <c r="W1027" s="11">
        <f>IF(U1027=0,ROUNDUP((Q1027-日期设置!$B$2)/365,0),ROUNDUP((R1027-日期设置!$B$2)/365,0))</f>
        <v>2</v>
      </c>
      <c r="X1027" s="18">
        <f>_xlfn.IFNA(VLOOKUP(A1027,过往入选债券!A:D,4,0),2)</f>
        <v>2</v>
      </c>
      <c r="Y1027">
        <f>_xlfn.IFNA(VLOOKUP(C1027,[2]Sheet1!$A:$A,1,0),3)</f>
        <v>3</v>
      </c>
    </row>
    <row r="1028" spans="1:25" hidden="1" x14ac:dyDescent="0.2">
      <c r="A1028" s="21" t="s">
        <v>14876</v>
      </c>
      <c r="B1028" s="21" t="s">
        <v>14877</v>
      </c>
      <c r="C1028" s="37" t="s">
        <v>14878</v>
      </c>
      <c r="D1028" s="26" t="str">
        <f>[1]!b_calc_yield(A1028,日期设置!$B$2,F1028,1,R1028,1,O1028,L1028,S1028,)</f>
        <v>Fetching...</v>
      </c>
      <c r="E1028" s="26">
        <f t="shared" si="32"/>
        <v>33.344889890457182</v>
      </c>
      <c r="F1028" s="18">
        <f>[1]!b_dq_cleanprice($A1028,日期设置!B$2)</f>
        <v>102.9306</v>
      </c>
      <c r="G1028" s="18" t="str">
        <f t="shared" si="33"/>
        <v>4.74 + 0</v>
      </c>
      <c r="H1028" s="27">
        <f>[1]!b_dq_pctchange($A1028,日期设置!$B$2,1)/100</f>
        <v>0</v>
      </c>
      <c r="I1028" s="26">
        <f>[1]!b_pq_pctchange(A1028,日期设置!$B$4,日期设置!$B$2,1)</f>
        <v>0</v>
      </c>
      <c r="J1028" s="26">
        <f>[1]!b_pq_pctchange(A1028,日期设置!$C$4,日期设置!$B$2,1)</f>
        <v>0</v>
      </c>
      <c r="K1028" s="52">
        <f>[1]!b_dq_amount($A1028,日期设置!B$2,2,10000)</f>
        <v>0</v>
      </c>
      <c r="L1028" s="26">
        <f>[1]!b_info_latestpar(A1028,日期设置!$B$2)</f>
        <v>100</v>
      </c>
      <c r="M1028" s="6">
        <f>[1]!b_info_outstandingbalance($A1028,日期设置!B$2)</f>
        <v>4</v>
      </c>
      <c r="N1028" s="7" t="str">
        <f>[1]!b_info_latestissurercreditrating2(A1028,日期设置!$B$2,"102","1")</f>
        <v>AA</v>
      </c>
      <c r="O1028" s="8">
        <v>8</v>
      </c>
      <c r="P1028" s="9">
        <f>[1]!b_info_repurchasedate(A1028)</f>
        <v>0</v>
      </c>
      <c r="Q1028" s="8" t="s">
        <v>17322</v>
      </c>
      <c r="R1028" s="2" t="str">
        <f>IF((--IF(P1028=0,Q1028,P1028))&gt;(--日期设置!$B$2),IF(P1028=0,Q1028,P1028),Q1028)</f>
        <v>2025-12-18</v>
      </c>
      <c r="S1028" s="2" t="s">
        <v>17771</v>
      </c>
      <c r="T1028" s="8">
        <f>[1]!b_anal_ptmyear($A1028,日期设置!$B$2)</f>
        <v>4.742465753424657</v>
      </c>
      <c r="U1028" s="8">
        <f>[1]!b_anal_termifexercise($A1028,日期设置!B$2)</f>
        <v>0</v>
      </c>
      <c r="V1028" s="10">
        <f>[1]!b_dq_dirtyprice(A1028,日期设置!$B$2)</f>
        <v>104.9909</v>
      </c>
      <c r="W1028" s="11">
        <f>IF(U1028=0,ROUNDUP((Q1028-日期设置!$B$2)/365,0),ROUNDUP((R1028-日期设置!$B$2)/365,0))</f>
        <v>5</v>
      </c>
      <c r="X1028" s="18">
        <f>_xlfn.IFNA(VLOOKUP(A1028,过往入选债券!A:D,4,0),2)</f>
        <v>2</v>
      </c>
      <c r="Y1028">
        <f>_xlfn.IFNA(VLOOKUP(C1028,[2]Sheet1!$A:$A,1,0),3)</f>
        <v>3</v>
      </c>
    </row>
    <row r="1029" spans="1:25" hidden="1" x14ac:dyDescent="0.2">
      <c r="A1029" s="21" t="s">
        <v>11035</v>
      </c>
      <c r="B1029" s="21" t="s">
        <v>11036</v>
      </c>
      <c r="C1029" s="37" t="s">
        <v>1507</v>
      </c>
      <c r="D1029" s="26" t="str">
        <f>[1]!b_calc_yield(A1029,日期设置!$B$2,F1029,1,R1029,1,O1029,L1029,S1029,)</f>
        <v>Fetching...</v>
      </c>
      <c r="E1029" s="26">
        <f t="shared" si="32"/>
        <v>15.0396644096217</v>
      </c>
      <c r="F1029" s="18">
        <f>[1]!b_dq_cleanprice($A1029,日期设置!B$2)</f>
        <v>99.251999999999995</v>
      </c>
      <c r="G1029" s="18" t="str">
        <f t="shared" si="33"/>
        <v>2.18 + 0</v>
      </c>
      <c r="H1029" s="27">
        <f>[1]!b_dq_pctchange($A1029,日期设置!$B$2,1)/100</f>
        <v>0</v>
      </c>
      <c r="I1029" s="26">
        <f>[1]!b_pq_pctchange(A1029,日期设置!$B$4,日期设置!$B$2,1)</f>
        <v>0.88635901606017486</v>
      </c>
      <c r="J1029" s="26">
        <f>[1]!b_pq_pctchange(A1029,日期设置!$C$4,日期设置!$B$2,1)</f>
        <v>0.56273468386954739</v>
      </c>
      <c r="K1029" s="52">
        <f>[1]!b_dq_amount($A1029,日期设置!B$2,2,10000)</f>
        <v>0</v>
      </c>
      <c r="L1029" s="26">
        <f>[1]!b_info_latestpar(A1029,日期设置!$B$2)</f>
        <v>100</v>
      </c>
      <c r="M1029" s="6">
        <f>[1]!b_info_outstandingbalance($A1029,日期设置!B$2)</f>
        <v>10</v>
      </c>
      <c r="N1029" s="7" t="str">
        <f>[1]!b_info_latestissurercreditrating2(A1029,日期设置!$B$2,"102","1")</f>
        <v>AA</v>
      </c>
      <c r="O1029" s="8">
        <v>6.87</v>
      </c>
      <c r="P1029" s="9">
        <f>[1]!b_info_repurchasedate(A1029)</f>
        <v>0</v>
      </c>
      <c r="Q1029" s="8" t="s">
        <v>16919</v>
      </c>
      <c r="R1029" s="2" t="str">
        <f>IF((--IF(P1029=0,Q1029,P1029))&gt;(--日期设置!$B$2),IF(P1029=0,Q1029,P1029),Q1029)</f>
        <v>2023-05-29</v>
      </c>
      <c r="S1029" s="2" t="s">
        <v>18346</v>
      </c>
      <c r="T1029" s="8">
        <f>[1]!b_anal_ptmyear($A1029,日期设置!$B$2)</f>
        <v>2.1863013698630138</v>
      </c>
      <c r="U1029" s="8">
        <f>[1]!b_anal_termifexercise($A1029,日期设置!B$2)</f>
        <v>0</v>
      </c>
      <c r="V1029" s="10">
        <f>[1]!b_dq_dirtyprice(A1029,日期设置!$B$2)</f>
        <v>104.8421</v>
      </c>
      <c r="W1029" s="11">
        <f>IF(U1029=0,ROUNDUP((Q1029-日期设置!$B$2)/365,0),ROUNDUP((R1029-日期设置!$B$2)/365,0))</f>
        <v>3</v>
      </c>
      <c r="X1029" s="18">
        <f>_xlfn.IFNA(VLOOKUP(A1029,过往入选债券!A:D,4,0),2)</f>
        <v>2</v>
      </c>
      <c r="Y1029">
        <f>_xlfn.IFNA(VLOOKUP(C1029,[2]Sheet1!$A:$A,1,0),3)</f>
        <v>3</v>
      </c>
    </row>
    <row r="1030" spans="1:25" hidden="1" x14ac:dyDescent="0.2">
      <c r="A1030" s="21" t="s">
        <v>1487</v>
      </c>
      <c r="B1030" s="21" t="s">
        <v>1488</v>
      </c>
      <c r="C1030" s="37" t="s">
        <v>318</v>
      </c>
      <c r="D1030" s="26" t="str">
        <f>[1]!b_calc_yield(A1030,日期设置!$B$2,F1030,1,R1030,1,O1030,L1030,S1030,)</f>
        <v>Fetching...</v>
      </c>
      <c r="E1030" s="26">
        <f t="shared" si="32"/>
        <v>12.338550417363425</v>
      </c>
      <c r="F1030" s="18">
        <f>[1]!b_dq_cleanprice($A1030,日期设置!B$2)</f>
        <v>99.301000000000002</v>
      </c>
      <c r="G1030" s="18" t="str">
        <f t="shared" si="33"/>
        <v>1.63 + 0</v>
      </c>
      <c r="H1030" s="27">
        <f>[1]!b_dq_pctchange($A1030,日期设置!$B$2,1)/100</f>
        <v>0</v>
      </c>
      <c r="I1030" s="26">
        <f>[1]!b_pq_pctchange(A1030,日期设置!$B$4,日期设置!$B$2,1)</f>
        <v>0</v>
      </c>
      <c r="J1030" s="26">
        <f>[1]!b_pq_pctchange(A1030,日期设置!$C$4,日期设置!$B$2,1)</f>
        <v>0</v>
      </c>
      <c r="K1030" s="52">
        <f>[1]!b_dq_amount($A1030,日期设置!B$2,2,10000)</f>
        <v>0</v>
      </c>
      <c r="L1030" s="26">
        <f>[1]!b_info_latestpar(A1030,日期设置!$B$2)</f>
        <v>100</v>
      </c>
      <c r="M1030" s="6">
        <f>[1]!b_info_outstandingbalance($A1030,日期设置!B$2)</f>
        <v>7.6</v>
      </c>
      <c r="N1030" s="7">
        <f>[1]!b_info_latestissurercreditrating2(A1030,日期设置!$B$2,"102","1")</f>
        <v>0</v>
      </c>
      <c r="O1030" s="8">
        <v>6.8</v>
      </c>
      <c r="P1030" s="9">
        <f>[1]!b_info_repurchasedate(A1030)</f>
        <v>0</v>
      </c>
      <c r="Q1030" s="8" t="s">
        <v>17704</v>
      </c>
      <c r="R1030" s="2" t="str">
        <f>IF((--IF(P1030=0,Q1030,P1030))&gt;(--日期设置!$B$2),IF(P1030=0,Q1030,P1030),Q1030)</f>
        <v>2022-11-09</v>
      </c>
      <c r="S1030" s="2" t="s">
        <v>18961</v>
      </c>
      <c r="T1030" s="8">
        <f>[1]!b_anal_ptmyear($A1030,日期设置!$B$2)</f>
        <v>1.6356164383561644</v>
      </c>
      <c r="U1030" s="8">
        <f>[1]!b_anal_termifexercise($A1030,日期设置!B$2)</f>
        <v>0</v>
      </c>
      <c r="V1030" s="10">
        <f>[1]!b_dq_dirtyprice(A1030,日期设置!$B$2)</f>
        <v>101.1229</v>
      </c>
      <c r="W1030" s="11">
        <f>IF(U1030=0,ROUNDUP((Q1030-日期设置!$B$2)/365,0),ROUNDUP((R1030-日期设置!$B$2)/365,0))</f>
        <v>2</v>
      </c>
      <c r="X1030" s="18" t="str">
        <f>_xlfn.IFNA(VLOOKUP(A1030,过往入选债券!A:D,4,0),2)</f>
        <v>否</v>
      </c>
      <c r="Y1030">
        <f>_xlfn.IFNA(VLOOKUP(C1030,[2]Sheet1!$A:$A,1,0),3)</f>
        <v>3</v>
      </c>
    </row>
    <row r="1031" spans="1:25" hidden="1" x14ac:dyDescent="0.2">
      <c r="A1031" s="21" t="s">
        <v>15350</v>
      </c>
      <c r="B1031" s="21" t="s">
        <v>15351</v>
      </c>
      <c r="C1031" s="37" t="s">
        <v>14093</v>
      </c>
      <c r="D1031" s="26" t="str">
        <f>[1]!b_calc_yield(A1031,日期设置!$B$2,F1031,1,R1031,1,O1031,L1031,S1031,)</f>
        <v>Fetching...</v>
      </c>
      <c r="E1031" s="26">
        <f t="shared" si="32"/>
        <v>36.228902135975225</v>
      </c>
      <c r="F1031" s="18">
        <f>[1]!b_dq_cleanprice($A1031,日期设置!B$2)</f>
        <v>101.096</v>
      </c>
      <c r="G1031" s="18" t="str">
        <f t="shared" si="33"/>
        <v>5.28 + 0</v>
      </c>
      <c r="H1031" s="27">
        <f>[1]!b_dq_pctchange($A1031,日期设置!$B$2,1)/100</f>
        <v>0</v>
      </c>
      <c r="I1031" s="26">
        <f>[1]!b_pq_pctchange(A1031,日期设置!$B$4,日期设置!$B$2,1)</f>
        <v>0</v>
      </c>
      <c r="J1031" s="26">
        <f>[1]!b_pq_pctchange(A1031,日期设置!$C$4,日期设置!$B$2,1)</f>
        <v>0</v>
      </c>
      <c r="K1031" s="52">
        <f>[1]!b_dq_amount($A1031,日期设置!B$2,2,10000)</f>
        <v>0</v>
      </c>
      <c r="L1031" s="26">
        <f>[1]!b_info_latestpar(A1031,日期设置!$B$2)</f>
        <v>100</v>
      </c>
      <c r="M1031" s="6">
        <f>[1]!b_info_outstandingbalance($A1031,日期设置!B$2)</f>
        <v>6</v>
      </c>
      <c r="N1031" s="7" t="str">
        <f>[1]!b_info_latestissurercreditrating2(A1031,日期设置!$B$2,"102","1")</f>
        <v>AA</v>
      </c>
      <c r="O1031" s="8">
        <v>7.5</v>
      </c>
      <c r="P1031" s="9">
        <f>[1]!b_info_repurchasedate(A1031)</f>
        <v>0</v>
      </c>
      <c r="Q1031" s="8" t="s">
        <v>17734</v>
      </c>
      <c r="R1031" s="2" t="str">
        <f>IF((--IF(P1031=0,Q1031,P1031))&gt;(--日期设置!$B$2),IF(P1031=0,Q1031,P1031),Q1031)</f>
        <v>2026-07-05</v>
      </c>
      <c r="S1031" s="2" t="s">
        <v>18433</v>
      </c>
      <c r="T1031" s="8">
        <f>[1]!b_anal_ptmyear($A1031,日期设置!$B$2)</f>
        <v>5.2876712328767121</v>
      </c>
      <c r="U1031" s="8">
        <f>[1]!b_anal_termifexercise($A1031,日期设置!B$2)</f>
        <v>0</v>
      </c>
      <c r="V1031" s="10">
        <f>[1]!b_dq_dirtyprice(A1031,日期设置!$B$2)</f>
        <v>106.4385</v>
      </c>
      <c r="W1031" s="11">
        <f>IF(U1031=0,ROUNDUP((Q1031-日期设置!$B$2)/365,0),ROUNDUP((R1031-日期设置!$B$2)/365,0))</f>
        <v>6</v>
      </c>
      <c r="X1031" s="18">
        <f>_xlfn.IFNA(VLOOKUP(A1031,过往入选债券!A:D,4,0),2)</f>
        <v>2</v>
      </c>
      <c r="Y1031">
        <f>_xlfn.IFNA(VLOOKUP(C1031,[2]Sheet1!$A:$A,1,0),3)</f>
        <v>3</v>
      </c>
    </row>
    <row r="1032" spans="1:25" hidden="1" x14ac:dyDescent="0.2">
      <c r="A1032" s="21" t="s">
        <v>8249</v>
      </c>
      <c r="B1032" s="21" t="s">
        <v>8250</v>
      </c>
      <c r="C1032" s="37" t="s">
        <v>1529</v>
      </c>
      <c r="D1032" s="26" t="str">
        <f>[1]!b_calc_yield(A1032,日期设置!$B$2,F1032,1,R1032,1,O1032,L1032,S1032,)</f>
        <v>Fetching...</v>
      </c>
      <c r="E1032" s="26">
        <f t="shared" si="32"/>
        <v>6.9738977833173399</v>
      </c>
      <c r="F1032" s="18">
        <f>[1]!b_dq_cleanprice($A1032,日期设置!B$2)</f>
        <v>97.707499999999996</v>
      </c>
      <c r="G1032" s="18" t="str">
        <f t="shared" si="33"/>
        <v>1.01 + 0</v>
      </c>
      <c r="H1032" s="27">
        <f>[1]!b_dq_pctchange($A1032,日期设置!$B$2,1)/100</f>
        <v>0</v>
      </c>
      <c r="I1032" s="26">
        <f>[1]!b_pq_pctchange(A1032,日期设置!$B$4,日期设置!$B$2,1)</f>
        <v>0</v>
      </c>
      <c r="J1032" s="26">
        <f>[1]!b_pq_pctchange(A1032,日期设置!$C$4,日期设置!$B$2,1)</f>
        <v>0</v>
      </c>
      <c r="K1032" s="52">
        <f>[1]!b_dq_amount($A1032,日期设置!B$2,2,10000)</f>
        <v>0</v>
      </c>
      <c r="L1032" s="26">
        <f>[1]!b_info_latestpar(A1032,日期设置!$B$2)</f>
        <v>100</v>
      </c>
      <c r="M1032" s="6">
        <f>[1]!b_info_outstandingbalance($A1032,日期设置!B$2)</f>
        <v>8</v>
      </c>
      <c r="N1032" s="7" t="str">
        <f>[1]!b_info_latestissurercreditrating2(A1032,日期设置!$B$2,"102","1")</f>
        <v>AA+</v>
      </c>
      <c r="O1032" s="8">
        <v>4.8</v>
      </c>
      <c r="P1032" s="9">
        <f>[1]!b_info_repurchasedate(A1032)</f>
        <v>0</v>
      </c>
      <c r="Q1032" s="8" t="s">
        <v>16131</v>
      </c>
      <c r="R1032" s="2" t="str">
        <f>IF((--IF(P1032=0,Q1032,P1032))&gt;(--日期设置!$B$2),IF(P1032=0,Q1032,P1032),Q1032)</f>
        <v>2022-03-26</v>
      </c>
      <c r="S1032" s="2" t="s">
        <v>17918</v>
      </c>
      <c r="T1032" s="8">
        <f>[1]!b_anal_ptmyear($A1032,日期设置!$B$2)</f>
        <v>1.010958904109589</v>
      </c>
      <c r="U1032" s="8">
        <f>[1]!b_anal_termifexercise($A1032,日期设置!B$2)</f>
        <v>0</v>
      </c>
      <c r="V1032" s="10">
        <f>[1]!b_dq_dirtyprice(A1032,日期设置!$B$2)</f>
        <v>102.45489999999999</v>
      </c>
      <c r="W1032" s="11">
        <f>IF(U1032=0,ROUNDUP((Q1032-日期设置!$B$2)/365,0),ROUNDUP((R1032-日期设置!$B$2)/365,0))</f>
        <v>2</v>
      </c>
      <c r="X1032" s="18">
        <f>_xlfn.IFNA(VLOOKUP(A1032,过往入选债券!A:D,4,0),2)</f>
        <v>2</v>
      </c>
      <c r="Y1032">
        <f>_xlfn.IFNA(VLOOKUP(C1032,[2]Sheet1!$A:$A,1,0),3)</f>
        <v>3</v>
      </c>
    </row>
    <row r="1033" spans="1:25" hidden="1" x14ac:dyDescent="0.2">
      <c r="A1033" s="21" t="s">
        <v>15820</v>
      </c>
      <c r="B1033" s="21" t="s">
        <v>15821</v>
      </c>
      <c r="C1033" s="37" t="s">
        <v>15822</v>
      </c>
      <c r="D1033" s="26" t="str">
        <f>[1]!b_calc_yield(A1033,日期设置!$B$2,F1033,1,R1033,1,O1033,L1033,S1033,)</f>
        <v>Fetching...</v>
      </c>
      <c r="E1033" s="26">
        <f t="shared" si="32"/>
        <v>42.174259716706786</v>
      </c>
      <c r="F1033" s="18">
        <f>[1]!b_dq_cleanprice($A1033,日期设置!B$2)</f>
        <v>96.4803</v>
      </c>
      <c r="G1033" s="18" t="str">
        <f t="shared" si="33"/>
        <v>6.09 + 0</v>
      </c>
      <c r="H1033" s="27">
        <f>[1]!b_dq_pctchange($A1033,日期设置!$B$2,1)/100</f>
        <v>0</v>
      </c>
      <c r="I1033" s="26">
        <f>[1]!b_pq_pctchange(A1033,日期设置!$B$4,日期设置!$B$2,1)</f>
        <v>0</v>
      </c>
      <c r="J1033" s="26">
        <f>[1]!b_pq_pctchange(A1033,日期设置!$C$4,日期设置!$B$2,1)</f>
        <v>-0.2085188644410165</v>
      </c>
      <c r="K1033" s="52">
        <f>[1]!b_dq_amount($A1033,日期设置!B$2,2,10000)</f>
        <v>0</v>
      </c>
      <c r="L1033" s="26">
        <f>[1]!b_info_latestpar(A1033,日期设置!$B$2)</f>
        <v>100</v>
      </c>
      <c r="M1033" s="6">
        <f>[1]!b_info_outstandingbalance($A1033,日期设置!B$2)</f>
        <v>6.3</v>
      </c>
      <c r="N1033" s="7" t="str">
        <f>[1]!b_info_latestissurercreditrating2(A1033,日期设置!$B$2,"102","1")</f>
        <v>AA</v>
      </c>
      <c r="O1033" s="8">
        <v>6.5</v>
      </c>
      <c r="P1033" s="9">
        <f>[1]!b_info_repurchasedate(A1033)</f>
        <v>0</v>
      </c>
      <c r="Q1033" s="8" t="s">
        <v>16304</v>
      </c>
      <c r="R1033" s="2" t="str">
        <f>IF((--IF(P1033=0,Q1033,P1033))&gt;(--日期设置!$B$2),IF(P1033=0,Q1033,P1033),Q1033)</f>
        <v>2027-04-27</v>
      </c>
      <c r="S1033" s="2" t="s">
        <v>18085</v>
      </c>
      <c r="T1033" s="8">
        <f>[1]!b_anal_ptmyear($A1033,日期设置!$B$2)</f>
        <v>6.0986301369863014</v>
      </c>
      <c r="U1033" s="8">
        <f>[1]!b_anal_termifexercise($A1033,日期设置!B$2)</f>
        <v>0</v>
      </c>
      <c r="V1033" s="10">
        <f>[1]!b_dq_dirtyprice(A1033,日期设置!$B$2)</f>
        <v>102.33920000000001</v>
      </c>
      <c r="W1033" s="11">
        <f>IF(U1033=0,ROUNDUP((Q1033-日期设置!$B$2)/365,0),ROUNDUP((R1033-日期设置!$B$2)/365,0))</f>
        <v>7</v>
      </c>
      <c r="X1033" s="18">
        <f>_xlfn.IFNA(VLOOKUP(A1033,过往入选债券!A:D,4,0),2)</f>
        <v>2</v>
      </c>
      <c r="Y1033">
        <f>_xlfn.IFNA(VLOOKUP(C1033,[2]Sheet1!$A:$A,1,0),3)</f>
        <v>3</v>
      </c>
    </row>
    <row r="1034" spans="1:25" hidden="1" x14ac:dyDescent="0.2">
      <c r="A1034" s="21" t="s">
        <v>2975</v>
      </c>
      <c r="B1034" s="21" t="s">
        <v>2976</v>
      </c>
      <c r="C1034" s="37" t="s">
        <v>2977</v>
      </c>
      <c r="D1034" s="26" t="str">
        <f>[1]!b_calc_yield(A1034,日期设置!$B$2,F1034,1,R1034,1,O1034,L1034,S1034,)</f>
        <v>Fetching...</v>
      </c>
      <c r="E1034" s="26">
        <f t="shared" si="32"/>
        <v>7.4164239243112995</v>
      </c>
      <c r="F1034" s="18">
        <f>[1]!b_dq_cleanprice($A1034,日期设置!B$2)</f>
        <v>100</v>
      </c>
      <c r="G1034" s="18" t="str">
        <f t="shared" si="33"/>
        <v>3.09 + 1.09</v>
      </c>
      <c r="H1034" s="27">
        <f>[1]!b_dq_pctchange($A1034,日期设置!$B$2,1)/100</f>
        <v>0</v>
      </c>
      <c r="I1034" s="26">
        <f>[1]!b_pq_pctchange(A1034,日期设置!$B$4,日期设置!$B$2,1)</f>
        <v>0</v>
      </c>
      <c r="J1034" s="26">
        <f>[1]!b_pq_pctchange(A1034,日期设置!$C$4,日期设置!$B$2,1)</f>
        <v>0</v>
      </c>
      <c r="K1034" s="52">
        <f>[1]!b_dq_amount($A1034,日期设置!B$2,2,10000)</f>
        <v>0</v>
      </c>
      <c r="L1034" s="26">
        <f>[1]!b_info_latestpar(A1034,日期设置!$B$2)</f>
        <v>100</v>
      </c>
      <c r="M1034" s="6">
        <f>[1]!b_info_outstandingbalance($A1034,日期设置!B$2)</f>
        <v>5</v>
      </c>
      <c r="N1034" s="7">
        <f>[1]!b_info_latestissurercreditrating2(A1034,日期设置!$B$2,"102","1")</f>
        <v>0</v>
      </c>
      <c r="O1034" s="8">
        <v>7.25</v>
      </c>
      <c r="P1034" s="9" t="str">
        <f>[1]!b_info_repurchasedate(A1034)</f>
        <v>2022-04-24</v>
      </c>
      <c r="Q1034" s="8" t="s">
        <v>16538</v>
      </c>
      <c r="R1034" s="2" t="str">
        <f>IF((--IF(P1034=0,Q1034,P1034))&gt;(--日期设置!$B$2),IF(P1034=0,Q1034,P1034),Q1034)</f>
        <v>2022-04-24</v>
      </c>
      <c r="S1034" s="2" t="s">
        <v>17781</v>
      </c>
      <c r="T1034" s="8">
        <f>[1]!b_anal_ptmyear($A1034,日期设置!$B$2)</f>
        <v>3.0904109589041098</v>
      </c>
      <c r="U1034" s="8">
        <f>[1]!b_anal_termifexercise($A1034,日期设置!B$2)</f>
        <v>1.0904109589041096</v>
      </c>
      <c r="V1034" s="10">
        <f>[1]!b_dq_dirtyprice(A1034,日期设置!$B$2)</f>
        <v>106.5945</v>
      </c>
      <c r="W1034" s="11">
        <f>IF(U1034=0,ROUNDUP((Q1034-日期设置!$B$2)/365,0),ROUNDUP((R1034-日期设置!$B$2)/365,0))</f>
        <v>2</v>
      </c>
      <c r="X1034" s="18">
        <f>_xlfn.IFNA(VLOOKUP(A1034,过往入选债券!A:D,4,0),2)</f>
        <v>2</v>
      </c>
      <c r="Y1034">
        <f>_xlfn.IFNA(VLOOKUP(C1034,[2]Sheet1!$A:$A,1,0),3)</f>
        <v>3</v>
      </c>
    </row>
    <row r="1035" spans="1:25" hidden="1" x14ac:dyDescent="0.2">
      <c r="A1035" s="21" t="s">
        <v>7262</v>
      </c>
      <c r="B1035" s="21" t="s">
        <v>7263</v>
      </c>
      <c r="C1035" s="37" t="s">
        <v>363</v>
      </c>
      <c r="D1035" s="26" t="str">
        <f>[1]!b_calc_yield(A1035,日期设置!$B$2,F1035,1,R1035,1,O1035,L1035,S1035,)</f>
        <v>Fetching...</v>
      </c>
      <c r="E1035" s="26">
        <f t="shared" si="32"/>
        <v>3.3068226150976043</v>
      </c>
      <c r="F1035" s="18">
        <f>[1]!b_dq_cleanprice($A1035,日期设置!B$2)</f>
        <v>99.769199999999998</v>
      </c>
      <c r="G1035" s="18" t="str">
        <f t="shared" si="33"/>
        <v>0.45 + 0</v>
      </c>
      <c r="H1035" s="27">
        <f>[1]!b_dq_pctchange($A1035,日期设置!$B$2,1)/100</f>
        <v>0</v>
      </c>
      <c r="I1035" s="26">
        <f>[1]!b_pq_pctchange(A1035,日期设置!$B$4,日期设置!$B$2,1)</f>
        <v>24.711499999999997</v>
      </c>
      <c r="J1035" s="26">
        <f>[1]!b_pq_pctchange(A1035,日期设置!$C$4,日期设置!$B$2,1)</f>
        <v>-0.23080000000000209</v>
      </c>
      <c r="K1035" s="52">
        <f>[1]!b_dq_amount($A1035,日期设置!B$2,2,10000)</f>
        <v>0</v>
      </c>
      <c r="L1035" s="26">
        <f>[1]!b_info_latestpar(A1035,日期设置!$B$2)</f>
        <v>100</v>
      </c>
      <c r="M1035" s="6">
        <f>[1]!b_info_outstandingbalance($A1035,日期设置!B$2)</f>
        <v>8</v>
      </c>
      <c r="N1035" s="7" t="str">
        <f>[1]!b_info_latestissurercreditrating2(A1035,日期设置!$B$2,"102","1")</f>
        <v>AA+</v>
      </c>
      <c r="O1035" s="8">
        <v>6.98</v>
      </c>
      <c r="P1035" s="9">
        <f>[1]!b_info_repurchasedate(A1035)</f>
        <v>0</v>
      </c>
      <c r="Q1035" s="8" t="s">
        <v>16415</v>
      </c>
      <c r="R1035" s="2" t="str">
        <f>IF((--IF(P1035=0,Q1035,P1035))&gt;(--日期设置!$B$2),IF(P1035=0,Q1035,P1035),Q1035)</f>
        <v>2021-09-05</v>
      </c>
      <c r="S1035" s="2" t="s">
        <v>18188</v>
      </c>
      <c r="T1035" s="8">
        <f>[1]!b_anal_ptmyear($A1035,日期设置!$B$2)</f>
        <v>0.45753424657534247</v>
      </c>
      <c r="U1035" s="8">
        <f>[1]!b_anal_termifexercise($A1035,日期设置!B$2)</f>
        <v>0</v>
      </c>
      <c r="V1035" s="10">
        <f>[1]!b_dq_dirtyprice(A1035,日期设置!$B$2)</f>
        <v>103.5556</v>
      </c>
      <c r="W1035" s="11">
        <f>IF(U1035=0,ROUNDUP((Q1035-日期设置!$B$2)/365,0),ROUNDUP((R1035-日期设置!$B$2)/365,0))</f>
        <v>1</v>
      </c>
      <c r="X1035" s="18" t="str">
        <f>_xlfn.IFNA(VLOOKUP(A1035,过往入选债券!A:D,4,0),2)</f>
        <v>否</v>
      </c>
      <c r="Y1035">
        <f>_xlfn.IFNA(VLOOKUP(C1035,[2]Sheet1!$A:$A,1,0),3)</f>
        <v>3</v>
      </c>
    </row>
    <row r="1036" spans="1:25" x14ac:dyDescent="0.2">
      <c r="A1036" s="21" t="s">
        <v>2808</v>
      </c>
      <c r="B1036" s="21" t="s">
        <v>2809</v>
      </c>
      <c r="C1036" s="37" t="s">
        <v>252</v>
      </c>
      <c r="D1036" s="26" t="str">
        <f>[1]!b_calc_yield(A1036,日期设置!$B$2,F1036,1,R1036,1,O1036,L1036,S1036,)</f>
        <v>Fetching...</v>
      </c>
      <c r="E1036" s="26">
        <f t="shared" si="32"/>
        <v>6.7643924127090083</v>
      </c>
      <c r="F1036" s="18">
        <f>[1]!b_dq_cleanprice($A1036,日期设置!B$2)</f>
        <v>100.5399</v>
      </c>
      <c r="G1036" s="18" t="str">
        <f t="shared" si="33"/>
        <v>1.00 + 0</v>
      </c>
      <c r="H1036" s="27">
        <f>[1]!b_dq_pctchange($A1036,日期设置!$B$2,1)/100</f>
        <v>-4.2596810933940368E-3</v>
      </c>
      <c r="I1036" s="26">
        <f>[1]!b_pq_pctchange(A1036,日期设置!$B$4,日期设置!$B$2,1)</f>
        <v>-0.42596810933940366</v>
      </c>
      <c r="J1036" s="26">
        <f>[1]!b_pq_pctchange(A1036,日期设置!$C$4,日期设置!$B$2,1)</f>
        <v>-0.42596810933940366</v>
      </c>
      <c r="K1036" s="52">
        <f>[1]!b_dq_amount($A1036,日期设置!B$2,2,10000)</f>
        <v>25011.869284709999</v>
      </c>
      <c r="L1036" s="26">
        <f>[1]!b_info_latestpar(A1036,日期设置!$B$2)</f>
        <v>100</v>
      </c>
      <c r="M1036" s="6">
        <f>[1]!b_info_outstandingbalance($A1036,日期设置!B$2)</f>
        <v>5.5</v>
      </c>
      <c r="N1036" s="7">
        <f>[1]!b_info_latestissurercreditrating2(A1036,日期设置!$B$2,"102","1")</f>
        <v>0</v>
      </c>
      <c r="O1036" s="8">
        <v>7.8</v>
      </c>
      <c r="P1036" s="9">
        <f>[1]!b_info_repurchasedate(A1036)</f>
        <v>0</v>
      </c>
      <c r="Q1036" s="8" t="s">
        <v>16120</v>
      </c>
      <c r="R1036" s="2" t="str">
        <f>IF((--IF(P1036=0,Q1036,P1036))&gt;(--日期设置!$B$2),IF(P1036=0,Q1036,P1036),Q1036)</f>
        <v>2022-03-25</v>
      </c>
      <c r="S1036" s="2" t="s">
        <v>17911</v>
      </c>
      <c r="T1036" s="8">
        <f>[1]!b_anal_ptmyear($A1036,日期设置!$B$2)</f>
        <v>1.0082191780821919</v>
      </c>
      <c r="U1036" s="8">
        <f>[1]!b_anal_termifexercise($A1036,日期设置!B$2)</f>
        <v>0</v>
      </c>
      <c r="V1036" s="10">
        <f>[1]!b_dq_dirtyprice(A1036,日期设置!$B$2)</f>
        <v>108.2758</v>
      </c>
      <c r="W1036" s="11">
        <f>IF(U1036=0,ROUNDUP((Q1036-日期设置!$B$2)/365,0),ROUNDUP((R1036-日期设置!$B$2)/365,0))</f>
        <v>2</v>
      </c>
      <c r="X1036" s="18">
        <f>_xlfn.IFNA(VLOOKUP(A1036,过往入选债券!A:D,4,0),2)</f>
        <v>2</v>
      </c>
      <c r="Y1036">
        <f>_xlfn.IFNA(VLOOKUP(C1036,[2]Sheet1!$A:$A,1,0),3)</f>
        <v>3</v>
      </c>
    </row>
    <row r="1037" spans="1:25" hidden="1" x14ac:dyDescent="0.2">
      <c r="A1037" s="21" t="s">
        <v>14344</v>
      </c>
      <c r="B1037" s="21" t="s">
        <v>14345</v>
      </c>
      <c r="C1037" s="37" t="s">
        <v>14346</v>
      </c>
      <c r="D1037" s="26" t="str">
        <f>[1]!b_calc_yield(A1037,日期设置!$B$2,F1037,1,R1037,1,O1037,L1037,S1037,)</f>
        <v>Fetching...</v>
      </c>
      <c r="E1037" s="26">
        <f t="shared" si="32"/>
        <v>34.179217402163033</v>
      </c>
      <c r="F1037" s="18">
        <f>[1]!b_dq_cleanprice($A1037,日期设置!B$2)</f>
        <v>79.995000000000005</v>
      </c>
      <c r="G1037" s="18" t="str">
        <f t="shared" si="33"/>
        <v>3.71 + 0</v>
      </c>
      <c r="H1037" s="27">
        <f>[1]!b_dq_pctchange($A1037,日期设置!$B$2,1)/100</f>
        <v>0</v>
      </c>
      <c r="I1037" s="26">
        <f>[1]!b_pq_pctchange(A1037,日期设置!$B$4,日期设置!$B$2,1)</f>
        <v>0</v>
      </c>
      <c r="J1037" s="26">
        <f>[1]!b_pq_pctchange(A1037,日期设置!$C$4,日期设置!$B$2,1)</f>
        <v>-1.3171285930520475</v>
      </c>
      <c r="K1037" s="52">
        <f>[1]!b_dq_amount($A1037,日期设置!B$2,2,10000)</f>
        <v>0</v>
      </c>
      <c r="L1037" s="26">
        <f>[1]!b_info_latestpar(A1037,日期设置!$B$2)</f>
        <v>80</v>
      </c>
      <c r="M1037" s="6">
        <f>[1]!b_info_outstandingbalance($A1037,日期设置!B$2)</f>
        <v>8</v>
      </c>
      <c r="N1037" s="7" t="str">
        <f>[1]!b_info_latestissurercreditrating2(A1037,日期设置!$B$2,"102","1")</f>
        <v>AA-</v>
      </c>
      <c r="O1037" s="8">
        <v>7.4</v>
      </c>
      <c r="P1037" s="9">
        <f>[1]!b_info_repurchasedate(A1037)</f>
        <v>0</v>
      </c>
      <c r="Q1037" s="8" t="s">
        <v>17204</v>
      </c>
      <c r="R1037" s="2" t="str">
        <f>IF((--IF(P1037=0,Q1037,P1037))&gt;(--日期设置!$B$2),IF(P1037=0,Q1037,P1037),Q1037)</f>
        <v>2024-12-08</v>
      </c>
      <c r="S1037" s="2" t="s">
        <v>18784</v>
      </c>
      <c r="T1037" s="8">
        <f>[1]!b_anal_ptmyear($A1037,日期设置!$B$2)</f>
        <v>3.7150684931506848</v>
      </c>
      <c r="U1037" s="8">
        <f>[1]!b_anal_termifexercise($A1037,日期设置!B$2)</f>
        <v>0</v>
      </c>
      <c r="V1037" s="10">
        <f>[1]!b_dq_dirtyprice(A1037,日期设置!$B$2)</f>
        <v>81.681799999999996</v>
      </c>
      <c r="W1037" s="11">
        <f>IF(U1037=0,ROUNDUP((Q1037-日期设置!$B$2)/365,0),ROUNDUP((R1037-日期设置!$B$2)/365,0))</f>
        <v>4</v>
      </c>
      <c r="X1037" s="18">
        <f>_xlfn.IFNA(VLOOKUP(A1037,过往入选债券!A:D,4,0),2)</f>
        <v>2</v>
      </c>
      <c r="Y1037">
        <f>_xlfn.IFNA(VLOOKUP(C1037,[2]Sheet1!$A:$A,1,0),3)</f>
        <v>3</v>
      </c>
    </row>
    <row r="1038" spans="1:25" hidden="1" x14ac:dyDescent="0.2">
      <c r="A1038" s="21" t="s">
        <v>10394</v>
      </c>
      <c r="B1038" s="21" t="s">
        <v>10395</v>
      </c>
      <c r="C1038" s="37" t="s">
        <v>4821</v>
      </c>
      <c r="D1038" s="26" t="str">
        <f>[1]!b_calc_yield(A1038,日期设置!$B$2,F1038,1,R1038,1,O1038,L1038,S1038,)</f>
        <v>Fetching...</v>
      </c>
      <c r="E1038" s="26">
        <f t="shared" si="32"/>
        <v>13.55140753904438</v>
      </c>
      <c r="F1038" s="18">
        <f>[1]!b_dq_cleanprice($A1038,日期设置!B$2)</f>
        <v>100</v>
      </c>
      <c r="G1038" s="18" t="str">
        <f t="shared" si="33"/>
        <v>2.01 + 0</v>
      </c>
      <c r="H1038" s="27">
        <f>[1]!b_dq_pctchange($A1038,日期设置!$B$2,1)/100</f>
        <v>0</v>
      </c>
      <c r="I1038" s="26">
        <f>[1]!b_pq_pctchange(A1038,日期设置!$B$4,日期设置!$B$2,1)</f>
        <v>0</v>
      </c>
      <c r="J1038" s="26">
        <f>[1]!b_pq_pctchange(A1038,日期设置!$C$4,日期设置!$B$2,1)</f>
        <v>0</v>
      </c>
      <c r="K1038" s="52">
        <f>[1]!b_dq_amount($A1038,日期设置!B$2,2,10000)</f>
        <v>0</v>
      </c>
      <c r="L1038" s="26">
        <f>[1]!b_info_latestpar(A1038,日期设置!$B$2)</f>
        <v>100</v>
      </c>
      <c r="M1038" s="6">
        <f>[1]!b_info_outstandingbalance($A1038,日期设置!B$2)</f>
        <v>5</v>
      </c>
      <c r="N1038" s="7" t="str">
        <f>[1]!b_info_latestissurercreditrating2(A1038,日期设置!$B$2,"102","1")</f>
        <v>AA</v>
      </c>
      <c r="O1038" s="8">
        <v>7.22</v>
      </c>
      <c r="P1038" s="9">
        <f>[1]!b_info_repurchasedate(A1038)</f>
        <v>0</v>
      </c>
      <c r="Q1038" s="8" t="s">
        <v>16019</v>
      </c>
      <c r="R1038" s="2" t="str">
        <f>IF((--IF(P1038=0,Q1038,P1038))&gt;(--日期设置!$B$2),IF(P1038=0,Q1038,P1038),Q1038)</f>
        <v>2023-03-26</v>
      </c>
      <c r="S1038" s="2" t="s">
        <v>17806</v>
      </c>
      <c r="T1038" s="8">
        <f>[1]!b_anal_ptmyear($A1038,日期设置!$B$2)</f>
        <v>2.010958904109589</v>
      </c>
      <c r="U1038" s="8">
        <f>[1]!b_anal_termifexercise($A1038,日期设置!B$2)</f>
        <v>0</v>
      </c>
      <c r="V1038" s="10">
        <f>[1]!b_dq_dirtyprice(A1038,日期设置!$B$2)</f>
        <v>107.1409</v>
      </c>
      <c r="W1038" s="11">
        <f>IF(U1038=0,ROUNDUP((Q1038-日期设置!$B$2)/365,0),ROUNDUP((R1038-日期设置!$B$2)/365,0))</f>
        <v>3</v>
      </c>
      <c r="X1038" s="18">
        <f>_xlfn.IFNA(VLOOKUP(A1038,过往入选债券!A:D,4,0),2)</f>
        <v>2</v>
      </c>
      <c r="Y1038">
        <f>_xlfn.IFNA(VLOOKUP(C1038,[2]Sheet1!$A:$A,1,0),3)</f>
        <v>3</v>
      </c>
    </row>
    <row r="1039" spans="1:25" hidden="1" x14ac:dyDescent="0.2">
      <c r="A1039" s="28" t="s">
        <v>21030</v>
      </c>
      <c r="B1039" s="28" t="s">
        <v>21031</v>
      </c>
      <c r="C1039" s="39" t="s">
        <v>6208</v>
      </c>
      <c r="D1039" s="26" t="str">
        <f>[1]!b_calc_yield(A1039,日期设置!$B$2,F1039,1,R1039,1,O1039,L1039,S1039,)</f>
        <v>Fetching...</v>
      </c>
      <c r="E1039" s="26">
        <f t="shared" si="32"/>
        <v>18.267402203467075</v>
      </c>
      <c r="F1039" s="18">
        <f>[1]!b_dq_cleanprice($A1039,日期设置!B$2)</f>
        <v>98.99</v>
      </c>
      <c r="G1039" s="18" t="str">
        <f t="shared" si="33"/>
        <v>4.58 + 2.58</v>
      </c>
      <c r="H1039" s="27">
        <f>[1]!b_dq_pctchange($A1039,日期设置!$B$2,1)/100</f>
        <v>0</v>
      </c>
      <c r="I1039" s="26">
        <f>[1]!b_pq_pctchange(A1039,日期设置!$B$4,日期设置!$B$2,1)</f>
        <v>0</v>
      </c>
      <c r="J1039" s="26">
        <f>[1]!b_pq_pctchange(A1039,日期设置!$C$4,日期设置!$B$2,1)</f>
        <v>0.41213709771493834</v>
      </c>
      <c r="K1039" s="52">
        <f>[1]!b_dq_amount($A1039,日期设置!B$2,2,10000)</f>
        <v>0</v>
      </c>
      <c r="L1039" s="26">
        <f>[1]!b_info_latestpar(A1039,日期设置!$B$2)</f>
        <v>100</v>
      </c>
      <c r="M1039" s="6">
        <f>[1]!b_info_outstandingbalance($A1039,日期设置!B$2)</f>
        <v>5.4</v>
      </c>
      <c r="N1039" s="7" t="str">
        <f>[1]!b_info_latestissurercreditrating2(A1039,日期设置!$B$2,"102","1")</f>
        <v>AA</v>
      </c>
      <c r="O1039" s="8">
        <v>6.8</v>
      </c>
      <c r="P1039" s="9" t="str">
        <f>[1]!b_info_repurchasedate(A1039)</f>
        <v>2023-10-22</v>
      </c>
      <c r="Q1039" s="8" t="s">
        <v>17515</v>
      </c>
      <c r="R1039" s="2" t="str">
        <f>IF((--IF(P1039=0,Q1039,P1039))&gt;(--日期设置!$B$2),IF(P1039=0,Q1039,P1039),Q1039)</f>
        <v>2023-10-22</v>
      </c>
      <c r="S1039" s="31" t="s">
        <v>16198</v>
      </c>
      <c r="T1039" s="8">
        <f>[1]!b_anal_ptmyear($A1039,日期设置!$B$2)</f>
        <v>4.5863013698630137</v>
      </c>
      <c r="U1039" s="8">
        <f>[1]!b_anal_termifexercise($A1039,日期设置!B$2)</f>
        <v>2.5863013698630137</v>
      </c>
      <c r="V1039" s="10">
        <f>[1]!b_dq_dirtyprice(A1039,日期设置!$B$2)</f>
        <v>101.8032</v>
      </c>
      <c r="W1039" s="11">
        <f>IF(U1039=0,ROUNDUP((Q1039-日期设置!$B$2)/365,0),ROUNDUP((R1039-日期设置!$B$2)/365,0))</f>
        <v>3</v>
      </c>
      <c r="X1039" s="18">
        <f>_xlfn.IFNA(VLOOKUP(A1039,过往入选债券!A:D,4,0),2)</f>
        <v>2</v>
      </c>
      <c r="Y1039">
        <f>_xlfn.IFNA(VLOOKUP(C1039,[2]Sheet1!$A:$A,1,0),3)</f>
        <v>3</v>
      </c>
    </row>
    <row r="1040" spans="1:25" hidden="1" x14ac:dyDescent="0.2">
      <c r="A1040" s="21" t="s">
        <v>6770</v>
      </c>
      <c r="B1040" s="21" t="s">
        <v>6771</v>
      </c>
      <c r="C1040" s="37" t="s">
        <v>2179</v>
      </c>
      <c r="D1040" s="26" t="str">
        <f>[1]!b_calc_yield(A1040,日期设置!$B$2,F1040,1,R1040,1,O1040,L1040,S1040,)</f>
        <v>Fetching...</v>
      </c>
      <c r="E1040" s="26">
        <f t="shared" si="32"/>
        <v>2.9255997711475912</v>
      </c>
      <c r="F1040" s="18">
        <f>[1]!b_dq_cleanprice($A1040,日期设置!B$2)</f>
        <v>99.608400000000003</v>
      </c>
      <c r="G1040" s="18" t="str">
        <f t="shared" si="33"/>
        <v>0.40 + 0</v>
      </c>
      <c r="H1040" s="27">
        <f>[1]!b_dq_pctchange($A1040,日期设置!$B$2,1)/100</f>
        <v>0</v>
      </c>
      <c r="I1040" s="26">
        <f>[1]!b_pq_pctchange(A1040,日期设置!$B$4,日期设置!$B$2,1)</f>
        <v>0</v>
      </c>
      <c r="J1040" s="26">
        <f>[1]!b_pq_pctchange(A1040,日期设置!$C$4,日期设置!$B$2,1)</f>
        <v>0</v>
      </c>
      <c r="K1040" s="52">
        <f>[1]!b_dq_amount($A1040,日期设置!B$2,2,10000)</f>
        <v>0</v>
      </c>
      <c r="L1040" s="26">
        <f>[1]!b_info_latestpar(A1040,日期设置!$B$2)</f>
        <v>100</v>
      </c>
      <c r="M1040" s="6">
        <f>[1]!b_info_outstandingbalance($A1040,日期设置!B$2)</f>
        <v>5</v>
      </c>
      <c r="N1040" s="7" t="str">
        <f>[1]!b_info_latestissurercreditrating2(A1040,日期设置!$B$2,"102","1")</f>
        <v>AA+</v>
      </c>
      <c r="O1040" s="8">
        <v>6.5</v>
      </c>
      <c r="P1040" s="9">
        <f>[1]!b_info_repurchasedate(A1040)</f>
        <v>0</v>
      </c>
      <c r="Q1040" s="8" t="s">
        <v>16438</v>
      </c>
      <c r="R1040" s="2" t="str">
        <f>IF((--IF(P1040=0,Q1040,P1040))&gt;(--日期设置!$B$2),IF(P1040=0,Q1040,P1040),Q1040)</f>
        <v>2021-08-17</v>
      </c>
      <c r="S1040" s="2" t="s">
        <v>18038</v>
      </c>
      <c r="T1040" s="8">
        <f>[1]!b_anal_ptmyear($A1040,日期设置!$B$2)</f>
        <v>0.40547945205479452</v>
      </c>
      <c r="U1040" s="8">
        <f>[1]!b_anal_termifexercise($A1040,日期设置!B$2)</f>
        <v>0</v>
      </c>
      <c r="V1040" s="10">
        <f>[1]!b_dq_dirtyprice(A1040,日期设置!$B$2)</f>
        <v>103.47280000000001</v>
      </c>
      <c r="W1040" s="11">
        <f>IF(U1040=0,ROUNDUP((Q1040-日期设置!$B$2)/365,0),ROUNDUP((R1040-日期设置!$B$2)/365,0))</f>
        <v>1</v>
      </c>
      <c r="X1040" s="18">
        <f>_xlfn.IFNA(VLOOKUP(A1040,过往入选债券!A:D,4,0),2)</f>
        <v>2</v>
      </c>
      <c r="Y1040">
        <f>_xlfn.IFNA(VLOOKUP(C1040,[2]Sheet1!$A:$A,1,0),3)</f>
        <v>3</v>
      </c>
    </row>
    <row r="1041" spans="1:25" hidden="1" x14ac:dyDescent="0.2">
      <c r="A1041" s="21" t="s">
        <v>14652</v>
      </c>
      <c r="B1041" s="21" t="s">
        <v>14653</v>
      </c>
      <c r="C1041" s="37" t="s">
        <v>14654</v>
      </c>
      <c r="D1041" s="26" t="str">
        <f>[1]!b_calc_yield(A1041,日期设置!$B$2,F1041,1,R1041,1,O1041,L1041,S1041,)</f>
        <v>Fetching...</v>
      </c>
      <c r="E1041" s="26">
        <f t="shared" si="32"/>
        <v>30.350342333758775</v>
      </c>
      <c r="F1041" s="18">
        <f>[1]!b_dq_cleanprice($A1041,日期设置!B$2)</f>
        <v>102.0839</v>
      </c>
      <c r="G1041" s="18" t="str">
        <f t="shared" si="33"/>
        <v>4.41 + 0</v>
      </c>
      <c r="H1041" s="27">
        <f>[1]!b_dq_pctchange($A1041,日期设置!$B$2,1)/100</f>
        <v>0</v>
      </c>
      <c r="I1041" s="26">
        <f>[1]!b_pq_pctchange(A1041,日期设置!$B$4,日期设置!$B$2,1)</f>
        <v>0</v>
      </c>
      <c r="J1041" s="26">
        <f>[1]!b_pq_pctchange(A1041,日期设置!$C$4,日期设置!$B$2,1)</f>
        <v>0</v>
      </c>
      <c r="K1041" s="52">
        <f>[1]!b_dq_amount($A1041,日期设置!B$2,2,10000)</f>
        <v>0</v>
      </c>
      <c r="L1041" s="26">
        <f>[1]!b_info_latestpar(A1041,日期设置!$B$2)</f>
        <v>100</v>
      </c>
      <c r="M1041" s="6">
        <f>[1]!b_info_outstandingbalance($A1041,日期设置!B$2)</f>
        <v>8</v>
      </c>
      <c r="N1041" s="7" t="str">
        <f>[1]!b_info_latestissurercreditrating2(A1041,日期设置!$B$2,"102","1")</f>
        <v>AA-</v>
      </c>
      <c r="O1041" s="8">
        <v>7.8</v>
      </c>
      <c r="P1041" s="9">
        <f>[1]!b_info_repurchasedate(A1041)</f>
        <v>0</v>
      </c>
      <c r="Q1041" s="8" t="s">
        <v>17723</v>
      </c>
      <c r="R1041" s="2" t="str">
        <f>IF((--IF(P1041=0,Q1041,P1041))&gt;(--日期设置!$B$2),IF(P1041=0,Q1041,P1041),Q1041)</f>
        <v>2025-08-21</v>
      </c>
      <c r="S1041" s="2" t="s">
        <v>18159</v>
      </c>
      <c r="T1041" s="8">
        <f>[1]!b_anal_ptmyear($A1041,日期设置!$B$2)</f>
        <v>4.4164383561643836</v>
      </c>
      <c r="U1041" s="8">
        <f>[1]!b_anal_termifexercise($A1041,日期设置!B$2)</f>
        <v>0</v>
      </c>
      <c r="V1041" s="10">
        <f>[1]!b_dq_dirtyprice(A1041,日期设置!$B$2)</f>
        <v>106.6357</v>
      </c>
      <c r="W1041" s="11">
        <f>IF(U1041=0,ROUNDUP((Q1041-日期设置!$B$2)/365,0),ROUNDUP((R1041-日期设置!$B$2)/365,0))</f>
        <v>5</v>
      </c>
      <c r="X1041" s="18">
        <f>_xlfn.IFNA(VLOOKUP(A1041,过往入选债券!A:D,4,0),2)</f>
        <v>2</v>
      </c>
      <c r="Y1041">
        <f>_xlfn.IFNA(VLOOKUP(C1041,[2]Sheet1!$A:$A,1,0),3)</f>
        <v>3</v>
      </c>
    </row>
    <row r="1042" spans="1:25" hidden="1" x14ac:dyDescent="0.2">
      <c r="A1042" s="21" t="s">
        <v>15697</v>
      </c>
      <c r="B1042" s="21" t="s">
        <v>15698</v>
      </c>
      <c r="C1042" s="37" t="s">
        <v>15699</v>
      </c>
      <c r="D1042" s="26" t="str">
        <f>[1]!b_calc_yield(A1042,日期设置!$B$2,F1042,1,R1042,1,O1042,L1042,S1042,)</f>
        <v>Fetching...</v>
      </c>
      <c r="E1042" s="26">
        <f t="shared" si="32"/>
        <v>41.425609154235858</v>
      </c>
      <c r="F1042" s="18">
        <f>[1]!b_dq_cleanprice($A1042,日期设置!B$2)</f>
        <v>101.2945</v>
      </c>
      <c r="G1042" s="18" t="str">
        <f t="shared" si="33"/>
        <v>5.83 + 0</v>
      </c>
      <c r="H1042" s="27">
        <f>[1]!b_dq_pctchange($A1042,日期设置!$B$2,1)/100</f>
        <v>0</v>
      </c>
      <c r="I1042" s="26">
        <f>[1]!b_pq_pctchange(A1042,日期设置!$B$4,日期设置!$B$2,1)</f>
        <v>0</v>
      </c>
      <c r="J1042" s="26">
        <f>[1]!b_pq_pctchange(A1042,日期设置!$C$4,日期设置!$B$2,1)</f>
        <v>0</v>
      </c>
      <c r="K1042" s="52">
        <f>[1]!b_dq_amount($A1042,日期设置!B$2,2,10000)</f>
        <v>0</v>
      </c>
      <c r="L1042" s="26">
        <f>[1]!b_info_latestpar(A1042,日期设置!$B$2)</f>
        <v>100</v>
      </c>
      <c r="M1042" s="6">
        <f>[1]!b_info_outstandingbalance($A1042,日期设置!B$2)</f>
        <v>6.7</v>
      </c>
      <c r="N1042" s="7" t="str">
        <f>[1]!b_info_latestissurercreditrating2(A1042,日期设置!$B$2,"102","1")</f>
        <v>AA-</v>
      </c>
      <c r="O1042" s="8">
        <v>7.5</v>
      </c>
      <c r="P1042" s="9">
        <f>[1]!b_info_repurchasedate(A1042)</f>
        <v>0</v>
      </c>
      <c r="Q1042" s="8" t="s">
        <v>17114</v>
      </c>
      <c r="R1042" s="2" t="str">
        <f>IF((--IF(P1042=0,Q1042,P1042))&gt;(--日期设置!$B$2),IF(P1042=0,Q1042,P1042),Q1042)</f>
        <v>2027-01-21</v>
      </c>
      <c r="S1042" s="2" t="s">
        <v>18520</v>
      </c>
      <c r="T1042" s="8">
        <f>[1]!b_anal_ptmyear($A1042,日期设置!$B$2)</f>
        <v>5.8356164383561646</v>
      </c>
      <c r="U1042" s="8">
        <f>[1]!b_anal_termifexercise($A1042,日期设置!B$2)</f>
        <v>0</v>
      </c>
      <c r="V1042" s="10">
        <f>[1]!b_dq_dirtyprice(A1042,日期设置!$B$2)</f>
        <v>102.5274</v>
      </c>
      <c r="W1042" s="11">
        <f>IF(U1042=0,ROUNDUP((Q1042-日期设置!$B$2)/365,0),ROUNDUP((R1042-日期设置!$B$2)/365,0))</f>
        <v>6</v>
      </c>
      <c r="X1042" s="18">
        <f>_xlfn.IFNA(VLOOKUP(A1042,过往入选债券!A:D,4,0),2)</f>
        <v>2</v>
      </c>
      <c r="Y1042">
        <f>_xlfn.IFNA(VLOOKUP(C1042,[2]Sheet1!$A:$A,1,0),3)</f>
        <v>3</v>
      </c>
    </row>
    <row r="1043" spans="1:25" hidden="1" x14ac:dyDescent="0.2">
      <c r="A1043" s="28" t="s">
        <v>19439</v>
      </c>
      <c r="B1043" s="28" t="s">
        <v>19440</v>
      </c>
      <c r="C1043" s="38" t="s">
        <v>262</v>
      </c>
      <c r="D1043" s="26" t="str">
        <f>[1]!b_calc_yield(A1043,日期设置!$B$2,F1043,1,R1043,1,O1043,L1043,S1043,)</f>
        <v>Fetching...</v>
      </c>
      <c r="E1043" s="26">
        <f t="shared" si="32"/>
        <v>9.5559706854433166</v>
      </c>
      <c r="F1043" s="18">
        <f>[1]!b_dq_cleanprice($A1043,日期设置!B$2)</f>
        <v>99.9</v>
      </c>
      <c r="G1043" s="18" t="str">
        <f t="shared" si="33"/>
        <v>2.37 + 1.37</v>
      </c>
      <c r="H1043" s="27">
        <f>[1]!b_dq_pctchange($A1043,日期设置!$B$2,1)/100</f>
        <v>0</v>
      </c>
      <c r="I1043" s="26">
        <f>[1]!b_pq_pctchange(A1043,日期设置!$B$4,日期设置!$B$2,1)</f>
        <v>0</v>
      </c>
      <c r="J1043" s="26">
        <f>[1]!b_pq_pctchange(A1043,日期设置!$C$4,日期设置!$B$2,1)</f>
        <v>0</v>
      </c>
      <c r="K1043" s="52">
        <f>[1]!b_dq_amount($A1043,日期设置!B$2,2,10000)</f>
        <v>0</v>
      </c>
      <c r="L1043" s="26">
        <f>[1]!b_info_latestpar(A1043,日期设置!$B$2)</f>
        <v>100</v>
      </c>
      <c r="M1043" s="6">
        <f>[1]!b_info_outstandingbalance($A1043,日期设置!B$2)</f>
        <v>11.2</v>
      </c>
      <c r="N1043" s="7" t="str">
        <f>[1]!b_info_latestissurercreditrating2(A1043,日期设置!$B$2,"102","1")</f>
        <v>AAA</v>
      </c>
      <c r="O1043" s="8">
        <v>7.18</v>
      </c>
      <c r="P1043" s="9" t="str">
        <f>[1]!b_info_repurchasedate(A1043)</f>
        <v>2022-08-06</v>
      </c>
      <c r="Q1043" s="8" t="s">
        <v>16397</v>
      </c>
      <c r="R1043" s="2" t="str">
        <f>IF((--IF(P1043=0,Q1043,P1043))&gt;(--日期设置!$B$2),IF(P1043=0,Q1043,P1043),Q1043)</f>
        <v>2022-08-06</v>
      </c>
      <c r="S1043" s="31" t="s">
        <v>19122</v>
      </c>
      <c r="T1043" s="8">
        <f>[1]!b_anal_ptmyear($A1043,日期设置!$B$2)</f>
        <v>2.3753424657534246</v>
      </c>
      <c r="U1043" s="8">
        <f>[1]!b_anal_termifexercise($A1043,日期设置!B$2)</f>
        <v>1.3753424657534246</v>
      </c>
      <c r="V1043" s="10">
        <f>[1]!b_dq_dirtyprice(A1043,日期设置!$B$2)</f>
        <v>104.38500000000001</v>
      </c>
      <c r="W1043" s="11">
        <f>IF(U1043=0,ROUNDUP((Q1043-日期设置!$B$2)/365,0),ROUNDUP((R1043-日期设置!$B$2)/365,0))</f>
        <v>2</v>
      </c>
      <c r="X1043" s="18">
        <f>_xlfn.IFNA(VLOOKUP(A1043,过往入选债券!A:D,4,0),2)</f>
        <v>2</v>
      </c>
      <c r="Y1043">
        <f>_xlfn.IFNA(VLOOKUP(C1043,[2]Sheet1!$A:$A,1,0),3)</f>
        <v>3</v>
      </c>
    </row>
    <row r="1044" spans="1:25" hidden="1" x14ac:dyDescent="0.2">
      <c r="A1044" s="21" t="s">
        <v>8505</v>
      </c>
      <c r="B1044" s="21" t="s">
        <v>8506</v>
      </c>
      <c r="C1044" s="37" t="s">
        <v>417</v>
      </c>
      <c r="D1044" s="26" t="str">
        <f>[1]!b_calc_yield(A1044,日期设置!$B$2,F1044,1,R1044,1,O1044,L1044,S1044,)</f>
        <v>Fetching...</v>
      </c>
      <c r="E1044" s="26">
        <f t="shared" si="32"/>
        <v>7.4702628987044495</v>
      </c>
      <c r="F1044" s="18">
        <f>[1]!b_dq_cleanprice($A1044,日期设置!B$2)</f>
        <v>99.4983</v>
      </c>
      <c r="G1044" s="18" t="str">
        <f t="shared" si="33"/>
        <v>1.09 + 0</v>
      </c>
      <c r="H1044" s="27">
        <f>[1]!b_dq_pctchange($A1044,日期设置!$B$2,1)/100</f>
        <v>0</v>
      </c>
      <c r="I1044" s="26">
        <f>[1]!b_pq_pctchange(A1044,日期设置!$B$4,日期设置!$B$2,1)</f>
        <v>0</v>
      </c>
      <c r="J1044" s="26">
        <f>[1]!b_pq_pctchange(A1044,日期设置!$C$4,日期设置!$B$2,1)</f>
        <v>0</v>
      </c>
      <c r="K1044" s="52">
        <f>[1]!b_dq_amount($A1044,日期设置!B$2,2,10000)</f>
        <v>0</v>
      </c>
      <c r="L1044" s="26">
        <f>[1]!b_info_latestpar(A1044,日期设置!$B$2)</f>
        <v>100</v>
      </c>
      <c r="M1044" s="6">
        <f>[1]!b_info_outstandingbalance($A1044,日期设置!B$2)</f>
        <v>6.8</v>
      </c>
      <c r="N1044" s="7" t="str">
        <f>[1]!b_info_latestissurercreditrating2(A1044,日期设置!$B$2,"102","1")</f>
        <v>AA</v>
      </c>
      <c r="O1044" s="8">
        <v>6.74</v>
      </c>
      <c r="P1044" s="9">
        <f>[1]!b_info_repurchasedate(A1044)</f>
        <v>0</v>
      </c>
      <c r="Q1044" s="8" t="s">
        <v>16423</v>
      </c>
      <c r="R1044" s="2" t="str">
        <f>IF((--IF(P1044=0,Q1044,P1044))&gt;(--日期设置!$B$2),IF(P1044=0,Q1044,P1044),Q1044)</f>
        <v>2022-04-26</v>
      </c>
      <c r="S1044" s="2" t="s">
        <v>17815</v>
      </c>
      <c r="T1044" s="8">
        <f>[1]!b_anal_ptmyear($A1044,日期设置!$B$2)</f>
        <v>1.095890410958904</v>
      </c>
      <c r="U1044" s="8">
        <f>[1]!b_anal_termifexercise($A1044,日期设置!B$2)</f>
        <v>0</v>
      </c>
      <c r="V1044" s="10">
        <f>[1]!b_dq_dirtyprice(A1044,日期设置!$B$2)</f>
        <v>105.592</v>
      </c>
      <c r="W1044" s="11">
        <f>IF(U1044=0,ROUNDUP((Q1044-日期设置!$B$2)/365,0),ROUNDUP((R1044-日期设置!$B$2)/365,0))</f>
        <v>2</v>
      </c>
      <c r="X1044" s="18">
        <f>_xlfn.IFNA(VLOOKUP(A1044,过往入选债券!A:D,4,0),2)</f>
        <v>2</v>
      </c>
      <c r="Y1044">
        <f>_xlfn.IFNA(VLOOKUP(C1044,[2]Sheet1!$A:$A,1,0),3)</f>
        <v>3</v>
      </c>
    </row>
    <row r="1045" spans="1:25" hidden="1" x14ac:dyDescent="0.2">
      <c r="A1045" s="21" t="s">
        <v>3613</v>
      </c>
      <c r="B1045" s="21" t="s">
        <v>3614</v>
      </c>
      <c r="C1045" s="37" t="s">
        <v>3055</v>
      </c>
      <c r="D1045" s="26" t="str">
        <f>[1]!b_calc_yield(A1045,日期设置!$B$2,F1045,1,R1045,1,O1045,L1045,S1045,)</f>
        <v>Fetching...</v>
      </c>
      <c r="E1045" s="26">
        <f t="shared" si="32"/>
        <v>4.5445262431073497</v>
      </c>
      <c r="F1045" s="18">
        <f>[1]!b_dq_cleanprice($A1045,日期设置!B$2)</f>
        <v>100.053</v>
      </c>
      <c r="G1045" s="18" t="str">
        <f t="shared" si="33"/>
        <v>1.63 + 0.63</v>
      </c>
      <c r="H1045" s="27">
        <f>[1]!b_dq_pctchange($A1045,日期设置!$B$2,1)/100</f>
        <v>0</v>
      </c>
      <c r="I1045" s="26">
        <f>[1]!b_pq_pctchange(A1045,日期设置!$B$4,日期设置!$B$2,1)</f>
        <v>0</v>
      </c>
      <c r="J1045" s="26">
        <f>[1]!b_pq_pctchange(A1045,日期设置!$C$4,日期设置!$B$2,1)</f>
        <v>0</v>
      </c>
      <c r="K1045" s="52">
        <f>[1]!b_dq_amount($A1045,日期设置!B$2,2,10000)</f>
        <v>0</v>
      </c>
      <c r="L1045" s="26">
        <f>[1]!b_info_latestpar(A1045,日期设置!$B$2)</f>
        <v>100</v>
      </c>
      <c r="M1045" s="6">
        <f>[1]!b_info_outstandingbalance($A1045,日期设置!B$2)</f>
        <v>5</v>
      </c>
      <c r="N1045" s="7">
        <f>[1]!b_info_latestissurercreditrating2(A1045,日期设置!$B$2,"102","1")</f>
        <v>0</v>
      </c>
      <c r="O1045" s="8">
        <v>7.5</v>
      </c>
      <c r="P1045" s="9" t="str">
        <f>[1]!b_info_repurchasedate(A1045)</f>
        <v>2021-11-08</v>
      </c>
      <c r="Q1045" s="8" t="s">
        <v>15989</v>
      </c>
      <c r="R1045" s="2" t="str">
        <f>IF((--IF(P1045=0,Q1045,P1045))&gt;(--日期设置!$B$2),IF(P1045=0,Q1045,P1045),Q1045)</f>
        <v>2021-11-08</v>
      </c>
      <c r="S1045" s="2" t="s">
        <v>18208</v>
      </c>
      <c r="T1045" s="8">
        <f>[1]!b_anal_ptmyear($A1045,日期设置!$B$2)</f>
        <v>1.6301369863013697</v>
      </c>
      <c r="U1045" s="8">
        <f>[1]!b_anal_termifexercise($A1045,日期设置!B$2)</f>
        <v>0.63287671232876708</v>
      </c>
      <c r="V1045" s="10">
        <f>[1]!b_dq_dirtyprice(A1045,日期设置!$B$2)</f>
        <v>102.827</v>
      </c>
      <c r="W1045" s="11">
        <f>IF(U1045=0,ROUNDUP((Q1045-日期设置!$B$2)/365,0),ROUNDUP((R1045-日期设置!$B$2)/365,0))</f>
        <v>1</v>
      </c>
      <c r="X1045" s="18">
        <f>_xlfn.IFNA(VLOOKUP(A1045,过往入选债券!A:D,4,0),2)</f>
        <v>2</v>
      </c>
      <c r="Y1045">
        <f>_xlfn.IFNA(VLOOKUP(C1045,[2]Sheet1!$A:$A,1,0),3)</f>
        <v>3</v>
      </c>
    </row>
    <row r="1046" spans="1:25" hidden="1" x14ac:dyDescent="0.2">
      <c r="A1046" s="21" t="s">
        <v>14883</v>
      </c>
      <c r="B1046" s="21" t="s">
        <v>14884</v>
      </c>
      <c r="C1046" s="37" t="s">
        <v>14885</v>
      </c>
      <c r="D1046" s="26" t="str">
        <f>[1]!b_calc_yield(A1046,日期设置!$B$2,F1046,1,R1046,1,O1046,L1046,S1046,)</f>
        <v>Fetching...</v>
      </c>
      <c r="E1046" s="26">
        <f t="shared" si="32"/>
        <v>33.277223319449291</v>
      </c>
      <c r="F1046" s="18">
        <f>[1]!b_dq_cleanprice($A1046,日期设置!B$2)</f>
        <v>102.52970000000001</v>
      </c>
      <c r="G1046" s="18" t="str">
        <f t="shared" si="33"/>
        <v>4.74 + 0</v>
      </c>
      <c r="H1046" s="27">
        <f>[1]!b_dq_pctchange($A1046,日期设置!$B$2,1)/100</f>
        <v>0</v>
      </c>
      <c r="I1046" s="26">
        <f>[1]!b_pq_pctchange(A1046,日期设置!$B$4,日期设置!$B$2,1)</f>
        <v>0</v>
      </c>
      <c r="J1046" s="26">
        <f>[1]!b_pq_pctchange(A1046,日期设置!$C$4,日期设置!$B$2,1)</f>
        <v>0</v>
      </c>
      <c r="K1046" s="52">
        <f>[1]!b_dq_amount($A1046,日期设置!B$2,2,10000)</f>
        <v>0</v>
      </c>
      <c r="L1046" s="26">
        <f>[1]!b_info_latestpar(A1046,日期设置!$B$2)</f>
        <v>100</v>
      </c>
      <c r="M1046" s="6">
        <f>[1]!b_info_outstandingbalance($A1046,日期设置!B$2)</f>
        <v>8.5</v>
      </c>
      <c r="N1046" s="7" t="str">
        <f>[1]!b_info_latestissurercreditrating2(A1046,日期设置!$B$2,"102","1")</f>
        <v>AA</v>
      </c>
      <c r="O1046" s="8">
        <v>7.87</v>
      </c>
      <c r="P1046" s="9">
        <f>[1]!b_info_repurchasedate(A1046)</f>
        <v>0</v>
      </c>
      <c r="Q1046" s="8" t="s">
        <v>17322</v>
      </c>
      <c r="R1046" s="2" t="str">
        <f>IF((--IF(P1046=0,Q1046,P1046))&gt;(--日期设置!$B$2),IF(P1046=0,Q1046,P1046),Q1046)</f>
        <v>2025-12-18</v>
      </c>
      <c r="S1046" s="2" t="s">
        <v>17771</v>
      </c>
      <c r="T1046" s="8">
        <f>[1]!b_anal_ptmyear($A1046,日期设置!$B$2)</f>
        <v>4.742465753424657</v>
      </c>
      <c r="U1046" s="8">
        <f>[1]!b_anal_termifexercise($A1046,日期设置!B$2)</f>
        <v>0</v>
      </c>
      <c r="V1046" s="10">
        <f>[1]!b_dq_dirtyprice(A1046,日期设置!$B$2)</f>
        <v>104.5565</v>
      </c>
      <c r="W1046" s="11">
        <f>IF(U1046=0,ROUNDUP((Q1046-日期设置!$B$2)/365,0),ROUNDUP((R1046-日期设置!$B$2)/365,0))</f>
        <v>5</v>
      </c>
      <c r="X1046" s="18">
        <f>_xlfn.IFNA(VLOOKUP(A1046,过往入选债券!A:D,4,0),2)</f>
        <v>2</v>
      </c>
      <c r="Y1046">
        <f>_xlfn.IFNA(VLOOKUP(C1046,[2]Sheet1!$A:$A,1,0),3)</f>
        <v>3</v>
      </c>
    </row>
    <row r="1047" spans="1:25" hidden="1" x14ac:dyDescent="0.2">
      <c r="A1047" s="21" t="s">
        <v>5991</v>
      </c>
      <c r="B1047" s="21" t="s">
        <v>5992</v>
      </c>
      <c r="C1047" s="37" t="s">
        <v>308</v>
      </c>
      <c r="D1047" s="26" t="str">
        <f>[1]!b_calc_yield(A1047,日期设置!$B$2,F1047,1,R1047,1,O1047,L1047,S1047,)</f>
        <v>Fetching...</v>
      </c>
      <c r="E1047" s="26">
        <f t="shared" si="32"/>
        <v>6.6537048604764726</v>
      </c>
      <c r="F1047" s="18">
        <f>[1]!b_dq_cleanprice($A1047,日期设置!B$2)</f>
        <v>99.099000000000004</v>
      </c>
      <c r="G1047" s="18" t="str">
        <f t="shared" si="33"/>
        <v>0.92 + 0.92</v>
      </c>
      <c r="H1047" s="27">
        <f>[1]!b_dq_pctchange($A1047,日期设置!$B$2,1)/100</f>
        <v>0</v>
      </c>
      <c r="I1047" s="26">
        <f>[1]!b_pq_pctchange(A1047,日期设置!$B$4,日期设置!$B$2,1)</f>
        <v>0</v>
      </c>
      <c r="J1047" s="26">
        <f>[1]!b_pq_pctchange(A1047,日期设置!$C$4,日期设置!$B$2,1)</f>
        <v>0</v>
      </c>
      <c r="K1047" s="52">
        <f>[1]!b_dq_amount($A1047,日期设置!B$2,2,10000)</f>
        <v>0</v>
      </c>
      <c r="L1047" s="26">
        <f>[1]!b_info_latestpar(A1047,日期设置!$B$2)</f>
        <v>100</v>
      </c>
      <c r="M1047" s="6">
        <f>[1]!b_info_outstandingbalance($A1047,日期设置!B$2)</f>
        <v>10</v>
      </c>
      <c r="N1047" s="7" t="str">
        <f>[1]!b_info_latestissurercreditrating2(A1047,日期设置!$B$2,"102","1")</f>
        <v>AA+</v>
      </c>
      <c r="O1047" s="8">
        <v>6.2</v>
      </c>
      <c r="P1047" s="9">
        <f>[1]!b_info_repurchasedate(A1047)</f>
        <v>0</v>
      </c>
      <c r="Q1047" s="8" t="s">
        <v>16061</v>
      </c>
      <c r="R1047" s="2" t="str">
        <f>IF((--IF(P1047=0,Q1047,P1047))&gt;(--日期设置!$B$2),IF(P1047=0,Q1047,P1047),Q1047)</f>
        <v>2022-02-22</v>
      </c>
      <c r="S1047" s="2" t="s">
        <v>19000</v>
      </c>
      <c r="T1047" s="8">
        <f>[1]!b_anal_ptmyear($A1047,日期设置!$B$2)</f>
        <v>0.92328767123287669</v>
      </c>
      <c r="U1047" s="8">
        <f>[1]!b_anal_termifexercise($A1047,日期设置!B$2)</f>
        <v>0.92328767123287669</v>
      </c>
      <c r="V1047" s="10">
        <f>[1]!b_dq_dirtyprice(A1047,日期设置!$B$2)</f>
        <v>99.574600000000004</v>
      </c>
      <c r="W1047" s="11">
        <f>IF(U1047=0,ROUNDUP((Q1047-日期设置!$B$2)/365,0),ROUNDUP((R1047-日期设置!$B$2)/365,0))</f>
        <v>1</v>
      </c>
      <c r="X1047" s="18">
        <f>_xlfn.IFNA(VLOOKUP(A1047,过往入选债券!A:D,4,0),2)</f>
        <v>2</v>
      </c>
      <c r="Y1047">
        <f>_xlfn.IFNA(VLOOKUP(C1047,[2]Sheet1!$A:$A,1,0),3)</f>
        <v>3</v>
      </c>
    </row>
    <row r="1048" spans="1:25" hidden="1" x14ac:dyDescent="0.2">
      <c r="A1048" s="21" t="s">
        <v>15161</v>
      </c>
      <c r="B1048" s="21" t="s">
        <v>15162</v>
      </c>
      <c r="C1048" s="37" t="s">
        <v>15163</v>
      </c>
      <c r="D1048" s="26" t="str">
        <f>[1]!b_calc_yield(A1048,日期设置!$B$2,F1048,1,R1048,1,O1048,L1048,S1048,)</f>
        <v>Fetching...</v>
      </c>
      <c r="E1048" s="26">
        <f t="shared" si="32"/>
        <v>33.576423345872456</v>
      </c>
      <c r="F1048" s="18">
        <f>[1]!b_dq_cleanprice($A1048,日期设置!B$2)</f>
        <v>101</v>
      </c>
      <c r="G1048" s="18" t="str">
        <f t="shared" si="33"/>
        <v>5.01 + 0</v>
      </c>
      <c r="H1048" s="27">
        <f>[1]!b_dq_pctchange($A1048,日期设置!$B$2,1)/100</f>
        <v>0</v>
      </c>
      <c r="I1048" s="26">
        <f>[1]!b_pq_pctchange(A1048,日期设置!$B$4,日期设置!$B$2,1)</f>
        <v>0</v>
      </c>
      <c r="J1048" s="26">
        <f>[1]!b_pq_pctchange(A1048,日期设置!$C$4,日期设置!$B$2,1)</f>
        <v>0</v>
      </c>
      <c r="K1048" s="52">
        <f>[1]!b_dq_amount($A1048,日期设置!B$2,2,10000)</f>
        <v>0</v>
      </c>
      <c r="L1048" s="26">
        <f>[1]!b_info_latestpar(A1048,日期设置!$B$2)</f>
        <v>100</v>
      </c>
      <c r="M1048" s="6">
        <f>[1]!b_info_outstandingbalance($A1048,日期设置!B$2)</f>
        <v>12</v>
      </c>
      <c r="N1048" s="7" t="str">
        <f>[1]!b_info_latestissurercreditrating2(A1048,日期设置!$B$2,"102","1")</f>
        <v>AA</v>
      </c>
      <c r="O1048" s="8">
        <v>7.45</v>
      </c>
      <c r="P1048" s="9">
        <f>[1]!b_info_repurchasedate(A1048)</f>
        <v>0</v>
      </c>
      <c r="Q1048" s="8" t="s">
        <v>16905</v>
      </c>
      <c r="R1048" s="2" t="str">
        <f>IF((--IF(P1048=0,Q1048,P1048))&gt;(--日期设置!$B$2),IF(P1048=0,Q1048,P1048),Q1048)</f>
        <v>2026-03-28</v>
      </c>
      <c r="S1048" s="2" t="s">
        <v>17882</v>
      </c>
      <c r="T1048" s="8">
        <f>[1]!b_anal_ptmyear($A1048,日期设置!$B$2)</f>
        <v>5.0164383561643833</v>
      </c>
      <c r="U1048" s="8">
        <f>[1]!b_anal_termifexercise($A1048,日期设置!B$2)</f>
        <v>0</v>
      </c>
      <c r="V1048" s="10">
        <f>[1]!b_dq_dirtyprice(A1048,日期设置!$B$2)</f>
        <v>108.3275</v>
      </c>
      <c r="W1048" s="11">
        <f>IF(U1048=0,ROUNDUP((Q1048-日期设置!$B$2)/365,0),ROUNDUP((R1048-日期设置!$B$2)/365,0))</f>
        <v>6</v>
      </c>
      <c r="X1048" s="18">
        <f>_xlfn.IFNA(VLOOKUP(A1048,过往入选债券!A:D,4,0),2)</f>
        <v>2</v>
      </c>
      <c r="Y1048">
        <f>_xlfn.IFNA(VLOOKUP(C1048,[2]Sheet1!$A:$A,1,0),3)</f>
        <v>3</v>
      </c>
    </row>
    <row r="1049" spans="1:25" hidden="1" x14ac:dyDescent="0.2">
      <c r="A1049" s="21" t="s">
        <v>11448</v>
      </c>
      <c r="B1049" s="21" t="s">
        <v>11449</v>
      </c>
      <c r="C1049" s="37" t="s">
        <v>1049</v>
      </c>
      <c r="D1049" s="26" t="str">
        <f>[1]!b_calc_yield(A1049,日期设置!$B$2,F1049,1,R1049,1,O1049,L1049,S1049,)</f>
        <v>Fetching...</v>
      </c>
      <c r="E1049" s="26">
        <f t="shared" si="32"/>
        <v>16.429634118656899</v>
      </c>
      <c r="F1049" s="18">
        <f>[1]!b_dq_cleanprice($A1049,日期设置!B$2)</f>
        <v>98.47</v>
      </c>
      <c r="G1049" s="18" t="str">
        <f t="shared" si="33"/>
        <v>2.35 + 0</v>
      </c>
      <c r="H1049" s="27">
        <f>[1]!b_dq_pctchange($A1049,日期设置!$B$2,1)/100</f>
        <v>0</v>
      </c>
      <c r="I1049" s="26">
        <f>[1]!b_pq_pctchange(A1049,日期设置!$B$4,日期设置!$B$2,1)</f>
        <v>4.0841289934551002E-2</v>
      </c>
      <c r="J1049" s="26">
        <f>[1]!b_pq_pctchange(A1049,日期设置!$C$4,日期设置!$B$2,1)</f>
        <v>-4.8617418020907781</v>
      </c>
      <c r="K1049" s="52">
        <f>[1]!b_dq_amount($A1049,日期设置!B$2,2,10000)</f>
        <v>0</v>
      </c>
      <c r="L1049" s="26">
        <f>[1]!b_info_latestpar(A1049,日期设置!$B$2)</f>
        <v>100</v>
      </c>
      <c r="M1049" s="6">
        <f>[1]!b_info_outstandingbalance($A1049,日期设置!B$2)</f>
        <v>5</v>
      </c>
      <c r="N1049" s="7" t="str">
        <f>[1]!b_info_latestissurercreditrating2(A1049,日期设置!$B$2,"102","1")</f>
        <v>AA+</v>
      </c>
      <c r="O1049" s="8">
        <v>6.5</v>
      </c>
      <c r="P1049" s="9">
        <f>[1]!b_info_repurchasedate(A1049)</f>
        <v>0</v>
      </c>
      <c r="Q1049" s="8" t="s">
        <v>16860</v>
      </c>
      <c r="R1049" s="2" t="str">
        <f>IF((--IF(P1049=0,Q1049,P1049))&gt;(--日期设置!$B$2),IF(P1049=0,Q1049,P1049),Q1049)</f>
        <v>2023-07-31</v>
      </c>
      <c r="S1049" s="2" t="s">
        <v>17915</v>
      </c>
      <c r="T1049" s="8">
        <f>[1]!b_anal_ptmyear($A1049,日期设置!$B$2)</f>
        <v>2.3589041095890413</v>
      </c>
      <c r="U1049" s="8">
        <f>[1]!b_anal_termifexercise($A1049,日期设置!B$2)</f>
        <v>0</v>
      </c>
      <c r="V1049" s="10">
        <f>[1]!b_dq_dirtyprice(A1049,日期设置!$B$2)</f>
        <v>102.6371</v>
      </c>
      <c r="W1049" s="11">
        <f>IF(U1049=0,ROUNDUP((Q1049-日期设置!$B$2)/365,0),ROUNDUP((R1049-日期设置!$B$2)/365,0))</f>
        <v>3</v>
      </c>
      <c r="X1049" s="18">
        <f>_xlfn.IFNA(VLOOKUP(A1049,过往入选债券!A:D,4,0),2)</f>
        <v>2</v>
      </c>
      <c r="Y1049">
        <f>_xlfn.IFNA(VLOOKUP(C1049,[2]Sheet1!$A:$A,1,0),3)</f>
        <v>3</v>
      </c>
    </row>
    <row r="1050" spans="1:25" hidden="1" x14ac:dyDescent="0.2">
      <c r="A1050" s="21" t="s">
        <v>14567</v>
      </c>
      <c r="B1050" s="21" t="s">
        <v>14568</v>
      </c>
      <c r="C1050" s="37" t="s">
        <v>14569</v>
      </c>
      <c r="D1050" s="26" t="str">
        <f>[1]!b_calc_yield(A1050,日期设置!$B$2,F1050,1,R1050,1,O1050,L1050,S1050,)</f>
        <v>Fetching...</v>
      </c>
      <c r="E1050" s="26">
        <f t="shared" si="32"/>
        <v>27.713327698466507</v>
      </c>
      <c r="F1050" s="18">
        <f>[1]!b_dq_cleanprice($A1050,日期设置!B$2)</f>
        <v>101.0055</v>
      </c>
      <c r="G1050" s="18" t="str">
        <f t="shared" si="33"/>
        <v>4.11 + 0</v>
      </c>
      <c r="H1050" s="27">
        <f>[1]!b_dq_pctchange($A1050,日期设置!$B$2,1)/100</f>
        <v>0</v>
      </c>
      <c r="I1050" s="26">
        <f>[1]!b_pq_pctchange(A1050,日期设置!$B$4,日期设置!$B$2,1)</f>
        <v>-1.1329933537582089</v>
      </c>
      <c r="J1050" s="26">
        <f>[1]!b_pq_pctchange(A1050,日期设置!$C$4,日期设置!$B$2,1)</f>
        <v>-1.1329933537582089</v>
      </c>
      <c r="K1050" s="52">
        <f>[1]!b_dq_amount($A1050,日期设置!B$2,2,10000)</f>
        <v>0</v>
      </c>
      <c r="L1050" s="26">
        <f>[1]!b_info_latestpar(A1050,日期设置!$B$2)</f>
        <v>100</v>
      </c>
      <c r="M1050" s="6">
        <f>[1]!b_info_outstandingbalance($A1050,日期设置!B$2)</f>
        <v>5</v>
      </c>
      <c r="N1050" s="7" t="str">
        <f>[1]!b_info_latestissurercreditrating2(A1050,日期设置!$B$2,"102","1")</f>
        <v>AA</v>
      </c>
      <c r="O1050" s="8">
        <v>7.5</v>
      </c>
      <c r="P1050" s="9">
        <f>[1]!b_info_repurchasedate(A1050)</f>
        <v>0</v>
      </c>
      <c r="Q1050" s="8" t="s">
        <v>16023</v>
      </c>
      <c r="R1050" s="2" t="str">
        <f>IF((--IF(P1050=0,Q1050,P1050))&gt;(--日期设置!$B$2),IF(P1050=0,Q1050,P1050),Q1050)</f>
        <v>2025-05-02</v>
      </c>
      <c r="S1050" s="2" t="s">
        <v>17810</v>
      </c>
      <c r="T1050" s="8">
        <f>[1]!b_anal_ptmyear($A1050,日期设置!$B$2)</f>
        <v>4.1123287671232873</v>
      </c>
      <c r="U1050" s="8">
        <f>[1]!b_anal_termifexercise($A1050,日期设置!B$2)</f>
        <v>0</v>
      </c>
      <c r="V1050" s="10">
        <f>[1]!b_dq_dirtyprice(A1050,日期设置!$B$2)</f>
        <v>107.663</v>
      </c>
      <c r="W1050" s="11">
        <f>IF(U1050=0,ROUNDUP((Q1050-日期设置!$B$2)/365,0),ROUNDUP((R1050-日期设置!$B$2)/365,0))</f>
        <v>5</v>
      </c>
      <c r="X1050" s="18">
        <f>_xlfn.IFNA(VLOOKUP(A1050,过往入选债券!A:D,4,0),2)</f>
        <v>2</v>
      </c>
      <c r="Y1050">
        <f>_xlfn.IFNA(VLOOKUP(C1050,[2]Sheet1!$A:$A,1,0),3)</f>
        <v>3</v>
      </c>
    </row>
    <row r="1051" spans="1:25" hidden="1" x14ac:dyDescent="0.2">
      <c r="A1051" s="21" t="s">
        <v>2057</v>
      </c>
      <c r="B1051" s="21" t="s">
        <v>2058</v>
      </c>
      <c r="C1051" s="37" t="s">
        <v>115</v>
      </c>
      <c r="D1051" s="26" t="str">
        <f>[1]!b_calc_yield(A1051,日期设置!$B$2,F1051,1,R1051,1,O1051,L1051,S1051,)</f>
        <v>Fetching...</v>
      </c>
      <c r="E1051" s="26">
        <f t="shared" si="32"/>
        <v>3.1955089314513074</v>
      </c>
      <c r="F1051" s="18">
        <f>[1]!b_dq_cleanprice($A1051,日期设置!B$2)</f>
        <v>100</v>
      </c>
      <c r="G1051" s="18" t="str">
        <f t="shared" si="33"/>
        <v>0.44 + 0</v>
      </c>
      <c r="H1051" s="27">
        <f>[1]!b_dq_pctchange($A1051,日期设置!$B$2,1)/100</f>
        <v>0</v>
      </c>
      <c r="I1051" s="26">
        <f>[1]!b_pq_pctchange(A1051,日期设置!$B$4,日期设置!$B$2,1)</f>
        <v>0</v>
      </c>
      <c r="J1051" s="26">
        <f>[1]!b_pq_pctchange(A1051,日期设置!$C$4,日期设置!$B$2,1)</f>
        <v>0</v>
      </c>
      <c r="K1051" s="52">
        <f>[1]!b_dq_amount($A1051,日期设置!B$2,2,10000)</f>
        <v>0</v>
      </c>
      <c r="L1051" s="26">
        <f>[1]!b_info_latestpar(A1051,日期设置!$B$2)</f>
        <v>100</v>
      </c>
      <c r="M1051" s="6">
        <f>[1]!b_info_outstandingbalance($A1051,日期设置!B$2)</f>
        <v>5</v>
      </c>
      <c r="N1051" s="7">
        <f>[1]!b_info_latestissurercreditrating2(A1051,日期设置!$B$2,"102","1")</f>
        <v>0</v>
      </c>
      <c r="O1051" s="8">
        <v>7.5</v>
      </c>
      <c r="P1051" s="9">
        <f>[1]!b_info_repurchasedate(A1051)</f>
        <v>0</v>
      </c>
      <c r="Q1051" s="8" t="s">
        <v>16207</v>
      </c>
      <c r="R1051" s="2" t="str">
        <f>IF((--IF(P1051=0,Q1051,P1051))&gt;(--日期设置!$B$2),IF(P1051=0,Q1051,P1051),Q1051)</f>
        <v>2021-08-31</v>
      </c>
      <c r="S1051" s="2" t="s">
        <v>17993</v>
      </c>
      <c r="T1051" s="8">
        <f>[1]!b_anal_ptmyear($A1051,日期设置!$B$2)</f>
        <v>0.44383561643835617</v>
      </c>
      <c r="U1051" s="8">
        <f>[1]!b_anal_termifexercise($A1051,日期设置!B$2)</f>
        <v>0</v>
      </c>
      <c r="V1051" s="10">
        <f>[1]!b_dq_dirtyprice(A1051,日期设置!$B$2)</f>
        <v>104.1712</v>
      </c>
      <c r="W1051" s="11">
        <f>IF(U1051=0,ROUNDUP((Q1051-日期设置!$B$2)/365,0),ROUNDUP((R1051-日期设置!$B$2)/365,0))</f>
        <v>1</v>
      </c>
      <c r="X1051" s="18">
        <f>_xlfn.IFNA(VLOOKUP(A1051,过往入选债券!A:D,4,0),2)</f>
        <v>2</v>
      </c>
      <c r="Y1051">
        <f>_xlfn.IFNA(VLOOKUP(C1051,[2]Sheet1!$A:$A,1,0),3)</f>
        <v>3</v>
      </c>
    </row>
    <row r="1052" spans="1:25" hidden="1" x14ac:dyDescent="0.2">
      <c r="A1052" s="21" t="s">
        <v>14665</v>
      </c>
      <c r="B1052" s="21" t="s">
        <v>14666</v>
      </c>
      <c r="C1052" s="37" t="s">
        <v>14667</v>
      </c>
      <c r="D1052" s="26" t="str">
        <f>[1]!b_calc_yield(A1052,日期设置!$B$2,F1052,1,R1052,1,O1052,L1052,S1052,)</f>
        <v>Fetching...</v>
      </c>
      <c r="E1052" s="26">
        <f t="shared" si="32"/>
        <v>31.1077155926599</v>
      </c>
      <c r="F1052" s="18">
        <f>[1]!b_dq_cleanprice($A1052,日期设置!B$2)</f>
        <v>99.944100000000006</v>
      </c>
      <c r="G1052" s="18" t="str">
        <f t="shared" si="33"/>
        <v>4.47 + 0</v>
      </c>
      <c r="H1052" s="27">
        <f>[1]!b_dq_pctchange($A1052,日期设置!$B$2,1)/100</f>
        <v>0</v>
      </c>
      <c r="I1052" s="26">
        <f>[1]!b_pq_pctchange(A1052,日期设置!$B$4,日期设置!$B$2,1)</f>
        <v>0</v>
      </c>
      <c r="J1052" s="26">
        <f>[1]!b_pq_pctchange(A1052,日期设置!$C$4,日期设置!$B$2,1)</f>
        <v>0</v>
      </c>
      <c r="K1052" s="52">
        <f>[1]!b_dq_amount($A1052,日期设置!B$2,2,10000)</f>
        <v>0</v>
      </c>
      <c r="L1052" s="26">
        <f>[1]!b_info_latestpar(A1052,日期设置!$B$2)</f>
        <v>100</v>
      </c>
      <c r="M1052" s="6">
        <f>[1]!b_info_outstandingbalance($A1052,日期设置!B$2)</f>
        <v>3</v>
      </c>
      <c r="N1052" s="7" t="str">
        <f>[1]!b_info_latestissurercreditrating2(A1052,日期设置!$B$2,"102","1")</f>
        <v>AA</v>
      </c>
      <c r="O1052" s="8">
        <v>7.2</v>
      </c>
      <c r="P1052" s="9">
        <f>[1]!b_info_repurchasedate(A1052)</f>
        <v>0</v>
      </c>
      <c r="Q1052" s="8" t="s">
        <v>16036</v>
      </c>
      <c r="R1052" s="2" t="str">
        <f>IF((--IF(P1052=0,Q1052,P1052))&gt;(--日期设置!$B$2),IF(P1052=0,Q1052,P1052),Q1052)</f>
        <v>2025-09-11</v>
      </c>
      <c r="S1052" s="2" t="s">
        <v>17823</v>
      </c>
      <c r="T1052" s="8">
        <f>[1]!b_anal_ptmyear($A1052,日期设置!$B$2)</f>
        <v>4.4739726027397264</v>
      </c>
      <c r="U1052" s="8">
        <f>[1]!b_anal_termifexercise($A1052,日期设置!B$2)</f>
        <v>0</v>
      </c>
      <c r="V1052" s="10">
        <f>[1]!b_dq_dirtyprice(A1052,日期设置!$B$2)</f>
        <v>103.7315</v>
      </c>
      <c r="W1052" s="11">
        <f>IF(U1052=0,ROUNDUP((Q1052-日期设置!$B$2)/365,0),ROUNDUP((R1052-日期设置!$B$2)/365,0))</f>
        <v>5</v>
      </c>
      <c r="X1052" s="18">
        <f>_xlfn.IFNA(VLOOKUP(A1052,过往入选债券!A:D,4,0),2)</f>
        <v>2</v>
      </c>
      <c r="Y1052">
        <f>_xlfn.IFNA(VLOOKUP(C1052,[2]Sheet1!$A:$A,1,0),3)</f>
        <v>3</v>
      </c>
    </row>
    <row r="1053" spans="1:25" hidden="1" x14ac:dyDescent="0.2">
      <c r="A1053" s="21" t="s">
        <v>2235</v>
      </c>
      <c r="B1053" s="21" t="s">
        <v>2236</v>
      </c>
      <c r="C1053" s="37" t="s">
        <v>2237</v>
      </c>
      <c r="D1053" s="26" t="str">
        <f>[1]!b_calc_yield(A1053,日期设置!$B$2,F1053,1,R1053,1,O1053,L1053,S1053,)</f>
        <v>Fetching...</v>
      </c>
      <c r="E1053" s="26">
        <f t="shared" si="32"/>
        <v>5.5234079045195061</v>
      </c>
      <c r="F1053" s="18">
        <f>[1]!b_dq_cleanprice($A1053,日期设置!B$2)</f>
        <v>99.955699999999993</v>
      </c>
      <c r="G1053" s="18" t="str">
        <f t="shared" si="33"/>
        <v>0.67 + 0</v>
      </c>
      <c r="H1053" s="27">
        <f>[1]!b_dq_pctchange($A1053,日期设置!$B$2,1)/100</f>
        <v>0</v>
      </c>
      <c r="I1053" s="26">
        <f>[1]!b_pq_pctchange(A1053,日期设置!$B$4,日期设置!$B$2,1)</f>
        <v>0</v>
      </c>
      <c r="J1053" s="26">
        <f>[1]!b_pq_pctchange(A1053,日期设置!$C$4,日期设置!$B$2,1)</f>
        <v>0</v>
      </c>
      <c r="K1053" s="52">
        <f>[1]!b_dq_amount($A1053,日期设置!B$2,2,10000)</f>
        <v>0</v>
      </c>
      <c r="L1053" s="26">
        <f>[1]!b_info_latestpar(A1053,日期设置!$B$2)</f>
        <v>100</v>
      </c>
      <c r="M1053" s="6">
        <f>[1]!b_info_outstandingbalance($A1053,日期设置!B$2)</f>
        <v>5</v>
      </c>
      <c r="N1053" s="7">
        <f>[1]!b_info_latestissurercreditrating2(A1053,日期设置!$B$2,"102","1")</f>
        <v>0</v>
      </c>
      <c r="O1053" s="8">
        <v>7.3</v>
      </c>
      <c r="P1053" s="9">
        <f>[1]!b_info_repurchasedate(A1053)</f>
        <v>0</v>
      </c>
      <c r="Q1053" s="8" t="s">
        <v>16065</v>
      </c>
      <c r="R1053" s="2" t="str">
        <f>IF((--IF(P1053=0,Q1053,P1053))&gt;(--日期设置!$B$2),IF(P1053=0,Q1053,P1053),Q1053)</f>
        <v>2021-11-23</v>
      </c>
      <c r="S1053" s="2" t="s">
        <v>17851</v>
      </c>
      <c r="T1053" s="8">
        <f>[1]!b_anal_ptmyear($A1053,日期设置!$B$2)</f>
        <v>0.67397260273972603</v>
      </c>
      <c r="U1053" s="8">
        <f>[1]!b_anal_termifexercise($A1053,日期设置!B$2)</f>
        <v>0</v>
      </c>
      <c r="V1053" s="10">
        <f>[1]!b_dq_dirtyprice(A1053,日期设置!$B$2)</f>
        <v>101.6836</v>
      </c>
      <c r="W1053" s="11">
        <f>IF(U1053=0,ROUNDUP((Q1053-日期设置!$B$2)/365,0),ROUNDUP((R1053-日期设置!$B$2)/365,0))</f>
        <v>1</v>
      </c>
      <c r="X1053" s="18">
        <f>_xlfn.IFNA(VLOOKUP(A1053,过往入选债券!A:D,4,0),2)</f>
        <v>2</v>
      </c>
      <c r="Y1053">
        <f>_xlfn.IFNA(VLOOKUP(C1053,[2]Sheet1!$A:$A,1,0),3)</f>
        <v>3</v>
      </c>
    </row>
    <row r="1054" spans="1:25" hidden="1" x14ac:dyDescent="0.2">
      <c r="A1054" s="21" t="s">
        <v>10420</v>
      </c>
      <c r="B1054" s="21" t="s">
        <v>10421</v>
      </c>
      <c r="C1054" s="37" t="s">
        <v>297</v>
      </c>
      <c r="D1054" s="26" t="str">
        <f>[1]!b_calc_yield(A1054,日期设置!$B$2,F1054,1,R1054,1,O1054,L1054,S1054,)</f>
        <v>Fetching...</v>
      </c>
      <c r="E1054" s="26">
        <f t="shared" si="32"/>
        <v>15.449868000665944</v>
      </c>
      <c r="F1054" s="18">
        <f>[1]!b_dq_cleanprice($A1054,日期设置!B$2)</f>
        <v>96.6</v>
      </c>
      <c r="G1054" s="18" t="str">
        <f t="shared" si="33"/>
        <v>4.21 + 2.21</v>
      </c>
      <c r="H1054" s="27">
        <f>[1]!b_dq_pctchange($A1054,日期设置!$B$2,1)/100</f>
        <v>0</v>
      </c>
      <c r="I1054" s="26">
        <f>[1]!b_pq_pctchange(A1054,日期设置!$B$4,日期设置!$B$2,1)</f>
        <v>0</v>
      </c>
      <c r="J1054" s="26">
        <f>[1]!b_pq_pctchange(A1054,日期设置!$C$4,日期设置!$B$2,1)</f>
        <v>0.12510455610685337</v>
      </c>
      <c r="K1054" s="52">
        <f>[1]!b_dq_amount($A1054,日期设置!B$2,2,10000)</f>
        <v>0</v>
      </c>
      <c r="L1054" s="26">
        <f>[1]!b_info_latestpar(A1054,日期设置!$B$2)</f>
        <v>100</v>
      </c>
      <c r="M1054" s="6">
        <f>[1]!b_info_outstandingbalance($A1054,日期设置!B$2)</f>
        <v>10</v>
      </c>
      <c r="N1054" s="7" t="str">
        <f>[1]!b_info_latestissurercreditrating2(A1054,日期设置!$B$2,"102","1")</f>
        <v>AA+</v>
      </c>
      <c r="O1054" s="8">
        <v>5.5</v>
      </c>
      <c r="P1054" s="9" t="str">
        <f>[1]!b_info_repurchasedate(A1054)</f>
        <v>2023-06-09</v>
      </c>
      <c r="Q1054" s="8" t="s">
        <v>16722</v>
      </c>
      <c r="R1054" s="2" t="str">
        <f>IF((--IF(P1054=0,Q1054,P1054))&gt;(--日期设置!$B$2),IF(P1054=0,Q1054,P1054),Q1054)</f>
        <v>2023-06-09</v>
      </c>
      <c r="S1054" s="2" t="s">
        <v>18442</v>
      </c>
      <c r="T1054" s="8">
        <f>[1]!b_anal_ptmyear($A1054,日期设置!$B$2)</f>
        <v>4.2164383561643834</v>
      </c>
      <c r="U1054" s="8">
        <f>[1]!b_anal_termifexercise($A1054,日期设置!B$2)</f>
        <v>2.2164383561643834</v>
      </c>
      <c r="V1054" s="10">
        <f>[1]!b_dq_dirtyprice(A1054,日期设置!$B$2)</f>
        <v>100.9096</v>
      </c>
      <c r="W1054" s="11">
        <f>IF(U1054=0,ROUNDUP((Q1054-日期设置!$B$2)/365,0),ROUNDUP((R1054-日期设置!$B$2)/365,0))</f>
        <v>3</v>
      </c>
      <c r="X1054" s="18">
        <f>_xlfn.IFNA(VLOOKUP(A1054,过往入选债券!A:D,4,0),2)</f>
        <v>2</v>
      </c>
      <c r="Y1054">
        <f>_xlfn.IFNA(VLOOKUP(C1054,[2]Sheet1!$A:$A,1,0),3)</f>
        <v>3</v>
      </c>
    </row>
    <row r="1055" spans="1:25" hidden="1" x14ac:dyDescent="0.2">
      <c r="A1055" s="21" t="s">
        <v>2828</v>
      </c>
      <c r="B1055" s="21" t="s">
        <v>2829</v>
      </c>
      <c r="C1055" s="37" t="s">
        <v>72</v>
      </c>
      <c r="D1055" s="26" t="str">
        <f>[1]!b_calc_yield(A1055,日期设置!$B$2,F1055,1,R1055,1,O1055,L1055,S1055,)</f>
        <v>Fetching...</v>
      </c>
      <c r="E1055" s="26">
        <f t="shared" si="32"/>
        <v>6.8146634871252942</v>
      </c>
      <c r="F1055" s="18">
        <f>[1]!b_dq_cleanprice($A1055,日期设置!B$2)</f>
        <v>100</v>
      </c>
      <c r="G1055" s="18" t="str">
        <f t="shared" si="33"/>
        <v>1.01 + 0</v>
      </c>
      <c r="H1055" s="27">
        <f>[1]!b_dq_pctchange($A1055,日期设置!$B$2,1)/100</f>
        <v>0</v>
      </c>
      <c r="I1055" s="26">
        <f>[1]!b_pq_pctchange(A1055,日期设置!$B$4,日期设置!$B$2,1)</f>
        <v>0</v>
      </c>
      <c r="J1055" s="26">
        <f>[1]!b_pq_pctchange(A1055,日期设置!$C$4,日期设置!$B$2,1)</f>
        <v>0</v>
      </c>
      <c r="K1055" s="52">
        <f>[1]!b_dq_amount($A1055,日期设置!B$2,2,10000)</f>
        <v>0</v>
      </c>
      <c r="L1055" s="26">
        <f>[1]!b_info_latestpar(A1055,日期设置!$B$2)</f>
        <v>100</v>
      </c>
      <c r="M1055" s="6">
        <f>[1]!b_info_outstandingbalance($A1055,日期设置!B$2)</f>
        <v>2</v>
      </c>
      <c r="N1055" s="7">
        <f>[1]!b_info_latestissurercreditrating2(A1055,日期设置!$B$2,"102","1")</f>
        <v>0</v>
      </c>
      <c r="O1055" s="8">
        <v>7.2</v>
      </c>
      <c r="P1055" s="9">
        <f>[1]!b_info_repurchasedate(A1055)</f>
        <v>0</v>
      </c>
      <c r="Q1055" s="8" t="s">
        <v>16101</v>
      </c>
      <c r="R1055" s="2" t="str">
        <f>IF((--IF(P1055=0,Q1055,P1055))&gt;(--日期设置!$B$2),IF(P1055=0,Q1055,P1055),Q1055)</f>
        <v>2022-03-27</v>
      </c>
      <c r="S1055" s="2" t="s">
        <v>17886</v>
      </c>
      <c r="T1055" s="8">
        <f>[1]!b_anal_ptmyear($A1055,日期设置!$B$2)</f>
        <v>1.0136986301369864</v>
      </c>
      <c r="U1055" s="8">
        <f>[1]!b_anal_termifexercise($A1055,日期设置!B$2)</f>
        <v>0</v>
      </c>
      <c r="V1055" s="10">
        <f>[1]!b_dq_dirtyprice(A1055,日期设置!$B$2)</f>
        <v>107.1014</v>
      </c>
      <c r="W1055" s="11">
        <f>IF(U1055=0,ROUNDUP((Q1055-日期设置!$B$2)/365,0),ROUNDUP((R1055-日期设置!$B$2)/365,0))</f>
        <v>2</v>
      </c>
      <c r="X1055" s="18">
        <f>_xlfn.IFNA(VLOOKUP(A1055,过往入选债券!A:D,4,0),2)</f>
        <v>2</v>
      </c>
      <c r="Y1055">
        <f>_xlfn.IFNA(VLOOKUP(C1055,[2]Sheet1!$A:$A,1,0),3)</f>
        <v>3</v>
      </c>
    </row>
    <row r="1056" spans="1:25" hidden="1" x14ac:dyDescent="0.2">
      <c r="A1056" s="21" t="s">
        <v>1887</v>
      </c>
      <c r="B1056" s="21" t="s">
        <v>1888</v>
      </c>
      <c r="C1056" s="37" t="s">
        <v>349</v>
      </c>
      <c r="D1056" s="26" t="str">
        <f>[1]!b_calc_yield(A1056,日期设置!$B$2,F1056,1,R1056,1,O1056,L1056,S1056,)</f>
        <v>Fetching...</v>
      </c>
      <c r="E1056" s="26">
        <f t="shared" si="32"/>
        <v>3.4144070217901445</v>
      </c>
      <c r="F1056" s="18">
        <f>[1]!b_dq_cleanprice($A1056,日期设置!B$2)</f>
        <v>100</v>
      </c>
      <c r="G1056" s="18" t="str">
        <f t="shared" si="33"/>
        <v>0.43 + 0</v>
      </c>
      <c r="H1056" s="27">
        <f>[1]!b_dq_pctchange($A1056,日期设置!$B$2,1)/100</f>
        <v>0</v>
      </c>
      <c r="I1056" s="26">
        <f>[1]!b_pq_pctchange(A1056,日期设置!$B$4,日期设置!$B$2,1)</f>
        <v>0</v>
      </c>
      <c r="J1056" s="26">
        <f>[1]!b_pq_pctchange(A1056,日期设置!$C$4,日期设置!$B$2,1)</f>
        <v>0</v>
      </c>
      <c r="K1056" s="52">
        <f>[1]!b_dq_amount($A1056,日期设置!B$2,2,10000)</f>
        <v>0</v>
      </c>
      <c r="L1056" s="26">
        <f>[1]!b_info_latestpar(A1056,日期设置!$B$2)</f>
        <v>100</v>
      </c>
      <c r="M1056" s="6">
        <f>[1]!b_info_outstandingbalance($A1056,日期设置!B$2)</f>
        <v>3.6</v>
      </c>
      <c r="N1056" s="7">
        <f>[1]!b_info_latestissurercreditrating2(A1056,日期设置!$B$2,"102","1")</f>
        <v>0</v>
      </c>
      <c r="O1056" s="8">
        <v>7.5</v>
      </c>
      <c r="P1056" s="9">
        <f>[1]!b_info_repurchasedate(A1056)</f>
        <v>0</v>
      </c>
      <c r="Q1056" s="8" t="s">
        <v>16342</v>
      </c>
      <c r="R1056" s="2" t="str">
        <f>IF((--IF(P1056=0,Q1056,P1056))&gt;(--日期设置!$B$2),IF(P1056=0,Q1056,P1056),Q1056)</f>
        <v>2021-08-28</v>
      </c>
      <c r="S1056" s="2" t="s">
        <v>18780</v>
      </c>
      <c r="T1056" s="8">
        <f>[1]!b_anal_ptmyear($A1056,日期设置!$B$2)</f>
        <v>0.43561643835616437</v>
      </c>
      <c r="U1056" s="8">
        <f>[1]!b_anal_termifexercise($A1056,日期设置!B$2)</f>
        <v>0</v>
      </c>
      <c r="V1056" s="10">
        <f>[1]!b_dq_dirtyprice(A1056,日期设置!$B$2)</f>
        <v>103.9507</v>
      </c>
      <c r="W1056" s="11">
        <f>IF(U1056=0,ROUNDUP((Q1056-日期设置!$B$2)/365,0),ROUNDUP((R1056-日期设置!$B$2)/365,0))</f>
        <v>1</v>
      </c>
      <c r="X1056" s="18">
        <f>_xlfn.IFNA(VLOOKUP(A1056,过往入选债券!A:D,4,0),2)</f>
        <v>2</v>
      </c>
      <c r="Y1056">
        <f>_xlfn.IFNA(VLOOKUP(C1056,[2]Sheet1!$A:$A,1,0),3)</f>
        <v>3</v>
      </c>
    </row>
    <row r="1057" spans="1:25" hidden="1" x14ac:dyDescent="0.2">
      <c r="A1057" s="21" t="s">
        <v>15315</v>
      </c>
      <c r="B1057" s="21" t="s">
        <v>15316</v>
      </c>
      <c r="C1057" s="37" t="s">
        <v>15317</v>
      </c>
      <c r="D1057" s="26" t="str">
        <f>[1]!b_calc_yield(A1057,日期设置!$B$2,F1057,1,R1057,1,O1057,L1057,S1057,)</f>
        <v>Fetching...</v>
      </c>
      <c r="E1057" s="26">
        <f t="shared" si="32"/>
        <v>35.426517874030637</v>
      </c>
      <c r="F1057" s="18">
        <f>[1]!b_dq_cleanprice($A1057,日期设置!B$2)</f>
        <v>99.98</v>
      </c>
      <c r="G1057" s="18" t="str">
        <f t="shared" si="33"/>
        <v>5.2 + 0</v>
      </c>
      <c r="H1057" s="27">
        <f>[1]!b_dq_pctchange($A1057,日期设置!$B$2,1)/100</f>
        <v>0</v>
      </c>
      <c r="I1057" s="26">
        <f>[1]!b_pq_pctchange(A1057,日期设置!$B$4,日期设置!$B$2,1)</f>
        <v>0</v>
      </c>
      <c r="J1057" s="26">
        <f>[1]!b_pq_pctchange(A1057,日期设置!$C$4,日期设置!$B$2,1)</f>
        <v>-1.8536679222093633</v>
      </c>
      <c r="K1057" s="52">
        <f>[1]!b_dq_amount($A1057,日期设置!B$2,2,10000)</f>
        <v>0</v>
      </c>
      <c r="L1057" s="26">
        <f>[1]!b_info_latestpar(A1057,日期设置!$B$2)</f>
        <v>100</v>
      </c>
      <c r="M1057" s="6">
        <f>[1]!b_info_outstandingbalance($A1057,日期设置!B$2)</f>
        <v>10</v>
      </c>
      <c r="N1057" s="7" t="str">
        <f>[1]!b_info_latestissurercreditrating2(A1057,日期设置!$B$2,"102","1")</f>
        <v>AA</v>
      </c>
      <c r="O1057" s="8">
        <v>7.2</v>
      </c>
      <c r="P1057" s="9">
        <f>[1]!b_info_repurchasedate(A1057)</f>
        <v>0</v>
      </c>
      <c r="Q1057" s="8" t="s">
        <v>16689</v>
      </c>
      <c r="R1057" s="2" t="str">
        <f>IF((--IF(P1057=0,Q1057,P1057))&gt;(--日期设置!$B$2),IF(P1057=0,Q1057,P1057),Q1057)</f>
        <v>2026-06-03</v>
      </c>
      <c r="S1057" s="2" t="s">
        <v>18125</v>
      </c>
      <c r="T1057" s="8">
        <f>[1]!b_anal_ptmyear($A1057,日期设置!$B$2)</f>
        <v>5.2</v>
      </c>
      <c r="U1057" s="8">
        <f>[1]!b_anal_termifexercise($A1057,日期设置!B$2)</f>
        <v>0</v>
      </c>
      <c r="V1057" s="10">
        <f>[1]!b_dq_dirtyprice(A1057,日期设置!$B$2)</f>
        <v>105.74</v>
      </c>
      <c r="W1057" s="11">
        <f>IF(U1057=0,ROUNDUP((Q1057-日期设置!$B$2)/365,0),ROUNDUP((R1057-日期设置!$B$2)/365,0))</f>
        <v>6</v>
      </c>
      <c r="X1057" s="18">
        <f>_xlfn.IFNA(VLOOKUP(A1057,过往入选债券!A:D,4,0),2)</f>
        <v>2</v>
      </c>
      <c r="Y1057">
        <f>_xlfn.IFNA(VLOOKUP(C1057,[2]Sheet1!$A:$A,1,0),3)</f>
        <v>3</v>
      </c>
    </row>
    <row r="1058" spans="1:25" hidden="1" x14ac:dyDescent="0.2">
      <c r="A1058" s="21" t="s">
        <v>15281</v>
      </c>
      <c r="B1058" s="21" t="s">
        <v>15282</v>
      </c>
      <c r="C1058" s="37" t="s">
        <v>15283</v>
      </c>
      <c r="D1058" s="26" t="str">
        <f>[1]!b_calc_yield(A1058,日期设置!$B$2,F1058,1,R1058,1,O1058,L1058,S1058,)</f>
        <v>Fetching...</v>
      </c>
      <c r="E1058" s="26">
        <f t="shared" si="32"/>
        <v>34.447974642661293</v>
      </c>
      <c r="F1058" s="18">
        <f>[1]!b_dq_cleanprice($A1058,日期设置!B$2)</f>
        <v>100</v>
      </c>
      <c r="G1058" s="18" t="str">
        <f t="shared" si="33"/>
        <v>5.09 + 0</v>
      </c>
      <c r="H1058" s="27">
        <f>[1]!b_dq_pctchange($A1058,日期设置!$B$2,1)/100</f>
        <v>0</v>
      </c>
      <c r="I1058" s="26">
        <f>[1]!b_pq_pctchange(A1058,日期设置!$B$4,日期设置!$B$2,1)</f>
        <v>0</v>
      </c>
      <c r="J1058" s="26">
        <f>[1]!b_pq_pctchange(A1058,日期设置!$C$4,日期设置!$B$2,1)</f>
        <v>0</v>
      </c>
      <c r="K1058" s="52">
        <f>[1]!b_dq_amount($A1058,日期设置!B$2,2,10000)</f>
        <v>0</v>
      </c>
      <c r="L1058" s="26">
        <f>[1]!b_info_latestpar(A1058,日期设置!$B$2)</f>
        <v>100</v>
      </c>
      <c r="M1058" s="6">
        <f>[1]!b_info_outstandingbalance($A1058,日期设置!B$2)</f>
        <v>5</v>
      </c>
      <c r="N1058" s="7" t="str">
        <f>[1]!b_info_latestissurercreditrating2(A1058,日期设置!$B$2,"102","1")</f>
        <v>AA</v>
      </c>
      <c r="O1058" s="8">
        <v>7.2</v>
      </c>
      <c r="P1058" s="9">
        <f>[1]!b_info_repurchasedate(A1058)</f>
        <v>0</v>
      </c>
      <c r="Q1058" s="8" t="s">
        <v>16028</v>
      </c>
      <c r="R1058" s="2" t="str">
        <f>IF((--IF(P1058=0,Q1058,P1058))&gt;(--日期设置!$B$2),IF(P1058=0,Q1058,P1058),Q1058)</f>
        <v>2026-04-26</v>
      </c>
      <c r="S1058" s="2" t="s">
        <v>17815</v>
      </c>
      <c r="T1058" s="8">
        <f>[1]!b_anal_ptmyear($A1058,日期设置!$B$2)</f>
        <v>5.095890410958904</v>
      </c>
      <c r="U1058" s="8">
        <f>[1]!b_anal_termifexercise($A1058,日期设置!B$2)</f>
        <v>0</v>
      </c>
      <c r="V1058" s="10">
        <f>[1]!b_dq_dirtyprice(A1058,日期设置!$B$2)</f>
        <v>106.50960000000001</v>
      </c>
      <c r="W1058" s="11">
        <f>IF(U1058=0,ROUNDUP((Q1058-日期设置!$B$2)/365,0),ROUNDUP((R1058-日期设置!$B$2)/365,0))</f>
        <v>6</v>
      </c>
      <c r="X1058" s="18">
        <f>_xlfn.IFNA(VLOOKUP(A1058,过往入选债券!A:D,4,0),2)</f>
        <v>2</v>
      </c>
      <c r="Y1058">
        <f>_xlfn.IFNA(VLOOKUP(C1058,[2]Sheet1!$A:$A,1,0),3)</f>
        <v>3</v>
      </c>
    </row>
    <row r="1059" spans="1:25" hidden="1" x14ac:dyDescent="0.2">
      <c r="A1059" s="21" t="s">
        <v>2869</v>
      </c>
      <c r="B1059" s="21" t="s">
        <v>2870</v>
      </c>
      <c r="C1059" s="37" t="s">
        <v>2871</v>
      </c>
      <c r="D1059" s="26" t="str">
        <f>[1]!b_calc_yield(A1059,日期设置!$B$2,F1059,1,R1059,1,O1059,L1059,S1059,)</f>
        <v>Fetching...</v>
      </c>
      <c r="E1059" s="26">
        <f t="shared" si="32"/>
        <v>6.9131900409989733</v>
      </c>
      <c r="F1059" s="18">
        <f>[1]!b_dq_cleanprice($A1059,日期设置!B$2)</f>
        <v>100</v>
      </c>
      <c r="G1059" s="18" t="str">
        <f t="shared" si="33"/>
        <v>3.02 + 1.02</v>
      </c>
      <c r="H1059" s="27">
        <f>[1]!b_dq_pctchange($A1059,日期设置!$B$2,1)/100</f>
        <v>0</v>
      </c>
      <c r="I1059" s="26">
        <f>[1]!b_pq_pctchange(A1059,日期设置!$B$4,日期设置!$B$2,1)</f>
        <v>0</v>
      </c>
      <c r="J1059" s="26">
        <f>[1]!b_pq_pctchange(A1059,日期设置!$C$4,日期设置!$B$2,1)</f>
        <v>0</v>
      </c>
      <c r="K1059" s="52">
        <f>[1]!b_dq_amount($A1059,日期设置!B$2,2,10000)</f>
        <v>0</v>
      </c>
      <c r="L1059" s="26">
        <f>[1]!b_info_latestpar(A1059,日期设置!$B$2)</f>
        <v>100</v>
      </c>
      <c r="M1059" s="6">
        <f>[1]!b_info_outstandingbalance($A1059,日期设置!B$2)</f>
        <v>8</v>
      </c>
      <c r="N1059" s="7" t="str">
        <f>[1]!b_info_latestissurercreditrating2(A1059,日期设置!$B$2,"102","1")</f>
        <v>AA</v>
      </c>
      <c r="O1059" s="8">
        <v>7.2</v>
      </c>
      <c r="P1059" s="9" t="str">
        <f>[1]!b_info_repurchasedate(A1059)</f>
        <v>2022-04-01</v>
      </c>
      <c r="Q1059" s="8" t="s">
        <v>17275</v>
      </c>
      <c r="R1059" s="2" t="str">
        <f>IF((--IF(P1059=0,Q1059,P1059))&gt;(--日期设置!$B$2),IF(P1059=0,Q1059,P1059),Q1059)</f>
        <v>2022-04-01</v>
      </c>
      <c r="S1059" s="2" t="s">
        <v>18616</v>
      </c>
      <c r="T1059" s="8">
        <f>[1]!b_anal_ptmyear($A1059,日期设置!$B$2)</f>
        <v>3.0273972602739727</v>
      </c>
      <c r="U1059" s="8">
        <f>[1]!b_anal_termifexercise($A1059,日期设置!B$2)</f>
        <v>1.0273972602739727</v>
      </c>
      <c r="V1059" s="10">
        <f>[1]!b_dq_dirtyprice(A1059,日期设置!$B$2)</f>
        <v>107.0027</v>
      </c>
      <c r="W1059" s="11">
        <f>IF(U1059=0,ROUNDUP((Q1059-日期设置!$B$2)/365,0),ROUNDUP((R1059-日期设置!$B$2)/365,0))</f>
        <v>2</v>
      </c>
      <c r="X1059" s="18">
        <f>_xlfn.IFNA(VLOOKUP(A1059,过往入选债券!A:D,4,0),2)</f>
        <v>2</v>
      </c>
      <c r="Y1059">
        <f>_xlfn.IFNA(VLOOKUP(C1059,[2]Sheet1!$A:$A,1,0),3)</f>
        <v>3</v>
      </c>
    </row>
    <row r="1060" spans="1:25" hidden="1" x14ac:dyDescent="0.2">
      <c r="A1060" s="28" t="s">
        <v>20242</v>
      </c>
      <c r="B1060" s="28" t="s">
        <v>20243</v>
      </c>
      <c r="C1060" s="39" t="s">
        <v>143</v>
      </c>
      <c r="D1060" s="26" t="str">
        <f>[1]!b_calc_yield(A1060,日期设置!$B$2,F1060,1,R1060,1,O1060,L1060,S1060,)</f>
        <v>Fetching...</v>
      </c>
      <c r="E1060" s="26">
        <f t="shared" si="32"/>
        <v>3.5274615050422398</v>
      </c>
      <c r="F1060" s="18">
        <f>[1]!b_dq_cleanprice($A1060,日期设置!B$2)</f>
        <v>98.153400000000005</v>
      </c>
      <c r="G1060" s="18" t="str">
        <f t="shared" si="33"/>
        <v>0.49 + 0</v>
      </c>
      <c r="H1060" s="27">
        <f>[1]!b_dq_pctchange($A1060,日期设置!$B$2,1)/100</f>
        <v>0</v>
      </c>
      <c r="I1060" s="26">
        <f>[1]!b_pq_pctchange(A1060,日期设置!$B$4,日期设置!$B$2,1)</f>
        <v>0</v>
      </c>
      <c r="J1060" s="26">
        <f>[1]!b_pq_pctchange(A1060,日期设置!$C$4,日期设置!$B$2,1)</f>
        <v>-1.0146279479021065</v>
      </c>
      <c r="K1060" s="52">
        <f>[1]!b_dq_amount($A1060,日期设置!B$2,2,10000)</f>
        <v>0</v>
      </c>
      <c r="L1060" s="26">
        <f>[1]!b_info_latestpar(A1060,日期设置!$B$2)</f>
        <v>100</v>
      </c>
      <c r="M1060" s="6">
        <f>[1]!b_info_outstandingbalance($A1060,日期设置!B$2)</f>
        <v>15</v>
      </c>
      <c r="N1060" s="7" t="str">
        <f>[1]!b_info_latestissurercreditrating2(A1060,日期设置!$B$2,"102","1")</f>
        <v>AAA</v>
      </c>
      <c r="O1060" s="8">
        <v>3.42</v>
      </c>
      <c r="P1060" s="9">
        <f>[1]!b_info_repurchasedate(A1060)</f>
        <v>0</v>
      </c>
      <c r="Q1060" s="8" t="s">
        <v>17341</v>
      </c>
      <c r="R1060" s="2" t="str">
        <f>IF((--IF(P1060=0,Q1060,P1060))&gt;(--日期设置!$B$2),IF(P1060=0,Q1060,P1060),Q1060)</f>
        <v>2021-09-17</v>
      </c>
      <c r="S1060" s="31" t="s">
        <v>17416</v>
      </c>
      <c r="T1060" s="8">
        <f>[1]!b_anal_ptmyear($A1060,日期设置!$B$2)</f>
        <v>0.49041095890410957</v>
      </c>
      <c r="U1060" s="8">
        <f>[1]!b_anal_termifexercise($A1060,日期设置!B$2)</f>
        <v>0</v>
      </c>
      <c r="V1060" s="10">
        <f>[1]!b_dq_dirtyprice(A1060,日期设置!$B$2)</f>
        <v>99.896199999999993</v>
      </c>
      <c r="W1060" s="11">
        <f>IF(U1060=0,ROUNDUP((Q1060-日期设置!$B$2)/365,0),ROUNDUP((R1060-日期设置!$B$2)/365,0))</f>
        <v>1</v>
      </c>
      <c r="X1060" s="18" t="str">
        <f>_xlfn.IFNA(VLOOKUP(A1060,过往入选债券!A:D,4,0),2)</f>
        <v>否</v>
      </c>
      <c r="Y1060">
        <f>_xlfn.IFNA(VLOOKUP(C1060,[2]Sheet1!$A:$A,1,0),3)</f>
        <v>3</v>
      </c>
    </row>
    <row r="1061" spans="1:25" hidden="1" x14ac:dyDescent="0.2">
      <c r="A1061" s="21" t="s">
        <v>15070</v>
      </c>
      <c r="B1061" s="21" t="s">
        <v>15071</v>
      </c>
      <c r="C1061" s="37" t="s">
        <v>15072</v>
      </c>
      <c r="D1061" s="26" t="str">
        <f>[1]!b_calc_yield(A1061,日期设置!$B$2,F1061,1,R1061,1,O1061,L1061,S1061,)</f>
        <v>Fetching...</v>
      </c>
      <c r="E1061" s="26">
        <f t="shared" si="32"/>
        <v>34.698009044575137</v>
      </c>
      <c r="F1061" s="18">
        <f>[1]!b_dq_cleanprice($A1061,日期设置!B$2)</f>
        <v>100</v>
      </c>
      <c r="G1061" s="18" t="str">
        <f t="shared" si="33"/>
        <v>4.86 + 0</v>
      </c>
      <c r="H1061" s="27">
        <f>[1]!b_dq_pctchange($A1061,日期设置!$B$2,1)/100</f>
        <v>0</v>
      </c>
      <c r="I1061" s="26">
        <f>[1]!b_pq_pctchange(A1061,日期设置!$B$4,日期设置!$B$2,1)</f>
        <v>0</v>
      </c>
      <c r="J1061" s="26">
        <f>[1]!b_pq_pctchange(A1061,日期设置!$C$4,日期设置!$B$2,1)</f>
        <v>0</v>
      </c>
      <c r="K1061" s="52">
        <f>[1]!b_dq_amount($A1061,日期设置!B$2,2,10000)</f>
        <v>0</v>
      </c>
      <c r="L1061" s="26">
        <f>[1]!b_info_latestpar(A1061,日期设置!$B$2)</f>
        <v>100</v>
      </c>
      <c r="M1061" s="6">
        <f>[1]!b_info_outstandingbalance($A1061,日期设置!B$2)</f>
        <v>5.5</v>
      </c>
      <c r="N1061" s="7" t="str">
        <f>[1]!b_info_latestissurercreditrating2(A1061,日期设置!$B$2,"102","1")</f>
        <v>AA-</v>
      </c>
      <c r="O1061" s="8">
        <v>7.2</v>
      </c>
      <c r="P1061" s="9">
        <f>[1]!b_info_repurchasedate(A1061)</f>
        <v>0</v>
      </c>
      <c r="Q1061" s="8" t="s">
        <v>17247</v>
      </c>
      <c r="R1061" s="2" t="str">
        <f>IF((--IF(P1061=0,Q1061,P1061))&gt;(--日期设置!$B$2),IF(P1061=0,Q1061,P1061),Q1061)</f>
        <v>2026-02-01</v>
      </c>
      <c r="S1061" s="2" t="s">
        <v>18732</v>
      </c>
      <c r="T1061" s="8">
        <f>[1]!b_anal_ptmyear($A1061,日期设置!$B$2)</f>
        <v>4.8657534246575338</v>
      </c>
      <c r="U1061" s="8">
        <f>[1]!b_anal_termifexercise($A1061,日期设置!B$2)</f>
        <v>0</v>
      </c>
      <c r="V1061" s="10">
        <f>[1]!b_dq_dirtyprice(A1061,日期设置!$B$2)</f>
        <v>100.9666</v>
      </c>
      <c r="W1061" s="11">
        <f>IF(U1061=0,ROUNDUP((Q1061-日期设置!$B$2)/365,0),ROUNDUP((R1061-日期设置!$B$2)/365,0))</f>
        <v>5</v>
      </c>
      <c r="X1061" s="18">
        <f>_xlfn.IFNA(VLOOKUP(A1061,过往入选债券!A:D,4,0),2)</f>
        <v>2</v>
      </c>
      <c r="Y1061">
        <f>_xlfn.IFNA(VLOOKUP(C1061,[2]Sheet1!$A:$A,1,0),3)</f>
        <v>3</v>
      </c>
    </row>
    <row r="1062" spans="1:25" hidden="1" x14ac:dyDescent="0.2">
      <c r="A1062" s="21" t="s">
        <v>15293</v>
      </c>
      <c r="B1062" s="21" t="s">
        <v>15294</v>
      </c>
      <c r="C1062" s="37" t="s">
        <v>15295</v>
      </c>
      <c r="D1062" s="26" t="str">
        <f>[1]!b_calc_yield(A1062,日期设置!$B$2,F1062,1,R1062,1,O1062,L1062,S1062,)</f>
        <v>Fetching...</v>
      </c>
      <c r="E1062" s="26">
        <f t="shared" si="32"/>
        <v>34.446114460931355</v>
      </c>
      <c r="F1062" s="18">
        <f>[1]!b_dq_cleanprice($A1062,日期设置!B$2)</f>
        <v>101.254</v>
      </c>
      <c r="G1062" s="18" t="str">
        <f t="shared" si="33"/>
        <v>5.12 + 0</v>
      </c>
      <c r="H1062" s="27">
        <f>[1]!b_dq_pctchange($A1062,日期设置!$B$2,1)/100</f>
        <v>0</v>
      </c>
      <c r="I1062" s="26">
        <f>[1]!b_pq_pctchange(A1062,日期设置!$B$4,日期设置!$B$2,1)</f>
        <v>-0.43854473942969319</v>
      </c>
      <c r="J1062" s="26">
        <f>[1]!b_pq_pctchange(A1062,日期设置!$C$4,日期设置!$B$2,1)</f>
        <v>-0.12142781752485894</v>
      </c>
      <c r="K1062" s="52">
        <f>[1]!b_dq_amount($A1062,日期设置!B$2,2,10000)</f>
        <v>0</v>
      </c>
      <c r="L1062" s="26">
        <f>[1]!b_info_latestpar(A1062,日期设置!$B$2)</f>
        <v>100</v>
      </c>
      <c r="M1062" s="6">
        <f>[1]!b_info_outstandingbalance($A1062,日期设置!B$2)</f>
        <v>4</v>
      </c>
      <c r="N1062" s="7" t="str">
        <f>[1]!b_info_latestissurercreditrating2(A1062,日期设置!$B$2,"102","1")</f>
        <v>AA-</v>
      </c>
      <c r="O1062" s="8">
        <v>7.5</v>
      </c>
      <c r="P1062" s="9">
        <f>[1]!b_info_repurchasedate(A1062)</f>
        <v>0</v>
      </c>
      <c r="Q1062" s="8" t="s">
        <v>16553</v>
      </c>
      <c r="R1062" s="2" t="str">
        <f>IF((--IF(P1062=0,Q1062,P1062))&gt;(--日期设置!$B$2),IF(P1062=0,Q1062,P1062),Q1062)</f>
        <v>2026-05-05</v>
      </c>
      <c r="S1062" s="2" t="s">
        <v>18302</v>
      </c>
      <c r="T1062" s="8">
        <f>[1]!b_anal_ptmyear($A1062,日期设置!$B$2)</f>
        <v>5.1205479452054794</v>
      </c>
      <c r="U1062" s="8">
        <f>[1]!b_anal_termifexercise($A1062,日期设置!B$2)</f>
        <v>0</v>
      </c>
      <c r="V1062" s="10">
        <f>[1]!b_dq_dirtyprice(A1062,日期设置!$B$2)</f>
        <v>107.84990000000001</v>
      </c>
      <c r="W1062" s="11">
        <f>IF(U1062=0,ROUNDUP((Q1062-日期设置!$B$2)/365,0),ROUNDUP((R1062-日期设置!$B$2)/365,0))</f>
        <v>6</v>
      </c>
      <c r="X1062" s="18">
        <f>_xlfn.IFNA(VLOOKUP(A1062,过往入选债券!A:D,4,0),2)</f>
        <v>2</v>
      </c>
      <c r="Y1062">
        <f>_xlfn.IFNA(VLOOKUP(C1062,[2]Sheet1!$A:$A,1,0),3)</f>
        <v>3</v>
      </c>
    </row>
    <row r="1063" spans="1:25" hidden="1" x14ac:dyDescent="0.2">
      <c r="A1063" s="21" t="s">
        <v>4572</v>
      </c>
      <c r="B1063" s="21" t="s">
        <v>4573</v>
      </c>
      <c r="C1063" s="37" t="s">
        <v>84</v>
      </c>
      <c r="D1063" s="26" t="str">
        <f>[1]!b_calc_yield(A1063,日期设置!$B$2,F1063,1,R1063,1,O1063,L1063,S1063,)</f>
        <v>Fetching...</v>
      </c>
      <c r="E1063" s="26">
        <f t="shared" si="32"/>
        <v>8.5307806473614143</v>
      </c>
      <c r="F1063" s="18">
        <f>[1]!b_dq_cleanprice($A1063,日期设置!B$2)</f>
        <v>99.156400000000005</v>
      </c>
      <c r="G1063" s="18" t="str">
        <f t="shared" si="33"/>
        <v>1.23 + 0</v>
      </c>
      <c r="H1063" s="27">
        <f>[1]!b_dq_pctchange($A1063,日期设置!$B$2,1)/100</f>
        <v>0</v>
      </c>
      <c r="I1063" s="26">
        <f>[1]!b_pq_pctchange(A1063,日期设置!$B$4,日期设置!$B$2,1)</f>
        <v>0</v>
      </c>
      <c r="J1063" s="26">
        <f>[1]!b_pq_pctchange(A1063,日期设置!$C$4,日期设置!$B$2,1)</f>
        <v>0</v>
      </c>
      <c r="K1063" s="52">
        <f>[1]!b_dq_amount($A1063,日期设置!B$2,2,10000)</f>
        <v>0</v>
      </c>
      <c r="L1063" s="26">
        <f>[1]!b_info_latestpar(A1063,日期设置!$B$2)</f>
        <v>100</v>
      </c>
      <c r="M1063" s="6">
        <f>[1]!b_info_outstandingbalance($A1063,日期设置!B$2)</f>
        <v>6.3</v>
      </c>
      <c r="N1063" s="7">
        <f>[1]!b_info_latestissurercreditrating2(A1063,日期设置!$B$2,"102","1")</f>
        <v>0</v>
      </c>
      <c r="O1063" s="8">
        <v>6.49</v>
      </c>
      <c r="P1063" s="9">
        <f>[1]!b_info_repurchasedate(A1063)</f>
        <v>0</v>
      </c>
      <c r="Q1063" s="8" t="s">
        <v>16827</v>
      </c>
      <c r="R1063" s="2" t="str">
        <f>IF((--IF(P1063=0,Q1063,P1063))&gt;(--日期设置!$B$2),IF(P1063=0,Q1063,P1063),Q1063)</f>
        <v>2022-06-17</v>
      </c>
      <c r="S1063" s="2" t="s">
        <v>18047</v>
      </c>
      <c r="T1063" s="8">
        <f>[1]!b_anal_ptmyear($A1063,日期设置!$B$2)</f>
        <v>1.2383561643835617</v>
      </c>
      <c r="U1063" s="8">
        <f>[1]!b_anal_termifexercise($A1063,日期设置!B$2)</f>
        <v>0</v>
      </c>
      <c r="V1063" s="10">
        <f>[1]!b_dq_dirtyprice(A1063,日期设置!$B$2)</f>
        <v>104.09950000000001</v>
      </c>
      <c r="W1063" s="11">
        <f>IF(U1063=0,ROUNDUP((Q1063-日期设置!$B$2)/365,0),ROUNDUP((R1063-日期设置!$B$2)/365,0))</f>
        <v>2</v>
      </c>
      <c r="X1063" s="18">
        <f>_xlfn.IFNA(VLOOKUP(A1063,过往入选债券!A:D,4,0),2)</f>
        <v>2</v>
      </c>
      <c r="Y1063">
        <f>_xlfn.IFNA(VLOOKUP(C1063,[2]Sheet1!$A:$A,1,0),3)</f>
        <v>3</v>
      </c>
    </row>
    <row r="1064" spans="1:25" hidden="1" x14ac:dyDescent="0.2">
      <c r="A1064" s="21" t="s">
        <v>14725</v>
      </c>
      <c r="B1064" s="21" t="s">
        <v>14726</v>
      </c>
      <c r="C1064" s="37" t="s">
        <v>14727</v>
      </c>
      <c r="D1064" s="26" t="str">
        <f>[1]!b_calc_yield(A1064,日期设置!$B$2,F1064,1,R1064,1,O1064,L1064,S1064,)</f>
        <v>Fetching...</v>
      </c>
      <c r="E1064" s="26">
        <f t="shared" si="32"/>
        <v>31.633400033902713</v>
      </c>
      <c r="F1064" s="18">
        <f>[1]!b_dq_cleanprice($A1064,日期设置!B$2)</f>
        <v>102.24120000000001</v>
      </c>
      <c r="G1064" s="18" t="str">
        <f t="shared" si="33"/>
        <v>4.56 + 0</v>
      </c>
      <c r="H1064" s="27">
        <f>[1]!b_dq_pctchange($A1064,日期设置!$B$2,1)/100</f>
        <v>0</v>
      </c>
      <c r="I1064" s="26">
        <f>[1]!b_pq_pctchange(A1064,日期设置!$B$4,日期设置!$B$2,1)</f>
        <v>0</v>
      </c>
      <c r="J1064" s="26">
        <f>[1]!b_pq_pctchange(A1064,日期设置!$C$4,日期设置!$B$2,1)</f>
        <v>-1.9539925660824613</v>
      </c>
      <c r="K1064" s="52">
        <f>[1]!b_dq_amount($A1064,日期设置!B$2,2,10000)</f>
        <v>0</v>
      </c>
      <c r="L1064" s="26">
        <f>[1]!b_info_latestpar(A1064,日期设置!$B$2)</f>
        <v>100</v>
      </c>
      <c r="M1064" s="6">
        <f>[1]!b_info_outstandingbalance($A1064,日期设置!B$2)</f>
        <v>14</v>
      </c>
      <c r="N1064" s="7" t="str">
        <f>[1]!b_info_latestissurercreditrating2(A1064,日期设置!$B$2,"102","1")</f>
        <v>AA</v>
      </c>
      <c r="O1064" s="8">
        <v>7.8</v>
      </c>
      <c r="P1064" s="9">
        <f>[1]!b_info_repurchasedate(A1064)</f>
        <v>0</v>
      </c>
      <c r="Q1064" s="8" t="s">
        <v>16664</v>
      </c>
      <c r="R1064" s="2" t="str">
        <f>IF((--IF(P1064=0,Q1064,P1064))&gt;(--日期设置!$B$2),IF(P1064=0,Q1064,P1064),Q1064)</f>
        <v>2025-10-16</v>
      </c>
      <c r="S1064" s="2" t="s">
        <v>18404</v>
      </c>
      <c r="T1064" s="8">
        <f>[1]!b_anal_ptmyear($A1064,日期设置!$B$2)</f>
        <v>4.5698630136986305</v>
      </c>
      <c r="U1064" s="8">
        <f>[1]!b_anal_termifexercise($A1064,日期设置!B$2)</f>
        <v>0</v>
      </c>
      <c r="V1064" s="10">
        <f>[1]!b_dq_dirtyprice(A1064,日期设置!$B$2)</f>
        <v>105.5963</v>
      </c>
      <c r="W1064" s="11">
        <f>IF(U1064=0,ROUNDUP((Q1064-日期设置!$B$2)/365,0),ROUNDUP((R1064-日期设置!$B$2)/365,0))</f>
        <v>5</v>
      </c>
      <c r="X1064" s="18">
        <f>_xlfn.IFNA(VLOOKUP(A1064,过往入选债券!A:D,4,0),2)</f>
        <v>2</v>
      </c>
      <c r="Y1064">
        <f>_xlfn.IFNA(VLOOKUP(C1064,[2]Sheet1!$A:$A,1,0),3)</f>
        <v>3</v>
      </c>
    </row>
    <row r="1065" spans="1:25" hidden="1" x14ac:dyDescent="0.2">
      <c r="A1065" s="21" t="s">
        <v>10586</v>
      </c>
      <c r="B1065" s="21" t="s">
        <v>10587</v>
      </c>
      <c r="C1065" s="37" t="s">
        <v>2095</v>
      </c>
      <c r="D1065" s="26" t="str">
        <f>[1]!b_calc_yield(A1065,日期设置!$B$2,F1065,1,R1065,1,O1065,L1065,S1065,)</f>
        <v>Fetching...</v>
      </c>
      <c r="E1065" s="26">
        <f t="shared" si="32"/>
        <v>27.820491795371449</v>
      </c>
      <c r="F1065" s="18">
        <f>[1]!b_dq_cleanprice($A1065,日期设置!B$2)</f>
        <v>97.623999999999995</v>
      </c>
      <c r="G1065" s="18" t="str">
        <f t="shared" si="33"/>
        <v>4.07 + 0</v>
      </c>
      <c r="H1065" s="27">
        <f>[1]!b_dq_pctchange($A1065,日期设置!$B$2,1)/100</f>
        <v>0</v>
      </c>
      <c r="I1065" s="26">
        <f>[1]!b_pq_pctchange(A1065,日期设置!$B$4,日期设置!$B$2,1)</f>
        <v>0</v>
      </c>
      <c r="J1065" s="26">
        <f>[1]!b_pq_pctchange(A1065,日期设置!$C$4,日期设置!$B$2,1)</f>
        <v>4.4065955462633255E-2</v>
      </c>
      <c r="K1065" s="52">
        <f>[1]!b_dq_amount($A1065,日期设置!B$2,2,10000)</f>
        <v>0</v>
      </c>
      <c r="L1065" s="26">
        <f>[1]!b_info_latestpar(A1065,日期设置!$B$2)</f>
        <v>100</v>
      </c>
      <c r="M1065" s="6">
        <f>[1]!b_info_outstandingbalance($A1065,日期设置!B$2)</f>
        <v>5</v>
      </c>
      <c r="N1065" s="7" t="str">
        <f>[1]!b_info_latestissurercreditrating2(A1065,日期设置!$B$2,"102","1")</f>
        <v>AA</v>
      </c>
      <c r="O1065" s="8">
        <v>6.5</v>
      </c>
      <c r="P1065" s="9">
        <f>[1]!b_info_repurchasedate(A1065)</f>
        <v>0</v>
      </c>
      <c r="Q1065" s="8" t="s">
        <v>16411</v>
      </c>
      <c r="R1065" s="2" t="str">
        <f>IF((--IF(P1065=0,Q1065,P1065))&gt;(--日期设置!$B$2),IF(P1065=0,Q1065,P1065),Q1065)</f>
        <v>2025-04-17</v>
      </c>
      <c r="S1065" s="2" t="s">
        <v>18184</v>
      </c>
      <c r="T1065" s="8">
        <f>[1]!b_anal_ptmyear($A1065,日期设置!$B$2)</f>
        <v>4.0712328767123287</v>
      </c>
      <c r="U1065" s="8">
        <f>[1]!b_anal_termifexercise($A1065,日期设置!B$2)</f>
        <v>0</v>
      </c>
      <c r="V1065" s="10">
        <f>[1]!b_dq_dirtyprice(A1065,日期设置!$B$2)</f>
        <v>103.661</v>
      </c>
      <c r="W1065" s="11">
        <f>IF(U1065=0,ROUNDUP((Q1065-日期设置!$B$2)/365,0),ROUNDUP((R1065-日期设置!$B$2)/365,0))</f>
        <v>5</v>
      </c>
      <c r="X1065" s="18">
        <f>_xlfn.IFNA(VLOOKUP(A1065,过往入选债券!A:D,4,0),2)</f>
        <v>2</v>
      </c>
      <c r="Y1065">
        <f>_xlfn.IFNA(VLOOKUP(C1065,[2]Sheet1!$A:$A,1,0),3)</f>
        <v>3</v>
      </c>
    </row>
    <row r="1066" spans="1:25" hidden="1" x14ac:dyDescent="0.2">
      <c r="A1066" s="21" t="s">
        <v>2623</v>
      </c>
      <c r="B1066" s="21" t="s">
        <v>2624</v>
      </c>
      <c r="C1066" s="37" t="s">
        <v>959</v>
      </c>
      <c r="D1066" s="26" t="str">
        <f>[1]!b_calc_yield(A1066,日期设置!$B$2,F1066,1,R1066,1,O1066,L1066,S1066,)</f>
        <v>Fetching...</v>
      </c>
      <c r="E1066" s="26">
        <f t="shared" si="32"/>
        <v>20.412372767395183</v>
      </c>
      <c r="F1066" s="18">
        <f>[1]!b_dq_cleanprice($A1066,日期设置!B$2)</f>
        <v>100</v>
      </c>
      <c r="G1066" s="18" t="str">
        <f t="shared" si="33"/>
        <v>2.86 + 0</v>
      </c>
      <c r="H1066" s="27">
        <f>[1]!b_dq_pctchange($A1066,日期设置!$B$2,1)/100</f>
        <v>0</v>
      </c>
      <c r="I1066" s="26">
        <f>[1]!b_pq_pctchange(A1066,日期设置!$B$4,日期设置!$B$2,1)</f>
        <v>0</v>
      </c>
      <c r="J1066" s="26">
        <f>[1]!b_pq_pctchange(A1066,日期设置!$C$4,日期设置!$B$2,1)</f>
        <v>0</v>
      </c>
      <c r="K1066" s="52">
        <f>[1]!b_dq_amount($A1066,日期设置!B$2,2,10000)</f>
        <v>0</v>
      </c>
      <c r="L1066" s="26">
        <f>[1]!b_info_latestpar(A1066,日期设置!$B$2)</f>
        <v>100</v>
      </c>
      <c r="M1066" s="6">
        <f>[1]!b_info_outstandingbalance($A1066,日期设置!B$2)</f>
        <v>3</v>
      </c>
      <c r="N1066" s="7">
        <f>[1]!b_info_latestissurercreditrating2(A1066,日期设置!$B$2,"102","1")</f>
        <v>0</v>
      </c>
      <c r="O1066" s="8">
        <v>7.2</v>
      </c>
      <c r="P1066" s="9">
        <f>[1]!b_info_repurchasedate(A1066)</f>
        <v>0</v>
      </c>
      <c r="Q1066" s="8" t="s">
        <v>16287</v>
      </c>
      <c r="R1066" s="2" t="str">
        <f>IF((--IF(P1066=0,Q1066,P1066))&gt;(--日期设置!$B$2),IF(P1066=0,Q1066,P1066),Q1066)</f>
        <v>2024-01-31</v>
      </c>
      <c r="S1066" s="2" t="s">
        <v>18069</v>
      </c>
      <c r="T1066" s="8">
        <f>[1]!b_anal_ptmyear($A1066,日期设置!$B$2)</f>
        <v>2.8630136986301369</v>
      </c>
      <c r="U1066" s="8">
        <f>[1]!b_anal_termifexercise($A1066,日期设置!B$2)</f>
        <v>0</v>
      </c>
      <c r="V1066" s="10">
        <f>[1]!b_dq_dirtyprice(A1066,日期设置!$B$2)</f>
        <v>100.9863</v>
      </c>
      <c r="W1066" s="11">
        <f>IF(U1066=0,ROUNDUP((Q1066-日期设置!$B$2)/365,0),ROUNDUP((R1066-日期设置!$B$2)/365,0))</f>
        <v>3</v>
      </c>
      <c r="X1066" s="18">
        <f>_xlfn.IFNA(VLOOKUP(A1066,过往入选债券!A:D,4,0),2)</f>
        <v>2</v>
      </c>
      <c r="Y1066">
        <f>_xlfn.IFNA(VLOOKUP(C1066,[2]Sheet1!$A:$A,1,0),3)</f>
        <v>3</v>
      </c>
    </row>
    <row r="1067" spans="1:25" hidden="1" x14ac:dyDescent="0.2">
      <c r="A1067" s="28" t="s">
        <v>20730</v>
      </c>
      <c r="B1067" s="28" t="s">
        <v>20731</v>
      </c>
      <c r="C1067" s="39" t="s">
        <v>2063</v>
      </c>
      <c r="D1067" s="26" t="str">
        <f>[1]!b_calc_yield(A1067,日期设置!$B$2,F1067,1,R1067,1,O1067,L1067,S1067,)</f>
        <v>Fetching...</v>
      </c>
      <c r="E1067" s="26">
        <f t="shared" si="32"/>
        <v>45.436822979018032</v>
      </c>
      <c r="F1067" s="18">
        <f>[1]!b_dq_cleanprice($A1067,日期设置!B$2)</f>
        <v>100</v>
      </c>
      <c r="G1067" s="18" t="str">
        <f t="shared" si="33"/>
        <v>6.52 + 0</v>
      </c>
      <c r="H1067" s="27">
        <f>[1]!b_dq_pctchange($A1067,日期设置!$B$2,1)/100</f>
        <v>0</v>
      </c>
      <c r="I1067" s="26">
        <f>[1]!b_pq_pctchange(A1067,日期设置!$B$4,日期设置!$B$2,1)</f>
        <v>0</v>
      </c>
      <c r="J1067" s="26">
        <f>[1]!b_pq_pctchange(A1067,日期设置!$C$4,日期设置!$B$2,1)</f>
        <v>0</v>
      </c>
      <c r="K1067" s="52">
        <f>[1]!b_dq_amount($A1067,日期设置!B$2,2,10000)</f>
        <v>0</v>
      </c>
      <c r="L1067" s="26">
        <f>[1]!b_info_latestpar(A1067,日期设置!$B$2)</f>
        <v>100</v>
      </c>
      <c r="M1067" s="6">
        <f>[1]!b_info_outstandingbalance($A1067,日期设置!B$2)</f>
        <v>7</v>
      </c>
      <c r="N1067" s="7" t="str">
        <f>[1]!b_info_latestissurercreditrating2(A1067,日期设置!$B$2,"102","1")</f>
        <v>AA</v>
      </c>
      <c r="O1067" s="8">
        <v>7.2</v>
      </c>
      <c r="P1067" s="9">
        <f>[1]!b_info_repurchasedate(A1067)</f>
        <v>0</v>
      </c>
      <c r="Q1067" s="8" t="s">
        <v>20822</v>
      </c>
      <c r="R1067" s="2" t="str">
        <f>IF((--IF(P1067=0,Q1067,P1067))&gt;(--日期设置!$B$2),IF(P1067=0,Q1067,P1067),Q1067)</f>
        <v>2027-09-30</v>
      </c>
      <c r="S1067" s="31" t="s">
        <v>17342</v>
      </c>
      <c r="T1067" s="8">
        <f>[1]!b_anal_ptmyear($A1067,日期设置!$B$2)</f>
        <v>6.5260273972602736</v>
      </c>
      <c r="U1067" s="8">
        <f>[1]!b_anal_termifexercise($A1067,日期设置!B$2)</f>
        <v>0</v>
      </c>
      <c r="V1067" s="10">
        <f>[1]!b_dq_dirtyprice(A1067,日期设置!$B$2)</f>
        <v>103.4126</v>
      </c>
      <c r="W1067" s="11">
        <f>IF(U1067=0,ROUNDUP((Q1067-日期设置!$B$2)/365,0),ROUNDUP((R1067-日期设置!$B$2)/365,0))</f>
        <v>7</v>
      </c>
      <c r="X1067" s="18">
        <f>_xlfn.IFNA(VLOOKUP(A1067,过往入选债券!A:D,4,0),2)</f>
        <v>2</v>
      </c>
      <c r="Y1067">
        <f>_xlfn.IFNA(VLOOKUP(C1067,[2]Sheet1!$A:$A,1,0),3)</f>
        <v>3</v>
      </c>
    </row>
    <row r="1068" spans="1:25" hidden="1" x14ac:dyDescent="0.2">
      <c r="A1068" s="21" t="s">
        <v>15229</v>
      </c>
      <c r="B1068" s="21" t="s">
        <v>15230</v>
      </c>
      <c r="C1068" s="37" t="s">
        <v>19</v>
      </c>
      <c r="D1068" s="26" t="str">
        <f>[1]!b_calc_yield(A1068,日期设置!$B$2,F1068,1,R1068,1,O1068,L1068,S1068,)</f>
        <v>Fetching...</v>
      </c>
      <c r="E1068" s="26">
        <f t="shared" si="32"/>
        <v>7.1303487916932973</v>
      </c>
      <c r="F1068" s="18">
        <f>[1]!b_dq_cleanprice($A1068,日期设置!B$2)</f>
        <v>100</v>
      </c>
      <c r="G1068" s="18" t="str">
        <f t="shared" si="33"/>
        <v>5.05 + 1.05</v>
      </c>
      <c r="H1068" s="27">
        <f>[1]!b_dq_pctchange($A1068,日期设置!$B$2,1)/100</f>
        <v>0</v>
      </c>
      <c r="I1068" s="26">
        <f>[1]!b_pq_pctchange(A1068,日期设置!$B$4,日期设置!$B$2,1)</f>
        <v>0</v>
      </c>
      <c r="J1068" s="26">
        <f>[1]!b_pq_pctchange(A1068,日期设置!$C$4,日期设置!$B$2,1)</f>
        <v>0</v>
      </c>
      <c r="K1068" s="52">
        <f>[1]!b_dq_amount($A1068,日期设置!B$2,2,10000)</f>
        <v>0</v>
      </c>
      <c r="L1068" s="26">
        <f>[1]!b_info_latestpar(A1068,日期设置!$B$2)</f>
        <v>100</v>
      </c>
      <c r="M1068" s="6">
        <f>[1]!b_info_outstandingbalance($A1068,日期设置!B$2)</f>
        <v>5</v>
      </c>
      <c r="N1068" s="7" t="str">
        <f>[1]!b_info_latestissurercreditrating2(A1068,日期设置!$B$2,"102","1")</f>
        <v>AA+</v>
      </c>
      <c r="O1068" s="8">
        <v>7.2</v>
      </c>
      <c r="P1068" s="9" t="str">
        <f>[1]!b_info_repurchasedate(A1068)</f>
        <v>2022-04-12</v>
      </c>
      <c r="Q1068" s="8" t="s">
        <v>17198</v>
      </c>
      <c r="R1068" s="2" t="str">
        <f>IF((--IF(P1068=0,Q1068,P1068))&gt;(--日期设置!$B$2),IF(P1068=0,Q1068,P1068),Q1068)</f>
        <v>2022-04-12</v>
      </c>
      <c r="S1068" s="2" t="s">
        <v>18240</v>
      </c>
      <c r="T1068" s="8">
        <f>[1]!b_anal_ptmyear($A1068,日期设置!$B$2)</f>
        <v>5.0575342465753428</v>
      </c>
      <c r="U1068" s="8">
        <f>[1]!b_anal_termifexercise($A1068,日期设置!B$2)</f>
        <v>1.0575342465753426</v>
      </c>
      <c r="V1068" s="10">
        <f>[1]!b_dq_dirtyprice(A1068,日期设置!$B$2)</f>
        <v>106.78579999999999</v>
      </c>
      <c r="W1068" s="11">
        <f>IF(U1068=0,ROUNDUP((Q1068-日期设置!$B$2)/365,0),ROUNDUP((R1068-日期设置!$B$2)/365,0))</f>
        <v>2</v>
      </c>
      <c r="X1068" s="18">
        <f>_xlfn.IFNA(VLOOKUP(A1068,过往入选债券!A:D,4,0),2)</f>
        <v>2</v>
      </c>
      <c r="Y1068">
        <f>_xlfn.IFNA(VLOOKUP(C1068,[2]Sheet1!$A:$A,1,0),3)</f>
        <v>3</v>
      </c>
    </row>
    <row r="1069" spans="1:25" hidden="1" x14ac:dyDescent="0.2">
      <c r="A1069" s="21" t="s">
        <v>9040</v>
      </c>
      <c r="B1069" s="21" t="s">
        <v>9041</v>
      </c>
      <c r="C1069" s="37" t="s">
        <v>9042</v>
      </c>
      <c r="D1069" s="26" t="str">
        <f>[1]!b_calc_yield(A1069,日期设置!$B$2,F1069,1,R1069,1,O1069,L1069,S1069,)</f>
        <v>Fetching...</v>
      </c>
      <c r="E1069" s="26">
        <f t="shared" si="32"/>
        <v>9.9785757323299862</v>
      </c>
      <c r="F1069" s="18">
        <f>[1]!b_dq_cleanprice($A1069,日期设置!B$2)</f>
        <v>96.916399999999996</v>
      </c>
      <c r="G1069" s="18" t="str">
        <f t="shared" si="33"/>
        <v>1.41 + 0</v>
      </c>
      <c r="H1069" s="27">
        <f>[1]!b_dq_pctchange($A1069,日期设置!$B$2,1)/100</f>
        <v>0</v>
      </c>
      <c r="I1069" s="26">
        <f>[1]!b_pq_pctchange(A1069,日期设置!$B$4,日期设置!$B$2,1)</f>
        <v>0</v>
      </c>
      <c r="J1069" s="26">
        <f>[1]!b_pq_pctchange(A1069,日期设置!$C$4,日期设置!$B$2,1)</f>
        <v>0</v>
      </c>
      <c r="K1069" s="52">
        <f>[1]!b_dq_amount($A1069,日期设置!B$2,2,10000)</f>
        <v>0</v>
      </c>
      <c r="L1069" s="26">
        <f>[1]!b_info_latestpar(A1069,日期设置!$B$2)</f>
        <v>100</v>
      </c>
      <c r="M1069" s="6">
        <f>[1]!b_info_outstandingbalance($A1069,日期设置!B$2)</f>
        <v>15</v>
      </c>
      <c r="N1069" s="7" t="str">
        <f>[1]!b_info_latestissurercreditrating2(A1069,日期设置!$B$2,"102","1")</f>
        <v>AA+</v>
      </c>
      <c r="O1069" s="8">
        <v>4.8499999999999996</v>
      </c>
      <c r="P1069" s="9">
        <f>[1]!b_info_repurchasedate(A1069)</f>
        <v>0</v>
      </c>
      <c r="Q1069" s="8" t="s">
        <v>17152</v>
      </c>
      <c r="R1069" s="2" t="str">
        <f>IF((--IF(P1069=0,Q1069,P1069))&gt;(--日期设置!$B$2),IF(P1069=0,Q1069,P1069),Q1069)</f>
        <v>2022-08-21</v>
      </c>
      <c r="S1069" s="2" t="s">
        <v>18647</v>
      </c>
      <c r="T1069" s="8">
        <f>[1]!b_anal_ptmyear($A1069,日期设置!$B$2)</f>
        <v>1.4164383561643836</v>
      </c>
      <c r="U1069" s="8">
        <f>[1]!b_anal_termifexercise($A1069,日期设置!B$2)</f>
        <v>0</v>
      </c>
      <c r="V1069" s="10">
        <f>[1]!b_dq_dirtyprice(A1069,日期设置!$B$2)</f>
        <v>99.746700000000004</v>
      </c>
      <c r="W1069" s="11">
        <f>IF(U1069=0,ROUNDUP((Q1069-日期设置!$B$2)/365,0),ROUNDUP((R1069-日期设置!$B$2)/365,0))</f>
        <v>2</v>
      </c>
      <c r="X1069" s="18">
        <f>_xlfn.IFNA(VLOOKUP(A1069,过往入选债券!A:D,4,0),2)</f>
        <v>2</v>
      </c>
      <c r="Y1069">
        <f>_xlfn.IFNA(VLOOKUP(C1069,[2]Sheet1!$A:$A,1,0),3)</f>
        <v>3</v>
      </c>
    </row>
    <row r="1070" spans="1:25" hidden="1" x14ac:dyDescent="0.2">
      <c r="A1070" s="21" t="s">
        <v>15303</v>
      </c>
      <c r="B1070" s="21" t="s">
        <v>15304</v>
      </c>
      <c r="C1070" s="37" t="s">
        <v>13105</v>
      </c>
      <c r="D1070" s="26" t="str">
        <f>[1]!b_calc_yield(A1070,日期设置!$B$2,F1070,1,R1070,1,O1070,L1070,S1070,)</f>
        <v>Fetching...</v>
      </c>
      <c r="E1070" s="26">
        <f t="shared" si="32"/>
        <v>34.652071990036063</v>
      </c>
      <c r="F1070" s="18">
        <f>[1]!b_dq_cleanprice($A1070,日期设置!B$2)</f>
        <v>100</v>
      </c>
      <c r="G1070" s="18" t="str">
        <f t="shared" si="33"/>
        <v>5.12 + 0</v>
      </c>
      <c r="H1070" s="27">
        <f>[1]!b_dq_pctchange($A1070,日期设置!$B$2,1)/100</f>
        <v>0</v>
      </c>
      <c r="I1070" s="26">
        <f>[1]!b_pq_pctchange(A1070,日期设置!$B$4,日期设置!$B$2,1)</f>
        <v>0</v>
      </c>
      <c r="J1070" s="26">
        <f>[1]!b_pq_pctchange(A1070,日期设置!$C$4,日期设置!$B$2,1)</f>
        <v>0</v>
      </c>
      <c r="K1070" s="52">
        <f>[1]!b_dq_amount($A1070,日期设置!B$2,2,10000)</f>
        <v>0</v>
      </c>
      <c r="L1070" s="26">
        <f>[1]!b_info_latestpar(A1070,日期设置!$B$2)</f>
        <v>100</v>
      </c>
      <c r="M1070" s="6">
        <f>[1]!b_info_outstandingbalance($A1070,日期设置!B$2)</f>
        <v>14.9</v>
      </c>
      <c r="N1070" s="7" t="str">
        <f>[1]!b_info_latestissurercreditrating2(A1070,日期设置!$B$2,"102","1")</f>
        <v>AA</v>
      </c>
      <c r="O1070" s="8">
        <v>7.19</v>
      </c>
      <c r="P1070" s="9">
        <f>[1]!b_info_repurchasedate(A1070)</f>
        <v>0</v>
      </c>
      <c r="Q1070" s="8" t="s">
        <v>16059</v>
      </c>
      <c r="R1070" s="2" t="str">
        <f>IF((--IF(P1070=0,Q1070,P1070))&gt;(--日期设置!$B$2),IF(P1070=0,Q1070,P1070),Q1070)</f>
        <v>2026-05-06</v>
      </c>
      <c r="S1070" s="2" t="s">
        <v>17845</v>
      </c>
      <c r="T1070" s="8">
        <f>[1]!b_anal_ptmyear($A1070,日期设置!$B$2)</f>
        <v>5.1232876712328768</v>
      </c>
      <c r="U1070" s="8">
        <f>[1]!b_anal_termifexercise($A1070,日期设置!B$2)</f>
        <v>0</v>
      </c>
      <c r="V1070" s="10">
        <f>[1]!b_dq_dirtyprice(A1070,日期设置!$B$2)</f>
        <v>106.3036</v>
      </c>
      <c r="W1070" s="11">
        <f>IF(U1070=0,ROUNDUP((Q1070-日期设置!$B$2)/365,0),ROUNDUP((R1070-日期设置!$B$2)/365,0))</f>
        <v>6</v>
      </c>
      <c r="X1070" s="18">
        <f>_xlfn.IFNA(VLOOKUP(A1070,过往入选债券!A:D,4,0),2)</f>
        <v>2</v>
      </c>
      <c r="Y1070">
        <f>_xlfn.IFNA(VLOOKUP(C1070,[2]Sheet1!$A:$A,1,0),3)</f>
        <v>3</v>
      </c>
    </row>
    <row r="1071" spans="1:25" hidden="1" x14ac:dyDescent="0.2">
      <c r="A1071" s="21" t="s">
        <v>14183</v>
      </c>
      <c r="B1071" s="21" t="s">
        <v>14184</v>
      </c>
      <c r="C1071" s="37" t="s">
        <v>14185</v>
      </c>
      <c r="D1071" s="26" t="str">
        <f>[1]!b_calc_yield(A1071,日期设置!$B$2,F1071,1,R1071,1,O1071,L1071,S1071,)</f>
        <v>Fetching...</v>
      </c>
      <c r="E1071" s="26">
        <f t="shared" si="32"/>
        <v>32.71480192315812</v>
      </c>
      <c r="F1071" s="18">
        <f>[1]!b_dq_cleanprice($A1071,日期设置!B$2)</f>
        <v>79.991299999999995</v>
      </c>
      <c r="G1071" s="18" t="str">
        <f t="shared" si="33"/>
        <v>3.51 + 0</v>
      </c>
      <c r="H1071" s="27">
        <f>[1]!b_dq_pctchange($A1071,日期设置!$B$2,1)/100</f>
        <v>0</v>
      </c>
      <c r="I1071" s="26">
        <f>[1]!b_pq_pctchange(A1071,日期设置!$B$4,日期设置!$B$2,1)</f>
        <v>0</v>
      </c>
      <c r="J1071" s="26">
        <f>[1]!b_pq_pctchange(A1071,日期设置!$C$4,日期设置!$B$2,1)</f>
        <v>0</v>
      </c>
      <c r="K1071" s="52">
        <f>[1]!b_dq_amount($A1071,日期设置!B$2,2,10000)</f>
        <v>0</v>
      </c>
      <c r="L1071" s="26">
        <f>[1]!b_info_latestpar(A1071,日期设置!$B$2)</f>
        <v>80</v>
      </c>
      <c r="M1071" s="6">
        <f>[1]!b_info_outstandingbalance($A1071,日期设置!B$2)</f>
        <v>5.6</v>
      </c>
      <c r="N1071" s="7" t="str">
        <f>[1]!b_info_latestissurercreditrating2(A1071,日期设置!$B$2,"102","1")</f>
        <v>AA-</v>
      </c>
      <c r="O1071" s="8">
        <v>7.5</v>
      </c>
      <c r="P1071" s="9">
        <f>[1]!b_info_repurchasedate(A1071)</f>
        <v>0</v>
      </c>
      <c r="Q1071" s="8" t="s">
        <v>16666</v>
      </c>
      <c r="R1071" s="2" t="str">
        <f>IF((--IF(P1071=0,Q1071,P1071))&gt;(--日期设置!$B$2),IF(P1071=0,Q1071,P1071),Q1071)</f>
        <v>2024-09-27</v>
      </c>
      <c r="S1071" s="2" t="s">
        <v>18407</v>
      </c>
      <c r="T1071" s="8">
        <f>[1]!b_anal_ptmyear($A1071,日期设置!$B$2)</f>
        <v>3.5178082191780824</v>
      </c>
      <c r="U1071" s="8">
        <f>[1]!b_anal_termifexercise($A1071,日期设置!B$2)</f>
        <v>0</v>
      </c>
      <c r="V1071" s="10">
        <f>[1]!b_dq_dirtyprice(A1071,日期设置!$B$2)</f>
        <v>82.884500000000003</v>
      </c>
      <c r="W1071" s="11">
        <f>IF(U1071=0,ROUNDUP((Q1071-日期设置!$B$2)/365,0),ROUNDUP((R1071-日期设置!$B$2)/365,0))</f>
        <v>4</v>
      </c>
      <c r="X1071" s="18">
        <f>_xlfn.IFNA(VLOOKUP(A1071,过往入选债券!A:D,4,0),2)</f>
        <v>2</v>
      </c>
      <c r="Y1071">
        <f>_xlfn.IFNA(VLOOKUP(C1071,[2]Sheet1!$A:$A,1,0),3)</f>
        <v>3</v>
      </c>
    </row>
    <row r="1072" spans="1:25" hidden="1" x14ac:dyDescent="0.2">
      <c r="A1072" s="21" t="s">
        <v>5224</v>
      </c>
      <c r="B1072" s="21" t="s">
        <v>5225</v>
      </c>
      <c r="C1072" s="37" t="s">
        <v>4994</v>
      </c>
      <c r="D1072" s="26" t="str">
        <f>[1]!b_calc_yield(A1072,日期设置!$B$2,F1072,1,R1072,1,O1072,L1072,S1072,)</f>
        <v>Fetching...</v>
      </c>
      <c r="E1072" s="26">
        <f t="shared" si="32"/>
        <v>19.768005421787315</v>
      </c>
      <c r="F1072" s="18">
        <f>[1]!b_dq_cleanprice($A1072,日期设置!B$2)</f>
        <v>97.9846</v>
      </c>
      <c r="G1072" s="18" t="str">
        <f t="shared" si="33"/>
        <v>2.76 + 0</v>
      </c>
      <c r="H1072" s="27">
        <f>[1]!b_dq_pctchange($A1072,日期设置!$B$2,1)/100</f>
        <v>0</v>
      </c>
      <c r="I1072" s="26">
        <f>[1]!b_pq_pctchange(A1072,日期设置!$B$4,日期设置!$B$2,1)</f>
        <v>0</v>
      </c>
      <c r="J1072" s="26">
        <f>[1]!b_pq_pctchange(A1072,日期设置!$C$4,日期设置!$B$2,1)</f>
        <v>0</v>
      </c>
      <c r="K1072" s="52">
        <f>[1]!b_dq_amount($A1072,日期设置!B$2,2,10000)</f>
        <v>0</v>
      </c>
      <c r="L1072" s="26">
        <f>[1]!b_info_latestpar(A1072,日期设置!$B$2)</f>
        <v>100</v>
      </c>
      <c r="M1072" s="6">
        <f>[1]!b_info_outstandingbalance($A1072,日期设置!B$2)</f>
        <v>5</v>
      </c>
      <c r="N1072" s="7" t="str">
        <f>[1]!b_info_latestissurercreditrating2(A1072,日期设置!$B$2,"102","1")</f>
        <v>AA</v>
      </c>
      <c r="O1072" s="8">
        <v>6.37</v>
      </c>
      <c r="P1072" s="9">
        <f>[1]!b_info_repurchasedate(A1072)</f>
        <v>0</v>
      </c>
      <c r="Q1072" s="8" t="s">
        <v>16341</v>
      </c>
      <c r="R1072" s="2" t="str">
        <f>IF((--IF(P1072=0,Q1072,P1072))&gt;(--日期设置!$B$2),IF(P1072=0,Q1072,P1072),Q1072)</f>
        <v>2023-12-28</v>
      </c>
      <c r="S1072" s="2" t="s">
        <v>19047</v>
      </c>
      <c r="T1072" s="8">
        <f>[1]!b_anal_ptmyear($A1072,日期设置!$B$2)</f>
        <v>2.7698630136986302</v>
      </c>
      <c r="U1072" s="8">
        <f>[1]!b_anal_termifexercise($A1072,日期设置!B$2)</f>
        <v>0</v>
      </c>
      <c r="V1072" s="10">
        <f>[1]!b_dq_dirtyprice(A1072,日期设置!$B$2)</f>
        <v>99.450599999999994</v>
      </c>
      <c r="W1072" s="11">
        <f>IF(U1072=0,ROUNDUP((Q1072-日期设置!$B$2)/365,0),ROUNDUP((R1072-日期设置!$B$2)/365,0))</f>
        <v>3</v>
      </c>
      <c r="X1072" s="18" t="str">
        <f>_xlfn.IFNA(VLOOKUP(A1072,过往入选债券!A:D,4,0),2)</f>
        <v>否</v>
      </c>
      <c r="Y1072">
        <f>_xlfn.IFNA(VLOOKUP(C1072,[2]Sheet1!$A:$A,1,0),3)</f>
        <v>3</v>
      </c>
    </row>
    <row r="1073" spans="1:25" hidden="1" x14ac:dyDescent="0.2">
      <c r="A1073" s="21" t="s">
        <v>14160</v>
      </c>
      <c r="B1073" s="21" t="s">
        <v>14161</v>
      </c>
      <c r="C1073" s="37" t="s">
        <v>14162</v>
      </c>
      <c r="D1073" s="26" t="str">
        <f>[1]!b_calc_yield(A1073,日期设置!$B$2,F1073,1,R1073,1,O1073,L1073,S1073,)</f>
        <v>Fetching...</v>
      </c>
      <c r="E1073" s="26">
        <f t="shared" si="32"/>
        <v>32.614482465954268</v>
      </c>
      <c r="F1073" s="18">
        <f>[1]!b_dq_cleanprice($A1073,日期设置!B$2)</f>
        <v>79.971900000000005</v>
      </c>
      <c r="G1073" s="18" t="str">
        <f t="shared" si="33"/>
        <v>3.50 + 0</v>
      </c>
      <c r="H1073" s="27">
        <f>[1]!b_dq_pctchange($A1073,日期设置!$B$2,1)/100</f>
        <v>0</v>
      </c>
      <c r="I1073" s="26">
        <f>[1]!b_pq_pctchange(A1073,日期设置!$B$4,日期设置!$B$2,1)</f>
        <v>0</v>
      </c>
      <c r="J1073" s="26">
        <f>[1]!b_pq_pctchange(A1073,日期设置!$C$4,日期设置!$B$2,1)</f>
        <v>0</v>
      </c>
      <c r="K1073" s="52">
        <f>[1]!b_dq_amount($A1073,日期设置!B$2,2,10000)</f>
        <v>0</v>
      </c>
      <c r="L1073" s="26">
        <f>[1]!b_info_latestpar(A1073,日期设置!$B$2)</f>
        <v>80</v>
      </c>
      <c r="M1073" s="6">
        <f>[1]!b_info_outstandingbalance($A1073,日期设置!B$2)</f>
        <v>5.6</v>
      </c>
      <c r="N1073" s="7" t="str">
        <f>[1]!b_info_latestissurercreditrating2(A1073,日期设置!$B$2,"102","1")</f>
        <v>AA-</v>
      </c>
      <c r="O1073" s="8">
        <v>7.5</v>
      </c>
      <c r="P1073" s="9">
        <f>[1]!b_info_repurchasedate(A1073)</f>
        <v>0</v>
      </c>
      <c r="Q1073" s="8" t="s">
        <v>16945</v>
      </c>
      <c r="R1073" s="2" t="str">
        <f>IF((--IF(P1073=0,Q1073,P1073))&gt;(--日期设置!$B$2),IF(P1073=0,Q1073,P1073),Q1073)</f>
        <v>2024-09-22</v>
      </c>
      <c r="S1073" s="2" t="s">
        <v>18074</v>
      </c>
      <c r="T1073" s="8">
        <f>[1]!b_anal_ptmyear($A1073,日期设置!$B$2)</f>
        <v>3.504109589041096</v>
      </c>
      <c r="U1073" s="8">
        <f>[1]!b_anal_termifexercise($A1073,日期设置!B$2)</f>
        <v>0</v>
      </c>
      <c r="V1073" s="10">
        <f>[1]!b_dq_dirtyprice(A1073,日期设置!$B$2)</f>
        <v>82.947199999999995</v>
      </c>
      <c r="W1073" s="11">
        <f>IF(U1073=0,ROUNDUP((Q1073-日期设置!$B$2)/365,0),ROUNDUP((R1073-日期设置!$B$2)/365,0))</f>
        <v>4</v>
      </c>
      <c r="X1073" s="18">
        <f>_xlfn.IFNA(VLOOKUP(A1073,过往入选债券!A:D,4,0),2)</f>
        <v>2</v>
      </c>
      <c r="Y1073">
        <f>_xlfn.IFNA(VLOOKUP(C1073,[2]Sheet1!$A:$A,1,0),3)</f>
        <v>3</v>
      </c>
    </row>
    <row r="1074" spans="1:25" hidden="1" x14ac:dyDescent="0.2">
      <c r="A1074" s="21" t="s">
        <v>15408</v>
      </c>
      <c r="B1074" s="21" t="s">
        <v>15409</v>
      </c>
      <c r="C1074" s="37" t="s">
        <v>12188</v>
      </c>
      <c r="D1074" s="26" t="str">
        <f>[1]!b_calc_yield(A1074,日期设置!$B$2,F1074,1,R1074,1,O1074,L1074,S1074,)</f>
        <v>Fetching...</v>
      </c>
      <c r="E1074" s="26">
        <f t="shared" si="32"/>
        <v>23.559709174212486</v>
      </c>
      <c r="F1074" s="18">
        <f>[1]!b_dq_cleanprice($A1074,日期设置!B$2)</f>
        <v>100</v>
      </c>
      <c r="G1074" s="18" t="str">
        <f t="shared" si="33"/>
        <v>8.41 + 3.41</v>
      </c>
      <c r="H1074" s="27">
        <f>[1]!b_dq_pctchange($A1074,日期设置!$B$2,1)/100</f>
        <v>0</v>
      </c>
      <c r="I1074" s="26">
        <f>[1]!b_pq_pctchange(A1074,日期设置!$B$4,日期设置!$B$2,1)</f>
        <v>0</v>
      </c>
      <c r="J1074" s="26">
        <f>[1]!b_pq_pctchange(A1074,日期设置!$C$4,日期设置!$B$2,1)</f>
        <v>0</v>
      </c>
      <c r="K1074" s="52">
        <f>[1]!b_dq_amount($A1074,日期设置!B$2,2,10000)</f>
        <v>0</v>
      </c>
      <c r="L1074" s="26">
        <f>[1]!b_info_latestpar(A1074,日期设置!$B$2)</f>
        <v>100</v>
      </c>
      <c r="M1074" s="6">
        <f>[1]!b_info_outstandingbalance($A1074,日期设置!B$2)</f>
        <v>5.0999999999999996</v>
      </c>
      <c r="N1074" s="7" t="str">
        <f>[1]!b_info_latestissurercreditrating2(A1074,日期设置!$B$2,"102","1")</f>
        <v>AA</v>
      </c>
      <c r="O1074" s="8">
        <v>7.2</v>
      </c>
      <c r="P1074" s="9" t="str">
        <f>[1]!b_info_repurchasedate(A1074)</f>
        <v>2024-08-19</v>
      </c>
      <c r="Q1074" s="8" t="s">
        <v>17610</v>
      </c>
      <c r="R1074" s="2" t="str">
        <f>IF((--IF(P1074=0,Q1074,P1074))&gt;(--日期设置!$B$2),IF(P1074=0,Q1074,P1074),Q1074)</f>
        <v>2024-08-19</v>
      </c>
      <c r="S1074" s="2" t="s">
        <v>18273</v>
      </c>
      <c r="T1074" s="8">
        <f>[1]!b_anal_ptmyear($A1074,日期设置!$B$2)</f>
        <v>8.4109589041095898</v>
      </c>
      <c r="U1074" s="8">
        <f>[1]!b_anal_termifexercise($A1074,日期设置!B$2)</f>
        <v>3.4136986301369863</v>
      </c>
      <c r="V1074" s="10">
        <f>[1]!b_dq_dirtyprice(A1074,日期设置!$B$2)</f>
        <v>104.2411</v>
      </c>
      <c r="W1074" s="11">
        <f>IF(U1074=0,ROUNDUP((Q1074-日期设置!$B$2)/365,0),ROUNDUP((R1074-日期设置!$B$2)/365,0))</f>
        <v>4</v>
      </c>
      <c r="X1074" s="18">
        <f>_xlfn.IFNA(VLOOKUP(A1074,过往入选债券!A:D,4,0),2)</f>
        <v>2</v>
      </c>
      <c r="Y1074">
        <f>_xlfn.IFNA(VLOOKUP(C1074,[2]Sheet1!$A:$A,1,0),3)</f>
        <v>3</v>
      </c>
    </row>
    <row r="1075" spans="1:25" hidden="1" x14ac:dyDescent="0.2">
      <c r="A1075" s="21" t="s">
        <v>14638</v>
      </c>
      <c r="B1075" s="21" t="s">
        <v>14639</v>
      </c>
      <c r="C1075" s="37" t="s">
        <v>14640</v>
      </c>
      <c r="D1075" s="26" t="str">
        <f>[1]!b_calc_yield(A1075,日期设置!$B$2,F1075,1,R1075,1,O1075,L1075,S1075,)</f>
        <v>Fetching...</v>
      </c>
      <c r="E1075" s="26">
        <f t="shared" si="32"/>
        <v>2.850636956386543</v>
      </c>
      <c r="F1075" s="18">
        <f>[1]!b_dq_cleanprice($A1075,日期设置!B$2)</f>
        <v>100</v>
      </c>
      <c r="G1075" s="18" t="str">
        <f t="shared" si="33"/>
        <v>1.39 + 0.40</v>
      </c>
      <c r="H1075" s="27">
        <f>[1]!b_dq_pctchange($A1075,日期设置!$B$2,1)/100</f>
        <v>0</v>
      </c>
      <c r="I1075" s="26">
        <f>[1]!b_pq_pctchange(A1075,日期设置!$B$4,日期设置!$B$2,1)</f>
        <v>0</v>
      </c>
      <c r="J1075" s="26">
        <f>[1]!b_pq_pctchange(A1075,日期设置!$C$4,日期设置!$B$2,1)</f>
        <v>0</v>
      </c>
      <c r="K1075" s="52">
        <f>[1]!b_dq_amount($A1075,日期设置!B$2,2,10000)</f>
        <v>0</v>
      </c>
      <c r="L1075" s="26">
        <f>[1]!b_info_latestpar(A1075,日期设置!$B$2)</f>
        <v>100</v>
      </c>
      <c r="M1075" s="6">
        <f>[1]!b_info_outstandingbalance($A1075,日期设置!B$2)</f>
        <v>2</v>
      </c>
      <c r="N1075" s="7" t="str">
        <f>[1]!b_info_latestissurercreditrating2(A1075,日期设置!$B$2,"102","1")</f>
        <v>AA-</v>
      </c>
      <c r="O1075" s="8">
        <v>7.5</v>
      </c>
      <c r="P1075" s="9" t="str">
        <f>[1]!b_info_repurchasedate(A1075)</f>
        <v>2021-08-16</v>
      </c>
      <c r="Q1075" s="8" t="s">
        <v>16349</v>
      </c>
      <c r="R1075" s="2" t="str">
        <f>IF((--IF(P1075=0,Q1075,P1075))&gt;(--日期设置!$B$2),IF(P1075=0,Q1075,P1075),Q1075)</f>
        <v>2021-08-16</v>
      </c>
      <c r="S1075" s="2" t="s">
        <v>18541</v>
      </c>
      <c r="T1075" s="8">
        <f>[1]!b_anal_ptmyear($A1075,日期设置!$B$2)</f>
        <v>1.3972602739726028</v>
      </c>
      <c r="U1075" s="8">
        <f>[1]!b_anal_termifexercise($A1075,日期设置!B$2)</f>
        <v>0.40273972602739727</v>
      </c>
      <c r="V1075" s="10">
        <f>[1]!b_dq_dirtyprice(A1075,日期设置!$B$2)</f>
        <v>104.5205</v>
      </c>
      <c r="W1075" s="11">
        <f>IF(U1075=0,ROUNDUP((Q1075-日期设置!$B$2)/365,0),ROUNDUP((R1075-日期设置!$B$2)/365,0))</f>
        <v>1</v>
      </c>
      <c r="X1075" s="18">
        <f>_xlfn.IFNA(VLOOKUP(A1075,过往入选债券!A:D,4,0),2)</f>
        <v>2</v>
      </c>
      <c r="Y1075">
        <f>_xlfn.IFNA(VLOOKUP(C1075,[2]Sheet1!$A:$A,1,0),3)</f>
        <v>3</v>
      </c>
    </row>
    <row r="1076" spans="1:25" x14ac:dyDescent="0.2">
      <c r="A1076" s="21" t="s">
        <v>12750</v>
      </c>
      <c r="B1076" s="21" t="s">
        <v>12751</v>
      </c>
      <c r="C1076" s="37" t="s">
        <v>4217</v>
      </c>
      <c r="D1076" s="26" t="str">
        <f>[1]!b_calc_yield(A1076,日期设置!$B$2,F1076,1,R1076,1,O1076,L1076,S1076,)</f>
        <v>Fetching...</v>
      </c>
      <c r="E1076" s="26">
        <f t="shared" si="32"/>
        <v>28.109151105534536</v>
      </c>
      <c r="F1076" s="18">
        <f>[1]!b_dq_cleanprice($A1076,日期设置!B$2)</f>
        <v>37.644199999999998</v>
      </c>
      <c r="G1076" s="18" t="str">
        <f t="shared" si="33"/>
        <v>1.83 + 0</v>
      </c>
      <c r="H1076" s="27">
        <f>[1]!b_dq_pctchange($A1076,日期设置!$B$2,1)/100</f>
        <v>-0.36185238803996628</v>
      </c>
      <c r="I1076" s="26">
        <f>[1]!b_pq_pctchange(A1076,日期设置!$B$4,日期设置!$B$2,1)</f>
        <v>-4.2780204746914334</v>
      </c>
      <c r="J1076" s="26">
        <f>[1]!b_pq_pctchange(A1076,日期设置!$C$4,日期设置!$B$2,1)</f>
        <v>-4.2780204746914334</v>
      </c>
      <c r="K1076" s="52">
        <f>[1]!b_dq_amount($A1076,日期设置!B$2,2,10000)</f>
        <v>3035.7091504</v>
      </c>
      <c r="L1076" s="26">
        <f>[1]!b_info_latestpar(A1076,日期设置!$B$2)</f>
        <v>40</v>
      </c>
      <c r="M1076" s="6">
        <f>[1]!b_info_outstandingbalance($A1076,日期设置!B$2)</f>
        <v>7.6</v>
      </c>
      <c r="N1076" s="7" t="str">
        <f>[1]!b_info_latestissurercreditrating2(A1076,日期设置!$B$2,"102","1")</f>
        <v>AA</v>
      </c>
      <c r="O1076" s="8">
        <v>4.3</v>
      </c>
      <c r="P1076" s="9">
        <f>[1]!b_info_repurchasedate(A1076)</f>
        <v>0</v>
      </c>
      <c r="Q1076" s="8" t="s">
        <v>16309</v>
      </c>
      <c r="R1076" s="2" t="str">
        <f>IF((--IF(P1076=0,Q1076,P1076))&gt;(--日期设置!$B$2),IF(P1076=0,Q1076,P1076),Q1076)</f>
        <v>2023-01-19</v>
      </c>
      <c r="S1076" s="2" t="s">
        <v>18585</v>
      </c>
      <c r="T1076" s="8">
        <f>[1]!b_anal_ptmyear($A1076,日期设置!$B$2)</f>
        <v>1.8301369863013699</v>
      </c>
      <c r="U1076" s="8">
        <f>[1]!b_anal_termifexercise($A1076,日期设置!B$2)</f>
        <v>0</v>
      </c>
      <c r="V1076" s="10">
        <f>[1]!b_dq_dirtyprice(A1076,日期设置!$B$2)</f>
        <v>37.936399999999999</v>
      </c>
      <c r="W1076" s="11">
        <f>IF(U1076=0,ROUNDUP((Q1076-日期设置!$B$2)/365,0),ROUNDUP((R1076-日期设置!$B$2)/365,0))</f>
        <v>2</v>
      </c>
      <c r="X1076" s="18">
        <f>_xlfn.IFNA(VLOOKUP(A1076,过往入选债券!A:D,4,0),2)</f>
        <v>2</v>
      </c>
      <c r="Y1076">
        <f>_xlfn.IFNA(VLOOKUP(C1076,[2]Sheet1!$A:$A,1,0),3)</f>
        <v>3</v>
      </c>
    </row>
    <row r="1077" spans="1:25" hidden="1" x14ac:dyDescent="0.2">
      <c r="A1077" s="21" t="s">
        <v>9712</v>
      </c>
      <c r="B1077" s="21" t="s">
        <v>9713</v>
      </c>
      <c r="C1077" s="37" t="s">
        <v>8972</v>
      </c>
      <c r="D1077" s="26" t="str">
        <f>[1]!b_calc_yield(A1077,日期设置!$B$2,F1077,1,R1077,1,O1077,L1077,S1077,)</f>
        <v>Fetching...</v>
      </c>
      <c r="E1077" s="26">
        <f t="shared" si="32"/>
        <v>5.4649105563200351</v>
      </c>
      <c r="F1077" s="18">
        <f>[1]!b_dq_cleanprice($A1077,日期设置!B$2)</f>
        <v>100</v>
      </c>
      <c r="G1077" s="18" t="str">
        <f t="shared" si="33"/>
        <v>1.76 + 0.76</v>
      </c>
      <c r="H1077" s="27">
        <f>[1]!b_dq_pctchange($A1077,日期设置!$B$2,1)/100</f>
        <v>0</v>
      </c>
      <c r="I1077" s="26">
        <f>[1]!b_pq_pctchange(A1077,日期设置!$B$4,日期设置!$B$2,1)</f>
        <v>0</v>
      </c>
      <c r="J1077" s="26">
        <f>[1]!b_pq_pctchange(A1077,日期设置!$C$4,日期设置!$B$2,1)</f>
        <v>0</v>
      </c>
      <c r="K1077" s="52">
        <f>[1]!b_dq_amount($A1077,日期设置!B$2,2,10000)</f>
        <v>0</v>
      </c>
      <c r="L1077" s="26">
        <f>[1]!b_info_latestpar(A1077,日期设置!$B$2)</f>
        <v>100</v>
      </c>
      <c r="M1077" s="6">
        <f>[1]!b_info_outstandingbalance($A1077,日期设置!B$2)</f>
        <v>1</v>
      </c>
      <c r="N1077" s="7" t="str">
        <f>[1]!b_info_latestissurercreditrating2(A1077,日期设置!$B$2,"102","1")</f>
        <v>AA</v>
      </c>
      <c r="O1077" s="8">
        <v>7.3</v>
      </c>
      <c r="P1077" s="9" t="str">
        <f>[1]!b_info_repurchasedate(A1077)</f>
        <v>2021-12-27</v>
      </c>
      <c r="Q1077" s="8" t="s">
        <v>16194</v>
      </c>
      <c r="R1077" s="2" t="str">
        <f>IF((--IF(P1077=0,Q1077,P1077))&gt;(--日期设置!$B$2),IF(P1077=0,Q1077,P1077),Q1077)</f>
        <v>2021-12-27</v>
      </c>
      <c r="S1077" s="2" t="s">
        <v>17981</v>
      </c>
      <c r="T1077" s="8">
        <f>[1]!b_anal_ptmyear($A1077,日期设置!$B$2)</f>
        <v>1.7616438356164383</v>
      </c>
      <c r="U1077" s="8">
        <f>[1]!b_anal_termifexercise($A1077,日期设置!B$2)</f>
        <v>0.76712328767123283</v>
      </c>
      <c r="V1077" s="10">
        <f>[1]!b_dq_dirtyprice(A1077,日期设置!$B$2)</f>
        <v>101.74</v>
      </c>
      <c r="W1077" s="11">
        <f>IF(U1077=0,ROUNDUP((Q1077-日期设置!$B$2)/365,0),ROUNDUP((R1077-日期设置!$B$2)/365,0))</f>
        <v>1</v>
      </c>
      <c r="X1077" s="18">
        <f>_xlfn.IFNA(VLOOKUP(A1077,过往入选债券!A:D,4,0),2)</f>
        <v>2</v>
      </c>
      <c r="Y1077">
        <f>_xlfn.IFNA(VLOOKUP(C1077,[2]Sheet1!$A:$A,1,0),3)</f>
        <v>3</v>
      </c>
    </row>
    <row r="1078" spans="1:25" hidden="1" x14ac:dyDescent="0.2">
      <c r="A1078" s="28" t="s">
        <v>21793</v>
      </c>
      <c r="B1078" s="28" t="s">
        <v>21968</v>
      </c>
      <c r="C1078" s="39" t="s">
        <v>297</v>
      </c>
      <c r="D1078" s="26" t="str">
        <f>[1]!b_calc_yield(A1078,日期设置!$B$2,F1078,1,R1078,1,O1078,L1078,S1078,)</f>
        <v>Fetching...</v>
      </c>
      <c r="E1078" s="26">
        <f t="shared" si="32"/>
        <v>19.598048270008327</v>
      </c>
      <c r="F1078" s="18">
        <f>[1]!b_dq_cleanprice($A1078,日期设置!B$2)</f>
        <v>100.01690000000001</v>
      </c>
      <c r="G1078" s="18" t="str">
        <f t="shared" si="33"/>
        <v>4.76 + 2.76</v>
      </c>
      <c r="H1078" s="27">
        <f>[1]!b_dq_pctchange($A1078,日期设置!$B$2,1)/100</f>
        <v>0</v>
      </c>
      <c r="I1078" s="26">
        <f>[1]!b_pq_pctchange(A1078,日期设置!$B$4,日期设置!$B$2,1)</f>
        <v>0</v>
      </c>
      <c r="J1078" s="26">
        <f>[1]!b_pq_pctchange(A1078,日期设置!$C$4,日期设置!$B$2,1)</f>
        <v>0</v>
      </c>
      <c r="K1078" s="52">
        <f>[1]!b_dq_amount($A1078,日期设置!B$2,2,10000)</f>
        <v>0</v>
      </c>
      <c r="L1078" s="26">
        <f>[1]!b_info_latestpar(A1078,日期设置!$B$2)</f>
        <v>100</v>
      </c>
      <c r="M1078" s="6">
        <f>[1]!b_info_outstandingbalance($A1078,日期设置!B$2)</f>
        <v>6</v>
      </c>
      <c r="N1078" s="7" t="str">
        <f>[1]!b_info_latestissurercreditrating2(A1078,日期设置!$B$2,"102","1")</f>
        <v>AA+</v>
      </c>
      <c r="O1078" s="43">
        <v>7.2</v>
      </c>
      <c r="P1078" s="9" t="str">
        <f>[1]!b_info_repurchasedate(A1078)</f>
        <v>2023-12-28</v>
      </c>
      <c r="Q1078" s="31" t="s">
        <v>22162</v>
      </c>
      <c r="R1078" s="2" t="str">
        <f>IF((--IF(P1078=0,Q1078,P1078))&gt;(--日期设置!$B$2),IF(P1078=0,Q1078,P1078),Q1078)</f>
        <v>2023-12-28</v>
      </c>
      <c r="S1078" s="31" t="s">
        <v>16725</v>
      </c>
      <c r="T1078" s="8">
        <f>[1]!b_anal_ptmyear($A1078,日期设置!$B$2)</f>
        <v>4.7698630136986298</v>
      </c>
      <c r="U1078" s="8">
        <f>[1]!b_anal_termifexercise($A1078,日期设置!B$2)</f>
        <v>2.7698630136986302</v>
      </c>
      <c r="V1078" s="10">
        <f>[1]!b_dq_dirtyprice(A1078,日期设置!$B$2)</f>
        <v>101.6739</v>
      </c>
      <c r="W1078" s="11">
        <f>IF(U1078=0,ROUNDUP((Q1078-日期设置!$B$2)/365,0),ROUNDUP((R1078-日期设置!$B$2)/365,0))</f>
        <v>3</v>
      </c>
      <c r="X1078" s="18">
        <f>_xlfn.IFNA(VLOOKUP(A1078,过往入选债券!A:D,4,0),2)</f>
        <v>2</v>
      </c>
      <c r="Y1078">
        <f>_xlfn.IFNA(VLOOKUP(C1078,[2]Sheet1!$A:$A,1,0),3)</f>
        <v>3</v>
      </c>
    </row>
    <row r="1079" spans="1:25" hidden="1" x14ac:dyDescent="0.2">
      <c r="A1079" s="28" t="s">
        <v>21136</v>
      </c>
      <c r="B1079" s="28" t="s">
        <v>21137</v>
      </c>
      <c r="C1079" s="39" t="s">
        <v>19844</v>
      </c>
      <c r="D1079" s="26" t="str">
        <f>[1]!b_calc_yield(A1079,日期设置!$B$2,F1079,1,R1079,1,O1079,L1079,S1079,)</f>
        <v>Fetching...</v>
      </c>
      <c r="E1079" s="26">
        <f t="shared" si="32"/>
        <v>18.264008838678535</v>
      </c>
      <c r="F1079" s="18">
        <f>[1]!b_dq_cleanprice($A1079,日期设置!B$2)</f>
        <v>100</v>
      </c>
      <c r="G1079" s="18" t="str">
        <f t="shared" si="33"/>
        <v>2.60 + 2.60</v>
      </c>
      <c r="H1079" s="27">
        <f>[1]!b_dq_pctchange($A1079,日期设置!$B$2,1)/100</f>
        <v>0</v>
      </c>
      <c r="I1079" s="26">
        <f>[1]!b_pq_pctchange(A1079,日期设置!$B$4,日期设置!$B$2,1)</f>
        <v>0</v>
      </c>
      <c r="J1079" s="26">
        <f>[1]!b_pq_pctchange(A1079,日期设置!$C$4,日期设置!$B$2,1)</f>
        <v>0</v>
      </c>
      <c r="K1079" s="52">
        <f>[1]!b_dq_amount($A1079,日期设置!B$2,2,10000)</f>
        <v>0</v>
      </c>
      <c r="L1079" s="26">
        <f>[1]!b_info_latestpar(A1079,日期设置!$B$2)</f>
        <v>100</v>
      </c>
      <c r="M1079" s="6">
        <f>[1]!b_info_outstandingbalance($A1079,日期设置!B$2)</f>
        <v>3.2</v>
      </c>
      <c r="N1079" s="7" t="str">
        <f>[1]!b_info_latestissurercreditrating2(A1079,日期设置!$B$2,"102","1")</f>
        <v>AA+</v>
      </c>
      <c r="O1079" s="8">
        <v>7.2</v>
      </c>
      <c r="P1079" s="9">
        <f>[1]!b_info_repurchasedate(A1079)</f>
        <v>0</v>
      </c>
      <c r="Q1079" s="8" t="s">
        <v>16645</v>
      </c>
      <c r="R1079" s="2" t="str">
        <f>IF((--IF(P1079=0,Q1079,P1079))&gt;(--日期设置!$B$2),IF(P1079=0,Q1079,P1079),Q1079)</f>
        <v>2023-10-30</v>
      </c>
      <c r="S1079" s="31" t="s">
        <v>16171</v>
      </c>
      <c r="T1079" s="8">
        <f>[1]!b_anal_ptmyear($A1079,日期设置!$B$2)</f>
        <v>2.6082191780821917</v>
      </c>
      <c r="U1079" s="8">
        <f>[1]!b_anal_termifexercise($A1079,日期设置!B$2)</f>
        <v>2.6082191780821917</v>
      </c>
      <c r="V1079" s="10">
        <f>[1]!b_dq_dirtyprice(A1079,日期设置!$B$2)</f>
        <v>102.82080000000001</v>
      </c>
      <c r="W1079" s="11">
        <f>IF(U1079=0,ROUNDUP((Q1079-日期设置!$B$2)/365,0),ROUNDUP((R1079-日期设置!$B$2)/365,0))</f>
        <v>3</v>
      </c>
      <c r="X1079" s="18">
        <f>_xlfn.IFNA(VLOOKUP(A1079,过往入选债券!A:D,4,0),2)</f>
        <v>2</v>
      </c>
      <c r="Y1079">
        <f>_xlfn.IFNA(VLOOKUP(C1079,[2]Sheet1!$A:$A,1,0),3)</f>
        <v>3</v>
      </c>
    </row>
    <row r="1080" spans="1:25" hidden="1" x14ac:dyDescent="0.2">
      <c r="A1080" s="21" t="s">
        <v>5916</v>
      </c>
      <c r="B1080" s="21" t="s">
        <v>5917</v>
      </c>
      <c r="C1080" s="37" t="s">
        <v>2</v>
      </c>
      <c r="D1080" s="26" t="str">
        <f>[1]!b_calc_yield(A1080,日期设置!$B$2,F1080,1,R1080,1,O1080,L1080,S1080,)</f>
        <v>Fetching...</v>
      </c>
      <c r="E1080" s="26">
        <f t="shared" si="32"/>
        <v>16.993948257117285</v>
      </c>
      <c r="F1080" s="18">
        <f>[1]!b_dq_cleanprice($A1080,日期设置!B$2)</f>
        <v>100</v>
      </c>
      <c r="G1080" s="18" t="str">
        <f t="shared" si="33"/>
        <v>2.58 + 0</v>
      </c>
      <c r="H1080" s="27">
        <f>[1]!b_dq_pctchange($A1080,日期设置!$B$2,1)/100</f>
        <v>0</v>
      </c>
      <c r="I1080" s="26">
        <f>[1]!b_pq_pctchange(A1080,日期设置!$B$4,日期设置!$B$2,1)</f>
        <v>0</v>
      </c>
      <c r="J1080" s="26">
        <f>[1]!b_pq_pctchange(A1080,日期设置!$C$4,日期设置!$B$2,1)</f>
        <v>473.63131568078563</v>
      </c>
      <c r="K1080" s="52">
        <f>[1]!b_dq_amount($A1080,日期设置!B$2,2,10000)</f>
        <v>0</v>
      </c>
      <c r="L1080" s="26">
        <f>[1]!b_info_latestpar(A1080,日期设置!$B$2)</f>
        <v>100</v>
      </c>
      <c r="M1080" s="6">
        <f>[1]!b_info_outstandingbalance($A1080,日期设置!B$2)</f>
        <v>13</v>
      </c>
      <c r="N1080" s="7" t="str">
        <f>[1]!b_info_latestissurercreditrating2(A1080,日期设置!$B$2,"102","1")</f>
        <v>AA+</v>
      </c>
      <c r="O1080" s="8">
        <v>7.2</v>
      </c>
      <c r="P1080" s="9">
        <f>[1]!b_info_repurchasedate(A1080)</f>
        <v>0</v>
      </c>
      <c r="Q1080" s="8" t="s">
        <v>16017</v>
      </c>
      <c r="R1080" s="2" t="str">
        <f>IF((--IF(P1080=0,Q1080,P1080))&gt;(--日期设置!$B$2),IF(P1080=0,Q1080,P1080),Q1080)</f>
        <v>2023-10-23</v>
      </c>
      <c r="S1080" s="2" t="s">
        <v>18220</v>
      </c>
      <c r="T1080" s="8">
        <f>[1]!b_anal_ptmyear($A1080,日期设置!$B$2)</f>
        <v>2.5890410958904111</v>
      </c>
      <c r="U1080" s="8">
        <f>[1]!b_anal_termifexercise($A1080,日期设置!B$2)</f>
        <v>0</v>
      </c>
      <c r="V1080" s="10">
        <f>[1]!b_dq_dirtyprice(A1080,日期设置!$B$2)</f>
        <v>103.937</v>
      </c>
      <c r="W1080" s="11">
        <f>IF(U1080=0,ROUNDUP((Q1080-日期设置!$B$2)/365,0),ROUNDUP((R1080-日期设置!$B$2)/365,0))</f>
        <v>3</v>
      </c>
      <c r="X1080" s="18" t="str">
        <f>_xlfn.IFNA(VLOOKUP(A1080,过往入选债券!A:D,4,0),2)</f>
        <v>否</v>
      </c>
      <c r="Y1080">
        <f>_xlfn.IFNA(VLOOKUP(C1080,[2]Sheet1!$A:$A,1,0),3)</f>
        <v>3</v>
      </c>
    </row>
    <row r="1081" spans="1:25" hidden="1" x14ac:dyDescent="0.2">
      <c r="A1081" s="21" t="s">
        <v>13594</v>
      </c>
      <c r="B1081" s="21" t="s">
        <v>13595</v>
      </c>
      <c r="C1081" s="37" t="s">
        <v>11643</v>
      </c>
      <c r="D1081" s="26" t="str">
        <f>[1]!b_calc_yield(A1081,日期设置!$B$2,F1081,1,R1081,1,O1081,L1081,S1081,)</f>
        <v>Fetching...</v>
      </c>
      <c r="E1081" s="26">
        <f t="shared" si="32"/>
        <v>33.434420015163013</v>
      </c>
      <c r="F1081" s="18">
        <f>[1]!b_dq_cleanprice($A1081,日期设置!B$2)</f>
        <v>80.201800000000006</v>
      </c>
      <c r="G1081" s="18" t="str">
        <f t="shared" si="33"/>
        <v>3.62 + 0</v>
      </c>
      <c r="H1081" s="27">
        <f>[1]!b_dq_pctchange($A1081,日期设置!$B$2,1)/100</f>
        <v>0</v>
      </c>
      <c r="I1081" s="26">
        <f>[1]!b_pq_pctchange(A1081,日期设置!$B$4,日期设置!$B$2,1)</f>
        <v>0</v>
      </c>
      <c r="J1081" s="26">
        <f>[1]!b_pq_pctchange(A1081,日期设置!$C$4,日期设置!$B$2,1)</f>
        <v>0</v>
      </c>
      <c r="K1081" s="52">
        <f>[1]!b_dq_amount($A1081,日期设置!B$2,2,10000)</f>
        <v>0</v>
      </c>
      <c r="L1081" s="26">
        <f>[1]!b_info_latestpar(A1081,日期设置!$B$2)</f>
        <v>80</v>
      </c>
      <c r="M1081" s="6">
        <f>[1]!b_info_outstandingbalance($A1081,日期设置!B$2)</f>
        <v>7.2</v>
      </c>
      <c r="N1081" s="7" t="str">
        <f>[1]!b_info_latestissurercreditrating2(A1081,日期设置!$B$2,"102","1")</f>
        <v>AA</v>
      </c>
      <c r="O1081" s="8">
        <v>7.5</v>
      </c>
      <c r="P1081" s="9">
        <f>[1]!b_info_repurchasedate(A1081)</f>
        <v>0</v>
      </c>
      <c r="Q1081" s="8" t="s">
        <v>16658</v>
      </c>
      <c r="R1081" s="2" t="str">
        <f>IF((--IF(P1081=0,Q1081,P1081))&gt;(--日期设置!$B$2),IF(P1081=0,Q1081,P1081),Q1081)</f>
        <v>2024-11-06</v>
      </c>
      <c r="S1081" s="2" t="s">
        <v>18296</v>
      </c>
      <c r="T1081" s="8">
        <f>[1]!b_anal_ptmyear($A1081,日期设置!$B$2)</f>
        <v>3.6273972602739724</v>
      </c>
      <c r="U1081" s="8">
        <f>[1]!b_anal_termifexercise($A1081,日期设置!B$2)</f>
        <v>0</v>
      </c>
      <c r="V1081" s="10">
        <f>[1]!b_dq_dirtyprice(A1081,日期设置!$B$2)</f>
        <v>82.4375</v>
      </c>
      <c r="W1081" s="11">
        <f>IF(U1081=0,ROUNDUP((Q1081-日期设置!$B$2)/365,0),ROUNDUP((R1081-日期设置!$B$2)/365,0))</f>
        <v>4</v>
      </c>
      <c r="X1081" s="18">
        <f>_xlfn.IFNA(VLOOKUP(A1081,过往入选债券!A:D,4,0),2)</f>
        <v>2</v>
      </c>
      <c r="Y1081">
        <f>_xlfn.IFNA(VLOOKUP(C1081,[2]Sheet1!$A:$A,1,0),3)</f>
        <v>3</v>
      </c>
    </row>
    <row r="1082" spans="1:25" hidden="1" x14ac:dyDescent="0.2">
      <c r="A1082" s="21" t="s">
        <v>9716</v>
      </c>
      <c r="B1082" s="21" t="s">
        <v>9717</v>
      </c>
      <c r="C1082" s="37" t="s">
        <v>259</v>
      </c>
      <c r="D1082" s="26" t="str">
        <f>[1]!b_calc_yield(A1082,日期设置!$B$2,F1082,1,R1082,1,O1082,L1082,S1082,)</f>
        <v>Fetching...</v>
      </c>
      <c r="E1082" s="26">
        <f t="shared" si="32"/>
        <v>12.491690954645396</v>
      </c>
      <c r="F1082" s="18">
        <f>[1]!b_dq_cleanprice($A1082,日期设置!B$2)</f>
        <v>100</v>
      </c>
      <c r="G1082" s="18" t="str">
        <f t="shared" si="33"/>
        <v>1.76 + 0</v>
      </c>
      <c r="H1082" s="27">
        <f>[1]!b_dq_pctchange($A1082,日期设置!$B$2,1)/100</f>
        <v>0</v>
      </c>
      <c r="I1082" s="26">
        <f>[1]!b_pq_pctchange(A1082,日期设置!$B$4,日期设置!$B$2,1)</f>
        <v>0</v>
      </c>
      <c r="J1082" s="26">
        <f>[1]!b_pq_pctchange(A1082,日期设置!$C$4,日期设置!$B$2,1)</f>
        <v>0</v>
      </c>
      <c r="K1082" s="52">
        <f>[1]!b_dq_amount($A1082,日期设置!B$2,2,10000)</f>
        <v>0</v>
      </c>
      <c r="L1082" s="26">
        <f>[1]!b_info_latestpar(A1082,日期设置!$B$2)</f>
        <v>100</v>
      </c>
      <c r="M1082" s="6">
        <f>[1]!b_info_outstandingbalance($A1082,日期设置!B$2)</f>
        <v>9</v>
      </c>
      <c r="N1082" s="7" t="str">
        <f>[1]!b_info_latestissurercreditrating2(A1082,日期设置!$B$2,"102","1")</f>
        <v>C</v>
      </c>
      <c r="O1082" s="8">
        <v>7.2</v>
      </c>
      <c r="P1082" s="9">
        <f>[1]!b_info_repurchasedate(A1082)</f>
        <v>0</v>
      </c>
      <c r="Q1082" s="8" t="s">
        <v>16953</v>
      </c>
      <c r="R1082" s="2" t="str">
        <f>IF((--IF(P1082=0,Q1082,P1082))&gt;(--日期设置!$B$2),IF(P1082=0,Q1082,P1082),Q1082)</f>
        <v>2022-12-26</v>
      </c>
      <c r="S1082" s="2" t="s">
        <v>18152</v>
      </c>
      <c r="T1082" s="8">
        <f>[1]!b_anal_ptmyear($A1082,日期设置!$B$2)</f>
        <v>1.7643835616438355</v>
      </c>
      <c r="U1082" s="8">
        <f>[1]!b_anal_termifexercise($A1082,日期设置!B$2)</f>
        <v>0</v>
      </c>
      <c r="V1082" s="10">
        <f>[1]!b_dq_dirtyprice(A1082,日期设置!$B$2)</f>
        <v>101.6964</v>
      </c>
      <c r="W1082" s="11">
        <f>IF(U1082=0,ROUNDUP((Q1082-日期设置!$B$2)/365,0),ROUNDUP((R1082-日期设置!$B$2)/365,0))</f>
        <v>2</v>
      </c>
      <c r="X1082" s="18">
        <f>_xlfn.IFNA(VLOOKUP(A1082,过往入选债券!A:D,4,0),2)</f>
        <v>2</v>
      </c>
      <c r="Y1082">
        <f>_xlfn.IFNA(VLOOKUP(C1082,[2]Sheet1!$A:$A,1,0),3)</f>
        <v>3</v>
      </c>
    </row>
    <row r="1083" spans="1:25" hidden="1" x14ac:dyDescent="0.2">
      <c r="A1083" s="21" t="s">
        <v>15576</v>
      </c>
      <c r="B1083" s="21" t="s">
        <v>15577</v>
      </c>
      <c r="C1083" s="37" t="s">
        <v>15578</v>
      </c>
      <c r="D1083" s="26" t="str">
        <f>[1]!b_calc_yield(A1083,日期设置!$B$2,F1083,1,R1083,1,O1083,L1083,S1083,)</f>
        <v>Fetching...</v>
      </c>
      <c r="E1083" s="26">
        <f t="shared" si="32"/>
        <v>40.502630499667383</v>
      </c>
      <c r="F1083" s="18">
        <f>[1]!b_dq_cleanprice($A1083,日期设置!B$2)</f>
        <v>100.0853</v>
      </c>
      <c r="G1083" s="18" t="str">
        <f t="shared" si="33"/>
        <v>5.74 + 0</v>
      </c>
      <c r="H1083" s="27">
        <f>[1]!b_dq_pctchange($A1083,日期设置!$B$2,1)/100</f>
        <v>0</v>
      </c>
      <c r="I1083" s="26">
        <f>[1]!b_pq_pctchange(A1083,日期设置!$B$4,日期设置!$B$2,1)</f>
        <v>0</v>
      </c>
      <c r="J1083" s="26">
        <f>[1]!b_pq_pctchange(A1083,日期设置!$C$4,日期设置!$B$2,1)</f>
        <v>0</v>
      </c>
      <c r="K1083" s="52">
        <f>[1]!b_dq_amount($A1083,日期设置!B$2,2,10000)</f>
        <v>0</v>
      </c>
      <c r="L1083" s="26">
        <f>[1]!b_info_latestpar(A1083,日期设置!$B$2)</f>
        <v>100</v>
      </c>
      <c r="M1083" s="6">
        <f>[1]!b_info_outstandingbalance($A1083,日期设置!B$2)</f>
        <v>5.2</v>
      </c>
      <c r="N1083" s="7" t="str">
        <f>[1]!b_info_latestissurercreditrating2(A1083,日期设置!$B$2,"102","1")</f>
        <v>AA</v>
      </c>
      <c r="O1083" s="8">
        <v>7.2</v>
      </c>
      <c r="P1083" s="9">
        <f>[1]!b_info_repurchasedate(A1083)</f>
        <v>0</v>
      </c>
      <c r="Q1083" s="8" t="s">
        <v>17586</v>
      </c>
      <c r="R1083" s="2" t="str">
        <f>IF((--IF(P1083=0,Q1083,P1083))&gt;(--日期设置!$B$2),IF(P1083=0,Q1083,P1083),Q1083)</f>
        <v>2026-12-19</v>
      </c>
      <c r="S1083" s="2" t="s">
        <v>18429</v>
      </c>
      <c r="T1083" s="8">
        <f>[1]!b_anal_ptmyear($A1083,日期设置!$B$2)</f>
        <v>5.7452054794520553</v>
      </c>
      <c r="U1083" s="8">
        <f>[1]!b_anal_termifexercise($A1083,日期设置!B$2)</f>
        <v>0</v>
      </c>
      <c r="V1083" s="10">
        <f>[1]!b_dq_dirtyprice(A1083,日期设置!$B$2)</f>
        <v>101.9198</v>
      </c>
      <c r="W1083" s="11">
        <f>IF(U1083=0,ROUNDUP((Q1083-日期设置!$B$2)/365,0),ROUNDUP((R1083-日期设置!$B$2)/365,0))</f>
        <v>6</v>
      </c>
      <c r="X1083" s="18">
        <f>_xlfn.IFNA(VLOOKUP(A1083,过往入选债券!A:D,4,0),2)</f>
        <v>2</v>
      </c>
      <c r="Y1083">
        <f>_xlfn.IFNA(VLOOKUP(C1083,[2]Sheet1!$A:$A,1,0),3)</f>
        <v>3</v>
      </c>
    </row>
    <row r="1084" spans="1:25" hidden="1" x14ac:dyDescent="0.2">
      <c r="A1084" s="21" t="s">
        <v>964</v>
      </c>
      <c r="B1084" s="21" t="s">
        <v>965</v>
      </c>
      <c r="C1084" s="37" t="s">
        <v>966</v>
      </c>
      <c r="D1084" s="26" t="str">
        <f>[1]!b_calc_yield(A1084,日期设置!$B$2,F1084,1,R1084,1,O1084,L1084,S1084,)</f>
        <v>Fetching...</v>
      </c>
      <c r="E1084" s="26">
        <f t="shared" si="32"/>
        <v>12.382619595638689</v>
      </c>
      <c r="F1084" s="18">
        <f>[1]!b_dq_cleanprice($A1084,日期设置!B$2)</f>
        <v>100</v>
      </c>
      <c r="G1084" s="18" t="str">
        <f t="shared" si="33"/>
        <v>1.75 + 0</v>
      </c>
      <c r="H1084" s="27">
        <f>[1]!b_dq_pctchange($A1084,日期设置!$B$2,1)/100</f>
        <v>0</v>
      </c>
      <c r="I1084" s="26">
        <f>[1]!b_pq_pctchange(A1084,日期设置!$B$4,日期设置!$B$2,1)</f>
        <v>0</v>
      </c>
      <c r="J1084" s="26">
        <f>[1]!b_pq_pctchange(A1084,日期设置!$C$4,日期设置!$B$2,1)</f>
        <v>0</v>
      </c>
      <c r="K1084" s="52">
        <f>[1]!b_dq_amount($A1084,日期设置!B$2,2,10000)</f>
        <v>0</v>
      </c>
      <c r="L1084" s="26">
        <f>[1]!b_info_latestpar(A1084,日期设置!$B$2)</f>
        <v>100</v>
      </c>
      <c r="M1084" s="6">
        <f>[1]!b_info_outstandingbalance($A1084,日期设置!B$2)</f>
        <v>2.5</v>
      </c>
      <c r="N1084" s="7">
        <f>[1]!b_info_latestissurercreditrating2(A1084,日期设置!$B$2,"102","1")</f>
        <v>0</v>
      </c>
      <c r="O1084" s="8">
        <v>7.2</v>
      </c>
      <c r="P1084" s="9">
        <f>[1]!b_info_repurchasedate(A1084)</f>
        <v>0</v>
      </c>
      <c r="Q1084" s="8" t="s">
        <v>17217</v>
      </c>
      <c r="R1084" s="2" t="str">
        <f>IF((--IF(P1084=0,Q1084,P1084))&gt;(--日期设置!$B$2),IF(P1084=0,Q1084,P1084),Q1084)</f>
        <v>2022-12-21</v>
      </c>
      <c r="S1084" s="2" t="s">
        <v>18092</v>
      </c>
      <c r="T1084" s="8">
        <f>[1]!b_anal_ptmyear($A1084,日期设置!$B$2)</f>
        <v>1.7506849315068493</v>
      </c>
      <c r="U1084" s="8">
        <f>[1]!b_anal_termifexercise($A1084,日期设置!B$2)</f>
        <v>0</v>
      </c>
      <c r="V1084" s="10">
        <f>[1]!b_dq_dirtyprice(A1084,日期设置!$B$2)</f>
        <v>101.79510000000001</v>
      </c>
      <c r="W1084" s="11">
        <f>IF(U1084=0,ROUNDUP((Q1084-日期设置!$B$2)/365,0),ROUNDUP((R1084-日期设置!$B$2)/365,0))</f>
        <v>2</v>
      </c>
      <c r="X1084" s="18">
        <f>_xlfn.IFNA(VLOOKUP(A1084,过往入选债券!A:D,4,0),2)</f>
        <v>2</v>
      </c>
      <c r="Y1084">
        <f>_xlfn.IFNA(VLOOKUP(C1084,[2]Sheet1!$A:$A,1,0),3)</f>
        <v>3</v>
      </c>
    </row>
    <row r="1085" spans="1:25" hidden="1" x14ac:dyDescent="0.2">
      <c r="A1085" s="21" t="s">
        <v>14074</v>
      </c>
      <c r="B1085" s="21" t="s">
        <v>14075</v>
      </c>
      <c r="C1085" s="37" t="s">
        <v>14076</v>
      </c>
      <c r="D1085" s="26" t="str">
        <f>[1]!b_calc_yield(A1085,日期设置!$B$2,F1085,1,R1085,1,O1085,L1085,S1085,)</f>
        <v>Fetching...</v>
      </c>
      <c r="E1085" s="26">
        <f t="shared" si="32"/>
        <v>31.934062093470295</v>
      </c>
      <c r="F1085" s="18">
        <f>[1]!b_dq_cleanprice($A1085,日期设置!B$2)</f>
        <v>79.162999999999997</v>
      </c>
      <c r="G1085" s="18" t="str">
        <f t="shared" si="33"/>
        <v>3.43 + 0</v>
      </c>
      <c r="H1085" s="27">
        <f>[1]!b_dq_pctchange($A1085,日期设置!$B$2,1)/100</f>
        <v>0</v>
      </c>
      <c r="I1085" s="26">
        <f>[1]!b_pq_pctchange(A1085,日期设置!$B$4,日期设置!$B$2,1)</f>
        <v>0</v>
      </c>
      <c r="J1085" s="26">
        <f>[1]!b_pq_pctchange(A1085,日期设置!$C$4,日期设置!$B$2,1)</f>
        <v>0</v>
      </c>
      <c r="K1085" s="52">
        <f>[1]!b_dq_amount($A1085,日期设置!B$2,2,10000)</f>
        <v>0</v>
      </c>
      <c r="L1085" s="26">
        <f>[1]!b_info_latestpar(A1085,日期设置!$B$2)</f>
        <v>80</v>
      </c>
      <c r="M1085" s="6">
        <f>[1]!b_info_outstandingbalance($A1085,日期设置!B$2)</f>
        <v>4.8</v>
      </c>
      <c r="N1085" s="7" t="str">
        <f>[1]!b_info_latestissurercreditrating2(A1085,日期设置!$B$2,"102","1")</f>
        <v>AA</v>
      </c>
      <c r="O1085" s="8">
        <v>7.18</v>
      </c>
      <c r="P1085" s="9">
        <f>[1]!b_info_repurchasedate(A1085)</f>
        <v>0</v>
      </c>
      <c r="Q1085" s="8" t="s">
        <v>16011</v>
      </c>
      <c r="R1085" s="2" t="str">
        <f>IF((--IF(P1085=0,Q1085,P1085))&gt;(--日期设置!$B$2),IF(P1085=0,Q1085,P1085),Q1085)</f>
        <v>2024-08-28</v>
      </c>
      <c r="S1085" s="2" t="s">
        <v>17798</v>
      </c>
      <c r="T1085" s="8">
        <f>[1]!b_anal_ptmyear($A1085,日期设置!$B$2)</f>
        <v>3.4356164383561643</v>
      </c>
      <c r="U1085" s="8">
        <f>[1]!b_anal_termifexercise($A1085,日期设置!B$2)</f>
        <v>0</v>
      </c>
      <c r="V1085" s="10">
        <f>[1]!b_dq_dirtyprice(A1085,日期设置!$B$2)</f>
        <v>82.404799999999994</v>
      </c>
      <c r="W1085" s="11">
        <f>IF(U1085=0,ROUNDUP((Q1085-日期设置!$B$2)/365,0),ROUNDUP((R1085-日期设置!$B$2)/365,0))</f>
        <v>4</v>
      </c>
      <c r="X1085" s="18">
        <f>_xlfn.IFNA(VLOOKUP(A1085,过往入选债券!A:D,4,0),2)</f>
        <v>2</v>
      </c>
      <c r="Y1085">
        <f>_xlfn.IFNA(VLOOKUP(C1085,[2]Sheet1!$A:$A,1,0),3)</f>
        <v>3</v>
      </c>
    </row>
    <row r="1086" spans="1:25" hidden="1" x14ac:dyDescent="0.2">
      <c r="A1086" s="21" t="s">
        <v>3725</v>
      </c>
      <c r="B1086" s="21" t="s">
        <v>3726</v>
      </c>
      <c r="C1086" s="37" t="s">
        <v>1151</v>
      </c>
      <c r="D1086" s="26" t="str">
        <f>[1]!b_calc_yield(A1086,日期设置!$B$2,F1086,1,R1086,1,O1086,L1086,S1086,)</f>
        <v>Fetching...</v>
      </c>
      <c r="E1086" s="26">
        <f t="shared" si="32"/>
        <v>12.151890137715915</v>
      </c>
      <c r="F1086" s="18">
        <f>[1]!b_dq_cleanprice($A1086,日期设置!B$2)</f>
        <v>100.9375</v>
      </c>
      <c r="G1086" s="18" t="str">
        <f t="shared" si="33"/>
        <v>3.72 + 1.72</v>
      </c>
      <c r="H1086" s="27">
        <f>[1]!b_dq_pctchange($A1086,日期设置!$B$2,1)/100</f>
        <v>0</v>
      </c>
      <c r="I1086" s="26">
        <f>[1]!b_pq_pctchange(A1086,日期设置!$B$4,日期设置!$B$2,1)</f>
        <v>0</v>
      </c>
      <c r="J1086" s="26">
        <f>[1]!b_pq_pctchange(A1086,日期设置!$C$4,日期设置!$B$2,1)</f>
        <v>0</v>
      </c>
      <c r="K1086" s="52">
        <f>[1]!b_dq_amount($A1086,日期设置!B$2,2,10000)</f>
        <v>0</v>
      </c>
      <c r="L1086" s="26">
        <f>[1]!b_info_latestpar(A1086,日期设置!$B$2)</f>
        <v>100</v>
      </c>
      <c r="M1086" s="6">
        <f>[1]!b_info_outstandingbalance($A1086,日期设置!B$2)</f>
        <v>4</v>
      </c>
      <c r="N1086" s="7">
        <f>[1]!b_info_latestissurercreditrating2(A1086,日期设置!$B$2,"102","1")</f>
        <v>0</v>
      </c>
      <c r="O1086" s="8">
        <v>7.8</v>
      </c>
      <c r="P1086" s="9" t="str">
        <f>[1]!b_info_repurchasedate(A1086)</f>
        <v>2022-12-12</v>
      </c>
      <c r="Q1086" s="8" t="s">
        <v>17350</v>
      </c>
      <c r="R1086" s="2" t="str">
        <f>IF((--IF(P1086=0,Q1086,P1086))&gt;(--日期设置!$B$2),IF(P1086=0,Q1086,P1086),Q1086)</f>
        <v>2022-12-12</v>
      </c>
      <c r="S1086" s="2" t="s">
        <v>18886</v>
      </c>
      <c r="T1086" s="8">
        <f>[1]!b_anal_ptmyear($A1086,日期设置!$B$2)</f>
        <v>3.7260273972602738</v>
      </c>
      <c r="U1086" s="8">
        <f>[1]!b_anal_termifexercise($A1086,日期设置!B$2)</f>
        <v>1.726027397260274</v>
      </c>
      <c r="V1086" s="10">
        <f>[1]!b_dq_dirtyprice(A1086,日期设置!$B$2)</f>
        <v>103.0745</v>
      </c>
      <c r="W1086" s="11">
        <f>IF(U1086=0,ROUNDUP((Q1086-日期设置!$B$2)/365,0),ROUNDUP((R1086-日期设置!$B$2)/365,0))</f>
        <v>2</v>
      </c>
      <c r="X1086" s="18">
        <f>_xlfn.IFNA(VLOOKUP(A1086,过往入选债券!A:D,4,0),2)</f>
        <v>2</v>
      </c>
      <c r="Y1086">
        <f>_xlfn.IFNA(VLOOKUP(C1086,[2]Sheet1!$A:$A,1,0),3)</f>
        <v>3</v>
      </c>
    </row>
    <row r="1087" spans="1:25" hidden="1" x14ac:dyDescent="0.2">
      <c r="A1087" s="21" t="s">
        <v>4727</v>
      </c>
      <c r="B1087" s="21" t="s">
        <v>4728</v>
      </c>
      <c r="C1087" s="37" t="s">
        <v>1085</v>
      </c>
      <c r="D1087" s="26" t="str">
        <f>[1]!b_calc_yield(A1087,日期设置!$B$2,F1087,1,R1087,1,O1087,L1087,S1087,)</f>
        <v>Fetching...</v>
      </c>
      <c r="E1087" s="26">
        <f t="shared" si="32"/>
        <v>9.0218934922461802</v>
      </c>
      <c r="F1087" s="18">
        <f>[1]!b_dq_cleanprice($A1087,日期设置!B$2)</f>
        <v>100.3464</v>
      </c>
      <c r="G1087" s="18" t="str">
        <f t="shared" si="33"/>
        <v>4.31 + 1.31</v>
      </c>
      <c r="H1087" s="27">
        <f>[1]!b_dq_pctchange($A1087,日期设置!$B$2,1)/100</f>
        <v>0</v>
      </c>
      <c r="I1087" s="26">
        <f>[1]!b_pq_pctchange(A1087,日期设置!$B$4,日期设置!$B$2,1)</f>
        <v>0</v>
      </c>
      <c r="J1087" s="26">
        <f>[1]!b_pq_pctchange(A1087,日期设置!$C$4,日期设置!$B$2,1)</f>
        <v>0</v>
      </c>
      <c r="K1087" s="52">
        <f>[1]!b_dq_amount($A1087,日期设置!B$2,2,10000)</f>
        <v>0</v>
      </c>
      <c r="L1087" s="26">
        <f>[1]!b_info_latestpar(A1087,日期设置!$B$2)</f>
        <v>100</v>
      </c>
      <c r="M1087" s="6">
        <f>[1]!b_info_outstandingbalance($A1087,日期设置!B$2)</f>
        <v>5</v>
      </c>
      <c r="N1087" s="7">
        <f>[1]!b_info_latestissurercreditrating2(A1087,日期设置!$B$2,"102","1")</f>
        <v>0</v>
      </c>
      <c r="O1087" s="8">
        <v>7.5</v>
      </c>
      <c r="P1087" s="9" t="str">
        <f>[1]!b_info_repurchasedate(A1087)</f>
        <v>2022-07-15</v>
      </c>
      <c r="Q1087" s="8" t="s">
        <v>17132</v>
      </c>
      <c r="R1087" s="2" t="str">
        <f>IF((--IF(P1087=0,Q1087,P1087))&gt;(--日期设置!$B$2),IF(P1087=0,Q1087,P1087),Q1087)</f>
        <v>2022-07-15</v>
      </c>
      <c r="S1087" s="2" t="s">
        <v>18731</v>
      </c>
      <c r="T1087" s="8">
        <f>[1]!b_anal_ptmyear($A1087,日期设置!$B$2)</f>
        <v>4.3150684931506849</v>
      </c>
      <c r="U1087" s="8">
        <f>[1]!b_anal_termifexercise($A1087,日期设置!B$2)</f>
        <v>1.3150684931506849</v>
      </c>
      <c r="V1087" s="10">
        <f>[1]!b_dq_dirtyprice(A1087,日期设置!$B$2)</f>
        <v>105.4834</v>
      </c>
      <c r="W1087" s="11">
        <f>IF(U1087=0,ROUNDUP((Q1087-日期设置!$B$2)/365,0),ROUNDUP((R1087-日期设置!$B$2)/365,0))</f>
        <v>2</v>
      </c>
      <c r="X1087" s="18" t="str">
        <f>_xlfn.IFNA(VLOOKUP(A1087,过往入选债券!A:D,4,0),2)</f>
        <v>否</v>
      </c>
      <c r="Y1087">
        <f>_xlfn.IFNA(VLOOKUP(C1087,[2]Sheet1!$A:$A,1,0),3)</f>
        <v>3</v>
      </c>
    </row>
    <row r="1088" spans="1:25" hidden="1" x14ac:dyDescent="0.2">
      <c r="A1088" s="28" t="s">
        <v>21862</v>
      </c>
      <c r="B1088" s="28" t="s">
        <v>22056</v>
      </c>
      <c r="C1088" s="39" t="s">
        <v>262</v>
      </c>
      <c r="D1088" s="26" t="str">
        <f>[1]!b_calc_yield(A1088,日期设置!$B$2,F1088,1,R1088,1,O1088,L1088,S1088,)</f>
        <v>Fetching...</v>
      </c>
      <c r="E1088" s="26">
        <f t="shared" si="32"/>
        <v>12.143559440497743</v>
      </c>
      <c r="F1088" s="18">
        <f>[1]!b_dq_cleanprice($A1088,日期设置!B$2)</f>
        <v>100</v>
      </c>
      <c r="G1088" s="18" t="str">
        <f t="shared" si="33"/>
        <v>2.72 + 1.72</v>
      </c>
      <c r="H1088" s="27">
        <f>[1]!b_dq_pctchange($A1088,日期设置!$B$2,1)/100</f>
        <v>0</v>
      </c>
      <c r="I1088" s="26">
        <f>[1]!b_pq_pctchange(A1088,日期设置!$B$4,日期设置!$B$2,1)</f>
        <v>0</v>
      </c>
      <c r="J1088" s="26">
        <f>[1]!b_pq_pctchange(A1088,日期设置!$C$4,日期设置!$B$2,1)</f>
        <v>0</v>
      </c>
      <c r="K1088" s="52">
        <f>[1]!b_dq_amount($A1088,日期设置!B$2,2,10000)</f>
        <v>0</v>
      </c>
      <c r="L1088" s="26">
        <f>[1]!b_info_latestpar(A1088,日期设置!$B$2)</f>
        <v>100</v>
      </c>
      <c r="M1088" s="6">
        <f>[1]!b_info_outstandingbalance($A1088,日期设置!B$2)</f>
        <v>13.8</v>
      </c>
      <c r="N1088" s="7" t="str">
        <f>[1]!b_info_latestissurercreditrating2(A1088,日期设置!$B$2,"102","1")</f>
        <v>AAA</v>
      </c>
      <c r="O1088" s="43">
        <v>7.2</v>
      </c>
      <c r="P1088" s="9" t="str">
        <f>[1]!b_info_repurchasedate(A1088)</f>
        <v>2022-12-10</v>
      </c>
      <c r="Q1088" s="31" t="s">
        <v>16825</v>
      </c>
      <c r="R1088" s="2" t="str">
        <f>IF((--IF(P1088=0,Q1088,P1088))&gt;(--日期设置!$B$2),IF(P1088=0,Q1088,P1088),Q1088)</f>
        <v>2022-12-10</v>
      </c>
      <c r="S1088" s="31" t="s">
        <v>16412</v>
      </c>
      <c r="T1088" s="8">
        <f>[1]!b_anal_ptmyear($A1088,日期设置!$B$2)</f>
        <v>2.7205479452054795</v>
      </c>
      <c r="U1088" s="8">
        <f>[1]!b_anal_termifexercise($A1088,日期设置!B$2)</f>
        <v>1.7205479452054795</v>
      </c>
      <c r="V1088" s="10">
        <f>[1]!b_dq_dirtyprice(A1088,日期设置!$B$2)</f>
        <v>102.0121</v>
      </c>
      <c r="W1088" s="11">
        <f>IF(U1088=0,ROUNDUP((Q1088-日期设置!$B$2)/365,0),ROUNDUP((R1088-日期设置!$B$2)/365,0))</f>
        <v>2</v>
      </c>
      <c r="X1088" s="18">
        <f>_xlfn.IFNA(VLOOKUP(A1088,过往入选债券!A:D,4,0),2)</f>
        <v>2</v>
      </c>
      <c r="Y1088">
        <f>_xlfn.IFNA(VLOOKUP(C1088,[2]Sheet1!$A:$A,1,0),3)</f>
        <v>3</v>
      </c>
    </row>
    <row r="1089" spans="1:25" hidden="1" x14ac:dyDescent="0.2">
      <c r="A1089" s="21" t="s">
        <v>14157</v>
      </c>
      <c r="B1089" s="21" t="s">
        <v>14158</v>
      </c>
      <c r="C1089" s="37" t="s">
        <v>14159</v>
      </c>
      <c r="D1089" s="26" t="str">
        <f>[1]!b_calc_yield(A1089,日期设置!$B$2,F1089,1,R1089,1,O1089,L1089,S1089,)</f>
        <v>Fetching...</v>
      </c>
      <c r="E1089" s="26">
        <f t="shared" si="32"/>
        <v>32.531385677195559</v>
      </c>
      <c r="F1089" s="18">
        <f>[1]!b_dq_cleanprice($A1089,日期设置!B$2)</f>
        <v>79.892799999999994</v>
      </c>
      <c r="G1089" s="18" t="str">
        <f t="shared" si="33"/>
        <v>3.50 + 0</v>
      </c>
      <c r="H1089" s="27">
        <f>[1]!b_dq_pctchange($A1089,日期设置!$B$2,1)/100</f>
        <v>0</v>
      </c>
      <c r="I1089" s="26">
        <f>[1]!b_pq_pctchange(A1089,日期设置!$B$4,日期设置!$B$2,1)</f>
        <v>0</v>
      </c>
      <c r="J1089" s="26">
        <f>[1]!b_pq_pctchange(A1089,日期设置!$C$4,日期设置!$B$2,1)</f>
        <v>0</v>
      </c>
      <c r="K1089" s="52">
        <f>[1]!b_dq_amount($A1089,日期设置!B$2,2,10000)</f>
        <v>0</v>
      </c>
      <c r="L1089" s="26">
        <f>[1]!b_info_latestpar(A1089,日期设置!$B$2)</f>
        <v>80</v>
      </c>
      <c r="M1089" s="6">
        <f>[1]!b_info_outstandingbalance($A1089,日期设置!B$2)</f>
        <v>4</v>
      </c>
      <c r="N1089" s="7" t="str">
        <f>[1]!b_info_latestissurercreditrating2(A1089,日期设置!$B$2,"102","1")</f>
        <v>AA</v>
      </c>
      <c r="O1089" s="8">
        <v>7.45</v>
      </c>
      <c r="P1089" s="9">
        <f>[1]!b_info_repurchasedate(A1089)</f>
        <v>0</v>
      </c>
      <c r="Q1089" s="8" t="s">
        <v>16945</v>
      </c>
      <c r="R1089" s="2" t="str">
        <f>IF((--IF(P1089=0,Q1089,P1089))&gt;(--日期设置!$B$2),IF(P1089=0,Q1089,P1089),Q1089)</f>
        <v>2024-09-22</v>
      </c>
      <c r="S1089" s="2" t="s">
        <v>18074</v>
      </c>
      <c r="T1089" s="8">
        <f>[1]!b_anal_ptmyear($A1089,日期设置!$B$2)</f>
        <v>3.504109589041096</v>
      </c>
      <c r="U1089" s="8">
        <f>[1]!b_anal_termifexercise($A1089,日期设置!B$2)</f>
        <v>0</v>
      </c>
      <c r="V1089" s="10">
        <f>[1]!b_dq_dirtyprice(A1089,日期设置!$B$2)</f>
        <v>82.848299999999995</v>
      </c>
      <c r="W1089" s="11">
        <f>IF(U1089=0,ROUNDUP((Q1089-日期设置!$B$2)/365,0),ROUNDUP((R1089-日期设置!$B$2)/365,0))</f>
        <v>4</v>
      </c>
      <c r="X1089" s="18">
        <f>_xlfn.IFNA(VLOOKUP(A1089,过往入选债券!A:D,4,0),2)</f>
        <v>2</v>
      </c>
      <c r="Y1089">
        <f>_xlfn.IFNA(VLOOKUP(C1089,[2]Sheet1!$A:$A,1,0),3)</f>
        <v>3</v>
      </c>
    </row>
    <row r="1090" spans="1:25" hidden="1" x14ac:dyDescent="0.2">
      <c r="A1090" s="21" t="s">
        <v>14583</v>
      </c>
      <c r="B1090" s="21" t="s">
        <v>14584</v>
      </c>
      <c r="C1090" s="37" t="s">
        <v>13180</v>
      </c>
      <c r="D1090" s="26" t="str">
        <f>[1]!b_calc_yield(A1090,日期设置!$B$2,F1090,1,R1090,1,O1090,L1090,S1090,)</f>
        <v>Fetching...</v>
      </c>
      <c r="E1090" s="26">
        <f t="shared" ref="E1090:E1153" si="34">((O1090*W1090+L1090)/V1090-1)*100</f>
        <v>47.266815391569338</v>
      </c>
      <c r="F1090" s="18">
        <f>[1]!b_dq_cleanprice($A1090,日期设置!B$2)</f>
        <v>102.8977</v>
      </c>
      <c r="G1090" s="18" t="str">
        <f t="shared" ref="G1090:G1153" si="35">LEFT(T1090,4)&amp;" + "&amp;LEFT(U1090,4)</f>
        <v>7.11 + 0</v>
      </c>
      <c r="H1090" s="27">
        <f>[1]!b_dq_pctchange($A1090,日期设置!$B$2,1)/100</f>
        <v>0</v>
      </c>
      <c r="I1090" s="26">
        <f>[1]!b_pq_pctchange(A1090,日期设置!$B$4,日期设置!$B$2,1)</f>
        <v>0</v>
      </c>
      <c r="J1090" s="26">
        <f>[1]!b_pq_pctchange(A1090,日期设置!$C$4,日期设置!$B$2,1)</f>
        <v>0</v>
      </c>
      <c r="K1090" s="52">
        <f>[1]!b_dq_amount($A1090,日期设置!B$2,2,10000)</f>
        <v>0</v>
      </c>
      <c r="L1090" s="26">
        <f>[1]!b_info_latestpar(A1090,日期设置!$B$2)</f>
        <v>100</v>
      </c>
      <c r="M1090" s="6">
        <f>[1]!b_info_outstandingbalance($A1090,日期设置!B$2)</f>
        <v>10</v>
      </c>
      <c r="N1090" s="7" t="str">
        <f>[1]!b_info_latestissurercreditrating2(A1090,日期设置!$B$2,"102","1")</f>
        <v>AA</v>
      </c>
      <c r="O1090" s="8">
        <v>7.7</v>
      </c>
      <c r="P1090" s="9">
        <f>[1]!b_info_repurchasedate(A1090)</f>
        <v>0</v>
      </c>
      <c r="Q1090" s="8" t="s">
        <v>17584</v>
      </c>
      <c r="R1090" s="2" t="str">
        <f>IF((--IF(P1090=0,Q1090,P1090))&gt;(--日期设置!$B$2),IF(P1090=0,Q1090,P1090),Q1090)</f>
        <v>2028-05-02</v>
      </c>
      <c r="S1090" s="2" t="s">
        <v>17810</v>
      </c>
      <c r="T1090" s="8">
        <f>[1]!b_anal_ptmyear($A1090,日期设置!$B$2)</f>
        <v>7.1123287671232873</v>
      </c>
      <c r="U1090" s="8">
        <f>[1]!b_anal_termifexercise($A1090,日期设置!B$2)</f>
        <v>0</v>
      </c>
      <c r="V1090" s="10">
        <f>[1]!b_dq_dirtyprice(A1090,日期设置!$B$2)</f>
        <v>109.7328</v>
      </c>
      <c r="W1090" s="11">
        <f>IF(U1090=0,ROUNDUP((Q1090-日期设置!$B$2)/365,0),ROUNDUP((R1090-日期设置!$B$2)/365,0))</f>
        <v>8</v>
      </c>
      <c r="X1090" s="18">
        <f>_xlfn.IFNA(VLOOKUP(A1090,过往入选债券!A:D,4,0),2)</f>
        <v>2</v>
      </c>
      <c r="Y1090">
        <f>_xlfn.IFNA(VLOOKUP(C1090,[2]Sheet1!$A:$A,1,0),3)</f>
        <v>3</v>
      </c>
    </row>
    <row r="1091" spans="1:25" hidden="1" x14ac:dyDescent="0.2">
      <c r="A1091" s="21" t="s">
        <v>7623</v>
      </c>
      <c r="B1091" s="21" t="s">
        <v>7624</v>
      </c>
      <c r="C1091" s="37" t="s">
        <v>493</v>
      </c>
      <c r="D1091" s="26" t="str">
        <f>[1]!b_calc_yield(A1091,日期设置!$B$2,F1091,1,R1091,1,O1091,L1091,S1091,)</f>
        <v>Fetching...</v>
      </c>
      <c r="E1091" s="26">
        <f t="shared" si="34"/>
        <v>4.9042363705188441</v>
      </c>
      <c r="F1091" s="18">
        <f>[1]!b_dq_cleanprice($A1091,日期设置!B$2)</f>
        <v>99.951899999999995</v>
      </c>
      <c r="G1091" s="18" t="str">
        <f t="shared" si="35"/>
        <v>0.68 + 0</v>
      </c>
      <c r="H1091" s="27">
        <f>[1]!b_dq_pctchange($A1091,日期设置!$B$2,1)/100</f>
        <v>0</v>
      </c>
      <c r="I1091" s="26">
        <f>[1]!b_pq_pctchange(A1091,日期设置!$B$4,日期设置!$B$2,1)</f>
        <v>0</v>
      </c>
      <c r="J1091" s="26">
        <f>[1]!b_pq_pctchange(A1091,日期设置!$C$4,日期设置!$B$2,1)</f>
        <v>0</v>
      </c>
      <c r="K1091" s="52">
        <f>[1]!b_dq_amount($A1091,日期设置!B$2,2,10000)</f>
        <v>0</v>
      </c>
      <c r="L1091" s="26">
        <f>[1]!b_info_latestpar(A1091,日期设置!$B$2)</f>
        <v>100</v>
      </c>
      <c r="M1091" s="6">
        <f>[1]!b_info_outstandingbalance($A1091,日期设置!B$2)</f>
        <v>10</v>
      </c>
      <c r="N1091" s="7" t="str">
        <f>[1]!b_info_latestissurercreditrating2(A1091,日期设置!$B$2,"102","1")</f>
        <v>AAA</v>
      </c>
      <c r="O1091" s="8">
        <v>7.25</v>
      </c>
      <c r="P1091" s="9">
        <f>[1]!b_info_repurchasedate(A1091)</f>
        <v>0</v>
      </c>
      <c r="Q1091" s="8" t="s">
        <v>16765</v>
      </c>
      <c r="R1091" s="2" t="str">
        <f>IF((--IF(P1091=0,Q1091,P1091))&gt;(--日期设置!$B$2),IF(P1091=0,Q1091,P1091),Q1091)</f>
        <v>2021-11-27</v>
      </c>
      <c r="S1091" s="2" t="s">
        <v>18475</v>
      </c>
      <c r="T1091" s="8">
        <f>[1]!b_anal_ptmyear($A1091,日期设置!$B$2)</f>
        <v>0.68493150684931503</v>
      </c>
      <c r="U1091" s="8">
        <f>[1]!b_anal_termifexercise($A1091,日期设置!B$2)</f>
        <v>0</v>
      </c>
      <c r="V1091" s="10">
        <f>[1]!b_dq_dirtyprice(A1091,日期设置!$B$2)</f>
        <v>102.23609999999999</v>
      </c>
      <c r="W1091" s="11">
        <f>IF(U1091=0,ROUNDUP((Q1091-日期设置!$B$2)/365,0),ROUNDUP((R1091-日期设置!$B$2)/365,0))</f>
        <v>1</v>
      </c>
      <c r="X1091" s="18">
        <f>_xlfn.IFNA(VLOOKUP(A1091,过往入选债券!A:D,4,0),2)</f>
        <v>2</v>
      </c>
      <c r="Y1091">
        <f>_xlfn.IFNA(VLOOKUP(C1091,[2]Sheet1!$A:$A,1,0),3)</f>
        <v>3</v>
      </c>
    </row>
    <row r="1092" spans="1:25" hidden="1" x14ac:dyDescent="0.2">
      <c r="A1092" s="21" t="s">
        <v>15386</v>
      </c>
      <c r="B1092" s="21" t="s">
        <v>15387</v>
      </c>
      <c r="C1092" s="37" t="s">
        <v>15235</v>
      </c>
      <c r="D1092" s="26" t="str">
        <f>[1]!b_calc_yield(A1092,日期设置!$B$2,F1092,1,R1092,1,O1092,L1092,S1092,)</f>
        <v>Fetching...</v>
      </c>
      <c r="E1092" s="26">
        <f t="shared" si="34"/>
        <v>37.503548877565443</v>
      </c>
      <c r="F1092" s="18">
        <f>[1]!b_dq_cleanprice($A1092,日期设置!B$2)</f>
        <v>97.081500000000005</v>
      </c>
      <c r="G1092" s="18" t="str">
        <f t="shared" si="35"/>
        <v>5.38 + 0</v>
      </c>
      <c r="H1092" s="27">
        <f>[1]!b_dq_pctchange($A1092,日期设置!$B$2,1)/100</f>
        <v>0</v>
      </c>
      <c r="I1092" s="26">
        <f>[1]!b_pq_pctchange(A1092,日期设置!$B$4,日期设置!$B$2,1)</f>
        <v>-1.5909620784381211</v>
      </c>
      <c r="J1092" s="26">
        <f>[1]!b_pq_pctchange(A1092,日期设置!$C$4,日期设置!$B$2,1)</f>
        <v>-1.9932179708629052</v>
      </c>
      <c r="K1092" s="52">
        <f>[1]!b_dq_amount($A1092,日期设置!B$2,2,10000)</f>
        <v>0</v>
      </c>
      <c r="L1092" s="26">
        <f>[1]!b_info_latestpar(A1092,日期设置!$B$2)</f>
        <v>100</v>
      </c>
      <c r="M1092" s="6">
        <f>[1]!b_info_outstandingbalance($A1092,日期设置!B$2)</f>
        <v>7</v>
      </c>
      <c r="N1092" s="7" t="str">
        <f>[1]!b_info_latestissurercreditrating2(A1092,日期设置!$B$2,"102","1")</f>
        <v>AA</v>
      </c>
      <c r="O1092" s="8">
        <v>6.5</v>
      </c>
      <c r="P1092" s="9">
        <f>[1]!b_info_repurchasedate(A1092)</f>
        <v>0</v>
      </c>
      <c r="Q1092" s="8" t="s">
        <v>17689</v>
      </c>
      <c r="R1092" s="2" t="str">
        <f>IF((--IF(P1092=0,Q1092,P1092))&gt;(--日期设置!$B$2),IF(P1092=0,Q1092,P1092),Q1092)</f>
        <v>2026-08-09</v>
      </c>
      <c r="S1092" s="2" t="s">
        <v>18417</v>
      </c>
      <c r="T1092" s="8">
        <f>[1]!b_anal_ptmyear($A1092,日期设置!$B$2)</f>
        <v>5.3835616438356162</v>
      </c>
      <c r="U1092" s="8">
        <f>[1]!b_anal_termifexercise($A1092,日期设置!B$2)</f>
        <v>0</v>
      </c>
      <c r="V1092" s="10">
        <f>[1]!b_dq_dirtyprice(A1092,日期设置!$B$2)</f>
        <v>101.0883</v>
      </c>
      <c r="W1092" s="11">
        <f>IF(U1092=0,ROUNDUP((Q1092-日期设置!$B$2)/365,0),ROUNDUP((R1092-日期设置!$B$2)/365,0))</f>
        <v>6</v>
      </c>
      <c r="X1092" s="18">
        <f>_xlfn.IFNA(VLOOKUP(A1092,过往入选债券!A:D,4,0),2)</f>
        <v>2</v>
      </c>
      <c r="Y1092">
        <f>_xlfn.IFNA(VLOOKUP(C1092,[2]Sheet1!$A:$A,1,0),3)</f>
        <v>3</v>
      </c>
    </row>
    <row r="1093" spans="1:25" hidden="1" x14ac:dyDescent="0.2">
      <c r="A1093" s="21" t="s">
        <v>5706</v>
      </c>
      <c r="B1093" s="21" t="s">
        <v>5707</v>
      </c>
      <c r="C1093" s="37" t="s">
        <v>267</v>
      </c>
      <c r="D1093" s="26" t="str">
        <f>[1]!b_calc_yield(A1093,日期设置!$B$2,F1093,1,R1093,1,O1093,L1093,S1093,)</f>
        <v>Fetching...</v>
      </c>
      <c r="E1093" s="26">
        <f t="shared" si="34"/>
        <v>7.6983139444315007</v>
      </c>
      <c r="F1093" s="18">
        <f>[1]!b_dq_cleanprice($A1093,日期设置!B$2)</f>
        <v>98.766800000000003</v>
      </c>
      <c r="G1093" s="18" t="str">
        <f t="shared" si="35"/>
        <v>1.12 + 0</v>
      </c>
      <c r="H1093" s="27">
        <f>[1]!b_dq_pctchange($A1093,日期设置!$B$2,1)/100</f>
        <v>0</v>
      </c>
      <c r="I1093" s="26">
        <f>[1]!b_pq_pctchange(A1093,日期设置!$B$4,日期设置!$B$2,1)</f>
        <v>3.3423204616859929E-2</v>
      </c>
      <c r="J1093" s="26">
        <f>[1]!b_pq_pctchange(A1093,日期设置!$C$4,日期设置!$B$2,1)</f>
        <v>-1.2811773478089548</v>
      </c>
      <c r="K1093" s="52">
        <f>[1]!b_dq_amount($A1093,日期设置!B$2,2,10000)</f>
        <v>0</v>
      </c>
      <c r="L1093" s="26">
        <f>[1]!b_info_latestpar(A1093,日期设置!$B$2)</f>
        <v>100</v>
      </c>
      <c r="M1093" s="6">
        <f>[1]!b_info_outstandingbalance($A1093,日期设置!B$2)</f>
        <v>5</v>
      </c>
      <c r="N1093" s="7" t="str">
        <f>[1]!b_info_latestissurercreditrating2(A1093,日期设置!$B$2,"102","1")</f>
        <v>AA</v>
      </c>
      <c r="O1093" s="8">
        <v>6</v>
      </c>
      <c r="P1093" s="9">
        <f>[1]!b_info_repurchasedate(A1093)</f>
        <v>0</v>
      </c>
      <c r="Q1093" s="8" t="s">
        <v>16222</v>
      </c>
      <c r="R1093" s="2" t="str">
        <f>IF((--IF(P1093=0,Q1093,P1093))&gt;(--日期设置!$B$2),IF(P1093=0,Q1093,P1093),Q1093)</f>
        <v>2022-05-08</v>
      </c>
      <c r="S1093" s="2" t="s">
        <v>18007</v>
      </c>
      <c r="T1093" s="8">
        <f>[1]!b_anal_ptmyear($A1093,日期设置!$B$2)</f>
        <v>1.1287671232876713</v>
      </c>
      <c r="U1093" s="8">
        <f>[1]!b_anal_termifexercise($A1093,日期设置!B$2)</f>
        <v>0</v>
      </c>
      <c r="V1093" s="10">
        <f>[1]!b_dq_dirtyprice(A1093,日期设置!$B$2)</f>
        <v>103.99420000000001</v>
      </c>
      <c r="W1093" s="11">
        <f>IF(U1093=0,ROUNDUP((Q1093-日期设置!$B$2)/365,0),ROUNDUP((R1093-日期设置!$B$2)/365,0))</f>
        <v>2</v>
      </c>
      <c r="X1093" s="18">
        <f>_xlfn.IFNA(VLOOKUP(A1093,过往入选债券!A:D,4,0),2)</f>
        <v>2</v>
      </c>
      <c r="Y1093">
        <f>_xlfn.IFNA(VLOOKUP(C1093,[2]Sheet1!$A:$A,1,0),3)</f>
        <v>3</v>
      </c>
    </row>
    <row r="1094" spans="1:25" hidden="1" x14ac:dyDescent="0.2">
      <c r="A1094" s="21" t="s">
        <v>14911</v>
      </c>
      <c r="B1094" s="21" t="s">
        <v>14912</v>
      </c>
      <c r="C1094" s="37" t="s">
        <v>14741</v>
      </c>
      <c r="D1094" s="26" t="str">
        <f>[1]!b_calc_yield(A1094,日期设置!$B$2,F1094,1,R1094,1,O1094,L1094,S1094,)</f>
        <v>Fetching...</v>
      </c>
      <c r="E1094" s="26">
        <f t="shared" si="34"/>
        <v>33.18871019669767</v>
      </c>
      <c r="F1094" s="18">
        <f>[1]!b_dq_cleanprice($A1094,日期设置!B$2)</f>
        <v>102.504</v>
      </c>
      <c r="G1094" s="18" t="str">
        <f t="shared" si="35"/>
        <v>4.76 + 0</v>
      </c>
      <c r="H1094" s="27">
        <f>[1]!b_dq_pctchange($A1094,日期设置!$B$2,1)/100</f>
        <v>0</v>
      </c>
      <c r="I1094" s="26">
        <f>[1]!b_pq_pctchange(A1094,日期设置!$B$4,日期设置!$B$2,1)</f>
        <v>0.26802308520003998</v>
      </c>
      <c r="J1094" s="26">
        <f>[1]!b_pq_pctchange(A1094,日期设置!$C$4,日期设置!$B$2,1)</f>
        <v>-1.0043083175348706</v>
      </c>
      <c r="K1094" s="52">
        <f>[1]!b_dq_amount($A1094,日期设置!B$2,2,10000)</f>
        <v>0</v>
      </c>
      <c r="L1094" s="26">
        <f>[1]!b_info_latestpar(A1094,日期设置!$B$2)</f>
        <v>100</v>
      </c>
      <c r="M1094" s="6">
        <f>[1]!b_info_outstandingbalance($A1094,日期设置!B$2)</f>
        <v>9</v>
      </c>
      <c r="N1094" s="7" t="str">
        <f>[1]!b_info_latestissurercreditrating2(A1094,日期设置!$B$2,"102","1")</f>
        <v>AA</v>
      </c>
      <c r="O1094" s="8">
        <v>7.8</v>
      </c>
      <c r="P1094" s="9">
        <f>[1]!b_info_repurchasedate(A1094)</f>
        <v>0</v>
      </c>
      <c r="Q1094" s="8" t="s">
        <v>16473</v>
      </c>
      <c r="R1094" s="2" t="str">
        <f>IF((--IF(P1094=0,Q1094,P1094))&gt;(--日期设置!$B$2),IF(P1094=0,Q1094,P1094),Q1094)</f>
        <v>2025-12-25</v>
      </c>
      <c r="S1094" s="2" t="s">
        <v>18237</v>
      </c>
      <c r="T1094" s="8">
        <f>[1]!b_anal_ptmyear($A1094,日期设置!$B$2)</f>
        <v>4.7616438356164386</v>
      </c>
      <c r="U1094" s="8">
        <f>[1]!b_anal_termifexercise($A1094,日期设置!B$2)</f>
        <v>0</v>
      </c>
      <c r="V1094" s="10">
        <f>[1]!b_dq_dirtyprice(A1094,日期设置!$B$2)</f>
        <v>104.36320000000001</v>
      </c>
      <c r="W1094" s="11">
        <f>IF(U1094=0,ROUNDUP((Q1094-日期设置!$B$2)/365,0),ROUNDUP((R1094-日期设置!$B$2)/365,0))</f>
        <v>5</v>
      </c>
      <c r="X1094" s="18">
        <f>_xlfn.IFNA(VLOOKUP(A1094,过往入选债券!A:D,4,0),2)</f>
        <v>2</v>
      </c>
      <c r="Y1094">
        <f>_xlfn.IFNA(VLOOKUP(C1094,[2]Sheet1!$A:$A,1,0),3)</f>
        <v>3</v>
      </c>
    </row>
    <row r="1095" spans="1:25" hidden="1" x14ac:dyDescent="0.2">
      <c r="A1095" s="21" t="s">
        <v>2500</v>
      </c>
      <c r="B1095" s="21" t="s">
        <v>2501</v>
      </c>
      <c r="C1095" s="37" t="s">
        <v>188</v>
      </c>
      <c r="D1095" s="26" t="str">
        <f>[1]!b_calc_yield(A1095,日期设置!$B$2,F1095,1,R1095,1,O1095,L1095,S1095,)</f>
        <v>Fetching...</v>
      </c>
      <c r="E1095" s="26">
        <f t="shared" si="34"/>
        <v>5.914460525926879</v>
      </c>
      <c r="F1095" s="18">
        <f>[1]!b_dq_cleanprice($A1095,日期设置!B$2)</f>
        <v>100.2025</v>
      </c>
      <c r="G1095" s="18" t="str">
        <f t="shared" si="35"/>
        <v>2.82 + 0.82</v>
      </c>
      <c r="H1095" s="27">
        <f>[1]!b_dq_pctchange($A1095,日期设置!$B$2,1)/100</f>
        <v>0</v>
      </c>
      <c r="I1095" s="26">
        <f>[1]!b_pq_pctchange(A1095,日期设置!$B$4,日期设置!$B$2,1)</f>
        <v>0</v>
      </c>
      <c r="J1095" s="26">
        <f>[1]!b_pq_pctchange(A1095,日期设置!$C$4,日期设置!$B$2,1)</f>
        <v>0</v>
      </c>
      <c r="K1095" s="52">
        <f>[1]!b_dq_amount($A1095,日期设置!B$2,2,10000)</f>
        <v>0</v>
      </c>
      <c r="L1095" s="26">
        <f>[1]!b_info_latestpar(A1095,日期设置!$B$2)</f>
        <v>100</v>
      </c>
      <c r="M1095" s="6">
        <f>[1]!b_info_outstandingbalance($A1095,日期设置!B$2)</f>
        <v>10</v>
      </c>
      <c r="N1095" s="7">
        <f>[1]!b_info_latestissurercreditrating2(A1095,日期设置!$B$2,"102","1")</f>
        <v>0</v>
      </c>
      <c r="O1095" s="8">
        <v>7.5</v>
      </c>
      <c r="P1095" s="9" t="str">
        <f>[1]!b_info_repurchasedate(A1095)</f>
        <v>2022-01-18</v>
      </c>
      <c r="Q1095" s="8" t="s">
        <v>17135</v>
      </c>
      <c r="R1095" s="2" t="str">
        <f>IF((--IF(P1095=0,Q1095,P1095))&gt;(--日期设置!$B$2),IF(P1095=0,Q1095,P1095),Q1095)</f>
        <v>2022-01-18</v>
      </c>
      <c r="S1095" s="2" t="s">
        <v>18020</v>
      </c>
      <c r="T1095" s="8">
        <f>[1]!b_anal_ptmyear($A1095,日期设置!$B$2)</f>
        <v>2.8273972602739725</v>
      </c>
      <c r="U1095" s="8">
        <f>[1]!b_anal_termifexercise($A1095,日期设置!B$2)</f>
        <v>0.82739726027397265</v>
      </c>
      <c r="V1095" s="10">
        <f>[1]!b_dq_dirtyprice(A1095,日期设置!$B$2)</f>
        <v>101.497</v>
      </c>
      <c r="W1095" s="11">
        <f>IF(U1095=0,ROUNDUP((Q1095-日期设置!$B$2)/365,0),ROUNDUP((R1095-日期设置!$B$2)/365,0))</f>
        <v>1</v>
      </c>
      <c r="X1095" s="18">
        <f>_xlfn.IFNA(VLOOKUP(A1095,过往入选债券!A:D,4,0),2)</f>
        <v>2</v>
      </c>
      <c r="Y1095">
        <f>_xlfn.IFNA(VLOOKUP(C1095,[2]Sheet1!$A:$A,1,0),3)</f>
        <v>3</v>
      </c>
    </row>
    <row r="1096" spans="1:25" hidden="1" x14ac:dyDescent="0.2">
      <c r="A1096" s="21" t="s">
        <v>15756</v>
      </c>
      <c r="B1096" s="21" t="s">
        <v>15757</v>
      </c>
      <c r="C1096" s="37" t="s">
        <v>15758</v>
      </c>
      <c r="D1096" s="26" t="str">
        <f>[1]!b_calc_yield(A1096,日期设置!$B$2,F1096,1,R1096,1,O1096,L1096,S1096,)</f>
        <v>Fetching...</v>
      </c>
      <c r="E1096" s="26">
        <f t="shared" si="34"/>
        <v>40.972110805448693</v>
      </c>
      <c r="F1096" s="18">
        <f>[1]!b_dq_cleanprice($A1096,日期设置!B$2)</f>
        <v>95.987799999999993</v>
      </c>
      <c r="G1096" s="18" t="str">
        <f t="shared" si="35"/>
        <v>6.01 + 0</v>
      </c>
      <c r="H1096" s="27">
        <f>[1]!b_dq_pctchange($A1096,日期设置!$B$2,1)/100</f>
        <v>0</v>
      </c>
      <c r="I1096" s="26">
        <f>[1]!b_pq_pctchange(A1096,日期设置!$B$4,日期设置!$B$2,1)</f>
        <v>0</v>
      </c>
      <c r="J1096" s="26">
        <f>[1]!b_pq_pctchange(A1096,日期设置!$C$4,日期设置!$B$2,1)</f>
        <v>-2.0482677687637243</v>
      </c>
      <c r="K1096" s="52">
        <f>[1]!b_dq_amount($A1096,日期设置!B$2,2,10000)</f>
        <v>0</v>
      </c>
      <c r="L1096" s="26">
        <f>[1]!b_info_latestpar(A1096,日期设置!$B$2)</f>
        <v>100</v>
      </c>
      <c r="M1096" s="6">
        <f>[1]!b_info_outstandingbalance($A1096,日期设置!B$2)</f>
        <v>10</v>
      </c>
      <c r="N1096" s="7" t="str">
        <f>[1]!b_info_latestissurercreditrating2(A1096,日期设置!$B$2,"102","1")</f>
        <v>AA</v>
      </c>
      <c r="O1096" s="8">
        <v>6.3</v>
      </c>
      <c r="P1096" s="9">
        <f>[1]!b_info_repurchasedate(A1096)</f>
        <v>0</v>
      </c>
      <c r="Q1096" s="8" t="s">
        <v>16376</v>
      </c>
      <c r="R1096" s="2" t="str">
        <f>IF((--IF(P1096=0,Q1096,P1096))&gt;(--日期设置!$B$2),IF(P1096=0,Q1096,P1096),Q1096)</f>
        <v>2027-03-26</v>
      </c>
      <c r="S1096" s="2" t="s">
        <v>17806</v>
      </c>
      <c r="T1096" s="8">
        <f>[1]!b_anal_ptmyear($A1096,日期设置!$B$2)</f>
        <v>6.0109589041095894</v>
      </c>
      <c r="U1096" s="8">
        <f>[1]!b_anal_termifexercise($A1096,日期设置!B$2)</f>
        <v>0</v>
      </c>
      <c r="V1096" s="10">
        <f>[1]!b_dq_dirtyprice(A1096,日期设置!$B$2)</f>
        <v>102.2188</v>
      </c>
      <c r="W1096" s="11">
        <f>IF(U1096=0,ROUNDUP((Q1096-日期设置!$B$2)/365,0),ROUNDUP((R1096-日期设置!$B$2)/365,0))</f>
        <v>7</v>
      </c>
      <c r="X1096" s="18">
        <f>_xlfn.IFNA(VLOOKUP(A1096,过往入选债券!A:D,4,0),2)</f>
        <v>2</v>
      </c>
      <c r="Y1096">
        <f>_xlfn.IFNA(VLOOKUP(C1096,[2]Sheet1!$A:$A,1,0),3)</f>
        <v>3</v>
      </c>
    </row>
    <row r="1097" spans="1:25" hidden="1" x14ac:dyDescent="0.2">
      <c r="A1097" s="21" t="s">
        <v>7535</v>
      </c>
      <c r="B1097" s="21" t="s">
        <v>7536</v>
      </c>
      <c r="C1097" s="37" t="s">
        <v>81</v>
      </c>
      <c r="D1097" s="26" t="str">
        <f>[1]!b_calc_yield(A1097,日期设置!$B$2,F1097,1,R1097,1,O1097,L1097,S1097,)</f>
        <v>Fetching...</v>
      </c>
      <c r="E1097" s="26">
        <f t="shared" si="34"/>
        <v>18.330734886991728</v>
      </c>
      <c r="F1097" s="18">
        <f>[1]!b_dq_cleanprice($A1097,日期设置!B$2)</f>
        <v>100.77</v>
      </c>
      <c r="G1097" s="18" t="str">
        <f t="shared" si="35"/>
        <v>2.63 + 2.63</v>
      </c>
      <c r="H1097" s="27">
        <f>[1]!b_dq_pctchange($A1097,日期设置!$B$2,1)/100</f>
        <v>0</v>
      </c>
      <c r="I1097" s="26">
        <f>[1]!b_pq_pctchange(A1097,日期设置!$B$4,日期设置!$B$2,1)</f>
        <v>0</v>
      </c>
      <c r="J1097" s="26">
        <f>[1]!b_pq_pctchange(A1097,日期设置!$C$4,日期设置!$B$2,1)</f>
        <v>0</v>
      </c>
      <c r="K1097" s="52">
        <f>[1]!b_dq_amount($A1097,日期设置!B$2,2,10000)</f>
        <v>0</v>
      </c>
      <c r="L1097" s="26">
        <f>[1]!b_info_latestpar(A1097,日期设置!$B$2)</f>
        <v>100</v>
      </c>
      <c r="M1097" s="6">
        <f>[1]!b_info_outstandingbalance($A1097,日期设置!B$2)</f>
        <v>18.3</v>
      </c>
      <c r="N1097" s="7" t="str">
        <f>[1]!b_info_latestissurercreditrating2(A1097,日期设置!$B$2,"102","1")</f>
        <v>AAA</v>
      </c>
      <c r="O1097" s="8">
        <v>7.5</v>
      </c>
      <c r="P1097" s="9">
        <f>[1]!b_info_repurchasedate(A1097)</f>
        <v>0</v>
      </c>
      <c r="Q1097" s="8" t="s">
        <v>17473</v>
      </c>
      <c r="R1097" s="2" t="str">
        <f>IF((--IF(P1097=0,Q1097,P1097))&gt;(--日期设置!$B$2),IF(P1097=0,Q1097,P1097),Q1097)</f>
        <v>2023-11-08</v>
      </c>
      <c r="S1097" s="2" t="s">
        <v>18440</v>
      </c>
      <c r="T1097" s="8">
        <f>[1]!b_anal_ptmyear($A1097,日期设置!$B$2)</f>
        <v>2.6328767123287671</v>
      </c>
      <c r="U1097" s="8">
        <f>[1]!b_anal_termifexercise($A1097,日期设置!B$2)</f>
        <v>2.6328767123287671</v>
      </c>
      <c r="V1097" s="10">
        <f>[1]!b_dq_dirtyprice(A1097,日期设置!$B$2)</f>
        <v>103.5234</v>
      </c>
      <c r="W1097" s="11">
        <f>IF(U1097=0,ROUNDUP((Q1097-日期设置!$B$2)/365,0),ROUNDUP((R1097-日期设置!$B$2)/365,0))</f>
        <v>3</v>
      </c>
      <c r="X1097" s="18">
        <f>_xlfn.IFNA(VLOOKUP(A1097,过往入选债券!A:D,4,0),2)</f>
        <v>2</v>
      </c>
      <c r="Y1097">
        <f>_xlfn.IFNA(VLOOKUP(C1097,[2]Sheet1!$A:$A,1,0),3)</f>
        <v>3</v>
      </c>
    </row>
    <row r="1098" spans="1:25" hidden="1" x14ac:dyDescent="0.2">
      <c r="A1098" s="21" t="s">
        <v>15371</v>
      </c>
      <c r="B1098" s="21" t="s">
        <v>15372</v>
      </c>
      <c r="C1098" s="37" t="s">
        <v>15373</v>
      </c>
      <c r="D1098" s="26" t="str">
        <f>[1]!b_calc_yield(A1098,日期设置!$B$2,F1098,1,R1098,1,O1098,L1098,S1098,)</f>
        <v>Fetching...</v>
      </c>
      <c r="E1098" s="26">
        <f t="shared" si="34"/>
        <v>36.274993538685642</v>
      </c>
      <c r="F1098" s="18">
        <f>[1]!b_dq_cleanprice($A1098,日期设置!B$2)</f>
        <v>101.4915</v>
      </c>
      <c r="G1098" s="18" t="str">
        <f t="shared" si="35"/>
        <v>5.34 + 0</v>
      </c>
      <c r="H1098" s="27">
        <f>[1]!b_dq_pctchange($A1098,日期设置!$B$2,1)/100</f>
        <v>0</v>
      </c>
      <c r="I1098" s="26">
        <f>[1]!b_pq_pctchange(A1098,日期设置!$B$4,日期设置!$B$2,1)</f>
        <v>0</v>
      </c>
      <c r="J1098" s="26">
        <f>[1]!b_pq_pctchange(A1098,日期设置!$C$4,日期设置!$B$2,1)</f>
        <v>-6.4495800387959587E-2</v>
      </c>
      <c r="K1098" s="52">
        <f>[1]!b_dq_amount($A1098,日期设置!B$2,2,10000)</f>
        <v>0</v>
      </c>
      <c r="L1098" s="26">
        <f>[1]!b_info_latestpar(A1098,日期设置!$B$2)</f>
        <v>100</v>
      </c>
      <c r="M1098" s="6">
        <f>[1]!b_info_outstandingbalance($A1098,日期设置!B$2)</f>
        <v>5.5</v>
      </c>
      <c r="N1098" s="7" t="str">
        <f>[1]!b_info_latestissurercreditrating2(A1098,日期设置!$B$2,"102","1")</f>
        <v>AA-</v>
      </c>
      <c r="O1098" s="8">
        <v>7.5</v>
      </c>
      <c r="P1098" s="9">
        <f>[1]!b_info_repurchasedate(A1098)</f>
        <v>0</v>
      </c>
      <c r="Q1098" s="8" t="s">
        <v>17309</v>
      </c>
      <c r="R1098" s="2" t="str">
        <f>IF((--IF(P1098=0,Q1098,P1098))&gt;(--日期设置!$B$2),IF(P1098=0,Q1098,P1098),Q1098)</f>
        <v>2026-07-26</v>
      </c>
      <c r="S1098" s="2" t="s">
        <v>17966</v>
      </c>
      <c r="T1098" s="8">
        <f>[1]!b_anal_ptmyear($A1098,日期设置!$B$2)</f>
        <v>5.3452054794520549</v>
      </c>
      <c r="U1098" s="8">
        <f>[1]!b_anal_termifexercise($A1098,日期设置!B$2)</f>
        <v>0</v>
      </c>
      <c r="V1098" s="10">
        <f>[1]!b_dq_dirtyprice(A1098,日期设置!$B$2)</f>
        <v>106.4025</v>
      </c>
      <c r="W1098" s="11">
        <f>IF(U1098=0,ROUNDUP((Q1098-日期设置!$B$2)/365,0),ROUNDUP((R1098-日期设置!$B$2)/365,0))</f>
        <v>6</v>
      </c>
      <c r="X1098" s="18">
        <f>_xlfn.IFNA(VLOOKUP(A1098,过往入选债券!A:D,4,0),2)</f>
        <v>2</v>
      </c>
      <c r="Y1098">
        <f>_xlfn.IFNA(VLOOKUP(C1098,[2]Sheet1!$A:$A,1,0),3)</f>
        <v>3</v>
      </c>
    </row>
    <row r="1099" spans="1:25" hidden="1" x14ac:dyDescent="0.2">
      <c r="A1099" s="21" t="s">
        <v>15830</v>
      </c>
      <c r="B1099" s="21" t="s">
        <v>15831</v>
      </c>
      <c r="C1099" s="37" t="s">
        <v>7749</v>
      </c>
      <c r="D1099" s="26" t="str">
        <f>[1]!b_calc_yield(A1099,日期设置!$B$2,F1099,1,R1099,1,O1099,L1099,S1099,)</f>
        <v>Fetching...</v>
      </c>
      <c r="E1099" s="26">
        <f t="shared" si="34"/>
        <v>43.646962534867797</v>
      </c>
      <c r="F1099" s="18">
        <f>[1]!b_dq_cleanprice($A1099,日期设置!B$2)</f>
        <v>97.274799999999999</v>
      </c>
      <c r="G1099" s="18" t="str">
        <f t="shared" si="35"/>
        <v>6.31 + 0</v>
      </c>
      <c r="H1099" s="27">
        <f>[1]!b_dq_pctchange($A1099,日期设置!$B$2,1)/100</f>
        <v>0</v>
      </c>
      <c r="I1099" s="26">
        <f>[1]!b_pq_pctchange(A1099,日期设置!$B$4,日期设置!$B$2,1)</f>
        <v>0</v>
      </c>
      <c r="J1099" s="26">
        <f>[1]!b_pq_pctchange(A1099,日期设置!$C$4,日期设置!$B$2,1)</f>
        <v>0</v>
      </c>
      <c r="K1099" s="52">
        <f>[1]!b_dq_amount($A1099,日期设置!B$2,2,10000)</f>
        <v>0</v>
      </c>
      <c r="L1099" s="26">
        <f>[1]!b_info_latestpar(A1099,日期设置!$B$2)</f>
        <v>100</v>
      </c>
      <c r="M1099" s="6">
        <f>[1]!b_info_outstandingbalance($A1099,日期设置!B$2)</f>
        <v>5.9</v>
      </c>
      <c r="N1099" s="7" t="str">
        <f>[1]!b_info_latestissurercreditrating2(A1099,日期设置!$B$2,"102","1")</f>
        <v>AA</v>
      </c>
      <c r="O1099" s="8">
        <v>6.6</v>
      </c>
      <c r="P1099" s="9">
        <f>[1]!b_info_repurchasedate(A1099)</f>
        <v>0</v>
      </c>
      <c r="Q1099" s="8" t="s">
        <v>17736</v>
      </c>
      <c r="R1099" s="2" t="str">
        <f>IF((--IF(P1099=0,Q1099,P1099))&gt;(--日期设置!$B$2),IF(P1099=0,Q1099,P1099),Q1099)</f>
        <v>2027-07-16</v>
      </c>
      <c r="S1099" s="2" t="s">
        <v>18015</v>
      </c>
      <c r="T1099" s="8">
        <f>[1]!b_anal_ptmyear($A1099,日期设置!$B$2)</f>
        <v>6.3178082191780822</v>
      </c>
      <c r="U1099" s="8">
        <f>[1]!b_anal_termifexercise($A1099,日期设置!B$2)</f>
        <v>0</v>
      </c>
      <c r="V1099" s="10">
        <f>[1]!b_dq_dirtyprice(A1099,日期设置!$B$2)</f>
        <v>101.7773</v>
      </c>
      <c r="W1099" s="11">
        <f>IF(U1099=0,ROUNDUP((Q1099-日期设置!$B$2)/365,0),ROUNDUP((R1099-日期设置!$B$2)/365,0))</f>
        <v>7</v>
      </c>
      <c r="X1099" s="18">
        <f>_xlfn.IFNA(VLOOKUP(A1099,过往入选债券!A:D,4,0),2)</f>
        <v>2</v>
      </c>
      <c r="Y1099">
        <f>_xlfn.IFNA(VLOOKUP(C1099,[2]Sheet1!$A:$A,1,0),3)</f>
        <v>3</v>
      </c>
    </row>
    <row r="1100" spans="1:25" hidden="1" x14ac:dyDescent="0.2">
      <c r="A1100" s="21" t="s">
        <v>6042</v>
      </c>
      <c r="B1100" s="21" t="s">
        <v>6043</v>
      </c>
      <c r="C1100" s="37" t="s">
        <v>1077</v>
      </c>
      <c r="D1100" s="26" t="str">
        <f>[1]!b_calc_yield(A1100,日期设置!$B$2,F1100,1,R1100,1,O1100,L1100,S1100,)</f>
        <v>Fetching...</v>
      </c>
      <c r="E1100" s="26">
        <f t="shared" si="34"/>
        <v>11.358991775247262</v>
      </c>
      <c r="F1100" s="18">
        <f>[1]!b_dq_cleanprice($A1100,日期设置!B$2)</f>
        <v>98.97</v>
      </c>
      <c r="G1100" s="18" t="str">
        <f t="shared" si="35"/>
        <v>1.61 + 0</v>
      </c>
      <c r="H1100" s="27">
        <f>[1]!b_dq_pctchange($A1100,日期设置!$B$2,1)/100</f>
        <v>0</v>
      </c>
      <c r="I1100" s="26">
        <f>[1]!b_pq_pctchange(A1100,日期设置!$B$4,日期设置!$B$2,1)</f>
        <v>-3.4443018016420669E-2</v>
      </c>
      <c r="J1100" s="26">
        <f>[1]!b_pq_pctchange(A1100,日期设置!$C$4,日期设置!$B$2,1)</f>
        <v>-0.11707001998264099</v>
      </c>
      <c r="K1100" s="52">
        <f>[1]!b_dq_amount($A1100,日期设置!B$2,2,10000)</f>
        <v>0</v>
      </c>
      <c r="L1100" s="26">
        <f>[1]!b_info_latestpar(A1100,日期设置!$B$2)</f>
        <v>100</v>
      </c>
      <c r="M1100" s="6">
        <f>[1]!b_info_outstandingbalance($A1100,日期设置!B$2)</f>
        <v>10</v>
      </c>
      <c r="N1100" s="7" t="str">
        <f>[1]!b_info_latestissurercreditrating2(A1100,日期设置!$B$2,"102","1")</f>
        <v>AA</v>
      </c>
      <c r="O1100" s="8">
        <v>6.48</v>
      </c>
      <c r="P1100" s="9">
        <f>[1]!b_info_repurchasedate(A1100)</f>
        <v>0</v>
      </c>
      <c r="Q1100" s="8" t="s">
        <v>16282</v>
      </c>
      <c r="R1100" s="2" t="str">
        <f>IF((--IF(P1100=0,Q1100,P1100))&gt;(--日期设置!$B$2),IF(P1100=0,Q1100,P1100),Q1100)</f>
        <v>2022-11-03</v>
      </c>
      <c r="S1100" s="2" t="s">
        <v>17948</v>
      </c>
      <c r="T1100" s="8">
        <f>[1]!b_anal_ptmyear($A1100,日期设置!$B$2)</f>
        <v>1.6191780821917807</v>
      </c>
      <c r="U1100" s="8">
        <f>[1]!b_anal_termifexercise($A1100,日期设置!B$2)</f>
        <v>0</v>
      </c>
      <c r="V1100" s="10">
        <f>[1]!b_dq_dirtyprice(A1100,日期设置!$B$2)</f>
        <v>101.43770000000001</v>
      </c>
      <c r="W1100" s="11">
        <f>IF(U1100=0,ROUNDUP((Q1100-日期设置!$B$2)/365,0),ROUNDUP((R1100-日期设置!$B$2)/365,0))</f>
        <v>2</v>
      </c>
      <c r="X1100" s="18">
        <f>_xlfn.IFNA(VLOOKUP(A1100,过往入选债券!A:D,4,0),2)</f>
        <v>2</v>
      </c>
      <c r="Y1100">
        <f>_xlfn.IFNA(VLOOKUP(C1100,[2]Sheet1!$A:$A,1,0),3)</f>
        <v>3</v>
      </c>
    </row>
    <row r="1101" spans="1:25" hidden="1" x14ac:dyDescent="0.2">
      <c r="A1101" s="21" t="s">
        <v>14051</v>
      </c>
      <c r="B1101" s="21" t="s">
        <v>14052</v>
      </c>
      <c r="C1101" s="37" t="s">
        <v>499</v>
      </c>
      <c r="D1101" s="26" t="str">
        <f>[1]!b_calc_yield(A1101,日期设置!$B$2,F1101,1,R1101,1,O1101,L1101,S1101,)</f>
        <v>Fetching...</v>
      </c>
      <c r="E1101" s="26">
        <f t="shared" si="34"/>
        <v>31.460392017843141</v>
      </c>
      <c r="F1101" s="18">
        <f>[1]!b_dq_cleanprice($A1101,日期设置!B$2)</f>
        <v>78.142700000000005</v>
      </c>
      <c r="G1101" s="18" t="str">
        <f t="shared" si="35"/>
        <v>3.42 + 0</v>
      </c>
      <c r="H1101" s="27">
        <f>[1]!b_dq_pctchange($A1101,日期设置!$B$2,1)/100</f>
        <v>0</v>
      </c>
      <c r="I1101" s="26">
        <f>[1]!b_pq_pctchange(A1101,日期设置!$B$4,日期设置!$B$2,1)</f>
        <v>0</v>
      </c>
      <c r="J1101" s="26">
        <f>[1]!b_pq_pctchange(A1101,日期设置!$C$4,日期设置!$B$2,1)</f>
        <v>0</v>
      </c>
      <c r="K1101" s="52">
        <f>[1]!b_dq_amount($A1101,日期设置!B$2,2,10000)</f>
        <v>0</v>
      </c>
      <c r="L1101" s="26">
        <f>[1]!b_info_latestpar(A1101,日期设置!$B$2)</f>
        <v>80</v>
      </c>
      <c r="M1101" s="6">
        <f>[1]!b_info_outstandingbalance($A1101,日期设置!B$2)</f>
        <v>4.08</v>
      </c>
      <c r="N1101" s="7" t="str">
        <f>[1]!b_info_latestissurercreditrating2(A1101,日期设置!$B$2,"102","1")</f>
        <v>AA</v>
      </c>
      <c r="O1101" s="8">
        <v>6.7</v>
      </c>
      <c r="P1101" s="9">
        <f>[1]!b_info_repurchasedate(A1101)</f>
        <v>0</v>
      </c>
      <c r="Q1101" s="8" t="s">
        <v>16126</v>
      </c>
      <c r="R1101" s="2" t="str">
        <f>IF((--IF(P1101=0,Q1101,P1101))&gt;(--日期设置!$B$2),IF(P1101=0,Q1101,P1101),Q1101)</f>
        <v>2024-08-23</v>
      </c>
      <c r="S1101" s="2" t="s">
        <v>17896</v>
      </c>
      <c r="T1101" s="8">
        <f>[1]!b_anal_ptmyear($A1101,日期设置!$B$2)</f>
        <v>3.4219178082191779</v>
      </c>
      <c r="U1101" s="8">
        <f>[1]!b_anal_termifexercise($A1101,日期设置!B$2)</f>
        <v>0</v>
      </c>
      <c r="V1101" s="10">
        <f>[1]!b_dq_dirtyprice(A1101,日期设置!$B$2)</f>
        <v>81.241200000000006</v>
      </c>
      <c r="W1101" s="11">
        <f>IF(U1101=0,ROUNDUP((Q1101-日期设置!$B$2)/365,0),ROUNDUP((R1101-日期设置!$B$2)/365,0))</f>
        <v>4</v>
      </c>
      <c r="X1101" s="18">
        <f>_xlfn.IFNA(VLOOKUP(A1101,过往入选债券!A:D,4,0),2)</f>
        <v>2</v>
      </c>
      <c r="Y1101">
        <f>_xlfn.IFNA(VLOOKUP(C1101,[2]Sheet1!$A:$A,1,0),3)</f>
        <v>3</v>
      </c>
    </row>
    <row r="1102" spans="1:25" hidden="1" x14ac:dyDescent="0.2">
      <c r="A1102" s="21" t="s">
        <v>14250</v>
      </c>
      <c r="B1102" s="21" t="s">
        <v>14251</v>
      </c>
      <c r="C1102" s="37" t="s">
        <v>14159</v>
      </c>
      <c r="D1102" s="26" t="str">
        <f>[1]!b_calc_yield(A1102,日期设置!$B$2,F1102,1,R1102,1,O1102,L1102,S1102,)</f>
        <v>Fetching...</v>
      </c>
      <c r="E1102" s="26">
        <f t="shared" si="34"/>
        <v>33.061383061383069</v>
      </c>
      <c r="F1102" s="18">
        <f>[1]!b_dq_cleanprice($A1102,日期设置!B$2)</f>
        <v>80</v>
      </c>
      <c r="G1102" s="18" t="str">
        <f t="shared" si="35"/>
        <v>3.6 + 0</v>
      </c>
      <c r="H1102" s="27">
        <f>[1]!b_dq_pctchange($A1102,日期设置!$B$2,1)/100</f>
        <v>0</v>
      </c>
      <c r="I1102" s="26">
        <f>[1]!b_pq_pctchange(A1102,日期设置!$B$4,日期设置!$B$2,1)</f>
        <v>0</v>
      </c>
      <c r="J1102" s="26">
        <f>[1]!b_pq_pctchange(A1102,日期设置!$C$4,日期设置!$B$2,1)</f>
        <v>0</v>
      </c>
      <c r="K1102" s="52">
        <f>[1]!b_dq_amount($A1102,日期设置!B$2,2,10000)</f>
        <v>0</v>
      </c>
      <c r="L1102" s="26">
        <f>[1]!b_info_latestpar(A1102,日期设置!$B$2)</f>
        <v>80</v>
      </c>
      <c r="M1102" s="6">
        <f>[1]!b_info_outstandingbalance($A1102,日期设置!B$2)</f>
        <v>8</v>
      </c>
      <c r="N1102" s="7" t="str">
        <f>[1]!b_info_latestissurercreditrating2(A1102,日期设置!$B$2,"102","1")</f>
        <v>AA</v>
      </c>
      <c r="O1102" s="8">
        <v>7.4</v>
      </c>
      <c r="P1102" s="9">
        <f>[1]!b_info_repurchasedate(A1102)</f>
        <v>0</v>
      </c>
      <c r="Q1102" s="8" t="s">
        <v>17283</v>
      </c>
      <c r="R1102" s="2" t="str">
        <f>IF((--IF(P1102=0,Q1102,P1102))&gt;(--日期设置!$B$2),IF(P1102=0,Q1102,P1102),Q1102)</f>
        <v>2024-10-27</v>
      </c>
      <c r="S1102" s="2" t="s">
        <v>18221</v>
      </c>
      <c r="T1102" s="8">
        <f>[1]!b_anal_ptmyear($A1102,日期设置!$B$2)</f>
        <v>3.6</v>
      </c>
      <c r="U1102" s="8">
        <f>[1]!b_anal_termifexercise($A1102,日期设置!B$2)</f>
        <v>0</v>
      </c>
      <c r="V1102" s="10">
        <f>[1]!b_dq_dirtyprice(A1102,日期设置!$B$2)</f>
        <v>82.367999999999995</v>
      </c>
      <c r="W1102" s="11">
        <f>IF(U1102=0,ROUNDUP((Q1102-日期设置!$B$2)/365,0),ROUNDUP((R1102-日期设置!$B$2)/365,0))</f>
        <v>4</v>
      </c>
      <c r="X1102" s="18">
        <f>_xlfn.IFNA(VLOOKUP(A1102,过往入选债券!A:D,4,0),2)</f>
        <v>2</v>
      </c>
      <c r="Y1102">
        <f>_xlfn.IFNA(VLOOKUP(C1102,[2]Sheet1!$A:$A,1,0),3)</f>
        <v>3</v>
      </c>
    </row>
    <row r="1103" spans="1:25" hidden="1" x14ac:dyDescent="0.2">
      <c r="A1103" s="21" t="s">
        <v>12909</v>
      </c>
      <c r="B1103" s="21" t="s">
        <v>12910</v>
      </c>
      <c r="C1103" s="37" t="s">
        <v>825</v>
      </c>
      <c r="D1103" s="26" t="str">
        <f>[1]!b_calc_yield(A1103,日期设置!$B$2,F1103,1,R1103,1,O1103,L1103,S1103,)</f>
        <v>Fetching...</v>
      </c>
      <c r="E1103" s="26">
        <f t="shared" si="34"/>
        <v>56.440630655212743</v>
      </c>
      <c r="F1103" s="18">
        <f>[1]!b_dq_cleanprice($A1103,日期设置!B$2)</f>
        <v>63.768599999999999</v>
      </c>
      <c r="G1103" s="18" t="str">
        <f t="shared" si="35"/>
        <v>5 + 0</v>
      </c>
      <c r="H1103" s="27">
        <f>[1]!b_dq_pctchange($A1103,日期设置!$B$2,1)/100</f>
        <v>0</v>
      </c>
      <c r="I1103" s="26">
        <f>[1]!b_pq_pctchange(A1103,日期设置!$B$4,日期设置!$B$2,1)</f>
        <v>-12.5</v>
      </c>
      <c r="J1103" s="26">
        <f>[1]!b_pq_pctchange(A1103,日期设置!$C$4,日期设置!$B$2,1)</f>
        <v>-12.5</v>
      </c>
      <c r="K1103" s="52">
        <f>[1]!b_dq_amount($A1103,日期设置!B$2,2,10000)</f>
        <v>0</v>
      </c>
      <c r="L1103" s="26">
        <f>[1]!b_info_latestpar(A1103,日期设置!$B$2)</f>
        <v>70</v>
      </c>
      <c r="M1103" s="6">
        <f>[1]!b_info_outstandingbalance($A1103,日期设置!B$2)</f>
        <v>10.43</v>
      </c>
      <c r="N1103" s="7" t="str">
        <f>[1]!b_info_latestissurercreditrating2(A1103,日期设置!$B$2,"102","1")</f>
        <v>AA</v>
      </c>
      <c r="O1103" s="8">
        <v>4.96</v>
      </c>
      <c r="P1103" s="9">
        <f>[1]!b_info_repurchasedate(A1103)</f>
        <v>0</v>
      </c>
      <c r="Q1103" s="8" t="s">
        <v>16343</v>
      </c>
      <c r="R1103" s="2" t="str">
        <f>IF((--IF(P1103=0,Q1103,P1103))&gt;(--日期设置!$B$2),IF(P1103=0,Q1103,P1103),Q1103)</f>
        <v>2026-03-22</v>
      </c>
      <c r="S1103" s="2" t="s">
        <v>18121</v>
      </c>
      <c r="T1103" s="8">
        <f>[1]!b_anal_ptmyear($A1103,日期设置!$B$2)</f>
        <v>5</v>
      </c>
      <c r="U1103" s="8">
        <f>[1]!b_anal_termifexercise($A1103,日期设置!B$2)</f>
        <v>0</v>
      </c>
      <c r="V1103" s="10">
        <f>[1]!b_dq_dirtyprice(A1103,日期设置!$B$2)</f>
        <v>63.768599999999999</v>
      </c>
      <c r="W1103" s="11">
        <f>IF(U1103=0,ROUNDUP((Q1103-日期设置!$B$2)/365,0),ROUNDUP((R1103-日期设置!$B$2)/365,0))</f>
        <v>6</v>
      </c>
      <c r="X1103" s="18">
        <f>_xlfn.IFNA(VLOOKUP(A1103,过往入选债券!A:D,4,0),2)</f>
        <v>2</v>
      </c>
      <c r="Y1103">
        <f>_xlfn.IFNA(VLOOKUP(C1103,[2]Sheet1!$A:$A,1,0),3)</f>
        <v>3</v>
      </c>
    </row>
    <row r="1104" spans="1:25" hidden="1" x14ac:dyDescent="0.2">
      <c r="A1104" s="21" t="s">
        <v>14806</v>
      </c>
      <c r="B1104" s="21" t="s">
        <v>14807</v>
      </c>
      <c r="C1104" s="37" t="s">
        <v>14621</v>
      </c>
      <c r="D1104" s="26" t="str">
        <f>[1]!b_calc_yield(A1104,日期设置!$B$2,F1104,1,R1104,1,O1104,L1104,S1104,)</f>
        <v>Fetching...</v>
      </c>
      <c r="E1104" s="26">
        <f t="shared" si="34"/>
        <v>32.310384152135271</v>
      </c>
      <c r="F1104" s="18">
        <f>[1]!b_dq_cleanprice($A1104,日期设置!B$2)</f>
        <v>103.6598</v>
      </c>
      <c r="G1104" s="18" t="str">
        <f t="shared" si="35"/>
        <v>4.68 + 0</v>
      </c>
      <c r="H1104" s="27">
        <f>[1]!b_dq_pctchange($A1104,日期设置!$B$2,1)/100</f>
        <v>0</v>
      </c>
      <c r="I1104" s="26">
        <f>[1]!b_pq_pctchange(A1104,日期设置!$B$4,日期设置!$B$2,1)</f>
        <v>0</v>
      </c>
      <c r="J1104" s="26">
        <f>[1]!b_pq_pctchange(A1104,日期设置!$C$4,日期设置!$B$2,1)</f>
        <v>0</v>
      </c>
      <c r="K1104" s="52">
        <f>[1]!b_dq_amount($A1104,日期设置!B$2,2,10000)</f>
        <v>0</v>
      </c>
      <c r="L1104" s="26">
        <f>[1]!b_info_latestpar(A1104,日期设置!$B$2)</f>
        <v>100</v>
      </c>
      <c r="M1104" s="6">
        <f>[1]!b_info_outstandingbalance($A1104,日期设置!B$2)</f>
        <v>6</v>
      </c>
      <c r="N1104" s="7" t="str">
        <f>[1]!b_info_latestissurercreditrating2(A1104,日期设置!$B$2,"102","1")</f>
        <v>AA-</v>
      </c>
      <c r="O1104" s="8">
        <v>8.1</v>
      </c>
      <c r="P1104" s="9">
        <f>[1]!b_info_repurchasedate(A1104)</f>
        <v>0</v>
      </c>
      <c r="Q1104" s="8" t="s">
        <v>17508</v>
      </c>
      <c r="R1104" s="2" t="str">
        <f>IF((--IF(P1104=0,Q1104,P1104))&gt;(--日期设置!$B$2),IF(P1104=0,Q1104,P1104),Q1104)</f>
        <v>2025-11-28</v>
      </c>
      <c r="S1104" s="2" t="s">
        <v>17901</v>
      </c>
      <c r="T1104" s="8">
        <f>[1]!b_anal_ptmyear($A1104,日期设置!$B$2)</f>
        <v>4.6876712328767125</v>
      </c>
      <c r="U1104" s="8">
        <f>[1]!b_anal_termifexercise($A1104,日期设置!B$2)</f>
        <v>0</v>
      </c>
      <c r="V1104" s="10">
        <f>[1]!b_dq_dirtyprice(A1104,日期设置!$B$2)</f>
        <v>106.1897</v>
      </c>
      <c r="W1104" s="11">
        <f>IF(U1104=0,ROUNDUP((Q1104-日期设置!$B$2)/365,0),ROUNDUP((R1104-日期设置!$B$2)/365,0))</f>
        <v>5</v>
      </c>
      <c r="X1104" s="18" t="str">
        <f>_xlfn.IFNA(VLOOKUP(A1104,过往入选债券!A:D,4,0),2)</f>
        <v>否</v>
      </c>
      <c r="Y1104">
        <f>_xlfn.IFNA(VLOOKUP(C1104,[2]Sheet1!$A:$A,1,0),3)</f>
        <v>3</v>
      </c>
    </row>
    <row r="1105" spans="1:25" hidden="1" x14ac:dyDescent="0.2">
      <c r="A1105" s="21" t="s">
        <v>2243</v>
      </c>
      <c r="B1105" s="21" t="s">
        <v>2244</v>
      </c>
      <c r="C1105" s="37" t="s">
        <v>1676</v>
      </c>
      <c r="D1105" s="26" t="str">
        <f>[1]!b_calc_yield(A1105,日期设置!$B$2,F1105,1,R1105,1,O1105,L1105,S1105,)</f>
        <v>Fetching...</v>
      </c>
      <c r="E1105" s="26">
        <f t="shared" si="34"/>
        <v>4.8670836591086841</v>
      </c>
      <c r="F1105" s="18">
        <f>[1]!b_dq_cleanprice($A1105,日期设置!B$2)</f>
        <v>100</v>
      </c>
      <c r="G1105" s="18" t="str">
        <f t="shared" si="35"/>
        <v>2.68 + 0.68</v>
      </c>
      <c r="H1105" s="27">
        <f>[1]!b_dq_pctchange($A1105,日期设置!$B$2,1)/100</f>
        <v>0</v>
      </c>
      <c r="I1105" s="26">
        <f>[1]!b_pq_pctchange(A1105,日期设置!$B$4,日期设置!$B$2,1)</f>
        <v>0</v>
      </c>
      <c r="J1105" s="26">
        <f>[1]!b_pq_pctchange(A1105,日期设置!$C$4,日期设置!$B$2,1)</f>
        <v>0</v>
      </c>
      <c r="K1105" s="52">
        <f>[1]!b_dq_amount($A1105,日期设置!B$2,2,10000)</f>
        <v>0</v>
      </c>
      <c r="L1105" s="26">
        <f>[1]!b_info_latestpar(A1105,日期设置!$B$2)</f>
        <v>100</v>
      </c>
      <c r="M1105" s="6">
        <f>[1]!b_info_outstandingbalance($A1105,日期设置!B$2)</f>
        <v>3.8</v>
      </c>
      <c r="N1105" s="7">
        <f>[1]!b_info_latestissurercreditrating2(A1105,日期设置!$B$2,"102","1")</f>
        <v>0</v>
      </c>
      <c r="O1105" s="8">
        <v>7.3</v>
      </c>
      <c r="P1105" s="9" t="str">
        <f>[1]!b_info_repurchasedate(A1105)</f>
        <v>2021-11-26</v>
      </c>
      <c r="Q1105" s="8" t="s">
        <v>16571</v>
      </c>
      <c r="R1105" s="2" t="str">
        <f>IF((--IF(P1105=0,Q1105,P1105))&gt;(--日期设置!$B$2),IF(P1105=0,Q1105,P1105),Q1105)</f>
        <v>2021-11-26</v>
      </c>
      <c r="S1105" s="2" t="s">
        <v>18321</v>
      </c>
      <c r="T1105" s="8">
        <f>[1]!b_anal_ptmyear($A1105,日期设置!$B$2)</f>
        <v>2.6821917808219178</v>
      </c>
      <c r="U1105" s="8">
        <f>[1]!b_anal_termifexercise($A1105,日期设置!B$2)</f>
        <v>0.68219178082191778</v>
      </c>
      <c r="V1105" s="10">
        <f>[1]!b_dq_dirtyprice(A1105,日期设置!$B$2)</f>
        <v>102.32</v>
      </c>
      <c r="W1105" s="11">
        <f>IF(U1105=0,ROUNDUP((Q1105-日期设置!$B$2)/365,0),ROUNDUP((R1105-日期设置!$B$2)/365,0))</f>
        <v>1</v>
      </c>
      <c r="X1105" s="18">
        <f>_xlfn.IFNA(VLOOKUP(A1105,过往入选债券!A:D,4,0),2)</f>
        <v>2</v>
      </c>
      <c r="Y1105">
        <f>_xlfn.IFNA(VLOOKUP(C1105,[2]Sheet1!$A:$A,1,0),3)</f>
        <v>3</v>
      </c>
    </row>
    <row r="1106" spans="1:25" hidden="1" x14ac:dyDescent="0.2">
      <c r="A1106" s="21" t="s">
        <v>14906</v>
      </c>
      <c r="B1106" s="21" t="s">
        <v>14907</v>
      </c>
      <c r="C1106" s="37" t="s">
        <v>14908</v>
      </c>
      <c r="D1106" s="26" t="str">
        <f>[1]!b_calc_yield(A1106,日期设置!$B$2,F1106,1,R1106,1,O1106,L1106,S1106,)</f>
        <v>Fetching...</v>
      </c>
      <c r="E1106" s="26">
        <f t="shared" si="34"/>
        <v>33.278923222616498</v>
      </c>
      <c r="F1106" s="18">
        <f>[1]!b_dq_cleanprice($A1106,日期设置!B$2)</f>
        <v>101.4</v>
      </c>
      <c r="G1106" s="18" t="str">
        <f t="shared" si="35"/>
        <v>4.76 + 0</v>
      </c>
      <c r="H1106" s="27">
        <f>[1]!b_dq_pctchange($A1106,日期设置!$B$2,1)/100</f>
        <v>0</v>
      </c>
      <c r="I1106" s="26">
        <f>[1]!b_pq_pctchange(A1106,日期设置!$B$4,日期设置!$B$2,1)</f>
        <v>0</v>
      </c>
      <c r="J1106" s="26">
        <f>[1]!b_pq_pctchange(A1106,日期设置!$C$4,日期设置!$B$2,1)</f>
        <v>0</v>
      </c>
      <c r="K1106" s="52">
        <f>[1]!b_dq_amount($A1106,日期设置!B$2,2,10000)</f>
        <v>0</v>
      </c>
      <c r="L1106" s="26">
        <f>[1]!b_info_latestpar(A1106,日期设置!$B$2)</f>
        <v>100</v>
      </c>
      <c r="M1106" s="6">
        <f>[1]!b_info_outstandingbalance($A1106,日期设置!B$2)</f>
        <v>6</v>
      </c>
      <c r="N1106" s="7" t="str">
        <f>[1]!b_info_latestissurercreditrating2(A1106,日期设置!$B$2,"102","1")</f>
        <v>AA</v>
      </c>
      <c r="O1106" s="8">
        <v>7.5</v>
      </c>
      <c r="P1106" s="9">
        <f>[1]!b_info_repurchasedate(A1106)</f>
        <v>0</v>
      </c>
      <c r="Q1106" s="8" t="s">
        <v>17454</v>
      </c>
      <c r="R1106" s="2" t="str">
        <f>IF((--IF(P1106=0,Q1106,P1106))&gt;(--日期设置!$B$2),IF(P1106=0,Q1106,P1106),Q1106)</f>
        <v>2025-12-26</v>
      </c>
      <c r="S1106" s="2" t="s">
        <v>17989</v>
      </c>
      <c r="T1106" s="8">
        <f>[1]!b_anal_ptmyear($A1106,日期设置!$B$2)</f>
        <v>4.7643835616438359</v>
      </c>
      <c r="U1106" s="8">
        <f>[1]!b_anal_termifexercise($A1106,日期设置!B$2)</f>
        <v>0</v>
      </c>
      <c r="V1106" s="10">
        <f>[1]!b_dq_dirtyprice(A1106,日期设置!$B$2)</f>
        <v>103.1671</v>
      </c>
      <c r="W1106" s="11">
        <f>IF(U1106=0,ROUNDUP((Q1106-日期设置!$B$2)/365,0),ROUNDUP((R1106-日期设置!$B$2)/365,0))</f>
        <v>5</v>
      </c>
      <c r="X1106" s="18">
        <f>_xlfn.IFNA(VLOOKUP(A1106,过往入选债券!A:D,4,0),2)</f>
        <v>2</v>
      </c>
      <c r="Y1106">
        <f>_xlfn.IFNA(VLOOKUP(C1106,[2]Sheet1!$A:$A,1,0),3)</f>
        <v>3</v>
      </c>
    </row>
    <row r="1107" spans="1:25" hidden="1" x14ac:dyDescent="0.2">
      <c r="A1107" s="21" t="s">
        <v>14362</v>
      </c>
      <c r="B1107" s="21" t="s">
        <v>14363</v>
      </c>
      <c r="C1107" s="37" t="s">
        <v>14364</v>
      </c>
      <c r="D1107" s="26" t="str">
        <f>[1]!b_calc_yield(A1107,日期设置!$B$2,F1107,1,R1107,1,O1107,L1107,S1107,)</f>
        <v>Fetching...</v>
      </c>
      <c r="E1107" s="26">
        <f t="shared" si="34"/>
        <v>33.876029815613975</v>
      </c>
      <c r="F1107" s="18">
        <f>[1]!b_dq_cleanprice($A1107,日期设置!B$2)</f>
        <v>80</v>
      </c>
      <c r="G1107" s="18" t="str">
        <f t="shared" si="35"/>
        <v>3.73 + 0</v>
      </c>
      <c r="H1107" s="27">
        <f>[1]!b_dq_pctchange($A1107,日期设置!$B$2,1)/100</f>
        <v>0</v>
      </c>
      <c r="I1107" s="26">
        <f>[1]!b_pq_pctchange(A1107,日期设置!$B$4,日期设置!$B$2,1)</f>
        <v>0</v>
      </c>
      <c r="J1107" s="26">
        <f>[1]!b_pq_pctchange(A1107,日期设置!$C$4,日期设置!$B$2,1)</f>
        <v>0</v>
      </c>
      <c r="K1107" s="52">
        <f>[1]!b_dq_amount($A1107,日期设置!B$2,2,10000)</f>
        <v>0</v>
      </c>
      <c r="L1107" s="26">
        <f>[1]!b_info_latestpar(A1107,日期设置!$B$2)</f>
        <v>80</v>
      </c>
      <c r="M1107" s="6">
        <f>[1]!b_info_outstandingbalance($A1107,日期设置!B$2)</f>
        <v>4</v>
      </c>
      <c r="N1107" s="7" t="str">
        <f>[1]!b_info_latestissurercreditrating2(A1107,日期设置!$B$2,"102","1")</f>
        <v>AA-</v>
      </c>
      <c r="O1107" s="8">
        <v>7.3</v>
      </c>
      <c r="P1107" s="9">
        <f>[1]!b_info_repurchasedate(A1107)</f>
        <v>0</v>
      </c>
      <c r="Q1107" s="8" t="s">
        <v>16946</v>
      </c>
      <c r="R1107" s="2" t="str">
        <f>IF((--IF(P1107=0,Q1107,P1107))&gt;(--日期设置!$B$2),IF(P1107=0,Q1107,P1107),Q1107)</f>
        <v>2024-12-14</v>
      </c>
      <c r="S1107" s="2" t="s">
        <v>18172</v>
      </c>
      <c r="T1107" s="8">
        <f>[1]!b_anal_ptmyear($A1107,日期设置!$B$2)</f>
        <v>3.7315068493150685</v>
      </c>
      <c r="U1107" s="8">
        <f>[1]!b_anal_termifexercise($A1107,日期设置!B$2)</f>
        <v>0</v>
      </c>
      <c r="V1107" s="10">
        <f>[1]!b_dq_dirtyprice(A1107,日期设置!$B$2)</f>
        <v>81.567999999999998</v>
      </c>
      <c r="W1107" s="11">
        <f>IF(U1107=0,ROUNDUP((Q1107-日期设置!$B$2)/365,0),ROUNDUP((R1107-日期设置!$B$2)/365,0))</f>
        <v>4</v>
      </c>
      <c r="X1107" s="18">
        <f>_xlfn.IFNA(VLOOKUP(A1107,过往入选债券!A:D,4,0),2)</f>
        <v>2</v>
      </c>
      <c r="Y1107">
        <f>_xlfn.IFNA(VLOOKUP(C1107,[2]Sheet1!$A:$A,1,0),3)</f>
        <v>3</v>
      </c>
    </row>
    <row r="1108" spans="1:25" hidden="1" x14ac:dyDescent="0.2">
      <c r="A1108" s="21" t="s">
        <v>15116</v>
      </c>
      <c r="B1108" s="21" t="s">
        <v>15117</v>
      </c>
      <c r="C1108" s="37" t="s">
        <v>15118</v>
      </c>
      <c r="D1108" s="26" t="str">
        <f>[1]!b_calc_yield(A1108,日期设置!$B$2,F1108,1,R1108,1,O1108,L1108,S1108,)</f>
        <v>Fetching...</v>
      </c>
      <c r="E1108" s="26">
        <f t="shared" si="34"/>
        <v>35.248917025035318</v>
      </c>
      <c r="F1108" s="18">
        <f>[1]!b_dq_cleanprice($A1108,日期设置!B$2)</f>
        <v>101.5</v>
      </c>
      <c r="G1108" s="18" t="str">
        <f t="shared" si="35"/>
        <v>4.97 + 0</v>
      </c>
      <c r="H1108" s="27">
        <f>[1]!b_dq_pctchange($A1108,日期设置!$B$2,1)/100</f>
        <v>0</v>
      </c>
      <c r="I1108" s="26">
        <f>[1]!b_pq_pctchange(A1108,日期设置!$B$4,日期设置!$B$2,1)</f>
        <v>0</v>
      </c>
      <c r="J1108" s="26">
        <f>[1]!b_pq_pctchange(A1108,日期设置!$C$4,日期设置!$B$2,1)</f>
        <v>0</v>
      </c>
      <c r="K1108" s="52">
        <f>[1]!b_dq_amount($A1108,日期设置!B$2,2,10000)</f>
        <v>0</v>
      </c>
      <c r="L1108" s="26">
        <f>[1]!b_info_latestpar(A1108,日期设置!$B$2)</f>
        <v>100</v>
      </c>
      <c r="M1108" s="6">
        <f>[1]!b_info_outstandingbalance($A1108,日期设置!B$2)</f>
        <v>2</v>
      </c>
      <c r="N1108" s="7" t="str">
        <f>[1]!b_info_latestissurercreditrating2(A1108,日期设置!$B$2,"102","1")</f>
        <v>AA</v>
      </c>
      <c r="O1108" s="8">
        <v>7.5</v>
      </c>
      <c r="P1108" s="9">
        <f>[1]!b_info_repurchasedate(A1108)</f>
        <v>0</v>
      </c>
      <c r="Q1108" s="8" t="s">
        <v>17422</v>
      </c>
      <c r="R1108" s="2" t="str">
        <f>IF((--IF(P1108=0,Q1108,P1108))&gt;(--日期设置!$B$2),IF(P1108=0,Q1108,P1108),Q1108)</f>
        <v>2026-03-14</v>
      </c>
      <c r="S1108" s="2" t="s">
        <v>17994</v>
      </c>
      <c r="T1108" s="8">
        <f>[1]!b_anal_ptmyear($A1108,日期设置!$B$2)</f>
        <v>4.978082191780822</v>
      </c>
      <c r="U1108" s="8">
        <f>[1]!b_anal_termifexercise($A1108,日期设置!B$2)</f>
        <v>0</v>
      </c>
      <c r="V1108" s="10">
        <f>[1]!b_dq_dirtyprice(A1108,日期设置!$B$2)</f>
        <v>101.6644</v>
      </c>
      <c r="W1108" s="11">
        <f>IF(U1108=0,ROUNDUP((Q1108-日期设置!$B$2)/365,0),ROUNDUP((R1108-日期设置!$B$2)/365,0))</f>
        <v>5</v>
      </c>
      <c r="X1108" s="18">
        <f>_xlfn.IFNA(VLOOKUP(A1108,过往入选债券!A:D,4,0),2)</f>
        <v>2</v>
      </c>
      <c r="Y1108">
        <f>_xlfn.IFNA(VLOOKUP(C1108,[2]Sheet1!$A:$A,1,0),3)</f>
        <v>3</v>
      </c>
    </row>
    <row r="1109" spans="1:25" hidden="1" x14ac:dyDescent="0.2">
      <c r="A1109" s="21" t="s">
        <v>14490</v>
      </c>
      <c r="B1109" s="21" t="s">
        <v>14491</v>
      </c>
      <c r="C1109" s="37" t="s">
        <v>14492</v>
      </c>
      <c r="D1109" s="26" t="str">
        <f>[1]!b_calc_yield(A1109,日期设置!$B$2,F1109,1,R1109,1,O1109,L1109,S1109,)</f>
        <v>Fetching...</v>
      </c>
      <c r="E1109" s="26">
        <f t="shared" si="34"/>
        <v>26.67554016406346</v>
      </c>
      <c r="F1109" s="18">
        <f>[1]!b_dq_cleanprice($A1109,日期设置!B$2)</f>
        <v>100.2398</v>
      </c>
      <c r="G1109" s="18" t="str">
        <f t="shared" si="35"/>
        <v>4.01 + 0</v>
      </c>
      <c r="H1109" s="27">
        <f>[1]!b_dq_pctchange($A1109,日期设置!$B$2,1)/100</f>
        <v>0</v>
      </c>
      <c r="I1109" s="26">
        <f>[1]!b_pq_pctchange(A1109,日期设置!$B$4,日期设置!$B$2,1)</f>
        <v>0</v>
      </c>
      <c r="J1109" s="26">
        <f>[1]!b_pq_pctchange(A1109,日期设置!$C$4,日期设置!$B$2,1)</f>
        <v>0</v>
      </c>
      <c r="K1109" s="52">
        <f>[1]!b_dq_amount($A1109,日期设置!B$2,2,10000)</f>
        <v>0</v>
      </c>
      <c r="L1109" s="26">
        <f>[1]!b_info_latestpar(A1109,日期设置!$B$2)</f>
        <v>100</v>
      </c>
      <c r="M1109" s="6">
        <f>[1]!b_info_outstandingbalance($A1109,日期设置!B$2)</f>
        <v>7</v>
      </c>
      <c r="N1109" s="7" t="str">
        <f>[1]!b_info_latestissurercreditrating2(A1109,日期设置!$B$2,"102","1")</f>
        <v>AA</v>
      </c>
      <c r="O1109" s="8">
        <v>7.2</v>
      </c>
      <c r="P1109" s="9">
        <f>[1]!b_info_repurchasedate(A1109)</f>
        <v>0</v>
      </c>
      <c r="Q1109" s="8" t="s">
        <v>16543</v>
      </c>
      <c r="R1109" s="2" t="str">
        <f>IF((--IF(P1109=0,Q1109,P1109))&gt;(--日期设置!$B$2),IF(P1109=0,Q1109,P1109),Q1109)</f>
        <v>2025-03-26</v>
      </c>
      <c r="S1109" s="2" t="s">
        <v>17895</v>
      </c>
      <c r="T1109" s="8">
        <f>[1]!b_anal_ptmyear($A1109,日期设置!$B$2)</f>
        <v>4.0109589041095894</v>
      </c>
      <c r="U1109" s="8">
        <f>[1]!b_anal_termifexercise($A1109,日期设置!B$2)</f>
        <v>0</v>
      </c>
      <c r="V1109" s="10">
        <f>[1]!b_dq_dirtyprice(A1109,日期设置!$B$2)</f>
        <v>107.3609</v>
      </c>
      <c r="W1109" s="11">
        <f>IF(U1109=0,ROUNDUP((Q1109-日期设置!$B$2)/365,0),ROUNDUP((R1109-日期设置!$B$2)/365,0))</f>
        <v>5</v>
      </c>
      <c r="X1109" s="18">
        <f>_xlfn.IFNA(VLOOKUP(A1109,过往入选债券!A:D,4,0),2)</f>
        <v>2</v>
      </c>
      <c r="Y1109">
        <f>_xlfn.IFNA(VLOOKUP(C1109,[2]Sheet1!$A:$A,1,0),3)</f>
        <v>3</v>
      </c>
    </row>
    <row r="1110" spans="1:25" hidden="1" x14ac:dyDescent="0.2">
      <c r="A1110" s="21" t="s">
        <v>14295</v>
      </c>
      <c r="B1110" s="21" t="s">
        <v>14296</v>
      </c>
      <c r="C1110" s="37" t="s">
        <v>14297</v>
      </c>
      <c r="D1110" s="26" t="str">
        <f>[1]!b_calc_yield(A1110,日期设置!$B$2,F1110,1,R1110,1,O1110,L1110,S1110,)</f>
        <v>Fetching...</v>
      </c>
      <c r="E1110" s="26">
        <f t="shared" si="34"/>
        <v>33.300473593030503</v>
      </c>
      <c r="F1110" s="18">
        <f>[1]!b_dq_cleanprice($A1110,日期设置!B$2)</f>
        <v>80.2149</v>
      </c>
      <c r="G1110" s="18" t="str">
        <f t="shared" si="35"/>
        <v>3.63 + 0</v>
      </c>
      <c r="H1110" s="27">
        <f>[1]!b_dq_pctchange($A1110,日期设置!$B$2,1)/100</f>
        <v>0</v>
      </c>
      <c r="I1110" s="26">
        <f>[1]!b_pq_pctchange(A1110,日期设置!$B$4,日期设置!$B$2,1)</f>
        <v>0</v>
      </c>
      <c r="J1110" s="26">
        <f>[1]!b_pq_pctchange(A1110,日期设置!$C$4,日期设置!$B$2,1)</f>
        <v>0.30398215370918036</v>
      </c>
      <c r="K1110" s="52">
        <f>[1]!b_dq_amount($A1110,日期设置!B$2,2,10000)</f>
        <v>0</v>
      </c>
      <c r="L1110" s="26">
        <f>[1]!b_info_latestpar(A1110,日期设置!$B$2)</f>
        <v>80</v>
      </c>
      <c r="M1110" s="6">
        <f>[1]!b_info_outstandingbalance($A1110,日期设置!B$2)</f>
        <v>8</v>
      </c>
      <c r="N1110" s="7" t="str">
        <f>[1]!b_info_latestissurercreditrating2(A1110,日期设置!$B$2,"102","1")</f>
        <v>AA-</v>
      </c>
      <c r="O1110" s="8">
        <v>7.45</v>
      </c>
      <c r="P1110" s="9">
        <f>[1]!b_info_repurchasedate(A1110)</f>
        <v>0</v>
      </c>
      <c r="Q1110" s="8" t="s">
        <v>17630</v>
      </c>
      <c r="R1110" s="2" t="str">
        <f>IF((--IF(P1110=0,Q1110,P1110))&gt;(--日期设置!$B$2),IF(P1110=0,Q1110,P1110),Q1110)</f>
        <v>2024-11-10</v>
      </c>
      <c r="S1110" s="2" t="s">
        <v>18826</v>
      </c>
      <c r="T1110" s="8">
        <f>[1]!b_anal_ptmyear($A1110,日期设置!$B$2)</f>
        <v>3.6383561643835618</v>
      </c>
      <c r="U1110" s="8">
        <f>[1]!b_anal_termifexercise($A1110,日期设置!B$2)</f>
        <v>0</v>
      </c>
      <c r="V1110" s="10">
        <f>[1]!b_dq_dirtyprice(A1110,日期设置!$B$2)</f>
        <v>82.3703</v>
      </c>
      <c r="W1110" s="11">
        <f>IF(U1110=0,ROUNDUP((Q1110-日期设置!$B$2)/365,0),ROUNDUP((R1110-日期设置!$B$2)/365,0))</f>
        <v>4</v>
      </c>
      <c r="X1110" s="18">
        <f>_xlfn.IFNA(VLOOKUP(A1110,过往入选债券!A:D,4,0),2)</f>
        <v>2</v>
      </c>
      <c r="Y1110">
        <f>_xlfn.IFNA(VLOOKUP(C1110,[2]Sheet1!$A:$A,1,0),3)</f>
        <v>3</v>
      </c>
    </row>
    <row r="1111" spans="1:25" hidden="1" x14ac:dyDescent="0.2">
      <c r="A1111" s="21" t="s">
        <v>3236</v>
      </c>
      <c r="B1111" s="21" t="s">
        <v>3237</v>
      </c>
      <c r="C1111" s="37" t="s">
        <v>783</v>
      </c>
      <c r="D1111" s="26" t="str">
        <f>[1]!b_calc_yield(A1111,日期设置!$B$2,F1111,1,R1111,1,O1111,L1111,S1111,)</f>
        <v>Fetching...</v>
      </c>
      <c r="E1111" s="26">
        <f t="shared" si="34"/>
        <v>8.8449620889398783</v>
      </c>
      <c r="F1111" s="18">
        <f>[1]!b_dq_cleanprice($A1111,日期设置!B$2)</f>
        <v>100</v>
      </c>
      <c r="G1111" s="18" t="str">
        <f t="shared" si="35"/>
        <v>3.29 + 1.29</v>
      </c>
      <c r="H1111" s="27">
        <f>[1]!b_dq_pctchange($A1111,日期设置!$B$2,1)/100</f>
        <v>0</v>
      </c>
      <c r="I1111" s="26">
        <f>[1]!b_pq_pctchange(A1111,日期设置!$B$4,日期设置!$B$2,1)</f>
        <v>0</v>
      </c>
      <c r="J1111" s="26">
        <f>[1]!b_pq_pctchange(A1111,日期设置!$C$4,日期设置!$B$2,1)</f>
        <v>0</v>
      </c>
      <c r="K1111" s="52">
        <f>[1]!b_dq_amount($A1111,日期设置!B$2,2,10000)</f>
        <v>0</v>
      </c>
      <c r="L1111" s="26">
        <f>[1]!b_info_latestpar(A1111,日期设置!$B$2)</f>
        <v>100</v>
      </c>
      <c r="M1111" s="6">
        <f>[1]!b_info_outstandingbalance($A1111,日期设置!B$2)</f>
        <v>9</v>
      </c>
      <c r="N1111" s="7">
        <f>[1]!b_info_latestissurercreditrating2(A1111,日期设置!$B$2,"102","1")</f>
        <v>0</v>
      </c>
      <c r="O1111" s="8">
        <v>7.17</v>
      </c>
      <c r="P1111" s="9" t="str">
        <f>[1]!b_info_repurchasedate(A1111)</f>
        <v>2022-07-08</v>
      </c>
      <c r="Q1111" s="8" t="s">
        <v>17539</v>
      </c>
      <c r="R1111" s="2" t="str">
        <f>IF((--IF(P1111=0,Q1111,P1111))&gt;(--日期设置!$B$2),IF(P1111=0,Q1111,P1111),Q1111)</f>
        <v>2022-07-08</v>
      </c>
      <c r="S1111" s="2" t="s">
        <v>18102</v>
      </c>
      <c r="T1111" s="8">
        <f>[1]!b_anal_ptmyear($A1111,日期设置!$B$2)</f>
        <v>3.2958904109589042</v>
      </c>
      <c r="U1111" s="8">
        <f>[1]!b_anal_termifexercise($A1111,日期设置!B$2)</f>
        <v>1.295890410958904</v>
      </c>
      <c r="V1111" s="10">
        <f>[1]!b_dq_dirtyprice(A1111,日期设置!$B$2)</f>
        <v>105.0485</v>
      </c>
      <c r="W1111" s="11">
        <f>IF(U1111=0,ROUNDUP((Q1111-日期设置!$B$2)/365,0),ROUNDUP((R1111-日期设置!$B$2)/365,0))</f>
        <v>2</v>
      </c>
      <c r="X1111" s="18">
        <f>_xlfn.IFNA(VLOOKUP(A1111,过往入选债券!A:D,4,0),2)</f>
        <v>2</v>
      </c>
      <c r="Y1111">
        <f>_xlfn.IFNA(VLOOKUP(C1111,[2]Sheet1!$A:$A,1,0),3)</f>
        <v>3</v>
      </c>
    </row>
    <row r="1112" spans="1:25" hidden="1" x14ac:dyDescent="0.2">
      <c r="A1112" s="21" t="s">
        <v>3393</v>
      </c>
      <c r="B1112" s="21" t="s">
        <v>3394</v>
      </c>
      <c r="C1112" s="37" t="s">
        <v>783</v>
      </c>
      <c r="D1112" s="26" t="str">
        <f>[1]!b_calc_yield(A1112,日期设置!$B$2,F1112,1,R1112,1,O1112,L1112,S1112,)</f>
        <v>Fetching...</v>
      </c>
      <c r="E1112" s="26">
        <f t="shared" si="34"/>
        <v>9.9137723860151628</v>
      </c>
      <c r="F1112" s="18">
        <f>[1]!b_dq_cleanprice($A1112,日期设置!B$2)</f>
        <v>100</v>
      </c>
      <c r="G1112" s="18" t="str">
        <f t="shared" si="35"/>
        <v>1.43 + 0</v>
      </c>
      <c r="H1112" s="27">
        <f>[1]!b_dq_pctchange($A1112,日期设置!$B$2,1)/100</f>
        <v>0</v>
      </c>
      <c r="I1112" s="26">
        <f>[1]!b_pq_pctchange(A1112,日期设置!$B$4,日期设置!$B$2,1)</f>
        <v>0</v>
      </c>
      <c r="J1112" s="26">
        <f>[1]!b_pq_pctchange(A1112,日期设置!$C$4,日期设置!$B$2,1)</f>
        <v>0</v>
      </c>
      <c r="K1112" s="52">
        <f>[1]!b_dq_amount($A1112,日期设置!B$2,2,10000)</f>
        <v>0</v>
      </c>
      <c r="L1112" s="26">
        <f>[1]!b_info_latestpar(A1112,日期设置!$B$2)</f>
        <v>100</v>
      </c>
      <c r="M1112" s="6">
        <f>[1]!b_info_outstandingbalance($A1112,日期设置!B$2)</f>
        <v>5</v>
      </c>
      <c r="N1112" s="7">
        <f>[1]!b_info_latestissurercreditrating2(A1112,日期设置!$B$2,"102","1")</f>
        <v>0</v>
      </c>
      <c r="O1112" s="8">
        <v>7.17</v>
      </c>
      <c r="P1112" s="9">
        <f>[1]!b_info_repurchasedate(A1112)</f>
        <v>0</v>
      </c>
      <c r="Q1112" s="8" t="s">
        <v>16226</v>
      </c>
      <c r="R1112" s="2" t="str">
        <f>IF((--IF(P1112=0,Q1112,P1112))&gt;(--日期设置!$B$2),IF(P1112=0,Q1112,P1112),Q1112)</f>
        <v>2022-08-29</v>
      </c>
      <c r="S1112" s="2" t="s">
        <v>17892</v>
      </c>
      <c r="T1112" s="8">
        <f>[1]!b_anal_ptmyear($A1112,日期设置!$B$2)</f>
        <v>1.4383561643835616</v>
      </c>
      <c r="U1112" s="8">
        <f>[1]!b_anal_termifexercise($A1112,日期设置!B$2)</f>
        <v>0</v>
      </c>
      <c r="V1112" s="10">
        <f>[1]!b_dq_dirtyprice(A1112,日期设置!$B$2)</f>
        <v>104.027</v>
      </c>
      <c r="W1112" s="11">
        <f>IF(U1112=0,ROUNDUP((Q1112-日期设置!$B$2)/365,0),ROUNDUP((R1112-日期设置!$B$2)/365,0))</f>
        <v>2</v>
      </c>
      <c r="X1112" s="18">
        <f>_xlfn.IFNA(VLOOKUP(A1112,过往入选债券!A:D,4,0),2)</f>
        <v>2</v>
      </c>
      <c r="Y1112">
        <f>_xlfn.IFNA(VLOOKUP(C1112,[2]Sheet1!$A:$A,1,0),3)</f>
        <v>3</v>
      </c>
    </row>
    <row r="1113" spans="1:25" hidden="1" x14ac:dyDescent="0.2">
      <c r="A1113" s="21" t="s">
        <v>2343</v>
      </c>
      <c r="B1113" s="21" t="s">
        <v>2344</v>
      </c>
      <c r="C1113" s="37" t="s">
        <v>1063</v>
      </c>
      <c r="D1113" s="26" t="str">
        <f>[1]!b_calc_yield(A1113,日期设置!$B$2,F1113,1,R1113,1,O1113,L1113,S1113,)</f>
        <v>Fetching...</v>
      </c>
      <c r="E1113" s="26">
        <f t="shared" si="34"/>
        <v>5.487923350021684</v>
      </c>
      <c r="F1113" s="18">
        <f>[1]!b_dq_cleanprice($A1113,日期设置!B$2)</f>
        <v>100.1622</v>
      </c>
      <c r="G1113" s="18" t="str">
        <f t="shared" si="35"/>
        <v>0.73 + 0</v>
      </c>
      <c r="H1113" s="27">
        <f>[1]!b_dq_pctchange($A1113,日期设置!$B$2,1)/100</f>
        <v>0</v>
      </c>
      <c r="I1113" s="26">
        <f>[1]!b_pq_pctchange(A1113,日期设置!$B$4,日期设置!$B$2,1)</f>
        <v>0</v>
      </c>
      <c r="J1113" s="26">
        <f>[1]!b_pq_pctchange(A1113,日期设置!$C$4,日期设置!$B$2,1)</f>
        <v>0</v>
      </c>
      <c r="K1113" s="52">
        <f>[1]!b_dq_amount($A1113,日期设置!B$2,2,10000)</f>
        <v>0</v>
      </c>
      <c r="L1113" s="26">
        <f>[1]!b_info_latestpar(A1113,日期设置!$B$2)</f>
        <v>100</v>
      </c>
      <c r="M1113" s="6">
        <f>[1]!b_info_outstandingbalance($A1113,日期设置!B$2)</f>
        <v>9.1999999999999993</v>
      </c>
      <c r="N1113" s="7">
        <f>[1]!b_info_latestissurercreditrating2(A1113,日期设置!$B$2,"102","1")</f>
        <v>0</v>
      </c>
      <c r="O1113" s="8">
        <v>7.5</v>
      </c>
      <c r="P1113" s="9" t="str">
        <f>[1]!b_info_repurchasedate(A1113)</f>
        <v>2020-12-14</v>
      </c>
      <c r="Q1113" s="8" t="s">
        <v>16191</v>
      </c>
      <c r="R1113" s="2" t="str">
        <f>IF((--IF(P1113=0,Q1113,P1113))&gt;(--日期设置!$B$2),IF(P1113=0,Q1113,P1113),Q1113)</f>
        <v>2021-12-14</v>
      </c>
      <c r="S1113" s="2" t="s">
        <v>17979</v>
      </c>
      <c r="T1113" s="8">
        <f>[1]!b_anal_ptmyear($A1113,日期设置!$B$2)</f>
        <v>0.73150684931506849</v>
      </c>
      <c r="U1113" s="8">
        <f>[1]!b_anal_termifexercise($A1113,日期设置!B$2)</f>
        <v>0</v>
      </c>
      <c r="V1113" s="10">
        <f>[1]!b_dq_dirtyprice(A1113,日期设置!$B$2)</f>
        <v>101.9074</v>
      </c>
      <c r="W1113" s="11">
        <f>IF(U1113=0,ROUNDUP((Q1113-日期设置!$B$2)/365,0),ROUNDUP((R1113-日期设置!$B$2)/365,0))</f>
        <v>1</v>
      </c>
      <c r="X1113" s="18">
        <f>_xlfn.IFNA(VLOOKUP(A1113,过往入选债券!A:D,4,0),2)</f>
        <v>2</v>
      </c>
      <c r="Y1113">
        <f>_xlfn.IFNA(VLOOKUP(C1113,[2]Sheet1!$A:$A,1,0),3)</f>
        <v>3</v>
      </c>
    </row>
    <row r="1114" spans="1:25" hidden="1" x14ac:dyDescent="0.2">
      <c r="A1114" s="21" t="s">
        <v>4333</v>
      </c>
      <c r="B1114" s="21" t="s">
        <v>4334</v>
      </c>
      <c r="C1114" s="37" t="s">
        <v>4021</v>
      </c>
      <c r="D1114" s="26" t="str">
        <f>[1]!b_calc_yield(A1114,日期设置!$B$2,F1114,1,R1114,1,O1114,L1114,S1114,)</f>
        <v>Fetching...</v>
      </c>
      <c r="E1114" s="26">
        <f t="shared" si="34"/>
        <v>14.246421890740525</v>
      </c>
      <c r="F1114" s="18">
        <f>[1]!b_dq_cleanprice($A1114,日期设置!B$2)</f>
        <v>96.922600000000003</v>
      </c>
      <c r="G1114" s="18" t="str">
        <f t="shared" si="35"/>
        <v>2.08 + 0</v>
      </c>
      <c r="H1114" s="27">
        <f>[1]!b_dq_pctchange($A1114,日期设置!$B$2,1)/100</f>
        <v>0</v>
      </c>
      <c r="I1114" s="26">
        <f>[1]!b_pq_pctchange(A1114,日期设置!$B$4,日期设置!$B$2,1)</f>
        <v>0</v>
      </c>
      <c r="J1114" s="26">
        <f>[1]!b_pq_pctchange(A1114,日期设置!$C$4,日期设置!$B$2,1)</f>
        <v>0</v>
      </c>
      <c r="K1114" s="52">
        <f>[1]!b_dq_amount($A1114,日期设置!B$2,2,10000)</f>
        <v>0</v>
      </c>
      <c r="L1114" s="26">
        <f>[1]!b_info_latestpar(A1114,日期设置!$B$2)</f>
        <v>100</v>
      </c>
      <c r="M1114" s="6">
        <f>[1]!b_info_outstandingbalance($A1114,日期设置!B$2)</f>
        <v>5</v>
      </c>
      <c r="N1114" s="7">
        <f>[1]!b_info_latestissurercreditrating2(A1114,日期设置!$B$2,"102","1")</f>
        <v>0</v>
      </c>
      <c r="O1114" s="8">
        <v>5.49</v>
      </c>
      <c r="P1114" s="9">
        <f>[1]!b_info_repurchasedate(A1114)</f>
        <v>0</v>
      </c>
      <c r="Q1114" s="8" t="s">
        <v>16429</v>
      </c>
      <c r="R1114" s="2" t="str">
        <f>IF((--IF(P1114=0,Q1114,P1114))&gt;(--日期设置!$B$2),IF(P1114=0,Q1114,P1114),Q1114)</f>
        <v>2023-04-22</v>
      </c>
      <c r="S1114" s="2" t="s">
        <v>18199</v>
      </c>
      <c r="T1114" s="8">
        <f>[1]!b_anal_ptmyear($A1114,日期设置!$B$2)</f>
        <v>2.0849315068493151</v>
      </c>
      <c r="U1114" s="8">
        <f>[1]!b_anal_termifexercise($A1114,日期设置!B$2)</f>
        <v>0</v>
      </c>
      <c r="V1114" s="10">
        <f>[1]!b_dq_dirtyprice(A1114,日期设置!$B$2)</f>
        <v>101.94629999999999</v>
      </c>
      <c r="W1114" s="11">
        <f>IF(U1114=0,ROUNDUP((Q1114-日期设置!$B$2)/365,0),ROUNDUP((R1114-日期设置!$B$2)/365,0))</f>
        <v>3</v>
      </c>
      <c r="X1114" s="18">
        <f>_xlfn.IFNA(VLOOKUP(A1114,过往入选债券!A:D,4,0),2)</f>
        <v>2</v>
      </c>
      <c r="Y1114">
        <f>_xlfn.IFNA(VLOOKUP(C1114,[2]Sheet1!$A:$A,1,0),3)</f>
        <v>3</v>
      </c>
    </row>
    <row r="1115" spans="1:25" hidden="1" x14ac:dyDescent="0.2">
      <c r="A1115" s="21" t="s">
        <v>4406</v>
      </c>
      <c r="B1115" s="21" t="s">
        <v>4407</v>
      </c>
      <c r="C1115" s="37" t="s">
        <v>4408</v>
      </c>
      <c r="D1115" s="26" t="str">
        <f>[1]!b_calc_yield(A1115,日期设置!$B$2,F1115,1,R1115,1,O1115,L1115,S1115,)</f>
        <v>Fetching...</v>
      </c>
      <c r="E1115" s="26">
        <f t="shared" si="34"/>
        <v>14.107991425868939</v>
      </c>
      <c r="F1115" s="18">
        <f>[1]!b_dq_cleanprice($A1115,日期设置!B$2)</f>
        <v>99.749499999999998</v>
      </c>
      <c r="G1115" s="18" t="str">
        <f t="shared" si="35"/>
        <v>4.10 + 2.10</v>
      </c>
      <c r="H1115" s="27">
        <f>[1]!b_dq_pctchange($A1115,日期设置!$B$2,1)/100</f>
        <v>0</v>
      </c>
      <c r="I1115" s="26">
        <f>[1]!b_pq_pctchange(A1115,日期设置!$B$4,日期设置!$B$2,1)</f>
        <v>0</v>
      </c>
      <c r="J1115" s="26">
        <f>[1]!b_pq_pctchange(A1115,日期设置!$C$4,日期设置!$B$2,1)</f>
        <v>0</v>
      </c>
      <c r="K1115" s="52">
        <f>[1]!b_dq_amount($A1115,日期设置!B$2,2,10000)</f>
        <v>0</v>
      </c>
      <c r="L1115" s="26">
        <f>[1]!b_info_latestpar(A1115,日期设置!$B$2)</f>
        <v>100</v>
      </c>
      <c r="M1115" s="6">
        <f>[1]!b_info_outstandingbalance($A1115,日期设置!B$2)</f>
        <v>5</v>
      </c>
      <c r="N1115" s="7">
        <f>[1]!b_info_latestissurercreditrating2(A1115,日期设置!$B$2,"102","1")</f>
        <v>0</v>
      </c>
      <c r="O1115" s="8">
        <v>7</v>
      </c>
      <c r="P1115" s="9" t="str">
        <f>[1]!b_info_repurchasedate(A1115)</f>
        <v>2023-04-28</v>
      </c>
      <c r="Q1115" s="8" t="s">
        <v>17377</v>
      </c>
      <c r="R1115" s="2" t="str">
        <f>IF((--IF(P1115=0,Q1115,P1115))&gt;(--日期设置!$B$2),IF(P1115=0,Q1115,P1115),Q1115)</f>
        <v>2023-04-28</v>
      </c>
      <c r="S1115" s="2" t="s">
        <v>18086</v>
      </c>
      <c r="T1115" s="8">
        <f>[1]!b_anal_ptmyear($A1115,日期设置!$B$2)</f>
        <v>4.1013698630136988</v>
      </c>
      <c r="U1115" s="8">
        <f>[1]!b_anal_termifexercise($A1115,日期设置!B$2)</f>
        <v>2.1013698630136988</v>
      </c>
      <c r="V1115" s="10">
        <f>[1]!b_dq_dirtyprice(A1115,日期设置!$B$2)</f>
        <v>106.0399</v>
      </c>
      <c r="W1115" s="11">
        <f>IF(U1115=0,ROUNDUP((Q1115-日期设置!$B$2)/365,0),ROUNDUP((R1115-日期设置!$B$2)/365,0))</f>
        <v>3</v>
      </c>
      <c r="X1115" s="18">
        <f>_xlfn.IFNA(VLOOKUP(A1115,过往入选债券!A:D,4,0),2)</f>
        <v>2</v>
      </c>
      <c r="Y1115">
        <f>_xlfn.IFNA(VLOOKUP(C1115,[2]Sheet1!$A:$A,1,0),3)</f>
        <v>3</v>
      </c>
    </row>
    <row r="1116" spans="1:25" hidden="1" x14ac:dyDescent="0.2">
      <c r="A1116" s="21" t="s">
        <v>3832</v>
      </c>
      <c r="B1116" s="21" t="s">
        <v>3833</v>
      </c>
      <c r="C1116" s="37" t="s">
        <v>3298</v>
      </c>
      <c r="D1116" s="26" t="str">
        <f>[1]!b_calc_yield(A1116,日期设置!$B$2,F1116,1,R1116,1,O1116,L1116,S1116,)</f>
        <v>Fetching...</v>
      </c>
      <c r="E1116" s="26">
        <f t="shared" si="34"/>
        <v>12.865035516969225</v>
      </c>
      <c r="F1116" s="18">
        <f>[1]!b_dq_cleanprice($A1116,日期设置!B$2)</f>
        <v>100.0975</v>
      </c>
      <c r="G1116" s="18" t="str">
        <f t="shared" si="35"/>
        <v>1.82 + 0</v>
      </c>
      <c r="H1116" s="27">
        <f>[1]!b_dq_pctchange($A1116,日期设置!$B$2,1)/100</f>
        <v>0</v>
      </c>
      <c r="I1116" s="26">
        <f>[1]!b_pq_pctchange(A1116,日期设置!$B$4,日期设置!$B$2,1)</f>
        <v>0</v>
      </c>
      <c r="J1116" s="26">
        <f>[1]!b_pq_pctchange(A1116,日期设置!$C$4,日期设置!$B$2,1)</f>
        <v>9.7499999999996589E-2</v>
      </c>
      <c r="K1116" s="52">
        <f>[1]!b_dq_amount($A1116,日期设置!B$2,2,10000)</f>
        <v>0</v>
      </c>
      <c r="L1116" s="26">
        <f>[1]!b_info_latestpar(A1116,日期设置!$B$2)</f>
        <v>100</v>
      </c>
      <c r="M1116" s="6">
        <f>[1]!b_info_outstandingbalance($A1116,日期设置!B$2)</f>
        <v>7</v>
      </c>
      <c r="N1116" s="7">
        <f>[1]!b_info_latestissurercreditrating2(A1116,日期设置!$B$2,"102","1")</f>
        <v>0</v>
      </c>
      <c r="O1116" s="8">
        <v>7.2</v>
      </c>
      <c r="P1116" s="9">
        <f>[1]!b_info_repurchasedate(A1116)</f>
        <v>0</v>
      </c>
      <c r="Q1116" s="8" t="s">
        <v>16271</v>
      </c>
      <c r="R1116" s="2" t="str">
        <f>IF((--IF(P1116=0,Q1116,P1116))&gt;(--日期设置!$B$2),IF(P1116=0,Q1116,P1116),Q1116)</f>
        <v>2023-01-17</v>
      </c>
      <c r="S1116" s="2" t="s">
        <v>18051</v>
      </c>
      <c r="T1116" s="8">
        <f>[1]!b_anal_ptmyear($A1116,日期设置!$B$2)</f>
        <v>1.8246575342465754</v>
      </c>
      <c r="U1116" s="8">
        <f>[1]!b_anal_termifexercise($A1116,日期设置!B$2)</f>
        <v>0</v>
      </c>
      <c r="V1116" s="10">
        <f>[1]!b_dq_dirtyprice(A1116,日期设置!$B$2)</f>
        <v>101.36</v>
      </c>
      <c r="W1116" s="11">
        <f>IF(U1116=0,ROUNDUP((Q1116-日期设置!$B$2)/365,0),ROUNDUP((R1116-日期设置!$B$2)/365,0))</f>
        <v>2</v>
      </c>
      <c r="X1116" s="18">
        <f>_xlfn.IFNA(VLOOKUP(A1116,过往入选债券!A:D,4,0),2)</f>
        <v>2</v>
      </c>
      <c r="Y1116">
        <f>_xlfn.IFNA(VLOOKUP(C1116,[2]Sheet1!$A:$A,1,0),3)</f>
        <v>3</v>
      </c>
    </row>
    <row r="1117" spans="1:25" hidden="1" x14ac:dyDescent="0.2">
      <c r="A1117" s="21" t="s">
        <v>15410</v>
      </c>
      <c r="B1117" s="21" t="s">
        <v>15411</v>
      </c>
      <c r="C1117" s="37" t="s">
        <v>15412</v>
      </c>
      <c r="D1117" s="26" t="str">
        <f>[1]!b_calc_yield(A1117,日期设置!$B$2,F1117,1,R1117,1,O1117,L1117,S1117,)</f>
        <v>Fetching...</v>
      </c>
      <c r="E1117" s="26">
        <f t="shared" si="34"/>
        <v>36.681530157240076</v>
      </c>
      <c r="F1117" s="18">
        <f>[1]!b_dq_cleanprice($A1117,日期设置!B$2)</f>
        <v>102.0483</v>
      </c>
      <c r="G1117" s="18" t="str">
        <f t="shared" si="35"/>
        <v>5.41 + 0</v>
      </c>
      <c r="H1117" s="27">
        <f>[1]!b_dq_pctchange($A1117,日期设置!$B$2,1)/100</f>
        <v>0</v>
      </c>
      <c r="I1117" s="26">
        <f>[1]!b_pq_pctchange(A1117,日期设置!$B$4,日期设置!$B$2,1)</f>
        <v>0</v>
      </c>
      <c r="J1117" s="26">
        <f>[1]!b_pq_pctchange(A1117,日期设置!$C$4,日期设置!$B$2,1)</f>
        <v>0</v>
      </c>
      <c r="K1117" s="52">
        <f>[1]!b_dq_amount($A1117,日期设置!B$2,2,10000)</f>
        <v>0</v>
      </c>
      <c r="L1117" s="26">
        <f>[1]!b_info_latestpar(A1117,日期设置!$B$2)</f>
        <v>100</v>
      </c>
      <c r="M1117" s="6">
        <f>[1]!b_info_outstandingbalance($A1117,日期设置!B$2)</f>
        <v>10</v>
      </c>
      <c r="N1117" s="7" t="str">
        <f>[1]!b_info_latestissurercreditrating2(A1117,日期设置!$B$2,"102","1")</f>
        <v>AA</v>
      </c>
      <c r="O1117" s="8">
        <v>7.6</v>
      </c>
      <c r="P1117" s="9">
        <f>[1]!b_info_repurchasedate(A1117)</f>
        <v>0</v>
      </c>
      <c r="Q1117" s="8" t="s">
        <v>16520</v>
      </c>
      <c r="R1117" s="2" t="str">
        <f>IF((--IF(P1117=0,Q1117,P1117))&gt;(--日期设置!$B$2),IF(P1117=0,Q1117,P1117),Q1117)</f>
        <v>2026-08-19</v>
      </c>
      <c r="S1117" s="2" t="s">
        <v>18273</v>
      </c>
      <c r="T1117" s="8">
        <f>[1]!b_anal_ptmyear($A1117,日期设置!$B$2)</f>
        <v>5.4109589041095889</v>
      </c>
      <c r="U1117" s="8">
        <f>[1]!b_anal_termifexercise($A1117,日期设置!B$2)</f>
        <v>0</v>
      </c>
      <c r="V1117" s="10">
        <f>[1]!b_dq_dirtyprice(A1117,日期设置!$B$2)</f>
        <v>106.52500000000001</v>
      </c>
      <c r="W1117" s="11">
        <f>IF(U1117=0,ROUNDUP((Q1117-日期设置!$B$2)/365,0),ROUNDUP((R1117-日期设置!$B$2)/365,0))</f>
        <v>6</v>
      </c>
      <c r="X1117" s="18">
        <f>_xlfn.IFNA(VLOOKUP(A1117,过往入选债券!A:D,4,0),2)</f>
        <v>2</v>
      </c>
      <c r="Y1117">
        <f>_xlfn.IFNA(VLOOKUP(C1117,[2]Sheet1!$A:$A,1,0),3)</f>
        <v>3</v>
      </c>
    </row>
    <row r="1118" spans="1:25" hidden="1" x14ac:dyDescent="0.2">
      <c r="A1118" s="21" t="s">
        <v>6180</v>
      </c>
      <c r="B1118" s="21" t="s">
        <v>6181</v>
      </c>
      <c r="C1118" s="37" t="s">
        <v>1493</v>
      </c>
      <c r="D1118" s="26" t="str">
        <f>[1]!b_calc_yield(A1118,日期设置!$B$2,F1118,1,R1118,1,O1118,L1118,S1118,)</f>
        <v>Fetching...</v>
      </c>
      <c r="E1118" s="26">
        <f t="shared" si="34"/>
        <v>11.256448173708433</v>
      </c>
      <c r="F1118" s="18">
        <f>[1]!b_dq_cleanprice($A1118,日期设置!B$2)</f>
        <v>99.324299999999994</v>
      </c>
      <c r="G1118" s="18" t="str">
        <f t="shared" si="35"/>
        <v>1.61 + 0</v>
      </c>
      <c r="H1118" s="27">
        <f>[1]!b_dq_pctchange($A1118,日期设置!$B$2,1)/100</f>
        <v>0</v>
      </c>
      <c r="I1118" s="26">
        <f>[1]!b_pq_pctchange(A1118,日期设置!$B$4,日期设置!$B$2,1)</f>
        <v>0</v>
      </c>
      <c r="J1118" s="26">
        <f>[1]!b_pq_pctchange(A1118,日期设置!$C$4,日期设置!$B$2,1)</f>
        <v>0</v>
      </c>
      <c r="K1118" s="52">
        <f>[1]!b_dq_amount($A1118,日期设置!B$2,2,10000)</f>
        <v>0</v>
      </c>
      <c r="L1118" s="26">
        <f>[1]!b_info_latestpar(A1118,日期设置!$B$2)</f>
        <v>100</v>
      </c>
      <c r="M1118" s="6">
        <f>[1]!b_info_outstandingbalance($A1118,日期设置!B$2)</f>
        <v>3</v>
      </c>
      <c r="N1118" s="7" t="str">
        <f>[1]!b_info_latestissurercreditrating2(A1118,日期设置!$B$2,"102","1")</f>
        <v>AA+</v>
      </c>
      <c r="O1118" s="8">
        <v>6.69</v>
      </c>
      <c r="P1118" s="9">
        <f>[1]!b_info_repurchasedate(A1118)</f>
        <v>0</v>
      </c>
      <c r="Q1118" s="8" t="s">
        <v>17094</v>
      </c>
      <c r="R1118" s="2" t="str">
        <f>IF((--IF(P1118=0,Q1118,P1118))&gt;(--日期设置!$B$2),IF(P1118=0,Q1118,P1118),Q1118)</f>
        <v>2022-11-01</v>
      </c>
      <c r="S1118" s="2" t="s">
        <v>17795</v>
      </c>
      <c r="T1118" s="8">
        <f>[1]!b_anal_ptmyear($A1118,日期设置!$B$2)</f>
        <v>1.6136986301369864</v>
      </c>
      <c r="U1118" s="8">
        <f>[1]!b_anal_termifexercise($A1118,日期设置!B$2)</f>
        <v>0</v>
      </c>
      <c r="V1118" s="10">
        <f>[1]!b_dq_dirtyprice(A1118,日期设置!$B$2)</f>
        <v>101.9087</v>
      </c>
      <c r="W1118" s="11">
        <f>IF(U1118=0,ROUNDUP((Q1118-日期设置!$B$2)/365,0),ROUNDUP((R1118-日期设置!$B$2)/365,0))</f>
        <v>2</v>
      </c>
      <c r="X1118" s="18">
        <f>_xlfn.IFNA(VLOOKUP(A1118,过往入选债券!A:D,4,0),2)</f>
        <v>2</v>
      </c>
      <c r="Y1118">
        <f>_xlfn.IFNA(VLOOKUP(C1118,[2]Sheet1!$A:$A,1,0),3)</f>
        <v>3</v>
      </c>
    </row>
    <row r="1119" spans="1:25" hidden="1" x14ac:dyDescent="0.2">
      <c r="A1119" s="21" t="s">
        <v>3966</v>
      </c>
      <c r="B1119" s="21" t="s">
        <v>3967</v>
      </c>
      <c r="C1119" s="37" t="s">
        <v>25</v>
      </c>
      <c r="D1119" s="26" t="str">
        <f>[1]!b_calc_yield(A1119,日期设置!$B$2,F1119,1,R1119,1,O1119,L1119,S1119,)</f>
        <v>Fetching...</v>
      </c>
      <c r="E1119" s="26">
        <f t="shared" si="34"/>
        <v>13.866201025414648</v>
      </c>
      <c r="F1119" s="18">
        <f>[1]!b_dq_cleanprice($A1119,日期设置!B$2)</f>
        <v>96.642499999999998</v>
      </c>
      <c r="G1119" s="18" t="str">
        <f t="shared" si="35"/>
        <v>1.93 + 0</v>
      </c>
      <c r="H1119" s="27">
        <f>[1]!b_dq_pctchange($A1119,日期设置!$B$2,1)/100</f>
        <v>0</v>
      </c>
      <c r="I1119" s="26">
        <f>[1]!b_pq_pctchange(A1119,日期设置!$B$4,日期设置!$B$2,1)</f>
        <v>0</v>
      </c>
      <c r="J1119" s="26">
        <f>[1]!b_pq_pctchange(A1119,日期设置!$C$4,日期设置!$B$2,1)</f>
        <v>0</v>
      </c>
      <c r="K1119" s="52">
        <f>[1]!b_dq_amount($A1119,日期设置!B$2,2,10000)</f>
        <v>0</v>
      </c>
      <c r="L1119" s="26">
        <f>[1]!b_info_latestpar(A1119,日期设置!$B$2)</f>
        <v>100</v>
      </c>
      <c r="M1119" s="6">
        <f>[1]!b_info_outstandingbalance($A1119,日期设置!B$2)</f>
        <v>5</v>
      </c>
      <c r="N1119" s="7">
        <f>[1]!b_info_latestissurercreditrating2(A1119,日期设置!$B$2,"102","1")</f>
        <v>0</v>
      </c>
      <c r="O1119" s="8">
        <v>5.2</v>
      </c>
      <c r="P1119" s="9">
        <f>[1]!b_info_repurchasedate(A1119)</f>
        <v>0</v>
      </c>
      <c r="Q1119" s="8" t="s">
        <v>16137</v>
      </c>
      <c r="R1119" s="2" t="str">
        <f>IF((--IF(P1119=0,Q1119,P1119))&gt;(--日期设置!$B$2),IF(P1119=0,Q1119,P1119),Q1119)</f>
        <v>2023-02-28</v>
      </c>
      <c r="S1119" s="2" t="s">
        <v>17924</v>
      </c>
      <c r="T1119" s="8">
        <f>[1]!b_anal_ptmyear($A1119,日期设置!$B$2)</f>
        <v>1.9397260273972603</v>
      </c>
      <c r="U1119" s="8">
        <f>[1]!b_anal_termifexercise($A1119,日期设置!B$2)</f>
        <v>0</v>
      </c>
      <c r="V1119" s="10">
        <f>[1]!b_dq_dirtyprice(A1119,日期设置!$B$2)</f>
        <v>96.9559</v>
      </c>
      <c r="W1119" s="11">
        <f>IF(U1119=0,ROUNDUP((Q1119-日期设置!$B$2)/365,0),ROUNDUP((R1119-日期设置!$B$2)/365,0))</f>
        <v>2</v>
      </c>
      <c r="X1119" s="18">
        <f>_xlfn.IFNA(VLOOKUP(A1119,过往入选债券!A:D,4,0),2)</f>
        <v>2</v>
      </c>
      <c r="Y1119" s="45" t="str">
        <f>_xlfn.IFNA(VLOOKUP(C1119,[2]Sheet1!$A:$A,1,0),3)</f>
        <v>大同煤矿集团有限责任公司</v>
      </c>
    </row>
    <row r="1120" spans="1:25" hidden="1" x14ac:dyDescent="0.2">
      <c r="A1120" s="21" t="s">
        <v>4769</v>
      </c>
      <c r="B1120" s="21" t="s">
        <v>4770</v>
      </c>
      <c r="C1120" s="37" t="s">
        <v>300</v>
      </c>
      <c r="D1120" s="26" t="str">
        <f>[1]!b_calc_yield(A1120,日期设置!$B$2,F1120,1,R1120,1,O1120,L1120,S1120,)</f>
        <v>Fetching...</v>
      </c>
      <c r="E1120" s="26">
        <f t="shared" si="34"/>
        <v>16.333900319267471</v>
      </c>
      <c r="F1120" s="18">
        <f>[1]!b_dq_cleanprice($A1120,日期设置!B$2)</f>
        <v>96.378600000000006</v>
      </c>
      <c r="G1120" s="18" t="str">
        <f t="shared" si="35"/>
        <v>2.35 + 0</v>
      </c>
      <c r="H1120" s="27">
        <f>[1]!b_dq_pctchange($A1120,日期设置!$B$2,1)/100</f>
        <v>0</v>
      </c>
      <c r="I1120" s="26">
        <f>[1]!b_pq_pctchange(A1120,日期设置!$B$4,日期设置!$B$2,1)</f>
        <v>0</v>
      </c>
      <c r="J1120" s="26">
        <f>[1]!b_pq_pctchange(A1120,日期设置!$C$4,日期设置!$B$2,1)</f>
        <v>-1.0283425754775002</v>
      </c>
      <c r="K1120" s="52">
        <f>[1]!b_dq_amount($A1120,日期设置!B$2,2,10000)</f>
        <v>0</v>
      </c>
      <c r="L1120" s="26">
        <f>[1]!b_info_latestpar(A1120,日期设置!$B$2)</f>
        <v>100</v>
      </c>
      <c r="M1120" s="6">
        <f>[1]!b_info_outstandingbalance($A1120,日期设置!B$2)</f>
        <v>6</v>
      </c>
      <c r="N1120" s="7">
        <f>[1]!b_info_latestissurercreditrating2(A1120,日期设置!$B$2,"102","1")</f>
        <v>0</v>
      </c>
      <c r="O1120" s="8">
        <v>5.4</v>
      </c>
      <c r="P1120" s="9">
        <f>[1]!b_info_repurchasedate(A1120)</f>
        <v>0</v>
      </c>
      <c r="Q1120" s="8" t="s">
        <v>17237</v>
      </c>
      <c r="R1120" s="2" t="str">
        <f>IF((--IF(P1120=0,Q1120,P1120))&gt;(--日期设置!$B$2),IF(P1120=0,Q1120,P1120),Q1120)</f>
        <v>2023-07-28</v>
      </c>
      <c r="S1120" s="2" t="s">
        <v>18169</v>
      </c>
      <c r="T1120" s="8">
        <f>[1]!b_anal_ptmyear($A1120,日期设置!$B$2)</f>
        <v>2.3506849315068492</v>
      </c>
      <c r="U1120" s="8">
        <f>[1]!b_anal_termifexercise($A1120,日期设置!B$2)</f>
        <v>0</v>
      </c>
      <c r="V1120" s="10">
        <f>[1]!b_dq_dirtyprice(A1120,日期设置!$B$2)</f>
        <v>99.884900000000002</v>
      </c>
      <c r="W1120" s="11">
        <f>IF(U1120=0,ROUNDUP((Q1120-日期设置!$B$2)/365,0),ROUNDUP((R1120-日期设置!$B$2)/365,0))</f>
        <v>3</v>
      </c>
      <c r="X1120" s="18">
        <f>_xlfn.IFNA(VLOOKUP(A1120,过往入选债券!A:D,4,0),2)</f>
        <v>2</v>
      </c>
      <c r="Y1120">
        <f>_xlfn.IFNA(VLOOKUP(C1120,[2]Sheet1!$A:$A,1,0),3)</f>
        <v>3</v>
      </c>
    </row>
    <row r="1121" spans="1:25" hidden="1" x14ac:dyDescent="0.2">
      <c r="A1121" s="21" t="s">
        <v>1930</v>
      </c>
      <c r="B1121" s="21" t="s">
        <v>1931</v>
      </c>
      <c r="C1121" s="37" t="s">
        <v>1932</v>
      </c>
      <c r="D1121" s="26" t="str">
        <f>[1]!b_calc_yield(A1121,日期设置!$B$2,F1121,1,R1121,1,O1121,L1121,S1121,)</f>
        <v>Fetching...</v>
      </c>
      <c r="E1121" s="26">
        <f t="shared" si="34"/>
        <v>1.8494920315799801</v>
      </c>
      <c r="F1121" s="18">
        <f>[1]!b_dq_cleanprice($A1121,日期设置!B$2)</f>
        <v>100</v>
      </c>
      <c r="G1121" s="18" t="str">
        <f t="shared" si="35"/>
        <v>2.26 + 0.26</v>
      </c>
      <c r="H1121" s="27">
        <f>[1]!b_dq_pctchange($A1121,日期设置!$B$2,1)/100</f>
        <v>0</v>
      </c>
      <c r="I1121" s="26">
        <f>[1]!b_pq_pctchange(A1121,日期设置!$B$4,日期设置!$B$2,1)</f>
        <v>0</v>
      </c>
      <c r="J1121" s="26">
        <f>[1]!b_pq_pctchange(A1121,日期设置!$C$4,日期设置!$B$2,1)</f>
        <v>0</v>
      </c>
      <c r="K1121" s="52">
        <f>[1]!b_dq_amount($A1121,日期设置!B$2,2,10000)</f>
        <v>0</v>
      </c>
      <c r="L1121" s="26">
        <f>[1]!b_info_latestpar(A1121,日期设置!$B$2)</f>
        <v>100</v>
      </c>
      <c r="M1121" s="6">
        <f>[1]!b_info_outstandingbalance($A1121,日期设置!B$2)</f>
        <v>4</v>
      </c>
      <c r="N1121" s="7">
        <f>[1]!b_info_latestissurercreditrating2(A1121,日期设置!$B$2,"102","1")</f>
        <v>0</v>
      </c>
      <c r="O1121" s="8">
        <v>7.5</v>
      </c>
      <c r="P1121" s="9" t="str">
        <f>[1]!b_info_repurchasedate(A1121)</f>
        <v>2021-06-25</v>
      </c>
      <c r="Q1121" s="8" t="s">
        <v>17434</v>
      </c>
      <c r="R1121" s="2" t="str">
        <f>IF((--IF(P1121=0,Q1121,P1121))&gt;(--日期设置!$B$2),IF(P1121=0,Q1121,P1121),Q1121)</f>
        <v>2021-06-25</v>
      </c>
      <c r="S1121" s="2" t="s">
        <v>18919</v>
      </c>
      <c r="T1121" s="8">
        <f>[1]!b_anal_ptmyear($A1121,日期设置!$B$2)</f>
        <v>2.2602739726027399</v>
      </c>
      <c r="U1121" s="8">
        <f>[1]!b_anal_termifexercise($A1121,日期设置!B$2)</f>
        <v>0.26027397260273971</v>
      </c>
      <c r="V1121" s="10">
        <f>[1]!b_dq_dirtyprice(A1121,日期设置!$B$2)</f>
        <v>105.5479</v>
      </c>
      <c r="W1121" s="11">
        <f>IF(U1121=0,ROUNDUP((Q1121-日期设置!$B$2)/365,0),ROUNDUP((R1121-日期设置!$B$2)/365,0))</f>
        <v>1</v>
      </c>
      <c r="X1121" s="18">
        <f>_xlfn.IFNA(VLOOKUP(A1121,过往入选债券!A:D,4,0),2)</f>
        <v>2</v>
      </c>
      <c r="Y1121">
        <f>_xlfn.IFNA(VLOOKUP(C1121,[2]Sheet1!$A:$A,1,0),3)</f>
        <v>3</v>
      </c>
    </row>
    <row r="1122" spans="1:25" hidden="1" x14ac:dyDescent="0.2">
      <c r="A1122" s="21" t="s">
        <v>568</v>
      </c>
      <c r="B1122" s="21" t="s">
        <v>569</v>
      </c>
      <c r="C1122" s="37" t="s">
        <v>42</v>
      </c>
      <c r="D1122" s="26" t="str">
        <f>[1]!b_calc_yield(A1122,日期设置!$B$2,F1122,1,R1122,1,O1122,L1122,S1122,)</f>
        <v>Fetching...</v>
      </c>
      <c r="E1122" s="26">
        <f t="shared" si="34"/>
        <v>3.9298089229756084</v>
      </c>
      <c r="F1122" s="18">
        <f>[1]!b_dq_cleanprice($A1122,日期设置!B$2)</f>
        <v>99.003100000000003</v>
      </c>
      <c r="G1122" s="18" t="str">
        <f t="shared" si="35"/>
        <v>0.55 + 0</v>
      </c>
      <c r="H1122" s="27">
        <f>[1]!b_dq_pctchange($A1122,日期设置!$B$2,1)/100</f>
        <v>0</v>
      </c>
      <c r="I1122" s="26">
        <f>[1]!b_pq_pctchange(A1122,日期设置!$B$4,日期设置!$B$2,1)</f>
        <v>0</v>
      </c>
      <c r="J1122" s="26">
        <f>[1]!b_pq_pctchange(A1122,日期设置!$C$4,日期设置!$B$2,1)</f>
        <v>0.11001645190875735</v>
      </c>
      <c r="K1122" s="52">
        <f>[1]!b_dq_amount($A1122,日期设置!B$2,2,10000)</f>
        <v>0</v>
      </c>
      <c r="L1122" s="26">
        <f>[1]!b_info_latestpar(A1122,日期设置!$B$2)</f>
        <v>100</v>
      </c>
      <c r="M1122" s="6">
        <f>[1]!b_info_outstandingbalance($A1122,日期设置!B$2)</f>
        <v>10</v>
      </c>
      <c r="N1122" s="7">
        <f>[1]!b_info_latestissurercreditrating2(A1122,日期设置!$B$2,"102","1")</f>
        <v>0</v>
      </c>
      <c r="O1122" s="8">
        <v>5.4</v>
      </c>
      <c r="P1122" s="9">
        <f>[1]!b_info_repurchasedate(A1122)</f>
        <v>0</v>
      </c>
      <c r="Q1122" s="8" t="s">
        <v>17144</v>
      </c>
      <c r="R1122" s="2" t="str">
        <f>IF((--IF(P1122=0,Q1122,P1122))&gt;(--日期设置!$B$2),IF(P1122=0,Q1122,P1122),Q1122)</f>
        <v>2021-10-10</v>
      </c>
      <c r="S1122" s="2" t="s">
        <v>18736</v>
      </c>
      <c r="T1122" s="8">
        <f>[1]!b_anal_ptmyear($A1122,日期设置!$B$2)</f>
        <v>0.55342465753424652</v>
      </c>
      <c r="U1122" s="8">
        <f>[1]!b_anal_termifexercise($A1122,日期设置!B$2)</f>
        <v>0</v>
      </c>
      <c r="V1122" s="10">
        <f>[1]!b_dq_dirtyprice(A1122,日期设置!$B$2)</f>
        <v>101.41459999999999</v>
      </c>
      <c r="W1122" s="11">
        <f>IF(U1122=0,ROUNDUP((Q1122-日期设置!$B$2)/365,0),ROUNDUP((R1122-日期设置!$B$2)/365,0))</f>
        <v>1</v>
      </c>
      <c r="X1122" s="18">
        <f>_xlfn.IFNA(VLOOKUP(A1122,过往入选债券!A:D,4,0),2)</f>
        <v>2</v>
      </c>
      <c r="Y1122">
        <f>_xlfn.IFNA(VLOOKUP(C1122,[2]Sheet1!$A:$A,1,0),3)</f>
        <v>3</v>
      </c>
    </row>
    <row r="1123" spans="1:25" hidden="1" x14ac:dyDescent="0.2">
      <c r="A1123" s="21" t="s">
        <v>14832</v>
      </c>
      <c r="B1123" s="21" t="s">
        <v>14833</v>
      </c>
      <c r="C1123" s="37" t="s">
        <v>14834</v>
      </c>
      <c r="D1123" s="26" t="str">
        <f>[1]!b_calc_yield(A1123,日期设置!$B$2,F1123,1,R1123,1,O1123,L1123,S1123,)</f>
        <v>Fetching...</v>
      </c>
      <c r="E1123" s="26">
        <f t="shared" si="34"/>
        <v>32.284573620171983</v>
      </c>
      <c r="F1123" s="18">
        <f>[1]!b_dq_cleanprice($A1123,日期设置!B$2)</f>
        <v>102.6617</v>
      </c>
      <c r="G1123" s="18" t="str">
        <f t="shared" si="35"/>
        <v>4.69 + 0</v>
      </c>
      <c r="H1123" s="27">
        <f>[1]!b_dq_pctchange($A1123,日期设置!$B$2,1)/100</f>
        <v>0</v>
      </c>
      <c r="I1123" s="26">
        <f>[1]!b_pq_pctchange(A1123,日期设置!$B$4,日期设置!$B$2,1)</f>
        <v>0</v>
      </c>
      <c r="J1123" s="26">
        <f>[1]!b_pq_pctchange(A1123,日期设置!$C$4,日期设置!$B$2,1)</f>
        <v>0</v>
      </c>
      <c r="K1123" s="52">
        <f>[1]!b_dq_amount($A1123,日期设置!B$2,2,10000)</f>
        <v>0</v>
      </c>
      <c r="L1123" s="26">
        <f>[1]!b_info_latestpar(A1123,日期设置!$B$2)</f>
        <v>100</v>
      </c>
      <c r="M1123" s="6">
        <f>[1]!b_info_outstandingbalance($A1123,日期设置!B$2)</f>
        <v>5</v>
      </c>
      <c r="N1123" s="7" t="str">
        <f>[1]!b_info_latestissurercreditrating2(A1123,日期设置!$B$2,"102","1")</f>
        <v>AA</v>
      </c>
      <c r="O1123" s="8">
        <v>7.8</v>
      </c>
      <c r="P1123" s="9">
        <f>[1]!b_info_repurchasedate(A1123)</f>
        <v>0</v>
      </c>
      <c r="Q1123" s="8" t="s">
        <v>17329</v>
      </c>
      <c r="R1123" s="2" t="str">
        <f>IF((--IF(P1123=0,Q1123,P1123))&gt;(--日期设置!$B$2),IF(P1123=0,Q1123,P1123),Q1123)</f>
        <v>2025-11-29</v>
      </c>
      <c r="S1123" s="2" t="s">
        <v>18139</v>
      </c>
      <c r="T1123" s="8">
        <f>[1]!b_anal_ptmyear($A1123,日期设置!$B$2)</f>
        <v>4.6904109589041099</v>
      </c>
      <c r="U1123" s="8">
        <f>[1]!b_anal_termifexercise($A1123,日期设置!B$2)</f>
        <v>0</v>
      </c>
      <c r="V1123" s="10">
        <f>[1]!b_dq_dirtyprice(A1123,日期设置!$B$2)</f>
        <v>105.0765</v>
      </c>
      <c r="W1123" s="11">
        <f>IF(U1123=0,ROUNDUP((Q1123-日期设置!$B$2)/365,0),ROUNDUP((R1123-日期设置!$B$2)/365,0))</f>
        <v>5</v>
      </c>
      <c r="X1123" s="18">
        <f>_xlfn.IFNA(VLOOKUP(A1123,过往入选债券!A:D,4,0),2)</f>
        <v>2</v>
      </c>
      <c r="Y1123">
        <f>_xlfn.IFNA(VLOOKUP(C1123,[2]Sheet1!$A:$A,1,0),3)</f>
        <v>3</v>
      </c>
    </row>
    <row r="1124" spans="1:25" hidden="1" x14ac:dyDescent="0.2">
      <c r="A1124" s="21" t="s">
        <v>8114</v>
      </c>
      <c r="B1124" s="21" t="s">
        <v>8115</v>
      </c>
      <c r="C1124" s="37" t="s">
        <v>1634</v>
      </c>
      <c r="D1124" s="26" t="str">
        <f>[1]!b_calc_yield(A1124,日期设置!$B$2,F1124,1,R1124,1,O1124,L1124,S1124,)</f>
        <v>Fetching...</v>
      </c>
      <c r="E1124" s="26">
        <f t="shared" si="34"/>
        <v>6.8250791499307351</v>
      </c>
      <c r="F1124" s="18">
        <f>[1]!b_dq_cleanprice($A1124,日期设置!B$2)</f>
        <v>100.3441</v>
      </c>
      <c r="G1124" s="18" t="str">
        <f t="shared" si="35"/>
        <v>2.96 + 0.96</v>
      </c>
      <c r="H1124" s="27">
        <f>[1]!b_dq_pctchange($A1124,日期设置!$B$2,1)/100</f>
        <v>0</v>
      </c>
      <c r="I1124" s="26">
        <f>[1]!b_pq_pctchange(A1124,日期设置!$B$4,日期设置!$B$2,1)</f>
        <v>0</v>
      </c>
      <c r="J1124" s="26">
        <f>[1]!b_pq_pctchange(A1124,日期设置!$C$4,日期设置!$B$2,1)</f>
        <v>0</v>
      </c>
      <c r="K1124" s="52">
        <f>[1]!b_dq_amount($A1124,日期设置!B$2,2,10000)</f>
        <v>0</v>
      </c>
      <c r="L1124" s="26">
        <f>[1]!b_info_latestpar(A1124,日期设置!$B$2)</f>
        <v>100</v>
      </c>
      <c r="M1124" s="6">
        <f>[1]!b_info_outstandingbalance($A1124,日期设置!B$2)</f>
        <v>4</v>
      </c>
      <c r="N1124" s="7" t="str">
        <f>[1]!b_info_latestissurercreditrating2(A1124,日期设置!$B$2,"102","1")</f>
        <v>AA</v>
      </c>
      <c r="O1124" s="8">
        <v>7.5</v>
      </c>
      <c r="P1124" s="9" t="str">
        <f>[1]!b_info_repurchasedate(A1124)</f>
        <v>2022-03-08</v>
      </c>
      <c r="Q1124" s="8" t="s">
        <v>16724</v>
      </c>
      <c r="R1124" s="2" t="str">
        <f>IF((--IF(P1124=0,Q1124,P1124))&gt;(--日期设置!$B$2),IF(P1124=0,Q1124,P1124),Q1124)</f>
        <v>2022-03-08</v>
      </c>
      <c r="S1124" s="2" t="s">
        <v>17852</v>
      </c>
      <c r="T1124" s="8">
        <f>[1]!b_anal_ptmyear($A1124,日期设置!$B$2)</f>
        <v>2.9616438356164383</v>
      </c>
      <c r="U1124" s="8">
        <f>[1]!b_anal_termifexercise($A1124,日期设置!B$2)</f>
        <v>0.9616438356164384</v>
      </c>
      <c r="V1124" s="10">
        <f>[1]!b_dq_dirtyprice(A1124,日期设置!$B$2)</f>
        <v>100.6318</v>
      </c>
      <c r="W1124" s="11">
        <f>IF(U1124=0,ROUNDUP((Q1124-日期设置!$B$2)/365,0),ROUNDUP((R1124-日期设置!$B$2)/365,0))</f>
        <v>1</v>
      </c>
      <c r="X1124" s="18">
        <f>_xlfn.IFNA(VLOOKUP(A1124,过往入选债券!A:D,4,0),2)</f>
        <v>2</v>
      </c>
      <c r="Y1124">
        <f>_xlfn.IFNA(VLOOKUP(C1124,[2]Sheet1!$A:$A,1,0),3)</f>
        <v>3</v>
      </c>
    </row>
    <row r="1125" spans="1:25" hidden="1" x14ac:dyDescent="0.2">
      <c r="A1125" s="21" t="s">
        <v>10233</v>
      </c>
      <c r="B1125" s="21" t="s">
        <v>10234</v>
      </c>
      <c r="C1125" s="37" t="s">
        <v>6516</v>
      </c>
      <c r="D1125" s="26" t="str">
        <f>[1]!b_calc_yield(A1125,日期设置!$B$2,F1125,1,R1125,1,O1125,L1125,S1125,)</f>
        <v>Fetching...</v>
      </c>
      <c r="E1125" s="26">
        <f t="shared" si="34"/>
        <v>14.198201174406133</v>
      </c>
      <c r="F1125" s="18">
        <f>[1]!b_dq_cleanprice($A1125,日期设置!B$2)</f>
        <v>98.025800000000004</v>
      </c>
      <c r="G1125" s="18" t="str">
        <f t="shared" si="35"/>
        <v>1.99 + 0</v>
      </c>
      <c r="H1125" s="27">
        <f>[1]!b_dq_pctchange($A1125,日期设置!$B$2,1)/100</f>
        <v>0</v>
      </c>
      <c r="I1125" s="26">
        <f>[1]!b_pq_pctchange(A1125,日期设置!$B$4,日期设置!$B$2,1)</f>
        <v>0</v>
      </c>
      <c r="J1125" s="26">
        <f>[1]!b_pq_pctchange(A1125,日期设置!$C$4,日期设置!$B$2,1)</f>
        <v>0</v>
      </c>
      <c r="K1125" s="52">
        <f>[1]!b_dq_amount($A1125,日期设置!B$2,2,10000)</f>
        <v>0</v>
      </c>
      <c r="L1125" s="26">
        <f>[1]!b_info_latestpar(A1125,日期设置!$B$2)</f>
        <v>100</v>
      </c>
      <c r="M1125" s="6">
        <f>[1]!b_info_outstandingbalance($A1125,日期设置!B$2)</f>
        <v>5</v>
      </c>
      <c r="N1125" s="7" t="str">
        <f>[1]!b_info_latestissurercreditrating2(A1125,日期设置!$B$2,"102","1")</f>
        <v>AA+</v>
      </c>
      <c r="O1125" s="8">
        <v>6</v>
      </c>
      <c r="P1125" s="9">
        <f>[1]!b_info_repurchasedate(A1125)</f>
        <v>0</v>
      </c>
      <c r="Q1125" s="8" t="s">
        <v>16920</v>
      </c>
      <c r="R1125" s="2" t="str">
        <f>IF((--IF(P1125=0,Q1125,P1125))&gt;(--日期设置!$B$2),IF(P1125=0,Q1125,P1125),Q1125)</f>
        <v>2023-03-19</v>
      </c>
      <c r="S1125" s="2" t="s">
        <v>17869</v>
      </c>
      <c r="T1125" s="8">
        <f>[1]!b_anal_ptmyear($A1125,日期设置!$B$2)</f>
        <v>1.9917808219178084</v>
      </c>
      <c r="U1125" s="8">
        <f>[1]!b_anal_termifexercise($A1125,日期设置!B$2)</f>
        <v>0</v>
      </c>
      <c r="V1125" s="10">
        <f>[1]!b_dq_dirtyprice(A1125,日期设置!$B$2)</f>
        <v>98.075100000000006</v>
      </c>
      <c r="W1125" s="11">
        <f>IF(U1125=0,ROUNDUP((Q1125-日期设置!$B$2)/365,0),ROUNDUP((R1125-日期设置!$B$2)/365,0))</f>
        <v>2</v>
      </c>
      <c r="X1125" s="18">
        <f>_xlfn.IFNA(VLOOKUP(A1125,过往入选债券!A:D,4,0),2)</f>
        <v>2</v>
      </c>
      <c r="Y1125">
        <f>_xlfn.IFNA(VLOOKUP(C1125,[2]Sheet1!$A:$A,1,0),3)</f>
        <v>3</v>
      </c>
    </row>
    <row r="1126" spans="1:25" hidden="1" x14ac:dyDescent="0.2">
      <c r="A1126" s="21" t="s">
        <v>3760</v>
      </c>
      <c r="B1126" s="21" t="s">
        <v>3761</v>
      </c>
      <c r="C1126" s="37" t="s">
        <v>2540</v>
      </c>
      <c r="D1126" s="26" t="str">
        <f>[1]!b_calc_yield(A1126,日期设置!$B$2,F1126,1,R1126,1,O1126,L1126,S1126,)</f>
        <v>Fetching...</v>
      </c>
      <c r="E1126" s="26">
        <f t="shared" si="34"/>
        <v>12.369186003530764</v>
      </c>
      <c r="F1126" s="18">
        <f>[1]!b_dq_cleanprice($A1126,日期设置!B$2)</f>
        <v>99.802000000000007</v>
      </c>
      <c r="G1126" s="18" t="str">
        <f t="shared" si="35"/>
        <v>1.76 + 0</v>
      </c>
      <c r="H1126" s="27">
        <f>[1]!b_dq_pctchange($A1126,日期设置!$B$2,1)/100</f>
        <v>0</v>
      </c>
      <c r="I1126" s="26">
        <f>[1]!b_pq_pctchange(A1126,日期设置!$B$4,日期设置!$B$2,1)</f>
        <v>0</v>
      </c>
      <c r="J1126" s="26">
        <f>[1]!b_pq_pctchange(A1126,日期设置!$C$4,日期设置!$B$2,1)</f>
        <v>0</v>
      </c>
      <c r="K1126" s="52">
        <f>[1]!b_dq_amount($A1126,日期设置!B$2,2,10000)</f>
        <v>0</v>
      </c>
      <c r="L1126" s="26">
        <f>[1]!b_info_latestpar(A1126,日期设置!$B$2)</f>
        <v>100</v>
      </c>
      <c r="M1126" s="6">
        <f>[1]!b_info_outstandingbalance($A1126,日期设置!B$2)</f>
        <v>5.7</v>
      </c>
      <c r="N1126" s="7">
        <f>[1]!b_info_latestissurercreditrating2(A1126,日期设置!$B$2,"102","1")</f>
        <v>0</v>
      </c>
      <c r="O1126" s="8">
        <v>7</v>
      </c>
      <c r="P1126" s="9">
        <f>[1]!b_info_repurchasedate(A1126)</f>
        <v>0</v>
      </c>
      <c r="Q1126" s="8" t="s">
        <v>16953</v>
      </c>
      <c r="R1126" s="2" t="str">
        <f>IF((--IF(P1126=0,Q1126,P1126))&gt;(--日期设置!$B$2),IF(P1126=0,Q1126,P1126),Q1126)</f>
        <v>2022-12-26</v>
      </c>
      <c r="S1126" s="2" t="s">
        <v>18152</v>
      </c>
      <c r="T1126" s="8">
        <f>[1]!b_anal_ptmyear($A1126,日期设置!$B$2)</f>
        <v>1.7643835616438355</v>
      </c>
      <c r="U1126" s="8">
        <f>[1]!b_anal_termifexercise($A1126,日期设置!B$2)</f>
        <v>0</v>
      </c>
      <c r="V1126" s="10">
        <f>[1]!b_dq_dirtyprice(A1126,日期设置!$B$2)</f>
        <v>101.4513</v>
      </c>
      <c r="W1126" s="11">
        <f>IF(U1126=0,ROUNDUP((Q1126-日期设置!$B$2)/365,0),ROUNDUP((R1126-日期设置!$B$2)/365,0))</f>
        <v>2</v>
      </c>
      <c r="X1126" s="18">
        <f>_xlfn.IFNA(VLOOKUP(A1126,过往入选债券!A:D,4,0),2)</f>
        <v>2</v>
      </c>
      <c r="Y1126">
        <f>_xlfn.IFNA(VLOOKUP(C1126,[2]Sheet1!$A:$A,1,0),3)</f>
        <v>3</v>
      </c>
    </row>
    <row r="1127" spans="1:25" x14ac:dyDescent="0.2">
      <c r="A1127" s="21" t="s">
        <v>13673</v>
      </c>
      <c r="B1127" s="21" t="s">
        <v>13674</v>
      </c>
      <c r="C1127" s="37" t="s">
        <v>13192</v>
      </c>
      <c r="D1127" s="26" t="str">
        <f>[1]!b_calc_yield(A1127,日期设置!$B$2,F1127,1,R1127,1,O1127,L1127,S1127,)</f>
        <v>Fetching...</v>
      </c>
      <c r="E1127" s="26">
        <f t="shared" si="34"/>
        <v>29.082262432181594</v>
      </c>
      <c r="F1127" s="18">
        <f>[1]!b_dq_cleanprice($A1127,日期设置!B$2)</f>
        <v>78.45</v>
      </c>
      <c r="G1127" s="18" t="str">
        <f t="shared" si="35"/>
        <v>3.07 + 0</v>
      </c>
      <c r="H1127" s="27">
        <f>[1]!b_dq_pctchange($A1127,日期设置!$B$2,1)/100</f>
        <v>3.8255547054324323E-4</v>
      </c>
      <c r="I1127" s="26">
        <f>[1]!b_pq_pctchange(A1127,日期设置!$B$4,日期设置!$B$2,1)</f>
        <v>3.8255547054324324E-2</v>
      </c>
      <c r="J1127" s="26">
        <f>[1]!b_pq_pctchange(A1127,日期设置!$C$4,日期设置!$B$2,1)</f>
        <v>0.96525096525096521</v>
      </c>
      <c r="K1127" s="52">
        <f>[1]!b_dq_amount($A1127,日期设置!B$2,2,10000)</f>
        <v>5016.9383016000002</v>
      </c>
      <c r="L1127" s="26">
        <f>[1]!b_info_latestpar(A1127,日期设置!$B$2)</f>
        <v>80</v>
      </c>
      <c r="M1127" s="6">
        <f>[1]!b_info_outstandingbalance($A1127,日期设置!B$2)</f>
        <v>8</v>
      </c>
      <c r="N1127" s="7" t="str">
        <f>[1]!b_info_latestissurercreditrating2(A1127,日期设置!$B$2,"102","1")</f>
        <v>AA</v>
      </c>
      <c r="O1127" s="8">
        <v>6.98</v>
      </c>
      <c r="P1127" s="9">
        <f>[1]!b_info_repurchasedate(A1127)</f>
        <v>0</v>
      </c>
      <c r="Q1127" s="8" t="s">
        <v>17171</v>
      </c>
      <c r="R1127" s="2" t="str">
        <f>IF((--IF(P1127=0,Q1127,P1127))&gt;(--日期设置!$B$2),IF(P1127=0,Q1127,P1127),Q1127)</f>
        <v>2024-04-19</v>
      </c>
      <c r="S1127" s="2" t="s">
        <v>18695</v>
      </c>
      <c r="T1127" s="8">
        <f>[1]!b_anal_ptmyear($A1127,日期设置!$B$2)</f>
        <v>3.0767123287671234</v>
      </c>
      <c r="U1127" s="8">
        <f>[1]!b_anal_termifexercise($A1127,日期设置!B$2)</f>
        <v>0</v>
      </c>
      <c r="V1127" s="10">
        <f>[1]!b_dq_dirtyprice(A1127,日期设置!$B$2)</f>
        <v>83.605599999999995</v>
      </c>
      <c r="W1127" s="11">
        <f>IF(U1127=0,ROUNDUP((Q1127-日期设置!$B$2)/365,0),ROUNDUP((R1127-日期设置!$B$2)/365,0))</f>
        <v>4</v>
      </c>
      <c r="X1127" s="18">
        <f>_xlfn.IFNA(VLOOKUP(A1127,过往入选债券!A:D,4,0),2)</f>
        <v>2</v>
      </c>
      <c r="Y1127">
        <f>_xlfn.IFNA(VLOOKUP(C1127,[2]Sheet1!$A:$A,1,0),3)</f>
        <v>3</v>
      </c>
    </row>
    <row r="1128" spans="1:25" hidden="1" x14ac:dyDescent="0.2">
      <c r="A1128" s="21" t="s">
        <v>4019</v>
      </c>
      <c r="B1128" s="21" t="s">
        <v>4020</v>
      </c>
      <c r="C1128" s="37" t="s">
        <v>4021</v>
      </c>
      <c r="D1128" s="26" t="str">
        <f>[1]!b_calc_yield(A1128,日期设置!$B$2,F1128,1,R1128,1,O1128,L1128,S1128,)</f>
        <v>Fetching...</v>
      </c>
      <c r="E1128" s="26">
        <f t="shared" si="34"/>
        <v>13.948883146960188</v>
      </c>
      <c r="F1128" s="18">
        <f>[1]!b_dq_cleanprice($A1128,日期设置!B$2)</f>
        <v>97.171000000000006</v>
      </c>
      <c r="G1128" s="18" t="str">
        <f t="shared" si="35"/>
        <v>1.95 + 0</v>
      </c>
      <c r="H1128" s="27">
        <f>[1]!b_dq_pctchange($A1128,日期设置!$B$2,1)/100</f>
        <v>0</v>
      </c>
      <c r="I1128" s="26">
        <f>[1]!b_pq_pctchange(A1128,日期设置!$B$4,日期设置!$B$2,1)</f>
        <v>0</v>
      </c>
      <c r="J1128" s="26">
        <f>[1]!b_pq_pctchange(A1128,日期设置!$C$4,日期设置!$B$2,1)</f>
        <v>0</v>
      </c>
      <c r="K1128" s="52">
        <f>[1]!b_dq_amount($A1128,日期设置!B$2,2,10000)</f>
        <v>0</v>
      </c>
      <c r="L1128" s="26">
        <f>[1]!b_info_latestpar(A1128,日期设置!$B$2)</f>
        <v>100</v>
      </c>
      <c r="M1128" s="6">
        <f>[1]!b_info_outstandingbalance($A1128,日期设置!B$2)</f>
        <v>10</v>
      </c>
      <c r="N1128" s="7">
        <f>[1]!b_info_latestissurercreditrating2(A1128,日期设置!$B$2,"102","1")</f>
        <v>0</v>
      </c>
      <c r="O1128" s="8">
        <v>5.5</v>
      </c>
      <c r="P1128" s="9">
        <f>[1]!b_info_repurchasedate(A1128)</f>
        <v>0</v>
      </c>
      <c r="Q1128" s="8" t="s">
        <v>16002</v>
      </c>
      <c r="R1128" s="2" t="str">
        <f>IF((--IF(P1128=0,Q1128,P1128))&gt;(--日期设置!$B$2),IF(P1128=0,Q1128,P1128),Q1128)</f>
        <v>2023-03-06</v>
      </c>
      <c r="S1128" s="2" t="s">
        <v>17784</v>
      </c>
      <c r="T1128" s="8">
        <f>[1]!b_anal_ptmyear($A1128,日期设置!$B$2)</f>
        <v>1.9561643835616438</v>
      </c>
      <c r="U1128" s="8">
        <f>[1]!b_anal_termifexercise($A1128,日期设置!B$2)</f>
        <v>0</v>
      </c>
      <c r="V1128" s="10">
        <f>[1]!b_dq_dirtyprice(A1128,日期设置!$B$2)</f>
        <v>97.412099999999995</v>
      </c>
      <c r="W1128" s="11">
        <f>IF(U1128=0,ROUNDUP((Q1128-日期设置!$B$2)/365,0),ROUNDUP((R1128-日期设置!$B$2)/365,0))</f>
        <v>2</v>
      </c>
      <c r="X1128" s="18">
        <f>_xlfn.IFNA(VLOOKUP(A1128,过往入选债券!A:D,4,0),2)</f>
        <v>2</v>
      </c>
      <c r="Y1128">
        <f>_xlfn.IFNA(VLOOKUP(C1128,[2]Sheet1!$A:$A,1,0),3)</f>
        <v>3</v>
      </c>
    </row>
    <row r="1129" spans="1:25" hidden="1" x14ac:dyDescent="0.2">
      <c r="A1129" s="21" t="s">
        <v>10123</v>
      </c>
      <c r="B1129" s="21" t="s">
        <v>10124</v>
      </c>
      <c r="C1129" s="37" t="s">
        <v>1424</v>
      </c>
      <c r="D1129" s="26" t="str">
        <f>[1]!b_calc_yield(A1129,日期设置!$B$2,F1129,1,R1129,1,O1129,L1129,S1129,)</f>
        <v>Fetching...</v>
      </c>
      <c r="E1129" s="26">
        <f t="shared" si="34"/>
        <v>13.969603423903699</v>
      </c>
      <c r="F1129" s="18">
        <f>[1]!b_dq_cleanprice($A1129,日期设置!B$2)</f>
        <v>99.470799999999997</v>
      </c>
      <c r="G1129" s="18" t="str">
        <f t="shared" si="35"/>
        <v>3.96 + 1.96</v>
      </c>
      <c r="H1129" s="27">
        <f>[1]!b_dq_pctchange($A1129,日期设置!$B$2,1)/100</f>
        <v>0</v>
      </c>
      <c r="I1129" s="26">
        <f>[1]!b_pq_pctchange(A1129,日期设置!$B$4,日期设置!$B$2,1)</f>
        <v>0</v>
      </c>
      <c r="J1129" s="26">
        <f>[1]!b_pq_pctchange(A1129,日期设置!$C$4,日期设置!$B$2,1)</f>
        <v>0</v>
      </c>
      <c r="K1129" s="52">
        <f>[1]!b_dq_amount($A1129,日期设置!B$2,2,10000)</f>
        <v>0</v>
      </c>
      <c r="L1129" s="26">
        <f>[1]!b_info_latestpar(A1129,日期设置!$B$2)</f>
        <v>100</v>
      </c>
      <c r="M1129" s="6">
        <f>[1]!b_info_outstandingbalance($A1129,日期设置!B$2)</f>
        <v>7</v>
      </c>
      <c r="N1129" s="7" t="str">
        <f>[1]!b_info_latestissurercreditrating2(A1129,日期设置!$B$2,"102","1")</f>
        <v>AA</v>
      </c>
      <c r="O1129" s="8">
        <v>6.8</v>
      </c>
      <c r="P1129" s="9" t="str">
        <f>[1]!b_info_repurchasedate(A1129)</f>
        <v>2023-03-11</v>
      </c>
      <c r="Q1129" s="8" t="s">
        <v>17008</v>
      </c>
      <c r="R1129" s="2" t="str">
        <f>IF((--IF(P1129=0,Q1129,P1129))&gt;(--日期设置!$B$2),IF(P1129=0,Q1129,P1129),Q1129)</f>
        <v>2023-03-11</v>
      </c>
      <c r="S1129" s="2" t="s">
        <v>18149</v>
      </c>
      <c r="T1129" s="8">
        <f>[1]!b_anal_ptmyear($A1129,日期设置!$B$2)</f>
        <v>3.9698630136986299</v>
      </c>
      <c r="U1129" s="8">
        <f>[1]!b_anal_termifexercise($A1129,日期设置!B$2)</f>
        <v>1.9698630136986301</v>
      </c>
      <c r="V1129" s="10">
        <f>[1]!b_dq_dirtyprice(A1129,日期设置!$B$2)</f>
        <v>99.675700000000006</v>
      </c>
      <c r="W1129" s="11">
        <f>IF(U1129=0,ROUNDUP((Q1129-日期设置!$B$2)/365,0),ROUNDUP((R1129-日期设置!$B$2)/365,0))</f>
        <v>2</v>
      </c>
      <c r="X1129" s="18">
        <f>_xlfn.IFNA(VLOOKUP(A1129,过往入选债券!A:D,4,0),2)</f>
        <v>2</v>
      </c>
      <c r="Y1129">
        <f>_xlfn.IFNA(VLOOKUP(C1129,[2]Sheet1!$A:$A,1,0),3)</f>
        <v>3</v>
      </c>
    </row>
    <row r="1130" spans="1:25" hidden="1" x14ac:dyDescent="0.2">
      <c r="A1130" s="21" t="s">
        <v>10440</v>
      </c>
      <c r="B1130" s="21" t="s">
        <v>10441</v>
      </c>
      <c r="C1130" s="37" t="s">
        <v>4808</v>
      </c>
      <c r="D1130" s="26" t="str">
        <f>[1]!b_calc_yield(A1130,日期设置!$B$2,F1130,1,R1130,1,O1130,L1130,S1130,)</f>
        <v>Fetching...</v>
      </c>
      <c r="E1130" s="26">
        <f t="shared" si="34"/>
        <v>13.658690974766285</v>
      </c>
      <c r="F1130" s="18">
        <f>[1]!b_dq_cleanprice($A1130,日期设置!B$2)</f>
        <v>97.651399999999995</v>
      </c>
      <c r="G1130" s="18" t="str">
        <f t="shared" si="35"/>
        <v>2.02 + 0</v>
      </c>
      <c r="H1130" s="27">
        <f>[1]!b_dq_pctchange($A1130,日期设置!$B$2,1)/100</f>
        <v>0</v>
      </c>
      <c r="I1130" s="26">
        <f>[1]!b_pq_pctchange(A1130,日期设置!$B$4,日期设置!$B$2,1)</f>
        <v>0</v>
      </c>
      <c r="J1130" s="26">
        <f>[1]!b_pq_pctchange(A1130,日期设置!$C$4,日期设置!$B$2,1)</f>
        <v>0</v>
      </c>
      <c r="K1130" s="52">
        <f>[1]!b_dq_amount($A1130,日期设置!B$2,2,10000)</f>
        <v>0</v>
      </c>
      <c r="L1130" s="26">
        <f>[1]!b_info_latestpar(A1130,日期设置!$B$2)</f>
        <v>100</v>
      </c>
      <c r="M1130" s="6">
        <f>[1]!b_info_outstandingbalance($A1130,日期设置!B$2)</f>
        <v>5</v>
      </c>
      <c r="N1130" s="7" t="str">
        <f>[1]!b_info_latestissurercreditrating2(A1130,日期设置!$B$2,"102","1")</f>
        <v>AA+</v>
      </c>
      <c r="O1130" s="8">
        <v>5.81</v>
      </c>
      <c r="P1130" s="9">
        <f>[1]!b_info_repurchasedate(A1130)</f>
        <v>0</v>
      </c>
      <c r="Q1130" s="8" t="s">
        <v>17179</v>
      </c>
      <c r="R1130" s="2" t="str">
        <f>IF((--IF(P1130=0,Q1130,P1130))&gt;(--日期设置!$B$2),IF(P1130=0,Q1130,P1130),Q1130)</f>
        <v>2023-03-31</v>
      </c>
      <c r="S1130" s="2" t="s">
        <v>18740</v>
      </c>
      <c r="T1130" s="8">
        <f>[1]!b_anal_ptmyear($A1130,日期设置!$B$2)</f>
        <v>2.0246575342465754</v>
      </c>
      <c r="U1130" s="8">
        <f>[1]!b_anal_termifexercise($A1130,日期设置!B$2)</f>
        <v>0</v>
      </c>
      <c r="V1130" s="10">
        <f>[1]!b_dq_dirtyprice(A1130,日期设置!$B$2)</f>
        <v>103.3181</v>
      </c>
      <c r="W1130" s="11">
        <f>IF(U1130=0,ROUNDUP((Q1130-日期设置!$B$2)/365,0),ROUNDUP((R1130-日期设置!$B$2)/365,0))</f>
        <v>3</v>
      </c>
      <c r="X1130" s="18">
        <f>_xlfn.IFNA(VLOOKUP(A1130,过往入选债券!A:D,4,0),2)</f>
        <v>2</v>
      </c>
      <c r="Y1130">
        <f>_xlfn.IFNA(VLOOKUP(C1130,[2]Sheet1!$A:$A,1,0),3)</f>
        <v>3</v>
      </c>
    </row>
    <row r="1131" spans="1:25" hidden="1" x14ac:dyDescent="0.2">
      <c r="A1131" s="21" t="s">
        <v>9588</v>
      </c>
      <c r="B1131" s="21" t="s">
        <v>9589</v>
      </c>
      <c r="C1131" s="37" t="s">
        <v>54</v>
      </c>
      <c r="D1131" s="26" t="str">
        <f>[1]!b_calc_yield(A1131,日期设置!$B$2,F1131,1,R1131,1,O1131,L1131,S1131,)</f>
        <v>Fetching...</v>
      </c>
      <c r="E1131" s="26">
        <f t="shared" si="34"/>
        <v>11.843931614852</v>
      </c>
      <c r="F1131" s="18">
        <f>[1]!b_dq_cleanprice($A1131,日期设置!B$2)</f>
        <v>97.970399999999998</v>
      </c>
      <c r="G1131" s="18" t="str">
        <f t="shared" si="35"/>
        <v>1.68 + 0</v>
      </c>
      <c r="H1131" s="27">
        <f>[1]!b_dq_pctchange($A1131,日期设置!$B$2,1)/100</f>
        <v>0</v>
      </c>
      <c r="I1131" s="26">
        <f>[1]!b_pq_pctchange(A1131,日期设置!$B$4,日期设置!$B$2,1)</f>
        <v>0</v>
      </c>
      <c r="J1131" s="26">
        <f>[1]!b_pq_pctchange(A1131,日期设置!$C$4,日期设置!$B$2,1)</f>
        <v>0</v>
      </c>
      <c r="K1131" s="52">
        <f>[1]!b_dq_amount($A1131,日期设置!B$2,2,10000)</f>
        <v>0</v>
      </c>
      <c r="L1131" s="26">
        <f>[1]!b_info_latestpar(A1131,日期设置!$B$2)</f>
        <v>100</v>
      </c>
      <c r="M1131" s="6">
        <f>[1]!b_info_outstandingbalance($A1131,日期设置!B$2)</f>
        <v>5</v>
      </c>
      <c r="N1131" s="7" t="str">
        <f>[1]!b_info_latestissurercreditrating2(A1131,日期设置!$B$2,"102","1")</f>
        <v>B</v>
      </c>
      <c r="O1131" s="8">
        <v>5.8</v>
      </c>
      <c r="P1131" s="9">
        <f>[1]!b_info_repurchasedate(A1131)</f>
        <v>0</v>
      </c>
      <c r="Q1131" s="8" t="s">
        <v>17583</v>
      </c>
      <c r="R1131" s="2" t="str">
        <f>IF((--IF(P1131=0,Q1131,P1131))&gt;(--日期设置!$B$2),IF(P1131=0,Q1131,P1131),Q1131)</f>
        <v>2022-11-28</v>
      </c>
      <c r="S1131" s="2" t="s">
        <v>17818</v>
      </c>
      <c r="T1131" s="8">
        <f>[1]!b_anal_ptmyear($A1131,日期设置!$B$2)</f>
        <v>1.6876712328767123</v>
      </c>
      <c r="U1131" s="8">
        <f>[1]!b_anal_termifexercise($A1131,日期设置!B$2)</f>
        <v>0</v>
      </c>
      <c r="V1131" s="10">
        <f>[1]!b_dq_dirtyprice(A1131,日期设置!$B$2)</f>
        <v>99.781899999999993</v>
      </c>
      <c r="W1131" s="11">
        <f>IF(U1131=0,ROUNDUP((Q1131-日期设置!$B$2)/365,0),ROUNDUP((R1131-日期设置!$B$2)/365,0))</f>
        <v>2</v>
      </c>
      <c r="X1131" s="18">
        <f>_xlfn.IFNA(VLOOKUP(A1131,过往入选债券!A:D,4,0),2)</f>
        <v>2</v>
      </c>
      <c r="Y1131" t="str">
        <f>_xlfn.IFNA(VLOOKUP(C1131,[2]Sheet1!$A:$A,1,0),3)</f>
        <v>永城煤电控股集团有限公司</v>
      </c>
    </row>
    <row r="1132" spans="1:25" hidden="1" x14ac:dyDescent="0.2">
      <c r="A1132" s="21" t="s">
        <v>14783</v>
      </c>
      <c r="B1132" s="21" t="s">
        <v>14784</v>
      </c>
      <c r="C1132" s="37" t="s">
        <v>14785</v>
      </c>
      <c r="D1132" s="26" t="str">
        <f>[1]!b_calc_yield(A1132,日期设置!$B$2,F1132,1,R1132,1,O1132,L1132,S1132,)</f>
        <v>Fetching...</v>
      </c>
      <c r="E1132" s="26">
        <f t="shared" si="34"/>
        <v>52.338526748633974</v>
      </c>
      <c r="F1132" s="18">
        <f>[1]!b_dq_cleanprice($A1132,日期设置!B$2)</f>
        <v>104.90940000000001</v>
      </c>
      <c r="G1132" s="18" t="str">
        <f t="shared" si="35"/>
        <v>7.68 + 0</v>
      </c>
      <c r="H1132" s="27">
        <f>[1]!b_dq_pctchange($A1132,日期设置!$B$2,1)/100</f>
        <v>0</v>
      </c>
      <c r="I1132" s="26">
        <f>[1]!b_pq_pctchange(A1132,日期设置!$B$4,日期设置!$B$2,1)</f>
        <v>0</v>
      </c>
      <c r="J1132" s="26">
        <f>[1]!b_pq_pctchange(A1132,日期设置!$C$4,日期设置!$B$2,1)</f>
        <v>0</v>
      </c>
      <c r="K1132" s="52">
        <f>[1]!b_dq_amount($A1132,日期设置!B$2,2,10000)</f>
        <v>0</v>
      </c>
      <c r="L1132" s="26">
        <f>[1]!b_info_latestpar(A1132,日期设置!$B$2)</f>
        <v>100</v>
      </c>
      <c r="M1132" s="6">
        <f>[1]!b_info_outstandingbalance($A1132,日期设置!B$2)</f>
        <v>5</v>
      </c>
      <c r="N1132" s="7" t="str">
        <f>[1]!b_info_latestissurercreditrating2(A1132,日期设置!$B$2,"102","1")</f>
        <v>AA</v>
      </c>
      <c r="O1132" s="8">
        <v>7.95</v>
      </c>
      <c r="P1132" s="9">
        <f>[1]!b_info_repurchasedate(A1132)</f>
        <v>0</v>
      </c>
      <c r="Q1132" s="8" t="s">
        <v>17614</v>
      </c>
      <c r="R1132" s="2" t="str">
        <f>IF((--IF(P1132=0,Q1132,P1132))&gt;(--日期设置!$B$2),IF(P1132=0,Q1132,P1132),Q1132)</f>
        <v>2028-11-28</v>
      </c>
      <c r="S1132" s="2" t="s">
        <v>17901</v>
      </c>
      <c r="T1132" s="8">
        <f>[1]!b_anal_ptmyear($A1132,日期设置!$B$2)</f>
        <v>7.6876712328767125</v>
      </c>
      <c r="U1132" s="8">
        <f>[1]!b_anal_termifexercise($A1132,日期设置!B$2)</f>
        <v>0</v>
      </c>
      <c r="V1132" s="10">
        <f>[1]!b_dq_dirtyprice(A1132,日期设置!$B$2)</f>
        <v>107.39239999999999</v>
      </c>
      <c r="W1132" s="11">
        <f>IF(U1132=0,ROUNDUP((Q1132-日期设置!$B$2)/365,0),ROUNDUP((R1132-日期设置!$B$2)/365,0))</f>
        <v>8</v>
      </c>
      <c r="X1132" s="18">
        <f>_xlfn.IFNA(VLOOKUP(A1132,过往入选债券!A:D,4,0),2)</f>
        <v>2</v>
      </c>
      <c r="Y1132">
        <f>_xlfn.IFNA(VLOOKUP(C1132,[2]Sheet1!$A:$A,1,0),3)</f>
        <v>3</v>
      </c>
    </row>
    <row r="1133" spans="1:25" hidden="1" x14ac:dyDescent="0.2">
      <c r="A1133" s="21" t="s">
        <v>971</v>
      </c>
      <c r="B1133" s="21" t="s">
        <v>972</v>
      </c>
      <c r="C1133" s="37" t="s">
        <v>973</v>
      </c>
      <c r="D1133" s="26" t="str">
        <f>[1]!b_calc_yield(A1133,日期设置!$B$2,F1133,1,R1133,1,O1133,L1133,S1133,)</f>
        <v>Fetching...</v>
      </c>
      <c r="E1133" s="26">
        <f t="shared" si="34"/>
        <v>11.129250202097873</v>
      </c>
      <c r="F1133" s="18">
        <f>[1]!b_dq_cleanprice($A1133,日期设置!B$2)</f>
        <v>99.083399999999997</v>
      </c>
      <c r="G1133" s="18" t="str">
        <f t="shared" si="35"/>
        <v>1.6 + 0</v>
      </c>
      <c r="H1133" s="27">
        <f>[1]!b_dq_pctchange($A1133,日期设置!$B$2,1)/100</f>
        <v>0</v>
      </c>
      <c r="I1133" s="26">
        <f>[1]!b_pq_pctchange(A1133,日期设置!$B$4,日期设置!$B$2,1)</f>
        <v>0</v>
      </c>
      <c r="J1133" s="26">
        <f>[1]!b_pq_pctchange(A1133,日期设置!$C$4,日期设置!$B$2,1)</f>
        <v>0</v>
      </c>
      <c r="K1133" s="52">
        <f>[1]!b_dq_amount($A1133,日期设置!B$2,2,10000)</f>
        <v>0</v>
      </c>
      <c r="L1133" s="26">
        <f>[1]!b_info_latestpar(A1133,日期设置!$B$2)</f>
        <v>100</v>
      </c>
      <c r="M1133" s="6">
        <f>[1]!b_info_outstandingbalance($A1133,日期设置!B$2)</f>
        <v>6</v>
      </c>
      <c r="N1133" s="7">
        <f>[1]!b_info_latestissurercreditrating2(A1133,日期设置!$B$2,"102","1")</f>
        <v>0</v>
      </c>
      <c r="O1133" s="8">
        <v>6.5</v>
      </c>
      <c r="P1133" s="9">
        <f>[1]!b_info_repurchasedate(A1133)</f>
        <v>0</v>
      </c>
      <c r="Q1133" s="8" t="s">
        <v>16454</v>
      </c>
      <c r="R1133" s="2" t="str">
        <f>IF((--IF(P1133=0,Q1133,P1133))&gt;(--日期设置!$B$2),IF(P1133=0,Q1133,P1133),Q1133)</f>
        <v>2022-10-27</v>
      </c>
      <c r="S1133" s="2" t="s">
        <v>18221</v>
      </c>
      <c r="T1133" s="8">
        <f>[1]!b_anal_ptmyear($A1133,日期设置!$B$2)</f>
        <v>1.6</v>
      </c>
      <c r="U1133" s="8">
        <f>[1]!b_anal_termifexercise($A1133,日期设置!B$2)</f>
        <v>0</v>
      </c>
      <c r="V1133" s="10">
        <f>[1]!b_dq_dirtyprice(A1133,日期设置!$B$2)</f>
        <v>101.68340000000001</v>
      </c>
      <c r="W1133" s="11">
        <f>IF(U1133=0,ROUNDUP((Q1133-日期设置!$B$2)/365,0),ROUNDUP((R1133-日期设置!$B$2)/365,0))</f>
        <v>2</v>
      </c>
      <c r="X1133" s="18">
        <f>_xlfn.IFNA(VLOOKUP(A1133,过往入选债券!A:D,4,0),2)</f>
        <v>2</v>
      </c>
      <c r="Y1133">
        <f>_xlfn.IFNA(VLOOKUP(C1133,[2]Sheet1!$A:$A,1,0),3)</f>
        <v>3</v>
      </c>
    </row>
    <row r="1134" spans="1:25" hidden="1" x14ac:dyDescent="0.2">
      <c r="A1134" s="21" t="s">
        <v>15219</v>
      </c>
      <c r="B1134" s="21" t="s">
        <v>15220</v>
      </c>
      <c r="C1134" s="37" t="s">
        <v>15221</v>
      </c>
      <c r="D1134" s="26" t="str">
        <f>[1]!b_calc_yield(A1134,日期设置!$B$2,F1134,1,R1134,1,O1134,L1134,S1134,)</f>
        <v>Fetching...</v>
      </c>
      <c r="E1134" s="26">
        <f t="shared" si="34"/>
        <v>33.332352497636798</v>
      </c>
      <c r="F1134" s="18">
        <f>[1]!b_dq_cleanprice($A1134,日期设置!B$2)</f>
        <v>101.6823</v>
      </c>
      <c r="G1134" s="18" t="str">
        <f t="shared" si="35"/>
        <v>5.05 + 0</v>
      </c>
      <c r="H1134" s="27">
        <f>[1]!b_dq_pctchange($A1134,日期设置!$B$2,1)/100</f>
        <v>0</v>
      </c>
      <c r="I1134" s="26">
        <f>[1]!b_pq_pctchange(A1134,日期设置!$B$4,日期设置!$B$2,1)</f>
        <v>0</v>
      </c>
      <c r="J1134" s="26">
        <f>[1]!b_pq_pctchange(A1134,日期设置!$C$4,日期设置!$B$2,1)</f>
        <v>0</v>
      </c>
      <c r="K1134" s="52">
        <f>[1]!b_dq_amount($A1134,日期设置!B$2,2,10000)</f>
        <v>0</v>
      </c>
      <c r="L1134" s="26">
        <f>[1]!b_info_latestpar(A1134,日期设置!$B$2)</f>
        <v>100</v>
      </c>
      <c r="M1134" s="6">
        <f>[1]!b_info_outstandingbalance($A1134,日期设置!B$2)</f>
        <v>6</v>
      </c>
      <c r="N1134" s="7" t="str">
        <f>[1]!b_info_latestissurercreditrating2(A1134,日期设置!$B$2,"102","1")</f>
        <v>AA</v>
      </c>
      <c r="O1134" s="8">
        <v>7.5</v>
      </c>
      <c r="P1134" s="9">
        <f>[1]!b_info_repurchasedate(A1134)</f>
        <v>0</v>
      </c>
      <c r="Q1134" s="8" t="s">
        <v>17198</v>
      </c>
      <c r="R1134" s="2" t="str">
        <f>IF((--IF(P1134=0,Q1134,P1134))&gt;(--日期设置!$B$2),IF(P1134=0,Q1134,P1134),Q1134)</f>
        <v>2026-04-12</v>
      </c>
      <c r="S1134" s="2" t="s">
        <v>18240</v>
      </c>
      <c r="T1134" s="8">
        <f>[1]!b_anal_ptmyear($A1134,日期设置!$B$2)</f>
        <v>5.0575342465753428</v>
      </c>
      <c r="U1134" s="8">
        <f>[1]!b_anal_termifexercise($A1134,日期设置!B$2)</f>
        <v>0</v>
      </c>
      <c r="V1134" s="10">
        <f>[1]!b_dq_dirtyprice(A1134,日期设置!$B$2)</f>
        <v>108.7508</v>
      </c>
      <c r="W1134" s="11">
        <f>IF(U1134=0,ROUNDUP((Q1134-日期设置!$B$2)/365,0),ROUNDUP((R1134-日期设置!$B$2)/365,0))</f>
        <v>6</v>
      </c>
      <c r="X1134" s="18">
        <f>_xlfn.IFNA(VLOOKUP(A1134,过往入选债券!A:D,4,0),2)</f>
        <v>2</v>
      </c>
      <c r="Y1134">
        <f>_xlfn.IFNA(VLOOKUP(C1134,[2]Sheet1!$A:$A,1,0),3)</f>
        <v>3</v>
      </c>
    </row>
    <row r="1135" spans="1:25" hidden="1" x14ac:dyDescent="0.2">
      <c r="A1135" s="21" t="s">
        <v>1909</v>
      </c>
      <c r="B1135" s="21" t="s">
        <v>1910</v>
      </c>
      <c r="C1135" s="37" t="s">
        <v>1911</v>
      </c>
      <c r="D1135" s="26" t="str">
        <f>[1]!b_calc_yield(A1135,日期设置!$B$2,F1135,1,R1135,1,O1135,L1135,S1135,)</f>
        <v>Fetching...</v>
      </c>
      <c r="E1135" s="26">
        <f t="shared" si="34"/>
        <v>1.6120875848933514</v>
      </c>
      <c r="F1135" s="18">
        <f>[1]!b_dq_cleanprice($A1135,日期设置!B$2)</f>
        <v>100</v>
      </c>
      <c r="G1135" s="18" t="str">
        <f t="shared" si="35"/>
        <v>0.22 + 0</v>
      </c>
      <c r="H1135" s="27">
        <f>[1]!b_dq_pctchange($A1135,日期设置!$B$2,1)/100</f>
        <v>0</v>
      </c>
      <c r="I1135" s="26">
        <f>[1]!b_pq_pctchange(A1135,日期设置!$B$4,日期设置!$B$2,1)</f>
        <v>0</v>
      </c>
      <c r="J1135" s="26">
        <f>[1]!b_pq_pctchange(A1135,日期设置!$C$4,日期设置!$B$2,1)</f>
        <v>0</v>
      </c>
      <c r="K1135" s="52">
        <f>[1]!b_dq_amount($A1135,日期设置!B$2,2,10000)</f>
        <v>0</v>
      </c>
      <c r="L1135" s="26">
        <f>[1]!b_info_latestpar(A1135,日期设置!$B$2)</f>
        <v>100</v>
      </c>
      <c r="M1135" s="6">
        <f>[1]!b_info_outstandingbalance($A1135,日期设置!B$2)</f>
        <v>3</v>
      </c>
      <c r="N1135" s="7">
        <f>[1]!b_info_latestissurercreditrating2(A1135,日期设置!$B$2,"102","1")</f>
        <v>0</v>
      </c>
      <c r="O1135" s="8">
        <v>7.5</v>
      </c>
      <c r="P1135" s="9">
        <f>[1]!b_info_repurchasedate(A1135)</f>
        <v>0</v>
      </c>
      <c r="Q1135" s="8" t="s">
        <v>16813</v>
      </c>
      <c r="R1135" s="2" t="str">
        <f>IF((--IF(P1135=0,Q1135,P1135))&gt;(--日期设置!$B$2),IF(P1135=0,Q1135,P1135),Q1135)</f>
        <v>2021-06-13</v>
      </c>
      <c r="S1135" s="2" t="s">
        <v>18142</v>
      </c>
      <c r="T1135" s="8">
        <f>[1]!b_anal_ptmyear($A1135,日期设置!$B$2)</f>
        <v>0.22739726027397261</v>
      </c>
      <c r="U1135" s="8">
        <f>[1]!b_anal_termifexercise($A1135,日期设置!B$2)</f>
        <v>0</v>
      </c>
      <c r="V1135" s="10">
        <f>[1]!b_dq_dirtyprice(A1135,日期设置!$B$2)</f>
        <v>105.7945</v>
      </c>
      <c r="W1135" s="11">
        <f>IF(U1135=0,ROUNDUP((Q1135-日期设置!$B$2)/365,0),ROUNDUP((R1135-日期设置!$B$2)/365,0))</f>
        <v>1</v>
      </c>
      <c r="X1135" s="18">
        <f>_xlfn.IFNA(VLOOKUP(A1135,过往入选债券!A:D,4,0),2)</f>
        <v>2</v>
      </c>
      <c r="Y1135">
        <f>_xlfn.IFNA(VLOOKUP(C1135,[2]Sheet1!$A:$A,1,0),3)</f>
        <v>3</v>
      </c>
    </row>
    <row r="1136" spans="1:25" x14ac:dyDescent="0.2">
      <c r="A1136" s="21" t="s">
        <v>4641</v>
      </c>
      <c r="B1136" s="21" t="s">
        <v>4642</v>
      </c>
      <c r="C1136" s="37" t="s">
        <v>1391</v>
      </c>
      <c r="D1136" s="26" t="str">
        <f>[1]!b_calc_yield(A1136,日期设置!$B$2,F1136,1,R1136,1,O1136,L1136,S1136,)</f>
        <v>Fetching...</v>
      </c>
      <c r="E1136" s="26">
        <f t="shared" si="34"/>
        <v>15.376437080270545</v>
      </c>
      <c r="F1136" s="18">
        <f>[1]!b_dq_cleanprice($A1136,日期设置!B$2)</f>
        <v>99.7727</v>
      </c>
      <c r="G1136" s="18" t="str">
        <f t="shared" si="35"/>
        <v>2.27 + 0</v>
      </c>
      <c r="H1136" s="27">
        <f>[1]!b_dq_pctchange($A1136,日期设置!$B$2,1)/100</f>
        <v>-9.3246273028582179E-3</v>
      </c>
      <c r="I1136" s="26">
        <f>[1]!b_pq_pctchange(A1136,日期设置!$B$4,日期设置!$B$2,1)</f>
        <v>-0.93246273028582183</v>
      </c>
      <c r="J1136" s="26">
        <f>[1]!b_pq_pctchange(A1136,日期设置!$C$4,日期设置!$B$2,1)</f>
        <v>-0.72368159203980054</v>
      </c>
      <c r="K1136" s="52">
        <f>[1]!b_dq_amount($A1136,日期设置!B$2,2,10000)</f>
        <v>4257.8872163159995</v>
      </c>
      <c r="L1136" s="26">
        <f>[1]!b_info_latestpar(A1136,日期设置!$B$2)</f>
        <v>100</v>
      </c>
      <c r="M1136" s="6">
        <f>[1]!b_info_outstandingbalance($A1136,日期设置!B$2)</f>
        <v>9</v>
      </c>
      <c r="N1136" s="7">
        <f>[1]!b_info_latestissurercreditrating2(A1136,日期设置!$B$2,"102","1")</f>
        <v>0</v>
      </c>
      <c r="O1136" s="8">
        <v>7</v>
      </c>
      <c r="P1136" s="9">
        <f>[1]!b_info_repurchasedate(A1136)</f>
        <v>0</v>
      </c>
      <c r="Q1136" s="8" t="s">
        <v>17018</v>
      </c>
      <c r="R1136" s="2" t="str">
        <f>IF((--IF(P1136=0,Q1136,P1136))&gt;(--日期设置!$B$2),IF(P1136=0,Q1136,P1136),Q1136)</f>
        <v>2023-06-29</v>
      </c>
      <c r="S1136" s="2" t="s">
        <v>18516</v>
      </c>
      <c r="T1136" s="8">
        <f>[1]!b_anal_ptmyear($A1136,日期设置!$B$2)</f>
        <v>2.2712328767123289</v>
      </c>
      <c r="U1136" s="8">
        <f>[1]!b_anal_termifexercise($A1136,日期设置!B$2)</f>
        <v>0</v>
      </c>
      <c r="V1136" s="10">
        <f>[1]!b_dq_dirtyprice(A1136,日期设置!$B$2)</f>
        <v>104.8741</v>
      </c>
      <c r="W1136" s="11">
        <f>IF(U1136=0,ROUNDUP((Q1136-日期设置!$B$2)/365,0),ROUNDUP((R1136-日期设置!$B$2)/365,0))</f>
        <v>3</v>
      </c>
      <c r="X1136" s="18">
        <f>_xlfn.IFNA(VLOOKUP(A1136,过往入选债券!A:D,4,0),2)</f>
        <v>2</v>
      </c>
      <c r="Y1136">
        <f>_xlfn.IFNA(VLOOKUP(C1136,[2]Sheet1!$A:$A,1,0),3)</f>
        <v>3</v>
      </c>
    </row>
    <row r="1137" spans="1:25" hidden="1" x14ac:dyDescent="0.2">
      <c r="A1137" s="21" t="s">
        <v>14580</v>
      </c>
      <c r="B1137" s="21" t="s">
        <v>14581</v>
      </c>
      <c r="C1137" s="37" t="s">
        <v>14582</v>
      </c>
      <c r="D1137" s="26" t="str">
        <f>[1]!b_calc_yield(A1137,日期设置!$B$2,F1137,1,R1137,1,O1137,L1137,S1137,)</f>
        <v>Fetching...</v>
      </c>
      <c r="E1137" s="26">
        <f t="shared" si="34"/>
        <v>28.103123480231119</v>
      </c>
      <c r="F1137" s="18">
        <f>[1]!b_dq_cleanprice($A1137,日期设置!B$2)</f>
        <v>101.41759999999999</v>
      </c>
      <c r="G1137" s="18" t="str">
        <f t="shared" si="35"/>
        <v>4.21 + 0</v>
      </c>
      <c r="H1137" s="27">
        <f>[1]!b_dq_pctchange($A1137,日期设置!$B$2,1)/100</f>
        <v>0</v>
      </c>
      <c r="I1137" s="26">
        <f>[1]!b_pq_pctchange(A1137,日期设置!$B$4,日期设置!$B$2,1)</f>
        <v>0</v>
      </c>
      <c r="J1137" s="26">
        <f>[1]!b_pq_pctchange(A1137,日期设置!$C$4,日期设置!$B$2,1)</f>
        <v>1.4175999999999931</v>
      </c>
      <c r="K1137" s="52">
        <f>[1]!b_dq_amount($A1137,日期设置!B$2,2,10000)</f>
        <v>0</v>
      </c>
      <c r="L1137" s="26">
        <f>[1]!b_info_latestpar(A1137,日期设置!$B$2)</f>
        <v>100</v>
      </c>
      <c r="M1137" s="6">
        <f>[1]!b_info_outstandingbalance($A1137,日期设置!B$2)</f>
        <v>7</v>
      </c>
      <c r="N1137" s="7" t="str">
        <f>[1]!b_info_latestissurercreditrating2(A1137,日期设置!$B$2,"102","1")</f>
        <v>AA-</v>
      </c>
      <c r="O1137" s="8">
        <v>7.5</v>
      </c>
      <c r="P1137" s="9">
        <f>[1]!b_info_repurchasedate(A1137)</f>
        <v>0</v>
      </c>
      <c r="Q1137" s="8" t="s">
        <v>17463</v>
      </c>
      <c r="R1137" s="2" t="str">
        <f>IF((--IF(P1137=0,Q1137,P1137))&gt;(--日期设置!$B$2),IF(P1137=0,Q1137,P1137),Q1137)</f>
        <v>2025-06-07</v>
      </c>
      <c r="S1137" s="2" t="s">
        <v>18625</v>
      </c>
      <c r="T1137" s="8">
        <f>[1]!b_anal_ptmyear($A1137,日期设置!$B$2)</f>
        <v>4.2109589041095887</v>
      </c>
      <c r="U1137" s="8">
        <f>[1]!b_anal_termifexercise($A1137,日期设置!B$2)</f>
        <v>0</v>
      </c>
      <c r="V1137" s="10">
        <f>[1]!b_dq_dirtyprice(A1137,日期设置!$B$2)</f>
        <v>107.33540000000001</v>
      </c>
      <c r="W1137" s="11">
        <f>IF(U1137=0,ROUNDUP((Q1137-日期设置!$B$2)/365,0),ROUNDUP((R1137-日期设置!$B$2)/365,0))</f>
        <v>5</v>
      </c>
      <c r="X1137" s="18">
        <f>_xlfn.IFNA(VLOOKUP(A1137,过往入选债券!A:D,4,0),2)</f>
        <v>2</v>
      </c>
      <c r="Y1137">
        <f>_xlfn.IFNA(VLOOKUP(C1137,[2]Sheet1!$A:$A,1,0),3)</f>
        <v>3</v>
      </c>
    </row>
    <row r="1138" spans="1:25" hidden="1" x14ac:dyDescent="0.2">
      <c r="A1138" s="21" t="s">
        <v>20726</v>
      </c>
      <c r="B1138" s="21" t="s">
        <v>20727</v>
      </c>
      <c r="C1138" s="37" t="s">
        <v>15373</v>
      </c>
      <c r="D1138" s="26" t="str">
        <f>[1]!b_calc_yield(A1138,日期设置!$B$2,F1138,1,R1138,1,O1138,L1138,S1138,)</f>
        <v>Fetching...</v>
      </c>
      <c r="E1138" s="26">
        <f t="shared" si="34"/>
        <v>44.883427183437007</v>
      </c>
      <c r="F1138" s="18">
        <f>[1]!b_dq_cleanprice($A1138,日期设置!B$2)</f>
        <v>99.504300000000001</v>
      </c>
      <c r="G1138" s="18" t="str">
        <f t="shared" si="35"/>
        <v>6.52 + 0</v>
      </c>
      <c r="H1138" s="27">
        <f>[1]!b_dq_pctchange($A1138,日期设置!$B$2,1)/100</f>
        <v>0</v>
      </c>
      <c r="I1138" s="26">
        <f>[1]!b_pq_pctchange(A1138,日期设置!$B$4,日期设置!$B$2,1)</f>
        <v>0</v>
      </c>
      <c r="J1138" s="26">
        <f>[1]!b_pq_pctchange(A1138,日期设置!$C$4,日期设置!$B$2,1)</f>
        <v>0</v>
      </c>
      <c r="K1138" s="52">
        <f>[1]!b_dq_amount($A1138,日期设置!B$2,2,10000)</f>
        <v>0</v>
      </c>
      <c r="L1138" s="26">
        <f>[1]!b_info_latestpar(A1138,日期设置!$B$2)</f>
        <v>100</v>
      </c>
      <c r="M1138" s="6">
        <f>[1]!b_info_outstandingbalance($A1138,日期设置!B$2)</f>
        <v>4</v>
      </c>
      <c r="N1138" s="7" t="str">
        <f>[1]!b_info_latestissurercreditrating2(A1138,日期设置!$B$2,"102","1")</f>
        <v>AA-</v>
      </c>
      <c r="O1138" s="8">
        <v>7</v>
      </c>
      <c r="P1138" s="9">
        <f>[1]!b_info_repurchasedate(A1138)</f>
        <v>0</v>
      </c>
      <c r="Q1138" s="8" t="s">
        <v>20823</v>
      </c>
      <c r="R1138" s="2" t="str">
        <f>IF((--IF(P1138=0,Q1138,P1138))&gt;(--日期设置!$B$2),IF(P1138=0,Q1138,P1138),Q1138)</f>
        <v>2027-09-29</v>
      </c>
      <c r="S1138" s="47" t="s">
        <v>16690</v>
      </c>
      <c r="T1138" s="8">
        <f>[1]!b_anal_ptmyear($A1138,日期设置!$B$2)</f>
        <v>6.5232876712328771</v>
      </c>
      <c r="U1138" s="8">
        <f>[1]!b_anal_termifexercise($A1138,日期设置!B$2)</f>
        <v>0</v>
      </c>
      <c r="V1138" s="10">
        <f>[1]!b_dq_dirtyprice(A1138,日期设置!$B$2)</f>
        <v>102.8413</v>
      </c>
      <c r="W1138" s="11">
        <f>IF(U1138=0,ROUNDUP((Q1138-日期设置!$B$2)/365,0),ROUNDUP((R1138-日期设置!$B$2)/365,0))</f>
        <v>7</v>
      </c>
      <c r="X1138" s="18">
        <f>_xlfn.IFNA(VLOOKUP(A1138,过往入选债券!A:D,4,0),2)</f>
        <v>2</v>
      </c>
      <c r="Y1138" s="45">
        <f>_xlfn.IFNA(VLOOKUP(C1138,[2]Sheet1!$A:$A,1,0),3)</f>
        <v>3</v>
      </c>
    </row>
    <row r="1139" spans="1:25" hidden="1" x14ac:dyDescent="0.2">
      <c r="A1139" s="21" t="s">
        <v>14069</v>
      </c>
      <c r="B1139" s="21" t="s">
        <v>14070</v>
      </c>
      <c r="C1139" s="37" t="s">
        <v>13827</v>
      </c>
      <c r="D1139" s="26" t="str">
        <f>[1]!b_calc_yield(A1139,日期设置!$B$2,F1139,1,R1139,1,O1139,L1139,S1139,)</f>
        <v>Fetching...</v>
      </c>
      <c r="E1139" s="26">
        <f t="shared" si="34"/>
        <v>31.345185439307976</v>
      </c>
      <c r="F1139" s="18">
        <f>[1]!b_dq_cleanprice($A1139,日期设置!B$2)</f>
        <v>78.501999999999995</v>
      </c>
      <c r="G1139" s="18" t="str">
        <f t="shared" si="35"/>
        <v>3.42 + 0</v>
      </c>
      <c r="H1139" s="27">
        <f>[1]!b_dq_pctchange($A1139,日期设置!$B$2,1)/100</f>
        <v>0</v>
      </c>
      <c r="I1139" s="26">
        <f>[1]!b_pq_pctchange(A1139,日期设置!$B$4,日期设置!$B$2,1)</f>
        <v>0</v>
      </c>
      <c r="J1139" s="26">
        <f>[1]!b_pq_pctchange(A1139,日期设置!$C$4,日期设置!$B$2,1)</f>
        <v>0</v>
      </c>
      <c r="K1139" s="52">
        <f>[1]!b_dq_amount($A1139,日期设置!B$2,2,10000)</f>
        <v>0</v>
      </c>
      <c r="L1139" s="26">
        <f>[1]!b_info_latestpar(A1139,日期设置!$B$2)</f>
        <v>80</v>
      </c>
      <c r="M1139" s="6">
        <f>[1]!b_info_outstandingbalance($A1139,日期设置!B$2)</f>
        <v>8</v>
      </c>
      <c r="N1139" s="7" t="str">
        <f>[1]!b_info_latestissurercreditrating2(A1139,日期设置!$B$2,"102","1")</f>
        <v>AA</v>
      </c>
      <c r="O1139" s="8">
        <v>6.8</v>
      </c>
      <c r="P1139" s="9">
        <f>[1]!b_info_repurchasedate(A1139)</f>
        <v>0</v>
      </c>
      <c r="Q1139" s="8" t="s">
        <v>17445</v>
      </c>
      <c r="R1139" s="2" t="str">
        <f>IF((--IF(P1139=0,Q1139,P1139))&gt;(--日期设置!$B$2),IF(P1139=0,Q1139,P1139),Q1139)</f>
        <v>2024-08-25</v>
      </c>
      <c r="S1139" s="2" t="s">
        <v>18659</v>
      </c>
      <c r="T1139" s="8">
        <f>[1]!b_anal_ptmyear($A1139,日期设置!$B$2)</f>
        <v>3.4273972602739726</v>
      </c>
      <c r="U1139" s="8">
        <f>[1]!b_anal_termifexercise($A1139,日期设置!B$2)</f>
        <v>0</v>
      </c>
      <c r="V1139" s="10">
        <f>[1]!b_dq_dirtyprice(A1139,日期设置!$B$2)</f>
        <v>81.617000000000004</v>
      </c>
      <c r="W1139" s="11">
        <f>IF(U1139=0,ROUNDUP((Q1139-日期设置!$B$2)/365,0),ROUNDUP((R1139-日期设置!$B$2)/365,0))</f>
        <v>4</v>
      </c>
      <c r="X1139" s="18">
        <f>_xlfn.IFNA(VLOOKUP(A1139,过往入选债券!A:D,4,0),2)</f>
        <v>2</v>
      </c>
      <c r="Y1139">
        <f>_xlfn.IFNA(VLOOKUP(C1139,[2]Sheet1!$A:$A,1,0),3)</f>
        <v>3</v>
      </c>
    </row>
    <row r="1140" spans="1:25" hidden="1" x14ac:dyDescent="0.2">
      <c r="A1140" s="21" t="s">
        <v>12208</v>
      </c>
      <c r="B1140" s="21" t="s">
        <v>12209</v>
      </c>
      <c r="C1140" s="37" t="s">
        <v>12210</v>
      </c>
      <c r="D1140" s="26" t="str">
        <f>[1]!b_calc_yield(A1140,日期设置!$B$2,F1140,1,R1140,1,O1140,L1140,S1140,)</f>
        <v>Fetching...</v>
      </c>
      <c r="E1140" s="26">
        <f t="shared" si="34"/>
        <v>33.477472053631004</v>
      </c>
      <c r="F1140" s="18">
        <f>[1]!b_dq_cleanprice($A1140,日期设置!B$2)</f>
        <v>96.682599999999994</v>
      </c>
      <c r="G1140" s="18" t="str">
        <f t="shared" si="35"/>
        <v>4.77 + 0</v>
      </c>
      <c r="H1140" s="27">
        <f>[1]!b_dq_pctchange($A1140,日期设置!$B$2,1)/100</f>
        <v>0</v>
      </c>
      <c r="I1140" s="26">
        <f>[1]!b_pq_pctchange(A1140,日期设置!$B$4,日期设置!$B$2,1)</f>
        <v>0</v>
      </c>
      <c r="J1140" s="26">
        <f>[1]!b_pq_pctchange(A1140,日期设置!$C$4,日期设置!$B$2,1)</f>
        <v>0</v>
      </c>
      <c r="K1140" s="52">
        <f>[1]!b_dq_amount($A1140,日期设置!B$2,2,10000)</f>
        <v>0</v>
      </c>
      <c r="L1140" s="26">
        <f>[1]!b_info_latestpar(A1140,日期设置!$B$2)</f>
        <v>100</v>
      </c>
      <c r="M1140" s="6">
        <f>[1]!b_info_outstandingbalance($A1140,日期设置!B$2)</f>
        <v>20</v>
      </c>
      <c r="N1140" s="7" t="str">
        <f>[1]!b_info_latestissurercreditrating2(A1140,日期设置!$B$2,"102","1")</f>
        <v>A</v>
      </c>
      <c r="O1140" s="8">
        <v>6.25</v>
      </c>
      <c r="P1140" s="9">
        <f>[1]!b_info_repurchasedate(A1140)</f>
        <v>0</v>
      </c>
      <c r="Q1140" s="8" t="s">
        <v>16472</v>
      </c>
      <c r="R1140" s="2" t="str">
        <f>IF((--IF(P1140=0,Q1140,P1140))&gt;(--日期设置!$B$2),IF(P1140=0,Q1140,P1140),Q1140)</f>
        <v>2025-12-29</v>
      </c>
      <c r="S1140" s="2" t="s">
        <v>18233</v>
      </c>
      <c r="T1140" s="8">
        <f>[1]!b_anal_ptmyear($A1140,日期设置!$B$2)</f>
        <v>4.7726027397260271</v>
      </c>
      <c r="U1140" s="8">
        <f>[1]!b_anal_termifexercise($A1140,日期设置!B$2)</f>
        <v>0</v>
      </c>
      <c r="V1140" s="10">
        <f>[1]!b_dq_dirtyprice(A1140,日期设置!$B$2)</f>
        <v>98.331199999999995</v>
      </c>
      <c r="W1140" s="11">
        <f>IF(U1140=0,ROUNDUP((Q1140-日期设置!$B$2)/365,0),ROUNDUP((R1140-日期设置!$B$2)/365,0))</f>
        <v>5</v>
      </c>
      <c r="X1140" s="18">
        <f>_xlfn.IFNA(VLOOKUP(A1140,过往入选债券!A:D,4,0),2)</f>
        <v>2</v>
      </c>
      <c r="Y1140">
        <f>_xlfn.IFNA(VLOOKUP(C1140,[2]Sheet1!$A:$A,1,0),3)</f>
        <v>3</v>
      </c>
    </row>
    <row r="1141" spans="1:25" hidden="1" x14ac:dyDescent="0.2">
      <c r="A1141" s="21" t="s">
        <v>14750</v>
      </c>
      <c r="B1141" s="21" t="s">
        <v>14751</v>
      </c>
      <c r="C1141" s="37" t="s">
        <v>14582</v>
      </c>
      <c r="D1141" s="26" t="str">
        <f>[1]!b_calc_yield(A1141,日期设置!$B$2,F1141,1,R1141,1,O1141,L1141,S1141,)</f>
        <v>Fetching...</v>
      </c>
      <c r="E1141" s="26">
        <f t="shared" si="34"/>
        <v>31.559093138179485</v>
      </c>
      <c r="F1141" s="18">
        <f>[1]!b_dq_cleanprice($A1141,日期设置!B$2)</f>
        <v>103.07080000000001</v>
      </c>
      <c r="G1141" s="18" t="str">
        <f t="shared" si="35"/>
        <v>4.62 + 0</v>
      </c>
      <c r="H1141" s="27">
        <f>[1]!b_dq_pctchange($A1141,日期设置!$B$2,1)/100</f>
        <v>0</v>
      </c>
      <c r="I1141" s="26">
        <f>[1]!b_pq_pctchange(A1141,日期设置!$B$4,日期设置!$B$2,1)</f>
        <v>0</v>
      </c>
      <c r="J1141" s="26">
        <f>[1]!b_pq_pctchange(A1141,日期设置!$C$4,日期设置!$B$2,1)</f>
        <v>0</v>
      </c>
      <c r="K1141" s="52">
        <f>[1]!b_dq_amount($A1141,日期设置!B$2,2,10000)</f>
        <v>0</v>
      </c>
      <c r="L1141" s="26">
        <f>[1]!b_info_latestpar(A1141,日期设置!$B$2)</f>
        <v>100</v>
      </c>
      <c r="M1141" s="6">
        <f>[1]!b_info_outstandingbalance($A1141,日期设置!B$2)</f>
        <v>8</v>
      </c>
      <c r="N1141" s="7" t="str">
        <f>[1]!b_info_latestissurercreditrating2(A1141,日期设置!$B$2,"102","1")</f>
        <v>AA-</v>
      </c>
      <c r="O1141" s="8">
        <v>7.9</v>
      </c>
      <c r="P1141" s="9">
        <f>[1]!b_info_repurchasedate(A1141)</f>
        <v>0</v>
      </c>
      <c r="Q1141" s="8" t="s">
        <v>17050</v>
      </c>
      <c r="R1141" s="2" t="str">
        <f>IF((--IF(P1141=0,Q1141,P1141))&gt;(--日期设置!$B$2),IF(P1141=0,Q1141,P1141),Q1141)</f>
        <v>2025-11-05</v>
      </c>
      <c r="S1141" s="2" t="s">
        <v>17977</v>
      </c>
      <c r="T1141" s="8">
        <f>[1]!b_anal_ptmyear($A1141,日期设置!$B$2)</f>
        <v>4.624657534246575</v>
      </c>
      <c r="U1141" s="8">
        <f>[1]!b_anal_termifexercise($A1141,日期设置!B$2)</f>
        <v>0</v>
      </c>
      <c r="V1141" s="10">
        <f>[1]!b_dq_dirtyprice(A1141,日期设置!$B$2)</f>
        <v>106.036</v>
      </c>
      <c r="W1141" s="11">
        <f>IF(U1141=0,ROUNDUP((Q1141-日期设置!$B$2)/365,0),ROUNDUP((R1141-日期设置!$B$2)/365,0))</f>
        <v>5</v>
      </c>
      <c r="X1141" s="18">
        <f>_xlfn.IFNA(VLOOKUP(A1141,过往入选债券!A:D,4,0),2)</f>
        <v>2</v>
      </c>
      <c r="Y1141">
        <f>_xlfn.IFNA(VLOOKUP(C1141,[2]Sheet1!$A:$A,1,0),3)</f>
        <v>3</v>
      </c>
    </row>
    <row r="1142" spans="1:25" hidden="1" x14ac:dyDescent="0.2">
      <c r="A1142" s="21" t="s">
        <v>8973</v>
      </c>
      <c r="B1142" s="21" t="s">
        <v>8974</v>
      </c>
      <c r="C1142" s="37" t="s">
        <v>391</v>
      </c>
      <c r="D1142" s="26" t="str">
        <f>[1]!b_calc_yield(A1142,日期设置!$B$2,F1142,1,R1142,1,O1142,L1142,S1142,)</f>
        <v>Fetching...</v>
      </c>
      <c r="E1142" s="26">
        <f t="shared" si="34"/>
        <v>2.7936713845583716</v>
      </c>
      <c r="F1142" s="18">
        <f>[1]!b_dq_cleanprice($A1142,日期设置!B$2)</f>
        <v>99.67</v>
      </c>
      <c r="G1142" s="18" t="str">
        <f t="shared" si="35"/>
        <v>0.39 + 0</v>
      </c>
      <c r="H1142" s="27">
        <f>[1]!b_dq_pctchange($A1142,日期设置!$B$2,1)/100</f>
        <v>0</v>
      </c>
      <c r="I1142" s="26">
        <f>[1]!b_pq_pctchange(A1142,日期设置!$B$4,日期设置!$B$2,1)</f>
        <v>0</v>
      </c>
      <c r="J1142" s="26">
        <f>[1]!b_pq_pctchange(A1142,日期设置!$C$4,日期设置!$B$2,1)</f>
        <v>0</v>
      </c>
      <c r="K1142" s="52">
        <f>[1]!b_dq_amount($A1142,日期设置!B$2,2,10000)</f>
        <v>0</v>
      </c>
      <c r="L1142" s="26">
        <f>[1]!b_info_latestpar(A1142,日期设置!$B$2)</f>
        <v>100</v>
      </c>
      <c r="M1142" s="6">
        <f>[1]!b_info_outstandingbalance($A1142,日期设置!B$2)</f>
        <v>5</v>
      </c>
      <c r="N1142" s="7" t="str">
        <f>[1]!b_info_latestissurercreditrating2(A1142,日期设置!$B$2,"102","1")</f>
        <v>AA+</v>
      </c>
      <c r="O1142" s="8">
        <v>6.5</v>
      </c>
      <c r="P1142" s="9">
        <f>[1]!b_info_repurchasedate(A1142)</f>
        <v>0</v>
      </c>
      <c r="Q1142" s="8" t="s">
        <v>16628</v>
      </c>
      <c r="R1142" s="2" t="str">
        <f>IF((--IF(P1142=0,Q1142,P1142))&gt;(--日期设置!$B$2),IF(P1142=0,Q1142,P1142),Q1142)</f>
        <v>2021-08-13</v>
      </c>
      <c r="S1142" s="2" t="s">
        <v>17796</v>
      </c>
      <c r="T1142" s="8">
        <f>[1]!b_anal_ptmyear($A1142,日期设置!$B$2)</f>
        <v>0.39452054794520547</v>
      </c>
      <c r="U1142" s="8">
        <f>[1]!b_anal_termifexercise($A1142,日期设置!B$2)</f>
        <v>0</v>
      </c>
      <c r="V1142" s="10">
        <f>[1]!b_dq_dirtyprice(A1142,日期设置!$B$2)</f>
        <v>103.6056</v>
      </c>
      <c r="W1142" s="11">
        <f>IF(U1142=0,ROUNDUP((Q1142-日期设置!$B$2)/365,0),ROUNDUP((R1142-日期设置!$B$2)/365,0))</f>
        <v>1</v>
      </c>
      <c r="X1142" s="18">
        <f>_xlfn.IFNA(VLOOKUP(A1142,过往入选债券!A:D,4,0),2)</f>
        <v>2</v>
      </c>
      <c r="Y1142">
        <f>_xlfn.IFNA(VLOOKUP(C1142,[2]Sheet1!$A:$A,1,0),3)</f>
        <v>3</v>
      </c>
    </row>
    <row r="1143" spans="1:25" x14ac:dyDescent="0.2">
      <c r="A1143" s="21" t="s">
        <v>8441</v>
      </c>
      <c r="B1143" s="21" t="s">
        <v>8442</v>
      </c>
      <c r="C1143" s="37" t="s">
        <v>1253</v>
      </c>
      <c r="D1143" s="26" t="str">
        <f>[1]!b_calc_yield(A1143,日期设置!$B$2,F1143,1,R1143,1,O1143,L1143,S1143,)</f>
        <v>Fetching...</v>
      </c>
      <c r="E1143" s="26">
        <f t="shared" si="34"/>
        <v>7.2210475103384963</v>
      </c>
      <c r="F1143" s="18">
        <f>[1]!b_dq_cleanprice($A1143,日期设置!B$2)</f>
        <v>100.202</v>
      </c>
      <c r="G1143" s="18" t="str">
        <f t="shared" si="35"/>
        <v>1.08 + 0</v>
      </c>
      <c r="H1143" s="27">
        <f>[1]!b_dq_pctchange($A1143,日期设置!$B$2,1)/100</f>
        <v>-3.3618460314303565E-3</v>
      </c>
      <c r="I1143" s="26">
        <f>[1]!b_pq_pctchange(A1143,日期设置!$B$4,日期设置!$B$2,1)</f>
        <v>-0.33618460314303567</v>
      </c>
      <c r="J1143" s="26">
        <f>[1]!b_pq_pctchange(A1143,日期设置!$C$4,日期设置!$B$2,1)</f>
        <v>-0.33618460314303567</v>
      </c>
      <c r="K1143" s="52">
        <f>[1]!b_dq_amount($A1143,日期设置!B$2,2,10000)</f>
        <v>7054.1459999999997</v>
      </c>
      <c r="L1143" s="26">
        <f>[1]!b_info_latestpar(A1143,日期设置!$B$2)</f>
        <v>100</v>
      </c>
      <c r="M1143" s="6">
        <f>[1]!b_info_outstandingbalance($A1143,日期设置!B$2)</f>
        <v>5</v>
      </c>
      <c r="N1143" s="7" t="str">
        <f>[1]!b_info_latestissurercreditrating2(A1143,日期设置!$B$2,"102","1")</f>
        <v>AA</v>
      </c>
      <c r="O1143" s="8">
        <v>7.3</v>
      </c>
      <c r="P1143" s="9">
        <f>[1]!b_info_repurchasedate(A1143)</f>
        <v>0</v>
      </c>
      <c r="Q1143" s="8" t="s">
        <v>16305</v>
      </c>
      <c r="R1143" s="2" t="str">
        <f>IF((--IF(P1143=0,Q1143,P1143))&gt;(--日期设置!$B$2),IF(P1143=0,Q1143,P1143),Q1143)</f>
        <v>2022-04-22</v>
      </c>
      <c r="S1143" s="2" t="s">
        <v>17871</v>
      </c>
      <c r="T1143" s="8">
        <f>[1]!b_anal_ptmyear($A1143,日期设置!$B$2)</f>
        <v>1.0849315068493151</v>
      </c>
      <c r="U1143" s="8">
        <f>[1]!b_anal_termifexercise($A1143,日期设置!B$2)</f>
        <v>0</v>
      </c>
      <c r="V1143" s="10">
        <f>[1]!b_dq_dirtyprice(A1143,日期设置!$B$2)</f>
        <v>106.88200000000001</v>
      </c>
      <c r="W1143" s="11">
        <f>IF(U1143=0,ROUNDUP((Q1143-日期设置!$B$2)/365,0),ROUNDUP((R1143-日期设置!$B$2)/365,0))</f>
        <v>2</v>
      </c>
      <c r="X1143" s="18">
        <f>_xlfn.IFNA(VLOOKUP(A1143,过往入选债券!A:D,4,0),2)</f>
        <v>2</v>
      </c>
      <c r="Y1143">
        <f>_xlfn.IFNA(VLOOKUP(C1143,[2]Sheet1!$A:$A,1,0),3)</f>
        <v>3</v>
      </c>
    </row>
    <row r="1144" spans="1:25" hidden="1" x14ac:dyDescent="0.2">
      <c r="A1144" s="21" t="s">
        <v>8276</v>
      </c>
      <c r="B1144" s="21" t="s">
        <v>8277</v>
      </c>
      <c r="C1144" s="37" t="s">
        <v>7694</v>
      </c>
      <c r="D1144" s="26" t="str">
        <f>[1]!b_calc_yield(A1144,日期设置!$B$2,F1144,1,R1144,1,O1144,L1144,S1144,)</f>
        <v>Fetching...</v>
      </c>
      <c r="E1144" s="26">
        <f t="shared" si="34"/>
        <v>6.7140207422007547</v>
      </c>
      <c r="F1144" s="18">
        <f>[1]!b_dq_cleanprice($A1144,日期设置!B$2)</f>
        <v>100.29</v>
      </c>
      <c r="G1144" s="18" t="str">
        <f t="shared" si="35"/>
        <v>3.01 + 1.01</v>
      </c>
      <c r="H1144" s="27">
        <f>[1]!b_dq_pctchange($A1144,日期设置!$B$2,1)/100</f>
        <v>0</v>
      </c>
      <c r="I1144" s="26">
        <f>[1]!b_pq_pctchange(A1144,日期设置!$B$4,日期设置!$B$2,1)</f>
        <v>0</v>
      </c>
      <c r="J1144" s="26">
        <f>[1]!b_pq_pctchange(A1144,日期设置!$C$4,日期设置!$B$2,1)</f>
        <v>0</v>
      </c>
      <c r="K1144" s="52">
        <f>[1]!b_dq_amount($A1144,日期设置!B$2,2,10000)</f>
        <v>0</v>
      </c>
      <c r="L1144" s="26">
        <f>[1]!b_info_latestpar(A1144,日期设置!$B$2)</f>
        <v>100</v>
      </c>
      <c r="M1144" s="6">
        <f>[1]!b_info_outstandingbalance($A1144,日期设置!B$2)</f>
        <v>7</v>
      </c>
      <c r="N1144" s="7" t="str">
        <f>[1]!b_info_latestissurercreditrating2(A1144,日期设置!$B$2,"102","1")</f>
        <v>AA</v>
      </c>
      <c r="O1144" s="8">
        <v>7.39</v>
      </c>
      <c r="P1144" s="9" t="str">
        <f>[1]!b_info_repurchasedate(A1144)</f>
        <v>2022-03-28</v>
      </c>
      <c r="Q1144" s="8" t="s">
        <v>16345</v>
      </c>
      <c r="R1144" s="2" t="str">
        <f>IF((--IF(P1144=0,Q1144,P1144))&gt;(--日期设置!$B$2),IF(P1144=0,Q1144,P1144),Q1144)</f>
        <v>2022-03-28</v>
      </c>
      <c r="S1144" s="2" t="s">
        <v>17882</v>
      </c>
      <c r="T1144" s="8">
        <f>[1]!b_anal_ptmyear($A1144,日期设置!$B$2)</f>
        <v>3.0164383561643837</v>
      </c>
      <c r="U1144" s="8">
        <f>[1]!b_anal_termifexercise($A1144,日期设置!B$2)</f>
        <v>1.0164383561643835</v>
      </c>
      <c r="V1144" s="10">
        <f>[1]!b_dq_dirtyprice(A1144,日期设置!$B$2)</f>
        <v>107.5585</v>
      </c>
      <c r="W1144" s="11">
        <f>IF(U1144=0,ROUNDUP((Q1144-日期设置!$B$2)/365,0),ROUNDUP((R1144-日期设置!$B$2)/365,0))</f>
        <v>2</v>
      </c>
      <c r="X1144" s="18">
        <f>_xlfn.IFNA(VLOOKUP(A1144,过往入选债券!A:D,4,0),2)</f>
        <v>2</v>
      </c>
      <c r="Y1144">
        <f>_xlfn.IFNA(VLOOKUP(C1144,[2]Sheet1!$A:$A,1,0),3)</f>
        <v>3</v>
      </c>
    </row>
    <row r="1145" spans="1:25" hidden="1" x14ac:dyDescent="0.2">
      <c r="A1145" s="28" t="s">
        <v>19940</v>
      </c>
      <c r="B1145" s="28" t="s">
        <v>19941</v>
      </c>
      <c r="C1145" s="38" t="s">
        <v>3957</v>
      </c>
      <c r="D1145" s="26" t="str">
        <f>[1]!b_calc_yield(A1145,日期设置!$B$2,F1145,1,R1145,1,O1145,L1145,S1145,)</f>
        <v>Fetching...</v>
      </c>
      <c r="E1145" s="26">
        <f t="shared" si="34"/>
        <v>16.468943737369891</v>
      </c>
      <c r="F1145" s="18">
        <f>[1]!b_dq_cleanprice($A1145,日期设置!B$2)</f>
        <v>98.29</v>
      </c>
      <c r="G1145" s="18" t="str">
        <f t="shared" si="35"/>
        <v>9.39 + 2.39</v>
      </c>
      <c r="H1145" s="27">
        <f>[1]!b_dq_pctchange($A1145,日期设置!$B$2,1)/100</f>
        <v>0</v>
      </c>
      <c r="I1145" s="26">
        <f>[1]!b_pq_pctchange(A1145,日期设置!$B$4,日期设置!$B$2,1)</f>
        <v>0</v>
      </c>
      <c r="J1145" s="26">
        <f>[1]!b_pq_pctchange(A1145,日期设置!$C$4,日期设置!$B$2,1)</f>
        <v>0</v>
      </c>
      <c r="K1145" s="52">
        <f>[1]!b_dq_amount($A1145,日期设置!B$2,2,10000)</f>
        <v>0</v>
      </c>
      <c r="L1145" s="26">
        <f>[1]!b_info_latestpar(A1145,日期设置!$B$2)</f>
        <v>100</v>
      </c>
      <c r="M1145" s="6">
        <f>[1]!b_info_outstandingbalance($A1145,日期设置!B$2)</f>
        <v>3.3</v>
      </c>
      <c r="N1145" s="7" t="str">
        <f>[1]!b_info_latestissurercreditrating2(A1145,日期设置!$B$2,"102","1")</f>
        <v>AA+</v>
      </c>
      <c r="O1145" s="8">
        <v>6.3</v>
      </c>
      <c r="P1145" s="9" t="str">
        <f>[1]!b_info_repurchasedate(A1145)</f>
        <v>2023-08-14</v>
      </c>
      <c r="Q1145" s="8" t="s">
        <v>20020</v>
      </c>
      <c r="R1145" s="2" t="str">
        <f>IF((--IF(P1145=0,Q1145,P1145))&gt;(--日期设置!$B$2),IF(P1145=0,Q1145,P1145),Q1145)</f>
        <v>2023-08-14</v>
      </c>
      <c r="S1145" s="31" t="s">
        <v>19121</v>
      </c>
      <c r="T1145" s="8">
        <f>[1]!b_anal_ptmyear($A1145,日期设置!$B$2)</f>
        <v>9.3972602739726021</v>
      </c>
      <c r="U1145" s="8">
        <f>[1]!b_anal_termifexercise($A1145,日期设置!B$2)</f>
        <v>2.3972602739726026</v>
      </c>
      <c r="V1145" s="10">
        <f>[1]!b_dq_dirtyprice(A1145,日期设置!$B$2)</f>
        <v>102.0873</v>
      </c>
      <c r="W1145" s="11">
        <f>IF(U1145=0,ROUNDUP((Q1145-日期设置!$B$2)/365,0),ROUNDUP((R1145-日期设置!$B$2)/365,0))</f>
        <v>3</v>
      </c>
      <c r="X1145" s="18">
        <f>_xlfn.IFNA(VLOOKUP(A1145,过往入选债券!A:D,4,0),2)</f>
        <v>2</v>
      </c>
      <c r="Y1145">
        <f>_xlfn.IFNA(VLOOKUP(C1145,[2]Sheet1!$A:$A,1,0),3)</f>
        <v>3</v>
      </c>
    </row>
    <row r="1146" spans="1:25" hidden="1" x14ac:dyDescent="0.2">
      <c r="A1146" s="21" t="s">
        <v>13446</v>
      </c>
      <c r="B1146" s="21" t="s">
        <v>13447</v>
      </c>
      <c r="C1146" s="37" t="s">
        <v>13448</v>
      </c>
      <c r="D1146" s="26" t="str">
        <f>[1]!b_calc_yield(A1146,日期设置!$B$2,F1146,1,R1146,1,O1146,L1146,S1146,)</f>
        <v>Fetching...</v>
      </c>
      <c r="E1146" s="26">
        <f t="shared" si="34"/>
        <v>3.7015110235192994</v>
      </c>
      <c r="F1146" s="18">
        <f>[1]!b_dq_cleanprice($A1146,日期设置!B$2)</f>
        <v>99.6</v>
      </c>
      <c r="G1146" s="18" t="str">
        <f t="shared" si="35"/>
        <v>2.52 + 0.52</v>
      </c>
      <c r="H1146" s="27">
        <f>[1]!b_dq_pctchange($A1146,日期设置!$B$2,1)/100</f>
        <v>0</v>
      </c>
      <c r="I1146" s="26">
        <f>[1]!b_pq_pctchange(A1146,日期设置!$B$4,日期设置!$B$2,1)</f>
        <v>0</v>
      </c>
      <c r="J1146" s="26">
        <f>[1]!b_pq_pctchange(A1146,日期设置!$C$4,日期设置!$B$2,1)</f>
        <v>0.27182120205375621</v>
      </c>
      <c r="K1146" s="52">
        <f>[1]!b_dq_amount($A1146,日期设置!B$2,2,10000)</f>
        <v>0</v>
      </c>
      <c r="L1146" s="26">
        <f>[1]!b_info_latestpar(A1146,日期设置!$B$2)</f>
        <v>100</v>
      </c>
      <c r="M1146" s="6">
        <f>[1]!b_info_outstandingbalance($A1146,日期设置!B$2)</f>
        <v>5.6</v>
      </c>
      <c r="N1146" s="7" t="str">
        <f>[1]!b_info_latestissurercreditrating2(A1146,日期设置!$B$2,"102","1")</f>
        <v>AA</v>
      </c>
      <c r="O1146" s="8">
        <v>6.5</v>
      </c>
      <c r="P1146" s="9" t="str">
        <f>[1]!b_info_repurchasedate(A1146)</f>
        <v>2021-09-29</v>
      </c>
      <c r="Q1146" s="8" t="s">
        <v>17638</v>
      </c>
      <c r="R1146" s="2" t="str">
        <f>IF((--IF(P1146=0,Q1146,P1146))&gt;(--日期设置!$B$2),IF(P1146=0,Q1146,P1146),Q1146)</f>
        <v>2021-09-29</v>
      </c>
      <c r="S1146" s="2" t="s">
        <v>18806</v>
      </c>
      <c r="T1146" s="8">
        <f>[1]!b_anal_ptmyear($A1146,日期设置!$B$2)</f>
        <v>2.5232876712328767</v>
      </c>
      <c r="U1146" s="8">
        <f>[1]!b_anal_termifexercise($A1146,日期设置!B$2)</f>
        <v>0.52328767123287667</v>
      </c>
      <c r="V1146" s="10">
        <f>[1]!b_dq_dirtyprice(A1146,日期设置!$B$2)</f>
        <v>102.6986</v>
      </c>
      <c r="W1146" s="11">
        <f>IF(U1146=0,ROUNDUP((Q1146-日期设置!$B$2)/365,0),ROUNDUP((R1146-日期设置!$B$2)/365,0))</f>
        <v>1</v>
      </c>
      <c r="X1146" s="18">
        <f>_xlfn.IFNA(VLOOKUP(A1146,过往入选债券!A:D,4,0),2)</f>
        <v>2</v>
      </c>
      <c r="Y1146">
        <f>_xlfn.IFNA(VLOOKUP(C1146,[2]Sheet1!$A:$A,1,0),3)</f>
        <v>3</v>
      </c>
    </row>
    <row r="1147" spans="1:25" hidden="1" x14ac:dyDescent="0.2">
      <c r="A1147" s="21" t="s">
        <v>15288</v>
      </c>
      <c r="B1147" s="21" t="s">
        <v>15289</v>
      </c>
      <c r="C1147" s="37" t="s">
        <v>15290</v>
      </c>
      <c r="D1147" s="26" t="str">
        <f>[1]!b_calc_yield(A1147,日期设置!$B$2,F1147,1,R1147,1,O1147,L1147,S1147,)</f>
        <v>Fetching...</v>
      </c>
      <c r="E1147" s="26">
        <f t="shared" si="34"/>
        <v>33.844959537284126</v>
      </c>
      <c r="F1147" s="18">
        <f>[1]!b_dq_cleanprice($A1147,日期设置!B$2)</f>
        <v>101.759</v>
      </c>
      <c r="G1147" s="18" t="str">
        <f t="shared" si="35"/>
        <v>5.12 + 0</v>
      </c>
      <c r="H1147" s="27">
        <f>[1]!b_dq_pctchange($A1147,日期设置!$B$2,1)/100</f>
        <v>0</v>
      </c>
      <c r="I1147" s="26">
        <f>[1]!b_pq_pctchange(A1147,日期设置!$B$4,日期设置!$B$2,1)</f>
        <v>0</v>
      </c>
      <c r="J1147" s="26">
        <f>[1]!b_pq_pctchange(A1147,日期设置!$C$4,日期设置!$B$2,1)</f>
        <v>0</v>
      </c>
      <c r="K1147" s="52">
        <f>[1]!b_dq_amount($A1147,日期设置!B$2,2,10000)</f>
        <v>0</v>
      </c>
      <c r="L1147" s="26">
        <f>[1]!b_info_latestpar(A1147,日期设置!$B$2)</f>
        <v>100</v>
      </c>
      <c r="M1147" s="6">
        <f>[1]!b_info_outstandingbalance($A1147,日期设置!B$2)</f>
        <v>5</v>
      </c>
      <c r="N1147" s="7" t="str">
        <f>[1]!b_info_latestissurercreditrating2(A1147,日期设置!$B$2,"102","1")</f>
        <v>AA</v>
      </c>
      <c r="O1147" s="8">
        <v>7.5</v>
      </c>
      <c r="P1147" s="9">
        <f>[1]!b_info_repurchasedate(A1147)</f>
        <v>0</v>
      </c>
      <c r="Q1147" s="8" t="s">
        <v>16059</v>
      </c>
      <c r="R1147" s="2" t="str">
        <f>IF((--IF(P1147=0,Q1147,P1147))&gt;(--日期设置!$B$2),IF(P1147=0,Q1147,P1147),Q1147)</f>
        <v>2026-05-06</v>
      </c>
      <c r="S1147" s="2" t="s">
        <v>17845</v>
      </c>
      <c r="T1147" s="8">
        <f>[1]!b_anal_ptmyear($A1147,日期设置!$B$2)</f>
        <v>5.1232876712328768</v>
      </c>
      <c r="U1147" s="8">
        <f>[1]!b_anal_termifexercise($A1147,日期设置!B$2)</f>
        <v>0</v>
      </c>
      <c r="V1147" s="10">
        <f>[1]!b_dq_dirtyprice(A1147,日期设置!$B$2)</f>
        <v>108.3343</v>
      </c>
      <c r="W1147" s="11">
        <f>IF(U1147=0,ROUNDUP((Q1147-日期设置!$B$2)/365,0),ROUNDUP((R1147-日期设置!$B$2)/365,0))</f>
        <v>6</v>
      </c>
      <c r="X1147" s="18">
        <f>_xlfn.IFNA(VLOOKUP(A1147,过往入选债券!A:D,4,0),2)</f>
        <v>2</v>
      </c>
      <c r="Y1147">
        <f>_xlfn.IFNA(VLOOKUP(C1147,[2]Sheet1!$A:$A,1,0),3)</f>
        <v>3</v>
      </c>
    </row>
    <row r="1148" spans="1:25" hidden="1" x14ac:dyDescent="0.2">
      <c r="A1148" s="21" t="s">
        <v>15592</v>
      </c>
      <c r="B1148" s="21" t="s">
        <v>15593</v>
      </c>
      <c r="C1148" s="37" t="s">
        <v>1207</v>
      </c>
      <c r="D1148" s="26" t="str">
        <f>[1]!b_calc_yield(A1148,日期设置!$B$2,F1148,1,R1148,1,O1148,L1148,S1148,)</f>
        <v>Fetching...</v>
      </c>
      <c r="E1148" s="26">
        <f t="shared" si="34"/>
        <v>39.815129008139039</v>
      </c>
      <c r="F1148" s="18">
        <f>[1]!b_dq_cleanprice($A1148,日期设置!B$2)</f>
        <v>101.01009999999999</v>
      </c>
      <c r="G1148" s="18" t="str">
        <f t="shared" si="35"/>
        <v>5.74 + 0</v>
      </c>
      <c r="H1148" s="27">
        <f>[1]!b_dq_pctchange($A1148,日期设置!$B$2,1)/100</f>
        <v>0</v>
      </c>
      <c r="I1148" s="26">
        <f>[1]!b_pq_pctchange(A1148,日期设置!$B$4,日期设置!$B$2,1)</f>
        <v>0</v>
      </c>
      <c r="J1148" s="26">
        <f>[1]!b_pq_pctchange(A1148,日期设置!$C$4,日期设置!$B$2,1)</f>
        <v>0</v>
      </c>
      <c r="K1148" s="52">
        <f>[1]!b_dq_amount($A1148,日期设置!B$2,2,10000)</f>
        <v>0</v>
      </c>
      <c r="L1148" s="26">
        <f>[1]!b_info_latestpar(A1148,日期设置!$B$2)</f>
        <v>100</v>
      </c>
      <c r="M1148" s="6">
        <f>[1]!b_info_outstandingbalance($A1148,日期设置!B$2)</f>
        <v>5</v>
      </c>
      <c r="N1148" s="7" t="str">
        <f>[1]!b_info_latestissurercreditrating2(A1148,日期设置!$B$2,"102","1")</f>
        <v>AA</v>
      </c>
      <c r="O1148" s="8">
        <v>7.3</v>
      </c>
      <c r="P1148" s="9">
        <f>[1]!b_info_repurchasedate(A1148)</f>
        <v>0</v>
      </c>
      <c r="Q1148" s="8" t="s">
        <v>17004</v>
      </c>
      <c r="R1148" s="2" t="str">
        <f>IF((--IF(P1148=0,Q1148,P1148))&gt;(--日期设置!$B$2),IF(P1148=0,Q1148,P1148),Q1148)</f>
        <v>2026-12-20</v>
      </c>
      <c r="S1148" s="2" t="s">
        <v>18568</v>
      </c>
      <c r="T1148" s="8">
        <f>[1]!b_anal_ptmyear($A1148,日期设置!$B$2)</f>
        <v>5.7479452054794518</v>
      </c>
      <c r="U1148" s="8">
        <f>[1]!b_anal_termifexercise($A1148,日期设置!B$2)</f>
        <v>0</v>
      </c>
      <c r="V1148" s="10">
        <f>[1]!b_dq_dirtyprice(A1148,日期设置!$B$2)</f>
        <v>102.8501</v>
      </c>
      <c r="W1148" s="11">
        <f>IF(U1148=0,ROUNDUP((Q1148-日期设置!$B$2)/365,0),ROUNDUP((R1148-日期设置!$B$2)/365,0))</f>
        <v>6</v>
      </c>
      <c r="X1148" s="18">
        <f>_xlfn.IFNA(VLOOKUP(A1148,过往入选债券!A:D,4,0),2)</f>
        <v>2</v>
      </c>
      <c r="Y1148">
        <f>_xlfn.IFNA(VLOOKUP(C1148,[2]Sheet1!$A:$A,1,0),3)</f>
        <v>3</v>
      </c>
    </row>
    <row r="1149" spans="1:25" hidden="1" x14ac:dyDescent="0.2">
      <c r="A1149" s="28" t="s">
        <v>20528</v>
      </c>
      <c r="B1149" s="28" t="s">
        <v>20529</v>
      </c>
      <c r="C1149" s="39" t="s">
        <v>4717</v>
      </c>
      <c r="D1149" s="26" t="str">
        <f>[1]!b_calc_yield(A1149,日期设置!$B$2,F1149,1,R1149,1,O1149,L1149,S1149,)</f>
        <v>Fetching...</v>
      </c>
      <c r="E1149" s="26">
        <f t="shared" si="34"/>
        <v>17.334820556275066</v>
      </c>
      <c r="F1149" s="18">
        <f>[1]!b_dq_cleanprice($A1149,日期设置!B$2)</f>
        <v>98.675399999999996</v>
      </c>
      <c r="G1149" s="18" t="str">
        <f t="shared" si="35"/>
        <v>4.51 + 2.51</v>
      </c>
      <c r="H1149" s="27">
        <f>[1]!b_dq_pctchange($A1149,日期设置!$B$2,1)/100</f>
        <v>0</v>
      </c>
      <c r="I1149" s="26">
        <f>[1]!b_pq_pctchange(A1149,日期设置!$B$4,日期设置!$B$2,1)</f>
        <v>0</v>
      </c>
      <c r="J1149" s="26">
        <f>[1]!b_pq_pctchange(A1149,日期设置!$C$4,日期设置!$B$2,1)</f>
        <v>0</v>
      </c>
      <c r="K1149" s="52">
        <f>[1]!b_dq_amount($A1149,日期设置!B$2,2,10000)</f>
        <v>0</v>
      </c>
      <c r="L1149" s="26">
        <f>[1]!b_info_latestpar(A1149,日期设置!$B$2)</f>
        <v>100</v>
      </c>
      <c r="M1149" s="6">
        <f>[1]!b_info_outstandingbalance($A1149,日期设置!B$2)</f>
        <v>3.2</v>
      </c>
      <c r="N1149" s="7" t="str">
        <f>[1]!b_info_latestissurercreditrating2(A1149,日期设置!$B$2,"102","1")</f>
        <v>AA</v>
      </c>
      <c r="O1149" s="8">
        <v>6.5</v>
      </c>
      <c r="P1149" s="9" t="str">
        <f>[1]!b_info_repurchasedate(A1149)</f>
        <v>2023-09-25</v>
      </c>
      <c r="Q1149" s="8" t="s">
        <v>16024</v>
      </c>
      <c r="R1149" s="2" t="str">
        <f>IF((--IF(P1149=0,Q1149,P1149))&gt;(--日期设置!$B$2),IF(P1149=0,Q1149,P1149),Q1149)</f>
        <v>2023-09-25</v>
      </c>
      <c r="S1149" s="31" t="s">
        <v>16496</v>
      </c>
      <c r="T1149" s="8">
        <f>[1]!b_anal_ptmyear($A1149,日期设置!$B$2)</f>
        <v>4.5123287671232877</v>
      </c>
      <c r="U1149" s="8">
        <f>[1]!b_anal_termifexercise($A1149,日期设置!B$2)</f>
        <v>2.5123287671232877</v>
      </c>
      <c r="V1149" s="10">
        <f>[1]!b_dq_dirtyprice(A1149,日期设置!$B$2)</f>
        <v>101.84529999999999</v>
      </c>
      <c r="W1149" s="11">
        <f>IF(U1149=0,ROUNDUP((Q1149-日期设置!$B$2)/365,0),ROUNDUP((R1149-日期设置!$B$2)/365,0))</f>
        <v>3</v>
      </c>
      <c r="X1149" s="18">
        <f>_xlfn.IFNA(VLOOKUP(A1149,过往入选债券!A:D,4,0),2)</f>
        <v>2</v>
      </c>
      <c r="Y1149">
        <f>_xlfn.IFNA(VLOOKUP(C1149,[2]Sheet1!$A:$A,1,0),3)</f>
        <v>3</v>
      </c>
    </row>
    <row r="1150" spans="1:25" hidden="1" x14ac:dyDescent="0.2">
      <c r="A1150" s="21" t="s">
        <v>15464</v>
      </c>
      <c r="B1150" s="21" t="s">
        <v>15465</v>
      </c>
      <c r="C1150" s="37" t="s">
        <v>15466</v>
      </c>
      <c r="D1150" s="26" t="str">
        <f>[1]!b_calc_yield(A1150,日期设置!$B$2,F1150,1,R1150,1,O1150,L1150,S1150,)</f>
        <v>Fetching...</v>
      </c>
      <c r="E1150" s="26">
        <f t="shared" si="34"/>
        <v>37.814170208264386</v>
      </c>
      <c r="F1150" s="18">
        <f>[1]!b_dq_cleanprice($A1150,日期设置!B$2)</f>
        <v>99.642799999999994</v>
      </c>
      <c r="G1150" s="18" t="str">
        <f t="shared" si="35"/>
        <v>5.51 + 0</v>
      </c>
      <c r="H1150" s="27">
        <f>[1]!b_dq_pctchange($A1150,日期设置!$B$2,1)/100</f>
        <v>0</v>
      </c>
      <c r="I1150" s="26">
        <f>[1]!b_pq_pctchange(A1150,日期设置!$B$4,日期设置!$B$2,1)</f>
        <v>0</v>
      </c>
      <c r="J1150" s="26">
        <f>[1]!b_pq_pctchange(A1150,日期设置!$C$4,日期设置!$B$2,1)</f>
        <v>-1.0063016798849962</v>
      </c>
      <c r="K1150" s="52">
        <f>[1]!b_dq_amount($A1150,日期设置!B$2,2,10000)</f>
        <v>0</v>
      </c>
      <c r="L1150" s="26">
        <f>[1]!b_info_latestpar(A1150,日期设置!$B$2)</f>
        <v>100</v>
      </c>
      <c r="M1150" s="6">
        <f>[1]!b_info_outstandingbalance($A1150,日期设置!B$2)</f>
        <v>7</v>
      </c>
      <c r="N1150" s="7" t="str">
        <f>[1]!b_info_latestissurercreditrating2(A1150,日期设置!$B$2,"102","1")</f>
        <v>AA</v>
      </c>
      <c r="O1150" s="8">
        <v>7</v>
      </c>
      <c r="P1150" s="9">
        <f>[1]!b_info_repurchasedate(A1150)</f>
        <v>0</v>
      </c>
      <c r="Q1150" s="8" t="s">
        <v>17201</v>
      </c>
      <c r="R1150" s="2" t="str">
        <f>IF((--IF(P1150=0,Q1150,P1150))&gt;(--日期设置!$B$2),IF(P1150=0,Q1150,P1150),Q1150)</f>
        <v>2026-09-26</v>
      </c>
      <c r="S1150" s="2" t="s">
        <v>17772</v>
      </c>
      <c r="T1150" s="8">
        <f>[1]!b_anal_ptmyear($A1150,日期设置!$B$2)</f>
        <v>5.515068493150685</v>
      </c>
      <c r="U1150" s="8">
        <f>[1]!b_anal_termifexercise($A1150,日期设置!B$2)</f>
        <v>0</v>
      </c>
      <c r="V1150" s="10">
        <f>[1]!b_dq_dirtyprice(A1150,日期设置!$B$2)</f>
        <v>103.0373</v>
      </c>
      <c r="W1150" s="11">
        <f>IF(U1150=0,ROUNDUP((Q1150-日期设置!$B$2)/365,0),ROUNDUP((R1150-日期设置!$B$2)/365,0))</f>
        <v>6</v>
      </c>
      <c r="X1150" s="18">
        <f>_xlfn.IFNA(VLOOKUP(A1150,过往入选债券!A:D,4,0),2)</f>
        <v>2</v>
      </c>
      <c r="Y1150">
        <f>_xlfn.IFNA(VLOOKUP(C1150,[2]Sheet1!$A:$A,1,0),3)</f>
        <v>3</v>
      </c>
    </row>
    <row r="1151" spans="1:25" hidden="1" x14ac:dyDescent="0.2">
      <c r="A1151" s="21" t="s">
        <v>14619</v>
      </c>
      <c r="B1151" s="21" t="s">
        <v>14620</v>
      </c>
      <c r="C1151" s="37" t="s">
        <v>14621</v>
      </c>
      <c r="D1151" s="26" t="str">
        <f>[1]!b_calc_yield(A1151,日期设置!$B$2,F1151,1,R1151,1,O1151,L1151,S1151,)</f>
        <v>Fetching...</v>
      </c>
      <c r="E1151" s="26">
        <f t="shared" si="34"/>
        <v>28.842108352086516</v>
      </c>
      <c r="F1151" s="18">
        <f>[1]!b_dq_cleanprice($A1151,日期设置!B$2)</f>
        <v>103.7</v>
      </c>
      <c r="G1151" s="18" t="str">
        <f t="shared" si="35"/>
        <v>4.33 + 0</v>
      </c>
      <c r="H1151" s="27">
        <f>[1]!b_dq_pctchange($A1151,日期设置!$B$2,1)/100</f>
        <v>0</v>
      </c>
      <c r="I1151" s="26">
        <f>[1]!b_pq_pctchange(A1151,日期设置!$B$4,日期设置!$B$2,1)</f>
        <v>0</v>
      </c>
      <c r="J1151" s="26">
        <f>[1]!b_pq_pctchange(A1151,日期设置!$C$4,日期设置!$B$2,1)</f>
        <v>0</v>
      </c>
      <c r="K1151" s="52">
        <f>[1]!b_dq_amount($A1151,日期设置!B$2,2,10000)</f>
        <v>0</v>
      </c>
      <c r="L1151" s="26">
        <f>[1]!b_info_latestpar(A1151,日期设置!$B$2)</f>
        <v>100</v>
      </c>
      <c r="M1151" s="6">
        <f>[1]!b_info_outstandingbalance($A1151,日期设置!B$2)</f>
        <v>6</v>
      </c>
      <c r="N1151" s="7" t="str">
        <f>[1]!b_info_latestissurercreditrating2(A1151,日期设置!$B$2,"102","1")</f>
        <v>AA-</v>
      </c>
      <c r="O1151" s="8">
        <v>8.1</v>
      </c>
      <c r="P1151" s="9">
        <f>[1]!b_info_repurchasedate(A1151)</f>
        <v>0</v>
      </c>
      <c r="Q1151" s="8" t="s">
        <v>17502</v>
      </c>
      <c r="R1151" s="2" t="str">
        <f>IF((--IF(P1151=0,Q1151,P1151))&gt;(--日期设置!$B$2),IF(P1151=0,Q1151,P1151),Q1151)</f>
        <v>2025-07-24</v>
      </c>
      <c r="S1151" s="2" t="s">
        <v>18792</v>
      </c>
      <c r="T1151" s="8">
        <f>[1]!b_anal_ptmyear($A1151,日期设置!$B$2)</f>
        <v>4.3397260273972602</v>
      </c>
      <c r="U1151" s="8">
        <f>[1]!b_anal_termifexercise($A1151,日期设置!B$2)</f>
        <v>0</v>
      </c>
      <c r="V1151" s="10">
        <f>[1]!b_dq_dirtyprice(A1151,日期设置!$B$2)</f>
        <v>109.04819999999999</v>
      </c>
      <c r="W1151" s="11">
        <f>IF(U1151=0,ROUNDUP((Q1151-日期设置!$B$2)/365,0),ROUNDUP((R1151-日期设置!$B$2)/365,0))</f>
        <v>5</v>
      </c>
      <c r="X1151" s="18">
        <f>_xlfn.IFNA(VLOOKUP(A1151,过往入选债券!A:D,4,0),2)</f>
        <v>2</v>
      </c>
      <c r="Y1151">
        <f>_xlfn.IFNA(VLOOKUP(C1151,[2]Sheet1!$A:$A,1,0),3)</f>
        <v>3</v>
      </c>
    </row>
    <row r="1152" spans="1:25" hidden="1" x14ac:dyDescent="0.2">
      <c r="A1152" s="21" t="s">
        <v>14862</v>
      </c>
      <c r="B1152" s="21" t="s">
        <v>14863</v>
      </c>
      <c r="C1152" s="37" t="s">
        <v>14864</v>
      </c>
      <c r="D1152" s="26" t="str">
        <f>[1]!b_calc_yield(A1152,日期设置!$B$2,F1152,1,R1152,1,O1152,L1152,S1152,)</f>
        <v>Fetching...</v>
      </c>
      <c r="E1152" s="26">
        <f t="shared" si="34"/>
        <v>32.149026344852331</v>
      </c>
      <c r="F1152" s="18">
        <f>[1]!b_dq_cleanprice($A1152,日期设置!B$2)</f>
        <v>103.5958</v>
      </c>
      <c r="G1152" s="18" t="str">
        <f t="shared" si="35"/>
        <v>4.70 + 0</v>
      </c>
      <c r="H1152" s="27">
        <f>[1]!b_dq_pctchange($A1152,日期设置!$B$2,1)/100</f>
        <v>0</v>
      </c>
      <c r="I1152" s="26">
        <f>[1]!b_pq_pctchange(A1152,日期设置!$B$4,日期设置!$B$2,1)</f>
        <v>0</v>
      </c>
      <c r="J1152" s="26">
        <f>[1]!b_pq_pctchange(A1152,日期设置!$C$4,日期设置!$B$2,1)</f>
        <v>0</v>
      </c>
      <c r="K1152" s="52">
        <f>[1]!b_dq_amount($A1152,日期设置!B$2,2,10000)</f>
        <v>0</v>
      </c>
      <c r="L1152" s="26">
        <f>[1]!b_info_latestpar(A1152,日期设置!$B$2)</f>
        <v>100</v>
      </c>
      <c r="M1152" s="6">
        <f>[1]!b_info_outstandingbalance($A1152,日期设置!B$2)</f>
        <v>6</v>
      </c>
      <c r="N1152" s="7" t="str">
        <f>[1]!b_info_latestissurercreditrating2(A1152,日期设置!$B$2,"102","1")</f>
        <v>AA</v>
      </c>
      <c r="O1152" s="8">
        <v>8</v>
      </c>
      <c r="P1152" s="9">
        <f>[1]!b_info_repurchasedate(A1152)</f>
        <v>0</v>
      </c>
      <c r="Q1152" s="8" t="s">
        <v>17518</v>
      </c>
      <c r="R1152" s="2" t="str">
        <f>IF((--IF(P1152=0,Q1152,P1152))&gt;(--日期设置!$B$2),IF(P1152=0,Q1152,P1152),Q1152)</f>
        <v>2025-12-05</v>
      </c>
      <c r="S1152" s="2" t="s">
        <v>18095</v>
      </c>
      <c r="T1152" s="8">
        <f>[1]!b_anal_ptmyear($A1152,日期设置!$B$2)</f>
        <v>4.7068493150684931</v>
      </c>
      <c r="U1152" s="8">
        <f>[1]!b_anal_termifexercise($A1152,日期设置!B$2)</f>
        <v>0</v>
      </c>
      <c r="V1152" s="10">
        <f>[1]!b_dq_dirtyprice(A1152,日期设置!$B$2)</f>
        <v>105.941</v>
      </c>
      <c r="W1152" s="11">
        <f>IF(U1152=0,ROUNDUP((Q1152-日期设置!$B$2)/365,0),ROUNDUP((R1152-日期设置!$B$2)/365,0))</f>
        <v>5</v>
      </c>
      <c r="X1152" s="18">
        <f>_xlfn.IFNA(VLOOKUP(A1152,过往入选债券!A:D,4,0),2)</f>
        <v>2</v>
      </c>
      <c r="Y1152">
        <f>_xlfn.IFNA(VLOOKUP(C1152,[2]Sheet1!$A:$A,1,0),3)</f>
        <v>3</v>
      </c>
    </row>
    <row r="1153" spans="1:25" hidden="1" x14ac:dyDescent="0.2">
      <c r="A1153" s="21" t="s">
        <v>8729</v>
      </c>
      <c r="B1153" s="21" t="s">
        <v>8730</v>
      </c>
      <c r="C1153" s="37" t="s">
        <v>4810</v>
      </c>
      <c r="D1153" s="26" t="str">
        <f>[1]!b_calc_yield(A1153,日期设置!$B$2,F1153,1,R1153,1,O1153,L1153,S1153,)</f>
        <v>Fetching...</v>
      </c>
      <c r="E1153" s="26">
        <f t="shared" si="34"/>
        <v>8.421255502948366</v>
      </c>
      <c r="F1153" s="18">
        <f>[1]!b_dq_cleanprice($A1153,日期设置!B$2)</f>
        <v>100</v>
      </c>
      <c r="G1153" s="18" t="str">
        <f t="shared" si="35"/>
        <v>1.24 + 1.24</v>
      </c>
      <c r="H1153" s="27">
        <f>[1]!b_dq_pctchange($A1153,日期设置!$B$2,1)/100</f>
        <v>0</v>
      </c>
      <c r="I1153" s="26">
        <f>[1]!b_pq_pctchange(A1153,日期设置!$B$4,日期设置!$B$2,1)</f>
        <v>0</v>
      </c>
      <c r="J1153" s="26">
        <f>[1]!b_pq_pctchange(A1153,日期设置!$C$4,日期设置!$B$2,1)</f>
        <v>0</v>
      </c>
      <c r="K1153" s="52">
        <f>[1]!b_dq_amount($A1153,日期设置!B$2,2,10000)</f>
        <v>0</v>
      </c>
      <c r="L1153" s="26">
        <f>[1]!b_info_latestpar(A1153,日期设置!$B$2)</f>
        <v>100</v>
      </c>
      <c r="M1153" s="6">
        <f>[1]!b_info_outstandingbalance($A1153,日期设置!B$2)</f>
        <v>1.5</v>
      </c>
      <c r="N1153" s="7" t="str">
        <f>[1]!b_info_latestissurercreditrating2(A1153,日期设置!$B$2,"102","1")</f>
        <v>AA</v>
      </c>
      <c r="O1153" s="8">
        <v>7.1</v>
      </c>
      <c r="P1153" s="9">
        <f>[1]!b_info_repurchasedate(A1153)</f>
        <v>0</v>
      </c>
      <c r="Q1153" s="8" t="s">
        <v>17023</v>
      </c>
      <c r="R1153" s="2" t="str">
        <f>IF((--IF(P1153=0,Q1153,P1153))&gt;(--日期设置!$B$2),IF(P1153=0,Q1153,P1153),Q1153)</f>
        <v>2022-06-21</v>
      </c>
      <c r="S1153" s="2" t="s">
        <v>18054</v>
      </c>
      <c r="T1153" s="8">
        <f>[1]!b_anal_ptmyear($A1153,日期设置!$B$2)</f>
        <v>1.2493150684931507</v>
      </c>
      <c r="U1153" s="8">
        <f>[1]!b_anal_termifexercise($A1153,日期设置!B$2)</f>
        <v>1.2493150684931507</v>
      </c>
      <c r="V1153" s="10">
        <f>[1]!b_dq_dirtyprice(A1153,日期设置!$B$2)</f>
        <v>105.32989999999999</v>
      </c>
      <c r="W1153" s="11">
        <f>IF(U1153=0,ROUNDUP((Q1153-日期设置!$B$2)/365,0),ROUNDUP((R1153-日期设置!$B$2)/365,0))</f>
        <v>2</v>
      </c>
      <c r="X1153" s="18">
        <f>_xlfn.IFNA(VLOOKUP(A1153,过往入选债券!A:D,4,0),2)</f>
        <v>2</v>
      </c>
      <c r="Y1153">
        <f>_xlfn.IFNA(VLOOKUP(C1153,[2]Sheet1!$A:$A,1,0),3)</f>
        <v>3</v>
      </c>
    </row>
    <row r="1154" spans="1:25" hidden="1" x14ac:dyDescent="0.2">
      <c r="A1154" s="21" t="s">
        <v>15064</v>
      </c>
      <c r="B1154" s="21" t="s">
        <v>15065</v>
      </c>
      <c r="C1154" s="37" t="s">
        <v>14654</v>
      </c>
      <c r="D1154" s="26" t="str">
        <f>[1]!b_calc_yield(A1154,日期设置!$B$2,F1154,1,R1154,1,O1154,L1154,S1154,)</f>
        <v>Fetching...</v>
      </c>
      <c r="E1154" s="26">
        <f t="shared" ref="E1154:E1217" si="36">((O1154*W1154+L1154)/V1154-1)*100</f>
        <v>34.864023594313267</v>
      </c>
      <c r="F1154" s="18">
        <f>[1]!b_dq_cleanprice($A1154,日期设置!B$2)</f>
        <v>101.3811</v>
      </c>
      <c r="G1154" s="18" t="str">
        <f t="shared" ref="G1154:G1217" si="37">LEFT(T1154,4)&amp;" + "&amp;LEFT(U1154,4)</f>
        <v>4.97 + 0</v>
      </c>
      <c r="H1154" s="27">
        <f>[1]!b_dq_pctchange($A1154,日期设置!$B$2,1)/100</f>
        <v>0</v>
      </c>
      <c r="I1154" s="26">
        <f>[1]!b_pq_pctchange(A1154,日期设置!$B$4,日期设置!$B$2,1)</f>
        <v>0</v>
      </c>
      <c r="J1154" s="26">
        <f>[1]!b_pq_pctchange(A1154,日期设置!$C$4,日期设置!$B$2,1)</f>
        <v>0</v>
      </c>
      <c r="K1154" s="52">
        <f>[1]!b_dq_amount($A1154,日期设置!B$2,2,10000)</f>
        <v>0</v>
      </c>
      <c r="L1154" s="26">
        <f>[1]!b_info_latestpar(A1154,日期设置!$B$2)</f>
        <v>100</v>
      </c>
      <c r="M1154" s="6">
        <f>[1]!b_info_outstandingbalance($A1154,日期设置!B$2)</f>
        <v>3.8</v>
      </c>
      <c r="N1154" s="7" t="str">
        <f>[1]!b_info_latestissurercreditrating2(A1154,日期设置!$B$2,"102","1")</f>
        <v>AA</v>
      </c>
      <c r="O1154" s="8">
        <v>7.4</v>
      </c>
      <c r="P1154" s="9">
        <f>[1]!b_info_repurchasedate(A1154)</f>
        <v>0</v>
      </c>
      <c r="Q1154" s="8" t="s">
        <v>17118</v>
      </c>
      <c r="R1154" s="2" t="str">
        <f>IF((--IF(P1154=0,Q1154,P1154))&gt;(--日期设置!$B$2),IF(P1154=0,Q1154,P1154),Q1154)</f>
        <v>2026-03-12</v>
      </c>
      <c r="S1154" s="2" t="s">
        <v>18694</v>
      </c>
      <c r="T1154" s="8">
        <f>[1]!b_anal_ptmyear($A1154,日期设置!$B$2)</f>
        <v>4.9726027397260273</v>
      </c>
      <c r="U1154" s="8">
        <f>[1]!b_anal_termifexercise($A1154,日期设置!B$2)</f>
        <v>0</v>
      </c>
      <c r="V1154" s="10">
        <f>[1]!b_dq_dirtyprice(A1154,日期设置!$B$2)</f>
        <v>101.5838</v>
      </c>
      <c r="W1154" s="11">
        <f>IF(U1154=0,ROUNDUP((Q1154-日期设置!$B$2)/365,0),ROUNDUP((R1154-日期设置!$B$2)/365,0))</f>
        <v>5</v>
      </c>
      <c r="X1154" s="18">
        <f>_xlfn.IFNA(VLOOKUP(A1154,过往入选债券!A:D,4,0),2)</f>
        <v>2</v>
      </c>
      <c r="Y1154">
        <f>_xlfn.IFNA(VLOOKUP(C1154,[2]Sheet1!$A:$A,1,0),3)</f>
        <v>3</v>
      </c>
    </row>
    <row r="1155" spans="1:25" hidden="1" x14ac:dyDescent="0.2">
      <c r="A1155" s="21" t="s">
        <v>15188</v>
      </c>
      <c r="B1155" s="21" t="s">
        <v>15189</v>
      </c>
      <c r="C1155" s="37" t="s">
        <v>15190</v>
      </c>
      <c r="D1155" s="26" t="str">
        <f>[1]!b_calc_yield(A1155,日期设置!$B$2,F1155,1,R1155,1,O1155,L1155,S1155,)</f>
        <v>Fetching...</v>
      </c>
      <c r="E1155" s="26">
        <f t="shared" si="36"/>
        <v>32.866670830063718</v>
      </c>
      <c r="F1155" s="18">
        <f>[1]!b_dq_cleanprice($A1155,日期设置!B$2)</f>
        <v>103.05</v>
      </c>
      <c r="G1155" s="18" t="str">
        <f t="shared" si="37"/>
        <v>5.04 + 0</v>
      </c>
      <c r="H1155" s="27">
        <f>[1]!b_dq_pctchange($A1155,日期设置!$B$2,1)/100</f>
        <v>0</v>
      </c>
      <c r="I1155" s="26">
        <f>[1]!b_pq_pctchange(A1155,日期设置!$B$4,日期设置!$B$2,1)</f>
        <v>0</v>
      </c>
      <c r="J1155" s="26">
        <f>[1]!b_pq_pctchange(A1155,日期设置!$C$4,日期设置!$B$2,1)</f>
        <v>0</v>
      </c>
      <c r="K1155" s="52">
        <f>[1]!b_dq_amount($A1155,日期设置!B$2,2,10000)</f>
        <v>0</v>
      </c>
      <c r="L1155" s="26">
        <f>[1]!b_info_latestpar(A1155,日期设置!$B$2)</f>
        <v>100</v>
      </c>
      <c r="M1155" s="6">
        <f>[1]!b_info_outstandingbalance($A1155,日期设置!B$2)</f>
        <v>5.5</v>
      </c>
      <c r="N1155" s="7" t="str">
        <f>[1]!b_info_latestissurercreditrating2(A1155,日期设置!$B$2,"102","1")</f>
        <v>AA-</v>
      </c>
      <c r="O1155" s="8">
        <v>7.8</v>
      </c>
      <c r="P1155" s="9">
        <f>[1]!b_info_repurchasedate(A1155)</f>
        <v>0</v>
      </c>
      <c r="Q1155" s="8" t="s">
        <v>16545</v>
      </c>
      <c r="R1155" s="2" t="str">
        <f>IF((--IF(P1155=0,Q1155,P1155))&gt;(--日期设置!$B$2),IF(P1155=0,Q1155,P1155),Q1155)</f>
        <v>2026-04-08</v>
      </c>
      <c r="S1155" s="2" t="s">
        <v>18292</v>
      </c>
      <c r="T1155" s="8">
        <f>[1]!b_anal_ptmyear($A1155,日期设置!$B$2)</f>
        <v>5.0465753424657533</v>
      </c>
      <c r="U1155" s="8">
        <f>[1]!b_anal_termifexercise($A1155,日期设置!B$2)</f>
        <v>0</v>
      </c>
      <c r="V1155" s="10">
        <f>[1]!b_dq_dirtyprice(A1155,日期设置!$B$2)</f>
        <v>110.4867</v>
      </c>
      <c r="W1155" s="11">
        <f>IF(U1155=0,ROUNDUP((Q1155-日期设置!$B$2)/365,0),ROUNDUP((R1155-日期设置!$B$2)/365,0))</f>
        <v>6</v>
      </c>
      <c r="X1155" s="18">
        <f>_xlfn.IFNA(VLOOKUP(A1155,过往入选债券!A:D,4,0),2)</f>
        <v>2</v>
      </c>
      <c r="Y1155">
        <f>_xlfn.IFNA(VLOOKUP(C1155,[2]Sheet1!$A:$A,1,0),3)</f>
        <v>3</v>
      </c>
    </row>
    <row r="1156" spans="1:25" hidden="1" x14ac:dyDescent="0.2">
      <c r="A1156" s="21" t="s">
        <v>4600</v>
      </c>
      <c r="B1156" s="21" t="s">
        <v>4601</v>
      </c>
      <c r="C1156" s="37" t="s">
        <v>308</v>
      </c>
      <c r="D1156" s="26" t="str">
        <f>[1]!b_calc_yield(A1156,日期设置!$B$2,F1156,1,R1156,1,O1156,L1156,S1156,)</f>
        <v>Fetching...</v>
      </c>
      <c r="E1156" s="26">
        <f t="shared" si="36"/>
        <v>1.7207271966348969</v>
      </c>
      <c r="F1156" s="18">
        <f>[1]!b_dq_cleanprice($A1156,日期设置!B$2)</f>
        <v>99.442999999999998</v>
      </c>
      <c r="G1156" s="18" t="str">
        <f t="shared" si="37"/>
        <v>0.24 + 0</v>
      </c>
      <c r="H1156" s="27">
        <f>[1]!b_dq_pctchange($A1156,日期设置!$B$2,1)/100</f>
        <v>0</v>
      </c>
      <c r="I1156" s="26">
        <f>[1]!b_pq_pctchange(A1156,日期设置!$B$4,日期设置!$B$2,1)</f>
        <v>0</v>
      </c>
      <c r="J1156" s="26">
        <f>[1]!b_pq_pctchange(A1156,日期设置!$C$4,日期设置!$B$2,1)</f>
        <v>0</v>
      </c>
      <c r="K1156" s="52">
        <f>[1]!b_dq_amount($A1156,日期设置!B$2,2,10000)</f>
        <v>0</v>
      </c>
      <c r="L1156" s="26">
        <f>[1]!b_info_latestpar(A1156,日期设置!$B$2)</f>
        <v>100</v>
      </c>
      <c r="M1156" s="6">
        <f>[1]!b_info_outstandingbalance($A1156,日期设置!B$2)</f>
        <v>5</v>
      </c>
      <c r="N1156" s="7">
        <f>[1]!b_info_latestissurercreditrating2(A1156,日期设置!$B$2,"102","1")</f>
        <v>0</v>
      </c>
      <c r="O1156" s="8">
        <v>5</v>
      </c>
      <c r="P1156" s="9">
        <f>[1]!b_info_repurchasedate(A1156)</f>
        <v>0</v>
      </c>
      <c r="Q1156" s="8" t="s">
        <v>16838</v>
      </c>
      <c r="R1156" s="2" t="str">
        <f>IF((--IF(P1156=0,Q1156,P1156))&gt;(--日期设置!$B$2),IF(P1156=0,Q1156,P1156),Q1156)</f>
        <v>2021-06-19</v>
      </c>
      <c r="S1156" s="2" t="s">
        <v>18087</v>
      </c>
      <c r="T1156" s="8">
        <f>[1]!b_anal_ptmyear($A1156,日期设置!$B$2)</f>
        <v>0.24383561643835616</v>
      </c>
      <c r="U1156" s="8">
        <f>[1]!b_anal_termifexercise($A1156,日期设置!B$2)</f>
        <v>0</v>
      </c>
      <c r="V1156" s="10">
        <f>[1]!b_dq_dirtyprice(A1156,日期设置!$B$2)</f>
        <v>103.2238</v>
      </c>
      <c r="W1156" s="11">
        <f>IF(U1156=0,ROUNDUP((Q1156-日期设置!$B$2)/365,0),ROUNDUP((R1156-日期设置!$B$2)/365,0))</f>
        <v>1</v>
      </c>
      <c r="X1156" s="18">
        <f>_xlfn.IFNA(VLOOKUP(A1156,过往入选债券!A:D,4,0),2)</f>
        <v>2</v>
      </c>
      <c r="Y1156">
        <f>_xlfn.IFNA(VLOOKUP(C1156,[2]Sheet1!$A:$A,1,0),3)</f>
        <v>3</v>
      </c>
    </row>
    <row r="1157" spans="1:25" hidden="1" x14ac:dyDescent="0.2">
      <c r="A1157" s="21" t="s">
        <v>12911</v>
      </c>
      <c r="B1157" s="21" t="s">
        <v>12912</v>
      </c>
      <c r="C1157" s="37" t="s">
        <v>555</v>
      </c>
      <c r="D1157" s="26" t="str">
        <f>[1]!b_calc_yield(A1157,日期设置!$B$2,F1157,1,R1157,1,O1157,L1157,S1157,)</f>
        <v>Fetching...</v>
      </c>
      <c r="E1157" s="26">
        <f t="shared" si="36"/>
        <v>27.580607747622366</v>
      </c>
      <c r="F1157" s="18">
        <f>[1]!b_dq_cleanprice($A1157,日期设置!B$2)</f>
        <v>37.913800000000002</v>
      </c>
      <c r="G1157" s="18" t="str">
        <f t="shared" si="37"/>
        <v>1.98 + 0</v>
      </c>
      <c r="H1157" s="27">
        <f>[1]!b_dq_pctchange($A1157,日期设置!$B$2,1)/100</f>
        <v>0</v>
      </c>
      <c r="I1157" s="26">
        <f>[1]!b_pq_pctchange(A1157,日期设置!$B$4,日期设置!$B$2,1)</f>
        <v>-33.333216108147269</v>
      </c>
      <c r="J1157" s="26">
        <f>[1]!b_pq_pctchange(A1157,日期设置!$C$4,日期设置!$B$2,1)</f>
        <v>-34.575881609917374</v>
      </c>
      <c r="K1157" s="52">
        <f>[1]!b_dq_amount($A1157,日期设置!B$2,2,10000)</f>
        <v>0</v>
      </c>
      <c r="L1157" s="26">
        <f>[1]!b_info_latestpar(A1157,日期设置!$B$2)</f>
        <v>40</v>
      </c>
      <c r="M1157" s="6">
        <f>[1]!b_info_outstandingbalance($A1157,日期设置!B$2)</f>
        <v>5.96</v>
      </c>
      <c r="N1157" s="7" t="str">
        <f>[1]!b_info_latestissurercreditrating2(A1157,日期设置!$B$2,"102","1")</f>
        <v>AA</v>
      </c>
      <c r="O1157" s="8">
        <v>4.2</v>
      </c>
      <c r="P1157" s="9">
        <f>[1]!b_info_repurchasedate(A1157)</f>
        <v>0</v>
      </c>
      <c r="Q1157" s="8" t="s">
        <v>16796</v>
      </c>
      <c r="R1157" s="2" t="str">
        <f>IF((--IF(P1157=0,Q1157,P1157))&gt;(--日期设置!$B$2),IF(P1157=0,Q1157,P1157),Q1157)</f>
        <v>2023-03-17</v>
      </c>
      <c r="S1157" s="2" t="s">
        <v>18261</v>
      </c>
      <c r="T1157" s="8">
        <f>[1]!b_anal_ptmyear($A1157,日期设置!$B$2)</f>
        <v>1.9863013698630136</v>
      </c>
      <c r="U1157" s="8">
        <f>[1]!b_anal_termifexercise($A1157,日期设置!B$2)</f>
        <v>0</v>
      </c>
      <c r="V1157" s="10">
        <f>[1]!b_dq_dirtyprice(A1157,日期设置!$B$2)</f>
        <v>37.936799999999998</v>
      </c>
      <c r="W1157" s="11">
        <f>IF(U1157=0,ROUNDUP((Q1157-日期设置!$B$2)/365,0),ROUNDUP((R1157-日期设置!$B$2)/365,0))</f>
        <v>2</v>
      </c>
      <c r="X1157" s="18">
        <f>_xlfn.IFNA(VLOOKUP(A1157,过往入选债券!A:D,4,0),2)</f>
        <v>2</v>
      </c>
      <c r="Y1157">
        <f>_xlfn.IFNA(VLOOKUP(C1157,[2]Sheet1!$A:$A,1,0),3)</f>
        <v>3</v>
      </c>
    </row>
    <row r="1158" spans="1:25" hidden="1" x14ac:dyDescent="0.2">
      <c r="A1158" s="21" t="s">
        <v>3053</v>
      </c>
      <c r="B1158" s="21" t="s">
        <v>3054</v>
      </c>
      <c r="C1158" s="37" t="s">
        <v>3055</v>
      </c>
      <c r="D1158" s="26" t="str">
        <f>[1]!b_calc_yield(A1158,日期设置!$B$2,F1158,1,R1158,1,O1158,L1158,S1158,)</f>
        <v>Fetching...</v>
      </c>
      <c r="E1158" s="26">
        <f t="shared" si="36"/>
        <v>0.73424278924012487</v>
      </c>
      <c r="F1158" s="18">
        <f>[1]!b_dq_cleanprice($A1158,日期设置!B$2)</f>
        <v>99.977900000000005</v>
      </c>
      <c r="G1158" s="18" t="str">
        <f t="shared" si="37"/>
        <v>1.10 + 0.10</v>
      </c>
      <c r="H1158" s="27">
        <f>[1]!b_dq_pctchange($A1158,日期设置!$B$2,1)/100</f>
        <v>0</v>
      </c>
      <c r="I1158" s="26">
        <f>[1]!b_pq_pctchange(A1158,日期设置!$B$4,日期设置!$B$2,1)</f>
        <v>0</v>
      </c>
      <c r="J1158" s="26">
        <f>[1]!b_pq_pctchange(A1158,日期设置!$C$4,日期设置!$B$2,1)</f>
        <v>0</v>
      </c>
      <c r="K1158" s="52">
        <f>[1]!b_dq_amount($A1158,日期设置!B$2,2,10000)</f>
        <v>0</v>
      </c>
      <c r="L1158" s="26">
        <f>[1]!b_info_latestpar(A1158,日期设置!$B$2)</f>
        <v>100</v>
      </c>
      <c r="M1158" s="6">
        <f>[1]!b_info_outstandingbalance($A1158,日期设置!B$2)</f>
        <v>5</v>
      </c>
      <c r="N1158" s="7" t="str">
        <f>[1]!b_info_latestissurercreditrating2(A1158,日期设置!$B$2,"102","1")</f>
        <v>AA</v>
      </c>
      <c r="O1158" s="8">
        <v>7.3</v>
      </c>
      <c r="P1158" s="9" t="str">
        <f>[1]!b_info_repurchasedate(A1158)</f>
        <v>2021-04-29</v>
      </c>
      <c r="Q1158" s="8" t="s">
        <v>16265</v>
      </c>
      <c r="R1158" s="2" t="str">
        <f>IF((--IF(P1158=0,Q1158,P1158))&gt;(--日期设置!$B$2),IF(P1158=0,Q1158,P1158),Q1158)</f>
        <v>2021-04-29</v>
      </c>
      <c r="S1158" s="2" t="s">
        <v>17967</v>
      </c>
      <c r="T1158" s="8">
        <f>[1]!b_anal_ptmyear($A1158,日期设置!$B$2)</f>
        <v>1.1041095890410959</v>
      </c>
      <c r="U1158" s="8">
        <f>[1]!b_anal_termifexercise($A1158,日期设置!B$2)</f>
        <v>0.10410958904109589</v>
      </c>
      <c r="V1158" s="10">
        <f>[1]!b_dq_dirtyprice(A1158,日期设置!$B$2)</f>
        <v>106.5179</v>
      </c>
      <c r="W1158" s="11">
        <f>IF(U1158=0,ROUNDUP((Q1158-日期设置!$B$2)/365,0),ROUNDUP((R1158-日期设置!$B$2)/365,0))</f>
        <v>1</v>
      </c>
      <c r="X1158" s="18">
        <f>_xlfn.IFNA(VLOOKUP(A1158,过往入选债券!A:D,4,0),2)</f>
        <v>2</v>
      </c>
      <c r="Y1158">
        <f>_xlfn.IFNA(VLOOKUP(C1158,[2]Sheet1!$A:$A,1,0),3)</f>
        <v>3</v>
      </c>
    </row>
    <row r="1159" spans="1:25" hidden="1" x14ac:dyDescent="0.2">
      <c r="A1159" s="21" t="s">
        <v>7765</v>
      </c>
      <c r="B1159" s="21" t="s">
        <v>7766</v>
      </c>
      <c r="C1159" s="37" t="s">
        <v>1936</v>
      </c>
      <c r="D1159" s="26" t="str">
        <f>[1]!b_calc_yield(A1159,日期设置!$B$2,F1159,1,R1159,1,O1159,L1159,S1159,)</f>
        <v>Fetching...</v>
      </c>
      <c r="E1159" s="26">
        <f t="shared" si="36"/>
        <v>5.3893063279789821</v>
      </c>
      <c r="F1159" s="18">
        <f>[1]!b_dq_cleanprice($A1159,日期设置!B$2)</f>
        <v>100.0217</v>
      </c>
      <c r="G1159" s="18" t="str">
        <f t="shared" si="37"/>
        <v>0.76 + 0.76</v>
      </c>
      <c r="H1159" s="27">
        <f>[1]!b_dq_pctchange($A1159,日期设置!$B$2,1)/100</f>
        <v>0</v>
      </c>
      <c r="I1159" s="26">
        <f>[1]!b_pq_pctchange(A1159,日期设置!$B$4,日期设置!$B$2,1)</f>
        <v>0</v>
      </c>
      <c r="J1159" s="26">
        <f>[1]!b_pq_pctchange(A1159,日期设置!$C$4,日期设置!$B$2,1)</f>
        <v>0</v>
      </c>
      <c r="K1159" s="52">
        <f>[1]!b_dq_amount($A1159,日期设置!B$2,2,10000)</f>
        <v>0</v>
      </c>
      <c r="L1159" s="26">
        <f>[1]!b_info_latestpar(A1159,日期设置!$B$2)</f>
        <v>100</v>
      </c>
      <c r="M1159" s="6">
        <f>[1]!b_info_outstandingbalance($A1159,日期设置!B$2)</f>
        <v>15</v>
      </c>
      <c r="N1159" s="7" t="str">
        <f>[1]!b_info_latestissurercreditrating2(A1159,日期设置!$B$2,"102","1")</f>
        <v>AA+</v>
      </c>
      <c r="O1159" s="8">
        <v>7.2</v>
      </c>
      <c r="P1159" s="9">
        <f>[1]!b_info_repurchasedate(A1159)</f>
        <v>0</v>
      </c>
      <c r="Q1159" s="8" t="s">
        <v>16202</v>
      </c>
      <c r="R1159" s="2" t="str">
        <f>IF((--IF(P1159=0,Q1159,P1159))&gt;(--日期设置!$B$2),IF(P1159=0,Q1159,P1159),Q1159)</f>
        <v>2021-12-26</v>
      </c>
      <c r="S1159" s="2" t="s">
        <v>17989</v>
      </c>
      <c r="T1159" s="8">
        <f>[1]!b_anal_ptmyear($A1159,日期设置!$B$2)</f>
        <v>0.76438356164383559</v>
      </c>
      <c r="U1159" s="8">
        <f>[1]!b_anal_termifexercise($A1159,日期设置!B$2)</f>
        <v>0.76712328767123283</v>
      </c>
      <c r="V1159" s="10">
        <f>[1]!b_dq_dirtyprice(A1159,日期设置!$B$2)</f>
        <v>101.71810000000001</v>
      </c>
      <c r="W1159" s="11">
        <f>IF(U1159=0,ROUNDUP((Q1159-日期设置!$B$2)/365,0),ROUNDUP((R1159-日期设置!$B$2)/365,0))</f>
        <v>1</v>
      </c>
      <c r="X1159" s="18">
        <f>_xlfn.IFNA(VLOOKUP(A1159,过往入选债券!A:D,4,0),2)</f>
        <v>2</v>
      </c>
      <c r="Y1159">
        <f>_xlfn.IFNA(VLOOKUP(C1159,[2]Sheet1!$A:$A,1,0),3)</f>
        <v>3</v>
      </c>
    </row>
    <row r="1160" spans="1:25" hidden="1" x14ac:dyDescent="0.2">
      <c r="A1160" s="21" t="s">
        <v>15133</v>
      </c>
      <c r="B1160" s="21" t="s">
        <v>15134</v>
      </c>
      <c r="C1160" s="37" t="s">
        <v>15135</v>
      </c>
      <c r="D1160" s="26" t="str">
        <f>[1]!b_calc_yield(A1160,日期设置!$B$2,F1160,1,R1160,1,O1160,L1160,S1160,)</f>
        <v>Fetching...</v>
      </c>
      <c r="E1160" s="26">
        <f t="shared" si="36"/>
        <v>34.947998402215696</v>
      </c>
      <c r="F1160" s="18">
        <f>[1]!b_dq_cleanprice($A1160,日期设置!B$2)</f>
        <v>101.85</v>
      </c>
      <c r="G1160" s="18" t="str">
        <f t="shared" si="37"/>
        <v>4.99 + 0</v>
      </c>
      <c r="H1160" s="27">
        <f>[1]!b_dq_pctchange($A1160,日期设置!$B$2,1)/100</f>
        <v>0</v>
      </c>
      <c r="I1160" s="26">
        <f>[1]!b_pq_pctchange(A1160,日期设置!$B$4,日期设置!$B$2,1)</f>
        <v>0</v>
      </c>
      <c r="J1160" s="26">
        <f>[1]!b_pq_pctchange(A1160,日期设置!$C$4,日期设置!$B$2,1)</f>
        <v>0</v>
      </c>
      <c r="K1160" s="52">
        <f>[1]!b_dq_amount($A1160,日期设置!B$2,2,10000)</f>
        <v>0</v>
      </c>
      <c r="L1160" s="26">
        <f>[1]!b_info_latestpar(A1160,日期设置!$B$2)</f>
        <v>100</v>
      </c>
      <c r="M1160" s="6">
        <f>[1]!b_info_outstandingbalance($A1160,日期设置!B$2)</f>
        <v>7</v>
      </c>
      <c r="N1160" s="7" t="str">
        <f>[1]!b_info_latestissurercreditrating2(A1160,日期设置!$B$2,"102","1")</f>
        <v>AA-</v>
      </c>
      <c r="O1160" s="8">
        <v>7.5</v>
      </c>
      <c r="P1160" s="9">
        <f>[1]!b_info_repurchasedate(A1160)</f>
        <v>0</v>
      </c>
      <c r="Q1160" s="8" t="s">
        <v>17229</v>
      </c>
      <c r="R1160" s="2" t="str">
        <f>IF((--IF(P1160=0,Q1160,P1160))&gt;(--日期设置!$B$2),IF(P1160=0,Q1160,P1160),Q1160)</f>
        <v>2026-03-20</v>
      </c>
      <c r="S1160" s="2" t="s">
        <v>17853</v>
      </c>
      <c r="T1160" s="8">
        <f>[1]!b_anal_ptmyear($A1160,日期设置!$B$2)</f>
        <v>4.9945205479452053</v>
      </c>
      <c r="U1160" s="8">
        <f>[1]!b_anal_termifexercise($A1160,日期设置!B$2)</f>
        <v>0</v>
      </c>
      <c r="V1160" s="10">
        <f>[1]!b_dq_dirtyprice(A1160,日期设置!$B$2)</f>
        <v>101.89109999999999</v>
      </c>
      <c r="W1160" s="11">
        <f>IF(U1160=0,ROUNDUP((Q1160-日期设置!$B$2)/365,0),ROUNDUP((R1160-日期设置!$B$2)/365,0))</f>
        <v>5</v>
      </c>
      <c r="X1160" s="18">
        <f>_xlfn.IFNA(VLOOKUP(A1160,过往入选债券!A:D,4,0),2)</f>
        <v>2</v>
      </c>
      <c r="Y1160">
        <f>_xlfn.IFNA(VLOOKUP(C1160,[2]Sheet1!$A:$A,1,0),3)</f>
        <v>3</v>
      </c>
    </row>
    <row r="1161" spans="1:25" hidden="1" x14ac:dyDescent="0.2">
      <c r="A1161" s="21" t="s">
        <v>1505</v>
      </c>
      <c r="B1161" s="21" t="s">
        <v>1506</v>
      </c>
      <c r="C1161" s="37" t="s">
        <v>1507</v>
      </c>
      <c r="D1161" s="26" t="str">
        <f>[1]!b_calc_yield(A1161,日期设置!$B$2,F1161,1,R1161,1,O1161,L1161,S1161,)</f>
        <v>Fetching...</v>
      </c>
      <c r="E1161" s="26">
        <f t="shared" si="36"/>
        <v>8.40964008950451</v>
      </c>
      <c r="F1161" s="18">
        <f>[1]!b_dq_cleanprice($A1161,日期设置!B$2)</f>
        <v>99.901899999999998</v>
      </c>
      <c r="G1161" s="18" t="str">
        <f t="shared" si="37"/>
        <v>1.24 + 0</v>
      </c>
      <c r="H1161" s="27">
        <f>[1]!b_dq_pctchange($A1161,日期设置!$B$2,1)/100</f>
        <v>0</v>
      </c>
      <c r="I1161" s="26">
        <f>[1]!b_pq_pctchange(A1161,日期设置!$B$4,日期设置!$B$2,1)</f>
        <v>0</v>
      </c>
      <c r="J1161" s="26">
        <f>[1]!b_pq_pctchange(A1161,日期设置!$C$4,日期设置!$B$2,1)</f>
        <v>0</v>
      </c>
      <c r="K1161" s="52">
        <f>[1]!b_dq_amount($A1161,日期设置!B$2,2,10000)</f>
        <v>0</v>
      </c>
      <c r="L1161" s="26">
        <f>[1]!b_info_latestpar(A1161,日期设置!$B$2)</f>
        <v>100</v>
      </c>
      <c r="M1161" s="6">
        <f>[1]!b_info_outstandingbalance($A1161,日期设置!B$2)</f>
        <v>5</v>
      </c>
      <c r="N1161" s="7">
        <f>[1]!b_info_latestissurercreditrating2(A1161,日期设置!$B$2,"102","1")</f>
        <v>0</v>
      </c>
      <c r="O1161" s="8">
        <v>7</v>
      </c>
      <c r="P1161" s="9">
        <f>[1]!b_info_repurchasedate(A1161)</f>
        <v>0</v>
      </c>
      <c r="Q1161" s="8" t="s">
        <v>17023</v>
      </c>
      <c r="R1161" s="2" t="str">
        <f>IF((--IF(P1161=0,Q1161,P1161))&gt;(--日期设置!$B$2),IF(P1161=0,Q1161,P1161),Q1161)</f>
        <v>2022-06-21</v>
      </c>
      <c r="S1161" s="2" t="s">
        <v>17775</v>
      </c>
      <c r="T1161" s="8">
        <f>[1]!b_anal_ptmyear($A1161,日期设置!$B$2)</f>
        <v>1.2493150684931507</v>
      </c>
      <c r="U1161" s="8">
        <f>[1]!b_anal_termifexercise($A1161,日期设置!B$2)</f>
        <v>0</v>
      </c>
      <c r="V1161" s="10">
        <f>[1]!b_dq_dirtyprice(A1161,日期设置!$B$2)</f>
        <v>105.1567</v>
      </c>
      <c r="W1161" s="11">
        <f>IF(U1161=0,ROUNDUP((Q1161-日期设置!$B$2)/365,0),ROUNDUP((R1161-日期设置!$B$2)/365,0))</f>
        <v>2</v>
      </c>
      <c r="X1161" s="18">
        <f>_xlfn.IFNA(VLOOKUP(A1161,过往入选债券!A:D,4,0),2)</f>
        <v>2</v>
      </c>
      <c r="Y1161">
        <f>_xlfn.IFNA(VLOOKUP(C1161,[2]Sheet1!$A:$A,1,0),3)</f>
        <v>3</v>
      </c>
    </row>
    <row r="1162" spans="1:25" hidden="1" x14ac:dyDescent="0.2">
      <c r="A1162" s="21" t="s">
        <v>6195</v>
      </c>
      <c r="B1162" s="21" t="s">
        <v>6196</v>
      </c>
      <c r="C1162" s="37" t="s">
        <v>1077</v>
      </c>
      <c r="D1162" s="26" t="str">
        <f>[1]!b_calc_yield(A1162,日期设置!$B$2,F1162,1,R1162,1,O1162,L1162,S1162,)</f>
        <v>Fetching...</v>
      </c>
      <c r="E1162" s="26">
        <f t="shared" si="36"/>
        <v>9.4051713330852049</v>
      </c>
      <c r="F1162" s="18">
        <f>[1]!b_dq_cleanprice($A1162,日期设置!B$2)</f>
        <v>98.99</v>
      </c>
      <c r="G1162" s="18" t="str">
        <f t="shared" si="37"/>
        <v>1.37 + 0</v>
      </c>
      <c r="H1162" s="27">
        <f>[1]!b_dq_pctchange($A1162,日期设置!$B$2,1)/100</f>
        <v>0</v>
      </c>
      <c r="I1162" s="26">
        <f>[1]!b_pq_pctchange(A1162,日期设置!$B$4,日期设置!$B$2,1)</f>
        <v>-2.0704874735506244E-2</v>
      </c>
      <c r="J1162" s="26">
        <f>[1]!b_pq_pctchange(A1162,日期设置!$C$4,日期设置!$B$2,1)</f>
        <v>-1.6665572462421892E-2</v>
      </c>
      <c r="K1162" s="52">
        <f>[1]!b_dq_amount($A1162,日期设置!B$2,2,10000)</f>
        <v>0</v>
      </c>
      <c r="L1162" s="26">
        <f>[1]!b_info_latestpar(A1162,日期设置!$B$2)</f>
        <v>100</v>
      </c>
      <c r="M1162" s="6">
        <f>[1]!b_info_outstandingbalance($A1162,日期设置!B$2)</f>
        <v>10</v>
      </c>
      <c r="N1162" s="7" t="str">
        <f>[1]!b_info_latestissurercreditrating2(A1162,日期设置!$B$2,"102","1")</f>
        <v>AA</v>
      </c>
      <c r="O1162" s="8">
        <v>6.29</v>
      </c>
      <c r="P1162" s="9">
        <f>[1]!b_info_repurchasedate(A1162)</f>
        <v>0</v>
      </c>
      <c r="Q1162" s="8" t="s">
        <v>16283</v>
      </c>
      <c r="R1162" s="2" t="str">
        <f>IF((--IF(P1162=0,Q1162,P1162))&gt;(--日期设置!$B$2),IF(P1162=0,Q1162,P1162),Q1162)</f>
        <v>2022-08-07</v>
      </c>
      <c r="S1162" s="2" t="s">
        <v>18064</v>
      </c>
      <c r="T1162" s="8">
        <f>[1]!b_anal_ptmyear($A1162,日期设置!$B$2)</f>
        <v>1.3780821917808219</v>
      </c>
      <c r="U1162" s="8">
        <f>[1]!b_anal_termifexercise($A1162,日期设置!B$2)</f>
        <v>0</v>
      </c>
      <c r="V1162" s="10">
        <f>[1]!b_dq_dirtyprice(A1162,日期设置!$B$2)</f>
        <v>102.9019</v>
      </c>
      <c r="W1162" s="11">
        <f>IF(U1162=0,ROUNDUP((Q1162-日期设置!$B$2)/365,0),ROUNDUP((R1162-日期设置!$B$2)/365,0))</f>
        <v>2</v>
      </c>
      <c r="X1162" s="18">
        <f>_xlfn.IFNA(VLOOKUP(A1162,过往入选债券!A:D,4,0),2)</f>
        <v>2</v>
      </c>
      <c r="Y1162">
        <f>_xlfn.IFNA(VLOOKUP(C1162,[2]Sheet1!$A:$A,1,0),3)</f>
        <v>3</v>
      </c>
    </row>
    <row r="1163" spans="1:25" hidden="1" x14ac:dyDescent="0.2">
      <c r="A1163" s="21" t="s">
        <v>15469</v>
      </c>
      <c r="B1163" s="21" t="s">
        <v>15470</v>
      </c>
      <c r="C1163" s="37" t="s">
        <v>11911</v>
      </c>
      <c r="D1163" s="26" t="str">
        <f>[1]!b_calc_yield(A1163,日期设置!$B$2,F1163,1,R1163,1,O1163,L1163,S1163,)</f>
        <v>Fetching...</v>
      </c>
      <c r="E1163" s="26">
        <f t="shared" si="36"/>
        <v>37.899830821890831</v>
      </c>
      <c r="F1163" s="18">
        <f>[1]!b_dq_cleanprice($A1163,日期设置!B$2)</f>
        <v>98.418999999999997</v>
      </c>
      <c r="G1163" s="18" t="str">
        <f t="shared" si="37"/>
        <v>5.51 + 0</v>
      </c>
      <c r="H1163" s="27">
        <f>[1]!b_dq_pctchange($A1163,日期设置!$B$2,1)/100</f>
        <v>0</v>
      </c>
      <c r="I1163" s="26">
        <f>[1]!b_pq_pctchange(A1163,日期设置!$B$4,日期设置!$B$2,1)</f>
        <v>-0.13890594068949413</v>
      </c>
      <c r="J1163" s="26">
        <f>[1]!b_pq_pctchange(A1163,日期设置!$C$4,日期设置!$B$2,1)</f>
        <v>-1.6763739173002161</v>
      </c>
      <c r="K1163" s="52">
        <f>[1]!b_dq_amount($A1163,日期设置!B$2,2,10000)</f>
        <v>0</v>
      </c>
      <c r="L1163" s="26">
        <f>[1]!b_info_latestpar(A1163,日期设置!$B$2)</f>
        <v>100</v>
      </c>
      <c r="M1163" s="6">
        <f>[1]!b_info_outstandingbalance($A1163,日期设置!B$2)</f>
        <v>6.8</v>
      </c>
      <c r="N1163" s="7" t="str">
        <f>[1]!b_info_latestissurercreditrating2(A1163,日期设置!$B$2,"102","1")</f>
        <v>AA</v>
      </c>
      <c r="O1163" s="8">
        <v>6.7</v>
      </c>
      <c r="P1163" s="9">
        <f>[1]!b_info_repurchasedate(A1163)</f>
        <v>0</v>
      </c>
      <c r="Q1163" s="8" t="s">
        <v>17201</v>
      </c>
      <c r="R1163" s="2" t="str">
        <f>IF((--IF(P1163=0,Q1163,P1163))&gt;(--日期设置!$B$2),IF(P1163=0,Q1163,P1163),Q1163)</f>
        <v>2026-09-26</v>
      </c>
      <c r="S1163" s="2" t="s">
        <v>17772</v>
      </c>
      <c r="T1163" s="8">
        <f>[1]!b_anal_ptmyear($A1163,日期设置!$B$2)</f>
        <v>5.515068493150685</v>
      </c>
      <c r="U1163" s="8">
        <f>[1]!b_anal_termifexercise($A1163,日期设置!B$2)</f>
        <v>0</v>
      </c>
      <c r="V1163" s="10">
        <f>[1]!b_dq_dirtyprice(A1163,日期设置!$B$2)</f>
        <v>101.66800000000001</v>
      </c>
      <c r="W1163" s="11">
        <f>IF(U1163=0,ROUNDUP((Q1163-日期设置!$B$2)/365,0),ROUNDUP((R1163-日期设置!$B$2)/365,0))</f>
        <v>6</v>
      </c>
      <c r="X1163" s="18">
        <f>_xlfn.IFNA(VLOOKUP(A1163,过往入选债券!A:D,4,0),2)</f>
        <v>2</v>
      </c>
      <c r="Y1163">
        <f>_xlfn.IFNA(VLOOKUP(C1163,[2]Sheet1!$A:$A,1,0),3)</f>
        <v>3</v>
      </c>
    </row>
    <row r="1164" spans="1:25" hidden="1" x14ac:dyDescent="0.2">
      <c r="A1164" s="21" t="s">
        <v>14465</v>
      </c>
      <c r="B1164" s="21" t="s">
        <v>14466</v>
      </c>
      <c r="C1164" s="37" t="s">
        <v>13762</v>
      </c>
      <c r="D1164" s="26" t="str">
        <f>[1]!b_calc_yield(A1164,日期设置!$B$2,F1164,1,R1164,1,O1164,L1164,S1164,)</f>
        <v>Fetching...</v>
      </c>
      <c r="E1164" s="26">
        <f t="shared" si="36"/>
        <v>35.221683657476113</v>
      </c>
      <c r="F1164" s="18">
        <f>[1]!b_dq_cleanprice($A1164,日期设置!B$2)</f>
        <v>81.2</v>
      </c>
      <c r="G1164" s="18" t="str">
        <f t="shared" si="37"/>
        <v>3.97 + 0</v>
      </c>
      <c r="H1164" s="27">
        <f>[1]!b_dq_pctchange($A1164,日期设置!$B$2,1)/100</f>
        <v>0</v>
      </c>
      <c r="I1164" s="26">
        <f>[1]!b_pq_pctchange(A1164,日期设置!$B$4,日期设置!$B$2,1)</f>
        <v>-20</v>
      </c>
      <c r="J1164" s="26">
        <f>[1]!b_pq_pctchange(A1164,日期设置!$C$4,日期设置!$B$2,1)</f>
        <v>-20</v>
      </c>
      <c r="K1164" s="52">
        <f>[1]!b_dq_amount($A1164,日期设置!B$2,2,10000)</f>
        <v>0</v>
      </c>
      <c r="L1164" s="26">
        <f>[1]!b_info_latestpar(A1164,日期设置!$B$2)</f>
        <v>80</v>
      </c>
      <c r="M1164" s="6">
        <f>[1]!b_info_outstandingbalance($A1164,日期设置!B$2)</f>
        <v>3.2</v>
      </c>
      <c r="N1164" s="7" t="str">
        <f>[1]!b_info_latestissurercreditrating2(A1164,日期设置!$B$2,"102","1")</f>
        <v>AA-</v>
      </c>
      <c r="O1164" s="8">
        <v>7.5</v>
      </c>
      <c r="P1164" s="9">
        <f>[1]!b_info_repurchasedate(A1164)</f>
        <v>0</v>
      </c>
      <c r="Q1164" s="8" t="s">
        <v>16614</v>
      </c>
      <c r="R1164" s="2" t="str">
        <f>IF((--IF(P1164=0,Q1164,P1164))&gt;(--日期设置!$B$2),IF(P1164=0,Q1164,P1164),Q1164)</f>
        <v>2025-03-13</v>
      </c>
      <c r="S1164" s="2" t="s">
        <v>18276</v>
      </c>
      <c r="T1164" s="8">
        <f>[1]!b_anal_ptmyear($A1164,日期设置!$B$2)</f>
        <v>3.9753424657534246</v>
      </c>
      <c r="U1164" s="8">
        <f>[1]!b_anal_termifexercise($A1164,日期设置!B$2)</f>
        <v>0</v>
      </c>
      <c r="V1164" s="10">
        <f>[1]!b_dq_dirtyprice(A1164,日期设置!$B$2)</f>
        <v>81.347899999999996</v>
      </c>
      <c r="W1164" s="11">
        <f>IF(U1164=0,ROUNDUP((Q1164-日期设置!$B$2)/365,0),ROUNDUP((R1164-日期设置!$B$2)/365,0))</f>
        <v>4</v>
      </c>
      <c r="X1164" s="18">
        <f>_xlfn.IFNA(VLOOKUP(A1164,过往入选债券!A:D,4,0),2)</f>
        <v>2</v>
      </c>
      <c r="Y1164">
        <f>_xlfn.IFNA(VLOOKUP(C1164,[2]Sheet1!$A:$A,1,0),3)</f>
        <v>3</v>
      </c>
    </row>
    <row r="1165" spans="1:25" hidden="1" x14ac:dyDescent="0.2">
      <c r="A1165" s="21" t="s">
        <v>14167</v>
      </c>
      <c r="B1165" s="21" t="s">
        <v>14168</v>
      </c>
      <c r="C1165" s="37" t="s">
        <v>14169</v>
      </c>
      <c r="D1165" s="26" t="str">
        <f>[1]!b_calc_yield(A1165,日期设置!$B$2,F1165,1,R1165,1,O1165,L1165,S1165,)</f>
        <v>Fetching...</v>
      </c>
      <c r="E1165" s="26">
        <f t="shared" si="36"/>
        <v>31.847142314554855</v>
      </c>
      <c r="F1165" s="18">
        <f>[1]!b_dq_cleanprice($A1165,日期设置!B$2)</f>
        <v>79.155600000000007</v>
      </c>
      <c r="G1165" s="18" t="str">
        <f t="shared" si="37"/>
        <v>3.51 + 0</v>
      </c>
      <c r="H1165" s="27">
        <f>[1]!b_dq_pctchange($A1165,日期设置!$B$2,1)/100</f>
        <v>0</v>
      </c>
      <c r="I1165" s="26">
        <f>[1]!b_pq_pctchange(A1165,日期设置!$B$4,日期设置!$B$2,1)</f>
        <v>0</v>
      </c>
      <c r="J1165" s="26">
        <f>[1]!b_pq_pctchange(A1165,日期设置!$C$4,日期设置!$B$2,1)</f>
        <v>-1.0989802221443735E-2</v>
      </c>
      <c r="K1165" s="52">
        <f>[1]!b_dq_amount($A1165,日期设置!B$2,2,10000)</f>
        <v>0</v>
      </c>
      <c r="L1165" s="26">
        <f>[1]!b_info_latestpar(A1165,日期设置!$B$2)</f>
        <v>80</v>
      </c>
      <c r="M1165" s="6">
        <f>[1]!b_info_outstandingbalance($A1165,日期设置!B$2)</f>
        <v>8.8000000000000007</v>
      </c>
      <c r="N1165" s="7" t="str">
        <f>[1]!b_info_latestissurercreditrating2(A1165,日期设置!$B$2,"102","1")</f>
        <v>AA</v>
      </c>
      <c r="O1165" s="8">
        <v>6.99</v>
      </c>
      <c r="P1165" s="9">
        <f>[1]!b_info_repurchasedate(A1165)</f>
        <v>0</v>
      </c>
      <c r="Q1165" s="8" t="s">
        <v>16243</v>
      </c>
      <c r="R1165" s="2" t="str">
        <f>IF((--IF(P1165=0,Q1165,P1165))&gt;(--日期设置!$B$2),IF(P1165=0,Q1165,P1165),Q1165)</f>
        <v>2024-09-25</v>
      </c>
      <c r="S1165" s="2" t="s">
        <v>18344</v>
      </c>
      <c r="T1165" s="8">
        <f>[1]!b_anal_ptmyear($A1165,日期设置!$B$2)</f>
        <v>3.5123287671232877</v>
      </c>
      <c r="U1165" s="8">
        <f>[1]!b_anal_termifexercise($A1165,日期设置!B$2)</f>
        <v>0</v>
      </c>
      <c r="V1165" s="10">
        <f>[1]!b_dq_dirtyprice(A1165,日期设置!$B$2)</f>
        <v>81.8827</v>
      </c>
      <c r="W1165" s="11">
        <f>IF(U1165=0,ROUNDUP((Q1165-日期设置!$B$2)/365,0),ROUNDUP((R1165-日期设置!$B$2)/365,0))</f>
        <v>4</v>
      </c>
      <c r="X1165" s="18">
        <f>_xlfn.IFNA(VLOOKUP(A1165,过往入选债券!A:D,4,0),2)</f>
        <v>2</v>
      </c>
      <c r="Y1165">
        <f>_xlfn.IFNA(VLOOKUP(C1165,[2]Sheet1!$A:$A,1,0),3)</f>
        <v>3</v>
      </c>
    </row>
    <row r="1166" spans="1:25" hidden="1" x14ac:dyDescent="0.2">
      <c r="A1166" s="21" t="s">
        <v>15176</v>
      </c>
      <c r="B1166" s="21" t="s">
        <v>15177</v>
      </c>
      <c r="C1166" s="37" t="s">
        <v>15178</v>
      </c>
      <c r="D1166" s="26" t="str">
        <f>[1]!b_calc_yield(A1166,日期设置!$B$2,F1166,1,R1166,1,O1166,L1166,S1166,)</f>
        <v>Fetching...</v>
      </c>
      <c r="E1166" s="26">
        <f t="shared" si="36"/>
        <v>32.696754969493469</v>
      </c>
      <c r="F1166" s="18">
        <f>[1]!b_dq_cleanprice($A1166,日期设置!B$2)</f>
        <v>101.895</v>
      </c>
      <c r="G1166" s="18" t="str">
        <f t="shared" si="37"/>
        <v>5.01 + 0</v>
      </c>
      <c r="H1166" s="27">
        <f>[1]!b_dq_pctchange($A1166,日期设置!$B$2,1)/100</f>
        <v>0</v>
      </c>
      <c r="I1166" s="26">
        <f>[1]!b_pq_pctchange(A1166,日期设置!$B$4,日期设置!$B$2,1)</f>
        <v>0</v>
      </c>
      <c r="J1166" s="26">
        <f>[1]!b_pq_pctchange(A1166,日期设置!$C$4,日期设置!$B$2,1)</f>
        <v>0</v>
      </c>
      <c r="K1166" s="52">
        <f>[1]!b_dq_amount($A1166,日期设置!B$2,2,10000)</f>
        <v>0</v>
      </c>
      <c r="L1166" s="26">
        <f>[1]!b_info_latestpar(A1166,日期设置!$B$2)</f>
        <v>100</v>
      </c>
      <c r="M1166" s="6">
        <f>[1]!b_info_outstandingbalance($A1166,日期设置!B$2)</f>
        <v>2</v>
      </c>
      <c r="N1166" s="7" t="str">
        <f>[1]!b_info_latestissurercreditrating2(A1166,日期设置!$B$2,"102","1")</f>
        <v>AA</v>
      </c>
      <c r="O1166" s="8">
        <v>7.5</v>
      </c>
      <c r="P1166" s="9">
        <f>[1]!b_info_repurchasedate(A1166)</f>
        <v>0</v>
      </c>
      <c r="Q1166" s="8" t="s">
        <v>16905</v>
      </c>
      <c r="R1166" s="2" t="str">
        <f>IF((--IF(P1166=0,Q1166,P1166))&gt;(--日期设置!$B$2),IF(P1166=0,Q1166,P1166),Q1166)</f>
        <v>2026-03-28</v>
      </c>
      <c r="S1166" s="2" t="s">
        <v>17882</v>
      </c>
      <c r="T1166" s="8">
        <f>[1]!b_anal_ptmyear($A1166,日期设置!$B$2)</f>
        <v>5.0164383561643833</v>
      </c>
      <c r="U1166" s="8">
        <f>[1]!b_anal_termifexercise($A1166,日期设置!B$2)</f>
        <v>0</v>
      </c>
      <c r="V1166" s="10">
        <f>[1]!b_dq_dirtyprice(A1166,日期设置!$B$2)</f>
        <v>109.2717</v>
      </c>
      <c r="W1166" s="11">
        <f>IF(U1166=0,ROUNDUP((Q1166-日期设置!$B$2)/365,0),ROUNDUP((R1166-日期设置!$B$2)/365,0))</f>
        <v>6</v>
      </c>
      <c r="X1166" s="18">
        <f>_xlfn.IFNA(VLOOKUP(A1166,过往入选债券!A:D,4,0),2)</f>
        <v>2</v>
      </c>
      <c r="Y1166">
        <f>_xlfn.IFNA(VLOOKUP(C1166,[2]Sheet1!$A:$A,1,0),3)</f>
        <v>3</v>
      </c>
    </row>
    <row r="1167" spans="1:25" hidden="1" x14ac:dyDescent="0.2">
      <c r="A1167" s="21" t="s">
        <v>2429</v>
      </c>
      <c r="B1167" s="21" t="s">
        <v>2430</v>
      </c>
      <c r="C1167" s="37" t="s">
        <v>412</v>
      </c>
      <c r="D1167" s="26" t="str">
        <f>[1]!b_calc_yield(A1167,日期设置!$B$2,F1167,1,R1167,1,O1167,L1167,S1167,)</f>
        <v>Fetching...</v>
      </c>
      <c r="E1167" s="26">
        <f t="shared" si="36"/>
        <v>5.3980244727160009</v>
      </c>
      <c r="F1167" s="18">
        <f>[1]!b_dq_cleanprice($A1167,日期设置!B$2)</f>
        <v>100.3193</v>
      </c>
      <c r="G1167" s="18" t="str">
        <f t="shared" si="37"/>
        <v>0.76 + 0</v>
      </c>
      <c r="H1167" s="27">
        <f>[1]!b_dq_pctchange($A1167,日期设置!$B$2,1)/100</f>
        <v>0</v>
      </c>
      <c r="I1167" s="26">
        <f>[1]!b_pq_pctchange(A1167,日期设置!$B$4,日期设置!$B$2,1)</f>
        <v>0</v>
      </c>
      <c r="J1167" s="26">
        <f>[1]!b_pq_pctchange(A1167,日期设置!$C$4,日期设置!$B$2,1)</f>
        <v>0.31929999999999836</v>
      </c>
      <c r="K1167" s="52">
        <f>[1]!b_dq_amount($A1167,日期设置!B$2,2,10000)</f>
        <v>0</v>
      </c>
      <c r="L1167" s="26">
        <f>[1]!b_info_latestpar(A1167,日期设置!$B$2)</f>
        <v>100</v>
      </c>
      <c r="M1167" s="6">
        <f>[1]!b_info_outstandingbalance($A1167,日期设置!B$2)</f>
        <v>10</v>
      </c>
      <c r="N1167" s="7">
        <f>[1]!b_info_latestissurercreditrating2(A1167,日期设置!$B$2,"102","1")</f>
        <v>0</v>
      </c>
      <c r="O1167" s="8">
        <v>7.6</v>
      </c>
      <c r="P1167" s="9">
        <f>[1]!b_info_repurchasedate(A1167)</f>
        <v>0</v>
      </c>
      <c r="Q1167" s="8" t="s">
        <v>16148</v>
      </c>
      <c r="R1167" s="2" t="str">
        <f>IF((--IF(P1167=0,Q1167,P1167))&gt;(--日期设置!$B$2),IF(P1167=0,Q1167,P1167),Q1167)</f>
        <v>2021-12-27</v>
      </c>
      <c r="S1167" s="2" t="s">
        <v>17936</v>
      </c>
      <c r="T1167" s="8">
        <f>[1]!b_anal_ptmyear($A1167,日期设置!$B$2)</f>
        <v>0.76712328767123283</v>
      </c>
      <c r="U1167" s="8">
        <f>[1]!b_anal_termifexercise($A1167,日期设置!B$2)</f>
        <v>0</v>
      </c>
      <c r="V1167" s="10">
        <f>[1]!b_dq_dirtyprice(A1167,日期设置!$B$2)</f>
        <v>102.08920000000001</v>
      </c>
      <c r="W1167" s="11">
        <f>IF(U1167=0,ROUNDUP((Q1167-日期设置!$B$2)/365,0),ROUNDUP((R1167-日期设置!$B$2)/365,0))</f>
        <v>1</v>
      </c>
      <c r="X1167" s="18">
        <f>_xlfn.IFNA(VLOOKUP(A1167,过往入选债券!A:D,4,0),2)</f>
        <v>2</v>
      </c>
      <c r="Y1167" s="45">
        <f>_xlfn.IFNA(VLOOKUP(C1167,[2]Sheet1!$A:$A,1,0),3)</f>
        <v>3</v>
      </c>
    </row>
    <row r="1168" spans="1:25" hidden="1" x14ac:dyDescent="0.2">
      <c r="A1168" s="21" t="s">
        <v>15233</v>
      </c>
      <c r="B1168" s="21" t="s">
        <v>15234</v>
      </c>
      <c r="C1168" s="37" t="s">
        <v>15235</v>
      </c>
      <c r="D1168" s="26" t="str">
        <f>[1]!b_calc_yield(A1168,日期设置!$B$2,F1168,1,R1168,1,O1168,L1168,S1168,)</f>
        <v>Fetching...</v>
      </c>
      <c r="E1168" s="26">
        <f t="shared" si="36"/>
        <v>33.660267602916051</v>
      </c>
      <c r="F1168" s="18">
        <f>[1]!b_dq_cleanprice($A1168,日期设置!B$2)</f>
        <v>99.834000000000003</v>
      </c>
      <c r="G1168" s="18" t="str">
        <f t="shared" si="37"/>
        <v>5.08 + 0</v>
      </c>
      <c r="H1168" s="27">
        <f>[1]!b_dq_pctchange($A1168,日期设置!$B$2,1)/100</f>
        <v>0</v>
      </c>
      <c r="I1168" s="26">
        <f>[1]!b_pq_pctchange(A1168,日期设置!$B$4,日期设置!$B$2,1)</f>
        <v>-1.5070796041104251</v>
      </c>
      <c r="J1168" s="26">
        <f>[1]!b_pq_pctchange(A1168,日期设置!$C$4,日期设置!$B$2,1)</f>
        <v>-2.5715094321209255</v>
      </c>
      <c r="K1168" s="52">
        <f>[1]!b_dq_amount($A1168,日期设置!B$2,2,10000)</f>
        <v>0</v>
      </c>
      <c r="L1168" s="26">
        <f>[1]!b_info_latestpar(A1168,日期设置!$B$2)</f>
        <v>100</v>
      </c>
      <c r="M1168" s="6">
        <f>[1]!b_info_outstandingbalance($A1168,日期设置!B$2)</f>
        <v>5</v>
      </c>
      <c r="N1168" s="7" t="str">
        <f>[1]!b_info_latestissurercreditrating2(A1168,日期设置!$B$2,"102","1")</f>
        <v>AA</v>
      </c>
      <c r="O1168" s="8">
        <v>7</v>
      </c>
      <c r="P1168" s="9">
        <f>[1]!b_info_repurchasedate(A1168)</f>
        <v>0</v>
      </c>
      <c r="Q1168" s="8" t="s">
        <v>17623</v>
      </c>
      <c r="R1168" s="2" t="str">
        <f>IF((--IF(P1168=0,Q1168,P1168))&gt;(--日期设置!$B$2),IF(P1168=0,Q1168,P1168),Q1168)</f>
        <v>2026-04-22</v>
      </c>
      <c r="S1168" s="2" t="s">
        <v>17871</v>
      </c>
      <c r="T1168" s="8">
        <f>[1]!b_anal_ptmyear($A1168,日期设置!$B$2)</f>
        <v>5.0849315068493155</v>
      </c>
      <c r="U1168" s="8">
        <f>[1]!b_anal_termifexercise($A1168,日期设置!B$2)</f>
        <v>0</v>
      </c>
      <c r="V1168" s="10">
        <f>[1]!b_dq_dirtyprice(A1168,日期设置!$B$2)</f>
        <v>106.23950000000001</v>
      </c>
      <c r="W1168" s="11">
        <f>IF(U1168=0,ROUNDUP((Q1168-日期设置!$B$2)/365,0),ROUNDUP((R1168-日期设置!$B$2)/365,0))</f>
        <v>6</v>
      </c>
      <c r="X1168" s="18">
        <f>_xlfn.IFNA(VLOOKUP(A1168,过往入选债券!A:D,4,0),2)</f>
        <v>2</v>
      </c>
      <c r="Y1168">
        <f>_xlfn.IFNA(VLOOKUP(C1168,[2]Sheet1!$A:$A,1,0),3)</f>
        <v>3</v>
      </c>
    </row>
    <row r="1169" spans="1:25" hidden="1" x14ac:dyDescent="0.2">
      <c r="A1169" s="21" t="s">
        <v>2228</v>
      </c>
      <c r="B1169" s="21" t="s">
        <v>2229</v>
      </c>
      <c r="C1169" s="37" t="s">
        <v>208</v>
      </c>
      <c r="D1169" s="26" t="str">
        <f>[1]!b_calc_yield(A1169,日期设置!$B$2,F1169,1,R1169,1,O1169,L1169,S1169,)</f>
        <v>Fetching...</v>
      </c>
      <c r="E1169" s="26">
        <f t="shared" si="36"/>
        <v>6.0747589569843052</v>
      </c>
      <c r="F1169" s="18">
        <f>[1]!b_dq_cleanprice($A1169,日期设置!B$2)</f>
        <v>100</v>
      </c>
      <c r="G1169" s="18" t="str">
        <f t="shared" si="37"/>
        <v>0.66 + 0</v>
      </c>
      <c r="H1169" s="27">
        <f>[1]!b_dq_pctchange($A1169,日期设置!$B$2,1)/100</f>
        <v>0</v>
      </c>
      <c r="I1169" s="26">
        <f>[1]!b_pq_pctchange(A1169,日期设置!$B$4,日期设置!$B$2,1)</f>
        <v>0</v>
      </c>
      <c r="J1169" s="26">
        <f>[1]!b_pq_pctchange(A1169,日期设置!$C$4,日期设置!$B$2,1)</f>
        <v>0</v>
      </c>
      <c r="K1169" s="52">
        <f>[1]!b_dq_amount($A1169,日期设置!B$2,2,10000)</f>
        <v>0</v>
      </c>
      <c r="L1169" s="26">
        <f>[1]!b_info_latestpar(A1169,日期设置!$B$2)</f>
        <v>100</v>
      </c>
      <c r="M1169" s="6">
        <f>[1]!b_info_outstandingbalance($A1169,日期设置!B$2)</f>
        <v>6</v>
      </c>
      <c r="N1169" s="7">
        <f>[1]!b_info_latestissurercreditrating2(A1169,日期设置!$B$2,"102","1")</f>
        <v>0</v>
      </c>
      <c r="O1169" s="8">
        <v>7.2</v>
      </c>
      <c r="P1169" s="9">
        <f>[1]!b_info_repurchasedate(A1169)</f>
        <v>0</v>
      </c>
      <c r="Q1169" s="8" t="s">
        <v>16891</v>
      </c>
      <c r="R1169" s="2" t="str">
        <f>IF((--IF(P1169=0,Q1169,P1169))&gt;(--日期设置!$B$2),IF(P1169=0,Q1169,P1169),Q1169)</f>
        <v>2021-11-21</v>
      </c>
      <c r="S1169" s="2" t="s">
        <v>18567</v>
      </c>
      <c r="T1169" s="8">
        <f>[1]!b_anal_ptmyear($A1169,日期设置!$B$2)</f>
        <v>0.66849315068493154</v>
      </c>
      <c r="U1169" s="8">
        <f>[1]!b_anal_termifexercise($A1169,日期设置!B$2)</f>
        <v>0</v>
      </c>
      <c r="V1169" s="10">
        <f>[1]!b_dq_dirtyprice(A1169,日期设置!$B$2)</f>
        <v>101.0608</v>
      </c>
      <c r="W1169" s="11">
        <f>IF(U1169=0,ROUNDUP((Q1169-日期设置!$B$2)/365,0),ROUNDUP((R1169-日期设置!$B$2)/365,0))</f>
        <v>1</v>
      </c>
      <c r="X1169" s="18">
        <f>_xlfn.IFNA(VLOOKUP(A1169,过往入选债券!A:D,4,0),2)</f>
        <v>2</v>
      </c>
      <c r="Y1169">
        <f>_xlfn.IFNA(VLOOKUP(C1169,[2]Sheet1!$A:$A,1,0),3)</f>
        <v>3</v>
      </c>
    </row>
    <row r="1170" spans="1:25" hidden="1" x14ac:dyDescent="0.2">
      <c r="A1170" s="21" t="s">
        <v>1611</v>
      </c>
      <c r="B1170" s="21" t="s">
        <v>1612</v>
      </c>
      <c r="C1170" s="37" t="s">
        <v>94</v>
      </c>
      <c r="D1170" s="26" t="str">
        <f>[1]!b_calc_yield(A1170,日期设置!$B$2,F1170,1,R1170,1,O1170,L1170,S1170,)</f>
        <v>Fetching...</v>
      </c>
      <c r="E1170" s="26">
        <f t="shared" si="36"/>
        <v>0.78991163303097078</v>
      </c>
      <c r="F1170" s="18">
        <f>[1]!b_dq_cleanprice($A1170,日期设置!B$2)</f>
        <v>100</v>
      </c>
      <c r="G1170" s="18" t="str">
        <f t="shared" si="37"/>
        <v>2.11 + 0.12</v>
      </c>
      <c r="H1170" s="27">
        <f>[1]!b_dq_pctchange($A1170,日期设置!$B$2,1)/100</f>
        <v>0</v>
      </c>
      <c r="I1170" s="26">
        <f>[1]!b_pq_pctchange(A1170,日期设置!$B$4,日期设置!$B$2,1)</f>
        <v>0</v>
      </c>
      <c r="J1170" s="26">
        <f>[1]!b_pq_pctchange(A1170,日期设置!$C$4,日期设置!$B$2,1)</f>
        <v>0</v>
      </c>
      <c r="K1170" s="52">
        <f>[1]!b_dq_amount($A1170,日期设置!B$2,2,10000)</f>
        <v>0</v>
      </c>
      <c r="L1170" s="26">
        <f>[1]!b_info_latestpar(A1170,日期设置!$B$2)</f>
        <v>100</v>
      </c>
      <c r="M1170" s="6">
        <f>[1]!b_info_outstandingbalance($A1170,日期设置!B$2)</f>
        <v>4.2</v>
      </c>
      <c r="N1170" s="7">
        <f>[1]!b_info_latestissurercreditrating2(A1170,日期设置!$B$2,"102","1")</f>
        <v>0</v>
      </c>
      <c r="O1170" s="8">
        <v>7.5</v>
      </c>
      <c r="P1170" s="9" t="str">
        <f>[1]!b_info_repurchasedate(A1170)</f>
        <v>2021-05-06</v>
      </c>
      <c r="Q1170" s="8" t="s">
        <v>17041</v>
      </c>
      <c r="R1170" s="2" t="str">
        <f>IF((--IF(P1170=0,Q1170,P1170))&gt;(--日期设置!$B$2),IF(P1170=0,Q1170,P1170),Q1170)</f>
        <v>2021-05-06</v>
      </c>
      <c r="S1170" s="2" t="s">
        <v>17810</v>
      </c>
      <c r="T1170" s="8">
        <f>[1]!b_anal_ptmyear($A1170,日期设置!$B$2)</f>
        <v>2.1123287671232878</v>
      </c>
      <c r="U1170" s="8">
        <f>[1]!b_anal_termifexercise($A1170,日期设置!B$2)</f>
        <v>0.12328767123287671</v>
      </c>
      <c r="V1170" s="10">
        <f>[1]!b_dq_dirtyprice(A1170,日期设置!$B$2)</f>
        <v>106.6575</v>
      </c>
      <c r="W1170" s="11">
        <f>IF(U1170=0,ROUNDUP((Q1170-日期设置!$B$2)/365,0),ROUNDUP((R1170-日期设置!$B$2)/365,0))</f>
        <v>1</v>
      </c>
      <c r="X1170" s="18">
        <f>_xlfn.IFNA(VLOOKUP(A1170,过往入选债券!A:D,4,0),2)</f>
        <v>2</v>
      </c>
      <c r="Y1170">
        <f>_xlfn.IFNA(VLOOKUP(C1170,[2]Sheet1!$A:$A,1,0),3)</f>
        <v>3</v>
      </c>
    </row>
    <row r="1171" spans="1:25" hidden="1" x14ac:dyDescent="0.2">
      <c r="A1171" s="21" t="s">
        <v>14426</v>
      </c>
      <c r="B1171" s="21" t="s">
        <v>14427</v>
      </c>
      <c r="C1171" s="37" t="s">
        <v>13598</v>
      </c>
      <c r="D1171" s="26" t="str">
        <f>[1]!b_calc_yield(A1171,日期设置!$B$2,F1171,1,R1171,1,O1171,L1171,S1171,)</f>
        <v>Fetching...</v>
      </c>
      <c r="E1171" s="26">
        <f t="shared" si="36"/>
        <v>34.375945218249335</v>
      </c>
      <c r="F1171" s="18">
        <f>[1]!b_dq_cleanprice($A1171,日期设置!B$2)</f>
        <v>80</v>
      </c>
      <c r="G1171" s="18" t="str">
        <f t="shared" si="37"/>
        <v>3.88 + 0</v>
      </c>
      <c r="H1171" s="27">
        <f>[1]!b_dq_pctchange($A1171,日期设置!$B$2,1)/100</f>
        <v>0</v>
      </c>
      <c r="I1171" s="26">
        <f>[1]!b_pq_pctchange(A1171,日期设置!$B$4,日期设置!$B$2,1)</f>
        <v>0</v>
      </c>
      <c r="J1171" s="26">
        <f>[1]!b_pq_pctchange(A1171,日期设置!$C$4,日期设置!$B$2,1)</f>
        <v>0</v>
      </c>
      <c r="K1171" s="52">
        <f>[1]!b_dq_amount($A1171,日期设置!B$2,2,10000)</f>
        <v>0</v>
      </c>
      <c r="L1171" s="26">
        <f>[1]!b_info_latestpar(A1171,日期设置!$B$2)</f>
        <v>80</v>
      </c>
      <c r="M1171" s="6">
        <f>[1]!b_info_outstandingbalance($A1171,日期设置!B$2)</f>
        <v>2.2400000000000002</v>
      </c>
      <c r="N1171" s="7" t="str">
        <f>[1]!b_info_latestissurercreditrating2(A1171,日期设置!$B$2,"102","1")</f>
        <v>AA</v>
      </c>
      <c r="O1171" s="8">
        <v>7.1</v>
      </c>
      <c r="P1171" s="9">
        <f>[1]!b_info_repurchasedate(A1171)</f>
        <v>0</v>
      </c>
      <c r="Q1171" s="8" t="s">
        <v>17199</v>
      </c>
      <c r="R1171" s="2" t="str">
        <f>IF((--IF(P1171=0,Q1171,P1171))&gt;(--日期设置!$B$2),IF(P1171=0,Q1171,P1171),Q1171)</f>
        <v>2025-02-07</v>
      </c>
      <c r="S1171" s="2" t="s">
        <v>18416</v>
      </c>
      <c r="T1171" s="8">
        <f>[1]!b_anal_ptmyear($A1171,日期设置!$B$2)</f>
        <v>3.882191780821918</v>
      </c>
      <c r="U1171" s="8">
        <f>[1]!b_anal_termifexercise($A1171,日期设置!B$2)</f>
        <v>0</v>
      </c>
      <c r="V1171" s="10">
        <f>[1]!b_dq_dirtyprice(A1171,日期设置!$B$2)</f>
        <v>80.669200000000004</v>
      </c>
      <c r="W1171" s="11">
        <f>IF(U1171=0,ROUNDUP((Q1171-日期设置!$B$2)/365,0),ROUNDUP((R1171-日期设置!$B$2)/365,0))</f>
        <v>4</v>
      </c>
      <c r="X1171" s="18">
        <f>_xlfn.IFNA(VLOOKUP(A1171,过往入选债券!A:D,4,0),2)</f>
        <v>2</v>
      </c>
      <c r="Y1171">
        <f>_xlfn.IFNA(VLOOKUP(C1171,[2]Sheet1!$A:$A,1,0),3)</f>
        <v>3</v>
      </c>
    </row>
    <row r="1172" spans="1:25" hidden="1" x14ac:dyDescent="0.2">
      <c r="A1172" s="28" t="s">
        <v>20306</v>
      </c>
      <c r="B1172" s="28" t="s">
        <v>20307</v>
      </c>
      <c r="C1172" s="39" t="s">
        <v>4814</v>
      </c>
      <c r="D1172" s="26" t="str">
        <f>[1]!b_calc_yield(A1172,日期设置!$B$2,F1172,1,R1172,1,O1172,L1172,S1172,)</f>
        <v>Fetching...</v>
      </c>
      <c r="E1172" s="26">
        <f t="shared" si="36"/>
        <v>16.73938741767369</v>
      </c>
      <c r="F1172" s="18">
        <f>[1]!b_dq_cleanprice($A1172,日期设置!B$2)</f>
        <v>98.364199999999997</v>
      </c>
      <c r="G1172" s="18" t="str">
        <f t="shared" si="37"/>
        <v>2.44 + 0</v>
      </c>
      <c r="H1172" s="27">
        <f>[1]!b_dq_pctchange($A1172,日期设置!$B$2,1)/100</f>
        <v>0</v>
      </c>
      <c r="I1172" s="26">
        <f>[1]!b_pq_pctchange(A1172,日期设置!$B$4,日期设置!$B$2,1)</f>
        <v>0</v>
      </c>
      <c r="J1172" s="26">
        <f>[1]!b_pq_pctchange(A1172,日期设置!$C$4,日期设置!$B$2,1)</f>
        <v>0</v>
      </c>
      <c r="K1172" s="52">
        <f>[1]!b_dq_amount($A1172,日期设置!B$2,2,10000)</f>
        <v>0</v>
      </c>
      <c r="L1172" s="26">
        <f>[1]!b_info_latestpar(A1172,日期设置!$B$2)</f>
        <v>100</v>
      </c>
      <c r="M1172" s="6">
        <f>[1]!b_info_outstandingbalance($A1172,日期设置!B$2)</f>
        <v>1.2</v>
      </c>
      <c r="N1172" s="7" t="str">
        <f>[1]!b_info_latestissurercreditrating2(A1172,日期设置!$B$2,"102","1")</f>
        <v>AA</v>
      </c>
      <c r="O1172" s="8">
        <v>6.3</v>
      </c>
      <c r="P1172" s="9">
        <f>[1]!b_info_repurchasedate(A1172)</f>
        <v>0</v>
      </c>
      <c r="Q1172" s="8" t="s">
        <v>16733</v>
      </c>
      <c r="R1172" s="2" t="str">
        <f>IF((--IF(P1172=0,Q1172,P1172))&gt;(--日期设置!$B$2),IF(P1172=0,Q1172,P1172),Q1172)</f>
        <v>2023-09-01</v>
      </c>
      <c r="S1172" s="31" t="s">
        <v>20815</v>
      </c>
      <c r="T1172" s="8">
        <f>[1]!b_anal_ptmyear($A1172,日期设置!$B$2)</f>
        <v>2.4465753424657533</v>
      </c>
      <c r="U1172" s="8">
        <f>[1]!b_anal_termifexercise($A1172,日期设置!B$2)</f>
        <v>0</v>
      </c>
      <c r="V1172" s="10">
        <f>[1]!b_dq_dirtyprice(A1172,日期设置!$B$2)</f>
        <v>101.85080000000001</v>
      </c>
      <c r="W1172" s="11">
        <f>IF(U1172=0,ROUNDUP((Q1172-日期设置!$B$2)/365,0),ROUNDUP((R1172-日期设置!$B$2)/365,0))</f>
        <v>3</v>
      </c>
      <c r="X1172" s="18">
        <f>_xlfn.IFNA(VLOOKUP(A1172,过往入选债券!A:D,4,0),2)</f>
        <v>2</v>
      </c>
      <c r="Y1172">
        <f>_xlfn.IFNA(VLOOKUP(C1172,[2]Sheet1!$A:$A,1,0),3)</f>
        <v>3</v>
      </c>
    </row>
    <row r="1173" spans="1:25" hidden="1" x14ac:dyDescent="0.2">
      <c r="A1173" s="21" t="s">
        <v>4723</v>
      </c>
      <c r="B1173" s="21" t="s">
        <v>4724</v>
      </c>
      <c r="C1173" s="37" t="s">
        <v>2388</v>
      </c>
      <c r="D1173" s="26" t="str">
        <f>[1]!b_calc_yield(A1173,日期设置!$B$2,F1173,1,R1173,1,O1173,L1173,S1173,)</f>
        <v>Fetching...</v>
      </c>
      <c r="E1173" s="26">
        <f t="shared" si="36"/>
        <v>8.8794569516642774</v>
      </c>
      <c r="F1173" s="18">
        <f>[1]!b_dq_cleanprice($A1173,日期设置!B$2)</f>
        <v>99.314599999999999</v>
      </c>
      <c r="G1173" s="18" t="str">
        <f t="shared" si="37"/>
        <v>4.31 + 1.31</v>
      </c>
      <c r="H1173" s="27">
        <f>[1]!b_dq_pctchange($A1173,日期设置!$B$2,1)/100</f>
        <v>0</v>
      </c>
      <c r="I1173" s="26">
        <f>[1]!b_pq_pctchange(A1173,日期设置!$B$4,日期设置!$B$2,1)</f>
        <v>0</v>
      </c>
      <c r="J1173" s="26">
        <f>[1]!b_pq_pctchange(A1173,日期设置!$C$4,日期设置!$B$2,1)</f>
        <v>0</v>
      </c>
      <c r="K1173" s="52">
        <f>[1]!b_dq_amount($A1173,日期设置!B$2,2,10000)</f>
        <v>0</v>
      </c>
      <c r="L1173" s="26">
        <f>[1]!b_info_latestpar(A1173,日期设置!$B$2)</f>
        <v>100</v>
      </c>
      <c r="M1173" s="6">
        <f>[1]!b_info_outstandingbalance($A1173,日期设置!B$2)</f>
        <v>5</v>
      </c>
      <c r="N1173" s="7">
        <f>[1]!b_info_latestissurercreditrating2(A1173,日期设置!$B$2,"102","1")</f>
        <v>0</v>
      </c>
      <c r="O1173" s="8">
        <v>6.5</v>
      </c>
      <c r="P1173" s="9" t="str">
        <f>[1]!b_info_repurchasedate(A1173)</f>
        <v>2022-07-14</v>
      </c>
      <c r="Q1173" s="8" t="s">
        <v>17252</v>
      </c>
      <c r="R1173" s="2" t="str">
        <f>IF((--IF(P1173=0,Q1173,P1173))&gt;(--日期设置!$B$2),IF(P1173=0,Q1173,P1173),Q1173)</f>
        <v>2022-07-14</v>
      </c>
      <c r="S1173" s="2" t="s">
        <v>18818</v>
      </c>
      <c r="T1173" s="8">
        <f>[1]!b_anal_ptmyear($A1173,日期设置!$B$2)</f>
        <v>4.3123287671232875</v>
      </c>
      <c r="U1173" s="8">
        <f>[1]!b_anal_termifexercise($A1173,日期设置!B$2)</f>
        <v>1.3123287671232877</v>
      </c>
      <c r="V1173" s="10">
        <f>[1]!b_dq_dirtyprice(A1173,日期设置!$B$2)</f>
        <v>103.78449999999999</v>
      </c>
      <c r="W1173" s="11">
        <f>IF(U1173=0,ROUNDUP((Q1173-日期设置!$B$2)/365,0),ROUNDUP((R1173-日期设置!$B$2)/365,0))</f>
        <v>2</v>
      </c>
      <c r="X1173" s="18">
        <f>_xlfn.IFNA(VLOOKUP(A1173,过往入选债券!A:D,4,0),2)</f>
        <v>2</v>
      </c>
      <c r="Y1173">
        <f>_xlfn.IFNA(VLOOKUP(C1173,[2]Sheet1!$A:$A,1,0),3)</f>
        <v>3</v>
      </c>
    </row>
    <row r="1174" spans="1:25" hidden="1" x14ac:dyDescent="0.2">
      <c r="A1174" s="21" t="s">
        <v>14021</v>
      </c>
      <c r="B1174" s="21" t="s">
        <v>14022</v>
      </c>
      <c r="C1174" s="37" t="s">
        <v>2857</v>
      </c>
      <c r="D1174" s="26" t="str">
        <f>[1]!b_calc_yield(A1174,日期设置!$B$2,F1174,1,R1174,1,O1174,L1174,S1174,)</f>
        <v>Fetching...</v>
      </c>
      <c r="E1174" s="26">
        <f t="shared" si="36"/>
        <v>30.773161141266115</v>
      </c>
      <c r="F1174" s="18">
        <f>[1]!b_dq_cleanprice($A1174,日期设置!B$2)</f>
        <v>77.924800000000005</v>
      </c>
      <c r="G1174" s="18" t="str">
        <f t="shared" si="37"/>
        <v>3.40 + 0</v>
      </c>
      <c r="H1174" s="27">
        <f>[1]!b_dq_pctchange($A1174,日期设置!$B$2,1)/100</f>
        <v>0</v>
      </c>
      <c r="I1174" s="26">
        <f>[1]!b_pq_pctchange(A1174,日期设置!$B$4,日期设置!$B$2,1)</f>
        <v>0</v>
      </c>
      <c r="J1174" s="26">
        <f>[1]!b_pq_pctchange(A1174,日期设置!$C$4,日期设置!$B$2,1)</f>
        <v>-1.3610126582278421</v>
      </c>
      <c r="K1174" s="52">
        <f>[1]!b_dq_amount($A1174,日期设置!B$2,2,10000)</f>
        <v>0</v>
      </c>
      <c r="L1174" s="26">
        <f>[1]!b_info_latestpar(A1174,日期设置!$B$2)</f>
        <v>80</v>
      </c>
      <c r="M1174" s="6">
        <f>[1]!b_info_outstandingbalance($A1174,日期设置!B$2)</f>
        <v>8.32</v>
      </c>
      <c r="N1174" s="7" t="str">
        <f>[1]!b_info_latestissurercreditrating2(A1174,日期设置!$B$2,"102","1")</f>
        <v>AA</v>
      </c>
      <c r="O1174" s="8">
        <v>6.49</v>
      </c>
      <c r="P1174" s="9">
        <f>[1]!b_info_repurchasedate(A1174)</f>
        <v>0</v>
      </c>
      <c r="Q1174" s="8" t="s">
        <v>16612</v>
      </c>
      <c r="R1174" s="2" t="str">
        <f>IF((--IF(P1174=0,Q1174,P1174))&gt;(--日期设置!$B$2),IF(P1174=0,Q1174,P1174),Q1174)</f>
        <v>2024-08-16</v>
      </c>
      <c r="S1174" s="2" t="s">
        <v>18286</v>
      </c>
      <c r="T1174" s="8">
        <f>[1]!b_anal_ptmyear($A1174,日期设置!$B$2)</f>
        <v>3.4027397260273973</v>
      </c>
      <c r="U1174" s="8">
        <f>[1]!b_anal_termifexercise($A1174,日期设置!B$2)</f>
        <v>0</v>
      </c>
      <c r="V1174" s="10">
        <f>[1]!b_dq_dirtyprice(A1174,日期设置!$B$2)</f>
        <v>81.025800000000004</v>
      </c>
      <c r="W1174" s="11">
        <f>IF(U1174=0,ROUNDUP((Q1174-日期设置!$B$2)/365,0),ROUNDUP((R1174-日期设置!$B$2)/365,0))</f>
        <v>4</v>
      </c>
      <c r="X1174" s="18">
        <f>_xlfn.IFNA(VLOOKUP(A1174,过往入选债券!A:D,4,0),2)</f>
        <v>2</v>
      </c>
      <c r="Y1174">
        <f>_xlfn.IFNA(VLOOKUP(C1174,[2]Sheet1!$A:$A,1,0),3)</f>
        <v>3</v>
      </c>
    </row>
    <row r="1175" spans="1:25" hidden="1" x14ac:dyDescent="0.2">
      <c r="A1175" s="21" t="s">
        <v>1836</v>
      </c>
      <c r="B1175" s="21" t="s">
        <v>1837</v>
      </c>
      <c r="C1175" s="37" t="s">
        <v>366</v>
      </c>
      <c r="D1175" s="26" t="str">
        <f>[1]!b_calc_yield(A1175,日期设置!$B$2,F1175,1,R1175,1,O1175,L1175,S1175,)</f>
        <v>Fetching...</v>
      </c>
      <c r="E1175" s="26">
        <f t="shared" si="36"/>
        <v>0.69286054834989397</v>
      </c>
      <c r="F1175" s="18">
        <f>[1]!b_dq_cleanprice($A1175,日期设置!B$2)</f>
        <v>100</v>
      </c>
      <c r="G1175" s="18" t="str">
        <f t="shared" si="37"/>
        <v>0.09 + 0</v>
      </c>
      <c r="H1175" s="27">
        <f>[1]!b_dq_pctchange($A1175,日期设置!$B$2,1)/100</f>
        <v>0</v>
      </c>
      <c r="I1175" s="26">
        <f>[1]!b_pq_pctchange(A1175,日期设置!$B$4,日期设置!$B$2,1)</f>
        <v>0</v>
      </c>
      <c r="J1175" s="26">
        <f>[1]!b_pq_pctchange(A1175,日期设置!$C$4,日期设置!$B$2,1)</f>
        <v>0</v>
      </c>
      <c r="K1175" s="52">
        <f>[1]!b_dq_amount($A1175,日期设置!B$2,2,10000)</f>
        <v>0</v>
      </c>
      <c r="L1175" s="26">
        <f>[1]!b_info_latestpar(A1175,日期设置!$B$2)</f>
        <v>100</v>
      </c>
      <c r="M1175" s="6">
        <f>[1]!b_info_outstandingbalance($A1175,日期设置!B$2)</f>
        <v>2</v>
      </c>
      <c r="N1175" s="7">
        <f>[1]!b_info_latestissurercreditrating2(A1175,日期设置!$B$2,"102","1")</f>
        <v>0</v>
      </c>
      <c r="O1175" s="8">
        <v>7.5</v>
      </c>
      <c r="P1175" s="9">
        <f>[1]!b_info_repurchasedate(A1175)</f>
        <v>0</v>
      </c>
      <c r="Q1175" s="8" t="s">
        <v>16083</v>
      </c>
      <c r="R1175" s="2" t="str">
        <f>IF((--IF(P1175=0,Q1175,P1175))&gt;(--日期设置!$B$2),IF(P1175=0,Q1175,P1175),Q1175)</f>
        <v>2021-04-27</v>
      </c>
      <c r="S1175" s="2" t="s">
        <v>17868</v>
      </c>
      <c r="T1175" s="8">
        <f>[1]!b_anal_ptmyear($A1175,日期设置!$B$2)</f>
        <v>9.8630136986301367E-2</v>
      </c>
      <c r="U1175" s="8">
        <f>[1]!b_anal_termifexercise($A1175,日期设置!B$2)</f>
        <v>0</v>
      </c>
      <c r="V1175" s="10">
        <f>[1]!b_dq_dirtyprice(A1175,日期设置!$B$2)</f>
        <v>106.7603</v>
      </c>
      <c r="W1175" s="11">
        <f>IF(U1175=0,ROUNDUP((Q1175-日期设置!$B$2)/365,0),ROUNDUP((R1175-日期设置!$B$2)/365,0))</f>
        <v>1</v>
      </c>
      <c r="X1175" s="18">
        <f>_xlfn.IFNA(VLOOKUP(A1175,过往入选债券!A:D,4,0),2)</f>
        <v>2</v>
      </c>
      <c r="Y1175">
        <f>_xlfn.IFNA(VLOOKUP(C1175,[2]Sheet1!$A:$A,1,0),3)</f>
        <v>3</v>
      </c>
    </row>
    <row r="1176" spans="1:25" hidden="1" x14ac:dyDescent="0.2">
      <c r="A1176" s="21" t="s">
        <v>8801</v>
      </c>
      <c r="B1176" s="21" t="s">
        <v>8802</v>
      </c>
      <c r="C1176" s="37" t="s">
        <v>6</v>
      </c>
      <c r="D1176" s="26" t="str">
        <f>[1]!b_calc_yield(A1176,日期设置!$B$2,F1176,1,R1176,1,O1176,L1176,S1176,)</f>
        <v>Fetching...</v>
      </c>
      <c r="E1176" s="26">
        <f t="shared" si="36"/>
        <v>8.6656985032244052</v>
      </c>
      <c r="F1176" s="18">
        <f>[1]!b_dq_cleanprice($A1176,日期设置!B$2)</f>
        <v>99.9</v>
      </c>
      <c r="G1176" s="18" t="str">
        <f t="shared" si="37"/>
        <v>1.28 + 1.28</v>
      </c>
      <c r="H1176" s="27">
        <f>[1]!b_dq_pctchange($A1176,日期设置!$B$2,1)/100</f>
        <v>0</v>
      </c>
      <c r="I1176" s="26">
        <f>[1]!b_pq_pctchange(A1176,日期设置!$B$4,日期设置!$B$2,1)</f>
        <v>0</v>
      </c>
      <c r="J1176" s="26">
        <f>[1]!b_pq_pctchange(A1176,日期设置!$C$4,日期设置!$B$2,1)</f>
        <v>0</v>
      </c>
      <c r="K1176" s="52">
        <f>[1]!b_dq_amount($A1176,日期设置!B$2,2,10000)</f>
        <v>0</v>
      </c>
      <c r="L1176" s="26">
        <f>[1]!b_info_latestpar(A1176,日期设置!$B$2)</f>
        <v>100</v>
      </c>
      <c r="M1176" s="6">
        <f>[1]!b_info_outstandingbalance($A1176,日期设置!B$2)</f>
        <v>5</v>
      </c>
      <c r="N1176" s="7" t="str">
        <f>[1]!b_info_latestissurercreditrating2(A1176,日期设置!$B$2,"102","1")</f>
        <v>AAA</v>
      </c>
      <c r="O1176" s="8">
        <v>6.98</v>
      </c>
      <c r="P1176" s="9">
        <f>[1]!b_info_repurchasedate(A1176)</f>
        <v>0</v>
      </c>
      <c r="Q1176" s="8" t="s">
        <v>16713</v>
      </c>
      <c r="R1176" s="2" t="str">
        <f>IF((--IF(P1176=0,Q1176,P1176))&gt;(--日期设置!$B$2),IF(P1176=0,Q1176,P1176),Q1176)</f>
        <v>2022-07-05</v>
      </c>
      <c r="S1176" s="2" t="s">
        <v>18433</v>
      </c>
      <c r="T1176" s="8">
        <f>[1]!b_anal_ptmyear($A1176,日期设置!$B$2)</f>
        <v>1.2876712328767124</v>
      </c>
      <c r="U1176" s="8">
        <f>[1]!b_anal_termifexercise($A1176,日期设置!B$2)</f>
        <v>1.2876712328767124</v>
      </c>
      <c r="V1176" s="10">
        <f>[1]!b_dq_dirtyprice(A1176,日期设置!$B$2)</f>
        <v>104.8721</v>
      </c>
      <c r="W1176" s="11">
        <f>IF(U1176=0,ROUNDUP((Q1176-日期设置!$B$2)/365,0),ROUNDUP((R1176-日期设置!$B$2)/365,0))</f>
        <v>2</v>
      </c>
      <c r="X1176" s="18">
        <f>_xlfn.IFNA(VLOOKUP(A1176,过往入选债券!A:D,4,0),2)</f>
        <v>2</v>
      </c>
      <c r="Y1176" t="str">
        <f>_xlfn.IFNA(VLOOKUP(C1176,[2]Sheet1!$A:$A,1,0),3)</f>
        <v>冀中能源集团有限责任公司</v>
      </c>
    </row>
    <row r="1177" spans="1:25" hidden="1" x14ac:dyDescent="0.2">
      <c r="A1177" s="21" t="s">
        <v>14897</v>
      </c>
      <c r="B1177" s="21" t="s">
        <v>14898</v>
      </c>
      <c r="C1177" s="37" t="s">
        <v>1319</v>
      </c>
      <c r="D1177" s="26" t="str">
        <f>[1]!b_calc_yield(A1177,日期设置!$B$2,F1177,1,R1177,1,O1177,L1177,S1177,)</f>
        <v>Fetching...</v>
      </c>
      <c r="E1177" s="26">
        <f t="shared" si="36"/>
        <v>53.597174064312902</v>
      </c>
      <c r="F1177" s="18">
        <f>[1]!b_dq_cleanprice($A1177,日期设置!B$2)</f>
        <v>99.72</v>
      </c>
      <c r="G1177" s="18" t="str">
        <f t="shared" si="37"/>
        <v>7.75 + 0</v>
      </c>
      <c r="H1177" s="27">
        <f>[1]!b_dq_pctchange($A1177,日期设置!$B$2,1)/100</f>
        <v>0</v>
      </c>
      <c r="I1177" s="26">
        <f>[1]!b_pq_pctchange(A1177,日期设置!$B$4,日期设置!$B$2,1)</f>
        <v>0</v>
      </c>
      <c r="J1177" s="26">
        <f>[1]!b_pq_pctchange(A1177,日期设置!$C$4,日期设置!$B$2,1)</f>
        <v>0</v>
      </c>
      <c r="K1177" s="52">
        <f>[1]!b_dq_amount($A1177,日期设置!B$2,2,10000)</f>
        <v>0</v>
      </c>
      <c r="L1177" s="26">
        <f>[1]!b_info_latestpar(A1177,日期设置!$B$2)</f>
        <v>100</v>
      </c>
      <c r="M1177" s="6">
        <f>[1]!b_info_outstandingbalance($A1177,日期设置!B$2)</f>
        <v>10</v>
      </c>
      <c r="N1177" s="7" t="str">
        <f>[1]!b_info_latestissurercreditrating2(A1177,日期设置!$B$2,"102","1")</f>
        <v>AA</v>
      </c>
      <c r="O1177" s="8">
        <v>6.98</v>
      </c>
      <c r="P1177" s="9">
        <f>[1]!b_info_repurchasedate(A1177)</f>
        <v>0</v>
      </c>
      <c r="Q1177" s="8" t="s">
        <v>17349</v>
      </c>
      <c r="R1177" s="2" t="str">
        <f>IF((--IF(P1177=0,Q1177,P1177))&gt;(--日期设置!$B$2),IF(P1177=0,Q1177,P1177),Q1177)</f>
        <v>2028-12-21</v>
      </c>
      <c r="S1177" s="2" t="s">
        <v>17970</v>
      </c>
      <c r="T1177" s="8">
        <f>[1]!b_anal_ptmyear($A1177,日期设置!$B$2)</f>
        <v>7.7506849315068491</v>
      </c>
      <c r="U1177" s="8">
        <f>[1]!b_anal_termifexercise($A1177,日期设置!B$2)</f>
        <v>0</v>
      </c>
      <c r="V1177" s="10">
        <f>[1]!b_dq_dirtyprice(A1177,日期设置!$B$2)</f>
        <v>101.4602</v>
      </c>
      <c r="W1177" s="11">
        <f>IF(U1177=0,ROUNDUP((Q1177-日期设置!$B$2)/365,0),ROUNDUP((R1177-日期设置!$B$2)/365,0))</f>
        <v>8</v>
      </c>
      <c r="X1177" s="18">
        <f>_xlfn.IFNA(VLOOKUP(A1177,过往入选债券!A:D,4,0),2)</f>
        <v>2</v>
      </c>
      <c r="Y1177">
        <f>_xlfn.IFNA(VLOOKUP(C1177,[2]Sheet1!$A:$A,1,0),3)</f>
        <v>3</v>
      </c>
    </row>
    <row r="1178" spans="1:25" hidden="1" x14ac:dyDescent="0.2">
      <c r="A1178" s="21" t="s">
        <v>6163</v>
      </c>
      <c r="B1178" s="21" t="s">
        <v>6164</v>
      </c>
      <c r="C1178" s="37" t="s">
        <v>797</v>
      </c>
      <c r="D1178" s="26" t="str">
        <f>[1]!b_calc_yield(A1178,日期设置!$B$2,F1178,1,R1178,1,O1178,L1178,S1178,)</f>
        <v>Fetching...</v>
      </c>
      <c r="E1178" s="26">
        <f t="shared" si="36"/>
        <v>9.5700646756872843</v>
      </c>
      <c r="F1178" s="18">
        <f>[1]!b_dq_cleanprice($A1178,日期设置!B$2)</f>
        <v>98.634100000000004</v>
      </c>
      <c r="G1178" s="18" t="str">
        <f t="shared" si="37"/>
        <v>1.40 + 0</v>
      </c>
      <c r="H1178" s="27">
        <f>[1]!b_dq_pctchange($A1178,日期设置!$B$2,1)/100</f>
        <v>0</v>
      </c>
      <c r="I1178" s="26">
        <f>[1]!b_pq_pctchange(A1178,日期设置!$B$4,日期设置!$B$2,1)</f>
        <v>9.0240628155856921E-3</v>
      </c>
      <c r="J1178" s="26">
        <f>[1]!b_pq_pctchange(A1178,日期设置!$C$4,日期设置!$B$2,1)</f>
        <v>-3.1027826215094434</v>
      </c>
      <c r="K1178" s="52">
        <f>[1]!b_dq_amount($A1178,日期设置!B$2,2,10000)</f>
        <v>0</v>
      </c>
      <c r="L1178" s="26">
        <f>[1]!b_info_latestpar(A1178,日期设置!$B$2)</f>
        <v>100</v>
      </c>
      <c r="M1178" s="6">
        <f>[1]!b_info_outstandingbalance($A1178,日期设置!B$2)</f>
        <v>5</v>
      </c>
      <c r="N1178" s="7" t="str">
        <f>[1]!b_info_latestissurercreditrating2(A1178,日期设置!$B$2,"102","1")</f>
        <v>AA</v>
      </c>
      <c r="O1178" s="8">
        <v>6</v>
      </c>
      <c r="P1178" s="9">
        <f>[1]!b_info_repurchasedate(A1178)</f>
        <v>0</v>
      </c>
      <c r="Q1178" s="8" t="s">
        <v>16537</v>
      </c>
      <c r="R1178" s="2" t="str">
        <f>IF((--IF(P1178=0,Q1178,P1178))&gt;(--日期设置!$B$2),IF(P1178=0,Q1178,P1178),Q1178)</f>
        <v>2022-08-16</v>
      </c>
      <c r="S1178" s="2" t="s">
        <v>18286</v>
      </c>
      <c r="T1178" s="8">
        <f>[1]!b_anal_ptmyear($A1178,日期设置!$B$2)</f>
        <v>1.4027397260273973</v>
      </c>
      <c r="U1178" s="8">
        <f>[1]!b_anal_termifexercise($A1178,日期设置!B$2)</f>
        <v>0</v>
      </c>
      <c r="V1178" s="10">
        <f>[1]!b_dq_dirtyprice(A1178,日期设置!$B$2)</f>
        <v>102.21769999999999</v>
      </c>
      <c r="W1178" s="11">
        <f>IF(U1178=0,ROUNDUP((Q1178-日期设置!$B$2)/365,0),ROUNDUP((R1178-日期设置!$B$2)/365,0))</f>
        <v>2</v>
      </c>
      <c r="X1178" s="18">
        <f>_xlfn.IFNA(VLOOKUP(A1178,过往入选债券!A:D,4,0),2)</f>
        <v>2</v>
      </c>
      <c r="Y1178">
        <f>_xlfn.IFNA(VLOOKUP(C1178,[2]Sheet1!$A:$A,1,0),3)</f>
        <v>3</v>
      </c>
    </row>
    <row r="1179" spans="1:25" hidden="1" x14ac:dyDescent="0.2">
      <c r="A1179" s="21" t="s">
        <v>13573</v>
      </c>
      <c r="B1179" s="21" t="s">
        <v>13574</v>
      </c>
      <c r="C1179" s="37" t="s">
        <v>6220</v>
      </c>
      <c r="D1179" s="26" t="str">
        <f>[1]!b_calc_yield(A1179,日期设置!$B$2,F1179,1,R1179,1,O1179,L1179,S1179,)</f>
        <v>Fetching...</v>
      </c>
      <c r="E1179" s="26">
        <f t="shared" si="36"/>
        <v>31.293976228225606</v>
      </c>
      <c r="F1179" s="18">
        <f>[1]!b_dq_cleanprice($A1179,日期设置!B$2)</f>
        <v>56.935000000000002</v>
      </c>
      <c r="G1179" s="18" t="str">
        <f t="shared" si="37"/>
        <v>2.69 + 0</v>
      </c>
      <c r="H1179" s="27">
        <f>[1]!b_dq_pctchange($A1179,日期设置!$B$2,1)/100</f>
        <v>0</v>
      </c>
      <c r="I1179" s="26">
        <f>[1]!b_pq_pctchange(A1179,日期设置!$B$4,日期设置!$B$2,1)</f>
        <v>0</v>
      </c>
      <c r="J1179" s="26">
        <f>[1]!b_pq_pctchange(A1179,日期设置!$C$4,日期设置!$B$2,1)</f>
        <v>0</v>
      </c>
      <c r="K1179" s="52">
        <f>[1]!b_dq_amount($A1179,日期设置!B$2,2,10000)</f>
        <v>0</v>
      </c>
      <c r="L1179" s="26">
        <f>[1]!b_info_latestpar(A1179,日期设置!$B$2)</f>
        <v>60</v>
      </c>
      <c r="M1179" s="6">
        <f>[1]!b_info_outstandingbalance($A1179,日期设置!B$2)</f>
        <v>6.3</v>
      </c>
      <c r="N1179" s="7" t="str">
        <f>[1]!b_info_latestissurercreditrating2(A1179,日期设置!$B$2,"102","1")</f>
        <v>AA</v>
      </c>
      <c r="O1179" s="8">
        <v>5.34</v>
      </c>
      <c r="P1179" s="9">
        <f>[1]!b_info_repurchasedate(A1179)</f>
        <v>0</v>
      </c>
      <c r="Q1179" s="8" t="s">
        <v>17542</v>
      </c>
      <c r="R1179" s="2" t="str">
        <f>IF((--IF(P1179=0,Q1179,P1179))&gt;(--日期设置!$B$2),IF(P1179=0,Q1179,P1179),Q1179)</f>
        <v>2023-12-02</v>
      </c>
      <c r="S1179" s="2" t="s">
        <v>18995</v>
      </c>
      <c r="T1179" s="8">
        <f>[1]!b_anal_ptmyear($A1179,日期设置!$B$2)</f>
        <v>2.6986301369863015</v>
      </c>
      <c r="U1179" s="8">
        <f>[1]!b_anal_termifexercise($A1179,日期设置!B$2)</f>
        <v>0</v>
      </c>
      <c r="V1179" s="10">
        <f>[1]!b_dq_dirtyprice(A1179,日期设置!$B$2)</f>
        <v>57.900599999999997</v>
      </c>
      <c r="W1179" s="11">
        <f>IF(U1179=0,ROUNDUP((Q1179-日期设置!$B$2)/365,0),ROUNDUP((R1179-日期设置!$B$2)/365,0))</f>
        <v>3</v>
      </c>
      <c r="X1179" s="18">
        <f>_xlfn.IFNA(VLOOKUP(A1179,过往入选债券!A:D,4,0),2)</f>
        <v>2</v>
      </c>
      <c r="Y1179">
        <f>_xlfn.IFNA(VLOOKUP(C1179,[2]Sheet1!$A:$A,1,0),3)</f>
        <v>3</v>
      </c>
    </row>
    <row r="1180" spans="1:25" hidden="1" x14ac:dyDescent="0.2">
      <c r="A1180" s="21" t="s">
        <v>11014</v>
      </c>
      <c r="B1180" s="21" t="s">
        <v>11015</v>
      </c>
      <c r="C1180" s="37" t="s">
        <v>42</v>
      </c>
      <c r="D1180" s="26" t="str">
        <f>[1]!b_calc_yield(A1180,日期设置!$B$2,F1180,1,R1180,1,O1180,L1180,S1180,)</f>
        <v>Fetching...</v>
      </c>
      <c r="E1180" s="26">
        <f t="shared" si="36"/>
        <v>14.675778531916794</v>
      </c>
      <c r="F1180" s="18">
        <f>[1]!b_dq_cleanprice($A1180,日期设置!B$2)</f>
        <v>97.983699999999999</v>
      </c>
      <c r="G1180" s="18" t="str">
        <f t="shared" si="37"/>
        <v>4.18 + 2.18</v>
      </c>
      <c r="H1180" s="27">
        <f>[1]!b_dq_pctchange($A1180,日期设置!$B$2,1)/100</f>
        <v>0</v>
      </c>
      <c r="I1180" s="26">
        <f>[1]!b_pq_pctchange(A1180,日期设置!$B$4,日期设置!$B$2,1)</f>
        <v>0</v>
      </c>
      <c r="J1180" s="26">
        <f>[1]!b_pq_pctchange(A1180,日期设置!$C$4,日期设置!$B$2,1)</f>
        <v>-0.2608916938110708</v>
      </c>
      <c r="K1180" s="52">
        <f>[1]!b_dq_amount($A1180,日期设置!B$2,2,10000)</f>
        <v>0</v>
      </c>
      <c r="L1180" s="26">
        <f>[1]!b_info_latestpar(A1180,日期设置!$B$2)</f>
        <v>100</v>
      </c>
      <c r="M1180" s="6">
        <f>[1]!b_info_outstandingbalance($A1180,日期设置!B$2)</f>
        <v>5.5</v>
      </c>
      <c r="N1180" s="7" t="str">
        <f>[1]!b_info_latestissurercreditrating2(A1180,日期设置!$B$2,"102","1")</f>
        <v>AA</v>
      </c>
      <c r="O1180" s="8">
        <v>6</v>
      </c>
      <c r="P1180" s="9" t="str">
        <f>[1]!b_info_repurchasedate(A1180)</f>
        <v>2023-05-27</v>
      </c>
      <c r="Q1180" s="8" t="s">
        <v>16374</v>
      </c>
      <c r="R1180" s="2" t="str">
        <f>IF((--IF(P1180=0,Q1180,P1180))&gt;(--日期设置!$B$2),IF(P1180=0,Q1180,P1180),Q1180)</f>
        <v>2023-05-27</v>
      </c>
      <c r="S1180" s="2" t="s">
        <v>18151</v>
      </c>
      <c r="T1180" s="8">
        <f>[1]!b_anal_ptmyear($A1180,日期设置!$B$2)</f>
        <v>4.1808219178082195</v>
      </c>
      <c r="U1180" s="8">
        <f>[1]!b_anal_termifexercise($A1180,日期设置!B$2)</f>
        <v>2.1808219178082191</v>
      </c>
      <c r="V1180" s="10">
        <f>[1]!b_dq_dirtyprice(A1180,日期设置!$B$2)</f>
        <v>102.89879999999999</v>
      </c>
      <c r="W1180" s="11">
        <f>IF(U1180=0,ROUNDUP((Q1180-日期设置!$B$2)/365,0),ROUNDUP((R1180-日期设置!$B$2)/365,0))</f>
        <v>3</v>
      </c>
      <c r="X1180" s="18">
        <f>_xlfn.IFNA(VLOOKUP(A1180,过往入选债券!A:D,4,0),2)</f>
        <v>2</v>
      </c>
      <c r="Y1180">
        <f>_xlfn.IFNA(VLOOKUP(C1180,[2]Sheet1!$A:$A,1,0),3)</f>
        <v>3</v>
      </c>
    </row>
    <row r="1181" spans="1:25" hidden="1" x14ac:dyDescent="0.2">
      <c r="A1181" s="21" t="s">
        <v>14655</v>
      </c>
      <c r="B1181" s="21" t="s">
        <v>14656</v>
      </c>
      <c r="C1181" s="37" t="s">
        <v>3019</v>
      </c>
      <c r="D1181" s="26" t="str">
        <f>[1]!b_calc_yield(A1181,日期设置!$B$2,F1181,1,R1181,1,O1181,L1181,S1181,)</f>
        <v>Fetching...</v>
      </c>
      <c r="E1181" s="26">
        <f t="shared" si="36"/>
        <v>29.726404653922977</v>
      </c>
      <c r="F1181" s="18">
        <f>[1]!b_dq_cleanprice($A1181,日期设置!B$2)</f>
        <v>101.7389</v>
      </c>
      <c r="G1181" s="18" t="str">
        <f t="shared" si="37"/>
        <v>4.43 + 0</v>
      </c>
      <c r="H1181" s="27">
        <f>[1]!b_dq_pctchange($A1181,日期设置!$B$2,1)/100</f>
        <v>0</v>
      </c>
      <c r="I1181" s="26">
        <f>[1]!b_pq_pctchange(A1181,日期设置!$B$4,日期设置!$B$2,1)</f>
        <v>0</v>
      </c>
      <c r="J1181" s="26">
        <f>[1]!b_pq_pctchange(A1181,日期设置!$C$4,日期设置!$B$2,1)</f>
        <v>-0.93390328925586907</v>
      </c>
      <c r="K1181" s="52">
        <f>[1]!b_dq_amount($A1181,日期设置!B$2,2,10000)</f>
        <v>0</v>
      </c>
      <c r="L1181" s="26">
        <f>[1]!b_info_latestpar(A1181,日期设置!$B$2)</f>
        <v>100</v>
      </c>
      <c r="M1181" s="6">
        <f>[1]!b_info_outstandingbalance($A1181,日期设置!B$2)</f>
        <v>4</v>
      </c>
      <c r="N1181" s="7" t="str">
        <f>[1]!b_info_latestissurercreditrating2(A1181,日期设置!$B$2,"102","1")</f>
        <v>AA</v>
      </c>
      <c r="O1181" s="8">
        <v>7.5</v>
      </c>
      <c r="P1181" s="9">
        <f>[1]!b_info_repurchasedate(A1181)</f>
        <v>0</v>
      </c>
      <c r="Q1181" s="8" t="s">
        <v>17249</v>
      </c>
      <c r="R1181" s="2" t="str">
        <f>IF((--IF(P1181=0,Q1181,P1181))&gt;(--日期设置!$B$2),IF(P1181=0,Q1181,P1181),Q1181)</f>
        <v>2025-08-27</v>
      </c>
      <c r="S1181" s="2" t="s">
        <v>18072</v>
      </c>
      <c r="T1181" s="8">
        <f>[1]!b_anal_ptmyear($A1181,日期设置!$B$2)</f>
        <v>4.4328767123287669</v>
      </c>
      <c r="U1181" s="8">
        <f>[1]!b_anal_termifexercise($A1181,日期设置!B$2)</f>
        <v>0</v>
      </c>
      <c r="V1181" s="10">
        <f>[1]!b_dq_dirtyprice(A1181,日期设置!$B$2)</f>
        <v>105.9923</v>
      </c>
      <c r="W1181" s="11">
        <f>IF(U1181=0,ROUNDUP((Q1181-日期设置!$B$2)/365,0),ROUNDUP((R1181-日期设置!$B$2)/365,0))</f>
        <v>5</v>
      </c>
      <c r="X1181" s="18">
        <f>_xlfn.IFNA(VLOOKUP(A1181,过往入选债券!A:D,4,0),2)</f>
        <v>2</v>
      </c>
      <c r="Y1181">
        <f>_xlfn.IFNA(VLOOKUP(C1181,[2]Sheet1!$A:$A,1,0),3)</f>
        <v>3</v>
      </c>
    </row>
    <row r="1182" spans="1:25" hidden="1" x14ac:dyDescent="0.2">
      <c r="A1182" s="21" t="s">
        <v>6643</v>
      </c>
      <c r="B1182" s="21" t="s">
        <v>6644</v>
      </c>
      <c r="C1182" s="37" t="s">
        <v>6645</v>
      </c>
      <c r="D1182" s="26" t="str">
        <f>[1]!b_calc_yield(A1182,日期设置!$B$2,F1182,1,R1182,1,O1182,L1182,S1182,)</f>
        <v>Fetching...</v>
      </c>
      <c r="E1182" s="26">
        <f t="shared" si="36"/>
        <v>0.51877036089511552</v>
      </c>
      <c r="F1182" s="18">
        <f>[1]!b_dq_cleanprice($A1182,日期设置!B$2)</f>
        <v>100</v>
      </c>
      <c r="G1182" s="18" t="str">
        <f t="shared" si="37"/>
        <v>0.07 + 0</v>
      </c>
      <c r="H1182" s="27">
        <f>[1]!b_dq_pctchange($A1182,日期设置!$B$2,1)/100</f>
        <v>0</v>
      </c>
      <c r="I1182" s="26">
        <f>[1]!b_pq_pctchange(A1182,日期设置!$B$4,日期设置!$B$2,1)</f>
        <v>0</v>
      </c>
      <c r="J1182" s="26">
        <f>[1]!b_pq_pctchange(A1182,日期设置!$C$4,日期设置!$B$2,1)</f>
        <v>0</v>
      </c>
      <c r="K1182" s="52">
        <f>[1]!b_dq_amount($A1182,日期设置!B$2,2,10000)</f>
        <v>0</v>
      </c>
      <c r="L1182" s="26">
        <f>[1]!b_info_latestpar(A1182,日期设置!$B$2)</f>
        <v>100</v>
      </c>
      <c r="M1182" s="6">
        <f>[1]!b_info_outstandingbalance($A1182,日期设置!B$2)</f>
        <v>3</v>
      </c>
      <c r="N1182" s="7" t="str">
        <f>[1]!b_info_latestissurercreditrating2(A1182,日期设置!$B$2,"102","1")</f>
        <v>AA</v>
      </c>
      <c r="O1182" s="8">
        <v>7.5</v>
      </c>
      <c r="P1182" s="9">
        <f>[1]!b_info_repurchasedate(A1182)</f>
        <v>0</v>
      </c>
      <c r="Q1182" s="8" t="s">
        <v>16510</v>
      </c>
      <c r="R1182" s="2" t="str">
        <f>IF((--IF(P1182=0,Q1182,P1182))&gt;(--日期设置!$B$2),IF(P1182=0,Q1182,P1182),Q1182)</f>
        <v>2021-04-18</v>
      </c>
      <c r="S1182" s="2" t="s">
        <v>18265</v>
      </c>
      <c r="T1182" s="8">
        <f>[1]!b_anal_ptmyear($A1182,日期设置!$B$2)</f>
        <v>7.3972602739726029E-2</v>
      </c>
      <c r="U1182" s="8">
        <f>[1]!b_anal_termifexercise($A1182,日期设置!B$2)</f>
        <v>0</v>
      </c>
      <c r="V1182" s="10">
        <f>[1]!b_dq_dirtyprice(A1182,日期设置!$B$2)</f>
        <v>106.9452</v>
      </c>
      <c r="W1182" s="11">
        <f>IF(U1182=0,ROUNDUP((Q1182-日期设置!$B$2)/365,0),ROUNDUP((R1182-日期设置!$B$2)/365,0))</f>
        <v>1</v>
      </c>
      <c r="X1182" s="18">
        <f>_xlfn.IFNA(VLOOKUP(A1182,过往入选债券!A:D,4,0),2)</f>
        <v>2</v>
      </c>
      <c r="Y1182">
        <f>_xlfn.IFNA(VLOOKUP(C1182,[2]Sheet1!$A:$A,1,0),3)</f>
        <v>3</v>
      </c>
    </row>
    <row r="1183" spans="1:25" hidden="1" x14ac:dyDescent="0.2">
      <c r="A1183" s="21" t="s">
        <v>14123</v>
      </c>
      <c r="B1183" s="21" t="s">
        <v>14124</v>
      </c>
      <c r="C1183" s="37" t="s">
        <v>14125</v>
      </c>
      <c r="D1183" s="26" t="str">
        <f>[1]!b_calc_yield(A1183,日期设置!$B$2,F1183,1,R1183,1,O1183,L1183,S1183,)</f>
        <v>Fetching...</v>
      </c>
      <c r="E1183" s="26">
        <f t="shared" si="36"/>
        <v>32.54444841259614</v>
      </c>
      <c r="F1183" s="18">
        <f>[1]!b_dq_cleanprice($A1183,日期设置!B$2)</f>
        <v>79.410899999999998</v>
      </c>
      <c r="G1183" s="18" t="str">
        <f t="shared" si="37"/>
        <v>3.63 + 0</v>
      </c>
      <c r="H1183" s="27">
        <f>[1]!b_dq_pctchange($A1183,日期设置!$B$2,1)/100</f>
        <v>0</v>
      </c>
      <c r="I1183" s="26">
        <f>[1]!b_pq_pctchange(A1183,日期设置!$B$4,日期设置!$B$2,1)</f>
        <v>-4.7326255372974489E-2</v>
      </c>
      <c r="J1183" s="26">
        <f>[1]!b_pq_pctchange(A1183,日期设置!$C$4,日期设置!$B$2,1)</f>
        <v>-0.57605388689261072</v>
      </c>
      <c r="K1183" s="52">
        <f>[1]!b_dq_amount($A1183,日期设置!B$2,2,10000)</f>
        <v>0</v>
      </c>
      <c r="L1183" s="26">
        <f>[1]!b_info_latestpar(A1183,日期设置!$B$2)</f>
        <v>80</v>
      </c>
      <c r="M1183" s="6">
        <f>[1]!b_info_outstandingbalance($A1183,日期设置!B$2)</f>
        <v>8</v>
      </c>
      <c r="N1183" s="7" t="str">
        <f>[1]!b_info_latestissurercreditrating2(A1183,日期设置!$B$2,"102","1")</f>
        <v>AA</v>
      </c>
      <c r="O1183" s="8">
        <v>7</v>
      </c>
      <c r="P1183" s="9">
        <f>[1]!b_info_repurchasedate(A1183)</f>
        <v>0</v>
      </c>
      <c r="Q1183" s="8" t="s">
        <v>16312</v>
      </c>
      <c r="R1183" s="2" t="str">
        <f>IF((--IF(P1183=0,Q1183,P1183))&gt;(--日期设置!$B$2),IF(P1183=0,Q1183,P1183),Q1183)</f>
        <v>2024-11-07</v>
      </c>
      <c r="S1183" s="2" t="s">
        <v>17777</v>
      </c>
      <c r="T1183" s="8">
        <f>[1]!b_anal_ptmyear($A1183,日期设置!$B$2)</f>
        <v>3.6301369863013697</v>
      </c>
      <c r="U1183" s="8">
        <f>[1]!b_anal_termifexercise($A1183,日期设置!B$2)</f>
        <v>0</v>
      </c>
      <c r="V1183" s="10">
        <f>[1]!b_dq_dirtyprice(A1183,日期设置!$B$2)</f>
        <v>81.482100000000003</v>
      </c>
      <c r="W1183" s="11">
        <f>IF(U1183=0,ROUNDUP((Q1183-日期设置!$B$2)/365,0),ROUNDUP((R1183-日期设置!$B$2)/365,0))</f>
        <v>4</v>
      </c>
      <c r="X1183" s="18">
        <f>_xlfn.IFNA(VLOOKUP(A1183,过往入选债券!A:D,4,0),2)</f>
        <v>2</v>
      </c>
      <c r="Y1183">
        <f>_xlfn.IFNA(VLOOKUP(C1183,[2]Sheet1!$A:$A,1,0),3)</f>
        <v>3</v>
      </c>
    </row>
    <row r="1184" spans="1:25" hidden="1" x14ac:dyDescent="0.2">
      <c r="A1184" s="21" t="s">
        <v>14570</v>
      </c>
      <c r="B1184" s="21" t="s">
        <v>14571</v>
      </c>
      <c r="C1184" s="37" t="s">
        <v>14572</v>
      </c>
      <c r="D1184" s="26" t="str">
        <f>[1]!b_calc_yield(A1184,日期设置!$B$2,F1184,1,R1184,1,O1184,L1184,S1184,)</f>
        <v>Fetching...</v>
      </c>
      <c r="E1184" s="26">
        <f t="shared" si="36"/>
        <v>26.80793531780834</v>
      </c>
      <c r="F1184" s="18">
        <f>[1]!b_dq_cleanprice($A1184,日期设置!B$2)</f>
        <v>101.67140000000001</v>
      </c>
      <c r="G1184" s="18" t="str">
        <f t="shared" si="37"/>
        <v>4.09 + 0</v>
      </c>
      <c r="H1184" s="27">
        <f>[1]!b_dq_pctchange($A1184,日期设置!$B$2,1)/100</f>
        <v>0</v>
      </c>
      <c r="I1184" s="26">
        <f>[1]!b_pq_pctchange(A1184,日期设置!$B$4,日期设置!$B$2,1)</f>
        <v>0</v>
      </c>
      <c r="J1184" s="26">
        <f>[1]!b_pq_pctchange(A1184,日期设置!$C$4,日期设置!$B$2,1)</f>
        <v>1.7514784135114365</v>
      </c>
      <c r="K1184" s="52">
        <f>[1]!b_dq_amount($A1184,日期设置!B$2,2,10000)</f>
        <v>0</v>
      </c>
      <c r="L1184" s="26">
        <f>[1]!b_info_latestpar(A1184,日期设置!$B$2)</f>
        <v>100</v>
      </c>
      <c r="M1184" s="6">
        <f>[1]!b_info_outstandingbalance($A1184,日期设置!B$2)</f>
        <v>6</v>
      </c>
      <c r="N1184" s="7" t="str">
        <f>[1]!b_info_latestissurercreditrating2(A1184,日期设置!$B$2,"102","1")</f>
        <v>AA</v>
      </c>
      <c r="O1184" s="8">
        <v>7.5</v>
      </c>
      <c r="P1184" s="9">
        <f>[1]!b_info_repurchasedate(A1184)</f>
        <v>0</v>
      </c>
      <c r="Q1184" s="8" t="s">
        <v>16433</v>
      </c>
      <c r="R1184" s="2" t="str">
        <f>IF((--IF(P1184=0,Q1184,P1184))&gt;(--日期设置!$B$2),IF(P1184=0,Q1184,P1184),Q1184)</f>
        <v>2025-04-27</v>
      </c>
      <c r="S1184" s="2" t="s">
        <v>17868</v>
      </c>
      <c r="T1184" s="8">
        <f>[1]!b_anal_ptmyear($A1184,日期设置!$B$2)</f>
        <v>4.0986301369863014</v>
      </c>
      <c r="U1184" s="8">
        <f>[1]!b_anal_termifexercise($A1184,日期设置!B$2)</f>
        <v>0</v>
      </c>
      <c r="V1184" s="10">
        <f>[1]!b_dq_dirtyprice(A1184,日期设置!$B$2)</f>
        <v>108.43170000000001</v>
      </c>
      <c r="W1184" s="11">
        <f>IF(U1184=0,ROUNDUP((Q1184-日期设置!$B$2)/365,0),ROUNDUP((R1184-日期设置!$B$2)/365,0))</f>
        <v>5</v>
      </c>
      <c r="X1184" s="18">
        <f>_xlfn.IFNA(VLOOKUP(A1184,过往入选债券!A:D,4,0),2)</f>
        <v>2</v>
      </c>
      <c r="Y1184">
        <f>_xlfn.IFNA(VLOOKUP(C1184,[2]Sheet1!$A:$A,1,0),3)</f>
        <v>3</v>
      </c>
    </row>
    <row r="1185" spans="1:25" hidden="1" x14ac:dyDescent="0.2">
      <c r="A1185" s="21" t="s">
        <v>10125</v>
      </c>
      <c r="B1185" s="21" t="s">
        <v>10126</v>
      </c>
      <c r="C1185" s="37" t="s">
        <v>1049</v>
      </c>
      <c r="D1185" s="26" t="str">
        <f>[1]!b_calc_yield(A1185,日期设置!$B$2,F1185,1,R1185,1,O1185,L1185,S1185,)</f>
        <v>Fetching...</v>
      </c>
      <c r="E1185" s="26">
        <f t="shared" si="36"/>
        <v>13.968682272601551</v>
      </c>
      <c r="F1185" s="18">
        <f>[1]!b_dq_cleanprice($A1185,日期设置!B$2)</f>
        <v>94.97</v>
      </c>
      <c r="G1185" s="18" t="str">
        <f t="shared" si="37"/>
        <v>3.96 + 1.96</v>
      </c>
      <c r="H1185" s="27">
        <f>[1]!b_dq_pctchange($A1185,日期设置!$B$2,1)/100</f>
        <v>0</v>
      </c>
      <c r="I1185" s="26">
        <f>[1]!b_pq_pctchange(A1185,日期设置!$B$4,日期设置!$B$2,1)</f>
        <v>0.98818915639717464</v>
      </c>
      <c r="J1185" s="26">
        <f>[1]!b_pq_pctchange(A1185,日期设置!$C$4,日期设置!$B$2,1)</f>
        <v>-2.6672474313971724</v>
      </c>
      <c r="K1185" s="52">
        <f>[1]!b_dq_amount($A1185,日期设置!B$2,2,10000)</f>
        <v>0</v>
      </c>
      <c r="L1185" s="26">
        <f>[1]!b_info_latestpar(A1185,日期设置!$B$2)</f>
        <v>100</v>
      </c>
      <c r="M1185" s="6">
        <f>[1]!b_info_outstandingbalance($A1185,日期设置!B$2)</f>
        <v>5</v>
      </c>
      <c r="N1185" s="7" t="str">
        <f>[1]!b_info_latestissurercreditrating2(A1185,日期设置!$B$2,"102","1")</f>
        <v>AA+</v>
      </c>
      <c r="O1185" s="8">
        <v>4.1900000000000004</v>
      </c>
      <c r="P1185" s="9" t="str">
        <f>[1]!b_info_repurchasedate(A1185)</f>
        <v>2023-03-11</v>
      </c>
      <c r="Q1185" s="8" t="s">
        <v>17008</v>
      </c>
      <c r="R1185" s="2" t="str">
        <f>IF((--IF(P1185=0,Q1185,P1185))&gt;(--日期设置!$B$2),IF(P1185=0,Q1185,P1185),Q1185)</f>
        <v>2023-03-11</v>
      </c>
      <c r="S1185" s="2" t="s">
        <v>18149</v>
      </c>
      <c r="T1185" s="8">
        <f>[1]!b_anal_ptmyear($A1185,日期设置!$B$2)</f>
        <v>3.9698630136986299</v>
      </c>
      <c r="U1185" s="8">
        <f>[1]!b_anal_termifexercise($A1185,日期设置!B$2)</f>
        <v>1.9698630136986301</v>
      </c>
      <c r="V1185" s="10">
        <f>[1]!b_dq_dirtyprice(A1185,日期设置!$B$2)</f>
        <v>95.096299999999999</v>
      </c>
      <c r="W1185" s="11">
        <f>IF(U1185=0,ROUNDUP((Q1185-日期设置!$B$2)/365,0),ROUNDUP((R1185-日期设置!$B$2)/365,0))</f>
        <v>2</v>
      </c>
      <c r="X1185" s="18">
        <f>_xlfn.IFNA(VLOOKUP(A1185,过往入选债券!A:D,4,0),2)</f>
        <v>2</v>
      </c>
      <c r="Y1185">
        <f>_xlfn.IFNA(VLOOKUP(C1185,[2]Sheet1!$A:$A,1,0),3)</f>
        <v>3</v>
      </c>
    </row>
    <row r="1186" spans="1:25" hidden="1" x14ac:dyDescent="0.2">
      <c r="A1186" s="21" t="s">
        <v>9053</v>
      </c>
      <c r="B1186" s="21" t="s">
        <v>9054</v>
      </c>
      <c r="C1186" s="37" t="s">
        <v>1162</v>
      </c>
      <c r="D1186" s="26" t="str">
        <f>[1]!b_calc_yield(A1186,日期设置!$B$2,F1186,1,R1186,1,O1186,L1186,S1186,)</f>
        <v>Fetching...</v>
      </c>
      <c r="E1186" s="26">
        <f t="shared" si="36"/>
        <v>9.6028760712820294</v>
      </c>
      <c r="F1186" s="18">
        <f>[1]!b_dq_cleanprice($A1186,日期设置!B$2)</f>
        <v>100.3193</v>
      </c>
      <c r="G1186" s="18" t="str">
        <f t="shared" si="37"/>
        <v>3.41 + 1.41</v>
      </c>
      <c r="H1186" s="27">
        <f>[1]!b_dq_pctchange($A1186,日期设置!$B$2,1)/100</f>
        <v>0</v>
      </c>
      <c r="I1186" s="26">
        <f>[1]!b_pq_pctchange(A1186,日期设置!$B$4,日期设置!$B$2,1)</f>
        <v>0</v>
      </c>
      <c r="J1186" s="26">
        <f>[1]!b_pq_pctchange(A1186,日期设置!$C$4,日期设置!$B$2,1)</f>
        <v>-0.20780238778770518</v>
      </c>
      <c r="K1186" s="52">
        <f>[1]!b_dq_amount($A1186,日期设置!B$2,2,10000)</f>
        <v>0</v>
      </c>
      <c r="L1186" s="26">
        <f>[1]!b_info_latestpar(A1186,日期设置!$B$2)</f>
        <v>100</v>
      </c>
      <c r="M1186" s="6">
        <f>[1]!b_info_outstandingbalance($A1186,日期设置!B$2)</f>
        <v>10</v>
      </c>
      <c r="N1186" s="7" t="str">
        <f>[1]!b_info_latestissurercreditrating2(A1186,日期设置!$B$2,"102","1")</f>
        <v>AA</v>
      </c>
      <c r="O1186" s="8">
        <v>7.3</v>
      </c>
      <c r="P1186" s="9" t="str">
        <f>[1]!b_info_repurchasedate(A1186)</f>
        <v>2022-08-22</v>
      </c>
      <c r="Q1186" s="8" t="s">
        <v>16958</v>
      </c>
      <c r="R1186" s="2" t="str">
        <f>IF((--IF(P1186=0,Q1186,P1186))&gt;(--日期设置!$B$2),IF(P1186=0,Q1186,P1186),Q1186)</f>
        <v>2022-08-22</v>
      </c>
      <c r="S1186" s="2" t="s">
        <v>18336</v>
      </c>
      <c r="T1186" s="8">
        <f>[1]!b_anal_ptmyear($A1186,日期设置!$B$2)</f>
        <v>3.419178082191781</v>
      </c>
      <c r="U1186" s="8">
        <f>[1]!b_anal_termifexercise($A1186,日期设置!B$2)</f>
        <v>1.4191780821917808</v>
      </c>
      <c r="V1186" s="10">
        <f>[1]!b_dq_dirtyprice(A1186,日期设置!$B$2)</f>
        <v>104.55929999999999</v>
      </c>
      <c r="W1186" s="11">
        <f>IF(U1186=0,ROUNDUP((Q1186-日期设置!$B$2)/365,0),ROUNDUP((R1186-日期设置!$B$2)/365,0))</f>
        <v>2</v>
      </c>
      <c r="X1186" s="18">
        <f>_xlfn.IFNA(VLOOKUP(A1186,过往入选债券!A:D,4,0),2)</f>
        <v>2</v>
      </c>
      <c r="Y1186">
        <f>_xlfn.IFNA(VLOOKUP(C1186,[2]Sheet1!$A:$A,1,0),3)</f>
        <v>3</v>
      </c>
    </row>
    <row r="1187" spans="1:25" hidden="1" x14ac:dyDescent="0.2">
      <c r="A1187" s="21" t="s">
        <v>14871</v>
      </c>
      <c r="B1187" s="21" t="s">
        <v>14872</v>
      </c>
      <c r="C1187" s="37" t="s">
        <v>14572</v>
      </c>
      <c r="D1187" s="26" t="str">
        <f>[1]!b_calc_yield(A1187,日期设置!$B$2,F1187,1,R1187,1,O1187,L1187,S1187,)</f>
        <v>Fetching...</v>
      </c>
      <c r="E1187" s="26">
        <f t="shared" si="36"/>
        <v>32.359934310967887</v>
      </c>
      <c r="F1187" s="18">
        <f>[1]!b_dq_cleanprice($A1187,日期设置!B$2)</f>
        <v>101.86969999999999</v>
      </c>
      <c r="G1187" s="18" t="str">
        <f t="shared" si="37"/>
        <v>4.73 + 0</v>
      </c>
      <c r="H1187" s="27">
        <f>[1]!b_dq_pctchange($A1187,日期设置!$B$2,1)/100</f>
        <v>0</v>
      </c>
      <c r="I1187" s="26">
        <f>[1]!b_pq_pctchange(A1187,日期设置!$B$4,日期设置!$B$2,1)</f>
        <v>0</v>
      </c>
      <c r="J1187" s="26">
        <f>[1]!b_pq_pctchange(A1187,日期设置!$C$4,日期设置!$B$2,1)</f>
        <v>0</v>
      </c>
      <c r="K1187" s="52">
        <f>[1]!b_dq_amount($A1187,日期设置!B$2,2,10000)</f>
        <v>0</v>
      </c>
      <c r="L1187" s="26">
        <f>[1]!b_info_latestpar(A1187,日期设置!$B$2)</f>
        <v>100</v>
      </c>
      <c r="M1187" s="6">
        <f>[1]!b_info_outstandingbalance($A1187,日期设置!B$2)</f>
        <v>4</v>
      </c>
      <c r="N1187" s="7" t="str">
        <f>[1]!b_info_latestissurercreditrating2(A1187,日期设置!$B$2,"102","1")</f>
        <v>AA</v>
      </c>
      <c r="O1187" s="8">
        <v>7.5</v>
      </c>
      <c r="P1187" s="9">
        <f>[1]!b_info_repurchasedate(A1187)</f>
        <v>0</v>
      </c>
      <c r="Q1187" s="8" t="s">
        <v>17533</v>
      </c>
      <c r="R1187" s="2" t="str">
        <f>IF((--IF(P1187=0,Q1187,P1187))&gt;(--日期设置!$B$2),IF(P1187=0,Q1187,P1187),Q1187)</f>
        <v>2025-12-14</v>
      </c>
      <c r="S1187" s="2" t="s">
        <v>17979</v>
      </c>
      <c r="T1187" s="8">
        <f>[1]!b_anal_ptmyear($A1187,日期设置!$B$2)</f>
        <v>4.7315068493150685</v>
      </c>
      <c r="U1187" s="8">
        <f>[1]!b_anal_termifexercise($A1187,日期设置!B$2)</f>
        <v>0</v>
      </c>
      <c r="V1187" s="10">
        <f>[1]!b_dq_dirtyprice(A1187,日期设置!$B$2)</f>
        <v>103.88339999999999</v>
      </c>
      <c r="W1187" s="11">
        <f>IF(U1187=0,ROUNDUP((Q1187-日期设置!$B$2)/365,0),ROUNDUP((R1187-日期设置!$B$2)/365,0))</f>
        <v>5</v>
      </c>
      <c r="X1187" s="18">
        <f>_xlfn.IFNA(VLOOKUP(A1187,过往入选债券!A:D,4,0),2)</f>
        <v>2</v>
      </c>
      <c r="Y1187">
        <f>_xlfn.IFNA(VLOOKUP(C1187,[2]Sheet1!$A:$A,1,0),3)</f>
        <v>3</v>
      </c>
    </row>
    <row r="1188" spans="1:25" hidden="1" x14ac:dyDescent="0.2">
      <c r="A1188" s="21" t="s">
        <v>15910</v>
      </c>
      <c r="B1188" s="21" t="s">
        <v>15911</v>
      </c>
      <c r="C1188" s="37" t="s">
        <v>15383</v>
      </c>
      <c r="D1188" s="26" t="str">
        <f>[1]!b_calc_yield(A1188,日期设置!$B$2,F1188,1,R1188,1,O1188,L1188,S1188,)</f>
        <v>Fetching...</v>
      </c>
      <c r="E1188" s="26">
        <f t="shared" si="36"/>
        <v>28.521855855598567</v>
      </c>
      <c r="F1188" s="18">
        <f>[1]!b_dq_cleanprice($A1188,日期设置!B$2)</f>
        <v>99.92</v>
      </c>
      <c r="G1188" s="18" t="str">
        <f t="shared" si="37"/>
        <v>6.26 + 4.27</v>
      </c>
      <c r="H1188" s="27">
        <f>[1]!b_dq_pctchange($A1188,日期设置!$B$2,1)/100</f>
        <v>0</v>
      </c>
      <c r="I1188" s="26">
        <f>[1]!b_pq_pctchange(A1188,日期设置!$B$4,日期设置!$B$2,1)</f>
        <v>0</v>
      </c>
      <c r="J1188" s="26">
        <f>[1]!b_pq_pctchange(A1188,日期设置!$C$4,日期设置!$B$2,1)</f>
        <v>0</v>
      </c>
      <c r="K1188" s="52">
        <f>[1]!b_dq_amount($A1188,日期设置!B$2,2,10000)</f>
        <v>0</v>
      </c>
      <c r="L1188" s="26">
        <f>[1]!b_info_latestpar(A1188,日期设置!$B$2)</f>
        <v>100</v>
      </c>
      <c r="M1188" s="6">
        <f>[1]!b_info_outstandingbalance($A1188,日期设置!B$2)</f>
        <v>6</v>
      </c>
      <c r="N1188" s="7" t="str">
        <f>[1]!b_info_latestissurercreditrating2(A1188,日期设置!$B$2,"102","1")</f>
        <v>AA</v>
      </c>
      <c r="O1188" s="8">
        <v>7</v>
      </c>
      <c r="P1188" s="9" t="str">
        <f>[1]!b_info_repurchasedate(A1188)</f>
        <v>2025-06-28</v>
      </c>
      <c r="Q1188" s="8" t="s">
        <v>16032</v>
      </c>
      <c r="R1188" s="2" t="str">
        <f>IF((--IF(P1188=0,Q1188,P1188))&gt;(--日期设置!$B$2),IF(P1188=0,Q1188,P1188),Q1188)</f>
        <v>2025-06-28</v>
      </c>
      <c r="S1188" s="2" t="s">
        <v>17819</v>
      </c>
      <c r="T1188" s="8">
        <f>[1]!b_anal_ptmyear($A1188,日期设置!$B$2)</f>
        <v>6.2684931506849315</v>
      </c>
      <c r="U1188" s="8">
        <f>[1]!b_anal_termifexercise($A1188,日期设置!B$2)</f>
        <v>4.2712328767123289</v>
      </c>
      <c r="V1188" s="10">
        <f>[1]!b_dq_dirtyprice(A1188,日期设置!$B$2)</f>
        <v>105.04049999999999</v>
      </c>
      <c r="W1188" s="11">
        <f>IF(U1188=0,ROUNDUP((Q1188-日期设置!$B$2)/365,0),ROUNDUP((R1188-日期设置!$B$2)/365,0))</f>
        <v>5</v>
      </c>
      <c r="X1188" s="18">
        <f>_xlfn.IFNA(VLOOKUP(A1188,过往入选债券!A:D,4,0),2)</f>
        <v>2</v>
      </c>
      <c r="Y1188">
        <f>_xlfn.IFNA(VLOOKUP(C1188,[2]Sheet1!$A:$A,1,0),3)</f>
        <v>3</v>
      </c>
    </row>
    <row r="1189" spans="1:25" hidden="1" x14ac:dyDescent="0.2">
      <c r="A1189" s="21" t="s">
        <v>756</v>
      </c>
      <c r="B1189" s="21" t="s">
        <v>757</v>
      </c>
      <c r="C1189" s="37" t="s">
        <v>139</v>
      </c>
      <c r="D1189" s="26" t="str">
        <f>[1]!b_calc_yield(A1189,日期设置!$B$2,F1189,1,R1189,1,O1189,L1189,S1189,)</f>
        <v>Fetching...</v>
      </c>
      <c r="E1189" s="26">
        <f t="shared" si="36"/>
        <v>0.46090528826205901</v>
      </c>
      <c r="F1189" s="18">
        <f>[1]!b_dq_cleanprice($A1189,日期设置!B$2)</f>
        <v>100</v>
      </c>
      <c r="G1189" s="18" t="str">
        <f t="shared" si="37"/>
        <v>0.06 + 0</v>
      </c>
      <c r="H1189" s="27">
        <f>[1]!b_dq_pctchange($A1189,日期设置!$B$2,1)/100</f>
        <v>0</v>
      </c>
      <c r="I1189" s="26">
        <f>[1]!b_pq_pctchange(A1189,日期设置!$B$4,日期设置!$B$2,1)</f>
        <v>0</v>
      </c>
      <c r="J1189" s="26">
        <f>[1]!b_pq_pctchange(A1189,日期设置!$C$4,日期设置!$B$2,1)</f>
        <v>-0.513747010438102</v>
      </c>
      <c r="K1189" s="52">
        <f>[1]!b_dq_amount($A1189,日期设置!B$2,2,10000)</f>
        <v>0</v>
      </c>
      <c r="L1189" s="26">
        <f>[1]!b_info_latestpar(A1189,日期设置!$B$2)</f>
        <v>100</v>
      </c>
      <c r="M1189" s="6">
        <f>[1]!b_info_outstandingbalance($A1189,日期设置!B$2)</f>
        <v>9.6</v>
      </c>
      <c r="N1189" s="7">
        <f>[1]!b_info_latestissurercreditrating2(A1189,日期设置!$B$2,"102","1")</f>
        <v>0</v>
      </c>
      <c r="O1189" s="8">
        <v>7.5</v>
      </c>
      <c r="P1189" s="9" t="str">
        <f>[1]!b_info_repurchasedate(A1189)</f>
        <v>2019-04-15</v>
      </c>
      <c r="Q1189" s="8" t="s">
        <v>16163</v>
      </c>
      <c r="R1189" s="2" t="str">
        <f>IF((--IF(P1189=0,Q1189,P1189))&gt;(--日期设置!$B$2),IF(P1189=0,Q1189,P1189),Q1189)</f>
        <v>2021-04-15</v>
      </c>
      <c r="S1189" s="2" t="s">
        <v>17952</v>
      </c>
      <c r="T1189" s="8">
        <f>[1]!b_anal_ptmyear($A1189,日期设置!$B$2)</f>
        <v>6.575342465753424E-2</v>
      </c>
      <c r="U1189" s="8">
        <f>[1]!b_anal_termifexercise($A1189,日期设置!B$2)</f>
        <v>0</v>
      </c>
      <c r="V1189" s="10">
        <f>[1]!b_dq_dirtyprice(A1189,日期设置!$B$2)</f>
        <v>107.0068</v>
      </c>
      <c r="W1189" s="11">
        <f>IF(U1189=0,ROUNDUP((Q1189-日期设置!$B$2)/365,0),ROUNDUP((R1189-日期设置!$B$2)/365,0))</f>
        <v>1</v>
      </c>
      <c r="X1189" s="18">
        <f>_xlfn.IFNA(VLOOKUP(A1189,过往入选债券!A:D,4,0),2)</f>
        <v>2</v>
      </c>
      <c r="Y1189">
        <f>_xlfn.IFNA(VLOOKUP(C1189,[2]Sheet1!$A:$A,1,0),3)</f>
        <v>3</v>
      </c>
    </row>
    <row r="1190" spans="1:25" hidden="1" x14ac:dyDescent="0.2">
      <c r="A1190" s="21" t="s">
        <v>14577</v>
      </c>
      <c r="B1190" s="21" t="s">
        <v>14578</v>
      </c>
      <c r="C1190" s="37" t="s">
        <v>14579</v>
      </c>
      <c r="D1190" s="26" t="str">
        <f>[1]!b_calc_yield(A1190,日期设置!$B$2,F1190,1,R1190,1,O1190,L1190,S1190,)</f>
        <v>Fetching...</v>
      </c>
      <c r="E1190" s="26">
        <f t="shared" si="36"/>
        <v>26.93588768343389</v>
      </c>
      <c r="F1190" s="18">
        <f>[1]!b_dq_cleanprice($A1190,日期设置!B$2)</f>
        <v>101.6854</v>
      </c>
      <c r="G1190" s="18" t="str">
        <f t="shared" si="37"/>
        <v>4.11 + 0</v>
      </c>
      <c r="H1190" s="27">
        <f>[1]!b_dq_pctchange($A1190,日期设置!$B$2,1)/100</f>
        <v>0</v>
      </c>
      <c r="I1190" s="26">
        <f>[1]!b_pq_pctchange(A1190,日期设置!$B$4,日期设置!$B$2,1)</f>
        <v>0</v>
      </c>
      <c r="J1190" s="26">
        <f>[1]!b_pq_pctchange(A1190,日期设置!$C$4,日期设置!$B$2,1)</f>
        <v>0</v>
      </c>
      <c r="K1190" s="52">
        <f>[1]!b_dq_amount($A1190,日期设置!B$2,2,10000)</f>
        <v>0</v>
      </c>
      <c r="L1190" s="26">
        <f>[1]!b_info_latestpar(A1190,日期设置!$B$2)</f>
        <v>100</v>
      </c>
      <c r="M1190" s="6">
        <f>[1]!b_info_outstandingbalance($A1190,日期设置!B$2)</f>
        <v>10</v>
      </c>
      <c r="N1190" s="7" t="str">
        <f>[1]!b_info_latestissurercreditrating2(A1190,日期设置!$B$2,"102","1")</f>
        <v>AA-</v>
      </c>
      <c r="O1190" s="8">
        <v>7.5</v>
      </c>
      <c r="P1190" s="9">
        <f>[1]!b_info_repurchasedate(A1190)</f>
        <v>0</v>
      </c>
      <c r="Q1190" s="8" t="s">
        <v>16339</v>
      </c>
      <c r="R1190" s="2" t="str">
        <f>IF((--IF(P1190=0,Q1190,P1190))&gt;(--日期设置!$B$2),IF(P1190=0,Q1190,P1190),Q1190)</f>
        <v>2025-05-03</v>
      </c>
      <c r="S1190" s="2" t="s">
        <v>18117</v>
      </c>
      <c r="T1190" s="8">
        <f>[1]!b_anal_ptmyear($A1190,日期设置!$B$2)</f>
        <v>4.1150684931506847</v>
      </c>
      <c r="U1190" s="8">
        <f>[1]!b_anal_termifexercise($A1190,日期设置!B$2)</f>
        <v>0</v>
      </c>
      <c r="V1190" s="10">
        <f>[1]!b_dq_dirtyprice(A1190,日期设置!$B$2)</f>
        <v>108.3224</v>
      </c>
      <c r="W1190" s="11">
        <f>IF(U1190=0,ROUNDUP((Q1190-日期设置!$B$2)/365,0),ROUNDUP((R1190-日期设置!$B$2)/365,0))</f>
        <v>5</v>
      </c>
      <c r="X1190" s="18">
        <f>_xlfn.IFNA(VLOOKUP(A1190,过往入选债券!A:D,4,0),2)</f>
        <v>2</v>
      </c>
      <c r="Y1190">
        <f>_xlfn.IFNA(VLOOKUP(C1190,[2]Sheet1!$A:$A,1,0),3)</f>
        <v>3</v>
      </c>
    </row>
    <row r="1191" spans="1:25" hidden="1" x14ac:dyDescent="0.2">
      <c r="A1191" s="21" t="s">
        <v>8530</v>
      </c>
      <c r="B1191" s="21" t="s">
        <v>8531</v>
      </c>
      <c r="C1191" s="37" t="s">
        <v>5054</v>
      </c>
      <c r="D1191" s="26" t="str">
        <f>[1]!b_calc_yield(A1191,日期设置!$B$2,F1191,1,R1191,1,O1191,L1191,S1191,)</f>
        <v>Fetching...</v>
      </c>
      <c r="E1191" s="26">
        <f t="shared" si="36"/>
        <v>7.4686937988661661</v>
      </c>
      <c r="F1191" s="18">
        <f>[1]!b_dq_cleanprice($A1191,日期设置!B$2)</f>
        <v>99.448300000000003</v>
      </c>
      <c r="G1191" s="18" t="str">
        <f t="shared" si="37"/>
        <v>3.12 + 1.12</v>
      </c>
      <c r="H1191" s="27">
        <f>[1]!b_dq_pctchange($A1191,日期设置!$B$2,1)/100</f>
        <v>0</v>
      </c>
      <c r="I1191" s="26">
        <f>[1]!b_pq_pctchange(A1191,日期设置!$B$4,日期设置!$B$2,1)</f>
        <v>-0.55169999999999675</v>
      </c>
      <c r="J1191" s="26">
        <f>[1]!b_pq_pctchange(A1191,日期设置!$C$4,日期设置!$B$2,1)</f>
        <v>-0.55169999999999675</v>
      </c>
      <c r="K1191" s="52">
        <f>[1]!b_dq_amount($A1191,日期设置!B$2,2,10000)</f>
        <v>0</v>
      </c>
      <c r="L1191" s="26">
        <f>[1]!b_info_latestpar(A1191,日期设置!$B$2)</f>
        <v>100</v>
      </c>
      <c r="M1191" s="6">
        <f>[1]!b_info_outstandingbalance($A1191,日期设置!B$2)</f>
        <v>2</v>
      </c>
      <c r="N1191" s="7" t="str">
        <f>[1]!b_info_latestissurercreditrating2(A1191,日期设置!$B$2,"102","1")</f>
        <v>AA</v>
      </c>
      <c r="O1191" s="8">
        <v>6.5</v>
      </c>
      <c r="P1191" s="9" t="str">
        <f>[1]!b_info_repurchasedate(A1191)</f>
        <v>2022-05-06</v>
      </c>
      <c r="Q1191" s="8" t="s">
        <v>17735</v>
      </c>
      <c r="R1191" s="2" t="str">
        <f>IF((--IF(P1191=0,Q1191,P1191))&gt;(--日期设置!$B$2),IF(P1191=0,Q1191,P1191),Q1191)</f>
        <v>2022-05-06</v>
      </c>
      <c r="S1191" s="2" t="s">
        <v>17845</v>
      </c>
      <c r="T1191" s="8">
        <f>[1]!b_anal_ptmyear($A1191,日期设置!$B$2)</f>
        <v>3.1232876712328768</v>
      </c>
      <c r="U1191" s="8">
        <f>[1]!b_anal_termifexercise($A1191,日期设置!B$2)</f>
        <v>1.1232876712328768</v>
      </c>
      <c r="V1191" s="10">
        <f>[1]!b_dq_dirtyprice(A1191,日期设置!$B$2)</f>
        <v>105.1469</v>
      </c>
      <c r="W1191" s="11">
        <f>IF(U1191=0,ROUNDUP((Q1191-日期设置!$B$2)/365,0),ROUNDUP((R1191-日期设置!$B$2)/365,0))</f>
        <v>2</v>
      </c>
      <c r="X1191" s="18">
        <f>_xlfn.IFNA(VLOOKUP(A1191,过往入选债券!A:D,4,0),2)</f>
        <v>2</v>
      </c>
      <c r="Y1191">
        <f>_xlfn.IFNA(VLOOKUP(C1191,[2]Sheet1!$A:$A,1,0),3)</f>
        <v>3</v>
      </c>
    </row>
    <row r="1192" spans="1:25" hidden="1" x14ac:dyDescent="0.2">
      <c r="A1192" s="21" t="s">
        <v>9888</v>
      </c>
      <c r="B1192" s="21" t="s">
        <v>9889</v>
      </c>
      <c r="C1192" s="37" t="s">
        <v>215</v>
      </c>
      <c r="D1192" s="26" t="str">
        <f>[1]!b_calc_yield(A1192,日期设置!$B$2,F1192,1,R1192,1,O1192,L1192,S1192,)</f>
        <v>Fetching...</v>
      </c>
      <c r="E1192" s="26">
        <f t="shared" si="36"/>
        <v>13.310528826544378</v>
      </c>
      <c r="F1192" s="18">
        <f>[1]!b_dq_cleanprice($A1192,日期设置!B$2)</f>
        <v>97.736099999999993</v>
      </c>
      <c r="G1192" s="18" t="str">
        <f t="shared" si="37"/>
        <v>1.89 + 0</v>
      </c>
      <c r="H1192" s="27">
        <f>[1]!b_dq_pctchange($A1192,日期设置!$B$2,1)/100</f>
        <v>0</v>
      </c>
      <c r="I1192" s="26">
        <f>[1]!b_pq_pctchange(A1192,日期设置!$B$4,日期设置!$B$2,1)</f>
        <v>-0.57264061689336943</v>
      </c>
      <c r="J1192" s="26">
        <f>[1]!b_pq_pctchange(A1192,日期设置!$C$4,日期设置!$B$2,1)</f>
        <v>-0.57264061689336943</v>
      </c>
      <c r="K1192" s="52">
        <f>[1]!b_dq_amount($A1192,日期设置!B$2,2,10000)</f>
        <v>0</v>
      </c>
      <c r="L1192" s="26">
        <f>[1]!b_info_latestpar(A1192,日期设置!$B$2)</f>
        <v>100</v>
      </c>
      <c r="M1192" s="6">
        <f>[1]!b_info_outstandingbalance($A1192,日期设置!B$2)</f>
        <v>10</v>
      </c>
      <c r="N1192" s="7" t="str">
        <f>[1]!b_info_latestissurercreditrating2(A1192,日期设置!$B$2,"102","1")</f>
        <v>AA+</v>
      </c>
      <c r="O1192" s="8">
        <v>5.7</v>
      </c>
      <c r="P1192" s="9">
        <f>[1]!b_info_repurchasedate(A1192)</f>
        <v>0</v>
      </c>
      <c r="Q1192" s="8" t="s">
        <v>16726</v>
      </c>
      <c r="R1192" s="2" t="str">
        <f>IF((--IF(P1192=0,Q1192,P1192))&gt;(--日期设置!$B$2),IF(P1192=0,Q1192,P1192),Q1192)</f>
        <v>2023-02-13</v>
      </c>
      <c r="S1192" s="2" t="s">
        <v>18447</v>
      </c>
      <c r="T1192" s="8">
        <f>[1]!b_anal_ptmyear($A1192,日期设置!$B$2)</f>
        <v>1.8986301369863012</v>
      </c>
      <c r="U1192" s="8">
        <f>[1]!b_anal_termifexercise($A1192,日期设置!B$2)</f>
        <v>0</v>
      </c>
      <c r="V1192" s="10">
        <f>[1]!b_dq_dirtyprice(A1192,日期设置!$B$2)</f>
        <v>98.313900000000004</v>
      </c>
      <c r="W1192" s="11">
        <f>IF(U1192=0,ROUNDUP((Q1192-日期设置!$B$2)/365,0),ROUNDUP((R1192-日期设置!$B$2)/365,0))</f>
        <v>2</v>
      </c>
      <c r="X1192" s="18">
        <f>_xlfn.IFNA(VLOOKUP(A1192,过往入选债券!A:D,4,0),2)</f>
        <v>2</v>
      </c>
      <c r="Y1192">
        <f>_xlfn.IFNA(VLOOKUP(C1192,[2]Sheet1!$A:$A,1,0),3)</f>
        <v>3</v>
      </c>
    </row>
    <row r="1193" spans="1:25" hidden="1" x14ac:dyDescent="0.2">
      <c r="A1193" s="21" t="s">
        <v>12274</v>
      </c>
      <c r="B1193" s="21" t="s">
        <v>12275</v>
      </c>
      <c r="C1193" s="37" t="s">
        <v>12276</v>
      </c>
      <c r="D1193" s="26" t="str">
        <f>[1]!b_calc_yield(A1193,日期设置!$B$2,F1193,1,R1193,1,O1193,L1193,S1193,)</f>
        <v>Fetching...</v>
      </c>
      <c r="E1193" s="26">
        <f t="shared" si="36"/>
        <v>33.782819309674551</v>
      </c>
      <c r="F1193" s="18">
        <f>[1]!b_dq_cleanprice($A1193,日期设置!B$2)</f>
        <v>19.710100000000001</v>
      </c>
      <c r="G1193" s="18" t="str">
        <f t="shared" si="37"/>
        <v>0.96 + 0</v>
      </c>
      <c r="H1193" s="27">
        <f>[1]!b_dq_pctchange($A1193,日期设置!$B$2,1)/100</f>
        <v>0</v>
      </c>
      <c r="I1193" s="26">
        <f>[1]!b_pq_pctchange(A1193,日期设置!$B$4,日期设置!$B$2,1)</f>
        <v>0</v>
      </c>
      <c r="J1193" s="26">
        <f>[1]!b_pq_pctchange(A1193,日期设置!$C$4,日期设置!$B$2,1)</f>
        <v>-49.999873161153822</v>
      </c>
      <c r="K1193" s="52">
        <f>[1]!b_dq_amount($A1193,日期设置!B$2,2,10000)</f>
        <v>0</v>
      </c>
      <c r="L1193" s="26">
        <f>[1]!b_info_latestpar(A1193,日期设置!$B$2)</f>
        <v>19.999999999999996</v>
      </c>
      <c r="M1193" s="6">
        <f>[1]!b_info_outstandingbalance($A1193,日期设置!B$2)</f>
        <v>3.6</v>
      </c>
      <c r="N1193" s="7" t="str">
        <f>[1]!b_info_latestissurercreditrating2(A1193,日期设置!$B$2,"102","1")</f>
        <v>AA</v>
      </c>
      <c r="O1193" s="8">
        <v>6.43</v>
      </c>
      <c r="P1193" s="9">
        <f>[1]!b_info_repurchasedate(A1193)</f>
        <v>0</v>
      </c>
      <c r="Q1193" s="8" t="s">
        <v>16834</v>
      </c>
      <c r="R1193" s="2" t="str">
        <f>IF((--IF(P1193=0,Q1193,P1193))&gt;(--日期设置!$B$2),IF(P1193=0,Q1193,P1193),Q1193)</f>
        <v>2022-03-09</v>
      </c>
      <c r="S1193" s="2" t="s">
        <v>18916</v>
      </c>
      <c r="T1193" s="8">
        <f>[1]!b_anal_ptmyear($A1193,日期设置!$B$2)</f>
        <v>0.96438356164383565</v>
      </c>
      <c r="U1193" s="8">
        <f>[1]!b_anal_termifexercise($A1193,日期设置!B$2)</f>
        <v>0</v>
      </c>
      <c r="V1193" s="10">
        <f>[1]!b_dq_dirtyprice(A1193,日期设置!$B$2)</f>
        <v>19.7559</v>
      </c>
      <c r="W1193" s="11">
        <f>IF(U1193=0,ROUNDUP((Q1193-日期设置!$B$2)/365,0),ROUNDUP((R1193-日期设置!$B$2)/365,0))</f>
        <v>1</v>
      </c>
      <c r="X1193" s="18">
        <f>_xlfn.IFNA(VLOOKUP(A1193,过往入选债券!A:D,4,0),2)</f>
        <v>2</v>
      </c>
      <c r="Y1193">
        <f>_xlfn.IFNA(VLOOKUP(C1193,[2]Sheet1!$A:$A,1,0),3)</f>
        <v>3</v>
      </c>
    </row>
    <row r="1194" spans="1:25" hidden="1" x14ac:dyDescent="0.2">
      <c r="A1194" s="21" t="s">
        <v>1738</v>
      </c>
      <c r="B1194" s="21" t="s">
        <v>1739</v>
      </c>
      <c r="C1194" s="37" t="s">
        <v>869</v>
      </c>
      <c r="D1194" s="26" t="str">
        <f>[1]!b_calc_yield(A1194,日期设置!$B$2,F1194,1,R1194,1,O1194,L1194,S1194,)</f>
        <v>Fetching...</v>
      </c>
      <c r="E1194" s="26">
        <f t="shared" si="36"/>
        <v>0.38379291990773279</v>
      </c>
      <c r="F1194" s="18">
        <f>[1]!b_dq_cleanprice($A1194,日期设置!B$2)</f>
        <v>100</v>
      </c>
      <c r="G1194" s="18" t="str">
        <f t="shared" si="37"/>
        <v>2.05 + 0.05</v>
      </c>
      <c r="H1194" s="27">
        <f>[1]!b_dq_pctchange($A1194,日期设置!$B$2,1)/100</f>
        <v>0</v>
      </c>
      <c r="I1194" s="26">
        <f>[1]!b_pq_pctchange(A1194,日期设置!$B$4,日期设置!$B$2,1)</f>
        <v>0</v>
      </c>
      <c r="J1194" s="26">
        <f>[1]!b_pq_pctchange(A1194,日期设置!$C$4,日期设置!$B$2,1)</f>
        <v>0</v>
      </c>
      <c r="K1194" s="52">
        <f>[1]!b_dq_amount($A1194,日期设置!B$2,2,10000)</f>
        <v>0</v>
      </c>
      <c r="L1194" s="26">
        <f>[1]!b_info_latestpar(A1194,日期设置!$B$2)</f>
        <v>100</v>
      </c>
      <c r="M1194" s="6">
        <f>[1]!b_info_outstandingbalance($A1194,日期设置!B$2)</f>
        <v>10</v>
      </c>
      <c r="N1194" s="7">
        <f>[1]!b_info_latestissurercreditrating2(A1194,日期设置!$B$2,"102","1")</f>
        <v>0</v>
      </c>
      <c r="O1194" s="8">
        <v>7.5</v>
      </c>
      <c r="P1194" s="9" t="str">
        <f>[1]!b_info_repurchasedate(A1194)</f>
        <v>2021-04-12</v>
      </c>
      <c r="Q1194" s="8" t="s">
        <v>16602</v>
      </c>
      <c r="R1194" s="2" t="str">
        <f>IF((--IF(P1194=0,Q1194,P1194))&gt;(--日期设置!$B$2),IF(P1194=0,Q1194,P1194),Q1194)</f>
        <v>2021-04-12</v>
      </c>
      <c r="S1194" s="2" t="s">
        <v>19032</v>
      </c>
      <c r="T1194" s="8">
        <f>[1]!b_anal_ptmyear($A1194,日期设置!$B$2)</f>
        <v>2.0547945205479454</v>
      </c>
      <c r="U1194" s="8">
        <f>[1]!b_anal_termifexercise($A1194,日期设置!B$2)</f>
        <v>5.7534246575342465E-2</v>
      </c>
      <c r="V1194" s="10">
        <f>[1]!b_dq_dirtyprice(A1194,日期设置!$B$2)</f>
        <v>107.089</v>
      </c>
      <c r="W1194" s="11">
        <f>IF(U1194=0,ROUNDUP((Q1194-日期设置!$B$2)/365,0),ROUNDUP((R1194-日期设置!$B$2)/365,0))</f>
        <v>1</v>
      </c>
      <c r="X1194" s="18">
        <f>_xlfn.IFNA(VLOOKUP(A1194,过往入选债券!A:D,4,0),2)</f>
        <v>2</v>
      </c>
      <c r="Y1194">
        <f>_xlfn.IFNA(VLOOKUP(C1194,[2]Sheet1!$A:$A,1,0),3)</f>
        <v>3</v>
      </c>
    </row>
    <row r="1195" spans="1:25" hidden="1" x14ac:dyDescent="0.2">
      <c r="A1195" s="28" t="s">
        <v>20710</v>
      </c>
      <c r="B1195" s="28" t="s">
        <v>20711</v>
      </c>
      <c r="C1195" s="39" t="s">
        <v>20810</v>
      </c>
      <c r="D1195" s="26" t="str">
        <f>[1]!b_calc_yield(A1195,日期设置!$B$2,F1195,1,R1195,1,O1195,L1195,S1195,)</f>
        <v>Fetching...</v>
      </c>
      <c r="E1195" s="26">
        <f t="shared" si="36"/>
        <v>44.566693565847217</v>
      </c>
      <c r="F1195" s="18">
        <f>[1]!b_dq_cleanprice($A1195,日期设置!B$2)</f>
        <v>98.401700000000005</v>
      </c>
      <c r="G1195" s="18" t="str">
        <f t="shared" si="37"/>
        <v>6.52 + 0</v>
      </c>
      <c r="H1195" s="27">
        <f>[1]!b_dq_pctchange($A1195,日期设置!$B$2,1)/100</f>
        <v>0</v>
      </c>
      <c r="I1195" s="26">
        <f>[1]!b_pq_pctchange(A1195,日期设置!$B$4,日期设置!$B$2,1)</f>
        <v>-7.1796767419081892E-2</v>
      </c>
      <c r="J1195" s="26">
        <f>[1]!b_pq_pctchange(A1195,日期设置!$C$4,日期设置!$B$2,1)</f>
        <v>-1.5982999999999949</v>
      </c>
      <c r="K1195" s="52">
        <f>[1]!b_dq_amount($A1195,日期设置!B$2,2,10000)</f>
        <v>0</v>
      </c>
      <c r="L1195" s="26">
        <f>[1]!b_info_latestpar(A1195,日期设置!$B$2)</f>
        <v>100</v>
      </c>
      <c r="M1195" s="6">
        <f>[1]!b_info_outstandingbalance($A1195,日期设置!B$2)</f>
        <v>7</v>
      </c>
      <c r="N1195" s="7" t="str">
        <f>[1]!b_info_latestissurercreditrating2(A1195,日期设置!$B$2,"102","1")</f>
        <v>AA</v>
      </c>
      <c r="O1195" s="8">
        <v>6.7</v>
      </c>
      <c r="P1195" s="9">
        <f>[1]!b_info_repurchasedate(A1195)</f>
        <v>0</v>
      </c>
      <c r="Q1195" s="8" t="s">
        <v>20830</v>
      </c>
      <c r="R1195" s="2" t="str">
        <f>IF((--IF(P1195=0,Q1195,P1195))&gt;(--日期设置!$B$2),IF(P1195=0,Q1195,P1195),Q1195)</f>
        <v>2027-09-28</v>
      </c>
      <c r="S1195" s="31" t="s">
        <v>17447</v>
      </c>
      <c r="T1195" s="8">
        <f>[1]!b_anal_ptmyear($A1195,日期设置!$B$2)</f>
        <v>6.5205479452054798</v>
      </c>
      <c r="U1195" s="8">
        <f>[1]!b_anal_termifexercise($A1195,日期设置!B$2)</f>
        <v>0</v>
      </c>
      <c r="V1195" s="10">
        <f>[1]!b_dq_dirtyprice(A1195,日期设置!$B$2)</f>
        <v>101.614</v>
      </c>
      <c r="W1195" s="11">
        <f>IF(U1195=0,ROUNDUP((Q1195-日期设置!$B$2)/365,0),ROUNDUP((R1195-日期设置!$B$2)/365,0))</f>
        <v>7</v>
      </c>
      <c r="X1195" s="18">
        <f>_xlfn.IFNA(VLOOKUP(A1195,过往入选债券!A:D,4,0),2)</f>
        <v>2</v>
      </c>
      <c r="Y1195">
        <f>_xlfn.IFNA(VLOOKUP(C1195,[2]Sheet1!$A:$A,1,0),3)</f>
        <v>3</v>
      </c>
    </row>
    <row r="1196" spans="1:25" hidden="1" x14ac:dyDescent="0.2">
      <c r="A1196" s="21" t="s">
        <v>1684</v>
      </c>
      <c r="B1196" s="21" t="s">
        <v>1685</v>
      </c>
      <c r="C1196" s="37" t="s">
        <v>1414</v>
      </c>
      <c r="D1196" s="26" t="str">
        <f>[1]!b_calc_yield(A1196,日期设置!$B$2,F1196,1,R1196,1,O1196,L1196,S1196,)</f>
        <v>Fetching...</v>
      </c>
      <c r="E1196" s="26">
        <f t="shared" si="36"/>
        <v>28.000000000000004</v>
      </c>
      <c r="F1196" s="18">
        <f>[1]!b_dq_cleanprice($A1196,日期设置!B$2)</f>
        <v>100</v>
      </c>
      <c r="G1196" s="18" t="str">
        <f t="shared" si="37"/>
        <v>3 + 0</v>
      </c>
      <c r="H1196" s="27">
        <f>[1]!b_dq_pctchange($A1196,日期设置!$B$2,1)/100</f>
        <v>0</v>
      </c>
      <c r="I1196" s="26">
        <f>[1]!b_pq_pctchange(A1196,日期设置!$B$4,日期设置!$B$2,1)</f>
        <v>0</v>
      </c>
      <c r="J1196" s="26">
        <f>[1]!b_pq_pctchange(A1196,日期设置!$C$4,日期设置!$B$2,1)</f>
        <v>0</v>
      </c>
      <c r="K1196" s="52">
        <f>[1]!b_dq_amount($A1196,日期设置!B$2,2,10000)</f>
        <v>0</v>
      </c>
      <c r="L1196" s="26">
        <f>[1]!b_info_latestpar(A1196,日期设置!$B$2)</f>
        <v>100</v>
      </c>
      <c r="M1196" s="6">
        <f>[1]!b_info_outstandingbalance($A1196,日期设置!B$2)</f>
        <v>1</v>
      </c>
      <c r="N1196" s="7">
        <f>[1]!b_info_latestissurercreditrating2(A1196,日期设置!$B$2,"102","1")</f>
        <v>0</v>
      </c>
      <c r="O1196" s="8">
        <v>7</v>
      </c>
      <c r="P1196" s="9">
        <f>[1]!b_info_repurchasedate(A1196)</f>
        <v>0</v>
      </c>
      <c r="Q1196" s="8" t="s">
        <v>16938</v>
      </c>
      <c r="R1196" s="2" t="str">
        <f>IF((--IF(P1196=0,Q1196,P1196))&gt;(--日期设置!$B$2),IF(P1196=0,Q1196,P1196),Q1196)</f>
        <v>2024-03-22</v>
      </c>
      <c r="S1196" s="2" t="s">
        <v>18320</v>
      </c>
      <c r="T1196" s="8">
        <f>[1]!b_anal_ptmyear($A1196,日期设置!$B$2)</f>
        <v>3</v>
      </c>
      <c r="U1196" s="8">
        <f>[1]!b_anal_termifexercise($A1196,日期设置!B$2)</f>
        <v>0</v>
      </c>
      <c r="V1196" s="10">
        <f>[1]!b_dq_dirtyprice(A1196,日期设置!$B$2)</f>
        <v>100</v>
      </c>
      <c r="W1196" s="11">
        <f>IF(U1196=0,ROUNDUP((Q1196-日期设置!$B$2)/365,0),ROUNDUP((R1196-日期设置!$B$2)/365,0))</f>
        <v>4</v>
      </c>
      <c r="X1196" s="18">
        <f>_xlfn.IFNA(VLOOKUP(A1196,过往入选债券!A:D,4,0),2)</f>
        <v>2</v>
      </c>
      <c r="Y1196">
        <f>_xlfn.IFNA(VLOOKUP(C1196,[2]Sheet1!$A:$A,1,0),3)</f>
        <v>3</v>
      </c>
    </row>
    <row r="1197" spans="1:25" hidden="1" x14ac:dyDescent="0.2">
      <c r="A1197" s="21" t="s">
        <v>10381</v>
      </c>
      <c r="B1197" s="21" t="s">
        <v>10382</v>
      </c>
      <c r="C1197" s="37" t="s">
        <v>10383</v>
      </c>
      <c r="D1197" s="26" t="str">
        <f>[1]!b_calc_yield(A1197,日期设置!$B$2,F1197,1,R1197,1,O1197,L1197,S1197,)</f>
        <v>Fetching...</v>
      </c>
      <c r="E1197" s="26">
        <f t="shared" si="36"/>
        <v>13.144914323117574</v>
      </c>
      <c r="F1197" s="18">
        <f>[1]!b_dq_cleanprice($A1197,日期设置!B$2)</f>
        <v>100</v>
      </c>
      <c r="G1197" s="18" t="str">
        <f t="shared" si="37"/>
        <v>2.00 + 0</v>
      </c>
      <c r="H1197" s="27">
        <f>[1]!b_dq_pctchange($A1197,日期设置!$B$2,1)/100</f>
        <v>0</v>
      </c>
      <c r="I1197" s="26">
        <f>[1]!b_pq_pctchange(A1197,日期设置!$B$4,日期设置!$B$2,1)</f>
        <v>0</v>
      </c>
      <c r="J1197" s="26">
        <f>[1]!b_pq_pctchange(A1197,日期设置!$C$4,日期设置!$B$2,1)</f>
        <v>0</v>
      </c>
      <c r="K1197" s="52">
        <f>[1]!b_dq_amount($A1197,日期设置!B$2,2,10000)</f>
        <v>0</v>
      </c>
      <c r="L1197" s="26">
        <f>[1]!b_info_latestpar(A1197,日期设置!$B$2)</f>
        <v>100</v>
      </c>
      <c r="M1197" s="6">
        <f>[1]!b_info_outstandingbalance($A1197,日期设置!B$2)</f>
        <v>6</v>
      </c>
      <c r="N1197" s="7" t="str">
        <f>[1]!b_info_latestissurercreditrating2(A1197,日期设置!$B$2,"102","1")</f>
        <v>AA</v>
      </c>
      <c r="O1197" s="8">
        <v>7</v>
      </c>
      <c r="P1197" s="9">
        <f>[1]!b_info_repurchasedate(A1197)</f>
        <v>0</v>
      </c>
      <c r="Q1197" s="8" t="s">
        <v>16225</v>
      </c>
      <c r="R1197" s="2" t="str">
        <f>IF((--IF(P1197=0,Q1197,P1197))&gt;(--日期设置!$B$2),IF(P1197=0,Q1197,P1197),Q1197)</f>
        <v>2023-03-25</v>
      </c>
      <c r="S1197" s="2" t="s">
        <v>18165</v>
      </c>
      <c r="T1197" s="8">
        <f>[1]!b_anal_ptmyear($A1197,日期设置!$B$2)</f>
        <v>2.0082191780821916</v>
      </c>
      <c r="U1197" s="8">
        <f>[1]!b_anal_termifexercise($A1197,日期设置!B$2)</f>
        <v>0</v>
      </c>
      <c r="V1197" s="10">
        <f>[1]!b_dq_dirtyprice(A1197,日期设置!$B$2)</f>
        <v>106.9425</v>
      </c>
      <c r="W1197" s="11">
        <f>IF(U1197=0,ROUNDUP((Q1197-日期设置!$B$2)/365,0),ROUNDUP((R1197-日期设置!$B$2)/365,0))</f>
        <v>3</v>
      </c>
      <c r="X1197" s="18">
        <f>_xlfn.IFNA(VLOOKUP(A1197,过往入选债券!A:D,4,0),2)</f>
        <v>2</v>
      </c>
      <c r="Y1197">
        <f>_xlfn.IFNA(VLOOKUP(C1197,[2]Sheet1!$A:$A,1,0),3)</f>
        <v>3</v>
      </c>
    </row>
    <row r="1198" spans="1:25" hidden="1" x14ac:dyDescent="0.2">
      <c r="A1198" s="21" t="s">
        <v>2785</v>
      </c>
      <c r="B1198" s="21" t="s">
        <v>2786</v>
      </c>
      <c r="C1198" s="37" t="s">
        <v>465</v>
      </c>
      <c r="D1198" s="26" t="str">
        <f>[1]!b_calc_yield(A1198,日期设置!$B$2,F1198,1,R1198,1,O1198,L1198,S1198,)</f>
        <v>Fetching...</v>
      </c>
      <c r="E1198" s="26">
        <f t="shared" si="36"/>
        <v>6.9794599436908245</v>
      </c>
      <c r="F1198" s="18">
        <f>[1]!b_dq_cleanprice($A1198,日期设置!B$2)</f>
        <v>100</v>
      </c>
      <c r="G1198" s="18" t="str">
        <f t="shared" si="37"/>
        <v>2.99 + 0.99</v>
      </c>
      <c r="H1198" s="27">
        <f>[1]!b_dq_pctchange($A1198,日期设置!$B$2,1)/100</f>
        <v>0</v>
      </c>
      <c r="I1198" s="26">
        <f>[1]!b_pq_pctchange(A1198,日期设置!$B$4,日期设置!$B$2,1)</f>
        <v>0</v>
      </c>
      <c r="J1198" s="26">
        <f>[1]!b_pq_pctchange(A1198,日期设置!$C$4,日期设置!$B$2,1)</f>
        <v>0</v>
      </c>
      <c r="K1198" s="52">
        <f>[1]!b_dq_amount($A1198,日期设置!B$2,2,10000)</f>
        <v>0</v>
      </c>
      <c r="L1198" s="26">
        <f>[1]!b_info_latestpar(A1198,日期设置!$B$2)</f>
        <v>100</v>
      </c>
      <c r="M1198" s="6">
        <f>[1]!b_info_outstandingbalance($A1198,日期设置!B$2)</f>
        <v>7</v>
      </c>
      <c r="N1198" s="7">
        <f>[1]!b_info_latestissurercreditrating2(A1198,日期设置!$B$2,"102","1")</f>
        <v>0</v>
      </c>
      <c r="O1198" s="8">
        <v>7</v>
      </c>
      <c r="P1198" s="9" t="str">
        <f>[1]!b_info_repurchasedate(A1198)</f>
        <v>2022-03-21</v>
      </c>
      <c r="Q1198" s="8" t="s">
        <v>17001</v>
      </c>
      <c r="R1198" s="2" t="str">
        <f>IF((--IF(P1198=0,Q1198,P1198))&gt;(--日期设置!$B$2),IF(P1198=0,Q1198,P1198),Q1198)</f>
        <v>2022-03-21</v>
      </c>
      <c r="S1198" s="2" t="s">
        <v>17783</v>
      </c>
      <c r="T1198" s="8">
        <f>[1]!b_anal_ptmyear($A1198,日期设置!$B$2)</f>
        <v>2.9972602739726026</v>
      </c>
      <c r="U1198" s="8">
        <f>[1]!b_anal_termifexercise($A1198,日期设置!B$2)</f>
        <v>0.99726027397260275</v>
      </c>
      <c r="V1198" s="10">
        <f>[1]!b_dq_dirtyprice(A1198,日期设置!$B$2)</f>
        <v>100.0192</v>
      </c>
      <c r="W1198" s="11">
        <f>IF(U1198=0,ROUNDUP((Q1198-日期设置!$B$2)/365,0),ROUNDUP((R1198-日期设置!$B$2)/365,0))</f>
        <v>1</v>
      </c>
      <c r="X1198" s="18">
        <f>_xlfn.IFNA(VLOOKUP(A1198,过往入选债券!A:D,4,0),2)</f>
        <v>2</v>
      </c>
      <c r="Y1198">
        <f>_xlfn.IFNA(VLOOKUP(C1198,[2]Sheet1!$A:$A,1,0),3)</f>
        <v>3</v>
      </c>
    </row>
    <row r="1199" spans="1:25" hidden="1" x14ac:dyDescent="0.2">
      <c r="A1199" s="21" t="s">
        <v>2724</v>
      </c>
      <c r="B1199" s="21" t="s">
        <v>2725</v>
      </c>
      <c r="C1199" s="37" t="s">
        <v>2726</v>
      </c>
      <c r="D1199" s="26" t="str">
        <f>[1]!b_calc_yield(A1199,日期设置!$B$2,F1199,1,R1199,1,O1199,L1199,S1199,)</f>
        <v>Fetching...</v>
      </c>
      <c r="E1199" s="26">
        <f t="shared" si="36"/>
        <v>6.8452952088530861</v>
      </c>
      <c r="F1199" s="18">
        <f>[1]!b_dq_cleanprice($A1199,日期设置!B$2)</f>
        <v>99.9</v>
      </c>
      <c r="G1199" s="18" t="str">
        <f t="shared" si="37"/>
        <v>0.97 + 0</v>
      </c>
      <c r="H1199" s="27">
        <f>[1]!b_dq_pctchange($A1199,日期设置!$B$2,1)/100</f>
        <v>0</v>
      </c>
      <c r="I1199" s="26">
        <f>[1]!b_pq_pctchange(A1199,日期设置!$B$4,日期设置!$B$2,1)</f>
        <v>0</v>
      </c>
      <c r="J1199" s="26">
        <f>[1]!b_pq_pctchange(A1199,日期设置!$C$4,日期设置!$B$2,1)</f>
        <v>0</v>
      </c>
      <c r="K1199" s="52">
        <f>[1]!b_dq_amount($A1199,日期设置!B$2,2,10000)</f>
        <v>0</v>
      </c>
      <c r="L1199" s="26">
        <f>[1]!b_info_latestpar(A1199,日期设置!$B$2)</f>
        <v>100</v>
      </c>
      <c r="M1199" s="6">
        <f>[1]!b_info_outstandingbalance($A1199,日期设置!B$2)</f>
        <v>2</v>
      </c>
      <c r="N1199" s="7">
        <f>[1]!b_info_latestissurercreditrating2(A1199,日期设置!$B$2,"102","1")</f>
        <v>0</v>
      </c>
      <c r="O1199" s="8">
        <v>6.9</v>
      </c>
      <c r="P1199" s="9">
        <f>[1]!b_info_repurchasedate(A1199)</f>
        <v>0</v>
      </c>
      <c r="Q1199" s="8" t="s">
        <v>16208</v>
      </c>
      <c r="R1199" s="2" t="str">
        <f>IF((--IF(P1199=0,Q1199,P1199))&gt;(--日期设置!$B$2),IF(P1199=0,Q1199,P1199),Q1199)</f>
        <v>2022-03-14</v>
      </c>
      <c r="S1199" s="2" t="s">
        <v>17994</v>
      </c>
      <c r="T1199" s="8">
        <f>[1]!b_anal_ptmyear($A1199,日期设置!$B$2)</f>
        <v>0.9780821917808219</v>
      </c>
      <c r="U1199" s="8">
        <f>[1]!b_anal_termifexercise($A1199,日期设置!B$2)</f>
        <v>0</v>
      </c>
      <c r="V1199" s="10">
        <f>[1]!b_dq_dirtyprice(A1199,日期设置!$B$2)</f>
        <v>100.05119999999999</v>
      </c>
      <c r="W1199" s="11">
        <f>IF(U1199=0,ROUNDUP((Q1199-日期设置!$B$2)/365,0),ROUNDUP((R1199-日期设置!$B$2)/365,0))</f>
        <v>1</v>
      </c>
      <c r="X1199" s="18" t="str">
        <f>_xlfn.IFNA(VLOOKUP(A1199,过往入选债券!A:D,4,0),2)</f>
        <v>否</v>
      </c>
      <c r="Y1199">
        <f>_xlfn.IFNA(VLOOKUP(C1199,[2]Sheet1!$A:$A,1,0),3)</f>
        <v>3</v>
      </c>
    </row>
    <row r="1200" spans="1:25" hidden="1" x14ac:dyDescent="0.2">
      <c r="A1200" s="21" t="s">
        <v>1578</v>
      </c>
      <c r="B1200" s="21" t="s">
        <v>1579</v>
      </c>
      <c r="C1200" s="37" t="s">
        <v>1580</v>
      </c>
      <c r="D1200" s="26" t="str">
        <f>[1]!b_calc_yield(A1200,日期设置!$B$2,F1200,1,R1200,1,O1200,L1200,S1200,)</f>
        <v>Fetching...</v>
      </c>
      <c r="E1200" s="26">
        <f t="shared" si="36"/>
        <v>12.95628198995573</v>
      </c>
      <c r="F1200" s="18">
        <f>[1]!b_dq_cleanprice($A1200,日期设置!B$2)</f>
        <v>100.82299999999999</v>
      </c>
      <c r="G1200" s="18" t="str">
        <f t="shared" si="37"/>
        <v>1.86 + 0</v>
      </c>
      <c r="H1200" s="27">
        <f>[1]!b_dq_pctchange($A1200,日期设置!$B$2,1)/100</f>
        <v>0</v>
      </c>
      <c r="I1200" s="26">
        <f>[1]!b_pq_pctchange(A1200,日期设置!$B$4,日期设置!$B$2,1)</f>
        <v>0</v>
      </c>
      <c r="J1200" s="26">
        <f>[1]!b_pq_pctchange(A1200,日期设置!$C$4,日期设置!$B$2,1)</f>
        <v>0</v>
      </c>
      <c r="K1200" s="52">
        <f>[1]!b_dq_amount($A1200,日期设置!B$2,2,10000)</f>
        <v>0</v>
      </c>
      <c r="L1200" s="26">
        <f>[1]!b_info_latestpar(A1200,日期设置!$B$2)</f>
        <v>100</v>
      </c>
      <c r="M1200" s="6">
        <f>[1]!b_info_outstandingbalance($A1200,日期设置!B$2)</f>
        <v>3</v>
      </c>
      <c r="N1200" s="7">
        <f>[1]!b_info_latestissurercreditrating2(A1200,日期设置!$B$2,"102","1")</f>
        <v>0</v>
      </c>
      <c r="O1200" s="8">
        <v>7.5</v>
      </c>
      <c r="P1200" s="9">
        <f>[1]!b_info_repurchasedate(A1200)</f>
        <v>0</v>
      </c>
      <c r="Q1200" s="8" t="s">
        <v>16943</v>
      </c>
      <c r="R1200" s="2" t="str">
        <f>IF((--IF(P1200=0,Q1200,P1200))&gt;(--日期设置!$B$2),IF(P1200=0,Q1200,P1200),Q1200)</f>
        <v>2023-02-02</v>
      </c>
      <c r="S1200" s="2" t="s">
        <v>18252</v>
      </c>
      <c r="T1200" s="8">
        <f>[1]!b_anal_ptmyear($A1200,日期设置!$B$2)</f>
        <v>1.8684931506849316</v>
      </c>
      <c r="U1200" s="8">
        <f>[1]!b_anal_termifexercise($A1200,日期设置!B$2)</f>
        <v>0</v>
      </c>
      <c r="V1200" s="10">
        <f>[1]!b_dq_dirtyprice(A1200,日期设置!$B$2)</f>
        <v>101.80929999999999</v>
      </c>
      <c r="W1200" s="11">
        <f>IF(U1200=0,ROUNDUP((Q1200-日期设置!$B$2)/365,0),ROUNDUP((R1200-日期设置!$B$2)/365,0))</f>
        <v>2</v>
      </c>
      <c r="X1200" s="18">
        <f>_xlfn.IFNA(VLOOKUP(A1200,过往入选债券!A:D,4,0),2)</f>
        <v>2</v>
      </c>
      <c r="Y1200">
        <f>_xlfn.IFNA(VLOOKUP(C1200,[2]Sheet1!$A:$A,1,0),3)</f>
        <v>3</v>
      </c>
    </row>
    <row r="1201" spans="1:25" hidden="1" x14ac:dyDescent="0.2">
      <c r="A1201" s="21" t="s">
        <v>14718</v>
      </c>
      <c r="B1201" s="21" t="s">
        <v>14719</v>
      </c>
      <c r="C1201" s="37" t="s">
        <v>12668</v>
      </c>
      <c r="D1201" s="26" t="str">
        <f>[1]!b_calc_yield(A1201,日期设置!$B$2,F1201,1,R1201,1,O1201,L1201,S1201,)</f>
        <v>Fetching...</v>
      </c>
      <c r="E1201" s="26">
        <f t="shared" si="36"/>
        <v>30.638809630485532</v>
      </c>
      <c r="F1201" s="18">
        <f>[1]!b_dq_cleanprice($A1201,日期设置!B$2)</f>
        <v>102.6</v>
      </c>
      <c r="G1201" s="18" t="str">
        <f t="shared" si="37"/>
        <v>4.55 + 0</v>
      </c>
      <c r="H1201" s="27">
        <f>[1]!b_dq_pctchange($A1201,日期设置!$B$2,1)/100</f>
        <v>0</v>
      </c>
      <c r="I1201" s="26">
        <f>[1]!b_pq_pctchange(A1201,日期设置!$B$4,日期设置!$B$2,1)</f>
        <v>0</v>
      </c>
      <c r="J1201" s="26">
        <f>[1]!b_pq_pctchange(A1201,日期设置!$C$4,日期设置!$B$2,1)</f>
        <v>-1.0435755483111897</v>
      </c>
      <c r="K1201" s="52">
        <f>[1]!b_dq_amount($A1201,日期设置!B$2,2,10000)</f>
        <v>0</v>
      </c>
      <c r="L1201" s="26">
        <f>[1]!b_info_latestpar(A1201,日期设置!$B$2)</f>
        <v>100</v>
      </c>
      <c r="M1201" s="6">
        <f>[1]!b_info_outstandingbalance($A1201,日期设置!B$2)</f>
        <v>10</v>
      </c>
      <c r="N1201" s="7" t="str">
        <f>[1]!b_info_latestissurercreditrating2(A1201,日期设置!$B$2,"102","1")</f>
        <v>AA</v>
      </c>
      <c r="O1201" s="8">
        <v>7.7</v>
      </c>
      <c r="P1201" s="9">
        <f>[1]!b_info_repurchasedate(A1201)</f>
        <v>0</v>
      </c>
      <c r="Q1201" s="8" t="s">
        <v>16556</v>
      </c>
      <c r="R1201" s="2" t="str">
        <f>IF((--IF(P1201=0,Q1201,P1201))&gt;(--日期设置!$B$2),IF(P1201=0,Q1201,P1201),Q1201)</f>
        <v>2025-10-11</v>
      </c>
      <c r="S1201" s="2" t="s">
        <v>18305</v>
      </c>
      <c r="T1201" s="8">
        <f>[1]!b_anal_ptmyear($A1201,日期设置!$B$2)</f>
        <v>4.5561643835616437</v>
      </c>
      <c r="U1201" s="8">
        <f>[1]!b_anal_termifexercise($A1201,日期设置!B$2)</f>
        <v>0</v>
      </c>
      <c r="V1201" s="10">
        <f>[1]!b_dq_dirtyprice(A1201,日期设置!$B$2)</f>
        <v>106.0175</v>
      </c>
      <c r="W1201" s="11">
        <f>IF(U1201=0,ROUNDUP((Q1201-日期设置!$B$2)/365,0),ROUNDUP((R1201-日期设置!$B$2)/365,0))</f>
        <v>5</v>
      </c>
      <c r="X1201" s="18">
        <f>_xlfn.IFNA(VLOOKUP(A1201,过往入选债券!A:D,4,0),2)</f>
        <v>2</v>
      </c>
      <c r="Y1201">
        <f>_xlfn.IFNA(VLOOKUP(C1201,[2]Sheet1!$A:$A,1,0),3)</f>
        <v>3</v>
      </c>
    </row>
    <row r="1202" spans="1:25" hidden="1" x14ac:dyDescent="0.2">
      <c r="A1202" s="21" t="s">
        <v>4238</v>
      </c>
      <c r="B1202" s="21" t="s">
        <v>4239</v>
      </c>
      <c r="C1202" s="37" t="s">
        <v>2912</v>
      </c>
      <c r="D1202" s="26" t="str">
        <f>[1]!b_calc_yield(A1202,日期设置!$B$2,F1202,1,R1202,1,O1202,L1202,S1202,)</f>
        <v>Fetching...</v>
      </c>
      <c r="E1202" s="26">
        <f t="shared" si="36"/>
        <v>13.266821059016687</v>
      </c>
      <c r="F1202" s="18">
        <f>[1]!b_dq_cleanprice($A1202,日期设置!B$2)</f>
        <v>100</v>
      </c>
      <c r="G1202" s="18" t="str">
        <f t="shared" si="37"/>
        <v>2.02 + 0</v>
      </c>
      <c r="H1202" s="27">
        <f>[1]!b_dq_pctchange($A1202,日期设置!$B$2,1)/100</f>
        <v>0</v>
      </c>
      <c r="I1202" s="26">
        <f>[1]!b_pq_pctchange(A1202,日期设置!$B$4,日期设置!$B$2,1)</f>
        <v>0</v>
      </c>
      <c r="J1202" s="26">
        <f>[1]!b_pq_pctchange(A1202,日期设置!$C$4,日期设置!$B$2,1)</f>
        <v>0</v>
      </c>
      <c r="K1202" s="52">
        <f>[1]!b_dq_amount($A1202,日期设置!B$2,2,10000)</f>
        <v>0</v>
      </c>
      <c r="L1202" s="26">
        <f>[1]!b_info_latestpar(A1202,日期设置!$B$2)</f>
        <v>100</v>
      </c>
      <c r="M1202" s="6">
        <f>[1]!b_info_outstandingbalance($A1202,日期设置!B$2)</f>
        <v>3</v>
      </c>
      <c r="N1202" s="7">
        <f>[1]!b_info_latestissurercreditrating2(A1202,日期设置!$B$2,"102","1")</f>
        <v>0</v>
      </c>
      <c r="O1202" s="8">
        <v>7</v>
      </c>
      <c r="P1202" s="9">
        <f>[1]!b_info_repurchasedate(A1202)</f>
        <v>0</v>
      </c>
      <c r="Q1202" s="8" t="s">
        <v>17179</v>
      </c>
      <c r="R1202" s="2" t="str">
        <f>IF((--IF(P1202=0,Q1202,P1202))&gt;(--日期设置!$B$2),IF(P1202=0,Q1202,P1202),Q1202)</f>
        <v>2023-03-31</v>
      </c>
      <c r="S1202" s="2" t="s">
        <v>18740</v>
      </c>
      <c r="T1202" s="8">
        <f>[1]!b_anal_ptmyear($A1202,日期设置!$B$2)</f>
        <v>2.0246575342465754</v>
      </c>
      <c r="U1202" s="8">
        <f>[1]!b_anal_termifexercise($A1202,日期设置!B$2)</f>
        <v>0</v>
      </c>
      <c r="V1202" s="10">
        <f>[1]!b_dq_dirtyprice(A1202,日期设置!$B$2)</f>
        <v>106.8274</v>
      </c>
      <c r="W1202" s="11">
        <f>IF(U1202=0,ROUNDUP((Q1202-日期设置!$B$2)/365,0),ROUNDUP((R1202-日期设置!$B$2)/365,0))</f>
        <v>3</v>
      </c>
      <c r="X1202" s="18">
        <f>_xlfn.IFNA(VLOOKUP(A1202,过往入选债券!A:D,4,0),2)</f>
        <v>2</v>
      </c>
      <c r="Y1202">
        <f>_xlfn.IFNA(VLOOKUP(C1202,[2]Sheet1!$A:$A,1,0),3)</f>
        <v>3</v>
      </c>
    </row>
    <row r="1203" spans="1:25" hidden="1" x14ac:dyDescent="0.2">
      <c r="A1203" s="21" t="s">
        <v>14324</v>
      </c>
      <c r="B1203" s="21" t="s">
        <v>14325</v>
      </c>
      <c r="C1203" s="37" t="s">
        <v>14326</v>
      </c>
      <c r="D1203" s="26" t="str">
        <f>[1]!b_calc_yield(A1203,日期设置!$B$2,F1203,1,R1203,1,O1203,L1203,S1203,)</f>
        <v>Fetching...</v>
      </c>
      <c r="E1203" s="26">
        <f t="shared" si="36"/>
        <v>32.88078956592684</v>
      </c>
      <c r="F1203" s="18">
        <f>[1]!b_dq_cleanprice($A1203,日期设置!B$2)</f>
        <v>80</v>
      </c>
      <c r="G1203" s="18" t="str">
        <f t="shared" si="37"/>
        <v>3.67 + 0</v>
      </c>
      <c r="H1203" s="27">
        <f>[1]!b_dq_pctchange($A1203,日期设置!$B$2,1)/100</f>
        <v>0</v>
      </c>
      <c r="I1203" s="26">
        <f>[1]!b_pq_pctchange(A1203,日期设置!$B$4,日期设置!$B$2,1)</f>
        <v>0</v>
      </c>
      <c r="J1203" s="26">
        <f>[1]!b_pq_pctchange(A1203,日期设置!$C$4,日期设置!$B$2,1)</f>
        <v>0</v>
      </c>
      <c r="K1203" s="52">
        <f>[1]!b_dq_amount($A1203,日期设置!B$2,2,10000)</f>
        <v>0</v>
      </c>
      <c r="L1203" s="26">
        <f>[1]!b_info_latestpar(A1203,日期设置!$B$2)</f>
        <v>80</v>
      </c>
      <c r="M1203" s="6">
        <f>[1]!b_info_outstandingbalance($A1203,日期设置!B$2)</f>
        <v>8</v>
      </c>
      <c r="N1203" s="7" t="str">
        <f>[1]!b_info_latestissurercreditrating2(A1203,日期设置!$B$2,"102","1")</f>
        <v>AA-</v>
      </c>
      <c r="O1203" s="8">
        <v>7.2</v>
      </c>
      <c r="P1203" s="9">
        <f>[1]!b_info_repurchasedate(A1203)</f>
        <v>0</v>
      </c>
      <c r="Q1203" s="8" t="s">
        <v>16988</v>
      </c>
      <c r="R1203" s="2" t="str">
        <f>IF((--IF(P1203=0,Q1203,P1203))&gt;(--日期设置!$B$2),IF(P1203=0,Q1203,P1203),Q1203)</f>
        <v>2024-11-23</v>
      </c>
      <c r="S1203" s="2" t="s">
        <v>18489</v>
      </c>
      <c r="T1203" s="8">
        <f>[1]!b_anal_ptmyear($A1203,日期设置!$B$2)</f>
        <v>3.6739726027397261</v>
      </c>
      <c r="U1203" s="8">
        <f>[1]!b_anal_termifexercise($A1203,日期设置!B$2)</f>
        <v>0</v>
      </c>
      <c r="V1203" s="10">
        <f>[1]!b_dq_dirtyprice(A1203,日期设置!$B$2)</f>
        <v>81.877899999999997</v>
      </c>
      <c r="W1203" s="11">
        <f>IF(U1203=0,ROUNDUP((Q1203-日期设置!$B$2)/365,0),ROUNDUP((R1203-日期设置!$B$2)/365,0))</f>
        <v>4</v>
      </c>
      <c r="X1203" s="18">
        <f>_xlfn.IFNA(VLOOKUP(A1203,过往入选债券!A:D,4,0),2)</f>
        <v>2</v>
      </c>
      <c r="Y1203">
        <f>_xlfn.IFNA(VLOOKUP(C1203,[2]Sheet1!$A:$A,1,0),3)</f>
        <v>3</v>
      </c>
    </row>
    <row r="1204" spans="1:25" hidden="1" x14ac:dyDescent="0.2">
      <c r="A1204" s="21" t="s">
        <v>4624</v>
      </c>
      <c r="B1204" s="21" t="s">
        <v>4625</v>
      </c>
      <c r="C1204" s="37" t="s">
        <v>167</v>
      </c>
      <c r="D1204" s="26" t="str">
        <f>[1]!b_calc_yield(A1204,日期设置!$B$2,F1204,1,R1204,1,O1204,L1204,S1204,)</f>
        <v>Fetching...</v>
      </c>
      <c r="E1204" s="26">
        <f t="shared" si="36"/>
        <v>8.4511993681706254</v>
      </c>
      <c r="F1204" s="18">
        <f>[1]!b_dq_cleanprice($A1204,日期设置!B$2)</f>
        <v>99.147999999999996</v>
      </c>
      <c r="G1204" s="18" t="str">
        <f t="shared" si="37"/>
        <v>2.25 + 1.25</v>
      </c>
      <c r="H1204" s="27">
        <f>[1]!b_dq_pctchange($A1204,日期设置!$B$2,1)/100</f>
        <v>0</v>
      </c>
      <c r="I1204" s="26">
        <f>[1]!b_pq_pctchange(A1204,日期设置!$B$4,日期设置!$B$2,1)</f>
        <v>0</v>
      </c>
      <c r="J1204" s="26">
        <f>[1]!b_pq_pctchange(A1204,日期设置!$C$4,日期设置!$B$2,1)</f>
        <v>-5.2419354838716438E-2</v>
      </c>
      <c r="K1204" s="52">
        <f>[1]!b_dq_amount($A1204,日期设置!B$2,2,10000)</f>
        <v>0</v>
      </c>
      <c r="L1204" s="26">
        <f>[1]!b_info_latestpar(A1204,日期设置!$B$2)</f>
        <v>100</v>
      </c>
      <c r="M1204" s="6">
        <f>[1]!b_info_outstandingbalance($A1204,日期设置!B$2)</f>
        <v>5</v>
      </c>
      <c r="N1204" s="7">
        <f>[1]!b_info_latestissurercreditrating2(A1204,日期设置!$B$2,"102","1")</f>
        <v>0</v>
      </c>
      <c r="O1204" s="8">
        <v>6.3</v>
      </c>
      <c r="P1204" s="9" t="str">
        <f>[1]!b_info_repurchasedate(A1204)</f>
        <v>2022-06-24</v>
      </c>
      <c r="Q1204" s="8" t="s">
        <v>16494</v>
      </c>
      <c r="R1204" s="2" t="str">
        <f>IF((--IF(P1204=0,Q1204,P1204))&gt;(--日期设置!$B$2),IF(P1204=0,Q1204,P1204),Q1204)</f>
        <v>2022-06-24</v>
      </c>
      <c r="S1204" s="2" t="s">
        <v>17996</v>
      </c>
      <c r="T1204" s="8">
        <f>[1]!b_anal_ptmyear($A1204,日期设置!$B$2)</f>
        <v>2.2575342465753425</v>
      </c>
      <c r="U1204" s="8">
        <f>[1]!b_anal_termifexercise($A1204,日期设置!B$2)</f>
        <v>1.2575342465753425</v>
      </c>
      <c r="V1204" s="10">
        <f>[1]!b_dq_dirtyprice(A1204,日期设置!$B$2)</f>
        <v>103.82550000000001</v>
      </c>
      <c r="W1204" s="11">
        <f>IF(U1204=0,ROUNDUP((Q1204-日期设置!$B$2)/365,0),ROUNDUP((R1204-日期设置!$B$2)/365,0))</f>
        <v>2</v>
      </c>
      <c r="X1204" s="18">
        <f>_xlfn.IFNA(VLOOKUP(A1204,过往入选债券!A:D,4,0),2)</f>
        <v>2</v>
      </c>
      <c r="Y1204">
        <f>_xlfn.IFNA(VLOOKUP(C1204,[2]Sheet1!$A:$A,1,0),3)</f>
        <v>3</v>
      </c>
    </row>
    <row r="1205" spans="1:25" hidden="1" x14ac:dyDescent="0.2">
      <c r="A1205" s="21" t="s">
        <v>4362</v>
      </c>
      <c r="B1205" s="21" t="s">
        <v>4363</v>
      </c>
      <c r="C1205" s="37" t="s">
        <v>173</v>
      </c>
      <c r="D1205" s="26" t="str">
        <f>[1]!b_calc_yield(A1205,日期设置!$B$2,F1205,1,R1205,1,O1205,L1205,S1205,)</f>
        <v>Fetching...</v>
      </c>
      <c r="E1205" s="26">
        <f t="shared" si="36"/>
        <v>13.969999722024395</v>
      </c>
      <c r="F1205" s="18">
        <f>[1]!b_dq_cleanprice($A1205,日期设置!B$2)</f>
        <v>98.664299999999997</v>
      </c>
      <c r="G1205" s="18" t="str">
        <f t="shared" si="37"/>
        <v>2.10 + 0</v>
      </c>
      <c r="H1205" s="27">
        <f>[1]!b_dq_pctchange($A1205,日期设置!$B$2,1)/100</f>
        <v>0</v>
      </c>
      <c r="I1205" s="26">
        <f>[1]!b_pq_pctchange(A1205,日期设置!$B$4,日期设置!$B$2,1)</f>
        <v>0</v>
      </c>
      <c r="J1205" s="26">
        <f>[1]!b_pq_pctchange(A1205,日期设置!$C$4,日期设置!$B$2,1)</f>
        <v>7.2926513605510571E-2</v>
      </c>
      <c r="K1205" s="52">
        <f>[1]!b_dq_amount($A1205,日期设置!B$2,2,10000)</f>
        <v>0</v>
      </c>
      <c r="L1205" s="26">
        <f>[1]!b_info_latestpar(A1205,日期设置!$B$2)</f>
        <v>100</v>
      </c>
      <c r="M1205" s="6">
        <f>[1]!b_info_outstandingbalance($A1205,日期设置!B$2)</f>
        <v>4</v>
      </c>
      <c r="N1205" s="7">
        <f>[1]!b_info_latestissurercreditrating2(A1205,日期设置!$B$2,"102","1")</f>
        <v>0</v>
      </c>
      <c r="O1205" s="8">
        <v>6.3</v>
      </c>
      <c r="P1205" s="9">
        <f>[1]!b_info_repurchasedate(A1205)</f>
        <v>0</v>
      </c>
      <c r="Q1205" s="8" t="s">
        <v>16306</v>
      </c>
      <c r="R1205" s="2" t="str">
        <f>IF((--IF(P1205=0,Q1205,P1205))&gt;(--日期设置!$B$2),IF(P1205=0,Q1205,P1205),Q1205)</f>
        <v>2023-04-28</v>
      </c>
      <c r="S1205" s="2" t="s">
        <v>18086</v>
      </c>
      <c r="T1205" s="8">
        <f>[1]!b_anal_ptmyear($A1205,日期设置!$B$2)</f>
        <v>2.1013698630136988</v>
      </c>
      <c r="U1205" s="8">
        <f>[1]!b_anal_termifexercise($A1205,日期设置!B$2)</f>
        <v>0</v>
      </c>
      <c r="V1205" s="10">
        <f>[1]!b_dq_dirtyprice(A1205,日期设置!$B$2)</f>
        <v>104.3257</v>
      </c>
      <c r="W1205" s="11">
        <f>IF(U1205=0,ROUNDUP((Q1205-日期设置!$B$2)/365,0),ROUNDUP((R1205-日期设置!$B$2)/365,0))</f>
        <v>3</v>
      </c>
      <c r="X1205" s="18">
        <f>_xlfn.IFNA(VLOOKUP(A1205,过往入选债券!A:D,4,0),2)</f>
        <v>2</v>
      </c>
      <c r="Y1205">
        <f>_xlfn.IFNA(VLOOKUP(C1205,[2]Sheet1!$A:$A,1,0),3)</f>
        <v>3</v>
      </c>
    </row>
    <row r="1206" spans="1:25" hidden="1" x14ac:dyDescent="0.2">
      <c r="A1206" s="21" t="s">
        <v>2891</v>
      </c>
      <c r="B1206" s="21" t="s">
        <v>2892</v>
      </c>
      <c r="C1206" s="37" t="s">
        <v>1970</v>
      </c>
      <c r="D1206" s="26" t="str">
        <f>[1]!b_calc_yield(A1206,日期设置!$B$2,F1206,1,R1206,1,O1206,L1206,S1206,)</f>
        <v>Fetching...</v>
      </c>
      <c r="E1206" s="26">
        <f t="shared" si="36"/>
        <v>0.24908400313710111</v>
      </c>
      <c r="F1206" s="18">
        <f>[1]!b_dq_cleanprice($A1206,日期设置!B$2)</f>
        <v>100</v>
      </c>
      <c r="G1206" s="18" t="str">
        <f t="shared" si="37"/>
        <v>3.03 + 0.04</v>
      </c>
      <c r="H1206" s="27">
        <f>[1]!b_dq_pctchange($A1206,日期设置!$B$2,1)/100</f>
        <v>0</v>
      </c>
      <c r="I1206" s="26">
        <f>[1]!b_pq_pctchange(A1206,日期设置!$B$4,日期设置!$B$2,1)</f>
        <v>0</v>
      </c>
      <c r="J1206" s="26">
        <f>[1]!b_pq_pctchange(A1206,日期设置!$C$4,日期设置!$B$2,1)</f>
        <v>0</v>
      </c>
      <c r="K1206" s="52">
        <f>[1]!b_dq_amount($A1206,日期设置!B$2,2,10000)</f>
        <v>0</v>
      </c>
      <c r="L1206" s="26">
        <f>[1]!b_info_latestpar(A1206,日期设置!$B$2)</f>
        <v>100</v>
      </c>
      <c r="M1206" s="6">
        <f>[1]!b_info_outstandingbalance($A1206,日期设置!B$2)</f>
        <v>3.3</v>
      </c>
      <c r="N1206" s="7">
        <f>[1]!b_info_latestissurercreditrating2(A1206,日期设置!$B$2,"102","1")</f>
        <v>0</v>
      </c>
      <c r="O1206" s="8">
        <v>7.5</v>
      </c>
      <c r="P1206" s="9" t="str">
        <f>[1]!b_info_repurchasedate(A1206)</f>
        <v>2021-04-06</v>
      </c>
      <c r="Q1206" s="8" t="s">
        <v>16259</v>
      </c>
      <c r="R1206" s="2" t="str">
        <f>IF((--IF(P1206=0,Q1206,P1206))&gt;(--日期设置!$B$2),IF(P1206=0,Q1206,P1206),Q1206)</f>
        <v>2021-04-06</v>
      </c>
      <c r="S1206" s="2" t="s">
        <v>18040</v>
      </c>
      <c r="T1206" s="8">
        <f>[1]!b_anal_ptmyear($A1206,日期设置!$B$2)</f>
        <v>3.0356164383561643</v>
      </c>
      <c r="U1206" s="8">
        <f>[1]!b_anal_termifexercise($A1206,日期设置!B$2)</f>
        <v>4.1095890410958902E-2</v>
      </c>
      <c r="V1206" s="10">
        <f>[1]!b_dq_dirtyprice(A1206,日期设置!$B$2)</f>
        <v>107.2329</v>
      </c>
      <c r="W1206" s="11">
        <f>IF(U1206=0,ROUNDUP((Q1206-日期设置!$B$2)/365,0),ROUNDUP((R1206-日期设置!$B$2)/365,0))</f>
        <v>1</v>
      </c>
      <c r="X1206" s="18">
        <f>_xlfn.IFNA(VLOOKUP(A1206,过往入选债券!A:D,4,0),2)</f>
        <v>2</v>
      </c>
      <c r="Y1206">
        <f>_xlfn.IFNA(VLOOKUP(C1206,[2]Sheet1!$A:$A,1,0),3)</f>
        <v>3</v>
      </c>
    </row>
    <row r="1207" spans="1:25" hidden="1" x14ac:dyDescent="0.2">
      <c r="A1207" s="21" t="s">
        <v>15875</v>
      </c>
      <c r="B1207" s="21" t="s">
        <v>15876</v>
      </c>
      <c r="C1207" s="37" t="s">
        <v>14696</v>
      </c>
      <c r="D1207" s="26" t="str">
        <f>[1]!b_calc_yield(A1207,日期设置!$B$2,F1207,1,R1207,1,O1207,L1207,S1207,)</f>
        <v>Fetching...</v>
      </c>
      <c r="E1207" s="26">
        <f t="shared" si="36"/>
        <v>40.763694578905117</v>
      </c>
      <c r="F1207" s="18">
        <f>[1]!b_dq_cleanprice($A1207,日期设置!B$2)</f>
        <v>99.9</v>
      </c>
      <c r="G1207" s="18" t="str">
        <f t="shared" si="37"/>
        <v>6.16 + 0</v>
      </c>
      <c r="H1207" s="27">
        <f>[1]!b_dq_pctchange($A1207,日期设置!$B$2,1)/100</f>
        <v>0</v>
      </c>
      <c r="I1207" s="26">
        <f>[1]!b_pq_pctchange(A1207,日期设置!$B$4,日期设置!$B$2,1)</f>
        <v>0</v>
      </c>
      <c r="J1207" s="26">
        <f>[1]!b_pq_pctchange(A1207,日期设置!$C$4,日期设置!$B$2,1)</f>
        <v>0</v>
      </c>
      <c r="K1207" s="52">
        <f>[1]!b_dq_amount($A1207,日期设置!B$2,2,10000)</f>
        <v>0</v>
      </c>
      <c r="L1207" s="26">
        <f>[1]!b_info_latestpar(A1207,日期设置!$B$2)</f>
        <v>100</v>
      </c>
      <c r="M1207" s="6">
        <f>[1]!b_info_outstandingbalance($A1207,日期设置!B$2)</f>
        <v>10</v>
      </c>
      <c r="N1207" s="7" t="str">
        <f>[1]!b_info_latestissurercreditrating2(A1207,日期设置!$B$2,"102","1")</f>
        <v>AA</v>
      </c>
      <c r="O1207" s="8">
        <v>6.98</v>
      </c>
      <c r="P1207" s="9">
        <f>[1]!b_info_repurchasedate(A1207)</f>
        <v>0</v>
      </c>
      <c r="Q1207" s="8" t="s">
        <v>16711</v>
      </c>
      <c r="R1207" s="2" t="str">
        <f>IF((--IF(P1207=0,Q1207,P1207))&gt;(--日期设置!$B$2),IF(P1207=0,Q1207,P1207),Q1207)</f>
        <v>2027-05-20</v>
      </c>
      <c r="S1207" s="2" t="s">
        <v>17961</v>
      </c>
      <c r="T1207" s="8">
        <f>[1]!b_anal_ptmyear($A1207,日期设置!$B$2)</f>
        <v>6.161643835616438</v>
      </c>
      <c r="U1207" s="8">
        <f>[1]!b_anal_termifexercise($A1207,日期设置!B$2)</f>
        <v>0</v>
      </c>
      <c r="V1207" s="10">
        <f>[1]!b_dq_dirtyprice(A1207,日期设置!$B$2)</f>
        <v>105.7517</v>
      </c>
      <c r="W1207" s="11">
        <f>IF(U1207=0,ROUNDUP((Q1207-日期设置!$B$2)/365,0),ROUNDUP((R1207-日期设置!$B$2)/365,0))</f>
        <v>7</v>
      </c>
      <c r="X1207" s="18">
        <f>_xlfn.IFNA(VLOOKUP(A1207,过往入选债券!A:D,4,0),2)</f>
        <v>2</v>
      </c>
      <c r="Y1207">
        <f>_xlfn.IFNA(VLOOKUP(C1207,[2]Sheet1!$A:$A,1,0),3)</f>
        <v>3</v>
      </c>
    </row>
    <row r="1208" spans="1:25" hidden="1" x14ac:dyDescent="0.2">
      <c r="A1208" s="21" t="s">
        <v>2285</v>
      </c>
      <c r="B1208" s="21" t="s">
        <v>2286</v>
      </c>
      <c r="C1208" s="37" t="s">
        <v>1307</v>
      </c>
      <c r="D1208" s="26" t="str">
        <f>[1]!b_calc_yield(A1208,日期设置!$B$2,F1208,1,R1208,1,O1208,L1208,S1208,)</f>
        <v>Fetching...</v>
      </c>
      <c r="E1208" s="26">
        <f t="shared" si="36"/>
        <v>4.9435745245811846</v>
      </c>
      <c r="F1208" s="18">
        <f>[1]!b_dq_cleanprice($A1208,日期设置!B$2)</f>
        <v>100.23739999999999</v>
      </c>
      <c r="G1208" s="18" t="str">
        <f t="shared" si="37"/>
        <v>0.70 + 0</v>
      </c>
      <c r="H1208" s="27">
        <f>[1]!b_dq_pctchange($A1208,日期设置!$B$2,1)/100</f>
        <v>0</v>
      </c>
      <c r="I1208" s="26">
        <f>[1]!b_pq_pctchange(A1208,日期设置!$B$4,日期设置!$B$2,1)</f>
        <v>0</v>
      </c>
      <c r="J1208" s="26">
        <f>[1]!b_pq_pctchange(A1208,日期设置!$C$4,日期设置!$B$2,1)</f>
        <v>0</v>
      </c>
      <c r="K1208" s="52">
        <f>[1]!b_dq_amount($A1208,日期设置!B$2,2,10000)</f>
        <v>0</v>
      </c>
      <c r="L1208" s="26">
        <f>[1]!b_info_latestpar(A1208,日期设置!$B$2)</f>
        <v>100</v>
      </c>
      <c r="M1208" s="6">
        <f>[1]!b_info_outstandingbalance($A1208,日期设置!B$2)</f>
        <v>7.2</v>
      </c>
      <c r="N1208" s="7">
        <f>[1]!b_info_latestissurercreditrating2(A1208,日期设置!$B$2,"102","1")</f>
        <v>0</v>
      </c>
      <c r="O1208" s="8">
        <v>7.5</v>
      </c>
      <c r="P1208" s="9">
        <f>[1]!b_info_repurchasedate(A1208)</f>
        <v>0</v>
      </c>
      <c r="Q1208" s="8" t="s">
        <v>16315</v>
      </c>
      <c r="R1208" s="2" t="str">
        <f>IF((--IF(P1208=0,Q1208,P1208))&gt;(--日期设置!$B$2),IF(P1208=0,Q1208,P1208),Q1208)</f>
        <v>2021-12-05</v>
      </c>
      <c r="S1208" s="2" t="s">
        <v>18095</v>
      </c>
      <c r="T1208" s="8">
        <f>[1]!b_anal_ptmyear($A1208,日期设置!$B$2)</f>
        <v>0.70684931506849313</v>
      </c>
      <c r="U1208" s="8">
        <f>[1]!b_anal_termifexercise($A1208,日期设置!B$2)</f>
        <v>0</v>
      </c>
      <c r="V1208" s="10">
        <f>[1]!b_dq_dirtyprice(A1208,日期设置!$B$2)</f>
        <v>102.43600000000001</v>
      </c>
      <c r="W1208" s="11">
        <f>IF(U1208=0,ROUNDUP((Q1208-日期设置!$B$2)/365,0),ROUNDUP((R1208-日期设置!$B$2)/365,0))</f>
        <v>1</v>
      </c>
      <c r="X1208" s="18">
        <f>_xlfn.IFNA(VLOOKUP(A1208,过往入选债券!A:D,4,0),2)</f>
        <v>2</v>
      </c>
      <c r="Y1208">
        <f>_xlfn.IFNA(VLOOKUP(C1208,[2]Sheet1!$A:$A,1,0),3)</f>
        <v>3</v>
      </c>
    </row>
    <row r="1209" spans="1:25" hidden="1" x14ac:dyDescent="0.2">
      <c r="A1209" s="21" t="s">
        <v>2458</v>
      </c>
      <c r="B1209" s="21" t="s">
        <v>2459</v>
      </c>
      <c r="C1209" s="37" t="s">
        <v>1507</v>
      </c>
      <c r="D1209" s="26" t="str">
        <f>[1]!b_calc_yield(A1209,日期设置!$B$2,F1209,1,R1209,1,O1209,L1209,S1209,)</f>
        <v>Fetching...</v>
      </c>
      <c r="E1209" s="26">
        <f t="shared" si="36"/>
        <v>5.6323906725787243</v>
      </c>
      <c r="F1209" s="18">
        <f>[1]!b_dq_cleanprice($A1209,日期设置!B$2)</f>
        <v>100.6777</v>
      </c>
      <c r="G1209" s="18" t="str">
        <f t="shared" si="37"/>
        <v>2.80 + 0.80</v>
      </c>
      <c r="H1209" s="27">
        <f>[1]!b_dq_pctchange($A1209,日期设置!$B$2,1)/100</f>
        <v>0</v>
      </c>
      <c r="I1209" s="26">
        <f>[1]!b_pq_pctchange(A1209,日期设置!$B$4,日期设置!$B$2,1)</f>
        <v>0</v>
      </c>
      <c r="J1209" s="26">
        <f>[1]!b_pq_pctchange(A1209,日期设置!$C$4,日期设置!$B$2,1)</f>
        <v>0</v>
      </c>
      <c r="K1209" s="52">
        <f>[1]!b_dq_amount($A1209,日期设置!B$2,2,10000)</f>
        <v>0</v>
      </c>
      <c r="L1209" s="26">
        <f>[1]!b_info_latestpar(A1209,日期设置!$B$2)</f>
        <v>100</v>
      </c>
      <c r="M1209" s="6">
        <f>[1]!b_info_outstandingbalance($A1209,日期设置!B$2)</f>
        <v>5</v>
      </c>
      <c r="N1209" s="7">
        <f>[1]!b_info_latestissurercreditrating2(A1209,日期设置!$B$2,"102","1")</f>
        <v>0</v>
      </c>
      <c r="O1209" s="8">
        <v>7.99</v>
      </c>
      <c r="P1209" s="9" t="str">
        <f>[1]!b_info_repurchasedate(A1209)</f>
        <v>2022-01-10</v>
      </c>
      <c r="Q1209" s="8" t="s">
        <v>16365</v>
      </c>
      <c r="R1209" s="2" t="str">
        <f>IF((--IF(P1209=0,Q1209,P1209))&gt;(--日期设置!$B$2),IF(P1209=0,Q1209,P1209),Q1209)</f>
        <v>2022-01-10</v>
      </c>
      <c r="S1209" s="2" t="s">
        <v>18146</v>
      </c>
      <c r="T1209" s="8">
        <f>[1]!b_anal_ptmyear($A1209,日期设置!$B$2)</f>
        <v>2.8054794520547945</v>
      </c>
      <c r="U1209" s="8">
        <f>[1]!b_anal_termifexercise($A1209,日期设置!B$2)</f>
        <v>0.80547945205479454</v>
      </c>
      <c r="V1209" s="10">
        <f>[1]!b_dq_dirtyprice(A1209,日期设置!$B$2)</f>
        <v>102.2319</v>
      </c>
      <c r="W1209" s="11">
        <f>IF(U1209=0,ROUNDUP((Q1209-日期设置!$B$2)/365,0),ROUNDUP((R1209-日期设置!$B$2)/365,0))</f>
        <v>1</v>
      </c>
      <c r="X1209" s="18">
        <f>_xlfn.IFNA(VLOOKUP(A1209,过往入选债券!A:D,4,0),2)</f>
        <v>2</v>
      </c>
      <c r="Y1209">
        <f>_xlfn.IFNA(VLOOKUP(C1209,[2]Sheet1!$A:$A,1,0),3)</f>
        <v>3</v>
      </c>
    </row>
    <row r="1210" spans="1:25" hidden="1" x14ac:dyDescent="0.2">
      <c r="A1210" s="28" t="s">
        <v>22454</v>
      </c>
      <c r="B1210" s="28" t="s">
        <v>22455</v>
      </c>
      <c r="C1210" s="39" t="s">
        <v>22988</v>
      </c>
      <c r="D1210" s="26">
        <f>[1]!b_calc_yield(A1210,日期设置!$B$2,F1210,1,R1210,1,O1210,L1210,S1210,)</f>
        <v>6.9922780777050582</v>
      </c>
      <c r="E1210" s="26">
        <f t="shared" si="36"/>
        <v>47.725132109891646</v>
      </c>
      <c r="F1210" s="18">
        <f>[1]!b_dq_cleanprice($A1210,日期设置!B$2)</f>
        <v>100</v>
      </c>
      <c r="G1210" s="18" t="str">
        <f t="shared" si="37"/>
        <v>6.87 + 0</v>
      </c>
      <c r="H1210" s="27">
        <f>[1]!b_dq_pctchange($A1210,日期设置!$B$2,1)/100</f>
        <v>0</v>
      </c>
      <c r="I1210" s="26">
        <f>[1]!b_pq_pctchange(A1210,日期设置!$B$4,日期设置!$B$2,1)</f>
        <v>0</v>
      </c>
      <c r="J1210" s="26">
        <f>[1]!b_pq_pctchange(A1210,日期设置!$C$4,日期设置!$B$2,1)</f>
        <v>-1.9999600007953229E-3</v>
      </c>
      <c r="K1210" s="52">
        <f>[1]!b_dq_amount($A1210,日期设置!B$2,2,10000)</f>
        <v>0</v>
      </c>
      <c r="L1210" s="26">
        <f>[1]!b_info_latestpar(A1210,日期设置!$B$2)</f>
        <v>100</v>
      </c>
      <c r="M1210" s="6">
        <f>[1]!b_info_outstandingbalance($A1210,日期设置!B$2)</f>
        <v>5</v>
      </c>
      <c r="N1210" s="7" t="str">
        <f>[1]!b_info_latestissurercreditrating2(A1210,日期设置!$B$2,"102","1")</f>
        <v>AA</v>
      </c>
      <c r="O1210" s="43">
        <v>7</v>
      </c>
      <c r="P1210" s="9">
        <f>[1]!b_info_repurchasedate(A1210)</f>
        <v>0</v>
      </c>
      <c r="Q1210" s="31" t="s">
        <v>23436</v>
      </c>
      <c r="R1210" s="2" t="str">
        <f>IF((--IF(P1210=0,Q1210,P1210))&gt;(--日期设置!$B$2),IF(P1210=0,Q1210,P1210),Q1210)</f>
        <v>2028-02-05</v>
      </c>
      <c r="S1210" s="2" t="s">
        <v>23169</v>
      </c>
      <c r="T1210" s="8">
        <f>[1]!b_anal_ptmyear($A1210,日期设置!$B$2)</f>
        <v>6.8767123287671232</v>
      </c>
      <c r="U1210" s="8">
        <f>[1]!b_anal_termifexercise($A1210,日期设置!B$2)</f>
        <v>0</v>
      </c>
      <c r="V1210" s="10">
        <f>[1]!b_dq_dirtyprice(A1210,日期设置!$B$2)</f>
        <v>100.863</v>
      </c>
      <c r="W1210" s="11">
        <f>IF(U1210=0,ROUNDUP((Q1210-日期设置!$B$2)/365,0),ROUNDUP((R1210-日期设置!$B$2)/365,0))</f>
        <v>7</v>
      </c>
      <c r="X1210" s="18">
        <f>_xlfn.IFNA(VLOOKUP(A1210,过往入选债券!A:D,4,0),2)</f>
        <v>2</v>
      </c>
      <c r="Y1210">
        <f>_xlfn.IFNA(VLOOKUP(C1210,[2]Sheet1!$A:$A,1,0),3)</f>
        <v>3</v>
      </c>
    </row>
    <row r="1211" spans="1:25" hidden="1" x14ac:dyDescent="0.2">
      <c r="A1211" s="28" t="s">
        <v>21935</v>
      </c>
      <c r="B1211" s="28" t="s">
        <v>22150</v>
      </c>
      <c r="C1211" s="39" t="s">
        <v>22151</v>
      </c>
      <c r="D1211" s="26" t="str">
        <f>[1]!b_calc_yield(A1211,日期设置!$B$2,F1211,1,R1211,1,O1211,L1211,S1211,)</f>
        <v>Fetching...</v>
      </c>
      <c r="E1211" s="26">
        <f t="shared" si="36"/>
        <v>46.637667181702767</v>
      </c>
      <c r="F1211" s="18">
        <f>[1]!b_dq_cleanprice($A1211,日期设置!B$2)</f>
        <v>100</v>
      </c>
      <c r="G1211" s="18" t="str">
        <f t="shared" si="37"/>
        <v>6.76 + 0</v>
      </c>
      <c r="H1211" s="27">
        <f>[1]!b_dq_pctchange($A1211,日期设置!$B$2,1)/100</f>
        <v>0</v>
      </c>
      <c r="I1211" s="26">
        <f>[1]!b_pq_pctchange(A1211,日期设置!$B$4,日期设置!$B$2,1)</f>
        <v>0</v>
      </c>
      <c r="J1211" s="26">
        <f>[1]!b_pq_pctchange(A1211,日期设置!$C$4,日期设置!$B$2,1)</f>
        <v>0</v>
      </c>
      <c r="K1211" s="52">
        <f>[1]!b_dq_amount($A1211,日期设置!B$2,2,10000)</f>
        <v>0</v>
      </c>
      <c r="L1211" s="26">
        <f>[1]!b_info_latestpar(A1211,日期设置!$B$2)</f>
        <v>100</v>
      </c>
      <c r="M1211" s="6">
        <f>[1]!b_info_outstandingbalance($A1211,日期设置!B$2)</f>
        <v>5</v>
      </c>
      <c r="N1211" s="7" t="str">
        <f>[1]!b_info_latestissurercreditrating2(A1211,日期设置!$B$2,"102","1")</f>
        <v>AA</v>
      </c>
      <c r="O1211" s="43">
        <v>7</v>
      </c>
      <c r="P1211" s="9">
        <f>[1]!b_info_repurchasedate(A1211)</f>
        <v>0</v>
      </c>
      <c r="Q1211" s="31" t="s">
        <v>22158</v>
      </c>
      <c r="R1211" s="2" t="str">
        <f>IF((--IF(P1211=0,Q1211,P1211))&gt;(--日期设置!$B$2),IF(P1211=0,Q1211,P1211),Q1211)</f>
        <v>2027-12-28</v>
      </c>
      <c r="S1211" s="31" t="s">
        <v>16725</v>
      </c>
      <c r="T1211" s="8">
        <f>[1]!b_anal_ptmyear($A1211,日期设置!$B$2)</f>
        <v>6.7698630136986298</v>
      </c>
      <c r="U1211" s="8">
        <f>[1]!b_anal_termifexercise($A1211,日期设置!B$2)</f>
        <v>0</v>
      </c>
      <c r="V1211" s="10">
        <f>[1]!b_dq_dirtyprice(A1211,日期设置!$B$2)</f>
        <v>101.611</v>
      </c>
      <c r="W1211" s="11">
        <f>IF(U1211=0,ROUNDUP((Q1211-日期设置!$B$2)/365,0),ROUNDUP((R1211-日期设置!$B$2)/365,0))</f>
        <v>7</v>
      </c>
      <c r="X1211" s="18">
        <f>_xlfn.IFNA(VLOOKUP(A1211,过往入选债券!A:D,4,0),2)</f>
        <v>2</v>
      </c>
      <c r="Y1211">
        <f>_xlfn.IFNA(VLOOKUP(C1211,[2]Sheet1!$A:$A,1,0),3)</f>
        <v>3</v>
      </c>
    </row>
    <row r="1212" spans="1:25" hidden="1" x14ac:dyDescent="0.2">
      <c r="A1212" s="21" t="s">
        <v>15196</v>
      </c>
      <c r="B1212" s="21" t="s">
        <v>15197</v>
      </c>
      <c r="C1212" s="37" t="s">
        <v>11654</v>
      </c>
      <c r="D1212" s="26" t="str">
        <f>[1]!b_calc_yield(A1212,日期设置!$B$2,F1212,1,R1212,1,O1212,L1212,S1212,)</f>
        <v>Fetching...</v>
      </c>
      <c r="E1212" s="26">
        <f t="shared" si="36"/>
        <v>32.569359906691567</v>
      </c>
      <c r="F1212" s="18">
        <f>[1]!b_dq_cleanprice($A1212,日期设置!B$2)</f>
        <v>102.5</v>
      </c>
      <c r="G1212" s="18" t="str">
        <f t="shared" si="37"/>
        <v>5.03 + 0</v>
      </c>
      <c r="H1212" s="27">
        <f>[1]!b_dq_pctchange($A1212,日期设置!$B$2,1)/100</f>
        <v>0</v>
      </c>
      <c r="I1212" s="26">
        <f>[1]!b_pq_pctchange(A1212,日期设置!$B$4,日期设置!$B$2,1)</f>
        <v>0</v>
      </c>
      <c r="J1212" s="26">
        <f>[1]!b_pq_pctchange(A1212,日期设置!$C$4,日期设置!$B$2,1)</f>
        <v>0</v>
      </c>
      <c r="K1212" s="52">
        <f>[1]!b_dq_amount($A1212,日期设置!B$2,2,10000)</f>
        <v>0</v>
      </c>
      <c r="L1212" s="26">
        <f>[1]!b_info_latestpar(A1212,日期设置!$B$2)</f>
        <v>100</v>
      </c>
      <c r="M1212" s="6">
        <f>[1]!b_info_outstandingbalance($A1212,日期设置!B$2)</f>
        <v>4</v>
      </c>
      <c r="N1212" s="7" t="str">
        <f>[1]!b_info_latestissurercreditrating2(A1212,日期设置!$B$2,"102","1")</f>
        <v>AA</v>
      </c>
      <c r="O1212" s="8">
        <v>7.6</v>
      </c>
      <c r="P1212" s="9">
        <f>[1]!b_info_repurchasedate(A1212)</f>
        <v>0</v>
      </c>
      <c r="Q1212" s="8" t="s">
        <v>17553</v>
      </c>
      <c r="R1212" s="2" t="str">
        <f>IF((--IF(P1212=0,Q1212,P1212))&gt;(--日期设置!$B$2),IF(P1212=0,Q1212,P1212),Q1212)</f>
        <v>2026-04-04</v>
      </c>
      <c r="S1212" s="2" t="s">
        <v>18040</v>
      </c>
      <c r="T1212" s="8">
        <f>[1]!b_anal_ptmyear($A1212,日期设置!$B$2)</f>
        <v>5.0356164383561648</v>
      </c>
      <c r="U1212" s="8">
        <f>[1]!b_anal_termifexercise($A1212,日期设置!B$2)</f>
        <v>0</v>
      </c>
      <c r="V1212" s="10">
        <f>[1]!b_dq_dirtyprice(A1212,日期设置!$B$2)</f>
        <v>109.8293</v>
      </c>
      <c r="W1212" s="11">
        <f>IF(U1212=0,ROUNDUP((Q1212-日期设置!$B$2)/365,0),ROUNDUP((R1212-日期设置!$B$2)/365,0))</f>
        <v>6</v>
      </c>
      <c r="X1212" s="18">
        <f>_xlfn.IFNA(VLOOKUP(A1212,过往入选债券!A:D,4,0),2)</f>
        <v>2</v>
      </c>
      <c r="Y1212">
        <f>_xlfn.IFNA(VLOOKUP(C1212,[2]Sheet1!$A:$A,1,0),3)</f>
        <v>3</v>
      </c>
    </row>
    <row r="1213" spans="1:25" hidden="1" x14ac:dyDescent="0.2">
      <c r="A1213" s="21" t="s">
        <v>4101</v>
      </c>
      <c r="B1213" s="21" t="s">
        <v>4102</v>
      </c>
      <c r="C1213" s="37" t="s">
        <v>701</v>
      </c>
      <c r="D1213" s="26" t="str">
        <f>[1]!b_calc_yield(A1213,日期设置!$B$2,F1213,1,R1213,1,O1213,L1213,S1213,)</f>
        <v>Fetching...</v>
      </c>
      <c r="E1213" s="26">
        <f t="shared" si="36"/>
        <v>13.756979366740296</v>
      </c>
      <c r="F1213" s="18">
        <f>[1]!b_dq_cleanprice($A1213,日期设置!B$2)</f>
        <v>100</v>
      </c>
      <c r="G1213" s="18" t="str">
        <f t="shared" si="37"/>
        <v>2.09 + 0</v>
      </c>
      <c r="H1213" s="27">
        <f>[1]!b_dq_pctchange($A1213,日期设置!$B$2,1)/100</f>
        <v>0</v>
      </c>
      <c r="I1213" s="26">
        <f>[1]!b_pq_pctchange(A1213,日期设置!$B$4,日期设置!$B$2,1)</f>
        <v>0</v>
      </c>
      <c r="J1213" s="26">
        <f>[1]!b_pq_pctchange(A1213,日期设置!$C$4,日期设置!$B$2,1)</f>
        <v>0</v>
      </c>
      <c r="K1213" s="52">
        <f>[1]!b_dq_amount($A1213,日期设置!B$2,2,10000)</f>
        <v>0</v>
      </c>
      <c r="L1213" s="26">
        <f>[1]!b_info_latestpar(A1213,日期设置!$B$2)</f>
        <v>100</v>
      </c>
      <c r="M1213" s="6">
        <f>[1]!b_info_outstandingbalance($A1213,日期设置!B$2)</f>
        <v>2.5</v>
      </c>
      <c r="N1213" s="7">
        <f>[1]!b_info_latestissurercreditrating2(A1213,日期设置!$B$2,"102","1")</f>
        <v>0</v>
      </c>
      <c r="O1213" s="8">
        <v>7</v>
      </c>
      <c r="P1213" s="9">
        <f>[1]!b_info_repurchasedate(A1213)</f>
        <v>0</v>
      </c>
      <c r="Q1213" s="8" t="s">
        <v>16074</v>
      </c>
      <c r="R1213" s="2" t="str">
        <f>IF((--IF(P1213=0,Q1213,P1213))&gt;(--日期设置!$B$2),IF(P1213=0,Q1213,P1213),Q1213)</f>
        <v>2023-04-24</v>
      </c>
      <c r="S1213" s="2" t="s">
        <v>17860</v>
      </c>
      <c r="T1213" s="8">
        <f>[1]!b_anal_ptmyear($A1213,日期设置!$B$2)</f>
        <v>2.0904109589041098</v>
      </c>
      <c r="U1213" s="8">
        <f>[1]!b_anal_termifexercise($A1213,日期设置!B$2)</f>
        <v>0</v>
      </c>
      <c r="V1213" s="10">
        <f>[1]!b_dq_dirtyprice(A1213,日期设置!$B$2)</f>
        <v>106.36709999999999</v>
      </c>
      <c r="W1213" s="11">
        <f>IF(U1213=0,ROUNDUP((Q1213-日期设置!$B$2)/365,0),ROUNDUP((R1213-日期设置!$B$2)/365,0))</f>
        <v>3</v>
      </c>
      <c r="X1213" s="18">
        <f>_xlfn.IFNA(VLOOKUP(A1213,过往入选债券!A:D,4,0),2)</f>
        <v>2</v>
      </c>
      <c r="Y1213">
        <f>_xlfn.IFNA(VLOOKUP(C1213,[2]Sheet1!$A:$A,1,0),3)</f>
        <v>3</v>
      </c>
    </row>
    <row r="1214" spans="1:25" hidden="1" x14ac:dyDescent="0.2">
      <c r="A1214" s="21" t="s">
        <v>10729</v>
      </c>
      <c r="B1214" s="21" t="s">
        <v>10730</v>
      </c>
      <c r="C1214" s="37" t="s">
        <v>1015</v>
      </c>
      <c r="D1214" s="26" t="str">
        <f>[1]!b_calc_yield(A1214,日期设置!$B$2,F1214,1,R1214,1,O1214,L1214,S1214,)</f>
        <v>Fetching...</v>
      </c>
      <c r="E1214" s="26">
        <f t="shared" si="36"/>
        <v>13.756979366740296</v>
      </c>
      <c r="F1214" s="18">
        <f>[1]!b_dq_cleanprice($A1214,日期设置!B$2)</f>
        <v>100</v>
      </c>
      <c r="G1214" s="18" t="str">
        <f t="shared" si="37"/>
        <v>2.09 + 0</v>
      </c>
      <c r="H1214" s="27">
        <f>[1]!b_dq_pctchange($A1214,日期设置!$B$2,1)/100</f>
        <v>0</v>
      </c>
      <c r="I1214" s="26">
        <f>[1]!b_pq_pctchange(A1214,日期设置!$B$4,日期设置!$B$2,1)</f>
        <v>0</v>
      </c>
      <c r="J1214" s="26">
        <f>[1]!b_pq_pctchange(A1214,日期设置!$C$4,日期设置!$B$2,1)</f>
        <v>0</v>
      </c>
      <c r="K1214" s="52">
        <f>[1]!b_dq_amount($A1214,日期设置!B$2,2,10000)</f>
        <v>0</v>
      </c>
      <c r="L1214" s="26">
        <f>[1]!b_info_latestpar(A1214,日期设置!$B$2)</f>
        <v>100</v>
      </c>
      <c r="M1214" s="6">
        <f>[1]!b_info_outstandingbalance($A1214,日期设置!B$2)</f>
        <v>9</v>
      </c>
      <c r="N1214" s="7" t="str">
        <f>[1]!b_info_latestissurercreditrating2(A1214,日期设置!$B$2,"102","1")</f>
        <v>AA</v>
      </c>
      <c r="O1214" s="8">
        <v>7</v>
      </c>
      <c r="P1214" s="9">
        <f>[1]!b_info_repurchasedate(A1214)</f>
        <v>0</v>
      </c>
      <c r="Q1214" s="8" t="s">
        <v>16074</v>
      </c>
      <c r="R1214" s="2" t="str">
        <f>IF((--IF(P1214=0,Q1214,P1214))&gt;(--日期设置!$B$2),IF(P1214=0,Q1214,P1214),Q1214)</f>
        <v>2023-04-24</v>
      </c>
      <c r="S1214" s="2" t="s">
        <v>17860</v>
      </c>
      <c r="T1214" s="8">
        <f>[1]!b_anal_ptmyear($A1214,日期设置!$B$2)</f>
        <v>2.0904109589041098</v>
      </c>
      <c r="U1214" s="8">
        <f>[1]!b_anal_termifexercise($A1214,日期设置!B$2)</f>
        <v>0</v>
      </c>
      <c r="V1214" s="10">
        <f>[1]!b_dq_dirtyprice(A1214,日期设置!$B$2)</f>
        <v>106.36709999999999</v>
      </c>
      <c r="W1214" s="11">
        <f>IF(U1214=0,ROUNDUP((Q1214-日期设置!$B$2)/365,0),ROUNDUP((R1214-日期设置!$B$2)/365,0))</f>
        <v>3</v>
      </c>
      <c r="X1214" s="18">
        <f>_xlfn.IFNA(VLOOKUP(A1214,过往入选债券!A:D,4,0),2)</f>
        <v>2</v>
      </c>
      <c r="Y1214">
        <f>_xlfn.IFNA(VLOOKUP(C1214,[2]Sheet1!$A:$A,1,0),3)</f>
        <v>3</v>
      </c>
    </row>
    <row r="1215" spans="1:25" hidden="1" x14ac:dyDescent="0.2">
      <c r="A1215" s="21" t="s">
        <v>1833</v>
      </c>
      <c r="B1215" s="21" t="s">
        <v>1834</v>
      </c>
      <c r="C1215" s="37" t="s">
        <v>1835</v>
      </c>
      <c r="D1215" s="26" t="str">
        <f>[1]!b_calc_yield(A1215,日期设置!$B$2,F1215,1,R1215,1,O1215,L1215,S1215,)</f>
        <v>Fetching...</v>
      </c>
      <c r="E1215" s="26">
        <f t="shared" si="36"/>
        <v>13.818507453701256</v>
      </c>
      <c r="F1215" s="18">
        <f>[1]!b_dq_cleanprice($A1215,日期设置!B$2)</f>
        <v>100</v>
      </c>
      <c r="G1215" s="18" t="str">
        <f t="shared" si="37"/>
        <v>2.09 + 0</v>
      </c>
      <c r="H1215" s="27">
        <f>[1]!b_dq_pctchange($A1215,日期设置!$B$2,1)/100</f>
        <v>0</v>
      </c>
      <c r="I1215" s="26">
        <f>[1]!b_pq_pctchange(A1215,日期设置!$B$4,日期设置!$B$2,1)</f>
        <v>0</v>
      </c>
      <c r="J1215" s="26">
        <f>[1]!b_pq_pctchange(A1215,日期设置!$C$4,日期设置!$B$2,1)</f>
        <v>0</v>
      </c>
      <c r="K1215" s="52">
        <f>[1]!b_dq_amount($A1215,日期设置!B$2,2,10000)</f>
        <v>0</v>
      </c>
      <c r="L1215" s="26">
        <f>[1]!b_info_latestpar(A1215,日期设置!$B$2)</f>
        <v>100</v>
      </c>
      <c r="M1215" s="6">
        <f>[1]!b_info_outstandingbalance($A1215,日期设置!B$2)</f>
        <v>5</v>
      </c>
      <c r="N1215" s="7">
        <f>[1]!b_info_latestissurercreditrating2(A1215,日期设置!$B$2,"102","1")</f>
        <v>0</v>
      </c>
      <c r="O1215" s="8">
        <v>7</v>
      </c>
      <c r="P1215" s="9">
        <f>[1]!b_info_repurchasedate(A1215)</f>
        <v>0</v>
      </c>
      <c r="Q1215" s="8" t="s">
        <v>16427</v>
      </c>
      <c r="R1215" s="2" t="str">
        <f>IF((--IF(P1215=0,Q1215,P1215))&gt;(--日期设置!$B$2),IF(P1215=0,Q1215,P1215),Q1215)</f>
        <v>2023-04-27</v>
      </c>
      <c r="S1215" s="2" t="s">
        <v>17868</v>
      </c>
      <c r="T1215" s="8">
        <f>[1]!b_anal_ptmyear($A1215,日期设置!$B$2)</f>
        <v>2.0986301369863014</v>
      </c>
      <c r="U1215" s="8">
        <f>[1]!b_anal_termifexercise($A1215,日期设置!B$2)</f>
        <v>0</v>
      </c>
      <c r="V1215" s="10">
        <f>[1]!b_dq_dirtyprice(A1215,日期设置!$B$2)</f>
        <v>106.3096</v>
      </c>
      <c r="W1215" s="11">
        <f>IF(U1215=0,ROUNDUP((Q1215-日期设置!$B$2)/365,0),ROUNDUP((R1215-日期设置!$B$2)/365,0))</f>
        <v>3</v>
      </c>
      <c r="X1215" s="18">
        <f>_xlfn.IFNA(VLOOKUP(A1215,过往入选债券!A:D,4,0),2)</f>
        <v>2</v>
      </c>
      <c r="Y1215">
        <f>_xlfn.IFNA(VLOOKUP(C1215,[2]Sheet1!$A:$A,1,0),3)</f>
        <v>3</v>
      </c>
    </row>
    <row r="1216" spans="1:25" hidden="1" x14ac:dyDescent="0.2">
      <c r="A1216" s="21" t="s">
        <v>10806</v>
      </c>
      <c r="B1216" s="21" t="s">
        <v>10807</v>
      </c>
      <c r="C1216" s="37" t="s">
        <v>833</v>
      </c>
      <c r="D1216" s="26" t="str">
        <f>[1]!b_calc_yield(A1216,日期设置!$B$2,F1216,1,R1216,1,O1216,L1216,S1216,)</f>
        <v>Fetching...</v>
      </c>
      <c r="E1216" s="26">
        <f t="shared" si="36"/>
        <v>13.859634595261937</v>
      </c>
      <c r="F1216" s="18">
        <f>[1]!b_dq_cleanprice($A1216,日期设置!B$2)</f>
        <v>100</v>
      </c>
      <c r="G1216" s="18" t="str">
        <f t="shared" si="37"/>
        <v>2.10 + 2.10</v>
      </c>
      <c r="H1216" s="27">
        <f>[1]!b_dq_pctchange($A1216,日期设置!$B$2,1)/100</f>
        <v>0</v>
      </c>
      <c r="I1216" s="26">
        <f>[1]!b_pq_pctchange(A1216,日期设置!$B$4,日期设置!$B$2,1)</f>
        <v>0</v>
      </c>
      <c r="J1216" s="26">
        <f>[1]!b_pq_pctchange(A1216,日期设置!$C$4,日期设置!$B$2,1)</f>
        <v>0</v>
      </c>
      <c r="K1216" s="52">
        <f>[1]!b_dq_amount($A1216,日期设置!B$2,2,10000)</f>
        <v>0</v>
      </c>
      <c r="L1216" s="26">
        <f>[1]!b_info_latestpar(A1216,日期设置!$B$2)</f>
        <v>100</v>
      </c>
      <c r="M1216" s="6">
        <f>[1]!b_info_outstandingbalance($A1216,日期设置!B$2)</f>
        <v>3</v>
      </c>
      <c r="N1216" s="7" t="str">
        <f>[1]!b_info_latestissurercreditrating2(A1216,日期设置!$B$2,"102","1")</f>
        <v>AA+</v>
      </c>
      <c r="O1216" s="8">
        <v>7</v>
      </c>
      <c r="P1216" s="9">
        <f>[1]!b_info_repurchasedate(A1216)</f>
        <v>0</v>
      </c>
      <c r="Q1216" s="8" t="s">
        <v>16075</v>
      </c>
      <c r="R1216" s="2" t="str">
        <f>IF((--IF(P1216=0,Q1216,P1216))&gt;(--日期设置!$B$2),IF(P1216=0,Q1216,P1216),Q1216)</f>
        <v>2023-04-29</v>
      </c>
      <c r="S1216" s="2" t="s">
        <v>17832</v>
      </c>
      <c r="T1216" s="8">
        <f>[1]!b_anal_ptmyear($A1216,日期设置!$B$2)</f>
        <v>2.1041095890410957</v>
      </c>
      <c r="U1216" s="8">
        <f>[1]!b_anal_termifexercise($A1216,日期设置!B$2)</f>
        <v>2.1041095890410957</v>
      </c>
      <c r="V1216" s="10">
        <f>[1]!b_dq_dirtyprice(A1216,日期设置!$B$2)</f>
        <v>106.27119999999999</v>
      </c>
      <c r="W1216" s="11">
        <f>IF(U1216=0,ROUNDUP((Q1216-日期设置!$B$2)/365,0),ROUNDUP((R1216-日期设置!$B$2)/365,0))</f>
        <v>3</v>
      </c>
      <c r="X1216" s="18">
        <f>_xlfn.IFNA(VLOOKUP(A1216,过往入选债券!A:D,4,0),2)</f>
        <v>2</v>
      </c>
      <c r="Y1216">
        <f>_xlfn.IFNA(VLOOKUP(C1216,[2]Sheet1!$A:$A,1,0),3)</f>
        <v>3</v>
      </c>
    </row>
    <row r="1217" spans="1:25" hidden="1" x14ac:dyDescent="0.2">
      <c r="A1217" s="21" t="s">
        <v>6677</v>
      </c>
      <c r="B1217" s="21" t="s">
        <v>6678</v>
      </c>
      <c r="C1217" s="37" t="s">
        <v>143</v>
      </c>
      <c r="D1217" s="26" t="str">
        <f>[1]!b_calc_yield(A1217,日期设置!$B$2,F1217,1,R1217,1,O1217,L1217,S1217,)</f>
        <v>Fetching...</v>
      </c>
      <c r="E1217" s="26">
        <f t="shared" si="36"/>
        <v>14.066693903889904</v>
      </c>
      <c r="F1217" s="18">
        <f>[1]!b_dq_cleanprice($A1217,日期设置!B$2)</f>
        <v>95.753900000000002</v>
      </c>
      <c r="G1217" s="18" t="str">
        <f t="shared" si="37"/>
        <v>2.07 + 0</v>
      </c>
      <c r="H1217" s="27">
        <f>[1]!b_dq_pctchange($A1217,日期设置!$B$2,1)/100</f>
        <v>0</v>
      </c>
      <c r="I1217" s="26">
        <f>[1]!b_pq_pctchange(A1217,日期设置!$B$4,日期设置!$B$2,1)</f>
        <v>0</v>
      </c>
      <c r="J1217" s="26">
        <f>[1]!b_pq_pctchange(A1217,日期设置!$C$4,日期设置!$B$2,1)</f>
        <v>0</v>
      </c>
      <c r="K1217" s="52">
        <f>[1]!b_dq_amount($A1217,日期设置!B$2,2,10000)</f>
        <v>0</v>
      </c>
      <c r="L1217" s="26">
        <f>[1]!b_info_latestpar(A1217,日期设置!$B$2)</f>
        <v>100</v>
      </c>
      <c r="M1217" s="6">
        <f>[1]!b_info_outstandingbalance($A1217,日期设置!B$2)</f>
        <v>20</v>
      </c>
      <c r="N1217" s="7" t="str">
        <f>[1]!b_info_latestissurercreditrating2(A1217,日期设置!$B$2,"102","1")</f>
        <v>AAA</v>
      </c>
      <c r="O1217" s="8">
        <v>4.7300000000000004</v>
      </c>
      <c r="P1217" s="9">
        <f>[1]!b_info_repurchasedate(A1217)</f>
        <v>0</v>
      </c>
      <c r="Q1217" s="8" t="s">
        <v>16505</v>
      </c>
      <c r="R1217" s="2" t="str">
        <f>IF((--IF(P1217=0,Q1217,P1217))&gt;(--日期设置!$B$2),IF(P1217=0,Q1217,P1217),Q1217)</f>
        <v>2023-04-20</v>
      </c>
      <c r="S1217" s="2" t="s">
        <v>18474</v>
      </c>
      <c r="T1217" s="8">
        <f>[1]!b_anal_ptmyear($A1217,日期设置!$B$2)</f>
        <v>2.0794520547945208</v>
      </c>
      <c r="U1217" s="8">
        <f>[1]!b_anal_termifexercise($A1217,日期设置!B$2)</f>
        <v>0</v>
      </c>
      <c r="V1217" s="10">
        <f>[1]!b_dq_dirtyprice(A1217,日期设置!$B$2)</f>
        <v>100.10809999999999</v>
      </c>
      <c r="W1217" s="11">
        <f>IF(U1217=0,ROUNDUP((Q1217-日期设置!$B$2)/365,0),ROUNDUP((R1217-日期设置!$B$2)/365,0))</f>
        <v>3</v>
      </c>
      <c r="X1217" s="18">
        <f>_xlfn.IFNA(VLOOKUP(A1217,过往入选债券!A:D,4,0),2)</f>
        <v>2</v>
      </c>
      <c r="Y1217">
        <f>_xlfn.IFNA(VLOOKUP(C1217,[2]Sheet1!$A:$A,1,0),3)</f>
        <v>3</v>
      </c>
    </row>
    <row r="1218" spans="1:25" hidden="1" x14ac:dyDescent="0.2">
      <c r="A1218" s="21" t="s">
        <v>7949</v>
      </c>
      <c r="B1218" s="21" t="s">
        <v>7950</v>
      </c>
      <c r="C1218" s="37" t="s">
        <v>441</v>
      </c>
      <c r="D1218" s="26" t="str">
        <f>[1]!b_calc_yield(A1218,日期设置!$B$2,F1218,1,R1218,1,O1218,L1218,S1218,)</f>
        <v>Fetching...</v>
      </c>
      <c r="E1218" s="26">
        <f t="shared" ref="E1218:E1281" si="38">((O1218*W1218+L1218)/V1218-1)*100</f>
        <v>6.9061364122300573</v>
      </c>
      <c r="F1218" s="18">
        <f>[1]!b_dq_cleanprice($A1218,日期设置!B$2)</f>
        <v>100</v>
      </c>
      <c r="G1218" s="18" t="str">
        <f t="shared" ref="G1218:G1281" si="39">LEFT(T1218,4)&amp;" + "&amp;LEFT(U1218,4)</f>
        <v>1.05 + 0</v>
      </c>
      <c r="H1218" s="27">
        <f>[1]!b_dq_pctchange($A1218,日期设置!$B$2,1)/100</f>
        <v>0</v>
      </c>
      <c r="I1218" s="26">
        <f>[1]!b_pq_pctchange(A1218,日期设置!$B$4,日期设置!$B$2,1)</f>
        <v>0</v>
      </c>
      <c r="J1218" s="26">
        <f>[1]!b_pq_pctchange(A1218,日期设置!$C$4,日期设置!$B$2,1)</f>
        <v>0</v>
      </c>
      <c r="K1218" s="52">
        <f>[1]!b_dq_amount($A1218,日期设置!B$2,2,10000)</f>
        <v>0</v>
      </c>
      <c r="L1218" s="26">
        <f>[1]!b_info_latestpar(A1218,日期设置!$B$2)</f>
        <v>100</v>
      </c>
      <c r="M1218" s="6">
        <f>[1]!b_info_outstandingbalance($A1218,日期设置!B$2)</f>
        <v>3</v>
      </c>
      <c r="N1218" s="7" t="str">
        <f>[1]!b_info_latestissurercreditrating2(A1218,日期设置!$B$2,"102","1")</f>
        <v>AA+</v>
      </c>
      <c r="O1218" s="8">
        <v>7</v>
      </c>
      <c r="P1218" s="9">
        <f>[1]!b_info_repurchasedate(A1218)</f>
        <v>0</v>
      </c>
      <c r="Q1218" s="8" t="s">
        <v>17011</v>
      </c>
      <c r="R1218" s="2" t="str">
        <f>IF((--IF(P1218=0,Q1218,P1218))&gt;(--日期设置!$B$2),IF(P1218=0,Q1218,P1218),Q1218)</f>
        <v>2022-04-10</v>
      </c>
      <c r="S1218" s="2" t="s">
        <v>18094</v>
      </c>
      <c r="T1218" s="8">
        <f>[1]!b_anal_ptmyear($A1218,日期设置!$B$2)</f>
        <v>1.0520547945205478</v>
      </c>
      <c r="U1218" s="8">
        <f>[1]!b_anal_termifexercise($A1218,日期设置!B$2)</f>
        <v>0</v>
      </c>
      <c r="V1218" s="10">
        <f>[1]!b_dq_dirtyprice(A1218,日期设置!$B$2)</f>
        <v>106.6356</v>
      </c>
      <c r="W1218" s="11">
        <f>IF(U1218=0,ROUNDUP((Q1218-日期设置!$B$2)/365,0),ROUNDUP((R1218-日期设置!$B$2)/365,0))</f>
        <v>2</v>
      </c>
      <c r="X1218" s="18">
        <f>_xlfn.IFNA(VLOOKUP(A1218,过往入选债券!A:D,4,0),2)</f>
        <v>2</v>
      </c>
      <c r="Y1218">
        <f>_xlfn.IFNA(VLOOKUP(C1218,[2]Sheet1!$A:$A,1,0),3)</f>
        <v>3</v>
      </c>
    </row>
    <row r="1219" spans="1:25" hidden="1" x14ac:dyDescent="0.2">
      <c r="A1219" s="21" t="s">
        <v>14915</v>
      </c>
      <c r="B1219" s="21" t="s">
        <v>14916</v>
      </c>
      <c r="C1219" s="37" t="s">
        <v>14461</v>
      </c>
      <c r="D1219" s="26" t="str">
        <f>[1]!b_calc_yield(A1219,日期设置!$B$2,F1219,1,R1219,1,O1219,L1219,S1219,)</f>
        <v>Fetching...</v>
      </c>
      <c r="E1219" s="26">
        <f t="shared" si="38"/>
        <v>32.29613166111023</v>
      </c>
      <c r="F1219" s="18">
        <f>[1]!b_dq_cleanprice($A1219,日期设置!B$2)</f>
        <v>103.9383</v>
      </c>
      <c r="G1219" s="18" t="str">
        <f t="shared" si="39"/>
        <v>4.76 + 0</v>
      </c>
      <c r="H1219" s="27">
        <f>[1]!b_dq_pctchange($A1219,日期设置!$B$2,1)/100</f>
        <v>0</v>
      </c>
      <c r="I1219" s="26">
        <f>[1]!b_pq_pctchange(A1219,日期设置!$B$4,日期设置!$B$2,1)</f>
        <v>0</v>
      </c>
      <c r="J1219" s="26">
        <f>[1]!b_pq_pctchange(A1219,日期设置!$C$4,日期设置!$B$2,1)</f>
        <v>0</v>
      </c>
      <c r="K1219" s="52">
        <f>[1]!b_dq_amount($A1219,日期设置!B$2,2,10000)</f>
        <v>0</v>
      </c>
      <c r="L1219" s="26">
        <f>[1]!b_info_latestpar(A1219,日期设置!$B$2)</f>
        <v>100</v>
      </c>
      <c r="M1219" s="6">
        <f>[1]!b_info_outstandingbalance($A1219,日期设置!B$2)</f>
        <v>10.5</v>
      </c>
      <c r="N1219" s="7" t="str">
        <f>[1]!b_info_latestissurercreditrating2(A1219,日期设置!$B$2,"102","1")</f>
        <v>AA</v>
      </c>
      <c r="O1219" s="8">
        <v>8</v>
      </c>
      <c r="P1219" s="9">
        <f>[1]!b_info_repurchasedate(A1219)</f>
        <v>0</v>
      </c>
      <c r="Q1219" s="8" t="s">
        <v>17454</v>
      </c>
      <c r="R1219" s="2" t="str">
        <f>IF((--IF(P1219=0,Q1219,P1219))&gt;(--日期设置!$B$2),IF(P1219=0,Q1219,P1219),Q1219)</f>
        <v>2025-12-26</v>
      </c>
      <c r="S1219" s="2" t="s">
        <v>17989</v>
      </c>
      <c r="T1219" s="8">
        <f>[1]!b_anal_ptmyear($A1219,日期设置!$B$2)</f>
        <v>4.7643835616438359</v>
      </c>
      <c r="U1219" s="8">
        <f>[1]!b_anal_termifexercise($A1219,日期设置!B$2)</f>
        <v>0</v>
      </c>
      <c r="V1219" s="10">
        <f>[1]!b_dq_dirtyprice(A1219,日期设置!$B$2)</f>
        <v>105.8232</v>
      </c>
      <c r="W1219" s="11">
        <f>IF(U1219=0,ROUNDUP((Q1219-日期设置!$B$2)/365,0),ROUNDUP((R1219-日期设置!$B$2)/365,0))</f>
        <v>5</v>
      </c>
      <c r="X1219" s="18">
        <f>_xlfn.IFNA(VLOOKUP(A1219,过往入选债券!A:D,4,0),2)</f>
        <v>2</v>
      </c>
      <c r="Y1219">
        <f>_xlfn.IFNA(VLOOKUP(C1219,[2]Sheet1!$A:$A,1,0),3)</f>
        <v>3</v>
      </c>
    </row>
    <row r="1220" spans="1:25" hidden="1" x14ac:dyDescent="0.2">
      <c r="A1220" s="21" t="s">
        <v>15491</v>
      </c>
      <c r="B1220" s="21" t="s">
        <v>15492</v>
      </c>
      <c r="C1220" s="37" t="s">
        <v>5695</v>
      </c>
      <c r="D1220" s="26" t="str">
        <f>[1]!b_calc_yield(A1220,日期设置!$B$2,F1220,1,R1220,1,O1220,L1220,S1220,)</f>
        <v>Fetching...</v>
      </c>
      <c r="E1220" s="26">
        <f t="shared" si="38"/>
        <v>38.080716930640705</v>
      </c>
      <c r="F1220" s="18">
        <f>[1]!b_dq_cleanprice($A1220,日期设置!B$2)</f>
        <v>100</v>
      </c>
      <c r="G1220" s="18" t="str">
        <f t="shared" si="39"/>
        <v>5.59 + 0</v>
      </c>
      <c r="H1220" s="27">
        <f>[1]!b_dq_pctchange($A1220,日期设置!$B$2,1)/100</f>
        <v>0</v>
      </c>
      <c r="I1220" s="26">
        <f>[1]!b_pq_pctchange(A1220,日期设置!$B$4,日期设置!$B$2,1)</f>
        <v>0</v>
      </c>
      <c r="J1220" s="26">
        <f>[1]!b_pq_pctchange(A1220,日期设置!$C$4,日期设置!$B$2,1)</f>
        <v>0</v>
      </c>
      <c r="K1220" s="52">
        <f>[1]!b_dq_amount($A1220,日期设置!B$2,2,10000)</f>
        <v>0</v>
      </c>
      <c r="L1220" s="26">
        <f>[1]!b_info_latestpar(A1220,日期设置!$B$2)</f>
        <v>100</v>
      </c>
      <c r="M1220" s="6">
        <f>[1]!b_info_outstandingbalance($A1220,日期设置!B$2)</f>
        <v>3.6</v>
      </c>
      <c r="N1220" s="7" t="str">
        <f>[1]!b_info_latestissurercreditrating2(A1220,日期设置!$B$2,"102","1")</f>
        <v>AA</v>
      </c>
      <c r="O1220" s="8">
        <v>7</v>
      </c>
      <c r="P1220" s="9">
        <f>[1]!b_info_repurchasedate(A1220)</f>
        <v>0</v>
      </c>
      <c r="Q1220" s="8" t="s">
        <v>17031</v>
      </c>
      <c r="R1220" s="2" t="str">
        <f>IF((--IF(P1220=0,Q1220,P1220))&gt;(--日期设置!$B$2),IF(P1220=0,Q1220,P1220),Q1220)</f>
        <v>2026-10-25</v>
      </c>
      <c r="S1220" s="2" t="s">
        <v>18325</v>
      </c>
      <c r="T1220" s="8">
        <f>[1]!b_anal_ptmyear($A1220,日期设置!$B$2)</f>
        <v>5.5945205479452058</v>
      </c>
      <c r="U1220" s="8">
        <f>[1]!b_anal_termifexercise($A1220,日期设置!B$2)</f>
        <v>0</v>
      </c>
      <c r="V1220" s="10">
        <f>[1]!b_dq_dirtyprice(A1220,日期设置!$B$2)</f>
        <v>102.83839999999999</v>
      </c>
      <c r="W1220" s="11">
        <f>IF(U1220=0,ROUNDUP((Q1220-日期设置!$B$2)/365,0),ROUNDUP((R1220-日期设置!$B$2)/365,0))</f>
        <v>6</v>
      </c>
      <c r="X1220" s="18">
        <f>_xlfn.IFNA(VLOOKUP(A1220,过往入选债券!A:D,4,0),2)</f>
        <v>2</v>
      </c>
      <c r="Y1220">
        <f>_xlfn.IFNA(VLOOKUP(C1220,[2]Sheet1!$A:$A,1,0),3)</f>
        <v>3</v>
      </c>
    </row>
    <row r="1221" spans="1:25" hidden="1" x14ac:dyDescent="0.2">
      <c r="A1221" s="21" t="s">
        <v>15396</v>
      </c>
      <c r="B1221" s="21" t="s">
        <v>15397</v>
      </c>
      <c r="C1221" s="37" t="s">
        <v>15398</v>
      </c>
      <c r="D1221" s="26" t="str">
        <f>[1]!b_calc_yield(A1221,日期设置!$B$2,F1221,1,R1221,1,O1221,L1221,S1221,)</f>
        <v>Fetching...</v>
      </c>
      <c r="E1221" s="26">
        <f t="shared" si="38"/>
        <v>36.251285751569775</v>
      </c>
      <c r="F1221" s="18">
        <f>[1]!b_dq_cleanprice($A1221,日期设置!B$2)</f>
        <v>100</v>
      </c>
      <c r="G1221" s="18" t="str">
        <f t="shared" si="39"/>
        <v>5.39 + 0</v>
      </c>
      <c r="H1221" s="27">
        <f>[1]!b_dq_pctchange($A1221,日期设置!$B$2,1)/100</f>
        <v>0</v>
      </c>
      <c r="I1221" s="26">
        <f>[1]!b_pq_pctchange(A1221,日期设置!$B$4,日期设置!$B$2,1)</f>
        <v>0</v>
      </c>
      <c r="J1221" s="26">
        <f>[1]!b_pq_pctchange(A1221,日期设置!$C$4,日期设置!$B$2,1)</f>
        <v>0</v>
      </c>
      <c r="K1221" s="52">
        <f>[1]!b_dq_amount($A1221,日期设置!B$2,2,10000)</f>
        <v>0</v>
      </c>
      <c r="L1221" s="26">
        <f>[1]!b_info_latestpar(A1221,日期设置!$B$2)</f>
        <v>100</v>
      </c>
      <c r="M1221" s="6">
        <f>[1]!b_info_outstandingbalance($A1221,日期设置!B$2)</f>
        <v>4.3</v>
      </c>
      <c r="N1221" s="7" t="str">
        <f>[1]!b_info_latestissurercreditrating2(A1221,日期设置!$B$2,"102","1")</f>
        <v>AA</v>
      </c>
      <c r="O1221" s="8">
        <v>7</v>
      </c>
      <c r="P1221" s="9">
        <f>[1]!b_info_repurchasedate(A1221)</f>
        <v>0</v>
      </c>
      <c r="Q1221" s="8" t="s">
        <v>16480</v>
      </c>
      <c r="R1221" s="2" t="str">
        <f>IF((--IF(P1221=0,Q1221,P1221))&gt;(--日期设置!$B$2),IF(P1221=0,Q1221,P1221),Q1221)</f>
        <v>2026-08-14</v>
      </c>
      <c r="S1221" s="2" t="s">
        <v>18126</v>
      </c>
      <c r="T1221" s="8">
        <f>[1]!b_anal_ptmyear($A1221,日期设置!$B$2)</f>
        <v>5.397260273972603</v>
      </c>
      <c r="U1221" s="8">
        <f>[1]!b_anal_termifexercise($A1221,日期设置!B$2)</f>
        <v>0</v>
      </c>
      <c r="V1221" s="10">
        <f>[1]!b_dq_dirtyprice(A1221,日期设置!$B$2)</f>
        <v>104.2192</v>
      </c>
      <c r="W1221" s="11">
        <f>IF(U1221=0,ROUNDUP((Q1221-日期设置!$B$2)/365,0),ROUNDUP((R1221-日期设置!$B$2)/365,0))</f>
        <v>6</v>
      </c>
      <c r="X1221" s="18">
        <f>_xlfn.IFNA(VLOOKUP(A1221,过往入选债券!A:D,4,0),2)</f>
        <v>2</v>
      </c>
      <c r="Y1221">
        <f>_xlfn.IFNA(VLOOKUP(C1221,[2]Sheet1!$A:$A,1,0),3)</f>
        <v>3</v>
      </c>
    </row>
    <row r="1222" spans="1:25" hidden="1" x14ac:dyDescent="0.2">
      <c r="A1222" s="21" t="s">
        <v>12216</v>
      </c>
      <c r="B1222" s="21" t="s">
        <v>12217</v>
      </c>
      <c r="C1222" s="37" t="s">
        <v>1008</v>
      </c>
      <c r="D1222" s="26" t="str">
        <f>[1]!b_calc_yield(A1222,日期设置!$B$2,F1222,1,R1222,1,O1222,L1222,S1222,)</f>
        <v>Fetching...</v>
      </c>
      <c r="E1222" s="26">
        <f t="shared" si="38"/>
        <v>40.007911227697626</v>
      </c>
      <c r="F1222" s="18">
        <f>[1]!b_dq_cleanprice($A1222,日期设置!B$2)</f>
        <v>18.959900000000001</v>
      </c>
      <c r="G1222" s="18" t="str">
        <f t="shared" si="39"/>
        <v>0.81 + 0</v>
      </c>
      <c r="H1222" s="27">
        <f>[1]!b_dq_pctchange($A1222,日期设置!$B$2,1)/100</f>
        <v>0</v>
      </c>
      <c r="I1222" s="26">
        <f>[1]!b_pq_pctchange(A1222,日期设置!$B$4,日期设置!$B$2,1)</f>
        <v>0</v>
      </c>
      <c r="J1222" s="26">
        <f>[1]!b_pq_pctchange(A1222,日期设置!$C$4,日期设置!$B$2,1)</f>
        <v>0</v>
      </c>
      <c r="K1222" s="52">
        <f>[1]!b_dq_amount($A1222,日期设置!B$2,2,10000)</f>
        <v>0</v>
      </c>
      <c r="L1222" s="26">
        <f>[1]!b_info_latestpar(A1222,日期设置!$B$2)</f>
        <v>19.999999999999996</v>
      </c>
      <c r="M1222" s="6">
        <f>[1]!b_info_outstandingbalance($A1222,日期设置!B$2)</f>
        <v>4</v>
      </c>
      <c r="N1222" s="7" t="str">
        <f>[1]!b_info_latestissurercreditrating2(A1222,日期设置!$B$2,"102","1")</f>
        <v>AA</v>
      </c>
      <c r="O1222" s="8">
        <v>6.9</v>
      </c>
      <c r="P1222" s="9">
        <f>[1]!b_info_repurchasedate(A1222)</f>
        <v>0</v>
      </c>
      <c r="Q1222" s="8" t="s">
        <v>16463</v>
      </c>
      <c r="R1222" s="2" t="str">
        <f>IF((--IF(P1222=0,Q1222,P1222))&gt;(--日期设置!$B$2),IF(P1222=0,Q1222,P1222),Q1222)</f>
        <v>2022-01-14</v>
      </c>
      <c r="S1222" s="2" t="s">
        <v>18228</v>
      </c>
      <c r="T1222" s="8">
        <f>[1]!b_anal_ptmyear($A1222,日期设置!$B$2)</f>
        <v>0.81643835616438354</v>
      </c>
      <c r="U1222" s="8">
        <f>[1]!b_anal_termifexercise($A1222,日期设置!B$2)</f>
        <v>0</v>
      </c>
      <c r="V1222" s="10">
        <f>[1]!b_dq_dirtyprice(A1222,日期设置!$B$2)</f>
        <v>19.213200000000001</v>
      </c>
      <c r="W1222" s="11">
        <f>IF(U1222=0,ROUNDUP((Q1222-日期设置!$B$2)/365,0),ROUNDUP((R1222-日期设置!$B$2)/365,0))</f>
        <v>1</v>
      </c>
      <c r="X1222" s="18">
        <f>_xlfn.IFNA(VLOOKUP(A1222,过往入选债券!A:D,4,0),2)</f>
        <v>2</v>
      </c>
      <c r="Y1222">
        <f>_xlfn.IFNA(VLOOKUP(C1222,[2]Sheet1!$A:$A,1,0),3)</f>
        <v>3</v>
      </c>
    </row>
    <row r="1223" spans="1:25" hidden="1" x14ac:dyDescent="0.2">
      <c r="A1223" s="21" t="s">
        <v>7359</v>
      </c>
      <c r="B1223" s="21" t="s">
        <v>7360</v>
      </c>
      <c r="C1223" s="37" t="s">
        <v>118</v>
      </c>
      <c r="D1223" s="26" t="str">
        <f>[1]!b_calc_yield(A1223,日期设置!$B$2,F1223,1,R1223,1,O1223,L1223,S1223,)</f>
        <v>Fetching...</v>
      </c>
      <c r="E1223" s="26">
        <f t="shared" si="38"/>
        <v>3.5020271955186866</v>
      </c>
      <c r="F1223" s="18">
        <f>[1]!b_dq_cleanprice($A1223,日期设置!B$2)</f>
        <v>100.123</v>
      </c>
      <c r="G1223" s="18" t="str">
        <f t="shared" si="39"/>
        <v>0.50 + 0</v>
      </c>
      <c r="H1223" s="27">
        <f>[1]!b_dq_pctchange($A1223,日期设置!$B$2,1)/100</f>
        <v>0</v>
      </c>
      <c r="I1223" s="26">
        <f>[1]!b_pq_pctchange(A1223,日期设置!$B$4,日期设置!$B$2,1)</f>
        <v>0</v>
      </c>
      <c r="J1223" s="26">
        <f>[1]!b_pq_pctchange(A1223,日期设置!$C$4,日期设置!$B$2,1)</f>
        <v>0</v>
      </c>
      <c r="K1223" s="52">
        <f>[1]!b_dq_amount($A1223,日期设置!B$2,2,10000)</f>
        <v>0</v>
      </c>
      <c r="L1223" s="26">
        <f>[1]!b_info_latestpar(A1223,日期设置!$B$2)</f>
        <v>100</v>
      </c>
      <c r="M1223" s="6">
        <f>[1]!b_info_outstandingbalance($A1223,日期设置!B$2)</f>
        <v>5</v>
      </c>
      <c r="N1223" s="7" t="str">
        <f>[1]!b_info_latestissurercreditrating2(A1223,日期设置!$B$2,"102","1")</f>
        <v>AA+</v>
      </c>
      <c r="O1223" s="8">
        <v>7.5</v>
      </c>
      <c r="P1223" s="9">
        <f>[1]!b_info_repurchasedate(A1223)</f>
        <v>0</v>
      </c>
      <c r="Q1223" s="8" t="s">
        <v>16146</v>
      </c>
      <c r="R1223" s="2" t="str">
        <f>IF((--IF(P1223=0,Q1223,P1223))&gt;(--日期设置!$B$2),IF(P1223=0,Q1223,P1223),Q1223)</f>
        <v>2021-09-21</v>
      </c>
      <c r="S1223" s="2" t="s">
        <v>17934</v>
      </c>
      <c r="T1223" s="8">
        <f>[1]!b_anal_ptmyear($A1223,日期设置!$B$2)</f>
        <v>0.50136986301369868</v>
      </c>
      <c r="U1223" s="8">
        <f>[1]!b_anal_termifexercise($A1223,日期设置!B$2)</f>
        <v>0</v>
      </c>
      <c r="V1223" s="10">
        <f>[1]!b_dq_dirtyprice(A1223,日期设置!$B$2)</f>
        <v>103.8627</v>
      </c>
      <c r="W1223" s="11">
        <f>IF(U1223=0,ROUNDUP((Q1223-日期设置!$B$2)/365,0),ROUNDUP((R1223-日期设置!$B$2)/365,0))</f>
        <v>1</v>
      </c>
      <c r="X1223" s="18">
        <f>_xlfn.IFNA(VLOOKUP(A1223,过往入选债券!A:D,4,0),2)</f>
        <v>2</v>
      </c>
      <c r="Y1223">
        <f>_xlfn.IFNA(VLOOKUP(C1223,[2]Sheet1!$A:$A,1,0),3)</f>
        <v>3</v>
      </c>
    </row>
    <row r="1224" spans="1:25" hidden="1" x14ac:dyDescent="0.2">
      <c r="A1224" s="28" t="s">
        <v>19959</v>
      </c>
      <c r="B1224" s="28" t="s">
        <v>19960</v>
      </c>
      <c r="C1224" s="38" t="s">
        <v>13827</v>
      </c>
      <c r="D1224" s="26" t="str">
        <f>[1]!b_calc_yield(A1224,日期设置!$B$2,F1224,1,R1224,1,O1224,L1224,S1224,)</f>
        <v>Fetching...</v>
      </c>
      <c r="E1224" s="26">
        <f t="shared" si="38"/>
        <v>29.63007417720911</v>
      </c>
      <c r="F1224" s="18">
        <f>[1]!b_dq_cleanprice($A1224,日期设置!B$2)</f>
        <v>100</v>
      </c>
      <c r="G1224" s="18" t="str">
        <f t="shared" si="39"/>
        <v>6.40 + 4.41</v>
      </c>
      <c r="H1224" s="27">
        <f>[1]!b_dq_pctchange($A1224,日期设置!$B$2,1)/100</f>
        <v>0</v>
      </c>
      <c r="I1224" s="26">
        <f>[1]!b_pq_pctchange(A1224,日期设置!$B$4,日期设置!$B$2,1)</f>
        <v>0</v>
      </c>
      <c r="J1224" s="26">
        <f>[1]!b_pq_pctchange(A1224,日期设置!$C$4,日期设置!$B$2,1)</f>
        <v>0</v>
      </c>
      <c r="K1224" s="52">
        <f>[1]!b_dq_amount($A1224,日期设置!B$2,2,10000)</f>
        <v>0</v>
      </c>
      <c r="L1224" s="26">
        <f>[1]!b_info_latestpar(A1224,日期设置!$B$2)</f>
        <v>100</v>
      </c>
      <c r="M1224" s="6">
        <f>[1]!b_info_outstandingbalance($A1224,日期设置!B$2)</f>
        <v>8</v>
      </c>
      <c r="N1224" s="7" t="str">
        <f>[1]!b_info_latestissurercreditrating2(A1224,日期设置!$B$2,"102","1")</f>
        <v>AA</v>
      </c>
      <c r="O1224" s="8">
        <v>7</v>
      </c>
      <c r="P1224" s="9" t="str">
        <f>[1]!b_info_repurchasedate(A1224)</f>
        <v>2025-08-18</v>
      </c>
      <c r="Q1224" s="8" t="s">
        <v>20022</v>
      </c>
      <c r="R1224" s="2" t="str">
        <f>IF((--IF(P1224=0,Q1224,P1224))&gt;(--日期设置!$B$2),IF(P1224=0,Q1224,P1224),Q1224)</f>
        <v>2025-08-18</v>
      </c>
      <c r="S1224" s="31" t="s">
        <v>19192</v>
      </c>
      <c r="T1224" s="8">
        <f>[1]!b_anal_ptmyear($A1224,日期设置!$B$2)</f>
        <v>6.4082191780821915</v>
      </c>
      <c r="U1224" s="8">
        <f>[1]!b_anal_termifexercise($A1224,日期设置!B$2)</f>
        <v>4.4109589041095889</v>
      </c>
      <c r="V1224" s="10">
        <f>[1]!b_dq_dirtyprice(A1224,日期设置!$B$2)</f>
        <v>104.1425</v>
      </c>
      <c r="W1224" s="11">
        <f>IF(U1224=0,ROUNDUP((Q1224-日期设置!$B$2)/365,0),ROUNDUP((R1224-日期设置!$B$2)/365,0))</f>
        <v>5</v>
      </c>
      <c r="X1224" s="18">
        <f>_xlfn.IFNA(VLOOKUP(A1224,过往入选债券!A:D,4,0),2)</f>
        <v>2</v>
      </c>
      <c r="Y1224">
        <f>_xlfn.IFNA(VLOOKUP(C1224,[2]Sheet1!$A:$A,1,0),3)</f>
        <v>3</v>
      </c>
    </row>
    <row r="1225" spans="1:25" hidden="1" x14ac:dyDescent="0.2">
      <c r="A1225" s="21" t="s">
        <v>2003</v>
      </c>
      <c r="B1225" s="21" t="s">
        <v>2004</v>
      </c>
      <c r="C1225" s="37" t="s">
        <v>1634</v>
      </c>
      <c r="D1225" s="26" t="str">
        <f>[1]!b_calc_yield(A1225,日期设置!$B$2,F1225,1,R1225,1,O1225,L1225,S1225,)</f>
        <v>Fetching...</v>
      </c>
      <c r="E1225" s="26">
        <f t="shared" si="38"/>
        <v>2.6597780329123522</v>
      </c>
      <c r="F1225" s="18">
        <f>[1]!b_dq_cleanprice($A1225,日期设置!B$2)</f>
        <v>100</v>
      </c>
      <c r="G1225" s="18" t="str">
        <f t="shared" si="39"/>
        <v>0.38 + 0</v>
      </c>
      <c r="H1225" s="27">
        <f>[1]!b_dq_pctchange($A1225,日期设置!$B$2,1)/100</f>
        <v>0</v>
      </c>
      <c r="I1225" s="26">
        <f>[1]!b_pq_pctchange(A1225,日期设置!$B$4,日期设置!$B$2,1)</f>
        <v>0</v>
      </c>
      <c r="J1225" s="26">
        <f>[1]!b_pq_pctchange(A1225,日期设置!$C$4,日期设置!$B$2,1)</f>
        <v>0</v>
      </c>
      <c r="K1225" s="52">
        <f>[1]!b_dq_amount($A1225,日期设置!B$2,2,10000)</f>
        <v>0</v>
      </c>
      <c r="L1225" s="26">
        <f>[1]!b_info_latestpar(A1225,日期设置!$B$2)</f>
        <v>100</v>
      </c>
      <c r="M1225" s="6">
        <f>[1]!b_info_outstandingbalance($A1225,日期设置!B$2)</f>
        <v>2.5</v>
      </c>
      <c r="N1225" s="7">
        <f>[1]!b_info_latestissurercreditrating2(A1225,日期设置!$B$2,"102","1")</f>
        <v>0</v>
      </c>
      <c r="O1225" s="8">
        <v>7.3</v>
      </c>
      <c r="P1225" s="9">
        <f>[1]!b_info_repurchasedate(A1225)</f>
        <v>0</v>
      </c>
      <c r="Q1225" s="8" t="s">
        <v>16507</v>
      </c>
      <c r="R1225" s="2" t="str">
        <f>IF((--IF(P1225=0,Q1225,P1225))&gt;(--日期设置!$B$2),IF(P1225=0,Q1225,P1225),Q1225)</f>
        <v>2021-08-08</v>
      </c>
      <c r="S1225" s="2" t="s">
        <v>18444</v>
      </c>
      <c r="T1225" s="8">
        <f>[1]!b_anal_ptmyear($A1225,日期设置!$B$2)</f>
        <v>0.38082191780821917</v>
      </c>
      <c r="U1225" s="8">
        <f>[1]!b_anal_termifexercise($A1225,日期设置!B$2)</f>
        <v>0</v>
      </c>
      <c r="V1225" s="10">
        <f>[1]!b_dq_dirtyprice(A1225,日期设置!$B$2)</f>
        <v>104.52</v>
      </c>
      <c r="W1225" s="11">
        <f>IF(U1225=0,ROUNDUP((Q1225-日期设置!$B$2)/365,0),ROUNDUP((R1225-日期设置!$B$2)/365,0))</f>
        <v>1</v>
      </c>
      <c r="X1225" s="18">
        <f>_xlfn.IFNA(VLOOKUP(A1225,过往入选债券!A:D,4,0),2)</f>
        <v>2</v>
      </c>
      <c r="Y1225">
        <f>_xlfn.IFNA(VLOOKUP(C1225,[2]Sheet1!$A:$A,1,0),3)</f>
        <v>3</v>
      </c>
    </row>
    <row r="1226" spans="1:25" hidden="1" x14ac:dyDescent="0.2">
      <c r="A1226" s="21" t="s">
        <v>10107</v>
      </c>
      <c r="B1226" s="21" t="s">
        <v>10108</v>
      </c>
      <c r="C1226" s="37" t="s">
        <v>118</v>
      </c>
      <c r="D1226" s="26" t="str">
        <f>[1]!b_calc_yield(A1226,日期设置!$B$2,F1226,1,R1226,1,O1226,L1226,S1226,)</f>
        <v>Fetching...</v>
      </c>
      <c r="E1226" s="26">
        <f t="shared" si="38"/>
        <v>6.7543582217318043</v>
      </c>
      <c r="F1226" s="18">
        <f>[1]!b_dq_cleanprice($A1226,日期设置!B$2)</f>
        <v>100</v>
      </c>
      <c r="G1226" s="18" t="str">
        <f t="shared" si="39"/>
        <v>1.96 + 0.96</v>
      </c>
      <c r="H1226" s="27">
        <f>[1]!b_dq_pctchange($A1226,日期设置!$B$2,1)/100</f>
        <v>0</v>
      </c>
      <c r="I1226" s="26">
        <f>[1]!b_pq_pctchange(A1226,日期设置!$B$4,日期设置!$B$2,1)</f>
        <v>0</v>
      </c>
      <c r="J1226" s="26">
        <f>[1]!b_pq_pctchange(A1226,日期设置!$C$4,日期设置!$B$2,1)</f>
        <v>0</v>
      </c>
      <c r="K1226" s="52">
        <f>[1]!b_dq_amount($A1226,日期设置!B$2,2,10000)</f>
        <v>0</v>
      </c>
      <c r="L1226" s="26">
        <f>[1]!b_info_latestpar(A1226,日期设置!$B$2)</f>
        <v>100</v>
      </c>
      <c r="M1226" s="6">
        <f>[1]!b_info_outstandingbalance($A1226,日期设置!B$2)</f>
        <v>5.5</v>
      </c>
      <c r="N1226" s="7" t="str">
        <f>[1]!b_info_latestissurercreditrating2(A1226,日期设置!$B$2,"102","1")</f>
        <v>AA+</v>
      </c>
      <c r="O1226" s="8">
        <v>7</v>
      </c>
      <c r="P1226" s="9" t="str">
        <f>[1]!b_info_repurchasedate(A1226)</f>
        <v>2022-03-10</v>
      </c>
      <c r="Q1226" s="8" t="s">
        <v>16279</v>
      </c>
      <c r="R1226" s="2" t="str">
        <f>IF((--IF(P1226=0,Q1226,P1226))&gt;(--日期设置!$B$2),IF(P1226=0,Q1226,P1226),Q1226)</f>
        <v>2022-03-10</v>
      </c>
      <c r="S1226" s="2" t="s">
        <v>18360</v>
      </c>
      <c r="T1226" s="8">
        <f>[1]!b_anal_ptmyear($A1226,日期设置!$B$2)</f>
        <v>1.967123287671233</v>
      </c>
      <c r="U1226" s="8">
        <f>[1]!b_anal_termifexercise($A1226,日期设置!B$2)</f>
        <v>0.9671232876712329</v>
      </c>
      <c r="V1226" s="10">
        <f>[1]!b_dq_dirtyprice(A1226,日期设置!$B$2)</f>
        <v>100.23009999999999</v>
      </c>
      <c r="W1226" s="11">
        <f>IF(U1226=0,ROUNDUP((Q1226-日期设置!$B$2)/365,0),ROUNDUP((R1226-日期设置!$B$2)/365,0))</f>
        <v>1</v>
      </c>
      <c r="X1226" s="18">
        <f>_xlfn.IFNA(VLOOKUP(A1226,过往入选债券!A:D,4,0),2)</f>
        <v>2</v>
      </c>
      <c r="Y1226">
        <f>_xlfn.IFNA(VLOOKUP(C1226,[2]Sheet1!$A:$A,1,0),3)</f>
        <v>3</v>
      </c>
    </row>
    <row r="1227" spans="1:25" hidden="1" x14ac:dyDescent="0.2">
      <c r="A1227" s="21" t="s">
        <v>11582</v>
      </c>
      <c r="B1227" s="21" t="s">
        <v>11583</v>
      </c>
      <c r="C1227" s="37" t="s">
        <v>5455</v>
      </c>
      <c r="D1227" s="26" t="str">
        <f>[1]!b_calc_yield(A1227,日期设置!$B$2,F1227,1,R1227,1,O1227,L1227,S1227,)</f>
        <v>Fetching...</v>
      </c>
      <c r="E1227" s="26">
        <f t="shared" si="38"/>
        <v>7.0601471419636352</v>
      </c>
      <c r="F1227" s="18">
        <f>[1]!b_dq_cleanprice($A1227,日期设置!B$2)</f>
        <v>100</v>
      </c>
      <c r="G1227" s="18" t="str">
        <f t="shared" si="39"/>
        <v>3.07 + 1.07</v>
      </c>
      <c r="H1227" s="27">
        <f>[1]!b_dq_pctchange($A1227,日期设置!$B$2,1)/100</f>
        <v>0</v>
      </c>
      <c r="I1227" s="26">
        <f>[1]!b_pq_pctchange(A1227,日期设置!$B$4,日期设置!$B$2,1)</f>
        <v>0</v>
      </c>
      <c r="J1227" s="26">
        <f>[1]!b_pq_pctchange(A1227,日期设置!$C$4,日期设置!$B$2,1)</f>
        <v>0</v>
      </c>
      <c r="K1227" s="52">
        <f>[1]!b_dq_amount($A1227,日期设置!B$2,2,10000)</f>
        <v>0</v>
      </c>
      <c r="L1227" s="26">
        <f>[1]!b_info_latestpar(A1227,日期设置!$B$2)</f>
        <v>100</v>
      </c>
      <c r="M1227" s="6">
        <f>[1]!b_info_outstandingbalance($A1227,日期设置!B$2)</f>
        <v>1.8</v>
      </c>
      <c r="N1227" s="7">
        <f>[1]!b_info_latestissurercreditrating2(A1227,日期设置!$B$2,"102","1")</f>
        <v>0</v>
      </c>
      <c r="O1227" s="8">
        <v>7</v>
      </c>
      <c r="P1227" s="9" t="str">
        <f>[1]!b_info_repurchasedate(A1227)</f>
        <v>2022-04-18</v>
      </c>
      <c r="Q1227" s="8" t="s">
        <v>16130</v>
      </c>
      <c r="R1227" s="2" t="str">
        <f>IF((--IF(P1227=0,Q1227,P1227))&gt;(--日期设置!$B$2),IF(P1227=0,Q1227,P1227),Q1227)</f>
        <v>2022-04-18</v>
      </c>
      <c r="S1227" s="2" t="s">
        <v>18350</v>
      </c>
      <c r="T1227" s="8">
        <f>[1]!b_anal_ptmyear($A1227,日期设置!$B$2)</f>
        <v>3.0739726027397261</v>
      </c>
      <c r="U1227" s="8">
        <f>[1]!b_anal_termifexercise($A1227,日期设置!B$2)</f>
        <v>1.0739726027397261</v>
      </c>
      <c r="V1227" s="10">
        <f>[1]!b_dq_dirtyprice(A1227,日期设置!$B$2)</f>
        <v>106.48220000000001</v>
      </c>
      <c r="W1227" s="11">
        <f>IF(U1227=0,ROUNDUP((Q1227-日期设置!$B$2)/365,0),ROUNDUP((R1227-日期设置!$B$2)/365,0))</f>
        <v>2</v>
      </c>
      <c r="X1227" s="18">
        <f>_xlfn.IFNA(VLOOKUP(A1227,过往入选债券!A:D,4,0),2)</f>
        <v>2</v>
      </c>
      <c r="Y1227">
        <f>_xlfn.IFNA(VLOOKUP(C1227,[2]Sheet1!$A:$A,1,0),3)</f>
        <v>3</v>
      </c>
    </row>
    <row r="1228" spans="1:25" hidden="1" x14ac:dyDescent="0.2">
      <c r="A1228" s="21" t="s">
        <v>6456</v>
      </c>
      <c r="B1228" s="21" t="s">
        <v>6457</v>
      </c>
      <c r="C1228" s="37" t="s">
        <v>6458</v>
      </c>
      <c r="D1228" s="26" t="str">
        <f>[1]!b_calc_yield(A1228,日期设置!$B$2,F1228,1,R1228,1,O1228,L1228,S1228,)</f>
        <v>Fetching...</v>
      </c>
      <c r="E1228" s="26">
        <f t="shared" si="38"/>
        <v>7.6523630161862144E-2</v>
      </c>
      <c r="F1228" s="18">
        <f>[1]!b_dq_cleanprice($A1228,日期设置!B$2)</f>
        <v>100</v>
      </c>
      <c r="G1228" s="18" t="str">
        <f t="shared" si="39"/>
        <v>2.01 + 0.01</v>
      </c>
      <c r="H1228" s="27">
        <f>[1]!b_dq_pctchange($A1228,日期设置!$B$2,1)/100</f>
        <v>0</v>
      </c>
      <c r="I1228" s="26">
        <f>[1]!b_pq_pctchange(A1228,日期设置!$B$4,日期设置!$B$2,1)</f>
        <v>0</v>
      </c>
      <c r="J1228" s="26">
        <f>[1]!b_pq_pctchange(A1228,日期设置!$C$4,日期设置!$B$2,1)</f>
        <v>0</v>
      </c>
      <c r="K1228" s="52">
        <f>[1]!b_dq_amount($A1228,日期设置!B$2,2,10000)</f>
        <v>0</v>
      </c>
      <c r="L1228" s="26">
        <f>[1]!b_info_latestpar(A1228,日期设置!$B$2)</f>
        <v>100</v>
      </c>
      <c r="M1228" s="6">
        <f>[1]!b_info_outstandingbalance($A1228,日期设置!B$2)</f>
        <v>1</v>
      </c>
      <c r="N1228" s="7" t="str">
        <f>[1]!b_info_latestissurercreditrating2(A1228,日期设置!$B$2,"102","1")</f>
        <v>AA</v>
      </c>
      <c r="O1228" s="8">
        <v>7.5</v>
      </c>
      <c r="P1228" s="9" t="str">
        <f>[1]!b_info_repurchasedate(A1228)</f>
        <v>2021-03-26</v>
      </c>
      <c r="Q1228" s="8" t="s">
        <v>16019</v>
      </c>
      <c r="R1228" s="2" t="str">
        <f>IF((--IF(P1228=0,Q1228,P1228))&gt;(--日期设置!$B$2),IF(P1228=0,Q1228,P1228),Q1228)</f>
        <v>2021-03-26</v>
      </c>
      <c r="S1228" s="2" t="s">
        <v>17895</v>
      </c>
      <c r="T1228" s="8">
        <f>[1]!b_anal_ptmyear($A1228,日期设置!$B$2)</f>
        <v>2.010958904109589</v>
      </c>
      <c r="U1228" s="8">
        <f>[1]!b_anal_termifexercise($A1228,日期设置!B$2)</f>
        <v>1.0958904109589041E-2</v>
      </c>
      <c r="V1228" s="10">
        <f>[1]!b_dq_dirtyprice(A1228,日期设置!$B$2)</f>
        <v>107.4178</v>
      </c>
      <c r="W1228" s="11">
        <f>IF(U1228=0,ROUNDUP((Q1228-日期设置!$B$2)/365,0),ROUNDUP((R1228-日期设置!$B$2)/365,0))</f>
        <v>1</v>
      </c>
      <c r="X1228" s="18">
        <f>_xlfn.IFNA(VLOOKUP(A1228,过往入选债券!A:D,4,0),2)</f>
        <v>2</v>
      </c>
      <c r="Y1228">
        <f>_xlfn.IFNA(VLOOKUP(C1228,[2]Sheet1!$A:$A,1,0),3)</f>
        <v>3</v>
      </c>
    </row>
    <row r="1229" spans="1:25" hidden="1" x14ac:dyDescent="0.2">
      <c r="A1229" s="21" t="s">
        <v>1690</v>
      </c>
      <c r="B1229" s="21" t="s">
        <v>1691</v>
      </c>
      <c r="C1229" s="37" t="s">
        <v>1370</v>
      </c>
      <c r="D1229" s="26" t="str">
        <f>[1]!b_calc_yield(A1229,日期设置!$B$2,F1229,1,R1229,1,O1229,L1229,S1229,)</f>
        <v>Fetching...</v>
      </c>
      <c r="E1229" s="26">
        <f t="shared" si="38"/>
        <v>7.6523630161862144E-2</v>
      </c>
      <c r="F1229" s="18">
        <f>[1]!b_dq_cleanprice($A1229,日期设置!B$2)</f>
        <v>100</v>
      </c>
      <c r="G1229" s="18" t="str">
        <f t="shared" si="39"/>
        <v>2.01 + 0.01</v>
      </c>
      <c r="H1229" s="27">
        <f>[1]!b_dq_pctchange($A1229,日期设置!$B$2,1)/100</f>
        <v>0</v>
      </c>
      <c r="I1229" s="26">
        <f>[1]!b_pq_pctchange(A1229,日期设置!$B$4,日期设置!$B$2,1)</f>
        <v>0</v>
      </c>
      <c r="J1229" s="26">
        <f>[1]!b_pq_pctchange(A1229,日期设置!$C$4,日期设置!$B$2,1)</f>
        <v>0</v>
      </c>
      <c r="K1229" s="52">
        <f>[1]!b_dq_amount($A1229,日期设置!B$2,2,10000)</f>
        <v>0</v>
      </c>
      <c r="L1229" s="26">
        <f>[1]!b_info_latestpar(A1229,日期设置!$B$2)</f>
        <v>100</v>
      </c>
      <c r="M1229" s="6">
        <f>[1]!b_info_outstandingbalance($A1229,日期设置!B$2)</f>
        <v>5</v>
      </c>
      <c r="N1229" s="7">
        <f>[1]!b_info_latestissurercreditrating2(A1229,日期设置!$B$2,"102","1")</f>
        <v>0</v>
      </c>
      <c r="O1229" s="8">
        <v>7.5</v>
      </c>
      <c r="P1229" s="9" t="str">
        <f>[1]!b_info_repurchasedate(A1229)</f>
        <v>2021-03-26</v>
      </c>
      <c r="Q1229" s="8" t="s">
        <v>16019</v>
      </c>
      <c r="R1229" s="2" t="str">
        <f>IF((--IF(P1229=0,Q1229,P1229))&gt;(--日期设置!$B$2),IF(P1229=0,Q1229,P1229),Q1229)</f>
        <v>2021-03-26</v>
      </c>
      <c r="S1229" s="2" t="s">
        <v>17895</v>
      </c>
      <c r="T1229" s="8">
        <f>[1]!b_anal_ptmyear($A1229,日期设置!$B$2)</f>
        <v>2.010958904109589</v>
      </c>
      <c r="U1229" s="8">
        <f>[1]!b_anal_termifexercise($A1229,日期设置!B$2)</f>
        <v>1.0958904109589041E-2</v>
      </c>
      <c r="V1229" s="10">
        <f>[1]!b_dq_dirtyprice(A1229,日期设置!$B$2)</f>
        <v>107.4178</v>
      </c>
      <c r="W1229" s="11">
        <f>IF(U1229=0,ROUNDUP((Q1229-日期设置!$B$2)/365,0),ROUNDUP((R1229-日期设置!$B$2)/365,0))</f>
        <v>1</v>
      </c>
      <c r="X1229" s="18">
        <f>_xlfn.IFNA(VLOOKUP(A1229,过往入选债券!A:D,4,0),2)</f>
        <v>2</v>
      </c>
      <c r="Y1229">
        <f>_xlfn.IFNA(VLOOKUP(C1229,[2]Sheet1!$A:$A,1,0),3)</f>
        <v>3</v>
      </c>
    </row>
    <row r="1230" spans="1:25" hidden="1" x14ac:dyDescent="0.2">
      <c r="A1230" s="21" t="s">
        <v>3036</v>
      </c>
      <c r="B1230" s="21" t="s">
        <v>3037</v>
      </c>
      <c r="C1230" s="37" t="s">
        <v>3038</v>
      </c>
      <c r="D1230" s="26" t="str">
        <f>[1]!b_calc_yield(A1230,日期设置!$B$2,F1230,1,R1230,1,O1230,L1230,S1230,)</f>
        <v>Fetching...</v>
      </c>
      <c r="E1230" s="26">
        <f t="shared" si="38"/>
        <v>7.2675139867510508</v>
      </c>
      <c r="F1230" s="18">
        <f>[1]!b_dq_cleanprice($A1230,日期设置!B$2)</f>
        <v>100.51</v>
      </c>
      <c r="G1230" s="18" t="str">
        <f t="shared" si="39"/>
        <v>3.10 + 1.10</v>
      </c>
      <c r="H1230" s="27">
        <f>[1]!b_dq_pctchange($A1230,日期设置!$B$2,1)/100</f>
        <v>0</v>
      </c>
      <c r="I1230" s="26">
        <f>[1]!b_pq_pctchange(A1230,日期设置!$B$4,日期设置!$B$2,1)</f>
        <v>0.530106021204242</v>
      </c>
      <c r="J1230" s="26">
        <f>[1]!b_pq_pctchange(A1230,日期设置!$C$4,日期设置!$B$2,1)</f>
        <v>0.530106021204242</v>
      </c>
      <c r="K1230" s="52">
        <f>[1]!b_dq_amount($A1230,日期设置!B$2,2,10000)</f>
        <v>0</v>
      </c>
      <c r="L1230" s="26">
        <f>[1]!b_info_latestpar(A1230,日期设置!$B$2)</f>
        <v>100</v>
      </c>
      <c r="M1230" s="6">
        <f>[1]!b_info_outstandingbalance($A1230,日期设置!B$2)</f>
        <v>2</v>
      </c>
      <c r="N1230" s="7">
        <f>[1]!b_info_latestissurercreditrating2(A1230,日期设置!$B$2,"102","1")</f>
        <v>0</v>
      </c>
      <c r="O1230" s="8">
        <v>7.5</v>
      </c>
      <c r="P1230" s="9" t="str">
        <f>[1]!b_info_repurchasedate(A1230)</f>
        <v>2022-04-30</v>
      </c>
      <c r="Q1230" s="8" t="s">
        <v>16968</v>
      </c>
      <c r="R1230" s="2" t="str">
        <f>IF((--IF(P1230=0,Q1230,P1230))&gt;(--日期设置!$B$2),IF(P1230=0,Q1230,P1230),Q1230)</f>
        <v>2022-04-30</v>
      </c>
      <c r="S1230" s="2" t="s">
        <v>18483</v>
      </c>
      <c r="T1230" s="8">
        <f>[1]!b_anal_ptmyear($A1230,日期设置!$B$2)</f>
        <v>3.106849315068493</v>
      </c>
      <c r="U1230" s="8">
        <f>[1]!b_anal_termifexercise($A1230,日期设置!B$2)</f>
        <v>1.106849315068493</v>
      </c>
      <c r="V1230" s="10">
        <f>[1]!b_dq_dirtyprice(A1230,日期设置!$B$2)</f>
        <v>107.2086</v>
      </c>
      <c r="W1230" s="11">
        <f>IF(U1230=0,ROUNDUP((Q1230-日期设置!$B$2)/365,0),ROUNDUP((R1230-日期设置!$B$2)/365,0))</f>
        <v>2</v>
      </c>
      <c r="X1230" s="18">
        <f>_xlfn.IFNA(VLOOKUP(A1230,过往入选债券!A:D,4,0),2)</f>
        <v>2</v>
      </c>
      <c r="Y1230">
        <f>_xlfn.IFNA(VLOOKUP(C1230,[2]Sheet1!$A:$A,1,0),3)</f>
        <v>3</v>
      </c>
    </row>
    <row r="1231" spans="1:25" hidden="1" x14ac:dyDescent="0.2">
      <c r="A1231" s="21" t="s">
        <v>11049</v>
      </c>
      <c r="B1231" s="21" t="s">
        <v>11050</v>
      </c>
      <c r="C1231" s="37" t="s">
        <v>2953</v>
      </c>
      <c r="D1231" s="26" t="str">
        <f>[1]!b_calc_yield(A1231,日期设置!$B$2,F1231,1,R1231,1,O1231,L1231,S1231,)</f>
        <v>Fetching...</v>
      </c>
      <c r="E1231" s="26">
        <f t="shared" si="38"/>
        <v>14.541681812674167</v>
      </c>
      <c r="F1231" s="18">
        <f>[1]!b_dq_cleanprice($A1231,日期设置!B$2)</f>
        <v>100</v>
      </c>
      <c r="G1231" s="18" t="str">
        <f t="shared" si="39"/>
        <v>4.19 + 2.19</v>
      </c>
      <c r="H1231" s="27">
        <f>[1]!b_dq_pctchange($A1231,日期设置!$B$2,1)/100</f>
        <v>0</v>
      </c>
      <c r="I1231" s="26">
        <f>[1]!b_pq_pctchange(A1231,日期设置!$B$4,日期设置!$B$2,1)</f>
        <v>0</v>
      </c>
      <c r="J1231" s="26">
        <f>[1]!b_pq_pctchange(A1231,日期设置!$C$4,日期设置!$B$2,1)</f>
        <v>0</v>
      </c>
      <c r="K1231" s="52">
        <f>[1]!b_dq_amount($A1231,日期设置!B$2,2,10000)</f>
        <v>0</v>
      </c>
      <c r="L1231" s="26">
        <f>[1]!b_info_latestpar(A1231,日期设置!$B$2)</f>
        <v>100</v>
      </c>
      <c r="M1231" s="6">
        <f>[1]!b_info_outstandingbalance($A1231,日期设置!B$2)</f>
        <v>2</v>
      </c>
      <c r="N1231" s="7" t="str">
        <f>[1]!b_info_latestissurercreditrating2(A1231,日期设置!$B$2,"102","1")</f>
        <v>AA</v>
      </c>
      <c r="O1231" s="8">
        <v>7</v>
      </c>
      <c r="P1231" s="9" t="str">
        <f>[1]!b_info_repurchasedate(A1231)</f>
        <v>2023-06-01</v>
      </c>
      <c r="Q1231" s="8" t="s">
        <v>17395</v>
      </c>
      <c r="R1231" s="2" t="str">
        <f>IF((--IF(P1231=0,Q1231,P1231))&gt;(--日期设置!$B$2),IF(P1231=0,Q1231,P1231),Q1231)</f>
        <v>2023-06-01</v>
      </c>
      <c r="S1231" s="2" t="s">
        <v>18248</v>
      </c>
      <c r="T1231" s="8">
        <f>[1]!b_anal_ptmyear($A1231,日期设置!$B$2)</f>
        <v>4.1945205479452055</v>
      </c>
      <c r="U1231" s="8">
        <f>[1]!b_anal_termifexercise($A1231,日期设置!B$2)</f>
        <v>2.1945205479452055</v>
      </c>
      <c r="V1231" s="10">
        <f>[1]!b_dq_dirtyprice(A1231,日期设置!$B$2)</f>
        <v>105.6384</v>
      </c>
      <c r="W1231" s="11">
        <f>IF(U1231=0,ROUNDUP((Q1231-日期设置!$B$2)/365,0),ROUNDUP((R1231-日期设置!$B$2)/365,0))</f>
        <v>3</v>
      </c>
      <c r="X1231" s="18">
        <f>_xlfn.IFNA(VLOOKUP(A1231,过往入选债券!A:D,4,0),2)</f>
        <v>2</v>
      </c>
      <c r="Y1231">
        <f>_xlfn.IFNA(VLOOKUP(C1231,[2]Sheet1!$A:$A,1,0),3)</f>
        <v>3</v>
      </c>
    </row>
    <row r="1232" spans="1:25" hidden="1" x14ac:dyDescent="0.2">
      <c r="A1232" s="21" t="s">
        <v>15394</v>
      </c>
      <c r="B1232" s="21" t="s">
        <v>15395</v>
      </c>
      <c r="C1232" s="37" t="s">
        <v>15264</v>
      </c>
      <c r="D1232" s="26" t="str">
        <f>[1]!b_calc_yield(A1232,日期设置!$B$2,F1232,1,R1232,1,O1232,L1232,S1232,)</f>
        <v>Fetching...</v>
      </c>
      <c r="E1232" s="26">
        <f t="shared" si="38"/>
        <v>22.795438149472758</v>
      </c>
      <c r="F1232" s="18">
        <f>[1]!b_dq_cleanprice($A1232,日期设置!B$2)</f>
        <v>100</v>
      </c>
      <c r="G1232" s="18" t="str">
        <f t="shared" si="39"/>
        <v>5.39 + 3.39</v>
      </c>
      <c r="H1232" s="27">
        <f>[1]!b_dq_pctchange($A1232,日期设置!$B$2,1)/100</f>
        <v>0</v>
      </c>
      <c r="I1232" s="26">
        <f>[1]!b_pq_pctchange(A1232,日期设置!$B$4,日期设置!$B$2,1)</f>
        <v>0</v>
      </c>
      <c r="J1232" s="26">
        <f>[1]!b_pq_pctchange(A1232,日期设置!$C$4,日期设置!$B$2,1)</f>
        <v>0</v>
      </c>
      <c r="K1232" s="52">
        <f>[1]!b_dq_amount($A1232,日期设置!B$2,2,10000)</f>
        <v>0</v>
      </c>
      <c r="L1232" s="26">
        <f>[1]!b_info_latestpar(A1232,日期设置!$B$2)</f>
        <v>100</v>
      </c>
      <c r="M1232" s="6">
        <f>[1]!b_info_outstandingbalance($A1232,日期设置!B$2)</f>
        <v>10</v>
      </c>
      <c r="N1232" s="7" t="str">
        <f>[1]!b_info_latestissurercreditrating2(A1232,日期设置!$B$2,"102","1")</f>
        <v>AA</v>
      </c>
      <c r="O1232" s="8">
        <v>7</v>
      </c>
      <c r="P1232" s="9" t="str">
        <f>[1]!b_info_repurchasedate(A1232)</f>
        <v>2024-08-13</v>
      </c>
      <c r="Q1232" s="8" t="s">
        <v>16009</v>
      </c>
      <c r="R1232" s="2" t="str">
        <f>IF((--IF(P1232=0,Q1232,P1232))&gt;(--日期设置!$B$2),IF(P1232=0,Q1232,P1232),Q1232)</f>
        <v>2024-08-13</v>
      </c>
      <c r="S1232" s="2" t="s">
        <v>17796</v>
      </c>
      <c r="T1232" s="8">
        <f>[1]!b_anal_ptmyear($A1232,日期设置!$B$2)</f>
        <v>5.3945205479452056</v>
      </c>
      <c r="U1232" s="8">
        <f>[1]!b_anal_termifexercise($A1232,日期设置!B$2)</f>
        <v>3.3972602739726026</v>
      </c>
      <c r="V1232" s="10">
        <f>[1]!b_dq_dirtyprice(A1232,日期设置!$B$2)</f>
        <v>104.2384</v>
      </c>
      <c r="W1232" s="11">
        <f>IF(U1232=0,ROUNDUP((Q1232-日期设置!$B$2)/365,0),ROUNDUP((R1232-日期设置!$B$2)/365,0))</f>
        <v>4</v>
      </c>
      <c r="X1232" s="18">
        <f>_xlfn.IFNA(VLOOKUP(A1232,过往入选债券!A:D,4,0),2)</f>
        <v>2</v>
      </c>
      <c r="Y1232">
        <f>_xlfn.IFNA(VLOOKUP(C1232,[2]Sheet1!$A:$A,1,0),3)</f>
        <v>3</v>
      </c>
    </row>
    <row r="1233" spans="1:25" hidden="1" x14ac:dyDescent="0.2">
      <c r="A1233" s="21" t="s">
        <v>15616</v>
      </c>
      <c r="B1233" s="21" t="s">
        <v>15617</v>
      </c>
      <c r="C1233" s="37" t="s">
        <v>13670</v>
      </c>
      <c r="D1233" s="26" t="str">
        <f>[1]!b_calc_yield(A1233,日期设置!$B$2,F1233,1,R1233,1,O1233,L1233,S1233,)</f>
        <v>Fetching...</v>
      </c>
      <c r="E1233" s="26">
        <f t="shared" si="38"/>
        <v>39.774401632114007</v>
      </c>
      <c r="F1233" s="18">
        <f>[1]!b_dq_cleanprice($A1233,日期设置!B$2)</f>
        <v>99.916700000000006</v>
      </c>
      <c r="G1233" s="18" t="str">
        <f t="shared" si="39"/>
        <v>5.77 + 0</v>
      </c>
      <c r="H1233" s="27">
        <f>[1]!b_dq_pctchange($A1233,日期设置!$B$2,1)/100</f>
        <v>0</v>
      </c>
      <c r="I1233" s="26">
        <f>[1]!b_pq_pctchange(A1233,日期设置!$B$4,日期设置!$B$2,1)</f>
        <v>0</v>
      </c>
      <c r="J1233" s="26">
        <f>[1]!b_pq_pctchange(A1233,日期设置!$C$4,日期设置!$B$2,1)</f>
        <v>0</v>
      </c>
      <c r="K1233" s="52">
        <f>[1]!b_dq_amount($A1233,日期设置!B$2,2,10000)</f>
        <v>0</v>
      </c>
      <c r="L1233" s="26">
        <f>[1]!b_info_latestpar(A1233,日期设置!$B$2)</f>
        <v>100</v>
      </c>
      <c r="M1233" s="6">
        <f>[1]!b_info_outstandingbalance($A1233,日期设置!B$2)</f>
        <v>5</v>
      </c>
      <c r="N1233" s="7" t="str">
        <f>[1]!b_info_latestissurercreditrating2(A1233,日期设置!$B$2,"102","1")</f>
        <v>AA</v>
      </c>
      <c r="O1233" s="8">
        <v>6.97</v>
      </c>
      <c r="P1233" s="9">
        <f>[1]!b_info_repurchasedate(A1233)</f>
        <v>0</v>
      </c>
      <c r="Q1233" s="8" t="s">
        <v>17506</v>
      </c>
      <c r="R1233" s="2" t="str">
        <f>IF((--IF(P1233=0,Q1233,P1233))&gt;(--日期设置!$B$2),IF(P1233=0,Q1233,P1233),Q1233)</f>
        <v>2026-12-31</v>
      </c>
      <c r="S1233" s="2" t="s">
        <v>18970</v>
      </c>
      <c r="T1233" s="8">
        <f>[1]!b_anal_ptmyear($A1233,日期设置!$B$2)</f>
        <v>5.7780821917808218</v>
      </c>
      <c r="U1233" s="8">
        <f>[1]!b_anal_termifexercise($A1233,日期设置!B$2)</f>
        <v>0</v>
      </c>
      <c r="V1233" s="10">
        <f>[1]!b_dq_dirtyprice(A1233,日期设置!$B$2)</f>
        <v>101.4635</v>
      </c>
      <c r="W1233" s="11">
        <f>IF(U1233=0,ROUNDUP((Q1233-日期设置!$B$2)/365,0),ROUNDUP((R1233-日期设置!$B$2)/365,0))</f>
        <v>6</v>
      </c>
      <c r="X1233" s="18">
        <f>_xlfn.IFNA(VLOOKUP(A1233,过往入选债券!A:D,4,0),2)</f>
        <v>2</v>
      </c>
      <c r="Y1233">
        <f>_xlfn.IFNA(VLOOKUP(C1233,[2]Sheet1!$A:$A,1,0),3)</f>
        <v>3</v>
      </c>
    </row>
    <row r="1234" spans="1:25" hidden="1" x14ac:dyDescent="0.2">
      <c r="A1234" s="21" t="s">
        <v>1906</v>
      </c>
      <c r="B1234" s="21" t="s">
        <v>1907</v>
      </c>
      <c r="C1234" s="37" t="s">
        <v>1908</v>
      </c>
      <c r="D1234" s="26" t="str">
        <f>[1]!b_calc_yield(A1234,日期设置!$B$2,F1234,1,R1234,1,O1234,L1234,S1234,)</f>
        <v>Fetching...</v>
      </c>
      <c r="E1234" s="26">
        <f t="shared" si="38"/>
        <v>14.770922928953944</v>
      </c>
      <c r="F1234" s="18">
        <f>[1]!b_dq_cleanprice($A1234,日期设置!B$2)</f>
        <v>100</v>
      </c>
      <c r="G1234" s="18" t="str">
        <f t="shared" si="39"/>
        <v>2.22 + 0</v>
      </c>
      <c r="H1234" s="27">
        <f>[1]!b_dq_pctchange($A1234,日期设置!$B$2,1)/100</f>
        <v>0</v>
      </c>
      <c r="I1234" s="26">
        <f>[1]!b_pq_pctchange(A1234,日期设置!$B$4,日期设置!$B$2,1)</f>
        <v>0</v>
      </c>
      <c r="J1234" s="26">
        <f>[1]!b_pq_pctchange(A1234,日期设置!$C$4,日期设置!$B$2,1)</f>
        <v>0</v>
      </c>
      <c r="K1234" s="52">
        <f>[1]!b_dq_amount($A1234,日期设置!B$2,2,10000)</f>
        <v>0</v>
      </c>
      <c r="L1234" s="26">
        <f>[1]!b_info_latestpar(A1234,日期设置!$B$2)</f>
        <v>100</v>
      </c>
      <c r="M1234" s="6">
        <f>[1]!b_info_outstandingbalance($A1234,日期设置!B$2)</f>
        <v>3</v>
      </c>
      <c r="N1234" s="7">
        <f>[1]!b_info_latestissurercreditrating2(A1234,日期设置!$B$2,"102","1")</f>
        <v>0</v>
      </c>
      <c r="O1234" s="8">
        <v>7</v>
      </c>
      <c r="P1234" s="9">
        <f>[1]!b_info_repurchasedate(A1234)</f>
        <v>0</v>
      </c>
      <c r="Q1234" s="8" t="s">
        <v>16062</v>
      </c>
      <c r="R1234" s="2" t="str">
        <f>IF((--IF(P1234=0,Q1234,P1234))&gt;(--日期设置!$B$2),IF(P1234=0,Q1234,P1234),Q1234)</f>
        <v>2023-06-12</v>
      </c>
      <c r="S1234" s="2" t="s">
        <v>18075</v>
      </c>
      <c r="T1234" s="8">
        <f>[1]!b_anal_ptmyear($A1234,日期设置!$B$2)</f>
        <v>2.2246575342465755</v>
      </c>
      <c r="U1234" s="8">
        <f>[1]!b_anal_termifexercise($A1234,日期设置!B$2)</f>
        <v>0</v>
      </c>
      <c r="V1234" s="10">
        <f>[1]!b_dq_dirtyprice(A1234,日期设置!$B$2)</f>
        <v>105.42740000000001</v>
      </c>
      <c r="W1234" s="11">
        <f>IF(U1234=0,ROUNDUP((Q1234-日期设置!$B$2)/365,0),ROUNDUP((R1234-日期设置!$B$2)/365,0))</f>
        <v>3</v>
      </c>
      <c r="X1234" s="18">
        <f>_xlfn.IFNA(VLOOKUP(A1234,过往入选债券!A:D,4,0),2)</f>
        <v>2</v>
      </c>
      <c r="Y1234">
        <f>_xlfn.IFNA(VLOOKUP(C1234,[2]Sheet1!$A:$A,1,0),3)</f>
        <v>3</v>
      </c>
    </row>
    <row r="1235" spans="1:25" hidden="1" x14ac:dyDescent="0.2">
      <c r="A1235" s="21" t="s">
        <v>14673</v>
      </c>
      <c r="B1235" s="21" t="s">
        <v>14674</v>
      </c>
      <c r="C1235" s="37" t="s">
        <v>14532</v>
      </c>
      <c r="D1235" s="26" t="str">
        <f>[1]!b_calc_yield(A1235,日期设置!$B$2,F1235,1,R1235,1,O1235,L1235,S1235,)</f>
        <v>Fetching...</v>
      </c>
      <c r="E1235" s="26">
        <f t="shared" si="38"/>
        <v>29.612393198918397</v>
      </c>
      <c r="F1235" s="18">
        <f>[1]!b_dq_cleanprice($A1235,日期设置!B$2)</f>
        <v>102.2445</v>
      </c>
      <c r="G1235" s="18" t="str">
        <f t="shared" si="39"/>
        <v>4.44 + 0</v>
      </c>
      <c r="H1235" s="27">
        <f>[1]!b_dq_pctchange($A1235,日期设置!$B$2,1)/100</f>
        <v>0</v>
      </c>
      <c r="I1235" s="26">
        <f>[1]!b_pq_pctchange(A1235,日期设置!$B$4,日期设置!$B$2,1)</f>
        <v>0</v>
      </c>
      <c r="J1235" s="26">
        <f>[1]!b_pq_pctchange(A1235,日期设置!$C$4,日期设置!$B$2,1)</f>
        <v>0</v>
      </c>
      <c r="K1235" s="52">
        <f>[1]!b_dq_amount($A1235,日期设置!B$2,2,10000)</f>
        <v>0</v>
      </c>
      <c r="L1235" s="26">
        <f>[1]!b_info_latestpar(A1235,日期设置!$B$2)</f>
        <v>100</v>
      </c>
      <c r="M1235" s="6">
        <f>[1]!b_info_outstandingbalance($A1235,日期设置!B$2)</f>
        <v>4</v>
      </c>
      <c r="N1235" s="7" t="str">
        <f>[1]!b_info_latestissurercreditrating2(A1235,日期设置!$B$2,"102","1")</f>
        <v>AA-</v>
      </c>
      <c r="O1235" s="8">
        <v>7.6</v>
      </c>
      <c r="P1235" s="9">
        <f>[1]!b_info_repurchasedate(A1235)</f>
        <v>0</v>
      </c>
      <c r="Q1235" s="8" t="s">
        <v>17413</v>
      </c>
      <c r="R1235" s="2" t="str">
        <f>IF((--IF(P1235=0,Q1235,P1235))&gt;(--日期设置!$B$2),IF(P1235=0,Q1235,P1235),Q1235)</f>
        <v>2025-08-31</v>
      </c>
      <c r="S1235" s="2" t="s">
        <v>17993</v>
      </c>
      <c r="T1235" s="8">
        <f>[1]!b_anal_ptmyear($A1235,日期设置!$B$2)</f>
        <v>4.4438356164383563</v>
      </c>
      <c r="U1235" s="8">
        <f>[1]!b_anal_termifexercise($A1235,日期设置!B$2)</f>
        <v>0</v>
      </c>
      <c r="V1235" s="10">
        <f>[1]!b_dq_dirtyprice(A1235,日期设置!$B$2)</f>
        <v>106.4713</v>
      </c>
      <c r="W1235" s="11">
        <f>IF(U1235=0,ROUNDUP((Q1235-日期设置!$B$2)/365,0),ROUNDUP((R1235-日期设置!$B$2)/365,0))</f>
        <v>5</v>
      </c>
      <c r="X1235" s="18">
        <f>_xlfn.IFNA(VLOOKUP(A1235,过往入选债券!A:D,4,0),2)</f>
        <v>2</v>
      </c>
      <c r="Y1235">
        <f>_xlfn.IFNA(VLOOKUP(C1235,[2]Sheet1!$A:$A,1,0),3)</f>
        <v>3</v>
      </c>
    </row>
    <row r="1236" spans="1:25" hidden="1" x14ac:dyDescent="0.2">
      <c r="A1236" s="21" t="s">
        <v>15388</v>
      </c>
      <c r="B1236" s="21" t="s">
        <v>15389</v>
      </c>
      <c r="C1236" s="37" t="s">
        <v>13122</v>
      </c>
      <c r="D1236" s="26" t="str">
        <f>[1]!b_calc_yield(A1236,日期设置!$B$2,F1236,1,R1236,1,O1236,L1236,S1236,)</f>
        <v>Fetching...</v>
      </c>
      <c r="E1236" s="26">
        <f t="shared" si="38"/>
        <v>16.077809111795837</v>
      </c>
      <c r="F1236" s="18">
        <f>[1]!b_dq_cleanprice($A1236,日期设置!B$2)</f>
        <v>99.884100000000004</v>
      </c>
      <c r="G1236" s="18" t="str">
        <f t="shared" si="39"/>
        <v>5.39 + 2.39</v>
      </c>
      <c r="H1236" s="27">
        <f>[1]!b_dq_pctchange($A1236,日期设置!$B$2,1)/100</f>
        <v>0</v>
      </c>
      <c r="I1236" s="26">
        <f>[1]!b_pq_pctchange(A1236,日期设置!$B$4,日期设置!$B$2,1)</f>
        <v>1.7122773288472896E-2</v>
      </c>
      <c r="J1236" s="26">
        <f>[1]!b_pq_pctchange(A1236,日期设置!$C$4,日期设置!$B$2,1)</f>
        <v>0.47903637437266633</v>
      </c>
      <c r="K1236" s="52">
        <f>[1]!b_dq_amount($A1236,日期设置!B$2,2,10000)</f>
        <v>0</v>
      </c>
      <c r="L1236" s="26">
        <f>[1]!b_info_latestpar(A1236,日期设置!$B$2)</f>
        <v>100</v>
      </c>
      <c r="M1236" s="6">
        <f>[1]!b_info_outstandingbalance($A1236,日期设置!B$2)</f>
        <v>12.3</v>
      </c>
      <c r="N1236" s="7" t="str">
        <f>[1]!b_info_latestissurercreditrating2(A1236,日期设置!$B$2,"102","1")</f>
        <v>AA</v>
      </c>
      <c r="O1236" s="8">
        <v>6.95</v>
      </c>
      <c r="P1236" s="9" t="str">
        <f>[1]!b_info_repurchasedate(A1236)</f>
        <v>2023-08-12</v>
      </c>
      <c r="Q1236" s="8" t="s">
        <v>17168</v>
      </c>
      <c r="R1236" s="2" t="str">
        <f>IF((--IF(P1236=0,Q1236,P1236))&gt;(--日期设置!$B$2),IF(P1236=0,Q1236,P1236),Q1236)</f>
        <v>2023-08-12</v>
      </c>
      <c r="S1236" s="2" t="s">
        <v>18748</v>
      </c>
      <c r="T1236" s="8">
        <f>[1]!b_anal_ptmyear($A1236,日期设置!$B$2)</f>
        <v>5.3917808219178083</v>
      </c>
      <c r="U1236" s="8">
        <f>[1]!b_anal_termifexercise($A1236,日期设置!B$2)</f>
        <v>2.3917808219178083</v>
      </c>
      <c r="V1236" s="10">
        <f>[1]!b_dq_dirtyprice(A1236,日期设置!$B$2)</f>
        <v>104.1112</v>
      </c>
      <c r="W1236" s="11">
        <f>IF(U1236=0,ROUNDUP((Q1236-日期设置!$B$2)/365,0),ROUNDUP((R1236-日期设置!$B$2)/365,0))</f>
        <v>3</v>
      </c>
      <c r="X1236" s="18">
        <f>_xlfn.IFNA(VLOOKUP(A1236,过往入选债券!A:D,4,0),2)</f>
        <v>2</v>
      </c>
      <c r="Y1236">
        <f>_xlfn.IFNA(VLOOKUP(C1236,[2]Sheet1!$A:$A,1,0),3)</f>
        <v>3</v>
      </c>
    </row>
    <row r="1237" spans="1:25" hidden="1" x14ac:dyDescent="0.2">
      <c r="A1237" s="21" t="s">
        <v>3800</v>
      </c>
      <c r="B1237" s="21" t="s">
        <v>3801</v>
      </c>
      <c r="C1237" s="37" t="s">
        <v>2467</v>
      </c>
      <c r="D1237" s="26" t="str">
        <f>[1]!b_calc_yield(A1237,日期设置!$B$2,F1237,1,R1237,1,O1237,L1237,S1237,)</f>
        <v>Fetching...</v>
      </c>
      <c r="E1237" s="26">
        <f t="shared" si="38"/>
        <v>12.447327304578382</v>
      </c>
      <c r="F1237" s="18">
        <f>[1]!b_dq_cleanprice($A1237,日期设置!B$2)</f>
        <v>100</v>
      </c>
      <c r="G1237" s="18" t="str">
        <f t="shared" si="39"/>
        <v>3.80 + 1.80</v>
      </c>
      <c r="H1237" s="27">
        <f>[1]!b_dq_pctchange($A1237,日期设置!$B$2,1)/100</f>
        <v>0</v>
      </c>
      <c r="I1237" s="26">
        <f>[1]!b_pq_pctchange(A1237,日期设置!$B$4,日期设置!$B$2,1)</f>
        <v>0</v>
      </c>
      <c r="J1237" s="26">
        <f>[1]!b_pq_pctchange(A1237,日期设置!$C$4,日期设置!$B$2,1)</f>
        <v>0</v>
      </c>
      <c r="K1237" s="52">
        <f>[1]!b_dq_amount($A1237,日期设置!B$2,2,10000)</f>
        <v>0</v>
      </c>
      <c r="L1237" s="26">
        <f>[1]!b_info_latestpar(A1237,日期设置!$B$2)</f>
        <v>100</v>
      </c>
      <c r="M1237" s="6">
        <f>[1]!b_info_outstandingbalance($A1237,日期设置!B$2)</f>
        <v>1</v>
      </c>
      <c r="N1237" s="7">
        <f>[1]!b_info_latestissurercreditrating2(A1237,日期设置!$B$2,"102","1")</f>
        <v>0</v>
      </c>
      <c r="O1237" s="8">
        <v>7</v>
      </c>
      <c r="P1237" s="9" t="str">
        <f>[1]!b_info_repurchasedate(A1237)</f>
        <v>2023-01-09</v>
      </c>
      <c r="Q1237" s="8" t="s">
        <v>16367</v>
      </c>
      <c r="R1237" s="2" t="str">
        <f>IF((--IF(P1237=0,Q1237,P1237))&gt;(--日期设置!$B$2),IF(P1237=0,Q1237,P1237),Q1237)</f>
        <v>2023-01-09</v>
      </c>
      <c r="S1237" s="2" t="s">
        <v>18148</v>
      </c>
      <c r="T1237" s="8">
        <f>[1]!b_anal_ptmyear($A1237,日期设置!$B$2)</f>
        <v>3.8027397260273972</v>
      </c>
      <c r="U1237" s="8">
        <f>[1]!b_anal_termifexercise($A1237,日期设置!B$2)</f>
        <v>1.8027397260273972</v>
      </c>
      <c r="V1237" s="10">
        <f>[1]!b_dq_dirtyprice(A1237,日期设置!$B$2)</f>
        <v>101.38079999999999</v>
      </c>
      <c r="W1237" s="11">
        <f>IF(U1237=0,ROUNDUP((Q1237-日期设置!$B$2)/365,0),ROUNDUP((R1237-日期设置!$B$2)/365,0))</f>
        <v>2</v>
      </c>
      <c r="X1237" s="18">
        <f>_xlfn.IFNA(VLOOKUP(A1237,过往入选债券!A:D,4,0),2)</f>
        <v>2</v>
      </c>
      <c r="Y1237">
        <f>_xlfn.IFNA(VLOOKUP(C1237,[2]Sheet1!$A:$A,1,0),3)</f>
        <v>3</v>
      </c>
    </row>
    <row r="1238" spans="1:25" hidden="1" x14ac:dyDescent="0.2">
      <c r="A1238" s="21" t="s">
        <v>2666</v>
      </c>
      <c r="B1238" s="21" t="s">
        <v>2667</v>
      </c>
      <c r="C1238" s="37" t="s">
        <v>2329</v>
      </c>
      <c r="D1238" s="26" t="str">
        <f>[1]!b_calc_yield(A1238,日期设置!$B$2,F1238,1,R1238,1,O1238,L1238,S1238,)</f>
        <v>Fetching...</v>
      </c>
      <c r="E1238" s="26">
        <f t="shared" si="38"/>
        <v>6.6523134581265131</v>
      </c>
      <c r="F1238" s="18">
        <f>[1]!b_dq_cleanprice($A1238,日期设置!B$2)</f>
        <v>100</v>
      </c>
      <c r="G1238" s="18" t="str">
        <f t="shared" si="39"/>
        <v>2.95 + 0.95</v>
      </c>
      <c r="H1238" s="27">
        <f>[1]!b_dq_pctchange($A1238,日期设置!$B$2,1)/100</f>
        <v>0</v>
      </c>
      <c r="I1238" s="26">
        <f>[1]!b_pq_pctchange(A1238,日期设置!$B$4,日期设置!$B$2,1)</f>
        <v>0</v>
      </c>
      <c r="J1238" s="26">
        <f>[1]!b_pq_pctchange(A1238,日期设置!$C$4,日期设置!$B$2,1)</f>
        <v>0</v>
      </c>
      <c r="K1238" s="52">
        <f>[1]!b_dq_amount($A1238,日期设置!B$2,2,10000)</f>
        <v>0</v>
      </c>
      <c r="L1238" s="26">
        <f>[1]!b_info_latestpar(A1238,日期设置!$B$2)</f>
        <v>100</v>
      </c>
      <c r="M1238" s="6">
        <f>[1]!b_info_outstandingbalance($A1238,日期设置!B$2)</f>
        <v>4</v>
      </c>
      <c r="N1238" s="7">
        <f>[1]!b_info_latestissurercreditrating2(A1238,日期设置!$B$2,"102","1")</f>
        <v>0</v>
      </c>
      <c r="O1238" s="8">
        <v>7</v>
      </c>
      <c r="P1238" s="9" t="str">
        <f>[1]!b_info_repurchasedate(A1238)</f>
        <v>2022-03-05</v>
      </c>
      <c r="Q1238" s="8" t="s">
        <v>16286</v>
      </c>
      <c r="R1238" s="2" t="str">
        <f>IF((--IF(P1238=0,Q1238,P1238))&gt;(--日期设置!$B$2),IF(P1238=0,Q1238,P1238),Q1238)</f>
        <v>2022-03-05</v>
      </c>
      <c r="S1238" s="2" t="s">
        <v>18067</v>
      </c>
      <c r="T1238" s="8">
        <f>[1]!b_anal_ptmyear($A1238,日期设置!$B$2)</f>
        <v>2.9534246575342467</v>
      </c>
      <c r="U1238" s="8">
        <f>[1]!b_anal_termifexercise($A1238,日期设置!B$2)</f>
        <v>0.95342465753424654</v>
      </c>
      <c r="V1238" s="10">
        <f>[1]!b_dq_dirtyprice(A1238,日期设置!$B$2)</f>
        <v>100.32599999999999</v>
      </c>
      <c r="W1238" s="11">
        <f>IF(U1238=0,ROUNDUP((Q1238-日期设置!$B$2)/365,0),ROUNDUP((R1238-日期设置!$B$2)/365,0))</f>
        <v>1</v>
      </c>
      <c r="X1238" s="18">
        <f>_xlfn.IFNA(VLOOKUP(A1238,过往入选债券!A:D,4,0),2)</f>
        <v>2</v>
      </c>
      <c r="Y1238">
        <f>_xlfn.IFNA(VLOOKUP(C1238,[2]Sheet1!$A:$A,1,0),3)</f>
        <v>3</v>
      </c>
    </row>
    <row r="1239" spans="1:25" hidden="1" x14ac:dyDescent="0.2">
      <c r="A1239" s="21" t="s">
        <v>2678</v>
      </c>
      <c r="B1239" s="21" t="s">
        <v>2679</v>
      </c>
      <c r="C1239" s="37" t="s">
        <v>1755</v>
      </c>
      <c r="D1239" s="26" t="str">
        <f>[1]!b_calc_yield(A1239,日期设置!$B$2,F1239,1,R1239,1,O1239,L1239,S1239,)</f>
        <v>Fetching...</v>
      </c>
      <c r="E1239" s="26">
        <f t="shared" si="38"/>
        <v>6.6523134581265131</v>
      </c>
      <c r="F1239" s="18">
        <f>[1]!b_dq_cleanprice($A1239,日期设置!B$2)</f>
        <v>100</v>
      </c>
      <c r="G1239" s="18" t="str">
        <f t="shared" si="39"/>
        <v>2.95 + 0.95</v>
      </c>
      <c r="H1239" s="27">
        <f>[1]!b_dq_pctchange($A1239,日期设置!$B$2,1)/100</f>
        <v>0</v>
      </c>
      <c r="I1239" s="26">
        <f>[1]!b_pq_pctchange(A1239,日期设置!$B$4,日期设置!$B$2,1)</f>
        <v>0</v>
      </c>
      <c r="J1239" s="26">
        <f>[1]!b_pq_pctchange(A1239,日期设置!$C$4,日期设置!$B$2,1)</f>
        <v>0</v>
      </c>
      <c r="K1239" s="52">
        <f>[1]!b_dq_amount($A1239,日期设置!B$2,2,10000)</f>
        <v>0</v>
      </c>
      <c r="L1239" s="26">
        <f>[1]!b_info_latestpar(A1239,日期设置!$B$2)</f>
        <v>100</v>
      </c>
      <c r="M1239" s="6">
        <f>[1]!b_info_outstandingbalance($A1239,日期设置!B$2)</f>
        <v>1.3</v>
      </c>
      <c r="N1239" s="7">
        <f>[1]!b_info_latestissurercreditrating2(A1239,日期设置!$B$2,"102","1")</f>
        <v>0</v>
      </c>
      <c r="O1239" s="8">
        <v>7</v>
      </c>
      <c r="P1239" s="9" t="str">
        <f>[1]!b_info_repurchasedate(A1239)</f>
        <v>2022-03-05</v>
      </c>
      <c r="Q1239" s="8" t="s">
        <v>16286</v>
      </c>
      <c r="R1239" s="2" t="str">
        <f>IF((--IF(P1239=0,Q1239,P1239))&gt;(--日期设置!$B$2),IF(P1239=0,Q1239,P1239),Q1239)</f>
        <v>2022-03-05</v>
      </c>
      <c r="S1239" s="2" t="s">
        <v>18067</v>
      </c>
      <c r="T1239" s="8">
        <f>[1]!b_anal_ptmyear($A1239,日期设置!$B$2)</f>
        <v>2.9534246575342467</v>
      </c>
      <c r="U1239" s="8">
        <f>[1]!b_anal_termifexercise($A1239,日期设置!B$2)</f>
        <v>0.95342465753424654</v>
      </c>
      <c r="V1239" s="10">
        <f>[1]!b_dq_dirtyprice(A1239,日期设置!$B$2)</f>
        <v>100.32599999999999</v>
      </c>
      <c r="W1239" s="11">
        <f>IF(U1239=0,ROUNDUP((Q1239-日期设置!$B$2)/365,0),ROUNDUP((R1239-日期设置!$B$2)/365,0))</f>
        <v>1</v>
      </c>
      <c r="X1239" s="18">
        <f>_xlfn.IFNA(VLOOKUP(A1239,过往入选债券!A:D,4,0),2)</f>
        <v>2</v>
      </c>
      <c r="Y1239">
        <f>_xlfn.IFNA(VLOOKUP(C1239,[2]Sheet1!$A:$A,1,0),3)</f>
        <v>3</v>
      </c>
    </row>
    <row r="1240" spans="1:25" hidden="1" x14ac:dyDescent="0.2">
      <c r="A1240" s="21" t="s">
        <v>14012</v>
      </c>
      <c r="B1240" s="21" t="s">
        <v>14013</v>
      </c>
      <c r="C1240" s="37" t="s">
        <v>14014</v>
      </c>
      <c r="D1240" s="26" t="str">
        <f>[1]!b_calc_yield(A1240,日期设置!$B$2,F1240,1,R1240,1,O1240,L1240,S1240,)</f>
        <v>Fetching...</v>
      </c>
      <c r="E1240" s="26">
        <f t="shared" si="38"/>
        <v>48.740248113569521</v>
      </c>
      <c r="F1240" s="18">
        <f>[1]!b_dq_cleanprice($A1240,日期设置!B$2)</f>
        <v>89.987300000000005</v>
      </c>
      <c r="G1240" s="18" t="str">
        <f t="shared" si="39"/>
        <v>6.39 + 0</v>
      </c>
      <c r="H1240" s="27">
        <f>[1]!b_dq_pctchange($A1240,日期设置!$B$2,1)/100</f>
        <v>0</v>
      </c>
      <c r="I1240" s="26">
        <f>[1]!b_pq_pctchange(A1240,日期设置!$B$4,日期设置!$B$2,1)</f>
        <v>0</v>
      </c>
      <c r="J1240" s="26">
        <f>[1]!b_pq_pctchange(A1240,日期设置!$C$4,日期设置!$B$2,1)</f>
        <v>0</v>
      </c>
      <c r="K1240" s="52">
        <f>[1]!b_dq_amount($A1240,日期设置!B$2,2,10000)</f>
        <v>0</v>
      </c>
      <c r="L1240" s="26">
        <f>[1]!b_info_latestpar(A1240,日期设置!$B$2)</f>
        <v>90</v>
      </c>
      <c r="M1240" s="6">
        <f>[1]!b_info_outstandingbalance($A1240,日期设置!B$2)</f>
        <v>5.4</v>
      </c>
      <c r="N1240" s="7" t="str">
        <f>[1]!b_info_latestissurercreditrating2(A1240,日期设置!$B$2,"102","1")</f>
        <v>AA-</v>
      </c>
      <c r="O1240" s="8">
        <v>7.08</v>
      </c>
      <c r="P1240" s="9">
        <f>[1]!b_info_repurchasedate(A1240)</f>
        <v>0</v>
      </c>
      <c r="Q1240" s="8" t="s">
        <v>17765</v>
      </c>
      <c r="R1240" s="2" t="str">
        <f>IF((--IF(P1240=0,Q1240,P1240))&gt;(--日期设置!$B$2),IF(P1240=0,Q1240,P1240),Q1240)</f>
        <v>2027-08-14</v>
      </c>
      <c r="S1240" s="2" t="s">
        <v>18552</v>
      </c>
      <c r="T1240" s="8">
        <f>[1]!b_anal_ptmyear($A1240,日期设置!$B$2)</f>
        <v>6.397260273972603</v>
      </c>
      <c r="U1240" s="8">
        <f>[1]!b_anal_termifexercise($A1240,日期设置!B$2)</f>
        <v>0</v>
      </c>
      <c r="V1240" s="10">
        <f>[1]!b_dq_dirtyprice(A1240,日期设置!$B$2)</f>
        <v>93.828000000000003</v>
      </c>
      <c r="W1240" s="11">
        <f>IF(U1240=0,ROUNDUP((Q1240-日期设置!$B$2)/365,0),ROUNDUP((R1240-日期设置!$B$2)/365,0))</f>
        <v>7</v>
      </c>
      <c r="X1240" s="18">
        <f>_xlfn.IFNA(VLOOKUP(A1240,过往入选债券!A:D,4,0),2)</f>
        <v>2</v>
      </c>
      <c r="Y1240">
        <f>_xlfn.IFNA(VLOOKUP(C1240,[2]Sheet1!$A:$A,1,0),3)</f>
        <v>3</v>
      </c>
    </row>
    <row r="1241" spans="1:25" hidden="1" x14ac:dyDescent="0.2">
      <c r="A1241" s="21" t="s">
        <v>13825</v>
      </c>
      <c r="B1241" s="21" t="s">
        <v>13826</v>
      </c>
      <c r="C1241" s="37" t="s">
        <v>13827</v>
      </c>
      <c r="D1241" s="26" t="str">
        <f>[1]!b_calc_yield(A1241,日期设置!$B$2,F1241,1,R1241,1,O1241,L1241,S1241,)</f>
        <v>Fetching...</v>
      </c>
      <c r="E1241" s="26">
        <f t="shared" si="38"/>
        <v>29.845058940557777</v>
      </c>
      <c r="F1241" s="18">
        <f>[1]!b_dq_cleanprice($A1241,日期设置!B$2)</f>
        <v>77.750699999999995</v>
      </c>
      <c r="G1241" s="18" t="str">
        <f t="shared" si="39"/>
        <v>3.30 + 0</v>
      </c>
      <c r="H1241" s="27">
        <f>[1]!b_dq_pctchange($A1241,日期设置!$B$2,1)/100</f>
        <v>0</v>
      </c>
      <c r="I1241" s="26">
        <f>[1]!b_pq_pctchange(A1241,日期设置!$B$4,日期设置!$B$2,1)</f>
        <v>0</v>
      </c>
      <c r="J1241" s="26">
        <f>[1]!b_pq_pctchange(A1241,日期设置!$C$4,日期设置!$B$2,1)</f>
        <v>-0.32217122637881151</v>
      </c>
      <c r="K1241" s="52">
        <f>[1]!b_dq_amount($A1241,日期设置!B$2,2,10000)</f>
        <v>0</v>
      </c>
      <c r="L1241" s="26">
        <f>[1]!b_info_latestpar(A1241,日期设置!$B$2)</f>
        <v>80</v>
      </c>
      <c r="M1241" s="6">
        <f>[1]!b_info_outstandingbalance($A1241,日期设置!B$2)</f>
        <v>8</v>
      </c>
      <c r="N1241" s="7" t="str">
        <f>[1]!b_info_latestissurercreditrating2(A1241,日期设置!$B$2,"102","1")</f>
        <v>AA</v>
      </c>
      <c r="O1241" s="8">
        <v>6.4</v>
      </c>
      <c r="P1241" s="9">
        <f>[1]!b_info_repurchasedate(A1241)</f>
        <v>0</v>
      </c>
      <c r="Q1241" s="8" t="s">
        <v>17444</v>
      </c>
      <c r="R1241" s="2" t="str">
        <f>IF((--IF(P1241=0,Q1241,P1241))&gt;(--日期设置!$B$2),IF(P1241=0,Q1241,P1241),Q1241)</f>
        <v>2024-07-10</v>
      </c>
      <c r="S1241" s="2" t="s">
        <v>18926</v>
      </c>
      <c r="T1241" s="8">
        <f>[1]!b_anal_ptmyear($A1241,日期设置!$B$2)</f>
        <v>3.3013698630136985</v>
      </c>
      <c r="U1241" s="8">
        <f>[1]!b_anal_termifexercise($A1241,日期设置!B$2)</f>
        <v>0</v>
      </c>
      <c r="V1241" s="10">
        <f>[1]!b_dq_dirtyprice(A1241,日期设置!$B$2)</f>
        <v>81.327699999999993</v>
      </c>
      <c r="W1241" s="11">
        <f>IF(U1241=0,ROUNDUP((Q1241-日期设置!$B$2)/365,0),ROUNDUP((R1241-日期设置!$B$2)/365,0))</f>
        <v>4</v>
      </c>
      <c r="X1241" s="18">
        <f>_xlfn.IFNA(VLOOKUP(A1241,过往入选债券!A:D,4,0),2)</f>
        <v>2</v>
      </c>
      <c r="Y1241">
        <f>_xlfn.IFNA(VLOOKUP(C1241,[2]Sheet1!$A:$A,1,0),3)</f>
        <v>3</v>
      </c>
    </row>
    <row r="1242" spans="1:25" hidden="1" x14ac:dyDescent="0.2">
      <c r="A1242" s="21" t="s">
        <v>4687</v>
      </c>
      <c r="B1242" s="21" t="s">
        <v>4688</v>
      </c>
      <c r="C1242" s="37" t="s">
        <v>4689</v>
      </c>
      <c r="D1242" s="26" t="str">
        <f>[1]!b_calc_yield(A1242,日期设置!$B$2,F1242,1,R1242,1,O1242,L1242,S1242,)</f>
        <v>Fetching...</v>
      </c>
      <c r="E1242" s="26">
        <f t="shared" si="38"/>
        <v>15.358507546925182</v>
      </c>
      <c r="F1242" s="18">
        <f>[1]!b_dq_cleanprice($A1242,日期设置!B$2)</f>
        <v>100</v>
      </c>
      <c r="G1242" s="18" t="str">
        <f t="shared" si="39"/>
        <v>4.30 + 2.30</v>
      </c>
      <c r="H1242" s="27">
        <f>[1]!b_dq_pctchange($A1242,日期设置!$B$2,1)/100</f>
        <v>0</v>
      </c>
      <c r="I1242" s="26">
        <f>[1]!b_pq_pctchange(A1242,日期设置!$B$4,日期设置!$B$2,1)</f>
        <v>0</v>
      </c>
      <c r="J1242" s="26">
        <f>[1]!b_pq_pctchange(A1242,日期设置!$C$4,日期设置!$B$2,1)</f>
        <v>0</v>
      </c>
      <c r="K1242" s="52">
        <f>[1]!b_dq_amount($A1242,日期设置!B$2,2,10000)</f>
        <v>0</v>
      </c>
      <c r="L1242" s="26">
        <f>[1]!b_info_latestpar(A1242,日期设置!$B$2)</f>
        <v>100</v>
      </c>
      <c r="M1242" s="6">
        <f>[1]!b_info_outstandingbalance($A1242,日期设置!B$2)</f>
        <v>7.5</v>
      </c>
      <c r="N1242" s="7">
        <f>[1]!b_info_latestissurercreditrating2(A1242,日期设置!$B$2,"102","1")</f>
        <v>0</v>
      </c>
      <c r="O1242" s="8">
        <v>7</v>
      </c>
      <c r="P1242" s="9" t="str">
        <f>[1]!b_info_repurchasedate(A1242)</f>
        <v>2023-07-10</v>
      </c>
      <c r="Q1242" s="8" t="s">
        <v>17551</v>
      </c>
      <c r="R1242" s="2" t="str">
        <f>IF((--IF(P1242=0,Q1242,P1242))&gt;(--日期设置!$B$2),IF(P1242=0,Q1242,P1242),Q1242)</f>
        <v>2023-07-10</v>
      </c>
      <c r="S1242" s="2" t="s">
        <v>18245</v>
      </c>
      <c r="T1242" s="8">
        <f>[1]!b_anal_ptmyear($A1242,日期设置!$B$2)</f>
        <v>4.3013698630136989</v>
      </c>
      <c r="U1242" s="8">
        <f>[1]!b_anal_termifexercise($A1242,日期设置!B$2)</f>
        <v>2.3013698630136985</v>
      </c>
      <c r="V1242" s="10">
        <f>[1]!b_dq_dirtyprice(A1242,日期设置!$B$2)</f>
        <v>104.8904</v>
      </c>
      <c r="W1242" s="11">
        <f>IF(U1242=0,ROUNDUP((Q1242-日期设置!$B$2)/365,0),ROUNDUP((R1242-日期设置!$B$2)/365,0))</f>
        <v>3</v>
      </c>
      <c r="X1242" s="18">
        <f>_xlfn.IFNA(VLOOKUP(A1242,过往入选债券!A:D,4,0),2)</f>
        <v>2</v>
      </c>
      <c r="Y1242">
        <f>_xlfn.IFNA(VLOOKUP(C1242,[2]Sheet1!$A:$A,1,0),3)</f>
        <v>3</v>
      </c>
    </row>
    <row r="1243" spans="1:25" hidden="1" x14ac:dyDescent="0.2">
      <c r="A1243" s="28" t="s">
        <v>20202</v>
      </c>
      <c r="B1243" s="28" t="s">
        <v>20203</v>
      </c>
      <c r="C1243" s="39" t="s">
        <v>1151</v>
      </c>
      <c r="D1243" s="26" t="str">
        <f>[1]!b_calc_yield(A1243,日期设置!$B$2,F1243,1,R1243,1,O1243,L1243,S1243,)</f>
        <v>Fetching...</v>
      </c>
      <c r="E1243" s="26">
        <f t="shared" si="38"/>
        <v>17.310354723244515</v>
      </c>
      <c r="F1243" s="18">
        <f>[1]!b_dq_cleanprice($A1243,日期设置!B$2)</f>
        <v>100</v>
      </c>
      <c r="G1243" s="18" t="str">
        <f t="shared" si="39"/>
        <v>4.55 + 2.55</v>
      </c>
      <c r="H1243" s="27">
        <f>[1]!b_dq_pctchange($A1243,日期设置!$B$2,1)/100</f>
        <v>0</v>
      </c>
      <c r="I1243" s="26">
        <f>[1]!b_pq_pctchange(A1243,日期设置!$B$4,日期设置!$B$2,1)</f>
        <v>0</v>
      </c>
      <c r="J1243" s="26">
        <f>[1]!b_pq_pctchange(A1243,日期设置!$C$4,日期设置!$B$2,1)</f>
        <v>0</v>
      </c>
      <c r="K1243" s="52">
        <f>[1]!b_dq_amount($A1243,日期设置!B$2,2,10000)</f>
        <v>0</v>
      </c>
      <c r="L1243" s="26">
        <f>[1]!b_info_latestpar(A1243,日期设置!$B$2)</f>
        <v>100</v>
      </c>
      <c r="M1243" s="6">
        <f>[1]!b_info_outstandingbalance($A1243,日期设置!B$2)</f>
        <v>4</v>
      </c>
      <c r="N1243" s="7">
        <f>[1]!b_info_latestissurercreditrating2(A1243,日期设置!$B$2,"102","1")</f>
        <v>0</v>
      </c>
      <c r="O1243" s="8">
        <v>7</v>
      </c>
      <c r="P1243" s="9" t="str">
        <f>[1]!b_info_repurchasedate(A1243)</f>
        <v>2023-10-09</v>
      </c>
      <c r="Q1243" s="8" t="s">
        <v>20824</v>
      </c>
      <c r="R1243" s="2" t="str">
        <f>IF((--IF(P1243=0,Q1243,P1243))&gt;(--日期设置!$B$2),IF(P1243=0,Q1243,P1243),Q1243)</f>
        <v>2023-10-09</v>
      </c>
      <c r="S1243" s="31" t="s">
        <v>20817</v>
      </c>
      <c r="T1243" s="8">
        <f>[1]!b_anal_ptmyear($A1243,日期设置!$B$2)</f>
        <v>4.5506849315068489</v>
      </c>
      <c r="U1243" s="8">
        <f>[1]!b_anal_termifexercise($A1243,日期设置!B$2)</f>
        <v>2.5506849315068494</v>
      </c>
      <c r="V1243" s="10">
        <f>[1]!b_dq_dirtyprice(A1243,日期设置!$B$2)</f>
        <v>103.1452</v>
      </c>
      <c r="W1243" s="11">
        <f>IF(U1243=0,ROUNDUP((Q1243-日期设置!$B$2)/365,0),ROUNDUP((R1243-日期设置!$B$2)/365,0))</f>
        <v>3</v>
      </c>
      <c r="X1243" s="18">
        <f>_xlfn.IFNA(VLOOKUP(A1243,过往入选债券!A:D,4,0),2)</f>
        <v>2</v>
      </c>
      <c r="Y1243">
        <f>_xlfn.IFNA(VLOOKUP(C1243,[2]Sheet1!$A:$A,1,0),3)</f>
        <v>3</v>
      </c>
    </row>
    <row r="1244" spans="1:25" hidden="1" x14ac:dyDescent="0.2">
      <c r="A1244" s="28" t="s">
        <v>20590</v>
      </c>
      <c r="B1244" s="28" t="s">
        <v>20591</v>
      </c>
      <c r="C1244" s="39" t="s">
        <v>20786</v>
      </c>
      <c r="D1244" s="26" t="str">
        <f>[1]!b_calc_yield(A1244,日期设置!$B$2,F1244,1,R1244,1,O1244,L1244,S1244,)</f>
        <v>Fetching...</v>
      </c>
      <c r="E1244" s="26">
        <f t="shared" si="38"/>
        <v>17.310354723244515</v>
      </c>
      <c r="F1244" s="18">
        <f>[1]!b_dq_cleanprice($A1244,日期设置!B$2)</f>
        <v>100</v>
      </c>
      <c r="G1244" s="18" t="str">
        <f t="shared" si="39"/>
        <v>4.55 + 2.55</v>
      </c>
      <c r="H1244" s="27">
        <f>[1]!b_dq_pctchange($A1244,日期设置!$B$2,1)/100</f>
        <v>0</v>
      </c>
      <c r="I1244" s="26">
        <f>[1]!b_pq_pctchange(A1244,日期设置!$B$4,日期设置!$B$2,1)</f>
        <v>0</v>
      </c>
      <c r="J1244" s="26">
        <f>[1]!b_pq_pctchange(A1244,日期设置!$C$4,日期设置!$B$2,1)</f>
        <v>0</v>
      </c>
      <c r="K1244" s="52">
        <f>[1]!b_dq_amount($A1244,日期设置!B$2,2,10000)</f>
        <v>0</v>
      </c>
      <c r="L1244" s="26">
        <f>[1]!b_info_latestpar(A1244,日期设置!$B$2)</f>
        <v>100</v>
      </c>
      <c r="M1244" s="6">
        <f>[1]!b_info_outstandingbalance($A1244,日期设置!B$2)</f>
        <v>3</v>
      </c>
      <c r="N1244" s="7" t="str">
        <f>[1]!b_info_latestissurercreditrating2(A1244,日期设置!$B$2,"102","1")</f>
        <v>AA</v>
      </c>
      <c r="O1244" s="8">
        <v>7</v>
      </c>
      <c r="P1244" s="9" t="str">
        <f>[1]!b_info_repurchasedate(A1244)</f>
        <v>2023-10-09</v>
      </c>
      <c r="Q1244" s="8" t="s">
        <v>20824</v>
      </c>
      <c r="R1244" s="2" t="str">
        <f>IF((--IF(P1244=0,Q1244,P1244))&gt;(--日期设置!$B$2),IF(P1244=0,Q1244,P1244),Q1244)</f>
        <v>2023-10-09</v>
      </c>
      <c r="S1244" s="31" t="s">
        <v>20817</v>
      </c>
      <c r="T1244" s="8">
        <f>[1]!b_anal_ptmyear($A1244,日期设置!$B$2)</f>
        <v>4.5506849315068489</v>
      </c>
      <c r="U1244" s="8">
        <f>[1]!b_anal_termifexercise($A1244,日期设置!B$2)</f>
        <v>2.5506849315068494</v>
      </c>
      <c r="V1244" s="10">
        <f>[1]!b_dq_dirtyprice(A1244,日期设置!$B$2)</f>
        <v>103.1452</v>
      </c>
      <c r="W1244" s="11">
        <f>IF(U1244=0,ROUNDUP((Q1244-日期设置!$B$2)/365,0),ROUNDUP((R1244-日期设置!$B$2)/365,0))</f>
        <v>3</v>
      </c>
      <c r="X1244" s="18">
        <f>_xlfn.IFNA(VLOOKUP(A1244,过往入选债券!A:D,4,0),2)</f>
        <v>2</v>
      </c>
      <c r="Y1244">
        <f>_xlfn.IFNA(VLOOKUP(C1244,[2]Sheet1!$A:$A,1,0),3)</f>
        <v>3</v>
      </c>
    </row>
    <row r="1245" spans="1:25" hidden="1" x14ac:dyDescent="0.2">
      <c r="A1245" s="28" t="s">
        <v>20590</v>
      </c>
      <c r="B1245" s="28" t="s">
        <v>20591</v>
      </c>
      <c r="C1245" s="39" t="s">
        <v>20786</v>
      </c>
      <c r="D1245" s="26" t="str">
        <f>[1]!b_calc_yield(A1245,日期设置!$B$2,F1245,1,R1245,1,O1245,L1245,S1245,)</f>
        <v>Fetching...</v>
      </c>
      <c r="E1245" s="26">
        <f t="shared" si="38"/>
        <v>17.310354723244515</v>
      </c>
      <c r="F1245" s="18">
        <f>[1]!b_dq_cleanprice($A1245,日期设置!B$2)</f>
        <v>100</v>
      </c>
      <c r="G1245" s="18" t="str">
        <f t="shared" si="39"/>
        <v>4.55 + 2.55</v>
      </c>
      <c r="H1245" s="27">
        <f>[1]!b_dq_pctchange($A1245,日期设置!$B$2,1)/100</f>
        <v>0</v>
      </c>
      <c r="I1245" s="26">
        <f>[1]!b_pq_pctchange(A1245,日期设置!$B$4,日期设置!$B$2,1)</f>
        <v>0</v>
      </c>
      <c r="J1245" s="26">
        <f>[1]!b_pq_pctchange(A1245,日期设置!$C$4,日期设置!$B$2,1)</f>
        <v>0</v>
      </c>
      <c r="K1245" s="52">
        <f>[1]!b_dq_amount($A1245,日期设置!B$2,2,10000)</f>
        <v>0</v>
      </c>
      <c r="L1245" s="26">
        <f>[1]!b_info_latestpar(A1245,日期设置!$B$2)</f>
        <v>100</v>
      </c>
      <c r="M1245" s="6">
        <f>[1]!b_info_outstandingbalance($A1245,日期设置!B$2)</f>
        <v>3</v>
      </c>
      <c r="N1245" s="7" t="str">
        <f>[1]!b_info_latestissurercreditrating2(A1245,日期设置!$B$2,"102","1")</f>
        <v>AA</v>
      </c>
      <c r="O1245" s="8">
        <v>7</v>
      </c>
      <c r="P1245" s="9" t="str">
        <f>[1]!b_info_repurchasedate(A1245)</f>
        <v>2023-10-09</v>
      </c>
      <c r="Q1245" s="8" t="s">
        <v>20824</v>
      </c>
      <c r="R1245" s="2" t="str">
        <f>IF((--IF(P1245=0,Q1245,P1245))&gt;(--日期设置!$B$2),IF(P1245=0,Q1245,P1245),Q1245)</f>
        <v>2023-10-09</v>
      </c>
      <c r="S1245" s="31" t="s">
        <v>20817</v>
      </c>
      <c r="T1245" s="8">
        <f>[1]!b_anal_ptmyear($A1245,日期设置!$B$2)</f>
        <v>4.5506849315068489</v>
      </c>
      <c r="U1245" s="8">
        <f>[1]!b_anal_termifexercise($A1245,日期设置!B$2)</f>
        <v>2.5506849315068494</v>
      </c>
      <c r="V1245" s="10">
        <f>[1]!b_dq_dirtyprice(A1245,日期设置!$B$2)</f>
        <v>103.1452</v>
      </c>
      <c r="W1245" s="11">
        <f>IF(U1245=0,ROUNDUP((Q1245-日期设置!$B$2)/365,0),ROUNDUP((R1245-日期设置!$B$2)/365,0))</f>
        <v>3</v>
      </c>
      <c r="X1245" s="18">
        <f>_xlfn.IFNA(VLOOKUP(A1245,过往入选债券!A:D,4,0),2)</f>
        <v>2</v>
      </c>
      <c r="Y1245">
        <f>_xlfn.IFNA(VLOOKUP(C1245,[2]Sheet1!$A:$A,1,0),3)</f>
        <v>3</v>
      </c>
    </row>
    <row r="1246" spans="1:25" hidden="1" x14ac:dyDescent="0.2">
      <c r="A1246" s="21" t="s">
        <v>4783</v>
      </c>
      <c r="B1246" s="21" t="s">
        <v>4784</v>
      </c>
      <c r="C1246" s="37" t="s">
        <v>4785</v>
      </c>
      <c r="D1246" s="26" t="str">
        <f>[1]!b_calc_yield(A1246,日期设置!$B$2,F1246,1,R1246,1,O1246,L1246,S1246,)</f>
        <v>Fetching...</v>
      </c>
      <c r="E1246" s="26">
        <f t="shared" si="38"/>
        <v>15.7819395484313</v>
      </c>
      <c r="F1246" s="18">
        <f>[1]!b_dq_cleanprice($A1246,日期设置!B$2)</f>
        <v>100</v>
      </c>
      <c r="G1246" s="18" t="str">
        <f t="shared" si="39"/>
        <v>2.35 + 0</v>
      </c>
      <c r="H1246" s="27">
        <f>[1]!b_dq_pctchange($A1246,日期设置!$B$2,1)/100</f>
        <v>0</v>
      </c>
      <c r="I1246" s="26">
        <f>[1]!b_pq_pctchange(A1246,日期设置!$B$4,日期设置!$B$2,1)</f>
        <v>0</v>
      </c>
      <c r="J1246" s="26">
        <f>[1]!b_pq_pctchange(A1246,日期设置!$C$4,日期设置!$B$2,1)</f>
        <v>0</v>
      </c>
      <c r="K1246" s="52">
        <f>[1]!b_dq_amount($A1246,日期设置!B$2,2,10000)</f>
        <v>0</v>
      </c>
      <c r="L1246" s="26">
        <f>[1]!b_info_latestpar(A1246,日期设置!$B$2)</f>
        <v>100</v>
      </c>
      <c r="M1246" s="6">
        <f>[1]!b_info_outstandingbalance($A1246,日期设置!B$2)</f>
        <v>4</v>
      </c>
      <c r="N1246" s="7">
        <f>[1]!b_info_latestissurercreditrating2(A1246,日期设置!$B$2,"102","1")</f>
        <v>0</v>
      </c>
      <c r="O1246" s="8">
        <v>7</v>
      </c>
      <c r="P1246" s="9">
        <f>[1]!b_info_repurchasedate(A1246)</f>
        <v>0</v>
      </c>
      <c r="Q1246" s="8" t="s">
        <v>16474</v>
      </c>
      <c r="R1246" s="2" t="str">
        <f>IF((--IF(P1246=0,Q1246,P1246))&gt;(--日期设置!$B$2),IF(P1246=0,Q1246,P1246),Q1246)</f>
        <v>2023-07-30</v>
      </c>
      <c r="S1246" s="2" t="s">
        <v>18158</v>
      </c>
      <c r="T1246" s="8">
        <f>[1]!b_anal_ptmyear($A1246,日期设置!$B$2)</f>
        <v>2.3561643835616439</v>
      </c>
      <c r="U1246" s="8">
        <f>[1]!b_anal_termifexercise($A1246,日期设置!B$2)</f>
        <v>0</v>
      </c>
      <c r="V1246" s="10">
        <f>[1]!b_dq_dirtyprice(A1246,日期设置!$B$2)</f>
        <v>104.5068</v>
      </c>
      <c r="W1246" s="11">
        <f>IF(U1246=0,ROUNDUP((Q1246-日期设置!$B$2)/365,0),ROUNDUP((R1246-日期设置!$B$2)/365,0))</f>
        <v>3</v>
      </c>
      <c r="X1246" s="18">
        <f>_xlfn.IFNA(VLOOKUP(A1246,过往入选债券!A:D,4,0),2)</f>
        <v>2</v>
      </c>
      <c r="Y1246">
        <f>_xlfn.IFNA(VLOOKUP(C1246,[2]Sheet1!$A:$A,1,0),3)</f>
        <v>3</v>
      </c>
    </row>
    <row r="1247" spans="1:25" hidden="1" x14ac:dyDescent="0.2">
      <c r="A1247" s="28" t="s">
        <v>20196</v>
      </c>
      <c r="B1247" s="28" t="s">
        <v>20197</v>
      </c>
      <c r="C1247" s="39" t="s">
        <v>395</v>
      </c>
      <c r="D1247" s="26" t="str">
        <f>[1]!b_calc_yield(A1247,日期设置!$B$2,F1247,1,R1247,1,O1247,L1247,S1247,)</f>
        <v>Fetching...</v>
      </c>
      <c r="E1247" s="26">
        <f t="shared" si="38"/>
        <v>17.092619294154066</v>
      </c>
      <c r="F1247" s="18">
        <f>[1]!b_dq_cleanprice($A1247,日期设置!B$2)</f>
        <v>100</v>
      </c>
      <c r="G1247" s="18" t="str">
        <f t="shared" si="39"/>
        <v>2.52 + 0</v>
      </c>
      <c r="H1247" s="27">
        <f>[1]!b_dq_pctchange($A1247,日期设置!$B$2,1)/100</f>
        <v>0</v>
      </c>
      <c r="I1247" s="26">
        <f>[1]!b_pq_pctchange(A1247,日期设置!$B$4,日期设置!$B$2,1)</f>
        <v>0</v>
      </c>
      <c r="J1247" s="26">
        <f>[1]!b_pq_pctchange(A1247,日期设置!$C$4,日期设置!$B$2,1)</f>
        <v>0</v>
      </c>
      <c r="K1247" s="52">
        <f>[1]!b_dq_amount($A1247,日期设置!B$2,2,10000)</f>
        <v>0</v>
      </c>
      <c r="L1247" s="26">
        <f>[1]!b_info_latestpar(A1247,日期设置!$B$2)</f>
        <v>100</v>
      </c>
      <c r="M1247" s="6">
        <f>[1]!b_info_outstandingbalance($A1247,日期设置!B$2)</f>
        <v>4</v>
      </c>
      <c r="N1247" s="7">
        <f>[1]!b_info_latestissurercreditrating2(A1247,日期设置!$B$2,"102","1")</f>
        <v>0</v>
      </c>
      <c r="O1247" s="8">
        <v>7</v>
      </c>
      <c r="P1247" s="9">
        <f>[1]!b_info_repurchasedate(A1247)</f>
        <v>0</v>
      </c>
      <c r="Q1247" s="8" t="s">
        <v>17638</v>
      </c>
      <c r="R1247" s="2" t="str">
        <f>IF((--IF(P1247=0,Q1247,P1247))&gt;(--日期设置!$B$2),IF(P1247=0,Q1247,P1247),Q1247)</f>
        <v>2023-09-29</v>
      </c>
      <c r="S1247" s="31" t="s">
        <v>16690</v>
      </c>
      <c r="T1247" s="8">
        <f>[1]!b_anal_ptmyear($A1247,日期设置!$B$2)</f>
        <v>2.5232876712328767</v>
      </c>
      <c r="U1247" s="8">
        <f>[1]!b_anal_termifexercise($A1247,日期设置!B$2)</f>
        <v>0</v>
      </c>
      <c r="V1247" s="10">
        <f>[1]!b_dq_dirtyprice(A1247,日期设置!$B$2)</f>
        <v>103.337</v>
      </c>
      <c r="W1247" s="11">
        <f>IF(U1247=0,ROUNDUP((Q1247-日期设置!$B$2)/365,0),ROUNDUP((R1247-日期设置!$B$2)/365,0))</f>
        <v>3</v>
      </c>
      <c r="X1247" s="18">
        <f>_xlfn.IFNA(VLOOKUP(A1247,过往入选债券!A:D,4,0),2)</f>
        <v>2</v>
      </c>
      <c r="Y1247">
        <f>_xlfn.IFNA(VLOOKUP(C1247,[2]Sheet1!$A:$A,1,0),3)</f>
        <v>3</v>
      </c>
    </row>
    <row r="1248" spans="1:25" hidden="1" x14ac:dyDescent="0.2">
      <c r="A1248" s="21" t="s">
        <v>1004</v>
      </c>
      <c r="B1248" s="21" t="s">
        <v>1005</v>
      </c>
      <c r="C1248" s="37" t="s">
        <v>291</v>
      </c>
      <c r="D1248" s="26" t="str">
        <f>[1]!b_calc_yield(A1248,日期设置!$B$2,F1248,1,R1248,1,O1248,L1248,S1248,)</f>
        <v>Fetching...</v>
      </c>
      <c r="E1248" s="26">
        <f t="shared" si="38"/>
        <v>7.6657847506619081</v>
      </c>
      <c r="F1248" s="18">
        <f>[1]!b_dq_cleanprice($A1248,日期设置!B$2)</f>
        <v>99.249499999999998</v>
      </c>
      <c r="G1248" s="18" t="str">
        <f t="shared" si="39"/>
        <v>1.15 + 0</v>
      </c>
      <c r="H1248" s="27">
        <f>[1]!b_dq_pctchange($A1248,日期设置!$B$2,1)/100</f>
        <v>0</v>
      </c>
      <c r="I1248" s="26">
        <f>[1]!b_pq_pctchange(A1248,日期设置!$B$4,日期设置!$B$2,1)</f>
        <v>0</v>
      </c>
      <c r="J1248" s="26">
        <f>[1]!b_pq_pctchange(A1248,日期设置!$C$4,日期设置!$B$2,1)</f>
        <v>0</v>
      </c>
      <c r="K1248" s="52">
        <f>[1]!b_dq_amount($A1248,日期设置!B$2,2,10000)</f>
        <v>0</v>
      </c>
      <c r="L1248" s="26">
        <f>[1]!b_info_latestpar(A1248,日期设置!$B$2)</f>
        <v>100</v>
      </c>
      <c r="M1248" s="6">
        <f>[1]!b_info_outstandingbalance($A1248,日期设置!B$2)</f>
        <v>1.3</v>
      </c>
      <c r="N1248" s="7">
        <f>[1]!b_info_latestissurercreditrating2(A1248,日期设置!$B$2,"102","1")</f>
        <v>0</v>
      </c>
      <c r="O1248" s="8">
        <v>6.3</v>
      </c>
      <c r="P1248" s="9" t="str">
        <f>[1]!b_info_repurchasedate(A1248)</f>
        <v>2020-05-18</v>
      </c>
      <c r="Q1248" s="8" t="s">
        <v>16334</v>
      </c>
      <c r="R1248" s="2" t="str">
        <f>IF((--IF(P1248=0,Q1248,P1248))&gt;(--日期设置!$B$2),IF(P1248=0,Q1248,P1248),Q1248)</f>
        <v>2022-05-17</v>
      </c>
      <c r="S1248" s="2" t="s">
        <v>18112</v>
      </c>
      <c r="T1248" s="8">
        <f>[1]!b_anal_ptmyear($A1248,日期设置!$B$2)</f>
        <v>1.1534246575342466</v>
      </c>
      <c r="U1248" s="8">
        <f>[1]!b_anal_termifexercise($A1248,日期设置!B$2)</f>
        <v>0</v>
      </c>
      <c r="V1248" s="10">
        <f>[1]!b_dq_dirtyprice(A1248,日期设置!$B$2)</f>
        <v>104.5829</v>
      </c>
      <c r="W1248" s="11">
        <f>IF(U1248=0,ROUNDUP((Q1248-日期设置!$B$2)/365,0),ROUNDUP((R1248-日期设置!$B$2)/365,0))</f>
        <v>2</v>
      </c>
      <c r="X1248" s="18">
        <f>_xlfn.IFNA(VLOOKUP(A1248,过往入选债券!A:D,4,0),2)</f>
        <v>2</v>
      </c>
      <c r="Y1248">
        <f>_xlfn.IFNA(VLOOKUP(C1248,[2]Sheet1!$A:$A,1,0),3)</f>
        <v>3</v>
      </c>
    </row>
    <row r="1249" spans="1:25" hidden="1" x14ac:dyDescent="0.2">
      <c r="A1249" s="28" t="s">
        <v>19550</v>
      </c>
      <c r="B1249" s="28" t="s">
        <v>19551</v>
      </c>
      <c r="C1249" s="38" t="s">
        <v>19552</v>
      </c>
      <c r="D1249" s="26" t="str">
        <f>[1]!b_calc_yield(A1249,日期设置!$B$2,F1249,1,R1249,1,O1249,L1249,S1249,)</f>
        <v>Fetching...</v>
      </c>
      <c r="E1249" s="26">
        <f t="shared" si="38"/>
        <v>16.101447717886906</v>
      </c>
      <c r="F1249" s="18">
        <f>[1]!b_dq_cleanprice($A1249,日期设置!B$2)</f>
        <v>100</v>
      </c>
      <c r="G1249" s="18" t="str">
        <f t="shared" si="39"/>
        <v>2.39 + 0</v>
      </c>
      <c r="H1249" s="27">
        <f>[1]!b_dq_pctchange($A1249,日期设置!$B$2,1)/100</f>
        <v>0</v>
      </c>
      <c r="I1249" s="26">
        <f>[1]!b_pq_pctchange(A1249,日期设置!$B$4,日期设置!$B$2,1)</f>
        <v>0</v>
      </c>
      <c r="J1249" s="26">
        <f>[1]!b_pq_pctchange(A1249,日期设置!$C$4,日期设置!$B$2,1)</f>
        <v>0</v>
      </c>
      <c r="K1249" s="52">
        <f>[1]!b_dq_amount($A1249,日期设置!B$2,2,10000)</f>
        <v>0</v>
      </c>
      <c r="L1249" s="26">
        <f>[1]!b_info_latestpar(A1249,日期设置!$B$2)</f>
        <v>100</v>
      </c>
      <c r="M1249" s="6">
        <f>[1]!b_info_outstandingbalance($A1249,日期设置!B$2)</f>
        <v>2</v>
      </c>
      <c r="N1249" s="7" t="str">
        <f>[1]!b_info_latestissurercreditrating2(A1249,日期设置!$B$2,"102","1")</f>
        <v>AA</v>
      </c>
      <c r="O1249" s="8">
        <v>7</v>
      </c>
      <c r="P1249" s="9">
        <f>[1]!b_info_repurchasedate(A1249)</f>
        <v>0</v>
      </c>
      <c r="Q1249" s="8" t="s">
        <v>17022</v>
      </c>
      <c r="R1249" s="2" t="str">
        <f>IF((--IF(P1249=0,Q1249,P1249))&gt;(--日期设置!$B$2),IF(P1249=0,Q1249,P1249),Q1249)</f>
        <v>2023-08-14</v>
      </c>
      <c r="S1249" s="31" t="s">
        <v>19121</v>
      </c>
      <c r="T1249" s="8">
        <f>[1]!b_anal_ptmyear($A1249,日期设置!$B$2)</f>
        <v>2.3972602739726026</v>
      </c>
      <c r="U1249" s="8">
        <f>[1]!b_anal_termifexercise($A1249,日期设置!B$2)</f>
        <v>0</v>
      </c>
      <c r="V1249" s="10">
        <f>[1]!b_dq_dirtyprice(A1249,日期设置!$B$2)</f>
        <v>104.2192</v>
      </c>
      <c r="W1249" s="11">
        <f>IF(U1249=0,ROUNDUP((Q1249-日期设置!$B$2)/365,0),ROUNDUP((R1249-日期设置!$B$2)/365,0))</f>
        <v>3</v>
      </c>
      <c r="X1249" s="18">
        <f>_xlfn.IFNA(VLOOKUP(A1249,过往入选债券!A:D,4,0),2)</f>
        <v>2</v>
      </c>
      <c r="Y1249">
        <f>_xlfn.IFNA(VLOOKUP(C1249,[2]Sheet1!$A:$A,1,0),3)</f>
        <v>3</v>
      </c>
    </row>
    <row r="1250" spans="1:25" hidden="1" x14ac:dyDescent="0.2">
      <c r="A1250" s="28" t="s">
        <v>20472</v>
      </c>
      <c r="B1250" s="28" t="s">
        <v>20473</v>
      </c>
      <c r="C1250" s="39" t="s">
        <v>1210</v>
      </c>
      <c r="D1250" s="26" t="str">
        <f>[1]!b_calc_yield(A1250,日期设置!$B$2,F1250,1,R1250,1,O1250,L1250,S1250,)</f>
        <v>Fetching...</v>
      </c>
      <c r="E1250" s="26">
        <f t="shared" si="38"/>
        <v>16.919057226564014</v>
      </c>
      <c r="F1250" s="18">
        <f>[1]!b_dq_cleanprice($A1250,日期设置!B$2)</f>
        <v>100</v>
      </c>
      <c r="G1250" s="18" t="str">
        <f t="shared" si="39"/>
        <v>4.50 + 2.50</v>
      </c>
      <c r="H1250" s="27">
        <f>[1]!b_dq_pctchange($A1250,日期设置!$B$2,1)/100</f>
        <v>0</v>
      </c>
      <c r="I1250" s="26">
        <f>[1]!b_pq_pctchange(A1250,日期设置!$B$4,日期设置!$B$2,1)</f>
        <v>0</v>
      </c>
      <c r="J1250" s="26">
        <f>[1]!b_pq_pctchange(A1250,日期设置!$C$4,日期设置!$B$2,1)</f>
        <v>0</v>
      </c>
      <c r="K1250" s="52">
        <f>[1]!b_dq_amount($A1250,日期设置!B$2,2,10000)</f>
        <v>0</v>
      </c>
      <c r="L1250" s="26">
        <f>[1]!b_info_latestpar(A1250,日期设置!$B$2)</f>
        <v>100</v>
      </c>
      <c r="M1250" s="6">
        <f>[1]!b_info_outstandingbalance($A1250,日期设置!B$2)</f>
        <v>4</v>
      </c>
      <c r="N1250" s="7" t="str">
        <f>[1]!b_info_latestissurercreditrating2(A1250,日期设置!$B$2,"102","1")</f>
        <v>AA</v>
      </c>
      <c r="O1250" s="8">
        <v>7</v>
      </c>
      <c r="P1250" s="9" t="str">
        <f>[1]!b_info_repurchasedate(A1250)</f>
        <v>2023-09-21</v>
      </c>
      <c r="Q1250" s="8" t="s">
        <v>20826</v>
      </c>
      <c r="R1250" s="2" t="str">
        <f>IF((--IF(P1250=0,Q1250,P1250))&gt;(--日期设置!$B$2),IF(P1250=0,Q1250,P1250),Q1250)</f>
        <v>2023-09-21</v>
      </c>
      <c r="S1250" s="31" t="s">
        <v>17255</v>
      </c>
      <c r="T1250" s="8">
        <f>[1]!b_anal_ptmyear($A1250,日期设置!$B$2)</f>
        <v>4.5013698630136982</v>
      </c>
      <c r="U1250" s="8">
        <f>[1]!b_anal_termifexercise($A1250,日期设置!B$2)</f>
        <v>2.5013698630136987</v>
      </c>
      <c r="V1250" s="10">
        <f>[1]!b_dq_dirtyprice(A1250,日期设置!$B$2)</f>
        <v>103.49039999999999</v>
      </c>
      <c r="W1250" s="11">
        <f>IF(U1250=0,ROUNDUP((Q1250-日期设置!$B$2)/365,0),ROUNDUP((R1250-日期设置!$B$2)/365,0))</f>
        <v>3</v>
      </c>
      <c r="X1250" s="18">
        <f>_xlfn.IFNA(VLOOKUP(A1250,过往入选债券!A:D,4,0),2)</f>
        <v>2</v>
      </c>
      <c r="Y1250">
        <f>_xlfn.IFNA(VLOOKUP(C1250,[2]Sheet1!$A:$A,1,0),3)</f>
        <v>3</v>
      </c>
    </row>
    <row r="1251" spans="1:25" hidden="1" x14ac:dyDescent="0.2">
      <c r="A1251" s="21" t="s">
        <v>6010</v>
      </c>
      <c r="B1251" s="21" t="s">
        <v>6011</v>
      </c>
      <c r="C1251" s="37" t="s">
        <v>188</v>
      </c>
      <c r="D1251" s="26" t="str">
        <f>[1]!b_calc_yield(A1251,日期设置!$B$2,F1251,1,R1251,1,O1251,L1251,S1251,)</f>
        <v>Fetching...</v>
      </c>
      <c r="E1251" s="26">
        <f t="shared" si="38"/>
        <v>8.2198408767524924</v>
      </c>
      <c r="F1251" s="18">
        <f>[1]!b_dq_cleanprice($A1251,日期设置!B$2)</f>
        <v>99.647000000000006</v>
      </c>
      <c r="G1251" s="18" t="str">
        <f t="shared" si="39"/>
        <v>1.23 + 0</v>
      </c>
      <c r="H1251" s="27">
        <f>[1]!b_dq_pctchange($A1251,日期设置!$B$2,1)/100</f>
        <v>0</v>
      </c>
      <c r="I1251" s="26">
        <f>[1]!b_pq_pctchange(A1251,日期设置!$B$4,日期设置!$B$2,1)</f>
        <v>0</v>
      </c>
      <c r="J1251" s="26">
        <f>[1]!b_pq_pctchange(A1251,日期设置!$C$4,日期设置!$B$2,1)</f>
        <v>0</v>
      </c>
      <c r="K1251" s="52">
        <f>[1]!b_dq_amount($A1251,日期设置!B$2,2,10000)</f>
        <v>0</v>
      </c>
      <c r="L1251" s="26">
        <f>[1]!b_info_latestpar(A1251,日期设置!$B$2)</f>
        <v>100</v>
      </c>
      <c r="M1251" s="6">
        <f>[1]!b_info_outstandingbalance($A1251,日期设置!B$2)</f>
        <v>5</v>
      </c>
      <c r="N1251" s="7" t="str">
        <f>[1]!b_info_latestissurercreditrating2(A1251,日期设置!$B$2,"102","1")</f>
        <v>AA</v>
      </c>
      <c r="O1251" s="8">
        <v>6.7</v>
      </c>
      <c r="P1251" s="9">
        <f>[1]!b_info_repurchasedate(A1251)</f>
        <v>0</v>
      </c>
      <c r="Q1251" s="8" t="s">
        <v>16659</v>
      </c>
      <c r="R1251" s="2" t="str">
        <f>IF((--IF(P1251=0,Q1251,P1251))&gt;(--日期设置!$B$2),IF(P1251=0,Q1251,P1251),Q1251)</f>
        <v>2022-06-15</v>
      </c>
      <c r="S1251" s="2" t="s">
        <v>18980</v>
      </c>
      <c r="T1251" s="8">
        <f>[1]!b_anal_ptmyear($A1251,日期设置!$B$2)</f>
        <v>1.2328767123287672</v>
      </c>
      <c r="U1251" s="8">
        <f>[1]!b_anal_termifexercise($A1251,日期设置!B$2)</f>
        <v>0</v>
      </c>
      <c r="V1251" s="10">
        <f>[1]!b_dq_dirtyprice(A1251,日期设置!$B$2)</f>
        <v>104.7867</v>
      </c>
      <c r="W1251" s="11">
        <f>IF(U1251=0,ROUNDUP((Q1251-日期设置!$B$2)/365,0),ROUNDUP((R1251-日期设置!$B$2)/365,0))</f>
        <v>2</v>
      </c>
      <c r="X1251" s="18">
        <f>_xlfn.IFNA(VLOOKUP(A1251,过往入选债券!A:D,4,0),2)</f>
        <v>2</v>
      </c>
      <c r="Y1251">
        <f>_xlfn.IFNA(VLOOKUP(C1251,[2]Sheet1!$A:$A,1,0),3)</f>
        <v>3</v>
      </c>
    </row>
    <row r="1252" spans="1:25" hidden="1" x14ac:dyDescent="0.2">
      <c r="A1252" s="21" t="s">
        <v>1218</v>
      </c>
      <c r="B1252" s="21" t="s">
        <v>1219</v>
      </c>
      <c r="C1252" s="37" t="s">
        <v>710</v>
      </c>
      <c r="D1252" s="26" t="str">
        <f>[1]!b_calc_yield(A1252,日期设置!$B$2,F1252,1,R1252,1,O1252,L1252,S1252,)</f>
        <v>Fetching...</v>
      </c>
      <c r="E1252" s="26">
        <f t="shared" si="38"/>
        <v>12.02345810519201</v>
      </c>
      <c r="F1252" s="18">
        <f>[1]!b_dq_cleanprice($A1252,日期设置!B$2)</f>
        <v>100</v>
      </c>
      <c r="G1252" s="18" t="str">
        <f t="shared" si="39"/>
        <v>1.74 + 0</v>
      </c>
      <c r="H1252" s="27">
        <f>[1]!b_dq_pctchange($A1252,日期设置!$B$2,1)/100</f>
        <v>0</v>
      </c>
      <c r="I1252" s="26">
        <f>[1]!b_pq_pctchange(A1252,日期设置!$B$4,日期设置!$B$2,1)</f>
        <v>0</v>
      </c>
      <c r="J1252" s="26">
        <f>[1]!b_pq_pctchange(A1252,日期设置!$C$4,日期设置!$B$2,1)</f>
        <v>0</v>
      </c>
      <c r="K1252" s="52">
        <f>[1]!b_dq_amount($A1252,日期设置!B$2,2,10000)</f>
        <v>0</v>
      </c>
      <c r="L1252" s="26">
        <f>[1]!b_info_latestpar(A1252,日期设置!$B$2)</f>
        <v>100</v>
      </c>
      <c r="M1252" s="6">
        <f>[1]!b_info_outstandingbalance($A1252,日期设置!B$2)</f>
        <v>2</v>
      </c>
      <c r="N1252" s="7">
        <f>[1]!b_info_latestissurercreditrating2(A1252,日期设置!$B$2,"102","1")</f>
        <v>0</v>
      </c>
      <c r="O1252" s="8">
        <v>7</v>
      </c>
      <c r="P1252" s="9">
        <f>[1]!b_info_repurchasedate(A1252)</f>
        <v>0</v>
      </c>
      <c r="Q1252" s="8" t="s">
        <v>17126</v>
      </c>
      <c r="R1252" s="2" t="str">
        <f>IF((--IF(P1252=0,Q1252,P1252))&gt;(--日期设置!$B$2),IF(P1252=0,Q1252,P1252),Q1252)</f>
        <v>2022-12-20</v>
      </c>
      <c r="S1252" s="2" t="s">
        <v>18934</v>
      </c>
      <c r="T1252" s="8">
        <f>[1]!b_anal_ptmyear($A1252,日期设置!$B$2)</f>
        <v>1.7479452054794522</v>
      </c>
      <c r="U1252" s="8">
        <f>[1]!b_anal_termifexercise($A1252,日期设置!B$2)</f>
        <v>0</v>
      </c>
      <c r="V1252" s="10">
        <f>[1]!b_dq_dirtyprice(A1252,日期设置!$B$2)</f>
        <v>101.76439999999999</v>
      </c>
      <c r="W1252" s="11">
        <f>IF(U1252=0,ROUNDUP((Q1252-日期设置!$B$2)/365,0),ROUNDUP((R1252-日期设置!$B$2)/365,0))</f>
        <v>2</v>
      </c>
      <c r="X1252" s="18">
        <f>_xlfn.IFNA(VLOOKUP(A1252,过往入选债券!A:D,4,0),2)</f>
        <v>2</v>
      </c>
      <c r="Y1252">
        <f>_xlfn.IFNA(VLOOKUP(C1252,[2]Sheet1!$A:$A,1,0),3)</f>
        <v>3</v>
      </c>
    </row>
    <row r="1253" spans="1:25" hidden="1" x14ac:dyDescent="0.2">
      <c r="A1253" s="21" t="s">
        <v>5979</v>
      </c>
      <c r="B1253" s="21" t="s">
        <v>5980</v>
      </c>
      <c r="C1253" s="37" t="s">
        <v>1656</v>
      </c>
      <c r="D1253" s="26" t="str">
        <f>[1]!b_calc_yield(A1253,日期设置!$B$2,F1253,1,R1253,1,O1253,L1253,S1253,)</f>
        <v>Fetching...</v>
      </c>
      <c r="E1253" s="26">
        <f t="shared" si="38"/>
        <v>11.981312872841299</v>
      </c>
      <c r="F1253" s="18">
        <f>[1]!b_dq_cleanprice($A1253,日期设置!B$2)</f>
        <v>100</v>
      </c>
      <c r="G1253" s="18" t="str">
        <f t="shared" si="39"/>
        <v>1.74 + 0</v>
      </c>
      <c r="H1253" s="27">
        <f>[1]!b_dq_pctchange($A1253,日期设置!$B$2,1)/100</f>
        <v>0</v>
      </c>
      <c r="I1253" s="26">
        <f>[1]!b_pq_pctchange(A1253,日期设置!$B$4,日期设置!$B$2,1)</f>
        <v>0</v>
      </c>
      <c r="J1253" s="26">
        <f>[1]!b_pq_pctchange(A1253,日期设置!$C$4,日期设置!$B$2,1)</f>
        <v>0</v>
      </c>
      <c r="K1253" s="52">
        <f>[1]!b_dq_amount($A1253,日期设置!B$2,2,10000)</f>
        <v>0</v>
      </c>
      <c r="L1253" s="26">
        <f>[1]!b_info_latestpar(A1253,日期设置!$B$2)</f>
        <v>100</v>
      </c>
      <c r="M1253" s="6">
        <f>[1]!b_info_outstandingbalance($A1253,日期设置!B$2)</f>
        <v>3</v>
      </c>
      <c r="N1253" s="7" t="str">
        <f>[1]!b_info_latestissurercreditrating2(A1253,日期设置!$B$2,"102","1")</f>
        <v>AA</v>
      </c>
      <c r="O1253" s="8">
        <v>7</v>
      </c>
      <c r="P1253" s="9">
        <f>[1]!b_info_repurchasedate(A1253)</f>
        <v>0</v>
      </c>
      <c r="Q1253" s="8" t="s">
        <v>16359</v>
      </c>
      <c r="R1253" s="2" t="str">
        <f>IF((--IF(P1253=0,Q1253,P1253))&gt;(--日期设置!$B$2),IF(P1253=0,Q1253,P1253),Q1253)</f>
        <v>2022-12-18</v>
      </c>
      <c r="S1253" s="2" t="s">
        <v>18138</v>
      </c>
      <c r="T1253" s="8">
        <f>[1]!b_anal_ptmyear($A1253,日期设置!$B$2)</f>
        <v>1.7424657534246575</v>
      </c>
      <c r="U1253" s="8">
        <f>[1]!b_anal_termifexercise($A1253,日期设置!B$2)</f>
        <v>0</v>
      </c>
      <c r="V1253" s="10">
        <f>[1]!b_dq_dirtyprice(A1253,日期设置!$B$2)</f>
        <v>101.8027</v>
      </c>
      <c r="W1253" s="11">
        <f>IF(U1253=0,ROUNDUP((Q1253-日期设置!$B$2)/365,0),ROUNDUP((R1253-日期设置!$B$2)/365,0))</f>
        <v>2</v>
      </c>
      <c r="X1253" s="18">
        <f>_xlfn.IFNA(VLOOKUP(A1253,过往入选债券!A:D,4,0),2)</f>
        <v>2</v>
      </c>
      <c r="Y1253">
        <f>_xlfn.IFNA(VLOOKUP(C1253,[2]Sheet1!$A:$A,1,0),3)</f>
        <v>3</v>
      </c>
    </row>
    <row r="1254" spans="1:25" hidden="1" x14ac:dyDescent="0.2">
      <c r="A1254" s="21" t="s">
        <v>14585</v>
      </c>
      <c r="B1254" s="21" t="s">
        <v>14586</v>
      </c>
      <c r="C1254" s="37" t="s">
        <v>12895</v>
      </c>
      <c r="D1254" s="26" t="str">
        <f>[1]!b_calc_yield(A1254,日期设置!$B$2,F1254,1,R1254,1,O1254,L1254,S1254,)</f>
        <v>Fetching...</v>
      </c>
      <c r="E1254" s="26">
        <f t="shared" si="38"/>
        <v>27.045501622592006</v>
      </c>
      <c r="F1254" s="18">
        <f>[1]!b_dq_cleanprice($A1254,日期设置!B$2)</f>
        <v>102.1677</v>
      </c>
      <c r="G1254" s="18" t="str">
        <f t="shared" si="39"/>
        <v>4.15 + 0</v>
      </c>
      <c r="H1254" s="27">
        <f>[1]!b_dq_pctchange($A1254,日期设置!$B$2,1)/100</f>
        <v>0</v>
      </c>
      <c r="I1254" s="26">
        <f>[1]!b_pq_pctchange(A1254,日期设置!$B$4,日期设置!$B$2,1)</f>
        <v>-5.0147961588558063</v>
      </c>
      <c r="J1254" s="26">
        <f>[1]!b_pq_pctchange(A1254,日期设置!$C$4,日期设置!$B$2,1)</f>
        <v>-5.0147961588558063</v>
      </c>
      <c r="K1254" s="52">
        <f>[1]!b_dq_amount($A1254,日期设置!B$2,2,10000)</f>
        <v>0</v>
      </c>
      <c r="L1254" s="26">
        <f>[1]!b_info_latestpar(A1254,日期设置!$B$2)</f>
        <v>100</v>
      </c>
      <c r="M1254" s="6">
        <f>[1]!b_info_outstandingbalance($A1254,日期设置!B$2)</f>
        <v>16</v>
      </c>
      <c r="N1254" s="7" t="str">
        <f>[1]!b_info_latestissurercreditrating2(A1254,日期设置!$B$2,"102","1")</f>
        <v>AA</v>
      </c>
      <c r="O1254" s="8">
        <v>7.6</v>
      </c>
      <c r="P1254" s="9">
        <f>[1]!b_info_repurchasedate(A1254)</f>
        <v>0</v>
      </c>
      <c r="Q1254" s="8" t="s">
        <v>17565</v>
      </c>
      <c r="R1254" s="2" t="str">
        <f>IF((--IF(P1254=0,Q1254,P1254))&gt;(--日期设置!$B$2),IF(P1254=0,Q1254,P1254),Q1254)</f>
        <v>2025-05-16</v>
      </c>
      <c r="S1254" s="2" t="s">
        <v>18885</v>
      </c>
      <c r="T1254" s="8">
        <f>[1]!b_anal_ptmyear($A1254,日期设置!$B$2)</f>
        <v>4.1506849315068495</v>
      </c>
      <c r="U1254" s="8">
        <f>[1]!b_anal_termifexercise($A1254,日期设置!B$2)</f>
        <v>0</v>
      </c>
      <c r="V1254" s="10">
        <f>[1]!b_dq_dirtyprice(A1254,日期设置!$B$2)</f>
        <v>108.6225</v>
      </c>
      <c r="W1254" s="11">
        <f>IF(U1254=0,ROUNDUP((Q1254-日期设置!$B$2)/365,0),ROUNDUP((R1254-日期设置!$B$2)/365,0))</f>
        <v>5</v>
      </c>
      <c r="X1254" s="18">
        <f>_xlfn.IFNA(VLOOKUP(A1254,过往入选债券!A:D,4,0),2)</f>
        <v>2</v>
      </c>
      <c r="Y1254">
        <f>_xlfn.IFNA(VLOOKUP(C1254,[2]Sheet1!$A:$A,1,0),3)</f>
        <v>3</v>
      </c>
    </row>
    <row r="1255" spans="1:25" hidden="1" x14ac:dyDescent="0.2">
      <c r="A1255" s="21" t="s">
        <v>1327</v>
      </c>
      <c r="B1255" s="21" t="s">
        <v>1328</v>
      </c>
      <c r="C1255" s="37" t="s">
        <v>1293</v>
      </c>
      <c r="D1255" s="26" t="str">
        <f>[1]!b_calc_yield(A1255,日期设置!$B$2,F1255,1,R1255,1,O1255,L1255,S1255,)</f>
        <v>Fetching...</v>
      </c>
      <c r="E1255" s="26">
        <f t="shared" si="38"/>
        <v>11.896897805741101</v>
      </c>
      <c r="F1255" s="18">
        <f>[1]!b_dq_cleanprice($A1255,日期设置!B$2)</f>
        <v>100</v>
      </c>
      <c r="G1255" s="18" t="str">
        <f t="shared" si="39"/>
        <v>1.73 + 0</v>
      </c>
      <c r="H1255" s="27">
        <f>[1]!b_dq_pctchange($A1255,日期设置!$B$2,1)/100</f>
        <v>0</v>
      </c>
      <c r="I1255" s="26">
        <f>[1]!b_pq_pctchange(A1255,日期设置!$B$4,日期设置!$B$2,1)</f>
        <v>0</v>
      </c>
      <c r="J1255" s="26">
        <f>[1]!b_pq_pctchange(A1255,日期设置!$C$4,日期设置!$B$2,1)</f>
        <v>0</v>
      </c>
      <c r="K1255" s="52">
        <f>[1]!b_dq_amount($A1255,日期设置!B$2,2,10000)</f>
        <v>0</v>
      </c>
      <c r="L1255" s="26">
        <f>[1]!b_info_latestpar(A1255,日期设置!$B$2)</f>
        <v>100</v>
      </c>
      <c r="M1255" s="6">
        <f>[1]!b_info_outstandingbalance($A1255,日期设置!B$2)</f>
        <v>3</v>
      </c>
      <c r="N1255" s="7">
        <f>[1]!b_info_latestissurercreditrating2(A1255,日期设置!$B$2,"102","1")</f>
        <v>0</v>
      </c>
      <c r="O1255" s="8">
        <v>7</v>
      </c>
      <c r="P1255" s="9">
        <f>[1]!b_info_repurchasedate(A1255)</f>
        <v>0</v>
      </c>
      <c r="Q1255" s="8" t="s">
        <v>16400</v>
      </c>
      <c r="R1255" s="2" t="str">
        <f>IF((--IF(P1255=0,Q1255,P1255))&gt;(--日期设置!$B$2),IF(P1255=0,Q1255,P1255),Q1255)</f>
        <v>2022-12-14</v>
      </c>
      <c r="S1255" s="2" t="s">
        <v>18172</v>
      </c>
      <c r="T1255" s="8">
        <f>[1]!b_anal_ptmyear($A1255,日期设置!$B$2)</f>
        <v>1.7315068493150685</v>
      </c>
      <c r="U1255" s="8">
        <f>[1]!b_anal_termifexercise($A1255,日期设置!B$2)</f>
        <v>0</v>
      </c>
      <c r="V1255" s="10">
        <f>[1]!b_dq_dirtyprice(A1255,日期设置!$B$2)</f>
        <v>101.87949999999999</v>
      </c>
      <c r="W1255" s="11">
        <f>IF(U1255=0,ROUNDUP((Q1255-日期设置!$B$2)/365,0),ROUNDUP((R1255-日期设置!$B$2)/365,0))</f>
        <v>2</v>
      </c>
      <c r="X1255" s="18">
        <f>_xlfn.IFNA(VLOOKUP(A1255,过往入选债券!A:D,4,0),2)</f>
        <v>2</v>
      </c>
      <c r="Y1255">
        <f>_xlfn.IFNA(VLOOKUP(C1255,[2]Sheet1!$A:$A,1,0),3)</f>
        <v>3</v>
      </c>
    </row>
    <row r="1256" spans="1:25" hidden="1" x14ac:dyDescent="0.2">
      <c r="A1256" s="28" t="s">
        <v>20712</v>
      </c>
      <c r="B1256" s="28" t="s">
        <v>20713</v>
      </c>
      <c r="C1256" s="39" t="s">
        <v>13779</v>
      </c>
      <c r="D1256" s="26" t="str">
        <f>[1]!b_calc_yield(A1256,日期设置!$B$2,F1256,1,R1256,1,O1256,L1256,S1256,)</f>
        <v>Fetching...</v>
      </c>
      <c r="E1256" s="26">
        <f t="shared" si="38"/>
        <v>43.95975393578</v>
      </c>
      <c r="F1256" s="18">
        <f>[1]!b_dq_cleanprice($A1256,日期设置!B$2)</f>
        <v>100</v>
      </c>
      <c r="G1256" s="18" t="str">
        <f t="shared" si="39"/>
        <v>6.51 + 0</v>
      </c>
      <c r="H1256" s="27">
        <f>[1]!b_dq_pctchange($A1256,日期设置!$B$2,1)/100</f>
        <v>0</v>
      </c>
      <c r="I1256" s="26">
        <f>[1]!b_pq_pctchange(A1256,日期设置!$B$4,日期设置!$B$2,1)</f>
        <v>0</v>
      </c>
      <c r="J1256" s="26">
        <f>[1]!b_pq_pctchange(A1256,日期设置!$C$4,日期设置!$B$2,1)</f>
        <v>0</v>
      </c>
      <c r="K1256" s="52">
        <f>[1]!b_dq_amount($A1256,日期设置!B$2,2,10000)</f>
        <v>0</v>
      </c>
      <c r="L1256" s="26">
        <f>[1]!b_info_latestpar(A1256,日期设置!$B$2)</f>
        <v>100</v>
      </c>
      <c r="M1256" s="6">
        <f>[1]!b_info_outstandingbalance($A1256,日期设置!B$2)</f>
        <v>11.6</v>
      </c>
      <c r="N1256" s="7" t="str">
        <f>[1]!b_info_latestissurercreditrating2(A1256,日期设置!$B$2,"102","1")</f>
        <v>AA</v>
      </c>
      <c r="O1256" s="8">
        <v>6.98</v>
      </c>
      <c r="P1256" s="9">
        <f>[1]!b_info_repurchasedate(A1256)</f>
        <v>0</v>
      </c>
      <c r="Q1256" s="8" t="s">
        <v>20819</v>
      </c>
      <c r="R1256" s="2" t="str">
        <f>IF((--IF(P1256=0,Q1256,P1256))&gt;(--日期设置!$B$2),IF(P1256=0,Q1256,P1256),Q1256)</f>
        <v>2027-09-25</v>
      </c>
      <c r="S1256" s="31" t="s">
        <v>16496</v>
      </c>
      <c r="T1256" s="8">
        <f>[1]!b_anal_ptmyear($A1256,日期设置!$B$2)</f>
        <v>6.5123287671232877</v>
      </c>
      <c r="U1256" s="8">
        <f>[1]!b_anal_termifexercise($A1256,日期设置!B$2)</f>
        <v>0</v>
      </c>
      <c r="V1256" s="10">
        <f>[1]!b_dq_dirtyprice(A1256,日期设置!$B$2)</f>
        <v>103.40389999999999</v>
      </c>
      <c r="W1256" s="11">
        <f>IF(U1256=0,ROUNDUP((Q1256-日期设置!$B$2)/365,0),ROUNDUP((R1256-日期设置!$B$2)/365,0))</f>
        <v>7</v>
      </c>
      <c r="X1256" s="18">
        <f>_xlfn.IFNA(VLOOKUP(A1256,过往入选债券!A:D,4,0),2)</f>
        <v>2</v>
      </c>
      <c r="Y1256">
        <f>_xlfn.IFNA(VLOOKUP(C1256,[2]Sheet1!$A:$A,1,0),3)</f>
        <v>3</v>
      </c>
    </row>
    <row r="1257" spans="1:25" hidden="1" x14ac:dyDescent="0.2">
      <c r="A1257" s="21" t="s">
        <v>1362</v>
      </c>
      <c r="B1257" s="21" t="s">
        <v>1363</v>
      </c>
      <c r="C1257" s="37" t="s">
        <v>830</v>
      </c>
      <c r="D1257" s="26" t="str">
        <f>[1]!b_calc_yield(A1257,日期设置!$B$2,F1257,1,R1257,1,O1257,L1257,S1257,)</f>
        <v>Fetching...</v>
      </c>
      <c r="E1257" s="26">
        <f t="shared" si="38"/>
        <v>10.035041035915127</v>
      </c>
      <c r="F1257" s="18">
        <f>[1]!b_dq_cleanprice($A1257,日期设置!B$2)</f>
        <v>99.848699999999994</v>
      </c>
      <c r="G1257" s="18" t="str">
        <f t="shared" si="39"/>
        <v>1.48 + 0</v>
      </c>
      <c r="H1257" s="27">
        <f>[1]!b_dq_pctchange($A1257,日期设置!$B$2,1)/100</f>
        <v>0</v>
      </c>
      <c r="I1257" s="26">
        <f>[1]!b_pq_pctchange(A1257,日期设置!$B$4,日期设置!$B$2,1)</f>
        <v>0</v>
      </c>
      <c r="J1257" s="26">
        <f>[1]!b_pq_pctchange(A1257,日期设置!$C$4,日期设置!$B$2,1)</f>
        <v>0</v>
      </c>
      <c r="K1257" s="52">
        <f>[1]!b_dq_amount($A1257,日期设置!B$2,2,10000)</f>
        <v>0</v>
      </c>
      <c r="L1257" s="26">
        <f>[1]!b_info_latestpar(A1257,日期设置!$B$2)</f>
        <v>100</v>
      </c>
      <c r="M1257" s="6">
        <f>[1]!b_info_outstandingbalance($A1257,日期设置!B$2)</f>
        <v>7</v>
      </c>
      <c r="N1257" s="7">
        <f>[1]!b_info_latestissurercreditrating2(A1257,日期设置!$B$2,"102","1")</f>
        <v>0</v>
      </c>
      <c r="O1257" s="8">
        <v>6.9</v>
      </c>
      <c r="P1257" s="9">
        <f>[1]!b_info_repurchasedate(A1257)</f>
        <v>0</v>
      </c>
      <c r="Q1257" s="8" t="s">
        <v>16863</v>
      </c>
      <c r="R1257" s="2" t="str">
        <f>IF((--IF(P1257=0,Q1257,P1257))&gt;(--日期设置!$B$2),IF(P1257=0,Q1257,P1257),Q1257)</f>
        <v>2022-09-14</v>
      </c>
      <c r="S1257" s="2" t="s">
        <v>17835</v>
      </c>
      <c r="T1257" s="8">
        <f>[1]!b_anal_ptmyear($A1257,日期设置!$B$2)</f>
        <v>1.4821917808219178</v>
      </c>
      <c r="U1257" s="8">
        <f>[1]!b_anal_termifexercise($A1257,日期设置!B$2)</f>
        <v>0</v>
      </c>
      <c r="V1257" s="10">
        <f>[1]!b_dq_dirtyprice(A1257,日期设置!$B$2)</f>
        <v>103.4216</v>
      </c>
      <c r="W1257" s="11">
        <f>IF(U1257=0,ROUNDUP((Q1257-日期设置!$B$2)/365,0),ROUNDUP((R1257-日期设置!$B$2)/365,0))</f>
        <v>2</v>
      </c>
      <c r="X1257" s="18">
        <f>_xlfn.IFNA(VLOOKUP(A1257,过往入选债券!A:D,4,0),2)</f>
        <v>2</v>
      </c>
      <c r="Y1257">
        <f>_xlfn.IFNA(VLOOKUP(C1257,[2]Sheet1!$A:$A,1,0),3)</f>
        <v>3</v>
      </c>
    </row>
    <row r="1258" spans="1:25" hidden="1" x14ac:dyDescent="0.2">
      <c r="A1258" s="21" t="s">
        <v>6092</v>
      </c>
      <c r="B1258" s="21" t="s">
        <v>6093</v>
      </c>
      <c r="C1258" s="37" t="s">
        <v>993</v>
      </c>
      <c r="D1258" s="26" t="str">
        <f>[1]!b_calc_yield(A1258,日期设置!$B$2,F1258,1,R1258,1,O1258,L1258,S1258,)</f>
        <v>Fetching...</v>
      </c>
      <c r="E1258" s="26">
        <f t="shared" si="38"/>
        <v>8.1080064789598403</v>
      </c>
      <c r="F1258" s="18">
        <f>[1]!b_dq_cleanprice($A1258,日期设置!B$2)</f>
        <v>100.56</v>
      </c>
      <c r="G1258" s="18" t="str">
        <f t="shared" si="39"/>
        <v>1.22 + 0</v>
      </c>
      <c r="H1258" s="27">
        <f>[1]!b_dq_pctchange($A1258,日期设置!$B$2,1)/100</f>
        <v>0</v>
      </c>
      <c r="I1258" s="26">
        <f>[1]!b_pq_pctchange(A1258,日期设置!$B$4,日期设置!$B$2,1)</f>
        <v>0</v>
      </c>
      <c r="J1258" s="26">
        <f>[1]!b_pq_pctchange(A1258,日期设置!$C$4,日期设置!$B$2,1)</f>
        <v>0.35928143712574795</v>
      </c>
      <c r="K1258" s="52">
        <f>[1]!b_dq_amount($A1258,日期设置!B$2,2,10000)</f>
        <v>0</v>
      </c>
      <c r="L1258" s="26">
        <f>[1]!b_info_latestpar(A1258,日期设置!$B$2)</f>
        <v>100</v>
      </c>
      <c r="M1258" s="6">
        <f>[1]!b_info_outstandingbalance($A1258,日期设置!B$2)</f>
        <v>5</v>
      </c>
      <c r="N1258" s="7" t="str">
        <f>[1]!b_info_latestissurercreditrating2(A1258,日期设置!$B$2,"102","1")</f>
        <v>AA</v>
      </c>
      <c r="O1258" s="8">
        <v>7.5</v>
      </c>
      <c r="P1258" s="9">
        <f>[1]!b_info_repurchasedate(A1258)</f>
        <v>0</v>
      </c>
      <c r="Q1258" s="8" t="s">
        <v>16087</v>
      </c>
      <c r="R1258" s="2" t="str">
        <f>IF((--IF(P1258=0,Q1258,P1258))&gt;(--日期设置!$B$2),IF(P1258=0,Q1258,P1258),Q1258)</f>
        <v>2022-06-12</v>
      </c>
      <c r="S1258" s="2" t="s">
        <v>18538</v>
      </c>
      <c r="T1258" s="8">
        <f>[1]!b_anal_ptmyear($A1258,日期设置!$B$2)</f>
        <v>1.2246575342465753</v>
      </c>
      <c r="U1258" s="8">
        <f>[1]!b_anal_termifexercise($A1258,日期设置!B$2)</f>
        <v>0</v>
      </c>
      <c r="V1258" s="10">
        <f>[1]!b_dq_dirtyprice(A1258,日期设置!$B$2)</f>
        <v>106.3751</v>
      </c>
      <c r="W1258" s="11">
        <f>IF(U1258=0,ROUNDUP((Q1258-日期设置!$B$2)/365,0),ROUNDUP((R1258-日期设置!$B$2)/365,0))</f>
        <v>2</v>
      </c>
      <c r="X1258" s="18" t="str">
        <f>_xlfn.IFNA(VLOOKUP(A1258,过往入选债券!A:D,4,0),2)</f>
        <v>否</v>
      </c>
      <c r="Y1258">
        <f>_xlfn.IFNA(VLOOKUP(C1258,[2]Sheet1!$A:$A,1,0),3)</f>
        <v>3</v>
      </c>
    </row>
    <row r="1259" spans="1:25" hidden="1" x14ac:dyDescent="0.2">
      <c r="A1259" s="21" t="s">
        <v>14827</v>
      </c>
      <c r="B1259" s="21" t="s">
        <v>14828</v>
      </c>
      <c r="C1259" s="37" t="s">
        <v>14829</v>
      </c>
      <c r="D1259" s="26" t="str">
        <f>[1]!b_calc_yield(A1259,日期设置!$B$2,F1259,1,R1259,1,O1259,L1259,S1259,)</f>
        <v>Fetching...</v>
      </c>
      <c r="E1259" s="26">
        <f t="shared" si="38"/>
        <v>31.564727496558163</v>
      </c>
      <c r="F1259" s="18">
        <f>[1]!b_dq_cleanprice($A1259,日期设置!B$2)</f>
        <v>103.9567</v>
      </c>
      <c r="G1259" s="18" t="str">
        <f t="shared" si="39"/>
        <v>4.69 + 0</v>
      </c>
      <c r="H1259" s="27">
        <f>[1]!b_dq_pctchange($A1259,日期设置!$B$2,1)/100</f>
        <v>0</v>
      </c>
      <c r="I1259" s="26">
        <f>[1]!b_pq_pctchange(A1259,日期设置!$B$4,日期设置!$B$2,1)</f>
        <v>0</v>
      </c>
      <c r="J1259" s="26">
        <f>[1]!b_pq_pctchange(A1259,日期设置!$C$4,日期设置!$B$2,1)</f>
        <v>0</v>
      </c>
      <c r="K1259" s="52">
        <f>[1]!b_dq_amount($A1259,日期设置!B$2,2,10000)</f>
        <v>0</v>
      </c>
      <c r="L1259" s="26">
        <f>[1]!b_info_latestpar(A1259,日期设置!$B$2)</f>
        <v>100</v>
      </c>
      <c r="M1259" s="6">
        <f>[1]!b_info_outstandingbalance($A1259,日期设置!B$2)</f>
        <v>7</v>
      </c>
      <c r="N1259" s="7" t="str">
        <f>[1]!b_info_latestissurercreditrating2(A1259,日期设置!$B$2,"102","1")</f>
        <v>AA</v>
      </c>
      <c r="O1259" s="8">
        <v>8</v>
      </c>
      <c r="P1259" s="9">
        <f>[1]!b_info_repurchasedate(A1259)</f>
        <v>0</v>
      </c>
      <c r="Q1259" s="8" t="s">
        <v>17353</v>
      </c>
      <c r="R1259" s="2" t="str">
        <f>IF((--IF(P1259=0,Q1259,P1259))&gt;(--日期设置!$B$2),IF(P1259=0,Q1259,P1259),Q1259)</f>
        <v>2025-11-30</v>
      </c>
      <c r="S1259" s="2" t="s">
        <v>18113</v>
      </c>
      <c r="T1259" s="8">
        <f>[1]!b_anal_ptmyear($A1259,日期设置!$B$2)</f>
        <v>4.6931506849315072</v>
      </c>
      <c r="U1259" s="8">
        <f>[1]!b_anal_termifexercise($A1259,日期设置!B$2)</f>
        <v>0</v>
      </c>
      <c r="V1259" s="10">
        <f>[1]!b_dq_dirtyprice(A1259,日期设置!$B$2)</f>
        <v>106.4115</v>
      </c>
      <c r="W1259" s="11">
        <f>IF(U1259=0,ROUNDUP((Q1259-日期设置!$B$2)/365,0),ROUNDUP((R1259-日期设置!$B$2)/365,0))</f>
        <v>5</v>
      </c>
      <c r="X1259" s="18">
        <f>_xlfn.IFNA(VLOOKUP(A1259,过往入选债券!A:D,4,0),2)</f>
        <v>2</v>
      </c>
      <c r="Y1259">
        <f>_xlfn.IFNA(VLOOKUP(C1259,[2]Sheet1!$A:$A,1,0),3)</f>
        <v>3</v>
      </c>
    </row>
    <row r="1260" spans="1:25" hidden="1" x14ac:dyDescent="0.2">
      <c r="A1260" s="21" t="s">
        <v>1020</v>
      </c>
      <c r="B1260" s="21" t="s">
        <v>1021</v>
      </c>
      <c r="C1260" s="37" t="s">
        <v>1022</v>
      </c>
      <c r="D1260" s="26" t="str">
        <f>[1]!b_calc_yield(A1260,日期设置!$B$2,F1260,1,R1260,1,O1260,L1260,S1260,)</f>
        <v>Fetching...</v>
      </c>
      <c r="E1260" s="26">
        <f t="shared" si="38"/>
        <v>11.623753534752201</v>
      </c>
      <c r="F1260" s="18">
        <f>[1]!b_dq_cleanprice($A1260,日期设置!B$2)</f>
        <v>100</v>
      </c>
      <c r="G1260" s="18" t="str">
        <f t="shared" si="39"/>
        <v>1.69 + 0</v>
      </c>
      <c r="H1260" s="27">
        <f>[1]!b_dq_pctchange($A1260,日期设置!$B$2,1)/100</f>
        <v>0</v>
      </c>
      <c r="I1260" s="26">
        <f>[1]!b_pq_pctchange(A1260,日期设置!$B$4,日期设置!$B$2,1)</f>
        <v>0</v>
      </c>
      <c r="J1260" s="26">
        <f>[1]!b_pq_pctchange(A1260,日期设置!$C$4,日期设置!$B$2,1)</f>
        <v>0</v>
      </c>
      <c r="K1260" s="52">
        <f>[1]!b_dq_amount($A1260,日期设置!B$2,2,10000)</f>
        <v>0</v>
      </c>
      <c r="L1260" s="26">
        <f>[1]!b_info_latestpar(A1260,日期设置!$B$2)</f>
        <v>100</v>
      </c>
      <c r="M1260" s="6">
        <f>[1]!b_info_outstandingbalance($A1260,日期设置!B$2)</f>
        <v>1</v>
      </c>
      <c r="N1260" s="7">
        <f>[1]!b_info_latestissurercreditrating2(A1260,日期设置!$B$2,"102","1")</f>
        <v>0</v>
      </c>
      <c r="O1260" s="8">
        <v>7</v>
      </c>
      <c r="P1260" s="9">
        <f>[1]!b_info_repurchasedate(A1260)</f>
        <v>0</v>
      </c>
      <c r="Q1260" s="8" t="s">
        <v>16172</v>
      </c>
      <c r="R1260" s="2" t="str">
        <f>IF((--IF(P1260=0,Q1260,P1260))&gt;(--日期设置!$B$2),IF(P1260=0,Q1260,P1260),Q1260)</f>
        <v>2022-12-01</v>
      </c>
      <c r="S1260" s="2" t="s">
        <v>17962</v>
      </c>
      <c r="T1260" s="8">
        <f>[1]!b_anal_ptmyear($A1260,日期设置!$B$2)</f>
        <v>1.6958904109589041</v>
      </c>
      <c r="U1260" s="8">
        <f>[1]!b_anal_termifexercise($A1260,日期设置!B$2)</f>
        <v>0</v>
      </c>
      <c r="V1260" s="10">
        <f>[1]!b_dq_dirtyprice(A1260,日期设置!$B$2)</f>
        <v>102.1288</v>
      </c>
      <c r="W1260" s="11">
        <f>IF(U1260=0,ROUNDUP((Q1260-日期设置!$B$2)/365,0),ROUNDUP((R1260-日期设置!$B$2)/365,0))</f>
        <v>2</v>
      </c>
      <c r="X1260" s="18">
        <f>_xlfn.IFNA(VLOOKUP(A1260,过往入选债券!A:D,4,0),2)</f>
        <v>2</v>
      </c>
      <c r="Y1260">
        <f>_xlfn.IFNA(VLOOKUP(C1260,[2]Sheet1!$A:$A,1,0),3)</f>
        <v>3</v>
      </c>
    </row>
    <row r="1261" spans="1:25" hidden="1" x14ac:dyDescent="0.2">
      <c r="A1261" s="21" t="s">
        <v>3191</v>
      </c>
      <c r="B1261" s="21" t="s">
        <v>3192</v>
      </c>
      <c r="C1261" s="37" t="s">
        <v>1089</v>
      </c>
      <c r="D1261" s="26" t="str">
        <f>[1]!b_calc_yield(A1261,日期设置!$B$2,F1261,1,R1261,1,O1261,L1261,S1261,)</f>
        <v>Fetching...</v>
      </c>
      <c r="E1261" s="26">
        <f t="shared" si="38"/>
        <v>8.284010786753381</v>
      </c>
      <c r="F1261" s="18">
        <f>[1]!b_dq_cleanprice($A1261,日期设置!B$2)</f>
        <v>100.2234</v>
      </c>
      <c r="G1261" s="18" t="str">
        <f t="shared" si="39"/>
        <v>1.24 + 0</v>
      </c>
      <c r="H1261" s="27">
        <f>[1]!b_dq_pctchange($A1261,日期设置!$B$2,1)/100</f>
        <v>0</v>
      </c>
      <c r="I1261" s="26">
        <f>[1]!b_pq_pctchange(A1261,日期设置!$B$4,日期设置!$B$2,1)</f>
        <v>0</v>
      </c>
      <c r="J1261" s="26">
        <f>[1]!b_pq_pctchange(A1261,日期设置!$C$4,日期设置!$B$2,1)</f>
        <v>0</v>
      </c>
      <c r="K1261" s="52">
        <f>[1]!b_dq_amount($A1261,日期设置!B$2,2,10000)</f>
        <v>0</v>
      </c>
      <c r="L1261" s="26">
        <f>[1]!b_info_latestpar(A1261,日期设置!$B$2)</f>
        <v>100</v>
      </c>
      <c r="M1261" s="6">
        <f>[1]!b_info_outstandingbalance($A1261,日期设置!B$2)</f>
        <v>6</v>
      </c>
      <c r="N1261" s="7">
        <f>[1]!b_info_latestissurercreditrating2(A1261,日期设置!$B$2,"102","1")</f>
        <v>0</v>
      </c>
      <c r="O1261" s="8">
        <v>7.2</v>
      </c>
      <c r="P1261" s="9">
        <f>[1]!b_info_repurchasedate(A1261)</f>
        <v>0</v>
      </c>
      <c r="Q1261" s="8" t="s">
        <v>17212</v>
      </c>
      <c r="R1261" s="2" t="str">
        <f>IF((--IF(P1261=0,Q1261,P1261))&gt;(--日期设置!$B$2),IF(P1261=0,Q1261,P1261),Q1261)</f>
        <v>2022-06-20</v>
      </c>
      <c r="S1261" s="2" t="s">
        <v>18834</v>
      </c>
      <c r="T1261" s="8">
        <f>[1]!b_anal_ptmyear($A1261,日期设置!$B$2)</f>
        <v>1.2465753424657535</v>
      </c>
      <c r="U1261" s="8">
        <f>[1]!b_anal_termifexercise($A1261,日期设置!B$2)</f>
        <v>0</v>
      </c>
      <c r="V1261" s="10">
        <f>[1]!b_dq_dirtyprice(A1261,日期设置!$B$2)</f>
        <v>105.6481</v>
      </c>
      <c r="W1261" s="11">
        <f>IF(U1261=0,ROUNDUP((Q1261-日期设置!$B$2)/365,0),ROUNDUP((R1261-日期设置!$B$2)/365,0))</f>
        <v>2</v>
      </c>
      <c r="X1261" s="18">
        <f>_xlfn.IFNA(VLOOKUP(A1261,过往入选债券!A:D,4,0),2)</f>
        <v>2</v>
      </c>
      <c r="Y1261">
        <f>_xlfn.IFNA(VLOOKUP(C1261,[2]Sheet1!$A:$A,1,0),3)</f>
        <v>3</v>
      </c>
    </row>
    <row r="1262" spans="1:25" hidden="1" x14ac:dyDescent="0.2">
      <c r="A1262" s="21" t="s">
        <v>14794</v>
      </c>
      <c r="B1262" s="21" t="s">
        <v>14795</v>
      </c>
      <c r="C1262" s="37" t="s">
        <v>14796</v>
      </c>
      <c r="D1262" s="26" t="str">
        <f>[1]!b_calc_yield(A1262,日期设置!$B$2,F1262,1,R1262,1,O1262,L1262,S1262,)</f>
        <v>Fetching...</v>
      </c>
      <c r="E1262" s="26">
        <f t="shared" si="38"/>
        <v>31.441091448585979</v>
      </c>
      <c r="F1262" s="18">
        <f>[1]!b_dq_cleanprice($A1262,日期设置!B$2)</f>
        <v>102</v>
      </c>
      <c r="G1262" s="18" t="str">
        <f t="shared" si="39"/>
        <v>4.65 + 0</v>
      </c>
      <c r="H1262" s="27">
        <f>[1]!b_dq_pctchange($A1262,日期设置!$B$2,1)/100</f>
        <v>0</v>
      </c>
      <c r="I1262" s="26">
        <f>[1]!b_pq_pctchange(A1262,日期设置!$B$4,日期设置!$B$2,1)</f>
        <v>0</v>
      </c>
      <c r="J1262" s="26">
        <f>[1]!b_pq_pctchange(A1262,日期设置!$C$4,日期设置!$B$2,1)</f>
        <v>0</v>
      </c>
      <c r="K1262" s="52">
        <f>[1]!b_dq_amount($A1262,日期设置!B$2,2,10000)</f>
        <v>0</v>
      </c>
      <c r="L1262" s="26">
        <f>[1]!b_info_latestpar(A1262,日期设置!$B$2)</f>
        <v>100</v>
      </c>
      <c r="M1262" s="6">
        <f>[1]!b_info_outstandingbalance($A1262,日期设置!B$2)</f>
        <v>6</v>
      </c>
      <c r="N1262" s="7" t="str">
        <f>[1]!b_info_latestissurercreditrating2(A1262,日期设置!$B$2,"102","1")</f>
        <v>AA</v>
      </c>
      <c r="O1262" s="8">
        <v>7.5</v>
      </c>
      <c r="P1262" s="9">
        <f>[1]!b_info_repurchasedate(A1262)</f>
        <v>0</v>
      </c>
      <c r="Q1262" s="8" t="s">
        <v>16053</v>
      </c>
      <c r="R1262" s="2" t="str">
        <f>IF((--IF(P1262=0,Q1262,P1262))&gt;(--日期设置!$B$2),IF(P1262=0,Q1262,P1262),Q1262)</f>
        <v>2025-11-15</v>
      </c>
      <c r="S1262" s="2" t="s">
        <v>17839</v>
      </c>
      <c r="T1262" s="8">
        <f>[1]!b_anal_ptmyear($A1262,日期设置!$B$2)</f>
        <v>4.6520547945205477</v>
      </c>
      <c r="U1262" s="8">
        <f>[1]!b_anal_termifexercise($A1262,日期设置!B$2)</f>
        <v>0</v>
      </c>
      <c r="V1262" s="10">
        <f>[1]!b_dq_dirtyprice(A1262,日期设置!$B$2)</f>
        <v>104.6096</v>
      </c>
      <c r="W1262" s="11">
        <f>IF(U1262=0,ROUNDUP((Q1262-日期设置!$B$2)/365,0),ROUNDUP((R1262-日期设置!$B$2)/365,0))</f>
        <v>5</v>
      </c>
      <c r="X1262" s="18">
        <f>_xlfn.IFNA(VLOOKUP(A1262,过往入选债券!A:D,4,0),2)</f>
        <v>2</v>
      </c>
      <c r="Y1262">
        <f>_xlfn.IFNA(VLOOKUP(C1262,[2]Sheet1!$A:$A,1,0),3)</f>
        <v>3</v>
      </c>
    </row>
    <row r="1263" spans="1:25" hidden="1" x14ac:dyDescent="0.2">
      <c r="A1263" s="21" t="s">
        <v>1339</v>
      </c>
      <c r="B1263" s="21" t="s">
        <v>1340</v>
      </c>
      <c r="C1263" s="37" t="s">
        <v>104</v>
      </c>
      <c r="D1263" s="26" t="str">
        <f>[1]!b_calc_yield(A1263,日期设置!$B$2,F1263,1,R1263,1,O1263,L1263,S1263,)</f>
        <v>Fetching...</v>
      </c>
      <c r="E1263" s="26">
        <f t="shared" si="38"/>
        <v>11.300868595312785</v>
      </c>
      <c r="F1263" s="18">
        <f>[1]!b_dq_cleanprice($A1263,日期设置!B$2)</f>
        <v>98.726299999999995</v>
      </c>
      <c r="G1263" s="18" t="str">
        <f t="shared" si="39"/>
        <v>1.49 + 0</v>
      </c>
      <c r="H1263" s="27">
        <f>[1]!b_dq_pctchange($A1263,日期设置!$B$2,1)/100</f>
        <v>0</v>
      </c>
      <c r="I1263" s="26">
        <f>[1]!b_pq_pctchange(A1263,日期设置!$B$4,日期设置!$B$2,1)</f>
        <v>0</v>
      </c>
      <c r="J1263" s="26">
        <f>[1]!b_pq_pctchange(A1263,日期设置!$C$4,日期设置!$B$2,1)</f>
        <v>0</v>
      </c>
      <c r="K1263" s="52">
        <f>[1]!b_dq_amount($A1263,日期设置!B$2,2,10000)</f>
        <v>0</v>
      </c>
      <c r="L1263" s="26">
        <f>[1]!b_info_latestpar(A1263,日期设置!$B$2)</f>
        <v>100</v>
      </c>
      <c r="M1263" s="6">
        <f>[1]!b_info_outstandingbalance($A1263,日期设置!B$2)</f>
        <v>6</v>
      </c>
      <c r="N1263" s="7">
        <f>[1]!b_info_latestissurercreditrating2(A1263,日期设置!$B$2,"102","1")</f>
        <v>0</v>
      </c>
      <c r="O1263" s="8">
        <v>6.08</v>
      </c>
      <c r="P1263" s="9">
        <f>[1]!b_info_repurchasedate(A1263)</f>
        <v>0</v>
      </c>
      <c r="Q1263" s="8" t="s">
        <v>16158</v>
      </c>
      <c r="R1263" s="2" t="str">
        <f>IF((--IF(P1263=0,Q1263,P1263))&gt;(--日期设置!$B$2),IF(P1263=0,Q1263,P1263),Q1263)</f>
        <v>2022-09-20</v>
      </c>
      <c r="S1263" s="2" t="s">
        <v>17946</v>
      </c>
      <c r="T1263" s="8">
        <f>[1]!b_anal_ptmyear($A1263,日期设置!$B$2)</f>
        <v>1.4986301369863013</v>
      </c>
      <c r="U1263" s="8">
        <f>[1]!b_anal_termifexercise($A1263,日期设置!B$2)</f>
        <v>0</v>
      </c>
      <c r="V1263" s="10">
        <f>[1]!b_dq_dirtyprice(A1263,日期设置!$B$2)</f>
        <v>100.7719</v>
      </c>
      <c r="W1263" s="11">
        <f>IF(U1263=0,ROUNDUP((Q1263-日期设置!$B$2)/365,0),ROUNDUP((R1263-日期设置!$B$2)/365,0))</f>
        <v>2</v>
      </c>
      <c r="X1263" s="18">
        <f>_xlfn.IFNA(VLOOKUP(A1263,过往入选债券!A:D,4,0),2)</f>
        <v>2</v>
      </c>
      <c r="Y1263">
        <f>_xlfn.IFNA(VLOOKUP(C1263,[2]Sheet1!$A:$A,1,0),3)</f>
        <v>3</v>
      </c>
    </row>
    <row r="1264" spans="1:25" hidden="1" x14ac:dyDescent="0.2">
      <c r="A1264" s="21" t="s">
        <v>15323</v>
      </c>
      <c r="B1264" s="21" t="s">
        <v>15324</v>
      </c>
      <c r="C1264" s="37" t="s">
        <v>15325</v>
      </c>
      <c r="D1264" s="26" t="str">
        <f>[1]!b_calc_yield(A1264,日期设置!$B$2,F1264,1,R1264,1,O1264,L1264,S1264,)</f>
        <v>Fetching...</v>
      </c>
      <c r="E1264" s="26">
        <f t="shared" si="38"/>
        <v>7.9545454545454586</v>
      </c>
      <c r="F1264" s="18">
        <f>[1]!b_dq_cleanprice($A1264,日期设置!B$2)</f>
        <v>100</v>
      </c>
      <c r="G1264" s="18" t="str">
        <f t="shared" si="39"/>
        <v>3.2 + 1.2</v>
      </c>
      <c r="H1264" s="27">
        <f>[1]!b_dq_pctchange($A1264,日期设置!$B$2,1)/100</f>
        <v>0</v>
      </c>
      <c r="I1264" s="26">
        <f>[1]!b_pq_pctchange(A1264,日期设置!$B$4,日期设置!$B$2,1)</f>
        <v>0</v>
      </c>
      <c r="J1264" s="26">
        <f>[1]!b_pq_pctchange(A1264,日期设置!$C$4,日期设置!$B$2,1)</f>
        <v>0</v>
      </c>
      <c r="K1264" s="52">
        <f>[1]!b_dq_amount($A1264,日期设置!B$2,2,10000)</f>
        <v>0</v>
      </c>
      <c r="L1264" s="26">
        <f>[1]!b_info_latestpar(A1264,日期设置!$B$2)</f>
        <v>100</v>
      </c>
      <c r="M1264" s="6">
        <f>[1]!b_info_outstandingbalance($A1264,日期设置!B$2)</f>
        <v>2</v>
      </c>
      <c r="N1264" s="7" t="str">
        <f>[1]!b_info_latestissurercreditrating2(A1264,日期设置!$B$2,"102","1")</f>
        <v>AA</v>
      </c>
      <c r="O1264" s="8">
        <v>7</v>
      </c>
      <c r="P1264" s="9" t="str">
        <f>[1]!b_info_repurchasedate(A1264)</f>
        <v>2022-06-03</v>
      </c>
      <c r="Q1264" s="8" t="s">
        <v>16348</v>
      </c>
      <c r="R1264" s="2" t="str">
        <f>IF((--IF(P1264=0,Q1264,P1264))&gt;(--日期设置!$B$2),IF(P1264=0,Q1264,P1264),Q1264)</f>
        <v>2022-06-03</v>
      </c>
      <c r="S1264" s="2" t="s">
        <v>18125</v>
      </c>
      <c r="T1264" s="8">
        <f>[1]!b_anal_ptmyear($A1264,日期设置!$B$2)</f>
        <v>3.2</v>
      </c>
      <c r="U1264" s="8">
        <f>[1]!b_anal_termifexercise($A1264,日期设置!B$2)</f>
        <v>1.2</v>
      </c>
      <c r="V1264" s="10">
        <f>[1]!b_dq_dirtyprice(A1264,日期设置!$B$2)</f>
        <v>105.6</v>
      </c>
      <c r="W1264" s="11">
        <f>IF(U1264=0,ROUNDUP((Q1264-日期设置!$B$2)/365,0),ROUNDUP((R1264-日期设置!$B$2)/365,0))</f>
        <v>2</v>
      </c>
      <c r="X1264" s="18">
        <f>_xlfn.IFNA(VLOOKUP(A1264,过往入选债券!A:D,4,0),2)</f>
        <v>2</v>
      </c>
      <c r="Y1264">
        <f>_xlfn.IFNA(VLOOKUP(C1264,[2]Sheet1!$A:$A,1,0),3)</f>
        <v>3</v>
      </c>
    </row>
    <row r="1265" spans="1:25" hidden="1" x14ac:dyDescent="0.2">
      <c r="A1265" s="21" t="s">
        <v>5862</v>
      </c>
      <c r="B1265" s="21" t="s">
        <v>5863</v>
      </c>
      <c r="C1265" s="37" t="s">
        <v>2781</v>
      </c>
      <c r="D1265" s="26" t="str">
        <f>[1]!b_calc_yield(A1265,日期设置!$B$2,F1265,1,R1265,1,O1265,L1265,S1265,)</f>
        <v>Fetching...</v>
      </c>
      <c r="E1265" s="26">
        <f t="shared" si="38"/>
        <v>11.025191031501947</v>
      </c>
      <c r="F1265" s="18">
        <f>[1]!b_dq_cleanprice($A1265,日期设置!B$2)</f>
        <v>99.995000000000005</v>
      </c>
      <c r="G1265" s="18" t="str">
        <f t="shared" si="39"/>
        <v>1.61 + 0</v>
      </c>
      <c r="H1265" s="27">
        <f>[1]!b_dq_pctchange($A1265,日期设置!$B$2,1)/100</f>
        <v>0</v>
      </c>
      <c r="I1265" s="26">
        <f>[1]!b_pq_pctchange(A1265,日期设置!$B$4,日期设置!$B$2,1)</f>
        <v>0</v>
      </c>
      <c r="J1265" s="26">
        <f>[1]!b_pq_pctchange(A1265,日期设置!$C$4,日期设置!$B$2,1)</f>
        <v>-5.9999400006002209E-3</v>
      </c>
      <c r="K1265" s="52">
        <f>[1]!b_dq_amount($A1265,日期设置!B$2,2,10000)</f>
        <v>0</v>
      </c>
      <c r="L1265" s="26">
        <f>[1]!b_info_latestpar(A1265,日期设置!$B$2)</f>
        <v>100</v>
      </c>
      <c r="M1265" s="6">
        <f>[1]!b_info_outstandingbalance($A1265,日期设置!B$2)</f>
        <v>11.05</v>
      </c>
      <c r="N1265" s="7" t="str">
        <f>[1]!b_info_latestissurercreditrating2(A1265,日期设置!$B$2,"102","1")</f>
        <v>AA+</v>
      </c>
      <c r="O1265" s="8">
        <v>7</v>
      </c>
      <c r="P1265" s="9" t="str">
        <f>[1]!b_info_repurchasedate(A1265)</f>
        <v>2020-11-02</v>
      </c>
      <c r="Q1265" s="8" t="s">
        <v>16136</v>
      </c>
      <c r="R1265" s="2" t="str">
        <f>IF((--IF(P1265=0,Q1265,P1265))&gt;(--日期设置!$B$2),IF(P1265=0,Q1265,P1265),Q1265)</f>
        <v>2022-10-31</v>
      </c>
      <c r="S1265" s="2" t="s">
        <v>17837</v>
      </c>
      <c r="T1265" s="8">
        <f>[1]!b_anal_ptmyear($A1265,日期设置!$B$2)</f>
        <v>1.6109589041095891</v>
      </c>
      <c r="U1265" s="8">
        <f>[1]!b_anal_termifexercise($A1265,日期设置!B$2)</f>
        <v>0</v>
      </c>
      <c r="V1265" s="10">
        <f>[1]!b_dq_dirtyprice(A1265,日期设置!$B$2)</f>
        <v>102.6794</v>
      </c>
      <c r="W1265" s="11">
        <f>IF(U1265=0,ROUNDUP((Q1265-日期设置!$B$2)/365,0),ROUNDUP((R1265-日期设置!$B$2)/365,0))</f>
        <v>2</v>
      </c>
      <c r="X1265" s="18" t="str">
        <f>_xlfn.IFNA(VLOOKUP(A1265,过往入选债券!A:D,4,0),2)</f>
        <v>否</v>
      </c>
      <c r="Y1265">
        <f>_xlfn.IFNA(VLOOKUP(C1265,[2]Sheet1!$A:$A,1,0),3)</f>
        <v>3</v>
      </c>
    </row>
    <row r="1266" spans="1:25" hidden="1" x14ac:dyDescent="0.2">
      <c r="A1266" s="21" t="s">
        <v>3629</v>
      </c>
      <c r="B1266" s="21" t="s">
        <v>3630</v>
      </c>
      <c r="C1266" s="37" t="s">
        <v>46</v>
      </c>
      <c r="D1266" s="26" t="str">
        <f>[1]!b_calc_yield(A1266,日期设置!$B$2,F1266,1,R1266,1,O1266,L1266,S1266,)</f>
        <v>Fetching...</v>
      </c>
      <c r="E1266" s="26">
        <f t="shared" si="38"/>
        <v>11.289434532525799</v>
      </c>
      <c r="F1266" s="18">
        <f>[1]!b_dq_cleanprice($A1266,日期设置!B$2)</f>
        <v>100</v>
      </c>
      <c r="G1266" s="18" t="str">
        <f t="shared" si="39"/>
        <v>3.65 + 1.65</v>
      </c>
      <c r="H1266" s="27">
        <f>[1]!b_dq_pctchange($A1266,日期设置!$B$2,1)/100</f>
        <v>0</v>
      </c>
      <c r="I1266" s="26">
        <f>[1]!b_pq_pctchange(A1266,日期设置!$B$4,日期设置!$B$2,1)</f>
        <v>0</v>
      </c>
      <c r="J1266" s="26">
        <f>[1]!b_pq_pctchange(A1266,日期设置!$C$4,日期设置!$B$2,1)</f>
        <v>0</v>
      </c>
      <c r="K1266" s="52">
        <f>[1]!b_dq_amount($A1266,日期设置!B$2,2,10000)</f>
        <v>0</v>
      </c>
      <c r="L1266" s="26">
        <f>[1]!b_info_latestpar(A1266,日期设置!$B$2)</f>
        <v>100</v>
      </c>
      <c r="M1266" s="6">
        <f>[1]!b_info_outstandingbalance($A1266,日期设置!B$2)</f>
        <v>12</v>
      </c>
      <c r="N1266" s="7">
        <f>[1]!b_info_latestissurercreditrating2(A1266,日期设置!$B$2,"102","1")</f>
        <v>0</v>
      </c>
      <c r="O1266" s="8">
        <v>7</v>
      </c>
      <c r="P1266" s="9" t="str">
        <f>[1]!b_info_repurchasedate(A1266)</f>
        <v>2022-11-15</v>
      </c>
      <c r="Q1266" s="8" t="s">
        <v>16704</v>
      </c>
      <c r="R1266" s="2" t="str">
        <f>IF((--IF(P1266=0,Q1266,P1266))&gt;(--日期设置!$B$2),IF(P1266=0,Q1266,P1266),Q1266)</f>
        <v>2022-11-15</v>
      </c>
      <c r="S1266" s="2" t="s">
        <v>18050</v>
      </c>
      <c r="T1266" s="8">
        <f>[1]!b_anal_ptmyear($A1266,日期设置!$B$2)</f>
        <v>3.6520547945205477</v>
      </c>
      <c r="U1266" s="8">
        <f>[1]!b_anal_termifexercise($A1266,日期设置!B$2)</f>
        <v>1.6520547945205479</v>
      </c>
      <c r="V1266" s="10">
        <f>[1]!b_dq_dirtyprice(A1266,日期设置!$B$2)</f>
        <v>102.43559999999999</v>
      </c>
      <c r="W1266" s="11">
        <f>IF(U1266=0,ROUNDUP((Q1266-日期设置!$B$2)/365,0),ROUNDUP((R1266-日期设置!$B$2)/365,0))</f>
        <v>2</v>
      </c>
      <c r="X1266" s="18">
        <f>_xlfn.IFNA(VLOOKUP(A1266,过往入选债券!A:D,4,0),2)</f>
        <v>2</v>
      </c>
      <c r="Y1266">
        <f>_xlfn.IFNA(VLOOKUP(C1266,[2]Sheet1!$A:$A,1,0),3)</f>
        <v>3</v>
      </c>
    </row>
    <row r="1267" spans="1:25" hidden="1" x14ac:dyDescent="0.2">
      <c r="A1267" s="21" t="s">
        <v>3627</v>
      </c>
      <c r="B1267" s="21" t="s">
        <v>3628</v>
      </c>
      <c r="C1267" s="37" t="s">
        <v>3527</v>
      </c>
      <c r="D1267" s="26" t="str">
        <f>[1]!b_calc_yield(A1267,日期设置!$B$2,F1267,1,R1267,1,O1267,L1267,S1267,)</f>
        <v>Fetching...</v>
      </c>
      <c r="E1267" s="26">
        <f t="shared" si="38"/>
        <v>11.268578924559902</v>
      </c>
      <c r="F1267" s="18">
        <f>[1]!b_dq_cleanprice($A1267,日期设置!B$2)</f>
        <v>100</v>
      </c>
      <c r="G1267" s="18" t="str">
        <f t="shared" si="39"/>
        <v>1.64 + 0</v>
      </c>
      <c r="H1267" s="27">
        <f>[1]!b_dq_pctchange($A1267,日期设置!$B$2,1)/100</f>
        <v>0</v>
      </c>
      <c r="I1267" s="26">
        <f>[1]!b_pq_pctchange(A1267,日期设置!$B$4,日期设置!$B$2,1)</f>
        <v>0</v>
      </c>
      <c r="J1267" s="26">
        <f>[1]!b_pq_pctchange(A1267,日期设置!$C$4,日期设置!$B$2,1)</f>
        <v>0</v>
      </c>
      <c r="K1267" s="52">
        <f>[1]!b_dq_amount($A1267,日期设置!B$2,2,10000)</f>
        <v>0</v>
      </c>
      <c r="L1267" s="26">
        <f>[1]!b_info_latestpar(A1267,日期设置!$B$2)</f>
        <v>100</v>
      </c>
      <c r="M1267" s="6">
        <f>[1]!b_info_outstandingbalance($A1267,日期设置!B$2)</f>
        <v>4</v>
      </c>
      <c r="N1267" s="7">
        <f>[1]!b_info_latestissurercreditrating2(A1267,日期设置!$B$2,"102","1")</f>
        <v>0</v>
      </c>
      <c r="O1267" s="8">
        <v>7</v>
      </c>
      <c r="P1267" s="9">
        <f>[1]!b_info_repurchasedate(A1267)</f>
        <v>0</v>
      </c>
      <c r="Q1267" s="8" t="s">
        <v>16014</v>
      </c>
      <c r="R1267" s="2" t="str">
        <f>IF((--IF(P1267=0,Q1267,P1267))&gt;(--日期设置!$B$2),IF(P1267=0,Q1267,P1267),Q1267)</f>
        <v>2022-11-14</v>
      </c>
      <c r="S1267" s="2" t="s">
        <v>17801</v>
      </c>
      <c r="T1267" s="8">
        <f>[1]!b_anal_ptmyear($A1267,日期设置!$B$2)</f>
        <v>1.6493150684931508</v>
      </c>
      <c r="U1267" s="8">
        <f>[1]!b_anal_termifexercise($A1267,日期设置!B$2)</f>
        <v>0</v>
      </c>
      <c r="V1267" s="10">
        <f>[1]!b_dq_dirtyprice(A1267,日期设置!$B$2)</f>
        <v>102.45480000000001</v>
      </c>
      <c r="W1267" s="11">
        <f>IF(U1267=0,ROUNDUP((Q1267-日期设置!$B$2)/365,0),ROUNDUP((R1267-日期设置!$B$2)/365,0))</f>
        <v>2</v>
      </c>
      <c r="X1267" s="18">
        <f>_xlfn.IFNA(VLOOKUP(A1267,过往入选债券!A:D,4,0),2)</f>
        <v>2</v>
      </c>
      <c r="Y1267">
        <f>_xlfn.IFNA(VLOOKUP(C1267,[2]Sheet1!$A:$A,1,0),3)</f>
        <v>3</v>
      </c>
    </row>
    <row r="1268" spans="1:25" hidden="1" x14ac:dyDescent="0.2">
      <c r="A1268" s="21" t="s">
        <v>11115</v>
      </c>
      <c r="B1268" s="21" t="s">
        <v>11116</v>
      </c>
      <c r="C1268" s="37" t="s">
        <v>493</v>
      </c>
      <c r="D1268" s="26" t="str">
        <f>[1]!b_calc_yield(A1268,日期设置!$B$2,F1268,1,R1268,1,O1268,L1268,S1268,)</f>
        <v>Fetching...</v>
      </c>
      <c r="E1268" s="26">
        <f t="shared" si="38"/>
        <v>8.1312827595103379</v>
      </c>
      <c r="F1268" s="18">
        <f>[1]!b_dq_cleanprice($A1268,日期设置!B$2)</f>
        <v>100</v>
      </c>
      <c r="G1268" s="18" t="str">
        <f t="shared" si="39"/>
        <v>2.22 + 1.22</v>
      </c>
      <c r="H1268" s="27">
        <f>[1]!b_dq_pctchange($A1268,日期设置!$B$2,1)/100</f>
        <v>0</v>
      </c>
      <c r="I1268" s="26">
        <f>[1]!b_pq_pctchange(A1268,日期设置!$B$4,日期设置!$B$2,1)</f>
        <v>0</v>
      </c>
      <c r="J1268" s="26">
        <f>[1]!b_pq_pctchange(A1268,日期设置!$C$4,日期设置!$B$2,1)</f>
        <v>0</v>
      </c>
      <c r="K1268" s="52">
        <f>[1]!b_dq_amount($A1268,日期设置!B$2,2,10000)</f>
        <v>0</v>
      </c>
      <c r="L1268" s="26">
        <f>[1]!b_info_latestpar(A1268,日期设置!$B$2)</f>
        <v>100</v>
      </c>
      <c r="M1268" s="6">
        <f>[1]!b_info_outstandingbalance($A1268,日期设置!B$2)</f>
        <v>10</v>
      </c>
      <c r="N1268" s="7" t="str">
        <f>[1]!b_info_latestissurercreditrating2(A1268,日期设置!$B$2,"102","1")</f>
        <v>AAA</v>
      </c>
      <c r="O1268" s="8">
        <v>7</v>
      </c>
      <c r="P1268" s="9" t="str">
        <f>[1]!b_info_repurchasedate(A1268)</f>
        <v>2022-06-12</v>
      </c>
      <c r="Q1268" s="8" t="s">
        <v>16062</v>
      </c>
      <c r="R1268" s="2" t="str">
        <f>IF((--IF(P1268=0,Q1268,P1268))&gt;(--日期设置!$B$2),IF(P1268=0,Q1268,P1268),Q1268)</f>
        <v>2022-06-12</v>
      </c>
      <c r="S1268" s="2" t="s">
        <v>17848</v>
      </c>
      <c r="T1268" s="8">
        <f>[1]!b_anal_ptmyear($A1268,日期设置!$B$2)</f>
        <v>2.2246575342465755</v>
      </c>
      <c r="U1268" s="8">
        <f>[1]!b_anal_termifexercise($A1268,日期设置!B$2)</f>
        <v>1.2246575342465753</v>
      </c>
      <c r="V1268" s="10">
        <f>[1]!b_dq_dirtyprice(A1268,日期设置!$B$2)</f>
        <v>105.42740000000001</v>
      </c>
      <c r="W1268" s="11">
        <f>IF(U1268=0,ROUNDUP((Q1268-日期设置!$B$2)/365,0),ROUNDUP((R1268-日期设置!$B$2)/365,0))</f>
        <v>2</v>
      </c>
      <c r="X1268" s="18">
        <f>_xlfn.IFNA(VLOOKUP(A1268,过往入选债券!A:D,4,0),2)</f>
        <v>2</v>
      </c>
      <c r="Y1268">
        <f>_xlfn.IFNA(VLOOKUP(C1268,[2]Sheet1!$A:$A,1,0),3)</f>
        <v>3</v>
      </c>
    </row>
    <row r="1269" spans="1:25" hidden="1" x14ac:dyDescent="0.2">
      <c r="A1269" s="21" t="s">
        <v>6248</v>
      </c>
      <c r="B1269" s="21" t="s">
        <v>6249</v>
      </c>
      <c r="C1269" s="37" t="s">
        <v>6250</v>
      </c>
      <c r="D1269" s="26" t="str">
        <f>[1]!b_calc_yield(A1269,日期设置!$B$2,F1269,1,R1269,1,O1269,L1269,S1269,)</f>
        <v>Fetching...</v>
      </c>
      <c r="E1269" s="26">
        <f t="shared" si="38"/>
        <v>12.75253312278808</v>
      </c>
      <c r="F1269" s="18">
        <f>[1]!b_dq_cleanprice($A1269,日期设置!B$2)</f>
        <v>100</v>
      </c>
      <c r="G1269" s="18" t="str">
        <f t="shared" si="39"/>
        <v>1.84 + 0</v>
      </c>
      <c r="H1269" s="27">
        <f>[1]!b_dq_pctchange($A1269,日期设置!$B$2,1)/100</f>
        <v>0</v>
      </c>
      <c r="I1269" s="26">
        <f>[1]!b_pq_pctchange(A1269,日期设置!$B$4,日期设置!$B$2,1)</f>
        <v>0</v>
      </c>
      <c r="J1269" s="26">
        <f>[1]!b_pq_pctchange(A1269,日期设置!$C$4,日期设置!$B$2,1)</f>
        <v>0</v>
      </c>
      <c r="K1269" s="52">
        <f>[1]!b_dq_amount($A1269,日期设置!B$2,2,10000)</f>
        <v>0</v>
      </c>
      <c r="L1269" s="26">
        <f>[1]!b_info_latestpar(A1269,日期设置!$B$2)</f>
        <v>100</v>
      </c>
      <c r="M1269" s="6">
        <f>[1]!b_info_outstandingbalance($A1269,日期设置!B$2)</f>
        <v>2</v>
      </c>
      <c r="N1269" s="7" t="str">
        <f>[1]!b_info_latestissurercreditrating2(A1269,日期设置!$B$2,"102","1")</f>
        <v>AA</v>
      </c>
      <c r="O1269" s="8">
        <v>6.98</v>
      </c>
      <c r="P1269" s="9">
        <f>[1]!b_info_repurchasedate(A1269)</f>
        <v>0</v>
      </c>
      <c r="Q1269" s="8" t="s">
        <v>16363</v>
      </c>
      <c r="R1269" s="2" t="str">
        <f>IF((--IF(P1269=0,Q1269,P1269))&gt;(--日期设置!$B$2),IF(P1269=0,Q1269,P1269),Q1269)</f>
        <v>2023-01-25</v>
      </c>
      <c r="S1269" s="2" t="s">
        <v>18144</v>
      </c>
      <c r="T1269" s="8">
        <f>[1]!b_anal_ptmyear($A1269,日期设置!$B$2)</f>
        <v>1.8465753424657534</v>
      </c>
      <c r="U1269" s="8">
        <f>[1]!b_anal_termifexercise($A1269,日期设置!B$2)</f>
        <v>0</v>
      </c>
      <c r="V1269" s="10">
        <f>[1]!b_dq_dirtyprice(A1269,日期设置!$B$2)</f>
        <v>101.07089999999999</v>
      </c>
      <c r="W1269" s="11">
        <f>IF(U1269=0,ROUNDUP((Q1269-日期设置!$B$2)/365,0),ROUNDUP((R1269-日期设置!$B$2)/365,0))</f>
        <v>2</v>
      </c>
      <c r="X1269" s="18">
        <f>_xlfn.IFNA(VLOOKUP(A1269,过往入选债券!A:D,4,0),2)</f>
        <v>2</v>
      </c>
      <c r="Y1269">
        <f>_xlfn.IFNA(VLOOKUP(C1269,[2]Sheet1!$A:$A,1,0),3)</f>
        <v>3</v>
      </c>
    </row>
    <row r="1270" spans="1:25" hidden="1" x14ac:dyDescent="0.2">
      <c r="A1270" s="21" t="s">
        <v>2590</v>
      </c>
      <c r="B1270" s="21" t="s">
        <v>2591</v>
      </c>
      <c r="C1270" s="37" t="s">
        <v>1162</v>
      </c>
      <c r="D1270" s="26" t="str">
        <f>[1]!b_calc_yield(A1270,日期设置!$B$2,F1270,1,R1270,1,O1270,L1270,S1270,)</f>
        <v>Fetching...</v>
      </c>
      <c r="E1270" s="26">
        <f t="shared" si="38"/>
        <v>6.0079382688657201</v>
      </c>
      <c r="F1270" s="18">
        <f>[1]!b_dq_cleanprice($A1270,日期设置!B$2)</f>
        <v>100.3801</v>
      </c>
      <c r="G1270" s="18" t="str">
        <f t="shared" si="39"/>
        <v>0.86 + 0</v>
      </c>
      <c r="H1270" s="27">
        <f>[1]!b_dq_pctchange($A1270,日期设置!$B$2,1)/100</f>
        <v>0</v>
      </c>
      <c r="I1270" s="26">
        <f>[1]!b_pq_pctchange(A1270,日期设置!$B$4,日期设置!$B$2,1)</f>
        <v>0</v>
      </c>
      <c r="J1270" s="26">
        <f>[1]!b_pq_pctchange(A1270,日期设置!$C$4,日期设置!$B$2,1)</f>
        <v>0</v>
      </c>
      <c r="K1270" s="52">
        <f>[1]!b_dq_amount($A1270,日期设置!B$2,2,10000)</f>
        <v>0</v>
      </c>
      <c r="L1270" s="26">
        <f>[1]!b_info_latestpar(A1270,日期设置!$B$2)</f>
        <v>100</v>
      </c>
      <c r="M1270" s="6">
        <f>[1]!b_info_outstandingbalance($A1270,日期设置!B$2)</f>
        <v>3</v>
      </c>
      <c r="N1270" s="7">
        <f>[1]!b_info_latestissurercreditrating2(A1270,日期设置!$B$2,"102","1")</f>
        <v>0</v>
      </c>
      <c r="O1270" s="8">
        <v>7.5</v>
      </c>
      <c r="P1270" s="9">
        <f>[1]!b_info_repurchasedate(A1270)</f>
        <v>0</v>
      </c>
      <c r="Q1270" s="8" t="s">
        <v>16498</v>
      </c>
      <c r="R1270" s="2" t="str">
        <f>IF((--IF(P1270=0,Q1270,P1270))&gt;(--日期设置!$B$2),IF(P1270=0,Q1270,P1270),Q1270)</f>
        <v>2022-01-31</v>
      </c>
      <c r="S1270" s="2" t="s">
        <v>18069</v>
      </c>
      <c r="T1270" s="8">
        <f>[1]!b_anal_ptmyear($A1270,日期设置!$B$2)</f>
        <v>0.86301369863013699</v>
      </c>
      <c r="U1270" s="8">
        <f>[1]!b_anal_termifexercise($A1270,日期设置!B$2)</f>
        <v>0</v>
      </c>
      <c r="V1270" s="10">
        <f>[1]!b_dq_dirtyprice(A1270,日期设置!$B$2)</f>
        <v>101.4075</v>
      </c>
      <c r="W1270" s="11">
        <f>IF(U1270=0,ROUNDUP((Q1270-日期设置!$B$2)/365,0),ROUNDUP((R1270-日期设置!$B$2)/365,0))</f>
        <v>1</v>
      </c>
      <c r="X1270" s="18">
        <f>_xlfn.IFNA(VLOOKUP(A1270,过往入选债券!A:D,4,0),2)</f>
        <v>2</v>
      </c>
      <c r="Y1270">
        <f>_xlfn.IFNA(VLOOKUP(C1270,[2]Sheet1!$A:$A,1,0),3)</f>
        <v>3</v>
      </c>
    </row>
    <row r="1271" spans="1:25" hidden="1" x14ac:dyDescent="0.2">
      <c r="A1271" s="21" t="s">
        <v>1109</v>
      </c>
      <c r="B1271" s="21" t="s">
        <v>1110</v>
      </c>
      <c r="C1271" s="37" t="s">
        <v>1105</v>
      </c>
      <c r="D1271" s="26" t="str">
        <f>[1]!b_calc_yield(A1271,日期设置!$B$2,F1271,1,R1271,1,O1271,L1271,S1271,)</f>
        <v>Fetching...</v>
      </c>
      <c r="E1271" s="26">
        <f t="shared" si="38"/>
        <v>8.0919122597088222</v>
      </c>
      <c r="F1271" s="18">
        <f>[1]!b_dq_cleanprice($A1271,日期设置!B$2)</f>
        <v>100</v>
      </c>
      <c r="G1271" s="18" t="str">
        <f t="shared" si="39"/>
        <v>1.27 + 0</v>
      </c>
      <c r="H1271" s="27">
        <f>[1]!b_dq_pctchange($A1271,日期设置!$B$2,1)/100</f>
        <v>0</v>
      </c>
      <c r="I1271" s="26">
        <f>[1]!b_pq_pctchange(A1271,日期设置!$B$4,日期设置!$B$2,1)</f>
        <v>0</v>
      </c>
      <c r="J1271" s="26">
        <f>[1]!b_pq_pctchange(A1271,日期设置!$C$4,日期设置!$B$2,1)</f>
        <v>0</v>
      </c>
      <c r="K1271" s="52">
        <f>[1]!b_dq_amount($A1271,日期设置!B$2,2,10000)</f>
        <v>0</v>
      </c>
      <c r="L1271" s="26">
        <f>[1]!b_info_latestpar(A1271,日期设置!$B$2)</f>
        <v>100</v>
      </c>
      <c r="M1271" s="6">
        <f>[1]!b_info_outstandingbalance($A1271,日期设置!B$2)</f>
        <v>10</v>
      </c>
      <c r="N1271" s="7">
        <f>[1]!b_info_latestissurercreditrating2(A1271,日期设置!$B$2,"102","1")</f>
        <v>0</v>
      </c>
      <c r="O1271" s="8">
        <v>7</v>
      </c>
      <c r="P1271" s="9">
        <f>[1]!b_info_repurchasedate(A1271)</f>
        <v>0</v>
      </c>
      <c r="Q1271" s="8" t="s">
        <v>16876</v>
      </c>
      <c r="R1271" s="2" t="str">
        <f>IF((--IF(P1271=0,Q1271,P1271))&gt;(--日期设置!$B$2),IF(P1271=0,Q1271,P1271),Q1271)</f>
        <v>2022-06-29</v>
      </c>
      <c r="S1271" s="2" t="s">
        <v>18561</v>
      </c>
      <c r="T1271" s="8">
        <f>[1]!b_anal_ptmyear($A1271,日期设置!$B$2)</f>
        <v>1.2712328767123289</v>
      </c>
      <c r="U1271" s="8">
        <f>[1]!b_anal_termifexercise($A1271,日期设置!B$2)</f>
        <v>0</v>
      </c>
      <c r="V1271" s="10">
        <f>[1]!b_dq_dirtyprice(A1271,日期设置!$B$2)</f>
        <v>105.4658</v>
      </c>
      <c r="W1271" s="11">
        <f>IF(U1271=0,ROUNDUP((Q1271-日期设置!$B$2)/365,0),ROUNDUP((R1271-日期设置!$B$2)/365,0))</f>
        <v>2</v>
      </c>
      <c r="X1271" s="18">
        <f>_xlfn.IFNA(VLOOKUP(A1271,过往入选债券!A:D,4,0),2)</f>
        <v>2</v>
      </c>
      <c r="Y1271">
        <f>_xlfn.IFNA(VLOOKUP(C1271,[2]Sheet1!$A:$A,1,0),3)</f>
        <v>3</v>
      </c>
    </row>
    <row r="1272" spans="1:25" hidden="1" x14ac:dyDescent="0.2">
      <c r="A1272" s="21" t="s">
        <v>3274</v>
      </c>
      <c r="B1272" s="21" t="s">
        <v>3275</v>
      </c>
      <c r="C1272" s="37" t="s">
        <v>3276</v>
      </c>
      <c r="D1272" s="26" t="str">
        <f>[1]!b_calc_yield(A1272,日期设置!$B$2,F1272,1,R1272,1,O1272,L1272,S1272,)</f>
        <v>Fetching...</v>
      </c>
      <c r="E1272" s="26">
        <f t="shared" si="38"/>
        <v>8.8295317386229755</v>
      </c>
      <c r="F1272" s="18">
        <f>[1]!b_dq_cleanprice($A1272,日期设置!B$2)</f>
        <v>100.3623</v>
      </c>
      <c r="G1272" s="18" t="str">
        <f t="shared" si="39"/>
        <v>3.32 + 1.32</v>
      </c>
      <c r="H1272" s="27">
        <f>[1]!b_dq_pctchange($A1272,日期设置!$B$2,1)/100</f>
        <v>0</v>
      </c>
      <c r="I1272" s="26">
        <f>[1]!b_pq_pctchange(A1272,日期设置!$B$4,日期设置!$B$2,1)</f>
        <v>0</v>
      </c>
      <c r="J1272" s="26">
        <f>[1]!b_pq_pctchange(A1272,日期设置!$C$4,日期设置!$B$2,1)</f>
        <v>4.5854960759125367E-2</v>
      </c>
      <c r="K1272" s="52">
        <f>[1]!b_dq_amount($A1272,日期设置!B$2,2,10000)</f>
        <v>0</v>
      </c>
      <c r="L1272" s="26">
        <f>[1]!b_info_latestpar(A1272,日期设置!$B$2)</f>
        <v>100</v>
      </c>
      <c r="M1272" s="6">
        <f>[1]!b_info_outstandingbalance($A1272,日期设置!B$2)</f>
        <v>8.1999999999999993</v>
      </c>
      <c r="N1272" s="7">
        <f>[1]!b_info_latestissurercreditrating2(A1272,日期设置!$B$2,"102","1")</f>
        <v>0</v>
      </c>
      <c r="O1272" s="8">
        <v>7.3</v>
      </c>
      <c r="P1272" s="9" t="str">
        <f>[1]!b_info_repurchasedate(A1272)</f>
        <v>2022-07-18</v>
      </c>
      <c r="Q1272" s="8" t="s">
        <v>16450</v>
      </c>
      <c r="R1272" s="2" t="str">
        <f>IF((--IF(P1272=0,Q1272,P1272))&gt;(--日期设置!$B$2),IF(P1272=0,Q1272,P1272),Q1272)</f>
        <v>2022-07-18</v>
      </c>
      <c r="S1272" s="2" t="s">
        <v>18216</v>
      </c>
      <c r="T1272" s="8">
        <f>[1]!b_anal_ptmyear($A1272,日期设置!$B$2)</f>
        <v>3.3232876712328769</v>
      </c>
      <c r="U1272" s="8">
        <f>[1]!b_anal_termifexercise($A1272,日期设置!B$2)</f>
        <v>1.3232876712328767</v>
      </c>
      <c r="V1272" s="10">
        <f>[1]!b_dq_dirtyprice(A1272,日期设置!$B$2)</f>
        <v>105.3023</v>
      </c>
      <c r="W1272" s="11">
        <f>IF(U1272=0,ROUNDUP((Q1272-日期设置!$B$2)/365,0),ROUNDUP((R1272-日期设置!$B$2)/365,0))</f>
        <v>2</v>
      </c>
      <c r="X1272" s="18">
        <f>_xlfn.IFNA(VLOOKUP(A1272,过往入选债券!A:D,4,0),2)</f>
        <v>2</v>
      </c>
      <c r="Y1272">
        <f>_xlfn.IFNA(VLOOKUP(C1272,[2]Sheet1!$A:$A,1,0),3)</f>
        <v>3</v>
      </c>
    </row>
    <row r="1273" spans="1:25" hidden="1" x14ac:dyDescent="0.2">
      <c r="A1273" s="21" t="s">
        <v>7378</v>
      </c>
      <c r="B1273" s="21" t="s">
        <v>7379</v>
      </c>
      <c r="C1273" s="37" t="s">
        <v>400</v>
      </c>
      <c r="D1273" s="26" t="str">
        <f>[1]!b_calc_yield(A1273,日期设置!$B$2,F1273,1,R1273,1,O1273,L1273,S1273,)</f>
        <v>Fetching...</v>
      </c>
      <c r="E1273" s="26">
        <f t="shared" si="38"/>
        <v>3.6228360758264078</v>
      </c>
      <c r="F1273" s="18">
        <f>[1]!b_dq_cleanprice($A1273,日期设置!B$2)</f>
        <v>100</v>
      </c>
      <c r="G1273" s="18" t="str">
        <f t="shared" si="39"/>
        <v>0.52 + 0.52</v>
      </c>
      <c r="H1273" s="27">
        <f>[1]!b_dq_pctchange($A1273,日期设置!$B$2,1)/100</f>
        <v>0</v>
      </c>
      <c r="I1273" s="26">
        <f>[1]!b_pq_pctchange(A1273,日期设置!$B$4,日期设置!$B$2,1)</f>
        <v>0</v>
      </c>
      <c r="J1273" s="26">
        <f>[1]!b_pq_pctchange(A1273,日期设置!$C$4,日期设置!$B$2,1)</f>
        <v>0</v>
      </c>
      <c r="K1273" s="52">
        <f>[1]!b_dq_amount($A1273,日期设置!B$2,2,10000)</f>
        <v>0</v>
      </c>
      <c r="L1273" s="26">
        <f>[1]!b_info_latestpar(A1273,日期设置!$B$2)</f>
        <v>100</v>
      </c>
      <c r="M1273" s="6">
        <f>[1]!b_info_outstandingbalance($A1273,日期设置!B$2)</f>
        <v>10</v>
      </c>
      <c r="N1273" s="7" t="str">
        <f>[1]!b_info_latestissurercreditrating2(A1273,日期设置!$B$2,"102","1")</f>
        <v>AA+</v>
      </c>
      <c r="O1273" s="8">
        <v>7.2</v>
      </c>
      <c r="P1273" s="9">
        <f>[1]!b_info_repurchasedate(A1273)</f>
        <v>0</v>
      </c>
      <c r="Q1273" s="8" t="s">
        <v>16190</v>
      </c>
      <c r="R1273" s="2" t="str">
        <f>IF((--IF(P1273=0,Q1273,P1273))&gt;(--日期设置!$B$2),IF(P1273=0,Q1273,P1273),Q1273)</f>
        <v>2021-09-28</v>
      </c>
      <c r="S1273" s="2" t="s">
        <v>17978</v>
      </c>
      <c r="T1273" s="8">
        <f>[1]!b_anal_ptmyear($A1273,日期设置!$B$2)</f>
        <v>0.52054794520547942</v>
      </c>
      <c r="U1273" s="8">
        <f>[1]!b_anal_termifexercise($A1273,日期设置!B$2)</f>
        <v>0.52054794520547942</v>
      </c>
      <c r="V1273" s="10">
        <f>[1]!b_dq_dirtyprice(A1273,日期设置!$B$2)</f>
        <v>103.4521</v>
      </c>
      <c r="W1273" s="11">
        <f>IF(U1273=0,ROUNDUP((Q1273-日期设置!$B$2)/365,0),ROUNDUP((R1273-日期设置!$B$2)/365,0))</f>
        <v>1</v>
      </c>
      <c r="X1273" s="18">
        <f>_xlfn.IFNA(VLOOKUP(A1273,过往入选债券!A:D,4,0),2)</f>
        <v>2</v>
      </c>
      <c r="Y1273">
        <f>_xlfn.IFNA(VLOOKUP(C1273,[2]Sheet1!$A:$A,1,0),3)</f>
        <v>3</v>
      </c>
    </row>
    <row r="1274" spans="1:25" hidden="1" x14ac:dyDescent="0.2">
      <c r="A1274" s="21" t="s">
        <v>4092</v>
      </c>
      <c r="B1274" s="21" t="s">
        <v>4093</v>
      </c>
      <c r="C1274" s="37" t="s">
        <v>1481</v>
      </c>
      <c r="D1274" s="26" t="str">
        <f>[1]!b_calc_yield(A1274,日期设置!$B$2,F1274,1,R1274,1,O1274,L1274,S1274,)</f>
        <v>Fetching...</v>
      </c>
      <c r="E1274" s="26">
        <f t="shared" si="38"/>
        <v>6.8831538814344562</v>
      </c>
      <c r="F1274" s="18">
        <f>[1]!b_dq_cleanprice($A1274,日期设置!B$2)</f>
        <v>98.923000000000002</v>
      </c>
      <c r="G1274" s="18" t="str">
        <f t="shared" si="39"/>
        <v>1.98 + 0.98</v>
      </c>
      <c r="H1274" s="27">
        <f>[1]!b_dq_pctchange($A1274,日期设置!$B$2,1)/100</f>
        <v>0</v>
      </c>
      <c r="I1274" s="26">
        <f>[1]!b_pq_pctchange(A1274,日期设置!$B$4,日期设置!$B$2,1)</f>
        <v>0</v>
      </c>
      <c r="J1274" s="26">
        <f>[1]!b_pq_pctchange(A1274,日期设置!$C$4,日期设置!$B$2,1)</f>
        <v>0</v>
      </c>
      <c r="K1274" s="52">
        <f>[1]!b_dq_amount($A1274,日期设置!B$2,2,10000)</f>
        <v>0</v>
      </c>
      <c r="L1274" s="26">
        <f>[1]!b_info_latestpar(A1274,日期设置!$B$2)</f>
        <v>100</v>
      </c>
      <c r="M1274" s="6">
        <f>[1]!b_info_outstandingbalance($A1274,日期设置!B$2)</f>
        <v>2</v>
      </c>
      <c r="N1274" s="7">
        <f>[1]!b_info_latestissurercreditrating2(A1274,日期设置!$B$2,"102","1")</f>
        <v>0</v>
      </c>
      <c r="O1274" s="8">
        <v>5.8</v>
      </c>
      <c r="P1274" s="9" t="str">
        <f>[1]!b_info_repurchasedate(A1274)</f>
        <v>2022-03-18</v>
      </c>
      <c r="Q1274" s="8" t="s">
        <v>16634</v>
      </c>
      <c r="R1274" s="2" t="str">
        <f>IF((--IF(P1274=0,Q1274,P1274))&gt;(--日期设置!$B$2),IF(P1274=0,Q1274,P1274),Q1274)</f>
        <v>2022-03-18</v>
      </c>
      <c r="S1274" s="2" t="s">
        <v>18153</v>
      </c>
      <c r="T1274" s="8">
        <f>[1]!b_anal_ptmyear($A1274,日期设置!$B$2)</f>
        <v>1.989041095890411</v>
      </c>
      <c r="U1274" s="8">
        <f>[1]!b_anal_termifexercise($A1274,日期设置!B$2)</f>
        <v>0.989041095890411</v>
      </c>
      <c r="V1274" s="10">
        <f>[1]!b_dq_dirtyprice(A1274,日期设置!$B$2)</f>
        <v>98.986599999999996</v>
      </c>
      <c r="W1274" s="11">
        <f>IF(U1274=0,ROUNDUP((Q1274-日期设置!$B$2)/365,0),ROUNDUP((R1274-日期设置!$B$2)/365,0))</f>
        <v>1</v>
      </c>
      <c r="X1274" s="18">
        <f>_xlfn.IFNA(VLOOKUP(A1274,过往入选债券!A:D,4,0),2)</f>
        <v>2</v>
      </c>
      <c r="Y1274">
        <f>_xlfn.IFNA(VLOOKUP(C1274,[2]Sheet1!$A:$A,1,0),3)</f>
        <v>3</v>
      </c>
    </row>
    <row r="1275" spans="1:25" hidden="1" x14ac:dyDescent="0.2">
      <c r="A1275" s="21" t="s">
        <v>1276</v>
      </c>
      <c r="B1275" s="21" t="s">
        <v>1277</v>
      </c>
      <c r="C1275" s="37" t="s">
        <v>565</v>
      </c>
      <c r="D1275" s="26" t="str">
        <f>[1]!b_calc_yield(A1275,日期设置!$B$2,F1275,1,R1275,1,O1275,L1275,S1275,)</f>
        <v>Fetching...</v>
      </c>
      <c r="E1275" s="26">
        <f t="shared" si="38"/>
        <v>7.1928267312581839</v>
      </c>
      <c r="F1275" s="18">
        <f>[1]!b_dq_cleanprice($A1275,日期设置!B$2)</f>
        <v>100.02160000000001</v>
      </c>
      <c r="G1275" s="18" t="str">
        <f t="shared" si="39"/>
        <v>1.09 + 0</v>
      </c>
      <c r="H1275" s="27">
        <f>[1]!b_dq_pctchange($A1275,日期设置!$B$2,1)/100</f>
        <v>0</v>
      </c>
      <c r="I1275" s="26">
        <f>[1]!b_pq_pctchange(A1275,日期设置!$B$4,日期设置!$B$2,1)</f>
        <v>0</v>
      </c>
      <c r="J1275" s="26">
        <f>[1]!b_pq_pctchange(A1275,日期设置!$C$4,日期设置!$B$2,1)</f>
        <v>0</v>
      </c>
      <c r="K1275" s="52">
        <f>[1]!b_dq_amount($A1275,日期设置!B$2,2,10000)</f>
        <v>0</v>
      </c>
      <c r="L1275" s="26">
        <f>[1]!b_info_latestpar(A1275,日期设置!$B$2)</f>
        <v>100</v>
      </c>
      <c r="M1275" s="6">
        <f>[1]!b_info_outstandingbalance($A1275,日期设置!B$2)</f>
        <v>1.1000000000000001</v>
      </c>
      <c r="N1275" s="7">
        <f>[1]!b_info_latestissurercreditrating2(A1275,日期设置!$B$2,"102","1")</f>
        <v>0</v>
      </c>
      <c r="O1275" s="8">
        <v>7</v>
      </c>
      <c r="P1275" s="9" t="str">
        <f>[1]!b_info_repurchasedate(A1275)</f>
        <v>2020-04-26</v>
      </c>
      <c r="Q1275" s="8" t="s">
        <v>16423</v>
      </c>
      <c r="R1275" s="2" t="str">
        <f>IF((--IF(P1275=0,Q1275,P1275))&gt;(--日期设置!$B$2),IF(P1275=0,Q1275,P1275),Q1275)</f>
        <v>2022-04-26</v>
      </c>
      <c r="S1275" s="2" t="s">
        <v>18193</v>
      </c>
      <c r="T1275" s="8">
        <f>[1]!b_anal_ptmyear($A1275,日期设置!$B$2)</f>
        <v>1.095890410958904</v>
      </c>
      <c r="U1275" s="8">
        <f>[1]!b_anal_termifexercise($A1275,日期设置!B$2)</f>
        <v>0</v>
      </c>
      <c r="V1275" s="10">
        <f>[1]!b_dq_dirtyprice(A1275,日期设置!$B$2)</f>
        <v>106.35039999999999</v>
      </c>
      <c r="W1275" s="11">
        <f>IF(U1275=0,ROUNDUP((Q1275-日期设置!$B$2)/365,0),ROUNDUP((R1275-日期设置!$B$2)/365,0))</f>
        <v>2</v>
      </c>
      <c r="X1275" s="18">
        <f>_xlfn.IFNA(VLOOKUP(A1275,过往入选债券!A:D,4,0),2)</f>
        <v>2</v>
      </c>
      <c r="Y1275">
        <f>_xlfn.IFNA(VLOOKUP(C1275,[2]Sheet1!$A:$A,1,0),3)</f>
        <v>3</v>
      </c>
    </row>
    <row r="1276" spans="1:25" hidden="1" x14ac:dyDescent="0.2">
      <c r="A1276" s="21" t="s">
        <v>6551</v>
      </c>
      <c r="B1276" s="21" t="s">
        <v>6552</v>
      </c>
      <c r="C1276" s="37" t="s">
        <v>143</v>
      </c>
      <c r="D1276" s="26" t="str">
        <f>[1]!b_calc_yield(A1276,日期设置!$B$2,F1276,1,R1276,1,O1276,L1276,S1276,)</f>
        <v>Fetching...</v>
      </c>
      <c r="E1276" s="26">
        <f t="shared" si="38"/>
        <v>0.24783041114675441</v>
      </c>
      <c r="F1276" s="18">
        <f>[1]!b_dq_cleanprice($A1276,日期设置!B$2)</f>
        <v>99.922799999999995</v>
      </c>
      <c r="G1276" s="18" t="str">
        <f t="shared" si="39"/>
        <v>0.03 + 0</v>
      </c>
      <c r="H1276" s="27">
        <f>[1]!b_dq_pctchange($A1276,日期设置!$B$2,1)/100</f>
        <v>0</v>
      </c>
      <c r="I1276" s="26">
        <f>[1]!b_pq_pctchange(A1276,日期设置!$B$4,日期设置!$B$2,1)</f>
        <v>0</v>
      </c>
      <c r="J1276" s="26">
        <f>[1]!b_pq_pctchange(A1276,日期设置!$C$4,日期设置!$B$2,1)</f>
        <v>-7.8054169593729421E-3</v>
      </c>
      <c r="K1276" s="52">
        <f>[1]!b_dq_amount($A1276,日期设置!B$2,2,10000)</f>
        <v>0</v>
      </c>
      <c r="L1276" s="26">
        <f>[1]!b_info_latestpar(A1276,日期设置!$B$2)</f>
        <v>100</v>
      </c>
      <c r="M1276" s="6">
        <f>[1]!b_info_outstandingbalance($A1276,日期设置!B$2)</f>
        <v>10</v>
      </c>
      <c r="N1276" s="7" t="str">
        <f>[1]!b_info_latestissurercreditrating2(A1276,日期设置!$B$2,"102","1")</f>
        <v>AAA</v>
      </c>
      <c r="O1276" s="8">
        <v>5.13</v>
      </c>
      <c r="P1276" s="9">
        <f>[1]!b_info_repurchasedate(A1276)</f>
        <v>0</v>
      </c>
      <c r="Q1276" s="8" t="s">
        <v>16182</v>
      </c>
      <c r="R1276" s="2" t="str">
        <f>IF((--IF(P1276=0,Q1276,P1276))&gt;(--日期设置!$B$2),IF(P1276=0,Q1276,P1276),Q1276)</f>
        <v>2021-04-04</v>
      </c>
      <c r="S1276" s="2" t="s">
        <v>17971</v>
      </c>
      <c r="T1276" s="8">
        <f>[1]!b_anal_ptmyear($A1276,日期设置!$B$2)</f>
        <v>3.5616438356164383E-2</v>
      </c>
      <c r="U1276" s="8">
        <f>[1]!b_anal_termifexercise($A1276,日期设置!B$2)</f>
        <v>0</v>
      </c>
      <c r="V1276" s="10">
        <f>[1]!b_dq_dirtyprice(A1276,日期设置!$B$2)</f>
        <v>104.87009999999999</v>
      </c>
      <c r="W1276" s="11">
        <f>IF(U1276=0,ROUNDUP((Q1276-日期设置!$B$2)/365,0),ROUNDUP((R1276-日期设置!$B$2)/365,0))</f>
        <v>1</v>
      </c>
      <c r="X1276" s="18" t="str">
        <f>_xlfn.IFNA(VLOOKUP(A1276,过往入选债券!A:D,4,0),2)</f>
        <v>否</v>
      </c>
      <c r="Y1276">
        <f>_xlfn.IFNA(VLOOKUP(C1276,[2]Sheet1!$A:$A,1,0),3)</f>
        <v>3</v>
      </c>
    </row>
    <row r="1277" spans="1:25" hidden="1" x14ac:dyDescent="0.2">
      <c r="A1277" s="21" t="s">
        <v>11341</v>
      </c>
      <c r="B1277" s="21" t="s">
        <v>11342</v>
      </c>
      <c r="C1277" s="37" t="s">
        <v>118</v>
      </c>
      <c r="D1277" s="26" t="str">
        <f>[1]!b_calc_yield(A1277,日期设置!$B$2,F1277,1,R1277,1,O1277,L1277,S1277,)</f>
        <v>Fetching...</v>
      </c>
      <c r="E1277" s="26">
        <f t="shared" si="38"/>
        <v>8.8241077855057739</v>
      </c>
      <c r="F1277" s="18">
        <f>[1]!b_dq_cleanprice($A1277,日期设置!B$2)</f>
        <v>100</v>
      </c>
      <c r="G1277" s="18" t="str">
        <f t="shared" si="39"/>
        <v>2.32 + 1.32</v>
      </c>
      <c r="H1277" s="27">
        <f>[1]!b_dq_pctchange($A1277,日期设置!$B$2,1)/100</f>
        <v>0</v>
      </c>
      <c r="I1277" s="26">
        <f>[1]!b_pq_pctchange(A1277,日期设置!$B$4,日期设置!$B$2,1)</f>
        <v>0</v>
      </c>
      <c r="J1277" s="26">
        <f>[1]!b_pq_pctchange(A1277,日期设置!$C$4,日期设置!$B$2,1)</f>
        <v>0</v>
      </c>
      <c r="K1277" s="52">
        <f>[1]!b_dq_amount($A1277,日期设置!B$2,2,10000)</f>
        <v>0</v>
      </c>
      <c r="L1277" s="26">
        <f>[1]!b_info_latestpar(A1277,日期设置!$B$2)</f>
        <v>100</v>
      </c>
      <c r="M1277" s="6">
        <f>[1]!b_info_outstandingbalance($A1277,日期设置!B$2)</f>
        <v>5</v>
      </c>
      <c r="N1277" s="7" t="str">
        <f>[1]!b_info_latestissurercreditrating2(A1277,日期设置!$B$2,"102","1")</f>
        <v>AA+</v>
      </c>
      <c r="O1277" s="8">
        <v>7</v>
      </c>
      <c r="P1277" s="9" t="str">
        <f>[1]!b_info_repurchasedate(A1277)</f>
        <v>2022-07-17</v>
      </c>
      <c r="Q1277" s="8" t="s">
        <v>16481</v>
      </c>
      <c r="R1277" s="2" t="str">
        <f>IF((--IF(P1277=0,Q1277,P1277))&gt;(--日期设置!$B$2),IF(P1277=0,Q1277,P1277),Q1277)</f>
        <v>2022-07-17</v>
      </c>
      <c r="S1277" s="2" t="s">
        <v>18243</v>
      </c>
      <c r="T1277" s="8">
        <f>[1]!b_anal_ptmyear($A1277,日期设置!$B$2)</f>
        <v>2.3205479452054796</v>
      </c>
      <c r="U1277" s="8">
        <f>[1]!b_anal_termifexercise($A1277,日期设置!B$2)</f>
        <v>1.3205479452054794</v>
      </c>
      <c r="V1277" s="10">
        <f>[1]!b_dq_dirtyprice(A1277,日期设置!$B$2)</f>
        <v>104.75620000000001</v>
      </c>
      <c r="W1277" s="11">
        <f>IF(U1277=0,ROUNDUP((Q1277-日期设置!$B$2)/365,0),ROUNDUP((R1277-日期设置!$B$2)/365,0))</f>
        <v>2</v>
      </c>
      <c r="X1277" s="18">
        <f>_xlfn.IFNA(VLOOKUP(A1277,过往入选债券!A:D,4,0),2)</f>
        <v>2</v>
      </c>
      <c r="Y1277">
        <f>_xlfn.IFNA(VLOOKUP(C1277,[2]Sheet1!$A:$A,1,0),3)</f>
        <v>3</v>
      </c>
    </row>
    <row r="1278" spans="1:25" hidden="1" x14ac:dyDescent="0.2">
      <c r="A1278" s="21" t="s">
        <v>8795</v>
      </c>
      <c r="B1278" s="21" t="s">
        <v>8796</v>
      </c>
      <c r="C1278" s="37" t="s">
        <v>4814</v>
      </c>
      <c r="D1278" s="26" t="str">
        <f>[1]!b_calc_yield(A1278,日期设置!$B$2,F1278,1,R1278,1,O1278,L1278,S1278,)</f>
        <v>Fetching...</v>
      </c>
      <c r="E1278" s="26">
        <f t="shared" si="38"/>
        <v>8.599469069262323</v>
      </c>
      <c r="F1278" s="18">
        <f>[1]!b_dq_cleanprice($A1278,日期设置!B$2)</f>
        <v>99.647800000000004</v>
      </c>
      <c r="G1278" s="18" t="str">
        <f t="shared" si="39"/>
        <v>1.28 + 0</v>
      </c>
      <c r="H1278" s="27">
        <f>[1]!b_dq_pctchange($A1278,日期设置!$B$2,1)/100</f>
        <v>0</v>
      </c>
      <c r="I1278" s="26">
        <f>[1]!b_pq_pctchange(A1278,日期设置!$B$4,日期设置!$B$2,1)</f>
        <v>0</v>
      </c>
      <c r="J1278" s="26">
        <f>[1]!b_pq_pctchange(A1278,日期设置!$C$4,日期设置!$B$2,1)</f>
        <v>0</v>
      </c>
      <c r="K1278" s="52">
        <f>[1]!b_dq_amount($A1278,日期设置!B$2,2,10000)</f>
        <v>0</v>
      </c>
      <c r="L1278" s="26">
        <f>[1]!b_info_latestpar(A1278,日期设置!$B$2)</f>
        <v>100</v>
      </c>
      <c r="M1278" s="6">
        <f>[1]!b_info_outstandingbalance($A1278,日期设置!B$2)</f>
        <v>2</v>
      </c>
      <c r="N1278" s="7" t="str">
        <f>[1]!b_info_latestissurercreditrating2(A1278,日期设置!$B$2,"102","1")</f>
        <v>AA</v>
      </c>
      <c r="O1278" s="8">
        <v>6.7</v>
      </c>
      <c r="P1278" s="9">
        <f>[1]!b_info_repurchasedate(A1278)</f>
        <v>0</v>
      </c>
      <c r="Q1278" s="8" t="s">
        <v>16713</v>
      </c>
      <c r="R1278" s="2" t="str">
        <f>IF((--IF(P1278=0,Q1278,P1278))&gt;(--日期设置!$B$2),IF(P1278=0,Q1278,P1278),Q1278)</f>
        <v>2022-07-05</v>
      </c>
      <c r="S1278" s="2" t="s">
        <v>18433</v>
      </c>
      <c r="T1278" s="8">
        <f>[1]!b_anal_ptmyear($A1278,日期设置!$B$2)</f>
        <v>1.2876712328767124</v>
      </c>
      <c r="U1278" s="8">
        <f>[1]!b_anal_termifexercise($A1278,日期设置!B$2)</f>
        <v>0</v>
      </c>
      <c r="V1278" s="10">
        <f>[1]!b_dq_dirtyprice(A1278,日期设置!$B$2)</f>
        <v>104.4204</v>
      </c>
      <c r="W1278" s="11">
        <f>IF(U1278=0,ROUNDUP((Q1278-日期设置!$B$2)/365,0),ROUNDUP((R1278-日期设置!$B$2)/365,0))</f>
        <v>2</v>
      </c>
      <c r="X1278" s="18">
        <f>_xlfn.IFNA(VLOOKUP(A1278,过往入选债券!A:D,4,0),2)</f>
        <v>2</v>
      </c>
      <c r="Y1278">
        <f>_xlfn.IFNA(VLOOKUP(C1278,[2]Sheet1!$A:$A,1,0),3)</f>
        <v>3</v>
      </c>
    </row>
    <row r="1279" spans="1:25" hidden="1" x14ac:dyDescent="0.2">
      <c r="A1279" s="28" t="s">
        <v>19872</v>
      </c>
      <c r="B1279" s="28" t="s">
        <v>19873</v>
      </c>
      <c r="C1279" s="38" t="s">
        <v>118</v>
      </c>
      <c r="D1279" s="26" t="str">
        <f>[1]!b_calc_yield(A1279,日期设置!$B$2,F1279,1,R1279,1,O1279,L1279,S1279,)</f>
        <v>Fetching...</v>
      </c>
      <c r="E1279" s="26">
        <f t="shared" si="38"/>
        <v>9.7280668994698551</v>
      </c>
      <c r="F1279" s="18">
        <f>[1]!b_dq_cleanprice($A1279,日期设置!B$2)</f>
        <v>100</v>
      </c>
      <c r="G1279" s="18" t="str">
        <f t="shared" si="39"/>
        <v>2.44 + 1.44</v>
      </c>
      <c r="H1279" s="27">
        <f>[1]!b_dq_pctchange($A1279,日期设置!$B$2,1)/100</f>
        <v>0</v>
      </c>
      <c r="I1279" s="26">
        <f>[1]!b_pq_pctchange(A1279,日期设置!$B$4,日期设置!$B$2,1)</f>
        <v>0</v>
      </c>
      <c r="J1279" s="26">
        <f>[1]!b_pq_pctchange(A1279,日期设置!$C$4,日期设置!$B$2,1)</f>
        <v>0</v>
      </c>
      <c r="K1279" s="52">
        <f>[1]!b_dq_amount($A1279,日期设置!B$2,2,10000)</f>
        <v>0</v>
      </c>
      <c r="L1279" s="26">
        <f>[1]!b_info_latestpar(A1279,日期设置!$B$2)</f>
        <v>100</v>
      </c>
      <c r="M1279" s="6">
        <f>[1]!b_info_outstandingbalance($A1279,日期设置!B$2)</f>
        <v>2</v>
      </c>
      <c r="N1279" s="7" t="str">
        <f>[1]!b_info_latestissurercreditrating2(A1279,日期设置!$B$2,"102","1")</f>
        <v>AA+</v>
      </c>
      <c r="O1279" s="8">
        <v>7</v>
      </c>
      <c r="P1279" s="9" t="str">
        <f>[1]!b_info_repurchasedate(A1279)</f>
        <v>2022-08-31</v>
      </c>
      <c r="Q1279" s="8" t="s">
        <v>16526</v>
      </c>
      <c r="R1279" s="2" t="str">
        <f>IF((--IF(P1279=0,Q1279,P1279))&gt;(--日期设置!$B$2),IF(P1279=0,Q1279,P1279),Q1279)</f>
        <v>2022-08-31</v>
      </c>
      <c r="S1279" s="31" t="s">
        <v>19265</v>
      </c>
      <c r="T1279" s="8">
        <f>[1]!b_anal_ptmyear($A1279,日期设置!$B$2)</f>
        <v>2.4438356164383563</v>
      </c>
      <c r="U1279" s="8">
        <f>[1]!b_anal_termifexercise($A1279,日期设置!B$2)</f>
        <v>1.4438356164383561</v>
      </c>
      <c r="V1279" s="10">
        <f>[1]!b_dq_dirtyprice(A1279,日期设置!$B$2)</f>
        <v>103.89319999999999</v>
      </c>
      <c r="W1279" s="11">
        <f>IF(U1279=0,ROUNDUP((Q1279-日期设置!$B$2)/365,0),ROUNDUP((R1279-日期设置!$B$2)/365,0))</f>
        <v>2</v>
      </c>
      <c r="X1279" s="18">
        <f>_xlfn.IFNA(VLOOKUP(A1279,过往入选债券!A:D,4,0),2)</f>
        <v>2</v>
      </c>
      <c r="Y1279">
        <f>_xlfn.IFNA(VLOOKUP(C1279,[2]Sheet1!$A:$A,1,0),3)</f>
        <v>3</v>
      </c>
    </row>
    <row r="1280" spans="1:25" hidden="1" x14ac:dyDescent="0.2">
      <c r="A1280" s="21" t="s">
        <v>8704</v>
      </c>
      <c r="B1280" s="21" t="s">
        <v>8705</v>
      </c>
      <c r="C1280" s="37" t="s">
        <v>188</v>
      </c>
      <c r="D1280" s="26" t="str">
        <f>[1]!b_calc_yield(A1280,日期设置!$B$2,F1280,1,R1280,1,O1280,L1280,S1280,)</f>
        <v>Fetching...</v>
      </c>
      <c r="E1280" s="26">
        <f t="shared" si="38"/>
        <v>9.7078979100645455</v>
      </c>
      <c r="F1280" s="18">
        <f>[1]!b_dq_cleanprice($A1280,日期设置!B$2)</f>
        <v>100</v>
      </c>
      <c r="G1280" s="18" t="str">
        <f t="shared" si="39"/>
        <v>3.44 + 1.44</v>
      </c>
      <c r="H1280" s="27">
        <f>[1]!b_dq_pctchange($A1280,日期设置!$B$2,1)/100</f>
        <v>0</v>
      </c>
      <c r="I1280" s="26">
        <f>[1]!b_pq_pctchange(A1280,日期设置!$B$4,日期设置!$B$2,1)</f>
        <v>0.12806379359200096</v>
      </c>
      <c r="J1280" s="26">
        <f>[1]!b_pq_pctchange(A1280,日期设置!$C$4,日期设置!$B$2,1)</f>
        <v>0.12806379359200096</v>
      </c>
      <c r="K1280" s="52">
        <f>[1]!b_dq_amount($A1280,日期设置!B$2,2,10000)</f>
        <v>0</v>
      </c>
      <c r="L1280" s="26">
        <f>[1]!b_info_latestpar(A1280,日期设置!$B$2)</f>
        <v>100</v>
      </c>
      <c r="M1280" s="6">
        <f>[1]!b_info_outstandingbalance($A1280,日期设置!B$2)</f>
        <v>10</v>
      </c>
      <c r="N1280" s="7" t="str">
        <f>[1]!b_info_latestissurercreditrating2(A1280,日期设置!$B$2,"102","1")</f>
        <v>AA</v>
      </c>
      <c r="O1280" s="8">
        <v>7</v>
      </c>
      <c r="P1280" s="9" t="str">
        <f>[1]!b_info_repurchasedate(A1280)</f>
        <v>2022-08-30</v>
      </c>
      <c r="Q1280" s="8" t="s">
        <v>16389</v>
      </c>
      <c r="R1280" s="2" t="str">
        <f>IF((--IF(P1280=0,Q1280,P1280))&gt;(--日期设置!$B$2),IF(P1280=0,Q1280,P1280),Q1280)</f>
        <v>2022-08-30</v>
      </c>
      <c r="S1280" s="2" t="s">
        <v>18162</v>
      </c>
      <c r="T1280" s="8">
        <f>[1]!b_anal_ptmyear($A1280,日期设置!$B$2)</f>
        <v>3.441095890410959</v>
      </c>
      <c r="U1280" s="8">
        <f>[1]!b_anal_termifexercise($A1280,日期设置!B$2)</f>
        <v>1.441095890410959</v>
      </c>
      <c r="V1280" s="10">
        <f>[1]!b_dq_dirtyprice(A1280,日期设置!$B$2)</f>
        <v>103.9123</v>
      </c>
      <c r="W1280" s="11">
        <f>IF(U1280=0,ROUNDUP((Q1280-日期设置!$B$2)/365,0),ROUNDUP((R1280-日期设置!$B$2)/365,0))</f>
        <v>2</v>
      </c>
      <c r="X1280" s="18">
        <f>_xlfn.IFNA(VLOOKUP(A1280,过往入选债券!A:D,4,0),2)</f>
        <v>2</v>
      </c>
      <c r="Y1280">
        <f>_xlfn.IFNA(VLOOKUP(C1280,[2]Sheet1!$A:$A,1,0),3)</f>
        <v>3</v>
      </c>
    </row>
    <row r="1281" spans="1:25" hidden="1" x14ac:dyDescent="0.2">
      <c r="A1281" s="21" t="s">
        <v>15108</v>
      </c>
      <c r="B1281" s="21" t="s">
        <v>15109</v>
      </c>
      <c r="C1281" s="37" t="s">
        <v>15110</v>
      </c>
      <c r="D1281" s="26" t="str">
        <f>[1]!b_calc_yield(A1281,日期设置!$B$2,F1281,1,R1281,1,O1281,L1281,S1281,)</f>
        <v>Fetching...</v>
      </c>
      <c r="E1281" s="26">
        <f t="shared" si="38"/>
        <v>34.298173544839791</v>
      </c>
      <c r="F1281" s="18">
        <f>[1]!b_dq_cleanprice($A1281,日期设置!B$2)</f>
        <v>100.991</v>
      </c>
      <c r="G1281" s="18" t="str">
        <f t="shared" si="39"/>
        <v>4.96 + 0</v>
      </c>
      <c r="H1281" s="27">
        <f>[1]!b_dq_pctchange($A1281,日期设置!$B$2,1)/100</f>
        <v>0</v>
      </c>
      <c r="I1281" s="26">
        <f>[1]!b_pq_pctchange(A1281,日期设置!$B$4,日期设置!$B$2,1)</f>
        <v>0</v>
      </c>
      <c r="J1281" s="26">
        <f>[1]!b_pq_pctchange(A1281,日期设置!$C$4,日期设置!$B$2,1)</f>
        <v>0</v>
      </c>
      <c r="K1281" s="52">
        <f>[1]!b_dq_amount($A1281,日期设置!B$2,2,10000)</f>
        <v>0</v>
      </c>
      <c r="L1281" s="26">
        <f>[1]!b_info_latestpar(A1281,日期设置!$B$2)</f>
        <v>100</v>
      </c>
      <c r="M1281" s="6">
        <f>[1]!b_info_outstandingbalance($A1281,日期设置!B$2)</f>
        <v>8.5</v>
      </c>
      <c r="N1281" s="7" t="str">
        <f>[1]!b_info_latestissurercreditrating2(A1281,日期设置!$B$2,"102","1")</f>
        <v>AA</v>
      </c>
      <c r="O1281" s="8">
        <v>7.2</v>
      </c>
      <c r="P1281" s="9">
        <f>[1]!b_info_repurchasedate(A1281)</f>
        <v>0</v>
      </c>
      <c r="Q1281" s="8" t="s">
        <v>16353</v>
      </c>
      <c r="R1281" s="2" t="str">
        <f>IF((--IF(P1281=0,Q1281,P1281))&gt;(--日期设置!$B$2),IF(P1281=0,Q1281,P1281),Q1281)</f>
        <v>2026-03-08</v>
      </c>
      <c r="S1281" s="2" t="s">
        <v>17852</v>
      </c>
      <c r="T1281" s="8">
        <f>[1]!b_anal_ptmyear($A1281,日期设置!$B$2)</f>
        <v>4.9616438356164387</v>
      </c>
      <c r="U1281" s="8">
        <f>[1]!b_anal_termifexercise($A1281,日期设置!B$2)</f>
        <v>0</v>
      </c>
      <c r="V1281" s="10">
        <f>[1]!b_dq_dirtyprice(A1281,日期设置!$B$2)</f>
        <v>101.2672</v>
      </c>
      <c r="W1281" s="11">
        <f>IF(U1281=0,ROUNDUP((Q1281-日期设置!$B$2)/365,0),ROUNDUP((R1281-日期设置!$B$2)/365,0))</f>
        <v>5</v>
      </c>
      <c r="X1281" s="18">
        <f>_xlfn.IFNA(VLOOKUP(A1281,过往入选债券!A:D,4,0),2)</f>
        <v>2</v>
      </c>
      <c r="Y1281">
        <f>_xlfn.IFNA(VLOOKUP(C1281,[2]Sheet1!$A:$A,1,0),3)</f>
        <v>3</v>
      </c>
    </row>
    <row r="1282" spans="1:25" hidden="1" x14ac:dyDescent="0.2">
      <c r="A1282" s="21" t="s">
        <v>12202</v>
      </c>
      <c r="B1282" s="21" t="s">
        <v>12203</v>
      </c>
      <c r="C1282" s="37" t="s">
        <v>12204</v>
      </c>
      <c r="D1282" s="26" t="str">
        <f>[1]!b_calc_yield(A1282,日期设置!$B$2,F1282,1,R1282,1,O1282,L1282,S1282,)</f>
        <v>Fetching...</v>
      </c>
      <c r="E1282" s="26">
        <f t="shared" ref="E1282:E1345" si="40">((O1282*W1282+L1282)/V1282-1)*100</f>
        <v>30.537561130493017</v>
      </c>
      <c r="F1282" s="18">
        <f>[1]!b_dq_cleanprice($A1282,日期设置!B$2)</f>
        <v>100</v>
      </c>
      <c r="G1282" s="18" t="str">
        <f t="shared" ref="G1282:G1345" si="41">LEFT(T1282,4)&amp;" + "&amp;LEFT(U1282,4)</f>
        <v>4.52 + 0</v>
      </c>
      <c r="H1282" s="27">
        <f>[1]!b_dq_pctchange($A1282,日期设置!$B$2,1)/100</f>
        <v>0</v>
      </c>
      <c r="I1282" s="26">
        <f>[1]!b_pq_pctchange(A1282,日期设置!$B$4,日期设置!$B$2,1)</f>
        <v>0</v>
      </c>
      <c r="J1282" s="26">
        <f>[1]!b_pq_pctchange(A1282,日期设置!$C$4,日期设置!$B$2,1)</f>
        <v>0</v>
      </c>
      <c r="K1282" s="52">
        <f>[1]!b_dq_amount($A1282,日期设置!B$2,2,10000)</f>
        <v>0</v>
      </c>
      <c r="L1282" s="26">
        <f>[1]!b_info_latestpar(A1282,日期设置!$B$2)</f>
        <v>100</v>
      </c>
      <c r="M1282" s="6">
        <f>[1]!b_info_outstandingbalance($A1282,日期设置!B$2)</f>
        <v>53</v>
      </c>
      <c r="N1282" s="7" t="str">
        <f>[1]!b_info_latestissurercreditrating2(A1282,日期设置!$B$2,"102","1")</f>
        <v>A</v>
      </c>
      <c r="O1282" s="8">
        <v>6.97</v>
      </c>
      <c r="P1282" s="9">
        <f>[1]!b_info_repurchasedate(A1282)</f>
        <v>0</v>
      </c>
      <c r="Q1282" s="8" t="s">
        <v>17426</v>
      </c>
      <c r="R1282" s="2" t="str">
        <f>IF((--IF(P1282=0,Q1282,P1282))&gt;(--日期设置!$B$2),IF(P1282=0,Q1282,P1282),Q1282)</f>
        <v>2025-09-30</v>
      </c>
      <c r="S1282" s="2" t="s">
        <v>18868</v>
      </c>
      <c r="T1282" s="8">
        <f>[1]!b_anal_ptmyear($A1282,日期设置!$B$2)</f>
        <v>4.5260273972602736</v>
      </c>
      <c r="U1282" s="8">
        <f>[1]!b_anal_termifexercise($A1282,日期设置!B$2)</f>
        <v>0</v>
      </c>
      <c r="V1282" s="10">
        <f>[1]!b_dq_dirtyprice(A1282,日期设置!$B$2)</f>
        <v>103.3036</v>
      </c>
      <c r="W1282" s="11">
        <f>IF(U1282=0,ROUNDUP((Q1282-日期设置!$B$2)/365,0),ROUNDUP((R1282-日期设置!$B$2)/365,0))</f>
        <v>5</v>
      </c>
      <c r="X1282" s="18">
        <f>_xlfn.IFNA(VLOOKUP(A1282,过往入选债券!A:D,4,0),2)</f>
        <v>2</v>
      </c>
      <c r="Y1282">
        <f>_xlfn.IFNA(VLOOKUP(C1282,[2]Sheet1!$A:$A,1,0),3)</f>
        <v>3</v>
      </c>
    </row>
    <row r="1283" spans="1:25" hidden="1" x14ac:dyDescent="0.2">
      <c r="A1283" s="21" t="s">
        <v>6127</v>
      </c>
      <c r="B1283" s="21" t="s">
        <v>6128</v>
      </c>
      <c r="C1283" s="37" t="s">
        <v>412</v>
      </c>
      <c r="D1283" s="26" t="str">
        <f>[1]!b_calc_yield(A1283,日期设置!$B$2,F1283,1,R1283,1,O1283,L1283,S1283,)</f>
        <v>Fetching...</v>
      </c>
      <c r="E1283" s="26">
        <f t="shared" si="40"/>
        <v>11.28112393935179</v>
      </c>
      <c r="F1283" s="18">
        <f>[1]!b_dq_cleanprice($A1283,日期设置!B$2)</f>
        <v>99.717799999999997</v>
      </c>
      <c r="G1283" s="18" t="str">
        <f t="shared" si="41"/>
        <v>1.65 + 0</v>
      </c>
      <c r="H1283" s="27">
        <f>[1]!b_dq_pctchange($A1283,日期设置!$B$2,1)/100</f>
        <v>0</v>
      </c>
      <c r="I1283" s="26">
        <f>[1]!b_pq_pctchange(A1283,日期设置!$B$4,日期设置!$B$2,1)</f>
        <v>0</v>
      </c>
      <c r="J1283" s="26">
        <f>[1]!b_pq_pctchange(A1283,日期设置!$C$4,日期设置!$B$2,1)</f>
        <v>0</v>
      </c>
      <c r="K1283" s="52">
        <f>[1]!b_dq_amount($A1283,日期设置!B$2,2,10000)</f>
        <v>0</v>
      </c>
      <c r="L1283" s="26">
        <f>[1]!b_info_latestpar(A1283,日期设置!$B$2)</f>
        <v>100</v>
      </c>
      <c r="M1283" s="6">
        <f>[1]!b_info_outstandingbalance($A1283,日期设置!B$2)</f>
        <v>8</v>
      </c>
      <c r="N1283" s="7" t="str">
        <f>[1]!b_info_latestissurercreditrating2(A1283,日期设置!$B$2,"102","1")</f>
        <v>AA</v>
      </c>
      <c r="O1283" s="8">
        <v>6.8</v>
      </c>
      <c r="P1283" s="9">
        <f>[1]!b_info_repurchasedate(A1283)</f>
        <v>0</v>
      </c>
      <c r="Q1283" s="8" t="s">
        <v>16270</v>
      </c>
      <c r="R1283" s="2" t="str">
        <f>IF((--IF(P1283=0,Q1283,P1283))&gt;(--日期设置!$B$2),IF(P1283=0,Q1283,P1283),Q1283)</f>
        <v>2022-11-15</v>
      </c>
      <c r="S1283" s="2" t="s">
        <v>18413</v>
      </c>
      <c r="T1283" s="8">
        <f>[1]!b_anal_ptmyear($A1283,日期设置!$B$2)</f>
        <v>1.6520547945205479</v>
      </c>
      <c r="U1283" s="8">
        <f>[1]!b_anal_termifexercise($A1283,日期设置!B$2)</f>
        <v>0</v>
      </c>
      <c r="V1283" s="10">
        <f>[1]!b_dq_dirtyprice(A1283,日期设置!$B$2)</f>
        <v>102.0838</v>
      </c>
      <c r="W1283" s="11">
        <f>IF(U1283=0,ROUNDUP((Q1283-日期设置!$B$2)/365,0),ROUNDUP((R1283-日期设置!$B$2)/365,0))</f>
        <v>2</v>
      </c>
      <c r="X1283" s="18">
        <f>_xlfn.IFNA(VLOOKUP(A1283,过往入选债券!A:D,4,0),2)</f>
        <v>2</v>
      </c>
      <c r="Y1283">
        <f>_xlfn.IFNA(VLOOKUP(C1283,[2]Sheet1!$A:$A,1,0),3)</f>
        <v>3</v>
      </c>
    </row>
    <row r="1284" spans="1:25" hidden="1" x14ac:dyDescent="0.2">
      <c r="A1284" s="21" t="s">
        <v>3838</v>
      </c>
      <c r="B1284" s="21" t="s">
        <v>3839</v>
      </c>
      <c r="C1284" s="37" t="s">
        <v>25</v>
      </c>
      <c r="D1284" s="26" t="str">
        <f>[1]!b_calc_yield(A1284,日期设置!$B$2,F1284,1,R1284,1,O1284,L1284,S1284,)</f>
        <v>Fetching...</v>
      </c>
      <c r="E1284" s="26">
        <f t="shared" si="40"/>
        <v>12.694796685684317</v>
      </c>
      <c r="F1284" s="18">
        <f>[1]!b_dq_cleanprice($A1284,日期设置!B$2)</f>
        <v>98.22</v>
      </c>
      <c r="G1284" s="18" t="str">
        <f t="shared" si="41"/>
        <v>1.83 + 0</v>
      </c>
      <c r="H1284" s="27">
        <f>[1]!b_dq_pctchange($A1284,日期设置!$B$2,1)/100</f>
        <v>0</v>
      </c>
      <c r="I1284" s="26">
        <f>[1]!b_pq_pctchange(A1284,日期设置!$B$4,日期设置!$B$2,1)</f>
        <v>0</v>
      </c>
      <c r="J1284" s="26">
        <f>[1]!b_pq_pctchange(A1284,日期设置!$C$4,日期设置!$B$2,1)</f>
        <v>0</v>
      </c>
      <c r="K1284" s="52">
        <f>[1]!b_dq_amount($A1284,日期设置!B$2,2,10000)</f>
        <v>0</v>
      </c>
      <c r="L1284" s="26">
        <f>[1]!b_info_latestpar(A1284,日期设置!$B$2)</f>
        <v>100</v>
      </c>
      <c r="M1284" s="6">
        <f>[1]!b_info_outstandingbalance($A1284,日期设置!B$2)</f>
        <v>5</v>
      </c>
      <c r="N1284" s="7">
        <f>[1]!b_info_latestissurercreditrating2(A1284,日期设置!$B$2,"102","1")</f>
        <v>0</v>
      </c>
      <c r="O1284" s="8">
        <v>5.9</v>
      </c>
      <c r="P1284" s="9">
        <f>[1]!b_info_repurchasedate(A1284)</f>
        <v>0</v>
      </c>
      <c r="Q1284" s="8" t="s">
        <v>16503</v>
      </c>
      <c r="R1284" s="2" t="str">
        <f>IF((--IF(P1284=0,Q1284,P1284))&gt;(--日期设置!$B$2),IF(P1284=0,Q1284,P1284),Q1284)</f>
        <v>2023-01-20</v>
      </c>
      <c r="S1284" s="2" t="s">
        <v>18258</v>
      </c>
      <c r="T1284" s="8">
        <f>[1]!b_anal_ptmyear($A1284,日期设置!$B$2)</f>
        <v>1.8328767123287673</v>
      </c>
      <c r="U1284" s="8">
        <f>[1]!b_anal_termifexercise($A1284,日期设置!B$2)</f>
        <v>0</v>
      </c>
      <c r="V1284" s="10">
        <f>[1]!b_dq_dirtyprice(A1284,日期设置!$B$2)</f>
        <v>99.206000000000003</v>
      </c>
      <c r="W1284" s="11">
        <f>IF(U1284=0,ROUNDUP((Q1284-日期设置!$B$2)/365,0),ROUNDUP((R1284-日期设置!$B$2)/365,0))</f>
        <v>2</v>
      </c>
      <c r="X1284" s="18">
        <f>_xlfn.IFNA(VLOOKUP(A1284,过往入选债券!A:D,4,0),2)</f>
        <v>2</v>
      </c>
      <c r="Y1284" t="str">
        <f>_xlfn.IFNA(VLOOKUP(C1284,[2]Sheet1!$A:$A,1,0),3)</f>
        <v>大同煤矿集团有限责任公司</v>
      </c>
    </row>
    <row r="1285" spans="1:25" hidden="1" x14ac:dyDescent="0.2">
      <c r="A1285" s="21" t="s">
        <v>9121</v>
      </c>
      <c r="B1285" s="21" t="s">
        <v>9122</v>
      </c>
      <c r="C1285" s="37" t="s">
        <v>9123</v>
      </c>
      <c r="D1285" s="26" t="str">
        <f>[1]!b_calc_yield(A1285,日期设置!$B$2,F1285,1,R1285,1,O1285,L1285,S1285,)</f>
        <v>Fetching...</v>
      </c>
      <c r="E1285" s="26">
        <f t="shared" si="40"/>
        <v>9.6782386829375344</v>
      </c>
      <c r="F1285" s="18">
        <f>[1]!b_dq_cleanprice($A1285,日期设置!B$2)</f>
        <v>100.0089</v>
      </c>
      <c r="G1285" s="18" t="str">
        <f t="shared" si="41"/>
        <v>3.43 + 1.43</v>
      </c>
      <c r="H1285" s="27">
        <f>[1]!b_dq_pctchange($A1285,日期设置!$B$2,1)/100</f>
        <v>0</v>
      </c>
      <c r="I1285" s="26">
        <f>[1]!b_pq_pctchange(A1285,日期设置!$B$4,日期设置!$B$2,1)</f>
        <v>0</v>
      </c>
      <c r="J1285" s="26">
        <f>[1]!b_pq_pctchange(A1285,日期设置!$C$4,日期设置!$B$2,1)</f>
        <v>-0.6860986814273704</v>
      </c>
      <c r="K1285" s="52">
        <f>[1]!b_dq_amount($A1285,日期设置!B$2,2,10000)</f>
        <v>0</v>
      </c>
      <c r="L1285" s="26">
        <f>[1]!b_info_latestpar(A1285,日期设置!$B$2)</f>
        <v>100</v>
      </c>
      <c r="M1285" s="6">
        <f>[1]!b_info_outstandingbalance($A1285,日期设置!B$2)</f>
        <v>9</v>
      </c>
      <c r="N1285" s="7" t="str">
        <f>[1]!b_info_latestissurercreditrating2(A1285,日期设置!$B$2,"102","1")</f>
        <v>AA</v>
      </c>
      <c r="O1285" s="8">
        <v>7</v>
      </c>
      <c r="P1285" s="9" t="str">
        <f>[1]!b_info_repurchasedate(A1285)</f>
        <v>2022-08-29</v>
      </c>
      <c r="Q1285" s="8" t="s">
        <v>16107</v>
      </c>
      <c r="R1285" s="2" t="str">
        <f>IF((--IF(P1285=0,Q1285,P1285))&gt;(--日期设置!$B$2),IF(P1285=0,Q1285,P1285),Q1285)</f>
        <v>2022-08-29</v>
      </c>
      <c r="S1285" s="2" t="s">
        <v>17892</v>
      </c>
      <c r="T1285" s="8">
        <f>[1]!b_anal_ptmyear($A1285,日期设置!$B$2)</f>
        <v>3.4383561643835616</v>
      </c>
      <c r="U1285" s="8">
        <f>[1]!b_anal_termifexercise($A1285,日期设置!B$2)</f>
        <v>1.4383561643835616</v>
      </c>
      <c r="V1285" s="10">
        <f>[1]!b_dq_dirtyprice(A1285,日期设置!$B$2)</f>
        <v>103.9404</v>
      </c>
      <c r="W1285" s="11">
        <f>IF(U1285=0,ROUNDUP((Q1285-日期设置!$B$2)/365,0),ROUNDUP((R1285-日期设置!$B$2)/365,0))</f>
        <v>2</v>
      </c>
      <c r="X1285" s="18">
        <f>_xlfn.IFNA(VLOOKUP(A1285,过往入选债券!A:D,4,0),2)</f>
        <v>2</v>
      </c>
      <c r="Y1285">
        <f>_xlfn.IFNA(VLOOKUP(C1285,[2]Sheet1!$A:$A,1,0),3)</f>
        <v>3</v>
      </c>
    </row>
    <row r="1286" spans="1:25" hidden="1" x14ac:dyDescent="0.2">
      <c r="A1286" s="21" t="s">
        <v>2321</v>
      </c>
      <c r="B1286" s="21" t="s">
        <v>2322</v>
      </c>
      <c r="C1286" s="37" t="s">
        <v>2066</v>
      </c>
      <c r="D1286" s="26" t="str">
        <f>[1]!b_calc_yield(A1286,日期设置!$B$2,F1286,1,R1286,1,O1286,L1286,S1286,)</f>
        <v>Fetching...</v>
      </c>
      <c r="E1286" s="26">
        <f t="shared" si="40"/>
        <v>5.0452196064738386</v>
      </c>
      <c r="F1286" s="18">
        <f>[1]!b_dq_cleanprice($A1286,日期设置!B$2)</f>
        <v>99.807500000000005</v>
      </c>
      <c r="G1286" s="18" t="str">
        <f t="shared" si="41"/>
        <v>0.72 + 0</v>
      </c>
      <c r="H1286" s="27">
        <f>[1]!b_dq_pctchange($A1286,日期设置!$B$2,1)/100</f>
        <v>0</v>
      </c>
      <c r="I1286" s="26">
        <f>[1]!b_pq_pctchange(A1286,日期设置!$B$4,日期设置!$B$2,1)</f>
        <v>0</v>
      </c>
      <c r="J1286" s="26">
        <f>[1]!b_pq_pctchange(A1286,日期设置!$C$4,日期设置!$B$2,1)</f>
        <v>0</v>
      </c>
      <c r="K1286" s="52">
        <f>[1]!b_dq_amount($A1286,日期设置!B$2,2,10000)</f>
        <v>0</v>
      </c>
      <c r="L1286" s="26">
        <f>[1]!b_info_latestpar(A1286,日期设置!$B$2)</f>
        <v>100</v>
      </c>
      <c r="M1286" s="6">
        <f>[1]!b_info_outstandingbalance($A1286,日期设置!B$2)</f>
        <v>6</v>
      </c>
      <c r="N1286" s="7">
        <f>[1]!b_info_latestissurercreditrating2(A1286,日期设置!$B$2,"102","1")</f>
        <v>0</v>
      </c>
      <c r="O1286" s="8">
        <v>6.8</v>
      </c>
      <c r="P1286" s="9">
        <f>[1]!b_info_repurchasedate(A1286)</f>
        <v>0</v>
      </c>
      <c r="Q1286" s="8" t="s">
        <v>16549</v>
      </c>
      <c r="R1286" s="2" t="str">
        <f>IF((--IF(P1286=0,Q1286,P1286))&gt;(--日期设置!$B$2),IF(P1286=0,Q1286,P1286),Q1286)</f>
        <v>2021-12-12</v>
      </c>
      <c r="S1286" s="2" t="s">
        <v>18163</v>
      </c>
      <c r="T1286" s="8">
        <f>[1]!b_anal_ptmyear($A1286,日期设置!$B$2)</f>
        <v>0.72602739726027399</v>
      </c>
      <c r="U1286" s="8">
        <f>[1]!b_anal_termifexercise($A1286,日期设置!B$2)</f>
        <v>0</v>
      </c>
      <c r="V1286" s="10">
        <f>[1]!b_dq_dirtyprice(A1286,日期设置!$B$2)</f>
        <v>101.6705</v>
      </c>
      <c r="W1286" s="11">
        <f>IF(U1286=0,ROUNDUP((Q1286-日期设置!$B$2)/365,0),ROUNDUP((R1286-日期设置!$B$2)/365,0))</f>
        <v>1</v>
      </c>
      <c r="X1286" s="18">
        <f>_xlfn.IFNA(VLOOKUP(A1286,过往入选债券!A:D,4,0),2)</f>
        <v>2</v>
      </c>
      <c r="Y1286">
        <f>_xlfn.IFNA(VLOOKUP(C1286,[2]Sheet1!$A:$A,1,0),3)</f>
        <v>3</v>
      </c>
    </row>
    <row r="1287" spans="1:25" hidden="1" x14ac:dyDescent="0.2">
      <c r="A1287" s="21" t="s">
        <v>14759</v>
      </c>
      <c r="B1287" s="21" t="s">
        <v>14760</v>
      </c>
      <c r="C1287" s="37" t="s">
        <v>14364</v>
      </c>
      <c r="D1287" s="26" t="str">
        <f>[1]!b_calc_yield(A1287,日期设置!$B$2,F1287,1,R1287,1,O1287,L1287,S1287,)</f>
        <v>Fetching...</v>
      </c>
      <c r="E1287" s="26">
        <f t="shared" si="40"/>
        <v>30.791058440856855</v>
      </c>
      <c r="F1287" s="18">
        <f>[1]!b_dq_cleanprice($A1287,日期设置!B$2)</f>
        <v>102.4302</v>
      </c>
      <c r="G1287" s="18" t="str">
        <f t="shared" si="41"/>
        <v>4.59 + 0</v>
      </c>
      <c r="H1287" s="27">
        <f>[1]!b_dq_pctchange($A1287,日期设置!$B$2,1)/100</f>
        <v>0</v>
      </c>
      <c r="I1287" s="26">
        <f>[1]!b_pq_pctchange(A1287,日期设置!$B$4,日期设置!$B$2,1)</f>
        <v>0</v>
      </c>
      <c r="J1287" s="26">
        <f>[1]!b_pq_pctchange(A1287,日期设置!$C$4,日期设置!$B$2,1)</f>
        <v>0</v>
      </c>
      <c r="K1287" s="52">
        <f>[1]!b_dq_amount($A1287,日期设置!B$2,2,10000)</f>
        <v>0</v>
      </c>
      <c r="L1287" s="26">
        <f>[1]!b_info_latestpar(A1287,日期设置!$B$2)</f>
        <v>100</v>
      </c>
      <c r="M1287" s="6">
        <f>[1]!b_info_outstandingbalance($A1287,日期设置!B$2)</f>
        <v>3.3</v>
      </c>
      <c r="N1287" s="7" t="str">
        <f>[1]!b_info_latestissurercreditrating2(A1287,日期设置!$B$2,"102","1")</f>
        <v>AA-</v>
      </c>
      <c r="O1287" s="8">
        <v>7.6</v>
      </c>
      <c r="P1287" s="9">
        <f>[1]!b_info_repurchasedate(A1287)</f>
        <v>0</v>
      </c>
      <c r="Q1287" s="8" t="s">
        <v>17335</v>
      </c>
      <c r="R1287" s="2" t="str">
        <f>IF((--IF(P1287=0,Q1287,P1287))&gt;(--日期设置!$B$2),IF(P1287=0,Q1287,P1287),Q1287)</f>
        <v>2025-10-25</v>
      </c>
      <c r="S1287" s="2" t="s">
        <v>18039</v>
      </c>
      <c r="T1287" s="8">
        <f>[1]!b_anal_ptmyear($A1287,日期设置!$B$2)</f>
        <v>4.5945205479452058</v>
      </c>
      <c r="U1287" s="8">
        <f>[1]!b_anal_termifexercise($A1287,日期设置!B$2)</f>
        <v>0</v>
      </c>
      <c r="V1287" s="10">
        <f>[1]!b_dq_dirtyprice(A1287,日期设置!$B$2)</f>
        <v>105.51179999999999</v>
      </c>
      <c r="W1287" s="11">
        <f>IF(U1287=0,ROUNDUP((Q1287-日期设置!$B$2)/365,0),ROUNDUP((R1287-日期设置!$B$2)/365,0))</f>
        <v>5</v>
      </c>
      <c r="X1287" s="18">
        <f>_xlfn.IFNA(VLOOKUP(A1287,过往入选债券!A:D,4,0),2)</f>
        <v>2</v>
      </c>
      <c r="Y1287">
        <f>_xlfn.IFNA(VLOOKUP(C1287,[2]Sheet1!$A:$A,1,0),3)</f>
        <v>3</v>
      </c>
    </row>
    <row r="1288" spans="1:25" hidden="1" x14ac:dyDescent="0.2">
      <c r="A1288" s="21" t="s">
        <v>14632</v>
      </c>
      <c r="B1288" s="21" t="s">
        <v>14633</v>
      </c>
      <c r="C1288" s="37" t="s">
        <v>14634</v>
      </c>
      <c r="D1288" s="26" t="str">
        <f>[1]!b_calc_yield(A1288,日期设置!$B$2,F1288,1,R1288,1,O1288,L1288,S1288,)</f>
        <v>Fetching...</v>
      </c>
      <c r="E1288" s="26">
        <f t="shared" si="40"/>
        <v>28.783474504551588</v>
      </c>
      <c r="F1288" s="18">
        <f>[1]!b_dq_cleanprice($A1288,日期设置!B$2)</f>
        <v>103.8</v>
      </c>
      <c r="G1288" s="18" t="str">
        <f t="shared" si="41"/>
        <v>4.38 + 0</v>
      </c>
      <c r="H1288" s="27">
        <f>[1]!b_dq_pctchange($A1288,日期设置!$B$2,1)/100</f>
        <v>0</v>
      </c>
      <c r="I1288" s="26">
        <f>[1]!b_pq_pctchange(A1288,日期设置!$B$4,日期设置!$B$2,1)</f>
        <v>0</v>
      </c>
      <c r="J1288" s="26">
        <f>[1]!b_pq_pctchange(A1288,日期设置!$C$4,日期设置!$B$2,1)</f>
        <v>0</v>
      </c>
      <c r="K1288" s="52">
        <f>[1]!b_dq_amount($A1288,日期设置!B$2,2,10000)</f>
        <v>0</v>
      </c>
      <c r="L1288" s="26">
        <f>[1]!b_info_latestpar(A1288,日期设置!$B$2)</f>
        <v>100</v>
      </c>
      <c r="M1288" s="6">
        <f>[1]!b_info_outstandingbalance($A1288,日期设置!B$2)</f>
        <v>7</v>
      </c>
      <c r="N1288" s="7" t="str">
        <f>[1]!b_info_latestissurercreditrating2(A1288,日期设置!$B$2,"102","1")</f>
        <v>AA</v>
      </c>
      <c r="O1288" s="8">
        <v>8</v>
      </c>
      <c r="P1288" s="9">
        <f>[1]!b_info_repurchasedate(A1288)</f>
        <v>0</v>
      </c>
      <c r="Q1288" s="8" t="s">
        <v>17025</v>
      </c>
      <c r="R1288" s="2" t="str">
        <f>IF((--IF(P1288=0,Q1288,P1288))&gt;(--日期设置!$B$2),IF(P1288=0,Q1288,P1288),Q1288)</f>
        <v>2025-08-10</v>
      </c>
      <c r="S1288" s="2" t="s">
        <v>18103</v>
      </c>
      <c r="T1288" s="8">
        <f>[1]!b_anal_ptmyear($A1288,日期设置!$B$2)</f>
        <v>4.3863013698630136</v>
      </c>
      <c r="U1288" s="8">
        <f>[1]!b_anal_termifexercise($A1288,日期设置!B$2)</f>
        <v>0</v>
      </c>
      <c r="V1288" s="10">
        <f>[1]!b_dq_dirtyprice(A1288,日期设置!$B$2)</f>
        <v>108.70959999999999</v>
      </c>
      <c r="W1288" s="11">
        <f>IF(U1288=0,ROUNDUP((Q1288-日期设置!$B$2)/365,0),ROUNDUP((R1288-日期设置!$B$2)/365,0))</f>
        <v>5</v>
      </c>
      <c r="X1288" s="18">
        <f>_xlfn.IFNA(VLOOKUP(A1288,过往入选债券!A:D,4,0),2)</f>
        <v>2</v>
      </c>
      <c r="Y1288">
        <f>_xlfn.IFNA(VLOOKUP(C1288,[2]Sheet1!$A:$A,1,0),3)</f>
        <v>3</v>
      </c>
    </row>
    <row r="1289" spans="1:25" hidden="1" x14ac:dyDescent="0.2">
      <c r="A1289" s="21" t="s">
        <v>15358</v>
      </c>
      <c r="B1289" s="21" t="s">
        <v>15359</v>
      </c>
      <c r="C1289" s="37" t="s">
        <v>12008</v>
      </c>
      <c r="D1289" s="26" t="str">
        <f>[1]!b_calc_yield(A1289,日期设置!$B$2,F1289,1,R1289,1,O1289,L1289,S1289,)</f>
        <v>Fetching...</v>
      </c>
      <c r="E1289" s="26">
        <f t="shared" si="40"/>
        <v>35.056772479844355</v>
      </c>
      <c r="F1289" s="18">
        <f>[1]!b_dq_cleanprice($A1289,日期设置!B$2)</f>
        <v>101.91030000000001</v>
      </c>
      <c r="G1289" s="18" t="str">
        <f t="shared" si="41"/>
        <v>5.32 + 0</v>
      </c>
      <c r="H1289" s="27">
        <f>[1]!b_dq_pctchange($A1289,日期设置!$B$2,1)/100</f>
        <v>0</v>
      </c>
      <c r="I1289" s="26">
        <f>[1]!b_pq_pctchange(A1289,日期设置!$B$4,日期设置!$B$2,1)</f>
        <v>0</v>
      </c>
      <c r="J1289" s="26">
        <f>[1]!b_pq_pctchange(A1289,日期设置!$C$4,日期设置!$B$2,1)</f>
        <v>0</v>
      </c>
      <c r="K1289" s="52">
        <f>[1]!b_dq_amount($A1289,日期设置!B$2,2,10000)</f>
        <v>0</v>
      </c>
      <c r="L1289" s="26">
        <f>[1]!b_info_latestpar(A1289,日期设置!$B$2)</f>
        <v>100</v>
      </c>
      <c r="M1289" s="6">
        <f>[1]!b_info_outstandingbalance($A1289,日期设置!B$2)</f>
        <v>5</v>
      </c>
      <c r="N1289" s="7" t="str">
        <f>[1]!b_info_latestissurercreditrating2(A1289,日期设置!$B$2,"102","1")</f>
        <v>AA</v>
      </c>
      <c r="O1289" s="8">
        <v>7.4</v>
      </c>
      <c r="P1289" s="9">
        <f>[1]!b_info_repurchasedate(A1289)</f>
        <v>0</v>
      </c>
      <c r="Q1289" s="8" t="s">
        <v>17451</v>
      </c>
      <c r="R1289" s="2" t="str">
        <f>IF((--IF(P1289=0,Q1289,P1289))&gt;(--日期设置!$B$2),IF(P1289=0,Q1289,P1289),Q1289)</f>
        <v>2026-07-18</v>
      </c>
      <c r="S1289" s="2" t="s">
        <v>18216</v>
      </c>
      <c r="T1289" s="8">
        <f>[1]!b_anal_ptmyear($A1289,日期设置!$B$2)</f>
        <v>5.3232876712328769</v>
      </c>
      <c r="U1289" s="8">
        <f>[1]!b_anal_termifexercise($A1289,日期设置!B$2)</f>
        <v>0</v>
      </c>
      <c r="V1289" s="10">
        <f>[1]!b_dq_dirtyprice(A1289,日期设置!$B$2)</f>
        <v>106.91800000000001</v>
      </c>
      <c r="W1289" s="11">
        <f>IF(U1289=0,ROUNDUP((Q1289-日期设置!$B$2)/365,0),ROUNDUP((R1289-日期设置!$B$2)/365,0))</f>
        <v>6</v>
      </c>
      <c r="X1289" s="18">
        <f>_xlfn.IFNA(VLOOKUP(A1289,过往入选债券!A:D,4,0),2)</f>
        <v>2</v>
      </c>
      <c r="Y1289">
        <f>_xlfn.IFNA(VLOOKUP(C1289,[2]Sheet1!$A:$A,1,0),3)</f>
        <v>3</v>
      </c>
    </row>
    <row r="1290" spans="1:25" hidden="1" x14ac:dyDescent="0.2">
      <c r="A1290" s="21" t="s">
        <v>645</v>
      </c>
      <c r="B1290" s="21" t="s">
        <v>646</v>
      </c>
      <c r="C1290" s="37" t="s">
        <v>38</v>
      </c>
      <c r="D1290" s="26" t="str">
        <f>[1]!b_calc_yield(A1290,日期设置!$B$2,F1290,1,R1290,1,O1290,L1290,S1290,)</f>
        <v>Fetching...</v>
      </c>
      <c r="E1290" s="26">
        <f t="shared" si="40"/>
        <v>4.7942888110638959</v>
      </c>
      <c r="F1290" s="18">
        <f>[1]!b_dq_cleanprice($A1290,日期设置!B$2)</f>
        <v>98.648399999999995</v>
      </c>
      <c r="G1290" s="18" t="str">
        <f t="shared" si="41"/>
        <v>0.69 + 0</v>
      </c>
      <c r="H1290" s="27">
        <f>[1]!b_dq_pctchange($A1290,日期设置!$B$2,1)/100</f>
        <v>0</v>
      </c>
      <c r="I1290" s="26">
        <f>[1]!b_pq_pctchange(A1290,日期设置!$B$4,日期设置!$B$2,1)</f>
        <v>0</v>
      </c>
      <c r="J1290" s="26">
        <f>[1]!b_pq_pctchange(A1290,日期设置!$C$4,日期设置!$B$2,1)</f>
        <v>0</v>
      </c>
      <c r="K1290" s="52">
        <f>[1]!b_dq_amount($A1290,日期设置!B$2,2,10000)</f>
        <v>0</v>
      </c>
      <c r="L1290" s="26">
        <f>[1]!b_info_latestpar(A1290,日期设置!$B$2)</f>
        <v>100</v>
      </c>
      <c r="M1290" s="6">
        <f>[1]!b_info_outstandingbalance($A1290,日期设置!B$2)</f>
        <v>12</v>
      </c>
      <c r="N1290" s="7">
        <f>[1]!b_info_latestissurercreditrating2(A1290,日期设置!$B$2,"102","1")</f>
        <v>0</v>
      </c>
      <c r="O1290" s="8">
        <v>5</v>
      </c>
      <c r="P1290" s="9">
        <f>[1]!b_info_repurchasedate(A1290)</f>
        <v>0</v>
      </c>
      <c r="Q1290" s="8" t="s">
        <v>16114</v>
      </c>
      <c r="R1290" s="2" t="str">
        <f>IF((--IF(P1290=0,Q1290,P1290))&gt;(--日期设置!$B$2),IF(P1290=0,Q1290,P1290),Q1290)</f>
        <v>2021-11-29</v>
      </c>
      <c r="S1290" s="2" t="s">
        <v>17900</v>
      </c>
      <c r="T1290" s="8">
        <f>[1]!b_anal_ptmyear($A1290,日期设置!$B$2)</f>
        <v>0.69041095890410964</v>
      </c>
      <c r="U1290" s="8">
        <f>[1]!b_anal_termifexercise($A1290,日期设置!B$2)</f>
        <v>0</v>
      </c>
      <c r="V1290" s="10">
        <f>[1]!b_dq_dirtyprice(A1290,日期设置!$B$2)</f>
        <v>100.19629999999999</v>
      </c>
      <c r="W1290" s="11">
        <f>IF(U1290=0,ROUNDUP((Q1290-日期设置!$B$2)/365,0),ROUNDUP((R1290-日期设置!$B$2)/365,0))</f>
        <v>1</v>
      </c>
      <c r="X1290" s="18">
        <f>_xlfn.IFNA(VLOOKUP(A1290,过往入选债券!A:D,4,0),2)</f>
        <v>2</v>
      </c>
      <c r="Y1290">
        <f>_xlfn.IFNA(VLOOKUP(C1290,[2]Sheet1!$A:$A,1,0),3)</f>
        <v>3</v>
      </c>
    </row>
    <row r="1291" spans="1:25" hidden="1" x14ac:dyDescent="0.2">
      <c r="A1291" s="21" t="s">
        <v>15174</v>
      </c>
      <c r="B1291" s="21" t="s">
        <v>15175</v>
      </c>
      <c r="C1291" s="37" t="s">
        <v>11644</v>
      </c>
      <c r="D1291" s="26" t="str">
        <f>[1]!b_calc_yield(A1291,日期设置!$B$2,F1291,1,R1291,1,O1291,L1291,S1291,)</f>
        <v>Fetching...</v>
      </c>
      <c r="E1291" s="26">
        <f t="shared" si="40"/>
        <v>32.041461738557906</v>
      </c>
      <c r="F1291" s="18">
        <f>[1]!b_dq_cleanprice($A1291,日期设置!B$2)</f>
        <v>103.52679999999999</v>
      </c>
      <c r="G1291" s="18" t="str">
        <f t="shared" si="41"/>
        <v>5.01 + 0</v>
      </c>
      <c r="H1291" s="27">
        <f>[1]!b_dq_pctchange($A1291,日期设置!$B$2,1)/100</f>
        <v>0</v>
      </c>
      <c r="I1291" s="26">
        <f>[1]!b_pq_pctchange(A1291,日期设置!$B$4,日期设置!$B$2,1)</f>
        <v>0</v>
      </c>
      <c r="J1291" s="26">
        <f>[1]!b_pq_pctchange(A1291,日期设置!$C$4,日期设置!$B$2,1)</f>
        <v>0</v>
      </c>
      <c r="K1291" s="52">
        <f>[1]!b_dq_amount($A1291,日期设置!B$2,2,10000)</f>
        <v>0</v>
      </c>
      <c r="L1291" s="26">
        <f>[1]!b_info_latestpar(A1291,日期设置!$B$2)</f>
        <v>100</v>
      </c>
      <c r="M1291" s="6">
        <f>[1]!b_info_outstandingbalance($A1291,日期设置!B$2)</f>
        <v>12</v>
      </c>
      <c r="N1291" s="7" t="str">
        <f>[1]!b_info_latestissurercreditrating2(A1291,日期设置!$B$2,"102","1")</f>
        <v>AA</v>
      </c>
      <c r="O1291" s="8">
        <v>7.8</v>
      </c>
      <c r="P1291" s="9">
        <f>[1]!b_info_repurchasedate(A1291)</f>
        <v>0</v>
      </c>
      <c r="Q1291" s="8" t="s">
        <v>17417</v>
      </c>
      <c r="R1291" s="2" t="str">
        <f>IF((--IF(P1291=0,Q1291,P1291))&gt;(--日期设置!$B$2),IF(P1291=0,Q1291,P1291),Q1291)</f>
        <v>2026-03-29</v>
      </c>
      <c r="S1291" s="2" t="s">
        <v>18641</v>
      </c>
      <c r="T1291" s="8">
        <f>[1]!b_anal_ptmyear($A1291,日期设置!$B$2)</f>
        <v>5.0191780821917806</v>
      </c>
      <c r="U1291" s="8">
        <f>[1]!b_anal_termifexercise($A1291,日期设置!B$2)</f>
        <v>0</v>
      </c>
      <c r="V1291" s="10">
        <f>[1]!b_dq_dirtyprice(A1291,日期设置!$B$2)</f>
        <v>111.1772</v>
      </c>
      <c r="W1291" s="11">
        <f>IF(U1291=0,ROUNDUP((Q1291-日期设置!$B$2)/365,0),ROUNDUP((R1291-日期设置!$B$2)/365,0))</f>
        <v>6</v>
      </c>
      <c r="X1291" s="18">
        <f>_xlfn.IFNA(VLOOKUP(A1291,过往入选债券!A:D,4,0),2)</f>
        <v>2</v>
      </c>
      <c r="Y1291">
        <f>_xlfn.IFNA(VLOOKUP(C1291,[2]Sheet1!$A:$A,1,0),3)</f>
        <v>3</v>
      </c>
    </row>
    <row r="1292" spans="1:25" hidden="1" x14ac:dyDescent="0.2">
      <c r="A1292" s="21" t="s">
        <v>3442</v>
      </c>
      <c r="B1292" s="21" t="s">
        <v>3443</v>
      </c>
      <c r="C1292" s="37" t="s">
        <v>1982</v>
      </c>
      <c r="D1292" s="26" t="str">
        <f>[1]!b_calc_yield(A1292,日期设置!$B$2,F1292,1,R1292,1,O1292,L1292,S1292,)</f>
        <v>Fetching...</v>
      </c>
      <c r="E1292" s="26">
        <f t="shared" si="40"/>
        <v>10.033793261371882</v>
      </c>
      <c r="F1292" s="18">
        <f>[1]!b_dq_cleanprice($A1292,日期设置!B$2)</f>
        <v>98</v>
      </c>
      <c r="G1292" s="18" t="str">
        <f t="shared" si="41"/>
        <v>1.47 + 0</v>
      </c>
      <c r="H1292" s="27">
        <f>[1]!b_dq_pctchange($A1292,日期设置!$B$2,1)/100</f>
        <v>0</v>
      </c>
      <c r="I1292" s="26">
        <f>[1]!b_pq_pctchange(A1292,日期设置!$B$4,日期设置!$B$2,1)</f>
        <v>0</v>
      </c>
      <c r="J1292" s="26">
        <f>[1]!b_pq_pctchange(A1292,日期设置!$C$4,日期设置!$B$2,1)</f>
        <v>-1.5095173966352389</v>
      </c>
      <c r="K1292" s="52">
        <f>[1]!b_dq_amount($A1292,日期设置!B$2,2,10000)</f>
        <v>0</v>
      </c>
      <c r="L1292" s="26">
        <f>[1]!b_info_latestpar(A1292,日期设置!$B$2)</f>
        <v>100</v>
      </c>
      <c r="M1292" s="6">
        <f>[1]!b_info_outstandingbalance($A1292,日期设置!B$2)</f>
        <v>10</v>
      </c>
      <c r="N1292" s="7">
        <f>[1]!b_info_latestissurercreditrating2(A1292,日期设置!$B$2,"102","1")</f>
        <v>0</v>
      </c>
      <c r="O1292" s="8">
        <v>5.5</v>
      </c>
      <c r="P1292" s="9">
        <f>[1]!b_info_repurchasedate(A1292)</f>
        <v>0</v>
      </c>
      <c r="Q1292" s="8" t="s">
        <v>16502</v>
      </c>
      <c r="R1292" s="2" t="str">
        <f>IF((--IF(P1292=0,Q1292,P1292))&gt;(--日期设置!$B$2),IF(P1292=0,Q1292,P1292),Q1292)</f>
        <v>2022-09-12</v>
      </c>
      <c r="S1292" s="2" t="s">
        <v>18257</v>
      </c>
      <c r="T1292" s="8">
        <f>[1]!b_anal_ptmyear($A1292,日期设置!$B$2)</f>
        <v>1.4767123287671233</v>
      </c>
      <c r="U1292" s="8">
        <f>[1]!b_anal_termifexercise($A1292,日期设置!B$2)</f>
        <v>0</v>
      </c>
      <c r="V1292" s="10">
        <f>[1]!b_dq_dirtyprice(A1292,日期设置!$B$2)</f>
        <v>100.8781</v>
      </c>
      <c r="W1292" s="11">
        <f>IF(U1292=0,ROUNDUP((Q1292-日期设置!$B$2)/365,0),ROUNDUP((R1292-日期设置!$B$2)/365,0))</f>
        <v>2</v>
      </c>
      <c r="X1292" s="18">
        <f>_xlfn.IFNA(VLOOKUP(A1292,过往入选债券!A:D,4,0),2)</f>
        <v>2</v>
      </c>
      <c r="Y1292" s="45">
        <f>_xlfn.IFNA(VLOOKUP(C1292,[2]Sheet1!$A:$A,1,0),3)</f>
        <v>3</v>
      </c>
    </row>
    <row r="1293" spans="1:25" hidden="1" x14ac:dyDescent="0.2">
      <c r="A1293" s="21" t="s">
        <v>1144</v>
      </c>
      <c r="B1293" s="21" t="s">
        <v>1145</v>
      </c>
      <c r="C1293" s="37" t="s">
        <v>1146</v>
      </c>
      <c r="D1293" s="26" t="str">
        <f>[1]!b_calc_yield(A1293,日期设置!$B$2,F1293,1,R1293,1,O1293,L1293,S1293,)</f>
        <v>Fetching...</v>
      </c>
      <c r="E1293" s="26">
        <f t="shared" si="40"/>
        <v>9.0190391094801434</v>
      </c>
      <c r="F1293" s="18">
        <f>[1]!b_dq_cleanprice($A1293,日期设置!B$2)</f>
        <v>100</v>
      </c>
      <c r="G1293" s="18" t="str">
        <f t="shared" si="41"/>
        <v>1.35 + 0</v>
      </c>
      <c r="H1293" s="27">
        <f>[1]!b_dq_pctchange($A1293,日期设置!$B$2,1)/100</f>
        <v>0</v>
      </c>
      <c r="I1293" s="26">
        <f>[1]!b_pq_pctchange(A1293,日期设置!$B$4,日期设置!$B$2,1)</f>
        <v>0</v>
      </c>
      <c r="J1293" s="26">
        <f>[1]!b_pq_pctchange(A1293,日期设置!$C$4,日期设置!$B$2,1)</f>
        <v>0</v>
      </c>
      <c r="K1293" s="52">
        <f>[1]!b_dq_amount($A1293,日期设置!B$2,2,10000)</f>
        <v>0</v>
      </c>
      <c r="L1293" s="26">
        <f>[1]!b_info_latestpar(A1293,日期设置!$B$2)</f>
        <v>100</v>
      </c>
      <c r="M1293" s="6">
        <f>[1]!b_info_outstandingbalance($A1293,日期设置!B$2)</f>
        <v>11</v>
      </c>
      <c r="N1293" s="7">
        <f>[1]!b_info_latestissurercreditrating2(A1293,日期设置!$B$2,"102","1")</f>
        <v>0</v>
      </c>
      <c r="O1293" s="8">
        <v>6.98</v>
      </c>
      <c r="P1293" s="9">
        <f>[1]!b_info_repurchasedate(A1293)</f>
        <v>0</v>
      </c>
      <c r="Q1293" s="8" t="s">
        <v>17455</v>
      </c>
      <c r="R1293" s="2" t="str">
        <f>IF((--IF(P1293=0,Q1293,P1293))&gt;(--日期设置!$B$2),IF(P1293=0,Q1293,P1293),Q1293)</f>
        <v>2022-07-28</v>
      </c>
      <c r="S1293" s="2" t="s">
        <v>18645</v>
      </c>
      <c r="T1293" s="8">
        <f>[1]!b_anal_ptmyear($A1293,日期设置!$B$2)</f>
        <v>1.3506849315068492</v>
      </c>
      <c r="U1293" s="8">
        <f>[1]!b_anal_termifexercise($A1293,日期设置!B$2)</f>
        <v>0</v>
      </c>
      <c r="V1293" s="10">
        <f>[1]!b_dq_dirtyprice(A1293,日期设置!$B$2)</f>
        <v>104.5322</v>
      </c>
      <c r="W1293" s="11">
        <f>IF(U1293=0,ROUNDUP((Q1293-日期设置!$B$2)/365,0),ROUNDUP((R1293-日期设置!$B$2)/365,0))</f>
        <v>2</v>
      </c>
      <c r="X1293" s="18">
        <f>_xlfn.IFNA(VLOOKUP(A1293,过往入选债券!A:D,4,0),2)</f>
        <v>2</v>
      </c>
      <c r="Y1293">
        <f>_xlfn.IFNA(VLOOKUP(C1293,[2]Sheet1!$A:$A,1,0),3)</f>
        <v>3</v>
      </c>
    </row>
    <row r="1294" spans="1:25" hidden="1" x14ac:dyDescent="0.2">
      <c r="A1294" s="21" t="s">
        <v>1382</v>
      </c>
      <c r="B1294" s="21" t="s">
        <v>1383</v>
      </c>
      <c r="C1294" s="37" t="s">
        <v>1384</v>
      </c>
      <c r="D1294" s="26" t="str">
        <f>[1]!b_calc_yield(A1294,日期设置!$B$2,F1294,1,R1294,1,O1294,L1294,S1294,)</f>
        <v>Fetching...</v>
      </c>
      <c r="E1294" s="26">
        <f t="shared" si="40"/>
        <v>9.2188113972455845</v>
      </c>
      <c r="F1294" s="18">
        <f>[1]!b_dq_cleanprice($A1294,日期设置!B$2)</f>
        <v>100</v>
      </c>
      <c r="G1294" s="18" t="str">
        <f t="shared" si="41"/>
        <v>1.37 + 0</v>
      </c>
      <c r="H1294" s="27">
        <f>[1]!b_dq_pctchange($A1294,日期设置!$B$2,1)/100</f>
        <v>0</v>
      </c>
      <c r="I1294" s="26">
        <f>[1]!b_pq_pctchange(A1294,日期设置!$B$4,日期设置!$B$2,1)</f>
        <v>0</v>
      </c>
      <c r="J1294" s="26">
        <f>[1]!b_pq_pctchange(A1294,日期设置!$C$4,日期设置!$B$2,1)</f>
        <v>0</v>
      </c>
      <c r="K1294" s="52">
        <f>[1]!b_dq_amount($A1294,日期设置!B$2,2,10000)</f>
        <v>0</v>
      </c>
      <c r="L1294" s="26">
        <f>[1]!b_info_latestpar(A1294,日期设置!$B$2)</f>
        <v>100</v>
      </c>
      <c r="M1294" s="6">
        <f>[1]!b_info_outstandingbalance($A1294,日期设置!B$2)</f>
        <v>3</v>
      </c>
      <c r="N1294" s="7">
        <f>[1]!b_info_latestissurercreditrating2(A1294,日期设置!$B$2,"102","1")</f>
        <v>0</v>
      </c>
      <c r="O1294" s="8">
        <v>6.98</v>
      </c>
      <c r="P1294" s="9">
        <f>[1]!b_info_repurchasedate(A1294)</f>
        <v>0</v>
      </c>
      <c r="Q1294" s="8" t="s">
        <v>16283</v>
      </c>
      <c r="R1294" s="2" t="str">
        <f>IF((--IF(P1294=0,Q1294,P1294))&gt;(--日期设置!$B$2),IF(P1294=0,Q1294,P1294),Q1294)</f>
        <v>2022-08-07</v>
      </c>
      <c r="S1294" s="2" t="s">
        <v>18064</v>
      </c>
      <c r="T1294" s="8">
        <f>[1]!b_anal_ptmyear($A1294,日期设置!$B$2)</f>
        <v>1.3780821917808219</v>
      </c>
      <c r="U1294" s="8">
        <f>[1]!b_anal_termifexercise($A1294,日期设置!B$2)</f>
        <v>0</v>
      </c>
      <c r="V1294" s="10">
        <f>[1]!b_dq_dirtyprice(A1294,日期设置!$B$2)</f>
        <v>104.34099999999999</v>
      </c>
      <c r="W1294" s="11">
        <f>IF(U1294=0,ROUNDUP((Q1294-日期设置!$B$2)/365,0),ROUNDUP((R1294-日期设置!$B$2)/365,0))</f>
        <v>2</v>
      </c>
      <c r="X1294" s="18">
        <f>_xlfn.IFNA(VLOOKUP(A1294,过往入选债券!A:D,4,0),2)</f>
        <v>2</v>
      </c>
      <c r="Y1294">
        <f>_xlfn.IFNA(VLOOKUP(C1294,[2]Sheet1!$A:$A,1,0),3)</f>
        <v>3</v>
      </c>
    </row>
    <row r="1295" spans="1:25" hidden="1" x14ac:dyDescent="0.2">
      <c r="A1295" s="21" t="s">
        <v>10657</v>
      </c>
      <c r="B1295" s="21" t="s">
        <v>10658</v>
      </c>
      <c r="C1295" s="37" t="s">
        <v>10659</v>
      </c>
      <c r="D1295" s="26" t="str">
        <f>[1]!b_calc_yield(A1295,日期设置!$B$2,F1295,1,R1295,1,O1295,L1295,S1295,)</f>
        <v>Fetching...</v>
      </c>
      <c r="E1295" s="26">
        <f t="shared" si="40"/>
        <v>7.1189551256894079</v>
      </c>
      <c r="F1295" s="18">
        <f>[1]!b_dq_cleanprice($A1295,日期设置!B$2)</f>
        <v>99.542299999999997</v>
      </c>
      <c r="G1295" s="18" t="str">
        <f t="shared" si="41"/>
        <v>1.08 + 0</v>
      </c>
      <c r="H1295" s="27">
        <f>[1]!b_dq_pctchange($A1295,日期设置!$B$2,1)/100</f>
        <v>0</v>
      </c>
      <c r="I1295" s="26">
        <f>[1]!b_pq_pctchange(A1295,日期设置!$B$4,日期设置!$B$2,1)</f>
        <v>0</v>
      </c>
      <c r="J1295" s="26">
        <f>[1]!b_pq_pctchange(A1295,日期设置!$C$4,日期设置!$B$2,1)</f>
        <v>0</v>
      </c>
      <c r="K1295" s="52">
        <f>[1]!b_dq_amount($A1295,日期设置!B$2,2,10000)</f>
        <v>0</v>
      </c>
      <c r="L1295" s="26">
        <f>[1]!b_info_latestpar(A1295,日期设置!$B$2)</f>
        <v>100</v>
      </c>
      <c r="M1295" s="6">
        <f>[1]!b_info_outstandingbalance($A1295,日期设置!B$2)</f>
        <v>2</v>
      </c>
      <c r="N1295" s="7" t="str">
        <f>[1]!b_info_latestissurercreditrating2(A1295,日期设置!$B$2,"102","1")</f>
        <v>AA</v>
      </c>
      <c r="O1295" s="8">
        <v>6.5</v>
      </c>
      <c r="P1295" s="9">
        <f>[1]!b_info_repurchasedate(A1295)</f>
        <v>0</v>
      </c>
      <c r="Q1295" s="8" t="s">
        <v>16305</v>
      </c>
      <c r="R1295" s="2" t="str">
        <f>IF((--IF(P1295=0,Q1295,P1295))&gt;(--日期设置!$B$2),IF(P1295=0,Q1295,P1295),Q1295)</f>
        <v>2022-04-22</v>
      </c>
      <c r="S1295" s="2" t="s">
        <v>18199</v>
      </c>
      <c r="T1295" s="8">
        <f>[1]!b_anal_ptmyear($A1295,日期设置!$B$2)</f>
        <v>1.0849315068493151</v>
      </c>
      <c r="U1295" s="8">
        <f>[1]!b_anal_termifexercise($A1295,日期设置!B$2)</f>
        <v>0</v>
      </c>
      <c r="V1295" s="10">
        <f>[1]!b_dq_dirtyprice(A1295,日期设置!$B$2)</f>
        <v>105.4902</v>
      </c>
      <c r="W1295" s="11">
        <f>IF(U1295=0,ROUNDUP((Q1295-日期设置!$B$2)/365,0),ROUNDUP((R1295-日期设置!$B$2)/365,0))</f>
        <v>2</v>
      </c>
      <c r="X1295" s="18">
        <f>_xlfn.IFNA(VLOOKUP(A1295,过往入选债券!A:D,4,0),2)</f>
        <v>2</v>
      </c>
      <c r="Y1295">
        <f>_xlfn.IFNA(VLOOKUP(C1295,[2]Sheet1!$A:$A,1,0),3)</f>
        <v>3</v>
      </c>
    </row>
    <row r="1296" spans="1:25" hidden="1" x14ac:dyDescent="0.2">
      <c r="A1296" s="28" t="s">
        <v>21310</v>
      </c>
      <c r="B1296" s="28" t="s">
        <v>21311</v>
      </c>
      <c r="C1296" s="39" t="s">
        <v>4217</v>
      </c>
      <c r="D1296" s="26" t="str">
        <f>[1]!b_calc_yield(A1296,日期设置!$B$2,F1296,1,R1296,1,O1296,L1296,S1296,)</f>
        <v>Fetching...</v>
      </c>
      <c r="E1296" s="26">
        <f t="shared" si="40"/>
        <v>18.216836249801194</v>
      </c>
      <c r="F1296" s="18">
        <f>[1]!b_dq_cleanprice($A1296,日期设置!B$2)</f>
        <v>100.8156</v>
      </c>
      <c r="G1296" s="18" t="str">
        <f t="shared" si="41"/>
        <v>2.68 + 0</v>
      </c>
      <c r="H1296" s="27">
        <f>[1]!b_dq_pctchange($A1296,日期设置!$B$2,1)/100</f>
        <v>0</v>
      </c>
      <c r="I1296" s="26">
        <f>[1]!b_pq_pctchange(A1296,日期设置!$B$4,日期设置!$B$2,1)</f>
        <v>-0.27657099446858219</v>
      </c>
      <c r="J1296" s="26">
        <f>[1]!b_pq_pctchange(A1296,日期设置!$C$4,日期设置!$B$2,1)</f>
        <v>-0.27657099446858219</v>
      </c>
      <c r="K1296" s="52">
        <f>[1]!b_dq_amount($A1296,日期设置!B$2,2,10000)</f>
        <v>0</v>
      </c>
      <c r="L1296" s="26">
        <f>[1]!b_info_latestpar(A1296,日期设置!$B$2)</f>
        <v>100</v>
      </c>
      <c r="M1296" s="6">
        <f>[1]!b_info_outstandingbalance($A1296,日期设置!B$2)</f>
        <v>5</v>
      </c>
      <c r="N1296" s="7" t="str">
        <f>[1]!b_info_latestissurercreditrating2(A1296,日期设置!$B$2,"102","1")</f>
        <v>AA</v>
      </c>
      <c r="O1296" s="43">
        <v>7.3</v>
      </c>
      <c r="P1296" s="9">
        <f>[1]!b_info_repurchasedate(A1296)</f>
        <v>0</v>
      </c>
      <c r="Q1296" s="31" t="s">
        <v>21744</v>
      </c>
      <c r="R1296" s="2" t="str">
        <f>IF((--IF(P1296=0,Q1296,P1296))&gt;(--日期设置!$B$2),IF(P1296=0,Q1296,P1296),Q1296)</f>
        <v>2023-11-27</v>
      </c>
      <c r="S1296" s="31" t="s">
        <v>16525</v>
      </c>
      <c r="T1296" s="8">
        <f>[1]!b_anal_ptmyear($A1296,日期设置!$B$2)</f>
        <v>2.6849315068493151</v>
      </c>
      <c r="U1296" s="8">
        <f>[1]!b_anal_termifexercise($A1296,日期设置!B$2)</f>
        <v>0</v>
      </c>
      <c r="V1296" s="10">
        <f>[1]!b_dq_dirtyprice(A1296,日期设置!$B$2)</f>
        <v>103.1156</v>
      </c>
      <c r="W1296" s="11">
        <f>IF(U1296=0,ROUNDUP((Q1296-日期设置!$B$2)/365,0),ROUNDUP((R1296-日期设置!$B$2)/365,0))</f>
        <v>3</v>
      </c>
      <c r="X1296" s="18">
        <f>_xlfn.IFNA(VLOOKUP(A1296,过往入选债券!A:D,4,0),2)</f>
        <v>2</v>
      </c>
      <c r="Y1296">
        <f>_xlfn.IFNA(VLOOKUP(C1296,[2]Sheet1!$A:$A,1,0),3)</f>
        <v>3</v>
      </c>
    </row>
    <row r="1297" spans="1:25" hidden="1" x14ac:dyDescent="0.2">
      <c r="A1297" s="21" t="s">
        <v>14451</v>
      </c>
      <c r="B1297" s="21" t="s">
        <v>14452</v>
      </c>
      <c r="C1297" s="37" t="s">
        <v>13359</v>
      </c>
      <c r="D1297" s="26" t="str">
        <f>[1]!b_calc_yield(A1297,日期设置!$B$2,F1297,1,R1297,1,O1297,L1297,S1297,)</f>
        <v>Fetching...</v>
      </c>
      <c r="E1297" s="26">
        <f t="shared" si="40"/>
        <v>33.910138857374548</v>
      </c>
      <c r="F1297" s="18">
        <f>[1]!b_dq_cleanprice($A1297,日期设置!B$2)</f>
        <v>79.991399999999999</v>
      </c>
      <c r="G1297" s="18" t="str">
        <f t="shared" si="41"/>
        <v>3.88 + 0</v>
      </c>
      <c r="H1297" s="27">
        <f>[1]!b_dq_pctchange($A1297,日期设置!$B$2,1)/100</f>
        <v>0</v>
      </c>
      <c r="I1297" s="26">
        <f>[1]!b_pq_pctchange(A1297,日期设置!$B$4,日期设置!$B$2,1)</f>
        <v>0</v>
      </c>
      <c r="J1297" s="26">
        <f>[1]!b_pq_pctchange(A1297,日期设置!$C$4,日期设置!$B$2,1)</f>
        <v>0</v>
      </c>
      <c r="K1297" s="52">
        <f>[1]!b_dq_amount($A1297,日期设置!B$2,2,10000)</f>
        <v>0</v>
      </c>
      <c r="L1297" s="26">
        <f>[1]!b_info_latestpar(A1297,日期设置!$B$2)</f>
        <v>80</v>
      </c>
      <c r="M1297" s="6">
        <f>[1]!b_info_outstandingbalance($A1297,日期设置!B$2)</f>
        <v>7.6</v>
      </c>
      <c r="N1297" s="7" t="str">
        <f>[1]!b_info_latestissurercreditrating2(A1297,日期设置!$B$2,"102","1")</f>
        <v>AA-</v>
      </c>
      <c r="O1297" s="8">
        <v>7</v>
      </c>
      <c r="P1297" s="9">
        <f>[1]!b_info_repurchasedate(A1297)</f>
        <v>0</v>
      </c>
      <c r="Q1297" s="8" t="s">
        <v>17199</v>
      </c>
      <c r="R1297" s="2" t="str">
        <f>IF((--IF(P1297=0,Q1297,P1297))&gt;(--日期设置!$B$2),IF(P1297=0,Q1297,P1297),Q1297)</f>
        <v>2025-02-07</v>
      </c>
      <c r="S1297" s="2" t="s">
        <v>18416</v>
      </c>
      <c r="T1297" s="8">
        <f>[1]!b_anal_ptmyear($A1297,日期设置!$B$2)</f>
        <v>3.882191780821918</v>
      </c>
      <c r="U1297" s="8">
        <f>[1]!b_anal_termifexercise($A1297,日期设置!B$2)</f>
        <v>0</v>
      </c>
      <c r="V1297" s="10">
        <f>[1]!b_dq_dirtyprice(A1297,日期设置!$B$2)</f>
        <v>80.6511</v>
      </c>
      <c r="W1297" s="11">
        <f>IF(U1297=0,ROUNDUP((Q1297-日期设置!$B$2)/365,0),ROUNDUP((R1297-日期设置!$B$2)/365,0))</f>
        <v>4</v>
      </c>
      <c r="X1297" s="18">
        <f>_xlfn.IFNA(VLOOKUP(A1297,过往入选债券!A:D,4,0),2)</f>
        <v>2</v>
      </c>
      <c r="Y1297">
        <f>_xlfn.IFNA(VLOOKUP(C1297,[2]Sheet1!$A:$A,1,0),3)</f>
        <v>3</v>
      </c>
    </row>
    <row r="1298" spans="1:25" hidden="1" x14ac:dyDescent="0.2">
      <c r="A1298" s="21" t="s">
        <v>15007</v>
      </c>
      <c r="B1298" s="21" t="s">
        <v>15008</v>
      </c>
      <c r="C1298" s="37" t="s">
        <v>5634</v>
      </c>
      <c r="D1298" s="26" t="str">
        <f>[1]!b_calc_yield(A1298,日期设置!$B$2,F1298,1,R1298,1,O1298,L1298,S1298,)</f>
        <v>Fetching...</v>
      </c>
      <c r="E1298" s="26">
        <f t="shared" si="40"/>
        <v>33.053821749273382</v>
      </c>
      <c r="F1298" s="18">
        <f>[1]!b_dq_cleanprice($A1298,日期设置!B$2)</f>
        <v>100.2353</v>
      </c>
      <c r="G1298" s="18" t="str">
        <f t="shared" si="41"/>
        <v>4.82 + 0</v>
      </c>
      <c r="H1298" s="27">
        <f>[1]!b_dq_pctchange($A1298,日期设置!$B$2,1)/100</f>
        <v>0</v>
      </c>
      <c r="I1298" s="26">
        <f>[1]!b_pq_pctchange(A1298,日期设置!$B$4,日期设置!$B$2,1)</f>
        <v>0</v>
      </c>
      <c r="J1298" s="26">
        <f>[1]!b_pq_pctchange(A1298,日期设置!$C$4,日期设置!$B$2,1)</f>
        <v>0</v>
      </c>
      <c r="K1298" s="52">
        <f>[1]!b_dq_amount($A1298,日期设置!B$2,2,10000)</f>
        <v>0</v>
      </c>
      <c r="L1298" s="26">
        <f>[1]!b_info_latestpar(A1298,日期设置!$B$2)</f>
        <v>100</v>
      </c>
      <c r="M1298" s="6">
        <f>[1]!b_info_outstandingbalance($A1298,日期设置!B$2)</f>
        <v>4</v>
      </c>
      <c r="N1298" s="7" t="str">
        <f>[1]!b_info_latestissurercreditrating2(A1298,日期设置!$B$2,"102","1")</f>
        <v>AA</v>
      </c>
      <c r="O1298" s="8">
        <v>7</v>
      </c>
      <c r="P1298" s="9">
        <f>[1]!b_info_repurchasedate(A1298)</f>
        <v>0</v>
      </c>
      <c r="Q1298" s="8" t="s">
        <v>17678</v>
      </c>
      <c r="R1298" s="2" t="str">
        <f>IF((--IF(P1298=0,Q1298,P1298))&gt;(--日期设置!$B$2),IF(P1298=0,Q1298,P1298),Q1298)</f>
        <v>2026-01-17</v>
      </c>
      <c r="S1298" s="2" t="s">
        <v>18002</v>
      </c>
      <c r="T1298" s="8">
        <f>[1]!b_anal_ptmyear($A1298,日期设置!$B$2)</f>
        <v>4.8246575342465752</v>
      </c>
      <c r="U1298" s="8">
        <f>[1]!b_anal_termifexercise($A1298,日期设置!B$2)</f>
        <v>0</v>
      </c>
      <c r="V1298" s="10">
        <f>[1]!b_dq_dirtyprice(A1298,日期设置!$B$2)</f>
        <v>101.4627</v>
      </c>
      <c r="W1298" s="11">
        <f>IF(U1298=0,ROUNDUP((Q1298-日期设置!$B$2)/365,0),ROUNDUP((R1298-日期设置!$B$2)/365,0))</f>
        <v>5</v>
      </c>
      <c r="X1298" s="18">
        <f>_xlfn.IFNA(VLOOKUP(A1298,过往入选债券!A:D,4,0),2)</f>
        <v>2</v>
      </c>
      <c r="Y1298">
        <f>_xlfn.IFNA(VLOOKUP(C1298,[2]Sheet1!$A:$A,1,0),3)</f>
        <v>3</v>
      </c>
    </row>
    <row r="1299" spans="1:25" hidden="1" x14ac:dyDescent="0.2">
      <c r="A1299" s="21" t="s">
        <v>2351</v>
      </c>
      <c r="B1299" s="21" t="s">
        <v>2352</v>
      </c>
      <c r="C1299" s="37" t="s">
        <v>959</v>
      </c>
      <c r="D1299" s="26" t="str">
        <f>[1]!b_calc_yield(A1299,日期设置!$B$2,F1299,1,R1299,1,O1299,L1299,S1299,)</f>
        <v>Fetching...</v>
      </c>
      <c r="E1299" s="26">
        <f t="shared" si="40"/>
        <v>19.144796375634975</v>
      </c>
      <c r="F1299" s="18">
        <f>[1]!b_dq_cleanprice($A1299,日期设置!B$2)</f>
        <v>100.11960000000001</v>
      </c>
      <c r="G1299" s="18" t="str">
        <f t="shared" si="41"/>
        <v>2.72 + 0</v>
      </c>
      <c r="H1299" s="27">
        <f>[1]!b_dq_pctchange($A1299,日期设置!$B$2,1)/100</f>
        <v>0</v>
      </c>
      <c r="I1299" s="26">
        <f>[1]!b_pq_pctchange(A1299,日期设置!$B$4,日期设置!$B$2,1)</f>
        <v>0</v>
      </c>
      <c r="J1299" s="26">
        <f>[1]!b_pq_pctchange(A1299,日期设置!$C$4,日期设置!$B$2,1)</f>
        <v>0</v>
      </c>
      <c r="K1299" s="52">
        <f>[1]!b_dq_amount($A1299,日期设置!B$2,2,10000)</f>
        <v>0</v>
      </c>
      <c r="L1299" s="26">
        <f>[1]!b_info_latestpar(A1299,日期设置!$B$2)</f>
        <v>100</v>
      </c>
      <c r="M1299" s="6">
        <f>[1]!b_info_outstandingbalance($A1299,日期设置!B$2)</f>
        <v>5</v>
      </c>
      <c r="N1299" s="7">
        <f>[1]!b_info_latestissurercreditrating2(A1299,日期设置!$B$2,"102","1")</f>
        <v>0</v>
      </c>
      <c r="O1299" s="8">
        <v>7</v>
      </c>
      <c r="P1299" s="9">
        <f>[1]!b_info_repurchasedate(A1299)</f>
        <v>0</v>
      </c>
      <c r="Q1299" s="8" t="s">
        <v>16655</v>
      </c>
      <c r="R1299" s="2" t="str">
        <f>IF((--IF(P1299=0,Q1299,P1299))&gt;(--日期设置!$B$2),IF(P1299=0,Q1299,P1299),Q1299)</f>
        <v>2023-12-13</v>
      </c>
      <c r="S1299" s="2" t="s">
        <v>18399</v>
      </c>
      <c r="T1299" s="8">
        <f>[1]!b_anal_ptmyear($A1299,日期设置!$B$2)</f>
        <v>2.7287671232876711</v>
      </c>
      <c r="U1299" s="8">
        <f>[1]!b_anal_termifexercise($A1299,日期设置!B$2)</f>
        <v>0</v>
      </c>
      <c r="V1299" s="10">
        <f>[1]!b_dq_dirtyprice(A1299,日期设置!$B$2)</f>
        <v>101.55710000000001</v>
      </c>
      <c r="W1299" s="11">
        <f>IF(U1299=0,ROUNDUP((Q1299-日期设置!$B$2)/365,0),ROUNDUP((R1299-日期设置!$B$2)/365,0))</f>
        <v>3</v>
      </c>
      <c r="X1299" s="18">
        <f>_xlfn.IFNA(VLOOKUP(A1299,过往入选债券!A:D,4,0),2)</f>
        <v>2</v>
      </c>
      <c r="Y1299">
        <f>_xlfn.IFNA(VLOOKUP(C1299,[2]Sheet1!$A:$A,1,0),3)</f>
        <v>3</v>
      </c>
    </row>
    <row r="1300" spans="1:25" hidden="1" x14ac:dyDescent="0.2">
      <c r="A1300" s="28" t="s">
        <v>20624</v>
      </c>
      <c r="B1300" s="28" t="s">
        <v>20625</v>
      </c>
      <c r="C1300" s="39" t="s">
        <v>2315</v>
      </c>
      <c r="D1300" s="26" t="str">
        <f>[1]!b_calc_yield(A1300,日期设置!$B$2,F1300,1,R1300,1,O1300,L1300,S1300,)</f>
        <v>Fetching...</v>
      </c>
      <c r="E1300" s="26">
        <f t="shared" si="40"/>
        <v>36.499925668357314</v>
      </c>
      <c r="F1300" s="18">
        <f>[1]!b_dq_cleanprice($A1300,日期设置!B$2)</f>
        <v>99.808999999999997</v>
      </c>
      <c r="G1300" s="18" t="str">
        <f t="shared" si="41"/>
        <v>5.45 + 0</v>
      </c>
      <c r="H1300" s="27">
        <f>[1]!b_dq_pctchange($A1300,日期设置!$B$2,1)/100</f>
        <v>0</v>
      </c>
      <c r="I1300" s="26">
        <f>[1]!b_pq_pctchange(A1300,日期设置!$B$4,日期设置!$B$2,1)</f>
        <v>0</v>
      </c>
      <c r="J1300" s="26">
        <f>[1]!b_pq_pctchange(A1300,日期设置!$C$4,日期设置!$B$2,1)</f>
        <v>0</v>
      </c>
      <c r="K1300" s="52">
        <f>[1]!b_dq_amount($A1300,日期设置!B$2,2,10000)</f>
        <v>0</v>
      </c>
      <c r="L1300" s="26">
        <f>[1]!b_info_latestpar(A1300,日期设置!$B$2)</f>
        <v>100</v>
      </c>
      <c r="M1300" s="6">
        <f>[1]!b_info_outstandingbalance($A1300,日期设置!B$2)</f>
        <v>10</v>
      </c>
      <c r="N1300" s="7" t="str">
        <f>[1]!b_info_latestissurercreditrating2(A1300,日期设置!$B$2,"102","1")</f>
        <v>AA</v>
      </c>
      <c r="O1300" s="8">
        <v>6.9</v>
      </c>
      <c r="P1300" s="9">
        <f>[1]!b_info_repurchasedate(A1300)</f>
        <v>0</v>
      </c>
      <c r="Q1300" s="8" t="s">
        <v>17104</v>
      </c>
      <c r="R1300" s="2" t="str">
        <f>IF((--IF(P1300=0,Q1300,P1300))&gt;(--日期设置!$B$2),IF(P1300=0,Q1300,P1300),Q1300)</f>
        <v>2026-09-03</v>
      </c>
      <c r="S1300" s="31" t="s">
        <v>17563</v>
      </c>
      <c r="T1300" s="8">
        <f>[1]!b_anal_ptmyear($A1300,日期设置!$B$2)</f>
        <v>5.4520547945205475</v>
      </c>
      <c r="U1300" s="8">
        <f>[1]!b_anal_termifexercise($A1300,日期设置!B$2)</f>
        <v>0</v>
      </c>
      <c r="V1300" s="10">
        <f>[1]!b_dq_dirtyprice(A1300,日期设置!$B$2)</f>
        <v>103.5898</v>
      </c>
      <c r="W1300" s="11">
        <f>IF(U1300=0,ROUNDUP((Q1300-日期设置!$B$2)/365,0),ROUNDUP((R1300-日期设置!$B$2)/365,0))</f>
        <v>6</v>
      </c>
      <c r="X1300" s="18">
        <f>_xlfn.IFNA(VLOOKUP(A1300,过往入选债券!A:D,4,0),2)</f>
        <v>2</v>
      </c>
      <c r="Y1300">
        <f>_xlfn.IFNA(VLOOKUP(C1300,[2]Sheet1!$A:$A,1,0),3)</f>
        <v>3</v>
      </c>
    </row>
    <row r="1301" spans="1:25" hidden="1" x14ac:dyDescent="0.2">
      <c r="A1301" s="21" t="s">
        <v>8302</v>
      </c>
      <c r="B1301" s="21" t="s">
        <v>8303</v>
      </c>
      <c r="C1301" s="37" t="s">
        <v>493</v>
      </c>
      <c r="D1301" s="26" t="str">
        <f>[1]!b_calc_yield(A1301,日期设置!$B$2,F1301,1,R1301,1,O1301,L1301,S1301,)</f>
        <v>Fetching...</v>
      </c>
      <c r="E1301" s="26">
        <f t="shared" si="40"/>
        <v>6.6780058672903264</v>
      </c>
      <c r="F1301" s="18">
        <f>[1]!b_dq_cleanprice($A1301,日期设置!B$2)</f>
        <v>100.2556</v>
      </c>
      <c r="G1301" s="18" t="str">
        <f t="shared" si="41"/>
        <v>1.03 + 0</v>
      </c>
      <c r="H1301" s="27">
        <f>[1]!b_dq_pctchange($A1301,日期设置!$B$2,1)/100</f>
        <v>0</v>
      </c>
      <c r="I1301" s="26">
        <f>[1]!b_pq_pctchange(A1301,日期设置!$B$4,日期设置!$B$2,1)</f>
        <v>0</v>
      </c>
      <c r="J1301" s="26">
        <f>[1]!b_pq_pctchange(A1301,日期设置!$C$4,日期设置!$B$2,1)</f>
        <v>0</v>
      </c>
      <c r="K1301" s="52">
        <f>[1]!b_dq_amount($A1301,日期设置!B$2,2,10000)</f>
        <v>0</v>
      </c>
      <c r="L1301" s="26">
        <f>[1]!b_info_latestpar(A1301,日期设置!$B$2)</f>
        <v>100</v>
      </c>
      <c r="M1301" s="6">
        <f>[1]!b_info_outstandingbalance($A1301,日期设置!B$2)</f>
        <v>10</v>
      </c>
      <c r="N1301" s="7" t="str">
        <f>[1]!b_info_latestissurercreditrating2(A1301,日期设置!$B$2,"102","1")</f>
        <v>AAA</v>
      </c>
      <c r="O1301" s="8">
        <v>7.2</v>
      </c>
      <c r="P1301" s="9">
        <f>[1]!b_info_repurchasedate(A1301)</f>
        <v>0</v>
      </c>
      <c r="Q1301" s="8" t="s">
        <v>16333</v>
      </c>
      <c r="R1301" s="2" t="str">
        <f>IF((--IF(P1301=0,Q1301,P1301))&gt;(--日期设置!$B$2),IF(P1301=0,Q1301,P1301),Q1301)</f>
        <v>2022-04-02</v>
      </c>
      <c r="S1301" s="2" t="s">
        <v>18110</v>
      </c>
      <c r="T1301" s="8">
        <f>[1]!b_anal_ptmyear($A1301,日期设置!$B$2)</f>
        <v>1.0301369863013699</v>
      </c>
      <c r="U1301" s="8">
        <f>[1]!b_anal_termifexercise($A1301,日期设置!B$2)</f>
        <v>0</v>
      </c>
      <c r="V1301" s="10">
        <f>[1]!b_dq_dirtyprice(A1301,日期设置!$B$2)</f>
        <v>107.23860000000001</v>
      </c>
      <c r="W1301" s="11">
        <f>IF(U1301=0,ROUNDUP((Q1301-日期设置!$B$2)/365,0),ROUNDUP((R1301-日期设置!$B$2)/365,0))</f>
        <v>2</v>
      </c>
      <c r="X1301" s="18">
        <f>_xlfn.IFNA(VLOOKUP(A1301,过往入选债券!A:D,4,0),2)</f>
        <v>2</v>
      </c>
      <c r="Y1301">
        <f>_xlfn.IFNA(VLOOKUP(C1301,[2]Sheet1!$A:$A,1,0),3)</f>
        <v>3</v>
      </c>
    </row>
    <row r="1302" spans="1:25" hidden="1" x14ac:dyDescent="0.2">
      <c r="A1302" s="21" t="s">
        <v>9459</v>
      </c>
      <c r="B1302" s="21" t="s">
        <v>9460</v>
      </c>
      <c r="C1302" s="37" t="s">
        <v>4838</v>
      </c>
      <c r="D1302" s="26" t="str">
        <f>[1]!b_calc_yield(A1302,日期设置!$B$2,F1302,1,R1302,1,O1302,L1302,S1302,)</f>
        <v>Fetching...</v>
      </c>
      <c r="E1302" s="26">
        <f t="shared" si="40"/>
        <v>10.902418529564418</v>
      </c>
      <c r="F1302" s="18">
        <f>[1]!b_dq_cleanprice($A1302,日期设置!B$2)</f>
        <v>99.98</v>
      </c>
      <c r="G1302" s="18" t="str">
        <f t="shared" si="41"/>
        <v>1.60 + 0</v>
      </c>
      <c r="H1302" s="27">
        <f>[1]!b_dq_pctchange($A1302,日期设置!$B$2,1)/100</f>
        <v>0</v>
      </c>
      <c r="I1302" s="26">
        <f>[1]!b_pq_pctchange(A1302,日期设置!$B$4,日期设置!$B$2,1)</f>
        <v>0</v>
      </c>
      <c r="J1302" s="26">
        <f>[1]!b_pq_pctchange(A1302,日期设置!$C$4,日期设置!$B$2,1)</f>
        <v>0</v>
      </c>
      <c r="K1302" s="52">
        <f>[1]!b_dq_amount($A1302,日期设置!B$2,2,10000)</f>
        <v>0</v>
      </c>
      <c r="L1302" s="26">
        <f>[1]!b_info_latestpar(A1302,日期设置!$B$2)</f>
        <v>100</v>
      </c>
      <c r="M1302" s="6">
        <f>[1]!b_info_outstandingbalance($A1302,日期设置!B$2)</f>
        <v>10</v>
      </c>
      <c r="N1302" s="7" t="str">
        <f>[1]!b_info_latestissurercreditrating2(A1302,日期设置!$B$2,"102","1")</f>
        <v>AA+</v>
      </c>
      <c r="O1302" s="8">
        <v>6.95</v>
      </c>
      <c r="P1302" s="9">
        <f>[1]!b_info_repurchasedate(A1302)</f>
        <v>0</v>
      </c>
      <c r="Q1302" s="8" t="s">
        <v>16379</v>
      </c>
      <c r="R1302" s="2" t="str">
        <f>IF((--IF(P1302=0,Q1302,P1302))&gt;(--日期设置!$B$2),IF(P1302=0,Q1302,P1302),Q1302)</f>
        <v>2022-10-30</v>
      </c>
      <c r="S1302" s="2" t="s">
        <v>18418</v>
      </c>
      <c r="T1302" s="8">
        <f>[1]!b_anal_ptmyear($A1302,日期设置!$B$2)</f>
        <v>1.6082191780821917</v>
      </c>
      <c r="U1302" s="8">
        <f>[1]!b_anal_termifexercise($A1302,日期设置!B$2)</f>
        <v>0</v>
      </c>
      <c r="V1302" s="10">
        <f>[1]!b_dq_dirtyprice(A1302,日期设置!$B$2)</f>
        <v>102.7029</v>
      </c>
      <c r="W1302" s="11">
        <f>IF(U1302=0,ROUNDUP((Q1302-日期设置!$B$2)/365,0),ROUNDUP((R1302-日期设置!$B$2)/365,0))</f>
        <v>2</v>
      </c>
      <c r="X1302" s="18" t="str">
        <f>_xlfn.IFNA(VLOOKUP(A1302,过往入选债券!A:D,4,0),2)</f>
        <v>否</v>
      </c>
      <c r="Y1302">
        <f>_xlfn.IFNA(VLOOKUP(C1302,[2]Sheet1!$A:$A,1,0),3)</f>
        <v>3</v>
      </c>
    </row>
    <row r="1303" spans="1:25" hidden="1" x14ac:dyDescent="0.2">
      <c r="A1303" s="21" t="s">
        <v>6415</v>
      </c>
      <c r="B1303" s="21" t="s">
        <v>6416</v>
      </c>
      <c r="C1303" s="37" t="s">
        <v>35</v>
      </c>
      <c r="D1303" s="26" t="str">
        <f>[1]!b_calc_yield(A1303,日期设置!$B$2,F1303,1,R1303,1,O1303,L1303,S1303,)</f>
        <v>Fetching...</v>
      </c>
      <c r="E1303" s="26">
        <f t="shared" si="40"/>
        <v>0.66410215112162607</v>
      </c>
      <c r="F1303" s="18">
        <f>[1]!b_dq_cleanprice($A1303,日期设置!B$2)</f>
        <v>100.01</v>
      </c>
      <c r="G1303" s="18" t="str">
        <f t="shared" si="41"/>
        <v>0.09 + 0</v>
      </c>
      <c r="H1303" s="27">
        <f>[1]!b_dq_pctchange($A1303,日期设置!$B$2,1)/100</f>
        <v>0</v>
      </c>
      <c r="I1303" s="26">
        <f>[1]!b_pq_pctchange(A1303,日期设置!$B$4,日期设置!$B$2,1)</f>
        <v>0</v>
      </c>
      <c r="J1303" s="26">
        <f>[1]!b_pq_pctchange(A1303,日期设置!$C$4,日期设置!$B$2,1)</f>
        <v>0</v>
      </c>
      <c r="K1303" s="52">
        <f>[1]!b_dq_amount($A1303,日期设置!B$2,2,10000)</f>
        <v>0</v>
      </c>
      <c r="L1303" s="26">
        <f>[1]!b_info_latestpar(A1303,日期设置!$B$2)</f>
        <v>100</v>
      </c>
      <c r="M1303" s="6">
        <f>[1]!b_info_outstandingbalance($A1303,日期设置!B$2)</f>
        <v>7</v>
      </c>
      <c r="N1303" s="7" t="str">
        <f>[1]!b_info_latestissurercreditrating2(A1303,日期设置!$B$2,"102","1")</f>
        <v>AA+</v>
      </c>
      <c r="O1303" s="8">
        <v>7.5</v>
      </c>
      <c r="P1303" s="9">
        <f>[1]!b_info_repurchasedate(A1303)</f>
        <v>0</v>
      </c>
      <c r="Q1303" s="8" t="s">
        <v>16224</v>
      </c>
      <c r="R1303" s="2" t="str">
        <f>IF((--IF(P1303=0,Q1303,P1303))&gt;(--日期设置!$B$2),IF(P1303=0,Q1303,P1303),Q1303)</f>
        <v>2021-04-26</v>
      </c>
      <c r="S1303" s="2" t="s">
        <v>18010</v>
      </c>
      <c r="T1303" s="8">
        <f>[1]!b_anal_ptmyear($A1303,日期设置!$B$2)</f>
        <v>9.5890410958904104E-2</v>
      </c>
      <c r="U1303" s="8">
        <f>[1]!b_anal_termifexercise($A1303,日期设置!B$2)</f>
        <v>0</v>
      </c>
      <c r="V1303" s="10">
        <f>[1]!b_dq_dirtyprice(A1303,日期设置!$B$2)</f>
        <v>106.7908</v>
      </c>
      <c r="W1303" s="11">
        <f>IF(U1303=0,ROUNDUP((Q1303-日期设置!$B$2)/365,0),ROUNDUP((R1303-日期设置!$B$2)/365,0))</f>
        <v>1</v>
      </c>
      <c r="X1303" s="18" t="str">
        <f>_xlfn.IFNA(VLOOKUP(A1303,过往入选债券!A:D,4,0),2)</f>
        <v>否</v>
      </c>
      <c r="Y1303">
        <f>_xlfn.IFNA(VLOOKUP(C1303,[2]Sheet1!$A:$A,1,0),3)</f>
        <v>3</v>
      </c>
    </row>
    <row r="1304" spans="1:25" hidden="1" x14ac:dyDescent="0.2">
      <c r="A1304" s="21" t="s">
        <v>7945</v>
      </c>
      <c r="B1304" s="21" t="s">
        <v>7946</v>
      </c>
      <c r="C1304" s="37" t="s">
        <v>173</v>
      </c>
      <c r="D1304" s="26" t="str">
        <f>[1]!b_calc_yield(A1304,日期设置!$B$2,F1304,1,R1304,1,O1304,L1304,S1304,)</f>
        <v>Fetching...</v>
      </c>
      <c r="E1304" s="26">
        <f t="shared" si="40"/>
        <v>5.8619836754884913</v>
      </c>
      <c r="F1304" s="18">
        <f>[1]!b_dq_cleanprice($A1304,日期设置!B$2)</f>
        <v>100.001</v>
      </c>
      <c r="G1304" s="18" t="str">
        <f t="shared" si="41"/>
        <v>0.84 + 0.84</v>
      </c>
      <c r="H1304" s="27">
        <f>[1]!b_dq_pctchange($A1304,日期设置!$B$2,1)/100</f>
        <v>0</v>
      </c>
      <c r="I1304" s="26">
        <f>[1]!b_pq_pctchange(A1304,日期设置!$B$4,日期设置!$B$2,1)</f>
        <v>0</v>
      </c>
      <c r="J1304" s="26">
        <f>[1]!b_pq_pctchange(A1304,日期设置!$C$4,日期设置!$B$2,1)</f>
        <v>0</v>
      </c>
      <c r="K1304" s="52">
        <f>[1]!b_dq_amount($A1304,日期设置!B$2,2,10000)</f>
        <v>0</v>
      </c>
      <c r="L1304" s="26">
        <f>[1]!b_info_latestpar(A1304,日期设置!$B$2)</f>
        <v>100</v>
      </c>
      <c r="M1304" s="6">
        <f>[1]!b_info_outstandingbalance($A1304,日期设置!B$2)</f>
        <v>5</v>
      </c>
      <c r="N1304" s="7" t="str">
        <f>[1]!b_info_latestissurercreditrating2(A1304,日期设置!$B$2,"102","1")</f>
        <v>AA+</v>
      </c>
      <c r="O1304" s="8">
        <v>7</v>
      </c>
      <c r="P1304" s="9">
        <f>[1]!b_info_repurchasedate(A1304)</f>
        <v>0</v>
      </c>
      <c r="Q1304" s="8" t="s">
        <v>16384</v>
      </c>
      <c r="R1304" s="2" t="str">
        <f>IF((--IF(P1304=0,Q1304,P1304))&gt;(--日期设置!$B$2),IF(P1304=0,Q1304,P1304),Q1304)</f>
        <v>2022-01-25</v>
      </c>
      <c r="S1304" s="2" t="s">
        <v>18160</v>
      </c>
      <c r="T1304" s="8">
        <f>[1]!b_anal_ptmyear($A1304,日期设置!$B$2)</f>
        <v>0.84657534246575339</v>
      </c>
      <c r="U1304" s="8">
        <f>[1]!b_anal_termifexercise($A1304,日期设置!B$2)</f>
        <v>0.84657534246575339</v>
      </c>
      <c r="V1304" s="10">
        <f>[1]!b_dq_dirtyprice(A1304,日期设置!$B$2)</f>
        <v>101.075</v>
      </c>
      <c r="W1304" s="11">
        <f>IF(U1304=0,ROUNDUP((Q1304-日期设置!$B$2)/365,0),ROUNDUP((R1304-日期设置!$B$2)/365,0))</f>
        <v>1</v>
      </c>
      <c r="X1304" s="18">
        <f>_xlfn.IFNA(VLOOKUP(A1304,过往入选债券!A:D,4,0),2)</f>
        <v>2</v>
      </c>
      <c r="Y1304">
        <f>_xlfn.IFNA(VLOOKUP(C1304,[2]Sheet1!$A:$A,1,0),3)</f>
        <v>3</v>
      </c>
    </row>
    <row r="1305" spans="1:25" hidden="1" x14ac:dyDescent="0.2">
      <c r="A1305" s="21" t="s">
        <v>19548</v>
      </c>
      <c r="B1305" s="21" t="s">
        <v>19549</v>
      </c>
      <c r="C1305" s="46" t="s">
        <v>3224</v>
      </c>
      <c r="D1305" s="26" t="str">
        <f>[1]!b_calc_yield(A1305,日期设置!$B$2,F1305,1,R1305,1,O1305,L1305,S1305,)</f>
        <v>Fetching...</v>
      </c>
      <c r="E1305" s="26">
        <f t="shared" si="40"/>
        <v>16.115704502175944</v>
      </c>
      <c r="F1305" s="18">
        <f>[1]!b_dq_cleanprice($A1305,日期设置!B$2)</f>
        <v>98.402500000000003</v>
      </c>
      <c r="G1305" s="18" t="str">
        <f t="shared" si="41"/>
        <v>4.39 + 2.39</v>
      </c>
      <c r="H1305" s="27">
        <f>[1]!b_dq_pctchange($A1305,日期设置!$B$2,1)/100</f>
        <v>0</v>
      </c>
      <c r="I1305" s="26">
        <f>[1]!b_pq_pctchange(A1305,日期设置!$B$4,日期设置!$B$2,1)</f>
        <v>0</v>
      </c>
      <c r="J1305" s="26">
        <f>[1]!b_pq_pctchange(A1305,日期设置!$C$4,日期设置!$B$2,1)</f>
        <v>-1.5974999999999966</v>
      </c>
      <c r="K1305" s="52">
        <f>[1]!b_dq_amount($A1305,日期设置!B$2,2,10000)</f>
        <v>0</v>
      </c>
      <c r="L1305" s="26">
        <f>[1]!b_info_latestpar(A1305,日期设置!$B$2)</f>
        <v>100</v>
      </c>
      <c r="M1305" s="6">
        <f>[1]!b_info_outstandingbalance($A1305,日期设置!B$2)</f>
        <v>5</v>
      </c>
      <c r="N1305" s="7" t="str">
        <f>[1]!b_info_latestissurercreditrating2(A1305,日期设置!$B$2,"102","1")</f>
        <v>AA</v>
      </c>
      <c r="O1305" s="8">
        <v>6.2</v>
      </c>
      <c r="P1305" s="9" t="str">
        <f>[1]!b_info_repurchasedate(A1305)</f>
        <v>2023-08-14</v>
      </c>
      <c r="Q1305" s="8" t="s">
        <v>19994</v>
      </c>
      <c r="R1305" s="2" t="str">
        <f>IF((--IF(P1305=0,Q1305,P1305))&gt;(--日期设置!$B$2),IF(P1305=0,Q1305,P1305),Q1305)</f>
        <v>2023-08-14</v>
      </c>
      <c r="S1305" s="47" t="s">
        <v>19121</v>
      </c>
      <c r="T1305" s="8">
        <f>[1]!b_anal_ptmyear($A1305,日期设置!$B$2)</f>
        <v>4.397260273972603</v>
      </c>
      <c r="U1305" s="8">
        <f>[1]!b_anal_termifexercise($A1305,日期设置!B$2)</f>
        <v>2.3972602739726026</v>
      </c>
      <c r="V1305" s="10">
        <f>[1]!b_dq_dirtyprice(A1305,日期设置!$B$2)</f>
        <v>102.1395</v>
      </c>
      <c r="W1305" s="11">
        <f>IF(U1305=0,ROUNDUP((Q1305-日期设置!$B$2)/365,0),ROUNDUP((R1305-日期设置!$B$2)/365,0))</f>
        <v>3</v>
      </c>
      <c r="X1305" s="18">
        <f>_xlfn.IFNA(VLOOKUP(A1305,过往入选债券!A:D,4,0),2)</f>
        <v>2</v>
      </c>
      <c r="Y1305" s="45">
        <f>_xlfn.IFNA(VLOOKUP(C1305,[2]Sheet1!$A:$A,1,0),3)</f>
        <v>3</v>
      </c>
    </row>
    <row r="1306" spans="1:25" hidden="1" x14ac:dyDescent="0.2">
      <c r="A1306" s="28" t="s">
        <v>20082</v>
      </c>
      <c r="B1306" s="28" t="s">
        <v>20083</v>
      </c>
      <c r="C1306" s="39" t="s">
        <v>435</v>
      </c>
      <c r="D1306" s="26" t="str">
        <f>[1]!b_calc_yield(A1306,日期设置!$B$2,F1306,1,R1306,1,O1306,L1306,S1306,)</f>
        <v>Fetching...</v>
      </c>
      <c r="E1306" s="26">
        <f t="shared" si="40"/>
        <v>9.9917907586824164</v>
      </c>
      <c r="F1306" s="18">
        <f>[1]!b_dq_cleanprice($A1306,日期设置!B$2)</f>
        <v>97.092600000000004</v>
      </c>
      <c r="G1306" s="18" t="str">
        <f t="shared" si="41"/>
        <v>2.46 + 1.46</v>
      </c>
      <c r="H1306" s="27">
        <f>[1]!b_dq_pctchange($A1306,日期设置!$B$2,1)/100</f>
        <v>0</v>
      </c>
      <c r="I1306" s="26">
        <f>[1]!b_pq_pctchange(A1306,日期设置!$B$4,日期设置!$B$2,1)</f>
        <v>0</v>
      </c>
      <c r="J1306" s="26">
        <f>[1]!b_pq_pctchange(A1306,日期设置!$C$4,日期设置!$B$2,1)</f>
        <v>0</v>
      </c>
      <c r="K1306" s="52">
        <f>[1]!b_dq_amount($A1306,日期设置!B$2,2,10000)</f>
        <v>0</v>
      </c>
      <c r="L1306" s="26">
        <f>[1]!b_info_latestpar(A1306,日期设置!$B$2)</f>
        <v>100</v>
      </c>
      <c r="M1306" s="6">
        <f>[1]!b_info_outstandingbalance($A1306,日期设置!B$2)</f>
        <v>7</v>
      </c>
      <c r="N1306" s="7">
        <f>[1]!b_info_latestissurercreditrating2(A1306,日期设置!$B$2,"102","1")</f>
        <v>0</v>
      </c>
      <c r="O1306" s="8">
        <v>4.8</v>
      </c>
      <c r="P1306" s="9" t="str">
        <f>[1]!b_info_repurchasedate(A1306)</f>
        <v>2022-09-09</v>
      </c>
      <c r="Q1306" s="8" t="s">
        <v>17587</v>
      </c>
      <c r="R1306" s="2" t="str">
        <f>IF((--IF(P1306=0,Q1306,P1306))&gt;(--日期设置!$B$2),IF(P1306=0,Q1306,P1306),Q1306)</f>
        <v>2022-09-09</v>
      </c>
      <c r="S1306" s="31" t="s">
        <v>17492</v>
      </c>
      <c r="T1306" s="8">
        <f>[1]!b_anal_ptmyear($A1306,日期设置!$B$2)</f>
        <v>2.4684931506849317</v>
      </c>
      <c r="U1306" s="8">
        <f>[1]!b_anal_termifexercise($A1306,日期设置!B$2)</f>
        <v>1.4684931506849315</v>
      </c>
      <c r="V1306" s="10">
        <f>[1]!b_dq_dirtyprice(A1306,日期设置!$B$2)</f>
        <v>99.643799999999999</v>
      </c>
      <c r="W1306" s="11">
        <f>IF(U1306=0,ROUNDUP((Q1306-日期设置!$B$2)/365,0),ROUNDUP((R1306-日期设置!$B$2)/365,0))</f>
        <v>2</v>
      </c>
      <c r="X1306" s="18">
        <f>_xlfn.IFNA(VLOOKUP(A1306,过往入选债券!A:D,4,0),2)</f>
        <v>2</v>
      </c>
      <c r="Y1306">
        <f>_xlfn.IFNA(VLOOKUP(C1306,[2]Sheet1!$A:$A,1,0),3)</f>
        <v>3</v>
      </c>
    </row>
    <row r="1307" spans="1:25" hidden="1" x14ac:dyDescent="0.2">
      <c r="A1307" s="21" t="s">
        <v>7548</v>
      </c>
      <c r="B1307" s="21" t="s">
        <v>7549</v>
      </c>
      <c r="C1307" s="37" t="s">
        <v>7550</v>
      </c>
      <c r="D1307" s="26" t="str">
        <f>[1]!b_calc_yield(A1307,日期设置!$B$2,F1307,1,R1307,1,O1307,L1307,S1307,)</f>
        <v>Fetching...</v>
      </c>
      <c r="E1307" s="26">
        <f t="shared" si="40"/>
        <v>4.3396934108168361</v>
      </c>
      <c r="F1307" s="18">
        <f>[1]!b_dq_cleanprice($A1307,日期设置!B$2)</f>
        <v>100</v>
      </c>
      <c r="G1307" s="18" t="str">
        <f t="shared" si="41"/>
        <v>0.62 + 0</v>
      </c>
      <c r="H1307" s="27">
        <f>[1]!b_dq_pctchange($A1307,日期设置!$B$2,1)/100</f>
        <v>0</v>
      </c>
      <c r="I1307" s="26">
        <f>[1]!b_pq_pctchange(A1307,日期设置!$B$4,日期设置!$B$2,1)</f>
        <v>0</v>
      </c>
      <c r="J1307" s="26">
        <f>[1]!b_pq_pctchange(A1307,日期设置!$C$4,日期设置!$B$2,1)</f>
        <v>0</v>
      </c>
      <c r="K1307" s="52">
        <f>[1]!b_dq_amount($A1307,日期设置!B$2,2,10000)</f>
        <v>0</v>
      </c>
      <c r="L1307" s="26">
        <f>[1]!b_info_latestpar(A1307,日期设置!$B$2)</f>
        <v>100</v>
      </c>
      <c r="M1307" s="6">
        <f>[1]!b_info_outstandingbalance($A1307,日期设置!B$2)</f>
        <v>5</v>
      </c>
      <c r="N1307" s="7" t="str">
        <f>[1]!b_info_latestissurercreditrating2(A1307,日期设置!$B$2,"102","1")</f>
        <v>AA</v>
      </c>
      <c r="O1307" s="8">
        <v>7.1</v>
      </c>
      <c r="P1307" s="9">
        <f>[1]!b_info_repurchasedate(A1307)</f>
        <v>0</v>
      </c>
      <c r="Q1307" s="8" t="s">
        <v>17272</v>
      </c>
      <c r="R1307" s="2" t="str">
        <f>IF((--IF(P1307=0,Q1307,P1307))&gt;(--日期设置!$B$2),IF(P1307=0,Q1307,P1307),Q1307)</f>
        <v>2021-11-06</v>
      </c>
      <c r="S1307" s="2" t="s">
        <v>18831</v>
      </c>
      <c r="T1307" s="8">
        <f>[1]!b_anal_ptmyear($A1307,日期设置!$B$2)</f>
        <v>0.62739726027397258</v>
      </c>
      <c r="U1307" s="8">
        <f>[1]!b_anal_termifexercise($A1307,日期设置!B$2)</f>
        <v>0</v>
      </c>
      <c r="V1307" s="10">
        <f>[1]!b_dq_dirtyprice(A1307,日期设置!$B$2)</f>
        <v>102.6455</v>
      </c>
      <c r="W1307" s="11">
        <f>IF(U1307=0,ROUNDUP((Q1307-日期设置!$B$2)/365,0),ROUNDUP((R1307-日期设置!$B$2)/365,0))</f>
        <v>1</v>
      </c>
      <c r="X1307" s="18">
        <f>_xlfn.IFNA(VLOOKUP(A1307,过往入选债券!A:D,4,0),2)</f>
        <v>2</v>
      </c>
      <c r="Y1307">
        <f>_xlfn.IFNA(VLOOKUP(C1307,[2]Sheet1!$A:$A,1,0),3)</f>
        <v>3</v>
      </c>
    </row>
    <row r="1308" spans="1:25" hidden="1" x14ac:dyDescent="0.2">
      <c r="A1308" s="21" t="s">
        <v>11161</v>
      </c>
      <c r="B1308" s="21" t="s">
        <v>11162</v>
      </c>
      <c r="C1308" s="37" t="s">
        <v>81</v>
      </c>
      <c r="D1308" s="26" t="str">
        <f>[1]!b_calc_yield(A1308,日期设置!$B$2,F1308,1,R1308,1,O1308,L1308,S1308,)</f>
        <v>Fetching...</v>
      </c>
      <c r="E1308" s="26">
        <f t="shared" si="40"/>
        <v>14.919209318385329</v>
      </c>
      <c r="F1308" s="18">
        <f>[1]!b_dq_cleanprice($A1308,日期设置!B$2)</f>
        <v>98</v>
      </c>
      <c r="G1308" s="18" t="str">
        <f t="shared" si="41"/>
        <v>2.23 + 2.23</v>
      </c>
      <c r="H1308" s="27">
        <f>[1]!b_dq_pctchange($A1308,日期设置!$B$2,1)/100</f>
        <v>0</v>
      </c>
      <c r="I1308" s="26">
        <f>[1]!b_pq_pctchange(A1308,日期设置!$B$4,日期设置!$B$2,1)</f>
        <v>0</v>
      </c>
      <c r="J1308" s="26">
        <f>[1]!b_pq_pctchange(A1308,日期设置!$C$4,日期设置!$B$2,1)</f>
        <v>0</v>
      </c>
      <c r="K1308" s="52">
        <f>[1]!b_dq_amount($A1308,日期设置!B$2,2,10000)</f>
        <v>0</v>
      </c>
      <c r="L1308" s="26">
        <f>[1]!b_info_latestpar(A1308,日期设置!$B$2)</f>
        <v>100</v>
      </c>
      <c r="M1308" s="6">
        <f>[1]!b_info_outstandingbalance($A1308,日期设置!B$2)</f>
        <v>5</v>
      </c>
      <c r="N1308" s="7" t="str">
        <f>[1]!b_info_latestissurercreditrating2(A1308,日期设置!$B$2,"102","1")</f>
        <v>AAA</v>
      </c>
      <c r="O1308" s="8">
        <v>5.94</v>
      </c>
      <c r="P1308" s="9">
        <f>[1]!b_info_repurchasedate(A1308)</f>
        <v>0</v>
      </c>
      <c r="Q1308" s="8" t="s">
        <v>16588</v>
      </c>
      <c r="R1308" s="2" t="str">
        <f>IF((--IF(P1308=0,Q1308,P1308))&gt;(--日期设置!$B$2),IF(P1308=0,Q1308,P1308),Q1308)</f>
        <v>2023-06-17</v>
      </c>
      <c r="S1308" s="2" t="s">
        <v>18047</v>
      </c>
      <c r="T1308" s="8">
        <f>[1]!b_anal_ptmyear($A1308,日期设置!$B$2)</f>
        <v>2.2383561643835614</v>
      </c>
      <c r="U1308" s="8">
        <f>[1]!b_anal_termifexercise($A1308,日期设置!B$2)</f>
        <v>2.2383561643835614</v>
      </c>
      <c r="V1308" s="10">
        <f>[1]!b_dq_dirtyprice(A1308,日期设置!$B$2)</f>
        <v>102.52419999999999</v>
      </c>
      <c r="W1308" s="11">
        <f>IF(U1308=0,ROUNDUP((Q1308-日期设置!$B$2)/365,0),ROUNDUP((R1308-日期设置!$B$2)/365,0))</f>
        <v>3</v>
      </c>
      <c r="X1308" s="18">
        <f>_xlfn.IFNA(VLOOKUP(A1308,过往入选债券!A:D,4,0),2)</f>
        <v>2</v>
      </c>
      <c r="Y1308">
        <f>_xlfn.IFNA(VLOOKUP(C1308,[2]Sheet1!$A:$A,1,0),3)</f>
        <v>3</v>
      </c>
    </row>
    <row r="1309" spans="1:25" hidden="1" x14ac:dyDescent="0.2">
      <c r="A1309" s="21" t="s">
        <v>9034</v>
      </c>
      <c r="B1309" s="21" t="s">
        <v>9035</v>
      </c>
      <c r="C1309" s="37" t="s">
        <v>1085</v>
      </c>
      <c r="D1309" s="26" t="str">
        <f>[1]!b_calc_yield(A1309,日期设置!$B$2,F1309,1,R1309,1,O1309,L1309,S1309,)</f>
        <v>Fetching...</v>
      </c>
      <c r="E1309" s="26">
        <f t="shared" si="40"/>
        <v>9.479341516212326</v>
      </c>
      <c r="F1309" s="18">
        <f>[1]!b_dq_cleanprice($A1309,日期设置!B$2)</f>
        <v>100.31270000000001</v>
      </c>
      <c r="G1309" s="18" t="str">
        <f t="shared" si="41"/>
        <v>1.41 + 0</v>
      </c>
      <c r="H1309" s="27">
        <f>[1]!b_dq_pctchange($A1309,日期设置!$B$2,1)/100</f>
        <v>0</v>
      </c>
      <c r="I1309" s="26">
        <f>[1]!b_pq_pctchange(A1309,日期设置!$B$4,日期设置!$B$2,1)</f>
        <v>0</v>
      </c>
      <c r="J1309" s="26">
        <f>[1]!b_pq_pctchange(A1309,日期设置!$C$4,日期设置!$B$2,1)</f>
        <v>0</v>
      </c>
      <c r="K1309" s="52">
        <f>[1]!b_dq_amount($A1309,日期设置!B$2,2,10000)</f>
        <v>0</v>
      </c>
      <c r="L1309" s="26">
        <f>[1]!b_info_latestpar(A1309,日期设置!$B$2)</f>
        <v>100</v>
      </c>
      <c r="M1309" s="6">
        <f>[1]!b_info_outstandingbalance($A1309,日期设置!B$2)</f>
        <v>5.5</v>
      </c>
      <c r="N1309" s="7" t="str">
        <f>[1]!b_info_latestissurercreditrating2(A1309,日期设置!$B$2,"102","1")</f>
        <v>AA</v>
      </c>
      <c r="O1309" s="8">
        <v>7.2</v>
      </c>
      <c r="P1309" s="9">
        <f>[1]!b_info_repurchasedate(A1309)</f>
        <v>0</v>
      </c>
      <c r="Q1309" s="8" t="s">
        <v>16587</v>
      </c>
      <c r="R1309" s="2" t="str">
        <f>IF((--IF(P1309=0,Q1309,P1309))&gt;(--日期设置!$B$2),IF(P1309=0,Q1309,P1309),Q1309)</f>
        <v>2022-08-22</v>
      </c>
      <c r="S1309" s="2" t="s">
        <v>18336</v>
      </c>
      <c r="T1309" s="8">
        <f>[1]!b_anal_ptmyear($A1309,日期设置!$B$2)</f>
        <v>1.4191780821917808</v>
      </c>
      <c r="U1309" s="8">
        <f>[1]!b_anal_termifexercise($A1309,日期设置!B$2)</f>
        <v>0</v>
      </c>
      <c r="V1309" s="10">
        <f>[1]!b_dq_dirtyprice(A1309,日期设置!$B$2)</f>
        <v>104.49460000000001</v>
      </c>
      <c r="W1309" s="11">
        <f>IF(U1309=0,ROUNDUP((Q1309-日期设置!$B$2)/365,0),ROUNDUP((R1309-日期设置!$B$2)/365,0))</f>
        <v>2</v>
      </c>
      <c r="X1309" s="18">
        <f>_xlfn.IFNA(VLOOKUP(A1309,过往入选债券!A:D,4,0),2)</f>
        <v>2</v>
      </c>
      <c r="Y1309">
        <f>_xlfn.IFNA(VLOOKUP(C1309,[2]Sheet1!$A:$A,1,0),3)</f>
        <v>3</v>
      </c>
    </row>
    <row r="1310" spans="1:25" hidden="1" x14ac:dyDescent="0.2">
      <c r="A1310" s="21" t="s">
        <v>14493</v>
      </c>
      <c r="B1310" s="21" t="s">
        <v>14494</v>
      </c>
      <c r="C1310" s="37" t="s">
        <v>14495</v>
      </c>
      <c r="D1310" s="26" t="str">
        <f>[1]!b_calc_yield(A1310,日期设置!$B$2,F1310,1,R1310,1,O1310,L1310,S1310,)</f>
        <v>Fetching...</v>
      </c>
      <c r="E1310" s="26">
        <f t="shared" si="40"/>
        <v>25.709359959773014</v>
      </c>
      <c r="F1310" s="18">
        <f>[1]!b_dq_cleanprice($A1310,日期设置!B$2)</f>
        <v>101.3038</v>
      </c>
      <c r="G1310" s="18" t="str">
        <f t="shared" si="41"/>
        <v>4.00 + 0</v>
      </c>
      <c r="H1310" s="27">
        <f>[1]!b_dq_pctchange($A1310,日期设置!$B$2,1)/100</f>
        <v>0</v>
      </c>
      <c r="I1310" s="26">
        <f>[1]!b_pq_pctchange(A1310,日期设置!$B$4,日期设置!$B$2,1)</f>
        <v>0</v>
      </c>
      <c r="J1310" s="26">
        <f>[1]!b_pq_pctchange(A1310,日期设置!$C$4,日期设置!$B$2,1)</f>
        <v>0</v>
      </c>
      <c r="K1310" s="52">
        <f>[1]!b_dq_amount($A1310,日期设置!B$2,2,10000)</f>
        <v>0</v>
      </c>
      <c r="L1310" s="26">
        <f>[1]!b_info_latestpar(A1310,日期设置!$B$2)</f>
        <v>100</v>
      </c>
      <c r="M1310" s="6">
        <f>[1]!b_info_outstandingbalance($A1310,日期设置!B$2)</f>
        <v>5</v>
      </c>
      <c r="N1310" s="7" t="str">
        <f>[1]!b_info_latestissurercreditrating2(A1310,日期设置!$B$2,"102","1")</f>
        <v>AA-</v>
      </c>
      <c r="O1310" s="8">
        <v>7.3</v>
      </c>
      <c r="P1310" s="9">
        <f>[1]!b_info_repurchasedate(A1310)</f>
        <v>0</v>
      </c>
      <c r="Q1310" s="8" t="s">
        <v>16449</v>
      </c>
      <c r="R1310" s="2" t="str">
        <f>IF((--IF(P1310=0,Q1310,P1310))&gt;(--日期设置!$B$2),IF(P1310=0,Q1310,P1310),Q1310)</f>
        <v>2025-03-23</v>
      </c>
      <c r="S1310" s="2" t="s">
        <v>18537</v>
      </c>
      <c r="T1310" s="8">
        <f>[1]!b_anal_ptmyear($A1310,日期设置!$B$2)</f>
        <v>4.0027397260273974</v>
      </c>
      <c r="U1310" s="8">
        <f>[1]!b_anal_termifexercise($A1310,日期设置!B$2)</f>
        <v>0</v>
      </c>
      <c r="V1310" s="10">
        <f>[1]!b_dq_dirtyprice(A1310,日期设置!$B$2)</f>
        <v>108.5838</v>
      </c>
      <c r="W1310" s="11">
        <f>IF(U1310=0,ROUNDUP((Q1310-日期设置!$B$2)/365,0),ROUNDUP((R1310-日期设置!$B$2)/365,0))</f>
        <v>5</v>
      </c>
      <c r="X1310" s="18">
        <f>_xlfn.IFNA(VLOOKUP(A1310,过往入选债券!A:D,4,0),2)</f>
        <v>2</v>
      </c>
      <c r="Y1310">
        <f>_xlfn.IFNA(VLOOKUP(C1310,[2]Sheet1!$A:$A,1,0),3)</f>
        <v>3</v>
      </c>
    </row>
    <row r="1311" spans="1:25" hidden="1" x14ac:dyDescent="0.2">
      <c r="A1311" s="21" t="s">
        <v>2190</v>
      </c>
      <c r="B1311" s="21" t="s">
        <v>2191</v>
      </c>
      <c r="C1311" s="37" t="s">
        <v>1055</v>
      </c>
      <c r="D1311" s="26" t="str">
        <f>[1]!b_calc_yield(A1311,日期设置!$B$2,F1311,1,R1311,1,O1311,L1311,S1311,)</f>
        <v>Fetching...</v>
      </c>
      <c r="E1311" s="26">
        <f t="shared" si="40"/>
        <v>4.8430935041436918</v>
      </c>
      <c r="F1311" s="18">
        <f>[1]!b_dq_cleanprice($A1311,日期设置!B$2)</f>
        <v>99.855400000000003</v>
      </c>
      <c r="G1311" s="18" t="str">
        <f t="shared" si="41"/>
        <v>0.63 + 0</v>
      </c>
      <c r="H1311" s="27">
        <f>[1]!b_dq_pctchange($A1311,日期设置!$B$2,1)/100</f>
        <v>0</v>
      </c>
      <c r="I1311" s="26">
        <f>[1]!b_pq_pctchange(A1311,日期设置!$B$4,日期设置!$B$2,1)</f>
        <v>0</v>
      </c>
      <c r="J1311" s="26">
        <f>[1]!b_pq_pctchange(A1311,日期设置!$C$4,日期设置!$B$2,1)</f>
        <v>-9.8945217964610255E-2</v>
      </c>
      <c r="K1311" s="52">
        <f>[1]!b_dq_amount($A1311,日期设置!B$2,2,10000)</f>
        <v>0</v>
      </c>
      <c r="L1311" s="26">
        <f>[1]!b_info_latestpar(A1311,日期设置!$B$2)</f>
        <v>100</v>
      </c>
      <c r="M1311" s="6">
        <f>[1]!b_info_outstandingbalance($A1311,日期设置!B$2)</f>
        <v>10</v>
      </c>
      <c r="N1311" s="7">
        <f>[1]!b_info_latestissurercreditrating2(A1311,日期设置!$B$2,"102","1")</f>
        <v>0</v>
      </c>
      <c r="O1311" s="8">
        <v>6.85</v>
      </c>
      <c r="P1311" s="9">
        <f>[1]!b_info_repurchasedate(A1311)</f>
        <v>0</v>
      </c>
      <c r="Q1311" s="8" t="s">
        <v>16599</v>
      </c>
      <c r="R1311" s="2" t="str">
        <f>IF((--IF(P1311=0,Q1311,P1311))&gt;(--日期设置!$B$2),IF(P1311=0,Q1311,P1311),Q1311)</f>
        <v>2021-11-09</v>
      </c>
      <c r="S1311" s="2" t="s">
        <v>18665</v>
      </c>
      <c r="T1311" s="8">
        <f>[1]!b_anal_ptmyear($A1311,日期设置!$B$2)</f>
        <v>0.63561643835616444</v>
      </c>
      <c r="U1311" s="8">
        <f>[1]!b_anal_termifexercise($A1311,日期设置!B$2)</f>
        <v>0</v>
      </c>
      <c r="V1311" s="10">
        <f>[1]!b_dq_dirtyprice(A1311,日期设置!$B$2)</f>
        <v>101.91419999999999</v>
      </c>
      <c r="W1311" s="11">
        <f>IF(U1311=0,ROUNDUP((Q1311-日期设置!$B$2)/365,0),ROUNDUP((R1311-日期设置!$B$2)/365,0))</f>
        <v>1</v>
      </c>
      <c r="X1311" s="18">
        <f>_xlfn.IFNA(VLOOKUP(A1311,过往入选债券!A:D,4,0),2)</f>
        <v>2</v>
      </c>
      <c r="Y1311">
        <f>_xlfn.IFNA(VLOOKUP(C1311,[2]Sheet1!$A:$A,1,0),3)</f>
        <v>3</v>
      </c>
    </row>
    <row r="1312" spans="1:25" hidden="1" x14ac:dyDescent="0.2">
      <c r="A1312" s="21" t="s">
        <v>14917</v>
      </c>
      <c r="B1312" s="21" t="s">
        <v>14918</v>
      </c>
      <c r="C1312" s="37" t="s">
        <v>14919</v>
      </c>
      <c r="D1312" s="26" t="str">
        <f>[1]!b_calc_yield(A1312,日期设置!$B$2,F1312,1,R1312,1,O1312,L1312,S1312,)</f>
        <v>Fetching...</v>
      </c>
      <c r="E1312" s="26">
        <f t="shared" si="40"/>
        <v>32.399761361859227</v>
      </c>
      <c r="F1312" s="18">
        <f>[1]!b_dq_cleanprice($A1312,日期设置!B$2)</f>
        <v>102</v>
      </c>
      <c r="G1312" s="18" t="str">
        <f t="shared" si="41"/>
        <v>4.78 + 0</v>
      </c>
      <c r="H1312" s="27">
        <f>[1]!b_dq_pctchange($A1312,日期设置!$B$2,1)/100</f>
        <v>0</v>
      </c>
      <c r="I1312" s="26">
        <f>[1]!b_pq_pctchange(A1312,日期设置!$B$4,日期设置!$B$2,1)</f>
        <v>0</v>
      </c>
      <c r="J1312" s="26">
        <f>[1]!b_pq_pctchange(A1312,日期设置!$C$4,日期设置!$B$2,1)</f>
        <v>-1.4492753623188406</v>
      </c>
      <c r="K1312" s="52">
        <f>[1]!b_dq_amount($A1312,日期设置!B$2,2,10000)</f>
        <v>0</v>
      </c>
      <c r="L1312" s="26">
        <f>[1]!b_info_latestpar(A1312,日期设置!$B$2)</f>
        <v>100</v>
      </c>
      <c r="M1312" s="6">
        <f>[1]!b_info_outstandingbalance($A1312,日期设置!B$2)</f>
        <v>10</v>
      </c>
      <c r="N1312" s="7" t="str">
        <f>[1]!b_info_latestissurercreditrating2(A1312,日期设置!$B$2,"102","1")</f>
        <v>AA</v>
      </c>
      <c r="O1312" s="8">
        <v>7.43</v>
      </c>
      <c r="P1312" s="9">
        <f>[1]!b_info_repurchasedate(A1312)</f>
        <v>0</v>
      </c>
      <c r="Q1312" s="8" t="s">
        <v>17125</v>
      </c>
      <c r="R1312" s="2" t="str">
        <f>IF((--IF(P1312=0,Q1312,P1312))&gt;(--日期设置!$B$2),IF(P1312=0,Q1312,P1312),Q1312)</f>
        <v>2026-01-03</v>
      </c>
      <c r="S1312" s="2" t="s">
        <v>18727</v>
      </c>
      <c r="T1312" s="8">
        <f>[1]!b_anal_ptmyear($A1312,日期设置!$B$2)</f>
        <v>4.7863013698630139</v>
      </c>
      <c r="U1312" s="8">
        <f>[1]!b_anal_termifexercise($A1312,日期设置!B$2)</f>
        <v>0</v>
      </c>
      <c r="V1312" s="10">
        <f>[1]!b_dq_dirtyprice(A1312,日期设置!$B$2)</f>
        <v>103.5878</v>
      </c>
      <c r="W1312" s="11">
        <f>IF(U1312=0,ROUNDUP((Q1312-日期设置!$B$2)/365,0),ROUNDUP((R1312-日期设置!$B$2)/365,0))</f>
        <v>5</v>
      </c>
      <c r="X1312" s="18">
        <f>_xlfn.IFNA(VLOOKUP(A1312,过往入选债券!A:D,4,0),2)</f>
        <v>2</v>
      </c>
      <c r="Y1312">
        <f>_xlfn.IFNA(VLOOKUP(C1312,[2]Sheet1!$A:$A,1,0),3)</f>
        <v>3</v>
      </c>
    </row>
    <row r="1313" spans="1:25" hidden="1" x14ac:dyDescent="0.2">
      <c r="A1313" s="21" t="s">
        <v>13582</v>
      </c>
      <c r="B1313" s="21" t="s">
        <v>13583</v>
      </c>
      <c r="C1313" s="37" t="s">
        <v>12778</v>
      </c>
      <c r="D1313" s="26" t="str">
        <f>[1]!b_calc_yield(A1313,日期设置!$B$2,F1313,1,R1313,1,O1313,L1313,S1313,)</f>
        <v>Fetching...</v>
      </c>
      <c r="E1313" s="26">
        <f t="shared" si="40"/>
        <v>33.23864823092029</v>
      </c>
      <c r="F1313" s="18">
        <f>[1]!b_dq_cleanprice($A1313,日期设置!B$2)</f>
        <v>58.776699999999998</v>
      </c>
      <c r="G1313" s="18" t="str">
        <f t="shared" si="41"/>
        <v>2.72 + 0</v>
      </c>
      <c r="H1313" s="27">
        <f>[1]!b_dq_pctchange($A1313,日期设置!$B$2,1)/100</f>
        <v>0</v>
      </c>
      <c r="I1313" s="26">
        <f>[1]!b_pq_pctchange(A1313,日期设置!$B$4,日期设置!$B$2,1)</f>
        <v>0</v>
      </c>
      <c r="J1313" s="26">
        <f>[1]!b_pq_pctchange(A1313,日期设置!$C$4,日期设置!$B$2,1)</f>
        <v>0</v>
      </c>
      <c r="K1313" s="52">
        <f>[1]!b_dq_amount($A1313,日期设置!B$2,2,10000)</f>
        <v>0</v>
      </c>
      <c r="L1313" s="26">
        <f>[1]!b_info_latestpar(A1313,日期设置!$B$2)</f>
        <v>60</v>
      </c>
      <c r="M1313" s="6">
        <f>[1]!b_info_outstandingbalance($A1313,日期设置!B$2)</f>
        <v>12</v>
      </c>
      <c r="N1313" s="7" t="str">
        <f>[1]!b_info_latestissurercreditrating2(A1313,日期设置!$B$2,"102","1")</f>
        <v>AA</v>
      </c>
      <c r="O1313" s="8">
        <v>6.58</v>
      </c>
      <c r="P1313" s="9">
        <f>[1]!b_info_repurchasedate(A1313)</f>
        <v>0</v>
      </c>
      <c r="Q1313" s="8" t="s">
        <v>16655</v>
      </c>
      <c r="R1313" s="2" t="str">
        <f>IF((--IF(P1313=0,Q1313,P1313))&gt;(--日期设置!$B$2),IF(P1313=0,Q1313,P1313),Q1313)</f>
        <v>2023-12-13</v>
      </c>
      <c r="S1313" s="2" t="s">
        <v>18634</v>
      </c>
      <c r="T1313" s="8">
        <f>[1]!b_anal_ptmyear($A1313,日期设置!$B$2)</f>
        <v>2.7287671232876711</v>
      </c>
      <c r="U1313" s="8">
        <f>[1]!b_anal_termifexercise($A1313,日期设置!B$2)</f>
        <v>0</v>
      </c>
      <c r="V1313" s="10">
        <f>[1]!b_dq_dirtyprice(A1313,日期设置!$B$2)</f>
        <v>59.847499999999997</v>
      </c>
      <c r="W1313" s="11">
        <f>IF(U1313=0,ROUNDUP((Q1313-日期设置!$B$2)/365,0),ROUNDUP((R1313-日期设置!$B$2)/365,0))</f>
        <v>3</v>
      </c>
      <c r="X1313" s="18">
        <f>_xlfn.IFNA(VLOOKUP(A1313,过往入选债券!A:D,4,0),2)</f>
        <v>2</v>
      </c>
      <c r="Y1313">
        <f>_xlfn.IFNA(VLOOKUP(C1313,[2]Sheet1!$A:$A,1,0),3)</f>
        <v>3</v>
      </c>
    </row>
    <row r="1314" spans="1:25" hidden="1" x14ac:dyDescent="0.2">
      <c r="A1314" s="21" t="s">
        <v>14694</v>
      </c>
      <c r="B1314" s="21" t="s">
        <v>14695</v>
      </c>
      <c r="C1314" s="37" t="s">
        <v>14696</v>
      </c>
      <c r="D1314" s="26" t="str">
        <f>[1]!b_calc_yield(A1314,日期设置!$B$2,F1314,1,R1314,1,O1314,L1314,S1314,)</f>
        <v>Fetching...</v>
      </c>
      <c r="E1314" s="26">
        <f t="shared" si="40"/>
        <v>29.504248648157414</v>
      </c>
      <c r="F1314" s="18">
        <f>[1]!b_dq_cleanprice($A1314,日期设置!B$2)</f>
        <v>105.9131</v>
      </c>
      <c r="G1314" s="18" t="str">
        <f t="shared" si="41"/>
        <v>4.51 + 0</v>
      </c>
      <c r="H1314" s="27">
        <f>[1]!b_dq_pctchange($A1314,日期设置!$B$2,1)/100</f>
        <v>0</v>
      </c>
      <c r="I1314" s="26">
        <f>[1]!b_pq_pctchange(A1314,日期设置!$B$4,日期设置!$B$2,1)</f>
        <v>0</v>
      </c>
      <c r="J1314" s="26">
        <f>[1]!b_pq_pctchange(A1314,日期设置!$C$4,日期设置!$B$2,1)</f>
        <v>0</v>
      </c>
      <c r="K1314" s="52">
        <f>[1]!b_dq_amount($A1314,日期设置!B$2,2,10000)</f>
        <v>0</v>
      </c>
      <c r="L1314" s="26">
        <f>[1]!b_info_latestpar(A1314,日期设置!$B$2)</f>
        <v>100</v>
      </c>
      <c r="M1314" s="6">
        <f>[1]!b_info_outstandingbalance($A1314,日期设置!B$2)</f>
        <v>13</v>
      </c>
      <c r="N1314" s="7" t="str">
        <f>[1]!b_info_latestissurercreditrating2(A1314,日期设置!$B$2,"102","1")</f>
        <v>AA</v>
      </c>
      <c r="O1314" s="8">
        <v>8.5</v>
      </c>
      <c r="P1314" s="9">
        <f>[1]!b_info_repurchasedate(A1314)</f>
        <v>0</v>
      </c>
      <c r="Q1314" s="8" t="s">
        <v>16710</v>
      </c>
      <c r="R1314" s="2" t="str">
        <f>IF((--IF(P1314=0,Q1314,P1314))&gt;(--日期设置!$B$2),IF(P1314=0,Q1314,P1314),Q1314)</f>
        <v>2025-09-26</v>
      </c>
      <c r="S1314" s="2" t="s">
        <v>17988</v>
      </c>
      <c r="T1314" s="8">
        <f>[1]!b_anal_ptmyear($A1314,日期设置!$B$2)</f>
        <v>4.515068493150685</v>
      </c>
      <c r="U1314" s="8">
        <f>[1]!b_anal_termifexercise($A1314,日期设置!B$2)</f>
        <v>0</v>
      </c>
      <c r="V1314" s="10">
        <f>[1]!b_dq_dirtyprice(A1314,日期设置!$B$2)</f>
        <v>110.035</v>
      </c>
      <c r="W1314" s="11">
        <f>IF(U1314=0,ROUNDUP((Q1314-日期设置!$B$2)/365,0),ROUNDUP((R1314-日期设置!$B$2)/365,0))</f>
        <v>5</v>
      </c>
      <c r="X1314" s="18">
        <f>_xlfn.IFNA(VLOOKUP(A1314,过往入选债券!A:D,4,0),2)</f>
        <v>2</v>
      </c>
      <c r="Y1314">
        <f>_xlfn.IFNA(VLOOKUP(C1314,[2]Sheet1!$A:$A,1,0),3)</f>
        <v>3</v>
      </c>
    </row>
    <row r="1315" spans="1:25" hidden="1" x14ac:dyDescent="0.2">
      <c r="A1315" s="21" t="s">
        <v>14321</v>
      </c>
      <c r="B1315" s="21" t="s">
        <v>14322</v>
      </c>
      <c r="C1315" s="37" t="s">
        <v>14323</v>
      </c>
      <c r="D1315" s="26" t="str">
        <f>[1]!b_calc_yield(A1315,日期设置!$B$2,F1315,1,R1315,1,O1315,L1315,S1315,)</f>
        <v>Fetching...</v>
      </c>
      <c r="E1315" s="26">
        <f t="shared" si="40"/>
        <v>32.897830012680274</v>
      </c>
      <c r="F1315" s="18">
        <f>[1]!b_dq_cleanprice($A1315,日期设置!B$2)</f>
        <v>81.707300000000004</v>
      </c>
      <c r="G1315" s="18" t="str">
        <f t="shared" si="41"/>
        <v>3.68 + 0</v>
      </c>
      <c r="H1315" s="27">
        <f>[1]!b_dq_pctchange($A1315,日期设置!$B$2,1)/100</f>
        <v>0</v>
      </c>
      <c r="I1315" s="26">
        <f>[1]!b_pq_pctchange(A1315,日期设置!$B$4,日期设置!$B$2,1)</f>
        <v>0</v>
      </c>
      <c r="J1315" s="26">
        <f>[1]!b_pq_pctchange(A1315,日期设置!$C$4,日期设置!$B$2,1)</f>
        <v>0</v>
      </c>
      <c r="K1315" s="52">
        <f>[1]!b_dq_amount($A1315,日期设置!B$2,2,10000)</f>
        <v>0</v>
      </c>
      <c r="L1315" s="26">
        <f>[1]!b_info_latestpar(A1315,日期设置!$B$2)</f>
        <v>80</v>
      </c>
      <c r="M1315" s="6">
        <f>[1]!b_info_outstandingbalance($A1315,日期设置!B$2)</f>
        <v>8.8800000000000008</v>
      </c>
      <c r="N1315" s="7" t="str">
        <f>[1]!b_info_latestissurercreditrating2(A1315,日期设置!$B$2,"102","1")</f>
        <v>AA</v>
      </c>
      <c r="O1315" s="8">
        <v>7.8</v>
      </c>
      <c r="P1315" s="9">
        <f>[1]!b_info_repurchasedate(A1315)</f>
        <v>0</v>
      </c>
      <c r="Q1315" s="8" t="s">
        <v>16090</v>
      </c>
      <c r="R1315" s="2" t="str">
        <f>IF((--IF(P1315=0,Q1315,P1315))&gt;(--日期设置!$B$2),IF(P1315=0,Q1315,P1315),Q1315)</f>
        <v>2024-11-27</v>
      </c>
      <c r="S1315" s="2" t="s">
        <v>18371</v>
      </c>
      <c r="T1315" s="8">
        <f>[1]!b_anal_ptmyear($A1315,日期设置!$B$2)</f>
        <v>3.6849315068493151</v>
      </c>
      <c r="U1315" s="8">
        <f>[1]!b_anal_termifexercise($A1315,日期设置!B$2)</f>
        <v>0</v>
      </c>
      <c r="V1315" s="10">
        <f>[1]!b_dq_dirtyprice(A1315,日期设置!$B$2)</f>
        <v>83.673299999999998</v>
      </c>
      <c r="W1315" s="11">
        <f>IF(U1315=0,ROUNDUP((Q1315-日期设置!$B$2)/365,0),ROUNDUP((R1315-日期设置!$B$2)/365,0))</f>
        <v>4</v>
      </c>
      <c r="X1315" s="18">
        <f>_xlfn.IFNA(VLOOKUP(A1315,过往入选债券!A:D,4,0),2)</f>
        <v>2</v>
      </c>
      <c r="Y1315">
        <f>_xlfn.IFNA(VLOOKUP(C1315,[2]Sheet1!$A:$A,1,0),3)</f>
        <v>3</v>
      </c>
    </row>
    <row r="1316" spans="1:25" hidden="1" x14ac:dyDescent="0.2">
      <c r="A1316" s="21" t="s">
        <v>3565</v>
      </c>
      <c r="B1316" s="21" t="s">
        <v>3566</v>
      </c>
      <c r="C1316" s="37" t="s">
        <v>1615</v>
      </c>
      <c r="D1316" s="26" t="str">
        <f>[1]!b_calc_yield(A1316,日期设置!$B$2,F1316,1,R1316,1,O1316,L1316,S1316,)</f>
        <v>Fetching...</v>
      </c>
      <c r="E1316" s="26">
        <f t="shared" si="40"/>
        <v>10.757693478326402</v>
      </c>
      <c r="F1316" s="18">
        <f>[1]!b_dq_cleanprice($A1316,日期设置!B$2)</f>
        <v>100</v>
      </c>
      <c r="G1316" s="18" t="str">
        <f t="shared" si="41"/>
        <v>3.59 + 1.59</v>
      </c>
      <c r="H1316" s="27">
        <f>[1]!b_dq_pctchange($A1316,日期设置!$B$2,1)/100</f>
        <v>0</v>
      </c>
      <c r="I1316" s="26">
        <f>[1]!b_pq_pctchange(A1316,日期设置!$B$4,日期设置!$B$2,1)</f>
        <v>0</v>
      </c>
      <c r="J1316" s="26">
        <f>[1]!b_pq_pctchange(A1316,日期设置!$C$4,日期设置!$B$2,1)</f>
        <v>0</v>
      </c>
      <c r="K1316" s="52">
        <f>[1]!b_dq_amount($A1316,日期设置!B$2,2,10000)</f>
        <v>0</v>
      </c>
      <c r="L1316" s="26">
        <f>[1]!b_info_latestpar(A1316,日期设置!$B$2)</f>
        <v>100</v>
      </c>
      <c r="M1316" s="6">
        <f>[1]!b_info_outstandingbalance($A1316,日期设置!B$2)</f>
        <v>5</v>
      </c>
      <c r="N1316" s="7">
        <f>[1]!b_info_latestissurercreditrating2(A1316,日期设置!$B$2,"102","1")</f>
        <v>0</v>
      </c>
      <c r="O1316" s="8">
        <v>6.95</v>
      </c>
      <c r="P1316" s="9" t="str">
        <f>[1]!b_info_repurchasedate(A1316)</f>
        <v>2022-10-24</v>
      </c>
      <c r="Q1316" s="8" t="s">
        <v>16196</v>
      </c>
      <c r="R1316" s="2" t="str">
        <f>IF((--IF(P1316=0,Q1316,P1316))&gt;(--日期设置!$B$2),IF(P1316=0,Q1316,P1316),Q1316)</f>
        <v>2022-10-24</v>
      </c>
      <c r="S1316" s="2" t="s">
        <v>17983</v>
      </c>
      <c r="T1316" s="8">
        <f>[1]!b_anal_ptmyear($A1316,日期设置!$B$2)</f>
        <v>3.5917808219178085</v>
      </c>
      <c r="U1316" s="8">
        <f>[1]!b_anal_termifexercise($A1316,日期设置!B$2)</f>
        <v>1.5917808219178082</v>
      </c>
      <c r="V1316" s="10">
        <f>[1]!b_dq_dirtyprice(A1316,日期设置!$B$2)</f>
        <v>102.83710000000001</v>
      </c>
      <c r="W1316" s="11">
        <f>IF(U1316=0,ROUNDUP((Q1316-日期设置!$B$2)/365,0),ROUNDUP((R1316-日期设置!$B$2)/365,0))</f>
        <v>2</v>
      </c>
      <c r="X1316" s="18">
        <f>_xlfn.IFNA(VLOOKUP(A1316,过往入选债券!A:D,4,0),2)</f>
        <v>2</v>
      </c>
      <c r="Y1316">
        <f>_xlfn.IFNA(VLOOKUP(C1316,[2]Sheet1!$A:$A,1,0),3)</f>
        <v>3</v>
      </c>
    </row>
    <row r="1317" spans="1:25" hidden="1" x14ac:dyDescent="0.2">
      <c r="A1317" s="21" t="s">
        <v>4579</v>
      </c>
      <c r="B1317" s="21" t="s">
        <v>4580</v>
      </c>
      <c r="C1317" s="37" t="s">
        <v>247</v>
      </c>
      <c r="D1317" s="26" t="str">
        <f>[1]!b_calc_yield(A1317,日期设置!$B$2,F1317,1,R1317,1,O1317,L1317,S1317,)</f>
        <v>Fetching...</v>
      </c>
      <c r="E1317" s="26">
        <f t="shared" si="40"/>
        <v>15.003232923500631</v>
      </c>
      <c r="F1317" s="18">
        <f>[1]!b_dq_cleanprice($A1317,日期设置!B$2)</f>
        <v>97.127499999999998</v>
      </c>
      <c r="G1317" s="18" t="str">
        <f t="shared" si="41"/>
        <v>2.24 + 0</v>
      </c>
      <c r="H1317" s="27">
        <f>[1]!b_dq_pctchange($A1317,日期设置!$B$2,1)/100</f>
        <v>0</v>
      </c>
      <c r="I1317" s="26">
        <f>[1]!b_pq_pctchange(A1317,日期设置!$B$4,日期设置!$B$2,1)</f>
        <v>0.17833088889026255</v>
      </c>
      <c r="J1317" s="26">
        <f>[1]!b_pq_pctchange(A1317,日期设置!$C$4,日期设置!$B$2,1)</f>
        <v>0.77515760465821193</v>
      </c>
      <c r="K1317" s="52">
        <f>[1]!b_dq_amount($A1317,日期设置!B$2,2,10000)</f>
        <v>0</v>
      </c>
      <c r="L1317" s="26">
        <f>[1]!b_info_latestpar(A1317,日期设置!$B$2)</f>
        <v>100</v>
      </c>
      <c r="M1317" s="6">
        <f>[1]!b_info_outstandingbalance($A1317,日期设置!B$2)</f>
        <v>5</v>
      </c>
      <c r="N1317" s="7">
        <f>[1]!b_info_latestissurercreditrating2(A1317,日期设置!$B$2,"102","1")</f>
        <v>0</v>
      </c>
      <c r="O1317" s="8">
        <v>5.5</v>
      </c>
      <c r="P1317" s="9">
        <f>[1]!b_info_repurchasedate(A1317)</f>
        <v>0</v>
      </c>
      <c r="Q1317" s="8" t="s">
        <v>16063</v>
      </c>
      <c r="R1317" s="2" t="str">
        <f>IF((--IF(P1317=0,Q1317,P1317))&gt;(--日期设置!$B$2),IF(P1317=0,Q1317,P1317),Q1317)</f>
        <v>2023-06-18</v>
      </c>
      <c r="S1317" s="2" t="s">
        <v>17849</v>
      </c>
      <c r="T1317" s="8">
        <f>[1]!b_anal_ptmyear($A1317,日期设置!$B$2)</f>
        <v>2.2410958904109588</v>
      </c>
      <c r="U1317" s="8">
        <f>[1]!b_anal_termifexercise($A1317,日期设置!B$2)</f>
        <v>0</v>
      </c>
      <c r="V1317" s="10">
        <f>[1]!b_dq_dirtyprice(A1317,日期设置!$B$2)</f>
        <v>101.3015</v>
      </c>
      <c r="W1317" s="11">
        <f>IF(U1317=0,ROUNDUP((Q1317-日期设置!$B$2)/365,0),ROUNDUP((R1317-日期设置!$B$2)/365,0))</f>
        <v>3</v>
      </c>
      <c r="X1317" s="18">
        <f>_xlfn.IFNA(VLOOKUP(A1317,过往入选债券!A:D,4,0),2)</f>
        <v>2</v>
      </c>
      <c r="Y1317">
        <f>_xlfn.IFNA(VLOOKUP(C1317,[2]Sheet1!$A:$A,1,0),3)</f>
        <v>3</v>
      </c>
    </row>
    <row r="1318" spans="1:25" hidden="1" x14ac:dyDescent="0.2">
      <c r="A1318" s="21" t="s">
        <v>14927</v>
      </c>
      <c r="B1318" s="21" t="s">
        <v>14928</v>
      </c>
      <c r="C1318" s="37" t="s">
        <v>266</v>
      </c>
      <c r="D1318" s="26" t="str">
        <f>[1]!b_calc_yield(A1318,日期设置!$B$2,F1318,1,R1318,1,O1318,L1318,S1318,)</f>
        <v>Fetching...</v>
      </c>
      <c r="E1318" s="26">
        <f t="shared" si="40"/>
        <v>31.657358260459834</v>
      </c>
      <c r="F1318" s="18">
        <f>[1]!b_dq_cleanprice($A1318,日期设置!B$2)</f>
        <v>106.2328</v>
      </c>
      <c r="G1318" s="18" t="str">
        <f t="shared" si="41"/>
        <v>4.76 + 0</v>
      </c>
      <c r="H1318" s="27">
        <f>[1]!b_dq_pctchange($A1318,日期设置!$B$2,1)/100</f>
        <v>0</v>
      </c>
      <c r="I1318" s="26">
        <f>[1]!b_pq_pctchange(A1318,日期设置!$B$4,日期设置!$B$2,1)</f>
        <v>0</v>
      </c>
      <c r="J1318" s="26">
        <f>[1]!b_pq_pctchange(A1318,日期设置!$C$4,日期设置!$B$2,1)</f>
        <v>0</v>
      </c>
      <c r="K1318" s="52">
        <f>[1]!b_dq_amount($A1318,日期设置!B$2,2,10000)</f>
        <v>0</v>
      </c>
      <c r="L1318" s="26">
        <f>[1]!b_info_latestpar(A1318,日期设置!$B$2)</f>
        <v>100</v>
      </c>
      <c r="M1318" s="6">
        <f>[1]!b_info_outstandingbalance($A1318,日期设置!B$2)</f>
        <v>4</v>
      </c>
      <c r="N1318" s="7" t="str">
        <f>[1]!b_info_latestissurercreditrating2(A1318,日期设置!$B$2,"102","1")</f>
        <v>AA</v>
      </c>
      <c r="O1318" s="8">
        <v>8.5</v>
      </c>
      <c r="P1318" s="9">
        <f>[1]!b_info_repurchasedate(A1318)</f>
        <v>0</v>
      </c>
      <c r="Q1318" s="8" t="s">
        <v>17454</v>
      </c>
      <c r="R1318" s="2" t="str">
        <f>IF((--IF(P1318=0,Q1318,P1318))&gt;(--日期设置!$B$2),IF(P1318=0,Q1318,P1318),Q1318)</f>
        <v>2025-12-26</v>
      </c>
      <c r="S1318" s="2" t="s">
        <v>17989</v>
      </c>
      <c r="T1318" s="8">
        <f>[1]!b_anal_ptmyear($A1318,日期设置!$B$2)</f>
        <v>4.7643835616438359</v>
      </c>
      <c r="U1318" s="8">
        <f>[1]!b_anal_termifexercise($A1318,日期设置!B$2)</f>
        <v>0</v>
      </c>
      <c r="V1318" s="10">
        <f>[1]!b_dq_dirtyprice(A1318,日期设置!$B$2)</f>
        <v>108.2355</v>
      </c>
      <c r="W1318" s="11">
        <f>IF(U1318=0,ROUNDUP((Q1318-日期设置!$B$2)/365,0),ROUNDUP((R1318-日期设置!$B$2)/365,0))</f>
        <v>5</v>
      </c>
      <c r="X1318" s="18">
        <f>_xlfn.IFNA(VLOOKUP(A1318,过往入选债券!A:D,4,0),2)</f>
        <v>2</v>
      </c>
      <c r="Y1318">
        <f>_xlfn.IFNA(VLOOKUP(C1318,[2]Sheet1!$A:$A,1,0),3)</f>
        <v>3</v>
      </c>
    </row>
    <row r="1319" spans="1:25" hidden="1" x14ac:dyDescent="0.2">
      <c r="A1319" s="21" t="s">
        <v>8178</v>
      </c>
      <c r="B1319" s="21" t="s">
        <v>8179</v>
      </c>
      <c r="C1319" s="37" t="s">
        <v>165</v>
      </c>
      <c r="D1319" s="26" t="str">
        <f>[1]!b_calc_yield(A1319,日期设置!$B$2,F1319,1,R1319,1,O1319,L1319,S1319,)</f>
        <v>Fetching...</v>
      </c>
      <c r="E1319" s="26">
        <f t="shared" si="40"/>
        <v>6.8314981387244567</v>
      </c>
      <c r="F1319" s="18">
        <f>[1]!b_dq_cleanprice($A1319,日期设置!B$2)</f>
        <v>99.618499999999997</v>
      </c>
      <c r="G1319" s="18" t="str">
        <f t="shared" si="41"/>
        <v>0.98 + 0</v>
      </c>
      <c r="H1319" s="27">
        <f>[1]!b_dq_pctchange($A1319,日期设置!$B$2,1)/100</f>
        <v>0</v>
      </c>
      <c r="I1319" s="26">
        <f>[1]!b_pq_pctchange(A1319,日期设置!$B$4,日期设置!$B$2,1)</f>
        <v>0</v>
      </c>
      <c r="J1319" s="26">
        <f>[1]!b_pq_pctchange(A1319,日期设置!$C$4,日期设置!$B$2,1)</f>
        <v>0</v>
      </c>
      <c r="K1319" s="52">
        <f>[1]!b_dq_amount($A1319,日期设置!B$2,2,10000)</f>
        <v>0</v>
      </c>
      <c r="L1319" s="26">
        <f>[1]!b_info_latestpar(A1319,日期设置!$B$2)</f>
        <v>100</v>
      </c>
      <c r="M1319" s="6">
        <f>[1]!b_info_outstandingbalance($A1319,日期设置!B$2)</f>
        <v>10</v>
      </c>
      <c r="N1319" s="7" t="str">
        <f>[1]!b_info_latestissurercreditrating2(A1319,日期设置!$B$2,"102","1")</f>
        <v>AA+</v>
      </c>
      <c r="O1319" s="8">
        <v>6.5</v>
      </c>
      <c r="P1319" s="9">
        <f>[1]!b_info_repurchasedate(A1319)</f>
        <v>0</v>
      </c>
      <c r="Q1319" s="8" t="s">
        <v>16262</v>
      </c>
      <c r="R1319" s="2" t="str">
        <f>IF((--IF(P1319=0,Q1319,P1319))&gt;(--日期设置!$B$2),IF(P1319=0,Q1319,P1319),Q1319)</f>
        <v>2022-03-18</v>
      </c>
      <c r="S1319" s="2" t="s">
        <v>17822</v>
      </c>
      <c r="T1319" s="8">
        <f>[1]!b_anal_ptmyear($A1319,日期设置!$B$2)</f>
        <v>0.989041095890411</v>
      </c>
      <c r="U1319" s="8">
        <f>[1]!b_anal_termifexercise($A1319,日期设置!B$2)</f>
        <v>0</v>
      </c>
      <c r="V1319" s="10">
        <f>[1]!b_dq_dirtyprice(A1319,日期设置!$B$2)</f>
        <v>99.689700000000002</v>
      </c>
      <c r="W1319" s="11">
        <f>IF(U1319=0,ROUNDUP((Q1319-日期设置!$B$2)/365,0),ROUNDUP((R1319-日期设置!$B$2)/365,0))</f>
        <v>1</v>
      </c>
      <c r="X1319" s="18">
        <f>_xlfn.IFNA(VLOOKUP(A1319,过往入选债券!A:D,4,0),2)</f>
        <v>2</v>
      </c>
      <c r="Y1319">
        <f>_xlfn.IFNA(VLOOKUP(C1319,[2]Sheet1!$A:$A,1,0),3)</f>
        <v>3</v>
      </c>
    </row>
    <row r="1320" spans="1:25" hidden="1" x14ac:dyDescent="0.2">
      <c r="A1320" s="21" t="s">
        <v>14650</v>
      </c>
      <c r="B1320" s="21" t="s">
        <v>14651</v>
      </c>
      <c r="C1320" s="37" t="s">
        <v>12387</v>
      </c>
      <c r="D1320" s="26" t="str">
        <f>[1]!b_calc_yield(A1320,日期设置!$B$2,F1320,1,R1320,1,O1320,L1320,S1320,)</f>
        <v>Fetching...</v>
      </c>
      <c r="E1320" s="26">
        <f t="shared" si="40"/>
        <v>28.949788073826554</v>
      </c>
      <c r="F1320" s="18">
        <f>[1]!b_dq_cleanprice($A1320,日期设置!B$2)</f>
        <v>102.5</v>
      </c>
      <c r="G1320" s="18" t="str">
        <f t="shared" si="41"/>
        <v>4.40 + 0</v>
      </c>
      <c r="H1320" s="27">
        <f>[1]!b_dq_pctchange($A1320,日期设置!$B$2,1)/100</f>
        <v>0</v>
      </c>
      <c r="I1320" s="26">
        <f>[1]!b_pq_pctchange(A1320,日期设置!$B$4,日期设置!$B$2,1)</f>
        <v>0</v>
      </c>
      <c r="J1320" s="26">
        <f>[1]!b_pq_pctchange(A1320,日期设置!$C$4,日期设置!$B$2,1)</f>
        <v>0</v>
      </c>
      <c r="K1320" s="52">
        <f>[1]!b_dq_amount($A1320,日期设置!B$2,2,10000)</f>
        <v>0</v>
      </c>
      <c r="L1320" s="26">
        <f>[1]!b_info_latestpar(A1320,日期设置!$B$2)</f>
        <v>100</v>
      </c>
      <c r="M1320" s="6">
        <f>[1]!b_info_outstandingbalance($A1320,日期设置!B$2)</f>
        <v>9</v>
      </c>
      <c r="N1320" s="7" t="str">
        <f>[1]!b_info_latestissurercreditrating2(A1320,日期设置!$B$2,"102","1")</f>
        <v>AA</v>
      </c>
      <c r="O1320" s="8">
        <v>7.6</v>
      </c>
      <c r="P1320" s="9">
        <f>[1]!b_info_repurchasedate(A1320)</f>
        <v>0</v>
      </c>
      <c r="Q1320" s="8" t="s">
        <v>17188</v>
      </c>
      <c r="R1320" s="2" t="str">
        <f>IF((--IF(P1320=0,Q1320,P1320))&gt;(--日期设置!$B$2),IF(P1320=0,Q1320,P1320),Q1320)</f>
        <v>2025-08-17</v>
      </c>
      <c r="S1320" s="2" t="s">
        <v>18038</v>
      </c>
      <c r="T1320" s="8">
        <f>[1]!b_anal_ptmyear($A1320,日期设置!$B$2)</f>
        <v>4.4054794520547942</v>
      </c>
      <c r="U1320" s="8">
        <f>[1]!b_anal_termifexercise($A1320,日期设置!B$2)</f>
        <v>0</v>
      </c>
      <c r="V1320" s="10">
        <f>[1]!b_dq_dirtyprice(A1320,日期设置!$B$2)</f>
        <v>107.0184</v>
      </c>
      <c r="W1320" s="11">
        <f>IF(U1320=0,ROUNDUP((Q1320-日期设置!$B$2)/365,0),ROUNDUP((R1320-日期设置!$B$2)/365,0))</f>
        <v>5</v>
      </c>
      <c r="X1320" s="18">
        <f>_xlfn.IFNA(VLOOKUP(A1320,过往入选债券!A:D,4,0),2)</f>
        <v>2</v>
      </c>
      <c r="Y1320">
        <f>_xlfn.IFNA(VLOOKUP(C1320,[2]Sheet1!$A:$A,1,0),3)</f>
        <v>3</v>
      </c>
    </row>
    <row r="1321" spans="1:25" hidden="1" x14ac:dyDescent="0.2">
      <c r="A1321" s="21" t="s">
        <v>2465</v>
      </c>
      <c r="B1321" s="21" t="s">
        <v>2466</v>
      </c>
      <c r="C1321" s="37" t="s">
        <v>2467</v>
      </c>
      <c r="D1321" s="26" t="str">
        <f>[1]!b_calc_yield(A1321,日期设置!$B$2,F1321,1,R1321,1,O1321,L1321,S1321,)</f>
        <v>Fetching...</v>
      </c>
      <c r="E1321" s="26">
        <f t="shared" si="40"/>
        <v>5.5626588372717167</v>
      </c>
      <c r="F1321" s="18">
        <f>[1]!b_dq_cleanprice($A1321,日期设置!B$2)</f>
        <v>100</v>
      </c>
      <c r="G1321" s="18" t="str">
        <f t="shared" si="41"/>
        <v>2.80 + 0.80</v>
      </c>
      <c r="H1321" s="27">
        <f>[1]!b_dq_pctchange($A1321,日期设置!$B$2,1)/100</f>
        <v>0</v>
      </c>
      <c r="I1321" s="26">
        <f>[1]!b_pq_pctchange(A1321,日期设置!$B$4,日期设置!$B$2,1)</f>
        <v>0</v>
      </c>
      <c r="J1321" s="26">
        <f>[1]!b_pq_pctchange(A1321,日期设置!$C$4,日期设置!$B$2,1)</f>
        <v>0</v>
      </c>
      <c r="K1321" s="52">
        <f>[1]!b_dq_amount($A1321,日期设置!B$2,2,10000)</f>
        <v>0</v>
      </c>
      <c r="L1321" s="26">
        <f>[1]!b_info_latestpar(A1321,日期设置!$B$2)</f>
        <v>100</v>
      </c>
      <c r="M1321" s="6">
        <f>[1]!b_info_outstandingbalance($A1321,日期设置!B$2)</f>
        <v>1</v>
      </c>
      <c r="N1321" s="7">
        <f>[1]!b_info_latestissurercreditrating2(A1321,日期设置!$B$2,"102","1")</f>
        <v>0</v>
      </c>
      <c r="O1321" s="8">
        <v>7</v>
      </c>
      <c r="P1321" s="9" t="str">
        <f>[1]!b_info_repurchasedate(A1321)</f>
        <v>2022-01-10</v>
      </c>
      <c r="Q1321" s="8" t="s">
        <v>16365</v>
      </c>
      <c r="R1321" s="2" t="str">
        <f>IF((--IF(P1321=0,Q1321,P1321))&gt;(--日期设置!$B$2),IF(P1321=0,Q1321,P1321),Q1321)</f>
        <v>2022-01-10</v>
      </c>
      <c r="S1321" s="2" t="s">
        <v>18146</v>
      </c>
      <c r="T1321" s="8">
        <f>[1]!b_anal_ptmyear($A1321,日期设置!$B$2)</f>
        <v>2.8054794520547945</v>
      </c>
      <c r="U1321" s="8">
        <f>[1]!b_anal_termifexercise($A1321,日期设置!B$2)</f>
        <v>0.80547945205479454</v>
      </c>
      <c r="V1321" s="10">
        <f>[1]!b_dq_dirtyprice(A1321,日期设置!$B$2)</f>
        <v>101.3616</v>
      </c>
      <c r="W1321" s="11">
        <f>IF(U1321=0,ROUNDUP((Q1321-日期设置!$B$2)/365,0),ROUNDUP((R1321-日期设置!$B$2)/365,0))</f>
        <v>1</v>
      </c>
      <c r="X1321" s="18">
        <f>_xlfn.IFNA(VLOOKUP(A1321,过往入选债券!A:D,4,0),2)</f>
        <v>2</v>
      </c>
      <c r="Y1321">
        <f>_xlfn.IFNA(VLOOKUP(C1321,[2]Sheet1!$A:$A,1,0),3)</f>
        <v>3</v>
      </c>
    </row>
    <row r="1322" spans="1:25" hidden="1" x14ac:dyDescent="0.2">
      <c r="A1322" s="21" t="s">
        <v>14607</v>
      </c>
      <c r="B1322" s="21" t="s">
        <v>14608</v>
      </c>
      <c r="C1322" s="37" t="s">
        <v>14461</v>
      </c>
      <c r="D1322" s="26" t="str">
        <f>[1]!b_calc_yield(A1322,日期设置!$B$2,F1322,1,R1322,1,O1322,L1322,S1322,)</f>
        <v>Fetching...</v>
      </c>
      <c r="E1322" s="26">
        <f t="shared" si="40"/>
        <v>28.250259434048751</v>
      </c>
      <c r="F1322" s="18">
        <f>[1]!b_dq_cleanprice($A1322,日期设置!B$2)</f>
        <v>103.8583</v>
      </c>
      <c r="G1322" s="18" t="str">
        <f t="shared" si="41"/>
        <v>4.34 + 0</v>
      </c>
      <c r="H1322" s="27">
        <f>[1]!b_dq_pctchange($A1322,日期设置!$B$2,1)/100</f>
        <v>0</v>
      </c>
      <c r="I1322" s="26">
        <f>[1]!b_pq_pctchange(A1322,日期设置!$B$4,日期设置!$B$2,1)</f>
        <v>0</v>
      </c>
      <c r="J1322" s="26">
        <f>[1]!b_pq_pctchange(A1322,日期设置!$C$4,日期设置!$B$2,1)</f>
        <v>0</v>
      </c>
      <c r="K1322" s="52">
        <f>[1]!b_dq_amount($A1322,日期设置!B$2,2,10000)</f>
        <v>0</v>
      </c>
      <c r="L1322" s="26">
        <f>[1]!b_info_latestpar(A1322,日期设置!$B$2)</f>
        <v>100</v>
      </c>
      <c r="M1322" s="6">
        <f>[1]!b_info_outstandingbalance($A1322,日期设置!B$2)</f>
        <v>2.5</v>
      </c>
      <c r="N1322" s="7" t="str">
        <f>[1]!b_info_latestissurercreditrating2(A1322,日期设置!$B$2,"102","1")</f>
        <v>AA</v>
      </c>
      <c r="O1322" s="8">
        <v>7.98</v>
      </c>
      <c r="P1322" s="9">
        <f>[1]!b_info_repurchasedate(A1322)</f>
        <v>0</v>
      </c>
      <c r="Q1322" s="8" t="s">
        <v>17453</v>
      </c>
      <c r="R1322" s="2" t="str">
        <f>IF((--IF(P1322=0,Q1322,P1322))&gt;(--日期设置!$B$2),IF(P1322=0,Q1322,P1322),Q1322)</f>
        <v>2025-07-26</v>
      </c>
      <c r="S1322" s="2" t="s">
        <v>18604</v>
      </c>
      <c r="T1322" s="8">
        <f>[1]!b_anal_ptmyear($A1322,日期设置!$B$2)</f>
        <v>4.3452054794520549</v>
      </c>
      <c r="U1322" s="8">
        <f>[1]!b_anal_termifexercise($A1322,日期设置!B$2)</f>
        <v>0</v>
      </c>
      <c r="V1322" s="10">
        <f>[1]!b_dq_dirtyprice(A1322,日期设置!$B$2)</f>
        <v>109.0836</v>
      </c>
      <c r="W1322" s="11">
        <f>IF(U1322=0,ROUNDUP((Q1322-日期设置!$B$2)/365,0),ROUNDUP((R1322-日期设置!$B$2)/365,0))</f>
        <v>5</v>
      </c>
      <c r="X1322" s="18">
        <f>_xlfn.IFNA(VLOOKUP(A1322,过往入选债券!A:D,4,0),2)</f>
        <v>2</v>
      </c>
      <c r="Y1322">
        <f>_xlfn.IFNA(VLOOKUP(C1322,[2]Sheet1!$A:$A,1,0),3)</f>
        <v>3</v>
      </c>
    </row>
    <row r="1323" spans="1:25" hidden="1" x14ac:dyDescent="0.2">
      <c r="A1323" s="21" t="s">
        <v>14617</v>
      </c>
      <c r="B1323" s="21" t="s">
        <v>14618</v>
      </c>
      <c r="C1323" s="37" t="s">
        <v>14359</v>
      </c>
      <c r="D1323" s="26" t="str">
        <f>[1]!b_calc_yield(A1323,日期设置!$B$2,F1323,1,R1323,1,O1323,L1323,S1323,)</f>
        <v>Fetching...</v>
      </c>
      <c r="E1323" s="26">
        <f t="shared" si="40"/>
        <v>28.405668526603336</v>
      </c>
      <c r="F1323" s="18">
        <f>[1]!b_dq_cleanprice($A1323,日期设置!B$2)</f>
        <v>102.1099</v>
      </c>
      <c r="G1323" s="18" t="str">
        <f t="shared" si="41"/>
        <v>4.33 + 0</v>
      </c>
      <c r="H1323" s="27">
        <f>[1]!b_dq_pctchange($A1323,日期设置!$B$2,1)/100</f>
        <v>0</v>
      </c>
      <c r="I1323" s="26">
        <f>[1]!b_pq_pctchange(A1323,日期设置!$B$4,日期设置!$B$2,1)</f>
        <v>0</v>
      </c>
      <c r="J1323" s="26">
        <f>[1]!b_pq_pctchange(A1323,日期设置!$C$4,日期设置!$B$2,1)</f>
        <v>-1.0975078213535048</v>
      </c>
      <c r="K1323" s="52">
        <f>[1]!b_dq_amount($A1323,日期设置!B$2,2,10000)</f>
        <v>0</v>
      </c>
      <c r="L1323" s="26">
        <f>[1]!b_info_latestpar(A1323,日期设置!$B$2)</f>
        <v>100</v>
      </c>
      <c r="M1323" s="6">
        <f>[1]!b_info_outstandingbalance($A1323,日期设置!B$2)</f>
        <v>8</v>
      </c>
      <c r="N1323" s="7" t="str">
        <f>[1]!b_info_latestissurercreditrating2(A1323,日期设置!$B$2,"102","1")</f>
        <v>AA</v>
      </c>
      <c r="O1323" s="8">
        <v>7.5</v>
      </c>
      <c r="P1323" s="9">
        <f>[1]!b_info_repurchasedate(A1323)</f>
        <v>0</v>
      </c>
      <c r="Q1323" s="8" t="s">
        <v>17317</v>
      </c>
      <c r="R1323" s="2" t="str">
        <f>IF((--IF(P1323=0,Q1323,P1323))&gt;(--日期设置!$B$2),IF(P1323=0,Q1323,P1323),Q1323)</f>
        <v>2025-07-23</v>
      </c>
      <c r="S1323" s="2" t="s">
        <v>17788</v>
      </c>
      <c r="T1323" s="8">
        <f>[1]!b_anal_ptmyear($A1323,日期设置!$B$2)</f>
        <v>4.3369863013698629</v>
      </c>
      <c r="U1323" s="8">
        <f>[1]!b_anal_termifexercise($A1323,日期设置!B$2)</f>
        <v>0</v>
      </c>
      <c r="V1323" s="10">
        <f>[1]!b_dq_dirtyprice(A1323,日期设置!$B$2)</f>
        <v>107.0825</v>
      </c>
      <c r="W1323" s="11">
        <f>IF(U1323=0,ROUNDUP((Q1323-日期设置!$B$2)/365,0),ROUNDUP((R1323-日期设置!$B$2)/365,0))</f>
        <v>5</v>
      </c>
      <c r="X1323" s="18">
        <f>_xlfn.IFNA(VLOOKUP(A1323,过往入选债券!A:D,4,0),2)</f>
        <v>2</v>
      </c>
      <c r="Y1323">
        <f>_xlfn.IFNA(VLOOKUP(C1323,[2]Sheet1!$A:$A,1,0),3)</f>
        <v>3</v>
      </c>
    </row>
    <row r="1324" spans="1:25" hidden="1" x14ac:dyDescent="0.2">
      <c r="A1324" s="21" t="s">
        <v>4638</v>
      </c>
      <c r="B1324" s="21" t="s">
        <v>4639</v>
      </c>
      <c r="C1324" s="37" t="s">
        <v>4640</v>
      </c>
      <c r="D1324" s="26" t="str">
        <f>[1]!b_calc_yield(A1324,日期设置!$B$2,F1324,1,R1324,1,O1324,L1324,S1324,)</f>
        <v>Fetching...</v>
      </c>
      <c r="E1324" s="26">
        <f t="shared" si="40"/>
        <v>15.080297611965833</v>
      </c>
      <c r="F1324" s="18">
        <f>[1]!b_dq_cleanprice($A1324,日期设置!B$2)</f>
        <v>97.485699999999994</v>
      </c>
      <c r="G1324" s="18" t="str">
        <f t="shared" si="41"/>
        <v>4.25 + 2.25</v>
      </c>
      <c r="H1324" s="27">
        <f>[1]!b_dq_pctchange($A1324,日期设置!$B$2,1)/100</f>
        <v>0</v>
      </c>
      <c r="I1324" s="26">
        <f>[1]!b_pq_pctchange(A1324,日期设置!$B$4,日期设置!$B$2,1)</f>
        <v>0</v>
      </c>
      <c r="J1324" s="26">
        <f>[1]!b_pq_pctchange(A1324,日期设置!$C$4,日期设置!$B$2,1)</f>
        <v>0</v>
      </c>
      <c r="K1324" s="52">
        <f>[1]!b_dq_amount($A1324,日期设置!B$2,2,10000)</f>
        <v>0</v>
      </c>
      <c r="L1324" s="26">
        <f>[1]!b_info_latestpar(A1324,日期设置!$B$2)</f>
        <v>100</v>
      </c>
      <c r="M1324" s="6">
        <f>[1]!b_info_outstandingbalance($A1324,日期设置!B$2)</f>
        <v>5</v>
      </c>
      <c r="N1324" s="7">
        <f>[1]!b_info_latestissurercreditrating2(A1324,日期设置!$B$2,"102","1")</f>
        <v>0</v>
      </c>
      <c r="O1324" s="8">
        <v>5.68</v>
      </c>
      <c r="P1324" s="9" t="str">
        <f>[1]!b_info_repurchasedate(A1324)</f>
        <v>2023-06-24</v>
      </c>
      <c r="Q1324" s="8" t="s">
        <v>16542</v>
      </c>
      <c r="R1324" s="2" t="str">
        <f>IF((--IF(P1324=0,Q1324,P1324))&gt;(--日期设置!$B$2),IF(P1324=0,Q1324,P1324),Q1324)</f>
        <v>2023-06-24</v>
      </c>
      <c r="S1324" s="2" t="s">
        <v>17996</v>
      </c>
      <c r="T1324" s="8">
        <f>[1]!b_anal_ptmyear($A1324,日期设置!$B$2)</f>
        <v>4.2575342465753421</v>
      </c>
      <c r="U1324" s="8">
        <f>[1]!b_anal_termifexercise($A1324,日期设置!B$2)</f>
        <v>2.2575342465753425</v>
      </c>
      <c r="V1324" s="10">
        <f>[1]!b_dq_dirtyprice(A1324,日期设置!$B$2)</f>
        <v>101.7029</v>
      </c>
      <c r="W1324" s="11">
        <f>IF(U1324=0,ROUNDUP((Q1324-日期设置!$B$2)/365,0),ROUNDUP((R1324-日期设置!$B$2)/365,0))</f>
        <v>3</v>
      </c>
      <c r="X1324" s="18">
        <f>_xlfn.IFNA(VLOOKUP(A1324,过往入选债券!A:D,4,0),2)</f>
        <v>2</v>
      </c>
      <c r="Y1324">
        <f>_xlfn.IFNA(VLOOKUP(C1324,[2]Sheet1!$A:$A,1,0),3)</f>
        <v>3</v>
      </c>
    </row>
    <row r="1325" spans="1:25" hidden="1" x14ac:dyDescent="0.2">
      <c r="A1325" s="21" t="s">
        <v>2523</v>
      </c>
      <c r="B1325" s="21" t="s">
        <v>2524</v>
      </c>
      <c r="C1325" s="37" t="s">
        <v>266</v>
      </c>
      <c r="D1325" s="26" t="str">
        <f>[1]!b_calc_yield(A1325,日期设置!$B$2,F1325,1,R1325,1,O1325,L1325,S1325,)</f>
        <v>Fetching...</v>
      </c>
      <c r="E1325" s="26">
        <f t="shared" si="40"/>
        <v>5.7108367336332178</v>
      </c>
      <c r="F1325" s="18">
        <f>[1]!b_dq_cleanprice($A1325,日期设置!B$2)</f>
        <v>100.63</v>
      </c>
      <c r="G1325" s="18" t="str">
        <f t="shared" si="41"/>
        <v>0.82 + 0</v>
      </c>
      <c r="H1325" s="27">
        <f>[1]!b_dq_pctchange($A1325,日期设置!$B$2,1)/100</f>
        <v>0</v>
      </c>
      <c r="I1325" s="26">
        <f>[1]!b_pq_pctchange(A1325,日期设置!$B$4,日期设置!$B$2,1)</f>
        <v>0</v>
      </c>
      <c r="J1325" s="26">
        <f>[1]!b_pq_pctchange(A1325,日期设置!$C$4,日期设置!$B$2,1)</f>
        <v>0</v>
      </c>
      <c r="K1325" s="52">
        <f>[1]!b_dq_amount($A1325,日期设置!B$2,2,10000)</f>
        <v>0</v>
      </c>
      <c r="L1325" s="26">
        <f>[1]!b_info_latestpar(A1325,日期设置!$B$2)</f>
        <v>100</v>
      </c>
      <c r="M1325" s="6">
        <f>[1]!b_info_outstandingbalance($A1325,日期设置!B$2)</f>
        <v>3</v>
      </c>
      <c r="N1325" s="7">
        <f>[1]!b_info_latestissurercreditrating2(A1325,日期设置!$B$2,"102","1")</f>
        <v>0</v>
      </c>
      <c r="O1325" s="8">
        <v>7.8</v>
      </c>
      <c r="P1325" s="9">
        <f>[1]!b_info_repurchasedate(A1325)</f>
        <v>0</v>
      </c>
      <c r="Q1325" s="8" t="s">
        <v>16444</v>
      </c>
      <c r="R1325" s="2" t="str">
        <f>IF((--IF(P1325=0,Q1325,P1325))&gt;(--日期设置!$B$2),IF(P1325=0,Q1325,P1325),Q1325)</f>
        <v>2022-01-18</v>
      </c>
      <c r="S1325" s="2" t="s">
        <v>18020</v>
      </c>
      <c r="T1325" s="8">
        <f>[1]!b_anal_ptmyear($A1325,日期设置!$B$2)</f>
        <v>0.82739726027397265</v>
      </c>
      <c r="U1325" s="8">
        <f>[1]!b_anal_termifexercise($A1325,日期设置!B$2)</f>
        <v>0</v>
      </c>
      <c r="V1325" s="10">
        <f>[1]!b_dq_dirtyprice(A1325,日期设置!$B$2)</f>
        <v>101.97629999999999</v>
      </c>
      <c r="W1325" s="11">
        <f>IF(U1325=0,ROUNDUP((Q1325-日期设置!$B$2)/365,0),ROUNDUP((R1325-日期设置!$B$2)/365,0))</f>
        <v>1</v>
      </c>
      <c r="X1325" s="18">
        <f>_xlfn.IFNA(VLOOKUP(A1325,过往入选债券!A:D,4,0),2)</f>
        <v>2</v>
      </c>
      <c r="Y1325">
        <f>_xlfn.IFNA(VLOOKUP(C1325,[2]Sheet1!$A:$A,1,0),3)</f>
        <v>3</v>
      </c>
    </row>
    <row r="1326" spans="1:25" hidden="1" x14ac:dyDescent="0.2">
      <c r="A1326" s="21" t="s">
        <v>5498</v>
      </c>
      <c r="B1326" s="21" t="s">
        <v>5499</v>
      </c>
      <c r="C1326" s="37" t="s">
        <v>5076</v>
      </c>
      <c r="D1326" s="26" t="str">
        <f>[1]!b_calc_yield(A1326,日期设置!$B$2,F1326,1,R1326,1,O1326,L1326,S1326,)</f>
        <v>Fetching...</v>
      </c>
      <c r="E1326" s="26">
        <f t="shared" si="40"/>
        <v>5.1622220994562262</v>
      </c>
      <c r="F1326" s="18">
        <f>[1]!b_dq_cleanprice($A1326,日期设置!B$2)</f>
        <v>99.703599999999994</v>
      </c>
      <c r="G1326" s="18" t="str">
        <f t="shared" si="41"/>
        <v>0.74 + 0</v>
      </c>
      <c r="H1326" s="27">
        <f>[1]!b_dq_pctchange($A1326,日期设置!$B$2,1)/100</f>
        <v>0</v>
      </c>
      <c r="I1326" s="26">
        <f>[1]!b_pq_pctchange(A1326,日期设置!$B$4,日期设置!$B$2,1)</f>
        <v>0</v>
      </c>
      <c r="J1326" s="26">
        <f>[1]!b_pq_pctchange(A1326,日期设置!$C$4,日期设置!$B$2,1)</f>
        <v>0</v>
      </c>
      <c r="K1326" s="52">
        <f>[1]!b_dq_amount($A1326,日期设置!B$2,2,10000)</f>
        <v>0</v>
      </c>
      <c r="L1326" s="26">
        <f>[1]!b_info_latestpar(A1326,日期设置!$B$2)</f>
        <v>100</v>
      </c>
      <c r="M1326" s="6">
        <f>[1]!b_info_outstandingbalance($A1326,日期设置!B$2)</f>
        <v>2.7</v>
      </c>
      <c r="N1326" s="7" t="str">
        <f>[1]!b_info_latestissurercreditrating2(A1326,日期设置!$B$2,"102","1")</f>
        <v>AA</v>
      </c>
      <c r="O1326" s="8">
        <v>6.6</v>
      </c>
      <c r="P1326" s="9" t="str">
        <f>[1]!b_info_repurchasedate(A1326)</f>
        <v>2019-12-20</v>
      </c>
      <c r="Q1326" s="8" t="s">
        <v>16252</v>
      </c>
      <c r="R1326" s="2" t="str">
        <f>IF((--IF(P1326=0,Q1326,P1326))&gt;(--日期设置!$B$2),IF(P1326=0,Q1326,P1326),Q1326)</f>
        <v>2021-12-20</v>
      </c>
      <c r="S1326" s="2" t="s">
        <v>18839</v>
      </c>
      <c r="T1326" s="8">
        <f>[1]!b_anal_ptmyear($A1326,日期设置!$B$2)</f>
        <v>0.74794520547945209</v>
      </c>
      <c r="U1326" s="8">
        <f>[1]!b_anal_termifexercise($A1326,日期设置!B$2)</f>
        <v>0</v>
      </c>
      <c r="V1326" s="10">
        <f>[1]!b_dq_dirtyprice(A1326,日期设置!$B$2)</f>
        <v>101.3672</v>
      </c>
      <c r="W1326" s="11">
        <f>IF(U1326=0,ROUNDUP((Q1326-日期设置!$B$2)/365,0),ROUNDUP((R1326-日期设置!$B$2)/365,0))</f>
        <v>1</v>
      </c>
      <c r="X1326" s="18">
        <f>_xlfn.IFNA(VLOOKUP(A1326,过往入选债券!A:D,4,0),2)</f>
        <v>2</v>
      </c>
      <c r="Y1326">
        <f>_xlfn.IFNA(VLOOKUP(C1326,[2]Sheet1!$A:$A,1,0),3)</f>
        <v>3</v>
      </c>
    </row>
    <row r="1327" spans="1:25" hidden="1" x14ac:dyDescent="0.2">
      <c r="A1327" s="21" t="s">
        <v>3160</v>
      </c>
      <c r="B1327" s="21" t="s">
        <v>3161</v>
      </c>
      <c r="C1327" s="37" t="s">
        <v>1319</v>
      </c>
      <c r="D1327" s="26" t="str">
        <f>[1]!b_calc_yield(A1327,日期设置!$B$2,F1327,1,R1327,1,O1327,L1327,S1327,)</f>
        <v>Fetching...</v>
      </c>
      <c r="E1327" s="26">
        <f t="shared" si="40"/>
        <v>8.0568720379146974</v>
      </c>
      <c r="F1327" s="18">
        <f>[1]!b_dq_cleanprice($A1327,日期设置!B$2)</f>
        <v>100.07259999999999</v>
      </c>
      <c r="G1327" s="18" t="str">
        <f t="shared" si="41"/>
        <v>1.22 + 0</v>
      </c>
      <c r="H1327" s="27">
        <f>[1]!b_dq_pctchange($A1327,日期设置!$B$2,1)/100</f>
        <v>0</v>
      </c>
      <c r="I1327" s="26">
        <f>[1]!b_pq_pctchange(A1327,日期设置!$B$4,日期设置!$B$2,1)</f>
        <v>0</v>
      </c>
      <c r="J1327" s="26">
        <f>[1]!b_pq_pctchange(A1327,日期设置!$C$4,日期设置!$B$2,1)</f>
        <v>0</v>
      </c>
      <c r="K1327" s="52">
        <f>[1]!b_dq_amount($A1327,日期设置!B$2,2,10000)</f>
        <v>0</v>
      </c>
      <c r="L1327" s="26">
        <f>[1]!b_info_latestpar(A1327,日期设置!$B$2)</f>
        <v>100</v>
      </c>
      <c r="M1327" s="6">
        <f>[1]!b_info_outstandingbalance($A1327,日期设置!B$2)</f>
        <v>4</v>
      </c>
      <c r="N1327" s="7" t="str">
        <f>[1]!b_info_latestissurercreditrating2(A1327,日期设置!$B$2,"102","1")</f>
        <v>AA</v>
      </c>
      <c r="O1327" s="8">
        <v>7</v>
      </c>
      <c r="P1327" s="9">
        <f>[1]!b_info_repurchasedate(A1327)</f>
        <v>0</v>
      </c>
      <c r="Q1327" s="8" t="s">
        <v>16087</v>
      </c>
      <c r="R1327" s="2" t="str">
        <f>IF((--IF(P1327=0,Q1327,P1327))&gt;(--日期设置!$B$2),IF(P1327=0,Q1327,P1327),Q1327)</f>
        <v>2022-06-12</v>
      </c>
      <c r="S1327" s="2" t="s">
        <v>17872</v>
      </c>
      <c r="T1327" s="8">
        <f>[1]!b_anal_ptmyear($A1327,日期设置!$B$2)</f>
        <v>1.2246575342465753</v>
      </c>
      <c r="U1327" s="8">
        <f>[1]!b_anal_termifexercise($A1327,日期设置!B$2)</f>
        <v>0</v>
      </c>
      <c r="V1327" s="10">
        <f>[1]!b_dq_dirtyprice(A1327,日期设置!$B$2)</f>
        <v>105.5</v>
      </c>
      <c r="W1327" s="11">
        <f>IF(U1327=0,ROUNDUP((Q1327-日期设置!$B$2)/365,0),ROUNDUP((R1327-日期设置!$B$2)/365,0))</f>
        <v>2</v>
      </c>
      <c r="X1327" s="18">
        <f>_xlfn.IFNA(VLOOKUP(A1327,过往入选债券!A:D,4,0),2)</f>
        <v>2</v>
      </c>
      <c r="Y1327">
        <f>_xlfn.IFNA(VLOOKUP(C1327,[2]Sheet1!$A:$A,1,0),3)</f>
        <v>3</v>
      </c>
    </row>
    <row r="1328" spans="1:25" hidden="1" x14ac:dyDescent="0.2">
      <c r="A1328" s="21" t="s">
        <v>15743</v>
      </c>
      <c r="B1328" s="21" t="s">
        <v>15744</v>
      </c>
      <c r="C1328" s="37" t="s">
        <v>13670</v>
      </c>
      <c r="D1328" s="26" t="str">
        <f>[1]!b_calc_yield(A1328,日期设置!$B$2,F1328,1,R1328,1,O1328,L1328,S1328,)</f>
        <v>Fetching...</v>
      </c>
      <c r="E1328" s="26">
        <f t="shared" si="40"/>
        <v>38.752314487781291</v>
      </c>
      <c r="F1328" s="18">
        <f>[1]!b_dq_cleanprice($A1328,日期设置!B$2)</f>
        <v>100</v>
      </c>
      <c r="G1328" s="18" t="str">
        <f t="shared" si="41"/>
        <v>6.00 + 0</v>
      </c>
      <c r="H1328" s="27">
        <f>[1]!b_dq_pctchange($A1328,日期设置!$B$2,1)/100</f>
        <v>0</v>
      </c>
      <c r="I1328" s="26">
        <f>[1]!b_pq_pctchange(A1328,日期设置!$B$4,日期设置!$B$2,1)</f>
        <v>0</v>
      </c>
      <c r="J1328" s="26">
        <f>[1]!b_pq_pctchange(A1328,日期设置!$C$4,日期设置!$B$2,1)</f>
        <v>0</v>
      </c>
      <c r="K1328" s="52">
        <f>[1]!b_dq_amount($A1328,日期设置!B$2,2,10000)</f>
        <v>0</v>
      </c>
      <c r="L1328" s="26">
        <f>[1]!b_info_latestpar(A1328,日期设置!$B$2)</f>
        <v>100</v>
      </c>
      <c r="M1328" s="6">
        <f>[1]!b_info_outstandingbalance($A1328,日期设置!B$2)</f>
        <v>6</v>
      </c>
      <c r="N1328" s="7" t="str">
        <f>[1]!b_info_latestissurercreditrating2(A1328,日期设置!$B$2,"102","1")</f>
        <v>AA</v>
      </c>
      <c r="O1328" s="8">
        <v>6.9</v>
      </c>
      <c r="P1328" s="9">
        <f>[1]!b_info_repurchasedate(A1328)</f>
        <v>0</v>
      </c>
      <c r="Q1328" s="8" t="s">
        <v>17507</v>
      </c>
      <c r="R1328" s="2" t="str">
        <f>IF((--IF(P1328=0,Q1328,P1328))&gt;(--日期设置!$B$2),IF(P1328=0,Q1328,P1328),Q1328)</f>
        <v>2027-03-23</v>
      </c>
      <c r="S1328" s="2" t="s">
        <v>18214</v>
      </c>
      <c r="T1328" s="8">
        <f>[1]!b_anal_ptmyear($A1328,日期设置!$B$2)</f>
        <v>6.0027397260273974</v>
      </c>
      <c r="U1328" s="8">
        <f>[1]!b_anal_termifexercise($A1328,日期设置!B$2)</f>
        <v>0</v>
      </c>
      <c r="V1328" s="10">
        <f>[1]!b_dq_dirtyprice(A1328,日期设置!$B$2)</f>
        <v>106.8811</v>
      </c>
      <c r="W1328" s="11">
        <f>IF(U1328=0,ROUNDUP((Q1328-日期设置!$B$2)/365,0),ROUNDUP((R1328-日期设置!$B$2)/365,0))</f>
        <v>7</v>
      </c>
      <c r="X1328" s="18">
        <f>_xlfn.IFNA(VLOOKUP(A1328,过往入选债券!A:D,4,0),2)</f>
        <v>2</v>
      </c>
      <c r="Y1328">
        <f>_xlfn.IFNA(VLOOKUP(C1328,[2]Sheet1!$A:$A,1,0),3)</f>
        <v>3</v>
      </c>
    </row>
    <row r="1329" spans="1:25" x14ac:dyDescent="0.2">
      <c r="A1329" s="21" t="s">
        <v>1838</v>
      </c>
      <c r="B1329" s="21" t="s">
        <v>1839</v>
      </c>
      <c r="C1329" s="37" t="s">
        <v>291</v>
      </c>
      <c r="D1329" s="26" t="str">
        <f>[1]!b_calc_yield(A1329,日期设置!$B$2,F1329,1,R1329,1,O1329,L1329,S1329,)</f>
        <v>Fetching...</v>
      </c>
      <c r="E1329" s="26">
        <f t="shared" si="40"/>
        <v>0.68046431682795561</v>
      </c>
      <c r="F1329" s="18">
        <f>[1]!b_dq_cleanprice($A1329,日期设置!B$2)</f>
        <v>99.957999999999998</v>
      </c>
      <c r="G1329" s="18" t="str">
        <f t="shared" si="41"/>
        <v>2.09 + 0.09</v>
      </c>
      <c r="H1329" s="27">
        <f>[1]!b_dq_pctchange($A1329,日期设置!$B$2,1)/100</f>
        <v>4.1018909717319656E-5</v>
      </c>
      <c r="I1329" s="26">
        <f>[1]!b_pq_pctchange(A1329,日期设置!$B$4,日期设置!$B$2,1)</f>
        <v>-0.24549918166938958</v>
      </c>
      <c r="J1329" s="26">
        <f>[1]!b_pq_pctchange(A1329,日期设置!$C$4,日期设置!$B$2,1)</f>
        <v>-0.24549918166938958</v>
      </c>
      <c r="K1329" s="52">
        <f>[1]!b_dq_amount($A1329,日期设置!B$2,2,10000)</f>
        <v>1061.7745205000001</v>
      </c>
      <c r="L1329" s="26">
        <f>[1]!b_info_latestpar(A1329,日期设置!$B$2)</f>
        <v>100</v>
      </c>
      <c r="M1329" s="6">
        <f>[1]!b_info_outstandingbalance($A1329,日期设置!B$2)</f>
        <v>10</v>
      </c>
      <c r="N1329" s="7">
        <f>[1]!b_info_latestissurercreditrating2(A1329,日期设置!$B$2,"102","1")</f>
        <v>0</v>
      </c>
      <c r="O1329" s="8">
        <v>6.9</v>
      </c>
      <c r="P1329" s="9" t="str">
        <f>[1]!b_info_repurchasedate(A1329)</f>
        <v>2021-04-27</v>
      </c>
      <c r="Q1329" s="8" t="s">
        <v>16427</v>
      </c>
      <c r="R1329" s="2" t="str">
        <f>IF((--IF(P1329=0,Q1329,P1329))&gt;(--日期设置!$B$2),IF(P1329=0,Q1329,P1329),Q1329)</f>
        <v>2021-04-27</v>
      </c>
      <c r="S1329" s="2" t="s">
        <v>17868</v>
      </c>
      <c r="T1329" s="8">
        <f>[1]!b_anal_ptmyear($A1329,日期设置!$B$2)</f>
        <v>2.0986301369863014</v>
      </c>
      <c r="U1329" s="8">
        <f>[1]!b_anal_termifexercise($A1329,日期设置!B$2)</f>
        <v>9.8630136986301367E-2</v>
      </c>
      <c r="V1329" s="10">
        <f>[1]!b_dq_dirtyprice(A1329,日期设置!$B$2)</f>
        <v>106.17749999999999</v>
      </c>
      <c r="W1329" s="11">
        <f>IF(U1329=0,ROUNDUP((Q1329-日期设置!$B$2)/365,0),ROUNDUP((R1329-日期设置!$B$2)/365,0))</f>
        <v>1</v>
      </c>
      <c r="X1329" s="18">
        <f>_xlfn.IFNA(VLOOKUP(A1329,过往入选债券!A:D,4,0),2)</f>
        <v>2</v>
      </c>
      <c r="Y1329">
        <f>_xlfn.IFNA(VLOOKUP(C1329,[2]Sheet1!$A:$A,1,0),3)</f>
        <v>3</v>
      </c>
    </row>
    <row r="1330" spans="1:25" hidden="1" x14ac:dyDescent="0.2">
      <c r="A1330" s="21" t="s">
        <v>7116</v>
      </c>
      <c r="B1330" s="21" t="s">
        <v>7117</v>
      </c>
      <c r="C1330" s="37" t="s">
        <v>5625</v>
      </c>
      <c r="D1330" s="26" t="str">
        <f>[1]!b_calc_yield(A1330,日期设置!$B$2,F1330,1,R1330,1,O1330,L1330,S1330,)</f>
        <v>Fetching...</v>
      </c>
      <c r="E1330" s="26">
        <f t="shared" si="40"/>
        <v>2.7218413273348396</v>
      </c>
      <c r="F1330" s="18">
        <f>[1]!b_dq_cleanprice($A1330,日期设置!B$2)</f>
        <v>100</v>
      </c>
      <c r="G1330" s="18" t="str">
        <f t="shared" si="41"/>
        <v>0.39 + 0.39</v>
      </c>
      <c r="H1330" s="27">
        <f>[1]!b_dq_pctchange($A1330,日期设置!$B$2,1)/100</f>
        <v>0</v>
      </c>
      <c r="I1330" s="26">
        <f>[1]!b_pq_pctchange(A1330,日期设置!$B$4,日期设置!$B$2,1)</f>
        <v>0</v>
      </c>
      <c r="J1330" s="26">
        <f>[1]!b_pq_pctchange(A1330,日期设置!$C$4,日期设置!$B$2,1)</f>
        <v>0</v>
      </c>
      <c r="K1330" s="52">
        <f>[1]!b_dq_amount($A1330,日期设置!B$2,2,10000)</f>
        <v>0</v>
      </c>
      <c r="L1330" s="26">
        <f>[1]!b_info_latestpar(A1330,日期设置!$B$2)</f>
        <v>100</v>
      </c>
      <c r="M1330" s="6">
        <f>[1]!b_info_outstandingbalance($A1330,日期设置!B$2)</f>
        <v>6</v>
      </c>
      <c r="N1330" s="7" t="str">
        <f>[1]!b_info_latestissurercreditrating2(A1330,日期设置!$B$2,"102","1")</f>
        <v>AA+</v>
      </c>
      <c r="O1330" s="8">
        <v>7.2</v>
      </c>
      <c r="P1330" s="9">
        <f>[1]!b_info_repurchasedate(A1330)</f>
        <v>0</v>
      </c>
      <c r="Q1330" s="8" t="s">
        <v>16628</v>
      </c>
      <c r="R1330" s="2" t="str">
        <f>IF((--IF(P1330=0,Q1330,P1330))&gt;(--日期设置!$B$2),IF(P1330=0,Q1330,P1330),Q1330)</f>
        <v>2021-08-13</v>
      </c>
      <c r="S1330" s="2" t="s">
        <v>18693</v>
      </c>
      <c r="T1330" s="8">
        <f>[1]!b_anal_ptmyear($A1330,日期设置!$B$2)</f>
        <v>0.39452054794520547</v>
      </c>
      <c r="U1330" s="8">
        <f>[1]!b_anal_termifexercise($A1330,日期设置!B$2)</f>
        <v>0.39452054794520547</v>
      </c>
      <c r="V1330" s="10">
        <f>[1]!b_dq_dirtyprice(A1330,日期设置!$B$2)</f>
        <v>104.3595</v>
      </c>
      <c r="W1330" s="11">
        <f>IF(U1330=0,ROUNDUP((Q1330-日期设置!$B$2)/365,0),ROUNDUP((R1330-日期设置!$B$2)/365,0))</f>
        <v>1</v>
      </c>
      <c r="X1330" s="18">
        <f>_xlfn.IFNA(VLOOKUP(A1330,过往入选债券!A:D,4,0),2)</f>
        <v>2</v>
      </c>
      <c r="Y1330">
        <f>_xlfn.IFNA(VLOOKUP(C1330,[2]Sheet1!$A:$A,1,0),3)</f>
        <v>3</v>
      </c>
    </row>
    <row r="1331" spans="1:25" hidden="1" x14ac:dyDescent="0.2">
      <c r="A1331" s="21" t="s">
        <v>14067</v>
      </c>
      <c r="B1331" s="21" t="s">
        <v>14068</v>
      </c>
      <c r="C1331" s="37" t="s">
        <v>13956</v>
      </c>
      <c r="D1331" s="26" t="str">
        <f>[1]!b_calc_yield(A1331,日期设置!$B$2,F1331,1,R1331,1,O1331,L1331,S1331,)</f>
        <v>Fetching...</v>
      </c>
      <c r="E1331" s="26">
        <f t="shared" si="40"/>
        <v>30.705948018540539</v>
      </c>
      <c r="F1331" s="18">
        <f>[1]!b_dq_cleanprice($A1331,日期设置!B$2)</f>
        <v>79.239500000000007</v>
      </c>
      <c r="G1331" s="18" t="str">
        <f t="shared" si="41"/>
        <v>3.42 + 0</v>
      </c>
      <c r="H1331" s="27">
        <f>[1]!b_dq_pctchange($A1331,日期设置!$B$2,1)/100</f>
        <v>0</v>
      </c>
      <c r="I1331" s="26">
        <f>[1]!b_pq_pctchange(A1331,日期设置!$B$4,日期设置!$B$2,1)</f>
        <v>0</v>
      </c>
      <c r="J1331" s="26">
        <f>[1]!b_pq_pctchange(A1331,日期设置!$C$4,日期设置!$B$2,1)</f>
        <v>0</v>
      </c>
      <c r="K1331" s="52">
        <f>[1]!b_dq_amount($A1331,日期设置!B$2,2,10000)</f>
        <v>0</v>
      </c>
      <c r="L1331" s="26">
        <f>[1]!b_info_latestpar(A1331,日期设置!$B$2)</f>
        <v>80</v>
      </c>
      <c r="M1331" s="6">
        <f>[1]!b_info_outstandingbalance($A1331,日期设置!B$2)</f>
        <v>6.4</v>
      </c>
      <c r="N1331" s="7" t="str">
        <f>[1]!b_info_latestissurercreditrating2(A1331,日期设置!$B$2,"102","1")</f>
        <v>AA</v>
      </c>
      <c r="O1331" s="8">
        <v>6.93</v>
      </c>
      <c r="P1331" s="9">
        <f>[1]!b_info_repurchasedate(A1331)</f>
        <v>0</v>
      </c>
      <c r="Q1331" s="8" t="s">
        <v>17445</v>
      </c>
      <c r="R1331" s="2" t="str">
        <f>IF((--IF(P1331=0,Q1331,P1331))&gt;(--日期设置!$B$2),IF(P1331=0,Q1331,P1331),Q1331)</f>
        <v>2024-08-25</v>
      </c>
      <c r="S1331" s="2" t="s">
        <v>18659</v>
      </c>
      <c r="T1331" s="8">
        <f>[1]!b_anal_ptmyear($A1331,日期设置!$B$2)</f>
        <v>3.4273972602739726</v>
      </c>
      <c r="U1331" s="8">
        <f>[1]!b_anal_termifexercise($A1331,日期设置!B$2)</f>
        <v>0</v>
      </c>
      <c r="V1331" s="10">
        <f>[1]!b_dq_dirtyprice(A1331,日期设置!$B$2)</f>
        <v>82.414000000000001</v>
      </c>
      <c r="W1331" s="11">
        <f>IF(U1331=0,ROUNDUP((Q1331-日期设置!$B$2)/365,0),ROUNDUP((R1331-日期设置!$B$2)/365,0))</f>
        <v>4</v>
      </c>
      <c r="X1331" s="18">
        <f>_xlfn.IFNA(VLOOKUP(A1331,过往入选债券!A:D,4,0),2)</f>
        <v>2</v>
      </c>
      <c r="Y1331">
        <f>_xlfn.IFNA(VLOOKUP(C1331,[2]Sheet1!$A:$A,1,0),3)</f>
        <v>3</v>
      </c>
    </row>
    <row r="1332" spans="1:25" hidden="1" x14ac:dyDescent="0.2">
      <c r="A1332" s="21" t="s">
        <v>14200</v>
      </c>
      <c r="B1332" s="21" t="s">
        <v>14201</v>
      </c>
      <c r="C1332" s="37" t="s">
        <v>14202</v>
      </c>
      <c r="D1332" s="26" t="str">
        <f>[1]!b_calc_yield(A1332,日期设置!$B$2,F1332,1,R1332,1,O1332,L1332,S1332,)</f>
        <v>Fetching...</v>
      </c>
      <c r="E1332" s="26">
        <f t="shared" si="40"/>
        <v>31.482904805410115</v>
      </c>
      <c r="F1332" s="18">
        <f>[1]!b_dq_cleanprice($A1332,日期设置!B$2)</f>
        <v>80.002499999999998</v>
      </c>
      <c r="G1332" s="18" t="str">
        <f t="shared" si="41"/>
        <v>3.52 + 0</v>
      </c>
      <c r="H1332" s="27">
        <f>[1]!b_dq_pctchange($A1332,日期设置!$B$2,1)/100</f>
        <v>0</v>
      </c>
      <c r="I1332" s="26">
        <f>[1]!b_pq_pctchange(A1332,日期设置!$B$4,日期设置!$B$2,1)</f>
        <v>0</v>
      </c>
      <c r="J1332" s="26">
        <f>[1]!b_pq_pctchange(A1332,日期设置!$C$4,日期设置!$B$2,1)</f>
        <v>0</v>
      </c>
      <c r="K1332" s="52">
        <f>[1]!b_dq_amount($A1332,日期设置!B$2,2,10000)</f>
        <v>0</v>
      </c>
      <c r="L1332" s="26">
        <f>[1]!b_info_latestpar(A1332,日期设置!$B$2)</f>
        <v>80</v>
      </c>
      <c r="M1332" s="6">
        <f>[1]!b_info_outstandingbalance($A1332,日期设置!B$2)</f>
        <v>6.4</v>
      </c>
      <c r="N1332" s="7" t="str">
        <f>[1]!b_info_latestissurercreditrating2(A1332,日期设置!$B$2,"102","1")</f>
        <v>AA-</v>
      </c>
      <c r="O1332" s="8">
        <v>7.2</v>
      </c>
      <c r="P1332" s="9">
        <f>[1]!b_info_repurchasedate(A1332)</f>
        <v>0</v>
      </c>
      <c r="Q1332" s="8" t="s">
        <v>17028</v>
      </c>
      <c r="R1332" s="2" t="str">
        <f>IF((--IF(P1332=0,Q1332,P1332))&gt;(--日期设置!$B$2),IF(P1332=0,Q1332,P1332),Q1332)</f>
        <v>2024-09-29</v>
      </c>
      <c r="S1332" s="2" t="s">
        <v>17884</v>
      </c>
      <c r="T1332" s="8">
        <f>[1]!b_anal_ptmyear($A1332,日期设置!$B$2)</f>
        <v>3.5232876712328767</v>
      </c>
      <c r="U1332" s="8">
        <f>[1]!b_anal_termifexercise($A1332,日期设置!B$2)</f>
        <v>0</v>
      </c>
      <c r="V1332" s="10">
        <f>[1]!b_dq_dirtyprice(A1332,日期设置!$B$2)</f>
        <v>82.748400000000004</v>
      </c>
      <c r="W1332" s="11">
        <f>IF(U1332=0,ROUNDUP((Q1332-日期设置!$B$2)/365,0),ROUNDUP((R1332-日期设置!$B$2)/365,0))</f>
        <v>4</v>
      </c>
      <c r="X1332" s="18">
        <f>_xlfn.IFNA(VLOOKUP(A1332,过往入选债券!A:D,4,0),2)</f>
        <v>2</v>
      </c>
      <c r="Y1332">
        <f>_xlfn.IFNA(VLOOKUP(C1332,[2]Sheet1!$A:$A,1,0),3)</f>
        <v>3</v>
      </c>
    </row>
    <row r="1333" spans="1:25" hidden="1" x14ac:dyDescent="0.2">
      <c r="A1333" s="28" t="s">
        <v>21332</v>
      </c>
      <c r="B1333" s="28" t="s">
        <v>21333</v>
      </c>
      <c r="C1333" s="39" t="s">
        <v>21688</v>
      </c>
      <c r="D1333" s="26" t="str">
        <f>[1]!b_calc_yield(A1333,日期设置!$B$2,F1333,1,R1333,1,O1333,L1333,S1333,)</f>
        <v>Fetching...</v>
      </c>
      <c r="E1333" s="26">
        <f t="shared" si="40"/>
        <v>17.70928859264016</v>
      </c>
      <c r="F1333" s="18">
        <f>[1]!b_dq_cleanprice($A1333,日期设置!B$2)</f>
        <v>99.028099999999995</v>
      </c>
      <c r="G1333" s="18" t="str">
        <f t="shared" si="41"/>
        <v>4.61 + 2.61</v>
      </c>
      <c r="H1333" s="27">
        <f>[1]!b_dq_pctchange($A1333,日期设置!$B$2,1)/100</f>
        <v>0</v>
      </c>
      <c r="I1333" s="26">
        <f>[1]!b_pq_pctchange(A1333,日期设置!$B$4,日期设置!$B$2,1)</f>
        <v>0</v>
      </c>
      <c r="J1333" s="26">
        <f>[1]!b_pq_pctchange(A1333,日期设置!$C$4,日期设置!$B$2,1)</f>
        <v>0</v>
      </c>
      <c r="K1333" s="52">
        <f>[1]!b_dq_amount($A1333,日期设置!B$2,2,10000)</f>
        <v>0</v>
      </c>
      <c r="L1333" s="26">
        <f>[1]!b_info_latestpar(A1333,日期设置!$B$2)</f>
        <v>100</v>
      </c>
      <c r="M1333" s="6">
        <f>[1]!b_info_outstandingbalance($A1333,日期设置!B$2)</f>
        <v>7</v>
      </c>
      <c r="N1333" s="7" t="str">
        <f>[1]!b_info_latestissurercreditrating2(A1333,日期设置!$B$2,"102","1")</f>
        <v>AA</v>
      </c>
      <c r="O1333" s="43">
        <v>6.5</v>
      </c>
      <c r="P1333" s="9" t="str">
        <f>[1]!b_info_repurchasedate(A1333)</f>
        <v>2023-11-02</v>
      </c>
      <c r="Q1333" s="31" t="s">
        <v>21733</v>
      </c>
      <c r="R1333" s="2" t="str">
        <f>IF((--IF(P1333=0,Q1333,P1333))&gt;(--日期设置!$B$2),IF(P1333=0,Q1333,P1333),Q1333)</f>
        <v>2023-11-02</v>
      </c>
      <c r="S1333" s="31" t="s">
        <v>21679</v>
      </c>
      <c r="T1333" s="8">
        <f>[1]!b_anal_ptmyear($A1333,日期设置!$B$2)</f>
        <v>4.6164383561643838</v>
      </c>
      <c r="U1333" s="8">
        <f>[1]!b_anal_termifexercise($A1333,日期设置!B$2)</f>
        <v>2.6164383561643834</v>
      </c>
      <c r="V1333" s="10">
        <f>[1]!b_dq_dirtyprice(A1333,日期设置!$B$2)</f>
        <v>101.5213</v>
      </c>
      <c r="W1333" s="11">
        <f>IF(U1333=0,ROUNDUP((Q1333-日期设置!$B$2)/365,0),ROUNDUP((R1333-日期设置!$B$2)/365,0))</f>
        <v>3</v>
      </c>
      <c r="X1333" s="18">
        <f>_xlfn.IFNA(VLOOKUP(A1333,过往入选债券!A:D,4,0),2)</f>
        <v>2</v>
      </c>
      <c r="Y1333">
        <f>_xlfn.IFNA(VLOOKUP(C1333,[2]Sheet1!$A:$A,1,0),3)</f>
        <v>3</v>
      </c>
    </row>
    <row r="1334" spans="1:25" hidden="1" x14ac:dyDescent="0.2">
      <c r="A1334" s="21" t="s">
        <v>14550</v>
      </c>
      <c r="B1334" s="21" t="s">
        <v>14551</v>
      </c>
      <c r="C1334" s="37" t="s">
        <v>3826</v>
      </c>
      <c r="D1334" s="26" t="str">
        <f>[1]!b_calc_yield(A1334,日期设置!$B$2,F1334,1,R1334,1,O1334,L1334,S1334,)</f>
        <v>Fetching...</v>
      </c>
      <c r="E1334" s="26">
        <f t="shared" si="40"/>
        <v>26.342905759305356</v>
      </c>
      <c r="F1334" s="18">
        <f>[1]!b_dq_cleanprice($A1334,日期设置!B$2)</f>
        <v>102.91</v>
      </c>
      <c r="G1334" s="18" t="str">
        <f t="shared" si="41"/>
        <v>4.11 + 0</v>
      </c>
      <c r="H1334" s="27">
        <f>[1]!b_dq_pctchange($A1334,日期设置!$B$2,1)/100</f>
        <v>0</v>
      </c>
      <c r="I1334" s="26">
        <f>[1]!b_pq_pctchange(A1334,日期设置!$B$4,日期设置!$B$2,1)</f>
        <v>0</v>
      </c>
      <c r="J1334" s="26">
        <f>[1]!b_pq_pctchange(A1334,日期设置!$C$4,日期设置!$B$2,1)</f>
        <v>-0.53045270194512206</v>
      </c>
      <c r="K1334" s="52">
        <f>[1]!b_dq_amount($A1334,日期设置!B$2,2,10000)</f>
        <v>0</v>
      </c>
      <c r="L1334" s="26">
        <f>[1]!b_info_latestpar(A1334,日期设置!$B$2)</f>
        <v>100</v>
      </c>
      <c r="M1334" s="6">
        <f>[1]!b_info_outstandingbalance($A1334,日期设置!B$2)</f>
        <v>7</v>
      </c>
      <c r="N1334" s="7" t="str">
        <f>[1]!b_info_latestissurercreditrating2(A1334,日期设置!$B$2,"102","1")</f>
        <v>AA</v>
      </c>
      <c r="O1334" s="8">
        <v>7.74</v>
      </c>
      <c r="P1334" s="9">
        <f>[1]!b_info_repurchasedate(A1334)</f>
        <v>0</v>
      </c>
      <c r="Q1334" s="8" t="s">
        <v>16023</v>
      </c>
      <c r="R1334" s="2" t="str">
        <f>IF((--IF(P1334=0,Q1334,P1334))&gt;(--日期设置!$B$2),IF(P1334=0,Q1334,P1334),Q1334)</f>
        <v>2025-05-02</v>
      </c>
      <c r="S1334" s="2" t="s">
        <v>17810</v>
      </c>
      <c r="T1334" s="8">
        <f>[1]!b_anal_ptmyear($A1334,日期设置!$B$2)</f>
        <v>4.1123287671232873</v>
      </c>
      <c r="U1334" s="8">
        <f>[1]!b_anal_termifexercise($A1334,日期设置!B$2)</f>
        <v>0</v>
      </c>
      <c r="V1334" s="10">
        <f>[1]!b_dq_dirtyprice(A1334,日期设置!$B$2)</f>
        <v>109.78060000000001</v>
      </c>
      <c r="W1334" s="11">
        <f>IF(U1334=0,ROUNDUP((Q1334-日期设置!$B$2)/365,0),ROUNDUP((R1334-日期设置!$B$2)/365,0))</f>
        <v>5</v>
      </c>
      <c r="X1334" s="18">
        <f>_xlfn.IFNA(VLOOKUP(A1334,过往入选债券!A:D,4,0),2)</f>
        <v>2</v>
      </c>
      <c r="Y1334">
        <f>_xlfn.IFNA(VLOOKUP(C1334,[2]Sheet1!$A:$A,1,0),3)</f>
        <v>3</v>
      </c>
    </row>
    <row r="1335" spans="1:25" hidden="1" x14ac:dyDescent="0.2">
      <c r="A1335" s="28" t="s">
        <v>21230</v>
      </c>
      <c r="B1335" s="28" t="s">
        <v>21231</v>
      </c>
      <c r="C1335" s="39" t="s">
        <v>5054</v>
      </c>
      <c r="D1335" s="26" t="str">
        <f>[1]!b_calc_yield(A1335,日期设置!$B$2,F1335,1,R1335,1,O1335,L1335,S1335,)</f>
        <v>Fetching...</v>
      </c>
      <c r="E1335" s="26">
        <f t="shared" si="40"/>
        <v>17.590448703503792</v>
      </c>
      <c r="F1335" s="18">
        <f>[1]!b_dq_cleanprice($A1335,日期设置!B$2)</f>
        <v>99.041700000000006</v>
      </c>
      <c r="G1335" s="18" t="str">
        <f t="shared" si="41"/>
        <v>4.60 + 2.60</v>
      </c>
      <c r="H1335" s="27">
        <f>[1]!b_dq_pctchange($A1335,日期设置!$B$2,1)/100</f>
        <v>0</v>
      </c>
      <c r="I1335" s="26">
        <f>[1]!b_pq_pctchange(A1335,日期设置!$B$4,日期设置!$B$2,1)</f>
        <v>0</v>
      </c>
      <c r="J1335" s="26">
        <f>[1]!b_pq_pctchange(A1335,日期设置!$C$4,日期设置!$B$2,1)</f>
        <v>0</v>
      </c>
      <c r="K1335" s="52">
        <f>[1]!b_dq_amount($A1335,日期设置!B$2,2,10000)</f>
        <v>0</v>
      </c>
      <c r="L1335" s="26">
        <f>[1]!b_info_latestpar(A1335,日期设置!$B$2)</f>
        <v>100</v>
      </c>
      <c r="M1335" s="6">
        <f>[1]!b_info_outstandingbalance($A1335,日期设置!B$2)</f>
        <v>10</v>
      </c>
      <c r="N1335" s="7" t="str">
        <f>[1]!b_info_latestissurercreditrating2(A1335,日期设置!$B$2,"102","1")</f>
        <v>AA</v>
      </c>
      <c r="O1335" s="8">
        <v>6.5</v>
      </c>
      <c r="P1335" s="9" t="str">
        <f>[1]!b_info_repurchasedate(A1335)</f>
        <v>2023-10-28</v>
      </c>
      <c r="Q1335" s="8" t="s">
        <v>21299</v>
      </c>
      <c r="R1335" s="2" t="str">
        <f>IF((--IF(P1335=0,Q1335,P1335))&gt;(--日期设置!$B$2),IF(P1335=0,Q1335,P1335),Q1335)</f>
        <v>2023-10-28</v>
      </c>
      <c r="S1335" s="31" t="s">
        <v>16169</v>
      </c>
      <c r="T1335" s="8">
        <f>[1]!b_anal_ptmyear($A1335,日期设置!$B$2)</f>
        <v>4.602739726027397</v>
      </c>
      <c r="U1335" s="8">
        <f>[1]!b_anal_termifexercise($A1335,日期设置!B$2)</f>
        <v>2.6027397260273974</v>
      </c>
      <c r="V1335" s="10">
        <f>[1]!b_dq_dirtyprice(A1335,日期设置!$B$2)</f>
        <v>101.62390000000001</v>
      </c>
      <c r="W1335" s="11">
        <f>IF(U1335=0,ROUNDUP((Q1335-日期设置!$B$2)/365,0),ROUNDUP((R1335-日期设置!$B$2)/365,0))</f>
        <v>3</v>
      </c>
      <c r="X1335" s="18">
        <f>_xlfn.IFNA(VLOOKUP(A1335,过往入选债券!A:D,4,0),2)</f>
        <v>2</v>
      </c>
      <c r="Y1335">
        <f>_xlfn.IFNA(VLOOKUP(C1335,[2]Sheet1!$A:$A,1,0),3)</f>
        <v>3</v>
      </c>
    </row>
    <row r="1336" spans="1:25" hidden="1" x14ac:dyDescent="0.2">
      <c r="A1336" s="21" t="s">
        <v>9325</v>
      </c>
      <c r="B1336" s="21" t="s">
        <v>9326</v>
      </c>
      <c r="C1336" s="37" t="s">
        <v>81</v>
      </c>
      <c r="D1336" s="26" t="str">
        <f>[1]!b_calc_yield(A1336,日期设置!$B$2,F1336,1,R1336,1,O1336,L1336,S1336,)</f>
        <v>Fetching...</v>
      </c>
      <c r="E1336" s="26">
        <f t="shared" si="40"/>
        <v>3.9276407417901504</v>
      </c>
      <c r="F1336" s="18">
        <f>[1]!b_dq_cleanprice($A1336,日期设置!B$2)</f>
        <v>98.439499999999995</v>
      </c>
      <c r="G1336" s="18" t="str">
        <f t="shared" si="41"/>
        <v>0.56 + 0</v>
      </c>
      <c r="H1336" s="27">
        <f>[1]!b_dq_pctchange($A1336,日期设置!$B$2,1)/100</f>
        <v>0</v>
      </c>
      <c r="I1336" s="26">
        <f>[1]!b_pq_pctchange(A1336,日期设置!$B$4,日期设置!$B$2,1)</f>
        <v>-0.63140362388331128</v>
      </c>
      <c r="J1336" s="26">
        <f>[1]!b_pq_pctchange(A1336,日期设置!$C$4,日期设置!$B$2,1)</f>
        <v>-0.63140362388331128</v>
      </c>
      <c r="K1336" s="52">
        <f>[1]!b_dq_amount($A1336,日期设置!B$2,2,10000)</f>
        <v>0</v>
      </c>
      <c r="L1336" s="26">
        <f>[1]!b_info_latestpar(A1336,日期设置!$B$2)</f>
        <v>100</v>
      </c>
      <c r="M1336" s="6">
        <f>[1]!b_info_outstandingbalance($A1336,日期设置!B$2)</f>
        <v>10</v>
      </c>
      <c r="N1336" s="7" t="str">
        <f>[1]!b_info_latestissurercreditrating2(A1336,日期设置!$B$2,"102","1")</f>
        <v>AAA</v>
      </c>
      <c r="O1336" s="8">
        <v>4.17</v>
      </c>
      <c r="P1336" s="9">
        <f>[1]!b_info_repurchasedate(A1336)</f>
        <v>0</v>
      </c>
      <c r="Q1336" s="8" t="s">
        <v>17024</v>
      </c>
      <c r="R1336" s="2" t="str">
        <f>IF((--IF(P1336=0,Q1336,P1336))&gt;(--日期设置!$B$2),IF(P1336=0,Q1336,P1336),Q1336)</f>
        <v>2021-10-16</v>
      </c>
      <c r="S1336" s="2" t="s">
        <v>18546</v>
      </c>
      <c r="T1336" s="8">
        <f>[1]!b_anal_ptmyear($A1336,日期设置!$B$2)</f>
        <v>0.56986301369863013</v>
      </c>
      <c r="U1336" s="8">
        <f>[1]!b_anal_termifexercise($A1336,日期设置!B$2)</f>
        <v>0</v>
      </c>
      <c r="V1336" s="10">
        <f>[1]!b_dq_dirtyprice(A1336,日期设置!$B$2)</f>
        <v>100.2332</v>
      </c>
      <c r="W1336" s="11">
        <f>IF(U1336=0,ROUNDUP((Q1336-日期设置!$B$2)/365,0),ROUNDUP((R1336-日期设置!$B$2)/365,0))</f>
        <v>1</v>
      </c>
      <c r="X1336" s="18">
        <f>_xlfn.IFNA(VLOOKUP(A1336,过往入选债券!A:D,4,0),2)</f>
        <v>2</v>
      </c>
      <c r="Y1336">
        <f>_xlfn.IFNA(VLOOKUP(C1336,[2]Sheet1!$A:$A,1,0),3)</f>
        <v>3</v>
      </c>
    </row>
    <row r="1337" spans="1:25" hidden="1" x14ac:dyDescent="0.2">
      <c r="A1337" s="21" t="s">
        <v>3931</v>
      </c>
      <c r="B1337" s="21" t="s">
        <v>3932</v>
      </c>
      <c r="C1337" s="37" t="s">
        <v>458</v>
      </c>
      <c r="D1337" s="26" t="str">
        <f>[1]!b_calc_yield(A1337,日期设置!$B$2,F1337,1,R1337,1,O1337,L1337,S1337,)</f>
        <v>Fetching...</v>
      </c>
      <c r="E1337" s="26">
        <f t="shared" si="40"/>
        <v>13.186486158803778</v>
      </c>
      <c r="F1337" s="18">
        <f>[1]!b_dq_cleanprice($A1337,日期设置!B$2)</f>
        <v>99.267300000000006</v>
      </c>
      <c r="G1337" s="18" t="str">
        <f t="shared" si="41"/>
        <v>1.91 + 0</v>
      </c>
      <c r="H1337" s="27">
        <f>[1]!b_dq_pctchange($A1337,日期设置!$B$2,1)/100</f>
        <v>0</v>
      </c>
      <c r="I1337" s="26">
        <f>[1]!b_pq_pctchange(A1337,日期设置!$B$4,日期设置!$B$2,1)</f>
        <v>0</v>
      </c>
      <c r="J1337" s="26">
        <f>[1]!b_pq_pctchange(A1337,日期设置!$C$4,日期设置!$B$2,1)</f>
        <v>0</v>
      </c>
      <c r="K1337" s="52">
        <f>[1]!b_dq_amount($A1337,日期设置!B$2,2,10000)</f>
        <v>0</v>
      </c>
      <c r="L1337" s="26">
        <f>[1]!b_info_latestpar(A1337,日期设置!$B$2)</f>
        <v>100</v>
      </c>
      <c r="M1337" s="6">
        <f>[1]!b_info_outstandingbalance($A1337,日期设置!B$2)</f>
        <v>6</v>
      </c>
      <c r="N1337" s="7">
        <f>[1]!b_info_latestissurercreditrating2(A1337,日期设置!$B$2,"102","1")</f>
        <v>0</v>
      </c>
      <c r="O1337" s="8">
        <v>6.48</v>
      </c>
      <c r="P1337" s="9">
        <f>[1]!b_info_repurchasedate(A1337)</f>
        <v>0</v>
      </c>
      <c r="Q1337" s="8" t="s">
        <v>16039</v>
      </c>
      <c r="R1337" s="2" t="str">
        <f>IF((--IF(P1337=0,Q1337,P1337))&gt;(--日期设置!$B$2),IF(P1337=0,Q1337,P1337),Q1337)</f>
        <v>2023-02-20</v>
      </c>
      <c r="S1337" s="2" t="s">
        <v>17826</v>
      </c>
      <c r="T1337" s="8">
        <f>[1]!b_anal_ptmyear($A1337,日期设置!$B$2)</f>
        <v>1.9178082191780823</v>
      </c>
      <c r="U1337" s="8">
        <f>[1]!b_anal_termifexercise($A1337,日期设置!B$2)</f>
        <v>0</v>
      </c>
      <c r="V1337" s="10">
        <f>[1]!b_dq_dirtyprice(A1337,日期设置!$B$2)</f>
        <v>99.799899999999994</v>
      </c>
      <c r="W1337" s="11">
        <f>IF(U1337=0,ROUNDUP((Q1337-日期设置!$B$2)/365,0),ROUNDUP((R1337-日期设置!$B$2)/365,0))</f>
        <v>2</v>
      </c>
      <c r="X1337" s="18">
        <f>_xlfn.IFNA(VLOOKUP(A1337,过往入选债券!A:D,4,0),2)</f>
        <v>2</v>
      </c>
      <c r="Y1337">
        <f>_xlfn.IFNA(VLOOKUP(C1337,[2]Sheet1!$A:$A,1,0),3)</f>
        <v>3</v>
      </c>
    </row>
    <row r="1338" spans="1:25" hidden="1" x14ac:dyDescent="0.2">
      <c r="A1338" s="28" t="s">
        <v>21618</v>
      </c>
      <c r="B1338" s="28" t="s">
        <v>21619</v>
      </c>
      <c r="C1338" s="39" t="s">
        <v>21723</v>
      </c>
      <c r="D1338" s="26" t="str">
        <f>[1]!b_calc_yield(A1338,日期设置!$B$2,F1338,1,R1338,1,O1338,L1338,S1338,)</f>
        <v>Fetching...</v>
      </c>
      <c r="E1338" s="26">
        <f t="shared" si="40"/>
        <v>44.582776808259659</v>
      </c>
      <c r="F1338" s="18">
        <f>[1]!b_dq_cleanprice($A1338,日期设置!B$2)</f>
        <v>100</v>
      </c>
      <c r="G1338" s="18" t="str">
        <f t="shared" si="41"/>
        <v>6.62 + 0</v>
      </c>
      <c r="H1338" s="27">
        <f>[1]!b_dq_pctchange($A1338,日期设置!$B$2,1)/100</f>
        <v>0</v>
      </c>
      <c r="I1338" s="26">
        <f>[1]!b_pq_pctchange(A1338,日期设置!$B$4,日期设置!$B$2,1)</f>
        <v>0</v>
      </c>
      <c r="J1338" s="26">
        <f>[1]!b_pq_pctchange(A1338,日期设置!$C$4,日期设置!$B$2,1)</f>
        <v>0</v>
      </c>
      <c r="K1338" s="52">
        <f>[1]!b_dq_amount($A1338,日期设置!B$2,2,10000)</f>
        <v>0</v>
      </c>
      <c r="L1338" s="26">
        <f>[1]!b_info_latestpar(A1338,日期设置!$B$2)</f>
        <v>100</v>
      </c>
      <c r="M1338" s="6">
        <f>[1]!b_info_outstandingbalance($A1338,日期设置!B$2)</f>
        <v>2.1</v>
      </c>
      <c r="N1338" s="7" t="str">
        <f>[1]!b_info_latestissurercreditrating2(A1338,日期设置!$B$2,"102","1")</f>
        <v>AA</v>
      </c>
      <c r="O1338" s="43">
        <v>6.9</v>
      </c>
      <c r="P1338" s="9">
        <f>[1]!b_info_repurchasedate(A1338)</f>
        <v>0</v>
      </c>
      <c r="Q1338" s="31" t="s">
        <v>21739</v>
      </c>
      <c r="R1338" s="2" t="str">
        <f>IF((--IF(P1338=0,Q1338,P1338))&gt;(--日期设置!$B$2),IF(P1338=0,Q1338,P1338),Q1338)</f>
        <v>2027-11-06</v>
      </c>
      <c r="S1338" s="31" t="s">
        <v>21682</v>
      </c>
      <c r="T1338" s="8">
        <f>[1]!b_anal_ptmyear($A1338,日期设置!$B$2)</f>
        <v>6.6273972602739724</v>
      </c>
      <c r="U1338" s="8">
        <f>[1]!b_anal_termifexercise($A1338,日期设置!B$2)</f>
        <v>0</v>
      </c>
      <c r="V1338" s="10">
        <f>[1]!b_dq_dirtyprice(A1338,日期设置!$B$2)</f>
        <v>102.571</v>
      </c>
      <c r="W1338" s="11">
        <f>IF(U1338=0,ROUNDUP((Q1338-日期设置!$B$2)/365,0),ROUNDUP((R1338-日期设置!$B$2)/365,0))</f>
        <v>7</v>
      </c>
      <c r="X1338" s="18">
        <f>_xlfn.IFNA(VLOOKUP(A1338,过往入选债券!A:D,4,0),2)</f>
        <v>2</v>
      </c>
      <c r="Y1338">
        <f>_xlfn.IFNA(VLOOKUP(C1338,[2]Sheet1!$A:$A,1,0),3)</f>
        <v>3</v>
      </c>
    </row>
    <row r="1339" spans="1:25" hidden="1" x14ac:dyDescent="0.2">
      <c r="A1339" s="21" t="s">
        <v>4992</v>
      </c>
      <c r="B1339" s="21" t="s">
        <v>4993</v>
      </c>
      <c r="C1339" s="37" t="s">
        <v>4994</v>
      </c>
      <c r="D1339" s="26" t="str">
        <f>[1]!b_calc_yield(A1339,日期设置!$B$2,F1339,1,R1339,1,O1339,L1339,S1339,)</f>
        <v>Fetching...</v>
      </c>
      <c r="E1339" s="26">
        <f t="shared" si="40"/>
        <v>12.199648955883147</v>
      </c>
      <c r="F1339" s="18">
        <f>[1]!b_dq_cleanprice($A1339,日期设置!B$2)</f>
        <v>97.025300000000001</v>
      </c>
      <c r="G1339" s="18" t="str">
        <f t="shared" si="41"/>
        <v>1.77 + 0</v>
      </c>
      <c r="H1339" s="27">
        <f>[1]!b_dq_pctchange($A1339,日期设置!$B$2,1)/100</f>
        <v>0</v>
      </c>
      <c r="I1339" s="26">
        <f>[1]!b_pq_pctchange(A1339,日期设置!$B$4,日期设置!$B$2,1)</f>
        <v>0</v>
      </c>
      <c r="J1339" s="26">
        <f>[1]!b_pq_pctchange(A1339,日期设置!$C$4,日期设置!$B$2,1)</f>
        <v>0</v>
      </c>
      <c r="K1339" s="52">
        <f>[1]!b_dq_amount($A1339,日期设置!B$2,2,10000)</f>
        <v>0</v>
      </c>
      <c r="L1339" s="26">
        <f>[1]!b_info_latestpar(A1339,日期设置!$B$2)</f>
        <v>100</v>
      </c>
      <c r="M1339" s="6">
        <f>[1]!b_info_outstandingbalance($A1339,日期设置!B$2)</f>
        <v>5.4</v>
      </c>
      <c r="N1339" s="7" t="str">
        <f>[1]!b_info_latestissurercreditrating2(A1339,日期设置!$B$2,"102","1")</f>
        <v>AA</v>
      </c>
      <c r="O1339" s="8">
        <v>5.07</v>
      </c>
      <c r="P1339" s="9">
        <f>[1]!b_info_repurchasedate(A1339)</f>
        <v>0</v>
      </c>
      <c r="Q1339" s="8" t="s">
        <v>17332</v>
      </c>
      <c r="R1339" s="2" t="str">
        <f>IF((--IF(P1339=0,Q1339,P1339))&gt;(--日期设置!$B$2),IF(P1339=0,Q1339,P1339),Q1339)</f>
        <v>2022-12-30</v>
      </c>
      <c r="S1339" s="2" t="s">
        <v>18459</v>
      </c>
      <c r="T1339" s="8">
        <f>[1]!b_anal_ptmyear($A1339,日期设置!$B$2)</f>
        <v>1.7753424657534247</v>
      </c>
      <c r="U1339" s="8">
        <f>[1]!b_anal_termifexercise($A1339,日期设置!B$2)</f>
        <v>0</v>
      </c>
      <c r="V1339" s="10">
        <f>[1]!b_dq_dirtyprice(A1339,日期设置!$B$2)</f>
        <v>98.164299999999997</v>
      </c>
      <c r="W1339" s="11">
        <f>IF(U1339=0,ROUNDUP((Q1339-日期设置!$B$2)/365,0),ROUNDUP((R1339-日期设置!$B$2)/365,0))</f>
        <v>2</v>
      </c>
      <c r="X1339" s="18">
        <f>_xlfn.IFNA(VLOOKUP(A1339,过往入选债券!A:D,4,0),2)</f>
        <v>2</v>
      </c>
      <c r="Y1339">
        <f>_xlfn.IFNA(VLOOKUP(C1339,[2]Sheet1!$A:$A,1,0),3)</f>
        <v>3</v>
      </c>
    </row>
    <row r="1340" spans="1:25" hidden="1" x14ac:dyDescent="0.2">
      <c r="A1340" s="21" t="s">
        <v>7784</v>
      </c>
      <c r="B1340" s="21" t="s">
        <v>7785</v>
      </c>
      <c r="C1340" s="37" t="s">
        <v>291</v>
      </c>
      <c r="D1340" s="26" t="str">
        <f>[1]!b_calc_yield(A1340,日期设置!$B$2,F1340,1,R1340,1,O1340,L1340,S1340,)</f>
        <v>Fetching...</v>
      </c>
      <c r="E1340" s="26">
        <f t="shared" si="40"/>
        <v>5.3035596539744656</v>
      </c>
      <c r="F1340" s="18">
        <f>[1]!b_dq_cleanprice($A1340,日期设置!B$2)</f>
        <v>100</v>
      </c>
      <c r="G1340" s="18" t="str">
        <f t="shared" si="41"/>
        <v>0.76 + 0.76</v>
      </c>
      <c r="H1340" s="27">
        <f>[1]!b_dq_pctchange($A1340,日期设置!$B$2,1)/100</f>
        <v>0</v>
      </c>
      <c r="I1340" s="26">
        <f>[1]!b_pq_pctchange(A1340,日期设置!$B$4,日期设置!$B$2,1)</f>
        <v>0</v>
      </c>
      <c r="J1340" s="26">
        <f>[1]!b_pq_pctchange(A1340,日期设置!$C$4,日期设置!$B$2,1)</f>
        <v>0</v>
      </c>
      <c r="K1340" s="52">
        <f>[1]!b_dq_amount($A1340,日期设置!B$2,2,10000)</f>
        <v>0</v>
      </c>
      <c r="L1340" s="26">
        <f>[1]!b_info_latestpar(A1340,日期设置!$B$2)</f>
        <v>100</v>
      </c>
      <c r="M1340" s="6">
        <f>[1]!b_info_outstandingbalance($A1340,日期设置!B$2)</f>
        <v>10</v>
      </c>
      <c r="N1340" s="7" t="str">
        <f>[1]!b_info_latestissurercreditrating2(A1340,日期设置!$B$2,"102","1")</f>
        <v>AAA</v>
      </c>
      <c r="O1340" s="8">
        <v>7</v>
      </c>
      <c r="P1340" s="9">
        <f>[1]!b_info_repurchasedate(A1340)</f>
        <v>0</v>
      </c>
      <c r="Q1340" s="8" t="s">
        <v>16622</v>
      </c>
      <c r="R1340" s="2" t="str">
        <f>IF((--IF(P1340=0,Q1340,P1340))&gt;(--日期设置!$B$2),IF(P1340=0,Q1340,P1340),Q1340)</f>
        <v>2021-12-28</v>
      </c>
      <c r="S1340" s="2" t="s">
        <v>18119</v>
      </c>
      <c r="T1340" s="8">
        <f>[1]!b_anal_ptmyear($A1340,日期设置!$B$2)</f>
        <v>0.76986301369863008</v>
      </c>
      <c r="U1340" s="8">
        <f>[1]!b_anal_termifexercise($A1340,日期设置!B$2)</f>
        <v>0.76986301369863008</v>
      </c>
      <c r="V1340" s="10">
        <f>[1]!b_dq_dirtyprice(A1340,日期设置!$B$2)</f>
        <v>101.611</v>
      </c>
      <c r="W1340" s="11">
        <f>IF(U1340=0,ROUNDUP((Q1340-日期设置!$B$2)/365,0),ROUNDUP((R1340-日期设置!$B$2)/365,0))</f>
        <v>1</v>
      </c>
      <c r="X1340" s="18">
        <f>_xlfn.IFNA(VLOOKUP(A1340,过往入选债券!A:D,4,0),2)</f>
        <v>2</v>
      </c>
      <c r="Y1340">
        <f>_xlfn.IFNA(VLOOKUP(C1340,[2]Sheet1!$A:$A,1,0),3)</f>
        <v>3</v>
      </c>
    </row>
    <row r="1341" spans="1:25" hidden="1" x14ac:dyDescent="0.2">
      <c r="A1341" s="21" t="s">
        <v>3953</v>
      </c>
      <c r="B1341" s="21" t="s">
        <v>3954</v>
      </c>
      <c r="C1341" s="37" t="s">
        <v>385</v>
      </c>
      <c r="D1341" s="26" t="str">
        <f>[1]!b_calc_yield(A1341,日期设置!$B$2,F1341,1,R1341,1,O1341,L1341,S1341,)</f>
        <v>Fetching...</v>
      </c>
      <c r="E1341" s="26">
        <f t="shared" si="40"/>
        <v>13.386791970989332</v>
      </c>
      <c r="F1341" s="18">
        <f>[1]!b_dq_cleanprice($A1341,日期设置!B$2)</f>
        <v>97.548400000000001</v>
      </c>
      <c r="G1341" s="18" t="str">
        <f t="shared" si="41"/>
        <v>1.93 + 0</v>
      </c>
      <c r="H1341" s="27">
        <f>[1]!b_dq_pctchange($A1341,日期设置!$B$2,1)/100</f>
        <v>0</v>
      </c>
      <c r="I1341" s="26">
        <f>[1]!b_pq_pctchange(A1341,日期设置!$B$4,日期设置!$B$2,1)</f>
        <v>0</v>
      </c>
      <c r="J1341" s="26">
        <f>[1]!b_pq_pctchange(A1341,日期设置!$C$4,日期设置!$B$2,1)</f>
        <v>0</v>
      </c>
      <c r="K1341" s="52">
        <f>[1]!b_dq_amount($A1341,日期设置!B$2,2,10000)</f>
        <v>0</v>
      </c>
      <c r="L1341" s="26">
        <f>[1]!b_info_latestpar(A1341,日期设置!$B$2)</f>
        <v>100</v>
      </c>
      <c r="M1341" s="6">
        <f>[1]!b_info_outstandingbalance($A1341,日期设置!B$2)</f>
        <v>3</v>
      </c>
      <c r="N1341" s="7">
        <f>[1]!b_info_latestissurercreditrating2(A1341,日期设置!$B$2,"102","1")</f>
        <v>0</v>
      </c>
      <c r="O1341" s="8">
        <v>5.5</v>
      </c>
      <c r="P1341" s="9">
        <f>[1]!b_info_repurchasedate(A1341)</f>
        <v>0</v>
      </c>
      <c r="Q1341" s="8" t="s">
        <v>16833</v>
      </c>
      <c r="R1341" s="2" t="str">
        <f>IF((--IF(P1341=0,Q1341,P1341))&gt;(--日期设置!$B$2),IF(P1341=0,Q1341,P1341),Q1341)</f>
        <v>2023-02-27</v>
      </c>
      <c r="S1341" s="2" t="s">
        <v>18531</v>
      </c>
      <c r="T1341" s="8">
        <f>[1]!b_anal_ptmyear($A1341,日期设置!$B$2)</f>
        <v>1.9369863013698629</v>
      </c>
      <c r="U1341" s="8">
        <f>[1]!b_anal_termifexercise($A1341,日期设置!B$2)</f>
        <v>0</v>
      </c>
      <c r="V1341" s="10">
        <f>[1]!b_dq_dirtyprice(A1341,日期设置!$B$2)</f>
        <v>97.894999999999996</v>
      </c>
      <c r="W1341" s="11">
        <f>IF(U1341=0,ROUNDUP((Q1341-日期设置!$B$2)/365,0),ROUNDUP((R1341-日期设置!$B$2)/365,0))</f>
        <v>2</v>
      </c>
      <c r="X1341" s="18">
        <f>_xlfn.IFNA(VLOOKUP(A1341,过往入选债券!A:D,4,0),2)</f>
        <v>2</v>
      </c>
      <c r="Y1341">
        <f>_xlfn.IFNA(VLOOKUP(C1341,[2]Sheet1!$A:$A,1,0),3)</f>
        <v>3</v>
      </c>
    </row>
    <row r="1342" spans="1:25" hidden="1" x14ac:dyDescent="0.2">
      <c r="A1342" s="28" t="s">
        <v>21840</v>
      </c>
      <c r="B1342" s="28" t="s">
        <v>22028</v>
      </c>
      <c r="C1342" s="39" t="s">
        <v>22029</v>
      </c>
      <c r="D1342" s="26" t="str">
        <f>[1]!b_calc_yield(A1342,日期设置!$B$2,F1342,1,R1342,1,O1342,L1342,S1342,)</f>
        <v>Fetching...</v>
      </c>
      <c r="E1342" s="26">
        <f t="shared" si="40"/>
        <v>25.675654380131419</v>
      </c>
      <c r="F1342" s="18">
        <f>[1]!b_dq_cleanprice($A1342,日期设置!B$2)</f>
        <v>100</v>
      </c>
      <c r="G1342" s="18" t="str">
        <f t="shared" si="41"/>
        <v>6.77 + 3.78</v>
      </c>
      <c r="H1342" s="27">
        <f>[1]!b_dq_pctchange($A1342,日期设置!$B$2,1)/100</f>
        <v>0</v>
      </c>
      <c r="I1342" s="26">
        <f>[1]!b_pq_pctchange(A1342,日期设置!$B$4,日期设置!$B$2,1)</f>
        <v>0</v>
      </c>
      <c r="J1342" s="26">
        <f>[1]!b_pq_pctchange(A1342,日期设置!$C$4,日期设置!$B$2,1)</f>
        <v>0</v>
      </c>
      <c r="K1342" s="52">
        <f>[1]!b_dq_amount($A1342,日期设置!B$2,2,10000)</f>
        <v>0</v>
      </c>
      <c r="L1342" s="26">
        <f>[1]!b_info_latestpar(A1342,日期设置!$B$2)</f>
        <v>100</v>
      </c>
      <c r="M1342" s="6">
        <f>[1]!b_info_outstandingbalance($A1342,日期设置!B$2)</f>
        <v>10</v>
      </c>
      <c r="N1342" s="7" t="str">
        <f>[1]!b_info_latestissurercreditrating2(A1342,日期设置!$B$2,"102","1")</f>
        <v>AA</v>
      </c>
      <c r="O1342" s="43">
        <v>6.9</v>
      </c>
      <c r="P1342" s="9" t="str">
        <f>[1]!b_info_repurchasedate(A1342)</f>
        <v>2024-12-31</v>
      </c>
      <c r="Q1342" s="31" t="s">
        <v>22163</v>
      </c>
      <c r="R1342" s="2" t="str">
        <f>IF((--IF(P1342=0,Q1342,P1342))&gt;(--日期设置!$B$2),IF(P1342=0,Q1342,P1342),Q1342)</f>
        <v>2024-12-31</v>
      </c>
      <c r="S1342" s="31" t="s">
        <v>17738</v>
      </c>
      <c r="T1342" s="8">
        <f>[1]!b_anal_ptmyear($A1342,日期设置!$B$2)</f>
        <v>6.7780821917808218</v>
      </c>
      <c r="U1342" s="8">
        <f>[1]!b_anal_termifexercise($A1342,日期设置!B$2)</f>
        <v>3.7808219178082192</v>
      </c>
      <c r="V1342" s="10">
        <f>[1]!b_dq_dirtyprice(A1342,日期设置!$B$2)</f>
        <v>101.5312</v>
      </c>
      <c r="W1342" s="11">
        <f>IF(U1342=0,ROUNDUP((Q1342-日期设置!$B$2)/365,0),ROUNDUP((R1342-日期设置!$B$2)/365,0))</f>
        <v>4</v>
      </c>
      <c r="X1342" s="18">
        <f>_xlfn.IFNA(VLOOKUP(A1342,过往入选债券!A:D,4,0),2)</f>
        <v>2</v>
      </c>
      <c r="Y1342">
        <f>_xlfn.IFNA(VLOOKUP(C1342,[2]Sheet1!$A:$A,1,0),3)</f>
        <v>3</v>
      </c>
    </row>
    <row r="1343" spans="1:25" hidden="1" x14ac:dyDescent="0.2">
      <c r="A1343" s="21" t="s">
        <v>10375</v>
      </c>
      <c r="B1343" s="21" t="s">
        <v>10376</v>
      </c>
      <c r="C1343" s="37" t="s">
        <v>10377</v>
      </c>
      <c r="D1343" s="26" t="str">
        <f>[1]!b_calc_yield(A1343,日期设置!$B$2,F1343,1,R1343,1,O1343,L1343,S1343,)</f>
        <v>Fetching...</v>
      </c>
      <c r="E1343" s="26">
        <f t="shared" si="40"/>
        <v>13.134676403105484</v>
      </c>
      <c r="F1343" s="18">
        <f>[1]!b_dq_cleanprice($A1343,日期设置!B$2)</f>
        <v>98.2</v>
      </c>
      <c r="G1343" s="18" t="str">
        <f t="shared" si="41"/>
        <v>2.01 + 0</v>
      </c>
      <c r="H1343" s="27">
        <f>[1]!b_dq_pctchange($A1343,日期设置!$B$2,1)/100</f>
        <v>0</v>
      </c>
      <c r="I1343" s="26">
        <f>[1]!b_pq_pctchange(A1343,日期设置!$B$4,日期设置!$B$2,1)</f>
        <v>5.9199995109118567E-2</v>
      </c>
      <c r="J1343" s="26">
        <f>[1]!b_pq_pctchange(A1343,日期设置!$C$4,日期设置!$B$2,1)</f>
        <v>-0.39931557493023945</v>
      </c>
      <c r="K1343" s="52">
        <f>[1]!b_dq_amount($A1343,日期设置!B$2,2,10000)</f>
        <v>0</v>
      </c>
      <c r="L1343" s="26">
        <f>[1]!b_info_latestpar(A1343,日期设置!$B$2)</f>
        <v>100</v>
      </c>
      <c r="M1343" s="6">
        <f>[1]!b_info_outstandingbalance($A1343,日期设置!B$2)</f>
        <v>9</v>
      </c>
      <c r="N1343" s="7" t="str">
        <f>[1]!b_info_latestissurercreditrating2(A1343,日期设置!$B$2,"102","1")</f>
        <v>AA</v>
      </c>
      <c r="O1343" s="8">
        <v>5.9</v>
      </c>
      <c r="P1343" s="9">
        <f>[1]!b_info_repurchasedate(A1343)</f>
        <v>0</v>
      </c>
      <c r="Q1343" s="8" t="s">
        <v>16019</v>
      </c>
      <c r="R1343" s="2" t="str">
        <f>IF((--IF(P1343=0,Q1343,P1343))&gt;(--日期设置!$B$2),IF(P1343=0,Q1343,P1343),Q1343)</f>
        <v>2023-03-26</v>
      </c>
      <c r="S1343" s="2" t="s">
        <v>17806</v>
      </c>
      <c r="T1343" s="8">
        <f>[1]!b_anal_ptmyear($A1343,日期设置!$B$2)</f>
        <v>2.010958904109589</v>
      </c>
      <c r="U1343" s="8">
        <f>[1]!b_anal_termifexercise($A1343,日期设置!B$2)</f>
        <v>0</v>
      </c>
      <c r="V1343" s="10">
        <f>[1]!b_dq_dirtyprice(A1343,日期设置!$B$2)</f>
        <v>104.03530000000001</v>
      </c>
      <c r="W1343" s="11">
        <f>IF(U1343=0,ROUNDUP((Q1343-日期设置!$B$2)/365,0),ROUNDUP((R1343-日期设置!$B$2)/365,0))</f>
        <v>3</v>
      </c>
      <c r="X1343" s="18">
        <f>_xlfn.IFNA(VLOOKUP(A1343,过往入选债券!A:D,4,0),2)</f>
        <v>2</v>
      </c>
      <c r="Y1343">
        <f>_xlfn.IFNA(VLOOKUP(C1343,[2]Sheet1!$A:$A,1,0),3)</f>
        <v>3</v>
      </c>
    </row>
    <row r="1344" spans="1:25" hidden="1" x14ac:dyDescent="0.2">
      <c r="A1344" s="28" t="s">
        <v>19916</v>
      </c>
      <c r="B1344" s="28" t="s">
        <v>19917</v>
      </c>
      <c r="C1344" s="38" t="s">
        <v>19918</v>
      </c>
      <c r="D1344" s="26" t="str">
        <f>[1]!b_calc_yield(A1344,日期设置!$B$2,F1344,1,R1344,1,O1344,L1344,S1344,)</f>
        <v>Fetching...</v>
      </c>
      <c r="E1344" s="26">
        <f t="shared" si="40"/>
        <v>42.836947942558922</v>
      </c>
      <c r="F1344" s="18">
        <f>[1]!b_dq_cleanprice($A1344,日期设置!B$2)</f>
        <v>98</v>
      </c>
      <c r="G1344" s="18" t="str">
        <f t="shared" si="41"/>
        <v>6.40 + 0</v>
      </c>
      <c r="H1344" s="27">
        <f>[1]!b_dq_pctchange($A1344,日期设置!$B$2,1)/100</f>
        <v>0</v>
      </c>
      <c r="I1344" s="26">
        <f>[1]!b_pq_pctchange(A1344,日期设置!$B$4,日期设置!$B$2,1)</f>
        <v>-0.75044814210915389</v>
      </c>
      <c r="J1344" s="26">
        <f>[1]!b_pq_pctchange(A1344,日期设置!$C$4,日期设置!$B$2,1)</f>
        <v>-2.370990237099019</v>
      </c>
      <c r="K1344" s="52">
        <f>[1]!b_dq_amount($A1344,日期设置!B$2,2,10000)</f>
        <v>0</v>
      </c>
      <c r="L1344" s="26">
        <f>[1]!b_info_latestpar(A1344,日期设置!$B$2)</f>
        <v>100</v>
      </c>
      <c r="M1344" s="6">
        <f>[1]!b_info_outstandingbalance($A1344,日期设置!B$2)</f>
        <v>7</v>
      </c>
      <c r="N1344" s="7" t="str">
        <f>[1]!b_info_latestissurercreditrating2(A1344,日期设置!$B$2,"102","1")</f>
        <v>AA</v>
      </c>
      <c r="O1344" s="8">
        <v>6.5</v>
      </c>
      <c r="P1344" s="9">
        <f>[1]!b_info_repurchasedate(A1344)</f>
        <v>0</v>
      </c>
      <c r="Q1344" s="8" t="s">
        <v>20017</v>
      </c>
      <c r="R1344" s="2" t="str">
        <f>IF((--IF(P1344=0,Q1344,P1344))&gt;(--日期设置!$B$2),IF(P1344=0,Q1344,P1344),Q1344)</f>
        <v>2027-08-17</v>
      </c>
      <c r="S1344" s="31" t="s">
        <v>19101</v>
      </c>
      <c r="T1344" s="8">
        <f>[1]!b_anal_ptmyear($A1344,日期设置!$B$2)</f>
        <v>6.4054794520547942</v>
      </c>
      <c r="U1344" s="8">
        <f>[1]!b_anal_termifexercise($A1344,日期设置!B$2)</f>
        <v>0</v>
      </c>
      <c r="V1344" s="10">
        <f>[1]!b_dq_dirtyprice(A1344,日期设置!$B$2)</f>
        <v>101.8644</v>
      </c>
      <c r="W1344" s="11">
        <f>IF(U1344=0,ROUNDUP((Q1344-日期设置!$B$2)/365,0),ROUNDUP((R1344-日期设置!$B$2)/365,0))</f>
        <v>7</v>
      </c>
      <c r="X1344" s="18">
        <f>_xlfn.IFNA(VLOOKUP(A1344,过往入选债券!A:D,4,0),2)</f>
        <v>2</v>
      </c>
      <c r="Y1344">
        <f>_xlfn.IFNA(VLOOKUP(C1344,[2]Sheet1!$A:$A,1,0),3)</f>
        <v>3</v>
      </c>
    </row>
    <row r="1345" spans="1:25" hidden="1" x14ac:dyDescent="0.2">
      <c r="A1345" s="21" t="s">
        <v>6898</v>
      </c>
      <c r="B1345" s="21" t="s">
        <v>6899</v>
      </c>
      <c r="C1345" s="37" t="s">
        <v>4837</v>
      </c>
      <c r="D1345" s="26" t="str">
        <f>[1]!b_calc_yield(A1345,日期设置!$B$2,F1345,1,R1345,1,O1345,L1345,S1345,)</f>
        <v>Fetching...</v>
      </c>
      <c r="E1345" s="26">
        <f t="shared" si="40"/>
        <v>1.2073193737030863</v>
      </c>
      <c r="F1345" s="18">
        <f>[1]!b_dq_cleanprice($A1345,日期设置!B$2)</f>
        <v>100</v>
      </c>
      <c r="G1345" s="18" t="str">
        <f t="shared" si="41"/>
        <v>0.17 + 0.17</v>
      </c>
      <c r="H1345" s="27">
        <f>[1]!b_dq_pctchange($A1345,日期设置!$B$2,1)/100</f>
        <v>0</v>
      </c>
      <c r="I1345" s="26">
        <f>[1]!b_pq_pctchange(A1345,日期设置!$B$4,日期设置!$B$2,1)</f>
        <v>0</v>
      </c>
      <c r="J1345" s="26">
        <f>[1]!b_pq_pctchange(A1345,日期设置!$C$4,日期设置!$B$2,1)</f>
        <v>0</v>
      </c>
      <c r="K1345" s="52">
        <f>[1]!b_dq_amount($A1345,日期设置!B$2,2,10000)</f>
        <v>0</v>
      </c>
      <c r="L1345" s="26">
        <f>[1]!b_info_latestpar(A1345,日期设置!$B$2)</f>
        <v>100</v>
      </c>
      <c r="M1345" s="6">
        <f>[1]!b_info_outstandingbalance($A1345,日期设置!B$2)</f>
        <v>3</v>
      </c>
      <c r="N1345" s="7" t="str">
        <f>[1]!b_info_latestissurercreditrating2(A1345,日期设置!$B$2,"102","1")</f>
        <v>AA</v>
      </c>
      <c r="O1345" s="8">
        <v>7.3</v>
      </c>
      <c r="P1345" s="9">
        <f>[1]!b_info_repurchasedate(A1345)</f>
        <v>0</v>
      </c>
      <c r="Q1345" s="8" t="s">
        <v>17145</v>
      </c>
      <c r="R1345" s="2" t="str">
        <f>IF((--IF(P1345=0,Q1345,P1345))&gt;(--日期设置!$B$2),IF(P1345=0,Q1345,P1345),Q1345)</f>
        <v>2021-05-25</v>
      </c>
      <c r="S1345" s="2" t="s">
        <v>18749</v>
      </c>
      <c r="T1345" s="8">
        <f>[1]!b_anal_ptmyear($A1345,日期设置!$B$2)</f>
        <v>0.17534246575342466</v>
      </c>
      <c r="U1345" s="8">
        <f>[1]!b_anal_termifexercise($A1345,日期设置!B$2)</f>
        <v>0.17534246575342466</v>
      </c>
      <c r="V1345" s="10">
        <f>[1]!b_dq_dirtyprice(A1345,日期设置!$B$2)</f>
        <v>106.02</v>
      </c>
      <c r="W1345" s="11">
        <f>IF(U1345=0,ROUNDUP((Q1345-日期设置!$B$2)/365,0),ROUNDUP((R1345-日期设置!$B$2)/365,0))</f>
        <v>1</v>
      </c>
      <c r="X1345" s="18">
        <f>_xlfn.IFNA(VLOOKUP(A1345,过往入选债券!A:D,4,0),2)</f>
        <v>2</v>
      </c>
      <c r="Y1345">
        <f>_xlfn.IFNA(VLOOKUP(C1345,[2]Sheet1!$A:$A,1,0),3)</f>
        <v>3</v>
      </c>
    </row>
    <row r="1346" spans="1:25" hidden="1" x14ac:dyDescent="0.2">
      <c r="A1346" s="21" t="s">
        <v>7961</v>
      </c>
      <c r="B1346" s="21" t="s">
        <v>7962</v>
      </c>
      <c r="C1346" s="37" t="s">
        <v>47</v>
      </c>
      <c r="D1346" s="26" t="str">
        <f>[1]!b_calc_yield(A1346,日期设置!$B$2,F1346,1,R1346,1,O1346,L1346,S1346,)</f>
        <v>Fetching...</v>
      </c>
      <c r="E1346" s="26">
        <f t="shared" ref="E1346:E1409" si="42">((O1346*W1346+L1346)/V1346-1)*100</f>
        <v>5.8853542332964581</v>
      </c>
      <c r="F1346" s="18">
        <f>[1]!b_dq_cleanprice($A1346,日期设置!B$2)</f>
        <v>100.4359</v>
      </c>
      <c r="G1346" s="18" t="str">
        <f t="shared" ref="G1346:G1409" si="43">LEFT(T1346,4)&amp;" + "&amp;LEFT(U1346,4)</f>
        <v>0.85 + 0.85</v>
      </c>
      <c r="H1346" s="27">
        <f>[1]!b_dq_pctchange($A1346,日期设置!$B$2,1)/100</f>
        <v>0</v>
      </c>
      <c r="I1346" s="26">
        <f>[1]!b_pq_pctchange(A1346,日期设置!$B$4,日期设置!$B$2,1)</f>
        <v>-0.37781401512446028</v>
      </c>
      <c r="J1346" s="26">
        <f>[1]!b_pq_pctchange(A1346,日期设置!$C$4,日期设置!$B$2,1)</f>
        <v>-0.37781401512446028</v>
      </c>
      <c r="K1346" s="52">
        <f>[1]!b_dq_amount($A1346,日期设置!B$2,2,10000)</f>
        <v>0</v>
      </c>
      <c r="L1346" s="26">
        <f>[1]!b_info_latestpar(A1346,日期设置!$B$2)</f>
        <v>100</v>
      </c>
      <c r="M1346" s="6">
        <f>[1]!b_info_outstandingbalance($A1346,日期设置!B$2)</f>
        <v>5</v>
      </c>
      <c r="N1346" s="7" t="str">
        <f>[1]!b_info_latestissurercreditrating2(A1346,日期设置!$B$2,"102","1")</f>
        <v>AA+</v>
      </c>
      <c r="O1346" s="8">
        <v>7.5</v>
      </c>
      <c r="P1346" s="9">
        <f>[1]!b_info_repurchasedate(A1346)</f>
        <v>0</v>
      </c>
      <c r="Q1346" s="8" t="s">
        <v>16142</v>
      </c>
      <c r="R1346" s="2" t="str">
        <f>IF((--IF(P1346=0,Q1346,P1346))&gt;(--日期设置!$B$2),IF(P1346=0,Q1346,P1346),Q1346)</f>
        <v>2022-01-28</v>
      </c>
      <c r="S1346" s="2" t="s">
        <v>17929</v>
      </c>
      <c r="T1346" s="8">
        <f>[1]!b_anal_ptmyear($A1346,日期设置!$B$2)</f>
        <v>0.85479452054794525</v>
      </c>
      <c r="U1346" s="8">
        <f>[1]!b_anal_termifexercise($A1346,日期设置!B$2)</f>
        <v>0.85479452054794525</v>
      </c>
      <c r="V1346" s="10">
        <f>[1]!b_dq_dirtyprice(A1346,日期设置!$B$2)</f>
        <v>101.5249</v>
      </c>
      <c r="W1346" s="11">
        <f>IF(U1346=0,ROUNDUP((Q1346-日期设置!$B$2)/365,0),ROUNDUP((R1346-日期设置!$B$2)/365,0))</f>
        <v>1</v>
      </c>
      <c r="X1346" s="18">
        <f>_xlfn.IFNA(VLOOKUP(A1346,过往入选债券!A:D,4,0),2)</f>
        <v>2</v>
      </c>
      <c r="Y1346">
        <f>_xlfn.IFNA(VLOOKUP(C1346,[2]Sheet1!$A:$A,1,0),3)</f>
        <v>3</v>
      </c>
    </row>
    <row r="1347" spans="1:25" hidden="1" x14ac:dyDescent="0.2">
      <c r="A1347" s="21" t="s">
        <v>14170</v>
      </c>
      <c r="B1347" s="21" t="s">
        <v>14171</v>
      </c>
      <c r="C1347" s="37" t="s">
        <v>13412</v>
      </c>
      <c r="D1347" s="26" t="str">
        <f>[1]!b_calc_yield(A1347,日期设置!$B$2,F1347,1,R1347,1,O1347,L1347,S1347,)</f>
        <v>Fetching...</v>
      </c>
      <c r="E1347" s="26">
        <f t="shared" si="42"/>
        <v>31.403544475740564</v>
      </c>
      <c r="F1347" s="18">
        <f>[1]!b_dq_cleanprice($A1347,日期设置!B$2)</f>
        <v>80.201700000000002</v>
      </c>
      <c r="G1347" s="18" t="str">
        <f t="shared" si="43"/>
        <v>3.51 + 0</v>
      </c>
      <c r="H1347" s="27">
        <f>[1]!b_dq_pctchange($A1347,日期设置!$B$2,1)/100</f>
        <v>0</v>
      </c>
      <c r="I1347" s="26">
        <f>[1]!b_pq_pctchange(A1347,日期设置!$B$4,日期设置!$B$2,1)</f>
        <v>0</v>
      </c>
      <c r="J1347" s="26">
        <f>[1]!b_pq_pctchange(A1347,日期设置!$C$4,日期设置!$B$2,1)</f>
        <v>0</v>
      </c>
      <c r="K1347" s="52">
        <f>[1]!b_dq_amount($A1347,日期设置!B$2,2,10000)</f>
        <v>0</v>
      </c>
      <c r="L1347" s="26">
        <f>[1]!b_info_latestpar(A1347,日期设置!$B$2)</f>
        <v>80</v>
      </c>
      <c r="M1347" s="6">
        <f>[1]!b_info_outstandingbalance($A1347,日期设置!B$2)</f>
        <v>5.92</v>
      </c>
      <c r="N1347" s="7" t="str">
        <f>[1]!b_info_latestissurercreditrating2(A1347,日期设置!$B$2,"102","1")</f>
        <v>AA</v>
      </c>
      <c r="O1347" s="8">
        <v>7.28</v>
      </c>
      <c r="P1347" s="9">
        <f>[1]!b_info_repurchasedate(A1347)</f>
        <v>0</v>
      </c>
      <c r="Q1347" s="8" t="s">
        <v>16243</v>
      </c>
      <c r="R1347" s="2" t="str">
        <f>IF((--IF(P1347=0,Q1347,P1347))&gt;(--日期设置!$B$2),IF(P1347=0,Q1347,P1347),Q1347)</f>
        <v>2024-09-25</v>
      </c>
      <c r="S1347" s="2" t="s">
        <v>18344</v>
      </c>
      <c r="T1347" s="8">
        <f>[1]!b_anal_ptmyear($A1347,日期设置!$B$2)</f>
        <v>3.5123287671232877</v>
      </c>
      <c r="U1347" s="8">
        <f>[1]!b_anal_termifexercise($A1347,日期设置!B$2)</f>
        <v>0</v>
      </c>
      <c r="V1347" s="10">
        <f>[1]!b_dq_dirtyprice(A1347,日期设置!$B$2)</f>
        <v>83.041899999999998</v>
      </c>
      <c r="W1347" s="11">
        <f>IF(U1347=0,ROUNDUP((Q1347-日期设置!$B$2)/365,0),ROUNDUP((R1347-日期设置!$B$2)/365,0))</f>
        <v>4</v>
      </c>
      <c r="X1347" s="18">
        <f>_xlfn.IFNA(VLOOKUP(A1347,过往入选债券!A:D,4,0),2)</f>
        <v>2</v>
      </c>
      <c r="Y1347">
        <f>_xlfn.IFNA(VLOOKUP(C1347,[2]Sheet1!$A:$A,1,0),3)</f>
        <v>3</v>
      </c>
    </row>
    <row r="1348" spans="1:25" hidden="1" x14ac:dyDescent="0.2">
      <c r="A1348" s="28" t="s">
        <v>21937</v>
      </c>
      <c r="B1348" s="28" t="s">
        <v>22153</v>
      </c>
      <c r="C1348" s="39" t="s">
        <v>3989</v>
      </c>
      <c r="D1348" s="26" t="str">
        <f>[1]!b_calc_yield(A1348,日期设置!$B$2,F1348,1,R1348,1,O1348,L1348,S1348,)</f>
        <v>Fetching...</v>
      </c>
      <c r="E1348" s="26">
        <f t="shared" si="42"/>
        <v>18.835471452903938</v>
      </c>
      <c r="F1348" s="18">
        <f>[1]!b_dq_cleanprice($A1348,日期设置!B$2)</f>
        <v>100</v>
      </c>
      <c r="G1348" s="18" t="str">
        <f t="shared" si="43"/>
        <v>2.77 + 0</v>
      </c>
      <c r="H1348" s="27">
        <f>[1]!b_dq_pctchange($A1348,日期设置!$B$2,1)/100</f>
        <v>0</v>
      </c>
      <c r="I1348" s="26">
        <f>[1]!b_pq_pctchange(A1348,日期设置!$B$4,日期设置!$B$2,1)</f>
        <v>0</v>
      </c>
      <c r="J1348" s="26">
        <f>[1]!b_pq_pctchange(A1348,日期设置!$C$4,日期设置!$B$2,1)</f>
        <v>0</v>
      </c>
      <c r="K1348" s="52">
        <f>[1]!b_dq_amount($A1348,日期设置!B$2,2,10000)</f>
        <v>0</v>
      </c>
      <c r="L1348" s="26">
        <f>[1]!b_info_latestpar(A1348,日期设置!$B$2)</f>
        <v>100</v>
      </c>
      <c r="M1348" s="6">
        <f>[1]!b_info_outstandingbalance($A1348,日期设置!B$2)</f>
        <v>1</v>
      </c>
      <c r="N1348" s="7" t="str">
        <f>[1]!b_info_latestissurercreditrating2(A1348,日期设置!$B$2,"102","1")</f>
        <v>AA</v>
      </c>
      <c r="O1348" s="43">
        <v>6.9</v>
      </c>
      <c r="P1348" s="9">
        <f>[1]!b_info_repurchasedate(A1348)</f>
        <v>0</v>
      </c>
      <c r="Q1348" s="31" t="s">
        <v>22164</v>
      </c>
      <c r="R1348" s="2" t="str">
        <f>IF((--IF(P1348=0,Q1348,P1348))&gt;(--日期设置!$B$2),IF(P1348=0,Q1348,P1348),Q1348)</f>
        <v>2023-12-29</v>
      </c>
      <c r="S1348" s="31" t="s">
        <v>16701</v>
      </c>
      <c r="T1348" s="8">
        <f>[1]!b_anal_ptmyear($A1348,日期设置!$B$2)</f>
        <v>2.7726027397260276</v>
      </c>
      <c r="U1348" s="8">
        <f>[1]!b_anal_termifexercise($A1348,日期设置!B$2)</f>
        <v>0</v>
      </c>
      <c r="V1348" s="10">
        <f>[1]!b_dq_dirtyprice(A1348,日期设置!$B$2)</f>
        <v>101.569</v>
      </c>
      <c r="W1348" s="11">
        <f>IF(U1348=0,ROUNDUP((Q1348-日期设置!$B$2)/365,0),ROUNDUP((R1348-日期设置!$B$2)/365,0))</f>
        <v>3</v>
      </c>
      <c r="X1348" s="18">
        <f>_xlfn.IFNA(VLOOKUP(A1348,过往入选债券!A:D,4,0),2)</f>
        <v>2</v>
      </c>
      <c r="Y1348">
        <f>_xlfn.IFNA(VLOOKUP(C1348,[2]Sheet1!$A:$A,1,0),3)</f>
        <v>3</v>
      </c>
    </row>
    <row r="1349" spans="1:25" hidden="1" x14ac:dyDescent="0.2">
      <c r="A1349" s="28" t="s">
        <v>21060</v>
      </c>
      <c r="B1349" s="28" t="s">
        <v>21061</v>
      </c>
      <c r="C1349" s="39" t="s">
        <v>5075</v>
      </c>
      <c r="D1349" s="26" t="str">
        <f>[1]!b_calc_yield(A1349,日期设置!$B$2,F1349,1,R1349,1,O1349,L1349,S1349,)</f>
        <v>Fetching...</v>
      </c>
      <c r="E1349" s="26">
        <f t="shared" si="42"/>
        <v>10.840059755543718</v>
      </c>
      <c r="F1349" s="18">
        <f>[1]!b_dq_cleanprice($A1349,日期设置!B$2)</f>
        <v>99.384299999999996</v>
      </c>
      <c r="G1349" s="18" t="str">
        <f t="shared" si="43"/>
        <v>4.60 + 1.60</v>
      </c>
      <c r="H1349" s="27">
        <f>[1]!b_dq_pctchange($A1349,日期设置!$B$2,1)/100</f>
        <v>0</v>
      </c>
      <c r="I1349" s="26">
        <f>[1]!b_pq_pctchange(A1349,日期设置!$B$4,日期设置!$B$2,1)</f>
        <v>0</v>
      </c>
      <c r="J1349" s="26">
        <f>[1]!b_pq_pctchange(A1349,日期设置!$C$4,日期设置!$B$2,1)</f>
        <v>0</v>
      </c>
      <c r="K1349" s="52">
        <f>[1]!b_dq_amount($A1349,日期设置!B$2,2,10000)</f>
        <v>0</v>
      </c>
      <c r="L1349" s="26">
        <f>[1]!b_info_latestpar(A1349,日期设置!$B$2)</f>
        <v>100</v>
      </c>
      <c r="M1349" s="6">
        <f>[1]!b_info_outstandingbalance($A1349,日期设置!B$2)</f>
        <v>4</v>
      </c>
      <c r="N1349" s="7" t="str">
        <f>[1]!b_info_latestissurercreditrating2(A1349,日期设置!$B$2,"102","1")</f>
        <v>AA</v>
      </c>
      <c r="O1349" s="8">
        <v>6.5</v>
      </c>
      <c r="P1349" s="9" t="str">
        <f>[1]!b_info_repurchasedate(A1349)</f>
        <v>2022-10-29</v>
      </c>
      <c r="Q1349" s="8" t="s">
        <v>16662</v>
      </c>
      <c r="R1349" s="2" t="str">
        <f>IF((--IF(P1349=0,Q1349,P1349))&gt;(--日期设置!$B$2),IF(P1349=0,Q1349,P1349),Q1349)</f>
        <v>2022-10-29</v>
      </c>
      <c r="S1349" s="31" t="s">
        <v>16723</v>
      </c>
      <c r="T1349" s="8">
        <f>[1]!b_anal_ptmyear($A1349,日期设置!$B$2)</f>
        <v>4.6054794520547944</v>
      </c>
      <c r="U1349" s="8">
        <f>[1]!b_anal_termifexercise($A1349,日期设置!B$2)</f>
        <v>1.6054794520547946</v>
      </c>
      <c r="V1349" s="10">
        <f>[1]!b_dq_dirtyprice(A1349,日期设置!$B$2)</f>
        <v>101.9487</v>
      </c>
      <c r="W1349" s="11">
        <f>IF(U1349=0,ROUNDUP((Q1349-日期设置!$B$2)/365,0),ROUNDUP((R1349-日期设置!$B$2)/365,0))</f>
        <v>2</v>
      </c>
      <c r="X1349" s="18">
        <f>_xlfn.IFNA(VLOOKUP(A1349,过往入选债券!A:D,4,0),2)</f>
        <v>2</v>
      </c>
      <c r="Y1349">
        <f>_xlfn.IFNA(VLOOKUP(C1349,[2]Sheet1!$A:$A,1,0),3)</f>
        <v>3</v>
      </c>
    </row>
    <row r="1350" spans="1:25" hidden="1" x14ac:dyDescent="0.2">
      <c r="A1350" s="21" t="s">
        <v>4548</v>
      </c>
      <c r="B1350" s="21" t="s">
        <v>4549</v>
      </c>
      <c r="C1350" s="37" t="s">
        <v>23</v>
      </c>
      <c r="D1350" s="26" t="str">
        <f>[1]!b_calc_yield(A1350,日期设置!$B$2,F1350,1,R1350,1,O1350,L1350,S1350,)</f>
        <v>Fetching...</v>
      </c>
      <c r="E1350" s="26">
        <f t="shared" si="42"/>
        <v>8.1067466940743635</v>
      </c>
      <c r="F1350" s="18">
        <f>[1]!b_dq_cleanprice($A1350,日期设置!B$2)</f>
        <v>98.734300000000005</v>
      </c>
      <c r="G1350" s="18" t="str">
        <f t="shared" si="43"/>
        <v>1.22 + 0</v>
      </c>
      <c r="H1350" s="27">
        <f>[1]!b_dq_pctchange($A1350,日期设置!$B$2,1)/100</f>
        <v>0</v>
      </c>
      <c r="I1350" s="26">
        <f>[1]!b_pq_pctchange(A1350,日期设置!$B$4,日期设置!$B$2,1)</f>
        <v>0</v>
      </c>
      <c r="J1350" s="26">
        <f>[1]!b_pq_pctchange(A1350,日期设置!$C$4,日期设置!$B$2,1)</f>
        <v>-1.733937786447574</v>
      </c>
      <c r="K1350" s="52">
        <f>[1]!b_dq_amount($A1350,日期设置!B$2,2,10000)</f>
        <v>0</v>
      </c>
      <c r="L1350" s="26">
        <f>[1]!b_info_latestpar(A1350,日期设置!$B$2)</f>
        <v>100</v>
      </c>
      <c r="M1350" s="6">
        <f>[1]!b_info_outstandingbalance($A1350,日期设置!B$2)</f>
        <v>5</v>
      </c>
      <c r="N1350" s="7">
        <f>[1]!b_info_latestissurercreditrating2(A1350,日期设置!$B$2,"102","1")</f>
        <v>0</v>
      </c>
      <c r="O1350" s="8">
        <v>5.8</v>
      </c>
      <c r="P1350" s="9">
        <f>[1]!b_info_repurchasedate(A1350)</f>
        <v>0</v>
      </c>
      <c r="Q1350" s="8" t="s">
        <v>16087</v>
      </c>
      <c r="R1350" s="2" t="str">
        <f>IF((--IF(P1350=0,Q1350,P1350))&gt;(--日期设置!$B$2),IF(P1350=0,Q1350,P1350),Q1350)</f>
        <v>2022-06-12</v>
      </c>
      <c r="S1350" s="2" t="s">
        <v>17848</v>
      </c>
      <c r="T1350" s="8">
        <f>[1]!b_anal_ptmyear($A1350,日期设置!$B$2)</f>
        <v>1.2246575342465753</v>
      </c>
      <c r="U1350" s="8">
        <f>[1]!b_anal_termifexercise($A1350,日期设置!B$2)</f>
        <v>0</v>
      </c>
      <c r="V1350" s="10">
        <f>[1]!b_dq_dirtyprice(A1350,日期设置!$B$2)</f>
        <v>103.2313</v>
      </c>
      <c r="W1350" s="11">
        <f>IF(U1350=0,ROUNDUP((Q1350-日期设置!$B$2)/365,0),ROUNDUP((R1350-日期设置!$B$2)/365,0))</f>
        <v>2</v>
      </c>
      <c r="X1350" s="18">
        <f>_xlfn.IFNA(VLOOKUP(A1350,过往入选债券!A:D,4,0),2)</f>
        <v>2</v>
      </c>
      <c r="Y1350">
        <f>_xlfn.IFNA(VLOOKUP(C1350,[2]Sheet1!$A:$A,1,0),3)</f>
        <v>3</v>
      </c>
    </row>
    <row r="1351" spans="1:25" hidden="1" x14ac:dyDescent="0.2">
      <c r="A1351" s="21" t="s">
        <v>9277</v>
      </c>
      <c r="B1351" s="21" t="s">
        <v>9278</v>
      </c>
      <c r="C1351" s="37" t="s">
        <v>4994</v>
      </c>
      <c r="D1351" s="26" t="str">
        <f>[1]!b_calc_yield(A1351,日期设置!$B$2,F1351,1,R1351,1,O1351,L1351,S1351,)</f>
        <v>Fetching...</v>
      </c>
      <c r="E1351" s="26">
        <f t="shared" si="42"/>
        <v>10.152985925762747</v>
      </c>
      <c r="F1351" s="18">
        <f>[1]!b_dq_cleanprice($A1351,日期设置!B$2)</f>
        <v>99.414699999999996</v>
      </c>
      <c r="G1351" s="18" t="str">
        <f t="shared" si="43"/>
        <v>3.51 + 1.51</v>
      </c>
      <c r="H1351" s="27">
        <f>[1]!b_dq_pctchange($A1351,日期设置!$B$2,1)/100</f>
        <v>0</v>
      </c>
      <c r="I1351" s="26">
        <f>[1]!b_pq_pctchange(A1351,日期设置!$B$4,日期设置!$B$2,1)</f>
        <v>0</v>
      </c>
      <c r="J1351" s="26">
        <f>[1]!b_pq_pctchange(A1351,日期设置!$C$4,日期设置!$B$2,1)</f>
        <v>-8.572864321608413E-2</v>
      </c>
      <c r="K1351" s="52">
        <f>[1]!b_dq_amount($A1351,日期设置!B$2,2,10000)</f>
        <v>0</v>
      </c>
      <c r="L1351" s="26">
        <f>[1]!b_info_latestpar(A1351,日期设置!$B$2)</f>
        <v>100</v>
      </c>
      <c r="M1351" s="6">
        <f>[1]!b_info_outstandingbalance($A1351,日期设置!B$2)</f>
        <v>6</v>
      </c>
      <c r="N1351" s="7" t="str">
        <f>[1]!b_info_latestissurercreditrating2(A1351,日期设置!$B$2,"102","1")</f>
        <v>AA</v>
      </c>
      <c r="O1351" s="8">
        <v>6.5</v>
      </c>
      <c r="P1351" s="9" t="str">
        <f>[1]!b_info_repurchasedate(A1351)</f>
        <v>2022-09-25</v>
      </c>
      <c r="Q1351" s="8" t="s">
        <v>16243</v>
      </c>
      <c r="R1351" s="2" t="str">
        <f>IF((--IF(P1351=0,Q1351,P1351))&gt;(--日期设置!$B$2),IF(P1351=0,Q1351,P1351),Q1351)</f>
        <v>2022-09-25</v>
      </c>
      <c r="S1351" s="2" t="s">
        <v>18029</v>
      </c>
      <c r="T1351" s="8">
        <f>[1]!b_anal_ptmyear($A1351,日期设置!$B$2)</f>
        <v>3.5123287671232877</v>
      </c>
      <c r="U1351" s="8">
        <f>[1]!b_anal_termifexercise($A1351,日期设置!B$2)</f>
        <v>1.5123287671232877</v>
      </c>
      <c r="V1351" s="10">
        <f>[1]!b_dq_dirtyprice(A1351,日期设置!$B$2)</f>
        <v>102.58459999999999</v>
      </c>
      <c r="W1351" s="11">
        <f>IF(U1351=0,ROUNDUP((Q1351-日期设置!$B$2)/365,0),ROUNDUP((R1351-日期设置!$B$2)/365,0))</f>
        <v>2</v>
      </c>
      <c r="X1351" s="18">
        <f>_xlfn.IFNA(VLOOKUP(A1351,过往入选债券!A:D,4,0),2)</f>
        <v>2</v>
      </c>
      <c r="Y1351">
        <f>_xlfn.IFNA(VLOOKUP(C1351,[2]Sheet1!$A:$A,1,0),3)</f>
        <v>3</v>
      </c>
    </row>
    <row r="1352" spans="1:25" hidden="1" x14ac:dyDescent="0.2">
      <c r="A1352" s="21" t="s">
        <v>14018</v>
      </c>
      <c r="B1352" s="21" t="s">
        <v>14019</v>
      </c>
      <c r="C1352" s="37" t="s">
        <v>14020</v>
      </c>
      <c r="D1352" s="26" t="str">
        <f>[1]!b_calc_yield(A1352,日期设置!$B$2,F1352,1,R1352,1,O1352,L1352,S1352,)</f>
        <v>Fetching...</v>
      </c>
      <c r="E1352" s="26">
        <f t="shared" si="42"/>
        <v>30.573566926183027</v>
      </c>
      <c r="F1352" s="18">
        <f>[1]!b_dq_cleanprice($A1352,日期设置!B$2)</f>
        <v>79.599999999999994</v>
      </c>
      <c r="G1352" s="18" t="str">
        <f t="shared" si="43"/>
        <v>3.40 + 0</v>
      </c>
      <c r="H1352" s="27">
        <f>[1]!b_dq_pctchange($A1352,日期设置!$B$2,1)/100</f>
        <v>0</v>
      </c>
      <c r="I1352" s="26">
        <f>[1]!b_pq_pctchange(A1352,日期设置!$B$4,日期设置!$B$2,1)</f>
        <v>0</v>
      </c>
      <c r="J1352" s="26">
        <f>[1]!b_pq_pctchange(A1352,日期设置!$C$4,日期设置!$B$2,1)</f>
        <v>0</v>
      </c>
      <c r="K1352" s="52">
        <f>[1]!b_dq_amount($A1352,日期设置!B$2,2,10000)</f>
        <v>0</v>
      </c>
      <c r="L1352" s="26">
        <f>[1]!b_info_latestpar(A1352,日期设置!$B$2)</f>
        <v>80</v>
      </c>
      <c r="M1352" s="6">
        <f>[1]!b_info_outstandingbalance($A1352,日期设置!B$2)</f>
        <v>9.6</v>
      </c>
      <c r="N1352" s="7" t="str">
        <f>[1]!b_info_latestissurercreditrating2(A1352,日期设置!$B$2,"102","1")</f>
        <v>AA-</v>
      </c>
      <c r="O1352" s="8">
        <v>7.09</v>
      </c>
      <c r="P1352" s="9">
        <f>[1]!b_info_repurchasedate(A1352)</f>
        <v>0</v>
      </c>
      <c r="Q1352" s="8" t="s">
        <v>16612</v>
      </c>
      <c r="R1352" s="2" t="str">
        <f>IF((--IF(P1352=0,Q1352,P1352))&gt;(--日期设置!$B$2),IF(P1352=0,Q1352,P1352),Q1352)</f>
        <v>2024-08-16</v>
      </c>
      <c r="S1352" s="2" t="s">
        <v>18286</v>
      </c>
      <c r="T1352" s="8">
        <f>[1]!b_anal_ptmyear($A1352,日期设置!$B$2)</f>
        <v>3.4027397260273973</v>
      </c>
      <c r="U1352" s="8">
        <f>[1]!b_anal_termifexercise($A1352,日期设置!B$2)</f>
        <v>0</v>
      </c>
      <c r="V1352" s="10">
        <f>[1]!b_dq_dirtyprice(A1352,日期设置!$B$2)</f>
        <v>82.987700000000004</v>
      </c>
      <c r="W1352" s="11">
        <f>IF(U1352=0,ROUNDUP((Q1352-日期设置!$B$2)/365,0),ROUNDUP((R1352-日期设置!$B$2)/365,0))</f>
        <v>4</v>
      </c>
      <c r="X1352" s="18">
        <f>_xlfn.IFNA(VLOOKUP(A1352,过往入选债券!A:D,4,0),2)</f>
        <v>2</v>
      </c>
      <c r="Y1352">
        <f>_xlfn.IFNA(VLOOKUP(C1352,[2]Sheet1!$A:$A,1,0),3)</f>
        <v>3</v>
      </c>
    </row>
    <row r="1353" spans="1:25" hidden="1" x14ac:dyDescent="0.2">
      <c r="A1353" s="21" t="s">
        <v>15253</v>
      </c>
      <c r="B1353" s="21" t="s">
        <v>15254</v>
      </c>
      <c r="C1353" s="37" t="s">
        <v>12815</v>
      </c>
      <c r="D1353" s="26" t="str">
        <f>[1]!b_calc_yield(A1353,日期设置!$B$2,F1353,1,R1353,1,O1353,L1353,S1353,)</f>
        <v>Fetching...</v>
      </c>
      <c r="E1353" s="26">
        <f t="shared" si="42"/>
        <v>19.993808949819659</v>
      </c>
      <c r="F1353" s="18">
        <f>[1]!b_dq_cleanprice($A1353,日期设置!B$2)</f>
        <v>100.25660000000001</v>
      </c>
      <c r="G1353" s="18" t="str">
        <f t="shared" si="43"/>
        <v>8.09 + 3.09</v>
      </c>
      <c r="H1353" s="27">
        <f>[1]!b_dq_pctchange($A1353,日期设置!$B$2,1)/100</f>
        <v>0</v>
      </c>
      <c r="I1353" s="26">
        <f>[1]!b_pq_pctchange(A1353,日期设置!$B$4,日期设置!$B$2,1)</f>
        <v>0</v>
      </c>
      <c r="J1353" s="26">
        <f>[1]!b_pq_pctchange(A1353,日期设置!$C$4,日期设置!$B$2,1)</f>
        <v>0</v>
      </c>
      <c r="K1353" s="52">
        <f>[1]!b_dq_amount($A1353,日期设置!B$2,2,10000)</f>
        <v>0</v>
      </c>
      <c r="L1353" s="26">
        <f>[1]!b_info_latestpar(A1353,日期设置!$B$2)</f>
        <v>100</v>
      </c>
      <c r="M1353" s="6">
        <f>[1]!b_info_outstandingbalance($A1353,日期设置!B$2)</f>
        <v>4.7</v>
      </c>
      <c r="N1353" s="7" t="str">
        <f>[1]!b_info_latestissurercreditrating2(A1353,日期设置!$B$2,"102","1")</f>
        <v>AA</v>
      </c>
      <c r="O1353" s="8">
        <v>6.98</v>
      </c>
      <c r="P1353" s="9" t="str">
        <f>[1]!b_info_repurchasedate(A1353)</f>
        <v>2024-04-24</v>
      </c>
      <c r="Q1353" s="8" t="s">
        <v>15993</v>
      </c>
      <c r="R1353" s="2" t="str">
        <f>IF((--IF(P1353=0,Q1353,P1353))&gt;(--日期设置!$B$2),IF(P1353=0,Q1353,P1353),Q1353)</f>
        <v>2024-04-24</v>
      </c>
      <c r="S1353" s="2" t="s">
        <v>17781</v>
      </c>
      <c r="T1353" s="8">
        <f>[1]!b_anal_ptmyear($A1353,日期设置!$B$2)</f>
        <v>8.0904109589041102</v>
      </c>
      <c r="U1353" s="8">
        <f>[1]!b_anal_termifexercise($A1353,日期设置!B$2)</f>
        <v>3.0931506849315067</v>
      </c>
      <c r="V1353" s="10">
        <f>[1]!b_dq_dirtyprice(A1353,日期设置!$B$2)</f>
        <v>106.60550000000001</v>
      </c>
      <c r="W1353" s="11">
        <f>IF(U1353=0,ROUNDUP((Q1353-日期设置!$B$2)/365,0),ROUNDUP((R1353-日期设置!$B$2)/365,0))</f>
        <v>4</v>
      </c>
      <c r="X1353" s="18">
        <f>_xlfn.IFNA(VLOOKUP(A1353,过往入选债券!A:D,4,0),2)</f>
        <v>2</v>
      </c>
      <c r="Y1353">
        <f>_xlfn.IFNA(VLOOKUP(C1353,[2]Sheet1!$A:$A,1,0),3)</f>
        <v>3</v>
      </c>
    </row>
    <row r="1354" spans="1:25" hidden="1" x14ac:dyDescent="0.2">
      <c r="A1354" s="21" t="s">
        <v>14042</v>
      </c>
      <c r="B1354" s="21" t="s">
        <v>14043</v>
      </c>
      <c r="C1354" s="37" t="s">
        <v>14044</v>
      </c>
      <c r="D1354" s="26" t="str">
        <f>[1]!b_calc_yield(A1354,日期设置!$B$2,F1354,1,R1354,1,O1354,L1354,S1354,)</f>
        <v>Fetching...</v>
      </c>
      <c r="E1354" s="26">
        <f t="shared" si="42"/>
        <v>30.425882182770291</v>
      </c>
      <c r="F1354" s="18">
        <f>[1]!b_dq_cleanprice($A1354,日期设置!B$2)</f>
        <v>78.5411</v>
      </c>
      <c r="G1354" s="18" t="str">
        <f t="shared" si="43"/>
        <v>3.42 + 0</v>
      </c>
      <c r="H1354" s="27">
        <f>[1]!b_dq_pctchange($A1354,日期设置!$B$2,1)/100</f>
        <v>0</v>
      </c>
      <c r="I1354" s="26">
        <f>[1]!b_pq_pctchange(A1354,日期设置!$B$4,日期设置!$B$2,1)</f>
        <v>0</v>
      </c>
      <c r="J1354" s="26">
        <f>[1]!b_pq_pctchange(A1354,日期设置!$C$4,日期设置!$B$2,1)</f>
        <v>0</v>
      </c>
      <c r="K1354" s="52">
        <f>[1]!b_dq_amount($A1354,日期设置!B$2,2,10000)</f>
        <v>0</v>
      </c>
      <c r="L1354" s="26">
        <f>[1]!b_info_latestpar(A1354,日期设置!$B$2)</f>
        <v>80</v>
      </c>
      <c r="M1354" s="6">
        <f>[1]!b_info_outstandingbalance($A1354,日期设置!B$2)</f>
        <v>12</v>
      </c>
      <c r="N1354" s="7" t="str">
        <f>[1]!b_info_latestissurercreditrating2(A1354,日期设置!$B$2,"102","1")</f>
        <v>AA</v>
      </c>
      <c r="O1354" s="8">
        <v>6.6</v>
      </c>
      <c r="P1354" s="9">
        <f>[1]!b_info_repurchasedate(A1354)</f>
        <v>0</v>
      </c>
      <c r="Q1354" s="8" t="s">
        <v>17045</v>
      </c>
      <c r="R1354" s="2" t="str">
        <f>IF((--IF(P1354=0,Q1354,P1354))&gt;(--日期设置!$B$2),IF(P1354=0,Q1354,P1354),Q1354)</f>
        <v>2024-08-24</v>
      </c>
      <c r="S1354" s="2" t="s">
        <v>18046</v>
      </c>
      <c r="T1354" s="8">
        <f>[1]!b_anal_ptmyear($A1354,日期设置!$B$2)</f>
        <v>3.4246575342465753</v>
      </c>
      <c r="U1354" s="8">
        <f>[1]!b_anal_termifexercise($A1354,日期设置!B$2)</f>
        <v>0</v>
      </c>
      <c r="V1354" s="10">
        <f>[1]!b_dq_dirtyprice(A1354,日期设置!$B$2)</f>
        <v>81.578900000000004</v>
      </c>
      <c r="W1354" s="11">
        <f>IF(U1354=0,ROUNDUP((Q1354-日期设置!$B$2)/365,0),ROUNDUP((R1354-日期设置!$B$2)/365,0))</f>
        <v>4</v>
      </c>
      <c r="X1354" s="18" t="str">
        <f>_xlfn.IFNA(VLOOKUP(A1354,过往入选债券!A:D,4,0),2)</f>
        <v>否</v>
      </c>
      <c r="Y1354">
        <f>_xlfn.IFNA(VLOOKUP(C1354,[2]Sheet1!$A:$A,1,0),3)</f>
        <v>3</v>
      </c>
    </row>
    <row r="1355" spans="1:25" hidden="1" x14ac:dyDescent="0.2">
      <c r="A1355" s="21" t="s">
        <v>15818</v>
      </c>
      <c r="B1355" s="21" t="s">
        <v>15819</v>
      </c>
      <c r="C1355" s="37" t="s">
        <v>117</v>
      </c>
      <c r="D1355" s="26" t="str">
        <f>[1]!b_calc_yield(A1355,日期设置!$B$2,F1355,1,R1355,1,O1355,L1355,S1355,)</f>
        <v>Fetching...</v>
      </c>
      <c r="E1355" s="26">
        <f t="shared" si="42"/>
        <v>40.199114027635055</v>
      </c>
      <c r="F1355" s="18">
        <f>[1]!b_dq_cleanprice($A1355,日期设置!B$2)</f>
        <v>96.711600000000004</v>
      </c>
      <c r="G1355" s="18" t="str">
        <f t="shared" si="43"/>
        <v>6.10 + 0</v>
      </c>
      <c r="H1355" s="27">
        <f>[1]!b_dq_pctchange($A1355,日期设置!$B$2,1)/100</f>
        <v>0</v>
      </c>
      <c r="I1355" s="26">
        <f>[1]!b_pq_pctchange(A1355,日期设置!$B$4,日期设置!$B$2,1)</f>
        <v>0</v>
      </c>
      <c r="J1355" s="26">
        <f>[1]!b_pq_pctchange(A1355,日期设置!$C$4,日期设置!$B$2,1)</f>
        <v>0</v>
      </c>
      <c r="K1355" s="52">
        <f>[1]!b_dq_amount($A1355,日期设置!B$2,2,10000)</f>
        <v>0</v>
      </c>
      <c r="L1355" s="26">
        <f>[1]!b_info_latestpar(A1355,日期设置!$B$2)</f>
        <v>100</v>
      </c>
      <c r="M1355" s="6">
        <f>[1]!b_info_outstandingbalance($A1355,日期设置!B$2)</f>
        <v>9</v>
      </c>
      <c r="N1355" s="7" t="str">
        <f>[1]!b_info_latestissurercreditrating2(A1355,日期设置!$B$2,"102","1")</f>
        <v>AA</v>
      </c>
      <c r="O1355" s="8">
        <v>6.2</v>
      </c>
      <c r="P1355" s="9">
        <f>[1]!b_info_repurchasedate(A1355)</f>
        <v>0</v>
      </c>
      <c r="Q1355" s="8" t="s">
        <v>17068</v>
      </c>
      <c r="R1355" s="2" t="str">
        <f>IF((--IF(P1355=0,Q1355,P1355))&gt;(--日期设置!$B$2),IF(P1355=0,Q1355,P1355),Q1355)</f>
        <v>2027-04-28</v>
      </c>
      <c r="S1355" s="2" t="s">
        <v>18086</v>
      </c>
      <c r="T1355" s="8">
        <f>[1]!b_anal_ptmyear($A1355,日期设置!$B$2)</f>
        <v>6.1013698630136988</v>
      </c>
      <c r="U1355" s="8">
        <f>[1]!b_anal_termifexercise($A1355,日期设置!B$2)</f>
        <v>0</v>
      </c>
      <c r="V1355" s="10">
        <f>[1]!b_dq_dirtyprice(A1355,日期设置!$B$2)</f>
        <v>102.2831</v>
      </c>
      <c r="W1355" s="11">
        <f>IF(U1355=0,ROUNDUP((Q1355-日期设置!$B$2)/365,0),ROUNDUP((R1355-日期设置!$B$2)/365,0))</f>
        <v>7</v>
      </c>
      <c r="X1355" s="18">
        <f>_xlfn.IFNA(VLOOKUP(A1355,过往入选债券!A:D,4,0),2)</f>
        <v>2</v>
      </c>
      <c r="Y1355">
        <f>_xlfn.IFNA(VLOOKUP(C1355,[2]Sheet1!$A:$A,1,0),3)</f>
        <v>3</v>
      </c>
    </row>
    <row r="1356" spans="1:25" hidden="1" x14ac:dyDescent="0.2">
      <c r="A1356" s="28" t="s">
        <v>20046</v>
      </c>
      <c r="B1356" s="28" t="s">
        <v>20047</v>
      </c>
      <c r="C1356" s="39" t="s">
        <v>1480</v>
      </c>
      <c r="D1356" s="26" t="str">
        <f>[1]!b_calc_yield(A1356,日期设置!$B$2,F1356,1,R1356,1,O1356,L1356,S1356,)</f>
        <v>Fetching...</v>
      </c>
      <c r="E1356" s="26">
        <f t="shared" si="42"/>
        <v>16.302822872824272</v>
      </c>
      <c r="F1356" s="18">
        <f>[1]!b_dq_cleanprice($A1356,日期设置!B$2)</f>
        <v>100</v>
      </c>
      <c r="G1356" s="18" t="str">
        <f t="shared" si="43"/>
        <v>4.45 + 2.45</v>
      </c>
      <c r="H1356" s="27">
        <f>[1]!b_dq_pctchange($A1356,日期设置!$B$2,1)/100</f>
        <v>0</v>
      </c>
      <c r="I1356" s="26">
        <f>[1]!b_pq_pctchange(A1356,日期设置!$B$4,日期设置!$B$2,1)</f>
        <v>0</v>
      </c>
      <c r="J1356" s="26">
        <f>[1]!b_pq_pctchange(A1356,日期设置!$C$4,日期设置!$B$2,1)</f>
        <v>0</v>
      </c>
      <c r="K1356" s="52">
        <f>[1]!b_dq_amount($A1356,日期设置!B$2,2,10000)</f>
        <v>0</v>
      </c>
      <c r="L1356" s="26">
        <f>[1]!b_info_latestpar(A1356,日期设置!$B$2)</f>
        <v>100</v>
      </c>
      <c r="M1356" s="6">
        <f>[1]!b_info_outstandingbalance($A1356,日期设置!B$2)</f>
        <v>10</v>
      </c>
      <c r="N1356" s="7">
        <f>[1]!b_info_latestissurercreditrating2(A1356,日期设置!$B$2,"102","1")</f>
        <v>0</v>
      </c>
      <c r="O1356" s="8">
        <v>6.9</v>
      </c>
      <c r="P1356" s="9" t="str">
        <f>[1]!b_info_repurchasedate(A1356)</f>
        <v>2023-09-03</v>
      </c>
      <c r="Q1356" s="8" t="s">
        <v>17333</v>
      </c>
      <c r="R1356" s="2" t="str">
        <f>IF((--IF(P1356=0,Q1356,P1356))&gt;(--日期设置!$B$2),IF(P1356=0,Q1356,P1356),Q1356)</f>
        <v>2023-09-03</v>
      </c>
      <c r="S1356" s="31" t="s">
        <v>17563</v>
      </c>
      <c r="T1356" s="8">
        <f>[1]!b_anal_ptmyear($A1356,日期设置!$B$2)</f>
        <v>4.4520547945205475</v>
      </c>
      <c r="U1356" s="8">
        <f>[1]!b_anal_termifexercise($A1356,日期设置!B$2)</f>
        <v>2.452054794520548</v>
      </c>
      <c r="V1356" s="10">
        <f>[1]!b_dq_dirtyprice(A1356,日期设置!$B$2)</f>
        <v>103.7808</v>
      </c>
      <c r="W1356" s="11">
        <f>IF(U1356=0,ROUNDUP((Q1356-日期设置!$B$2)/365,0),ROUNDUP((R1356-日期设置!$B$2)/365,0))</f>
        <v>3</v>
      </c>
      <c r="X1356" s="18">
        <f>_xlfn.IFNA(VLOOKUP(A1356,过往入选债券!A:D,4,0),2)</f>
        <v>2</v>
      </c>
      <c r="Y1356">
        <f>_xlfn.IFNA(VLOOKUP(C1356,[2]Sheet1!$A:$A,1,0),3)</f>
        <v>3</v>
      </c>
    </row>
    <row r="1357" spans="1:25" hidden="1" x14ac:dyDescent="0.2">
      <c r="A1357" s="28" t="s">
        <v>19656</v>
      </c>
      <c r="B1357" s="28" t="s">
        <v>19657</v>
      </c>
      <c r="C1357" s="38" t="s">
        <v>5904</v>
      </c>
      <c r="D1357" s="26" t="str">
        <f>[1]!b_calc_yield(A1357,日期设置!$B$2,F1357,1,R1357,1,O1357,L1357,S1357,)</f>
        <v>Fetching...</v>
      </c>
      <c r="E1357" s="26">
        <f t="shared" si="42"/>
        <v>16.174760720418256</v>
      </c>
      <c r="F1357" s="18">
        <f>[1]!b_dq_cleanprice($A1357,日期设置!B$2)</f>
        <v>100.001</v>
      </c>
      <c r="G1357" s="18" t="str">
        <f t="shared" si="43"/>
        <v>2.43 + 0</v>
      </c>
      <c r="H1357" s="27">
        <f>[1]!b_dq_pctchange($A1357,日期设置!$B$2,1)/100</f>
        <v>0</v>
      </c>
      <c r="I1357" s="26">
        <f>[1]!b_pq_pctchange(A1357,日期设置!$B$4,日期设置!$B$2,1)</f>
        <v>0</v>
      </c>
      <c r="J1357" s="26">
        <f>[1]!b_pq_pctchange(A1357,日期设置!$C$4,日期设置!$B$2,1)</f>
        <v>0</v>
      </c>
      <c r="K1357" s="52">
        <f>[1]!b_dq_amount($A1357,日期设置!B$2,2,10000)</f>
        <v>0</v>
      </c>
      <c r="L1357" s="26">
        <f>[1]!b_info_latestpar(A1357,日期设置!$B$2)</f>
        <v>100</v>
      </c>
      <c r="M1357" s="6">
        <f>[1]!b_info_outstandingbalance($A1357,日期设置!B$2)</f>
        <v>5</v>
      </c>
      <c r="N1357" s="7" t="str">
        <f>[1]!b_info_latestissurercreditrating2(A1357,日期设置!$B$2,"102","1")</f>
        <v>AA+</v>
      </c>
      <c r="O1357" s="8">
        <v>6.9</v>
      </c>
      <c r="P1357" s="9">
        <f>[1]!b_info_repurchasedate(A1357)</f>
        <v>0</v>
      </c>
      <c r="Q1357" s="8" t="s">
        <v>17546</v>
      </c>
      <c r="R1357" s="2" t="str">
        <f>IF((--IF(P1357=0,Q1357,P1357))&gt;(--日期设置!$B$2),IF(P1357=0,Q1357,P1357),Q1357)</f>
        <v>2023-08-28</v>
      </c>
      <c r="S1357" s="31" t="s">
        <v>19230</v>
      </c>
      <c r="T1357" s="8">
        <f>[1]!b_anal_ptmyear($A1357,日期设置!$B$2)</f>
        <v>2.4356164383561643</v>
      </c>
      <c r="U1357" s="8">
        <f>[1]!b_anal_termifexercise($A1357,日期设置!B$2)</f>
        <v>0</v>
      </c>
      <c r="V1357" s="10">
        <f>[1]!b_dq_dirtyprice(A1357,日期设置!$B$2)</f>
        <v>103.8952</v>
      </c>
      <c r="W1357" s="11">
        <f>IF(U1357=0,ROUNDUP((Q1357-日期设置!$B$2)/365,0),ROUNDUP((R1357-日期设置!$B$2)/365,0))</f>
        <v>3</v>
      </c>
      <c r="X1357" s="18">
        <f>_xlfn.IFNA(VLOOKUP(A1357,过往入选债券!A:D,4,0),2)</f>
        <v>2</v>
      </c>
      <c r="Y1357">
        <f>_xlfn.IFNA(VLOOKUP(C1357,[2]Sheet1!$A:$A,1,0),3)</f>
        <v>3</v>
      </c>
    </row>
    <row r="1358" spans="1:25" hidden="1" x14ac:dyDescent="0.2">
      <c r="A1358" s="21" t="s">
        <v>2653</v>
      </c>
      <c r="B1358" s="21" t="s">
        <v>2654</v>
      </c>
      <c r="C1358" s="37" t="s">
        <v>944</v>
      </c>
      <c r="D1358" s="26" t="str">
        <f>[1]!b_calc_yield(A1358,日期设置!$B$2,F1358,1,R1358,1,O1358,L1358,S1358,)</f>
        <v>Fetching...</v>
      </c>
      <c r="E1358" s="26">
        <f t="shared" si="42"/>
        <v>6.4572443208695152</v>
      </c>
      <c r="F1358" s="18">
        <f>[1]!b_dq_cleanprice($A1358,日期设置!B$2)</f>
        <v>100</v>
      </c>
      <c r="G1358" s="18" t="str">
        <f t="shared" si="43"/>
        <v>2.93 + 0.93</v>
      </c>
      <c r="H1358" s="27">
        <f>[1]!b_dq_pctchange($A1358,日期设置!$B$2,1)/100</f>
        <v>0</v>
      </c>
      <c r="I1358" s="26">
        <f>[1]!b_pq_pctchange(A1358,日期设置!$B$4,日期设置!$B$2,1)</f>
        <v>0</v>
      </c>
      <c r="J1358" s="26">
        <f>[1]!b_pq_pctchange(A1358,日期设置!$C$4,日期设置!$B$2,1)</f>
        <v>0</v>
      </c>
      <c r="K1358" s="52">
        <f>[1]!b_dq_amount($A1358,日期设置!B$2,2,10000)</f>
        <v>0</v>
      </c>
      <c r="L1358" s="26">
        <f>[1]!b_info_latestpar(A1358,日期设置!$B$2)</f>
        <v>100</v>
      </c>
      <c r="M1358" s="6">
        <f>[1]!b_info_outstandingbalance($A1358,日期设置!B$2)</f>
        <v>9.6</v>
      </c>
      <c r="N1358" s="7">
        <f>[1]!b_info_latestissurercreditrating2(A1358,日期设置!$B$2,"102","1")</f>
        <v>0</v>
      </c>
      <c r="O1358" s="8">
        <v>6.9</v>
      </c>
      <c r="P1358" s="9" t="str">
        <f>[1]!b_info_repurchasedate(A1358)</f>
        <v>2022-02-28</v>
      </c>
      <c r="Q1358" s="8" t="s">
        <v>17116</v>
      </c>
      <c r="R1358" s="2" t="str">
        <f>IF((--IF(P1358=0,Q1358,P1358))&gt;(--日期设置!$B$2),IF(P1358=0,Q1358,P1358),Q1358)</f>
        <v>2022-02-28</v>
      </c>
      <c r="S1358" s="2" t="s">
        <v>18466</v>
      </c>
      <c r="T1358" s="8">
        <f>[1]!b_anal_ptmyear($A1358,日期设置!$B$2)</f>
        <v>2.9397260273972603</v>
      </c>
      <c r="U1358" s="8">
        <f>[1]!b_anal_termifexercise($A1358,日期设置!B$2)</f>
        <v>0.9397260273972603</v>
      </c>
      <c r="V1358" s="10">
        <f>[1]!b_dq_dirtyprice(A1358,日期设置!$B$2)</f>
        <v>100.41589999999999</v>
      </c>
      <c r="W1358" s="11">
        <f>IF(U1358=0,ROUNDUP((Q1358-日期设置!$B$2)/365,0),ROUNDUP((R1358-日期设置!$B$2)/365,0))</f>
        <v>1</v>
      </c>
      <c r="X1358" s="18">
        <f>_xlfn.IFNA(VLOOKUP(A1358,过往入选债券!A:D,4,0),2)</f>
        <v>2</v>
      </c>
      <c r="Y1358">
        <f>_xlfn.IFNA(VLOOKUP(C1358,[2]Sheet1!$A:$A,1,0),3)</f>
        <v>3</v>
      </c>
    </row>
    <row r="1359" spans="1:25" hidden="1" x14ac:dyDescent="0.2">
      <c r="A1359" s="21" t="s">
        <v>3020</v>
      </c>
      <c r="B1359" s="21" t="s">
        <v>3021</v>
      </c>
      <c r="C1359" s="37" t="s">
        <v>2197</v>
      </c>
      <c r="D1359" s="26" t="str">
        <f>[1]!b_calc_yield(A1359,日期设置!$B$2,F1359,1,R1359,1,O1359,L1359,S1359,)</f>
        <v>Fetching...</v>
      </c>
      <c r="E1359" s="26">
        <f t="shared" si="42"/>
        <v>7.0769356914111903</v>
      </c>
      <c r="F1359" s="18">
        <f>[1]!b_dq_cleanprice($A1359,日期设置!B$2)</f>
        <v>100.58</v>
      </c>
      <c r="G1359" s="18" t="str">
        <f t="shared" si="43"/>
        <v>1.09 + 0</v>
      </c>
      <c r="H1359" s="27">
        <f>[1]!b_dq_pctchange($A1359,日期设置!$B$2,1)/100</f>
        <v>0</v>
      </c>
      <c r="I1359" s="26">
        <f>[1]!b_pq_pctchange(A1359,日期设置!$B$4,日期设置!$B$2,1)</f>
        <v>0.10948541853289483</v>
      </c>
      <c r="J1359" s="26">
        <f>[1]!b_pq_pctchange(A1359,日期设置!$C$4,日期设置!$B$2,1)</f>
        <v>0.10948541853289483</v>
      </c>
      <c r="K1359" s="52">
        <f>[1]!b_dq_amount($A1359,日期设置!B$2,2,10000)</f>
        <v>0</v>
      </c>
      <c r="L1359" s="26">
        <f>[1]!b_info_latestpar(A1359,日期设置!$B$2)</f>
        <v>100</v>
      </c>
      <c r="M1359" s="6">
        <f>[1]!b_info_outstandingbalance($A1359,日期设置!B$2)</f>
        <v>10</v>
      </c>
      <c r="N1359" s="7">
        <f>[1]!b_info_latestissurercreditrating2(A1359,日期设置!$B$2,"102","1")</f>
        <v>0</v>
      </c>
      <c r="O1359" s="8">
        <v>7.46</v>
      </c>
      <c r="P1359" s="9">
        <f>[1]!b_info_repurchasedate(A1359)</f>
        <v>0</v>
      </c>
      <c r="Q1359" s="8" t="s">
        <v>16423</v>
      </c>
      <c r="R1359" s="2" t="str">
        <f>IF((--IF(P1359=0,Q1359,P1359))&gt;(--日期设置!$B$2),IF(P1359=0,Q1359,P1359),Q1359)</f>
        <v>2022-04-26</v>
      </c>
      <c r="S1359" s="2" t="s">
        <v>17815</v>
      </c>
      <c r="T1359" s="8">
        <f>[1]!b_anal_ptmyear($A1359,日期设置!$B$2)</f>
        <v>1.095890410958904</v>
      </c>
      <c r="U1359" s="8">
        <f>[1]!b_anal_termifexercise($A1359,日期设置!B$2)</f>
        <v>0</v>
      </c>
      <c r="V1359" s="10">
        <f>[1]!b_dq_dirtyprice(A1359,日期设置!$B$2)</f>
        <v>107.32470000000001</v>
      </c>
      <c r="W1359" s="11">
        <f>IF(U1359=0,ROUNDUP((Q1359-日期设置!$B$2)/365,0),ROUNDUP((R1359-日期设置!$B$2)/365,0))</f>
        <v>2</v>
      </c>
      <c r="X1359" s="18">
        <f>_xlfn.IFNA(VLOOKUP(A1359,过往入选债券!A:D,4,0),2)</f>
        <v>2</v>
      </c>
      <c r="Y1359">
        <f>_xlfn.IFNA(VLOOKUP(C1359,[2]Sheet1!$A:$A,1,0),3)</f>
        <v>3</v>
      </c>
    </row>
    <row r="1360" spans="1:25" hidden="1" x14ac:dyDescent="0.2">
      <c r="A1360" s="21" t="s">
        <v>8854</v>
      </c>
      <c r="B1360" s="21" t="s">
        <v>8855</v>
      </c>
      <c r="C1360" s="37" t="s">
        <v>7900</v>
      </c>
      <c r="D1360" s="26" t="str">
        <f>[1]!b_calc_yield(A1360,日期设置!$B$2,F1360,1,R1360,1,O1360,L1360,S1360,)</f>
        <v>Fetching...</v>
      </c>
      <c r="E1360" s="26">
        <f t="shared" si="42"/>
        <v>8.7412573953678177</v>
      </c>
      <c r="F1360" s="18">
        <f>[1]!b_dq_cleanprice($A1360,日期设置!B$2)</f>
        <v>99.5</v>
      </c>
      <c r="G1360" s="18" t="str">
        <f t="shared" si="43"/>
        <v>1.32 + 0</v>
      </c>
      <c r="H1360" s="27">
        <f>[1]!b_dq_pctchange($A1360,日期设置!$B$2,1)/100</f>
        <v>0</v>
      </c>
      <c r="I1360" s="26">
        <f>[1]!b_pq_pctchange(A1360,日期设置!$B$4,日期设置!$B$2,1)</f>
        <v>-0.38554298889423372</v>
      </c>
      <c r="J1360" s="26">
        <f>[1]!b_pq_pctchange(A1360,日期设置!$C$4,日期设置!$B$2,1)</f>
        <v>-0.38554298889423372</v>
      </c>
      <c r="K1360" s="52">
        <f>[1]!b_dq_amount($A1360,日期设置!B$2,2,10000)</f>
        <v>0</v>
      </c>
      <c r="L1360" s="26">
        <f>[1]!b_info_latestpar(A1360,日期设置!$B$2)</f>
        <v>100</v>
      </c>
      <c r="M1360" s="6">
        <f>[1]!b_info_outstandingbalance($A1360,日期设置!B$2)</f>
        <v>7.5</v>
      </c>
      <c r="N1360" s="7" t="str">
        <f>[1]!b_info_latestissurercreditrating2(A1360,日期设置!$B$2,"102","1")</f>
        <v>AA+</v>
      </c>
      <c r="O1360" s="8">
        <v>6.5</v>
      </c>
      <c r="P1360" s="9">
        <f>[1]!b_info_repurchasedate(A1360)</f>
        <v>0</v>
      </c>
      <c r="Q1360" s="8" t="s">
        <v>16812</v>
      </c>
      <c r="R1360" s="2" t="str">
        <f>IF((--IF(P1360=0,Q1360,P1360))&gt;(--日期设置!$B$2),IF(P1360=0,Q1360,P1360),Q1360)</f>
        <v>2022-07-17</v>
      </c>
      <c r="S1360" s="2" t="s">
        <v>18147</v>
      </c>
      <c r="T1360" s="8">
        <f>[1]!b_anal_ptmyear($A1360,日期设置!$B$2)</f>
        <v>1.3205479452054796</v>
      </c>
      <c r="U1360" s="8">
        <f>[1]!b_anal_termifexercise($A1360,日期设置!B$2)</f>
        <v>0</v>
      </c>
      <c r="V1360" s="10">
        <f>[1]!b_dq_dirtyprice(A1360,日期设置!$B$2)</f>
        <v>103.9164</v>
      </c>
      <c r="W1360" s="11">
        <f>IF(U1360=0,ROUNDUP((Q1360-日期设置!$B$2)/365,0),ROUNDUP((R1360-日期设置!$B$2)/365,0))</f>
        <v>2</v>
      </c>
      <c r="X1360" s="18">
        <f>_xlfn.IFNA(VLOOKUP(A1360,过往入选债券!A:D,4,0),2)</f>
        <v>2</v>
      </c>
      <c r="Y1360">
        <f>_xlfn.IFNA(VLOOKUP(C1360,[2]Sheet1!$A:$A,1,0),3)</f>
        <v>3</v>
      </c>
    </row>
    <row r="1361" spans="1:25" hidden="1" x14ac:dyDescent="0.2">
      <c r="A1361" s="21" t="s">
        <v>3695</v>
      </c>
      <c r="B1361" s="21" t="s">
        <v>3696</v>
      </c>
      <c r="C1361" s="37" t="s">
        <v>400</v>
      </c>
      <c r="D1361" s="26" t="str">
        <f>[1]!b_calc_yield(A1361,日期设置!$B$2,F1361,1,R1361,1,O1361,L1361,S1361,)</f>
        <v>Fetching...</v>
      </c>
      <c r="E1361" s="26">
        <f t="shared" si="42"/>
        <v>11.564471127546238</v>
      </c>
      <c r="F1361" s="18">
        <f>[1]!b_dq_cleanprice($A1361,日期设置!B$2)</f>
        <v>100</v>
      </c>
      <c r="G1361" s="18" t="str">
        <f t="shared" si="43"/>
        <v>1.70 + 0</v>
      </c>
      <c r="H1361" s="27">
        <f>[1]!b_dq_pctchange($A1361,日期设置!$B$2,1)/100</f>
        <v>0</v>
      </c>
      <c r="I1361" s="26">
        <f>[1]!b_pq_pctchange(A1361,日期设置!$B$4,日期设置!$B$2,1)</f>
        <v>0</v>
      </c>
      <c r="J1361" s="26">
        <f>[1]!b_pq_pctchange(A1361,日期设置!$C$4,日期设置!$B$2,1)</f>
        <v>0</v>
      </c>
      <c r="K1361" s="52">
        <f>[1]!b_dq_amount($A1361,日期设置!B$2,2,10000)</f>
        <v>0</v>
      </c>
      <c r="L1361" s="26">
        <f>[1]!b_info_latestpar(A1361,日期设置!$B$2)</f>
        <v>100</v>
      </c>
      <c r="M1361" s="6">
        <f>[1]!b_info_outstandingbalance($A1361,日期设置!B$2)</f>
        <v>3</v>
      </c>
      <c r="N1361" s="7">
        <f>[1]!b_info_latestissurercreditrating2(A1361,日期设置!$B$2,"102","1")</f>
        <v>0</v>
      </c>
      <c r="O1361" s="8">
        <v>6.9</v>
      </c>
      <c r="P1361" s="9">
        <f>[1]!b_info_repurchasedate(A1361)</f>
        <v>0</v>
      </c>
      <c r="Q1361" s="8" t="s">
        <v>17037</v>
      </c>
      <c r="R1361" s="2" t="str">
        <f>IF((--IF(P1361=0,Q1361,P1361))&gt;(--日期设置!$B$2),IF(P1361=0,Q1361,P1361),Q1361)</f>
        <v>2022-12-06</v>
      </c>
      <c r="S1361" s="2" t="s">
        <v>18556</v>
      </c>
      <c r="T1361" s="8">
        <f>[1]!b_anal_ptmyear($A1361,日期设置!$B$2)</f>
        <v>1.7095890410958905</v>
      </c>
      <c r="U1361" s="8">
        <f>[1]!b_anal_termifexercise($A1361,日期设置!B$2)</f>
        <v>0</v>
      </c>
      <c r="V1361" s="10">
        <f>[1]!b_dq_dirtyprice(A1361,日期设置!$B$2)</f>
        <v>102.0038</v>
      </c>
      <c r="W1361" s="11">
        <f>IF(U1361=0,ROUNDUP((Q1361-日期设置!$B$2)/365,0),ROUNDUP((R1361-日期设置!$B$2)/365,0))</f>
        <v>2</v>
      </c>
      <c r="X1361" s="18">
        <f>_xlfn.IFNA(VLOOKUP(A1361,过往入选债券!A:D,4,0),2)</f>
        <v>2</v>
      </c>
      <c r="Y1361">
        <f>_xlfn.IFNA(VLOOKUP(C1361,[2]Sheet1!$A:$A,1,0),3)</f>
        <v>3</v>
      </c>
    </row>
    <row r="1362" spans="1:25" hidden="1" x14ac:dyDescent="0.2">
      <c r="A1362" s="28" t="s">
        <v>21903</v>
      </c>
      <c r="B1362" s="28" t="s">
        <v>22107</v>
      </c>
      <c r="C1362" s="39" t="s">
        <v>2388</v>
      </c>
      <c r="D1362" s="26" t="str">
        <f>[1]!b_calc_yield(A1362,日期设置!$B$2,F1362,1,R1362,1,O1362,L1362,S1362,)</f>
        <v>Fetching...</v>
      </c>
      <c r="E1362" s="26">
        <f t="shared" si="42"/>
        <v>11.882950804870251</v>
      </c>
      <c r="F1362" s="18">
        <f>[1]!b_dq_cleanprice($A1362,日期设置!B$2)</f>
        <v>100.1662</v>
      </c>
      <c r="G1362" s="18" t="str">
        <f t="shared" si="43"/>
        <v>2.75 + 1.75</v>
      </c>
      <c r="H1362" s="27">
        <f>[1]!b_dq_pctchange($A1362,日期设置!$B$2,1)/100</f>
        <v>0</v>
      </c>
      <c r="I1362" s="26">
        <f>[1]!b_pq_pctchange(A1362,日期设置!$B$4,日期设置!$B$2,1)</f>
        <v>0</v>
      </c>
      <c r="J1362" s="26">
        <f>[1]!b_pq_pctchange(A1362,日期设置!$C$4,日期设置!$B$2,1)</f>
        <v>0</v>
      </c>
      <c r="K1362" s="52">
        <f>[1]!b_dq_amount($A1362,日期设置!B$2,2,10000)</f>
        <v>0</v>
      </c>
      <c r="L1362" s="26">
        <f>[1]!b_info_latestpar(A1362,日期设置!$B$2)</f>
        <v>100</v>
      </c>
      <c r="M1362" s="6">
        <f>[1]!b_info_outstandingbalance($A1362,日期设置!B$2)</f>
        <v>5</v>
      </c>
      <c r="N1362" s="7" t="str">
        <f>[1]!b_info_latestissurercreditrating2(A1362,日期设置!$B$2,"102","1")</f>
        <v>AAA</v>
      </c>
      <c r="O1362" s="43">
        <v>7</v>
      </c>
      <c r="P1362" s="9" t="str">
        <f>[1]!b_info_repurchasedate(A1362)</f>
        <v>2022-12-22</v>
      </c>
      <c r="Q1362" s="31" t="s">
        <v>22165</v>
      </c>
      <c r="R1362" s="2" t="str">
        <f>IF((--IF(P1362=0,Q1362,P1362))&gt;(--日期设置!$B$2),IF(P1362=0,Q1362,P1362),Q1362)</f>
        <v>2022-12-22</v>
      </c>
      <c r="S1362" s="31" t="s">
        <v>17465</v>
      </c>
      <c r="T1362" s="8">
        <f>[1]!b_anal_ptmyear($A1362,日期设置!$B$2)</f>
        <v>2.7534246575342465</v>
      </c>
      <c r="U1362" s="8">
        <f>[1]!b_anal_termifexercise($A1362,日期设置!B$2)</f>
        <v>1.7534246575342465</v>
      </c>
      <c r="V1362" s="10">
        <f>[1]!b_dq_dirtyprice(A1362,日期设置!$B$2)</f>
        <v>101.8922</v>
      </c>
      <c r="W1362" s="11">
        <f>IF(U1362=0,ROUNDUP((Q1362-日期设置!$B$2)/365,0),ROUNDUP((R1362-日期设置!$B$2)/365,0))</f>
        <v>2</v>
      </c>
      <c r="X1362" s="18">
        <f>_xlfn.IFNA(VLOOKUP(A1362,过往入选债券!A:D,4,0),2)</f>
        <v>2</v>
      </c>
      <c r="Y1362">
        <f>_xlfn.IFNA(VLOOKUP(C1362,[2]Sheet1!$A:$A,1,0),3)</f>
        <v>3</v>
      </c>
    </row>
    <row r="1363" spans="1:25" hidden="1" x14ac:dyDescent="0.2">
      <c r="A1363" s="28" t="s">
        <v>20660</v>
      </c>
      <c r="B1363" s="28" t="s">
        <v>20661</v>
      </c>
      <c r="C1363" s="39" t="s">
        <v>20801</v>
      </c>
      <c r="D1363" s="26" t="str">
        <f>[1]!b_calc_yield(A1363,日期设置!$B$2,F1363,1,R1363,1,O1363,L1363,S1363,)</f>
        <v>Fetching...</v>
      </c>
      <c r="E1363" s="26">
        <f t="shared" si="42"/>
        <v>42.933218081206427</v>
      </c>
      <c r="F1363" s="18">
        <f>[1]!b_dq_cleanprice($A1363,日期设置!B$2)</f>
        <v>100</v>
      </c>
      <c r="G1363" s="18" t="str">
        <f t="shared" si="43"/>
        <v>6.46 + 0</v>
      </c>
      <c r="H1363" s="27">
        <f>[1]!b_dq_pctchange($A1363,日期设置!$B$2,1)/100</f>
        <v>0</v>
      </c>
      <c r="I1363" s="26">
        <f>[1]!b_pq_pctchange(A1363,日期设置!$B$4,日期设置!$B$2,1)</f>
        <v>0</v>
      </c>
      <c r="J1363" s="26">
        <f>[1]!b_pq_pctchange(A1363,日期设置!$C$4,日期设置!$B$2,1)</f>
        <v>0</v>
      </c>
      <c r="K1363" s="52">
        <f>[1]!b_dq_amount($A1363,日期设置!B$2,2,10000)</f>
        <v>0</v>
      </c>
      <c r="L1363" s="26">
        <f>[1]!b_info_latestpar(A1363,日期设置!$B$2)</f>
        <v>100</v>
      </c>
      <c r="M1363" s="6">
        <f>[1]!b_info_outstandingbalance($A1363,日期设置!B$2)</f>
        <v>4</v>
      </c>
      <c r="N1363" s="7" t="str">
        <f>[1]!b_info_latestissurercreditrating2(A1363,日期设置!$B$2,"102","1")</f>
        <v>AA</v>
      </c>
      <c r="O1363" s="8">
        <v>6.88</v>
      </c>
      <c r="P1363" s="9">
        <f>[1]!b_info_repurchasedate(A1363)</f>
        <v>0</v>
      </c>
      <c r="Q1363" s="8" t="s">
        <v>20828</v>
      </c>
      <c r="R1363" s="2" t="str">
        <f>IF((--IF(P1363=0,Q1363,P1363))&gt;(--日期设置!$B$2),IF(P1363=0,Q1363,P1363),Q1363)</f>
        <v>2027-09-09</v>
      </c>
      <c r="S1363" s="31" t="s">
        <v>17492</v>
      </c>
      <c r="T1363" s="8">
        <f>[1]!b_anal_ptmyear($A1363,日期设置!$B$2)</f>
        <v>6.4684931506849317</v>
      </c>
      <c r="U1363" s="8">
        <f>[1]!b_anal_termifexercise($A1363,日期设置!B$2)</f>
        <v>0</v>
      </c>
      <c r="V1363" s="10">
        <f>[1]!b_dq_dirtyprice(A1363,日期设置!$B$2)</f>
        <v>103.6568</v>
      </c>
      <c r="W1363" s="11">
        <f>IF(U1363=0,ROUNDUP((Q1363-日期设置!$B$2)/365,0),ROUNDUP((R1363-日期设置!$B$2)/365,0))</f>
        <v>7</v>
      </c>
      <c r="X1363" s="18">
        <f>_xlfn.IFNA(VLOOKUP(A1363,过往入选债券!A:D,4,0),2)</f>
        <v>2</v>
      </c>
      <c r="Y1363">
        <f>_xlfn.IFNA(VLOOKUP(C1363,[2]Sheet1!$A:$A,1,0),3)</f>
        <v>3</v>
      </c>
    </row>
    <row r="1364" spans="1:25" hidden="1" x14ac:dyDescent="0.2">
      <c r="A1364" s="21" t="s">
        <v>934</v>
      </c>
      <c r="B1364" s="21" t="s">
        <v>935</v>
      </c>
      <c r="C1364" s="37" t="s">
        <v>594</v>
      </c>
      <c r="D1364" s="26" t="str">
        <f>[1]!b_calc_yield(A1364,日期设置!$B$2,F1364,1,R1364,1,O1364,L1364,S1364,)</f>
        <v>Fetching...</v>
      </c>
      <c r="E1364" s="26">
        <f t="shared" si="42"/>
        <v>8.1096513558910566</v>
      </c>
      <c r="F1364" s="18">
        <f>[1]!b_dq_cleanprice($A1364,日期设置!B$2)</f>
        <v>99.880700000000004</v>
      </c>
      <c r="G1364" s="18" t="str">
        <f t="shared" si="43"/>
        <v>1.23 + 0</v>
      </c>
      <c r="H1364" s="27">
        <f>[1]!b_dq_pctchange($A1364,日期设置!$B$2,1)/100</f>
        <v>0</v>
      </c>
      <c r="I1364" s="26">
        <f>[1]!b_pq_pctchange(A1364,日期设置!$B$4,日期设置!$B$2,1)</f>
        <v>0</v>
      </c>
      <c r="J1364" s="26">
        <f>[1]!b_pq_pctchange(A1364,日期设置!$C$4,日期设置!$B$2,1)</f>
        <v>-7.2833867748503908E-2</v>
      </c>
      <c r="K1364" s="52">
        <f>[1]!b_dq_amount($A1364,日期设置!B$2,2,10000)</f>
        <v>0</v>
      </c>
      <c r="L1364" s="26">
        <f>[1]!b_info_latestpar(A1364,日期设置!$B$2)</f>
        <v>100</v>
      </c>
      <c r="M1364" s="6">
        <f>[1]!b_info_outstandingbalance($A1364,日期设置!B$2)</f>
        <v>10</v>
      </c>
      <c r="N1364" s="7">
        <f>[1]!b_info_latestissurercreditrating2(A1364,日期设置!$B$2,"102","1")</f>
        <v>0</v>
      </c>
      <c r="O1364" s="8">
        <v>6.8</v>
      </c>
      <c r="P1364" s="9">
        <f>[1]!b_info_repurchasedate(A1364)</f>
        <v>0</v>
      </c>
      <c r="Q1364" s="8" t="s">
        <v>16297</v>
      </c>
      <c r="R1364" s="2" t="str">
        <f>IF((--IF(P1364=0,Q1364,P1364))&gt;(--日期设置!$B$2),IF(P1364=0,Q1364,P1364),Q1364)</f>
        <v>2022-06-16</v>
      </c>
      <c r="S1364" s="2" t="s">
        <v>18077</v>
      </c>
      <c r="T1364" s="8">
        <f>[1]!b_anal_ptmyear($A1364,日期设置!$B$2)</f>
        <v>1.2356164383561643</v>
      </c>
      <c r="U1364" s="8">
        <f>[1]!b_anal_termifexercise($A1364,日期设置!B$2)</f>
        <v>0</v>
      </c>
      <c r="V1364" s="10">
        <f>[1]!b_dq_dirtyprice(A1364,日期设置!$B$2)</f>
        <v>105.07850000000001</v>
      </c>
      <c r="W1364" s="11">
        <f>IF(U1364=0,ROUNDUP((Q1364-日期设置!$B$2)/365,0),ROUNDUP((R1364-日期设置!$B$2)/365,0))</f>
        <v>2</v>
      </c>
      <c r="X1364" s="18">
        <f>_xlfn.IFNA(VLOOKUP(A1364,过往入选债券!A:D,4,0),2)</f>
        <v>2</v>
      </c>
      <c r="Y1364">
        <f>_xlfn.IFNA(VLOOKUP(C1364,[2]Sheet1!$A:$A,1,0),3)</f>
        <v>3</v>
      </c>
    </row>
    <row r="1365" spans="1:25" hidden="1" x14ac:dyDescent="0.2">
      <c r="A1365" s="21" t="s">
        <v>1446</v>
      </c>
      <c r="B1365" s="21" t="s">
        <v>1447</v>
      </c>
      <c r="C1365" s="37" t="s">
        <v>1448</v>
      </c>
      <c r="D1365" s="26" t="str">
        <f>[1]!b_calc_yield(A1365,日期设置!$B$2,F1365,1,R1365,1,O1365,L1365,S1365,)</f>
        <v>Fetching...</v>
      </c>
      <c r="E1365" s="26">
        <f t="shared" si="42"/>
        <v>11.861551179608565</v>
      </c>
      <c r="F1365" s="18">
        <f>[1]!b_dq_cleanprice($A1365,日期设置!B$2)</f>
        <v>100</v>
      </c>
      <c r="G1365" s="18" t="str">
        <f t="shared" si="43"/>
        <v>1.68 + 0</v>
      </c>
      <c r="H1365" s="27">
        <f>[1]!b_dq_pctchange($A1365,日期设置!$B$2,1)/100</f>
        <v>0</v>
      </c>
      <c r="I1365" s="26">
        <f>[1]!b_pq_pctchange(A1365,日期设置!$B$4,日期设置!$B$2,1)</f>
        <v>0</v>
      </c>
      <c r="J1365" s="26">
        <f>[1]!b_pq_pctchange(A1365,日期设置!$C$4,日期设置!$B$2,1)</f>
        <v>0</v>
      </c>
      <c r="K1365" s="52">
        <f>[1]!b_dq_amount($A1365,日期设置!B$2,2,10000)</f>
        <v>0</v>
      </c>
      <c r="L1365" s="26">
        <f>[1]!b_info_latestpar(A1365,日期设置!$B$2)</f>
        <v>100</v>
      </c>
      <c r="M1365" s="6">
        <f>[1]!b_info_outstandingbalance($A1365,日期设置!B$2)</f>
        <v>3</v>
      </c>
      <c r="N1365" s="7">
        <f>[1]!b_info_latestissurercreditrating2(A1365,日期设置!$B$2,"102","1")</f>
        <v>0</v>
      </c>
      <c r="O1365" s="8">
        <v>6.9</v>
      </c>
      <c r="P1365" s="9">
        <f>[1]!b_info_repurchasedate(A1365)</f>
        <v>0</v>
      </c>
      <c r="Q1365" s="8" t="s">
        <v>16250</v>
      </c>
      <c r="R1365" s="2" t="str">
        <f>IF((--IF(P1365=0,Q1365,P1365))&gt;(--日期设置!$B$2),IF(P1365=0,Q1365,P1365),Q1365)</f>
        <v>2022-11-27</v>
      </c>
      <c r="S1365" s="2" t="s">
        <v>18371</v>
      </c>
      <c r="T1365" s="8">
        <f>[1]!b_anal_ptmyear($A1365,日期设置!$B$2)</f>
        <v>1.6849315068493151</v>
      </c>
      <c r="U1365" s="8">
        <f>[1]!b_anal_termifexercise($A1365,日期设置!B$2)</f>
        <v>0</v>
      </c>
      <c r="V1365" s="10">
        <f>[1]!b_dq_dirtyprice(A1365,日期设置!$B$2)</f>
        <v>101.7329</v>
      </c>
      <c r="W1365" s="11">
        <f>IF(U1365=0,ROUNDUP((Q1365-日期设置!$B$2)/365,0),ROUNDUP((R1365-日期设置!$B$2)/365,0))</f>
        <v>2</v>
      </c>
      <c r="X1365" s="18">
        <f>_xlfn.IFNA(VLOOKUP(A1365,过往入选债券!A:D,4,0),2)</f>
        <v>2</v>
      </c>
      <c r="Y1365">
        <f>_xlfn.IFNA(VLOOKUP(C1365,[2]Sheet1!$A:$A,1,0),3)</f>
        <v>3</v>
      </c>
    </row>
    <row r="1366" spans="1:25" x14ac:dyDescent="0.2">
      <c r="A1366" s="28" t="s">
        <v>21008</v>
      </c>
      <c r="B1366" s="28" t="s">
        <v>21009</v>
      </c>
      <c r="C1366" s="39" t="s">
        <v>21262</v>
      </c>
      <c r="D1366" s="26" t="str">
        <f>[1]!b_calc_yield(A1366,日期设置!$B$2,F1366,1,R1366,1,O1366,L1366,S1366,)</f>
        <v>Fetching...</v>
      </c>
      <c r="E1366" s="26">
        <f t="shared" si="42"/>
        <v>17.440937610749785</v>
      </c>
      <c r="F1366" s="18">
        <f>[1]!b_dq_cleanprice($A1366,日期设置!B$2)</f>
        <v>97.688599999999994</v>
      </c>
      <c r="G1366" s="18" t="str">
        <f t="shared" si="43"/>
        <v>2.57 + 0</v>
      </c>
      <c r="H1366" s="27">
        <f>[1]!b_dq_pctchange($A1366,日期设置!$B$2,1)/100</f>
        <v>-1.8167528006094783E-2</v>
      </c>
      <c r="I1366" s="26">
        <f>[1]!b_pq_pctchange(A1366,日期设置!$B$4,日期设置!$B$2,1)</f>
        <v>-1.8167528006094784</v>
      </c>
      <c r="J1366" s="26">
        <f>[1]!b_pq_pctchange(A1366,日期设置!$C$4,日期设置!$B$2,1)</f>
        <v>-1.8167528006094784</v>
      </c>
      <c r="K1366" s="52">
        <f>[1]!b_dq_amount($A1366,日期设置!B$2,2,10000)</f>
        <v>2003.3895342000001</v>
      </c>
      <c r="L1366" s="26">
        <f>[1]!b_info_latestpar(A1366,日期设置!$B$2)</f>
        <v>100</v>
      </c>
      <c r="M1366" s="6">
        <f>[1]!b_info_outstandingbalance($A1366,日期设置!B$2)</f>
        <v>5</v>
      </c>
      <c r="N1366" s="7" t="str">
        <f>[1]!b_info_latestissurercreditrating2(A1366,日期设置!$B$2,"102","1")</f>
        <v>AA</v>
      </c>
      <c r="O1366" s="8">
        <v>5.88</v>
      </c>
      <c r="P1366" s="9">
        <f>[1]!b_info_repurchasedate(A1366)</f>
        <v>0</v>
      </c>
      <c r="Q1366" s="8" t="s">
        <v>17652</v>
      </c>
      <c r="R1366" s="2" t="str">
        <f>IF((--IF(P1366=0,Q1366,P1366))&gt;(--日期设置!$B$2),IF(P1366=0,Q1366,P1366),Q1366)</f>
        <v>2023-10-19</v>
      </c>
      <c r="S1366" s="31" t="s">
        <v>16413</v>
      </c>
      <c r="T1366" s="8">
        <f>[1]!b_anal_ptmyear($A1366,日期设置!$B$2)</f>
        <v>2.5780821917808217</v>
      </c>
      <c r="U1366" s="8">
        <f>[1]!b_anal_termifexercise($A1366,日期设置!B$2)</f>
        <v>0</v>
      </c>
      <c r="V1366" s="10">
        <f>[1]!b_dq_dirtyprice(A1366,日期设置!$B$2)</f>
        <v>100.1695</v>
      </c>
      <c r="W1366" s="11">
        <f>IF(U1366=0,ROUNDUP((Q1366-日期设置!$B$2)/365,0),ROUNDUP((R1366-日期设置!$B$2)/365,0))</f>
        <v>3</v>
      </c>
      <c r="X1366" s="18">
        <f>_xlfn.IFNA(VLOOKUP(A1366,过往入选债券!A:D,4,0),2)</f>
        <v>2</v>
      </c>
      <c r="Y1366">
        <f>_xlfn.IFNA(VLOOKUP(C1366,[2]Sheet1!$A:$A,1,0),3)</f>
        <v>3</v>
      </c>
    </row>
    <row r="1367" spans="1:25" hidden="1" x14ac:dyDescent="0.2">
      <c r="A1367" s="21" t="s">
        <v>4995</v>
      </c>
      <c r="B1367" s="21" t="s">
        <v>4996</v>
      </c>
      <c r="C1367" s="37" t="s">
        <v>4994</v>
      </c>
      <c r="D1367" s="26" t="str">
        <f>[1]!b_calc_yield(A1367,日期设置!$B$2,F1367,1,R1367,1,O1367,L1367,S1367,)</f>
        <v>Fetching...</v>
      </c>
      <c r="E1367" s="26">
        <f t="shared" si="42"/>
        <v>12.125780962418009</v>
      </c>
      <c r="F1367" s="18">
        <f>[1]!b_dq_cleanprice($A1367,日期设置!B$2)</f>
        <v>97.900700000000001</v>
      </c>
      <c r="G1367" s="18" t="str">
        <f t="shared" si="43"/>
        <v>1.77 + 0</v>
      </c>
      <c r="H1367" s="27">
        <f>[1]!b_dq_pctchange($A1367,日期设置!$B$2,1)/100</f>
        <v>0</v>
      </c>
      <c r="I1367" s="26">
        <f>[1]!b_pq_pctchange(A1367,日期设置!$B$4,日期设置!$B$2,1)</f>
        <v>0</v>
      </c>
      <c r="J1367" s="26">
        <f>[1]!b_pq_pctchange(A1367,日期设置!$C$4,日期设置!$B$2,1)</f>
        <v>0</v>
      </c>
      <c r="K1367" s="52">
        <f>[1]!b_dq_amount($A1367,日期设置!B$2,2,10000)</f>
        <v>0</v>
      </c>
      <c r="L1367" s="26">
        <f>[1]!b_info_latestpar(A1367,日期设置!$B$2)</f>
        <v>100</v>
      </c>
      <c r="M1367" s="6">
        <f>[1]!b_info_outstandingbalance($A1367,日期设置!B$2)</f>
        <v>4</v>
      </c>
      <c r="N1367" s="7" t="str">
        <f>[1]!b_info_latestissurercreditrating2(A1367,日期设置!$B$2,"102","1")</f>
        <v>AA</v>
      </c>
      <c r="O1367" s="8">
        <v>5.59</v>
      </c>
      <c r="P1367" s="9">
        <f>[1]!b_info_repurchasedate(A1367)</f>
        <v>0</v>
      </c>
      <c r="Q1367" s="8" t="s">
        <v>17332</v>
      </c>
      <c r="R1367" s="2" t="str">
        <f>IF((--IF(P1367=0,Q1367,P1367))&gt;(--日期设置!$B$2),IF(P1367=0,Q1367,P1367),Q1367)</f>
        <v>2022-12-30</v>
      </c>
      <c r="S1367" s="2" t="s">
        <v>18459</v>
      </c>
      <c r="T1367" s="8">
        <f>[1]!b_anal_ptmyear($A1367,日期设置!$B$2)</f>
        <v>1.7753424657534247</v>
      </c>
      <c r="U1367" s="8">
        <f>[1]!b_anal_termifexercise($A1367,日期设置!B$2)</f>
        <v>0</v>
      </c>
      <c r="V1367" s="10">
        <f>[1]!b_dq_dirtyprice(A1367,日期设置!$B$2)</f>
        <v>99.156499999999994</v>
      </c>
      <c r="W1367" s="11">
        <f>IF(U1367=0,ROUNDUP((Q1367-日期设置!$B$2)/365,0),ROUNDUP((R1367-日期设置!$B$2)/365,0))</f>
        <v>2</v>
      </c>
      <c r="X1367" s="18">
        <f>_xlfn.IFNA(VLOOKUP(A1367,过往入选债券!A:D,4,0),2)</f>
        <v>2</v>
      </c>
      <c r="Y1367">
        <f>_xlfn.IFNA(VLOOKUP(C1367,[2]Sheet1!$A:$A,1,0),3)</f>
        <v>3</v>
      </c>
    </row>
    <row r="1368" spans="1:25" hidden="1" x14ac:dyDescent="0.2">
      <c r="A1368" s="21" t="s">
        <v>13596</v>
      </c>
      <c r="B1368" s="21" t="s">
        <v>13597</v>
      </c>
      <c r="C1368" s="37" t="s">
        <v>13598</v>
      </c>
      <c r="D1368" s="26" t="str">
        <f>[1]!b_calc_yield(A1368,日期设置!$B$2,F1368,1,R1368,1,O1368,L1368,S1368,)</f>
        <v>Fetching...</v>
      </c>
      <c r="E1368" s="26">
        <f t="shared" si="42"/>
        <v>32.387822771931326</v>
      </c>
      <c r="F1368" s="18">
        <f>[1]!b_dq_cleanprice($A1368,日期设置!B$2)</f>
        <v>79.875500000000002</v>
      </c>
      <c r="G1368" s="18" t="str">
        <f t="shared" si="43"/>
        <v>3.69 + 0</v>
      </c>
      <c r="H1368" s="27">
        <f>[1]!b_dq_pctchange($A1368,日期设置!$B$2,1)/100</f>
        <v>0</v>
      </c>
      <c r="I1368" s="26">
        <f>[1]!b_pq_pctchange(A1368,日期设置!$B$4,日期设置!$B$2,1)</f>
        <v>0</v>
      </c>
      <c r="J1368" s="26">
        <f>[1]!b_pq_pctchange(A1368,日期设置!$C$4,日期设置!$B$2,1)</f>
        <v>0</v>
      </c>
      <c r="K1368" s="52">
        <f>[1]!b_dq_amount($A1368,日期设置!B$2,2,10000)</f>
        <v>0</v>
      </c>
      <c r="L1368" s="26">
        <f>[1]!b_info_latestpar(A1368,日期设置!$B$2)</f>
        <v>80</v>
      </c>
      <c r="M1368" s="6">
        <f>[1]!b_info_outstandingbalance($A1368,日期设置!B$2)</f>
        <v>4</v>
      </c>
      <c r="N1368" s="7" t="str">
        <f>[1]!b_info_latestissurercreditrating2(A1368,日期设置!$B$2,"102","1")</f>
        <v>AA</v>
      </c>
      <c r="O1368" s="8">
        <v>7</v>
      </c>
      <c r="P1368" s="9">
        <f>[1]!b_info_repurchasedate(A1368)</f>
        <v>0</v>
      </c>
      <c r="Q1368" s="8" t="s">
        <v>16493</v>
      </c>
      <c r="R1368" s="2" t="str">
        <f>IF((--IF(P1368=0,Q1368,P1368))&gt;(--日期设置!$B$2),IF(P1368=0,Q1368,P1368),Q1368)</f>
        <v>2024-12-01</v>
      </c>
      <c r="S1368" s="2" t="s">
        <v>17962</v>
      </c>
      <c r="T1368" s="8">
        <f>[1]!b_anal_ptmyear($A1368,日期设置!$B$2)</f>
        <v>3.6958904109589041</v>
      </c>
      <c r="U1368" s="8">
        <f>[1]!b_anal_termifexercise($A1368,日期设置!B$2)</f>
        <v>0</v>
      </c>
      <c r="V1368" s="10">
        <f>[1]!b_dq_dirtyprice(A1368,日期设置!$B$2)</f>
        <v>81.578500000000005</v>
      </c>
      <c r="W1368" s="11">
        <f>IF(U1368=0,ROUNDUP((Q1368-日期设置!$B$2)/365,0),ROUNDUP((R1368-日期设置!$B$2)/365,0))</f>
        <v>4</v>
      </c>
      <c r="X1368" s="18">
        <f>_xlfn.IFNA(VLOOKUP(A1368,过往入选债券!A:D,4,0),2)</f>
        <v>2</v>
      </c>
      <c r="Y1368">
        <f>_xlfn.IFNA(VLOOKUP(C1368,[2]Sheet1!$A:$A,1,0),3)</f>
        <v>3</v>
      </c>
    </row>
    <row r="1369" spans="1:25" hidden="1" x14ac:dyDescent="0.2">
      <c r="A1369" s="21" t="s">
        <v>1045</v>
      </c>
      <c r="B1369" s="21" t="s">
        <v>1046</v>
      </c>
      <c r="C1369" s="37" t="s">
        <v>208</v>
      </c>
      <c r="D1369" s="26" t="str">
        <f>[1]!b_calc_yield(A1369,日期设置!$B$2,F1369,1,R1369,1,O1369,L1369,S1369,)</f>
        <v>Fetching...</v>
      </c>
      <c r="E1369" s="26">
        <f t="shared" si="42"/>
        <v>8.0986604505187465</v>
      </c>
      <c r="F1369" s="18">
        <f>[1]!b_dq_cleanprice($A1369,日期设置!B$2)</f>
        <v>100</v>
      </c>
      <c r="G1369" s="18" t="str">
        <f t="shared" si="43"/>
        <v>1.23 + 0</v>
      </c>
      <c r="H1369" s="27">
        <f>[1]!b_dq_pctchange($A1369,日期设置!$B$2,1)/100</f>
        <v>0</v>
      </c>
      <c r="I1369" s="26">
        <f>[1]!b_pq_pctchange(A1369,日期设置!$B$4,日期设置!$B$2,1)</f>
        <v>0</v>
      </c>
      <c r="J1369" s="26">
        <f>[1]!b_pq_pctchange(A1369,日期设置!$C$4,日期设置!$B$2,1)</f>
        <v>0</v>
      </c>
      <c r="K1369" s="52">
        <f>[1]!b_dq_amount($A1369,日期设置!B$2,2,10000)</f>
        <v>0</v>
      </c>
      <c r="L1369" s="26">
        <f>[1]!b_info_latestpar(A1369,日期设置!$B$2)</f>
        <v>100</v>
      </c>
      <c r="M1369" s="6">
        <f>[1]!b_info_outstandingbalance($A1369,日期设置!B$2)</f>
        <v>2</v>
      </c>
      <c r="N1369" s="7">
        <f>[1]!b_info_latestissurercreditrating2(A1369,日期设置!$B$2,"102","1")</f>
        <v>0</v>
      </c>
      <c r="O1369" s="8">
        <v>6.9</v>
      </c>
      <c r="P1369" s="9">
        <f>[1]!b_info_repurchasedate(A1369)</f>
        <v>0</v>
      </c>
      <c r="Q1369" s="8" t="s">
        <v>16297</v>
      </c>
      <c r="R1369" s="2" t="str">
        <f>IF((--IF(P1369=0,Q1369,P1369))&gt;(--日期设置!$B$2),IF(P1369=0,Q1369,P1369),Q1369)</f>
        <v>2022-06-16</v>
      </c>
      <c r="S1369" s="2" t="s">
        <v>18077</v>
      </c>
      <c r="T1369" s="8">
        <f>[1]!b_anal_ptmyear($A1369,日期设置!$B$2)</f>
        <v>1.2356164383561643</v>
      </c>
      <c r="U1369" s="8">
        <f>[1]!b_anal_termifexercise($A1369,日期设置!B$2)</f>
        <v>0</v>
      </c>
      <c r="V1369" s="10">
        <f>[1]!b_dq_dirtyprice(A1369,日期设置!$B$2)</f>
        <v>105.27419999999999</v>
      </c>
      <c r="W1369" s="11">
        <f>IF(U1369=0,ROUNDUP((Q1369-日期设置!$B$2)/365,0),ROUNDUP((R1369-日期设置!$B$2)/365,0))</f>
        <v>2</v>
      </c>
      <c r="X1369" s="18">
        <f>_xlfn.IFNA(VLOOKUP(A1369,过往入选债券!A:D,4,0),2)</f>
        <v>2</v>
      </c>
      <c r="Y1369">
        <f>_xlfn.IFNA(VLOOKUP(C1369,[2]Sheet1!$A:$A,1,0),3)</f>
        <v>3</v>
      </c>
    </row>
    <row r="1370" spans="1:25" hidden="1" x14ac:dyDescent="0.2">
      <c r="A1370" s="21" t="s">
        <v>14810</v>
      </c>
      <c r="B1370" s="21" t="s">
        <v>14811</v>
      </c>
      <c r="C1370" s="37" t="s">
        <v>14812</v>
      </c>
      <c r="D1370" s="26" t="str">
        <f>[1]!b_calc_yield(A1370,日期设置!$B$2,F1370,1,R1370,1,O1370,L1370,S1370,)</f>
        <v>Fetching...</v>
      </c>
      <c r="E1370" s="26">
        <f t="shared" si="42"/>
        <v>31.070841251021353</v>
      </c>
      <c r="F1370" s="18">
        <f>[1]!b_dq_cleanprice($A1370,日期设置!B$2)</f>
        <v>103.9151</v>
      </c>
      <c r="G1370" s="18" t="str">
        <f t="shared" si="43"/>
        <v>4.69 + 0</v>
      </c>
      <c r="H1370" s="27">
        <f>[1]!b_dq_pctchange($A1370,日期设置!$B$2,1)/100</f>
        <v>0</v>
      </c>
      <c r="I1370" s="26">
        <f>[1]!b_pq_pctchange(A1370,日期设置!$B$4,日期设置!$B$2,1)</f>
        <v>0</v>
      </c>
      <c r="J1370" s="26">
        <f>[1]!b_pq_pctchange(A1370,日期设置!$C$4,日期设置!$B$2,1)</f>
        <v>0</v>
      </c>
      <c r="K1370" s="52">
        <f>[1]!b_dq_amount($A1370,日期设置!B$2,2,10000)</f>
        <v>0</v>
      </c>
      <c r="L1370" s="26">
        <f>[1]!b_info_latestpar(A1370,日期设置!$B$2)</f>
        <v>100</v>
      </c>
      <c r="M1370" s="6">
        <f>[1]!b_info_outstandingbalance($A1370,日期设置!B$2)</f>
        <v>9.1999999999999993</v>
      </c>
      <c r="N1370" s="7" t="str">
        <f>[1]!b_info_latestissurercreditrating2(A1370,日期设置!$B$2,"102","1")</f>
        <v>AA</v>
      </c>
      <c r="O1370" s="8">
        <v>7.88</v>
      </c>
      <c r="P1370" s="9">
        <f>[1]!b_info_repurchasedate(A1370)</f>
        <v>0</v>
      </c>
      <c r="Q1370" s="8" t="s">
        <v>17329</v>
      </c>
      <c r="R1370" s="2" t="str">
        <f>IF((--IF(P1370=0,Q1370,P1370))&gt;(--日期设置!$B$2),IF(P1370=0,Q1370,P1370),Q1370)</f>
        <v>2025-11-29</v>
      </c>
      <c r="S1370" s="2" t="s">
        <v>18139</v>
      </c>
      <c r="T1370" s="8">
        <f>[1]!b_anal_ptmyear($A1370,日期设置!$B$2)</f>
        <v>4.6904109589041099</v>
      </c>
      <c r="U1370" s="8">
        <f>[1]!b_anal_termifexercise($A1370,日期设置!B$2)</f>
        <v>0</v>
      </c>
      <c r="V1370" s="10">
        <f>[1]!b_dq_dirtyprice(A1370,日期设置!$B$2)</f>
        <v>106.35469999999999</v>
      </c>
      <c r="W1370" s="11">
        <f>IF(U1370=0,ROUNDUP((Q1370-日期设置!$B$2)/365,0),ROUNDUP((R1370-日期设置!$B$2)/365,0))</f>
        <v>5</v>
      </c>
      <c r="X1370" s="18">
        <f>_xlfn.IFNA(VLOOKUP(A1370,过往入选债券!A:D,4,0),2)</f>
        <v>2</v>
      </c>
      <c r="Y1370">
        <f>_xlfn.IFNA(VLOOKUP(C1370,[2]Sheet1!$A:$A,1,0),3)</f>
        <v>3</v>
      </c>
    </row>
    <row r="1371" spans="1:25" hidden="1" x14ac:dyDescent="0.2">
      <c r="A1371" s="21" t="s">
        <v>15789</v>
      </c>
      <c r="B1371" s="21" t="s">
        <v>15790</v>
      </c>
      <c r="C1371" s="37" t="s">
        <v>3019</v>
      </c>
      <c r="D1371" s="26" t="str">
        <f>[1]!b_calc_yield(A1371,日期设置!$B$2,F1371,1,R1371,1,O1371,L1371,S1371,)</f>
        <v>Fetching...</v>
      </c>
      <c r="E1371" s="26">
        <f t="shared" si="42"/>
        <v>39.596599407649904</v>
      </c>
      <c r="F1371" s="18">
        <f>[1]!b_dq_cleanprice($A1371,日期设置!B$2)</f>
        <v>98.2453</v>
      </c>
      <c r="G1371" s="18" t="str">
        <f t="shared" si="43"/>
        <v>6.07 + 0</v>
      </c>
      <c r="H1371" s="27">
        <f>[1]!b_dq_pctchange($A1371,日期设置!$B$2,1)/100</f>
        <v>0</v>
      </c>
      <c r="I1371" s="26">
        <f>[1]!b_pq_pctchange(A1371,日期设置!$B$4,日期设置!$B$2,1)</f>
        <v>0</v>
      </c>
      <c r="J1371" s="26">
        <f>[1]!b_pq_pctchange(A1371,日期设置!$C$4,日期设置!$B$2,1)</f>
        <v>-0.72441801010890572</v>
      </c>
      <c r="K1371" s="52">
        <f>[1]!b_dq_amount($A1371,日期设置!B$2,2,10000)</f>
        <v>0</v>
      </c>
      <c r="L1371" s="26">
        <f>[1]!b_info_latestpar(A1371,日期设置!$B$2)</f>
        <v>100</v>
      </c>
      <c r="M1371" s="6">
        <f>[1]!b_info_outstandingbalance($A1371,日期设置!B$2)</f>
        <v>8</v>
      </c>
      <c r="N1371" s="7" t="str">
        <f>[1]!b_info_latestissurercreditrating2(A1371,日期设置!$B$2,"102","1")</f>
        <v>AA</v>
      </c>
      <c r="O1371" s="8">
        <v>6.5</v>
      </c>
      <c r="P1371" s="9">
        <f>[1]!b_info_repurchasedate(A1371)</f>
        <v>0</v>
      </c>
      <c r="Q1371" s="8" t="s">
        <v>16629</v>
      </c>
      <c r="R1371" s="2" t="str">
        <f>IF((--IF(P1371=0,Q1371,P1371))&gt;(--日期设置!$B$2),IF(P1371=0,Q1371,P1371),Q1371)</f>
        <v>2027-04-20</v>
      </c>
      <c r="S1371" s="2" t="s">
        <v>18259</v>
      </c>
      <c r="T1371" s="8">
        <f>[1]!b_anal_ptmyear($A1371,日期设置!$B$2)</f>
        <v>6.0794520547945208</v>
      </c>
      <c r="U1371" s="8">
        <f>[1]!b_anal_termifexercise($A1371,日期设置!B$2)</f>
        <v>0</v>
      </c>
      <c r="V1371" s="10">
        <f>[1]!b_dq_dirtyprice(A1371,日期设置!$B$2)</f>
        <v>104.2289</v>
      </c>
      <c r="W1371" s="11">
        <f>IF(U1371=0,ROUNDUP((Q1371-日期设置!$B$2)/365,0),ROUNDUP((R1371-日期设置!$B$2)/365,0))</f>
        <v>7</v>
      </c>
      <c r="X1371" s="18">
        <f>_xlfn.IFNA(VLOOKUP(A1371,过往入选债券!A:D,4,0),2)</f>
        <v>2</v>
      </c>
      <c r="Y1371">
        <f>_xlfn.IFNA(VLOOKUP(C1371,[2]Sheet1!$A:$A,1,0),3)</f>
        <v>3</v>
      </c>
    </row>
    <row r="1372" spans="1:25" hidden="1" x14ac:dyDescent="0.2">
      <c r="A1372" s="21" t="s">
        <v>942</v>
      </c>
      <c r="B1372" s="21" t="s">
        <v>943</v>
      </c>
      <c r="C1372" s="37" t="s">
        <v>944</v>
      </c>
      <c r="D1372" s="26" t="str">
        <f>[1]!b_calc_yield(A1372,日期设置!$B$2,F1372,1,R1372,1,O1372,L1372,S1372,)</f>
        <v>Fetching...</v>
      </c>
      <c r="E1372" s="26">
        <f t="shared" si="42"/>
        <v>10.155824997434859</v>
      </c>
      <c r="F1372" s="18">
        <f>[1]!b_dq_cleanprice($A1372,日期设置!B$2)</f>
        <v>100</v>
      </c>
      <c r="G1372" s="18" t="str">
        <f t="shared" si="43"/>
        <v>1.52 + 0</v>
      </c>
      <c r="H1372" s="27">
        <f>[1]!b_dq_pctchange($A1372,日期设置!$B$2,1)/100</f>
        <v>0</v>
      </c>
      <c r="I1372" s="26">
        <f>[1]!b_pq_pctchange(A1372,日期设置!$B$4,日期设置!$B$2,1)</f>
        <v>0</v>
      </c>
      <c r="J1372" s="26">
        <f>[1]!b_pq_pctchange(A1372,日期设置!$C$4,日期设置!$B$2,1)</f>
        <v>0</v>
      </c>
      <c r="K1372" s="52">
        <f>[1]!b_dq_amount($A1372,日期设置!B$2,2,10000)</f>
        <v>0</v>
      </c>
      <c r="L1372" s="26">
        <f>[1]!b_info_latestpar(A1372,日期设置!$B$2)</f>
        <v>100</v>
      </c>
      <c r="M1372" s="6">
        <f>[1]!b_info_outstandingbalance($A1372,日期设置!B$2)</f>
        <v>4.8</v>
      </c>
      <c r="N1372" s="7">
        <f>[1]!b_info_latestissurercreditrating2(A1372,日期设置!$B$2,"102","1")</f>
        <v>0</v>
      </c>
      <c r="O1372" s="8">
        <v>6.9</v>
      </c>
      <c r="P1372" s="9">
        <f>[1]!b_info_repurchasedate(A1372)</f>
        <v>0</v>
      </c>
      <c r="Q1372" s="8" t="s">
        <v>17078</v>
      </c>
      <c r="R1372" s="2" t="str">
        <f>IF((--IF(P1372=0,Q1372,P1372))&gt;(--日期设置!$B$2),IF(P1372=0,Q1372,P1372),Q1372)</f>
        <v>2022-09-28</v>
      </c>
      <c r="S1372" s="2" t="s">
        <v>18247</v>
      </c>
      <c r="T1372" s="8">
        <f>[1]!b_anal_ptmyear($A1372,日期设置!$B$2)</f>
        <v>1.5205479452054793</v>
      </c>
      <c r="U1372" s="8">
        <f>[1]!b_anal_termifexercise($A1372,日期设置!B$2)</f>
        <v>0</v>
      </c>
      <c r="V1372" s="10">
        <f>[1]!b_dq_dirtyprice(A1372,日期设置!$B$2)</f>
        <v>103.3082</v>
      </c>
      <c r="W1372" s="11">
        <f>IF(U1372=0,ROUNDUP((Q1372-日期设置!$B$2)/365,0),ROUNDUP((R1372-日期设置!$B$2)/365,0))</f>
        <v>2</v>
      </c>
      <c r="X1372" s="18">
        <f>_xlfn.IFNA(VLOOKUP(A1372,过往入选债券!A:D,4,0),2)</f>
        <v>2</v>
      </c>
      <c r="Y1372">
        <f>_xlfn.IFNA(VLOOKUP(C1372,[2]Sheet1!$A:$A,1,0),3)</f>
        <v>3</v>
      </c>
    </row>
    <row r="1373" spans="1:25" hidden="1" x14ac:dyDescent="0.2">
      <c r="A1373" s="28" t="s">
        <v>19304</v>
      </c>
      <c r="B1373" s="28" t="s">
        <v>19305</v>
      </c>
      <c r="C1373" s="38" t="s">
        <v>35</v>
      </c>
      <c r="D1373" s="26" t="str">
        <f>[1]!b_calc_yield(A1373,日期设置!$B$2,F1373,1,R1373,1,O1373,L1373,S1373,)</f>
        <v>Fetching...</v>
      </c>
      <c r="E1373" s="26">
        <f t="shared" si="42"/>
        <v>2.6484115128855512</v>
      </c>
      <c r="F1373" s="18">
        <f>[1]!b_dq_cleanprice($A1373,日期设置!B$2)</f>
        <v>99.049400000000006</v>
      </c>
      <c r="G1373" s="18" t="str">
        <f t="shared" si="43"/>
        <v>0.38 + 0</v>
      </c>
      <c r="H1373" s="27">
        <f>[1]!b_dq_pctchange($A1373,日期设置!$B$2,1)/100</f>
        <v>0</v>
      </c>
      <c r="I1373" s="26">
        <f>[1]!b_pq_pctchange(A1373,日期设置!$B$4,日期设置!$B$2,1)</f>
        <v>0</v>
      </c>
      <c r="J1373" s="26">
        <f>[1]!b_pq_pctchange(A1373,日期设置!$C$4,日期设置!$B$2,1)</f>
        <v>-0.11838639544685246</v>
      </c>
      <c r="K1373" s="52">
        <f>[1]!b_dq_amount($A1373,日期设置!B$2,2,10000)</f>
        <v>0</v>
      </c>
      <c r="L1373" s="26">
        <f>[1]!b_info_latestpar(A1373,日期设置!$B$2)</f>
        <v>100</v>
      </c>
      <c r="M1373" s="6">
        <f>[1]!b_info_outstandingbalance($A1373,日期设置!B$2)</f>
        <v>5</v>
      </c>
      <c r="N1373" s="7" t="str">
        <f>[1]!b_info_latestissurercreditrating2(A1373,日期设置!$B$2,"102","1")</f>
        <v>AA+</v>
      </c>
      <c r="O1373" s="8">
        <v>4.5199999999999996</v>
      </c>
      <c r="P1373" s="9">
        <f>[1]!b_info_repurchasedate(A1373)</f>
        <v>0</v>
      </c>
      <c r="Q1373" s="8" t="s">
        <v>16020</v>
      </c>
      <c r="R1373" s="2" t="str">
        <f>IF((--IF(P1373=0,Q1373,P1373))&gt;(--日期设置!$B$2),IF(P1373=0,Q1373,P1373),Q1373)</f>
        <v>2021-08-10</v>
      </c>
      <c r="S1373" s="31" t="s">
        <v>19113</v>
      </c>
      <c r="T1373" s="8">
        <f>[1]!b_anal_ptmyear($A1373,日期设置!$B$2)</f>
        <v>0.38630136986301372</v>
      </c>
      <c r="U1373" s="8">
        <f>[1]!b_anal_termifexercise($A1373,日期设置!B$2)</f>
        <v>0</v>
      </c>
      <c r="V1373" s="10">
        <f>[1]!b_dq_dirtyprice(A1373,日期设置!$B$2)</f>
        <v>101.8233</v>
      </c>
      <c r="W1373" s="11">
        <f>IF(U1373=0,ROUNDUP((Q1373-日期设置!$B$2)/365,0),ROUNDUP((R1373-日期设置!$B$2)/365,0))</f>
        <v>1</v>
      </c>
      <c r="X1373" s="18">
        <f>_xlfn.IFNA(VLOOKUP(A1373,过往入选债券!A:D,4,0),2)</f>
        <v>2</v>
      </c>
      <c r="Y1373">
        <f>_xlfn.IFNA(VLOOKUP(C1373,[2]Sheet1!$A:$A,1,0),3)</f>
        <v>3</v>
      </c>
    </row>
    <row r="1374" spans="1:25" hidden="1" x14ac:dyDescent="0.2">
      <c r="A1374" s="21" t="s">
        <v>7539</v>
      </c>
      <c r="B1374" s="21" t="s">
        <v>7540</v>
      </c>
      <c r="C1374" s="37" t="s">
        <v>133</v>
      </c>
      <c r="D1374" s="26" t="str">
        <f>[1]!b_calc_yield(A1374,日期设置!$B$2,F1374,1,R1374,1,O1374,L1374,S1374,)</f>
        <v>Fetching...</v>
      </c>
      <c r="E1374" s="26">
        <f t="shared" si="42"/>
        <v>10.915733720768973</v>
      </c>
      <c r="F1374" s="18">
        <f>[1]!b_dq_cleanprice($A1374,日期设置!B$2)</f>
        <v>100.43</v>
      </c>
      <c r="G1374" s="18" t="str">
        <f t="shared" si="43"/>
        <v>1.62 + 0</v>
      </c>
      <c r="H1374" s="27">
        <f>[1]!b_dq_pctchange($A1374,日期设置!$B$2,1)/100</f>
        <v>0</v>
      </c>
      <c r="I1374" s="26">
        <f>[1]!b_pq_pctchange(A1374,日期设置!$B$4,日期设置!$B$2,1)</f>
        <v>43.573981415296643</v>
      </c>
      <c r="J1374" s="26">
        <f>[1]!b_pq_pctchange(A1374,日期设置!$C$4,日期设置!$B$2,1)</f>
        <v>-0.33245670619758227</v>
      </c>
      <c r="K1374" s="52">
        <f>[1]!b_dq_amount($A1374,日期设置!B$2,2,10000)</f>
        <v>0</v>
      </c>
      <c r="L1374" s="26">
        <f>[1]!b_info_latestpar(A1374,日期设置!$B$2)</f>
        <v>100</v>
      </c>
      <c r="M1374" s="6">
        <f>[1]!b_info_outstandingbalance($A1374,日期设置!B$2)</f>
        <v>10</v>
      </c>
      <c r="N1374" s="7" t="str">
        <f>[1]!b_info_latestissurercreditrating2(A1374,日期设置!$B$2,"102","1")</f>
        <v>AAA</v>
      </c>
      <c r="O1374" s="8">
        <v>7.18</v>
      </c>
      <c r="P1374" s="9">
        <f>[1]!b_info_repurchasedate(A1374)</f>
        <v>0</v>
      </c>
      <c r="Q1374" s="8" t="s">
        <v>16950</v>
      </c>
      <c r="R1374" s="2" t="str">
        <f>IF((--IF(P1374=0,Q1374,P1374))&gt;(--日期设置!$B$2),IF(P1374=0,Q1374,P1374),Q1374)</f>
        <v>2022-11-06</v>
      </c>
      <c r="S1374" s="2" t="s">
        <v>18831</v>
      </c>
      <c r="T1374" s="8">
        <f>[1]!b_anal_ptmyear($A1374,日期设置!$B$2)</f>
        <v>1.6273972602739726</v>
      </c>
      <c r="U1374" s="8">
        <f>[1]!b_anal_termifexercise($A1374,日期设置!B$2)</f>
        <v>0</v>
      </c>
      <c r="V1374" s="10">
        <f>[1]!b_dq_dirtyprice(A1374,日期设置!$B$2)</f>
        <v>103.1053</v>
      </c>
      <c r="W1374" s="11">
        <f>IF(U1374=0,ROUNDUP((Q1374-日期设置!$B$2)/365,0),ROUNDUP((R1374-日期设置!$B$2)/365,0))</f>
        <v>2</v>
      </c>
      <c r="X1374" s="18" t="str">
        <f>_xlfn.IFNA(VLOOKUP(A1374,过往入选债券!A:D,4,0),2)</f>
        <v>否</v>
      </c>
      <c r="Y1374">
        <f>_xlfn.IFNA(VLOOKUP(C1374,[2]Sheet1!$A:$A,1,0),3)</f>
        <v>3</v>
      </c>
    </row>
    <row r="1375" spans="1:25" hidden="1" x14ac:dyDescent="0.2">
      <c r="A1375" s="21" t="s">
        <v>6883</v>
      </c>
      <c r="B1375" s="21" t="s">
        <v>6884</v>
      </c>
      <c r="C1375" s="37" t="s">
        <v>105</v>
      </c>
      <c r="D1375" s="26" t="str">
        <f>[1]!b_calc_yield(A1375,日期设置!$B$2,F1375,1,R1375,1,O1375,L1375,S1375,)</f>
        <v>Fetching...</v>
      </c>
      <c r="E1375" s="26">
        <f t="shared" si="42"/>
        <v>0.91997517557245168</v>
      </c>
      <c r="F1375" s="18">
        <f>[1]!b_dq_cleanprice($A1375,日期设置!B$2)</f>
        <v>99.964299999999994</v>
      </c>
      <c r="G1375" s="18" t="str">
        <f t="shared" si="43"/>
        <v>0.13 + 0</v>
      </c>
      <c r="H1375" s="27">
        <f>[1]!b_dq_pctchange($A1375,日期设置!$B$2,1)/100</f>
        <v>0</v>
      </c>
      <c r="I1375" s="26">
        <f>[1]!b_pq_pctchange(A1375,日期设置!$B$4,日期设置!$B$2,1)</f>
        <v>0</v>
      </c>
      <c r="J1375" s="26">
        <f>[1]!b_pq_pctchange(A1375,日期设置!$C$4,日期设置!$B$2,1)</f>
        <v>0</v>
      </c>
      <c r="K1375" s="52">
        <f>[1]!b_dq_amount($A1375,日期设置!B$2,2,10000)</f>
        <v>0</v>
      </c>
      <c r="L1375" s="26">
        <f>[1]!b_info_latestpar(A1375,日期设置!$B$2)</f>
        <v>100</v>
      </c>
      <c r="M1375" s="6">
        <f>[1]!b_info_outstandingbalance($A1375,日期设置!B$2)</f>
        <v>6</v>
      </c>
      <c r="N1375" s="7" t="str">
        <f>[1]!b_info_latestissurercreditrating2(A1375,日期设置!$B$2,"102","1")</f>
        <v>AA+</v>
      </c>
      <c r="O1375" s="8">
        <v>7</v>
      </c>
      <c r="P1375" s="9">
        <f>[1]!b_info_repurchasedate(A1375)</f>
        <v>0</v>
      </c>
      <c r="Q1375" s="8" t="s">
        <v>17069</v>
      </c>
      <c r="R1375" s="2" t="str">
        <f>IF((--IF(P1375=0,Q1375,P1375))&gt;(--日期设置!$B$2),IF(P1375=0,Q1375,P1375),Q1375)</f>
        <v>2021-05-10</v>
      </c>
      <c r="S1375" s="2" t="s">
        <v>18975</v>
      </c>
      <c r="T1375" s="8">
        <f>[1]!b_anal_ptmyear($A1375,日期设置!$B$2)</f>
        <v>0.13424657534246576</v>
      </c>
      <c r="U1375" s="8">
        <f>[1]!b_anal_termifexercise($A1375,日期设置!B$2)</f>
        <v>0</v>
      </c>
      <c r="V1375" s="10">
        <f>[1]!b_dq_dirtyprice(A1375,日期设置!$B$2)</f>
        <v>106.02460000000001</v>
      </c>
      <c r="W1375" s="11">
        <f>IF(U1375=0,ROUNDUP((Q1375-日期设置!$B$2)/365,0),ROUNDUP((R1375-日期设置!$B$2)/365,0))</f>
        <v>1</v>
      </c>
      <c r="X1375" s="18">
        <f>_xlfn.IFNA(VLOOKUP(A1375,过往入选债券!A:D,4,0),2)</f>
        <v>2</v>
      </c>
      <c r="Y1375">
        <f>_xlfn.IFNA(VLOOKUP(C1375,[2]Sheet1!$A:$A,1,0),3)</f>
        <v>3</v>
      </c>
    </row>
    <row r="1376" spans="1:25" hidden="1" x14ac:dyDescent="0.2">
      <c r="A1376" s="21" t="s">
        <v>1006</v>
      </c>
      <c r="B1376" s="21" t="s">
        <v>1007</v>
      </c>
      <c r="C1376" s="37" t="s">
        <v>1008</v>
      </c>
      <c r="D1376" s="26" t="str">
        <f>[1]!b_calc_yield(A1376,日期设置!$B$2,F1376,1,R1376,1,O1376,L1376,S1376,)</f>
        <v>Fetching...</v>
      </c>
      <c r="E1376" s="26">
        <f t="shared" si="42"/>
        <v>8.0514499914871465</v>
      </c>
      <c r="F1376" s="18">
        <f>[1]!b_dq_cleanprice($A1376,日期设置!B$2)</f>
        <v>99.9</v>
      </c>
      <c r="G1376" s="18" t="str">
        <f t="shared" si="43"/>
        <v>1.23 + 0</v>
      </c>
      <c r="H1376" s="27">
        <f>[1]!b_dq_pctchange($A1376,日期设置!$B$2,1)/100</f>
        <v>0</v>
      </c>
      <c r="I1376" s="26">
        <f>[1]!b_pq_pctchange(A1376,日期设置!$B$4,日期设置!$B$2,1)</f>
        <v>0</v>
      </c>
      <c r="J1376" s="26">
        <f>[1]!b_pq_pctchange(A1376,日期设置!$C$4,日期设置!$B$2,1)</f>
        <v>0</v>
      </c>
      <c r="K1376" s="52">
        <f>[1]!b_dq_amount($A1376,日期设置!B$2,2,10000)</f>
        <v>0</v>
      </c>
      <c r="L1376" s="26">
        <f>[1]!b_info_latestpar(A1376,日期设置!$B$2)</f>
        <v>100</v>
      </c>
      <c r="M1376" s="6">
        <f>[1]!b_info_outstandingbalance($A1376,日期设置!B$2)</f>
        <v>10</v>
      </c>
      <c r="N1376" s="7">
        <f>[1]!b_info_latestissurercreditrating2(A1376,日期设置!$B$2,"102","1")</f>
        <v>0</v>
      </c>
      <c r="O1376" s="8">
        <v>6.8</v>
      </c>
      <c r="P1376" s="9">
        <f>[1]!b_info_repurchasedate(A1376)</f>
        <v>0</v>
      </c>
      <c r="Q1376" s="8" t="s">
        <v>16001</v>
      </c>
      <c r="R1376" s="2" t="str">
        <f>IF((--IF(P1376=0,Q1376,P1376))&gt;(--日期设置!$B$2),IF(P1376=0,Q1376,P1376),Q1376)</f>
        <v>2022-06-14</v>
      </c>
      <c r="S1376" s="2" t="s">
        <v>19035</v>
      </c>
      <c r="T1376" s="8">
        <f>[1]!b_anal_ptmyear($A1376,日期设置!$B$2)</f>
        <v>1.2301369863013698</v>
      </c>
      <c r="U1376" s="8">
        <f>[1]!b_anal_termifexercise($A1376,日期设置!B$2)</f>
        <v>0</v>
      </c>
      <c r="V1376" s="10">
        <f>[1]!b_dq_dirtyprice(A1376,日期设置!$B$2)</f>
        <v>105.13509999999999</v>
      </c>
      <c r="W1376" s="11">
        <f>IF(U1376=0,ROUNDUP((Q1376-日期设置!$B$2)/365,0),ROUNDUP((R1376-日期设置!$B$2)/365,0))</f>
        <v>2</v>
      </c>
      <c r="X1376" s="18">
        <f>_xlfn.IFNA(VLOOKUP(A1376,过往入选债券!A:D,4,0),2)</f>
        <v>2</v>
      </c>
      <c r="Y1376">
        <f>_xlfn.IFNA(VLOOKUP(C1376,[2]Sheet1!$A:$A,1,0),3)</f>
        <v>3</v>
      </c>
    </row>
    <row r="1377" spans="1:25" hidden="1" x14ac:dyDescent="0.2">
      <c r="A1377" s="21" t="s">
        <v>932</v>
      </c>
      <c r="B1377" s="21" t="s">
        <v>933</v>
      </c>
      <c r="C1377" s="37" t="s">
        <v>594</v>
      </c>
      <c r="D1377" s="26" t="str">
        <f>[1]!b_calc_yield(A1377,日期设置!$B$2,F1377,1,R1377,1,O1377,L1377,S1377,)</f>
        <v>Fetching...</v>
      </c>
      <c r="E1377" s="26">
        <f t="shared" si="42"/>
        <v>7.6559582332990317</v>
      </c>
      <c r="F1377" s="18">
        <f>[1]!b_dq_cleanprice($A1377,日期设置!B$2)</f>
        <v>99.585899999999995</v>
      </c>
      <c r="G1377" s="18" t="str">
        <f t="shared" si="43"/>
        <v>1.17 + 0</v>
      </c>
      <c r="H1377" s="27">
        <f>[1]!b_dq_pctchange($A1377,日期设置!$B$2,1)/100</f>
        <v>0</v>
      </c>
      <c r="I1377" s="26">
        <f>[1]!b_pq_pctchange(A1377,日期设置!$B$4,日期设置!$B$2,1)</f>
        <v>0</v>
      </c>
      <c r="J1377" s="26">
        <f>[1]!b_pq_pctchange(A1377,日期设置!$C$4,日期设置!$B$2,1)</f>
        <v>0</v>
      </c>
      <c r="K1377" s="52">
        <f>[1]!b_dq_amount($A1377,日期设置!B$2,2,10000)</f>
        <v>0</v>
      </c>
      <c r="L1377" s="26">
        <f>[1]!b_info_latestpar(A1377,日期设置!$B$2)</f>
        <v>100</v>
      </c>
      <c r="M1377" s="6">
        <f>[1]!b_info_outstandingbalance($A1377,日期设置!B$2)</f>
        <v>5</v>
      </c>
      <c r="N1377" s="7">
        <f>[1]!b_info_latestissurercreditrating2(A1377,日期设置!$B$2,"102","1")</f>
        <v>0</v>
      </c>
      <c r="O1377" s="8">
        <v>6.5</v>
      </c>
      <c r="P1377" s="9">
        <f>[1]!b_info_repurchasedate(A1377)</f>
        <v>0</v>
      </c>
      <c r="Q1377" s="8" t="s">
        <v>17481</v>
      </c>
      <c r="R1377" s="2" t="str">
        <f>IF((--IF(P1377=0,Q1377,P1377))&gt;(--日期设置!$B$2),IF(P1377=0,Q1377,P1377),Q1377)</f>
        <v>2022-05-24</v>
      </c>
      <c r="S1377" s="2" t="s">
        <v>18972</v>
      </c>
      <c r="T1377" s="8">
        <f>[1]!b_anal_ptmyear($A1377,日期设置!$B$2)</f>
        <v>1.1726027397260275</v>
      </c>
      <c r="U1377" s="8">
        <f>[1]!b_anal_termifexercise($A1377,日期设置!B$2)</f>
        <v>0</v>
      </c>
      <c r="V1377" s="10">
        <f>[1]!b_dq_dirtyprice(A1377,日期设置!$B$2)</f>
        <v>104.964</v>
      </c>
      <c r="W1377" s="11">
        <f>IF(U1377=0,ROUNDUP((Q1377-日期设置!$B$2)/365,0),ROUNDUP((R1377-日期设置!$B$2)/365,0))</f>
        <v>2</v>
      </c>
      <c r="X1377" s="18">
        <f>_xlfn.IFNA(VLOOKUP(A1377,过往入选债券!A:D,4,0),2)</f>
        <v>2</v>
      </c>
      <c r="Y1377" s="45">
        <f>_xlfn.IFNA(VLOOKUP(C1377,[2]Sheet1!$A:$A,1,0),3)</f>
        <v>3</v>
      </c>
    </row>
    <row r="1378" spans="1:25" hidden="1" x14ac:dyDescent="0.2">
      <c r="A1378" s="21" t="s">
        <v>4930</v>
      </c>
      <c r="B1378" s="21" t="s">
        <v>4931</v>
      </c>
      <c r="C1378" s="37" t="s">
        <v>426</v>
      </c>
      <c r="D1378" s="26" t="str">
        <f>[1]!b_calc_yield(A1378,日期设置!$B$2,F1378,1,R1378,1,O1378,L1378,S1378,)</f>
        <v>Fetching...</v>
      </c>
      <c r="E1378" s="26">
        <f t="shared" si="42"/>
        <v>4.3170187639417268</v>
      </c>
      <c r="F1378" s="18">
        <f>[1]!b_dq_cleanprice($A1378,日期设置!B$2)</f>
        <v>98.770099999999999</v>
      </c>
      <c r="G1378" s="18" t="str">
        <f t="shared" si="43"/>
        <v>0.63 + 0</v>
      </c>
      <c r="H1378" s="27">
        <f>[1]!b_dq_pctchange($A1378,日期设置!$B$2,1)/100</f>
        <v>0</v>
      </c>
      <c r="I1378" s="26">
        <f>[1]!b_pq_pctchange(A1378,日期设置!$B$4,日期设置!$B$2,1)</f>
        <v>-1.7951670186406994</v>
      </c>
      <c r="J1378" s="26">
        <f>[1]!b_pq_pctchange(A1378,日期设置!$C$4,日期设置!$B$2,1)</f>
        <v>-1.7951670186406994</v>
      </c>
      <c r="K1378" s="52">
        <f>[1]!b_dq_amount($A1378,日期设置!B$2,2,10000)</f>
        <v>0</v>
      </c>
      <c r="L1378" s="26">
        <f>[1]!b_info_latestpar(A1378,日期设置!$B$2)</f>
        <v>100</v>
      </c>
      <c r="M1378" s="6">
        <f>[1]!b_info_outstandingbalance($A1378,日期设置!B$2)</f>
        <v>15</v>
      </c>
      <c r="N1378" s="7" t="str">
        <f>[1]!b_info_latestissurercreditrating2(A1378,日期设置!$B$2,"102","1")</f>
        <v>AAA</v>
      </c>
      <c r="O1378" s="8">
        <v>4.9400000000000004</v>
      </c>
      <c r="P1378" s="9">
        <f>[1]!b_info_repurchasedate(A1378)</f>
        <v>0</v>
      </c>
      <c r="Q1378" s="8" t="s">
        <v>17285</v>
      </c>
      <c r="R1378" s="2" t="str">
        <f>IF((--IF(P1378=0,Q1378,P1378))&gt;(--日期设置!$B$2),IF(P1378=0,Q1378,P1378),Q1378)</f>
        <v>2021-11-07</v>
      </c>
      <c r="S1378" s="2" t="s">
        <v>19013</v>
      </c>
      <c r="T1378" s="8">
        <f>[1]!b_anal_ptmyear($A1378,日期设置!$B$2)</f>
        <v>0.63013698630136983</v>
      </c>
      <c r="U1378" s="8">
        <f>[1]!b_anal_termifexercise($A1378,日期设置!B$2)</f>
        <v>0</v>
      </c>
      <c r="V1378" s="10">
        <f>[1]!b_dq_dirtyprice(A1378,日期设置!$B$2)</f>
        <v>100.5972</v>
      </c>
      <c r="W1378" s="11">
        <f>IF(U1378=0,ROUNDUP((Q1378-日期设置!$B$2)/365,0),ROUNDUP((R1378-日期设置!$B$2)/365,0))</f>
        <v>1</v>
      </c>
      <c r="X1378" s="18">
        <f>_xlfn.IFNA(VLOOKUP(A1378,过往入选债券!A:D,4,0),2)</f>
        <v>2</v>
      </c>
      <c r="Y1378">
        <f>_xlfn.IFNA(VLOOKUP(C1378,[2]Sheet1!$A:$A,1,0),3)</f>
        <v>3</v>
      </c>
    </row>
    <row r="1379" spans="1:25" hidden="1" x14ac:dyDescent="0.2">
      <c r="A1379" s="21" t="s">
        <v>2249</v>
      </c>
      <c r="B1379" s="21" t="s">
        <v>2250</v>
      </c>
      <c r="C1379" s="37" t="s">
        <v>38</v>
      </c>
      <c r="D1379" s="26" t="str">
        <f>[1]!b_calc_yield(A1379,日期设置!$B$2,F1379,1,R1379,1,O1379,L1379,S1379,)</f>
        <v>Fetching...</v>
      </c>
      <c r="E1379" s="26">
        <f t="shared" si="42"/>
        <v>4.7107097526772224</v>
      </c>
      <c r="F1379" s="18">
        <f>[1]!b_dq_cleanprice($A1379,日期设置!B$2)</f>
        <v>100</v>
      </c>
      <c r="G1379" s="18" t="str">
        <f t="shared" si="43"/>
        <v>2.68 + 0.69</v>
      </c>
      <c r="H1379" s="27">
        <f>[1]!b_dq_pctchange($A1379,日期设置!$B$2,1)/100</f>
        <v>0</v>
      </c>
      <c r="I1379" s="26">
        <f>[1]!b_pq_pctchange(A1379,日期设置!$B$4,日期设置!$B$2,1)</f>
        <v>0</v>
      </c>
      <c r="J1379" s="26">
        <f>[1]!b_pq_pctchange(A1379,日期设置!$C$4,日期设置!$B$2,1)</f>
        <v>0</v>
      </c>
      <c r="K1379" s="52">
        <f>[1]!b_dq_amount($A1379,日期设置!B$2,2,10000)</f>
        <v>0</v>
      </c>
      <c r="L1379" s="26">
        <f>[1]!b_info_latestpar(A1379,日期设置!$B$2)</f>
        <v>100</v>
      </c>
      <c r="M1379" s="6">
        <f>[1]!b_info_outstandingbalance($A1379,日期设置!B$2)</f>
        <v>5</v>
      </c>
      <c r="N1379" s="7">
        <f>[1]!b_info_latestissurercreditrating2(A1379,日期设置!$B$2,"102","1")</f>
        <v>0</v>
      </c>
      <c r="O1379" s="8">
        <v>7</v>
      </c>
      <c r="P1379" s="9" t="str">
        <f>[1]!b_info_repurchasedate(A1379)</f>
        <v>2021-11-29</v>
      </c>
      <c r="Q1379" s="8" t="s">
        <v>16115</v>
      </c>
      <c r="R1379" s="2" t="str">
        <f>IF((--IF(P1379=0,Q1379,P1379))&gt;(--日期设置!$B$2),IF(P1379=0,Q1379,P1379),Q1379)</f>
        <v>2021-11-29</v>
      </c>
      <c r="S1379" s="2" t="s">
        <v>17901</v>
      </c>
      <c r="T1379" s="8">
        <f>[1]!b_anal_ptmyear($A1379,日期设置!$B$2)</f>
        <v>2.6876712328767125</v>
      </c>
      <c r="U1379" s="8">
        <f>[1]!b_anal_termifexercise($A1379,日期设置!B$2)</f>
        <v>0.69041095890410964</v>
      </c>
      <c r="V1379" s="10">
        <f>[1]!b_dq_dirtyprice(A1379,日期设置!$B$2)</f>
        <v>102.1863</v>
      </c>
      <c r="W1379" s="11">
        <f>IF(U1379=0,ROUNDUP((Q1379-日期设置!$B$2)/365,0),ROUNDUP((R1379-日期设置!$B$2)/365,0))</f>
        <v>1</v>
      </c>
      <c r="X1379" s="18">
        <f>_xlfn.IFNA(VLOOKUP(A1379,过往入选债券!A:D,4,0),2)</f>
        <v>2</v>
      </c>
      <c r="Y1379">
        <f>_xlfn.IFNA(VLOOKUP(C1379,[2]Sheet1!$A:$A,1,0),3)</f>
        <v>3</v>
      </c>
    </row>
    <row r="1380" spans="1:25" hidden="1" x14ac:dyDescent="0.2">
      <c r="A1380" s="21" t="s">
        <v>2407</v>
      </c>
      <c r="B1380" s="21" t="s">
        <v>2408</v>
      </c>
      <c r="C1380" s="37" t="s">
        <v>2409</v>
      </c>
      <c r="D1380" s="26" t="str">
        <f>[1]!b_calc_yield(A1380,日期设置!$B$2,F1380,1,R1380,1,O1380,L1380,S1380,)</f>
        <v>Fetching...</v>
      </c>
      <c r="E1380" s="26">
        <f t="shared" si="42"/>
        <v>5.916244631066081</v>
      </c>
      <c r="F1380" s="18">
        <f>[1]!b_dq_cleanprice($A1380,日期设置!B$2)</f>
        <v>99.126800000000003</v>
      </c>
      <c r="G1380" s="18" t="str">
        <f t="shared" si="43"/>
        <v>0.76 + 0</v>
      </c>
      <c r="H1380" s="27">
        <f>[1]!b_dq_pctchange($A1380,日期设置!$B$2,1)/100</f>
        <v>0</v>
      </c>
      <c r="I1380" s="26">
        <f>[1]!b_pq_pctchange(A1380,日期设置!$B$4,日期设置!$B$2,1)</f>
        <v>0</v>
      </c>
      <c r="J1380" s="26">
        <f>[1]!b_pq_pctchange(A1380,日期设置!$C$4,日期设置!$B$2,1)</f>
        <v>0</v>
      </c>
      <c r="K1380" s="52">
        <f>[1]!b_dq_amount($A1380,日期设置!B$2,2,10000)</f>
        <v>0</v>
      </c>
      <c r="L1380" s="26">
        <f>[1]!b_info_latestpar(A1380,日期设置!$B$2)</f>
        <v>100</v>
      </c>
      <c r="M1380" s="6">
        <f>[1]!b_info_outstandingbalance($A1380,日期设置!B$2)</f>
        <v>10</v>
      </c>
      <c r="N1380" s="7">
        <f>[1]!b_info_latestissurercreditrating2(A1380,日期设置!$B$2,"102","1")</f>
        <v>0</v>
      </c>
      <c r="O1380" s="8">
        <v>5.74</v>
      </c>
      <c r="P1380" s="9">
        <f>[1]!b_info_repurchasedate(A1380)</f>
        <v>0</v>
      </c>
      <c r="Q1380" s="8" t="s">
        <v>16202</v>
      </c>
      <c r="R1380" s="2" t="str">
        <f>IF((--IF(P1380=0,Q1380,P1380))&gt;(--日期设置!$B$2),IF(P1380=0,Q1380,P1380),Q1380)</f>
        <v>2021-12-26</v>
      </c>
      <c r="S1380" s="2" t="s">
        <v>17989</v>
      </c>
      <c r="T1380" s="8">
        <f>[1]!b_anal_ptmyear($A1380,日期设置!$B$2)</f>
        <v>0.76438356164383559</v>
      </c>
      <c r="U1380" s="8">
        <f>[1]!b_anal_termifexercise($A1380,日期设置!B$2)</f>
        <v>0</v>
      </c>
      <c r="V1380" s="10">
        <f>[1]!b_dq_dirtyprice(A1380,日期设置!$B$2)</f>
        <v>99.833600000000004</v>
      </c>
      <c r="W1380" s="11">
        <f>IF(U1380=0,ROUNDUP((Q1380-日期设置!$B$2)/365,0),ROUNDUP((R1380-日期设置!$B$2)/365,0))</f>
        <v>1</v>
      </c>
      <c r="X1380" s="18">
        <f>_xlfn.IFNA(VLOOKUP(A1380,过往入选债券!A:D,4,0),2)</f>
        <v>2</v>
      </c>
      <c r="Y1380">
        <f>_xlfn.IFNA(VLOOKUP(C1380,[2]Sheet1!$A:$A,1,0),3)</f>
        <v>3</v>
      </c>
    </row>
    <row r="1381" spans="1:25" hidden="1" x14ac:dyDescent="0.2">
      <c r="A1381" s="21" t="s">
        <v>3043</v>
      </c>
      <c r="B1381" s="21" t="s">
        <v>3044</v>
      </c>
      <c r="C1381" s="37" t="s">
        <v>882</v>
      </c>
      <c r="D1381" s="26" t="str">
        <f>[1]!b_calc_yield(A1381,日期设置!$B$2,F1381,1,R1381,1,O1381,L1381,S1381,)</f>
        <v>Fetching...</v>
      </c>
      <c r="E1381" s="26">
        <f t="shared" si="42"/>
        <v>7.1454140556997947</v>
      </c>
      <c r="F1381" s="18">
        <f>[1]!b_dq_cleanprice($A1381,日期设置!B$2)</f>
        <v>100</v>
      </c>
      <c r="G1381" s="18" t="str">
        <f t="shared" si="43"/>
        <v>1.10 + 0</v>
      </c>
      <c r="H1381" s="27">
        <f>[1]!b_dq_pctchange($A1381,日期设置!$B$2,1)/100</f>
        <v>0</v>
      </c>
      <c r="I1381" s="26">
        <f>[1]!b_pq_pctchange(A1381,日期设置!$B$4,日期设置!$B$2,1)</f>
        <v>0</v>
      </c>
      <c r="J1381" s="26">
        <f>[1]!b_pq_pctchange(A1381,日期设置!$C$4,日期设置!$B$2,1)</f>
        <v>0</v>
      </c>
      <c r="K1381" s="52">
        <f>[1]!b_dq_amount($A1381,日期设置!B$2,2,10000)</f>
        <v>0</v>
      </c>
      <c r="L1381" s="26">
        <f>[1]!b_info_latestpar(A1381,日期设置!$B$2)</f>
        <v>100</v>
      </c>
      <c r="M1381" s="6">
        <f>[1]!b_info_outstandingbalance($A1381,日期设置!B$2)</f>
        <v>5</v>
      </c>
      <c r="N1381" s="7">
        <f>[1]!b_info_latestissurercreditrating2(A1381,日期设置!$B$2,"102","1")</f>
        <v>0</v>
      </c>
      <c r="O1381" s="8">
        <v>6.87</v>
      </c>
      <c r="P1381" s="9">
        <f>[1]!b_info_repurchasedate(A1381)</f>
        <v>0</v>
      </c>
      <c r="Q1381" s="8" t="s">
        <v>16265</v>
      </c>
      <c r="R1381" s="2" t="str">
        <f>IF((--IF(P1381=0,Q1381,P1381))&gt;(--日期设置!$B$2),IF(P1381=0,Q1381,P1381),Q1381)</f>
        <v>2022-04-29</v>
      </c>
      <c r="S1381" s="2" t="s">
        <v>17967</v>
      </c>
      <c r="T1381" s="8">
        <f>[1]!b_anal_ptmyear($A1381,日期设置!$B$2)</f>
        <v>1.1041095890410959</v>
      </c>
      <c r="U1381" s="8">
        <f>[1]!b_anal_termifexercise($A1381,日期设置!B$2)</f>
        <v>0</v>
      </c>
      <c r="V1381" s="10">
        <f>[1]!b_dq_dirtyprice(A1381,日期设置!$B$2)</f>
        <v>106.15479999999999</v>
      </c>
      <c r="W1381" s="11">
        <f>IF(U1381=0,ROUNDUP((Q1381-日期设置!$B$2)/365,0),ROUNDUP((R1381-日期设置!$B$2)/365,0))</f>
        <v>2</v>
      </c>
      <c r="X1381" s="18">
        <f>_xlfn.IFNA(VLOOKUP(A1381,过往入选债券!A:D,4,0),2)</f>
        <v>2</v>
      </c>
      <c r="Y1381">
        <f>_xlfn.IFNA(VLOOKUP(C1381,[2]Sheet1!$A:$A,1,0),3)</f>
        <v>3</v>
      </c>
    </row>
    <row r="1382" spans="1:25" hidden="1" x14ac:dyDescent="0.2">
      <c r="A1382" s="21" t="s">
        <v>3247</v>
      </c>
      <c r="B1382" s="21" t="s">
        <v>3248</v>
      </c>
      <c r="C1382" s="37" t="s">
        <v>1982</v>
      </c>
      <c r="D1382" s="26" t="str">
        <f>[1]!b_calc_yield(A1382,日期设置!$B$2,F1382,1,R1382,1,O1382,L1382,S1382,)</f>
        <v>Fetching...</v>
      </c>
      <c r="E1382" s="26">
        <f t="shared" si="42"/>
        <v>8.6793282533861529</v>
      </c>
      <c r="F1382" s="18">
        <f>[1]!b_dq_cleanprice($A1382,日期设置!B$2)</f>
        <v>98.162400000000005</v>
      </c>
      <c r="G1382" s="18" t="str">
        <f t="shared" si="43"/>
        <v>1.30 + 0</v>
      </c>
      <c r="H1382" s="27">
        <f>[1]!b_dq_pctchange($A1382,日期设置!$B$2,1)/100</f>
        <v>0</v>
      </c>
      <c r="I1382" s="26">
        <f>[1]!b_pq_pctchange(A1382,日期设置!$B$4,日期设置!$B$2,1)</f>
        <v>0</v>
      </c>
      <c r="J1382" s="26">
        <f>[1]!b_pq_pctchange(A1382,日期设置!$C$4,日期设置!$B$2,1)</f>
        <v>-1.5331404703342644</v>
      </c>
      <c r="K1382" s="52">
        <f>[1]!b_dq_amount($A1382,日期设置!B$2,2,10000)</f>
        <v>0</v>
      </c>
      <c r="L1382" s="26">
        <f>[1]!b_info_latestpar(A1382,日期设置!$B$2)</f>
        <v>100</v>
      </c>
      <c r="M1382" s="6">
        <f>[1]!b_info_outstandingbalance($A1382,日期设置!B$2)</f>
        <v>5</v>
      </c>
      <c r="N1382" s="7">
        <f>[1]!b_info_latestissurercreditrating2(A1382,日期设置!$B$2,"102","1")</f>
        <v>0</v>
      </c>
      <c r="O1382" s="8">
        <v>5.36</v>
      </c>
      <c r="P1382" s="9">
        <f>[1]!b_info_repurchasedate(A1382)</f>
        <v>0</v>
      </c>
      <c r="Q1382" s="8" t="s">
        <v>17142</v>
      </c>
      <c r="R1382" s="2" t="str">
        <f>IF((--IF(P1382=0,Q1382,P1382))&gt;(--日期设置!$B$2),IF(P1382=0,Q1382,P1382),Q1382)</f>
        <v>2022-07-12</v>
      </c>
      <c r="S1382" s="2" t="s">
        <v>18400</v>
      </c>
      <c r="T1382" s="8">
        <f>[1]!b_anal_ptmyear($A1382,日期设置!$B$2)</f>
        <v>1.3068493150684932</v>
      </c>
      <c r="U1382" s="8">
        <f>[1]!b_anal_termifexercise($A1382,日期设置!B$2)</f>
        <v>0</v>
      </c>
      <c r="V1382" s="10">
        <f>[1]!b_dq_dirtyprice(A1382,日期设置!$B$2)</f>
        <v>101.8777</v>
      </c>
      <c r="W1382" s="11">
        <f>IF(U1382=0,ROUNDUP((Q1382-日期设置!$B$2)/365,0),ROUNDUP((R1382-日期设置!$B$2)/365,0))</f>
        <v>2</v>
      </c>
      <c r="X1382" s="18">
        <f>_xlfn.IFNA(VLOOKUP(A1382,过往入选债券!A:D,4,0),2)</f>
        <v>2</v>
      </c>
      <c r="Y1382">
        <f>_xlfn.IFNA(VLOOKUP(C1382,[2]Sheet1!$A:$A,1,0),3)</f>
        <v>3</v>
      </c>
    </row>
    <row r="1383" spans="1:25" hidden="1" x14ac:dyDescent="0.2">
      <c r="A1383" s="21" t="s">
        <v>10276</v>
      </c>
      <c r="B1383" s="21" t="s">
        <v>10277</v>
      </c>
      <c r="C1383" s="37" t="s">
        <v>548</v>
      </c>
      <c r="D1383" s="26" t="str">
        <f>[1]!b_calc_yield(A1383,日期设置!$B$2,F1383,1,R1383,1,O1383,L1383,S1383,)</f>
        <v>Fetching...</v>
      </c>
      <c r="E1383" s="26">
        <f t="shared" si="42"/>
        <v>13.611553208242078</v>
      </c>
      <c r="F1383" s="18">
        <f>[1]!b_dq_cleanprice($A1383,日期设置!B$2)</f>
        <v>101.181</v>
      </c>
      <c r="G1383" s="18" t="str">
        <f t="shared" si="43"/>
        <v>1.99 + 0</v>
      </c>
      <c r="H1383" s="27">
        <f>[1]!b_dq_pctchange($A1383,日期设置!$B$2,1)/100</f>
        <v>0</v>
      </c>
      <c r="I1383" s="26">
        <f>[1]!b_pq_pctchange(A1383,日期设置!$B$4,日期设置!$B$2,1)</f>
        <v>-1.4128284826222126</v>
      </c>
      <c r="J1383" s="26">
        <f>[1]!b_pq_pctchange(A1383,日期设置!$C$4,日期设置!$B$2,1)</f>
        <v>-1.6356627958410948</v>
      </c>
      <c r="K1383" s="52">
        <f>[1]!b_dq_amount($A1383,日期设置!B$2,2,10000)</f>
        <v>0</v>
      </c>
      <c r="L1383" s="26">
        <f>[1]!b_info_latestpar(A1383,日期设置!$B$2)</f>
        <v>100</v>
      </c>
      <c r="M1383" s="6">
        <f>[1]!b_info_outstandingbalance($A1383,日期设置!B$2)</f>
        <v>3.3</v>
      </c>
      <c r="N1383" s="7" t="str">
        <f>[1]!b_info_latestissurercreditrating2(A1383,日期设置!$B$2,"102","1")</f>
        <v>AA</v>
      </c>
      <c r="O1383" s="8">
        <v>7.5</v>
      </c>
      <c r="P1383" s="9">
        <f>[1]!b_info_repurchasedate(A1383)</f>
        <v>0</v>
      </c>
      <c r="Q1383" s="8" t="s">
        <v>16595</v>
      </c>
      <c r="R1383" s="2" t="str">
        <f>IF((--IF(P1383=0,Q1383,P1383))&gt;(--日期设置!$B$2),IF(P1383=0,Q1383,P1383),Q1383)</f>
        <v>2023-03-20</v>
      </c>
      <c r="S1383" s="2" t="s">
        <v>18280</v>
      </c>
      <c r="T1383" s="8">
        <f>[1]!b_anal_ptmyear($A1383,日期设置!$B$2)</f>
        <v>1.9945205479452055</v>
      </c>
      <c r="U1383" s="8">
        <f>[1]!b_anal_termifexercise($A1383,日期设置!B$2)</f>
        <v>0</v>
      </c>
      <c r="V1383" s="10">
        <f>[1]!b_dq_dirtyprice(A1383,日期设置!$B$2)</f>
        <v>101.2221</v>
      </c>
      <c r="W1383" s="11">
        <f>IF(U1383=0,ROUNDUP((Q1383-日期设置!$B$2)/365,0),ROUNDUP((R1383-日期设置!$B$2)/365,0))</f>
        <v>2</v>
      </c>
      <c r="X1383" s="18">
        <f>_xlfn.IFNA(VLOOKUP(A1383,过往入选债券!A:D,4,0),2)</f>
        <v>2</v>
      </c>
      <c r="Y1383">
        <f>_xlfn.IFNA(VLOOKUP(C1383,[2]Sheet1!$A:$A,1,0),3)</f>
        <v>3</v>
      </c>
    </row>
    <row r="1384" spans="1:25" hidden="1" x14ac:dyDescent="0.2">
      <c r="A1384" s="21" t="s">
        <v>14186</v>
      </c>
      <c r="B1384" s="21" t="s">
        <v>14187</v>
      </c>
      <c r="C1384" s="37" t="s">
        <v>14188</v>
      </c>
      <c r="D1384" s="26" t="str">
        <f>[1]!b_calc_yield(A1384,日期设置!$B$2,F1384,1,R1384,1,O1384,L1384,S1384,)</f>
        <v>Fetching...</v>
      </c>
      <c r="E1384" s="26">
        <f t="shared" si="42"/>
        <v>31.82405752499724</v>
      </c>
      <c r="F1384" s="18">
        <f>[1]!b_dq_cleanprice($A1384,日期设置!B$2)</f>
        <v>79.931299999999993</v>
      </c>
      <c r="G1384" s="18" t="str">
        <f t="shared" si="43"/>
        <v>3.61 + 0</v>
      </c>
      <c r="H1384" s="27">
        <f>[1]!b_dq_pctchange($A1384,日期设置!$B$2,1)/100</f>
        <v>0</v>
      </c>
      <c r="I1384" s="26">
        <f>[1]!b_pq_pctchange(A1384,日期设置!$B$4,日期设置!$B$2,1)</f>
        <v>0</v>
      </c>
      <c r="J1384" s="26">
        <f>[1]!b_pq_pctchange(A1384,日期设置!$C$4,日期设置!$B$2,1)</f>
        <v>0</v>
      </c>
      <c r="K1384" s="52">
        <f>[1]!b_dq_amount($A1384,日期设置!B$2,2,10000)</f>
        <v>0</v>
      </c>
      <c r="L1384" s="26">
        <f>[1]!b_info_latestpar(A1384,日期设置!$B$2)</f>
        <v>80</v>
      </c>
      <c r="M1384" s="6">
        <f>[1]!b_info_outstandingbalance($A1384,日期设置!B$2)</f>
        <v>6.64</v>
      </c>
      <c r="N1384" s="7" t="str">
        <f>[1]!b_info_latestissurercreditrating2(A1384,日期设置!$B$2,"102","1")</f>
        <v>AA-</v>
      </c>
      <c r="O1384" s="8">
        <v>7.05</v>
      </c>
      <c r="P1384" s="9">
        <f>[1]!b_info_repurchasedate(A1384)</f>
        <v>0</v>
      </c>
      <c r="Q1384" s="8" t="s">
        <v>17620</v>
      </c>
      <c r="R1384" s="2" t="str">
        <f>IF((--IF(P1384=0,Q1384,P1384))&gt;(--日期设置!$B$2),IF(P1384=0,Q1384,P1384),Q1384)</f>
        <v>2024-11-03</v>
      </c>
      <c r="S1384" s="2" t="s">
        <v>17948</v>
      </c>
      <c r="T1384" s="8">
        <f>[1]!b_anal_ptmyear($A1384,日期设置!$B$2)</f>
        <v>3.6191780821917807</v>
      </c>
      <c r="U1384" s="8">
        <f>[1]!b_anal_termifexercise($A1384,日期设置!B$2)</f>
        <v>0</v>
      </c>
      <c r="V1384" s="10">
        <f>[1]!b_dq_dirtyprice(A1384,日期设置!$B$2)</f>
        <v>82.079099999999997</v>
      </c>
      <c r="W1384" s="11">
        <f>IF(U1384=0,ROUNDUP((Q1384-日期设置!$B$2)/365,0),ROUNDUP((R1384-日期设置!$B$2)/365,0))</f>
        <v>4</v>
      </c>
      <c r="X1384" s="18">
        <f>_xlfn.IFNA(VLOOKUP(A1384,过往入选债券!A:D,4,0),2)</f>
        <v>2</v>
      </c>
      <c r="Y1384">
        <f>_xlfn.IFNA(VLOOKUP(C1384,[2]Sheet1!$A:$A,1,0),3)</f>
        <v>3</v>
      </c>
    </row>
    <row r="1385" spans="1:25" hidden="1" x14ac:dyDescent="0.2">
      <c r="A1385" s="21" t="s">
        <v>9720</v>
      </c>
      <c r="B1385" s="21" t="s">
        <v>9721</v>
      </c>
      <c r="C1385" s="37" t="s">
        <v>8883</v>
      </c>
      <c r="D1385" s="26" t="str">
        <f>[1]!b_calc_yield(A1385,日期设置!$B$2,F1385,1,R1385,1,O1385,L1385,S1385,)</f>
        <v>Fetching...</v>
      </c>
      <c r="E1385" s="26">
        <f t="shared" si="42"/>
        <v>11.964219009939047</v>
      </c>
      <c r="F1385" s="18">
        <f>[1]!b_dq_cleanprice($A1385,日期设置!B$2)</f>
        <v>99.4114</v>
      </c>
      <c r="G1385" s="18" t="str">
        <f t="shared" si="43"/>
        <v>1.76 + 0</v>
      </c>
      <c r="H1385" s="27">
        <f>[1]!b_dq_pctchange($A1385,日期设置!$B$2,1)/100</f>
        <v>0</v>
      </c>
      <c r="I1385" s="26">
        <f>[1]!b_pq_pctchange(A1385,日期设置!$B$4,日期设置!$B$2,1)</f>
        <v>1.1201279216195328</v>
      </c>
      <c r="J1385" s="26">
        <f>[1]!b_pq_pctchange(A1385,日期设置!$C$4,日期设置!$B$2,1)</f>
        <v>1.1201279216195328</v>
      </c>
      <c r="K1385" s="52">
        <f>[1]!b_dq_amount($A1385,日期设置!B$2,2,10000)</f>
        <v>0</v>
      </c>
      <c r="L1385" s="26">
        <f>[1]!b_info_latestpar(A1385,日期设置!$B$2)</f>
        <v>100</v>
      </c>
      <c r="M1385" s="6">
        <f>[1]!b_info_outstandingbalance($A1385,日期设置!B$2)</f>
        <v>10</v>
      </c>
      <c r="N1385" s="7" t="str">
        <f>[1]!b_info_latestissurercreditrating2(A1385,日期设置!$B$2,"102","1")</f>
        <v>AA+</v>
      </c>
      <c r="O1385" s="8">
        <v>6.5</v>
      </c>
      <c r="P1385" s="9">
        <f>[1]!b_info_repurchasedate(A1385)</f>
        <v>0</v>
      </c>
      <c r="Q1385" s="8" t="s">
        <v>16798</v>
      </c>
      <c r="R1385" s="2" t="str">
        <f>IF((--IF(P1385=0,Q1385,P1385))&gt;(--日期设置!$B$2),IF(P1385=0,Q1385,P1385),Q1385)</f>
        <v>2022-12-27</v>
      </c>
      <c r="S1385" s="2" t="s">
        <v>18502</v>
      </c>
      <c r="T1385" s="8">
        <f>[1]!b_anal_ptmyear($A1385,日期设置!$B$2)</f>
        <v>1.7671232876712328</v>
      </c>
      <c r="U1385" s="8">
        <f>[1]!b_anal_termifexercise($A1385,日期设置!B$2)</f>
        <v>0</v>
      </c>
      <c r="V1385" s="10">
        <f>[1]!b_dq_dirtyprice(A1385,日期设置!$B$2)</f>
        <v>100.9251</v>
      </c>
      <c r="W1385" s="11">
        <f>IF(U1385=0,ROUNDUP((Q1385-日期设置!$B$2)/365,0),ROUNDUP((R1385-日期设置!$B$2)/365,0))</f>
        <v>2</v>
      </c>
      <c r="X1385" s="18">
        <f>_xlfn.IFNA(VLOOKUP(A1385,过往入选债券!A:D,4,0),2)</f>
        <v>2</v>
      </c>
      <c r="Y1385">
        <f>_xlfn.IFNA(VLOOKUP(C1385,[2]Sheet1!$A:$A,1,0),3)</f>
        <v>3</v>
      </c>
    </row>
    <row r="1386" spans="1:25" hidden="1" x14ac:dyDescent="0.2">
      <c r="A1386" s="21" t="s">
        <v>8674</v>
      </c>
      <c r="B1386" s="21" t="s">
        <v>8675</v>
      </c>
      <c r="C1386" s="37" t="s">
        <v>23</v>
      </c>
      <c r="D1386" s="26" t="str">
        <f>[1]!b_calc_yield(A1386,日期设置!$B$2,F1386,1,R1386,1,O1386,L1386,S1386,)</f>
        <v>Fetching...</v>
      </c>
      <c r="E1386" s="26">
        <f t="shared" si="42"/>
        <v>1.5368418200573331</v>
      </c>
      <c r="F1386" s="18">
        <f>[1]!b_dq_cleanprice($A1386,日期设置!B$2)</f>
        <v>99.519400000000005</v>
      </c>
      <c r="G1386" s="18" t="str">
        <f t="shared" si="43"/>
        <v>0.22 + 0</v>
      </c>
      <c r="H1386" s="27">
        <f>[1]!b_dq_pctchange($A1386,日期设置!$B$2,1)/100</f>
        <v>0</v>
      </c>
      <c r="I1386" s="26">
        <f>[1]!b_pq_pctchange(A1386,日期设置!$B$4,日期设置!$B$2,1)</f>
        <v>0</v>
      </c>
      <c r="J1386" s="26">
        <f>[1]!b_pq_pctchange(A1386,日期设置!$C$4,日期设置!$B$2,1)</f>
        <v>0</v>
      </c>
      <c r="K1386" s="52">
        <f>[1]!b_dq_amount($A1386,日期设置!B$2,2,10000)</f>
        <v>0</v>
      </c>
      <c r="L1386" s="26">
        <f>[1]!b_info_latestpar(A1386,日期设置!$B$2)</f>
        <v>100</v>
      </c>
      <c r="M1386" s="6">
        <f>[1]!b_info_outstandingbalance($A1386,日期设置!B$2)</f>
        <v>10</v>
      </c>
      <c r="N1386" s="7" t="str">
        <f>[1]!b_info_latestissurercreditrating2(A1386,日期设置!$B$2,"102","1")</f>
        <v>AAA</v>
      </c>
      <c r="O1386" s="8">
        <v>4.93</v>
      </c>
      <c r="P1386" s="9">
        <f>[1]!b_info_repurchasedate(A1386)</f>
        <v>0</v>
      </c>
      <c r="Q1386" s="8" t="s">
        <v>16294</v>
      </c>
      <c r="R1386" s="2" t="str">
        <f>IF((--IF(P1386=0,Q1386,P1386))&gt;(--日期设置!$B$2),IF(P1386=0,Q1386,P1386),Q1386)</f>
        <v>2021-06-12</v>
      </c>
      <c r="S1386" s="2" t="s">
        <v>17872</v>
      </c>
      <c r="T1386" s="8">
        <f>[1]!b_anal_ptmyear($A1386,日期设置!$B$2)</f>
        <v>0.22465753424657534</v>
      </c>
      <c r="U1386" s="8">
        <f>[1]!b_anal_termifexercise($A1386,日期设置!B$2)</f>
        <v>0</v>
      </c>
      <c r="V1386" s="10">
        <f>[1]!b_dq_dirtyprice(A1386,日期设置!$B$2)</f>
        <v>103.34180000000001</v>
      </c>
      <c r="W1386" s="11">
        <f>IF(U1386=0,ROUNDUP((Q1386-日期设置!$B$2)/365,0),ROUNDUP((R1386-日期设置!$B$2)/365,0))</f>
        <v>1</v>
      </c>
      <c r="X1386" s="18">
        <f>_xlfn.IFNA(VLOOKUP(A1386,过往入选债券!A:D,4,0),2)</f>
        <v>2</v>
      </c>
      <c r="Y1386">
        <f>_xlfn.IFNA(VLOOKUP(C1386,[2]Sheet1!$A:$A,1,0),3)</f>
        <v>3</v>
      </c>
    </row>
    <row r="1387" spans="1:25" hidden="1" x14ac:dyDescent="0.2">
      <c r="A1387" s="21" t="s">
        <v>15022</v>
      </c>
      <c r="B1387" s="21" t="s">
        <v>15023</v>
      </c>
      <c r="C1387" s="37" t="s">
        <v>15024</v>
      </c>
      <c r="D1387" s="26" t="str">
        <f>[1]!b_calc_yield(A1387,日期设置!$B$2,F1387,1,R1387,1,O1387,L1387,S1387,)</f>
        <v>Fetching...</v>
      </c>
      <c r="E1387" s="26">
        <f t="shared" si="42"/>
        <v>32.409791032402978</v>
      </c>
      <c r="F1387" s="18">
        <f>[1]!b_dq_cleanprice($A1387,日期设置!B$2)</f>
        <v>103.0142</v>
      </c>
      <c r="G1387" s="18" t="str">
        <f t="shared" si="43"/>
        <v>4.84 + 0</v>
      </c>
      <c r="H1387" s="27">
        <f>[1]!b_dq_pctchange($A1387,日期设置!$B$2,1)/100</f>
        <v>0</v>
      </c>
      <c r="I1387" s="26">
        <f>[1]!b_pq_pctchange(A1387,日期设置!$B$4,日期设置!$B$2,1)</f>
        <v>0</v>
      </c>
      <c r="J1387" s="26">
        <f>[1]!b_pq_pctchange(A1387,日期设置!$C$4,日期设置!$B$2,1)</f>
        <v>0</v>
      </c>
      <c r="K1387" s="52">
        <f>[1]!b_dq_amount($A1387,日期设置!B$2,2,10000)</f>
        <v>0</v>
      </c>
      <c r="L1387" s="26">
        <f>[1]!b_info_latestpar(A1387,日期设置!$B$2)</f>
        <v>100</v>
      </c>
      <c r="M1387" s="6">
        <f>[1]!b_info_outstandingbalance($A1387,日期设置!B$2)</f>
        <v>8.1</v>
      </c>
      <c r="N1387" s="7" t="str">
        <f>[1]!b_info_latestissurercreditrating2(A1387,日期设置!$B$2,"102","1")</f>
        <v>AA-</v>
      </c>
      <c r="O1387" s="8">
        <v>7.6</v>
      </c>
      <c r="P1387" s="9">
        <f>[1]!b_info_repurchasedate(A1387)</f>
        <v>0</v>
      </c>
      <c r="Q1387" s="8" t="s">
        <v>16663</v>
      </c>
      <c r="R1387" s="2" t="str">
        <f>IF((--IF(P1387=0,Q1387,P1387))&gt;(--日期设置!$B$2),IF(P1387=0,Q1387,P1387),Q1387)</f>
        <v>2026-01-23</v>
      </c>
      <c r="S1387" s="2" t="s">
        <v>18008</v>
      </c>
      <c r="T1387" s="8">
        <f>[1]!b_anal_ptmyear($A1387,日期设置!$B$2)</f>
        <v>4.8410958904109584</v>
      </c>
      <c r="U1387" s="8">
        <f>[1]!b_anal_termifexercise($A1387,日期设置!B$2)</f>
        <v>0</v>
      </c>
      <c r="V1387" s="10">
        <f>[1]!b_dq_dirtyprice(A1387,日期设置!$B$2)</f>
        <v>104.22190000000001</v>
      </c>
      <c r="W1387" s="11">
        <f>IF(U1387=0,ROUNDUP((Q1387-日期设置!$B$2)/365,0),ROUNDUP((R1387-日期设置!$B$2)/365,0))</f>
        <v>5</v>
      </c>
      <c r="X1387" s="18">
        <f>_xlfn.IFNA(VLOOKUP(A1387,过往入选债券!A:D,4,0),2)</f>
        <v>2</v>
      </c>
      <c r="Y1387">
        <f>_xlfn.IFNA(VLOOKUP(C1387,[2]Sheet1!$A:$A,1,0),3)</f>
        <v>3</v>
      </c>
    </row>
    <row r="1388" spans="1:25" hidden="1" x14ac:dyDescent="0.2">
      <c r="A1388" s="21" t="s">
        <v>14527</v>
      </c>
      <c r="B1388" s="21" t="s">
        <v>14528</v>
      </c>
      <c r="C1388" s="37" t="s">
        <v>14529</v>
      </c>
      <c r="D1388" s="26" t="str">
        <f>[1]!b_calc_yield(A1388,日期设置!$B$2,F1388,1,R1388,1,O1388,L1388,S1388,)</f>
        <v>Fetching...</v>
      </c>
      <c r="E1388" s="26">
        <f t="shared" si="42"/>
        <v>31.590784242793134</v>
      </c>
      <c r="F1388" s="18">
        <f>[1]!b_dq_cleanprice($A1388,日期设置!B$2)</f>
        <v>102.5591</v>
      </c>
      <c r="G1388" s="18" t="str">
        <f t="shared" si="43"/>
        <v>4.74 + 0</v>
      </c>
      <c r="H1388" s="27">
        <f>[1]!b_dq_pctchange($A1388,日期设置!$B$2,1)/100</f>
        <v>0</v>
      </c>
      <c r="I1388" s="26">
        <f>[1]!b_pq_pctchange(A1388,日期设置!$B$4,日期设置!$B$2,1)</f>
        <v>0</v>
      </c>
      <c r="J1388" s="26">
        <f>[1]!b_pq_pctchange(A1388,日期设置!$C$4,日期设置!$B$2,1)</f>
        <v>0</v>
      </c>
      <c r="K1388" s="52">
        <f>[1]!b_dq_amount($A1388,日期设置!B$2,2,10000)</f>
        <v>0</v>
      </c>
      <c r="L1388" s="26">
        <f>[1]!b_info_latestpar(A1388,日期设置!$B$2)</f>
        <v>100</v>
      </c>
      <c r="M1388" s="6">
        <f>[1]!b_info_outstandingbalance($A1388,日期设置!B$2)</f>
        <v>4.0999999999999996</v>
      </c>
      <c r="N1388" s="7" t="str">
        <f>[1]!b_info_latestissurercreditrating2(A1388,日期设置!$B$2,"102","1")</f>
        <v>AA-</v>
      </c>
      <c r="O1388" s="8">
        <v>7.5</v>
      </c>
      <c r="P1388" s="9">
        <f>[1]!b_info_repurchasedate(A1388)</f>
        <v>0</v>
      </c>
      <c r="Q1388" s="8" t="s">
        <v>17322</v>
      </c>
      <c r="R1388" s="2" t="str">
        <f>IF((--IF(P1388=0,Q1388,P1388))&gt;(--日期设置!$B$2),IF(P1388=0,Q1388,P1388),Q1388)</f>
        <v>2025-12-18</v>
      </c>
      <c r="S1388" s="2" t="s">
        <v>17771</v>
      </c>
      <c r="T1388" s="8">
        <f>[1]!b_anal_ptmyear($A1388,日期设置!$B$2)</f>
        <v>4.742465753424657</v>
      </c>
      <c r="U1388" s="8">
        <f>[1]!b_anal_termifexercise($A1388,日期设置!B$2)</f>
        <v>0</v>
      </c>
      <c r="V1388" s="10">
        <f>[1]!b_dq_dirtyprice(A1388,日期设置!$B$2)</f>
        <v>104.4906</v>
      </c>
      <c r="W1388" s="11">
        <f>IF(U1388=0,ROUNDUP((Q1388-日期设置!$B$2)/365,0),ROUNDUP((R1388-日期设置!$B$2)/365,0))</f>
        <v>5</v>
      </c>
      <c r="X1388" s="18">
        <f>_xlfn.IFNA(VLOOKUP(A1388,过往入选债券!A:D,4,0),2)</f>
        <v>2</v>
      </c>
      <c r="Y1388">
        <f>_xlfn.IFNA(VLOOKUP(C1388,[2]Sheet1!$A:$A,1,0),3)</f>
        <v>3</v>
      </c>
    </row>
    <row r="1389" spans="1:25" hidden="1" x14ac:dyDescent="0.2">
      <c r="A1389" s="21" t="s">
        <v>9486</v>
      </c>
      <c r="B1389" s="21" t="s">
        <v>9487</v>
      </c>
      <c r="C1389" s="37" t="s">
        <v>9488</v>
      </c>
      <c r="D1389" s="26" t="str">
        <f>[1]!b_calc_yield(A1389,日期设置!$B$2,F1389,1,R1389,1,O1389,L1389,S1389,)</f>
        <v>Fetching...</v>
      </c>
      <c r="E1389" s="26">
        <f t="shared" si="42"/>
        <v>24.356136235108107</v>
      </c>
      <c r="F1389" s="18">
        <f>[1]!b_dq_cleanprice($A1389,日期设置!B$2)</f>
        <v>98.9</v>
      </c>
      <c r="G1389" s="18" t="str">
        <f t="shared" si="43"/>
        <v>3.62 + 3.63</v>
      </c>
      <c r="H1389" s="27">
        <f>[1]!b_dq_pctchange($A1389,日期设置!$B$2,1)/100</f>
        <v>0</v>
      </c>
      <c r="I1389" s="26">
        <f>[1]!b_pq_pctchange(A1389,日期设置!$B$4,日期设置!$B$2,1)</f>
        <v>0</v>
      </c>
      <c r="J1389" s="26">
        <f>[1]!b_pq_pctchange(A1389,日期设置!$C$4,日期设置!$B$2,1)</f>
        <v>-0.11493347391979469</v>
      </c>
      <c r="K1389" s="52">
        <f>[1]!b_dq_amount($A1389,日期设置!B$2,2,10000)</f>
        <v>0</v>
      </c>
      <c r="L1389" s="26">
        <f>[1]!b_info_latestpar(A1389,日期设置!$B$2)</f>
        <v>100</v>
      </c>
      <c r="M1389" s="6">
        <f>[1]!b_info_outstandingbalance($A1389,日期设置!B$2)</f>
        <v>10</v>
      </c>
      <c r="N1389" s="7" t="str">
        <f>[1]!b_info_latestissurercreditrating2(A1389,日期设置!$B$2,"102","1")</f>
        <v>AA</v>
      </c>
      <c r="O1389" s="8">
        <v>6.5</v>
      </c>
      <c r="P1389" s="9">
        <f>[1]!b_info_repurchasedate(A1389)</f>
        <v>0</v>
      </c>
      <c r="Q1389" s="8" t="s">
        <v>16658</v>
      </c>
      <c r="R1389" s="2" t="str">
        <f>IF((--IF(P1389=0,Q1389,P1389))&gt;(--日期设置!$B$2),IF(P1389=0,Q1389,P1389),Q1389)</f>
        <v>2024-11-06</v>
      </c>
      <c r="S1389" s="2" t="s">
        <v>18401</v>
      </c>
      <c r="T1389" s="8">
        <f>[1]!b_anal_ptmyear($A1389,日期设置!$B$2)</f>
        <v>3.6273972602739724</v>
      </c>
      <c r="U1389" s="8">
        <f>[1]!b_anal_termifexercise($A1389,日期设置!B$2)</f>
        <v>3.6301369863013697</v>
      </c>
      <c r="V1389" s="10">
        <f>[1]!b_dq_dirtyprice(A1389,日期设置!$B$2)</f>
        <v>101.3219</v>
      </c>
      <c r="W1389" s="11">
        <f>IF(U1389=0,ROUNDUP((Q1389-日期设置!$B$2)/365,0),ROUNDUP((R1389-日期设置!$B$2)/365,0))</f>
        <v>4</v>
      </c>
      <c r="X1389" s="18">
        <f>_xlfn.IFNA(VLOOKUP(A1389,过往入选债券!A:D,4,0),2)</f>
        <v>2</v>
      </c>
      <c r="Y1389">
        <f>_xlfn.IFNA(VLOOKUP(C1389,[2]Sheet1!$A:$A,1,0),3)</f>
        <v>3</v>
      </c>
    </row>
    <row r="1390" spans="1:25" hidden="1" x14ac:dyDescent="0.2">
      <c r="A1390" s="21" t="s">
        <v>14496</v>
      </c>
      <c r="B1390" s="21" t="s">
        <v>14497</v>
      </c>
      <c r="C1390" s="37" t="s">
        <v>188</v>
      </c>
      <c r="D1390" s="26" t="str">
        <f>[1]!b_calc_yield(A1390,日期设置!$B$2,F1390,1,R1390,1,O1390,L1390,S1390,)</f>
        <v>Fetching...</v>
      </c>
      <c r="E1390" s="26">
        <f t="shared" si="42"/>
        <v>25.376357028097086</v>
      </c>
      <c r="F1390" s="18">
        <f>[1]!b_dq_cleanprice($A1390,日期设置!B$2)</f>
        <v>102.27249999999999</v>
      </c>
      <c r="G1390" s="18" t="str">
        <f t="shared" si="43"/>
        <v>4.01 + 0</v>
      </c>
      <c r="H1390" s="27">
        <f>[1]!b_dq_pctchange($A1390,日期设置!$B$2,1)/100</f>
        <v>0</v>
      </c>
      <c r="I1390" s="26">
        <f>[1]!b_pq_pctchange(A1390,日期设置!$B$4,日期设置!$B$2,1)</f>
        <v>0</v>
      </c>
      <c r="J1390" s="26">
        <f>[1]!b_pq_pctchange(A1390,日期设置!$C$4,日期设置!$B$2,1)</f>
        <v>0</v>
      </c>
      <c r="K1390" s="52">
        <f>[1]!b_dq_amount($A1390,日期设置!B$2,2,10000)</f>
        <v>0</v>
      </c>
      <c r="L1390" s="26">
        <f>[1]!b_info_latestpar(A1390,日期设置!$B$2)</f>
        <v>100</v>
      </c>
      <c r="M1390" s="6">
        <f>[1]!b_info_outstandingbalance($A1390,日期设置!B$2)</f>
        <v>5</v>
      </c>
      <c r="N1390" s="7" t="str">
        <f>[1]!b_info_latestissurercreditrating2(A1390,日期设置!$B$2,"102","1")</f>
        <v>AA</v>
      </c>
      <c r="O1390" s="8">
        <v>7.5</v>
      </c>
      <c r="P1390" s="9">
        <f>[1]!b_info_repurchasedate(A1390)</f>
        <v>0</v>
      </c>
      <c r="Q1390" s="8" t="s">
        <v>16157</v>
      </c>
      <c r="R1390" s="2" t="str">
        <f>IF((--IF(P1390=0,Q1390,P1390))&gt;(--日期设置!$B$2),IF(P1390=0,Q1390,P1390),Q1390)</f>
        <v>2025-03-27</v>
      </c>
      <c r="S1390" s="2" t="s">
        <v>18603</v>
      </c>
      <c r="T1390" s="8">
        <f>[1]!b_anal_ptmyear($A1390,日期设置!$B$2)</f>
        <v>4.0136986301369859</v>
      </c>
      <c r="U1390" s="8">
        <f>[1]!b_anal_termifexercise($A1390,日期设置!B$2)</f>
        <v>0</v>
      </c>
      <c r="V1390" s="10">
        <f>[1]!b_dq_dirtyprice(A1390,日期设置!$B$2)</f>
        <v>109.6698</v>
      </c>
      <c r="W1390" s="11">
        <f>IF(U1390=0,ROUNDUP((Q1390-日期设置!$B$2)/365,0),ROUNDUP((R1390-日期设置!$B$2)/365,0))</f>
        <v>5</v>
      </c>
      <c r="X1390" s="18">
        <f>_xlfn.IFNA(VLOOKUP(A1390,过往入选债券!A:D,4,0),2)</f>
        <v>2</v>
      </c>
      <c r="Y1390">
        <f>_xlfn.IFNA(VLOOKUP(C1390,[2]Sheet1!$A:$A,1,0),3)</f>
        <v>3</v>
      </c>
    </row>
    <row r="1391" spans="1:25" hidden="1" x14ac:dyDescent="0.2">
      <c r="A1391" s="21" t="s">
        <v>14555</v>
      </c>
      <c r="B1391" s="21" t="s">
        <v>14556</v>
      </c>
      <c r="C1391" s="37" t="s">
        <v>14232</v>
      </c>
      <c r="D1391" s="26" t="str">
        <f>[1]!b_calc_yield(A1391,日期设置!$B$2,F1391,1,R1391,1,O1391,L1391,S1391,)</f>
        <v>Fetching...</v>
      </c>
      <c r="E1391" s="26">
        <f t="shared" si="42"/>
        <v>26.052287214217262</v>
      </c>
      <c r="F1391" s="18">
        <f>[1]!b_dq_cleanprice($A1391,日期设置!B$2)</f>
        <v>103.3479</v>
      </c>
      <c r="G1391" s="18" t="str">
        <f t="shared" si="43"/>
        <v>4.11 + 0</v>
      </c>
      <c r="H1391" s="27">
        <f>[1]!b_dq_pctchange($A1391,日期设置!$B$2,1)/100</f>
        <v>0</v>
      </c>
      <c r="I1391" s="26">
        <f>[1]!b_pq_pctchange(A1391,日期设置!$B$4,日期设置!$B$2,1)</f>
        <v>0</v>
      </c>
      <c r="J1391" s="26">
        <f>[1]!b_pq_pctchange(A1391,日期设置!$C$4,日期设置!$B$2,1)</f>
        <v>0</v>
      </c>
      <c r="K1391" s="52">
        <f>[1]!b_dq_amount($A1391,日期设置!B$2,2,10000)</f>
        <v>0</v>
      </c>
      <c r="L1391" s="26">
        <f>[1]!b_info_latestpar(A1391,日期设置!$B$2)</f>
        <v>100</v>
      </c>
      <c r="M1391" s="6">
        <f>[1]!b_info_outstandingbalance($A1391,日期设置!B$2)</f>
        <v>3</v>
      </c>
      <c r="N1391" s="7" t="str">
        <f>[1]!b_info_latestissurercreditrating2(A1391,日期设置!$B$2,"102","1")</f>
        <v>AA</v>
      </c>
      <c r="O1391" s="8">
        <v>7.8</v>
      </c>
      <c r="P1391" s="9">
        <f>[1]!b_info_repurchasedate(A1391)</f>
        <v>0</v>
      </c>
      <c r="Q1391" s="8" t="s">
        <v>16023</v>
      </c>
      <c r="R1391" s="2" t="str">
        <f>IF((--IF(P1391=0,Q1391,P1391))&gt;(--日期设置!$B$2),IF(P1391=0,Q1391,P1391),Q1391)</f>
        <v>2025-05-02</v>
      </c>
      <c r="S1391" s="2" t="s">
        <v>17810</v>
      </c>
      <c r="T1391" s="8">
        <f>[1]!b_anal_ptmyear($A1391,日期设置!$B$2)</f>
        <v>4.1123287671232873</v>
      </c>
      <c r="U1391" s="8">
        <f>[1]!b_anal_termifexercise($A1391,日期设置!B$2)</f>
        <v>0</v>
      </c>
      <c r="V1391" s="10">
        <f>[1]!b_dq_dirtyprice(A1391,日期设置!$B$2)</f>
        <v>110.2717</v>
      </c>
      <c r="W1391" s="11">
        <f>IF(U1391=0,ROUNDUP((Q1391-日期设置!$B$2)/365,0),ROUNDUP((R1391-日期设置!$B$2)/365,0))</f>
        <v>5</v>
      </c>
      <c r="X1391" s="18">
        <f>_xlfn.IFNA(VLOOKUP(A1391,过往入选债券!A:D,4,0),2)</f>
        <v>2</v>
      </c>
      <c r="Y1391">
        <f>_xlfn.IFNA(VLOOKUP(C1391,[2]Sheet1!$A:$A,1,0),3)</f>
        <v>3</v>
      </c>
    </row>
    <row r="1392" spans="1:25" hidden="1" x14ac:dyDescent="0.2">
      <c r="A1392" s="21" t="s">
        <v>7666</v>
      </c>
      <c r="B1392" s="21" t="s">
        <v>7667</v>
      </c>
      <c r="C1392" s="37" t="s">
        <v>7668</v>
      </c>
      <c r="D1392" s="26" t="str">
        <f>[1]!b_calc_yield(A1392,日期设置!$B$2,F1392,1,R1392,1,O1392,L1392,S1392,)</f>
        <v>Fetching...</v>
      </c>
      <c r="E1392" s="26">
        <f t="shared" si="42"/>
        <v>4.8652603341055922</v>
      </c>
      <c r="F1392" s="18">
        <f>[1]!b_dq_cleanprice($A1392,日期设置!B$2)</f>
        <v>100.355</v>
      </c>
      <c r="G1392" s="18" t="str">
        <f t="shared" si="43"/>
        <v>2.71 + 0.71</v>
      </c>
      <c r="H1392" s="27">
        <f>[1]!b_dq_pctchange($A1392,日期设置!$B$2,1)/100</f>
        <v>0</v>
      </c>
      <c r="I1392" s="26">
        <f>[1]!b_pq_pctchange(A1392,日期设置!$B$4,日期设置!$B$2,1)</f>
        <v>0</v>
      </c>
      <c r="J1392" s="26">
        <f>[1]!b_pq_pctchange(A1392,日期设置!$C$4,日期设置!$B$2,1)</f>
        <v>0</v>
      </c>
      <c r="K1392" s="52">
        <f>[1]!b_dq_amount($A1392,日期设置!B$2,2,10000)</f>
        <v>0</v>
      </c>
      <c r="L1392" s="26">
        <f>[1]!b_info_latestpar(A1392,日期设置!$B$2)</f>
        <v>100</v>
      </c>
      <c r="M1392" s="6">
        <f>[1]!b_info_outstandingbalance($A1392,日期设置!B$2)</f>
        <v>3</v>
      </c>
      <c r="N1392" s="7" t="str">
        <f>[1]!b_info_latestissurercreditrating2(A1392,日期设置!$B$2,"102","1")</f>
        <v>AA</v>
      </c>
      <c r="O1392" s="8">
        <v>7.5</v>
      </c>
      <c r="P1392" s="9" t="str">
        <f>[1]!b_info_repurchasedate(A1392)</f>
        <v>2021-12-07</v>
      </c>
      <c r="Q1392" s="8" t="s">
        <v>16360</v>
      </c>
      <c r="R1392" s="2" t="str">
        <f>IF((--IF(P1392=0,Q1392,P1392))&gt;(--日期设置!$B$2),IF(P1392=0,Q1392,P1392),Q1392)</f>
        <v>2021-12-07</v>
      </c>
      <c r="S1392" s="2" t="s">
        <v>18140</v>
      </c>
      <c r="T1392" s="8">
        <f>[1]!b_anal_ptmyear($A1392,日期设置!$B$2)</f>
        <v>2.7123287671232879</v>
      </c>
      <c r="U1392" s="8">
        <f>[1]!b_anal_termifexercise($A1392,日期设置!B$2)</f>
        <v>0.71232876712328763</v>
      </c>
      <c r="V1392" s="10">
        <f>[1]!b_dq_dirtyprice(A1392,日期设置!$B$2)</f>
        <v>102.5125</v>
      </c>
      <c r="W1392" s="11">
        <f>IF(U1392=0,ROUNDUP((Q1392-日期设置!$B$2)/365,0),ROUNDUP((R1392-日期设置!$B$2)/365,0))</f>
        <v>1</v>
      </c>
      <c r="X1392" s="18">
        <f>_xlfn.IFNA(VLOOKUP(A1392,过往入选债券!A:D,4,0),2)</f>
        <v>2</v>
      </c>
      <c r="Y1392">
        <f>_xlfn.IFNA(VLOOKUP(C1392,[2]Sheet1!$A:$A,1,0),3)</f>
        <v>3</v>
      </c>
    </row>
    <row r="1393" spans="1:25" hidden="1" x14ac:dyDescent="0.2">
      <c r="A1393" s="21" t="s">
        <v>14245</v>
      </c>
      <c r="B1393" s="21" t="s">
        <v>14246</v>
      </c>
      <c r="C1393" s="37" t="s">
        <v>14247</v>
      </c>
      <c r="D1393" s="26" t="str">
        <f>[1]!b_calc_yield(A1393,日期设置!$B$2,F1393,1,R1393,1,O1393,L1393,S1393,)</f>
        <v>Fetching...</v>
      </c>
      <c r="E1393" s="26">
        <f t="shared" si="42"/>
        <v>31.726583460266244</v>
      </c>
      <c r="F1393" s="18">
        <f>[1]!b_dq_cleanprice($A1393,日期设置!B$2)</f>
        <v>80.054699999999997</v>
      </c>
      <c r="G1393" s="18" t="str">
        <f t="shared" si="43"/>
        <v>3.61 + 0</v>
      </c>
      <c r="H1393" s="27">
        <f>[1]!b_dq_pctchange($A1393,日期设置!$B$2,1)/100</f>
        <v>0</v>
      </c>
      <c r="I1393" s="26">
        <f>[1]!b_pq_pctchange(A1393,日期设置!$B$4,日期设置!$B$2,1)</f>
        <v>0</v>
      </c>
      <c r="J1393" s="26">
        <f>[1]!b_pq_pctchange(A1393,日期设置!$C$4,日期设置!$B$2,1)</f>
        <v>9.0019466709679377E-2</v>
      </c>
      <c r="K1393" s="52">
        <f>[1]!b_dq_amount($A1393,日期设置!B$2,2,10000)</f>
        <v>0</v>
      </c>
      <c r="L1393" s="26">
        <f>[1]!b_info_latestpar(A1393,日期设置!$B$2)</f>
        <v>80</v>
      </c>
      <c r="M1393" s="6">
        <f>[1]!b_info_outstandingbalance($A1393,日期设置!B$2)</f>
        <v>6.4</v>
      </c>
      <c r="N1393" s="7" t="str">
        <f>[1]!b_info_latestissurercreditrating2(A1393,日期设置!$B$2,"102","1")</f>
        <v>AA-</v>
      </c>
      <c r="O1393" s="8">
        <v>7.09</v>
      </c>
      <c r="P1393" s="9">
        <f>[1]!b_info_repurchasedate(A1393)</f>
        <v>0</v>
      </c>
      <c r="Q1393" s="8" t="s">
        <v>16051</v>
      </c>
      <c r="R1393" s="2" t="str">
        <f>IF((--IF(P1393=0,Q1393,P1393))&gt;(--日期设置!$B$2),IF(P1393=0,Q1393,P1393),Q1393)</f>
        <v>2024-10-31</v>
      </c>
      <c r="S1393" s="2" t="s">
        <v>17837</v>
      </c>
      <c r="T1393" s="8">
        <f>[1]!b_anal_ptmyear($A1393,日期设置!$B$2)</f>
        <v>3.6109589041095891</v>
      </c>
      <c r="U1393" s="8">
        <f>[1]!b_anal_termifexercise($A1393,日期设置!B$2)</f>
        <v>0</v>
      </c>
      <c r="V1393" s="10">
        <f>[1]!b_dq_dirtyprice(A1393,日期设置!$B$2)</f>
        <v>82.261300000000006</v>
      </c>
      <c r="W1393" s="11">
        <f>IF(U1393=0,ROUNDUP((Q1393-日期设置!$B$2)/365,0),ROUNDUP((R1393-日期设置!$B$2)/365,0))</f>
        <v>4</v>
      </c>
      <c r="X1393" s="18">
        <f>_xlfn.IFNA(VLOOKUP(A1393,过往入选债券!A:D,4,0),2)</f>
        <v>2</v>
      </c>
      <c r="Y1393">
        <f>_xlfn.IFNA(VLOOKUP(C1393,[2]Sheet1!$A:$A,1,0),3)</f>
        <v>3</v>
      </c>
    </row>
    <row r="1394" spans="1:25" hidden="1" x14ac:dyDescent="0.2">
      <c r="A1394" s="21" t="s">
        <v>9297</v>
      </c>
      <c r="B1394" s="21" t="s">
        <v>9298</v>
      </c>
      <c r="C1394" s="37" t="s">
        <v>4994</v>
      </c>
      <c r="D1394" s="26" t="str">
        <f>[1]!b_calc_yield(A1394,日期设置!$B$2,F1394,1,R1394,1,O1394,L1394,S1394,)</f>
        <v>Fetching...</v>
      </c>
      <c r="E1394" s="26">
        <f t="shared" si="42"/>
        <v>10.112412104959546</v>
      </c>
      <c r="F1394" s="18">
        <f>[1]!b_dq_cleanprice($A1394,日期设置!B$2)</f>
        <v>99.488200000000006</v>
      </c>
      <c r="G1394" s="18" t="str">
        <f t="shared" si="43"/>
        <v>3.51 + 1.51</v>
      </c>
      <c r="H1394" s="27">
        <f>[1]!b_dq_pctchange($A1394,日期设置!$B$2,1)/100</f>
        <v>0</v>
      </c>
      <c r="I1394" s="26">
        <f>[1]!b_pq_pctchange(A1394,日期设置!$B$4,日期设置!$B$2,1)</f>
        <v>0</v>
      </c>
      <c r="J1394" s="26">
        <f>[1]!b_pq_pctchange(A1394,日期设置!$C$4,日期设置!$B$2,1)</f>
        <v>-0.22934928783384687</v>
      </c>
      <c r="K1394" s="52">
        <f>[1]!b_dq_amount($A1394,日期设置!B$2,2,10000)</f>
        <v>0</v>
      </c>
      <c r="L1394" s="26">
        <f>[1]!b_info_latestpar(A1394,日期设置!$B$2)</f>
        <v>100</v>
      </c>
      <c r="M1394" s="6">
        <f>[1]!b_info_outstandingbalance($A1394,日期设置!B$2)</f>
        <v>4</v>
      </c>
      <c r="N1394" s="7" t="str">
        <f>[1]!b_info_latestissurercreditrating2(A1394,日期设置!$B$2,"102","1")</f>
        <v>AA</v>
      </c>
      <c r="O1394" s="8">
        <v>6.5</v>
      </c>
      <c r="P1394" s="9" t="str">
        <f>[1]!b_info_repurchasedate(A1394)</f>
        <v>2022-09-27</v>
      </c>
      <c r="Q1394" s="8" t="s">
        <v>16666</v>
      </c>
      <c r="R1394" s="2" t="str">
        <f>IF((--IF(P1394=0,Q1394,P1394))&gt;(--日期设置!$B$2),IF(P1394=0,Q1394,P1394),Q1394)</f>
        <v>2022-09-27</v>
      </c>
      <c r="S1394" s="2" t="s">
        <v>18716</v>
      </c>
      <c r="T1394" s="8">
        <f>[1]!b_anal_ptmyear($A1394,日期设置!$B$2)</f>
        <v>3.5178082191780824</v>
      </c>
      <c r="U1394" s="8">
        <f>[1]!b_anal_termifexercise($A1394,日期设置!B$2)</f>
        <v>1.5178082191780822</v>
      </c>
      <c r="V1394" s="10">
        <f>[1]!b_dq_dirtyprice(A1394,日期设置!$B$2)</f>
        <v>102.6224</v>
      </c>
      <c r="W1394" s="11">
        <f>IF(U1394=0,ROUNDUP((Q1394-日期设置!$B$2)/365,0),ROUNDUP((R1394-日期设置!$B$2)/365,0))</f>
        <v>2</v>
      </c>
      <c r="X1394" s="18">
        <f>_xlfn.IFNA(VLOOKUP(A1394,过往入选债券!A:D,4,0),2)</f>
        <v>2</v>
      </c>
      <c r="Y1394">
        <f>_xlfn.IFNA(VLOOKUP(C1394,[2]Sheet1!$A:$A,1,0),3)</f>
        <v>3</v>
      </c>
    </row>
    <row r="1395" spans="1:25" hidden="1" x14ac:dyDescent="0.2">
      <c r="A1395" s="21" t="s">
        <v>15043</v>
      </c>
      <c r="B1395" s="21" t="s">
        <v>15044</v>
      </c>
      <c r="C1395" s="37" t="s">
        <v>1480</v>
      </c>
      <c r="D1395" s="26" t="str">
        <f>[1]!b_calc_yield(A1395,日期设置!$B$2,F1395,1,R1395,1,O1395,L1395,S1395,)</f>
        <v>Fetching...</v>
      </c>
      <c r="E1395" s="26">
        <f t="shared" si="42"/>
        <v>12.529416657289216</v>
      </c>
      <c r="F1395" s="18">
        <f>[1]!b_dq_cleanprice($A1395,日期设置!B$2)</f>
        <v>101.1065</v>
      </c>
      <c r="G1395" s="18" t="str">
        <f t="shared" si="43"/>
        <v>4.85 + 1.85</v>
      </c>
      <c r="H1395" s="27">
        <f>[1]!b_dq_pctchange($A1395,日期设置!$B$2,1)/100</f>
        <v>0</v>
      </c>
      <c r="I1395" s="26">
        <f>[1]!b_pq_pctchange(A1395,日期设置!$B$4,日期设置!$B$2,1)</f>
        <v>0</v>
      </c>
      <c r="J1395" s="26">
        <f>[1]!b_pq_pctchange(A1395,日期设置!$C$4,日期设置!$B$2,1)</f>
        <v>0</v>
      </c>
      <c r="K1395" s="52">
        <f>[1]!b_dq_amount($A1395,日期设置!B$2,2,10000)</f>
        <v>0</v>
      </c>
      <c r="L1395" s="26">
        <f>[1]!b_info_latestpar(A1395,日期设置!$B$2)</f>
        <v>100</v>
      </c>
      <c r="M1395" s="6">
        <f>[1]!b_info_outstandingbalance($A1395,日期设置!B$2)</f>
        <v>10</v>
      </c>
      <c r="N1395" s="7" t="str">
        <f>[1]!b_info_latestissurercreditrating2(A1395,日期设置!$B$2,"102","1")</f>
        <v>AA+</v>
      </c>
      <c r="O1395" s="8">
        <v>7.5</v>
      </c>
      <c r="P1395" s="9" t="str">
        <f>[1]!b_info_repurchasedate(A1395)</f>
        <v>2023-01-28</v>
      </c>
      <c r="Q1395" s="8" t="s">
        <v>17266</v>
      </c>
      <c r="R1395" s="2" t="str">
        <f>IF((--IF(P1395=0,Q1395,P1395))&gt;(--日期设置!$B$2),IF(P1395=0,Q1395,P1395),Q1395)</f>
        <v>2023-01-28</v>
      </c>
      <c r="S1395" s="2" t="s">
        <v>17929</v>
      </c>
      <c r="T1395" s="8">
        <f>[1]!b_anal_ptmyear($A1395,日期设置!$B$2)</f>
        <v>4.8547945205479452</v>
      </c>
      <c r="U1395" s="8">
        <f>[1]!b_anal_termifexercise($A1395,日期设置!B$2)</f>
        <v>1.8547945205479452</v>
      </c>
      <c r="V1395" s="10">
        <f>[1]!b_dq_dirtyprice(A1395,日期设置!$B$2)</f>
        <v>102.1955</v>
      </c>
      <c r="W1395" s="11">
        <f>IF(U1395=0,ROUNDUP((Q1395-日期设置!$B$2)/365,0),ROUNDUP((R1395-日期设置!$B$2)/365,0))</f>
        <v>2</v>
      </c>
      <c r="X1395" s="18">
        <f>_xlfn.IFNA(VLOOKUP(A1395,过往入选债券!A:D,4,0),2)</f>
        <v>2</v>
      </c>
      <c r="Y1395">
        <f>_xlfn.IFNA(VLOOKUP(C1395,[2]Sheet1!$A:$A,1,0),3)</f>
        <v>3</v>
      </c>
    </row>
    <row r="1396" spans="1:25" hidden="1" x14ac:dyDescent="0.2">
      <c r="A1396" s="28" t="s">
        <v>21873</v>
      </c>
      <c r="B1396" s="28" t="s">
        <v>22070</v>
      </c>
      <c r="C1396" s="39" t="s">
        <v>15881</v>
      </c>
      <c r="D1396" s="26" t="str">
        <f>[1]!b_calc_yield(A1396,日期设置!$B$2,F1396,1,R1396,1,O1396,L1396,S1396,)</f>
        <v>Fetching...</v>
      </c>
      <c r="E1396" s="26">
        <f t="shared" si="42"/>
        <v>18.73735000094392</v>
      </c>
      <c r="F1396" s="18">
        <f>[1]!b_dq_cleanprice($A1396,日期设置!B$2)</f>
        <v>99.164199999999994</v>
      </c>
      <c r="G1396" s="18" t="str">
        <f t="shared" si="43"/>
        <v>3.77 + 2.77</v>
      </c>
      <c r="H1396" s="27">
        <f>[1]!b_dq_pctchange($A1396,日期设置!$B$2,1)/100</f>
        <v>0</v>
      </c>
      <c r="I1396" s="26">
        <f>[1]!b_pq_pctchange(A1396,日期设置!$B$4,日期设置!$B$2,1)</f>
        <v>0</v>
      </c>
      <c r="J1396" s="26">
        <f>[1]!b_pq_pctchange(A1396,日期设置!$C$4,日期设置!$B$2,1)</f>
        <v>-0.8358000000000062</v>
      </c>
      <c r="K1396" s="52">
        <f>[1]!b_dq_amount($A1396,日期设置!B$2,2,10000)</f>
        <v>0</v>
      </c>
      <c r="L1396" s="26">
        <f>[1]!b_info_latestpar(A1396,日期设置!$B$2)</f>
        <v>100</v>
      </c>
      <c r="M1396" s="6">
        <f>[1]!b_info_outstandingbalance($A1396,日期设置!B$2)</f>
        <v>4</v>
      </c>
      <c r="N1396" s="7" t="str">
        <f>[1]!b_info_latestissurercreditrating2(A1396,日期设置!$B$2,"102","1")</f>
        <v>AA</v>
      </c>
      <c r="O1396" s="43">
        <v>6.5</v>
      </c>
      <c r="P1396" s="9" t="str">
        <f>[1]!b_info_repurchasedate(A1396)</f>
        <v>2023-12-29</v>
      </c>
      <c r="Q1396" s="31" t="s">
        <v>17556</v>
      </c>
      <c r="R1396" s="2" t="str">
        <f>IF((--IF(P1396=0,Q1396,P1396))&gt;(--日期设置!$B$2),IF(P1396=0,Q1396,P1396),Q1396)</f>
        <v>2023-12-29</v>
      </c>
      <c r="S1396" s="31" t="s">
        <v>16701</v>
      </c>
      <c r="T1396" s="8">
        <f>[1]!b_anal_ptmyear($A1396,日期设置!$B$2)</f>
        <v>3.7726027397260276</v>
      </c>
      <c r="U1396" s="8">
        <f>[1]!b_anal_termifexercise($A1396,日期设置!B$2)</f>
        <v>2.7726027397260276</v>
      </c>
      <c r="V1396" s="10">
        <f>[1]!b_dq_dirtyprice(A1396,日期设置!$B$2)</f>
        <v>100.64230000000001</v>
      </c>
      <c r="W1396" s="11">
        <f>IF(U1396=0,ROUNDUP((Q1396-日期设置!$B$2)/365,0),ROUNDUP((R1396-日期设置!$B$2)/365,0))</f>
        <v>3</v>
      </c>
      <c r="X1396" s="18">
        <f>_xlfn.IFNA(VLOOKUP(A1396,过往入选债券!A:D,4,0),2)</f>
        <v>2</v>
      </c>
      <c r="Y1396">
        <f>_xlfn.IFNA(VLOOKUP(C1396,[2]Sheet1!$A:$A,1,0),3)</f>
        <v>3</v>
      </c>
    </row>
    <row r="1397" spans="1:25" hidden="1" x14ac:dyDescent="0.2">
      <c r="A1397" s="21" t="s">
        <v>20656</v>
      </c>
      <c r="B1397" s="21" t="s">
        <v>20657</v>
      </c>
      <c r="C1397" s="37" t="s">
        <v>2169</v>
      </c>
      <c r="D1397" s="26" t="str">
        <f>[1]!b_calc_yield(A1397,日期设置!$B$2,F1397,1,R1397,1,O1397,L1397,S1397,)</f>
        <v>Fetching...</v>
      </c>
      <c r="E1397" s="26">
        <f t="shared" si="42"/>
        <v>42.628363133727021</v>
      </c>
      <c r="F1397" s="18">
        <f>[1]!b_dq_cleanprice($A1397,日期设置!B$2)</f>
        <v>100.8426</v>
      </c>
      <c r="G1397" s="18" t="str">
        <f t="shared" si="43"/>
        <v>6.48 + 0</v>
      </c>
      <c r="H1397" s="27">
        <f>[1]!b_dq_pctchange($A1397,日期设置!$B$2,1)/100</f>
        <v>0</v>
      </c>
      <c r="I1397" s="26">
        <f>[1]!b_pq_pctchange(A1397,日期设置!$B$4,日期设置!$B$2,1)</f>
        <v>0</v>
      </c>
      <c r="J1397" s="26">
        <f>[1]!b_pq_pctchange(A1397,日期设置!$C$4,日期设置!$B$2,1)</f>
        <v>0</v>
      </c>
      <c r="K1397" s="52">
        <f>[1]!b_dq_amount($A1397,日期设置!B$2,2,10000)</f>
        <v>0</v>
      </c>
      <c r="L1397" s="26">
        <f>[1]!b_info_latestpar(A1397,日期设置!$B$2)</f>
        <v>100</v>
      </c>
      <c r="M1397" s="6">
        <f>[1]!b_info_outstandingbalance($A1397,日期设置!B$2)</f>
        <v>7.4</v>
      </c>
      <c r="N1397" s="7" t="str">
        <f>[1]!b_info_latestissurercreditrating2(A1397,日期设置!$B$2,"102","1")</f>
        <v>AA</v>
      </c>
      <c r="O1397" s="8">
        <v>7</v>
      </c>
      <c r="P1397" s="9">
        <f>[1]!b_info_repurchasedate(A1397)</f>
        <v>0</v>
      </c>
      <c r="Q1397" s="8" t="s">
        <v>17616</v>
      </c>
      <c r="R1397" s="2" t="str">
        <f>IF((--IF(P1397=0,Q1397,P1397))&gt;(--日期设置!$B$2),IF(P1397=0,Q1397,P1397),Q1397)</f>
        <v>2027-09-14</v>
      </c>
      <c r="S1397" s="47" t="s">
        <v>16081</v>
      </c>
      <c r="T1397" s="8">
        <f>[1]!b_anal_ptmyear($A1397,日期设置!$B$2)</f>
        <v>6.4821917808219176</v>
      </c>
      <c r="U1397" s="8">
        <f>[1]!b_anal_termifexercise($A1397,日期设置!B$2)</f>
        <v>0</v>
      </c>
      <c r="V1397" s="10">
        <f>[1]!b_dq_dirtyprice(A1397,日期设置!$B$2)</f>
        <v>104.46729999999999</v>
      </c>
      <c r="W1397" s="11">
        <f>IF(U1397=0,ROUNDUP((Q1397-日期设置!$B$2)/365,0),ROUNDUP((R1397-日期设置!$B$2)/365,0))</f>
        <v>7</v>
      </c>
      <c r="X1397" s="18">
        <f>_xlfn.IFNA(VLOOKUP(A1397,过往入选债券!A:D,4,0),2)</f>
        <v>2</v>
      </c>
      <c r="Y1397" s="45">
        <f>_xlfn.IFNA(VLOOKUP(C1397,[2]Sheet1!$A:$A,1,0),3)</f>
        <v>3</v>
      </c>
    </row>
    <row r="1398" spans="1:25" hidden="1" x14ac:dyDescent="0.2">
      <c r="A1398" s="21" t="s">
        <v>1412</v>
      </c>
      <c r="B1398" s="21" t="s">
        <v>1413</v>
      </c>
      <c r="C1398" s="37" t="s">
        <v>1414</v>
      </c>
      <c r="D1398" s="26" t="str">
        <f>[1]!b_calc_yield(A1398,日期设置!$B$2,F1398,1,R1398,1,O1398,L1398,S1398,)</f>
        <v>Fetching...</v>
      </c>
      <c r="E1398" s="26">
        <f t="shared" si="42"/>
        <v>15.275761834914391</v>
      </c>
      <c r="F1398" s="18">
        <f>[1]!b_dq_cleanprice($A1398,日期设置!B$2)</f>
        <v>99.9</v>
      </c>
      <c r="G1398" s="18" t="str">
        <f t="shared" si="43"/>
        <v>2.35 + 0</v>
      </c>
      <c r="H1398" s="27">
        <f>[1]!b_dq_pctchange($A1398,日期设置!$B$2,1)/100</f>
        <v>0</v>
      </c>
      <c r="I1398" s="26">
        <f>[1]!b_pq_pctchange(A1398,日期设置!$B$4,日期设置!$B$2,1)</f>
        <v>0</v>
      </c>
      <c r="J1398" s="26">
        <f>[1]!b_pq_pctchange(A1398,日期设置!$C$4,日期设置!$B$2,1)</f>
        <v>0</v>
      </c>
      <c r="K1398" s="52">
        <f>[1]!b_dq_amount($A1398,日期设置!B$2,2,10000)</f>
        <v>0</v>
      </c>
      <c r="L1398" s="26">
        <f>[1]!b_info_latestpar(A1398,日期设置!$B$2)</f>
        <v>100</v>
      </c>
      <c r="M1398" s="6">
        <f>[1]!b_info_outstandingbalance($A1398,日期设置!B$2)</f>
        <v>5</v>
      </c>
      <c r="N1398" s="7">
        <f>[1]!b_info_latestissurercreditrating2(A1398,日期设置!$B$2,"102","1")</f>
        <v>0</v>
      </c>
      <c r="O1398" s="8">
        <v>6.8</v>
      </c>
      <c r="P1398" s="9">
        <f>[1]!b_info_repurchasedate(A1398)</f>
        <v>0</v>
      </c>
      <c r="Q1398" s="8" t="s">
        <v>17237</v>
      </c>
      <c r="R1398" s="2" t="str">
        <f>IF((--IF(P1398=0,Q1398,P1398))&gt;(--日期设置!$B$2),IF(P1398=0,Q1398,P1398),Q1398)</f>
        <v>2023-07-28</v>
      </c>
      <c r="S1398" s="2" t="s">
        <v>18645</v>
      </c>
      <c r="T1398" s="8">
        <f>[1]!b_anal_ptmyear($A1398,日期设置!$B$2)</f>
        <v>2.3506849315068492</v>
      </c>
      <c r="U1398" s="8">
        <f>[1]!b_anal_termifexercise($A1398,日期设置!B$2)</f>
        <v>0</v>
      </c>
      <c r="V1398" s="10">
        <f>[1]!b_dq_dirtyprice(A1398,日期设置!$B$2)</f>
        <v>104.4452</v>
      </c>
      <c r="W1398" s="11">
        <f>IF(U1398=0,ROUNDUP((Q1398-日期设置!$B$2)/365,0),ROUNDUP((R1398-日期设置!$B$2)/365,0))</f>
        <v>3</v>
      </c>
      <c r="X1398" s="18">
        <f>_xlfn.IFNA(VLOOKUP(A1398,过往入选债券!A:D,4,0),2)</f>
        <v>2</v>
      </c>
      <c r="Y1398">
        <f>_xlfn.IFNA(VLOOKUP(C1398,[2]Sheet1!$A:$A,1,0),3)</f>
        <v>3</v>
      </c>
    </row>
    <row r="1399" spans="1:25" hidden="1" x14ac:dyDescent="0.2">
      <c r="A1399" s="21" t="s">
        <v>14644</v>
      </c>
      <c r="B1399" s="21" t="s">
        <v>14645</v>
      </c>
      <c r="C1399" s="37" t="s">
        <v>11667</v>
      </c>
      <c r="D1399" s="26" t="str">
        <f>[1]!b_calc_yield(A1399,日期设置!$B$2,F1399,1,R1399,1,O1399,L1399,S1399,)</f>
        <v>Fetching...</v>
      </c>
      <c r="E1399" s="26">
        <f t="shared" si="42"/>
        <v>29.202556265629354</v>
      </c>
      <c r="F1399" s="18">
        <f>[1]!b_dq_cleanprice($A1399,日期设置!B$2)</f>
        <v>104.00920000000001</v>
      </c>
      <c r="G1399" s="18" t="str">
        <f t="shared" si="43"/>
        <v>4.49 + 0</v>
      </c>
      <c r="H1399" s="27">
        <f>[1]!b_dq_pctchange($A1399,日期设置!$B$2,1)/100</f>
        <v>0</v>
      </c>
      <c r="I1399" s="26">
        <f>[1]!b_pq_pctchange(A1399,日期设置!$B$4,日期设置!$B$2,1)</f>
        <v>0</v>
      </c>
      <c r="J1399" s="26">
        <f>[1]!b_pq_pctchange(A1399,日期设置!$C$4,日期设置!$B$2,1)</f>
        <v>0</v>
      </c>
      <c r="K1399" s="52">
        <f>[1]!b_dq_amount($A1399,日期设置!B$2,2,10000)</f>
        <v>0</v>
      </c>
      <c r="L1399" s="26">
        <f>[1]!b_info_latestpar(A1399,日期设置!$B$2)</f>
        <v>100</v>
      </c>
      <c r="M1399" s="6">
        <f>[1]!b_info_outstandingbalance($A1399,日期设置!B$2)</f>
        <v>15</v>
      </c>
      <c r="N1399" s="7" t="str">
        <f>[1]!b_info_latestissurercreditrating2(A1399,日期设置!$B$2,"102","1")</f>
        <v>AA</v>
      </c>
      <c r="O1399" s="8">
        <v>7.9</v>
      </c>
      <c r="P1399" s="9">
        <f>[1]!b_info_repurchasedate(A1399)</f>
        <v>0</v>
      </c>
      <c r="Q1399" s="8" t="s">
        <v>16989</v>
      </c>
      <c r="R1399" s="2" t="str">
        <f>IF((--IF(P1399=0,Q1399,P1399))&gt;(--日期设置!$B$2),IF(P1399=0,Q1399,P1399),Q1399)</f>
        <v>2025-09-20</v>
      </c>
      <c r="S1399" s="2" t="s">
        <v>18156</v>
      </c>
      <c r="T1399" s="8">
        <f>[1]!b_anal_ptmyear($A1399,日期设置!$B$2)</f>
        <v>4.4986301369863018</v>
      </c>
      <c r="U1399" s="8">
        <f>[1]!b_anal_termifexercise($A1399,日期设置!B$2)</f>
        <v>0</v>
      </c>
      <c r="V1399" s="10">
        <f>[1]!b_dq_dirtyprice(A1399,日期设置!$B$2)</f>
        <v>107.97</v>
      </c>
      <c r="W1399" s="11">
        <f>IF(U1399=0,ROUNDUP((Q1399-日期设置!$B$2)/365,0),ROUNDUP((R1399-日期设置!$B$2)/365,0))</f>
        <v>5</v>
      </c>
      <c r="X1399" s="18">
        <f>_xlfn.IFNA(VLOOKUP(A1399,过往入选债券!A:D,4,0),2)</f>
        <v>2</v>
      </c>
      <c r="Y1399">
        <f>_xlfn.IFNA(VLOOKUP(C1399,[2]Sheet1!$A:$A,1,0),3)</f>
        <v>3</v>
      </c>
    </row>
    <row r="1400" spans="1:25" hidden="1" x14ac:dyDescent="0.2">
      <c r="A1400" s="21" t="s">
        <v>13791</v>
      </c>
      <c r="B1400" s="21" t="s">
        <v>13792</v>
      </c>
      <c r="C1400" s="37" t="s">
        <v>13793</v>
      </c>
      <c r="D1400" s="26" t="str">
        <f>[1]!b_calc_yield(A1400,日期设置!$B$2,F1400,1,R1400,1,O1400,L1400,S1400,)</f>
        <v>Fetching...</v>
      </c>
      <c r="E1400" s="26">
        <f t="shared" si="42"/>
        <v>29.173883224032672</v>
      </c>
      <c r="F1400" s="18">
        <f>[1]!b_dq_cleanprice($A1400,日期设置!B$2)</f>
        <v>79.262699999999995</v>
      </c>
      <c r="G1400" s="18" t="str">
        <f t="shared" si="43"/>
        <v>3.23 + 0</v>
      </c>
      <c r="H1400" s="27">
        <f>[1]!b_dq_pctchange($A1400,日期设置!$B$2,1)/100</f>
        <v>0</v>
      </c>
      <c r="I1400" s="26">
        <f>[1]!b_pq_pctchange(A1400,日期设置!$B$4,日期设置!$B$2,1)</f>
        <v>0</v>
      </c>
      <c r="J1400" s="26">
        <f>[1]!b_pq_pctchange(A1400,日期设置!$C$4,日期设置!$B$2,1)</f>
        <v>0</v>
      </c>
      <c r="K1400" s="52">
        <f>[1]!b_dq_amount($A1400,日期设置!B$2,2,10000)</f>
        <v>0</v>
      </c>
      <c r="L1400" s="26">
        <f>[1]!b_info_latestpar(A1400,日期设置!$B$2)</f>
        <v>80</v>
      </c>
      <c r="M1400" s="6">
        <f>[1]!b_info_outstandingbalance($A1400,日期设置!B$2)</f>
        <v>6.88</v>
      </c>
      <c r="N1400" s="7" t="str">
        <f>[1]!b_info_latestissurercreditrating2(A1400,日期设置!$B$2,"102","1")</f>
        <v>AA-</v>
      </c>
      <c r="O1400" s="8">
        <v>6.98</v>
      </c>
      <c r="P1400" s="9">
        <f>[1]!b_info_repurchasedate(A1400)</f>
        <v>0</v>
      </c>
      <c r="Q1400" s="8" t="s">
        <v>17523</v>
      </c>
      <c r="R1400" s="2" t="str">
        <f>IF((--IF(P1400=0,Q1400,P1400))&gt;(--日期设置!$B$2),IF(P1400=0,Q1400,P1400),Q1400)</f>
        <v>2024-06-15</v>
      </c>
      <c r="S1400" s="2" t="s">
        <v>18980</v>
      </c>
      <c r="T1400" s="8">
        <f>[1]!b_anal_ptmyear($A1400,日期设置!$B$2)</f>
        <v>3.2328767123287672</v>
      </c>
      <c r="U1400" s="8">
        <f>[1]!b_anal_termifexercise($A1400,日期设置!B$2)</f>
        <v>0</v>
      </c>
      <c r="V1400" s="10">
        <f>[1]!b_dq_dirtyprice(A1400,日期设置!$B$2)</f>
        <v>83.546300000000002</v>
      </c>
      <c r="W1400" s="11">
        <f>IF(U1400=0,ROUNDUP((Q1400-日期设置!$B$2)/365,0),ROUNDUP((R1400-日期设置!$B$2)/365,0))</f>
        <v>4</v>
      </c>
      <c r="X1400" s="18">
        <f>_xlfn.IFNA(VLOOKUP(A1400,过往入选债券!A:D,4,0),2)</f>
        <v>2</v>
      </c>
      <c r="Y1400">
        <f>_xlfn.IFNA(VLOOKUP(C1400,[2]Sheet1!$A:$A,1,0),3)</f>
        <v>3</v>
      </c>
    </row>
    <row r="1401" spans="1:25" hidden="1" x14ac:dyDescent="0.2">
      <c r="A1401" s="21" t="s">
        <v>9467</v>
      </c>
      <c r="B1401" s="21" t="s">
        <v>9468</v>
      </c>
      <c r="C1401" s="37" t="s">
        <v>215</v>
      </c>
      <c r="D1401" s="26" t="str">
        <f>[1]!b_calc_yield(A1401,日期设置!$B$2,F1401,1,R1401,1,O1401,L1401,S1401,)</f>
        <v>Fetching...</v>
      </c>
      <c r="E1401" s="26">
        <f t="shared" si="42"/>
        <v>11.034501284955711</v>
      </c>
      <c r="F1401" s="18">
        <f>[1]!b_dq_cleanprice($A1401,日期设置!B$2)</f>
        <v>98.427700000000002</v>
      </c>
      <c r="G1401" s="18" t="str">
        <f t="shared" si="43"/>
        <v>1.64 + 0</v>
      </c>
      <c r="H1401" s="27">
        <f>[1]!b_dq_pctchange($A1401,日期设置!$B$2,1)/100</f>
        <v>0</v>
      </c>
      <c r="I1401" s="26">
        <f>[1]!b_pq_pctchange(A1401,日期设置!$B$4,日期设置!$B$2,1)</f>
        <v>-0.59464836668635235</v>
      </c>
      <c r="J1401" s="26">
        <f>[1]!b_pq_pctchange(A1401,日期设置!$C$4,日期设置!$B$2,1)</f>
        <v>-0.59464836668635235</v>
      </c>
      <c r="K1401" s="52">
        <f>[1]!b_dq_amount($A1401,日期设置!B$2,2,10000)</f>
        <v>0</v>
      </c>
      <c r="L1401" s="26">
        <f>[1]!b_info_latestpar(A1401,日期设置!$B$2)</f>
        <v>100</v>
      </c>
      <c r="M1401" s="6">
        <f>[1]!b_info_outstandingbalance($A1401,日期设置!B$2)</f>
        <v>8</v>
      </c>
      <c r="N1401" s="7" t="str">
        <f>[1]!b_info_latestissurercreditrating2(A1401,日期设置!$B$2,"102","1")</f>
        <v>AA+</v>
      </c>
      <c r="O1401" s="8">
        <v>5.8</v>
      </c>
      <c r="P1401" s="9">
        <f>[1]!b_info_repurchasedate(A1401)</f>
        <v>0</v>
      </c>
      <c r="Q1401" s="8" t="s">
        <v>16264</v>
      </c>
      <c r="R1401" s="2" t="str">
        <f>IF((--IF(P1401=0,Q1401,P1401))&gt;(--日期设置!$B$2),IF(P1401=0,Q1401,P1401),Q1401)</f>
        <v>2022-11-11</v>
      </c>
      <c r="S1401" s="2" t="s">
        <v>18446</v>
      </c>
      <c r="T1401" s="8">
        <f>[1]!b_anal_ptmyear($A1401,日期设置!$B$2)</f>
        <v>1.6410958904109589</v>
      </c>
      <c r="U1401" s="8">
        <f>[1]!b_anal_termifexercise($A1401,日期设置!B$2)</f>
        <v>0</v>
      </c>
      <c r="V1401" s="10">
        <f>[1]!b_dq_dirtyprice(A1401,日期设置!$B$2)</f>
        <v>100.5093</v>
      </c>
      <c r="W1401" s="11">
        <f>IF(U1401=0,ROUNDUP((Q1401-日期设置!$B$2)/365,0),ROUNDUP((R1401-日期设置!$B$2)/365,0))</f>
        <v>2</v>
      </c>
      <c r="X1401" s="18">
        <f>_xlfn.IFNA(VLOOKUP(A1401,过往入选债券!A:D,4,0),2)</f>
        <v>2</v>
      </c>
      <c r="Y1401">
        <f>_xlfn.IFNA(VLOOKUP(C1401,[2]Sheet1!$A:$A,1,0),3)</f>
        <v>3</v>
      </c>
    </row>
    <row r="1402" spans="1:25" hidden="1" x14ac:dyDescent="0.2">
      <c r="A1402" s="21" t="s">
        <v>1470</v>
      </c>
      <c r="B1402" s="21" t="s">
        <v>1471</v>
      </c>
      <c r="C1402" s="37" t="s">
        <v>1472</v>
      </c>
      <c r="D1402" s="26" t="str">
        <f>[1]!b_calc_yield(A1402,日期设置!$B$2,F1402,1,R1402,1,O1402,L1402,S1402,)</f>
        <v>Fetching...</v>
      </c>
      <c r="E1402" s="26">
        <f t="shared" si="42"/>
        <v>11.324114325712987</v>
      </c>
      <c r="F1402" s="18">
        <f>[1]!b_dq_cleanprice($A1402,日期设置!B$2)</f>
        <v>99.161199999999994</v>
      </c>
      <c r="G1402" s="18" t="str">
        <f t="shared" si="43"/>
        <v>1.68 + 0</v>
      </c>
      <c r="H1402" s="27">
        <f>[1]!b_dq_pctchange($A1402,日期设置!$B$2,1)/100</f>
        <v>0</v>
      </c>
      <c r="I1402" s="26">
        <f>[1]!b_pq_pctchange(A1402,日期设置!$B$4,日期设置!$B$2,1)</f>
        <v>0</v>
      </c>
      <c r="J1402" s="26">
        <f>[1]!b_pq_pctchange(A1402,日期设置!$C$4,日期设置!$B$2,1)</f>
        <v>-1.3763972585436894</v>
      </c>
      <c r="K1402" s="52">
        <f>[1]!b_dq_amount($A1402,日期设置!B$2,2,10000)</f>
        <v>0</v>
      </c>
      <c r="L1402" s="26">
        <f>[1]!b_info_latestpar(A1402,日期设置!$B$2)</f>
        <v>100</v>
      </c>
      <c r="M1402" s="6">
        <f>[1]!b_info_outstandingbalance($A1402,日期设置!B$2)</f>
        <v>6</v>
      </c>
      <c r="N1402" s="7">
        <f>[1]!b_info_latestissurercreditrating2(A1402,日期设置!$B$2,"102","1")</f>
        <v>0</v>
      </c>
      <c r="O1402" s="8">
        <v>6.3</v>
      </c>
      <c r="P1402" s="9">
        <f>[1]!b_info_repurchasedate(A1402)</f>
        <v>0</v>
      </c>
      <c r="Q1402" s="8" t="s">
        <v>16250</v>
      </c>
      <c r="R1402" s="2" t="str">
        <f>IF((--IF(P1402=0,Q1402,P1402))&gt;(--日期设置!$B$2),IF(P1402=0,Q1402,P1402),Q1402)</f>
        <v>2022-11-27</v>
      </c>
      <c r="S1402" s="2" t="s">
        <v>18371</v>
      </c>
      <c r="T1402" s="8">
        <f>[1]!b_anal_ptmyear($A1402,日期设置!$B$2)</f>
        <v>1.6849315068493151</v>
      </c>
      <c r="U1402" s="8">
        <f>[1]!b_anal_termifexercise($A1402,日期设置!B$2)</f>
        <v>0</v>
      </c>
      <c r="V1402" s="10">
        <f>[1]!b_dq_dirtyprice(A1402,日期设置!$B$2)</f>
        <v>101.1461</v>
      </c>
      <c r="W1402" s="11">
        <f>IF(U1402=0,ROUNDUP((Q1402-日期设置!$B$2)/365,0),ROUNDUP((R1402-日期设置!$B$2)/365,0))</f>
        <v>2</v>
      </c>
      <c r="X1402" s="18">
        <f>_xlfn.IFNA(VLOOKUP(A1402,过往入选债券!A:D,4,0),2)</f>
        <v>2</v>
      </c>
      <c r="Y1402">
        <f>_xlfn.IFNA(VLOOKUP(C1402,[2]Sheet1!$A:$A,1,0),3)</f>
        <v>3</v>
      </c>
    </row>
    <row r="1403" spans="1:25" hidden="1" x14ac:dyDescent="0.2">
      <c r="A1403" s="28" t="s">
        <v>19155</v>
      </c>
      <c r="B1403" s="28" t="s">
        <v>19156</v>
      </c>
      <c r="C1403" s="38" t="s">
        <v>1296</v>
      </c>
      <c r="D1403" s="26" t="str">
        <f>[1]!b_calc_yield(A1403,日期设置!$B$2,F1403,1,R1403,1,O1403,L1403,S1403,)</f>
        <v>Fetching...</v>
      </c>
      <c r="E1403" s="26">
        <f t="shared" si="42"/>
        <v>9.1504456976532644</v>
      </c>
      <c r="F1403" s="18">
        <f>[1]!b_dq_cleanprice($A1403,日期设置!B$2)</f>
        <v>100.1855</v>
      </c>
      <c r="G1403" s="18" t="str">
        <f t="shared" si="43"/>
        <v>1.39 + 0</v>
      </c>
      <c r="H1403" s="27">
        <f>[1]!b_dq_pctchange($A1403,日期设置!$B$2,1)/100</f>
        <v>0</v>
      </c>
      <c r="I1403" s="26">
        <f>[1]!b_pq_pctchange(A1403,日期设置!$B$4,日期设置!$B$2,1)</f>
        <v>0</v>
      </c>
      <c r="J1403" s="26">
        <f>[1]!b_pq_pctchange(A1403,日期设置!$C$4,日期设置!$B$2,1)</f>
        <v>0</v>
      </c>
      <c r="K1403" s="52">
        <f>[1]!b_dq_amount($A1403,日期设置!B$2,2,10000)</f>
        <v>0</v>
      </c>
      <c r="L1403" s="26">
        <f>[1]!b_info_latestpar(A1403,日期设置!$B$2)</f>
        <v>100</v>
      </c>
      <c r="M1403" s="6">
        <f>[1]!b_info_outstandingbalance($A1403,日期设置!B$2)</f>
        <v>1.5</v>
      </c>
      <c r="N1403" s="7">
        <f>[1]!b_info_latestissurercreditrating2(A1403,日期设置!$B$2,"102","1")</f>
        <v>0</v>
      </c>
      <c r="O1403" s="8">
        <v>7</v>
      </c>
      <c r="P1403" s="9">
        <f>[1]!b_info_repurchasedate(A1403)</f>
        <v>0</v>
      </c>
      <c r="Q1403" s="8" t="s">
        <v>17276</v>
      </c>
      <c r="R1403" s="2" t="str">
        <f>IF((--IF(P1403=0,Q1403,P1403))&gt;(--日期设置!$B$2),IF(P1403=0,Q1403,P1403),Q1403)</f>
        <v>2022-08-12</v>
      </c>
      <c r="S1403" s="31" t="s">
        <v>19144</v>
      </c>
      <c r="T1403" s="8">
        <f>[1]!b_anal_ptmyear($A1403,日期设置!$B$2)</f>
        <v>1.3917808219178083</v>
      </c>
      <c r="U1403" s="8">
        <f>[1]!b_anal_termifexercise($A1403,日期设置!B$2)</f>
        <v>0</v>
      </c>
      <c r="V1403" s="10">
        <f>[1]!b_dq_dirtyprice(A1403,日期设置!$B$2)</f>
        <v>104.443</v>
      </c>
      <c r="W1403" s="11">
        <f>IF(U1403=0,ROUNDUP((Q1403-日期设置!$B$2)/365,0),ROUNDUP((R1403-日期设置!$B$2)/365,0))</f>
        <v>2</v>
      </c>
      <c r="X1403" s="18">
        <f>_xlfn.IFNA(VLOOKUP(A1403,过往入选债券!A:D,4,0),2)</f>
        <v>2</v>
      </c>
      <c r="Y1403">
        <f>_xlfn.IFNA(VLOOKUP(C1403,[2]Sheet1!$A:$A,1,0),3)</f>
        <v>3</v>
      </c>
    </row>
    <row r="1404" spans="1:25" hidden="1" x14ac:dyDescent="0.2">
      <c r="A1404" s="21" t="s">
        <v>14146</v>
      </c>
      <c r="B1404" s="21" t="s">
        <v>14147</v>
      </c>
      <c r="C1404" s="37" t="s">
        <v>1159</v>
      </c>
      <c r="D1404" s="26" t="str">
        <f>[1]!b_calc_yield(A1404,日期设置!$B$2,F1404,1,R1404,1,O1404,L1404,S1404,)</f>
        <v>Fetching...</v>
      </c>
      <c r="E1404" s="26">
        <f t="shared" si="42"/>
        <v>48.493961423619083</v>
      </c>
      <c r="F1404" s="18">
        <f>[1]!b_dq_cleanprice($A1404,日期设置!B$2)</f>
        <v>90.465100000000007</v>
      </c>
      <c r="G1404" s="18" t="str">
        <f t="shared" si="43"/>
        <v>6.50 + 0</v>
      </c>
      <c r="H1404" s="27">
        <f>[1]!b_dq_pctchange($A1404,日期设置!$B$2,1)/100</f>
        <v>0</v>
      </c>
      <c r="I1404" s="26">
        <f>[1]!b_pq_pctchange(A1404,日期设置!$B$4,日期设置!$B$2,1)</f>
        <v>0</v>
      </c>
      <c r="J1404" s="26">
        <f>[1]!b_pq_pctchange(A1404,日期设置!$C$4,日期设置!$B$2,1)</f>
        <v>0</v>
      </c>
      <c r="K1404" s="52">
        <f>[1]!b_dq_amount($A1404,日期设置!B$2,2,10000)</f>
        <v>0</v>
      </c>
      <c r="L1404" s="26">
        <f>[1]!b_info_latestpar(A1404,日期设置!$B$2)</f>
        <v>90</v>
      </c>
      <c r="M1404" s="6">
        <f>[1]!b_info_outstandingbalance($A1404,日期设置!B$2)</f>
        <v>4.5</v>
      </c>
      <c r="N1404" s="7" t="str">
        <f>[1]!b_info_latestissurercreditrating2(A1404,日期设置!$B$2,"102","1")</f>
        <v>AA</v>
      </c>
      <c r="O1404" s="8">
        <v>7</v>
      </c>
      <c r="P1404" s="9">
        <f>[1]!b_info_repurchasedate(A1404)</f>
        <v>0</v>
      </c>
      <c r="Q1404" s="8" t="s">
        <v>17304</v>
      </c>
      <c r="R1404" s="2" t="str">
        <f>IF((--IF(P1404=0,Q1404,P1404))&gt;(--日期设置!$B$2),IF(P1404=0,Q1404,P1404),Q1404)</f>
        <v>2027-09-21</v>
      </c>
      <c r="S1404" s="2" t="s">
        <v>18484</v>
      </c>
      <c r="T1404" s="8">
        <f>[1]!b_anal_ptmyear($A1404,日期设置!$B$2)</f>
        <v>6.5013698630136982</v>
      </c>
      <c r="U1404" s="8">
        <f>[1]!b_anal_termifexercise($A1404,日期设置!B$2)</f>
        <v>0</v>
      </c>
      <c r="V1404" s="10">
        <f>[1]!b_dq_dirtyprice(A1404,日期设置!$B$2)</f>
        <v>93.606499999999997</v>
      </c>
      <c r="W1404" s="11">
        <f>IF(U1404=0,ROUNDUP((Q1404-日期设置!$B$2)/365,0),ROUNDUP((R1404-日期设置!$B$2)/365,0))</f>
        <v>7</v>
      </c>
      <c r="X1404" s="18">
        <f>_xlfn.IFNA(VLOOKUP(A1404,过往入选债券!A:D,4,0),2)</f>
        <v>2</v>
      </c>
      <c r="Y1404">
        <f>_xlfn.IFNA(VLOOKUP(C1404,[2]Sheet1!$A:$A,1,0),3)</f>
        <v>3</v>
      </c>
    </row>
    <row r="1405" spans="1:25" hidden="1" x14ac:dyDescent="0.2">
      <c r="A1405" s="21" t="s">
        <v>1294</v>
      </c>
      <c r="B1405" s="21" t="s">
        <v>1295</v>
      </c>
      <c r="C1405" s="37" t="s">
        <v>1296</v>
      </c>
      <c r="D1405" s="26" t="str">
        <f>[1]!b_calc_yield(A1405,日期设置!$B$2,F1405,1,R1405,1,O1405,L1405,S1405,)</f>
        <v>Fetching...</v>
      </c>
      <c r="E1405" s="26">
        <f t="shared" si="42"/>
        <v>9.2377016233722529</v>
      </c>
      <c r="F1405" s="18">
        <f>[1]!b_dq_cleanprice($A1405,日期设置!B$2)</f>
        <v>99.932000000000002</v>
      </c>
      <c r="G1405" s="18" t="str">
        <f t="shared" si="43"/>
        <v>1.40 + 0</v>
      </c>
      <c r="H1405" s="27">
        <f>[1]!b_dq_pctchange($A1405,日期设置!$B$2,1)/100</f>
        <v>0</v>
      </c>
      <c r="I1405" s="26">
        <f>[1]!b_pq_pctchange(A1405,日期设置!$B$4,日期设置!$B$2,1)</f>
        <v>0</v>
      </c>
      <c r="J1405" s="26">
        <f>[1]!b_pq_pctchange(A1405,日期设置!$C$4,日期设置!$B$2,1)</f>
        <v>0</v>
      </c>
      <c r="K1405" s="52">
        <f>[1]!b_dq_amount($A1405,日期设置!B$2,2,10000)</f>
        <v>0</v>
      </c>
      <c r="L1405" s="26">
        <f>[1]!b_info_latestpar(A1405,日期设置!$B$2)</f>
        <v>100</v>
      </c>
      <c r="M1405" s="6">
        <f>[1]!b_info_outstandingbalance($A1405,日期设置!B$2)</f>
        <v>5</v>
      </c>
      <c r="N1405" s="7">
        <f>[1]!b_info_latestissurercreditrating2(A1405,日期设置!$B$2,"102","1")</f>
        <v>0</v>
      </c>
      <c r="O1405" s="8">
        <v>6.8</v>
      </c>
      <c r="P1405" s="9">
        <f>[1]!b_info_repurchasedate(A1405)</f>
        <v>0</v>
      </c>
      <c r="Q1405" s="8" t="s">
        <v>16537</v>
      </c>
      <c r="R1405" s="2" t="str">
        <f>IF((--IF(P1405=0,Q1405,P1405))&gt;(--日期设置!$B$2),IF(P1405=0,Q1405,P1405),Q1405)</f>
        <v>2022-08-16</v>
      </c>
      <c r="S1405" s="2" t="s">
        <v>18286</v>
      </c>
      <c r="T1405" s="8">
        <f>[1]!b_anal_ptmyear($A1405,日期设置!$B$2)</f>
        <v>1.4027397260273973</v>
      </c>
      <c r="U1405" s="8">
        <f>[1]!b_anal_termifexercise($A1405,日期设置!B$2)</f>
        <v>0</v>
      </c>
      <c r="V1405" s="10">
        <f>[1]!b_dq_dirtyprice(A1405,日期设置!$B$2)</f>
        <v>103.99339999999999</v>
      </c>
      <c r="W1405" s="11">
        <f>IF(U1405=0,ROUNDUP((Q1405-日期设置!$B$2)/365,0),ROUNDUP((R1405-日期设置!$B$2)/365,0))</f>
        <v>2</v>
      </c>
      <c r="X1405" s="18">
        <f>_xlfn.IFNA(VLOOKUP(A1405,过往入选债券!A:D,4,0),2)</f>
        <v>2</v>
      </c>
      <c r="Y1405">
        <f>_xlfn.IFNA(VLOOKUP(C1405,[2]Sheet1!$A:$A,1,0),3)</f>
        <v>3</v>
      </c>
    </row>
    <row r="1406" spans="1:25" hidden="1" x14ac:dyDescent="0.2">
      <c r="A1406" s="28" t="s">
        <v>20048</v>
      </c>
      <c r="B1406" s="28" t="s">
        <v>20049</v>
      </c>
      <c r="C1406" s="39" t="s">
        <v>15872</v>
      </c>
      <c r="D1406" s="26" t="str">
        <f>[1]!b_calc_yield(A1406,日期设置!$B$2,F1406,1,R1406,1,O1406,L1406,S1406,)</f>
        <v>Fetching...</v>
      </c>
      <c r="E1406" s="26">
        <f t="shared" si="42"/>
        <v>16.218907032713759</v>
      </c>
      <c r="F1406" s="18">
        <f>[1]!b_dq_cleanprice($A1406,日期设置!B$2)</f>
        <v>98.617599999999996</v>
      </c>
      <c r="G1406" s="18" t="str">
        <f t="shared" si="43"/>
        <v>4.44 + 2.44</v>
      </c>
      <c r="H1406" s="27">
        <f>[1]!b_dq_pctchange($A1406,日期设置!$B$2,1)/100</f>
        <v>0</v>
      </c>
      <c r="I1406" s="26">
        <f>[1]!b_pq_pctchange(A1406,日期设置!$B$4,日期设置!$B$2,1)</f>
        <v>0</v>
      </c>
      <c r="J1406" s="26">
        <f>[1]!b_pq_pctchange(A1406,日期设置!$C$4,日期设置!$B$2,1)</f>
        <v>0</v>
      </c>
      <c r="K1406" s="52">
        <f>[1]!b_dq_amount($A1406,日期设置!B$2,2,10000)</f>
        <v>0</v>
      </c>
      <c r="L1406" s="26">
        <f>[1]!b_info_latestpar(A1406,日期设置!$B$2)</f>
        <v>100</v>
      </c>
      <c r="M1406" s="6">
        <f>[1]!b_info_outstandingbalance($A1406,日期设置!B$2)</f>
        <v>10</v>
      </c>
      <c r="N1406" s="7">
        <f>[1]!b_info_latestissurercreditrating2(A1406,日期设置!$B$2,"102","1")</f>
        <v>0</v>
      </c>
      <c r="O1406" s="8">
        <v>6.2</v>
      </c>
      <c r="P1406" s="9" t="str">
        <f>[1]!b_info_repurchasedate(A1406)</f>
        <v>2023-09-01</v>
      </c>
      <c r="Q1406" s="8" t="s">
        <v>16908</v>
      </c>
      <c r="R1406" s="2" t="str">
        <f>IF((--IF(P1406=0,Q1406,P1406))&gt;(--日期设置!$B$2),IF(P1406=0,Q1406,P1406),Q1406)</f>
        <v>2023-09-01</v>
      </c>
      <c r="S1406" s="31" t="s">
        <v>20815</v>
      </c>
      <c r="T1406" s="8">
        <f>[1]!b_anal_ptmyear($A1406,日期设置!$B$2)</f>
        <v>4.4465753424657537</v>
      </c>
      <c r="U1406" s="8">
        <f>[1]!b_anal_termifexercise($A1406,日期设置!B$2)</f>
        <v>2.4465753424657533</v>
      </c>
      <c r="V1406" s="10">
        <f>[1]!b_dq_dirtyprice(A1406,日期设置!$B$2)</f>
        <v>102.0488</v>
      </c>
      <c r="W1406" s="11">
        <f>IF(U1406=0,ROUNDUP((Q1406-日期设置!$B$2)/365,0),ROUNDUP((R1406-日期设置!$B$2)/365,0))</f>
        <v>3</v>
      </c>
      <c r="X1406" s="18">
        <f>_xlfn.IFNA(VLOOKUP(A1406,过往入选债券!A:D,4,0),2)</f>
        <v>2</v>
      </c>
      <c r="Y1406">
        <f>_xlfn.IFNA(VLOOKUP(C1406,[2]Sheet1!$A:$A,1,0),3)</f>
        <v>3</v>
      </c>
    </row>
    <row r="1407" spans="1:25" hidden="1" x14ac:dyDescent="0.2">
      <c r="A1407" s="21" t="s">
        <v>10853</v>
      </c>
      <c r="B1407" s="21" t="s">
        <v>10854</v>
      </c>
      <c r="C1407" s="37" t="s">
        <v>10855</v>
      </c>
      <c r="D1407" s="26" t="str">
        <f>[1]!b_calc_yield(A1407,日期设置!$B$2,F1407,1,R1407,1,O1407,L1407,S1407,)</f>
        <v>Fetching...</v>
      </c>
      <c r="E1407" s="26">
        <f t="shared" si="42"/>
        <v>13.431492471389795</v>
      </c>
      <c r="F1407" s="18">
        <f>[1]!b_dq_cleanprice($A1407,日期设置!B$2)</f>
        <v>101.2961</v>
      </c>
      <c r="G1407" s="18" t="str">
        <f t="shared" si="43"/>
        <v>4.10 + 2.10</v>
      </c>
      <c r="H1407" s="27">
        <f>[1]!b_dq_pctchange($A1407,日期设置!$B$2,1)/100</f>
        <v>0</v>
      </c>
      <c r="I1407" s="26">
        <f>[1]!b_pq_pctchange(A1407,日期设置!$B$4,日期设置!$B$2,1)</f>
        <v>0</v>
      </c>
      <c r="J1407" s="26">
        <f>[1]!b_pq_pctchange(A1407,日期设置!$C$4,日期设置!$B$2,1)</f>
        <v>0.7470286936197662</v>
      </c>
      <c r="K1407" s="52">
        <f>[1]!b_dq_amount($A1407,日期设置!B$2,2,10000)</f>
        <v>0</v>
      </c>
      <c r="L1407" s="26">
        <f>[1]!b_info_latestpar(A1407,日期设置!$B$2)</f>
        <v>100</v>
      </c>
      <c r="M1407" s="6">
        <f>[1]!b_info_outstandingbalance($A1407,日期设置!B$2)</f>
        <v>2</v>
      </c>
      <c r="N1407" s="7" t="str">
        <f>[1]!b_info_latestissurercreditrating2(A1407,日期设置!$B$2,"102","1")</f>
        <v>AA</v>
      </c>
      <c r="O1407" s="8">
        <v>7.5</v>
      </c>
      <c r="P1407" s="9" t="str">
        <f>[1]!b_info_repurchasedate(A1407)</f>
        <v>2023-04-30</v>
      </c>
      <c r="Q1407" s="8" t="s">
        <v>16843</v>
      </c>
      <c r="R1407" s="2" t="str">
        <f>IF((--IF(P1407=0,Q1407,P1407))&gt;(--日期设置!$B$2),IF(P1407=0,Q1407,P1407),Q1407)</f>
        <v>2023-04-30</v>
      </c>
      <c r="S1407" s="2" t="s">
        <v>17843</v>
      </c>
      <c r="T1407" s="8">
        <f>[1]!b_anal_ptmyear($A1407,日期设置!$B$2)</f>
        <v>4.1068493150684935</v>
      </c>
      <c r="U1407" s="8">
        <f>[1]!b_anal_termifexercise($A1407,日期设置!B$2)</f>
        <v>2.106849315068493</v>
      </c>
      <c r="V1407" s="10">
        <f>[1]!b_dq_dirtyprice(A1407,日期设置!$B$2)</f>
        <v>107.99469999999999</v>
      </c>
      <c r="W1407" s="11">
        <f>IF(U1407=0,ROUNDUP((Q1407-日期设置!$B$2)/365,0),ROUNDUP((R1407-日期设置!$B$2)/365,0))</f>
        <v>3</v>
      </c>
      <c r="X1407" s="18">
        <f>_xlfn.IFNA(VLOOKUP(A1407,过往入选债券!A:D,4,0),2)</f>
        <v>2</v>
      </c>
      <c r="Y1407">
        <f>_xlfn.IFNA(VLOOKUP(C1407,[2]Sheet1!$A:$A,1,0),3)</f>
        <v>3</v>
      </c>
    </row>
    <row r="1408" spans="1:25" hidden="1" x14ac:dyDescent="0.2">
      <c r="A1408" s="21" t="s">
        <v>7643</v>
      </c>
      <c r="B1408" s="21" t="s">
        <v>7644</v>
      </c>
      <c r="C1408" s="37" t="s">
        <v>81</v>
      </c>
      <c r="D1408" s="26" t="str">
        <f>[1]!b_calc_yield(A1408,日期设置!$B$2,F1408,1,R1408,1,O1408,L1408,S1408,)</f>
        <v>Fetching...</v>
      </c>
      <c r="E1408" s="26">
        <f t="shared" si="42"/>
        <v>17.981088353870067</v>
      </c>
      <c r="F1408" s="18">
        <f>[1]!b_dq_cleanprice($A1408,日期设置!B$2)</f>
        <v>101.611</v>
      </c>
      <c r="G1408" s="18" t="str">
        <f t="shared" si="43"/>
        <v>2.70 + 2.70</v>
      </c>
      <c r="H1408" s="27">
        <f>[1]!b_dq_pctchange($A1408,日期设置!$B$2,1)/100</f>
        <v>0</v>
      </c>
      <c r="I1408" s="26">
        <f>[1]!b_pq_pctchange(A1408,日期设置!$B$4,日期设置!$B$2,1)</f>
        <v>0</v>
      </c>
      <c r="J1408" s="26">
        <f>[1]!b_pq_pctchange(A1408,日期设置!$C$4,日期设置!$B$2,1)</f>
        <v>0</v>
      </c>
      <c r="K1408" s="52">
        <f>[1]!b_dq_amount($A1408,日期设置!B$2,2,10000)</f>
        <v>0</v>
      </c>
      <c r="L1408" s="26">
        <f>[1]!b_info_latestpar(A1408,日期设置!$B$2)</f>
        <v>100</v>
      </c>
      <c r="M1408" s="6">
        <f>[1]!b_info_outstandingbalance($A1408,日期设置!B$2)</f>
        <v>17.399999999999999</v>
      </c>
      <c r="N1408" s="7" t="str">
        <f>[1]!b_info_latestissurercreditrating2(A1408,日期设置!$B$2,"102","1")</f>
        <v>AAA</v>
      </c>
      <c r="O1408" s="8">
        <v>7.5</v>
      </c>
      <c r="P1408" s="9">
        <f>[1]!b_info_repurchasedate(A1408)</f>
        <v>0</v>
      </c>
      <c r="Q1408" s="8" t="s">
        <v>17474</v>
      </c>
      <c r="R1408" s="2" t="str">
        <f>IF((--IF(P1408=0,Q1408,P1408))&gt;(--日期设置!$B$2),IF(P1408=0,Q1408,P1408),Q1408)</f>
        <v>2023-12-04</v>
      </c>
      <c r="S1408" s="2" t="s">
        <v>17824</v>
      </c>
      <c r="T1408" s="8">
        <f>[1]!b_anal_ptmyear($A1408,日期设置!$B$2)</f>
        <v>2.7041095890410958</v>
      </c>
      <c r="U1408" s="8">
        <f>[1]!b_anal_termifexercise($A1408,日期设置!B$2)</f>
        <v>2.7041095890410958</v>
      </c>
      <c r="V1408" s="10">
        <f>[1]!b_dq_dirtyprice(A1408,日期设置!$B$2)</f>
        <v>103.8302</v>
      </c>
      <c r="W1408" s="11">
        <f>IF(U1408=0,ROUNDUP((Q1408-日期设置!$B$2)/365,0),ROUNDUP((R1408-日期设置!$B$2)/365,0))</f>
        <v>3</v>
      </c>
      <c r="X1408" s="18">
        <f>_xlfn.IFNA(VLOOKUP(A1408,过往入选债券!A:D,4,0),2)</f>
        <v>2</v>
      </c>
      <c r="Y1408">
        <f>_xlfn.IFNA(VLOOKUP(C1408,[2]Sheet1!$A:$A,1,0),3)</f>
        <v>3</v>
      </c>
    </row>
    <row r="1409" spans="1:25" hidden="1" x14ac:dyDescent="0.2">
      <c r="A1409" s="21" t="s">
        <v>1618</v>
      </c>
      <c r="B1409" s="21" t="s">
        <v>1619</v>
      </c>
      <c r="C1409" s="37" t="s">
        <v>340</v>
      </c>
      <c r="D1409" s="26" t="str">
        <f>[1]!b_calc_yield(A1409,日期设置!$B$2,F1409,1,R1409,1,O1409,L1409,S1409,)</f>
        <v>Fetching...</v>
      </c>
      <c r="E1409" s="26">
        <f t="shared" si="42"/>
        <v>13.302865280081067</v>
      </c>
      <c r="F1409" s="18">
        <f>[1]!b_dq_cleanprice($A1409,日期设置!B$2)</f>
        <v>100</v>
      </c>
      <c r="G1409" s="18" t="str">
        <f t="shared" si="43"/>
        <v>1.95 + 0</v>
      </c>
      <c r="H1409" s="27">
        <f>[1]!b_dq_pctchange($A1409,日期设置!$B$2,1)/100</f>
        <v>0</v>
      </c>
      <c r="I1409" s="26">
        <f>[1]!b_pq_pctchange(A1409,日期设置!$B$4,日期设置!$B$2,1)</f>
        <v>0</v>
      </c>
      <c r="J1409" s="26">
        <f>[1]!b_pq_pctchange(A1409,日期设置!$C$4,日期设置!$B$2,1)</f>
        <v>0</v>
      </c>
      <c r="K1409" s="52">
        <f>[1]!b_dq_amount($A1409,日期设置!B$2,2,10000)</f>
        <v>0</v>
      </c>
      <c r="L1409" s="26">
        <f>[1]!b_info_latestpar(A1409,日期设置!$B$2)</f>
        <v>100</v>
      </c>
      <c r="M1409" s="6">
        <f>[1]!b_info_outstandingbalance($A1409,日期设置!B$2)</f>
        <v>6</v>
      </c>
      <c r="N1409" s="7">
        <f>[1]!b_info_latestissurercreditrating2(A1409,日期设置!$B$2,"102","1")</f>
        <v>0</v>
      </c>
      <c r="O1409" s="8">
        <v>6.81</v>
      </c>
      <c r="P1409" s="9">
        <f>[1]!b_info_repurchasedate(A1409)</f>
        <v>0</v>
      </c>
      <c r="Q1409" s="8" t="s">
        <v>16630</v>
      </c>
      <c r="R1409" s="2" t="str">
        <f>IF((--IF(P1409=0,Q1409,P1409))&gt;(--日期设置!$B$2),IF(P1409=0,Q1409,P1409),Q1409)</f>
        <v>2023-03-07</v>
      </c>
      <c r="S1409" s="2" t="s">
        <v>18723</v>
      </c>
      <c r="T1409" s="8">
        <f>[1]!b_anal_ptmyear($A1409,日期设置!$B$2)</f>
        <v>1.9589041095890409</v>
      </c>
      <c r="U1409" s="8">
        <f>[1]!b_anal_termifexercise($A1409,日期设置!B$2)</f>
        <v>0</v>
      </c>
      <c r="V1409" s="10">
        <f>[1]!b_dq_dirtyprice(A1409,日期设置!$B$2)</f>
        <v>100.2799</v>
      </c>
      <c r="W1409" s="11">
        <f>IF(U1409=0,ROUNDUP((Q1409-日期设置!$B$2)/365,0),ROUNDUP((R1409-日期设置!$B$2)/365,0))</f>
        <v>2</v>
      </c>
      <c r="X1409" s="18">
        <f>_xlfn.IFNA(VLOOKUP(A1409,过往入选债券!A:D,4,0),2)</f>
        <v>2</v>
      </c>
      <c r="Y1409">
        <f>_xlfn.IFNA(VLOOKUP(C1409,[2]Sheet1!$A:$A,1,0),3)</f>
        <v>3</v>
      </c>
    </row>
    <row r="1410" spans="1:25" hidden="1" x14ac:dyDescent="0.2">
      <c r="A1410" s="21" t="s">
        <v>14459</v>
      </c>
      <c r="B1410" s="21" t="s">
        <v>14460</v>
      </c>
      <c r="C1410" s="37" t="s">
        <v>14461</v>
      </c>
      <c r="D1410" s="26" t="str">
        <f>[1]!b_calc_yield(A1410,日期设置!$B$2,F1410,1,R1410,1,O1410,L1410,S1410,)</f>
        <v>Fetching...</v>
      </c>
      <c r="E1410" s="26">
        <f t="shared" ref="E1410:E1473" si="44">((O1410*W1410+L1410)/V1410-1)*100</f>
        <v>34.075106977368243</v>
      </c>
      <c r="F1410" s="18">
        <f>[1]!b_dq_cleanprice($A1410,日期设置!B$2)</f>
        <v>83.020799999999994</v>
      </c>
      <c r="G1410" s="18" t="str">
        <f t="shared" ref="G1410:G1473" si="45">LEFT(T1410,4)&amp;" + "&amp;LEFT(U1410,4)</f>
        <v>3.92 + 0</v>
      </c>
      <c r="H1410" s="27">
        <f>[1]!b_dq_pctchange($A1410,日期设置!$B$2,1)/100</f>
        <v>0</v>
      </c>
      <c r="I1410" s="26">
        <f>[1]!b_pq_pctchange(A1410,日期设置!$B$4,日期设置!$B$2,1)</f>
        <v>0</v>
      </c>
      <c r="J1410" s="26">
        <f>[1]!b_pq_pctchange(A1410,日期设置!$C$4,日期设置!$B$2,1)</f>
        <v>-20.000000000000004</v>
      </c>
      <c r="K1410" s="52">
        <f>[1]!b_dq_amount($A1410,日期设置!B$2,2,10000)</f>
        <v>0</v>
      </c>
      <c r="L1410" s="26">
        <f>[1]!b_info_latestpar(A1410,日期设置!$B$2)</f>
        <v>80</v>
      </c>
      <c r="M1410" s="6">
        <f>[1]!b_info_outstandingbalance($A1410,日期设置!B$2)</f>
        <v>4</v>
      </c>
      <c r="N1410" s="7" t="str">
        <f>[1]!b_info_latestissurercreditrating2(A1410,日期设置!$B$2,"102","1")</f>
        <v>AA</v>
      </c>
      <c r="O1410" s="8">
        <v>7.98</v>
      </c>
      <c r="P1410" s="9">
        <f>[1]!b_info_repurchasedate(A1410)</f>
        <v>0</v>
      </c>
      <c r="Q1410" s="8" t="s">
        <v>16455</v>
      </c>
      <c r="R1410" s="2" t="str">
        <f>IF((--IF(P1410=0,Q1410,P1410))&gt;(--日期设置!$B$2),IF(P1410=0,Q1410,P1410),Q1410)</f>
        <v>2025-02-24</v>
      </c>
      <c r="S1410" s="2" t="s">
        <v>18929</v>
      </c>
      <c r="T1410" s="8">
        <f>[1]!b_anal_ptmyear($A1410,日期设置!$B$2)</f>
        <v>3.9287671232876713</v>
      </c>
      <c r="U1410" s="8">
        <f>[1]!b_anal_termifexercise($A1410,日期设置!B$2)</f>
        <v>0</v>
      </c>
      <c r="V1410" s="10">
        <f>[1]!b_dq_dirtyprice(A1410,日期设置!$B$2)</f>
        <v>83.4756</v>
      </c>
      <c r="W1410" s="11">
        <f>IF(U1410=0,ROUNDUP((Q1410-日期设置!$B$2)/365,0),ROUNDUP((R1410-日期设置!$B$2)/365,0))</f>
        <v>4</v>
      </c>
      <c r="X1410" s="18">
        <f>_xlfn.IFNA(VLOOKUP(A1410,过往入选债券!A:D,4,0),2)</f>
        <v>2</v>
      </c>
      <c r="Y1410">
        <f>_xlfn.IFNA(VLOOKUP(C1410,[2]Sheet1!$A:$A,1,0),3)</f>
        <v>3</v>
      </c>
    </row>
    <row r="1411" spans="1:25" hidden="1" x14ac:dyDescent="0.2">
      <c r="A1411" s="21" t="s">
        <v>7898</v>
      </c>
      <c r="B1411" s="21" t="s">
        <v>7899</v>
      </c>
      <c r="C1411" s="37" t="s">
        <v>7900</v>
      </c>
      <c r="D1411" s="26" t="str">
        <f>[1]!b_calc_yield(A1411,日期设置!$B$2,F1411,1,R1411,1,O1411,L1411,S1411,)</f>
        <v>Fetching...</v>
      </c>
      <c r="E1411" s="26">
        <f t="shared" si="44"/>
        <v>5.7368163119830173</v>
      </c>
      <c r="F1411" s="18">
        <f>[1]!b_dq_cleanprice($A1411,日期设置!B$2)</f>
        <v>99.943600000000004</v>
      </c>
      <c r="G1411" s="18" t="str">
        <f t="shared" si="45"/>
        <v>0.84 + 0</v>
      </c>
      <c r="H1411" s="27">
        <f>[1]!b_dq_pctchange($A1411,日期设置!$B$2,1)/100</f>
        <v>0</v>
      </c>
      <c r="I1411" s="26">
        <f>[1]!b_pq_pctchange(A1411,日期设置!$B$4,日期设置!$B$2,1)</f>
        <v>0</v>
      </c>
      <c r="J1411" s="26">
        <f>[1]!b_pq_pctchange(A1411,日期设置!$C$4,日期设置!$B$2,1)</f>
        <v>0</v>
      </c>
      <c r="K1411" s="52">
        <f>[1]!b_dq_amount($A1411,日期设置!B$2,2,10000)</f>
        <v>0</v>
      </c>
      <c r="L1411" s="26">
        <f>[1]!b_info_latestpar(A1411,日期设置!$B$2)</f>
        <v>100</v>
      </c>
      <c r="M1411" s="6">
        <f>[1]!b_info_outstandingbalance($A1411,日期设置!B$2)</f>
        <v>10</v>
      </c>
      <c r="N1411" s="7" t="str">
        <f>[1]!b_info_latestissurercreditrating2(A1411,日期设置!$B$2,"102","1")</f>
        <v>AA+</v>
      </c>
      <c r="O1411" s="8">
        <v>6.8</v>
      </c>
      <c r="P1411" s="9">
        <f>[1]!b_info_repurchasedate(A1411)</f>
        <v>0</v>
      </c>
      <c r="Q1411" s="8" t="s">
        <v>16004</v>
      </c>
      <c r="R1411" s="2" t="str">
        <f>IF((--IF(P1411=0,Q1411,P1411))&gt;(--日期设置!$B$2),IF(P1411=0,Q1411,P1411),Q1411)</f>
        <v>2022-01-24</v>
      </c>
      <c r="S1411" s="2" t="s">
        <v>17792</v>
      </c>
      <c r="T1411" s="8">
        <f>[1]!b_anal_ptmyear($A1411,日期设置!$B$2)</f>
        <v>0.84383561643835614</v>
      </c>
      <c r="U1411" s="8">
        <f>[1]!b_anal_termifexercise($A1411,日期设置!B$2)</f>
        <v>0</v>
      </c>
      <c r="V1411" s="10">
        <f>[1]!b_dq_dirtyprice(A1411,日期设置!$B$2)</f>
        <v>101.0055</v>
      </c>
      <c r="W1411" s="11">
        <f>IF(U1411=0,ROUNDUP((Q1411-日期设置!$B$2)/365,0),ROUNDUP((R1411-日期设置!$B$2)/365,0))</f>
        <v>1</v>
      </c>
      <c r="X1411" s="18">
        <f>_xlfn.IFNA(VLOOKUP(A1411,过往入选债券!A:D,4,0),2)</f>
        <v>2</v>
      </c>
      <c r="Y1411">
        <f>_xlfn.IFNA(VLOOKUP(C1411,[2]Sheet1!$A:$A,1,0),3)</f>
        <v>3</v>
      </c>
    </row>
    <row r="1412" spans="1:25" hidden="1" x14ac:dyDescent="0.2">
      <c r="A1412" s="28" t="s">
        <v>20714</v>
      </c>
      <c r="B1412" s="28" t="s">
        <v>20715</v>
      </c>
      <c r="C1412" s="39" t="s">
        <v>20811</v>
      </c>
      <c r="D1412" s="26" t="str">
        <f>[1]!b_calc_yield(A1412,日期设置!$B$2,F1412,1,R1412,1,O1412,L1412,S1412,)</f>
        <v>Fetching...</v>
      </c>
      <c r="E1412" s="26">
        <f t="shared" si="44"/>
        <v>43.286651100451309</v>
      </c>
      <c r="F1412" s="18">
        <f>[1]!b_dq_cleanprice($A1412,日期设置!B$2)</f>
        <v>98.428299999999993</v>
      </c>
      <c r="G1412" s="18" t="str">
        <f t="shared" si="45"/>
        <v>6.52 + 0</v>
      </c>
      <c r="H1412" s="27">
        <f>[1]!b_dq_pctchange($A1412,日期设置!$B$2,1)/100</f>
        <v>0</v>
      </c>
      <c r="I1412" s="26">
        <f>[1]!b_pq_pctchange(A1412,日期设置!$B$4,日期设置!$B$2,1)</f>
        <v>0</v>
      </c>
      <c r="J1412" s="26">
        <f>[1]!b_pq_pctchange(A1412,日期设置!$C$4,日期设置!$B$2,1)</f>
        <v>-1.5717000000000072</v>
      </c>
      <c r="K1412" s="52">
        <f>[1]!b_dq_amount($A1412,日期设置!B$2,2,10000)</f>
        <v>0</v>
      </c>
      <c r="L1412" s="26">
        <f>[1]!b_info_latestpar(A1412,日期设置!$B$2)</f>
        <v>100</v>
      </c>
      <c r="M1412" s="6">
        <f>[1]!b_info_outstandingbalance($A1412,日期设置!B$2)</f>
        <v>5</v>
      </c>
      <c r="N1412" s="7" t="str">
        <f>[1]!b_info_latestissurercreditrating2(A1412,日期设置!$B$2,"102","1")</f>
        <v>AA-</v>
      </c>
      <c r="O1412" s="8">
        <v>6.5</v>
      </c>
      <c r="P1412" s="9">
        <f>[1]!b_info_repurchasedate(A1412)</f>
        <v>0</v>
      </c>
      <c r="Q1412" s="8" t="s">
        <v>20830</v>
      </c>
      <c r="R1412" s="2" t="str">
        <f>IF((--IF(P1412=0,Q1412,P1412))&gt;(--日期设置!$B$2),IF(P1412=0,Q1412,P1412),Q1412)</f>
        <v>2027-09-28</v>
      </c>
      <c r="S1412" s="31" t="s">
        <v>17447</v>
      </c>
      <c r="T1412" s="8">
        <f>[1]!b_anal_ptmyear($A1412,日期设置!$B$2)</f>
        <v>6.5205479452054798</v>
      </c>
      <c r="U1412" s="8">
        <f>[1]!b_anal_termifexercise($A1412,日期设置!B$2)</f>
        <v>0</v>
      </c>
      <c r="V1412" s="10">
        <f>[1]!b_dq_dirtyprice(A1412,日期设置!$B$2)</f>
        <v>101.54470000000001</v>
      </c>
      <c r="W1412" s="11">
        <f>IF(U1412=0,ROUNDUP((Q1412-日期设置!$B$2)/365,0),ROUNDUP((R1412-日期设置!$B$2)/365,0))</f>
        <v>7</v>
      </c>
      <c r="X1412" s="18">
        <f>_xlfn.IFNA(VLOOKUP(A1412,过往入选债券!A:D,4,0),2)</f>
        <v>2</v>
      </c>
      <c r="Y1412">
        <f>_xlfn.IFNA(VLOOKUP(C1412,[2]Sheet1!$A:$A,1,0),3)</f>
        <v>3</v>
      </c>
    </row>
    <row r="1413" spans="1:25" hidden="1" x14ac:dyDescent="0.2">
      <c r="A1413" s="28" t="s">
        <v>19501</v>
      </c>
      <c r="B1413" s="28" t="s">
        <v>19502</v>
      </c>
      <c r="C1413" s="38" t="s">
        <v>14696</v>
      </c>
      <c r="D1413" s="26" t="str">
        <f>[1]!b_calc_yield(A1413,日期设置!$B$2,F1413,1,R1413,1,O1413,L1413,S1413,)</f>
        <v>Fetching...</v>
      </c>
      <c r="E1413" s="26">
        <f t="shared" si="44"/>
        <v>15.635123092986181</v>
      </c>
      <c r="F1413" s="18">
        <f>[1]!b_dq_cleanprice($A1413,日期设置!B$2)</f>
        <v>100.34220000000001</v>
      </c>
      <c r="G1413" s="18" t="str">
        <f t="shared" si="45"/>
        <v>2.39 + 0</v>
      </c>
      <c r="H1413" s="27">
        <f>[1]!b_dq_pctchange($A1413,日期设置!$B$2,1)/100</f>
        <v>0</v>
      </c>
      <c r="I1413" s="26">
        <f>[1]!b_pq_pctchange(A1413,日期设置!$B$4,日期设置!$B$2,1)</f>
        <v>0</v>
      </c>
      <c r="J1413" s="26">
        <f>[1]!b_pq_pctchange(A1413,日期设置!$C$4,日期设置!$B$2,1)</f>
        <v>0</v>
      </c>
      <c r="K1413" s="52">
        <f>[1]!b_dq_amount($A1413,日期设置!B$2,2,10000)</f>
        <v>0</v>
      </c>
      <c r="L1413" s="26">
        <f>[1]!b_info_latestpar(A1413,日期设置!$B$2)</f>
        <v>100</v>
      </c>
      <c r="M1413" s="6">
        <f>[1]!b_info_outstandingbalance($A1413,日期设置!B$2)</f>
        <v>2</v>
      </c>
      <c r="N1413" s="7" t="str">
        <f>[1]!b_info_latestissurercreditrating2(A1413,日期设置!$B$2,"102","1")</f>
        <v>AA</v>
      </c>
      <c r="O1413" s="8">
        <v>6.98</v>
      </c>
      <c r="P1413" s="9">
        <f>[1]!b_info_repurchasedate(A1413)</f>
        <v>0</v>
      </c>
      <c r="Q1413" s="8" t="s">
        <v>19997</v>
      </c>
      <c r="R1413" s="2" t="str">
        <f>IF((--IF(P1413=0,Q1413,P1413))&gt;(--日期设置!$B$2),IF(P1413=0,Q1413,P1413),Q1413)</f>
        <v>2023-08-12</v>
      </c>
      <c r="S1413" s="31" t="s">
        <v>19144</v>
      </c>
      <c r="T1413" s="8">
        <f>[1]!b_anal_ptmyear($A1413,日期设置!$B$2)</f>
        <v>2.3917808219178083</v>
      </c>
      <c r="U1413" s="8">
        <f>[1]!b_anal_termifexercise($A1413,日期设置!B$2)</f>
        <v>0</v>
      </c>
      <c r="V1413" s="10">
        <f>[1]!b_dq_dirtyprice(A1413,日期设置!$B$2)</f>
        <v>104.58759999999999</v>
      </c>
      <c r="W1413" s="11">
        <f>IF(U1413=0,ROUNDUP((Q1413-日期设置!$B$2)/365,0),ROUNDUP((R1413-日期设置!$B$2)/365,0))</f>
        <v>3</v>
      </c>
      <c r="X1413" s="18">
        <f>_xlfn.IFNA(VLOOKUP(A1413,过往入选债券!A:D,4,0),2)</f>
        <v>2</v>
      </c>
      <c r="Y1413">
        <f>_xlfn.IFNA(VLOOKUP(C1413,[2]Sheet1!$A:$A,1,0),3)</f>
        <v>3</v>
      </c>
    </row>
    <row r="1414" spans="1:25" hidden="1" x14ac:dyDescent="0.2">
      <c r="A1414" s="21" t="s">
        <v>9734</v>
      </c>
      <c r="B1414" s="21" t="s">
        <v>9735</v>
      </c>
      <c r="C1414" s="37" t="s">
        <v>952</v>
      </c>
      <c r="D1414" s="26" t="str">
        <f>[1]!b_calc_yield(A1414,日期设置!$B$2,F1414,1,R1414,1,O1414,L1414,S1414,)</f>
        <v>Fetching...</v>
      </c>
      <c r="E1414" s="26">
        <f t="shared" si="44"/>
        <v>12.052196665365944</v>
      </c>
      <c r="F1414" s="18">
        <f>[1]!b_dq_cleanprice($A1414,日期设置!B$2)</f>
        <v>100.29989999999999</v>
      </c>
      <c r="G1414" s="18" t="str">
        <f t="shared" si="45"/>
        <v>3.79 + 1.79</v>
      </c>
      <c r="H1414" s="27">
        <f>[1]!b_dq_pctchange($A1414,日期设置!$B$2,1)/100</f>
        <v>0</v>
      </c>
      <c r="I1414" s="26">
        <f>[1]!b_pq_pctchange(A1414,日期设置!$B$4,日期设置!$B$2,1)</f>
        <v>0</v>
      </c>
      <c r="J1414" s="26">
        <f>[1]!b_pq_pctchange(A1414,日期设置!$C$4,日期设置!$B$2,1)</f>
        <v>-3.4385016504816304E-2</v>
      </c>
      <c r="K1414" s="52">
        <f>[1]!b_dq_amount($A1414,日期设置!B$2,2,10000)</f>
        <v>0</v>
      </c>
      <c r="L1414" s="26">
        <f>[1]!b_info_latestpar(A1414,日期设置!$B$2)</f>
        <v>100</v>
      </c>
      <c r="M1414" s="6">
        <f>[1]!b_info_outstandingbalance($A1414,日期设置!B$2)</f>
        <v>8</v>
      </c>
      <c r="N1414" s="7" t="str">
        <f>[1]!b_info_latestissurercreditrating2(A1414,日期设置!$B$2,"102","1")</f>
        <v>AA</v>
      </c>
      <c r="O1414" s="8">
        <v>7</v>
      </c>
      <c r="P1414" s="9" t="str">
        <f>[1]!b_info_repurchasedate(A1414)</f>
        <v>2023-01-06</v>
      </c>
      <c r="Q1414" s="8" t="s">
        <v>17159</v>
      </c>
      <c r="R1414" s="2" t="str">
        <f>IF((--IF(P1414=0,Q1414,P1414))&gt;(--日期设置!$B$2),IF(P1414=0,Q1414,P1414),Q1414)</f>
        <v>2023-01-06</v>
      </c>
      <c r="S1414" s="2" t="s">
        <v>18715</v>
      </c>
      <c r="T1414" s="8">
        <f>[1]!b_anal_ptmyear($A1414,日期设置!$B$2)</f>
        <v>3.7945205479452055</v>
      </c>
      <c r="U1414" s="8">
        <f>[1]!b_anal_termifexercise($A1414,日期设置!B$2)</f>
        <v>1.7945205479452055</v>
      </c>
      <c r="V1414" s="10">
        <f>[1]!b_dq_dirtyprice(A1414,日期设置!$B$2)</f>
        <v>101.7383</v>
      </c>
      <c r="W1414" s="11">
        <f>IF(U1414=0,ROUNDUP((Q1414-日期设置!$B$2)/365,0),ROUNDUP((R1414-日期设置!$B$2)/365,0))</f>
        <v>2</v>
      </c>
      <c r="X1414" s="18">
        <f>_xlfn.IFNA(VLOOKUP(A1414,过往入选债券!A:D,4,0),2)</f>
        <v>2</v>
      </c>
      <c r="Y1414" s="45">
        <f>_xlfn.IFNA(VLOOKUP(C1414,[2]Sheet1!$A:$A,1,0),3)</f>
        <v>3</v>
      </c>
    </row>
    <row r="1415" spans="1:25" hidden="1" x14ac:dyDescent="0.2">
      <c r="A1415" s="28" t="s">
        <v>22288</v>
      </c>
      <c r="B1415" s="28" t="s">
        <v>22289</v>
      </c>
      <c r="C1415" s="39" t="s">
        <v>13231</v>
      </c>
      <c r="D1415" s="26" t="str">
        <f>[1]!b_calc_yield(A1415,日期设置!$B$2,F1415,1,R1415,1,O1415,L1415,S1415,)</f>
        <v>Fetching...</v>
      </c>
      <c r="E1415" s="26">
        <f t="shared" si="44"/>
        <v>46.372810357958883</v>
      </c>
      <c r="F1415" s="18">
        <f>[1]!b_dq_cleanprice($A1415,日期设置!B$2)</f>
        <v>100</v>
      </c>
      <c r="G1415" s="18" t="str">
        <f t="shared" si="45"/>
        <v>6.87 + 0</v>
      </c>
      <c r="H1415" s="27">
        <f>[1]!b_dq_pctchange($A1415,日期设置!$B$2,1)/100</f>
        <v>0</v>
      </c>
      <c r="I1415" s="26">
        <f>[1]!b_pq_pctchange(A1415,日期设置!$B$4,日期设置!$B$2,1)</f>
        <v>0</v>
      </c>
      <c r="J1415" s="26">
        <f>[1]!b_pq_pctchange(A1415,日期设置!$C$4,日期设置!$B$2,1)</f>
        <v>0</v>
      </c>
      <c r="K1415" s="52">
        <f>[1]!b_dq_amount($A1415,日期设置!B$2,2,10000)</f>
        <v>0</v>
      </c>
      <c r="L1415" s="26">
        <f>[1]!b_info_latestpar(A1415,日期设置!$B$2)</f>
        <v>100</v>
      </c>
      <c r="M1415" s="6">
        <f>[1]!b_info_outstandingbalance($A1415,日期设置!B$2)</f>
        <v>5</v>
      </c>
      <c r="N1415" s="7" t="str">
        <f>[1]!b_info_latestissurercreditrating2(A1415,日期设置!$B$2,"102","1")</f>
        <v>AA</v>
      </c>
      <c r="O1415" s="43">
        <v>6.8</v>
      </c>
      <c r="P1415" s="9">
        <f>[1]!b_info_repurchasedate(A1415)</f>
        <v>0</v>
      </c>
      <c r="Q1415" s="31" t="s">
        <v>23436</v>
      </c>
      <c r="R1415" s="2" t="str">
        <f>IF((--IF(P1415=0,Q1415,P1415))&gt;(--日期设置!$B$2),IF(P1415=0,Q1415,P1415),Q1415)</f>
        <v>2028-02-05</v>
      </c>
      <c r="S1415" s="2" t="s">
        <v>23086</v>
      </c>
      <c r="T1415" s="8">
        <f>[1]!b_anal_ptmyear($A1415,日期设置!$B$2)</f>
        <v>6.8767123287671232</v>
      </c>
      <c r="U1415" s="8">
        <f>[1]!b_anal_termifexercise($A1415,日期设置!B$2)</f>
        <v>0</v>
      </c>
      <c r="V1415" s="10">
        <f>[1]!b_dq_dirtyprice(A1415,日期设置!$B$2)</f>
        <v>100.83839999999999</v>
      </c>
      <c r="W1415" s="11">
        <f>IF(U1415=0,ROUNDUP((Q1415-日期设置!$B$2)/365,0),ROUNDUP((R1415-日期设置!$B$2)/365,0))</f>
        <v>7</v>
      </c>
      <c r="X1415" s="18">
        <f>_xlfn.IFNA(VLOOKUP(A1415,过往入选债券!A:D,4,0),2)</f>
        <v>2</v>
      </c>
      <c r="Y1415">
        <f>_xlfn.IFNA(VLOOKUP(C1415,[2]Sheet1!$A:$A,1,0),3)</f>
        <v>3</v>
      </c>
    </row>
    <row r="1416" spans="1:25" hidden="1" x14ac:dyDescent="0.2">
      <c r="A1416" s="21" t="s">
        <v>3703</v>
      </c>
      <c r="B1416" s="21" t="s">
        <v>3704</v>
      </c>
      <c r="C1416" s="37" t="s">
        <v>3705</v>
      </c>
      <c r="D1416" s="26" t="str">
        <f>[1]!b_calc_yield(A1416,日期设置!$B$2,F1416,1,R1416,1,O1416,L1416,S1416,)</f>
        <v>Fetching...</v>
      </c>
      <c r="E1416" s="26">
        <f t="shared" si="44"/>
        <v>11.48165327994921</v>
      </c>
      <c r="F1416" s="18">
        <f>[1]!b_dq_cleanprice($A1416,日期设置!B$2)</f>
        <v>100.4046</v>
      </c>
      <c r="G1416" s="18" t="str">
        <f t="shared" si="45"/>
        <v>1.71 + 0</v>
      </c>
      <c r="H1416" s="27">
        <f>[1]!b_dq_pctchange($A1416,日期设置!$B$2,1)/100</f>
        <v>0</v>
      </c>
      <c r="I1416" s="26">
        <f>[1]!b_pq_pctchange(A1416,日期设置!$B$4,日期设置!$B$2,1)</f>
        <v>0</v>
      </c>
      <c r="J1416" s="26">
        <f>[1]!b_pq_pctchange(A1416,日期设置!$C$4,日期设置!$B$2,1)</f>
        <v>0</v>
      </c>
      <c r="K1416" s="52">
        <f>[1]!b_dq_amount($A1416,日期设置!B$2,2,10000)</f>
        <v>0</v>
      </c>
      <c r="L1416" s="26">
        <f>[1]!b_info_latestpar(A1416,日期设置!$B$2)</f>
        <v>100</v>
      </c>
      <c r="M1416" s="6">
        <f>[1]!b_info_outstandingbalance($A1416,日期设置!B$2)</f>
        <v>5</v>
      </c>
      <c r="N1416" s="7">
        <f>[1]!b_info_latestissurercreditrating2(A1416,日期设置!$B$2,"102","1")</f>
        <v>0</v>
      </c>
      <c r="O1416" s="8">
        <v>7.08</v>
      </c>
      <c r="P1416" s="9">
        <f>[1]!b_info_repurchasedate(A1416)</f>
        <v>0</v>
      </c>
      <c r="Q1416" s="8" t="s">
        <v>16767</v>
      </c>
      <c r="R1416" s="2" t="str">
        <f>IF((--IF(P1416=0,Q1416,P1416))&gt;(--日期设置!$B$2),IF(P1416=0,Q1416,P1416),Q1416)</f>
        <v>2022-12-09</v>
      </c>
      <c r="S1416" s="2" t="s">
        <v>18477</v>
      </c>
      <c r="T1416" s="8">
        <f>[1]!b_anal_ptmyear($A1416,日期设置!$B$2)</f>
        <v>1.7178082191780821</v>
      </c>
      <c r="U1416" s="8">
        <f>[1]!b_anal_termifexercise($A1416,日期设置!B$2)</f>
        <v>0</v>
      </c>
      <c r="V1416" s="10">
        <f>[1]!b_dq_dirtyprice(A1416,日期设置!$B$2)</f>
        <v>102.4025</v>
      </c>
      <c r="W1416" s="11">
        <f>IF(U1416=0,ROUNDUP((Q1416-日期设置!$B$2)/365,0),ROUNDUP((R1416-日期设置!$B$2)/365,0))</f>
        <v>2</v>
      </c>
      <c r="X1416" s="18">
        <f>_xlfn.IFNA(VLOOKUP(A1416,过往入选债券!A:D,4,0),2)</f>
        <v>2</v>
      </c>
      <c r="Y1416">
        <f>_xlfn.IFNA(VLOOKUP(C1416,[2]Sheet1!$A:$A,1,0),3)</f>
        <v>3</v>
      </c>
    </row>
    <row r="1417" spans="1:25" hidden="1" x14ac:dyDescent="0.2">
      <c r="A1417" s="28" t="s">
        <v>21777</v>
      </c>
      <c r="B1417" s="28" t="s">
        <v>21949</v>
      </c>
      <c r="C1417" s="39" t="s">
        <v>565</v>
      </c>
      <c r="D1417" s="26" t="str">
        <f>[1]!b_calc_yield(A1417,日期设置!$B$2,F1417,1,R1417,1,O1417,L1417,S1417,)</f>
        <v>Fetching...</v>
      </c>
      <c r="E1417" s="26">
        <f t="shared" si="44"/>
        <v>44.609617715266012</v>
      </c>
      <c r="F1417" s="18">
        <f>[1]!b_dq_cleanprice($A1417,日期设置!B$2)</f>
        <v>100</v>
      </c>
      <c r="G1417" s="18" t="str">
        <f t="shared" si="45"/>
        <v>6.69 + 0</v>
      </c>
      <c r="H1417" s="27">
        <f>[1]!b_dq_pctchange($A1417,日期设置!$B$2,1)/100</f>
        <v>0</v>
      </c>
      <c r="I1417" s="26">
        <f>[1]!b_pq_pctchange(A1417,日期设置!$B$4,日期设置!$B$2,1)</f>
        <v>0</v>
      </c>
      <c r="J1417" s="26">
        <f>[1]!b_pq_pctchange(A1417,日期设置!$C$4,日期设置!$B$2,1)</f>
        <v>0</v>
      </c>
      <c r="K1417" s="52">
        <f>[1]!b_dq_amount($A1417,日期设置!B$2,2,10000)</f>
        <v>0</v>
      </c>
      <c r="L1417" s="26">
        <f>[1]!b_info_latestpar(A1417,日期设置!$B$2)</f>
        <v>100</v>
      </c>
      <c r="M1417" s="6">
        <f>[1]!b_info_outstandingbalance($A1417,日期设置!B$2)</f>
        <v>9</v>
      </c>
      <c r="N1417" s="7" t="str">
        <f>[1]!b_info_latestissurercreditrating2(A1417,日期设置!$B$2,"102","1")</f>
        <v>AA</v>
      </c>
      <c r="O1417" s="43">
        <v>6.8</v>
      </c>
      <c r="P1417" s="9">
        <f>[1]!b_info_repurchasedate(A1417)</f>
        <v>0</v>
      </c>
      <c r="Q1417" s="31" t="s">
        <v>22166</v>
      </c>
      <c r="R1417" s="2" t="str">
        <f>IF((--IF(P1417=0,Q1417,P1417))&gt;(--日期设置!$B$2),IF(P1417=0,Q1417,P1417),Q1417)</f>
        <v>2027-12-01</v>
      </c>
      <c r="S1417" s="31" t="s">
        <v>16497</v>
      </c>
      <c r="T1417" s="8">
        <f>[1]!b_anal_ptmyear($A1417,日期设置!$B$2)</f>
        <v>6.6958904109589046</v>
      </c>
      <c r="U1417" s="8">
        <f>[1]!b_anal_termifexercise($A1417,日期设置!B$2)</f>
        <v>0</v>
      </c>
      <c r="V1417" s="10">
        <f>[1]!b_dq_dirtyprice(A1417,日期设置!$B$2)</f>
        <v>102.06789999999999</v>
      </c>
      <c r="W1417" s="11">
        <f>IF(U1417=0,ROUNDUP((Q1417-日期设置!$B$2)/365,0),ROUNDUP((R1417-日期设置!$B$2)/365,0))</f>
        <v>7</v>
      </c>
      <c r="X1417" s="18">
        <f>_xlfn.IFNA(VLOOKUP(A1417,过往入选债券!A:D,4,0),2)</f>
        <v>2</v>
      </c>
      <c r="Y1417">
        <f>_xlfn.IFNA(VLOOKUP(C1417,[2]Sheet1!$A:$A,1,0),3)</f>
        <v>3</v>
      </c>
    </row>
    <row r="1418" spans="1:25" hidden="1" x14ac:dyDescent="0.2">
      <c r="A1418" s="28" t="s">
        <v>22546</v>
      </c>
      <c r="B1418" s="28" t="s">
        <v>22547</v>
      </c>
      <c r="C1418" s="39" t="s">
        <v>11520</v>
      </c>
      <c r="D1418" s="26">
        <f>[1]!b_calc_yield(A1418,日期设置!$B$2,F1418,1,R1418,1,O1418,L1418,S1418,)</f>
        <v>6.7903386661300829</v>
      </c>
      <c r="E1418" s="26">
        <f t="shared" si="44"/>
        <v>32.885884742320393</v>
      </c>
      <c r="F1418" s="18">
        <f>[1]!b_dq_cleanprice($A1418,日期设置!B$2)</f>
        <v>100</v>
      </c>
      <c r="G1418" s="18" t="str">
        <f t="shared" si="45"/>
        <v>6.87 + 4.87</v>
      </c>
      <c r="H1418" s="27">
        <f>[1]!b_dq_pctchange($A1418,日期设置!$B$2,1)/100</f>
        <v>0</v>
      </c>
      <c r="I1418" s="26">
        <f>[1]!b_pq_pctchange(A1418,日期设置!$B$4,日期设置!$B$2,1)</f>
        <v>0</v>
      </c>
      <c r="J1418" s="26">
        <f>[1]!b_pq_pctchange(A1418,日期设置!$C$4,日期设置!$B$2,1)</f>
        <v>0</v>
      </c>
      <c r="K1418" s="52">
        <f>[1]!b_dq_amount($A1418,日期设置!B$2,2,10000)</f>
        <v>0</v>
      </c>
      <c r="L1418" s="26">
        <f>[1]!b_info_latestpar(A1418,日期设置!$B$2)</f>
        <v>100</v>
      </c>
      <c r="M1418" s="6">
        <f>[1]!b_info_outstandingbalance($A1418,日期设置!B$2)</f>
        <v>10</v>
      </c>
      <c r="N1418" s="7" t="str">
        <f>[1]!b_info_latestissurercreditrating2(A1418,日期设置!$B$2,"102","1")</f>
        <v>AA</v>
      </c>
      <c r="O1418" s="43">
        <v>6.8</v>
      </c>
      <c r="P1418" s="9" t="str">
        <f>[1]!b_info_repurchasedate(A1418)</f>
        <v>2026-02-05</v>
      </c>
      <c r="Q1418" s="31" t="s">
        <v>23436</v>
      </c>
      <c r="R1418" s="2" t="str">
        <f>IF((--IF(P1418=0,Q1418,P1418))&gt;(--日期设置!$B$2),IF(P1418=0,Q1418,P1418),Q1418)</f>
        <v>2026-02-05</v>
      </c>
      <c r="S1418" s="2" t="s">
        <v>23215</v>
      </c>
      <c r="T1418" s="8">
        <f>[1]!b_anal_ptmyear($A1418,日期设置!$B$2)</f>
        <v>6.8767123287671232</v>
      </c>
      <c r="U1418" s="8">
        <f>[1]!b_anal_termifexercise($A1418,日期设置!B$2)</f>
        <v>4.8794520547945206</v>
      </c>
      <c r="V1418" s="10">
        <f>[1]!b_dq_dirtyprice(A1418,日期设置!$B$2)</f>
        <v>100.83839999999999</v>
      </c>
      <c r="W1418" s="11">
        <f>IF(U1418=0,ROUNDUP((Q1418-日期设置!$B$2)/365,0),ROUNDUP((R1418-日期设置!$B$2)/365,0))</f>
        <v>5</v>
      </c>
      <c r="X1418" s="18">
        <f>_xlfn.IFNA(VLOOKUP(A1418,过往入选债券!A:D,4,0),2)</f>
        <v>2</v>
      </c>
      <c r="Y1418">
        <f>_xlfn.IFNA(VLOOKUP(C1418,[2]Sheet1!$A:$A,1,0),3)</f>
        <v>3</v>
      </c>
    </row>
    <row r="1419" spans="1:25" hidden="1" x14ac:dyDescent="0.2">
      <c r="A1419" s="28" t="s">
        <v>21610</v>
      </c>
      <c r="B1419" s="28" t="s">
        <v>21611</v>
      </c>
      <c r="C1419" s="39" t="s">
        <v>13158</v>
      </c>
      <c r="D1419" s="26" t="str">
        <f>[1]!b_calc_yield(A1419,日期设置!$B$2,F1419,1,R1419,1,O1419,L1419,S1419,)</f>
        <v>Fetching...</v>
      </c>
      <c r="E1419" s="26">
        <f t="shared" si="44"/>
        <v>43.872830454252146</v>
      </c>
      <c r="F1419" s="18">
        <f>[1]!b_dq_cleanprice($A1419,日期设置!B$2)</f>
        <v>100.001</v>
      </c>
      <c r="G1419" s="18" t="str">
        <f t="shared" si="45"/>
        <v>6.61 + 0</v>
      </c>
      <c r="H1419" s="27">
        <f>[1]!b_dq_pctchange($A1419,日期设置!$B$2,1)/100</f>
        <v>0</v>
      </c>
      <c r="I1419" s="26">
        <f>[1]!b_pq_pctchange(A1419,日期设置!$B$4,日期设置!$B$2,1)</f>
        <v>0</v>
      </c>
      <c r="J1419" s="26">
        <f>[1]!b_pq_pctchange(A1419,日期设置!$C$4,日期设置!$B$2,1)</f>
        <v>0</v>
      </c>
      <c r="K1419" s="52">
        <f>[1]!b_dq_amount($A1419,日期设置!B$2,2,10000)</f>
        <v>0</v>
      </c>
      <c r="L1419" s="26">
        <f>[1]!b_info_latestpar(A1419,日期设置!$B$2)</f>
        <v>100</v>
      </c>
      <c r="M1419" s="6">
        <f>[1]!b_info_outstandingbalance($A1419,日期设置!B$2)</f>
        <v>7</v>
      </c>
      <c r="N1419" s="7" t="str">
        <f>[1]!b_info_latestissurercreditrating2(A1419,日期设置!$B$2,"102","1")</f>
        <v>AA</v>
      </c>
      <c r="O1419" s="43">
        <v>6.8</v>
      </c>
      <c r="P1419" s="9">
        <f>[1]!b_info_repurchasedate(A1419)</f>
        <v>0</v>
      </c>
      <c r="Q1419" s="31" t="s">
        <v>21740</v>
      </c>
      <c r="R1419" s="2" t="str">
        <f>IF((--IF(P1419=0,Q1419,P1419))&gt;(--日期设置!$B$2),IF(P1419=0,Q1419,P1419),Q1419)</f>
        <v>2027-11-03</v>
      </c>
      <c r="S1419" s="31" t="s">
        <v>21680</v>
      </c>
      <c r="T1419" s="8">
        <f>[1]!b_anal_ptmyear($A1419,日期设置!$B$2)</f>
        <v>6.6191780821917812</v>
      </c>
      <c r="U1419" s="8">
        <f>[1]!b_anal_termifexercise($A1419,日期设置!B$2)</f>
        <v>0</v>
      </c>
      <c r="V1419" s="10">
        <f>[1]!b_dq_dirtyprice(A1419,日期设置!$B$2)</f>
        <v>102.59059999999999</v>
      </c>
      <c r="W1419" s="11">
        <f>IF(U1419=0,ROUNDUP((Q1419-日期设置!$B$2)/365,0),ROUNDUP((R1419-日期设置!$B$2)/365,0))</f>
        <v>7</v>
      </c>
      <c r="X1419" s="18">
        <f>_xlfn.IFNA(VLOOKUP(A1419,过往入选债券!A:D,4,0),2)</f>
        <v>2</v>
      </c>
      <c r="Y1419">
        <f>_xlfn.IFNA(VLOOKUP(C1419,[2]Sheet1!$A:$A,1,0),3)</f>
        <v>3</v>
      </c>
    </row>
    <row r="1420" spans="1:25" hidden="1" x14ac:dyDescent="0.2">
      <c r="A1420" s="21" t="s">
        <v>1822</v>
      </c>
      <c r="B1420" s="21" t="s">
        <v>1823</v>
      </c>
      <c r="C1420" s="37" t="s">
        <v>175</v>
      </c>
      <c r="D1420" s="26" t="str">
        <f>[1]!b_calc_yield(A1420,日期设置!$B$2,F1420,1,R1420,1,O1420,L1420,S1420,)</f>
        <v>Fetching...</v>
      </c>
      <c r="E1420" s="26">
        <f t="shared" si="44"/>
        <v>13.426643390966753</v>
      </c>
      <c r="F1420" s="18">
        <f>[1]!b_dq_cleanprice($A1420,日期设置!B$2)</f>
        <v>100</v>
      </c>
      <c r="G1420" s="18" t="str">
        <f t="shared" si="45"/>
        <v>2.09 + 0</v>
      </c>
      <c r="H1420" s="27">
        <f>[1]!b_dq_pctchange($A1420,日期设置!$B$2,1)/100</f>
        <v>0</v>
      </c>
      <c r="I1420" s="26">
        <f>[1]!b_pq_pctchange(A1420,日期设置!$B$4,日期设置!$B$2,1)</f>
        <v>0</v>
      </c>
      <c r="J1420" s="26">
        <f>[1]!b_pq_pctchange(A1420,日期设置!$C$4,日期设置!$B$2,1)</f>
        <v>0</v>
      </c>
      <c r="K1420" s="52">
        <f>[1]!b_dq_amount($A1420,日期设置!B$2,2,10000)</f>
        <v>0</v>
      </c>
      <c r="L1420" s="26">
        <f>[1]!b_info_latestpar(A1420,日期设置!$B$2)</f>
        <v>100</v>
      </c>
      <c r="M1420" s="6">
        <f>[1]!b_info_outstandingbalance($A1420,日期设置!B$2)</f>
        <v>7</v>
      </c>
      <c r="N1420" s="7">
        <f>[1]!b_info_latestissurercreditrating2(A1420,日期设置!$B$2,"102","1")</f>
        <v>0</v>
      </c>
      <c r="O1420" s="8">
        <v>6.8</v>
      </c>
      <c r="P1420" s="9">
        <f>[1]!b_info_repurchasedate(A1420)</f>
        <v>0</v>
      </c>
      <c r="Q1420" s="8" t="s">
        <v>17269</v>
      </c>
      <c r="R1420" s="2" t="str">
        <f>IF((--IF(P1420=0,Q1420,P1420))&gt;(--日期设置!$B$2),IF(P1420=0,Q1420,P1420),Q1420)</f>
        <v>2023-04-26</v>
      </c>
      <c r="S1420" s="2" t="s">
        <v>18010</v>
      </c>
      <c r="T1420" s="8">
        <f>[1]!b_anal_ptmyear($A1420,日期设置!$B$2)</f>
        <v>2.095890410958904</v>
      </c>
      <c r="U1420" s="8">
        <f>[1]!b_anal_termifexercise($A1420,日期设置!B$2)</f>
        <v>0</v>
      </c>
      <c r="V1420" s="10">
        <f>[1]!b_dq_dirtyprice(A1420,日期设置!$B$2)</f>
        <v>106.14790000000001</v>
      </c>
      <c r="W1420" s="11">
        <f>IF(U1420=0,ROUNDUP((Q1420-日期设置!$B$2)/365,0),ROUNDUP((R1420-日期设置!$B$2)/365,0))</f>
        <v>3</v>
      </c>
      <c r="X1420" s="18">
        <f>_xlfn.IFNA(VLOOKUP(A1420,过往入选债券!A:D,4,0),2)</f>
        <v>2</v>
      </c>
      <c r="Y1420">
        <f>_xlfn.IFNA(VLOOKUP(C1420,[2]Sheet1!$A:$A,1,0),3)</f>
        <v>3</v>
      </c>
    </row>
    <row r="1421" spans="1:25" hidden="1" x14ac:dyDescent="0.2">
      <c r="A1421" s="21" t="s">
        <v>10848</v>
      </c>
      <c r="B1421" s="21" t="s">
        <v>10849</v>
      </c>
      <c r="C1421" s="37" t="s">
        <v>1982</v>
      </c>
      <c r="D1421" s="26" t="str">
        <f>[1]!b_calc_yield(A1421,日期设置!$B$2,F1421,1,R1421,1,O1421,L1421,S1421,)</f>
        <v>Fetching...</v>
      </c>
      <c r="E1421" s="26">
        <f t="shared" si="44"/>
        <v>13.703512250872008</v>
      </c>
      <c r="F1421" s="18">
        <f>[1]!b_dq_cleanprice($A1421,日期设置!B$2)</f>
        <v>97.721699999999998</v>
      </c>
      <c r="G1421" s="18" t="str">
        <f t="shared" si="45"/>
        <v>2.10 + 2.10</v>
      </c>
      <c r="H1421" s="27">
        <f>[1]!b_dq_pctchange($A1421,日期设置!$B$2,1)/100</f>
        <v>0</v>
      </c>
      <c r="I1421" s="26">
        <f>[1]!b_pq_pctchange(A1421,日期设置!$B$4,日期设置!$B$2,1)</f>
        <v>0</v>
      </c>
      <c r="J1421" s="26">
        <f>[1]!b_pq_pctchange(A1421,日期设置!$C$4,日期设置!$B$2,1)</f>
        <v>0</v>
      </c>
      <c r="K1421" s="52">
        <f>[1]!b_dq_amount($A1421,日期设置!B$2,2,10000)</f>
        <v>0</v>
      </c>
      <c r="L1421" s="26">
        <f>[1]!b_info_latestpar(A1421,日期设置!$B$2)</f>
        <v>100</v>
      </c>
      <c r="M1421" s="6">
        <f>[1]!b_info_outstandingbalance($A1421,日期设置!B$2)</f>
        <v>5</v>
      </c>
      <c r="N1421" s="7" t="str">
        <f>[1]!b_info_latestissurercreditrating2(A1421,日期设置!$B$2,"102","1")</f>
        <v>AAA</v>
      </c>
      <c r="O1421" s="8">
        <v>5.6</v>
      </c>
      <c r="P1421" s="9">
        <f>[1]!b_info_repurchasedate(A1421)</f>
        <v>0</v>
      </c>
      <c r="Q1421" s="8" t="s">
        <v>16057</v>
      </c>
      <c r="R1421" s="2" t="str">
        <f>IF((--IF(P1421=0,Q1421,P1421))&gt;(--日期设置!$B$2),IF(P1421=0,Q1421,P1421),Q1421)</f>
        <v>2023-04-30</v>
      </c>
      <c r="S1421" s="2" t="s">
        <v>17843</v>
      </c>
      <c r="T1421" s="8">
        <f>[1]!b_anal_ptmyear($A1421,日期设置!$B$2)</f>
        <v>2.106849315068493</v>
      </c>
      <c r="U1421" s="8">
        <f>[1]!b_anal_termifexercise($A1421,日期设置!B$2)</f>
        <v>2.106849315068493</v>
      </c>
      <c r="V1421" s="10">
        <f>[1]!b_dq_dirtyprice(A1421,日期设置!$B$2)</f>
        <v>102.72329999999999</v>
      </c>
      <c r="W1421" s="11">
        <f>IF(U1421=0,ROUNDUP((Q1421-日期设置!$B$2)/365,0),ROUNDUP((R1421-日期设置!$B$2)/365,0))</f>
        <v>3</v>
      </c>
      <c r="X1421" s="18">
        <f>_xlfn.IFNA(VLOOKUP(A1421,过往入选债券!A:D,4,0),2)</f>
        <v>2</v>
      </c>
      <c r="Y1421">
        <f>_xlfn.IFNA(VLOOKUP(C1421,[2]Sheet1!$A:$A,1,0),3)</f>
        <v>3</v>
      </c>
    </row>
    <row r="1422" spans="1:25" hidden="1" x14ac:dyDescent="0.2">
      <c r="A1422" s="21" t="s">
        <v>14268</v>
      </c>
      <c r="B1422" s="21" t="s">
        <v>14269</v>
      </c>
      <c r="C1422" s="37" t="s">
        <v>14270</v>
      </c>
      <c r="D1422" s="26" t="str">
        <f>[1]!b_calc_yield(A1422,日期设置!$B$2,F1422,1,R1422,1,O1422,L1422,S1422,)</f>
        <v>Fetching...</v>
      </c>
      <c r="E1422" s="26">
        <f t="shared" si="44"/>
        <v>31.93113005182331</v>
      </c>
      <c r="F1422" s="18">
        <f>[1]!b_dq_cleanprice($A1422,日期设置!B$2)</f>
        <v>81.875799999999998</v>
      </c>
      <c r="G1422" s="18" t="str">
        <f t="shared" si="45"/>
        <v>3.61 + 0</v>
      </c>
      <c r="H1422" s="27">
        <f>[1]!b_dq_pctchange($A1422,日期设置!$B$2,1)/100</f>
        <v>0</v>
      </c>
      <c r="I1422" s="26">
        <f>[1]!b_pq_pctchange(A1422,日期设置!$B$4,日期设置!$B$2,1)</f>
        <v>0</v>
      </c>
      <c r="J1422" s="26">
        <f>[1]!b_pq_pctchange(A1422,日期设置!$C$4,日期设置!$B$2,1)</f>
        <v>0</v>
      </c>
      <c r="K1422" s="52">
        <f>[1]!b_dq_amount($A1422,日期设置!B$2,2,10000)</f>
        <v>0</v>
      </c>
      <c r="L1422" s="26">
        <f>[1]!b_info_latestpar(A1422,日期设置!$B$2)</f>
        <v>80</v>
      </c>
      <c r="M1422" s="6">
        <f>[1]!b_info_outstandingbalance($A1422,日期设置!B$2)</f>
        <v>12</v>
      </c>
      <c r="N1422" s="7" t="str">
        <f>[1]!b_info_latestissurercreditrating2(A1422,日期设置!$B$2,"102","1")</f>
        <v>AA</v>
      </c>
      <c r="O1422" s="8">
        <v>7.8</v>
      </c>
      <c r="P1422" s="9">
        <f>[1]!b_info_repurchasedate(A1422)</f>
        <v>0</v>
      </c>
      <c r="Q1422" s="8" t="s">
        <v>16006</v>
      </c>
      <c r="R1422" s="2" t="str">
        <f>IF((--IF(P1422=0,Q1422,P1422))&gt;(--日期设置!$B$2),IF(P1422=0,Q1422,P1422),Q1422)</f>
        <v>2024-11-01</v>
      </c>
      <c r="S1422" s="2" t="s">
        <v>17795</v>
      </c>
      <c r="T1422" s="8">
        <f>[1]!b_anal_ptmyear($A1422,日期设置!$B$2)</f>
        <v>3.6136986301369864</v>
      </c>
      <c r="U1422" s="8">
        <f>[1]!b_anal_termifexercise($A1422,日期设置!B$2)</f>
        <v>0</v>
      </c>
      <c r="V1422" s="10">
        <f>[1]!b_dq_dirtyprice(A1422,日期设置!$B$2)</f>
        <v>84.2864</v>
      </c>
      <c r="W1422" s="11">
        <f>IF(U1422=0,ROUNDUP((Q1422-日期设置!$B$2)/365,0),ROUNDUP((R1422-日期设置!$B$2)/365,0))</f>
        <v>4</v>
      </c>
      <c r="X1422" s="18">
        <f>_xlfn.IFNA(VLOOKUP(A1422,过往入选债券!A:D,4,0),2)</f>
        <v>2</v>
      </c>
      <c r="Y1422">
        <f>_xlfn.IFNA(VLOOKUP(C1422,[2]Sheet1!$A:$A,1,0),3)</f>
        <v>3</v>
      </c>
    </row>
    <row r="1423" spans="1:25" hidden="1" x14ac:dyDescent="0.2">
      <c r="A1423" s="21" t="s">
        <v>2920</v>
      </c>
      <c r="B1423" s="21" t="s">
        <v>2921</v>
      </c>
      <c r="C1423" s="37" t="s">
        <v>2169</v>
      </c>
      <c r="D1423" s="26" t="str">
        <f>[1]!b_calc_yield(A1423,日期设置!$B$2,F1423,1,R1423,1,O1423,L1423,S1423,)</f>
        <v>Fetching...</v>
      </c>
      <c r="E1423" s="26">
        <f t="shared" si="44"/>
        <v>6.8516755772435989</v>
      </c>
      <c r="F1423" s="18">
        <f>[1]!b_dq_cleanprice($A1423,日期设置!B$2)</f>
        <v>100</v>
      </c>
      <c r="G1423" s="18" t="str">
        <f t="shared" si="45"/>
        <v>1.07 + 0</v>
      </c>
      <c r="H1423" s="27">
        <f>[1]!b_dq_pctchange($A1423,日期设置!$B$2,1)/100</f>
        <v>0</v>
      </c>
      <c r="I1423" s="26">
        <f>[1]!b_pq_pctchange(A1423,日期设置!$B$4,日期设置!$B$2,1)</f>
        <v>0</v>
      </c>
      <c r="J1423" s="26">
        <f>[1]!b_pq_pctchange(A1423,日期设置!$C$4,日期设置!$B$2,1)</f>
        <v>0</v>
      </c>
      <c r="K1423" s="52">
        <f>[1]!b_dq_amount($A1423,日期设置!B$2,2,10000)</f>
        <v>0</v>
      </c>
      <c r="L1423" s="26">
        <f>[1]!b_info_latestpar(A1423,日期设置!$B$2)</f>
        <v>100</v>
      </c>
      <c r="M1423" s="6">
        <f>[1]!b_info_outstandingbalance($A1423,日期设置!B$2)</f>
        <v>2</v>
      </c>
      <c r="N1423" s="7">
        <f>[1]!b_info_latestissurercreditrating2(A1423,日期设置!$B$2,"102","1")</f>
        <v>0</v>
      </c>
      <c r="O1423" s="8">
        <v>6.8</v>
      </c>
      <c r="P1423" s="9">
        <f>[1]!b_info_repurchasedate(A1423)</f>
        <v>0</v>
      </c>
      <c r="Q1423" s="8" t="s">
        <v>16935</v>
      </c>
      <c r="R1423" s="2" t="str">
        <f>IF((--IF(P1423=0,Q1423,P1423))&gt;(--日期设置!$B$2),IF(P1423=0,Q1423,P1423),Q1423)</f>
        <v>2022-04-17</v>
      </c>
      <c r="S1423" s="2" t="s">
        <v>18728</v>
      </c>
      <c r="T1423" s="8">
        <f>[1]!b_anal_ptmyear($A1423,日期设置!$B$2)</f>
        <v>1.0712328767123287</v>
      </c>
      <c r="U1423" s="8">
        <f>[1]!b_anal_termifexercise($A1423,日期设置!B$2)</f>
        <v>0</v>
      </c>
      <c r="V1423" s="10">
        <f>[1]!b_dq_dirtyprice(A1423,日期设置!$B$2)</f>
        <v>106.3156</v>
      </c>
      <c r="W1423" s="11">
        <f>IF(U1423=0,ROUNDUP((Q1423-日期设置!$B$2)/365,0),ROUNDUP((R1423-日期设置!$B$2)/365,0))</f>
        <v>2</v>
      </c>
      <c r="X1423" s="18">
        <f>_xlfn.IFNA(VLOOKUP(A1423,过往入选债券!A:D,4,0),2)</f>
        <v>2</v>
      </c>
      <c r="Y1423">
        <f>_xlfn.IFNA(VLOOKUP(C1423,[2]Sheet1!$A:$A,1,0),3)</f>
        <v>3</v>
      </c>
    </row>
    <row r="1424" spans="1:25" hidden="1" x14ac:dyDescent="0.2">
      <c r="A1424" s="21" t="s">
        <v>7302</v>
      </c>
      <c r="B1424" s="21" t="s">
        <v>7303</v>
      </c>
      <c r="C1424" s="37" t="s">
        <v>7304</v>
      </c>
      <c r="D1424" s="26" t="str">
        <f>[1]!b_calc_yield(A1424,日期设置!$B$2,F1424,1,R1424,1,O1424,L1424,S1424,)</f>
        <v>Fetching...</v>
      </c>
      <c r="E1424" s="26">
        <f t="shared" si="44"/>
        <v>4.7583779690135275</v>
      </c>
      <c r="F1424" s="18">
        <f>[1]!b_dq_cleanprice($A1424,日期设置!B$2)</f>
        <v>99.819800000000001</v>
      </c>
      <c r="G1424" s="18" t="str">
        <f t="shared" si="45"/>
        <v>0.70 + 0</v>
      </c>
      <c r="H1424" s="27">
        <f>[1]!b_dq_pctchange($A1424,日期设置!$B$2,1)/100</f>
        <v>0</v>
      </c>
      <c r="I1424" s="26">
        <f>[1]!b_pq_pctchange(A1424,日期设置!$B$4,日期设置!$B$2,1)</f>
        <v>0</v>
      </c>
      <c r="J1424" s="26">
        <f>[1]!b_pq_pctchange(A1424,日期设置!$C$4,日期设置!$B$2,1)</f>
        <v>0</v>
      </c>
      <c r="K1424" s="52">
        <f>[1]!b_dq_amount($A1424,日期设置!B$2,2,10000)</f>
        <v>0</v>
      </c>
      <c r="L1424" s="26">
        <f>[1]!b_info_latestpar(A1424,日期设置!$B$2)</f>
        <v>100</v>
      </c>
      <c r="M1424" s="6">
        <f>[1]!b_info_outstandingbalance($A1424,日期设置!B$2)</f>
        <v>4</v>
      </c>
      <c r="N1424" s="7" t="str">
        <f>[1]!b_info_latestissurercreditrating2(A1424,日期设置!$B$2,"102","1")</f>
        <v>AA</v>
      </c>
      <c r="O1424" s="8">
        <v>6.65</v>
      </c>
      <c r="P1424" s="9">
        <f>[1]!b_info_repurchasedate(A1424)</f>
        <v>0</v>
      </c>
      <c r="Q1424" s="8" t="s">
        <v>15981</v>
      </c>
      <c r="R1424" s="2" t="str">
        <f>IF((--IF(P1424=0,Q1424,P1424))&gt;(--日期设置!$B$2),IF(P1424=0,Q1424,P1424),Q1424)</f>
        <v>2021-12-03</v>
      </c>
      <c r="S1424" s="2" t="s">
        <v>17769</v>
      </c>
      <c r="T1424" s="8">
        <f>[1]!b_anal_ptmyear($A1424,日期设置!$B$2)</f>
        <v>0.70136986301369864</v>
      </c>
      <c r="U1424" s="8">
        <f>[1]!b_anal_termifexercise($A1424,日期设置!B$2)</f>
        <v>0</v>
      </c>
      <c r="V1424" s="10">
        <f>[1]!b_dq_dirtyprice(A1424,日期设置!$B$2)</f>
        <v>101.8057</v>
      </c>
      <c r="W1424" s="11">
        <f>IF(U1424=0,ROUNDUP((Q1424-日期设置!$B$2)/365,0),ROUNDUP((R1424-日期设置!$B$2)/365,0))</f>
        <v>1</v>
      </c>
      <c r="X1424" s="18">
        <f>_xlfn.IFNA(VLOOKUP(A1424,过往入选债券!A:D,4,0),2)</f>
        <v>2</v>
      </c>
      <c r="Y1424">
        <f>_xlfn.IFNA(VLOOKUP(C1424,[2]Sheet1!$A:$A,1,0),3)</f>
        <v>3</v>
      </c>
    </row>
    <row r="1425" spans="1:25" hidden="1" x14ac:dyDescent="0.2">
      <c r="A1425" s="21" t="s">
        <v>14148</v>
      </c>
      <c r="B1425" s="21" t="s">
        <v>14149</v>
      </c>
      <c r="C1425" s="37" t="s">
        <v>4795</v>
      </c>
      <c r="D1425" s="26" t="str">
        <f>[1]!b_calc_yield(A1425,日期设置!$B$2,F1425,1,R1425,1,O1425,L1425,S1425,)</f>
        <v>Fetching...</v>
      </c>
      <c r="E1425" s="26">
        <f t="shared" si="44"/>
        <v>30.68532996217197</v>
      </c>
      <c r="F1425" s="18">
        <f>[1]!b_dq_cleanprice($A1425,日期设置!B$2)</f>
        <v>79.316599999999994</v>
      </c>
      <c r="G1425" s="18" t="str">
        <f t="shared" si="45"/>
        <v>3.50 + 0</v>
      </c>
      <c r="H1425" s="27">
        <f>[1]!b_dq_pctchange($A1425,日期设置!$B$2,1)/100</f>
        <v>0</v>
      </c>
      <c r="I1425" s="26">
        <f>[1]!b_pq_pctchange(A1425,日期设置!$B$4,日期设置!$B$2,1)</f>
        <v>0</v>
      </c>
      <c r="J1425" s="26">
        <f>[1]!b_pq_pctchange(A1425,日期设置!$C$4,日期设置!$B$2,1)</f>
        <v>0</v>
      </c>
      <c r="K1425" s="52">
        <f>[1]!b_dq_amount($A1425,日期设置!B$2,2,10000)</f>
        <v>0</v>
      </c>
      <c r="L1425" s="26">
        <f>[1]!b_info_latestpar(A1425,日期设置!$B$2)</f>
        <v>80</v>
      </c>
      <c r="M1425" s="6">
        <f>[1]!b_info_outstandingbalance($A1425,日期设置!B$2)</f>
        <v>6.4</v>
      </c>
      <c r="N1425" s="7" t="str">
        <f>[1]!b_info_latestissurercreditrating2(A1425,日期设置!$B$2,"102","1")</f>
        <v>AA-</v>
      </c>
      <c r="O1425" s="8">
        <v>6.8</v>
      </c>
      <c r="P1425" s="9">
        <f>[1]!b_info_repurchasedate(A1425)</f>
        <v>0</v>
      </c>
      <c r="Q1425" s="8" t="s">
        <v>16778</v>
      </c>
      <c r="R1425" s="2" t="str">
        <f>IF((--IF(P1425=0,Q1425,P1425))&gt;(--日期设置!$B$2),IF(P1425=0,Q1425,P1425),Q1425)</f>
        <v>2024-09-21</v>
      </c>
      <c r="S1425" s="2" t="s">
        <v>18484</v>
      </c>
      <c r="T1425" s="8">
        <f>[1]!b_anal_ptmyear($A1425,日期设置!$B$2)</f>
        <v>3.5013698630136987</v>
      </c>
      <c r="U1425" s="8">
        <f>[1]!b_anal_termifexercise($A1425,日期设置!B$2)</f>
        <v>0</v>
      </c>
      <c r="V1425" s="10">
        <f>[1]!b_dq_dirtyprice(A1425,日期设置!$B$2)</f>
        <v>82.0291</v>
      </c>
      <c r="W1425" s="11">
        <f>IF(U1425=0,ROUNDUP((Q1425-日期设置!$B$2)/365,0),ROUNDUP((R1425-日期设置!$B$2)/365,0))</f>
        <v>4</v>
      </c>
      <c r="X1425" s="18">
        <f>_xlfn.IFNA(VLOOKUP(A1425,过往入选债券!A:D,4,0),2)</f>
        <v>2</v>
      </c>
      <c r="Y1425">
        <f>_xlfn.IFNA(VLOOKUP(C1425,[2]Sheet1!$A:$A,1,0),3)</f>
        <v>3</v>
      </c>
    </row>
    <row r="1426" spans="1:25" hidden="1" x14ac:dyDescent="0.2">
      <c r="A1426" s="21" t="s">
        <v>4466</v>
      </c>
      <c r="B1426" s="21" t="s">
        <v>4467</v>
      </c>
      <c r="C1426" s="37" t="s">
        <v>670</v>
      </c>
      <c r="D1426" s="26" t="str">
        <f>[1]!b_calc_yield(A1426,日期设置!$B$2,F1426,1,R1426,1,O1426,L1426,S1426,)</f>
        <v>Fetching...</v>
      </c>
      <c r="E1426" s="26">
        <f t="shared" si="44"/>
        <v>14.296127193670705</v>
      </c>
      <c r="F1426" s="18">
        <f>[1]!b_dq_cleanprice($A1426,日期设置!B$2)</f>
        <v>95.15</v>
      </c>
      <c r="G1426" s="18" t="str">
        <f t="shared" si="45"/>
        <v>2.15 + 0</v>
      </c>
      <c r="H1426" s="27">
        <f>[1]!b_dq_pctchange($A1426,日期设置!$B$2,1)/100</f>
        <v>0</v>
      </c>
      <c r="I1426" s="26">
        <f>[1]!b_pq_pctchange(A1426,日期设置!$B$4,日期设置!$B$2,1)</f>
        <v>0</v>
      </c>
      <c r="J1426" s="26">
        <f>[1]!b_pq_pctchange(A1426,日期设置!$C$4,日期设置!$B$2,1)</f>
        <v>0</v>
      </c>
      <c r="K1426" s="52">
        <f>[1]!b_dq_amount($A1426,日期设置!B$2,2,10000)</f>
        <v>0</v>
      </c>
      <c r="L1426" s="26">
        <f>[1]!b_info_latestpar(A1426,日期设置!$B$2)</f>
        <v>100</v>
      </c>
      <c r="M1426" s="6">
        <f>[1]!b_info_outstandingbalance($A1426,日期设置!B$2)</f>
        <v>5</v>
      </c>
      <c r="N1426" s="7">
        <f>[1]!b_info_latestissurercreditrating2(A1426,日期设置!$B$2,"102","1")</f>
        <v>0</v>
      </c>
      <c r="O1426" s="8">
        <v>4.3</v>
      </c>
      <c r="P1426" s="9">
        <f>[1]!b_info_repurchasedate(A1426)</f>
        <v>0</v>
      </c>
      <c r="Q1426" s="8" t="s">
        <v>15998</v>
      </c>
      <c r="R1426" s="2" t="str">
        <f>IF((--IF(P1426=0,Q1426,P1426))&gt;(--日期设置!$B$2),IF(P1426=0,Q1426,P1426),Q1426)</f>
        <v>2023-05-18</v>
      </c>
      <c r="S1426" s="2" t="s">
        <v>18340</v>
      </c>
      <c r="T1426" s="8">
        <f>[1]!b_anal_ptmyear($A1426,日期设置!$B$2)</f>
        <v>2.1561643835616437</v>
      </c>
      <c r="U1426" s="8">
        <f>[1]!b_anal_termifexercise($A1426,日期设置!B$2)</f>
        <v>0</v>
      </c>
      <c r="V1426" s="10">
        <f>[1]!b_dq_dirtyprice(A1426,日期设置!$B$2)</f>
        <v>98.778499999999994</v>
      </c>
      <c r="W1426" s="11">
        <f>IF(U1426=0,ROUNDUP((Q1426-日期设置!$B$2)/365,0),ROUNDUP((R1426-日期设置!$B$2)/365,0))</f>
        <v>3</v>
      </c>
      <c r="X1426" s="18">
        <f>_xlfn.IFNA(VLOOKUP(A1426,过往入选债券!A:D,4,0),2)</f>
        <v>2</v>
      </c>
      <c r="Y1426">
        <f>_xlfn.IFNA(VLOOKUP(C1426,[2]Sheet1!$A:$A,1,0),3)</f>
        <v>3</v>
      </c>
    </row>
    <row r="1427" spans="1:25" hidden="1" x14ac:dyDescent="0.2">
      <c r="A1427" s="21" t="s">
        <v>13641</v>
      </c>
      <c r="B1427" s="21" t="s">
        <v>13642</v>
      </c>
      <c r="C1427" s="37" t="s">
        <v>13643</v>
      </c>
      <c r="D1427" s="26" t="str">
        <f>[1]!b_calc_yield(A1427,日期设置!$B$2,F1427,1,R1427,1,O1427,L1427,S1427,)</f>
        <v>Fetching...</v>
      </c>
      <c r="E1427" s="26">
        <f t="shared" si="44"/>
        <v>33.028237189685392</v>
      </c>
      <c r="F1427" s="18">
        <f>[1]!b_dq_cleanprice($A1427,日期设置!B$2)</f>
        <v>59.064799999999998</v>
      </c>
      <c r="G1427" s="18" t="str">
        <f t="shared" si="45"/>
        <v>2.99 + 0</v>
      </c>
      <c r="H1427" s="27">
        <f>[1]!b_dq_pctchange($A1427,日期设置!$B$2,1)/100</f>
        <v>0</v>
      </c>
      <c r="I1427" s="26">
        <f>[1]!b_pq_pctchange(A1427,日期设置!$B$4,日期设置!$B$2,1)</f>
        <v>-25.000031744782113</v>
      </c>
      <c r="J1427" s="26">
        <f>[1]!b_pq_pctchange(A1427,日期设置!$C$4,日期设置!$B$2,1)</f>
        <v>-24.980694196065681</v>
      </c>
      <c r="K1427" s="52">
        <f>[1]!b_dq_amount($A1427,日期设置!B$2,2,10000)</f>
        <v>0</v>
      </c>
      <c r="L1427" s="26">
        <f>[1]!b_info_latestpar(A1427,日期设置!$B$2)</f>
        <v>60</v>
      </c>
      <c r="M1427" s="6">
        <f>[1]!b_info_outstandingbalance($A1427,日期设置!B$2)</f>
        <v>6</v>
      </c>
      <c r="N1427" s="7" t="str">
        <f>[1]!b_info_latestissurercreditrating2(A1427,日期设置!$B$2,"102","1")</f>
        <v>AA</v>
      </c>
      <c r="O1427" s="8">
        <v>6.2</v>
      </c>
      <c r="P1427" s="9">
        <f>[1]!b_info_repurchasedate(A1427)</f>
        <v>0</v>
      </c>
      <c r="Q1427" s="8" t="s">
        <v>16416</v>
      </c>
      <c r="R1427" s="2" t="str">
        <f>IF((--IF(P1427=0,Q1427,P1427))&gt;(--日期设置!$B$2),IF(P1427=0,Q1427,P1427),Q1427)</f>
        <v>2024-03-20</v>
      </c>
      <c r="S1427" s="2" t="s">
        <v>18318</v>
      </c>
      <c r="T1427" s="8">
        <f>[1]!b_anal_ptmyear($A1427,日期设置!$B$2)</f>
        <v>2.9945205479452053</v>
      </c>
      <c r="U1427" s="8">
        <f>[1]!b_anal_termifexercise($A1427,日期设置!B$2)</f>
        <v>0</v>
      </c>
      <c r="V1427" s="10">
        <f>[1]!b_dq_dirtyprice(A1427,日期设置!$B$2)</f>
        <v>59.0852</v>
      </c>
      <c r="W1427" s="11">
        <f>IF(U1427=0,ROUNDUP((Q1427-日期设置!$B$2)/365,0),ROUNDUP((R1427-日期设置!$B$2)/365,0))</f>
        <v>3</v>
      </c>
      <c r="X1427" s="18">
        <f>_xlfn.IFNA(VLOOKUP(A1427,过往入选债券!A:D,4,0),2)</f>
        <v>2</v>
      </c>
      <c r="Y1427">
        <f>_xlfn.IFNA(VLOOKUP(C1427,[2]Sheet1!$A:$A,1,0),3)</f>
        <v>3</v>
      </c>
    </row>
    <row r="1428" spans="1:25" hidden="1" x14ac:dyDescent="0.2">
      <c r="A1428" s="21" t="s">
        <v>15509</v>
      </c>
      <c r="B1428" s="21" t="s">
        <v>15510</v>
      </c>
      <c r="C1428" s="37" t="s">
        <v>2155</v>
      </c>
      <c r="D1428" s="26" t="str">
        <f>[1]!b_calc_yield(A1428,日期设置!$B$2,F1428,1,R1428,1,O1428,L1428,S1428,)</f>
        <v>Fetching...</v>
      </c>
      <c r="E1428" s="26">
        <f t="shared" si="44"/>
        <v>23.94423289043408</v>
      </c>
      <c r="F1428" s="18">
        <f>[1]!b_dq_cleanprice($A1428,日期设置!B$2)</f>
        <v>100</v>
      </c>
      <c r="G1428" s="18" t="str">
        <f t="shared" si="45"/>
        <v>3.61 + 0</v>
      </c>
      <c r="H1428" s="27">
        <f>[1]!b_dq_pctchange($A1428,日期设置!$B$2,1)/100</f>
        <v>0</v>
      </c>
      <c r="I1428" s="26">
        <f>[1]!b_pq_pctchange(A1428,日期设置!$B$4,日期设置!$B$2,1)</f>
        <v>0</v>
      </c>
      <c r="J1428" s="26">
        <f>[1]!b_pq_pctchange(A1428,日期设置!$C$4,日期设置!$B$2,1)</f>
        <v>0</v>
      </c>
      <c r="K1428" s="52">
        <f>[1]!b_dq_amount($A1428,日期设置!B$2,2,10000)</f>
        <v>0</v>
      </c>
      <c r="L1428" s="26">
        <f>[1]!b_info_latestpar(A1428,日期设置!$B$2)</f>
        <v>100</v>
      </c>
      <c r="M1428" s="6">
        <f>[1]!b_info_outstandingbalance($A1428,日期设置!B$2)</f>
        <v>5</v>
      </c>
      <c r="N1428" s="7" t="str">
        <f>[1]!b_info_latestissurercreditrating2(A1428,日期设置!$B$2,"102","1")</f>
        <v>AA</v>
      </c>
      <c r="O1428" s="8">
        <v>6.8</v>
      </c>
      <c r="P1428" s="9">
        <f>[1]!b_info_repurchasedate(A1428)</f>
        <v>0</v>
      </c>
      <c r="Q1428" s="8" t="s">
        <v>16006</v>
      </c>
      <c r="R1428" s="2" t="str">
        <f>IF((--IF(P1428=0,Q1428,P1428))&gt;(--日期设置!$B$2),IF(P1428=0,Q1428,P1428),Q1428)</f>
        <v>2024-11-01</v>
      </c>
      <c r="S1428" s="2" t="s">
        <v>18307</v>
      </c>
      <c r="T1428" s="8">
        <f>[1]!b_anal_ptmyear($A1428,日期设置!$B$2)</f>
        <v>3.6136986301369864</v>
      </c>
      <c r="U1428" s="8">
        <f>[1]!b_anal_termifexercise($A1428,日期设置!B$2)</f>
        <v>0</v>
      </c>
      <c r="V1428" s="10">
        <f>[1]!b_dq_dirtyprice(A1428,日期设置!$B$2)</f>
        <v>102.6268</v>
      </c>
      <c r="W1428" s="11">
        <f>IF(U1428=0,ROUNDUP((Q1428-日期设置!$B$2)/365,0),ROUNDUP((R1428-日期设置!$B$2)/365,0))</f>
        <v>4</v>
      </c>
      <c r="X1428" s="18">
        <f>_xlfn.IFNA(VLOOKUP(A1428,过往入选债券!A:D,4,0),2)</f>
        <v>2</v>
      </c>
      <c r="Y1428">
        <f>_xlfn.IFNA(VLOOKUP(C1428,[2]Sheet1!$A:$A,1,0),3)</f>
        <v>3</v>
      </c>
    </row>
    <row r="1429" spans="1:25" hidden="1" x14ac:dyDescent="0.2">
      <c r="A1429" s="21" t="s">
        <v>2516</v>
      </c>
      <c r="B1429" s="21" t="s">
        <v>2517</v>
      </c>
      <c r="C1429" s="37" t="s">
        <v>180</v>
      </c>
      <c r="D1429" s="26" t="str">
        <f>[1]!b_calc_yield(A1429,日期设置!$B$2,F1429,1,R1429,1,O1429,L1429,S1429,)</f>
        <v>Fetching...</v>
      </c>
      <c r="E1429" s="26">
        <f t="shared" si="44"/>
        <v>12.385672805338309</v>
      </c>
      <c r="F1429" s="18">
        <f>[1]!b_dq_cleanprice($A1429,日期设置!B$2)</f>
        <v>100</v>
      </c>
      <c r="G1429" s="18" t="str">
        <f t="shared" si="45"/>
        <v>2.84 + 1.84</v>
      </c>
      <c r="H1429" s="27">
        <f>[1]!b_dq_pctchange($A1429,日期设置!$B$2,1)/100</f>
        <v>0</v>
      </c>
      <c r="I1429" s="26">
        <f>[1]!b_pq_pctchange(A1429,日期设置!$B$4,日期设置!$B$2,1)</f>
        <v>0</v>
      </c>
      <c r="J1429" s="26">
        <f>[1]!b_pq_pctchange(A1429,日期设置!$C$4,日期设置!$B$2,1)</f>
        <v>0</v>
      </c>
      <c r="K1429" s="52">
        <f>[1]!b_dq_amount($A1429,日期设置!B$2,2,10000)</f>
        <v>0</v>
      </c>
      <c r="L1429" s="26">
        <f>[1]!b_info_latestpar(A1429,日期设置!$B$2)</f>
        <v>100</v>
      </c>
      <c r="M1429" s="6">
        <f>[1]!b_info_outstandingbalance($A1429,日期设置!B$2)</f>
        <v>5</v>
      </c>
      <c r="N1429" s="7">
        <f>[1]!b_info_latestissurercreditrating2(A1429,日期设置!$B$2,"102","1")</f>
        <v>0</v>
      </c>
      <c r="O1429" s="8">
        <v>6.8</v>
      </c>
      <c r="P1429" s="9" t="str">
        <f>[1]!b_info_repurchasedate(A1429)</f>
        <v>2023-01-23</v>
      </c>
      <c r="Q1429" s="8" t="s">
        <v>17014</v>
      </c>
      <c r="R1429" s="2" t="str">
        <f>IF((--IF(P1429=0,Q1429,P1429))&gt;(--日期设置!$B$2),IF(P1429=0,Q1429,P1429),Q1429)</f>
        <v>2023-01-23</v>
      </c>
      <c r="S1429" s="2" t="s">
        <v>18008</v>
      </c>
      <c r="T1429" s="8">
        <f>[1]!b_anal_ptmyear($A1429,日期设置!$B$2)</f>
        <v>2.8410958904109589</v>
      </c>
      <c r="U1429" s="8">
        <f>[1]!b_anal_termifexercise($A1429,日期设置!B$2)</f>
        <v>1.8410958904109589</v>
      </c>
      <c r="V1429" s="10">
        <f>[1]!b_dq_dirtyprice(A1429,日期设置!$B$2)</f>
        <v>101.0805</v>
      </c>
      <c r="W1429" s="11">
        <f>IF(U1429=0,ROUNDUP((Q1429-日期设置!$B$2)/365,0),ROUNDUP((R1429-日期设置!$B$2)/365,0))</f>
        <v>2</v>
      </c>
      <c r="X1429" s="18">
        <f>_xlfn.IFNA(VLOOKUP(A1429,过往入选债券!A:D,4,0),2)</f>
        <v>2</v>
      </c>
      <c r="Y1429">
        <f>_xlfn.IFNA(VLOOKUP(C1429,[2]Sheet1!$A:$A,1,0),3)</f>
        <v>3</v>
      </c>
    </row>
    <row r="1430" spans="1:25" hidden="1" x14ac:dyDescent="0.2">
      <c r="A1430" s="21" t="s">
        <v>1163</v>
      </c>
      <c r="B1430" s="21" t="s">
        <v>1164</v>
      </c>
      <c r="C1430" s="37" t="s">
        <v>1146</v>
      </c>
      <c r="D1430" s="26" t="str">
        <f>[1]!b_calc_yield(A1430,日期设置!$B$2,F1430,1,R1430,1,O1430,L1430,S1430,)</f>
        <v>Fetching...</v>
      </c>
      <c r="E1430" s="26">
        <f t="shared" si="44"/>
        <v>10.025385258341712</v>
      </c>
      <c r="F1430" s="18">
        <f>[1]!b_dq_cleanprice($A1430,日期设置!B$2)</f>
        <v>99.97</v>
      </c>
      <c r="G1430" s="18" t="str">
        <f t="shared" si="45"/>
        <v>1.51 + 0</v>
      </c>
      <c r="H1430" s="27">
        <f>[1]!b_dq_pctchange($A1430,日期设置!$B$2,1)/100</f>
        <v>0</v>
      </c>
      <c r="I1430" s="26">
        <f>[1]!b_pq_pctchange(A1430,日期设置!$B$4,日期设置!$B$2,1)</f>
        <v>0</v>
      </c>
      <c r="J1430" s="26">
        <f>[1]!b_pq_pctchange(A1430,日期设置!$C$4,日期设置!$B$2,1)</f>
        <v>0</v>
      </c>
      <c r="K1430" s="52">
        <f>[1]!b_dq_amount($A1430,日期设置!B$2,2,10000)</f>
        <v>0</v>
      </c>
      <c r="L1430" s="26">
        <f>[1]!b_info_latestpar(A1430,日期设置!$B$2)</f>
        <v>100</v>
      </c>
      <c r="M1430" s="6">
        <f>[1]!b_info_outstandingbalance($A1430,日期设置!B$2)</f>
        <v>4</v>
      </c>
      <c r="N1430" s="7">
        <f>[1]!b_info_latestissurercreditrating2(A1430,日期设置!$B$2,"102","1")</f>
        <v>0</v>
      </c>
      <c r="O1430" s="8">
        <v>6.8</v>
      </c>
      <c r="P1430" s="9">
        <f>[1]!b_info_repurchasedate(A1430)</f>
        <v>0</v>
      </c>
      <c r="Q1430" s="8" t="s">
        <v>16990</v>
      </c>
      <c r="R1430" s="2" t="str">
        <f>IF((--IF(P1430=0,Q1430,P1430))&gt;(--日期设置!$B$2),IF(P1430=0,Q1430,P1430),Q1430)</f>
        <v>2022-09-27</v>
      </c>
      <c r="S1430" s="2" t="s">
        <v>18407</v>
      </c>
      <c r="T1430" s="8">
        <f>[1]!b_anal_ptmyear($A1430,日期设置!$B$2)</f>
        <v>1.5178082191780822</v>
      </c>
      <c r="U1430" s="8">
        <f>[1]!b_anal_termifexercise($A1430,日期设置!B$2)</f>
        <v>0</v>
      </c>
      <c r="V1430" s="10">
        <f>[1]!b_dq_dirtyprice(A1430,日期设置!$B$2)</f>
        <v>103.24890000000001</v>
      </c>
      <c r="W1430" s="11">
        <f>IF(U1430=0,ROUNDUP((Q1430-日期设置!$B$2)/365,0),ROUNDUP((R1430-日期设置!$B$2)/365,0))</f>
        <v>2</v>
      </c>
      <c r="X1430" s="18" t="str">
        <f>_xlfn.IFNA(VLOOKUP(A1430,过往入选债券!A:D,4,0),2)</f>
        <v>否</v>
      </c>
      <c r="Y1430">
        <f>_xlfn.IFNA(VLOOKUP(C1430,[2]Sheet1!$A:$A,1,0),3)</f>
        <v>3</v>
      </c>
    </row>
    <row r="1431" spans="1:25" hidden="1" x14ac:dyDescent="0.2">
      <c r="A1431" s="21" t="s">
        <v>15763</v>
      </c>
      <c r="B1431" s="21" t="s">
        <v>15764</v>
      </c>
      <c r="C1431" s="37" t="s">
        <v>12357</v>
      </c>
      <c r="D1431" s="26" t="str">
        <f>[1]!b_calc_yield(A1431,日期设置!$B$2,F1431,1,R1431,1,O1431,L1431,S1431,)</f>
        <v>Fetching...</v>
      </c>
      <c r="E1431" s="26">
        <f t="shared" si="44"/>
        <v>38.915259754098685</v>
      </c>
      <c r="F1431" s="18">
        <f>[1]!b_dq_cleanprice($A1431,日期设置!B$2)</f>
        <v>97.198300000000003</v>
      </c>
      <c r="G1431" s="18" t="str">
        <f t="shared" si="45"/>
        <v>6.02 + 0</v>
      </c>
      <c r="H1431" s="27">
        <f>[1]!b_dq_pctchange($A1431,日期设置!$B$2,1)/100</f>
        <v>0</v>
      </c>
      <c r="I1431" s="26">
        <f>[1]!b_pq_pctchange(A1431,日期设置!$B$4,日期设置!$B$2,1)</f>
        <v>0</v>
      </c>
      <c r="J1431" s="26">
        <f>[1]!b_pq_pctchange(A1431,日期设置!$C$4,日期设置!$B$2,1)</f>
        <v>0</v>
      </c>
      <c r="K1431" s="52">
        <f>[1]!b_dq_amount($A1431,日期设置!B$2,2,10000)</f>
        <v>0</v>
      </c>
      <c r="L1431" s="26">
        <f>[1]!b_info_latestpar(A1431,日期设置!$B$2)</f>
        <v>100</v>
      </c>
      <c r="M1431" s="6">
        <f>[1]!b_info_outstandingbalance($A1431,日期设置!B$2)</f>
        <v>6.8</v>
      </c>
      <c r="N1431" s="7" t="str">
        <f>[1]!b_info_latestissurercreditrating2(A1431,日期设置!$B$2,"102","1")</f>
        <v>AA</v>
      </c>
      <c r="O1431" s="8">
        <v>6.2</v>
      </c>
      <c r="P1431" s="9">
        <f>[1]!b_info_repurchasedate(A1431)</f>
        <v>0</v>
      </c>
      <c r="Q1431" s="8" t="s">
        <v>17036</v>
      </c>
      <c r="R1431" s="2" t="str">
        <f>IF((--IF(P1431=0,Q1431,P1431))&gt;(--日期设置!$B$2),IF(P1431=0,Q1431,P1431),Q1431)</f>
        <v>2027-04-01</v>
      </c>
      <c r="S1431" s="2" t="s">
        <v>18410</v>
      </c>
      <c r="T1431" s="8">
        <f>[1]!b_anal_ptmyear($A1431,日期设置!$B$2)</f>
        <v>6.0273972602739727</v>
      </c>
      <c r="U1431" s="8">
        <f>[1]!b_anal_termifexercise($A1431,日期设置!B$2)</f>
        <v>0</v>
      </c>
      <c r="V1431" s="10">
        <f>[1]!b_dq_dirtyprice(A1431,日期设置!$B$2)</f>
        <v>103.22839999999999</v>
      </c>
      <c r="W1431" s="11">
        <f>IF(U1431=0,ROUNDUP((Q1431-日期设置!$B$2)/365,0),ROUNDUP((R1431-日期设置!$B$2)/365,0))</f>
        <v>7</v>
      </c>
      <c r="X1431" s="18">
        <f>_xlfn.IFNA(VLOOKUP(A1431,过往入选债券!A:D,4,0),2)</f>
        <v>2</v>
      </c>
      <c r="Y1431">
        <f>_xlfn.IFNA(VLOOKUP(C1431,[2]Sheet1!$A:$A,1,0),3)</f>
        <v>3</v>
      </c>
    </row>
    <row r="1432" spans="1:25" hidden="1" x14ac:dyDescent="0.2">
      <c r="A1432" s="21" t="s">
        <v>8544</v>
      </c>
      <c r="B1432" s="21" t="s">
        <v>8545</v>
      </c>
      <c r="C1432" s="37" t="s">
        <v>1795</v>
      </c>
      <c r="D1432" s="26" t="str">
        <f>[1]!b_calc_yield(A1432,日期设置!$B$2,F1432,1,R1432,1,O1432,L1432,S1432,)</f>
        <v>Fetching...</v>
      </c>
      <c r="E1432" s="26">
        <f t="shared" si="44"/>
        <v>7.0956526329880809</v>
      </c>
      <c r="F1432" s="18">
        <f>[1]!b_dq_cleanprice($A1432,日期设置!B$2)</f>
        <v>100</v>
      </c>
      <c r="G1432" s="18" t="str">
        <f t="shared" si="45"/>
        <v>1.10 + 0</v>
      </c>
      <c r="H1432" s="27">
        <f>[1]!b_dq_pctchange($A1432,日期设置!$B$2,1)/100</f>
        <v>0</v>
      </c>
      <c r="I1432" s="26">
        <f>[1]!b_pq_pctchange(A1432,日期设置!$B$4,日期设置!$B$2,1)</f>
        <v>0</v>
      </c>
      <c r="J1432" s="26">
        <f>[1]!b_pq_pctchange(A1432,日期设置!$C$4,日期设置!$B$2,1)</f>
        <v>0</v>
      </c>
      <c r="K1432" s="52">
        <f>[1]!b_dq_amount($A1432,日期设置!B$2,2,10000)</f>
        <v>0</v>
      </c>
      <c r="L1432" s="26">
        <f>[1]!b_info_latestpar(A1432,日期设置!$B$2)</f>
        <v>100</v>
      </c>
      <c r="M1432" s="6">
        <f>[1]!b_info_outstandingbalance($A1432,日期设置!B$2)</f>
        <v>4</v>
      </c>
      <c r="N1432" s="7" t="str">
        <f>[1]!b_info_latestissurercreditrating2(A1432,日期设置!$B$2,"102","1")</f>
        <v>AA</v>
      </c>
      <c r="O1432" s="8">
        <v>6.8</v>
      </c>
      <c r="P1432" s="9">
        <f>[1]!b_info_repurchasedate(A1432)</f>
        <v>0</v>
      </c>
      <c r="Q1432" s="8" t="s">
        <v>16338</v>
      </c>
      <c r="R1432" s="2" t="str">
        <f>IF((--IF(P1432=0,Q1432,P1432))&gt;(--日期设置!$B$2),IF(P1432=0,Q1432,P1432),Q1432)</f>
        <v>2022-04-30</v>
      </c>
      <c r="S1432" s="2" t="s">
        <v>18483</v>
      </c>
      <c r="T1432" s="8">
        <f>[1]!b_anal_ptmyear($A1432,日期设置!$B$2)</f>
        <v>1.106849315068493</v>
      </c>
      <c r="U1432" s="8">
        <f>[1]!b_anal_termifexercise($A1432,日期设置!B$2)</f>
        <v>0</v>
      </c>
      <c r="V1432" s="10">
        <f>[1]!b_dq_dirtyprice(A1432,日期设置!$B$2)</f>
        <v>106.07340000000001</v>
      </c>
      <c r="W1432" s="11">
        <f>IF(U1432=0,ROUNDUP((Q1432-日期设置!$B$2)/365,0),ROUNDUP((R1432-日期设置!$B$2)/365,0))</f>
        <v>2</v>
      </c>
      <c r="X1432" s="18">
        <f>_xlfn.IFNA(VLOOKUP(A1432,过往入选债券!A:D,4,0),2)</f>
        <v>2</v>
      </c>
      <c r="Y1432">
        <f>_xlfn.IFNA(VLOOKUP(C1432,[2]Sheet1!$A:$A,1,0),3)</f>
        <v>3</v>
      </c>
    </row>
    <row r="1433" spans="1:25" hidden="1" x14ac:dyDescent="0.2">
      <c r="A1433" s="21" t="s">
        <v>10111</v>
      </c>
      <c r="B1433" s="21" t="s">
        <v>10112</v>
      </c>
      <c r="C1433" s="37" t="s">
        <v>10113</v>
      </c>
      <c r="D1433" s="26" t="str">
        <f>[1]!b_calc_yield(A1433,日期设置!$B$2,F1433,1,R1433,1,O1433,L1433,S1433,)</f>
        <v>Fetching...</v>
      </c>
      <c r="E1433" s="26">
        <f t="shared" si="44"/>
        <v>13.513762265366536</v>
      </c>
      <c r="F1433" s="18">
        <f>[1]!b_dq_cleanprice($A1433,日期设置!B$2)</f>
        <v>97.695099999999996</v>
      </c>
      <c r="G1433" s="18" t="str">
        <f t="shared" si="45"/>
        <v>1.98 + 0</v>
      </c>
      <c r="H1433" s="27">
        <f>[1]!b_dq_pctchange($A1433,日期设置!$B$2,1)/100</f>
        <v>0</v>
      </c>
      <c r="I1433" s="26">
        <f>[1]!b_pq_pctchange(A1433,日期设置!$B$4,日期设置!$B$2,1)</f>
        <v>0</v>
      </c>
      <c r="J1433" s="26">
        <f>[1]!b_pq_pctchange(A1433,日期设置!$C$4,日期设置!$B$2,1)</f>
        <v>0</v>
      </c>
      <c r="K1433" s="52">
        <f>[1]!b_dq_amount($A1433,日期设置!B$2,2,10000)</f>
        <v>0</v>
      </c>
      <c r="L1433" s="26">
        <f>[1]!b_info_latestpar(A1433,日期设置!$B$2)</f>
        <v>100</v>
      </c>
      <c r="M1433" s="6">
        <f>[1]!b_info_outstandingbalance($A1433,日期设置!B$2)</f>
        <v>8</v>
      </c>
      <c r="N1433" s="7" t="str">
        <f>[1]!b_info_latestissurercreditrating2(A1433,日期设置!$B$2,"102","1")</f>
        <v>AA+</v>
      </c>
      <c r="O1433" s="8">
        <v>5.5</v>
      </c>
      <c r="P1433" s="9">
        <f>[1]!b_info_repurchasedate(A1433)</f>
        <v>0</v>
      </c>
      <c r="Q1433" s="8" t="s">
        <v>16214</v>
      </c>
      <c r="R1433" s="2" t="str">
        <f>IF((--IF(P1433=0,Q1433,P1433))&gt;(--日期设置!$B$2),IF(P1433=0,Q1433,P1433),Q1433)</f>
        <v>2023-03-16</v>
      </c>
      <c r="S1433" s="2" t="s">
        <v>18224</v>
      </c>
      <c r="T1433" s="8">
        <f>[1]!b_anal_ptmyear($A1433,日期设置!$B$2)</f>
        <v>1.9835616438356163</v>
      </c>
      <c r="U1433" s="8">
        <f>[1]!b_anal_termifexercise($A1433,日期设置!B$2)</f>
        <v>0</v>
      </c>
      <c r="V1433" s="10">
        <f>[1]!b_dq_dirtyprice(A1433,日期设置!$B$2)</f>
        <v>97.785499999999999</v>
      </c>
      <c r="W1433" s="11">
        <f>IF(U1433=0,ROUNDUP((Q1433-日期设置!$B$2)/365,0),ROUNDUP((R1433-日期设置!$B$2)/365,0))</f>
        <v>2</v>
      </c>
      <c r="X1433" s="18">
        <f>_xlfn.IFNA(VLOOKUP(A1433,过往入选债券!A:D,4,0),2)</f>
        <v>2</v>
      </c>
      <c r="Y1433">
        <f>_xlfn.IFNA(VLOOKUP(C1433,[2]Sheet1!$A:$A,1,0),3)</f>
        <v>3</v>
      </c>
    </row>
    <row r="1434" spans="1:25" hidden="1" x14ac:dyDescent="0.2">
      <c r="A1434" s="21" t="s">
        <v>15360</v>
      </c>
      <c r="B1434" s="21" t="s">
        <v>15361</v>
      </c>
      <c r="C1434" s="37" t="s">
        <v>15051</v>
      </c>
      <c r="D1434" s="26" t="str">
        <f>[1]!b_calc_yield(A1434,日期设置!$B$2,F1434,1,R1434,1,O1434,L1434,S1434,)</f>
        <v>Fetching...</v>
      </c>
      <c r="E1434" s="26">
        <f t="shared" si="44"/>
        <v>34.178068992098652</v>
      </c>
      <c r="F1434" s="18">
        <f>[1]!b_dq_cleanprice($A1434,日期设置!B$2)</f>
        <v>102.958</v>
      </c>
      <c r="G1434" s="18" t="str">
        <f t="shared" si="45"/>
        <v>5.33 + 0</v>
      </c>
      <c r="H1434" s="27">
        <f>[1]!b_dq_pctchange($A1434,日期设置!$B$2,1)/100</f>
        <v>0</v>
      </c>
      <c r="I1434" s="26">
        <f>[1]!b_pq_pctchange(A1434,日期设置!$B$4,日期设置!$B$2,1)</f>
        <v>0</v>
      </c>
      <c r="J1434" s="26">
        <f>[1]!b_pq_pctchange(A1434,日期设置!$C$4,日期设置!$B$2,1)</f>
        <v>0</v>
      </c>
      <c r="K1434" s="52">
        <f>[1]!b_dq_amount($A1434,日期设置!B$2,2,10000)</f>
        <v>0</v>
      </c>
      <c r="L1434" s="26">
        <f>[1]!b_info_latestpar(A1434,日期设置!$B$2)</f>
        <v>100</v>
      </c>
      <c r="M1434" s="6">
        <f>[1]!b_info_outstandingbalance($A1434,日期设置!B$2)</f>
        <v>2.2000000000000002</v>
      </c>
      <c r="N1434" s="7" t="str">
        <f>[1]!b_info_latestissurercreditrating2(A1434,日期设置!$B$2,"102","1")</f>
        <v>AA</v>
      </c>
      <c r="O1434" s="8">
        <v>7.47</v>
      </c>
      <c r="P1434" s="9">
        <f>[1]!b_info_repurchasedate(A1434)</f>
        <v>0</v>
      </c>
      <c r="Q1434" s="8" t="s">
        <v>17308</v>
      </c>
      <c r="R1434" s="2" t="str">
        <f>IF((--IF(P1434=0,Q1434,P1434))&gt;(--日期设置!$B$2),IF(P1434=0,Q1434,P1434),Q1434)</f>
        <v>2026-07-22</v>
      </c>
      <c r="S1434" s="2" t="s">
        <v>18288</v>
      </c>
      <c r="T1434" s="8">
        <f>[1]!b_anal_ptmyear($A1434,日期设置!$B$2)</f>
        <v>5.3342465753424655</v>
      </c>
      <c r="U1434" s="8">
        <f>[1]!b_anal_termifexercise($A1434,日期设置!B$2)</f>
        <v>0</v>
      </c>
      <c r="V1434" s="10">
        <f>[1]!b_dq_dirtyprice(A1434,日期设置!$B$2)</f>
        <v>107.9312</v>
      </c>
      <c r="W1434" s="11">
        <f>IF(U1434=0,ROUNDUP((Q1434-日期设置!$B$2)/365,0),ROUNDUP((R1434-日期设置!$B$2)/365,0))</f>
        <v>6</v>
      </c>
      <c r="X1434" s="18">
        <f>_xlfn.IFNA(VLOOKUP(A1434,过往入选债券!A:D,4,0),2)</f>
        <v>2</v>
      </c>
      <c r="Y1434">
        <f>_xlfn.IFNA(VLOOKUP(C1434,[2]Sheet1!$A:$A,1,0),3)</f>
        <v>3</v>
      </c>
    </row>
    <row r="1435" spans="1:25" hidden="1" x14ac:dyDescent="0.2">
      <c r="A1435" s="21" t="s">
        <v>4381</v>
      </c>
      <c r="B1435" s="21" t="s">
        <v>4382</v>
      </c>
      <c r="C1435" s="37" t="s">
        <v>4383</v>
      </c>
      <c r="D1435" s="26" t="str">
        <f>[1]!b_calc_yield(A1435,日期设置!$B$2,F1435,1,R1435,1,O1435,L1435,S1435,)</f>
        <v>Fetching...</v>
      </c>
      <c r="E1435" s="26">
        <f t="shared" si="44"/>
        <v>13.507810327687153</v>
      </c>
      <c r="F1435" s="18">
        <f>[1]!b_dq_cleanprice($A1435,日期设置!B$2)</f>
        <v>99.263599999999997</v>
      </c>
      <c r="G1435" s="18" t="str">
        <f t="shared" si="45"/>
        <v>4.10 + 2.10</v>
      </c>
      <c r="H1435" s="27">
        <f>[1]!b_dq_pctchange($A1435,日期设置!$B$2,1)/100</f>
        <v>0</v>
      </c>
      <c r="I1435" s="26">
        <f>[1]!b_pq_pctchange(A1435,日期设置!$B$4,日期设置!$B$2,1)</f>
        <v>0</v>
      </c>
      <c r="J1435" s="26">
        <f>[1]!b_pq_pctchange(A1435,日期设置!$C$4,日期设置!$B$2,1)</f>
        <v>0</v>
      </c>
      <c r="K1435" s="52">
        <f>[1]!b_dq_amount($A1435,日期设置!B$2,2,10000)</f>
        <v>0</v>
      </c>
      <c r="L1435" s="26">
        <f>[1]!b_info_latestpar(A1435,日期设置!$B$2)</f>
        <v>100</v>
      </c>
      <c r="M1435" s="6">
        <f>[1]!b_info_outstandingbalance($A1435,日期设置!B$2)</f>
        <v>5</v>
      </c>
      <c r="N1435" s="7">
        <f>[1]!b_info_latestissurercreditrating2(A1435,日期设置!$B$2,"102","1")</f>
        <v>0</v>
      </c>
      <c r="O1435" s="8">
        <v>6.4</v>
      </c>
      <c r="P1435" s="9" t="str">
        <f>[1]!b_info_repurchasedate(A1435)</f>
        <v>2023-04-28</v>
      </c>
      <c r="Q1435" s="8" t="s">
        <v>17377</v>
      </c>
      <c r="R1435" s="2" t="str">
        <f>IF((--IF(P1435=0,Q1435,P1435))&gt;(--日期设置!$B$2),IF(P1435=0,Q1435,P1435),Q1435)</f>
        <v>2023-04-28</v>
      </c>
      <c r="S1435" s="2" t="s">
        <v>18086</v>
      </c>
      <c r="T1435" s="8">
        <f>[1]!b_anal_ptmyear($A1435,日期设置!$B$2)</f>
        <v>4.1013698630136988</v>
      </c>
      <c r="U1435" s="8">
        <f>[1]!b_anal_termifexercise($A1435,日期设置!B$2)</f>
        <v>2.1013698630136988</v>
      </c>
      <c r="V1435" s="10">
        <f>[1]!b_dq_dirtyprice(A1435,日期设置!$B$2)</f>
        <v>105.01479999999999</v>
      </c>
      <c r="W1435" s="11">
        <f>IF(U1435=0,ROUNDUP((Q1435-日期设置!$B$2)/365,0),ROUNDUP((R1435-日期设置!$B$2)/365,0))</f>
        <v>3</v>
      </c>
      <c r="X1435" s="18">
        <f>_xlfn.IFNA(VLOOKUP(A1435,过往入选债券!A:D,4,0),2)</f>
        <v>2</v>
      </c>
      <c r="Y1435">
        <f>_xlfn.IFNA(VLOOKUP(C1435,[2]Sheet1!$A:$A,1,0),3)</f>
        <v>3</v>
      </c>
    </row>
    <row r="1436" spans="1:25" hidden="1" x14ac:dyDescent="0.2">
      <c r="A1436" s="21" t="s">
        <v>3082</v>
      </c>
      <c r="B1436" s="21" t="s">
        <v>3083</v>
      </c>
      <c r="C1436" s="37" t="s">
        <v>1835</v>
      </c>
      <c r="D1436" s="26" t="str">
        <f>[1]!b_calc_yield(A1436,日期设置!$B$2,F1436,1,R1436,1,O1436,L1436,S1436,)</f>
        <v>Fetching...</v>
      </c>
      <c r="E1436" s="26">
        <f t="shared" si="44"/>
        <v>7.2086491710204426</v>
      </c>
      <c r="F1436" s="18">
        <f>[1]!b_dq_cleanprice($A1436,日期设置!B$2)</f>
        <v>100</v>
      </c>
      <c r="G1436" s="18" t="str">
        <f t="shared" si="45"/>
        <v>3.12 + 1.12</v>
      </c>
      <c r="H1436" s="27">
        <f>[1]!b_dq_pctchange($A1436,日期设置!$B$2,1)/100</f>
        <v>0</v>
      </c>
      <c r="I1436" s="26">
        <f>[1]!b_pq_pctchange(A1436,日期设置!$B$4,日期设置!$B$2,1)</f>
        <v>0</v>
      </c>
      <c r="J1436" s="26">
        <f>[1]!b_pq_pctchange(A1436,日期设置!$C$4,日期设置!$B$2,1)</f>
        <v>0</v>
      </c>
      <c r="K1436" s="52">
        <f>[1]!b_dq_amount($A1436,日期设置!B$2,2,10000)</f>
        <v>0</v>
      </c>
      <c r="L1436" s="26">
        <f>[1]!b_info_latestpar(A1436,日期设置!$B$2)</f>
        <v>100</v>
      </c>
      <c r="M1436" s="6">
        <f>[1]!b_info_outstandingbalance($A1436,日期设置!B$2)</f>
        <v>10</v>
      </c>
      <c r="N1436" s="7">
        <f>[1]!b_info_latestissurercreditrating2(A1436,日期设置!$B$2,"102","1")</f>
        <v>0</v>
      </c>
      <c r="O1436" s="8">
        <v>6.8</v>
      </c>
      <c r="P1436" s="9" t="str">
        <f>[1]!b_info_repurchasedate(A1436)</f>
        <v>2022-05-06</v>
      </c>
      <c r="Q1436" s="8" t="s">
        <v>17735</v>
      </c>
      <c r="R1436" s="2" t="str">
        <f>IF((--IF(P1436=0,Q1436,P1436))&gt;(--日期设置!$B$2),IF(P1436=0,Q1436,P1436),Q1436)</f>
        <v>2022-05-06</v>
      </c>
      <c r="S1436" s="2" t="s">
        <v>17845</v>
      </c>
      <c r="T1436" s="8">
        <f>[1]!b_anal_ptmyear($A1436,日期设置!$B$2)</f>
        <v>3.1232876712328768</v>
      </c>
      <c r="U1436" s="8">
        <f>[1]!b_anal_termifexercise($A1436,日期设置!B$2)</f>
        <v>1.1232876712328768</v>
      </c>
      <c r="V1436" s="10">
        <f>[1]!b_dq_dirtyprice(A1436,日期设置!$B$2)</f>
        <v>105.9616</v>
      </c>
      <c r="W1436" s="11">
        <f>IF(U1436=0,ROUNDUP((Q1436-日期设置!$B$2)/365,0),ROUNDUP((R1436-日期设置!$B$2)/365,0))</f>
        <v>2</v>
      </c>
      <c r="X1436" s="18">
        <f>_xlfn.IFNA(VLOOKUP(A1436,过往入选债券!A:D,4,0),2)</f>
        <v>2</v>
      </c>
      <c r="Y1436">
        <f>_xlfn.IFNA(VLOOKUP(C1436,[2]Sheet1!$A:$A,1,0),3)</f>
        <v>3</v>
      </c>
    </row>
    <row r="1437" spans="1:25" hidden="1" x14ac:dyDescent="0.2">
      <c r="A1437" s="28" t="s">
        <v>21338</v>
      </c>
      <c r="B1437" s="28" t="s">
        <v>21339</v>
      </c>
      <c r="C1437" s="39" t="s">
        <v>297</v>
      </c>
      <c r="D1437" s="26" t="str">
        <f>[1]!b_calc_yield(A1437,日期设置!$B$2,F1437,1,R1437,1,O1437,L1437,S1437,)</f>
        <v>Fetching...</v>
      </c>
      <c r="E1437" s="26">
        <f t="shared" si="44"/>
        <v>17.357392248563741</v>
      </c>
      <c r="F1437" s="18">
        <f>[1]!b_dq_cleanprice($A1437,日期设置!B$2)</f>
        <v>100.003</v>
      </c>
      <c r="G1437" s="18" t="str">
        <f t="shared" si="45"/>
        <v>2.61 + 0</v>
      </c>
      <c r="H1437" s="27">
        <f>[1]!b_dq_pctchange($A1437,日期设置!$B$2,1)/100</f>
        <v>0</v>
      </c>
      <c r="I1437" s="26">
        <f>[1]!b_pq_pctchange(A1437,日期设置!$B$4,日期设置!$B$2,1)</f>
        <v>0</v>
      </c>
      <c r="J1437" s="26">
        <f>[1]!b_pq_pctchange(A1437,日期设置!$C$4,日期设置!$B$2,1)</f>
        <v>0</v>
      </c>
      <c r="K1437" s="52">
        <f>[1]!b_dq_amount($A1437,日期设置!B$2,2,10000)</f>
        <v>0</v>
      </c>
      <c r="L1437" s="26">
        <f>[1]!b_info_latestpar(A1437,日期设置!$B$2)</f>
        <v>100</v>
      </c>
      <c r="M1437" s="6">
        <f>[1]!b_info_outstandingbalance($A1437,日期设置!B$2)</f>
        <v>5</v>
      </c>
      <c r="N1437" s="7" t="str">
        <f>[1]!b_info_latestissurercreditrating2(A1437,日期设置!$B$2,"102","1")</f>
        <v>AA+</v>
      </c>
      <c r="O1437" s="43">
        <v>6.8</v>
      </c>
      <c r="P1437" s="9">
        <f>[1]!b_info_repurchasedate(A1437)</f>
        <v>0</v>
      </c>
      <c r="Q1437" s="31" t="s">
        <v>21741</v>
      </c>
      <c r="R1437" s="2" t="str">
        <f>IF((--IF(P1437=0,Q1437,P1437))&gt;(--日期设置!$B$2),IF(P1437=0,Q1437,P1437),Q1437)</f>
        <v>2023-11-03</v>
      </c>
      <c r="S1437" s="31" t="s">
        <v>21680</v>
      </c>
      <c r="T1437" s="8">
        <f>[1]!b_anal_ptmyear($A1437,日期设置!$B$2)</f>
        <v>2.6191780821917807</v>
      </c>
      <c r="U1437" s="8">
        <f>[1]!b_anal_termifexercise($A1437,日期设置!B$2)</f>
        <v>0</v>
      </c>
      <c r="V1437" s="10">
        <f>[1]!b_dq_dirtyprice(A1437,日期设置!$B$2)</f>
        <v>102.5926</v>
      </c>
      <c r="W1437" s="11">
        <f>IF(U1437=0,ROUNDUP((Q1437-日期设置!$B$2)/365,0),ROUNDUP((R1437-日期设置!$B$2)/365,0))</f>
        <v>3</v>
      </c>
      <c r="X1437" s="18">
        <f>_xlfn.IFNA(VLOOKUP(A1437,过往入选债券!A:D,4,0),2)</f>
        <v>2</v>
      </c>
      <c r="Y1437">
        <f>_xlfn.IFNA(VLOOKUP(C1437,[2]Sheet1!$A:$A,1,0),3)</f>
        <v>3</v>
      </c>
    </row>
    <row r="1438" spans="1:25" hidden="1" x14ac:dyDescent="0.2">
      <c r="A1438" s="28" t="s">
        <v>21028</v>
      </c>
      <c r="B1438" s="28" t="s">
        <v>21029</v>
      </c>
      <c r="C1438" s="39" t="s">
        <v>1414</v>
      </c>
      <c r="D1438" s="26" t="str">
        <f>[1]!b_calc_yield(A1438,日期设置!$B$2,F1438,1,R1438,1,O1438,L1438,S1438,)</f>
        <v>Fetching...</v>
      </c>
      <c r="E1438" s="26">
        <f t="shared" si="44"/>
        <v>16.97849597133445</v>
      </c>
      <c r="F1438" s="18">
        <f>[1]!b_dq_cleanprice($A1438,日期设置!B$2)</f>
        <v>100</v>
      </c>
      <c r="G1438" s="18" t="str">
        <f t="shared" si="45"/>
        <v>2.56 + 0</v>
      </c>
      <c r="H1438" s="27">
        <f>[1]!b_dq_pctchange($A1438,日期设置!$B$2,1)/100</f>
        <v>0</v>
      </c>
      <c r="I1438" s="26">
        <f>[1]!b_pq_pctchange(A1438,日期设置!$B$4,日期设置!$B$2,1)</f>
        <v>0</v>
      </c>
      <c r="J1438" s="26">
        <f>[1]!b_pq_pctchange(A1438,日期设置!$C$4,日期设置!$B$2,1)</f>
        <v>0</v>
      </c>
      <c r="K1438" s="52">
        <f>[1]!b_dq_amount($A1438,日期设置!B$2,2,10000)</f>
        <v>0</v>
      </c>
      <c r="L1438" s="26">
        <f>[1]!b_info_latestpar(A1438,日期设置!$B$2)</f>
        <v>100</v>
      </c>
      <c r="M1438" s="6">
        <f>[1]!b_info_outstandingbalance($A1438,日期设置!B$2)</f>
        <v>5</v>
      </c>
      <c r="N1438" s="7" t="str">
        <f>[1]!b_info_latestissurercreditrating2(A1438,日期设置!$B$2,"102","1")</f>
        <v>AA</v>
      </c>
      <c r="O1438" s="8">
        <v>6.8</v>
      </c>
      <c r="P1438" s="9">
        <f>[1]!b_info_repurchasedate(A1438)</f>
        <v>0</v>
      </c>
      <c r="Q1438" s="8" t="s">
        <v>17562</v>
      </c>
      <c r="R1438" s="2" t="str">
        <f>IF((--IF(P1438=0,Q1438,P1438))&gt;(--日期设置!$B$2),IF(P1438=0,Q1438,P1438),Q1438)</f>
        <v>2023-10-16</v>
      </c>
      <c r="S1438" s="31" t="s">
        <v>16351</v>
      </c>
      <c r="T1438" s="8">
        <f>[1]!b_anal_ptmyear($A1438,日期设置!$B$2)</f>
        <v>2.56986301369863</v>
      </c>
      <c r="U1438" s="8">
        <f>[1]!b_anal_termifexercise($A1438,日期设置!B$2)</f>
        <v>0</v>
      </c>
      <c r="V1438" s="10">
        <f>[1]!b_dq_dirtyprice(A1438,日期设置!$B$2)</f>
        <v>102.92489999999999</v>
      </c>
      <c r="W1438" s="11">
        <f>IF(U1438=0,ROUNDUP((Q1438-日期设置!$B$2)/365,0),ROUNDUP((R1438-日期设置!$B$2)/365,0))</f>
        <v>3</v>
      </c>
      <c r="X1438" s="18">
        <f>_xlfn.IFNA(VLOOKUP(A1438,过往入选债券!A:D,4,0),2)</f>
        <v>2</v>
      </c>
      <c r="Y1438">
        <f>_xlfn.IFNA(VLOOKUP(C1438,[2]Sheet1!$A:$A,1,0),3)</f>
        <v>3</v>
      </c>
    </row>
    <row r="1439" spans="1:25" hidden="1" x14ac:dyDescent="0.2">
      <c r="A1439" s="21" t="s">
        <v>7959</v>
      </c>
      <c r="B1439" s="21" t="s">
        <v>7960</v>
      </c>
      <c r="C1439" s="37" t="s">
        <v>701</v>
      </c>
      <c r="D1439" s="26" t="str">
        <f>[1]!b_calc_yield(A1439,日期设置!$B$2,F1439,1,R1439,1,O1439,L1439,S1439,)</f>
        <v>Fetching...</v>
      </c>
      <c r="E1439" s="26">
        <f t="shared" si="44"/>
        <v>5.8293593498003116</v>
      </c>
      <c r="F1439" s="18">
        <f>[1]!b_dq_cleanprice($A1439,日期设置!B$2)</f>
        <v>99.725499999999997</v>
      </c>
      <c r="G1439" s="18" t="str">
        <f t="shared" si="45"/>
        <v>0.86 + 0</v>
      </c>
      <c r="H1439" s="27">
        <f>[1]!b_dq_pctchange($A1439,日期设置!$B$2,1)/100</f>
        <v>0</v>
      </c>
      <c r="I1439" s="26">
        <f>[1]!b_pq_pctchange(A1439,日期设置!$B$4,日期设置!$B$2,1)</f>
        <v>-0.10077524815654425</v>
      </c>
      <c r="J1439" s="26">
        <f>[1]!b_pq_pctchange(A1439,日期设置!$C$4,日期设置!$B$2,1)</f>
        <v>-0.10077524815654425</v>
      </c>
      <c r="K1439" s="52">
        <f>[1]!b_dq_amount($A1439,日期设置!B$2,2,10000)</f>
        <v>0</v>
      </c>
      <c r="L1439" s="26">
        <f>[1]!b_info_latestpar(A1439,日期设置!$B$2)</f>
        <v>100</v>
      </c>
      <c r="M1439" s="6">
        <f>[1]!b_info_outstandingbalance($A1439,日期设置!B$2)</f>
        <v>6</v>
      </c>
      <c r="N1439" s="7" t="str">
        <f>[1]!b_info_latestissurercreditrating2(A1439,日期设置!$B$2,"102","1")</f>
        <v>AA+</v>
      </c>
      <c r="O1439" s="8">
        <v>6.5</v>
      </c>
      <c r="P1439" s="9">
        <f>[1]!b_info_repurchasedate(A1439)</f>
        <v>0</v>
      </c>
      <c r="Q1439" s="8" t="s">
        <v>16149</v>
      </c>
      <c r="R1439" s="2" t="str">
        <f>IF((--IF(P1439=0,Q1439,P1439))&gt;(--日期设置!$B$2),IF(P1439=0,Q1439,P1439),Q1439)</f>
        <v>2022-01-30</v>
      </c>
      <c r="S1439" s="2" t="s">
        <v>17937</v>
      </c>
      <c r="T1439" s="8">
        <f>[1]!b_anal_ptmyear($A1439,日期设置!$B$2)</f>
        <v>0.86027397260273974</v>
      </c>
      <c r="U1439" s="8">
        <f>[1]!b_anal_termifexercise($A1439,日期设置!B$2)</f>
        <v>0</v>
      </c>
      <c r="V1439" s="10">
        <f>[1]!b_dq_dirtyprice(A1439,日期设置!$B$2)</f>
        <v>100.6337</v>
      </c>
      <c r="W1439" s="11">
        <f>IF(U1439=0,ROUNDUP((Q1439-日期设置!$B$2)/365,0),ROUNDUP((R1439-日期设置!$B$2)/365,0))</f>
        <v>1</v>
      </c>
      <c r="X1439" s="18">
        <f>_xlfn.IFNA(VLOOKUP(A1439,过往入选债券!A:D,4,0),2)</f>
        <v>2</v>
      </c>
      <c r="Y1439">
        <f>_xlfn.IFNA(VLOOKUP(C1439,[2]Sheet1!$A:$A,1,0),3)</f>
        <v>3</v>
      </c>
    </row>
    <row r="1440" spans="1:25" hidden="1" x14ac:dyDescent="0.2">
      <c r="A1440" s="28" t="s">
        <v>19890</v>
      </c>
      <c r="B1440" s="28" t="s">
        <v>19891</v>
      </c>
      <c r="C1440" s="38" t="s">
        <v>10027</v>
      </c>
      <c r="D1440" s="26" t="str">
        <f>[1]!b_calc_yield(A1440,日期设置!$B$2,F1440,1,R1440,1,O1440,L1440,S1440,)</f>
        <v>Fetching...</v>
      </c>
      <c r="E1440" s="26">
        <f t="shared" si="44"/>
        <v>16.307924473487233</v>
      </c>
      <c r="F1440" s="18">
        <f>[1]!b_dq_cleanprice($A1440,日期设置!B$2)</f>
        <v>96.296999999999997</v>
      </c>
      <c r="G1440" s="18" t="str">
        <f t="shared" si="45"/>
        <v>2.44 + 2.44</v>
      </c>
      <c r="H1440" s="27">
        <f>[1]!b_dq_pctchange($A1440,日期设置!$B$2,1)/100</f>
        <v>0</v>
      </c>
      <c r="I1440" s="26">
        <f>[1]!b_pq_pctchange(A1440,日期设置!$B$4,日期设置!$B$2,1)</f>
        <v>0</v>
      </c>
      <c r="J1440" s="26">
        <f>[1]!b_pq_pctchange(A1440,日期设置!$C$4,日期设置!$B$2,1)</f>
        <v>0</v>
      </c>
      <c r="K1440" s="52">
        <f>[1]!b_dq_amount($A1440,日期设置!B$2,2,10000)</f>
        <v>0</v>
      </c>
      <c r="L1440" s="26">
        <f>[1]!b_info_latestpar(A1440,日期设置!$B$2)</f>
        <v>100</v>
      </c>
      <c r="M1440" s="6">
        <f>[1]!b_info_outstandingbalance($A1440,日期设置!B$2)</f>
        <v>4.5</v>
      </c>
      <c r="N1440" s="7" t="str">
        <f>[1]!b_info_latestissurercreditrating2(A1440,日期设置!$B$2,"102","1")</f>
        <v>AA+</v>
      </c>
      <c r="O1440" s="8">
        <v>5.0999999999999996</v>
      </c>
      <c r="P1440" s="9">
        <f>[1]!b_info_repurchasedate(A1440)</f>
        <v>0</v>
      </c>
      <c r="Q1440" s="8" t="s">
        <v>16526</v>
      </c>
      <c r="R1440" s="2" t="str">
        <f>IF((--IF(P1440=0,Q1440,P1440))&gt;(--日期设置!$B$2),IF(P1440=0,Q1440,P1440),Q1440)</f>
        <v>2023-08-31</v>
      </c>
      <c r="S1440" s="31" t="s">
        <v>19265</v>
      </c>
      <c r="T1440" s="8">
        <f>[1]!b_anal_ptmyear($A1440,日期设置!$B$2)</f>
        <v>2.4438356164383563</v>
      </c>
      <c r="U1440" s="8">
        <f>[1]!b_anal_termifexercise($A1440,日期设置!B$2)</f>
        <v>2.4438356164383563</v>
      </c>
      <c r="V1440" s="10">
        <f>[1]!b_dq_dirtyprice(A1440,日期设置!$B$2)</f>
        <v>99.133399999999995</v>
      </c>
      <c r="W1440" s="11">
        <f>IF(U1440=0,ROUNDUP((Q1440-日期设置!$B$2)/365,0),ROUNDUP((R1440-日期设置!$B$2)/365,0))</f>
        <v>3</v>
      </c>
      <c r="X1440" s="18">
        <f>_xlfn.IFNA(VLOOKUP(A1440,过往入选债券!A:D,4,0),2)</f>
        <v>2</v>
      </c>
      <c r="Y1440">
        <f>_xlfn.IFNA(VLOOKUP(C1440,[2]Sheet1!$A:$A,1,0),3)</f>
        <v>3</v>
      </c>
    </row>
    <row r="1441" spans="1:25" hidden="1" x14ac:dyDescent="0.2">
      <c r="A1441" s="21" t="s">
        <v>4087</v>
      </c>
      <c r="B1441" s="21" t="s">
        <v>4088</v>
      </c>
      <c r="C1441" s="37" t="s">
        <v>4089</v>
      </c>
      <c r="D1441" s="26" t="str">
        <f>[1]!b_calc_yield(A1441,日期设置!$B$2,F1441,1,R1441,1,O1441,L1441,S1441,)</f>
        <v>Fetching...</v>
      </c>
      <c r="E1441" s="26">
        <f t="shared" si="44"/>
        <v>13.415795238725314</v>
      </c>
      <c r="F1441" s="18">
        <f>[1]!b_dq_cleanprice($A1441,日期设置!B$2)</f>
        <v>100.4</v>
      </c>
      <c r="G1441" s="18" t="str">
        <f t="shared" si="45"/>
        <v>1.98 + 0</v>
      </c>
      <c r="H1441" s="27">
        <f>[1]!b_dq_pctchange($A1441,日期设置!$B$2,1)/100</f>
        <v>0</v>
      </c>
      <c r="I1441" s="26">
        <f>[1]!b_pq_pctchange(A1441,日期设置!$B$4,日期设置!$B$2,1)</f>
        <v>0</v>
      </c>
      <c r="J1441" s="26">
        <f>[1]!b_pq_pctchange(A1441,日期设置!$C$4,日期设置!$B$2,1)</f>
        <v>0</v>
      </c>
      <c r="K1441" s="52">
        <f>[1]!b_dq_amount($A1441,日期设置!B$2,2,10000)</f>
        <v>0</v>
      </c>
      <c r="L1441" s="26">
        <f>[1]!b_info_latestpar(A1441,日期设置!$B$2)</f>
        <v>100</v>
      </c>
      <c r="M1441" s="6">
        <f>[1]!b_info_outstandingbalance($A1441,日期设置!B$2)</f>
        <v>2</v>
      </c>
      <c r="N1441" s="7">
        <f>[1]!b_info_latestissurercreditrating2(A1441,日期设置!$B$2,"102","1")</f>
        <v>0</v>
      </c>
      <c r="O1441" s="8">
        <v>7</v>
      </c>
      <c r="P1441" s="9">
        <f>[1]!b_info_repurchasedate(A1441)</f>
        <v>0</v>
      </c>
      <c r="Q1441" s="8" t="s">
        <v>16214</v>
      </c>
      <c r="R1441" s="2" t="str">
        <f>IF((--IF(P1441=0,Q1441,P1441))&gt;(--日期设置!$B$2),IF(P1441=0,Q1441,P1441),Q1441)</f>
        <v>2023-03-16</v>
      </c>
      <c r="S1441" s="2" t="s">
        <v>18224</v>
      </c>
      <c r="T1441" s="8">
        <f>[1]!b_anal_ptmyear($A1441,日期设置!$B$2)</f>
        <v>1.9835616438356163</v>
      </c>
      <c r="U1441" s="8">
        <f>[1]!b_anal_termifexercise($A1441,日期设置!B$2)</f>
        <v>0</v>
      </c>
      <c r="V1441" s="10">
        <f>[1]!b_dq_dirtyprice(A1441,日期设置!$B$2)</f>
        <v>100.5151</v>
      </c>
      <c r="W1441" s="11">
        <f>IF(U1441=0,ROUNDUP((Q1441-日期设置!$B$2)/365,0),ROUNDUP((R1441-日期设置!$B$2)/365,0))</f>
        <v>2</v>
      </c>
      <c r="X1441" s="18">
        <f>_xlfn.IFNA(VLOOKUP(A1441,过往入选债券!A:D,4,0),2)</f>
        <v>2</v>
      </c>
      <c r="Y1441">
        <f>_xlfn.IFNA(VLOOKUP(C1441,[2]Sheet1!$A:$A,1,0),3)</f>
        <v>3</v>
      </c>
    </row>
    <row r="1442" spans="1:25" hidden="1" x14ac:dyDescent="0.2">
      <c r="A1442" s="21" t="s">
        <v>11453</v>
      </c>
      <c r="B1442" s="21" t="s">
        <v>11454</v>
      </c>
      <c r="C1442" s="37" t="s">
        <v>115</v>
      </c>
      <c r="D1442" s="26" t="str">
        <f>[1]!b_calc_yield(A1442,日期设置!$B$2,F1442,1,R1442,1,O1442,L1442,S1442,)</f>
        <v>Fetching...</v>
      </c>
      <c r="E1442" s="26">
        <f t="shared" si="44"/>
        <v>15.432257371749403</v>
      </c>
      <c r="F1442" s="18">
        <f>[1]!b_dq_cleanprice($A1442,日期设置!B$2)</f>
        <v>100</v>
      </c>
      <c r="G1442" s="18" t="str">
        <f t="shared" si="45"/>
        <v>2.36 + 0</v>
      </c>
      <c r="H1442" s="27">
        <f>[1]!b_dq_pctchange($A1442,日期设置!$B$2,1)/100</f>
        <v>0</v>
      </c>
      <c r="I1442" s="26">
        <f>[1]!b_pq_pctchange(A1442,日期设置!$B$4,日期设置!$B$2,1)</f>
        <v>0</v>
      </c>
      <c r="J1442" s="26">
        <f>[1]!b_pq_pctchange(A1442,日期设置!$C$4,日期设置!$B$2,1)</f>
        <v>0</v>
      </c>
      <c r="K1442" s="52">
        <f>[1]!b_dq_amount($A1442,日期设置!B$2,2,10000)</f>
        <v>0</v>
      </c>
      <c r="L1442" s="26">
        <f>[1]!b_info_latestpar(A1442,日期设置!$B$2)</f>
        <v>100</v>
      </c>
      <c r="M1442" s="6">
        <f>[1]!b_info_outstandingbalance($A1442,日期设置!B$2)</f>
        <v>5</v>
      </c>
      <c r="N1442" s="7" t="str">
        <f>[1]!b_info_latestissurercreditrating2(A1442,日期设置!$B$2,"102","1")</f>
        <v>AA+</v>
      </c>
      <c r="O1442" s="8">
        <v>6.8</v>
      </c>
      <c r="P1442" s="9">
        <f>[1]!b_info_repurchasedate(A1442)</f>
        <v>0</v>
      </c>
      <c r="Q1442" s="8" t="s">
        <v>16477</v>
      </c>
      <c r="R1442" s="2" t="str">
        <f>IF((--IF(P1442=0,Q1442,P1442))&gt;(--日期设置!$B$2),IF(P1442=0,Q1442,P1442),Q1442)</f>
        <v>2023-08-03</v>
      </c>
      <c r="S1442" s="2" t="s">
        <v>18250</v>
      </c>
      <c r="T1442" s="8">
        <f>[1]!b_anal_ptmyear($A1442,日期设置!$B$2)</f>
        <v>2.3671232876712329</v>
      </c>
      <c r="U1442" s="8">
        <f>[1]!b_anal_termifexercise($A1442,日期设置!B$2)</f>
        <v>0</v>
      </c>
      <c r="V1442" s="10">
        <f>[1]!b_dq_dirtyprice(A1442,日期设置!$B$2)</f>
        <v>104.3036</v>
      </c>
      <c r="W1442" s="11">
        <f>IF(U1442=0,ROUNDUP((Q1442-日期设置!$B$2)/365,0),ROUNDUP((R1442-日期设置!$B$2)/365,0))</f>
        <v>3</v>
      </c>
      <c r="X1442" s="18">
        <f>_xlfn.IFNA(VLOOKUP(A1442,过往入选债券!A:D,4,0),2)</f>
        <v>2</v>
      </c>
      <c r="Y1442">
        <f>_xlfn.IFNA(VLOOKUP(C1442,[2]Sheet1!$A:$A,1,0),3)</f>
        <v>3</v>
      </c>
    </row>
    <row r="1443" spans="1:25" hidden="1" x14ac:dyDescent="0.2">
      <c r="A1443" s="28" t="s">
        <v>19190</v>
      </c>
      <c r="B1443" s="28" t="s">
        <v>19191</v>
      </c>
      <c r="C1443" s="38" t="s">
        <v>13614</v>
      </c>
      <c r="D1443" s="26" t="str">
        <f>[1]!b_calc_yield(A1443,日期设置!$B$2,F1443,1,R1443,1,O1443,L1443,S1443,)</f>
        <v>Fetching...</v>
      </c>
      <c r="E1443" s="26">
        <f t="shared" si="44"/>
        <v>15.742409691600322</v>
      </c>
      <c r="F1443" s="18">
        <f>[1]!b_dq_cleanprice($A1443,日期设置!B$2)</f>
        <v>100</v>
      </c>
      <c r="G1443" s="18" t="str">
        <f t="shared" si="45"/>
        <v>4.40 + 2.40</v>
      </c>
      <c r="H1443" s="27">
        <f>[1]!b_dq_pctchange($A1443,日期设置!$B$2,1)/100</f>
        <v>0</v>
      </c>
      <c r="I1443" s="26">
        <f>[1]!b_pq_pctchange(A1443,日期设置!$B$4,日期设置!$B$2,1)</f>
        <v>0</v>
      </c>
      <c r="J1443" s="26">
        <f>[1]!b_pq_pctchange(A1443,日期设置!$C$4,日期设置!$B$2,1)</f>
        <v>0</v>
      </c>
      <c r="K1443" s="52">
        <f>[1]!b_dq_amount($A1443,日期设置!B$2,2,10000)</f>
        <v>0</v>
      </c>
      <c r="L1443" s="26">
        <f>[1]!b_info_latestpar(A1443,日期设置!$B$2)</f>
        <v>100</v>
      </c>
      <c r="M1443" s="6">
        <f>[1]!b_info_outstandingbalance($A1443,日期设置!B$2)</f>
        <v>3.5</v>
      </c>
      <c r="N1443" s="7" t="str">
        <f>[1]!b_info_latestissurercreditrating2(A1443,日期设置!$B$2,"102","1")</f>
        <v>AA</v>
      </c>
      <c r="O1443" s="8">
        <v>6.8</v>
      </c>
      <c r="P1443" s="9" t="str">
        <f>[1]!b_info_repurchasedate(A1443)</f>
        <v>2023-08-18</v>
      </c>
      <c r="Q1443" s="8" t="s">
        <v>20000</v>
      </c>
      <c r="R1443" s="2" t="str">
        <f>IF((--IF(P1443=0,Q1443,P1443))&gt;(--日期设置!$B$2),IF(P1443=0,Q1443,P1443),Q1443)</f>
        <v>2023-08-18</v>
      </c>
      <c r="S1443" s="31" t="s">
        <v>19192</v>
      </c>
      <c r="T1443" s="8">
        <f>[1]!b_anal_ptmyear($A1443,日期设置!$B$2)</f>
        <v>4.4082191780821915</v>
      </c>
      <c r="U1443" s="8">
        <f>[1]!b_anal_termifexercise($A1443,日期设置!B$2)</f>
        <v>2.408219178082192</v>
      </c>
      <c r="V1443" s="10">
        <f>[1]!b_dq_dirtyprice(A1443,日期设置!$B$2)</f>
        <v>104.0241</v>
      </c>
      <c r="W1443" s="11">
        <f>IF(U1443=0,ROUNDUP((Q1443-日期设置!$B$2)/365,0),ROUNDUP((R1443-日期设置!$B$2)/365,0))</f>
        <v>3</v>
      </c>
      <c r="X1443" s="18">
        <f>_xlfn.IFNA(VLOOKUP(A1443,过往入选债券!A:D,4,0),2)</f>
        <v>2</v>
      </c>
      <c r="Y1443">
        <f>_xlfn.IFNA(VLOOKUP(C1443,[2]Sheet1!$A:$A,1,0),3)</f>
        <v>3</v>
      </c>
    </row>
    <row r="1444" spans="1:25" hidden="1" x14ac:dyDescent="0.2">
      <c r="A1444" s="21" t="s">
        <v>6970</v>
      </c>
      <c r="B1444" s="21" t="s">
        <v>6971</v>
      </c>
      <c r="C1444" s="37" t="s">
        <v>4191</v>
      </c>
      <c r="D1444" s="26" t="str">
        <f>[1]!b_calc_yield(A1444,日期设置!$B$2,F1444,1,R1444,1,O1444,L1444,S1444,)</f>
        <v>Fetching...</v>
      </c>
      <c r="E1444" s="26">
        <f t="shared" si="44"/>
        <v>2.190073536778403</v>
      </c>
      <c r="F1444" s="18">
        <f>[1]!b_dq_cleanprice($A1444,日期设置!B$2)</f>
        <v>100</v>
      </c>
      <c r="G1444" s="18" t="str">
        <f t="shared" si="45"/>
        <v>2.32 + 0.32</v>
      </c>
      <c r="H1444" s="27">
        <f>[1]!b_dq_pctchange($A1444,日期设置!$B$2,1)/100</f>
        <v>0</v>
      </c>
      <c r="I1444" s="26">
        <f>[1]!b_pq_pctchange(A1444,日期设置!$B$4,日期设置!$B$2,1)</f>
        <v>0</v>
      </c>
      <c r="J1444" s="26">
        <f>[1]!b_pq_pctchange(A1444,日期设置!$C$4,日期设置!$B$2,1)</f>
        <v>0</v>
      </c>
      <c r="K1444" s="52">
        <f>[1]!b_dq_amount($A1444,日期设置!B$2,2,10000)</f>
        <v>0</v>
      </c>
      <c r="L1444" s="26">
        <f>[1]!b_info_latestpar(A1444,日期设置!$B$2)</f>
        <v>100</v>
      </c>
      <c r="M1444" s="6">
        <f>[1]!b_info_outstandingbalance($A1444,日期设置!B$2)</f>
        <v>3</v>
      </c>
      <c r="N1444" s="7" t="str">
        <f>[1]!b_info_latestissurercreditrating2(A1444,日期设置!$B$2,"102","1")</f>
        <v>AA</v>
      </c>
      <c r="O1444" s="8">
        <v>7.1</v>
      </c>
      <c r="P1444" s="9" t="str">
        <f>[1]!b_info_repurchasedate(A1444)</f>
        <v>2021-07-19</v>
      </c>
      <c r="Q1444" s="8" t="s">
        <v>16025</v>
      </c>
      <c r="R1444" s="2" t="str">
        <f>IF((--IF(P1444=0,Q1444,P1444))&gt;(--日期设置!$B$2),IF(P1444=0,Q1444,P1444),Q1444)</f>
        <v>2021-07-19</v>
      </c>
      <c r="S1444" s="2" t="s">
        <v>18511</v>
      </c>
      <c r="T1444" s="8">
        <f>[1]!b_anal_ptmyear($A1444,日期设置!$B$2)</f>
        <v>2.3232876712328769</v>
      </c>
      <c r="U1444" s="8">
        <f>[1]!b_anal_termifexercise($A1444,日期设置!B$2)</f>
        <v>0.32602739726027397</v>
      </c>
      <c r="V1444" s="10">
        <f>[1]!b_dq_dirtyprice(A1444,日期设置!$B$2)</f>
        <v>104.8047</v>
      </c>
      <c r="W1444" s="11">
        <f>IF(U1444=0,ROUNDUP((Q1444-日期设置!$B$2)/365,0),ROUNDUP((R1444-日期设置!$B$2)/365,0))</f>
        <v>1</v>
      </c>
      <c r="X1444" s="18">
        <f>_xlfn.IFNA(VLOOKUP(A1444,过往入选债券!A:D,4,0),2)</f>
        <v>2</v>
      </c>
      <c r="Y1444">
        <f>_xlfn.IFNA(VLOOKUP(C1444,[2]Sheet1!$A:$A,1,0),3)</f>
        <v>3</v>
      </c>
    </row>
    <row r="1445" spans="1:25" hidden="1" x14ac:dyDescent="0.2">
      <c r="A1445" s="28" t="s">
        <v>20636</v>
      </c>
      <c r="B1445" s="28" t="s">
        <v>20637</v>
      </c>
      <c r="C1445" s="39" t="s">
        <v>20795</v>
      </c>
      <c r="D1445" s="26" t="str">
        <f>[1]!b_calc_yield(A1445,日期设置!$B$2,F1445,1,R1445,1,O1445,L1445,S1445,)</f>
        <v>Fetching...</v>
      </c>
      <c r="E1445" s="26">
        <f t="shared" si="44"/>
        <v>42.978151366202908</v>
      </c>
      <c r="F1445" s="18">
        <f>[1]!b_dq_cleanprice($A1445,日期设置!B$2)</f>
        <v>98.540499999999994</v>
      </c>
      <c r="G1445" s="18" t="str">
        <f t="shared" si="45"/>
        <v>6.50 + 0</v>
      </c>
      <c r="H1445" s="27">
        <f>[1]!b_dq_pctchange($A1445,日期设置!$B$2,1)/100</f>
        <v>0</v>
      </c>
      <c r="I1445" s="26">
        <f>[1]!b_pq_pctchange(A1445,日期设置!$B$4,日期设置!$B$2,1)</f>
        <v>0</v>
      </c>
      <c r="J1445" s="26">
        <f>[1]!b_pq_pctchange(A1445,日期设置!$C$4,日期设置!$B$2,1)</f>
        <v>0</v>
      </c>
      <c r="K1445" s="52">
        <f>[1]!b_dq_amount($A1445,日期设置!B$2,2,10000)</f>
        <v>0</v>
      </c>
      <c r="L1445" s="26">
        <f>[1]!b_info_latestpar(A1445,日期设置!$B$2)</f>
        <v>100</v>
      </c>
      <c r="M1445" s="6">
        <f>[1]!b_info_outstandingbalance($A1445,日期设置!B$2)</f>
        <v>9</v>
      </c>
      <c r="N1445" s="7" t="str">
        <f>[1]!b_info_latestissurercreditrating2(A1445,日期设置!$B$2,"102","1")</f>
        <v>AA</v>
      </c>
      <c r="O1445" s="8">
        <v>6.5</v>
      </c>
      <c r="P1445" s="9">
        <f>[1]!b_info_repurchasedate(A1445)</f>
        <v>0</v>
      </c>
      <c r="Q1445" s="8" t="s">
        <v>20820</v>
      </c>
      <c r="R1445" s="2" t="str">
        <f>IF((--IF(P1445=0,Q1445,P1445))&gt;(--日期设置!$B$2),IF(P1445=0,Q1445,P1445),Q1445)</f>
        <v>2027-09-22</v>
      </c>
      <c r="S1445" s="31" t="s">
        <v>17459</v>
      </c>
      <c r="T1445" s="8">
        <f>[1]!b_anal_ptmyear($A1445,日期设置!$B$2)</f>
        <v>6.5041095890410956</v>
      </c>
      <c r="U1445" s="8">
        <f>[1]!b_anal_termifexercise($A1445,日期设置!B$2)</f>
        <v>0</v>
      </c>
      <c r="V1445" s="10">
        <f>[1]!b_dq_dirtyprice(A1445,日期设置!$B$2)</f>
        <v>101.7638</v>
      </c>
      <c r="W1445" s="11">
        <f>IF(U1445=0,ROUNDUP((Q1445-日期设置!$B$2)/365,0),ROUNDUP((R1445-日期设置!$B$2)/365,0))</f>
        <v>7</v>
      </c>
      <c r="X1445" s="18">
        <f>_xlfn.IFNA(VLOOKUP(A1445,过往入选债券!A:D,4,0),2)</f>
        <v>2</v>
      </c>
      <c r="Y1445">
        <f>_xlfn.IFNA(VLOOKUP(C1445,[2]Sheet1!$A:$A,1,0),3)</f>
        <v>3</v>
      </c>
    </row>
    <row r="1446" spans="1:25" hidden="1" x14ac:dyDescent="0.2">
      <c r="A1446" s="21" t="s">
        <v>2356</v>
      </c>
      <c r="B1446" s="21" t="s">
        <v>2357</v>
      </c>
      <c r="C1446" s="37" t="s">
        <v>270</v>
      </c>
      <c r="D1446" s="26" t="str">
        <f>[1]!b_calc_yield(A1446,日期设置!$B$2,F1446,1,R1446,1,O1446,L1446,S1446,)</f>
        <v>Fetching...</v>
      </c>
      <c r="E1446" s="26">
        <f t="shared" si="44"/>
        <v>5.6037016593301736</v>
      </c>
      <c r="F1446" s="18">
        <f>[1]!b_dq_cleanprice($A1446,日期设置!B$2)</f>
        <v>99.372100000000003</v>
      </c>
      <c r="G1446" s="18" t="str">
        <f t="shared" si="45"/>
        <v>0.74 + 0</v>
      </c>
      <c r="H1446" s="27">
        <f>[1]!b_dq_pctchange($A1446,日期设置!$B$2,1)/100</f>
        <v>0</v>
      </c>
      <c r="I1446" s="26">
        <f>[1]!b_pq_pctchange(A1446,日期设置!$B$4,日期设置!$B$2,1)</f>
        <v>0</v>
      </c>
      <c r="J1446" s="26">
        <f>[1]!b_pq_pctchange(A1446,日期设置!$C$4,日期设置!$B$2,1)</f>
        <v>0</v>
      </c>
      <c r="K1446" s="52">
        <f>[1]!b_dq_amount($A1446,日期设置!B$2,2,10000)</f>
        <v>0</v>
      </c>
      <c r="L1446" s="26">
        <f>[1]!b_info_latestpar(A1446,日期设置!$B$2)</f>
        <v>100</v>
      </c>
      <c r="M1446" s="6">
        <f>[1]!b_info_outstandingbalance($A1446,日期设置!B$2)</f>
        <v>18</v>
      </c>
      <c r="N1446" s="7">
        <f>[1]!b_info_latestissurercreditrating2(A1446,日期设置!$B$2,"102","1")</f>
        <v>0</v>
      </c>
      <c r="O1446" s="8">
        <v>5.99</v>
      </c>
      <c r="P1446" s="9">
        <f>[1]!b_info_repurchasedate(A1446)</f>
        <v>0</v>
      </c>
      <c r="Q1446" s="8" t="s">
        <v>16677</v>
      </c>
      <c r="R1446" s="2" t="str">
        <f>IF((--IF(P1446=0,Q1446,P1446))&gt;(--日期设置!$B$2),IF(P1446=0,Q1446,P1446),Q1446)</f>
        <v>2021-12-19</v>
      </c>
      <c r="S1446" s="2" t="s">
        <v>17821</v>
      </c>
      <c r="T1446" s="8">
        <f>[1]!b_anal_ptmyear($A1446,日期设置!$B$2)</f>
        <v>0.74520547945205484</v>
      </c>
      <c r="U1446" s="8">
        <f>[1]!b_anal_termifexercise($A1446,日期设置!B$2)</f>
        <v>0</v>
      </c>
      <c r="V1446" s="10">
        <f>[1]!b_dq_dirtyprice(A1446,日期设置!$B$2)</f>
        <v>100.36579999999999</v>
      </c>
      <c r="W1446" s="11">
        <f>IF(U1446=0,ROUNDUP((Q1446-日期设置!$B$2)/365,0),ROUNDUP((R1446-日期设置!$B$2)/365,0))</f>
        <v>1</v>
      </c>
      <c r="X1446" s="18" t="str">
        <f>_xlfn.IFNA(VLOOKUP(A1446,过往入选债券!A:D,4,0),2)</f>
        <v>否</v>
      </c>
      <c r="Y1446">
        <f>_xlfn.IFNA(VLOOKUP(C1446,[2]Sheet1!$A:$A,1,0),3)</f>
        <v>3</v>
      </c>
    </row>
    <row r="1447" spans="1:25" hidden="1" x14ac:dyDescent="0.2">
      <c r="A1447" s="21" t="s">
        <v>4788</v>
      </c>
      <c r="B1447" s="21" t="s">
        <v>4789</v>
      </c>
      <c r="C1447" s="37" t="s">
        <v>96</v>
      </c>
      <c r="D1447" s="26" t="str">
        <f>[1]!b_calc_yield(A1447,日期设置!$B$2,F1447,1,R1447,1,O1447,L1447,S1447,)</f>
        <v>Fetching...</v>
      </c>
      <c r="E1447" s="26">
        <f t="shared" si="44"/>
        <v>15.477751602433919</v>
      </c>
      <c r="F1447" s="18">
        <f>[1]!b_dq_cleanprice($A1447,日期设置!B$2)</f>
        <v>99.310500000000005</v>
      </c>
      <c r="G1447" s="18" t="str">
        <f t="shared" si="45"/>
        <v>2.36 + 0</v>
      </c>
      <c r="H1447" s="27">
        <f>[1]!b_dq_pctchange($A1447,日期设置!$B$2,1)/100</f>
        <v>0</v>
      </c>
      <c r="I1447" s="26">
        <f>[1]!b_pq_pctchange(A1447,日期设置!$B$4,日期设置!$B$2,1)</f>
        <v>0</v>
      </c>
      <c r="J1447" s="26">
        <f>[1]!b_pq_pctchange(A1447,日期设置!$C$4,日期设置!$B$2,1)</f>
        <v>0</v>
      </c>
      <c r="K1447" s="52">
        <f>[1]!b_dq_amount($A1447,日期设置!B$2,2,10000)</f>
        <v>0</v>
      </c>
      <c r="L1447" s="26">
        <f>[1]!b_info_latestpar(A1447,日期设置!$B$2)</f>
        <v>100</v>
      </c>
      <c r="M1447" s="6">
        <f>[1]!b_info_outstandingbalance($A1447,日期设置!B$2)</f>
        <v>4.8</v>
      </c>
      <c r="N1447" s="7">
        <f>[1]!b_info_latestissurercreditrating2(A1447,日期设置!$B$2,"102","1")</f>
        <v>0</v>
      </c>
      <c r="O1447" s="8">
        <v>6.47</v>
      </c>
      <c r="P1447" s="9">
        <f>[1]!b_info_repurchasedate(A1447)</f>
        <v>0</v>
      </c>
      <c r="Q1447" s="8" t="s">
        <v>16477</v>
      </c>
      <c r="R1447" s="2" t="str">
        <f>IF((--IF(P1447=0,Q1447,P1447))&gt;(--日期设置!$B$2),IF(P1447=0,Q1447,P1447),Q1447)</f>
        <v>2023-08-03</v>
      </c>
      <c r="S1447" s="2" t="s">
        <v>18250</v>
      </c>
      <c r="T1447" s="8">
        <f>[1]!b_anal_ptmyear($A1447,日期设置!$B$2)</f>
        <v>2.3671232876712329</v>
      </c>
      <c r="U1447" s="8">
        <f>[1]!b_anal_termifexercise($A1447,日期设置!B$2)</f>
        <v>0</v>
      </c>
      <c r="V1447" s="10">
        <f>[1]!b_dq_dirtyprice(A1447,日期设置!$B$2)</f>
        <v>103.40519999999999</v>
      </c>
      <c r="W1447" s="11">
        <f>IF(U1447=0,ROUNDUP((Q1447-日期设置!$B$2)/365,0),ROUNDUP((R1447-日期设置!$B$2)/365,0))</f>
        <v>3</v>
      </c>
      <c r="X1447" s="18">
        <f>_xlfn.IFNA(VLOOKUP(A1447,过往入选债券!A:D,4,0),2)</f>
        <v>2</v>
      </c>
      <c r="Y1447">
        <f>_xlfn.IFNA(VLOOKUP(C1447,[2]Sheet1!$A:$A,1,0),3)</f>
        <v>3</v>
      </c>
    </row>
    <row r="1448" spans="1:25" hidden="1" x14ac:dyDescent="0.2">
      <c r="A1448" s="21" t="s">
        <v>13430</v>
      </c>
      <c r="B1448" s="21" t="s">
        <v>13431</v>
      </c>
      <c r="C1448" s="37" t="s">
        <v>13432</v>
      </c>
      <c r="D1448" s="26" t="str">
        <f>[1]!b_calc_yield(A1448,日期设置!$B$2,F1448,1,R1448,1,O1448,L1448,S1448,)</f>
        <v>Fetching...</v>
      </c>
      <c r="E1448" s="26">
        <f t="shared" si="44"/>
        <v>31.06027764615742</v>
      </c>
      <c r="F1448" s="18">
        <f>[1]!b_dq_cleanprice($A1448,日期设置!B$2)</f>
        <v>57.768799999999999</v>
      </c>
      <c r="G1448" s="18" t="str">
        <f t="shared" si="45"/>
        <v>2.51 + 0</v>
      </c>
      <c r="H1448" s="27">
        <f>[1]!b_dq_pctchange($A1448,日期设置!$B$2,1)/100</f>
        <v>0</v>
      </c>
      <c r="I1448" s="26">
        <f>[1]!b_pq_pctchange(A1448,日期设置!$B$4,日期设置!$B$2,1)</f>
        <v>0</v>
      </c>
      <c r="J1448" s="26">
        <f>[1]!b_pq_pctchange(A1448,日期设置!$C$4,日期设置!$B$2,1)</f>
        <v>0</v>
      </c>
      <c r="K1448" s="52">
        <f>[1]!b_dq_amount($A1448,日期设置!B$2,2,10000)</f>
        <v>0</v>
      </c>
      <c r="L1448" s="26">
        <f>[1]!b_info_latestpar(A1448,日期设置!$B$2)</f>
        <v>60</v>
      </c>
      <c r="M1448" s="6">
        <f>[1]!b_info_outstandingbalance($A1448,日期设置!B$2)</f>
        <v>3.3</v>
      </c>
      <c r="N1448" s="7" t="str">
        <f>[1]!b_info_latestissurercreditrating2(A1448,日期设置!$B$2,"102","1")</f>
        <v>AA-</v>
      </c>
      <c r="O1448" s="8">
        <v>6</v>
      </c>
      <c r="P1448" s="9">
        <f>[1]!b_info_repurchasedate(A1448)</f>
        <v>0</v>
      </c>
      <c r="Q1448" s="8" t="s">
        <v>16470</v>
      </c>
      <c r="R1448" s="2" t="str">
        <f>IF((--IF(P1448=0,Q1448,P1448))&gt;(--日期设置!$B$2),IF(P1448=0,Q1448,P1448),Q1448)</f>
        <v>2023-09-26</v>
      </c>
      <c r="S1448" s="2" t="s">
        <v>18232</v>
      </c>
      <c r="T1448" s="8">
        <f>[1]!b_anal_ptmyear($A1448,日期设置!$B$2)</f>
        <v>2.515068493150685</v>
      </c>
      <c r="U1448" s="8">
        <f>[1]!b_anal_termifexercise($A1448,日期设置!B$2)</f>
        <v>0</v>
      </c>
      <c r="V1448" s="10">
        <f>[1]!b_dq_dirtyprice(A1448,日期设置!$B$2)</f>
        <v>59.514600000000002</v>
      </c>
      <c r="W1448" s="11">
        <f>IF(U1448=0,ROUNDUP((Q1448-日期设置!$B$2)/365,0),ROUNDUP((R1448-日期设置!$B$2)/365,0))</f>
        <v>3</v>
      </c>
      <c r="X1448" s="18">
        <f>_xlfn.IFNA(VLOOKUP(A1448,过往入选债券!A:D,4,0),2)</f>
        <v>2</v>
      </c>
      <c r="Y1448">
        <f>_xlfn.IFNA(VLOOKUP(C1448,[2]Sheet1!$A:$A,1,0),3)</f>
        <v>3</v>
      </c>
    </row>
    <row r="1449" spans="1:25" hidden="1" x14ac:dyDescent="0.2">
      <c r="A1449" s="21" t="s">
        <v>1176</v>
      </c>
      <c r="B1449" s="21" t="s">
        <v>1177</v>
      </c>
      <c r="C1449" s="37" t="s">
        <v>1162</v>
      </c>
      <c r="D1449" s="26" t="str">
        <f>[1]!b_calc_yield(A1449,日期设置!$B$2,F1449,1,R1449,1,O1449,L1449,S1449,)</f>
        <v>Fetching...</v>
      </c>
      <c r="E1449" s="26">
        <f t="shared" si="44"/>
        <v>11.278071754765051</v>
      </c>
      <c r="F1449" s="18">
        <f>[1]!b_dq_cleanprice($A1449,日期设置!B$2)</f>
        <v>100</v>
      </c>
      <c r="G1449" s="18" t="str">
        <f t="shared" si="45"/>
        <v>1.69 + 0</v>
      </c>
      <c r="H1449" s="27">
        <f>[1]!b_dq_pctchange($A1449,日期设置!$B$2,1)/100</f>
        <v>0</v>
      </c>
      <c r="I1449" s="26">
        <f>[1]!b_pq_pctchange(A1449,日期设置!$B$4,日期设置!$B$2,1)</f>
        <v>0</v>
      </c>
      <c r="J1449" s="26">
        <f>[1]!b_pq_pctchange(A1449,日期设置!$C$4,日期设置!$B$2,1)</f>
        <v>0</v>
      </c>
      <c r="K1449" s="52">
        <f>[1]!b_dq_amount($A1449,日期设置!B$2,2,10000)</f>
        <v>0</v>
      </c>
      <c r="L1449" s="26">
        <f>[1]!b_info_latestpar(A1449,日期设置!$B$2)</f>
        <v>100</v>
      </c>
      <c r="M1449" s="6">
        <f>[1]!b_info_outstandingbalance($A1449,日期设置!B$2)</f>
        <v>2</v>
      </c>
      <c r="N1449" s="7">
        <f>[1]!b_info_latestissurercreditrating2(A1449,日期设置!$B$2,"102","1")</f>
        <v>0</v>
      </c>
      <c r="O1449" s="8">
        <v>6.8</v>
      </c>
      <c r="P1449" s="9">
        <f>[1]!b_info_repurchasedate(A1449)</f>
        <v>0</v>
      </c>
      <c r="Q1449" s="8" t="s">
        <v>17289</v>
      </c>
      <c r="R1449" s="2" t="str">
        <f>IF((--IF(P1449=0,Q1449,P1449))&gt;(--日期设置!$B$2),IF(P1449=0,Q1449,P1449),Q1449)</f>
        <v>2022-11-30</v>
      </c>
      <c r="S1449" s="2" t="s">
        <v>18667</v>
      </c>
      <c r="T1449" s="8">
        <f>[1]!b_anal_ptmyear($A1449,日期设置!$B$2)</f>
        <v>1.6931506849315068</v>
      </c>
      <c r="U1449" s="8">
        <f>[1]!b_anal_termifexercise($A1449,日期设置!B$2)</f>
        <v>0</v>
      </c>
      <c r="V1449" s="10">
        <f>[1]!b_dq_dirtyprice(A1449,日期设置!$B$2)</f>
        <v>102.0866</v>
      </c>
      <c r="W1449" s="11">
        <f>IF(U1449=0,ROUNDUP((Q1449-日期设置!$B$2)/365,0),ROUNDUP((R1449-日期设置!$B$2)/365,0))</f>
        <v>2</v>
      </c>
      <c r="X1449" s="18">
        <f>_xlfn.IFNA(VLOOKUP(A1449,过往入选债券!A:D,4,0),2)</f>
        <v>2</v>
      </c>
      <c r="Y1449">
        <f>_xlfn.IFNA(VLOOKUP(C1449,[2]Sheet1!$A:$A,1,0),3)</f>
        <v>3</v>
      </c>
    </row>
    <row r="1450" spans="1:25" hidden="1" x14ac:dyDescent="0.2">
      <c r="A1450" s="21" t="s">
        <v>13902</v>
      </c>
      <c r="B1450" s="21" t="s">
        <v>13903</v>
      </c>
      <c r="C1450" s="37" t="s">
        <v>4828</v>
      </c>
      <c r="D1450" s="26" t="str">
        <f>[1]!b_calc_yield(A1450,日期设置!$B$2,F1450,1,R1450,1,O1450,L1450,S1450,)</f>
        <v>Fetching...</v>
      </c>
      <c r="E1450" s="26">
        <f t="shared" si="44"/>
        <v>29.385638096448009</v>
      </c>
      <c r="F1450" s="18">
        <f>[1]!b_dq_cleanprice($A1450,日期设置!B$2)</f>
        <v>78.440899999999999</v>
      </c>
      <c r="G1450" s="18" t="str">
        <f t="shared" si="45"/>
        <v>3.33 + 0</v>
      </c>
      <c r="H1450" s="27">
        <f>[1]!b_dq_pctchange($A1450,日期设置!$B$2,1)/100</f>
        <v>0</v>
      </c>
      <c r="I1450" s="26">
        <f>[1]!b_pq_pctchange(A1450,日期设置!$B$4,日期设置!$B$2,1)</f>
        <v>0</v>
      </c>
      <c r="J1450" s="26">
        <f>[1]!b_pq_pctchange(A1450,日期设置!$C$4,日期设置!$B$2,1)</f>
        <v>0</v>
      </c>
      <c r="K1450" s="52">
        <f>[1]!b_dq_amount($A1450,日期设置!B$2,2,10000)</f>
        <v>0</v>
      </c>
      <c r="L1450" s="26">
        <f>[1]!b_info_latestpar(A1450,日期设置!$B$2)</f>
        <v>80</v>
      </c>
      <c r="M1450" s="6">
        <f>[1]!b_info_outstandingbalance($A1450,日期设置!B$2)</f>
        <v>3</v>
      </c>
      <c r="N1450" s="7" t="str">
        <f>[1]!b_info_latestissurercreditrating2(A1450,日期设置!$B$2,"102","1")</f>
        <v>AA</v>
      </c>
      <c r="O1450" s="8">
        <v>6.48</v>
      </c>
      <c r="P1450" s="9">
        <f>[1]!b_info_repurchasedate(A1450)</f>
        <v>0</v>
      </c>
      <c r="Q1450" s="8" t="s">
        <v>16676</v>
      </c>
      <c r="R1450" s="2" t="str">
        <f>IF((--IF(P1450=0,Q1450,P1450))&gt;(--日期设置!$B$2),IF(P1450=0,Q1450,P1450),Q1450)</f>
        <v>2024-07-24</v>
      </c>
      <c r="S1450" s="2" t="s">
        <v>18412</v>
      </c>
      <c r="T1450" s="8">
        <f>[1]!b_anal_ptmyear($A1450,日期设置!$B$2)</f>
        <v>3.3397260273972602</v>
      </c>
      <c r="U1450" s="8">
        <f>[1]!b_anal_termifexercise($A1450,日期设置!B$2)</f>
        <v>0</v>
      </c>
      <c r="V1450" s="10">
        <f>[1]!b_dq_dirtyprice(A1450,日期设置!$B$2)</f>
        <v>81.863799999999998</v>
      </c>
      <c r="W1450" s="11">
        <f>IF(U1450=0,ROUNDUP((Q1450-日期设置!$B$2)/365,0),ROUNDUP((R1450-日期设置!$B$2)/365,0))</f>
        <v>4</v>
      </c>
      <c r="X1450" s="18">
        <f>_xlfn.IFNA(VLOOKUP(A1450,过往入选债券!A:D,4,0),2)</f>
        <v>2</v>
      </c>
      <c r="Y1450">
        <f>_xlfn.IFNA(VLOOKUP(C1450,[2]Sheet1!$A:$A,1,0),3)</f>
        <v>3</v>
      </c>
    </row>
    <row r="1451" spans="1:25" hidden="1" x14ac:dyDescent="0.2">
      <c r="A1451" s="28" t="s">
        <v>19776</v>
      </c>
      <c r="B1451" s="28" t="s">
        <v>19777</v>
      </c>
      <c r="C1451" s="38" t="s">
        <v>1864</v>
      </c>
      <c r="D1451" s="26" t="str">
        <f>[1]!b_calc_yield(A1451,日期设置!$B$2,F1451,1,R1451,1,O1451,L1451,S1451,)</f>
        <v>Fetching...</v>
      </c>
      <c r="E1451" s="26">
        <f t="shared" si="44"/>
        <v>15.871517974485227</v>
      </c>
      <c r="F1451" s="18">
        <f>[1]!b_dq_cleanprice($A1451,日期设置!B$2)</f>
        <v>100.235</v>
      </c>
      <c r="G1451" s="18" t="str">
        <f t="shared" si="45"/>
        <v>2.43 + 2.43</v>
      </c>
      <c r="H1451" s="27">
        <f>[1]!b_dq_pctchange($A1451,日期设置!$B$2,1)/100</f>
        <v>0</v>
      </c>
      <c r="I1451" s="26">
        <f>[1]!b_pq_pctchange(A1451,日期设置!$B$4,日期设置!$B$2,1)</f>
        <v>0</v>
      </c>
      <c r="J1451" s="26">
        <f>[1]!b_pq_pctchange(A1451,日期设置!$C$4,日期设置!$B$2,1)</f>
        <v>0</v>
      </c>
      <c r="K1451" s="52">
        <f>[1]!b_dq_amount($A1451,日期设置!B$2,2,10000)</f>
        <v>0</v>
      </c>
      <c r="L1451" s="26">
        <f>[1]!b_info_latestpar(A1451,日期设置!$B$2)</f>
        <v>100</v>
      </c>
      <c r="M1451" s="6">
        <f>[1]!b_info_outstandingbalance($A1451,日期设置!B$2)</f>
        <v>5</v>
      </c>
      <c r="N1451" s="7" t="str">
        <f>[1]!b_info_latestissurercreditrating2(A1451,日期设置!$B$2,"102","1")</f>
        <v>AA+</v>
      </c>
      <c r="O1451" s="8">
        <v>6.9</v>
      </c>
      <c r="P1451" s="9" t="str">
        <f>[1]!b_info_repurchasedate(A1451)</f>
        <v>2023-08-26</v>
      </c>
      <c r="Q1451" s="8" t="s">
        <v>17436</v>
      </c>
      <c r="R1451" s="2" t="str">
        <f>IF((--IF(P1451=0,Q1451,P1451))&gt;(--日期设置!$B$2),IF(P1451=0,Q1451,P1451),Q1451)</f>
        <v>2023-08-26</v>
      </c>
      <c r="S1451" s="31" t="s">
        <v>19098</v>
      </c>
      <c r="T1451" s="8">
        <f>[1]!b_anal_ptmyear($A1451,日期设置!$B$2)</f>
        <v>2.43013698630137</v>
      </c>
      <c r="U1451" s="8">
        <f>[1]!b_anal_termifexercise($A1451,日期设置!B$2)</f>
        <v>2.43013698630137</v>
      </c>
      <c r="V1451" s="10">
        <f>[1]!b_dq_dirtyprice(A1451,日期设置!$B$2)</f>
        <v>104.1671</v>
      </c>
      <c r="W1451" s="11">
        <f>IF(U1451=0,ROUNDUP((Q1451-日期设置!$B$2)/365,0),ROUNDUP((R1451-日期设置!$B$2)/365,0))</f>
        <v>3</v>
      </c>
      <c r="X1451" s="18">
        <f>_xlfn.IFNA(VLOOKUP(A1451,过往入选债券!A:D,4,0),2)</f>
        <v>2</v>
      </c>
      <c r="Y1451">
        <f>_xlfn.IFNA(VLOOKUP(C1451,[2]Sheet1!$A:$A,1,0),3)</f>
        <v>3</v>
      </c>
    </row>
    <row r="1452" spans="1:25" hidden="1" x14ac:dyDescent="0.2">
      <c r="A1452" s="21" t="s">
        <v>4022</v>
      </c>
      <c r="B1452" s="21" t="s">
        <v>4023</v>
      </c>
      <c r="C1452" s="37" t="s">
        <v>3457</v>
      </c>
      <c r="D1452" s="26" t="str">
        <f>[1]!b_calc_yield(A1452,日期设置!$B$2,F1452,1,R1452,1,O1452,L1452,S1452,)</f>
        <v>Fetching...</v>
      </c>
      <c r="E1452" s="26">
        <f t="shared" si="44"/>
        <v>13.349404563921329</v>
      </c>
      <c r="F1452" s="18">
        <f>[1]!b_dq_cleanprice($A1452,日期设置!B$2)</f>
        <v>99.34</v>
      </c>
      <c r="G1452" s="18" t="str">
        <f t="shared" si="45"/>
        <v>1.97 + 0</v>
      </c>
      <c r="H1452" s="27">
        <f>[1]!b_dq_pctchange($A1452,日期设置!$B$2,1)/100</f>
        <v>0</v>
      </c>
      <c r="I1452" s="26">
        <f>[1]!b_pq_pctchange(A1452,日期设置!$B$4,日期设置!$B$2,1)</f>
        <v>-0.65999999999999659</v>
      </c>
      <c r="J1452" s="26">
        <f>[1]!b_pq_pctchange(A1452,日期设置!$C$4,日期设置!$B$2,1)</f>
        <v>-0.65999999999999659</v>
      </c>
      <c r="K1452" s="52">
        <f>[1]!b_dq_amount($A1452,日期设置!B$2,2,10000)</f>
        <v>0</v>
      </c>
      <c r="L1452" s="26">
        <f>[1]!b_info_latestpar(A1452,日期设置!$B$2)</f>
        <v>100</v>
      </c>
      <c r="M1452" s="6">
        <f>[1]!b_info_outstandingbalance($A1452,日期设置!B$2)</f>
        <v>6</v>
      </c>
      <c r="N1452" s="7">
        <f>[1]!b_info_latestissurercreditrating2(A1452,日期设置!$B$2,"102","1")</f>
        <v>0</v>
      </c>
      <c r="O1452" s="8">
        <v>6.4</v>
      </c>
      <c r="P1452" s="9">
        <f>[1]!b_info_repurchasedate(A1452)</f>
        <v>0</v>
      </c>
      <c r="Q1452" s="8" t="s">
        <v>16073</v>
      </c>
      <c r="R1452" s="2" t="str">
        <f>IF((--IF(P1452=0,Q1452,P1452))&gt;(--日期设置!$B$2),IF(P1452=0,Q1452,P1452),Q1452)</f>
        <v>2023-03-12</v>
      </c>
      <c r="S1452" s="2" t="s">
        <v>17859</v>
      </c>
      <c r="T1452" s="8">
        <f>[1]!b_anal_ptmyear($A1452,日期设置!$B$2)</f>
        <v>1.9726027397260273</v>
      </c>
      <c r="U1452" s="8">
        <f>[1]!b_anal_termifexercise($A1452,日期设置!B$2)</f>
        <v>0</v>
      </c>
      <c r="V1452" s="10">
        <f>[1]!b_dq_dirtyprice(A1452,日期设置!$B$2)</f>
        <v>99.515299999999996</v>
      </c>
      <c r="W1452" s="11">
        <f>IF(U1452=0,ROUNDUP((Q1452-日期设置!$B$2)/365,0),ROUNDUP((R1452-日期设置!$B$2)/365,0))</f>
        <v>2</v>
      </c>
      <c r="X1452" s="18">
        <f>_xlfn.IFNA(VLOOKUP(A1452,过往入选债券!A:D,4,0),2)</f>
        <v>2</v>
      </c>
      <c r="Y1452">
        <f>_xlfn.IFNA(VLOOKUP(C1452,[2]Sheet1!$A:$A,1,0),3)</f>
        <v>3</v>
      </c>
    </row>
    <row r="1453" spans="1:25" x14ac:dyDescent="0.2">
      <c r="A1453" s="28" t="s">
        <v>21158</v>
      </c>
      <c r="B1453" s="28" t="s">
        <v>21159</v>
      </c>
      <c r="C1453" s="39" t="s">
        <v>2781</v>
      </c>
      <c r="D1453" s="26" t="str">
        <f>[1]!b_calc_yield(A1453,日期设置!$B$2,F1453,1,R1453,1,O1453,L1453,S1453,)</f>
        <v>Fetching...</v>
      </c>
      <c r="E1453" s="26">
        <f t="shared" si="44"/>
        <v>10.61192934078794</v>
      </c>
      <c r="F1453" s="18">
        <f>[1]!b_dq_cleanprice($A1453,日期设置!B$2)</f>
        <v>100</v>
      </c>
      <c r="G1453" s="18" t="str">
        <f t="shared" si="45"/>
        <v>3.60 + 1.60</v>
      </c>
      <c r="H1453" s="27">
        <f>[1]!b_dq_pctchange($A1453,日期设置!$B$2,1)/100</f>
        <v>0</v>
      </c>
      <c r="I1453" s="26">
        <f>[1]!b_pq_pctchange(A1453,日期设置!$B$4,日期设置!$B$2,1)</f>
        <v>0</v>
      </c>
      <c r="J1453" s="26">
        <f>[1]!b_pq_pctchange(A1453,日期设置!$C$4,日期设置!$B$2,1)</f>
        <v>0</v>
      </c>
      <c r="K1453" s="52">
        <f>[1]!b_dq_amount($A1453,日期设置!B$2,2,10000)</f>
        <v>4108.0547944</v>
      </c>
      <c r="L1453" s="26">
        <f>[1]!b_info_latestpar(A1453,日期设置!$B$2)</f>
        <v>100</v>
      </c>
      <c r="M1453" s="6">
        <f>[1]!b_info_outstandingbalance($A1453,日期设置!B$2)</f>
        <v>16.5</v>
      </c>
      <c r="N1453" s="7" t="str">
        <f>[1]!b_info_latestissurercreditrating2(A1453,日期设置!$B$2,"102","1")</f>
        <v>AAA</v>
      </c>
      <c r="O1453" s="8">
        <v>6.8</v>
      </c>
      <c r="P1453" s="9" t="str">
        <f>[1]!b_info_repurchasedate(A1453)</f>
        <v>2022-10-28</v>
      </c>
      <c r="Q1453" s="8" t="s">
        <v>21305</v>
      </c>
      <c r="R1453" s="2" t="str">
        <f>IF((--IF(P1453=0,Q1453,P1453))&gt;(--日期设置!$B$2),IF(P1453=0,Q1453,P1453),Q1453)</f>
        <v>2022-10-28</v>
      </c>
      <c r="S1453" s="31" t="s">
        <v>16169</v>
      </c>
      <c r="T1453" s="8">
        <f>[1]!b_anal_ptmyear($A1453,日期设置!$B$2)</f>
        <v>3.602739726027397</v>
      </c>
      <c r="U1453" s="8">
        <f>[1]!b_anal_termifexercise($A1453,日期设置!B$2)</f>
        <v>1.6027397260273972</v>
      </c>
      <c r="V1453" s="10">
        <f>[1]!b_dq_dirtyprice(A1453,日期设置!$B$2)</f>
        <v>102.70140000000001</v>
      </c>
      <c r="W1453" s="11">
        <f>IF(U1453=0,ROUNDUP((Q1453-日期设置!$B$2)/365,0),ROUNDUP((R1453-日期设置!$B$2)/365,0))</f>
        <v>2</v>
      </c>
      <c r="X1453" s="18" t="str">
        <f>_xlfn.IFNA(VLOOKUP(A1453,过往入选债券!A:D,4,0),2)</f>
        <v>否</v>
      </c>
      <c r="Y1453">
        <f>_xlfn.IFNA(VLOOKUP(C1453,[2]Sheet1!$A:$A,1,0),3)</f>
        <v>3</v>
      </c>
    </row>
    <row r="1454" spans="1:25" hidden="1" x14ac:dyDescent="0.2">
      <c r="A1454" s="21" t="s">
        <v>9381</v>
      </c>
      <c r="B1454" s="21" t="s">
        <v>9382</v>
      </c>
      <c r="C1454" s="37" t="s">
        <v>253</v>
      </c>
      <c r="D1454" s="26" t="str">
        <f>[1]!b_calc_yield(A1454,日期设置!$B$2,F1454,1,R1454,1,O1454,L1454,S1454,)</f>
        <v>Fetching...</v>
      </c>
      <c r="E1454" s="26">
        <f t="shared" si="44"/>
        <v>10.511749169459449</v>
      </c>
      <c r="F1454" s="18">
        <f>[1]!b_dq_cleanprice($A1454,日期设置!B$2)</f>
        <v>100</v>
      </c>
      <c r="G1454" s="18" t="str">
        <f t="shared" si="45"/>
        <v>1.58 + 0</v>
      </c>
      <c r="H1454" s="27">
        <f>[1]!b_dq_pctchange($A1454,日期设置!$B$2,1)/100</f>
        <v>0</v>
      </c>
      <c r="I1454" s="26">
        <f>[1]!b_pq_pctchange(A1454,日期设置!$B$4,日期设置!$B$2,1)</f>
        <v>0</v>
      </c>
      <c r="J1454" s="26">
        <f>[1]!b_pq_pctchange(A1454,日期设置!$C$4,日期设置!$B$2,1)</f>
        <v>0</v>
      </c>
      <c r="K1454" s="52">
        <f>[1]!b_dq_amount($A1454,日期设置!B$2,2,10000)</f>
        <v>0</v>
      </c>
      <c r="L1454" s="26">
        <f>[1]!b_info_latestpar(A1454,日期设置!$B$2)</f>
        <v>100</v>
      </c>
      <c r="M1454" s="6">
        <f>[1]!b_info_outstandingbalance($A1454,日期设置!B$2)</f>
        <v>5</v>
      </c>
      <c r="N1454" s="7" t="str">
        <f>[1]!b_info_latestissurercreditrating2(A1454,日期设置!$B$2,"102","1")</f>
        <v>AA+</v>
      </c>
      <c r="O1454" s="8">
        <v>6.8</v>
      </c>
      <c r="P1454" s="9">
        <f>[1]!b_info_repurchasedate(A1454)</f>
        <v>0</v>
      </c>
      <c r="Q1454" s="8" t="s">
        <v>16930</v>
      </c>
      <c r="R1454" s="2" t="str">
        <f>IF((--IF(P1454=0,Q1454,P1454))&gt;(--日期设置!$B$2),IF(P1454=0,Q1454,P1454),Q1454)</f>
        <v>2022-10-23</v>
      </c>
      <c r="S1454" s="2" t="s">
        <v>18506</v>
      </c>
      <c r="T1454" s="8">
        <f>[1]!b_anal_ptmyear($A1454,日期设置!$B$2)</f>
        <v>1.5890410958904111</v>
      </c>
      <c r="U1454" s="8">
        <f>[1]!b_anal_termifexercise($A1454,日期设置!B$2)</f>
        <v>0</v>
      </c>
      <c r="V1454" s="10">
        <f>[1]!b_dq_dirtyprice(A1454,日期设置!$B$2)</f>
        <v>102.7945</v>
      </c>
      <c r="W1454" s="11">
        <f>IF(U1454=0,ROUNDUP((Q1454-日期设置!$B$2)/365,0),ROUNDUP((R1454-日期设置!$B$2)/365,0))</f>
        <v>2</v>
      </c>
      <c r="X1454" s="18">
        <f>_xlfn.IFNA(VLOOKUP(A1454,过往入选债券!A:D,4,0),2)</f>
        <v>2</v>
      </c>
      <c r="Y1454">
        <f>_xlfn.IFNA(VLOOKUP(C1454,[2]Sheet1!$A:$A,1,0),3)</f>
        <v>3</v>
      </c>
    </row>
    <row r="1455" spans="1:25" hidden="1" x14ac:dyDescent="0.2">
      <c r="A1455" s="21" t="s">
        <v>15224</v>
      </c>
      <c r="B1455" s="21" t="s">
        <v>15225</v>
      </c>
      <c r="C1455" s="37" t="s">
        <v>15124</v>
      </c>
      <c r="D1455" s="26" t="str">
        <f>[1]!b_calc_yield(A1455,日期设置!$B$2,F1455,1,R1455,1,O1455,L1455,S1455,)</f>
        <v>Fetching...</v>
      </c>
      <c r="E1455" s="26">
        <f t="shared" si="44"/>
        <v>31.73939075323462</v>
      </c>
      <c r="F1455" s="18">
        <f>[1]!b_dq_cleanprice($A1455,日期设置!B$2)</f>
        <v>102.6</v>
      </c>
      <c r="G1455" s="18" t="str">
        <f t="shared" si="45"/>
        <v>5.05 + 0</v>
      </c>
      <c r="H1455" s="27">
        <f>[1]!b_dq_pctchange($A1455,日期设置!$B$2,1)/100</f>
        <v>0</v>
      </c>
      <c r="I1455" s="26">
        <f>[1]!b_pq_pctchange(A1455,日期设置!$B$4,日期设置!$B$2,1)</f>
        <v>0</v>
      </c>
      <c r="J1455" s="26">
        <f>[1]!b_pq_pctchange(A1455,日期设置!$C$4,日期设置!$B$2,1)</f>
        <v>0</v>
      </c>
      <c r="K1455" s="52">
        <f>[1]!b_dq_amount($A1455,日期设置!B$2,2,10000)</f>
        <v>0</v>
      </c>
      <c r="L1455" s="26">
        <f>[1]!b_info_latestpar(A1455,日期设置!$B$2)</f>
        <v>100</v>
      </c>
      <c r="M1455" s="6">
        <f>[1]!b_info_outstandingbalance($A1455,日期设置!B$2)</f>
        <v>7</v>
      </c>
      <c r="N1455" s="7" t="str">
        <f>[1]!b_info_latestissurercreditrating2(A1455,日期设置!$B$2,"102","1")</f>
        <v>AA</v>
      </c>
      <c r="O1455" s="8">
        <v>7.39</v>
      </c>
      <c r="P1455" s="9">
        <f>[1]!b_info_repurchasedate(A1455)</f>
        <v>0</v>
      </c>
      <c r="Q1455" s="8" t="s">
        <v>17198</v>
      </c>
      <c r="R1455" s="2" t="str">
        <f>IF((--IF(P1455=0,Q1455,P1455))&gt;(--日期设置!$B$2),IF(P1455=0,Q1455,P1455),Q1455)</f>
        <v>2026-04-12</v>
      </c>
      <c r="S1455" s="2" t="s">
        <v>18240</v>
      </c>
      <c r="T1455" s="8">
        <f>[1]!b_anal_ptmyear($A1455,日期设置!$B$2)</f>
        <v>5.0575342465753428</v>
      </c>
      <c r="U1455" s="8">
        <f>[1]!b_anal_termifexercise($A1455,日期设置!B$2)</f>
        <v>0</v>
      </c>
      <c r="V1455" s="10">
        <f>[1]!b_dq_dirtyprice(A1455,日期设置!$B$2)</f>
        <v>109.56480000000001</v>
      </c>
      <c r="W1455" s="11">
        <f>IF(U1455=0,ROUNDUP((Q1455-日期设置!$B$2)/365,0),ROUNDUP((R1455-日期设置!$B$2)/365,0))</f>
        <v>6</v>
      </c>
      <c r="X1455" s="18">
        <f>_xlfn.IFNA(VLOOKUP(A1455,过往入选债券!A:D,4,0),2)</f>
        <v>2</v>
      </c>
      <c r="Y1455">
        <f>_xlfn.IFNA(VLOOKUP(C1455,[2]Sheet1!$A:$A,1,0),3)</f>
        <v>3</v>
      </c>
    </row>
    <row r="1456" spans="1:25" hidden="1" x14ac:dyDescent="0.2">
      <c r="A1456" s="28" t="s">
        <v>19819</v>
      </c>
      <c r="B1456" s="28" t="s">
        <v>19820</v>
      </c>
      <c r="C1456" s="38" t="s">
        <v>99</v>
      </c>
      <c r="D1456" s="26" t="str">
        <f>[1]!b_calc_yield(A1456,日期设置!$B$2,F1456,1,R1456,1,O1456,L1456,S1456,)</f>
        <v>Fetching...</v>
      </c>
      <c r="E1456" s="26">
        <f t="shared" si="44"/>
        <v>9.4028347920378064</v>
      </c>
      <c r="F1456" s="18">
        <f>[1]!b_dq_cleanprice($A1456,日期设置!B$2)</f>
        <v>99.601699999999994</v>
      </c>
      <c r="G1456" s="18" t="str">
        <f t="shared" si="45"/>
        <v>2.43 + 1.43</v>
      </c>
      <c r="H1456" s="27">
        <f>[1]!b_dq_pctchange($A1456,日期设置!$B$2,1)/100</f>
        <v>0</v>
      </c>
      <c r="I1456" s="26">
        <f>[1]!b_pq_pctchange(A1456,日期设置!$B$4,日期设置!$B$2,1)</f>
        <v>0</v>
      </c>
      <c r="J1456" s="26">
        <f>[1]!b_pq_pctchange(A1456,日期设置!$C$4,日期设置!$B$2,1)</f>
        <v>-0.77713290656274792</v>
      </c>
      <c r="K1456" s="52">
        <f>[1]!b_dq_amount($A1456,日期设置!B$2,2,10000)</f>
        <v>0</v>
      </c>
      <c r="L1456" s="26">
        <f>[1]!b_info_latestpar(A1456,日期设置!$B$2)</f>
        <v>100</v>
      </c>
      <c r="M1456" s="6">
        <f>[1]!b_info_outstandingbalance($A1456,日期设置!B$2)</f>
        <v>10</v>
      </c>
      <c r="N1456" s="7" t="str">
        <f>[1]!b_info_latestissurercreditrating2(A1456,日期设置!$B$2,"102","1")</f>
        <v>AA+</v>
      </c>
      <c r="O1456" s="8">
        <v>6.5</v>
      </c>
      <c r="P1456" s="9" t="str">
        <f>[1]!b_info_repurchasedate(A1456)</f>
        <v>2022-08-27</v>
      </c>
      <c r="Q1456" s="8" t="s">
        <v>16512</v>
      </c>
      <c r="R1456" s="2" t="str">
        <f>IF((--IF(P1456=0,Q1456,P1456))&gt;(--日期设置!$B$2),IF(P1456=0,Q1456,P1456),Q1456)</f>
        <v>2022-08-27</v>
      </c>
      <c r="S1456" s="31" t="s">
        <v>19227</v>
      </c>
      <c r="T1456" s="8">
        <f>[1]!b_anal_ptmyear($A1456,日期设置!$B$2)</f>
        <v>2.4328767123287669</v>
      </c>
      <c r="U1456" s="8">
        <f>[1]!b_anal_termifexercise($A1456,日期设置!B$2)</f>
        <v>1.4328767123287671</v>
      </c>
      <c r="V1456" s="10">
        <f>[1]!b_dq_dirtyprice(A1456,日期设置!$B$2)</f>
        <v>103.288</v>
      </c>
      <c r="W1456" s="11">
        <f>IF(U1456=0,ROUNDUP((Q1456-日期设置!$B$2)/365,0),ROUNDUP((R1456-日期设置!$B$2)/365,0))</f>
        <v>2</v>
      </c>
      <c r="X1456" s="18" t="str">
        <f>_xlfn.IFNA(VLOOKUP(A1456,过往入选债券!A:D,4,0),2)</f>
        <v>否</v>
      </c>
      <c r="Y1456">
        <f>_xlfn.IFNA(VLOOKUP(C1456,[2]Sheet1!$A:$A,1,0),3)</f>
        <v>3</v>
      </c>
    </row>
    <row r="1457" spans="1:25" x14ac:dyDescent="0.2">
      <c r="A1457" s="21" t="s">
        <v>9686</v>
      </c>
      <c r="B1457" s="21" t="s">
        <v>9687</v>
      </c>
      <c r="C1457" s="37" t="s">
        <v>6516</v>
      </c>
      <c r="D1457" s="26" t="str">
        <f>[1]!b_calc_yield(A1457,日期设置!$B$2,F1457,1,R1457,1,O1457,L1457,S1457,)</f>
        <v>Fetching...</v>
      </c>
      <c r="E1457" s="26">
        <f t="shared" si="44"/>
        <v>5.0189713927846435</v>
      </c>
      <c r="F1457" s="18">
        <f>[1]!b_dq_cleanprice($A1457,日期设置!B$2)</f>
        <v>99.375</v>
      </c>
      <c r="G1457" s="18" t="str">
        <f t="shared" si="45"/>
        <v>0.74 + 0</v>
      </c>
      <c r="H1457" s="27">
        <f>[1]!b_dq_pctchange($A1457,日期设置!$B$2,1)/100</f>
        <v>0</v>
      </c>
      <c r="I1457" s="26">
        <f>[1]!b_pq_pctchange(A1457,日期设置!$B$4,日期设置!$B$2,1)</f>
        <v>0.21348623936475825</v>
      </c>
      <c r="J1457" s="26">
        <f>[1]!b_pq_pctchange(A1457,日期设置!$C$4,日期设置!$B$2,1)</f>
        <v>-2.2016078793765681</v>
      </c>
      <c r="K1457" s="52">
        <f>[1]!b_dq_amount($A1457,日期设置!B$2,2,10000)</f>
        <v>3027.3256437</v>
      </c>
      <c r="L1457" s="26">
        <f>[1]!b_info_latestpar(A1457,日期设置!$B$2)</f>
        <v>100</v>
      </c>
      <c r="M1457" s="6">
        <f>[1]!b_info_outstandingbalance($A1457,日期设置!B$2)</f>
        <v>5</v>
      </c>
      <c r="N1457" s="7" t="str">
        <f>[1]!b_info_latestissurercreditrating2(A1457,日期设置!$B$2,"102","1")</f>
        <v>AA+</v>
      </c>
      <c r="O1457" s="8">
        <v>5.98</v>
      </c>
      <c r="P1457" s="9">
        <f>[1]!b_info_repurchasedate(A1457)</f>
        <v>0</v>
      </c>
      <c r="Q1457" s="8" t="s">
        <v>16720</v>
      </c>
      <c r="R1457" s="2" t="str">
        <f>IF((--IF(P1457=0,Q1457,P1457))&gt;(--日期设置!$B$2),IF(P1457=0,Q1457,P1457),Q1457)</f>
        <v>2021-12-18</v>
      </c>
      <c r="S1457" s="2" t="s">
        <v>18190</v>
      </c>
      <c r="T1457" s="8">
        <f>[1]!b_anal_ptmyear($A1457,日期设置!$B$2)</f>
        <v>0.74246575342465748</v>
      </c>
      <c r="U1457" s="8">
        <f>[1]!b_anal_termifexercise($A1457,日期设置!B$2)</f>
        <v>0</v>
      </c>
      <c r="V1457" s="10">
        <f>[1]!b_dq_dirtyprice(A1457,日期设置!$B$2)</f>
        <v>100.9151</v>
      </c>
      <c r="W1457" s="11">
        <f>IF(U1457=0,ROUNDUP((Q1457-日期设置!$B$2)/365,0),ROUNDUP((R1457-日期设置!$B$2)/365,0))</f>
        <v>1</v>
      </c>
      <c r="X1457" s="18">
        <f>_xlfn.IFNA(VLOOKUP(A1457,过往入选债券!A:D,4,0),2)</f>
        <v>2</v>
      </c>
      <c r="Y1457">
        <f>_xlfn.IFNA(VLOOKUP(C1457,[2]Sheet1!$A:$A,1,0),3)</f>
        <v>3</v>
      </c>
    </row>
    <row r="1458" spans="1:25" hidden="1" x14ac:dyDescent="0.2">
      <c r="A1458" s="21" t="s">
        <v>14564</v>
      </c>
      <c r="B1458" s="21" t="s">
        <v>14565</v>
      </c>
      <c r="C1458" s="37" t="s">
        <v>14566</v>
      </c>
      <c r="D1458" s="26" t="str">
        <f>[1]!b_calc_yield(A1458,日期设置!$B$2,F1458,1,R1458,1,O1458,L1458,S1458,)</f>
        <v>Fetching...</v>
      </c>
      <c r="E1458" s="26">
        <f t="shared" si="44"/>
        <v>25.611386843423702</v>
      </c>
      <c r="F1458" s="18">
        <f>[1]!b_dq_cleanprice($A1458,日期设置!B$2)</f>
        <v>103.87439999999999</v>
      </c>
      <c r="G1458" s="18" t="str">
        <f t="shared" si="45"/>
        <v>4.09 + 0</v>
      </c>
      <c r="H1458" s="27">
        <f>[1]!b_dq_pctchange($A1458,日期设置!$B$2,1)/100</f>
        <v>0</v>
      </c>
      <c r="I1458" s="26">
        <f>[1]!b_pq_pctchange(A1458,日期设置!$B$4,日期设置!$B$2,1)</f>
        <v>0</v>
      </c>
      <c r="J1458" s="26">
        <f>[1]!b_pq_pctchange(A1458,日期设置!$C$4,日期设置!$B$2,1)</f>
        <v>0</v>
      </c>
      <c r="K1458" s="52">
        <f>[1]!b_dq_amount($A1458,日期设置!B$2,2,10000)</f>
        <v>0</v>
      </c>
      <c r="L1458" s="26">
        <f>[1]!b_info_latestpar(A1458,日期设置!$B$2)</f>
        <v>100</v>
      </c>
      <c r="M1458" s="6">
        <f>[1]!b_info_outstandingbalance($A1458,日期设置!B$2)</f>
        <v>4</v>
      </c>
      <c r="N1458" s="7" t="str">
        <f>[1]!b_info_latestissurercreditrating2(A1458,日期设置!$B$2,"102","1")</f>
        <v>AA</v>
      </c>
      <c r="O1458" s="8">
        <v>7.88</v>
      </c>
      <c r="P1458" s="9">
        <f>[1]!b_info_repurchasedate(A1458)</f>
        <v>0</v>
      </c>
      <c r="Q1458" s="8" t="s">
        <v>16433</v>
      </c>
      <c r="R1458" s="2" t="str">
        <f>IF((--IF(P1458=0,Q1458,P1458))&gt;(--日期设置!$B$2),IF(P1458=0,Q1458,P1458),Q1458)</f>
        <v>2025-04-27</v>
      </c>
      <c r="S1458" s="2" t="s">
        <v>17868</v>
      </c>
      <c r="T1458" s="8">
        <f>[1]!b_anal_ptmyear($A1458,日期设置!$B$2)</f>
        <v>4.0986301369863014</v>
      </c>
      <c r="U1458" s="8">
        <f>[1]!b_anal_termifexercise($A1458,日期设置!B$2)</f>
        <v>0</v>
      </c>
      <c r="V1458" s="10">
        <f>[1]!b_dq_dirtyprice(A1458,日期设置!$B$2)</f>
        <v>110.9772</v>
      </c>
      <c r="W1458" s="11">
        <f>IF(U1458=0,ROUNDUP((Q1458-日期设置!$B$2)/365,0),ROUNDUP((R1458-日期设置!$B$2)/365,0))</f>
        <v>5</v>
      </c>
      <c r="X1458" s="18">
        <f>_xlfn.IFNA(VLOOKUP(A1458,过往入选债券!A:D,4,0),2)</f>
        <v>2</v>
      </c>
      <c r="Y1458">
        <f>_xlfn.IFNA(VLOOKUP(C1458,[2]Sheet1!$A:$A,1,0),3)</f>
        <v>3</v>
      </c>
    </row>
    <row r="1459" spans="1:25" hidden="1" x14ac:dyDescent="0.2">
      <c r="A1459" s="21" t="s">
        <v>1205</v>
      </c>
      <c r="B1459" s="21" t="s">
        <v>1206</v>
      </c>
      <c r="C1459" s="37" t="s">
        <v>1207</v>
      </c>
      <c r="D1459" s="26" t="str">
        <f>[1]!b_calc_yield(A1459,日期设置!$B$2,F1459,1,R1459,1,O1459,L1459,S1459,)</f>
        <v>Fetching...</v>
      </c>
      <c r="E1459" s="26">
        <f t="shared" si="44"/>
        <v>9.7360827889193544</v>
      </c>
      <c r="F1459" s="18">
        <f>[1]!b_dq_cleanprice($A1459,日期设置!B$2)</f>
        <v>100</v>
      </c>
      <c r="G1459" s="18" t="str">
        <f t="shared" si="45"/>
        <v>1.48 + 0</v>
      </c>
      <c r="H1459" s="27">
        <f>[1]!b_dq_pctchange($A1459,日期设置!$B$2,1)/100</f>
        <v>0</v>
      </c>
      <c r="I1459" s="26">
        <f>[1]!b_pq_pctchange(A1459,日期设置!$B$4,日期设置!$B$2,1)</f>
        <v>0</v>
      </c>
      <c r="J1459" s="26">
        <f>[1]!b_pq_pctchange(A1459,日期设置!$C$4,日期设置!$B$2,1)</f>
        <v>0</v>
      </c>
      <c r="K1459" s="52">
        <f>[1]!b_dq_amount($A1459,日期设置!B$2,2,10000)</f>
        <v>0</v>
      </c>
      <c r="L1459" s="26">
        <f>[1]!b_info_latestpar(A1459,日期设置!$B$2)</f>
        <v>100</v>
      </c>
      <c r="M1459" s="6">
        <f>[1]!b_info_outstandingbalance($A1459,日期设置!B$2)</f>
        <v>2.5</v>
      </c>
      <c r="N1459" s="7">
        <f>[1]!b_info_latestissurercreditrating2(A1459,日期设置!$B$2,"102","1")</f>
        <v>0</v>
      </c>
      <c r="O1459" s="8">
        <v>6.8</v>
      </c>
      <c r="P1459" s="9">
        <f>[1]!b_info_repurchasedate(A1459)</f>
        <v>0</v>
      </c>
      <c r="Q1459" s="8" t="s">
        <v>16863</v>
      </c>
      <c r="R1459" s="2" t="str">
        <f>IF((--IF(P1459=0,Q1459,P1459))&gt;(--日期设置!$B$2),IF(P1459=0,Q1459,P1459),Q1459)</f>
        <v>2022-09-14</v>
      </c>
      <c r="S1459" s="2" t="s">
        <v>17835</v>
      </c>
      <c r="T1459" s="8">
        <f>[1]!b_anal_ptmyear($A1459,日期设置!$B$2)</f>
        <v>1.4821917808219178</v>
      </c>
      <c r="U1459" s="8">
        <f>[1]!b_anal_termifexercise($A1459,日期设置!B$2)</f>
        <v>0</v>
      </c>
      <c r="V1459" s="10">
        <f>[1]!b_dq_dirtyprice(A1459,日期设置!$B$2)</f>
        <v>103.5211</v>
      </c>
      <c r="W1459" s="11">
        <f>IF(U1459=0,ROUNDUP((Q1459-日期设置!$B$2)/365,0),ROUNDUP((R1459-日期设置!$B$2)/365,0))</f>
        <v>2</v>
      </c>
      <c r="X1459" s="18">
        <f>_xlfn.IFNA(VLOOKUP(A1459,过往入选债券!A:D,4,0),2)</f>
        <v>2</v>
      </c>
      <c r="Y1459">
        <f>_xlfn.IFNA(VLOOKUP(C1459,[2]Sheet1!$A:$A,1,0),3)</f>
        <v>3</v>
      </c>
    </row>
    <row r="1460" spans="1:25" hidden="1" x14ac:dyDescent="0.2">
      <c r="A1460" s="21" t="s">
        <v>13538</v>
      </c>
      <c r="B1460" s="21" t="s">
        <v>13539</v>
      </c>
      <c r="C1460" s="37" t="s">
        <v>3067</v>
      </c>
      <c r="D1460" s="26" t="str">
        <f>[1]!b_calc_yield(A1460,日期设置!$B$2,F1460,1,R1460,1,O1460,L1460,S1460,)</f>
        <v>Fetching...</v>
      </c>
      <c r="E1460" s="26">
        <f t="shared" si="44"/>
        <v>28.618942700366269</v>
      </c>
      <c r="F1460" s="18">
        <f>[1]!b_dq_cleanprice($A1460,日期设置!B$2)</f>
        <v>56.085999999999999</v>
      </c>
      <c r="G1460" s="18" t="str">
        <f t="shared" si="45"/>
        <v>2.65 + 0</v>
      </c>
      <c r="H1460" s="27">
        <f>[1]!b_dq_pctchange($A1460,日期设置!$B$2,1)/100</f>
        <v>0</v>
      </c>
      <c r="I1460" s="26">
        <f>[1]!b_pq_pctchange(A1460,日期设置!$B$4,日期设置!$B$2,1)</f>
        <v>0</v>
      </c>
      <c r="J1460" s="26">
        <f>[1]!b_pq_pctchange(A1460,日期设置!$C$4,日期设置!$B$2,1)</f>
        <v>0.20045092525431793</v>
      </c>
      <c r="K1460" s="52">
        <f>[1]!b_dq_amount($A1460,日期设置!B$2,2,10000)</f>
        <v>0</v>
      </c>
      <c r="L1460" s="26">
        <f>[1]!b_info_latestpar(A1460,日期设置!$B$2)</f>
        <v>60</v>
      </c>
      <c r="M1460" s="6">
        <f>[1]!b_info_outstandingbalance($A1460,日期设置!B$2)</f>
        <v>6</v>
      </c>
      <c r="N1460" s="7" t="str">
        <f>[1]!b_info_latestissurercreditrating2(A1460,日期设置!$B$2,"102","1")</f>
        <v>AA</v>
      </c>
      <c r="O1460" s="8">
        <v>4.4400000000000004</v>
      </c>
      <c r="P1460" s="9">
        <f>[1]!b_info_repurchasedate(A1460)</f>
        <v>0</v>
      </c>
      <c r="Q1460" s="8" t="s">
        <v>16124</v>
      </c>
      <c r="R1460" s="2" t="str">
        <f>IF((--IF(P1460=0,Q1460,P1460))&gt;(--日期设置!$B$2),IF(P1460=0,Q1460,P1460),Q1460)</f>
        <v>2023-11-16</v>
      </c>
      <c r="S1460" s="2" t="s">
        <v>18301</v>
      </c>
      <c r="T1460" s="8">
        <f>[1]!b_anal_ptmyear($A1460,日期设置!$B$2)</f>
        <v>2.6547945205479451</v>
      </c>
      <c r="U1460" s="8">
        <f>[1]!b_anal_termifexercise($A1460,日期设置!B$2)</f>
        <v>0</v>
      </c>
      <c r="V1460" s="10">
        <f>[1]!b_dq_dirtyprice(A1460,日期设置!$B$2)</f>
        <v>57.005600000000001</v>
      </c>
      <c r="W1460" s="11">
        <f>IF(U1460=0,ROUNDUP((Q1460-日期设置!$B$2)/365,0),ROUNDUP((R1460-日期设置!$B$2)/365,0))</f>
        <v>3</v>
      </c>
      <c r="X1460" s="18">
        <f>_xlfn.IFNA(VLOOKUP(A1460,过往入选债券!A:D,4,0),2)</f>
        <v>2</v>
      </c>
      <c r="Y1460">
        <f>_xlfn.IFNA(VLOOKUP(C1460,[2]Sheet1!$A:$A,1,0),3)</f>
        <v>3</v>
      </c>
    </row>
    <row r="1461" spans="1:25" hidden="1" x14ac:dyDescent="0.2">
      <c r="A1461" s="21" t="s">
        <v>4222</v>
      </c>
      <c r="B1461" s="21" t="s">
        <v>4223</v>
      </c>
      <c r="C1461" s="37" t="s">
        <v>96</v>
      </c>
      <c r="D1461" s="26" t="str">
        <f>[1]!b_calc_yield(A1461,日期设置!$B$2,F1461,1,R1461,1,O1461,L1461,S1461,)</f>
        <v>Fetching...</v>
      </c>
      <c r="E1461" s="26">
        <f t="shared" si="44"/>
        <v>14.540329502541027</v>
      </c>
      <c r="F1461" s="18">
        <f>[1]!b_dq_cleanprice($A1461,日期设置!B$2)</f>
        <v>97.4465</v>
      </c>
      <c r="G1461" s="18" t="str">
        <f t="shared" si="45"/>
        <v>2.22 + 0</v>
      </c>
      <c r="H1461" s="27">
        <f>[1]!b_dq_pctchange($A1461,日期设置!$B$2,1)/100</f>
        <v>0</v>
      </c>
      <c r="I1461" s="26">
        <f>[1]!b_pq_pctchange(A1461,日期设置!$B$4,日期设置!$B$2,1)</f>
        <v>0</v>
      </c>
      <c r="J1461" s="26">
        <f>[1]!b_pq_pctchange(A1461,日期设置!$C$4,日期设置!$B$2,1)</f>
        <v>0</v>
      </c>
      <c r="K1461" s="52">
        <f>[1]!b_dq_amount($A1461,日期设置!B$2,2,10000)</f>
        <v>0</v>
      </c>
      <c r="L1461" s="26">
        <f>[1]!b_info_latestpar(A1461,日期设置!$B$2)</f>
        <v>100</v>
      </c>
      <c r="M1461" s="6">
        <f>[1]!b_info_outstandingbalance($A1461,日期设置!B$2)</f>
        <v>10</v>
      </c>
      <c r="N1461" s="7">
        <f>[1]!b_info_latestissurercreditrating2(A1461,日期设置!$B$2,"102","1")</f>
        <v>0</v>
      </c>
      <c r="O1461" s="8">
        <v>5.5</v>
      </c>
      <c r="P1461" s="9">
        <f>[1]!b_info_repurchasedate(A1461)</f>
        <v>0</v>
      </c>
      <c r="Q1461" s="8" t="s">
        <v>16062</v>
      </c>
      <c r="R1461" s="2" t="str">
        <f>IF((--IF(P1461=0,Q1461,P1461))&gt;(--日期设置!$B$2),IF(P1461=0,Q1461,P1461),Q1461)</f>
        <v>2023-06-12</v>
      </c>
      <c r="S1461" s="2" t="s">
        <v>17848</v>
      </c>
      <c r="T1461" s="8">
        <f>[1]!b_anal_ptmyear($A1461,日期设置!$B$2)</f>
        <v>2.2246575342465755</v>
      </c>
      <c r="U1461" s="8">
        <f>[1]!b_anal_termifexercise($A1461,日期设置!B$2)</f>
        <v>0</v>
      </c>
      <c r="V1461" s="10">
        <f>[1]!b_dq_dirtyprice(A1461,日期设置!$B$2)</f>
        <v>101.7109</v>
      </c>
      <c r="W1461" s="11">
        <f>IF(U1461=0,ROUNDUP((Q1461-日期设置!$B$2)/365,0),ROUNDUP((R1461-日期设置!$B$2)/365,0))</f>
        <v>3</v>
      </c>
      <c r="X1461" s="18">
        <f>_xlfn.IFNA(VLOOKUP(A1461,过往入选债券!A:D,4,0),2)</f>
        <v>2</v>
      </c>
      <c r="Y1461">
        <f>_xlfn.IFNA(VLOOKUP(C1461,[2]Sheet1!$A:$A,1,0),3)</f>
        <v>3</v>
      </c>
    </row>
    <row r="1462" spans="1:25" hidden="1" x14ac:dyDescent="0.2">
      <c r="A1462" s="21" t="s">
        <v>3909</v>
      </c>
      <c r="B1462" s="21" t="s">
        <v>3910</v>
      </c>
      <c r="C1462" s="37" t="s">
        <v>1526</v>
      </c>
      <c r="D1462" s="26" t="str">
        <f>[1]!b_calc_yield(A1462,日期设置!$B$2,F1462,1,R1462,1,O1462,L1462,S1462,)</f>
        <v>Fetching...</v>
      </c>
      <c r="E1462" s="26">
        <f t="shared" si="44"/>
        <v>5.6475098428591997</v>
      </c>
      <c r="F1462" s="18">
        <f>[1]!b_dq_cleanprice($A1462,日期设置!B$2)</f>
        <v>100.2859</v>
      </c>
      <c r="G1462" s="18" t="str">
        <f t="shared" si="45"/>
        <v>1.83 + 0.83</v>
      </c>
      <c r="H1462" s="27">
        <f>[1]!b_dq_pctchange($A1462,日期设置!$B$2,1)/100</f>
        <v>0</v>
      </c>
      <c r="I1462" s="26">
        <f>[1]!b_pq_pctchange(A1462,日期设置!$B$4,日期设置!$B$2,1)</f>
        <v>0</v>
      </c>
      <c r="J1462" s="26">
        <f>[1]!b_pq_pctchange(A1462,日期设置!$C$4,日期设置!$B$2,1)</f>
        <v>0</v>
      </c>
      <c r="K1462" s="52">
        <f>[1]!b_dq_amount($A1462,日期设置!B$2,2,10000)</f>
        <v>0</v>
      </c>
      <c r="L1462" s="26">
        <f>[1]!b_info_latestpar(A1462,日期设置!$B$2)</f>
        <v>100</v>
      </c>
      <c r="M1462" s="6">
        <f>[1]!b_info_outstandingbalance($A1462,日期设置!B$2)</f>
        <v>1.5</v>
      </c>
      <c r="N1462" s="7" t="str">
        <f>[1]!b_info_latestissurercreditrating2(A1462,日期设置!$B$2,"102","1")</f>
        <v>AA</v>
      </c>
      <c r="O1462" s="8">
        <v>7.2</v>
      </c>
      <c r="P1462" s="9" t="str">
        <f>[1]!b_info_repurchasedate(A1462)</f>
        <v>2022-01-21</v>
      </c>
      <c r="Q1462" s="8" t="s">
        <v>16823</v>
      </c>
      <c r="R1462" s="2" t="str">
        <f>IF((--IF(P1462=0,Q1462,P1462))&gt;(--日期设置!$B$2),IF(P1462=0,Q1462,P1462),Q1462)</f>
        <v>2022-01-21</v>
      </c>
      <c r="S1462" s="2" t="s">
        <v>18520</v>
      </c>
      <c r="T1462" s="8">
        <f>[1]!b_anal_ptmyear($A1462,日期设置!$B$2)</f>
        <v>1.8356164383561644</v>
      </c>
      <c r="U1462" s="8">
        <f>[1]!b_anal_termifexercise($A1462,日期设置!B$2)</f>
        <v>0.83561643835616439</v>
      </c>
      <c r="V1462" s="10">
        <f>[1]!b_dq_dirtyprice(A1462,日期设置!$B$2)</f>
        <v>101.4695</v>
      </c>
      <c r="W1462" s="11">
        <f>IF(U1462=0,ROUNDUP((Q1462-日期设置!$B$2)/365,0),ROUNDUP((R1462-日期设置!$B$2)/365,0))</f>
        <v>1</v>
      </c>
      <c r="X1462" s="18" t="str">
        <f>_xlfn.IFNA(VLOOKUP(A1462,过往入选债券!A:D,4,0),2)</f>
        <v>否</v>
      </c>
      <c r="Y1462">
        <f>_xlfn.IFNA(VLOOKUP(C1462,[2]Sheet1!$A:$A,1,0),3)</f>
        <v>3</v>
      </c>
    </row>
    <row r="1463" spans="1:25" hidden="1" x14ac:dyDescent="0.2">
      <c r="A1463" s="28" t="s">
        <v>19606</v>
      </c>
      <c r="B1463" s="28" t="s">
        <v>19607</v>
      </c>
      <c r="C1463" s="38" t="s">
        <v>19608</v>
      </c>
      <c r="D1463" s="26" t="str">
        <f>[1]!b_calc_yield(A1463,日期设置!$B$2,F1463,1,R1463,1,O1463,L1463,S1463,)</f>
        <v>Fetching...</v>
      </c>
      <c r="E1463" s="26">
        <f t="shared" si="44"/>
        <v>16.0934240028201</v>
      </c>
      <c r="F1463" s="18">
        <f>[1]!b_dq_cleanprice($A1463,日期设置!B$2)</f>
        <v>94.951499999999996</v>
      </c>
      <c r="G1463" s="18" t="str">
        <f t="shared" si="45"/>
        <v>2.40 + 2.40</v>
      </c>
      <c r="H1463" s="27">
        <f>[1]!b_dq_pctchange($A1463,日期设置!$B$2,1)/100</f>
        <v>0</v>
      </c>
      <c r="I1463" s="26">
        <f>[1]!b_pq_pctchange(A1463,日期设置!$B$4,日期设置!$B$2,1)</f>
        <v>-4.0120218115208006</v>
      </c>
      <c r="J1463" s="26">
        <f>[1]!b_pq_pctchange(A1463,日期设置!$C$4,日期设置!$B$2,1)</f>
        <v>-4.0120218115208006</v>
      </c>
      <c r="K1463" s="52">
        <f>[1]!b_dq_amount($A1463,日期设置!B$2,2,10000)</f>
        <v>0</v>
      </c>
      <c r="L1463" s="26">
        <f>[1]!b_info_latestpar(A1463,日期设置!$B$2)</f>
        <v>100</v>
      </c>
      <c r="M1463" s="6">
        <f>[1]!b_info_outstandingbalance($A1463,日期设置!B$2)</f>
        <v>15</v>
      </c>
      <c r="N1463" s="7" t="str">
        <f>[1]!b_info_latestissurercreditrating2(A1463,日期设置!$B$2,"102","1")</f>
        <v>AAA</v>
      </c>
      <c r="O1463" s="8">
        <v>4.43</v>
      </c>
      <c r="P1463" s="9">
        <f>[1]!b_info_repurchasedate(A1463)</f>
        <v>0</v>
      </c>
      <c r="Q1463" s="8" t="s">
        <v>16257</v>
      </c>
      <c r="R1463" s="2" t="str">
        <f>IF((--IF(P1463=0,Q1463,P1463))&gt;(--日期设置!$B$2),IF(P1463=0,Q1463,P1463),Q1463)</f>
        <v>2023-08-17</v>
      </c>
      <c r="S1463" s="31" t="s">
        <v>19101</v>
      </c>
      <c r="T1463" s="8">
        <f>[1]!b_anal_ptmyear($A1463,日期设置!$B$2)</f>
        <v>2.4054794520547946</v>
      </c>
      <c r="U1463" s="8">
        <f>[1]!b_anal_termifexercise($A1463,日期设置!B$2)</f>
        <v>2.4054794520547946</v>
      </c>
      <c r="V1463" s="10">
        <f>[1]!b_dq_dirtyprice(A1463,日期设置!$B$2)</f>
        <v>97.5852</v>
      </c>
      <c r="W1463" s="11">
        <f>IF(U1463=0,ROUNDUP((Q1463-日期设置!$B$2)/365,0),ROUNDUP((R1463-日期设置!$B$2)/365,0))</f>
        <v>3</v>
      </c>
      <c r="X1463" s="18">
        <f>_xlfn.IFNA(VLOOKUP(A1463,过往入选债券!A:D,4,0),2)</f>
        <v>2</v>
      </c>
      <c r="Y1463">
        <f>_xlfn.IFNA(VLOOKUP(C1463,[2]Sheet1!$A:$A,1,0),3)</f>
        <v>3</v>
      </c>
    </row>
    <row r="1464" spans="1:25" hidden="1" x14ac:dyDescent="0.2">
      <c r="A1464" s="21" t="s">
        <v>11179</v>
      </c>
      <c r="B1464" s="21" t="s">
        <v>11180</v>
      </c>
      <c r="C1464" s="37" t="s">
        <v>1210</v>
      </c>
      <c r="D1464" s="26" t="str">
        <f>[1]!b_calc_yield(A1464,日期设置!$B$2,F1464,1,R1464,1,O1464,L1464,S1464,)</f>
        <v>Fetching...</v>
      </c>
      <c r="E1464" s="26">
        <f t="shared" si="44"/>
        <v>14.938488910335623</v>
      </c>
      <c r="F1464" s="18">
        <f>[1]!b_dq_cleanprice($A1464,日期设置!B$2)</f>
        <v>100.46</v>
      </c>
      <c r="G1464" s="18" t="str">
        <f t="shared" si="45"/>
        <v>4.31 + 2.31</v>
      </c>
      <c r="H1464" s="27">
        <f>[1]!b_dq_pctchange($A1464,日期设置!$B$2,1)/100</f>
        <v>0</v>
      </c>
      <c r="I1464" s="26">
        <f>[1]!b_pq_pctchange(A1464,日期设置!$B$4,日期设置!$B$2,1)</f>
        <v>0</v>
      </c>
      <c r="J1464" s="26">
        <f>[1]!b_pq_pctchange(A1464,日期设置!$C$4,日期设置!$B$2,1)</f>
        <v>0</v>
      </c>
      <c r="K1464" s="52">
        <f>[1]!b_dq_amount($A1464,日期设置!B$2,2,10000)</f>
        <v>0</v>
      </c>
      <c r="L1464" s="26">
        <f>[1]!b_info_latestpar(A1464,日期设置!$B$2)</f>
        <v>100</v>
      </c>
      <c r="M1464" s="6">
        <f>[1]!b_info_outstandingbalance($A1464,日期设置!B$2)</f>
        <v>9.5</v>
      </c>
      <c r="N1464" s="7" t="str">
        <f>[1]!b_info_latestissurercreditrating2(A1464,日期设置!$B$2,"102","1")</f>
        <v>AA</v>
      </c>
      <c r="O1464" s="8">
        <v>7</v>
      </c>
      <c r="P1464" s="9" t="str">
        <f>[1]!b_info_repurchasedate(A1464)</f>
        <v>2023-07-14</v>
      </c>
      <c r="Q1464" s="8" t="s">
        <v>17252</v>
      </c>
      <c r="R1464" s="2" t="str">
        <f>IF((--IF(P1464=0,Q1464,P1464))&gt;(--日期设置!$B$2),IF(P1464=0,Q1464,P1464),Q1464)</f>
        <v>2023-07-14</v>
      </c>
      <c r="S1464" s="2" t="s">
        <v>18818</v>
      </c>
      <c r="T1464" s="8">
        <f>[1]!b_anal_ptmyear($A1464,日期设置!$B$2)</f>
        <v>4.3123287671232875</v>
      </c>
      <c r="U1464" s="8">
        <f>[1]!b_anal_termifexercise($A1464,日期设置!B$2)</f>
        <v>2.3123287671232875</v>
      </c>
      <c r="V1464" s="10">
        <f>[1]!b_dq_dirtyprice(A1464,日期设置!$B$2)</f>
        <v>105.27370000000001</v>
      </c>
      <c r="W1464" s="11">
        <f>IF(U1464=0,ROUNDUP((Q1464-日期设置!$B$2)/365,0),ROUNDUP((R1464-日期设置!$B$2)/365,0))</f>
        <v>3</v>
      </c>
      <c r="X1464" s="18">
        <f>_xlfn.IFNA(VLOOKUP(A1464,过往入选债券!A:D,4,0),2)</f>
        <v>2</v>
      </c>
      <c r="Y1464">
        <f>_xlfn.IFNA(VLOOKUP(C1464,[2]Sheet1!$A:$A,1,0),3)</f>
        <v>3</v>
      </c>
    </row>
    <row r="1465" spans="1:25" hidden="1" x14ac:dyDescent="0.2">
      <c r="A1465" s="21" t="s">
        <v>2072</v>
      </c>
      <c r="B1465" s="21" t="s">
        <v>2073</v>
      </c>
      <c r="C1465" s="37" t="s">
        <v>1419</v>
      </c>
      <c r="D1465" s="26" t="str">
        <f>[1]!b_calc_yield(A1465,日期设置!$B$2,F1465,1,R1465,1,O1465,L1465,S1465,)</f>
        <v>Fetching...</v>
      </c>
      <c r="E1465" s="26">
        <f t="shared" si="44"/>
        <v>3.2190849194023041</v>
      </c>
      <c r="F1465" s="18">
        <f>[1]!b_dq_cleanprice($A1465,日期设置!B$2)</f>
        <v>100</v>
      </c>
      <c r="G1465" s="18" t="str">
        <f t="shared" si="45"/>
        <v>2.47 + 0.47</v>
      </c>
      <c r="H1465" s="27">
        <f>[1]!b_dq_pctchange($A1465,日期设置!$B$2,1)/100</f>
        <v>0</v>
      </c>
      <c r="I1465" s="26">
        <f>[1]!b_pq_pctchange(A1465,日期设置!$B$4,日期设置!$B$2,1)</f>
        <v>0</v>
      </c>
      <c r="J1465" s="26">
        <f>[1]!b_pq_pctchange(A1465,日期设置!$C$4,日期设置!$B$2,1)</f>
        <v>0</v>
      </c>
      <c r="K1465" s="52">
        <f>[1]!b_dq_amount($A1465,日期设置!B$2,2,10000)</f>
        <v>0</v>
      </c>
      <c r="L1465" s="26">
        <f>[1]!b_info_latestpar(A1465,日期设置!$B$2)</f>
        <v>100</v>
      </c>
      <c r="M1465" s="6">
        <f>[1]!b_info_outstandingbalance($A1465,日期设置!B$2)</f>
        <v>8</v>
      </c>
      <c r="N1465" s="7">
        <f>[1]!b_info_latestissurercreditrating2(A1465,日期设置!$B$2,"102","1")</f>
        <v>0</v>
      </c>
      <c r="O1465" s="8">
        <v>7</v>
      </c>
      <c r="P1465" s="9" t="str">
        <f>[1]!b_info_repurchasedate(A1465)</f>
        <v>2021-09-13</v>
      </c>
      <c r="Q1465" s="8" t="s">
        <v>17325</v>
      </c>
      <c r="R1465" s="2" t="str">
        <f>IF((--IF(P1465=0,Q1465,P1465))&gt;(--日期设置!$B$2),IF(P1465=0,Q1465,P1465),Q1465)</f>
        <v>2021-09-13</v>
      </c>
      <c r="S1465" s="2" t="s">
        <v>18814</v>
      </c>
      <c r="T1465" s="8">
        <f>[1]!b_anal_ptmyear($A1465,日期设置!$B$2)</f>
        <v>2.4767123287671233</v>
      </c>
      <c r="U1465" s="8">
        <f>[1]!b_anal_termifexercise($A1465,日期设置!B$2)</f>
        <v>0.47945205479452052</v>
      </c>
      <c r="V1465" s="10">
        <f>[1]!b_dq_dirtyprice(A1465,日期设置!$B$2)</f>
        <v>103.663</v>
      </c>
      <c r="W1465" s="11">
        <f>IF(U1465=0,ROUNDUP((Q1465-日期设置!$B$2)/365,0),ROUNDUP((R1465-日期设置!$B$2)/365,0))</f>
        <v>1</v>
      </c>
      <c r="X1465" s="18">
        <f>_xlfn.IFNA(VLOOKUP(A1465,过往入选债券!A:D,4,0),2)</f>
        <v>2</v>
      </c>
      <c r="Y1465">
        <f>_xlfn.IFNA(VLOOKUP(C1465,[2]Sheet1!$A:$A,1,0),3)</f>
        <v>3</v>
      </c>
    </row>
    <row r="1466" spans="1:25" hidden="1" x14ac:dyDescent="0.2">
      <c r="A1466" s="21" t="s">
        <v>13977</v>
      </c>
      <c r="B1466" s="21" t="s">
        <v>13978</v>
      </c>
      <c r="C1466" s="37" t="s">
        <v>11782</v>
      </c>
      <c r="D1466" s="26" t="str">
        <f>[1]!b_calc_yield(A1466,日期设置!$B$2,F1466,1,R1466,1,O1466,L1466,S1466,)</f>
        <v>Fetching...</v>
      </c>
      <c r="E1466" s="26">
        <f t="shared" si="44"/>
        <v>29.957347270787981</v>
      </c>
      <c r="F1466" s="18">
        <f>[1]!b_dq_cleanprice($A1466,日期设置!B$2)</f>
        <v>79.982699999999994</v>
      </c>
      <c r="G1466" s="18" t="str">
        <f t="shared" si="45"/>
        <v>3.37 + 0</v>
      </c>
      <c r="H1466" s="27">
        <f>[1]!b_dq_pctchange($A1466,日期设置!$B$2,1)/100</f>
        <v>0</v>
      </c>
      <c r="I1466" s="26">
        <f>[1]!b_pq_pctchange(A1466,日期设置!$B$4,日期设置!$B$2,1)</f>
        <v>0</v>
      </c>
      <c r="J1466" s="26">
        <f>[1]!b_pq_pctchange(A1466,日期设置!$C$4,日期设置!$B$2,1)</f>
        <v>0</v>
      </c>
      <c r="K1466" s="52">
        <f>[1]!b_dq_amount($A1466,日期设置!B$2,2,10000)</f>
        <v>0</v>
      </c>
      <c r="L1466" s="26">
        <f>[1]!b_info_latestpar(A1466,日期设置!$B$2)</f>
        <v>80</v>
      </c>
      <c r="M1466" s="6">
        <f>[1]!b_info_outstandingbalance($A1466,日期设置!B$2)</f>
        <v>8.8000000000000007</v>
      </c>
      <c r="N1466" s="7" t="str">
        <f>[1]!b_info_latestissurercreditrating2(A1466,日期设置!$B$2,"102","1")</f>
        <v>AA</v>
      </c>
      <c r="O1466" s="8">
        <v>7.14</v>
      </c>
      <c r="P1466" s="9">
        <f>[1]!b_info_repurchasedate(A1466)</f>
        <v>0</v>
      </c>
      <c r="Q1466" s="8" t="s">
        <v>16806</v>
      </c>
      <c r="R1466" s="2" t="str">
        <f>IF((--IF(P1466=0,Q1466,P1466))&gt;(--日期设置!$B$2),IF(P1466=0,Q1466,P1466),Q1466)</f>
        <v>2024-08-07</v>
      </c>
      <c r="S1466" s="2" t="s">
        <v>18064</v>
      </c>
      <c r="T1466" s="8">
        <f>[1]!b_anal_ptmyear($A1466,日期设置!$B$2)</f>
        <v>3.3780821917808219</v>
      </c>
      <c r="U1466" s="8">
        <f>[1]!b_anal_termifexercise($A1466,日期设置!B$2)</f>
        <v>0</v>
      </c>
      <c r="V1466" s="10">
        <f>[1]!b_dq_dirtyprice(A1466,日期设置!$B$2)</f>
        <v>83.5351</v>
      </c>
      <c r="W1466" s="11">
        <f>IF(U1466=0,ROUNDUP((Q1466-日期设置!$B$2)/365,0),ROUNDUP((R1466-日期设置!$B$2)/365,0))</f>
        <v>4</v>
      </c>
      <c r="X1466" s="18">
        <f>_xlfn.IFNA(VLOOKUP(A1466,过往入选债券!A:D,4,0),2)</f>
        <v>2</v>
      </c>
      <c r="Y1466">
        <f>_xlfn.IFNA(VLOOKUP(C1466,[2]Sheet1!$A:$A,1,0),3)</f>
        <v>3</v>
      </c>
    </row>
    <row r="1467" spans="1:25" hidden="1" x14ac:dyDescent="0.2">
      <c r="A1467" s="21" t="s">
        <v>13954</v>
      </c>
      <c r="B1467" s="21" t="s">
        <v>13955</v>
      </c>
      <c r="C1467" s="37" t="s">
        <v>13956</v>
      </c>
      <c r="D1467" s="26" t="str">
        <f>[1]!b_calc_yield(A1467,日期设置!$B$2,F1467,1,R1467,1,O1467,L1467,S1467,)</f>
        <v>Fetching...</v>
      </c>
      <c r="E1467" s="26">
        <f t="shared" si="44"/>
        <v>29.7004330593603</v>
      </c>
      <c r="F1467" s="18">
        <f>[1]!b_dq_cleanprice($A1467,日期设置!B$2)</f>
        <v>79.322999999999993</v>
      </c>
      <c r="G1467" s="18" t="str">
        <f t="shared" si="45"/>
        <v>3.36 + 0</v>
      </c>
      <c r="H1467" s="27">
        <f>[1]!b_dq_pctchange($A1467,日期设置!$B$2,1)/100</f>
        <v>0</v>
      </c>
      <c r="I1467" s="26">
        <f>[1]!b_pq_pctchange(A1467,日期设置!$B$4,日期设置!$B$2,1)</f>
        <v>0</v>
      </c>
      <c r="J1467" s="26">
        <f>[1]!b_pq_pctchange(A1467,日期设置!$C$4,日期设置!$B$2,1)</f>
        <v>0</v>
      </c>
      <c r="K1467" s="52">
        <f>[1]!b_dq_amount($A1467,日期设置!B$2,2,10000)</f>
        <v>0</v>
      </c>
      <c r="L1467" s="26">
        <f>[1]!b_info_latestpar(A1467,日期设置!$B$2)</f>
        <v>80</v>
      </c>
      <c r="M1467" s="6">
        <f>[1]!b_info_outstandingbalance($A1467,日期设置!B$2)</f>
        <v>5.6</v>
      </c>
      <c r="N1467" s="7" t="str">
        <f>[1]!b_info_latestissurercreditrating2(A1467,日期设置!$B$2,"102","1")</f>
        <v>AA</v>
      </c>
      <c r="O1467" s="8">
        <v>6.85</v>
      </c>
      <c r="P1467" s="9">
        <f>[1]!b_info_repurchasedate(A1467)</f>
        <v>0</v>
      </c>
      <c r="Q1467" s="8" t="s">
        <v>16048</v>
      </c>
      <c r="R1467" s="2" t="str">
        <f>IF((--IF(P1467=0,Q1467,P1467))&gt;(--日期设置!$B$2),IF(P1467=0,Q1467,P1467),Q1467)</f>
        <v>2024-08-02</v>
      </c>
      <c r="S1467" s="2" t="s">
        <v>17834</v>
      </c>
      <c r="T1467" s="8">
        <f>[1]!b_anal_ptmyear($A1467,日期设置!$B$2)</f>
        <v>3.3643835616438356</v>
      </c>
      <c r="U1467" s="8">
        <f>[1]!b_anal_termifexercise($A1467,日期设置!B$2)</f>
        <v>0</v>
      </c>
      <c r="V1467" s="10">
        <f>[1]!b_dq_dirtyprice(A1467,日期设置!$B$2)</f>
        <v>82.806200000000004</v>
      </c>
      <c r="W1467" s="11">
        <f>IF(U1467=0,ROUNDUP((Q1467-日期设置!$B$2)/365,0),ROUNDUP((R1467-日期设置!$B$2)/365,0))</f>
        <v>4</v>
      </c>
      <c r="X1467" s="18" t="str">
        <f>_xlfn.IFNA(VLOOKUP(A1467,过往入选债券!A:D,4,0),2)</f>
        <v>否</v>
      </c>
      <c r="Y1467">
        <f>_xlfn.IFNA(VLOOKUP(C1467,[2]Sheet1!$A:$A,1,0),3)</f>
        <v>3</v>
      </c>
    </row>
    <row r="1468" spans="1:25" hidden="1" x14ac:dyDescent="0.2">
      <c r="A1468" s="21" t="s">
        <v>8667</v>
      </c>
      <c r="B1468" s="21" t="s">
        <v>8668</v>
      </c>
      <c r="C1468" s="37" t="s">
        <v>8669</v>
      </c>
      <c r="D1468" s="26" t="str">
        <f>[1]!b_calc_yield(A1468,日期设置!$B$2,F1468,1,R1468,1,O1468,L1468,S1468,)</f>
        <v>Fetching...</v>
      </c>
      <c r="E1468" s="26">
        <f t="shared" si="44"/>
        <v>9.9446901054601078</v>
      </c>
      <c r="F1468" s="18">
        <f>[1]!b_dq_cleanprice($A1468,日期设置!B$2)</f>
        <v>100.294</v>
      </c>
      <c r="G1468" s="18" t="str">
        <f t="shared" si="45"/>
        <v>1.51 + 0</v>
      </c>
      <c r="H1468" s="27">
        <f>[1]!b_dq_pctchange($A1468,日期设置!$B$2,1)/100</f>
        <v>0</v>
      </c>
      <c r="I1468" s="26">
        <f>[1]!b_pq_pctchange(A1468,日期设置!$B$4,日期设置!$B$2,1)</f>
        <v>-5.5804683607371591E-2</v>
      </c>
      <c r="J1468" s="26">
        <f>[1]!b_pq_pctchange(A1468,日期设置!$C$4,日期设置!$B$2,1)</f>
        <v>-5.5804683607371591E-2</v>
      </c>
      <c r="K1468" s="52">
        <f>[1]!b_dq_amount($A1468,日期设置!B$2,2,10000)</f>
        <v>0</v>
      </c>
      <c r="L1468" s="26">
        <f>[1]!b_info_latestpar(A1468,日期设置!$B$2)</f>
        <v>100</v>
      </c>
      <c r="M1468" s="6">
        <f>[1]!b_info_outstandingbalance($A1468,日期设置!B$2)</f>
        <v>5</v>
      </c>
      <c r="N1468" s="7" t="str">
        <f>[1]!b_info_latestissurercreditrating2(A1468,日期设置!$B$2,"102","1")</f>
        <v>AA</v>
      </c>
      <c r="O1468" s="8">
        <v>7</v>
      </c>
      <c r="P1468" s="9">
        <f>[1]!b_info_repurchasedate(A1468)</f>
        <v>0</v>
      </c>
      <c r="Q1468" s="8" t="s">
        <v>16016</v>
      </c>
      <c r="R1468" s="2" t="str">
        <f>IF((--IF(P1468=0,Q1468,P1468))&gt;(--日期设置!$B$2),IF(P1468=0,Q1468,P1468),Q1468)</f>
        <v>2022-09-26</v>
      </c>
      <c r="S1468" s="2" t="s">
        <v>17772</v>
      </c>
      <c r="T1468" s="8">
        <f>[1]!b_anal_ptmyear($A1468,日期设置!$B$2)</f>
        <v>1.515068493150685</v>
      </c>
      <c r="U1468" s="8">
        <f>[1]!b_anal_termifexercise($A1468,日期设置!B$2)</f>
        <v>0</v>
      </c>
      <c r="V1468" s="10">
        <f>[1]!b_dq_dirtyprice(A1468,日期设置!$B$2)</f>
        <v>103.6885</v>
      </c>
      <c r="W1468" s="11">
        <f>IF(U1468=0,ROUNDUP((Q1468-日期设置!$B$2)/365,0),ROUNDUP((R1468-日期设置!$B$2)/365,0))</f>
        <v>2</v>
      </c>
      <c r="X1468" s="18">
        <f>_xlfn.IFNA(VLOOKUP(A1468,过往入选债券!A:D,4,0),2)</f>
        <v>2</v>
      </c>
      <c r="Y1468">
        <f>_xlfn.IFNA(VLOOKUP(C1468,[2]Sheet1!$A:$A,1,0),3)</f>
        <v>3</v>
      </c>
    </row>
    <row r="1469" spans="1:25" hidden="1" x14ac:dyDescent="0.2">
      <c r="A1469" s="21" t="s">
        <v>1042</v>
      </c>
      <c r="B1469" s="21" t="s">
        <v>1043</v>
      </c>
      <c r="C1469" s="37" t="s">
        <v>1044</v>
      </c>
      <c r="D1469" s="26" t="str">
        <f>[1]!b_calc_yield(A1469,日期设置!$B$2,F1469,1,R1469,1,O1469,L1469,S1469,)</f>
        <v>Fetching...</v>
      </c>
      <c r="E1469" s="26">
        <f t="shared" si="44"/>
        <v>7.051235485955254</v>
      </c>
      <c r="F1469" s="18">
        <f>[1]!b_dq_cleanprice($A1469,日期设置!B$2)</f>
        <v>99.214600000000004</v>
      </c>
      <c r="G1469" s="18" t="str">
        <f t="shared" si="45"/>
        <v>1.09 + 0</v>
      </c>
      <c r="H1469" s="27">
        <f>[1]!b_dq_pctchange($A1469,日期设置!$B$2,1)/100</f>
        <v>0</v>
      </c>
      <c r="I1469" s="26">
        <f>[1]!b_pq_pctchange(A1469,日期设置!$B$4,日期设置!$B$2,1)</f>
        <v>0</v>
      </c>
      <c r="J1469" s="26">
        <f>[1]!b_pq_pctchange(A1469,日期设置!$C$4,日期设置!$B$2,1)</f>
        <v>0</v>
      </c>
      <c r="K1469" s="52">
        <f>[1]!b_dq_amount($A1469,日期设置!B$2,2,10000)</f>
        <v>0</v>
      </c>
      <c r="L1469" s="26">
        <f>[1]!b_info_latestpar(A1469,日期设置!$B$2)</f>
        <v>100</v>
      </c>
      <c r="M1469" s="6">
        <f>[1]!b_info_outstandingbalance($A1469,日期设置!B$2)</f>
        <v>2</v>
      </c>
      <c r="N1469" s="7">
        <f>[1]!b_info_latestissurercreditrating2(A1469,日期设置!$B$2,"102","1")</f>
        <v>0</v>
      </c>
      <c r="O1469" s="8">
        <v>6</v>
      </c>
      <c r="P1469" s="9">
        <f>[1]!b_info_repurchasedate(A1469)</f>
        <v>0</v>
      </c>
      <c r="Q1469" s="8" t="s">
        <v>16047</v>
      </c>
      <c r="R1469" s="2" t="str">
        <f>IF((--IF(P1469=0,Q1469,P1469))&gt;(--日期设置!$B$2),IF(P1469=0,Q1469,P1469),Q1469)</f>
        <v>2022-04-27</v>
      </c>
      <c r="S1469" s="2" t="s">
        <v>17940</v>
      </c>
      <c r="T1469" s="8">
        <f>[1]!b_anal_ptmyear($A1469,日期设置!$B$2)</f>
        <v>1.0986301369863014</v>
      </c>
      <c r="U1469" s="8">
        <f>[1]!b_anal_termifexercise($A1469,日期设置!B$2)</f>
        <v>0</v>
      </c>
      <c r="V1469" s="10">
        <f>[1]!b_dq_dirtyprice(A1469,日期设置!$B$2)</f>
        <v>104.6228</v>
      </c>
      <c r="W1469" s="11">
        <f>IF(U1469=0,ROUNDUP((Q1469-日期设置!$B$2)/365,0),ROUNDUP((R1469-日期设置!$B$2)/365,0))</f>
        <v>2</v>
      </c>
      <c r="X1469" s="18">
        <f>_xlfn.IFNA(VLOOKUP(A1469,过往入选债券!A:D,4,0),2)</f>
        <v>2</v>
      </c>
      <c r="Y1469">
        <f>_xlfn.IFNA(VLOOKUP(C1469,[2]Sheet1!$A:$A,1,0),3)</f>
        <v>3</v>
      </c>
    </row>
    <row r="1470" spans="1:25" hidden="1" x14ac:dyDescent="0.2">
      <c r="A1470" s="21" t="s">
        <v>14370</v>
      </c>
      <c r="B1470" s="21" t="s">
        <v>14371</v>
      </c>
      <c r="C1470" s="37" t="s">
        <v>14372</v>
      </c>
      <c r="D1470" s="26" t="str">
        <f>[1]!b_calc_yield(A1470,日期设置!$B$2,F1470,1,R1470,1,O1470,L1470,S1470,)</f>
        <v>Fetching...</v>
      </c>
      <c r="E1470" s="26">
        <f t="shared" si="44"/>
        <v>32.151664914469855</v>
      </c>
      <c r="F1470" s="18">
        <f>[1]!b_dq_cleanprice($A1470,日期设置!B$2)</f>
        <v>80</v>
      </c>
      <c r="G1470" s="18" t="str">
        <f t="shared" si="45"/>
        <v>3.74 + 0</v>
      </c>
      <c r="H1470" s="27">
        <f>[1]!b_dq_pctchange($A1470,日期设置!$B$2,1)/100</f>
        <v>0</v>
      </c>
      <c r="I1470" s="26">
        <f>[1]!b_pq_pctchange(A1470,日期设置!$B$4,日期设置!$B$2,1)</f>
        <v>0</v>
      </c>
      <c r="J1470" s="26">
        <f>[1]!b_pq_pctchange(A1470,日期设置!$C$4,日期设置!$B$2,1)</f>
        <v>0</v>
      </c>
      <c r="K1470" s="52">
        <f>[1]!b_dq_amount($A1470,日期设置!B$2,2,10000)</f>
        <v>0</v>
      </c>
      <c r="L1470" s="26">
        <f>[1]!b_info_latestpar(A1470,日期设置!$B$2)</f>
        <v>80</v>
      </c>
      <c r="M1470" s="6">
        <f>[1]!b_info_outstandingbalance($A1470,日期设置!B$2)</f>
        <v>3.2</v>
      </c>
      <c r="N1470" s="7" t="str">
        <f>[1]!b_info_latestissurercreditrating2(A1470,日期设置!$B$2,"102","1")</f>
        <v>AA-</v>
      </c>
      <c r="O1470" s="8">
        <v>6.9</v>
      </c>
      <c r="P1470" s="9">
        <f>[1]!b_info_repurchasedate(A1470)</f>
        <v>0</v>
      </c>
      <c r="Q1470" s="8" t="s">
        <v>16420</v>
      </c>
      <c r="R1470" s="2" t="str">
        <f>IF((--IF(P1470=0,Q1470,P1470))&gt;(--日期设置!$B$2),IF(P1470=0,Q1470,P1470),Q1470)</f>
        <v>2024-12-18</v>
      </c>
      <c r="S1470" s="2" t="s">
        <v>18138</v>
      </c>
      <c r="T1470" s="8">
        <f>[1]!b_anal_ptmyear($A1470,日期设置!$B$2)</f>
        <v>3.7424657534246575</v>
      </c>
      <c r="U1470" s="8">
        <f>[1]!b_anal_termifexercise($A1470,日期设置!B$2)</f>
        <v>0</v>
      </c>
      <c r="V1470" s="10">
        <f>[1]!b_dq_dirtyprice(A1470,日期设置!$B$2)</f>
        <v>81.421599999999998</v>
      </c>
      <c r="W1470" s="11">
        <f>IF(U1470=0,ROUNDUP((Q1470-日期设置!$B$2)/365,0),ROUNDUP((R1470-日期设置!$B$2)/365,0))</f>
        <v>4</v>
      </c>
      <c r="X1470" s="18">
        <f>_xlfn.IFNA(VLOOKUP(A1470,过往入选债券!A:D,4,0),2)</f>
        <v>2</v>
      </c>
      <c r="Y1470">
        <f>_xlfn.IFNA(VLOOKUP(C1470,[2]Sheet1!$A:$A,1,0),3)</f>
        <v>3</v>
      </c>
    </row>
    <row r="1471" spans="1:25" hidden="1" x14ac:dyDescent="0.2">
      <c r="A1471" s="21" t="s">
        <v>3643</v>
      </c>
      <c r="B1471" s="21" t="s">
        <v>3644</v>
      </c>
      <c r="C1471" s="37" t="s">
        <v>339</v>
      </c>
      <c r="D1471" s="26" t="str">
        <f>[1]!b_calc_yield(A1471,日期设置!$B$2,F1471,1,R1471,1,O1471,L1471,S1471,)</f>
        <v>Fetching...</v>
      </c>
      <c r="E1471" s="26">
        <f t="shared" si="44"/>
        <v>4.5287649667297369</v>
      </c>
      <c r="F1471" s="18">
        <f>[1]!b_dq_cleanprice($A1471,日期设置!B$2)</f>
        <v>100</v>
      </c>
      <c r="G1471" s="18" t="str">
        <f t="shared" si="45"/>
        <v>0.67 + 0</v>
      </c>
      <c r="H1471" s="27">
        <f>[1]!b_dq_pctchange($A1471,日期设置!$B$2,1)/100</f>
        <v>0</v>
      </c>
      <c r="I1471" s="26">
        <f>[1]!b_pq_pctchange(A1471,日期设置!$B$4,日期设置!$B$2,1)</f>
        <v>0</v>
      </c>
      <c r="J1471" s="26">
        <f>[1]!b_pq_pctchange(A1471,日期设置!$C$4,日期设置!$B$2,1)</f>
        <v>0</v>
      </c>
      <c r="K1471" s="52">
        <f>[1]!b_dq_amount($A1471,日期设置!B$2,2,10000)</f>
        <v>0</v>
      </c>
      <c r="L1471" s="26">
        <f>[1]!b_info_latestpar(A1471,日期设置!$B$2)</f>
        <v>100</v>
      </c>
      <c r="M1471" s="6">
        <f>[1]!b_info_outstandingbalance($A1471,日期设置!B$2)</f>
        <v>2</v>
      </c>
      <c r="N1471" s="7">
        <f>[1]!b_info_latestissurercreditrating2(A1471,日期设置!$B$2,"102","1")</f>
        <v>0</v>
      </c>
      <c r="O1471" s="8">
        <v>6.9</v>
      </c>
      <c r="P1471" s="9">
        <f>[1]!b_info_repurchasedate(A1471)</f>
        <v>0</v>
      </c>
      <c r="Q1471" s="8" t="s">
        <v>17079</v>
      </c>
      <c r="R1471" s="2" t="str">
        <f>IF((--IF(P1471=0,Q1471,P1471))&gt;(--日期设置!$B$2),IF(P1471=0,Q1471,P1471),Q1471)</f>
        <v>2021-11-22</v>
      </c>
      <c r="S1471" s="2" t="s">
        <v>18711</v>
      </c>
      <c r="T1471" s="8">
        <f>[1]!b_anal_ptmyear($A1471,日期设置!$B$2)</f>
        <v>0.67123287671232879</v>
      </c>
      <c r="U1471" s="8">
        <f>[1]!b_anal_termifexercise($A1471,日期设置!B$2)</f>
        <v>0</v>
      </c>
      <c r="V1471" s="10">
        <f>[1]!b_dq_dirtyprice(A1471,日期设置!$B$2)</f>
        <v>102.2685</v>
      </c>
      <c r="W1471" s="11">
        <f>IF(U1471=0,ROUNDUP((Q1471-日期设置!$B$2)/365,0),ROUNDUP((R1471-日期设置!$B$2)/365,0))</f>
        <v>1</v>
      </c>
      <c r="X1471" s="18">
        <f>_xlfn.IFNA(VLOOKUP(A1471,过往入选债券!A:D,4,0),2)</f>
        <v>2</v>
      </c>
      <c r="Y1471">
        <f>_xlfn.IFNA(VLOOKUP(C1471,[2]Sheet1!$A:$A,1,0),3)</f>
        <v>3</v>
      </c>
    </row>
    <row r="1472" spans="1:25" hidden="1" x14ac:dyDescent="0.2">
      <c r="A1472" s="21" t="s">
        <v>14847</v>
      </c>
      <c r="B1472" s="21" t="s">
        <v>14848</v>
      </c>
      <c r="C1472" s="37" t="s">
        <v>14817</v>
      </c>
      <c r="D1472" s="26" t="str">
        <f>[1]!b_calc_yield(A1472,日期设置!$B$2,F1472,1,R1472,1,O1472,L1472,S1472,)</f>
        <v>Fetching...</v>
      </c>
      <c r="E1472" s="26">
        <f t="shared" si="44"/>
        <v>30.848200861028729</v>
      </c>
      <c r="F1472" s="18">
        <f>[1]!b_dq_cleanprice($A1472,日期设置!B$2)</f>
        <v>102.9055</v>
      </c>
      <c r="G1472" s="18" t="str">
        <f t="shared" si="45"/>
        <v>4.70 + 0</v>
      </c>
      <c r="H1472" s="27">
        <f>[1]!b_dq_pctchange($A1472,日期设置!$B$2,1)/100</f>
        <v>0</v>
      </c>
      <c r="I1472" s="26">
        <f>[1]!b_pq_pctchange(A1472,日期设置!$B$4,日期设置!$B$2,1)</f>
        <v>0</v>
      </c>
      <c r="J1472" s="26">
        <f>[1]!b_pq_pctchange(A1472,日期设置!$C$4,日期设置!$B$2,1)</f>
        <v>0</v>
      </c>
      <c r="K1472" s="52">
        <f>[1]!b_dq_amount($A1472,日期设置!B$2,2,10000)</f>
        <v>0</v>
      </c>
      <c r="L1472" s="26">
        <f>[1]!b_info_latestpar(A1472,日期设置!$B$2)</f>
        <v>100</v>
      </c>
      <c r="M1472" s="6">
        <f>[1]!b_info_outstandingbalance($A1472,日期设置!B$2)</f>
        <v>7.6</v>
      </c>
      <c r="N1472" s="7" t="str">
        <f>[1]!b_info_latestissurercreditrating2(A1472,日期设置!$B$2,"102","1")</f>
        <v>AA</v>
      </c>
      <c r="O1472" s="8">
        <v>7.5</v>
      </c>
      <c r="P1472" s="9">
        <f>[1]!b_info_repurchasedate(A1472)</f>
        <v>0</v>
      </c>
      <c r="Q1472" s="8" t="s">
        <v>17295</v>
      </c>
      <c r="R1472" s="2" t="str">
        <f>IF((--IF(P1472=0,Q1472,P1472))&gt;(--日期设置!$B$2),IF(P1472=0,Q1472,P1472),Q1472)</f>
        <v>2025-12-06</v>
      </c>
      <c r="S1472" s="2" t="s">
        <v>18096</v>
      </c>
      <c r="T1472" s="8">
        <f>[1]!b_anal_ptmyear($A1472,日期设置!$B$2)</f>
        <v>4.7095890410958905</v>
      </c>
      <c r="U1472" s="8">
        <f>[1]!b_anal_termifexercise($A1472,日期设置!B$2)</f>
        <v>0</v>
      </c>
      <c r="V1472" s="10">
        <f>[1]!b_dq_dirtyprice(A1472,日期设置!$B$2)</f>
        <v>105.0836</v>
      </c>
      <c r="W1472" s="11">
        <f>IF(U1472=0,ROUNDUP((Q1472-日期设置!$B$2)/365,0),ROUNDUP((R1472-日期设置!$B$2)/365,0))</f>
        <v>5</v>
      </c>
      <c r="X1472" s="18">
        <f>_xlfn.IFNA(VLOOKUP(A1472,过往入选债券!A:D,4,0),2)</f>
        <v>2</v>
      </c>
      <c r="Y1472">
        <f>_xlfn.IFNA(VLOOKUP(C1472,[2]Sheet1!$A:$A,1,0),3)</f>
        <v>3</v>
      </c>
    </row>
    <row r="1473" spans="1:25" hidden="1" x14ac:dyDescent="0.2">
      <c r="A1473" s="21" t="s">
        <v>4189</v>
      </c>
      <c r="B1473" s="21" t="s">
        <v>4190</v>
      </c>
      <c r="C1473" s="37" t="s">
        <v>4191</v>
      </c>
      <c r="D1473" s="26" t="str">
        <f>[1]!b_calc_yield(A1473,日期设置!$B$2,F1473,1,R1473,1,O1473,L1473,S1473,)</f>
        <v>Fetching...</v>
      </c>
      <c r="E1473" s="26">
        <f t="shared" si="44"/>
        <v>12.759571117319958</v>
      </c>
      <c r="F1473" s="18">
        <f>[1]!b_dq_cleanprice($A1473,日期设置!B$2)</f>
        <v>99.548900000000003</v>
      </c>
      <c r="G1473" s="18" t="str">
        <f t="shared" si="45"/>
        <v>2.01 + 0</v>
      </c>
      <c r="H1473" s="27">
        <f>[1]!b_dq_pctchange($A1473,日期设置!$B$2,1)/100</f>
        <v>0</v>
      </c>
      <c r="I1473" s="26">
        <f>[1]!b_pq_pctchange(A1473,日期设置!$B$4,日期设置!$B$2,1)</f>
        <v>0</v>
      </c>
      <c r="J1473" s="26">
        <f>[1]!b_pq_pctchange(A1473,日期设置!$C$4,日期设置!$B$2,1)</f>
        <v>-0.28896986500048988</v>
      </c>
      <c r="K1473" s="52">
        <f>[1]!b_dq_amount($A1473,日期设置!B$2,2,10000)</f>
        <v>0</v>
      </c>
      <c r="L1473" s="26">
        <f>[1]!b_info_latestpar(A1473,日期设置!$B$2)</f>
        <v>100</v>
      </c>
      <c r="M1473" s="6">
        <f>[1]!b_info_outstandingbalance($A1473,日期设置!B$2)</f>
        <v>3</v>
      </c>
      <c r="N1473" s="7">
        <f>[1]!b_info_latestissurercreditrating2(A1473,日期设置!$B$2,"102","1")</f>
        <v>0</v>
      </c>
      <c r="O1473" s="8">
        <v>6.5</v>
      </c>
      <c r="P1473" s="9">
        <f>[1]!b_info_repurchasedate(A1473)</f>
        <v>0</v>
      </c>
      <c r="Q1473" s="8" t="s">
        <v>16019</v>
      </c>
      <c r="R1473" s="2" t="str">
        <f>IF((--IF(P1473=0,Q1473,P1473))&gt;(--日期设置!$B$2),IF(P1473=0,Q1473,P1473),Q1473)</f>
        <v>2023-03-26</v>
      </c>
      <c r="S1473" s="2" t="s">
        <v>17806</v>
      </c>
      <c r="T1473" s="8">
        <f>[1]!b_anal_ptmyear($A1473,日期设置!$B$2)</f>
        <v>2.010958904109589</v>
      </c>
      <c r="U1473" s="8">
        <f>[1]!b_anal_termifexercise($A1473,日期设置!B$2)</f>
        <v>0</v>
      </c>
      <c r="V1473" s="10">
        <f>[1]!b_dq_dirtyprice(A1473,日期设置!$B$2)</f>
        <v>105.9777</v>
      </c>
      <c r="W1473" s="11">
        <f>IF(U1473=0,ROUNDUP((Q1473-日期设置!$B$2)/365,0),ROUNDUP((R1473-日期设置!$B$2)/365,0))</f>
        <v>3</v>
      </c>
      <c r="X1473" s="18">
        <f>_xlfn.IFNA(VLOOKUP(A1473,过往入选债券!A:D,4,0),2)</f>
        <v>2</v>
      </c>
      <c r="Y1473">
        <f>_xlfn.IFNA(VLOOKUP(C1473,[2]Sheet1!$A:$A,1,0),3)</f>
        <v>3</v>
      </c>
    </row>
    <row r="1474" spans="1:25" hidden="1" x14ac:dyDescent="0.2">
      <c r="A1474" s="21" t="s">
        <v>10701</v>
      </c>
      <c r="B1474" s="21" t="s">
        <v>10702</v>
      </c>
      <c r="C1474" s="37" t="s">
        <v>10703</v>
      </c>
      <c r="D1474" s="26" t="str">
        <f>[1]!b_calc_yield(A1474,日期设置!$B$2,F1474,1,R1474,1,O1474,L1474,S1474,)</f>
        <v>Fetching...</v>
      </c>
      <c r="E1474" s="26">
        <f t="shared" ref="E1474:E1537" si="46">((O1474*W1474+L1474)/V1474-1)*100</f>
        <v>13.558600681549105</v>
      </c>
      <c r="F1474" s="18">
        <f>[1]!b_dq_cleanprice($A1474,日期设置!B$2)</f>
        <v>96.694000000000003</v>
      </c>
      <c r="G1474" s="18" t="str">
        <f t="shared" ref="G1474:G1537" si="47">LEFT(T1474,4)&amp;" + "&amp;LEFT(U1474,4)</f>
        <v>2.08 + 0</v>
      </c>
      <c r="H1474" s="27">
        <f>[1]!b_dq_pctchange($A1474,日期设置!$B$2,1)/100</f>
        <v>0</v>
      </c>
      <c r="I1474" s="26">
        <f>[1]!b_pq_pctchange(A1474,日期设置!$B$4,日期设置!$B$2,1)</f>
        <v>0</v>
      </c>
      <c r="J1474" s="26">
        <f>[1]!b_pq_pctchange(A1474,日期设置!$C$4,日期设置!$B$2,1)</f>
        <v>0</v>
      </c>
      <c r="K1474" s="52">
        <f>[1]!b_dq_amount($A1474,日期设置!B$2,2,10000)</f>
        <v>0</v>
      </c>
      <c r="L1474" s="26">
        <f>[1]!b_info_latestpar(A1474,日期设置!$B$2)</f>
        <v>100</v>
      </c>
      <c r="M1474" s="6">
        <f>[1]!b_info_outstandingbalance($A1474,日期设置!B$2)</f>
        <v>4</v>
      </c>
      <c r="N1474" s="7" t="str">
        <f>[1]!b_info_latestissurercreditrating2(A1474,日期设置!$B$2,"102","1")</f>
        <v>AA+</v>
      </c>
      <c r="O1474" s="8">
        <v>5</v>
      </c>
      <c r="P1474" s="9">
        <f>[1]!b_info_repurchasedate(A1474)</f>
        <v>0</v>
      </c>
      <c r="Q1474" s="8" t="s">
        <v>16429</v>
      </c>
      <c r="R1474" s="2" t="str">
        <f>IF((--IF(P1474=0,Q1474,P1474))&gt;(--日期设置!$B$2),IF(P1474=0,Q1474,P1474),Q1474)</f>
        <v>2023-04-22</v>
      </c>
      <c r="S1474" s="2" t="s">
        <v>18199</v>
      </c>
      <c r="T1474" s="8">
        <f>[1]!b_anal_ptmyear($A1474,日期设置!$B$2)</f>
        <v>2.0849315068493151</v>
      </c>
      <c r="U1474" s="8">
        <f>[1]!b_anal_termifexercise($A1474,日期设置!B$2)</f>
        <v>0</v>
      </c>
      <c r="V1474" s="10">
        <f>[1]!b_dq_dirtyprice(A1474,日期设置!$B$2)</f>
        <v>101.2693</v>
      </c>
      <c r="W1474" s="11">
        <f>IF(U1474=0,ROUNDUP((Q1474-日期设置!$B$2)/365,0),ROUNDUP((R1474-日期设置!$B$2)/365,0))</f>
        <v>3</v>
      </c>
      <c r="X1474" s="18">
        <f>_xlfn.IFNA(VLOOKUP(A1474,过往入选债券!A:D,4,0),2)</f>
        <v>2</v>
      </c>
      <c r="Y1474">
        <f>_xlfn.IFNA(VLOOKUP(C1474,[2]Sheet1!$A:$A,1,0),3)</f>
        <v>3</v>
      </c>
    </row>
    <row r="1475" spans="1:25" hidden="1" x14ac:dyDescent="0.2">
      <c r="A1475" s="21" t="s">
        <v>14869</v>
      </c>
      <c r="B1475" s="21" t="s">
        <v>14870</v>
      </c>
      <c r="C1475" s="37" t="s">
        <v>3826</v>
      </c>
      <c r="D1475" s="26" t="str">
        <f>[1]!b_calc_yield(A1475,日期设置!$B$2,F1475,1,R1475,1,O1475,L1475,S1475,)</f>
        <v>Fetching...</v>
      </c>
      <c r="E1475" s="26">
        <f t="shared" si="46"/>
        <v>30.958004574176012</v>
      </c>
      <c r="F1475" s="18">
        <f>[1]!b_dq_cleanprice($A1475,日期设置!B$2)</f>
        <v>104.91</v>
      </c>
      <c r="G1475" s="18" t="str">
        <f t="shared" si="47"/>
        <v>4.75 + 0</v>
      </c>
      <c r="H1475" s="27">
        <f>[1]!b_dq_pctchange($A1475,日期设置!$B$2,1)/100</f>
        <v>0</v>
      </c>
      <c r="I1475" s="26">
        <f>[1]!b_pq_pctchange(A1475,日期设置!$B$4,日期设置!$B$2,1)</f>
        <v>0</v>
      </c>
      <c r="J1475" s="26">
        <f>[1]!b_pq_pctchange(A1475,日期设置!$C$4,日期设置!$B$2,1)</f>
        <v>0</v>
      </c>
      <c r="K1475" s="52">
        <f>[1]!b_dq_amount($A1475,日期设置!B$2,2,10000)</f>
        <v>0</v>
      </c>
      <c r="L1475" s="26">
        <f>[1]!b_info_latestpar(A1475,日期设置!$B$2)</f>
        <v>100</v>
      </c>
      <c r="M1475" s="6">
        <f>[1]!b_info_outstandingbalance($A1475,日期设置!B$2)</f>
        <v>2.5</v>
      </c>
      <c r="N1475" s="7" t="str">
        <f>[1]!b_info_latestissurercreditrating2(A1475,日期设置!$B$2,"102","1")</f>
        <v>AA</v>
      </c>
      <c r="O1475" s="8">
        <v>8</v>
      </c>
      <c r="P1475" s="9">
        <f>[1]!b_info_repurchasedate(A1475)</f>
        <v>0</v>
      </c>
      <c r="Q1475" s="8" t="s">
        <v>16819</v>
      </c>
      <c r="R1475" s="2" t="str">
        <f>IF((--IF(P1475=0,Q1475,P1475))&gt;(--日期设置!$B$2),IF(P1475=0,Q1475,P1475),Q1475)</f>
        <v>2025-12-21</v>
      </c>
      <c r="S1475" s="2" t="s">
        <v>17970</v>
      </c>
      <c r="T1475" s="8">
        <f>[1]!b_anal_ptmyear($A1475,日期设置!$B$2)</f>
        <v>4.7506849315068491</v>
      </c>
      <c r="U1475" s="8">
        <f>[1]!b_anal_termifexercise($A1475,日期设置!B$2)</f>
        <v>0</v>
      </c>
      <c r="V1475" s="10">
        <f>[1]!b_dq_dirtyprice(A1475,日期设置!$B$2)</f>
        <v>106.9045</v>
      </c>
      <c r="W1475" s="11">
        <f>IF(U1475=0,ROUNDUP((Q1475-日期设置!$B$2)/365,0),ROUNDUP((R1475-日期设置!$B$2)/365,0))</f>
        <v>5</v>
      </c>
      <c r="X1475" s="18">
        <f>_xlfn.IFNA(VLOOKUP(A1475,过往入选债券!A:D,4,0),2)</f>
        <v>2</v>
      </c>
      <c r="Y1475">
        <f>_xlfn.IFNA(VLOOKUP(C1475,[2]Sheet1!$A:$A,1,0),3)</f>
        <v>3</v>
      </c>
    </row>
    <row r="1476" spans="1:25" x14ac:dyDescent="0.2">
      <c r="A1476" s="21" t="s">
        <v>10899</v>
      </c>
      <c r="B1476" s="21" t="s">
        <v>10900</v>
      </c>
      <c r="C1476" s="37" t="s">
        <v>10901</v>
      </c>
      <c r="D1476" s="26" t="str">
        <f>[1]!b_calc_yield(A1476,日期设置!$B$2,F1476,1,R1476,1,O1476,L1476,S1476,)</f>
        <v>Fetching...</v>
      </c>
      <c r="E1476" s="26">
        <f t="shared" si="46"/>
        <v>13.678298084434415</v>
      </c>
      <c r="F1476" s="18">
        <f>[1]!b_dq_cleanprice($A1476,日期设置!B$2)</f>
        <v>98.927899999999994</v>
      </c>
      <c r="G1476" s="18" t="str">
        <f t="shared" si="47"/>
        <v>4.12 + 2.12</v>
      </c>
      <c r="H1476" s="27">
        <f>[1]!b_dq_pctchange($A1476,日期设置!$B$2,1)/100</f>
        <v>2.8210313447915336E-4</v>
      </c>
      <c r="I1476" s="26">
        <f>[1]!b_pq_pctchange(A1476,日期设置!$B$4,日期设置!$B$2,1)</f>
        <v>2.8210313447915338E-2</v>
      </c>
      <c r="J1476" s="26">
        <f>[1]!b_pq_pctchange(A1476,日期设置!$C$4,日期设置!$B$2,1)</f>
        <v>2.8210313447915338E-2</v>
      </c>
      <c r="K1476" s="52">
        <f>[1]!b_dq_amount($A1476,日期设置!B$2,2,10000)</f>
        <v>2503.9090521600001</v>
      </c>
      <c r="L1476" s="26">
        <f>[1]!b_info_latestpar(A1476,日期设置!$B$2)</f>
        <v>100</v>
      </c>
      <c r="M1476" s="6">
        <f>[1]!b_info_outstandingbalance($A1476,日期设置!B$2)</f>
        <v>10</v>
      </c>
      <c r="N1476" s="7" t="str">
        <f>[1]!b_info_latestissurercreditrating2(A1476,日期设置!$B$2,"102","1")</f>
        <v>AA</v>
      </c>
      <c r="O1476" s="8">
        <v>6.2</v>
      </c>
      <c r="P1476" s="9" t="str">
        <f>[1]!b_info_repurchasedate(A1476)</f>
        <v>2023-05-08</v>
      </c>
      <c r="Q1476" s="8" t="s">
        <v>16483</v>
      </c>
      <c r="R1476" s="2" t="str">
        <f>IF((--IF(P1476=0,Q1476,P1476))&gt;(--日期设置!$B$2),IF(P1476=0,Q1476,P1476),Q1476)</f>
        <v>2023-05-08</v>
      </c>
      <c r="S1476" s="2" t="s">
        <v>18057</v>
      </c>
      <c r="T1476" s="8">
        <f>[1]!b_anal_ptmyear($A1476,日期设置!$B$2)</f>
        <v>4.1287671232876715</v>
      </c>
      <c r="U1476" s="8">
        <f>[1]!b_anal_termifexercise($A1476,日期设置!B$2)</f>
        <v>2.128767123287671</v>
      </c>
      <c r="V1476" s="10">
        <f>[1]!b_dq_dirtyprice(A1476,日期设置!$B$2)</f>
        <v>104.3295</v>
      </c>
      <c r="W1476" s="11">
        <f>IF(U1476=0,ROUNDUP((Q1476-日期设置!$B$2)/365,0),ROUNDUP((R1476-日期设置!$B$2)/365,0))</f>
        <v>3</v>
      </c>
      <c r="X1476" s="18">
        <f>_xlfn.IFNA(VLOOKUP(A1476,过往入选债券!A:D,4,0),2)</f>
        <v>2</v>
      </c>
      <c r="Y1476">
        <f>_xlfn.IFNA(VLOOKUP(C1476,[2]Sheet1!$A:$A,1,0),3)</f>
        <v>3</v>
      </c>
    </row>
    <row r="1477" spans="1:25" hidden="1" x14ac:dyDescent="0.2">
      <c r="A1477" s="21" t="s">
        <v>8832</v>
      </c>
      <c r="B1477" s="21" t="s">
        <v>8833</v>
      </c>
      <c r="C1477" s="37" t="s">
        <v>4796</v>
      </c>
      <c r="D1477" s="26" t="str">
        <f>[1]!b_calc_yield(A1477,日期设置!$B$2,F1477,1,R1477,1,O1477,L1477,S1477,)</f>
        <v>Fetching...</v>
      </c>
      <c r="E1477" s="26">
        <f t="shared" si="46"/>
        <v>2.0512781566596194</v>
      </c>
      <c r="F1477" s="18">
        <f>[1]!b_dq_cleanprice($A1477,日期设置!B$2)</f>
        <v>100.12</v>
      </c>
      <c r="G1477" s="18" t="str">
        <f t="shared" si="47"/>
        <v>0.30 + 0</v>
      </c>
      <c r="H1477" s="27">
        <f>[1]!b_dq_pctchange($A1477,日期设置!$B$2,1)/100</f>
        <v>0</v>
      </c>
      <c r="I1477" s="26">
        <f>[1]!b_pq_pctchange(A1477,日期设置!$B$4,日期设置!$B$2,1)</f>
        <v>0</v>
      </c>
      <c r="J1477" s="26">
        <f>[1]!b_pq_pctchange(A1477,日期设置!$C$4,日期设置!$B$2,1)</f>
        <v>0</v>
      </c>
      <c r="K1477" s="52">
        <f>[1]!b_dq_amount($A1477,日期设置!B$2,2,10000)</f>
        <v>0</v>
      </c>
      <c r="L1477" s="26">
        <f>[1]!b_info_latestpar(A1477,日期设置!$B$2)</f>
        <v>100</v>
      </c>
      <c r="M1477" s="6">
        <f>[1]!b_info_outstandingbalance($A1477,日期设置!B$2)</f>
        <v>9</v>
      </c>
      <c r="N1477" s="7" t="str">
        <f>[1]!b_info_latestissurercreditrating2(A1477,日期设置!$B$2,"102","1")</f>
        <v>AA+</v>
      </c>
      <c r="O1477" s="8">
        <v>7.5</v>
      </c>
      <c r="P1477" s="9">
        <f>[1]!b_info_repurchasedate(A1477)</f>
        <v>0</v>
      </c>
      <c r="Q1477" s="8" t="s">
        <v>17499</v>
      </c>
      <c r="R1477" s="2" t="str">
        <f>IF((--IF(P1477=0,Q1477,P1477))&gt;(--日期设置!$B$2),IF(P1477=0,Q1477,P1477),Q1477)</f>
        <v>2021-07-11</v>
      </c>
      <c r="S1477" s="2" t="s">
        <v>18983</v>
      </c>
      <c r="T1477" s="8">
        <f>[1]!b_anal_ptmyear($A1477,日期设置!$B$2)</f>
        <v>0.30410958904109592</v>
      </c>
      <c r="U1477" s="8">
        <f>[1]!b_anal_termifexercise($A1477,日期设置!B$2)</f>
        <v>0</v>
      </c>
      <c r="V1477" s="10">
        <f>[1]!b_dq_dirtyprice(A1477,日期设置!$B$2)</f>
        <v>105.33920000000001</v>
      </c>
      <c r="W1477" s="11">
        <f>IF(U1477=0,ROUNDUP((Q1477-日期设置!$B$2)/365,0),ROUNDUP((R1477-日期设置!$B$2)/365,0))</f>
        <v>1</v>
      </c>
      <c r="X1477" s="18" t="str">
        <f>_xlfn.IFNA(VLOOKUP(A1477,过往入选债券!A:D,4,0),2)</f>
        <v>否</v>
      </c>
      <c r="Y1477">
        <f>_xlfn.IFNA(VLOOKUP(C1477,[2]Sheet1!$A:$A,1,0),3)</f>
        <v>3</v>
      </c>
    </row>
    <row r="1478" spans="1:25" hidden="1" x14ac:dyDescent="0.2">
      <c r="A1478" s="21" t="s">
        <v>8716</v>
      </c>
      <c r="B1478" s="21" t="s">
        <v>8717</v>
      </c>
      <c r="C1478" s="37" t="s">
        <v>143</v>
      </c>
      <c r="D1478" s="26" t="str">
        <f>[1]!b_calc_yield(A1478,日期设置!$B$2,F1478,1,R1478,1,O1478,L1478,S1478,)</f>
        <v>Fetching...</v>
      </c>
      <c r="E1478" s="26">
        <f t="shared" si="46"/>
        <v>8.1887893377546881</v>
      </c>
      <c r="F1478" s="18">
        <f>[1]!b_dq_cleanprice($A1478,日期设置!B$2)</f>
        <v>97.129400000000004</v>
      </c>
      <c r="G1478" s="18" t="str">
        <f t="shared" si="47"/>
        <v>1.24 + 0</v>
      </c>
      <c r="H1478" s="27">
        <f>[1]!b_dq_pctchange($A1478,日期设置!$B$2,1)/100</f>
        <v>0</v>
      </c>
      <c r="I1478" s="26">
        <f>[1]!b_pq_pctchange(A1478,日期设置!$B$4,日期设置!$B$2,1)</f>
        <v>-2.1185770273007511</v>
      </c>
      <c r="J1478" s="26">
        <f>[1]!b_pq_pctchange(A1478,日期设置!$C$4,日期设置!$B$2,1)</f>
        <v>-2.1185770273007511</v>
      </c>
      <c r="K1478" s="52">
        <f>[1]!b_dq_amount($A1478,日期设置!B$2,2,10000)</f>
        <v>0</v>
      </c>
      <c r="L1478" s="26">
        <f>[1]!b_info_latestpar(A1478,日期设置!$B$2)</f>
        <v>100</v>
      </c>
      <c r="M1478" s="6">
        <f>[1]!b_info_outstandingbalance($A1478,日期设置!B$2)</f>
        <v>10</v>
      </c>
      <c r="N1478" s="7" t="str">
        <f>[1]!b_info_latestissurercreditrating2(A1478,日期设置!$B$2,"102","1")</f>
        <v>AAA</v>
      </c>
      <c r="O1478" s="8">
        <v>4.29</v>
      </c>
      <c r="P1478" s="9">
        <f>[1]!b_info_repurchasedate(A1478)</f>
        <v>0</v>
      </c>
      <c r="Q1478" s="8" t="s">
        <v>17212</v>
      </c>
      <c r="R1478" s="2" t="str">
        <f>IF((--IF(P1478=0,Q1478,P1478))&gt;(--日期设置!$B$2),IF(P1478=0,Q1478,P1478),Q1478)</f>
        <v>2022-06-20</v>
      </c>
      <c r="S1478" s="2" t="s">
        <v>18834</v>
      </c>
      <c r="T1478" s="8">
        <f>[1]!b_anal_ptmyear($A1478,日期设置!$B$2)</f>
        <v>1.2465753424657535</v>
      </c>
      <c r="U1478" s="8">
        <f>[1]!b_anal_termifexercise($A1478,日期设置!B$2)</f>
        <v>0</v>
      </c>
      <c r="V1478" s="10">
        <f>[1]!b_dq_dirtyprice(A1478,日期设置!$B$2)</f>
        <v>100.3616</v>
      </c>
      <c r="W1478" s="11">
        <f>IF(U1478=0,ROUNDUP((Q1478-日期设置!$B$2)/365,0),ROUNDUP((R1478-日期设置!$B$2)/365,0))</f>
        <v>2</v>
      </c>
      <c r="X1478" s="18">
        <f>_xlfn.IFNA(VLOOKUP(A1478,过往入选债券!A:D,4,0),2)</f>
        <v>2</v>
      </c>
      <c r="Y1478">
        <f>_xlfn.IFNA(VLOOKUP(C1478,[2]Sheet1!$A:$A,1,0),3)</f>
        <v>3</v>
      </c>
    </row>
    <row r="1479" spans="1:25" hidden="1" x14ac:dyDescent="0.2">
      <c r="A1479" s="21" t="s">
        <v>11386</v>
      </c>
      <c r="B1479" s="21" t="s">
        <v>11387</v>
      </c>
      <c r="C1479" s="37" t="s">
        <v>2781</v>
      </c>
      <c r="D1479" s="26" t="str">
        <f>[1]!b_calc_yield(A1479,日期设置!$B$2,F1479,1,R1479,1,O1479,L1479,S1479,)</f>
        <v>Fetching...</v>
      </c>
      <c r="E1479" s="26">
        <f t="shared" si="46"/>
        <v>15.126624944420808</v>
      </c>
      <c r="F1479" s="18">
        <f>[1]!b_dq_cleanprice($A1479,日期设置!B$2)</f>
        <v>100.072</v>
      </c>
      <c r="G1479" s="18" t="str">
        <f t="shared" si="47"/>
        <v>4.33 + 2.33</v>
      </c>
      <c r="H1479" s="27">
        <f>[1]!b_dq_pctchange($A1479,日期设置!$B$2,1)/100</f>
        <v>0</v>
      </c>
      <c r="I1479" s="26">
        <f>[1]!b_pq_pctchange(A1479,日期设置!$B$4,日期设置!$B$2,1)</f>
        <v>0</v>
      </c>
      <c r="J1479" s="26">
        <f>[1]!b_pq_pctchange(A1479,日期设置!$C$4,日期设置!$B$2,1)</f>
        <v>0</v>
      </c>
      <c r="K1479" s="52">
        <f>[1]!b_dq_amount($A1479,日期设置!B$2,2,10000)</f>
        <v>0</v>
      </c>
      <c r="L1479" s="26">
        <f>[1]!b_info_latestpar(A1479,日期设置!$B$2)</f>
        <v>100</v>
      </c>
      <c r="M1479" s="6">
        <f>[1]!b_info_outstandingbalance($A1479,日期设置!B$2)</f>
        <v>7.5</v>
      </c>
      <c r="N1479" s="7" t="str">
        <f>[1]!b_info_latestissurercreditrating2(A1479,日期设置!$B$2,"102","1")</f>
        <v>AAA</v>
      </c>
      <c r="O1479" s="8">
        <v>6.8</v>
      </c>
      <c r="P1479" s="9" t="str">
        <f>[1]!b_info_repurchasedate(A1479)</f>
        <v>2023-07-23</v>
      </c>
      <c r="Q1479" s="8" t="s">
        <v>17317</v>
      </c>
      <c r="R1479" s="2" t="str">
        <f>IF((--IF(P1479=0,Q1479,P1479))&gt;(--日期设置!$B$2),IF(P1479=0,Q1479,P1479),Q1479)</f>
        <v>2023-07-23</v>
      </c>
      <c r="S1479" s="2" t="s">
        <v>18786</v>
      </c>
      <c r="T1479" s="8">
        <f>[1]!b_anal_ptmyear($A1479,日期设置!$B$2)</f>
        <v>4.3369863013698629</v>
      </c>
      <c r="U1479" s="8">
        <f>[1]!b_anal_termifexercise($A1479,日期设置!B$2)</f>
        <v>2.3369863013698629</v>
      </c>
      <c r="V1479" s="10">
        <f>[1]!b_dq_dirtyprice(A1479,日期设置!$B$2)</f>
        <v>104.5805</v>
      </c>
      <c r="W1479" s="11">
        <f>IF(U1479=0,ROUNDUP((Q1479-日期设置!$B$2)/365,0),ROUNDUP((R1479-日期设置!$B$2)/365,0))</f>
        <v>3</v>
      </c>
      <c r="X1479" s="18">
        <f>_xlfn.IFNA(VLOOKUP(A1479,过往入选债券!A:D,4,0),2)</f>
        <v>2</v>
      </c>
      <c r="Y1479">
        <f>_xlfn.IFNA(VLOOKUP(C1479,[2]Sheet1!$A:$A,1,0),3)</f>
        <v>3</v>
      </c>
    </row>
    <row r="1480" spans="1:25" hidden="1" x14ac:dyDescent="0.2">
      <c r="A1480" s="21" t="s">
        <v>2210</v>
      </c>
      <c r="B1480" s="21" t="s">
        <v>2211</v>
      </c>
      <c r="C1480" s="37" t="s">
        <v>507</v>
      </c>
      <c r="D1480" s="26" t="str">
        <f>[1]!b_calc_yield(A1480,日期设置!$B$2,F1480,1,R1480,1,O1480,L1480,S1480,)</f>
        <v>Fetching...</v>
      </c>
      <c r="E1480" s="26">
        <f t="shared" si="46"/>
        <v>4.4129870611895328</v>
      </c>
      <c r="F1480" s="18">
        <f>[1]!b_dq_cleanprice($A1480,日期设置!B$2)</f>
        <v>100</v>
      </c>
      <c r="G1480" s="18" t="str">
        <f t="shared" si="47"/>
        <v>2.65 + 0.65</v>
      </c>
      <c r="H1480" s="27">
        <f>[1]!b_dq_pctchange($A1480,日期设置!$B$2,1)/100</f>
        <v>0</v>
      </c>
      <c r="I1480" s="26">
        <f>[1]!b_pq_pctchange(A1480,日期设置!$B$4,日期设置!$B$2,1)</f>
        <v>0</v>
      </c>
      <c r="J1480" s="26">
        <f>[1]!b_pq_pctchange(A1480,日期设置!$C$4,日期设置!$B$2,1)</f>
        <v>0</v>
      </c>
      <c r="K1480" s="52">
        <f>[1]!b_dq_amount($A1480,日期设置!B$2,2,10000)</f>
        <v>0</v>
      </c>
      <c r="L1480" s="26">
        <f>[1]!b_info_latestpar(A1480,日期设置!$B$2)</f>
        <v>100</v>
      </c>
      <c r="M1480" s="6">
        <f>[1]!b_info_outstandingbalance($A1480,日期设置!B$2)</f>
        <v>5</v>
      </c>
      <c r="N1480" s="7">
        <f>[1]!b_info_latestissurercreditrating2(A1480,日期设置!$B$2,"102","1")</f>
        <v>0</v>
      </c>
      <c r="O1480" s="8">
        <v>6.9</v>
      </c>
      <c r="P1480" s="9" t="str">
        <f>[1]!b_info_repurchasedate(A1480)</f>
        <v>2021-11-16</v>
      </c>
      <c r="Q1480" s="8" t="s">
        <v>16124</v>
      </c>
      <c r="R1480" s="2" t="str">
        <f>IF((--IF(P1480=0,Q1480,P1480))&gt;(--日期设置!$B$2),IF(P1480=0,Q1480,P1480),Q1480)</f>
        <v>2021-11-16</v>
      </c>
      <c r="S1480" s="2" t="s">
        <v>17910</v>
      </c>
      <c r="T1480" s="8">
        <f>[1]!b_anal_ptmyear($A1480,日期设置!$B$2)</f>
        <v>2.6547945205479451</v>
      </c>
      <c r="U1480" s="8">
        <f>[1]!b_anal_termifexercise($A1480,日期设置!B$2)</f>
        <v>0.65479452054794518</v>
      </c>
      <c r="V1480" s="10">
        <f>[1]!b_dq_dirtyprice(A1480,日期设置!$B$2)</f>
        <v>102.3819</v>
      </c>
      <c r="W1480" s="11">
        <f>IF(U1480=0,ROUNDUP((Q1480-日期设置!$B$2)/365,0),ROUNDUP((R1480-日期设置!$B$2)/365,0))</f>
        <v>1</v>
      </c>
      <c r="X1480" s="18">
        <f>_xlfn.IFNA(VLOOKUP(A1480,过往入选债券!A:D,4,0),2)</f>
        <v>2</v>
      </c>
      <c r="Y1480">
        <f>_xlfn.IFNA(VLOOKUP(C1480,[2]Sheet1!$A:$A,1,0),3)</f>
        <v>3</v>
      </c>
    </row>
    <row r="1481" spans="1:25" hidden="1" x14ac:dyDescent="0.2">
      <c r="A1481" s="21" t="s">
        <v>15075</v>
      </c>
      <c r="B1481" s="21" t="s">
        <v>15076</v>
      </c>
      <c r="C1481" s="37" t="s">
        <v>307</v>
      </c>
      <c r="D1481" s="26" t="str">
        <f>[1]!b_calc_yield(A1481,日期设置!$B$2,F1481,1,R1481,1,O1481,L1481,S1481,)</f>
        <v>Fetching...</v>
      </c>
      <c r="E1481" s="26">
        <f t="shared" si="46"/>
        <v>32.70199947508987</v>
      </c>
      <c r="F1481" s="18">
        <f>[1]!b_dq_cleanprice($A1481,日期设置!B$2)</f>
        <v>101.04130000000001</v>
      </c>
      <c r="G1481" s="18" t="str">
        <f t="shared" si="47"/>
        <v>4.90 + 0</v>
      </c>
      <c r="H1481" s="27">
        <f>[1]!b_dq_pctchange($A1481,日期设置!$B$2,1)/100</f>
        <v>0</v>
      </c>
      <c r="I1481" s="26">
        <f>[1]!b_pq_pctchange(A1481,日期设置!$B$4,日期设置!$B$2,1)</f>
        <v>-1.7989684359276632</v>
      </c>
      <c r="J1481" s="26">
        <f>[1]!b_pq_pctchange(A1481,日期设置!$C$4,日期设置!$B$2,1)</f>
        <v>-1.7989684359276632</v>
      </c>
      <c r="K1481" s="52">
        <f>[1]!b_dq_amount($A1481,日期设置!B$2,2,10000)</f>
        <v>0</v>
      </c>
      <c r="L1481" s="26">
        <f>[1]!b_info_latestpar(A1481,日期设置!$B$2)</f>
        <v>100</v>
      </c>
      <c r="M1481" s="6">
        <f>[1]!b_info_outstandingbalance($A1481,日期设置!B$2)</f>
        <v>8</v>
      </c>
      <c r="N1481" s="7" t="str">
        <f>[1]!b_info_latestissurercreditrating2(A1481,日期设置!$B$2,"102","1")</f>
        <v>AA</v>
      </c>
      <c r="O1481" s="8">
        <v>7</v>
      </c>
      <c r="P1481" s="9">
        <f>[1]!b_info_repurchasedate(A1481)</f>
        <v>0</v>
      </c>
      <c r="Q1481" s="8" t="s">
        <v>17711</v>
      </c>
      <c r="R1481" s="2" t="str">
        <f>IF((--IF(P1481=0,Q1481,P1481))&gt;(--日期设置!$B$2),IF(P1481=0,Q1481,P1481),Q1481)</f>
        <v>2026-02-14</v>
      </c>
      <c r="S1481" s="2" t="s">
        <v>19069</v>
      </c>
      <c r="T1481" s="8">
        <f>[1]!b_anal_ptmyear($A1481,日期设置!$B$2)</f>
        <v>4.9013698630136986</v>
      </c>
      <c r="U1481" s="8">
        <f>[1]!b_anal_termifexercise($A1481,日期设置!B$2)</f>
        <v>0</v>
      </c>
      <c r="V1481" s="10">
        <f>[1]!b_dq_dirtyprice(A1481,日期设置!$B$2)</f>
        <v>101.7317</v>
      </c>
      <c r="W1481" s="11">
        <f>IF(U1481=0,ROUNDUP((Q1481-日期设置!$B$2)/365,0),ROUNDUP((R1481-日期设置!$B$2)/365,0))</f>
        <v>5</v>
      </c>
      <c r="X1481" s="18">
        <f>_xlfn.IFNA(VLOOKUP(A1481,过往入选债券!A:D,4,0),2)</f>
        <v>2</v>
      </c>
      <c r="Y1481">
        <f>_xlfn.IFNA(VLOOKUP(C1481,[2]Sheet1!$A:$A,1,0),3)</f>
        <v>3</v>
      </c>
    </row>
    <row r="1482" spans="1:25" hidden="1" x14ac:dyDescent="0.2">
      <c r="A1482" s="28" t="s">
        <v>21881</v>
      </c>
      <c r="B1482" s="28" t="s">
        <v>22078</v>
      </c>
      <c r="C1482" s="39" t="s">
        <v>22079</v>
      </c>
      <c r="D1482" s="26" t="str">
        <f>[1]!b_calc_yield(A1482,日期设置!$B$2,F1482,1,R1482,1,O1482,L1482,S1482,)</f>
        <v>Fetching...</v>
      </c>
      <c r="E1482" s="26">
        <f t="shared" si="46"/>
        <v>18.106768518740935</v>
      </c>
      <c r="F1482" s="18">
        <f>[1]!b_dq_cleanprice($A1482,日期设置!B$2)</f>
        <v>98.2</v>
      </c>
      <c r="G1482" s="18" t="str">
        <f t="shared" si="47"/>
        <v>2.71 + 0</v>
      </c>
      <c r="H1482" s="27">
        <f>[1]!b_dq_pctchange($A1482,日期设置!$B$2,1)/100</f>
        <v>0</v>
      </c>
      <c r="I1482" s="26">
        <f>[1]!b_pq_pctchange(A1482,日期设置!$B$4,日期设置!$B$2,1)</f>
        <v>0</v>
      </c>
      <c r="J1482" s="26">
        <f>[1]!b_pq_pctchange(A1482,日期设置!$C$4,日期设置!$B$2,1)</f>
        <v>0</v>
      </c>
      <c r="K1482" s="52">
        <f>[1]!b_dq_amount($A1482,日期设置!B$2,2,10000)</f>
        <v>0</v>
      </c>
      <c r="L1482" s="26">
        <f>[1]!b_info_latestpar(A1482,日期设置!$B$2)</f>
        <v>100</v>
      </c>
      <c r="M1482" s="6">
        <f>[1]!b_info_outstandingbalance($A1482,日期设置!B$2)</f>
        <v>5</v>
      </c>
      <c r="N1482" s="7" t="str">
        <f>[1]!b_info_latestissurercreditrating2(A1482,日期设置!$B$2,"102","1")</f>
        <v>AA+</v>
      </c>
      <c r="O1482" s="43">
        <v>6</v>
      </c>
      <c r="P1482" s="9">
        <f>[1]!b_info_repurchasedate(A1482)</f>
        <v>0</v>
      </c>
      <c r="Q1482" s="31" t="s">
        <v>22168</v>
      </c>
      <c r="R1482" s="2" t="str">
        <f>IF((--IF(P1482=0,Q1482,P1482))&gt;(--日期设置!$B$2),IF(P1482=0,Q1482,P1482),Q1482)</f>
        <v>2023-12-08</v>
      </c>
      <c r="S1482" s="31" t="s">
        <v>22157</v>
      </c>
      <c r="T1482" s="8">
        <f>[1]!b_anal_ptmyear($A1482,日期设置!$B$2)</f>
        <v>2.7150684931506848</v>
      </c>
      <c r="U1482" s="8">
        <f>[1]!b_anal_termifexercise($A1482,日期设置!B$2)</f>
        <v>0</v>
      </c>
      <c r="V1482" s="10">
        <f>[1]!b_dq_dirtyprice(A1482,日期设置!$B$2)</f>
        <v>99.909599999999998</v>
      </c>
      <c r="W1482" s="11">
        <f>IF(U1482=0,ROUNDUP((Q1482-日期设置!$B$2)/365,0),ROUNDUP((R1482-日期设置!$B$2)/365,0))</f>
        <v>3</v>
      </c>
      <c r="X1482" s="18">
        <f>_xlfn.IFNA(VLOOKUP(A1482,过往入选债券!A:D,4,0),2)</f>
        <v>2</v>
      </c>
      <c r="Y1482">
        <f>_xlfn.IFNA(VLOOKUP(C1482,[2]Sheet1!$A:$A,1,0),3)</f>
        <v>3</v>
      </c>
    </row>
    <row r="1483" spans="1:25" hidden="1" x14ac:dyDescent="0.2">
      <c r="A1483" s="21" t="s">
        <v>9663</v>
      </c>
      <c r="B1483" s="21" t="s">
        <v>9664</v>
      </c>
      <c r="C1483" s="37" t="s">
        <v>4808</v>
      </c>
      <c r="D1483" s="26" t="str">
        <f>[1]!b_calc_yield(A1483,日期设置!$B$2,F1483,1,R1483,1,O1483,L1483,S1483,)</f>
        <v>Fetching...</v>
      </c>
      <c r="E1483" s="26">
        <f t="shared" si="46"/>
        <v>11.430889985055547</v>
      </c>
      <c r="F1483" s="18">
        <f>[1]!b_dq_cleanprice($A1483,日期设置!B$2)</f>
        <v>100.0346</v>
      </c>
      <c r="G1483" s="18" t="str">
        <f t="shared" si="47"/>
        <v>1.72 + 0</v>
      </c>
      <c r="H1483" s="27">
        <f>[1]!b_dq_pctchange($A1483,日期设置!$B$2,1)/100</f>
        <v>0</v>
      </c>
      <c r="I1483" s="26">
        <f>[1]!b_pq_pctchange(A1483,日期设置!$B$4,日期设置!$B$2,1)</f>
        <v>0</v>
      </c>
      <c r="J1483" s="26">
        <f>[1]!b_pq_pctchange(A1483,日期设置!$C$4,日期设置!$B$2,1)</f>
        <v>-0.72170207360328653</v>
      </c>
      <c r="K1483" s="52">
        <f>[1]!b_dq_amount($A1483,日期设置!B$2,2,10000)</f>
        <v>0</v>
      </c>
      <c r="L1483" s="26">
        <f>[1]!b_info_latestpar(A1483,日期设置!$B$2)</f>
        <v>100</v>
      </c>
      <c r="M1483" s="6">
        <f>[1]!b_info_outstandingbalance($A1483,日期设置!B$2)</f>
        <v>5</v>
      </c>
      <c r="N1483" s="7" t="str">
        <f>[1]!b_info_latestissurercreditrating2(A1483,日期设置!$B$2,"102","1")</f>
        <v>AA+</v>
      </c>
      <c r="O1483" s="8">
        <v>6.78</v>
      </c>
      <c r="P1483" s="9">
        <f>[1]!b_info_repurchasedate(A1483)</f>
        <v>0</v>
      </c>
      <c r="Q1483" s="8" t="s">
        <v>16717</v>
      </c>
      <c r="R1483" s="2" t="str">
        <f>IF((--IF(P1483=0,Q1483,P1483))&gt;(--日期设置!$B$2),IF(P1483=0,Q1483,P1483),Q1483)</f>
        <v>2022-12-11</v>
      </c>
      <c r="S1483" s="2" t="s">
        <v>18145</v>
      </c>
      <c r="T1483" s="8">
        <f>[1]!b_anal_ptmyear($A1483,日期设置!$B$2)</f>
        <v>1.7232876712328768</v>
      </c>
      <c r="U1483" s="8">
        <f>[1]!b_anal_termifexercise($A1483,日期设置!B$2)</f>
        <v>0</v>
      </c>
      <c r="V1483" s="10">
        <f>[1]!b_dq_dirtyprice(A1483,日期设置!$B$2)</f>
        <v>101.91070000000001</v>
      </c>
      <c r="W1483" s="11">
        <f>IF(U1483=0,ROUNDUP((Q1483-日期设置!$B$2)/365,0),ROUNDUP((R1483-日期设置!$B$2)/365,0))</f>
        <v>2</v>
      </c>
      <c r="X1483" s="18">
        <f>_xlfn.IFNA(VLOOKUP(A1483,过往入选债券!A:D,4,0),2)</f>
        <v>2</v>
      </c>
      <c r="Y1483">
        <f>_xlfn.IFNA(VLOOKUP(C1483,[2]Sheet1!$A:$A,1,0),3)</f>
        <v>3</v>
      </c>
    </row>
    <row r="1484" spans="1:25" hidden="1" x14ac:dyDescent="0.2">
      <c r="A1484" s="21" t="s">
        <v>7911</v>
      </c>
      <c r="B1484" s="21" t="s">
        <v>7912</v>
      </c>
      <c r="C1484" s="37" t="s">
        <v>436</v>
      </c>
      <c r="D1484" s="26" t="str">
        <f>[1]!b_calc_yield(A1484,日期设置!$B$2,F1484,1,R1484,1,O1484,L1484,S1484,)</f>
        <v>Fetching...</v>
      </c>
      <c r="E1484" s="26">
        <f t="shared" si="46"/>
        <v>5.6778073636058801</v>
      </c>
      <c r="F1484" s="18">
        <f>[1]!b_dq_cleanprice($A1484,日期设置!B$2)</f>
        <v>100</v>
      </c>
      <c r="G1484" s="18" t="str">
        <f t="shared" si="47"/>
        <v>0.84 + 0.84</v>
      </c>
      <c r="H1484" s="27">
        <f>[1]!b_dq_pctchange($A1484,日期设置!$B$2,1)/100</f>
        <v>0</v>
      </c>
      <c r="I1484" s="26">
        <f>[1]!b_pq_pctchange(A1484,日期设置!$B$4,日期设置!$B$2,1)</f>
        <v>0</v>
      </c>
      <c r="J1484" s="26">
        <f>[1]!b_pq_pctchange(A1484,日期设置!$C$4,日期设置!$B$2,1)</f>
        <v>0</v>
      </c>
      <c r="K1484" s="52">
        <f>[1]!b_dq_amount($A1484,日期设置!B$2,2,10000)</f>
        <v>0</v>
      </c>
      <c r="L1484" s="26">
        <f>[1]!b_info_latestpar(A1484,日期设置!$B$2)</f>
        <v>100</v>
      </c>
      <c r="M1484" s="6">
        <f>[1]!b_info_outstandingbalance($A1484,日期设置!B$2)</f>
        <v>5</v>
      </c>
      <c r="N1484" s="7" t="str">
        <f>[1]!b_info_latestissurercreditrating2(A1484,日期设置!$B$2,"102","1")</f>
        <v>AA+</v>
      </c>
      <c r="O1484" s="8">
        <v>6.8</v>
      </c>
      <c r="P1484" s="9">
        <f>[1]!b_info_repurchasedate(A1484)</f>
        <v>0</v>
      </c>
      <c r="Q1484" s="8" t="s">
        <v>16004</v>
      </c>
      <c r="R1484" s="2" t="str">
        <f>IF((--IF(P1484=0,Q1484,P1484))&gt;(--日期设置!$B$2),IF(P1484=0,Q1484,P1484),Q1484)</f>
        <v>2022-01-24</v>
      </c>
      <c r="S1484" s="2" t="s">
        <v>17792</v>
      </c>
      <c r="T1484" s="8">
        <f>[1]!b_anal_ptmyear($A1484,日期设置!$B$2)</f>
        <v>0.84383561643835614</v>
      </c>
      <c r="U1484" s="8">
        <f>[1]!b_anal_termifexercise($A1484,日期设置!B$2)</f>
        <v>0.84383561643835614</v>
      </c>
      <c r="V1484" s="10">
        <f>[1]!b_dq_dirtyprice(A1484,日期设置!$B$2)</f>
        <v>101.06189999999999</v>
      </c>
      <c r="W1484" s="11">
        <f>IF(U1484=0,ROUNDUP((Q1484-日期设置!$B$2)/365,0),ROUNDUP((R1484-日期设置!$B$2)/365,0))</f>
        <v>1</v>
      </c>
      <c r="X1484" s="18">
        <f>_xlfn.IFNA(VLOOKUP(A1484,过往入选债券!A:D,4,0),2)</f>
        <v>2</v>
      </c>
      <c r="Y1484">
        <f>_xlfn.IFNA(VLOOKUP(C1484,[2]Sheet1!$A:$A,1,0),3)</f>
        <v>3</v>
      </c>
    </row>
    <row r="1485" spans="1:25" hidden="1" x14ac:dyDescent="0.2">
      <c r="A1485" s="21" t="s">
        <v>2111</v>
      </c>
      <c r="B1485" s="21" t="s">
        <v>2112</v>
      </c>
      <c r="C1485" s="37" t="s">
        <v>154</v>
      </c>
      <c r="D1485" s="26" t="str">
        <f>[1]!b_calc_yield(A1485,日期设置!$B$2,F1485,1,R1485,1,O1485,L1485,S1485,)</f>
        <v>Fetching...</v>
      </c>
      <c r="E1485" s="26">
        <f t="shared" si="46"/>
        <v>4.5978503204761934</v>
      </c>
      <c r="F1485" s="18">
        <f>[1]!b_dq_cleanprice($A1485,日期设置!B$2)</f>
        <v>100.48</v>
      </c>
      <c r="G1485" s="18" t="str">
        <f t="shared" si="47"/>
        <v>0.49 + 0</v>
      </c>
      <c r="H1485" s="27">
        <f>[1]!b_dq_pctchange($A1485,日期设置!$B$2,1)/100</f>
        <v>0</v>
      </c>
      <c r="I1485" s="26">
        <f>[1]!b_pq_pctchange(A1485,日期设置!$B$4,日期设置!$B$2,1)</f>
        <v>0</v>
      </c>
      <c r="J1485" s="26">
        <f>[1]!b_pq_pctchange(A1485,日期设置!$C$4,日期设置!$B$2,1)</f>
        <v>6.5528580619085827E-2</v>
      </c>
      <c r="K1485" s="52">
        <f>[1]!b_dq_amount($A1485,日期设置!B$2,2,10000)</f>
        <v>0</v>
      </c>
      <c r="L1485" s="26">
        <f>[1]!b_info_latestpar(A1485,日期设置!$B$2)</f>
        <v>100</v>
      </c>
      <c r="M1485" s="6">
        <f>[1]!b_info_outstandingbalance($A1485,日期设置!B$2)</f>
        <v>3.7</v>
      </c>
      <c r="N1485" s="7">
        <f>[1]!b_info_latestissurercreditrating2(A1485,日期设置!$B$2,"102","1")</f>
        <v>0</v>
      </c>
      <c r="O1485" s="8">
        <v>8</v>
      </c>
      <c r="P1485" s="9">
        <f>[1]!b_info_repurchasedate(A1485)</f>
        <v>0</v>
      </c>
      <c r="Q1485" s="8" t="s">
        <v>16563</v>
      </c>
      <c r="R1485" s="2" t="str">
        <f>IF((--IF(P1485=0,Q1485,P1485))&gt;(--日期设置!$B$2),IF(P1485=0,Q1485,P1485),Q1485)</f>
        <v>2021-09-19</v>
      </c>
      <c r="S1485" s="2" t="s">
        <v>18183</v>
      </c>
      <c r="T1485" s="8">
        <f>[1]!b_anal_ptmyear($A1485,日期设置!$B$2)</f>
        <v>0.49589041095890413</v>
      </c>
      <c r="U1485" s="8">
        <f>[1]!b_anal_termifexercise($A1485,日期设置!B$2)</f>
        <v>0</v>
      </c>
      <c r="V1485" s="10">
        <f>[1]!b_dq_dirtyprice(A1485,日期设置!$B$2)</f>
        <v>103.2526</v>
      </c>
      <c r="W1485" s="11">
        <f>IF(U1485=0,ROUNDUP((Q1485-日期设置!$B$2)/365,0),ROUNDUP((R1485-日期设置!$B$2)/365,0))</f>
        <v>1</v>
      </c>
      <c r="X1485" s="18" t="str">
        <f>_xlfn.IFNA(VLOOKUP(A1485,过往入选债券!A:D,4,0),2)</f>
        <v>否</v>
      </c>
      <c r="Y1485">
        <f>_xlfn.IFNA(VLOOKUP(C1485,[2]Sheet1!$A:$A,1,0),3)</f>
        <v>3</v>
      </c>
    </row>
    <row r="1486" spans="1:25" hidden="1" x14ac:dyDescent="0.2">
      <c r="A1486" s="21" t="s">
        <v>5232</v>
      </c>
      <c r="B1486" s="21" t="s">
        <v>5233</v>
      </c>
      <c r="C1486" s="37" t="s">
        <v>5010</v>
      </c>
      <c r="D1486" s="26" t="str">
        <f>[1]!b_calc_yield(A1486,日期设置!$B$2,F1486,1,R1486,1,O1486,L1486,S1486,)</f>
        <v>Fetching...</v>
      </c>
      <c r="E1486" s="26">
        <f t="shared" si="46"/>
        <v>2.9668038909795191</v>
      </c>
      <c r="F1486" s="18">
        <f>[1]!b_dq_cleanprice($A1486,日期设置!B$2)</f>
        <v>99.592399999999998</v>
      </c>
      <c r="G1486" s="18" t="str">
        <f t="shared" si="47"/>
        <v>0.44 + 0</v>
      </c>
      <c r="H1486" s="27">
        <f>[1]!b_dq_pctchange($A1486,日期设置!$B$2,1)/100</f>
        <v>0</v>
      </c>
      <c r="I1486" s="26">
        <f>[1]!b_pq_pctchange(A1486,日期设置!$B$4,日期设置!$B$2,1)</f>
        <v>0</v>
      </c>
      <c r="J1486" s="26">
        <f>[1]!b_pq_pctchange(A1486,日期设置!$C$4,日期设置!$B$2,1)</f>
        <v>5.4753013676202167E-2</v>
      </c>
      <c r="K1486" s="52">
        <f>[1]!b_dq_amount($A1486,日期设置!B$2,2,10000)</f>
        <v>0</v>
      </c>
      <c r="L1486" s="26">
        <f>[1]!b_info_latestpar(A1486,日期设置!$B$2)</f>
        <v>100</v>
      </c>
      <c r="M1486" s="6">
        <f>[1]!b_info_outstandingbalance($A1486,日期设置!B$2)</f>
        <v>10</v>
      </c>
      <c r="N1486" s="7" t="str">
        <f>[1]!b_info_latestissurercreditrating2(A1486,日期设置!$B$2,"102","1")</f>
        <v>AA+</v>
      </c>
      <c r="O1486" s="8">
        <v>6</v>
      </c>
      <c r="P1486" s="9">
        <f>[1]!b_info_repurchasedate(A1486)</f>
        <v>0</v>
      </c>
      <c r="Q1486" s="8" t="s">
        <v>16151</v>
      </c>
      <c r="R1486" s="2" t="str">
        <f>IF((--IF(P1486=0,Q1486,P1486))&gt;(--日期设置!$B$2),IF(P1486=0,Q1486,P1486),Q1486)</f>
        <v>2021-08-30</v>
      </c>
      <c r="S1486" s="2" t="s">
        <v>17939</v>
      </c>
      <c r="T1486" s="8">
        <f>[1]!b_anal_ptmyear($A1486,日期设置!$B$2)</f>
        <v>0.44109589041095892</v>
      </c>
      <c r="U1486" s="8">
        <f>[1]!b_anal_termifexercise($A1486,日期设置!B$2)</f>
        <v>0</v>
      </c>
      <c r="V1486" s="10">
        <f>[1]!b_dq_dirtyprice(A1486,日期设置!$B$2)</f>
        <v>102.94580000000001</v>
      </c>
      <c r="W1486" s="11">
        <f>IF(U1486=0,ROUNDUP((Q1486-日期设置!$B$2)/365,0),ROUNDUP((R1486-日期设置!$B$2)/365,0))</f>
        <v>1</v>
      </c>
      <c r="X1486" s="18">
        <f>_xlfn.IFNA(VLOOKUP(A1486,过往入选债券!A:D,4,0),2)</f>
        <v>2</v>
      </c>
      <c r="Y1486">
        <f>_xlfn.IFNA(VLOOKUP(C1486,[2]Sheet1!$A:$A,1,0),3)</f>
        <v>3</v>
      </c>
    </row>
    <row r="1487" spans="1:25" hidden="1" x14ac:dyDescent="0.2">
      <c r="A1487" s="28" t="s">
        <v>21116</v>
      </c>
      <c r="B1487" s="28" t="s">
        <v>21117</v>
      </c>
      <c r="C1487" s="39" t="s">
        <v>1769</v>
      </c>
      <c r="D1487" s="26" t="str">
        <f>[1]!b_calc_yield(A1487,日期设置!$B$2,F1487,1,R1487,1,O1487,L1487,S1487,)</f>
        <v>Fetching...</v>
      </c>
      <c r="E1487" s="26">
        <f t="shared" si="46"/>
        <v>17.079352700331452</v>
      </c>
      <c r="F1487" s="18">
        <f>[1]!b_dq_cleanprice($A1487,日期设置!B$2)</f>
        <v>99.9</v>
      </c>
      <c r="G1487" s="18" t="str">
        <f t="shared" si="47"/>
        <v>2.6 + 0</v>
      </c>
      <c r="H1487" s="27">
        <f>[1]!b_dq_pctchange($A1487,日期设置!$B$2,1)/100</f>
        <v>0</v>
      </c>
      <c r="I1487" s="26">
        <f>[1]!b_pq_pctchange(A1487,日期设置!$B$4,日期设置!$B$2,1)</f>
        <v>0</v>
      </c>
      <c r="J1487" s="26">
        <f>[1]!b_pq_pctchange(A1487,日期设置!$C$4,日期设置!$B$2,1)</f>
        <v>0</v>
      </c>
      <c r="K1487" s="52">
        <f>[1]!b_dq_amount($A1487,日期设置!B$2,2,10000)</f>
        <v>0</v>
      </c>
      <c r="L1487" s="26">
        <f>[1]!b_info_latestpar(A1487,日期设置!$B$2)</f>
        <v>100</v>
      </c>
      <c r="M1487" s="6">
        <f>[1]!b_info_outstandingbalance($A1487,日期设置!B$2)</f>
        <v>5</v>
      </c>
      <c r="N1487" s="7" t="str">
        <f>[1]!b_info_latestissurercreditrating2(A1487,日期设置!$B$2,"102","1")</f>
        <v>AA</v>
      </c>
      <c r="O1487" s="8">
        <v>6.7</v>
      </c>
      <c r="P1487" s="9">
        <f>[1]!b_info_repurchasedate(A1487)</f>
        <v>0</v>
      </c>
      <c r="Q1487" s="8" t="s">
        <v>17536</v>
      </c>
      <c r="R1487" s="2" t="str">
        <f>IF((--IF(P1487=0,Q1487,P1487))&gt;(--日期设置!$B$2),IF(P1487=0,Q1487,P1487),Q1487)</f>
        <v>2023-10-27</v>
      </c>
      <c r="S1487" s="31" t="s">
        <v>17093</v>
      </c>
      <c r="T1487" s="8">
        <f>[1]!b_anal_ptmyear($A1487,日期设置!$B$2)</f>
        <v>2.6</v>
      </c>
      <c r="U1487" s="8">
        <f>[1]!b_anal_termifexercise($A1487,日期设置!B$2)</f>
        <v>0</v>
      </c>
      <c r="V1487" s="10">
        <f>[1]!b_dq_dirtyprice(A1487,日期设置!$B$2)</f>
        <v>102.58</v>
      </c>
      <c r="W1487" s="11">
        <f>IF(U1487=0,ROUNDUP((Q1487-日期设置!$B$2)/365,0),ROUNDUP((R1487-日期设置!$B$2)/365,0))</f>
        <v>3</v>
      </c>
      <c r="X1487" s="18">
        <f>_xlfn.IFNA(VLOOKUP(A1487,过往入选债券!A:D,4,0),2)</f>
        <v>2</v>
      </c>
      <c r="Y1487">
        <f>_xlfn.IFNA(VLOOKUP(C1487,[2]Sheet1!$A:$A,1,0),3)</f>
        <v>3</v>
      </c>
    </row>
    <row r="1488" spans="1:25" hidden="1" x14ac:dyDescent="0.2">
      <c r="A1488" s="21" t="s">
        <v>3492</v>
      </c>
      <c r="B1488" s="21" t="s">
        <v>3493</v>
      </c>
      <c r="C1488" s="37" t="s">
        <v>805</v>
      </c>
      <c r="D1488" s="26" t="str">
        <f>[1]!b_calc_yield(A1488,日期设置!$B$2,F1488,1,R1488,1,O1488,L1488,S1488,)</f>
        <v>Fetching...</v>
      </c>
      <c r="E1488" s="26">
        <f t="shared" si="46"/>
        <v>9.8707961695045263</v>
      </c>
      <c r="F1488" s="18">
        <f>[1]!b_dq_cleanprice($A1488,日期设置!B$2)</f>
        <v>100.61109999999999</v>
      </c>
      <c r="G1488" s="18" t="str">
        <f t="shared" si="47"/>
        <v>1.51 + 0</v>
      </c>
      <c r="H1488" s="27">
        <f>[1]!b_dq_pctchange($A1488,日期设置!$B$2,1)/100</f>
        <v>0</v>
      </c>
      <c r="I1488" s="26">
        <f>[1]!b_pq_pctchange(A1488,日期设置!$B$4,日期设置!$B$2,1)</f>
        <v>-5.5529617451606061E-2</v>
      </c>
      <c r="J1488" s="26">
        <f>[1]!b_pq_pctchange(A1488,日期设置!$C$4,日期设置!$B$2,1)</f>
        <v>8.2563979623606149E-2</v>
      </c>
      <c r="K1488" s="52">
        <f>[1]!b_dq_amount($A1488,日期设置!B$2,2,10000)</f>
        <v>0</v>
      </c>
      <c r="L1488" s="26">
        <f>[1]!b_info_latestpar(A1488,日期设置!$B$2)</f>
        <v>100</v>
      </c>
      <c r="M1488" s="6">
        <f>[1]!b_info_outstandingbalance($A1488,日期设置!B$2)</f>
        <v>2.4</v>
      </c>
      <c r="N1488" s="7">
        <f>[1]!b_info_latestissurercreditrating2(A1488,日期设置!$B$2,"102","1")</f>
        <v>0</v>
      </c>
      <c r="O1488" s="8">
        <v>7.2</v>
      </c>
      <c r="P1488" s="9">
        <f>[1]!b_info_repurchasedate(A1488)</f>
        <v>0</v>
      </c>
      <c r="Q1488" s="8" t="s">
        <v>16923</v>
      </c>
      <c r="R1488" s="2" t="str">
        <f>IF((--IF(P1488=0,Q1488,P1488))&gt;(--日期设置!$B$2),IF(P1488=0,Q1488,P1488),Q1488)</f>
        <v>2022-09-25</v>
      </c>
      <c r="S1488" s="2" t="s">
        <v>18029</v>
      </c>
      <c r="T1488" s="8">
        <f>[1]!b_anal_ptmyear($A1488,日期设置!$B$2)</f>
        <v>1.5123287671232877</v>
      </c>
      <c r="U1488" s="8">
        <f>[1]!b_anal_termifexercise($A1488,日期设置!B$2)</f>
        <v>0</v>
      </c>
      <c r="V1488" s="10">
        <f>[1]!b_dq_dirtyprice(A1488,日期设置!$B$2)</f>
        <v>104.1223</v>
      </c>
      <c r="W1488" s="11">
        <f>IF(U1488=0,ROUNDUP((Q1488-日期设置!$B$2)/365,0),ROUNDUP((R1488-日期设置!$B$2)/365,0))</f>
        <v>2</v>
      </c>
      <c r="X1488" s="18">
        <f>_xlfn.IFNA(VLOOKUP(A1488,过往入选债券!A:D,4,0),2)</f>
        <v>2</v>
      </c>
      <c r="Y1488">
        <f>_xlfn.IFNA(VLOOKUP(C1488,[2]Sheet1!$A:$A,1,0),3)</f>
        <v>3</v>
      </c>
    </row>
    <row r="1489" spans="1:25" hidden="1" x14ac:dyDescent="0.2">
      <c r="A1489" s="21" t="s">
        <v>3788</v>
      </c>
      <c r="B1489" s="21" t="s">
        <v>3789</v>
      </c>
      <c r="C1489" s="37" t="s">
        <v>23</v>
      </c>
      <c r="D1489" s="26" t="str">
        <f>[1]!b_calc_yield(A1489,日期设置!$B$2,F1489,1,R1489,1,O1489,L1489,S1489,)</f>
        <v>Fetching...</v>
      </c>
      <c r="E1489" s="26">
        <f t="shared" si="46"/>
        <v>5.3757252484539109</v>
      </c>
      <c r="F1489" s="18">
        <f>[1]!b_dq_cleanprice($A1489,日期设置!B$2)</f>
        <v>99.265100000000004</v>
      </c>
      <c r="G1489" s="18" t="str">
        <f t="shared" si="47"/>
        <v>0.8 + 0</v>
      </c>
      <c r="H1489" s="27">
        <f>[1]!b_dq_pctchange($A1489,日期设置!$B$2,1)/100</f>
        <v>0</v>
      </c>
      <c r="I1489" s="26">
        <f>[1]!b_pq_pctchange(A1489,日期设置!$B$4,日期设置!$B$2,1)</f>
        <v>0</v>
      </c>
      <c r="J1489" s="26">
        <f>[1]!b_pq_pctchange(A1489,日期设置!$C$4,日期设置!$B$2,1)</f>
        <v>0</v>
      </c>
      <c r="K1489" s="52">
        <f>[1]!b_dq_amount($A1489,日期设置!B$2,2,10000)</f>
        <v>0</v>
      </c>
      <c r="L1489" s="26">
        <f>[1]!b_info_latestpar(A1489,日期设置!$B$2)</f>
        <v>100</v>
      </c>
      <c r="M1489" s="6">
        <f>[1]!b_info_outstandingbalance($A1489,日期设置!B$2)</f>
        <v>5</v>
      </c>
      <c r="N1489" s="7">
        <f>[1]!b_info_latestissurercreditrating2(A1489,日期设置!$B$2,"102","1")</f>
        <v>0</v>
      </c>
      <c r="O1489" s="8">
        <v>5.83</v>
      </c>
      <c r="P1489" s="9">
        <f>[1]!b_info_repurchasedate(A1489)</f>
        <v>0</v>
      </c>
      <c r="Q1489" s="8" t="s">
        <v>16607</v>
      </c>
      <c r="R1489" s="2" t="str">
        <f>IF((--IF(P1489=0,Q1489,P1489))&gt;(--日期设置!$B$2),IF(P1489=0,Q1489,P1489),Q1489)</f>
        <v>2022-01-08</v>
      </c>
      <c r="S1489" s="2" t="s">
        <v>18189</v>
      </c>
      <c r="T1489" s="8">
        <f>[1]!b_anal_ptmyear($A1489,日期设置!$B$2)</f>
        <v>0.8</v>
      </c>
      <c r="U1489" s="8">
        <f>[1]!b_anal_termifexercise($A1489,日期设置!B$2)</f>
        <v>0</v>
      </c>
      <c r="V1489" s="10">
        <f>[1]!b_dq_dirtyprice(A1489,日期设置!$B$2)</f>
        <v>100.4311</v>
      </c>
      <c r="W1489" s="11">
        <f>IF(U1489=0,ROUNDUP((Q1489-日期设置!$B$2)/365,0),ROUNDUP((R1489-日期设置!$B$2)/365,0))</f>
        <v>1</v>
      </c>
      <c r="X1489" s="18">
        <f>_xlfn.IFNA(VLOOKUP(A1489,过往入选债券!A:D,4,0),2)</f>
        <v>2</v>
      </c>
      <c r="Y1489" s="45">
        <f>_xlfn.IFNA(VLOOKUP(C1489,[2]Sheet1!$A:$A,1,0),3)</f>
        <v>3</v>
      </c>
    </row>
    <row r="1490" spans="1:25" hidden="1" x14ac:dyDescent="0.2">
      <c r="A1490" s="28" t="s">
        <v>20146</v>
      </c>
      <c r="B1490" s="28" t="s">
        <v>20147</v>
      </c>
      <c r="C1490" s="39" t="s">
        <v>798</v>
      </c>
      <c r="D1490" s="26" t="str">
        <f>[1]!b_calc_yield(A1490,日期设置!$B$2,F1490,1,R1490,1,O1490,L1490,S1490,)</f>
        <v>Fetching...</v>
      </c>
      <c r="E1490" s="26">
        <f t="shared" si="46"/>
        <v>16.351660330461915</v>
      </c>
      <c r="F1490" s="18">
        <f>[1]!b_dq_cleanprice($A1490,日期设置!B$2)</f>
        <v>100.126</v>
      </c>
      <c r="G1490" s="18" t="str">
        <f t="shared" si="47"/>
        <v>4.50 + 2.50</v>
      </c>
      <c r="H1490" s="27">
        <f>[1]!b_dq_pctchange($A1490,日期设置!$B$2,1)/100</f>
        <v>0</v>
      </c>
      <c r="I1490" s="26">
        <f>[1]!b_pq_pctchange(A1490,日期设置!$B$4,日期设置!$B$2,1)</f>
        <v>0</v>
      </c>
      <c r="J1490" s="26">
        <f>[1]!b_pq_pctchange(A1490,日期设置!$C$4,日期设置!$B$2,1)</f>
        <v>0</v>
      </c>
      <c r="K1490" s="52">
        <f>[1]!b_dq_amount($A1490,日期设置!B$2,2,10000)</f>
        <v>0</v>
      </c>
      <c r="L1490" s="26">
        <f>[1]!b_info_latestpar(A1490,日期设置!$B$2)</f>
        <v>100</v>
      </c>
      <c r="M1490" s="6">
        <f>[1]!b_info_outstandingbalance($A1490,日期设置!B$2)</f>
        <v>10</v>
      </c>
      <c r="N1490" s="7">
        <f>[1]!b_info_latestissurercreditrating2(A1490,日期设置!$B$2,"102","1")</f>
        <v>0</v>
      </c>
      <c r="O1490" s="8">
        <v>6.8</v>
      </c>
      <c r="P1490" s="9" t="str">
        <f>[1]!b_info_repurchasedate(A1490)</f>
        <v>2023-09-23</v>
      </c>
      <c r="Q1490" s="8" t="s">
        <v>20829</v>
      </c>
      <c r="R1490" s="2" t="str">
        <f>IF((--IF(P1490=0,Q1490,P1490))&gt;(--日期设置!$B$2),IF(P1490=0,Q1490,P1490),Q1490)</f>
        <v>2023-09-23</v>
      </c>
      <c r="S1490" s="31" t="s">
        <v>17549</v>
      </c>
      <c r="T1490" s="8">
        <f>[1]!b_anal_ptmyear($A1490,日期设置!$B$2)</f>
        <v>4.506849315068493</v>
      </c>
      <c r="U1490" s="8">
        <f>[1]!b_anal_termifexercise($A1490,日期设置!B$2)</f>
        <v>2.506849315068493</v>
      </c>
      <c r="V1490" s="10">
        <f>[1]!b_dq_dirtyprice(A1490,日期设置!$B$2)</f>
        <v>103.4794</v>
      </c>
      <c r="W1490" s="11">
        <f>IF(U1490=0,ROUNDUP((Q1490-日期设置!$B$2)/365,0),ROUNDUP((R1490-日期设置!$B$2)/365,0))</f>
        <v>3</v>
      </c>
      <c r="X1490" s="18">
        <f>_xlfn.IFNA(VLOOKUP(A1490,过往入选债券!A:D,4,0),2)</f>
        <v>2</v>
      </c>
      <c r="Y1490">
        <f>_xlfn.IFNA(VLOOKUP(C1490,[2]Sheet1!$A:$A,1,0),3)</f>
        <v>3</v>
      </c>
    </row>
    <row r="1491" spans="1:25" hidden="1" x14ac:dyDescent="0.2">
      <c r="A1491" s="21" t="s">
        <v>4526</v>
      </c>
      <c r="B1491" s="21" t="s">
        <v>4527</v>
      </c>
      <c r="C1491" s="37" t="s">
        <v>1795</v>
      </c>
      <c r="D1491" s="26" t="str">
        <f>[1]!b_calc_yield(A1491,日期设置!$B$2,F1491,1,R1491,1,O1491,L1491,S1491,)</f>
        <v>Fetching...</v>
      </c>
      <c r="E1491" s="26">
        <f t="shared" si="46"/>
        <v>14.045036941019152</v>
      </c>
      <c r="F1491" s="18">
        <f>[1]!b_dq_cleanprice($A1491,日期设置!B$2)</f>
        <v>101.498</v>
      </c>
      <c r="G1491" s="18" t="str">
        <f t="shared" si="47"/>
        <v>4.21 + 2.21</v>
      </c>
      <c r="H1491" s="27">
        <f>[1]!b_dq_pctchange($A1491,日期设置!$B$2,1)/100</f>
        <v>0</v>
      </c>
      <c r="I1491" s="26">
        <f>[1]!b_pq_pctchange(A1491,日期设置!$B$4,日期设置!$B$2,1)</f>
        <v>0</v>
      </c>
      <c r="J1491" s="26">
        <f>[1]!b_pq_pctchange(A1491,日期设置!$C$4,日期设置!$B$2,1)</f>
        <v>0</v>
      </c>
      <c r="K1491" s="52">
        <f>[1]!b_dq_amount($A1491,日期设置!B$2,2,10000)</f>
        <v>0</v>
      </c>
      <c r="L1491" s="26">
        <f>[1]!b_info_latestpar(A1491,日期设置!$B$2)</f>
        <v>100</v>
      </c>
      <c r="M1491" s="6">
        <f>[1]!b_info_outstandingbalance($A1491,日期设置!B$2)</f>
        <v>7.5</v>
      </c>
      <c r="N1491" s="7">
        <f>[1]!b_info_latestissurercreditrating2(A1491,日期设置!$B$2,"102","1")</f>
        <v>0</v>
      </c>
      <c r="O1491" s="8">
        <v>7.49</v>
      </c>
      <c r="P1491" s="9" t="str">
        <f>[1]!b_info_repurchasedate(A1491)</f>
        <v>2023-06-08</v>
      </c>
      <c r="Q1491" s="8" t="s">
        <v>16336</v>
      </c>
      <c r="R1491" s="2" t="str">
        <f>IF((--IF(P1491=0,Q1491,P1491))&gt;(--日期设置!$B$2),IF(P1491=0,Q1491,P1491),Q1491)</f>
        <v>2023-06-08</v>
      </c>
      <c r="S1491" s="2" t="s">
        <v>18114</v>
      </c>
      <c r="T1491" s="8">
        <f>[1]!b_anal_ptmyear($A1491,日期设置!$B$2)</f>
        <v>4.2136986301369861</v>
      </c>
      <c r="U1491" s="8">
        <f>[1]!b_anal_termifexercise($A1491,日期设置!B$2)</f>
        <v>2.2136986301369861</v>
      </c>
      <c r="V1491" s="10">
        <f>[1]!b_dq_dirtyprice(A1491,日期设置!$B$2)</f>
        <v>107.3874</v>
      </c>
      <c r="W1491" s="11">
        <f>IF(U1491=0,ROUNDUP((Q1491-日期设置!$B$2)/365,0),ROUNDUP((R1491-日期设置!$B$2)/365,0))</f>
        <v>3</v>
      </c>
      <c r="X1491" s="18">
        <f>_xlfn.IFNA(VLOOKUP(A1491,过往入选债券!A:D,4,0),2)</f>
        <v>2</v>
      </c>
      <c r="Y1491">
        <f>_xlfn.IFNA(VLOOKUP(C1491,[2]Sheet1!$A:$A,1,0),3)</f>
        <v>3</v>
      </c>
    </row>
    <row r="1492" spans="1:25" hidden="1" x14ac:dyDescent="0.2">
      <c r="A1492" s="21" t="s">
        <v>14307</v>
      </c>
      <c r="B1492" s="21" t="s">
        <v>14308</v>
      </c>
      <c r="C1492" s="37" t="s">
        <v>14309</v>
      </c>
      <c r="D1492" s="26" t="str">
        <f>[1]!b_calc_yield(A1492,日期设置!$B$2,F1492,1,R1492,1,O1492,L1492,S1492,)</f>
        <v>Fetching...</v>
      </c>
      <c r="E1492" s="26">
        <f t="shared" si="46"/>
        <v>31.432144477275227</v>
      </c>
      <c r="F1492" s="18">
        <f>[1]!b_dq_cleanprice($A1492,日期设置!B$2)</f>
        <v>79.7</v>
      </c>
      <c r="G1492" s="18" t="str">
        <f t="shared" si="47"/>
        <v>3.65 + 0</v>
      </c>
      <c r="H1492" s="27">
        <f>[1]!b_dq_pctchange($A1492,日期设置!$B$2,1)/100</f>
        <v>0</v>
      </c>
      <c r="I1492" s="26">
        <f>[1]!b_pq_pctchange(A1492,日期设置!$B$4,日期设置!$B$2,1)</f>
        <v>0</v>
      </c>
      <c r="J1492" s="26">
        <f>[1]!b_pq_pctchange(A1492,日期设置!$C$4,日期设置!$B$2,1)</f>
        <v>-0.8706467661691577</v>
      </c>
      <c r="K1492" s="52">
        <f>[1]!b_dq_amount($A1492,日期设置!B$2,2,10000)</f>
        <v>0</v>
      </c>
      <c r="L1492" s="26">
        <f>[1]!b_info_latestpar(A1492,日期设置!$B$2)</f>
        <v>80</v>
      </c>
      <c r="M1492" s="6">
        <f>[1]!b_info_outstandingbalance($A1492,日期设置!B$2)</f>
        <v>12</v>
      </c>
      <c r="N1492" s="7" t="str">
        <f>[1]!b_info_latestissurercreditrating2(A1492,日期设置!$B$2,"102","1")</f>
        <v>AA</v>
      </c>
      <c r="O1492" s="8">
        <v>6.8</v>
      </c>
      <c r="P1492" s="9">
        <f>[1]!b_info_repurchasedate(A1492)</f>
        <v>0</v>
      </c>
      <c r="Q1492" s="8" t="s">
        <v>16782</v>
      </c>
      <c r="R1492" s="2" t="str">
        <f>IF((--IF(P1492=0,Q1492,P1492))&gt;(--日期设置!$B$2),IF(P1492=0,Q1492,P1492),Q1492)</f>
        <v>2024-11-17</v>
      </c>
      <c r="S1492" s="2" t="s">
        <v>17883</v>
      </c>
      <c r="T1492" s="8">
        <f>[1]!b_anal_ptmyear($A1492,日期设置!$B$2)</f>
        <v>3.6575342465753424</v>
      </c>
      <c r="U1492" s="8">
        <f>[1]!b_anal_termifexercise($A1492,日期设置!B$2)</f>
        <v>0</v>
      </c>
      <c r="V1492" s="10">
        <f>[1]!b_dq_dirtyprice(A1492,日期设置!$B$2)</f>
        <v>81.563000000000002</v>
      </c>
      <c r="W1492" s="11">
        <f>IF(U1492=0,ROUNDUP((Q1492-日期设置!$B$2)/365,0),ROUNDUP((R1492-日期设置!$B$2)/365,0))</f>
        <v>4</v>
      </c>
      <c r="X1492" s="18">
        <f>_xlfn.IFNA(VLOOKUP(A1492,过往入选债券!A:D,4,0),2)</f>
        <v>2</v>
      </c>
      <c r="Y1492">
        <f>_xlfn.IFNA(VLOOKUP(C1492,[2]Sheet1!$A:$A,1,0),3)</f>
        <v>3</v>
      </c>
    </row>
    <row r="1493" spans="1:25" hidden="1" x14ac:dyDescent="0.2">
      <c r="A1493" s="21" t="s">
        <v>15251</v>
      </c>
      <c r="B1493" s="21" t="s">
        <v>15252</v>
      </c>
      <c r="C1493" s="37" t="s">
        <v>14482</v>
      </c>
      <c r="D1493" s="26" t="str">
        <f>[1]!b_calc_yield(A1493,日期设置!$B$2,F1493,1,R1493,1,O1493,L1493,S1493,)</f>
        <v>Fetching...</v>
      </c>
      <c r="E1493" s="26">
        <f t="shared" si="46"/>
        <v>32.135597954930553</v>
      </c>
      <c r="F1493" s="18">
        <f>[1]!b_dq_cleanprice($A1493,日期设置!B$2)</f>
        <v>102.4276</v>
      </c>
      <c r="G1493" s="18" t="str">
        <f t="shared" si="47"/>
        <v>5.12 + 0</v>
      </c>
      <c r="H1493" s="27">
        <f>[1]!b_dq_pctchange($A1493,日期设置!$B$2,1)/100</f>
        <v>0</v>
      </c>
      <c r="I1493" s="26">
        <f>[1]!b_pq_pctchange(A1493,日期设置!$B$4,日期设置!$B$2,1)</f>
        <v>0</v>
      </c>
      <c r="J1493" s="26">
        <f>[1]!b_pq_pctchange(A1493,日期设置!$C$4,日期设置!$B$2,1)</f>
        <v>0</v>
      </c>
      <c r="K1493" s="52">
        <f>[1]!b_dq_amount($A1493,日期设置!B$2,2,10000)</f>
        <v>0</v>
      </c>
      <c r="L1493" s="26">
        <f>[1]!b_info_latestpar(A1493,日期设置!$B$2)</f>
        <v>100</v>
      </c>
      <c r="M1493" s="6">
        <f>[1]!b_info_outstandingbalance($A1493,日期设置!B$2)</f>
        <v>4</v>
      </c>
      <c r="N1493" s="7" t="str">
        <f>[1]!b_info_latestissurercreditrating2(A1493,日期设置!$B$2,"102","1")</f>
        <v>AA</v>
      </c>
      <c r="O1493" s="8">
        <v>7.3</v>
      </c>
      <c r="P1493" s="9">
        <f>[1]!b_info_repurchasedate(A1493)</f>
        <v>0</v>
      </c>
      <c r="Q1493" s="8" t="s">
        <v>16059</v>
      </c>
      <c r="R1493" s="2" t="str">
        <f>IF((--IF(P1493=0,Q1493,P1493))&gt;(--日期设置!$B$2),IF(P1493=0,Q1493,P1493),Q1493)</f>
        <v>2026-05-06</v>
      </c>
      <c r="S1493" s="2" t="s">
        <v>17845</v>
      </c>
      <c r="T1493" s="8">
        <f>[1]!b_anal_ptmyear($A1493,日期设置!$B$2)</f>
        <v>5.1232876712328768</v>
      </c>
      <c r="U1493" s="8">
        <f>[1]!b_anal_termifexercise($A1493,日期设置!B$2)</f>
        <v>0</v>
      </c>
      <c r="V1493" s="10">
        <f>[1]!b_dq_dirtyprice(A1493,日期设置!$B$2)</f>
        <v>108.8276</v>
      </c>
      <c r="W1493" s="11">
        <f>IF(U1493=0,ROUNDUP((Q1493-日期设置!$B$2)/365,0),ROUNDUP((R1493-日期设置!$B$2)/365,0))</f>
        <v>6</v>
      </c>
      <c r="X1493" s="18">
        <f>_xlfn.IFNA(VLOOKUP(A1493,过往入选债券!A:D,4,0),2)</f>
        <v>2</v>
      </c>
      <c r="Y1493">
        <f>_xlfn.IFNA(VLOOKUP(C1493,[2]Sheet1!$A:$A,1,0),3)</f>
        <v>3</v>
      </c>
    </row>
    <row r="1494" spans="1:25" hidden="1" x14ac:dyDescent="0.2">
      <c r="A1494" s="21" t="s">
        <v>15157</v>
      </c>
      <c r="B1494" s="21" t="s">
        <v>15158</v>
      </c>
      <c r="C1494" s="37" t="s">
        <v>14102</v>
      </c>
      <c r="D1494" s="26" t="str">
        <f>[1]!b_calc_yield(A1494,日期设置!$B$2,F1494,1,R1494,1,O1494,L1494,S1494,)</f>
        <v>Fetching...</v>
      </c>
      <c r="E1494" s="26">
        <f t="shared" si="46"/>
        <v>31.085295845952189</v>
      </c>
      <c r="F1494" s="18">
        <f>[1]!b_dq_cleanprice($A1494,日期设置!B$2)</f>
        <v>103.2383</v>
      </c>
      <c r="G1494" s="18" t="str">
        <f t="shared" si="47"/>
        <v>5.01 + 0</v>
      </c>
      <c r="H1494" s="27">
        <f>[1]!b_dq_pctchange($A1494,日期设置!$B$2,1)/100</f>
        <v>0</v>
      </c>
      <c r="I1494" s="26">
        <f>[1]!b_pq_pctchange(A1494,日期设置!$B$4,日期设置!$B$2,1)</f>
        <v>0</v>
      </c>
      <c r="J1494" s="26">
        <f>[1]!b_pq_pctchange(A1494,日期设置!$C$4,日期设置!$B$2,1)</f>
        <v>0</v>
      </c>
      <c r="K1494" s="52">
        <f>[1]!b_dq_amount($A1494,日期设置!B$2,2,10000)</f>
        <v>0</v>
      </c>
      <c r="L1494" s="26">
        <f>[1]!b_info_latestpar(A1494,日期设置!$B$2)</f>
        <v>100</v>
      </c>
      <c r="M1494" s="6">
        <f>[1]!b_info_outstandingbalance($A1494,日期设置!B$2)</f>
        <v>5</v>
      </c>
      <c r="N1494" s="7" t="str">
        <f>[1]!b_info_latestissurercreditrating2(A1494,日期设置!$B$2,"102","1")</f>
        <v>AA</v>
      </c>
      <c r="O1494" s="8">
        <v>7.5</v>
      </c>
      <c r="P1494" s="9">
        <f>[1]!b_info_repurchasedate(A1494)</f>
        <v>0</v>
      </c>
      <c r="Q1494" s="8" t="s">
        <v>16905</v>
      </c>
      <c r="R1494" s="2" t="str">
        <f>IF((--IF(P1494=0,Q1494,P1494))&gt;(--日期设置!$B$2),IF(P1494=0,Q1494,P1494),Q1494)</f>
        <v>2026-03-28</v>
      </c>
      <c r="S1494" s="2" t="s">
        <v>17882</v>
      </c>
      <c r="T1494" s="8">
        <f>[1]!b_anal_ptmyear($A1494,日期设置!$B$2)</f>
        <v>5.0164383561643833</v>
      </c>
      <c r="U1494" s="8">
        <f>[1]!b_anal_termifexercise($A1494,日期设置!B$2)</f>
        <v>0</v>
      </c>
      <c r="V1494" s="10">
        <f>[1]!b_dq_dirtyprice(A1494,日期设置!$B$2)</f>
        <v>110.61499999999999</v>
      </c>
      <c r="W1494" s="11">
        <f>IF(U1494=0,ROUNDUP((Q1494-日期设置!$B$2)/365,0),ROUNDUP((R1494-日期设置!$B$2)/365,0))</f>
        <v>6</v>
      </c>
      <c r="X1494" s="18">
        <f>_xlfn.IFNA(VLOOKUP(A1494,过往入选债券!A:D,4,0),2)</f>
        <v>2</v>
      </c>
      <c r="Y1494">
        <f>_xlfn.IFNA(VLOOKUP(C1494,[2]Sheet1!$A:$A,1,0),3)</f>
        <v>3</v>
      </c>
    </row>
    <row r="1495" spans="1:25" hidden="1" x14ac:dyDescent="0.2">
      <c r="A1495" s="21" t="s">
        <v>15793</v>
      </c>
      <c r="B1495" s="21" t="s">
        <v>15794</v>
      </c>
      <c r="C1495" s="37" t="s">
        <v>15795</v>
      </c>
      <c r="D1495" s="26" t="str">
        <f>[1]!b_calc_yield(A1495,日期设置!$B$2,F1495,1,R1495,1,O1495,L1495,S1495,)</f>
        <v>Fetching...</v>
      </c>
      <c r="E1495" s="26">
        <f t="shared" si="46"/>
        <v>13.097100852365973</v>
      </c>
      <c r="F1495" s="18">
        <f>[1]!b_dq_cleanprice($A1495,日期设置!B$2)</f>
        <v>99.210599999999999</v>
      </c>
      <c r="G1495" s="18" t="str">
        <f t="shared" si="47"/>
        <v>6.06 + 2.06</v>
      </c>
      <c r="H1495" s="27">
        <f>[1]!b_dq_pctchange($A1495,日期设置!$B$2,1)/100</f>
        <v>0</v>
      </c>
      <c r="I1495" s="26">
        <f>[1]!b_pq_pctchange(A1495,日期设置!$B$4,日期设置!$B$2,1)</f>
        <v>-2.3278382243128549E-2</v>
      </c>
      <c r="J1495" s="26">
        <f>[1]!b_pq_pctchange(A1495,日期设置!$C$4,日期设置!$B$2,1)</f>
        <v>-1.4008135551445429</v>
      </c>
      <c r="K1495" s="52">
        <f>[1]!b_dq_amount($A1495,日期设置!B$2,2,10000)</f>
        <v>0</v>
      </c>
      <c r="L1495" s="26">
        <f>[1]!b_info_latestpar(A1495,日期设置!$B$2)</f>
        <v>100</v>
      </c>
      <c r="M1495" s="6">
        <f>[1]!b_info_outstandingbalance($A1495,日期设置!B$2)</f>
        <v>8</v>
      </c>
      <c r="N1495" s="7" t="str">
        <f>[1]!b_info_latestissurercreditrating2(A1495,日期设置!$B$2,"102","1")</f>
        <v>AA</v>
      </c>
      <c r="O1495" s="8">
        <v>6.3</v>
      </c>
      <c r="P1495" s="9" t="str">
        <f>[1]!b_info_repurchasedate(A1495)</f>
        <v>2023-04-13</v>
      </c>
      <c r="Q1495" s="8" t="s">
        <v>17242</v>
      </c>
      <c r="R1495" s="2" t="str">
        <f>IF((--IF(P1495=0,Q1495,P1495))&gt;(--日期设置!$B$2),IF(P1495=0,Q1495,P1495),Q1495)</f>
        <v>2023-04-13</v>
      </c>
      <c r="S1495" s="2" t="s">
        <v>17803</v>
      </c>
      <c r="T1495" s="8">
        <f>[1]!b_anal_ptmyear($A1495,日期设置!$B$2)</f>
        <v>6.0602739726027401</v>
      </c>
      <c r="U1495" s="8">
        <f>[1]!b_anal_termifexercise($A1495,日期设置!B$2)</f>
        <v>2.0602739726027397</v>
      </c>
      <c r="V1495" s="10">
        <f>[1]!b_dq_dirtyprice(A1495,日期设置!$B$2)</f>
        <v>105.1309</v>
      </c>
      <c r="W1495" s="11">
        <f>IF(U1495=0,ROUNDUP((Q1495-日期设置!$B$2)/365,0),ROUNDUP((R1495-日期设置!$B$2)/365,0))</f>
        <v>3</v>
      </c>
      <c r="X1495" s="18">
        <f>_xlfn.IFNA(VLOOKUP(A1495,过往入选债券!A:D,4,0),2)</f>
        <v>2</v>
      </c>
      <c r="Y1495">
        <f>_xlfn.IFNA(VLOOKUP(C1495,[2]Sheet1!$A:$A,1,0),3)</f>
        <v>3</v>
      </c>
    </row>
    <row r="1496" spans="1:25" hidden="1" x14ac:dyDescent="0.2">
      <c r="A1496" s="21" t="s">
        <v>14431</v>
      </c>
      <c r="B1496" s="21" t="s">
        <v>14432</v>
      </c>
      <c r="C1496" s="37" t="s">
        <v>14433</v>
      </c>
      <c r="D1496" s="26" t="str">
        <f>[1]!b_calc_yield(A1496,日期设置!$B$2,F1496,1,R1496,1,O1496,L1496,S1496,)</f>
        <v>Fetching...</v>
      </c>
      <c r="E1496" s="26">
        <f t="shared" si="46"/>
        <v>32.616998373008663</v>
      </c>
      <c r="F1496" s="18">
        <f>[1]!b_dq_cleanprice($A1496,日期设置!B$2)</f>
        <v>80.428700000000006</v>
      </c>
      <c r="G1496" s="18" t="str">
        <f t="shared" si="47"/>
        <v>3.83 + 0</v>
      </c>
      <c r="H1496" s="27">
        <f>[1]!b_dq_pctchange($A1496,日期设置!$B$2,1)/100</f>
        <v>0</v>
      </c>
      <c r="I1496" s="26">
        <f>[1]!b_pq_pctchange(A1496,日期设置!$B$4,日期设置!$B$2,1)</f>
        <v>0</v>
      </c>
      <c r="J1496" s="26">
        <f>[1]!b_pq_pctchange(A1496,日期设置!$C$4,日期设置!$B$2,1)</f>
        <v>0</v>
      </c>
      <c r="K1496" s="52">
        <f>[1]!b_dq_amount($A1496,日期设置!B$2,2,10000)</f>
        <v>0</v>
      </c>
      <c r="L1496" s="26">
        <f>[1]!b_info_latestpar(A1496,日期设置!$B$2)</f>
        <v>80</v>
      </c>
      <c r="M1496" s="6">
        <f>[1]!b_info_outstandingbalance($A1496,日期设置!B$2)</f>
        <v>8</v>
      </c>
      <c r="N1496" s="7" t="str">
        <f>[1]!b_info_latestissurercreditrating2(A1496,日期设置!$B$2,"102","1")</f>
        <v>AA-</v>
      </c>
      <c r="O1496" s="8">
        <v>6.98</v>
      </c>
      <c r="P1496" s="9">
        <f>[1]!b_info_repurchasedate(A1496)</f>
        <v>0</v>
      </c>
      <c r="Q1496" s="8" t="s">
        <v>17111</v>
      </c>
      <c r="R1496" s="2" t="str">
        <f>IF((--IF(P1496=0,Q1496,P1496))&gt;(--日期设置!$B$2),IF(P1496=0,Q1496,P1496),Q1496)</f>
        <v>2025-01-19</v>
      </c>
      <c r="S1496" s="2" t="s">
        <v>18089</v>
      </c>
      <c r="T1496" s="8">
        <f>[1]!b_anal_ptmyear($A1496,日期设置!$B$2)</f>
        <v>3.8301369863013699</v>
      </c>
      <c r="U1496" s="8">
        <f>[1]!b_anal_termifexercise($A1496,日期设置!B$2)</f>
        <v>0</v>
      </c>
      <c r="V1496" s="10">
        <f>[1]!b_dq_dirtyprice(A1496,日期设置!$B$2)</f>
        <v>81.377200000000002</v>
      </c>
      <c r="W1496" s="11">
        <f>IF(U1496=0,ROUNDUP((Q1496-日期设置!$B$2)/365,0),ROUNDUP((R1496-日期设置!$B$2)/365,0))</f>
        <v>4</v>
      </c>
      <c r="X1496" s="18">
        <f>_xlfn.IFNA(VLOOKUP(A1496,过往入选债券!A:D,4,0),2)</f>
        <v>2</v>
      </c>
      <c r="Y1496">
        <f>_xlfn.IFNA(VLOOKUP(C1496,[2]Sheet1!$A:$A,1,0),3)</f>
        <v>3</v>
      </c>
    </row>
    <row r="1497" spans="1:25" hidden="1" x14ac:dyDescent="0.2">
      <c r="A1497" s="21" t="s">
        <v>14375</v>
      </c>
      <c r="B1497" s="21" t="s">
        <v>14376</v>
      </c>
      <c r="C1497" s="37" t="s">
        <v>13231</v>
      </c>
      <c r="D1497" s="26" t="str">
        <f>[1]!b_calc_yield(A1497,日期设置!$B$2,F1497,1,R1497,1,O1497,L1497,S1497,)</f>
        <v>Fetching...</v>
      </c>
      <c r="E1497" s="26">
        <f t="shared" si="46"/>
        <v>31.940079288519343</v>
      </c>
      <c r="F1497" s="18">
        <f>[1]!b_dq_cleanprice($A1497,日期设置!B$2)</f>
        <v>79.099999999999994</v>
      </c>
      <c r="G1497" s="18" t="str">
        <f t="shared" si="47"/>
        <v>3.76 + 0</v>
      </c>
      <c r="H1497" s="27">
        <f>[1]!b_dq_pctchange($A1497,日期设置!$B$2,1)/100</f>
        <v>0</v>
      </c>
      <c r="I1497" s="26">
        <f>[1]!b_pq_pctchange(A1497,日期设置!$B$4,日期设置!$B$2,1)</f>
        <v>0</v>
      </c>
      <c r="J1497" s="26">
        <f>[1]!b_pq_pctchange(A1497,日期设置!$C$4,日期设置!$B$2,1)</f>
        <v>8.091678719895537E-3</v>
      </c>
      <c r="K1497" s="52">
        <f>[1]!b_dq_amount($A1497,日期设置!B$2,2,10000)</f>
        <v>0</v>
      </c>
      <c r="L1497" s="26">
        <f>[1]!b_info_latestpar(A1497,日期设置!$B$2)</f>
        <v>80</v>
      </c>
      <c r="M1497" s="6">
        <f>[1]!b_info_outstandingbalance($A1497,日期设置!B$2)</f>
        <v>4</v>
      </c>
      <c r="N1497" s="7" t="str">
        <f>[1]!b_info_latestissurercreditrating2(A1497,日期设置!$B$2,"102","1")</f>
        <v>AA</v>
      </c>
      <c r="O1497" s="8">
        <v>6.5</v>
      </c>
      <c r="P1497" s="9">
        <f>[1]!b_info_repurchasedate(A1497)</f>
        <v>0</v>
      </c>
      <c r="Q1497" s="8" t="s">
        <v>16605</v>
      </c>
      <c r="R1497" s="2" t="str">
        <f>IF((--IF(P1497=0,Q1497,P1497))&gt;(--日期设置!$B$2),IF(P1497=0,Q1497,P1497),Q1497)</f>
        <v>2024-12-25</v>
      </c>
      <c r="S1497" s="2" t="s">
        <v>18357</v>
      </c>
      <c r="T1497" s="8">
        <f>[1]!b_anal_ptmyear($A1497,日期设置!$B$2)</f>
        <v>3.7616438356164386</v>
      </c>
      <c r="U1497" s="8">
        <f>[1]!b_anal_termifexercise($A1497,日期设置!B$2)</f>
        <v>0</v>
      </c>
      <c r="V1497" s="10">
        <f>[1]!b_dq_dirtyprice(A1497,日期设置!$B$2)</f>
        <v>80.339500000000001</v>
      </c>
      <c r="W1497" s="11">
        <f>IF(U1497=0,ROUNDUP((Q1497-日期设置!$B$2)/365,0),ROUNDUP((R1497-日期设置!$B$2)/365,0))</f>
        <v>4</v>
      </c>
      <c r="X1497" s="18">
        <f>_xlfn.IFNA(VLOOKUP(A1497,过往入选债券!A:D,4,0),2)</f>
        <v>2</v>
      </c>
      <c r="Y1497">
        <f>_xlfn.IFNA(VLOOKUP(C1497,[2]Sheet1!$A:$A,1,0),3)</f>
        <v>3</v>
      </c>
    </row>
    <row r="1498" spans="1:25" hidden="1" x14ac:dyDescent="0.2">
      <c r="A1498" s="21" t="s">
        <v>15169</v>
      </c>
      <c r="B1498" s="21" t="s">
        <v>15170</v>
      </c>
      <c r="C1498" s="37" t="s">
        <v>15171</v>
      </c>
      <c r="D1498" s="26" t="str">
        <f>[1]!b_calc_yield(A1498,日期设置!$B$2,F1498,1,R1498,1,O1498,L1498,S1498,)</f>
        <v>Fetching...</v>
      </c>
      <c r="E1498" s="26">
        <f t="shared" si="46"/>
        <v>31.490491015125109</v>
      </c>
      <c r="F1498" s="18">
        <f>[1]!b_dq_cleanprice($A1498,日期设置!B$2)</f>
        <v>101.1844</v>
      </c>
      <c r="G1498" s="18" t="str">
        <f t="shared" si="47"/>
        <v>5.02 + 0</v>
      </c>
      <c r="H1498" s="27">
        <f>[1]!b_dq_pctchange($A1498,日期设置!$B$2,1)/100</f>
        <v>0</v>
      </c>
      <c r="I1498" s="26">
        <f>[1]!b_pq_pctchange(A1498,日期设置!$B$4,日期设置!$B$2,1)</f>
        <v>1.1894594729736407</v>
      </c>
      <c r="J1498" s="26">
        <f>[1]!b_pq_pctchange(A1498,日期设置!$C$4,日期设置!$B$2,1)</f>
        <v>0.48173125334535866</v>
      </c>
      <c r="K1498" s="52">
        <f>[1]!b_dq_amount($A1498,日期设置!B$2,2,10000)</f>
        <v>0</v>
      </c>
      <c r="L1498" s="26">
        <f>[1]!b_info_latestpar(A1498,日期设置!$B$2)</f>
        <v>100</v>
      </c>
      <c r="M1498" s="6">
        <f>[1]!b_info_outstandingbalance($A1498,日期设置!B$2)</f>
        <v>7</v>
      </c>
      <c r="N1498" s="7" t="str">
        <f>[1]!b_info_latestissurercreditrating2(A1498,日期设置!$B$2,"102","1")</f>
        <v>AA-</v>
      </c>
      <c r="O1498" s="8">
        <v>7</v>
      </c>
      <c r="P1498" s="9">
        <f>[1]!b_info_repurchasedate(A1498)</f>
        <v>0</v>
      </c>
      <c r="Q1498" s="8" t="s">
        <v>16955</v>
      </c>
      <c r="R1498" s="2" t="str">
        <f>IF((--IF(P1498=0,Q1498,P1498))&gt;(--日期设置!$B$2),IF(P1498=0,Q1498,P1498),Q1498)</f>
        <v>2026-04-01</v>
      </c>
      <c r="S1498" s="2" t="s">
        <v>18616</v>
      </c>
      <c r="T1498" s="8">
        <f>[1]!b_anal_ptmyear($A1498,日期设置!$B$2)</f>
        <v>5.0273972602739727</v>
      </c>
      <c r="U1498" s="8">
        <f>[1]!b_anal_termifexercise($A1498,日期设置!B$2)</f>
        <v>0</v>
      </c>
      <c r="V1498" s="10">
        <f>[1]!b_dq_dirtyprice(A1498,日期设置!$B$2)</f>
        <v>107.9926</v>
      </c>
      <c r="W1498" s="11">
        <f>IF(U1498=0,ROUNDUP((Q1498-日期设置!$B$2)/365,0),ROUNDUP((R1498-日期设置!$B$2)/365,0))</f>
        <v>6</v>
      </c>
      <c r="X1498" s="18">
        <f>_xlfn.IFNA(VLOOKUP(A1498,过往入选债券!A:D,4,0),2)</f>
        <v>2</v>
      </c>
      <c r="Y1498">
        <f>_xlfn.IFNA(VLOOKUP(C1498,[2]Sheet1!$A:$A,1,0),3)</f>
        <v>3</v>
      </c>
    </row>
    <row r="1499" spans="1:25" hidden="1" x14ac:dyDescent="0.2">
      <c r="A1499" s="21" t="s">
        <v>1299</v>
      </c>
      <c r="B1499" s="21" t="s">
        <v>1300</v>
      </c>
      <c r="C1499" s="37" t="s">
        <v>1270</v>
      </c>
      <c r="D1499" s="26" t="str">
        <f>[1]!b_calc_yield(A1499,日期设置!$B$2,F1499,1,R1499,1,O1499,L1499,S1499,)</f>
        <v>Fetching...</v>
      </c>
      <c r="E1499" s="26">
        <f t="shared" si="46"/>
        <v>9.3647953564403466</v>
      </c>
      <c r="F1499" s="18">
        <f>[1]!b_dq_cleanprice($A1499,日期设置!B$2)</f>
        <v>99.8</v>
      </c>
      <c r="G1499" s="18" t="str">
        <f t="shared" si="47"/>
        <v>1.43 + 0</v>
      </c>
      <c r="H1499" s="27">
        <f>[1]!b_dq_pctchange($A1499,日期设置!$B$2,1)/100</f>
        <v>0</v>
      </c>
      <c r="I1499" s="26">
        <f>[1]!b_pq_pctchange(A1499,日期设置!$B$4,日期设置!$B$2,1)</f>
        <v>0</v>
      </c>
      <c r="J1499" s="26">
        <f>[1]!b_pq_pctchange(A1499,日期设置!$C$4,日期设置!$B$2,1)</f>
        <v>0</v>
      </c>
      <c r="K1499" s="52">
        <f>[1]!b_dq_amount($A1499,日期设置!B$2,2,10000)</f>
        <v>0</v>
      </c>
      <c r="L1499" s="26">
        <f>[1]!b_info_latestpar(A1499,日期设置!$B$2)</f>
        <v>100</v>
      </c>
      <c r="M1499" s="6">
        <f>[1]!b_info_outstandingbalance($A1499,日期设置!B$2)</f>
        <v>3</v>
      </c>
      <c r="N1499" s="7">
        <f>[1]!b_info_latestissurercreditrating2(A1499,日期设置!$B$2,"102","1")</f>
        <v>0</v>
      </c>
      <c r="O1499" s="8">
        <v>6.6</v>
      </c>
      <c r="P1499" s="9">
        <f>[1]!b_info_repurchasedate(A1499)</f>
        <v>0</v>
      </c>
      <c r="Q1499" s="8" t="s">
        <v>16226</v>
      </c>
      <c r="R1499" s="2" t="str">
        <f>IF((--IF(P1499=0,Q1499,P1499))&gt;(--日期设置!$B$2),IF(P1499=0,Q1499,P1499),Q1499)</f>
        <v>2022-08-29</v>
      </c>
      <c r="S1499" s="2" t="s">
        <v>18500</v>
      </c>
      <c r="T1499" s="8">
        <f>[1]!b_anal_ptmyear($A1499,日期设置!$B$2)</f>
        <v>1.4383561643835616</v>
      </c>
      <c r="U1499" s="8">
        <f>[1]!b_anal_termifexercise($A1499,日期设置!B$2)</f>
        <v>0</v>
      </c>
      <c r="V1499" s="10">
        <f>[1]!b_dq_dirtyprice(A1499,日期设置!$B$2)</f>
        <v>103.5068</v>
      </c>
      <c r="W1499" s="11">
        <f>IF(U1499=0,ROUNDUP((Q1499-日期设置!$B$2)/365,0),ROUNDUP((R1499-日期设置!$B$2)/365,0))</f>
        <v>2</v>
      </c>
      <c r="X1499" s="18">
        <f>_xlfn.IFNA(VLOOKUP(A1499,过往入选债券!A:D,4,0),2)</f>
        <v>2</v>
      </c>
      <c r="Y1499">
        <f>_xlfn.IFNA(VLOOKUP(C1499,[2]Sheet1!$A:$A,1,0),3)</f>
        <v>3</v>
      </c>
    </row>
    <row r="1500" spans="1:25" hidden="1" x14ac:dyDescent="0.2">
      <c r="A1500" s="21" t="s">
        <v>7800</v>
      </c>
      <c r="B1500" s="21" t="s">
        <v>7801</v>
      </c>
      <c r="C1500" s="37" t="s">
        <v>253</v>
      </c>
      <c r="D1500" s="26" t="str">
        <f>[1]!b_calc_yield(A1500,日期设置!$B$2,F1500,1,R1500,1,O1500,L1500,S1500,)</f>
        <v>Fetching...</v>
      </c>
      <c r="E1500" s="26">
        <f t="shared" si="46"/>
        <v>5.3476769258995471</v>
      </c>
      <c r="F1500" s="18">
        <f>[1]!b_dq_cleanprice($A1500,日期设置!B$2)</f>
        <v>100</v>
      </c>
      <c r="G1500" s="18" t="str">
        <f t="shared" si="47"/>
        <v>0.79 + 0</v>
      </c>
      <c r="H1500" s="27">
        <f>[1]!b_dq_pctchange($A1500,日期设置!$B$2,1)/100</f>
        <v>0</v>
      </c>
      <c r="I1500" s="26">
        <f>[1]!b_pq_pctchange(A1500,日期设置!$B$4,日期设置!$B$2,1)</f>
        <v>0</v>
      </c>
      <c r="J1500" s="26">
        <f>[1]!b_pq_pctchange(A1500,日期设置!$C$4,日期设置!$B$2,1)</f>
        <v>0</v>
      </c>
      <c r="K1500" s="52">
        <f>[1]!b_dq_amount($A1500,日期设置!B$2,2,10000)</f>
        <v>0</v>
      </c>
      <c r="L1500" s="26">
        <f>[1]!b_info_latestpar(A1500,日期设置!$B$2)</f>
        <v>100</v>
      </c>
      <c r="M1500" s="6">
        <f>[1]!b_info_outstandingbalance($A1500,日期设置!B$2)</f>
        <v>5</v>
      </c>
      <c r="N1500" s="7" t="str">
        <f>[1]!b_info_latestissurercreditrating2(A1500,日期设置!$B$2,"102","1")</f>
        <v>AA+</v>
      </c>
      <c r="O1500" s="8">
        <v>6.8</v>
      </c>
      <c r="P1500" s="9">
        <f>[1]!b_info_repurchasedate(A1500)</f>
        <v>0</v>
      </c>
      <c r="Q1500" s="8" t="s">
        <v>16929</v>
      </c>
      <c r="R1500" s="2" t="str">
        <f>IF((--IF(P1500=0,Q1500,P1500))&gt;(--日期设置!$B$2),IF(P1500=0,Q1500,P1500),Q1500)</f>
        <v>2022-01-07</v>
      </c>
      <c r="S1500" s="2" t="s">
        <v>18594</v>
      </c>
      <c r="T1500" s="8">
        <f>[1]!b_anal_ptmyear($A1500,日期设置!$B$2)</f>
        <v>0.79726027397260268</v>
      </c>
      <c r="U1500" s="8">
        <f>[1]!b_anal_termifexercise($A1500,日期设置!B$2)</f>
        <v>0</v>
      </c>
      <c r="V1500" s="10">
        <f>[1]!b_dq_dirtyprice(A1500,日期设置!$B$2)</f>
        <v>101.37860000000001</v>
      </c>
      <c r="W1500" s="11">
        <f>IF(U1500=0,ROUNDUP((Q1500-日期设置!$B$2)/365,0),ROUNDUP((R1500-日期设置!$B$2)/365,0))</f>
        <v>1</v>
      </c>
      <c r="X1500" s="18">
        <f>_xlfn.IFNA(VLOOKUP(A1500,过往入选债券!A:D,4,0),2)</f>
        <v>2</v>
      </c>
      <c r="Y1500">
        <f>_xlfn.IFNA(VLOOKUP(C1500,[2]Sheet1!$A:$A,1,0),3)</f>
        <v>3</v>
      </c>
    </row>
    <row r="1501" spans="1:25" hidden="1" x14ac:dyDescent="0.2">
      <c r="A1501" s="21" t="s">
        <v>472</v>
      </c>
      <c r="B1501" s="21" t="s">
        <v>473</v>
      </c>
      <c r="C1501" s="37" t="s">
        <v>143</v>
      </c>
      <c r="D1501" s="26" t="str">
        <f>[1]!b_calc_yield(A1501,日期设置!$B$2,F1501,1,R1501,1,O1501,L1501,S1501,)</f>
        <v>Fetching...</v>
      </c>
      <c r="E1501" s="26">
        <f t="shared" si="46"/>
        <v>2.7740738036590606</v>
      </c>
      <c r="F1501" s="18">
        <f>[1]!b_dq_cleanprice($A1501,日期设置!B$2)</f>
        <v>100</v>
      </c>
      <c r="G1501" s="18" t="str">
        <f t="shared" si="47"/>
        <v>0.41 + 0</v>
      </c>
      <c r="H1501" s="27">
        <f>[1]!b_dq_pctchange($A1501,日期设置!$B$2,1)/100</f>
        <v>0</v>
      </c>
      <c r="I1501" s="26">
        <f>[1]!b_pq_pctchange(A1501,日期设置!$B$4,日期设置!$B$2,1)</f>
        <v>0</v>
      </c>
      <c r="J1501" s="26">
        <f>[1]!b_pq_pctchange(A1501,日期设置!$C$4,日期设置!$B$2,1)</f>
        <v>0</v>
      </c>
      <c r="K1501" s="52">
        <f>[1]!b_dq_amount($A1501,日期设置!B$2,2,10000)</f>
        <v>0</v>
      </c>
      <c r="L1501" s="26">
        <f>[1]!b_info_latestpar(A1501,日期设置!$B$2)</f>
        <v>100</v>
      </c>
      <c r="M1501" s="6">
        <f>[1]!b_info_outstandingbalance($A1501,日期设置!B$2)</f>
        <v>7</v>
      </c>
      <c r="N1501" s="7">
        <f>[1]!b_info_latestissurercreditrating2(A1501,日期设置!$B$2,"102","1")</f>
        <v>0</v>
      </c>
      <c r="O1501" s="8">
        <v>6.98</v>
      </c>
      <c r="P1501" s="9">
        <f>[1]!b_info_repurchasedate(A1501)</f>
        <v>0</v>
      </c>
      <c r="Q1501" s="8" t="s">
        <v>17498</v>
      </c>
      <c r="R1501" s="2" t="str">
        <f>IF((--IF(P1501=0,Q1501,P1501))&gt;(--日期设置!$B$2),IF(P1501=0,Q1501,P1501),Q1501)</f>
        <v>2021-08-20</v>
      </c>
      <c r="S1501" s="2" t="s">
        <v>18962</v>
      </c>
      <c r="T1501" s="8">
        <f>[1]!b_anal_ptmyear($A1501,日期设置!$B$2)</f>
        <v>0.41369863013698632</v>
      </c>
      <c r="U1501" s="8">
        <f>[1]!b_anal_termifexercise($A1501,日期设置!B$2)</f>
        <v>0</v>
      </c>
      <c r="V1501" s="10">
        <f>[1]!b_dq_dirtyprice(A1501,日期设置!$B$2)</f>
        <v>104.0924</v>
      </c>
      <c r="W1501" s="11">
        <f>IF(U1501=0,ROUNDUP((Q1501-日期设置!$B$2)/365,0),ROUNDUP((R1501-日期设置!$B$2)/365,0))</f>
        <v>1</v>
      </c>
      <c r="X1501" s="18">
        <f>_xlfn.IFNA(VLOOKUP(A1501,过往入选债券!A:D,4,0),2)</f>
        <v>2</v>
      </c>
      <c r="Y1501">
        <f>_xlfn.IFNA(VLOOKUP(C1501,[2]Sheet1!$A:$A,1,0),3)</f>
        <v>3</v>
      </c>
    </row>
    <row r="1502" spans="1:25" hidden="1" x14ac:dyDescent="0.2">
      <c r="A1502" s="21" t="s">
        <v>2657</v>
      </c>
      <c r="B1502" s="21" t="s">
        <v>2658</v>
      </c>
      <c r="C1502" s="37" t="s">
        <v>2659</v>
      </c>
      <c r="D1502" s="26" t="str">
        <f>[1]!b_calc_yield(A1502,日期设置!$B$2,F1502,1,R1502,1,O1502,L1502,S1502,)</f>
        <v>Fetching...</v>
      </c>
      <c r="E1502" s="26">
        <f t="shared" si="46"/>
        <v>6.3007727362789812</v>
      </c>
      <c r="F1502" s="18">
        <f>[1]!b_dq_cleanprice($A1502,日期设置!B$2)</f>
        <v>100.5</v>
      </c>
      <c r="G1502" s="18" t="str">
        <f t="shared" si="47"/>
        <v>0.93 + 0</v>
      </c>
      <c r="H1502" s="27">
        <f>[1]!b_dq_pctchange($A1502,日期设置!$B$2,1)/100</f>
        <v>0</v>
      </c>
      <c r="I1502" s="26">
        <f>[1]!b_pq_pctchange(A1502,日期设置!$B$4,日期设置!$B$2,1)</f>
        <v>0</v>
      </c>
      <c r="J1502" s="26">
        <f>[1]!b_pq_pctchange(A1502,日期设置!$C$4,日期设置!$B$2,1)</f>
        <v>0</v>
      </c>
      <c r="K1502" s="52">
        <f>[1]!b_dq_amount($A1502,日期设置!B$2,2,10000)</f>
        <v>0</v>
      </c>
      <c r="L1502" s="26">
        <f>[1]!b_info_latestpar(A1502,日期设置!$B$2)</f>
        <v>100</v>
      </c>
      <c r="M1502" s="6">
        <f>[1]!b_info_outstandingbalance($A1502,日期设置!B$2)</f>
        <v>4.7</v>
      </c>
      <c r="N1502" s="7">
        <f>[1]!b_info_latestissurercreditrating2(A1502,日期设置!$B$2,"102","1")</f>
        <v>0</v>
      </c>
      <c r="O1502" s="8">
        <v>7.3</v>
      </c>
      <c r="P1502" s="9">
        <f>[1]!b_info_repurchasedate(A1502)</f>
        <v>0</v>
      </c>
      <c r="Q1502" s="8" t="s">
        <v>16043</v>
      </c>
      <c r="R1502" s="2" t="str">
        <f>IF((--IF(P1502=0,Q1502,P1502))&gt;(--日期设置!$B$2),IF(P1502=0,Q1502,P1502),Q1502)</f>
        <v>2022-02-28</v>
      </c>
      <c r="S1502" s="2" t="s">
        <v>18466</v>
      </c>
      <c r="T1502" s="8">
        <f>[1]!b_anal_ptmyear($A1502,日期设置!$B$2)</f>
        <v>0.9397260273972603</v>
      </c>
      <c r="U1502" s="8">
        <f>[1]!b_anal_termifexercise($A1502,日期设置!B$2)</f>
        <v>0</v>
      </c>
      <c r="V1502" s="10">
        <f>[1]!b_dq_dirtyprice(A1502,日期设置!$B$2)</f>
        <v>100.94</v>
      </c>
      <c r="W1502" s="11">
        <f>IF(U1502=0,ROUNDUP((Q1502-日期设置!$B$2)/365,0),ROUNDUP((R1502-日期设置!$B$2)/365,0))</f>
        <v>1</v>
      </c>
      <c r="X1502" s="18">
        <f>_xlfn.IFNA(VLOOKUP(A1502,过往入选债券!A:D,4,0),2)</f>
        <v>2</v>
      </c>
      <c r="Y1502">
        <f>_xlfn.IFNA(VLOOKUP(C1502,[2]Sheet1!$A:$A,1,0),3)</f>
        <v>3</v>
      </c>
    </row>
    <row r="1503" spans="1:25" hidden="1" x14ac:dyDescent="0.2">
      <c r="A1503" s="21" t="s">
        <v>9745</v>
      </c>
      <c r="B1503" s="21" t="s">
        <v>9746</v>
      </c>
      <c r="C1503" s="37" t="s">
        <v>60</v>
      </c>
      <c r="D1503" s="26" t="str">
        <f>[1]!b_calc_yield(A1503,日期设置!$B$2,F1503,1,R1503,1,O1503,L1503,S1503,)</f>
        <v>Fetching...</v>
      </c>
      <c r="E1503" s="26">
        <f t="shared" si="46"/>
        <v>5.3266467473442214</v>
      </c>
      <c r="F1503" s="18">
        <f>[1]!b_dq_cleanprice($A1503,日期设置!B$2)</f>
        <v>99.406400000000005</v>
      </c>
      <c r="G1503" s="18" t="str">
        <f t="shared" si="47"/>
        <v>3.79 + 0.79</v>
      </c>
      <c r="H1503" s="27">
        <f>[1]!b_dq_pctchange($A1503,日期设置!$B$2,1)/100</f>
        <v>0</v>
      </c>
      <c r="I1503" s="26">
        <f>[1]!b_pq_pctchange(A1503,日期设置!$B$4,日期设置!$B$2,1)</f>
        <v>-0.57122852641844535</v>
      </c>
      <c r="J1503" s="26">
        <f>[1]!b_pq_pctchange(A1503,日期设置!$C$4,日期设置!$B$2,1)</f>
        <v>-0.57122852641844535</v>
      </c>
      <c r="K1503" s="52">
        <f>[1]!b_dq_amount($A1503,日期设置!B$2,2,10000)</f>
        <v>0</v>
      </c>
      <c r="L1503" s="26">
        <f>[1]!b_info_latestpar(A1503,日期设置!$B$2)</f>
        <v>100</v>
      </c>
      <c r="M1503" s="6">
        <f>[1]!b_info_outstandingbalance($A1503,日期设置!B$2)</f>
        <v>5</v>
      </c>
      <c r="N1503" s="7" t="str">
        <f>[1]!b_info_latestissurercreditrating2(A1503,日期设置!$B$2,"102","1")</f>
        <v>AA+</v>
      </c>
      <c r="O1503" s="8">
        <v>6</v>
      </c>
      <c r="P1503" s="9" t="str">
        <f>[1]!b_info_repurchasedate(A1503)</f>
        <v>2022-01-06</v>
      </c>
      <c r="Q1503" s="8" t="s">
        <v>17159</v>
      </c>
      <c r="R1503" s="2" t="str">
        <f>IF((--IF(P1503=0,Q1503,P1503))&gt;(--日期设置!$B$2),IF(P1503=0,Q1503,P1503),Q1503)</f>
        <v>2022-01-06</v>
      </c>
      <c r="S1503" s="2" t="s">
        <v>18715</v>
      </c>
      <c r="T1503" s="8">
        <f>[1]!b_anal_ptmyear($A1503,日期设置!$B$2)</f>
        <v>3.7945205479452055</v>
      </c>
      <c r="U1503" s="8">
        <f>[1]!b_anal_termifexercise($A1503,日期设置!B$2)</f>
        <v>0.79452054794520544</v>
      </c>
      <c r="V1503" s="10">
        <f>[1]!b_dq_dirtyprice(A1503,日期设置!$B$2)</f>
        <v>100.63930000000001</v>
      </c>
      <c r="W1503" s="11">
        <f>IF(U1503=0,ROUNDUP((Q1503-日期设置!$B$2)/365,0),ROUNDUP((R1503-日期设置!$B$2)/365,0))</f>
        <v>1</v>
      </c>
      <c r="X1503" s="18">
        <f>_xlfn.IFNA(VLOOKUP(A1503,过往入选债券!A:D,4,0),2)</f>
        <v>2</v>
      </c>
      <c r="Y1503">
        <f>_xlfn.IFNA(VLOOKUP(C1503,[2]Sheet1!$A:$A,1,0),3)</f>
        <v>3</v>
      </c>
    </row>
    <row r="1504" spans="1:25" hidden="1" x14ac:dyDescent="0.2">
      <c r="A1504" s="21" t="s">
        <v>13991</v>
      </c>
      <c r="B1504" s="21" t="s">
        <v>13992</v>
      </c>
      <c r="C1504" s="37" t="s">
        <v>13993</v>
      </c>
      <c r="D1504" s="26" t="str">
        <f>[1]!b_calc_yield(A1504,日期设置!$B$2,F1504,1,R1504,1,O1504,L1504,S1504,)</f>
        <v>Fetching...</v>
      </c>
      <c r="E1504" s="26">
        <f t="shared" si="46"/>
        <v>29.983451180983888</v>
      </c>
      <c r="F1504" s="18">
        <f>[1]!b_dq_cleanprice($A1504,日期设置!B$2)</f>
        <v>79.850200000000001</v>
      </c>
      <c r="G1504" s="18" t="str">
        <f t="shared" si="47"/>
        <v>3.42 + 0</v>
      </c>
      <c r="H1504" s="27">
        <f>[1]!b_dq_pctchange($A1504,日期设置!$B$2,1)/100</f>
        <v>0</v>
      </c>
      <c r="I1504" s="26">
        <f>[1]!b_pq_pctchange(A1504,日期设置!$B$4,日期设置!$B$2,1)</f>
        <v>0</v>
      </c>
      <c r="J1504" s="26">
        <f>[1]!b_pq_pctchange(A1504,日期设置!$C$4,日期设置!$B$2,1)</f>
        <v>-4.0559521097204579E-2</v>
      </c>
      <c r="K1504" s="52">
        <f>[1]!b_dq_amount($A1504,日期设置!B$2,2,10000)</f>
        <v>0</v>
      </c>
      <c r="L1504" s="26">
        <f>[1]!b_info_latestpar(A1504,日期设置!$B$2)</f>
        <v>80</v>
      </c>
      <c r="M1504" s="6">
        <f>[1]!b_info_outstandingbalance($A1504,日期设置!B$2)</f>
        <v>5.6</v>
      </c>
      <c r="N1504" s="7" t="str">
        <f>[1]!b_info_latestissurercreditrating2(A1504,日期设置!$B$2,"102","1")</f>
        <v>AA-</v>
      </c>
      <c r="O1504" s="8">
        <v>7</v>
      </c>
      <c r="P1504" s="9">
        <f>[1]!b_info_repurchasedate(A1504)</f>
        <v>0</v>
      </c>
      <c r="Q1504" s="8" t="s">
        <v>16126</v>
      </c>
      <c r="R1504" s="2" t="str">
        <f>IF((--IF(P1504=0,Q1504,P1504))&gt;(--日期设置!$B$2),IF(P1504=0,Q1504,P1504),Q1504)</f>
        <v>2024-08-23</v>
      </c>
      <c r="S1504" s="2" t="s">
        <v>17896</v>
      </c>
      <c r="T1504" s="8">
        <f>[1]!b_anal_ptmyear($A1504,日期设置!$B$2)</f>
        <v>3.4219178082191779</v>
      </c>
      <c r="U1504" s="8">
        <f>[1]!b_anal_termifexercise($A1504,日期设置!B$2)</f>
        <v>0</v>
      </c>
      <c r="V1504" s="10">
        <f>[1]!b_dq_dirtyprice(A1504,日期设置!$B$2)</f>
        <v>83.087500000000006</v>
      </c>
      <c r="W1504" s="11">
        <f>IF(U1504=0,ROUNDUP((Q1504-日期设置!$B$2)/365,0),ROUNDUP((R1504-日期设置!$B$2)/365,0))</f>
        <v>4</v>
      </c>
      <c r="X1504" s="18">
        <f>_xlfn.IFNA(VLOOKUP(A1504,过往入选债券!A:D,4,0),2)</f>
        <v>2</v>
      </c>
      <c r="Y1504">
        <f>_xlfn.IFNA(VLOOKUP(C1504,[2]Sheet1!$A:$A,1,0),3)</f>
        <v>3</v>
      </c>
    </row>
    <row r="1505" spans="1:25" hidden="1" x14ac:dyDescent="0.2">
      <c r="A1505" s="21" t="s">
        <v>2583</v>
      </c>
      <c r="B1505" s="21" t="s">
        <v>2584</v>
      </c>
      <c r="C1505" s="37" t="s">
        <v>2585</v>
      </c>
      <c r="D1505" s="26" t="str">
        <f>[1]!b_calc_yield(A1505,日期设置!$B$2,F1505,1,R1505,1,O1505,L1505,S1505,)</f>
        <v>Fetching...</v>
      </c>
      <c r="E1505" s="26">
        <f t="shared" si="46"/>
        <v>5.7658155412605216</v>
      </c>
      <c r="F1505" s="18">
        <f>[1]!b_dq_cleanprice($A1505,日期设置!B$2)</f>
        <v>100.35</v>
      </c>
      <c r="G1505" s="18" t="str">
        <f t="shared" si="47"/>
        <v>0.86 + 0</v>
      </c>
      <c r="H1505" s="27">
        <f>[1]!b_dq_pctchange($A1505,日期设置!$B$2,1)/100</f>
        <v>0</v>
      </c>
      <c r="I1505" s="26">
        <f>[1]!b_pq_pctchange(A1505,日期设置!$B$4,日期设置!$B$2,1)</f>
        <v>0</v>
      </c>
      <c r="J1505" s="26">
        <f>[1]!b_pq_pctchange(A1505,日期设置!$C$4,日期设置!$B$2,1)</f>
        <v>0</v>
      </c>
      <c r="K1505" s="52">
        <f>[1]!b_dq_amount($A1505,日期设置!B$2,2,10000)</f>
        <v>0</v>
      </c>
      <c r="L1505" s="26">
        <f>[1]!b_info_latestpar(A1505,日期设置!$B$2)</f>
        <v>100</v>
      </c>
      <c r="M1505" s="6">
        <f>[1]!b_info_outstandingbalance($A1505,日期设置!B$2)</f>
        <v>2</v>
      </c>
      <c r="N1505" s="7">
        <f>[1]!b_info_latestissurercreditrating2(A1505,日期设置!$B$2,"102","1")</f>
        <v>0</v>
      </c>
      <c r="O1505" s="8">
        <v>7.2</v>
      </c>
      <c r="P1505" s="9">
        <f>[1]!b_info_repurchasedate(A1505)</f>
        <v>0</v>
      </c>
      <c r="Q1505" s="8" t="s">
        <v>16149</v>
      </c>
      <c r="R1505" s="2" t="str">
        <f>IF((--IF(P1505=0,Q1505,P1505))&gt;(--日期设置!$B$2),IF(P1505=0,Q1505,P1505),Q1505)</f>
        <v>2022-01-30</v>
      </c>
      <c r="S1505" s="2" t="s">
        <v>17937</v>
      </c>
      <c r="T1505" s="8">
        <f>[1]!b_anal_ptmyear($A1505,日期设置!$B$2)</f>
        <v>0.86027397260273974</v>
      </c>
      <c r="U1505" s="8">
        <f>[1]!b_anal_termifexercise($A1505,日期设置!B$2)</f>
        <v>0</v>
      </c>
      <c r="V1505" s="10">
        <f>[1]!b_dq_dirtyprice(A1505,日期设置!$B$2)</f>
        <v>101.35599999999999</v>
      </c>
      <c r="W1505" s="11">
        <f>IF(U1505=0,ROUNDUP((Q1505-日期设置!$B$2)/365,0),ROUNDUP((R1505-日期设置!$B$2)/365,0))</f>
        <v>1</v>
      </c>
      <c r="X1505" s="18">
        <f>_xlfn.IFNA(VLOOKUP(A1505,过往入选债券!A:D,4,0),2)</f>
        <v>2</v>
      </c>
      <c r="Y1505">
        <f>_xlfn.IFNA(VLOOKUP(C1505,[2]Sheet1!$A:$A,1,0),3)</f>
        <v>3</v>
      </c>
    </row>
    <row r="1506" spans="1:25" hidden="1" x14ac:dyDescent="0.2">
      <c r="A1506" s="28" t="s">
        <v>22270</v>
      </c>
      <c r="B1506" s="28" t="s">
        <v>22271</v>
      </c>
      <c r="C1506" s="39" t="s">
        <v>12320</v>
      </c>
      <c r="D1506" s="26">
        <f>[1]!b_calc_yield(A1506,日期设置!$B$2,F1506,1,R1506,1,O1506,L1506,S1506,)</f>
        <v>6.7017884334898001</v>
      </c>
      <c r="E1506" s="26">
        <f t="shared" si="46"/>
        <v>19.265752735253795</v>
      </c>
      <c r="F1506" s="18">
        <f>[1]!b_dq_cleanprice($A1506,日期设置!B$2)</f>
        <v>99.418199999999999</v>
      </c>
      <c r="G1506" s="18" t="str">
        <f t="shared" si="47"/>
        <v>4.88 + 2.88</v>
      </c>
      <c r="H1506" s="27">
        <f>[1]!b_dq_pctchange($A1506,日期设置!$B$2,1)/100</f>
        <v>0</v>
      </c>
      <c r="I1506" s="26">
        <f>[1]!b_pq_pctchange(A1506,日期设置!$B$4,日期设置!$B$2,1)</f>
        <v>0</v>
      </c>
      <c r="J1506" s="26">
        <f>[1]!b_pq_pctchange(A1506,日期设置!$C$4,日期设置!$B$2,1)</f>
        <v>-0.58180000000000121</v>
      </c>
      <c r="K1506" s="52">
        <f>[1]!b_dq_amount($A1506,日期设置!B$2,2,10000)</f>
        <v>0</v>
      </c>
      <c r="L1506" s="26">
        <f>[1]!b_info_latestpar(A1506,日期设置!$B$2)</f>
        <v>100</v>
      </c>
      <c r="M1506" s="6">
        <f>[1]!b_info_outstandingbalance($A1506,日期设置!B$2)</f>
        <v>6</v>
      </c>
      <c r="N1506" s="7" t="str">
        <f>[1]!b_info_latestissurercreditrating2(A1506,日期设置!$B$2,"102","1")</f>
        <v>AA</v>
      </c>
      <c r="O1506" s="43">
        <v>6.48</v>
      </c>
      <c r="P1506" s="9" t="str">
        <f>[1]!b_info_repurchasedate(A1506)</f>
        <v>2024-02-09</v>
      </c>
      <c r="Q1506" s="31" t="s">
        <v>23433</v>
      </c>
      <c r="R1506" s="2" t="str">
        <f>IF((--IF(P1506=0,Q1506,P1506))&gt;(--日期设置!$B$2),IF(P1506=0,Q1506,P1506),Q1506)</f>
        <v>2024-02-09</v>
      </c>
      <c r="S1506" s="2" t="s">
        <v>23077</v>
      </c>
      <c r="T1506" s="8">
        <f>[1]!b_anal_ptmyear($A1506,日期设置!$B$2)</f>
        <v>4.8876712328767127</v>
      </c>
      <c r="U1506" s="8">
        <f>[1]!b_anal_termifexercise($A1506,日期设置!B$2)</f>
        <v>2.8876712328767122</v>
      </c>
      <c r="V1506" s="10">
        <f>[1]!b_dq_dirtyprice(A1506,日期设置!$B$2)</f>
        <v>100.1461</v>
      </c>
      <c r="W1506" s="11">
        <f>IF(U1506=0,ROUNDUP((Q1506-日期设置!$B$2)/365,0),ROUNDUP((R1506-日期设置!$B$2)/365,0))</f>
        <v>3</v>
      </c>
      <c r="X1506" s="18">
        <f>_xlfn.IFNA(VLOOKUP(A1506,过往入选债券!A:D,4,0),2)</f>
        <v>2</v>
      </c>
      <c r="Y1506">
        <f>_xlfn.IFNA(VLOOKUP(C1506,[2]Sheet1!$A:$A,1,0),3)</f>
        <v>3</v>
      </c>
    </row>
    <row r="1507" spans="1:25" hidden="1" x14ac:dyDescent="0.2">
      <c r="A1507" s="21" t="s">
        <v>3469</v>
      </c>
      <c r="B1507" s="21" t="s">
        <v>3470</v>
      </c>
      <c r="C1507" s="37" t="s">
        <v>1908</v>
      </c>
      <c r="D1507" s="26" t="str">
        <f>[1]!b_calc_yield(A1507,日期设置!$B$2,F1507,1,R1507,1,O1507,L1507,S1507,)</f>
        <v>Fetching...</v>
      </c>
      <c r="E1507" s="26">
        <f t="shared" si="46"/>
        <v>9.8133654425045069</v>
      </c>
      <c r="F1507" s="18">
        <f>[1]!b_dq_cleanprice($A1507,日期设置!B$2)</f>
        <v>100.3604</v>
      </c>
      <c r="G1507" s="18" t="str">
        <f t="shared" si="47"/>
        <v>1.50 + 0</v>
      </c>
      <c r="H1507" s="27">
        <f>[1]!b_dq_pctchange($A1507,日期设置!$B$2,1)/100</f>
        <v>0</v>
      </c>
      <c r="I1507" s="26">
        <f>[1]!b_pq_pctchange(A1507,日期设置!$B$4,日期设置!$B$2,1)</f>
        <v>0</v>
      </c>
      <c r="J1507" s="26">
        <f>[1]!b_pq_pctchange(A1507,日期设置!$C$4,日期设置!$B$2,1)</f>
        <v>0</v>
      </c>
      <c r="K1507" s="52">
        <f>[1]!b_dq_amount($A1507,日期设置!B$2,2,10000)</f>
        <v>0</v>
      </c>
      <c r="L1507" s="26">
        <f>[1]!b_info_latestpar(A1507,日期设置!$B$2)</f>
        <v>100</v>
      </c>
      <c r="M1507" s="6">
        <f>[1]!b_info_outstandingbalance($A1507,日期设置!B$2)</f>
        <v>7</v>
      </c>
      <c r="N1507" s="7">
        <f>[1]!b_info_latestissurercreditrating2(A1507,日期设置!$B$2,"102","1")</f>
        <v>0</v>
      </c>
      <c r="O1507" s="8">
        <v>7</v>
      </c>
      <c r="P1507" s="9">
        <f>[1]!b_info_repurchasedate(A1507)</f>
        <v>0</v>
      </c>
      <c r="Q1507" s="8" t="s">
        <v>17548</v>
      </c>
      <c r="R1507" s="2" t="str">
        <f>IF((--IF(P1507=0,Q1507,P1507))&gt;(--日期设置!$B$2),IF(P1507=0,Q1507,P1507),Q1507)</f>
        <v>2022-09-23</v>
      </c>
      <c r="S1507" s="2" t="s">
        <v>18289</v>
      </c>
      <c r="T1507" s="8">
        <f>[1]!b_anal_ptmyear($A1507,日期设置!$B$2)</f>
        <v>1.5068493150684932</v>
      </c>
      <c r="U1507" s="8">
        <f>[1]!b_anal_termifexercise($A1507,日期设置!B$2)</f>
        <v>0</v>
      </c>
      <c r="V1507" s="10">
        <f>[1]!b_dq_dirtyprice(A1507,日期设置!$B$2)</f>
        <v>103.8125</v>
      </c>
      <c r="W1507" s="11">
        <f>IF(U1507=0,ROUNDUP((Q1507-日期设置!$B$2)/365,0),ROUNDUP((R1507-日期设置!$B$2)/365,0))</f>
        <v>2</v>
      </c>
      <c r="X1507" s="18">
        <f>_xlfn.IFNA(VLOOKUP(A1507,过往入选债券!A:D,4,0),2)</f>
        <v>2</v>
      </c>
      <c r="Y1507">
        <f>_xlfn.IFNA(VLOOKUP(C1507,[2]Sheet1!$A:$A,1,0),3)</f>
        <v>3</v>
      </c>
    </row>
    <row r="1508" spans="1:25" hidden="1" x14ac:dyDescent="0.2">
      <c r="A1508" s="21" t="s">
        <v>10634</v>
      </c>
      <c r="B1508" s="21" t="s">
        <v>10635</v>
      </c>
      <c r="C1508" s="37" t="s">
        <v>380</v>
      </c>
      <c r="D1508" s="26" t="str">
        <f>[1]!b_calc_yield(A1508,日期设置!$B$2,F1508,1,R1508,1,O1508,L1508,S1508,)</f>
        <v>Fetching...</v>
      </c>
      <c r="E1508" s="26">
        <f t="shared" si="46"/>
        <v>13.268250987999952</v>
      </c>
      <c r="F1508" s="18">
        <f>[1]!b_dq_cleanprice($A1508,日期设置!B$2)</f>
        <v>98.635999999999996</v>
      </c>
      <c r="G1508" s="18" t="str">
        <f t="shared" si="47"/>
        <v>2.08 + 0</v>
      </c>
      <c r="H1508" s="27">
        <f>[1]!b_dq_pctchange($A1508,日期设置!$B$2,1)/100</f>
        <v>0</v>
      </c>
      <c r="I1508" s="26">
        <f>[1]!b_pq_pctchange(A1508,日期设置!$B$4,日期设置!$B$2,1)</f>
        <v>0</v>
      </c>
      <c r="J1508" s="26">
        <f>[1]!b_pq_pctchange(A1508,日期设置!$C$4,日期设置!$B$2,1)</f>
        <v>0</v>
      </c>
      <c r="K1508" s="52">
        <f>[1]!b_dq_amount($A1508,日期设置!B$2,2,10000)</f>
        <v>0</v>
      </c>
      <c r="L1508" s="26">
        <f>[1]!b_info_latestpar(A1508,日期设置!$B$2)</f>
        <v>100</v>
      </c>
      <c r="M1508" s="6">
        <f>[1]!b_info_outstandingbalance($A1508,日期设置!B$2)</f>
        <v>7.5</v>
      </c>
      <c r="N1508" s="7" t="str">
        <f>[1]!b_info_latestissurercreditrating2(A1508,日期设置!$B$2,"102","1")</f>
        <v>AA+</v>
      </c>
      <c r="O1508" s="8">
        <v>5.98</v>
      </c>
      <c r="P1508" s="9">
        <f>[1]!b_info_repurchasedate(A1508)</f>
        <v>0</v>
      </c>
      <c r="Q1508" s="8" t="s">
        <v>17185</v>
      </c>
      <c r="R1508" s="2" t="str">
        <f>IF((--IF(P1508=0,Q1508,P1508))&gt;(--日期设置!$B$2),IF(P1508=0,Q1508,P1508),Q1508)</f>
        <v>2023-04-21</v>
      </c>
      <c r="S1508" s="2" t="s">
        <v>18770</v>
      </c>
      <c r="T1508" s="8">
        <f>[1]!b_anal_ptmyear($A1508,日期设置!$B$2)</f>
        <v>2.0821917808219177</v>
      </c>
      <c r="U1508" s="8">
        <f>[1]!b_anal_termifexercise($A1508,日期设置!B$2)</f>
        <v>0</v>
      </c>
      <c r="V1508" s="10">
        <f>[1]!b_dq_dirtyprice(A1508,日期设置!$B$2)</f>
        <v>104.1245</v>
      </c>
      <c r="W1508" s="11">
        <f>IF(U1508=0,ROUNDUP((Q1508-日期设置!$B$2)/365,0),ROUNDUP((R1508-日期设置!$B$2)/365,0))</f>
        <v>3</v>
      </c>
      <c r="X1508" s="18">
        <f>_xlfn.IFNA(VLOOKUP(A1508,过往入选债券!A:D,4,0),2)</f>
        <v>2</v>
      </c>
      <c r="Y1508">
        <f>_xlfn.IFNA(VLOOKUP(C1508,[2]Sheet1!$A:$A,1,0),3)</f>
        <v>3</v>
      </c>
    </row>
    <row r="1509" spans="1:25" hidden="1" x14ac:dyDescent="0.2">
      <c r="A1509" s="21" t="s">
        <v>15908</v>
      </c>
      <c r="B1509" s="21" t="s">
        <v>15909</v>
      </c>
      <c r="C1509" s="37" t="s">
        <v>7651</v>
      </c>
      <c r="D1509" s="26" t="str">
        <f>[1]!b_calc_yield(A1509,日期设置!$B$2,F1509,1,R1509,1,O1509,L1509,S1509,)</f>
        <v>Fetching...</v>
      </c>
      <c r="E1509" s="26">
        <f t="shared" si="46"/>
        <v>40.11025694828605</v>
      </c>
      <c r="F1509" s="18">
        <f>[1]!b_dq_cleanprice($A1509,日期设置!B$2)</f>
        <v>100</v>
      </c>
      <c r="G1509" s="18" t="str">
        <f t="shared" si="47"/>
        <v>6.27 + 0</v>
      </c>
      <c r="H1509" s="27">
        <f>[1]!b_dq_pctchange($A1509,日期设置!$B$2,1)/100</f>
        <v>0</v>
      </c>
      <c r="I1509" s="26">
        <f>[1]!b_pq_pctchange(A1509,日期设置!$B$4,日期设置!$B$2,1)</f>
        <v>0</v>
      </c>
      <c r="J1509" s="26">
        <f>[1]!b_pq_pctchange(A1509,日期设置!$C$4,日期设置!$B$2,1)</f>
        <v>0</v>
      </c>
      <c r="K1509" s="52">
        <f>[1]!b_dq_amount($A1509,日期设置!B$2,2,10000)</f>
        <v>0</v>
      </c>
      <c r="L1509" s="26">
        <f>[1]!b_info_latestpar(A1509,日期设置!$B$2)</f>
        <v>100</v>
      </c>
      <c r="M1509" s="6">
        <f>[1]!b_info_outstandingbalance($A1509,日期设置!B$2)</f>
        <v>5.0999999999999996</v>
      </c>
      <c r="N1509" s="7" t="str">
        <f>[1]!b_info_latestissurercreditrating2(A1509,日期设置!$B$2,"102","1")</f>
        <v>AA</v>
      </c>
      <c r="O1509" s="8">
        <v>6.7</v>
      </c>
      <c r="P1509" s="9">
        <f>[1]!b_info_repurchasedate(A1509)</f>
        <v>0</v>
      </c>
      <c r="Q1509" s="8" t="s">
        <v>16579</v>
      </c>
      <c r="R1509" s="2" t="str">
        <f>IF((--IF(P1509=0,Q1509,P1509))&gt;(--日期设置!$B$2),IF(P1509=0,Q1509,P1509),Q1509)</f>
        <v>2027-07-01</v>
      </c>
      <c r="S1509" s="2" t="s">
        <v>17954</v>
      </c>
      <c r="T1509" s="8">
        <f>[1]!b_anal_ptmyear($A1509,日期设置!$B$2)</f>
        <v>6.2767123287671236</v>
      </c>
      <c r="U1509" s="8">
        <f>[1]!b_anal_termifexercise($A1509,日期设置!B$2)</f>
        <v>0</v>
      </c>
      <c r="V1509" s="10">
        <f>[1]!b_dq_dirtyprice(A1509,日期设置!$B$2)</f>
        <v>104.846</v>
      </c>
      <c r="W1509" s="11">
        <f>IF(U1509=0,ROUNDUP((Q1509-日期设置!$B$2)/365,0),ROUNDUP((R1509-日期设置!$B$2)/365,0))</f>
        <v>7</v>
      </c>
      <c r="X1509" s="18">
        <f>_xlfn.IFNA(VLOOKUP(A1509,过往入选债券!A:D,4,0),2)</f>
        <v>2</v>
      </c>
      <c r="Y1509">
        <f>_xlfn.IFNA(VLOOKUP(C1509,[2]Sheet1!$A:$A,1,0),3)</f>
        <v>3</v>
      </c>
    </row>
    <row r="1510" spans="1:25" hidden="1" x14ac:dyDescent="0.2">
      <c r="A1510" s="21" t="s">
        <v>15445</v>
      </c>
      <c r="B1510" s="21" t="s">
        <v>15446</v>
      </c>
      <c r="C1510" s="37" t="s">
        <v>15447</v>
      </c>
      <c r="D1510" s="26" t="str">
        <f>[1]!b_calc_yield(A1510,日期设置!$B$2,F1510,1,R1510,1,O1510,L1510,S1510,)</f>
        <v>Fetching...</v>
      </c>
      <c r="E1510" s="26">
        <f t="shared" si="46"/>
        <v>35.609578830760569</v>
      </c>
      <c r="F1510" s="18">
        <f>[1]!b_dq_cleanprice($A1510,日期设置!B$2)</f>
        <v>98.963999999999999</v>
      </c>
      <c r="G1510" s="18" t="str">
        <f t="shared" si="47"/>
        <v>5.47 + 0</v>
      </c>
      <c r="H1510" s="27">
        <f>[1]!b_dq_pctchange($A1510,日期设置!$B$2,1)/100</f>
        <v>0</v>
      </c>
      <c r="I1510" s="26">
        <f>[1]!b_pq_pctchange(A1510,日期设置!$B$4,日期设置!$B$2,1)</f>
        <v>0</v>
      </c>
      <c r="J1510" s="26">
        <f>[1]!b_pq_pctchange(A1510,日期设置!$C$4,日期设置!$B$2,1)</f>
        <v>-0.97579328231564899</v>
      </c>
      <c r="K1510" s="52">
        <f>[1]!b_dq_amount($A1510,日期设置!B$2,2,10000)</f>
        <v>0</v>
      </c>
      <c r="L1510" s="26">
        <f>[1]!b_info_latestpar(A1510,日期设置!$B$2)</f>
        <v>100</v>
      </c>
      <c r="M1510" s="6">
        <f>[1]!b_info_outstandingbalance($A1510,日期设置!B$2)</f>
        <v>14.4</v>
      </c>
      <c r="N1510" s="7" t="str">
        <f>[1]!b_info_latestissurercreditrating2(A1510,日期设置!$B$2,"102","1")</f>
        <v>AA</v>
      </c>
      <c r="O1510" s="8">
        <v>6.47</v>
      </c>
      <c r="P1510" s="9">
        <f>[1]!b_info_repurchasedate(A1510)</f>
        <v>0</v>
      </c>
      <c r="Q1510" s="8" t="s">
        <v>17311</v>
      </c>
      <c r="R1510" s="2" t="str">
        <f>IF((--IF(P1510=0,Q1510,P1510))&gt;(--日期设置!$B$2),IF(P1510=0,Q1510,P1510),Q1510)</f>
        <v>2026-09-11</v>
      </c>
      <c r="S1510" s="2" t="s">
        <v>18575</v>
      </c>
      <c r="T1510" s="8">
        <f>[1]!b_anal_ptmyear($A1510,日期设置!$B$2)</f>
        <v>5.4739726027397264</v>
      </c>
      <c r="U1510" s="8">
        <f>[1]!b_anal_termifexercise($A1510,日期设置!B$2)</f>
        <v>0</v>
      </c>
      <c r="V1510" s="10">
        <f>[1]!b_dq_dirtyprice(A1510,日期设置!$B$2)</f>
        <v>102.3674</v>
      </c>
      <c r="W1510" s="11">
        <f>IF(U1510=0,ROUNDUP((Q1510-日期设置!$B$2)/365,0),ROUNDUP((R1510-日期设置!$B$2)/365,0))</f>
        <v>6</v>
      </c>
      <c r="X1510" s="18">
        <f>_xlfn.IFNA(VLOOKUP(A1510,过往入选债券!A:D,4,0),2)</f>
        <v>2</v>
      </c>
      <c r="Y1510">
        <f>_xlfn.IFNA(VLOOKUP(C1510,[2]Sheet1!$A:$A,1,0),3)</f>
        <v>3</v>
      </c>
    </row>
    <row r="1511" spans="1:25" hidden="1" x14ac:dyDescent="0.2">
      <c r="A1511" s="28" t="s">
        <v>22286</v>
      </c>
      <c r="B1511" s="28" t="s">
        <v>22287</v>
      </c>
      <c r="C1511" s="39" t="s">
        <v>22973</v>
      </c>
      <c r="D1511" s="26">
        <f>[1]!b_calc_yield(A1511,日期设置!$B$2,F1511,1,R1511,1,O1511,L1511,S1511,)</f>
        <v>6.6884836470636095</v>
      </c>
      <c r="E1511" s="26">
        <f t="shared" si="46"/>
        <v>19.204492064172918</v>
      </c>
      <c r="F1511" s="18">
        <f>[1]!b_dq_cleanprice($A1511,日期设置!B$2)</f>
        <v>99.5</v>
      </c>
      <c r="G1511" s="18" t="str">
        <f t="shared" si="47"/>
        <v>6.88 + 2.88</v>
      </c>
      <c r="H1511" s="27">
        <f>[1]!b_dq_pctchange($A1511,日期设置!$B$2,1)/100</f>
        <v>0</v>
      </c>
      <c r="I1511" s="26">
        <f>[1]!b_pq_pctchange(A1511,日期设置!$B$4,日期设置!$B$2,1)</f>
        <v>0</v>
      </c>
      <c r="J1511" s="26">
        <f>[1]!b_pq_pctchange(A1511,日期设置!$C$4,日期设置!$B$2,1)</f>
        <v>-0.5</v>
      </c>
      <c r="K1511" s="52">
        <f>[1]!b_dq_amount($A1511,日期设置!B$2,2,10000)</f>
        <v>0</v>
      </c>
      <c r="L1511" s="26">
        <f>[1]!b_info_latestpar(A1511,日期设置!$B$2)</f>
        <v>100</v>
      </c>
      <c r="M1511" s="6">
        <f>[1]!b_info_outstandingbalance($A1511,日期设置!B$2)</f>
        <v>10</v>
      </c>
      <c r="N1511" s="7" t="str">
        <f>[1]!b_info_latestissurercreditrating2(A1511,日期设置!$B$2,"102","1")</f>
        <v>AA</v>
      </c>
      <c r="O1511" s="43">
        <v>6.5</v>
      </c>
      <c r="P1511" s="9" t="str">
        <f>[1]!b_info_repurchasedate(A1511)</f>
        <v>2024-02-08</v>
      </c>
      <c r="Q1511" s="31" t="s">
        <v>23435</v>
      </c>
      <c r="R1511" s="2" t="str">
        <f>IF((--IF(P1511=0,Q1511,P1511))&gt;(--日期设置!$B$2),IF(P1511=0,Q1511,P1511),Q1511)</f>
        <v>2024-02-08</v>
      </c>
      <c r="S1511" s="2" t="s">
        <v>23085</v>
      </c>
      <c r="T1511" s="8">
        <f>[1]!b_anal_ptmyear($A1511,日期设置!$B$2)</f>
        <v>6.8849315068493153</v>
      </c>
      <c r="U1511" s="8">
        <f>[1]!b_anal_termifexercise($A1511,日期设置!B$2)</f>
        <v>2.8849315068493149</v>
      </c>
      <c r="V1511" s="10">
        <f>[1]!b_dq_dirtyprice(A1511,日期设置!$B$2)</f>
        <v>100.2479</v>
      </c>
      <c r="W1511" s="11">
        <f>IF(U1511=0,ROUNDUP((Q1511-日期设置!$B$2)/365,0),ROUNDUP((R1511-日期设置!$B$2)/365,0))</f>
        <v>3</v>
      </c>
      <c r="X1511" s="18">
        <f>_xlfn.IFNA(VLOOKUP(A1511,过往入选债券!A:D,4,0),2)</f>
        <v>2</v>
      </c>
      <c r="Y1511">
        <f>_xlfn.IFNA(VLOOKUP(C1511,[2]Sheet1!$A:$A,1,0),3)</f>
        <v>3</v>
      </c>
    </row>
    <row r="1512" spans="1:25" hidden="1" x14ac:dyDescent="0.2">
      <c r="A1512" s="21" t="s">
        <v>9149</v>
      </c>
      <c r="B1512" s="21" t="s">
        <v>9150</v>
      </c>
      <c r="C1512" s="37" t="s">
        <v>2063</v>
      </c>
      <c r="D1512" s="26" t="str">
        <f>[1]!b_calc_yield(A1512,日期设置!$B$2,F1512,1,R1512,1,O1512,L1512,S1512,)</f>
        <v>Fetching...</v>
      </c>
      <c r="E1512" s="26">
        <f t="shared" si="46"/>
        <v>10.340021487267359</v>
      </c>
      <c r="F1512" s="18">
        <f>[1]!b_dq_cleanprice($A1512,日期设置!B$2)</f>
        <v>100.4019</v>
      </c>
      <c r="G1512" s="18" t="str">
        <f t="shared" si="47"/>
        <v>1.58 + 0</v>
      </c>
      <c r="H1512" s="27">
        <f>[1]!b_dq_pctchange($A1512,日期设置!$B$2,1)/100</f>
        <v>0</v>
      </c>
      <c r="I1512" s="26">
        <f>[1]!b_pq_pctchange(A1512,日期设置!$B$4,日期设置!$B$2,1)</f>
        <v>0</v>
      </c>
      <c r="J1512" s="26">
        <f>[1]!b_pq_pctchange(A1512,日期设置!$C$4,日期设置!$B$2,1)</f>
        <v>0</v>
      </c>
      <c r="K1512" s="52">
        <f>[1]!b_dq_amount($A1512,日期设置!B$2,2,10000)</f>
        <v>0</v>
      </c>
      <c r="L1512" s="26">
        <f>[1]!b_info_latestpar(A1512,日期设置!$B$2)</f>
        <v>100</v>
      </c>
      <c r="M1512" s="6">
        <f>[1]!b_info_outstandingbalance($A1512,日期设置!B$2)</f>
        <v>2</v>
      </c>
      <c r="N1512" s="7" t="str">
        <f>[1]!b_info_latestissurercreditrating2(A1512,日期设置!$B$2,"102","1")</f>
        <v>AA</v>
      </c>
      <c r="O1512" s="8">
        <v>7</v>
      </c>
      <c r="P1512" s="9">
        <f>[1]!b_info_repurchasedate(A1512)</f>
        <v>0</v>
      </c>
      <c r="Q1512" s="8" t="s">
        <v>16875</v>
      </c>
      <c r="R1512" s="2" t="str">
        <f>IF((--IF(P1512=0,Q1512,P1512))&gt;(--日期设置!$B$2),IF(P1512=0,Q1512,P1512),Q1512)</f>
        <v>2022-10-21</v>
      </c>
      <c r="S1512" s="2" t="s">
        <v>18230</v>
      </c>
      <c r="T1512" s="8">
        <f>[1]!b_anal_ptmyear($A1512,日期设置!$B$2)</f>
        <v>1.5835616438356164</v>
      </c>
      <c r="U1512" s="8">
        <f>[1]!b_anal_termifexercise($A1512,日期设置!B$2)</f>
        <v>0</v>
      </c>
      <c r="V1512" s="10">
        <f>[1]!b_dq_dirtyprice(A1512,日期设置!$B$2)</f>
        <v>103.31699999999999</v>
      </c>
      <c r="W1512" s="11">
        <f>IF(U1512=0,ROUNDUP((Q1512-日期设置!$B$2)/365,0),ROUNDUP((R1512-日期设置!$B$2)/365,0))</f>
        <v>2</v>
      </c>
      <c r="X1512" s="18">
        <f>_xlfn.IFNA(VLOOKUP(A1512,过往入选债券!A:D,4,0),2)</f>
        <v>2</v>
      </c>
      <c r="Y1512">
        <f>_xlfn.IFNA(VLOOKUP(C1512,[2]Sheet1!$A:$A,1,0),3)</f>
        <v>3</v>
      </c>
    </row>
    <row r="1513" spans="1:25" hidden="1" x14ac:dyDescent="0.2">
      <c r="A1513" s="28" t="s">
        <v>22490</v>
      </c>
      <c r="B1513" s="28" t="s">
        <v>22491</v>
      </c>
      <c r="C1513" s="39" t="s">
        <v>3178</v>
      </c>
      <c r="D1513" s="26">
        <f>[1]!b_calc_yield(A1513,日期设置!$B$2,F1513,1,R1513,1,O1513,L1513,S1513,)</f>
        <v>6.6848844542023862</v>
      </c>
      <c r="E1513" s="26">
        <f t="shared" si="46"/>
        <v>19.094367163669968</v>
      </c>
      <c r="F1513" s="18">
        <f>[1]!b_dq_cleanprice($A1513,日期设置!B$2)</f>
        <v>100</v>
      </c>
      <c r="G1513" s="18" t="str">
        <f t="shared" si="47"/>
        <v>4.87 + 2.87</v>
      </c>
      <c r="H1513" s="27">
        <f>[1]!b_dq_pctchange($A1513,日期设置!$B$2,1)/100</f>
        <v>0</v>
      </c>
      <c r="I1513" s="26">
        <f>[1]!b_pq_pctchange(A1513,日期设置!$B$4,日期设置!$B$2,1)</f>
        <v>0</v>
      </c>
      <c r="J1513" s="26">
        <f>[1]!b_pq_pctchange(A1513,日期设置!$C$4,日期设置!$B$2,1)</f>
        <v>0</v>
      </c>
      <c r="K1513" s="52">
        <f>[1]!b_dq_amount($A1513,日期设置!B$2,2,10000)</f>
        <v>0</v>
      </c>
      <c r="L1513" s="26">
        <f>[1]!b_info_latestpar(A1513,日期设置!$B$2)</f>
        <v>100</v>
      </c>
      <c r="M1513" s="6">
        <f>[1]!b_info_outstandingbalance($A1513,日期设置!B$2)</f>
        <v>6.6</v>
      </c>
      <c r="N1513" s="7" t="str">
        <f>[1]!b_info_latestissurercreditrating2(A1513,日期设置!$B$2,"102","1")</f>
        <v>AA</v>
      </c>
      <c r="O1513" s="43">
        <v>6.7</v>
      </c>
      <c r="P1513" s="9" t="str">
        <f>[1]!b_info_repurchasedate(A1513)</f>
        <v>2024-02-04</v>
      </c>
      <c r="Q1513" s="31" t="s">
        <v>23425</v>
      </c>
      <c r="R1513" s="2" t="str">
        <f>IF((--IF(P1513=0,Q1513,P1513))&gt;(--日期设置!$B$2),IF(P1513=0,Q1513,P1513),Q1513)</f>
        <v>2024-02-04</v>
      </c>
      <c r="S1513" s="2" t="s">
        <v>23187</v>
      </c>
      <c r="T1513" s="8">
        <f>[1]!b_anal_ptmyear($A1513,日期设置!$B$2)</f>
        <v>4.8739726027397259</v>
      </c>
      <c r="U1513" s="8">
        <f>[1]!b_anal_termifexercise($A1513,日期设置!B$2)</f>
        <v>2.8739726027397259</v>
      </c>
      <c r="V1513" s="10">
        <f>[1]!b_dq_dirtyprice(A1513,日期设置!$B$2)</f>
        <v>100.84439999999999</v>
      </c>
      <c r="W1513" s="11">
        <f>IF(U1513=0,ROUNDUP((Q1513-日期设置!$B$2)/365,0),ROUNDUP((R1513-日期设置!$B$2)/365,0))</f>
        <v>3</v>
      </c>
      <c r="X1513" s="18">
        <f>_xlfn.IFNA(VLOOKUP(A1513,过往入选债券!A:D,4,0),2)</f>
        <v>2</v>
      </c>
      <c r="Y1513">
        <f>_xlfn.IFNA(VLOOKUP(C1513,[2]Sheet1!$A:$A,1,0),3)</f>
        <v>3</v>
      </c>
    </row>
    <row r="1514" spans="1:25" hidden="1" x14ac:dyDescent="0.2">
      <c r="A1514" s="21" t="s">
        <v>2037</v>
      </c>
      <c r="B1514" s="21" t="s">
        <v>2038</v>
      </c>
      <c r="C1514" s="37" t="s">
        <v>1149</v>
      </c>
      <c r="D1514" s="26" t="str">
        <f>[1]!b_calc_yield(A1514,日期设置!$B$2,F1514,1,R1514,1,O1514,L1514,S1514,)</f>
        <v>Fetching...</v>
      </c>
      <c r="E1514" s="26">
        <f t="shared" si="46"/>
        <v>2.8379228181917959</v>
      </c>
      <c r="F1514" s="18">
        <f>[1]!b_dq_cleanprice($A1514,日期设置!B$2)</f>
        <v>100</v>
      </c>
      <c r="G1514" s="18" t="str">
        <f t="shared" si="47"/>
        <v>0.42 + 0</v>
      </c>
      <c r="H1514" s="27">
        <f>[1]!b_dq_pctchange($A1514,日期设置!$B$2,1)/100</f>
        <v>0</v>
      </c>
      <c r="I1514" s="26">
        <f>[1]!b_pq_pctchange(A1514,日期设置!$B$4,日期设置!$B$2,1)</f>
        <v>0</v>
      </c>
      <c r="J1514" s="26">
        <f>[1]!b_pq_pctchange(A1514,日期设置!$C$4,日期设置!$B$2,1)</f>
        <v>0</v>
      </c>
      <c r="K1514" s="52">
        <f>[1]!b_dq_amount($A1514,日期设置!B$2,2,10000)</f>
        <v>0</v>
      </c>
      <c r="L1514" s="26">
        <f>[1]!b_info_latestpar(A1514,日期设置!$B$2)</f>
        <v>100</v>
      </c>
      <c r="M1514" s="6">
        <f>[1]!b_info_outstandingbalance($A1514,日期设置!B$2)</f>
        <v>3</v>
      </c>
      <c r="N1514" s="7">
        <f>[1]!b_info_latestissurercreditrating2(A1514,日期设置!$B$2,"102","1")</f>
        <v>0</v>
      </c>
      <c r="O1514" s="8">
        <v>6.95</v>
      </c>
      <c r="P1514" s="9">
        <f>[1]!b_info_repurchasedate(A1514)</f>
        <v>0</v>
      </c>
      <c r="Q1514" s="8" t="s">
        <v>16977</v>
      </c>
      <c r="R1514" s="2" t="str">
        <f>IF((--IF(P1514=0,Q1514,P1514))&gt;(--日期设置!$B$2),IF(P1514=0,Q1514,P1514),Q1514)</f>
        <v>2021-08-24</v>
      </c>
      <c r="S1514" s="2" t="s">
        <v>18456</v>
      </c>
      <c r="T1514" s="8">
        <f>[1]!b_anal_ptmyear($A1514,日期设置!$B$2)</f>
        <v>0.42465753424657532</v>
      </c>
      <c r="U1514" s="8">
        <f>[1]!b_anal_termifexercise($A1514,日期设置!B$2)</f>
        <v>0</v>
      </c>
      <c r="V1514" s="10">
        <f>[1]!b_dq_dirtyprice(A1514,日期设置!$B$2)</f>
        <v>103.9986</v>
      </c>
      <c r="W1514" s="11">
        <f>IF(U1514=0,ROUNDUP((Q1514-日期设置!$B$2)/365,0),ROUNDUP((R1514-日期设置!$B$2)/365,0))</f>
        <v>1</v>
      </c>
      <c r="X1514" s="18">
        <f>_xlfn.IFNA(VLOOKUP(A1514,过往入选债券!A:D,4,0),2)</f>
        <v>2</v>
      </c>
      <c r="Y1514">
        <f>_xlfn.IFNA(VLOOKUP(C1514,[2]Sheet1!$A:$A,1,0),3)</f>
        <v>3</v>
      </c>
    </row>
    <row r="1515" spans="1:25" hidden="1" x14ac:dyDescent="0.2">
      <c r="A1515" s="21" t="s">
        <v>2617</v>
      </c>
      <c r="B1515" s="21" t="s">
        <v>2618</v>
      </c>
      <c r="C1515" s="37" t="s">
        <v>1959</v>
      </c>
      <c r="D1515" s="26" t="str">
        <f>[1]!b_calc_yield(A1515,日期设置!$B$2,F1515,1,R1515,1,O1515,L1515,S1515,)</f>
        <v>Fetching...</v>
      </c>
      <c r="E1515" s="26">
        <f t="shared" si="46"/>
        <v>5.7848649283993137</v>
      </c>
      <c r="F1515" s="18">
        <f>[1]!b_dq_cleanprice($A1515,日期设置!B$2)</f>
        <v>101.02</v>
      </c>
      <c r="G1515" s="18" t="str">
        <f t="shared" si="47"/>
        <v>2.86 + 0.86</v>
      </c>
      <c r="H1515" s="27">
        <f>[1]!b_dq_pctchange($A1515,日期设置!$B$2,1)/100</f>
        <v>0</v>
      </c>
      <c r="I1515" s="26">
        <f>[1]!b_pq_pctchange(A1515,日期设置!$B$4,日期设置!$B$2,1)</f>
        <v>0</v>
      </c>
      <c r="J1515" s="26">
        <f>[1]!b_pq_pctchange(A1515,日期设置!$C$4,日期设置!$B$2,1)</f>
        <v>0</v>
      </c>
      <c r="K1515" s="52">
        <f>[1]!b_dq_amount($A1515,日期设置!B$2,2,10000)</f>
        <v>0</v>
      </c>
      <c r="L1515" s="26">
        <f>[1]!b_info_latestpar(A1515,日期设置!$B$2)</f>
        <v>100</v>
      </c>
      <c r="M1515" s="6">
        <f>[1]!b_info_outstandingbalance($A1515,日期设置!B$2)</f>
        <v>2.7</v>
      </c>
      <c r="N1515" s="7">
        <f>[1]!b_info_latestissurercreditrating2(A1515,日期设置!$B$2,"102","1")</f>
        <v>0</v>
      </c>
      <c r="O1515" s="8">
        <v>8</v>
      </c>
      <c r="P1515" s="9" t="str">
        <f>[1]!b_info_repurchasedate(A1515)</f>
        <v>2022-02-01</v>
      </c>
      <c r="Q1515" s="8" t="s">
        <v>17162</v>
      </c>
      <c r="R1515" s="2" t="str">
        <f>IF((--IF(P1515=0,Q1515,P1515))&gt;(--日期设置!$B$2),IF(P1515=0,Q1515,P1515),Q1515)</f>
        <v>2022-02-01</v>
      </c>
      <c r="S1515" s="2" t="s">
        <v>18732</v>
      </c>
      <c r="T1515" s="8">
        <f>[1]!b_anal_ptmyear($A1515,日期设置!$B$2)</f>
        <v>2.8657534246575342</v>
      </c>
      <c r="U1515" s="8">
        <f>[1]!b_anal_termifexercise($A1515,日期设置!B$2)</f>
        <v>0.86575342465753424</v>
      </c>
      <c r="V1515" s="10">
        <f>[1]!b_dq_dirtyprice(A1515,日期设置!$B$2)</f>
        <v>102.09399999999999</v>
      </c>
      <c r="W1515" s="11">
        <f>IF(U1515=0,ROUNDUP((Q1515-日期设置!$B$2)/365,0),ROUNDUP((R1515-日期设置!$B$2)/365,0))</f>
        <v>1</v>
      </c>
      <c r="X1515" s="18">
        <f>_xlfn.IFNA(VLOOKUP(A1515,过往入选债券!A:D,4,0),2)</f>
        <v>2</v>
      </c>
      <c r="Y1515">
        <f>_xlfn.IFNA(VLOOKUP(C1515,[2]Sheet1!$A:$A,1,0),3)</f>
        <v>3</v>
      </c>
    </row>
    <row r="1516" spans="1:25" hidden="1" x14ac:dyDescent="0.2">
      <c r="A1516" s="21" t="s">
        <v>1726</v>
      </c>
      <c r="B1516" s="21" t="s">
        <v>1727</v>
      </c>
      <c r="C1516" s="37" t="s">
        <v>1414</v>
      </c>
      <c r="D1516" s="26" t="str">
        <f>[1]!b_calc_yield(A1516,日期设置!$B$2,F1516,1,R1516,1,O1516,L1516,S1516,)</f>
        <v>Fetching...</v>
      </c>
      <c r="E1516" s="26">
        <f t="shared" si="46"/>
        <v>0.1280141339581764</v>
      </c>
      <c r="F1516" s="18">
        <f>[1]!b_dq_cleanprice($A1516,日期设置!B$2)</f>
        <v>99.997399999999999</v>
      </c>
      <c r="G1516" s="18" t="str">
        <f t="shared" si="47"/>
        <v>3.01 + 0.01</v>
      </c>
      <c r="H1516" s="27">
        <f>[1]!b_dq_pctchange($A1516,日期设置!$B$2,1)/100</f>
        <v>0</v>
      </c>
      <c r="I1516" s="26">
        <f>[1]!b_pq_pctchange(A1516,日期设置!$B$4,日期设置!$B$2,1)</f>
        <v>0</v>
      </c>
      <c r="J1516" s="26">
        <f>[1]!b_pq_pctchange(A1516,日期设置!$C$4,日期设置!$B$2,1)</f>
        <v>0</v>
      </c>
      <c r="K1516" s="52">
        <f>[1]!b_dq_amount($A1516,日期设置!B$2,2,10000)</f>
        <v>0</v>
      </c>
      <c r="L1516" s="26">
        <f>[1]!b_info_latestpar(A1516,日期设置!$B$2)</f>
        <v>100</v>
      </c>
      <c r="M1516" s="6">
        <f>[1]!b_info_outstandingbalance($A1516,日期设置!B$2)</f>
        <v>4</v>
      </c>
      <c r="N1516" s="7">
        <f>[1]!b_info_latestissurercreditrating2(A1516,日期设置!$B$2,"102","1")</f>
        <v>0</v>
      </c>
      <c r="O1516" s="8">
        <v>7</v>
      </c>
      <c r="P1516" s="9" t="str">
        <f>[1]!b_info_repurchasedate(A1516)</f>
        <v>2021-03-29</v>
      </c>
      <c r="Q1516" s="8" t="s">
        <v>16981</v>
      </c>
      <c r="R1516" s="2" t="str">
        <f>IF((--IF(P1516=0,Q1516,P1516))&gt;(--日期设置!$B$2),IF(P1516=0,Q1516,P1516),Q1516)</f>
        <v>2021-03-29</v>
      </c>
      <c r="S1516" s="2" t="s">
        <v>18090</v>
      </c>
      <c r="T1516" s="8">
        <f>[1]!b_anal_ptmyear($A1516,日期设置!$B$2)</f>
        <v>3.0191780821917806</v>
      </c>
      <c r="U1516" s="8">
        <f>[1]!b_anal_termifexercise($A1516,日期设置!B$2)</f>
        <v>1.9178082191780823E-2</v>
      </c>
      <c r="V1516" s="10">
        <f>[1]!b_dq_dirtyprice(A1516,日期设置!$B$2)</f>
        <v>106.86320000000001</v>
      </c>
      <c r="W1516" s="11">
        <f>IF(U1516=0,ROUNDUP((Q1516-日期设置!$B$2)/365,0),ROUNDUP((R1516-日期设置!$B$2)/365,0))</f>
        <v>1</v>
      </c>
      <c r="X1516" s="18">
        <f>_xlfn.IFNA(VLOOKUP(A1516,过往入选债券!A:D,4,0),2)</f>
        <v>2</v>
      </c>
      <c r="Y1516">
        <f>_xlfn.IFNA(VLOOKUP(C1516,[2]Sheet1!$A:$A,1,0),3)</f>
        <v>3</v>
      </c>
    </row>
    <row r="1517" spans="1:25" hidden="1" x14ac:dyDescent="0.2">
      <c r="A1517" s="28" t="s">
        <v>20112</v>
      </c>
      <c r="B1517" s="28" t="s">
        <v>20113</v>
      </c>
      <c r="C1517" s="39" t="s">
        <v>4585</v>
      </c>
      <c r="D1517" s="26" t="str">
        <f>[1]!b_calc_yield(A1517,日期设置!$B$2,F1517,1,R1517,1,O1517,L1517,S1517,)</f>
        <v>Fetching...</v>
      </c>
      <c r="E1517" s="26">
        <f t="shared" si="46"/>
        <v>16.171003717472111</v>
      </c>
      <c r="F1517" s="18">
        <f>[1]!b_dq_cleanprice($A1517,日期设置!B$2)</f>
        <v>99.553299999999993</v>
      </c>
      <c r="G1517" s="18" t="str">
        <f t="shared" si="47"/>
        <v>2.49 + 0</v>
      </c>
      <c r="H1517" s="27">
        <f>[1]!b_dq_pctchange($A1517,日期设置!$B$2,1)/100</f>
        <v>0</v>
      </c>
      <c r="I1517" s="26">
        <f>[1]!b_pq_pctchange(A1517,日期设置!$B$4,日期设置!$B$2,1)</f>
        <v>0</v>
      </c>
      <c r="J1517" s="26">
        <f>[1]!b_pq_pctchange(A1517,日期设置!$C$4,日期设置!$B$2,1)</f>
        <v>0</v>
      </c>
      <c r="K1517" s="52">
        <f>[1]!b_dq_amount($A1517,日期设置!B$2,2,10000)</f>
        <v>0</v>
      </c>
      <c r="L1517" s="26">
        <f>[1]!b_info_latestpar(A1517,日期设置!$B$2)</f>
        <v>100</v>
      </c>
      <c r="M1517" s="6">
        <f>[1]!b_info_outstandingbalance($A1517,日期设置!B$2)</f>
        <v>5</v>
      </c>
      <c r="N1517" s="7">
        <f>[1]!b_info_latestissurercreditrating2(A1517,日期设置!$B$2,"102","1")</f>
        <v>0</v>
      </c>
      <c r="O1517" s="8">
        <v>6.5</v>
      </c>
      <c r="P1517" s="9">
        <f>[1]!b_info_repurchasedate(A1517)</f>
        <v>0</v>
      </c>
      <c r="Q1517" s="8" t="s">
        <v>20834</v>
      </c>
      <c r="R1517" s="2" t="str">
        <f>IF((--IF(P1517=0,Q1517,P1517))&gt;(--日期设置!$B$2),IF(P1517=0,Q1517,P1517),Q1517)</f>
        <v>2023-09-17</v>
      </c>
      <c r="S1517" s="31" t="s">
        <v>17416</v>
      </c>
      <c r="T1517" s="8">
        <f>[1]!b_anal_ptmyear($A1517,日期设置!$B$2)</f>
        <v>2.4904109589041097</v>
      </c>
      <c r="U1517" s="8">
        <f>[1]!b_anal_termifexercise($A1517,日期设置!B$2)</f>
        <v>0</v>
      </c>
      <c r="V1517" s="10">
        <f>[1]!b_dq_dirtyprice(A1517,日期设置!$B$2)</f>
        <v>102.8656</v>
      </c>
      <c r="W1517" s="11">
        <f>IF(U1517=0,ROUNDUP((Q1517-日期设置!$B$2)/365,0),ROUNDUP((R1517-日期设置!$B$2)/365,0))</f>
        <v>3</v>
      </c>
      <c r="X1517" s="18">
        <f>_xlfn.IFNA(VLOOKUP(A1517,过往入选债券!A:D,4,0),2)</f>
        <v>2</v>
      </c>
      <c r="Y1517">
        <f>_xlfn.IFNA(VLOOKUP(C1517,[2]Sheet1!$A:$A,1,0),3)</f>
        <v>3</v>
      </c>
    </row>
    <row r="1518" spans="1:25" hidden="1" x14ac:dyDescent="0.2">
      <c r="A1518" s="28" t="s">
        <v>22938</v>
      </c>
      <c r="B1518" s="28" t="s">
        <v>22939</v>
      </c>
      <c r="C1518" s="39" t="s">
        <v>5455</v>
      </c>
      <c r="D1518" s="26">
        <f>[1]!b_calc_yield(A1518,日期设置!$B$2,F1518,1,R1518,1,O1518,L1518,S1518,)</f>
        <v>6.6765108707908798</v>
      </c>
      <c r="E1518" s="26">
        <f t="shared" si="46"/>
        <v>19.634846763580782</v>
      </c>
      <c r="F1518" s="18">
        <f>[1]!b_dq_cleanprice($A1518,日期设置!B$2)</f>
        <v>100.75749999999999</v>
      </c>
      <c r="G1518" s="18" t="str">
        <f t="shared" si="47"/>
        <v>4.94 + 2.94</v>
      </c>
      <c r="H1518" s="27">
        <f>[1]!b_dq_pctchange($A1518,日期设置!$B$2,1)/100</f>
        <v>0</v>
      </c>
      <c r="I1518" s="26">
        <f>[1]!b_pq_pctchange(A1518,日期设置!$B$4,日期设置!$B$2,1)</f>
        <v>0</v>
      </c>
      <c r="J1518" s="26">
        <f>[1]!b_pq_pctchange(A1518,日期设置!$C$4,日期设置!$B$2,1)</f>
        <v>0</v>
      </c>
      <c r="K1518" s="52">
        <f>[1]!b_dq_amount($A1518,日期设置!B$2,2,10000)</f>
        <v>0</v>
      </c>
      <c r="L1518" s="26">
        <f>[1]!b_info_latestpar(A1518,日期设置!$B$2)</f>
        <v>100</v>
      </c>
      <c r="M1518" s="6">
        <f>[1]!b_info_outstandingbalance($A1518,日期设置!B$2)</f>
        <v>10</v>
      </c>
      <c r="N1518" s="7" t="str">
        <f>[1]!b_info_latestissurercreditrating2(A1518,日期设置!$B$2,"102","1")</f>
        <v>AA</v>
      </c>
      <c r="O1518" s="43">
        <v>7</v>
      </c>
      <c r="P1518" s="9" t="str">
        <f>[1]!b_info_repurchasedate(A1518)</f>
        <v>2024-03-02</v>
      </c>
      <c r="Q1518" s="31" t="s">
        <v>23454</v>
      </c>
      <c r="R1518" s="2" t="str">
        <f>IF((--IF(P1518=0,Q1518,P1518))&gt;(--日期设置!$B$2),IF(P1518=0,Q1518,P1518),Q1518)</f>
        <v>2024-03-02</v>
      </c>
      <c r="S1518" s="2" t="s">
        <v>23410</v>
      </c>
      <c r="T1518" s="8">
        <f>[1]!b_anal_ptmyear($A1518,日期设置!$B$2)</f>
        <v>4.9452054794520546</v>
      </c>
      <c r="U1518" s="8">
        <f>[1]!b_anal_termifexercise($A1518,日期设置!B$2)</f>
        <v>2.9479452054794519</v>
      </c>
      <c r="V1518" s="10">
        <f>[1]!b_dq_dirtyprice(A1518,日期设置!$B$2)</f>
        <v>101.14109999999999</v>
      </c>
      <c r="W1518" s="11">
        <f>IF(U1518=0,ROUNDUP((Q1518-日期设置!$B$2)/365,0),ROUNDUP((R1518-日期设置!$B$2)/365,0))</f>
        <v>3</v>
      </c>
      <c r="X1518" s="18">
        <f>_xlfn.IFNA(VLOOKUP(A1518,过往入选债券!A:D,4,0),2)</f>
        <v>2</v>
      </c>
      <c r="Y1518">
        <f>_xlfn.IFNA(VLOOKUP(C1518,[2]Sheet1!$A:$A,1,0),3)</f>
        <v>3</v>
      </c>
    </row>
    <row r="1519" spans="1:25" hidden="1" x14ac:dyDescent="0.2">
      <c r="A1519" s="21" t="s">
        <v>15244</v>
      </c>
      <c r="B1519" s="21" t="s">
        <v>15245</v>
      </c>
      <c r="C1519" s="37" t="s">
        <v>15178</v>
      </c>
      <c r="D1519" s="26" t="str">
        <f>[1]!b_calc_yield(A1519,日期设置!$B$2,F1519,1,R1519,1,O1519,L1519,S1519,)</f>
        <v>Fetching...</v>
      </c>
      <c r="E1519" s="26">
        <f t="shared" si="46"/>
        <v>31.530727392135738</v>
      </c>
      <c r="F1519" s="18">
        <f>[1]!b_dq_cleanprice($A1519,日期设置!B$2)</f>
        <v>103.43899999999999</v>
      </c>
      <c r="G1519" s="18" t="str">
        <f t="shared" si="47"/>
        <v>5.09 + 0</v>
      </c>
      <c r="H1519" s="27">
        <f>[1]!b_dq_pctchange($A1519,日期设置!$B$2,1)/100</f>
        <v>0</v>
      </c>
      <c r="I1519" s="26">
        <f>[1]!b_pq_pctchange(A1519,日期设置!$B$4,日期设置!$B$2,1)</f>
        <v>0</v>
      </c>
      <c r="J1519" s="26">
        <f>[1]!b_pq_pctchange(A1519,日期设置!$C$4,日期设置!$B$2,1)</f>
        <v>0</v>
      </c>
      <c r="K1519" s="52">
        <f>[1]!b_dq_amount($A1519,日期设置!B$2,2,10000)</f>
        <v>0</v>
      </c>
      <c r="L1519" s="26">
        <f>[1]!b_info_latestpar(A1519,日期设置!$B$2)</f>
        <v>100</v>
      </c>
      <c r="M1519" s="6">
        <f>[1]!b_info_outstandingbalance($A1519,日期设置!B$2)</f>
        <v>4.5999999999999996</v>
      </c>
      <c r="N1519" s="7" t="str">
        <f>[1]!b_info_latestissurercreditrating2(A1519,日期设置!$B$2,"102","1")</f>
        <v>AA</v>
      </c>
      <c r="O1519" s="8">
        <v>7.5</v>
      </c>
      <c r="P1519" s="9">
        <f>[1]!b_info_repurchasedate(A1519)</f>
        <v>0</v>
      </c>
      <c r="Q1519" s="8" t="s">
        <v>17476</v>
      </c>
      <c r="R1519" s="2" t="str">
        <f>IF((--IF(P1519=0,Q1519,P1519))&gt;(--日期设置!$B$2),IF(P1519=0,Q1519,P1519),Q1519)</f>
        <v>2026-04-25</v>
      </c>
      <c r="S1519" s="2" t="s">
        <v>18104</v>
      </c>
      <c r="T1519" s="8">
        <f>[1]!b_anal_ptmyear($A1519,日期设置!$B$2)</f>
        <v>5.0931506849315067</v>
      </c>
      <c r="U1519" s="8">
        <f>[1]!b_anal_termifexercise($A1519,日期设置!B$2)</f>
        <v>0</v>
      </c>
      <c r="V1519" s="10">
        <f>[1]!b_dq_dirtyprice(A1519,日期设置!$B$2)</f>
        <v>110.24039999999999</v>
      </c>
      <c r="W1519" s="11">
        <f>IF(U1519=0,ROUNDUP((Q1519-日期设置!$B$2)/365,0),ROUNDUP((R1519-日期设置!$B$2)/365,0))</f>
        <v>6</v>
      </c>
      <c r="X1519" s="18">
        <f>_xlfn.IFNA(VLOOKUP(A1519,过往入选债券!A:D,4,0),2)</f>
        <v>2</v>
      </c>
      <c r="Y1519">
        <f>_xlfn.IFNA(VLOOKUP(C1519,[2]Sheet1!$A:$A,1,0),3)</f>
        <v>3</v>
      </c>
    </row>
    <row r="1520" spans="1:25" hidden="1" x14ac:dyDescent="0.2">
      <c r="A1520" s="21" t="s">
        <v>15271</v>
      </c>
      <c r="B1520" s="21" t="s">
        <v>15272</v>
      </c>
      <c r="C1520" s="37" t="s">
        <v>14566</v>
      </c>
      <c r="D1520" s="26" t="str">
        <f>[1]!b_calc_yield(A1520,日期设置!$B$2,F1520,1,R1520,1,O1520,L1520,S1520,)</f>
        <v>Fetching...</v>
      </c>
      <c r="E1520" s="26">
        <f t="shared" si="46"/>
        <v>31.885931671942092</v>
      </c>
      <c r="F1520" s="18">
        <f>[1]!b_dq_cleanprice($A1520,日期设置!B$2)</f>
        <v>101.34</v>
      </c>
      <c r="G1520" s="18" t="str">
        <f t="shared" si="47"/>
        <v>5.09 + 0</v>
      </c>
      <c r="H1520" s="27">
        <f>[1]!b_dq_pctchange($A1520,日期设置!$B$2,1)/100</f>
        <v>0</v>
      </c>
      <c r="I1520" s="26">
        <f>[1]!b_pq_pctchange(A1520,日期设置!$B$4,日期设置!$B$2,1)</f>
        <v>0</v>
      </c>
      <c r="J1520" s="26">
        <f>[1]!b_pq_pctchange(A1520,日期设置!$C$4,日期设置!$B$2,1)</f>
        <v>0</v>
      </c>
      <c r="K1520" s="52">
        <f>[1]!b_dq_amount($A1520,日期设置!B$2,2,10000)</f>
        <v>0</v>
      </c>
      <c r="L1520" s="26">
        <f>[1]!b_info_latestpar(A1520,日期设置!$B$2)</f>
        <v>100</v>
      </c>
      <c r="M1520" s="6">
        <f>[1]!b_info_outstandingbalance($A1520,日期设置!B$2)</f>
        <v>3</v>
      </c>
      <c r="N1520" s="7" t="str">
        <f>[1]!b_info_latestissurercreditrating2(A1520,日期设置!$B$2,"102","1")</f>
        <v>AA</v>
      </c>
      <c r="O1520" s="8">
        <v>7</v>
      </c>
      <c r="P1520" s="9">
        <f>[1]!b_info_repurchasedate(A1520)</f>
        <v>0</v>
      </c>
      <c r="Q1520" s="8" t="s">
        <v>16028</v>
      </c>
      <c r="R1520" s="2" t="str">
        <f>IF((--IF(P1520=0,Q1520,P1520))&gt;(--日期设置!$B$2),IF(P1520=0,Q1520,P1520),Q1520)</f>
        <v>2026-04-26</v>
      </c>
      <c r="S1520" s="2" t="s">
        <v>17815</v>
      </c>
      <c r="T1520" s="8">
        <f>[1]!b_anal_ptmyear($A1520,日期设置!$B$2)</f>
        <v>5.095890410958904</v>
      </c>
      <c r="U1520" s="8">
        <f>[1]!b_anal_termifexercise($A1520,日期设置!B$2)</f>
        <v>0</v>
      </c>
      <c r="V1520" s="10">
        <f>[1]!b_dq_dirtyprice(A1520,日期设置!$B$2)</f>
        <v>107.6688</v>
      </c>
      <c r="W1520" s="11">
        <f>IF(U1520=0,ROUNDUP((Q1520-日期设置!$B$2)/365,0),ROUNDUP((R1520-日期设置!$B$2)/365,0))</f>
        <v>6</v>
      </c>
      <c r="X1520" s="18">
        <f>_xlfn.IFNA(VLOOKUP(A1520,过往入选债券!A:D,4,0),2)</f>
        <v>2</v>
      </c>
      <c r="Y1520">
        <f>_xlfn.IFNA(VLOOKUP(C1520,[2]Sheet1!$A:$A,1,0),3)</f>
        <v>3</v>
      </c>
    </row>
    <row r="1521" spans="1:25" hidden="1" x14ac:dyDescent="0.2">
      <c r="A1521" s="21" t="s">
        <v>1732</v>
      </c>
      <c r="B1521" s="21" t="s">
        <v>1733</v>
      </c>
      <c r="C1521" s="37" t="s">
        <v>404</v>
      </c>
      <c r="D1521" s="26" t="str">
        <f>[1]!b_calc_yield(A1521,日期设置!$B$2,F1521,1,R1521,1,O1521,L1521,S1521,)</f>
        <v>Fetching...</v>
      </c>
      <c r="E1521" s="26">
        <f t="shared" si="46"/>
        <v>3.4200197552554101</v>
      </c>
      <c r="F1521" s="18">
        <f>[1]!b_dq_cleanprice($A1521,日期设置!B$2)</f>
        <v>100</v>
      </c>
      <c r="G1521" s="18" t="str">
        <f t="shared" si="47"/>
        <v>0.51 + 0</v>
      </c>
      <c r="H1521" s="27">
        <f>[1]!b_dq_pctchange($A1521,日期设置!$B$2,1)/100</f>
        <v>0</v>
      </c>
      <c r="I1521" s="26">
        <f>[1]!b_pq_pctchange(A1521,日期设置!$B$4,日期设置!$B$2,1)</f>
        <v>0</v>
      </c>
      <c r="J1521" s="26">
        <f>[1]!b_pq_pctchange(A1521,日期设置!$C$4,日期设置!$B$2,1)</f>
        <v>0</v>
      </c>
      <c r="K1521" s="52">
        <f>[1]!b_dq_amount($A1521,日期设置!B$2,2,10000)</f>
        <v>0</v>
      </c>
      <c r="L1521" s="26">
        <f>[1]!b_info_latestpar(A1521,日期设置!$B$2)</f>
        <v>100</v>
      </c>
      <c r="M1521" s="6">
        <f>[1]!b_info_outstandingbalance($A1521,日期设置!B$2)</f>
        <v>7</v>
      </c>
      <c r="N1521" s="7">
        <f>[1]!b_info_latestissurercreditrating2(A1521,日期设置!$B$2,"102","1")</f>
        <v>0</v>
      </c>
      <c r="O1521" s="8">
        <v>6.9</v>
      </c>
      <c r="P1521" s="9">
        <f>[1]!b_info_repurchasedate(A1521)</f>
        <v>0</v>
      </c>
      <c r="Q1521" s="8" t="s">
        <v>16439</v>
      </c>
      <c r="R1521" s="2" t="str">
        <f>IF((--IF(P1521=0,Q1521,P1521))&gt;(--日期设置!$B$2),IF(P1521=0,Q1521,P1521),Q1521)</f>
        <v>2021-09-25</v>
      </c>
      <c r="S1521" s="2" t="s">
        <v>17811</v>
      </c>
      <c r="T1521" s="8">
        <f>[1]!b_anal_ptmyear($A1521,日期设置!$B$2)</f>
        <v>0.51232876712328768</v>
      </c>
      <c r="U1521" s="8">
        <f>[1]!b_anal_termifexercise($A1521,日期设置!B$2)</f>
        <v>0</v>
      </c>
      <c r="V1521" s="10">
        <f>[1]!b_dq_dirtyprice(A1521,日期设置!$B$2)</f>
        <v>103.36490000000001</v>
      </c>
      <c r="W1521" s="11">
        <f>IF(U1521=0,ROUNDUP((Q1521-日期设置!$B$2)/365,0),ROUNDUP((R1521-日期设置!$B$2)/365,0))</f>
        <v>1</v>
      </c>
      <c r="X1521" s="18">
        <f>_xlfn.IFNA(VLOOKUP(A1521,过往入选债券!A:D,4,0),2)</f>
        <v>2</v>
      </c>
      <c r="Y1521">
        <f>_xlfn.IFNA(VLOOKUP(C1521,[2]Sheet1!$A:$A,1,0),3)</f>
        <v>3</v>
      </c>
    </row>
    <row r="1522" spans="1:25" hidden="1" x14ac:dyDescent="0.2">
      <c r="A1522" s="21" t="s">
        <v>13547</v>
      </c>
      <c r="B1522" s="21" t="s">
        <v>13548</v>
      </c>
      <c r="C1522" s="37" t="s">
        <v>13237</v>
      </c>
      <c r="D1522" s="26" t="str">
        <f>[1]!b_calc_yield(A1522,日期设置!$B$2,F1522,1,R1522,1,O1522,L1522,S1522,)</f>
        <v>Fetching...</v>
      </c>
      <c r="E1522" s="26">
        <f t="shared" si="46"/>
        <v>29.805412167410129</v>
      </c>
      <c r="F1522" s="18">
        <f>[1]!b_dq_cleanprice($A1522,日期设置!B$2)</f>
        <v>57.164499999999997</v>
      </c>
      <c r="G1522" s="18" t="str">
        <f t="shared" si="47"/>
        <v>2.66 + 0</v>
      </c>
      <c r="H1522" s="27">
        <f>[1]!b_dq_pctchange($A1522,日期设置!$B$2,1)/100</f>
        <v>0</v>
      </c>
      <c r="I1522" s="26">
        <f>[1]!b_pq_pctchange(A1522,日期设置!$B$4,日期设置!$B$2,1)</f>
        <v>0</v>
      </c>
      <c r="J1522" s="26">
        <f>[1]!b_pq_pctchange(A1522,日期设置!$C$4,日期设置!$B$2,1)</f>
        <v>0</v>
      </c>
      <c r="K1522" s="52">
        <f>[1]!b_dq_amount($A1522,日期设置!B$2,2,10000)</f>
        <v>0</v>
      </c>
      <c r="L1522" s="26">
        <f>[1]!b_info_latestpar(A1522,日期设置!$B$2)</f>
        <v>60</v>
      </c>
      <c r="M1522" s="6">
        <f>[1]!b_info_outstandingbalance($A1522,日期设置!B$2)</f>
        <v>4.2</v>
      </c>
      <c r="N1522" s="7" t="str">
        <f>[1]!b_info_latestissurercreditrating2(A1522,日期设置!$B$2,"102","1")</f>
        <v>AA-</v>
      </c>
      <c r="O1522" s="8">
        <v>5.18</v>
      </c>
      <c r="P1522" s="9">
        <f>[1]!b_info_repurchasedate(A1522)</f>
        <v>0</v>
      </c>
      <c r="Q1522" s="8" t="s">
        <v>17047</v>
      </c>
      <c r="R1522" s="2" t="str">
        <f>IF((--IF(P1522=0,Q1522,P1522))&gt;(--日期设置!$B$2),IF(P1522=0,Q1522,P1522),Q1522)</f>
        <v>2023-11-21</v>
      </c>
      <c r="S1522" s="2" t="s">
        <v>18676</v>
      </c>
      <c r="T1522" s="8">
        <f>[1]!b_anal_ptmyear($A1522,日期设置!$B$2)</f>
        <v>2.6684931506849314</v>
      </c>
      <c r="U1522" s="8">
        <f>[1]!b_anal_termifexercise($A1522,日期设置!B$2)</f>
        <v>0</v>
      </c>
      <c r="V1522" s="10">
        <f>[1]!b_dq_dirtyprice(A1522,日期设置!$B$2)</f>
        <v>58.194800000000001</v>
      </c>
      <c r="W1522" s="11">
        <f>IF(U1522=0,ROUNDUP((Q1522-日期设置!$B$2)/365,0),ROUNDUP((R1522-日期设置!$B$2)/365,0))</f>
        <v>3</v>
      </c>
      <c r="X1522" s="18" t="str">
        <f>_xlfn.IFNA(VLOOKUP(A1522,过往入选债券!A:D,4,0),2)</f>
        <v>否</v>
      </c>
      <c r="Y1522">
        <f>_xlfn.IFNA(VLOOKUP(C1522,[2]Sheet1!$A:$A,1,0),3)</f>
        <v>3</v>
      </c>
    </row>
    <row r="1523" spans="1:25" hidden="1" x14ac:dyDescent="0.2">
      <c r="A1523" s="21" t="s">
        <v>6913</v>
      </c>
      <c r="B1523" s="21" t="s">
        <v>6914</v>
      </c>
      <c r="C1523" s="37" t="s">
        <v>187</v>
      </c>
      <c r="D1523" s="26" t="str">
        <f>[1]!b_calc_yield(A1523,日期设置!$B$2,F1523,1,R1523,1,O1523,L1523,S1523,)</f>
        <v>Fetching...</v>
      </c>
      <c r="E1523" s="26">
        <f t="shared" si="46"/>
        <v>1.3893062272843038</v>
      </c>
      <c r="F1523" s="18">
        <f>[1]!b_dq_cleanprice($A1523,日期设置!B$2)</f>
        <v>99.787099999999995</v>
      </c>
      <c r="G1523" s="18" t="str">
        <f t="shared" si="47"/>
        <v>0.20 + 0</v>
      </c>
      <c r="H1523" s="27">
        <f>[1]!b_dq_pctchange($A1523,日期设置!$B$2,1)/100</f>
        <v>0</v>
      </c>
      <c r="I1523" s="26">
        <f>[1]!b_pq_pctchange(A1523,日期设置!$B$4,日期设置!$B$2,1)</f>
        <v>0</v>
      </c>
      <c r="J1523" s="26">
        <f>[1]!b_pq_pctchange(A1523,日期设置!$C$4,日期设置!$B$2,1)</f>
        <v>0.23595661371621734</v>
      </c>
      <c r="K1523" s="52">
        <f>[1]!b_dq_amount($A1523,日期设置!B$2,2,10000)</f>
        <v>0</v>
      </c>
      <c r="L1523" s="26">
        <f>[1]!b_info_latestpar(A1523,日期设置!$B$2)</f>
        <v>100</v>
      </c>
      <c r="M1523" s="6">
        <f>[1]!b_info_outstandingbalance($A1523,日期设置!B$2)</f>
        <v>5</v>
      </c>
      <c r="N1523" s="7" t="str">
        <f>[1]!b_info_latestissurercreditrating2(A1523,日期设置!$B$2,"102","1")</f>
        <v>AA+</v>
      </c>
      <c r="O1523" s="8">
        <v>5.95</v>
      </c>
      <c r="P1523" s="9">
        <f>[1]!b_info_repurchasedate(A1523)</f>
        <v>0</v>
      </c>
      <c r="Q1523" s="8" t="s">
        <v>16909</v>
      </c>
      <c r="R1523" s="2" t="str">
        <f>IF((--IF(P1523=0,Q1523,P1523))&gt;(--日期设置!$B$2),IF(P1523=0,Q1523,P1523),Q1523)</f>
        <v>2021-06-06</v>
      </c>
      <c r="S1523" s="2" t="s">
        <v>18861</v>
      </c>
      <c r="T1523" s="8">
        <f>[1]!b_anal_ptmyear($A1523,日期设置!$B$2)</f>
        <v>0.20821917808219179</v>
      </c>
      <c r="U1523" s="8">
        <f>[1]!b_anal_termifexercise($A1523,日期设置!B$2)</f>
        <v>0</v>
      </c>
      <c r="V1523" s="10">
        <f>[1]!b_dq_dirtyprice(A1523,日期设置!$B$2)</f>
        <v>104.4982</v>
      </c>
      <c r="W1523" s="11">
        <f>IF(U1523=0,ROUNDUP((Q1523-日期设置!$B$2)/365,0),ROUNDUP((R1523-日期设置!$B$2)/365,0))</f>
        <v>1</v>
      </c>
      <c r="X1523" s="18">
        <f>_xlfn.IFNA(VLOOKUP(A1523,过往入选债券!A:D,4,0),2)</f>
        <v>2</v>
      </c>
      <c r="Y1523">
        <f>_xlfn.IFNA(VLOOKUP(C1523,[2]Sheet1!$A:$A,1,0),3)</f>
        <v>3</v>
      </c>
    </row>
    <row r="1524" spans="1:25" hidden="1" x14ac:dyDescent="0.2">
      <c r="A1524" s="21" t="s">
        <v>15172</v>
      </c>
      <c r="B1524" s="21" t="s">
        <v>15173</v>
      </c>
      <c r="C1524" s="37" t="s">
        <v>12104</v>
      </c>
      <c r="D1524" s="26" t="str">
        <f>[1]!b_calc_yield(A1524,日期设置!$B$2,F1524,1,R1524,1,O1524,L1524,S1524,)</f>
        <v>Fetching...</v>
      </c>
      <c r="E1524" s="26">
        <f t="shared" si="46"/>
        <v>31.288300174740911</v>
      </c>
      <c r="F1524" s="18">
        <f>[1]!b_dq_cleanprice($A1524,日期设置!B$2)</f>
        <v>100.736</v>
      </c>
      <c r="G1524" s="18" t="str">
        <f t="shared" si="47"/>
        <v>5.01 + 0</v>
      </c>
      <c r="H1524" s="27">
        <f>[1]!b_dq_pctchange($A1524,日期设置!$B$2,1)/100</f>
        <v>0</v>
      </c>
      <c r="I1524" s="26">
        <f>[1]!b_pq_pctchange(A1524,日期设置!$B$4,日期设置!$B$2,1)</f>
        <v>0</v>
      </c>
      <c r="J1524" s="26">
        <f>[1]!b_pq_pctchange(A1524,日期设置!$C$4,日期设置!$B$2,1)</f>
        <v>-5.9526171673481357E-2</v>
      </c>
      <c r="K1524" s="52">
        <f>[1]!b_dq_amount($A1524,日期设置!B$2,2,10000)</f>
        <v>0</v>
      </c>
      <c r="L1524" s="26">
        <f>[1]!b_info_latestpar(A1524,日期设置!$B$2)</f>
        <v>100</v>
      </c>
      <c r="M1524" s="6">
        <f>[1]!b_info_outstandingbalance($A1524,日期设置!B$2)</f>
        <v>7.3</v>
      </c>
      <c r="N1524" s="7" t="str">
        <f>[1]!b_info_latestissurercreditrating2(A1524,日期设置!$B$2,"102","1")</f>
        <v>AA</v>
      </c>
      <c r="O1524" s="8">
        <v>6.85</v>
      </c>
      <c r="P1524" s="9">
        <f>[1]!b_info_repurchasedate(A1524)</f>
        <v>0</v>
      </c>
      <c r="Q1524" s="8" t="s">
        <v>16905</v>
      </c>
      <c r="R1524" s="2" t="str">
        <f>IF((--IF(P1524=0,Q1524,P1524))&gt;(--日期设置!$B$2),IF(P1524=0,Q1524,P1524),Q1524)</f>
        <v>2026-03-28</v>
      </c>
      <c r="S1524" s="2" t="s">
        <v>17882</v>
      </c>
      <c r="T1524" s="8">
        <f>[1]!b_anal_ptmyear($A1524,日期设置!$B$2)</f>
        <v>5.0164383561643833</v>
      </c>
      <c r="U1524" s="8">
        <f>[1]!b_anal_termifexercise($A1524,日期设置!B$2)</f>
        <v>0</v>
      </c>
      <c r="V1524" s="10">
        <f>[1]!b_dq_dirtyprice(A1524,日期设置!$B$2)</f>
        <v>107.4734</v>
      </c>
      <c r="W1524" s="11">
        <f>IF(U1524=0,ROUNDUP((Q1524-日期设置!$B$2)/365,0),ROUNDUP((R1524-日期设置!$B$2)/365,0))</f>
        <v>6</v>
      </c>
      <c r="X1524" s="18">
        <f>_xlfn.IFNA(VLOOKUP(A1524,过往入选债券!A:D,4,0),2)</f>
        <v>2</v>
      </c>
      <c r="Y1524">
        <f>_xlfn.IFNA(VLOOKUP(C1524,[2]Sheet1!$A:$A,1,0),3)</f>
        <v>3</v>
      </c>
    </row>
    <row r="1525" spans="1:25" hidden="1" x14ac:dyDescent="0.2">
      <c r="A1525" s="21" t="s">
        <v>10748</v>
      </c>
      <c r="B1525" s="21" t="s">
        <v>10749</v>
      </c>
      <c r="C1525" s="37" t="s">
        <v>123</v>
      </c>
      <c r="D1525" s="26" t="str">
        <f>[1]!b_calc_yield(A1525,日期设置!$B$2,F1525,1,R1525,1,O1525,L1525,S1525,)</f>
        <v>Fetching...</v>
      </c>
      <c r="E1525" s="26">
        <f t="shared" si="46"/>
        <v>13.33619614180015</v>
      </c>
      <c r="F1525" s="18">
        <f>[1]!b_dq_cleanprice($A1525,日期设置!B$2)</f>
        <v>98.031999999999996</v>
      </c>
      <c r="G1525" s="18" t="str">
        <f t="shared" si="47"/>
        <v>2.09 + 2.09</v>
      </c>
      <c r="H1525" s="27">
        <f>[1]!b_dq_pctchange($A1525,日期设置!$B$2,1)/100</f>
        <v>0</v>
      </c>
      <c r="I1525" s="26">
        <f>[1]!b_pq_pctchange(A1525,日期设置!$B$4,日期设置!$B$2,1)</f>
        <v>0</v>
      </c>
      <c r="J1525" s="26">
        <f>[1]!b_pq_pctchange(A1525,日期设置!$C$4,日期设置!$B$2,1)</f>
        <v>-1.0905744862676803</v>
      </c>
      <c r="K1525" s="52">
        <f>[1]!b_dq_amount($A1525,日期设置!B$2,2,10000)</f>
        <v>0</v>
      </c>
      <c r="L1525" s="26">
        <f>[1]!b_info_latestpar(A1525,日期设置!$B$2)</f>
        <v>100</v>
      </c>
      <c r="M1525" s="6">
        <f>[1]!b_info_outstandingbalance($A1525,日期设置!B$2)</f>
        <v>10</v>
      </c>
      <c r="N1525" s="7" t="str">
        <f>[1]!b_info_latestissurercreditrating2(A1525,日期设置!$B$2,"102","1")</f>
        <v>AAA</v>
      </c>
      <c r="O1525" s="8">
        <v>5.64</v>
      </c>
      <c r="P1525" s="9">
        <f>[1]!b_info_repurchasedate(A1525)</f>
        <v>0</v>
      </c>
      <c r="Q1525" s="8" t="s">
        <v>16074</v>
      </c>
      <c r="R1525" s="2" t="str">
        <f>IF((--IF(P1525=0,Q1525,P1525))&gt;(--日期设置!$B$2),IF(P1525=0,Q1525,P1525),Q1525)</f>
        <v>2023-04-24</v>
      </c>
      <c r="S1525" s="2" t="s">
        <v>17860</v>
      </c>
      <c r="T1525" s="8">
        <f>[1]!b_anal_ptmyear($A1525,日期设置!$B$2)</f>
        <v>2.0904109589041098</v>
      </c>
      <c r="U1525" s="8">
        <f>[1]!b_anal_termifexercise($A1525,日期设置!B$2)</f>
        <v>2.0904109589041098</v>
      </c>
      <c r="V1525" s="10">
        <f>[1]!b_dq_dirtyprice(A1525,日期设置!$B$2)</f>
        <v>103.1621</v>
      </c>
      <c r="W1525" s="11">
        <f>IF(U1525=0,ROUNDUP((Q1525-日期设置!$B$2)/365,0),ROUNDUP((R1525-日期设置!$B$2)/365,0))</f>
        <v>3</v>
      </c>
      <c r="X1525" s="18">
        <f>_xlfn.IFNA(VLOOKUP(A1525,过往入选债券!A:D,4,0),2)</f>
        <v>2</v>
      </c>
      <c r="Y1525">
        <f>_xlfn.IFNA(VLOOKUP(C1525,[2]Sheet1!$A:$A,1,0),3)</f>
        <v>3</v>
      </c>
    </row>
    <row r="1526" spans="1:25" hidden="1" x14ac:dyDescent="0.2">
      <c r="A1526" s="21" t="s">
        <v>15106</v>
      </c>
      <c r="B1526" s="21" t="s">
        <v>15107</v>
      </c>
      <c r="C1526" s="37" t="s">
        <v>11654</v>
      </c>
      <c r="D1526" s="26" t="str">
        <f>[1]!b_calc_yield(A1526,日期设置!$B$2,F1526,1,R1526,1,O1526,L1526,S1526,)</f>
        <v>Fetching...</v>
      </c>
      <c r="E1526" s="26">
        <f t="shared" si="46"/>
        <v>32.400875560322405</v>
      </c>
      <c r="F1526" s="18">
        <f>[1]!b_dq_cleanprice($A1526,日期设置!B$2)</f>
        <v>104.62090000000001</v>
      </c>
      <c r="G1526" s="18" t="str">
        <f t="shared" si="47"/>
        <v>4.95 + 0</v>
      </c>
      <c r="H1526" s="27">
        <f>[1]!b_dq_pctchange($A1526,日期设置!$B$2,1)/100</f>
        <v>0</v>
      </c>
      <c r="I1526" s="26">
        <f>[1]!b_pq_pctchange(A1526,日期设置!$B$4,日期设置!$B$2,1)</f>
        <v>0</v>
      </c>
      <c r="J1526" s="26">
        <f>[1]!b_pq_pctchange(A1526,日期设置!$C$4,日期设置!$B$2,1)</f>
        <v>0</v>
      </c>
      <c r="K1526" s="52">
        <f>[1]!b_dq_amount($A1526,日期设置!B$2,2,10000)</f>
        <v>0</v>
      </c>
      <c r="L1526" s="26">
        <f>[1]!b_info_latestpar(A1526,日期设置!$B$2)</f>
        <v>100</v>
      </c>
      <c r="M1526" s="6">
        <f>[1]!b_info_outstandingbalance($A1526,日期设置!B$2)</f>
        <v>4</v>
      </c>
      <c r="N1526" s="7" t="str">
        <f>[1]!b_info_latestissurercreditrating2(A1526,日期设置!$B$2,"102","1")</f>
        <v>AA</v>
      </c>
      <c r="O1526" s="8">
        <v>7.8</v>
      </c>
      <c r="P1526" s="9">
        <f>[1]!b_info_repurchasedate(A1526)</f>
        <v>0</v>
      </c>
      <c r="Q1526" s="8" t="s">
        <v>17552</v>
      </c>
      <c r="R1526" s="2" t="str">
        <f>IF((--IF(P1526=0,Q1526,P1526))&gt;(--日期设置!$B$2),IF(P1526=0,Q1526,P1526),Q1526)</f>
        <v>2026-03-05</v>
      </c>
      <c r="S1526" s="2" t="s">
        <v>18067</v>
      </c>
      <c r="T1526" s="8">
        <f>[1]!b_anal_ptmyear($A1526,日期设置!$B$2)</f>
        <v>4.9534246575342467</v>
      </c>
      <c r="U1526" s="8">
        <f>[1]!b_anal_termifexercise($A1526,日期设置!B$2)</f>
        <v>0</v>
      </c>
      <c r="V1526" s="10">
        <f>[1]!b_dq_dirtyprice(A1526,日期设置!$B$2)</f>
        <v>104.9842</v>
      </c>
      <c r="W1526" s="11">
        <f>IF(U1526=0,ROUNDUP((Q1526-日期设置!$B$2)/365,0),ROUNDUP((R1526-日期设置!$B$2)/365,0))</f>
        <v>5</v>
      </c>
      <c r="X1526" s="18">
        <f>_xlfn.IFNA(VLOOKUP(A1526,过往入选债券!A:D,4,0),2)</f>
        <v>2</v>
      </c>
      <c r="Y1526">
        <f>_xlfn.IFNA(VLOOKUP(C1526,[2]Sheet1!$A:$A,1,0),3)</f>
        <v>3</v>
      </c>
    </row>
    <row r="1527" spans="1:25" hidden="1" x14ac:dyDescent="0.2">
      <c r="A1527" s="21" t="s">
        <v>14113</v>
      </c>
      <c r="B1527" s="21" t="s">
        <v>14114</v>
      </c>
      <c r="C1527" s="37" t="s">
        <v>11266</v>
      </c>
      <c r="D1527" s="26" t="str">
        <f>[1]!b_calc_yield(A1527,日期设置!$B$2,F1527,1,R1527,1,O1527,L1527,S1527,)</f>
        <v>Fetching...</v>
      </c>
      <c r="E1527" s="26">
        <f t="shared" si="46"/>
        <v>29.86534755551191</v>
      </c>
      <c r="F1527" s="18">
        <f>[1]!b_dq_cleanprice($A1527,日期设置!B$2)</f>
        <v>78.7547</v>
      </c>
      <c r="G1527" s="18" t="str">
        <f t="shared" si="47"/>
        <v>3.47 + 0</v>
      </c>
      <c r="H1527" s="27">
        <f>[1]!b_dq_pctchange($A1527,日期设置!$B$2,1)/100</f>
        <v>0</v>
      </c>
      <c r="I1527" s="26">
        <f>[1]!b_pq_pctchange(A1527,日期设置!$B$4,日期设置!$B$2,1)</f>
        <v>0</v>
      </c>
      <c r="J1527" s="26">
        <f>[1]!b_pq_pctchange(A1527,日期设置!$C$4,日期设置!$B$2,1)</f>
        <v>-1.4792862396981687</v>
      </c>
      <c r="K1527" s="52">
        <f>[1]!b_dq_amount($A1527,日期设置!B$2,2,10000)</f>
        <v>0</v>
      </c>
      <c r="L1527" s="26">
        <f>[1]!b_info_latestpar(A1527,日期设置!$B$2)</f>
        <v>80</v>
      </c>
      <c r="M1527" s="6">
        <f>[1]!b_info_outstandingbalance($A1527,日期设置!B$2)</f>
        <v>7.2</v>
      </c>
      <c r="N1527" s="7" t="str">
        <f>[1]!b_info_latestissurercreditrating2(A1527,日期设置!$B$2,"102","1")</f>
        <v>AA</v>
      </c>
      <c r="O1527" s="8">
        <v>6.45</v>
      </c>
      <c r="P1527" s="9">
        <f>[1]!b_info_repurchasedate(A1527)</f>
        <v>0</v>
      </c>
      <c r="Q1527" s="8" t="s">
        <v>15997</v>
      </c>
      <c r="R1527" s="2" t="str">
        <f>IF((--IF(P1527=0,Q1527,P1527))&gt;(--日期设置!$B$2),IF(P1527=0,Q1527,P1527),Q1527)</f>
        <v>2024-09-11</v>
      </c>
      <c r="S1527" s="2" t="s">
        <v>17785</v>
      </c>
      <c r="T1527" s="8">
        <f>[1]!b_anal_ptmyear($A1527,日期设置!$B$2)</f>
        <v>3.473972602739726</v>
      </c>
      <c r="U1527" s="8">
        <f>[1]!b_anal_termifexercise($A1527,日期设置!B$2)</f>
        <v>0</v>
      </c>
      <c r="V1527" s="10">
        <f>[1]!b_dq_dirtyprice(A1527,日期设置!$B$2)</f>
        <v>81.468999999999994</v>
      </c>
      <c r="W1527" s="11">
        <f>IF(U1527=0,ROUNDUP((Q1527-日期设置!$B$2)/365,0),ROUNDUP((R1527-日期设置!$B$2)/365,0))</f>
        <v>4</v>
      </c>
      <c r="X1527" s="18">
        <f>_xlfn.IFNA(VLOOKUP(A1527,过往入选债券!A:D,4,0),2)</f>
        <v>2</v>
      </c>
      <c r="Y1527">
        <f>_xlfn.IFNA(VLOOKUP(C1527,[2]Sheet1!$A:$A,1,0),3)</f>
        <v>3</v>
      </c>
    </row>
    <row r="1528" spans="1:25" hidden="1" x14ac:dyDescent="0.2">
      <c r="A1528" s="21" t="s">
        <v>14383</v>
      </c>
      <c r="B1528" s="21" t="s">
        <v>14384</v>
      </c>
      <c r="C1528" s="37" t="s">
        <v>4795</v>
      </c>
      <c r="D1528" s="26" t="str">
        <f>[1]!b_calc_yield(A1528,日期设置!$B$2,F1528,1,R1528,1,O1528,L1528,S1528,)</f>
        <v>Fetching...</v>
      </c>
      <c r="E1528" s="26">
        <f t="shared" si="46"/>
        <v>31.935376280431594</v>
      </c>
      <c r="F1528" s="18">
        <f>[1]!b_dq_cleanprice($A1528,日期设置!B$2)</f>
        <v>80</v>
      </c>
      <c r="G1528" s="18" t="str">
        <f t="shared" si="47"/>
        <v>3.76 + 0</v>
      </c>
      <c r="H1528" s="27">
        <f>[1]!b_dq_pctchange($A1528,日期设置!$B$2,1)/100</f>
        <v>0</v>
      </c>
      <c r="I1528" s="26">
        <f>[1]!b_pq_pctchange(A1528,日期设置!$B$4,日期设置!$B$2,1)</f>
        <v>0</v>
      </c>
      <c r="J1528" s="26">
        <f>[1]!b_pq_pctchange(A1528,日期设置!$C$4,日期设置!$B$2,1)</f>
        <v>0</v>
      </c>
      <c r="K1528" s="52">
        <f>[1]!b_dq_amount($A1528,日期设置!B$2,2,10000)</f>
        <v>0</v>
      </c>
      <c r="L1528" s="26">
        <f>[1]!b_info_latestpar(A1528,日期设置!$B$2)</f>
        <v>80</v>
      </c>
      <c r="M1528" s="6">
        <f>[1]!b_info_outstandingbalance($A1528,日期设置!B$2)</f>
        <v>3.2</v>
      </c>
      <c r="N1528" s="7" t="str">
        <f>[1]!b_info_latestissurercreditrating2(A1528,日期设置!$B$2,"102","1")</f>
        <v>AA-</v>
      </c>
      <c r="O1528" s="8">
        <v>6.8</v>
      </c>
      <c r="P1528" s="9">
        <f>[1]!b_info_repurchasedate(A1528)</f>
        <v>0</v>
      </c>
      <c r="Q1528" s="8" t="s">
        <v>17746</v>
      </c>
      <c r="R1528" s="2" t="str">
        <f>IF((--IF(P1528=0,Q1528,P1528))&gt;(--日期设置!$B$2),IF(P1528=0,Q1528,P1528),Q1528)</f>
        <v>2024-12-28</v>
      </c>
      <c r="S1528" s="2" t="s">
        <v>18445</v>
      </c>
      <c r="T1528" s="8">
        <f>[1]!b_anal_ptmyear($A1528,日期设置!$B$2)</f>
        <v>3.7698630136986302</v>
      </c>
      <c r="U1528" s="8">
        <f>[1]!b_anal_termifexercise($A1528,日期设置!B$2)</f>
        <v>0</v>
      </c>
      <c r="V1528" s="10">
        <f>[1]!b_dq_dirtyprice(A1528,日期设置!$B$2)</f>
        <v>81.251900000000006</v>
      </c>
      <c r="W1528" s="11">
        <f>IF(U1528=0,ROUNDUP((Q1528-日期设置!$B$2)/365,0),ROUNDUP((R1528-日期设置!$B$2)/365,0))</f>
        <v>4</v>
      </c>
      <c r="X1528" s="18">
        <f>_xlfn.IFNA(VLOOKUP(A1528,过往入选债券!A:D,4,0),2)</f>
        <v>2</v>
      </c>
      <c r="Y1528">
        <f>_xlfn.IFNA(VLOOKUP(C1528,[2]Sheet1!$A:$A,1,0),3)</f>
        <v>3</v>
      </c>
    </row>
    <row r="1529" spans="1:25" hidden="1" x14ac:dyDescent="0.2">
      <c r="A1529" s="21" t="s">
        <v>8454</v>
      </c>
      <c r="B1529" s="21" t="s">
        <v>8455</v>
      </c>
      <c r="C1529" s="37" t="s">
        <v>410</v>
      </c>
      <c r="D1529" s="26" t="str">
        <f>[1]!b_calc_yield(A1529,日期设置!$B$2,F1529,1,R1529,1,O1529,L1529,S1529,)</f>
        <v>Fetching...</v>
      </c>
      <c r="E1529" s="26">
        <f t="shared" si="46"/>
        <v>6.9205166675289309</v>
      </c>
      <c r="F1529" s="18">
        <f>[1]!b_dq_cleanprice($A1529,日期设置!B$2)</f>
        <v>99.100999999999999</v>
      </c>
      <c r="G1529" s="18" t="str">
        <f t="shared" si="47"/>
        <v>1.09 + 0</v>
      </c>
      <c r="H1529" s="27">
        <f>[1]!b_dq_pctchange($A1529,日期设置!$B$2,1)/100</f>
        <v>0</v>
      </c>
      <c r="I1529" s="26">
        <f>[1]!b_pq_pctchange(A1529,日期设置!$B$4,日期设置!$B$2,1)</f>
        <v>0</v>
      </c>
      <c r="J1529" s="26">
        <f>[1]!b_pq_pctchange(A1529,日期设置!$C$4,日期设置!$B$2,1)</f>
        <v>0</v>
      </c>
      <c r="K1529" s="52">
        <f>[1]!b_dq_amount($A1529,日期设置!B$2,2,10000)</f>
        <v>0</v>
      </c>
      <c r="L1529" s="26">
        <f>[1]!b_info_latestpar(A1529,日期设置!$B$2)</f>
        <v>100</v>
      </c>
      <c r="M1529" s="6">
        <f>[1]!b_info_outstandingbalance($A1529,日期设置!B$2)</f>
        <v>13</v>
      </c>
      <c r="N1529" s="7" t="str">
        <f>[1]!b_info_latestissurercreditrating2(A1529,日期设置!$B$2,"102","1")</f>
        <v>AAA</v>
      </c>
      <c r="O1529" s="8">
        <v>5.8</v>
      </c>
      <c r="P1529" s="9">
        <f>[1]!b_info_repurchasedate(A1529)</f>
        <v>0</v>
      </c>
      <c r="Q1529" s="8" t="s">
        <v>16056</v>
      </c>
      <c r="R1529" s="2" t="str">
        <f>IF((--IF(P1529=0,Q1529,P1529))&gt;(--日期设置!$B$2),IF(P1529=0,Q1529,P1529),Q1529)</f>
        <v>2022-04-24</v>
      </c>
      <c r="S1529" s="2" t="s">
        <v>17781</v>
      </c>
      <c r="T1529" s="8">
        <f>[1]!b_anal_ptmyear($A1529,日期设置!$B$2)</f>
        <v>1.0904109589041096</v>
      </c>
      <c r="U1529" s="8">
        <f>[1]!b_anal_termifexercise($A1529,日期设置!B$2)</f>
        <v>0</v>
      </c>
      <c r="V1529" s="10">
        <f>[1]!b_dq_dirtyprice(A1529,日期设置!$B$2)</f>
        <v>104.3766</v>
      </c>
      <c r="W1529" s="11">
        <f>IF(U1529=0,ROUNDUP((Q1529-日期设置!$B$2)/365,0),ROUNDUP((R1529-日期设置!$B$2)/365,0))</f>
        <v>2</v>
      </c>
      <c r="X1529" s="18">
        <f>_xlfn.IFNA(VLOOKUP(A1529,过往入选债券!A:D,4,0),2)</f>
        <v>2</v>
      </c>
      <c r="Y1529" t="str">
        <f>_xlfn.IFNA(VLOOKUP(C1529,[2]Sheet1!$A:$A,1,0),3)</f>
        <v>云南省城市建设投资集团有限公司</v>
      </c>
    </row>
    <row r="1530" spans="1:25" hidden="1" x14ac:dyDescent="0.2">
      <c r="A1530" s="21" t="s">
        <v>7865</v>
      </c>
      <c r="B1530" s="21" t="s">
        <v>7866</v>
      </c>
      <c r="C1530" s="37" t="s">
        <v>180</v>
      </c>
      <c r="D1530" s="26" t="str">
        <f>[1]!b_calc_yield(A1530,日期设置!$B$2,F1530,1,R1530,1,O1530,L1530,S1530,)</f>
        <v>Fetching...</v>
      </c>
      <c r="E1530" s="26">
        <f t="shared" si="46"/>
        <v>5.5141497433146558</v>
      </c>
      <c r="F1530" s="18">
        <f>[1]!b_dq_cleanprice($A1530,日期设置!B$2)</f>
        <v>100.2</v>
      </c>
      <c r="G1530" s="18" t="str">
        <f t="shared" si="47"/>
        <v>0.82 + 0.82</v>
      </c>
      <c r="H1530" s="27">
        <f>[1]!b_dq_pctchange($A1530,日期设置!$B$2,1)/100</f>
        <v>0</v>
      </c>
      <c r="I1530" s="26">
        <f>[1]!b_pq_pctchange(A1530,日期设置!$B$4,日期设置!$B$2,1)</f>
        <v>0</v>
      </c>
      <c r="J1530" s="26">
        <f>[1]!b_pq_pctchange(A1530,日期设置!$C$4,日期设置!$B$2,1)</f>
        <v>0</v>
      </c>
      <c r="K1530" s="52">
        <f>[1]!b_dq_amount($A1530,日期设置!B$2,2,10000)</f>
        <v>0</v>
      </c>
      <c r="L1530" s="26">
        <f>[1]!b_info_latestpar(A1530,日期设置!$B$2)</f>
        <v>100</v>
      </c>
      <c r="M1530" s="6">
        <f>[1]!b_info_outstandingbalance($A1530,日期设置!B$2)</f>
        <v>5</v>
      </c>
      <c r="N1530" s="7" t="str">
        <f>[1]!b_info_latestissurercreditrating2(A1530,日期设置!$B$2,"102","1")</f>
        <v>AA+</v>
      </c>
      <c r="O1530" s="8">
        <v>7</v>
      </c>
      <c r="P1530" s="9">
        <f>[1]!b_info_repurchasedate(A1530)</f>
        <v>0</v>
      </c>
      <c r="Q1530" s="8" t="s">
        <v>16444</v>
      </c>
      <c r="R1530" s="2" t="str">
        <f>IF((--IF(P1530=0,Q1530,P1530))&gt;(--日期设置!$B$2),IF(P1530=0,Q1530,P1530),Q1530)</f>
        <v>2022-01-18</v>
      </c>
      <c r="S1530" s="2" t="s">
        <v>18020</v>
      </c>
      <c r="T1530" s="8">
        <f>[1]!b_anal_ptmyear($A1530,日期设置!$B$2)</f>
        <v>0.82739726027397265</v>
      </c>
      <c r="U1530" s="8">
        <f>[1]!b_anal_termifexercise($A1530,日期设置!B$2)</f>
        <v>0.82739726027397265</v>
      </c>
      <c r="V1530" s="10">
        <f>[1]!b_dq_dirtyprice(A1530,日期设置!$B$2)</f>
        <v>101.40819999999999</v>
      </c>
      <c r="W1530" s="11">
        <f>IF(U1530=0,ROUNDUP((Q1530-日期设置!$B$2)/365,0),ROUNDUP((R1530-日期设置!$B$2)/365,0))</f>
        <v>1</v>
      </c>
      <c r="X1530" s="18">
        <f>_xlfn.IFNA(VLOOKUP(A1530,过往入选债券!A:D,4,0),2)</f>
        <v>2</v>
      </c>
      <c r="Y1530">
        <f>_xlfn.IFNA(VLOOKUP(C1530,[2]Sheet1!$A:$A,1,0),3)</f>
        <v>3</v>
      </c>
    </row>
    <row r="1531" spans="1:25" hidden="1" x14ac:dyDescent="0.2">
      <c r="A1531" s="21" t="s">
        <v>10567</v>
      </c>
      <c r="B1531" s="21" t="s">
        <v>10568</v>
      </c>
      <c r="C1531" s="37" t="s">
        <v>425</v>
      </c>
      <c r="D1531" s="26" t="str">
        <f>[1]!b_calc_yield(A1531,日期设置!$B$2,F1531,1,R1531,1,O1531,L1531,S1531,)</f>
        <v>Fetching...</v>
      </c>
      <c r="E1531" s="26">
        <f t="shared" si="46"/>
        <v>13.28324784372532</v>
      </c>
      <c r="F1531" s="18">
        <f>[1]!b_dq_cleanprice($A1531,日期设置!B$2)</f>
        <v>96.3</v>
      </c>
      <c r="G1531" s="18" t="str">
        <f t="shared" si="47"/>
        <v>2.06 + 0</v>
      </c>
      <c r="H1531" s="27">
        <f>[1]!b_dq_pctchange($A1531,日期设置!$B$2,1)/100</f>
        <v>0</v>
      </c>
      <c r="I1531" s="26">
        <f>[1]!b_pq_pctchange(A1531,日期设置!$B$4,日期设置!$B$2,1)</f>
        <v>0</v>
      </c>
      <c r="J1531" s="26">
        <f>[1]!b_pq_pctchange(A1531,日期设置!$C$4,日期设置!$B$2,1)</f>
        <v>-1.598840031185915</v>
      </c>
      <c r="K1531" s="52">
        <f>[1]!b_dq_amount($A1531,日期设置!B$2,2,10000)</f>
        <v>0</v>
      </c>
      <c r="L1531" s="26">
        <f>[1]!b_info_latestpar(A1531,日期设置!$B$2)</f>
        <v>100</v>
      </c>
      <c r="M1531" s="6">
        <f>[1]!b_info_outstandingbalance($A1531,日期设置!B$2)</f>
        <v>10</v>
      </c>
      <c r="N1531" s="7" t="str">
        <f>[1]!b_info_latestissurercreditrating2(A1531,日期设置!$B$2,"102","1")</f>
        <v>AAA</v>
      </c>
      <c r="O1531" s="8">
        <v>4.6900000000000004</v>
      </c>
      <c r="P1531" s="9">
        <f>[1]!b_info_repurchasedate(A1531)</f>
        <v>0</v>
      </c>
      <c r="Q1531" s="8" t="s">
        <v>16254</v>
      </c>
      <c r="R1531" s="2" t="str">
        <f>IF((--IF(P1531=0,Q1531,P1531))&gt;(--日期设置!$B$2),IF(P1531=0,Q1531,P1531),Q1531)</f>
        <v>2023-04-14</v>
      </c>
      <c r="S1531" s="2" t="s">
        <v>18654</v>
      </c>
      <c r="T1531" s="8">
        <f>[1]!b_anal_ptmyear($A1531,日期设置!$B$2)</f>
        <v>2.0630136986301371</v>
      </c>
      <c r="U1531" s="8">
        <f>[1]!b_anal_termifexercise($A1531,日期设置!B$2)</f>
        <v>0</v>
      </c>
      <c r="V1531" s="10">
        <f>[1]!b_dq_dirtyprice(A1531,日期设置!$B$2)</f>
        <v>100.69450000000001</v>
      </c>
      <c r="W1531" s="11">
        <f>IF(U1531=0,ROUNDUP((Q1531-日期设置!$B$2)/365,0),ROUNDUP((R1531-日期设置!$B$2)/365,0))</f>
        <v>3</v>
      </c>
      <c r="X1531" s="18">
        <f>_xlfn.IFNA(VLOOKUP(A1531,过往入选债券!A:D,4,0),2)</f>
        <v>2</v>
      </c>
      <c r="Y1531">
        <f>_xlfn.IFNA(VLOOKUP(C1531,[2]Sheet1!$A:$A,1,0),3)</f>
        <v>3</v>
      </c>
    </row>
    <row r="1532" spans="1:25" hidden="1" x14ac:dyDescent="0.2">
      <c r="A1532" s="21" t="s">
        <v>6178</v>
      </c>
      <c r="B1532" s="21" t="s">
        <v>6179</v>
      </c>
      <c r="C1532" s="37" t="s">
        <v>1493</v>
      </c>
      <c r="D1532" s="26" t="str">
        <f>[1]!b_calc_yield(A1532,日期设置!$B$2,F1532,1,R1532,1,O1532,L1532,S1532,)</f>
        <v>Fetching...</v>
      </c>
      <c r="E1532" s="26">
        <f t="shared" si="46"/>
        <v>9.8496590204587786</v>
      </c>
      <c r="F1532" s="18">
        <f>[1]!b_dq_cleanprice($A1532,日期设置!B$2)</f>
        <v>100.0013</v>
      </c>
      <c r="G1532" s="18" t="str">
        <f t="shared" si="47"/>
        <v>1.51 + 0</v>
      </c>
      <c r="H1532" s="27">
        <f>[1]!b_dq_pctchange($A1532,日期设置!$B$2,1)/100</f>
        <v>0</v>
      </c>
      <c r="I1532" s="26">
        <f>[1]!b_pq_pctchange(A1532,日期设置!$B$4,日期设置!$B$2,1)</f>
        <v>0</v>
      </c>
      <c r="J1532" s="26">
        <f>[1]!b_pq_pctchange(A1532,日期设置!$C$4,日期设置!$B$2,1)</f>
        <v>-0.15904457441349371</v>
      </c>
      <c r="K1532" s="52">
        <f>[1]!b_dq_amount($A1532,日期设置!B$2,2,10000)</f>
        <v>0</v>
      </c>
      <c r="L1532" s="26">
        <f>[1]!b_info_latestpar(A1532,日期设置!$B$2)</f>
        <v>100</v>
      </c>
      <c r="M1532" s="6">
        <f>[1]!b_info_outstandingbalance($A1532,日期设置!B$2)</f>
        <v>3.7</v>
      </c>
      <c r="N1532" s="7" t="str">
        <f>[1]!b_info_latestissurercreditrating2(A1532,日期设置!$B$2,"102","1")</f>
        <v>AA+</v>
      </c>
      <c r="O1532" s="8">
        <v>6.7</v>
      </c>
      <c r="P1532" s="9" t="str">
        <f>[1]!b_info_repurchasedate(A1532)</f>
        <v>2020-09-27</v>
      </c>
      <c r="Q1532" s="8" t="s">
        <v>16990</v>
      </c>
      <c r="R1532" s="2" t="str">
        <f>IF((--IF(P1532=0,Q1532,P1532))&gt;(--日期设置!$B$2),IF(P1532=0,Q1532,P1532),Q1532)</f>
        <v>2022-09-27</v>
      </c>
      <c r="S1532" s="2" t="s">
        <v>18407</v>
      </c>
      <c r="T1532" s="8">
        <f>[1]!b_anal_ptmyear($A1532,日期设置!$B$2)</f>
        <v>1.5178082191780822</v>
      </c>
      <c r="U1532" s="8">
        <f>[1]!b_anal_termifexercise($A1532,日期设置!B$2)</f>
        <v>0</v>
      </c>
      <c r="V1532" s="10">
        <f>[1]!b_dq_dirtyprice(A1532,日期设置!$B$2)</f>
        <v>103.232</v>
      </c>
      <c r="W1532" s="11">
        <f>IF(U1532=0,ROUNDUP((Q1532-日期设置!$B$2)/365,0),ROUNDUP((R1532-日期设置!$B$2)/365,0))</f>
        <v>2</v>
      </c>
      <c r="X1532" s="18">
        <f>_xlfn.IFNA(VLOOKUP(A1532,过往入选债券!A:D,4,0),2)</f>
        <v>2</v>
      </c>
      <c r="Y1532">
        <f>_xlfn.IFNA(VLOOKUP(C1532,[2]Sheet1!$A:$A,1,0),3)</f>
        <v>3</v>
      </c>
    </row>
    <row r="1533" spans="1:25" hidden="1" x14ac:dyDescent="0.2">
      <c r="A1533" s="21" t="s">
        <v>7216</v>
      </c>
      <c r="B1533" s="21" t="s">
        <v>7217</v>
      </c>
      <c r="C1533" s="37" t="s">
        <v>236</v>
      </c>
      <c r="D1533" s="26" t="str">
        <f>[1]!b_calc_yield(A1533,日期设置!$B$2,F1533,1,R1533,1,O1533,L1533,S1533,)</f>
        <v>Fetching...</v>
      </c>
      <c r="E1533" s="26">
        <f t="shared" si="46"/>
        <v>2.9369002617039897</v>
      </c>
      <c r="F1533" s="18">
        <f>[1]!b_dq_cleanprice($A1533,日期设置!B$2)</f>
        <v>98.974599999999995</v>
      </c>
      <c r="G1533" s="18" t="str">
        <f t="shared" si="47"/>
        <v>0.44 + 0</v>
      </c>
      <c r="H1533" s="27">
        <f>[1]!b_dq_pctchange($A1533,日期设置!$B$2,1)/100</f>
        <v>0</v>
      </c>
      <c r="I1533" s="26">
        <f>[1]!b_pq_pctchange(A1533,日期设置!$B$4,日期设置!$B$2,1)</f>
        <v>0</v>
      </c>
      <c r="J1533" s="26">
        <f>[1]!b_pq_pctchange(A1533,日期设置!$C$4,日期设置!$B$2,1)</f>
        <v>0.69958387172259717</v>
      </c>
      <c r="K1533" s="52">
        <f>[1]!b_dq_amount($A1533,日期设置!B$2,2,10000)</f>
        <v>0</v>
      </c>
      <c r="L1533" s="26">
        <f>[1]!b_info_latestpar(A1533,日期设置!$B$2)</f>
        <v>100</v>
      </c>
      <c r="M1533" s="6">
        <f>[1]!b_info_outstandingbalance($A1533,日期设置!B$2)</f>
        <v>10</v>
      </c>
      <c r="N1533" s="7" t="str">
        <f>[1]!b_info_latestissurercreditrating2(A1533,日期设置!$B$2,"102","1")</f>
        <v>AAA</v>
      </c>
      <c r="O1533" s="8">
        <v>4.43</v>
      </c>
      <c r="P1533" s="9">
        <f>[1]!b_info_repurchasedate(A1533)</f>
        <v>0</v>
      </c>
      <c r="Q1533" s="8" t="s">
        <v>16151</v>
      </c>
      <c r="R1533" s="2" t="str">
        <f>IF((--IF(P1533=0,Q1533,P1533))&gt;(--日期设置!$B$2),IF(P1533=0,Q1533,P1533),Q1533)</f>
        <v>2021-08-30</v>
      </c>
      <c r="S1533" s="2" t="s">
        <v>17980</v>
      </c>
      <c r="T1533" s="8">
        <f>[1]!b_anal_ptmyear($A1533,日期设置!$B$2)</f>
        <v>0.44109589041095892</v>
      </c>
      <c r="U1533" s="8">
        <f>[1]!b_anal_termifexercise($A1533,日期设置!B$2)</f>
        <v>0</v>
      </c>
      <c r="V1533" s="10">
        <f>[1]!b_dq_dirtyprice(A1533,日期设置!$B$2)</f>
        <v>101.45050000000001</v>
      </c>
      <c r="W1533" s="11">
        <f>IF(U1533=0,ROUNDUP((Q1533-日期设置!$B$2)/365,0),ROUNDUP((R1533-日期设置!$B$2)/365,0))</f>
        <v>1</v>
      </c>
      <c r="X1533" s="18">
        <f>_xlfn.IFNA(VLOOKUP(A1533,过往入选债券!A:D,4,0),2)</f>
        <v>2</v>
      </c>
      <c r="Y1533">
        <f>_xlfn.IFNA(VLOOKUP(C1533,[2]Sheet1!$A:$A,1,0),3)</f>
        <v>3</v>
      </c>
    </row>
    <row r="1534" spans="1:25" hidden="1" x14ac:dyDescent="0.2">
      <c r="A1534" s="21" t="s">
        <v>3216</v>
      </c>
      <c r="B1534" s="21" t="s">
        <v>3217</v>
      </c>
      <c r="C1534" s="37" t="s">
        <v>3001</v>
      </c>
      <c r="D1534" s="26" t="str">
        <f>[1]!b_calc_yield(A1534,日期设置!$B$2,F1534,1,R1534,1,O1534,L1534,S1534,)</f>
        <v>Fetching...</v>
      </c>
      <c r="E1534" s="26">
        <f t="shared" si="46"/>
        <v>1.769360194103653</v>
      </c>
      <c r="F1534" s="18">
        <f>[1]!b_dq_cleanprice($A1534,日期设置!B$2)</f>
        <v>100</v>
      </c>
      <c r="G1534" s="18" t="str">
        <f t="shared" si="47"/>
        <v>0.26 + 0</v>
      </c>
      <c r="H1534" s="27">
        <f>[1]!b_dq_pctchange($A1534,日期设置!$B$2,1)/100</f>
        <v>0</v>
      </c>
      <c r="I1534" s="26">
        <f>[1]!b_pq_pctchange(A1534,日期设置!$B$4,日期设置!$B$2,1)</f>
        <v>0</v>
      </c>
      <c r="J1534" s="26">
        <f>[1]!b_pq_pctchange(A1534,日期设置!$C$4,日期设置!$B$2,1)</f>
        <v>0</v>
      </c>
      <c r="K1534" s="52">
        <f>[1]!b_dq_amount($A1534,日期设置!B$2,2,10000)</f>
        <v>0</v>
      </c>
      <c r="L1534" s="26">
        <f>[1]!b_info_latestpar(A1534,日期设置!$B$2)</f>
        <v>100</v>
      </c>
      <c r="M1534" s="6">
        <f>[1]!b_info_outstandingbalance($A1534,日期设置!B$2)</f>
        <v>3.2</v>
      </c>
      <c r="N1534" s="7">
        <f>[1]!b_info_latestissurercreditrating2(A1534,日期设置!$B$2,"102","1")</f>
        <v>0</v>
      </c>
      <c r="O1534" s="8">
        <v>7</v>
      </c>
      <c r="P1534" s="9">
        <f>[1]!b_info_repurchasedate(A1534)</f>
        <v>0</v>
      </c>
      <c r="Q1534" s="8" t="s">
        <v>16327</v>
      </c>
      <c r="R1534" s="2" t="str">
        <f>IF((--IF(P1534=0,Q1534,P1534))&gt;(--日期设置!$B$2),IF(P1534=0,Q1534,P1534),Q1534)</f>
        <v>2021-06-27</v>
      </c>
      <c r="S1534" s="2" t="s">
        <v>18105</v>
      </c>
      <c r="T1534" s="8">
        <f>[1]!b_anal_ptmyear($A1534,日期设置!$B$2)</f>
        <v>0.26575342465753427</v>
      </c>
      <c r="U1534" s="8">
        <f>[1]!b_anal_termifexercise($A1534,日期设置!B$2)</f>
        <v>0</v>
      </c>
      <c r="V1534" s="10">
        <f>[1]!b_dq_dirtyprice(A1534,日期设置!$B$2)</f>
        <v>105.1397</v>
      </c>
      <c r="W1534" s="11">
        <f>IF(U1534=0,ROUNDUP((Q1534-日期设置!$B$2)/365,0),ROUNDUP((R1534-日期设置!$B$2)/365,0))</f>
        <v>1</v>
      </c>
      <c r="X1534" s="18">
        <f>_xlfn.IFNA(VLOOKUP(A1534,过往入选债券!A:D,4,0),2)</f>
        <v>2</v>
      </c>
      <c r="Y1534">
        <f>_xlfn.IFNA(VLOOKUP(C1534,[2]Sheet1!$A:$A,1,0),3)</f>
        <v>3</v>
      </c>
    </row>
    <row r="1535" spans="1:25" hidden="1" x14ac:dyDescent="0.2">
      <c r="A1535" s="21" t="s">
        <v>15049</v>
      </c>
      <c r="B1535" s="21" t="s">
        <v>15050</v>
      </c>
      <c r="C1535" s="37" t="s">
        <v>15051</v>
      </c>
      <c r="D1535" s="26" t="str">
        <f>[1]!b_calc_yield(A1535,日期设置!$B$2,F1535,1,R1535,1,O1535,L1535,S1535,)</f>
        <v>Fetching...</v>
      </c>
      <c r="E1535" s="26">
        <f t="shared" si="46"/>
        <v>31.695272067505019</v>
      </c>
      <c r="F1535" s="18">
        <f>[1]!b_dq_cleanprice($A1535,日期设置!B$2)</f>
        <v>102.7709</v>
      </c>
      <c r="G1535" s="18" t="str">
        <f t="shared" si="47"/>
        <v>4.85 + 0</v>
      </c>
      <c r="H1535" s="27">
        <f>[1]!b_dq_pctchange($A1535,日期设置!$B$2,1)/100</f>
        <v>0</v>
      </c>
      <c r="I1535" s="26">
        <f>[1]!b_pq_pctchange(A1535,日期设置!$B$4,日期设置!$B$2,1)</f>
        <v>0</v>
      </c>
      <c r="J1535" s="26">
        <f>[1]!b_pq_pctchange(A1535,日期设置!$C$4,日期设置!$B$2,1)</f>
        <v>0</v>
      </c>
      <c r="K1535" s="52">
        <f>[1]!b_dq_amount($A1535,日期设置!B$2,2,10000)</f>
        <v>0</v>
      </c>
      <c r="L1535" s="26">
        <f>[1]!b_info_latestpar(A1535,日期设置!$B$2)</f>
        <v>100</v>
      </c>
      <c r="M1535" s="6">
        <f>[1]!b_info_outstandingbalance($A1535,日期设置!B$2)</f>
        <v>4.8</v>
      </c>
      <c r="N1535" s="7" t="str">
        <f>[1]!b_info_latestissurercreditrating2(A1535,日期设置!$B$2,"102","1")</f>
        <v>AA</v>
      </c>
      <c r="O1535" s="8">
        <v>7.35</v>
      </c>
      <c r="P1535" s="9">
        <f>[1]!b_info_repurchasedate(A1535)</f>
        <v>0</v>
      </c>
      <c r="Q1535" s="8" t="s">
        <v>17266</v>
      </c>
      <c r="R1535" s="2" t="str">
        <f>IF((--IF(P1535=0,Q1535,P1535))&gt;(--日期设置!$B$2),IF(P1535=0,Q1535,P1535),Q1535)</f>
        <v>2026-01-28</v>
      </c>
      <c r="S1535" s="2" t="s">
        <v>17929</v>
      </c>
      <c r="T1535" s="8">
        <f>[1]!b_anal_ptmyear($A1535,日期设置!$B$2)</f>
        <v>4.8547945205479452</v>
      </c>
      <c r="U1535" s="8">
        <f>[1]!b_anal_termifexercise($A1535,日期设置!B$2)</f>
        <v>0</v>
      </c>
      <c r="V1535" s="10">
        <f>[1]!b_dq_dirtyprice(A1535,日期设置!$B$2)</f>
        <v>103.8382</v>
      </c>
      <c r="W1535" s="11">
        <f>IF(U1535=0,ROUNDUP((Q1535-日期设置!$B$2)/365,0),ROUNDUP((R1535-日期设置!$B$2)/365,0))</f>
        <v>5</v>
      </c>
      <c r="X1535" s="18">
        <f>_xlfn.IFNA(VLOOKUP(A1535,过往入选债券!A:D,4,0),2)</f>
        <v>2</v>
      </c>
      <c r="Y1535">
        <f>_xlfn.IFNA(VLOOKUP(C1535,[2]Sheet1!$A:$A,1,0),3)</f>
        <v>3</v>
      </c>
    </row>
    <row r="1536" spans="1:25" hidden="1" x14ac:dyDescent="0.2">
      <c r="A1536" s="21" t="s">
        <v>14228</v>
      </c>
      <c r="B1536" s="21" t="s">
        <v>14229</v>
      </c>
      <c r="C1536" s="37" t="s">
        <v>4640</v>
      </c>
      <c r="D1536" s="26" t="str">
        <f>[1]!b_calc_yield(A1536,日期设置!$B$2,F1536,1,R1536,1,O1536,L1536,S1536,)</f>
        <v>Fetching...</v>
      </c>
      <c r="E1536" s="26">
        <f t="shared" si="46"/>
        <v>31.007352967640458</v>
      </c>
      <c r="F1536" s="18">
        <f>[1]!b_dq_cleanprice($A1536,日期设置!B$2)</f>
        <v>80.954099999999997</v>
      </c>
      <c r="G1536" s="18" t="str">
        <f t="shared" si="47"/>
        <v>3.58 + 0</v>
      </c>
      <c r="H1536" s="27">
        <f>[1]!b_dq_pctchange($A1536,日期设置!$B$2,1)/100</f>
        <v>0</v>
      </c>
      <c r="I1536" s="26">
        <f>[1]!b_pq_pctchange(A1536,日期设置!$B$4,日期设置!$B$2,1)</f>
        <v>0</v>
      </c>
      <c r="J1536" s="26">
        <f>[1]!b_pq_pctchange(A1536,日期设置!$C$4,日期设置!$B$2,1)</f>
        <v>1.192624999999996</v>
      </c>
      <c r="K1536" s="52">
        <f>[1]!b_dq_amount($A1536,日期设置!B$2,2,10000)</f>
        <v>0</v>
      </c>
      <c r="L1536" s="26">
        <f>[1]!b_info_latestpar(A1536,日期设置!$B$2)</f>
        <v>80</v>
      </c>
      <c r="M1536" s="6">
        <f>[1]!b_info_outstandingbalance($A1536,日期设置!B$2)</f>
        <v>4.6399999999999997</v>
      </c>
      <c r="N1536" s="7" t="str">
        <f>[1]!b_info_latestissurercreditrating2(A1536,日期设置!$B$2,"102","1")</f>
        <v>AA</v>
      </c>
      <c r="O1536" s="8">
        <v>7.3</v>
      </c>
      <c r="P1536" s="9">
        <f>[1]!b_info_repurchasedate(A1536)</f>
        <v>0</v>
      </c>
      <c r="Q1536" s="8" t="s">
        <v>16452</v>
      </c>
      <c r="R1536" s="2" t="str">
        <f>IF((--IF(P1536=0,Q1536,P1536))&gt;(--日期设置!$B$2),IF(P1536=0,Q1536,P1536),Q1536)</f>
        <v>2024-10-23</v>
      </c>
      <c r="S1536" s="2" t="s">
        <v>18220</v>
      </c>
      <c r="T1536" s="8">
        <f>[1]!b_anal_ptmyear($A1536,日期设置!$B$2)</f>
        <v>3.5890410958904111</v>
      </c>
      <c r="U1536" s="8">
        <f>[1]!b_anal_termifexercise($A1536,日期设置!B$2)</f>
        <v>0</v>
      </c>
      <c r="V1536" s="10">
        <f>[1]!b_dq_dirtyprice(A1536,日期设置!$B$2)</f>
        <v>83.354100000000003</v>
      </c>
      <c r="W1536" s="11">
        <f>IF(U1536=0,ROUNDUP((Q1536-日期设置!$B$2)/365,0),ROUNDUP((R1536-日期设置!$B$2)/365,0))</f>
        <v>4</v>
      </c>
      <c r="X1536" s="18">
        <f>_xlfn.IFNA(VLOOKUP(A1536,过往入选债券!A:D,4,0),2)</f>
        <v>2</v>
      </c>
      <c r="Y1536">
        <f>_xlfn.IFNA(VLOOKUP(C1536,[2]Sheet1!$A:$A,1,0),3)</f>
        <v>3</v>
      </c>
    </row>
    <row r="1537" spans="1:25" hidden="1" x14ac:dyDescent="0.2">
      <c r="A1537" s="21" t="s">
        <v>4126</v>
      </c>
      <c r="B1537" s="21" t="s">
        <v>4127</v>
      </c>
      <c r="C1537" s="37" t="s">
        <v>798</v>
      </c>
      <c r="D1537" s="26" t="str">
        <f>[1]!b_calc_yield(A1537,日期设置!$B$2,F1537,1,R1537,1,O1537,L1537,S1537,)</f>
        <v>Fetching...</v>
      </c>
      <c r="E1537" s="26">
        <f t="shared" si="46"/>
        <v>12.472384012853999</v>
      </c>
      <c r="F1537" s="18">
        <f>[1]!b_dq_cleanprice($A1537,日期设置!B$2)</f>
        <v>100.2671</v>
      </c>
      <c r="G1537" s="18" t="str">
        <f t="shared" si="47"/>
        <v>4.00 + 2.00</v>
      </c>
      <c r="H1537" s="27">
        <f>[1]!b_dq_pctchange($A1537,日期设置!$B$2,1)/100</f>
        <v>0</v>
      </c>
      <c r="I1537" s="26">
        <f>[1]!b_pq_pctchange(A1537,日期设置!$B$4,日期设置!$B$2,1)</f>
        <v>0</v>
      </c>
      <c r="J1537" s="26">
        <f>[1]!b_pq_pctchange(A1537,日期设置!$C$4,日期设置!$B$2,1)</f>
        <v>0</v>
      </c>
      <c r="K1537" s="52">
        <f>[1]!b_dq_amount($A1537,日期设置!B$2,2,10000)</f>
        <v>0</v>
      </c>
      <c r="L1537" s="26">
        <f>[1]!b_info_latestpar(A1537,日期设置!$B$2)</f>
        <v>100</v>
      </c>
      <c r="M1537" s="6">
        <f>[1]!b_info_outstandingbalance($A1537,日期设置!B$2)</f>
        <v>15</v>
      </c>
      <c r="N1537" s="7">
        <f>[1]!b_info_latestissurercreditrating2(A1537,日期设置!$B$2,"102","1")</f>
        <v>0</v>
      </c>
      <c r="O1537" s="8">
        <v>6.8</v>
      </c>
      <c r="P1537" s="9" t="str">
        <f>[1]!b_info_repurchasedate(A1537)</f>
        <v>2023-03-23</v>
      </c>
      <c r="Q1537" s="8" t="s">
        <v>16449</v>
      </c>
      <c r="R1537" s="2" t="str">
        <f>IF((--IF(P1537=0,Q1537,P1537))&gt;(--日期设置!$B$2),IF(P1537=0,Q1537,P1537),Q1537)</f>
        <v>2023-03-23</v>
      </c>
      <c r="S1537" s="2" t="s">
        <v>18214</v>
      </c>
      <c r="T1537" s="8">
        <f>[1]!b_anal_ptmyear($A1537,日期设置!$B$2)</f>
        <v>4.0027397260273974</v>
      </c>
      <c r="U1537" s="8">
        <f>[1]!b_anal_termifexercise($A1537,日期设置!B$2)</f>
        <v>2.0027397260273974</v>
      </c>
      <c r="V1537" s="10">
        <f>[1]!b_dq_dirtyprice(A1537,日期设置!$B$2)</f>
        <v>107.0485</v>
      </c>
      <c r="W1537" s="11">
        <f>IF(U1537=0,ROUNDUP((Q1537-日期设置!$B$2)/365,0),ROUNDUP((R1537-日期设置!$B$2)/365,0))</f>
        <v>3</v>
      </c>
      <c r="X1537" s="18">
        <f>_xlfn.IFNA(VLOOKUP(A1537,过往入选债券!A:D,4,0),2)</f>
        <v>2</v>
      </c>
      <c r="Y1537">
        <f>_xlfn.IFNA(VLOOKUP(C1537,[2]Sheet1!$A:$A,1,0),3)</f>
        <v>3</v>
      </c>
    </row>
    <row r="1538" spans="1:25" hidden="1" x14ac:dyDescent="0.2">
      <c r="A1538" s="21" t="s">
        <v>10840</v>
      </c>
      <c r="B1538" s="21" t="s">
        <v>10841</v>
      </c>
      <c r="C1538" s="37" t="s">
        <v>4073</v>
      </c>
      <c r="D1538" s="26" t="str">
        <f>[1]!b_calc_yield(A1538,日期设置!$B$2,F1538,1,R1538,1,O1538,L1538,S1538,)</f>
        <v>Fetching...</v>
      </c>
      <c r="E1538" s="26">
        <f t="shared" ref="E1538:E1601" si="48">((O1538*W1538+L1538)/V1538-1)*100</f>
        <v>14.775790247488342</v>
      </c>
      <c r="F1538" s="18">
        <f>[1]!b_dq_cleanprice($A1538,日期设置!B$2)</f>
        <v>97.995999999999995</v>
      </c>
      <c r="G1538" s="18" t="str">
        <f t="shared" ref="G1538:G1601" si="49">LEFT(T1538,4)&amp;" + "&amp;LEFT(U1538,4)</f>
        <v>4.29 + 2.29</v>
      </c>
      <c r="H1538" s="27">
        <f>[1]!b_dq_pctchange($A1538,日期设置!$B$2,1)/100</f>
        <v>0</v>
      </c>
      <c r="I1538" s="26">
        <f>[1]!b_pq_pctchange(A1538,日期设置!$B$4,日期设置!$B$2,1)</f>
        <v>0</v>
      </c>
      <c r="J1538" s="26">
        <f>[1]!b_pq_pctchange(A1538,日期设置!$C$4,日期设置!$B$2,1)</f>
        <v>-1.076193619961626</v>
      </c>
      <c r="K1538" s="52">
        <f>[1]!b_dq_amount($A1538,日期设置!B$2,2,10000)</f>
        <v>0</v>
      </c>
      <c r="L1538" s="26">
        <f>[1]!b_info_latestpar(A1538,日期设置!$B$2)</f>
        <v>100</v>
      </c>
      <c r="M1538" s="6">
        <f>[1]!b_info_outstandingbalance($A1538,日期设置!B$2)</f>
        <v>10</v>
      </c>
      <c r="N1538" s="7" t="str">
        <f>[1]!b_info_latestissurercreditrating2(A1538,日期设置!$B$2,"102","1")</f>
        <v>AA+</v>
      </c>
      <c r="O1538" s="8">
        <v>5.7</v>
      </c>
      <c r="P1538" s="9" t="str">
        <f>[1]!b_info_repurchasedate(A1538)</f>
        <v>2023-07-07</v>
      </c>
      <c r="Q1538" s="8" t="s">
        <v>17750</v>
      </c>
      <c r="R1538" s="2" t="str">
        <f>IF((--IF(P1538=0,Q1538,P1538))&gt;(--日期设置!$B$2),IF(P1538=0,Q1538,P1538),Q1538)</f>
        <v>2023-07-07</v>
      </c>
      <c r="S1538" s="2" t="s">
        <v>18019</v>
      </c>
      <c r="T1538" s="8">
        <f>[1]!b_anal_ptmyear($A1538,日期设置!$B$2)</f>
        <v>4.2931506849315069</v>
      </c>
      <c r="U1538" s="8">
        <f>[1]!b_anal_termifexercise($A1538,日期设置!B$2)</f>
        <v>2.2931506849315069</v>
      </c>
      <c r="V1538" s="10">
        <f>[1]!b_dq_dirtyprice(A1538,日期设置!$B$2)</f>
        <v>102.02500000000001</v>
      </c>
      <c r="W1538" s="11">
        <f>IF(U1538=0,ROUNDUP((Q1538-日期设置!$B$2)/365,0),ROUNDUP((R1538-日期设置!$B$2)/365,0))</f>
        <v>3</v>
      </c>
      <c r="X1538" s="18">
        <f>_xlfn.IFNA(VLOOKUP(A1538,过往入选债券!A:D,4,0),2)</f>
        <v>2</v>
      </c>
      <c r="Y1538">
        <f>_xlfn.IFNA(VLOOKUP(C1538,[2]Sheet1!$A:$A,1,0),3)</f>
        <v>3</v>
      </c>
    </row>
    <row r="1539" spans="1:25" hidden="1" x14ac:dyDescent="0.2">
      <c r="A1539" s="21" t="s">
        <v>13763</v>
      </c>
      <c r="B1539" s="21" t="s">
        <v>13764</v>
      </c>
      <c r="C1539" s="37" t="s">
        <v>13765</v>
      </c>
      <c r="D1539" s="26" t="str">
        <f>[1]!b_calc_yield(A1539,日期设置!$B$2,F1539,1,R1539,1,O1539,L1539,S1539,)</f>
        <v>Fetching...</v>
      </c>
      <c r="E1539" s="26">
        <f t="shared" si="48"/>
        <v>28.44912967480726</v>
      </c>
      <c r="F1539" s="18">
        <f>[1]!b_dq_cleanprice($A1539,日期设置!B$2)</f>
        <v>80.214200000000005</v>
      </c>
      <c r="G1539" s="18" t="str">
        <f t="shared" si="49"/>
        <v>3.17 + 0</v>
      </c>
      <c r="H1539" s="27">
        <f>[1]!b_dq_pctchange($A1539,日期设置!$B$2,1)/100</f>
        <v>0</v>
      </c>
      <c r="I1539" s="26">
        <f>[1]!b_pq_pctchange(A1539,日期设置!$B$4,日期设置!$B$2,1)</f>
        <v>0</v>
      </c>
      <c r="J1539" s="26">
        <f>[1]!b_pq_pctchange(A1539,日期设置!$C$4,日期设置!$B$2,1)</f>
        <v>0</v>
      </c>
      <c r="K1539" s="52">
        <f>[1]!b_dq_amount($A1539,日期设置!B$2,2,10000)</f>
        <v>0</v>
      </c>
      <c r="L1539" s="26">
        <f>[1]!b_info_latestpar(A1539,日期设置!$B$2)</f>
        <v>80</v>
      </c>
      <c r="M1539" s="6">
        <f>[1]!b_info_outstandingbalance($A1539,日期设置!B$2)</f>
        <v>5.6</v>
      </c>
      <c r="N1539" s="7" t="str">
        <f>[1]!b_info_latestissurercreditrating2(A1539,日期设置!$B$2,"102","1")</f>
        <v>AA</v>
      </c>
      <c r="O1539" s="8">
        <v>7.3</v>
      </c>
      <c r="P1539" s="9">
        <f>[1]!b_info_repurchasedate(A1539)</f>
        <v>0</v>
      </c>
      <c r="Q1539" s="8" t="s">
        <v>16797</v>
      </c>
      <c r="R1539" s="2" t="str">
        <f>IF((--IF(P1539=0,Q1539,P1539))&gt;(--日期设置!$B$2),IF(P1539=0,Q1539,P1539),Q1539)</f>
        <v>2024-05-26</v>
      </c>
      <c r="S1539" s="2" t="s">
        <v>18499</v>
      </c>
      <c r="T1539" s="8">
        <f>[1]!b_anal_ptmyear($A1539,日期设置!$B$2)</f>
        <v>3.1780821917808217</v>
      </c>
      <c r="U1539" s="8">
        <f>[1]!b_anal_termifexercise($A1539,日期设置!B$2)</f>
        <v>0</v>
      </c>
      <c r="V1539" s="10">
        <f>[1]!b_dq_dirtyprice(A1539,日期设置!$B$2)</f>
        <v>85.014200000000002</v>
      </c>
      <c r="W1539" s="11">
        <f>IF(U1539=0,ROUNDUP((Q1539-日期设置!$B$2)/365,0),ROUNDUP((R1539-日期设置!$B$2)/365,0))</f>
        <v>4</v>
      </c>
      <c r="X1539" s="18">
        <f>_xlfn.IFNA(VLOOKUP(A1539,过往入选债券!A:D,4,0),2)</f>
        <v>2</v>
      </c>
      <c r="Y1539">
        <f>_xlfn.IFNA(VLOOKUP(C1539,[2]Sheet1!$A:$A,1,0),3)</f>
        <v>3</v>
      </c>
    </row>
    <row r="1540" spans="1:25" hidden="1" x14ac:dyDescent="0.2">
      <c r="A1540" s="21" t="s">
        <v>14575</v>
      </c>
      <c r="B1540" s="21" t="s">
        <v>14576</v>
      </c>
      <c r="C1540" s="37" t="s">
        <v>188</v>
      </c>
      <c r="D1540" s="26" t="str">
        <f>[1]!b_calc_yield(A1540,日期设置!$B$2,F1540,1,R1540,1,O1540,L1540,S1540,)</f>
        <v>Fetching...</v>
      </c>
      <c r="E1540" s="26">
        <f t="shared" si="48"/>
        <v>25.656111367773015</v>
      </c>
      <c r="F1540" s="18">
        <f>[1]!b_dq_cleanprice($A1540,日期设置!B$2)</f>
        <v>101.52</v>
      </c>
      <c r="G1540" s="18" t="str">
        <f t="shared" si="49"/>
        <v>4.11 + 0</v>
      </c>
      <c r="H1540" s="27">
        <f>[1]!b_dq_pctchange($A1540,日期设置!$B$2,1)/100</f>
        <v>0</v>
      </c>
      <c r="I1540" s="26">
        <f>[1]!b_pq_pctchange(A1540,日期设置!$B$4,日期设置!$B$2,1)</f>
        <v>0</v>
      </c>
      <c r="J1540" s="26">
        <f>[1]!b_pq_pctchange(A1540,日期设置!$C$4,日期设置!$B$2,1)</f>
        <v>0</v>
      </c>
      <c r="K1540" s="52">
        <f>[1]!b_dq_amount($A1540,日期设置!B$2,2,10000)</f>
        <v>0</v>
      </c>
      <c r="L1540" s="26">
        <f>[1]!b_info_latestpar(A1540,日期设置!$B$2)</f>
        <v>100</v>
      </c>
      <c r="M1540" s="6">
        <f>[1]!b_info_outstandingbalance($A1540,日期设置!B$2)</f>
        <v>10</v>
      </c>
      <c r="N1540" s="7" t="str">
        <f>[1]!b_info_latestissurercreditrating2(A1540,日期设置!$B$2,"102","1")</f>
        <v>AA</v>
      </c>
      <c r="O1540" s="8">
        <v>7.09</v>
      </c>
      <c r="P1540" s="9">
        <f>[1]!b_info_repurchasedate(A1540)</f>
        <v>0</v>
      </c>
      <c r="Q1540" s="8" t="s">
        <v>16339</v>
      </c>
      <c r="R1540" s="2" t="str">
        <f>IF((--IF(P1540=0,Q1540,P1540))&gt;(--日期设置!$B$2),IF(P1540=0,Q1540,P1540),Q1540)</f>
        <v>2025-05-03</v>
      </c>
      <c r="S1540" s="2" t="s">
        <v>18117</v>
      </c>
      <c r="T1540" s="8">
        <f>[1]!b_anal_ptmyear($A1540,日期设置!$B$2)</f>
        <v>4.1150684931506847</v>
      </c>
      <c r="U1540" s="8">
        <f>[1]!b_anal_termifexercise($A1540,日期设置!B$2)</f>
        <v>0</v>
      </c>
      <c r="V1540" s="10">
        <f>[1]!b_dq_dirtyprice(A1540,日期设置!$B$2)</f>
        <v>107.7942</v>
      </c>
      <c r="W1540" s="11">
        <f>IF(U1540=0,ROUNDUP((Q1540-日期设置!$B$2)/365,0),ROUNDUP((R1540-日期设置!$B$2)/365,0))</f>
        <v>5</v>
      </c>
      <c r="X1540" s="18">
        <f>_xlfn.IFNA(VLOOKUP(A1540,过往入选债券!A:D,4,0),2)</f>
        <v>2</v>
      </c>
      <c r="Y1540">
        <f>_xlfn.IFNA(VLOOKUP(C1540,[2]Sheet1!$A:$A,1,0),3)</f>
        <v>3</v>
      </c>
    </row>
    <row r="1541" spans="1:25" hidden="1" x14ac:dyDescent="0.2">
      <c r="A1541" s="21" t="s">
        <v>15392</v>
      </c>
      <c r="B1541" s="21" t="s">
        <v>15393</v>
      </c>
      <c r="C1541" s="37" t="s">
        <v>1207</v>
      </c>
      <c r="D1541" s="26" t="str">
        <f>[1]!b_calc_yield(A1541,日期设置!$B$2,F1541,1,R1541,1,O1541,L1541,S1541,)</f>
        <v>Fetching...</v>
      </c>
      <c r="E1541" s="26">
        <f t="shared" si="48"/>
        <v>33.948365606381834</v>
      </c>
      <c r="F1541" s="18">
        <f>[1]!b_dq_cleanprice($A1541,日期设置!B$2)</f>
        <v>102.8348</v>
      </c>
      <c r="G1541" s="18" t="str">
        <f t="shared" si="49"/>
        <v>5.38 + 0</v>
      </c>
      <c r="H1541" s="27">
        <f>[1]!b_dq_pctchange($A1541,日期设置!$B$2,1)/100</f>
        <v>0</v>
      </c>
      <c r="I1541" s="26">
        <f>[1]!b_pq_pctchange(A1541,日期设置!$B$4,日期设置!$B$2,1)</f>
        <v>0</v>
      </c>
      <c r="J1541" s="26">
        <f>[1]!b_pq_pctchange(A1541,日期设置!$C$4,日期设置!$B$2,1)</f>
        <v>0</v>
      </c>
      <c r="K1541" s="52">
        <f>[1]!b_dq_amount($A1541,日期设置!B$2,2,10000)</f>
        <v>0</v>
      </c>
      <c r="L1541" s="26">
        <f>[1]!b_info_latestpar(A1541,日期设置!$B$2)</f>
        <v>100</v>
      </c>
      <c r="M1541" s="6">
        <f>[1]!b_info_outstandingbalance($A1541,日期设置!B$2)</f>
        <v>5</v>
      </c>
      <c r="N1541" s="7" t="str">
        <f>[1]!b_info_latestissurercreditrating2(A1541,日期设置!$B$2,"102","1")</f>
        <v>AA</v>
      </c>
      <c r="O1541" s="8">
        <v>7.3</v>
      </c>
      <c r="P1541" s="9">
        <f>[1]!b_info_repurchasedate(A1541)</f>
        <v>0</v>
      </c>
      <c r="Q1541" s="8" t="s">
        <v>17003</v>
      </c>
      <c r="R1541" s="2" t="str">
        <f>IF((--IF(P1541=0,Q1541,P1541))&gt;(--日期设置!$B$2),IF(P1541=0,Q1541,P1541),Q1541)</f>
        <v>2026-08-08</v>
      </c>
      <c r="S1541" s="2" t="s">
        <v>18653</v>
      </c>
      <c r="T1541" s="8">
        <f>[1]!b_anal_ptmyear($A1541,日期设置!$B$2)</f>
        <v>5.3808219178082188</v>
      </c>
      <c r="U1541" s="8">
        <f>[1]!b_anal_termifexercise($A1541,日期设置!B$2)</f>
        <v>0</v>
      </c>
      <c r="V1541" s="10">
        <f>[1]!b_dq_dirtyprice(A1541,日期设置!$B$2)</f>
        <v>107.3548</v>
      </c>
      <c r="W1541" s="11">
        <f>IF(U1541=0,ROUNDUP((Q1541-日期设置!$B$2)/365,0),ROUNDUP((R1541-日期设置!$B$2)/365,0))</f>
        <v>6</v>
      </c>
      <c r="X1541" s="18">
        <f>_xlfn.IFNA(VLOOKUP(A1541,过往入选债券!A:D,4,0),2)</f>
        <v>2</v>
      </c>
      <c r="Y1541">
        <f>_xlfn.IFNA(VLOOKUP(C1541,[2]Sheet1!$A:$A,1,0),3)</f>
        <v>3</v>
      </c>
    </row>
    <row r="1542" spans="1:25" hidden="1" x14ac:dyDescent="0.2">
      <c r="A1542" s="21" t="s">
        <v>3424</v>
      </c>
      <c r="B1542" s="21" t="s">
        <v>3425</v>
      </c>
      <c r="C1542" s="37" t="s">
        <v>1601</v>
      </c>
      <c r="D1542" s="26" t="str">
        <f>[1]!b_calc_yield(A1542,日期设置!$B$2,F1542,1,R1542,1,O1542,L1542,S1542,)</f>
        <v>Fetching...</v>
      </c>
      <c r="E1542" s="26">
        <f t="shared" si="48"/>
        <v>9.3346085868549302</v>
      </c>
      <c r="F1542" s="18">
        <f>[1]!b_dq_cleanprice($A1542,日期设置!B$2)</f>
        <v>101.09269999999999</v>
      </c>
      <c r="G1542" s="18" t="str">
        <f t="shared" si="49"/>
        <v>1.45 + 0</v>
      </c>
      <c r="H1542" s="27">
        <f>[1]!b_dq_pctchange($A1542,日期设置!$B$2,1)/100</f>
        <v>0</v>
      </c>
      <c r="I1542" s="26">
        <f>[1]!b_pq_pctchange(A1542,日期设置!$B$4,日期设置!$B$2,1)</f>
        <v>0</v>
      </c>
      <c r="J1542" s="26">
        <f>[1]!b_pq_pctchange(A1542,日期设置!$C$4,日期设置!$B$2,1)</f>
        <v>0</v>
      </c>
      <c r="K1542" s="52">
        <f>[1]!b_dq_amount($A1542,日期设置!B$2,2,10000)</f>
        <v>0</v>
      </c>
      <c r="L1542" s="26">
        <f>[1]!b_info_latestpar(A1542,日期设置!$B$2)</f>
        <v>100</v>
      </c>
      <c r="M1542" s="6">
        <f>[1]!b_info_outstandingbalance($A1542,日期设置!B$2)</f>
        <v>6.4</v>
      </c>
      <c r="N1542" s="7">
        <f>[1]!b_info_latestissurercreditrating2(A1542,日期设置!$B$2,"102","1")</f>
        <v>0</v>
      </c>
      <c r="O1542" s="8">
        <v>7.5</v>
      </c>
      <c r="P1542" s="9">
        <f>[1]!b_info_repurchasedate(A1542)</f>
        <v>0</v>
      </c>
      <c r="Q1542" s="8" t="s">
        <v>16703</v>
      </c>
      <c r="R1542" s="2" t="str">
        <f>IF((--IF(P1542=0,Q1542,P1542))&gt;(--日期设置!$B$2),IF(P1542=0,Q1542,P1542),Q1542)</f>
        <v>2022-09-04</v>
      </c>
      <c r="S1542" s="2" t="s">
        <v>18427</v>
      </c>
      <c r="T1542" s="8">
        <f>[1]!b_anal_ptmyear($A1542,日期设置!$B$2)</f>
        <v>1.4547945205479453</v>
      </c>
      <c r="U1542" s="8">
        <f>[1]!b_anal_termifexercise($A1542,日期设置!B$2)</f>
        <v>0</v>
      </c>
      <c r="V1542" s="10">
        <f>[1]!b_dq_dirtyprice(A1542,日期设置!$B$2)</f>
        <v>105.18170000000001</v>
      </c>
      <c r="W1542" s="11">
        <f>IF(U1542=0,ROUNDUP((Q1542-日期设置!$B$2)/365,0),ROUNDUP((R1542-日期设置!$B$2)/365,0))</f>
        <v>2</v>
      </c>
      <c r="X1542" s="18">
        <f>_xlfn.IFNA(VLOOKUP(A1542,过往入选债券!A:D,4,0),2)</f>
        <v>2</v>
      </c>
      <c r="Y1542">
        <f>_xlfn.IFNA(VLOOKUP(C1542,[2]Sheet1!$A:$A,1,0),3)</f>
        <v>3</v>
      </c>
    </row>
    <row r="1543" spans="1:25" hidden="1" x14ac:dyDescent="0.2">
      <c r="A1543" s="21" t="s">
        <v>14995</v>
      </c>
      <c r="B1543" s="21" t="s">
        <v>14996</v>
      </c>
      <c r="C1543" s="37" t="s">
        <v>14611</v>
      </c>
      <c r="D1543" s="26" t="str">
        <f>[1]!b_calc_yield(A1543,日期设置!$B$2,F1543,1,R1543,1,O1543,L1543,S1543,)</f>
        <v>Fetching...</v>
      </c>
      <c r="E1543" s="26">
        <f t="shared" si="48"/>
        <v>31.046471862294322</v>
      </c>
      <c r="F1543" s="18">
        <f>[1]!b_dq_cleanprice($A1543,日期设置!B$2)</f>
        <v>103.75</v>
      </c>
      <c r="G1543" s="18" t="str">
        <f t="shared" si="49"/>
        <v>4.8 + 0</v>
      </c>
      <c r="H1543" s="27">
        <f>[1]!b_dq_pctchange($A1543,日期设置!$B$2,1)/100</f>
        <v>0</v>
      </c>
      <c r="I1543" s="26">
        <f>[1]!b_pq_pctchange(A1543,日期设置!$B$4,日期设置!$B$2,1)</f>
        <v>0</v>
      </c>
      <c r="J1543" s="26">
        <f>[1]!b_pq_pctchange(A1543,日期设置!$C$4,日期设置!$B$2,1)</f>
        <v>0</v>
      </c>
      <c r="K1543" s="52">
        <f>[1]!b_dq_amount($A1543,日期设置!B$2,2,10000)</f>
        <v>0</v>
      </c>
      <c r="L1543" s="26">
        <f>[1]!b_info_latestpar(A1543,日期设置!$B$2)</f>
        <v>100</v>
      </c>
      <c r="M1543" s="6">
        <f>[1]!b_info_outstandingbalance($A1543,日期设置!B$2)</f>
        <v>6</v>
      </c>
      <c r="N1543" s="7" t="str">
        <f>[1]!b_info_latestissurercreditrating2(A1543,日期设置!$B$2,"102","1")</f>
        <v>AA</v>
      </c>
      <c r="O1543" s="8">
        <v>7.59</v>
      </c>
      <c r="P1543" s="9">
        <f>[1]!b_info_repurchasedate(A1543)</f>
        <v>0</v>
      </c>
      <c r="Q1543" s="8" t="s">
        <v>16699</v>
      </c>
      <c r="R1543" s="2" t="str">
        <f>IF((--IF(P1543=0,Q1543,P1543))&gt;(--日期设置!$B$2),IF(P1543=0,Q1543,P1543),Q1543)</f>
        <v>2026-01-08</v>
      </c>
      <c r="S1543" s="2" t="s">
        <v>18358</v>
      </c>
      <c r="T1543" s="8">
        <f>[1]!b_anal_ptmyear($A1543,日期设置!$B$2)</f>
        <v>4.8</v>
      </c>
      <c r="U1543" s="8">
        <f>[1]!b_anal_termifexercise($A1543,日期设置!B$2)</f>
        <v>0</v>
      </c>
      <c r="V1543" s="10">
        <f>[1]!b_dq_dirtyprice(A1543,日期设置!$B$2)</f>
        <v>105.268</v>
      </c>
      <c r="W1543" s="11">
        <f>IF(U1543=0,ROUNDUP((Q1543-日期设置!$B$2)/365,0),ROUNDUP((R1543-日期设置!$B$2)/365,0))</f>
        <v>5</v>
      </c>
      <c r="X1543" s="18">
        <f>_xlfn.IFNA(VLOOKUP(A1543,过往入选债券!A:D,4,0),2)</f>
        <v>2</v>
      </c>
      <c r="Y1543">
        <f>_xlfn.IFNA(VLOOKUP(C1543,[2]Sheet1!$A:$A,1,0),3)</f>
        <v>3</v>
      </c>
    </row>
    <row r="1544" spans="1:25" hidden="1" x14ac:dyDescent="0.2">
      <c r="A1544" s="21" t="s">
        <v>14842</v>
      </c>
      <c r="B1544" s="21" t="s">
        <v>14843</v>
      </c>
      <c r="C1544" s="37" t="s">
        <v>14844</v>
      </c>
      <c r="D1544" s="26" t="str">
        <f>[1]!b_calc_yield(A1544,日期设置!$B$2,F1544,1,R1544,1,O1544,L1544,S1544,)</f>
        <v>Fetching...</v>
      </c>
      <c r="E1544" s="26">
        <f t="shared" si="48"/>
        <v>30.166144441343757</v>
      </c>
      <c r="F1544" s="18">
        <f>[1]!b_dq_cleanprice($A1544,日期设置!B$2)</f>
        <v>104.5</v>
      </c>
      <c r="G1544" s="18" t="str">
        <f t="shared" si="49"/>
        <v>4.70 + 0</v>
      </c>
      <c r="H1544" s="27">
        <f>[1]!b_dq_pctchange($A1544,日期设置!$B$2,1)/100</f>
        <v>0</v>
      </c>
      <c r="I1544" s="26">
        <f>[1]!b_pq_pctchange(A1544,日期设置!$B$4,日期设置!$B$2,1)</f>
        <v>0</v>
      </c>
      <c r="J1544" s="26">
        <f>[1]!b_pq_pctchange(A1544,日期设置!$C$4,日期设置!$B$2,1)</f>
        <v>0</v>
      </c>
      <c r="K1544" s="52">
        <f>[1]!b_dq_amount($A1544,日期设置!B$2,2,10000)</f>
        <v>0</v>
      </c>
      <c r="L1544" s="26">
        <f>[1]!b_info_latestpar(A1544,日期设置!$B$2)</f>
        <v>100</v>
      </c>
      <c r="M1544" s="6">
        <f>[1]!b_info_outstandingbalance($A1544,日期设置!B$2)</f>
        <v>5</v>
      </c>
      <c r="N1544" s="7" t="str">
        <f>[1]!b_info_latestissurercreditrating2(A1544,日期设置!$B$2,"102","1")</f>
        <v>AA-</v>
      </c>
      <c r="O1544" s="8">
        <v>7.8</v>
      </c>
      <c r="P1544" s="9">
        <f>[1]!b_info_repurchasedate(A1544)</f>
        <v>0</v>
      </c>
      <c r="Q1544" s="8" t="s">
        <v>17518</v>
      </c>
      <c r="R1544" s="2" t="str">
        <f>IF((--IF(P1544=0,Q1544,P1544))&gt;(--日期设置!$B$2),IF(P1544=0,Q1544,P1544),Q1544)</f>
        <v>2025-12-05</v>
      </c>
      <c r="S1544" s="2" t="s">
        <v>18095</v>
      </c>
      <c r="T1544" s="8">
        <f>[1]!b_anal_ptmyear($A1544,日期设置!$B$2)</f>
        <v>4.7068493150684931</v>
      </c>
      <c r="U1544" s="8">
        <f>[1]!b_anal_termifexercise($A1544,日期设置!B$2)</f>
        <v>0</v>
      </c>
      <c r="V1544" s="10">
        <f>[1]!b_dq_dirtyprice(A1544,日期设置!$B$2)</f>
        <v>106.78660000000001</v>
      </c>
      <c r="W1544" s="11">
        <f>IF(U1544=0,ROUNDUP((Q1544-日期设置!$B$2)/365,0),ROUNDUP((R1544-日期设置!$B$2)/365,0))</f>
        <v>5</v>
      </c>
      <c r="X1544" s="18">
        <f>_xlfn.IFNA(VLOOKUP(A1544,过往入选债券!A:D,4,0),2)</f>
        <v>2</v>
      </c>
      <c r="Y1544">
        <f>_xlfn.IFNA(VLOOKUP(C1544,[2]Sheet1!$A:$A,1,0),3)</f>
        <v>3</v>
      </c>
    </row>
    <row r="1545" spans="1:25" hidden="1" x14ac:dyDescent="0.2">
      <c r="A1545" s="21" t="s">
        <v>1904</v>
      </c>
      <c r="B1545" s="21" t="s">
        <v>1905</v>
      </c>
      <c r="C1545" s="37" t="s">
        <v>1307</v>
      </c>
      <c r="D1545" s="26" t="str">
        <f>[1]!b_calc_yield(A1545,日期设置!$B$2,F1545,1,R1545,1,O1545,L1545,S1545,)</f>
        <v>Fetching...</v>
      </c>
      <c r="E1545" s="26">
        <f t="shared" si="48"/>
        <v>1.4734318126725432</v>
      </c>
      <c r="F1545" s="18">
        <f>[1]!b_dq_cleanprice($A1545,日期设置!B$2)</f>
        <v>100.2071</v>
      </c>
      <c r="G1545" s="18" t="str">
        <f t="shared" si="49"/>
        <v>0.22 + 0</v>
      </c>
      <c r="H1545" s="27">
        <f>[1]!b_dq_pctchange($A1545,日期设置!$B$2,1)/100</f>
        <v>0</v>
      </c>
      <c r="I1545" s="26">
        <f>[1]!b_pq_pctchange(A1545,日期设置!$B$4,日期设置!$B$2,1)</f>
        <v>0</v>
      </c>
      <c r="J1545" s="26">
        <f>[1]!b_pq_pctchange(A1545,日期设置!$C$4,日期设置!$B$2,1)</f>
        <v>0</v>
      </c>
      <c r="K1545" s="52">
        <f>[1]!b_dq_amount($A1545,日期设置!B$2,2,10000)</f>
        <v>0</v>
      </c>
      <c r="L1545" s="26">
        <f>[1]!b_info_latestpar(A1545,日期设置!$B$2)</f>
        <v>100</v>
      </c>
      <c r="M1545" s="6">
        <f>[1]!b_info_outstandingbalance($A1545,日期设置!B$2)</f>
        <v>5</v>
      </c>
      <c r="N1545" s="7">
        <f>[1]!b_info_latestissurercreditrating2(A1545,日期设置!$B$2,"102","1")</f>
        <v>0</v>
      </c>
      <c r="O1545" s="8">
        <v>8</v>
      </c>
      <c r="P1545" s="9">
        <f>[1]!b_info_repurchasedate(A1545)</f>
        <v>0</v>
      </c>
      <c r="Q1545" s="8" t="s">
        <v>16403</v>
      </c>
      <c r="R1545" s="2" t="str">
        <f>IF((--IF(P1545=0,Q1545,P1545))&gt;(--日期设置!$B$2),IF(P1545=0,Q1545,P1545),Q1545)</f>
        <v>2021-06-11</v>
      </c>
      <c r="S1545" s="2" t="s">
        <v>18175</v>
      </c>
      <c r="T1545" s="8">
        <f>[1]!b_anal_ptmyear($A1545,日期设置!$B$2)</f>
        <v>0.22191780821917809</v>
      </c>
      <c r="U1545" s="8">
        <f>[1]!b_anal_termifexercise($A1545,日期设置!B$2)</f>
        <v>0</v>
      </c>
      <c r="V1545" s="10">
        <f>[1]!b_dq_dirtyprice(A1545,日期设置!$B$2)</f>
        <v>106.4318</v>
      </c>
      <c r="W1545" s="11">
        <f>IF(U1545=0,ROUNDUP((Q1545-日期设置!$B$2)/365,0),ROUNDUP((R1545-日期设置!$B$2)/365,0))</f>
        <v>1</v>
      </c>
      <c r="X1545" s="18">
        <f>_xlfn.IFNA(VLOOKUP(A1545,过往入选债券!A:D,4,0),2)</f>
        <v>2</v>
      </c>
      <c r="Y1545">
        <f>_xlfn.IFNA(VLOOKUP(C1545,[2]Sheet1!$A:$A,1,0),3)</f>
        <v>3</v>
      </c>
    </row>
    <row r="1546" spans="1:25" hidden="1" x14ac:dyDescent="0.2">
      <c r="A1546" s="21" t="s">
        <v>15644</v>
      </c>
      <c r="B1546" s="21" t="s">
        <v>15645</v>
      </c>
      <c r="C1546" s="37" t="s">
        <v>13587</v>
      </c>
      <c r="D1546" s="26" t="str">
        <f>[1]!b_calc_yield(A1546,日期设置!$B$2,F1546,1,R1546,1,O1546,L1546,S1546,)</f>
        <v>Fetching...</v>
      </c>
      <c r="E1546" s="26">
        <f t="shared" si="48"/>
        <v>12.838836235137641</v>
      </c>
      <c r="F1546" s="18">
        <f>[1]!b_dq_cleanprice($A1546,日期设置!B$2)</f>
        <v>96.816500000000005</v>
      </c>
      <c r="G1546" s="18" t="str">
        <f t="shared" si="49"/>
        <v>2.01 + 0</v>
      </c>
      <c r="H1546" s="27">
        <f>[1]!b_dq_pctchange($A1546,日期设置!$B$2,1)/100</f>
        <v>0</v>
      </c>
      <c r="I1546" s="26">
        <f>[1]!b_pq_pctchange(A1546,日期设置!$B$4,日期设置!$B$2,1)</f>
        <v>0</v>
      </c>
      <c r="J1546" s="26">
        <f>[1]!b_pq_pctchange(A1546,日期设置!$C$4,日期设置!$B$2,1)</f>
        <v>0</v>
      </c>
      <c r="K1546" s="52">
        <f>[1]!b_dq_amount($A1546,日期设置!B$2,2,10000)</f>
        <v>0</v>
      </c>
      <c r="L1546" s="26">
        <f>[1]!b_info_latestpar(A1546,日期设置!$B$2)</f>
        <v>100</v>
      </c>
      <c r="M1546" s="6">
        <f>[1]!b_info_outstandingbalance($A1546,日期设置!B$2)</f>
        <v>8</v>
      </c>
      <c r="N1546" s="7" t="str">
        <f>[1]!b_info_latestissurercreditrating2(A1546,日期设置!$B$2,"102","1")</f>
        <v>AAA</v>
      </c>
      <c r="O1546" s="8">
        <v>4.9000000000000004</v>
      </c>
      <c r="P1546" s="9">
        <f>[1]!b_info_repurchasedate(A1546)</f>
        <v>0</v>
      </c>
      <c r="Q1546" s="8" t="s">
        <v>15982</v>
      </c>
      <c r="R1546" s="2" t="str">
        <f>IF((--IF(P1546=0,Q1546,P1546))&gt;(--日期设置!$B$2),IF(P1546=0,Q1546,P1546),Q1546)</f>
        <v>2023-03-27</v>
      </c>
      <c r="S1546" s="2" t="s">
        <v>17770</v>
      </c>
      <c r="T1546" s="8">
        <f>[1]!b_anal_ptmyear($A1546,日期设置!$B$2)</f>
        <v>2.0136986301369864</v>
      </c>
      <c r="U1546" s="8">
        <f>[1]!b_anal_termifexercise($A1546,日期设置!B$2)</f>
        <v>0</v>
      </c>
      <c r="V1546" s="10">
        <f>[1]!b_dq_dirtyprice(A1546,日期设置!$B$2)</f>
        <v>101.6494</v>
      </c>
      <c r="W1546" s="11">
        <f>IF(U1546=0,ROUNDUP((Q1546-日期设置!$B$2)/365,0),ROUNDUP((R1546-日期设置!$B$2)/365,0))</f>
        <v>3</v>
      </c>
      <c r="X1546" s="18">
        <f>_xlfn.IFNA(VLOOKUP(A1546,过往入选债券!A:D,4,0),2)</f>
        <v>2</v>
      </c>
      <c r="Y1546">
        <f>_xlfn.IFNA(VLOOKUP(C1546,[2]Sheet1!$A:$A,1,0),3)</f>
        <v>3</v>
      </c>
    </row>
    <row r="1547" spans="1:25" hidden="1" x14ac:dyDescent="0.2">
      <c r="A1547" s="28" t="s">
        <v>20628</v>
      </c>
      <c r="B1547" s="28" t="s">
        <v>20629</v>
      </c>
      <c r="C1547" s="39" t="s">
        <v>12357</v>
      </c>
      <c r="D1547" s="26" t="str">
        <f>[1]!b_calc_yield(A1547,日期设置!$B$2,F1547,1,R1547,1,O1547,L1547,S1547,)</f>
        <v>Fetching...</v>
      </c>
      <c r="E1547" s="26">
        <f t="shared" si="48"/>
        <v>41.696607789977676</v>
      </c>
      <c r="F1547" s="18">
        <f>[1]!b_dq_cleanprice($A1547,日期设置!B$2)</f>
        <v>100</v>
      </c>
      <c r="G1547" s="18" t="str">
        <f t="shared" si="49"/>
        <v>6.48 + 0</v>
      </c>
      <c r="H1547" s="27">
        <f>[1]!b_dq_pctchange($A1547,日期设置!$B$2,1)/100</f>
        <v>0</v>
      </c>
      <c r="I1547" s="26">
        <f>[1]!b_pq_pctchange(A1547,日期设置!$B$4,日期设置!$B$2,1)</f>
        <v>0</v>
      </c>
      <c r="J1547" s="26">
        <f>[1]!b_pq_pctchange(A1547,日期设置!$C$4,日期设置!$B$2,1)</f>
        <v>0</v>
      </c>
      <c r="K1547" s="52">
        <f>[1]!b_dq_amount($A1547,日期设置!B$2,2,10000)</f>
        <v>0</v>
      </c>
      <c r="L1547" s="26">
        <f>[1]!b_info_latestpar(A1547,日期设置!$B$2)</f>
        <v>100</v>
      </c>
      <c r="M1547" s="6">
        <f>[1]!b_info_outstandingbalance($A1547,日期设置!B$2)</f>
        <v>6.6</v>
      </c>
      <c r="N1547" s="7" t="str">
        <f>[1]!b_info_latestissurercreditrating2(A1547,日期设置!$B$2,"102","1")</f>
        <v>AA</v>
      </c>
      <c r="O1547" s="8">
        <v>6.65</v>
      </c>
      <c r="P1547" s="9">
        <f>[1]!b_info_repurchasedate(A1547)</f>
        <v>0</v>
      </c>
      <c r="Q1547" s="8" t="s">
        <v>20831</v>
      </c>
      <c r="R1547" s="2" t="str">
        <f>IF((--IF(P1547=0,Q1547,P1547))&gt;(--日期设置!$B$2),IF(P1547=0,Q1547,P1547),Q1547)</f>
        <v>2027-09-15</v>
      </c>
      <c r="S1547" s="31" t="s">
        <v>16603</v>
      </c>
      <c r="T1547" s="8">
        <f>[1]!b_anal_ptmyear($A1547,日期设置!$B$2)</f>
        <v>6.484931506849315</v>
      </c>
      <c r="U1547" s="8">
        <f>[1]!b_anal_termifexercise($A1547,日期设置!B$2)</f>
        <v>0</v>
      </c>
      <c r="V1547" s="10">
        <f>[1]!b_dq_dirtyprice(A1547,日期设置!$B$2)</f>
        <v>103.4252</v>
      </c>
      <c r="W1547" s="11">
        <f>IF(U1547=0,ROUNDUP((Q1547-日期设置!$B$2)/365,0),ROUNDUP((R1547-日期设置!$B$2)/365,0))</f>
        <v>7</v>
      </c>
      <c r="X1547" s="18">
        <f>_xlfn.IFNA(VLOOKUP(A1547,过往入选债券!A:D,4,0),2)</f>
        <v>2</v>
      </c>
      <c r="Y1547">
        <f>_xlfn.IFNA(VLOOKUP(C1547,[2]Sheet1!$A:$A,1,0),3)</f>
        <v>3</v>
      </c>
    </row>
    <row r="1548" spans="1:25" hidden="1" x14ac:dyDescent="0.2">
      <c r="A1548" s="28" t="s">
        <v>20546</v>
      </c>
      <c r="B1548" s="28" t="s">
        <v>20547</v>
      </c>
      <c r="C1548" s="39" t="s">
        <v>1835</v>
      </c>
      <c r="D1548" s="26" t="str">
        <f>[1]!b_calc_yield(A1548,日期设置!$B$2,F1548,1,R1548,1,O1548,L1548,S1548,)</f>
        <v>Fetching...</v>
      </c>
      <c r="E1548" s="26">
        <f t="shared" si="48"/>
        <v>16.37336471074611</v>
      </c>
      <c r="F1548" s="18">
        <f>[1]!b_dq_cleanprice($A1548,日期设置!B$2)</f>
        <v>97.844700000000003</v>
      </c>
      <c r="G1548" s="18" t="str">
        <f t="shared" si="49"/>
        <v>4.51 + 2.51</v>
      </c>
      <c r="H1548" s="27">
        <f>[1]!b_dq_pctchange($A1548,日期设置!$B$2,1)/100</f>
        <v>0</v>
      </c>
      <c r="I1548" s="26">
        <f>[1]!b_pq_pctchange(A1548,日期设置!$B$4,日期设置!$B$2,1)</f>
        <v>0</v>
      </c>
      <c r="J1548" s="26">
        <f>[1]!b_pq_pctchange(A1548,日期设置!$C$4,日期设置!$B$2,1)</f>
        <v>0</v>
      </c>
      <c r="K1548" s="52">
        <f>[1]!b_dq_amount($A1548,日期设置!B$2,2,10000)</f>
        <v>0</v>
      </c>
      <c r="L1548" s="26">
        <f>[1]!b_info_latestpar(A1548,日期设置!$B$2)</f>
        <v>100</v>
      </c>
      <c r="M1548" s="6">
        <f>[1]!b_info_outstandingbalance($A1548,日期设置!B$2)</f>
        <v>5</v>
      </c>
      <c r="N1548" s="7" t="str">
        <f>[1]!b_info_latestissurercreditrating2(A1548,日期设置!$B$2,"102","1")</f>
        <v>AA</v>
      </c>
      <c r="O1548" s="8">
        <v>5.7</v>
      </c>
      <c r="P1548" s="9" t="str">
        <f>[1]!b_info_repurchasedate(A1548)</f>
        <v>2023-09-25</v>
      </c>
      <c r="Q1548" s="8" t="s">
        <v>16024</v>
      </c>
      <c r="R1548" s="2" t="str">
        <f>IF((--IF(P1548=0,Q1548,P1548))&gt;(--日期设置!$B$2),IF(P1548=0,Q1548,P1548),Q1548)</f>
        <v>2023-09-25</v>
      </c>
      <c r="S1548" s="31" t="s">
        <v>16496</v>
      </c>
      <c r="T1548" s="8">
        <f>[1]!b_anal_ptmyear($A1548,日期设置!$B$2)</f>
        <v>4.5123287671232877</v>
      </c>
      <c r="U1548" s="8">
        <f>[1]!b_anal_termifexercise($A1548,日期设置!B$2)</f>
        <v>2.5123287671232877</v>
      </c>
      <c r="V1548" s="10">
        <f>[1]!b_dq_dirtyprice(A1548,日期设置!$B$2)</f>
        <v>100.62439999999999</v>
      </c>
      <c r="W1548" s="11">
        <f>IF(U1548=0,ROUNDUP((Q1548-日期设置!$B$2)/365,0),ROUNDUP((R1548-日期设置!$B$2)/365,0))</f>
        <v>3</v>
      </c>
      <c r="X1548" s="18">
        <f>_xlfn.IFNA(VLOOKUP(A1548,过往入选债券!A:D,4,0),2)</f>
        <v>2</v>
      </c>
      <c r="Y1548">
        <f>_xlfn.IFNA(VLOOKUP(C1548,[2]Sheet1!$A:$A,1,0),3)</f>
        <v>3</v>
      </c>
    </row>
    <row r="1549" spans="1:25" hidden="1" x14ac:dyDescent="0.2">
      <c r="A1549" s="21" t="s">
        <v>6343</v>
      </c>
      <c r="B1549" s="21" t="s">
        <v>6344</v>
      </c>
      <c r="C1549" s="37" t="s">
        <v>121</v>
      </c>
      <c r="D1549" s="26" t="str">
        <f>[1]!b_calc_yield(A1549,日期设置!$B$2,F1549,1,R1549,1,O1549,L1549,S1549,)</f>
        <v>Fetching...</v>
      </c>
      <c r="E1549" s="26">
        <f t="shared" si="48"/>
        <v>13.158793862729222</v>
      </c>
      <c r="F1549" s="18">
        <f>[1]!b_dq_cleanprice($A1549,日期设置!B$2)</f>
        <v>100.28579999999999</v>
      </c>
      <c r="G1549" s="18" t="str">
        <f t="shared" si="49"/>
        <v>1.97 + 0</v>
      </c>
      <c r="H1549" s="27">
        <f>[1]!b_dq_pctchange($A1549,日期设置!$B$2,1)/100</f>
        <v>0</v>
      </c>
      <c r="I1549" s="26">
        <f>[1]!b_pq_pctchange(A1549,日期设置!$B$4,日期设置!$B$2,1)</f>
        <v>0</v>
      </c>
      <c r="J1549" s="26">
        <f>[1]!b_pq_pctchange(A1549,日期设置!$C$4,日期设置!$B$2,1)</f>
        <v>0</v>
      </c>
      <c r="K1549" s="52">
        <f>[1]!b_dq_amount($A1549,日期设置!B$2,2,10000)</f>
        <v>0</v>
      </c>
      <c r="L1549" s="26">
        <f>[1]!b_info_latestpar(A1549,日期设置!$B$2)</f>
        <v>100</v>
      </c>
      <c r="M1549" s="6">
        <f>[1]!b_info_outstandingbalance($A1549,日期设置!B$2)</f>
        <v>5</v>
      </c>
      <c r="N1549" s="7" t="str">
        <f>[1]!b_info_latestissurercreditrating2(A1549,日期设置!$B$2,"102","1")</f>
        <v>AA+</v>
      </c>
      <c r="O1549" s="8">
        <v>6.8</v>
      </c>
      <c r="P1549" s="9">
        <f>[1]!b_info_repurchasedate(A1549)</f>
        <v>0</v>
      </c>
      <c r="Q1549" s="8" t="s">
        <v>16073</v>
      </c>
      <c r="R1549" s="2" t="str">
        <f>IF((--IF(P1549=0,Q1549,P1549))&gt;(--日期设置!$B$2),IF(P1549=0,Q1549,P1549),Q1549)</f>
        <v>2023-03-12</v>
      </c>
      <c r="S1549" s="2" t="s">
        <v>18559</v>
      </c>
      <c r="T1549" s="8">
        <f>[1]!b_anal_ptmyear($A1549,日期设置!$B$2)</f>
        <v>1.9726027397260273</v>
      </c>
      <c r="U1549" s="8">
        <f>[1]!b_anal_termifexercise($A1549,日期设置!B$2)</f>
        <v>0</v>
      </c>
      <c r="V1549" s="10">
        <f>[1]!b_dq_dirtyprice(A1549,日期设置!$B$2)</f>
        <v>100.3899</v>
      </c>
      <c r="W1549" s="11">
        <f>IF(U1549=0,ROUNDUP((Q1549-日期设置!$B$2)/365,0),ROUNDUP((R1549-日期设置!$B$2)/365,0))</f>
        <v>2</v>
      </c>
      <c r="X1549" s="18">
        <f>_xlfn.IFNA(VLOOKUP(A1549,过往入选债券!A:D,4,0),2)</f>
        <v>2</v>
      </c>
      <c r="Y1549">
        <f>_xlfn.IFNA(VLOOKUP(C1549,[2]Sheet1!$A:$A,1,0),3)</f>
        <v>3</v>
      </c>
    </row>
    <row r="1550" spans="1:25" hidden="1" x14ac:dyDescent="0.2">
      <c r="A1550" s="21" t="s">
        <v>13654</v>
      </c>
      <c r="B1550" s="21" t="s">
        <v>13655</v>
      </c>
      <c r="C1550" s="37" t="s">
        <v>13656</v>
      </c>
      <c r="D1550" s="26" t="str">
        <f>[1]!b_calc_yield(A1550,日期设置!$B$2,F1550,1,R1550,1,O1550,L1550,S1550,)</f>
        <v>Fetching...</v>
      </c>
      <c r="E1550" s="26">
        <f t="shared" si="48"/>
        <v>29.343706267108271</v>
      </c>
      <c r="F1550" s="18">
        <f>[1]!b_dq_cleanprice($A1550,日期设置!B$2)</f>
        <v>79.459699999999998</v>
      </c>
      <c r="G1550" s="18" t="str">
        <f t="shared" si="49"/>
        <v>3.38 + 0</v>
      </c>
      <c r="H1550" s="27">
        <f>[1]!b_dq_pctchange($A1550,日期设置!$B$2,1)/100</f>
        <v>0</v>
      </c>
      <c r="I1550" s="26">
        <f>[1]!b_pq_pctchange(A1550,日期设置!$B$4,日期设置!$B$2,1)</f>
        <v>0</v>
      </c>
      <c r="J1550" s="26">
        <f>[1]!b_pq_pctchange(A1550,日期设置!$C$4,日期设置!$B$2,1)</f>
        <v>0</v>
      </c>
      <c r="K1550" s="52">
        <f>[1]!b_dq_amount($A1550,日期设置!B$2,2,10000)</f>
        <v>0</v>
      </c>
      <c r="L1550" s="26">
        <f>[1]!b_info_latestpar(A1550,日期设置!$B$2)</f>
        <v>80</v>
      </c>
      <c r="M1550" s="6">
        <f>[1]!b_info_outstandingbalance($A1550,日期设置!B$2)</f>
        <v>8</v>
      </c>
      <c r="N1550" s="7" t="str">
        <f>[1]!b_info_latestissurercreditrating2(A1550,日期设置!$B$2,"102","1")</f>
        <v>AA</v>
      </c>
      <c r="O1550" s="8">
        <v>6.78</v>
      </c>
      <c r="P1550" s="9">
        <f>[1]!b_info_repurchasedate(A1550)</f>
        <v>0</v>
      </c>
      <c r="Q1550" s="8" t="s">
        <v>17280</v>
      </c>
      <c r="R1550" s="2" t="str">
        <f>IF((--IF(P1550=0,Q1550,P1550))&gt;(--日期设置!$B$2),IF(P1550=0,Q1550,P1550),Q1550)</f>
        <v>2024-08-08</v>
      </c>
      <c r="S1550" s="2" t="s">
        <v>18251</v>
      </c>
      <c r="T1550" s="8">
        <f>[1]!b_anal_ptmyear($A1550,日期设置!$B$2)</f>
        <v>3.3808219178082193</v>
      </c>
      <c r="U1550" s="8">
        <f>[1]!b_anal_termifexercise($A1550,日期设置!B$2)</f>
        <v>0</v>
      </c>
      <c r="V1550" s="10">
        <f>[1]!b_dq_dirtyprice(A1550,日期设置!$B$2)</f>
        <v>82.818100000000001</v>
      </c>
      <c r="W1550" s="11">
        <f>IF(U1550=0,ROUNDUP((Q1550-日期设置!$B$2)/365,0),ROUNDUP((R1550-日期设置!$B$2)/365,0))</f>
        <v>4</v>
      </c>
      <c r="X1550" s="18">
        <f>_xlfn.IFNA(VLOOKUP(A1550,过往入选债券!A:D,4,0),2)</f>
        <v>2</v>
      </c>
      <c r="Y1550">
        <f>_xlfn.IFNA(VLOOKUP(C1550,[2]Sheet1!$A:$A,1,0),3)</f>
        <v>3</v>
      </c>
    </row>
    <row r="1551" spans="1:25" hidden="1" x14ac:dyDescent="0.2">
      <c r="A1551" s="21" t="s">
        <v>4757</v>
      </c>
      <c r="B1551" s="21" t="s">
        <v>4758</v>
      </c>
      <c r="C1551" s="37" t="s">
        <v>548</v>
      </c>
      <c r="D1551" s="26" t="str">
        <f>[1]!b_calc_yield(A1551,日期设置!$B$2,F1551,1,R1551,1,O1551,L1551,S1551,)</f>
        <v>Fetching...</v>
      </c>
      <c r="E1551" s="26">
        <f t="shared" si="48"/>
        <v>14.866404124040344</v>
      </c>
      <c r="F1551" s="18">
        <f>[1]!b_dq_cleanprice($A1551,日期设置!B$2)</f>
        <v>99.670900000000003</v>
      </c>
      <c r="G1551" s="18" t="str">
        <f t="shared" si="49"/>
        <v>4.32 + 2.32</v>
      </c>
      <c r="H1551" s="27">
        <f>[1]!b_dq_pctchange($A1551,日期设置!$B$2,1)/100</f>
        <v>0</v>
      </c>
      <c r="I1551" s="26">
        <f>[1]!b_pq_pctchange(A1551,日期设置!$B$4,日期设置!$B$2,1)</f>
        <v>0</v>
      </c>
      <c r="J1551" s="26">
        <f>[1]!b_pq_pctchange(A1551,日期设置!$C$4,日期设置!$B$2,1)</f>
        <v>0</v>
      </c>
      <c r="K1551" s="52">
        <f>[1]!b_dq_amount($A1551,日期设置!B$2,2,10000)</f>
        <v>0</v>
      </c>
      <c r="L1551" s="26">
        <f>[1]!b_info_latestpar(A1551,日期设置!$B$2)</f>
        <v>100</v>
      </c>
      <c r="M1551" s="6">
        <f>[1]!b_info_outstandingbalance($A1551,日期设置!B$2)</f>
        <v>10</v>
      </c>
      <c r="N1551" s="7">
        <f>[1]!b_info_latestissurercreditrating2(A1551,日期设置!$B$2,"102","1")</f>
        <v>0</v>
      </c>
      <c r="O1551" s="8">
        <v>6.5</v>
      </c>
      <c r="P1551" s="9" t="str">
        <f>[1]!b_info_repurchasedate(A1551)</f>
        <v>2023-07-20</v>
      </c>
      <c r="Q1551" s="8" t="s">
        <v>16212</v>
      </c>
      <c r="R1551" s="2" t="str">
        <f>IF((--IF(P1551=0,Q1551,P1551))&gt;(--日期设置!$B$2),IF(P1551=0,Q1551,P1551),Q1551)</f>
        <v>2023-07-20</v>
      </c>
      <c r="S1551" s="2" t="s">
        <v>17998</v>
      </c>
      <c r="T1551" s="8">
        <f>[1]!b_anal_ptmyear($A1551,日期设置!$B$2)</f>
        <v>4.3287671232876708</v>
      </c>
      <c r="U1551" s="8">
        <f>[1]!b_anal_termifexercise($A1551,日期设置!B$2)</f>
        <v>2.3287671232876712</v>
      </c>
      <c r="V1551" s="10">
        <f>[1]!b_dq_dirtyprice(A1551,日期设置!$B$2)</f>
        <v>104.0339</v>
      </c>
      <c r="W1551" s="11">
        <f>IF(U1551=0,ROUNDUP((Q1551-日期设置!$B$2)/365,0),ROUNDUP((R1551-日期设置!$B$2)/365,0))</f>
        <v>3</v>
      </c>
      <c r="X1551" s="18">
        <f>_xlfn.IFNA(VLOOKUP(A1551,过往入选债券!A:D,4,0),2)</f>
        <v>2</v>
      </c>
      <c r="Y1551">
        <f>_xlfn.IFNA(VLOOKUP(C1551,[2]Sheet1!$A:$A,1,0),3)</f>
        <v>3</v>
      </c>
    </row>
    <row r="1552" spans="1:25" hidden="1" x14ac:dyDescent="0.2">
      <c r="A1552" s="21" t="s">
        <v>9473</v>
      </c>
      <c r="B1552" s="21" t="s">
        <v>9474</v>
      </c>
      <c r="C1552" s="37" t="s">
        <v>4840</v>
      </c>
      <c r="D1552" s="26" t="str">
        <f>[1]!b_calc_yield(A1552,日期设置!$B$2,F1552,1,R1552,1,O1552,L1552,S1552,)</f>
        <v>Fetching...</v>
      </c>
      <c r="E1552" s="26">
        <f t="shared" si="48"/>
        <v>10.434457707878341</v>
      </c>
      <c r="F1552" s="18">
        <f>[1]!b_dq_cleanprice($A1552,日期设置!B$2)</f>
        <v>100.9888</v>
      </c>
      <c r="G1552" s="18" t="str">
        <f t="shared" si="49"/>
        <v>1.61 + 0</v>
      </c>
      <c r="H1552" s="27">
        <f>[1]!b_dq_pctchange($A1552,日期设置!$B$2,1)/100</f>
        <v>0</v>
      </c>
      <c r="I1552" s="26">
        <f>[1]!b_pq_pctchange(A1552,日期设置!$B$4,日期设置!$B$2,1)</f>
        <v>0</v>
      </c>
      <c r="J1552" s="26">
        <f>[1]!b_pq_pctchange(A1552,日期设置!$C$4,日期设置!$B$2,1)</f>
        <v>0</v>
      </c>
      <c r="K1552" s="52">
        <f>[1]!b_dq_amount($A1552,日期设置!B$2,2,10000)</f>
        <v>0</v>
      </c>
      <c r="L1552" s="26">
        <f>[1]!b_info_latestpar(A1552,日期设置!$B$2)</f>
        <v>100</v>
      </c>
      <c r="M1552" s="6">
        <f>[1]!b_info_outstandingbalance($A1552,日期设置!B$2)</f>
        <v>7</v>
      </c>
      <c r="N1552" s="7" t="str">
        <f>[1]!b_info_latestissurercreditrating2(A1552,日期设置!$B$2,"102","1")</f>
        <v>AA</v>
      </c>
      <c r="O1552" s="8">
        <v>7.34</v>
      </c>
      <c r="P1552" s="9">
        <f>[1]!b_info_repurchasedate(A1552)</f>
        <v>0</v>
      </c>
      <c r="Q1552" s="8" t="s">
        <v>16136</v>
      </c>
      <c r="R1552" s="2" t="str">
        <f>IF((--IF(P1552=0,Q1552,P1552))&gt;(--日期设置!$B$2),IF(P1552=0,Q1552,P1552),Q1552)</f>
        <v>2022-10-31</v>
      </c>
      <c r="S1552" s="2" t="s">
        <v>17923</v>
      </c>
      <c r="T1552" s="8">
        <f>[1]!b_anal_ptmyear($A1552,日期设置!$B$2)</f>
        <v>1.6109589041095891</v>
      </c>
      <c r="U1552" s="8">
        <f>[1]!b_anal_termifexercise($A1552,日期设置!B$2)</f>
        <v>0</v>
      </c>
      <c r="V1552" s="10">
        <f>[1]!b_dq_dirtyprice(A1552,日期设置!$B$2)</f>
        <v>103.84439999999999</v>
      </c>
      <c r="W1552" s="11">
        <f>IF(U1552=0,ROUNDUP((Q1552-日期设置!$B$2)/365,0),ROUNDUP((R1552-日期设置!$B$2)/365,0))</f>
        <v>2</v>
      </c>
      <c r="X1552" s="18">
        <f>_xlfn.IFNA(VLOOKUP(A1552,过往入选债券!A:D,4,0),2)</f>
        <v>2</v>
      </c>
      <c r="Y1552">
        <f>_xlfn.IFNA(VLOOKUP(C1552,[2]Sheet1!$A:$A,1,0),3)</f>
        <v>3</v>
      </c>
    </row>
    <row r="1553" spans="1:25" hidden="1" x14ac:dyDescent="0.2">
      <c r="A1553" s="21" t="s">
        <v>3455</v>
      </c>
      <c r="B1553" s="21" t="s">
        <v>3456</v>
      </c>
      <c r="C1553" s="37" t="s">
        <v>3457</v>
      </c>
      <c r="D1553" s="26" t="str">
        <f>[1]!b_calc_yield(A1553,日期设置!$B$2,F1553,1,R1553,1,O1553,L1553,S1553,)</f>
        <v>Fetching...</v>
      </c>
      <c r="E1553" s="26">
        <f t="shared" si="48"/>
        <v>9.6863746226497405</v>
      </c>
      <c r="F1553" s="18">
        <f>[1]!b_dq_cleanprice($A1553,日期设置!B$2)</f>
        <v>99.762100000000004</v>
      </c>
      <c r="G1553" s="18" t="str">
        <f t="shared" si="49"/>
        <v>1.49 + 0</v>
      </c>
      <c r="H1553" s="27">
        <f>[1]!b_dq_pctchange($A1553,日期设置!$B$2,1)/100</f>
        <v>0</v>
      </c>
      <c r="I1553" s="26">
        <f>[1]!b_pq_pctchange(A1553,日期设置!$B$4,日期设置!$B$2,1)</f>
        <v>0</v>
      </c>
      <c r="J1553" s="26">
        <f>[1]!b_pq_pctchange(A1553,日期设置!$C$4,日期设置!$B$2,1)</f>
        <v>-0.23789999999999623</v>
      </c>
      <c r="K1553" s="52">
        <f>[1]!b_dq_amount($A1553,日期设置!B$2,2,10000)</f>
        <v>0</v>
      </c>
      <c r="L1553" s="26">
        <f>[1]!b_info_latestpar(A1553,日期设置!$B$2)</f>
        <v>100</v>
      </c>
      <c r="M1553" s="6">
        <f>[1]!b_info_outstandingbalance($A1553,日期设置!B$2)</f>
        <v>4</v>
      </c>
      <c r="N1553" s="7">
        <f>[1]!b_info_latestissurercreditrating2(A1553,日期设置!$B$2,"102","1")</f>
        <v>0</v>
      </c>
      <c r="O1553" s="8">
        <v>6.5</v>
      </c>
      <c r="P1553" s="9">
        <f>[1]!b_info_repurchasedate(A1553)</f>
        <v>0</v>
      </c>
      <c r="Q1553" s="8" t="s">
        <v>16158</v>
      </c>
      <c r="R1553" s="2" t="str">
        <f>IF((--IF(P1553=0,Q1553,P1553))&gt;(--日期设置!$B$2),IF(P1553=0,Q1553,P1553),Q1553)</f>
        <v>2022-09-20</v>
      </c>
      <c r="S1553" s="2" t="s">
        <v>18093</v>
      </c>
      <c r="T1553" s="8">
        <f>[1]!b_anal_ptmyear($A1553,日期设置!$B$2)</f>
        <v>1.4986301369863013</v>
      </c>
      <c r="U1553" s="8">
        <f>[1]!b_anal_termifexercise($A1553,日期设置!B$2)</f>
        <v>0</v>
      </c>
      <c r="V1553" s="10">
        <f>[1]!b_dq_dirtyprice(A1553,日期设置!$B$2)</f>
        <v>103.021</v>
      </c>
      <c r="W1553" s="11">
        <f>IF(U1553=0,ROUNDUP((Q1553-日期设置!$B$2)/365,0),ROUNDUP((R1553-日期设置!$B$2)/365,0))</f>
        <v>2</v>
      </c>
      <c r="X1553" s="18">
        <f>_xlfn.IFNA(VLOOKUP(A1553,过往入选债券!A:D,4,0),2)</f>
        <v>2</v>
      </c>
      <c r="Y1553">
        <f>_xlfn.IFNA(VLOOKUP(C1553,[2]Sheet1!$A:$A,1,0),3)</f>
        <v>3</v>
      </c>
    </row>
    <row r="1554" spans="1:25" hidden="1" x14ac:dyDescent="0.2">
      <c r="A1554" s="21" t="s">
        <v>15791</v>
      </c>
      <c r="B1554" s="21" t="s">
        <v>15792</v>
      </c>
      <c r="C1554" s="37" t="s">
        <v>270</v>
      </c>
      <c r="D1554" s="26" t="str">
        <f>[1]!b_calc_yield(A1554,日期设置!$B$2,F1554,1,R1554,1,O1554,L1554,S1554,)</f>
        <v>Fetching...</v>
      </c>
      <c r="E1554" s="26">
        <f t="shared" si="48"/>
        <v>13.05788747847927</v>
      </c>
      <c r="F1554" s="18">
        <f>[1]!b_dq_cleanprice($A1554,日期设置!B$2)</f>
        <v>97.268000000000001</v>
      </c>
      <c r="G1554" s="18" t="str">
        <f t="shared" si="49"/>
        <v>2.05 + 2.05</v>
      </c>
      <c r="H1554" s="27">
        <f>[1]!b_dq_pctchange($A1554,日期设置!$B$2,1)/100</f>
        <v>0</v>
      </c>
      <c r="I1554" s="26">
        <f>[1]!b_pq_pctchange(A1554,日期设置!$B$4,日期设置!$B$2,1)</f>
        <v>-0.53044023369230731</v>
      </c>
      <c r="J1554" s="26">
        <f>[1]!b_pq_pctchange(A1554,日期设置!$C$4,日期设置!$B$2,1)</f>
        <v>-0.63703116508464075</v>
      </c>
      <c r="K1554" s="52">
        <f>[1]!b_dq_amount($A1554,日期设置!B$2,2,10000)</f>
        <v>0</v>
      </c>
      <c r="L1554" s="26">
        <f>[1]!b_info_latestpar(A1554,日期设置!$B$2)</f>
        <v>100</v>
      </c>
      <c r="M1554" s="6">
        <f>[1]!b_info_outstandingbalance($A1554,日期设置!B$2)</f>
        <v>10</v>
      </c>
      <c r="N1554" s="7" t="str">
        <f>[1]!b_info_latestissurercreditrating2(A1554,日期设置!$B$2,"102","1")</f>
        <v>AAA</v>
      </c>
      <c r="O1554" s="8">
        <v>5.17</v>
      </c>
      <c r="P1554" s="9">
        <f>[1]!b_info_repurchasedate(A1554)</f>
        <v>0</v>
      </c>
      <c r="Q1554" s="8" t="s">
        <v>16639</v>
      </c>
      <c r="R1554" s="2" t="str">
        <f>IF((--IF(P1554=0,Q1554,P1554))&gt;(--日期设置!$B$2),IF(P1554=0,Q1554,P1554),Q1554)</f>
        <v>2023-04-10</v>
      </c>
      <c r="S1554" s="2" t="s">
        <v>17957</v>
      </c>
      <c r="T1554" s="8">
        <f>[1]!b_anal_ptmyear($A1554,日期设置!$B$2)</f>
        <v>2.0520547945205481</v>
      </c>
      <c r="U1554" s="8">
        <f>[1]!b_anal_termifexercise($A1554,日期设置!B$2)</f>
        <v>2.0520547945205481</v>
      </c>
      <c r="V1554" s="10">
        <f>[1]!b_dq_dirtyprice(A1554,日期设置!$B$2)</f>
        <v>102.16889999999999</v>
      </c>
      <c r="W1554" s="11">
        <f>IF(U1554=0,ROUNDUP((Q1554-日期设置!$B$2)/365,0),ROUNDUP((R1554-日期设置!$B$2)/365,0))</f>
        <v>3</v>
      </c>
      <c r="X1554" s="18">
        <f>_xlfn.IFNA(VLOOKUP(A1554,过往入选债券!A:D,4,0),2)</f>
        <v>2</v>
      </c>
      <c r="Y1554">
        <f>_xlfn.IFNA(VLOOKUP(C1554,[2]Sheet1!$A:$A,1,0),3)</f>
        <v>3</v>
      </c>
    </row>
    <row r="1555" spans="1:25" hidden="1" x14ac:dyDescent="0.2">
      <c r="A1555" s="21" t="s">
        <v>8922</v>
      </c>
      <c r="B1555" s="21" t="s">
        <v>8923</v>
      </c>
      <c r="C1555" s="37" t="s">
        <v>8924</v>
      </c>
      <c r="D1555" s="26" t="str">
        <f>[1]!b_calc_yield(A1555,日期设置!$B$2,F1555,1,R1555,1,O1555,L1555,S1555,)</f>
        <v>Fetching...</v>
      </c>
      <c r="E1555" s="26">
        <f t="shared" si="48"/>
        <v>8.666489081902796</v>
      </c>
      <c r="F1555" s="18">
        <f>[1]!b_dq_cleanprice($A1555,日期设置!B$2)</f>
        <v>99.785200000000003</v>
      </c>
      <c r="G1555" s="18" t="str">
        <f t="shared" si="49"/>
        <v>1.35 + 0</v>
      </c>
      <c r="H1555" s="27">
        <f>[1]!b_dq_pctchange($A1555,日期设置!$B$2,1)/100</f>
        <v>0</v>
      </c>
      <c r="I1555" s="26">
        <f>[1]!b_pq_pctchange(A1555,日期设置!$B$4,日期设置!$B$2,1)</f>
        <v>0</v>
      </c>
      <c r="J1555" s="26">
        <f>[1]!b_pq_pctchange(A1555,日期设置!$C$4,日期设置!$B$2,1)</f>
        <v>2.8870328119302555E-2</v>
      </c>
      <c r="K1555" s="52">
        <f>[1]!b_dq_amount($A1555,日期设置!B$2,2,10000)</f>
        <v>0</v>
      </c>
      <c r="L1555" s="26">
        <f>[1]!b_info_latestpar(A1555,日期设置!$B$2)</f>
        <v>100</v>
      </c>
      <c r="M1555" s="6">
        <f>[1]!b_info_outstandingbalance($A1555,日期设置!B$2)</f>
        <v>5</v>
      </c>
      <c r="N1555" s="7" t="str">
        <f>[1]!b_info_latestissurercreditrating2(A1555,日期设置!$B$2,"102","1")</f>
        <v>AA+</v>
      </c>
      <c r="O1555" s="8">
        <v>6.5</v>
      </c>
      <c r="P1555" s="9">
        <f>[1]!b_info_repurchasedate(A1555)</f>
        <v>0</v>
      </c>
      <c r="Q1555" s="8" t="s">
        <v>17090</v>
      </c>
      <c r="R1555" s="2" t="str">
        <f>IF((--IF(P1555=0,Q1555,P1555))&gt;(--日期设置!$B$2),IF(P1555=0,Q1555,P1555),Q1555)</f>
        <v>2022-07-29</v>
      </c>
      <c r="S1555" s="2" t="s">
        <v>18036</v>
      </c>
      <c r="T1555" s="8">
        <f>[1]!b_anal_ptmyear($A1555,日期设置!$B$2)</f>
        <v>1.3534246575342466</v>
      </c>
      <c r="U1555" s="8">
        <f>[1]!b_anal_termifexercise($A1555,日期设置!B$2)</f>
        <v>0</v>
      </c>
      <c r="V1555" s="10">
        <f>[1]!b_dq_dirtyprice(A1555,日期设置!$B$2)</f>
        <v>103.9879</v>
      </c>
      <c r="W1555" s="11">
        <f>IF(U1555=0,ROUNDUP((Q1555-日期设置!$B$2)/365,0),ROUNDUP((R1555-日期设置!$B$2)/365,0))</f>
        <v>2</v>
      </c>
      <c r="X1555" s="18">
        <f>_xlfn.IFNA(VLOOKUP(A1555,过往入选债券!A:D,4,0),2)</f>
        <v>2</v>
      </c>
      <c r="Y1555">
        <f>_xlfn.IFNA(VLOOKUP(C1555,[2]Sheet1!$A:$A,1,0),3)</f>
        <v>3</v>
      </c>
    </row>
    <row r="1556" spans="1:25" hidden="1" x14ac:dyDescent="0.2">
      <c r="A1556" s="28" t="s">
        <v>19361</v>
      </c>
      <c r="B1556" s="28" t="s">
        <v>19362</v>
      </c>
      <c r="C1556" s="38" t="s">
        <v>60</v>
      </c>
      <c r="D1556" s="26" t="str">
        <f>[1]!b_calc_yield(A1556,日期设置!$B$2,F1556,1,R1556,1,O1556,L1556,S1556,)</f>
        <v>Fetching...</v>
      </c>
      <c r="E1556" s="26">
        <f t="shared" si="48"/>
        <v>2.8528755421711294</v>
      </c>
      <c r="F1556" s="18">
        <f>[1]!b_dq_cleanprice($A1556,日期设置!B$2)</f>
        <v>99.439499999999995</v>
      </c>
      <c r="G1556" s="18" t="str">
        <f t="shared" si="49"/>
        <v>0.43 + 0</v>
      </c>
      <c r="H1556" s="27">
        <f>[1]!b_dq_pctchange($A1556,日期设置!$B$2,1)/100</f>
        <v>0</v>
      </c>
      <c r="I1556" s="26">
        <f>[1]!b_pq_pctchange(A1556,日期设置!$B$4,日期设置!$B$2,1)</f>
        <v>0.33458483127984201</v>
      </c>
      <c r="J1556" s="26">
        <f>[1]!b_pq_pctchange(A1556,日期设置!$C$4,日期设置!$B$2,1)</f>
        <v>0.21425641635483403</v>
      </c>
      <c r="K1556" s="52">
        <f>[1]!b_dq_amount($A1556,日期设置!B$2,2,10000)</f>
        <v>0</v>
      </c>
      <c r="L1556" s="26">
        <f>[1]!b_info_latestpar(A1556,日期设置!$B$2)</f>
        <v>100</v>
      </c>
      <c r="M1556" s="6">
        <f>[1]!b_info_outstandingbalance($A1556,日期设置!B$2)</f>
        <v>5</v>
      </c>
      <c r="N1556" s="7" t="str">
        <f>[1]!b_info_latestissurercreditrating2(A1556,日期设置!$B$2,"102","1")</f>
        <v>AA+</v>
      </c>
      <c r="O1556" s="8">
        <v>5.5</v>
      </c>
      <c r="P1556" s="9">
        <f>[1]!b_info_repurchasedate(A1556)</f>
        <v>0</v>
      </c>
      <c r="Q1556" s="8" t="s">
        <v>16109</v>
      </c>
      <c r="R1556" s="2" t="str">
        <f>IF((--IF(P1556=0,Q1556,P1556))&gt;(--日期设置!$B$2),IF(P1556=0,Q1556,P1556),Q1556)</f>
        <v>2021-08-26</v>
      </c>
      <c r="S1556" s="31" t="s">
        <v>19098</v>
      </c>
      <c r="T1556" s="8">
        <f>[1]!b_anal_ptmyear($A1556,日期设置!$B$2)</f>
        <v>0.43013698630136987</v>
      </c>
      <c r="U1556" s="8">
        <f>[1]!b_anal_termifexercise($A1556,日期设置!B$2)</f>
        <v>0</v>
      </c>
      <c r="V1556" s="10">
        <f>[1]!b_dq_dirtyprice(A1556,日期设置!$B$2)</f>
        <v>102.5737</v>
      </c>
      <c r="W1556" s="11">
        <f>IF(U1556=0,ROUNDUP((Q1556-日期设置!$B$2)/365,0),ROUNDUP((R1556-日期设置!$B$2)/365,0))</f>
        <v>1</v>
      </c>
      <c r="X1556" s="18">
        <f>_xlfn.IFNA(VLOOKUP(A1556,过往入选债券!A:D,4,0),2)</f>
        <v>2</v>
      </c>
      <c r="Y1556">
        <f>_xlfn.IFNA(VLOOKUP(C1556,[2]Sheet1!$A:$A,1,0),3)</f>
        <v>3</v>
      </c>
    </row>
    <row r="1557" spans="1:25" hidden="1" x14ac:dyDescent="0.2">
      <c r="A1557" s="21" t="s">
        <v>13904</v>
      </c>
      <c r="B1557" s="21" t="s">
        <v>13905</v>
      </c>
      <c r="C1557" s="37" t="s">
        <v>805</v>
      </c>
      <c r="D1557" s="26" t="str">
        <f>[1]!b_calc_yield(A1557,日期设置!$B$2,F1557,1,R1557,1,O1557,L1557,S1557,)</f>
        <v>Fetching...</v>
      </c>
      <c r="E1557" s="26">
        <f t="shared" si="48"/>
        <v>46.038113043797409</v>
      </c>
      <c r="F1557" s="18">
        <f>[1]!b_dq_cleanprice($A1557,日期设置!B$2)</f>
        <v>88.795400000000001</v>
      </c>
      <c r="G1557" s="18" t="str">
        <f t="shared" si="49"/>
        <v>6.33 + 0</v>
      </c>
      <c r="H1557" s="27">
        <f>[1]!b_dq_pctchange($A1557,日期设置!$B$2,1)/100</f>
        <v>0</v>
      </c>
      <c r="I1557" s="26">
        <f>[1]!b_pq_pctchange(A1557,日期设置!$B$4,日期设置!$B$2,1)</f>
        <v>0</v>
      </c>
      <c r="J1557" s="26">
        <f>[1]!b_pq_pctchange(A1557,日期设置!$C$4,日期设置!$B$2,1)</f>
        <v>0</v>
      </c>
      <c r="K1557" s="52">
        <f>[1]!b_dq_amount($A1557,日期设置!B$2,2,10000)</f>
        <v>0</v>
      </c>
      <c r="L1557" s="26">
        <f>[1]!b_info_latestpar(A1557,日期设置!$B$2)</f>
        <v>90</v>
      </c>
      <c r="M1557" s="6">
        <f>[1]!b_info_outstandingbalance($A1557,日期设置!B$2)</f>
        <v>9</v>
      </c>
      <c r="N1557" s="7" t="str">
        <f>[1]!b_info_latestissurercreditrating2(A1557,日期设置!$B$2,"102","1")</f>
        <v>AA</v>
      </c>
      <c r="O1557" s="8">
        <v>6.47</v>
      </c>
      <c r="P1557" s="9">
        <f>[1]!b_info_repurchasedate(A1557)</f>
        <v>0</v>
      </c>
      <c r="Q1557" s="8" t="s">
        <v>17612</v>
      </c>
      <c r="R1557" s="2" t="str">
        <f>IF((--IF(P1557=0,Q1557,P1557))&gt;(--日期设置!$B$2),IF(P1557=0,Q1557,P1557),Q1557)</f>
        <v>2027-07-24</v>
      </c>
      <c r="S1557" s="2" t="s">
        <v>18412</v>
      </c>
      <c r="T1557" s="8">
        <f>[1]!b_anal_ptmyear($A1557,日期设置!$B$2)</f>
        <v>6.3397260273972602</v>
      </c>
      <c r="U1557" s="8">
        <f>[1]!b_anal_termifexercise($A1557,日期设置!B$2)</f>
        <v>0</v>
      </c>
      <c r="V1557" s="10">
        <f>[1]!b_dq_dirtyprice(A1557,日期设置!$B$2)</f>
        <v>92.640199999999993</v>
      </c>
      <c r="W1557" s="11">
        <f>IF(U1557=0,ROUNDUP((Q1557-日期设置!$B$2)/365,0),ROUNDUP((R1557-日期设置!$B$2)/365,0))</f>
        <v>7</v>
      </c>
      <c r="X1557" s="18">
        <f>_xlfn.IFNA(VLOOKUP(A1557,过往入选债券!A:D,4,0),2)</f>
        <v>2</v>
      </c>
      <c r="Y1557">
        <f>_xlfn.IFNA(VLOOKUP(C1557,[2]Sheet1!$A:$A,1,0),3)</f>
        <v>3</v>
      </c>
    </row>
    <row r="1558" spans="1:25" hidden="1" x14ac:dyDescent="0.2">
      <c r="A1558" s="21" t="s">
        <v>13800</v>
      </c>
      <c r="B1558" s="21" t="s">
        <v>13801</v>
      </c>
      <c r="C1558" s="37" t="s">
        <v>12886</v>
      </c>
      <c r="D1558" s="26" t="str">
        <f>[1]!b_calc_yield(A1558,日期设置!$B$2,F1558,1,R1558,1,O1558,L1558,S1558,)</f>
        <v>Fetching...</v>
      </c>
      <c r="E1558" s="26">
        <f t="shared" si="48"/>
        <v>28.866472704999602</v>
      </c>
      <c r="F1558" s="18">
        <f>[1]!b_dq_cleanprice($A1558,日期设置!B$2)</f>
        <v>79.671599999999998</v>
      </c>
      <c r="G1558" s="18" t="str">
        <f t="shared" si="49"/>
        <v>3.29 + 0</v>
      </c>
      <c r="H1558" s="27">
        <f>[1]!b_dq_pctchange($A1558,日期设置!$B$2,1)/100</f>
        <v>0</v>
      </c>
      <c r="I1558" s="26">
        <f>[1]!b_pq_pctchange(A1558,日期设置!$B$4,日期设置!$B$2,1)</f>
        <v>-0.41050000000000253</v>
      </c>
      <c r="J1558" s="26">
        <f>[1]!b_pq_pctchange(A1558,日期设置!$C$4,日期设置!$B$2,1)</f>
        <v>-5.5321599132918925E-2</v>
      </c>
      <c r="K1558" s="52">
        <f>[1]!b_dq_amount($A1558,日期设置!B$2,2,10000)</f>
        <v>0</v>
      </c>
      <c r="L1558" s="26">
        <f>[1]!b_info_latestpar(A1558,日期设置!$B$2)</f>
        <v>80</v>
      </c>
      <c r="M1558" s="6">
        <f>[1]!b_info_outstandingbalance($A1558,日期设置!B$2)</f>
        <v>5.6</v>
      </c>
      <c r="N1558" s="7" t="str">
        <f>[1]!b_info_latestissurercreditrating2(A1558,日期设置!$B$2,"102","1")</f>
        <v>AA</v>
      </c>
      <c r="O1558" s="8">
        <v>6.93</v>
      </c>
      <c r="P1558" s="9">
        <f>[1]!b_info_repurchasedate(A1558)</f>
        <v>0</v>
      </c>
      <c r="Q1558" s="8" t="s">
        <v>17528</v>
      </c>
      <c r="R1558" s="2" t="str">
        <f>IF((--IF(P1558=0,Q1558,P1558))&gt;(--日期设置!$B$2),IF(P1558=0,Q1558,P1558),Q1558)</f>
        <v>2024-07-07</v>
      </c>
      <c r="S1558" s="2" t="s">
        <v>17951</v>
      </c>
      <c r="T1558" s="8">
        <f>[1]!b_anal_ptmyear($A1558,日期设置!$B$2)</f>
        <v>3.2931506849315069</v>
      </c>
      <c r="U1558" s="8">
        <f>[1]!b_anal_termifexercise($A1558,日期设置!B$2)</f>
        <v>0</v>
      </c>
      <c r="V1558" s="10">
        <f>[1]!b_dq_dirtyprice(A1558,日期设置!$B$2)</f>
        <v>83.590400000000002</v>
      </c>
      <c r="W1558" s="11">
        <f>IF(U1558=0,ROUNDUP((Q1558-日期设置!$B$2)/365,0),ROUNDUP((R1558-日期设置!$B$2)/365,0))</f>
        <v>4</v>
      </c>
      <c r="X1558" s="18">
        <f>_xlfn.IFNA(VLOOKUP(A1558,过往入选债券!A:D,4,0),2)</f>
        <v>2</v>
      </c>
      <c r="Y1558">
        <f>_xlfn.IFNA(VLOOKUP(C1558,[2]Sheet1!$A:$A,1,0),3)</f>
        <v>3</v>
      </c>
    </row>
    <row r="1559" spans="1:25" hidden="1" x14ac:dyDescent="0.2">
      <c r="A1559" s="21" t="s">
        <v>14997</v>
      </c>
      <c r="B1559" s="21" t="s">
        <v>14998</v>
      </c>
      <c r="C1559" s="37" t="s">
        <v>13744</v>
      </c>
      <c r="D1559" s="26" t="str">
        <f>[1]!b_calc_yield(A1559,日期设置!$B$2,F1559,1,R1559,1,O1559,L1559,S1559,)</f>
        <v>Fetching...</v>
      </c>
      <c r="E1559" s="26">
        <f t="shared" si="48"/>
        <v>31.166744889743626</v>
      </c>
      <c r="F1559" s="18">
        <f>[1]!b_dq_cleanprice($A1559,日期设置!B$2)</f>
        <v>103.4517</v>
      </c>
      <c r="G1559" s="18" t="str">
        <f t="shared" si="49"/>
        <v>4.81 + 0</v>
      </c>
      <c r="H1559" s="27">
        <f>[1]!b_dq_pctchange($A1559,日期设置!$B$2,1)/100</f>
        <v>0</v>
      </c>
      <c r="I1559" s="26">
        <f>[1]!b_pq_pctchange(A1559,日期设置!$B$4,日期设置!$B$2,1)</f>
        <v>0</v>
      </c>
      <c r="J1559" s="26">
        <f>[1]!b_pq_pctchange(A1559,日期设置!$C$4,日期设置!$B$2,1)</f>
        <v>0</v>
      </c>
      <c r="K1559" s="52">
        <f>[1]!b_dq_amount($A1559,日期设置!B$2,2,10000)</f>
        <v>0</v>
      </c>
      <c r="L1559" s="26">
        <f>[1]!b_info_latestpar(A1559,日期设置!$B$2)</f>
        <v>100</v>
      </c>
      <c r="M1559" s="6">
        <f>[1]!b_info_outstandingbalance($A1559,日期设置!B$2)</f>
        <v>8</v>
      </c>
      <c r="N1559" s="7" t="str">
        <f>[1]!b_info_latestissurercreditrating2(A1559,日期设置!$B$2,"102","1")</f>
        <v>AA-</v>
      </c>
      <c r="O1559" s="8">
        <v>7.5</v>
      </c>
      <c r="P1559" s="9">
        <f>[1]!b_info_repurchasedate(A1559)</f>
        <v>0</v>
      </c>
      <c r="Q1559" s="8" t="s">
        <v>17115</v>
      </c>
      <c r="R1559" s="2" t="str">
        <f>IF((--IF(P1559=0,Q1559,P1559))&gt;(--日期设置!$B$2),IF(P1559=0,Q1559,P1559),Q1559)</f>
        <v>2026-01-14</v>
      </c>
      <c r="S1559" s="2" t="s">
        <v>17927</v>
      </c>
      <c r="T1559" s="8">
        <f>[1]!b_anal_ptmyear($A1559,日期设置!$B$2)</f>
        <v>4.8164383561643831</v>
      </c>
      <c r="U1559" s="8">
        <f>[1]!b_anal_termifexercise($A1559,日期设置!B$2)</f>
        <v>0</v>
      </c>
      <c r="V1559" s="10">
        <f>[1]!b_dq_dirtyprice(A1559,日期设置!$B$2)</f>
        <v>104.8284</v>
      </c>
      <c r="W1559" s="11">
        <f>IF(U1559=0,ROUNDUP((Q1559-日期设置!$B$2)/365,0),ROUNDUP((R1559-日期设置!$B$2)/365,0))</f>
        <v>5</v>
      </c>
      <c r="X1559" s="18">
        <f>_xlfn.IFNA(VLOOKUP(A1559,过往入选债券!A:D,4,0),2)</f>
        <v>2</v>
      </c>
      <c r="Y1559">
        <f>_xlfn.IFNA(VLOOKUP(C1559,[2]Sheet1!$A:$A,1,0),3)</f>
        <v>3</v>
      </c>
    </row>
    <row r="1560" spans="1:25" hidden="1" x14ac:dyDescent="0.2">
      <c r="A1560" s="21" t="s">
        <v>15267</v>
      </c>
      <c r="B1560" s="21" t="s">
        <v>15268</v>
      </c>
      <c r="C1560" s="37" t="s">
        <v>11654</v>
      </c>
      <c r="D1560" s="26" t="str">
        <f>[1]!b_calc_yield(A1560,日期设置!$B$2,F1560,1,R1560,1,O1560,L1560,S1560,)</f>
        <v>Fetching...</v>
      </c>
      <c r="E1560" s="26">
        <f t="shared" si="48"/>
        <v>31.201903148485211</v>
      </c>
      <c r="F1560" s="18">
        <f>[1]!b_dq_cleanprice($A1560,日期设置!B$2)</f>
        <v>104.0611</v>
      </c>
      <c r="G1560" s="18" t="str">
        <f t="shared" si="49"/>
        <v>5.09 + 0</v>
      </c>
      <c r="H1560" s="27">
        <f>[1]!b_dq_pctchange($A1560,日期设置!$B$2,1)/100</f>
        <v>0</v>
      </c>
      <c r="I1560" s="26">
        <f>[1]!b_pq_pctchange(A1560,日期设置!$B$4,日期设置!$B$2,1)</f>
        <v>0</v>
      </c>
      <c r="J1560" s="26">
        <f>[1]!b_pq_pctchange(A1560,日期设置!$C$4,日期设置!$B$2,1)</f>
        <v>0</v>
      </c>
      <c r="K1560" s="52">
        <f>[1]!b_dq_amount($A1560,日期设置!B$2,2,10000)</f>
        <v>0</v>
      </c>
      <c r="L1560" s="26">
        <f>[1]!b_info_latestpar(A1560,日期设置!$B$2)</f>
        <v>100</v>
      </c>
      <c r="M1560" s="6">
        <f>[1]!b_info_outstandingbalance($A1560,日期设置!B$2)</f>
        <v>4</v>
      </c>
      <c r="N1560" s="7" t="str">
        <f>[1]!b_info_latestissurercreditrating2(A1560,日期设置!$B$2,"102","1")</f>
        <v>AA</v>
      </c>
      <c r="O1560" s="8">
        <v>7.6</v>
      </c>
      <c r="P1560" s="9">
        <f>[1]!b_info_repurchasedate(A1560)</f>
        <v>0</v>
      </c>
      <c r="Q1560" s="8" t="s">
        <v>17554</v>
      </c>
      <c r="R1560" s="2" t="str">
        <f>IF((--IF(P1560=0,Q1560,P1560))&gt;(--日期设置!$B$2),IF(P1560=0,Q1560,P1560),Q1560)</f>
        <v>2026-04-24</v>
      </c>
      <c r="S1560" s="2" t="s">
        <v>17781</v>
      </c>
      <c r="T1560" s="8">
        <f>[1]!b_anal_ptmyear($A1560,日期设置!$B$2)</f>
        <v>5.0904109589041093</v>
      </c>
      <c r="U1560" s="8">
        <f>[1]!b_anal_termifexercise($A1560,日期设置!B$2)</f>
        <v>0</v>
      </c>
      <c r="V1560" s="10">
        <f>[1]!b_dq_dirtyprice(A1560,日期设置!$B$2)</f>
        <v>110.974</v>
      </c>
      <c r="W1560" s="11">
        <f>IF(U1560=0,ROUNDUP((Q1560-日期设置!$B$2)/365,0),ROUNDUP((R1560-日期设置!$B$2)/365,0))</f>
        <v>6</v>
      </c>
      <c r="X1560" s="18">
        <f>_xlfn.IFNA(VLOOKUP(A1560,过往入选债券!A:D,4,0),2)</f>
        <v>2</v>
      </c>
      <c r="Y1560">
        <f>_xlfn.IFNA(VLOOKUP(C1560,[2]Sheet1!$A:$A,1,0),3)</f>
        <v>3</v>
      </c>
    </row>
    <row r="1561" spans="1:25" hidden="1" x14ac:dyDescent="0.2">
      <c r="A1561" s="21" t="s">
        <v>14152</v>
      </c>
      <c r="B1561" s="21" t="s">
        <v>14153</v>
      </c>
      <c r="C1561" s="37" t="s">
        <v>14154</v>
      </c>
      <c r="D1561" s="26" t="str">
        <f>[1]!b_calc_yield(A1561,日期设置!$B$2,F1561,1,R1561,1,O1561,L1561,S1561,)</f>
        <v>Fetching...</v>
      </c>
      <c r="E1561" s="26">
        <f t="shared" si="48"/>
        <v>29.831416246418563</v>
      </c>
      <c r="F1561" s="18">
        <f>[1]!b_dq_cleanprice($A1561,日期设置!B$2)</f>
        <v>78.649199999999993</v>
      </c>
      <c r="G1561" s="18" t="str">
        <f t="shared" si="49"/>
        <v>3.50 + 0</v>
      </c>
      <c r="H1561" s="27">
        <f>[1]!b_dq_pctchange($A1561,日期设置!$B$2,1)/100</f>
        <v>0</v>
      </c>
      <c r="I1561" s="26">
        <f>[1]!b_pq_pctchange(A1561,日期设置!$B$4,日期设置!$B$2,1)</f>
        <v>0</v>
      </c>
      <c r="J1561" s="26">
        <f>[1]!b_pq_pctchange(A1561,日期设置!$C$4,日期设置!$B$2,1)</f>
        <v>-9.9837668523709108E-2</v>
      </c>
      <c r="K1561" s="52">
        <f>[1]!b_dq_amount($A1561,日期设置!B$2,2,10000)</f>
        <v>0</v>
      </c>
      <c r="L1561" s="26">
        <f>[1]!b_info_latestpar(A1561,日期设置!$B$2)</f>
        <v>80</v>
      </c>
      <c r="M1561" s="6">
        <f>[1]!b_info_outstandingbalance($A1561,日期设置!B$2)</f>
        <v>7.2</v>
      </c>
      <c r="N1561" s="7" t="str">
        <f>[1]!b_info_latestissurercreditrating2(A1561,日期设置!$B$2,"102","1")</f>
        <v>AA</v>
      </c>
      <c r="O1561" s="8">
        <v>6.35</v>
      </c>
      <c r="P1561" s="9">
        <f>[1]!b_info_repurchasedate(A1561)</f>
        <v>0</v>
      </c>
      <c r="Q1561" s="8" t="s">
        <v>16778</v>
      </c>
      <c r="R1561" s="2" t="str">
        <f>IF((--IF(P1561=0,Q1561,P1561))&gt;(--日期设置!$B$2),IF(P1561=0,Q1561,P1561),Q1561)</f>
        <v>2024-09-21</v>
      </c>
      <c r="S1561" s="2" t="s">
        <v>18484</v>
      </c>
      <c r="T1561" s="8">
        <f>[1]!b_anal_ptmyear($A1561,日期设置!$B$2)</f>
        <v>3.5013698630136987</v>
      </c>
      <c r="U1561" s="8">
        <f>[1]!b_anal_termifexercise($A1561,日期设置!B$2)</f>
        <v>0</v>
      </c>
      <c r="V1561" s="10">
        <f>[1]!b_dq_dirtyprice(A1561,日期设置!$B$2)</f>
        <v>81.182199999999995</v>
      </c>
      <c r="W1561" s="11">
        <f>IF(U1561=0,ROUNDUP((Q1561-日期设置!$B$2)/365,0),ROUNDUP((R1561-日期设置!$B$2)/365,0))</f>
        <v>4</v>
      </c>
      <c r="X1561" s="18">
        <f>_xlfn.IFNA(VLOOKUP(A1561,过往入选债券!A:D,4,0),2)</f>
        <v>2</v>
      </c>
      <c r="Y1561">
        <f>_xlfn.IFNA(VLOOKUP(C1561,[2]Sheet1!$A:$A,1,0),3)</f>
        <v>3</v>
      </c>
    </row>
    <row r="1562" spans="1:25" hidden="1" x14ac:dyDescent="0.2">
      <c r="A1562" s="21" t="s">
        <v>9872</v>
      </c>
      <c r="B1562" s="21" t="s">
        <v>9873</v>
      </c>
      <c r="C1562" s="37" t="s">
        <v>112</v>
      </c>
      <c r="D1562" s="26" t="str">
        <f>[1]!b_calc_yield(A1562,日期设置!$B$2,F1562,1,R1562,1,O1562,L1562,S1562,)</f>
        <v>Fetching...</v>
      </c>
      <c r="E1562" s="26">
        <f t="shared" si="48"/>
        <v>12.073933090870126</v>
      </c>
      <c r="F1562" s="18">
        <f>[1]!b_dq_cleanprice($A1562,日期设置!B$2)</f>
        <v>99.757800000000003</v>
      </c>
      <c r="G1562" s="18" t="str">
        <f t="shared" si="49"/>
        <v>1.83 + 0</v>
      </c>
      <c r="H1562" s="27">
        <f>[1]!b_dq_pctchange($A1562,日期设置!$B$2,1)/100</f>
        <v>0</v>
      </c>
      <c r="I1562" s="26">
        <f>[1]!b_pq_pctchange(A1562,日期设置!$B$4,日期设置!$B$2,1)</f>
        <v>0</v>
      </c>
      <c r="J1562" s="26">
        <f>[1]!b_pq_pctchange(A1562,日期设置!$C$4,日期设置!$B$2,1)</f>
        <v>0.3952091831035292</v>
      </c>
      <c r="K1562" s="52">
        <f>[1]!b_dq_amount($A1562,日期设置!B$2,2,10000)</f>
        <v>0</v>
      </c>
      <c r="L1562" s="26">
        <f>[1]!b_info_latestpar(A1562,日期设置!$B$2)</f>
        <v>100</v>
      </c>
      <c r="M1562" s="6">
        <f>[1]!b_info_outstandingbalance($A1562,日期设置!B$2)</f>
        <v>5</v>
      </c>
      <c r="N1562" s="7" t="str">
        <f>[1]!b_info_latestissurercreditrating2(A1562,日期设置!$B$2,"102","1")</f>
        <v>AA</v>
      </c>
      <c r="O1562" s="8">
        <v>6.5</v>
      </c>
      <c r="P1562" s="9">
        <f>[1]!b_info_repurchasedate(A1562)</f>
        <v>0</v>
      </c>
      <c r="Q1562" s="8" t="s">
        <v>16823</v>
      </c>
      <c r="R1562" s="2" t="str">
        <f>IF((--IF(P1562=0,Q1562,P1562))&gt;(--日期设置!$B$2),IF(P1562=0,Q1562,P1562),Q1562)</f>
        <v>2023-01-21</v>
      </c>
      <c r="S1562" s="2" t="s">
        <v>18520</v>
      </c>
      <c r="T1562" s="8">
        <f>[1]!b_anal_ptmyear($A1562,日期设置!$B$2)</f>
        <v>1.8356164383561644</v>
      </c>
      <c r="U1562" s="8">
        <f>[1]!b_anal_termifexercise($A1562,日期设置!B$2)</f>
        <v>0</v>
      </c>
      <c r="V1562" s="10">
        <f>[1]!b_dq_dirtyprice(A1562,日期设置!$B$2)</f>
        <v>100.8263</v>
      </c>
      <c r="W1562" s="11">
        <f>IF(U1562=0,ROUNDUP((Q1562-日期设置!$B$2)/365,0),ROUNDUP((R1562-日期设置!$B$2)/365,0))</f>
        <v>2</v>
      </c>
      <c r="X1562" s="18">
        <f>_xlfn.IFNA(VLOOKUP(A1562,过往入选债券!A:D,4,0),2)</f>
        <v>2</v>
      </c>
      <c r="Y1562">
        <f>_xlfn.IFNA(VLOOKUP(C1562,[2]Sheet1!$A:$A,1,0),3)</f>
        <v>3</v>
      </c>
    </row>
    <row r="1563" spans="1:25" hidden="1" x14ac:dyDescent="0.2">
      <c r="A1563" s="21" t="s">
        <v>1965</v>
      </c>
      <c r="B1563" s="21" t="s">
        <v>1966</v>
      </c>
      <c r="C1563" s="37" t="s">
        <v>1967</v>
      </c>
      <c r="D1563" s="26" t="str">
        <f>[1]!b_calc_yield(A1563,日期设置!$B$2,F1563,1,R1563,1,O1563,L1563,S1563,)</f>
        <v>Fetching...</v>
      </c>
      <c r="E1563" s="26">
        <f t="shared" si="48"/>
        <v>2.0333107640427839</v>
      </c>
      <c r="F1563" s="18">
        <f>[1]!b_dq_cleanprice($A1563,日期设置!B$2)</f>
        <v>100.36</v>
      </c>
      <c r="G1563" s="18" t="str">
        <f t="shared" si="49"/>
        <v>0.30 + 0</v>
      </c>
      <c r="H1563" s="27">
        <f>[1]!b_dq_pctchange($A1563,日期设置!$B$2,1)/100</f>
        <v>0</v>
      </c>
      <c r="I1563" s="26">
        <f>[1]!b_pq_pctchange(A1563,日期设置!$B$4,日期设置!$B$2,1)</f>
        <v>0</v>
      </c>
      <c r="J1563" s="26">
        <f>[1]!b_pq_pctchange(A1563,日期设置!$C$4,日期设置!$B$2,1)</f>
        <v>0</v>
      </c>
      <c r="K1563" s="52">
        <f>[1]!b_dq_amount($A1563,日期设置!B$2,2,10000)</f>
        <v>0</v>
      </c>
      <c r="L1563" s="26">
        <f>[1]!b_info_latestpar(A1563,日期设置!$B$2)</f>
        <v>100</v>
      </c>
      <c r="M1563" s="6">
        <f>[1]!b_info_outstandingbalance($A1563,日期设置!B$2)</f>
        <v>5</v>
      </c>
      <c r="N1563" s="7">
        <f>[1]!b_info_latestissurercreditrating2(A1563,日期设置!$B$2,"102","1")</f>
        <v>0</v>
      </c>
      <c r="O1563" s="8">
        <v>8.1999999999999993</v>
      </c>
      <c r="P1563" s="9">
        <f>[1]!b_info_repurchasedate(A1563)</f>
        <v>0</v>
      </c>
      <c r="Q1563" s="8" t="s">
        <v>17032</v>
      </c>
      <c r="R1563" s="2" t="str">
        <f>IF((--IF(P1563=0,Q1563,P1563))&gt;(--日期设置!$B$2),IF(P1563=0,Q1563,P1563),Q1563)</f>
        <v>2021-07-12</v>
      </c>
      <c r="S1563" s="2" t="s">
        <v>18666</v>
      </c>
      <c r="T1563" s="8">
        <f>[1]!b_anal_ptmyear($A1563,日期设置!$B$2)</f>
        <v>0.30684931506849317</v>
      </c>
      <c r="U1563" s="8">
        <f>[1]!b_anal_termifexercise($A1563,日期设置!B$2)</f>
        <v>0</v>
      </c>
      <c r="V1563" s="10">
        <f>[1]!b_dq_dirtyprice(A1563,日期设置!$B$2)</f>
        <v>106.0438</v>
      </c>
      <c r="W1563" s="11">
        <f>IF(U1563=0,ROUNDUP((Q1563-日期设置!$B$2)/365,0),ROUNDUP((R1563-日期设置!$B$2)/365,0))</f>
        <v>1</v>
      </c>
      <c r="X1563" s="18">
        <f>_xlfn.IFNA(VLOOKUP(A1563,过往入选债券!A:D,4,0),2)</f>
        <v>2</v>
      </c>
      <c r="Y1563">
        <f>_xlfn.IFNA(VLOOKUP(C1563,[2]Sheet1!$A:$A,1,0),3)</f>
        <v>3</v>
      </c>
    </row>
    <row r="1564" spans="1:25" hidden="1" x14ac:dyDescent="0.2">
      <c r="A1564" s="21" t="s">
        <v>14739</v>
      </c>
      <c r="B1564" s="21" t="s">
        <v>14740</v>
      </c>
      <c r="C1564" s="37" t="s">
        <v>14741</v>
      </c>
      <c r="D1564" s="26" t="str">
        <f>[1]!b_calc_yield(A1564,日期设置!$B$2,F1564,1,R1564,1,O1564,L1564,S1564,)</f>
        <v>Fetching...</v>
      </c>
      <c r="E1564" s="26">
        <f t="shared" si="48"/>
        <v>29.240619715821037</v>
      </c>
      <c r="F1564" s="18">
        <f>[1]!b_dq_cleanprice($A1564,日期设置!B$2)</f>
        <v>103.3085</v>
      </c>
      <c r="G1564" s="18" t="str">
        <f t="shared" si="49"/>
        <v>4.58 + 0</v>
      </c>
      <c r="H1564" s="27">
        <f>[1]!b_dq_pctchange($A1564,日期设置!$B$2,1)/100</f>
        <v>0</v>
      </c>
      <c r="I1564" s="26">
        <f>[1]!b_pq_pctchange(A1564,日期设置!$B$4,日期设置!$B$2,1)</f>
        <v>0</v>
      </c>
      <c r="J1564" s="26">
        <f>[1]!b_pq_pctchange(A1564,日期设置!$C$4,日期设置!$B$2,1)</f>
        <v>0</v>
      </c>
      <c r="K1564" s="52">
        <f>[1]!b_dq_amount($A1564,日期设置!B$2,2,10000)</f>
        <v>0</v>
      </c>
      <c r="L1564" s="26">
        <f>[1]!b_info_latestpar(A1564,日期设置!$B$2)</f>
        <v>100</v>
      </c>
      <c r="M1564" s="6">
        <f>[1]!b_info_outstandingbalance($A1564,日期设置!B$2)</f>
        <v>9</v>
      </c>
      <c r="N1564" s="7" t="str">
        <f>[1]!b_info_latestissurercreditrating2(A1564,日期设置!$B$2,"102","1")</f>
        <v>AA</v>
      </c>
      <c r="O1564" s="8">
        <v>7.5</v>
      </c>
      <c r="P1564" s="9">
        <f>[1]!b_info_repurchasedate(A1564)</f>
        <v>0</v>
      </c>
      <c r="Q1564" s="8" t="s">
        <v>17527</v>
      </c>
      <c r="R1564" s="2" t="str">
        <f>IF((--IF(P1564=0,Q1564,P1564))&gt;(--日期设置!$B$2),IF(P1564=0,Q1564,P1564),Q1564)</f>
        <v>2025-10-23</v>
      </c>
      <c r="S1564" s="2" t="s">
        <v>17804</v>
      </c>
      <c r="T1564" s="8">
        <f>[1]!b_anal_ptmyear($A1564,日期设置!$B$2)</f>
        <v>4.5890410958904111</v>
      </c>
      <c r="U1564" s="8">
        <f>[1]!b_anal_termifexercise($A1564,日期设置!B$2)</f>
        <v>0</v>
      </c>
      <c r="V1564" s="10">
        <f>[1]!b_dq_dirtyprice(A1564,日期设置!$B$2)</f>
        <v>106.3907</v>
      </c>
      <c r="W1564" s="11">
        <f>IF(U1564=0,ROUNDUP((Q1564-日期设置!$B$2)/365,0),ROUNDUP((R1564-日期设置!$B$2)/365,0))</f>
        <v>5</v>
      </c>
      <c r="X1564" s="18">
        <f>_xlfn.IFNA(VLOOKUP(A1564,过往入选债券!A:D,4,0),2)</f>
        <v>2</v>
      </c>
      <c r="Y1564">
        <f>_xlfn.IFNA(VLOOKUP(C1564,[2]Sheet1!$A:$A,1,0),3)</f>
        <v>3</v>
      </c>
    </row>
    <row r="1565" spans="1:25" hidden="1" x14ac:dyDescent="0.2">
      <c r="A1565" s="21" t="s">
        <v>3593</v>
      </c>
      <c r="B1565" s="21" t="s">
        <v>3594</v>
      </c>
      <c r="C1565" s="37" t="s">
        <v>3283</v>
      </c>
      <c r="D1565" s="26" t="str">
        <f>[1]!b_calc_yield(A1565,日期设置!$B$2,F1565,1,R1565,1,O1565,L1565,S1565,)</f>
        <v>Fetching...</v>
      </c>
      <c r="E1565" s="26">
        <f t="shared" si="48"/>
        <v>4.0285747403425276</v>
      </c>
      <c r="F1565" s="18">
        <f>[1]!b_dq_cleanprice($A1565,日期设置!B$2)</f>
        <v>100</v>
      </c>
      <c r="G1565" s="18" t="str">
        <f t="shared" si="49"/>
        <v>3.60 + 0.61</v>
      </c>
      <c r="H1565" s="27">
        <f>[1]!b_dq_pctchange($A1565,日期设置!$B$2,1)/100</f>
        <v>0</v>
      </c>
      <c r="I1565" s="26">
        <f>[1]!b_pq_pctchange(A1565,日期设置!$B$4,日期设置!$B$2,1)</f>
        <v>0</v>
      </c>
      <c r="J1565" s="26">
        <f>[1]!b_pq_pctchange(A1565,日期设置!$C$4,日期设置!$B$2,1)</f>
        <v>0</v>
      </c>
      <c r="K1565" s="52">
        <f>[1]!b_dq_amount($A1565,日期设置!B$2,2,10000)</f>
        <v>0</v>
      </c>
      <c r="L1565" s="26">
        <f>[1]!b_info_latestpar(A1565,日期设置!$B$2)</f>
        <v>100</v>
      </c>
      <c r="M1565" s="6">
        <f>[1]!b_info_outstandingbalance($A1565,日期设置!B$2)</f>
        <v>3</v>
      </c>
      <c r="N1565" s="7">
        <f>[1]!b_info_latestissurercreditrating2(A1565,日期设置!$B$2,"102","1")</f>
        <v>0</v>
      </c>
      <c r="O1565" s="8">
        <v>6.8</v>
      </c>
      <c r="P1565" s="9" t="str">
        <f>[1]!b_info_repurchasedate(A1565)</f>
        <v>2021-11-01</v>
      </c>
      <c r="Q1565" s="8" t="s">
        <v>16616</v>
      </c>
      <c r="R1565" s="2" t="str">
        <f>IF((--IF(P1565=0,Q1565,P1565))&gt;(--日期设置!$B$2),IF(P1565=0,Q1565,P1565),Q1565)</f>
        <v>2021-11-01</v>
      </c>
      <c r="S1565" s="2" t="s">
        <v>18418</v>
      </c>
      <c r="T1565" s="8">
        <f>[1]!b_anal_ptmyear($A1565,日期设置!$B$2)</f>
        <v>3.6082191780821917</v>
      </c>
      <c r="U1565" s="8">
        <f>[1]!b_anal_termifexercise($A1565,日期设置!B$2)</f>
        <v>0.61369863013698633</v>
      </c>
      <c r="V1565" s="10">
        <f>[1]!b_dq_dirtyprice(A1565,日期设置!$B$2)</f>
        <v>102.6641</v>
      </c>
      <c r="W1565" s="11">
        <f>IF(U1565=0,ROUNDUP((Q1565-日期设置!$B$2)/365,0),ROUNDUP((R1565-日期设置!$B$2)/365,0))</f>
        <v>1</v>
      </c>
      <c r="X1565" s="18">
        <f>_xlfn.IFNA(VLOOKUP(A1565,过往入选债券!A:D,4,0),2)</f>
        <v>2</v>
      </c>
      <c r="Y1565">
        <f>_xlfn.IFNA(VLOOKUP(C1565,[2]Sheet1!$A:$A,1,0),3)</f>
        <v>3</v>
      </c>
    </row>
    <row r="1566" spans="1:25" hidden="1" x14ac:dyDescent="0.2">
      <c r="A1566" s="28" t="s">
        <v>19765</v>
      </c>
      <c r="B1566" s="28" t="s">
        <v>19766</v>
      </c>
      <c r="C1566" s="38" t="s">
        <v>1982</v>
      </c>
      <c r="D1566" s="26" t="str">
        <f>[1]!b_calc_yield(A1566,日期设置!$B$2,F1566,1,R1566,1,O1566,L1566,S1566,)</f>
        <v>Fetching...</v>
      </c>
      <c r="E1566" s="26">
        <f t="shared" si="48"/>
        <v>15.936600721265016</v>
      </c>
      <c r="F1566" s="18">
        <f>[1]!b_dq_cleanprice($A1566,日期设置!B$2)</f>
        <v>95.192700000000002</v>
      </c>
      <c r="G1566" s="18" t="str">
        <f t="shared" si="49"/>
        <v>2.43 + 0</v>
      </c>
      <c r="H1566" s="27">
        <f>[1]!b_dq_pctchange($A1566,日期设置!$B$2,1)/100</f>
        <v>0</v>
      </c>
      <c r="I1566" s="26">
        <f>[1]!b_pq_pctchange(A1566,日期设置!$B$4,日期设置!$B$2,1)</f>
        <v>5.7814201577953188</v>
      </c>
      <c r="J1566" s="26">
        <f>[1]!b_pq_pctchange(A1566,日期设置!$C$4,日期设置!$B$2,1)</f>
        <v>-3.6658364966487902</v>
      </c>
      <c r="K1566" s="52">
        <f>[1]!b_dq_amount($A1566,日期设置!B$2,2,10000)</f>
        <v>0</v>
      </c>
      <c r="L1566" s="26">
        <f>[1]!b_info_latestpar(A1566,日期设置!$B$2)</f>
        <v>100</v>
      </c>
      <c r="M1566" s="6">
        <f>[1]!b_info_outstandingbalance($A1566,日期设置!B$2)</f>
        <v>5</v>
      </c>
      <c r="N1566" s="7" t="str">
        <f>[1]!b_info_latestissurercreditrating2(A1566,日期设置!$B$2,"102","1")</f>
        <v>AAA</v>
      </c>
      <c r="O1566" s="8">
        <v>4.43</v>
      </c>
      <c r="P1566" s="9">
        <f>[1]!b_info_repurchasedate(A1566)</f>
        <v>0</v>
      </c>
      <c r="Q1566" s="8" t="s">
        <v>17436</v>
      </c>
      <c r="R1566" s="2" t="str">
        <f>IF((--IF(P1566=0,Q1566,P1566))&gt;(--日期设置!$B$2),IF(P1566=0,Q1566,P1566),Q1566)</f>
        <v>2023-08-26</v>
      </c>
      <c r="S1566" s="31" t="s">
        <v>19098</v>
      </c>
      <c r="T1566" s="8">
        <f>[1]!b_anal_ptmyear($A1566,日期设置!$B$2)</f>
        <v>2.43013698630137</v>
      </c>
      <c r="U1566" s="8">
        <f>[1]!b_anal_termifexercise($A1566,日期设置!B$2)</f>
        <v>0</v>
      </c>
      <c r="V1566" s="10">
        <f>[1]!b_dq_dirtyprice(A1566,日期设置!$B$2)</f>
        <v>97.717200000000005</v>
      </c>
      <c r="W1566" s="11">
        <f>IF(U1566=0,ROUNDUP((Q1566-日期设置!$B$2)/365,0),ROUNDUP((R1566-日期设置!$B$2)/365,0))</f>
        <v>3</v>
      </c>
      <c r="X1566" s="18" t="str">
        <f>_xlfn.IFNA(VLOOKUP(A1566,过往入选债券!A:D,4,0),2)</f>
        <v>否</v>
      </c>
      <c r="Y1566">
        <f>_xlfn.IFNA(VLOOKUP(C1566,[2]Sheet1!$A:$A,1,0),3)</f>
        <v>3</v>
      </c>
    </row>
    <row r="1567" spans="1:25" x14ac:dyDescent="0.2">
      <c r="A1567" s="21" t="s">
        <v>13266</v>
      </c>
      <c r="B1567" s="21" t="s">
        <v>13267</v>
      </c>
      <c r="C1567" s="37" t="s">
        <v>13268</v>
      </c>
      <c r="D1567" s="26" t="str">
        <f>[1]!b_calc_yield(A1567,日期设置!$B$2,F1567,1,R1567,1,O1567,L1567,S1567,)</f>
        <v>Fetching...</v>
      </c>
      <c r="E1567" s="26">
        <f t="shared" si="48"/>
        <v>26.830835228715166</v>
      </c>
      <c r="F1567" s="18">
        <f>[1]!b_dq_cleanprice($A1567,日期设置!B$2)</f>
        <v>56.084899999999998</v>
      </c>
      <c r="G1567" s="18" t="str">
        <f t="shared" si="49"/>
        <v>2.32 + 0</v>
      </c>
      <c r="H1567" s="27">
        <f>[1]!b_dq_pctchange($A1567,日期设置!$B$2,1)/100</f>
        <v>0.16358713692946047</v>
      </c>
      <c r="I1567" s="26">
        <f>[1]!b_pq_pctchange(A1567,日期设置!$B$4,日期设置!$B$2,1)</f>
        <v>16.358713692946047</v>
      </c>
      <c r="J1567" s="26">
        <f>[1]!b_pq_pctchange(A1567,日期设置!$C$4,日期设置!$B$2,1)</f>
        <v>16.358713692946047</v>
      </c>
      <c r="K1567" s="52">
        <f>[1]!b_dq_amount($A1567,日期设置!B$2,2,10000)</f>
        <v>23161.561095999998</v>
      </c>
      <c r="L1567" s="26">
        <f>[1]!b_info_latestpar(A1567,日期设置!$B$2)</f>
        <v>60</v>
      </c>
      <c r="M1567" s="6">
        <f>[1]!b_info_outstandingbalance($A1567,日期设置!B$2)</f>
        <v>6.6</v>
      </c>
      <c r="N1567" s="7" t="str">
        <f>[1]!b_info_latestissurercreditrating2(A1567,日期设置!$B$2,"102","1")</f>
        <v>AA</v>
      </c>
      <c r="O1567" s="8">
        <v>4.4800000000000004</v>
      </c>
      <c r="P1567" s="9">
        <f>[1]!b_info_repurchasedate(A1567)</f>
        <v>0</v>
      </c>
      <c r="Q1567" s="8" t="s">
        <v>16025</v>
      </c>
      <c r="R1567" s="2" t="str">
        <f>IF((--IF(P1567=0,Q1567,P1567))&gt;(--日期设置!$B$2),IF(P1567=0,Q1567,P1567),Q1567)</f>
        <v>2023-07-18</v>
      </c>
      <c r="S1567" s="2" t="s">
        <v>17812</v>
      </c>
      <c r="T1567" s="8">
        <f>[1]!b_anal_ptmyear($A1567,日期设置!$B$2)</f>
        <v>2.3232876712328769</v>
      </c>
      <c r="U1567" s="8">
        <f>[1]!b_anal_termifexercise($A1567,日期设置!B$2)</f>
        <v>0</v>
      </c>
      <c r="V1567" s="10">
        <f>[1]!b_dq_dirtyprice(A1567,日期设置!$B$2)</f>
        <v>57.9039</v>
      </c>
      <c r="W1567" s="11">
        <f>IF(U1567=0,ROUNDUP((Q1567-日期设置!$B$2)/365,0),ROUNDUP((R1567-日期设置!$B$2)/365,0))</f>
        <v>3</v>
      </c>
      <c r="X1567" s="18">
        <f>_xlfn.IFNA(VLOOKUP(A1567,过往入选债券!A:D,4,0),2)</f>
        <v>2</v>
      </c>
      <c r="Y1567">
        <f>_xlfn.IFNA(VLOOKUP(C1567,[2]Sheet1!$A:$A,1,0),3)</f>
        <v>3</v>
      </c>
    </row>
    <row r="1568" spans="1:25" hidden="1" x14ac:dyDescent="0.2">
      <c r="A1568" s="21" t="s">
        <v>15782</v>
      </c>
      <c r="B1568" s="21" t="s">
        <v>15783</v>
      </c>
      <c r="C1568" s="37" t="s">
        <v>4618</v>
      </c>
      <c r="D1568" s="26" t="str">
        <f>[1]!b_calc_yield(A1568,日期设置!$B$2,F1568,1,R1568,1,O1568,L1568,S1568,)</f>
        <v>Fetching...</v>
      </c>
      <c r="E1568" s="26">
        <f t="shared" si="48"/>
        <v>38.005213061604827</v>
      </c>
      <c r="F1568" s="18">
        <f>[1]!b_dq_cleanprice($A1568,日期设置!B$2)</f>
        <v>98.3446</v>
      </c>
      <c r="G1568" s="18" t="str">
        <f t="shared" si="49"/>
        <v>6.04 + 0</v>
      </c>
      <c r="H1568" s="27">
        <f>[1]!b_dq_pctchange($A1568,日期设置!$B$2,1)/100</f>
        <v>0</v>
      </c>
      <c r="I1568" s="26">
        <f>[1]!b_pq_pctchange(A1568,日期设置!$B$4,日期设置!$B$2,1)</f>
        <v>3.4177253816961219E-2</v>
      </c>
      <c r="J1568" s="26">
        <f>[1]!b_pq_pctchange(A1568,日期设置!$C$4,日期设置!$B$2,1)</f>
        <v>0.25168785812511058</v>
      </c>
      <c r="K1568" s="52">
        <f>[1]!b_dq_amount($A1568,日期设置!B$2,2,10000)</f>
        <v>0</v>
      </c>
      <c r="L1568" s="26">
        <f>[1]!b_info_latestpar(A1568,日期设置!$B$2)</f>
        <v>100</v>
      </c>
      <c r="M1568" s="6">
        <f>[1]!b_info_outstandingbalance($A1568,日期设置!B$2)</f>
        <v>9.6</v>
      </c>
      <c r="N1568" s="7" t="str">
        <f>[1]!b_info_latestissurercreditrating2(A1568,日期设置!$B$2,"102","1")</f>
        <v>AA</v>
      </c>
      <c r="O1568" s="8">
        <v>6.28</v>
      </c>
      <c r="P1568" s="9">
        <f>[1]!b_info_repurchasedate(A1568)</f>
        <v>0</v>
      </c>
      <c r="Q1568" s="8" t="s">
        <v>17634</v>
      </c>
      <c r="R1568" s="2" t="str">
        <f>IF((--IF(P1568=0,Q1568,P1568))&gt;(--日期设置!$B$2),IF(P1568=0,Q1568,P1568),Q1568)</f>
        <v>2027-04-09</v>
      </c>
      <c r="S1568" s="2" t="s">
        <v>18223</v>
      </c>
      <c r="T1568" s="8">
        <f>[1]!b_anal_ptmyear($A1568,日期设置!$B$2)</f>
        <v>6.0493150684931507</v>
      </c>
      <c r="U1568" s="8">
        <f>[1]!b_anal_termifexercise($A1568,日期设置!B$2)</f>
        <v>0</v>
      </c>
      <c r="V1568" s="10">
        <f>[1]!b_dq_dirtyprice(A1568,日期设置!$B$2)</f>
        <v>104.31489999999999</v>
      </c>
      <c r="W1568" s="11">
        <f>IF(U1568=0,ROUNDUP((Q1568-日期设置!$B$2)/365,0),ROUNDUP((R1568-日期设置!$B$2)/365,0))</f>
        <v>7</v>
      </c>
      <c r="X1568" s="18">
        <f>_xlfn.IFNA(VLOOKUP(A1568,过往入选债券!A:D,4,0),2)</f>
        <v>2</v>
      </c>
      <c r="Y1568">
        <f>_xlfn.IFNA(VLOOKUP(C1568,[2]Sheet1!$A:$A,1,0),3)</f>
        <v>3</v>
      </c>
    </row>
    <row r="1569" spans="1:25" hidden="1" x14ac:dyDescent="0.2">
      <c r="A1569" s="21" t="s">
        <v>6218</v>
      </c>
      <c r="B1569" s="21" t="s">
        <v>6219</v>
      </c>
      <c r="C1569" s="37" t="s">
        <v>6220</v>
      </c>
      <c r="D1569" s="26" t="str">
        <f>[1]!b_calc_yield(A1569,日期设置!$B$2,F1569,1,R1569,1,O1569,L1569,S1569,)</f>
        <v>Fetching...</v>
      </c>
      <c r="E1569" s="26">
        <f t="shared" si="48"/>
        <v>0.63460650932718465</v>
      </c>
      <c r="F1569" s="18">
        <f>[1]!b_dq_cleanprice($A1569,日期设置!B$2)</f>
        <v>100.04130000000001</v>
      </c>
      <c r="G1569" s="18" t="str">
        <f t="shared" si="49"/>
        <v>2.09 + 0.09</v>
      </c>
      <c r="H1569" s="27">
        <f>[1]!b_dq_pctchange($A1569,日期设置!$B$2,1)/100</f>
        <v>0</v>
      </c>
      <c r="I1569" s="26">
        <f>[1]!b_pq_pctchange(A1569,日期设置!$B$4,日期设置!$B$2,1)</f>
        <v>0.2724279464165032</v>
      </c>
      <c r="J1569" s="26">
        <f>[1]!b_pq_pctchange(A1569,日期设置!$C$4,日期设置!$B$2,1)</f>
        <v>0.1656055164459147</v>
      </c>
      <c r="K1569" s="52">
        <f>[1]!b_dq_amount($A1569,日期设置!B$2,2,10000)</f>
        <v>0</v>
      </c>
      <c r="L1569" s="26">
        <f>[1]!b_info_latestpar(A1569,日期设置!$B$2)</f>
        <v>100</v>
      </c>
      <c r="M1569" s="6">
        <f>[1]!b_info_outstandingbalance($A1569,日期设置!B$2)</f>
        <v>3.5</v>
      </c>
      <c r="N1569" s="7" t="str">
        <f>[1]!b_info_latestissurercreditrating2(A1569,日期设置!$B$2,"102","1")</f>
        <v>AA</v>
      </c>
      <c r="O1569" s="8">
        <v>7.5</v>
      </c>
      <c r="P1569" s="9" t="str">
        <f>[1]!b_info_repurchasedate(A1569)</f>
        <v>2021-04-26</v>
      </c>
      <c r="Q1569" s="8" t="s">
        <v>17269</v>
      </c>
      <c r="R1569" s="2" t="str">
        <f>IF((--IF(P1569=0,Q1569,P1569))&gt;(--日期设置!$B$2),IF(P1569=0,Q1569,P1569),Q1569)</f>
        <v>2021-04-26</v>
      </c>
      <c r="S1569" s="2" t="s">
        <v>18010</v>
      </c>
      <c r="T1569" s="8">
        <f>[1]!b_anal_ptmyear($A1569,日期设置!$B$2)</f>
        <v>2.095890410958904</v>
      </c>
      <c r="U1569" s="8">
        <f>[1]!b_anal_termifexercise($A1569,日期设置!B$2)</f>
        <v>9.5890410958904104E-2</v>
      </c>
      <c r="V1569" s="10">
        <f>[1]!b_dq_dirtyprice(A1569,日期设置!$B$2)</f>
        <v>106.82210000000001</v>
      </c>
      <c r="W1569" s="11">
        <f>IF(U1569=0,ROUNDUP((Q1569-日期设置!$B$2)/365,0),ROUNDUP((R1569-日期设置!$B$2)/365,0))</f>
        <v>1</v>
      </c>
      <c r="X1569" s="18" t="str">
        <f>_xlfn.IFNA(VLOOKUP(A1569,过往入选债券!A:D,4,0),2)</f>
        <v>否</v>
      </c>
      <c r="Y1569">
        <f>_xlfn.IFNA(VLOOKUP(C1569,[2]Sheet1!$A:$A,1,0),3)</f>
        <v>3</v>
      </c>
    </row>
    <row r="1570" spans="1:25" hidden="1" x14ac:dyDescent="0.2">
      <c r="A1570" s="21" t="s">
        <v>14094</v>
      </c>
      <c r="B1570" s="21" t="s">
        <v>14095</v>
      </c>
      <c r="C1570" s="37" t="s">
        <v>14096</v>
      </c>
      <c r="D1570" s="26" t="str">
        <f>[1]!b_calc_yield(A1570,日期设置!$B$2,F1570,1,R1570,1,O1570,L1570,S1570,)</f>
        <v>Fetching...</v>
      </c>
      <c r="E1570" s="26">
        <f t="shared" si="48"/>
        <v>29.874815108770171</v>
      </c>
      <c r="F1570" s="18">
        <f>[1]!b_dq_cleanprice($A1570,日期设置!B$2)</f>
        <v>80.119200000000006</v>
      </c>
      <c r="G1570" s="18" t="str">
        <f t="shared" si="49"/>
        <v>3.45 + 0</v>
      </c>
      <c r="H1570" s="27">
        <f>[1]!b_dq_pctchange($A1570,日期设置!$B$2,1)/100</f>
        <v>0</v>
      </c>
      <c r="I1570" s="26">
        <f>[1]!b_pq_pctchange(A1570,日期设置!$B$4,日期设置!$B$2,1)</f>
        <v>0</v>
      </c>
      <c r="J1570" s="26">
        <f>[1]!b_pq_pctchange(A1570,日期设置!$C$4,日期设置!$B$2,1)</f>
        <v>0.1591411130377017</v>
      </c>
      <c r="K1570" s="52">
        <f>[1]!b_dq_amount($A1570,日期设置!B$2,2,10000)</f>
        <v>0</v>
      </c>
      <c r="L1570" s="26">
        <f>[1]!b_info_latestpar(A1570,日期设置!$B$2)</f>
        <v>80</v>
      </c>
      <c r="M1570" s="6">
        <f>[1]!b_info_outstandingbalance($A1570,日期设置!B$2)</f>
        <v>7.04</v>
      </c>
      <c r="N1570" s="7" t="str">
        <f>[1]!b_info_latestissurercreditrating2(A1570,日期设置!$B$2,"102","1")</f>
        <v>AA-</v>
      </c>
      <c r="O1570" s="8">
        <v>7</v>
      </c>
      <c r="P1570" s="9">
        <f>[1]!b_info_repurchasedate(A1570)</f>
        <v>0</v>
      </c>
      <c r="Q1570" s="8" t="s">
        <v>16041</v>
      </c>
      <c r="R1570" s="2" t="str">
        <f>IF((--IF(P1570=0,Q1570,P1570))&gt;(--日期设置!$B$2),IF(P1570=0,Q1570,P1570),Q1570)</f>
        <v>2024-09-05</v>
      </c>
      <c r="S1570" s="2" t="s">
        <v>18329</v>
      </c>
      <c r="T1570" s="8">
        <f>[1]!b_anal_ptmyear($A1570,日期设置!$B$2)</f>
        <v>3.4575342465753423</v>
      </c>
      <c r="U1570" s="8">
        <f>[1]!b_anal_termifexercise($A1570,日期设置!B$2)</f>
        <v>0</v>
      </c>
      <c r="V1570" s="10">
        <f>[1]!b_dq_dirtyprice(A1570,日期设置!$B$2)</f>
        <v>83.156999999999996</v>
      </c>
      <c r="W1570" s="11">
        <f>IF(U1570=0,ROUNDUP((Q1570-日期设置!$B$2)/365,0),ROUNDUP((R1570-日期设置!$B$2)/365,0))</f>
        <v>4</v>
      </c>
      <c r="X1570" s="18">
        <f>_xlfn.IFNA(VLOOKUP(A1570,过往入选债券!A:D,4,0),2)</f>
        <v>2</v>
      </c>
      <c r="Y1570">
        <f>_xlfn.IFNA(VLOOKUP(C1570,[2]Sheet1!$A:$A,1,0),3)</f>
        <v>3</v>
      </c>
    </row>
    <row r="1571" spans="1:25" hidden="1" x14ac:dyDescent="0.2">
      <c r="A1571" s="21" t="s">
        <v>14515</v>
      </c>
      <c r="B1571" s="21" t="s">
        <v>14516</v>
      </c>
      <c r="C1571" s="37" t="s">
        <v>435</v>
      </c>
      <c r="D1571" s="26" t="str">
        <f>[1]!b_calc_yield(A1571,日期设置!$B$2,F1571,1,R1571,1,O1571,L1571,S1571,)</f>
        <v>Fetching...</v>
      </c>
      <c r="E1571" s="26">
        <f t="shared" si="48"/>
        <v>25.024131495968895</v>
      </c>
      <c r="F1571" s="18">
        <f>[1]!b_dq_cleanprice($A1571,日期设置!B$2)</f>
        <v>102.01300000000001</v>
      </c>
      <c r="G1571" s="18" t="str">
        <f t="shared" si="49"/>
        <v>4.06 + 0</v>
      </c>
      <c r="H1571" s="27">
        <f>[1]!b_dq_pctchange($A1571,日期设置!$B$2,1)/100</f>
        <v>0</v>
      </c>
      <c r="I1571" s="26">
        <f>[1]!b_pq_pctchange(A1571,日期设置!$B$4,日期设置!$B$2,1)</f>
        <v>0</v>
      </c>
      <c r="J1571" s="26">
        <f>[1]!b_pq_pctchange(A1571,日期设置!$C$4,日期设置!$B$2,1)</f>
        <v>0</v>
      </c>
      <c r="K1571" s="52">
        <f>[1]!b_dq_amount($A1571,日期设置!B$2,2,10000)</f>
        <v>0</v>
      </c>
      <c r="L1571" s="26">
        <f>[1]!b_info_latestpar(A1571,日期设置!$B$2)</f>
        <v>100</v>
      </c>
      <c r="M1571" s="6">
        <f>[1]!b_info_outstandingbalance($A1571,日期设置!B$2)</f>
        <v>4.5</v>
      </c>
      <c r="N1571" s="7" t="str">
        <f>[1]!b_info_latestissurercreditrating2(A1571,日期设置!$B$2,"102","1")</f>
        <v>AA</v>
      </c>
      <c r="O1571" s="8">
        <v>7.2</v>
      </c>
      <c r="P1571" s="9">
        <f>[1]!b_info_repurchasedate(A1571)</f>
        <v>0</v>
      </c>
      <c r="Q1571" s="8" t="s">
        <v>16174</v>
      </c>
      <c r="R1571" s="2" t="str">
        <f>IF((--IF(P1571=0,Q1571,P1571))&gt;(--日期设置!$B$2),IF(P1571=0,Q1571,P1571),Q1571)</f>
        <v>2025-04-13</v>
      </c>
      <c r="S1571" s="2" t="s">
        <v>17791</v>
      </c>
      <c r="T1571" s="8">
        <f>[1]!b_anal_ptmyear($A1571,日期设置!$B$2)</f>
        <v>4.0602739726027401</v>
      </c>
      <c r="U1571" s="8">
        <f>[1]!b_anal_termifexercise($A1571,日期设置!B$2)</f>
        <v>0</v>
      </c>
      <c r="V1571" s="10">
        <f>[1]!b_dq_dirtyprice(A1571,日期设置!$B$2)</f>
        <v>108.779</v>
      </c>
      <c r="W1571" s="11">
        <f>IF(U1571=0,ROUNDUP((Q1571-日期设置!$B$2)/365,0),ROUNDUP((R1571-日期设置!$B$2)/365,0))</f>
        <v>5</v>
      </c>
      <c r="X1571" s="18">
        <f>_xlfn.IFNA(VLOOKUP(A1571,过往入选债券!A:D,4,0),2)</f>
        <v>2</v>
      </c>
      <c r="Y1571">
        <f>_xlfn.IFNA(VLOOKUP(C1571,[2]Sheet1!$A:$A,1,0),3)</f>
        <v>3</v>
      </c>
    </row>
    <row r="1572" spans="1:25" hidden="1" x14ac:dyDescent="0.2">
      <c r="A1572" s="21" t="s">
        <v>15461</v>
      </c>
      <c r="B1572" s="21" t="s">
        <v>15462</v>
      </c>
      <c r="C1572" s="37" t="s">
        <v>15463</v>
      </c>
      <c r="D1572" s="26" t="str">
        <f>[1]!b_calc_yield(A1572,日期设置!$B$2,F1572,1,R1572,1,O1572,L1572,S1572,)</f>
        <v>Fetching...</v>
      </c>
      <c r="E1572" s="26">
        <f t="shared" si="48"/>
        <v>35.185217189261223</v>
      </c>
      <c r="F1572" s="18">
        <f>[1]!b_dq_cleanprice($A1572,日期设置!B$2)</f>
        <v>100.8</v>
      </c>
      <c r="G1572" s="18" t="str">
        <f t="shared" si="49"/>
        <v>5.50 + 0</v>
      </c>
      <c r="H1572" s="27">
        <f>[1]!b_dq_pctchange($A1572,日期设置!$B$2,1)/100</f>
        <v>0</v>
      </c>
      <c r="I1572" s="26">
        <f>[1]!b_pq_pctchange(A1572,日期设置!$B$4,日期设置!$B$2,1)</f>
        <v>0</v>
      </c>
      <c r="J1572" s="26">
        <f>[1]!b_pq_pctchange(A1572,日期设置!$C$4,日期设置!$B$2,1)</f>
        <v>0</v>
      </c>
      <c r="K1572" s="52">
        <f>[1]!b_dq_amount($A1572,日期设置!B$2,2,10000)</f>
        <v>0</v>
      </c>
      <c r="L1572" s="26">
        <f>[1]!b_info_latestpar(A1572,日期设置!$B$2)</f>
        <v>100</v>
      </c>
      <c r="M1572" s="6">
        <f>[1]!b_info_outstandingbalance($A1572,日期设置!B$2)</f>
        <v>7.5</v>
      </c>
      <c r="N1572" s="7" t="str">
        <f>[1]!b_info_latestissurercreditrating2(A1572,日期设置!$B$2,"102","1")</f>
        <v>AA</v>
      </c>
      <c r="O1572" s="8">
        <v>6.8</v>
      </c>
      <c r="P1572" s="9">
        <f>[1]!b_info_repurchasedate(A1572)</f>
        <v>0</v>
      </c>
      <c r="Q1572" s="8" t="s">
        <v>17244</v>
      </c>
      <c r="R1572" s="2" t="str">
        <f>IF((--IF(P1572=0,Q1572,P1572))&gt;(--日期设置!$B$2),IF(P1572=0,Q1572,P1572),Q1572)</f>
        <v>2026-09-23</v>
      </c>
      <c r="S1572" s="2" t="s">
        <v>18289</v>
      </c>
      <c r="T1572" s="8">
        <f>[1]!b_anal_ptmyear($A1572,日期设置!$B$2)</f>
        <v>5.506849315068493</v>
      </c>
      <c r="U1572" s="8">
        <f>[1]!b_anal_termifexercise($A1572,日期设置!B$2)</f>
        <v>0</v>
      </c>
      <c r="V1572" s="10">
        <f>[1]!b_dq_dirtyprice(A1572,日期设置!$B$2)</f>
        <v>104.1534</v>
      </c>
      <c r="W1572" s="11">
        <f>IF(U1572=0,ROUNDUP((Q1572-日期设置!$B$2)/365,0),ROUNDUP((R1572-日期设置!$B$2)/365,0))</f>
        <v>6</v>
      </c>
      <c r="X1572" s="18">
        <f>_xlfn.IFNA(VLOOKUP(A1572,过往入选债券!A:D,4,0),2)</f>
        <v>2</v>
      </c>
      <c r="Y1572">
        <f>_xlfn.IFNA(VLOOKUP(C1572,[2]Sheet1!$A:$A,1,0),3)</f>
        <v>3</v>
      </c>
    </row>
    <row r="1573" spans="1:25" hidden="1" x14ac:dyDescent="0.2">
      <c r="A1573" s="21" t="s">
        <v>13435</v>
      </c>
      <c r="B1573" s="21" t="s">
        <v>13436</v>
      </c>
      <c r="C1573" s="37" t="s">
        <v>12551</v>
      </c>
      <c r="D1573" s="26" t="str">
        <f>[1]!b_calc_yield(A1573,日期设置!$B$2,F1573,1,R1573,1,O1573,L1573,S1573,)</f>
        <v>Fetching...</v>
      </c>
      <c r="E1573" s="26">
        <f t="shared" si="48"/>
        <v>27.535394595798568</v>
      </c>
      <c r="F1573" s="18">
        <f>[1]!b_dq_cleanprice($A1573,日期设置!B$2)</f>
        <v>56.177500000000002</v>
      </c>
      <c r="G1573" s="18" t="str">
        <f t="shared" si="49"/>
        <v>2.51 + 0</v>
      </c>
      <c r="H1573" s="27">
        <f>[1]!b_dq_pctchange($A1573,日期设置!$B$2,1)/100</f>
        <v>0</v>
      </c>
      <c r="I1573" s="26">
        <f>[1]!b_pq_pctchange(A1573,日期设置!$B$4,日期设置!$B$2,1)</f>
        <v>0</v>
      </c>
      <c r="J1573" s="26">
        <f>[1]!b_pq_pctchange(A1573,日期设置!$C$4,日期设置!$B$2,1)</f>
        <v>0</v>
      </c>
      <c r="K1573" s="52">
        <f>[1]!b_dq_amount($A1573,日期设置!B$2,2,10000)</f>
        <v>0</v>
      </c>
      <c r="L1573" s="26">
        <f>[1]!b_info_latestpar(A1573,日期设置!$B$2)</f>
        <v>60</v>
      </c>
      <c r="M1573" s="6">
        <f>[1]!b_info_outstandingbalance($A1573,日期设置!B$2)</f>
        <v>12</v>
      </c>
      <c r="N1573" s="7" t="str">
        <f>[1]!b_info_latestissurercreditrating2(A1573,日期设置!$B$2,"102","1")</f>
        <v>AA</v>
      </c>
      <c r="O1573" s="8">
        <v>4.43</v>
      </c>
      <c r="P1573" s="9">
        <f>[1]!b_info_repurchasedate(A1573)</f>
        <v>0</v>
      </c>
      <c r="Q1573" s="8" t="s">
        <v>16470</v>
      </c>
      <c r="R1573" s="2" t="str">
        <f>IF((--IF(P1573=0,Q1573,P1573))&gt;(--日期设置!$B$2),IF(P1573=0,Q1573,P1573),Q1573)</f>
        <v>2023-09-26</v>
      </c>
      <c r="S1573" s="2" t="s">
        <v>18232</v>
      </c>
      <c r="T1573" s="8">
        <f>[1]!b_anal_ptmyear($A1573,日期设置!$B$2)</f>
        <v>2.515068493150685</v>
      </c>
      <c r="U1573" s="8">
        <f>[1]!b_anal_termifexercise($A1573,日期设置!B$2)</f>
        <v>0</v>
      </c>
      <c r="V1573" s="10">
        <f>[1]!b_dq_dirtyprice(A1573,日期设置!$B$2)</f>
        <v>57.4664</v>
      </c>
      <c r="W1573" s="11">
        <f>IF(U1573=0,ROUNDUP((Q1573-日期设置!$B$2)/365,0),ROUNDUP((R1573-日期设置!$B$2)/365,0))</f>
        <v>3</v>
      </c>
      <c r="X1573" s="18">
        <f>_xlfn.IFNA(VLOOKUP(A1573,过往入选债券!A:D,4,0),2)</f>
        <v>2</v>
      </c>
      <c r="Y1573">
        <f>_xlfn.IFNA(VLOOKUP(C1573,[2]Sheet1!$A:$A,1,0),3)</f>
        <v>3</v>
      </c>
    </row>
    <row r="1574" spans="1:25" hidden="1" x14ac:dyDescent="0.2">
      <c r="A1574" s="21" t="s">
        <v>1652</v>
      </c>
      <c r="B1574" s="21" t="s">
        <v>1653</v>
      </c>
      <c r="C1574" s="37" t="s">
        <v>1493</v>
      </c>
      <c r="D1574" s="26" t="str">
        <f>[1]!b_calc_yield(A1574,日期设置!$B$2,F1574,1,R1574,1,O1574,L1574,S1574,)</f>
        <v>Fetching...</v>
      </c>
      <c r="E1574" s="26">
        <f t="shared" si="48"/>
        <v>13.045222020816038</v>
      </c>
      <c r="F1574" s="18">
        <f>[1]!b_dq_cleanprice($A1574,日期设置!B$2)</f>
        <v>101.60590000000001</v>
      </c>
      <c r="G1574" s="18" t="str">
        <f t="shared" si="49"/>
        <v>1.98 + 0</v>
      </c>
      <c r="H1574" s="27">
        <f>[1]!b_dq_pctchange($A1574,日期设置!$B$2,1)/100</f>
        <v>0</v>
      </c>
      <c r="I1574" s="26">
        <f>[1]!b_pq_pctchange(A1574,日期设置!$B$4,日期设置!$B$2,1)</f>
        <v>0</v>
      </c>
      <c r="J1574" s="26">
        <f>[1]!b_pq_pctchange(A1574,日期设置!$C$4,日期设置!$B$2,1)</f>
        <v>0</v>
      </c>
      <c r="K1574" s="52">
        <f>[1]!b_dq_amount($A1574,日期设置!B$2,2,10000)</f>
        <v>0</v>
      </c>
      <c r="L1574" s="26">
        <f>[1]!b_info_latestpar(A1574,日期设置!$B$2)</f>
        <v>100</v>
      </c>
      <c r="M1574" s="6">
        <f>[1]!b_info_outstandingbalance($A1574,日期设置!B$2)</f>
        <v>3.7</v>
      </c>
      <c r="N1574" s="7">
        <f>[1]!b_info_latestissurercreditrating2(A1574,日期设置!$B$2,"102","1")</f>
        <v>0</v>
      </c>
      <c r="O1574" s="8">
        <v>7.5</v>
      </c>
      <c r="P1574" s="9">
        <f>[1]!b_info_repurchasedate(A1574)</f>
        <v>0</v>
      </c>
      <c r="Q1574" s="8" t="s">
        <v>16214</v>
      </c>
      <c r="R1574" s="2" t="str">
        <f>IF((--IF(P1574=0,Q1574,P1574))&gt;(--日期设置!$B$2),IF(P1574=0,Q1574,P1574),Q1574)</f>
        <v>2023-03-16</v>
      </c>
      <c r="S1574" s="2" t="s">
        <v>18000</v>
      </c>
      <c r="T1574" s="8">
        <f>[1]!b_anal_ptmyear($A1574,日期设置!$B$2)</f>
        <v>1.9835616438356163</v>
      </c>
      <c r="U1574" s="8">
        <f>[1]!b_anal_termifexercise($A1574,日期设置!B$2)</f>
        <v>0</v>
      </c>
      <c r="V1574" s="10">
        <f>[1]!b_dq_dirtyprice(A1574,日期设置!$B$2)</f>
        <v>101.72920000000001</v>
      </c>
      <c r="W1574" s="11">
        <f>IF(U1574=0,ROUNDUP((Q1574-日期设置!$B$2)/365,0),ROUNDUP((R1574-日期设置!$B$2)/365,0))</f>
        <v>2</v>
      </c>
      <c r="X1574" s="18">
        <f>_xlfn.IFNA(VLOOKUP(A1574,过往入选债券!A:D,4,0),2)</f>
        <v>2</v>
      </c>
      <c r="Y1574">
        <f>_xlfn.IFNA(VLOOKUP(C1574,[2]Sheet1!$A:$A,1,0),3)</f>
        <v>3</v>
      </c>
    </row>
    <row r="1575" spans="1:25" hidden="1" x14ac:dyDescent="0.2">
      <c r="A1575" s="21" t="s">
        <v>4759</v>
      </c>
      <c r="B1575" s="21" t="s">
        <v>4760</v>
      </c>
      <c r="C1575" s="37" t="s">
        <v>4761</v>
      </c>
      <c r="D1575" s="26" t="str">
        <f>[1]!b_calc_yield(A1575,日期设置!$B$2,F1575,1,R1575,1,O1575,L1575,S1575,)</f>
        <v>Fetching...</v>
      </c>
      <c r="E1575" s="26">
        <f t="shared" si="48"/>
        <v>8.5105624335661822</v>
      </c>
      <c r="F1575" s="18">
        <f>[1]!b_dq_cleanprice($A1575,日期设置!B$2)</f>
        <v>99.5745</v>
      </c>
      <c r="G1575" s="18" t="str">
        <f t="shared" si="49"/>
        <v>2.33 + 1.33</v>
      </c>
      <c r="H1575" s="27">
        <f>[1]!b_dq_pctchange($A1575,日期设置!$B$2,1)/100</f>
        <v>0</v>
      </c>
      <c r="I1575" s="26">
        <f>[1]!b_pq_pctchange(A1575,日期设置!$B$4,日期设置!$B$2,1)</f>
        <v>0</v>
      </c>
      <c r="J1575" s="26">
        <f>[1]!b_pq_pctchange(A1575,日期设置!$C$4,日期设置!$B$2,1)</f>
        <v>9.0392756527113722E-3</v>
      </c>
      <c r="K1575" s="52">
        <f>[1]!b_dq_amount($A1575,日期设置!B$2,2,10000)</f>
        <v>0</v>
      </c>
      <c r="L1575" s="26">
        <f>[1]!b_info_latestpar(A1575,日期设置!$B$2)</f>
        <v>100</v>
      </c>
      <c r="M1575" s="6">
        <f>[1]!b_info_outstandingbalance($A1575,日期设置!B$2)</f>
        <v>4</v>
      </c>
      <c r="N1575" s="7">
        <f>[1]!b_info_latestissurercreditrating2(A1575,日期设置!$B$2,"102","1")</f>
        <v>0</v>
      </c>
      <c r="O1575" s="8">
        <v>6.3</v>
      </c>
      <c r="P1575" s="9" t="str">
        <f>[1]!b_info_repurchasedate(A1575)</f>
        <v>2022-07-22</v>
      </c>
      <c r="Q1575" s="8" t="s">
        <v>16317</v>
      </c>
      <c r="R1575" s="2" t="str">
        <f>IF((--IF(P1575=0,Q1575,P1575))&gt;(--日期设置!$B$2),IF(P1575=0,Q1575,P1575),Q1575)</f>
        <v>2022-07-22</v>
      </c>
      <c r="S1575" s="2" t="s">
        <v>15975</v>
      </c>
      <c r="T1575" s="8">
        <f>[1]!b_anal_ptmyear($A1575,日期设置!$B$2)</f>
        <v>2.3342465753424659</v>
      </c>
      <c r="U1575" s="8">
        <f>[1]!b_anal_termifexercise($A1575,日期设置!B$2)</f>
        <v>1.3342465753424657</v>
      </c>
      <c r="V1575" s="10">
        <f>[1]!b_dq_dirtyprice(A1575,日期设置!$B$2)</f>
        <v>103.7687</v>
      </c>
      <c r="W1575" s="11">
        <f>IF(U1575=0,ROUNDUP((Q1575-日期设置!$B$2)/365,0),ROUNDUP((R1575-日期设置!$B$2)/365,0))</f>
        <v>2</v>
      </c>
      <c r="X1575" s="18">
        <f>_xlfn.IFNA(VLOOKUP(A1575,过往入选债券!A:D,4,0),2)</f>
        <v>2</v>
      </c>
      <c r="Y1575">
        <f>_xlfn.IFNA(VLOOKUP(C1575,[2]Sheet1!$A:$A,1,0),3)</f>
        <v>3</v>
      </c>
    </row>
    <row r="1576" spans="1:25" hidden="1" x14ac:dyDescent="0.2">
      <c r="A1576" s="21" t="s">
        <v>11565</v>
      </c>
      <c r="B1576" s="21" t="s">
        <v>11566</v>
      </c>
      <c r="C1576" s="37" t="s">
        <v>11564</v>
      </c>
      <c r="D1576" s="26" t="str">
        <f>[1]!b_calc_yield(A1576,日期设置!$B$2,F1576,1,R1576,1,O1576,L1576,S1576,)</f>
        <v>Fetching...</v>
      </c>
      <c r="E1576" s="26">
        <f t="shared" si="48"/>
        <v>1.6471589619070137</v>
      </c>
      <c r="F1576" s="18">
        <f>[1]!b_dq_cleanprice($A1576,日期设置!B$2)</f>
        <v>100.01130000000001</v>
      </c>
      <c r="G1576" s="18" t="str">
        <f t="shared" si="49"/>
        <v>0.24 + 0</v>
      </c>
      <c r="H1576" s="27">
        <f>[1]!b_dq_pctchange($A1576,日期设置!$B$2,1)/100</f>
        <v>0</v>
      </c>
      <c r="I1576" s="26">
        <f>[1]!b_pq_pctchange(A1576,日期设置!$B$4,日期设置!$B$2,1)</f>
        <v>0</v>
      </c>
      <c r="J1576" s="26">
        <f>[1]!b_pq_pctchange(A1576,日期设置!$C$4,日期设置!$B$2,1)</f>
        <v>0</v>
      </c>
      <c r="K1576" s="52">
        <f>[1]!b_dq_amount($A1576,日期设置!B$2,2,10000)</f>
        <v>0</v>
      </c>
      <c r="L1576" s="26">
        <f>[1]!b_info_latestpar(A1576,日期设置!$B$2)</f>
        <v>100</v>
      </c>
      <c r="M1576" s="6">
        <f>[1]!b_info_outstandingbalance($A1576,日期设置!B$2)</f>
        <v>6</v>
      </c>
      <c r="N1576" s="7" t="str">
        <f>[1]!b_info_latestissurercreditrating2(A1576,日期设置!$B$2,"102","1")</f>
        <v>AA+</v>
      </c>
      <c r="O1576" s="8">
        <v>7</v>
      </c>
      <c r="P1576" s="9">
        <f>[1]!b_info_repurchasedate(A1576)</f>
        <v>0</v>
      </c>
      <c r="Q1576" s="8" t="s">
        <v>16301</v>
      </c>
      <c r="R1576" s="2" t="str">
        <f>IF((--IF(P1576=0,Q1576,P1576))&gt;(--日期设置!$B$2),IF(P1576=0,Q1576,P1576),Q1576)</f>
        <v>2021-06-21</v>
      </c>
      <c r="S1576" s="2" t="s">
        <v>18266</v>
      </c>
      <c r="T1576" s="8">
        <f>[1]!b_anal_ptmyear($A1576,日期设置!$B$2)</f>
        <v>0.24931506849315069</v>
      </c>
      <c r="U1576" s="8">
        <f>[1]!b_anal_termifexercise($A1576,日期设置!B$2)</f>
        <v>0</v>
      </c>
      <c r="V1576" s="10">
        <f>[1]!b_dq_dirtyprice(A1576,日期设置!$B$2)</f>
        <v>105.26609999999999</v>
      </c>
      <c r="W1576" s="11">
        <f>IF(U1576=0,ROUNDUP((Q1576-日期设置!$B$2)/365,0),ROUNDUP((R1576-日期设置!$B$2)/365,0))</f>
        <v>1</v>
      </c>
      <c r="X1576" s="18">
        <f>_xlfn.IFNA(VLOOKUP(A1576,过往入选债券!A:D,4,0),2)</f>
        <v>2</v>
      </c>
      <c r="Y1576">
        <f>_xlfn.IFNA(VLOOKUP(C1576,[2]Sheet1!$A:$A,1,0),3)</f>
        <v>3</v>
      </c>
    </row>
    <row r="1577" spans="1:25" hidden="1" x14ac:dyDescent="0.2">
      <c r="A1577" s="21" t="s">
        <v>13809</v>
      </c>
      <c r="B1577" s="21" t="s">
        <v>13810</v>
      </c>
      <c r="C1577" s="37" t="s">
        <v>13412</v>
      </c>
      <c r="D1577" s="26" t="str">
        <f>[1]!b_calc_yield(A1577,日期设置!$B$2,F1577,1,R1577,1,O1577,L1577,S1577,)</f>
        <v>Fetching...</v>
      </c>
      <c r="E1577" s="26">
        <f t="shared" si="48"/>
        <v>28.665015433242267</v>
      </c>
      <c r="F1577" s="18">
        <f>[1]!b_dq_cleanprice($A1577,日期设置!B$2)</f>
        <v>78.8</v>
      </c>
      <c r="G1577" s="18" t="str">
        <f t="shared" si="49"/>
        <v>3.32 + 0</v>
      </c>
      <c r="H1577" s="27">
        <f>[1]!b_dq_pctchange($A1577,日期设置!$B$2,1)/100</f>
        <v>0</v>
      </c>
      <c r="I1577" s="26">
        <f>[1]!b_pq_pctchange(A1577,日期设置!$B$4,日期设置!$B$2,1)</f>
        <v>0</v>
      </c>
      <c r="J1577" s="26">
        <f>[1]!b_pq_pctchange(A1577,日期设置!$C$4,日期设置!$B$2,1)</f>
        <v>0</v>
      </c>
      <c r="K1577" s="52">
        <f>[1]!b_dq_amount($A1577,日期设置!B$2,2,10000)</f>
        <v>0</v>
      </c>
      <c r="L1577" s="26">
        <f>[1]!b_info_latestpar(A1577,日期设置!$B$2)</f>
        <v>80</v>
      </c>
      <c r="M1577" s="6">
        <f>[1]!b_info_outstandingbalance($A1577,日期设置!B$2)</f>
        <v>3.68</v>
      </c>
      <c r="N1577" s="7" t="str">
        <f>[1]!b_info_latestissurercreditrating2(A1577,日期设置!$B$2,"102","1")</f>
        <v>AA</v>
      </c>
      <c r="O1577" s="8">
        <v>6.48</v>
      </c>
      <c r="P1577" s="9">
        <f>[1]!b_info_repurchasedate(A1577)</f>
        <v>0</v>
      </c>
      <c r="Q1577" s="8" t="s">
        <v>16366</v>
      </c>
      <c r="R1577" s="2" t="str">
        <f>IF((--IF(P1577=0,Q1577,P1577))&gt;(--日期设置!$B$2),IF(P1577=0,Q1577,P1577),Q1577)</f>
        <v>2024-07-17</v>
      </c>
      <c r="S1577" s="2" t="s">
        <v>18479</v>
      </c>
      <c r="T1577" s="8">
        <f>[1]!b_anal_ptmyear($A1577,日期设置!$B$2)</f>
        <v>3.3205479452054796</v>
      </c>
      <c r="U1577" s="8">
        <f>[1]!b_anal_termifexercise($A1577,日期设置!B$2)</f>
        <v>0</v>
      </c>
      <c r="V1577" s="10">
        <f>[1]!b_dq_dirtyprice(A1577,日期设置!$B$2)</f>
        <v>82.322299999999998</v>
      </c>
      <c r="W1577" s="11">
        <f>IF(U1577=0,ROUNDUP((Q1577-日期设置!$B$2)/365,0),ROUNDUP((R1577-日期设置!$B$2)/365,0))</f>
        <v>4</v>
      </c>
      <c r="X1577" s="18">
        <f>_xlfn.IFNA(VLOOKUP(A1577,过往入选债券!A:D,4,0),2)</f>
        <v>2</v>
      </c>
      <c r="Y1577">
        <f>_xlfn.IFNA(VLOOKUP(C1577,[2]Sheet1!$A:$A,1,0),3)</f>
        <v>3</v>
      </c>
    </row>
    <row r="1578" spans="1:25" hidden="1" x14ac:dyDescent="0.2">
      <c r="A1578" s="21" t="s">
        <v>15193</v>
      </c>
      <c r="B1578" s="21" t="s">
        <v>15194</v>
      </c>
      <c r="C1578" s="37" t="s">
        <v>15195</v>
      </c>
      <c r="D1578" s="26" t="str">
        <f>[1]!b_calc_yield(A1578,日期设置!$B$2,F1578,1,R1578,1,O1578,L1578,S1578,)</f>
        <v>Fetching...</v>
      </c>
      <c r="E1578" s="26">
        <f t="shared" si="48"/>
        <v>30.780851879411042</v>
      </c>
      <c r="F1578" s="18">
        <f>[1]!b_dq_cleanprice($A1578,日期设置!B$2)</f>
        <v>103.7424</v>
      </c>
      <c r="G1578" s="18" t="str">
        <f t="shared" si="49"/>
        <v>5.04 + 0</v>
      </c>
      <c r="H1578" s="27">
        <f>[1]!b_dq_pctchange($A1578,日期设置!$B$2,1)/100</f>
        <v>0</v>
      </c>
      <c r="I1578" s="26">
        <f>[1]!b_pq_pctchange(A1578,日期设置!$B$4,日期设置!$B$2,1)</f>
        <v>0</v>
      </c>
      <c r="J1578" s="26">
        <f>[1]!b_pq_pctchange(A1578,日期设置!$C$4,日期设置!$B$2,1)</f>
        <v>0</v>
      </c>
      <c r="K1578" s="52">
        <f>[1]!b_dq_amount($A1578,日期设置!B$2,2,10000)</f>
        <v>0</v>
      </c>
      <c r="L1578" s="26">
        <f>[1]!b_info_latestpar(A1578,日期设置!$B$2)</f>
        <v>100</v>
      </c>
      <c r="M1578" s="6">
        <f>[1]!b_info_outstandingbalance($A1578,日期设置!B$2)</f>
        <v>5</v>
      </c>
      <c r="N1578" s="7" t="str">
        <f>[1]!b_info_latestissurercreditrating2(A1578,日期设置!$B$2,"102","1")</f>
        <v>AA-</v>
      </c>
      <c r="O1578" s="8">
        <v>7.5</v>
      </c>
      <c r="P1578" s="9">
        <f>[1]!b_info_repurchasedate(A1578)</f>
        <v>0</v>
      </c>
      <c r="Q1578" s="8" t="s">
        <v>17564</v>
      </c>
      <c r="R1578" s="2" t="str">
        <f>IF((--IF(P1578=0,Q1578,P1578))&gt;(--日期设置!$B$2),IF(P1578=0,Q1578,P1578),Q1578)</f>
        <v>2026-04-09</v>
      </c>
      <c r="S1578" s="2" t="s">
        <v>18708</v>
      </c>
      <c r="T1578" s="8">
        <f>[1]!b_anal_ptmyear($A1578,日期设置!$B$2)</f>
        <v>5.0493150684931507</v>
      </c>
      <c r="U1578" s="8">
        <f>[1]!b_anal_termifexercise($A1578,日期设置!B$2)</f>
        <v>0</v>
      </c>
      <c r="V1578" s="10">
        <f>[1]!b_dq_dirtyprice(A1578,日期设置!$B$2)</f>
        <v>110.8725</v>
      </c>
      <c r="W1578" s="11">
        <f>IF(U1578=0,ROUNDUP((Q1578-日期设置!$B$2)/365,0),ROUNDUP((R1578-日期设置!$B$2)/365,0))</f>
        <v>6</v>
      </c>
      <c r="X1578" s="18">
        <f>_xlfn.IFNA(VLOOKUP(A1578,过往入选债券!A:D,4,0),2)</f>
        <v>2</v>
      </c>
      <c r="Y1578">
        <f>_xlfn.IFNA(VLOOKUP(C1578,[2]Sheet1!$A:$A,1,0),3)</f>
        <v>3</v>
      </c>
    </row>
    <row r="1579" spans="1:25" hidden="1" x14ac:dyDescent="0.2">
      <c r="A1579" s="21" t="s">
        <v>13753</v>
      </c>
      <c r="B1579" s="21" t="s">
        <v>13754</v>
      </c>
      <c r="C1579" s="37" t="s">
        <v>3957</v>
      </c>
      <c r="D1579" s="26" t="str">
        <f>[1]!b_calc_yield(A1579,日期设置!$B$2,F1579,1,R1579,1,O1579,L1579,S1579,)</f>
        <v>Fetching...</v>
      </c>
      <c r="E1579" s="26">
        <f t="shared" si="48"/>
        <v>7.5373563383052566</v>
      </c>
      <c r="F1579" s="18">
        <f>[1]!b_dq_cleanprice($A1579,日期设置!B$2)</f>
        <v>99.633300000000006</v>
      </c>
      <c r="G1579" s="18" t="str">
        <f t="shared" si="49"/>
        <v>6.19 + 1.19</v>
      </c>
      <c r="H1579" s="27">
        <f>[1]!b_dq_pctchange($A1579,日期设置!$B$2,1)/100</f>
        <v>0</v>
      </c>
      <c r="I1579" s="26">
        <f>[1]!b_pq_pctchange(A1579,日期设置!$B$4,日期设置!$B$2,1)</f>
        <v>0</v>
      </c>
      <c r="J1579" s="26">
        <f>[1]!b_pq_pctchange(A1579,日期设置!$C$4,日期设置!$B$2,1)</f>
        <v>0</v>
      </c>
      <c r="K1579" s="52">
        <f>[1]!b_dq_amount($A1579,日期设置!B$2,2,10000)</f>
        <v>0</v>
      </c>
      <c r="L1579" s="26">
        <f>[1]!b_info_latestpar(A1579,日期设置!$B$2)</f>
        <v>100</v>
      </c>
      <c r="M1579" s="6">
        <f>[1]!b_info_outstandingbalance($A1579,日期设置!B$2)</f>
        <v>5.5</v>
      </c>
      <c r="N1579" s="7" t="str">
        <f>[1]!b_info_latestissurercreditrating2(A1579,日期设置!$B$2,"102","1")</f>
        <v>AA+</v>
      </c>
      <c r="O1579" s="8">
        <v>6.3</v>
      </c>
      <c r="P1579" s="9" t="str">
        <f>[1]!b_info_repurchasedate(A1579)</f>
        <v>2022-06-01</v>
      </c>
      <c r="Q1579" s="8" t="s">
        <v>17625</v>
      </c>
      <c r="R1579" s="2" t="str">
        <f>IF((--IF(P1579=0,Q1579,P1579))&gt;(--日期设置!$B$2),IF(P1579=0,Q1579,P1579),Q1579)</f>
        <v>2022-06-01</v>
      </c>
      <c r="S1579" s="2" t="s">
        <v>19033</v>
      </c>
      <c r="T1579" s="8">
        <f>[1]!b_anal_ptmyear($A1579,日期设置!$B$2)</f>
        <v>6.1945205479452055</v>
      </c>
      <c r="U1579" s="8">
        <f>[1]!b_anal_termifexercise($A1579,日期设置!B$2)</f>
        <v>1.1945205479452055</v>
      </c>
      <c r="V1579" s="10">
        <f>[1]!b_dq_dirtyprice(A1579,日期设置!$B$2)</f>
        <v>104.70780000000001</v>
      </c>
      <c r="W1579" s="11">
        <f>IF(U1579=0,ROUNDUP((Q1579-日期设置!$B$2)/365,0),ROUNDUP((R1579-日期设置!$B$2)/365,0))</f>
        <v>2</v>
      </c>
      <c r="X1579" s="18">
        <f>_xlfn.IFNA(VLOOKUP(A1579,过往入选债券!A:D,4,0),2)</f>
        <v>2</v>
      </c>
      <c r="Y1579">
        <f>_xlfn.IFNA(VLOOKUP(C1579,[2]Sheet1!$A:$A,1,0),3)</f>
        <v>3</v>
      </c>
    </row>
    <row r="1580" spans="1:25" hidden="1" x14ac:dyDescent="0.2">
      <c r="A1580" s="28" t="s">
        <v>21152</v>
      </c>
      <c r="B1580" s="28" t="s">
        <v>21153</v>
      </c>
      <c r="C1580" s="39" t="s">
        <v>173</v>
      </c>
      <c r="D1580" s="26" t="str">
        <f>[1]!b_calc_yield(A1580,日期设置!$B$2,F1580,1,R1580,1,O1580,L1580,S1580,)</f>
        <v>Fetching...</v>
      </c>
      <c r="E1580" s="26">
        <f t="shared" si="48"/>
        <v>16.693828449053871</v>
      </c>
      <c r="F1580" s="18">
        <f>[1]!b_dq_cleanprice($A1580,日期设置!B$2)</f>
        <v>97.438000000000002</v>
      </c>
      <c r="G1580" s="18" t="str">
        <f t="shared" si="49"/>
        <v>2.56 + 0</v>
      </c>
      <c r="H1580" s="27">
        <f>[1]!b_dq_pctchange($A1580,日期设置!$B$2,1)/100</f>
        <v>0</v>
      </c>
      <c r="I1580" s="26">
        <f>[1]!b_pq_pctchange(A1580,日期设置!$B$4,日期设置!$B$2,1)</f>
        <v>0</v>
      </c>
      <c r="J1580" s="26">
        <f>[1]!b_pq_pctchange(A1580,日期设置!$C$4,日期设置!$B$2,1)</f>
        <v>-1.8897485571133434</v>
      </c>
      <c r="K1580" s="52">
        <f>[1]!b_dq_amount($A1580,日期设置!B$2,2,10000)</f>
        <v>0</v>
      </c>
      <c r="L1580" s="26">
        <f>[1]!b_info_latestpar(A1580,日期设置!$B$2)</f>
        <v>100</v>
      </c>
      <c r="M1580" s="6">
        <f>[1]!b_info_outstandingbalance($A1580,日期设置!B$2)</f>
        <v>5</v>
      </c>
      <c r="N1580" s="7" t="str">
        <f>[1]!b_info_latestissurercreditrating2(A1580,日期设置!$B$2,"102","1")</f>
        <v>AA+</v>
      </c>
      <c r="O1580" s="8">
        <v>5.5</v>
      </c>
      <c r="P1580" s="9">
        <f>[1]!b_info_repurchasedate(A1580)</f>
        <v>0</v>
      </c>
      <c r="Q1580" s="8" t="s">
        <v>21291</v>
      </c>
      <c r="R1580" s="2" t="str">
        <f>IF((--IF(P1580=0,Q1580,P1580))&gt;(--日期设置!$B$2),IF(P1580=0,Q1580,P1580),Q1580)</f>
        <v>2023-10-14</v>
      </c>
      <c r="S1580" s="31" t="s">
        <v>16568</v>
      </c>
      <c r="T1580" s="8">
        <f>[1]!b_anal_ptmyear($A1580,日期设置!$B$2)</f>
        <v>2.5643835616438357</v>
      </c>
      <c r="U1580" s="8">
        <f>[1]!b_anal_termifexercise($A1580,日期设置!B$2)</f>
        <v>0</v>
      </c>
      <c r="V1580" s="10">
        <f>[1]!b_dq_dirtyprice(A1580,日期设置!$B$2)</f>
        <v>99.8339</v>
      </c>
      <c r="W1580" s="11">
        <f>IF(U1580=0,ROUNDUP((Q1580-日期设置!$B$2)/365,0),ROUNDUP((R1580-日期设置!$B$2)/365,0))</f>
        <v>3</v>
      </c>
      <c r="X1580" s="18">
        <f>_xlfn.IFNA(VLOOKUP(A1580,过往入选债券!A:D,4,0),2)</f>
        <v>2</v>
      </c>
      <c r="Y1580">
        <f>_xlfn.IFNA(VLOOKUP(C1580,[2]Sheet1!$A:$A,1,0),3)</f>
        <v>3</v>
      </c>
    </row>
    <row r="1581" spans="1:25" hidden="1" x14ac:dyDescent="0.2">
      <c r="A1581" s="28" t="s">
        <v>22812</v>
      </c>
      <c r="B1581" s="28" t="s">
        <v>22813</v>
      </c>
      <c r="C1581" s="39" t="s">
        <v>300</v>
      </c>
      <c r="D1581" s="26">
        <f>[1]!b_calc_yield(A1581,日期设置!$B$2,F1581,1,R1581,1,O1581,L1581,S1581,)</f>
        <v>6.5963372816453303</v>
      </c>
      <c r="E1581" s="26">
        <f t="shared" si="48"/>
        <v>12.756999572614603</v>
      </c>
      <c r="F1581" s="18">
        <f>[1]!b_dq_cleanprice($A1581,日期设置!B$2)</f>
        <v>98.671999999999997</v>
      </c>
      <c r="G1581" s="18" t="str">
        <f t="shared" si="49"/>
        <v>2.94 + 1.94</v>
      </c>
      <c r="H1581" s="27">
        <f>[1]!b_dq_pctchange($A1581,日期设置!$B$2,1)/100</f>
        <v>0</v>
      </c>
      <c r="I1581" s="26">
        <f>[1]!b_pq_pctchange(A1581,日期设置!$B$4,日期设置!$B$2,1)</f>
        <v>0.12176313012418859</v>
      </c>
      <c r="J1581" s="26">
        <f>[1]!b_pq_pctchange(A1581,日期设置!$C$4,日期设置!$B$2,1)</f>
        <v>0</v>
      </c>
      <c r="K1581" s="52">
        <f>[1]!b_dq_amount($A1581,日期设置!B$2,2,10000)</f>
        <v>0</v>
      </c>
      <c r="L1581" s="26">
        <f>[1]!b_info_latestpar(A1581,日期设置!$B$2)</f>
        <v>100</v>
      </c>
      <c r="M1581" s="6">
        <f>[1]!b_info_outstandingbalance($A1581,日期设置!B$2)</f>
        <v>10</v>
      </c>
      <c r="N1581" s="7" t="str">
        <f>[1]!b_info_latestissurercreditrating2(A1581,日期设置!$B$2,"102","1")</f>
        <v>AA+</v>
      </c>
      <c r="O1581" s="43">
        <v>5.8</v>
      </c>
      <c r="P1581" s="9" t="str">
        <f>[1]!b_info_repurchasedate(A1581)</f>
        <v>2023-03-03</v>
      </c>
      <c r="Q1581" s="31" t="s">
        <v>17712</v>
      </c>
      <c r="R1581" s="2" t="str">
        <f>IF((--IF(P1581=0,Q1581,P1581))&gt;(--日期设置!$B$2),IF(P1581=0,Q1581,P1581),Q1581)</f>
        <v>2023-03-03</v>
      </c>
      <c r="S1581" s="2" t="s">
        <v>23347</v>
      </c>
      <c r="T1581" s="8">
        <f>[1]!b_anal_ptmyear($A1581,日期设置!$B$2)</f>
        <v>2.9479452054794519</v>
      </c>
      <c r="U1581" s="8">
        <f>[1]!b_anal_termifexercise($A1581,日期设置!B$2)</f>
        <v>1.9479452054794522</v>
      </c>
      <c r="V1581" s="10">
        <f>[1]!b_dq_dirtyprice(A1581,日期设置!$B$2)</f>
        <v>98.9739</v>
      </c>
      <c r="W1581" s="11">
        <f>IF(U1581=0,ROUNDUP((Q1581-日期设置!$B$2)/365,0),ROUNDUP((R1581-日期设置!$B$2)/365,0))</f>
        <v>2</v>
      </c>
      <c r="X1581" s="18">
        <f>_xlfn.IFNA(VLOOKUP(A1581,过往入选债券!A:D,4,0),2)</f>
        <v>2</v>
      </c>
      <c r="Y1581">
        <f>_xlfn.IFNA(VLOOKUP(C1581,[2]Sheet1!$A:$A,1,0),3)</f>
        <v>3</v>
      </c>
    </row>
    <row r="1582" spans="1:25" hidden="1" x14ac:dyDescent="0.2">
      <c r="A1582" s="28" t="s">
        <v>21468</v>
      </c>
      <c r="B1582" s="28" t="s">
        <v>21469</v>
      </c>
      <c r="C1582" s="39" t="s">
        <v>21705</v>
      </c>
      <c r="D1582" s="26" t="str">
        <f>[1]!b_calc_yield(A1582,日期设置!$B$2,F1582,1,R1582,1,O1582,L1582,S1582,)</f>
        <v>Fetching...</v>
      </c>
      <c r="E1582" s="26">
        <f t="shared" si="48"/>
        <v>10.726453725651218</v>
      </c>
      <c r="F1582" s="18">
        <f>[1]!b_dq_cleanprice($A1582,日期设置!B$2)</f>
        <v>99.8095</v>
      </c>
      <c r="G1582" s="18" t="str">
        <f t="shared" si="49"/>
        <v>4.65 + 1.65</v>
      </c>
      <c r="H1582" s="27">
        <f>[1]!b_dq_pctchange($A1582,日期设置!$B$2,1)/100</f>
        <v>0</v>
      </c>
      <c r="I1582" s="26">
        <f>[1]!b_pq_pctchange(A1582,日期设置!$B$4,日期设置!$B$2,1)</f>
        <v>0</v>
      </c>
      <c r="J1582" s="26">
        <f>[1]!b_pq_pctchange(A1582,日期设置!$C$4,日期设置!$B$2,1)</f>
        <v>-9.0163647019343516E-3</v>
      </c>
      <c r="K1582" s="52">
        <f>[1]!b_dq_amount($A1582,日期设置!B$2,2,10000)</f>
        <v>0</v>
      </c>
      <c r="L1582" s="26">
        <f>[1]!b_info_latestpar(A1582,日期设置!$B$2)</f>
        <v>100</v>
      </c>
      <c r="M1582" s="6">
        <f>[1]!b_info_outstandingbalance($A1582,日期设置!B$2)</f>
        <v>12</v>
      </c>
      <c r="N1582" s="7" t="str">
        <f>[1]!b_info_latestissurercreditrating2(A1582,日期设置!$B$2,"102","1")</f>
        <v>AA+</v>
      </c>
      <c r="O1582" s="43">
        <v>6.5</v>
      </c>
      <c r="P1582" s="9" t="str">
        <f>[1]!b_info_repurchasedate(A1582)</f>
        <v>2022-11-16</v>
      </c>
      <c r="Q1582" s="31" t="s">
        <v>16837</v>
      </c>
      <c r="R1582" s="2" t="str">
        <f>IF((--IF(P1582=0,Q1582,P1582))&gt;(--日期设置!$B$2),IF(P1582=0,Q1582,P1582),Q1582)</f>
        <v>2022-11-16</v>
      </c>
      <c r="S1582" s="31" t="s">
        <v>16484</v>
      </c>
      <c r="T1582" s="8">
        <f>[1]!b_anal_ptmyear($A1582,日期设置!$B$2)</f>
        <v>4.6547945205479451</v>
      </c>
      <c r="U1582" s="8">
        <f>[1]!b_anal_termifexercise($A1582,日期设置!B$2)</f>
        <v>1.6547945205479453</v>
      </c>
      <c r="V1582" s="10">
        <f>[1]!b_dq_dirtyprice(A1582,日期设置!$B$2)</f>
        <v>102.05329999999999</v>
      </c>
      <c r="W1582" s="11">
        <f>IF(U1582=0,ROUNDUP((Q1582-日期设置!$B$2)/365,0),ROUNDUP((R1582-日期设置!$B$2)/365,0))</f>
        <v>2</v>
      </c>
      <c r="X1582" s="18">
        <f>_xlfn.IFNA(VLOOKUP(A1582,过往入选债券!A:D,4,0),2)</f>
        <v>2</v>
      </c>
      <c r="Y1582">
        <f>_xlfn.IFNA(VLOOKUP(C1582,[2]Sheet1!$A:$A,1,0),3)</f>
        <v>3</v>
      </c>
    </row>
    <row r="1583" spans="1:25" hidden="1" x14ac:dyDescent="0.2">
      <c r="A1583" s="21" t="s">
        <v>9837</v>
      </c>
      <c r="B1583" s="21" t="s">
        <v>9838</v>
      </c>
      <c r="C1583" s="37" t="s">
        <v>60</v>
      </c>
      <c r="D1583" s="26" t="str">
        <f>[1]!b_calc_yield(A1583,日期设置!$B$2,F1583,1,R1583,1,O1583,L1583,S1583,)</f>
        <v>Fetching...</v>
      </c>
      <c r="E1583" s="26">
        <f t="shared" si="48"/>
        <v>5.4196647455756031</v>
      </c>
      <c r="F1583" s="18">
        <f>[1]!b_dq_cleanprice($A1583,日期设置!B$2)</f>
        <v>99.481999999999999</v>
      </c>
      <c r="G1583" s="18" t="str">
        <f t="shared" si="49"/>
        <v>3.82 + 0.82</v>
      </c>
      <c r="H1583" s="27">
        <f>[1]!b_dq_pctchange($A1583,日期设置!$B$2,1)/100</f>
        <v>0</v>
      </c>
      <c r="I1583" s="26">
        <f>[1]!b_pq_pctchange(A1583,日期设置!$B$4,日期设置!$B$2,1)</f>
        <v>0</v>
      </c>
      <c r="J1583" s="26">
        <f>[1]!b_pq_pctchange(A1583,日期设置!$C$4,日期设置!$B$2,1)</f>
        <v>0</v>
      </c>
      <c r="K1583" s="52">
        <f>[1]!b_dq_amount($A1583,日期设置!B$2,2,10000)</f>
        <v>0</v>
      </c>
      <c r="L1583" s="26">
        <f>[1]!b_info_latestpar(A1583,日期设置!$B$2)</f>
        <v>100</v>
      </c>
      <c r="M1583" s="6">
        <f>[1]!b_info_outstandingbalance($A1583,日期设置!B$2)</f>
        <v>5</v>
      </c>
      <c r="N1583" s="7" t="str">
        <f>[1]!b_info_latestissurercreditrating2(A1583,日期设置!$B$2,"102","1")</f>
        <v>AA+</v>
      </c>
      <c r="O1583" s="8">
        <v>6</v>
      </c>
      <c r="P1583" s="9" t="str">
        <f>[1]!b_info_repurchasedate(A1583)</f>
        <v>2022-01-16</v>
      </c>
      <c r="Q1583" s="8" t="s">
        <v>17002</v>
      </c>
      <c r="R1583" s="2" t="str">
        <f>IF((--IF(P1583=0,Q1583,P1583))&gt;(--日期设置!$B$2),IF(P1583=0,Q1583,P1583),Q1583)</f>
        <v>2022-01-16</v>
      </c>
      <c r="S1583" s="2" t="s">
        <v>18283</v>
      </c>
      <c r="T1583" s="8">
        <f>[1]!b_anal_ptmyear($A1583,日期设置!$B$2)</f>
        <v>3.8219178082191778</v>
      </c>
      <c r="U1583" s="8">
        <f>[1]!b_anal_termifexercise($A1583,日期设置!B$2)</f>
        <v>0.82191780821917804</v>
      </c>
      <c r="V1583" s="10">
        <f>[1]!b_dq_dirtyprice(A1583,日期设置!$B$2)</f>
        <v>100.5505</v>
      </c>
      <c r="W1583" s="11">
        <f>IF(U1583=0,ROUNDUP((Q1583-日期设置!$B$2)/365,0),ROUNDUP((R1583-日期设置!$B$2)/365,0))</f>
        <v>1</v>
      </c>
      <c r="X1583" s="18">
        <f>_xlfn.IFNA(VLOOKUP(A1583,过往入选债券!A:D,4,0),2)</f>
        <v>2</v>
      </c>
      <c r="Y1583">
        <f>_xlfn.IFNA(VLOOKUP(C1583,[2]Sheet1!$A:$A,1,0),3)</f>
        <v>3</v>
      </c>
    </row>
    <row r="1584" spans="1:25" hidden="1" x14ac:dyDescent="0.2">
      <c r="A1584" s="21" t="s">
        <v>4011</v>
      </c>
      <c r="B1584" s="21" t="s">
        <v>4012</v>
      </c>
      <c r="C1584" s="37" t="s">
        <v>1049</v>
      </c>
      <c r="D1584" s="26" t="str">
        <f>[1]!b_calc_yield(A1584,日期设置!$B$2,F1584,1,R1584,1,O1584,L1584,S1584,)</f>
        <v>Fetching...</v>
      </c>
      <c r="E1584" s="26">
        <f t="shared" si="48"/>
        <v>12.965572201431996</v>
      </c>
      <c r="F1584" s="18">
        <f>[1]!b_dq_cleanprice($A1584,日期设置!B$2)</f>
        <v>97.155600000000007</v>
      </c>
      <c r="G1584" s="18" t="str">
        <f t="shared" si="49"/>
        <v>1.95 + 0</v>
      </c>
      <c r="H1584" s="27">
        <f>[1]!b_dq_pctchange($A1584,日期设置!$B$2,1)/100</f>
        <v>0</v>
      </c>
      <c r="I1584" s="26">
        <f>[1]!b_pq_pctchange(A1584,日期设置!$B$4,日期设置!$B$2,1)</f>
        <v>0</v>
      </c>
      <c r="J1584" s="26">
        <f>[1]!b_pq_pctchange(A1584,日期设置!$C$4,日期设置!$B$2,1)</f>
        <v>0</v>
      </c>
      <c r="K1584" s="52">
        <f>[1]!b_dq_amount($A1584,日期设置!B$2,2,10000)</f>
        <v>0</v>
      </c>
      <c r="L1584" s="26">
        <f>[1]!b_info_latestpar(A1584,日期设置!$B$2)</f>
        <v>100</v>
      </c>
      <c r="M1584" s="6">
        <f>[1]!b_info_outstandingbalance($A1584,日期设置!B$2)</f>
        <v>5</v>
      </c>
      <c r="N1584" s="7">
        <f>[1]!b_info_latestissurercreditrating2(A1584,日期设置!$B$2,"102","1")</f>
        <v>0</v>
      </c>
      <c r="O1584" s="8">
        <v>5</v>
      </c>
      <c r="P1584" s="9">
        <f>[1]!b_info_repurchasedate(A1584)</f>
        <v>0</v>
      </c>
      <c r="Q1584" s="8" t="s">
        <v>16002</v>
      </c>
      <c r="R1584" s="2" t="str">
        <f>IF((--IF(P1584=0,Q1584,P1584))&gt;(--日期设置!$B$2),IF(P1584=0,Q1584,P1584),Q1584)</f>
        <v>2023-03-06</v>
      </c>
      <c r="S1584" s="2" t="s">
        <v>17784</v>
      </c>
      <c r="T1584" s="8">
        <f>[1]!b_anal_ptmyear($A1584,日期设置!$B$2)</f>
        <v>1.9561643835616438</v>
      </c>
      <c r="U1584" s="8">
        <f>[1]!b_anal_termifexercise($A1584,日期设置!B$2)</f>
        <v>0</v>
      </c>
      <c r="V1584" s="10">
        <f>[1]!b_dq_dirtyprice(A1584,日期设置!$B$2)</f>
        <v>97.374799999999993</v>
      </c>
      <c r="W1584" s="11">
        <f>IF(U1584=0,ROUNDUP((Q1584-日期设置!$B$2)/365,0),ROUNDUP((R1584-日期设置!$B$2)/365,0))</f>
        <v>2</v>
      </c>
      <c r="X1584" s="18">
        <f>_xlfn.IFNA(VLOOKUP(A1584,过往入选债券!A:D,4,0),2)</f>
        <v>2</v>
      </c>
      <c r="Y1584">
        <f>_xlfn.IFNA(VLOOKUP(C1584,[2]Sheet1!$A:$A,1,0),3)</f>
        <v>3</v>
      </c>
    </row>
    <row r="1585" spans="1:25" hidden="1" x14ac:dyDescent="0.2">
      <c r="A1585" s="21" t="s">
        <v>8627</v>
      </c>
      <c r="B1585" s="21" t="s">
        <v>8628</v>
      </c>
      <c r="C1585" s="37" t="s">
        <v>400</v>
      </c>
      <c r="D1585" s="26" t="str">
        <f>[1]!b_calc_yield(A1585,日期设置!$B$2,F1585,1,R1585,1,O1585,L1585,S1585,)</f>
        <v>Fetching...</v>
      </c>
      <c r="E1585" s="26">
        <f t="shared" si="48"/>
        <v>7.4799378708890085</v>
      </c>
      <c r="F1585" s="18">
        <f>[1]!b_dq_cleanprice($A1585,日期设置!B$2)</f>
        <v>99.864699999999999</v>
      </c>
      <c r="G1585" s="18" t="str">
        <f t="shared" si="49"/>
        <v>1.18 + 0</v>
      </c>
      <c r="H1585" s="27">
        <f>[1]!b_dq_pctchange($A1585,日期设置!$B$2,1)/100</f>
        <v>0</v>
      </c>
      <c r="I1585" s="26">
        <f>[1]!b_pq_pctchange(A1585,日期设置!$B$4,日期设置!$B$2,1)</f>
        <v>0</v>
      </c>
      <c r="J1585" s="26">
        <f>[1]!b_pq_pctchange(A1585,日期设置!$C$4,日期设置!$B$2,1)</f>
        <v>-0.21442995704406839</v>
      </c>
      <c r="K1585" s="52">
        <f>[1]!b_dq_amount($A1585,日期设置!B$2,2,10000)</f>
        <v>0</v>
      </c>
      <c r="L1585" s="26">
        <f>[1]!b_info_latestpar(A1585,日期设置!$B$2)</f>
        <v>100</v>
      </c>
      <c r="M1585" s="6">
        <f>[1]!b_info_outstandingbalance($A1585,日期设置!B$2)</f>
        <v>8</v>
      </c>
      <c r="N1585" s="7" t="str">
        <f>[1]!b_info_latestissurercreditrating2(A1585,日期设置!$B$2,"102","1")</f>
        <v>AA+</v>
      </c>
      <c r="O1585" s="8">
        <v>6.5</v>
      </c>
      <c r="P1585" s="9">
        <f>[1]!b_info_repurchasedate(A1585)</f>
        <v>0</v>
      </c>
      <c r="Q1585" s="8" t="s">
        <v>16500</v>
      </c>
      <c r="R1585" s="2" t="str">
        <f>IF((--IF(P1585=0,Q1585,P1585))&gt;(--日期设置!$B$2),IF(P1585=0,Q1585,P1585),Q1585)</f>
        <v>2022-05-30</v>
      </c>
      <c r="S1585" s="2" t="s">
        <v>18255</v>
      </c>
      <c r="T1585" s="8">
        <f>[1]!b_anal_ptmyear($A1585,日期设置!$B$2)</f>
        <v>1.189041095890411</v>
      </c>
      <c r="U1585" s="8">
        <f>[1]!b_anal_termifexercise($A1585,日期设置!B$2)</f>
        <v>0</v>
      </c>
      <c r="V1585" s="10">
        <f>[1]!b_dq_dirtyprice(A1585,日期设置!$B$2)</f>
        <v>105.13590000000001</v>
      </c>
      <c r="W1585" s="11">
        <f>IF(U1585=0,ROUNDUP((Q1585-日期设置!$B$2)/365,0),ROUNDUP((R1585-日期设置!$B$2)/365,0))</f>
        <v>2</v>
      </c>
      <c r="X1585" s="18">
        <f>_xlfn.IFNA(VLOOKUP(A1585,过往入选债券!A:D,4,0),2)</f>
        <v>2</v>
      </c>
      <c r="Y1585">
        <f>_xlfn.IFNA(VLOOKUP(C1585,[2]Sheet1!$A:$A,1,0),3)</f>
        <v>3</v>
      </c>
    </row>
    <row r="1586" spans="1:25" hidden="1" x14ac:dyDescent="0.2">
      <c r="A1586" s="28" t="s">
        <v>21901</v>
      </c>
      <c r="B1586" s="28" t="s">
        <v>22104</v>
      </c>
      <c r="C1586" s="39" t="s">
        <v>20810</v>
      </c>
      <c r="D1586" s="26" t="str">
        <f>[1]!b_calc_yield(A1586,日期设置!$B$2,F1586,1,R1586,1,O1586,L1586,S1586,)</f>
        <v>Fetching...</v>
      </c>
      <c r="E1586" s="26">
        <f t="shared" si="48"/>
        <v>43.935605061177554</v>
      </c>
      <c r="F1586" s="18">
        <f>[1]!b_dq_cleanprice($A1586,日期设置!B$2)</f>
        <v>100</v>
      </c>
      <c r="G1586" s="18" t="str">
        <f t="shared" si="49"/>
        <v>6.76 + 0</v>
      </c>
      <c r="H1586" s="27">
        <f>[1]!b_dq_pctchange($A1586,日期设置!$B$2,1)/100</f>
        <v>0</v>
      </c>
      <c r="I1586" s="26">
        <f>[1]!b_pq_pctchange(A1586,日期设置!$B$4,日期设置!$B$2,1)</f>
        <v>0</v>
      </c>
      <c r="J1586" s="26">
        <f>[1]!b_pq_pctchange(A1586,日期设置!$C$4,日期设置!$B$2,1)</f>
        <v>0</v>
      </c>
      <c r="K1586" s="52">
        <f>[1]!b_dq_amount($A1586,日期设置!B$2,2,10000)</f>
        <v>0</v>
      </c>
      <c r="L1586" s="26">
        <f>[1]!b_info_latestpar(A1586,日期设置!$B$2)</f>
        <v>100</v>
      </c>
      <c r="M1586" s="6">
        <f>[1]!b_info_outstandingbalance($A1586,日期设置!B$2)</f>
        <v>8</v>
      </c>
      <c r="N1586" s="7" t="str">
        <f>[1]!b_info_latestissurercreditrating2(A1586,日期设置!$B$2,"102","1")</f>
        <v>AA</v>
      </c>
      <c r="O1586" s="43">
        <v>6.6</v>
      </c>
      <c r="P1586" s="9">
        <f>[1]!b_info_repurchasedate(A1586)</f>
        <v>0</v>
      </c>
      <c r="Q1586" s="31" t="s">
        <v>22160</v>
      </c>
      <c r="R1586" s="2" t="str">
        <f>IF((--IF(P1586=0,Q1586,P1586))&gt;(--日期设置!$B$2),IF(P1586=0,Q1586,P1586),Q1586)</f>
        <v>2027-12-25</v>
      </c>
      <c r="S1586" s="31" t="s">
        <v>16878</v>
      </c>
      <c r="T1586" s="8">
        <f>[1]!b_anal_ptmyear($A1586,日期设置!$B$2)</f>
        <v>6.7616438356164386</v>
      </c>
      <c r="U1586" s="8">
        <f>[1]!b_anal_termifexercise($A1586,日期设置!B$2)</f>
        <v>0</v>
      </c>
      <c r="V1586" s="10">
        <f>[1]!b_dq_dirtyprice(A1586,日期设置!$B$2)</f>
        <v>101.5732</v>
      </c>
      <c r="W1586" s="11">
        <f>IF(U1586=0,ROUNDUP((Q1586-日期设置!$B$2)/365,0),ROUNDUP((R1586-日期设置!$B$2)/365,0))</f>
        <v>7</v>
      </c>
      <c r="X1586" s="18">
        <f>_xlfn.IFNA(VLOOKUP(A1586,过往入选债券!A:D,4,0),2)</f>
        <v>2</v>
      </c>
      <c r="Y1586">
        <f>_xlfn.IFNA(VLOOKUP(C1586,[2]Sheet1!$A:$A,1,0),3)</f>
        <v>3</v>
      </c>
    </row>
    <row r="1587" spans="1:25" hidden="1" x14ac:dyDescent="0.2">
      <c r="A1587" s="21" t="s">
        <v>15768</v>
      </c>
      <c r="B1587" s="21" t="s">
        <v>15769</v>
      </c>
      <c r="C1587" s="37" t="s">
        <v>14277</v>
      </c>
      <c r="D1587" s="26" t="str">
        <f>[1]!b_calc_yield(A1587,日期设置!$B$2,F1587,1,R1587,1,O1587,L1587,S1587,)</f>
        <v>Fetching...</v>
      </c>
      <c r="E1587" s="26">
        <f t="shared" si="48"/>
        <v>37.600021494006143</v>
      </c>
      <c r="F1587" s="18">
        <f>[1]!b_dq_cleanprice($A1587,日期设置!B$2)</f>
        <v>98.1</v>
      </c>
      <c r="G1587" s="18" t="str">
        <f t="shared" si="49"/>
        <v>6.01 + 0</v>
      </c>
      <c r="H1587" s="27">
        <f>[1]!b_dq_pctchange($A1587,日期设置!$B$2,1)/100</f>
        <v>0</v>
      </c>
      <c r="I1587" s="26">
        <f>[1]!b_pq_pctchange(A1587,日期设置!$B$4,日期设置!$B$2,1)</f>
        <v>0</v>
      </c>
      <c r="J1587" s="26">
        <f>[1]!b_pq_pctchange(A1587,日期设置!$C$4,日期设置!$B$2,1)</f>
        <v>0</v>
      </c>
      <c r="K1587" s="52">
        <f>[1]!b_dq_amount($A1587,日期设置!B$2,2,10000)</f>
        <v>0</v>
      </c>
      <c r="L1587" s="26">
        <f>[1]!b_info_latestpar(A1587,日期设置!$B$2)</f>
        <v>100</v>
      </c>
      <c r="M1587" s="6">
        <f>[1]!b_info_outstandingbalance($A1587,日期设置!B$2)</f>
        <v>10</v>
      </c>
      <c r="N1587" s="7" t="str">
        <f>[1]!b_info_latestissurercreditrating2(A1587,日期设置!$B$2,"102","1")</f>
        <v>AA</v>
      </c>
      <c r="O1587" s="8">
        <v>6.2</v>
      </c>
      <c r="P1587" s="9">
        <f>[1]!b_info_repurchasedate(A1587)</f>
        <v>0</v>
      </c>
      <c r="Q1587" s="8" t="s">
        <v>16007</v>
      </c>
      <c r="R1587" s="2" t="str">
        <f>IF((--IF(P1587=0,Q1587,P1587))&gt;(--日期设置!$B$2),IF(P1587=0,Q1587,P1587),Q1587)</f>
        <v>2027-03-27</v>
      </c>
      <c r="S1587" s="2" t="s">
        <v>17770</v>
      </c>
      <c r="T1587" s="8">
        <f>[1]!b_anal_ptmyear($A1587,日期设置!$B$2)</f>
        <v>6.0136986301369859</v>
      </c>
      <c r="U1587" s="8">
        <f>[1]!b_anal_termifexercise($A1587,日期设置!B$2)</f>
        <v>0</v>
      </c>
      <c r="V1587" s="10">
        <f>[1]!b_dq_dirtyprice(A1587,日期设置!$B$2)</f>
        <v>104.21510000000001</v>
      </c>
      <c r="W1587" s="11">
        <f>IF(U1587=0,ROUNDUP((Q1587-日期设置!$B$2)/365,0),ROUNDUP((R1587-日期设置!$B$2)/365,0))</f>
        <v>7</v>
      </c>
      <c r="X1587" s="18">
        <f>_xlfn.IFNA(VLOOKUP(A1587,过往入选债券!A:D,4,0),2)</f>
        <v>2</v>
      </c>
      <c r="Y1587">
        <f>_xlfn.IFNA(VLOOKUP(C1587,[2]Sheet1!$A:$A,1,0),3)</f>
        <v>3</v>
      </c>
    </row>
    <row r="1588" spans="1:25" hidden="1" x14ac:dyDescent="0.2">
      <c r="A1588" s="28" t="s">
        <v>19919</v>
      </c>
      <c r="B1588" s="28" t="s">
        <v>19920</v>
      </c>
      <c r="C1588" s="38" t="s">
        <v>3410</v>
      </c>
      <c r="D1588" s="26" t="str">
        <f>[1]!b_calc_yield(A1588,日期设置!$B$2,F1588,1,R1588,1,O1588,L1588,S1588,)</f>
        <v>Fetching...</v>
      </c>
      <c r="E1588" s="26">
        <f t="shared" si="48"/>
        <v>40.772772523643617</v>
      </c>
      <c r="F1588" s="18">
        <f>[1]!b_dq_cleanprice($A1588,日期设置!B$2)</f>
        <v>98.985699999999994</v>
      </c>
      <c r="G1588" s="18" t="str">
        <f t="shared" si="49"/>
        <v>6.39 + 0</v>
      </c>
      <c r="H1588" s="27">
        <f>[1]!b_dq_pctchange($A1588,日期设置!$B$2,1)/100</f>
        <v>0</v>
      </c>
      <c r="I1588" s="26">
        <f>[1]!b_pq_pctchange(A1588,日期设置!$B$4,日期设置!$B$2,1)</f>
        <v>0</v>
      </c>
      <c r="J1588" s="26">
        <f>[1]!b_pq_pctchange(A1588,日期设置!$C$4,日期设置!$B$2,1)</f>
        <v>0</v>
      </c>
      <c r="K1588" s="52">
        <f>[1]!b_dq_amount($A1588,日期设置!B$2,2,10000)</f>
        <v>0</v>
      </c>
      <c r="L1588" s="26">
        <f>[1]!b_info_latestpar(A1588,日期设置!$B$2)</f>
        <v>100</v>
      </c>
      <c r="M1588" s="6">
        <f>[1]!b_info_outstandingbalance($A1588,日期设置!B$2)</f>
        <v>3.3</v>
      </c>
      <c r="N1588" s="7" t="str">
        <f>[1]!b_info_latestissurercreditrating2(A1588,日期设置!$B$2,"102","1")</f>
        <v>AA</v>
      </c>
      <c r="O1588" s="8">
        <v>6.4</v>
      </c>
      <c r="P1588" s="9">
        <f>[1]!b_info_repurchasedate(A1588)</f>
        <v>0</v>
      </c>
      <c r="Q1588" s="8" t="s">
        <v>20018</v>
      </c>
      <c r="R1588" s="2" t="str">
        <f>IF((--IF(P1588=0,Q1588,P1588))&gt;(--日期设置!$B$2),IF(P1588=0,Q1588,P1588),Q1588)</f>
        <v>2027-08-13</v>
      </c>
      <c r="S1588" s="31" t="s">
        <v>19159</v>
      </c>
      <c r="T1588" s="8">
        <f>[1]!b_anal_ptmyear($A1588,日期设置!$B$2)</f>
        <v>6.3945205479452056</v>
      </c>
      <c r="U1588" s="8">
        <f>[1]!b_anal_termifexercise($A1588,日期设置!B$2)</f>
        <v>0</v>
      </c>
      <c r="V1588" s="10">
        <f>[1]!b_dq_dirtyprice(A1588,日期设置!$B$2)</f>
        <v>102.8608</v>
      </c>
      <c r="W1588" s="11">
        <f>IF(U1588=0,ROUNDUP((Q1588-日期设置!$B$2)/365,0),ROUNDUP((R1588-日期设置!$B$2)/365,0))</f>
        <v>7</v>
      </c>
      <c r="X1588" s="18">
        <f>_xlfn.IFNA(VLOOKUP(A1588,过往入选债券!A:D,4,0),2)</f>
        <v>2</v>
      </c>
      <c r="Y1588">
        <f>_xlfn.IFNA(VLOOKUP(C1588,[2]Sheet1!$A:$A,1,0),3)</f>
        <v>3</v>
      </c>
    </row>
    <row r="1589" spans="1:25" hidden="1" x14ac:dyDescent="0.2">
      <c r="A1589" s="21" t="s">
        <v>14206</v>
      </c>
      <c r="B1589" s="21" t="s">
        <v>14207</v>
      </c>
      <c r="C1589" s="37" t="s">
        <v>14208</v>
      </c>
      <c r="D1589" s="26" t="str">
        <f>[1]!b_calc_yield(A1589,日期设置!$B$2,F1589,1,R1589,1,O1589,L1589,S1589,)</f>
        <v>Fetching...</v>
      </c>
      <c r="E1589" s="26">
        <f t="shared" si="48"/>
        <v>30.23933908395091</v>
      </c>
      <c r="F1589" s="18">
        <f>[1]!b_dq_cleanprice($A1589,日期设置!B$2)</f>
        <v>79.865700000000004</v>
      </c>
      <c r="G1589" s="18" t="str">
        <f t="shared" si="49"/>
        <v>3.55 + 0</v>
      </c>
      <c r="H1589" s="27">
        <f>[1]!b_dq_pctchange($A1589,日期设置!$B$2,1)/100</f>
        <v>0</v>
      </c>
      <c r="I1589" s="26">
        <f>[1]!b_pq_pctchange(A1589,日期设置!$B$4,日期设置!$B$2,1)</f>
        <v>0</v>
      </c>
      <c r="J1589" s="26">
        <f>[1]!b_pq_pctchange(A1589,日期设置!$C$4,日期设置!$B$2,1)</f>
        <v>-0.11643496400645412</v>
      </c>
      <c r="K1589" s="52">
        <f>[1]!b_dq_amount($A1589,日期设置!B$2,2,10000)</f>
        <v>0</v>
      </c>
      <c r="L1589" s="26">
        <f>[1]!b_info_latestpar(A1589,日期设置!$B$2)</f>
        <v>80</v>
      </c>
      <c r="M1589" s="6">
        <f>[1]!b_info_outstandingbalance($A1589,日期设置!B$2)</f>
        <v>8</v>
      </c>
      <c r="N1589" s="7" t="str">
        <f>[1]!b_info_latestissurercreditrating2(A1589,日期设置!$B$2,"102","1")</f>
        <v>AA-</v>
      </c>
      <c r="O1589" s="8">
        <v>6.8</v>
      </c>
      <c r="P1589" s="9">
        <f>[1]!b_info_repurchasedate(A1589)</f>
        <v>0</v>
      </c>
      <c r="Q1589" s="8" t="s">
        <v>17053</v>
      </c>
      <c r="R1589" s="2" t="str">
        <f>IF((--IF(P1589=0,Q1589,P1589))&gt;(--日期设置!$B$2),IF(P1589=0,Q1589,P1589),Q1589)</f>
        <v>2024-10-09</v>
      </c>
      <c r="S1589" s="2" t="s">
        <v>18678</v>
      </c>
      <c r="T1589" s="8">
        <f>[1]!b_anal_ptmyear($A1589,日期设置!$B$2)</f>
        <v>3.5506849315068494</v>
      </c>
      <c r="U1589" s="8">
        <f>[1]!b_anal_termifexercise($A1589,日期设置!B$2)</f>
        <v>0</v>
      </c>
      <c r="V1589" s="10">
        <f>[1]!b_dq_dirtyprice(A1589,日期设置!$B$2)</f>
        <v>82.31</v>
      </c>
      <c r="W1589" s="11">
        <f>IF(U1589=0,ROUNDUP((Q1589-日期设置!$B$2)/365,0),ROUNDUP((R1589-日期设置!$B$2)/365,0))</f>
        <v>4</v>
      </c>
      <c r="X1589" s="18">
        <f>_xlfn.IFNA(VLOOKUP(A1589,过往入选债券!A:D,4,0),2)</f>
        <v>2</v>
      </c>
      <c r="Y1589">
        <f>_xlfn.IFNA(VLOOKUP(C1589,[2]Sheet1!$A:$A,1,0),3)</f>
        <v>3</v>
      </c>
    </row>
    <row r="1590" spans="1:25" hidden="1" x14ac:dyDescent="0.2">
      <c r="A1590" s="21" t="s">
        <v>14283</v>
      </c>
      <c r="B1590" s="21" t="s">
        <v>14284</v>
      </c>
      <c r="C1590" s="37" t="s">
        <v>8261</v>
      </c>
      <c r="D1590" s="26" t="str">
        <f>[1]!b_calc_yield(A1590,日期设置!$B$2,F1590,1,R1590,1,O1590,L1590,S1590,)</f>
        <v>Fetching...</v>
      </c>
      <c r="E1590" s="26">
        <f t="shared" si="48"/>
        <v>30.713216179174662</v>
      </c>
      <c r="F1590" s="18">
        <f>[1]!b_dq_cleanprice($A1590,日期设置!B$2)</f>
        <v>79.9846</v>
      </c>
      <c r="G1590" s="18" t="str">
        <f t="shared" si="49"/>
        <v>3.62 + 0</v>
      </c>
      <c r="H1590" s="27">
        <f>[1]!b_dq_pctchange($A1590,日期设置!$B$2,1)/100</f>
        <v>0</v>
      </c>
      <c r="I1590" s="26">
        <f>[1]!b_pq_pctchange(A1590,日期设置!$B$4,日期设置!$B$2,1)</f>
        <v>0</v>
      </c>
      <c r="J1590" s="26">
        <f>[1]!b_pq_pctchange(A1590,日期设置!$C$4,日期设置!$B$2,1)</f>
        <v>-0.4051799277798554</v>
      </c>
      <c r="K1590" s="52">
        <f>[1]!b_dq_amount($A1590,日期设置!B$2,2,10000)</f>
        <v>0</v>
      </c>
      <c r="L1590" s="26">
        <f>[1]!b_info_latestpar(A1590,日期设置!$B$2)</f>
        <v>80</v>
      </c>
      <c r="M1590" s="6">
        <f>[1]!b_info_outstandingbalance($A1590,日期设置!B$2)</f>
        <v>5.6</v>
      </c>
      <c r="N1590" s="7" t="str">
        <f>[1]!b_info_latestissurercreditrating2(A1590,日期设置!$B$2,"102","1")</f>
        <v>AA</v>
      </c>
      <c r="O1590" s="8">
        <v>6.8</v>
      </c>
      <c r="P1590" s="9">
        <f>[1]!b_info_repurchasedate(A1590)</f>
        <v>0</v>
      </c>
      <c r="Q1590" s="8" t="s">
        <v>16658</v>
      </c>
      <c r="R1590" s="2" t="str">
        <f>IF((--IF(P1590=0,Q1590,P1590))&gt;(--日期设置!$B$2),IF(P1590=0,Q1590,P1590),Q1590)</f>
        <v>2024-11-06</v>
      </c>
      <c r="S1590" s="2" t="s">
        <v>18296</v>
      </c>
      <c r="T1590" s="8">
        <f>[1]!b_anal_ptmyear($A1590,日期设置!$B$2)</f>
        <v>3.6273972602739724</v>
      </c>
      <c r="U1590" s="8">
        <f>[1]!b_anal_termifexercise($A1590,日期设置!B$2)</f>
        <v>0</v>
      </c>
      <c r="V1590" s="10">
        <f>[1]!b_dq_dirtyprice(A1590,日期设置!$B$2)</f>
        <v>82.011600000000001</v>
      </c>
      <c r="W1590" s="11">
        <f>IF(U1590=0,ROUNDUP((Q1590-日期设置!$B$2)/365,0),ROUNDUP((R1590-日期设置!$B$2)/365,0))</f>
        <v>4</v>
      </c>
      <c r="X1590" s="18">
        <f>_xlfn.IFNA(VLOOKUP(A1590,过往入选债券!A:D,4,0),2)</f>
        <v>2</v>
      </c>
      <c r="Y1590">
        <f>_xlfn.IFNA(VLOOKUP(C1590,[2]Sheet1!$A:$A,1,0),3)</f>
        <v>3</v>
      </c>
    </row>
    <row r="1591" spans="1:25" hidden="1" x14ac:dyDescent="0.2">
      <c r="A1591" s="21" t="s">
        <v>10493</v>
      </c>
      <c r="B1591" s="21" t="s">
        <v>10494</v>
      </c>
      <c r="C1591" s="37" t="s">
        <v>10495</v>
      </c>
      <c r="D1591" s="26" t="str">
        <f>[1]!b_calc_yield(A1591,日期设置!$B$2,F1591,1,R1591,1,O1591,L1591,S1591,)</f>
        <v>Fetching...</v>
      </c>
      <c r="E1591" s="26">
        <f t="shared" si="48"/>
        <v>12.941691409299306</v>
      </c>
      <c r="F1591" s="18">
        <f>[1]!b_dq_cleanprice($A1591,日期设置!B$2)</f>
        <v>97.4101</v>
      </c>
      <c r="G1591" s="18" t="str">
        <f t="shared" si="49"/>
        <v>2.04 + 0</v>
      </c>
      <c r="H1591" s="27">
        <f>[1]!b_dq_pctchange($A1591,日期设置!$B$2,1)/100</f>
        <v>0</v>
      </c>
      <c r="I1591" s="26">
        <f>[1]!b_pq_pctchange(A1591,日期设置!$B$4,日期设置!$B$2,1)</f>
        <v>0</v>
      </c>
      <c r="J1591" s="26">
        <f>[1]!b_pq_pctchange(A1591,日期设置!$C$4,日期设置!$B$2,1)</f>
        <v>0</v>
      </c>
      <c r="K1591" s="52">
        <f>[1]!b_dq_amount($A1591,日期设置!B$2,2,10000)</f>
        <v>0</v>
      </c>
      <c r="L1591" s="26">
        <f>[1]!b_info_latestpar(A1591,日期设置!$B$2)</f>
        <v>100</v>
      </c>
      <c r="M1591" s="6">
        <f>[1]!b_info_outstandingbalance($A1591,日期设置!B$2)</f>
        <v>2</v>
      </c>
      <c r="N1591" s="7" t="str">
        <f>[1]!b_info_latestissurercreditrating2(A1591,日期设置!$B$2,"102","1")</f>
        <v>AA</v>
      </c>
      <c r="O1591" s="8">
        <v>5.2</v>
      </c>
      <c r="P1591" s="9">
        <f>[1]!b_info_repurchasedate(A1591)</f>
        <v>0</v>
      </c>
      <c r="Q1591" s="8" t="s">
        <v>16457</v>
      </c>
      <c r="R1591" s="2" t="str">
        <f>IF((--IF(P1591=0,Q1591,P1591))&gt;(--日期设置!$B$2),IF(P1591=0,Q1591,P1591),Q1591)</f>
        <v>2023-04-09</v>
      </c>
      <c r="S1591" s="2" t="s">
        <v>18223</v>
      </c>
      <c r="T1591" s="8">
        <f>[1]!b_anal_ptmyear($A1591,日期设置!$B$2)</f>
        <v>2.0493150684931507</v>
      </c>
      <c r="U1591" s="8">
        <f>[1]!b_anal_termifexercise($A1591,日期设置!B$2)</f>
        <v>0</v>
      </c>
      <c r="V1591" s="10">
        <f>[1]!b_dq_dirtyprice(A1591,日期设置!$B$2)</f>
        <v>102.3537</v>
      </c>
      <c r="W1591" s="11">
        <f>IF(U1591=0,ROUNDUP((Q1591-日期设置!$B$2)/365,0),ROUNDUP((R1591-日期设置!$B$2)/365,0))</f>
        <v>3</v>
      </c>
      <c r="X1591" s="18">
        <f>_xlfn.IFNA(VLOOKUP(A1591,过往入选债券!A:D,4,0),2)</f>
        <v>2</v>
      </c>
      <c r="Y1591">
        <f>_xlfn.IFNA(VLOOKUP(C1591,[2]Sheet1!$A:$A,1,0),3)</f>
        <v>3</v>
      </c>
    </row>
    <row r="1592" spans="1:25" hidden="1" x14ac:dyDescent="0.2">
      <c r="A1592" s="28" t="s">
        <v>19169</v>
      </c>
      <c r="B1592" s="28" t="s">
        <v>19170</v>
      </c>
      <c r="C1592" s="38" t="s">
        <v>11640</v>
      </c>
      <c r="D1592" s="26" t="str">
        <f>[1]!b_calc_yield(A1592,日期设置!$B$2,F1592,1,R1592,1,O1592,L1592,S1592,)</f>
        <v>Fetching...</v>
      </c>
      <c r="E1592" s="26">
        <f t="shared" si="48"/>
        <v>15.333020421881717</v>
      </c>
      <c r="F1592" s="18">
        <f>[1]!b_dq_cleanprice($A1592,日期设置!B$2)</f>
        <v>98.48</v>
      </c>
      <c r="G1592" s="18" t="str">
        <f t="shared" si="49"/>
        <v>4.39 + 2.39</v>
      </c>
      <c r="H1592" s="27">
        <f>[1]!b_dq_pctchange($A1592,日期设置!$B$2,1)/100</f>
        <v>0</v>
      </c>
      <c r="I1592" s="26">
        <f>[1]!b_pq_pctchange(A1592,日期设置!$B$4,日期设置!$B$2,1)</f>
        <v>0</v>
      </c>
      <c r="J1592" s="26">
        <f>[1]!b_pq_pctchange(A1592,日期设置!$C$4,日期设置!$B$2,1)</f>
        <v>0</v>
      </c>
      <c r="K1592" s="52">
        <f>[1]!b_dq_amount($A1592,日期设置!B$2,2,10000)</f>
        <v>0</v>
      </c>
      <c r="L1592" s="26">
        <f>[1]!b_info_latestpar(A1592,日期设置!$B$2)</f>
        <v>100</v>
      </c>
      <c r="M1592" s="6">
        <f>[1]!b_info_outstandingbalance($A1592,日期设置!B$2)</f>
        <v>7.5</v>
      </c>
      <c r="N1592" s="7">
        <f>[1]!b_info_latestissurercreditrating2(A1592,日期设置!$B$2,"102","1")</f>
        <v>0</v>
      </c>
      <c r="O1592" s="8">
        <v>5.9</v>
      </c>
      <c r="P1592" s="9" t="str">
        <f>[1]!b_info_repurchasedate(A1592)</f>
        <v>2023-08-13</v>
      </c>
      <c r="Q1592" s="8" t="s">
        <v>19998</v>
      </c>
      <c r="R1592" s="2" t="str">
        <f>IF((--IF(P1592=0,Q1592,P1592))&gt;(--日期设置!$B$2),IF(P1592=0,Q1592,P1592),Q1592)</f>
        <v>2023-08-13</v>
      </c>
      <c r="S1592" s="31" t="s">
        <v>19159</v>
      </c>
      <c r="T1592" s="8">
        <f>[1]!b_anal_ptmyear($A1592,日期设置!$B$2)</f>
        <v>4.3945205479452056</v>
      </c>
      <c r="U1592" s="8">
        <f>[1]!b_anal_termifexercise($A1592,日期设置!B$2)</f>
        <v>2.3945205479452056</v>
      </c>
      <c r="V1592" s="10">
        <f>[1]!b_dq_dirtyprice(A1592,日期设置!$B$2)</f>
        <v>102.0523</v>
      </c>
      <c r="W1592" s="11">
        <f>IF(U1592=0,ROUNDUP((Q1592-日期设置!$B$2)/365,0),ROUNDUP((R1592-日期设置!$B$2)/365,0))</f>
        <v>3</v>
      </c>
      <c r="X1592" s="18">
        <f>_xlfn.IFNA(VLOOKUP(A1592,过往入选债券!A:D,4,0),2)</f>
        <v>2</v>
      </c>
      <c r="Y1592">
        <f>_xlfn.IFNA(VLOOKUP(C1592,[2]Sheet1!$A:$A,1,0),3)</f>
        <v>3</v>
      </c>
    </row>
    <row r="1593" spans="1:25" hidden="1" x14ac:dyDescent="0.2">
      <c r="A1593" s="21" t="s">
        <v>1844</v>
      </c>
      <c r="B1593" s="21" t="s">
        <v>1845</v>
      </c>
      <c r="C1593" s="37" t="s">
        <v>1846</v>
      </c>
      <c r="D1593" s="26" t="str">
        <f>[1]!b_calc_yield(A1593,日期设置!$B$2,F1593,1,R1593,1,O1593,L1593,S1593,)</f>
        <v>Fetching...</v>
      </c>
      <c r="E1593" s="26">
        <f t="shared" si="48"/>
        <v>0.6676049765547809</v>
      </c>
      <c r="F1593" s="18">
        <f>[1]!b_dq_cleanprice($A1593,日期设置!B$2)</f>
        <v>100</v>
      </c>
      <c r="G1593" s="18" t="str">
        <f t="shared" si="49"/>
        <v>0.10 + 0</v>
      </c>
      <c r="H1593" s="27">
        <f>[1]!b_dq_pctchange($A1593,日期设置!$B$2,1)/100</f>
        <v>0</v>
      </c>
      <c r="I1593" s="26">
        <f>[1]!b_pq_pctchange(A1593,日期设置!$B$4,日期设置!$B$2,1)</f>
        <v>0</v>
      </c>
      <c r="J1593" s="26">
        <f>[1]!b_pq_pctchange(A1593,日期设置!$C$4,日期设置!$B$2,1)</f>
        <v>0</v>
      </c>
      <c r="K1593" s="52">
        <f>[1]!b_dq_amount($A1593,日期设置!B$2,2,10000)</f>
        <v>0</v>
      </c>
      <c r="L1593" s="26">
        <f>[1]!b_info_latestpar(A1593,日期设置!$B$2)</f>
        <v>100</v>
      </c>
      <c r="M1593" s="6">
        <f>[1]!b_info_outstandingbalance($A1593,日期设置!B$2)</f>
        <v>3.5</v>
      </c>
      <c r="N1593" s="7">
        <f>[1]!b_info_latestissurercreditrating2(A1593,日期设置!$B$2,"102","1")</f>
        <v>0</v>
      </c>
      <c r="O1593" s="8">
        <v>7</v>
      </c>
      <c r="P1593" s="9">
        <f>[1]!b_info_repurchasedate(A1593)</f>
        <v>0</v>
      </c>
      <c r="Q1593" s="8" t="s">
        <v>16404</v>
      </c>
      <c r="R1593" s="2" t="str">
        <f>IF((--IF(P1593=0,Q1593,P1593))&gt;(--日期设置!$B$2),IF(P1593=0,Q1593,P1593),Q1593)</f>
        <v>2021-04-28</v>
      </c>
      <c r="S1593" s="2" t="s">
        <v>18176</v>
      </c>
      <c r="T1593" s="8">
        <f>[1]!b_anal_ptmyear($A1593,日期设置!$B$2)</f>
        <v>0.10136986301369863</v>
      </c>
      <c r="U1593" s="8">
        <f>[1]!b_anal_termifexercise($A1593,日期设置!B$2)</f>
        <v>0</v>
      </c>
      <c r="V1593" s="10">
        <f>[1]!b_dq_dirtyprice(A1593,日期设置!$B$2)</f>
        <v>106.29040000000001</v>
      </c>
      <c r="W1593" s="11">
        <f>IF(U1593=0,ROUNDUP((Q1593-日期设置!$B$2)/365,0),ROUNDUP((R1593-日期设置!$B$2)/365,0))</f>
        <v>1</v>
      </c>
      <c r="X1593" s="18">
        <f>_xlfn.IFNA(VLOOKUP(A1593,过往入选债券!A:D,4,0),2)</f>
        <v>2</v>
      </c>
      <c r="Y1593">
        <f>_xlfn.IFNA(VLOOKUP(C1593,[2]Sheet1!$A:$A,1,0),3)</f>
        <v>3</v>
      </c>
    </row>
    <row r="1594" spans="1:25" hidden="1" x14ac:dyDescent="0.2">
      <c r="A1594" s="21" t="s">
        <v>1141</v>
      </c>
      <c r="B1594" s="21" t="s">
        <v>1142</v>
      </c>
      <c r="C1594" s="37" t="s">
        <v>1143</v>
      </c>
      <c r="D1594" s="26" t="str">
        <f>[1]!b_calc_yield(A1594,日期设置!$B$2,F1594,1,R1594,1,O1594,L1594,S1594,)</f>
        <v>Fetching...</v>
      </c>
      <c r="E1594" s="26">
        <f t="shared" si="48"/>
        <v>8.0277211082752764</v>
      </c>
      <c r="F1594" s="18">
        <f>[1]!b_dq_cleanprice($A1594,日期设置!B$2)</f>
        <v>100.39</v>
      </c>
      <c r="G1594" s="18" t="str">
        <f t="shared" si="49"/>
        <v>1.27 + 0</v>
      </c>
      <c r="H1594" s="27">
        <f>[1]!b_dq_pctchange($A1594,日期设置!$B$2,1)/100</f>
        <v>0</v>
      </c>
      <c r="I1594" s="26">
        <f>[1]!b_pq_pctchange(A1594,日期设置!$B$4,日期设置!$B$2,1)</f>
        <v>0</v>
      </c>
      <c r="J1594" s="26">
        <f>[1]!b_pq_pctchange(A1594,日期设置!$C$4,日期设置!$B$2,1)</f>
        <v>0</v>
      </c>
      <c r="K1594" s="52">
        <f>[1]!b_dq_amount($A1594,日期设置!B$2,2,10000)</f>
        <v>0</v>
      </c>
      <c r="L1594" s="26">
        <f>[1]!b_info_latestpar(A1594,日期设置!$B$2)</f>
        <v>100</v>
      </c>
      <c r="M1594" s="6">
        <f>[1]!b_info_outstandingbalance($A1594,日期设置!B$2)</f>
        <v>1</v>
      </c>
      <c r="N1594" s="7">
        <f>[1]!b_info_latestissurercreditrating2(A1594,日期设置!$B$2,"102","1")</f>
        <v>0</v>
      </c>
      <c r="O1594" s="8">
        <v>6.95</v>
      </c>
      <c r="P1594" s="9">
        <f>[1]!b_info_repurchasedate(A1594)</f>
        <v>0</v>
      </c>
      <c r="Q1594" s="8" t="s">
        <v>17166</v>
      </c>
      <c r="R1594" s="2" t="str">
        <f>IF((--IF(P1594=0,Q1594,P1594))&gt;(--日期设置!$B$2),IF(P1594=0,Q1594,P1594),Q1594)</f>
        <v>2022-06-30</v>
      </c>
      <c r="S1594" s="2" t="s">
        <v>18746</v>
      </c>
      <c r="T1594" s="8">
        <f>[1]!b_anal_ptmyear($A1594,日期设置!$B$2)</f>
        <v>1.273972602739726</v>
      </c>
      <c r="U1594" s="8">
        <f>[1]!b_anal_termifexercise($A1594,日期设置!B$2)</f>
        <v>0</v>
      </c>
      <c r="V1594" s="10">
        <f>[1]!b_dq_dirtyprice(A1594,日期设置!$B$2)</f>
        <v>105.4359</v>
      </c>
      <c r="W1594" s="11">
        <f>IF(U1594=0,ROUNDUP((Q1594-日期设置!$B$2)/365,0),ROUNDUP((R1594-日期设置!$B$2)/365,0))</f>
        <v>2</v>
      </c>
      <c r="X1594" s="18">
        <f>_xlfn.IFNA(VLOOKUP(A1594,过往入选债券!A:D,4,0),2)</f>
        <v>2</v>
      </c>
      <c r="Y1594">
        <f>_xlfn.IFNA(VLOOKUP(C1594,[2]Sheet1!$A:$A,1,0),3)</f>
        <v>3</v>
      </c>
    </row>
    <row r="1595" spans="1:25" hidden="1" x14ac:dyDescent="0.2">
      <c r="A1595" s="21" t="s">
        <v>13449</v>
      </c>
      <c r="B1595" s="21" t="s">
        <v>13450</v>
      </c>
      <c r="C1595" s="37" t="s">
        <v>12665</v>
      </c>
      <c r="D1595" s="26" t="str">
        <f>[1]!b_calc_yield(A1595,日期设置!$B$2,F1595,1,R1595,1,O1595,L1595,S1595,)</f>
        <v>Fetching...</v>
      </c>
      <c r="E1595" s="26">
        <f t="shared" si="48"/>
        <v>27.198822622468267</v>
      </c>
      <c r="F1595" s="18">
        <f>[1]!b_dq_cleanprice($A1595,日期设置!B$2)</f>
        <v>55.971299999999999</v>
      </c>
      <c r="G1595" s="18" t="str">
        <f t="shared" si="49"/>
        <v>2.56 + 0</v>
      </c>
      <c r="H1595" s="27">
        <f>[1]!b_dq_pctchange($A1595,日期设置!$B$2,1)/100</f>
        <v>0</v>
      </c>
      <c r="I1595" s="26">
        <f>[1]!b_pq_pctchange(A1595,日期设置!$B$4,日期设置!$B$2,1)</f>
        <v>0</v>
      </c>
      <c r="J1595" s="26">
        <f>[1]!b_pq_pctchange(A1595,日期设置!$C$4,日期设置!$B$2,1)</f>
        <v>0</v>
      </c>
      <c r="K1595" s="52">
        <f>[1]!b_dq_amount($A1595,日期设置!B$2,2,10000)</f>
        <v>0</v>
      </c>
      <c r="L1595" s="26">
        <f>[1]!b_info_latestpar(A1595,日期设置!$B$2)</f>
        <v>60</v>
      </c>
      <c r="M1595" s="6">
        <f>[1]!b_info_outstandingbalance($A1595,日期设置!B$2)</f>
        <v>6.6</v>
      </c>
      <c r="N1595" s="7" t="str">
        <f>[1]!b_info_latestissurercreditrating2(A1595,日期设置!$B$2,"102","1")</f>
        <v>AA</v>
      </c>
      <c r="O1595" s="8">
        <v>4.2</v>
      </c>
      <c r="P1595" s="9">
        <f>[1]!b_info_repurchasedate(A1595)</f>
        <v>0</v>
      </c>
      <c r="Q1595" s="8" t="s">
        <v>16434</v>
      </c>
      <c r="R1595" s="2" t="str">
        <f>IF((--IF(P1595=0,Q1595,P1595))&gt;(--日期设置!$B$2),IF(P1595=0,Q1595,P1595),Q1595)</f>
        <v>2023-10-13</v>
      </c>
      <c r="S1595" s="2" t="s">
        <v>18202</v>
      </c>
      <c r="T1595" s="8">
        <f>[1]!b_anal_ptmyear($A1595,日期设置!$B$2)</f>
        <v>2.5616438356164384</v>
      </c>
      <c r="U1595" s="8">
        <f>[1]!b_anal_termifexercise($A1595,日期设置!B$2)</f>
        <v>0</v>
      </c>
      <c r="V1595" s="10">
        <f>[1]!b_dq_dirtyprice(A1595,日期设置!$B$2)</f>
        <v>57.076000000000001</v>
      </c>
      <c r="W1595" s="11">
        <f>IF(U1595=0,ROUNDUP((Q1595-日期设置!$B$2)/365,0),ROUNDUP((R1595-日期设置!$B$2)/365,0))</f>
        <v>3</v>
      </c>
      <c r="X1595" s="18">
        <f>_xlfn.IFNA(VLOOKUP(A1595,过往入选债券!A:D,4,0),2)</f>
        <v>2</v>
      </c>
      <c r="Y1595">
        <f>_xlfn.IFNA(VLOOKUP(C1595,[2]Sheet1!$A:$A,1,0),3)</f>
        <v>3</v>
      </c>
    </row>
    <row r="1596" spans="1:25" hidden="1" x14ac:dyDescent="0.2">
      <c r="A1596" s="21" t="s">
        <v>15101</v>
      </c>
      <c r="B1596" s="21" t="s">
        <v>15102</v>
      </c>
      <c r="C1596" s="37" t="s">
        <v>1165</v>
      </c>
      <c r="D1596" s="26" t="str">
        <f>[1]!b_calc_yield(A1596,日期设置!$B$2,F1596,1,R1596,1,O1596,L1596,S1596,)</f>
        <v>Fetching...</v>
      </c>
      <c r="E1596" s="26">
        <f t="shared" si="48"/>
        <v>31.832779129827781</v>
      </c>
      <c r="F1596" s="18">
        <f>[1]!b_dq_cleanprice($A1596,日期设置!B$2)</f>
        <v>104.98779999999999</v>
      </c>
      <c r="G1596" s="18" t="str">
        <f t="shared" si="49"/>
        <v>4.94 + 0</v>
      </c>
      <c r="H1596" s="27">
        <f>[1]!b_dq_pctchange($A1596,日期设置!$B$2,1)/100</f>
        <v>0</v>
      </c>
      <c r="I1596" s="26">
        <f>[1]!b_pq_pctchange(A1596,日期设置!$B$4,日期设置!$B$2,1)</f>
        <v>0</v>
      </c>
      <c r="J1596" s="26">
        <f>[1]!b_pq_pctchange(A1596,日期设置!$C$4,日期设置!$B$2,1)</f>
        <v>0</v>
      </c>
      <c r="K1596" s="52">
        <f>[1]!b_dq_amount($A1596,日期设置!B$2,2,10000)</f>
        <v>0</v>
      </c>
      <c r="L1596" s="26">
        <f>[1]!b_info_latestpar(A1596,日期设置!$B$2)</f>
        <v>100</v>
      </c>
      <c r="M1596" s="6">
        <f>[1]!b_info_outstandingbalance($A1596,日期设置!B$2)</f>
        <v>1.49</v>
      </c>
      <c r="N1596" s="7" t="str">
        <f>[1]!b_info_latestissurercreditrating2(A1596,日期设置!$B$2,"102","1")</f>
        <v>AA</v>
      </c>
      <c r="O1596" s="8">
        <v>7.8</v>
      </c>
      <c r="P1596" s="9">
        <f>[1]!b_info_repurchasedate(A1596)</f>
        <v>0</v>
      </c>
      <c r="Q1596" s="8" t="s">
        <v>17741</v>
      </c>
      <c r="R1596" s="2" t="str">
        <f>IF((--IF(P1596=0,Q1596,P1596))&gt;(--日期设置!$B$2),IF(P1596=0,Q1596,P1596),Q1596)</f>
        <v>2026-03-01</v>
      </c>
      <c r="S1596" s="2" t="s">
        <v>18043</v>
      </c>
      <c r="T1596" s="8">
        <f>[1]!b_anal_ptmyear($A1596,日期设置!$B$2)</f>
        <v>4.9424657534246572</v>
      </c>
      <c r="U1596" s="8">
        <f>[1]!b_anal_termifexercise($A1596,日期设置!B$2)</f>
        <v>0</v>
      </c>
      <c r="V1596" s="10">
        <f>[1]!b_dq_dirtyprice(A1596,日期设置!$B$2)</f>
        <v>105.4366</v>
      </c>
      <c r="W1596" s="11">
        <f>IF(U1596=0,ROUNDUP((Q1596-日期设置!$B$2)/365,0),ROUNDUP((R1596-日期设置!$B$2)/365,0))</f>
        <v>5</v>
      </c>
      <c r="X1596" s="18">
        <f>_xlfn.IFNA(VLOOKUP(A1596,过往入选债券!A:D,4,0),2)</f>
        <v>2</v>
      </c>
      <c r="Y1596">
        <f>_xlfn.IFNA(VLOOKUP(C1596,[2]Sheet1!$A:$A,1,0),3)</f>
        <v>3</v>
      </c>
    </row>
    <row r="1597" spans="1:25" hidden="1" x14ac:dyDescent="0.2">
      <c r="A1597" s="21" t="s">
        <v>3824</v>
      </c>
      <c r="B1597" s="21" t="s">
        <v>3825</v>
      </c>
      <c r="C1597" s="37" t="s">
        <v>3826</v>
      </c>
      <c r="D1597" s="26" t="str">
        <f>[1]!b_calc_yield(A1597,日期设置!$B$2,F1597,1,R1597,1,O1597,L1597,S1597,)</f>
        <v>Fetching...</v>
      </c>
      <c r="E1597" s="26">
        <f t="shared" si="48"/>
        <v>11.885015413841128</v>
      </c>
      <c r="F1597" s="18">
        <f>[1]!b_dq_cleanprice($A1597,日期设置!B$2)</f>
        <v>100</v>
      </c>
      <c r="G1597" s="18" t="str">
        <f t="shared" si="49"/>
        <v>1.82 + 0</v>
      </c>
      <c r="H1597" s="27">
        <f>[1]!b_dq_pctchange($A1597,日期设置!$B$2,1)/100</f>
        <v>0</v>
      </c>
      <c r="I1597" s="26">
        <f>[1]!b_pq_pctchange(A1597,日期设置!$B$4,日期设置!$B$2,1)</f>
        <v>0</v>
      </c>
      <c r="J1597" s="26">
        <f>[1]!b_pq_pctchange(A1597,日期设置!$C$4,日期设置!$B$2,1)</f>
        <v>0</v>
      </c>
      <c r="K1597" s="52">
        <f>[1]!b_dq_amount($A1597,日期设置!B$2,2,10000)</f>
        <v>0</v>
      </c>
      <c r="L1597" s="26">
        <f>[1]!b_info_latestpar(A1597,日期设置!$B$2)</f>
        <v>100</v>
      </c>
      <c r="M1597" s="6">
        <f>[1]!b_info_outstandingbalance($A1597,日期设置!B$2)</f>
        <v>5</v>
      </c>
      <c r="N1597" s="7">
        <f>[1]!b_info_latestissurercreditrating2(A1597,日期设置!$B$2,"102","1")</f>
        <v>0</v>
      </c>
      <c r="O1597" s="8">
        <v>6.6</v>
      </c>
      <c r="P1597" s="9">
        <f>[1]!b_info_repurchasedate(A1597)</f>
        <v>0</v>
      </c>
      <c r="Q1597" s="8" t="s">
        <v>16745</v>
      </c>
      <c r="R1597" s="2" t="str">
        <f>IF((--IF(P1597=0,Q1597,P1597))&gt;(--日期设置!$B$2),IF(P1597=0,Q1597,P1597),Q1597)</f>
        <v>2023-01-16</v>
      </c>
      <c r="S1597" s="2" t="s">
        <v>18283</v>
      </c>
      <c r="T1597" s="8">
        <f>[1]!b_anal_ptmyear($A1597,日期设置!$B$2)</f>
        <v>1.821917808219178</v>
      </c>
      <c r="U1597" s="8">
        <f>[1]!b_anal_termifexercise($A1597,日期设置!B$2)</f>
        <v>0</v>
      </c>
      <c r="V1597" s="10">
        <f>[1]!b_dq_dirtyprice(A1597,日期设置!$B$2)</f>
        <v>101.17529999999999</v>
      </c>
      <c r="W1597" s="11">
        <f>IF(U1597=0,ROUNDUP((Q1597-日期设置!$B$2)/365,0),ROUNDUP((R1597-日期设置!$B$2)/365,0))</f>
        <v>2</v>
      </c>
      <c r="X1597" s="18">
        <f>_xlfn.IFNA(VLOOKUP(A1597,过往入选债券!A:D,4,0),2)</f>
        <v>2</v>
      </c>
      <c r="Y1597">
        <f>_xlfn.IFNA(VLOOKUP(C1597,[2]Sheet1!$A:$A,1,0),3)</f>
        <v>3</v>
      </c>
    </row>
    <row r="1598" spans="1:25" hidden="1" x14ac:dyDescent="0.2">
      <c r="A1598" s="21" t="s">
        <v>6675</v>
      </c>
      <c r="B1598" s="21" t="s">
        <v>6676</v>
      </c>
      <c r="C1598" s="37" t="s">
        <v>143</v>
      </c>
      <c r="D1598" s="26" t="str">
        <f>[1]!b_calc_yield(A1598,日期设置!$B$2,F1598,1,R1598,1,O1598,L1598,S1598,)</f>
        <v>Fetching...</v>
      </c>
      <c r="E1598" s="26">
        <f t="shared" si="48"/>
        <v>0.52275679454032442</v>
      </c>
      <c r="F1598" s="18">
        <f>[1]!b_dq_cleanprice($A1598,日期设置!B$2)</f>
        <v>99.817800000000005</v>
      </c>
      <c r="G1598" s="18" t="str">
        <f t="shared" si="49"/>
        <v>0.07 + 0</v>
      </c>
      <c r="H1598" s="27">
        <f>[1]!b_dq_pctchange($A1598,日期设置!$B$2,1)/100</f>
        <v>0</v>
      </c>
      <c r="I1598" s="26">
        <f>[1]!b_pq_pctchange(A1598,日期设置!$B$4,日期设置!$B$2,1)</f>
        <v>0</v>
      </c>
      <c r="J1598" s="26">
        <f>[1]!b_pq_pctchange(A1598,日期设置!$C$4,日期设置!$B$2,1)</f>
        <v>0</v>
      </c>
      <c r="K1598" s="52">
        <f>[1]!b_dq_amount($A1598,日期设置!B$2,2,10000)</f>
        <v>0</v>
      </c>
      <c r="L1598" s="26">
        <f>[1]!b_info_latestpar(A1598,日期设置!$B$2)</f>
        <v>100</v>
      </c>
      <c r="M1598" s="6">
        <f>[1]!b_info_outstandingbalance($A1598,日期设置!B$2)</f>
        <v>10</v>
      </c>
      <c r="N1598" s="7" t="str">
        <f>[1]!b_info_latestissurercreditrating2(A1598,日期设置!$B$2,"102","1")</f>
        <v>AAA</v>
      </c>
      <c r="O1598" s="8">
        <v>4.55</v>
      </c>
      <c r="P1598" s="9">
        <f>[1]!b_info_repurchasedate(A1598)</f>
        <v>0</v>
      </c>
      <c r="Q1598" s="8" t="s">
        <v>16319</v>
      </c>
      <c r="R1598" s="2" t="str">
        <f>IF((--IF(P1598=0,Q1598,P1598))&gt;(--日期设置!$B$2),IF(P1598=0,Q1598,P1598),Q1598)</f>
        <v>2021-04-20</v>
      </c>
      <c r="S1598" s="2" t="s">
        <v>18474</v>
      </c>
      <c r="T1598" s="8">
        <f>[1]!b_anal_ptmyear($A1598,日期设置!$B$2)</f>
        <v>7.9452054794520555E-2</v>
      </c>
      <c r="U1598" s="8">
        <f>[1]!b_anal_termifexercise($A1598,日期设置!B$2)</f>
        <v>0</v>
      </c>
      <c r="V1598" s="10">
        <f>[1]!b_dq_dirtyprice(A1598,日期设置!$B$2)</f>
        <v>104.0063</v>
      </c>
      <c r="W1598" s="11">
        <f>IF(U1598=0,ROUNDUP((Q1598-日期设置!$B$2)/365,0),ROUNDUP((R1598-日期设置!$B$2)/365,0))</f>
        <v>1</v>
      </c>
      <c r="X1598" s="18">
        <f>_xlfn.IFNA(VLOOKUP(A1598,过往入选债券!A:D,4,0),2)</f>
        <v>2</v>
      </c>
      <c r="Y1598">
        <f>_xlfn.IFNA(VLOOKUP(C1598,[2]Sheet1!$A:$A,1,0),3)</f>
        <v>3</v>
      </c>
    </row>
    <row r="1599" spans="1:25" hidden="1" x14ac:dyDescent="0.2">
      <c r="A1599" s="21" t="s">
        <v>14252</v>
      </c>
      <c r="B1599" s="21" t="s">
        <v>14253</v>
      </c>
      <c r="C1599" s="37" t="s">
        <v>14254</v>
      </c>
      <c r="D1599" s="26" t="str">
        <f>[1]!b_calc_yield(A1599,日期设置!$B$2,F1599,1,R1599,1,O1599,L1599,S1599,)</f>
        <v>Fetching...</v>
      </c>
      <c r="E1599" s="26">
        <f t="shared" si="48"/>
        <v>30.5063451405865</v>
      </c>
      <c r="F1599" s="18">
        <f>[1]!b_dq_cleanprice($A1599,日期设置!B$2)</f>
        <v>79.965599999999995</v>
      </c>
      <c r="G1599" s="18" t="str">
        <f t="shared" si="49"/>
        <v>3.6 + 0</v>
      </c>
      <c r="H1599" s="27">
        <f>[1]!b_dq_pctchange($A1599,日期设置!$B$2,1)/100</f>
        <v>0</v>
      </c>
      <c r="I1599" s="26">
        <f>[1]!b_pq_pctchange(A1599,日期设置!$B$4,日期设置!$B$2,1)</f>
        <v>0</v>
      </c>
      <c r="J1599" s="26">
        <f>[1]!b_pq_pctchange(A1599,日期设置!$C$4,日期设置!$B$2,1)</f>
        <v>0</v>
      </c>
      <c r="K1599" s="52">
        <f>[1]!b_dq_amount($A1599,日期设置!B$2,2,10000)</f>
        <v>0</v>
      </c>
      <c r="L1599" s="26">
        <f>[1]!b_info_latestpar(A1599,日期设置!$B$2)</f>
        <v>80</v>
      </c>
      <c r="M1599" s="6">
        <f>[1]!b_info_outstandingbalance($A1599,日期设置!B$2)</f>
        <v>8</v>
      </c>
      <c r="N1599" s="7" t="str">
        <f>[1]!b_info_latestissurercreditrating2(A1599,日期设置!$B$2,"102","1")</f>
        <v>AA-</v>
      </c>
      <c r="O1599" s="8">
        <v>6.8</v>
      </c>
      <c r="P1599" s="9">
        <f>[1]!b_info_repurchasedate(A1599)</f>
        <v>0</v>
      </c>
      <c r="Q1599" s="8" t="s">
        <v>17283</v>
      </c>
      <c r="R1599" s="2" t="str">
        <f>IF((--IF(P1599=0,Q1599,P1599))&gt;(--日期设置!$B$2),IF(P1599=0,Q1599,P1599),Q1599)</f>
        <v>2024-10-27</v>
      </c>
      <c r="S1599" s="2" t="s">
        <v>18221</v>
      </c>
      <c r="T1599" s="8">
        <f>[1]!b_anal_ptmyear($A1599,日期设置!$B$2)</f>
        <v>3.6</v>
      </c>
      <c r="U1599" s="8">
        <f>[1]!b_anal_termifexercise($A1599,日期设置!B$2)</f>
        <v>0</v>
      </c>
      <c r="V1599" s="10">
        <f>[1]!b_dq_dirtyprice(A1599,日期设置!$B$2)</f>
        <v>82.141599999999997</v>
      </c>
      <c r="W1599" s="11">
        <f>IF(U1599=0,ROUNDUP((Q1599-日期设置!$B$2)/365,0),ROUNDUP((R1599-日期设置!$B$2)/365,0))</f>
        <v>4</v>
      </c>
      <c r="X1599" s="18">
        <f>_xlfn.IFNA(VLOOKUP(A1599,过往入选债券!A:D,4,0),2)</f>
        <v>2</v>
      </c>
      <c r="Y1599">
        <f>_xlfn.IFNA(VLOOKUP(C1599,[2]Sheet1!$A:$A,1,0),3)</f>
        <v>3</v>
      </c>
    </row>
    <row r="1600" spans="1:25" hidden="1" x14ac:dyDescent="0.2">
      <c r="A1600" s="21" t="s">
        <v>4678</v>
      </c>
      <c r="B1600" s="21" t="s">
        <v>4679</v>
      </c>
      <c r="C1600" s="37" t="s">
        <v>3120</v>
      </c>
      <c r="D1600" s="26" t="str">
        <f>[1]!b_calc_yield(A1600,日期设置!$B$2,F1600,1,R1600,1,O1600,L1600,S1600,)</f>
        <v>Fetching...</v>
      </c>
      <c r="E1600" s="26">
        <f t="shared" si="48"/>
        <v>14.319740289978977</v>
      </c>
      <c r="F1600" s="18">
        <f>[1]!b_dq_cleanprice($A1600,日期设置!B$2)</f>
        <v>100.002</v>
      </c>
      <c r="G1600" s="18" t="str">
        <f t="shared" si="49"/>
        <v>2.27 + 0</v>
      </c>
      <c r="H1600" s="27">
        <f>[1]!b_dq_pctchange($A1600,日期设置!$B$2,1)/100</f>
        <v>0</v>
      </c>
      <c r="I1600" s="26">
        <f>[1]!b_pq_pctchange(A1600,日期设置!$B$4,日期设置!$B$2,1)</f>
        <v>0</v>
      </c>
      <c r="J1600" s="26">
        <f>[1]!b_pq_pctchange(A1600,日期设置!$C$4,日期设置!$B$2,1)</f>
        <v>0</v>
      </c>
      <c r="K1600" s="52">
        <f>[1]!b_dq_amount($A1600,日期设置!B$2,2,10000)</f>
        <v>0</v>
      </c>
      <c r="L1600" s="26">
        <f>[1]!b_info_latestpar(A1600,日期设置!$B$2)</f>
        <v>100</v>
      </c>
      <c r="M1600" s="6">
        <f>[1]!b_info_outstandingbalance($A1600,日期设置!B$2)</f>
        <v>5</v>
      </c>
      <c r="N1600" s="7">
        <f>[1]!b_info_latestissurercreditrating2(A1600,日期设置!$B$2,"102","1")</f>
        <v>0</v>
      </c>
      <c r="O1600" s="8">
        <v>6.6</v>
      </c>
      <c r="P1600" s="9">
        <f>[1]!b_info_repurchasedate(A1600)</f>
        <v>0</v>
      </c>
      <c r="Q1600" s="8" t="s">
        <v>16889</v>
      </c>
      <c r="R1600" s="2" t="str">
        <f>IF((--IF(P1600=0,Q1600,P1600))&gt;(--日期设置!$B$2),IF(P1600=0,Q1600,P1600),Q1600)</f>
        <v>2023-06-30</v>
      </c>
      <c r="S1600" s="2" t="s">
        <v>18395</v>
      </c>
      <c r="T1600" s="8">
        <f>[1]!b_anal_ptmyear($A1600,日期设置!$B$2)</f>
        <v>2.2739726027397262</v>
      </c>
      <c r="U1600" s="8">
        <f>[1]!b_anal_termifexercise($A1600,日期设置!B$2)</f>
        <v>0</v>
      </c>
      <c r="V1600" s="10">
        <f>[1]!b_dq_dirtyprice(A1600,日期设置!$B$2)</f>
        <v>104.7938</v>
      </c>
      <c r="W1600" s="11">
        <f>IF(U1600=0,ROUNDUP((Q1600-日期设置!$B$2)/365,0),ROUNDUP((R1600-日期设置!$B$2)/365,0))</f>
        <v>3</v>
      </c>
      <c r="X1600" s="18">
        <f>_xlfn.IFNA(VLOOKUP(A1600,过往入选债券!A:D,4,0),2)</f>
        <v>2</v>
      </c>
      <c r="Y1600">
        <f>_xlfn.IFNA(VLOOKUP(C1600,[2]Sheet1!$A:$A,1,0),3)</f>
        <v>3</v>
      </c>
    </row>
    <row r="1601" spans="1:25" hidden="1" x14ac:dyDescent="0.2">
      <c r="A1601" s="21" t="s">
        <v>12710</v>
      </c>
      <c r="B1601" s="21" t="s">
        <v>12711</v>
      </c>
      <c r="C1601" s="37" t="s">
        <v>12712</v>
      </c>
      <c r="D1601" s="26" t="str">
        <f>[1]!b_calc_yield(A1601,日期设置!$B$2,F1601,1,R1601,1,O1601,L1601,S1601,)</f>
        <v>Fetching...</v>
      </c>
      <c r="E1601" s="26">
        <f t="shared" si="48"/>
        <v>36.846043278791818</v>
      </c>
      <c r="F1601" s="18">
        <f>[1]!b_dq_cleanprice($A1601,日期设置!B$2)</f>
        <v>99.597300000000004</v>
      </c>
      <c r="G1601" s="18" t="str">
        <f t="shared" si="49"/>
        <v>5.69 + 0.69</v>
      </c>
      <c r="H1601" s="27">
        <f>[1]!b_dq_pctchange($A1601,日期设置!$B$2,1)/100</f>
        <v>0</v>
      </c>
      <c r="I1601" s="26">
        <f>[1]!b_pq_pctchange(A1601,日期设置!$B$4,日期设置!$B$2,1)</f>
        <v>0</v>
      </c>
      <c r="J1601" s="26">
        <f>[1]!b_pq_pctchange(A1601,日期设置!$C$4,日期设置!$B$2,1)</f>
        <v>0</v>
      </c>
      <c r="K1601" s="52">
        <f>[1]!b_dq_amount($A1601,日期设置!B$2,2,10000)</f>
        <v>0</v>
      </c>
      <c r="L1601" s="26">
        <f>[1]!b_info_latestpar(A1601,日期设置!$B$2)</f>
        <v>100</v>
      </c>
      <c r="M1601" s="6">
        <f>[1]!b_info_outstandingbalance($A1601,日期设置!B$2)</f>
        <v>5</v>
      </c>
      <c r="N1601" s="7" t="str">
        <f>[1]!b_info_latestissurercreditrating2(A1601,日期设置!$B$2,"102","1")</f>
        <v>A+</v>
      </c>
      <c r="O1601" s="8">
        <v>6.5</v>
      </c>
      <c r="P1601" s="9">
        <f>[1]!b_info_repurchasedate(A1601)</f>
        <v>0</v>
      </c>
      <c r="Q1601" s="8" t="s">
        <v>17708</v>
      </c>
      <c r="R1601" s="2" t="str">
        <f>IF((--IF(P1601=0,Q1601,P1601))&gt;(--日期设置!$B$2),IF(P1601=0,Q1601,P1601),Q1601)</f>
        <v>2026-12-01</v>
      </c>
      <c r="S1601" s="2" t="s">
        <v>18853</v>
      </c>
      <c r="T1601" s="8">
        <f>[1]!b_anal_ptmyear($A1601,日期设置!$B$2)</f>
        <v>5.6958904109589046</v>
      </c>
      <c r="U1601" s="8">
        <f>[1]!b_anal_termifexercise($A1601,日期设置!B$2)</f>
        <v>0.69589041095890414</v>
      </c>
      <c r="V1601" s="10">
        <f>[1]!b_dq_dirtyprice(A1601,日期设置!$B$2)</f>
        <v>101.574</v>
      </c>
      <c r="W1601" s="11">
        <f>IF(U1601=0,ROUNDUP((Q1601-日期设置!$B$2)/365,0),ROUNDUP((R1601-日期设置!$B$2)/365,0))</f>
        <v>6</v>
      </c>
      <c r="X1601" s="18">
        <f>_xlfn.IFNA(VLOOKUP(A1601,过往入选债券!A:D,4,0),2)</f>
        <v>2</v>
      </c>
      <c r="Y1601">
        <f>_xlfn.IFNA(VLOOKUP(C1601,[2]Sheet1!$A:$A,1,0),3)</f>
        <v>3</v>
      </c>
    </row>
    <row r="1602" spans="1:25" hidden="1" x14ac:dyDescent="0.2">
      <c r="A1602" s="21" t="s">
        <v>3731</v>
      </c>
      <c r="B1602" s="21" t="s">
        <v>3732</v>
      </c>
      <c r="C1602" s="37" t="s">
        <v>49</v>
      </c>
      <c r="D1602" s="26" t="str">
        <f>[1]!b_calc_yield(A1602,日期设置!$B$2,F1602,1,R1602,1,O1602,L1602,S1602,)</f>
        <v>Fetching...</v>
      </c>
      <c r="E1602" s="26">
        <f t="shared" ref="E1602:E1665" si="50">((O1602*W1602+L1602)/V1602-1)*100</f>
        <v>11.290086396251287</v>
      </c>
      <c r="F1602" s="18">
        <f>[1]!b_dq_cleanprice($A1602,日期设置!B$2)</f>
        <v>100.6323</v>
      </c>
      <c r="G1602" s="18" t="str">
        <f t="shared" ref="G1602:G1665" si="51">LEFT(T1602,4)&amp;" + "&amp;LEFT(U1602,4)</f>
        <v>1.74 + 0</v>
      </c>
      <c r="H1602" s="27">
        <f>[1]!b_dq_pctchange($A1602,日期设置!$B$2,1)/100</f>
        <v>0</v>
      </c>
      <c r="I1602" s="26">
        <f>[1]!b_pq_pctchange(A1602,日期设置!$B$4,日期设置!$B$2,1)</f>
        <v>0</v>
      </c>
      <c r="J1602" s="26">
        <f>[1]!b_pq_pctchange(A1602,日期设置!$C$4,日期设置!$B$2,1)</f>
        <v>0.62223777622237342</v>
      </c>
      <c r="K1602" s="52">
        <f>[1]!b_dq_amount($A1602,日期设置!B$2,2,10000)</f>
        <v>0</v>
      </c>
      <c r="L1602" s="26">
        <f>[1]!b_info_latestpar(A1602,日期设置!$B$2)</f>
        <v>100</v>
      </c>
      <c r="M1602" s="6">
        <f>[1]!b_info_outstandingbalance($A1602,日期设置!B$2)</f>
        <v>5</v>
      </c>
      <c r="N1602" s="7">
        <f>[1]!b_info_latestissurercreditrating2(A1602,日期设置!$B$2,"102","1")</f>
        <v>0</v>
      </c>
      <c r="O1602" s="8">
        <v>7</v>
      </c>
      <c r="P1602" s="9">
        <f>[1]!b_info_repurchasedate(A1602)</f>
        <v>0</v>
      </c>
      <c r="Q1602" s="8" t="s">
        <v>16359</v>
      </c>
      <c r="R1602" s="2" t="str">
        <f>IF((--IF(P1602=0,Q1602,P1602))&gt;(--日期设置!$B$2),IF(P1602=0,Q1602,P1602),Q1602)</f>
        <v>2022-12-18</v>
      </c>
      <c r="S1602" s="2" t="s">
        <v>18190</v>
      </c>
      <c r="T1602" s="8">
        <f>[1]!b_anal_ptmyear($A1602,日期设置!$B$2)</f>
        <v>1.7424657534246575</v>
      </c>
      <c r="U1602" s="8">
        <f>[1]!b_anal_termifexercise($A1602,日期设置!B$2)</f>
        <v>0</v>
      </c>
      <c r="V1602" s="10">
        <f>[1]!b_dq_dirtyprice(A1602,日期设置!$B$2)</f>
        <v>102.435</v>
      </c>
      <c r="W1602" s="11">
        <f>IF(U1602=0,ROUNDUP((Q1602-日期设置!$B$2)/365,0),ROUNDUP((R1602-日期设置!$B$2)/365,0))</f>
        <v>2</v>
      </c>
      <c r="X1602" s="18">
        <f>_xlfn.IFNA(VLOOKUP(A1602,过往入选债券!A:D,4,0),2)</f>
        <v>2</v>
      </c>
      <c r="Y1602">
        <f>_xlfn.IFNA(VLOOKUP(C1602,[2]Sheet1!$A:$A,1,0),3)</f>
        <v>3</v>
      </c>
    </row>
    <row r="1603" spans="1:25" hidden="1" x14ac:dyDescent="0.2">
      <c r="A1603" s="21" t="s">
        <v>4476</v>
      </c>
      <c r="B1603" s="21" t="s">
        <v>4477</v>
      </c>
      <c r="C1603" s="37" t="s">
        <v>548</v>
      </c>
      <c r="D1603" s="26" t="str">
        <f>[1]!b_calc_yield(A1603,日期设置!$B$2,F1603,1,R1603,1,O1603,L1603,S1603,)</f>
        <v>Fetching...</v>
      </c>
      <c r="E1603" s="26">
        <f t="shared" si="50"/>
        <v>13.459163609051616</v>
      </c>
      <c r="F1603" s="18">
        <f>[1]!b_dq_cleanprice($A1603,日期设置!B$2)</f>
        <v>100.797</v>
      </c>
      <c r="G1603" s="18" t="str">
        <f t="shared" si="51"/>
        <v>4.16 + 2.16</v>
      </c>
      <c r="H1603" s="27">
        <f>[1]!b_dq_pctchange($A1603,日期设置!$B$2,1)/100</f>
        <v>0</v>
      </c>
      <c r="I1603" s="26">
        <f>[1]!b_pq_pctchange(A1603,日期设置!$B$4,日期设置!$B$2,1)</f>
        <v>0</v>
      </c>
      <c r="J1603" s="26">
        <f>[1]!b_pq_pctchange(A1603,日期设置!$C$4,日期设置!$B$2,1)</f>
        <v>0</v>
      </c>
      <c r="K1603" s="52">
        <f>[1]!b_dq_amount($A1603,日期设置!B$2,2,10000)</f>
        <v>0</v>
      </c>
      <c r="L1603" s="26">
        <f>[1]!b_info_latestpar(A1603,日期设置!$B$2)</f>
        <v>100</v>
      </c>
      <c r="M1603" s="6">
        <f>[1]!b_info_outstandingbalance($A1603,日期设置!B$2)</f>
        <v>10</v>
      </c>
      <c r="N1603" s="7">
        <f>[1]!b_info_latestissurercreditrating2(A1603,日期设置!$B$2,"102","1")</f>
        <v>0</v>
      </c>
      <c r="O1603" s="8">
        <v>7</v>
      </c>
      <c r="P1603" s="9" t="str">
        <f>[1]!b_info_repurchasedate(A1603)</f>
        <v>2023-05-21</v>
      </c>
      <c r="Q1603" s="8" t="s">
        <v>17510</v>
      </c>
      <c r="R1603" s="2" t="str">
        <f>IF((--IF(P1603=0,Q1603,P1603))&gt;(--日期设置!$B$2),IF(P1603=0,Q1603,P1603),Q1603)</f>
        <v>2023-05-21</v>
      </c>
      <c r="S1603" s="2" t="s">
        <v>17861</v>
      </c>
      <c r="T1603" s="8">
        <f>[1]!b_anal_ptmyear($A1603,日期设置!$B$2)</f>
        <v>4.1643835616438354</v>
      </c>
      <c r="U1603" s="8">
        <f>[1]!b_anal_termifexercise($A1603,日期设置!B$2)</f>
        <v>2.1643835616438358</v>
      </c>
      <c r="V1603" s="10">
        <f>[1]!b_dq_dirtyprice(A1603,日期设置!$B$2)</f>
        <v>106.6463</v>
      </c>
      <c r="W1603" s="11">
        <f>IF(U1603=0,ROUNDUP((Q1603-日期设置!$B$2)/365,0),ROUNDUP((R1603-日期设置!$B$2)/365,0))</f>
        <v>3</v>
      </c>
      <c r="X1603" s="18">
        <f>_xlfn.IFNA(VLOOKUP(A1603,过往入选债券!A:D,4,0),2)</f>
        <v>2</v>
      </c>
      <c r="Y1603">
        <f>_xlfn.IFNA(VLOOKUP(C1603,[2]Sheet1!$A:$A,1,0),3)</f>
        <v>3</v>
      </c>
    </row>
    <row r="1604" spans="1:25" hidden="1" x14ac:dyDescent="0.2">
      <c r="A1604" s="21" t="s">
        <v>14712</v>
      </c>
      <c r="B1604" s="21" t="s">
        <v>14713</v>
      </c>
      <c r="C1604" s="37" t="s">
        <v>14714</v>
      </c>
      <c r="D1604" s="26" t="str">
        <f>[1]!b_calc_yield(A1604,日期设置!$B$2,F1604,1,R1604,1,O1604,L1604,S1604,)</f>
        <v>Fetching...</v>
      </c>
      <c r="E1604" s="26">
        <f t="shared" si="50"/>
        <v>28.878986463500802</v>
      </c>
      <c r="F1604" s="18">
        <f>[1]!b_dq_cleanprice($A1604,日期设置!B$2)</f>
        <v>103.8015</v>
      </c>
      <c r="G1604" s="18" t="str">
        <f t="shared" si="51"/>
        <v>4.57 + 0</v>
      </c>
      <c r="H1604" s="27">
        <f>[1]!b_dq_pctchange($A1604,日期设置!$B$2,1)/100</f>
        <v>0</v>
      </c>
      <c r="I1604" s="26">
        <f>[1]!b_pq_pctchange(A1604,日期设置!$B$4,日期设置!$B$2,1)</f>
        <v>0</v>
      </c>
      <c r="J1604" s="26">
        <f>[1]!b_pq_pctchange(A1604,日期设置!$C$4,日期设置!$B$2,1)</f>
        <v>0</v>
      </c>
      <c r="K1604" s="52">
        <f>[1]!b_dq_amount($A1604,日期设置!B$2,2,10000)</f>
        <v>0</v>
      </c>
      <c r="L1604" s="26">
        <f>[1]!b_info_latestpar(A1604,日期设置!$B$2)</f>
        <v>100</v>
      </c>
      <c r="M1604" s="6">
        <f>[1]!b_info_outstandingbalance($A1604,日期设置!B$2)</f>
        <v>5</v>
      </c>
      <c r="N1604" s="7" t="str">
        <f>[1]!b_info_latestissurercreditrating2(A1604,日期设置!$B$2,"102","1")</f>
        <v>AA</v>
      </c>
      <c r="O1604" s="8">
        <v>7.58</v>
      </c>
      <c r="P1604" s="9">
        <f>[1]!b_info_repurchasedate(A1604)</f>
        <v>0</v>
      </c>
      <c r="Q1604" s="8" t="s">
        <v>16276</v>
      </c>
      <c r="R1604" s="2" t="str">
        <f>IF((--IF(P1604=0,Q1604,P1604))&gt;(--日期设置!$B$2),IF(P1604=0,Q1604,P1604),Q1604)</f>
        <v>2025-10-19</v>
      </c>
      <c r="S1604" s="2" t="s">
        <v>17846</v>
      </c>
      <c r="T1604" s="8">
        <f>[1]!b_anal_ptmyear($A1604,日期设置!$B$2)</f>
        <v>4.5780821917808217</v>
      </c>
      <c r="U1604" s="8">
        <f>[1]!b_anal_termifexercise($A1604,日期设置!B$2)</f>
        <v>0</v>
      </c>
      <c r="V1604" s="10">
        <f>[1]!b_dq_dirtyprice(A1604,日期设置!$B$2)</f>
        <v>106.9996</v>
      </c>
      <c r="W1604" s="11">
        <f>IF(U1604=0,ROUNDUP((Q1604-日期设置!$B$2)/365,0),ROUNDUP((R1604-日期设置!$B$2)/365,0))</f>
        <v>5</v>
      </c>
      <c r="X1604" s="18">
        <f>_xlfn.IFNA(VLOOKUP(A1604,过往入选债券!A:D,4,0),2)</f>
        <v>2</v>
      </c>
      <c r="Y1604">
        <f>_xlfn.IFNA(VLOOKUP(C1604,[2]Sheet1!$A:$A,1,0),3)</f>
        <v>3</v>
      </c>
    </row>
    <row r="1605" spans="1:25" hidden="1" x14ac:dyDescent="0.2">
      <c r="A1605" s="21" t="s">
        <v>1765</v>
      </c>
      <c r="B1605" s="21" t="s">
        <v>1766</v>
      </c>
      <c r="C1605" s="37" t="s">
        <v>887</v>
      </c>
      <c r="D1605" s="26" t="str">
        <f>[1]!b_calc_yield(A1605,日期设置!$B$2,F1605,1,R1605,1,O1605,L1605,S1605,)</f>
        <v>Fetching...</v>
      </c>
      <c r="E1605" s="26">
        <f t="shared" si="50"/>
        <v>0.5044005898763082</v>
      </c>
      <c r="F1605" s="18">
        <f>[1]!b_dq_cleanprice($A1605,日期设置!B$2)</f>
        <v>100</v>
      </c>
      <c r="G1605" s="18" t="str">
        <f t="shared" si="51"/>
        <v>2.07 + 0.07</v>
      </c>
      <c r="H1605" s="27">
        <f>[1]!b_dq_pctchange($A1605,日期设置!$B$2,1)/100</f>
        <v>0</v>
      </c>
      <c r="I1605" s="26">
        <f>[1]!b_pq_pctchange(A1605,日期设置!$B$4,日期设置!$B$2,1)</f>
        <v>0</v>
      </c>
      <c r="J1605" s="26">
        <f>[1]!b_pq_pctchange(A1605,日期设置!$C$4,日期设置!$B$2,1)</f>
        <v>0</v>
      </c>
      <c r="K1605" s="52">
        <f>[1]!b_dq_amount($A1605,日期设置!B$2,2,10000)</f>
        <v>0</v>
      </c>
      <c r="L1605" s="26">
        <f>[1]!b_info_latestpar(A1605,日期设置!$B$2)</f>
        <v>100</v>
      </c>
      <c r="M1605" s="6">
        <f>[1]!b_info_outstandingbalance($A1605,日期设置!B$2)</f>
        <v>15</v>
      </c>
      <c r="N1605" s="7">
        <f>[1]!b_info_latestissurercreditrating2(A1605,日期设置!$B$2,"102","1")</f>
        <v>0</v>
      </c>
      <c r="O1605" s="8">
        <v>7</v>
      </c>
      <c r="P1605" s="9" t="str">
        <f>[1]!b_info_repurchasedate(A1605)</f>
        <v>2021-04-19</v>
      </c>
      <c r="Q1605" s="8" t="s">
        <v>17228</v>
      </c>
      <c r="R1605" s="2" t="str">
        <f>IF((--IF(P1605=0,Q1605,P1605))&gt;(--日期设置!$B$2),IF(P1605=0,Q1605,P1605),Q1605)</f>
        <v>2021-04-19</v>
      </c>
      <c r="S1605" s="2" t="s">
        <v>18422</v>
      </c>
      <c r="T1605" s="8">
        <f>[1]!b_anal_ptmyear($A1605,日期设置!$B$2)</f>
        <v>2.0767123287671234</v>
      </c>
      <c r="U1605" s="8">
        <f>[1]!b_anal_termifexercise($A1605,日期设置!B$2)</f>
        <v>7.6712328767123292E-2</v>
      </c>
      <c r="V1605" s="10">
        <f>[1]!b_dq_dirtyprice(A1605,日期设置!$B$2)</f>
        <v>106.46299999999999</v>
      </c>
      <c r="W1605" s="11">
        <f>IF(U1605=0,ROUNDUP((Q1605-日期设置!$B$2)/365,0),ROUNDUP((R1605-日期设置!$B$2)/365,0))</f>
        <v>1</v>
      </c>
      <c r="X1605" s="18">
        <f>_xlfn.IFNA(VLOOKUP(A1605,过往入选债券!A:D,4,0),2)</f>
        <v>2</v>
      </c>
      <c r="Y1605">
        <f>_xlfn.IFNA(VLOOKUP(C1605,[2]Sheet1!$A:$A,1,0),3)</f>
        <v>3</v>
      </c>
    </row>
    <row r="1606" spans="1:25" hidden="1" x14ac:dyDescent="0.2">
      <c r="A1606" s="21" t="s">
        <v>4215</v>
      </c>
      <c r="B1606" s="21" t="s">
        <v>4216</v>
      </c>
      <c r="C1606" s="37" t="s">
        <v>4217</v>
      </c>
      <c r="D1606" s="26" t="str">
        <f>[1]!b_calc_yield(A1606,日期设置!$B$2,F1606,1,R1606,1,O1606,L1606,S1606,)</f>
        <v>Fetching...</v>
      </c>
      <c r="E1606" s="26">
        <f t="shared" si="50"/>
        <v>12.348627420768988</v>
      </c>
      <c r="F1606" s="18">
        <f>[1]!b_dq_cleanprice($A1606,日期设置!B$2)</f>
        <v>101.7</v>
      </c>
      <c r="G1606" s="18" t="str">
        <f t="shared" si="51"/>
        <v>4.02 + 2.02</v>
      </c>
      <c r="H1606" s="27">
        <f>[1]!b_dq_pctchange($A1606,日期设置!$B$2,1)/100</f>
        <v>0</v>
      </c>
      <c r="I1606" s="26">
        <f>[1]!b_pq_pctchange(A1606,日期设置!$B$4,日期设置!$B$2,1)</f>
        <v>0</v>
      </c>
      <c r="J1606" s="26">
        <f>[1]!b_pq_pctchange(A1606,日期设置!$C$4,日期设置!$B$2,1)</f>
        <v>0</v>
      </c>
      <c r="K1606" s="52">
        <f>[1]!b_dq_amount($A1606,日期设置!B$2,2,10000)</f>
        <v>0</v>
      </c>
      <c r="L1606" s="26">
        <f>[1]!b_info_latestpar(A1606,日期设置!$B$2)</f>
        <v>100</v>
      </c>
      <c r="M1606" s="6">
        <f>[1]!b_info_outstandingbalance($A1606,日期设置!B$2)</f>
        <v>4.2</v>
      </c>
      <c r="N1606" s="7">
        <f>[1]!b_info_latestissurercreditrating2(A1606,日期设置!$B$2,"102","1")</f>
        <v>0</v>
      </c>
      <c r="O1606" s="8">
        <v>7.5</v>
      </c>
      <c r="P1606" s="9" t="str">
        <f>[1]!b_info_repurchasedate(A1606)</f>
        <v>2023-03-30</v>
      </c>
      <c r="Q1606" s="8" t="s">
        <v>16532</v>
      </c>
      <c r="R1606" s="2" t="str">
        <f>IF((--IF(P1606=0,Q1606,P1606))&gt;(--日期设置!$B$2),IF(P1606=0,Q1606,P1606),Q1606)</f>
        <v>2023-03-30</v>
      </c>
      <c r="S1606" s="2" t="s">
        <v>18056</v>
      </c>
      <c r="T1606" s="8">
        <f>[1]!b_anal_ptmyear($A1606,日期设置!$B$2)</f>
        <v>4.021917808219178</v>
      </c>
      <c r="U1606" s="8">
        <f>[1]!b_anal_termifexercise($A1606,日期设置!B$2)</f>
        <v>2.021917808219178</v>
      </c>
      <c r="V1606" s="10">
        <f>[1]!b_dq_dirtyprice(A1606,日期设置!$B$2)</f>
        <v>109.0356</v>
      </c>
      <c r="W1606" s="11">
        <f>IF(U1606=0,ROUNDUP((Q1606-日期设置!$B$2)/365,0),ROUNDUP((R1606-日期设置!$B$2)/365,0))</f>
        <v>3</v>
      </c>
      <c r="X1606" s="18" t="str">
        <f>_xlfn.IFNA(VLOOKUP(A1606,过往入选债券!A:D,4,0),2)</f>
        <v>否</v>
      </c>
      <c r="Y1606">
        <f>_xlfn.IFNA(VLOOKUP(C1606,[2]Sheet1!$A:$A,1,0),3)</f>
        <v>3</v>
      </c>
    </row>
    <row r="1607" spans="1:25" hidden="1" x14ac:dyDescent="0.2">
      <c r="A1607" s="21" t="s">
        <v>15330</v>
      </c>
      <c r="B1607" s="21" t="s">
        <v>15331</v>
      </c>
      <c r="C1607" s="37" t="s">
        <v>15332</v>
      </c>
      <c r="D1607" s="26" t="str">
        <f>[1]!b_calc_yield(A1607,日期设置!$B$2,F1607,1,R1607,1,O1607,L1607,S1607,)</f>
        <v>Fetching...</v>
      </c>
      <c r="E1607" s="26">
        <f t="shared" si="50"/>
        <v>33.532747294017675</v>
      </c>
      <c r="F1607" s="18">
        <f>[1]!b_dq_cleanprice($A1607,日期设置!B$2)</f>
        <v>100.9524</v>
      </c>
      <c r="G1607" s="18" t="str">
        <f t="shared" si="51"/>
        <v>5.33 + 0</v>
      </c>
      <c r="H1607" s="27">
        <f>[1]!b_dq_pctchange($A1607,日期设置!$B$2,1)/100</f>
        <v>0</v>
      </c>
      <c r="I1607" s="26">
        <f>[1]!b_pq_pctchange(A1607,日期设置!$B$4,日期设置!$B$2,1)</f>
        <v>0</v>
      </c>
      <c r="J1607" s="26">
        <f>[1]!b_pq_pctchange(A1607,日期设置!$C$4,日期设置!$B$2,1)</f>
        <v>0</v>
      </c>
      <c r="K1607" s="52">
        <f>[1]!b_dq_amount($A1607,日期设置!B$2,2,10000)</f>
        <v>0</v>
      </c>
      <c r="L1607" s="26">
        <f>[1]!b_info_latestpar(A1607,日期设置!$B$2)</f>
        <v>100</v>
      </c>
      <c r="M1607" s="6">
        <f>[1]!b_info_outstandingbalance($A1607,日期设置!B$2)</f>
        <v>5</v>
      </c>
      <c r="N1607" s="7" t="str">
        <f>[1]!b_info_latestissurercreditrating2(A1607,日期设置!$B$2,"102","1")</f>
        <v>AA</v>
      </c>
      <c r="O1607" s="8">
        <v>6.8</v>
      </c>
      <c r="P1607" s="9">
        <f>[1]!b_info_repurchasedate(A1607)</f>
        <v>0</v>
      </c>
      <c r="Q1607" s="8" t="s">
        <v>17752</v>
      </c>
      <c r="R1607" s="2" t="str">
        <f>IF((--IF(P1607=0,Q1607,P1607))&gt;(--日期设置!$B$2),IF(P1607=0,Q1607,P1607),Q1607)</f>
        <v>2026-07-24</v>
      </c>
      <c r="S1607" s="2" t="s">
        <v>18443</v>
      </c>
      <c r="T1607" s="8">
        <f>[1]!b_anal_ptmyear($A1607,日期设置!$B$2)</f>
        <v>5.3397260273972602</v>
      </c>
      <c r="U1607" s="8">
        <f>[1]!b_anal_termifexercise($A1607,日期设置!B$2)</f>
        <v>0</v>
      </c>
      <c r="V1607" s="10">
        <f>[1]!b_dq_dirtyprice(A1607,日期设置!$B$2)</f>
        <v>105.4423</v>
      </c>
      <c r="W1607" s="11">
        <f>IF(U1607=0,ROUNDUP((Q1607-日期设置!$B$2)/365,0),ROUNDUP((R1607-日期设置!$B$2)/365,0))</f>
        <v>6</v>
      </c>
      <c r="X1607" s="18">
        <f>_xlfn.IFNA(VLOOKUP(A1607,过往入选债券!A:D,4,0),2)</f>
        <v>2</v>
      </c>
      <c r="Y1607">
        <f>_xlfn.IFNA(VLOOKUP(C1607,[2]Sheet1!$A:$A,1,0),3)</f>
        <v>3</v>
      </c>
    </row>
    <row r="1608" spans="1:25" hidden="1" x14ac:dyDescent="0.2">
      <c r="A1608" s="21" t="s">
        <v>1767</v>
      </c>
      <c r="B1608" s="21" t="s">
        <v>1768</v>
      </c>
      <c r="C1608" s="37" t="s">
        <v>1769</v>
      </c>
      <c r="D1608" s="26" t="str">
        <f>[1]!b_calc_yield(A1608,日期设置!$B$2,F1608,1,R1608,1,O1608,L1608,S1608,)</f>
        <v>Fetching...</v>
      </c>
      <c r="E1608" s="26">
        <f t="shared" si="50"/>
        <v>0.46807508196202718</v>
      </c>
      <c r="F1608" s="18">
        <f>[1]!b_dq_cleanprice($A1608,日期设置!B$2)</f>
        <v>100.06</v>
      </c>
      <c r="G1608" s="18" t="str">
        <f t="shared" si="51"/>
        <v>0.07 + 0</v>
      </c>
      <c r="H1608" s="27">
        <f>[1]!b_dq_pctchange($A1608,日期设置!$B$2,1)/100</f>
        <v>0</v>
      </c>
      <c r="I1608" s="26">
        <f>[1]!b_pq_pctchange(A1608,日期设置!$B$4,日期设置!$B$2,1)</f>
        <v>0</v>
      </c>
      <c r="J1608" s="26">
        <f>[1]!b_pq_pctchange(A1608,日期设置!$C$4,日期设置!$B$2,1)</f>
        <v>3.9992001599686321E-2</v>
      </c>
      <c r="K1608" s="52">
        <f>[1]!b_dq_amount($A1608,日期设置!B$2,2,10000)</f>
        <v>0</v>
      </c>
      <c r="L1608" s="26">
        <f>[1]!b_info_latestpar(A1608,日期设置!$B$2)</f>
        <v>100</v>
      </c>
      <c r="M1608" s="6">
        <f>[1]!b_info_outstandingbalance($A1608,日期设置!B$2)</f>
        <v>5</v>
      </c>
      <c r="N1608" s="7">
        <f>[1]!b_info_latestissurercreditrating2(A1608,日期设置!$B$2,"102","1")</f>
        <v>0</v>
      </c>
      <c r="O1608" s="8">
        <v>7.9</v>
      </c>
      <c r="P1608" s="9">
        <f>[1]!b_info_repurchasedate(A1608)</f>
        <v>0</v>
      </c>
      <c r="Q1608" s="8" t="s">
        <v>16106</v>
      </c>
      <c r="R1608" s="2" t="str">
        <f>IF((--IF(P1608=0,Q1608,P1608))&gt;(--日期设置!$B$2),IF(P1608=0,Q1608,P1608),Q1608)</f>
        <v>2021-04-17</v>
      </c>
      <c r="S1608" s="2" t="s">
        <v>18455</v>
      </c>
      <c r="T1608" s="8">
        <f>[1]!b_anal_ptmyear($A1608,日期设置!$B$2)</f>
        <v>7.1232876712328766E-2</v>
      </c>
      <c r="U1608" s="8">
        <f>[1]!b_anal_termifexercise($A1608,日期设置!B$2)</f>
        <v>0</v>
      </c>
      <c r="V1608" s="10">
        <f>[1]!b_dq_dirtyprice(A1608,日期设置!$B$2)</f>
        <v>107.3973</v>
      </c>
      <c r="W1608" s="11">
        <f>IF(U1608=0,ROUNDUP((Q1608-日期设置!$B$2)/365,0),ROUNDUP((R1608-日期设置!$B$2)/365,0))</f>
        <v>1</v>
      </c>
      <c r="X1608" s="18">
        <f>_xlfn.IFNA(VLOOKUP(A1608,过往入选债券!A:D,4,0),2)</f>
        <v>2</v>
      </c>
      <c r="Y1608">
        <f>_xlfn.IFNA(VLOOKUP(C1608,[2]Sheet1!$A:$A,1,0),3)</f>
        <v>3</v>
      </c>
    </row>
    <row r="1609" spans="1:25" hidden="1" x14ac:dyDescent="0.2">
      <c r="A1609" s="21" t="s">
        <v>10212</v>
      </c>
      <c r="B1609" s="21" t="s">
        <v>10213</v>
      </c>
      <c r="C1609" s="37" t="s">
        <v>805</v>
      </c>
      <c r="D1609" s="26" t="str">
        <f>[1]!b_calc_yield(A1609,日期设置!$B$2,F1609,1,R1609,1,O1609,L1609,S1609,)</f>
        <v>Fetching...</v>
      </c>
      <c r="E1609" s="26">
        <f t="shared" si="50"/>
        <v>13.116122955168997</v>
      </c>
      <c r="F1609" s="18">
        <f>[1]!b_dq_cleanprice($A1609,日期设置!B$2)</f>
        <v>97.162999999999997</v>
      </c>
      <c r="G1609" s="18" t="str">
        <f t="shared" si="51"/>
        <v>3.98 + 1.98</v>
      </c>
      <c r="H1609" s="27">
        <f>[1]!b_dq_pctchange($A1609,日期设置!$B$2,1)/100</f>
        <v>0</v>
      </c>
      <c r="I1609" s="26">
        <f>[1]!b_pq_pctchange(A1609,日期设置!$B$4,日期设置!$B$2,1)</f>
        <v>0</v>
      </c>
      <c r="J1609" s="26">
        <f>[1]!b_pq_pctchange(A1609,日期设置!$C$4,日期设置!$B$2,1)</f>
        <v>-0.28734747493406521</v>
      </c>
      <c r="K1609" s="52">
        <f>[1]!b_dq_amount($A1609,日期设置!B$2,2,10000)</f>
        <v>0</v>
      </c>
      <c r="L1609" s="26">
        <f>[1]!b_info_latestpar(A1609,日期设置!$B$2)</f>
        <v>100</v>
      </c>
      <c r="M1609" s="6">
        <f>[1]!b_info_outstandingbalance($A1609,日期设置!B$2)</f>
        <v>10</v>
      </c>
      <c r="N1609" s="7" t="str">
        <f>[1]!b_info_latestissurercreditrating2(A1609,日期设置!$B$2,"102","1")</f>
        <v>AA</v>
      </c>
      <c r="O1609" s="8">
        <v>5</v>
      </c>
      <c r="P1609" s="9" t="str">
        <f>[1]!b_info_repurchasedate(A1609)</f>
        <v>2023-03-16</v>
      </c>
      <c r="Q1609" s="8" t="s">
        <v>16867</v>
      </c>
      <c r="R1609" s="2" t="str">
        <f>IF((--IF(P1609=0,Q1609,P1609))&gt;(--日期设置!$B$2),IF(P1609=0,Q1609,P1609),Q1609)</f>
        <v>2023-03-16</v>
      </c>
      <c r="S1609" s="2" t="s">
        <v>18224</v>
      </c>
      <c r="T1609" s="8">
        <f>[1]!b_anal_ptmyear($A1609,日期设置!$B$2)</f>
        <v>3.9835616438356163</v>
      </c>
      <c r="U1609" s="8">
        <f>[1]!b_anal_termifexercise($A1609,日期设置!B$2)</f>
        <v>1.9835616438356165</v>
      </c>
      <c r="V1609" s="10">
        <f>[1]!b_dq_dirtyprice(A1609,日期设置!$B$2)</f>
        <v>97.245199999999997</v>
      </c>
      <c r="W1609" s="11">
        <f>IF(U1609=0,ROUNDUP((Q1609-日期设置!$B$2)/365,0),ROUNDUP((R1609-日期设置!$B$2)/365,0))</f>
        <v>2</v>
      </c>
      <c r="X1609" s="18" t="str">
        <f>_xlfn.IFNA(VLOOKUP(A1609,过往入选债券!A:D,4,0),2)</f>
        <v>否</v>
      </c>
      <c r="Y1609">
        <f>_xlfn.IFNA(VLOOKUP(C1609,[2]Sheet1!$A:$A,1,0),3)</f>
        <v>3</v>
      </c>
    </row>
    <row r="1610" spans="1:25" hidden="1" x14ac:dyDescent="0.2">
      <c r="A1610" s="21" t="s">
        <v>11434</v>
      </c>
      <c r="B1610" s="21" t="s">
        <v>11435</v>
      </c>
      <c r="C1610" s="37" t="s">
        <v>54</v>
      </c>
      <c r="D1610" s="26" t="str">
        <f>[1]!b_calc_yield(A1610,日期设置!$B$2,F1610,1,R1610,1,O1610,L1610,S1610,)</f>
        <v>Fetching...</v>
      </c>
      <c r="E1610" s="26">
        <f t="shared" si="50"/>
        <v>14.995176049818259</v>
      </c>
      <c r="F1610" s="18">
        <f>[1]!b_dq_cleanprice($A1610,日期设置!B$2)</f>
        <v>98.75</v>
      </c>
      <c r="G1610" s="18" t="str">
        <f t="shared" si="51"/>
        <v>2.35 + 0</v>
      </c>
      <c r="H1610" s="27">
        <f>[1]!b_dq_pctchange($A1610,日期设置!$B$2,1)/100</f>
        <v>0</v>
      </c>
      <c r="I1610" s="26">
        <f>[1]!b_pq_pctchange(A1610,日期设置!$B$4,日期设置!$B$2,1)</f>
        <v>0</v>
      </c>
      <c r="J1610" s="26">
        <f>[1]!b_pq_pctchange(A1610,日期设置!$C$4,日期设置!$B$2,1)</f>
        <v>0</v>
      </c>
      <c r="K1610" s="52">
        <f>[1]!b_dq_amount($A1610,日期设置!B$2,2,10000)</f>
        <v>0</v>
      </c>
      <c r="L1610" s="26">
        <f>[1]!b_info_latestpar(A1610,日期设置!$B$2)</f>
        <v>100</v>
      </c>
      <c r="M1610" s="6">
        <f>[1]!b_info_outstandingbalance($A1610,日期设置!B$2)</f>
        <v>10</v>
      </c>
      <c r="N1610" s="7" t="str">
        <f>[1]!b_info_latestissurercreditrating2(A1610,日期设置!$B$2,"102","1")</f>
        <v>B</v>
      </c>
      <c r="O1610" s="8">
        <v>6</v>
      </c>
      <c r="P1610" s="9">
        <f>[1]!b_info_repurchasedate(A1610)</f>
        <v>0</v>
      </c>
      <c r="Q1610" s="8" t="s">
        <v>16474</v>
      </c>
      <c r="R1610" s="2" t="str">
        <f>IF((--IF(P1610=0,Q1610,P1610))&gt;(--日期设置!$B$2),IF(P1610=0,Q1610,P1610),Q1610)</f>
        <v>2023-07-30</v>
      </c>
      <c r="S1610" s="2" t="s">
        <v>18158</v>
      </c>
      <c r="T1610" s="8">
        <f>[1]!b_anal_ptmyear($A1610,日期设置!$B$2)</f>
        <v>2.3561643835616439</v>
      </c>
      <c r="U1610" s="8">
        <f>[1]!b_anal_termifexercise($A1610,日期设置!B$2)</f>
        <v>0</v>
      </c>
      <c r="V1610" s="10">
        <f>[1]!b_dq_dirtyprice(A1610,日期设置!$B$2)</f>
        <v>102.613</v>
      </c>
      <c r="W1610" s="11">
        <f>IF(U1610=0,ROUNDUP((Q1610-日期设置!$B$2)/365,0),ROUNDUP((R1610-日期设置!$B$2)/365,0))</f>
        <v>3</v>
      </c>
      <c r="X1610" s="18">
        <f>_xlfn.IFNA(VLOOKUP(A1610,过往入选债券!A:D,4,0),2)</f>
        <v>2</v>
      </c>
      <c r="Y1610" t="str">
        <f>_xlfn.IFNA(VLOOKUP(C1610,[2]Sheet1!$A:$A,1,0),3)</f>
        <v>永城煤电控股集团有限公司</v>
      </c>
    </row>
    <row r="1611" spans="1:25" hidden="1" x14ac:dyDescent="0.2">
      <c r="A1611" s="21" t="s">
        <v>2412</v>
      </c>
      <c r="B1611" s="21" t="s">
        <v>2413</v>
      </c>
      <c r="C1611" s="37" t="s">
        <v>2414</v>
      </c>
      <c r="D1611" s="26" t="str">
        <f>[1]!b_calc_yield(A1611,日期设置!$B$2,F1611,1,R1611,1,O1611,L1611,S1611,)</f>
        <v>Fetching...</v>
      </c>
      <c r="E1611" s="26">
        <f t="shared" si="50"/>
        <v>6.6159406203758486</v>
      </c>
      <c r="F1611" s="18">
        <f>[1]!b_dq_cleanprice($A1611,日期设置!B$2)</f>
        <v>100.5908</v>
      </c>
      <c r="G1611" s="18" t="str">
        <f t="shared" si="51"/>
        <v>0.76 + 0</v>
      </c>
      <c r="H1611" s="27">
        <f>[1]!b_dq_pctchange($A1611,日期设置!$B$2,1)/100</f>
        <v>0</v>
      </c>
      <c r="I1611" s="26">
        <f>[1]!b_pq_pctchange(A1611,日期设置!$B$4,日期设置!$B$2,1)</f>
        <v>0</v>
      </c>
      <c r="J1611" s="26">
        <f>[1]!b_pq_pctchange(A1611,日期设置!$C$4,日期设置!$B$2,1)</f>
        <v>0</v>
      </c>
      <c r="K1611" s="52">
        <f>[1]!b_dq_amount($A1611,日期设置!B$2,2,10000)</f>
        <v>0</v>
      </c>
      <c r="L1611" s="26">
        <f>[1]!b_info_latestpar(A1611,日期设置!$B$2)</f>
        <v>100</v>
      </c>
      <c r="M1611" s="6">
        <f>[1]!b_info_outstandingbalance($A1611,日期设置!B$2)</f>
        <v>7</v>
      </c>
      <c r="N1611" s="7">
        <f>[1]!b_info_latestissurercreditrating2(A1611,日期设置!$B$2,"102","1")</f>
        <v>0</v>
      </c>
      <c r="O1611" s="8">
        <v>7.5</v>
      </c>
      <c r="P1611" s="9">
        <f>[1]!b_info_repurchasedate(A1611)</f>
        <v>0</v>
      </c>
      <c r="Q1611" s="8" t="s">
        <v>16931</v>
      </c>
      <c r="R1611" s="2" t="str">
        <f>IF((--IF(P1611=0,Q1611,P1611))&gt;(--日期设置!$B$2),IF(P1611=0,Q1611,P1611),Q1611)</f>
        <v>2021-12-25</v>
      </c>
      <c r="S1611" s="2" t="s">
        <v>18237</v>
      </c>
      <c r="T1611" s="8">
        <f>[1]!b_anal_ptmyear($A1611,日期设置!$B$2)</f>
        <v>0.76164383561643834</v>
      </c>
      <c r="U1611" s="8">
        <f>[1]!b_anal_termifexercise($A1611,日期设置!B$2)</f>
        <v>0</v>
      </c>
      <c r="V1611" s="10">
        <f>[1]!b_dq_dirtyprice(A1611,日期设置!$B$2)</f>
        <v>100.8292</v>
      </c>
      <c r="W1611" s="11">
        <f>IF(U1611=0,ROUNDUP((Q1611-日期设置!$B$2)/365,0),ROUNDUP((R1611-日期设置!$B$2)/365,0))</f>
        <v>1</v>
      </c>
      <c r="X1611" s="18">
        <f>_xlfn.IFNA(VLOOKUP(A1611,过往入选债券!A:D,4,0),2)</f>
        <v>2</v>
      </c>
      <c r="Y1611">
        <f>_xlfn.IFNA(VLOOKUP(C1611,[2]Sheet1!$A:$A,1,0),3)</f>
        <v>3</v>
      </c>
    </row>
    <row r="1612" spans="1:25" hidden="1" x14ac:dyDescent="0.2">
      <c r="A1612" s="21" t="s">
        <v>1064</v>
      </c>
      <c r="B1612" s="21" t="s">
        <v>1065</v>
      </c>
      <c r="C1612" s="37" t="s">
        <v>1063</v>
      </c>
      <c r="D1612" s="26" t="str">
        <f>[1]!b_calc_yield(A1612,日期设置!$B$2,F1612,1,R1612,1,O1612,L1612,S1612,)</f>
        <v>Fetching...</v>
      </c>
      <c r="E1612" s="26">
        <f t="shared" si="50"/>
        <v>10.561127020279958</v>
      </c>
      <c r="F1612" s="18">
        <f>[1]!b_dq_cleanprice($A1612,日期设置!B$2)</f>
        <v>100</v>
      </c>
      <c r="G1612" s="18" t="str">
        <f t="shared" si="51"/>
        <v>1.63 + 0</v>
      </c>
      <c r="H1612" s="27">
        <f>[1]!b_dq_pctchange($A1612,日期设置!$B$2,1)/100</f>
        <v>0</v>
      </c>
      <c r="I1612" s="26">
        <f>[1]!b_pq_pctchange(A1612,日期设置!$B$4,日期设置!$B$2,1)</f>
        <v>0</v>
      </c>
      <c r="J1612" s="26">
        <f>[1]!b_pq_pctchange(A1612,日期设置!$C$4,日期设置!$B$2,1)</f>
        <v>0</v>
      </c>
      <c r="K1612" s="52">
        <f>[1]!b_dq_amount($A1612,日期设置!B$2,2,10000)</f>
        <v>0</v>
      </c>
      <c r="L1612" s="26">
        <f>[1]!b_info_latestpar(A1612,日期设置!$B$2)</f>
        <v>100</v>
      </c>
      <c r="M1612" s="6">
        <f>[1]!b_info_outstandingbalance($A1612,日期设置!B$2)</f>
        <v>6.5</v>
      </c>
      <c r="N1612" s="7">
        <f>[1]!b_info_latestissurercreditrating2(A1612,日期设置!$B$2,"102","1")</f>
        <v>0</v>
      </c>
      <c r="O1612" s="8">
        <v>6.6</v>
      </c>
      <c r="P1612" s="9">
        <f>[1]!b_info_repurchasedate(A1612)</f>
        <v>0</v>
      </c>
      <c r="Q1612" s="8" t="s">
        <v>17267</v>
      </c>
      <c r="R1612" s="2" t="str">
        <f>IF((--IF(P1612=0,Q1612,P1612))&gt;(--日期设置!$B$2),IF(P1612=0,Q1612,P1612),Q1612)</f>
        <v>2022-11-10</v>
      </c>
      <c r="S1612" s="2" t="s">
        <v>18826</v>
      </c>
      <c r="T1612" s="8">
        <f>[1]!b_anal_ptmyear($A1612,日期设置!$B$2)</f>
        <v>1.6383561643835618</v>
      </c>
      <c r="U1612" s="8">
        <f>[1]!b_anal_termifexercise($A1612,日期设置!B$2)</f>
        <v>0</v>
      </c>
      <c r="V1612" s="10">
        <f>[1]!b_dq_dirtyprice(A1612,日期设置!$B$2)</f>
        <v>102.38679999999999</v>
      </c>
      <c r="W1612" s="11">
        <f>IF(U1612=0,ROUNDUP((Q1612-日期设置!$B$2)/365,0),ROUNDUP((R1612-日期设置!$B$2)/365,0))</f>
        <v>2</v>
      </c>
      <c r="X1612" s="18">
        <f>_xlfn.IFNA(VLOOKUP(A1612,过往入选债券!A:D,4,0),2)</f>
        <v>2</v>
      </c>
      <c r="Y1612">
        <f>_xlfn.IFNA(VLOOKUP(C1612,[2]Sheet1!$A:$A,1,0),3)</f>
        <v>3</v>
      </c>
    </row>
    <row r="1613" spans="1:25" hidden="1" x14ac:dyDescent="0.2">
      <c r="A1613" s="21" t="s">
        <v>8672</v>
      </c>
      <c r="B1613" s="21" t="s">
        <v>8673</v>
      </c>
      <c r="C1613" s="37" t="s">
        <v>2063</v>
      </c>
      <c r="D1613" s="26" t="str">
        <f>[1]!b_calc_yield(A1613,日期设置!$B$2,F1613,1,R1613,1,O1613,L1613,S1613,)</f>
        <v>Fetching...</v>
      </c>
      <c r="E1613" s="26">
        <f t="shared" si="50"/>
        <v>7.6393626536892967</v>
      </c>
      <c r="F1613" s="18">
        <f>[1]!b_dq_cleanprice($A1613,日期设置!B$2)</f>
        <v>100.22799999999999</v>
      </c>
      <c r="G1613" s="18" t="str">
        <f t="shared" si="51"/>
        <v>1.21 + 0</v>
      </c>
      <c r="H1613" s="27">
        <f>[1]!b_dq_pctchange($A1613,日期设置!$B$2,1)/100</f>
        <v>0</v>
      </c>
      <c r="I1613" s="26">
        <f>[1]!b_pq_pctchange(A1613,日期设置!$B$4,日期设置!$B$2,1)</f>
        <v>0</v>
      </c>
      <c r="J1613" s="26">
        <f>[1]!b_pq_pctchange(A1613,日期设置!$C$4,日期设置!$B$2,1)</f>
        <v>-1.2532019704433552</v>
      </c>
      <c r="K1613" s="52">
        <f>[1]!b_dq_amount($A1613,日期设置!B$2,2,10000)</f>
        <v>0</v>
      </c>
      <c r="L1613" s="26">
        <f>[1]!b_info_latestpar(A1613,日期设置!$B$2)</f>
        <v>100</v>
      </c>
      <c r="M1613" s="6">
        <f>[1]!b_info_outstandingbalance($A1613,日期设置!B$2)</f>
        <v>1.1000000000000001</v>
      </c>
      <c r="N1613" s="7" t="str">
        <f>[1]!b_info_latestissurercreditrating2(A1613,日期设置!$B$2,"102","1")</f>
        <v>AA</v>
      </c>
      <c r="O1613" s="8">
        <v>6.8</v>
      </c>
      <c r="P1613" s="9">
        <f>[1]!b_info_repurchasedate(A1613)</f>
        <v>0</v>
      </c>
      <c r="Q1613" s="8" t="s">
        <v>16831</v>
      </c>
      <c r="R1613" s="2" t="str">
        <f>IF((--IF(P1613=0,Q1613,P1613))&gt;(--日期设置!$B$2),IF(P1613=0,Q1613,P1613),Q1613)</f>
        <v>2022-06-10</v>
      </c>
      <c r="S1613" s="2" t="s">
        <v>18805</v>
      </c>
      <c r="T1613" s="8">
        <f>[1]!b_anal_ptmyear($A1613,日期设置!$B$2)</f>
        <v>1.2191780821917808</v>
      </c>
      <c r="U1613" s="8">
        <f>[1]!b_anal_termifexercise($A1613,日期设置!B$2)</f>
        <v>0</v>
      </c>
      <c r="V1613" s="10">
        <f>[1]!b_dq_dirtyprice(A1613,日期设置!$B$2)</f>
        <v>105.5376</v>
      </c>
      <c r="W1613" s="11">
        <f>IF(U1613=0,ROUNDUP((Q1613-日期设置!$B$2)/365,0),ROUNDUP((R1613-日期设置!$B$2)/365,0))</f>
        <v>2</v>
      </c>
      <c r="X1613" s="18">
        <f>_xlfn.IFNA(VLOOKUP(A1613,过往入选债券!A:D,4,0),2)</f>
        <v>2</v>
      </c>
      <c r="Y1613">
        <f>_xlfn.IFNA(VLOOKUP(C1613,[2]Sheet1!$A:$A,1,0),3)</f>
        <v>3</v>
      </c>
    </row>
    <row r="1614" spans="1:25" hidden="1" x14ac:dyDescent="0.2">
      <c r="A1614" s="21" t="s">
        <v>1748</v>
      </c>
      <c r="B1614" s="21" t="s">
        <v>1749</v>
      </c>
      <c r="C1614" s="37" t="s">
        <v>1750</v>
      </c>
      <c r="D1614" s="26" t="str">
        <f>[1]!b_calc_yield(A1614,日期设置!$B$2,F1614,1,R1614,1,O1614,L1614,S1614,)</f>
        <v>Fetching...</v>
      </c>
      <c r="E1614" s="26">
        <f t="shared" si="50"/>
        <v>0.34172452726857205</v>
      </c>
      <c r="F1614" s="18">
        <f>[1]!b_dq_cleanprice($A1614,日期设置!B$2)</f>
        <v>100</v>
      </c>
      <c r="G1614" s="18" t="str">
        <f t="shared" si="51"/>
        <v>0.05 + 0</v>
      </c>
      <c r="H1614" s="27">
        <f>[1]!b_dq_pctchange($A1614,日期设置!$B$2,1)/100</f>
        <v>0</v>
      </c>
      <c r="I1614" s="26">
        <f>[1]!b_pq_pctchange(A1614,日期设置!$B$4,日期设置!$B$2,1)</f>
        <v>0</v>
      </c>
      <c r="J1614" s="26">
        <f>[1]!b_pq_pctchange(A1614,日期设置!$C$4,日期设置!$B$2,1)</f>
        <v>0</v>
      </c>
      <c r="K1614" s="52">
        <f>[1]!b_dq_amount($A1614,日期设置!B$2,2,10000)</f>
        <v>0</v>
      </c>
      <c r="L1614" s="26">
        <f>[1]!b_info_latestpar(A1614,日期设置!$B$2)</f>
        <v>100</v>
      </c>
      <c r="M1614" s="6">
        <f>[1]!b_info_outstandingbalance($A1614,日期设置!B$2)</f>
        <v>3</v>
      </c>
      <c r="N1614" s="7">
        <f>[1]!b_info_latestissurercreditrating2(A1614,日期设置!$B$2,"102","1")</f>
        <v>0</v>
      </c>
      <c r="O1614" s="8">
        <v>7</v>
      </c>
      <c r="P1614" s="9">
        <f>[1]!b_info_repurchasedate(A1614)</f>
        <v>0</v>
      </c>
      <c r="Q1614" s="8" t="s">
        <v>16168</v>
      </c>
      <c r="R1614" s="2" t="str">
        <f>IF((--IF(P1614=0,Q1614,P1614))&gt;(--日期设置!$B$2),IF(P1614=0,Q1614,P1614),Q1614)</f>
        <v>2021-04-10</v>
      </c>
      <c r="S1614" s="2" t="s">
        <v>18012</v>
      </c>
      <c r="T1614" s="8">
        <f>[1]!b_anal_ptmyear($A1614,日期设置!$B$2)</f>
        <v>5.2054794520547946E-2</v>
      </c>
      <c r="U1614" s="8">
        <f>[1]!b_anal_termifexercise($A1614,日期设置!B$2)</f>
        <v>0</v>
      </c>
      <c r="V1614" s="10">
        <f>[1]!b_dq_dirtyprice(A1614,日期设置!$B$2)</f>
        <v>106.6356</v>
      </c>
      <c r="W1614" s="11">
        <f>IF(U1614=0,ROUNDUP((Q1614-日期设置!$B$2)/365,0),ROUNDUP((R1614-日期设置!$B$2)/365,0))</f>
        <v>1</v>
      </c>
      <c r="X1614" s="18">
        <f>_xlfn.IFNA(VLOOKUP(A1614,过往入选债券!A:D,4,0),2)</f>
        <v>2</v>
      </c>
      <c r="Y1614">
        <f>_xlfn.IFNA(VLOOKUP(C1614,[2]Sheet1!$A:$A,1,0),3)</f>
        <v>3</v>
      </c>
    </row>
    <row r="1615" spans="1:25" hidden="1" x14ac:dyDescent="0.2">
      <c r="A1615" s="21" t="s">
        <v>15677</v>
      </c>
      <c r="B1615" s="21" t="s">
        <v>15678</v>
      </c>
      <c r="C1615" s="37" t="s">
        <v>13793</v>
      </c>
      <c r="D1615" s="26" t="str">
        <f>[1]!b_calc_yield(A1615,日期设置!$B$2,F1615,1,R1615,1,O1615,L1615,S1615,)</f>
        <v>Fetching...</v>
      </c>
      <c r="E1615" s="26">
        <f t="shared" si="50"/>
        <v>37.883982126003126</v>
      </c>
      <c r="F1615" s="18">
        <f>[1]!b_dq_cleanprice($A1615,日期设置!B$2)</f>
        <v>99.383799999999994</v>
      </c>
      <c r="G1615" s="18" t="str">
        <f t="shared" si="51"/>
        <v>5.81 + 0</v>
      </c>
      <c r="H1615" s="27">
        <f>[1]!b_dq_pctchange($A1615,日期设置!$B$2,1)/100</f>
        <v>0</v>
      </c>
      <c r="I1615" s="26">
        <f>[1]!b_pq_pctchange(A1615,日期设置!$B$4,日期设置!$B$2,1)</f>
        <v>0</v>
      </c>
      <c r="J1615" s="26">
        <f>[1]!b_pq_pctchange(A1615,日期设置!$C$4,日期设置!$B$2,1)</f>
        <v>0</v>
      </c>
      <c r="K1615" s="52">
        <f>[1]!b_dq_amount($A1615,日期设置!B$2,2,10000)</f>
        <v>0</v>
      </c>
      <c r="L1615" s="26">
        <f>[1]!b_info_latestpar(A1615,日期设置!$B$2)</f>
        <v>100</v>
      </c>
      <c r="M1615" s="6">
        <f>[1]!b_info_outstandingbalance($A1615,日期设置!B$2)</f>
        <v>6.7</v>
      </c>
      <c r="N1615" s="7" t="str">
        <f>[1]!b_info_latestissurercreditrating2(A1615,日期设置!$B$2,"102","1")</f>
        <v>AA-</v>
      </c>
      <c r="O1615" s="8">
        <v>6.44</v>
      </c>
      <c r="P1615" s="9">
        <f>[1]!b_info_repurchasedate(A1615)</f>
        <v>0</v>
      </c>
      <c r="Q1615" s="8" t="s">
        <v>17060</v>
      </c>
      <c r="R1615" s="2" t="str">
        <f>IF((--IF(P1615=0,Q1615,P1615))&gt;(--日期设置!$B$2),IF(P1615=0,Q1615,P1615),Q1615)</f>
        <v>2027-01-15</v>
      </c>
      <c r="S1615" s="2" t="s">
        <v>18563</v>
      </c>
      <c r="T1615" s="8">
        <f>[1]!b_anal_ptmyear($A1615,日期设置!$B$2)</f>
        <v>5.8191780821917805</v>
      </c>
      <c r="U1615" s="8">
        <f>[1]!b_anal_termifexercise($A1615,日期设置!B$2)</f>
        <v>0</v>
      </c>
      <c r="V1615" s="10">
        <f>[1]!b_dq_dirtyprice(A1615,日期设置!$B$2)</f>
        <v>100.5483</v>
      </c>
      <c r="W1615" s="11">
        <f>IF(U1615=0,ROUNDUP((Q1615-日期设置!$B$2)/365,0),ROUNDUP((R1615-日期设置!$B$2)/365,0))</f>
        <v>6</v>
      </c>
      <c r="X1615" s="18">
        <f>_xlfn.IFNA(VLOOKUP(A1615,过往入选债券!A:D,4,0),2)</f>
        <v>2</v>
      </c>
      <c r="Y1615">
        <f>_xlfn.IFNA(VLOOKUP(C1615,[2]Sheet1!$A:$A,1,0),3)</f>
        <v>3</v>
      </c>
    </row>
    <row r="1616" spans="1:25" hidden="1" x14ac:dyDescent="0.2">
      <c r="A1616" s="21" t="s">
        <v>13584</v>
      </c>
      <c r="B1616" s="21" t="s">
        <v>13585</v>
      </c>
      <c r="C1616" s="37" t="s">
        <v>13586</v>
      </c>
      <c r="D1616" s="26" t="str">
        <f>[1]!b_calc_yield(A1616,日期设置!$B$2,F1616,1,R1616,1,O1616,L1616,S1616,)</f>
        <v>Fetching...</v>
      </c>
      <c r="E1616" s="26">
        <f t="shared" si="50"/>
        <v>32.245320040303341</v>
      </c>
      <c r="F1616" s="18">
        <f>[1]!b_dq_cleanprice($A1616,日期设置!B$2)</f>
        <v>59.420299999999997</v>
      </c>
      <c r="G1616" s="18" t="str">
        <f t="shared" si="51"/>
        <v>2.76 + 0</v>
      </c>
      <c r="H1616" s="27">
        <f>[1]!b_dq_pctchange($A1616,日期设置!$B$2,1)/100</f>
        <v>0</v>
      </c>
      <c r="I1616" s="26">
        <f>[1]!b_pq_pctchange(A1616,日期设置!$B$4,日期设置!$B$2,1)</f>
        <v>0</v>
      </c>
      <c r="J1616" s="26">
        <f>[1]!b_pq_pctchange(A1616,日期设置!$C$4,日期设置!$B$2,1)</f>
        <v>0</v>
      </c>
      <c r="K1616" s="52">
        <f>[1]!b_dq_amount($A1616,日期设置!B$2,2,10000)</f>
        <v>0</v>
      </c>
      <c r="L1616" s="26">
        <f>[1]!b_info_latestpar(A1616,日期设置!$B$2)</f>
        <v>60</v>
      </c>
      <c r="M1616" s="6">
        <f>[1]!b_info_outstandingbalance($A1616,日期设置!B$2)</f>
        <v>7.2</v>
      </c>
      <c r="N1616" s="7" t="str">
        <f>[1]!b_info_latestissurercreditrating2(A1616,日期设置!$B$2,"102","1")</f>
        <v>AA-</v>
      </c>
      <c r="O1616" s="8">
        <v>6.6</v>
      </c>
      <c r="P1616" s="9">
        <f>[1]!b_info_repurchasedate(A1616)</f>
        <v>0</v>
      </c>
      <c r="Q1616" s="8" t="s">
        <v>16388</v>
      </c>
      <c r="R1616" s="2" t="str">
        <f>IF((--IF(P1616=0,Q1616,P1616))&gt;(--日期设置!$B$2),IF(P1616=0,Q1616,P1616),Q1616)</f>
        <v>2023-12-27</v>
      </c>
      <c r="S1616" s="2" t="s">
        <v>18597</v>
      </c>
      <c r="T1616" s="8">
        <f>[1]!b_anal_ptmyear($A1616,日期设置!$B$2)</f>
        <v>2.7671232876712328</v>
      </c>
      <c r="U1616" s="8">
        <f>[1]!b_anal_termifexercise($A1616,日期设置!B$2)</f>
        <v>0</v>
      </c>
      <c r="V1616" s="10">
        <f>[1]!b_dq_dirtyprice(A1616,日期设置!$B$2)</f>
        <v>60.342399999999998</v>
      </c>
      <c r="W1616" s="11">
        <f>IF(U1616=0,ROUNDUP((Q1616-日期设置!$B$2)/365,0),ROUNDUP((R1616-日期设置!$B$2)/365,0))</f>
        <v>3</v>
      </c>
      <c r="X1616" s="18">
        <f>_xlfn.IFNA(VLOOKUP(A1616,过往入选债券!A:D,4,0),2)</f>
        <v>2</v>
      </c>
      <c r="Y1616">
        <f>_xlfn.IFNA(VLOOKUP(C1616,[2]Sheet1!$A:$A,1,0),3)</f>
        <v>3</v>
      </c>
    </row>
    <row r="1617" spans="1:25" hidden="1" x14ac:dyDescent="0.2">
      <c r="A1617" s="21" t="s">
        <v>4602</v>
      </c>
      <c r="B1617" s="21" t="s">
        <v>4603</v>
      </c>
      <c r="C1617" s="37" t="s">
        <v>4604</v>
      </c>
      <c r="D1617" s="26" t="str">
        <f>[1]!b_calc_yield(A1617,日期设置!$B$2,F1617,1,R1617,1,O1617,L1617,S1617,)</f>
        <v>Fetching...</v>
      </c>
      <c r="E1617" s="26">
        <f t="shared" si="50"/>
        <v>14.155251141552515</v>
      </c>
      <c r="F1617" s="18">
        <f>[1]!b_dq_cleanprice($A1617,日期设置!B$2)</f>
        <v>99.838200000000001</v>
      </c>
      <c r="G1617" s="18" t="str">
        <f t="shared" si="51"/>
        <v>2.25 + 0</v>
      </c>
      <c r="H1617" s="27">
        <f>[1]!b_dq_pctchange($A1617,日期设置!$B$2,1)/100</f>
        <v>0</v>
      </c>
      <c r="I1617" s="26">
        <f>[1]!b_pq_pctchange(A1617,日期设置!$B$4,日期设置!$B$2,1)</f>
        <v>0.1716714944048694</v>
      </c>
      <c r="J1617" s="26">
        <f>[1]!b_pq_pctchange(A1617,日期设置!$C$4,日期设置!$B$2,1)</f>
        <v>0.27932876724711497</v>
      </c>
      <c r="K1617" s="52">
        <f>[1]!b_dq_amount($A1617,日期设置!B$2,2,10000)</f>
        <v>0</v>
      </c>
      <c r="L1617" s="26">
        <f>[1]!b_info_latestpar(A1617,日期设置!$B$2)</f>
        <v>100</v>
      </c>
      <c r="M1617" s="6">
        <f>[1]!b_info_outstandingbalance($A1617,日期设置!B$2)</f>
        <v>10</v>
      </c>
      <c r="N1617" s="7">
        <f>[1]!b_info_latestissurercreditrating2(A1617,日期设置!$B$2,"102","1")</f>
        <v>0</v>
      </c>
      <c r="O1617" s="8">
        <v>6.5</v>
      </c>
      <c r="P1617" s="9">
        <f>[1]!b_info_repurchasedate(A1617)</f>
        <v>0</v>
      </c>
      <c r="Q1617" s="8" t="s">
        <v>16436</v>
      </c>
      <c r="R1617" s="2" t="str">
        <f>IF((--IF(P1617=0,Q1617,P1617))&gt;(--日期设置!$B$2),IF(P1617=0,Q1617,P1617),Q1617)</f>
        <v>2023-06-23</v>
      </c>
      <c r="S1617" s="2" t="s">
        <v>18203</v>
      </c>
      <c r="T1617" s="8">
        <f>[1]!b_anal_ptmyear($A1617,日期设置!$B$2)</f>
        <v>2.2547945205479452</v>
      </c>
      <c r="U1617" s="8">
        <f>[1]!b_anal_termifexercise($A1617,日期设置!B$2)</f>
        <v>0</v>
      </c>
      <c r="V1617" s="10">
        <f>[1]!b_dq_dirtyprice(A1617,日期设置!$B$2)</f>
        <v>104.682</v>
      </c>
      <c r="W1617" s="11">
        <f>IF(U1617=0,ROUNDUP((Q1617-日期设置!$B$2)/365,0),ROUNDUP((R1617-日期设置!$B$2)/365,0))</f>
        <v>3</v>
      </c>
      <c r="X1617" s="18">
        <f>_xlfn.IFNA(VLOOKUP(A1617,过往入选债券!A:D,4,0),2)</f>
        <v>2</v>
      </c>
      <c r="Y1617">
        <f>_xlfn.IFNA(VLOOKUP(C1617,[2]Sheet1!$A:$A,1,0),3)</f>
        <v>3</v>
      </c>
    </row>
    <row r="1618" spans="1:25" hidden="1" x14ac:dyDescent="0.2">
      <c r="A1618" s="21" t="s">
        <v>15201</v>
      </c>
      <c r="B1618" s="21" t="s">
        <v>15202</v>
      </c>
      <c r="C1618" s="37" t="s">
        <v>15203</v>
      </c>
      <c r="D1618" s="26" t="str">
        <f>[1]!b_calc_yield(A1618,日期设置!$B$2,F1618,1,R1618,1,O1618,L1618,S1618,)</f>
        <v>Fetching...</v>
      </c>
      <c r="E1618" s="26">
        <f t="shared" si="50"/>
        <v>30.892748122485326</v>
      </c>
      <c r="F1618" s="18">
        <f>[1]!b_dq_cleanprice($A1618,日期设置!B$2)</f>
        <v>102.08759999999999</v>
      </c>
      <c r="G1618" s="18" t="str">
        <f t="shared" si="51"/>
        <v>5.05 + 0</v>
      </c>
      <c r="H1618" s="27">
        <f>[1]!b_dq_pctchange($A1618,日期设置!$B$2,1)/100</f>
        <v>0</v>
      </c>
      <c r="I1618" s="26">
        <f>[1]!b_pq_pctchange(A1618,日期设置!$B$4,日期设置!$B$2,1)</f>
        <v>0</v>
      </c>
      <c r="J1618" s="26">
        <f>[1]!b_pq_pctchange(A1618,日期设置!$C$4,日期设置!$B$2,1)</f>
        <v>0</v>
      </c>
      <c r="K1618" s="52">
        <f>[1]!b_dq_amount($A1618,日期设置!B$2,2,10000)</f>
        <v>0</v>
      </c>
      <c r="L1618" s="26">
        <f>[1]!b_info_latestpar(A1618,日期设置!$B$2)</f>
        <v>100</v>
      </c>
      <c r="M1618" s="6">
        <f>[1]!b_info_outstandingbalance($A1618,日期设置!B$2)</f>
        <v>9</v>
      </c>
      <c r="N1618" s="7" t="str">
        <f>[1]!b_info_latestissurercreditrating2(A1618,日期设置!$B$2,"102","1")</f>
        <v>AA</v>
      </c>
      <c r="O1618" s="8">
        <v>7.06</v>
      </c>
      <c r="P1618" s="9">
        <f>[1]!b_info_repurchasedate(A1618)</f>
        <v>0</v>
      </c>
      <c r="Q1618" s="8" t="s">
        <v>17278</v>
      </c>
      <c r="R1618" s="2" t="str">
        <f>IF((--IF(P1618=0,Q1618,P1618))&gt;(--日期设置!$B$2),IF(P1618=0,Q1618,P1618),Q1618)</f>
        <v>2026-04-11</v>
      </c>
      <c r="S1618" s="2" t="s">
        <v>18646</v>
      </c>
      <c r="T1618" s="8">
        <f>[1]!b_anal_ptmyear($A1618,日期设置!$B$2)</f>
        <v>5.0547945205479454</v>
      </c>
      <c r="U1618" s="8">
        <f>[1]!b_anal_termifexercise($A1618,日期设置!B$2)</f>
        <v>0</v>
      </c>
      <c r="V1618" s="10">
        <f>[1]!b_dq_dirtyprice(A1618,日期设置!$B$2)</f>
        <v>108.7608</v>
      </c>
      <c r="W1618" s="11">
        <f>IF(U1618=0,ROUNDUP((Q1618-日期设置!$B$2)/365,0),ROUNDUP((R1618-日期设置!$B$2)/365,0))</f>
        <v>6</v>
      </c>
      <c r="X1618" s="18">
        <f>_xlfn.IFNA(VLOOKUP(A1618,过往入选债券!A:D,4,0),2)</f>
        <v>2</v>
      </c>
      <c r="Y1618">
        <f>_xlfn.IFNA(VLOOKUP(C1618,[2]Sheet1!$A:$A,1,0),3)</f>
        <v>3</v>
      </c>
    </row>
    <row r="1619" spans="1:25" hidden="1" x14ac:dyDescent="0.2">
      <c r="A1619" s="21" t="s">
        <v>2219</v>
      </c>
      <c r="B1619" s="21" t="s">
        <v>2220</v>
      </c>
      <c r="C1619" s="37" t="s">
        <v>992</v>
      </c>
      <c r="D1619" s="26" t="str">
        <f>[1]!b_calc_yield(A1619,日期设置!$B$2,F1619,1,R1619,1,O1619,L1619,S1619,)</f>
        <v>Fetching...</v>
      </c>
      <c r="E1619" s="26">
        <f t="shared" si="50"/>
        <v>4.9231913437879138</v>
      </c>
      <c r="F1619" s="18">
        <f>[1]!b_dq_cleanprice($A1619,日期设置!B$2)</f>
        <v>100.5</v>
      </c>
      <c r="G1619" s="18" t="str">
        <f t="shared" si="51"/>
        <v>0.66 + 0</v>
      </c>
      <c r="H1619" s="27">
        <f>[1]!b_dq_pctchange($A1619,日期设置!$B$2,1)/100</f>
        <v>0</v>
      </c>
      <c r="I1619" s="26">
        <f>[1]!b_pq_pctchange(A1619,日期设置!$B$4,日期设置!$B$2,1)</f>
        <v>0</v>
      </c>
      <c r="J1619" s="26">
        <f>[1]!b_pq_pctchange(A1619,日期设置!$C$4,日期设置!$B$2,1)</f>
        <v>0</v>
      </c>
      <c r="K1619" s="52">
        <f>[1]!b_dq_amount($A1619,日期设置!B$2,2,10000)</f>
        <v>0</v>
      </c>
      <c r="L1619" s="26">
        <f>[1]!b_info_latestpar(A1619,日期设置!$B$2)</f>
        <v>100</v>
      </c>
      <c r="M1619" s="6">
        <f>[1]!b_info_outstandingbalance($A1619,日期设置!B$2)</f>
        <v>5</v>
      </c>
      <c r="N1619" s="7">
        <f>[1]!b_info_latestissurercreditrating2(A1619,日期设置!$B$2,"102","1")</f>
        <v>0</v>
      </c>
      <c r="O1619" s="8">
        <v>7.5</v>
      </c>
      <c r="P1619" s="9">
        <f>[1]!b_info_repurchasedate(A1619)</f>
        <v>0</v>
      </c>
      <c r="Q1619" s="8" t="s">
        <v>16891</v>
      </c>
      <c r="R1619" s="2" t="str">
        <f>IF((--IF(P1619=0,Q1619,P1619))&gt;(--日期设置!$B$2),IF(P1619=0,Q1619,P1619),Q1619)</f>
        <v>2021-11-21</v>
      </c>
      <c r="S1619" s="2" t="s">
        <v>18567</v>
      </c>
      <c r="T1619" s="8">
        <f>[1]!b_anal_ptmyear($A1619,日期设置!$B$2)</f>
        <v>0.66849315068493154</v>
      </c>
      <c r="U1619" s="8">
        <f>[1]!b_anal_termifexercise($A1619,日期设置!B$2)</f>
        <v>0</v>
      </c>
      <c r="V1619" s="10">
        <f>[1]!b_dq_dirtyprice(A1619,日期设置!$B$2)</f>
        <v>102.4559</v>
      </c>
      <c r="W1619" s="11">
        <f>IF(U1619=0,ROUNDUP((Q1619-日期设置!$B$2)/365,0),ROUNDUP((R1619-日期设置!$B$2)/365,0))</f>
        <v>1</v>
      </c>
      <c r="X1619" s="18">
        <f>_xlfn.IFNA(VLOOKUP(A1619,过往入选债券!A:D,4,0),2)</f>
        <v>2</v>
      </c>
      <c r="Y1619">
        <f>_xlfn.IFNA(VLOOKUP(C1619,[2]Sheet1!$A:$A,1,0),3)</f>
        <v>3</v>
      </c>
    </row>
    <row r="1620" spans="1:25" hidden="1" x14ac:dyDescent="0.2">
      <c r="A1620" s="21" t="s">
        <v>10708</v>
      </c>
      <c r="B1620" s="21" t="s">
        <v>10709</v>
      </c>
      <c r="C1620" s="37" t="s">
        <v>379</v>
      </c>
      <c r="D1620" s="26" t="str">
        <f>[1]!b_calc_yield(A1620,日期设置!$B$2,F1620,1,R1620,1,O1620,L1620,S1620,)</f>
        <v>Fetching...</v>
      </c>
      <c r="E1620" s="26">
        <f t="shared" si="50"/>
        <v>14.44772342356857</v>
      </c>
      <c r="F1620" s="18">
        <f>[1]!b_dq_cleanprice($A1620,日期设置!B$2)</f>
        <v>97.8</v>
      </c>
      <c r="G1620" s="18" t="str">
        <f t="shared" si="51"/>
        <v>2.27 + 2.27</v>
      </c>
      <c r="H1620" s="27">
        <f>[1]!b_dq_pctchange($A1620,日期设置!$B$2,1)/100</f>
        <v>0</v>
      </c>
      <c r="I1620" s="26">
        <f>[1]!b_pq_pctchange(A1620,日期设置!$B$4,日期设置!$B$2,1)</f>
        <v>0</v>
      </c>
      <c r="J1620" s="26">
        <f>[1]!b_pq_pctchange(A1620,日期设置!$C$4,日期设置!$B$2,1)</f>
        <v>0</v>
      </c>
      <c r="K1620" s="52">
        <f>[1]!b_dq_amount($A1620,日期设置!B$2,2,10000)</f>
        <v>0</v>
      </c>
      <c r="L1620" s="26">
        <f>[1]!b_info_latestpar(A1620,日期设置!$B$2)</f>
        <v>100</v>
      </c>
      <c r="M1620" s="6">
        <f>[1]!b_info_outstandingbalance($A1620,日期设置!B$2)</f>
        <v>5</v>
      </c>
      <c r="N1620" s="7" t="str">
        <f>[1]!b_info_latestissurercreditrating2(A1620,日期设置!$B$2,"102","1")</f>
        <v>AA+</v>
      </c>
      <c r="O1620" s="8">
        <v>5.5</v>
      </c>
      <c r="P1620" s="9">
        <f>[1]!b_info_repurchasedate(A1620)</f>
        <v>0</v>
      </c>
      <c r="Q1620" s="8" t="s">
        <v>16889</v>
      </c>
      <c r="R1620" s="2" t="str">
        <f>IF((--IF(P1620=0,Q1620,P1620))&gt;(--日期设置!$B$2),IF(P1620=0,Q1620,P1620),Q1620)</f>
        <v>2023-06-30</v>
      </c>
      <c r="S1620" s="2" t="s">
        <v>18395</v>
      </c>
      <c r="T1620" s="8">
        <f>[1]!b_anal_ptmyear($A1620,日期设置!$B$2)</f>
        <v>2.2739726027397262</v>
      </c>
      <c r="U1620" s="8">
        <f>[1]!b_anal_termifexercise($A1620,日期设置!B$2)</f>
        <v>2.2739726027397262</v>
      </c>
      <c r="V1620" s="10">
        <f>[1]!b_dq_dirtyprice(A1620,日期设置!$B$2)</f>
        <v>101.7932</v>
      </c>
      <c r="W1620" s="11">
        <f>IF(U1620=0,ROUNDUP((Q1620-日期设置!$B$2)/365,0),ROUNDUP((R1620-日期设置!$B$2)/365,0))</f>
        <v>3</v>
      </c>
      <c r="X1620" s="18">
        <f>_xlfn.IFNA(VLOOKUP(A1620,过往入选债券!A:D,4,0),2)</f>
        <v>2</v>
      </c>
      <c r="Y1620">
        <f>_xlfn.IFNA(VLOOKUP(C1620,[2]Sheet1!$A:$A,1,0),3)</f>
        <v>3</v>
      </c>
    </row>
    <row r="1621" spans="1:25" hidden="1" x14ac:dyDescent="0.2">
      <c r="A1621" s="21" t="s">
        <v>15487</v>
      </c>
      <c r="B1621" s="21" t="s">
        <v>15488</v>
      </c>
      <c r="C1621" s="37" t="s">
        <v>15332</v>
      </c>
      <c r="D1621" s="26" t="str">
        <f>[1]!b_calc_yield(A1621,日期设置!$B$2,F1621,1,R1621,1,O1621,L1621,S1621,)</f>
        <v>Fetching...</v>
      </c>
      <c r="E1621" s="26">
        <f t="shared" si="50"/>
        <v>35.776396787471839</v>
      </c>
      <c r="F1621" s="18">
        <f>[1]!b_dq_cleanprice($A1621,日期设置!B$2)</f>
        <v>99.703000000000003</v>
      </c>
      <c r="G1621" s="18" t="str">
        <f t="shared" si="51"/>
        <v>5.58 + 0</v>
      </c>
      <c r="H1621" s="27">
        <f>[1]!b_dq_pctchange($A1621,日期设置!$B$2,1)/100</f>
        <v>0</v>
      </c>
      <c r="I1621" s="26">
        <f>[1]!b_pq_pctchange(A1621,日期设置!$B$4,日期设置!$B$2,1)</f>
        <v>0</v>
      </c>
      <c r="J1621" s="26">
        <f>[1]!b_pq_pctchange(A1621,日期设置!$C$4,日期设置!$B$2,1)</f>
        <v>0</v>
      </c>
      <c r="K1621" s="52">
        <f>[1]!b_dq_amount($A1621,日期设置!B$2,2,10000)</f>
        <v>0</v>
      </c>
      <c r="L1621" s="26">
        <f>[1]!b_info_latestpar(A1621,日期设置!$B$2)</f>
        <v>100</v>
      </c>
      <c r="M1621" s="6">
        <f>[1]!b_info_outstandingbalance($A1621,日期设置!B$2)</f>
        <v>5</v>
      </c>
      <c r="N1621" s="7" t="str">
        <f>[1]!b_info_latestissurercreditrating2(A1621,日期设置!$B$2,"102","1")</f>
        <v>AA</v>
      </c>
      <c r="O1621" s="8">
        <v>6.5</v>
      </c>
      <c r="P1621" s="9">
        <f>[1]!b_info_repurchasedate(A1621)</f>
        <v>0</v>
      </c>
      <c r="Q1621" s="8" t="s">
        <v>17753</v>
      </c>
      <c r="R1621" s="2" t="str">
        <f>IF((--IF(P1621=0,Q1621,P1621))&gt;(--日期设置!$B$2),IF(P1621=0,Q1621,P1621),Q1621)</f>
        <v>2026-10-23</v>
      </c>
      <c r="S1621" s="2" t="s">
        <v>18506</v>
      </c>
      <c r="T1621" s="8">
        <f>[1]!b_anal_ptmyear($A1621,日期设置!$B$2)</f>
        <v>5.5890410958904111</v>
      </c>
      <c r="U1621" s="8">
        <f>[1]!b_anal_termifexercise($A1621,日期设置!B$2)</f>
        <v>0</v>
      </c>
      <c r="V1621" s="10">
        <f>[1]!b_dq_dirtyprice(A1621,日期设置!$B$2)</f>
        <v>102.3742</v>
      </c>
      <c r="W1621" s="11">
        <f>IF(U1621=0,ROUNDUP((Q1621-日期设置!$B$2)/365,0),ROUNDUP((R1621-日期设置!$B$2)/365,0))</f>
        <v>6</v>
      </c>
      <c r="X1621" s="18">
        <f>_xlfn.IFNA(VLOOKUP(A1621,过往入选债券!A:D,4,0),2)</f>
        <v>2</v>
      </c>
      <c r="Y1621">
        <f>_xlfn.IFNA(VLOOKUP(C1621,[2]Sheet1!$A:$A,1,0),3)</f>
        <v>3</v>
      </c>
    </row>
    <row r="1622" spans="1:25" hidden="1" x14ac:dyDescent="0.2">
      <c r="A1622" s="21" t="s">
        <v>14175</v>
      </c>
      <c r="B1622" s="21" t="s">
        <v>14176</v>
      </c>
      <c r="C1622" s="37" t="s">
        <v>14177</v>
      </c>
      <c r="D1622" s="26" t="str">
        <f>[1]!b_calc_yield(A1622,日期设置!$B$2,F1622,1,R1622,1,O1622,L1622,S1622,)</f>
        <v>Fetching...</v>
      </c>
      <c r="E1622" s="26">
        <f t="shared" si="50"/>
        <v>30.262455163070822</v>
      </c>
      <c r="F1622" s="18">
        <f>[1]!b_dq_cleanprice($A1622,日期设置!B$2)</f>
        <v>81.535399999999996</v>
      </c>
      <c r="G1622" s="18" t="str">
        <f t="shared" si="51"/>
        <v>3.51 + 0</v>
      </c>
      <c r="H1622" s="27">
        <f>[1]!b_dq_pctchange($A1622,日期设置!$B$2,1)/100</f>
        <v>0</v>
      </c>
      <c r="I1622" s="26">
        <f>[1]!b_pq_pctchange(A1622,日期设置!$B$4,日期设置!$B$2,1)</f>
        <v>0</v>
      </c>
      <c r="J1622" s="26">
        <f>[1]!b_pq_pctchange(A1622,日期设置!$C$4,日期设置!$B$2,1)</f>
        <v>0</v>
      </c>
      <c r="K1622" s="52">
        <f>[1]!b_dq_amount($A1622,日期设置!B$2,2,10000)</f>
        <v>0</v>
      </c>
      <c r="L1622" s="26">
        <f>[1]!b_info_latestpar(A1622,日期设置!$B$2)</f>
        <v>80</v>
      </c>
      <c r="M1622" s="6">
        <f>[1]!b_info_outstandingbalance($A1622,日期设置!B$2)</f>
        <v>6.16</v>
      </c>
      <c r="N1622" s="7" t="str">
        <f>[1]!b_info_latestissurercreditrating2(A1622,日期设置!$B$2,"102","1")</f>
        <v>AA</v>
      </c>
      <c r="O1622" s="8">
        <v>7.5</v>
      </c>
      <c r="P1622" s="9">
        <f>[1]!b_info_repurchasedate(A1622)</f>
        <v>0</v>
      </c>
      <c r="Q1622" s="8" t="s">
        <v>15984</v>
      </c>
      <c r="R1622" s="2" t="str">
        <f>IF((--IF(P1622=0,Q1622,P1622))&gt;(--日期设置!$B$2),IF(P1622=0,Q1622,P1622),Q1622)</f>
        <v>2024-09-26</v>
      </c>
      <c r="S1622" s="2" t="s">
        <v>18821</v>
      </c>
      <c r="T1622" s="8">
        <f>[1]!b_anal_ptmyear($A1622,日期设置!$B$2)</f>
        <v>3.515068493150685</v>
      </c>
      <c r="U1622" s="8">
        <f>[1]!b_anal_termifexercise($A1622,日期设置!B$2)</f>
        <v>0</v>
      </c>
      <c r="V1622" s="10">
        <f>[1]!b_dq_dirtyprice(A1622,日期设置!$B$2)</f>
        <v>84.444900000000004</v>
      </c>
      <c r="W1622" s="11">
        <f>IF(U1622=0,ROUNDUP((Q1622-日期设置!$B$2)/365,0),ROUNDUP((R1622-日期设置!$B$2)/365,0))</f>
        <v>4</v>
      </c>
      <c r="X1622" s="18">
        <f>_xlfn.IFNA(VLOOKUP(A1622,过往入选债券!A:D,4,0),2)</f>
        <v>2</v>
      </c>
      <c r="Y1622">
        <f>_xlfn.IFNA(VLOOKUP(C1622,[2]Sheet1!$A:$A,1,0),3)</f>
        <v>3</v>
      </c>
    </row>
    <row r="1623" spans="1:25" hidden="1" x14ac:dyDescent="0.2">
      <c r="A1623" s="21" t="s">
        <v>13947</v>
      </c>
      <c r="B1623" s="21" t="s">
        <v>13948</v>
      </c>
      <c r="C1623" s="37" t="s">
        <v>12886</v>
      </c>
      <c r="D1623" s="26" t="str">
        <f>[1]!b_calc_yield(A1623,日期设置!$B$2,F1623,1,R1623,1,O1623,L1623,S1623,)</f>
        <v>Fetching...</v>
      </c>
      <c r="E1623" s="26">
        <f t="shared" si="50"/>
        <v>28.974011736635074</v>
      </c>
      <c r="F1623" s="18">
        <f>[1]!b_dq_cleanprice($A1623,日期设置!B$2)</f>
        <v>79.052899999999994</v>
      </c>
      <c r="G1623" s="18" t="str">
        <f t="shared" si="51"/>
        <v>3.39 + 0</v>
      </c>
      <c r="H1623" s="27">
        <f>[1]!b_dq_pctchange($A1623,日期设置!$B$2,1)/100</f>
        <v>0</v>
      </c>
      <c r="I1623" s="26">
        <f>[1]!b_pq_pctchange(A1623,日期设置!$B$4,日期设置!$B$2,1)</f>
        <v>0</v>
      </c>
      <c r="J1623" s="26">
        <f>[1]!b_pq_pctchange(A1623,日期设置!$C$4,日期设置!$B$2,1)</f>
        <v>0</v>
      </c>
      <c r="K1623" s="52">
        <f>[1]!b_dq_amount($A1623,日期设置!B$2,2,10000)</f>
        <v>0</v>
      </c>
      <c r="L1623" s="26">
        <f>[1]!b_info_latestpar(A1623,日期设置!$B$2)</f>
        <v>80</v>
      </c>
      <c r="M1623" s="6">
        <f>[1]!b_info_outstandingbalance($A1623,日期设置!B$2)</f>
        <v>6.4</v>
      </c>
      <c r="N1623" s="7" t="str">
        <f>[1]!b_info_latestissurercreditrating2(A1623,日期设置!$B$2,"102","1")</f>
        <v>AA</v>
      </c>
      <c r="O1623" s="8">
        <v>6.5</v>
      </c>
      <c r="P1623" s="9">
        <f>[1]!b_info_repurchasedate(A1623)</f>
        <v>0</v>
      </c>
      <c r="Q1623" s="8" t="s">
        <v>16649</v>
      </c>
      <c r="R1623" s="2" t="str">
        <f>IF((--IF(P1623=0,Q1623,P1623))&gt;(--日期设置!$B$2),IF(P1623=0,Q1623,P1623),Q1623)</f>
        <v>2024-08-14</v>
      </c>
      <c r="S1623" s="2" t="s">
        <v>18552</v>
      </c>
      <c r="T1623" s="8">
        <f>[1]!b_anal_ptmyear($A1623,日期设置!$B$2)</f>
        <v>3.3972602739726026</v>
      </c>
      <c r="U1623" s="8">
        <f>[1]!b_anal_termifexercise($A1623,日期设置!B$2)</f>
        <v>0</v>
      </c>
      <c r="V1623" s="10">
        <f>[1]!b_dq_dirtyprice(A1623,日期设置!$B$2)</f>
        <v>82.187100000000001</v>
      </c>
      <c r="W1623" s="11">
        <f>IF(U1623=0,ROUNDUP((Q1623-日期设置!$B$2)/365,0),ROUNDUP((R1623-日期设置!$B$2)/365,0))</f>
        <v>4</v>
      </c>
      <c r="X1623" s="18">
        <f>_xlfn.IFNA(VLOOKUP(A1623,过往入选债券!A:D,4,0),2)</f>
        <v>2</v>
      </c>
      <c r="Y1623">
        <f>_xlfn.IFNA(VLOOKUP(C1623,[2]Sheet1!$A:$A,1,0),3)</f>
        <v>3</v>
      </c>
    </row>
    <row r="1624" spans="1:25" hidden="1" x14ac:dyDescent="0.2">
      <c r="A1624" s="21" t="s">
        <v>7805</v>
      </c>
      <c r="B1624" s="21" t="s">
        <v>7806</v>
      </c>
      <c r="C1624" s="37" t="s">
        <v>1656</v>
      </c>
      <c r="D1624" s="26" t="str">
        <f>[1]!b_calc_yield(A1624,日期设置!$B$2,F1624,1,R1624,1,O1624,L1624,S1624,)</f>
        <v>Fetching...</v>
      </c>
      <c r="E1624" s="26">
        <f t="shared" si="50"/>
        <v>5.2234814921526374</v>
      </c>
      <c r="F1624" s="18">
        <f>[1]!b_dq_cleanprice($A1624,日期设置!B$2)</f>
        <v>100</v>
      </c>
      <c r="G1624" s="18" t="str">
        <f t="shared" si="51"/>
        <v>0.79 + 0</v>
      </c>
      <c r="H1624" s="27">
        <f>[1]!b_dq_pctchange($A1624,日期设置!$B$2,1)/100</f>
        <v>0</v>
      </c>
      <c r="I1624" s="26">
        <f>[1]!b_pq_pctchange(A1624,日期设置!$B$4,日期设置!$B$2,1)</f>
        <v>0</v>
      </c>
      <c r="J1624" s="26">
        <f>[1]!b_pq_pctchange(A1624,日期设置!$C$4,日期设置!$B$2,1)</f>
        <v>0</v>
      </c>
      <c r="K1624" s="52">
        <f>[1]!b_dq_amount($A1624,日期设置!B$2,2,10000)</f>
        <v>0</v>
      </c>
      <c r="L1624" s="26">
        <f>[1]!b_info_latestpar(A1624,日期设置!$B$2)</f>
        <v>100</v>
      </c>
      <c r="M1624" s="6">
        <f>[1]!b_info_outstandingbalance($A1624,日期设置!B$2)</f>
        <v>7</v>
      </c>
      <c r="N1624" s="7" t="str">
        <f>[1]!b_info_latestissurercreditrating2(A1624,日期设置!$B$2,"102","1")</f>
        <v>AA</v>
      </c>
      <c r="O1624" s="8">
        <v>6.64</v>
      </c>
      <c r="P1624" s="9">
        <f>[1]!b_info_repurchasedate(A1624)</f>
        <v>0</v>
      </c>
      <c r="Q1624" s="8" t="s">
        <v>16929</v>
      </c>
      <c r="R1624" s="2" t="str">
        <f>IF((--IF(P1624=0,Q1624,P1624))&gt;(--日期设置!$B$2),IF(P1624=0,Q1624,P1624),Q1624)</f>
        <v>2022-01-07</v>
      </c>
      <c r="S1624" s="2" t="s">
        <v>18594</v>
      </c>
      <c r="T1624" s="8">
        <f>[1]!b_anal_ptmyear($A1624,日期设置!$B$2)</f>
        <v>0.79726027397260268</v>
      </c>
      <c r="U1624" s="8">
        <f>[1]!b_anal_termifexercise($A1624,日期设置!B$2)</f>
        <v>0</v>
      </c>
      <c r="V1624" s="10">
        <f>[1]!b_dq_dirtyprice(A1624,日期设置!$B$2)</f>
        <v>101.3462</v>
      </c>
      <c r="W1624" s="11">
        <f>IF(U1624=0,ROUNDUP((Q1624-日期设置!$B$2)/365,0),ROUNDUP((R1624-日期设置!$B$2)/365,0))</f>
        <v>1</v>
      </c>
      <c r="X1624" s="18">
        <f>_xlfn.IFNA(VLOOKUP(A1624,过往入选债券!A:D,4,0),2)</f>
        <v>2</v>
      </c>
      <c r="Y1624">
        <f>_xlfn.IFNA(VLOOKUP(C1624,[2]Sheet1!$A:$A,1,0),3)</f>
        <v>3</v>
      </c>
    </row>
    <row r="1625" spans="1:25" hidden="1" x14ac:dyDescent="0.2">
      <c r="A1625" s="21" t="s">
        <v>5995</v>
      </c>
      <c r="B1625" s="21" t="s">
        <v>5996</v>
      </c>
      <c r="C1625" s="37" t="s">
        <v>5076</v>
      </c>
      <c r="D1625" s="26" t="str">
        <f>[1]!b_calc_yield(A1625,日期设置!$B$2,F1625,1,R1625,1,O1625,L1625,S1625,)</f>
        <v>Fetching...</v>
      </c>
      <c r="E1625" s="26">
        <f t="shared" si="50"/>
        <v>6.2984313502593148</v>
      </c>
      <c r="F1625" s="18">
        <f>[1]!b_dq_cleanprice($A1625,日期设置!B$2)</f>
        <v>100.0305</v>
      </c>
      <c r="G1625" s="18" t="str">
        <f t="shared" si="51"/>
        <v>0.96 + 0</v>
      </c>
      <c r="H1625" s="27">
        <f>[1]!b_dq_pctchange($A1625,日期设置!$B$2,1)/100</f>
        <v>0</v>
      </c>
      <c r="I1625" s="26">
        <f>[1]!b_pq_pctchange(A1625,日期设置!$B$4,日期设置!$B$2,1)</f>
        <v>0</v>
      </c>
      <c r="J1625" s="26">
        <f>[1]!b_pq_pctchange(A1625,日期设置!$C$4,日期设置!$B$2,1)</f>
        <v>0</v>
      </c>
      <c r="K1625" s="52">
        <f>[1]!b_dq_amount($A1625,日期设置!B$2,2,10000)</f>
        <v>0</v>
      </c>
      <c r="L1625" s="26">
        <f>[1]!b_info_latestpar(A1625,日期设置!$B$2)</f>
        <v>100</v>
      </c>
      <c r="M1625" s="6">
        <f>[1]!b_info_outstandingbalance($A1625,日期设置!B$2)</f>
        <v>1.4</v>
      </c>
      <c r="N1625" s="7" t="str">
        <f>[1]!b_info_latestissurercreditrating2(A1625,日期设置!$B$2,"102","1")</f>
        <v>AA</v>
      </c>
      <c r="O1625" s="8">
        <v>6.6</v>
      </c>
      <c r="P1625" s="9" t="str">
        <f>[1]!b_info_repurchasedate(A1625)</f>
        <v>2020-03-09</v>
      </c>
      <c r="Q1625" s="8" t="s">
        <v>16066</v>
      </c>
      <c r="R1625" s="2" t="str">
        <f>IF((--IF(P1625=0,Q1625,P1625))&gt;(--日期设置!$B$2),IF(P1625=0,Q1625,P1625),Q1625)</f>
        <v>2022-03-08</v>
      </c>
      <c r="S1625" s="2" t="s">
        <v>18840</v>
      </c>
      <c r="T1625" s="8">
        <f>[1]!b_anal_ptmyear($A1625,日期设置!$B$2)</f>
        <v>0.9616438356164384</v>
      </c>
      <c r="U1625" s="8">
        <f>[1]!b_anal_termifexercise($A1625,日期设置!B$2)</f>
        <v>0</v>
      </c>
      <c r="V1625" s="10">
        <f>[1]!b_dq_dirtyprice(A1625,日期设置!$B$2)</f>
        <v>100.2837</v>
      </c>
      <c r="W1625" s="11">
        <f>IF(U1625=0,ROUNDUP((Q1625-日期设置!$B$2)/365,0),ROUNDUP((R1625-日期设置!$B$2)/365,0))</f>
        <v>1</v>
      </c>
      <c r="X1625" s="18">
        <f>_xlfn.IFNA(VLOOKUP(A1625,过往入选债券!A:D,4,0),2)</f>
        <v>2</v>
      </c>
      <c r="Y1625">
        <f>_xlfn.IFNA(VLOOKUP(C1625,[2]Sheet1!$A:$A,1,0),3)</f>
        <v>3</v>
      </c>
    </row>
    <row r="1626" spans="1:25" hidden="1" x14ac:dyDescent="0.2">
      <c r="A1626" s="28" t="s">
        <v>20704</v>
      </c>
      <c r="B1626" s="28" t="s">
        <v>20705</v>
      </c>
      <c r="C1626" s="39" t="s">
        <v>20808</v>
      </c>
      <c r="D1626" s="26" t="str">
        <f>[1]!b_calc_yield(A1626,日期设置!$B$2,F1626,1,R1626,1,O1626,L1626,S1626,)</f>
        <v>Fetching...</v>
      </c>
      <c r="E1626" s="26">
        <f t="shared" si="50"/>
        <v>16.068549405379361</v>
      </c>
      <c r="F1626" s="18">
        <f>[1]!b_dq_cleanprice($A1626,日期设置!B$2)</f>
        <v>99.84</v>
      </c>
      <c r="G1626" s="18" t="str">
        <f t="shared" si="51"/>
        <v>6.52 + 2.52</v>
      </c>
      <c r="H1626" s="27">
        <f>[1]!b_dq_pctchange($A1626,日期设置!$B$2,1)/100</f>
        <v>0</v>
      </c>
      <c r="I1626" s="26">
        <f>[1]!b_pq_pctchange(A1626,日期设置!$B$4,日期设置!$B$2,1)</f>
        <v>0</v>
      </c>
      <c r="J1626" s="26">
        <f>[1]!b_pq_pctchange(A1626,日期设置!$C$4,日期设置!$B$2,1)</f>
        <v>0</v>
      </c>
      <c r="K1626" s="52">
        <f>[1]!b_dq_amount($A1626,日期设置!B$2,2,10000)</f>
        <v>0</v>
      </c>
      <c r="L1626" s="26">
        <f>[1]!b_info_latestpar(A1626,日期设置!$B$2)</f>
        <v>100</v>
      </c>
      <c r="M1626" s="6">
        <f>[1]!b_info_outstandingbalance($A1626,日期设置!B$2)</f>
        <v>5</v>
      </c>
      <c r="N1626" s="7" t="str">
        <f>[1]!b_info_latestissurercreditrating2(A1626,日期设置!$B$2,"102","1")</f>
        <v>AA</v>
      </c>
      <c r="O1626" s="8">
        <v>6.5</v>
      </c>
      <c r="P1626" s="9" t="str">
        <f>[1]!b_info_repurchasedate(A1626)</f>
        <v>2023-09-28</v>
      </c>
      <c r="Q1626" s="8" t="s">
        <v>20830</v>
      </c>
      <c r="R1626" s="2" t="str">
        <f>IF((--IF(P1626=0,Q1626,P1626))&gt;(--日期设置!$B$2),IF(P1626=0,Q1626,P1626),Q1626)</f>
        <v>2023-09-28</v>
      </c>
      <c r="S1626" s="31" t="s">
        <v>17447</v>
      </c>
      <c r="T1626" s="8">
        <f>[1]!b_anal_ptmyear($A1626,日期设置!$B$2)</f>
        <v>6.5205479452054798</v>
      </c>
      <c r="U1626" s="8">
        <f>[1]!b_anal_termifexercise($A1626,日期设置!B$2)</f>
        <v>2.5205479452054793</v>
      </c>
      <c r="V1626" s="10">
        <f>[1]!b_dq_dirtyprice(A1626,日期设置!$B$2)</f>
        <v>102.9564</v>
      </c>
      <c r="W1626" s="11">
        <f>IF(U1626=0,ROUNDUP((Q1626-日期设置!$B$2)/365,0),ROUNDUP((R1626-日期设置!$B$2)/365,0))</f>
        <v>3</v>
      </c>
      <c r="X1626" s="18">
        <f>_xlfn.IFNA(VLOOKUP(A1626,过往入选债券!A:D,4,0),2)</f>
        <v>2</v>
      </c>
      <c r="Y1626">
        <f>_xlfn.IFNA(VLOOKUP(C1626,[2]Sheet1!$A:$A,1,0),3)</f>
        <v>3</v>
      </c>
    </row>
    <row r="1627" spans="1:25" hidden="1" x14ac:dyDescent="0.2">
      <c r="A1627" s="21" t="s">
        <v>14635</v>
      </c>
      <c r="B1627" s="21" t="s">
        <v>14636</v>
      </c>
      <c r="C1627" s="37" t="s">
        <v>14637</v>
      </c>
      <c r="D1627" s="26" t="str">
        <f>[1]!b_calc_yield(A1627,日期设置!$B$2,F1627,1,R1627,1,O1627,L1627,S1627,)</f>
        <v>Fetching...</v>
      </c>
      <c r="E1627" s="26">
        <f t="shared" si="50"/>
        <v>27.278863434149226</v>
      </c>
      <c r="F1627" s="18">
        <f>[1]!b_dq_cleanprice($A1627,日期设置!B$2)</f>
        <v>103.03</v>
      </c>
      <c r="G1627" s="18" t="str">
        <f t="shared" si="51"/>
        <v>4.38 + 0</v>
      </c>
      <c r="H1627" s="27">
        <f>[1]!b_dq_pctchange($A1627,日期设置!$B$2,1)/100</f>
        <v>0</v>
      </c>
      <c r="I1627" s="26">
        <f>[1]!b_pq_pctchange(A1627,日期设置!$B$4,日期设置!$B$2,1)</f>
        <v>0</v>
      </c>
      <c r="J1627" s="26">
        <f>[1]!b_pq_pctchange(A1627,日期设置!$C$4,日期设置!$B$2,1)</f>
        <v>0</v>
      </c>
      <c r="K1627" s="52">
        <f>[1]!b_dq_amount($A1627,日期设置!B$2,2,10000)</f>
        <v>0</v>
      </c>
      <c r="L1627" s="26">
        <f>[1]!b_info_latestpar(A1627,日期设置!$B$2)</f>
        <v>100</v>
      </c>
      <c r="M1627" s="6">
        <f>[1]!b_info_outstandingbalance($A1627,日期设置!B$2)</f>
        <v>8</v>
      </c>
      <c r="N1627" s="7" t="str">
        <f>[1]!b_info_latestissurercreditrating2(A1627,日期设置!$B$2,"102","1")</f>
        <v>AA</v>
      </c>
      <c r="O1627" s="8">
        <v>7.38</v>
      </c>
      <c r="P1627" s="9">
        <f>[1]!b_info_repurchasedate(A1627)</f>
        <v>0</v>
      </c>
      <c r="Q1627" s="8" t="s">
        <v>17025</v>
      </c>
      <c r="R1627" s="2" t="str">
        <f>IF((--IF(P1627=0,Q1627,P1627))&gt;(--日期设置!$B$2),IF(P1627=0,Q1627,P1627),Q1627)</f>
        <v>2025-08-10</v>
      </c>
      <c r="S1627" s="2" t="s">
        <v>18103</v>
      </c>
      <c r="T1627" s="8">
        <f>[1]!b_anal_ptmyear($A1627,日期设置!$B$2)</f>
        <v>4.3863013698630136</v>
      </c>
      <c r="U1627" s="8">
        <f>[1]!b_anal_termifexercise($A1627,日期设置!B$2)</f>
        <v>0</v>
      </c>
      <c r="V1627" s="10">
        <f>[1]!b_dq_dirtyprice(A1627,日期设置!$B$2)</f>
        <v>107.5591</v>
      </c>
      <c r="W1627" s="11">
        <f>IF(U1627=0,ROUNDUP((Q1627-日期设置!$B$2)/365,0),ROUNDUP((R1627-日期设置!$B$2)/365,0))</f>
        <v>5</v>
      </c>
      <c r="X1627" s="18">
        <f>_xlfn.IFNA(VLOOKUP(A1627,过往入选债券!A:D,4,0),2)</f>
        <v>2</v>
      </c>
      <c r="Y1627">
        <f>_xlfn.IFNA(VLOOKUP(C1627,[2]Sheet1!$A:$A,1,0),3)</f>
        <v>3</v>
      </c>
    </row>
    <row r="1628" spans="1:25" hidden="1" x14ac:dyDescent="0.2">
      <c r="A1628" s="28" t="s">
        <v>21933</v>
      </c>
      <c r="B1628" s="28" t="s">
        <v>22148</v>
      </c>
      <c r="C1628" s="39" t="s">
        <v>1908</v>
      </c>
      <c r="D1628" s="26" t="str">
        <f>[1]!b_calc_yield(A1628,日期设置!$B$2,F1628,1,R1628,1,O1628,L1628,S1628,)</f>
        <v>Fetching...</v>
      </c>
      <c r="E1628" s="26">
        <f t="shared" si="50"/>
        <v>17.47843115665626</v>
      </c>
      <c r="F1628" s="18">
        <f>[1]!b_dq_cleanprice($A1628,日期设置!B$2)</f>
        <v>99.850899999999996</v>
      </c>
      <c r="G1628" s="18" t="str">
        <f t="shared" si="51"/>
        <v>4.71 + 2.71</v>
      </c>
      <c r="H1628" s="27">
        <f>[1]!b_dq_pctchange($A1628,日期设置!$B$2,1)/100</f>
        <v>0</v>
      </c>
      <c r="I1628" s="26">
        <f>[1]!b_pq_pctchange(A1628,日期设置!$B$4,日期设置!$B$2,1)</f>
        <v>0</v>
      </c>
      <c r="J1628" s="26">
        <f>[1]!b_pq_pctchange(A1628,日期设置!$C$4,日期设置!$B$2,1)</f>
        <v>0</v>
      </c>
      <c r="K1628" s="52">
        <f>[1]!b_dq_amount($A1628,日期设置!B$2,2,10000)</f>
        <v>0</v>
      </c>
      <c r="L1628" s="26">
        <f>[1]!b_info_latestpar(A1628,日期设置!$B$2)</f>
        <v>100</v>
      </c>
      <c r="M1628" s="6">
        <f>[1]!b_info_outstandingbalance($A1628,日期设置!B$2)</f>
        <v>10</v>
      </c>
      <c r="N1628" s="7" t="str">
        <f>[1]!b_info_latestissurercreditrating2(A1628,日期设置!$B$2,"102","1")</f>
        <v>AA</v>
      </c>
      <c r="O1628" s="43">
        <v>6.5</v>
      </c>
      <c r="P1628" s="9" t="str">
        <f>[1]!b_info_repurchasedate(A1628)</f>
        <v>2023-12-07</v>
      </c>
      <c r="Q1628" s="31" t="s">
        <v>16784</v>
      </c>
      <c r="R1628" s="2" t="str">
        <f>IF((--IF(P1628=0,Q1628,P1628))&gt;(--日期设置!$B$2),IF(P1628=0,Q1628,P1628),Q1628)</f>
        <v>2023-12-07</v>
      </c>
      <c r="S1628" s="31" t="s">
        <v>16877</v>
      </c>
      <c r="T1628" s="8">
        <f>[1]!b_anal_ptmyear($A1628,日期设置!$B$2)</f>
        <v>4.7123287671232879</v>
      </c>
      <c r="U1628" s="8">
        <f>[1]!b_anal_termifexercise($A1628,日期设置!B$2)</f>
        <v>2.7123287671232879</v>
      </c>
      <c r="V1628" s="10">
        <f>[1]!b_dq_dirtyprice(A1628,日期设置!$B$2)</f>
        <v>101.7208</v>
      </c>
      <c r="W1628" s="11">
        <f>IF(U1628=0,ROUNDUP((Q1628-日期设置!$B$2)/365,0),ROUNDUP((R1628-日期设置!$B$2)/365,0))</f>
        <v>3</v>
      </c>
      <c r="X1628" s="18">
        <f>_xlfn.IFNA(VLOOKUP(A1628,过往入选债券!A:D,4,0),2)</f>
        <v>2</v>
      </c>
      <c r="Y1628">
        <f>_xlfn.IFNA(VLOOKUP(C1628,[2]Sheet1!$A:$A,1,0),3)</f>
        <v>3</v>
      </c>
    </row>
    <row r="1629" spans="1:25" hidden="1" x14ac:dyDescent="0.2">
      <c r="A1629" s="21" t="s">
        <v>14301</v>
      </c>
      <c r="B1629" s="21" t="s">
        <v>14302</v>
      </c>
      <c r="C1629" s="37" t="s">
        <v>14303</v>
      </c>
      <c r="D1629" s="26" t="str">
        <f>[1]!b_calc_yield(A1629,日期设置!$B$2,F1629,1,R1629,1,O1629,L1629,S1629,)</f>
        <v>Fetching...</v>
      </c>
      <c r="E1629" s="26">
        <f t="shared" si="50"/>
        <v>40.279613865115074</v>
      </c>
      <c r="F1629" s="18">
        <f>[1]!b_dq_cleanprice($A1629,日期设置!B$2)</f>
        <v>64</v>
      </c>
      <c r="G1629" s="18" t="str">
        <f t="shared" si="51"/>
        <v>3.64 + 0</v>
      </c>
      <c r="H1629" s="27">
        <f>[1]!b_dq_pctchange($A1629,日期设置!$B$2,1)/100</f>
        <v>0</v>
      </c>
      <c r="I1629" s="26">
        <f>[1]!b_pq_pctchange(A1629,日期设置!$B$4,日期设置!$B$2,1)</f>
        <v>0</v>
      </c>
      <c r="J1629" s="26">
        <f>[1]!b_pq_pctchange(A1629,日期设置!$C$4,日期设置!$B$2,1)</f>
        <v>0</v>
      </c>
      <c r="K1629" s="52">
        <f>[1]!b_dq_amount($A1629,日期设置!B$2,2,10000)</f>
        <v>0</v>
      </c>
      <c r="L1629" s="26">
        <f>[1]!b_info_latestpar(A1629,日期设置!$B$2)</f>
        <v>64</v>
      </c>
      <c r="M1629" s="6">
        <f>[1]!b_info_outstandingbalance($A1629,日期设置!B$2)</f>
        <v>4.4800000000000004</v>
      </c>
      <c r="N1629" s="7" t="str">
        <f>[1]!b_info_latestissurercreditrating2(A1629,日期设置!$B$2,"102","1")</f>
        <v>AA-</v>
      </c>
      <c r="O1629" s="8">
        <v>7</v>
      </c>
      <c r="P1629" s="9">
        <f>[1]!b_info_repurchasedate(A1629)</f>
        <v>0</v>
      </c>
      <c r="Q1629" s="8" t="s">
        <v>17421</v>
      </c>
      <c r="R1629" s="2" t="str">
        <f>IF((--IF(P1629=0,Q1629,P1629))&gt;(--日期设置!$B$2),IF(P1629=0,Q1629,P1629),Q1629)</f>
        <v>2024-11-13</v>
      </c>
      <c r="S1629" s="2" t="s">
        <v>18909</v>
      </c>
      <c r="T1629" s="8">
        <f>[1]!b_anal_ptmyear($A1629,日期设置!$B$2)</f>
        <v>3.6465753424657534</v>
      </c>
      <c r="U1629" s="8">
        <f>[1]!b_anal_termifexercise($A1629,日期设置!B$2)</f>
        <v>0</v>
      </c>
      <c r="V1629" s="10">
        <f>[1]!b_dq_dirtyprice(A1629,日期设置!$B$2)</f>
        <v>65.583299999999994</v>
      </c>
      <c r="W1629" s="11">
        <f>IF(U1629=0,ROUNDUP((Q1629-日期设置!$B$2)/365,0),ROUNDUP((R1629-日期设置!$B$2)/365,0))</f>
        <v>4</v>
      </c>
      <c r="X1629" s="18">
        <f>_xlfn.IFNA(VLOOKUP(A1629,过往入选债券!A:D,4,0),2)</f>
        <v>2</v>
      </c>
      <c r="Y1629">
        <f>_xlfn.IFNA(VLOOKUP(C1629,[2]Sheet1!$A:$A,1,0),3)</f>
        <v>3</v>
      </c>
    </row>
    <row r="1630" spans="1:25" hidden="1" x14ac:dyDescent="0.2">
      <c r="A1630" s="21" t="s">
        <v>1711</v>
      </c>
      <c r="B1630" s="21" t="s">
        <v>1712</v>
      </c>
      <c r="C1630" s="37" t="s">
        <v>157</v>
      </c>
      <c r="D1630" s="26" t="str">
        <f>[1]!b_calc_yield(A1630,日期设置!$B$2,F1630,1,R1630,1,O1630,L1630,S1630,)</f>
        <v>Fetching...</v>
      </c>
      <c r="E1630" s="26">
        <f t="shared" si="50"/>
        <v>0.14339628292872053</v>
      </c>
      <c r="F1630" s="18">
        <f>[1]!b_dq_cleanprice($A1630,日期设置!B$2)</f>
        <v>100</v>
      </c>
      <c r="G1630" s="18" t="str">
        <f t="shared" si="51"/>
        <v>0.02 + 0</v>
      </c>
      <c r="H1630" s="27">
        <f>[1]!b_dq_pctchange($A1630,日期设置!$B$2,1)/100</f>
        <v>0</v>
      </c>
      <c r="I1630" s="26">
        <f>[1]!b_pq_pctchange(A1630,日期设置!$B$4,日期设置!$B$2,1)</f>
        <v>0</v>
      </c>
      <c r="J1630" s="26">
        <f>[1]!b_pq_pctchange(A1630,日期设置!$C$4,日期设置!$B$2,1)</f>
        <v>0</v>
      </c>
      <c r="K1630" s="52">
        <f>[1]!b_dq_amount($A1630,日期设置!B$2,2,10000)</f>
        <v>0</v>
      </c>
      <c r="L1630" s="26">
        <f>[1]!b_info_latestpar(A1630,日期设置!$B$2)</f>
        <v>100</v>
      </c>
      <c r="M1630" s="6">
        <f>[1]!b_info_outstandingbalance($A1630,日期设置!B$2)</f>
        <v>5</v>
      </c>
      <c r="N1630" s="7">
        <f>[1]!b_info_latestissurercreditrating2(A1630,日期设置!$B$2,"102","1")</f>
        <v>0</v>
      </c>
      <c r="O1630" s="8">
        <v>6.99</v>
      </c>
      <c r="P1630" s="9">
        <f>[1]!b_info_repurchasedate(A1630)</f>
        <v>0</v>
      </c>
      <c r="Q1630" s="8" t="s">
        <v>16927</v>
      </c>
      <c r="R1630" s="2" t="str">
        <f>IF((--IF(P1630=0,Q1630,P1630))&gt;(--日期设置!$B$2),IF(P1630=0,Q1630,P1630),Q1630)</f>
        <v>2021-03-30</v>
      </c>
      <c r="S1630" s="2" t="s">
        <v>17909</v>
      </c>
      <c r="T1630" s="8">
        <f>[1]!b_anal_ptmyear($A1630,日期设置!$B$2)</f>
        <v>2.1917808219178082E-2</v>
      </c>
      <c r="U1630" s="8">
        <f>[1]!b_anal_termifexercise($A1630,日期设置!B$2)</f>
        <v>0</v>
      </c>
      <c r="V1630" s="10">
        <f>[1]!b_dq_dirtyprice(A1630,日期设置!$B$2)</f>
        <v>106.8368</v>
      </c>
      <c r="W1630" s="11">
        <f>IF(U1630=0,ROUNDUP((Q1630-日期设置!$B$2)/365,0),ROUNDUP((R1630-日期设置!$B$2)/365,0))</f>
        <v>1</v>
      </c>
      <c r="X1630" s="18">
        <f>_xlfn.IFNA(VLOOKUP(A1630,过往入选债券!A:D,4,0),2)</f>
        <v>2</v>
      </c>
      <c r="Y1630">
        <f>_xlfn.IFNA(VLOOKUP(C1630,[2]Sheet1!$A:$A,1,0),3)</f>
        <v>3</v>
      </c>
    </row>
    <row r="1631" spans="1:25" hidden="1" x14ac:dyDescent="0.2">
      <c r="A1631" s="21" t="s">
        <v>14480</v>
      </c>
      <c r="B1631" s="21" t="s">
        <v>14481</v>
      </c>
      <c r="C1631" s="37" t="s">
        <v>14482</v>
      </c>
      <c r="D1631" s="26" t="str">
        <f>[1]!b_calc_yield(A1631,日期设置!$B$2,F1631,1,R1631,1,O1631,L1631,S1631,)</f>
        <v>Fetching...</v>
      </c>
      <c r="E1631" s="26">
        <f t="shared" si="50"/>
        <v>24.089113967758415</v>
      </c>
      <c r="F1631" s="18">
        <f>[1]!b_dq_cleanprice($A1631,日期设置!B$2)</f>
        <v>103.63120000000001</v>
      </c>
      <c r="G1631" s="18" t="str">
        <f t="shared" si="51"/>
        <v>4.00 + 0</v>
      </c>
      <c r="H1631" s="27">
        <f>[1]!b_dq_pctchange($A1631,日期设置!$B$2,1)/100</f>
        <v>0</v>
      </c>
      <c r="I1631" s="26">
        <f>[1]!b_pq_pctchange(A1631,日期设置!$B$4,日期设置!$B$2,1)</f>
        <v>0</v>
      </c>
      <c r="J1631" s="26">
        <f>[1]!b_pq_pctchange(A1631,日期设置!$C$4,日期设置!$B$2,1)</f>
        <v>0</v>
      </c>
      <c r="K1631" s="52">
        <f>[1]!b_dq_amount($A1631,日期设置!B$2,2,10000)</f>
        <v>0</v>
      </c>
      <c r="L1631" s="26">
        <f>[1]!b_info_latestpar(A1631,日期设置!$B$2)</f>
        <v>100</v>
      </c>
      <c r="M1631" s="6">
        <f>[1]!b_info_outstandingbalance($A1631,日期设置!B$2)</f>
        <v>4</v>
      </c>
      <c r="N1631" s="7" t="str">
        <f>[1]!b_info_latestissurercreditrating2(A1631,日期设置!$B$2,"102","1")</f>
        <v>AA</v>
      </c>
      <c r="O1631" s="8">
        <v>7.6</v>
      </c>
      <c r="P1631" s="9">
        <f>[1]!b_info_repurchasedate(A1631)</f>
        <v>0</v>
      </c>
      <c r="Q1631" s="8" t="s">
        <v>16449</v>
      </c>
      <c r="R1631" s="2" t="str">
        <f>IF((--IF(P1631=0,Q1631,P1631))&gt;(--日期设置!$B$2),IF(P1631=0,Q1631,P1631),Q1631)</f>
        <v>2025-03-23</v>
      </c>
      <c r="S1631" s="2" t="s">
        <v>18537</v>
      </c>
      <c r="T1631" s="8">
        <f>[1]!b_anal_ptmyear($A1631,日期设置!$B$2)</f>
        <v>4.0027397260273974</v>
      </c>
      <c r="U1631" s="8">
        <f>[1]!b_anal_termifexercise($A1631,日期设置!B$2)</f>
        <v>0</v>
      </c>
      <c r="V1631" s="10">
        <f>[1]!b_dq_dirtyprice(A1631,日期设置!$B$2)</f>
        <v>111.21040000000001</v>
      </c>
      <c r="W1631" s="11">
        <f>IF(U1631=0,ROUNDUP((Q1631-日期设置!$B$2)/365,0),ROUNDUP((R1631-日期设置!$B$2)/365,0))</f>
        <v>5</v>
      </c>
      <c r="X1631" s="18">
        <f>_xlfn.IFNA(VLOOKUP(A1631,过往入选债券!A:D,4,0),2)</f>
        <v>2</v>
      </c>
      <c r="Y1631">
        <f>_xlfn.IFNA(VLOOKUP(C1631,[2]Sheet1!$A:$A,1,0),3)</f>
        <v>3</v>
      </c>
    </row>
    <row r="1632" spans="1:25" hidden="1" x14ac:dyDescent="0.2">
      <c r="A1632" s="21" t="s">
        <v>15439</v>
      </c>
      <c r="B1632" s="21" t="s">
        <v>15440</v>
      </c>
      <c r="C1632" s="37" t="s">
        <v>15441</v>
      </c>
      <c r="D1632" s="26" t="str">
        <f>[1]!b_calc_yield(A1632,日期设置!$B$2,F1632,1,R1632,1,O1632,L1632,S1632,)</f>
        <v>Fetching...</v>
      </c>
      <c r="E1632" s="26">
        <f t="shared" si="50"/>
        <v>34.716421931833487</v>
      </c>
      <c r="F1632" s="18">
        <f>[1]!b_dq_cleanprice($A1632,日期设置!B$2)</f>
        <v>99.778300000000002</v>
      </c>
      <c r="G1632" s="18" t="str">
        <f t="shared" si="51"/>
        <v>5.47 + 0</v>
      </c>
      <c r="H1632" s="27">
        <f>[1]!b_dq_pctchange($A1632,日期设置!$B$2,1)/100</f>
        <v>0</v>
      </c>
      <c r="I1632" s="26">
        <f>[1]!b_pq_pctchange(A1632,日期设置!$B$4,日期设置!$B$2,1)</f>
        <v>0</v>
      </c>
      <c r="J1632" s="26">
        <f>[1]!b_pq_pctchange(A1632,日期设置!$C$4,日期设置!$B$2,1)</f>
        <v>0</v>
      </c>
      <c r="K1632" s="52">
        <f>[1]!b_dq_amount($A1632,日期设置!B$2,2,10000)</f>
        <v>0</v>
      </c>
      <c r="L1632" s="26">
        <f>[1]!b_info_latestpar(A1632,日期设置!$B$2)</f>
        <v>100</v>
      </c>
      <c r="M1632" s="6">
        <f>[1]!b_info_outstandingbalance($A1632,日期设置!B$2)</f>
        <v>6</v>
      </c>
      <c r="N1632" s="7" t="str">
        <f>[1]!b_info_latestissurercreditrating2(A1632,日期设置!$B$2,"102","1")</f>
        <v>AA</v>
      </c>
      <c r="O1632" s="8">
        <v>6.5</v>
      </c>
      <c r="P1632" s="9">
        <f>[1]!b_info_repurchasedate(A1632)</f>
        <v>0</v>
      </c>
      <c r="Q1632" s="8" t="s">
        <v>17589</v>
      </c>
      <c r="R1632" s="2" t="str">
        <f>IF((--IF(P1632=0,Q1632,P1632))&gt;(--日期设置!$B$2),IF(P1632=0,Q1632,P1632),Q1632)</f>
        <v>2026-09-12</v>
      </c>
      <c r="S1632" s="2" t="s">
        <v>18257</v>
      </c>
      <c r="T1632" s="8">
        <f>[1]!b_anal_ptmyear($A1632,日期设置!$B$2)</f>
        <v>5.4767123287671229</v>
      </c>
      <c r="U1632" s="8">
        <f>[1]!b_anal_termifexercise($A1632,日期设置!B$2)</f>
        <v>0</v>
      </c>
      <c r="V1632" s="10">
        <f>[1]!b_dq_dirtyprice(A1632,日期设置!$B$2)</f>
        <v>103.1797</v>
      </c>
      <c r="W1632" s="11">
        <f>IF(U1632=0,ROUNDUP((Q1632-日期设置!$B$2)/365,0),ROUNDUP((R1632-日期设置!$B$2)/365,0))</f>
        <v>6</v>
      </c>
      <c r="X1632" s="18">
        <f>_xlfn.IFNA(VLOOKUP(A1632,过往入选债券!A:D,4,0),2)</f>
        <v>2</v>
      </c>
      <c r="Y1632">
        <f>_xlfn.IFNA(VLOOKUP(C1632,[2]Sheet1!$A:$A,1,0),3)</f>
        <v>3</v>
      </c>
    </row>
    <row r="1633" spans="1:25" hidden="1" x14ac:dyDescent="0.2">
      <c r="A1633" s="21" t="s">
        <v>2180</v>
      </c>
      <c r="B1633" s="21" t="s">
        <v>2181</v>
      </c>
      <c r="C1633" s="37" t="s">
        <v>2020</v>
      </c>
      <c r="D1633" s="26" t="str">
        <f>[1]!b_calc_yield(A1633,日期设置!$B$2,F1633,1,R1633,1,O1633,L1633,S1633,)</f>
        <v>Fetching...</v>
      </c>
      <c r="E1633" s="26">
        <f t="shared" si="50"/>
        <v>4.0301998117364013</v>
      </c>
      <c r="F1633" s="18">
        <f>[1]!b_dq_cleanprice($A1633,日期设置!B$2)</f>
        <v>100.2854</v>
      </c>
      <c r="G1633" s="18" t="str">
        <f t="shared" si="51"/>
        <v>0.61 + 0</v>
      </c>
      <c r="H1633" s="27">
        <f>[1]!b_dq_pctchange($A1633,日期设置!$B$2,1)/100</f>
        <v>0</v>
      </c>
      <c r="I1633" s="26">
        <f>[1]!b_pq_pctchange(A1633,日期设置!$B$4,日期设置!$B$2,1)</f>
        <v>0</v>
      </c>
      <c r="J1633" s="26">
        <f>[1]!b_pq_pctchange(A1633,日期设置!$C$4,日期设置!$B$2,1)</f>
        <v>0</v>
      </c>
      <c r="K1633" s="52">
        <f>[1]!b_dq_amount($A1633,日期设置!B$2,2,10000)</f>
        <v>0</v>
      </c>
      <c r="L1633" s="26">
        <f>[1]!b_info_latestpar(A1633,日期设置!$B$2)</f>
        <v>100</v>
      </c>
      <c r="M1633" s="6">
        <f>[1]!b_info_outstandingbalance($A1633,日期设置!B$2)</f>
        <v>10</v>
      </c>
      <c r="N1633" s="7">
        <f>[1]!b_info_latestissurercreditrating2(A1633,日期设置!$B$2,"102","1")</f>
        <v>0</v>
      </c>
      <c r="O1633" s="8">
        <v>7.2</v>
      </c>
      <c r="P1633" s="9">
        <f>[1]!b_info_repurchasedate(A1633)</f>
        <v>0</v>
      </c>
      <c r="Q1633" s="8" t="s">
        <v>16064</v>
      </c>
      <c r="R1633" s="2" t="str">
        <f>IF((--IF(P1633=0,Q1633,P1633))&gt;(--日期设置!$B$2),IF(P1633=0,Q1633,P1633),Q1633)</f>
        <v>2021-11-02</v>
      </c>
      <c r="S1633" s="2" t="s">
        <v>17850</v>
      </c>
      <c r="T1633" s="8">
        <f>[1]!b_anal_ptmyear($A1633,日期设置!$B$2)</f>
        <v>0.61643835616438358</v>
      </c>
      <c r="U1633" s="8">
        <f>[1]!b_anal_termifexercise($A1633,日期设置!B$2)</f>
        <v>0</v>
      </c>
      <c r="V1633" s="10">
        <f>[1]!b_dq_dirtyprice(A1633,日期设置!$B$2)</f>
        <v>103.047</v>
      </c>
      <c r="W1633" s="11">
        <f>IF(U1633=0,ROUNDUP((Q1633-日期设置!$B$2)/365,0),ROUNDUP((R1633-日期设置!$B$2)/365,0))</f>
        <v>1</v>
      </c>
      <c r="X1633" s="18">
        <f>_xlfn.IFNA(VLOOKUP(A1633,过往入选债券!A:D,4,0),2)</f>
        <v>2</v>
      </c>
      <c r="Y1633">
        <f>_xlfn.IFNA(VLOOKUP(C1633,[2]Sheet1!$A:$A,1,0),3)</f>
        <v>3</v>
      </c>
    </row>
    <row r="1634" spans="1:25" hidden="1" x14ac:dyDescent="0.2">
      <c r="A1634" s="21" t="s">
        <v>11061</v>
      </c>
      <c r="B1634" s="21" t="s">
        <v>11062</v>
      </c>
      <c r="C1634" s="37" t="s">
        <v>2169</v>
      </c>
      <c r="D1634" s="26" t="str">
        <f>[1]!b_calc_yield(A1634,日期设置!$B$2,F1634,1,R1634,1,O1634,L1634,S1634,)</f>
        <v>Fetching...</v>
      </c>
      <c r="E1634" s="26">
        <f t="shared" si="50"/>
        <v>13.860973230063189</v>
      </c>
      <c r="F1634" s="18">
        <f>[1]!b_dq_cleanprice($A1634,日期设置!B$2)</f>
        <v>98.5</v>
      </c>
      <c r="G1634" s="18" t="str">
        <f t="shared" si="51"/>
        <v>2.20 + 0</v>
      </c>
      <c r="H1634" s="27">
        <f>[1]!b_dq_pctchange($A1634,日期设置!$B$2,1)/100</f>
        <v>0</v>
      </c>
      <c r="I1634" s="26">
        <f>[1]!b_pq_pctchange(A1634,日期设置!$B$4,日期设置!$B$2,1)</f>
        <v>0</v>
      </c>
      <c r="J1634" s="26">
        <f>[1]!b_pq_pctchange(A1634,日期设置!$C$4,日期设置!$B$2,1)</f>
        <v>-0.65517157910874735</v>
      </c>
      <c r="K1634" s="52">
        <f>[1]!b_dq_amount($A1634,日期设置!B$2,2,10000)</f>
        <v>0</v>
      </c>
      <c r="L1634" s="26">
        <f>[1]!b_info_latestpar(A1634,日期设置!$B$2)</f>
        <v>100</v>
      </c>
      <c r="M1634" s="6">
        <f>[1]!b_info_outstandingbalance($A1634,日期设置!B$2)</f>
        <v>3</v>
      </c>
      <c r="N1634" s="7" t="str">
        <f>[1]!b_info_latestissurercreditrating2(A1634,日期设置!$B$2,"102","1")</f>
        <v>AA</v>
      </c>
      <c r="O1634" s="8">
        <v>5.8</v>
      </c>
      <c r="P1634" s="9">
        <f>[1]!b_info_repurchasedate(A1634)</f>
        <v>0</v>
      </c>
      <c r="Q1634" s="8" t="s">
        <v>17578</v>
      </c>
      <c r="R1634" s="2" t="str">
        <f>IF((--IF(P1634=0,Q1634,P1634))&gt;(--日期设置!$B$2),IF(P1634=0,Q1634,P1634),Q1634)</f>
        <v>2023-06-05</v>
      </c>
      <c r="S1634" s="2" t="s">
        <v>18602</v>
      </c>
      <c r="T1634" s="8">
        <f>[1]!b_anal_ptmyear($A1634,日期设置!$B$2)</f>
        <v>2.2054794520547945</v>
      </c>
      <c r="U1634" s="8">
        <f>[1]!b_anal_termifexercise($A1634,日期设置!B$2)</f>
        <v>0</v>
      </c>
      <c r="V1634" s="10">
        <f>[1]!b_dq_dirtyprice(A1634,日期设置!$B$2)</f>
        <v>103.1082</v>
      </c>
      <c r="W1634" s="11">
        <f>IF(U1634=0,ROUNDUP((Q1634-日期设置!$B$2)/365,0),ROUNDUP((R1634-日期设置!$B$2)/365,0))</f>
        <v>3</v>
      </c>
      <c r="X1634" s="18">
        <f>_xlfn.IFNA(VLOOKUP(A1634,过往入选债券!A:D,4,0),2)</f>
        <v>2</v>
      </c>
      <c r="Y1634">
        <f>_xlfn.IFNA(VLOOKUP(C1634,[2]Sheet1!$A:$A,1,0),3)</f>
        <v>3</v>
      </c>
    </row>
    <row r="1635" spans="1:25" hidden="1" x14ac:dyDescent="0.2">
      <c r="A1635" s="21" t="s">
        <v>8433</v>
      </c>
      <c r="B1635" s="21" t="s">
        <v>8434</v>
      </c>
      <c r="C1635" s="37" t="s">
        <v>225</v>
      </c>
      <c r="D1635" s="26" t="str">
        <f>[1]!b_calc_yield(A1635,日期设置!$B$2,F1635,1,R1635,1,O1635,L1635,S1635,)</f>
        <v>Fetching...</v>
      </c>
      <c r="E1635" s="26">
        <f t="shared" si="50"/>
        <v>7.5269840393796139</v>
      </c>
      <c r="F1635" s="18">
        <f>[1]!b_dq_cleanprice($A1635,日期设置!B$2)</f>
        <v>99.9255</v>
      </c>
      <c r="G1635" s="18" t="str">
        <f t="shared" si="51"/>
        <v>1.20 + 0</v>
      </c>
      <c r="H1635" s="27">
        <f>[1]!b_dq_pctchange($A1635,日期设置!$B$2,1)/100</f>
        <v>0</v>
      </c>
      <c r="I1635" s="26">
        <f>[1]!b_pq_pctchange(A1635,日期设置!$B$4,日期设置!$B$2,1)</f>
        <v>0</v>
      </c>
      <c r="J1635" s="26">
        <f>[1]!b_pq_pctchange(A1635,日期设置!$C$4,日期设置!$B$2,1)</f>
        <v>-0.86510082095290053</v>
      </c>
      <c r="K1635" s="52">
        <f>[1]!b_dq_amount($A1635,日期设置!B$2,2,10000)</f>
        <v>0</v>
      </c>
      <c r="L1635" s="26">
        <f>[1]!b_info_latestpar(A1635,日期设置!$B$2)</f>
        <v>100</v>
      </c>
      <c r="M1635" s="6">
        <f>[1]!b_info_outstandingbalance($A1635,日期设置!B$2)</f>
        <v>5</v>
      </c>
      <c r="N1635" s="7" t="str">
        <f>[1]!b_info_latestissurercreditrating2(A1635,日期设置!$B$2,"102","1")</f>
        <v>AA</v>
      </c>
      <c r="O1635" s="8">
        <v>6.5</v>
      </c>
      <c r="P1635" s="9">
        <f>[1]!b_info_repurchasedate(A1635)</f>
        <v>0</v>
      </c>
      <c r="Q1635" s="8" t="s">
        <v>16822</v>
      </c>
      <c r="R1635" s="2" t="str">
        <f>IF((--IF(P1635=0,Q1635,P1635))&gt;(--日期设置!$B$2),IF(P1635=0,Q1635,P1635),Q1635)</f>
        <v>2022-06-05</v>
      </c>
      <c r="S1635" s="2" t="s">
        <v>18519</v>
      </c>
      <c r="T1635" s="8">
        <f>[1]!b_anal_ptmyear($A1635,日期设置!$B$2)</f>
        <v>1.2054794520547945</v>
      </c>
      <c r="U1635" s="8">
        <f>[1]!b_anal_termifexercise($A1635,日期设置!B$2)</f>
        <v>0</v>
      </c>
      <c r="V1635" s="10">
        <f>[1]!b_dq_dirtyprice(A1635,日期设置!$B$2)</f>
        <v>105.0899</v>
      </c>
      <c r="W1635" s="11">
        <f>IF(U1635=0,ROUNDUP((Q1635-日期设置!$B$2)/365,0),ROUNDUP((R1635-日期设置!$B$2)/365,0))</f>
        <v>2</v>
      </c>
      <c r="X1635" s="18">
        <f>_xlfn.IFNA(VLOOKUP(A1635,过往入选债券!A:D,4,0),2)</f>
        <v>2</v>
      </c>
      <c r="Y1635">
        <f>_xlfn.IFNA(VLOOKUP(C1635,[2]Sheet1!$A:$A,1,0),3)</f>
        <v>3</v>
      </c>
    </row>
    <row r="1636" spans="1:25" hidden="1" x14ac:dyDescent="0.2">
      <c r="A1636" s="21" t="s">
        <v>3668</v>
      </c>
      <c r="B1636" s="21" t="s">
        <v>3669</v>
      </c>
      <c r="C1636" s="37" t="s">
        <v>38</v>
      </c>
      <c r="D1636" s="26" t="str">
        <f>[1]!b_calc_yield(A1636,日期设置!$B$2,F1636,1,R1636,1,O1636,L1636,S1636,)</f>
        <v>Fetching...</v>
      </c>
      <c r="E1636" s="26">
        <f t="shared" si="50"/>
        <v>11.007958218113757</v>
      </c>
      <c r="F1636" s="18">
        <f>[1]!b_dq_cleanprice($A1636,日期设置!B$2)</f>
        <v>98.967699999999994</v>
      </c>
      <c r="G1636" s="18" t="str">
        <f t="shared" si="51"/>
        <v>1.70 + 0</v>
      </c>
      <c r="H1636" s="27">
        <f>[1]!b_dq_pctchange($A1636,日期设置!$B$2,1)/100</f>
        <v>0</v>
      </c>
      <c r="I1636" s="26">
        <f>[1]!b_pq_pctchange(A1636,日期设置!$B$4,日期设置!$B$2,1)</f>
        <v>0</v>
      </c>
      <c r="J1636" s="26">
        <f>[1]!b_pq_pctchange(A1636,日期设置!$C$4,日期设置!$B$2,1)</f>
        <v>0</v>
      </c>
      <c r="K1636" s="52">
        <f>[1]!b_dq_amount($A1636,日期设置!B$2,2,10000)</f>
        <v>0</v>
      </c>
      <c r="L1636" s="26">
        <f>[1]!b_info_latestpar(A1636,日期设置!$B$2)</f>
        <v>100</v>
      </c>
      <c r="M1636" s="6">
        <f>[1]!b_info_outstandingbalance($A1636,日期设置!B$2)</f>
        <v>5</v>
      </c>
      <c r="N1636" s="7">
        <f>[1]!b_info_latestissurercreditrating2(A1636,日期设置!$B$2,"102","1")</f>
        <v>0</v>
      </c>
      <c r="O1636" s="8">
        <v>5.9</v>
      </c>
      <c r="P1636" s="9">
        <f>[1]!b_info_repurchasedate(A1636)</f>
        <v>0</v>
      </c>
      <c r="Q1636" s="8" t="s">
        <v>16116</v>
      </c>
      <c r="R1636" s="2" t="str">
        <f>IF((--IF(P1636=0,Q1636,P1636))&gt;(--日期设置!$B$2),IF(P1636=0,Q1636,P1636),Q1636)</f>
        <v>2022-12-04</v>
      </c>
      <c r="S1636" s="2" t="s">
        <v>17902</v>
      </c>
      <c r="T1636" s="8">
        <f>[1]!b_anal_ptmyear($A1636,日期设置!$B$2)</f>
        <v>1.7041095890410958</v>
      </c>
      <c r="U1636" s="8">
        <f>[1]!b_anal_termifexercise($A1636,日期设置!B$2)</f>
        <v>0</v>
      </c>
      <c r="V1636" s="10">
        <f>[1]!b_dq_dirtyprice(A1636,日期设置!$B$2)</f>
        <v>100.7135</v>
      </c>
      <c r="W1636" s="11">
        <f>IF(U1636=0,ROUNDUP((Q1636-日期设置!$B$2)/365,0),ROUNDUP((R1636-日期设置!$B$2)/365,0))</f>
        <v>2</v>
      </c>
      <c r="X1636" s="18">
        <f>_xlfn.IFNA(VLOOKUP(A1636,过往入选债券!A:D,4,0),2)</f>
        <v>2</v>
      </c>
      <c r="Y1636">
        <f>_xlfn.IFNA(VLOOKUP(C1636,[2]Sheet1!$A:$A,1,0),3)</f>
        <v>3</v>
      </c>
    </row>
    <row r="1637" spans="1:25" hidden="1" x14ac:dyDescent="0.2">
      <c r="A1637" s="28" t="s">
        <v>19235</v>
      </c>
      <c r="B1637" s="28" t="s">
        <v>19236</v>
      </c>
      <c r="C1637" s="38" t="s">
        <v>1375</v>
      </c>
      <c r="D1637" s="26" t="str">
        <f>[1]!b_calc_yield(A1637,日期设置!$B$2,F1637,1,R1637,1,O1637,L1637,S1637,)</f>
        <v>Fetching...</v>
      </c>
      <c r="E1637" s="26">
        <f t="shared" si="50"/>
        <v>15.467318336832347</v>
      </c>
      <c r="F1637" s="18">
        <f>[1]!b_dq_cleanprice($A1637,日期设置!B$2)</f>
        <v>98.811000000000007</v>
      </c>
      <c r="G1637" s="18" t="str">
        <f t="shared" si="51"/>
        <v>2.43 + 0</v>
      </c>
      <c r="H1637" s="27">
        <f>[1]!b_dq_pctchange($A1637,日期设置!$B$2,1)/100</f>
        <v>0</v>
      </c>
      <c r="I1637" s="26">
        <f>[1]!b_pq_pctchange(A1637,日期设置!$B$4,日期设置!$B$2,1)</f>
        <v>0</v>
      </c>
      <c r="J1637" s="26">
        <f>[1]!b_pq_pctchange(A1637,日期设置!$C$4,日期设置!$B$2,1)</f>
        <v>-0.55253623188405032</v>
      </c>
      <c r="K1637" s="52">
        <f>[1]!b_dq_amount($A1637,日期设置!B$2,2,10000)</f>
        <v>0</v>
      </c>
      <c r="L1637" s="26">
        <f>[1]!b_info_latestpar(A1637,日期设置!$B$2)</f>
        <v>100</v>
      </c>
      <c r="M1637" s="6">
        <f>[1]!b_info_outstandingbalance($A1637,日期设置!B$2)</f>
        <v>15</v>
      </c>
      <c r="N1637" s="7">
        <f>[1]!b_info_latestissurercreditrating2(A1637,日期设置!$B$2,"102","1")</f>
        <v>0</v>
      </c>
      <c r="O1637" s="8">
        <v>6.01</v>
      </c>
      <c r="P1637" s="9">
        <f>[1]!b_info_repurchasedate(A1637)</f>
        <v>0</v>
      </c>
      <c r="Q1637" s="8" t="s">
        <v>16512</v>
      </c>
      <c r="R1637" s="2" t="str">
        <f>IF((--IF(P1637=0,Q1637,P1637))&gt;(--日期设置!$B$2),IF(P1637=0,Q1637,P1637),Q1637)</f>
        <v>2023-08-27</v>
      </c>
      <c r="S1637" s="31" t="s">
        <v>19227</v>
      </c>
      <c r="T1637" s="8">
        <f>[1]!b_anal_ptmyear($A1637,日期设置!$B$2)</f>
        <v>2.4328767123287669</v>
      </c>
      <c r="U1637" s="8">
        <f>[1]!b_anal_termifexercise($A1637,日期设置!B$2)</f>
        <v>0</v>
      </c>
      <c r="V1637" s="10">
        <f>[1]!b_dq_dirtyprice(A1637,日期设置!$B$2)</f>
        <v>102.21939999999999</v>
      </c>
      <c r="W1637" s="11">
        <f>IF(U1637=0,ROUNDUP((Q1637-日期设置!$B$2)/365,0),ROUNDUP((R1637-日期设置!$B$2)/365,0))</f>
        <v>3</v>
      </c>
      <c r="X1637" s="18">
        <f>_xlfn.IFNA(VLOOKUP(A1637,过往入选债券!A:D,4,0),2)</f>
        <v>2</v>
      </c>
      <c r="Y1637">
        <f>_xlfn.IFNA(VLOOKUP(C1637,[2]Sheet1!$A:$A,1,0),3)</f>
        <v>3</v>
      </c>
    </row>
    <row r="1638" spans="1:25" x14ac:dyDescent="0.2">
      <c r="A1638" s="21" t="s">
        <v>10044</v>
      </c>
      <c r="B1638" s="21" t="s">
        <v>10045</v>
      </c>
      <c r="C1638" s="37" t="s">
        <v>187</v>
      </c>
      <c r="D1638" s="26" t="str">
        <f>[1]!b_calc_yield(A1638,日期设置!$B$2,F1638,1,R1638,1,O1638,L1638,S1638,)</f>
        <v>Fetching...</v>
      </c>
      <c r="E1638" s="26">
        <f t="shared" si="50"/>
        <v>12.884984833693247</v>
      </c>
      <c r="F1638" s="18">
        <f>[1]!b_dq_cleanprice($A1638,日期设置!B$2)</f>
        <v>95.4863</v>
      </c>
      <c r="G1638" s="18" t="str">
        <f t="shared" si="51"/>
        <v>1.95 + 0</v>
      </c>
      <c r="H1638" s="27">
        <f>[1]!b_dq_pctchange($A1638,日期设置!$B$2,1)/100</f>
        <v>0.19395185995623643</v>
      </c>
      <c r="I1638" s="26">
        <f>[1]!b_pq_pctchange(A1638,日期设置!$B$4,日期设置!$B$2,1)</f>
        <v>19.395185995623638</v>
      </c>
      <c r="J1638" s="26">
        <f>[1]!b_pq_pctchange(A1638,日期设置!$C$4,日期设置!$B$2,1)</f>
        <v>-9.3120293632349194E-2</v>
      </c>
      <c r="K1638" s="52">
        <f>[1]!b_dq_amount($A1638,日期设置!B$2,2,10000)</f>
        <v>3826.9040548000003</v>
      </c>
      <c r="L1638" s="26">
        <f>[1]!b_info_latestpar(A1638,日期设置!$B$2)</f>
        <v>100</v>
      </c>
      <c r="M1638" s="6">
        <f>[1]!b_info_outstandingbalance($A1638,日期设置!B$2)</f>
        <v>5</v>
      </c>
      <c r="N1638" s="7" t="str">
        <f>[1]!b_info_latestissurercreditrating2(A1638,日期设置!$B$2,"102","1")</f>
        <v>AA+</v>
      </c>
      <c r="O1638" s="8">
        <v>4</v>
      </c>
      <c r="P1638" s="9">
        <f>[1]!b_info_repurchasedate(A1638)</f>
        <v>0</v>
      </c>
      <c r="Q1638" s="8" t="s">
        <v>17100</v>
      </c>
      <c r="R1638" s="2" t="str">
        <f>IF((--IF(P1638=0,Q1638,P1638))&gt;(--日期设置!$B$2),IF(P1638=0,Q1638,P1638),Q1638)</f>
        <v>2023-03-05</v>
      </c>
      <c r="S1638" s="2" t="s">
        <v>18127</v>
      </c>
      <c r="T1638" s="8">
        <f>[1]!b_anal_ptmyear($A1638,日期设置!$B$2)</f>
        <v>1.9534246575342467</v>
      </c>
      <c r="U1638" s="8">
        <f>[1]!b_anal_termifexercise($A1638,日期设置!B$2)</f>
        <v>0</v>
      </c>
      <c r="V1638" s="10">
        <f>[1]!b_dq_dirtyprice(A1638,日期设置!$B$2)</f>
        <v>95.672600000000003</v>
      </c>
      <c r="W1638" s="11">
        <f>IF(U1638=0,ROUNDUP((Q1638-日期设置!$B$2)/365,0),ROUNDUP((R1638-日期设置!$B$2)/365,0))</f>
        <v>2</v>
      </c>
      <c r="X1638" s="18" t="str">
        <f>_xlfn.IFNA(VLOOKUP(A1638,过往入选债券!A:D,4,0),2)</f>
        <v>否</v>
      </c>
      <c r="Y1638">
        <f>_xlfn.IFNA(VLOOKUP(C1638,[2]Sheet1!$A:$A,1,0),3)</f>
        <v>3</v>
      </c>
    </row>
    <row r="1639" spans="1:25" hidden="1" x14ac:dyDescent="0.2">
      <c r="A1639" s="21" t="s">
        <v>2533</v>
      </c>
      <c r="B1639" s="21" t="s">
        <v>2534</v>
      </c>
      <c r="C1639" s="37" t="s">
        <v>2535</v>
      </c>
      <c r="D1639" s="26" t="str">
        <f>[1]!b_calc_yield(A1639,日期设置!$B$2,F1639,1,R1639,1,O1639,L1639,S1639,)</f>
        <v>Fetching...</v>
      </c>
      <c r="E1639" s="26">
        <f t="shared" si="50"/>
        <v>5.474794888133383</v>
      </c>
      <c r="F1639" s="18">
        <f>[1]!b_dq_cleanprice($A1639,日期设置!B$2)</f>
        <v>100</v>
      </c>
      <c r="G1639" s="18" t="str">
        <f t="shared" si="51"/>
        <v>0.83 + 0</v>
      </c>
      <c r="H1639" s="27">
        <f>[1]!b_dq_pctchange($A1639,日期设置!$B$2,1)/100</f>
        <v>0</v>
      </c>
      <c r="I1639" s="26">
        <f>[1]!b_pq_pctchange(A1639,日期设置!$B$4,日期设置!$B$2,1)</f>
        <v>0</v>
      </c>
      <c r="J1639" s="26">
        <f>[1]!b_pq_pctchange(A1639,日期设置!$C$4,日期设置!$B$2,1)</f>
        <v>0</v>
      </c>
      <c r="K1639" s="52">
        <f>[1]!b_dq_amount($A1639,日期设置!B$2,2,10000)</f>
        <v>0</v>
      </c>
      <c r="L1639" s="26">
        <f>[1]!b_info_latestpar(A1639,日期设置!$B$2)</f>
        <v>100</v>
      </c>
      <c r="M1639" s="6">
        <f>[1]!b_info_outstandingbalance($A1639,日期设置!B$2)</f>
        <v>4</v>
      </c>
      <c r="N1639" s="7">
        <f>[1]!b_info_latestissurercreditrating2(A1639,日期设置!$B$2,"102","1")</f>
        <v>0</v>
      </c>
      <c r="O1639" s="8">
        <v>6.6</v>
      </c>
      <c r="P1639" s="9">
        <f>[1]!b_info_repurchasedate(A1639)</f>
        <v>0</v>
      </c>
      <c r="Q1639" s="8" t="s">
        <v>16230</v>
      </c>
      <c r="R1639" s="2" t="str">
        <f>IF((--IF(P1639=0,Q1639,P1639))&gt;(--日期设置!$B$2),IF(P1639=0,Q1639,P1639),Q1639)</f>
        <v>2022-01-22</v>
      </c>
      <c r="S1639" s="2" t="s">
        <v>18059</v>
      </c>
      <c r="T1639" s="8">
        <f>[1]!b_anal_ptmyear($A1639,日期设置!$B$2)</f>
        <v>0.83835616438356164</v>
      </c>
      <c r="U1639" s="8">
        <f>[1]!b_anal_termifexercise($A1639,日期设置!B$2)</f>
        <v>0</v>
      </c>
      <c r="V1639" s="10">
        <f>[1]!b_dq_dirtyprice(A1639,日期设置!$B$2)</f>
        <v>101.0668</v>
      </c>
      <c r="W1639" s="11">
        <f>IF(U1639=0,ROUNDUP((Q1639-日期设置!$B$2)/365,0),ROUNDUP((R1639-日期设置!$B$2)/365,0))</f>
        <v>1</v>
      </c>
      <c r="X1639" s="18">
        <f>_xlfn.IFNA(VLOOKUP(A1639,过往入选债券!A:D,4,0),2)</f>
        <v>2</v>
      </c>
      <c r="Y1639">
        <f>_xlfn.IFNA(VLOOKUP(C1639,[2]Sheet1!$A:$A,1,0),3)</f>
        <v>3</v>
      </c>
    </row>
    <row r="1640" spans="1:25" hidden="1" x14ac:dyDescent="0.2">
      <c r="A1640" s="21" t="s">
        <v>11130</v>
      </c>
      <c r="B1640" s="21" t="s">
        <v>11131</v>
      </c>
      <c r="C1640" s="37" t="s">
        <v>1394</v>
      </c>
      <c r="D1640" s="26" t="str">
        <f>[1]!b_calc_yield(A1640,日期设置!$B$2,F1640,1,R1640,1,O1640,L1640,S1640,)</f>
        <v>Fetching...</v>
      </c>
      <c r="E1640" s="26">
        <f t="shared" si="50"/>
        <v>7.7916629089240796</v>
      </c>
      <c r="F1640" s="18">
        <f>[1]!b_dq_cleanprice($A1640,日期设置!B$2)</f>
        <v>98.191299999999998</v>
      </c>
      <c r="G1640" s="18" t="str">
        <f t="shared" si="51"/>
        <v>4.23 + 1.23</v>
      </c>
      <c r="H1640" s="27">
        <f>[1]!b_dq_pctchange($A1640,日期设置!$B$2,1)/100</f>
        <v>0</v>
      </c>
      <c r="I1640" s="26">
        <f>[1]!b_pq_pctchange(A1640,日期设置!$B$4,日期设置!$B$2,1)</f>
        <v>-0.15019473454072177</v>
      </c>
      <c r="J1640" s="26">
        <f>[1]!b_pq_pctchange(A1640,日期设置!$C$4,日期设置!$B$2,1)</f>
        <v>-0.81837143881657826</v>
      </c>
      <c r="K1640" s="52">
        <f>[1]!b_dq_amount($A1640,日期设置!B$2,2,10000)</f>
        <v>0</v>
      </c>
      <c r="L1640" s="26">
        <f>[1]!b_info_latestpar(A1640,日期设置!$B$2)</f>
        <v>100</v>
      </c>
      <c r="M1640" s="6">
        <f>[1]!b_info_outstandingbalance($A1640,日期设置!B$2)</f>
        <v>9</v>
      </c>
      <c r="N1640" s="7" t="str">
        <f>[1]!b_info_latestissurercreditrating2(A1640,日期设置!$B$2,"102","1")</f>
        <v>AA</v>
      </c>
      <c r="O1640" s="8">
        <v>4.9800000000000004</v>
      </c>
      <c r="P1640" s="9" t="str">
        <f>[1]!b_info_repurchasedate(A1640)</f>
        <v>2022-06-15</v>
      </c>
      <c r="Q1640" s="8" t="s">
        <v>16944</v>
      </c>
      <c r="R1640" s="2" t="str">
        <f>IF((--IF(P1640=0,Q1640,P1640))&gt;(--日期设置!$B$2),IF(P1640=0,Q1640,P1640),Q1640)</f>
        <v>2022-06-15</v>
      </c>
      <c r="S1640" s="2" t="s">
        <v>17862</v>
      </c>
      <c r="T1640" s="8">
        <f>[1]!b_anal_ptmyear($A1640,日期设置!$B$2)</f>
        <v>4.2328767123287667</v>
      </c>
      <c r="U1640" s="8">
        <f>[1]!b_anal_termifexercise($A1640,日期设置!B$2)</f>
        <v>1.2328767123287672</v>
      </c>
      <c r="V1640" s="10">
        <f>[1]!b_dq_dirtyprice(A1640,日期设置!$B$2)</f>
        <v>102.0116</v>
      </c>
      <c r="W1640" s="11">
        <f>IF(U1640=0,ROUNDUP((Q1640-日期设置!$B$2)/365,0),ROUNDUP((R1640-日期设置!$B$2)/365,0))</f>
        <v>2</v>
      </c>
      <c r="X1640" s="18">
        <f>_xlfn.IFNA(VLOOKUP(A1640,过往入选债券!A:D,4,0),2)</f>
        <v>2</v>
      </c>
      <c r="Y1640">
        <f>_xlfn.IFNA(VLOOKUP(C1640,[2]Sheet1!$A:$A,1,0),3)</f>
        <v>3</v>
      </c>
    </row>
    <row r="1641" spans="1:25" hidden="1" x14ac:dyDescent="0.2">
      <c r="A1641" s="21" t="s">
        <v>4387</v>
      </c>
      <c r="B1641" s="21" t="s">
        <v>4388</v>
      </c>
      <c r="C1641" s="37" t="s">
        <v>4389</v>
      </c>
      <c r="D1641" s="26" t="str">
        <f>[1]!b_calc_yield(A1641,日期设置!$B$2,F1641,1,R1641,1,O1641,L1641,S1641,)</f>
        <v>Fetching...</v>
      </c>
      <c r="E1641" s="26">
        <f t="shared" si="50"/>
        <v>13.03107210829635</v>
      </c>
      <c r="F1641" s="18">
        <f>[1]!b_dq_cleanprice($A1641,日期设置!B$2)</f>
        <v>99.355400000000003</v>
      </c>
      <c r="G1641" s="18" t="str">
        <f t="shared" si="51"/>
        <v>2.10 + 0</v>
      </c>
      <c r="H1641" s="27">
        <f>[1]!b_dq_pctchange($A1641,日期设置!$B$2,1)/100</f>
        <v>0</v>
      </c>
      <c r="I1641" s="26">
        <f>[1]!b_pq_pctchange(A1641,日期设置!$B$4,日期设置!$B$2,1)</f>
        <v>0</v>
      </c>
      <c r="J1641" s="26">
        <f>[1]!b_pq_pctchange(A1641,日期设置!$C$4,日期设置!$B$2,1)</f>
        <v>0</v>
      </c>
      <c r="K1641" s="52">
        <f>[1]!b_dq_amount($A1641,日期设置!B$2,2,10000)</f>
        <v>0</v>
      </c>
      <c r="L1641" s="26">
        <f>[1]!b_info_latestpar(A1641,日期设置!$B$2)</f>
        <v>100</v>
      </c>
      <c r="M1641" s="6">
        <f>[1]!b_info_outstandingbalance($A1641,日期设置!B$2)</f>
        <v>6</v>
      </c>
      <c r="N1641" s="7">
        <f>[1]!b_info_latestissurercreditrating2(A1641,日期设置!$B$2,"102","1")</f>
        <v>0</v>
      </c>
      <c r="O1641" s="8">
        <v>6.2</v>
      </c>
      <c r="P1641" s="9">
        <f>[1]!b_info_repurchasedate(A1641)</f>
        <v>0</v>
      </c>
      <c r="Q1641" s="8" t="s">
        <v>16306</v>
      </c>
      <c r="R1641" s="2" t="str">
        <f>IF((--IF(P1641=0,Q1641,P1641))&gt;(--日期设置!$B$2),IF(P1641=0,Q1641,P1641),Q1641)</f>
        <v>2023-04-28</v>
      </c>
      <c r="S1641" s="2" t="s">
        <v>18086</v>
      </c>
      <c r="T1641" s="8">
        <f>[1]!b_anal_ptmyear($A1641,日期设置!$B$2)</f>
        <v>2.1013698630136988</v>
      </c>
      <c r="U1641" s="8">
        <f>[1]!b_anal_termifexercise($A1641,日期设置!B$2)</f>
        <v>0</v>
      </c>
      <c r="V1641" s="10">
        <f>[1]!b_dq_dirtyprice(A1641,日期设置!$B$2)</f>
        <v>104.9269</v>
      </c>
      <c r="W1641" s="11">
        <f>IF(U1641=0,ROUNDUP((Q1641-日期设置!$B$2)/365,0),ROUNDUP((R1641-日期设置!$B$2)/365,0))</f>
        <v>3</v>
      </c>
      <c r="X1641" s="18">
        <f>_xlfn.IFNA(VLOOKUP(A1641,过往入选债券!A:D,4,0),2)</f>
        <v>2</v>
      </c>
      <c r="Y1641">
        <f>_xlfn.IFNA(VLOOKUP(C1641,[2]Sheet1!$A:$A,1,0),3)</f>
        <v>3</v>
      </c>
    </row>
    <row r="1642" spans="1:25" hidden="1" x14ac:dyDescent="0.2">
      <c r="A1642" s="21" t="s">
        <v>15099</v>
      </c>
      <c r="B1642" s="21" t="s">
        <v>15100</v>
      </c>
      <c r="C1642" s="37" t="s">
        <v>13180</v>
      </c>
      <c r="D1642" s="26" t="str">
        <f>[1]!b_calc_yield(A1642,日期设置!$B$2,F1642,1,R1642,1,O1642,L1642,S1642,)</f>
        <v>Fetching...</v>
      </c>
      <c r="E1642" s="26">
        <f t="shared" si="50"/>
        <v>19.05560236789443</v>
      </c>
      <c r="F1642" s="18">
        <f>[1]!b_dq_cleanprice($A1642,日期设置!B$2)</f>
        <v>102.5232</v>
      </c>
      <c r="G1642" s="18" t="str">
        <f t="shared" si="51"/>
        <v>7.95 + 2.95</v>
      </c>
      <c r="H1642" s="27">
        <f>[1]!b_dq_pctchange($A1642,日期设置!$B$2,1)/100</f>
        <v>0</v>
      </c>
      <c r="I1642" s="26">
        <f>[1]!b_pq_pctchange(A1642,日期设置!$B$4,日期设置!$B$2,1)</f>
        <v>0</v>
      </c>
      <c r="J1642" s="26">
        <f>[1]!b_pq_pctchange(A1642,日期设置!$C$4,日期设置!$B$2,1)</f>
        <v>-1.6893145604013533</v>
      </c>
      <c r="K1642" s="52">
        <f>[1]!b_dq_amount($A1642,日期设置!B$2,2,10000)</f>
        <v>0</v>
      </c>
      <c r="L1642" s="26">
        <f>[1]!b_info_latestpar(A1642,日期设置!$B$2)</f>
        <v>100</v>
      </c>
      <c r="M1642" s="6">
        <f>[1]!b_info_outstandingbalance($A1642,日期设置!B$2)</f>
        <v>10</v>
      </c>
      <c r="N1642" s="7" t="str">
        <f>[1]!b_info_latestissurercreditrating2(A1642,日期设置!$B$2,"102","1")</f>
        <v>AA</v>
      </c>
      <c r="O1642" s="8">
        <v>7.5</v>
      </c>
      <c r="P1642" s="9" t="str">
        <f>[1]!b_info_repurchasedate(A1642)</f>
        <v>2024-03-04</v>
      </c>
      <c r="Q1642" s="8" t="s">
        <v>17585</v>
      </c>
      <c r="R1642" s="2" t="str">
        <f>IF((--IF(P1642=0,Q1642,P1642))&gt;(--日期设置!$B$2),IF(P1642=0,Q1642,P1642),Q1642)</f>
        <v>2024-03-04</v>
      </c>
      <c r="S1642" s="2" t="s">
        <v>18396</v>
      </c>
      <c r="T1642" s="8">
        <f>[1]!b_anal_ptmyear($A1642,日期设置!$B$2)</f>
        <v>7.9506849315068493</v>
      </c>
      <c r="U1642" s="8">
        <f>[1]!b_anal_termifexercise($A1642,日期设置!B$2)</f>
        <v>2.9534246575342467</v>
      </c>
      <c r="V1642" s="10">
        <f>[1]!b_dq_dirtyprice(A1642,日期设置!$B$2)</f>
        <v>102.8931</v>
      </c>
      <c r="W1642" s="11">
        <f>IF(U1642=0,ROUNDUP((Q1642-日期设置!$B$2)/365,0),ROUNDUP((R1642-日期设置!$B$2)/365,0))</f>
        <v>3</v>
      </c>
      <c r="X1642" s="18">
        <f>_xlfn.IFNA(VLOOKUP(A1642,过往入选债券!A:D,4,0),2)</f>
        <v>2</v>
      </c>
      <c r="Y1642">
        <f>_xlfn.IFNA(VLOOKUP(C1642,[2]Sheet1!$A:$A,1,0),3)</f>
        <v>3</v>
      </c>
    </row>
    <row r="1643" spans="1:25" hidden="1" x14ac:dyDescent="0.2">
      <c r="A1643" s="21" t="s">
        <v>14137</v>
      </c>
      <c r="B1643" s="21" t="s">
        <v>14138</v>
      </c>
      <c r="C1643" s="37" t="s">
        <v>8261</v>
      </c>
      <c r="D1643" s="26" t="str">
        <f>[1]!b_calc_yield(A1643,日期设置!$B$2,F1643,1,R1643,1,O1643,L1643,S1643,)</f>
        <v>Fetching...</v>
      </c>
      <c r="E1643" s="26">
        <f t="shared" si="50"/>
        <v>29.695836975853851</v>
      </c>
      <c r="F1643" s="18">
        <f>[1]!b_dq_cleanprice($A1643,日期设置!B$2)</f>
        <v>80.1387</v>
      </c>
      <c r="G1643" s="18" t="str">
        <f t="shared" si="51"/>
        <v>3.49 + 0</v>
      </c>
      <c r="H1643" s="27">
        <f>[1]!b_dq_pctchange($A1643,日期设置!$B$2,1)/100</f>
        <v>0</v>
      </c>
      <c r="I1643" s="26">
        <f>[1]!b_pq_pctchange(A1643,日期设置!$B$4,日期设置!$B$2,1)</f>
        <v>0</v>
      </c>
      <c r="J1643" s="26">
        <f>[1]!b_pq_pctchange(A1643,日期设置!$C$4,日期设置!$B$2,1)</f>
        <v>-1.0652875992572939</v>
      </c>
      <c r="K1643" s="52">
        <f>[1]!b_dq_amount($A1643,日期设置!B$2,2,10000)</f>
        <v>0</v>
      </c>
      <c r="L1643" s="26">
        <f>[1]!b_info_latestpar(A1643,日期设置!$B$2)</f>
        <v>80</v>
      </c>
      <c r="M1643" s="6">
        <f>[1]!b_info_outstandingbalance($A1643,日期设置!B$2)</f>
        <v>6.4</v>
      </c>
      <c r="N1643" s="7" t="str">
        <f>[1]!b_info_latestissurercreditrating2(A1643,日期设置!$B$2,"102","1")</f>
        <v>AA</v>
      </c>
      <c r="O1643" s="8">
        <v>6.89</v>
      </c>
      <c r="P1643" s="9">
        <f>[1]!b_info_repurchasedate(A1643)</f>
        <v>0</v>
      </c>
      <c r="Q1643" s="8" t="s">
        <v>16381</v>
      </c>
      <c r="R1643" s="2" t="str">
        <f>IF((--IF(P1643=0,Q1643,P1643))&gt;(--日期设置!$B$2),IF(P1643=0,Q1643,P1643),Q1643)</f>
        <v>2024-09-18</v>
      </c>
      <c r="S1643" s="2" t="s">
        <v>18405</v>
      </c>
      <c r="T1643" s="8">
        <f>[1]!b_anal_ptmyear($A1643,日期设置!$B$2)</f>
        <v>3.493150684931507</v>
      </c>
      <c r="U1643" s="8">
        <f>[1]!b_anal_termifexercise($A1643,日期设置!B$2)</f>
        <v>0</v>
      </c>
      <c r="V1643" s="10">
        <f>[1]!b_dq_dirtyprice(A1643,日期设置!$B$2)</f>
        <v>82.932500000000005</v>
      </c>
      <c r="W1643" s="11">
        <f>IF(U1643=0,ROUNDUP((Q1643-日期设置!$B$2)/365,0),ROUNDUP((R1643-日期设置!$B$2)/365,0))</f>
        <v>4</v>
      </c>
      <c r="X1643" s="18">
        <f>_xlfn.IFNA(VLOOKUP(A1643,过往入选债券!A:D,4,0),2)</f>
        <v>2</v>
      </c>
      <c r="Y1643">
        <f>_xlfn.IFNA(VLOOKUP(C1643,[2]Sheet1!$A:$A,1,0),3)</f>
        <v>3</v>
      </c>
    </row>
    <row r="1644" spans="1:25" hidden="1" x14ac:dyDescent="0.2">
      <c r="A1644" s="21" t="s">
        <v>3772</v>
      </c>
      <c r="B1644" s="21" t="s">
        <v>3773</v>
      </c>
      <c r="C1644" s="37" t="s">
        <v>1353</v>
      </c>
      <c r="D1644" s="26" t="str">
        <f>[1]!b_calc_yield(A1644,日期设置!$B$2,F1644,1,R1644,1,O1644,L1644,S1644,)</f>
        <v>Fetching...</v>
      </c>
      <c r="E1644" s="26">
        <f t="shared" si="50"/>
        <v>11.549095966895862</v>
      </c>
      <c r="F1644" s="18">
        <f>[1]!b_dq_cleanprice($A1644,日期设置!B$2)</f>
        <v>99.595799999999997</v>
      </c>
      <c r="G1644" s="18" t="str">
        <f t="shared" si="51"/>
        <v>3.78 + 1.78</v>
      </c>
      <c r="H1644" s="27">
        <f>[1]!b_dq_pctchange($A1644,日期设置!$B$2,1)/100</f>
        <v>0</v>
      </c>
      <c r="I1644" s="26">
        <f>[1]!b_pq_pctchange(A1644,日期设置!$B$4,日期设置!$B$2,1)</f>
        <v>0</v>
      </c>
      <c r="J1644" s="26">
        <f>[1]!b_pq_pctchange(A1644,日期设置!$C$4,日期设置!$B$2,1)</f>
        <v>0</v>
      </c>
      <c r="K1644" s="52">
        <f>[1]!b_dq_amount($A1644,日期设置!B$2,2,10000)</f>
        <v>0</v>
      </c>
      <c r="L1644" s="26">
        <f>[1]!b_info_latestpar(A1644,日期设置!$B$2)</f>
        <v>100</v>
      </c>
      <c r="M1644" s="6">
        <f>[1]!b_info_outstandingbalance($A1644,日期设置!B$2)</f>
        <v>4</v>
      </c>
      <c r="N1644" s="7">
        <f>[1]!b_info_latestissurercreditrating2(A1644,日期设置!$B$2,"102","1")</f>
        <v>0</v>
      </c>
      <c r="O1644" s="8">
        <v>6.3</v>
      </c>
      <c r="P1644" s="9" t="str">
        <f>[1]!b_info_repurchasedate(A1644)</f>
        <v>2023-01-03</v>
      </c>
      <c r="Q1644" s="8" t="s">
        <v>17384</v>
      </c>
      <c r="R1644" s="2" t="str">
        <f>IF((--IF(P1644=0,Q1644,P1644))&gt;(--日期设置!$B$2),IF(P1644=0,Q1644,P1644),Q1644)</f>
        <v>2023-01-03</v>
      </c>
      <c r="S1644" s="2" t="s">
        <v>18359</v>
      </c>
      <c r="T1644" s="8">
        <f>[1]!b_anal_ptmyear($A1644,日期设置!$B$2)</f>
        <v>3.7863013698630139</v>
      </c>
      <c r="U1644" s="8">
        <f>[1]!b_anal_termifexercise($A1644,日期设置!B$2)</f>
        <v>1.7863013698630137</v>
      </c>
      <c r="V1644" s="10">
        <f>[1]!b_dq_dirtyprice(A1644,日期设置!$B$2)</f>
        <v>100.9421</v>
      </c>
      <c r="W1644" s="11">
        <f>IF(U1644=0,ROUNDUP((Q1644-日期设置!$B$2)/365,0),ROUNDUP((R1644-日期设置!$B$2)/365,0))</f>
        <v>2</v>
      </c>
      <c r="X1644" s="18">
        <f>_xlfn.IFNA(VLOOKUP(A1644,过往入选债券!A:D,4,0),2)</f>
        <v>2</v>
      </c>
      <c r="Y1644">
        <f>_xlfn.IFNA(VLOOKUP(C1644,[2]Sheet1!$A:$A,1,0),3)</f>
        <v>3</v>
      </c>
    </row>
    <row r="1645" spans="1:25" hidden="1" x14ac:dyDescent="0.2">
      <c r="A1645" s="21" t="s">
        <v>13164</v>
      </c>
      <c r="B1645" s="21" t="s">
        <v>13165</v>
      </c>
      <c r="C1645" s="37" t="s">
        <v>13166</v>
      </c>
      <c r="D1645" s="26" t="str">
        <f>[1]!b_calc_yield(A1645,日期设置!$B$2,F1645,1,R1645,1,O1645,L1645,S1645,)</f>
        <v>Fetching...</v>
      </c>
      <c r="E1645" s="26">
        <f t="shared" si="50"/>
        <v>27.564444233204455</v>
      </c>
      <c r="F1645" s="18">
        <f>[1]!b_dq_cleanprice($A1645,日期设置!B$2)</f>
        <v>56.686599999999999</v>
      </c>
      <c r="G1645" s="18" t="str">
        <f t="shared" si="51"/>
        <v>2.26 + 0</v>
      </c>
      <c r="H1645" s="27">
        <f>[1]!b_dq_pctchange($A1645,日期设置!$B$2,1)/100</f>
        <v>0</v>
      </c>
      <c r="I1645" s="26">
        <f>[1]!b_pq_pctchange(A1645,日期设置!$B$4,日期设置!$B$2,1)</f>
        <v>0</v>
      </c>
      <c r="J1645" s="26">
        <f>[1]!b_pq_pctchange(A1645,日期设置!$C$4,日期设置!$B$2,1)</f>
        <v>0</v>
      </c>
      <c r="K1645" s="52">
        <f>[1]!b_dq_amount($A1645,日期设置!B$2,2,10000)</f>
        <v>0</v>
      </c>
      <c r="L1645" s="26">
        <f>[1]!b_info_latestpar(A1645,日期设置!$B$2)</f>
        <v>60</v>
      </c>
      <c r="M1645" s="6">
        <f>[1]!b_info_outstandingbalance($A1645,日期设置!B$2)</f>
        <v>6.6</v>
      </c>
      <c r="N1645" s="7" t="str">
        <f>[1]!b_info_latestissurercreditrating2(A1645,日期设置!$B$2,"102","1")</f>
        <v>AA</v>
      </c>
      <c r="O1645" s="8">
        <v>5.05</v>
      </c>
      <c r="P1645" s="9">
        <f>[1]!b_info_repurchasedate(A1645)</f>
        <v>0</v>
      </c>
      <c r="Q1645" s="8" t="s">
        <v>17754</v>
      </c>
      <c r="R1645" s="2" t="str">
        <f>IF((--IF(P1645=0,Q1645,P1645))&gt;(--日期设置!$B$2),IF(P1645=0,Q1645,P1645),Q1645)</f>
        <v>2023-06-27</v>
      </c>
      <c r="S1645" s="2" t="s">
        <v>18936</v>
      </c>
      <c r="T1645" s="8">
        <f>[1]!b_anal_ptmyear($A1645,日期设置!$B$2)</f>
        <v>2.2657534246575342</v>
      </c>
      <c r="U1645" s="8">
        <f>[1]!b_anal_termifexercise($A1645,日期设置!B$2)</f>
        <v>0</v>
      </c>
      <c r="V1645" s="10">
        <f>[1]!b_dq_dirtyprice(A1645,日期设置!$B$2)</f>
        <v>58.9114</v>
      </c>
      <c r="W1645" s="11">
        <f>IF(U1645=0,ROUNDUP((Q1645-日期设置!$B$2)/365,0),ROUNDUP((R1645-日期设置!$B$2)/365,0))</f>
        <v>3</v>
      </c>
      <c r="X1645" s="18">
        <f>_xlfn.IFNA(VLOOKUP(A1645,过往入选债券!A:D,4,0),2)</f>
        <v>2</v>
      </c>
      <c r="Y1645">
        <f>_xlfn.IFNA(VLOOKUP(C1645,[2]Sheet1!$A:$A,1,0),3)</f>
        <v>3</v>
      </c>
    </row>
    <row r="1646" spans="1:25" hidden="1" x14ac:dyDescent="0.2">
      <c r="A1646" s="21" t="s">
        <v>14671</v>
      </c>
      <c r="B1646" s="21" t="s">
        <v>14672</v>
      </c>
      <c r="C1646" s="37" t="s">
        <v>12528</v>
      </c>
      <c r="D1646" s="26" t="str">
        <f>[1]!b_calc_yield(A1646,日期设置!$B$2,F1646,1,R1646,1,O1646,L1646,S1646,)</f>
        <v>Fetching...</v>
      </c>
      <c r="E1646" s="26">
        <f t="shared" si="50"/>
        <v>27.73666623576274</v>
      </c>
      <c r="F1646" s="18">
        <f>[1]!b_dq_cleanprice($A1646,日期设置!B$2)</f>
        <v>103.4941</v>
      </c>
      <c r="G1646" s="18" t="str">
        <f t="shared" si="51"/>
        <v>4.46 + 0</v>
      </c>
      <c r="H1646" s="27">
        <f>[1]!b_dq_pctchange($A1646,日期设置!$B$2,1)/100</f>
        <v>0</v>
      </c>
      <c r="I1646" s="26">
        <f>[1]!b_pq_pctchange(A1646,日期设置!$B$4,日期设置!$B$2,1)</f>
        <v>0</v>
      </c>
      <c r="J1646" s="26">
        <f>[1]!b_pq_pctchange(A1646,日期设置!$C$4,日期设置!$B$2,1)</f>
        <v>0</v>
      </c>
      <c r="K1646" s="52">
        <f>[1]!b_dq_amount($A1646,日期设置!B$2,2,10000)</f>
        <v>0</v>
      </c>
      <c r="L1646" s="26">
        <f>[1]!b_info_latestpar(A1646,日期设置!$B$2)</f>
        <v>100</v>
      </c>
      <c r="M1646" s="6">
        <f>[1]!b_info_outstandingbalance($A1646,日期设置!B$2)</f>
        <v>8.5</v>
      </c>
      <c r="N1646" s="7" t="str">
        <f>[1]!b_info_latestissurercreditrating2(A1646,日期设置!$B$2,"102","1")</f>
        <v>AA</v>
      </c>
      <c r="O1646" s="8">
        <v>7.47</v>
      </c>
      <c r="P1646" s="9">
        <f>[1]!b_info_repurchasedate(A1646)</f>
        <v>0</v>
      </c>
      <c r="Q1646" s="8" t="s">
        <v>16529</v>
      </c>
      <c r="R1646" s="2" t="str">
        <f>IF((--IF(P1646=0,Q1646,P1646))&gt;(--日期设置!$B$2),IF(P1646=0,Q1646,P1646),Q1646)</f>
        <v>2025-09-06</v>
      </c>
      <c r="S1646" s="2" t="s">
        <v>17914</v>
      </c>
      <c r="T1646" s="8">
        <f>[1]!b_anal_ptmyear($A1646,日期设置!$B$2)</f>
        <v>4.4602739726027396</v>
      </c>
      <c r="U1646" s="8">
        <f>[1]!b_anal_termifexercise($A1646,日期设置!B$2)</f>
        <v>0</v>
      </c>
      <c r="V1646" s="10">
        <f>[1]!b_dq_dirtyprice(A1646,日期设置!$B$2)</f>
        <v>107.52589999999999</v>
      </c>
      <c r="W1646" s="11">
        <f>IF(U1646=0,ROUNDUP((Q1646-日期设置!$B$2)/365,0),ROUNDUP((R1646-日期设置!$B$2)/365,0))</f>
        <v>5</v>
      </c>
      <c r="X1646" s="18">
        <f>_xlfn.IFNA(VLOOKUP(A1646,过往入选债券!A:D,4,0),2)</f>
        <v>2</v>
      </c>
      <c r="Y1646">
        <f>_xlfn.IFNA(VLOOKUP(C1646,[2]Sheet1!$A:$A,1,0),3)</f>
        <v>3</v>
      </c>
    </row>
    <row r="1647" spans="1:25" hidden="1" x14ac:dyDescent="0.2">
      <c r="A1647" s="21" t="s">
        <v>5446</v>
      </c>
      <c r="B1647" s="21" t="s">
        <v>5447</v>
      </c>
      <c r="C1647" s="37" t="s">
        <v>25</v>
      </c>
      <c r="D1647" s="26" t="str">
        <f>[1]!b_calc_yield(A1647,日期设置!$B$2,F1647,1,R1647,1,O1647,L1647,S1647,)</f>
        <v>Fetching...</v>
      </c>
      <c r="E1647" s="26">
        <f t="shared" si="50"/>
        <v>2.4849727090578089</v>
      </c>
      <c r="F1647" s="18">
        <f>[1]!b_dq_cleanprice($A1647,日期设置!B$2)</f>
        <v>100</v>
      </c>
      <c r="G1647" s="18" t="str">
        <f t="shared" si="51"/>
        <v>0.38 + 0.38</v>
      </c>
      <c r="H1647" s="27">
        <f>[1]!b_dq_pctchange($A1647,日期设置!$B$2,1)/100</f>
        <v>0</v>
      </c>
      <c r="I1647" s="26">
        <f>[1]!b_pq_pctchange(A1647,日期设置!$B$4,日期设置!$B$2,1)</f>
        <v>0</v>
      </c>
      <c r="J1647" s="26">
        <f>[1]!b_pq_pctchange(A1647,日期设置!$C$4,日期设置!$B$2,1)</f>
        <v>0</v>
      </c>
      <c r="K1647" s="52">
        <f>[1]!b_dq_amount($A1647,日期设置!B$2,2,10000)</f>
        <v>0</v>
      </c>
      <c r="L1647" s="26">
        <f>[1]!b_info_latestpar(A1647,日期设置!$B$2)</f>
        <v>100</v>
      </c>
      <c r="M1647" s="6">
        <f>[1]!b_info_outstandingbalance($A1647,日期设置!B$2)</f>
        <v>20</v>
      </c>
      <c r="N1647" s="7" t="str">
        <f>[1]!b_info_latestissurercreditrating2(A1647,日期设置!$B$2,"102","1")</f>
        <v>AAA</v>
      </c>
      <c r="O1647" s="8">
        <v>6.8</v>
      </c>
      <c r="P1647" s="9">
        <f>[1]!b_info_repurchasedate(A1647)</f>
        <v>0</v>
      </c>
      <c r="Q1647" s="8" t="s">
        <v>16507</v>
      </c>
      <c r="R1647" s="2" t="str">
        <f>IF((--IF(P1647=0,Q1647,P1647))&gt;(--日期设置!$B$2),IF(P1647=0,Q1647,P1647),Q1647)</f>
        <v>2021-08-08</v>
      </c>
      <c r="S1647" s="2" t="s">
        <v>18262</v>
      </c>
      <c r="T1647" s="8">
        <f>[1]!b_anal_ptmyear($A1647,日期设置!$B$2)</f>
        <v>0.38082191780821917</v>
      </c>
      <c r="U1647" s="8">
        <f>[1]!b_anal_termifexercise($A1647,日期设置!B$2)</f>
        <v>0.38356164383561642</v>
      </c>
      <c r="V1647" s="10">
        <f>[1]!b_dq_dirtyprice(A1647,日期设置!$B$2)</f>
        <v>104.21040000000001</v>
      </c>
      <c r="W1647" s="11">
        <f>IF(U1647=0,ROUNDUP((Q1647-日期设置!$B$2)/365,0),ROUNDUP((R1647-日期设置!$B$2)/365,0))</f>
        <v>1</v>
      </c>
      <c r="X1647" s="18">
        <f>_xlfn.IFNA(VLOOKUP(A1647,过往入选债券!A:D,4,0),2)</f>
        <v>2</v>
      </c>
      <c r="Y1647" t="str">
        <f>_xlfn.IFNA(VLOOKUP(C1647,[2]Sheet1!$A:$A,1,0),3)</f>
        <v>大同煤矿集团有限责任公司</v>
      </c>
    </row>
    <row r="1648" spans="1:25" hidden="1" x14ac:dyDescent="0.2">
      <c r="A1648" s="21" t="s">
        <v>1070</v>
      </c>
      <c r="B1648" s="21" t="s">
        <v>1071</v>
      </c>
      <c r="C1648" s="37" t="s">
        <v>246</v>
      </c>
      <c r="D1648" s="26" t="str">
        <f>[1]!b_calc_yield(A1648,日期设置!$B$2,F1648,1,R1648,1,O1648,L1648,S1648,)</f>
        <v>Fetching...</v>
      </c>
      <c r="E1648" s="26">
        <f t="shared" si="50"/>
        <v>7.940607829801527</v>
      </c>
      <c r="F1648" s="18">
        <f>[1]!b_dq_cleanprice($A1648,日期设置!B$2)</f>
        <v>99.946399999999997</v>
      </c>
      <c r="G1648" s="18" t="str">
        <f t="shared" si="51"/>
        <v>1.15 + 0</v>
      </c>
      <c r="H1648" s="27">
        <f>[1]!b_dq_pctchange($A1648,日期设置!$B$2,1)/100</f>
        <v>0</v>
      </c>
      <c r="I1648" s="26">
        <f>[1]!b_pq_pctchange(A1648,日期设置!$B$4,日期设置!$B$2,1)</f>
        <v>0</v>
      </c>
      <c r="J1648" s="26">
        <f>[1]!b_pq_pctchange(A1648,日期设置!$C$4,日期设置!$B$2,1)</f>
        <v>0</v>
      </c>
      <c r="K1648" s="52">
        <f>[1]!b_dq_amount($A1648,日期设置!B$2,2,10000)</f>
        <v>0</v>
      </c>
      <c r="L1648" s="26">
        <f>[1]!b_info_latestpar(A1648,日期设置!$B$2)</f>
        <v>100</v>
      </c>
      <c r="M1648" s="6">
        <f>[1]!b_info_outstandingbalance($A1648,日期设置!B$2)</f>
        <v>5</v>
      </c>
      <c r="N1648" s="7">
        <f>[1]!b_info_latestissurercreditrating2(A1648,日期设置!$B$2,"102","1")</f>
        <v>0</v>
      </c>
      <c r="O1648" s="8">
        <v>6.5</v>
      </c>
      <c r="P1648" s="9">
        <f>[1]!b_info_repurchasedate(A1648)</f>
        <v>0</v>
      </c>
      <c r="Q1648" s="8" t="s">
        <v>16334</v>
      </c>
      <c r="R1648" s="2" t="str">
        <f>IF((--IF(P1648=0,Q1648,P1648))&gt;(--日期设置!$B$2),IF(P1648=0,Q1648,P1648),Q1648)</f>
        <v>2022-05-17</v>
      </c>
      <c r="S1648" s="2" t="s">
        <v>18112</v>
      </c>
      <c r="T1648" s="8">
        <f>[1]!b_anal_ptmyear($A1648,日期设置!$B$2)</f>
        <v>1.1534246575342466</v>
      </c>
      <c r="U1648" s="8">
        <f>[1]!b_anal_termifexercise($A1648,日期设置!B$2)</f>
        <v>0</v>
      </c>
      <c r="V1648" s="10">
        <f>[1]!b_dq_dirtyprice(A1648,日期设置!$B$2)</f>
        <v>104.6872</v>
      </c>
      <c r="W1648" s="11">
        <f>IF(U1648=0,ROUNDUP((Q1648-日期设置!$B$2)/365,0),ROUNDUP((R1648-日期设置!$B$2)/365,0))</f>
        <v>2</v>
      </c>
      <c r="X1648" s="18">
        <f>_xlfn.IFNA(VLOOKUP(A1648,过往入选债券!A:D,4,0),2)</f>
        <v>2</v>
      </c>
      <c r="Y1648">
        <f>_xlfn.IFNA(VLOOKUP(C1648,[2]Sheet1!$A:$A,1,0),3)</f>
        <v>3</v>
      </c>
    </row>
    <row r="1649" spans="1:25" hidden="1" x14ac:dyDescent="0.2">
      <c r="A1649" s="21" t="s">
        <v>10646</v>
      </c>
      <c r="B1649" s="21" t="s">
        <v>10647</v>
      </c>
      <c r="C1649" s="37" t="s">
        <v>7984</v>
      </c>
      <c r="D1649" s="26" t="str">
        <f>[1]!b_calc_yield(A1649,日期设置!$B$2,F1649,1,R1649,1,O1649,L1649,S1649,)</f>
        <v>Fetching...</v>
      </c>
      <c r="E1649" s="26">
        <f t="shared" si="50"/>
        <v>25.158455327405083</v>
      </c>
      <c r="F1649" s="18">
        <f>[1]!b_dq_cleanprice($A1649,日期设置!B$2)</f>
        <v>99.9</v>
      </c>
      <c r="G1649" s="18" t="str">
        <f t="shared" si="51"/>
        <v>4.08 + 0</v>
      </c>
      <c r="H1649" s="27">
        <f>[1]!b_dq_pctchange($A1649,日期设置!$B$2,1)/100</f>
        <v>0</v>
      </c>
      <c r="I1649" s="26">
        <f>[1]!b_pq_pctchange(A1649,日期设置!$B$4,日期设置!$B$2,1)</f>
        <v>0.41109246062458515</v>
      </c>
      <c r="J1649" s="26">
        <f>[1]!b_pq_pctchange(A1649,日期设置!$C$4,日期设置!$B$2,1)</f>
        <v>0.28449073748752746</v>
      </c>
      <c r="K1649" s="52">
        <f>[1]!b_dq_amount($A1649,日期设置!B$2,2,10000)</f>
        <v>0</v>
      </c>
      <c r="L1649" s="26">
        <f>[1]!b_info_latestpar(A1649,日期设置!$B$2)</f>
        <v>100</v>
      </c>
      <c r="M1649" s="6">
        <f>[1]!b_info_outstandingbalance($A1649,日期设置!B$2)</f>
        <v>6.5</v>
      </c>
      <c r="N1649" s="7" t="str">
        <f>[1]!b_info_latestissurercreditrating2(A1649,日期设置!$B$2,"102","1")</f>
        <v>AA</v>
      </c>
      <c r="O1649" s="8">
        <v>6.5</v>
      </c>
      <c r="P1649" s="9">
        <f>[1]!b_info_repurchasedate(A1649)</f>
        <v>0</v>
      </c>
      <c r="Q1649" s="8" t="s">
        <v>17373</v>
      </c>
      <c r="R1649" s="2" t="str">
        <f>IF((--IF(P1649=0,Q1649,P1649))&gt;(--日期设置!$B$2),IF(P1649=0,Q1649,P1649),Q1649)</f>
        <v>2025-04-21</v>
      </c>
      <c r="S1649" s="2" t="s">
        <v>18770</v>
      </c>
      <c r="T1649" s="8">
        <f>[1]!b_anal_ptmyear($A1649,日期设置!$B$2)</f>
        <v>4.0821917808219181</v>
      </c>
      <c r="U1649" s="8">
        <f>[1]!b_anal_termifexercise($A1649,日期设置!B$2)</f>
        <v>0</v>
      </c>
      <c r="V1649" s="10">
        <f>[1]!b_dq_dirtyprice(A1649,日期设置!$B$2)</f>
        <v>105.86579999999999</v>
      </c>
      <c r="W1649" s="11">
        <f>IF(U1649=0,ROUNDUP((Q1649-日期设置!$B$2)/365,0),ROUNDUP((R1649-日期设置!$B$2)/365,0))</f>
        <v>5</v>
      </c>
      <c r="X1649" s="18">
        <f>_xlfn.IFNA(VLOOKUP(A1649,过往入选债券!A:D,4,0),2)</f>
        <v>2</v>
      </c>
      <c r="Y1649" s="45">
        <f>_xlfn.IFNA(VLOOKUP(C1649,[2]Sheet1!$A:$A,1,0),3)</f>
        <v>3</v>
      </c>
    </row>
    <row r="1650" spans="1:25" hidden="1" x14ac:dyDescent="0.2">
      <c r="A1650" s="21" t="s">
        <v>13949</v>
      </c>
      <c r="B1650" s="21" t="s">
        <v>13950</v>
      </c>
      <c r="C1650" s="37" t="s">
        <v>13951</v>
      </c>
      <c r="D1650" s="26" t="str">
        <f>[1]!b_calc_yield(A1650,日期设置!$B$2,F1650,1,R1650,1,O1650,L1650,S1650,)</f>
        <v>Fetching...</v>
      </c>
      <c r="E1650" s="26">
        <f t="shared" si="50"/>
        <v>28.663886231993118</v>
      </c>
      <c r="F1650" s="18">
        <f>[1]!b_dq_cleanprice($A1650,日期设置!B$2)</f>
        <v>79.08</v>
      </c>
      <c r="G1650" s="18" t="str">
        <f t="shared" si="51"/>
        <v>3.36 + 0</v>
      </c>
      <c r="H1650" s="27">
        <f>[1]!b_dq_pctchange($A1650,日期设置!$B$2,1)/100</f>
        <v>0</v>
      </c>
      <c r="I1650" s="26">
        <f>[1]!b_pq_pctchange(A1650,日期设置!$B$4,日期设置!$B$2,1)</f>
        <v>-0.75811862090429893</v>
      </c>
      <c r="J1650" s="26">
        <f>[1]!b_pq_pctchange(A1650,日期设置!$C$4,日期设置!$B$2,1)</f>
        <v>-0.75811862090429893</v>
      </c>
      <c r="K1650" s="52">
        <f>[1]!b_dq_amount($A1650,日期设置!B$2,2,10000)</f>
        <v>0</v>
      </c>
      <c r="L1650" s="26">
        <f>[1]!b_info_latestpar(A1650,日期设置!$B$2)</f>
        <v>80</v>
      </c>
      <c r="M1650" s="6">
        <f>[1]!b_info_outstandingbalance($A1650,日期设置!B$2)</f>
        <v>8</v>
      </c>
      <c r="N1650" s="7" t="str">
        <f>[1]!b_info_latestissurercreditrating2(A1650,日期设置!$B$2,"102","1")</f>
        <v>AA</v>
      </c>
      <c r="O1650" s="8">
        <v>6.5</v>
      </c>
      <c r="P1650" s="9">
        <f>[1]!b_info_repurchasedate(A1650)</f>
        <v>0</v>
      </c>
      <c r="Q1650" s="8" t="s">
        <v>16048</v>
      </c>
      <c r="R1650" s="2" t="str">
        <f>IF((--IF(P1650=0,Q1650,P1650))&gt;(--日期设置!$B$2),IF(P1650=0,Q1650,P1650),Q1650)</f>
        <v>2024-08-02</v>
      </c>
      <c r="S1650" s="2" t="s">
        <v>17834</v>
      </c>
      <c r="T1650" s="8">
        <f>[1]!b_anal_ptmyear($A1650,日期设置!$B$2)</f>
        <v>3.3643835616438356</v>
      </c>
      <c r="U1650" s="8">
        <f>[1]!b_anal_termifexercise($A1650,日期设置!B$2)</f>
        <v>0</v>
      </c>
      <c r="V1650" s="10">
        <f>[1]!b_dq_dirtyprice(A1650,日期设置!$B$2)</f>
        <v>82.385199999999998</v>
      </c>
      <c r="W1650" s="11">
        <f>IF(U1650=0,ROUNDUP((Q1650-日期设置!$B$2)/365,0),ROUNDUP((R1650-日期设置!$B$2)/365,0))</f>
        <v>4</v>
      </c>
      <c r="X1650" s="18">
        <f>_xlfn.IFNA(VLOOKUP(A1650,过往入选债券!A:D,4,0),2)</f>
        <v>2</v>
      </c>
      <c r="Y1650">
        <f>_xlfn.IFNA(VLOOKUP(C1650,[2]Sheet1!$A:$A,1,0),3)</f>
        <v>3</v>
      </c>
    </row>
    <row r="1651" spans="1:25" hidden="1" x14ac:dyDescent="0.2">
      <c r="A1651" s="21" t="s">
        <v>11528</v>
      </c>
      <c r="B1651" s="21" t="s">
        <v>11529</v>
      </c>
      <c r="C1651" s="37" t="s">
        <v>11530</v>
      </c>
      <c r="D1651" s="26" t="str">
        <f>[1]!b_calc_yield(A1651,日期设置!$B$2,F1651,1,R1651,1,O1651,L1651,S1651,)</f>
        <v>Fetching...</v>
      </c>
      <c r="E1651" s="26">
        <f t="shared" si="50"/>
        <v>6.4687973512731922</v>
      </c>
      <c r="F1651" s="18">
        <f>[1]!b_dq_cleanprice($A1651,日期设置!B$2)</f>
        <v>100.4105</v>
      </c>
      <c r="G1651" s="18" t="str">
        <f t="shared" si="51"/>
        <v>1.05 + 0</v>
      </c>
      <c r="H1651" s="27">
        <f>[1]!b_dq_pctchange($A1651,日期设置!$B$2,1)/100</f>
        <v>0</v>
      </c>
      <c r="I1651" s="26">
        <f>[1]!b_pq_pctchange(A1651,日期设置!$B$4,日期设置!$B$2,1)</f>
        <v>0</v>
      </c>
      <c r="J1651" s="26">
        <f>[1]!b_pq_pctchange(A1651,日期设置!$C$4,日期设置!$B$2,1)</f>
        <v>0</v>
      </c>
      <c r="K1651" s="52">
        <f>[1]!b_dq_amount($A1651,日期设置!B$2,2,10000)</f>
        <v>0</v>
      </c>
      <c r="L1651" s="26">
        <f>[1]!b_info_latestpar(A1651,日期设置!$B$2)</f>
        <v>100</v>
      </c>
      <c r="M1651" s="6">
        <f>[1]!b_info_outstandingbalance($A1651,日期设置!B$2)</f>
        <v>1.31399</v>
      </c>
      <c r="N1651" s="7" t="str">
        <f>[1]!b_info_latestissurercreditrating2(A1651,日期设置!$B$2,"102","1")</f>
        <v>AA</v>
      </c>
      <c r="O1651" s="8">
        <v>6.95</v>
      </c>
      <c r="P1651" s="9" t="str">
        <f>[1]!b_info_repurchasedate(A1651)</f>
        <v>2017-04-11</v>
      </c>
      <c r="Q1651" s="8" t="s">
        <v>15991</v>
      </c>
      <c r="R1651" s="2" t="str">
        <f>IF((--IF(P1651=0,Q1651,P1651))&gt;(--日期设置!$B$2),IF(P1651=0,Q1651,P1651),Q1651)</f>
        <v>2022-04-11</v>
      </c>
      <c r="S1651" s="2" t="s">
        <v>17779</v>
      </c>
      <c r="T1651" s="8">
        <f>[1]!b_anal_ptmyear($A1651,日期设置!$B$2)</f>
        <v>1.0547945205479452</v>
      </c>
      <c r="U1651" s="8">
        <f>[1]!b_anal_termifexercise($A1651,日期设置!B$2)</f>
        <v>0</v>
      </c>
      <c r="V1651" s="10">
        <f>[1]!b_dq_dirtyprice(A1651,日期设置!$B$2)</f>
        <v>106.97969999999999</v>
      </c>
      <c r="W1651" s="11">
        <f>IF(U1651=0,ROUNDUP((Q1651-日期设置!$B$2)/365,0),ROUNDUP((R1651-日期设置!$B$2)/365,0))</f>
        <v>2</v>
      </c>
      <c r="X1651" s="18">
        <f>_xlfn.IFNA(VLOOKUP(A1651,过往入选债券!A:D,4,0),2)</f>
        <v>2</v>
      </c>
      <c r="Y1651">
        <f>_xlfn.IFNA(VLOOKUP(C1651,[2]Sheet1!$A:$A,1,0),3)</f>
        <v>3</v>
      </c>
    </row>
    <row r="1652" spans="1:25" hidden="1" x14ac:dyDescent="0.2">
      <c r="A1652" s="21" t="s">
        <v>6750</v>
      </c>
      <c r="B1652" s="21" t="s">
        <v>6751</v>
      </c>
      <c r="C1652" s="37" t="s">
        <v>117</v>
      </c>
      <c r="D1652" s="26" t="str">
        <f>[1]!b_calc_yield(A1652,日期设置!$B$2,F1652,1,R1652,1,O1652,L1652,S1652,)</f>
        <v>Fetching...</v>
      </c>
      <c r="E1652" s="26">
        <f t="shared" si="50"/>
        <v>3.4302274118004794</v>
      </c>
      <c r="F1652" s="18">
        <f>[1]!b_dq_cleanprice($A1652,日期设置!B$2)</f>
        <v>100.38</v>
      </c>
      <c r="G1652" s="18" t="str">
        <f t="shared" si="51"/>
        <v>2.52 + 0.52</v>
      </c>
      <c r="H1652" s="27">
        <f>[1]!b_dq_pctchange($A1652,日期设置!$B$2,1)/100</f>
        <v>0</v>
      </c>
      <c r="I1652" s="26">
        <f>[1]!b_pq_pctchange(A1652,日期设置!$B$4,日期设置!$B$2,1)</f>
        <v>0</v>
      </c>
      <c r="J1652" s="26">
        <f>[1]!b_pq_pctchange(A1652,日期设置!$C$4,日期设置!$B$2,1)</f>
        <v>-1.9024074917014969E-2</v>
      </c>
      <c r="K1652" s="52">
        <f>[1]!b_dq_amount($A1652,日期设置!B$2,2,10000)</f>
        <v>0</v>
      </c>
      <c r="L1652" s="26">
        <f>[1]!b_info_latestpar(A1652,日期设置!$B$2)</f>
        <v>100</v>
      </c>
      <c r="M1652" s="6">
        <f>[1]!b_info_outstandingbalance($A1652,日期设置!B$2)</f>
        <v>3.6</v>
      </c>
      <c r="N1652" s="7" t="str">
        <f>[1]!b_info_latestissurercreditrating2(A1652,日期设置!$B$2,"102","1")</f>
        <v>AA</v>
      </c>
      <c r="O1652" s="8">
        <v>7.5</v>
      </c>
      <c r="P1652" s="9" t="str">
        <f>[1]!b_info_repurchasedate(A1652)</f>
        <v>2021-09-30</v>
      </c>
      <c r="Q1652" s="8" t="s">
        <v>17067</v>
      </c>
      <c r="R1652" s="2" t="str">
        <f>IF((--IF(P1652=0,Q1652,P1652))&gt;(--日期设置!$B$2),IF(P1652=0,Q1652,P1652),Q1652)</f>
        <v>2021-09-30</v>
      </c>
      <c r="S1652" s="2" t="s">
        <v>18686</v>
      </c>
      <c r="T1652" s="8">
        <f>[1]!b_anal_ptmyear($A1652,日期设置!$B$2)</f>
        <v>2.526027397260274</v>
      </c>
      <c r="U1652" s="8">
        <f>[1]!b_anal_termifexercise($A1652,日期设置!B$2)</f>
        <v>0.52602739726027392</v>
      </c>
      <c r="V1652" s="10">
        <f>[1]!b_dq_dirtyprice(A1652,日期设置!$B$2)</f>
        <v>103.9348</v>
      </c>
      <c r="W1652" s="11">
        <f>IF(U1652=0,ROUNDUP((Q1652-日期设置!$B$2)/365,0),ROUNDUP((R1652-日期设置!$B$2)/365,0))</f>
        <v>1</v>
      </c>
      <c r="X1652" s="18">
        <f>_xlfn.IFNA(VLOOKUP(A1652,过往入选债券!A:D,4,0),2)</f>
        <v>2</v>
      </c>
      <c r="Y1652">
        <f>_xlfn.IFNA(VLOOKUP(C1652,[2]Sheet1!$A:$A,1,0),3)</f>
        <v>3</v>
      </c>
    </row>
    <row r="1653" spans="1:25" hidden="1" x14ac:dyDescent="0.2">
      <c r="A1653" s="21" t="s">
        <v>13866</v>
      </c>
      <c r="B1653" s="21" t="s">
        <v>13867</v>
      </c>
      <c r="C1653" s="37" t="s">
        <v>4717</v>
      </c>
      <c r="D1653" s="26" t="str">
        <f>[1]!b_calc_yield(A1653,日期设置!$B$2,F1653,1,R1653,1,O1653,L1653,S1653,)</f>
        <v>Fetching...</v>
      </c>
      <c r="E1653" s="26">
        <f t="shared" si="50"/>
        <v>28.187654939460806</v>
      </c>
      <c r="F1653" s="18">
        <f>[1]!b_dq_cleanprice($A1653,日期设置!B$2)</f>
        <v>78.167500000000004</v>
      </c>
      <c r="G1653" s="18" t="str">
        <f t="shared" si="51"/>
        <v>3.32 + 0</v>
      </c>
      <c r="H1653" s="27">
        <f>[1]!b_dq_pctchange($A1653,日期设置!$B$2,1)/100</f>
        <v>0</v>
      </c>
      <c r="I1653" s="26">
        <f>[1]!b_pq_pctchange(A1653,日期设置!$B$4,日期设置!$B$2,1)</f>
        <v>0</v>
      </c>
      <c r="J1653" s="26">
        <f>[1]!b_pq_pctchange(A1653,日期设置!$C$4,日期设置!$B$2,1)</f>
        <v>0</v>
      </c>
      <c r="K1653" s="52">
        <f>[1]!b_dq_amount($A1653,日期设置!B$2,2,10000)</f>
        <v>0</v>
      </c>
      <c r="L1653" s="26">
        <f>[1]!b_info_latestpar(A1653,日期设置!$B$2)</f>
        <v>80</v>
      </c>
      <c r="M1653" s="6">
        <f>[1]!b_info_outstandingbalance($A1653,日期设置!B$2)</f>
        <v>13.6</v>
      </c>
      <c r="N1653" s="7" t="str">
        <f>[1]!b_info_latestissurercreditrating2(A1653,日期设置!$B$2,"102","1")</f>
        <v>AA</v>
      </c>
      <c r="O1653" s="8">
        <v>6.1</v>
      </c>
      <c r="P1653" s="9">
        <f>[1]!b_info_repurchasedate(A1653)</f>
        <v>0</v>
      </c>
      <c r="Q1653" s="8" t="s">
        <v>16280</v>
      </c>
      <c r="R1653" s="2" t="str">
        <f>IF((--IF(P1653=0,Q1653,P1653))&gt;(--日期设置!$B$2),IF(P1653=0,Q1653,P1653),Q1653)</f>
        <v>2024-07-20</v>
      </c>
      <c r="S1653" s="2" t="s">
        <v>18062</v>
      </c>
      <c r="T1653" s="8">
        <f>[1]!b_anal_ptmyear($A1653,日期设置!$B$2)</f>
        <v>3.3287671232876712</v>
      </c>
      <c r="U1653" s="8">
        <f>[1]!b_anal_termifexercise($A1653,日期设置!B$2)</f>
        <v>0</v>
      </c>
      <c r="V1653" s="10">
        <f>[1]!b_dq_dirtyprice(A1653,日期设置!$B$2)</f>
        <v>81.443100000000001</v>
      </c>
      <c r="W1653" s="11">
        <f>IF(U1653=0,ROUNDUP((Q1653-日期设置!$B$2)/365,0),ROUNDUP((R1653-日期设置!$B$2)/365,0))</f>
        <v>4</v>
      </c>
      <c r="X1653" s="18">
        <f>_xlfn.IFNA(VLOOKUP(A1653,过往入选债券!A:D,4,0),2)</f>
        <v>2</v>
      </c>
      <c r="Y1653">
        <f>_xlfn.IFNA(VLOOKUP(C1653,[2]Sheet1!$A:$A,1,0),3)</f>
        <v>3</v>
      </c>
    </row>
    <row r="1654" spans="1:25" hidden="1" x14ac:dyDescent="0.2">
      <c r="A1654" s="21" t="s">
        <v>10699</v>
      </c>
      <c r="B1654" s="21" t="s">
        <v>10700</v>
      </c>
      <c r="C1654" s="37" t="s">
        <v>4923</v>
      </c>
      <c r="D1654" s="26" t="str">
        <f>[1]!b_calc_yield(A1654,日期设置!$B$2,F1654,1,R1654,1,O1654,L1654,S1654,)</f>
        <v>Fetching...</v>
      </c>
      <c r="E1654" s="26">
        <f t="shared" si="50"/>
        <v>26.458602910541828</v>
      </c>
      <c r="F1654" s="18">
        <f>[1]!b_dq_cleanprice($A1654,日期设置!B$2)</f>
        <v>91.547600000000003</v>
      </c>
      <c r="G1654" s="18" t="str">
        <f t="shared" si="51"/>
        <v>9.08 + 4.09</v>
      </c>
      <c r="H1654" s="27">
        <f>[1]!b_dq_pctchange($A1654,日期设置!$B$2,1)/100</f>
        <v>0</v>
      </c>
      <c r="I1654" s="26">
        <f>[1]!b_pq_pctchange(A1654,日期设置!$B$4,日期设置!$B$2,1)</f>
        <v>0</v>
      </c>
      <c r="J1654" s="26">
        <f>[1]!b_pq_pctchange(A1654,日期设置!$C$4,日期设置!$B$2,1)</f>
        <v>-3.275818532014902</v>
      </c>
      <c r="K1654" s="52">
        <f>[1]!b_dq_amount($A1654,日期设置!B$2,2,10000)</f>
        <v>0</v>
      </c>
      <c r="L1654" s="26">
        <f>[1]!b_info_latestpar(A1654,日期设置!$B$2)</f>
        <v>100</v>
      </c>
      <c r="M1654" s="6">
        <f>[1]!b_info_outstandingbalance($A1654,日期设置!B$2)</f>
        <v>20</v>
      </c>
      <c r="N1654" s="7" t="str">
        <f>[1]!b_info_latestissurercreditrating2(A1654,日期设置!$B$2,"102","1")</f>
        <v>AAA</v>
      </c>
      <c r="O1654" s="8">
        <v>4.0999999999999996</v>
      </c>
      <c r="P1654" s="9" t="str">
        <f>[1]!b_info_repurchasedate(A1654)</f>
        <v>2025-04-23</v>
      </c>
      <c r="Q1654" s="8" t="s">
        <v>17075</v>
      </c>
      <c r="R1654" s="2" t="str">
        <f>IF((--IF(P1654=0,Q1654,P1654))&gt;(--日期设置!$B$2),IF(P1654=0,Q1654,P1654),Q1654)</f>
        <v>2025-04-23</v>
      </c>
      <c r="S1654" s="2" t="s">
        <v>18014</v>
      </c>
      <c r="T1654" s="8">
        <f>[1]!b_anal_ptmyear($A1654,日期设置!$B$2)</f>
        <v>9.087671232876712</v>
      </c>
      <c r="U1654" s="8">
        <f>[1]!b_anal_termifexercise($A1654,日期设置!B$2)</f>
        <v>4.0904109589041093</v>
      </c>
      <c r="V1654" s="10">
        <f>[1]!b_dq_dirtyprice(A1654,日期设置!$B$2)</f>
        <v>95.2881</v>
      </c>
      <c r="W1654" s="11">
        <f>IF(U1654=0,ROUNDUP((Q1654-日期设置!$B$2)/365,0),ROUNDUP((R1654-日期设置!$B$2)/365,0))</f>
        <v>5</v>
      </c>
      <c r="X1654" s="18">
        <f>_xlfn.IFNA(VLOOKUP(A1654,过往入选债券!A:D,4,0),2)</f>
        <v>2</v>
      </c>
      <c r="Y1654">
        <f>_xlfn.IFNA(VLOOKUP(C1654,[2]Sheet1!$A:$A,1,0),3)</f>
        <v>3</v>
      </c>
    </row>
    <row r="1655" spans="1:25" hidden="1" x14ac:dyDescent="0.2">
      <c r="A1655" s="21" t="s">
        <v>13952</v>
      </c>
      <c r="B1655" s="21" t="s">
        <v>13953</v>
      </c>
      <c r="C1655" s="37" t="s">
        <v>13614</v>
      </c>
      <c r="D1655" s="26" t="str">
        <f>[1]!b_calc_yield(A1655,日期设置!$B$2,F1655,1,R1655,1,O1655,L1655,S1655,)</f>
        <v>Fetching...</v>
      </c>
      <c r="E1655" s="26">
        <f t="shared" si="50"/>
        <v>28.821070897253186</v>
      </c>
      <c r="F1655" s="18">
        <f>[1]!b_dq_cleanprice($A1655,日期设置!B$2)</f>
        <v>79.758399999999995</v>
      </c>
      <c r="G1655" s="18" t="str">
        <f t="shared" si="51"/>
        <v>3.36 + 0</v>
      </c>
      <c r="H1655" s="27">
        <f>[1]!b_dq_pctchange($A1655,日期设置!$B$2,1)/100</f>
        <v>0</v>
      </c>
      <c r="I1655" s="26">
        <f>[1]!b_pq_pctchange(A1655,日期设置!$B$4,日期设置!$B$2,1)</f>
        <v>0</v>
      </c>
      <c r="J1655" s="26">
        <f>[1]!b_pq_pctchange(A1655,日期设置!$C$4,日期设置!$B$2,1)</f>
        <v>0</v>
      </c>
      <c r="K1655" s="52">
        <f>[1]!b_dq_amount($A1655,日期设置!B$2,2,10000)</f>
        <v>0</v>
      </c>
      <c r="L1655" s="26">
        <f>[1]!b_info_latestpar(A1655,日期设置!$B$2)</f>
        <v>80</v>
      </c>
      <c r="M1655" s="6">
        <f>[1]!b_info_outstandingbalance($A1655,日期设置!B$2)</f>
        <v>4</v>
      </c>
      <c r="N1655" s="7" t="str">
        <f>[1]!b_info_latestissurercreditrating2(A1655,日期设置!$B$2,"102","1")</f>
        <v>AA</v>
      </c>
      <c r="O1655" s="8">
        <v>6.8</v>
      </c>
      <c r="P1655" s="9">
        <f>[1]!b_info_repurchasedate(A1655)</f>
        <v>0</v>
      </c>
      <c r="Q1655" s="8" t="s">
        <v>16048</v>
      </c>
      <c r="R1655" s="2" t="str">
        <f>IF((--IF(P1655=0,Q1655,P1655))&gt;(--日期设置!$B$2),IF(P1655=0,Q1655,P1655),Q1655)</f>
        <v>2024-08-02</v>
      </c>
      <c r="S1655" s="2" t="s">
        <v>17834</v>
      </c>
      <c r="T1655" s="8">
        <f>[1]!b_anal_ptmyear($A1655,日期设置!$B$2)</f>
        <v>3.3643835616438356</v>
      </c>
      <c r="U1655" s="8">
        <f>[1]!b_anal_termifexercise($A1655,日期设置!B$2)</f>
        <v>0</v>
      </c>
      <c r="V1655" s="10">
        <f>[1]!b_dq_dirtyprice(A1655,日期设置!$B$2)</f>
        <v>83.216200000000001</v>
      </c>
      <c r="W1655" s="11">
        <f>IF(U1655=0,ROUNDUP((Q1655-日期设置!$B$2)/365,0),ROUNDUP((R1655-日期设置!$B$2)/365,0))</f>
        <v>4</v>
      </c>
      <c r="X1655" s="18">
        <f>_xlfn.IFNA(VLOOKUP(A1655,过往入选债券!A:D,4,0),2)</f>
        <v>2</v>
      </c>
      <c r="Y1655">
        <f>_xlfn.IFNA(VLOOKUP(C1655,[2]Sheet1!$A:$A,1,0),3)</f>
        <v>3</v>
      </c>
    </row>
    <row r="1656" spans="1:25" hidden="1" x14ac:dyDescent="0.2">
      <c r="A1656" s="21" t="s">
        <v>1351</v>
      </c>
      <c r="B1656" s="21" t="s">
        <v>1352</v>
      </c>
      <c r="C1656" s="37" t="s">
        <v>1353</v>
      </c>
      <c r="D1656" s="26" t="str">
        <f>[1]!b_calc_yield(A1656,日期设置!$B$2,F1656,1,R1656,1,O1656,L1656,S1656,)</f>
        <v>Fetching...</v>
      </c>
      <c r="E1656" s="26">
        <f t="shared" si="50"/>
        <v>7.7626249489056498</v>
      </c>
      <c r="F1656" s="18">
        <f>[1]!b_dq_cleanprice($A1656,日期设置!B$2)</f>
        <v>100</v>
      </c>
      <c r="G1656" s="18" t="str">
        <f t="shared" si="51"/>
        <v>1.24 + 0</v>
      </c>
      <c r="H1656" s="27">
        <f>[1]!b_dq_pctchange($A1656,日期设置!$B$2,1)/100</f>
        <v>0</v>
      </c>
      <c r="I1656" s="26">
        <f>[1]!b_pq_pctchange(A1656,日期设置!$B$4,日期设置!$B$2,1)</f>
        <v>0</v>
      </c>
      <c r="J1656" s="26">
        <f>[1]!b_pq_pctchange(A1656,日期设置!$C$4,日期设置!$B$2,1)</f>
        <v>0</v>
      </c>
      <c r="K1656" s="52">
        <f>[1]!b_dq_amount($A1656,日期设置!B$2,2,10000)</f>
        <v>0</v>
      </c>
      <c r="L1656" s="26">
        <f>[1]!b_info_latestpar(A1656,日期设置!$B$2)</f>
        <v>100</v>
      </c>
      <c r="M1656" s="6">
        <f>[1]!b_info_outstandingbalance($A1656,日期设置!B$2)</f>
        <v>10</v>
      </c>
      <c r="N1656" s="7">
        <f>[1]!b_info_latestissurercreditrating2(A1656,日期设置!$B$2,"102","1")</f>
        <v>0</v>
      </c>
      <c r="O1656" s="8">
        <v>6.55</v>
      </c>
      <c r="P1656" s="9">
        <f>[1]!b_info_repurchasedate(A1656)</f>
        <v>0</v>
      </c>
      <c r="Q1656" s="8" t="s">
        <v>17354</v>
      </c>
      <c r="R1656" s="2" t="str">
        <f>IF((--IF(P1656=0,Q1656,P1656))&gt;(--日期设置!$B$2),IF(P1656=0,Q1656,P1656),Q1656)</f>
        <v>2022-06-19</v>
      </c>
      <c r="S1656" s="2" t="s">
        <v>17878</v>
      </c>
      <c r="T1656" s="8">
        <f>[1]!b_anal_ptmyear($A1656,日期设置!$B$2)</f>
        <v>1.2438356164383562</v>
      </c>
      <c r="U1656" s="8">
        <f>[1]!b_anal_termifexercise($A1656,日期设置!B$2)</f>
        <v>0</v>
      </c>
      <c r="V1656" s="10">
        <f>[1]!b_dq_dirtyprice(A1656,日期设置!$B$2)</f>
        <v>104.9529</v>
      </c>
      <c r="W1656" s="11">
        <f>IF(U1656=0,ROUNDUP((Q1656-日期设置!$B$2)/365,0),ROUNDUP((R1656-日期设置!$B$2)/365,0))</f>
        <v>2</v>
      </c>
      <c r="X1656" s="18">
        <f>_xlfn.IFNA(VLOOKUP(A1656,过往入选债券!A:D,4,0),2)</f>
        <v>2</v>
      </c>
      <c r="Y1656">
        <f>_xlfn.IFNA(VLOOKUP(C1656,[2]Sheet1!$A:$A,1,0),3)</f>
        <v>3</v>
      </c>
    </row>
    <row r="1657" spans="1:25" hidden="1" x14ac:dyDescent="0.2">
      <c r="A1657" s="21" t="s">
        <v>15374</v>
      </c>
      <c r="B1657" s="21" t="s">
        <v>15375</v>
      </c>
      <c r="C1657" s="37" t="s">
        <v>15376</v>
      </c>
      <c r="D1657" s="26" t="str">
        <f>[1]!b_calc_yield(A1657,日期设置!$B$2,F1657,1,R1657,1,O1657,L1657,S1657,)</f>
        <v>Fetching...</v>
      </c>
      <c r="E1657" s="26">
        <f t="shared" si="50"/>
        <v>33.525909052544556</v>
      </c>
      <c r="F1657" s="18">
        <f>[1]!b_dq_cleanprice($A1657,日期设置!B$2)</f>
        <v>101.2</v>
      </c>
      <c r="G1657" s="18" t="str">
        <f t="shared" si="51"/>
        <v>5.37 + 0</v>
      </c>
      <c r="H1657" s="27">
        <f>[1]!b_dq_pctchange($A1657,日期设置!$B$2,1)/100</f>
        <v>0</v>
      </c>
      <c r="I1657" s="26">
        <f>[1]!b_pq_pctchange(A1657,日期设置!$B$4,日期设置!$B$2,1)</f>
        <v>0</v>
      </c>
      <c r="J1657" s="26">
        <f>[1]!b_pq_pctchange(A1657,日期设置!$C$4,日期设置!$B$2,1)</f>
        <v>0</v>
      </c>
      <c r="K1657" s="52">
        <f>[1]!b_dq_amount($A1657,日期设置!B$2,2,10000)</f>
        <v>0</v>
      </c>
      <c r="L1657" s="26">
        <f>[1]!b_info_latestpar(A1657,日期设置!$B$2)</f>
        <v>100</v>
      </c>
      <c r="M1657" s="6">
        <f>[1]!b_info_outstandingbalance($A1657,日期设置!B$2)</f>
        <v>8.5</v>
      </c>
      <c r="N1657" s="7" t="str">
        <f>[1]!b_info_latestissurercreditrating2(A1657,日期设置!$B$2,"102","1")</f>
        <v>AA</v>
      </c>
      <c r="O1657" s="8">
        <v>6.8</v>
      </c>
      <c r="P1657" s="9">
        <f>[1]!b_info_repurchasedate(A1657)</f>
        <v>0</v>
      </c>
      <c r="Q1657" s="8" t="s">
        <v>17682</v>
      </c>
      <c r="R1657" s="2" t="str">
        <f>IF((--IF(P1657=0,Q1657,P1657))&gt;(--日期设置!$B$2),IF(P1657=0,Q1657,P1657),Q1657)</f>
        <v>2026-08-06</v>
      </c>
      <c r="S1657" s="2" t="s">
        <v>18785</v>
      </c>
      <c r="T1657" s="8">
        <f>[1]!b_anal_ptmyear($A1657,日期设置!$B$2)</f>
        <v>5.375342465753425</v>
      </c>
      <c r="U1657" s="8">
        <f>[1]!b_anal_termifexercise($A1657,日期设置!B$2)</f>
        <v>0</v>
      </c>
      <c r="V1657" s="10">
        <f>[1]!b_dq_dirtyprice(A1657,日期设置!$B$2)</f>
        <v>105.4477</v>
      </c>
      <c r="W1657" s="11">
        <f>IF(U1657=0,ROUNDUP((Q1657-日期设置!$B$2)/365,0),ROUNDUP((R1657-日期设置!$B$2)/365,0))</f>
        <v>6</v>
      </c>
      <c r="X1657" s="18">
        <f>_xlfn.IFNA(VLOOKUP(A1657,过往入选债券!A:D,4,0),2)</f>
        <v>2</v>
      </c>
      <c r="Y1657">
        <f>_xlfn.IFNA(VLOOKUP(C1657,[2]Sheet1!$A:$A,1,0),3)</f>
        <v>3</v>
      </c>
    </row>
    <row r="1658" spans="1:25" hidden="1" x14ac:dyDescent="0.2">
      <c r="A1658" s="21" t="s">
        <v>12701</v>
      </c>
      <c r="B1658" s="21" t="s">
        <v>12702</v>
      </c>
      <c r="C1658" s="37" t="s">
        <v>12703</v>
      </c>
      <c r="D1658" s="26" t="str">
        <f>[1]!b_calc_yield(A1658,日期设置!$B$2,F1658,1,R1658,1,O1658,L1658,S1658,)</f>
        <v>Fetching...</v>
      </c>
      <c r="E1658" s="26">
        <f t="shared" si="50"/>
        <v>29.465146470943605</v>
      </c>
      <c r="F1658" s="18">
        <f>[1]!b_dq_cleanprice($A1658,日期设置!B$2)</f>
        <v>38.472700000000003</v>
      </c>
      <c r="G1658" s="18" t="str">
        <f t="shared" si="51"/>
        <v>1.79 + 0</v>
      </c>
      <c r="H1658" s="27">
        <f>[1]!b_dq_pctchange($A1658,日期设置!$B$2,1)/100</f>
        <v>0</v>
      </c>
      <c r="I1658" s="26">
        <f>[1]!b_pq_pctchange(A1658,日期设置!$B$4,日期设置!$B$2,1)</f>
        <v>0</v>
      </c>
      <c r="J1658" s="26">
        <f>[1]!b_pq_pctchange(A1658,日期设置!$C$4,日期设置!$B$2,1)</f>
        <v>0</v>
      </c>
      <c r="K1658" s="52">
        <f>[1]!b_dq_amount($A1658,日期设置!B$2,2,10000)</f>
        <v>0</v>
      </c>
      <c r="L1658" s="26">
        <f>[1]!b_info_latestpar(A1658,日期设置!$B$2)</f>
        <v>40</v>
      </c>
      <c r="M1658" s="6">
        <f>[1]!b_info_outstandingbalance($A1658,日期设置!B$2)</f>
        <v>3.2</v>
      </c>
      <c r="N1658" s="7" t="str">
        <f>[1]!b_info_latestissurercreditrating2(A1658,日期设置!$B$2,"102","1")</f>
        <v>AA</v>
      </c>
      <c r="O1658" s="8">
        <v>5.18</v>
      </c>
      <c r="P1658" s="9">
        <f>[1]!b_info_repurchasedate(A1658)</f>
        <v>0</v>
      </c>
      <c r="Q1658" s="8" t="s">
        <v>16783</v>
      </c>
      <c r="R1658" s="2" t="str">
        <f>IF((--IF(P1658=0,Q1658,P1658))&gt;(--日期设置!$B$2),IF(P1658=0,Q1658,P1658),Q1658)</f>
        <v>2023-01-06</v>
      </c>
      <c r="S1658" s="2" t="s">
        <v>18487</v>
      </c>
      <c r="T1658" s="8">
        <f>[1]!b_anal_ptmyear($A1658,日期设置!$B$2)</f>
        <v>1.7945205479452055</v>
      </c>
      <c r="U1658" s="8">
        <f>[1]!b_anal_termifexercise($A1658,日期设置!B$2)</f>
        <v>0</v>
      </c>
      <c r="V1658" s="10">
        <f>[1]!b_dq_dirtyprice(A1658,日期设置!$B$2)</f>
        <v>38.898499999999999</v>
      </c>
      <c r="W1658" s="11">
        <f>IF(U1658=0,ROUNDUP((Q1658-日期设置!$B$2)/365,0),ROUNDUP((R1658-日期设置!$B$2)/365,0))</f>
        <v>2</v>
      </c>
      <c r="X1658" s="18">
        <f>_xlfn.IFNA(VLOOKUP(A1658,过往入选债券!A:D,4,0),2)</f>
        <v>2</v>
      </c>
      <c r="Y1658">
        <f>_xlfn.IFNA(VLOOKUP(C1658,[2]Sheet1!$A:$A,1,0),3)</f>
        <v>3</v>
      </c>
    </row>
    <row r="1659" spans="1:25" hidden="1" x14ac:dyDescent="0.2">
      <c r="A1659" s="21" t="s">
        <v>2470</v>
      </c>
      <c r="B1659" s="21" t="s">
        <v>2471</v>
      </c>
      <c r="C1659" s="37" t="s">
        <v>1049</v>
      </c>
      <c r="D1659" s="26" t="str">
        <f>[1]!b_calc_yield(A1659,日期设置!$B$2,F1659,1,R1659,1,O1659,L1659,S1659,)</f>
        <v>Fetching...</v>
      </c>
      <c r="E1659" s="26">
        <f t="shared" si="50"/>
        <v>5.3179117584234659</v>
      </c>
      <c r="F1659" s="18">
        <f>[1]!b_dq_cleanprice($A1659,日期设置!B$2)</f>
        <v>99.929199999999994</v>
      </c>
      <c r="G1659" s="18" t="str">
        <f t="shared" si="51"/>
        <v>0.81 + 0</v>
      </c>
      <c r="H1659" s="27">
        <f>[1]!b_dq_pctchange($A1659,日期设置!$B$2,1)/100</f>
        <v>0</v>
      </c>
      <c r="I1659" s="26">
        <f>[1]!b_pq_pctchange(A1659,日期设置!$B$4,日期设置!$B$2,1)</f>
        <v>0</v>
      </c>
      <c r="J1659" s="26">
        <f>[1]!b_pq_pctchange(A1659,日期设置!$C$4,日期设置!$B$2,1)</f>
        <v>0.86634925089001913</v>
      </c>
      <c r="K1659" s="52">
        <f>[1]!b_dq_amount($A1659,日期设置!B$2,2,10000)</f>
        <v>0</v>
      </c>
      <c r="L1659" s="26">
        <f>[1]!b_info_latestpar(A1659,日期设置!$B$2)</f>
        <v>100</v>
      </c>
      <c r="M1659" s="6">
        <f>[1]!b_info_outstandingbalance($A1659,日期设置!B$2)</f>
        <v>5</v>
      </c>
      <c r="N1659" s="7">
        <f>[1]!b_info_latestissurercreditrating2(A1659,日期设置!$B$2,"102","1")</f>
        <v>0</v>
      </c>
      <c r="O1659" s="8">
        <v>6.5</v>
      </c>
      <c r="P1659" s="9">
        <f>[1]!b_info_repurchasedate(A1659)</f>
        <v>0</v>
      </c>
      <c r="Q1659" s="8" t="s">
        <v>16463</v>
      </c>
      <c r="R1659" s="2" t="str">
        <f>IF((--IF(P1659=0,Q1659,P1659))&gt;(--日期设置!$B$2),IF(P1659=0,Q1659,P1659),Q1659)</f>
        <v>2022-01-14</v>
      </c>
      <c r="S1659" s="2" t="s">
        <v>17927</v>
      </c>
      <c r="T1659" s="8">
        <f>[1]!b_anal_ptmyear($A1659,日期设置!$B$2)</f>
        <v>0.81643835616438354</v>
      </c>
      <c r="U1659" s="8">
        <f>[1]!b_anal_termifexercise($A1659,日期设置!B$2)</f>
        <v>0</v>
      </c>
      <c r="V1659" s="10">
        <f>[1]!b_dq_dirtyprice(A1659,日期设置!$B$2)</f>
        <v>101.1224</v>
      </c>
      <c r="W1659" s="11">
        <f>IF(U1659=0,ROUNDUP((Q1659-日期设置!$B$2)/365,0),ROUNDUP((R1659-日期设置!$B$2)/365,0))</f>
        <v>1</v>
      </c>
      <c r="X1659" s="18">
        <f>_xlfn.IFNA(VLOOKUP(A1659,过往入选债券!A:D,4,0),2)</f>
        <v>2</v>
      </c>
      <c r="Y1659">
        <f>_xlfn.IFNA(VLOOKUP(C1659,[2]Sheet1!$A:$A,1,0),3)</f>
        <v>3</v>
      </c>
    </row>
    <row r="1660" spans="1:25" hidden="1" x14ac:dyDescent="0.2">
      <c r="A1660" s="21" t="s">
        <v>1476</v>
      </c>
      <c r="B1660" s="21" t="s">
        <v>1477</v>
      </c>
      <c r="C1660" s="37" t="s">
        <v>1464</v>
      </c>
      <c r="D1660" s="26" t="str">
        <f>[1]!b_calc_yield(A1660,日期设置!$B$2,F1660,1,R1660,1,O1660,L1660,S1660,)</f>
        <v>Fetching...</v>
      </c>
      <c r="E1660" s="26">
        <f t="shared" si="50"/>
        <v>11.617705456095905</v>
      </c>
      <c r="F1660" s="18">
        <f>[1]!b_dq_cleanprice($A1660,日期设置!B$2)</f>
        <v>101.0626</v>
      </c>
      <c r="G1660" s="18" t="str">
        <f t="shared" si="51"/>
        <v>1.75 + 0</v>
      </c>
      <c r="H1660" s="27">
        <f>[1]!b_dq_pctchange($A1660,日期设置!$B$2,1)/100</f>
        <v>0</v>
      </c>
      <c r="I1660" s="26">
        <f>[1]!b_pq_pctchange(A1660,日期设置!$B$4,日期设置!$B$2,1)</f>
        <v>0.23317051399668023</v>
      </c>
      <c r="J1660" s="26">
        <f>[1]!b_pq_pctchange(A1660,日期设置!$C$4,日期设置!$B$2,1)</f>
        <v>0.36007944389275121</v>
      </c>
      <c r="K1660" s="52">
        <f>[1]!b_dq_amount($A1660,日期设置!B$2,2,10000)</f>
        <v>0</v>
      </c>
      <c r="L1660" s="26">
        <f>[1]!b_info_latestpar(A1660,日期设置!$B$2)</f>
        <v>100</v>
      </c>
      <c r="M1660" s="6">
        <f>[1]!b_info_outstandingbalance($A1660,日期设置!B$2)</f>
        <v>10</v>
      </c>
      <c r="N1660" s="7">
        <f>[1]!b_info_latestissurercreditrating2(A1660,日期设置!$B$2,"102","1")</f>
        <v>0</v>
      </c>
      <c r="O1660" s="8">
        <v>7.2</v>
      </c>
      <c r="P1660" s="9">
        <f>[1]!b_info_repurchasedate(A1660)</f>
        <v>0</v>
      </c>
      <c r="Q1660" s="8" t="s">
        <v>16302</v>
      </c>
      <c r="R1660" s="2" t="str">
        <f>IF((--IF(P1660=0,Q1660,P1660))&gt;(--日期设置!$B$2),IF(P1660=0,Q1660,P1660),Q1660)</f>
        <v>2022-12-22</v>
      </c>
      <c r="S1660" s="2" t="s">
        <v>18083</v>
      </c>
      <c r="T1660" s="8">
        <f>[1]!b_anal_ptmyear($A1660,日期设置!$B$2)</f>
        <v>1.7534246575342465</v>
      </c>
      <c r="U1660" s="8">
        <f>[1]!b_anal_termifexercise($A1660,日期设置!B$2)</f>
        <v>0</v>
      </c>
      <c r="V1660" s="10">
        <f>[1]!b_dq_dirtyprice(A1660,日期设置!$B$2)</f>
        <v>102.4927</v>
      </c>
      <c r="W1660" s="11">
        <f>IF(U1660=0,ROUNDUP((Q1660-日期设置!$B$2)/365,0),ROUNDUP((R1660-日期设置!$B$2)/365,0))</f>
        <v>2</v>
      </c>
      <c r="X1660" s="18">
        <f>_xlfn.IFNA(VLOOKUP(A1660,过往入选债券!A:D,4,0),2)</f>
        <v>2</v>
      </c>
      <c r="Y1660">
        <f>_xlfn.IFNA(VLOOKUP(C1660,[2]Sheet1!$A:$A,1,0),3)</f>
        <v>3</v>
      </c>
    </row>
    <row r="1661" spans="1:25" hidden="1" x14ac:dyDescent="0.2">
      <c r="A1661" s="21" t="s">
        <v>2245</v>
      </c>
      <c r="B1661" s="21" t="s">
        <v>2246</v>
      </c>
      <c r="C1661" s="37" t="s">
        <v>1676</v>
      </c>
      <c r="D1661" s="26" t="str">
        <f>[1]!b_calc_yield(A1661,日期设置!$B$2,F1661,1,R1661,1,O1661,L1661,S1661,)</f>
        <v>Fetching...</v>
      </c>
      <c r="E1661" s="26">
        <f t="shared" si="50"/>
        <v>4.4428689705209745</v>
      </c>
      <c r="F1661" s="18">
        <f>[1]!b_dq_cleanprice($A1661,日期设置!B$2)</f>
        <v>100.2877</v>
      </c>
      <c r="G1661" s="18" t="str">
        <f t="shared" si="51"/>
        <v>2.68 + 0.68</v>
      </c>
      <c r="H1661" s="27">
        <f>[1]!b_dq_pctchange($A1661,日期设置!$B$2,1)/100</f>
        <v>0</v>
      </c>
      <c r="I1661" s="26">
        <f>[1]!b_pq_pctchange(A1661,日期设置!$B$4,日期设置!$B$2,1)</f>
        <v>0</v>
      </c>
      <c r="J1661" s="26">
        <f>[1]!b_pq_pctchange(A1661,日期设置!$C$4,日期设置!$B$2,1)</f>
        <v>0</v>
      </c>
      <c r="K1661" s="52">
        <f>[1]!b_dq_amount($A1661,日期设置!B$2,2,10000)</f>
        <v>0</v>
      </c>
      <c r="L1661" s="26">
        <f>[1]!b_info_latestpar(A1661,日期设置!$B$2)</f>
        <v>100</v>
      </c>
      <c r="M1661" s="6">
        <f>[1]!b_info_outstandingbalance($A1661,日期设置!B$2)</f>
        <v>3</v>
      </c>
      <c r="N1661" s="7">
        <f>[1]!b_info_latestissurercreditrating2(A1661,日期设置!$B$2,"102","1")</f>
        <v>0</v>
      </c>
      <c r="O1661" s="8">
        <v>7.1</v>
      </c>
      <c r="P1661" s="9" t="str">
        <f>[1]!b_info_repurchasedate(A1661)</f>
        <v>2021-11-26</v>
      </c>
      <c r="Q1661" s="8" t="s">
        <v>16571</v>
      </c>
      <c r="R1661" s="2" t="str">
        <f>IF((--IF(P1661=0,Q1661,P1661))&gt;(--日期设置!$B$2),IF(P1661=0,Q1661,P1661),Q1661)</f>
        <v>2021-11-26</v>
      </c>
      <c r="S1661" s="2" t="s">
        <v>18321</v>
      </c>
      <c r="T1661" s="8">
        <f>[1]!b_anal_ptmyear($A1661,日期设置!$B$2)</f>
        <v>2.6821917808219178</v>
      </c>
      <c r="U1661" s="8">
        <f>[1]!b_anal_termifexercise($A1661,日期设置!B$2)</f>
        <v>0.68219178082191778</v>
      </c>
      <c r="V1661" s="10">
        <f>[1]!b_dq_dirtyprice(A1661,日期设置!$B$2)</f>
        <v>102.5441</v>
      </c>
      <c r="W1661" s="11">
        <f>IF(U1661=0,ROUNDUP((Q1661-日期设置!$B$2)/365,0),ROUNDUP((R1661-日期设置!$B$2)/365,0))</f>
        <v>1</v>
      </c>
      <c r="X1661" s="18">
        <f>_xlfn.IFNA(VLOOKUP(A1661,过往入选债券!A:D,4,0),2)</f>
        <v>2</v>
      </c>
      <c r="Y1661">
        <f>_xlfn.IFNA(VLOOKUP(C1661,[2]Sheet1!$A:$A,1,0),3)</f>
        <v>3</v>
      </c>
    </row>
    <row r="1662" spans="1:25" hidden="1" x14ac:dyDescent="0.2">
      <c r="A1662" s="21" t="s">
        <v>4169</v>
      </c>
      <c r="B1662" s="21" t="s">
        <v>4170</v>
      </c>
      <c r="C1662" s="37" t="s">
        <v>4171</v>
      </c>
      <c r="D1662" s="26" t="str">
        <f>[1]!b_calc_yield(A1662,日期设置!$B$2,F1662,1,R1662,1,O1662,L1662,S1662,)</f>
        <v>Fetching...</v>
      </c>
      <c r="E1662" s="26">
        <f t="shared" si="50"/>
        <v>12.412481714376167</v>
      </c>
      <c r="F1662" s="18">
        <f>[1]!b_dq_cleanprice($A1662,日期设置!B$2)</f>
        <v>98.985399999999998</v>
      </c>
      <c r="G1662" s="18" t="str">
        <f t="shared" si="51"/>
        <v>2.01 + 0</v>
      </c>
      <c r="H1662" s="27">
        <f>[1]!b_dq_pctchange($A1662,日期设置!$B$2,1)/100</f>
        <v>0</v>
      </c>
      <c r="I1662" s="26">
        <f>[1]!b_pq_pctchange(A1662,日期设置!$B$4,日期设置!$B$2,1)</f>
        <v>0</v>
      </c>
      <c r="J1662" s="26">
        <f>[1]!b_pq_pctchange(A1662,日期设置!$C$4,日期设置!$B$2,1)</f>
        <v>0</v>
      </c>
      <c r="K1662" s="52">
        <f>[1]!b_dq_amount($A1662,日期设置!B$2,2,10000)</f>
        <v>0</v>
      </c>
      <c r="L1662" s="26">
        <f>[1]!b_info_latestpar(A1662,日期设置!$B$2)</f>
        <v>100</v>
      </c>
      <c r="M1662" s="6">
        <f>[1]!b_info_outstandingbalance($A1662,日期设置!B$2)</f>
        <v>1.9</v>
      </c>
      <c r="N1662" s="7">
        <f>[1]!b_info_latestissurercreditrating2(A1662,日期设置!$B$2,"102","1")</f>
        <v>0</v>
      </c>
      <c r="O1662" s="8">
        <v>5.96</v>
      </c>
      <c r="P1662" s="9">
        <f>[1]!b_info_repurchasedate(A1662)</f>
        <v>0</v>
      </c>
      <c r="Q1662" s="8" t="s">
        <v>15982</v>
      </c>
      <c r="R1662" s="2" t="str">
        <f>IF((--IF(P1662=0,Q1662,P1662))&gt;(--日期设置!$B$2),IF(P1662=0,Q1662,P1662),Q1662)</f>
        <v>2023-03-27</v>
      </c>
      <c r="S1662" s="2" t="s">
        <v>17770</v>
      </c>
      <c r="T1662" s="8">
        <f>[1]!b_anal_ptmyear($A1662,日期设置!$B$2)</f>
        <v>2.0136986301369864</v>
      </c>
      <c r="U1662" s="8">
        <f>[1]!b_anal_termifexercise($A1662,日期设置!B$2)</f>
        <v>0</v>
      </c>
      <c r="V1662" s="10">
        <f>[1]!b_dq_dirtyprice(A1662,日期设置!$B$2)</f>
        <v>104.8638</v>
      </c>
      <c r="W1662" s="11">
        <f>IF(U1662=0,ROUNDUP((Q1662-日期设置!$B$2)/365,0),ROUNDUP((R1662-日期设置!$B$2)/365,0))</f>
        <v>3</v>
      </c>
      <c r="X1662" s="18">
        <f>_xlfn.IFNA(VLOOKUP(A1662,过往入选债券!A:D,4,0),2)</f>
        <v>2</v>
      </c>
      <c r="Y1662">
        <f>_xlfn.IFNA(VLOOKUP(C1662,[2]Sheet1!$A:$A,1,0),3)</f>
        <v>3</v>
      </c>
    </row>
    <row r="1663" spans="1:25" hidden="1" x14ac:dyDescent="0.2">
      <c r="A1663" s="21" t="s">
        <v>1023</v>
      </c>
      <c r="B1663" s="21" t="s">
        <v>1024</v>
      </c>
      <c r="C1663" s="37" t="s">
        <v>1025</v>
      </c>
      <c r="D1663" s="26" t="str">
        <f>[1]!b_calc_yield(A1663,日期设置!$B$2,F1663,1,R1663,1,O1663,L1663,S1663,)</f>
        <v>Fetching...</v>
      </c>
      <c r="E1663" s="26">
        <f t="shared" si="50"/>
        <v>7.2944054038399875</v>
      </c>
      <c r="F1663" s="18">
        <f>[1]!b_dq_cleanprice($A1663,日期设置!B$2)</f>
        <v>99.957400000000007</v>
      </c>
      <c r="G1663" s="18" t="str">
        <f t="shared" si="51"/>
        <v>1.17 + 0</v>
      </c>
      <c r="H1663" s="27">
        <f>[1]!b_dq_pctchange($A1663,日期设置!$B$2,1)/100</f>
        <v>0</v>
      </c>
      <c r="I1663" s="26">
        <f>[1]!b_pq_pctchange(A1663,日期设置!$B$4,日期设置!$B$2,1)</f>
        <v>0</v>
      </c>
      <c r="J1663" s="26">
        <f>[1]!b_pq_pctchange(A1663,日期设置!$C$4,日期设置!$B$2,1)</f>
        <v>0</v>
      </c>
      <c r="K1663" s="52">
        <f>[1]!b_dq_amount($A1663,日期设置!B$2,2,10000)</f>
        <v>0</v>
      </c>
      <c r="L1663" s="26">
        <f>[1]!b_info_latestpar(A1663,日期设置!$B$2)</f>
        <v>100</v>
      </c>
      <c r="M1663" s="6">
        <f>[1]!b_info_outstandingbalance($A1663,日期设置!B$2)</f>
        <v>5</v>
      </c>
      <c r="N1663" s="7">
        <f>[1]!b_info_latestissurercreditrating2(A1663,日期设置!$B$2,"102","1")</f>
        <v>0</v>
      </c>
      <c r="O1663" s="8">
        <v>6.5</v>
      </c>
      <c r="P1663" s="9">
        <f>[1]!b_info_repurchasedate(A1663)</f>
        <v>0</v>
      </c>
      <c r="Q1663" s="8" t="s">
        <v>17245</v>
      </c>
      <c r="R1663" s="2" t="str">
        <f>IF((--IF(P1663=0,Q1663,P1663))&gt;(--日期设置!$B$2),IF(P1663=0,Q1663,P1663),Q1663)</f>
        <v>2022-05-25</v>
      </c>
      <c r="S1663" s="2" t="s">
        <v>18714</v>
      </c>
      <c r="T1663" s="8">
        <f>[1]!b_anal_ptmyear($A1663,日期设置!$B$2)</f>
        <v>1.1753424657534246</v>
      </c>
      <c r="U1663" s="8">
        <f>[1]!b_anal_termifexercise($A1663,日期设置!B$2)</f>
        <v>0</v>
      </c>
      <c r="V1663" s="10">
        <f>[1]!b_dq_dirtyprice(A1663,日期设置!$B$2)</f>
        <v>105.3177</v>
      </c>
      <c r="W1663" s="11">
        <f>IF(U1663=0,ROUNDUP((Q1663-日期设置!$B$2)/365,0),ROUNDUP((R1663-日期设置!$B$2)/365,0))</f>
        <v>2</v>
      </c>
      <c r="X1663" s="18">
        <f>_xlfn.IFNA(VLOOKUP(A1663,过往入选债券!A:D,4,0),2)</f>
        <v>2</v>
      </c>
      <c r="Y1663">
        <f>_xlfn.IFNA(VLOOKUP(C1663,[2]Sheet1!$A:$A,1,0),3)</f>
        <v>3</v>
      </c>
    </row>
    <row r="1664" spans="1:25" hidden="1" x14ac:dyDescent="0.2">
      <c r="A1664" s="21" t="s">
        <v>13773</v>
      </c>
      <c r="B1664" s="21" t="s">
        <v>13774</v>
      </c>
      <c r="C1664" s="37" t="s">
        <v>1293</v>
      </c>
      <c r="D1664" s="26" t="str">
        <f>[1]!b_calc_yield(A1664,日期设置!$B$2,F1664,1,R1664,1,O1664,L1664,S1664,)</f>
        <v>Fetching...</v>
      </c>
      <c r="E1664" s="26">
        <f t="shared" si="50"/>
        <v>28.082127812864233</v>
      </c>
      <c r="F1664" s="18">
        <f>[1]!b_dq_cleanprice($A1664,日期设置!B$2)</f>
        <v>78.8</v>
      </c>
      <c r="G1664" s="18" t="str">
        <f t="shared" si="51"/>
        <v>3.28 + 0</v>
      </c>
      <c r="H1664" s="27">
        <f>[1]!b_dq_pctchange($A1664,日期设置!$B$2,1)/100</f>
        <v>0</v>
      </c>
      <c r="I1664" s="26">
        <f>[1]!b_pq_pctchange(A1664,日期设置!$B$4,日期设置!$B$2,1)</f>
        <v>0</v>
      </c>
      <c r="J1664" s="26">
        <f>[1]!b_pq_pctchange(A1664,日期设置!$C$4,日期设置!$B$2,1)</f>
        <v>0</v>
      </c>
      <c r="K1664" s="52">
        <f>[1]!b_dq_amount($A1664,日期设置!B$2,2,10000)</f>
        <v>0</v>
      </c>
      <c r="L1664" s="26">
        <f>[1]!b_info_latestpar(A1664,日期设置!$B$2)</f>
        <v>80</v>
      </c>
      <c r="M1664" s="6">
        <f>[1]!b_info_outstandingbalance($A1664,日期设置!B$2)</f>
        <v>4</v>
      </c>
      <c r="N1664" s="7" t="str">
        <f>[1]!b_info_latestissurercreditrating2(A1664,日期设置!$B$2,"102","1")</f>
        <v>AA</v>
      </c>
      <c r="O1664" s="8">
        <v>6.4</v>
      </c>
      <c r="P1664" s="9">
        <f>[1]!b_info_repurchasedate(A1664)</f>
        <v>0</v>
      </c>
      <c r="Q1664" s="8" t="s">
        <v>16401</v>
      </c>
      <c r="R1664" s="2" t="str">
        <f>IF((--IF(P1664=0,Q1664,P1664))&gt;(--日期设置!$B$2),IF(P1664=0,Q1664,P1664),Q1664)</f>
        <v>2024-07-05</v>
      </c>
      <c r="S1664" s="2" t="s">
        <v>18173</v>
      </c>
      <c r="T1664" s="8">
        <f>[1]!b_anal_ptmyear($A1664,日期设置!$B$2)</f>
        <v>3.2876712328767121</v>
      </c>
      <c r="U1664" s="8">
        <f>[1]!b_anal_termifexercise($A1664,日期设置!B$2)</f>
        <v>0</v>
      </c>
      <c r="V1664" s="10">
        <f>[1]!b_dq_dirtyprice(A1664,日期设置!$B$2)</f>
        <v>82.447100000000006</v>
      </c>
      <c r="W1664" s="11">
        <f>IF(U1664=0,ROUNDUP((Q1664-日期设置!$B$2)/365,0),ROUNDUP((R1664-日期设置!$B$2)/365,0))</f>
        <v>4</v>
      </c>
      <c r="X1664" s="18">
        <f>_xlfn.IFNA(VLOOKUP(A1664,过往入选债券!A:D,4,0),2)</f>
        <v>2</v>
      </c>
      <c r="Y1664">
        <f>_xlfn.IFNA(VLOOKUP(C1664,[2]Sheet1!$A:$A,1,0),3)</f>
        <v>3</v>
      </c>
    </row>
    <row r="1665" spans="1:25" hidden="1" x14ac:dyDescent="0.2">
      <c r="A1665" s="28" t="s">
        <v>21936</v>
      </c>
      <c r="B1665" s="28" t="s">
        <v>22152</v>
      </c>
      <c r="C1665" s="39" t="s">
        <v>465</v>
      </c>
      <c r="D1665" s="26" t="str">
        <f>[1]!b_calc_yield(A1665,日期设置!$B$2,F1665,1,R1665,1,O1665,L1665,S1665,)</f>
        <v>Fetching...</v>
      </c>
      <c r="E1665" s="26">
        <f t="shared" si="50"/>
        <v>17.409158111327926</v>
      </c>
      <c r="F1665" s="18">
        <f>[1]!b_dq_cleanprice($A1665,日期设置!B$2)</f>
        <v>99.701700000000002</v>
      </c>
      <c r="G1665" s="18" t="str">
        <f t="shared" si="51"/>
        <v>4.71 + 2.71</v>
      </c>
      <c r="H1665" s="27">
        <f>[1]!b_dq_pctchange($A1665,日期设置!$B$2,1)/100</f>
        <v>0</v>
      </c>
      <c r="I1665" s="26">
        <f>[1]!b_pq_pctchange(A1665,日期设置!$B$4,日期设置!$B$2,1)</f>
        <v>2.6184943958199969E-2</v>
      </c>
      <c r="J1665" s="26">
        <f>[1]!b_pq_pctchange(A1665,日期设置!$C$4,日期设置!$B$2,1)</f>
        <v>0.4965270322984443</v>
      </c>
      <c r="K1665" s="52">
        <f>[1]!b_dq_amount($A1665,日期设置!B$2,2,10000)</f>
        <v>0</v>
      </c>
      <c r="L1665" s="26">
        <f>[1]!b_info_latestpar(A1665,日期设置!$B$2)</f>
        <v>100</v>
      </c>
      <c r="M1665" s="6">
        <f>[1]!b_info_outstandingbalance($A1665,日期设置!B$2)</f>
        <v>3.6</v>
      </c>
      <c r="N1665" s="7" t="str">
        <f>[1]!b_info_latestissurercreditrating2(A1665,日期设置!$B$2,"102","1")</f>
        <v>AA</v>
      </c>
      <c r="O1665" s="43">
        <v>6.4</v>
      </c>
      <c r="P1665" s="9" t="str">
        <f>[1]!b_info_repurchasedate(A1665)</f>
        <v>2023-12-08</v>
      </c>
      <c r="Q1665" s="31" t="s">
        <v>22169</v>
      </c>
      <c r="R1665" s="2" t="str">
        <f>IF((--IF(P1665=0,Q1665,P1665))&gt;(--日期设置!$B$2),IF(P1665=0,Q1665,P1665),Q1665)</f>
        <v>2023-12-08</v>
      </c>
      <c r="S1665" s="31" t="s">
        <v>22157</v>
      </c>
      <c r="T1665" s="8">
        <f>[1]!b_anal_ptmyear($A1665,日期设置!$B$2)</f>
        <v>4.7150684931506852</v>
      </c>
      <c r="U1665" s="8">
        <f>[1]!b_anal_termifexercise($A1665,日期设置!B$2)</f>
        <v>2.7150684931506848</v>
      </c>
      <c r="V1665" s="10">
        <f>[1]!b_dq_dirtyprice(A1665,日期设置!$B$2)</f>
        <v>101.5253</v>
      </c>
      <c r="W1665" s="11">
        <f>IF(U1665=0,ROUNDUP((Q1665-日期设置!$B$2)/365,0),ROUNDUP((R1665-日期设置!$B$2)/365,0))</f>
        <v>3</v>
      </c>
      <c r="X1665" s="18">
        <f>_xlfn.IFNA(VLOOKUP(A1665,过往入选债券!A:D,4,0),2)</f>
        <v>2</v>
      </c>
      <c r="Y1665">
        <f>_xlfn.IFNA(VLOOKUP(C1665,[2]Sheet1!$A:$A,1,0),3)</f>
        <v>3</v>
      </c>
    </row>
    <row r="1666" spans="1:25" hidden="1" x14ac:dyDescent="0.2">
      <c r="A1666" s="21" t="s">
        <v>1552</v>
      </c>
      <c r="B1666" s="21" t="s">
        <v>1553</v>
      </c>
      <c r="C1666" s="37" t="s">
        <v>163</v>
      </c>
      <c r="D1666" s="26" t="str">
        <f>[1]!b_calc_yield(A1666,日期设置!$B$2,F1666,1,R1666,1,O1666,L1666,S1666,)</f>
        <v>Fetching...</v>
      </c>
      <c r="E1666" s="26">
        <f t="shared" ref="E1666:E1729" si="52">((O1666*W1666+L1666)/V1666-1)*100</f>
        <v>12.936273520519892</v>
      </c>
      <c r="F1666" s="18">
        <f>[1]!b_dq_cleanprice($A1666,日期设置!B$2)</f>
        <v>100.5318</v>
      </c>
      <c r="G1666" s="18" t="str">
        <f t="shared" ref="G1666:G1729" si="53">LEFT(T1666,4)&amp;" + "&amp;LEFT(U1666,4)</f>
        <v>1.99 + 0</v>
      </c>
      <c r="H1666" s="27">
        <f>[1]!b_dq_pctchange($A1666,日期设置!$B$2,1)/100</f>
        <v>0</v>
      </c>
      <c r="I1666" s="26">
        <f>[1]!b_pq_pctchange(A1666,日期设置!$B$4,日期设置!$B$2,1)</f>
        <v>0</v>
      </c>
      <c r="J1666" s="26">
        <f>[1]!b_pq_pctchange(A1666,日期设置!$C$4,日期设置!$B$2,1)</f>
        <v>0</v>
      </c>
      <c r="K1666" s="52">
        <f>[1]!b_dq_amount($A1666,日期设置!B$2,2,10000)</f>
        <v>0</v>
      </c>
      <c r="L1666" s="26">
        <f>[1]!b_info_latestpar(A1666,日期设置!$B$2)</f>
        <v>100</v>
      </c>
      <c r="M1666" s="6">
        <f>[1]!b_info_outstandingbalance($A1666,日期设置!B$2)</f>
        <v>2</v>
      </c>
      <c r="N1666" s="7">
        <f>[1]!b_info_latestissurercreditrating2(A1666,日期设置!$B$2,"102","1")</f>
        <v>0</v>
      </c>
      <c r="O1666" s="8">
        <v>6.8</v>
      </c>
      <c r="P1666" s="9">
        <f>[1]!b_info_repurchasedate(A1666)</f>
        <v>0</v>
      </c>
      <c r="Q1666" s="8" t="s">
        <v>16920</v>
      </c>
      <c r="R1666" s="2" t="str">
        <f>IF((--IF(P1666=0,Q1666,P1666))&gt;(--日期设置!$B$2),IF(P1666=0,Q1666,P1666),Q1666)</f>
        <v>2023-03-19</v>
      </c>
      <c r="S1666" s="2" t="s">
        <v>17987</v>
      </c>
      <c r="T1666" s="8">
        <f>[1]!b_anal_ptmyear($A1666,日期设置!$B$2)</f>
        <v>1.9917808219178084</v>
      </c>
      <c r="U1666" s="8">
        <f>[1]!b_anal_termifexercise($A1666,日期设置!B$2)</f>
        <v>0</v>
      </c>
      <c r="V1666" s="10">
        <f>[1]!b_dq_dirtyprice(A1666,日期设置!$B$2)</f>
        <v>100.5877</v>
      </c>
      <c r="W1666" s="11">
        <f>IF(U1666=0,ROUNDUP((Q1666-日期设置!$B$2)/365,0),ROUNDUP((R1666-日期设置!$B$2)/365,0))</f>
        <v>2</v>
      </c>
      <c r="X1666" s="18">
        <f>_xlfn.IFNA(VLOOKUP(A1666,过往入选债券!A:D,4,0),2)</f>
        <v>2</v>
      </c>
      <c r="Y1666">
        <f>_xlfn.IFNA(VLOOKUP(C1666,[2]Sheet1!$A:$A,1,0),3)</f>
        <v>3</v>
      </c>
    </row>
    <row r="1667" spans="1:25" hidden="1" x14ac:dyDescent="0.2">
      <c r="A1667" s="21" t="s">
        <v>10804</v>
      </c>
      <c r="B1667" s="21" t="s">
        <v>10805</v>
      </c>
      <c r="C1667" s="37" t="s">
        <v>4633</v>
      </c>
      <c r="D1667" s="26" t="str">
        <f>[1]!b_calc_yield(A1667,日期设置!$B$2,F1667,1,R1667,1,O1667,L1667,S1667,)</f>
        <v>Fetching...</v>
      </c>
      <c r="E1667" s="26">
        <f t="shared" si="52"/>
        <v>12.983047779635415</v>
      </c>
      <c r="F1667" s="18">
        <f>[1]!b_dq_cleanprice($A1667,日期设置!B$2)</f>
        <v>99.4</v>
      </c>
      <c r="G1667" s="18" t="str">
        <f t="shared" si="53"/>
        <v>2.10 + 0</v>
      </c>
      <c r="H1667" s="27">
        <f>[1]!b_dq_pctchange($A1667,日期设置!$B$2,1)/100</f>
        <v>0</v>
      </c>
      <c r="I1667" s="26">
        <f>[1]!b_pq_pctchange(A1667,日期设置!$B$4,日期设置!$B$2,1)</f>
        <v>0</v>
      </c>
      <c r="J1667" s="26">
        <f>[1]!b_pq_pctchange(A1667,日期设置!$C$4,日期设置!$B$2,1)</f>
        <v>0</v>
      </c>
      <c r="K1667" s="52">
        <f>[1]!b_dq_amount($A1667,日期设置!B$2,2,10000)</f>
        <v>0</v>
      </c>
      <c r="L1667" s="26">
        <f>[1]!b_info_latestpar(A1667,日期设置!$B$2)</f>
        <v>100</v>
      </c>
      <c r="M1667" s="6">
        <f>[1]!b_info_outstandingbalance($A1667,日期设置!B$2)</f>
        <v>9</v>
      </c>
      <c r="N1667" s="7" t="str">
        <f>[1]!b_info_latestissurercreditrating2(A1667,日期设置!$B$2,"102","1")</f>
        <v>AA+</v>
      </c>
      <c r="O1667" s="8">
        <v>6.2</v>
      </c>
      <c r="P1667" s="9">
        <f>[1]!b_info_repurchasedate(A1667)</f>
        <v>0</v>
      </c>
      <c r="Q1667" s="8" t="s">
        <v>16306</v>
      </c>
      <c r="R1667" s="2" t="str">
        <f>IF((--IF(P1667=0,Q1667,P1667))&gt;(--日期设置!$B$2),IF(P1667=0,Q1667,P1667),Q1667)</f>
        <v>2023-04-28</v>
      </c>
      <c r="S1667" s="2" t="s">
        <v>18086</v>
      </c>
      <c r="T1667" s="8">
        <f>[1]!b_anal_ptmyear($A1667,日期设置!$B$2)</f>
        <v>2.1013698630136988</v>
      </c>
      <c r="U1667" s="8">
        <f>[1]!b_anal_termifexercise($A1667,日期设置!B$2)</f>
        <v>0</v>
      </c>
      <c r="V1667" s="10">
        <f>[1]!b_dq_dirtyprice(A1667,日期设置!$B$2)</f>
        <v>104.97150000000001</v>
      </c>
      <c r="W1667" s="11">
        <f>IF(U1667=0,ROUNDUP((Q1667-日期设置!$B$2)/365,0),ROUNDUP((R1667-日期设置!$B$2)/365,0))</f>
        <v>3</v>
      </c>
      <c r="X1667" s="18">
        <f>_xlfn.IFNA(VLOOKUP(A1667,过往入选债券!A:D,4,0),2)</f>
        <v>2</v>
      </c>
      <c r="Y1667">
        <f>_xlfn.IFNA(VLOOKUP(C1667,[2]Sheet1!$A:$A,1,0),3)</f>
        <v>3</v>
      </c>
    </row>
    <row r="1668" spans="1:25" hidden="1" x14ac:dyDescent="0.2">
      <c r="A1668" s="21" t="s">
        <v>6145</v>
      </c>
      <c r="B1668" s="21" t="s">
        <v>6146</v>
      </c>
      <c r="C1668" s="37" t="s">
        <v>565</v>
      </c>
      <c r="D1668" s="26" t="str">
        <f>[1]!b_calc_yield(A1668,日期设置!$B$2,F1668,1,R1668,1,O1668,L1668,S1668,)</f>
        <v>Fetching...</v>
      </c>
      <c r="E1668" s="26">
        <f t="shared" si="52"/>
        <v>8.3191003325009394</v>
      </c>
      <c r="F1668" s="18">
        <f>[1]!b_dq_cleanprice($A1668,日期设置!B$2)</f>
        <v>99.337900000000005</v>
      </c>
      <c r="G1668" s="18" t="str">
        <f t="shared" si="53"/>
        <v>1.32 + 0</v>
      </c>
      <c r="H1668" s="27">
        <f>[1]!b_dq_pctchange($A1668,日期设置!$B$2,1)/100</f>
        <v>0</v>
      </c>
      <c r="I1668" s="26">
        <f>[1]!b_pq_pctchange(A1668,日期设置!$B$4,日期设置!$B$2,1)</f>
        <v>-1.1464822370385015</v>
      </c>
      <c r="J1668" s="26">
        <f>[1]!b_pq_pctchange(A1668,日期设置!$C$4,日期设置!$B$2,1)</f>
        <v>-1.0789532908324329</v>
      </c>
      <c r="K1668" s="52">
        <f>[1]!b_dq_amount($A1668,日期设置!B$2,2,10000)</f>
        <v>0</v>
      </c>
      <c r="L1668" s="26">
        <f>[1]!b_info_latestpar(A1668,日期设置!$B$2)</f>
        <v>100</v>
      </c>
      <c r="M1668" s="6">
        <f>[1]!b_info_outstandingbalance($A1668,日期设置!B$2)</f>
        <v>10</v>
      </c>
      <c r="N1668" s="7" t="str">
        <f>[1]!b_info_latestissurercreditrating2(A1668,日期设置!$B$2,"102","1")</f>
        <v>AA</v>
      </c>
      <c r="O1668" s="8">
        <v>6</v>
      </c>
      <c r="P1668" s="9">
        <f>[1]!b_info_repurchasedate(A1668)</f>
        <v>0</v>
      </c>
      <c r="Q1668" s="8" t="s">
        <v>16425</v>
      </c>
      <c r="R1668" s="2" t="str">
        <f>IF((--IF(P1668=0,Q1668,P1668))&gt;(--日期设置!$B$2),IF(P1668=0,Q1668,P1668),Q1668)</f>
        <v>2022-07-18</v>
      </c>
      <c r="S1668" s="2" t="s">
        <v>18195</v>
      </c>
      <c r="T1668" s="8">
        <f>[1]!b_anal_ptmyear($A1668,日期设置!$B$2)</f>
        <v>1.3232876712328767</v>
      </c>
      <c r="U1668" s="8">
        <f>[1]!b_anal_termifexercise($A1668,日期设置!B$2)</f>
        <v>0</v>
      </c>
      <c r="V1668" s="10">
        <f>[1]!b_dq_dirtyprice(A1668,日期设置!$B$2)</f>
        <v>103.3982</v>
      </c>
      <c r="W1668" s="11">
        <f>IF(U1668=0,ROUNDUP((Q1668-日期设置!$B$2)/365,0),ROUNDUP((R1668-日期设置!$B$2)/365,0))</f>
        <v>2</v>
      </c>
      <c r="X1668" s="18">
        <f>_xlfn.IFNA(VLOOKUP(A1668,过往入选债券!A:D,4,0),2)</f>
        <v>2</v>
      </c>
      <c r="Y1668">
        <f>_xlfn.IFNA(VLOOKUP(C1668,[2]Sheet1!$A:$A,1,0),3)</f>
        <v>3</v>
      </c>
    </row>
    <row r="1669" spans="1:25" hidden="1" x14ac:dyDescent="0.2">
      <c r="A1669" s="28" t="s">
        <v>22234</v>
      </c>
      <c r="B1669" s="28" t="s">
        <v>22235</v>
      </c>
      <c r="C1669" s="39" t="s">
        <v>4389</v>
      </c>
      <c r="D1669" s="26">
        <f>[1]!b_calc_yield(A1669,日期设置!$B$2,F1669,1,R1669,1,O1669,L1669,S1669,)</f>
        <v>6.5004781198960835</v>
      </c>
      <c r="E1669" s="26">
        <f t="shared" si="52"/>
        <v>18.552292969997829</v>
      </c>
      <c r="F1669" s="18">
        <f>[1]!b_dq_cleanprice($A1669,日期设置!B$2)</f>
        <v>99.998000000000005</v>
      </c>
      <c r="G1669" s="18" t="str">
        <f t="shared" si="53"/>
        <v>2.87 + 0</v>
      </c>
      <c r="H1669" s="27">
        <f>[1]!b_dq_pctchange($A1669,日期设置!$B$2,1)/100</f>
        <v>0</v>
      </c>
      <c r="I1669" s="26">
        <f>[1]!b_pq_pctchange(A1669,日期设置!$B$4,日期设置!$B$2,1)</f>
        <v>0</v>
      </c>
      <c r="J1669" s="26">
        <f>[1]!b_pq_pctchange(A1669,日期设置!$C$4,日期设置!$B$2,1)</f>
        <v>-1.9999999999953388E-3</v>
      </c>
      <c r="K1669" s="52">
        <f>[1]!b_dq_amount($A1669,日期设置!B$2,2,10000)</f>
        <v>0</v>
      </c>
      <c r="L1669" s="26">
        <f>[1]!b_info_latestpar(A1669,日期设置!$B$2)</f>
        <v>100</v>
      </c>
      <c r="M1669" s="6">
        <f>[1]!b_info_outstandingbalance($A1669,日期设置!B$2)</f>
        <v>7</v>
      </c>
      <c r="N1669" s="7" t="str">
        <f>[1]!b_info_latestissurercreditrating2(A1669,日期设置!$B$2,"102","1")</f>
        <v>AA</v>
      </c>
      <c r="O1669" s="43">
        <v>6.5</v>
      </c>
      <c r="P1669" s="9">
        <f>[1]!b_info_repurchasedate(A1669)</f>
        <v>0</v>
      </c>
      <c r="Q1669" s="31" t="s">
        <v>23424</v>
      </c>
      <c r="R1669" s="2" t="str">
        <f>IF((--IF(P1669=0,Q1669,P1669))&gt;(--日期设置!$B$2),IF(P1669=0,Q1669,P1669),Q1669)</f>
        <v>2024-02-05</v>
      </c>
      <c r="S1669" s="2" t="s">
        <v>18065</v>
      </c>
      <c r="T1669" s="8">
        <f>[1]!b_anal_ptmyear($A1669,日期设置!$B$2)</f>
        <v>2.8767123287671232</v>
      </c>
      <c r="U1669" s="8">
        <f>[1]!b_anal_termifexercise($A1669,日期设置!B$2)</f>
        <v>0</v>
      </c>
      <c r="V1669" s="10">
        <f>[1]!b_dq_dirtyprice(A1669,日期设置!$B$2)</f>
        <v>100.79940000000001</v>
      </c>
      <c r="W1669" s="11">
        <f>IF(U1669=0,ROUNDUP((Q1669-日期设置!$B$2)/365,0),ROUNDUP((R1669-日期设置!$B$2)/365,0))</f>
        <v>3</v>
      </c>
      <c r="X1669" s="18">
        <f>_xlfn.IFNA(VLOOKUP(A1669,过往入选债券!A:D,4,0),2)</f>
        <v>2</v>
      </c>
      <c r="Y1669">
        <f>_xlfn.IFNA(VLOOKUP(C1669,[2]Sheet1!$A:$A,1,0),3)</f>
        <v>3</v>
      </c>
    </row>
    <row r="1670" spans="1:25" hidden="1" x14ac:dyDescent="0.2">
      <c r="A1670" s="21" t="s">
        <v>10365</v>
      </c>
      <c r="B1670" s="21" t="s">
        <v>10366</v>
      </c>
      <c r="C1670" s="37" t="s">
        <v>10367</v>
      </c>
      <c r="D1670" s="26" t="str">
        <f>[1]!b_calc_yield(A1670,日期设置!$B$2,F1670,1,R1670,1,O1670,L1670,S1670,)</f>
        <v>Fetching...</v>
      </c>
      <c r="E1670" s="26">
        <f t="shared" si="52"/>
        <v>12.262862317819456</v>
      </c>
      <c r="F1670" s="18">
        <f>[1]!b_dq_cleanprice($A1670,日期设置!B$2)</f>
        <v>100</v>
      </c>
      <c r="G1670" s="18" t="str">
        <f t="shared" si="53"/>
        <v>2.00 + 0</v>
      </c>
      <c r="H1670" s="27">
        <f>[1]!b_dq_pctchange($A1670,日期设置!$B$2,1)/100</f>
        <v>0</v>
      </c>
      <c r="I1670" s="26">
        <f>[1]!b_pq_pctchange(A1670,日期设置!$B$4,日期设置!$B$2,1)</f>
        <v>0</v>
      </c>
      <c r="J1670" s="26">
        <f>[1]!b_pq_pctchange(A1670,日期设置!$C$4,日期设置!$B$2,1)</f>
        <v>0</v>
      </c>
      <c r="K1670" s="52">
        <f>[1]!b_dq_amount($A1670,日期设置!B$2,2,10000)</f>
        <v>0</v>
      </c>
      <c r="L1670" s="26">
        <f>[1]!b_info_latestpar(A1670,日期设置!$B$2)</f>
        <v>100</v>
      </c>
      <c r="M1670" s="6">
        <f>[1]!b_info_outstandingbalance($A1670,日期设置!B$2)</f>
        <v>1.7</v>
      </c>
      <c r="N1670" s="7" t="str">
        <f>[1]!b_info_latestissurercreditrating2(A1670,日期设置!$B$2,"102","1")</f>
        <v>AA</v>
      </c>
      <c r="O1670" s="8">
        <v>6.5</v>
      </c>
      <c r="P1670" s="9">
        <f>[1]!b_info_repurchasedate(A1670)</f>
        <v>0</v>
      </c>
      <c r="Q1670" s="8" t="s">
        <v>16225</v>
      </c>
      <c r="R1670" s="2" t="str">
        <f>IF((--IF(P1670=0,Q1670,P1670))&gt;(--日期设置!$B$2),IF(P1670=0,Q1670,P1670),Q1670)</f>
        <v>2023-03-25</v>
      </c>
      <c r="S1670" s="2" t="s">
        <v>18165</v>
      </c>
      <c r="T1670" s="8">
        <f>[1]!b_anal_ptmyear($A1670,日期设置!$B$2)</f>
        <v>2.0082191780821916</v>
      </c>
      <c r="U1670" s="8">
        <f>[1]!b_anal_termifexercise($A1670,日期设置!B$2)</f>
        <v>0</v>
      </c>
      <c r="V1670" s="10">
        <f>[1]!b_dq_dirtyprice(A1670,日期设置!$B$2)</f>
        <v>106.4466</v>
      </c>
      <c r="W1670" s="11">
        <f>IF(U1670=0,ROUNDUP((Q1670-日期设置!$B$2)/365,0),ROUNDUP((R1670-日期设置!$B$2)/365,0))</f>
        <v>3</v>
      </c>
      <c r="X1670" s="18">
        <f>_xlfn.IFNA(VLOOKUP(A1670,过往入选债券!A:D,4,0),2)</f>
        <v>2</v>
      </c>
      <c r="Y1670">
        <f>_xlfn.IFNA(VLOOKUP(C1670,[2]Sheet1!$A:$A,1,0),3)</f>
        <v>3</v>
      </c>
    </row>
    <row r="1671" spans="1:25" hidden="1" x14ac:dyDescent="0.2">
      <c r="A1671" s="21" t="s">
        <v>7082</v>
      </c>
      <c r="B1671" s="21" t="s">
        <v>7083</v>
      </c>
      <c r="C1671" s="37" t="s">
        <v>17</v>
      </c>
      <c r="D1671" s="26" t="str">
        <f>[1]!b_calc_yield(A1671,日期设置!$B$2,F1671,1,R1671,1,O1671,L1671,S1671,)</f>
        <v>Fetching...</v>
      </c>
      <c r="E1671" s="26">
        <f t="shared" si="52"/>
        <v>14.835709392012131</v>
      </c>
      <c r="F1671" s="18">
        <f>[1]!b_dq_cleanprice($A1671,日期设置!B$2)</f>
        <v>100.91500000000001</v>
      </c>
      <c r="G1671" s="18" t="str">
        <f t="shared" si="53"/>
        <v>2.37 + 0</v>
      </c>
      <c r="H1671" s="27">
        <f>[1]!b_dq_pctchange($A1671,日期设置!$B$2,1)/100</f>
        <v>0</v>
      </c>
      <c r="I1671" s="26">
        <f>[1]!b_pq_pctchange(A1671,日期设置!$B$4,日期设置!$B$2,1)</f>
        <v>-1.4982918496827689</v>
      </c>
      <c r="J1671" s="26">
        <f>[1]!b_pq_pctchange(A1671,日期设置!$C$4,日期设置!$B$2,1)</f>
        <v>-2.2472051602704024</v>
      </c>
      <c r="K1671" s="52">
        <f>[1]!b_dq_amount($A1671,日期设置!B$2,2,10000)</f>
        <v>0</v>
      </c>
      <c r="L1671" s="26">
        <f>[1]!b_info_latestpar(A1671,日期设置!$B$2)</f>
        <v>100</v>
      </c>
      <c r="M1671" s="6">
        <f>[1]!b_info_outstandingbalance($A1671,日期设置!B$2)</f>
        <v>10</v>
      </c>
      <c r="N1671" s="7" t="str">
        <f>[1]!b_info_latestissurercreditrating2(A1671,日期设置!$B$2,"102","1")</f>
        <v>AA+</v>
      </c>
      <c r="O1671" s="8">
        <v>6.95</v>
      </c>
      <c r="P1671" s="9">
        <f>[1]!b_info_repurchasedate(A1671)</f>
        <v>0</v>
      </c>
      <c r="Q1671" s="8" t="s">
        <v>16187</v>
      </c>
      <c r="R1671" s="2" t="str">
        <f>IF((--IF(P1671=0,Q1671,P1671))&gt;(--日期设置!$B$2),IF(P1671=0,Q1671,P1671),Q1671)</f>
        <v>2023-08-07</v>
      </c>
      <c r="S1671" s="2" t="s">
        <v>17976</v>
      </c>
      <c r="T1671" s="8">
        <f>[1]!b_anal_ptmyear($A1671,日期设置!$B$2)</f>
        <v>2.3780821917808219</v>
      </c>
      <c r="U1671" s="8">
        <f>[1]!b_anal_termifexercise($A1671,日期设置!B$2)</f>
        <v>0</v>
      </c>
      <c r="V1671" s="10">
        <f>[1]!b_dq_dirtyprice(A1671,日期设置!$B$2)</f>
        <v>105.2373</v>
      </c>
      <c r="W1671" s="11">
        <f>IF(U1671=0,ROUNDUP((Q1671-日期设置!$B$2)/365,0),ROUNDUP((R1671-日期设置!$B$2)/365,0))</f>
        <v>3</v>
      </c>
      <c r="X1671" s="18">
        <f>_xlfn.IFNA(VLOOKUP(A1671,过往入选债券!A:D,4,0),2)</f>
        <v>2</v>
      </c>
      <c r="Y1671">
        <f>_xlfn.IFNA(VLOOKUP(C1671,[2]Sheet1!$A:$A,1,0),3)</f>
        <v>3</v>
      </c>
    </row>
    <row r="1672" spans="1:25" hidden="1" x14ac:dyDescent="0.2">
      <c r="A1672" s="21" t="s">
        <v>10897</v>
      </c>
      <c r="B1672" s="21" t="s">
        <v>10898</v>
      </c>
      <c r="C1672" s="37" t="s">
        <v>5450</v>
      </c>
      <c r="D1672" s="26" t="str">
        <f>[1]!b_calc_yield(A1672,日期设置!$B$2,F1672,1,R1672,1,O1672,L1672,S1672,)</f>
        <v>Fetching...</v>
      </c>
      <c r="E1672" s="26">
        <f t="shared" si="52"/>
        <v>13.268702687376432</v>
      </c>
      <c r="F1672" s="18">
        <f>[1]!b_dq_cleanprice($A1672,日期设置!B$2)</f>
        <v>98.149900000000002</v>
      </c>
      <c r="G1672" s="18" t="str">
        <f t="shared" si="53"/>
        <v>2.12 + 0</v>
      </c>
      <c r="H1672" s="27">
        <f>[1]!b_dq_pctchange($A1672,日期设置!$B$2,1)/100</f>
        <v>0</v>
      </c>
      <c r="I1672" s="26">
        <f>[1]!b_pq_pctchange(A1672,日期设置!$B$4,日期设置!$B$2,1)</f>
        <v>0</v>
      </c>
      <c r="J1672" s="26">
        <f>[1]!b_pq_pctchange(A1672,日期设置!$C$4,日期设置!$B$2,1)</f>
        <v>-0.87220429537385424</v>
      </c>
      <c r="K1672" s="52">
        <f>[1]!b_dq_amount($A1672,日期设置!B$2,2,10000)</f>
        <v>0</v>
      </c>
      <c r="L1672" s="26">
        <f>[1]!b_info_latestpar(A1672,日期设置!$B$2)</f>
        <v>100</v>
      </c>
      <c r="M1672" s="6">
        <f>[1]!b_info_outstandingbalance($A1672,日期设置!B$2)</f>
        <v>3</v>
      </c>
      <c r="N1672" s="7" t="str">
        <f>[1]!b_info_latestissurercreditrating2(A1672,日期设置!$B$2,"102","1")</f>
        <v>AA</v>
      </c>
      <c r="O1672" s="8">
        <v>5.55</v>
      </c>
      <c r="P1672" s="9">
        <f>[1]!b_info_repurchasedate(A1672)</f>
        <v>0</v>
      </c>
      <c r="Q1672" s="8" t="s">
        <v>16274</v>
      </c>
      <c r="R1672" s="2" t="str">
        <f>IF((--IF(P1672=0,Q1672,P1672))&gt;(--日期设置!$B$2),IF(P1672=0,Q1672,P1672),Q1672)</f>
        <v>2023-05-08</v>
      </c>
      <c r="S1672" s="2" t="s">
        <v>18057</v>
      </c>
      <c r="T1672" s="8">
        <f>[1]!b_anal_ptmyear($A1672,日期设置!$B$2)</f>
        <v>2.128767123287671</v>
      </c>
      <c r="U1672" s="8">
        <f>[1]!b_anal_termifexercise($A1672,日期设置!B$2)</f>
        <v>0</v>
      </c>
      <c r="V1672" s="10">
        <f>[1]!b_dq_dirtyprice(A1672,日期设置!$B$2)</f>
        <v>102.98520000000001</v>
      </c>
      <c r="W1672" s="11">
        <f>IF(U1672=0,ROUNDUP((Q1672-日期设置!$B$2)/365,0),ROUNDUP((R1672-日期设置!$B$2)/365,0))</f>
        <v>3</v>
      </c>
      <c r="X1672" s="18">
        <f>_xlfn.IFNA(VLOOKUP(A1672,过往入选债券!A:D,4,0),2)</f>
        <v>2</v>
      </c>
      <c r="Y1672">
        <f>_xlfn.IFNA(VLOOKUP(C1672,[2]Sheet1!$A:$A,1,0),3)</f>
        <v>3</v>
      </c>
    </row>
    <row r="1673" spans="1:25" hidden="1" x14ac:dyDescent="0.2">
      <c r="A1673" s="28" t="s">
        <v>22242</v>
      </c>
      <c r="B1673" s="28" t="s">
        <v>22243</v>
      </c>
      <c r="C1673" s="39" t="s">
        <v>825</v>
      </c>
      <c r="D1673" s="26">
        <f>[1]!b_calc_yield(A1673,日期设置!$B$2,F1673,1,R1673,1,O1673,L1673,S1673,)</f>
        <v>6.4981784202043036</v>
      </c>
      <c r="E1673" s="26">
        <f t="shared" si="52"/>
        <v>18.549940774632102</v>
      </c>
      <c r="F1673" s="18">
        <f>[1]!b_dq_cleanprice($A1673,日期设置!B$2)</f>
        <v>100</v>
      </c>
      <c r="G1673" s="18" t="str">
        <f t="shared" si="53"/>
        <v>4.87 + 2.87</v>
      </c>
      <c r="H1673" s="27">
        <f>[1]!b_dq_pctchange($A1673,日期设置!$B$2,1)/100</f>
        <v>0</v>
      </c>
      <c r="I1673" s="26">
        <f>[1]!b_pq_pctchange(A1673,日期设置!$B$4,日期设置!$B$2,1)</f>
        <v>0</v>
      </c>
      <c r="J1673" s="26">
        <f>[1]!b_pq_pctchange(A1673,日期设置!$C$4,日期设置!$B$2,1)</f>
        <v>0</v>
      </c>
      <c r="K1673" s="52">
        <f>[1]!b_dq_amount($A1673,日期设置!B$2,2,10000)</f>
        <v>0</v>
      </c>
      <c r="L1673" s="26">
        <f>[1]!b_info_latestpar(A1673,日期设置!$B$2)</f>
        <v>100</v>
      </c>
      <c r="M1673" s="6">
        <f>[1]!b_info_outstandingbalance($A1673,日期设置!B$2)</f>
        <v>10</v>
      </c>
      <c r="N1673" s="7" t="str">
        <f>[1]!b_info_latestissurercreditrating2(A1673,日期设置!$B$2,"102","1")</f>
        <v>AA</v>
      </c>
      <c r="O1673" s="43">
        <v>6.5</v>
      </c>
      <c r="P1673" s="9" t="str">
        <f>[1]!b_info_repurchasedate(A1673)</f>
        <v>2024-02-05</v>
      </c>
      <c r="Q1673" s="31" t="s">
        <v>23427</v>
      </c>
      <c r="R1673" s="2" t="str">
        <f>IF((--IF(P1673=0,Q1673,P1673))&gt;(--日期设置!$B$2),IF(P1673=0,Q1673,P1673),Q1673)</f>
        <v>2024-02-05</v>
      </c>
      <c r="S1673" s="2" t="s">
        <v>23063</v>
      </c>
      <c r="T1673" s="8">
        <f>[1]!b_anal_ptmyear($A1673,日期设置!$B$2)</f>
        <v>4.8767123287671232</v>
      </c>
      <c r="U1673" s="8">
        <f>[1]!b_anal_termifexercise($A1673,日期设置!B$2)</f>
        <v>2.8767123287671232</v>
      </c>
      <c r="V1673" s="10">
        <f>[1]!b_dq_dirtyprice(A1673,日期设置!$B$2)</f>
        <v>100.8014</v>
      </c>
      <c r="W1673" s="11">
        <f>IF(U1673=0,ROUNDUP((Q1673-日期设置!$B$2)/365,0),ROUNDUP((R1673-日期设置!$B$2)/365,0))</f>
        <v>3</v>
      </c>
      <c r="X1673" s="18">
        <f>_xlfn.IFNA(VLOOKUP(A1673,过往入选债券!A:D,4,0),2)</f>
        <v>2</v>
      </c>
      <c r="Y1673">
        <f>_xlfn.IFNA(VLOOKUP(C1673,[2]Sheet1!$A:$A,1,0),3)</f>
        <v>3</v>
      </c>
    </row>
    <row r="1674" spans="1:25" hidden="1" x14ac:dyDescent="0.2">
      <c r="A1674" s="21" t="s">
        <v>15796</v>
      </c>
      <c r="B1674" s="21" t="s">
        <v>15797</v>
      </c>
      <c r="C1674" s="37" t="s">
        <v>1207</v>
      </c>
      <c r="D1674" s="26" t="str">
        <f>[1]!b_calc_yield(A1674,日期设置!$B$2,F1674,1,R1674,1,O1674,L1674,S1674,)</f>
        <v>Fetching...</v>
      </c>
      <c r="E1674" s="26">
        <f t="shared" si="52"/>
        <v>37.147187681449026</v>
      </c>
      <c r="F1674" s="18">
        <f>[1]!b_dq_cleanprice($A1674,日期设置!B$2)</f>
        <v>100</v>
      </c>
      <c r="G1674" s="18" t="str">
        <f t="shared" si="53"/>
        <v>6.06 + 0</v>
      </c>
      <c r="H1674" s="27">
        <f>[1]!b_dq_pctchange($A1674,日期设置!$B$2,1)/100</f>
        <v>0</v>
      </c>
      <c r="I1674" s="26">
        <f>[1]!b_pq_pctchange(A1674,日期设置!$B$4,日期设置!$B$2,1)</f>
        <v>0</v>
      </c>
      <c r="J1674" s="26">
        <f>[1]!b_pq_pctchange(A1674,日期设置!$C$4,日期设置!$B$2,1)</f>
        <v>0</v>
      </c>
      <c r="K1674" s="52">
        <f>[1]!b_dq_amount($A1674,日期设置!B$2,2,10000)</f>
        <v>0</v>
      </c>
      <c r="L1674" s="26">
        <f>[1]!b_info_latestpar(A1674,日期设置!$B$2)</f>
        <v>100</v>
      </c>
      <c r="M1674" s="6">
        <f>[1]!b_info_outstandingbalance($A1674,日期设置!B$2)</f>
        <v>3</v>
      </c>
      <c r="N1674" s="7" t="str">
        <f>[1]!b_info_latestissurercreditrating2(A1674,日期设置!$B$2,"102","1")</f>
        <v>AA</v>
      </c>
      <c r="O1674" s="8">
        <v>6.5</v>
      </c>
      <c r="P1674" s="9">
        <f>[1]!b_info_repurchasedate(A1674)</f>
        <v>0</v>
      </c>
      <c r="Q1674" s="8" t="s">
        <v>17005</v>
      </c>
      <c r="R1674" s="2" t="str">
        <f>IF((--IF(P1674=0,Q1674,P1674))&gt;(--日期设置!$B$2),IF(P1674=0,Q1674,P1674),Q1674)</f>
        <v>2027-04-14</v>
      </c>
      <c r="S1674" s="2" t="s">
        <v>18654</v>
      </c>
      <c r="T1674" s="8">
        <f>[1]!b_anal_ptmyear($A1674,日期设置!$B$2)</f>
        <v>6.0630136986301366</v>
      </c>
      <c r="U1674" s="8">
        <f>[1]!b_anal_termifexercise($A1674,日期设置!B$2)</f>
        <v>0</v>
      </c>
      <c r="V1674" s="10">
        <f>[1]!b_dq_dirtyprice(A1674,日期设置!$B$2)</f>
        <v>106.0904</v>
      </c>
      <c r="W1674" s="11">
        <f>IF(U1674=0,ROUNDUP((Q1674-日期设置!$B$2)/365,0),ROUNDUP((R1674-日期设置!$B$2)/365,0))</f>
        <v>7</v>
      </c>
      <c r="X1674" s="18">
        <f>_xlfn.IFNA(VLOOKUP(A1674,过往入选债券!A:D,4,0),2)</f>
        <v>2</v>
      </c>
      <c r="Y1674">
        <f>_xlfn.IFNA(VLOOKUP(C1674,[2]Sheet1!$A:$A,1,0),3)</f>
        <v>3</v>
      </c>
    </row>
    <row r="1675" spans="1:25" hidden="1" x14ac:dyDescent="0.2">
      <c r="A1675" s="21" t="s">
        <v>1963</v>
      </c>
      <c r="B1675" s="21" t="s">
        <v>1964</v>
      </c>
      <c r="C1675" s="37" t="s">
        <v>787</v>
      </c>
      <c r="D1675" s="26" t="str">
        <f>[1]!b_calc_yield(A1675,日期设置!$B$2,F1675,1,R1675,1,O1675,L1675,S1675,)</f>
        <v>Fetching...</v>
      </c>
      <c r="E1675" s="26">
        <f t="shared" si="52"/>
        <v>8.2383753030246929</v>
      </c>
      <c r="F1675" s="18">
        <f>[1]!b_dq_cleanprice($A1675,日期设置!B$2)</f>
        <v>100.5085</v>
      </c>
      <c r="G1675" s="18" t="str">
        <f t="shared" si="53"/>
        <v>1.32 + 0</v>
      </c>
      <c r="H1675" s="27">
        <f>[1]!b_dq_pctchange($A1675,日期设置!$B$2,1)/100</f>
        <v>0</v>
      </c>
      <c r="I1675" s="26">
        <f>[1]!b_pq_pctchange(A1675,日期设置!$B$4,日期设置!$B$2,1)</f>
        <v>0</v>
      </c>
      <c r="J1675" s="26">
        <f>[1]!b_pq_pctchange(A1675,日期设置!$C$4,日期设置!$B$2,1)</f>
        <v>0</v>
      </c>
      <c r="K1675" s="52">
        <f>[1]!b_dq_amount($A1675,日期设置!B$2,2,10000)</f>
        <v>0</v>
      </c>
      <c r="L1675" s="26">
        <f>[1]!b_info_latestpar(A1675,日期设置!$B$2)</f>
        <v>100</v>
      </c>
      <c r="M1675" s="6">
        <f>[1]!b_info_outstandingbalance($A1675,日期设置!B$2)</f>
        <v>10</v>
      </c>
      <c r="N1675" s="7">
        <f>[1]!b_info_latestissurercreditrating2(A1675,日期设置!$B$2,"102","1")</f>
        <v>0</v>
      </c>
      <c r="O1675" s="8">
        <v>6.95</v>
      </c>
      <c r="P1675" s="9">
        <f>[1]!b_info_repurchasedate(A1675)</f>
        <v>0</v>
      </c>
      <c r="Q1675" s="8" t="s">
        <v>16812</v>
      </c>
      <c r="R1675" s="2" t="str">
        <f>IF((--IF(P1675=0,Q1675,P1675))&gt;(--日期设置!$B$2),IF(P1675=0,Q1675,P1675),Q1675)</f>
        <v>2022-07-17</v>
      </c>
      <c r="S1675" s="2" t="s">
        <v>18735</v>
      </c>
      <c r="T1675" s="8">
        <f>[1]!b_anal_ptmyear($A1675,日期设置!$B$2)</f>
        <v>1.3205479452054796</v>
      </c>
      <c r="U1675" s="8">
        <f>[1]!b_anal_termifexercise($A1675,日期设置!B$2)</f>
        <v>0</v>
      </c>
      <c r="V1675" s="10">
        <f>[1]!b_dq_dirtyprice(A1675,日期设置!$B$2)</f>
        <v>105.2307</v>
      </c>
      <c r="W1675" s="11">
        <f>IF(U1675=0,ROUNDUP((Q1675-日期设置!$B$2)/365,0),ROUNDUP((R1675-日期设置!$B$2)/365,0))</f>
        <v>2</v>
      </c>
      <c r="X1675" s="18">
        <f>_xlfn.IFNA(VLOOKUP(A1675,过往入选债券!A:D,4,0),2)</f>
        <v>2</v>
      </c>
      <c r="Y1675">
        <f>_xlfn.IFNA(VLOOKUP(C1675,[2]Sheet1!$A:$A,1,0),3)</f>
        <v>3</v>
      </c>
    </row>
    <row r="1676" spans="1:25" hidden="1" x14ac:dyDescent="0.2">
      <c r="A1676" s="21" t="s">
        <v>15524</v>
      </c>
      <c r="B1676" s="21" t="s">
        <v>15525</v>
      </c>
      <c r="C1676" s="37" t="s">
        <v>15526</v>
      </c>
      <c r="D1676" s="26" t="str">
        <f>[1]!b_calc_yield(A1676,日期设置!$B$2,F1676,1,R1676,1,O1676,L1676,S1676,)</f>
        <v>Fetching...</v>
      </c>
      <c r="E1676" s="26">
        <f t="shared" si="52"/>
        <v>36.03944357508513</v>
      </c>
      <c r="F1676" s="18">
        <f>[1]!b_dq_cleanprice($A1676,日期设置!B$2)</f>
        <v>99.508399999999995</v>
      </c>
      <c r="G1676" s="18" t="str">
        <f t="shared" si="53"/>
        <v>5.65 + 0</v>
      </c>
      <c r="H1676" s="27">
        <f>[1]!b_dq_pctchange($A1676,日期设置!$B$2,1)/100</f>
        <v>0</v>
      </c>
      <c r="I1676" s="26">
        <f>[1]!b_pq_pctchange(A1676,日期设置!$B$4,日期设置!$B$2,1)</f>
        <v>0</v>
      </c>
      <c r="J1676" s="26">
        <f>[1]!b_pq_pctchange(A1676,日期设置!$C$4,日期设置!$B$2,1)</f>
        <v>0</v>
      </c>
      <c r="K1676" s="52">
        <f>[1]!b_dq_amount($A1676,日期设置!B$2,2,10000)</f>
        <v>0</v>
      </c>
      <c r="L1676" s="26">
        <f>[1]!b_info_latestpar(A1676,日期设置!$B$2)</f>
        <v>100</v>
      </c>
      <c r="M1676" s="6">
        <f>[1]!b_info_outstandingbalance($A1676,日期设置!B$2)</f>
        <v>5</v>
      </c>
      <c r="N1676" s="7" t="str">
        <f>[1]!b_info_latestissurercreditrating2(A1676,日期设置!$B$2,"102","1")</f>
        <v>AA</v>
      </c>
      <c r="O1676" s="8">
        <v>6.4</v>
      </c>
      <c r="P1676" s="9">
        <f>[1]!b_info_repurchasedate(A1676)</f>
        <v>0</v>
      </c>
      <c r="Q1676" s="8" t="s">
        <v>16987</v>
      </c>
      <c r="R1676" s="2" t="str">
        <f>IF((--IF(P1676=0,Q1676,P1676))&gt;(--日期设置!$B$2),IF(P1676=0,Q1676,P1676),Q1676)</f>
        <v>2026-11-15</v>
      </c>
      <c r="S1676" s="2" t="s">
        <v>18050</v>
      </c>
      <c r="T1676" s="8">
        <f>[1]!b_anal_ptmyear($A1676,日期设置!$B$2)</f>
        <v>5.6520547945205477</v>
      </c>
      <c r="U1676" s="8">
        <f>[1]!b_anal_termifexercise($A1676,日期设置!B$2)</f>
        <v>0</v>
      </c>
      <c r="V1676" s="10">
        <f>[1]!b_dq_dirtyprice(A1676,日期设置!$B$2)</f>
        <v>101.73520000000001</v>
      </c>
      <c r="W1676" s="11">
        <f>IF(U1676=0,ROUNDUP((Q1676-日期设置!$B$2)/365,0),ROUNDUP((R1676-日期设置!$B$2)/365,0))</f>
        <v>6</v>
      </c>
      <c r="X1676" s="18">
        <f>_xlfn.IFNA(VLOOKUP(A1676,过往入选债券!A:D,4,0),2)</f>
        <v>2</v>
      </c>
      <c r="Y1676">
        <f>_xlfn.IFNA(VLOOKUP(C1676,[2]Sheet1!$A:$A,1,0),3)</f>
        <v>3</v>
      </c>
    </row>
    <row r="1677" spans="1:25" hidden="1" x14ac:dyDescent="0.2">
      <c r="A1677" s="21" t="s">
        <v>14522</v>
      </c>
      <c r="B1677" s="21" t="s">
        <v>14523</v>
      </c>
      <c r="C1677" s="37" t="s">
        <v>14524</v>
      </c>
      <c r="D1677" s="26" t="str">
        <f>[1]!b_calc_yield(A1677,日期设置!$B$2,F1677,1,R1677,1,O1677,L1677,S1677,)</f>
        <v>Fetching...</v>
      </c>
      <c r="E1677" s="26">
        <f t="shared" si="52"/>
        <v>24.93541074991419</v>
      </c>
      <c r="F1677" s="18">
        <f>[1]!b_dq_cleanprice($A1677,日期设置!B$2)</f>
        <v>100</v>
      </c>
      <c r="G1677" s="18" t="str">
        <f t="shared" si="53"/>
        <v>4.06 + 0</v>
      </c>
      <c r="H1677" s="27">
        <f>[1]!b_dq_pctchange($A1677,日期设置!$B$2,1)/100</f>
        <v>0</v>
      </c>
      <c r="I1677" s="26">
        <f>[1]!b_pq_pctchange(A1677,日期设置!$B$4,日期设置!$B$2,1)</f>
        <v>0</v>
      </c>
      <c r="J1677" s="26">
        <f>[1]!b_pq_pctchange(A1677,日期设置!$C$4,日期设置!$B$2,1)</f>
        <v>0</v>
      </c>
      <c r="K1677" s="52">
        <f>[1]!b_dq_amount($A1677,日期设置!B$2,2,10000)</f>
        <v>0</v>
      </c>
      <c r="L1677" s="26">
        <f>[1]!b_info_latestpar(A1677,日期设置!$B$2)</f>
        <v>100</v>
      </c>
      <c r="M1677" s="6">
        <f>[1]!b_info_outstandingbalance($A1677,日期设置!B$2)</f>
        <v>8</v>
      </c>
      <c r="N1677" s="7" t="str">
        <f>[1]!b_info_latestissurercreditrating2(A1677,日期设置!$B$2,"102","1")</f>
        <v>AA-</v>
      </c>
      <c r="O1677" s="8">
        <v>6.5</v>
      </c>
      <c r="P1677" s="9">
        <f>[1]!b_info_repurchasedate(A1677)</f>
        <v>0</v>
      </c>
      <c r="Q1677" s="8" t="s">
        <v>16451</v>
      </c>
      <c r="R1677" s="2" t="str">
        <f>IF((--IF(P1677=0,Q1677,P1677))&gt;(--日期设置!$B$2),IF(P1677=0,Q1677,P1677),Q1677)</f>
        <v>2025-04-16</v>
      </c>
      <c r="S1677" s="2" t="s">
        <v>18720</v>
      </c>
      <c r="T1677" s="8">
        <f>[1]!b_anal_ptmyear($A1677,日期设置!$B$2)</f>
        <v>4.0684931506849313</v>
      </c>
      <c r="U1677" s="8">
        <f>[1]!b_anal_termifexercise($A1677,日期设置!B$2)</f>
        <v>0</v>
      </c>
      <c r="V1677" s="10">
        <f>[1]!b_dq_dirtyprice(A1677,日期设置!$B$2)</f>
        <v>106.0548</v>
      </c>
      <c r="W1677" s="11">
        <f>IF(U1677=0,ROUNDUP((Q1677-日期设置!$B$2)/365,0),ROUNDUP((R1677-日期设置!$B$2)/365,0))</f>
        <v>5</v>
      </c>
      <c r="X1677" s="18">
        <f>_xlfn.IFNA(VLOOKUP(A1677,过往入选债券!A:D,4,0),2)</f>
        <v>2</v>
      </c>
      <c r="Y1677">
        <f>_xlfn.IFNA(VLOOKUP(C1677,[2]Sheet1!$A:$A,1,0),3)</f>
        <v>3</v>
      </c>
    </row>
    <row r="1678" spans="1:25" hidden="1" x14ac:dyDescent="0.2">
      <c r="A1678" s="28" t="s">
        <v>19256</v>
      </c>
      <c r="B1678" s="28" t="s">
        <v>19257</v>
      </c>
      <c r="C1678" s="38" t="s">
        <v>300</v>
      </c>
      <c r="D1678" s="26" t="str">
        <f>[1]!b_calc_yield(A1678,日期设置!$B$2,F1678,1,R1678,1,O1678,L1678,S1678,)</f>
        <v>Fetching...</v>
      </c>
      <c r="E1678" s="26">
        <f t="shared" si="52"/>
        <v>9.1166680150040378</v>
      </c>
      <c r="F1678" s="18">
        <f>[1]!b_dq_cleanprice($A1678,日期设置!B$2)</f>
        <v>98.368200000000002</v>
      </c>
      <c r="G1678" s="18" t="str">
        <f t="shared" si="53"/>
        <v>2.43 + 1.43</v>
      </c>
      <c r="H1678" s="27">
        <f>[1]!b_dq_pctchange($A1678,日期设置!$B$2,1)/100</f>
        <v>0</v>
      </c>
      <c r="I1678" s="26">
        <f>[1]!b_pq_pctchange(A1678,日期设置!$B$4,日期设置!$B$2,1)</f>
        <v>0</v>
      </c>
      <c r="J1678" s="26">
        <f>[1]!b_pq_pctchange(A1678,日期设置!$C$4,日期设置!$B$2,1)</f>
        <v>0.11194994412680004</v>
      </c>
      <c r="K1678" s="52">
        <f>[1]!b_dq_amount($A1678,日期设置!B$2,2,10000)</f>
        <v>0</v>
      </c>
      <c r="L1678" s="26">
        <f>[1]!b_info_latestpar(A1678,日期设置!$B$2)</f>
        <v>100</v>
      </c>
      <c r="M1678" s="6">
        <f>[1]!b_info_outstandingbalance($A1678,日期设置!B$2)</f>
        <v>8</v>
      </c>
      <c r="N1678" s="7">
        <f>[1]!b_info_latestissurercreditrating2(A1678,日期设置!$B$2,"102","1")</f>
        <v>0</v>
      </c>
      <c r="O1678" s="8">
        <v>5.3</v>
      </c>
      <c r="P1678" s="9" t="str">
        <f>[1]!b_info_repurchasedate(A1678)</f>
        <v>2022-08-28</v>
      </c>
      <c r="Q1678" s="8" t="s">
        <v>17546</v>
      </c>
      <c r="R1678" s="2" t="str">
        <f>IF((--IF(P1678=0,Q1678,P1678))&gt;(--日期设置!$B$2),IF(P1678=0,Q1678,P1678),Q1678)</f>
        <v>2022-08-28</v>
      </c>
      <c r="S1678" s="31" t="s">
        <v>19230</v>
      </c>
      <c r="T1678" s="8">
        <f>[1]!b_anal_ptmyear($A1678,日期设置!$B$2)</f>
        <v>2.4356164383561643</v>
      </c>
      <c r="U1678" s="8">
        <f>[1]!b_anal_termifexercise($A1678,日期设置!B$2)</f>
        <v>1.4356164383561645</v>
      </c>
      <c r="V1678" s="10">
        <f>[1]!b_dq_dirtyprice(A1678,日期设置!$B$2)</f>
        <v>101.35939999999999</v>
      </c>
      <c r="W1678" s="11">
        <f>IF(U1678=0,ROUNDUP((Q1678-日期设置!$B$2)/365,0),ROUNDUP((R1678-日期设置!$B$2)/365,0))</f>
        <v>2</v>
      </c>
      <c r="X1678" s="18">
        <f>_xlfn.IFNA(VLOOKUP(A1678,过往入选债券!A:D,4,0),2)</f>
        <v>2</v>
      </c>
      <c r="Y1678">
        <f>_xlfn.IFNA(VLOOKUP(C1678,[2]Sheet1!$A:$A,1,0),3)</f>
        <v>3</v>
      </c>
    </row>
    <row r="1679" spans="1:25" hidden="1" x14ac:dyDescent="0.2">
      <c r="A1679" s="21" t="s">
        <v>15258</v>
      </c>
      <c r="B1679" s="21" t="s">
        <v>15259</v>
      </c>
      <c r="C1679" s="37" t="s">
        <v>88</v>
      </c>
      <c r="D1679" s="26" t="str">
        <f>[1]!b_calc_yield(A1679,日期设置!$B$2,F1679,1,R1679,1,O1679,L1679,S1679,)</f>
        <v>Fetching...</v>
      </c>
      <c r="E1679" s="26">
        <f t="shared" si="52"/>
        <v>31.284786926679796</v>
      </c>
      <c r="F1679" s="18">
        <f>[1]!b_dq_cleanprice($A1679,日期设置!B$2)</f>
        <v>100</v>
      </c>
      <c r="G1679" s="18" t="str">
        <f t="shared" si="53"/>
        <v>5.09 + 0</v>
      </c>
      <c r="H1679" s="27">
        <f>[1]!b_dq_pctchange($A1679,日期设置!$B$2,1)/100</f>
        <v>0</v>
      </c>
      <c r="I1679" s="26">
        <f>[1]!b_pq_pctchange(A1679,日期设置!$B$4,日期设置!$B$2,1)</f>
        <v>0</v>
      </c>
      <c r="J1679" s="26">
        <f>[1]!b_pq_pctchange(A1679,日期设置!$C$4,日期设置!$B$2,1)</f>
        <v>0</v>
      </c>
      <c r="K1679" s="52">
        <f>[1]!b_dq_amount($A1679,日期设置!B$2,2,10000)</f>
        <v>0</v>
      </c>
      <c r="L1679" s="26">
        <f>[1]!b_info_latestpar(A1679,日期设置!$B$2)</f>
        <v>100</v>
      </c>
      <c r="M1679" s="6">
        <f>[1]!b_info_outstandingbalance($A1679,日期设置!B$2)</f>
        <v>10</v>
      </c>
      <c r="N1679" s="7" t="str">
        <f>[1]!b_info_latestissurercreditrating2(A1679,日期设置!$B$2,"102","1")</f>
        <v>AA+</v>
      </c>
      <c r="O1679" s="8">
        <v>6.5</v>
      </c>
      <c r="P1679" s="9">
        <f>[1]!b_info_repurchasedate(A1679)</f>
        <v>0</v>
      </c>
      <c r="Q1679" s="8" t="s">
        <v>16028</v>
      </c>
      <c r="R1679" s="2" t="str">
        <f>IF((--IF(P1679=0,Q1679,P1679))&gt;(--日期设置!$B$2),IF(P1679=0,Q1679,P1679),Q1679)</f>
        <v>2026-04-26</v>
      </c>
      <c r="S1679" s="2" t="s">
        <v>17815</v>
      </c>
      <c r="T1679" s="8">
        <f>[1]!b_anal_ptmyear($A1679,日期设置!$B$2)</f>
        <v>5.095890410958904</v>
      </c>
      <c r="U1679" s="8">
        <f>[1]!b_anal_termifexercise($A1679,日期设置!B$2)</f>
        <v>0</v>
      </c>
      <c r="V1679" s="10">
        <f>[1]!b_dq_dirtyprice(A1679,日期设置!$B$2)</f>
        <v>105.8767</v>
      </c>
      <c r="W1679" s="11">
        <f>IF(U1679=0,ROUNDUP((Q1679-日期设置!$B$2)/365,0),ROUNDUP((R1679-日期设置!$B$2)/365,0))</f>
        <v>6</v>
      </c>
      <c r="X1679" s="18">
        <f>_xlfn.IFNA(VLOOKUP(A1679,过往入选债券!A:D,4,0),2)</f>
        <v>2</v>
      </c>
      <c r="Y1679">
        <f>_xlfn.IFNA(VLOOKUP(C1679,[2]Sheet1!$A:$A,1,0),3)</f>
        <v>3</v>
      </c>
    </row>
    <row r="1680" spans="1:25" hidden="1" x14ac:dyDescent="0.2">
      <c r="A1680" s="21" t="s">
        <v>1622</v>
      </c>
      <c r="B1680" s="21" t="s">
        <v>1623</v>
      </c>
      <c r="C1680" s="37" t="s">
        <v>1353</v>
      </c>
      <c r="D1680" s="26" t="str">
        <f>[1]!b_calc_yield(A1680,日期设置!$B$2,F1680,1,R1680,1,O1680,L1680,S1680,)</f>
        <v>Fetching...</v>
      </c>
      <c r="E1680" s="26">
        <f t="shared" si="52"/>
        <v>12.698981021691068</v>
      </c>
      <c r="F1680" s="18">
        <f>[1]!b_dq_cleanprice($A1680,日期设置!B$2)</f>
        <v>100</v>
      </c>
      <c r="G1680" s="18" t="str">
        <f t="shared" si="53"/>
        <v>1.95 + 0</v>
      </c>
      <c r="H1680" s="27">
        <f>[1]!b_dq_pctchange($A1680,日期设置!$B$2,1)/100</f>
        <v>0</v>
      </c>
      <c r="I1680" s="26">
        <f>[1]!b_pq_pctchange(A1680,日期设置!$B$4,日期设置!$B$2,1)</f>
        <v>0</v>
      </c>
      <c r="J1680" s="26">
        <f>[1]!b_pq_pctchange(A1680,日期设置!$C$4,日期设置!$B$2,1)</f>
        <v>0</v>
      </c>
      <c r="K1680" s="52">
        <f>[1]!b_dq_amount($A1680,日期设置!B$2,2,10000)</f>
        <v>0</v>
      </c>
      <c r="L1680" s="26">
        <f>[1]!b_info_latestpar(A1680,日期设置!$B$2)</f>
        <v>100</v>
      </c>
      <c r="M1680" s="6">
        <f>[1]!b_info_outstandingbalance($A1680,日期设置!B$2)</f>
        <v>6</v>
      </c>
      <c r="N1680" s="7">
        <f>[1]!b_info_latestissurercreditrating2(A1680,日期设置!$B$2,"102","1")</f>
        <v>0</v>
      </c>
      <c r="O1680" s="8">
        <v>6.5</v>
      </c>
      <c r="P1680" s="9">
        <f>[1]!b_info_repurchasedate(A1680)</f>
        <v>0</v>
      </c>
      <c r="Q1680" s="8" t="s">
        <v>16630</v>
      </c>
      <c r="R1680" s="2" t="str">
        <f>IF((--IF(P1680=0,Q1680,P1680))&gt;(--日期设置!$B$2),IF(P1680=0,Q1680,P1680),Q1680)</f>
        <v>2023-03-07</v>
      </c>
      <c r="S1680" s="2" t="s">
        <v>18723</v>
      </c>
      <c r="T1680" s="8">
        <f>[1]!b_anal_ptmyear($A1680,日期设置!$B$2)</f>
        <v>1.9589041095890409</v>
      </c>
      <c r="U1680" s="8">
        <f>[1]!b_anal_termifexercise($A1680,日期设置!B$2)</f>
        <v>0</v>
      </c>
      <c r="V1680" s="10">
        <f>[1]!b_dq_dirtyprice(A1680,日期设置!$B$2)</f>
        <v>100.2671</v>
      </c>
      <c r="W1680" s="11">
        <f>IF(U1680=0,ROUNDUP((Q1680-日期设置!$B$2)/365,0),ROUNDUP((R1680-日期设置!$B$2)/365,0))</f>
        <v>2</v>
      </c>
      <c r="X1680" s="18">
        <f>_xlfn.IFNA(VLOOKUP(A1680,过往入选债券!A:D,4,0),2)</f>
        <v>2</v>
      </c>
      <c r="Y1680">
        <f>_xlfn.IFNA(VLOOKUP(C1680,[2]Sheet1!$A:$A,1,0),3)</f>
        <v>3</v>
      </c>
    </row>
    <row r="1681" spans="1:25" hidden="1" x14ac:dyDescent="0.2">
      <c r="A1681" s="21" t="s">
        <v>13689</v>
      </c>
      <c r="B1681" s="21" t="s">
        <v>13690</v>
      </c>
      <c r="C1681" s="37" t="s">
        <v>13691</v>
      </c>
      <c r="D1681" s="26" t="str">
        <f>[1]!b_calc_yield(A1681,日期设置!$B$2,F1681,1,R1681,1,O1681,L1681,S1681,)</f>
        <v>Fetching...</v>
      </c>
      <c r="E1681" s="26">
        <f t="shared" si="52"/>
        <v>27.182875834784291</v>
      </c>
      <c r="F1681" s="18">
        <f>[1]!b_dq_cleanprice($A1681,日期设置!B$2)</f>
        <v>79.987300000000005</v>
      </c>
      <c r="G1681" s="18" t="str">
        <f t="shared" si="53"/>
        <v>3.07 + 0</v>
      </c>
      <c r="H1681" s="27">
        <f>[1]!b_dq_pctchange($A1681,日期设置!$B$2,1)/100</f>
        <v>0</v>
      </c>
      <c r="I1681" s="26">
        <f>[1]!b_pq_pctchange(A1681,日期设置!$B$4,日期设置!$B$2,1)</f>
        <v>0</v>
      </c>
      <c r="J1681" s="26">
        <f>[1]!b_pq_pctchange(A1681,日期设置!$C$4,日期设置!$B$2,1)</f>
        <v>0</v>
      </c>
      <c r="K1681" s="52">
        <f>[1]!b_dq_amount($A1681,日期设置!B$2,2,10000)</f>
        <v>0</v>
      </c>
      <c r="L1681" s="26">
        <f>[1]!b_info_latestpar(A1681,日期设置!$B$2)</f>
        <v>80</v>
      </c>
      <c r="M1681" s="6">
        <f>[1]!b_info_outstandingbalance($A1681,日期设置!B$2)</f>
        <v>10.64</v>
      </c>
      <c r="N1681" s="7" t="str">
        <f>[1]!b_info_latestissurercreditrating2(A1681,日期设置!$B$2,"102","1")</f>
        <v>AA</v>
      </c>
      <c r="O1681" s="8">
        <v>7.1</v>
      </c>
      <c r="P1681" s="9">
        <f>[1]!b_info_repurchasedate(A1681)</f>
        <v>0</v>
      </c>
      <c r="Q1681" s="8" t="s">
        <v>17171</v>
      </c>
      <c r="R1681" s="2" t="str">
        <f>IF((--IF(P1681=0,Q1681,P1681))&gt;(--日期设置!$B$2),IF(P1681=0,Q1681,P1681),Q1681)</f>
        <v>2024-04-19</v>
      </c>
      <c r="S1681" s="2" t="s">
        <v>18695</v>
      </c>
      <c r="T1681" s="8">
        <f>[1]!b_anal_ptmyear($A1681,日期设置!$B$2)</f>
        <v>3.0767123287671234</v>
      </c>
      <c r="U1681" s="8">
        <f>[1]!b_anal_termifexercise($A1681,日期设置!B$2)</f>
        <v>0</v>
      </c>
      <c r="V1681" s="10">
        <f>[1]!b_dq_dirtyprice(A1681,日期设置!$B$2)</f>
        <v>85.2316</v>
      </c>
      <c r="W1681" s="11">
        <f>IF(U1681=0,ROUNDUP((Q1681-日期设置!$B$2)/365,0),ROUNDUP((R1681-日期设置!$B$2)/365,0))</f>
        <v>4</v>
      </c>
      <c r="X1681" s="18">
        <f>_xlfn.IFNA(VLOOKUP(A1681,过往入选债券!A:D,4,0),2)</f>
        <v>2</v>
      </c>
      <c r="Y1681">
        <f>_xlfn.IFNA(VLOOKUP(C1681,[2]Sheet1!$A:$A,1,0),3)</f>
        <v>3</v>
      </c>
    </row>
    <row r="1682" spans="1:25" hidden="1" x14ac:dyDescent="0.2">
      <c r="A1682" s="21" t="s">
        <v>9309</v>
      </c>
      <c r="B1682" s="21" t="s">
        <v>9310</v>
      </c>
      <c r="C1682" s="37" t="s">
        <v>133</v>
      </c>
      <c r="D1682" s="26" t="str">
        <f>[1]!b_calc_yield(A1682,日期设置!$B$2,F1682,1,R1682,1,O1682,L1682,S1682,)</f>
        <v>Fetching...</v>
      </c>
      <c r="E1682" s="26">
        <f t="shared" si="52"/>
        <v>9.9630351893355229</v>
      </c>
      <c r="F1682" s="18">
        <f>[1]!b_dq_cleanprice($A1682,日期设置!B$2)</f>
        <v>100.202</v>
      </c>
      <c r="G1682" s="18" t="str">
        <f t="shared" si="53"/>
        <v>1.56 + 1.56</v>
      </c>
      <c r="H1682" s="27">
        <f>[1]!b_dq_pctchange($A1682,日期设置!$B$2,1)/100</f>
        <v>0</v>
      </c>
      <c r="I1682" s="26">
        <f>[1]!b_pq_pctchange(A1682,日期设置!$B$4,日期设置!$B$2,1)</f>
        <v>0</v>
      </c>
      <c r="J1682" s="26">
        <f>[1]!b_pq_pctchange(A1682,日期设置!$C$4,日期设置!$B$2,1)</f>
        <v>0</v>
      </c>
      <c r="K1682" s="52">
        <f>[1]!b_dq_amount($A1682,日期设置!B$2,2,10000)</f>
        <v>0</v>
      </c>
      <c r="L1682" s="26">
        <f>[1]!b_info_latestpar(A1682,日期设置!$B$2)</f>
        <v>100</v>
      </c>
      <c r="M1682" s="6">
        <f>[1]!b_info_outstandingbalance($A1682,日期设置!B$2)</f>
        <v>10</v>
      </c>
      <c r="N1682" s="7" t="str">
        <f>[1]!b_info_latestissurercreditrating2(A1682,日期设置!$B$2,"102","1")</f>
        <v>AAA</v>
      </c>
      <c r="O1682" s="8">
        <v>6.67</v>
      </c>
      <c r="P1682" s="9">
        <f>[1]!b_info_repurchasedate(A1682)</f>
        <v>0</v>
      </c>
      <c r="Q1682" s="8" t="s">
        <v>17394</v>
      </c>
      <c r="R1682" s="2" t="str">
        <f>IF((--IF(P1682=0,Q1682,P1682))&gt;(--日期设置!$B$2),IF(P1682=0,Q1682,P1682),Q1682)</f>
        <v>2022-10-16</v>
      </c>
      <c r="S1682" s="2" t="s">
        <v>18546</v>
      </c>
      <c r="T1682" s="8">
        <f>[1]!b_anal_ptmyear($A1682,日期设置!$B$2)</f>
        <v>1.56986301369863</v>
      </c>
      <c r="U1682" s="8">
        <f>[1]!b_anal_termifexercise($A1682,日期设置!B$2)</f>
        <v>1.5698630136986302</v>
      </c>
      <c r="V1682" s="10">
        <f>[1]!b_dq_dirtyprice(A1682,日期设置!$B$2)</f>
        <v>103.071</v>
      </c>
      <c r="W1682" s="11">
        <f>IF(U1682=0,ROUNDUP((Q1682-日期设置!$B$2)/365,0),ROUNDUP((R1682-日期设置!$B$2)/365,0))</f>
        <v>2</v>
      </c>
      <c r="X1682" s="18">
        <f>_xlfn.IFNA(VLOOKUP(A1682,过往入选债券!A:D,4,0),2)</f>
        <v>2</v>
      </c>
      <c r="Y1682">
        <f>_xlfn.IFNA(VLOOKUP(C1682,[2]Sheet1!$A:$A,1,0),3)</f>
        <v>3</v>
      </c>
    </row>
    <row r="1683" spans="1:25" hidden="1" x14ac:dyDescent="0.2">
      <c r="A1683" s="21" t="s">
        <v>727</v>
      </c>
      <c r="B1683" s="21" t="s">
        <v>728</v>
      </c>
      <c r="C1683" s="37" t="s">
        <v>729</v>
      </c>
      <c r="D1683" s="26" t="str">
        <f>[1]!b_calc_yield(A1683,日期设置!$B$2,F1683,1,R1683,1,O1683,L1683,S1683,)</f>
        <v>Fetching...</v>
      </c>
      <c r="E1683" s="26">
        <f t="shared" si="52"/>
        <v>4.2527915442005515</v>
      </c>
      <c r="F1683" s="18">
        <f>[1]!b_dq_cleanprice($A1683,日期设置!B$2)</f>
        <v>100.12</v>
      </c>
      <c r="G1683" s="18" t="str">
        <f t="shared" si="53"/>
        <v>0.70 + 0</v>
      </c>
      <c r="H1683" s="27">
        <f>[1]!b_dq_pctchange($A1683,日期设置!$B$2,1)/100</f>
        <v>0</v>
      </c>
      <c r="I1683" s="26">
        <f>[1]!b_pq_pctchange(A1683,日期设置!$B$4,日期设置!$B$2,1)</f>
        <v>0</v>
      </c>
      <c r="J1683" s="26">
        <f>[1]!b_pq_pctchange(A1683,日期设置!$C$4,日期设置!$B$2,1)</f>
        <v>0</v>
      </c>
      <c r="K1683" s="52">
        <f>[1]!b_dq_amount($A1683,日期设置!B$2,2,10000)</f>
        <v>0</v>
      </c>
      <c r="L1683" s="26">
        <f>[1]!b_info_latestpar(A1683,日期设置!$B$2)</f>
        <v>100</v>
      </c>
      <c r="M1683" s="6">
        <f>[1]!b_info_outstandingbalance($A1683,日期设置!B$2)</f>
        <v>10</v>
      </c>
      <c r="N1683" s="7">
        <f>[1]!b_info_latestissurercreditrating2(A1683,日期设置!$B$2,"102","1")</f>
        <v>0</v>
      </c>
      <c r="O1683" s="8">
        <v>6.8</v>
      </c>
      <c r="P1683" s="9">
        <f>[1]!b_info_repurchasedate(A1683)</f>
        <v>0</v>
      </c>
      <c r="Q1683" s="8" t="s">
        <v>16316</v>
      </c>
      <c r="R1683" s="2" t="str">
        <f>IF((--IF(P1683=0,Q1683,P1683))&gt;(--日期设置!$B$2),IF(P1683=0,Q1683,P1683),Q1683)</f>
        <v>2021-12-06</v>
      </c>
      <c r="S1683" s="2" t="s">
        <v>18613</v>
      </c>
      <c r="T1683" s="8">
        <f>[1]!b_anal_ptmyear($A1683,日期设置!$B$2)</f>
        <v>0.70958904109589038</v>
      </c>
      <c r="U1683" s="8">
        <f>[1]!b_anal_termifexercise($A1683,日期设置!B$2)</f>
        <v>0</v>
      </c>
      <c r="V1683" s="10">
        <f>[1]!b_dq_dirtyprice(A1683,日期设置!$B$2)</f>
        <v>102.44329999999999</v>
      </c>
      <c r="W1683" s="11">
        <f>IF(U1683=0,ROUNDUP((Q1683-日期设置!$B$2)/365,0),ROUNDUP((R1683-日期设置!$B$2)/365,0))</f>
        <v>1</v>
      </c>
      <c r="X1683" s="18">
        <f>_xlfn.IFNA(VLOOKUP(A1683,过往入选债券!A:D,4,0),2)</f>
        <v>2</v>
      </c>
      <c r="Y1683">
        <f>_xlfn.IFNA(VLOOKUP(C1683,[2]Sheet1!$A:$A,1,0),3)</f>
        <v>3</v>
      </c>
    </row>
    <row r="1684" spans="1:25" hidden="1" x14ac:dyDescent="0.2">
      <c r="A1684" s="21" t="s">
        <v>1188</v>
      </c>
      <c r="B1684" s="21" t="s">
        <v>1189</v>
      </c>
      <c r="C1684" s="37" t="s">
        <v>337</v>
      </c>
      <c r="D1684" s="26" t="str">
        <f>[1]!b_calc_yield(A1684,日期设置!$B$2,F1684,1,R1684,1,O1684,L1684,S1684,)</f>
        <v>Fetching...</v>
      </c>
      <c r="E1684" s="26">
        <f t="shared" si="52"/>
        <v>6.4052992836375555</v>
      </c>
      <c r="F1684" s="18">
        <f>[1]!b_dq_cleanprice($A1684,日期设置!B$2)</f>
        <v>100</v>
      </c>
      <c r="G1684" s="18" t="str">
        <f t="shared" si="53"/>
        <v>0.98 + 0</v>
      </c>
      <c r="H1684" s="27">
        <f>[1]!b_dq_pctchange($A1684,日期设置!$B$2,1)/100</f>
        <v>0</v>
      </c>
      <c r="I1684" s="26">
        <f>[1]!b_pq_pctchange(A1684,日期设置!$B$4,日期设置!$B$2,1)</f>
        <v>0</v>
      </c>
      <c r="J1684" s="26">
        <f>[1]!b_pq_pctchange(A1684,日期设置!$C$4,日期设置!$B$2,1)</f>
        <v>0</v>
      </c>
      <c r="K1684" s="52">
        <f>[1]!b_dq_amount($A1684,日期设置!B$2,2,10000)</f>
        <v>0</v>
      </c>
      <c r="L1684" s="26">
        <f>[1]!b_info_latestpar(A1684,日期设置!$B$2)</f>
        <v>100</v>
      </c>
      <c r="M1684" s="6">
        <f>[1]!b_info_outstandingbalance($A1684,日期设置!B$2)</f>
        <v>4</v>
      </c>
      <c r="N1684" s="7">
        <f>[1]!b_info_latestissurercreditrating2(A1684,日期设置!$B$2,"102","1")</f>
        <v>0</v>
      </c>
      <c r="O1684" s="8">
        <v>6.5</v>
      </c>
      <c r="P1684" s="9">
        <f>[1]!b_info_repurchasedate(A1684)</f>
        <v>0</v>
      </c>
      <c r="Q1684" s="8" t="s">
        <v>16407</v>
      </c>
      <c r="R1684" s="2" t="str">
        <f>IF((--IF(P1684=0,Q1684,P1684))&gt;(--日期设置!$B$2),IF(P1684=0,Q1684,P1684),Q1684)</f>
        <v>2022-03-17</v>
      </c>
      <c r="S1684" s="2" t="s">
        <v>18180</v>
      </c>
      <c r="T1684" s="8">
        <f>[1]!b_anal_ptmyear($A1684,日期设置!$B$2)</f>
        <v>0.98630136986301364</v>
      </c>
      <c r="U1684" s="8">
        <f>[1]!b_anal_termifexercise($A1684,日期设置!B$2)</f>
        <v>0</v>
      </c>
      <c r="V1684" s="10">
        <f>[1]!b_dq_dirtyprice(A1684,日期设置!$B$2)</f>
        <v>100.089</v>
      </c>
      <c r="W1684" s="11">
        <f>IF(U1684=0,ROUNDUP((Q1684-日期设置!$B$2)/365,0),ROUNDUP((R1684-日期设置!$B$2)/365,0))</f>
        <v>1</v>
      </c>
      <c r="X1684" s="18">
        <f>_xlfn.IFNA(VLOOKUP(A1684,过往入选债券!A:D,4,0),2)</f>
        <v>2</v>
      </c>
      <c r="Y1684">
        <f>_xlfn.IFNA(VLOOKUP(C1684,[2]Sheet1!$A:$A,1,0),3)</f>
        <v>3</v>
      </c>
    </row>
    <row r="1685" spans="1:25" hidden="1" x14ac:dyDescent="0.2">
      <c r="A1685" s="21" t="s">
        <v>8425</v>
      </c>
      <c r="B1685" s="21" t="s">
        <v>8426</v>
      </c>
      <c r="C1685" s="37" t="s">
        <v>2315</v>
      </c>
      <c r="D1685" s="26" t="str">
        <f>[1]!b_calc_yield(A1685,日期设置!$B$2,F1685,1,R1685,1,O1685,L1685,S1685,)</f>
        <v>Fetching...</v>
      </c>
      <c r="E1685" s="26">
        <f t="shared" si="52"/>
        <v>18.946361798959877</v>
      </c>
      <c r="F1685" s="18">
        <f>[1]!b_dq_cleanprice($A1685,日期设置!B$2)</f>
        <v>100</v>
      </c>
      <c r="G1685" s="18" t="str">
        <f t="shared" si="53"/>
        <v>3.08 + 0</v>
      </c>
      <c r="H1685" s="27">
        <f>[1]!b_dq_pctchange($A1685,日期设置!$B$2,1)/100</f>
        <v>0</v>
      </c>
      <c r="I1685" s="26">
        <f>[1]!b_pq_pctchange(A1685,日期设置!$B$4,日期设置!$B$2,1)</f>
        <v>0</v>
      </c>
      <c r="J1685" s="26">
        <f>[1]!b_pq_pctchange(A1685,日期设置!$C$4,日期设置!$B$2,1)</f>
        <v>0</v>
      </c>
      <c r="K1685" s="52">
        <f>[1]!b_dq_amount($A1685,日期设置!B$2,2,10000)</f>
        <v>0</v>
      </c>
      <c r="L1685" s="26">
        <f>[1]!b_info_latestpar(A1685,日期设置!$B$2)</f>
        <v>100</v>
      </c>
      <c r="M1685" s="6">
        <f>[1]!b_info_outstandingbalance($A1685,日期设置!B$2)</f>
        <v>5</v>
      </c>
      <c r="N1685" s="7" t="str">
        <f>[1]!b_info_latestissurercreditrating2(A1685,日期设置!$B$2,"102","1")</f>
        <v>AA</v>
      </c>
      <c r="O1685" s="8">
        <v>6.5</v>
      </c>
      <c r="P1685" s="9">
        <f>[1]!b_info_repurchasedate(A1685)</f>
        <v>0</v>
      </c>
      <c r="Q1685" s="8" t="s">
        <v>16753</v>
      </c>
      <c r="R1685" s="2" t="str">
        <f>IF((--IF(P1685=0,Q1685,P1685))&gt;(--日期设置!$B$2),IF(P1685=0,Q1685,P1685),Q1685)</f>
        <v>2024-04-23</v>
      </c>
      <c r="S1685" s="2" t="s">
        <v>17880</v>
      </c>
      <c r="T1685" s="8">
        <f>[1]!b_anal_ptmyear($A1685,日期设置!$B$2)</f>
        <v>3.0876712328767124</v>
      </c>
      <c r="U1685" s="8">
        <f>[1]!b_anal_termifexercise($A1685,日期设置!B$2)</f>
        <v>0</v>
      </c>
      <c r="V1685" s="10">
        <f>[1]!b_dq_dirtyprice(A1685,日期设置!$B$2)</f>
        <v>105.9301</v>
      </c>
      <c r="W1685" s="11">
        <f>IF(U1685=0,ROUNDUP((Q1685-日期设置!$B$2)/365,0),ROUNDUP((R1685-日期设置!$B$2)/365,0))</f>
        <v>4</v>
      </c>
      <c r="X1685" s="18">
        <f>_xlfn.IFNA(VLOOKUP(A1685,过往入选债券!A:D,4,0),2)</f>
        <v>2</v>
      </c>
      <c r="Y1685">
        <f>_xlfn.IFNA(VLOOKUP(C1685,[2]Sheet1!$A:$A,1,0),3)</f>
        <v>3</v>
      </c>
    </row>
    <row r="1686" spans="1:25" hidden="1" x14ac:dyDescent="0.2">
      <c r="A1686" s="28" t="s">
        <v>22782</v>
      </c>
      <c r="B1686" s="28" t="s">
        <v>22783</v>
      </c>
      <c r="C1686" s="39" t="s">
        <v>1391</v>
      </c>
      <c r="D1686" s="26">
        <f>[1]!b_calc_yield(A1686,日期设置!$B$2,F1686,1,R1686,1,O1686,L1686,S1686,)</f>
        <v>6.4934351240464325</v>
      </c>
      <c r="E1686" s="26">
        <f t="shared" si="52"/>
        <v>44.292273669387214</v>
      </c>
      <c r="F1686" s="18">
        <f>[1]!b_dq_cleanprice($A1686,日期设置!B$2)</f>
        <v>100</v>
      </c>
      <c r="G1686" s="18" t="str">
        <f t="shared" si="53"/>
        <v>6.87 + 0</v>
      </c>
      <c r="H1686" s="27">
        <f>[1]!b_dq_pctchange($A1686,日期设置!$B$2,1)/100</f>
        <v>0</v>
      </c>
      <c r="I1686" s="26">
        <f>[1]!b_pq_pctchange(A1686,日期设置!$B$4,日期设置!$B$2,1)</f>
        <v>0</v>
      </c>
      <c r="J1686" s="26">
        <f>[1]!b_pq_pctchange(A1686,日期设置!$C$4,日期设置!$B$2,1)</f>
        <v>0</v>
      </c>
      <c r="K1686" s="52">
        <f>[1]!b_dq_amount($A1686,日期设置!B$2,2,10000)</f>
        <v>0</v>
      </c>
      <c r="L1686" s="26">
        <f>[1]!b_info_latestpar(A1686,日期设置!$B$2)</f>
        <v>100</v>
      </c>
      <c r="M1686" s="6">
        <f>[1]!b_info_outstandingbalance($A1686,日期设置!B$2)</f>
        <v>8</v>
      </c>
      <c r="N1686" s="7" t="str">
        <f>[1]!b_info_latestissurercreditrating2(A1686,日期设置!$B$2,"102","1")</f>
        <v>AA</v>
      </c>
      <c r="O1686" s="43">
        <v>6.5</v>
      </c>
      <c r="P1686" s="9">
        <f>[1]!b_info_repurchasedate(A1686)</f>
        <v>0</v>
      </c>
      <c r="Q1686" s="31" t="s">
        <v>23459</v>
      </c>
      <c r="R1686" s="2" t="str">
        <f>IF((--IF(P1686=0,Q1686,P1686))&gt;(--日期设置!$B$2),IF(P1686=0,Q1686,P1686),Q1686)</f>
        <v>2028-02-03</v>
      </c>
      <c r="S1686" s="2" t="s">
        <v>23332</v>
      </c>
      <c r="T1686" s="8">
        <f>[1]!b_anal_ptmyear($A1686,日期设置!$B$2)</f>
        <v>6.8712328767123285</v>
      </c>
      <c r="U1686" s="8">
        <f>[1]!b_anal_termifexercise($A1686,日期设置!B$2)</f>
        <v>0</v>
      </c>
      <c r="V1686" s="10">
        <f>[1]!b_dq_dirtyprice(A1686,日期设置!$B$2)</f>
        <v>100.837</v>
      </c>
      <c r="W1686" s="11">
        <f>IF(U1686=0,ROUNDUP((Q1686-日期设置!$B$2)/365,0),ROUNDUP((R1686-日期设置!$B$2)/365,0))</f>
        <v>7</v>
      </c>
      <c r="X1686" s="18">
        <f>_xlfn.IFNA(VLOOKUP(A1686,过往入选债券!A:D,4,0),2)</f>
        <v>2</v>
      </c>
      <c r="Y1686">
        <f>_xlfn.IFNA(VLOOKUP(C1686,[2]Sheet1!$A:$A,1,0),3)</f>
        <v>3</v>
      </c>
    </row>
    <row r="1687" spans="1:25" hidden="1" x14ac:dyDescent="0.2">
      <c r="A1687" s="21" t="s">
        <v>7658</v>
      </c>
      <c r="B1687" s="21" t="s">
        <v>7659</v>
      </c>
      <c r="C1687" s="37" t="s">
        <v>4814</v>
      </c>
      <c r="D1687" s="26" t="str">
        <f>[1]!b_calc_yield(A1687,日期设置!$B$2,F1687,1,R1687,1,O1687,L1687,S1687,)</f>
        <v>Fetching...</v>
      </c>
      <c r="E1687" s="26">
        <f t="shared" si="52"/>
        <v>4.8386150349527313</v>
      </c>
      <c r="F1687" s="18">
        <f>[1]!b_dq_cleanprice($A1687,日期设置!B$2)</f>
        <v>100.4179</v>
      </c>
      <c r="G1687" s="18" t="str">
        <f t="shared" si="53"/>
        <v>0.74 + 0</v>
      </c>
      <c r="H1687" s="27">
        <f>[1]!b_dq_pctchange($A1687,日期设置!$B$2,1)/100</f>
        <v>0</v>
      </c>
      <c r="I1687" s="26">
        <f>[1]!b_pq_pctchange(A1687,日期设置!$B$4,日期设置!$B$2,1)</f>
        <v>0</v>
      </c>
      <c r="J1687" s="26">
        <f>[1]!b_pq_pctchange(A1687,日期设置!$C$4,日期设置!$B$2,1)</f>
        <v>0</v>
      </c>
      <c r="K1687" s="52">
        <f>[1]!b_dq_amount($A1687,日期设置!B$2,2,10000)</f>
        <v>0</v>
      </c>
      <c r="L1687" s="26">
        <f>[1]!b_info_latestpar(A1687,日期设置!$B$2)</f>
        <v>100</v>
      </c>
      <c r="M1687" s="6">
        <f>[1]!b_info_outstandingbalance($A1687,日期设置!B$2)</f>
        <v>2</v>
      </c>
      <c r="N1687" s="7" t="str">
        <f>[1]!b_info_latestissurercreditrating2(A1687,日期设置!$B$2,"102","1")</f>
        <v>AA</v>
      </c>
      <c r="O1687" s="8">
        <v>7.2</v>
      </c>
      <c r="P1687" s="9">
        <f>[1]!b_info_repurchasedate(A1687)</f>
        <v>0</v>
      </c>
      <c r="Q1687" s="8" t="s">
        <v>16677</v>
      </c>
      <c r="R1687" s="2" t="str">
        <f>IF((--IF(P1687=0,Q1687,P1687))&gt;(--日期设置!$B$2),IF(P1687=0,Q1687,P1687),Q1687)</f>
        <v>2021-12-19</v>
      </c>
      <c r="S1687" s="2" t="s">
        <v>17821</v>
      </c>
      <c r="T1687" s="8">
        <f>[1]!b_anal_ptmyear($A1687,日期设置!$B$2)</f>
        <v>0.74520547945205484</v>
      </c>
      <c r="U1687" s="8">
        <f>[1]!b_anal_termifexercise($A1687,日期设置!B$2)</f>
        <v>0</v>
      </c>
      <c r="V1687" s="10">
        <f>[1]!b_dq_dirtyprice(A1687,日期设置!$B$2)</f>
        <v>102.25239999999999</v>
      </c>
      <c r="W1687" s="11">
        <f>IF(U1687=0,ROUNDUP((Q1687-日期设置!$B$2)/365,0),ROUNDUP((R1687-日期设置!$B$2)/365,0))</f>
        <v>1</v>
      </c>
      <c r="X1687" s="18">
        <f>_xlfn.IFNA(VLOOKUP(A1687,过往入选债券!A:D,4,0),2)</f>
        <v>2</v>
      </c>
      <c r="Y1687">
        <f>_xlfn.IFNA(VLOOKUP(C1687,[2]Sheet1!$A:$A,1,0),3)</f>
        <v>3</v>
      </c>
    </row>
    <row r="1688" spans="1:25" hidden="1" x14ac:dyDescent="0.2">
      <c r="A1688" s="28" t="s">
        <v>21843</v>
      </c>
      <c r="B1688" s="28" t="s">
        <v>22034</v>
      </c>
      <c r="C1688" s="39" t="s">
        <v>20801</v>
      </c>
      <c r="D1688" s="26" t="str">
        <f>[1]!b_calc_yield(A1688,日期设置!$B$2,F1688,1,R1688,1,O1688,L1688,S1688,)</f>
        <v>Fetching...</v>
      </c>
      <c r="E1688" s="26">
        <f t="shared" si="52"/>
        <v>42.879307737479166</v>
      </c>
      <c r="F1688" s="18">
        <f>[1]!b_dq_cleanprice($A1688,日期设置!B$2)</f>
        <v>100</v>
      </c>
      <c r="G1688" s="18" t="str">
        <f t="shared" si="53"/>
        <v>6.71 + 0</v>
      </c>
      <c r="H1688" s="27">
        <f>[1]!b_dq_pctchange($A1688,日期设置!$B$2,1)/100</f>
        <v>0</v>
      </c>
      <c r="I1688" s="26">
        <f>[1]!b_pq_pctchange(A1688,日期设置!$B$4,日期设置!$B$2,1)</f>
        <v>0</v>
      </c>
      <c r="J1688" s="26">
        <f>[1]!b_pq_pctchange(A1688,日期设置!$C$4,日期设置!$B$2,1)</f>
        <v>0</v>
      </c>
      <c r="K1688" s="52">
        <f>[1]!b_dq_amount($A1688,日期设置!B$2,2,10000)</f>
        <v>0</v>
      </c>
      <c r="L1688" s="26">
        <f>[1]!b_info_latestpar(A1688,日期设置!$B$2)</f>
        <v>100</v>
      </c>
      <c r="M1688" s="6">
        <f>[1]!b_info_outstandingbalance($A1688,日期设置!B$2)</f>
        <v>4</v>
      </c>
      <c r="N1688" s="7" t="str">
        <f>[1]!b_info_latestissurercreditrating2(A1688,日期设置!$B$2,"102","1")</f>
        <v>AA</v>
      </c>
      <c r="O1688" s="43">
        <v>6.5</v>
      </c>
      <c r="P1688" s="9">
        <f>[1]!b_info_repurchasedate(A1688)</f>
        <v>0</v>
      </c>
      <c r="Q1688" s="31" t="s">
        <v>22170</v>
      </c>
      <c r="R1688" s="2" t="str">
        <f>IF((--IF(P1688=0,Q1688,P1688))&gt;(--日期设置!$B$2),IF(P1688=0,Q1688,P1688),Q1688)</f>
        <v>2027-12-09</v>
      </c>
      <c r="S1688" s="31" t="s">
        <v>16478</v>
      </c>
      <c r="T1688" s="8">
        <f>[1]!b_anal_ptmyear($A1688,日期设置!$B$2)</f>
        <v>6.7178082191780826</v>
      </c>
      <c r="U1688" s="8">
        <f>[1]!b_anal_termifexercise($A1688,日期设置!B$2)</f>
        <v>0</v>
      </c>
      <c r="V1688" s="10">
        <f>[1]!b_dq_dirtyprice(A1688,日期设置!$B$2)</f>
        <v>101.8342</v>
      </c>
      <c r="W1688" s="11">
        <f>IF(U1688=0,ROUNDUP((Q1688-日期设置!$B$2)/365,0),ROUNDUP((R1688-日期设置!$B$2)/365,0))</f>
        <v>7</v>
      </c>
      <c r="X1688" s="18">
        <f>_xlfn.IFNA(VLOOKUP(A1688,过往入选债券!A:D,4,0),2)</f>
        <v>2</v>
      </c>
      <c r="Y1688">
        <f>_xlfn.IFNA(VLOOKUP(C1688,[2]Sheet1!$A:$A,1,0),3)</f>
        <v>3</v>
      </c>
    </row>
    <row r="1689" spans="1:25" hidden="1" x14ac:dyDescent="0.2">
      <c r="A1689" s="21" t="s">
        <v>15847</v>
      </c>
      <c r="B1689" s="21" t="s">
        <v>15848</v>
      </c>
      <c r="C1689" s="37" t="s">
        <v>15849</v>
      </c>
      <c r="D1689" s="26" t="str">
        <f>[1]!b_calc_yield(A1689,日期设置!$B$2,F1689,1,R1689,1,O1689,L1689,S1689,)</f>
        <v>Fetching...</v>
      </c>
      <c r="E1689" s="26">
        <f t="shared" si="52"/>
        <v>38.801442390246699</v>
      </c>
      <c r="F1689" s="18">
        <f>[1]!b_dq_cleanprice($A1689,日期设置!B$2)</f>
        <v>100</v>
      </c>
      <c r="G1689" s="18" t="str">
        <f t="shared" si="53"/>
        <v>6.25 + 0</v>
      </c>
      <c r="H1689" s="27">
        <f>[1]!b_dq_pctchange($A1689,日期设置!$B$2,1)/100</f>
        <v>0</v>
      </c>
      <c r="I1689" s="26">
        <f>[1]!b_pq_pctchange(A1689,日期设置!$B$4,日期设置!$B$2,1)</f>
        <v>0</v>
      </c>
      <c r="J1689" s="26">
        <f>[1]!b_pq_pctchange(A1689,日期设置!$C$4,日期设置!$B$2,1)</f>
        <v>0</v>
      </c>
      <c r="K1689" s="52">
        <f>[1]!b_dq_amount($A1689,日期设置!B$2,2,10000)</f>
        <v>0</v>
      </c>
      <c r="L1689" s="26">
        <f>[1]!b_info_latestpar(A1689,日期设置!$B$2)</f>
        <v>100</v>
      </c>
      <c r="M1689" s="6">
        <f>[1]!b_info_outstandingbalance($A1689,日期设置!B$2)</f>
        <v>6</v>
      </c>
      <c r="N1689" s="7" t="str">
        <f>[1]!b_info_latestissurercreditrating2(A1689,日期设置!$B$2,"102","1")</f>
        <v>AA</v>
      </c>
      <c r="O1689" s="8">
        <v>6.5</v>
      </c>
      <c r="P1689" s="9">
        <f>[1]!b_info_repurchasedate(A1689)</f>
        <v>0</v>
      </c>
      <c r="Q1689" s="8" t="s">
        <v>17331</v>
      </c>
      <c r="R1689" s="2" t="str">
        <f>IF((--IF(P1689=0,Q1689,P1689))&gt;(--日期设置!$B$2),IF(P1689=0,Q1689,P1689),Q1689)</f>
        <v>2027-06-24</v>
      </c>
      <c r="S1689" s="2" t="s">
        <v>17996</v>
      </c>
      <c r="T1689" s="8">
        <f>[1]!b_anal_ptmyear($A1689,日期设置!$B$2)</f>
        <v>6.2575342465753421</v>
      </c>
      <c r="U1689" s="8">
        <f>[1]!b_anal_termifexercise($A1689,日期设置!B$2)</f>
        <v>0</v>
      </c>
      <c r="V1689" s="10">
        <f>[1]!b_dq_dirtyprice(A1689,日期设置!$B$2)</f>
        <v>104.82599999999999</v>
      </c>
      <c r="W1689" s="11">
        <f>IF(U1689=0,ROUNDUP((Q1689-日期设置!$B$2)/365,0),ROUNDUP((R1689-日期设置!$B$2)/365,0))</f>
        <v>7</v>
      </c>
      <c r="X1689" s="18">
        <f>_xlfn.IFNA(VLOOKUP(A1689,过往入选债券!A:D,4,0),2)</f>
        <v>2</v>
      </c>
      <c r="Y1689">
        <f>_xlfn.IFNA(VLOOKUP(C1689,[2]Sheet1!$A:$A,1,0),3)</f>
        <v>3</v>
      </c>
    </row>
    <row r="1690" spans="1:25" hidden="1" x14ac:dyDescent="0.2">
      <c r="A1690" s="28" t="s">
        <v>21894</v>
      </c>
      <c r="B1690" s="28" t="s">
        <v>22095</v>
      </c>
      <c r="C1690" s="39" t="s">
        <v>22096</v>
      </c>
      <c r="D1690" s="26" t="str">
        <f>[1]!b_calc_yield(A1690,日期设置!$B$2,F1690,1,R1690,1,O1690,L1690,S1690,)</f>
        <v>Fetching...</v>
      </c>
      <c r="E1690" s="26">
        <f t="shared" si="52"/>
        <v>42.754404537529702</v>
      </c>
      <c r="F1690" s="18">
        <f>[1]!b_dq_cleanprice($A1690,日期设置!B$2)</f>
        <v>100</v>
      </c>
      <c r="G1690" s="18" t="str">
        <f t="shared" si="53"/>
        <v>6.70 + 0</v>
      </c>
      <c r="H1690" s="27">
        <f>[1]!b_dq_pctchange($A1690,日期设置!$B$2,1)/100</f>
        <v>0</v>
      </c>
      <c r="I1690" s="26">
        <f>[1]!b_pq_pctchange(A1690,日期设置!$B$4,日期设置!$B$2,1)</f>
        <v>0</v>
      </c>
      <c r="J1690" s="26">
        <f>[1]!b_pq_pctchange(A1690,日期设置!$C$4,日期设置!$B$2,1)</f>
        <v>0</v>
      </c>
      <c r="K1690" s="52">
        <f>[1]!b_dq_amount($A1690,日期设置!B$2,2,10000)</f>
        <v>0</v>
      </c>
      <c r="L1690" s="26">
        <f>[1]!b_info_latestpar(A1690,日期设置!$B$2)</f>
        <v>100</v>
      </c>
      <c r="M1690" s="6">
        <f>[1]!b_info_outstandingbalance($A1690,日期设置!B$2)</f>
        <v>3.6</v>
      </c>
      <c r="N1690" s="7" t="str">
        <f>[1]!b_info_latestissurercreditrating2(A1690,日期设置!$B$2,"102","1")</f>
        <v>AA</v>
      </c>
      <c r="O1690" s="43">
        <v>6.5</v>
      </c>
      <c r="P1690" s="9">
        <f>[1]!b_info_repurchasedate(A1690)</f>
        <v>0</v>
      </c>
      <c r="Q1690" s="31" t="s">
        <v>22172</v>
      </c>
      <c r="R1690" s="2" t="str">
        <f>IF((--IF(P1690=0,Q1690,P1690))&gt;(--日期设置!$B$2),IF(P1690=0,Q1690,P1690),Q1690)</f>
        <v>2027-12-04</v>
      </c>
      <c r="S1690" s="31" t="s">
        <v>17096</v>
      </c>
      <c r="T1690" s="8">
        <f>[1]!b_anal_ptmyear($A1690,日期设置!$B$2)</f>
        <v>6.7041095890410958</v>
      </c>
      <c r="U1690" s="8">
        <f>[1]!b_anal_termifexercise($A1690,日期设置!B$2)</f>
        <v>0</v>
      </c>
      <c r="V1690" s="10">
        <f>[1]!b_dq_dirtyprice(A1690,日期设置!$B$2)</f>
        <v>101.9233</v>
      </c>
      <c r="W1690" s="11">
        <f>IF(U1690=0,ROUNDUP((Q1690-日期设置!$B$2)/365,0),ROUNDUP((R1690-日期设置!$B$2)/365,0))</f>
        <v>7</v>
      </c>
      <c r="X1690" s="18">
        <f>_xlfn.IFNA(VLOOKUP(A1690,过往入选债券!A:D,4,0),2)</f>
        <v>2</v>
      </c>
      <c r="Y1690">
        <f>_xlfn.IFNA(VLOOKUP(C1690,[2]Sheet1!$A:$A,1,0),3)</f>
        <v>3</v>
      </c>
    </row>
    <row r="1691" spans="1:25" hidden="1" x14ac:dyDescent="0.2">
      <c r="A1691" s="28" t="s">
        <v>21672</v>
      </c>
      <c r="B1691" s="28" t="s">
        <v>21673</v>
      </c>
      <c r="C1691" s="39" t="s">
        <v>21732</v>
      </c>
      <c r="D1691" s="26" t="str">
        <f>[1]!b_calc_yield(A1691,日期设置!$B$2,F1691,1,R1691,1,O1691,L1691,S1691,)</f>
        <v>Fetching...</v>
      </c>
      <c r="E1691" s="26">
        <f t="shared" si="52"/>
        <v>42.654750991475019</v>
      </c>
      <c r="F1691" s="18">
        <f>[1]!b_dq_cleanprice($A1691,日期设置!B$2)</f>
        <v>100</v>
      </c>
      <c r="G1691" s="18" t="str">
        <f t="shared" si="53"/>
        <v>6.69 + 0</v>
      </c>
      <c r="H1691" s="27">
        <f>[1]!b_dq_pctchange($A1691,日期设置!$B$2,1)/100</f>
        <v>0</v>
      </c>
      <c r="I1691" s="26">
        <f>[1]!b_pq_pctchange(A1691,日期设置!$B$4,日期设置!$B$2,1)</f>
        <v>0</v>
      </c>
      <c r="J1691" s="26">
        <f>[1]!b_pq_pctchange(A1691,日期设置!$C$4,日期设置!$B$2,1)</f>
        <v>0</v>
      </c>
      <c r="K1691" s="52">
        <f>[1]!b_dq_amount($A1691,日期设置!B$2,2,10000)</f>
        <v>0</v>
      </c>
      <c r="L1691" s="26">
        <f>[1]!b_info_latestpar(A1691,日期设置!$B$2)</f>
        <v>100</v>
      </c>
      <c r="M1691" s="6">
        <f>[1]!b_info_outstandingbalance($A1691,日期设置!B$2)</f>
        <v>7</v>
      </c>
      <c r="N1691" s="7" t="str">
        <f>[1]!b_info_latestissurercreditrating2(A1691,日期设置!$B$2,"102","1")</f>
        <v>AA+</v>
      </c>
      <c r="O1691" s="43">
        <v>6.5</v>
      </c>
      <c r="P1691" s="9">
        <f>[1]!b_info_repurchasedate(A1691)</f>
        <v>0</v>
      </c>
      <c r="Q1691" s="31" t="s">
        <v>21742</v>
      </c>
      <c r="R1691" s="2" t="str">
        <f>IF((--IF(P1691=0,Q1691,P1691))&gt;(--日期设置!$B$2),IF(P1691=0,Q1691,P1691),Q1691)</f>
        <v>2027-11-30</v>
      </c>
      <c r="S1691" s="31" t="s">
        <v>17033</v>
      </c>
      <c r="T1691" s="8">
        <f>[1]!b_anal_ptmyear($A1691,日期设置!$B$2)</f>
        <v>6.6931506849315072</v>
      </c>
      <c r="U1691" s="8">
        <f>[1]!b_anal_termifexercise($A1691,日期设置!B$2)</f>
        <v>0</v>
      </c>
      <c r="V1691" s="10">
        <f>[1]!b_dq_dirtyprice(A1691,日期设置!$B$2)</f>
        <v>101.9945</v>
      </c>
      <c r="W1691" s="11">
        <f>IF(U1691=0,ROUNDUP((Q1691-日期设置!$B$2)/365,0),ROUNDUP((R1691-日期设置!$B$2)/365,0))</f>
        <v>7</v>
      </c>
      <c r="X1691" s="18">
        <f>_xlfn.IFNA(VLOOKUP(A1691,过往入选债券!A:D,4,0),2)</f>
        <v>2</v>
      </c>
      <c r="Y1691">
        <f>_xlfn.IFNA(VLOOKUP(C1691,[2]Sheet1!$A:$A,1,0),3)</f>
        <v>3</v>
      </c>
    </row>
    <row r="1692" spans="1:25" hidden="1" x14ac:dyDescent="0.2">
      <c r="A1692" s="21" t="s">
        <v>15916</v>
      </c>
      <c r="B1692" s="21" t="s">
        <v>15917</v>
      </c>
      <c r="C1692" s="37" t="s">
        <v>15037</v>
      </c>
      <c r="D1692" s="26" t="str">
        <f>[1]!b_calc_yield(A1692,日期设置!$B$2,F1692,1,R1692,1,O1692,L1692,S1692,)</f>
        <v>Fetching...</v>
      </c>
      <c r="E1692" s="26">
        <f t="shared" si="52"/>
        <v>38.990252532392859</v>
      </c>
      <c r="F1692" s="18">
        <f>[1]!b_dq_cleanprice($A1692,日期设置!B$2)</f>
        <v>100</v>
      </c>
      <c r="G1692" s="18" t="str">
        <f t="shared" si="53"/>
        <v>6.27 + 0</v>
      </c>
      <c r="H1692" s="27">
        <f>[1]!b_dq_pctchange($A1692,日期设置!$B$2,1)/100</f>
        <v>0</v>
      </c>
      <c r="I1692" s="26">
        <f>[1]!b_pq_pctchange(A1692,日期设置!$B$4,日期设置!$B$2,1)</f>
        <v>0</v>
      </c>
      <c r="J1692" s="26">
        <f>[1]!b_pq_pctchange(A1692,日期设置!$C$4,日期设置!$B$2,1)</f>
        <v>0</v>
      </c>
      <c r="K1692" s="52">
        <f>[1]!b_dq_amount($A1692,日期设置!B$2,2,10000)</f>
        <v>0</v>
      </c>
      <c r="L1692" s="26">
        <f>[1]!b_info_latestpar(A1692,日期设置!$B$2)</f>
        <v>100</v>
      </c>
      <c r="M1692" s="6">
        <f>[1]!b_info_outstandingbalance($A1692,日期设置!B$2)</f>
        <v>4</v>
      </c>
      <c r="N1692" s="7" t="str">
        <f>[1]!b_info_latestissurercreditrating2(A1692,日期设置!$B$2,"102","1")</f>
        <v>AA</v>
      </c>
      <c r="O1692" s="8">
        <v>6.5</v>
      </c>
      <c r="P1692" s="9">
        <f>[1]!b_info_repurchasedate(A1692)</f>
        <v>0</v>
      </c>
      <c r="Q1692" s="8" t="s">
        <v>17321</v>
      </c>
      <c r="R1692" s="2" t="str">
        <f>IF((--IF(P1692=0,Q1692,P1692))&gt;(--日期设置!$B$2),IF(P1692=0,Q1692,P1692),Q1692)</f>
        <v>2027-07-02</v>
      </c>
      <c r="S1692" s="2" t="s">
        <v>18178</v>
      </c>
      <c r="T1692" s="8">
        <f>[1]!b_anal_ptmyear($A1692,日期设置!$B$2)</f>
        <v>6.279452054794521</v>
      </c>
      <c r="U1692" s="8">
        <f>[1]!b_anal_termifexercise($A1692,日期设置!B$2)</f>
        <v>0</v>
      </c>
      <c r="V1692" s="10">
        <f>[1]!b_dq_dirtyprice(A1692,日期设置!$B$2)</f>
        <v>104.6836</v>
      </c>
      <c r="W1692" s="11">
        <f>IF(U1692=0,ROUNDUP((Q1692-日期设置!$B$2)/365,0),ROUNDUP((R1692-日期设置!$B$2)/365,0))</f>
        <v>7</v>
      </c>
      <c r="X1692" s="18">
        <f>_xlfn.IFNA(VLOOKUP(A1692,过往入选债券!A:D,4,0),2)</f>
        <v>2</v>
      </c>
      <c r="Y1692">
        <f>_xlfn.IFNA(VLOOKUP(C1692,[2]Sheet1!$A:$A,1,0),3)</f>
        <v>3</v>
      </c>
    </row>
    <row r="1693" spans="1:25" hidden="1" x14ac:dyDescent="0.2">
      <c r="A1693" s="21" t="s">
        <v>15589</v>
      </c>
      <c r="B1693" s="21" t="s">
        <v>15590</v>
      </c>
      <c r="C1693" s="37" t="s">
        <v>15591</v>
      </c>
      <c r="D1693" s="26" t="str">
        <f>[1]!b_calc_yield(A1693,日期设置!$B$2,F1693,1,R1693,1,O1693,L1693,S1693,)</f>
        <v>Fetching...</v>
      </c>
      <c r="E1693" s="26">
        <f t="shared" si="52"/>
        <v>36.722787853251404</v>
      </c>
      <c r="F1693" s="18">
        <f>[1]!b_dq_cleanprice($A1693,日期设置!B$2)</f>
        <v>99.909000000000006</v>
      </c>
      <c r="G1693" s="18" t="str">
        <f t="shared" si="53"/>
        <v>5.74 + 0</v>
      </c>
      <c r="H1693" s="27">
        <f>[1]!b_dq_pctchange($A1693,日期设置!$B$2,1)/100</f>
        <v>0</v>
      </c>
      <c r="I1693" s="26">
        <f>[1]!b_pq_pctchange(A1693,日期设置!$B$4,日期设置!$B$2,1)</f>
        <v>0</v>
      </c>
      <c r="J1693" s="26">
        <f>[1]!b_pq_pctchange(A1693,日期设置!$C$4,日期设置!$B$2,1)</f>
        <v>0</v>
      </c>
      <c r="K1693" s="52">
        <f>[1]!b_dq_amount($A1693,日期设置!B$2,2,10000)</f>
        <v>0</v>
      </c>
      <c r="L1693" s="26">
        <f>[1]!b_info_latestpar(A1693,日期设置!$B$2)</f>
        <v>100</v>
      </c>
      <c r="M1693" s="6">
        <f>[1]!b_info_outstandingbalance($A1693,日期设置!B$2)</f>
        <v>8</v>
      </c>
      <c r="N1693" s="7" t="str">
        <f>[1]!b_info_latestissurercreditrating2(A1693,日期设置!$B$2,"102","1")</f>
        <v>AA</v>
      </c>
      <c r="O1693" s="8">
        <v>6.48</v>
      </c>
      <c r="P1693" s="9">
        <f>[1]!b_info_repurchasedate(A1693)</f>
        <v>0</v>
      </c>
      <c r="Q1693" s="8" t="s">
        <v>17632</v>
      </c>
      <c r="R1693" s="2" t="str">
        <f>IF((--IF(P1693=0,Q1693,P1693))&gt;(--日期设置!$B$2),IF(P1693=0,Q1693,P1693),Q1693)</f>
        <v>2026-12-18</v>
      </c>
      <c r="S1693" s="2" t="s">
        <v>18190</v>
      </c>
      <c r="T1693" s="8">
        <f>[1]!b_anal_ptmyear($A1693,日期设置!$B$2)</f>
        <v>5.742465753424657</v>
      </c>
      <c r="U1693" s="8">
        <f>[1]!b_anal_termifexercise($A1693,日期设置!B$2)</f>
        <v>0</v>
      </c>
      <c r="V1693" s="10">
        <f>[1]!b_dq_dirtyprice(A1693,日期设置!$B$2)</f>
        <v>101.5778</v>
      </c>
      <c r="W1693" s="11">
        <f>IF(U1693=0,ROUNDUP((Q1693-日期设置!$B$2)/365,0),ROUNDUP((R1693-日期设置!$B$2)/365,0))</f>
        <v>6</v>
      </c>
      <c r="X1693" s="18">
        <f>_xlfn.IFNA(VLOOKUP(A1693,过往入选债券!A:D,4,0),2)</f>
        <v>2</v>
      </c>
      <c r="Y1693">
        <f>_xlfn.IFNA(VLOOKUP(C1693,[2]Sheet1!$A:$A,1,0),3)</f>
        <v>3</v>
      </c>
    </row>
    <row r="1694" spans="1:25" hidden="1" x14ac:dyDescent="0.2">
      <c r="A1694" s="21" t="s">
        <v>10766</v>
      </c>
      <c r="B1694" s="21" t="s">
        <v>10767</v>
      </c>
      <c r="C1694" s="37" t="s">
        <v>110</v>
      </c>
      <c r="D1694" s="26" t="str">
        <f>[1]!b_calc_yield(A1694,日期设置!$B$2,F1694,1,R1694,1,O1694,L1694,S1694,)</f>
        <v>Fetching...</v>
      </c>
      <c r="E1694" s="26">
        <f t="shared" si="52"/>
        <v>12.829199252589163</v>
      </c>
      <c r="F1694" s="18">
        <f>[1]!b_dq_cleanprice($A1694,日期设置!B$2)</f>
        <v>100</v>
      </c>
      <c r="G1694" s="18" t="str">
        <f t="shared" si="53"/>
        <v>2.09 + 0</v>
      </c>
      <c r="H1694" s="27">
        <f>[1]!b_dq_pctchange($A1694,日期设置!$B$2,1)/100</f>
        <v>0</v>
      </c>
      <c r="I1694" s="26">
        <f>[1]!b_pq_pctchange(A1694,日期设置!$B$4,日期设置!$B$2,1)</f>
        <v>0</v>
      </c>
      <c r="J1694" s="26">
        <f>[1]!b_pq_pctchange(A1694,日期设置!$C$4,日期设置!$B$2,1)</f>
        <v>0</v>
      </c>
      <c r="K1694" s="52">
        <f>[1]!b_dq_amount($A1694,日期设置!B$2,2,10000)</f>
        <v>0</v>
      </c>
      <c r="L1694" s="26">
        <f>[1]!b_info_latestpar(A1694,日期设置!$B$2)</f>
        <v>100</v>
      </c>
      <c r="M1694" s="6">
        <f>[1]!b_info_outstandingbalance($A1694,日期设置!B$2)</f>
        <v>1.6</v>
      </c>
      <c r="N1694" s="7" t="str">
        <f>[1]!b_info_latestissurercreditrating2(A1694,日期设置!$B$2,"102","1")</f>
        <v>AA+</v>
      </c>
      <c r="O1694" s="8">
        <v>6.5</v>
      </c>
      <c r="P1694" s="9">
        <f>[1]!b_info_repurchasedate(A1694)</f>
        <v>0</v>
      </c>
      <c r="Q1694" s="8" t="s">
        <v>16074</v>
      </c>
      <c r="R1694" s="2" t="str">
        <f>IF((--IF(P1694=0,Q1694,P1694))&gt;(--日期设置!$B$2),IF(P1694=0,Q1694,P1694),Q1694)</f>
        <v>2023-04-24</v>
      </c>
      <c r="S1694" s="2" t="s">
        <v>17860</v>
      </c>
      <c r="T1694" s="8">
        <f>[1]!b_anal_ptmyear($A1694,日期设置!$B$2)</f>
        <v>2.0904109589041098</v>
      </c>
      <c r="U1694" s="8">
        <f>[1]!b_anal_termifexercise($A1694,日期设置!B$2)</f>
        <v>0</v>
      </c>
      <c r="V1694" s="10">
        <f>[1]!b_dq_dirtyprice(A1694,日期设置!$B$2)</f>
        <v>105.9123</v>
      </c>
      <c r="W1694" s="11">
        <f>IF(U1694=0,ROUNDUP((Q1694-日期设置!$B$2)/365,0),ROUNDUP((R1694-日期设置!$B$2)/365,0))</f>
        <v>3</v>
      </c>
      <c r="X1694" s="18">
        <f>_xlfn.IFNA(VLOOKUP(A1694,过往入选债券!A:D,4,0),2)</f>
        <v>2</v>
      </c>
      <c r="Y1694">
        <f>_xlfn.IFNA(VLOOKUP(C1694,[2]Sheet1!$A:$A,1,0),3)</f>
        <v>3</v>
      </c>
    </row>
    <row r="1695" spans="1:25" hidden="1" x14ac:dyDescent="0.2">
      <c r="A1695" s="21" t="s">
        <v>15935</v>
      </c>
      <c r="B1695" s="21" t="s">
        <v>15936</v>
      </c>
      <c r="C1695" s="37" t="s">
        <v>15937</v>
      </c>
      <c r="D1695" s="26" t="str">
        <f>[1]!b_calc_yield(A1695,日期设置!$B$2,F1695,1,R1695,1,O1695,L1695,S1695,)</f>
        <v>Fetching...</v>
      </c>
      <c r="E1695" s="26">
        <f t="shared" si="52"/>
        <v>39.464800234645935</v>
      </c>
      <c r="F1695" s="18">
        <f>[1]!b_dq_cleanprice($A1695,日期设置!B$2)</f>
        <v>100</v>
      </c>
      <c r="G1695" s="18" t="str">
        <f t="shared" si="53"/>
        <v>6.33 + 0</v>
      </c>
      <c r="H1695" s="27">
        <f>[1]!b_dq_pctchange($A1695,日期设置!$B$2,1)/100</f>
        <v>0</v>
      </c>
      <c r="I1695" s="26">
        <f>[1]!b_pq_pctchange(A1695,日期设置!$B$4,日期设置!$B$2,1)</f>
        <v>0</v>
      </c>
      <c r="J1695" s="26">
        <f>[1]!b_pq_pctchange(A1695,日期设置!$C$4,日期设置!$B$2,1)</f>
        <v>0</v>
      </c>
      <c r="K1695" s="52">
        <f>[1]!b_dq_amount($A1695,日期设置!B$2,2,10000)</f>
        <v>0</v>
      </c>
      <c r="L1695" s="26">
        <f>[1]!b_info_latestpar(A1695,日期设置!$B$2)</f>
        <v>100</v>
      </c>
      <c r="M1695" s="6">
        <f>[1]!b_info_outstandingbalance($A1695,日期设置!B$2)</f>
        <v>5.5</v>
      </c>
      <c r="N1695" s="7" t="str">
        <f>[1]!b_info_latestissurercreditrating2(A1695,日期设置!$B$2,"102","1")</f>
        <v>AA</v>
      </c>
      <c r="O1695" s="8">
        <v>6.5</v>
      </c>
      <c r="P1695" s="9">
        <f>[1]!b_info_repurchasedate(A1695)</f>
        <v>0</v>
      </c>
      <c r="Q1695" s="8" t="s">
        <v>17052</v>
      </c>
      <c r="R1695" s="2" t="str">
        <f>IF((--IF(P1695=0,Q1695,P1695))&gt;(--日期设置!$B$2),IF(P1695=0,Q1695,P1695),Q1695)</f>
        <v>2027-07-22</v>
      </c>
      <c r="S1695" s="2" t="s">
        <v>15975</v>
      </c>
      <c r="T1695" s="8">
        <f>[1]!b_anal_ptmyear($A1695,日期设置!$B$2)</f>
        <v>6.3342465753424655</v>
      </c>
      <c r="U1695" s="8">
        <f>[1]!b_anal_termifexercise($A1695,日期设置!B$2)</f>
        <v>0</v>
      </c>
      <c r="V1695" s="10">
        <f>[1]!b_dq_dirtyprice(A1695,日期设置!$B$2)</f>
        <v>104.3274</v>
      </c>
      <c r="W1695" s="11">
        <f>IF(U1695=0,ROUNDUP((Q1695-日期设置!$B$2)/365,0),ROUNDUP((R1695-日期设置!$B$2)/365,0))</f>
        <v>7</v>
      </c>
      <c r="X1695" s="18">
        <f>_xlfn.IFNA(VLOOKUP(A1695,过往入选债券!A:D,4,0),2)</f>
        <v>2</v>
      </c>
      <c r="Y1695">
        <f>_xlfn.IFNA(VLOOKUP(C1695,[2]Sheet1!$A:$A,1,0),3)</f>
        <v>3</v>
      </c>
    </row>
    <row r="1696" spans="1:25" hidden="1" x14ac:dyDescent="0.2">
      <c r="A1696" s="21" t="s">
        <v>3913</v>
      </c>
      <c r="B1696" s="21" t="s">
        <v>3914</v>
      </c>
      <c r="C1696" s="37" t="s">
        <v>3915</v>
      </c>
      <c r="D1696" s="26" t="str">
        <f>[1]!b_calc_yield(A1696,日期设置!$B$2,F1696,1,R1696,1,O1696,L1696,S1696,)</f>
        <v>Fetching...</v>
      </c>
      <c r="E1696" s="26">
        <f t="shared" si="52"/>
        <v>12.339779118122784</v>
      </c>
      <c r="F1696" s="18">
        <f>[1]!b_dq_cleanprice($A1696,日期设置!B$2)</f>
        <v>100</v>
      </c>
      <c r="G1696" s="18" t="str">
        <f t="shared" si="53"/>
        <v>1.90 + 0</v>
      </c>
      <c r="H1696" s="27">
        <f>[1]!b_dq_pctchange($A1696,日期设置!$B$2,1)/100</f>
        <v>0</v>
      </c>
      <c r="I1696" s="26">
        <f>[1]!b_pq_pctchange(A1696,日期设置!$B$4,日期设置!$B$2,1)</f>
        <v>0</v>
      </c>
      <c r="J1696" s="26">
        <f>[1]!b_pq_pctchange(A1696,日期设置!$C$4,日期设置!$B$2,1)</f>
        <v>0</v>
      </c>
      <c r="K1696" s="52">
        <f>[1]!b_dq_amount($A1696,日期设置!B$2,2,10000)</f>
        <v>0</v>
      </c>
      <c r="L1696" s="26">
        <f>[1]!b_info_latestpar(A1696,日期设置!$B$2)</f>
        <v>100</v>
      </c>
      <c r="M1696" s="6">
        <f>[1]!b_info_outstandingbalance($A1696,日期设置!B$2)</f>
        <v>10</v>
      </c>
      <c r="N1696" s="7">
        <f>[1]!b_info_latestissurercreditrating2(A1696,日期设置!$B$2,"102","1")</f>
        <v>0</v>
      </c>
      <c r="O1696" s="8">
        <v>6.5</v>
      </c>
      <c r="P1696" s="9">
        <f>[1]!b_info_repurchasedate(A1696)</f>
        <v>0</v>
      </c>
      <c r="Q1696" s="8" t="s">
        <v>16926</v>
      </c>
      <c r="R1696" s="2" t="str">
        <f>IF((--IF(P1696=0,Q1696,P1696))&gt;(--日期设置!$B$2),IF(P1696=0,Q1696,P1696),Q1696)</f>
        <v>2023-02-17</v>
      </c>
      <c r="S1696" s="2" t="s">
        <v>18593</v>
      </c>
      <c r="T1696" s="8">
        <f>[1]!b_anal_ptmyear($A1696,日期设置!$B$2)</f>
        <v>1.9095890410958904</v>
      </c>
      <c r="U1696" s="8">
        <f>[1]!b_anal_termifexercise($A1696,日期设置!B$2)</f>
        <v>0</v>
      </c>
      <c r="V1696" s="10">
        <f>[1]!b_dq_dirtyprice(A1696,日期设置!$B$2)</f>
        <v>100.5877</v>
      </c>
      <c r="W1696" s="11">
        <f>IF(U1696=0,ROUNDUP((Q1696-日期设置!$B$2)/365,0),ROUNDUP((R1696-日期设置!$B$2)/365,0))</f>
        <v>2</v>
      </c>
      <c r="X1696" s="18">
        <f>_xlfn.IFNA(VLOOKUP(A1696,过往入选债券!A:D,4,0),2)</f>
        <v>2</v>
      </c>
      <c r="Y1696">
        <f>_xlfn.IFNA(VLOOKUP(C1696,[2]Sheet1!$A:$A,1,0),3)</f>
        <v>3</v>
      </c>
    </row>
    <row r="1697" spans="1:25" hidden="1" x14ac:dyDescent="0.2">
      <c r="A1697" s="28" t="s">
        <v>21886</v>
      </c>
      <c r="B1697" s="28" t="s">
        <v>22085</v>
      </c>
      <c r="C1697" s="39" t="s">
        <v>12519</v>
      </c>
      <c r="D1697" s="26">
        <f>[1]!b_calc_yield(A1697,日期设置!$B$2,F1697,1,R1697,1,O1697,L1697,S1697,)</f>
        <v>6.490437955370215</v>
      </c>
      <c r="E1697" s="26">
        <f t="shared" si="52"/>
        <v>30.387077410561837</v>
      </c>
      <c r="F1697" s="18">
        <f>[1]!b_dq_cleanprice($A1697,日期设置!B$2)</f>
        <v>100</v>
      </c>
      <c r="G1697" s="18" t="str">
        <f t="shared" si="53"/>
        <v>9.75 + 4.75</v>
      </c>
      <c r="H1697" s="27">
        <f>[1]!b_dq_pctchange($A1697,日期设置!$B$2,1)/100</f>
        <v>0</v>
      </c>
      <c r="I1697" s="26">
        <f>[1]!b_pq_pctchange(A1697,日期设置!$B$4,日期设置!$B$2,1)</f>
        <v>0</v>
      </c>
      <c r="J1697" s="26">
        <f>[1]!b_pq_pctchange(A1697,日期设置!$C$4,日期设置!$B$2,1)</f>
        <v>0</v>
      </c>
      <c r="K1697" s="52">
        <f>[1]!b_dq_amount($A1697,日期设置!B$2,2,10000)</f>
        <v>0</v>
      </c>
      <c r="L1697" s="26">
        <f>[1]!b_info_latestpar(A1697,日期设置!$B$2)</f>
        <v>100</v>
      </c>
      <c r="M1697" s="6">
        <f>[1]!b_info_outstandingbalance($A1697,日期设置!B$2)</f>
        <v>5</v>
      </c>
      <c r="N1697" s="7" t="str">
        <f>[1]!b_info_latestissurercreditrating2(A1697,日期设置!$B$2,"102","1")</f>
        <v>AA</v>
      </c>
      <c r="O1697" s="43">
        <v>6.5</v>
      </c>
      <c r="P1697" s="9" t="str">
        <f>[1]!b_info_repurchasedate(A1697)</f>
        <v>2025-12-21</v>
      </c>
      <c r="Q1697" s="31" t="s">
        <v>22171</v>
      </c>
      <c r="R1697" s="2" t="str">
        <f>IF((--IF(P1697=0,Q1697,P1697))&gt;(--日期设置!$B$2),IF(P1697=0,Q1697,P1697),Q1697)</f>
        <v>2025-12-21</v>
      </c>
      <c r="S1697" s="31" t="s">
        <v>16465</v>
      </c>
      <c r="T1697" s="8">
        <f>[1]!b_anal_ptmyear($A1697,日期设置!$B$2)</f>
        <v>9.75068493150685</v>
      </c>
      <c r="U1697" s="8">
        <f>[1]!b_anal_termifexercise($A1697,日期设置!B$2)</f>
        <v>4.7534246575342465</v>
      </c>
      <c r="V1697" s="10">
        <f>[1]!b_dq_dirtyprice(A1697,日期设置!$B$2)</f>
        <v>101.62050000000001</v>
      </c>
      <c r="W1697" s="11">
        <f>IF(U1697=0,ROUNDUP((Q1697-日期设置!$B$2)/365,0),ROUNDUP((R1697-日期设置!$B$2)/365,0))</f>
        <v>5</v>
      </c>
      <c r="X1697" s="18">
        <f>_xlfn.IFNA(VLOOKUP(A1697,过往入选债券!A:D,4,0),2)</f>
        <v>2</v>
      </c>
      <c r="Y1697" t="str">
        <f>_xlfn.IFNA(VLOOKUP(C1697,[2]Sheet1!$A:$A,1,0),3)</f>
        <v>潍坊渤海水产综合开发有限公司</v>
      </c>
    </row>
    <row r="1698" spans="1:25" hidden="1" x14ac:dyDescent="0.2">
      <c r="A1698" s="21" t="s">
        <v>15553</v>
      </c>
      <c r="B1698" s="21" t="s">
        <v>15554</v>
      </c>
      <c r="C1698" s="37" t="s">
        <v>15555</v>
      </c>
      <c r="D1698" s="26" t="str">
        <f>[1]!b_calc_yield(A1698,日期设置!$B$2,F1698,1,R1698,1,O1698,L1698,S1698,)</f>
        <v>Fetching...</v>
      </c>
      <c r="E1698" s="26">
        <f t="shared" si="52"/>
        <v>36.350572034791952</v>
      </c>
      <c r="F1698" s="18">
        <f>[1]!b_dq_cleanprice($A1698,日期设置!B$2)</f>
        <v>100.002</v>
      </c>
      <c r="G1698" s="18" t="str">
        <f t="shared" si="53"/>
        <v>5.70 + 0</v>
      </c>
      <c r="H1698" s="27">
        <f>[1]!b_dq_pctchange($A1698,日期设置!$B$2,1)/100</f>
        <v>0</v>
      </c>
      <c r="I1698" s="26">
        <f>[1]!b_pq_pctchange(A1698,日期设置!$B$4,日期设置!$B$2,1)</f>
        <v>0</v>
      </c>
      <c r="J1698" s="26">
        <f>[1]!b_pq_pctchange(A1698,日期设置!$C$4,日期设置!$B$2,1)</f>
        <v>0</v>
      </c>
      <c r="K1698" s="52">
        <f>[1]!b_dq_amount($A1698,日期设置!B$2,2,10000)</f>
        <v>0</v>
      </c>
      <c r="L1698" s="26">
        <f>[1]!b_info_latestpar(A1698,日期设置!$B$2)</f>
        <v>100</v>
      </c>
      <c r="M1698" s="6">
        <f>[1]!b_info_outstandingbalance($A1698,日期设置!B$2)</f>
        <v>5</v>
      </c>
      <c r="N1698" s="7" t="str">
        <f>[1]!b_info_latestissurercreditrating2(A1698,日期设置!$B$2,"102","1")</f>
        <v>AA</v>
      </c>
      <c r="O1698" s="8">
        <v>6.5</v>
      </c>
      <c r="P1698" s="9">
        <f>[1]!b_info_repurchasedate(A1698)</f>
        <v>0</v>
      </c>
      <c r="Q1698" s="8" t="s">
        <v>17450</v>
      </c>
      <c r="R1698" s="2" t="str">
        <f>IF((--IF(P1698=0,Q1698,P1698))&gt;(--日期设置!$B$2),IF(P1698=0,Q1698,P1698),Q1698)</f>
        <v>2026-12-03</v>
      </c>
      <c r="S1698" s="2" t="s">
        <v>17956</v>
      </c>
      <c r="T1698" s="8">
        <f>[1]!b_anal_ptmyear($A1698,日期设置!$B$2)</f>
        <v>5.7013698630136984</v>
      </c>
      <c r="U1698" s="8">
        <f>[1]!b_anal_termifexercise($A1698,日期设置!B$2)</f>
        <v>0</v>
      </c>
      <c r="V1698" s="10">
        <f>[1]!b_dq_dirtyprice(A1698,日期设置!$B$2)</f>
        <v>101.9431</v>
      </c>
      <c r="W1698" s="11">
        <f>IF(U1698=0,ROUNDUP((Q1698-日期设置!$B$2)/365,0),ROUNDUP((R1698-日期设置!$B$2)/365,0))</f>
        <v>6</v>
      </c>
      <c r="X1698" s="18">
        <f>_xlfn.IFNA(VLOOKUP(A1698,过往入选债券!A:D,4,0),2)</f>
        <v>2</v>
      </c>
      <c r="Y1698">
        <f>_xlfn.IFNA(VLOOKUP(C1698,[2]Sheet1!$A:$A,1,0),3)</f>
        <v>3</v>
      </c>
    </row>
    <row r="1699" spans="1:25" hidden="1" x14ac:dyDescent="0.2">
      <c r="A1699" s="28" t="s">
        <v>20638</v>
      </c>
      <c r="B1699" s="28" t="s">
        <v>20639</v>
      </c>
      <c r="C1699" s="39" t="s">
        <v>20796</v>
      </c>
      <c r="D1699" s="26" t="str">
        <f>[1]!b_calc_yield(A1699,日期设置!$B$2,F1699,1,R1699,1,O1699,L1699,S1699,)</f>
        <v>Fetching...</v>
      </c>
      <c r="E1699" s="26">
        <f t="shared" si="52"/>
        <v>40.447675759889478</v>
      </c>
      <c r="F1699" s="18">
        <f>[1]!b_dq_cleanprice($A1699,日期设置!B$2)</f>
        <v>100</v>
      </c>
      <c r="G1699" s="18" t="str">
        <f t="shared" si="53"/>
        <v>6.44 + 0</v>
      </c>
      <c r="H1699" s="27">
        <f>[1]!b_dq_pctchange($A1699,日期设置!$B$2,1)/100</f>
        <v>0</v>
      </c>
      <c r="I1699" s="26">
        <f>[1]!b_pq_pctchange(A1699,日期设置!$B$4,日期设置!$B$2,1)</f>
        <v>0</v>
      </c>
      <c r="J1699" s="26">
        <f>[1]!b_pq_pctchange(A1699,日期设置!$C$4,日期设置!$B$2,1)</f>
        <v>0</v>
      </c>
      <c r="K1699" s="52">
        <f>[1]!b_dq_amount($A1699,日期设置!B$2,2,10000)</f>
        <v>0</v>
      </c>
      <c r="L1699" s="26">
        <f>[1]!b_info_latestpar(A1699,日期设置!$B$2)</f>
        <v>100</v>
      </c>
      <c r="M1699" s="6">
        <f>[1]!b_info_outstandingbalance($A1699,日期设置!B$2)</f>
        <v>10</v>
      </c>
      <c r="N1699" s="7" t="str">
        <f>[1]!b_info_latestissurercreditrating2(A1699,日期设置!$B$2,"102","1")</f>
        <v>AA</v>
      </c>
      <c r="O1699" s="8">
        <v>6.5</v>
      </c>
      <c r="P1699" s="9">
        <f>[1]!b_info_repurchasedate(A1699)</f>
        <v>0</v>
      </c>
      <c r="Q1699" s="8" t="s">
        <v>20833</v>
      </c>
      <c r="R1699" s="2" t="str">
        <f>IF((--IF(P1699=0,Q1699,P1699))&gt;(--日期设置!$B$2),IF(P1699=0,Q1699,P1699),Q1699)</f>
        <v>2027-09-01</v>
      </c>
      <c r="S1699" s="31" t="s">
        <v>20815</v>
      </c>
      <c r="T1699" s="8">
        <f>[1]!b_anal_ptmyear($A1699,日期设置!$B$2)</f>
        <v>6.4465753424657537</v>
      </c>
      <c r="U1699" s="8">
        <f>[1]!b_anal_termifexercise($A1699,日期设置!B$2)</f>
        <v>0</v>
      </c>
      <c r="V1699" s="10">
        <f>[1]!b_dq_dirtyprice(A1699,日期设置!$B$2)</f>
        <v>103.5973</v>
      </c>
      <c r="W1699" s="11">
        <f>IF(U1699=0,ROUNDUP((Q1699-日期设置!$B$2)/365,0),ROUNDUP((R1699-日期设置!$B$2)/365,0))</f>
        <v>7</v>
      </c>
      <c r="X1699" s="18">
        <f>_xlfn.IFNA(VLOOKUP(A1699,过往入选债券!A:D,4,0),2)</f>
        <v>2</v>
      </c>
      <c r="Y1699">
        <f>_xlfn.IFNA(VLOOKUP(C1699,[2]Sheet1!$A:$A,1,0),3)</f>
        <v>3</v>
      </c>
    </row>
    <row r="1700" spans="1:25" hidden="1" x14ac:dyDescent="0.2">
      <c r="A1700" s="28" t="s">
        <v>21851</v>
      </c>
      <c r="B1700" s="28" t="s">
        <v>22044</v>
      </c>
      <c r="C1700" s="39" t="s">
        <v>21722</v>
      </c>
      <c r="D1700" s="26" t="str">
        <f>[1]!b_calc_yield(A1700,日期设置!$B$2,F1700,1,R1700,1,O1700,L1700,S1700,)</f>
        <v>Fetching...</v>
      </c>
      <c r="E1700" s="26">
        <f t="shared" si="52"/>
        <v>30.272855266366207</v>
      </c>
      <c r="F1700" s="18">
        <f>[1]!b_dq_cleanprice($A1700,日期设置!B$2)</f>
        <v>100</v>
      </c>
      <c r="G1700" s="18" t="str">
        <f t="shared" si="53"/>
        <v>6.73 + 4.73</v>
      </c>
      <c r="H1700" s="27">
        <f>[1]!b_dq_pctchange($A1700,日期设置!$B$2,1)/100</f>
        <v>0</v>
      </c>
      <c r="I1700" s="26">
        <f>[1]!b_pq_pctchange(A1700,日期设置!$B$4,日期设置!$B$2,1)</f>
        <v>0</v>
      </c>
      <c r="J1700" s="26">
        <f>[1]!b_pq_pctchange(A1700,日期设置!$C$4,日期设置!$B$2,1)</f>
        <v>0</v>
      </c>
      <c r="K1700" s="52">
        <f>[1]!b_dq_amount($A1700,日期设置!B$2,2,10000)</f>
        <v>0</v>
      </c>
      <c r="L1700" s="26">
        <f>[1]!b_info_latestpar(A1700,日期设置!$B$2)</f>
        <v>100</v>
      </c>
      <c r="M1700" s="6">
        <f>[1]!b_info_outstandingbalance($A1700,日期设置!B$2)</f>
        <v>5</v>
      </c>
      <c r="N1700" s="7" t="str">
        <f>[1]!b_info_latestissurercreditrating2(A1700,日期设置!$B$2,"102","1")</f>
        <v>AA-</v>
      </c>
      <c r="O1700" s="43">
        <v>6.5</v>
      </c>
      <c r="P1700" s="9" t="str">
        <f>[1]!b_info_repurchasedate(A1700)</f>
        <v>2025-12-16</v>
      </c>
      <c r="Q1700" s="31" t="s">
        <v>22173</v>
      </c>
      <c r="R1700" s="2" t="str">
        <f>IF((--IF(P1700=0,Q1700,P1700))&gt;(--日期设置!$B$2),IF(P1700=0,Q1700,P1700),Q1700)</f>
        <v>2025-12-16</v>
      </c>
      <c r="S1700" s="31" t="s">
        <v>16482</v>
      </c>
      <c r="T1700" s="8">
        <f>[1]!b_anal_ptmyear($A1700,日期设置!$B$2)</f>
        <v>6.7369863013698632</v>
      </c>
      <c r="U1700" s="8">
        <f>[1]!b_anal_termifexercise($A1700,日期设置!B$2)</f>
        <v>4.7397260273972606</v>
      </c>
      <c r="V1700" s="10">
        <f>[1]!b_dq_dirtyprice(A1700,日期设置!$B$2)</f>
        <v>101.70959999999999</v>
      </c>
      <c r="W1700" s="11">
        <f>IF(U1700=0,ROUNDUP((Q1700-日期设置!$B$2)/365,0),ROUNDUP((R1700-日期设置!$B$2)/365,0))</f>
        <v>5</v>
      </c>
      <c r="X1700" s="18">
        <f>_xlfn.IFNA(VLOOKUP(A1700,过往入选债券!A:D,4,0),2)</f>
        <v>2</v>
      </c>
      <c r="Y1700">
        <f>_xlfn.IFNA(VLOOKUP(C1700,[2]Sheet1!$A:$A,1,0),3)</f>
        <v>3</v>
      </c>
    </row>
    <row r="1701" spans="1:25" hidden="1" x14ac:dyDescent="0.2">
      <c r="A1701" s="21" t="s">
        <v>4402</v>
      </c>
      <c r="B1701" s="21" t="s">
        <v>4403</v>
      </c>
      <c r="C1701" s="37" t="s">
        <v>3989</v>
      </c>
      <c r="D1701" s="26" t="str">
        <f>[1]!b_calc_yield(A1701,日期设置!$B$2,F1701,1,R1701,1,O1701,L1701,S1701,)</f>
        <v>Fetching...</v>
      </c>
      <c r="E1701" s="26">
        <f t="shared" si="52"/>
        <v>12.924091386301505</v>
      </c>
      <c r="F1701" s="18">
        <f>[1]!b_dq_cleanprice($A1701,日期设置!B$2)</f>
        <v>100</v>
      </c>
      <c r="G1701" s="18" t="str">
        <f t="shared" si="53"/>
        <v>2.10 + 0</v>
      </c>
      <c r="H1701" s="27">
        <f>[1]!b_dq_pctchange($A1701,日期设置!$B$2,1)/100</f>
        <v>0</v>
      </c>
      <c r="I1701" s="26">
        <f>[1]!b_pq_pctchange(A1701,日期设置!$B$4,日期设置!$B$2,1)</f>
        <v>0</v>
      </c>
      <c r="J1701" s="26">
        <f>[1]!b_pq_pctchange(A1701,日期设置!$C$4,日期设置!$B$2,1)</f>
        <v>0</v>
      </c>
      <c r="K1701" s="52">
        <f>[1]!b_dq_amount($A1701,日期设置!B$2,2,10000)</f>
        <v>0</v>
      </c>
      <c r="L1701" s="26">
        <f>[1]!b_info_latestpar(A1701,日期设置!$B$2)</f>
        <v>100</v>
      </c>
      <c r="M1701" s="6">
        <f>[1]!b_info_outstandingbalance($A1701,日期设置!B$2)</f>
        <v>5</v>
      </c>
      <c r="N1701" s="7">
        <f>[1]!b_info_latestissurercreditrating2(A1701,日期设置!$B$2,"102","1")</f>
        <v>0</v>
      </c>
      <c r="O1701" s="8">
        <v>6.5</v>
      </c>
      <c r="P1701" s="9">
        <f>[1]!b_info_repurchasedate(A1701)</f>
        <v>0</v>
      </c>
      <c r="Q1701" s="8" t="s">
        <v>16075</v>
      </c>
      <c r="R1701" s="2" t="str">
        <f>IF((--IF(P1701=0,Q1701,P1701))&gt;(--日期设置!$B$2),IF(P1701=0,Q1701,P1701),Q1701)</f>
        <v>2023-04-29</v>
      </c>
      <c r="S1701" s="2" t="s">
        <v>17832</v>
      </c>
      <c r="T1701" s="8">
        <f>[1]!b_anal_ptmyear($A1701,日期设置!$B$2)</f>
        <v>2.1041095890410957</v>
      </c>
      <c r="U1701" s="8">
        <f>[1]!b_anal_termifexercise($A1701,日期设置!B$2)</f>
        <v>0</v>
      </c>
      <c r="V1701" s="10">
        <f>[1]!b_dq_dirtyprice(A1701,日期设置!$B$2)</f>
        <v>105.8233</v>
      </c>
      <c r="W1701" s="11">
        <f>IF(U1701=0,ROUNDUP((Q1701-日期设置!$B$2)/365,0),ROUNDUP((R1701-日期设置!$B$2)/365,0))</f>
        <v>3</v>
      </c>
      <c r="X1701" s="18">
        <f>_xlfn.IFNA(VLOOKUP(A1701,过往入选债券!A:D,4,0),2)</f>
        <v>2</v>
      </c>
      <c r="Y1701">
        <f>_xlfn.IFNA(VLOOKUP(C1701,[2]Sheet1!$A:$A,1,0),3)</f>
        <v>3</v>
      </c>
    </row>
    <row r="1702" spans="1:25" hidden="1" x14ac:dyDescent="0.2">
      <c r="A1702" s="28" t="s">
        <v>20516</v>
      </c>
      <c r="B1702" s="28" t="s">
        <v>20517</v>
      </c>
      <c r="C1702" s="39" t="s">
        <v>797</v>
      </c>
      <c r="D1702" s="26" t="str">
        <f>[1]!b_calc_yield(A1702,日期设置!$B$2,F1702,1,R1702,1,O1702,L1702,S1702,)</f>
        <v>Fetching...</v>
      </c>
      <c r="E1702" s="26">
        <f t="shared" si="52"/>
        <v>15.910376546398087</v>
      </c>
      <c r="F1702" s="18">
        <f>[1]!b_dq_cleanprice($A1702,日期设置!B$2)</f>
        <v>98.718199999999996</v>
      </c>
      <c r="G1702" s="18" t="str">
        <f t="shared" si="53"/>
        <v>4.50 + 2.50</v>
      </c>
      <c r="H1702" s="27">
        <f>[1]!b_dq_pctchange($A1702,日期设置!$B$2,1)/100</f>
        <v>0</v>
      </c>
      <c r="I1702" s="26">
        <f>[1]!b_pq_pctchange(A1702,日期设置!$B$4,日期设置!$B$2,1)</f>
        <v>0</v>
      </c>
      <c r="J1702" s="26">
        <f>[1]!b_pq_pctchange(A1702,日期设置!$C$4,日期设置!$B$2,1)</f>
        <v>0</v>
      </c>
      <c r="K1702" s="52">
        <f>[1]!b_dq_amount($A1702,日期设置!B$2,2,10000)</f>
        <v>0</v>
      </c>
      <c r="L1702" s="26">
        <f>[1]!b_info_latestpar(A1702,日期设置!$B$2)</f>
        <v>100</v>
      </c>
      <c r="M1702" s="6">
        <f>[1]!b_info_outstandingbalance($A1702,日期设置!B$2)</f>
        <v>5</v>
      </c>
      <c r="N1702" s="7" t="str">
        <f>[1]!b_info_latestissurercreditrating2(A1702,日期设置!$B$2,"102","1")</f>
        <v>AA</v>
      </c>
      <c r="O1702" s="8">
        <v>5.94</v>
      </c>
      <c r="P1702" s="9" t="str">
        <f>[1]!b_info_repurchasedate(A1702)</f>
        <v>2023-09-23</v>
      </c>
      <c r="Q1702" s="8" t="s">
        <v>20829</v>
      </c>
      <c r="R1702" s="2" t="str">
        <f>IF((--IF(P1702=0,Q1702,P1702))&gt;(--日期设置!$B$2),IF(P1702=0,Q1702,P1702),Q1702)</f>
        <v>2023-09-23</v>
      </c>
      <c r="S1702" s="31" t="s">
        <v>17549</v>
      </c>
      <c r="T1702" s="8">
        <f>[1]!b_anal_ptmyear($A1702,日期设置!$B$2)</f>
        <v>4.506849315068493</v>
      </c>
      <c r="U1702" s="8">
        <f>[1]!b_anal_termifexercise($A1702,日期设置!B$2)</f>
        <v>2.506849315068493</v>
      </c>
      <c r="V1702" s="10">
        <f>[1]!b_dq_dirtyprice(A1702,日期设置!$B$2)</f>
        <v>101.64749999999999</v>
      </c>
      <c r="W1702" s="11">
        <f>IF(U1702=0,ROUNDUP((Q1702-日期设置!$B$2)/365,0),ROUNDUP((R1702-日期设置!$B$2)/365,0))</f>
        <v>3</v>
      </c>
      <c r="X1702" s="18">
        <f>_xlfn.IFNA(VLOOKUP(A1702,过往入选债券!A:D,4,0),2)</f>
        <v>2</v>
      </c>
      <c r="Y1702">
        <f>_xlfn.IFNA(VLOOKUP(C1702,[2]Sheet1!$A:$A,1,0),3)</f>
        <v>3</v>
      </c>
    </row>
    <row r="1703" spans="1:25" hidden="1" x14ac:dyDescent="0.2">
      <c r="A1703" s="21" t="s">
        <v>4392</v>
      </c>
      <c r="B1703" s="21" t="s">
        <v>4393</v>
      </c>
      <c r="C1703" s="37" t="s">
        <v>48</v>
      </c>
      <c r="D1703" s="26" t="str">
        <f>[1]!b_calc_yield(A1703,日期设置!$B$2,F1703,1,R1703,1,O1703,L1703,S1703,)</f>
        <v>Fetching...</v>
      </c>
      <c r="E1703" s="26">
        <f t="shared" si="52"/>
        <v>6.7903544683730388</v>
      </c>
      <c r="F1703" s="18">
        <f>[1]!b_dq_cleanprice($A1703,日期设置!B$2)</f>
        <v>99.991500000000002</v>
      </c>
      <c r="G1703" s="18" t="str">
        <f t="shared" si="53"/>
        <v>2.10 + 1.10</v>
      </c>
      <c r="H1703" s="27">
        <f>[1]!b_dq_pctchange($A1703,日期设置!$B$2,1)/100</f>
        <v>0</v>
      </c>
      <c r="I1703" s="26">
        <f>[1]!b_pq_pctchange(A1703,日期设置!$B$4,日期设置!$B$2,1)</f>
        <v>0</v>
      </c>
      <c r="J1703" s="26">
        <f>[1]!b_pq_pctchange(A1703,日期设置!$C$4,日期设置!$B$2,1)</f>
        <v>0</v>
      </c>
      <c r="K1703" s="52">
        <f>[1]!b_dq_amount($A1703,日期设置!B$2,2,10000)</f>
        <v>0</v>
      </c>
      <c r="L1703" s="26">
        <f>[1]!b_info_latestpar(A1703,日期设置!$B$2)</f>
        <v>100</v>
      </c>
      <c r="M1703" s="6">
        <f>[1]!b_info_outstandingbalance($A1703,日期设置!B$2)</f>
        <v>10</v>
      </c>
      <c r="N1703" s="7">
        <f>[1]!b_info_latestissurercreditrating2(A1703,日期设置!$B$2,"102","1")</f>
        <v>0</v>
      </c>
      <c r="O1703" s="8">
        <v>6.5</v>
      </c>
      <c r="P1703" s="9" t="str">
        <f>[1]!b_info_repurchasedate(A1703)</f>
        <v>2022-04-29</v>
      </c>
      <c r="Q1703" s="8" t="s">
        <v>16075</v>
      </c>
      <c r="R1703" s="2" t="str">
        <f>IF((--IF(P1703=0,Q1703,P1703))&gt;(--日期设置!$B$2),IF(P1703=0,Q1703,P1703),Q1703)</f>
        <v>2022-04-29</v>
      </c>
      <c r="S1703" s="2" t="s">
        <v>17832</v>
      </c>
      <c r="T1703" s="8">
        <f>[1]!b_anal_ptmyear($A1703,日期设置!$B$2)</f>
        <v>2.1041095890410957</v>
      </c>
      <c r="U1703" s="8">
        <f>[1]!b_anal_termifexercise($A1703,日期设置!B$2)</f>
        <v>1.1041095890410959</v>
      </c>
      <c r="V1703" s="10">
        <f>[1]!b_dq_dirtyprice(A1703,日期设置!$B$2)</f>
        <v>105.81480000000001</v>
      </c>
      <c r="W1703" s="11">
        <f>IF(U1703=0,ROUNDUP((Q1703-日期设置!$B$2)/365,0),ROUNDUP((R1703-日期设置!$B$2)/365,0))</f>
        <v>2</v>
      </c>
      <c r="X1703" s="18">
        <f>_xlfn.IFNA(VLOOKUP(A1703,过往入选债券!A:D,4,0),2)</f>
        <v>2</v>
      </c>
      <c r="Y1703">
        <f>_xlfn.IFNA(VLOOKUP(C1703,[2]Sheet1!$A:$A,1,0),3)</f>
        <v>3</v>
      </c>
    </row>
    <row r="1704" spans="1:25" hidden="1" x14ac:dyDescent="0.2">
      <c r="A1704" s="21" t="s">
        <v>5831</v>
      </c>
      <c r="B1704" s="21" t="s">
        <v>5832</v>
      </c>
      <c r="C1704" s="37" t="s">
        <v>179</v>
      </c>
      <c r="D1704" s="26" t="str">
        <f>[1]!b_calc_yield(A1704,日期设置!$B$2,F1704,1,R1704,1,O1704,L1704,S1704,)</f>
        <v>Fetching...</v>
      </c>
      <c r="E1704" s="26">
        <f t="shared" si="52"/>
        <v>6.5163685118744485</v>
      </c>
      <c r="F1704" s="18">
        <f>[1]!b_dq_cleanprice($A1704,日期设置!B$2)</f>
        <v>99.278300000000002</v>
      </c>
      <c r="G1704" s="18" t="str">
        <f t="shared" si="53"/>
        <v>1.05 + 0</v>
      </c>
      <c r="H1704" s="27">
        <f>[1]!b_dq_pctchange($A1704,日期设置!$B$2,1)/100</f>
        <v>0</v>
      </c>
      <c r="I1704" s="26">
        <f>[1]!b_pq_pctchange(A1704,日期设置!$B$4,日期设置!$B$2,1)</f>
        <v>-0.22532097183487468</v>
      </c>
      <c r="J1704" s="26">
        <f>[1]!b_pq_pctchange(A1704,日期设置!$C$4,日期设置!$B$2,1)</f>
        <v>-0.22532097183487468</v>
      </c>
      <c r="K1704" s="52">
        <f>[1]!b_dq_amount($A1704,日期设置!B$2,2,10000)</f>
        <v>0</v>
      </c>
      <c r="L1704" s="26">
        <f>[1]!b_info_latestpar(A1704,日期设置!$B$2)</f>
        <v>100</v>
      </c>
      <c r="M1704" s="6">
        <f>[1]!b_info_outstandingbalance($A1704,日期设置!B$2)</f>
        <v>10</v>
      </c>
      <c r="N1704" s="7" t="str">
        <f>[1]!b_info_latestissurercreditrating2(A1704,日期设置!$B$2,"102","1")</f>
        <v>AA+</v>
      </c>
      <c r="O1704" s="8">
        <v>5.77</v>
      </c>
      <c r="P1704" s="9">
        <f>[1]!b_info_repurchasedate(A1704)</f>
        <v>0</v>
      </c>
      <c r="Q1704" s="8" t="s">
        <v>16516</v>
      </c>
      <c r="R1704" s="2" t="str">
        <f>IF((--IF(P1704=0,Q1704,P1704))&gt;(--日期设置!$B$2),IF(P1704=0,Q1704,P1704),Q1704)</f>
        <v>2022-04-12</v>
      </c>
      <c r="S1704" s="2" t="s">
        <v>18614</v>
      </c>
      <c r="T1704" s="8">
        <f>[1]!b_anal_ptmyear($A1704,日期设置!$B$2)</f>
        <v>1.0575342465753426</v>
      </c>
      <c r="U1704" s="8">
        <f>[1]!b_anal_termifexercise($A1704,日期设置!B$2)</f>
        <v>0</v>
      </c>
      <c r="V1704" s="10">
        <f>[1]!b_dq_dirtyprice(A1704,日期设置!$B$2)</f>
        <v>104.7163</v>
      </c>
      <c r="W1704" s="11">
        <f>IF(U1704=0,ROUNDUP((Q1704-日期设置!$B$2)/365,0),ROUNDUP((R1704-日期设置!$B$2)/365,0))</f>
        <v>2</v>
      </c>
      <c r="X1704" s="18" t="str">
        <f>_xlfn.IFNA(VLOOKUP(A1704,过往入选债券!A:D,4,0),2)</f>
        <v>否</v>
      </c>
      <c r="Y1704">
        <f>_xlfn.IFNA(VLOOKUP(C1704,[2]Sheet1!$A:$A,1,0),3)</f>
        <v>3</v>
      </c>
    </row>
    <row r="1705" spans="1:25" hidden="1" x14ac:dyDescent="0.2">
      <c r="A1705" s="28" t="s">
        <v>22262</v>
      </c>
      <c r="B1705" s="28" t="s">
        <v>22263</v>
      </c>
      <c r="C1705" s="39" t="s">
        <v>565</v>
      </c>
      <c r="D1705" s="26">
        <f>[1]!b_calc_yield(A1705,日期设置!$B$2,F1705,1,R1705,1,O1705,L1705,S1705,)</f>
        <v>6.4858053417828048</v>
      </c>
      <c r="E1705" s="26">
        <f t="shared" si="52"/>
        <v>18.61289416454337</v>
      </c>
      <c r="F1705" s="18">
        <f>[1]!b_dq_cleanprice($A1705,日期设置!B$2)</f>
        <v>100</v>
      </c>
      <c r="G1705" s="18" t="str">
        <f t="shared" si="53"/>
        <v>4.88 + 2.88</v>
      </c>
      <c r="H1705" s="27">
        <f>[1]!b_dq_pctchange($A1705,日期设置!$B$2,1)/100</f>
        <v>0</v>
      </c>
      <c r="I1705" s="26">
        <f>[1]!b_pq_pctchange(A1705,日期设置!$B$4,日期设置!$B$2,1)</f>
        <v>0</v>
      </c>
      <c r="J1705" s="26">
        <f>[1]!b_pq_pctchange(A1705,日期设置!$C$4,日期设置!$B$2,1)</f>
        <v>0</v>
      </c>
      <c r="K1705" s="52">
        <f>[1]!b_dq_amount($A1705,日期设置!B$2,2,10000)</f>
        <v>0</v>
      </c>
      <c r="L1705" s="26">
        <f>[1]!b_info_latestpar(A1705,日期设置!$B$2)</f>
        <v>100</v>
      </c>
      <c r="M1705" s="6">
        <f>[1]!b_info_outstandingbalance($A1705,日期设置!B$2)</f>
        <v>6.4</v>
      </c>
      <c r="N1705" s="7" t="str">
        <f>[1]!b_info_latestissurercreditrating2(A1705,日期设置!$B$2,"102","1")</f>
        <v>AA</v>
      </c>
      <c r="O1705" s="43">
        <v>6.5</v>
      </c>
      <c r="P1705" s="9" t="str">
        <f>[1]!b_info_repurchasedate(A1705)</f>
        <v>2024-02-08</v>
      </c>
      <c r="Q1705" s="31" t="s">
        <v>23428</v>
      </c>
      <c r="R1705" s="2" t="str">
        <f>IF((--IF(P1705=0,Q1705,P1705))&gt;(--日期设置!$B$2),IF(P1705=0,Q1705,P1705),Q1705)</f>
        <v>2024-02-08</v>
      </c>
      <c r="S1705" s="2" t="s">
        <v>23073</v>
      </c>
      <c r="T1705" s="8">
        <f>[1]!b_anal_ptmyear($A1705,日期设置!$B$2)</f>
        <v>4.8849315068493153</v>
      </c>
      <c r="U1705" s="8">
        <f>[1]!b_anal_termifexercise($A1705,日期设置!B$2)</f>
        <v>2.8849315068493149</v>
      </c>
      <c r="V1705" s="10">
        <f>[1]!b_dq_dirtyprice(A1705,日期设置!$B$2)</f>
        <v>100.7479</v>
      </c>
      <c r="W1705" s="11">
        <f>IF(U1705=0,ROUNDUP((Q1705-日期设置!$B$2)/365,0),ROUNDUP((R1705-日期设置!$B$2)/365,0))</f>
        <v>3</v>
      </c>
      <c r="X1705" s="18">
        <f>_xlfn.IFNA(VLOOKUP(A1705,过往入选债券!A:D,4,0),2)</f>
        <v>2</v>
      </c>
      <c r="Y1705">
        <f>_xlfn.IFNA(VLOOKUP(C1705,[2]Sheet1!$A:$A,1,0),3)</f>
        <v>3</v>
      </c>
    </row>
    <row r="1706" spans="1:25" hidden="1" x14ac:dyDescent="0.2">
      <c r="A1706" s="21" t="s">
        <v>10022</v>
      </c>
      <c r="B1706" s="21" t="s">
        <v>10023</v>
      </c>
      <c r="C1706" s="37" t="s">
        <v>10024</v>
      </c>
      <c r="D1706" s="26" t="str">
        <f>[1]!b_calc_yield(A1706,日期设置!$B$2,F1706,1,R1706,1,O1706,L1706,S1706,)</f>
        <v>Fetching...</v>
      </c>
      <c r="E1706" s="26">
        <f t="shared" si="52"/>
        <v>12.652012779038181</v>
      </c>
      <c r="F1706" s="18">
        <f>[1]!b_dq_cleanprice($A1706,日期设置!B$2)</f>
        <v>99.056299999999993</v>
      </c>
      <c r="G1706" s="18" t="str">
        <f t="shared" si="53"/>
        <v>1.95 + 0</v>
      </c>
      <c r="H1706" s="27">
        <f>[1]!b_dq_pctchange($A1706,日期设置!$B$2,1)/100</f>
        <v>0</v>
      </c>
      <c r="I1706" s="26">
        <f>[1]!b_pq_pctchange(A1706,日期设置!$B$4,日期设置!$B$2,1)</f>
        <v>0</v>
      </c>
      <c r="J1706" s="26">
        <f>[1]!b_pq_pctchange(A1706,日期设置!$C$4,日期设置!$B$2,1)</f>
        <v>0</v>
      </c>
      <c r="K1706" s="52">
        <f>[1]!b_dq_amount($A1706,日期设置!B$2,2,10000)</f>
        <v>0</v>
      </c>
      <c r="L1706" s="26">
        <f>[1]!b_info_latestpar(A1706,日期设置!$B$2)</f>
        <v>100</v>
      </c>
      <c r="M1706" s="6">
        <f>[1]!b_info_outstandingbalance($A1706,日期设置!B$2)</f>
        <v>4</v>
      </c>
      <c r="N1706" s="7" t="str">
        <f>[1]!b_info_latestissurercreditrating2(A1706,日期设置!$B$2,"102","1")</f>
        <v>AA</v>
      </c>
      <c r="O1706" s="8">
        <v>5.96</v>
      </c>
      <c r="P1706" s="9">
        <f>[1]!b_info_repurchasedate(A1706)</f>
        <v>0</v>
      </c>
      <c r="Q1706" s="8" t="s">
        <v>17013</v>
      </c>
      <c r="R1706" s="2" t="str">
        <f>IF((--IF(P1706=0,Q1706,P1706))&gt;(--日期设置!$B$2),IF(P1706=0,Q1706,P1706),Q1706)</f>
        <v>2023-03-04</v>
      </c>
      <c r="S1706" s="2" t="s">
        <v>17960</v>
      </c>
      <c r="T1706" s="8">
        <f>[1]!b_anal_ptmyear($A1706,日期设置!$B$2)</f>
        <v>1.9506849315068493</v>
      </c>
      <c r="U1706" s="8">
        <f>[1]!b_anal_termifexercise($A1706,日期设置!B$2)</f>
        <v>0</v>
      </c>
      <c r="V1706" s="10">
        <f>[1]!b_dq_dirtyprice(A1706,日期设置!$B$2)</f>
        <v>99.350200000000001</v>
      </c>
      <c r="W1706" s="11">
        <f>IF(U1706=0,ROUNDUP((Q1706-日期设置!$B$2)/365,0),ROUNDUP((R1706-日期设置!$B$2)/365,0))</f>
        <v>2</v>
      </c>
      <c r="X1706" s="18">
        <f>_xlfn.IFNA(VLOOKUP(A1706,过往入选债券!A:D,4,0),2)</f>
        <v>2</v>
      </c>
      <c r="Y1706">
        <f>_xlfn.IFNA(VLOOKUP(C1706,[2]Sheet1!$A:$A,1,0),3)</f>
        <v>3</v>
      </c>
    </row>
    <row r="1707" spans="1:25" hidden="1" x14ac:dyDescent="0.2">
      <c r="A1707" s="21" t="s">
        <v>4498</v>
      </c>
      <c r="B1707" s="21" t="s">
        <v>4499</v>
      </c>
      <c r="C1707" s="37" t="s">
        <v>4500</v>
      </c>
      <c r="D1707" s="26" t="str">
        <f>[1]!b_calc_yield(A1707,日期设置!$B$2,F1707,1,R1707,1,O1707,L1707,S1707,)</f>
        <v>Fetching...</v>
      </c>
      <c r="E1707" s="26">
        <f t="shared" si="52"/>
        <v>13.477952041083775</v>
      </c>
      <c r="F1707" s="18">
        <f>[1]!b_dq_cleanprice($A1707,日期设置!B$2)</f>
        <v>100</v>
      </c>
      <c r="G1707" s="18" t="str">
        <f t="shared" si="53"/>
        <v>4.18 + 2.18</v>
      </c>
      <c r="H1707" s="27">
        <f>[1]!b_dq_pctchange($A1707,日期设置!$B$2,1)/100</f>
        <v>0</v>
      </c>
      <c r="I1707" s="26">
        <f>[1]!b_pq_pctchange(A1707,日期设置!$B$4,日期设置!$B$2,1)</f>
        <v>0</v>
      </c>
      <c r="J1707" s="26">
        <f>[1]!b_pq_pctchange(A1707,日期设置!$C$4,日期设置!$B$2,1)</f>
        <v>0</v>
      </c>
      <c r="K1707" s="52">
        <f>[1]!b_dq_amount($A1707,日期设置!B$2,2,10000)</f>
        <v>0</v>
      </c>
      <c r="L1707" s="26">
        <f>[1]!b_info_latestpar(A1707,日期设置!$B$2)</f>
        <v>100</v>
      </c>
      <c r="M1707" s="6">
        <f>[1]!b_info_outstandingbalance($A1707,日期设置!B$2)</f>
        <v>3.5</v>
      </c>
      <c r="N1707" s="7">
        <f>[1]!b_info_latestissurercreditrating2(A1707,日期设置!$B$2,"102","1")</f>
        <v>0</v>
      </c>
      <c r="O1707" s="8">
        <v>6.5</v>
      </c>
      <c r="P1707" s="9" t="str">
        <f>[1]!b_info_repurchasedate(A1707)</f>
        <v>2023-05-28</v>
      </c>
      <c r="Q1707" s="8" t="s">
        <v>17136</v>
      </c>
      <c r="R1707" s="2" t="str">
        <f>IF((--IF(P1707=0,Q1707,P1707))&gt;(--日期设置!$B$2),IF(P1707=0,Q1707,P1707),Q1707)</f>
        <v>2023-05-28</v>
      </c>
      <c r="S1707" s="2" t="s">
        <v>18135</v>
      </c>
      <c r="T1707" s="8">
        <f>[1]!b_anal_ptmyear($A1707,日期设置!$B$2)</f>
        <v>4.183561643835616</v>
      </c>
      <c r="U1707" s="8">
        <f>[1]!b_anal_termifexercise($A1707,日期设置!B$2)</f>
        <v>2.1835616438356165</v>
      </c>
      <c r="V1707" s="10">
        <f>[1]!b_dq_dirtyprice(A1707,日期设置!$B$2)</f>
        <v>105.3068</v>
      </c>
      <c r="W1707" s="11">
        <f>IF(U1707=0,ROUNDUP((Q1707-日期设置!$B$2)/365,0),ROUNDUP((R1707-日期设置!$B$2)/365,0))</f>
        <v>3</v>
      </c>
      <c r="X1707" s="18">
        <f>_xlfn.IFNA(VLOOKUP(A1707,过往入选债券!A:D,4,0),2)</f>
        <v>2</v>
      </c>
      <c r="Y1707">
        <f>_xlfn.IFNA(VLOOKUP(C1707,[2]Sheet1!$A:$A,1,0),3)</f>
        <v>3</v>
      </c>
    </row>
    <row r="1708" spans="1:25" hidden="1" x14ac:dyDescent="0.2">
      <c r="A1708" s="21" t="s">
        <v>10789</v>
      </c>
      <c r="B1708" s="21" t="s">
        <v>10790</v>
      </c>
      <c r="C1708" s="37" t="s">
        <v>1318</v>
      </c>
      <c r="D1708" s="26" t="str">
        <f>[1]!b_calc_yield(A1708,日期设置!$B$2,F1708,1,R1708,1,O1708,L1708,S1708,)</f>
        <v>Fetching...</v>
      </c>
      <c r="E1708" s="26">
        <f t="shared" si="52"/>
        <v>13.497136453000792</v>
      </c>
      <c r="F1708" s="18">
        <f>[1]!b_dq_cleanprice($A1708,日期设置!B$2)</f>
        <v>100</v>
      </c>
      <c r="G1708" s="18" t="str">
        <f t="shared" si="53"/>
        <v>2.18 + 0</v>
      </c>
      <c r="H1708" s="27">
        <f>[1]!b_dq_pctchange($A1708,日期设置!$B$2,1)/100</f>
        <v>0</v>
      </c>
      <c r="I1708" s="26">
        <f>[1]!b_pq_pctchange(A1708,日期设置!$B$4,日期设置!$B$2,1)</f>
        <v>0</v>
      </c>
      <c r="J1708" s="26">
        <f>[1]!b_pq_pctchange(A1708,日期设置!$C$4,日期设置!$B$2,1)</f>
        <v>0</v>
      </c>
      <c r="K1708" s="52">
        <f>[1]!b_dq_amount($A1708,日期设置!B$2,2,10000)</f>
        <v>0</v>
      </c>
      <c r="L1708" s="26">
        <f>[1]!b_info_latestpar(A1708,日期设置!$B$2)</f>
        <v>100</v>
      </c>
      <c r="M1708" s="6">
        <f>[1]!b_info_outstandingbalance($A1708,日期设置!B$2)</f>
        <v>2.4</v>
      </c>
      <c r="N1708" s="7" t="str">
        <f>[1]!b_info_latestissurercreditrating2(A1708,日期设置!$B$2,"102","1")</f>
        <v>AA</v>
      </c>
      <c r="O1708" s="8">
        <v>6.5</v>
      </c>
      <c r="P1708" s="9">
        <f>[1]!b_info_repurchasedate(A1708)</f>
        <v>0</v>
      </c>
      <c r="Q1708" s="8" t="s">
        <v>16919</v>
      </c>
      <c r="R1708" s="2" t="str">
        <f>IF((--IF(P1708=0,Q1708,P1708))&gt;(--日期设置!$B$2),IF(P1708=0,Q1708,P1708),Q1708)</f>
        <v>2023-05-29</v>
      </c>
      <c r="S1708" s="2" t="s">
        <v>18346</v>
      </c>
      <c r="T1708" s="8">
        <f>[1]!b_anal_ptmyear($A1708,日期设置!$B$2)</f>
        <v>2.1863013698630138</v>
      </c>
      <c r="U1708" s="8">
        <f>[1]!b_anal_termifexercise($A1708,日期设置!B$2)</f>
        <v>0</v>
      </c>
      <c r="V1708" s="10">
        <f>[1]!b_dq_dirtyprice(A1708,日期设置!$B$2)</f>
        <v>105.289</v>
      </c>
      <c r="W1708" s="11">
        <f>IF(U1708=0,ROUNDUP((Q1708-日期设置!$B$2)/365,0),ROUNDUP((R1708-日期设置!$B$2)/365,0))</f>
        <v>3</v>
      </c>
      <c r="X1708" s="18">
        <f>_xlfn.IFNA(VLOOKUP(A1708,过往入选债券!A:D,4,0),2)</f>
        <v>2</v>
      </c>
      <c r="Y1708">
        <f>_xlfn.IFNA(VLOOKUP(C1708,[2]Sheet1!$A:$A,1,0),3)</f>
        <v>3</v>
      </c>
    </row>
    <row r="1709" spans="1:25" hidden="1" x14ac:dyDescent="0.2">
      <c r="A1709" s="28" t="s">
        <v>21885</v>
      </c>
      <c r="B1709" s="28" t="s">
        <v>22084</v>
      </c>
      <c r="C1709" s="39" t="s">
        <v>13469</v>
      </c>
      <c r="D1709" s="26" t="str">
        <f>[1]!b_calc_yield(A1709,日期设置!$B$2,F1709,1,R1709,1,O1709,L1709,S1709,)</f>
        <v>Fetching...</v>
      </c>
      <c r="E1709" s="26">
        <f t="shared" si="52"/>
        <v>17.532505852036895</v>
      </c>
      <c r="F1709" s="18">
        <f>[1]!b_dq_cleanprice($A1709,日期设置!B$2)</f>
        <v>100</v>
      </c>
      <c r="G1709" s="18" t="str">
        <f t="shared" si="53"/>
        <v>4.74 + 2.74</v>
      </c>
      <c r="H1709" s="27">
        <f>[1]!b_dq_pctchange($A1709,日期设置!$B$2,1)/100</f>
        <v>0</v>
      </c>
      <c r="I1709" s="26">
        <f>[1]!b_pq_pctchange(A1709,日期设置!$B$4,日期设置!$B$2,1)</f>
        <v>0</v>
      </c>
      <c r="J1709" s="26">
        <f>[1]!b_pq_pctchange(A1709,日期设置!$C$4,日期设置!$B$2,1)</f>
        <v>-0.49751243781094528</v>
      </c>
      <c r="K1709" s="52">
        <f>[1]!b_dq_amount($A1709,日期设置!B$2,2,10000)</f>
        <v>0</v>
      </c>
      <c r="L1709" s="26">
        <f>[1]!b_info_latestpar(A1709,日期设置!$B$2)</f>
        <v>100</v>
      </c>
      <c r="M1709" s="6">
        <f>[1]!b_info_outstandingbalance($A1709,日期设置!B$2)</f>
        <v>4.2</v>
      </c>
      <c r="N1709" s="7" t="str">
        <f>[1]!b_info_latestissurercreditrating2(A1709,日期设置!$B$2,"102","1")</f>
        <v>AA+</v>
      </c>
      <c r="O1709" s="43">
        <v>6.5</v>
      </c>
      <c r="P1709" s="9" t="str">
        <f>[1]!b_info_repurchasedate(A1709)</f>
        <v>2023-12-18</v>
      </c>
      <c r="Q1709" s="31" t="s">
        <v>17322</v>
      </c>
      <c r="R1709" s="2" t="str">
        <f>IF((--IF(P1709=0,Q1709,P1709))&gt;(--日期设置!$B$2),IF(P1709=0,Q1709,P1709),Q1709)</f>
        <v>2023-12-18</v>
      </c>
      <c r="S1709" s="31" t="s">
        <v>17254</v>
      </c>
      <c r="T1709" s="8">
        <f>[1]!b_anal_ptmyear($A1709,日期设置!$B$2)</f>
        <v>4.742465753424657</v>
      </c>
      <c r="U1709" s="8">
        <f>[1]!b_anal_termifexercise($A1709,日期设置!B$2)</f>
        <v>2.7424657534246575</v>
      </c>
      <c r="V1709" s="10">
        <f>[1]!b_dq_dirtyprice(A1709,日期设置!$B$2)</f>
        <v>101.67400000000001</v>
      </c>
      <c r="W1709" s="11">
        <f>IF(U1709=0,ROUNDUP((Q1709-日期设置!$B$2)/365,0),ROUNDUP((R1709-日期设置!$B$2)/365,0))</f>
        <v>3</v>
      </c>
      <c r="X1709" s="18">
        <f>_xlfn.IFNA(VLOOKUP(A1709,过往入选债券!A:D,4,0),2)</f>
        <v>2</v>
      </c>
      <c r="Y1709">
        <f>_xlfn.IFNA(VLOOKUP(C1709,[2]Sheet1!$A:$A,1,0),3)</f>
        <v>3</v>
      </c>
    </row>
    <row r="1710" spans="1:25" hidden="1" x14ac:dyDescent="0.2">
      <c r="A1710" s="21" t="s">
        <v>13755</v>
      </c>
      <c r="B1710" s="21" t="s">
        <v>13756</v>
      </c>
      <c r="C1710" s="37" t="s">
        <v>9123</v>
      </c>
      <c r="D1710" s="26" t="str">
        <f>[1]!b_calc_yield(A1710,日期设置!$B$2,F1710,1,R1710,1,O1710,L1710,S1710,)</f>
        <v>Fetching...</v>
      </c>
      <c r="E1710" s="26">
        <f t="shared" si="52"/>
        <v>28.146275703441901</v>
      </c>
      <c r="F1710" s="18">
        <f>[1]!b_dq_cleanprice($A1710,日期设置!B$2)</f>
        <v>78.999399999999994</v>
      </c>
      <c r="G1710" s="18" t="str">
        <f t="shared" si="53"/>
        <v>3.30 + 0</v>
      </c>
      <c r="H1710" s="27">
        <f>[1]!b_dq_pctchange($A1710,日期设置!$B$2,1)/100</f>
        <v>0</v>
      </c>
      <c r="I1710" s="26">
        <f>[1]!b_pq_pctchange(A1710,日期设置!$B$4,日期设置!$B$2,1)</f>
        <v>0</v>
      </c>
      <c r="J1710" s="26">
        <f>[1]!b_pq_pctchange(A1710,日期设置!$C$4,日期设置!$B$2,1)</f>
        <v>0</v>
      </c>
      <c r="K1710" s="52">
        <f>[1]!b_dq_amount($A1710,日期设置!B$2,2,10000)</f>
        <v>0</v>
      </c>
      <c r="L1710" s="26">
        <f>[1]!b_info_latestpar(A1710,日期设置!$B$2)</f>
        <v>80</v>
      </c>
      <c r="M1710" s="6">
        <f>[1]!b_info_outstandingbalance($A1710,日期设置!B$2)</f>
        <v>9.2799999999999994</v>
      </c>
      <c r="N1710" s="7" t="str">
        <f>[1]!b_info_latestissurercreditrating2(A1710,日期设置!$B$2,"102","1")</f>
        <v>AA</v>
      </c>
      <c r="O1710" s="8">
        <v>6.45</v>
      </c>
      <c r="P1710" s="9">
        <f>[1]!b_info_repurchasedate(A1710)</f>
        <v>0</v>
      </c>
      <c r="Q1710" s="8" t="s">
        <v>16108</v>
      </c>
      <c r="R1710" s="2" t="str">
        <f>IF((--IF(P1710=0,Q1710,P1710))&gt;(--日期设置!$B$2),IF(P1710=0,Q1710,P1710),Q1710)</f>
        <v>2024-07-13</v>
      </c>
      <c r="S1710" s="2" t="s">
        <v>17893</v>
      </c>
      <c r="T1710" s="8">
        <f>[1]!b_anal_ptmyear($A1710,日期设置!$B$2)</f>
        <v>3.3095890410958906</v>
      </c>
      <c r="U1710" s="8">
        <f>[1]!b_anal_termifexercise($A1710,日期设置!B$2)</f>
        <v>0</v>
      </c>
      <c r="V1710" s="10">
        <f>[1]!b_dq_dirtyprice(A1710,日期设置!$B$2)</f>
        <v>82.561899999999994</v>
      </c>
      <c r="W1710" s="11">
        <f>IF(U1710=0,ROUNDUP((Q1710-日期设置!$B$2)/365,0),ROUNDUP((R1710-日期设置!$B$2)/365,0))</f>
        <v>4</v>
      </c>
      <c r="X1710" s="18">
        <f>_xlfn.IFNA(VLOOKUP(A1710,过往入选债券!A:D,4,0),2)</f>
        <v>2</v>
      </c>
      <c r="Y1710">
        <f>_xlfn.IFNA(VLOOKUP(C1710,[2]Sheet1!$A:$A,1,0),3)</f>
        <v>3</v>
      </c>
    </row>
    <row r="1711" spans="1:25" hidden="1" x14ac:dyDescent="0.2">
      <c r="A1711" s="21" t="s">
        <v>13497</v>
      </c>
      <c r="B1711" s="21" t="s">
        <v>13498</v>
      </c>
      <c r="C1711" s="37" t="s">
        <v>13499</v>
      </c>
      <c r="D1711" s="26" t="str">
        <f>[1]!b_calc_yield(A1711,日期设置!$B$2,F1711,1,R1711,1,O1711,L1711,S1711,)</f>
        <v>Fetching...</v>
      </c>
      <c r="E1711" s="26">
        <f t="shared" si="52"/>
        <v>28.971235009697583</v>
      </c>
      <c r="F1711" s="18">
        <f>[1]!b_dq_cleanprice($A1711,日期设置!B$2)</f>
        <v>57.336500000000001</v>
      </c>
      <c r="G1711" s="18" t="str">
        <f t="shared" si="53"/>
        <v>2.60 + 0</v>
      </c>
      <c r="H1711" s="27">
        <f>[1]!b_dq_pctchange($A1711,日期设置!$B$2,1)/100</f>
        <v>0</v>
      </c>
      <c r="I1711" s="26">
        <f>[1]!b_pq_pctchange(A1711,日期设置!$B$4,日期设置!$B$2,1)</f>
        <v>0</v>
      </c>
      <c r="J1711" s="26">
        <f>[1]!b_pq_pctchange(A1711,日期设置!$C$4,日期设置!$B$2,1)</f>
        <v>0</v>
      </c>
      <c r="K1711" s="52">
        <f>[1]!b_dq_amount($A1711,日期设置!B$2,2,10000)</f>
        <v>0</v>
      </c>
      <c r="L1711" s="26">
        <f>[1]!b_info_latestpar(A1711,日期设置!$B$2)</f>
        <v>60</v>
      </c>
      <c r="M1711" s="6">
        <f>[1]!b_info_outstandingbalance($A1711,日期设置!B$2)</f>
        <v>6.6</v>
      </c>
      <c r="N1711" s="7" t="str">
        <f>[1]!b_info_latestissurercreditrating2(A1711,日期设置!$B$2,"102","1")</f>
        <v>AA+</v>
      </c>
      <c r="O1711" s="8">
        <v>5.18</v>
      </c>
      <c r="P1711" s="9">
        <f>[1]!b_info_repurchasedate(A1711)</f>
        <v>0</v>
      </c>
      <c r="Q1711" s="8" t="s">
        <v>17411</v>
      </c>
      <c r="R1711" s="2" t="str">
        <f>IF((--IF(P1711=0,Q1711,P1711))&gt;(--日期设置!$B$2),IF(P1711=0,Q1711,P1711),Q1711)</f>
        <v>2023-10-28</v>
      </c>
      <c r="S1711" s="2" t="s">
        <v>18118</v>
      </c>
      <c r="T1711" s="8">
        <f>[1]!b_anal_ptmyear($A1711,日期设置!$B$2)</f>
        <v>2.602739726027397</v>
      </c>
      <c r="U1711" s="8">
        <f>[1]!b_anal_termifexercise($A1711,日期设置!B$2)</f>
        <v>0</v>
      </c>
      <c r="V1711" s="10">
        <f>[1]!b_dq_dirtyprice(A1711,日期设置!$B$2)</f>
        <v>58.571199999999997</v>
      </c>
      <c r="W1711" s="11">
        <f>IF(U1711=0,ROUNDUP((Q1711-日期设置!$B$2)/365,0),ROUNDUP((R1711-日期设置!$B$2)/365,0))</f>
        <v>3</v>
      </c>
      <c r="X1711" s="18">
        <f>_xlfn.IFNA(VLOOKUP(A1711,过往入选债券!A:D,4,0),2)</f>
        <v>2</v>
      </c>
      <c r="Y1711">
        <f>_xlfn.IFNA(VLOOKUP(C1711,[2]Sheet1!$A:$A,1,0),3)</f>
        <v>3</v>
      </c>
    </row>
    <row r="1712" spans="1:25" hidden="1" x14ac:dyDescent="0.2">
      <c r="A1712" s="21" t="s">
        <v>1072</v>
      </c>
      <c r="B1712" s="21" t="s">
        <v>1073</v>
      </c>
      <c r="C1712" s="37" t="s">
        <v>1025</v>
      </c>
      <c r="D1712" s="26" t="str">
        <f>[1]!b_calc_yield(A1712,日期设置!$B$2,F1712,1,R1712,1,O1712,L1712,S1712,)</f>
        <v>Fetching...</v>
      </c>
      <c r="E1712" s="26">
        <f t="shared" si="52"/>
        <v>7.2792278933587529</v>
      </c>
      <c r="F1712" s="18">
        <f>[1]!b_dq_cleanprice($A1712,日期设置!B$2)</f>
        <v>99.990099999999998</v>
      </c>
      <c r="G1712" s="18" t="str">
        <f t="shared" si="53"/>
        <v>1.17 + 0</v>
      </c>
      <c r="H1712" s="27">
        <f>[1]!b_dq_pctchange($A1712,日期设置!$B$2,1)/100</f>
        <v>0</v>
      </c>
      <c r="I1712" s="26">
        <f>[1]!b_pq_pctchange(A1712,日期设置!$B$4,日期设置!$B$2,1)</f>
        <v>0</v>
      </c>
      <c r="J1712" s="26">
        <f>[1]!b_pq_pctchange(A1712,日期设置!$C$4,日期设置!$B$2,1)</f>
        <v>0</v>
      </c>
      <c r="K1712" s="52">
        <f>[1]!b_dq_amount($A1712,日期设置!B$2,2,10000)</f>
        <v>0</v>
      </c>
      <c r="L1712" s="26">
        <f>[1]!b_info_latestpar(A1712,日期设置!$B$2)</f>
        <v>100</v>
      </c>
      <c r="M1712" s="6">
        <f>[1]!b_info_outstandingbalance($A1712,日期设置!B$2)</f>
        <v>5</v>
      </c>
      <c r="N1712" s="7">
        <f>[1]!b_info_latestissurercreditrating2(A1712,日期设置!$B$2,"102","1")</f>
        <v>0</v>
      </c>
      <c r="O1712" s="8">
        <v>6.5</v>
      </c>
      <c r="P1712" s="9">
        <f>[1]!b_info_repurchasedate(A1712)</f>
        <v>0</v>
      </c>
      <c r="Q1712" s="8" t="s">
        <v>16391</v>
      </c>
      <c r="R1712" s="2" t="str">
        <f>IF((--IF(P1712=0,Q1712,P1712))&gt;(--日期设置!$B$2),IF(P1712=0,Q1712,P1712),Q1712)</f>
        <v>2022-05-26</v>
      </c>
      <c r="S1712" s="2" t="s">
        <v>18499</v>
      </c>
      <c r="T1712" s="8">
        <f>[1]!b_anal_ptmyear($A1712,日期设置!$B$2)</f>
        <v>1.178082191780822</v>
      </c>
      <c r="U1712" s="8">
        <f>[1]!b_anal_termifexercise($A1712,日期设置!B$2)</f>
        <v>0</v>
      </c>
      <c r="V1712" s="10">
        <f>[1]!b_dq_dirtyprice(A1712,日期设置!$B$2)</f>
        <v>105.3326</v>
      </c>
      <c r="W1712" s="11">
        <f>IF(U1712=0,ROUNDUP((Q1712-日期设置!$B$2)/365,0),ROUNDUP((R1712-日期设置!$B$2)/365,0))</f>
        <v>2</v>
      </c>
      <c r="X1712" s="18">
        <f>_xlfn.IFNA(VLOOKUP(A1712,过往入选债券!A:D,4,0),2)</f>
        <v>2</v>
      </c>
      <c r="Y1712">
        <f>_xlfn.IFNA(VLOOKUP(C1712,[2]Sheet1!$A:$A,1,0),3)</f>
        <v>3</v>
      </c>
    </row>
    <row r="1713" spans="1:25" hidden="1" x14ac:dyDescent="0.2">
      <c r="A1713" s="21" t="s">
        <v>470</v>
      </c>
      <c r="B1713" s="21" t="s">
        <v>471</v>
      </c>
      <c r="C1713" s="37" t="s">
        <v>343</v>
      </c>
      <c r="D1713" s="26" t="str">
        <f>[1]!b_calc_yield(A1713,日期设置!$B$2,F1713,1,R1713,1,O1713,L1713,S1713,)</f>
        <v>Fetching...</v>
      </c>
      <c r="E1713" s="26">
        <f t="shared" si="52"/>
        <v>17.081333806230891</v>
      </c>
      <c r="F1713" s="18">
        <f>[1]!b_dq_cleanprice($A1713,日期设置!B$2)</f>
        <v>100</v>
      </c>
      <c r="G1713" s="18" t="str">
        <f t="shared" si="53"/>
        <v>2.68 + 0</v>
      </c>
      <c r="H1713" s="27">
        <f>[1]!b_dq_pctchange($A1713,日期设置!$B$2,1)/100</f>
        <v>0</v>
      </c>
      <c r="I1713" s="26">
        <f>[1]!b_pq_pctchange(A1713,日期设置!$B$4,日期设置!$B$2,1)</f>
        <v>0</v>
      </c>
      <c r="J1713" s="26">
        <f>[1]!b_pq_pctchange(A1713,日期设置!$C$4,日期设置!$B$2,1)</f>
        <v>0</v>
      </c>
      <c r="K1713" s="52">
        <f>[1]!b_dq_amount($A1713,日期设置!B$2,2,10000)</f>
        <v>0</v>
      </c>
      <c r="L1713" s="26">
        <f>[1]!b_info_latestpar(A1713,日期设置!$B$2)</f>
        <v>100</v>
      </c>
      <c r="M1713" s="6">
        <f>[1]!b_info_outstandingbalance($A1713,日期设置!B$2)</f>
        <v>1</v>
      </c>
      <c r="N1713" s="7">
        <f>[1]!b_info_latestissurercreditrating2(A1713,日期设置!$B$2,"102","1")</f>
        <v>0</v>
      </c>
      <c r="O1713" s="8">
        <v>6.5</v>
      </c>
      <c r="P1713" s="9">
        <f>[1]!b_info_repurchasedate(A1713)</f>
        <v>0</v>
      </c>
      <c r="Q1713" s="8" t="s">
        <v>16571</v>
      </c>
      <c r="R1713" s="2" t="str">
        <f>IF((--IF(P1713=0,Q1713,P1713))&gt;(--日期设置!$B$2),IF(P1713=0,Q1713,P1713),Q1713)</f>
        <v>2023-11-26</v>
      </c>
      <c r="S1713" s="2" t="s">
        <v>19008</v>
      </c>
      <c r="T1713" s="8">
        <f>[1]!b_anal_ptmyear($A1713,日期设置!$B$2)</f>
        <v>2.6821917808219178</v>
      </c>
      <c r="U1713" s="8">
        <f>[1]!b_anal_termifexercise($A1713,日期设置!B$2)</f>
        <v>0</v>
      </c>
      <c r="V1713" s="10">
        <f>[1]!b_dq_dirtyprice(A1713,日期设置!$B$2)</f>
        <v>102.0658</v>
      </c>
      <c r="W1713" s="11">
        <f>IF(U1713=0,ROUNDUP((Q1713-日期设置!$B$2)/365,0),ROUNDUP((R1713-日期设置!$B$2)/365,0))</f>
        <v>3</v>
      </c>
      <c r="X1713" s="18">
        <f>_xlfn.IFNA(VLOOKUP(A1713,过往入选债券!A:D,4,0),2)</f>
        <v>2</v>
      </c>
      <c r="Y1713">
        <f>_xlfn.IFNA(VLOOKUP(C1713,[2]Sheet1!$A:$A,1,0),3)</f>
        <v>3</v>
      </c>
    </row>
    <row r="1714" spans="1:25" hidden="1" x14ac:dyDescent="0.2">
      <c r="A1714" s="21" t="s">
        <v>12784</v>
      </c>
      <c r="B1714" s="21" t="s">
        <v>12785</v>
      </c>
      <c r="C1714" s="37" t="s">
        <v>12786</v>
      </c>
      <c r="D1714" s="26" t="str">
        <f>[1]!b_calc_yield(A1714,日期设置!$B$2,F1714,1,R1714,1,O1714,L1714,S1714,)</f>
        <v>Fetching...</v>
      </c>
      <c r="E1714" s="26">
        <f t="shared" si="52"/>
        <v>31.68903740739426</v>
      </c>
      <c r="F1714" s="18">
        <f>[1]!b_dq_cleanprice($A1714,日期设置!B$2)</f>
        <v>39.029200000000003</v>
      </c>
      <c r="G1714" s="18" t="str">
        <f t="shared" si="53"/>
        <v>1.82 + 0</v>
      </c>
      <c r="H1714" s="27">
        <f>[1]!b_dq_pctchange($A1714,日期设置!$B$2,1)/100</f>
        <v>0</v>
      </c>
      <c r="I1714" s="26">
        <f>[1]!b_pq_pctchange(A1714,日期设置!$B$4,日期设置!$B$2,1)</f>
        <v>0</v>
      </c>
      <c r="J1714" s="26">
        <f>[1]!b_pq_pctchange(A1714,日期设置!$C$4,日期设置!$B$2,1)</f>
        <v>0</v>
      </c>
      <c r="K1714" s="52">
        <f>[1]!b_dq_amount($A1714,日期设置!B$2,2,10000)</f>
        <v>0</v>
      </c>
      <c r="L1714" s="26">
        <f>[1]!b_info_latestpar(A1714,日期设置!$B$2)</f>
        <v>40</v>
      </c>
      <c r="M1714" s="6">
        <f>[1]!b_info_outstandingbalance($A1714,日期设置!B$2)</f>
        <v>3.2</v>
      </c>
      <c r="N1714" s="7" t="str">
        <f>[1]!b_info_latestissurercreditrating2(A1714,日期设置!$B$2,"102","1")</f>
        <v>AA-</v>
      </c>
      <c r="O1714" s="8">
        <v>5.97</v>
      </c>
      <c r="P1714" s="9">
        <f>[1]!b_info_repurchasedate(A1714)</f>
        <v>0</v>
      </c>
      <c r="Q1714" s="8" t="s">
        <v>16885</v>
      </c>
      <c r="R1714" s="2" t="str">
        <f>IF((--IF(P1714=0,Q1714,P1714))&gt;(--日期设置!$B$2),IF(P1714=0,Q1714,P1714),Q1714)</f>
        <v>2023-01-18</v>
      </c>
      <c r="S1714" s="2" t="s">
        <v>18677</v>
      </c>
      <c r="T1714" s="8">
        <f>[1]!b_anal_ptmyear($A1714,日期设置!$B$2)</f>
        <v>1.8273972602739725</v>
      </c>
      <c r="U1714" s="8">
        <f>[1]!b_anal_termifexercise($A1714,日期设置!B$2)</f>
        <v>0</v>
      </c>
      <c r="V1714" s="10">
        <f>[1]!b_dq_dirtyprice(A1714,日期设置!$B$2)</f>
        <v>39.441400000000002</v>
      </c>
      <c r="W1714" s="11">
        <f>IF(U1714=0,ROUNDUP((Q1714-日期设置!$B$2)/365,0),ROUNDUP((R1714-日期设置!$B$2)/365,0))</f>
        <v>2</v>
      </c>
      <c r="X1714" s="18">
        <f>_xlfn.IFNA(VLOOKUP(A1714,过往入选债券!A:D,4,0),2)</f>
        <v>2</v>
      </c>
      <c r="Y1714">
        <f>_xlfn.IFNA(VLOOKUP(C1714,[2]Sheet1!$A:$A,1,0),3)</f>
        <v>3</v>
      </c>
    </row>
    <row r="1715" spans="1:25" hidden="1" x14ac:dyDescent="0.2">
      <c r="A1715" s="21" t="s">
        <v>4676</v>
      </c>
      <c r="B1715" s="21" t="s">
        <v>4677</v>
      </c>
      <c r="C1715" s="37" t="s">
        <v>701</v>
      </c>
      <c r="D1715" s="26" t="str">
        <f>[1]!b_calc_yield(A1715,日期设置!$B$2,F1715,1,R1715,1,O1715,L1715,S1715,)</f>
        <v>Fetching...</v>
      </c>
      <c r="E1715" s="26">
        <f t="shared" si="52"/>
        <v>14.153506375401692</v>
      </c>
      <c r="F1715" s="18">
        <f>[1]!b_dq_cleanprice($A1715,日期设置!B$2)</f>
        <v>100</v>
      </c>
      <c r="G1715" s="18" t="str">
        <f t="shared" si="53"/>
        <v>2.27 + 0</v>
      </c>
      <c r="H1715" s="27">
        <f>[1]!b_dq_pctchange($A1715,日期设置!$B$2,1)/100</f>
        <v>0</v>
      </c>
      <c r="I1715" s="26">
        <f>[1]!b_pq_pctchange(A1715,日期设置!$B$4,日期设置!$B$2,1)</f>
        <v>0</v>
      </c>
      <c r="J1715" s="26">
        <f>[1]!b_pq_pctchange(A1715,日期设置!$C$4,日期设置!$B$2,1)</f>
        <v>0</v>
      </c>
      <c r="K1715" s="52">
        <f>[1]!b_dq_amount($A1715,日期设置!B$2,2,10000)</f>
        <v>0</v>
      </c>
      <c r="L1715" s="26">
        <f>[1]!b_info_latestpar(A1715,日期设置!$B$2)</f>
        <v>100</v>
      </c>
      <c r="M1715" s="6">
        <f>[1]!b_info_outstandingbalance($A1715,日期设置!B$2)</f>
        <v>2.5</v>
      </c>
      <c r="N1715" s="7">
        <f>[1]!b_info_latestissurercreditrating2(A1715,日期设置!$B$2,"102","1")</f>
        <v>0</v>
      </c>
      <c r="O1715" s="8">
        <v>6.5</v>
      </c>
      <c r="P1715" s="9">
        <f>[1]!b_info_repurchasedate(A1715)</f>
        <v>0</v>
      </c>
      <c r="Q1715" s="8" t="s">
        <v>17412</v>
      </c>
      <c r="R1715" s="2" t="str">
        <f>IF((--IF(P1715=0,Q1715,P1715))&gt;(--日期设置!$B$2),IF(P1715=0,Q1715,P1715),Q1715)</f>
        <v>2023-07-02</v>
      </c>
      <c r="S1715" s="2" t="s">
        <v>18178</v>
      </c>
      <c r="T1715" s="8">
        <f>[1]!b_anal_ptmyear($A1715,日期设置!$B$2)</f>
        <v>2.2794520547945205</v>
      </c>
      <c r="U1715" s="8">
        <f>[1]!b_anal_termifexercise($A1715,日期设置!B$2)</f>
        <v>0</v>
      </c>
      <c r="V1715" s="10">
        <f>[1]!b_dq_dirtyprice(A1715,日期设置!$B$2)</f>
        <v>104.6836</v>
      </c>
      <c r="W1715" s="11">
        <f>IF(U1715=0,ROUNDUP((Q1715-日期设置!$B$2)/365,0),ROUNDUP((R1715-日期设置!$B$2)/365,0))</f>
        <v>3</v>
      </c>
      <c r="X1715" s="18">
        <f>_xlfn.IFNA(VLOOKUP(A1715,过往入选债券!A:D,4,0),2)</f>
        <v>2</v>
      </c>
      <c r="Y1715">
        <f>_xlfn.IFNA(VLOOKUP(C1715,[2]Sheet1!$A:$A,1,0),3)</f>
        <v>3</v>
      </c>
    </row>
    <row r="1716" spans="1:25" hidden="1" x14ac:dyDescent="0.2">
      <c r="A1716" s="21" t="s">
        <v>4185</v>
      </c>
      <c r="B1716" s="21" t="s">
        <v>4186</v>
      </c>
      <c r="C1716" s="37" t="s">
        <v>168</v>
      </c>
      <c r="D1716" s="26" t="str">
        <f>[1]!b_calc_yield(A1716,日期设置!$B$2,F1716,1,R1716,1,O1716,L1716,S1716,)</f>
        <v>Fetching...</v>
      </c>
      <c r="E1716" s="26">
        <f t="shared" si="52"/>
        <v>13.682848635330158</v>
      </c>
      <c r="F1716" s="18">
        <f>[1]!b_dq_cleanprice($A1716,日期设置!B$2)</f>
        <v>100.006</v>
      </c>
      <c r="G1716" s="18" t="str">
        <f t="shared" si="53"/>
        <v>2.21 + 0</v>
      </c>
      <c r="H1716" s="27">
        <f>[1]!b_dq_pctchange($A1716,日期设置!$B$2,1)/100</f>
        <v>0</v>
      </c>
      <c r="I1716" s="26">
        <f>[1]!b_pq_pctchange(A1716,日期设置!$B$4,日期设置!$B$2,1)</f>
        <v>0</v>
      </c>
      <c r="J1716" s="26">
        <f>[1]!b_pq_pctchange(A1716,日期设置!$C$4,日期设置!$B$2,1)</f>
        <v>0</v>
      </c>
      <c r="K1716" s="52">
        <f>[1]!b_dq_amount($A1716,日期设置!B$2,2,10000)</f>
        <v>0</v>
      </c>
      <c r="L1716" s="26">
        <f>[1]!b_info_latestpar(A1716,日期设置!$B$2)</f>
        <v>100</v>
      </c>
      <c r="M1716" s="6">
        <f>[1]!b_info_outstandingbalance($A1716,日期设置!B$2)</f>
        <v>5</v>
      </c>
      <c r="N1716" s="7">
        <f>[1]!b_info_latestissurercreditrating2(A1716,日期设置!$B$2,"102","1")</f>
        <v>0</v>
      </c>
      <c r="O1716" s="8">
        <v>6.5</v>
      </c>
      <c r="P1716" s="9">
        <f>[1]!b_info_repurchasedate(A1716)</f>
        <v>0</v>
      </c>
      <c r="Q1716" s="8" t="s">
        <v>17055</v>
      </c>
      <c r="R1716" s="2" t="str">
        <f>IF((--IF(P1716=0,Q1716,P1716))&gt;(--日期设置!$B$2),IF(P1716=0,Q1716,P1716),Q1716)</f>
        <v>2023-06-08</v>
      </c>
      <c r="S1716" s="2" t="s">
        <v>18114</v>
      </c>
      <c r="T1716" s="8">
        <f>[1]!b_anal_ptmyear($A1716,日期设置!$B$2)</f>
        <v>2.2136986301369861</v>
      </c>
      <c r="U1716" s="8">
        <f>[1]!b_anal_termifexercise($A1716,日期设置!B$2)</f>
        <v>0</v>
      </c>
      <c r="V1716" s="10">
        <f>[1]!b_dq_dirtyprice(A1716,日期设置!$B$2)</f>
        <v>105.117</v>
      </c>
      <c r="W1716" s="11">
        <f>IF(U1716=0,ROUNDUP((Q1716-日期设置!$B$2)/365,0),ROUNDUP((R1716-日期设置!$B$2)/365,0))</f>
        <v>3</v>
      </c>
      <c r="X1716" s="18">
        <f>_xlfn.IFNA(VLOOKUP(A1716,过往入选债券!A:D,4,0),2)</f>
        <v>2</v>
      </c>
      <c r="Y1716">
        <f>_xlfn.IFNA(VLOOKUP(C1716,[2]Sheet1!$A:$A,1,0),3)</f>
        <v>3</v>
      </c>
    </row>
    <row r="1717" spans="1:25" hidden="1" x14ac:dyDescent="0.2">
      <c r="A1717" s="21" t="s">
        <v>7084</v>
      </c>
      <c r="B1717" s="21" t="s">
        <v>7085</v>
      </c>
      <c r="C1717" s="37" t="s">
        <v>165</v>
      </c>
      <c r="D1717" s="26" t="str">
        <f>[1]!b_calc_yield(A1717,日期设置!$B$2,F1717,1,R1717,1,O1717,L1717,S1717,)</f>
        <v>Fetching...</v>
      </c>
      <c r="E1717" s="26">
        <f t="shared" si="52"/>
        <v>2.4320907847564133</v>
      </c>
      <c r="F1717" s="18">
        <f>[1]!b_dq_cleanprice($A1717,日期设置!B$2)</f>
        <v>100.01649999999999</v>
      </c>
      <c r="G1717" s="18" t="str">
        <f t="shared" si="53"/>
        <v>0.37 + 0</v>
      </c>
      <c r="H1717" s="27">
        <f>[1]!b_dq_pctchange($A1717,日期设置!$B$2,1)/100</f>
        <v>0</v>
      </c>
      <c r="I1717" s="26">
        <f>[1]!b_pq_pctchange(A1717,日期设置!$B$4,日期设置!$B$2,1)</f>
        <v>0</v>
      </c>
      <c r="J1717" s="26">
        <f>[1]!b_pq_pctchange(A1717,日期设置!$C$4,日期设置!$B$2,1)</f>
        <v>0.11852077266734208</v>
      </c>
      <c r="K1717" s="52">
        <f>[1]!b_dq_amount($A1717,日期设置!B$2,2,10000)</f>
        <v>0</v>
      </c>
      <c r="L1717" s="26">
        <f>[1]!b_info_latestpar(A1717,日期设置!$B$2)</f>
        <v>100</v>
      </c>
      <c r="M1717" s="6">
        <f>[1]!b_info_outstandingbalance($A1717,日期设置!B$2)</f>
        <v>10</v>
      </c>
      <c r="N1717" s="7" t="str">
        <f>[1]!b_info_latestissurercreditrating2(A1717,日期设置!$B$2,"102","1")</f>
        <v>AA+</v>
      </c>
      <c r="O1717" s="8">
        <v>6.8</v>
      </c>
      <c r="P1717" s="9">
        <f>[1]!b_info_repurchasedate(A1717)</f>
        <v>0</v>
      </c>
      <c r="Q1717" s="8" t="s">
        <v>16999</v>
      </c>
      <c r="R1717" s="2" t="str">
        <f>IF((--IF(P1717=0,Q1717,P1717))&gt;(--日期设置!$B$2),IF(P1717=0,Q1717,P1717),Q1717)</f>
        <v>2021-08-06</v>
      </c>
      <c r="S1717" s="2" t="s">
        <v>18168</v>
      </c>
      <c r="T1717" s="8">
        <f>[1]!b_anal_ptmyear($A1717,日期设置!$B$2)</f>
        <v>0.37534246575342467</v>
      </c>
      <c r="U1717" s="8">
        <f>[1]!b_anal_termifexercise($A1717,日期设置!B$2)</f>
        <v>0</v>
      </c>
      <c r="V1717" s="10">
        <f>[1]!b_dq_dirtyprice(A1717,日期设置!$B$2)</f>
        <v>104.2642</v>
      </c>
      <c r="W1717" s="11">
        <f>IF(U1717=0,ROUNDUP((Q1717-日期设置!$B$2)/365,0),ROUNDUP((R1717-日期设置!$B$2)/365,0))</f>
        <v>1</v>
      </c>
      <c r="X1717" s="18">
        <f>_xlfn.IFNA(VLOOKUP(A1717,过往入选债券!A:D,4,0),2)</f>
        <v>2</v>
      </c>
      <c r="Y1717">
        <f>_xlfn.IFNA(VLOOKUP(C1717,[2]Sheet1!$A:$A,1,0),3)</f>
        <v>3</v>
      </c>
    </row>
    <row r="1718" spans="1:25" hidden="1" x14ac:dyDescent="0.2">
      <c r="A1718" s="21" t="s">
        <v>3201</v>
      </c>
      <c r="B1718" s="21" t="s">
        <v>3202</v>
      </c>
      <c r="C1718" s="37" t="s">
        <v>25</v>
      </c>
      <c r="D1718" s="26" t="str">
        <f>[1]!b_calc_yield(A1718,日期设置!$B$2,F1718,1,R1718,1,O1718,L1718,S1718,)</f>
        <v>Fetching...</v>
      </c>
      <c r="E1718" s="26">
        <f t="shared" si="52"/>
        <v>1.7218810962623454</v>
      </c>
      <c r="F1718" s="18">
        <f>[1]!b_dq_cleanprice($A1718,日期设置!B$2)</f>
        <v>99.451899999999995</v>
      </c>
      <c r="G1718" s="18" t="str">
        <f t="shared" si="53"/>
        <v>1.26 + 0.26</v>
      </c>
      <c r="H1718" s="27">
        <f>[1]!b_dq_pctchange($A1718,日期设置!$B$2,1)/100</f>
        <v>0</v>
      </c>
      <c r="I1718" s="26">
        <f>[1]!b_pq_pctchange(A1718,日期设置!$B$4,日期设置!$B$2,1)</f>
        <v>0</v>
      </c>
      <c r="J1718" s="26">
        <f>[1]!b_pq_pctchange(A1718,日期设置!$C$4,日期设置!$B$2,1)</f>
        <v>0.94938314964178416</v>
      </c>
      <c r="K1718" s="52">
        <f>[1]!b_dq_amount($A1718,日期设置!B$2,2,10000)</f>
        <v>0</v>
      </c>
      <c r="L1718" s="26">
        <f>[1]!b_info_latestpar(A1718,日期设置!$B$2)</f>
        <v>100</v>
      </c>
      <c r="M1718" s="6">
        <f>[1]!b_info_outstandingbalance($A1718,日期设置!B$2)</f>
        <v>6.4</v>
      </c>
      <c r="N1718" s="7">
        <f>[1]!b_info_latestissurercreditrating2(A1718,日期设置!$B$2,"102","1")</f>
        <v>0</v>
      </c>
      <c r="O1718" s="8">
        <v>4.5999999999999996</v>
      </c>
      <c r="P1718" s="9" t="str">
        <f>[1]!b_info_repurchasedate(A1718)</f>
        <v>2021-06-28</v>
      </c>
      <c r="Q1718" s="8" t="s">
        <v>16281</v>
      </c>
      <c r="R1718" s="2" t="str">
        <f>IF((--IF(P1718=0,Q1718,P1718))&gt;(--日期设置!$B$2),IF(P1718=0,Q1718,P1718),Q1718)</f>
        <v>2021-06-28</v>
      </c>
      <c r="S1718" s="2" t="s">
        <v>18105</v>
      </c>
      <c r="T1718" s="8">
        <f>[1]!b_anal_ptmyear($A1718,日期设置!$B$2)</f>
        <v>1.2657534246575342</v>
      </c>
      <c r="U1718" s="8">
        <f>[1]!b_anal_termifexercise($A1718,日期设置!B$2)</f>
        <v>0.26849315068493151</v>
      </c>
      <c r="V1718" s="10">
        <f>[1]!b_dq_dirtyprice(A1718,日期设置!$B$2)</f>
        <v>102.82940000000001</v>
      </c>
      <c r="W1718" s="11">
        <f>IF(U1718=0,ROUNDUP((Q1718-日期设置!$B$2)/365,0),ROUNDUP((R1718-日期设置!$B$2)/365,0))</f>
        <v>1</v>
      </c>
      <c r="X1718" s="18">
        <f>_xlfn.IFNA(VLOOKUP(A1718,过往入选债券!A:D,4,0),2)</f>
        <v>2</v>
      </c>
      <c r="Y1718" t="str">
        <f>_xlfn.IFNA(VLOOKUP(C1718,[2]Sheet1!$A:$A,1,0),3)</f>
        <v>大同煤矿集团有限责任公司</v>
      </c>
    </row>
    <row r="1719" spans="1:25" hidden="1" x14ac:dyDescent="0.2">
      <c r="A1719" s="21" t="s">
        <v>11394</v>
      </c>
      <c r="B1719" s="21" t="s">
        <v>11395</v>
      </c>
      <c r="C1719" s="37" t="s">
        <v>5788</v>
      </c>
      <c r="D1719" s="26" t="str">
        <f>[1]!b_calc_yield(A1719,日期设置!$B$2,F1719,1,R1719,1,O1719,L1719,S1719,)</f>
        <v>Fetching...</v>
      </c>
      <c r="E1719" s="26">
        <f t="shared" si="52"/>
        <v>14.641053584859321</v>
      </c>
      <c r="F1719" s="18">
        <f>[1]!b_dq_cleanprice($A1719,日期设置!B$2)</f>
        <v>100</v>
      </c>
      <c r="G1719" s="18" t="str">
        <f t="shared" si="53"/>
        <v>2.34 + 0</v>
      </c>
      <c r="H1719" s="27">
        <f>[1]!b_dq_pctchange($A1719,日期设置!$B$2,1)/100</f>
        <v>0</v>
      </c>
      <c r="I1719" s="26">
        <f>[1]!b_pq_pctchange(A1719,日期设置!$B$4,日期设置!$B$2,1)</f>
        <v>0</v>
      </c>
      <c r="J1719" s="26">
        <f>[1]!b_pq_pctchange(A1719,日期设置!$C$4,日期设置!$B$2,1)</f>
        <v>0</v>
      </c>
      <c r="K1719" s="52">
        <f>[1]!b_dq_amount($A1719,日期设置!B$2,2,10000)</f>
        <v>0</v>
      </c>
      <c r="L1719" s="26">
        <f>[1]!b_info_latestpar(A1719,日期设置!$B$2)</f>
        <v>100</v>
      </c>
      <c r="M1719" s="6">
        <f>[1]!b_info_outstandingbalance($A1719,日期设置!B$2)</f>
        <v>10</v>
      </c>
      <c r="N1719" s="7" t="str">
        <f>[1]!b_info_latestissurercreditrating2(A1719,日期设置!$B$2,"102","1")</f>
        <v>AA+</v>
      </c>
      <c r="O1719" s="8">
        <v>6.5</v>
      </c>
      <c r="P1719" s="9">
        <f>[1]!b_info_repurchasedate(A1719)</f>
        <v>0</v>
      </c>
      <c r="Q1719" s="8" t="s">
        <v>17619</v>
      </c>
      <c r="R1719" s="2" t="str">
        <f>IF((--IF(P1719=0,Q1719,P1719))&gt;(--日期设置!$B$2),IF(P1719=0,Q1719,P1719),Q1719)</f>
        <v>2023-07-27</v>
      </c>
      <c r="S1719" s="2" t="s">
        <v>19029</v>
      </c>
      <c r="T1719" s="8">
        <f>[1]!b_anal_ptmyear($A1719,日期设置!$B$2)</f>
        <v>2.3479452054794523</v>
      </c>
      <c r="U1719" s="8">
        <f>[1]!b_anal_termifexercise($A1719,日期设置!B$2)</f>
        <v>0</v>
      </c>
      <c r="V1719" s="10">
        <f>[1]!b_dq_dirtyprice(A1719,日期设置!$B$2)</f>
        <v>104.2384</v>
      </c>
      <c r="W1719" s="11">
        <f>IF(U1719=0,ROUNDUP((Q1719-日期设置!$B$2)/365,0),ROUNDUP((R1719-日期设置!$B$2)/365,0))</f>
        <v>3</v>
      </c>
      <c r="X1719" s="18">
        <f>_xlfn.IFNA(VLOOKUP(A1719,过往入选债券!A:D,4,0),2)</f>
        <v>2</v>
      </c>
      <c r="Y1719">
        <f>_xlfn.IFNA(VLOOKUP(C1719,[2]Sheet1!$A:$A,1,0),3)</f>
        <v>3</v>
      </c>
    </row>
    <row r="1720" spans="1:25" hidden="1" x14ac:dyDescent="0.2">
      <c r="A1720" s="21" t="s">
        <v>11398</v>
      </c>
      <c r="B1720" s="21" t="s">
        <v>11399</v>
      </c>
      <c r="C1720" s="37" t="s">
        <v>2414</v>
      </c>
      <c r="D1720" s="26" t="str">
        <f>[1]!b_calc_yield(A1720,日期设置!$B$2,F1720,1,R1720,1,O1720,L1720,S1720,)</f>
        <v>Fetching...</v>
      </c>
      <c r="E1720" s="26">
        <f t="shared" si="52"/>
        <v>14.66074332784817</v>
      </c>
      <c r="F1720" s="18">
        <f>[1]!b_dq_cleanprice($A1720,日期设置!B$2)</f>
        <v>100</v>
      </c>
      <c r="G1720" s="18" t="str">
        <f t="shared" si="53"/>
        <v>2.35 + 0</v>
      </c>
      <c r="H1720" s="27">
        <f>[1]!b_dq_pctchange($A1720,日期设置!$B$2,1)/100</f>
        <v>0</v>
      </c>
      <c r="I1720" s="26">
        <f>[1]!b_pq_pctchange(A1720,日期设置!$B$4,日期设置!$B$2,1)</f>
        <v>0</v>
      </c>
      <c r="J1720" s="26">
        <f>[1]!b_pq_pctchange(A1720,日期设置!$C$4,日期设置!$B$2,1)</f>
        <v>0</v>
      </c>
      <c r="K1720" s="52">
        <f>[1]!b_dq_amount($A1720,日期设置!B$2,2,10000)</f>
        <v>0</v>
      </c>
      <c r="L1720" s="26">
        <f>[1]!b_info_latestpar(A1720,日期设置!$B$2)</f>
        <v>100</v>
      </c>
      <c r="M1720" s="6">
        <f>[1]!b_info_outstandingbalance($A1720,日期设置!B$2)</f>
        <v>7</v>
      </c>
      <c r="N1720" s="7" t="str">
        <f>[1]!b_info_latestissurercreditrating2(A1720,日期设置!$B$2,"102","1")</f>
        <v>AA</v>
      </c>
      <c r="O1720" s="8">
        <v>6.5</v>
      </c>
      <c r="P1720" s="9">
        <f>[1]!b_info_repurchasedate(A1720)</f>
        <v>0</v>
      </c>
      <c r="Q1720" s="8" t="s">
        <v>17237</v>
      </c>
      <c r="R1720" s="2" t="str">
        <f>IF((--IF(P1720=0,Q1720,P1720))&gt;(--日期设置!$B$2),IF(P1720=0,Q1720,P1720),Q1720)</f>
        <v>2023-07-28</v>
      </c>
      <c r="S1720" s="2" t="s">
        <v>18169</v>
      </c>
      <c r="T1720" s="8">
        <f>[1]!b_anal_ptmyear($A1720,日期设置!$B$2)</f>
        <v>2.3506849315068492</v>
      </c>
      <c r="U1720" s="8">
        <f>[1]!b_anal_termifexercise($A1720,日期设置!B$2)</f>
        <v>0</v>
      </c>
      <c r="V1720" s="10">
        <f>[1]!b_dq_dirtyprice(A1720,日期设置!$B$2)</f>
        <v>104.2205</v>
      </c>
      <c r="W1720" s="11">
        <f>IF(U1720=0,ROUNDUP((Q1720-日期设置!$B$2)/365,0),ROUNDUP((R1720-日期设置!$B$2)/365,0))</f>
        <v>3</v>
      </c>
      <c r="X1720" s="18">
        <f>_xlfn.IFNA(VLOOKUP(A1720,过往入选债券!A:D,4,0),2)</f>
        <v>2</v>
      </c>
      <c r="Y1720">
        <f>_xlfn.IFNA(VLOOKUP(C1720,[2]Sheet1!$A:$A,1,0),3)</f>
        <v>3</v>
      </c>
    </row>
    <row r="1721" spans="1:25" hidden="1" x14ac:dyDescent="0.2">
      <c r="A1721" s="21" t="s">
        <v>1951</v>
      </c>
      <c r="B1721" s="21" t="s">
        <v>1952</v>
      </c>
      <c r="C1721" s="37" t="s">
        <v>1495</v>
      </c>
      <c r="D1721" s="26" t="str">
        <f>[1]!b_calc_yield(A1721,日期设置!$B$2,F1721,1,R1721,1,O1721,L1721,S1721,)</f>
        <v>Fetching...</v>
      </c>
      <c r="E1721" s="26">
        <f t="shared" si="52"/>
        <v>1.7392845099081455</v>
      </c>
      <c r="F1721" s="18">
        <f>[1]!b_dq_cleanprice($A1721,日期设置!B$2)</f>
        <v>100</v>
      </c>
      <c r="G1721" s="18" t="str">
        <f t="shared" si="53"/>
        <v>0.26 + 0</v>
      </c>
      <c r="H1721" s="27">
        <f>[1]!b_dq_pctchange($A1721,日期设置!$B$2,1)/100</f>
        <v>0</v>
      </c>
      <c r="I1721" s="26">
        <f>[1]!b_pq_pctchange(A1721,日期设置!$B$4,日期设置!$B$2,1)</f>
        <v>0</v>
      </c>
      <c r="J1721" s="26">
        <f>[1]!b_pq_pctchange(A1721,日期设置!$C$4,日期设置!$B$2,1)</f>
        <v>0</v>
      </c>
      <c r="K1721" s="52">
        <f>[1]!b_dq_amount($A1721,日期设置!B$2,2,10000)</f>
        <v>0</v>
      </c>
      <c r="L1721" s="26">
        <f>[1]!b_info_latestpar(A1721,日期设置!$B$2)</f>
        <v>100</v>
      </c>
      <c r="M1721" s="6">
        <f>[1]!b_info_outstandingbalance($A1721,日期设置!B$2)</f>
        <v>6</v>
      </c>
      <c r="N1721" s="7">
        <f>[1]!b_info_latestissurercreditrating2(A1721,日期设置!$B$2,"102","1")</f>
        <v>0</v>
      </c>
      <c r="O1721" s="8">
        <v>6.8</v>
      </c>
      <c r="P1721" s="9">
        <f>[1]!b_info_repurchasedate(A1721)</f>
        <v>0</v>
      </c>
      <c r="Q1721" s="8" t="s">
        <v>17034</v>
      </c>
      <c r="R1721" s="2" t="str">
        <f>IF((--IF(P1721=0,Q1721,P1721))&gt;(--日期设置!$B$2),IF(P1721=0,Q1721,P1721),Q1721)</f>
        <v>2021-06-28</v>
      </c>
      <c r="S1721" s="2" t="s">
        <v>18668</v>
      </c>
      <c r="T1721" s="8">
        <f>[1]!b_anal_ptmyear($A1721,日期设置!$B$2)</f>
        <v>0.26849315068493151</v>
      </c>
      <c r="U1721" s="8">
        <f>[1]!b_anal_termifexercise($A1721,日期设置!B$2)</f>
        <v>0</v>
      </c>
      <c r="V1721" s="10">
        <f>[1]!b_dq_dirtyprice(A1721,日期设置!$B$2)</f>
        <v>104.9742</v>
      </c>
      <c r="W1721" s="11">
        <f>IF(U1721=0,ROUNDUP((Q1721-日期设置!$B$2)/365,0),ROUNDUP((R1721-日期设置!$B$2)/365,0))</f>
        <v>1</v>
      </c>
      <c r="X1721" s="18">
        <f>_xlfn.IFNA(VLOOKUP(A1721,过往入选债券!A:D,4,0),2)</f>
        <v>2</v>
      </c>
      <c r="Y1721">
        <f>_xlfn.IFNA(VLOOKUP(C1721,[2]Sheet1!$A:$A,1,0),3)</f>
        <v>3</v>
      </c>
    </row>
    <row r="1722" spans="1:25" hidden="1" x14ac:dyDescent="0.2">
      <c r="A1722" s="21" t="s">
        <v>1745</v>
      </c>
      <c r="B1722" s="21" t="s">
        <v>1746</v>
      </c>
      <c r="C1722" s="37" t="s">
        <v>8</v>
      </c>
      <c r="D1722" s="26" t="str">
        <f>[1]!b_calc_yield(A1722,日期设置!$B$2,F1722,1,R1722,1,O1722,L1722,S1722,)</f>
        <v>Fetching...</v>
      </c>
      <c r="E1722" s="26">
        <f t="shared" si="52"/>
        <v>12.321089356579961</v>
      </c>
      <c r="F1722" s="18">
        <f>[1]!b_dq_cleanprice($A1722,日期设置!B$2)</f>
        <v>100</v>
      </c>
      <c r="G1722" s="18" t="str">
        <f t="shared" si="53"/>
        <v>2.02 + 0</v>
      </c>
      <c r="H1722" s="27">
        <f>[1]!b_dq_pctchange($A1722,日期设置!$B$2,1)/100</f>
        <v>0</v>
      </c>
      <c r="I1722" s="26">
        <f>[1]!b_pq_pctchange(A1722,日期设置!$B$4,日期设置!$B$2,1)</f>
        <v>0</v>
      </c>
      <c r="J1722" s="26">
        <f>[1]!b_pq_pctchange(A1722,日期设置!$C$4,日期设置!$B$2,1)</f>
        <v>0</v>
      </c>
      <c r="K1722" s="52">
        <f>[1]!b_dq_amount($A1722,日期设置!B$2,2,10000)</f>
        <v>0</v>
      </c>
      <c r="L1722" s="26">
        <f>[1]!b_info_latestpar(A1722,日期设置!$B$2)</f>
        <v>100</v>
      </c>
      <c r="M1722" s="6">
        <f>[1]!b_info_outstandingbalance($A1722,日期设置!B$2)</f>
        <v>10</v>
      </c>
      <c r="N1722" s="7">
        <f>[1]!b_info_latestissurercreditrating2(A1722,日期设置!$B$2,"102","1")</f>
        <v>0</v>
      </c>
      <c r="O1722" s="8">
        <v>6.48</v>
      </c>
      <c r="P1722" s="9">
        <f>[1]!b_info_repurchasedate(A1722)</f>
        <v>0</v>
      </c>
      <c r="Q1722" s="8" t="s">
        <v>16123</v>
      </c>
      <c r="R1722" s="2" t="str">
        <f>IF((--IF(P1722=0,Q1722,P1722))&gt;(--日期设置!$B$2),IF(P1722=0,Q1722,P1722),Q1722)</f>
        <v>2023-03-30</v>
      </c>
      <c r="S1722" s="2" t="s">
        <v>17909</v>
      </c>
      <c r="T1722" s="8">
        <f>[1]!b_anal_ptmyear($A1722,日期设置!$B$2)</f>
        <v>2.021917808219178</v>
      </c>
      <c r="U1722" s="8">
        <f>[1]!b_anal_termifexercise($A1722,日期设置!B$2)</f>
        <v>0</v>
      </c>
      <c r="V1722" s="10">
        <f>[1]!b_dq_dirtyprice(A1722,日期设置!$B$2)</f>
        <v>106.33799999999999</v>
      </c>
      <c r="W1722" s="11">
        <f>IF(U1722=0,ROUNDUP((Q1722-日期设置!$B$2)/365,0),ROUNDUP((R1722-日期设置!$B$2)/365,0))</f>
        <v>3</v>
      </c>
      <c r="X1722" s="18">
        <f>_xlfn.IFNA(VLOOKUP(A1722,过往入选债券!A:D,4,0),2)</f>
        <v>2</v>
      </c>
      <c r="Y1722">
        <f>_xlfn.IFNA(VLOOKUP(C1722,[2]Sheet1!$A:$A,1,0),3)</f>
        <v>3</v>
      </c>
    </row>
    <row r="1723" spans="1:25" hidden="1" x14ac:dyDescent="0.2">
      <c r="A1723" s="28" t="s">
        <v>20598</v>
      </c>
      <c r="B1723" s="28" t="s">
        <v>20599</v>
      </c>
      <c r="C1723" s="39" t="s">
        <v>57</v>
      </c>
      <c r="D1723" s="26" t="str">
        <f>[1]!b_calc_yield(A1723,日期设置!$B$2,F1723,1,R1723,1,O1723,L1723,S1723,)</f>
        <v>Fetching...</v>
      </c>
      <c r="E1723" s="26">
        <f t="shared" si="52"/>
        <v>15.928475525995145</v>
      </c>
      <c r="F1723" s="18">
        <f>[1]!b_dq_cleanprice($A1723,日期设置!B$2)</f>
        <v>100</v>
      </c>
      <c r="G1723" s="18" t="str">
        <f t="shared" si="53"/>
        <v>2.52 + 2.52</v>
      </c>
      <c r="H1723" s="27">
        <f>[1]!b_dq_pctchange($A1723,日期设置!$B$2,1)/100</f>
        <v>0</v>
      </c>
      <c r="I1723" s="26">
        <f>[1]!b_pq_pctchange(A1723,日期设置!$B$4,日期设置!$B$2,1)</f>
        <v>0</v>
      </c>
      <c r="J1723" s="26">
        <f>[1]!b_pq_pctchange(A1723,日期设置!$C$4,日期设置!$B$2,1)</f>
        <v>0</v>
      </c>
      <c r="K1723" s="52">
        <f>[1]!b_dq_amount($A1723,日期设置!B$2,2,10000)</f>
        <v>0</v>
      </c>
      <c r="L1723" s="26">
        <f>[1]!b_info_latestpar(A1723,日期设置!$B$2)</f>
        <v>100</v>
      </c>
      <c r="M1723" s="6">
        <f>[1]!b_info_outstandingbalance($A1723,日期设置!B$2)</f>
        <v>4</v>
      </c>
      <c r="N1723" s="7" t="str">
        <f>[1]!b_info_latestissurercreditrating2(A1723,日期设置!$B$2,"102","1")</f>
        <v>AA+</v>
      </c>
      <c r="O1723" s="8">
        <v>6.5</v>
      </c>
      <c r="P1723" s="9">
        <f>[1]!b_info_repurchasedate(A1723)</f>
        <v>0</v>
      </c>
      <c r="Q1723" s="8" t="s">
        <v>17067</v>
      </c>
      <c r="R1723" s="2" t="str">
        <f>IF((--IF(P1723=0,Q1723,P1723))&gt;(--日期设置!$B$2),IF(P1723=0,Q1723,P1723),Q1723)</f>
        <v>2023-09-30</v>
      </c>
      <c r="S1723" s="31" t="s">
        <v>17342</v>
      </c>
      <c r="T1723" s="8">
        <f>[1]!b_anal_ptmyear($A1723,日期设置!$B$2)</f>
        <v>2.526027397260274</v>
      </c>
      <c r="U1723" s="8">
        <f>[1]!b_anal_termifexercise($A1723,日期设置!B$2)</f>
        <v>2.526027397260274</v>
      </c>
      <c r="V1723" s="10">
        <f>[1]!b_dq_dirtyprice(A1723,日期设置!$B$2)</f>
        <v>103.0808</v>
      </c>
      <c r="W1723" s="11">
        <f>IF(U1723=0,ROUNDUP((Q1723-日期设置!$B$2)/365,0),ROUNDUP((R1723-日期设置!$B$2)/365,0))</f>
        <v>3</v>
      </c>
      <c r="X1723" s="18">
        <f>_xlfn.IFNA(VLOOKUP(A1723,过往入选债券!A:D,4,0),2)</f>
        <v>2</v>
      </c>
      <c r="Y1723">
        <f>_xlfn.IFNA(VLOOKUP(C1723,[2]Sheet1!$A:$A,1,0),3)</f>
        <v>3</v>
      </c>
    </row>
    <row r="1724" spans="1:25" hidden="1" x14ac:dyDescent="0.2">
      <c r="A1724" s="28" t="s">
        <v>20194</v>
      </c>
      <c r="B1724" s="28" t="s">
        <v>20195</v>
      </c>
      <c r="C1724" s="39" t="s">
        <v>20746</v>
      </c>
      <c r="D1724" s="26" t="str">
        <f>[1]!b_calc_yield(A1724,日期设置!$B$2,F1724,1,R1724,1,O1724,L1724,S1724,)</f>
        <v>Fetching...</v>
      </c>
      <c r="E1724" s="26">
        <f t="shared" si="52"/>
        <v>15.908460444661699</v>
      </c>
      <c r="F1724" s="18">
        <f>[1]!b_dq_cleanprice($A1724,日期设置!B$2)</f>
        <v>100</v>
      </c>
      <c r="G1724" s="18" t="str">
        <f t="shared" si="53"/>
        <v>4.52 + 2.52</v>
      </c>
      <c r="H1724" s="27">
        <f>[1]!b_dq_pctchange($A1724,日期设置!$B$2,1)/100</f>
        <v>0</v>
      </c>
      <c r="I1724" s="26">
        <f>[1]!b_pq_pctchange(A1724,日期设置!$B$4,日期设置!$B$2,1)</f>
        <v>0</v>
      </c>
      <c r="J1724" s="26">
        <f>[1]!b_pq_pctchange(A1724,日期设置!$C$4,日期设置!$B$2,1)</f>
        <v>0</v>
      </c>
      <c r="K1724" s="52">
        <f>[1]!b_dq_amount($A1724,日期设置!B$2,2,10000)</f>
        <v>0</v>
      </c>
      <c r="L1724" s="26">
        <f>[1]!b_info_latestpar(A1724,日期设置!$B$2)</f>
        <v>100</v>
      </c>
      <c r="M1724" s="6">
        <f>[1]!b_info_outstandingbalance($A1724,日期设置!B$2)</f>
        <v>5</v>
      </c>
      <c r="N1724" s="7">
        <f>[1]!b_info_latestissurercreditrating2(A1724,日期设置!$B$2,"102","1")</f>
        <v>0</v>
      </c>
      <c r="O1724" s="8">
        <v>6.5</v>
      </c>
      <c r="P1724" s="9" t="str">
        <f>[1]!b_info_repurchasedate(A1724)</f>
        <v>2023-09-29</v>
      </c>
      <c r="Q1724" s="8" t="s">
        <v>20832</v>
      </c>
      <c r="R1724" s="2" t="str">
        <f>IF((--IF(P1724=0,Q1724,P1724))&gt;(--日期设置!$B$2),IF(P1724=0,Q1724,P1724),Q1724)</f>
        <v>2023-09-29</v>
      </c>
      <c r="S1724" s="31" t="s">
        <v>16690</v>
      </c>
      <c r="T1724" s="8">
        <f>[1]!b_anal_ptmyear($A1724,日期设置!$B$2)</f>
        <v>4.5232876712328771</v>
      </c>
      <c r="U1724" s="8">
        <f>[1]!b_anal_termifexercise($A1724,日期设置!B$2)</f>
        <v>2.5232876712328767</v>
      </c>
      <c r="V1724" s="10">
        <f>[1]!b_dq_dirtyprice(A1724,日期设置!$B$2)</f>
        <v>103.0986</v>
      </c>
      <c r="W1724" s="11">
        <f>IF(U1724=0,ROUNDUP((Q1724-日期设置!$B$2)/365,0),ROUNDUP((R1724-日期设置!$B$2)/365,0))</f>
        <v>3</v>
      </c>
      <c r="X1724" s="18">
        <f>_xlfn.IFNA(VLOOKUP(A1724,过往入选债券!A:D,4,0),2)</f>
        <v>2</v>
      </c>
      <c r="Y1724">
        <f>_xlfn.IFNA(VLOOKUP(C1724,[2]Sheet1!$A:$A,1,0),3)</f>
        <v>3</v>
      </c>
    </row>
    <row r="1725" spans="1:25" hidden="1" x14ac:dyDescent="0.2">
      <c r="A1725" s="28" t="s">
        <v>19151</v>
      </c>
      <c r="B1725" s="28" t="s">
        <v>19152</v>
      </c>
      <c r="C1725" s="38" t="s">
        <v>1967</v>
      </c>
      <c r="D1725" s="26" t="str">
        <f>[1]!b_calc_yield(A1725,日期设置!$B$2,F1725,1,R1725,1,O1725,L1725,S1725,)</f>
        <v>Fetching...</v>
      </c>
      <c r="E1725" s="26">
        <f t="shared" si="52"/>
        <v>14.935674494475393</v>
      </c>
      <c r="F1725" s="18">
        <f>[1]!b_dq_cleanprice($A1725,日期设置!B$2)</f>
        <v>100</v>
      </c>
      <c r="G1725" s="18" t="str">
        <f t="shared" si="53"/>
        <v>2.38 + 0</v>
      </c>
      <c r="H1725" s="27">
        <f>[1]!b_dq_pctchange($A1725,日期设置!$B$2,1)/100</f>
        <v>0</v>
      </c>
      <c r="I1725" s="26">
        <f>[1]!b_pq_pctchange(A1725,日期设置!$B$4,日期设置!$B$2,1)</f>
        <v>0</v>
      </c>
      <c r="J1725" s="26">
        <f>[1]!b_pq_pctchange(A1725,日期设置!$C$4,日期设置!$B$2,1)</f>
        <v>0</v>
      </c>
      <c r="K1725" s="52">
        <f>[1]!b_dq_amount($A1725,日期设置!B$2,2,10000)</f>
        <v>0</v>
      </c>
      <c r="L1725" s="26">
        <f>[1]!b_info_latestpar(A1725,日期设置!$B$2)</f>
        <v>100</v>
      </c>
      <c r="M1725" s="6">
        <f>[1]!b_info_outstandingbalance($A1725,日期设置!B$2)</f>
        <v>2</v>
      </c>
      <c r="N1725" s="7">
        <f>[1]!b_info_latestissurercreditrating2(A1725,日期设置!$B$2,"102","1")</f>
        <v>0</v>
      </c>
      <c r="O1725" s="8">
        <v>6.5</v>
      </c>
      <c r="P1725" s="9">
        <f>[1]!b_info_repurchasedate(A1725)</f>
        <v>0</v>
      </c>
      <c r="Q1725" s="8" t="s">
        <v>17315</v>
      </c>
      <c r="R1725" s="2" t="str">
        <f>IF((--IF(P1725=0,Q1725,P1725))&gt;(--日期设置!$B$2),IF(P1725=0,Q1725,P1725),Q1725)</f>
        <v>2023-08-11</v>
      </c>
      <c r="S1725" s="31" t="s">
        <v>19150</v>
      </c>
      <c r="T1725" s="8">
        <f>[1]!b_anal_ptmyear($A1725,日期设置!$B$2)</f>
        <v>2.3890410958904109</v>
      </c>
      <c r="U1725" s="8">
        <f>[1]!b_anal_termifexercise($A1725,日期设置!B$2)</f>
        <v>0</v>
      </c>
      <c r="V1725" s="10">
        <f>[1]!b_dq_dirtyprice(A1725,日期设置!$B$2)</f>
        <v>103.9712</v>
      </c>
      <c r="W1725" s="11">
        <f>IF(U1725=0,ROUNDUP((Q1725-日期设置!$B$2)/365,0),ROUNDUP((R1725-日期设置!$B$2)/365,0))</f>
        <v>3</v>
      </c>
      <c r="X1725" s="18">
        <f>_xlfn.IFNA(VLOOKUP(A1725,过往入选债券!A:D,4,0),2)</f>
        <v>2</v>
      </c>
      <c r="Y1725">
        <f>_xlfn.IFNA(VLOOKUP(C1725,[2]Sheet1!$A:$A,1,0),3)</f>
        <v>3</v>
      </c>
    </row>
    <row r="1726" spans="1:25" hidden="1" x14ac:dyDescent="0.2">
      <c r="A1726" s="28" t="s">
        <v>20540</v>
      </c>
      <c r="B1726" s="28" t="s">
        <v>20541</v>
      </c>
      <c r="C1726" s="39" t="s">
        <v>20782</v>
      </c>
      <c r="D1726" s="26" t="str">
        <f>[1]!b_calc_yield(A1726,日期设置!$B$2,F1726,1,R1726,1,O1726,L1726,S1726,)</f>
        <v>Fetching...</v>
      </c>
      <c r="E1726" s="26">
        <f t="shared" si="52"/>
        <v>15.828356914177499</v>
      </c>
      <c r="F1726" s="18">
        <f>[1]!b_dq_cleanprice($A1726,日期设置!B$2)</f>
        <v>100</v>
      </c>
      <c r="G1726" s="18" t="str">
        <f t="shared" si="53"/>
        <v>4.51 + 2.51</v>
      </c>
      <c r="H1726" s="27">
        <f>[1]!b_dq_pctchange($A1726,日期设置!$B$2,1)/100</f>
        <v>0</v>
      </c>
      <c r="I1726" s="26">
        <f>[1]!b_pq_pctchange(A1726,日期设置!$B$4,日期设置!$B$2,1)</f>
        <v>0</v>
      </c>
      <c r="J1726" s="26">
        <f>[1]!b_pq_pctchange(A1726,日期设置!$C$4,日期设置!$B$2,1)</f>
        <v>0</v>
      </c>
      <c r="K1726" s="52">
        <f>[1]!b_dq_amount($A1726,日期设置!B$2,2,10000)</f>
        <v>0</v>
      </c>
      <c r="L1726" s="26">
        <f>[1]!b_info_latestpar(A1726,日期设置!$B$2)</f>
        <v>100</v>
      </c>
      <c r="M1726" s="6">
        <f>[1]!b_info_outstandingbalance($A1726,日期设置!B$2)</f>
        <v>6</v>
      </c>
      <c r="N1726" s="7" t="str">
        <f>[1]!b_info_latestissurercreditrating2(A1726,日期设置!$B$2,"102","1")</f>
        <v>AA</v>
      </c>
      <c r="O1726" s="8">
        <v>6.5</v>
      </c>
      <c r="P1726" s="9" t="str">
        <f>[1]!b_info_repurchasedate(A1726)</f>
        <v>2023-09-25</v>
      </c>
      <c r="Q1726" s="8" t="s">
        <v>16024</v>
      </c>
      <c r="R1726" s="2" t="str">
        <f>IF((--IF(P1726=0,Q1726,P1726))&gt;(--日期设置!$B$2),IF(P1726=0,Q1726,P1726),Q1726)</f>
        <v>2023-09-25</v>
      </c>
      <c r="S1726" s="31" t="s">
        <v>16496</v>
      </c>
      <c r="T1726" s="8">
        <f>[1]!b_anal_ptmyear($A1726,日期设置!$B$2)</f>
        <v>4.5123287671232877</v>
      </c>
      <c r="U1726" s="8">
        <f>[1]!b_anal_termifexercise($A1726,日期设置!B$2)</f>
        <v>2.5123287671232877</v>
      </c>
      <c r="V1726" s="10">
        <f>[1]!b_dq_dirtyprice(A1726,日期设置!$B$2)</f>
        <v>103.1699</v>
      </c>
      <c r="W1726" s="11">
        <f>IF(U1726=0,ROUNDUP((Q1726-日期设置!$B$2)/365,0),ROUNDUP((R1726-日期设置!$B$2)/365,0))</f>
        <v>3</v>
      </c>
      <c r="X1726" s="18">
        <f>_xlfn.IFNA(VLOOKUP(A1726,过往入选债券!A:D,4,0),2)</f>
        <v>2</v>
      </c>
      <c r="Y1726">
        <f>_xlfn.IFNA(VLOOKUP(C1726,[2]Sheet1!$A:$A,1,0),3)</f>
        <v>3</v>
      </c>
    </row>
    <row r="1727" spans="1:25" hidden="1" x14ac:dyDescent="0.2">
      <c r="A1727" s="28" t="s">
        <v>20036</v>
      </c>
      <c r="B1727" s="28" t="s">
        <v>20037</v>
      </c>
      <c r="C1727" s="39" t="s">
        <v>2953</v>
      </c>
      <c r="D1727" s="26" t="str">
        <f>[1]!b_calc_yield(A1727,日期设置!$B$2,F1727,1,R1727,1,O1727,L1727,S1727,)</f>
        <v>Fetching...</v>
      </c>
      <c r="E1727" s="26">
        <f t="shared" si="52"/>
        <v>15.509381874983074</v>
      </c>
      <c r="F1727" s="18">
        <f>[1]!b_dq_cleanprice($A1727,日期设置!B$2)</f>
        <v>100</v>
      </c>
      <c r="G1727" s="18" t="str">
        <f t="shared" si="53"/>
        <v>4.46 + 2.46</v>
      </c>
      <c r="H1727" s="27">
        <f>[1]!b_dq_pctchange($A1727,日期设置!$B$2,1)/100</f>
        <v>0</v>
      </c>
      <c r="I1727" s="26">
        <f>[1]!b_pq_pctchange(A1727,日期设置!$B$4,日期设置!$B$2,1)</f>
        <v>0</v>
      </c>
      <c r="J1727" s="26">
        <f>[1]!b_pq_pctchange(A1727,日期设置!$C$4,日期设置!$B$2,1)</f>
        <v>0</v>
      </c>
      <c r="K1727" s="52">
        <f>[1]!b_dq_amount($A1727,日期设置!B$2,2,10000)</f>
        <v>0</v>
      </c>
      <c r="L1727" s="26">
        <f>[1]!b_info_latestpar(A1727,日期设置!$B$2)</f>
        <v>100</v>
      </c>
      <c r="M1727" s="6">
        <f>[1]!b_info_outstandingbalance($A1727,日期设置!B$2)</f>
        <v>1.9</v>
      </c>
      <c r="N1727" s="7" t="str">
        <f>[1]!b_info_latestissurercreditrating2(A1727,日期设置!$B$2,"102","1")</f>
        <v>AA</v>
      </c>
      <c r="O1727" s="8">
        <v>6.5</v>
      </c>
      <c r="P1727" s="9" t="str">
        <f>[1]!b_info_repurchasedate(A1727)</f>
        <v>2023-09-09</v>
      </c>
      <c r="Q1727" s="8" t="s">
        <v>20835</v>
      </c>
      <c r="R1727" s="2" t="str">
        <f>IF((--IF(P1727=0,Q1727,P1727))&gt;(--日期设置!$B$2),IF(P1727=0,Q1727,P1727),Q1727)</f>
        <v>2023-09-09</v>
      </c>
      <c r="S1727" s="31" t="s">
        <v>17492</v>
      </c>
      <c r="T1727" s="8">
        <f>[1]!b_anal_ptmyear($A1727,日期设置!$B$2)</f>
        <v>4.4684931506849317</v>
      </c>
      <c r="U1727" s="8">
        <f>[1]!b_anal_termifexercise($A1727,日期设置!B$2)</f>
        <v>2.4684931506849317</v>
      </c>
      <c r="V1727" s="10">
        <f>[1]!b_dq_dirtyprice(A1727,日期设置!$B$2)</f>
        <v>103.45480000000001</v>
      </c>
      <c r="W1727" s="11">
        <f>IF(U1727=0,ROUNDUP((Q1727-日期设置!$B$2)/365,0),ROUNDUP((R1727-日期设置!$B$2)/365,0))</f>
        <v>3</v>
      </c>
      <c r="X1727" s="18">
        <f>_xlfn.IFNA(VLOOKUP(A1727,过往入选债券!A:D,4,0),2)</f>
        <v>2</v>
      </c>
      <c r="Y1727">
        <f>_xlfn.IFNA(VLOOKUP(C1727,[2]Sheet1!$A:$A,1,0),3)</f>
        <v>3</v>
      </c>
    </row>
    <row r="1728" spans="1:25" hidden="1" x14ac:dyDescent="0.2">
      <c r="A1728" s="21" t="s">
        <v>7814</v>
      </c>
      <c r="B1728" s="21" t="s">
        <v>7815</v>
      </c>
      <c r="C1728" s="37" t="s">
        <v>6220</v>
      </c>
      <c r="D1728" s="26" t="str">
        <f>[1]!b_calc_yield(A1728,日期设置!$B$2,F1728,1,R1728,1,O1728,L1728,S1728,)</f>
        <v>Fetching...</v>
      </c>
      <c r="E1728" s="26">
        <f t="shared" si="52"/>
        <v>5.1991771086590477</v>
      </c>
      <c r="F1728" s="18">
        <f>[1]!b_dq_cleanprice($A1728,日期设置!B$2)</f>
        <v>101.0843</v>
      </c>
      <c r="G1728" s="18" t="str">
        <f t="shared" si="53"/>
        <v>0.80 + 0</v>
      </c>
      <c r="H1728" s="27">
        <f>[1]!b_dq_pctchange($A1728,日期设置!$B$2,1)/100</f>
        <v>0</v>
      </c>
      <c r="I1728" s="26">
        <f>[1]!b_pq_pctchange(A1728,日期设置!$B$4,日期设置!$B$2,1)</f>
        <v>0.97302772344875221</v>
      </c>
      <c r="J1728" s="26">
        <f>[1]!b_pq_pctchange(A1728,日期设置!$C$4,日期设置!$B$2,1)</f>
        <v>0.82719066380729489</v>
      </c>
      <c r="K1728" s="52">
        <f>[1]!b_dq_amount($A1728,日期设置!B$2,2,10000)</f>
        <v>0</v>
      </c>
      <c r="L1728" s="26">
        <f>[1]!b_info_latestpar(A1728,日期设置!$B$2)</f>
        <v>100</v>
      </c>
      <c r="M1728" s="6">
        <f>[1]!b_info_outstandingbalance($A1728,日期设置!B$2)</f>
        <v>6.5</v>
      </c>
      <c r="N1728" s="7" t="str">
        <f>[1]!b_info_latestissurercreditrating2(A1728,日期设置!$B$2,"102","1")</f>
        <v>AA</v>
      </c>
      <c r="O1728" s="8">
        <v>8</v>
      </c>
      <c r="P1728" s="9">
        <f>[1]!b_info_repurchasedate(A1728)</f>
        <v>0</v>
      </c>
      <c r="Q1728" s="8" t="s">
        <v>16155</v>
      </c>
      <c r="R1728" s="2" t="str">
        <f>IF((--IF(P1728=0,Q1728,P1728))&gt;(--日期设置!$B$2),IF(P1728=0,Q1728,P1728),Q1728)</f>
        <v>2022-01-09</v>
      </c>
      <c r="S1728" s="2" t="s">
        <v>17944</v>
      </c>
      <c r="T1728" s="8">
        <f>[1]!b_anal_ptmyear($A1728,日期设置!$B$2)</f>
        <v>0.80273972602739729</v>
      </c>
      <c r="U1728" s="8">
        <f>[1]!b_anal_termifexercise($A1728,日期设置!B$2)</f>
        <v>0</v>
      </c>
      <c r="V1728" s="10">
        <f>[1]!b_dq_dirtyprice(A1728,日期设置!$B$2)</f>
        <v>102.66240000000001</v>
      </c>
      <c r="W1728" s="11">
        <f>IF(U1728=0,ROUNDUP((Q1728-日期设置!$B$2)/365,0),ROUNDUP((R1728-日期设置!$B$2)/365,0))</f>
        <v>1</v>
      </c>
      <c r="X1728" s="18">
        <f>_xlfn.IFNA(VLOOKUP(A1728,过往入选债券!A:D,4,0),2)</f>
        <v>2</v>
      </c>
      <c r="Y1728">
        <f>_xlfn.IFNA(VLOOKUP(C1728,[2]Sheet1!$A:$A,1,0),3)</f>
        <v>3</v>
      </c>
    </row>
    <row r="1729" spans="1:25" hidden="1" x14ac:dyDescent="0.2">
      <c r="A1729" s="21" t="s">
        <v>15278</v>
      </c>
      <c r="B1729" s="21" t="s">
        <v>15279</v>
      </c>
      <c r="C1729" s="37" t="s">
        <v>15280</v>
      </c>
      <c r="D1729" s="26" t="str">
        <f>[1]!b_calc_yield(A1729,日期设置!$B$2,F1729,1,R1729,1,O1729,L1729,S1729,)</f>
        <v>Fetching...</v>
      </c>
      <c r="E1729" s="26">
        <f t="shared" si="52"/>
        <v>18.837737128317734</v>
      </c>
      <c r="F1729" s="18">
        <f>[1]!b_dq_cleanprice($A1729,日期设置!B$2)</f>
        <v>101.1349</v>
      </c>
      <c r="G1729" s="18" t="str">
        <f t="shared" si="53"/>
        <v>8.09 + 3.09</v>
      </c>
      <c r="H1729" s="27">
        <f>[1]!b_dq_pctchange($A1729,日期设置!$B$2,1)/100</f>
        <v>0</v>
      </c>
      <c r="I1729" s="26">
        <f>[1]!b_pq_pctchange(A1729,日期设置!$B$4,日期设置!$B$2,1)</f>
        <v>0</v>
      </c>
      <c r="J1729" s="26">
        <f>[1]!b_pq_pctchange(A1729,日期设置!$C$4,日期设置!$B$2,1)</f>
        <v>-0.35725017857582747</v>
      </c>
      <c r="K1729" s="52">
        <f>[1]!b_dq_amount($A1729,日期设置!B$2,2,10000)</f>
        <v>0</v>
      </c>
      <c r="L1729" s="26">
        <f>[1]!b_info_latestpar(A1729,日期设置!$B$2)</f>
        <v>100</v>
      </c>
      <c r="M1729" s="6">
        <f>[1]!b_info_outstandingbalance($A1729,日期设置!B$2)</f>
        <v>5</v>
      </c>
      <c r="N1729" s="7" t="str">
        <f>[1]!b_info_latestissurercreditrating2(A1729,日期设置!$B$2,"102","1")</f>
        <v>AA+</v>
      </c>
      <c r="O1729" s="8">
        <v>6.9</v>
      </c>
      <c r="P1729" s="9" t="str">
        <f>[1]!b_info_repurchasedate(A1729)</f>
        <v>2024-04-26</v>
      </c>
      <c r="Q1729" s="8" t="s">
        <v>17423</v>
      </c>
      <c r="R1729" s="2" t="str">
        <f>IF((--IF(P1729=0,Q1729,P1729))&gt;(--日期设置!$B$2),IF(P1729=0,Q1729,P1729),Q1729)</f>
        <v>2024-04-26</v>
      </c>
      <c r="S1729" s="2" t="s">
        <v>17815</v>
      </c>
      <c r="T1729" s="8">
        <f>[1]!b_anal_ptmyear($A1729,日期设置!$B$2)</f>
        <v>8.0958904109589049</v>
      </c>
      <c r="U1729" s="8">
        <f>[1]!b_anal_termifexercise($A1729,日期设置!B$2)</f>
        <v>3.0986301369863014</v>
      </c>
      <c r="V1729" s="10">
        <f>[1]!b_dq_dirtyprice(A1729,日期设置!$B$2)</f>
        <v>107.3733</v>
      </c>
      <c r="W1729" s="11">
        <f>IF(U1729=0,ROUNDUP((Q1729-日期设置!$B$2)/365,0),ROUNDUP((R1729-日期设置!$B$2)/365,0))</f>
        <v>4</v>
      </c>
      <c r="X1729" s="18">
        <f>_xlfn.IFNA(VLOOKUP(A1729,过往入选债券!A:D,4,0),2)</f>
        <v>2</v>
      </c>
      <c r="Y1729">
        <f>_xlfn.IFNA(VLOOKUP(C1729,[2]Sheet1!$A:$A,1,0),3)</f>
        <v>3</v>
      </c>
    </row>
    <row r="1730" spans="1:25" hidden="1" x14ac:dyDescent="0.2">
      <c r="A1730" s="21" t="s">
        <v>10434</v>
      </c>
      <c r="B1730" s="21" t="s">
        <v>10435</v>
      </c>
      <c r="C1730" s="37" t="s">
        <v>434</v>
      </c>
      <c r="D1730" s="26" t="str">
        <f>[1]!b_calc_yield(A1730,日期设置!$B$2,F1730,1,R1730,1,O1730,L1730,S1730,)</f>
        <v>Fetching...</v>
      </c>
      <c r="E1730" s="26">
        <f t="shared" ref="E1730:E1793" si="54">((O1730*W1730+L1730)/V1730-1)*100</f>
        <v>12.396134265576331</v>
      </c>
      <c r="F1730" s="18">
        <f>[1]!b_dq_cleanprice($A1730,日期设置!B$2)</f>
        <v>100</v>
      </c>
      <c r="G1730" s="18" t="str">
        <f t="shared" ref="G1730:G1793" si="55">LEFT(T1730,4)&amp;" + "&amp;LEFT(U1730,4)</f>
        <v>2.03 + 2.03</v>
      </c>
      <c r="H1730" s="27">
        <f>[1]!b_dq_pctchange($A1730,日期设置!$B$2,1)/100</f>
        <v>0</v>
      </c>
      <c r="I1730" s="26">
        <f>[1]!b_pq_pctchange(A1730,日期设置!$B$4,日期设置!$B$2,1)</f>
        <v>0</v>
      </c>
      <c r="J1730" s="26">
        <f>[1]!b_pq_pctchange(A1730,日期设置!$C$4,日期设置!$B$2,1)</f>
        <v>0</v>
      </c>
      <c r="K1730" s="52">
        <f>[1]!b_dq_amount($A1730,日期设置!B$2,2,10000)</f>
        <v>0</v>
      </c>
      <c r="L1730" s="26">
        <f>[1]!b_info_latestpar(A1730,日期设置!$B$2)</f>
        <v>100</v>
      </c>
      <c r="M1730" s="6">
        <f>[1]!b_info_outstandingbalance($A1730,日期设置!B$2)</f>
        <v>2.5</v>
      </c>
      <c r="N1730" s="7" t="str">
        <f>[1]!b_info_latestissurercreditrating2(A1730,日期设置!$B$2,"102","1")</f>
        <v>AA</v>
      </c>
      <c r="O1730" s="8">
        <v>6.48</v>
      </c>
      <c r="P1730" s="9">
        <f>[1]!b_info_repurchasedate(A1730)</f>
        <v>0</v>
      </c>
      <c r="Q1730" s="8" t="s">
        <v>16173</v>
      </c>
      <c r="R1730" s="2" t="str">
        <f>IF((--IF(P1730=0,Q1730,P1730))&gt;(--日期设置!$B$2),IF(P1730=0,Q1730,P1730),Q1730)</f>
        <v>2023-04-03</v>
      </c>
      <c r="S1730" s="2" t="s">
        <v>18364</v>
      </c>
      <c r="T1730" s="8">
        <f>[1]!b_anal_ptmyear($A1730,日期设置!$B$2)</f>
        <v>2.032876712328767</v>
      </c>
      <c r="U1730" s="8">
        <f>[1]!b_anal_termifexercise($A1730,日期设置!B$2)</f>
        <v>2.032876712328767</v>
      </c>
      <c r="V1730" s="10">
        <f>[1]!b_dq_dirtyprice(A1730,日期设置!$B$2)</f>
        <v>106.267</v>
      </c>
      <c r="W1730" s="11">
        <f>IF(U1730=0,ROUNDUP((Q1730-日期设置!$B$2)/365,0),ROUNDUP((R1730-日期设置!$B$2)/365,0))</f>
        <v>3</v>
      </c>
      <c r="X1730" s="18">
        <f>_xlfn.IFNA(VLOOKUP(A1730,过往入选债券!A:D,4,0),2)</f>
        <v>2</v>
      </c>
      <c r="Y1730">
        <f>_xlfn.IFNA(VLOOKUP(C1730,[2]Sheet1!$A:$A,1,0),3)</f>
        <v>3</v>
      </c>
    </row>
    <row r="1731" spans="1:25" hidden="1" x14ac:dyDescent="0.2">
      <c r="A1731" s="21" t="s">
        <v>1281</v>
      </c>
      <c r="B1731" s="21" t="s">
        <v>1282</v>
      </c>
      <c r="C1731" s="37" t="s">
        <v>139</v>
      </c>
      <c r="D1731" s="26" t="str">
        <f>[1]!b_calc_yield(A1731,日期设置!$B$2,F1731,1,R1731,1,O1731,L1731,S1731,)</f>
        <v>Fetching...</v>
      </c>
      <c r="E1731" s="26">
        <f t="shared" si="54"/>
        <v>7.1062636311677307</v>
      </c>
      <c r="F1731" s="18">
        <f>[1]!b_dq_cleanprice($A1731,日期设置!B$2)</f>
        <v>100</v>
      </c>
      <c r="G1731" s="18" t="str">
        <f t="shared" si="55"/>
        <v>1.15 + 0</v>
      </c>
      <c r="H1731" s="27">
        <f>[1]!b_dq_pctchange($A1731,日期设置!$B$2,1)/100</f>
        <v>0</v>
      </c>
      <c r="I1731" s="26">
        <f>[1]!b_pq_pctchange(A1731,日期设置!$B$4,日期设置!$B$2,1)</f>
        <v>0</v>
      </c>
      <c r="J1731" s="26">
        <f>[1]!b_pq_pctchange(A1731,日期设置!$C$4,日期设置!$B$2,1)</f>
        <v>-0.75279008718867191</v>
      </c>
      <c r="K1731" s="52">
        <f>[1]!b_dq_amount($A1731,日期设置!B$2,2,10000)</f>
        <v>0</v>
      </c>
      <c r="L1731" s="26">
        <f>[1]!b_info_latestpar(A1731,日期设置!$B$2)</f>
        <v>100</v>
      </c>
      <c r="M1731" s="6">
        <f>[1]!b_info_outstandingbalance($A1731,日期设置!B$2)</f>
        <v>10</v>
      </c>
      <c r="N1731" s="7">
        <f>[1]!b_info_latestissurercreditrating2(A1731,日期设置!$B$2,"102","1")</f>
        <v>0</v>
      </c>
      <c r="O1731" s="8">
        <v>6.5</v>
      </c>
      <c r="P1731" s="9">
        <f>[1]!b_info_repurchasedate(A1731)</f>
        <v>0</v>
      </c>
      <c r="Q1731" s="8" t="s">
        <v>16334</v>
      </c>
      <c r="R1731" s="2" t="str">
        <f>IF((--IF(P1731=0,Q1731,P1731))&gt;(--日期设置!$B$2),IF(P1731=0,Q1731,P1731),Q1731)</f>
        <v>2022-05-17</v>
      </c>
      <c r="S1731" s="2" t="s">
        <v>18112</v>
      </c>
      <c r="T1731" s="8">
        <f>[1]!b_anal_ptmyear($A1731,日期设置!$B$2)</f>
        <v>1.1534246575342466</v>
      </c>
      <c r="U1731" s="8">
        <f>[1]!b_anal_termifexercise($A1731,日期设置!B$2)</f>
        <v>0</v>
      </c>
      <c r="V1731" s="10">
        <f>[1]!b_dq_dirtyprice(A1731,日期设置!$B$2)</f>
        <v>105.5027</v>
      </c>
      <c r="W1731" s="11">
        <f>IF(U1731=0,ROUNDUP((Q1731-日期设置!$B$2)/365,0),ROUNDUP((R1731-日期设置!$B$2)/365,0))</f>
        <v>2</v>
      </c>
      <c r="X1731" s="18">
        <f>_xlfn.IFNA(VLOOKUP(A1731,过往入选债券!A:D,4,0),2)</f>
        <v>2</v>
      </c>
      <c r="Y1731">
        <f>_xlfn.IFNA(VLOOKUP(C1731,[2]Sheet1!$A:$A,1,0),3)</f>
        <v>3</v>
      </c>
    </row>
    <row r="1732" spans="1:25" hidden="1" x14ac:dyDescent="0.2">
      <c r="A1732" s="21" t="s">
        <v>4370</v>
      </c>
      <c r="B1732" s="21" t="s">
        <v>4371</v>
      </c>
      <c r="C1732" s="37" t="s">
        <v>4073</v>
      </c>
      <c r="D1732" s="26" t="str">
        <f>[1]!b_calc_yield(A1732,日期设置!$B$2,F1732,1,R1732,1,O1732,L1732,S1732,)</f>
        <v>Fetching...</v>
      </c>
      <c r="E1732" s="26">
        <f t="shared" si="54"/>
        <v>12.911999909018368</v>
      </c>
      <c r="F1732" s="18">
        <f>[1]!b_dq_cleanprice($A1732,日期设置!B$2)</f>
        <v>99.8</v>
      </c>
      <c r="G1732" s="18" t="str">
        <f t="shared" si="55"/>
        <v>2.10 + 0</v>
      </c>
      <c r="H1732" s="27">
        <f>[1]!b_dq_pctchange($A1732,日期设置!$B$2,1)/100</f>
        <v>0</v>
      </c>
      <c r="I1732" s="26">
        <f>[1]!b_pq_pctchange(A1732,日期设置!$B$4,日期设置!$B$2,1)</f>
        <v>0</v>
      </c>
      <c r="J1732" s="26">
        <f>[1]!b_pq_pctchange(A1732,日期设置!$C$4,日期设置!$B$2,1)</f>
        <v>0</v>
      </c>
      <c r="K1732" s="52">
        <f>[1]!b_dq_amount($A1732,日期设置!B$2,2,10000)</f>
        <v>0</v>
      </c>
      <c r="L1732" s="26">
        <f>[1]!b_info_latestpar(A1732,日期设置!$B$2)</f>
        <v>100</v>
      </c>
      <c r="M1732" s="6">
        <f>[1]!b_info_outstandingbalance($A1732,日期设置!B$2)</f>
        <v>5</v>
      </c>
      <c r="N1732" s="7">
        <f>[1]!b_info_latestissurercreditrating2(A1732,日期设置!$B$2,"102","1")</f>
        <v>0</v>
      </c>
      <c r="O1732" s="8">
        <v>6.38</v>
      </c>
      <c r="P1732" s="9">
        <f>[1]!b_info_repurchasedate(A1732)</f>
        <v>0</v>
      </c>
      <c r="Q1732" s="8" t="s">
        <v>16075</v>
      </c>
      <c r="R1732" s="2" t="str">
        <f>IF((--IF(P1732=0,Q1732,P1732))&gt;(--日期设置!$B$2),IF(P1732=0,Q1732,P1732),Q1732)</f>
        <v>2023-04-29</v>
      </c>
      <c r="S1732" s="2" t="s">
        <v>17832</v>
      </c>
      <c r="T1732" s="8">
        <f>[1]!b_anal_ptmyear($A1732,日期设置!$B$2)</f>
        <v>2.1041095890410957</v>
      </c>
      <c r="U1732" s="8">
        <f>[1]!b_anal_termifexercise($A1732,日期设置!B$2)</f>
        <v>0</v>
      </c>
      <c r="V1732" s="10">
        <f>[1]!b_dq_dirtyprice(A1732,日期设置!$B$2)</f>
        <v>105.5158</v>
      </c>
      <c r="W1732" s="11">
        <f>IF(U1732=0,ROUNDUP((Q1732-日期设置!$B$2)/365,0),ROUNDUP((R1732-日期设置!$B$2)/365,0))</f>
        <v>3</v>
      </c>
      <c r="X1732" s="18">
        <f>_xlfn.IFNA(VLOOKUP(A1732,过往入选债券!A:D,4,0),2)</f>
        <v>2</v>
      </c>
      <c r="Y1732">
        <f>_xlfn.IFNA(VLOOKUP(C1732,[2]Sheet1!$A:$A,1,0),3)</f>
        <v>3</v>
      </c>
    </row>
    <row r="1733" spans="1:25" hidden="1" x14ac:dyDescent="0.2">
      <c r="A1733" s="21" t="s">
        <v>2651</v>
      </c>
      <c r="B1733" s="21" t="s">
        <v>2652</v>
      </c>
      <c r="C1733" s="37" t="s">
        <v>121</v>
      </c>
      <c r="D1733" s="26" t="str">
        <f>[1]!b_calc_yield(A1733,日期设置!$B$2,F1733,1,R1733,1,O1733,L1733,S1733,)</f>
        <v>Fetching...</v>
      </c>
      <c r="E1733" s="26">
        <f t="shared" si="54"/>
        <v>6.0843614717536632</v>
      </c>
      <c r="F1733" s="18">
        <f>[1]!b_dq_cleanprice($A1733,日期设置!B$2)</f>
        <v>100</v>
      </c>
      <c r="G1733" s="18" t="str">
        <f t="shared" si="55"/>
        <v>0.93 + 0</v>
      </c>
      <c r="H1733" s="27">
        <f>[1]!b_dq_pctchange($A1733,日期设置!$B$2,1)/100</f>
        <v>0</v>
      </c>
      <c r="I1733" s="26">
        <f>[1]!b_pq_pctchange(A1733,日期设置!$B$4,日期设置!$B$2,1)</f>
        <v>0</v>
      </c>
      <c r="J1733" s="26">
        <f>[1]!b_pq_pctchange(A1733,日期设置!$C$4,日期设置!$B$2,1)</f>
        <v>0</v>
      </c>
      <c r="K1733" s="52">
        <f>[1]!b_dq_amount($A1733,日期设置!B$2,2,10000)</f>
        <v>0</v>
      </c>
      <c r="L1733" s="26">
        <f>[1]!b_info_latestpar(A1733,日期设置!$B$2)</f>
        <v>100</v>
      </c>
      <c r="M1733" s="6">
        <f>[1]!b_info_outstandingbalance($A1733,日期设置!B$2)</f>
        <v>5</v>
      </c>
      <c r="N1733" s="7">
        <f>[1]!b_info_latestissurercreditrating2(A1733,日期设置!$B$2,"102","1")</f>
        <v>0</v>
      </c>
      <c r="O1733" s="8">
        <v>6.5</v>
      </c>
      <c r="P1733" s="9">
        <f>[1]!b_info_repurchasedate(A1733)</f>
        <v>0</v>
      </c>
      <c r="Q1733" s="8" t="s">
        <v>16043</v>
      </c>
      <c r="R1733" s="2" t="str">
        <f>IF((--IF(P1733=0,Q1733,P1733))&gt;(--日期设置!$B$2),IF(P1733=0,Q1733,P1733),Q1733)</f>
        <v>2022-02-28</v>
      </c>
      <c r="S1733" s="2" t="s">
        <v>18466</v>
      </c>
      <c r="T1733" s="8">
        <f>[1]!b_anal_ptmyear($A1733,日期设置!$B$2)</f>
        <v>0.9397260273972603</v>
      </c>
      <c r="U1733" s="8">
        <f>[1]!b_anal_termifexercise($A1733,日期设置!B$2)</f>
        <v>0</v>
      </c>
      <c r="V1733" s="10">
        <f>[1]!b_dq_dirtyprice(A1733,日期设置!$B$2)</f>
        <v>100.3918</v>
      </c>
      <c r="W1733" s="11">
        <f>IF(U1733=0,ROUNDUP((Q1733-日期设置!$B$2)/365,0),ROUNDUP((R1733-日期设置!$B$2)/365,0))</f>
        <v>1</v>
      </c>
      <c r="X1733" s="18">
        <f>_xlfn.IFNA(VLOOKUP(A1733,过往入选债券!A:D,4,0),2)</f>
        <v>2</v>
      </c>
      <c r="Y1733">
        <f>_xlfn.IFNA(VLOOKUP(C1733,[2]Sheet1!$A:$A,1,0),3)</f>
        <v>3</v>
      </c>
    </row>
    <row r="1734" spans="1:25" hidden="1" x14ac:dyDescent="0.2">
      <c r="A1734" s="21" t="s">
        <v>2736</v>
      </c>
      <c r="B1734" s="21" t="s">
        <v>2737</v>
      </c>
      <c r="C1734" s="37" t="s">
        <v>121</v>
      </c>
      <c r="D1734" s="26" t="str">
        <f>[1]!b_calc_yield(A1734,日期设置!$B$2,F1734,1,R1734,1,O1734,L1734,S1734,)</f>
        <v>Fetching...</v>
      </c>
      <c r="E1734" s="26">
        <f t="shared" si="54"/>
        <v>6.3478096725769761</v>
      </c>
      <c r="F1734" s="18">
        <f>[1]!b_dq_cleanprice($A1734,日期设置!B$2)</f>
        <v>100</v>
      </c>
      <c r="G1734" s="18" t="str">
        <f t="shared" si="55"/>
        <v>0.98 + 0</v>
      </c>
      <c r="H1734" s="27">
        <f>[1]!b_dq_pctchange($A1734,日期设置!$B$2,1)/100</f>
        <v>0</v>
      </c>
      <c r="I1734" s="26">
        <f>[1]!b_pq_pctchange(A1734,日期设置!$B$4,日期设置!$B$2,1)</f>
        <v>0</v>
      </c>
      <c r="J1734" s="26">
        <f>[1]!b_pq_pctchange(A1734,日期设置!$C$4,日期设置!$B$2,1)</f>
        <v>0</v>
      </c>
      <c r="K1734" s="52">
        <f>[1]!b_dq_amount($A1734,日期设置!B$2,2,10000)</f>
        <v>0</v>
      </c>
      <c r="L1734" s="26">
        <f>[1]!b_info_latestpar(A1734,日期设置!$B$2)</f>
        <v>100</v>
      </c>
      <c r="M1734" s="6">
        <f>[1]!b_info_outstandingbalance($A1734,日期设置!B$2)</f>
        <v>6</v>
      </c>
      <c r="N1734" s="7">
        <f>[1]!b_info_latestissurercreditrating2(A1734,日期设置!$B$2,"102","1")</f>
        <v>0</v>
      </c>
      <c r="O1734" s="8">
        <v>6.48</v>
      </c>
      <c r="P1734" s="9">
        <f>[1]!b_info_repurchasedate(A1734)</f>
        <v>0</v>
      </c>
      <c r="Q1734" s="8" t="s">
        <v>16638</v>
      </c>
      <c r="R1734" s="2" t="str">
        <f>IF((--IF(P1734=0,Q1734,P1734))&gt;(--日期设置!$B$2),IF(P1734=0,Q1734,P1734),Q1734)</f>
        <v>2022-03-15</v>
      </c>
      <c r="S1734" s="2" t="s">
        <v>18387</v>
      </c>
      <c r="T1734" s="8">
        <f>[1]!b_anal_ptmyear($A1734,日期设置!$B$2)</f>
        <v>0.98082191780821915</v>
      </c>
      <c r="U1734" s="8">
        <f>[1]!b_anal_termifexercise($A1734,日期设置!B$2)</f>
        <v>0</v>
      </c>
      <c r="V1734" s="10">
        <f>[1]!b_dq_dirtyprice(A1734,日期设置!$B$2)</f>
        <v>100.12430000000001</v>
      </c>
      <c r="W1734" s="11">
        <f>IF(U1734=0,ROUNDUP((Q1734-日期设置!$B$2)/365,0),ROUNDUP((R1734-日期设置!$B$2)/365,0))</f>
        <v>1</v>
      </c>
      <c r="X1734" s="18">
        <f>_xlfn.IFNA(VLOOKUP(A1734,过往入选债券!A:D,4,0),2)</f>
        <v>2</v>
      </c>
      <c r="Y1734">
        <f>_xlfn.IFNA(VLOOKUP(C1734,[2]Sheet1!$A:$A,1,0),3)</f>
        <v>3</v>
      </c>
    </row>
    <row r="1735" spans="1:25" hidden="1" x14ac:dyDescent="0.2">
      <c r="A1735" s="21" t="s">
        <v>3017</v>
      </c>
      <c r="B1735" s="21" t="s">
        <v>3018</v>
      </c>
      <c r="C1735" s="37" t="s">
        <v>3019</v>
      </c>
      <c r="D1735" s="26" t="str">
        <f>[1]!b_calc_yield(A1735,日期设置!$B$2,F1735,1,R1735,1,O1735,L1735,S1735,)</f>
        <v>Fetching...</v>
      </c>
      <c r="E1735" s="26">
        <f t="shared" si="54"/>
        <v>7.3599522675751983</v>
      </c>
      <c r="F1735" s="18">
        <f>[1]!b_dq_cleanprice($A1735,日期设置!B$2)</f>
        <v>100</v>
      </c>
      <c r="G1735" s="18" t="str">
        <f t="shared" si="55"/>
        <v>1.19 + 0</v>
      </c>
      <c r="H1735" s="27">
        <f>[1]!b_dq_pctchange($A1735,日期设置!$B$2,1)/100</f>
        <v>0</v>
      </c>
      <c r="I1735" s="26">
        <f>[1]!b_pq_pctchange(A1735,日期设置!$B$4,日期设置!$B$2,1)</f>
        <v>0</v>
      </c>
      <c r="J1735" s="26">
        <f>[1]!b_pq_pctchange(A1735,日期设置!$C$4,日期设置!$B$2,1)</f>
        <v>0</v>
      </c>
      <c r="K1735" s="52">
        <f>[1]!b_dq_amount($A1735,日期设置!B$2,2,10000)</f>
        <v>0</v>
      </c>
      <c r="L1735" s="26">
        <f>[1]!b_info_latestpar(A1735,日期设置!$B$2)</f>
        <v>100</v>
      </c>
      <c r="M1735" s="6">
        <f>[1]!b_info_outstandingbalance($A1735,日期设置!B$2)</f>
        <v>3</v>
      </c>
      <c r="N1735" s="7">
        <f>[1]!b_info_latestissurercreditrating2(A1735,日期设置!$B$2,"102","1")</f>
        <v>0</v>
      </c>
      <c r="O1735" s="8">
        <v>6.5</v>
      </c>
      <c r="P1735" s="9">
        <f>[1]!b_info_repurchasedate(A1735)</f>
        <v>0</v>
      </c>
      <c r="Q1735" s="8" t="s">
        <v>16839</v>
      </c>
      <c r="R1735" s="2" t="str">
        <f>IF((--IF(P1735=0,Q1735,P1735))&gt;(--日期设置!$B$2),IF(P1735=0,Q1735,P1735),Q1735)</f>
        <v>2022-05-31</v>
      </c>
      <c r="S1735" s="2" t="s">
        <v>18535</v>
      </c>
      <c r="T1735" s="8">
        <f>[1]!b_anal_ptmyear($A1735,日期设置!$B$2)</f>
        <v>1.1917808219178081</v>
      </c>
      <c r="U1735" s="8">
        <f>[1]!b_anal_termifexercise($A1735,日期设置!B$2)</f>
        <v>0</v>
      </c>
      <c r="V1735" s="10">
        <f>[1]!b_dq_dirtyprice(A1735,日期设置!$B$2)</f>
        <v>105.2534</v>
      </c>
      <c r="W1735" s="11">
        <f>IF(U1735=0,ROUNDUP((Q1735-日期设置!$B$2)/365,0),ROUNDUP((R1735-日期设置!$B$2)/365,0))</f>
        <v>2</v>
      </c>
      <c r="X1735" s="18">
        <f>_xlfn.IFNA(VLOOKUP(A1735,过往入选债券!A:D,4,0),2)</f>
        <v>2</v>
      </c>
      <c r="Y1735">
        <f>_xlfn.IFNA(VLOOKUP(C1735,[2]Sheet1!$A:$A,1,0),3)</f>
        <v>3</v>
      </c>
    </row>
    <row r="1736" spans="1:25" hidden="1" x14ac:dyDescent="0.2">
      <c r="A1736" s="21" t="s">
        <v>11516</v>
      </c>
      <c r="B1736" s="21" t="s">
        <v>11517</v>
      </c>
      <c r="C1736" s="37" t="s">
        <v>129</v>
      </c>
      <c r="D1736" s="26" t="str">
        <f>[1]!b_calc_yield(A1736,日期设置!$B$2,F1736,1,R1736,1,O1736,L1736,S1736,)</f>
        <v>Fetching...</v>
      </c>
      <c r="E1736" s="26">
        <f t="shared" si="54"/>
        <v>6.3116503054660322</v>
      </c>
      <c r="F1736" s="18">
        <f>[1]!b_dq_cleanprice($A1736,日期设置!B$2)</f>
        <v>101.226</v>
      </c>
      <c r="G1736" s="18" t="str">
        <f t="shared" si="55"/>
        <v>0.97 + 0</v>
      </c>
      <c r="H1736" s="27">
        <f>[1]!b_dq_pctchange($A1736,日期设置!$B$2,1)/100</f>
        <v>0</v>
      </c>
      <c r="I1736" s="26">
        <f>[1]!b_pq_pctchange(A1736,日期设置!$B$4,日期设置!$B$2,1)</f>
        <v>-2.005183097718922</v>
      </c>
      <c r="J1736" s="26">
        <f>[1]!b_pq_pctchange(A1736,日期设置!$C$4,日期设置!$B$2,1)</f>
        <v>-3.6701569335390158</v>
      </c>
      <c r="K1736" s="52">
        <f>[1]!b_dq_amount($A1736,日期设置!B$2,2,10000)</f>
        <v>0</v>
      </c>
      <c r="L1736" s="26">
        <f>[1]!b_info_latestpar(A1736,日期设置!$B$2)</f>
        <v>100</v>
      </c>
      <c r="M1736" s="6">
        <f>[1]!b_info_outstandingbalance($A1736,日期设置!B$2)</f>
        <v>10.5</v>
      </c>
      <c r="N1736" s="7" t="str">
        <f>[1]!b_info_latestissurercreditrating2(A1736,日期设置!$B$2,"102","1")</f>
        <v>AA+</v>
      </c>
      <c r="O1736" s="8">
        <v>7.82</v>
      </c>
      <c r="P1736" s="9" t="str">
        <f>[1]!b_info_repurchasedate(A1736)</f>
        <v>2017-03-13</v>
      </c>
      <c r="Q1736" s="8" t="s">
        <v>16748</v>
      </c>
      <c r="R1736" s="2" t="str">
        <f>IF((--IF(P1736=0,Q1736,P1736))&gt;(--日期设置!$B$2),IF(P1736=0,Q1736,P1736),Q1736)</f>
        <v>2022-03-13</v>
      </c>
      <c r="S1736" s="2" t="s">
        <v>18465</v>
      </c>
      <c r="T1736" s="8">
        <f>[1]!b_anal_ptmyear($A1736,日期设置!$B$2)</f>
        <v>0.97534246575342465</v>
      </c>
      <c r="U1736" s="8">
        <f>[1]!b_anal_termifexercise($A1736,日期设置!B$2)</f>
        <v>0</v>
      </c>
      <c r="V1736" s="10">
        <f>[1]!b_dq_dirtyprice(A1736,日期设置!$B$2)</f>
        <v>101.4188</v>
      </c>
      <c r="W1736" s="11">
        <f>IF(U1736=0,ROUNDUP((Q1736-日期设置!$B$2)/365,0),ROUNDUP((R1736-日期设置!$B$2)/365,0))</f>
        <v>1</v>
      </c>
      <c r="X1736" s="18">
        <f>_xlfn.IFNA(VLOOKUP(A1736,过往入选债券!A:D,4,0),2)</f>
        <v>2</v>
      </c>
      <c r="Y1736">
        <f>_xlfn.IFNA(VLOOKUP(C1736,[2]Sheet1!$A:$A,1,0),3)</f>
        <v>3</v>
      </c>
    </row>
    <row r="1737" spans="1:25" hidden="1" x14ac:dyDescent="0.2">
      <c r="A1737" s="21" t="s">
        <v>8377</v>
      </c>
      <c r="B1737" s="21" t="s">
        <v>8378</v>
      </c>
      <c r="C1737" s="37" t="s">
        <v>8379</v>
      </c>
      <c r="D1737" s="26" t="str">
        <f>[1]!b_calc_yield(A1737,日期设置!$B$2,F1737,1,R1737,1,O1737,L1737,S1737,)</f>
        <v>Fetching...</v>
      </c>
      <c r="E1737" s="26">
        <f t="shared" si="54"/>
        <v>6.5324169659944697</v>
      </c>
      <c r="F1737" s="18">
        <f>[1]!b_dq_cleanprice($A1737,日期设置!B$2)</f>
        <v>100.0162</v>
      </c>
      <c r="G1737" s="18" t="str">
        <f t="shared" si="55"/>
        <v>3.06 + 1.06</v>
      </c>
      <c r="H1737" s="27">
        <f>[1]!b_dq_pctchange($A1737,日期设置!$B$2,1)/100</f>
        <v>0</v>
      </c>
      <c r="I1737" s="26">
        <f>[1]!b_pq_pctchange(A1737,日期设置!$B$4,日期设置!$B$2,1)</f>
        <v>0</v>
      </c>
      <c r="J1737" s="26">
        <f>[1]!b_pq_pctchange(A1737,日期设置!$C$4,日期设置!$B$2,1)</f>
        <v>0</v>
      </c>
      <c r="K1737" s="52">
        <f>[1]!b_dq_amount($A1737,日期设置!B$2,2,10000)</f>
        <v>0</v>
      </c>
      <c r="L1737" s="26">
        <f>[1]!b_info_latestpar(A1737,日期设置!$B$2)</f>
        <v>100</v>
      </c>
      <c r="M1737" s="6">
        <f>[1]!b_info_outstandingbalance($A1737,日期设置!B$2)</f>
        <v>20</v>
      </c>
      <c r="N1737" s="7" t="str">
        <f>[1]!b_info_latestissurercreditrating2(A1737,日期设置!$B$2,"102","1")</f>
        <v>AA+</v>
      </c>
      <c r="O1737" s="8">
        <v>6.5</v>
      </c>
      <c r="P1737" s="9" t="str">
        <f>[1]!b_info_repurchasedate(A1737)</f>
        <v>2022-04-16</v>
      </c>
      <c r="Q1737" s="8" t="s">
        <v>17236</v>
      </c>
      <c r="R1737" s="2" t="str">
        <f>IF((--IF(P1737=0,Q1737,P1737))&gt;(--日期设置!$B$2),IF(P1737=0,Q1737,P1737),Q1737)</f>
        <v>2022-04-16</v>
      </c>
      <c r="S1737" s="2" t="s">
        <v>18766</v>
      </c>
      <c r="T1737" s="8">
        <f>[1]!b_anal_ptmyear($A1737,日期设置!$B$2)</f>
        <v>3.0684931506849313</v>
      </c>
      <c r="U1737" s="8">
        <f>[1]!b_anal_termifexercise($A1737,日期设置!B$2)</f>
        <v>1.0684931506849316</v>
      </c>
      <c r="V1737" s="10">
        <f>[1]!b_dq_dirtyprice(A1737,日期设置!$B$2)</f>
        <v>106.071</v>
      </c>
      <c r="W1737" s="11">
        <f>IF(U1737=0,ROUNDUP((Q1737-日期设置!$B$2)/365,0),ROUNDUP((R1737-日期设置!$B$2)/365,0))</f>
        <v>2</v>
      </c>
      <c r="X1737" s="18">
        <f>_xlfn.IFNA(VLOOKUP(A1737,过往入选债券!A:D,4,0),2)</f>
        <v>2</v>
      </c>
      <c r="Y1737">
        <f>_xlfn.IFNA(VLOOKUP(C1737,[2]Sheet1!$A:$A,1,0),3)</f>
        <v>3</v>
      </c>
    </row>
    <row r="1738" spans="1:25" hidden="1" x14ac:dyDescent="0.2">
      <c r="A1738" s="21" t="s">
        <v>5716</v>
      </c>
      <c r="B1738" s="21" t="s">
        <v>5717</v>
      </c>
      <c r="C1738" s="37" t="s">
        <v>5718</v>
      </c>
      <c r="D1738" s="26" t="str">
        <f>[1]!b_calc_yield(A1738,日期设置!$B$2,F1738,1,R1738,1,O1738,L1738,S1738,)</f>
        <v>Fetching...</v>
      </c>
      <c r="E1738" s="26">
        <f t="shared" si="54"/>
        <v>10.520148899004145</v>
      </c>
      <c r="F1738" s="18">
        <f>[1]!b_dq_cleanprice($A1738,日期设置!B$2)</f>
        <v>100</v>
      </c>
      <c r="G1738" s="18" t="str">
        <f t="shared" si="55"/>
        <v>1.65 + 1.65</v>
      </c>
      <c r="H1738" s="27">
        <f>[1]!b_dq_pctchange($A1738,日期设置!$B$2,1)/100</f>
        <v>0</v>
      </c>
      <c r="I1738" s="26">
        <f>[1]!b_pq_pctchange(A1738,日期设置!$B$4,日期设置!$B$2,1)</f>
        <v>0</v>
      </c>
      <c r="J1738" s="26">
        <f>[1]!b_pq_pctchange(A1738,日期设置!$C$4,日期设置!$B$2,1)</f>
        <v>0</v>
      </c>
      <c r="K1738" s="52">
        <f>[1]!b_dq_amount($A1738,日期设置!B$2,2,10000)</f>
        <v>0</v>
      </c>
      <c r="L1738" s="26">
        <f>[1]!b_info_latestpar(A1738,日期设置!$B$2)</f>
        <v>100</v>
      </c>
      <c r="M1738" s="6">
        <f>[1]!b_info_outstandingbalance($A1738,日期设置!B$2)</f>
        <v>3</v>
      </c>
      <c r="N1738" s="7" t="str">
        <f>[1]!b_info_latestissurercreditrating2(A1738,日期设置!$B$2,"102","1")</f>
        <v>AA</v>
      </c>
      <c r="O1738" s="8">
        <v>6.5</v>
      </c>
      <c r="P1738" s="9">
        <f>[1]!b_info_repurchasedate(A1738)</f>
        <v>0</v>
      </c>
      <c r="Q1738" s="8" t="s">
        <v>17120</v>
      </c>
      <c r="R1738" s="2" t="str">
        <f>IF((--IF(P1738=0,Q1738,P1738))&gt;(--日期设置!$B$2),IF(P1738=0,Q1738,P1738),Q1738)</f>
        <v>2022-11-16</v>
      </c>
      <c r="S1738" s="2" t="s">
        <v>18334</v>
      </c>
      <c r="T1738" s="8">
        <f>[1]!b_anal_ptmyear($A1738,日期设置!$B$2)</f>
        <v>1.6547945205479451</v>
      </c>
      <c r="U1738" s="8">
        <f>[1]!b_anal_termifexercise($A1738,日期设置!B$2)</f>
        <v>1.6547945205479453</v>
      </c>
      <c r="V1738" s="10">
        <f>[1]!b_dq_dirtyprice(A1738,日期设置!$B$2)</f>
        <v>102.24379999999999</v>
      </c>
      <c r="W1738" s="11">
        <f>IF(U1738=0,ROUNDUP((Q1738-日期设置!$B$2)/365,0),ROUNDUP((R1738-日期设置!$B$2)/365,0))</f>
        <v>2</v>
      </c>
      <c r="X1738" s="18">
        <f>_xlfn.IFNA(VLOOKUP(A1738,过往入选债券!A:D,4,0),2)</f>
        <v>2</v>
      </c>
      <c r="Y1738">
        <f>_xlfn.IFNA(VLOOKUP(C1738,[2]Sheet1!$A:$A,1,0),3)</f>
        <v>3</v>
      </c>
    </row>
    <row r="1739" spans="1:25" hidden="1" x14ac:dyDescent="0.2">
      <c r="A1739" s="21" t="s">
        <v>1933</v>
      </c>
      <c r="B1739" s="21" t="s">
        <v>1934</v>
      </c>
      <c r="C1739" s="37" t="s">
        <v>1935</v>
      </c>
      <c r="D1739" s="26" t="str">
        <f>[1]!b_calc_yield(A1739,日期设置!$B$2,F1739,1,R1739,1,O1739,L1739,S1739,)</f>
        <v>Fetching...</v>
      </c>
      <c r="E1739" s="26">
        <f t="shared" si="54"/>
        <v>1.6129630739633916</v>
      </c>
      <c r="F1739" s="18">
        <f>[1]!b_dq_cleanprice($A1739,日期设置!B$2)</f>
        <v>100</v>
      </c>
      <c r="G1739" s="18" t="str">
        <f t="shared" si="55"/>
        <v>2.24 + 0.24</v>
      </c>
      <c r="H1739" s="27">
        <f>[1]!b_dq_pctchange($A1739,日期设置!$B$2,1)/100</f>
        <v>0</v>
      </c>
      <c r="I1739" s="26">
        <f>[1]!b_pq_pctchange(A1739,日期设置!$B$4,日期设置!$B$2,1)</f>
        <v>0</v>
      </c>
      <c r="J1739" s="26">
        <f>[1]!b_pq_pctchange(A1739,日期设置!$C$4,日期设置!$B$2,1)</f>
        <v>0</v>
      </c>
      <c r="K1739" s="52">
        <f>[1]!b_dq_amount($A1739,日期设置!B$2,2,10000)</f>
        <v>0</v>
      </c>
      <c r="L1739" s="26">
        <f>[1]!b_info_latestpar(A1739,日期设置!$B$2)</f>
        <v>100</v>
      </c>
      <c r="M1739" s="6">
        <f>[1]!b_info_outstandingbalance($A1739,日期设置!B$2)</f>
        <v>4</v>
      </c>
      <c r="N1739" s="7">
        <f>[1]!b_info_latestissurercreditrating2(A1739,日期设置!$B$2,"102","1")</f>
        <v>0</v>
      </c>
      <c r="O1739" s="8">
        <v>6.8</v>
      </c>
      <c r="P1739" s="9" t="str">
        <f>[1]!b_info_repurchasedate(A1739)</f>
        <v>2021-06-21</v>
      </c>
      <c r="Q1739" s="8" t="s">
        <v>16511</v>
      </c>
      <c r="R1739" s="2" t="str">
        <f>IF((--IF(P1739=0,Q1739,P1739))&gt;(--日期设置!$B$2),IF(P1739=0,Q1739,P1739),Q1739)</f>
        <v>2021-06-21</v>
      </c>
      <c r="S1739" s="2" t="s">
        <v>18266</v>
      </c>
      <c r="T1739" s="8">
        <f>[1]!b_anal_ptmyear($A1739,日期设置!$B$2)</f>
        <v>2.2493150684931509</v>
      </c>
      <c r="U1739" s="8">
        <f>[1]!b_anal_termifexercise($A1739,日期设置!B$2)</f>
        <v>0.24931506849315069</v>
      </c>
      <c r="V1739" s="10">
        <f>[1]!b_dq_dirtyprice(A1739,日期设置!$B$2)</f>
        <v>105.10469999999999</v>
      </c>
      <c r="W1739" s="11">
        <f>IF(U1739=0,ROUNDUP((Q1739-日期设置!$B$2)/365,0),ROUNDUP((R1739-日期设置!$B$2)/365,0))</f>
        <v>1</v>
      </c>
      <c r="X1739" s="18">
        <f>_xlfn.IFNA(VLOOKUP(A1739,过往入选债券!A:D,4,0),2)</f>
        <v>2</v>
      </c>
      <c r="Y1739">
        <f>_xlfn.IFNA(VLOOKUP(C1739,[2]Sheet1!$A:$A,1,0),3)</f>
        <v>3</v>
      </c>
    </row>
    <row r="1740" spans="1:25" hidden="1" x14ac:dyDescent="0.2">
      <c r="A1740" s="21" t="s">
        <v>11615</v>
      </c>
      <c r="B1740" s="21" t="s">
        <v>11616</v>
      </c>
      <c r="C1740" s="37" t="s">
        <v>11515</v>
      </c>
      <c r="D1740" s="26" t="str">
        <f>[1]!b_calc_yield(A1740,日期设置!$B$2,F1740,1,R1740,1,O1740,L1740,S1740,)</f>
        <v>Fetching...</v>
      </c>
      <c r="E1740" s="26">
        <f t="shared" si="54"/>
        <v>11.967750062988159</v>
      </c>
      <c r="F1740" s="18">
        <f>[1]!b_dq_cleanprice($A1740,日期设置!B$2)</f>
        <v>98.4191</v>
      </c>
      <c r="G1740" s="18" t="str">
        <f t="shared" si="55"/>
        <v>1.85 + 0</v>
      </c>
      <c r="H1740" s="27">
        <f>[1]!b_dq_pctchange($A1740,日期设置!$B$2,1)/100</f>
        <v>0</v>
      </c>
      <c r="I1740" s="26">
        <f>[1]!b_pq_pctchange(A1740,日期设置!$B$4,日期设置!$B$2,1)</f>
        <v>0</v>
      </c>
      <c r="J1740" s="26">
        <f>[1]!b_pq_pctchange(A1740,日期设置!$C$4,日期设置!$B$2,1)</f>
        <v>0.14744459888760927</v>
      </c>
      <c r="K1740" s="52">
        <f>[1]!b_dq_amount($A1740,日期设置!B$2,2,10000)</f>
        <v>0</v>
      </c>
      <c r="L1740" s="26">
        <f>[1]!b_info_latestpar(A1740,日期设置!$B$2)</f>
        <v>100</v>
      </c>
      <c r="M1740" s="6">
        <f>[1]!b_info_outstandingbalance($A1740,日期设置!B$2)</f>
        <v>16.807169999999999</v>
      </c>
      <c r="N1740" s="7" t="str">
        <f>[1]!b_info_latestissurercreditrating2(A1740,日期设置!$B$2,"102","1")</f>
        <v>AA</v>
      </c>
      <c r="O1740" s="8">
        <v>5.55</v>
      </c>
      <c r="P1740" s="9" t="str">
        <f>[1]!b_info_repurchasedate(A1740)</f>
        <v>2020-02-03</v>
      </c>
      <c r="Q1740" s="8" t="s">
        <v>16775</v>
      </c>
      <c r="R1740" s="2" t="str">
        <f>IF((--IF(P1740=0,Q1740,P1740))&gt;(--日期设置!$B$2),IF(P1740=0,Q1740,P1740),Q1740)</f>
        <v>2023-01-28</v>
      </c>
      <c r="S1740" s="2" t="s">
        <v>18953</v>
      </c>
      <c r="T1740" s="8">
        <f>[1]!b_anal_ptmyear($A1740,日期设置!$B$2)</f>
        <v>1.8547945205479452</v>
      </c>
      <c r="U1740" s="8">
        <f>[1]!b_anal_termifexercise($A1740,日期设置!B$2)</f>
        <v>0</v>
      </c>
      <c r="V1740" s="10">
        <f>[1]!b_dq_dirtyprice(A1740,日期设置!$B$2)</f>
        <v>99.224999999999994</v>
      </c>
      <c r="W1740" s="11">
        <f>IF(U1740=0,ROUNDUP((Q1740-日期设置!$B$2)/365,0),ROUNDUP((R1740-日期设置!$B$2)/365,0))</f>
        <v>2</v>
      </c>
      <c r="X1740" s="18" t="str">
        <f>_xlfn.IFNA(VLOOKUP(A1740,过往入选债券!A:D,4,0),2)</f>
        <v>否</v>
      </c>
      <c r="Y1740">
        <f>_xlfn.IFNA(VLOOKUP(C1740,[2]Sheet1!$A:$A,1,0),3)</f>
        <v>3</v>
      </c>
    </row>
    <row r="1741" spans="1:25" hidden="1" x14ac:dyDescent="0.2">
      <c r="A1741" s="21" t="s">
        <v>1171</v>
      </c>
      <c r="B1741" s="21" t="s">
        <v>1172</v>
      </c>
      <c r="C1741" s="37" t="s">
        <v>1159</v>
      </c>
      <c r="D1741" s="26" t="str">
        <f>[1]!b_calc_yield(A1741,日期设置!$B$2,F1741,1,R1741,1,O1741,L1741,S1741,)</f>
        <v>Fetching...</v>
      </c>
      <c r="E1741" s="26">
        <f t="shared" si="54"/>
        <v>10.404716333156493</v>
      </c>
      <c r="F1741" s="18">
        <f>[1]!b_dq_cleanprice($A1741,日期设置!B$2)</f>
        <v>100</v>
      </c>
      <c r="G1741" s="18" t="str">
        <f t="shared" si="55"/>
        <v>1.63 + 0</v>
      </c>
      <c r="H1741" s="27">
        <f>[1]!b_dq_pctchange($A1741,日期设置!$B$2,1)/100</f>
        <v>0</v>
      </c>
      <c r="I1741" s="26">
        <f>[1]!b_pq_pctchange(A1741,日期设置!$B$4,日期设置!$B$2,1)</f>
        <v>0</v>
      </c>
      <c r="J1741" s="26">
        <f>[1]!b_pq_pctchange(A1741,日期设置!$C$4,日期设置!$B$2,1)</f>
        <v>0</v>
      </c>
      <c r="K1741" s="52">
        <f>[1]!b_dq_amount($A1741,日期设置!B$2,2,10000)</f>
        <v>0</v>
      </c>
      <c r="L1741" s="26">
        <f>[1]!b_info_latestpar(A1741,日期设置!$B$2)</f>
        <v>100</v>
      </c>
      <c r="M1741" s="6">
        <f>[1]!b_info_outstandingbalance($A1741,日期设置!B$2)</f>
        <v>5</v>
      </c>
      <c r="N1741" s="7">
        <f>[1]!b_info_latestissurercreditrating2(A1741,日期设置!$B$2,"102","1")</f>
        <v>0</v>
      </c>
      <c r="O1741" s="8">
        <v>6.5</v>
      </c>
      <c r="P1741" s="9">
        <f>[1]!b_info_repurchasedate(A1741)</f>
        <v>0</v>
      </c>
      <c r="Q1741" s="8" t="s">
        <v>17267</v>
      </c>
      <c r="R1741" s="2" t="str">
        <f>IF((--IF(P1741=0,Q1741,P1741))&gt;(--日期设置!$B$2),IF(P1741=0,Q1741,P1741),Q1741)</f>
        <v>2022-11-10</v>
      </c>
      <c r="S1741" s="2" t="s">
        <v>18826</v>
      </c>
      <c r="T1741" s="8">
        <f>[1]!b_anal_ptmyear($A1741,日期设置!$B$2)</f>
        <v>1.6383561643835618</v>
      </c>
      <c r="U1741" s="8">
        <f>[1]!b_anal_termifexercise($A1741,日期设置!B$2)</f>
        <v>0</v>
      </c>
      <c r="V1741" s="10">
        <f>[1]!b_dq_dirtyprice(A1741,日期设置!$B$2)</f>
        <v>102.3507</v>
      </c>
      <c r="W1741" s="11">
        <f>IF(U1741=0,ROUNDUP((Q1741-日期设置!$B$2)/365,0),ROUNDUP((R1741-日期设置!$B$2)/365,0))</f>
        <v>2</v>
      </c>
      <c r="X1741" s="18">
        <f>_xlfn.IFNA(VLOOKUP(A1741,过往入选债券!A:D,4,0),2)</f>
        <v>2</v>
      </c>
      <c r="Y1741">
        <f>_xlfn.IFNA(VLOOKUP(C1741,[2]Sheet1!$A:$A,1,0),3)</f>
        <v>3</v>
      </c>
    </row>
    <row r="1742" spans="1:25" x14ac:dyDescent="0.2">
      <c r="A1742" s="21" t="s">
        <v>13364</v>
      </c>
      <c r="B1742" s="21" t="s">
        <v>13365</v>
      </c>
      <c r="C1742" s="37" t="s">
        <v>13366</v>
      </c>
      <c r="D1742" s="26" t="str">
        <f>[1]!b_calc_yield(A1742,日期设置!$B$2,F1742,1,R1742,1,O1742,L1742,S1742,)</f>
        <v>Fetching...</v>
      </c>
      <c r="E1742" s="26">
        <f t="shared" si="54"/>
        <v>33.041479254585781</v>
      </c>
      <c r="F1742" s="18">
        <f>[1]!b_dq_cleanprice($A1742,日期设置!B$2)</f>
        <v>67.004999999999995</v>
      </c>
      <c r="G1742" s="18" t="str">
        <f t="shared" si="55"/>
        <v>3.44 + 0</v>
      </c>
      <c r="H1742" s="27">
        <f>[1]!b_dq_pctchange($A1742,日期设置!$B$2,1)/100</f>
        <v>-3.5557022846615187E-3</v>
      </c>
      <c r="I1742" s="26">
        <f>[1]!b_pq_pctchange(A1742,日期设置!$B$4,日期设置!$B$2,1)</f>
        <v>-0.35557022846615188</v>
      </c>
      <c r="J1742" s="26">
        <f>[1]!b_pq_pctchange(A1742,日期设置!$C$4,日期设置!$B$2,1)</f>
        <v>-0.35557022846615188</v>
      </c>
      <c r="K1742" s="52">
        <f>[1]!b_dq_amount($A1742,日期设置!B$2,2,10000)</f>
        <v>691.18782190000002</v>
      </c>
      <c r="L1742" s="26">
        <f>[1]!b_info_latestpar(A1742,日期设置!$B$2)</f>
        <v>70</v>
      </c>
      <c r="M1742" s="6">
        <f>[1]!b_info_outstandingbalance($A1742,日期设置!B$2)</f>
        <v>5.6</v>
      </c>
      <c r="N1742" s="7" t="str">
        <f>[1]!b_info_latestissurercreditrating2(A1742,日期设置!$B$2,"102","1")</f>
        <v>AA-</v>
      </c>
      <c r="O1742" s="8">
        <v>5.49</v>
      </c>
      <c r="P1742" s="9">
        <f>[1]!b_info_repurchasedate(A1742)</f>
        <v>0</v>
      </c>
      <c r="Q1742" s="8" t="s">
        <v>17225</v>
      </c>
      <c r="R1742" s="2" t="str">
        <f>IF((--IF(P1742=0,Q1742,P1742))&gt;(--日期设置!$B$2),IF(P1742=0,Q1742,P1742),Q1742)</f>
        <v>2024-09-02</v>
      </c>
      <c r="S1742" s="2" t="s">
        <v>18352</v>
      </c>
      <c r="T1742" s="8">
        <f>[1]!b_anal_ptmyear($A1742,日期设置!$B$2)</f>
        <v>3.4493150684931506</v>
      </c>
      <c r="U1742" s="8">
        <f>[1]!b_anal_termifexercise($A1742,日期设置!B$2)</f>
        <v>0</v>
      </c>
      <c r="V1742" s="10">
        <f>[1]!b_dq_dirtyprice(A1742,日期设置!$B$2)</f>
        <v>69.121300000000005</v>
      </c>
      <c r="W1742" s="11">
        <f>IF(U1742=0,ROUNDUP((Q1742-日期设置!$B$2)/365,0),ROUNDUP((R1742-日期设置!$B$2)/365,0))</f>
        <v>4</v>
      </c>
      <c r="X1742" s="18">
        <f>_xlfn.IFNA(VLOOKUP(A1742,过往入选债券!A:D,4,0),2)</f>
        <v>2</v>
      </c>
      <c r="Y1742">
        <f>_xlfn.IFNA(VLOOKUP(C1742,[2]Sheet1!$A:$A,1,0),3)</f>
        <v>3</v>
      </c>
    </row>
    <row r="1743" spans="1:25" hidden="1" x14ac:dyDescent="0.2">
      <c r="A1743" s="21" t="s">
        <v>578</v>
      </c>
      <c r="B1743" s="21" t="s">
        <v>579</v>
      </c>
      <c r="C1743" s="37" t="s">
        <v>580</v>
      </c>
      <c r="D1743" s="26" t="str">
        <f>[1]!b_calc_yield(A1743,日期设置!$B$2,F1743,1,R1743,1,O1743,L1743,S1743,)</f>
        <v>Fetching...</v>
      </c>
      <c r="E1743" s="26">
        <f t="shared" si="54"/>
        <v>3.2778219880690296</v>
      </c>
      <c r="F1743" s="18">
        <f>[1]!b_dq_cleanprice($A1743,日期设置!B$2)</f>
        <v>100</v>
      </c>
      <c r="G1743" s="18" t="str">
        <f t="shared" si="55"/>
        <v>0.50 + 0</v>
      </c>
      <c r="H1743" s="27">
        <f>[1]!b_dq_pctchange($A1743,日期设置!$B$2,1)/100</f>
        <v>0</v>
      </c>
      <c r="I1743" s="26">
        <f>[1]!b_pq_pctchange(A1743,日期设置!$B$4,日期设置!$B$2,1)</f>
        <v>0</v>
      </c>
      <c r="J1743" s="26">
        <f>[1]!b_pq_pctchange(A1743,日期设置!$C$4,日期设置!$B$2,1)</f>
        <v>0</v>
      </c>
      <c r="K1743" s="52">
        <f>[1]!b_dq_amount($A1743,日期设置!B$2,2,10000)</f>
        <v>0</v>
      </c>
      <c r="L1743" s="26">
        <f>[1]!b_info_latestpar(A1743,日期设置!$B$2)</f>
        <v>100</v>
      </c>
      <c r="M1743" s="6">
        <f>[1]!b_info_outstandingbalance($A1743,日期设置!B$2)</f>
        <v>30</v>
      </c>
      <c r="N1743" s="7">
        <f>[1]!b_info_latestissurercreditrating2(A1743,日期设置!$B$2,"102","1")</f>
        <v>0</v>
      </c>
      <c r="O1743" s="8">
        <v>6.68</v>
      </c>
      <c r="P1743" s="9">
        <f>[1]!b_info_repurchasedate(A1743)</f>
        <v>0</v>
      </c>
      <c r="Q1743" s="8" t="s">
        <v>16916</v>
      </c>
      <c r="R1743" s="2" t="str">
        <f>IF((--IF(P1743=0,Q1743,P1743))&gt;(--日期设置!$B$2),IF(P1743=0,Q1743,P1743),Q1743)</f>
        <v>2021-09-23</v>
      </c>
      <c r="S1743" s="2" t="s">
        <v>18582</v>
      </c>
      <c r="T1743" s="8">
        <f>[1]!b_anal_ptmyear($A1743,日期设置!$B$2)</f>
        <v>0.50684931506849318</v>
      </c>
      <c r="U1743" s="8">
        <f>[1]!b_anal_termifexercise($A1743,日期设置!B$2)</f>
        <v>0</v>
      </c>
      <c r="V1743" s="10">
        <f>[1]!b_dq_dirtyprice(A1743,日期设置!$B$2)</f>
        <v>103.2942</v>
      </c>
      <c r="W1743" s="11">
        <f>IF(U1743=0,ROUNDUP((Q1743-日期设置!$B$2)/365,0),ROUNDUP((R1743-日期设置!$B$2)/365,0))</f>
        <v>1</v>
      </c>
      <c r="X1743" s="18">
        <f>_xlfn.IFNA(VLOOKUP(A1743,过往入选债券!A:D,4,0),2)</f>
        <v>2</v>
      </c>
      <c r="Y1743" t="str">
        <f>_xlfn.IFNA(VLOOKUP(C1743,[2]Sheet1!$A:$A,1,0),3)</f>
        <v>河南能源化工集团有限公司</v>
      </c>
    </row>
    <row r="1744" spans="1:25" hidden="1" x14ac:dyDescent="0.2">
      <c r="A1744" s="21" t="s">
        <v>4626</v>
      </c>
      <c r="B1744" s="21" t="s">
        <v>4627</v>
      </c>
      <c r="C1744" s="37" t="s">
        <v>4628</v>
      </c>
      <c r="D1744" s="26" t="str">
        <f>[1]!b_calc_yield(A1744,日期设置!$B$2,F1744,1,R1744,1,O1744,L1744,S1744,)</f>
        <v>Fetching...</v>
      </c>
      <c r="E1744" s="26">
        <f t="shared" si="54"/>
        <v>7.7976837807414157</v>
      </c>
      <c r="F1744" s="18">
        <f>[1]!b_dq_cleanprice($A1744,日期设置!B$2)</f>
        <v>100</v>
      </c>
      <c r="G1744" s="18" t="str">
        <f t="shared" si="55"/>
        <v>1.25 + 0</v>
      </c>
      <c r="H1744" s="27">
        <f>[1]!b_dq_pctchange($A1744,日期设置!$B$2,1)/100</f>
        <v>0</v>
      </c>
      <c r="I1744" s="26">
        <f>[1]!b_pq_pctchange(A1744,日期设置!$B$4,日期设置!$B$2,1)</f>
        <v>0</v>
      </c>
      <c r="J1744" s="26">
        <f>[1]!b_pq_pctchange(A1744,日期设置!$C$4,日期设置!$B$2,1)</f>
        <v>0</v>
      </c>
      <c r="K1744" s="52">
        <f>[1]!b_dq_amount($A1744,日期设置!B$2,2,10000)</f>
        <v>0</v>
      </c>
      <c r="L1744" s="26">
        <f>[1]!b_info_latestpar(A1744,日期设置!$B$2)</f>
        <v>100</v>
      </c>
      <c r="M1744" s="6">
        <f>[1]!b_info_outstandingbalance($A1744,日期设置!B$2)</f>
        <v>3</v>
      </c>
      <c r="N1744" s="7">
        <f>[1]!b_info_latestissurercreditrating2(A1744,日期设置!$B$2,"102","1")</f>
        <v>0</v>
      </c>
      <c r="O1744" s="8">
        <v>6.5</v>
      </c>
      <c r="P1744" s="9">
        <f>[1]!b_info_repurchasedate(A1744)</f>
        <v>0</v>
      </c>
      <c r="Q1744" s="8" t="s">
        <v>16203</v>
      </c>
      <c r="R1744" s="2" t="str">
        <f>IF((--IF(P1744=0,Q1744,P1744))&gt;(--日期设置!$B$2),IF(P1744=0,Q1744,P1744),Q1744)</f>
        <v>2022-06-24</v>
      </c>
      <c r="S1744" s="2" t="s">
        <v>17996</v>
      </c>
      <c r="T1744" s="8">
        <f>[1]!b_anal_ptmyear($A1744,日期设置!$B$2)</f>
        <v>1.2575342465753425</v>
      </c>
      <c r="U1744" s="8">
        <f>[1]!b_anal_termifexercise($A1744,日期设置!B$2)</f>
        <v>0</v>
      </c>
      <c r="V1744" s="10">
        <f>[1]!b_dq_dirtyprice(A1744,日期设置!$B$2)</f>
        <v>104.82599999999999</v>
      </c>
      <c r="W1744" s="11">
        <f>IF(U1744=0,ROUNDUP((Q1744-日期设置!$B$2)/365,0),ROUNDUP((R1744-日期设置!$B$2)/365,0))</f>
        <v>2</v>
      </c>
      <c r="X1744" s="18">
        <f>_xlfn.IFNA(VLOOKUP(A1744,过往入选债券!A:D,4,0),2)</f>
        <v>2</v>
      </c>
      <c r="Y1744">
        <f>_xlfn.IFNA(VLOOKUP(C1744,[2]Sheet1!$A:$A,1,0),3)</f>
        <v>3</v>
      </c>
    </row>
    <row r="1745" spans="1:25" hidden="1" x14ac:dyDescent="0.2">
      <c r="A1745" s="21" t="s">
        <v>1075</v>
      </c>
      <c r="B1745" s="21" t="s">
        <v>1076</v>
      </c>
      <c r="C1745" s="37" t="s">
        <v>1077</v>
      </c>
      <c r="D1745" s="26" t="str">
        <f>[1]!b_calc_yield(A1745,日期设置!$B$2,F1745,1,R1745,1,O1745,L1745,S1745,)</f>
        <v>Fetching...</v>
      </c>
      <c r="E1745" s="26">
        <f t="shared" si="54"/>
        <v>8.6137426181102317</v>
      </c>
      <c r="F1745" s="18">
        <f>[1]!b_dq_cleanprice($A1745,日期设置!B$2)</f>
        <v>100</v>
      </c>
      <c r="G1745" s="18" t="str">
        <f t="shared" si="55"/>
        <v>1.26 + 0</v>
      </c>
      <c r="H1745" s="27">
        <f>[1]!b_dq_pctchange($A1745,日期设置!$B$2,1)/100</f>
        <v>0</v>
      </c>
      <c r="I1745" s="26">
        <f>[1]!b_pq_pctchange(A1745,日期设置!$B$4,日期设置!$B$2,1)</f>
        <v>0</v>
      </c>
      <c r="J1745" s="26">
        <f>[1]!b_pq_pctchange(A1745,日期设置!$C$4,日期设置!$B$2,1)</f>
        <v>0</v>
      </c>
      <c r="K1745" s="52">
        <f>[1]!b_dq_amount($A1745,日期设置!B$2,2,10000)</f>
        <v>0</v>
      </c>
      <c r="L1745" s="26">
        <f>[1]!b_info_latestpar(A1745,日期设置!$B$2)</f>
        <v>100</v>
      </c>
      <c r="M1745" s="6">
        <f>[1]!b_info_outstandingbalance($A1745,日期设置!B$2)</f>
        <v>5</v>
      </c>
      <c r="N1745" s="7">
        <f>[1]!b_info_latestissurercreditrating2(A1745,日期设置!$B$2,"102","1")</f>
        <v>0</v>
      </c>
      <c r="O1745" s="8">
        <v>6.5</v>
      </c>
      <c r="P1745" s="9">
        <f>[1]!b_info_repurchasedate(A1745)</f>
        <v>0</v>
      </c>
      <c r="Q1745" s="8" t="s">
        <v>16281</v>
      </c>
      <c r="R1745" s="2" t="str">
        <f>IF((--IF(P1745=0,Q1745,P1745))&gt;(--日期设置!$B$2),IF(P1745=0,Q1745,P1745),Q1745)</f>
        <v>2022-06-27</v>
      </c>
      <c r="S1745" s="2" t="s">
        <v>18063</v>
      </c>
      <c r="T1745" s="8">
        <f>[1]!b_anal_ptmyear($A1745,日期设置!$B$2)</f>
        <v>1.2657534246575342</v>
      </c>
      <c r="U1745" s="8">
        <f>[1]!b_anal_termifexercise($A1745,日期设置!B$2)</f>
        <v>0</v>
      </c>
      <c r="V1745" s="10">
        <f>[1]!b_dq_dirtyprice(A1745,日期设置!$B$2)</f>
        <v>104.0384</v>
      </c>
      <c r="W1745" s="11">
        <f>IF(U1745=0,ROUNDUP((Q1745-日期设置!$B$2)/365,0),ROUNDUP((R1745-日期设置!$B$2)/365,0))</f>
        <v>2</v>
      </c>
      <c r="X1745" s="18">
        <f>_xlfn.IFNA(VLOOKUP(A1745,过往入选债券!A:D,4,0),2)</f>
        <v>2</v>
      </c>
      <c r="Y1745">
        <f>_xlfn.IFNA(VLOOKUP(C1745,[2]Sheet1!$A:$A,1,0),3)</f>
        <v>3</v>
      </c>
    </row>
    <row r="1746" spans="1:25" hidden="1" x14ac:dyDescent="0.2">
      <c r="A1746" s="21" t="s">
        <v>957</v>
      </c>
      <c r="B1746" s="21" t="s">
        <v>958</v>
      </c>
      <c r="C1746" s="37" t="s">
        <v>959</v>
      </c>
      <c r="D1746" s="26" t="str">
        <f>[1]!b_calc_yield(A1746,日期设置!$B$2,F1746,1,R1746,1,O1746,L1746,S1746,)</f>
        <v>Fetching...</v>
      </c>
      <c r="E1746" s="26">
        <f t="shared" si="54"/>
        <v>10.528364708390958</v>
      </c>
      <c r="F1746" s="18">
        <f>[1]!b_dq_cleanprice($A1746,日期设置!B$2)</f>
        <v>100</v>
      </c>
      <c r="G1746" s="18" t="str">
        <f t="shared" si="55"/>
        <v>1.57 + 0</v>
      </c>
      <c r="H1746" s="27">
        <f>[1]!b_dq_pctchange($A1746,日期设置!$B$2,1)/100</f>
        <v>0</v>
      </c>
      <c r="I1746" s="26">
        <f>[1]!b_pq_pctchange(A1746,日期设置!$B$4,日期设置!$B$2,1)</f>
        <v>0</v>
      </c>
      <c r="J1746" s="26">
        <f>[1]!b_pq_pctchange(A1746,日期设置!$C$4,日期设置!$B$2,1)</f>
        <v>0</v>
      </c>
      <c r="K1746" s="52">
        <f>[1]!b_dq_amount($A1746,日期设置!B$2,2,10000)</f>
        <v>0</v>
      </c>
      <c r="L1746" s="26">
        <f>[1]!b_info_latestpar(A1746,日期设置!$B$2)</f>
        <v>100</v>
      </c>
      <c r="M1746" s="6">
        <f>[1]!b_info_outstandingbalance($A1746,日期设置!B$2)</f>
        <v>2</v>
      </c>
      <c r="N1746" s="7">
        <f>[1]!b_info_latestissurercreditrating2(A1746,日期设置!$B$2,"102","1")</f>
        <v>0</v>
      </c>
      <c r="O1746" s="8">
        <v>6.5</v>
      </c>
      <c r="P1746" s="9">
        <f>[1]!b_info_repurchasedate(A1746)</f>
        <v>0</v>
      </c>
      <c r="Q1746" s="8" t="s">
        <v>17243</v>
      </c>
      <c r="R1746" s="2" t="str">
        <f>IF((--IF(P1746=0,Q1746,P1746))&gt;(--日期设置!$B$2),IF(P1746=0,Q1746,P1746),Q1746)</f>
        <v>2022-10-19</v>
      </c>
      <c r="S1746" s="2" t="s">
        <v>18186</v>
      </c>
      <c r="T1746" s="8">
        <f>[1]!b_anal_ptmyear($A1746,日期设置!$B$2)</f>
        <v>1.5780821917808219</v>
      </c>
      <c r="U1746" s="8">
        <f>[1]!b_anal_termifexercise($A1746,日期设置!B$2)</f>
        <v>0</v>
      </c>
      <c r="V1746" s="10">
        <f>[1]!b_dq_dirtyprice(A1746,日期设置!$B$2)</f>
        <v>102.2362</v>
      </c>
      <c r="W1746" s="11">
        <f>IF(U1746=0,ROUNDUP((Q1746-日期设置!$B$2)/365,0),ROUNDUP((R1746-日期设置!$B$2)/365,0))</f>
        <v>2</v>
      </c>
      <c r="X1746" s="18">
        <f>_xlfn.IFNA(VLOOKUP(A1746,过往入选债券!A:D,4,0),2)</f>
        <v>2</v>
      </c>
      <c r="Y1746">
        <f>_xlfn.IFNA(VLOOKUP(C1746,[2]Sheet1!$A:$A,1,0),3)</f>
        <v>3</v>
      </c>
    </row>
    <row r="1747" spans="1:25" hidden="1" x14ac:dyDescent="0.2">
      <c r="A1747" s="28" t="s">
        <v>21844</v>
      </c>
      <c r="B1747" s="28" t="s">
        <v>22035</v>
      </c>
      <c r="C1747" s="39" t="s">
        <v>20746</v>
      </c>
      <c r="D1747" s="26" t="str">
        <f>[1]!b_calc_yield(A1747,日期设置!$B$2,F1747,1,R1747,1,O1747,L1747,S1747,)</f>
        <v>Fetching...</v>
      </c>
      <c r="E1747" s="26">
        <f t="shared" si="54"/>
        <v>30.258895699490274</v>
      </c>
      <c r="F1747" s="18">
        <f>[1]!b_dq_cleanprice($A1747,日期设置!B$2)</f>
        <v>100.1</v>
      </c>
      <c r="G1747" s="18" t="str">
        <f t="shared" si="55"/>
        <v>4.75 + 0</v>
      </c>
      <c r="H1747" s="27">
        <f>[1]!b_dq_pctchange($A1747,日期设置!$B$2,1)/100</f>
        <v>0</v>
      </c>
      <c r="I1747" s="26">
        <f>[1]!b_pq_pctchange(A1747,日期设置!$B$4,日期设置!$B$2,1)</f>
        <v>0</v>
      </c>
      <c r="J1747" s="26">
        <f>[1]!b_pq_pctchange(A1747,日期设置!$C$4,日期设置!$B$2,1)</f>
        <v>0</v>
      </c>
      <c r="K1747" s="52">
        <f>[1]!b_dq_amount($A1747,日期设置!B$2,2,10000)</f>
        <v>0</v>
      </c>
      <c r="L1747" s="26">
        <f>[1]!b_info_latestpar(A1747,日期设置!$B$2)</f>
        <v>100</v>
      </c>
      <c r="M1747" s="6">
        <f>[1]!b_info_outstandingbalance($A1747,日期设置!B$2)</f>
        <v>16</v>
      </c>
      <c r="N1747" s="7" t="str">
        <f>[1]!b_info_latestissurercreditrating2(A1747,日期设置!$B$2,"102","1")</f>
        <v>AA</v>
      </c>
      <c r="O1747" s="43">
        <v>6.5</v>
      </c>
      <c r="P1747" s="9">
        <f>[1]!b_info_repurchasedate(A1747)</f>
        <v>0</v>
      </c>
      <c r="Q1747" s="31" t="s">
        <v>16819</v>
      </c>
      <c r="R1747" s="2" t="str">
        <f>IF((--IF(P1747=0,Q1747,P1747))&gt;(--日期设置!$B$2),IF(P1747=0,Q1747,P1747),Q1747)</f>
        <v>2025-12-21</v>
      </c>
      <c r="S1747" s="31" t="s">
        <v>16465</v>
      </c>
      <c r="T1747" s="8">
        <f>[1]!b_anal_ptmyear($A1747,日期设置!$B$2)</f>
        <v>4.7506849315068491</v>
      </c>
      <c r="U1747" s="8">
        <f>[1]!b_anal_termifexercise($A1747,日期设置!B$2)</f>
        <v>0</v>
      </c>
      <c r="V1747" s="10">
        <f>[1]!b_dq_dirtyprice(A1747,日期设置!$B$2)</f>
        <v>101.7205</v>
      </c>
      <c r="W1747" s="11">
        <f>IF(U1747=0,ROUNDUP((Q1747-日期设置!$B$2)/365,0),ROUNDUP((R1747-日期设置!$B$2)/365,0))</f>
        <v>5</v>
      </c>
      <c r="X1747" s="18">
        <f>_xlfn.IFNA(VLOOKUP(A1747,过往入选债券!A:D,4,0),2)</f>
        <v>2</v>
      </c>
      <c r="Y1747">
        <f>_xlfn.IFNA(VLOOKUP(C1747,[2]Sheet1!$A:$A,1,0),3)</f>
        <v>3</v>
      </c>
    </row>
    <row r="1748" spans="1:25" x14ac:dyDescent="0.2">
      <c r="A1748" s="21" t="s">
        <v>6851</v>
      </c>
      <c r="B1748" s="21" t="s">
        <v>6852</v>
      </c>
      <c r="C1748" s="37" t="s">
        <v>143</v>
      </c>
      <c r="D1748" s="26" t="str">
        <f>[1]!b_calc_yield(A1748,日期设置!$B$2,F1748,1,R1748,1,O1748,L1748,S1748,)</f>
        <v>Fetching...</v>
      </c>
      <c r="E1748" s="26">
        <f t="shared" si="54"/>
        <v>0.76162724424275741</v>
      </c>
      <c r="F1748" s="18">
        <f>[1]!b_dq_cleanprice($A1748,日期设置!B$2)</f>
        <v>99.816299999999998</v>
      </c>
      <c r="G1748" s="18" t="str">
        <f t="shared" si="55"/>
        <v>0.11 + 0</v>
      </c>
      <c r="H1748" s="27">
        <f>[1]!b_dq_pctchange($A1748,日期设置!$B$2,1)/100</f>
        <v>-9.298442986231518E-4</v>
      </c>
      <c r="I1748" s="26">
        <f>[1]!b_pq_pctchange(A1748,日期设置!$B$4,日期设置!$B$2,1)</f>
        <v>-9.2984429862315185E-2</v>
      </c>
      <c r="J1748" s="26">
        <f>[1]!b_pq_pctchange(A1748,日期设置!$C$4,日期设置!$B$2,1)</f>
        <v>-8.5083977886181605E-2</v>
      </c>
      <c r="K1748" s="52">
        <f>[1]!b_dq_amount($A1748,日期设置!B$2,2,10000)</f>
        <v>2609.8718835</v>
      </c>
      <c r="L1748" s="26">
        <f>[1]!b_info_latestpar(A1748,日期设置!$B$2)</f>
        <v>100</v>
      </c>
      <c r="M1748" s="6">
        <f>[1]!b_info_outstandingbalance($A1748,日期设置!B$2)</f>
        <v>18</v>
      </c>
      <c r="N1748" s="7" t="str">
        <f>[1]!b_info_latestissurercreditrating2(A1748,日期设置!$B$2,"102","1")</f>
        <v>AAA</v>
      </c>
      <c r="O1748" s="8">
        <v>5.19</v>
      </c>
      <c r="P1748" s="9">
        <f>[1]!b_info_repurchasedate(A1748)</f>
        <v>0</v>
      </c>
      <c r="Q1748" s="8" t="s">
        <v>16818</v>
      </c>
      <c r="R1748" s="2" t="str">
        <f>IF((--IF(P1748=0,Q1748,P1748))&gt;(--日期设置!$B$2),IF(P1748=0,Q1748,P1748),Q1748)</f>
        <v>2021-05-04</v>
      </c>
      <c r="S1748" s="2" t="s">
        <v>18374</v>
      </c>
      <c r="T1748" s="8">
        <f>[1]!b_anal_ptmyear($A1748,日期设置!$B$2)</f>
        <v>0.11780821917808219</v>
      </c>
      <c r="U1748" s="8">
        <f>[1]!b_anal_termifexercise($A1748,日期设置!B$2)</f>
        <v>0</v>
      </c>
      <c r="V1748" s="10">
        <f>[1]!b_dq_dirtyprice(A1748,日期设置!$B$2)</f>
        <v>104.39490000000001</v>
      </c>
      <c r="W1748" s="11">
        <f>IF(U1748=0,ROUNDUP((Q1748-日期设置!$B$2)/365,0),ROUNDUP((R1748-日期设置!$B$2)/365,0))</f>
        <v>1</v>
      </c>
      <c r="X1748" s="18" t="str">
        <f>_xlfn.IFNA(VLOOKUP(A1748,过往入选债券!A:D,4,0),2)</f>
        <v>否</v>
      </c>
      <c r="Y1748" s="45">
        <f>_xlfn.IFNA(VLOOKUP(C1748,[2]Sheet1!$A:$A,1,0),3)</f>
        <v>3</v>
      </c>
    </row>
    <row r="1749" spans="1:25" hidden="1" x14ac:dyDescent="0.2">
      <c r="A1749" s="28" t="s">
        <v>21370</v>
      </c>
      <c r="B1749" s="28" t="s">
        <v>21371</v>
      </c>
      <c r="C1749" s="39" t="s">
        <v>21692</v>
      </c>
      <c r="D1749" s="26" t="str">
        <f>[1]!b_calc_yield(A1749,日期设置!$B$2,F1749,1,R1749,1,O1749,L1749,S1749,)</f>
        <v>Fetching...</v>
      </c>
      <c r="E1749" s="26">
        <f t="shared" si="54"/>
        <v>10.303412475218332</v>
      </c>
      <c r="F1749" s="18">
        <f>[1]!b_dq_cleanprice($A1749,日期设置!B$2)</f>
        <v>100.005</v>
      </c>
      <c r="G1749" s="18" t="str">
        <f t="shared" si="55"/>
        <v>2.62 + 1.62</v>
      </c>
      <c r="H1749" s="27">
        <f>[1]!b_dq_pctchange($A1749,日期设置!$B$2,1)/100</f>
        <v>0</v>
      </c>
      <c r="I1749" s="26">
        <f>[1]!b_pq_pctchange(A1749,日期设置!$B$4,日期设置!$B$2,1)</f>
        <v>0</v>
      </c>
      <c r="J1749" s="26">
        <f>[1]!b_pq_pctchange(A1749,日期设置!$C$4,日期设置!$B$2,1)</f>
        <v>0</v>
      </c>
      <c r="K1749" s="52">
        <f>[1]!b_dq_amount($A1749,日期设置!B$2,2,10000)</f>
        <v>0</v>
      </c>
      <c r="L1749" s="26">
        <f>[1]!b_info_latestpar(A1749,日期设置!$B$2)</f>
        <v>100</v>
      </c>
      <c r="M1749" s="6">
        <f>[1]!b_info_outstandingbalance($A1749,日期设置!B$2)</f>
        <v>2</v>
      </c>
      <c r="N1749" s="7" t="str">
        <f>[1]!b_info_latestissurercreditrating2(A1749,日期设置!$B$2,"102","1")</f>
        <v>AA</v>
      </c>
      <c r="O1749" s="43">
        <v>6.5</v>
      </c>
      <c r="P1749" s="9" t="str">
        <f>[1]!b_info_repurchasedate(A1749)</f>
        <v>2022-11-05</v>
      </c>
      <c r="Q1749" s="31" t="s">
        <v>16189</v>
      </c>
      <c r="R1749" s="2" t="str">
        <f>IF((--IF(P1749=0,Q1749,P1749))&gt;(--日期设置!$B$2),IF(P1749=0,Q1749,P1749),Q1749)</f>
        <v>2022-11-05</v>
      </c>
      <c r="S1749" s="31" t="s">
        <v>21681</v>
      </c>
      <c r="T1749" s="8">
        <f>[1]!b_anal_ptmyear($A1749,日期设置!$B$2)</f>
        <v>2.6246575342465754</v>
      </c>
      <c r="U1749" s="8">
        <f>[1]!b_anal_termifexercise($A1749,日期设置!B$2)</f>
        <v>1.6246575342465754</v>
      </c>
      <c r="V1749" s="10">
        <f>[1]!b_dq_dirtyprice(A1749,日期设置!$B$2)</f>
        <v>102.4447</v>
      </c>
      <c r="W1749" s="11">
        <f>IF(U1749=0,ROUNDUP((Q1749-日期设置!$B$2)/365,0),ROUNDUP((R1749-日期设置!$B$2)/365,0))</f>
        <v>2</v>
      </c>
      <c r="X1749" s="18">
        <f>_xlfn.IFNA(VLOOKUP(A1749,过往入选债券!A:D,4,0),2)</f>
        <v>2</v>
      </c>
      <c r="Y1749">
        <f>_xlfn.IFNA(VLOOKUP(C1749,[2]Sheet1!$A:$A,1,0),3)</f>
        <v>3</v>
      </c>
    </row>
    <row r="1750" spans="1:25" hidden="1" x14ac:dyDescent="0.2">
      <c r="A1750" s="28" t="s">
        <v>20582</v>
      </c>
      <c r="B1750" s="28" t="s">
        <v>20583</v>
      </c>
      <c r="C1750" s="39" t="s">
        <v>380</v>
      </c>
      <c r="D1750" s="26" t="str">
        <f>[1]!b_calc_yield(A1750,日期设置!$B$2,F1750,1,R1750,1,O1750,L1750,S1750,)</f>
        <v>Fetching...</v>
      </c>
      <c r="E1750" s="26">
        <f t="shared" si="54"/>
        <v>9.6038161526926569</v>
      </c>
      <c r="F1750" s="18">
        <f>[1]!b_dq_cleanprice($A1750,日期设置!B$2)</f>
        <v>100</v>
      </c>
      <c r="G1750" s="18" t="str">
        <f t="shared" si="55"/>
        <v>2.52 + 1.52</v>
      </c>
      <c r="H1750" s="27">
        <f>[1]!b_dq_pctchange($A1750,日期设置!$B$2,1)/100</f>
        <v>0</v>
      </c>
      <c r="I1750" s="26">
        <f>[1]!b_pq_pctchange(A1750,日期设置!$B$4,日期设置!$B$2,1)</f>
        <v>0</v>
      </c>
      <c r="J1750" s="26">
        <f>[1]!b_pq_pctchange(A1750,日期设置!$C$4,日期设置!$B$2,1)</f>
        <v>0</v>
      </c>
      <c r="K1750" s="52">
        <f>[1]!b_dq_amount($A1750,日期设置!B$2,2,10000)</f>
        <v>0</v>
      </c>
      <c r="L1750" s="26">
        <f>[1]!b_info_latestpar(A1750,日期设置!$B$2)</f>
        <v>100</v>
      </c>
      <c r="M1750" s="6">
        <f>[1]!b_info_outstandingbalance($A1750,日期设置!B$2)</f>
        <v>2</v>
      </c>
      <c r="N1750" s="7" t="str">
        <f>[1]!b_info_latestissurercreditrating2(A1750,日期设置!$B$2,"102","1")</f>
        <v>AA+</v>
      </c>
      <c r="O1750" s="8">
        <v>6.5</v>
      </c>
      <c r="P1750" s="9" t="str">
        <f>[1]!b_info_repurchasedate(A1750)</f>
        <v>2022-09-29</v>
      </c>
      <c r="Q1750" s="8" t="s">
        <v>17638</v>
      </c>
      <c r="R1750" s="2" t="str">
        <f>IF((--IF(P1750=0,Q1750,P1750))&gt;(--日期设置!$B$2),IF(P1750=0,Q1750,P1750),Q1750)</f>
        <v>2022-09-29</v>
      </c>
      <c r="S1750" s="31" t="s">
        <v>16690</v>
      </c>
      <c r="T1750" s="8">
        <f>[1]!b_anal_ptmyear($A1750,日期设置!$B$2)</f>
        <v>2.5232876712328767</v>
      </c>
      <c r="U1750" s="8">
        <f>[1]!b_anal_termifexercise($A1750,日期设置!B$2)</f>
        <v>1.5232876712328767</v>
      </c>
      <c r="V1750" s="10">
        <f>[1]!b_dq_dirtyprice(A1750,日期设置!$B$2)</f>
        <v>103.0986</v>
      </c>
      <c r="W1750" s="11">
        <f>IF(U1750=0,ROUNDUP((Q1750-日期设置!$B$2)/365,0),ROUNDUP((R1750-日期设置!$B$2)/365,0))</f>
        <v>2</v>
      </c>
      <c r="X1750" s="18">
        <f>_xlfn.IFNA(VLOOKUP(A1750,过往入选债券!A:D,4,0),2)</f>
        <v>2</v>
      </c>
      <c r="Y1750">
        <f>_xlfn.IFNA(VLOOKUP(C1750,[2]Sheet1!$A:$A,1,0),3)</f>
        <v>3</v>
      </c>
    </row>
    <row r="1751" spans="1:25" hidden="1" x14ac:dyDescent="0.2">
      <c r="A1751" s="21" t="s">
        <v>1313</v>
      </c>
      <c r="B1751" s="21" t="s">
        <v>1314</v>
      </c>
      <c r="C1751" s="37" t="s">
        <v>1315</v>
      </c>
      <c r="D1751" s="26" t="str">
        <f>[1]!b_calc_yield(A1751,日期设置!$B$2,F1751,1,R1751,1,O1751,L1751,S1751,)</f>
        <v>Fetching...</v>
      </c>
      <c r="E1751" s="26">
        <f t="shared" si="54"/>
        <v>10.080553636993294</v>
      </c>
      <c r="F1751" s="18">
        <f>[1]!b_dq_cleanprice($A1751,日期设置!B$2)</f>
        <v>100</v>
      </c>
      <c r="G1751" s="18" t="str">
        <f t="shared" si="55"/>
        <v>1.51 + 0</v>
      </c>
      <c r="H1751" s="27">
        <f>[1]!b_dq_pctchange($A1751,日期设置!$B$2,1)/100</f>
        <v>0</v>
      </c>
      <c r="I1751" s="26">
        <f>[1]!b_pq_pctchange(A1751,日期设置!$B$4,日期设置!$B$2,1)</f>
        <v>0</v>
      </c>
      <c r="J1751" s="26">
        <f>[1]!b_pq_pctchange(A1751,日期设置!$C$4,日期设置!$B$2,1)</f>
        <v>0</v>
      </c>
      <c r="K1751" s="52">
        <f>[1]!b_dq_amount($A1751,日期设置!B$2,2,10000)</f>
        <v>0</v>
      </c>
      <c r="L1751" s="26">
        <f>[1]!b_info_latestpar(A1751,日期设置!$B$2)</f>
        <v>100</v>
      </c>
      <c r="M1751" s="6">
        <f>[1]!b_info_outstandingbalance($A1751,日期设置!B$2)</f>
        <v>6</v>
      </c>
      <c r="N1751" s="7">
        <f>[1]!b_info_latestissurercreditrating2(A1751,日期设置!$B$2,"102","1")</f>
        <v>0</v>
      </c>
      <c r="O1751" s="8">
        <v>6.5</v>
      </c>
      <c r="P1751" s="9">
        <f>[1]!b_info_repurchasedate(A1751)</f>
        <v>0</v>
      </c>
      <c r="Q1751" s="8" t="s">
        <v>16990</v>
      </c>
      <c r="R1751" s="2" t="str">
        <f>IF((--IF(P1751=0,Q1751,P1751))&gt;(--日期设置!$B$2),IF(P1751=0,Q1751,P1751),Q1751)</f>
        <v>2022-09-27</v>
      </c>
      <c r="S1751" s="2" t="s">
        <v>18407</v>
      </c>
      <c r="T1751" s="8">
        <f>[1]!b_anal_ptmyear($A1751,日期设置!$B$2)</f>
        <v>1.5178082191780822</v>
      </c>
      <c r="U1751" s="8">
        <f>[1]!b_anal_termifexercise($A1751,日期设置!B$2)</f>
        <v>0</v>
      </c>
      <c r="V1751" s="10">
        <f>[1]!b_dq_dirtyprice(A1751,日期设置!$B$2)</f>
        <v>102.6521</v>
      </c>
      <c r="W1751" s="11">
        <f>IF(U1751=0,ROUNDUP((Q1751-日期设置!$B$2)/365,0),ROUNDUP((R1751-日期设置!$B$2)/365,0))</f>
        <v>2</v>
      </c>
      <c r="X1751" s="18">
        <f>_xlfn.IFNA(VLOOKUP(A1751,过往入选债券!A:D,4,0),2)</f>
        <v>2</v>
      </c>
      <c r="Y1751">
        <f>_xlfn.IFNA(VLOOKUP(C1751,[2]Sheet1!$A:$A,1,0),3)</f>
        <v>3</v>
      </c>
    </row>
    <row r="1752" spans="1:25" hidden="1" x14ac:dyDescent="0.2">
      <c r="A1752" s="21" t="s">
        <v>1157</v>
      </c>
      <c r="B1752" s="21" t="s">
        <v>1158</v>
      </c>
      <c r="C1752" s="37" t="s">
        <v>1159</v>
      </c>
      <c r="D1752" s="26" t="str">
        <f>[1]!b_calc_yield(A1752,日期设置!$B$2,F1752,1,R1752,1,O1752,L1752,S1752,)</f>
        <v>Fetching...</v>
      </c>
      <c r="E1752" s="26">
        <f t="shared" si="54"/>
        <v>9.4525339230209671</v>
      </c>
      <c r="F1752" s="18">
        <f>[1]!b_dq_cleanprice($A1752,日期设置!B$2)</f>
        <v>100</v>
      </c>
      <c r="G1752" s="18" t="str">
        <f t="shared" si="55"/>
        <v>1.50 + 0</v>
      </c>
      <c r="H1752" s="27">
        <f>[1]!b_dq_pctchange($A1752,日期设置!$B$2,1)/100</f>
        <v>0</v>
      </c>
      <c r="I1752" s="26">
        <f>[1]!b_pq_pctchange(A1752,日期设置!$B$4,日期设置!$B$2,1)</f>
        <v>0</v>
      </c>
      <c r="J1752" s="26">
        <f>[1]!b_pq_pctchange(A1752,日期设置!$C$4,日期设置!$B$2,1)</f>
        <v>0</v>
      </c>
      <c r="K1752" s="52">
        <f>[1]!b_dq_amount($A1752,日期设置!B$2,2,10000)</f>
        <v>0</v>
      </c>
      <c r="L1752" s="26">
        <f>[1]!b_info_latestpar(A1752,日期设置!$B$2)</f>
        <v>100</v>
      </c>
      <c r="M1752" s="6">
        <f>[1]!b_info_outstandingbalance($A1752,日期设置!B$2)</f>
        <v>5</v>
      </c>
      <c r="N1752" s="7">
        <f>[1]!b_info_latestissurercreditrating2(A1752,日期设置!$B$2,"102","1")</f>
        <v>0</v>
      </c>
      <c r="O1752" s="8">
        <v>6.5</v>
      </c>
      <c r="P1752" s="9">
        <f>[1]!b_info_repurchasedate(A1752)</f>
        <v>0</v>
      </c>
      <c r="Q1752" s="8" t="s">
        <v>17302</v>
      </c>
      <c r="R1752" s="2" t="str">
        <f>IF((--IF(P1752=0,Q1752,P1752))&gt;(--日期设置!$B$2),IF(P1752=0,Q1752,P1752),Q1752)</f>
        <v>2022-09-21</v>
      </c>
      <c r="S1752" s="2" t="s">
        <v>18484</v>
      </c>
      <c r="T1752" s="8">
        <f>[1]!b_anal_ptmyear($A1752,日期设置!$B$2)</f>
        <v>1.5013698630136987</v>
      </c>
      <c r="U1752" s="8">
        <f>[1]!b_anal_termifexercise($A1752,日期设置!B$2)</f>
        <v>0</v>
      </c>
      <c r="V1752" s="10">
        <f>[1]!b_dq_dirtyprice(A1752,日期设置!$B$2)</f>
        <v>103.2411</v>
      </c>
      <c r="W1752" s="11">
        <f>IF(U1752=0,ROUNDUP((Q1752-日期设置!$B$2)/365,0),ROUNDUP((R1752-日期设置!$B$2)/365,0))</f>
        <v>2</v>
      </c>
      <c r="X1752" s="18">
        <f>_xlfn.IFNA(VLOOKUP(A1752,过往入选债券!A:D,4,0),2)</f>
        <v>2</v>
      </c>
      <c r="Y1752">
        <f>_xlfn.IFNA(VLOOKUP(C1752,[2]Sheet1!$A:$A,1,0),3)</f>
        <v>3</v>
      </c>
    </row>
    <row r="1753" spans="1:25" hidden="1" x14ac:dyDescent="0.2">
      <c r="A1753" s="21" t="s">
        <v>1305</v>
      </c>
      <c r="B1753" s="21" t="s">
        <v>1306</v>
      </c>
      <c r="C1753" s="37" t="s">
        <v>1307</v>
      </c>
      <c r="D1753" s="26" t="str">
        <f>[1]!b_calc_yield(A1753,日期设置!$B$2,F1753,1,R1753,1,O1753,L1753,S1753,)</f>
        <v>Fetching...</v>
      </c>
      <c r="E1753" s="26">
        <f t="shared" si="54"/>
        <v>9.4148050818819726</v>
      </c>
      <c r="F1753" s="18">
        <f>[1]!b_dq_cleanprice($A1753,日期设置!B$2)</f>
        <v>100</v>
      </c>
      <c r="G1753" s="18" t="str">
        <f t="shared" si="55"/>
        <v>1.49 + 0</v>
      </c>
      <c r="H1753" s="27">
        <f>[1]!b_dq_pctchange($A1753,日期设置!$B$2,1)/100</f>
        <v>0</v>
      </c>
      <c r="I1753" s="26">
        <f>[1]!b_pq_pctchange(A1753,日期设置!$B$4,日期设置!$B$2,1)</f>
        <v>0</v>
      </c>
      <c r="J1753" s="26">
        <f>[1]!b_pq_pctchange(A1753,日期设置!$C$4,日期设置!$B$2,1)</f>
        <v>0</v>
      </c>
      <c r="K1753" s="52">
        <f>[1]!b_dq_amount($A1753,日期设置!B$2,2,10000)</f>
        <v>0</v>
      </c>
      <c r="L1753" s="26">
        <f>[1]!b_info_latestpar(A1753,日期设置!$B$2)</f>
        <v>100</v>
      </c>
      <c r="M1753" s="6">
        <f>[1]!b_info_outstandingbalance($A1753,日期设置!B$2)</f>
        <v>2.8</v>
      </c>
      <c r="N1753" s="7">
        <f>[1]!b_info_latestissurercreditrating2(A1753,日期设置!$B$2,"102","1")</f>
        <v>0</v>
      </c>
      <c r="O1753" s="8">
        <v>6.5</v>
      </c>
      <c r="P1753" s="9">
        <f>[1]!b_info_repurchasedate(A1753)</f>
        <v>0</v>
      </c>
      <c r="Q1753" s="8" t="s">
        <v>16402</v>
      </c>
      <c r="R1753" s="2" t="str">
        <f>IF((--IF(P1753=0,Q1753,P1753))&gt;(--日期设置!$B$2),IF(P1753=0,Q1753,P1753),Q1753)</f>
        <v>2022-09-19</v>
      </c>
      <c r="S1753" s="2" t="s">
        <v>18174</v>
      </c>
      <c r="T1753" s="8">
        <f>[1]!b_anal_ptmyear($A1753,日期设置!$B$2)</f>
        <v>1.4958904109589042</v>
      </c>
      <c r="U1753" s="8">
        <f>[1]!b_anal_termifexercise($A1753,日期设置!B$2)</f>
        <v>0</v>
      </c>
      <c r="V1753" s="10">
        <f>[1]!b_dq_dirtyprice(A1753,日期设置!$B$2)</f>
        <v>103.27670000000001</v>
      </c>
      <c r="W1753" s="11">
        <f>IF(U1753=0,ROUNDUP((Q1753-日期设置!$B$2)/365,0),ROUNDUP((R1753-日期设置!$B$2)/365,0))</f>
        <v>2</v>
      </c>
      <c r="X1753" s="18">
        <f>_xlfn.IFNA(VLOOKUP(A1753,过往入选债券!A:D,4,0),2)</f>
        <v>2</v>
      </c>
      <c r="Y1753">
        <f>_xlfn.IFNA(VLOOKUP(C1753,[2]Sheet1!$A:$A,1,0),3)</f>
        <v>3</v>
      </c>
    </row>
    <row r="1754" spans="1:25" hidden="1" x14ac:dyDescent="0.2">
      <c r="A1754" s="21" t="s">
        <v>10569</v>
      </c>
      <c r="B1754" s="21" t="s">
        <v>10570</v>
      </c>
      <c r="C1754" s="37" t="s">
        <v>300</v>
      </c>
      <c r="D1754" s="26" t="str">
        <f>[1]!b_calc_yield(A1754,日期设置!$B$2,F1754,1,R1754,1,O1754,L1754,S1754,)</f>
        <v>Fetching...</v>
      </c>
      <c r="E1754" s="26">
        <f t="shared" si="54"/>
        <v>12.856489248131764</v>
      </c>
      <c r="F1754" s="18">
        <f>[1]!b_dq_cleanprice($A1754,日期设置!B$2)</f>
        <v>97.055700000000002</v>
      </c>
      <c r="G1754" s="18" t="str">
        <f t="shared" si="55"/>
        <v>2.06 + 0</v>
      </c>
      <c r="H1754" s="27">
        <f>[1]!b_dq_pctchange($A1754,日期设置!$B$2,1)/100</f>
        <v>0</v>
      </c>
      <c r="I1754" s="26">
        <f>[1]!b_pq_pctchange(A1754,日期设置!$B$4,日期设置!$B$2,1)</f>
        <v>0.2952361268988381</v>
      </c>
      <c r="J1754" s="26">
        <f>[1]!b_pq_pctchange(A1754,日期设置!$C$4,日期设置!$B$2,1)</f>
        <v>0.2952361268988381</v>
      </c>
      <c r="K1754" s="52">
        <f>[1]!b_dq_amount($A1754,日期设置!B$2,2,10000)</f>
        <v>0</v>
      </c>
      <c r="L1754" s="26">
        <f>[1]!b_info_latestpar(A1754,日期设置!$B$2)</f>
        <v>100</v>
      </c>
      <c r="M1754" s="6">
        <f>[1]!b_info_outstandingbalance($A1754,日期设置!B$2)</f>
        <v>10</v>
      </c>
      <c r="N1754" s="7" t="str">
        <f>[1]!b_info_latestissurercreditrating2(A1754,日期设置!$B$2,"102","1")</f>
        <v>AA+</v>
      </c>
      <c r="O1754" s="8">
        <v>4.9000000000000004</v>
      </c>
      <c r="P1754" s="9">
        <f>[1]!b_info_repurchasedate(A1754)</f>
        <v>0</v>
      </c>
      <c r="Q1754" s="8" t="s">
        <v>16096</v>
      </c>
      <c r="R1754" s="2" t="str">
        <f>IF((--IF(P1754=0,Q1754,P1754))&gt;(--日期设置!$B$2),IF(P1754=0,Q1754,P1754),Q1754)</f>
        <v>2023-04-15</v>
      </c>
      <c r="S1754" s="2" t="s">
        <v>17881</v>
      </c>
      <c r="T1754" s="8">
        <f>[1]!b_anal_ptmyear($A1754,日期设置!$B$2)</f>
        <v>2.0657534246575344</v>
      </c>
      <c r="U1754" s="8">
        <f>[1]!b_anal_termifexercise($A1754,日期设置!B$2)</f>
        <v>0</v>
      </c>
      <c r="V1754" s="10">
        <f>[1]!b_dq_dirtyprice(A1754,日期设置!$B$2)</f>
        <v>101.6335</v>
      </c>
      <c r="W1754" s="11">
        <f>IF(U1754=0,ROUNDUP((Q1754-日期设置!$B$2)/365,0),ROUNDUP((R1754-日期设置!$B$2)/365,0))</f>
        <v>3</v>
      </c>
      <c r="X1754" s="18">
        <f>_xlfn.IFNA(VLOOKUP(A1754,过往入选债券!A:D,4,0),2)</f>
        <v>2</v>
      </c>
      <c r="Y1754">
        <f>_xlfn.IFNA(VLOOKUP(C1754,[2]Sheet1!$A:$A,1,0),3)</f>
        <v>3</v>
      </c>
    </row>
    <row r="1755" spans="1:25" hidden="1" x14ac:dyDescent="0.2">
      <c r="A1755" s="21" t="s">
        <v>1358</v>
      </c>
      <c r="B1755" s="21" t="s">
        <v>1359</v>
      </c>
      <c r="C1755" s="37" t="s">
        <v>1329</v>
      </c>
      <c r="D1755" s="26" t="str">
        <f>[1]!b_calc_yield(A1755,日期设置!$B$2,F1755,1,R1755,1,O1755,L1755,S1755,)</f>
        <v>Fetching...</v>
      </c>
      <c r="E1755" s="26">
        <f t="shared" si="54"/>
        <v>9.2828530368060935</v>
      </c>
      <c r="F1755" s="18">
        <f>[1]!b_dq_cleanprice($A1755,日期设置!B$2)</f>
        <v>100</v>
      </c>
      <c r="G1755" s="18" t="str">
        <f t="shared" si="55"/>
        <v>1.47 + 0</v>
      </c>
      <c r="H1755" s="27">
        <f>[1]!b_dq_pctchange($A1755,日期设置!$B$2,1)/100</f>
        <v>0</v>
      </c>
      <c r="I1755" s="26">
        <f>[1]!b_pq_pctchange(A1755,日期设置!$B$4,日期设置!$B$2,1)</f>
        <v>0</v>
      </c>
      <c r="J1755" s="26">
        <f>[1]!b_pq_pctchange(A1755,日期设置!$C$4,日期设置!$B$2,1)</f>
        <v>0</v>
      </c>
      <c r="K1755" s="52">
        <f>[1]!b_dq_amount($A1755,日期设置!B$2,2,10000)</f>
        <v>0</v>
      </c>
      <c r="L1755" s="26">
        <f>[1]!b_info_latestpar(A1755,日期设置!$B$2)</f>
        <v>100</v>
      </c>
      <c r="M1755" s="6">
        <f>[1]!b_info_outstandingbalance($A1755,日期设置!B$2)</f>
        <v>4</v>
      </c>
      <c r="N1755" s="7">
        <f>[1]!b_info_latestissurercreditrating2(A1755,日期设置!$B$2,"102","1")</f>
        <v>0</v>
      </c>
      <c r="O1755" s="8">
        <v>6.5</v>
      </c>
      <c r="P1755" s="9">
        <f>[1]!b_info_repurchasedate(A1755)</f>
        <v>0</v>
      </c>
      <c r="Q1755" s="8" t="s">
        <v>16502</v>
      </c>
      <c r="R1755" s="2" t="str">
        <f>IF((--IF(P1755=0,Q1755,P1755))&gt;(--日期设置!$B$2),IF(P1755=0,Q1755,P1755),Q1755)</f>
        <v>2022-09-12</v>
      </c>
      <c r="S1755" s="2" t="s">
        <v>18279</v>
      </c>
      <c r="T1755" s="8">
        <f>[1]!b_anal_ptmyear($A1755,日期设置!$B$2)</f>
        <v>1.4767123287671233</v>
      </c>
      <c r="U1755" s="8">
        <f>[1]!b_anal_termifexercise($A1755,日期设置!B$2)</f>
        <v>0</v>
      </c>
      <c r="V1755" s="10">
        <f>[1]!b_dq_dirtyprice(A1755,日期设置!$B$2)</f>
        <v>103.4014</v>
      </c>
      <c r="W1755" s="11">
        <f>IF(U1755=0,ROUNDUP((Q1755-日期设置!$B$2)/365,0),ROUNDUP((R1755-日期设置!$B$2)/365,0))</f>
        <v>2</v>
      </c>
      <c r="X1755" s="18">
        <f>_xlfn.IFNA(VLOOKUP(A1755,过往入选债券!A:D,4,0),2)</f>
        <v>2</v>
      </c>
      <c r="Y1755">
        <f>_xlfn.IFNA(VLOOKUP(C1755,[2]Sheet1!$A:$A,1,0),3)</f>
        <v>3</v>
      </c>
    </row>
    <row r="1756" spans="1:25" hidden="1" x14ac:dyDescent="0.2">
      <c r="A1756" s="21" t="s">
        <v>1360</v>
      </c>
      <c r="B1756" s="21" t="s">
        <v>1361</v>
      </c>
      <c r="C1756" s="37" t="s">
        <v>1329</v>
      </c>
      <c r="D1756" s="26" t="str">
        <f>[1]!b_calc_yield(A1756,日期设置!$B$2,F1756,1,R1756,1,O1756,L1756,S1756,)</f>
        <v>Fetching...</v>
      </c>
      <c r="E1756" s="26">
        <f t="shared" si="54"/>
        <v>9.2828530368060935</v>
      </c>
      <c r="F1756" s="18">
        <f>[1]!b_dq_cleanprice($A1756,日期设置!B$2)</f>
        <v>100</v>
      </c>
      <c r="G1756" s="18" t="str">
        <f t="shared" si="55"/>
        <v>1.47 + 0</v>
      </c>
      <c r="H1756" s="27">
        <f>[1]!b_dq_pctchange($A1756,日期设置!$B$2,1)/100</f>
        <v>0</v>
      </c>
      <c r="I1756" s="26">
        <f>[1]!b_pq_pctchange(A1756,日期设置!$B$4,日期设置!$B$2,1)</f>
        <v>0</v>
      </c>
      <c r="J1756" s="26">
        <f>[1]!b_pq_pctchange(A1756,日期设置!$C$4,日期设置!$B$2,1)</f>
        <v>0</v>
      </c>
      <c r="K1756" s="52">
        <f>[1]!b_dq_amount($A1756,日期设置!B$2,2,10000)</f>
        <v>0</v>
      </c>
      <c r="L1756" s="26">
        <f>[1]!b_info_latestpar(A1756,日期设置!$B$2)</f>
        <v>100</v>
      </c>
      <c r="M1756" s="6">
        <f>[1]!b_info_outstandingbalance($A1756,日期设置!B$2)</f>
        <v>4</v>
      </c>
      <c r="N1756" s="7">
        <f>[1]!b_info_latestissurercreditrating2(A1756,日期设置!$B$2,"102","1")</f>
        <v>0</v>
      </c>
      <c r="O1756" s="8">
        <v>6.5</v>
      </c>
      <c r="P1756" s="9">
        <f>[1]!b_info_repurchasedate(A1756)</f>
        <v>0</v>
      </c>
      <c r="Q1756" s="8" t="s">
        <v>16502</v>
      </c>
      <c r="R1756" s="2" t="str">
        <f>IF((--IF(P1756=0,Q1756,P1756))&gt;(--日期设置!$B$2),IF(P1756=0,Q1756,P1756),Q1756)</f>
        <v>2022-09-12</v>
      </c>
      <c r="S1756" s="2" t="s">
        <v>18279</v>
      </c>
      <c r="T1756" s="8">
        <f>[1]!b_anal_ptmyear($A1756,日期设置!$B$2)</f>
        <v>1.4767123287671233</v>
      </c>
      <c r="U1756" s="8">
        <f>[1]!b_anal_termifexercise($A1756,日期设置!B$2)</f>
        <v>0</v>
      </c>
      <c r="V1756" s="10">
        <f>[1]!b_dq_dirtyprice(A1756,日期设置!$B$2)</f>
        <v>103.4014</v>
      </c>
      <c r="W1756" s="11">
        <f>IF(U1756=0,ROUNDUP((Q1756-日期设置!$B$2)/365,0),ROUNDUP((R1756-日期设置!$B$2)/365,0))</f>
        <v>2</v>
      </c>
      <c r="X1756" s="18">
        <f>_xlfn.IFNA(VLOOKUP(A1756,过往入选债券!A:D,4,0),2)</f>
        <v>2</v>
      </c>
      <c r="Y1756">
        <f>_xlfn.IFNA(VLOOKUP(C1756,[2]Sheet1!$A:$A,1,0),3)</f>
        <v>3</v>
      </c>
    </row>
    <row r="1757" spans="1:25" hidden="1" x14ac:dyDescent="0.2">
      <c r="A1757" s="21" t="s">
        <v>3587</v>
      </c>
      <c r="B1757" s="21" t="s">
        <v>3588</v>
      </c>
      <c r="C1757" s="37" t="s">
        <v>3407</v>
      </c>
      <c r="D1757" s="26" t="str">
        <f>[1]!b_calc_yield(A1757,日期设置!$B$2,F1757,1,R1757,1,O1757,L1757,S1757,)</f>
        <v>Fetching...</v>
      </c>
      <c r="E1757" s="26">
        <f t="shared" si="54"/>
        <v>10.142062954070074</v>
      </c>
      <c r="F1757" s="18">
        <f>[1]!b_dq_cleanprice($A1757,日期设置!B$2)</f>
        <v>100.67</v>
      </c>
      <c r="G1757" s="18" t="str">
        <f t="shared" si="55"/>
        <v>3.60 + 1.60</v>
      </c>
      <c r="H1757" s="27">
        <f>[1]!b_dq_pctchange($A1757,日期设置!$B$2,1)/100</f>
        <v>0</v>
      </c>
      <c r="I1757" s="26">
        <f>[1]!b_pq_pctchange(A1757,日期设置!$B$4,日期设置!$B$2,1)</f>
        <v>0</v>
      </c>
      <c r="J1757" s="26">
        <f>[1]!b_pq_pctchange(A1757,日期设置!$C$4,日期设置!$B$2,1)</f>
        <v>0</v>
      </c>
      <c r="K1757" s="52">
        <f>[1]!b_dq_amount($A1757,日期设置!B$2,2,10000)</f>
        <v>0</v>
      </c>
      <c r="L1757" s="26">
        <f>[1]!b_info_latestpar(A1757,日期设置!$B$2)</f>
        <v>100</v>
      </c>
      <c r="M1757" s="6">
        <f>[1]!b_info_outstandingbalance($A1757,日期设置!B$2)</f>
        <v>3.7</v>
      </c>
      <c r="N1757" s="7">
        <f>[1]!b_info_latestissurercreditrating2(A1757,日期设置!$B$2,"102","1")</f>
        <v>0</v>
      </c>
      <c r="O1757" s="8">
        <v>6.95</v>
      </c>
      <c r="P1757" s="9" t="str">
        <f>[1]!b_info_repurchasedate(A1757)</f>
        <v>2022-10-29</v>
      </c>
      <c r="Q1757" s="8" t="s">
        <v>15985</v>
      </c>
      <c r="R1757" s="2" t="str">
        <f>IF((--IF(P1757=0,Q1757,P1757))&gt;(--日期设置!$B$2),IF(P1757=0,Q1757,P1757),Q1757)</f>
        <v>2022-10-29</v>
      </c>
      <c r="S1757" s="2" t="s">
        <v>17773</v>
      </c>
      <c r="T1757" s="8">
        <f>[1]!b_anal_ptmyear($A1757,日期设置!$B$2)</f>
        <v>3.6054794520547944</v>
      </c>
      <c r="U1757" s="8">
        <f>[1]!b_anal_termifexercise($A1757,日期设置!B$2)</f>
        <v>1.6054794520547946</v>
      </c>
      <c r="V1757" s="10">
        <f>[1]!b_dq_dirtyprice(A1757,日期设置!$B$2)</f>
        <v>103.4119</v>
      </c>
      <c r="W1757" s="11">
        <f>IF(U1757=0,ROUNDUP((Q1757-日期设置!$B$2)/365,0),ROUNDUP((R1757-日期设置!$B$2)/365,0))</f>
        <v>2</v>
      </c>
      <c r="X1757" s="18">
        <f>_xlfn.IFNA(VLOOKUP(A1757,过往入选债券!A:D,4,0),2)</f>
        <v>2</v>
      </c>
      <c r="Y1757">
        <f>_xlfn.IFNA(VLOOKUP(C1757,[2]Sheet1!$A:$A,1,0),3)</f>
        <v>3</v>
      </c>
    </row>
    <row r="1758" spans="1:25" hidden="1" x14ac:dyDescent="0.2">
      <c r="A1758" s="21" t="s">
        <v>3281</v>
      </c>
      <c r="B1758" s="21" t="s">
        <v>3282</v>
      </c>
      <c r="C1758" s="37" t="s">
        <v>3283</v>
      </c>
      <c r="D1758" s="26" t="str">
        <f>[1]!b_calc_yield(A1758,日期设置!$B$2,F1758,1,R1758,1,O1758,L1758,S1758,)</f>
        <v>Fetching...</v>
      </c>
      <c r="E1758" s="26">
        <f t="shared" si="54"/>
        <v>8.4235351608171083</v>
      </c>
      <c r="F1758" s="18">
        <f>[1]!b_dq_cleanprice($A1758,日期设置!B$2)</f>
        <v>100.3776</v>
      </c>
      <c r="G1758" s="18" t="str">
        <f t="shared" si="55"/>
        <v>3.35 + 1.35</v>
      </c>
      <c r="H1758" s="27">
        <f>[1]!b_dq_pctchange($A1758,日期设置!$B$2,1)/100</f>
        <v>0</v>
      </c>
      <c r="I1758" s="26">
        <f>[1]!b_pq_pctchange(A1758,日期设置!$B$4,日期设置!$B$2,1)</f>
        <v>-0.21869309009359952</v>
      </c>
      <c r="J1758" s="26">
        <f>[1]!b_pq_pctchange(A1758,日期设置!$C$4,日期设置!$B$2,1)</f>
        <v>1.3915151515151527</v>
      </c>
      <c r="K1758" s="52">
        <f>[1]!b_dq_amount($A1758,日期设置!B$2,2,10000)</f>
        <v>0</v>
      </c>
      <c r="L1758" s="26">
        <f>[1]!b_info_latestpar(A1758,日期设置!$B$2)</f>
        <v>100</v>
      </c>
      <c r="M1758" s="6">
        <f>[1]!b_info_outstandingbalance($A1758,日期设置!B$2)</f>
        <v>2</v>
      </c>
      <c r="N1758" s="7">
        <f>[1]!b_info_latestissurercreditrating2(A1758,日期设置!$B$2,"102","1")</f>
        <v>0</v>
      </c>
      <c r="O1758" s="8">
        <v>6.8</v>
      </c>
      <c r="P1758" s="9" t="str">
        <f>[1]!b_info_repurchasedate(A1758)</f>
        <v>2022-07-29</v>
      </c>
      <c r="Q1758" s="8" t="s">
        <v>17271</v>
      </c>
      <c r="R1758" s="2" t="str">
        <f>IF((--IF(P1758=0,Q1758,P1758))&gt;(--日期设置!$B$2),IF(P1758=0,Q1758,P1758),Q1758)</f>
        <v>2022-07-29</v>
      </c>
      <c r="S1758" s="2" t="s">
        <v>18036</v>
      </c>
      <c r="T1758" s="8">
        <f>[1]!b_anal_ptmyear($A1758,日期设置!$B$2)</f>
        <v>3.3534246575342466</v>
      </c>
      <c r="U1758" s="8">
        <f>[1]!b_anal_termifexercise($A1758,日期设置!B$2)</f>
        <v>1.3534246575342466</v>
      </c>
      <c r="V1758" s="10">
        <f>[1]!b_dq_dirtyprice(A1758,日期设置!$B$2)</f>
        <v>104.7743</v>
      </c>
      <c r="W1758" s="11">
        <f>IF(U1758=0,ROUNDUP((Q1758-日期设置!$B$2)/365,0),ROUNDUP((R1758-日期设置!$B$2)/365,0))</f>
        <v>2</v>
      </c>
      <c r="X1758" s="18">
        <f>_xlfn.IFNA(VLOOKUP(A1758,过往入选债券!A:D,4,0),2)</f>
        <v>2</v>
      </c>
      <c r="Y1758">
        <f>_xlfn.IFNA(VLOOKUP(C1758,[2]Sheet1!$A:$A,1,0),3)</f>
        <v>3</v>
      </c>
    </row>
    <row r="1759" spans="1:25" hidden="1" x14ac:dyDescent="0.2">
      <c r="A1759" s="21" t="s">
        <v>2887</v>
      </c>
      <c r="B1759" s="21" t="s">
        <v>2888</v>
      </c>
      <c r="C1759" s="37" t="s">
        <v>1210</v>
      </c>
      <c r="D1759" s="26" t="str">
        <f>[1]!b_calc_yield(A1759,日期设置!$B$2,F1759,1,R1759,1,O1759,L1759,S1759,)</f>
        <v>Fetching...</v>
      </c>
      <c r="E1759" s="26">
        <f t="shared" si="54"/>
        <v>6.2322291955726028</v>
      </c>
      <c r="F1759" s="18">
        <f>[1]!b_dq_cleanprice($A1759,日期设置!B$2)</f>
        <v>101</v>
      </c>
      <c r="G1759" s="18" t="str">
        <f t="shared" si="55"/>
        <v>3.03 + 1.03</v>
      </c>
      <c r="H1759" s="27">
        <f>[1]!b_dq_pctchange($A1759,日期设置!$B$2,1)/100</f>
        <v>0</v>
      </c>
      <c r="I1759" s="26">
        <f>[1]!b_pq_pctchange(A1759,日期设置!$B$4,日期设置!$B$2,1)</f>
        <v>0</v>
      </c>
      <c r="J1759" s="26">
        <f>[1]!b_pq_pctchange(A1759,日期设置!$C$4,日期设置!$B$2,1)</f>
        <v>0</v>
      </c>
      <c r="K1759" s="52">
        <f>[1]!b_dq_amount($A1759,日期设置!B$2,2,10000)</f>
        <v>0</v>
      </c>
      <c r="L1759" s="26">
        <f>[1]!b_info_latestpar(A1759,日期设置!$B$2)</f>
        <v>100</v>
      </c>
      <c r="M1759" s="6">
        <f>[1]!b_info_outstandingbalance($A1759,日期设置!B$2)</f>
        <v>1</v>
      </c>
      <c r="N1759" s="7">
        <f>[1]!b_info_latestissurercreditrating2(A1759,日期设置!$B$2,"102","1")</f>
        <v>0</v>
      </c>
      <c r="O1759" s="8">
        <v>7.5</v>
      </c>
      <c r="P1759" s="9" t="str">
        <f>[1]!b_info_repurchasedate(A1759)</f>
        <v>2022-04-03</v>
      </c>
      <c r="Q1759" s="8" t="s">
        <v>16621</v>
      </c>
      <c r="R1759" s="2" t="str">
        <f>IF((--IF(P1759=0,Q1759,P1759))&gt;(--日期设置!$B$2),IF(P1759=0,Q1759,P1759),Q1759)</f>
        <v>2022-04-03</v>
      </c>
      <c r="S1759" s="2" t="s">
        <v>17879</v>
      </c>
      <c r="T1759" s="8">
        <f>[1]!b_anal_ptmyear($A1759,日期设置!$B$2)</f>
        <v>3.032876712328767</v>
      </c>
      <c r="U1759" s="8">
        <f>[1]!b_anal_termifexercise($A1759,日期设置!B$2)</f>
        <v>1.0328767123287672</v>
      </c>
      <c r="V1759" s="10">
        <f>[1]!b_dq_dirtyprice(A1759,日期设置!$B$2)</f>
        <v>108.2534</v>
      </c>
      <c r="W1759" s="11">
        <f>IF(U1759=0,ROUNDUP((Q1759-日期设置!$B$2)/365,0),ROUNDUP((R1759-日期设置!$B$2)/365,0))</f>
        <v>2</v>
      </c>
      <c r="X1759" s="18">
        <f>_xlfn.IFNA(VLOOKUP(A1759,过往入选债券!A:D,4,0),2)</f>
        <v>2</v>
      </c>
      <c r="Y1759">
        <f>_xlfn.IFNA(VLOOKUP(C1759,[2]Sheet1!$A:$A,1,0),3)</f>
        <v>3</v>
      </c>
    </row>
    <row r="1760" spans="1:25" hidden="1" x14ac:dyDescent="0.2">
      <c r="A1760" s="28" t="s">
        <v>21598</v>
      </c>
      <c r="B1760" s="28" t="s">
        <v>21599</v>
      </c>
      <c r="C1760" s="39" t="s">
        <v>12427</v>
      </c>
      <c r="D1760" s="26" t="str">
        <f>[1]!b_calc_yield(A1760,日期设置!$B$2,F1760,1,R1760,1,O1760,L1760,S1760,)</f>
        <v>Fetching...</v>
      </c>
      <c r="E1760" s="26">
        <f t="shared" si="54"/>
        <v>16.583699365544156</v>
      </c>
      <c r="F1760" s="18">
        <f>[1]!b_dq_cleanprice($A1760,日期设置!B$2)</f>
        <v>100</v>
      </c>
      <c r="G1760" s="18" t="str">
        <f t="shared" si="55"/>
        <v>4.62 + 2.62</v>
      </c>
      <c r="H1760" s="27">
        <f>[1]!b_dq_pctchange($A1760,日期设置!$B$2,1)/100</f>
        <v>0</v>
      </c>
      <c r="I1760" s="26">
        <f>[1]!b_pq_pctchange(A1760,日期设置!$B$4,日期设置!$B$2,1)</f>
        <v>0</v>
      </c>
      <c r="J1760" s="26">
        <f>[1]!b_pq_pctchange(A1760,日期设置!$C$4,日期设置!$B$2,1)</f>
        <v>0</v>
      </c>
      <c r="K1760" s="52">
        <f>[1]!b_dq_amount($A1760,日期设置!B$2,2,10000)</f>
        <v>0</v>
      </c>
      <c r="L1760" s="26">
        <f>[1]!b_info_latestpar(A1760,日期设置!$B$2)</f>
        <v>100</v>
      </c>
      <c r="M1760" s="6">
        <f>[1]!b_info_outstandingbalance($A1760,日期设置!B$2)</f>
        <v>2.1</v>
      </c>
      <c r="N1760" s="7" t="str">
        <f>[1]!b_info_latestissurercreditrating2(A1760,日期设置!$B$2,"102","1")</f>
        <v>AA</v>
      </c>
      <c r="O1760" s="43">
        <v>6.48</v>
      </c>
      <c r="P1760" s="9" t="str">
        <f>[1]!b_info_repurchasedate(A1760)</f>
        <v>2023-11-04</v>
      </c>
      <c r="Q1760" s="31" t="s">
        <v>21743</v>
      </c>
      <c r="R1760" s="2" t="str">
        <f>IF((--IF(P1760=0,Q1760,P1760))&gt;(--日期设置!$B$2),IF(P1760=0,Q1760,P1760),Q1760)</f>
        <v>2023-11-04</v>
      </c>
      <c r="S1760" s="31" t="s">
        <v>21678</v>
      </c>
      <c r="T1760" s="8">
        <f>[1]!b_anal_ptmyear($A1760,日期设置!$B$2)</f>
        <v>4.6219178082191785</v>
      </c>
      <c r="U1760" s="8">
        <f>[1]!b_anal_termifexercise($A1760,日期设置!B$2)</f>
        <v>2.6219178082191781</v>
      </c>
      <c r="V1760" s="10">
        <f>[1]!b_dq_dirtyprice(A1760,日期设置!$B$2)</f>
        <v>102.45</v>
      </c>
      <c r="W1760" s="11">
        <f>IF(U1760=0,ROUNDUP((Q1760-日期设置!$B$2)/365,0),ROUNDUP((R1760-日期设置!$B$2)/365,0))</f>
        <v>3</v>
      </c>
      <c r="X1760" s="18">
        <f>_xlfn.IFNA(VLOOKUP(A1760,过往入选债券!A:D,4,0),2)</f>
        <v>2</v>
      </c>
      <c r="Y1760">
        <f>_xlfn.IFNA(VLOOKUP(C1760,[2]Sheet1!$A:$A,1,0),3)</f>
        <v>3</v>
      </c>
    </row>
    <row r="1761" spans="1:25" hidden="1" x14ac:dyDescent="0.2">
      <c r="A1761" s="21" t="s">
        <v>14357</v>
      </c>
      <c r="B1761" s="21" t="s">
        <v>14358</v>
      </c>
      <c r="C1761" s="37" t="s">
        <v>14359</v>
      </c>
      <c r="D1761" s="26" t="str">
        <f>[1]!b_calc_yield(A1761,日期设置!$B$2,F1761,1,R1761,1,O1761,L1761,S1761,)</f>
        <v>Fetching...</v>
      </c>
      <c r="E1761" s="26">
        <f t="shared" si="54"/>
        <v>30.788368685527722</v>
      </c>
      <c r="F1761" s="18">
        <f>[1]!b_dq_cleanprice($A1761,日期设置!B$2)</f>
        <v>79.992999999999995</v>
      </c>
      <c r="G1761" s="18" t="str">
        <f t="shared" si="55"/>
        <v>3.74 + 0</v>
      </c>
      <c r="H1761" s="27">
        <f>[1]!b_dq_pctchange($A1761,日期设置!$B$2,1)/100</f>
        <v>0</v>
      </c>
      <c r="I1761" s="26">
        <f>[1]!b_pq_pctchange(A1761,日期设置!$B$4,日期设置!$B$2,1)</f>
        <v>0</v>
      </c>
      <c r="J1761" s="26">
        <f>[1]!b_pq_pctchange(A1761,日期设置!$C$4,日期设置!$B$2,1)</f>
        <v>0</v>
      </c>
      <c r="K1761" s="52">
        <f>[1]!b_dq_amount($A1761,日期设置!B$2,2,10000)</f>
        <v>0</v>
      </c>
      <c r="L1761" s="26">
        <f>[1]!b_info_latestpar(A1761,日期设置!$B$2)</f>
        <v>80</v>
      </c>
      <c r="M1761" s="6">
        <f>[1]!b_info_outstandingbalance($A1761,日期设置!B$2)</f>
        <v>3.2</v>
      </c>
      <c r="N1761" s="7" t="str">
        <f>[1]!b_info_latestissurercreditrating2(A1761,日期设置!$B$2,"102","1")</f>
        <v>AA</v>
      </c>
      <c r="O1761" s="8">
        <v>6.6</v>
      </c>
      <c r="P1761" s="9">
        <f>[1]!b_info_repurchasedate(A1761)</f>
        <v>0</v>
      </c>
      <c r="Q1761" s="8" t="s">
        <v>16420</v>
      </c>
      <c r="R1761" s="2" t="str">
        <f>IF((--IF(P1761=0,Q1761,P1761))&gt;(--日期设置!$B$2),IF(P1761=0,Q1761,P1761),Q1761)</f>
        <v>2024-12-18</v>
      </c>
      <c r="S1761" s="2" t="s">
        <v>18138</v>
      </c>
      <c r="T1761" s="8">
        <f>[1]!b_anal_ptmyear($A1761,日期设置!$B$2)</f>
        <v>3.7424657534246575</v>
      </c>
      <c r="U1761" s="8">
        <f>[1]!b_anal_termifexercise($A1761,日期设置!B$2)</f>
        <v>0</v>
      </c>
      <c r="V1761" s="10">
        <f>[1]!b_dq_dirtyprice(A1761,日期设置!$B$2)</f>
        <v>81.352800000000002</v>
      </c>
      <c r="W1761" s="11">
        <f>IF(U1761=0,ROUNDUP((Q1761-日期设置!$B$2)/365,0),ROUNDUP((R1761-日期设置!$B$2)/365,0))</f>
        <v>4</v>
      </c>
      <c r="X1761" s="18">
        <f>_xlfn.IFNA(VLOOKUP(A1761,过往入选债券!A:D,4,0),2)</f>
        <v>2</v>
      </c>
      <c r="Y1761">
        <f>_xlfn.IFNA(VLOOKUP(C1761,[2]Sheet1!$A:$A,1,0),3)</f>
        <v>3</v>
      </c>
    </row>
    <row r="1762" spans="1:25" hidden="1" x14ac:dyDescent="0.2">
      <c r="A1762" s="21" t="s">
        <v>11622</v>
      </c>
      <c r="B1762" s="21" t="s">
        <v>11623</v>
      </c>
      <c r="C1762" s="37" t="s">
        <v>164</v>
      </c>
      <c r="D1762" s="26" t="str">
        <f>[1]!b_calc_yield(A1762,日期设置!$B$2,F1762,1,R1762,1,O1762,L1762,S1762,)</f>
        <v>Fetching...</v>
      </c>
      <c r="E1762" s="26">
        <f t="shared" si="54"/>
        <v>46.212257338897004</v>
      </c>
      <c r="F1762" s="18">
        <f>[1]!b_dq_cleanprice($A1762,日期设置!B$2)</f>
        <v>29.8917</v>
      </c>
      <c r="G1762" s="18" t="str">
        <f t="shared" si="55"/>
        <v>1.92 + 0</v>
      </c>
      <c r="H1762" s="27">
        <f>[1]!b_dq_pctchange($A1762,日期设置!$B$2,1)/100</f>
        <v>0</v>
      </c>
      <c r="I1762" s="26">
        <f>[1]!b_pq_pctchange(A1762,日期设置!$B$4,日期设置!$B$2,1)</f>
        <v>0</v>
      </c>
      <c r="J1762" s="26">
        <f>[1]!b_pq_pctchange(A1762,日期设置!$C$4,日期设置!$B$2,1)</f>
        <v>-33.333407675700755</v>
      </c>
      <c r="K1762" s="52">
        <f>[1]!b_dq_amount($A1762,日期设置!B$2,2,10000)</f>
        <v>0</v>
      </c>
      <c r="L1762" s="26">
        <f>[1]!b_info_latestpar(A1762,日期设置!$B$2)</f>
        <v>30.000000000000004</v>
      </c>
      <c r="M1762" s="6">
        <f>[1]!b_info_outstandingbalance($A1762,日期设置!B$2)</f>
        <v>4.5</v>
      </c>
      <c r="N1762" s="7" t="str">
        <f>[1]!b_info_latestissurercreditrating2(A1762,日期设置!$B$2,"102","1")</f>
        <v>AA</v>
      </c>
      <c r="O1762" s="8">
        <v>6.97</v>
      </c>
      <c r="P1762" s="9">
        <f>[1]!b_info_repurchasedate(A1762)</f>
        <v>0</v>
      </c>
      <c r="Q1762" s="8" t="s">
        <v>17577</v>
      </c>
      <c r="R1762" s="2" t="str">
        <f>IF((--IF(P1762=0,Q1762,P1762))&gt;(--日期设置!$B$2),IF(P1762=0,Q1762,P1762),Q1762)</f>
        <v>2023-02-22</v>
      </c>
      <c r="S1762" s="2" t="s">
        <v>19014</v>
      </c>
      <c r="T1762" s="8">
        <f>[1]!b_anal_ptmyear($A1762,日期设置!$B$2)</f>
        <v>1.9232876712328766</v>
      </c>
      <c r="U1762" s="8">
        <f>[1]!b_anal_termifexercise($A1762,日期设置!B$2)</f>
        <v>0</v>
      </c>
      <c r="V1762" s="10">
        <f>[1]!b_dq_dirtyprice(A1762,日期设置!$B$2)</f>
        <v>30.052199999999999</v>
      </c>
      <c r="W1762" s="11">
        <f>IF(U1762=0,ROUNDUP((Q1762-日期设置!$B$2)/365,0),ROUNDUP((R1762-日期设置!$B$2)/365,0))</f>
        <v>2</v>
      </c>
      <c r="X1762" s="18">
        <f>_xlfn.IFNA(VLOOKUP(A1762,过往入选债券!A:D,4,0),2)</f>
        <v>2</v>
      </c>
      <c r="Y1762">
        <f>_xlfn.IFNA(VLOOKUP(C1762,[2]Sheet1!$A:$A,1,0),3)</f>
        <v>3</v>
      </c>
    </row>
    <row r="1763" spans="1:25" hidden="1" x14ac:dyDescent="0.2">
      <c r="A1763" s="21" t="s">
        <v>11370</v>
      </c>
      <c r="B1763" s="21" t="s">
        <v>11371</v>
      </c>
      <c r="C1763" s="37" t="s">
        <v>11372</v>
      </c>
      <c r="D1763" s="26" t="str">
        <f>[1]!b_calc_yield(A1763,日期设置!$B$2,F1763,1,R1763,1,O1763,L1763,S1763,)</f>
        <v>Fetching...</v>
      </c>
      <c r="E1763" s="26">
        <f t="shared" si="54"/>
        <v>14.521508438300156</v>
      </c>
      <c r="F1763" s="18">
        <f>[1]!b_dq_cleanprice($A1763,日期设置!B$2)</f>
        <v>99.59</v>
      </c>
      <c r="G1763" s="18" t="str">
        <f t="shared" si="55"/>
        <v>2.33 + 0</v>
      </c>
      <c r="H1763" s="27">
        <f>[1]!b_dq_pctchange($A1763,日期设置!$B$2,1)/100</f>
        <v>0</v>
      </c>
      <c r="I1763" s="26">
        <f>[1]!b_pq_pctchange(A1763,日期设置!$B$4,日期设置!$B$2,1)</f>
        <v>0</v>
      </c>
      <c r="J1763" s="26">
        <f>[1]!b_pq_pctchange(A1763,日期设置!$C$4,日期设置!$B$2,1)</f>
        <v>0</v>
      </c>
      <c r="K1763" s="52">
        <f>[1]!b_dq_amount($A1763,日期设置!B$2,2,10000)</f>
        <v>0</v>
      </c>
      <c r="L1763" s="26">
        <f>[1]!b_info_latestpar(A1763,日期设置!$B$2)</f>
        <v>100</v>
      </c>
      <c r="M1763" s="6">
        <f>[1]!b_info_outstandingbalance($A1763,日期设置!B$2)</f>
        <v>5</v>
      </c>
      <c r="N1763" s="7" t="str">
        <f>[1]!b_info_latestissurercreditrating2(A1763,日期设置!$B$2,"102","1")</f>
        <v>AA</v>
      </c>
      <c r="O1763" s="8">
        <v>6.28</v>
      </c>
      <c r="P1763" s="9">
        <f>[1]!b_info_repurchasedate(A1763)</f>
        <v>0</v>
      </c>
      <c r="Q1763" s="8" t="s">
        <v>16317</v>
      </c>
      <c r="R1763" s="2" t="str">
        <f>IF((--IF(P1763=0,Q1763,P1763))&gt;(--日期设置!$B$2),IF(P1763=0,Q1763,P1763),Q1763)</f>
        <v>2023-07-22</v>
      </c>
      <c r="S1763" s="2" t="s">
        <v>15975</v>
      </c>
      <c r="T1763" s="8">
        <f>[1]!b_anal_ptmyear($A1763,日期设置!$B$2)</f>
        <v>2.3342465753424659</v>
      </c>
      <c r="U1763" s="8">
        <f>[1]!b_anal_termifexercise($A1763,日期设置!B$2)</f>
        <v>0</v>
      </c>
      <c r="V1763" s="10">
        <f>[1]!b_dq_dirtyprice(A1763,日期设置!$B$2)</f>
        <v>103.7709</v>
      </c>
      <c r="W1763" s="11">
        <f>IF(U1763=0,ROUNDUP((Q1763-日期设置!$B$2)/365,0),ROUNDUP((R1763-日期设置!$B$2)/365,0))</f>
        <v>3</v>
      </c>
      <c r="X1763" s="18">
        <f>_xlfn.IFNA(VLOOKUP(A1763,过往入选债券!A:D,4,0),2)</f>
        <v>2</v>
      </c>
      <c r="Y1763">
        <f>_xlfn.IFNA(VLOOKUP(C1763,[2]Sheet1!$A:$A,1,0),3)</f>
        <v>3</v>
      </c>
    </row>
    <row r="1764" spans="1:25" hidden="1" x14ac:dyDescent="0.2">
      <c r="A1764" s="21" t="s">
        <v>4076</v>
      </c>
      <c r="B1764" s="21" t="s">
        <v>4077</v>
      </c>
      <c r="C1764" s="37" t="s">
        <v>4078</v>
      </c>
      <c r="D1764" s="26" t="str">
        <f>[1]!b_calc_yield(A1764,日期设置!$B$2,F1764,1,R1764,1,O1764,L1764,S1764,)</f>
        <v>Fetching...</v>
      </c>
      <c r="E1764" s="26">
        <f t="shared" si="54"/>
        <v>6.2941898868500434</v>
      </c>
      <c r="F1764" s="18">
        <f>[1]!b_dq_cleanprice($A1764,日期设置!B$2)</f>
        <v>100.4731</v>
      </c>
      <c r="G1764" s="18" t="str">
        <f t="shared" si="55"/>
        <v>3.97 + 0.97</v>
      </c>
      <c r="H1764" s="27">
        <f>[1]!b_dq_pctchange($A1764,日期设置!$B$2,1)/100</f>
        <v>0</v>
      </c>
      <c r="I1764" s="26">
        <f>[1]!b_pq_pctchange(A1764,日期设置!$B$4,日期设置!$B$2,1)</f>
        <v>9.2747559274762748E-2</v>
      </c>
      <c r="J1764" s="26">
        <f>[1]!b_pq_pctchange(A1764,日期设置!$C$4,日期设置!$B$2,1)</f>
        <v>-0.30877825216824395</v>
      </c>
      <c r="K1764" s="52">
        <f>[1]!b_dq_amount($A1764,日期设置!B$2,2,10000)</f>
        <v>0</v>
      </c>
      <c r="L1764" s="26">
        <f>[1]!b_info_latestpar(A1764,日期设置!$B$2)</f>
        <v>100</v>
      </c>
      <c r="M1764" s="6">
        <f>[1]!b_info_outstandingbalance($A1764,日期设置!B$2)</f>
        <v>10</v>
      </c>
      <c r="N1764" s="7">
        <f>[1]!b_info_latestissurercreditrating2(A1764,日期设置!$B$2,"102","1")</f>
        <v>0</v>
      </c>
      <c r="O1764" s="8">
        <v>6.98</v>
      </c>
      <c r="P1764" s="9" t="str">
        <f>[1]!b_info_repurchasedate(A1764)</f>
        <v>2022-03-13</v>
      </c>
      <c r="Q1764" s="8" t="s">
        <v>16614</v>
      </c>
      <c r="R1764" s="2" t="str">
        <f>IF((--IF(P1764=0,Q1764,P1764))&gt;(--日期设置!$B$2),IF(P1764=0,Q1764,P1764),Q1764)</f>
        <v>2022-03-13</v>
      </c>
      <c r="S1764" s="2" t="s">
        <v>17982</v>
      </c>
      <c r="T1764" s="8">
        <f>[1]!b_anal_ptmyear($A1764,日期设置!$B$2)</f>
        <v>3.9753424657534246</v>
      </c>
      <c r="U1764" s="8">
        <f>[1]!b_anal_termifexercise($A1764,日期设置!B$2)</f>
        <v>0.97534246575342465</v>
      </c>
      <c r="V1764" s="10">
        <f>[1]!b_dq_dirtyprice(A1764,日期设置!$B$2)</f>
        <v>100.6452</v>
      </c>
      <c r="W1764" s="11">
        <f>IF(U1764=0,ROUNDUP((Q1764-日期设置!$B$2)/365,0),ROUNDUP((R1764-日期设置!$B$2)/365,0))</f>
        <v>1</v>
      </c>
      <c r="X1764" s="18">
        <f>_xlfn.IFNA(VLOOKUP(A1764,过往入选债券!A:D,4,0),2)</f>
        <v>2</v>
      </c>
      <c r="Y1764">
        <f>_xlfn.IFNA(VLOOKUP(C1764,[2]Sheet1!$A:$A,1,0),3)</f>
        <v>3</v>
      </c>
    </row>
    <row r="1765" spans="1:25" hidden="1" x14ac:dyDescent="0.2">
      <c r="A1765" s="21" t="s">
        <v>14835</v>
      </c>
      <c r="B1765" s="21" t="s">
        <v>14836</v>
      </c>
      <c r="C1765" s="37" t="s">
        <v>1643</v>
      </c>
      <c r="D1765" s="26" t="str">
        <f>[1]!b_calc_yield(A1765,日期设置!$B$2,F1765,1,R1765,1,O1765,L1765,S1765,)</f>
        <v>Fetching...</v>
      </c>
      <c r="E1765" s="26">
        <f t="shared" si="54"/>
        <v>29.45821736034695</v>
      </c>
      <c r="F1765" s="18">
        <f>[1]!b_dq_cleanprice($A1765,日期设置!B$2)</f>
        <v>102.90309999999999</v>
      </c>
      <c r="G1765" s="18" t="str">
        <f t="shared" si="55"/>
        <v>4.70 + 0</v>
      </c>
      <c r="H1765" s="27">
        <f>[1]!b_dq_pctchange($A1765,日期设置!$B$2,1)/100</f>
        <v>0</v>
      </c>
      <c r="I1765" s="26">
        <f>[1]!b_pq_pctchange(A1765,日期设置!$B$4,日期设置!$B$2,1)</f>
        <v>0</v>
      </c>
      <c r="J1765" s="26">
        <f>[1]!b_pq_pctchange(A1765,日期设置!$C$4,日期设置!$B$2,1)</f>
        <v>0</v>
      </c>
      <c r="K1765" s="52">
        <f>[1]!b_dq_amount($A1765,日期设置!B$2,2,10000)</f>
        <v>0</v>
      </c>
      <c r="L1765" s="26">
        <f>[1]!b_info_latestpar(A1765,日期设置!$B$2)</f>
        <v>100</v>
      </c>
      <c r="M1765" s="6">
        <f>[1]!b_info_outstandingbalance($A1765,日期设置!B$2)</f>
        <v>8</v>
      </c>
      <c r="N1765" s="7" t="str">
        <f>[1]!b_info_latestissurercreditrating2(A1765,日期设置!$B$2,"102","1")</f>
        <v>AA</v>
      </c>
      <c r="O1765" s="8">
        <v>7.2</v>
      </c>
      <c r="P1765" s="9">
        <f>[1]!b_info_repurchasedate(A1765)</f>
        <v>0</v>
      </c>
      <c r="Q1765" s="8" t="s">
        <v>16240</v>
      </c>
      <c r="R1765" s="2" t="str">
        <f>IF((--IF(P1765=0,Q1765,P1765))&gt;(--日期设置!$B$2),IF(P1765=0,Q1765,P1765),Q1765)</f>
        <v>2025-12-03</v>
      </c>
      <c r="S1765" s="2" t="s">
        <v>17769</v>
      </c>
      <c r="T1765" s="8">
        <f>[1]!b_anal_ptmyear($A1765,日期设置!$B$2)</f>
        <v>4.7013698630136984</v>
      </c>
      <c r="U1765" s="8">
        <f>[1]!b_anal_termifexercise($A1765,日期设置!B$2)</f>
        <v>0</v>
      </c>
      <c r="V1765" s="10">
        <f>[1]!b_dq_dirtyprice(A1765,日期设置!$B$2)</f>
        <v>105.0532</v>
      </c>
      <c r="W1765" s="11">
        <f>IF(U1765=0,ROUNDUP((Q1765-日期设置!$B$2)/365,0),ROUNDUP((R1765-日期设置!$B$2)/365,0))</f>
        <v>5</v>
      </c>
      <c r="X1765" s="18">
        <f>_xlfn.IFNA(VLOOKUP(A1765,过往入选债券!A:D,4,0),2)</f>
        <v>2</v>
      </c>
      <c r="Y1765">
        <f>_xlfn.IFNA(VLOOKUP(C1765,[2]Sheet1!$A:$A,1,0),3)</f>
        <v>3</v>
      </c>
    </row>
    <row r="1766" spans="1:25" hidden="1" x14ac:dyDescent="0.2">
      <c r="A1766" s="21" t="s">
        <v>4416</v>
      </c>
      <c r="B1766" s="21" t="s">
        <v>4417</v>
      </c>
      <c r="C1766" s="37" t="s">
        <v>1159</v>
      </c>
      <c r="D1766" s="26" t="str">
        <f>[1]!b_calc_yield(A1766,日期设置!$B$2,F1766,1,R1766,1,O1766,L1766,S1766,)</f>
        <v>Fetching...</v>
      </c>
      <c r="E1766" s="26">
        <f t="shared" si="54"/>
        <v>12.829931011749206</v>
      </c>
      <c r="F1766" s="18">
        <f>[1]!b_dq_cleanprice($A1766,日期设置!B$2)</f>
        <v>100.2646</v>
      </c>
      <c r="G1766" s="18" t="str">
        <f t="shared" si="55"/>
        <v>2.10 + 0</v>
      </c>
      <c r="H1766" s="27">
        <f>[1]!b_dq_pctchange($A1766,日期设置!$B$2,1)/100</f>
        <v>0</v>
      </c>
      <c r="I1766" s="26">
        <f>[1]!b_pq_pctchange(A1766,日期设置!$B$4,日期设置!$B$2,1)</f>
        <v>0</v>
      </c>
      <c r="J1766" s="26">
        <f>[1]!b_pq_pctchange(A1766,日期设置!$C$4,日期设置!$B$2,1)</f>
        <v>0.63049247062319269</v>
      </c>
      <c r="K1766" s="52">
        <f>[1]!b_dq_amount($A1766,日期设置!B$2,2,10000)</f>
        <v>0</v>
      </c>
      <c r="L1766" s="26">
        <f>[1]!b_info_latestpar(A1766,日期设置!$B$2)</f>
        <v>100</v>
      </c>
      <c r="M1766" s="6">
        <f>[1]!b_info_outstandingbalance($A1766,日期设置!B$2)</f>
        <v>5</v>
      </c>
      <c r="N1766" s="7">
        <f>[1]!b_info_latestissurercreditrating2(A1766,日期设置!$B$2,"102","1")</f>
        <v>0</v>
      </c>
      <c r="O1766" s="8">
        <v>6.6</v>
      </c>
      <c r="P1766" s="9">
        <f>[1]!b_info_repurchasedate(A1766)</f>
        <v>0</v>
      </c>
      <c r="Q1766" s="8" t="s">
        <v>16075</v>
      </c>
      <c r="R1766" s="2" t="str">
        <f>IF((--IF(P1766=0,Q1766,P1766))&gt;(--日期设置!$B$2),IF(P1766=0,Q1766,P1766),Q1766)</f>
        <v>2023-04-29</v>
      </c>
      <c r="S1766" s="2" t="s">
        <v>17832</v>
      </c>
      <c r="T1766" s="8">
        <f>[1]!b_anal_ptmyear($A1766,日期设置!$B$2)</f>
        <v>2.1041095890410957</v>
      </c>
      <c r="U1766" s="8">
        <f>[1]!b_anal_termifexercise($A1766,日期设置!B$2)</f>
        <v>0</v>
      </c>
      <c r="V1766" s="10">
        <f>[1]!b_dq_dirtyprice(A1766,日期设置!$B$2)</f>
        <v>106.17749999999999</v>
      </c>
      <c r="W1766" s="11">
        <f>IF(U1766=0,ROUNDUP((Q1766-日期设置!$B$2)/365,0),ROUNDUP((R1766-日期设置!$B$2)/365,0))</f>
        <v>3</v>
      </c>
      <c r="X1766" s="18">
        <f>_xlfn.IFNA(VLOOKUP(A1766,过往入选债券!A:D,4,0),2)</f>
        <v>2</v>
      </c>
      <c r="Y1766">
        <f>_xlfn.IFNA(VLOOKUP(C1766,[2]Sheet1!$A:$A,1,0),3)</f>
        <v>3</v>
      </c>
    </row>
    <row r="1767" spans="1:25" hidden="1" x14ac:dyDescent="0.2">
      <c r="A1767" s="21" t="s">
        <v>14735</v>
      </c>
      <c r="B1767" s="21" t="s">
        <v>14736</v>
      </c>
      <c r="C1767" s="37" t="s">
        <v>14693</v>
      </c>
      <c r="D1767" s="26" t="str">
        <f>[1]!b_calc_yield(A1767,日期设置!$B$2,F1767,1,R1767,1,O1767,L1767,S1767,)</f>
        <v>Fetching...</v>
      </c>
      <c r="E1767" s="26">
        <f t="shared" si="54"/>
        <v>28.208885242058379</v>
      </c>
      <c r="F1767" s="18">
        <f>[1]!b_dq_cleanprice($A1767,日期设置!B$2)</f>
        <v>105.931</v>
      </c>
      <c r="G1767" s="18" t="str">
        <f t="shared" si="55"/>
        <v>4.59 + 0</v>
      </c>
      <c r="H1767" s="27">
        <f>[1]!b_dq_pctchange($A1767,日期设置!$B$2,1)/100</f>
        <v>0</v>
      </c>
      <c r="I1767" s="26">
        <f>[1]!b_pq_pctchange(A1767,日期设置!$B$4,日期设置!$B$2,1)</f>
        <v>0</v>
      </c>
      <c r="J1767" s="26">
        <f>[1]!b_pq_pctchange(A1767,日期设置!$C$4,日期设置!$B$2,1)</f>
        <v>0</v>
      </c>
      <c r="K1767" s="52">
        <f>[1]!b_dq_amount($A1767,日期设置!B$2,2,10000)</f>
        <v>0</v>
      </c>
      <c r="L1767" s="26">
        <f>[1]!b_info_latestpar(A1767,日期设置!$B$2)</f>
        <v>100</v>
      </c>
      <c r="M1767" s="6">
        <f>[1]!b_info_outstandingbalance($A1767,日期设置!B$2)</f>
        <v>5.8</v>
      </c>
      <c r="N1767" s="7" t="str">
        <f>[1]!b_info_latestissurercreditrating2(A1767,日期设置!$B$2,"102","1")</f>
        <v>AA</v>
      </c>
      <c r="O1767" s="8">
        <v>8</v>
      </c>
      <c r="P1767" s="9">
        <f>[1]!b_info_repurchasedate(A1767)</f>
        <v>0</v>
      </c>
      <c r="Q1767" s="8" t="s">
        <v>16983</v>
      </c>
      <c r="R1767" s="2" t="str">
        <f>IF((--IF(P1767=0,Q1767,P1767))&gt;(--日期设置!$B$2),IF(P1767=0,Q1767,P1767),Q1767)</f>
        <v>2025-10-24</v>
      </c>
      <c r="S1767" s="2" t="s">
        <v>18337</v>
      </c>
      <c r="T1767" s="8">
        <f>[1]!b_anal_ptmyear($A1767,日期设置!$B$2)</f>
        <v>4.5917808219178085</v>
      </c>
      <c r="U1767" s="8">
        <f>[1]!b_anal_termifexercise($A1767,日期设置!B$2)</f>
        <v>0</v>
      </c>
      <c r="V1767" s="10">
        <f>[1]!b_dq_dirtyprice(A1767,日期设置!$B$2)</f>
        <v>109.1968</v>
      </c>
      <c r="W1767" s="11">
        <f>IF(U1767=0,ROUNDUP((Q1767-日期设置!$B$2)/365,0),ROUNDUP((R1767-日期设置!$B$2)/365,0))</f>
        <v>5</v>
      </c>
      <c r="X1767" s="18">
        <f>_xlfn.IFNA(VLOOKUP(A1767,过往入选债券!A:D,4,0),2)</f>
        <v>2</v>
      </c>
      <c r="Y1767">
        <f>_xlfn.IFNA(VLOOKUP(C1767,[2]Sheet1!$A:$A,1,0),3)</f>
        <v>3</v>
      </c>
    </row>
    <row r="1768" spans="1:25" hidden="1" x14ac:dyDescent="0.2">
      <c r="A1768" s="28" t="s">
        <v>19119</v>
      </c>
      <c r="B1768" s="28" t="s">
        <v>19120</v>
      </c>
      <c r="C1768" s="38" t="s">
        <v>509</v>
      </c>
      <c r="D1768" s="26" t="str">
        <f>[1]!b_calc_yield(A1768,日期设置!$B$2,F1768,1,R1768,1,O1768,L1768,S1768,)</f>
        <v>Fetching...</v>
      </c>
      <c r="E1768" s="26">
        <f t="shared" si="54"/>
        <v>14.931916064115658</v>
      </c>
      <c r="F1768" s="18">
        <f>[1]!b_dq_cleanprice($A1768,日期设置!B$2)</f>
        <v>100.0568</v>
      </c>
      <c r="G1768" s="18" t="str">
        <f t="shared" si="55"/>
        <v>4.39 + 2.39</v>
      </c>
      <c r="H1768" s="27">
        <f>[1]!b_dq_pctchange($A1768,日期设置!$B$2,1)/100</f>
        <v>0</v>
      </c>
      <c r="I1768" s="26">
        <f>[1]!b_pq_pctchange(A1768,日期设置!$B$4,日期设置!$B$2,1)</f>
        <v>0</v>
      </c>
      <c r="J1768" s="26">
        <f>[1]!b_pq_pctchange(A1768,日期设置!$C$4,日期设置!$B$2,1)</f>
        <v>0</v>
      </c>
      <c r="K1768" s="52">
        <f>[1]!b_dq_amount($A1768,日期设置!B$2,2,10000)</f>
        <v>0</v>
      </c>
      <c r="L1768" s="26">
        <f>[1]!b_info_latestpar(A1768,日期设置!$B$2)</f>
        <v>100</v>
      </c>
      <c r="M1768" s="6">
        <f>[1]!b_info_outstandingbalance($A1768,日期设置!B$2)</f>
        <v>7.4</v>
      </c>
      <c r="N1768" s="7">
        <f>[1]!b_info_latestissurercreditrating2(A1768,日期设置!$B$2,"102","1")</f>
        <v>0</v>
      </c>
      <c r="O1768" s="8">
        <v>6.5</v>
      </c>
      <c r="P1768" s="9" t="str">
        <f>[1]!b_info_repurchasedate(A1768)</f>
        <v>2023-08-14</v>
      </c>
      <c r="Q1768" s="8" t="s">
        <v>19994</v>
      </c>
      <c r="R1768" s="2" t="str">
        <f>IF((--IF(P1768=0,Q1768,P1768))&gt;(--日期设置!$B$2),IF(P1768=0,Q1768,P1768),Q1768)</f>
        <v>2023-08-14</v>
      </c>
      <c r="S1768" s="31" t="s">
        <v>19121</v>
      </c>
      <c r="T1768" s="8">
        <f>[1]!b_anal_ptmyear($A1768,日期设置!$B$2)</f>
        <v>4.397260273972603</v>
      </c>
      <c r="U1768" s="8">
        <f>[1]!b_anal_termifexercise($A1768,日期设置!B$2)</f>
        <v>2.3972602739726026</v>
      </c>
      <c r="V1768" s="10">
        <f>[1]!b_dq_dirtyprice(A1768,日期设置!$B$2)</f>
        <v>103.9746</v>
      </c>
      <c r="W1768" s="11">
        <f>IF(U1768=0,ROUNDUP((Q1768-日期设置!$B$2)/365,0),ROUNDUP((R1768-日期设置!$B$2)/365,0))</f>
        <v>3</v>
      </c>
      <c r="X1768" s="18">
        <f>_xlfn.IFNA(VLOOKUP(A1768,过往入选债券!A:D,4,0),2)</f>
        <v>2</v>
      </c>
      <c r="Y1768">
        <f>_xlfn.IFNA(VLOOKUP(C1768,[2]Sheet1!$A:$A,1,0),3)</f>
        <v>3</v>
      </c>
    </row>
    <row r="1769" spans="1:25" hidden="1" x14ac:dyDescent="0.2">
      <c r="A1769" s="21" t="s">
        <v>1316</v>
      </c>
      <c r="B1769" s="21" t="s">
        <v>1317</v>
      </c>
      <c r="C1769" s="37" t="s">
        <v>1318</v>
      </c>
      <c r="D1769" s="26" t="str">
        <f>[1]!b_calc_yield(A1769,日期设置!$B$2,F1769,1,R1769,1,O1769,L1769,S1769,)</f>
        <v>Fetching...</v>
      </c>
      <c r="E1769" s="26">
        <f t="shared" si="54"/>
        <v>9.5642832071889607</v>
      </c>
      <c r="F1769" s="18">
        <f>[1]!b_dq_cleanprice($A1769,日期设置!B$2)</f>
        <v>100.0194</v>
      </c>
      <c r="G1769" s="18" t="str">
        <f t="shared" si="55"/>
        <v>1.52 + 0</v>
      </c>
      <c r="H1769" s="27">
        <f>[1]!b_dq_pctchange($A1769,日期设置!$B$2,1)/100</f>
        <v>0</v>
      </c>
      <c r="I1769" s="26">
        <f>[1]!b_pq_pctchange(A1769,日期设置!$B$4,日期设置!$B$2,1)</f>
        <v>0</v>
      </c>
      <c r="J1769" s="26">
        <f>[1]!b_pq_pctchange(A1769,日期设置!$C$4,日期设置!$B$2,1)</f>
        <v>0</v>
      </c>
      <c r="K1769" s="52">
        <f>[1]!b_dq_amount($A1769,日期设置!B$2,2,10000)</f>
        <v>0</v>
      </c>
      <c r="L1769" s="26">
        <f>[1]!b_info_latestpar(A1769,日期设置!$B$2)</f>
        <v>100</v>
      </c>
      <c r="M1769" s="6">
        <f>[1]!b_info_outstandingbalance($A1769,日期设置!B$2)</f>
        <v>5</v>
      </c>
      <c r="N1769" s="7">
        <f>[1]!b_info_latestissurercreditrating2(A1769,日期设置!$B$2,"102","1")</f>
        <v>0</v>
      </c>
      <c r="O1769" s="8">
        <v>6.5</v>
      </c>
      <c r="P1769" s="9">
        <f>[1]!b_info_repurchasedate(A1769)</f>
        <v>0</v>
      </c>
      <c r="Q1769" s="8" t="s">
        <v>17078</v>
      </c>
      <c r="R1769" s="2" t="str">
        <f>IF((--IF(P1769=0,Q1769,P1769))&gt;(--日期设置!$B$2),IF(P1769=0,Q1769,P1769),Q1769)</f>
        <v>2022-09-28</v>
      </c>
      <c r="S1769" s="2" t="s">
        <v>18247</v>
      </c>
      <c r="T1769" s="8">
        <f>[1]!b_anal_ptmyear($A1769,日期设置!$B$2)</f>
        <v>1.5205479452054793</v>
      </c>
      <c r="U1769" s="8">
        <f>[1]!b_anal_termifexercise($A1769,日期设置!B$2)</f>
        <v>0</v>
      </c>
      <c r="V1769" s="10">
        <f>[1]!b_dq_dirtyprice(A1769,日期设置!$B$2)</f>
        <v>103.1358</v>
      </c>
      <c r="W1769" s="11">
        <f>IF(U1769=0,ROUNDUP((Q1769-日期设置!$B$2)/365,0),ROUNDUP((R1769-日期设置!$B$2)/365,0))</f>
        <v>2</v>
      </c>
      <c r="X1769" s="18">
        <f>_xlfn.IFNA(VLOOKUP(A1769,过往入选债券!A:D,4,0),2)</f>
        <v>2</v>
      </c>
      <c r="Y1769">
        <f>_xlfn.IFNA(VLOOKUP(C1769,[2]Sheet1!$A:$A,1,0),3)</f>
        <v>3</v>
      </c>
    </row>
    <row r="1770" spans="1:25" x14ac:dyDescent="0.2">
      <c r="A1770" s="21" t="s">
        <v>13369</v>
      </c>
      <c r="B1770" s="21" t="s">
        <v>13370</v>
      </c>
      <c r="C1770" s="37" t="s">
        <v>13371</v>
      </c>
      <c r="D1770" s="26" t="str">
        <f>[1]!b_calc_yield(A1770,日期设置!$B$2,F1770,1,R1770,1,O1770,L1770,S1770,)</f>
        <v>Fetching...</v>
      </c>
      <c r="E1770" s="26">
        <f t="shared" si="54"/>
        <v>28.57767726053595</v>
      </c>
      <c r="F1770" s="18">
        <f>[1]!b_dq_cleanprice($A1770,日期设置!B$2)</f>
        <v>57.3</v>
      </c>
      <c r="G1770" s="18" t="str">
        <f t="shared" si="55"/>
        <v>2.46 + 0</v>
      </c>
      <c r="H1770" s="27">
        <f>[1]!b_dq_pctchange($A1770,日期设置!$B$2,1)/100</f>
        <v>2.5334527742007112E-3</v>
      </c>
      <c r="I1770" s="26">
        <f>[1]!b_pq_pctchange(A1770,日期设置!$B$4,日期设置!$B$2,1)</f>
        <v>0.25334527742007112</v>
      </c>
      <c r="J1770" s="26">
        <f>[1]!b_pq_pctchange(A1770,日期设置!$C$4,日期设置!$B$2,1)</f>
        <v>0.25334527742007112</v>
      </c>
      <c r="K1770" s="52">
        <f>[1]!b_dq_amount($A1770,日期设置!B$2,2,10000)</f>
        <v>1061.7536465999999</v>
      </c>
      <c r="L1770" s="26">
        <f>[1]!b_info_latestpar(A1770,日期设置!$B$2)</f>
        <v>60</v>
      </c>
      <c r="M1770" s="6">
        <f>[1]!b_info_outstandingbalance($A1770,日期设置!B$2)</f>
        <v>9</v>
      </c>
      <c r="N1770" s="7" t="str">
        <f>[1]!b_info_latestissurercreditrating2(A1770,日期设置!$B$2,"102","1")</f>
        <v>AA-</v>
      </c>
      <c r="O1770" s="8">
        <v>5.28</v>
      </c>
      <c r="P1770" s="9">
        <f>[1]!b_info_repurchasedate(A1770)</f>
        <v>0</v>
      </c>
      <c r="Q1770" s="8" t="s">
        <v>17587</v>
      </c>
      <c r="R1770" s="2" t="str">
        <f>IF((--IF(P1770=0,Q1770,P1770))&gt;(--日期设置!$B$2),IF(P1770=0,Q1770,P1770),Q1770)</f>
        <v>2023-09-09</v>
      </c>
      <c r="S1770" s="2" t="s">
        <v>19026</v>
      </c>
      <c r="T1770" s="8">
        <f>[1]!b_anal_ptmyear($A1770,日期设置!$B$2)</f>
        <v>2.4684931506849317</v>
      </c>
      <c r="U1770" s="8">
        <f>[1]!b_anal_termifexercise($A1770,日期设置!B$2)</f>
        <v>0</v>
      </c>
      <c r="V1770" s="10">
        <f>[1]!b_dq_dirtyprice(A1770,日期设置!$B$2)</f>
        <v>58.983800000000002</v>
      </c>
      <c r="W1770" s="11">
        <f>IF(U1770=0,ROUNDUP((Q1770-日期设置!$B$2)/365,0),ROUNDUP((R1770-日期设置!$B$2)/365,0))</f>
        <v>3</v>
      </c>
      <c r="X1770" s="18">
        <f>_xlfn.IFNA(VLOOKUP(A1770,过往入选债券!A:D,4,0),2)</f>
        <v>2</v>
      </c>
      <c r="Y1770">
        <f>_xlfn.IFNA(VLOOKUP(C1770,[2]Sheet1!$A:$A,1,0),3)</f>
        <v>3</v>
      </c>
    </row>
    <row r="1771" spans="1:25" hidden="1" x14ac:dyDescent="0.2">
      <c r="A1771" s="21" t="s">
        <v>1717</v>
      </c>
      <c r="B1771" s="21" t="s">
        <v>1718</v>
      </c>
      <c r="C1771" s="37" t="s">
        <v>1056</v>
      </c>
      <c r="D1771" s="26" t="str">
        <f>[1]!b_calc_yield(A1771,日期设置!$B$2,F1771,1,R1771,1,O1771,L1771,S1771,)</f>
        <v>Fetching...</v>
      </c>
      <c r="E1771" s="26">
        <f t="shared" si="54"/>
        <v>0.14129216746681106</v>
      </c>
      <c r="F1771" s="18">
        <f>[1]!b_dq_cleanprice($A1771,日期设置!B$2)</f>
        <v>100</v>
      </c>
      <c r="G1771" s="18" t="str">
        <f t="shared" si="55"/>
        <v>2.02 + 0.02</v>
      </c>
      <c r="H1771" s="27">
        <f>[1]!b_dq_pctchange($A1771,日期设置!$B$2,1)/100</f>
        <v>0</v>
      </c>
      <c r="I1771" s="26">
        <f>[1]!b_pq_pctchange(A1771,日期设置!$B$4,日期设置!$B$2,1)</f>
        <v>0</v>
      </c>
      <c r="J1771" s="26">
        <f>[1]!b_pq_pctchange(A1771,日期设置!$C$4,日期设置!$B$2,1)</f>
        <v>0</v>
      </c>
      <c r="K1771" s="52">
        <f>[1]!b_dq_amount($A1771,日期设置!B$2,2,10000)</f>
        <v>0</v>
      </c>
      <c r="L1771" s="26">
        <f>[1]!b_info_latestpar(A1771,日期设置!$B$2)</f>
        <v>100</v>
      </c>
      <c r="M1771" s="6">
        <f>[1]!b_info_outstandingbalance($A1771,日期设置!B$2)</f>
        <v>10</v>
      </c>
      <c r="N1771" s="7">
        <f>[1]!b_info_latestissurercreditrating2(A1771,日期设置!$B$2,"102","1")</f>
        <v>0</v>
      </c>
      <c r="O1771" s="8">
        <v>6.88</v>
      </c>
      <c r="P1771" s="9" t="str">
        <f>[1]!b_info_repurchasedate(A1771)</f>
        <v>2021-03-30</v>
      </c>
      <c r="Q1771" s="8" t="s">
        <v>16123</v>
      </c>
      <c r="R1771" s="2" t="str">
        <f>IF((--IF(P1771=0,Q1771,P1771))&gt;(--日期设置!$B$2),IF(P1771=0,Q1771,P1771),Q1771)</f>
        <v>2021-03-30</v>
      </c>
      <c r="S1771" s="2" t="s">
        <v>17909</v>
      </c>
      <c r="T1771" s="8">
        <f>[1]!b_anal_ptmyear($A1771,日期设置!$B$2)</f>
        <v>2.021917808219178</v>
      </c>
      <c r="U1771" s="8">
        <f>[1]!b_anal_termifexercise($A1771,日期设置!B$2)</f>
        <v>2.1917808219178082E-2</v>
      </c>
      <c r="V1771" s="10">
        <f>[1]!b_dq_dirtyprice(A1771,日期设置!$B$2)</f>
        <v>106.72920000000001</v>
      </c>
      <c r="W1771" s="11">
        <f>IF(U1771=0,ROUNDUP((Q1771-日期设置!$B$2)/365,0),ROUNDUP((R1771-日期设置!$B$2)/365,0))</f>
        <v>1</v>
      </c>
      <c r="X1771" s="18">
        <f>_xlfn.IFNA(VLOOKUP(A1771,过往入选债券!A:D,4,0),2)</f>
        <v>2</v>
      </c>
      <c r="Y1771">
        <f>_xlfn.IFNA(VLOOKUP(C1771,[2]Sheet1!$A:$A,1,0),3)</f>
        <v>3</v>
      </c>
    </row>
    <row r="1772" spans="1:25" hidden="1" x14ac:dyDescent="0.2">
      <c r="A1772" s="21" t="s">
        <v>11147</v>
      </c>
      <c r="B1772" s="21" t="s">
        <v>11148</v>
      </c>
      <c r="C1772" s="37" t="s">
        <v>7307</v>
      </c>
      <c r="D1772" s="26" t="str">
        <f>[1]!b_calc_yield(A1772,日期设置!$B$2,F1772,1,R1772,1,O1772,L1772,S1772,)</f>
        <v>Fetching...</v>
      </c>
      <c r="E1772" s="26">
        <f t="shared" si="54"/>
        <v>13.936049677871276</v>
      </c>
      <c r="F1772" s="18">
        <f>[1]!b_dq_cleanprice($A1772,日期设置!B$2)</f>
        <v>98.357500000000002</v>
      </c>
      <c r="G1772" s="18" t="str">
        <f t="shared" si="55"/>
        <v>2.24 + 0</v>
      </c>
      <c r="H1772" s="27">
        <f>[1]!b_dq_pctchange($A1772,日期设置!$B$2,1)/100</f>
        <v>0</v>
      </c>
      <c r="I1772" s="26">
        <f>[1]!b_pq_pctchange(A1772,日期设置!$B$4,日期设置!$B$2,1)</f>
        <v>0</v>
      </c>
      <c r="J1772" s="26">
        <f>[1]!b_pq_pctchange(A1772,日期设置!$C$4,日期设置!$B$2,1)</f>
        <v>0</v>
      </c>
      <c r="K1772" s="52">
        <f>[1]!b_dq_amount($A1772,日期设置!B$2,2,10000)</f>
        <v>0</v>
      </c>
      <c r="L1772" s="26">
        <f>[1]!b_info_latestpar(A1772,日期设置!$B$2)</f>
        <v>100</v>
      </c>
      <c r="M1772" s="6">
        <f>[1]!b_info_outstandingbalance($A1772,日期设置!B$2)</f>
        <v>3</v>
      </c>
      <c r="N1772" s="7" t="str">
        <f>[1]!b_info_latestissurercreditrating2(A1772,日期设置!$B$2,"102","1")</f>
        <v>AA</v>
      </c>
      <c r="O1772" s="8">
        <v>5.65</v>
      </c>
      <c r="P1772" s="9">
        <f>[1]!b_info_repurchasedate(A1772)</f>
        <v>0</v>
      </c>
      <c r="Q1772" s="8" t="s">
        <v>16063</v>
      </c>
      <c r="R1772" s="2" t="str">
        <f>IF((--IF(P1772=0,Q1772,P1772))&gt;(--日期设置!$B$2),IF(P1772=0,Q1772,P1772),Q1772)</f>
        <v>2023-06-18</v>
      </c>
      <c r="S1772" s="2" t="s">
        <v>17849</v>
      </c>
      <c r="T1772" s="8">
        <f>[1]!b_anal_ptmyear($A1772,日期设置!$B$2)</f>
        <v>2.2410958904109588</v>
      </c>
      <c r="U1772" s="8">
        <f>[1]!b_anal_termifexercise($A1772,日期设置!B$2)</f>
        <v>0</v>
      </c>
      <c r="V1772" s="10">
        <f>[1]!b_dq_dirtyprice(A1772,日期设置!$B$2)</f>
        <v>102.64530000000001</v>
      </c>
      <c r="W1772" s="11">
        <f>IF(U1772=0,ROUNDUP((Q1772-日期设置!$B$2)/365,0),ROUNDUP((R1772-日期设置!$B$2)/365,0))</f>
        <v>3</v>
      </c>
      <c r="X1772" s="18">
        <f>_xlfn.IFNA(VLOOKUP(A1772,过往入选债券!A:D,4,0),2)</f>
        <v>2</v>
      </c>
      <c r="Y1772">
        <f>_xlfn.IFNA(VLOOKUP(C1772,[2]Sheet1!$A:$A,1,0),3)</f>
        <v>3</v>
      </c>
    </row>
    <row r="1773" spans="1:25" hidden="1" x14ac:dyDescent="0.2">
      <c r="A1773" s="28" t="s">
        <v>20030</v>
      </c>
      <c r="B1773" s="28" t="s">
        <v>20031</v>
      </c>
      <c r="C1773" s="39" t="s">
        <v>3019</v>
      </c>
      <c r="D1773" s="26" t="str">
        <f>[1]!b_calc_yield(A1773,日期设置!$B$2,F1773,1,R1773,1,O1773,L1773,S1773,)</f>
        <v>Fetching...</v>
      </c>
      <c r="E1773" s="26">
        <f t="shared" si="54"/>
        <v>9.5288107755207463</v>
      </c>
      <c r="F1773" s="18">
        <f>[1]!b_dq_cleanprice($A1773,日期设置!B$2)</f>
        <v>99.263300000000001</v>
      </c>
      <c r="G1773" s="18" t="str">
        <f t="shared" si="55"/>
        <v>4.51 + 1.51</v>
      </c>
      <c r="H1773" s="27">
        <f>[1]!b_dq_pctchange($A1773,日期设置!$B$2,1)/100</f>
        <v>0</v>
      </c>
      <c r="I1773" s="26">
        <f>[1]!b_pq_pctchange(A1773,日期设置!$B$4,日期设置!$B$2,1)</f>
        <v>-3.0314200138180841E-2</v>
      </c>
      <c r="J1773" s="26">
        <f>[1]!b_pq_pctchange(A1773,日期设置!$C$4,日期设置!$B$2,1)</f>
        <v>-0.83190137468030956</v>
      </c>
      <c r="K1773" s="52">
        <f>[1]!b_dq_amount($A1773,日期设置!B$2,2,10000)</f>
        <v>0</v>
      </c>
      <c r="L1773" s="26">
        <f>[1]!b_info_latestpar(A1773,日期设置!$B$2)</f>
        <v>100</v>
      </c>
      <c r="M1773" s="6">
        <f>[1]!b_info_outstandingbalance($A1773,日期设置!B$2)</f>
        <v>5</v>
      </c>
      <c r="N1773" s="7">
        <f>[1]!b_info_latestissurercreditrating2(A1773,日期设置!$B$2,"102","1")</f>
        <v>0</v>
      </c>
      <c r="O1773" s="8">
        <v>5.95</v>
      </c>
      <c r="P1773" s="9" t="str">
        <f>[1]!b_info_repurchasedate(A1773)</f>
        <v>2022-09-25</v>
      </c>
      <c r="Q1773" s="8" t="s">
        <v>16024</v>
      </c>
      <c r="R1773" s="2" t="str">
        <f>IF((--IF(P1773=0,Q1773,P1773))&gt;(--日期设置!$B$2),IF(P1773=0,Q1773,P1773),Q1773)</f>
        <v>2022-09-25</v>
      </c>
      <c r="S1773" s="31" t="s">
        <v>16496</v>
      </c>
      <c r="T1773" s="8">
        <f>[1]!b_anal_ptmyear($A1773,日期设置!$B$2)</f>
        <v>4.5123287671232877</v>
      </c>
      <c r="U1773" s="8">
        <f>[1]!b_anal_termifexercise($A1773,日期设置!B$2)</f>
        <v>1.5123287671232877</v>
      </c>
      <c r="V1773" s="10">
        <f>[1]!b_dq_dirtyprice(A1773,日期设置!$B$2)</f>
        <v>102.1649</v>
      </c>
      <c r="W1773" s="11">
        <f>IF(U1773=0,ROUNDUP((Q1773-日期设置!$B$2)/365,0),ROUNDUP((R1773-日期设置!$B$2)/365,0))</f>
        <v>2</v>
      </c>
      <c r="X1773" s="18">
        <f>_xlfn.IFNA(VLOOKUP(A1773,过往入选债券!A:D,4,0),2)</f>
        <v>2</v>
      </c>
      <c r="Y1773">
        <f>_xlfn.IFNA(VLOOKUP(C1773,[2]Sheet1!$A:$A,1,0),3)</f>
        <v>3</v>
      </c>
    </row>
    <row r="1774" spans="1:25" hidden="1" x14ac:dyDescent="0.2">
      <c r="A1774" s="21" t="s">
        <v>10779</v>
      </c>
      <c r="B1774" s="21" t="s">
        <v>10780</v>
      </c>
      <c r="C1774" s="37" t="s">
        <v>10781</v>
      </c>
      <c r="D1774" s="26" t="str">
        <f>[1]!b_calc_yield(A1774,日期设置!$B$2,F1774,1,R1774,1,O1774,L1774,S1774,)</f>
        <v>Fetching...</v>
      </c>
      <c r="E1774" s="26">
        <f t="shared" si="54"/>
        <v>12.948229960657187</v>
      </c>
      <c r="F1774" s="18">
        <f>[1]!b_dq_cleanprice($A1774,日期设置!B$2)</f>
        <v>98.187100000000001</v>
      </c>
      <c r="G1774" s="18" t="str">
        <f t="shared" si="55"/>
        <v>4.09 + 2.09</v>
      </c>
      <c r="H1774" s="27">
        <f>[1]!b_dq_pctchange($A1774,日期设置!$B$2,1)/100</f>
        <v>0</v>
      </c>
      <c r="I1774" s="26">
        <f>[1]!b_pq_pctchange(A1774,日期设置!$B$4,日期设置!$B$2,1)</f>
        <v>0</v>
      </c>
      <c r="J1774" s="26">
        <f>[1]!b_pq_pctchange(A1774,日期设置!$C$4,日期设置!$B$2,1)</f>
        <v>0</v>
      </c>
      <c r="K1774" s="52">
        <f>[1]!b_dq_amount($A1774,日期设置!B$2,2,10000)</f>
        <v>0</v>
      </c>
      <c r="L1774" s="26">
        <f>[1]!b_info_latestpar(A1774,日期设置!$B$2)</f>
        <v>100</v>
      </c>
      <c r="M1774" s="6">
        <f>[1]!b_info_outstandingbalance($A1774,日期设置!B$2)</f>
        <v>8</v>
      </c>
      <c r="N1774" s="7" t="str">
        <f>[1]!b_info_latestissurercreditrating2(A1774,日期设置!$B$2,"102","1")</f>
        <v>AA</v>
      </c>
      <c r="O1774" s="8">
        <v>5.5</v>
      </c>
      <c r="P1774" s="9" t="str">
        <f>[1]!b_info_repurchasedate(A1774)</f>
        <v>2023-04-27</v>
      </c>
      <c r="Q1774" s="8" t="s">
        <v>16433</v>
      </c>
      <c r="R1774" s="2" t="str">
        <f>IF((--IF(P1774=0,Q1774,P1774))&gt;(--日期设置!$B$2),IF(P1774=0,Q1774,P1774),Q1774)</f>
        <v>2023-04-27</v>
      </c>
      <c r="S1774" s="2" t="s">
        <v>18085</v>
      </c>
      <c r="T1774" s="8">
        <f>[1]!b_anal_ptmyear($A1774,日期设置!$B$2)</f>
        <v>4.0986301369863014</v>
      </c>
      <c r="U1774" s="8">
        <f>[1]!b_anal_termifexercise($A1774,日期设置!B$2)</f>
        <v>2.0986301369863014</v>
      </c>
      <c r="V1774" s="10">
        <f>[1]!b_dq_dirtyprice(A1774,日期设置!$B$2)</f>
        <v>103.1446</v>
      </c>
      <c r="W1774" s="11">
        <f>IF(U1774=0,ROUNDUP((Q1774-日期设置!$B$2)/365,0),ROUNDUP((R1774-日期设置!$B$2)/365,0))</f>
        <v>3</v>
      </c>
      <c r="X1774" s="18">
        <f>_xlfn.IFNA(VLOOKUP(A1774,过往入选债券!A:D,4,0),2)</f>
        <v>2</v>
      </c>
      <c r="Y1774">
        <f>_xlfn.IFNA(VLOOKUP(C1774,[2]Sheet1!$A:$A,1,0),3)</f>
        <v>3</v>
      </c>
    </row>
    <row r="1775" spans="1:25" hidden="1" x14ac:dyDescent="0.2">
      <c r="A1775" s="21" t="s">
        <v>14235</v>
      </c>
      <c r="B1775" s="21" t="s">
        <v>14236</v>
      </c>
      <c r="C1775" s="37" t="s">
        <v>14208</v>
      </c>
      <c r="D1775" s="26" t="str">
        <f>[1]!b_calc_yield(A1775,日期设置!$B$2,F1775,1,R1775,1,O1775,L1775,S1775,)</f>
        <v>Fetching...</v>
      </c>
      <c r="E1775" s="26">
        <f t="shared" si="54"/>
        <v>29.745712020930483</v>
      </c>
      <c r="F1775" s="18">
        <f>[1]!b_dq_cleanprice($A1775,日期设置!B$2)</f>
        <v>79.983800000000002</v>
      </c>
      <c r="G1775" s="18" t="str">
        <f t="shared" si="55"/>
        <v>3.57 + 0</v>
      </c>
      <c r="H1775" s="27">
        <f>[1]!b_dq_pctchange($A1775,日期设置!$B$2,1)/100</f>
        <v>0</v>
      </c>
      <c r="I1775" s="26">
        <f>[1]!b_pq_pctchange(A1775,日期设置!$B$4,日期设置!$B$2,1)</f>
        <v>0</v>
      </c>
      <c r="J1775" s="26">
        <f>[1]!b_pq_pctchange(A1775,日期设置!$C$4,日期设置!$B$2,1)</f>
        <v>0</v>
      </c>
      <c r="K1775" s="52">
        <f>[1]!b_dq_amount($A1775,日期设置!B$2,2,10000)</f>
        <v>0</v>
      </c>
      <c r="L1775" s="26">
        <f>[1]!b_info_latestpar(A1775,日期设置!$B$2)</f>
        <v>80</v>
      </c>
      <c r="M1775" s="6">
        <f>[1]!b_info_outstandingbalance($A1775,日期设置!B$2)</f>
        <v>1.6</v>
      </c>
      <c r="N1775" s="7" t="str">
        <f>[1]!b_info_latestissurercreditrating2(A1775,日期设置!$B$2,"102","1")</f>
        <v>AA-</v>
      </c>
      <c r="O1775" s="8">
        <v>6.68</v>
      </c>
      <c r="P1775" s="9">
        <f>[1]!b_info_repurchasedate(A1775)</f>
        <v>0</v>
      </c>
      <c r="Q1775" s="8" t="s">
        <v>16111</v>
      </c>
      <c r="R1775" s="2" t="str">
        <f>IF((--IF(P1775=0,Q1775,P1775))&gt;(--日期设置!$B$2),IF(P1775=0,Q1775,P1775),Q1775)</f>
        <v>2024-10-18</v>
      </c>
      <c r="S1775" s="2" t="s">
        <v>17786</v>
      </c>
      <c r="T1775" s="8">
        <f>[1]!b_anal_ptmyear($A1775,日期设置!$B$2)</f>
        <v>3.5753424657534247</v>
      </c>
      <c r="U1775" s="8">
        <f>[1]!b_anal_termifexercise($A1775,日期设置!B$2)</f>
        <v>0</v>
      </c>
      <c r="V1775" s="10">
        <f>[1]!b_dq_dirtyprice(A1775,日期设置!$B$2)</f>
        <v>82.253200000000007</v>
      </c>
      <c r="W1775" s="11">
        <f>IF(U1775=0,ROUNDUP((Q1775-日期设置!$B$2)/365,0),ROUNDUP((R1775-日期设置!$B$2)/365,0))</f>
        <v>4</v>
      </c>
      <c r="X1775" s="18">
        <f>_xlfn.IFNA(VLOOKUP(A1775,过往入选债券!A:D,4,0),2)</f>
        <v>2</v>
      </c>
      <c r="Y1775">
        <f>_xlfn.IFNA(VLOOKUP(C1775,[2]Sheet1!$A:$A,1,0),3)</f>
        <v>3</v>
      </c>
    </row>
    <row r="1776" spans="1:25" hidden="1" x14ac:dyDescent="0.2">
      <c r="A1776" s="21" t="s">
        <v>3149</v>
      </c>
      <c r="B1776" s="21" t="s">
        <v>3150</v>
      </c>
      <c r="C1776" s="37" t="s">
        <v>375</v>
      </c>
      <c r="D1776" s="26" t="str">
        <f>[1]!b_calc_yield(A1776,日期设置!$B$2,F1776,1,R1776,1,O1776,L1776,S1776,)</f>
        <v>Fetching...</v>
      </c>
      <c r="E1776" s="26">
        <f t="shared" si="54"/>
        <v>1.4115494577060295</v>
      </c>
      <c r="F1776" s="18">
        <f>[1]!b_dq_cleanprice($A1776,日期设置!B$2)</f>
        <v>99.880700000000004</v>
      </c>
      <c r="G1776" s="18" t="str">
        <f t="shared" si="55"/>
        <v>1.21 + 0.21</v>
      </c>
      <c r="H1776" s="27">
        <f>[1]!b_dq_pctchange($A1776,日期设置!$B$2,1)/100</f>
        <v>0</v>
      </c>
      <c r="I1776" s="26">
        <f>[1]!b_pq_pctchange(A1776,日期设置!$B$4,日期设置!$B$2,1)</f>
        <v>5.0062227348691059E-3</v>
      </c>
      <c r="J1776" s="26">
        <f>[1]!b_pq_pctchange(A1776,日期设置!$C$4,日期设置!$B$2,1)</f>
        <v>8.1764264407202844E-2</v>
      </c>
      <c r="K1776" s="52">
        <f>[1]!b_dq_amount($A1776,日期设置!B$2,2,10000)</f>
        <v>0</v>
      </c>
      <c r="L1776" s="26">
        <f>[1]!b_info_latestpar(A1776,日期设置!$B$2)</f>
        <v>100</v>
      </c>
      <c r="M1776" s="6">
        <f>[1]!b_info_outstandingbalance($A1776,日期设置!B$2)</f>
        <v>10</v>
      </c>
      <c r="N1776" s="7">
        <f>[1]!b_info_latestissurercreditrating2(A1776,日期设置!$B$2,"102","1")</f>
        <v>0</v>
      </c>
      <c r="O1776" s="8">
        <v>6.2</v>
      </c>
      <c r="P1776" s="9" t="str">
        <f>[1]!b_info_repurchasedate(A1776)</f>
        <v>2021-06-10</v>
      </c>
      <c r="Q1776" s="8" t="s">
        <v>16831</v>
      </c>
      <c r="R1776" s="2" t="str">
        <f>IF((--IF(P1776=0,Q1776,P1776))&gt;(--日期设置!$B$2),IF(P1776=0,Q1776,P1776),Q1776)</f>
        <v>2021-06-10</v>
      </c>
      <c r="S1776" s="2" t="s">
        <v>18805</v>
      </c>
      <c r="T1776" s="8">
        <f>[1]!b_anal_ptmyear($A1776,日期设置!$B$2)</f>
        <v>1.2191780821917808</v>
      </c>
      <c r="U1776" s="8">
        <f>[1]!b_anal_termifexercise($A1776,日期设置!B$2)</f>
        <v>0.21917808219178081</v>
      </c>
      <c r="V1776" s="10">
        <f>[1]!b_dq_dirtyprice(A1776,日期设置!$B$2)</f>
        <v>104.7218</v>
      </c>
      <c r="W1776" s="11">
        <f>IF(U1776=0,ROUNDUP((Q1776-日期设置!$B$2)/365,0),ROUNDUP((R1776-日期设置!$B$2)/365,0))</f>
        <v>1</v>
      </c>
      <c r="X1776" s="18">
        <f>_xlfn.IFNA(VLOOKUP(A1776,过往入选债券!A:D,4,0),2)</f>
        <v>2</v>
      </c>
      <c r="Y1776">
        <f>_xlfn.IFNA(VLOOKUP(C1776,[2]Sheet1!$A:$A,1,0),3)</f>
        <v>3</v>
      </c>
    </row>
    <row r="1777" spans="1:25" hidden="1" x14ac:dyDescent="0.2">
      <c r="A1777" s="21" t="s">
        <v>10268</v>
      </c>
      <c r="B1777" s="21" t="s">
        <v>10269</v>
      </c>
      <c r="C1777" s="37" t="s">
        <v>122</v>
      </c>
      <c r="D1777" s="26" t="str">
        <f>[1]!b_calc_yield(A1777,日期设置!$B$2,F1777,1,R1777,1,O1777,L1777,S1777,)</f>
        <v>Fetching...</v>
      </c>
      <c r="E1777" s="26">
        <f t="shared" si="54"/>
        <v>12.838783611100846</v>
      </c>
      <c r="F1777" s="18">
        <f>[1]!b_dq_cleanprice($A1777,日期设置!B$2)</f>
        <v>100.05419999999999</v>
      </c>
      <c r="G1777" s="18" t="str">
        <f t="shared" si="55"/>
        <v>1.99 + 0</v>
      </c>
      <c r="H1777" s="27">
        <f>[1]!b_dq_pctchange($A1777,日期设置!$B$2,1)/100</f>
        <v>0</v>
      </c>
      <c r="I1777" s="26">
        <f>[1]!b_pq_pctchange(A1777,日期设置!$B$4,日期设置!$B$2,1)</f>
        <v>3.298321154528207E-3</v>
      </c>
      <c r="J1777" s="26">
        <f>[1]!b_pq_pctchange(A1777,日期设置!$C$4,日期设置!$B$2,1)</f>
        <v>-0.64436943847807249</v>
      </c>
      <c r="K1777" s="52">
        <f>[1]!b_dq_amount($A1777,日期设置!B$2,2,10000)</f>
        <v>0</v>
      </c>
      <c r="L1777" s="26">
        <f>[1]!b_info_latestpar(A1777,日期设置!$B$2)</f>
        <v>100</v>
      </c>
      <c r="M1777" s="6">
        <f>[1]!b_info_outstandingbalance($A1777,日期设置!B$2)</f>
        <v>5</v>
      </c>
      <c r="N1777" s="7" t="str">
        <f>[1]!b_info_latestissurercreditrating2(A1777,日期设置!$B$2,"102","1")</f>
        <v>AA</v>
      </c>
      <c r="O1777" s="8">
        <v>6.47</v>
      </c>
      <c r="P1777" s="9">
        <f>[1]!b_info_repurchasedate(A1777)</f>
        <v>0</v>
      </c>
      <c r="Q1777" s="8" t="s">
        <v>16595</v>
      </c>
      <c r="R1777" s="2" t="str">
        <f>IF((--IF(P1777=0,Q1777,P1777))&gt;(--日期设置!$B$2),IF(P1777=0,Q1777,P1777),Q1777)</f>
        <v>2023-03-20</v>
      </c>
      <c r="S1777" s="2" t="s">
        <v>18280</v>
      </c>
      <c r="T1777" s="8">
        <f>[1]!b_anal_ptmyear($A1777,日期设置!$B$2)</f>
        <v>1.9945205479452055</v>
      </c>
      <c r="U1777" s="8">
        <f>[1]!b_anal_termifexercise($A1777,日期设置!B$2)</f>
        <v>0</v>
      </c>
      <c r="V1777" s="10">
        <f>[1]!b_dq_dirtyprice(A1777,日期设置!$B$2)</f>
        <v>100.08969999999999</v>
      </c>
      <c r="W1777" s="11">
        <f>IF(U1777=0,ROUNDUP((Q1777-日期设置!$B$2)/365,0),ROUNDUP((R1777-日期设置!$B$2)/365,0))</f>
        <v>2</v>
      </c>
      <c r="X1777" s="18">
        <f>_xlfn.IFNA(VLOOKUP(A1777,过往入选债券!A:D,4,0),2)</f>
        <v>2</v>
      </c>
      <c r="Y1777">
        <f>_xlfn.IFNA(VLOOKUP(C1777,[2]Sheet1!$A:$A,1,0),3)</f>
        <v>3</v>
      </c>
    </row>
    <row r="1778" spans="1:25" hidden="1" x14ac:dyDescent="0.2">
      <c r="A1778" s="28" t="s">
        <v>20906</v>
      </c>
      <c r="B1778" s="28" t="s">
        <v>20907</v>
      </c>
      <c r="C1778" s="39" t="s">
        <v>4823</v>
      </c>
      <c r="D1778" s="26" t="str">
        <f>[1]!b_calc_yield(A1778,日期设置!$B$2,F1778,1,R1778,1,O1778,L1778,S1778,)</f>
        <v>Fetching...</v>
      </c>
      <c r="E1778" s="26">
        <f t="shared" si="54"/>
        <v>29.249321942026164</v>
      </c>
      <c r="F1778" s="18">
        <f>[1]!b_dq_cleanprice($A1778,日期设置!B$2)</f>
        <v>97.487099999999998</v>
      </c>
      <c r="G1778" s="18" t="str">
        <f t="shared" si="55"/>
        <v>4.6 + 0</v>
      </c>
      <c r="H1778" s="27">
        <f>[1]!b_dq_pctchange($A1778,日期设置!$B$2,1)/100</f>
        <v>0</v>
      </c>
      <c r="I1778" s="26">
        <f>[1]!b_pq_pctchange(A1778,日期设置!$B$4,日期设置!$B$2,1)</f>
        <v>0</v>
      </c>
      <c r="J1778" s="26">
        <f>[1]!b_pq_pctchange(A1778,日期设置!$C$4,日期设置!$B$2,1)</f>
        <v>-1.2858835323065776</v>
      </c>
      <c r="K1778" s="52">
        <f>[1]!b_dq_amount($A1778,日期设置!B$2,2,10000)</f>
        <v>0</v>
      </c>
      <c r="L1778" s="26">
        <f>[1]!b_info_latestpar(A1778,日期设置!$B$2)</f>
        <v>100</v>
      </c>
      <c r="M1778" s="6">
        <f>[1]!b_info_outstandingbalance($A1778,日期设置!B$2)</f>
        <v>4</v>
      </c>
      <c r="N1778" s="7" t="str">
        <f>[1]!b_info_latestissurercreditrating2(A1778,日期设置!$B$2,"102","1")</f>
        <v>AA</v>
      </c>
      <c r="O1778" s="8">
        <v>5.8</v>
      </c>
      <c r="P1778" s="9">
        <f>[1]!b_info_repurchasedate(A1778)</f>
        <v>0</v>
      </c>
      <c r="Q1778" s="8" t="s">
        <v>21290</v>
      </c>
      <c r="R1778" s="2" t="str">
        <f>IF((--IF(P1778=0,Q1778,P1778))&gt;(--日期设置!$B$2),IF(P1778=0,Q1778,P1778),Q1778)</f>
        <v>2025-10-27</v>
      </c>
      <c r="S1778" s="31" t="s">
        <v>17093</v>
      </c>
      <c r="T1778" s="8">
        <f>[1]!b_anal_ptmyear($A1778,日期设置!$B$2)</f>
        <v>4.5999999999999996</v>
      </c>
      <c r="U1778" s="8">
        <f>[1]!b_anal_termifexercise($A1778,日期设置!B$2)</f>
        <v>0</v>
      </c>
      <c r="V1778" s="10">
        <f>[1]!b_dq_dirtyprice(A1778,日期设置!$B$2)</f>
        <v>99.807100000000005</v>
      </c>
      <c r="W1778" s="11">
        <f>IF(U1778=0,ROUNDUP((Q1778-日期设置!$B$2)/365,0),ROUNDUP((R1778-日期设置!$B$2)/365,0))</f>
        <v>5</v>
      </c>
      <c r="X1778" s="18">
        <f>_xlfn.IFNA(VLOOKUP(A1778,过往入选债券!A:D,4,0),2)</f>
        <v>2</v>
      </c>
      <c r="Y1778">
        <f>_xlfn.IFNA(VLOOKUP(C1778,[2]Sheet1!$A:$A,1,0),3)</f>
        <v>3</v>
      </c>
    </row>
    <row r="1779" spans="1:25" hidden="1" x14ac:dyDescent="0.2">
      <c r="A1779" s="21" t="s">
        <v>2177</v>
      </c>
      <c r="B1779" s="21" t="s">
        <v>2178</v>
      </c>
      <c r="C1779" s="37" t="s">
        <v>2179</v>
      </c>
      <c r="D1779" s="26" t="str">
        <f>[1]!b_calc_yield(A1779,日期设置!$B$2,F1779,1,R1779,1,O1779,L1779,S1779,)</f>
        <v>Fetching...</v>
      </c>
      <c r="E1779" s="26">
        <f t="shared" si="54"/>
        <v>3.9680488435261285</v>
      </c>
      <c r="F1779" s="18">
        <f>[1]!b_dq_cleanprice($A1779,日期设置!B$2)</f>
        <v>100</v>
      </c>
      <c r="G1779" s="18" t="str">
        <f t="shared" si="55"/>
        <v>0.61 + 0</v>
      </c>
      <c r="H1779" s="27">
        <f>[1]!b_dq_pctchange($A1779,日期设置!$B$2,1)/100</f>
        <v>0</v>
      </c>
      <c r="I1779" s="26">
        <f>[1]!b_pq_pctchange(A1779,日期设置!$B$4,日期设置!$B$2,1)</f>
        <v>0</v>
      </c>
      <c r="J1779" s="26">
        <f>[1]!b_pq_pctchange(A1779,日期设置!$C$4,日期设置!$B$2,1)</f>
        <v>0</v>
      </c>
      <c r="K1779" s="52">
        <f>[1]!b_dq_amount($A1779,日期设置!B$2,2,10000)</f>
        <v>0</v>
      </c>
      <c r="L1779" s="26">
        <f>[1]!b_info_latestpar(A1779,日期设置!$B$2)</f>
        <v>100</v>
      </c>
      <c r="M1779" s="6">
        <f>[1]!b_info_outstandingbalance($A1779,日期设置!B$2)</f>
        <v>1</v>
      </c>
      <c r="N1779" s="7">
        <f>[1]!b_info_latestissurercreditrating2(A1779,日期设置!$B$2,"102","1")</f>
        <v>0</v>
      </c>
      <c r="O1779" s="8">
        <v>6.6</v>
      </c>
      <c r="P1779" s="9">
        <f>[1]!b_info_repurchasedate(A1779)</f>
        <v>0</v>
      </c>
      <c r="Q1779" s="8" t="s">
        <v>16064</v>
      </c>
      <c r="R1779" s="2" t="str">
        <f>IF((--IF(P1779=0,Q1779,P1779))&gt;(--日期设置!$B$2),IF(P1779=0,Q1779,P1779),Q1779)</f>
        <v>2021-11-02</v>
      </c>
      <c r="S1779" s="2" t="s">
        <v>17850</v>
      </c>
      <c r="T1779" s="8">
        <f>[1]!b_anal_ptmyear($A1779,日期设置!$B$2)</f>
        <v>0.61643835616438358</v>
      </c>
      <c r="U1779" s="8">
        <f>[1]!b_anal_termifexercise($A1779,日期设置!B$2)</f>
        <v>0</v>
      </c>
      <c r="V1779" s="10">
        <f>[1]!b_dq_dirtyprice(A1779,日期设置!$B$2)</f>
        <v>102.53149999999999</v>
      </c>
      <c r="W1779" s="11">
        <f>IF(U1779=0,ROUNDUP((Q1779-日期设置!$B$2)/365,0),ROUNDUP((R1779-日期设置!$B$2)/365,0))</f>
        <v>1</v>
      </c>
      <c r="X1779" s="18">
        <f>_xlfn.IFNA(VLOOKUP(A1779,过往入选债券!A:D,4,0),2)</f>
        <v>2</v>
      </c>
      <c r="Y1779">
        <f>_xlfn.IFNA(VLOOKUP(C1779,[2]Sheet1!$A:$A,1,0),3)</f>
        <v>3</v>
      </c>
    </row>
    <row r="1780" spans="1:25" hidden="1" x14ac:dyDescent="0.2">
      <c r="A1780" s="21" t="s">
        <v>10681</v>
      </c>
      <c r="B1780" s="21" t="s">
        <v>10682</v>
      </c>
      <c r="C1780" s="37" t="s">
        <v>805</v>
      </c>
      <c r="D1780" s="26" t="str">
        <f>[1]!b_calc_yield(A1780,日期设置!$B$2,F1780,1,R1780,1,O1780,L1780,S1780,)</f>
        <v>Fetching...</v>
      </c>
      <c r="E1780" s="26">
        <f t="shared" si="54"/>
        <v>12.81697696984252</v>
      </c>
      <c r="F1780" s="18">
        <f>[1]!b_dq_cleanprice($A1780,日期设置!B$2)</f>
        <v>98.216700000000003</v>
      </c>
      <c r="G1780" s="18" t="str">
        <f t="shared" si="55"/>
        <v>4.08 + 2.08</v>
      </c>
      <c r="H1780" s="27">
        <f>[1]!b_dq_pctchange($A1780,日期设置!$B$2,1)/100</f>
        <v>0</v>
      </c>
      <c r="I1780" s="26">
        <f>[1]!b_pq_pctchange(A1780,日期设置!$B$4,日期设置!$B$2,1)</f>
        <v>-0.12477196322124673</v>
      </c>
      <c r="J1780" s="26">
        <f>[1]!b_pq_pctchange(A1780,日期设置!$C$4,日期设置!$B$2,1)</f>
        <v>-0.10211855313062873</v>
      </c>
      <c r="K1780" s="52">
        <f>[1]!b_dq_amount($A1780,日期设置!B$2,2,10000)</f>
        <v>0</v>
      </c>
      <c r="L1780" s="26">
        <f>[1]!b_info_latestpar(A1780,日期设置!$B$2)</f>
        <v>100</v>
      </c>
      <c r="M1780" s="6">
        <f>[1]!b_info_outstandingbalance($A1780,日期设置!B$2)</f>
        <v>5</v>
      </c>
      <c r="N1780" s="7" t="str">
        <f>[1]!b_info_latestissurercreditrating2(A1780,日期设置!$B$2,"102","1")</f>
        <v>AA</v>
      </c>
      <c r="O1780" s="8">
        <v>5.5</v>
      </c>
      <c r="P1780" s="9" t="str">
        <f>[1]!b_info_repurchasedate(A1780)</f>
        <v>2023-04-21</v>
      </c>
      <c r="Q1780" s="8" t="s">
        <v>17373</v>
      </c>
      <c r="R1780" s="2" t="str">
        <f>IF((--IF(P1780=0,Q1780,P1780))&gt;(--日期设置!$B$2),IF(P1780=0,Q1780,P1780),Q1780)</f>
        <v>2023-04-21</v>
      </c>
      <c r="S1780" s="2" t="s">
        <v>18770</v>
      </c>
      <c r="T1780" s="8">
        <f>[1]!b_anal_ptmyear($A1780,日期设置!$B$2)</f>
        <v>4.0821917808219181</v>
      </c>
      <c r="U1780" s="8">
        <f>[1]!b_anal_termifexercise($A1780,日期设置!B$2)</f>
        <v>2.0821917808219177</v>
      </c>
      <c r="V1780" s="10">
        <f>[1]!b_dq_dirtyprice(A1780,日期设置!$B$2)</f>
        <v>103.2646</v>
      </c>
      <c r="W1780" s="11">
        <f>IF(U1780=0,ROUNDUP((Q1780-日期设置!$B$2)/365,0),ROUNDUP((R1780-日期设置!$B$2)/365,0))</f>
        <v>3</v>
      </c>
      <c r="X1780" s="18">
        <f>_xlfn.IFNA(VLOOKUP(A1780,过往入选债券!A:D,4,0),2)</f>
        <v>2</v>
      </c>
      <c r="Y1780" s="45">
        <f>_xlfn.IFNA(VLOOKUP(C1780,[2]Sheet1!$A:$A,1,0),3)</f>
        <v>3</v>
      </c>
    </row>
    <row r="1781" spans="1:25" hidden="1" x14ac:dyDescent="0.2">
      <c r="A1781" s="21" t="s">
        <v>3894</v>
      </c>
      <c r="B1781" s="21" t="s">
        <v>3895</v>
      </c>
      <c r="C1781" s="37" t="s">
        <v>133</v>
      </c>
      <c r="D1781" s="26" t="str">
        <f>[1]!b_calc_yield(A1781,日期设置!$B$2,F1781,1,R1781,1,O1781,L1781,S1781,)</f>
        <v>Fetching...</v>
      </c>
      <c r="E1781" s="26">
        <f t="shared" si="54"/>
        <v>11.814489412628948</v>
      </c>
      <c r="F1781" s="18">
        <f>[1]!b_dq_cleanprice($A1781,日期设置!B$2)</f>
        <v>97.731700000000004</v>
      </c>
      <c r="G1781" s="18" t="str">
        <f t="shared" si="55"/>
        <v>1.83 + 0</v>
      </c>
      <c r="H1781" s="27">
        <f>[1]!b_dq_pctchange($A1781,日期设置!$B$2,1)/100</f>
        <v>0</v>
      </c>
      <c r="I1781" s="26">
        <f>[1]!b_pq_pctchange(A1781,日期设置!$B$4,日期设置!$B$2,1)</f>
        <v>0</v>
      </c>
      <c r="J1781" s="26">
        <f>[1]!b_pq_pctchange(A1781,日期设置!$C$4,日期设置!$B$2,1)</f>
        <v>0</v>
      </c>
      <c r="K1781" s="52">
        <f>[1]!b_dq_amount($A1781,日期设置!B$2,2,10000)</f>
        <v>0</v>
      </c>
      <c r="L1781" s="26">
        <f>[1]!b_info_latestpar(A1781,日期设置!$B$2)</f>
        <v>100</v>
      </c>
      <c r="M1781" s="6">
        <f>[1]!b_info_outstandingbalance($A1781,日期设置!B$2)</f>
        <v>9</v>
      </c>
      <c r="N1781" s="7">
        <f>[1]!b_info_latestissurercreditrating2(A1781,日期设置!$B$2,"102","1")</f>
        <v>0</v>
      </c>
      <c r="O1781" s="8">
        <v>5.0999999999999996</v>
      </c>
      <c r="P1781" s="9">
        <f>[1]!b_info_repurchasedate(A1781)</f>
        <v>0</v>
      </c>
      <c r="Q1781" s="8" t="s">
        <v>15992</v>
      </c>
      <c r="R1781" s="2" t="str">
        <f>IF((--IF(P1781=0,Q1781,P1781))&gt;(--日期设置!$B$2),IF(P1781=0,Q1781,P1781),Q1781)</f>
        <v>2023-01-22</v>
      </c>
      <c r="S1781" s="2" t="s">
        <v>18041</v>
      </c>
      <c r="T1781" s="8">
        <f>[1]!b_anal_ptmyear($A1781,日期设置!$B$2)</f>
        <v>1.8383561643835615</v>
      </c>
      <c r="U1781" s="8">
        <f>[1]!b_anal_termifexercise($A1781,日期设置!B$2)</f>
        <v>0</v>
      </c>
      <c r="V1781" s="10">
        <f>[1]!b_dq_dirtyprice(A1781,日期设置!$B$2)</f>
        <v>98.556100000000001</v>
      </c>
      <c r="W1781" s="11">
        <f>IF(U1781=0,ROUNDUP((Q1781-日期设置!$B$2)/365,0),ROUNDUP((R1781-日期设置!$B$2)/365,0))</f>
        <v>2</v>
      </c>
      <c r="X1781" s="18">
        <f>_xlfn.IFNA(VLOOKUP(A1781,过往入选债券!A:D,4,0),2)</f>
        <v>2</v>
      </c>
      <c r="Y1781">
        <f>_xlfn.IFNA(VLOOKUP(C1781,[2]Sheet1!$A:$A,1,0),3)</f>
        <v>3</v>
      </c>
    </row>
    <row r="1782" spans="1:25" hidden="1" x14ac:dyDescent="0.2">
      <c r="A1782" s="21" t="s">
        <v>13601</v>
      </c>
      <c r="B1782" s="21" t="s">
        <v>13602</v>
      </c>
      <c r="C1782" s="37" t="s">
        <v>13603</v>
      </c>
      <c r="D1782" s="26" t="str">
        <f>[1]!b_calc_yield(A1782,日期设置!$B$2,F1782,1,R1782,1,O1782,L1782,S1782,)</f>
        <v>Fetching...</v>
      </c>
      <c r="E1782" s="26">
        <f t="shared" si="54"/>
        <v>33.449388910737056</v>
      </c>
      <c r="F1782" s="18">
        <f>[1]!b_dq_cleanprice($A1782,日期设置!B$2)</f>
        <v>90</v>
      </c>
      <c r="G1782" s="18" t="str">
        <f t="shared" si="55"/>
        <v>4.69 + 0</v>
      </c>
      <c r="H1782" s="27">
        <f>[1]!b_dq_pctchange($A1782,日期设置!$B$2,1)/100</f>
        <v>0</v>
      </c>
      <c r="I1782" s="26">
        <f>[1]!b_pq_pctchange(A1782,日期设置!$B$4,日期设置!$B$2,1)</f>
        <v>0</v>
      </c>
      <c r="J1782" s="26">
        <f>[1]!b_pq_pctchange(A1782,日期设置!$C$4,日期设置!$B$2,1)</f>
        <v>0</v>
      </c>
      <c r="K1782" s="52">
        <f>[1]!b_dq_amount($A1782,日期设置!B$2,2,10000)</f>
        <v>0</v>
      </c>
      <c r="L1782" s="26">
        <f>[1]!b_info_latestpar(A1782,日期设置!$B$2)</f>
        <v>90</v>
      </c>
      <c r="M1782" s="6">
        <f>[1]!b_info_outstandingbalance($A1782,日期设置!B$2)</f>
        <v>7.2</v>
      </c>
      <c r="N1782" s="7" t="str">
        <f>[1]!b_info_latestissurercreditrating2(A1782,日期设置!$B$2,"102","1")</f>
        <v>AA</v>
      </c>
      <c r="O1782" s="8">
        <v>6.5</v>
      </c>
      <c r="P1782" s="9">
        <f>[1]!b_info_repurchasedate(A1782)</f>
        <v>0</v>
      </c>
      <c r="Q1782" s="8" t="s">
        <v>17353</v>
      </c>
      <c r="R1782" s="2" t="str">
        <f>IF((--IF(P1782=0,Q1782,P1782))&gt;(--日期设置!$B$2),IF(P1782=0,Q1782,P1782),Q1782)</f>
        <v>2025-11-30</v>
      </c>
      <c r="S1782" s="2" t="s">
        <v>18667</v>
      </c>
      <c r="T1782" s="8">
        <f>[1]!b_anal_ptmyear($A1782,日期设置!$B$2)</f>
        <v>4.6931506849315072</v>
      </c>
      <c r="U1782" s="8">
        <f>[1]!b_anal_termifexercise($A1782,日期设置!B$2)</f>
        <v>0</v>
      </c>
      <c r="V1782" s="10">
        <f>[1]!b_dq_dirtyprice(A1782,日期设置!$B$2)</f>
        <v>91.795100000000005</v>
      </c>
      <c r="W1782" s="11">
        <f>IF(U1782=0,ROUNDUP((Q1782-日期设置!$B$2)/365,0),ROUNDUP((R1782-日期设置!$B$2)/365,0))</f>
        <v>5</v>
      </c>
      <c r="X1782" s="18">
        <f>_xlfn.IFNA(VLOOKUP(A1782,过往入选债券!A:D,4,0),2)</f>
        <v>2</v>
      </c>
      <c r="Y1782">
        <f>_xlfn.IFNA(VLOOKUP(C1782,[2]Sheet1!$A:$A,1,0),3)</f>
        <v>3</v>
      </c>
    </row>
    <row r="1783" spans="1:25" hidden="1" x14ac:dyDescent="0.2">
      <c r="A1783" s="21" t="s">
        <v>6357</v>
      </c>
      <c r="B1783" s="21" t="s">
        <v>6358</v>
      </c>
      <c r="C1783" s="37" t="s">
        <v>1982</v>
      </c>
      <c r="D1783" s="26" t="str">
        <f>[1]!b_calc_yield(A1783,日期设置!$B$2,F1783,1,R1783,1,O1783,L1783,S1783,)</f>
        <v>Fetching...</v>
      </c>
      <c r="E1783" s="26">
        <f t="shared" si="54"/>
        <v>12.728839844855354</v>
      </c>
      <c r="F1783" s="18">
        <f>[1]!b_dq_cleanprice($A1783,日期设置!B$2)</f>
        <v>99.887699999999995</v>
      </c>
      <c r="G1783" s="18" t="str">
        <f t="shared" si="55"/>
        <v>1.98 + 0</v>
      </c>
      <c r="H1783" s="27">
        <f>[1]!b_dq_pctchange($A1783,日期设置!$B$2,1)/100</f>
        <v>0</v>
      </c>
      <c r="I1783" s="26">
        <f>[1]!b_pq_pctchange(A1783,日期设置!$B$4,日期设置!$B$2,1)</f>
        <v>-0.38971464471446893</v>
      </c>
      <c r="J1783" s="26">
        <f>[1]!b_pq_pctchange(A1783,日期设置!$C$4,日期设置!$B$2,1)</f>
        <v>-0.38971464471446893</v>
      </c>
      <c r="K1783" s="52">
        <f>[1]!b_dq_amount($A1783,日期设置!B$2,2,10000)</f>
        <v>0</v>
      </c>
      <c r="L1783" s="26">
        <f>[1]!b_info_latestpar(A1783,日期设置!$B$2)</f>
        <v>100</v>
      </c>
      <c r="M1783" s="6">
        <f>[1]!b_info_outstandingbalance($A1783,日期设置!B$2)</f>
        <v>1.1000000000000001</v>
      </c>
      <c r="N1783" s="7" t="str">
        <f>[1]!b_info_latestissurercreditrating2(A1783,日期设置!$B$2,"102","1")</f>
        <v>AAA</v>
      </c>
      <c r="O1783" s="8">
        <v>6.37</v>
      </c>
      <c r="P1783" s="9" t="str">
        <f>[1]!b_info_repurchasedate(A1783)</f>
        <v>2021-03-15</v>
      </c>
      <c r="Q1783" s="8" t="s">
        <v>17234</v>
      </c>
      <c r="R1783" s="2" t="str">
        <f>IF((--IF(P1783=0,Q1783,P1783))&gt;(--日期设置!$B$2),IF(P1783=0,Q1783,P1783),Q1783)</f>
        <v>2023-03-15</v>
      </c>
      <c r="S1783" s="2" t="s">
        <v>18550</v>
      </c>
      <c r="T1783" s="8">
        <f>[1]!b_anal_ptmyear($A1783,日期设置!$B$2)</f>
        <v>1.9808219178082191</v>
      </c>
      <c r="U1783" s="8">
        <f>[1]!b_anal_termifexercise($A1783,日期设置!B$2)</f>
        <v>0</v>
      </c>
      <c r="V1783" s="10">
        <f>[1]!b_dq_dirtyprice(A1783,日期设置!$B$2)</f>
        <v>100.0099</v>
      </c>
      <c r="W1783" s="11">
        <f>IF(U1783=0,ROUNDUP((Q1783-日期设置!$B$2)/365,0),ROUNDUP((R1783-日期设置!$B$2)/365,0))</f>
        <v>2</v>
      </c>
      <c r="X1783" s="18">
        <f>_xlfn.IFNA(VLOOKUP(A1783,过往入选债券!A:D,4,0),2)</f>
        <v>2</v>
      </c>
      <c r="Y1783">
        <f>_xlfn.IFNA(VLOOKUP(C1783,[2]Sheet1!$A:$A,1,0),3)</f>
        <v>3</v>
      </c>
    </row>
    <row r="1784" spans="1:25" hidden="1" x14ac:dyDescent="0.2">
      <c r="A1784" s="21" t="s">
        <v>14438</v>
      </c>
      <c r="B1784" s="21" t="s">
        <v>14439</v>
      </c>
      <c r="C1784" s="37" t="s">
        <v>14130</v>
      </c>
      <c r="D1784" s="26" t="str">
        <f>[1]!b_calc_yield(A1784,日期设置!$B$2,F1784,1,R1784,1,O1784,L1784,S1784,)</f>
        <v>Fetching...</v>
      </c>
      <c r="E1784" s="26">
        <f t="shared" si="54"/>
        <v>31.35377412851108</v>
      </c>
      <c r="F1784" s="18">
        <f>[1]!b_dq_cleanprice($A1784,日期设置!B$2)</f>
        <v>80</v>
      </c>
      <c r="G1784" s="18" t="str">
        <f t="shared" si="55"/>
        <v>3.86 + 0</v>
      </c>
      <c r="H1784" s="27">
        <f>[1]!b_dq_pctchange($A1784,日期设置!$B$2,1)/100</f>
        <v>0</v>
      </c>
      <c r="I1784" s="26">
        <f>[1]!b_pq_pctchange(A1784,日期设置!$B$4,日期设置!$B$2,1)</f>
        <v>0</v>
      </c>
      <c r="J1784" s="26">
        <f>[1]!b_pq_pctchange(A1784,日期设置!$C$4,日期设置!$B$2,1)</f>
        <v>0</v>
      </c>
      <c r="K1784" s="52">
        <f>[1]!b_dq_amount($A1784,日期设置!B$2,2,10000)</f>
        <v>0</v>
      </c>
      <c r="L1784" s="26">
        <f>[1]!b_info_latestpar(A1784,日期设置!$B$2)</f>
        <v>80</v>
      </c>
      <c r="M1784" s="6">
        <f>[1]!b_info_outstandingbalance($A1784,日期设置!B$2)</f>
        <v>4</v>
      </c>
      <c r="N1784" s="7" t="str">
        <f>[1]!b_info_latestissurercreditrating2(A1784,日期设置!$B$2,"102","1")</f>
        <v>AA</v>
      </c>
      <c r="O1784" s="8">
        <v>6.5</v>
      </c>
      <c r="P1784" s="9">
        <f>[1]!b_info_repurchasedate(A1784)</f>
        <v>0</v>
      </c>
      <c r="Q1784" s="8" t="s">
        <v>17537</v>
      </c>
      <c r="R1784" s="2" t="str">
        <f>IF((--IF(P1784=0,Q1784,P1784))&gt;(--日期设置!$B$2),IF(P1784=0,Q1784,P1784),Q1784)</f>
        <v>2025-02-01</v>
      </c>
      <c r="S1784" s="2" t="s">
        <v>17986</v>
      </c>
      <c r="T1784" s="8">
        <f>[1]!b_anal_ptmyear($A1784,日期设置!$B$2)</f>
        <v>3.8657534246575342</v>
      </c>
      <c r="U1784" s="8">
        <f>[1]!b_anal_termifexercise($A1784,日期设置!B$2)</f>
        <v>0</v>
      </c>
      <c r="V1784" s="10">
        <f>[1]!b_dq_dirtyprice(A1784,日期设置!$B$2)</f>
        <v>80.698099999999997</v>
      </c>
      <c r="W1784" s="11">
        <f>IF(U1784=0,ROUNDUP((Q1784-日期设置!$B$2)/365,0),ROUNDUP((R1784-日期设置!$B$2)/365,0))</f>
        <v>4</v>
      </c>
      <c r="X1784" s="18">
        <f>_xlfn.IFNA(VLOOKUP(A1784,过往入选债券!A:D,4,0),2)</f>
        <v>2</v>
      </c>
      <c r="Y1784">
        <f>_xlfn.IFNA(VLOOKUP(C1784,[2]Sheet1!$A:$A,1,0),3)</f>
        <v>3</v>
      </c>
    </row>
    <row r="1785" spans="1:25" hidden="1" x14ac:dyDescent="0.2">
      <c r="A1785" s="21" t="s">
        <v>9880</v>
      </c>
      <c r="B1785" s="21" t="s">
        <v>9881</v>
      </c>
      <c r="C1785" s="37" t="s">
        <v>7175</v>
      </c>
      <c r="D1785" s="26" t="str">
        <f>[1]!b_calc_yield(A1785,日期设置!$B$2,F1785,1,R1785,1,O1785,L1785,S1785,)</f>
        <v>Fetching...</v>
      </c>
      <c r="E1785" s="26">
        <f t="shared" si="54"/>
        <v>25.426348434395951</v>
      </c>
      <c r="F1785" s="18">
        <f>[1]!b_dq_cleanprice($A1785,日期设置!B$2)</f>
        <v>98.5505</v>
      </c>
      <c r="G1785" s="18" t="str">
        <f t="shared" si="55"/>
        <v>3.94 + 0</v>
      </c>
      <c r="H1785" s="27">
        <f>[1]!b_dq_pctchange($A1785,日期设置!$B$2,1)/100</f>
        <v>0</v>
      </c>
      <c r="I1785" s="26">
        <f>[1]!b_pq_pctchange(A1785,日期设置!$B$4,日期设置!$B$2,1)</f>
        <v>0</v>
      </c>
      <c r="J1785" s="26">
        <f>[1]!b_pq_pctchange(A1785,日期设置!$C$4,日期设置!$B$2,1)</f>
        <v>0.23617169946999286</v>
      </c>
      <c r="K1785" s="52">
        <f>[1]!b_dq_amount($A1785,日期设置!B$2,2,10000)</f>
        <v>0</v>
      </c>
      <c r="L1785" s="26">
        <f>[1]!b_info_latestpar(A1785,日期设置!$B$2)</f>
        <v>100</v>
      </c>
      <c r="M1785" s="6">
        <f>[1]!b_info_outstandingbalance($A1785,日期设置!B$2)</f>
        <v>5</v>
      </c>
      <c r="N1785" s="7" t="str">
        <f>[1]!b_info_latestissurercreditrating2(A1785,日期设置!$B$2,"102","1")</f>
        <v>AA</v>
      </c>
      <c r="O1785" s="8">
        <v>6</v>
      </c>
      <c r="P1785" s="9">
        <f>[1]!b_info_repurchasedate(A1785)</f>
        <v>0</v>
      </c>
      <c r="Q1785" s="8" t="s">
        <v>16842</v>
      </c>
      <c r="R1785" s="2" t="str">
        <f>IF((--IF(P1785=0,Q1785,P1785))&gt;(--日期设置!$B$2),IF(P1785=0,Q1785,P1785),Q1785)</f>
        <v>2025-03-03</v>
      </c>
      <c r="S1785" s="2" t="s">
        <v>18044</v>
      </c>
      <c r="T1785" s="8">
        <f>[1]!b_anal_ptmyear($A1785,日期设置!$B$2)</f>
        <v>3.9479452054794519</v>
      </c>
      <c r="U1785" s="8">
        <f>[1]!b_anal_termifexercise($A1785,日期设置!B$2)</f>
        <v>0</v>
      </c>
      <c r="V1785" s="10">
        <f>[1]!b_dq_dirtyprice(A1785,日期设置!$B$2)</f>
        <v>98.862799999999993</v>
      </c>
      <c r="W1785" s="11">
        <f>IF(U1785=0,ROUNDUP((Q1785-日期设置!$B$2)/365,0),ROUNDUP((R1785-日期设置!$B$2)/365,0))</f>
        <v>4</v>
      </c>
      <c r="X1785" s="18">
        <f>_xlfn.IFNA(VLOOKUP(A1785,过往入选债券!A:D,4,0),2)</f>
        <v>2</v>
      </c>
      <c r="Y1785" s="45">
        <f>_xlfn.IFNA(VLOOKUP(C1785,[2]Sheet1!$A:$A,1,0),3)</f>
        <v>3</v>
      </c>
    </row>
    <row r="1786" spans="1:25" hidden="1" x14ac:dyDescent="0.2">
      <c r="A1786" s="21" t="s">
        <v>3056</v>
      </c>
      <c r="B1786" s="21" t="s">
        <v>3057</v>
      </c>
      <c r="C1786" s="37" t="s">
        <v>2232</v>
      </c>
      <c r="D1786" s="26" t="str">
        <f>[1]!b_calc_yield(A1786,日期设置!$B$2,F1786,1,R1786,1,O1786,L1786,S1786,)</f>
        <v>Fetching...</v>
      </c>
      <c r="E1786" s="26">
        <f t="shared" si="54"/>
        <v>6.795043595594108</v>
      </c>
      <c r="F1786" s="18">
        <f>[1]!b_dq_cleanprice($A1786,日期设置!B$2)</f>
        <v>101.10760000000001</v>
      </c>
      <c r="G1786" s="18" t="str">
        <f t="shared" si="55"/>
        <v>3.12 + 1.12</v>
      </c>
      <c r="H1786" s="27">
        <f>[1]!b_dq_pctchange($A1786,日期设置!$B$2,1)/100</f>
        <v>0</v>
      </c>
      <c r="I1786" s="26">
        <f>[1]!b_pq_pctchange(A1786,日期设置!$B$4,日期设置!$B$2,1)</f>
        <v>0</v>
      </c>
      <c r="J1786" s="26">
        <f>[1]!b_pq_pctchange(A1786,日期设置!$C$4,日期设置!$B$2,1)</f>
        <v>0</v>
      </c>
      <c r="K1786" s="52">
        <f>[1]!b_dq_amount($A1786,日期设置!B$2,2,10000)</f>
        <v>0</v>
      </c>
      <c r="L1786" s="26">
        <f>[1]!b_info_latestpar(A1786,日期设置!$B$2)</f>
        <v>100</v>
      </c>
      <c r="M1786" s="6">
        <f>[1]!b_info_outstandingbalance($A1786,日期设置!B$2)</f>
        <v>4</v>
      </c>
      <c r="N1786" s="7" t="str">
        <f>[1]!b_info_latestissurercreditrating2(A1786,日期设置!$B$2,"102","1")</f>
        <v>AA-</v>
      </c>
      <c r="O1786" s="8">
        <v>7.5</v>
      </c>
      <c r="P1786" s="9" t="str">
        <f>[1]!b_info_repurchasedate(A1786)</f>
        <v>2022-05-06</v>
      </c>
      <c r="Q1786" s="8" t="s">
        <v>17735</v>
      </c>
      <c r="R1786" s="2" t="str">
        <f>IF((--IF(P1786=0,Q1786,P1786))&gt;(--日期设置!$B$2),IF(P1786=0,Q1786,P1786),Q1786)</f>
        <v>2022-05-06</v>
      </c>
      <c r="S1786" s="2" t="s">
        <v>17845</v>
      </c>
      <c r="T1786" s="8">
        <f>[1]!b_anal_ptmyear($A1786,日期设置!$B$2)</f>
        <v>3.1232876712328768</v>
      </c>
      <c r="U1786" s="8">
        <f>[1]!b_anal_termifexercise($A1786,日期设置!B$2)</f>
        <v>1.1232876712328768</v>
      </c>
      <c r="V1786" s="10">
        <f>[1]!b_dq_dirtyprice(A1786,日期设置!$B$2)</f>
        <v>107.6829</v>
      </c>
      <c r="W1786" s="11">
        <f>IF(U1786=0,ROUNDUP((Q1786-日期设置!$B$2)/365,0),ROUNDUP((R1786-日期设置!$B$2)/365,0))</f>
        <v>2</v>
      </c>
      <c r="X1786" s="18">
        <f>_xlfn.IFNA(VLOOKUP(A1786,过往入选债券!A:D,4,0),2)</f>
        <v>2</v>
      </c>
      <c r="Y1786">
        <f>_xlfn.IFNA(VLOOKUP(C1786,[2]Sheet1!$A:$A,1,0),3)</f>
        <v>3</v>
      </c>
    </row>
    <row r="1787" spans="1:25" hidden="1" x14ac:dyDescent="0.2">
      <c r="A1787" s="21" t="s">
        <v>14015</v>
      </c>
      <c r="B1787" s="21" t="s">
        <v>14016</v>
      </c>
      <c r="C1787" s="37" t="s">
        <v>14017</v>
      </c>
      <c r="D1787" s="26" t="str">
        <f>[1]!b_calc_yield(A1787,日期设置!$B$2,F1787,1,R1787,1,O1787,L1787,S1787,)</f>
        <v>Fetching...</v>
      </c>
      <c r="E1787" s="26">
        <f t="shared" si="54"/>
        <v>28.78132791011765</v>
      </c>
      <c r="F1787" s="18">
        <f>[1]!b_dq_cleanprice($A1787,日期设置!B$2)</f>
        <v>80.003</v>
      </c>
      <c r="G1787" s="18" t="str">
        <f t="shared" si="55"/>
        <v>3.41 + 0</v>
      </c>
      <c r="H1787" s="27">
        <f>[1]!b_dq_pctchange($A1787,日期设置!$B$2,1)/100</f>
        <v>0</v>
      </c>
      <c r="I1787" s="26">
        <f>[1]!b_pq_pctchange(A1787,日期设置!$B$4,日期设置!$B$2,1)</f>
        <v>0</v>
      </c>
      <c r="J1787" s="26">
        <f>[1]!b_pq_pctchange(A1787,日期设置!$C$4,日期设置!$B$2,1)</f>
        <v>0</v>
      </c>
      <c r="K1787" s="52">
        <f>[1]!b_dq_amount($A1787,日期设置!B$2,2,10000)</f>
        <v>0</v>
      </c>
      <c r="L1787" s="26">
        <f>[1]!b_info_latestpar(A1787,日期设置!$B$2)</f>
        <v>80</v>
      </c>
      <c r="M1787" s="6">
        <f>[1]!b_info_outstandingbalance($A1787,日期设置!B$2)</f>
        <v>10.4</v>
      </c>
      <c r="N1787" s="7" t="str">
        <f>[1]!b_info_latestissurercreditrating2(A1787,日期设置!$B$2,"102","1")</f>
        <v>AA</v>
      </c>
      <c r="O1787" s="8">
        <v>6.77</v>
      </c>
      <c r="P1787" s="9">
        <f>[1]!b_info_repurchasedate(A1787)</f>
        <v>0</v>
      </c>
      <c r="Q1787" s="8" t="s">
        <v>16958</v>
      </c>
      <c r="R1787" s="2" t="str">
        <f>IF((--IF(P1787=0,Q1787,P1787))&gt;(--日期设置!$B$2),IF(P1787=0,Q1787,P1787),Q1787)</f>
        <v>2024-08-22</v>
      </c>
      <c r="S1787" s="2" t="s">
        <v>18348</v>
      </c>
      <c r="T1787" s="8">
        <f>[1]!b_anal_ptmyear($A1787,日期设置!$B$2)</f>
        <v>3.419178082191781</v>
      </c>
      <c r="U1787" s="8">
        <f>[1]!b_anal_termifexercise($A1787,日期设置!B$2)</f>
        <v>0</v>
      </c>
      <c r="V1787" s="10">
        <f>[1]!b_dq_dirtyprice(A1787,日期设置!$B$2)</f>
        <v>83.148700000000005</v>
      </c>
      <c r="W1787" s="11">
        <f>IF(U1787=0,ROUNDUP((Q1787-日期设置!$B$2)/365,0),ROUNDUP((R1787-日期设置!$B$2)/365,0))</f>
        <v>4</v>
      </c>
      <c r="X1787" s="18">
        <f>_xlfn.IFNA(VLOOKUP(A1787,过往入选债券!A:D,4,0),2)</f>
        <v>2</v>
      </c>
      <c r="Y1787" s="45">
        <f>_xlfn.IFNA(VLOOKUP(C1787,[2]Sheet1!$A:$A,1,0),3)</f>
        <v>3</v>
      </c>
    </row>
    <row r="1788" spans="1:25" hidden="1" x14ac:dyDescent="0.2">
      <c r="A1788" s="21" t="s">
        <v>5102</v>
      </c>
      <c r="B1788" s="21" t="s">
        <v>5103</v>
      </c>
      <c r="C1788" s="37" t="s">
        <v>4965</v>
      </c>
      <c r="D1788" s="26" t="str">
        <f>[1]!b_calc_yield(A1788,日期设置!$B$2,F1788,1,R1788,1,O1788,L1788,S1788,)</f>
        <v>Fetching...</v>
      </c>
      <c r="E1788" s="26">
        <f t="shared" si="54"/>
        <v>0.12319884447979934</v>
      </c>
      <c r="F1788" s="18">
        <f>[1]!b_dq_cleanprice($A1788,日期设置!B$2)</f>
        <v>99.943399999999997</v>
      </c>
      <c r="G1788" s="18" t="str">
        <f t="shared" si="55"/>
        <v>0.01 + 0</v>
      </c>
      <c r="H1788" s="27">
        <f>[1]!b_dq_pctchange($A1788,日期设置!$B$2,1)/100</f>
        <v>0</v>
      </c>
      <c r="I1788" s="26">
        <f>[1]!b_pq_pctchange(A1788,日期设置!$B$4,日期设置!$B$2,1)</f>
        <v>0</v>
      </c>
      <c r="J1788" s="26">
        <f>[1]!b_pq_pctchange(A1788,日期设置!$C$4,日期设置!$B$2,1)</f>
        <v>4.6028169239538449E-3</v>
      </c>
      <c r="K1788" s="52">
        <f>[1]!b_dq_amount($A1788,日期设置!B$2,2,10000)</f>
        <v>0</v>
      </c>
      <c r="L1788" s="26">
        <f>[1]!b_info_latestpar(A1788,日期设置!$B$2)</f>
        <v>100</v>
      </c>
      <c r="M1788" s="6">
        <f>[1]!b_info_outstandingbalance($A1788,日期设置!B$2)</f>
        <v>60</v>
      </c>
      <c r="N1788" s="7" t="str">
        <f>[1]!b_info_latestissurercreditrating2(A1788,日期设置!$B$2,"102","1")</f>
        <v>AAA</v>
      </c>
      <c r="O1788" s="8">
        <v>3.7</v>
      </c>
      <c r="P1788" s="9">
        <f>[1]!b_info_repurchasedate(A1788)</f>
        <v>0</v>
      </c>
      <c r="Q1788" s="8" t="s">
        <v>16245</v>
      </c>
      <c r="R1788" s="2" t="str">
        <f>IF((--IF(P1788=0,Q1788,P1788))&gt;(--日期设置!$B$2),IF(P1788=0,Q1788,P1788),Q1788)</f>
        <v>2021-03-29</v>
      </c>
      <c r="S1788" s="2" t="s">
        <v>18030</v>
      </c>
      <c r="T1788" s="8">
        <f>[1]!b_anal_ptmyear($A1788,日期设置!$B$2)</f>
        <v>1.9178082191780823E-2</v>
      </c>
      <c r="U1788" s="8">
        <f>[1]!b_anal_termifexercise($A1788,日期设置!B$2)</f>
        <v>0</v>
      </c>
      <c r="V1788" s="10">
        <f>[1]!b_dq_dirtyprice(A1788,日期设置!$B$2)</f>
        <v>103.5724</v>
      </c>
      <c r="W1788" s="11">
        <f>IF(U1788=0,ROUNDUP((Q1788-日期设置!$B$2)/365,0),ROUNDUP((R1788-日期设置!$B$2)/365,0))</f>
        <v>1</v>
      </c>
      <c r="X1788" s="18">
        <f>_xlfn.IFNA(VLOOKUP(A1788,过往入选债券!A:D,4,0),2)</f>
        <v>2</v>
      </c>
      <c r="Y1788">
        <f>_xlfn.IFNA(VLOOKUP(C1788,[2]Sheet1!$A:$A,1,0),3)</f>
        <v>3</v>
      </c>
    </row>
    <row r="1789" spans="1:25" hidden="1" x14ac:dyDescent="0.2">
      <c r="A1789" s="21" t="s">
        <v>2889</v>
      </c>
      <c r="B1789" s="21" t="s">
        <v>2890</v>
      </c>
      <c r="C1789" s="37" t="s">
        <v>1601</v>
      </c>
      <c r="D1789" s="26" t="str">
        <f>[1]!b_calc_yield(A1789,日期设置!$B$2,F1789,1,R1789,1,O1789,L1789,S1789,)</f>
        <v>Fetching...</v>
      </c>
      <c r="E1789" s="26">
        <f t="shared" si="54"/>
        <v>6.2209115431382633</v>
      </c>
      <c r="F1789" s="18">
        <f>[1]!b_dq_cleanprice($A1789,日期设置!B$2)</f>
        <v>100.5536</v>
      </c>
      <c r="G1789" s="18" t="str">
        <f t="shared" si="55"/>
        <v>1.03 + 0</v>
      </c>
      <c r="H1789" s="27">
        <f>[1]!b_dq_pctchange($A1789,日期设置!$B$2,1)/100</f>
        <v>0</v>
      </c>
      <c r="I1789" s="26">
        <f>[1]!b_pq_pctchange(A1789,日期设置!$B$4,日期设置!$B$2,1)</f>
        <v>0</v>
      </c>
      <c r="J1789" s="26">
        <f>[1]!b_pq_pctchange(A1789,日期设置!$C$4,日期设置!$B$2,1)</f>
        <v>0.55360000000000298</v>
      </c>
      <c r="K1789" s="52">
        <f>[1]!b_dq_amount($A1789,日期设置!B$2,2,10000)</f>
        <v>0</v>
      </c>
      <c r="L1789" s="26">
        <f>[1]!b_info_latestpar(A1789,日期设置!$B$2)</f>
        <v>100</v>
      </c>
      <c r="M1789" s="6">
        <f>[1]!b_info_outstandingbalance($A1789,日期设置!B$2)</f>
        <v>6</v>
      </c>
      <c r="N1789" s="7">
        <f>[1]!b_info_latestissurercreditrating2(A1789,日期设置!$B$2,"102","1")</f>
        <v>0</v>
      </c>
      <c r="O1789" s="8">
        <v>7</v>
      </c>
      <c r="P1789" s="9">
        <f>[1]!b_info_repurchasedate(A1789)</f>
        <v>0</v>
      </c>
      <c r="Q1789" s="8" t="s">
        <v>16094</v>
      </c>
      <c r="R1789" s="2" t="str">
        <f>IF((--IF(P1789=0,Q1789,P1789))&gt;(--日期设置!$B$2),IF(P1789=0,Q1789,P1789),Q1789)</f>
        <v>2022-04-03</v>
      </c>
      <c r="S1789" s="2" t="s">
        <v>17879</v>
      </c>
      <c r="T1789" s="8">
        <f>[1]!b_anal_ptmyear($A1789,日期设置!$B$2)</f>
        <v>1.0328767123287672</v>
      </c>
      <c r="U1789" s="8">
        <f>[1]!b_anal_termifexercise($A1789,日期设置!B$2)</f>
        <v>0</v>
      </c>
      <c r="V1789" s="10">
        <f>[1]!b_dq_dirtyprice(A1789,日期设置!$B$2)</f>
        <v>107.3235</v>
      </c>
      <c r="W1789" s="11">
        <f>IF(U1789=0,ROUNDUP((Q1789-日期设置!$B$2)/365,0),ROUNDUP((R1789-日期设置!$B$2)/365,0))</f>
        <v>2</v>
      </c>
      <c r="X1789" s="18">
        <f>_xlfn.IFNA(VLOOKUP(A1789,过往入选债券!A:D,4,0),2)</f>
        <v>2</v>
      </c>
      <c r="Y1789">
        <f>_xlfn.IFNA(VLOOKUP(C1789,[2]Sheet1!$A:$A,1,0),3)</f>
        <v>3</v>
      </c>
    </row>
    <row r="1790" spans="1:25" hidden="1" x14ac:dyDescent="0.2">
      <c r="A1790" s="21" t="s">
        <v>15608</v>
      </c>
      <c r="B1790" s="21" t="s">
        <v>15609</v>
      </c>
      <c r="C1790" s="37" t="s">
        <v>15037</v>
      </c>
      <c r="D1790" s="26" t="str">
        <f>[1]!b_calc_yield(A1790,日期设置!$B$2,F1790,1,R1790,1,O1790,L1790,S1790,)</f>
        <v>Fetching...</v>
      </c>
      <c r="E1790" s="26">
        <f t="shared" si="54"/>
        <v>36.7042053819834</v>
      </c>
      <c r="F1790" s="18">
        <f>[1]!b_dq_cleanprice($A1790,日期设置!B$2)</f>
        <v>99.302999999999997</v>
      </c>
      <c r="G1790" s="18" t="str">
        <f t="shared" si="55"/>
        <v>5.77 + 0</v>
      </c>
      <c r="H1790" s="27">
        <f>[1]!b_dq_pctchange($A1790,日期设置!$B$2,1)/100</f>
        <v>0</v>
      </c>
      <c r="I1790" s="26">
        <f>[1]!b_pq_pctchange(A1790,日期设置!$B$4,日期设置!$B$2,1)</f>
        <v>0</v>
      </c>
      <c r="J1790" s="26">
        <f>[1]!b_pq_pctchange(A1790,日期设置!$C$4,日期设置!$B$2,1)</f>
        <v>0</v>
      </c>
      <c r="K1790" s="52">
        <f>[1]!b_dq_amount($A1790,日期设置!B$2,2,10000)</f>
        <v>0</v>
      </c>
      <c r="L1790" s="26">
        <f>[1]!b_info_latestpar(A1790,日期设置!$B$2)</f>
        <v>100</v>
      </c>
      <c r="M1790" s="6">
        <f>[1]!b_info_outstandingbalance($A1790,日期设置!B$2)</f>
        <v>4</v>
      </c>
      <c r="N1790" s="7" t="str">
        <f>[1]!b_info_latestissurercreditrating2(A1790,日期设置!$B$2,"102","1")</f>
        <v>AA</v>
      </c>
      <c r="O1790" s="8">
        <v>6.28</v>
      </c>
      <c r="P1790" s="9">
        <f>[1]!b_info_repurchasedate(A1790)</f>
        <v>0</v>
      </c>
      <c r="Q1790" s="8" t="s">
        <v>17320</v>
      </c>
      <c r="R1790" s="2" t="str">
        <f>IF((--IF(P1790=0,Q1790,P1790))&gt;(--日期设置!$B$2),IF(P1790=0,Q1790,P1790),Q1790)</f>
        <v>2026-12-30</v>
      </c>
      <c r="S1790" s="2" t="s">
        <v>18166</v>
      </c>
      <c r="T1790" s="8">
        <f>[1]!b_anal_ptmyear($A1790,日期设置!$B$2)</f>
        <v>5.7753424657534245</v>
      </c>
      <c r="U1790" s="8">
        <f>[1]!b_anal_termifexercise($A1790,日期设置!B$2)</f>
        <v>0</v>
      </c>
      <c r="V1790" s="10">
        <f>[1]!b_dq_dirtyprice(A1790,日期设置!$B$2)</f>
        <v>100.71380000000001</v>
      </c>
      <c r="W1790" s="11">
        <f>IF(U1790=0,ROUNDUP((Q1790-日期设置!$B$2)/365,0),ROUNDUP((R1790-日期设置!$B$2)/365,0))</f>
        <v>6</v>
      </c>
      <c r="X1790" s="18">
        <f>_xlfn.IFNA(VLOOKUP(A1790,过往入选债券!A:D,4,0),2)</f>
        <v>2</v>
      </c>
      <c r="Y1790">
        <f>_xlfn.IFNA(VLOOKUP(C1790,[2]Sheet1!$A:$A,1,0),3)</f>
        <v>3</v>
      </c>
    </row>
    <row r="1791" spans="1:25" hidden="1" x14ac:dyDescent="0.2">
      <c r="A1791" s="21" t="s">
        <v>15850</v>
      </c>
      <c r="B1791" s="21" t="s">
        <v>15851</v>
      </c>
      <c r="C1791" s="37" t="s">
        <v>2585</v>
      </c>
      <c r="D1791" s="26" t="str">
        <f>[1]!b_calc_yield(A1791,日期设置!$B$2,F1791,1,R1791,1,O1791,L1791,S1791,)</f>
        <v>Fetching...</v>
      </c>
      <c r="E1791" s="26">
        <f t="shared" si="54"/>
        <v>37.636509731967436</v>
      </c>
      <c r="F1791" s="18">
        <f>[1]!b_dq_cleanprice($A1791,日期设置!B$2)</f>
        <v>97.91</v>
      </c>
      <c r="G1791" s="18" t="str">
        <f t="shared" si="55"/>
        <v>6.12 + 0</v>
      </c>
      <c r="H1791" s="27">
        <f>[1]!b_dq_pctchange($A1791,日期设置!$B$2,1)/100</f>
        <v>0</v>
      </c>
      <c r="I1791" s="26">
        <f>[1]!b_pq_pctchange(A1791,日期设置!$B$4,日期设置!$B$2,1)</f>
        <v>0</v>
      </c>
      <c r="J1791" s="26">
        <f>[1]!b_pq_pctchange(A1791,日期设置!$C$4,日期设置!$B$2,1)</f>
        <v>0</v>
      </c>
      <c r="K1791" s="52">
        <f>[1]!b_dq_amount($A1791,日期设置!B$2,2,10000)</f>
        <v>0</v>
      </c>
      <c r="L1791" s="26">
        <f>[1]!b_info_latestpar(A1791,日期设置!$B$2)</f>
        <v>100</v>
      </c>
      <c r="M1791" s="6">
        <f>[1]!b_info_outstandingbalance($A1791,日期设置!B$2)</f>
        <v>4</v>
      </c>
      <c r="N1791" s="7" t="str">
        <f>[1]!b_info_latestissurercreditrating2(A1791,日期设置!$B$2,"102","1")</f>
        <v>AA</v>
      </c>
      <c r="O1791" s="8">
        <v>6</v>
      </c>
      <c r="P1791" s="9">
        <f>[1]!b_info_repurchasedate(A1791)</f>
        <v>0</v>
      </c>
      <c r="Q1791" s="8" t="s">
        <v>16585</v>
      </c>
      <c r="R1791" s="2" t="str">
        <f>IF((--IF(P1791=0,Q1791,P1791))&gt;(--日期设置!$B$2),IF(P1791=0,Q1791,P1791),Q1791)</f>
        <v>2027-05-06</v>
      </c>
      <c r="S1791" s="2" t="s">
        <v>18335</v>
      </c>
      <c r="T1791" s="8">
        <f>[1]!b_anal_ptmyear($A1791,日期设置!$B$2)</f>
        <v>6.1232876712328768</v>
      </c>
      <c r="U1791" s="8">
        <f>[1]!b_anal_termifexercise($A1791,日期设置!B$2)</f>
        <v>0</v>
      </c>
      <c r="V1791" s="10">
        <f>[1]!b_dq_dirtyprice(A1791,日期设置!$B$2)</f>
        <v>103.1703</v>
      </c>
      <c r="W1791" s="11">
        <f>IF(U1791=0,ROUNDUP((Q1791-日期设置!$B$2)/365,0),ROUNDUP((R1791-日期设置!$B$2)/365,0))</f>
        <v>7</v>
      </c>
      <c r="X1791" s="18">
        <f>_xlfn.IFNA(VLOOKUP(A1791,过往入选债券!A:D,4,0),2)</f>
        <v>2</v>
      </c>
      <c r="Y1791">
        <f>_xlfn.IFNA(VLOOKUP(C1791,[2]Sheet1!$A:$A,1,0),3)</f>
        <v>3</v>
      </c>
    </row>
    <row r="1792" spans="1:25" hidden="1" x14ac:dyDescent="0.2">
      <c r="A1792" s="21" t="s">
        <v>8465</v>
      </c>
      <c r="B1792" s="21" t="s">
        <v>8466</v>
      </c>
      <c r="C1792" s="37" t="s">
        <v>8467</v>
      </c>
      <c r="D1792" s="26" t="str">
        <f>[1]!b_calc_yield(A1792,日期设置!$B$2,F1792,1,R1792,1,O1792,L1792,S1792,)</f>
        <v>Fetching...</v>
      </c>
      <c r="E1792" s="26">
        <f t="shared" si="54"/>
        <v>6.585050151411842</v>
      </c>
      <c r="F1792" s="18">
        <f>[1]!b_dq_cleanprice($A1792,日期设置!B$2)</f>
        <v>101.1906</v>
      </c>
      <c r="G1792" s="18" t="str">
        <f t="shared" si="55"/>
        <v>1.09 + 0</v>
      </c>
      <c r="H1792" s="27">
        <f>[1]!b_dq_pctchange($A1792,日期设置!$B$2,1)/100</f>
        <v>0</v>
      </c>
      <c r="I1792" s="26">
        <f>[1]!b_pq_pctchange(A1792,日期设置!$B$4,日期设置!$B$2,1)</f>
        <v>0</v>
      </c>
      <c r="J1792" s="26">
        <f>[1]!b_pq_pctchange(A1792,日期设置!$C$4,日期设置!$B$2,1)</f>
        <v>-2.2625440282168698E-2</v>
      </c>
      <c r="K1792" s="52">
        <f>[1]!b_dq_amount($A1792,日期设置!B$2,2,10000)</f>
        <v>0</v>
      </c>
      <c r="L1792" s="26">
        <f>[1]!b_info_latestpar(A1792,日期设置!$B$2)</f>
        <v>100</v>
      </c>
      <c r="M1792" s="6">
        <f>[1]!b_info_outstandingbalance($A1792,日期设置!B$2)</f>
        <v>5</v>
      </c>
      <c r="N1792" s="7" t="str">
        <f>[1]!b_info_latestissurercreditrating2(A1792,日期设置!$B$2,"102","1")</f>
        <v>AA</v>
      </c>
      <c r="O1792" s="8">
        <v>7.6</v>
      </c>
      <c r="P1792" s="9">
        <f>[1]!b_info_repurchasedate(A1792)</f>
        <v>0</v>
      </c>
      <c r="Q1792" s="8" t="s">
        <v>16326</v>
      </c>
      <c r="R1792" s="2" t="str">
        <f>IF((--IF(P1792=0,Q1792,P1792))&gt;(--日期设置!$B$2),IF(P1792=0,Q1792,P1792),Q1792)</f>
        <v>2022-04-25</v>
      </c>
      <c r="S1792" s="2" t="s">
        <v>18104</v>
      </c>
      <c r="T1792" s="8">
        <f>[1]!b_anal_ptmyear($A1792,日期设置!$B$2)</f>
        <v>1.0931506849315069</v>
      </c>
      <c r="U1792" s="8">
        <f>[1]!b_anal_termifexercise($A1792,日期设置!B$2)</f>
        <v>0</v>
      </c>
      <c r="V1792" s="10">
        <f>[1]!b_dq_dirtyprice(A1792,日期设置!$B$2)</f>
        <v>108.0827</v>
      </c>
      <c r="W1792" s="11">
        <f>IF(U1792=0,ROUNDUP((Q1792-日期设置!$B$2)/365,0),ROUNDUP((R1792-日期设置!$B$2)/365,0))</f>
        <v>2</v>
      </c>
      <c r="X1792" s="18">
        <f>_xlfn.IFNA(VLOOKUP(A1792,过往入选债券!A:D,4,0),2)</f>
        <v>2</v>
      </c>
      <c r="Y1792">
        <f>_xlfn.IFNA(VLOOKUP(C1792,[2]Sheet1!$A:$A,1,0),3)</f>
        <v>3</v>
      </c>
    </row>
    <row r="1793" spans="1:25" hidden="1" x14ac:dyDescent="0.2">
      <c r="A1793" s="21" t="s">
        <v>15450</v>
      </c>
      <c r="B1793" s="21" t="s">
        <v>15451</v>
      </c>
      <c r="C1793" s="37" t="s">
        <v>88</v>
      </c>
      <c r="D1793" s="26" t="str">
        <f>[1]!b_calc_yield(A1793,日期设置!$B$2,F1793,1,R1793,1,O1793,L1793,S1793,)</f>
        <v>Fetching...</v>
      </c>
      <c r="E1793" s="26">
        <f t="shared" si="54"/>
        <v>33.670459016825546</v>
      </c>
      <c r="F1793" s="18">
        <f>[1]!b_dq_cleanprice($A1793,日期设置!B$2)</f>
        <v>102.5684</v>
      </c>
      <c r="G1793" s="18" t="str">
        <f t="shared" si="55"/>
        <v>5.47 + 0</v>
      </c>
      <c r="H1793" s="27">
        <f>[1]!b_dq_pctchange($A1793,日期设置!$B$2,1)/100</f>
        <v>0</v>
      </c>
      <c r="I1793" s="26">
        <f>[1]!b_pq_pctchange(A1793,日期设置!$B$4,日期设置!$B$2,1)</f>
        <v>4.5648916911158625E-2</v>
      </c>
      <c r="J1793" s="26">
        <f>[1]!b_pq_pctchange(A1793,日期设置!$C$4,日期设置!$B$2,1)</f>
        <v>-1.7816889944364163</v>
      </c>
      <c r="K1793" s="52">
        <f>[1]!b_dq_amount($A1793,日期设置!B$2,2,10000)</f>
        <v>0</v>
      </c>
      <c r="L1793" s="26">
        <f>[1]!b_info_latestpar(A1793,日期设置!$B$2)</f>
        <v>100</v>
      </c>
      <c r="M1793" s="6">
        <f>[1]!b_info_outstandingbalance($A1793,日期设置!B$2)</f>
        <v>10</v>
      </c>
      <c r="N1793" s="7" t="str">
        <f>[1]!b_info_latestissurercreditrating2(A1793,日期设置!$B$2,"102","1")</f>
        <v>AA+</v>
      </c>
      <c r="O1793" s="8">
        <v>7</v>
      </c>
      <c r="P1793" s="9">
        <f>[1]!b_info_repurchasedate(A1793)</f>
        <v>0</v>
      </c>
      <c r="Q1793" s="8" t="s">
        <v>17589</v>
      </c>
      <c r="R1793" s="2" t="str">
        <f>IF((--IF(P1793=0,Q1793,P1793))&gt;(--日期设置!$B$2),IF(P1793=0,Q1793,P1793),Q1793)</f>
        <v>2026-09-12</v>
      </c>
      <c r="S1793" s="2" t="s">
        <v>18257</v>
      </c>
      <c r="T1793" s="8">
        <f>[1]!b_anal_ptmyear($A1793,日期设置!$B$2)</f>
        <v>5.4767123287671229</v>
      </c>
      <c r="U1793" s="8">
        <f>[1]!b_anal_termifexercise($A1793,日期设置!B$2)</f>
        <v>0</v>
      </c>
      <c r="V1793" s="10">
        <f>[1]!b_dq_dirtyprice(A1793,日期设置!$B$2)</f>
        <v>106.23139999999999</v>
      </c>
      <c r="W1793" s="11">
        <f>IF(U1793=0,ROUNDUP((Q1793-日期设置!$B$2)/365,0),ROUNDUP((R1793-日期设置!$B$2)/365,0))</f>
        <v>6</v>
      </c>
      <c r="X1793" s="18">
        <f>_xlfn.IFNA(VLOOKUP(A1793,过往入选债券!A:D,4,0),2)</f>
        <v>2</v>
      </c>
      <c r="Y1793">
        <f>_xlfn.IFNA(VLOOKUP(C1793,[2]Sheet1!$A:$A,1,0),3)</f>
        <v>3</v>
      </c>
    </row>
    <row r="1794" spans="1:25" hidden="1" x14ac:dyDescent="0.2">
      <c r="A1794" s="21" t="s">
        <v>13562</v>
      </c>
      <c r="B1794" s="21" t="s">
        <v>13563</v>
      </c>
      <c r="C1794" s="37" t="s">
        <v>13564</v>
      </c>
      <c r="D1794" s="26" t="str">
        <f>[1]!b_calc_yield(A1794,日期设置!$B$2,F1794,1,R1794,1,O1794,L1794,S1794,)</f>
        <v>Fetching...</v>
      </c>
      <c r="E1794" s="26">
        <f t="shared" ref="E1794:E1857" si="56">((O1794*W1794+L1794)/V1794-1)*100</f>
        <v>28.986834730064114</v>
      </c>
      <c r="F1794" s="18">
        <f>[1]!b_dq_cleanprice($A1794,日期设置!B$2)</f>
        <v>57.508200000000002</v>
      </c>
      <c r="G1794" s="18" t="str">
        <f t="shared" ref="G1794:G1857" si="57">LEFT(T1794,4)&amp;" + "&amp;LEFT(U1794,4)</f>
        <v>2.67 + 0</v>
      </c>
      <c r="H1794" s="27">
        <f>[1]!b_dq_pctchange($A1794,日期设置!$B$2,1)/100</f>
        <v>0</v>
      </c>
      <c r="I1794" s="26">
        <f>[1]!b_pq_pctchange(A1794,日期设置!$B$4,日期设置!$B$2,1)</f>
        <v>0</v>
      </c>
      <c r="J1794" s="26">
        <f>[1]!b_pq_pctchange(A1794,日期设置!$C$4,日期设置!$B$2,1)</f>
        <v>0</v>
      </c>
      <c r="K1794" s="52">
        <f>[1]!b_dq_amount($A1794,日期设置!B$2,2,10000)</f>
        <v>0</v>
      </c>
      <c r="L1794" s="26">
        <f>[1]!b_info_latestpar(A1794,日期设置!$B$2)</f>
        <v>60</v>
      </c>
      <c r="M1794" s="6">
        <f>[1]!b_info_outstandingbalance($A1794,日期设置!B$2)</f>
        <v>7.2</v>
      </c>
      <c r="N1794" s="7" t="str">
        <f>[1]!b_info_latestissurercreditrating2(A1794,日期设置!$B$2,"102","1")</f>
        <v>AA-</v>
      </c>
      <c r="O1794" s="8">
        <v>5.16</v>
      </c>
      <c r="P1794" s="9">
        <f>[1]!b_info_repurchasedate(A1794)</f>
        <v>0</v>
      </c>
      <c r="Q1794" s="8" t="s">
        <v>17150</v>
      </c>
      <c r="R1794" s="2" t="str">
        <f>IF((--IF(P1794=0,Q1794,P1794))&gt;(--日期设置!$B$2),IF(P1794=0,Q1794,P1794),Q1794)</f>
        <v>2023-11-23</v>
      </c>
      <c r="S1794" s="2" t="s">
        <v>18739</v>
      </c>
      <c r="T1794" s="8">
        <f>[1]!b_anal_ptmyear($A1794,日期设置!$B$2)</f>
        <v>2.6739726027397261</v>
      </c>
      <c r="U1794" s="8">
        <f>[1]!b_anal_termifexercise($A1794,日期设置!B$2)</f>
        <v>0</v>
      </c>
      <c r="V1794" s="10">
        <f>[1]!b_dq_dirtyprice(A1794,日期设置!$B$2)</f>
        <v>58.517600000000002</v>
      </c>
      <c r="W1794" s="11">
        <f>IF(U1794=0,ROUNDUP((Q1794-日期设置!$B$2)/365,0),ROUNDUP((R1794-日期设置!$B$2)/365,0))</f>
        <v>3</v>
      </c>
      <c r="X1794" s="18">
        <f>_xlfn.IFNA(VLOOKUP(A1794,过往入选债券!A:D,4,0),2)</f>
        <v>2</v>
      </c>
      <c r="Y1794">
        <f>_xlfn.IFNA(VLOOKUP(C1794,[2]Sheet1!$A:$A,1,0),3)</f>
        <v>3</v>
      </c>
    </row>
    <row r="1795" spans="1:25" hidden="1" x14ac:dyDescent="0.2">
      <c r="A1795" s="28" t="s">
        <v>20172</v>
      </c>
      <c r="B1795" s="28" t="s">
        <v>20173</v>
      </c>
      <c r="C1795" s="39" t="s">
        <v>7984</v>
      </c>
      <c r="D1795" s="26" t="str">
        <f>[1]!b_calc_yield(A1795,日期设置!$B$2,F1795,1,R1795,1,O1795,L1795,S1795,)</f>
        <v>Fetching...</v>
      </c>
      <c r="E1795" s="26">
        <f t="shared" si="56"/>
        <v>9.4570291481451019</v>
      </c>
      <c r="F1795" s="18">
        <f>[1]!b_dq_cleanprice($A1795,日期设置!B$2)</f>
        <v>100</v>
      </c>
      <c r="G1795" s="18" t="str">
        <f t="shared" si="57"/>
        <v>4.51 + 1.51</v>
      </c>
      <c r="H1795" s="27">
        <f>[1]!b_dq_pctchange($A1795,日期设置!$B$2,1)/100</f>
        <v>0</v>
      </c>
      <c r="I1795" s="26">
        <f>[1]!b_pq_pctchange(A1795,日期设置!$B$4,日期设置!$B$2,1)</f>
        <v>0</v>
      </c>
      <c r="J1795" s="26">
        <f>[1]!b_pq_pctchange(A1795,日期设置!$C$4,日期设置!$B$2,1)</f>
        <v>0</v>
      </c>
      <c r="K1795" s="52">
        <f>[1]!b_dq_amount($A1795,日期设置!B$2,2,10000)</f>
        <v>0</v>
      </c>
      <c r="L1795" s="26">
        <f>[1]!b_info_latestpar(A1795,日期设置!$B$2)</f>
        <v>100</v>
      </c>
      <c r="M1795" s="6">
        <f>[1]!b_info_outstandingbalance($A1795,日期设置!B$2)</f>
        <v>6</v>
      </c>
      <c r="N1795" s="7">
        <f>[1]!b_info_latestissurercreditrating2(A1795,日期设置!$B$2,"102","1")</f>
        <v>0</v>
      </c>
      <c r="O1795" s="8">
        <v>6.45</v>
      </c>
      <c r="P1795" s="9" t="str">
        <f>[1]!b_info_repurchasedate(A1795)</f>
        <v>2022-09-25</v>
      </c>
      <c r="Q1795" s="8" t="s">
        <v>16024</v>
      </c>
      <c r="R1795" s="2" t="str">
        <f>IF((--IF(P1795=0,Q1795,P1795))&gt;(--日期设置!$B$2),IF(P1795=0,Q1795,P1795),Q1795)</f>
        <v>2022-09-25</v>
      </c>
      <c r="S1795" s="31" t="s">
        <v>16496</v>
      </c>
      <c r="T1795" s="8">
        <f>[1]!b_anal_ptmyear($A1795,日期设置!$B$2)</f>
        <v>4.5123287671232877</v>
      </c>
      <c r="U1795" s="8">
        <f>[1]!b_anal_termifexercise($A1795,日期设置!B$2)</f>
        <v>1.5123287671232877</v>
      </c>
      <c r="V1795" s="10">
        <f>[1]!b_dq_dirtyprice(A1795,日期设置!$B$2)</f>
        <v>103.1455</v>
      </c>
      <c r="W1795" s="11">
        <f>IF(U1795=0,ROUNDUP((Q1795-日期设置!$B$2)/365,0),ROUNDUP((R1795-日期设置!$B$2)/365,0))</f>
        <v>2</v>
      </c>
      <c r="X1795" s="18">
        <f>_xlfn.IFNA(VLOOKUP(A1795,过往入选债券!A:D,4,0),2)</f>
        <v>2</v>
      </c>
      <c r="Y1795">
        <f>_xlfn.IFNA(VLOOKUP(C1795,[2]Sheet1!$A:$A,1,0),3)</f>
        <v>3</v>
      </c>
    </row>
    <row r="1796" spans="1:25" hidden="1" x14ac:dyDescent="0.2">
      <c r="A1796" s="21" t="s">
        <v>14131</v>
      </c>
      <c r="B1796" s="21" t="s">
        <v>14132</v>
      </c>
      <c r="C1796" s="37" t="s">
        <v>14133</v>
      </c>
      <c r="D1796" s="26" t="str">
        <f>[1]!b_calc_yield(A1796,日期设置!$B$2,F1796,1,R1796,1,O1796,L1796,S1796,)</f>
        <v>Fetching...</v>
      </c>
      <c r="E1796" s="26">
        <f t="shared" si="56"/>
        <v>28.948782333139622</v>
      </c>
      <c r="F1796" s="18">
        <f>[1]!b_dq_cleanprice($A1796,日期设置!B$2)</f>
        <v>79.403099999999995</v>
      </c>
      <c r="G1796" s="18" t="str">
        <f t="shared" si="57"/>
        <v>3.48 + 0</v>
      </c>
      <c r="H1796" s="27">
        <f>[1]!b_dq_pctchange($A1796,日期设置!$B$2,1)/100</f>
        <v>0</v>
      </c>
      <c r="I1796" s="26">
        <f>[1]!b_pq_pctchange(A1796,日期设置!$B$4,日期设置!$B$2,1)</f>
        <v>0</v>
      </c>
      <c r="J1796" s="26">
        <f>[1]!b_pq_pctchange(A1796,日期设置!$C$4,日期设置!$B$2,1)</f>
        <v>-0.70653172952716381</v>
      </c>
      <c r="K1796" s="52">
        <f>[1]!b_dq_amount($A1796,日期设置!B$2,2,10000)</f>
        <v>0</v>
      </c>
      <c r="L1796" s="26">
        <f>[1]!b_info_latestpar(A1796,日期设置!$B$2)</f>
        <v>80</v>
      </c>
      <c r="M1796" s="6">
        <f>[1]!b_info_outstandingbalance($A1796,日期设置!B$2)</f>
        <v>9.6</v>
      </c>
      <c r="N1796" s="7" t="str">
        <f>[1]!b_info_latestissurercreditrating2(A1796,日期设置!$B$2,"102","1")</f>
        <v>AA</v>
      </c>
      <c r="O1796" s="8">
        <v>6.46</v>
      </c>
      <c r="P1796" s="9">
        <f>[1]!b_info_repurchasedate(A1796)</f>
        <v>0</v>
      </c>
      <c r="Q1796" s="8" t="s">
        <v>16049</v>
      </c>
      <c r="R1796" s="2" t="str">
        <f>IF((--IF(P1796=0,Q1796,P1796))&gt;(--日期设置!$B$2),IF(P1796=0,Q1796,P1796),Q1796)</f>
        <v>2024-09-14</v>
      </c>
      <c r="S1796" s="2" t="s">
        <v>17835</v>
      </c>
      <c r="T1796" s="8">
        <f>[1]!b_anal_ptmyear($A1796,日期设置!$B$2)</f>
        <v>3.4821917808219176</v>
      </c>
      <c r="U1796" s="8">
        <f>[1]!b_anal_termifexercise($A1796,日期设置!B$2)</f>
        <v>0</v>
      </c>
      <c r="V1796" s="10">
        <f>[1]!b_dq_dirtyprice(A1796,日期设置!$B$2)</f>
        <v>82.079099999999997</v>
      </c>
      <c r="W1796" s="11">
        <f>IF(U1796=0,ROUNDUP((Q1796-日期设置!$B$2)/365,0),ROUNDUP((R1796-日期设置!$B$2)/365,0))</f>
        <v>4</v>
      </c>
      <c r="X1796" s="18">
        <f>_xlfn.IFNA(VLOOKUP(A1796,过往入选债券!A:D,4,0),2)</f>
        <v>2</v>
      </c>
      <c r="Y1796">
        <f>_xlfn.IFNA(VLOOKUP(C1796,[2]Sheet1!$A:$A,1,0),3)</f>
        <v>3</v>
      </c>
    </row>
    <row r="1797" spans="1:25" hidden="1" x14ac:dyDescent="0.2">
      <c r="A1797" s="21" t="s">
        <v>6403</v>
      </c>
      <c r="B1797" s="21" t="s">
        <v>6404</v>
      </c>
      <c r="C1797" s="37" t="s">
        <v>94</v>
      </c>
      <c r="D1797" s="26" t="str">
        <f>[1]!b_calc_yield(A1797,日期设置!$B$2,F1797,1,R1797,1,O1797,L1797,S1797,)</f>
        <v>Fetching...</v>
      </c>
      <c r="E1797" s="26">
        <f t="shared" si="56"/>
        <v>12.714591049742729</v>
      </c>
      <c r="F1797" s="18">
        <f>[1]!b_dq_cleanprice($A1797,日期设置!B$2)</f>
        <v>100.64190000000001</v>
      </c>
      <c r="G1797" s="18" t="str">
        <f t="shared" si="57"/>
        <v>1.98 + 0</v>
      </c>
      <c r="H1797" s="27">
        <f>[1]!b_dq_pctchange($A1797,日期设置!$B$2,1)/100</f>
        <v>0</v>
      </c>
      <c r="I1797" s="26">
        <f>[1]!b_pq_pctchange(A1797,日期设置!$B$4,日期设置!$B$2,1)</f>
        <v>0</v>
      </c>
      <c r="J1797" s="26">
        <f>[1]!b_pq_pctchange(A1797,日期设置!$C$4,日期设置!$B$2,1)</f>
        <v>0.13123072331111499</v>
      </c>
      <c r="K1797" s="52">
        <f>[1]!b_dq_amount($A1797,日期设置!B$2,2,10000)</f>
        <v>0</v>
      </c>
      <c r="L1797" s="26">
        <f>[1]!b_info_latestpar(A1797,日期设置!$B$2)</f>
        <v>100</v>
      </c>
      <c r="M1797" s="6">
        <f>[1]!b_info_outstandingbalance($A1797,日期设置!B$2)</f>
        <v>6.3</v>
      </c>
      <c r="N1797" s="7" t="str">
        <f>[1]!b_info_latestissurercreditrating2(A1797,日期设置!$B$2,"102","1")</f>
        <v>AA</v>
      </c>
      <c r="O1797" s="8">
        <v>6.77</v>
      </c>
      <c r="P1797" s="9" t="str">
        <f>[1]!b_info_repurchasedate(A1797)</f>
        <v>2021-03-16</v>
      </c>
      <c r="Q1797" s="8" t="s">
        <v>16214</v>
      </c>
      <c r="R1797" s="2" t="str">
        <f>IF((--IF(P1797=0,Q1797,P1797))&gt;(--日期设置!$B$2),IF(P1797=0,Q1797,P1797),Q1797)</f>
        <v>2023-03-16</v>
      </c>
      <c r="S1797" s="2" t="s">
        <v>18000</v>
      </c>
      <c r="T1797" s="8">
        <f>[1]!b_anal_ptmyear($A1797,日期设置!$B$2)</f>
        <v>1.9835616438356163</v>
      </c>
      <c r="U1797" s="8">
        <f>[1]!b_anal_termifexercise($A1797,日期设置!B$2)</f>
        <v>0</v>
      </c>
      <c r="V1797" s="10">
        <f>[1]!b_dq_dirtyprice(A1797,日期设置!$B$2)</f>
        <v>100.7323</v>
      </c>
      <c r="W1797" s="11">
        <f>IF(U1797=0,ROUNDUP((Q1797-日期设置!$B$2)/365,0),ROUNDUP((R1797-日期设置!$B$2)/365,0))</f>
        <v>2</v>
      </c>
      <c r="X1797" s="18">
        <f>_xlfn.IFNA(VLOOKUP(A1797,过往入选债券!A:D,4,0),2)</f>
        <v>2</v>
      </c>
      <c r="Y1797">
        <f>_xlfn.IFNA(VLOOKUP(C1797,[2]Sheet1!$A:$A,1,0),3)</f>
        <v>3</v>
      </c>
    </row>
    <row r="1798" spans="1:25" hidden="1" x14ac:dyDescent="0.2">
      <c r="A1798" s="21" t="s">
        <v>1440</v>
      </c>
      <c r="B1798" s="21" t="s">
        <v>1441</v>
      </c>
      <c r="C1798" s="37" t="s">
        <v>882</v>
      </c>
      <c r="D1798" s="26" t="str">
        <f>[1]!b_calc_yield(A1798,日期设置!$B$2,F1798,1,R1798,1,O1798,L1798,S1798,)</f>
        <v>Fetching...</v>
      </c>
      <c r="E1798" s="26">
        <f t="shared" si="56"/>
        <v>16.402363229409932</v>
      </c>
      <c r="F1798" s="18">
        <f>[1]!b_dq_cleanprice($A1798,日期设置!B$2)</f>
        <v>100.36539999999999</v>
      </c>
      <c r="G1798" s="18" t="str">
        <f t="shared" si="57"/>
        <v>3.61 + 2.61</v>
      </c>
      <c r="H1798" s="27">
        <f>[1]!b_dq_pctchange($A1798,日期设置!$B$2,1)/100</f>
        <v>0</v>
      </c>
      <c r="I1798" s="26">
        <f>[1]!b_pq_pctchange(A1798,日期设置!$B$4,日期设置!$B$2,1)</f>
        <v>0</v>
      </c>
      <c r="J1798" s="26">
        <f>[1]!b_pq_pctchange(A1798,日期设置!$C$4,日期设置!$B$2,1)</f>
        <v>0</v>
      </c>
      <c r="K1798" s="52">
        <f>[1]!b_dq_amount($A1798,日期设置!B$2,2,10000)</f>
        <v>0</v>
      </c>
      <c r="L1798" s="26">
        <f>[1]!b_info_latestpar(A1798,日期设置!$B$2)</f>
        <v>100</v>
      </c>
      <c r="M1798" s="6">
        <f>[1]!b_info_outstandingbalance($A1798,日期设置!B$2)</f>
        <v>10</v>
      </c>
      <c r="N1798" s="7">
        <f>[1]!b_info_latestissurercreditrating2(A1798,日期设置!$B$2,"102","1")</f>
        <v>0</v>
      </c>
      <c r="O1798" s="8">
        <v>6.59</v>
      </c>
      <c r="P1798" s="9" t="str">
        <f>[1]!b_info_repurchasedate(A1798)</f>
        <v>2023-11-02</v>
      </c>
      <c r="Q1798" s="8" t="s">
        <v>17010</v>
      </c>
      <c r="R1798" s="2" t="str">
        <f>IF((--IF(P1798=0,Q1798,P1798))&gt;(--日期设置!$B$2),IF(P1798=0,Q1798,P1798),Q1798)</f>
        <v>2023-11-02</v>
      </c>
      <c r="S1798" s="2" t="s">
        <v>18656</v>
      </c>
      <c r="T1798" s="8">
        <f>[1]!b_anal_ptmyear($A1798,日期设置!$B$2)</f>
        <v>3.6164383561643838</v>
      </c>
      <c r="U1798" s="8">
        <f>[1]!b_anal_termifexercise($A1798,日期设置!B$2)</f>
        <v>2.6164383561643834</v>
      </c>
      <c r="V1798" s="10">
        <f>[1]!b_dq_dirtyprice(A1798,日期设置!$B$2)</f>
        <v>102.8931</v>
      </c>
      <c r="W1798" s="11">
        <f>IF(U1798=0,ROUNDUP((Q1798-日期设置!$B$2)/365,0),ROUNDUP((R1798-日期设置!$B$2)/365,0))</f>
        <v>3</v>
      </c>
      <c r="X1798" s="18">
        <f>_xlfn.IFNA(VLOOKUP(A1798,过往入选债券!A:D,4,0),2)</f>
        <v>2</v>
      </c>
      <c r="Y1798">
        <f>_xlfn.IFNA(VLOOKUP(C1798,[2]Sheet1!$A:$A,1,0),3)</f>
        <v>3</v>
      </c>
    </row>
    <row r="1799" spans="1:25" hidden="1" x14ac:dyDescent="0.2">
      <c r="A1799" s="21" t="s">
        <v>12213</v>
      </c>
      <c r="B1799" s="21" t="s">
        <v>12214</v>
      </c>
      <c r="C1799" s="37" t="s">
        <v>12215</v>
      </c>
      <c r="D1799" s="26" t="str">
        <f>[1]!b_calc_yield(A1799,日期设置!$B$2,F1799,1,R1799,1,O1799,L1799,S1799,)</f>
        <v>Fetching...</v>
      </c>
      <c r="E1799" s="26">
        <f t="shared" si="56"/>
        <v>33.647857991614359</v>
      </c>
      <c r="F1799" s="18">
        <f>[1]!b_dq_cleanprice($A1799,日期设置!B$2)</f>
        <v>39.198500000000003</v>
      </c>
      <c r="G1799" s="18" t="str">
        <f t="shared" si="57"/>
        <v>1.76 + 0</v>
      </c>
      <c r="H1799" s="27">
        <f>[1]!b_dq_pctchange($A1799,日期设置!$B$2,1)/100</f>
        <v>0</v>
      </c>
      <c r="I1799" s="26">
        <f>[1]!b_pq_pctchange(A1799,日期设置!$B$4,日期设置!$B$2,1)</f>
        <v>-3.8265306122450427E-3</v>
      </c>
      <c r="J1799" s="26">
        <f>[1]!b_pq_pctchange(A1799,日期设置!$C$4,日期设置!$B$2,1)</f>
        <v>0.17403348802977009</v>
      </c>
      <c r="K1799" s="52">
        <f>[1]!b_dq_amount($A1799,日期设置!B$2,2,10000)</f>
        <v>0</v>
      </c>
      <c r="L1799" s="26">
        <f>[1]!b_info_latestpar(A1799,日期设置!$B$2)</f>
        <v>40</v>
      </c>
      <c r="M1799" s="6">
        <f>[1]!b_info_outstandingbalance($A1799,日期设置!B$2)</f>
        <v>5.2</v>
      </c>
      <c r="N1799" s="7" t="str">
        <f>[1]!b_info_latestissurercreditrating2(A1799,日期设置!$B$2,"102","1")</f>
        <v>AA</v>
      </c>
      <c r="O1799" s="8">
        <v>6.6</v>
      </c>
      <c r="P1799" s="9">
        <f>[1]!b_info_repurchasedate(A1799)</f>
        <v>0</v>
      </c>
      <c r="Q1799" s="8" t="s">
        <v>16559</v>
      </c>
      <c r="R1799" s="2" t="str">
        <f>IF((--IF(P1799=0,Q1799,P1799))&gt;(--日期设置!$B$2),IF(P1799=0,Q1799,P1799),Q1799)</f>
        <v>2022-12-28</v>
      </c>
      <c r="S1799" s="2" t="s">
        <v>18308</v>
      </c>
      <c r="T1799" s="8">
        <f>[1]!b_anal_ptmyear($A1799,日期设置!$B$2)</f>
        <v>1.7698630136986302</v>
      </c>
      <c r="U1799" s="8">
        <f>[1]!b_anal_termifexercise($A1799,日期设置!B$2)</f>
        <v>0</v>
      </c>
      <c r="V1799" s="10">
        <f>[1]!b_dq_dirtyprice(A1799,日期设置!$B$2)</f>
        <v>39.806100000000001</v>
      </c>
      <c r="W1799" s="11">
        <f>IF(U1799=0,ROUNDUP((Q1799-日期设置!$B$2)/365,0),ROUNDUP((R1799-日期设置!$B$2)/365,0))</f>
        <v>2</v>
      </c>
      <c r="X1799" s="18">
        <f>_xlfn.IFNA(VLOOKUP(A1799,过往入选债券!A:D,4,0),2)</f>
        <v>2</v>
      </c>
      <c r="Y1799">
        <f>_xlfn.IFNA(VLOOKUP(C1799,[2]Sheet1!$A:$A,1,0),3)</f>
        <v>3</v>
      </c>
    </row>
    <row r="1800" spans="1:25" hidden="1" x14ac:dyDescent="0.2">
      <c r="A1800" s="21" t="s">
        <v>7798</v>
      </c>
      <c r="B1800" s="21" t="s">
        <v>7799</v>
      </c>
      <c r="C1800" s="37" t="s">
        <v>291</v>
      </c>
      <c r="D1800" s="26" t="str">
        <f>[1]!b_calc_yield(A1800,日期设置!$B$2,F1800,1,R1800,1,O1800,L1800,S1800,)</f>
        <v>Fetching...</v>
      </c>
      <c r="E1800" s="26">
        <f t="shared" si="56"/>
        <v>5.2147820813270407</v>
      </c>
      <c r="F1800" s="18">
        <f>[1]!b_dq_cleanprice($A1800,日期设置!B$2)</f>
        <v>99.631200000000007</v>
      </c>
      <c r="G1800" s="18" t="str">
        <f t="shared" si="57"/>
        <v>0.79 + 0</v>
      </c>
      <c r="H1800" s="27">
        <f>[1]!b_dq_pctchange($A1800,日期设置!$B$2,1)/100</f>
        <v>0</v>
      </c>
      <c r="I1800" s="26">
        <f>[1]!b_pq_pctchange(A1800,日期设置!$B$4,日期设置!$B$2,1)</f>
        <v>0</v>
      </c>
      <c r="J1800" s="26">
        <f>[1]!b_pq_pctchange(A1800,日期设置!$C$4,日期设置!$B$2,1)</f>
        <v>-0.17463967416624149</v>
      </c>
      <c r="K1800" s="52">
        <f>[1]!b_dq_amount($A1800,日期设置!B$2,2,10000)</f>
        <v>0</v>
      </c>
      <c r="L1800" s="26">
        <f>[1]!b_info_latestpar(A1800,日期设置!$B$2)</f>
        <v>100</v>
      </c>
      <c r="M1800" s="6">
        <f>[1]!b_info_outstandingbalance($A1800,日期设置!B$2)</f>
        <v>3.1</v>
      </c>
      <c r="N1800" s="7" t="str">
        <f>[1]!b_info_latestissurercreditrating2(A1800,日期设置!$B$2,"102","1")</f>
        <v>AAA</v>
      </c>
      <c r="O1800" s="8">
        <v>6</v>
      </c>
      <c r="P1800" s="9" t="str">
        <f>[1]!b_info_repurchasedate(A1800)</f>
        <v>2021-01-07</v>
      </c>
      <c r="Q1800" s="8" t="s">
        <v>16929</v>
      </c>
      <c r="R1800" s="2" t="str">
        <f>IF((--IF(P1800=0,Q1800,P1800))&gt;(--日期设置!$B$2),IF(P1800=0,Q1800,P1800),Q1800)</f>
        <v>2022-01-07</v>
      </c>
      <c r="S1800" s="2" t="s">
        <v>18594</v>
      </c>
      <c r="T1800" s="8">
        <f>[1]!b_anal_ptmyear($A1800,日期设置!$B$2)</f>
        <v>0.79726027397260268</v>
      </c>
      <c r="U1800" s="8">
        <f>[1]!b_anal_termifexercise($A1800,日期设置!B$2)</f>
        <v>0</v>
      </c>
      <c r="V1800" s="10">
        <f>[1]!b_dq_dirtyprice(A1800,日期设置!$B$2)</f>
        <v>100.74630000000001</v>
      </c>
      <c r="W1800" s="11">
        <f>IF(U1800=0,ROUNDUP((Q1800-日期设置!$B$2)/365,0),ROUNDUP((R1800-日期设置!$B$2)/365,0))</f>
        <v>1</v>
      </c>
      <c r="X1800" s="18">
        <f>_xlfn.IFNA(VLOOKUP(A1800,过往入选债券!A:D,4,0),2)</f>
        <v>2</v>
      </c>
      <c r="Y1800">
        <f>_xlfn.IFNA(VLOOKUP(C1800,[2]Sheet1!$A:$A,1,0),3)</f>
        <v>3</v>
      </c>
    </row>
    <row r="1801" spans="1:25" hidden="1" x14ac:dyDescent="0.2">
      <c r="A1801" s="28" t="s">
        <v>20902</v>
      </c>
      <c r="B1801" s="28" t="s">
        <v>20903</v>
      </c>
      <c r="C1801" s="39" t="s">
        <v>3769</v>
      </c>
      <c r="D1801" s="26" t="str">
        <f>[1]!b_calc_yield(A1801,日期设置!$B$2,F1801,1,R1801,1,O1801,L1801,S1801,)</f>
        <v>Fetching...</v>
      </c>
      <c r="E1801" s="26">
        <f t="shared" si="56"/>
        <v>16.344763056002254</v>
      </c>
      <c r="F1801" s="18">
        <f>[1]!b_dq_cleanprice($A1801,日期设置!B$2)</f>
        <v>99.006299999999996</v>
      </c>
      <c r="G1801" s="18" t="str">
        <f t="shared" si="57"/>
        <v>4.59 + 2.59</v>
      </c>
      <c r="H1801" s="27">
        <f>[1]!b_dq_pctchange($A1801,日期设置!$B$2,1)/100</f>
        <v>0</v>
      </c>
      <c r="I1801" s="26">
        <f>[1]!b_pq_pctchange(A1801,日期设置!$B$4,日期设置!$B$2,1)</f>
        <v>0</v>
      </c>
      <c r="J1801" s="26">
        <f>[1]!b_pq_pctchange(A1801,日期设置!$C$4,日期设置!$B$2,1)</f>
        <v>0</v>
      </c>
      <c r="K1801" s="52">
        <f>[1]!b_dq_amount($A1801,日期设置!B$2,2,10000)</f>
        <v>0</v>
      </c>
      <c r="L1801" s="26">
        <f>[1]!b_info_latestpar(A1801,日期设置!$B$2)</f>
        <v>100</v>
      </c>
      <c r="M1801" s="6">
        <f>[1]!b_info_outstandingbalance($A1801,日期设置!B$2)</f>
        <v>5</v>
      </c>
      <c r="N1801" s="7" t="str">
        <f>[1]!b_info_latestissurercreditrating2(A1801,日期设置!$B$2,"102","1")</f>
        <v>AA</v>
      </c>
      <c r="O1801" s="8">
        <v>6</v>
      </c>
      <c r="P1801" s="9" t="str">
        <f>[1]!b_info_repurchasedate(A1801)</f>
        <v>2023-10-26</v>
      </c>
      <c r="Q1801" s="8" t="s">
        <v>16804</v>
      </c>
      <c r="R1801" s="2" t="str">
        <f>IF((--IF(P1801=0,Q1801,P1801))&gt;(--日期设置!$B$2),IF(P1801=0,Q1801,P1801),Q1801)</f>
        <v>2023-10-26</v>
      </c>
      <c r="S1801" s="31" t="s">
        <v>16110</v>
      </c>
      <c r="T1801" s="8">
        <f>[1]!b_anal_ptmyear($A1801,日期设置!$B$2)</f>
        <v>4.5972602739726032</v>
      </c>
      <c r="U1801" s="8">
        <f>[1]!b_anal_termifexercise($A1801,日期设置!B$2)</f>
        <v>2.5972602739726027</v>
      </c>
      <c r="V1801" s="10">
        <f>[1]!b_dq_dirtyprice(A1801,日期设置!$B$2)</f>
        <v>101.42270000000001</v>
      </c>
      <c r="W1801" s="11">
        <f>IF(U1801=0,ROUNDUP((Q1801-日期设置!$B$2)/365,0),ROUNDUP((R1801-日期设置!$B$2)/365,0))</f>
        <v>3</v>
      </c>
      <c r="X1801" s="18">
        <f>_xlfn.IFNA(VLOOKUP(A1801,过往入选债券!A:D,4,0),2)</f>
        <v>2</v>
      </c>
      <c r="Y1801">
        <f>_xlfn.IFNA(VLOOKUP(C1801,[2]Sheet1!$A:$A,1,0),3)</f>
        <v>3</v>
      </c>
    </row>
    <row r="1802" spans="1:25" hidden="1" x14ac:dyDescent="0.2">
      <c r="A1802" s="21" t="s">
        <v>10264</v>
      </c>
      <c r="B1802" s="21" t="s">
        <v>10265</v>
      </c>
      <c r="C1802" s="37" t="s">
        <v>319</v>
      </c>
      <c r="D1802" s="26" t="str">
        <f>[1]!b_calc_yield(A1802,日期设置!$B$2,F1802,1,R1802,1,O1802,L1802,S1802,)</f>
        <v>Fetching...</v>
      </c>
      <c r="E1802" s="26">
        <f t="shared" si="56"/>
        <v>12.783611719879961</v>
      </c>
      <c r="F1802" s="18">
        <f>[1]!b_dq_cleanprice($A1802,日期设置!B$2)</f>
        <v>99.802700000000002</v>
      </c>
      <c r="G1802" s="18" t="str">
        <f t="shared" si="57"/>
        <v>3.99 + 1.99</v>
      </c>
      <c r="H1802" s="27">
        <f>[1]!b_dq_pctchange($A1802,日期设置!$B$2,1)/100</f>
        <v>0</v>
      </c>
      <c r="I1802" s="26">
        <f>[1]!b_pq_pctchange(A1802,日期设置!$B$4,日期设置!$B$2,1)</f>
        <v>7.9018169165065835E-2</v>
      </c>
      <c r="J1802" s="26">
        <f>[1]!b_pq_pctchange(A1802,日期设置!$C$4,日期设置!$B$2,1)</f>
        <v>2.705410821647661E-3</v>
      </c>
      <c r="K1802" s="52">
        <f>[1]!b_dq_amount($A1802,日期设置!B$2,2,10000)</f>
        <v>0</v>
      </c>
      <c r="L1802" s="26">
        <f>[1]!b_info_latestpar(A1802,日期设置!$B$2)</f>
        <v>100</v>
      </c>
      <c r="M1802" s="6">
        <f>[1]!b_info_outstandingbalance($A1802,日期设置!B$2)</f>
        <v>5</v>
      </c>
      <c r="N1802" s="7" t="str">
        <f>[1]!b_info_latestissurercreditrating2(A1802,日期设置!$B$2,"102","1")</f>
        <v>AA+</v>
      </c>
      <c r="O1802" s="8">
        <v>6.3</v>
      </c>
      <c r="P1802" s="9" t="str">
        <f>[1]!b_info_repurchasedate(A1802)</f>
        <v>2023-03-20</v>
      </c>
      <c r="Q1802" s="8" t="s">
        <v>16527</v>
      </c>
      <c r="R1802" s="2" t="str">
        <f>IF((--IF(P1802=0,Q1802,P1802))&gt;(--日期设置!$B$2),IF(P1802=0,Q1802,P1802),Q1802)</f>
        <v>2023-03-20</v>
      </c>
      <c r="S1802" s="2" t="s">
        <v>18280</v>
      </c>
      <c r="T1802" s="8">
        <f>[1]!b_anal_ptmyear($A1802,日期设置!$B$2)</f>
        <v>3.9945205479452053</v>
      </c>
      <c r="U1802" s="8">
        <f>[1]!b_anal_termifexercise($A1802,日期设置!B$2)</f>
        <v>1.9945205479452055</v>
      </c>
      <c r="V1802" s="10">
        <f>[1]!b_dq_dirtyprice(A1802,日期设置!$B$2)</f>
        <v>99.837199999999996</v>
      </c>
      <c r="W1802" s="11">
        <f>IF(U1802=0,ROUNDUP((Q1802-日期设置!$B$2)/365,0),ROUNDUP((R1802-日期设置!$B$2)/365,0))</f>
        <v>2</v>
      </c>
      <c r="X1802" s="18">
        <f>_xlfn.IFNA(VLOOKUP(A1802,过往入选债券!A:D,4,0),2)</f>
        <v>2</v>
      </c>
      <c r="Y1802" s="45">
        <f>_xlfn.IFNA(VLOOKUP(C1802,[2]Sheet1!$A:$A,1,0),3)</f>
        <v>3</v>
      </c>
    </row>
    <row r="1803" spans="1:25" hidden="1" x14ac:dyDescent="0.2">
      <c r="A1803" s="21" t="s">
        <v>15054</v>
      </c>
      <c r="B1803" s="21" t="s">
        <v>15055</v>
      </c>
      <c r="C1803" s="37" t="s">
        <v>12188</v>
      </c>
      <c r="D1803" s="26" t="str">
        <f>[1]!b_calc_yield(A1803,日期设置!$B$2,F1803,1,R1803,1,O1803,L1803,S1803,)</f>
        <v>Fetching...</v>
      </c>
      <c r="E1803" s="26">
        <f t="shared" si="56"/>
        <v>18.006686404918604</v>
      </c>
      <c r="F1803" s="18">
        <f>[1]!b_dq_cleanprice($A1803,日期设置!B$2)</f>
        <v>103</v>
      </c>
      <c r="G1803" s="18" t="str">
        <f t="shared" si="57"/>
        <v>7.86 + 2.86</v>
      </c>
      <c r="H1803" s="27">
        <f>[1]!b_dq_pctchange($A1803,日期设置!$B$2,1)/100</f>
        <v>0</v>
      </c>
      <c r="I1803" s="26">
        <f>[1]!b_pq_pctchange(A1803,日期设置!$B$4,日期设置!$B$2,1)</f>
        <v>0</v>
      </c>
      <c r="J1803" s="26">
        <f>[1]!b_pq_pctchange(A1803,日期设置!$C$4,日期设置!$B$2,1)</f>
        <v>1.4290666162475578</v>
      </c>
      <c r="K1803" s="52">
        <f>[1]!b_dq_amount($A1803,日期设置!B$2,2,10000)</f>
        <v>0</v>
      </c>
      <c r="L1803" s="26">
        <f>[1]!b_info_latestpar(A1803,日期设置!$B$2)</f>
        <v>100</v>
      </c>
      <c r="M1803" s="6">
        <f>[1]!b_info_outstandingbalance($A1803,日期设置!B$2)</f>
        <v>4</v>
      </c>
      <c r="N1803" s="7" t="str">
        <f>[1]!b_info_latestissurercreditrating2(A1803,日期设置!$B$2,"102","1")</f>
        <v>AA</v>
      </c>
      <c r="O1803" s="8">
        <v>7.6</v>
      </c>
      <c r="P1803" s="9" t="str">
        <f>[1]!b_info_repurchasedate(A1803)</f>
        <v>2024-01-30</v>
      </c>
      <c r="Q1803" s="8" t="s">
        <v>17609</v>
      </c>
      <c r="R1803" s="2" t="str">
        <f>IF((--IF(P1803=0,Q1803,P1803))&gt;(--日期设置!$B$2),IF(P1803=0,Q1803,P1803),Q1803)</f>
        <v>2024-01-30</v>
      </c>
      <c r="S1803" s="2" t="s">
        <v>17937</v>
      </c>
      <c r="T1803" s="8">
        <f>[1]!b_anal_ptmyear($A1803,日期设置!$B$2)</f>
        <v>7.86027397260274</v>
      </c>
      <c r="U1803" s="8">
        <f>[1]!b_anal_termifexercise($A1803,日期设置!B$2)</f>
        <v>2.8602739726027395</v>
      </c>
      <c r="V1803" s="10">
        <f>[1]!b_dq_dirtyprice(A1803,日期设置!$B$2)</f>
        <v>104.06189999999999</v>
      </c>
      <c r="W1803" s="11">
        <f>IF(U1803=0,ROUNDUP((Q1803-日期设置!$B$2)/365,0),ROUNDUP((R1803-日期设置!$B$2)/365,0))</f>
        <v>3</v>
      </c>
      <c r="X1803" s="18">
        <f>_xlfn.IFNA(VLOOKUP(A1803,过往入选债券!A:D,4,0),2)</f>
        <v>2</v>
      </c>
      <c r="Y1803">
        <f>_xlfn.IFNA(VLOOKUP(C1803,[2]Sheet1!$A:$A,1,0),3)</f>
        <v>3</v>
      </c>
    </row>
    <row r="1804" spans="1:25" hidden="1" x14ac:dyDescent="0.2">
      <c r="A1804" s="21" t="s">
        <v>3528</v>
      </c>
      <c r="B1804" s="21" t="s">
        <v>3529</v>
      </c>
      <c r="C1804" s="37" t="s">
        <v>1755</v>
      </c>
      <c r="D1804" s="26" t="str">
        <f>[1]!b_calc_yield(A1804,日期设置!$B$2,F1804,1,R1804,1,O1804,L1804,S1804,)</f>
        <v>Fetching...</v>
      </c>
      <c r="E1804" s="26">
        <f t="shared" si="56"/>
        <v>9.7415537850153342</v>
      </c>
      <c r="F1804" s="18">
        <f>[1]!b_dq_cleanprice($A1804,日期设置!B$2)</f>
        <v>100.0843</v>
      </c>
      <c r="G1804" s="18" t="str">
        <f t="shared" si="57"/>
        <v>1.55 + 0</v>
      </c>
      <c r="H1804" s="27">
        <f>[1]!b_dq_pctchange($A1804,日期设置!$B$2,1)/100</f>
        <v>0</v>
      </c>
      <c r="I1804" s="26">
        <f>[1]!b_pq_pctchange(A1804,日期设置!$B$4,日期设置!$B$2,1)</f>
        <v>0</v>
      </c>
      <c r="J1804" s="26">
        <f>[1]!b_pq_pctchange(A1804,日期设置!$C$4,日期设置!$B$2,1)</f>
        <v>0</v>
      </c>
      <c r="K1804" s="52">
        <f>[1]!b_dq_amount($A1804,日期设置!B$2,2,10000)</f>
        <v>0</v>
      </c>
      <c r="L1804" s="26">
        <f>[1]!b_info_latestpar(A1804,日期设置!$B$2)</f>
        <v>100</v>
      </c>
      <c r="M1804" s="6">
        <f>[1]!b_info_outstandingbalance($A1804,日期设置!B$2)</f>
        <v>8.1999999999999993</v>
      </c>
      <c r="N1804" s="7" t="str">
        <f>[1]!b_info_latestissurercreditrating2(A1804,日期设置!$B$2,"102","1")</f>
        <v>AA</v>
      </c>
      <c r="O1804" s="8">
        <v>6.5</v>
      </c>
      <c r="P1804" s="9">
        <f>[1]!b_info_repurchasedate(A1804)</f>
        <v>0</v>
      </c>
      <c r="Q1804" s="8" t="s">
        <v>16033</v>
      </c>
      <c r="R1804" s="2" t="str">
        <f>IF((--IF(P1804=0,Q1804,P1804))&gt;(--日期设置!$B$2),IF(P1804=0,Q1804,P1804),Q1804)</f>
        <v>2022-10-11</v>
      </c>
      <c r="S1804" s="2" t="s">
        <v>18068</v>
      </c>
      <c r="T1804" s="8">
        <f>[1]!b_anal_ptmyear($A1804,日期设置!$B$2)</f>
        <v>1.5561643835616439</v>
      </c>
      <c r="U1804" s="8">
        <f>[1]!b_anal_termifexercise($A1804,日期设置!B$2)</f>
        <v>0</v>
      </c>
      <c r="V1804" s="10">
        <f>[1]!b_dq_dirtyprice(A1804,日期设置!$B$2)</f>
        <v>102.9692</v>
      </c>
      <c r="W1804" s="11">
        <f>IF(U1804=0,ROUNDUP((Q1804-日期设置!$B$2)/365,0),ROUNDUP((R1804-日期设置!$B$2)/365,0))</f>
        <v>2</v>
      </c>
      <c r="X1804" s="18">
        <f>_xlfn.IFNA(VLOOKUP(A1804,过往入选债券!A:D,4,0),2)</f>
        <v>2</v>
      </c>
      <c r="Y1804">
        <f>_xlfn.IFNA(VLOOKUP(C1804,[2]Sheet1!$A:$A,1,0),3)</f>
        <v>3</v>
      </c>
    </row>
    <row r="1805" spans="1:25" hidden="1" x14ac:dyDescent="0.2">
      <c r="A1805" s="21" t="s">
        <v>1588</v>
      </c>
      <c r="B1805" s="21" t="s">
        <v>1589</v>
      </c>
      <c r="C1805" s="37" t="s">
        <v>1225</v>
      </c>
      <c r="D1805" s="26" t="str">
        <f>[1]!b_calc_yield(A1805,日期设置!$B$2,F1805,1,R1805,1,O1805,L1805,S1805,)</f>
        <v>Fetching...</v>
      </c>
      <c r="E1805" s="26">
        <f t="shared" si="56"/>
        <v>0.61433151291734323</v>
      </c>
      <c r="F1805" s="18">
        <f>[1]!b_dq_cleanprice($A1805,日期设置!B$2)</f>
        <v>100</v>
      </c>
      <c r="G1805" s="18" t="str">
        <f t="shared" si="57"/>
        <v>0.09 + 0</v>
      </c>
      <c r="H1805" s="27">
        <f>[1]!b_dq_pctchange($A1805,日期设置!$B$2,1)/100</f>
        <v>0</v>
      </c>
      <c r="I1805" s="26">
        <f>[1]!b_pq_pctchange(A1805,日期设置!$B$4,日期设置!$B$2,1)</f>
        <v>0</v>
      </c>
      <c r="J1805" s="26">
        <f>[1]!b_pq_pctchange(A1805,日期设置!$C$4,日期设置!$B$2,1)</f>
        <v>0</v>
      </c>
      <c r="K1805" s="52">
        <f>[1]!b_dq_amount($A1805,日期设置!B$2,2,10000)</f>
        <v>0</v>
      </c>
      <c r="L1805" s="26">
        <f>[1]!b_info_latestpar(A1805,日期设置!$B$2)</f>
        <v>100</v>
      </c>
      <c r="M1805" s="6">
        <f>[1]!b_info_outstandingbalance($A1805,日期设置!B$2)</f>
        <v>10</v>
      </c>
      <c r="N1805" s="7">
        <f>[1]!b_info_latestissurercreditrating2(A1805,日期设置!$B$2,"102","1")</f>
        <v>0</v>
      </c>
      <c r="O1805" s="8">
        <v>6.8</v>
      </c>
      <c r="P1805" s="9">
        <f>[1]!b_info_repurchasedate(A1805)</f>
        <v>0</v>
      </c>
      <c r="Q1805" s="8" t="s">
        <v>16224</v>
      </c>
      <c r="R1805" s="2" t="str">
        <f>IF((--IF(P1805=0,Q1805,P1805))&gt;(--日期设置!$B$2),IF(P1805=0,Q1805,P1805),Q1805)</f>
        <v>2021-04-26</v>
      </c>
      <c r="S1805" s="2" t="s">
        <v>18010</v>
      </c>
      <c r="T1805" s="8">
        <f>[1]!b_anal_ptmyear($A1805,日期设置!$B$2)</f>
        <v>9.5890410958904104E-2</v>
      </c>
      <c r="U1805" s="8">
        <f>[1]!b_anal_termifexercise($A1805,日期设置!B$2)</f>
        <v>0</v>
      </c>
      <c r="V1805" s="10">
        <f>[1]!b_dq_dirtyprice(A1805,日期设置!$B$2)</f>
        <v>106.14790000000001</v>
      </c>
      <c r="W1805" s="11">
        <f>IF(U1805=0,ROUNDUP((Q1805-日期设置!$B$2)/365,0),ROUNDUP((R1805-日期设置!$B$2)/365,0))</f>
        <v>1</v>
      </c>
      <c r="X1805" s="18">
        <f>_xlfn.IFNA(VLOOKUP(A1805,过往入选债券!A:D,4,0),2)</f>
        <v>2</v>
      </c>
      <c r="Y1805">
        <f>_xlfn.IFNA(VLOOKUP(C1805,[2]Sheet1!$A:$A,1,0),3)</f>
        <v>3</v>
      </c>
    </row>
    <row r="1806" spans="1:25" hidden="1" x14ac:dyDescent="0.2">
      <c r="A1806" s="28" t="s">
        <v>21004</v>
      </c>
      <c r="B1806" s="28" t="s">
        <v>21005</v>
      </c>
      <c r="C1806" s="39" t="s">
        <v>1982</v>
      </c>
      <c r="D1806" s="26" t="str">
        <f>[1]!b_calc_yield(A1806,日期设置!$B$2,F1806,1,R1806,1,O1806,L1806,S1806,)</f>
        <v>Fetching...</v>
      </c>
      <c r="E1806" s="26">
        <f t="shared" si="56"/>
        <v>16.250400898011552</v>
      </c>
      <c r="F1806" s="18">
        <f>[1]!b_dq_cleanprice($A1806,日期设置!B$2)</f>
        <v>97.483400000000003</v>
      </c>
      <c r="G1806" s="18" t="str">
        <f t="shared" si="57"/>
        <v>2.56 + 0</v>
      </c>
      <c r="H1806" s="27">
        <f>[1]!b_dq_pctchange($A1806,日期设置!$B$2,1)/100</f>
        <v>0</v>
      </c>
      <c r="I1806" s="26">
        <f>[1]!b_pq_pctchange(A1806,日期设置!$B$4,日期设置!$B$2,1)</f>
        <v>0</v>
      </c>
      <c r="J1806" s="26">
        <f>[1]!b_pq_pctchange(A1806,日期设置!$C$4,日期设置!$B$2,1)</f>
        <v>6.9500869460276418</v>
      </c>
      <c r="K1806" s="52">
        <f>[1]!b_dq_amount($A1806,日期设置!B$2,2,10000)</f>
        <v>0</v>
      </c>
      <c r="L1806" s="26">
        <f>[1]!b_info_latestpar(A1806,日期设置!$B$2)</f>
        <v>100</v>
      </c>
      <c r="M1806" s="6">
        <f>[1]!b_info_outstandingbalance($A1806,日期设置!B$2)</f>
        <v>5</v>
      </c>
      <c r="N1806" s="7" t="str">
        <f>[1]!b_info_latestissurercreditrating2(A1806,日期设置!$B$2,"102","1")</f>
        <v>AAA</v>
      </c>
      <c r="O1806" s="8">
        <v>5.33</v>
      </c>
      <c r="P1806" s="9">
        <f>[1]!b_info_repurchasedate(A1806)</f>
        <v>0</v>
      </c>
      <c r="Q1806" s="8" t="s">
        <v>17562</v>
      </c>
      <c r="R1806" s="2" t="str">
        <f>IF((--IF(P1806=0,Q1806,P1806))&gt;(--日期设置!$B$2),IF(P1806=0,Q1806,P1806),Q1806)</f>
        <v>2023-10-16</v>
      </c>
      <c r="S1806" s="31" t="s">
        <v>16351</v>
      </c>
      <c r="T1806" s="8">
        <f>[1]!b_anal_ptmyear($A1806,日期设置!$B$2)</f>
        <v>2.56986301369863</v>
      </c>
      <c r="U1806" s="8">
        <f>[1]!b_anal_termifexercise($A1806,日期设置!B$2)</f>
        <v>0</v>
      </c>
      <c r="V1806" s="10">
        <f>[1]!b_dq_dirtyprice(A1806,日期设置!$B$2)</f>
        <v>99.775999999999996</v>
      </c>
      <c r="W1806" s="11">
        <f>IF(U1806=0,ROUNDUP((Q1806-日期设置!$B$2)/365,0),ROUNDUP((R1806-日期设置!$B$2)/365,0))</f>
        <v>3</v>
      </c>
      <c r="X1806" s="18" t="str">
        <f>_xlfn.IFNA(VLOOKUP(A1806,过往入选债券!A:D,4,0),2)</f>
        <v>否</v>
      </c>
      <c r="Y1806">
        <f>_xlfn.IFNA(VLOOKUP(C1806,[2]Sheet1!$A:$A,1,0),3)</f>
        <v>3</v>
      </c>
    </row>
    <row r="1807" spans="1:25" hidden="1" x14ac:dyDescent="0.2">
      <c r="A1807" s="28" t="s">
        <v>20566</v>
      </c>
      <c r="B1807" s="28" t="s">
        <v>20567</v>
      </c>
      <c r="C1807" s="39" t="s">
        <v>17</v>
      </c>
      <c r="D1807" s="26" t="str">
        <f>[1]!b_calc_yield(A1807,日期设置!$B$2,F1807,1,R1807,1,O1807,L1807,S1807,)</f>
        <v>Fetching...</v>
      </c>
      <c r="E1807" s="26">
        <f t="shared" si="56"/>
        <v>15.866442293538929</v>
      </c>
      <c r="F1807" s="18">
        <f>[1]!b_dq_cleanprice($A1807,日期设置!B$2)</f>
        <v>97.909800000000004</v>
      </c>
      <c r="G1807" s="18" t="str">
        <f t="shared" si="57"/>
        <v>4.52 + 2.52</v>
      </c>
      <c r="H1807" s="27">
        <f>[1]!b_dq_pctchange($A1807,日期设置!$B$2,1)/100</f>
        <v>0</v>
      </c>
      <c r="I1807" s="26">
        <f>[1]!b_pq_pctchange(A1807,日期设置!$B$4,日期设置!$B$2,1)</f>
        <v>-0.26505042273606755</v>
      </c>
      <c r="J1807" s="26">
        <f>[1]!b_pq_pctchange(A1807,日期设置!$C$4,日期设置!$B$2,1)</f>
        <v>-0.89308760518300623</v>
      </c>
      <c r="K1807" s="52">
        <f>[1]!b_dq_amount($A1807,日期设置!B$2,2,10000)</f>
        <v>0</v>
      </c>
      <c r="L1807" s="26">
        <f>[1]!b_info_latestpar(A1807,日期设置!$B$2)</f>
        <v>100</v>
      </c>
      <c r="M1807" s="6">
        <f>[1]!b_info_outstandingbalance($A1807,日期设置!B$2)</f>
        <v>7</v>
      </c>
      <c r="N1807" s="7" t="str">
        <f>[1]!b_info_latestissurercreditrating2(A1807,日期设置!$B$2,"102","1")</f>
        <v>AA+</v>
      </c>
      <c r="O1807" s="8">
        <v>5.5</v>
      </c>
      <c r="P1807" s="9" t="str">
        <f>[1]!b_info_repurchasedate(A1807)</f>
        <v>2023-09-28</v>
      </c>
      <c r="Q1807" s="8" t="s">
        <v>16910</v>
      </c>
      <c r="R1807" s="2" t="str">
        <f>IF((--IF(P1807=0,Q1807,P1807))&gt;(--日期设置!$B$2),IF(P1807=0,Q1807,P1807),Q1807)</f>
        <v>2023-09-28</v>
      </c>
      <c r="S1807" s="31" t="s">
        <v>17447</v>
      </c>
      <c r="T1807" s="8">
        <f>[1]!b_anal_ptmyear($A1807,日期设置!$B$2)</f>
        <v>4.5205479452054798</v>
      </c>
      <c r="U1807" s="8">
        <f>[1]!b_anal_termifexercise($A1807,日期设置!B$2)</f>
        <v>2.5205479452054793</v>
      </c>
      <c r="V1807" s="10">
        <f>[1]!b_dq_dirtyprice(A1807,日期设置!$B$2)</f>
        <v>100.5468</v>
      </c>
      <c r="W1807" s="11">
        <f>IF(U1807=0,ROUNDUP((Q1807-日期设置!$B$2)/365,0),ROUNDUP((R1807-日期设置!$B$2)/365,0))</f>
        <v>3</v>
      </c>
      <c r="X1807" s="18">
        <f>_xlfn.IFNA(VLOOKUP(A1807,过往入选债券!A:D,4,0),2)</f>
        <v>2</v>
      </c>
      <c r="Y1807">
        <f>_xlfn.IFNA(VLOOKUP(C1807,[2]Sheet1!$A:$A,1,0),3)</f>
        <v>3</v>
      </c>
    </row>
    <row r="1808" spans="1:25" hidden="1" x14ac:dyDescent="0.2">
      <c r="A1808" s="21" t="s">
        <v>1847</v>
      </c>
      <c r="B1808" s="21" t="s">
        <v>1848</v>
      </c>
      <c r="C1808" s="37" t="s">
        <v>127</v>
      </c>
      <c r="D1808" s="26" t="str">
        <f>[1]!b_calc_yield(A1808,日期设置!$B$2,F1808,1,R1808,1,O1808,L1808,S1808,)</f>
        <v>Fetching...</v>
      </c>
      <c r="E1808" s="26">
        <f t="shared" si="56"/>
        <v>0.87745816769200236</v>
      </c>
      <c r="F1808" s="18">
        <f>[1]!b_dq_cleanprice($A1808,日期设置!B$2)</f>
        <v>100</v>
      </c>
      <c r="G1808" s="18" t="str">
        <f t="shared" si="57"/>
        <v>0.13 + 0</v>
      </c>
      <c r="H1808" s="27">
        <f>[1]!b_dq_pctchange($A1808,日期设置!$B$2,1)/100</f>
        <v>0</v>
      </c>
      <c r="I1808" s="26">
        <f>[1]!b_pq_pctchange(A1808,日期设置!$B$4,日期设置!$B$2,1)</f>
        <v>0</v>
      </c>
      <c r="J1808" s="26">
        <f>[1]!b_pq_pctchange(A1808,日期设置!$C$4,日期设置!$B$2,1)</f>
        <v>0</v>
      </c>
      <c r="K1808" s="52">
        <f>[1]!b_dq_amount($A1808,日期设置!B$2,2,10000)</f>
        <v>0</v>
      </c>
      <c r="L1808" s="26">
        <f>[1]!b_info_latestpar(A1808,日期设置!$B$2)</f>
        <v>100</v>
      </c>
      <c r="M1808" s="6">
        <f>[1]!b_info_outstandingbalance($A1808,日期设置!B$2)</f>
        <v>10</v>
      </c>
      <c r="N1808" s="7">
        <f>[1]!b_info_latestissurercreditrating2(A1808,日期设置!$B$2,"102","1")</f>
        <v>0</v>
      </c>
      <c r="O1808" s="8">
        <v>6.78</v>
      </c>
      <c r="P1808" s="9">
        <f>[1]!b_info_repurchasedate(A1808)</f>
        <v>0</v>
      </c>
      <c r="Q1808" s="8" t="s">
        <v>17362</v>
      </c>
      <c r="R1808" s="2" t="str">
        <f>IF((--IF(P1808=0,Q1808,P1808))&gt;(--日期设置!$B$2),IF(P1808=0,Q1808,P1808),Q1808)</f>
        <v>2021-05-11</v>
      </c>
      <c r="S1808" s="2" t="s">
        <v>18873</v>
      </c>
      <c r="T1808" s="8">
        <f>[1]!b_anal_ptmyear($A1808,日期设置!$B$2)</f>
        <v>0.13698630136986301</v>
      </c>
      <c r="U1808" s="8">
        <f>[1]!b_anal_termifexercise($A1808,日期设置!B$2)</f>
        <v>0</v>
      </c>
      <c r="V1808" s="10">
        <f>[1]!b_dq_dirtyprice(A1808,日期设置!$B$2)</f>
        <v>105.85120000000001</v>
      </c>
      <c r="W1808" s="11">
        <f>IF(U1808=0,ROUNDUP((Q1808-日期设置!$B$2)/365,0),ROUNDUP((R1808-日期设置!$B$2)/365,0))</f>
        <v>1</v>
      </c>
      <c r="X1808" s="18">
        <f>_xlfn.IFNA(VLOOKUP(A1808,过往入选债券!A:D,4,0),2)</f>
        <v>2</v>
      </c>
      <c r="Y1808">
        <f>_xlfn.IFNA(VLOOKUP(C1808,[2]Sheet1!$A:$A,1,0),3)</f>
        <v>3</v>
      </c>
    </row>
    <row r="1809" spans="1:25" hidden="1" x14ac:dyDescent="0.2">
      <c r="A1809" s="21" t="s">
        <v>13851</v>
      </c>
      <c r="B1809" s="21" t="s">
        <v>13852</v>
      </c>
      <c r="C1809" s="37" t="s">
        <v>13853</v>
      </c>
      <c r="D1809" s="26" t="str">
        <f>[1]!b_calc_yield(A1809,日期设置!$B$2,F1809,1,R1809,1,O1809,L1809,S1809,)</f>
        <v>Fetching...</v>
      </c>
      <c r="E1809" s="26">
        <f t="shared" si="56"/>
        <v>28.29374974933414</v>
      </c>
      <c r="F1809" s="18">
        <f>[1]!b_dq_cleanprice($A1809,日期设置!B$2)</f>
        <v>80.787199999999999</v>
      </c>
      <c r="G1809" s="18" t="str">
        <f t="shared" si="57"/>
        <v>3.30 + 0</v>
      </c>
      <c r="H1809" s="27">
        <f>[1]!b_dq_pctchange($A1809,日期设置!$B$2,1)/100</f>
        <v>0</v>
      </c>
      <c r="I1809" s="26">
        <f>[1]!b_pq_pctchange(A1809,日期设置!$B$4,日期设置!$B$2,1)</f>
        <v>0</v>
      </c>
      <c r="J1809" s="26">
        <f>[1]!b_pq_pctchange(A1809,日期设置!$C$4,日期设置!$B$2,1)</f>
        <v>0</v>
      </c>
      <c r="K1809" s="52">
        <f>[1]!b_dq_amount($A1809,日期设置!B$2,2,10000)</f>
        <v>0</v>
      </c>
      <c r="L1809" s="26">
        <f>[1]!b_info_latestpar(A1809,日期设置!$B$2)</f>
        <v>80</v>
      </c>
      <c r="M1809" s="6">
        <f>[1]!b_info_outstandingbalance($A1809,日期设置!B$2)</f>
        <v>3.2</v>
      </c>
      <c r="N1809" s="7" t="str">
        <f>[1]!b_info_latestissurercreditrating2(A1809,日期设置!$B$2,"102","1")</f>
        <v>AA</v>
      </c>
      <c r="O1809" s="8">
        <v>7.19</v>
      </c>
      <c r="P1809" s="9">
        <f>[1]!b_info_repurchasedate(A1809)</f>
        <v>0</v>
      </c>
      <c r="Q1809" s="8" t="s">
        <v>16657</v>
      </c>
      <c r="R1809" s="2" t="str">
        <f>IF((--IF(P1809=0,Q1809,P1809))&gt;(--日期设置!$B$2),IF(P1809=0,Q1809,P1809),Q1809)</f>
        <v>2024-07-12</v>
      </c>
      <c r="S1809" s="2" t="s">
        <v>18608</v>
      </c>
      <c r="T1809" s="8">
        <f>[1]!b_anal_ptmyear($A1809,日期设置!$B$2)</f>
        <v>3.3068493150684932</v>
      </c>
      <c r="U1809" s="8">
        <f>[1]!b_anal_termifexercise($A1809,日期设置!B$2)</f>
        <v>0</v>
      </c>
      <c r="V1809" s="10">
        <f>[1]!b_dq_dirtyprice(A1809,日期设置!$B$2)</f>
        <v>84.774199999999993</v>
      </c>
      <c r="W1809" s="11">
        <f>IF(U1809=0,ROUNDUP((Q1809-日期设置!$B$2)/365,0),ROUNDUP((R1809-日期设置!$B$2)/365,0))</f>
        <v>4</v>
      </c>
      <c r="X1809" s="18" t="str">
        <f>_xlfn.IFNA(VLOOKUP(A1809,过往入选债券!A:D,4,0),2)</f>
        <v>否</v>
      </c>
      <c r="Y1809">
        <f>_xlfn.IFNA(VLOOKUP(C1809,[2]Sheet1!$A:$A,1,0),3)</f>
        <v>3</v>
      </c>
    </row>
    <row r="1810" spans="1:25" hidden="1" x14ac:dyDescent="0.2">
      <c r="A1810" s="28" t="s">
        <v>20042</v>
      </c>
      <c r="B1810" s="28" t="s">
        <v>20043</v>
      </c>
      <c r="C1810" s="39" t="s">
        <v>13759</v>
      </c>
      <c r="D1810" s="26" t="str">
        <f>[1]!b_calc_yield(A1810,日期设置!$B$2,F1810,1,R1810,1,O1810,L1810,S1810,)</f>
        <v>Fetching...</v>
      </c>
      <c r="E1810" s="26">
        <f t="shared" si="56"/>
        <v>15.327675360797087</v>
      </c>
      <c r="F1810" s="18">
        <f>[1]!b_dq_cleanprice($A1810,日期设置!B$2)</f>
        <v>100.163</v>
      </c>
      <c r="G1810" s="18" t="str">
        <f t="shared" si="57"/>
        <v>2.46 + 0</v>
      </c>
      <c r="H1810" s="27">
        <f>[1]!b_dq_pctchange($A1810,日期设置!$B$2,1)/100</f>
        <v>0</v>
      </c>
      <c r="I1810" s="26">
        <f>[1]!b_pq_pctchange(A1810,日期设置!$B$4,日期设置!$B$2,1)</f>
        <v>0</v>
      </c>
      <c r="J1810" s="26">
        <f>[1]!b_pq_pctchange(A1810,日期设置!$C$4,日期设置!$B$2,1)</f>
        <v>0</v>
      </c>
      <c r="K1810" s="52">
        <f>[1]!b_dq_amount($A1810,日期设置!B$2,2,10000)</f>
        <v>0</v>
      </c>
      <c r="L1810" s="26">
        <f>[1]!b_info_latestpar(A1810,日期设置!$B$2)</f>
        <v>100</v>
      </c>
      <c r="M1810" s="6">
        <f>[1]!b_info_outstandingbalance($A1810,日期设置!B$2)</f>
        <v>5</v>
      </c>
      <c r="N1810" s="7">
        <f>[1]!b_info_latestissurercreditrating2(A1810,日期设置!$B$2,"102","1")</f>
        <v>0</v>
      </c>
      <c r="O1810" s="8">
        <v>6.5</v>
      </c>
      <c r="P1810" s="9">
        <f>[1]!b_info_repurchasedate(A1810)</f>
        <v>0</v>
      </c>
      <c r="Q1810" s="8" t="s">
        <v>17587</v>
      </c>
      <c r="R1810" s="2" t="str">
        <f>IF((--IF(P1810=0,Q1810,P1810))&gt;(--日期设置!$B$2),IF(P1810=0,Q1810,P1810),Q1810)</f>
        <v>2023-09-09</v>
      </c>
      <c r="S1810" s="31" t="s">
        <v>17492</v>
      </c>
      <c r="T1810" s="8">
        <f>[1]!b_anal_ptmyear($A1810,日期设置!$B$2)</f>
        <v>2.4684931506849317</v>
      </c>
      <c r="U1810" s="8">
        <f>[1]!b_anal_termifexercise($A1810,日期设置!B$2)</f>
        <v>0</v>
      </c>
      <c r="V1810" s="10">
        <f>[1]!b_dq_dirtyprice(A1810,日期设置!$B$2)</f>
        <v>103.6178</v>
      </c>
      <c r="W1810" s="11">
        <f>IF(U1810=0,ROUNDUP((Q1810-日期设置!$B$2)/365,0),ROUNDUP((R1810-日期设置!$B$2)/365,0))</f>
        <v>3</v>
      </c>
      <c r="X1810" s="18">
        <f>_xlfn.IFNA(VLOOKUP(A1810,过往入选债券!A:D,4,0),2)</f>
        <v>2</v>
      </c>
      <c r="Y1810">
        <f>_xlfn.IFNA(VLOOKUP(C1810,[2]Sheet1!$A:$A,1,0),3)</f>
        <v>3</v>
      </c>
    </row>
    <row r="1811" spans="1:25" hidden="1" x14ac:dyDescent="0.2">
      <c r="A1811" s="21" t="s">
        <v>1167</v>
      </c>
      <c r="B1811" s="21" t="s">
        <v>1168</v>
      </c>
      <c r="C1811" s="37" t="s">
        <v>509</v>
      </c>
      <c r="D1811" s="26" t="str">
        <f>[1]!b_calc_yield(A1811,日期设置!$B$2,F1811,1,R1811,1,O1811,L1811,S1811,)</f>
        <v>Fetching...</v>
      </c>
      <c r="E1811" s="26">
        <f t="shared" si="56"/>
        <v>10.029499958690336</v>
      </c>
      <c r="F1811" s="18">
        <f>[1]!b_dq_cleanprice($A1811,日期设置!B$2)</f>
        <v>100.2415</v>
      </c>
      <c r="G1811" s="18" t="str">
        <f t="shared" si="57"/>
        <v>1.6 + 0</v>
      </c>
      <c r="H1811" s="27">
        <f>[1]!b_dq_pctchange($A1811,日期设置!$B$2,1)/100</f>
        <v>0</v>
      </c>
      <c r="I1811" s="26">
        <f>[1]!b_pq_pctchange(A1811,日期设置!$B$4,日期设置!$B$2,1)</f>
        <v>0</v>
      </c>
      <c r="J1811" s="26">
        <f>[1]!b_pq_pctchange(A1811,日期设置!$C$4,日期设置!$B$2,1)</f>
        <v>0</v>
      </c>
      <c r="K1811" s="52">
        <f>[1]!b_dq_amount($A1811,日期设置!B$2,2,10000)</f>
        <v>0</v>
      </c>
      <c r="L1811" s="26">
        <f>[1]!b_info_latestpar(A1811,日期设置!$B$2)</f>
        <v>100</v>
      </c>
      <c r="M1811" s="6">
        <f>[1]!b_info_outstandingbalance($A1811,日期设置!B$2)</f>
        <v>3.1</v>
      </c>
      <c r="N1811" s="7">
        <f>[1]!b_info_latestissurercreditrating2(A1811,日期设置!$B$2,"102","1")</f>
        <v>0</v>
      </c>
      <c r="O1811" s="8">
        <v>6.6</v>
      </c>
      <c r="P1811" s="9">
        <f>[1]!b_info_repurchasedate(A1811)</f>
        <v>0</v>
      </c>
      <c r="Q1811" s="8" t="s">
        <v>16454</v>
      </c>
      <c r="R1811" s="2" t="str">
        <f>IF((--IF(P1811=0,Q1811,P1811))&gt;(--日期设置!$B$2),IF(P1811=0,Q1811,P1811),Q1811)</f>
        <v>2022-10-27</v>
      </c>
      <c r="S1811" s="2" t="s">
        <v>18221</v>
      </c>
      <c r="T1811" s="8">
        <f>[1]!b_anal_ptmyear($A1811,日期设置!$B$2)</f>
        <v>1.6</v>
      </c>
      <c r="U1811" s="8">
        <f>[1]!b_anal_termifexercise($A1811,日期设置!B$2)</f>
        <v>0</v>
      </c>
      <c r="V1811" s="10">
        <f>[1]!b_dq_dirtyprice(A1811,日期设置!$B$2)</f>
        <v>102.8815</v>
      </c>
      <c r="W1811" s="11">
        <f>IF(U1811=0,ROUNDUP((Q1811-日期设置!$B$2)/365,0),ROUNDUP((R1811-日期设置!$B$2)/365,0))</f>
        <v>2</v>
      </c>
      <c r="X1811" s="18">
        <f>_xlfn.IFNA(VLOOKUP(A1811,过往入选债券!A:D,4,0),2)</f>
        <v>2</v>
      </c>
      <c r="Y1811">
        <f>_xlfn.IFNA(VLOOKUP(C1811,[2]Sheet1!$A:$A,1,0),3)</f>
        <v>3</v>
      </c>
    </row>
    <row r="1812" spans="1:25" hidden="1" x14ac:dyDescent="0.2">
      <c r="A1812" s="21" t="s">
        <v>11107</v>
      </c>
      <c r="B1812" s="21" t="s">
        <v>11108</v>
      </c>
      <c r="C1812" s="37" t="s">
        <v>281</v>
      </c>
      <c r="D1812" s="26" t="str">
        <f>[1]!b_calc_yield(A1812,日期设置!$B$2,F1812,1,R1812,1,O1812,L1812,S1812,)</f>
        <v>Fetching...</v>
      </c>
      <c r="E1812" s="26">
        <f t="shared" si="56"/>
        <v>13.605172466375915</v>
      </c>
      <c r="F1812" s="18">
        <f>[1]!b_dq_cleanprice($A1812,日期设置!B$2)</f>
        <v>99.962599999999995</v>
      </c>
      <c r="G1812" s="18" t="str">
        <f t="shared" si="57"/>
        <v>2.22 + 0</v>
      </c>
      <c r="H1812" s="27">
        <f>[1]!b_dq_pctchange($A1812,日期设置!$B$2,1)/100</f>
        <v>0</v>
      </c>
      <c r="I1812" s="26">
        <f>[1]!b_pq_pctchange(A1812,日期设置!$B$4,日期设置!$B$2,1)</f>
        <v>0</v>
      </c>
      <c r="J1812" s="26">
        <f>[1]!b_pq_pctchange(A1812,日期设置!$C$4,日期设置!$B$2,1)</f>
        <v>0</v>
      </c>
      <c r="K1812" s="52">
        <f>[1]!b_dq_amount($A1812,日期设置!B$2,2,10000)</f>
        <v>0</v>
      </c>
      <c r="L1812" s="26">
        <f>[1]!b_info_latestpar(A1812,日期设置!$B$2)</f>
        <v>100</v>
      </c>
      <c r="M1812" s="6">
        <f>[1]!b_info_outstandingbalance($A1812,日期设置!B$2)</f>
        <v>10</v>
      </c>
      <c r="N1812" s="7" t="str">
        <f>[1]!b_info_latestissurercreditrating2(A1812,日期设置!$B$2,"102","1")</f>
        <v>AA+</v>
      </c>
      <c r="O1812" s="8">
        <v>6.4</v>
      </c>
      <c r="P1812" s="9">
        <f>[1]!b_info_repurchasedate(A1812)</f>
        <v>0</v>
      </c>
      <c r="Q1812" s="8" t="s">
        <v>16062</v>
      </c>
      <c r="R1812" s="2" t="str">
        <f>IF((--IF(P1812=0,Q1812,P1812))&gt;(--日期设置!$B$2),IF(P1812=0,Q1812,P1812),Q1812)</f>
        <v>2023-06-12</v>
      </c>
      <c r="S1812" s="2" t="s">
        <v>17848</v>
      </c>
      <c r="T1812" s="8">
        <f>[1]!b_anal_ptmyear($A1812,日期设置!$B$2)</f>
        <v>2.2246575342465755</v>
      </c>
      <c r="U1812" s="8">
        <f>[1]!b_anal_termifexercise($A1812,日期设置!B$2)</f>
        <v>0</v>
      </c>
      <c r="V1812" s="10">
        <f>[1]!b_dq_dirtyprice(A1812,日期设置!$B$2)</f>
        <v>104.9248</v>
      </c>
      <c r="W1812" s="11">
        <f>IF(U1812=0,ROUNDUP((Q1812-日期设置!$B$2)/365,0),ROUNDUP((R1812-日期设置!$B$2)/365,0))</f>
        <v>3</v>
      </c>
      <c r="X1812" s="18">
        <f>_xlfn.IFNA(VLOOKUP(A1812,过往入选债券!A:D,4,0),2)</f>
        <v>2</v>
      </c>
      <c r="Y1812">
        <f>_xlfn.IFNA(VLOOKUP(C1812,[2]Sheet1!$A:$A,1,0),3)</f>
        <v>3</v>
      </c>
    </row>
    <row r="1813" spans="1:25" hidden="1" x14ac:dyDescent="0.2">
      <c r="A1813" s="21" t="s">
        <v>8516</v>
      </c>
      <c r="B1813" s="21" t="s">
        <v>8517</v>
      </c>
      <c r="C1813" s="37" t="s">
        <v>955</v>
      </c>
      <c r="D1813" s="26" t="str">
        <f>[1]!b_calc_yield(A1813,日期设置!$B$2,F1813,1,R1813,1,O1813,L1813,S1813,)</f>
        <v>Fetching...</v>
      </c>
      <c r="E1813" s="26">
        <f t="shared" si="56"/>
        <v>6.689526925535394</v>
      </c>
      <c r="F1813" s="18">
        <f>[1]!b_dq_cleanprice($A1813,日期设置!B$2)</f>
        <v>100.6</v>
      </c>
      <c r="G1813" s="18" t="str">
        <f t="shared" si="57"/>
        <v>3.10 + 1.10</v>
      </c>
      <c r="H1813" s="27">
        <f>[1]!b_dq_pctchange($A1813,日期设置!$B$2,1)/100</f>
        <v>0</v>
      </c>
      <c r="I1813" s="26">
        <f>[1]!b_pq_pctchange(A1813,日期设置!$B$4,日期设置!$B$2,1)</f>
        <v>-5.6727245271327588E-2</v>
      </c>
      <c r="J1813" s="26">
        <f>[1]!b_pq_pctchange(A1813,日期设置!$C$4,日期设置!$B$2,1)</f>
        <v>-5.6727245271327588E-2</v>
      </c>
      <c r="K1813" s="52">
        <f>[1]!b_dq_amount($A1813,日期设置!B$2,2,10000)</f>
        <v>0</v>
      </c>
      <c r="L1813" s="26">
        <f>[1]!b_info_latestpar(A1813,日期设置!$B$2)</f>
        <v>100</v>
      </c>
      <c r="M1813" s="6">
        <f>[1]!b_info_outstandingbalance($A1813,日期设置!B$2)</f>
        <v>15</v>
      </c>
      <c r="N1813" s="7" t="str">
        <f>[1]!b_info_latestissurercreditrating2(A1813,日期设置!$B$2,"102","1")</f>
        <v>AA</v>
      </c>
      <c r="O1813" s="8">
        <v>7</v>
      </c>
      <c r="P1813" s="9" t="str">
        <f>[1]!b_info_repurchasedate(A1813)</f>
        <v>2022-04-30</v>
      </c>
      <c r="Q1813" s="8" t="s">
        <v>16968</v>
      </c>
      <c r="R1813" s="2" t="str">
        <f>IF((--IF(P1813=0,Q1813,P1813))&gt;(--日期设置!$B$2),IF(P1813=0,Q1813,P1813),Q1813)</f>
        <v>2022-04-30</v>
      </c>
      <c r="S1813" s="2" t="s">
        <v>18483</v>
      </c>
      <c r="T1813" s="8">
        <f>[1]!b_anal_ptmyear($A1813,日期设置!$B$2)</f>
        <v>3.106849315068493</v>
      </c>
      <c r="U1813" s="8">
        <f>[1]!b_anal_termifexercise($A1813,日期设置!B$2)</f>
        <v>1.106849315068493</v>
      </c>
      <c r="V1813" s="10">
        <f>[1]!b_dq_dirtyprice(A1813,日期设置!$B$2)</f>
        <v>106.85209999999999</v>
      </c>
      <c r="W1813" s="11">
        <f>IF(U1813=0,ROUNDUP((Q1813-日期设置!$B$2)/365,0),ROUNDUP((R1813-日期设置!$B$2)/365,0))</f>
        <v>2</v>
      </c>
      <c r="X1813" s="18">
        <f>_xlfn.IFNA(VLOOKUP(A1813,过往入选债券!A:D,4,0),2)</f>
        <v>2</v>
      </c>
      <c r="Y1813">
        <f>_xlfn.IFNA(VLOOKUP(C1813,[2]Sheet1!$A:$A,1,0),3)</f>
        <v>3</v>
      </c>
    </row>
    <row r="1814" spans="1:25" hidden="1" x14ac:dyDescent="0.2">
      <c r="A1814" s="21" t="s">
        <v>11510</v>
      </c>
      <c r="B1814" s="21" t="s">
        <v>11511</v>
      </c>
      <c r="C1814" s="37" t="s">
        <v>11512</v>
      </c>
      <c r="D1814" s="26" t="str">
        <f>[1]!b_calc_yield(A1814,日期设置!$B$2,F1814,1,R1814,1,O1814,L1814,S1814,)</f>
        <v>Fetching...</v>
      </c>
      <c r="E1814" s="26">
        <f t="shared" si="56"/>
        <v>15.658500417065714</v>
      </c>
      <c r="F1814" s="18">
        <f>[1]!b_dq_cleanprice($A1814,日期设置!B$2)</f>
        <v>100.39830000000001</v>
      </c>
      <c r="G1814" s="18" t="str">
        <f t="shared" si="57"/>
        <v>6.51 + 2.51</v>
      </c>
      <c r="H1814" s="27">
        <f>[1]!b_dq_pctchange($A1814,日期设置!$B$2,1)/100</f>
        <v>0</v>
      </c>
      <c r="I1814" s="26">
        <f>[1]!b_pq_pctchange(A1814,日期设置!$B$4,日期设置!$B$2,1)</f>
        <v>0</v>
      </c>
      <c r="J1814" s="26">
        <f>[1]!b_pq_pctchange(A1814,日期设置!$C$4,日期设置!$B$2,1)</f>
        <v>0</v>
      </c>
      <c r="K1814" s="52">
        <f>[1]!b_dq_amount($A1814,日期设置!B$2,2,10000)</f>
        <v>0</v>
      </c>
      <c r="L1814" s="26">
        <f>[1]!b_info_latestpar(A1814,日期设置!$B$2)</f>
        <v>100</v>
      </c>
      <c r="M1814" s="6">
        <f>[1]!b_info_outstandingbalance($A1814,日期设置!B$2)</f>
        <v>7.6</v>
      </c>
      <c r="N1814" s="7">
        <f>[1]!b_info_latestissurercreditrating2(A1814,日期设置!$B$2,"102","1")</f>
        <v>0</v>
      </c>
      <c r="O1814" s="8">
        <v>6.6</v>
      </c>
      <c r="P1814" s="9" t="str">
        <f>[1]!b_info_repurchasedate(A1814)</f>
        <v>2023-09-27</v>
      </c>
      <c r="Q1814" s="8" t="s">
        <v>17274</v>
      </c>
      <c r="R1814" s="2" t="str">
        <f>IF((--IF(P1814=0,Q1814,P1814))&gt;(--日期设置!$B$2),IF(P1814=0,Q1814,P1814),Q1814)</f>
        <v>2023-09-27</v>
      </c>
      <c r="S1814" s="2" t="s">
        <v>18407</v>
      </c>
      <c r="T1814" s="8">
        <f>[1]!b_anal_ptmyear($A1814,日期设置!$B$2)</f>
        <v>6.5178082191780824</v>
      </c>
      <c r="U1814" s="8">
        <f>[1]!b_anal_termifexercise($A1814,日期设置!B$2)</f>
        <v>2.5178082191780824</v>
      </c>
      <c r="V1814" s="10">
        <f>[1]!b_dq_dirtyprice(A1814,日期设置!$B$2)</f>
        <v>103.5808</v>
      </c>
      <c r="W1814" s="11">
        <f>IF(U1814=0,ROUNDUP((Q1814-日期设置!$B$2)/365,0),ROUNDUP((R1814-日期设置!$B$2)/365,0))</f>
        <v>3</v>
      </c>
      <c r="X1814" s="18">
        <f>_xlfn.IFNA(VLOOKUP(A1814,过往入选债券!A:D,4,0),2)</f>
        <v>2</v>
      </c>
      <c r="Y1814">
        <f>_xlfn.IFNA(VLOOKUP(C1814,[2]Sheet1!$A:$A,1,0),3)</f>
        <v>3</v>
      </c>
    </row>
    <row r="1815" spans="1:25" hidden="1" x14ac:dyDescent="0.2">
      <c r="A1815" s="21" t="s">
        <v>4583</v>
      </c>
      <c r="B1815" s="21" t="s">
        <v>4584</v>
      </c>
      <c r="C1815" s="37" t="s">
        <v>4585</v>
      </c>
      <c r="D1815" s="26" t="str">
        <f>[1]!b_calc_yield(A1815,日期设置!$B$2,F1815,1,R1815,1,O1815,L1815,S1815,)</f>
        <v>Fetching...</v>
      </c>
      <c r="E1815" s="26">
        <f t="shared" si="56"/>
        <v>13.751775459548687</v>
      </c>
      <c r="F1815" s="18">
        <f>[1]!b_dq_cleanprice($A1815,日期设置!B$2)</f>
        <v>101.08</v>
      </c>
      <c r="G1815" s="18" t="str">
        <f t="shared" si="57"/>
        <v>2.25 + 0</v>
      </c>
      <c r="H1815" s="27">
        <f>[1]!b_dq_pctchange($A1815,日期设置!$B$2,1)/100</f>
        <v>0</v>
      </c>
      <c r="I1815" s="26">
        <f>[1]!b_pq_pctchange(A1815,日期设置!$B$4,日期设置!$B$2,1)</f>
        <v>0</v>
      </c>
      <c r="J1815" s="26">
        <f>[1]!b_pq_pctchange(A1815,日期设置!$C$4,日期设置!$B$2,1)</f>
        <v>0</v>
      </c>
      <c r="K1815" s="52">
        <f>[1]!b_dq_amount($A1815,日期设置!B$2,2,10000)</f>
        <v>0</v>
      </c>
      <c r="L1815" s="26">
        <f>[1]!b_info_latestpar(A1815,日期设置!$B$2)</f>
        <v>100</v>
      </c>
      <c r="M1815" s="6">
        <f>[1]!b_info_outstandingbalance($A1815,日期设置!B$2)</f>
        <v>3</v>
      </c>
      <c r="N1815" s="7">
        <f>[1]!b_info_latestissurercreditrating2(A1815,日期设置!$B$2,"102","1")</f>
        <v>0</v>
      </c>
      <c r="O1815" s="8">
        <v>6.95</v>
      </c>
      <c r="P1815" s="9">
        <f>[1]!b_info_repurchasedate(A1815)</f>
        <v>0</v>
      </c>
      <c r="Q1815" s="8" t="s">
        <v>16494</v>
      </c>
      <c r="R1815" s="2" t="str">
        <f>IF((--IF(P1815=0,Q1815,P1815))&gt;(--日期设置!$B$2),IF(P1815=0,Q1815,P1815),Q1815)</f>
        <v>2023-06-24</v>
      </c>
      <c r="S1815" s="2" t="s">
        <v>17996</v>
      </c>
      <c r="T1815" s="8">
        <f>[1]!b_anal_ptmyear($A1815,日期设置!$B$2)</f>
        <v>2.2575342465753425</v>
      </c>
      <c r="U1815" s="8">
        <f>[1]!b_anal_termifexercise($A1815,日期设置!B$2)</f>
        <v>0</v>
      </c>
      <c r="V1815" s="10">
        <f>[1]!b_dq_dirtyprice(A1815,日期设置!$B$2)</f>
        <v>106.2401</v>
      </c>
      <c r="W1815" s="11">
        <f>IF(U1815=0,ROUNDUP((Q1815-日期设置!$B$2)/365,0),ROUNDUP((R1815-日期设置!$B$2)/365,0))</f>
        <v>3</v>
      </c>
      <c r="X1815" s="18">
        <f>_xlfn.IFNA(VLOOKUP(A1815,过往入选债券!A:D,4,0),2)</f>
        <v>2</v>
      </c>
      <c r="Y1815">
        <f>_xlfn.IFNA(VLOOKUP(C1815,[2]Sheet1!$A:$A,1,0),3)</f>
        <v>3</v>
      </c>
    </row>
    <row r="1816" spans="1:25" hidden="1" x14ac:dyDescent="0.2">
      <c r="A1816" s="21" t="s">
        <v>10415</v>
      </c>
      <c r="B1816" s="21" t="s">
        <v>10416</v>
      </c>
      <c r="C1816" s="37" t="s">
        <v>10417</v>
      </c>
      <c r="D1816" s="26" t="str">
        <f>[1]!b_calc_yield(A1816,日期设置!$B$2,F1816,1,R1816,1,O1816,L1816,S1816,)</f>
        <v>Fetching...</v>
      </c>
      <c r="E1816" s="26">
        <f t="shared" si="56"/>
        <v>12.271440593680683</v>
      </c>
      <c r="F1816" s="18">
        <f>[1]!b_dq_cleanprice($A1816,日期设置!B$2)</f>
        <v>98.895099999999999</v>
      </c>
      <c r="G1816" s="18" t="str">
        <f t="shared" si="57"/>
        <v>4.02 + 2.02</v>
      </c>
      <c r="H1816" s="27">
        <f>[1]!b_dq_pctchange($A1816,日期设置!$B$2,1)/100</f>
        <v>0</v>
      </c>
      <c r="I1816" s="26">
        <f>[1]!b_pq_pctchange(A1816,日期设置!$B$4,日期设置!$B$2,1)</f>
        <v>0</v>
      </c>
      <c r="J1816" s="26">
        <f>[1]!b_pq_pctchange(A1816,日期设置!$C$4,日期设置!$B$2,1)</f>
        <v>0</v>
      </c>
      <c r="K1816" s="52">
        <f>[1]!b_dq_amount($A1816,日期设置!B$2,2,10000)</f>
        <v>0</v>
      </c>
      <c r="L1816" s="26">
        <f>[1]!b_info_latestpar(A1816,日期设置!$B$2)</f>
        <v>100</v>
      </c>
      <c r="M1816" s="6">
        <f>[1]!b_info_outstandingbalance($A1816,日期设置!B$2)</f>
        <v>2</v>
      </c>
      <c r="N1816" s="7" t="str">
        <f>[1]!b_info_latestissurercreditrating2(A1816,日期设置!$B$2,"102","1")</f>
        <v>AA</v>
      </c>
      <c r="O1816" s="8">
        <v>5.8</v>
      </c>
      <c r="P1816" s="9" t="str">
        <f>[1]!b_info_repurchasedate(A1816)</f>
        <v>2023-03-30</v>
      </c>
      <c r="Q1816" s="8" t="s">
        <v>16532</v>
      </c>
      <c r="R1816" s="2" t="str">
        <f>IF((--IF(P1816=0,Q1816,P1816))&gt;(--日期设置!$B$2),IF(P1816=0,Q1816,P1816),Q1816)</f>
        <v>2023-03-30</v>
      </c>
      <c r="S1816" s="2" t="s">
        <v>18056</v>
      </c>
      <c r="T1816" s="8">
        <f>[1]!b_anal_ptmyear($A1816,日期设置!$B$2)</f>
        <v>4.021917808219178</v>
      </c>
      <c r="U1816" s="8">
        <f>[1]!b_anal_termifexercise($A1816,日期设置!B$2)</f>
        <v>2.021917808219178</v>
      </c>
      <c r="V1816" s="10">
        <f>[1]!b_dq_dirtyprice(A1816,日期设置!$B$2)</f>
        <v>104.568</v>
      </c>
      <c r="W1816" s="11">
        <f>IF(U1816=0,ROUNDUP((Q1816-日期设置!$B$2)/365,0),ROUNDUP((R1816-日期设置!$B$2)/365,0))</f>
        <v>3</v>
      </c>
      <c r="X1816" s="18">
        <f>_xlfn.IFNA(VLOOKUP(A1816,过往入选债券!A:D,4,0),2)</f>
        <v>2</v>
      </c>
      <c r="Y1816">
        <f>_xlfn.IFNA(VLOOKUP(C1816,[2]Sheet1!$A:$A,1,0),3)</f>
        <v>3</v>
      </c>
    </row>
    <row r="1817" spans="1:25" hidden="1" x14ac:dyDescent="0.2">
      <c r="A1817" s="21" t="s">
        <v>15770</v>
      </c>
      <c r="B1817" s="21" t="s">
        <v>15771</v>
      </c>
      <c r="C1817" s="37" t="s">
        <v>15772</v>
      </c>
      <c r="D1817" s="26" t="str">
        <f>[1]!b_calc_yield(A1817,日期设置!$B$2,F1817,1,R1817,1,O1817,L1817,S1817,)</f>
        <v>Fetching...</v>
      </c>
      <c r="E1817" s="26">
        <f t="shared" si="56"/>
        <v>37.220666642592867</v>
      </c>
      <c r="F1817" s="18">
        <f>[1]!b_dq_cleanprice($A1817,日期设置!B$2)</f>
        <v>97.06</v>
      </c>
      <c r="G1817" s="18" t="str">
        <f t="shared" si="57"/>
        <v>6.06 + 0</v>
      </c>
      <c r="H1817" s="27">
        <f>[1]!b_dq_pctchange($A1817,日期设置!$B$2,1)/100</f>
        <v>0</v>
      </c>
      <c r="I1817" s="26">
        <f>[1]!b_pq_pctchange(A1817,日期设置!$B$4,日期设置!$B$2,1)</f>
        <v>0</v>
      </c>
      <c r="J1817" s="26">
        <f>[1]!b_pq_pctchange(A1817,日期设置!$C$4,日期设置!$B$2,1)</f>
        <v>0</v>
      </c>
      <c r="K1817" s="52">
        <f>[1]!b_dq_amount($A1817,日期设置!B$2,2,10000)</f>
        <v>0</v>
      </c>
      <c r="L1817" s="26">
        <f>[1]!b_info_latestpar(A1817,日期设置!$B$2)</f>
        <v>100</v>
      </c>
      <c r="M1817" s="6">
        <f>[1]!b_info_outstandingbalance($A1817,日期设置!B$2)</f>
        <v>7</v>
      </c>
      <c r="N1817" s="7" t="str">
        <f>[1]!b_info_latestissurercreditrating2(A1817,日期设置!$B$2,"102","1")</f>
        <v>AA</v>
      </c>
      <c r="O1817" s="8">
        <v>5.8</v>
      </c>
      <c r="P1817" s="9">
        <f>[1]!b_info_repurchasedate(A1817)</f>
        <v>0</v>
      </c>
      <c r="Q1817" s="8" t="s">
        <v>17718</v>
      </c>
      <c r="R1817" s="2" t="str">
        <f>IF((--IF(P1817=0,Q1817,P1817))&gt;(--日期设置!$B$2),IF(P1817=0,Q1817,P1817),Q1817)</f>
        <v>2027-04-16</v>
      </c>
      <c r="S1817" s="2" t="s">
        <v>18217</v>
      </c>
      <c r="T1817" s="8">
        <f>[1]!b_anal_ptmyear($A1817,日期设置!$B$2)</f>
        <v>6.0684931506849313</v>
      </c>
      <c r="U1817" s="8">
        <f>[1]!b_anal_termifexercise($A1817,日期设置!B$2)</f>
        <v>0</v>
      </c>
      <c r="V1817" s="10">
        <f>[1]!b_dq_dirtyprice(A1817,日期设置!$B$2)</f>
        <v>102.4627</v>
      </c>
      <c r="W1817" s="11">
        <f>IF(U1817=0,ROUNDUP((Q1817-日期设置!$B$2)/365,0),ROUNDUP((R1817-日期设置!$B$2)/365,0))</f>
        <v>7</v>
      </c>
      <c r="X1817" s="18">
        <f>_xlfn.IFNA(VLOOKUP(A1817,过往入选债券!A:D,4,0),2)</f>
        <v>2</v>
      </c>
      <c r="Y1817">
        <f>_xlfn.IFNA(VLOOKUP(C1817,[2]Sheet1!$A:$A,1,0),3)</f>
        <v>3</v>
      </c>
    </row>
    <row r="1818" spans="1:25" hidden="1" x14ac:dyDescent="0.2">
      <c r="A1818" s="21" t="s">
        <v>6143</v>
      </c>
      <c r="B1818" s="21" t="s">
        <v>6144</v>
      </c>
      <c r="C1818" s="37" t="s">
        <v>3407</v>
      </c>
      <c r="D1818" s="26" t="str">
        <f>[1]!b_calc_yield(A1818,日期设置!$B$2,F1818,1,R1818,1,O1818,L1818,S1818,)</f>
        <v>Fetching...</v>
      </c>
      <c r="E1818" s="26">
        <f t="shared" si="56"/>
        <v>11.19598439333962</v>
      </c>
      <c r="F1818" s="18">
        <f>[1]!b_dq_cleanprice($A1818,日期设置!B$2)</f>
        <v>100.4585</v>
      </c>
      <c r="G1818" s="18" t="str">
        <f t="shared" si="57"/>
        <v>1.77 + 0</v>
      </c>
      <c r="H1818" s="27">
        <f>[1]!b_dq_pctchange($A1818,日期设置!$B$2,1)/100</f>
        <v>0</v>
      </c>
      <c r="I1818" s="26">
        <f>[1]!b_pq_pctchange(A1818,日期设置!$B$4,日期设置!$B$2,1)</f>
        <v>2.3398217752773953E-2</v>
      </c>
      <c r="J1818" s="26">
        <f>[1]!b_pq_pctchange(A1818,日期设置!$C$4,日期设置!$B$2,1)</f>
        <v>2.3398217752773953E-2</v>
      </c>
      <c r="K1818" s="52">
        <f>[1]!b_dq_amount($A1818,日期设置!B$2,2,10000)</f>
        <v>0</v>
      </c>
      <c r="L1818" s="26">
        <f>[1]!b_info_latestpar(A1818,日期设置!$B$2)</f>
        <v>100</v>
      </c>
      <c r="M1818" s="6">
        <f>[1]!b_info_outstandingbalance($A1818,日期设置!B$2)</f>
        <v>1.9</v>
      </c>
      <c r="N1818" s="7" t="str">
        <f>[1]!b_info_latestissurercreditrating2(A1818,日期设置!$B$2,"102","1")</f>
        <v>AA</v>
      </c>
      <c r="O1818" s="8">
        <v>6.7</v>
      </c>
      <c r="P1818" s="9" t="str">
        <f>[1]!b_info_repurchasedate(A1818)</f>
        <v>2020-12-29</v>
      </c>
      <c r="Q1818" s="8" t="s">
        <v>16830</v>
      </c>
      <c r="R1818" s="2" t="str">
        <f>IF((--IF(P1818=0,Q1818,P1818))&gt;(--日期设置!$B$2),IF(P1818=0,Q1818,P1818),Q1818)</f>
        <v>2022-12-29</v>
      </c>
      <c r="S1818" s="2" t="s">
        <v>18799</v>
      </c>
      <c r="T1818" s="8">
        <f>[1]!b_anal_ptmyear($A1818,日期设置!$B$2)</f>
        <v>1.7726027397260276</v>
      </c>
      <c r="U1818" s="8">
        <f>[1]!b_anal_termifexercise($A1818,日期设置!B$2)</f>
        <v>0</v>
      </c>
      <c r="V1818" s="10">
        <f>[1]!b_dq_dirtyprice(A1818,日期设置!$B$2)</f>
        <v>101.9821</v>
      </c>
      <c r="W1818" s="11">
        <f>IF(U1818=0,ROUNDUP((Q1818-日期设置!$B$2)/365,0),ROUNDUP((R1818-日期设置!$B$2)/365,0))</f>
        <v>2</v>
      </c>
      <c r="X1818" s="18">
        <f>_xlfn.IFNA(VLOOKUP(A1818,过往入选债券!A:D,4,0),2)</f>
        <v>2</v>
      </c>
      <c r="Y1818">
        <f>_xlfn.IFNA(VLOOKUP(C1818,[2]Sheet1!$A:$A,1,0),3)</f>
        <v>3</v>
      </c>
    </row>
    <row r="1819" spans="1:25" hidden="1" x14ac:dyDescent="0.2">
      <c r="A1819" s="21" t="s">
        <v>1199</v>
      </c>
      <c r="B1819" s="21" t="s">
        <v>1200</v>
      </c>
      <c r="C1819" s="37" t="s">
        <v>1201</v>
      </c>
      <c r="D1819" s="26" t="str">
        <f>[1]!b_calc_yield(A1819,日期设置!$B$2,F1819,1,R1819,1,O1819,L1819,S1819,)</f>
        <v>Fetching...</v>
      </c>
      <c r="E1819" s="26">
        <f t="shared" si="56"/>
        <v>8.7050132532080262</v>
      </c>
      <c r="F1819" s="18">
        <f>[1]!b_dq_cleanprice($A1819,日期设置!B$2)</f>
        <v>100.4789</v>
      </c>
      <c r="G1819" s="18" t="str">
        <f t="shared" si="57"/>
        <v>1.40 + 0</v>
      </c>
      <c r="H1819" s="27">
        <f>[1]!b_dq_pctchange($A1819,日期设置!$B$2,1)/100</f>
        <v>0</v>
      </c>
      <c r="I1819" s="26">
        <f>[1]!b_pq_pctchange(A1819,日期设置!$B$4,日期设置!$B$2,1)</f>
        <v>0</v>
      </c>
      <c r="J1819" s="26">
        <f>[1]!b_pq_pctchange(A1819,日期设置!$C$4,日期设置!$B$2,1)</f>
        <v>0</v>
      </c>
      <c r="K1819" s="52">
        <f>[1]!b_dq_amount($A1819,日期设置!B$2,2,10000)</f>
        <v>0</v>
      </c>
      <c r="L1819" s="26">
        <f>[1]!b_info_latestpar(A1819,日期设置!$B$2)</f>
        <v>100</v>
      </c>
      <c r="M1819" s="6">
        <f>[1]!b_info_outstandingbalance($A1819,日期设置!B$2)</f>
        <v>4</v>
      </c>
      <c r="N1819" s="7">
        <f>[1]!b_info_latestissurercreditrating2(A1819,日期设置!$B$2,"102","1")</f>
        <v>0</v>
      </c>
      <c r="O1819" s="8">
        <v>6.8</v>
      </c>
      <c r="P1819" s="9">
        <f>[1]!b_info_repurchasedate(A1819)</f>
        <v>0</v>
      </c>
      <c r="Q1819" s="8" t="s">
        <v>16918</v>
      </c>
      <c r="R1819" s="2" t="str">
        <f>IF((--IF(P1819=0,Q1819,P1819))&gt;(--日期设置!$B$2),IF(P1819=0,Q1819,P1819),Q1819)</f>
        <v>2022-08-18</v>
      </c>
      <c r="S1819" s="2" t="s">
        <v>18423</v>
      </c>
      <c r="T1819" s="8">
        <f>[1]!b_anal_ptmyear($A1819,日期设置!$B$2)</f>
        <v>1.4082191780821918</v>
      </c>
      <c r="U1819" s="8">
        <f>[1]!b_anal_termifexercise($A1819,日期设置!B$2)</f>
        <v>0</v>
      </c>
      <c r="V1819" s="10">
        <f>[1]!b_dq_dirtyprice(A1819,日期设置!$B$2)</f>
        <v>104.503</v>
      </c>
      <c r="W1819" s="11">
        <f>IF(U1819=0,ROUNDUP((Q1819-日期设置!$B$2)/365,0),ROUNDUP((R1819-日期设置!$B$2)/365,0))</f>
        <v>2</v>
      </c>
      <c r="X1819" s="18">
        <f>_xlfn.IFNA(VLOOKUP(A1819,过往入选债券!A:D,4,0),2)</f>
        <v>2</v>
      </c>
      <c r="Y1819">
        <f>_xlfn.IFNA(VLOOKUP(C1819,[2]Sheet1!$A:$A,1,0),3)</f>
        <v>3</v>
      </c>
    </row>
    <row r="1820" spans="1:25" hidden="1" x14ac:dyDescent="0.2">
      <c r="A1820" s="21" t="s">
        <v>15352</v>
      </c>
      <c r="B1820" s="21" t="s">
        <v>15353</v>
      </c>
      <c r="C1820" s="37" t="s">
        <v>12543</v>
      </c>
      <c r="D1820" s="26" t="str">
        <f>[1]!b_calc_yield(A1820,日期设置!$B$2,F1820,1,R1820,1,O1820,L1820,S1820,)</f>
        <v>Fetching...</v>
      </c>
      <c r="E1820" s="26">
        <f t="shared" si="56"/>
        <v>32.249662566113102</v>
      </c>
      <c r="F1820" s="18">
        <f>[1]!b_dq_cleanprice($A1820,日期设置!B$2)</f>
        <v>101.7332</v>
      </c>
      <c r="G1820" s="18" t="str">
        <f t="shared" si="57"/>
        <v>5.30 + 0</v>
      </c>
      <c r="H1820" s="27">
        <f>[1]!b_dq_pctchange($A1820,日期设置!$B$2,1)/100</f>
        <v>0</v>
      </c>
      <c r="I1820" s="26">
        <f>[1]!b_pq_pctchange(A1820,日期设置!$B$4,日期设置!$B$2,1)</f>
        <v>0</v>
      </c>
      <c r="J1820" s="26">
        <f>[1]!b_pq_pctchange(A1820,日期设置!$C$4,日期设置!$B$2,1)</f>
        <v>0</v>
      </c>
      <c r="K1820" s="52">
        <f>[1]!b_dq_amount($A1820,日期设置!B$2,2,10000)</f>
        <v>0</v>
      </c>
      <c r="L1820" s="26">
        <f>[1]!b_info_latestpar(A1820,日期设置!$B$2)</f>
        <v>100</v>
      </c>
      <c r="M1820" s="6">
        <f>[1]!b_info_outstandingbalance($A1820,日期设置!B$2)</f>
        <v>8</v>
      </c>
      <c r="N1820" s="7" t="str">
        <f>[1]!b_info_latestissurercreditrating2(A1820,日期设置!$B$2,"102","1")</f>
        <v>AA</v>
      </c>
      <c r="O1820" s="8">
        <v>6.8</v>
      </c>
      <c r="P1820" s="9">
        <f>[1]!b_info_repurchasedate(A1820)</f>
        <v>0</v>
      </c>
      <c r="Q1820" s="8" t="s">
        <v>17763</v>
      </c>
      <c r="R1820" s="2" t="str">
        <f>IF((--IF(P1820=0,Q1820,P1820))&gt;(--日期设置!$B$2),IF(P1820=0,Q1820,P1820),Q1820)</f>
        <v>2026-07-11</v>
      </c>
      <c r="S1820" s="2" t="s">
        <v>18983</v>
      </c>
      <c r="T1820" s="8">
        <f>[1]!b_anal_ptmyear($A1820,日期设置!$B$2)</f>
        <v>5.3041095890410963</v>
      </c>
      <c r="U1820" s="8">
        <f>[1]!b_anal_termifexercise($A1820,日期设置!B$2)</f>
        <v>0</v>
      </c>
      <c r="V1820" s="10">
        <f>[1]!b_dq_dirtyprice(A1820,日期设置!$B$2)</f>
        <v>106.4653</v>
      </c>
      <c r="W1820" s="11">
        <f>IF(U1820=0,ROUNDUP((Q1820-日期设置!$B$2)/365,0),ROUNDUP((R1820-日期设置!$B$2)/365,0))</f>
        <v>6</v>
      </c>
      <c r="X1820" s="18">
        <f>_xlfn.IFNA(VLOOKUP(A1820,过往入选债券!A:D,4,0),2)</f>
        <v>2</v>
      </c>
      <c r="Y1820">
        <f>_xlfn.IFNA(VLOOKUP(C1820,[2]Sheet1!$A:$A,1,0),3)</f>
        <v>3</v>
      </c>
    </row>
    <row r="1821" spans="1:25" hidden="1" x14ac:dyDescent="0.2">
      <c r="A1821" s="28" t="s">
        <v>21892</v>
      </c>
      <c r="B1821" s="28" t="s">
        <v>22093</v>
      </c>
      <c r="C1821" s="39" t="s">
        <v>2871</v>
      </c>
      <c r="D1821" s="26" t="str">
        <f>[1]!b_calc_yield(A1821,日期设置!$B$2,F1821,1,R1821,1,O1821,L1821,S1821,)</f>
        <v>Fetching...</v>
      </c>
      <c r="E1821" s="26">
        <f t="shared" si="56"/>
        <v>42.599686832179472</v>
      </c>
      <c r="F1821" s="18">
        <f>[1]!b_dq_cleanprice($A1821,日期设置!B$2)</f>
        <v>100</v>
      </c>
      <c r="G1821" s="18" t="str">
        <f t="shared" si="57"/>
        <v>6.75 + 0</v>
      </c>
      <c r="H1821" s="27">
        <f>[1]!b_dq_pctchange($A1821,日期设置!$B$2,1)/100</f>
        <v>0</v>
      </c>
      <c r="I1821" s="26">
        <f>[1]!b_pq_pctchange(A1821,日期设置!$B$4,日期设置!$B$2,1)</f>
        <v>0</v>
      </c>
      <c r="J1821" s="26">
        <f>[1]!b_pq_pctchange(A1821,日期设置!$C$4,日期设置!$B$2,1)</f>
        <v>0</v>
      </c>
      <c r="K1821" s="52">
        <f>[1]!b_dq_amount($A1821,日期设置!B$2,2,10000)</f>
        <v>0</v>
      </c>
      <c r="L1821" s="26">
        <f>[1]!b_info_latestpar(A1821,日期设置!$B$2)</f>
        <v>100</v>
      </c>
      <c r="M1821" s="6">
        <f>[1]!b_info_outstandingbalance($A1821,日期设置!B$2)</f>
        <v>8</v>
      </c>
      <c r="N1821" s="7" t="str">
        <f>[1]!b_info_latestissurercreditrating2(A1821,日期设置!$B$2,"102","1")</f>
        <v>AA</v>
      </c>
      <c r="O1821" s="43">
        <v>6.4</v>
      </c>
      <c r="P1821" s="9">
        <f>[1]!b_info_repurchasedate(A1821)</f>
        <v>0</v>
      </c>
      <c r="Q1821" s="31" t="s">
        <v>22174</v>
      </c>
      <c r="R1821" s="2" t="str">
        <f>IF((--IF(P1821=0,Q1821,P1821))&gt;(--日期设置!$B$2),IF(P1821=0,Q1821,P1821),Q1821)</f>
        <v>2027-12-24</v>
      </c>
      <c r="S1821" s="31" t="s">
        <v>16976</v>
      </c>
      <c r="T1821" s="8">
        <f>[1]!b_anal_ptmyear($A1821,日期设置!$B$2)</f>
        <v>6.7589041095890412</v>
      </c>
      <c r="U1821" s="8">
        <f>[1]!b_anal_termifexercise($A1821,日期设置!B$2)</f>
        <v>0</v>
      </c>
      <c r="V1821" s="10">
        <f>[1]!b_dq_dirtyprice(A1821,日期设置!$B$2)</f>
        <v>101.54300000000001</v>
      </c>
      <c r="W1821" s="11">
        <f>IF(U1821=0,ROUNDUP((Q1821-日期设置!$B$2)/365,0),ROUNDUP((R1821-日期设置!$B$2)/365,0))</f>
        <v>7</v>
      </c>
      <c r="X1821" s="18">
        <f>_xlfn.IFNA(VLOOKUP(A1821,过往入选债券!A:D,4,0),2)</f>
        <v>2</v>
      </c>
      <c r="Y1821">
        <f>_xlfn.IFNA(VLOOKUP(C1821,[2]Sheet1!$A:$A,1,0),3)</f>
        <v>3</v>
      </c>
    </row>
    <row r="1822" spans="1:25" hidden="1" x14ac:dyDescent="0.2">
      <c r="A1822" s="28" t="s">
        <v>19686</v>
      </c>
      <c r="B1822" s="28" t="s">
        <v>19687</v>
      </c>
      <c r="C1822" s="38" t="s">
        <v>1982</v>
      </c>
      <c r="D1822" s="26" t="str">
        <f>[1]!b_calc_yield(A1822,日期设置!$B$2,F1822,1,R1822,1,O1822,L1822,S1822,)</f>
        <v>Fetching...</v>
      </c>
      <c r="E1822" s="26">
        <f t="shared" si="56"/>
        <v>15.267122786179744</v>
      </c>
      <c r="F1822" s="18">
        <f>[1]!b_dq_cleanprice($A1822,日期设置!B$2)</f>
        <v>95.74</v>
      </c>
      <c r="G1822" s="18" t="str">
        <f t="shared" si="57"/>
        <v>2.41 + 0</v>
      </c>
      <c r="H1822" s="27">
        <f>[1]!b_dq_pctchange($A1822,日期设置!$B$2,1)/100</f>
        <v>0</v>
      </c>
      <c r="I1822" s="26">
        <f>[1]!b_pq_pctchange(A1822,日期设置!$B$4,日期设置!$B$2,1)</f>
        <v>0</v>
      </c>
      <c r="J1822" s="26">
        <f>[1]!b_pq_pctchange(A1822,日期设置!$C$4,日期设置!$B$2,1)</f>
        <v>-1.5533066119900656</v>
      </c>
      <c r="K1822" s="52">
        <f>[1]!b_dq_amount($A1822,日期设置!B$2,2,10000)</f>
        <v>0</v>
      </c>
      <c r="L1822" s="26">
        <f>[1]!b_info_latestpar(A1822,日期设置!$B$2)</f>
        <v>100</v>
      </c>
      <c r="M1822" s="6">
        <f>[1]!b_info_outstandingbalance($A1822,日期设置!B$2)</f>
        <v>5</v>
      </c>
      <c r="N1822" s="7" t="str">
        <f>[1]!b_info_latestissurercreditrating2(A1822,日期设置!$B$2,"102","1")</f>
        <v>AAA</v>
      </c>
      <c r="O1822" s="8">
        <v>4.45</v>
      </c>
      <c r="P1822" s="9">
        <f>[1]!b_info_repurchasedate(A1822)</f>
        <v>0</v>
      </c>
      <c r="Q1822" s="8" t="s">
        <v>19992</v>
      </c>
      <c r="R1822" s="2" t="str">
        <f>IF((--IF(P1822=0,Q1822,P1822))&gt;(--日期设置!$B$2),IF(P1822=0,Q1822,P1822),Q1822)</f>
        <v>2023-08-21</v>
      </c>
      <c r="S1822" s="31" t="s">
        <v>19109</v>
      </c>
      <c r="T1822" s="8">
        <f>[1]!b_anal_ptmyear($A1822,日期设置!$B$2)</f>
        <v>2.4164383561643836</v>
      </c>
      <c r="U1822" s="8">
        <f>[1]!b_anal_termifexercise($A1822,日期设置!B$2)</f>
        <v>0</v>
      </c>
      <c r="V1822" s="10">
        <f>[1]!b_dq_dirtyprice(A1822,日期设置!$B$2)</f>
        <v>98.336799999999997</v>
      </c>
      <c r="W1822" s="11">
        <f>IF(U1822=0,ROUNDUP((Q1822-日期设置!$B$2)/365,0),ROUNDUP((R1822-日期设置!$B$2)/365,0))</f>
        <v>3</v>
      </c>
      <c r="X1822" s="18">
        <f>_xlfn.IFNA(VLOOKUP(A1822,过往入选债券!A:D,4,0),2)</f>
        <v>2</v>
      </c>
      <c r="Y1822">
        <f>_xlfn.IFNA(VLOOKUP(C1822,[2]Sheet1!$A:$A,1,0),3)</f>
        <v>3</v>
      </c>
    </row>
    <row r="1823" spans="1:25" hidden="1" x14ac:dyDescent="0.2">
      <c r="A1823" s="21" t="s">
        <v>3439</v>
      </c>
      <c r="B1823" s="21" t="s">
        <v>3440</v>
      </c>
      <c r="C1823" s="37" t="s">
        <v>3441</v>
      </c>
      <c r="D1823" s="26" t="str">
        <f>[1]!b_calc_yield(A1823,日期设置!$B$2,F1823,1,R1823,1,O1823,L1823,S1823,)</f>
        <v>Fetching...</v>
      </c>
      <c r="E1823" s="26">
        <f t="shared" si="56"/>
        <v>10.901630253964733</v>
      </c>
      <c r="F1823" s="18">
        <f>[1]!b_dq_cleanprice($A1823,日期设置!B$2)</f>
        <v>101.7229</v>
      </c>
      <c r="G1823" s="18" t="str">
        <f t="shared" si="57"/>
        <v>1.73 + 0</v>
      </c>
      <c r="H1823" s="27">
        <f>[1]!b_dq_pctchange($A1823,日期设置!$B$2,1)/100</f>
        <v>0</v>
      </c>
      <c r="I1823" s="26">
        <f>[1]!b_pq_pctchange(A1823,日期设置!$B$4,日期设置!$B$2,1)</f>
        <v>0</v>
      </c>
      <c r="J1823" s="26">
        <f>[1]!b_pq_pctchange(A1823,日期设置!$C$4,日期设置!$B$2,1)</f>
        <v>0</v>
      </c>
      <c r="K1823" s="52">
        <f>[1]!b_dq_amount($A1823,日期设置!B$2,2,10000)</f>
        <v>0</v>
      </c>
      <c r="L1823" s="26">
        <f>[1]!b_info_latestpar(A1823,日期设置!$B$2)</f>
        <v>100</v>
      </c>
      <c r="M1823" s="6">
        <f>[1]!b_info_outstandingbalance($A1823,日期设置!B$2)</f>
        <v>2</v>
      </c>
      <c r="N1823" s="7">
        <f>[1]!b_info_latestissurercreditrating2(A1823,日期设置!$B$2,"102","1")</f>
        <v>0</v>
      </c>
      <c r="O1823" s="8">
        <v>7.5</v>
      </c>
      <c r="P1823" s="9">
        <f>[1]!b_info_repurchasedate(A1823)</f>
        <v>0</v>
      </c>
      <c r="Q1823" s="8" t="s">
        <v>16269</v>
      </c>
      <c r="R1823" s="2" t="str">
        <f>IF((--IF(P1823=0,Q1823,P1823))&gt;(--日期设置!$B$2),IF(P1823=0,Q1823,P1823),Q1823)</f>
        <v>2022-12-16</v>
      </c>
      <c r="S1823" s="2" t="s">
        <v>18547</v>
      </c>
      <c r="T1823" s="8">
        <f>[1]!b_anal_ptmyear($A1823,日期设置!$B$2)</f>
        <v>1.736986301369863</v>
      </c>
      <c r="U1823" s="8">
        <f>[1]!b_anal_termifexercise($A1823,日期设置!B$2)</f>
        <v>0</v>
      </c>
      <c r="V1823" s="10">
        <f>[1]!b_dq_dirtyprice(A1823,日期设置!$B$2)</f>
        <v>103.6955</v>
      </c>
      <c r="W1823" s="11">
        <f>IF(U1823=0,ROUNDUP((Q1823-日期设置!$B$2)/365,0),ROUNDUP((R1823-日期设置!$B$2)/365,0))</f>
        <v>2</v>
      </c>
      <c r="X1823" s="18">
        <f>_xlfn.IFNA(VLOOKUP(A1823,过往入选债券!A:D,4,0),2)</f>
        <v>2</v>
      </c>
      <c r="Y1823">
        <f>_xlfn.IFNA(VLOOKUP(C1823,[2]Sheet1!$A:$A,1,0),3)</f>
        <v>3</v>
      </c>
    </row>
    <row r="1824" spans="1:25" hidden="1" x14ac:dyDescent="0.2">
      <c r="A1824" s="21" t="s">
        <v>10284</v>
      </c>
      <c r="B1824" s="21" t="s">
        <v>10285</v>
      </c>
      <c r="C1824" s="37" t="s">
        <v>307</v>
      </c>
      <c r="D1824" s="26" t="str">
        <f>[1]!b_calc_yield(A1824,日期设置!$B$2,F1824,1,R1824,1,O1824,L1824,S1824,)</f>
        <v>Fetching...</v>
      </c>
      <c r="E1824" s="26">
        <f t="shared" si="56"/>
        <v>12.748424038769347</v>
      </c>
      <c r="F1824" s="18">
        <f>[1]!b_dq_cleanprice($A1824,日期设置!B$2)</f>
        <v>99.286900000000003</v>
      </c>
      <c r="G1824" s="18" t="str">
        <f t="shared" si="57"/>
        <v>1.99 + 0</v>
      </c>
      <c r="H1824" s="27">
        <f>[1]!b_dq_pctchange($A1824,日期设置!$B$2,1)/100</f>
        <v>0</v>
      </c>
      <c r="I1824" s="26">
        <f>[1]!b_pq_pctchange(A1824,日期设置!$B$4,日期设置!$B$2,1)</f>
        <v>0</v>
      </c>
      <c r="J1824" s="26">
        <f>[1]!b_pq_pctchange(A1824,日期设置!$C$4,日期设置!$B$2,1)</f>
        <v>-0.38476819597392803</v>
      </c>
      <c r="K1824" s="52">
        <f>[1]!b_dq_amount($A1824,日期设置!B$2,2,10000)</f>
        <v>0</v>
      </c>
      <c r="L1824" s="26">
        <f>[1]!b_info_latestpar(A1824,日期设置!$B$2)</f>
        <v>100</v>
      </c>
      <c r="M1824" s="6">
        <f>[1]!b_info_outstandingbalance($A1824,日期设置!B$2)</f>
        <v>5</v>
      </c>
      <c r="N1824" s="7" t="str">
        <f>[1]!b_info_latestissurercreditrating2(A1824,日期设置!$B$2,"102","1")</f>
        <v>AA</v>
      </c>
      <c r="O1824" s="8">
        <v>6</v>
      </c>
      <c r="P1824" s="9">
        <f>[1]!b_info_repurchasedate(A1824)</f>
        <v>0</v>
      </c>
      <c r="Q1824" s="8" t="s">
        <v>16920</v>
      </c>
      <c r="R1824" s="2" t="str">
        <f>IF((--IF(P1824=0,Q1824,P1824))&gt;(--日期设置!$B$2),IF(P1824=0,Q1824,P1824),Q1824)</f>
        <v>2023-03-19</v>
      </c>
      <c r="S1824" s="2" t="s">
        <v>17869</v>
      </c>
      <c r="T1824" s="8">
        <f>[1]!b_anal_ptmyear($A1824,日期设置!$B$2)</f>
        <v>1.9917808219178084</v>
      </c>
      <c r="U1824" s="8">
        <f>[1]!b_anal_termifexercise($A1824,日期设置!B$2)</f>
        <v>0</v>
      </c>
      <c r="V1824" s="10">
        <f>[1]!b_dq_dirtyprice(A1824,日期设置!$B$2)</f>
        <v>99.336200000000005</v>
      </c>
      <c r="W1824" s="11">
        <f>IF(U1824=0,ROUNDUP((Q1824-日期设置!$B$2)/365,0),ROUNDUP((R1824-日期设置!$B$2)/365,0))</f>
        <v>2</v>
      </c>
      <c r="X1824" s="18">
        <f>_xlfn.IFNA(VLOOKUP(A1824,过往入选债券!A:D,4,0),2)</f>
        <v>2</v>
      </c>
      <c r="Y1824">
        <f>_xlfn.IFNA(VLOOKUP(C1824,[2]Sheet1!$A:$A,1,0),3)</f>
        <v>3</v>
      </c>
    </row>
    <row r="1825" spans="1:25" hidden="1" x14ac:dyDescent="0.2">
      <c r="A1825" s="21" t="s">
        <v>10858</v>
      </c>
      <c r="B1825" s="21" t="s">
        <v>10859</v>
      </c>
      <c r="C1825" s="37" t="s">
        <v>270</v>
      </c>
      <c r="D1825" s="26" t="str">
        <f>[1]!b_calc_yield(A1825,日期设置!$B$2,F1825,1,R1825,1,O1825,L1825,S1825,)</f>
        <v>Fetching...</v>
      </c>
      <c r="E1825" s="26">
        <f t="shared" si="56"/>
        <v>12.932143274739838</v>
      </c>
      <c r="F1825" s="18">
        <f>[1]!b_dq_cleanprice($A1825,日期设置!B$2)</f>
        <v>97.894300000000001</v>
      </c>
      <c r="G1825" s="18" t="str">
        <f t="shared" si="57"/>
        <v>2.10 + 2.10</v>
      </c>
      <c r="H1825" s="27">
        <f>[1]!b_dq_pctchange($A1825,日期设置!$B$2,1)/100</f>
        <v>0</v>
      </c>
      <c r="I1825" s="26">
        <f>[1]!b_pq_pctchange(A1825,日期设置!$B$4,日期设置!$B$2,1)</f>
        <v>-3.553591322702257E-2</v>
      </c>
      <c r="J1825" s="26">
        <f>[1]!b_pq_pctchange(A1825,日期设置!$C$4,日期设置!$B$2,1)</f>
        <v>-0.81239278958337768</v>
      </c>
      <c r="K1825" s="52">
        <f>[1]!b_dq_amount($A1825,日期设置!B$2,2,10000)</f>
        <v>0</v>
      </c>
      <c r="L1825" s="26">
        <f>[1]!b_info_latestpar(A1825,日期设置!$B$2)</f>
        <v>100</v>
      </c>
      <c r="M1825" s="6">
        <f>[1]!b_info_outstandingbalance($A1825,日期设置!B$2)</f>
        <v>10</v>
      </c>
      <c r="N1825" s="7" t="str">
        <f>[1]!b_info_latestissurercreditrating2(A1825,日期设置!$B$2,"102","1")</f>
        <v>AAA</v>
      </c>
      <c r="O1825" s="8">
        <v>5.3</v>
      </c>
      <c r="P1825" s="9">
        <f>[1]!b_info_repurchasedate(A1825)</f>
        <v>0</v>
      </c>
      <c r="Q1825" s="8" t="s">
        <v>16057</v>
      </c>
      <c r="R1825" s="2" t="str">
        <f>IF((--IF(P1825=0,Q1825,P1825))&gt;(--日期设置!$B$2),IF(P1825=0,Q1825,P1825),Q1825)</f>
        <v>2023-04-30</v>
      </c>
      <c r="S1825" s="2" t="s">
        <v>17843</v>
      </c>
      <c r="T1825" s="8">
        <f>[1]!b_anal_ptmyear($A1825,日期设置!$B$2)</f>
        <v>2.106849315068493</v>
      </c>
      <c r="U1825" s="8">
        <f>[1]!b_anal_termifexercise($A1825,日期设置!B$2)</f>
        <v>2.106849315068493</v>
      </c>
      <c r="V1825" s="10">
        <f>[1]!b_dq_dirtyprice(A1825,日期设置!$B$2)</f>
        <v>102.628</v>
      </c>
      <c r="W1825" s="11">
        <f>IF(U1825=0,ROUNDUP((Q1825-日期设置!$B$2)/365,0),ROUNDUP((R1825-日期设置!$B$2)/365,0))</f>
        <v>3</v>
      </c>
      <c r="X1825" s="18">
        <f>_xlfn.IFNA(VLOOKUP(A1825,过往入选债券!A:D,4,0),2)</f>
        <v>2</v>
      </c>
      <c r="Y1825">
        <f>_xlfn.IFNA(VLOOKUP(C1825,[2]Sheet1!$A:$A,1,0),3)</f>
        <v>3</v>
      </c>
    </row>
    <row r="1826" spans="1:25" hidden="1" x14ac:dyDescent="0.2">
      <c r="A1826" s="21" t="s">
        <v>4030</v>
      </c>
      <c r="B1826" s="21" t="s">
        <v>4031</v>
      </c>
      <c r="C1826" s="37" t="s">
        <v>133</v>
      </c>
      <c r="D1826" s="26" t="str">
        <f>[1]!b_calc_yield(A1826,日期设置!$B$2,F1826,1,R1826,1,O1826,L1826,S1826,)</f>
        <v>Fetching...</v>
      </c>
      <c r="E1826" s="26">
        <f t="shared" si="56"/>
        <v>12.692986739791889</v>
      </c>
      <c r="F1826" s="18">
        <f>[1]!b_dq_cleanprice($A1826,日期设置!B$2)</f>
        <v>95.704099999999997</v>
      </c>
      <c r="G1826" s="18" t="str">
        <f t="shared" si="57"/>
        <v>1.96 + 0</v>
      </c>
      <c r="H1826" s="27">
        <f>[1]!b_dq_pctchange($A1826,日期设置!$B$2,1)/100</f>
        <v>0</v>
      </c>
      <c r="I1826" s="26">
        <f>[1]!b_pq_pctchange(A1826,日期设置!$B$4,日期设置!$B$2,1)</f>
        <v>0</v>
      </c>
      <c r="J1826" s="26">
        <f>[1]!b_pq_pctchange(A1826,日期设置!$C$4,日期设置!$B$2,1)</f>
        <v>0</v>
      </c>
      <c r="K1826" s="52">
        <f>[1]!b_dq_amount($A1826,日期设置!B$2,2,10000)</f>
        <v>0</v>
      </c>
      <c r="L1826" s="26">
        <f>[1]!b_info_latestpar(A1826,日期设置!$B$2)</f>
        <v>100</v>
      </c>
      <c r="M1826" s="6">
        <f>[1]!b_info_outstandingbalance($A1826,日期设置!B$2)</f>
        <v>10</v>
      </c>
      <c r="N1826" s="7">
        <f>[1]!b_info_latestissurercreditrating2(A1826,日期设置!$B$2,"102","1")</f>
        <v>0</v>
      </c>
      <c r="O1826" s="8">
        <v>4</v>
      </c>
      <c r="P1826" s="9">
        <f>[1]!b_info_repurchasedate(A1826)</f>
        <v>0</v>
      </c>
      <c r="Q1826" s="8" t="s">
        <v>16279</v>
      </c>
      <c r="R1826" s="2" t="str">
        <f>IF((--IF(P1826=0,Q1826,P1826))&gt;(--日期设置!$B$2),IF(P1826=0,Q1826,P1826),Q1826)</f>
        <v>2023-03-10</v>
      </c>
      <c r="S1826" s="2" t="s">
        <v>18360</v>
      </c>
      <c r="T1826" s="8">
        <f>[1]!b_anal_ptmyear($A1826,日期设置!$B$2)</f>
        <v>1.967123287671233</v>
      </c>
      <c r="U1826" s="8">
        <f>[1]!b_anal_termifexercise($A1826,日期设置!B$2)</f>
        <v>0</v>
      </c>
      <c r="V1826" s="10">
        <f>[1]!b_dq_dirtyprice(A1826,日期设置!$B$2)</f>
        <v>95.835599999999999</v>
      </c>
      <c r="W1826" s="11">
        <f>IF(U1826=0,ROUNDUP((Q1826-日期设置!$B$2)/365,0),ROUNDUP((R1826-日期设置!$B$2)/365,0))</f>
        <v>2</v>
      </c>
      <c r="X1826" s="18">
        <f>_xlfn.IFNA(VLOOKUP(A1826,过往入选债券!A:D,4,0),2)</f>
        <v>2</v>
      </c>
      <c r="Y1826">
        <f>_xlfn.IFNA(VLOOKUP(C1826,[2]Sheet1!$A:$A,1,0),3)</f>
        <v>3</v>
      </c>
    </row>
    <row r="1827" spans="1:25" hidden="1" x14ac:dyDescent="0.2">
      <c r="A1827" s="21" t="s">
        <v>11382</v>
      </c>
      <c r="B1827" s="21" t="s">
        <v>11383</v>
      </c>
      <c r="C1827" s="37" t="s">
        <v>192</v>
      </c>
      <c r="D1827" s="26" t="str">
        <f>[1]!b_calc_yield(A1827,日期设置!$B$2,F1827,1,R1827,1,O1827,L1827,S1827,)</f>
        <v>Fetching...</v>
      </c>
      <c r="E1827" s="26">
        <f t="shared" si="56"/>
        <v>14.388454715443256</v>
      </c>
      <c r="F1827" s="18">
        <f>[1]!b_dq_cleanprice($A1827,日期设置!B$2)</f>
        <v>100.0394</v>
      </c>
      <c r="G1827" s="18" t="str">
        <f t="shared" si="57"/>
        <v>2.33 + 0</v>
      </c>
      <c r="H1827" s="27">
        <f>[1]!b_dq_pctchange($A1827,日期设置!$B$2,1)/100</f>
        <v>0</v>
      </c>
      <c r="I1827" s="26">
        <f>[1]!b_pq_pctchange(A1827,日期设置!$B$4,日期设置!$B$2,1)</f>
        <v>0</v>
      </c>
      <c r="J1827" s="26">
        <f>[1]!b_pq_pctchange(A1827,日期设置!$C$4,日期设置!$B$2,1)</f>
        <v>-0.19952234350964076</v>
      </c>
      <c r="K1827" s="52">
        <f>[1]!b_dq_amount($A1827,日期设置!B$2,2,10000)</f>
        <v>0</v>
      </c>
      <c r="L1827" s="26">
        <f>[1]!b_info_latestpar(A1827,日期设置!$B$2)</f>
        <v>100</v>
      </c>
      <c r="M1827" s="6">
        <f>[1]!b_info_outstandingbalance($A1827,日期设置!B$2)</f>
        <v>5</v>
      </c>
      <c r="N1827" s="7" t="str">
        <f>[1]!b_info_latestissurercreditrating2(A1827,日期设置!$B$2,"102","1")</f>
        <v>AA</v>
      </c>
      <c r="O1827" s="8">
        <v>6.43</v>
      </c>
      <c r="P1827" s="9">
        <f>[1]!b_info_repurchasedate(A1827)</f>
        <v>0</v>
      </c>
      <c r="Q1827" s="8" t="s">
        <v>16077</v>
      </c>
      <c r="R1827" s="2" t="str">
        <f>IF((--IF(P1827=0,Q1827,P1827))&gt;(--日期设置!$B$2),IF(P1827=0,Q1827,P1827),Q1827)</f>
        <v>2023-07-24</v>
      </c>
      <c r="S1827" s="2" t="s">
        <v>17863</v>
      </c>
      <c r="T1827" s="8">
        <f>[1]!b_anal_ptmyear($A1827,日期设置!$B$2)</f>
        <v>2.3397260273972602</v>
      </c>
      <c r="U1827" s="8">
        <f>[1]!b_anal_termifexercise($A1827,日期设置!B$2)</f>
        <v>0</v>
      </c>
      <c r="V1827" s="10">
        <f>[1]!b_dq_dirtyprice(A1827,日期设置!$B$2)</f>
        <v>104.285</v>
      </c>
      <c r="W1827" s="11">
        <f>IF(U1827=0,ROUNDUP((Q1827-日期设置!$B$2)/365,0),ROUNDUP((R1827-日期设置!$B$2)/365,0))</f>
        <v>3</v>
      </c>
      <c r="X1827" s="18">
        <f>_xlfn.IFNA(VLOOKUP(A1827,过往入选债券!A:D,4,0),2)</f>
        <v>2</v>
      </c>
      <c r="Y1827">
        <f>_xlfn.IFNA(VLOOKUP(C1827,[2]Sheet1!$A:$A,1,0),3)</f>
        <v>3</v>
      </c>
    </row>
    <row r="1828" spans="1:25" hidden="1" x14ac:dyDescent="0.2">
      <c r="A1828" s="21" t="s">
        <v>4400</v>
      </c>
      <c r="B1828" s="21" t="s">
        <v>4401</v>
      </c>
      <c r="C1828" s="37" t="s">
        <v>3769</v>
      </c>
      <c r="D1828" s="26" t="str">
        <f>[1]!b_calc_yield(A1828,日期设置!$B$2,F1828,1,R1828,1,O1828,L1828,S1828,)</f>
        <v>Fetching...</v>
      </c>
      <c r="E1828" s="26">
        <f t="shared" si="56"/>
        <v>12.754714982188165</v>
      </c>
      <c r="F1828" s="18">
        <f>[1]!b_dq_cleanprice($A1828,日期设置!B$2)</f>
        <v>100</v>
      </c>
      <c r="G1828" s="18" t="str">
        <f t="shared" si="57"/>
        <v>2.10 + 0</v>
      </c>
      <c r="H1828" s="27">
        <f>[1]!b_dq_pctchange($A1828,日期设置!$B$2,1)/100</f>
        <v>0</v>
      </c>
      <c r="I1828" s="26">
        <f>[1]!b_pq_pctchange(A1828,日期设置!$B$4,日期设置!$B$2,1)</f>
        <v>0</v>
      </c>
      <c r="J1828" s="26">
        <f>[1]!b_pq_pctchange(A1828,日期设置!$C$4,日期设置!$B$2,1)</f>
        <v>0</v>
      </c>
      <c r="K1828" s="52">
        <f>[1]!b_dq_amount($A1828,日期设置!B$2,2,10000)</f>
        <v>0</v>
      </c>
      <c r="L1828" s="26">
        <f>[1]!b_info_latestpar(A1828,日期设置!$B$2)</f>
        <v>100</v>
      </c>
      <c r="M1828" s="6">
        <f>[1]!b_info_outstandingbalance($A1828,日期设置!B$2)</f>
        <v>10</v>
      </c>
      <c r="N1828" s="7">
        <f>[1]!b_info_latestissurercreditrating2(A1828,日期设置!$B$2,"102","1")</f>
        <v>0</v>
      </c>
      <c r="O1828" s="8">
        <v>6.4</v>
      </c>
      <c r="P1828" s="9">
        <f>[1]!b_info_repurchasedate(A1828)</f>
        <v>0</v>
      </c>
      <c r="Q1828" s="8" t="s">
        <v>16057</v>
      </c>
      <c r="R1828" s="2" t="str">
        <f>IF((--IF(P1828=0,Q1828,P1828))&gt;(--日期设置!$B$2),IF(P1828=0,Q1828,P1828),Q1828)</f>
        <v>2023-04-30</v>
      </c>
      <c r="S1828" s="2" t="s">
        <v>17843</v>
      </c>
      <c r="T1828" s="8">
        <f>[1]!b_anal_ptmyear($A1828,日期设置!$B$2)</f>
        <v>2.106849315068493</v>
      </c>
      <c r="U1828" s="8">
        <f>[1]!b_anal_termifexercise($A1828,日期设置!B$2)</f>
        <v>0</v>
      </c>
      <c r="V1828" s="10">
        <f>[1]!b_dq_dirtyprice(A1828,日期设置!$B$2)</f>
        <v>105.7162</v>
      </c>
      <c r="W1828" s="11">
        <f>IF(U1828=0,ROUNDUP((Q1828-日期设置!$B$2)/365,0),ROUNDUP((R1828-日期设置!$B$2)/365,0))</f>
        <v>3</v>
      </c>
      <c r="X1828" s="18">
        <f>_xlfn.IFNA(VLOOKUP(A1828,过往入选债券!A:D,4,0),2)</f>
        <v>2</v>
      </c>
      <c r="Y1828">
        <f>_xlfn.IFNA(VLOOKUP(C1828,[2]Sheet1!$A:$A,1,0),3)</f>
        <v>3</v>
      </c>
    </row>
    <row r="1829" spans="1:25" hidden="1" x14ac:dyDescent="0.2">
      <c r="A1829" s="21" t="s">
        <v>3929</v>
      </c>
      <c r="B1829" s="21" t="s">
        <v>3930</v>
      </c>
      <c r="C1829" s="37" t="s">
        <v>133</v>
      </c>
      <c r="D1829" s="26" t="str">
        <f>[1]!b_calc_yield(A1829,日期设置!$B$2,F1829,1,R1829,1,O1829,L1829,S1829,)</f>
        <v>Fetching...</v>
      </c>
      <c r="E1829" s="26">
        <f t="shared" si="56"/>
        <v>5.864720858282535</v>
      </c>
      <c r="F1829" s="18">
        <f>[1]!b_dq_cleanprice($A1829,日期设置!B$2)</f>
        <v>98.194400000000002</v>
      </c>
      <c r="G1829" s="18" t="str">
        <f t="shared" si="57"/>
        <v>0.91 + 0</v>
      </c>
      <c r="H1829" s="27">
        <f>[1]!b_dq_pctchange($A1829,日期设置!$B$2,1)/100</f>
        <v>0</v>
      </c>
      <c r="I1829" s="26">
        <f>[1]!b_pq_pctchange(A1829,日期设置!$B$4,日期设置!$B$2,1)</f>
        <v>0</v>
      </c>
      <c r="J1829" s="26">
        <f>[1]!b_pq_pctchange(A1829,日期设置!$C$4,日期设置!$B$2,1)</f>
        <v>0.18548635583587775</v>
      </c>
      <c r="K1829" s="52">
        <f>[1]!b_dq_amount($A1829,日期设置!B$2,2,10000)</f>
        <v>0</v>
      </c>
      <c r="L1829" s="26">
        <f>[1]!b_info_latestpar(A1829,日期设置!$B$2)</f>
        <v>100</v>
      </c>
      <c r="M1829" s="6">
        <f>[1]!b_info_outstandingbalance($A1829,日期设置!B$2)</f>
        <v>15</v>
      </c>
      <c r="N1829" s="7">
        <f>[1]!b_info_latestissurercreditrating2(A1829,日期设置!$B$2,"102","1")</f>
        <v>0</v>
      </c>
      <c r="O1829" s="8">
        <v>4.33</v>
      </c>
      <c r="P1829" s="9">
        <f>[1]!b_info_repurchasedate(A1829)</f>
        <v>0</v>
      </c>
      <c r="Q1829" s="8" t="s">
        <v>16515</v>
      </c>
      <c r="R1829" s="2" t="str">
        <f>IF((--IF(P1829=0,Q1829,P1829))&gt;(--日期设置!$B$2),IF(P1829=0,Q1829,P1829),Q1829)</f>
        <v>2022-02-20</v>
      </c>
      <c r="S1829" s="2" t="s">
        <v>17826</v>
      </c>
      <c r="T1829" s="8">
        <f>[1]!b_anal_ptmyear($A1829,日期设置!$B$2)</f>
        <v>0.9178082191780822</v>
      </c>
      <c r="U1829" s="8">
        <f>[1]!b_anal_termifexercise($A1829,日期设置!B$2)</f>
        <v>0</v>
      </c>
      <c r="V1829" s="10">
        <f>[1]!b_dq_dirtyprice(A1829,日期设置!$B$2)</f>
        <v>98.550299999999993</v>
      </c>
      <c r="W1829" s="11">
        <f>IF(U1829=0,ROUNDUP((Q1829-日期设置!$B$2)/365,0),ROUNDUP((R1829-日期设置!$B$2)/365,0))</f>
        <v>1</v>
      </c>
      <c r="X1829" s="18">
        <f>_xlfn.IFNA(VLOOKUP(A1829,过往入选债券!A:D,4,0),2)</f>
        <v>2</v>
      </c>
      <c r="Y1829">
        <f>_xlfn.IFNA(VLOOKUP(C1829,[2]Sheet1!$A:$A,1,0),3)</f>
        <v>3</v>
      </c>
    </row>
    <row r="1830" spans="1:25" hidden="1" x14ac:dyDescent="0.2">
      <c r="A1830" s="28" t="s">
        <v>21094</v>
      </c>
      <c r="B1830" s="28" t="s">
        <v>21095</v>
      </c>
      <c r="C1830" s="39" t="s">
        <v>548</v>
      </c>
      <c r="D1830" s="26" t="str">
        <f>[1]!b_calc_yield(A1830,日期设置!$B$2,F1830,1,R1830,1,O1830,L1830,S1830,)</f>
        <v>Fetching...</v>
      </c>
      <c r="E1830" s="26">
        <f t="shared" si="56"/>
        <v>16.104609103251445</v>
      </c>
      <c r="F1830" s="18">
        <f>[1]!b_dq_cleanprice($A1830,日期设置!B$2)</f>
        <v>98.417299999999997</v>
      </c>
      <c r="G1830" s="18" t="str">
        <f t="shared" si="57"/>
        <v>2.56 + 0</v>
      </c>
      <c r="H1830" s="27">
        <f>[1]!b_dq_pctchange($A1830,日期设置!$B$2,1)/100</f>
        <v>0</v>
      </c>
      <c r="I1830" s="26">
        <f>[1]!b_pq_pctchange(A1830,日期设置!$B$4,日期设置!$B$2,1)</f>
        <v>0</v>
      </c>
      <c r="J1830" s="26">
        <f>[1]!b_pq_pctchange(A1830,日期设置!$C$4,日期设置!$B$2,1)</f>
        <v>-0.39218742409275953</v>
      </c>
      <c r="K1830" s="52">
        <f>[1]!b_dq_amount($A1830,日期设置!B$2,2,10000)</f>
        <v>0</v>
      </c>
      <c r="L1830" s="26">
        <f>[1]!b_info_latestpar(A1830,日期设置!$B$2)</f>
        <v>100</v>
      </c>
      <c r="M1830" s="6">
        <f>[1]!b_info_outstandingbalance($A1830,日期设置!B$2)</f>
        <v>4.7</v>
      </c>
      <c r="N1830" s="7" t="str">
        <f>[1]!b_info_latestissurercreditrating2(A1830,日期设置!$B$2,"102","1")</f>
        <v>AA</v>
      </c>
      <c r="O1830" s="8">
        <v>5.72</v>
      </c>
      <c r="P1830" s="9">
        <f>[1]!b_info_repurchasedate(A1830)</f>
        <v>0</v>
      </c>
      <c r="Q1830" s="8" t="s">
        <v>21291</v>
      </c>
      <c r="R1830" s="2" t="str">
        <f>IF((--IF(P1830=0,Q1830,P1830))&gt;(--日期设置!$B$2),IF(P1830=0,Q1830,P1830),Q1830)</f>
        <v>2023-10-14</v>
      </c>
      <c r="S1830" s="31" t="s">
        <v>16568</v>
      </c>
      <c r="T1830" s="8">
        <f>[1]!b_anal_ptmyear($A1830,日期设置!$B$2)</f>
        <v>2.5643835616438357</v>
      </c>
      <c r="U1830" s="8">
        <f>[1]!b_anal_termifexercise($A1830,日期设置!B$2)</f>
        <v>0</v>
      </c>
      <c r="V1830" s="10">
        <f>[1]!b_dq_dirtyprice(A1830,日期设置!$B$2)</f>
        <v>100.90900000000001</v>
      </c>
      <c r="W1830" s="11">
        <f>IF(U1830=0,ROUNDUP((Q1830-日期设置!$B$2)/365,0),ROUNDUP((R1830-日期设置!$B$2)/365,0))</f>
        <v>3</v>
      </c>
      <c r="X1830" s="18">
        <f>_xlfn.IFNA(VLOOKUP(A1830,过往入选债券!A:D,4,0),2)</f>
        <v>2</v>
      </c>
      <c r="Y1830">
        <f>_xlfn.IFNA(VLOOKUP(C1830,[2]Sheet1!$A:$A,1,0),3)</f>
        <v>3</v>
      </c>
    </row>
    <row r="1831" spans="1:25" hidden="1" x14ac:dyDescent="0.2">
      <c r="A1831" s="21" t="s">
        <v>3676</v>
      </c>
      <c r="B1831" s="21" t="s">
        <v>3677</v>
      </c>
      <c r="C1831" s="37" t="s">
        <v>3678</v>
      </c>
      <c r="D1831" s="26" t="str">
        <f>[1]!b_calc_yield(A1831,日期设置!$B$2,F1831,1,R1831,1,O1831,L1831,S1831,)</f>
        <v>Fetching...</v>
      </c>
      <c r="E1831" s="26">
        <f t="shared" si="56"/>
        <v>10.716273325637582</v>
      </c>
      <c r="F1831" s="18">
        <f>[1]!b_dq_cleanprice($A1831,日期设置!B$2)</f>
        <v>99.82</v>
      </c>
      <c r="G1831" s="18" t="str">
        <f t="shared" si="57"/>
        <v>3.70 + 1.70</v>
      </c>
      <c r="H1831" s="27">
        <f>[1]!b_dq_pctchange($A1831,日期设置!$B$2,1)/100</f>
        <v>0</v>
      </c>
      <c r="I1831" s="26">
        <f>[1]!b_pq_pctchange(A1831,日期设置!$B$4,日期设置!$B$2,1)</f>
        <v>0</v>
      </c>
      <c r="J1831" s="26">
        <f>[1]!b_pq_pctchange(A1831,日期设置!$C$4,日期设置!$B$2,1)</f>
        <v>0</v>
      </c>
      <c r="K1831" s="52">
        <f>[1]!b_dq_amount($A1831,日期设置!B$2,2,10000)</f>
        <v>0</v>
      </c>
      <c r="L1831" s="26">
        <f>[1]!b_info_latestpar(A1831,日期设置!$B$2)</f>
        <v>100</v>
      </c>
      <c r="M1831" s="6">
        <f>[1]!b_info_outstandingbalance($A1831,日期设置!B$2)</f>
        <v>7.5</v>
      </c>
      <c r="N1831" s="7">
        <f>[1]!b_info_latestissurercreditrating2(A1831,日期设置!$B$2,"102","1")</f>
        <v>0</v>
      </c>
      <c r="O1831" s="8">
        <v>6.3</v>
      </c>
      <c r="P1831" s="9" t="str">
        <f>[1]!b_info_repurchasedate(A1831)</f>
        <v>2022-12-03</v>
      </c>
      <c r="Q1831" s="8" t="s">
        <v>16435</v>
      </c>
      <c r="R1831" s="2" t="str">
        <f>IF((--IF(P1831=0,Q1831,P1831))&gt;(--日期设置!$B$2),IF(P1831=0,Q1831,P1831),Q1831)</f>
        <v>2022-12-03</v>
      </c>
      <c r="S1831" s="2" t="s">
        <v>17956</v>
      </c>
      <c r="T1831" s="8">
        <f>[1]!b_anal_ptmyear($A1831,日期设置!$B$2)</f>
        <v>3.7013698630136984</v>
      </c>
      <c r="U1831" s="8">
        <f>[1]!b_anal_termifexercise($A1831,日期设置!B$2)</f>
        <v>1.7013698630136986</v>
      </c>
      <c r="V1831" s="10">
        <f>[1]!b_dq_dirtyprice(A1831,日期设置!$B$2)</f>
        <v>101.70140000000001</v>
      </c>
      <c r="W1831" s="11">
        <f>IF(U1831=0,ROUNDUP((Q1831-日期设置!$B$2)/365,0),ROUNDUP((R1831-日期设置!$B$2)/365,0))</f>
        <v>2</v>
      </c>
      <c r="X1831" s="18">
        <f>_xlfn.IFNA(VLOOKUP(A1831,过往入选债券!A:D,4,0),2)</f>
        <v>2</v>
      </c>
      <c r="Y1831">
        <f>_xlfn.IFNA(VLOOKUP(C1831,[2]Sheet1!$A:$A,1,0),3)</f>
        <v>3</v>
      </c>
    </row>
    <row r="1832" spans="1:25" hidden="1" x14ac:dyDescent="0.2">
      <c r="A1832" s="21" t="s">
        <v>14993</v>
      </c>
      <c r="B1832" s="21" t="s">
        <v>14994</v>
      </c>
      <c r="C1832" s="37" t="s">
        <v>3466</v>
      </c>
      <c r="D1832" s="26" t="str">
        <f>[1]!b_calc_yield(A1832,日期设置!$B$2,F1832,1,R1832,1,O1832,L1832,S1832,)</f>
        <v>Fetching...</v>
      </c>
      <c r="E1832" s="26">
        <f t="shared" si="56"/>
        <v>29.777428641297821</v>
      </c>
      <c r="F1832" s="18">
        <f>[1]!b_dq_cleanprice($A1832,日期设置!B$2)</f>
        <v>104.4141</v>
      </c>
      <c r="G1832" s="18" t="str">
        <f t="shared" si="57"/>
        <v>4.8 + 0</v>
      </c>
      <c r="H1832" s="27">
        <f>[1]!b_dq_pctchange($A1832,日期设置!$B$2,1)/100</f>
        <v>0</v>
      </c>
      <c r="I1832" s="26">
        <f>[1]!b_pq_pctchange(A1832,日期设置!$B$4,日期设置!$B$2,1)</f>
        <v>-0.15557944018176206</v>
      </c>
      <c r="J1832" s="26">
        <f>[1]!b_pq_pctchange(A1832,日期设置!$C$4,日期设置!$B$2,1)</f>
        <v>-0.15557944018176206</v>
      </c>
      <c r="K1832" s="52">
        <f>[1]!b_dq_amount($A1832,日期设置!B$2,2,10000)</f>
        <v>0</v>
      </c>
      <c r="L1832" s="26">
        <f>[1]!b_info_latestpar(A1832,日期设置!$B$2)</f>
        <v>100</v>
      </c>
      <c r="M1832" s="6">
        <f>[1]!b_info_outstandingbalance($A1832,日期设置!B$2)</f>
        <v>10</v>
      </c>
      <c r="N1832" s="7" t="str">
        <f>[1]!b_info_latestissurercreditrating2(A1832,日期设置!$B$2,"102","1")</f>
        <v>AA</v>
      </c>
      <c r="O1832" s="8">
        <v>7.49</v>
      </c>
      <c r="P1832" s="9">
        <f>[1]!b_info_repurchasedate(A1832)</f>
        <v>0</v>
      </c>
      <c r="Q1832" s="8" t="s">
        <v>16699</v>
      </c>
      <c r="R1832" s="2" t="str">
        <f>IF((--IF(P1832=0,Q1832,P1832))&gt;(--日期设置!$B$2),IF(P1832=0,Q1832,P1832),Q1832)</f>
        <v>2026-01-08</v>
      </c>
      <c r="S1832" s="2" t="s">
        <v>18358</v>
      </c>
      <c r="T1832" s="8">
        <f>[1]!b_anal_ptmyear($A1832,日期设置!$B$2)</f>
        <v>4.8</v>
      </c>
      <c r="U1832" s="8">
        <f>[1]!b_anal_termifexercise($A1832,日期设置!B$2)</f>
        <v>0</v>
      </c>
      <c r="V1832" s="10">
        <f>[1]!b_dq_dirtyprice(A1832,日期设置!$B$2)</f>
        <v>105.9121</v>
      </c>
      <c r="W1832" s="11">
        <f>IF(U1832=0,ROUNDUP((Q1832-日期设置!$B$2)/365,0),ROUNDUP((R1832-日期设置!$B$2)/365,0))</f>
        <v>5</v>
      </c>
      <c r="X1832" s="18">
        <f>_xlfn.IFNA(VLOOKUP(A1832,过往入选债券!A:D,4,0),2)</f>
        <v>2</v>
      </c>
      <c r="Y1832">
        <f>_xlfn.IFNA(VLOOKUP(C1832,[2]Sheet1!$A:$A,1,0),3)</f>
        <v>3</v>
      </c>
    </row>
    <row r="1833" spans="1:25" hidden="1" x14ac:dyDescent="0.2">
      <c r="A1833" s="21" t="s">
        <v>5678</v>
      </c>
      <c r="B1833" s="21" t="s">
        <v>5679</v>
      </c>
      <c r="C1833" s="37" t="s">
        <v>391</v>
      </c>
      <c r="D1833" s="26" t="str">
        <f>[1]!b_calc_yield(A1833,日期设置!$B$2,F1833,1,R1833,1,O1833,L1833,S1833,)</f>
        <v>Fetching...</v>
      </c>
      <c r="E1833" s="26">
        <f t="shared" si="56"/>
        <v>8.6231538828013257</v>
      </c>
      <c r="F1833" s="18">
        <f>[1]!b_dq_cleanprice($A1833,日期设置!B$2)</f>
        <v>100.75</v>
      </c>
      <c r="G1833" s="18" t="str">
        <f t="shared" si="57"/>
        <v>1.4 + 0</v>
      </c>
      <c r="H1833" s="27">
        <f>[1]!b_dq_pctchange($A1833,日期设置!$B$2,1)/100</f>
        <v>0</v>
      </c>
      <c r="I1833" s="26">
        <f>[1]!b_pq_pctchange(A1833,日期设置!$B$4,日期设置!$B$2,1)</f>
        <v>0</v>
      </c>
      <c r="J1833" s="26">
        <f>[1]!b_pq_pctchange(A1833,日期设置!$C$4,日期设置!$B$2,1)</f>
        <v>0</v>
      </c>
      <c r="K1833" s="52">
        <f>[1]!b_dq_amount($A1833,日期设置!B$2,2,10000)</f>
        <v>0</v>
      </c>
      <c r="L1833" s="26">
        <f>[1]!b_info_latestpar(A1833,日期设置!$B$2)</f>
        <v>100</v>
      </c>
      <c r="M1833" s="6">
        <f>[1]!b_info_outstandingbalance($A1833,日期设置!B$2)</f>
        <v>5</v>
      </c>
      <c r="N1833" s="7" t="str">
        <f>[1]!b_info_latestissurercreditrating2(A1833,日期设置!$B$2,"102","1")</f>
        <v>AA+</v>
      </c>
      <c r="O1833" s="8">
        <v>7</v>
      </c>
      <c r="P1833" s="9">
        <f>[1]!b_info_repurchasedate(A1833)</f>
        <v>0</v>
      </c>
      <c r="Q1833" s="8" t="s">
        <v>16298</v>
      </c>
      <c r="R1833" s="2" t="str">
        <f>IF((--IF(P1833=0,Q1833,P1833))&gt;(--日期设置!$B$2),IF(P1833=0,Q1833,P1833),Q1833)</f>
        <v>2022-08-15</v>
      </c>
      <c r="S1833" s="2" t="s">
        <v>18079</v>
      </c>
      <c r="T1833" s="8">
        <f>[1]!b_anal_ptmyear($A1833,日期设置!$B$2)</f>
        <v>1.4</v>
      </c>
      <c r="U1833" s="8">
        <f>[1]!b_anal_termifexercise($A1833,日期设置!B$2)</f>
        <v>0</v>
      </c>
      <c r="V1833" s="10">
        <f>[1]!b_dq_dirtyprice(A1833,日期设置!$B$2)</f>
        <v>104.95</v>
      </c>
      <c r="W1833" s="11">
        <f>IF(U1833=0,ROUNDUP((Q1833-日期设置!$B$2)/365,0),ROUNDUP((R1833-日期设置!$B$2)/365,0))</f>
        <v>2</v>
      </c>
      <c r="X1833" s="18">
        <f>_xlfn.IFNA(VLOOKUP(A1833,过往入选债券!A:D,4,0),2)</f>
        <v>2</v>
      </c>
      <c r="Y1833">
        <f>_xlfn.IFNA(VLOOKUP(C1833,[2]Sheet1!$A:$A,1,0),3)</f>
        <v>3</v>
      </c>
    </row>
    <row r="1834" spans="1:25" hidden="1" x14ac:dyDescent="0.2">
      <c r="A1834" s="21" t="s">
        <v>11207</v>
      </c>
      <c r="B1834" s="21" t="s">
        <v>11208</v>
      </c>
      <c r="C1834" s="37" t="s">
        <v>220</v>
      </c>
      <c r="D1834" s="26" t="str">
        <f>[1]!b_calc_yield(A1834,日期设置!$B$2,F1834,1,R1834,1,O1834,L1834,S1834,)</f>
        <v>Fetching...</v>
      </c>
      <c r="E1834" s="26">
        <f t="shared" si="56"/>
        <v>13.6976044334435</v>
      </c>
      <c r="F1834" s="18">
        <f>[1]!b_dq_cleanprice($A1834,日期设置!B$2)</f>
        <v>100</v>
      </c>
      <c r="G1834" s="18" t="str">
        <f t="shared" si="57"/>
        <v>2.24 + 2.24</v>
      </c>
      <c r="H1834" s="27">
        <f>[1]!b_dq_pctchange($A1834,日期设置!$B$2,1)/100</f>
        <v>0</v>
      </c>
      <c r="I1834" s="26">
        <f>[1]!b_pq_pctchange(A1834,日期设置!$B$4,日期设置!$B$2,1)</f>
        <v>0</v>
      </c>
      <c r="J1834" s="26">
        <f>[1]!b_pq_pctchange(A1834,日期设置!$C$4,日期设置!$B$2,1)</f>
        <v>0</v>
      </c>
      <c r="K1834" s="52">
        <f>[1]!b_dq_amount($A1834,日期设置!B$2,2,10000)</f>
        <v>0</v>
      </c>
      <c r="L1834" s="26">
        <f>[1]!b_info_latestpar(A1834,日期设置!$B$2)</f>
        <v>100</v>
      </c>
      <c r="M1834" s="6">
        <f>[1]!b_info_outstandingbalance($A1834,日期设置!B$2)</f>
        <v>3</v>
      </c>
      <c r="N1834" s="7" t="str">
        <f>[1]!b_info_latestissurercreditrating2(A1834,日期设置!$B$2,"102","1")</f>
        <v>AA</v>
      </c>
      <c r="O1834" s="8">
        <v>6.4</v>
      </c>
      <c r="P1834" s="9">
        <f>[1]!b_info_repurchasedate(A1834)</f>
        <v>0</v>
      </c>
      <c r="Q1834" s="8" t="s">
        <v>16307</v>
      </c>
      <c r="R1834" s="2" t="str">
        <f>IF((--IF(P1834=0,Q1834,P1834))&gt;(--日期设置!$B$2),IF(P1834=0,Q1834,P1834),Q1834)</f>
        <v>2023-06-19</v>
      </c>
      <c r="S1834" s="2" t="s">
        <v>18087</v>
      </c>
      <c r="T1834" s="8">
        <f>[1]!b_anal_ptmyear($A1834,日期设置!$B$2)</f>
        <v>2.2438356164383562</v>
      </c>
      <c r="U1834" s="8">
        <f>[1]!b_anal_termifexercise($A1834,日期设置!B$2)</f>
        <v>2.2438356164383562</v>
      </c>
      <c r="V1834" s="10">
        <f>[1]!b_dq_dirtyprice(A1834,日期设置!$B$2)</f>
        <v>104.8395</v>
      </c>
      <c r="W1834" s="11">
        <f>IF(U1834=0,ROUNDUP((Q1834-日期设置!$B$2)/365,0),ROUNDUP((R1834-日期设置!$B$2)/365,0))</f>
        <v>3</v>
      </c>
      <c r="X1834" s="18">
        <f>_xlfn.IFNA(VLOOKUP(A1834,过往入选债券!A:D,4,0),2)</f>
        <v>2</v>
      </c>
      <c r="Y1834">
        <f>_xlfn.IFNA(VLOOKUP(C1834,[2]Sheet1!$A:$A,1,0),3)</f>
        <v>3</v>
      </c>
    </row>
    <row r="1835" spans="1:25" hidden="1" x14ac:dyDescent="0.2">
      <c r="A1835" s="21" t="s">
        <v>13957</v>
      </c>
      <c r="B1835" s="21" t="s">
        <v>13958</v>
      </c>
      <c r="C1835" s="37" t="s">
        <v>12804</v>
      </c>
      <c r="D1835" s="26" t="str">
        <f>[1]!b_calc_yield(A1835,日期设置!$B$2,F1835,1,R1835,1,O1835,L1835,S1835,)</f>
        <v>Fetching...</v>
      </c>
      <c r="E1835" s="26">
        <f t="shared" si="56"/>
        <v>28.639554550330825</v>
      </c>
      <c r="F1835" s="18">
        <f>[1]!b_dq_cleanprice($A1835,日期设置!B$2)</f>
        <v>81.403999999999996</v>
      </c>
      <c r="G1835" s="18" t="str">
        <f t="shared" si="57"/>
        <v>3.35 + 0</v>
      </c>
      <c r="H1835" s="27">
        <f>[1]!b_dq_pctchange($A1835,日期设置!$B$2,1)/100</f>
        <v>0</v>
      </c>
      <c r="I1835" s="26">
        <f>[1]!b_pq_pctchange(A1835,日期设置!$B$4,日期设置!$B$2,1)</f>
        <v>0</v>
      </c>
      <c r="J1835" s="26">
        <f>[1]!b_pq_pctchange(A1835,日期设置!$C$4,日期设置!$B$2,1)</f>
        <v>0</v>
      </c>
      <c r="K1835" s="52">
        <f>[1]!b_dq_amount($A1835,日期设置!B$2,2,10000)</f>
        <v>0</v>
      </c>
      <c r="L1835" s="26">
        <f>[1]!b_info_latestpar(A1835,日期设置!$B$2)</f>
        <v>80</v>
      </c>
      <c r="M1835" s="6">
        <f>[1]!b_info_outstandingbalance($A1835,日期设置!B$2)</f>
        <v>9.6</v>
      </c>
      <c r="N1835" s="7" t="str">
        <f>[1]!b_info_latestissurercreditrating2(A1835,日期设置!$B$2,"102","1")</f>
        <v>AA</v>
      </c>
      <c r="O1835" s="8">
        <v>7.4</v>
      </c>
      <c r="P1835" s="9">
        <f>[1]!b_info_repurchasedate(A1835)</f>
        <v>0</v>
      </c>
      <c r="Q1835" s="8" t="s">
        <v>16273</v>
      </c>
      <c r="R1835" s="2" t="str">
        <f>IF((--IF(P1835=0,Q1835,P1835))&gt;(--日期设置!$B$2),IF(P1835=0,Q1835,P1835),Q1835)</f>
        <v>2024-07-31</v>
      </c>
      <c r="S1835" s="2" t="s">
        <v>18680</v>
      </c>
      <c r="T1835" s="8">
        <f>[1]!b_anal_ptmyear($A1835,日期设置!$B$2)</f>
        <v>3.3589041095890413</v>
      </c>
      <c r="U1835" s="8">
        <f>[1]!b_anal_termifexercise($A1835,日期设置!B$2)</f>
        <v>0</v>
      </c>
      <c r="V1835" s="10">
        <f>[1]!b_dq_dirtyprice(A1835,日期设置!$B$2)</f>
        <v>85.199299999999994</v>
      </c>
      <c r="W1835" s="11">
        <f>IF(U1835=0,ROUNDUP((Q1835-日期设置!$B$2)/365,0),ROUNDUP((R1835-日期设置!$B$2)/365,0))</f>
        <v>4</v>
      </c>
      <c r="X1835" s="18">
        <f>_xlfn.IFNA(VLOOKUP(A1835,过往入选债券!A:D,4,0),2)</f>
        <v>2</v>
      </c>
      <c r="Y1835">
        <f>_xlfn.IFNA(VLOOKUP(C1835,[2]Sheet1!$A:$A,1,0),3)</f>
        <v>3</v>
      </c>
    </row>
    <row r="1836" spans="1:25" hidden="1" x14ac:dyDescent="0.2">
      <c r="A1836" s="21" t="s">
        <v>8764</v>
      </c>
      <c r="B1836" s="21" t="s">
        <v>8765</v>
      </c>
      <c r="C1836" s="37" t="s">
        <v>209</v>
      </c>
      <c r="D1836" s="26" t="str">
        <f>[1]!b_calc_yield(A1836,日期设置!$B$2,F1836,1,R1836,1,O1836,L1836,S1836,)</f>
        <v>Fetching...</v>
      </c>
      <c r="E1836" s="26">
        <f t="shared" si="56"/>
        <v>7.6925423677105531</v>
      </c>
      <c r="F1836" s="18">
        <f>[1]!b_dq_cleanprice($A1836,日期设置!B$2)</f>
        <v>100.08</v>
      </c>
      <c r="G1836" s="18" t="str">
        <f t="shared" si="57"/>
        <v>3.25 + 1.25</v>
      </c>
      <c r="H1836" s="27">
        <f>[1]!b_dq_pctchange($A1836,日期设置!$B$2,1)/100</f>
        <v>0</v>
      </c>
      <c r="I1836" s="26">
        <f>[1]!b_pq_pctchange(A1836,日期设置!$B$4,日期设置!$B$2,1)</f>
        <v>0</v>
      </c>
      <c r="J1836" s="26">
        <f>[1]!b_pq_pctchange(A1836,日期设置!$C$4,日期设置!$B$2,1)</f>
        <v>0</v>
      </c>
      <c r="K1836" s="52">
        <f>[1]!b_dq_amount($A1836,日期设置!B$2,2,10000)</f>
        <v>0</v>
      </c>
      <c r="L1836" s="26">
        <f>[1]!b_info_latestpar(A1836,日期设置!$B$2)</f>
        <v>100</v>
      </c>
      <c r="M1836" s="6">
        <f>[1]!b_info_outstandingbalance($A1836,日期设置!B$2)</f>
        <v>5</v>
      </c>
      <c r="N1836" s="7" t="str">
        <f>[1]!b_info_latestissurercreditrating2(A1836,日期设置!$B$2,"102","1")</f>
        <v>AAA</v>
      </c>
      <c r="O1836" s="8">
        <v>6.48</v>
      </c>
      <c r="P1836" s="9" t="str">
        <f>[1]!b_info_repurchasedate(A1836)</f>
        <v>2022-06-24</v>
      </c>
      <c r="Q1836" s="8" t="s">
        <v>17593</v>
      </c>
      <c r="R1836" s="2" t="str">
        <f>IF((--IF(P1836=0,Q1836,P1836))&gt;(--日期设置!$B$2),IF(P1836=0,Q1836,P1836),Q1836)</f>
        <v>2022-06-24</v>
      </c>
      <c r="S1836" s="2" t="s">
        <v>17990</v>
      </c>
      <c r="T1836" s="8">
        <f>[1]!b_anal_ptmyear($A1836,日期设置!$B$2)</f>
        <v>3.2575342465753425</v>
      </c>
      <c r="U1836" s="8">
        <f>[1]!b_anal_termifexercise($A1836,日期设置!B$2)</f>
        <v>1.2575342465753425</v>
      </c>
      <c r="V1836" s="10">
        <f>[1]!b_dq_dirtyprice(A1836,日期设置!$B$2)</f>
        <v>104.8912</v>
      </c>
      <c r="W1836" s="11">
        <f>IF(U1836=0,ROUNDUP((Q1836-日期设置!$B$2)/365,0),ROUNDUP((R1836-日期设置!$B$2)/365,0))</f>
        <v>2</v>
      </c>
      <c r="X1836" s="18">
        <f>_xlfn.IFNA(VLOOKUP(A1836,过往入选债券!A:D,4,0),2)</f>
        <v>2</v>
      </c>
      <c r="Y1836">
        <f>_xlfn.IFNA(VLOOKUP(C1836,[2]Sheet1!$A:$A,1,0),3)</f>
        <v>3</v>
      </c>
    </row>
    <row r="1837" spans="1:25" hidden="1" x14ac:dyDescent="0.2">
      <c r="A1837" s="21" t="s">
        <v>5520</v>
      </c>
      <c r="B1837" s="21" t="s">
        <v>5521</v>
      </c>
      <c r="C1837" s="37" t="s">
        <v>5053</v>
      </c>
      <c r="D1837" s="26" t="str">
        <f>[1]!b_calc_yield(A1837,日期设置!$B$2,F1837,1,R1837,1,O1837,L1837,S1837,)</f>
        <v>Fetching...</v>
      </c>
      <c r="E1837" s="26">
        <f t="shared" si="56"/>
        <v>3.844596030686187</v>
      </c>
      <c r="F1837" s="18">
        <f>[1]!b_dq_cleanprice($A1837,日期设置!B$2)</f>
        <v>98.322999999999993</v>
      </c>
      <c r="G1837" s="18" t="str">
        <f t="shared" si="57"/>
        <v>0.60 + 0</v>
      </c>
      <c r="H1837" s="27">
        <f>[1]!b_dq_pctchange($A1837,日期设置!$B$2,1)/100</f>
        <v>0</v>
      </c>
      <c r="I1837" s="26">
        <f>[1]!b_pq_pctchange(A1837,日期设置!$B$4,日期设置!$B$2,1)</f>
        <v>15.572142227446358</v>
      </c>
      <c r="J1837" s="26">
        <f>[1]!b_pq_pctchange(A1837,日期设置!$C$4,日期设置!$B$2,1)</f>
        <v>15.572142227446358</v>
      </c>
      <c r="K1837" s="52">
        <f>[1]!b_dq_amount($A1837,日期设置!B$2,2,10000)</f>
        <v>0</v>
      </c>
      <c r="L1837" s="26">
        <f>[1]!b_info_latestpar(A1837,日期设置!$B$2)</f>
        <v>100</v>
      </c>
      <c r="M1837" s="6">
        <f>[1]!b_info_outstandingbalance($A1837,日期设置!B$2)</f>
        <v>20</v>
      </c>
      <c r="N1837" s="7" t="str">
        <f>[1]!b_info_latestissurercreditrating2(A1837,日期设置!$B$2,"102","1")</f>
        <v>AAA</v>
      </c>
      <c r="O1837" s="8">
        <v>3.58</v>
      </c>
      <c r="P1837" s="9">
        <f>[1]!b_info_repurchasedate(A1837)</f>
        <v>0</v>
      </c>
      <c r="Q1837" s="8" t="s">
        <v>16340</v>
      </c>
      <c r="R1837" s="2" t="str">
        <f>IF((--IF(P1837=0,Q1837,P1837))&gt;(--日期设置!$B$2),IF(P1837=0,Q1837,P1837),Q1837)</f>
        <v>2021-10-28</v>
      </c>
      <c r="S1837" s="2" t="s">
        <v>18118</v>
      </c>
      <c r="T1837" s="8">
        <f>[1]!b_anal_ptmyear($A1837,日期设置!$B$2)</f>
        <v>0.60273972602739723</v>
      </c>
      <c r="U1837" s="8">
        <f>[1]!b_anal_termifexercise($A1837,日期设置!B$2)</f>
        <v>0</v>
      </c>
      <c r="V1837" s="10">
        <f>[1]!b_dq_dirtyprice(A1837,日期设置!$B$2)</f>
        <v>99.745199999999997</v>
      </c>
      <c r="W1837" s="11">
        <f>IF(U1837=0,ROUNDUP((Q1837-日期设置!$B$2)/365,0),ROUNDUP((R1837-日期设置!$B$2)/365,0))</f>
        <v>1</v>
      </c>
      <c r="X1837" s="18" t="str">
        <f>_xlfn.IFNA(VLOOKUP(A1837,过往入选债券!A:D,4,0),2)</f>
        <v>否</v>
      </c>
      <c r="Y1837">
        <f>_xlfn.IFNA(VLOOKUP(C1837,[2]Sheet1!$A:$A,1,0),3)</f>
        <v>3</v>
      </c>
    </row>
    <row r="1838" spans="1:25" hidden="1" x14ac:dyDescent="0.2">
      <c r="A1838" s="21" t="s">
        <v>1572</v>
      </c>
      <c r="B1838" s="21" t="s">
        <v>1573</v>
      </c>
      <c r="C1838" s="37" t="s">
        <v>1574</v>
      </c>
      <c r="D1838" s="26" t="str">
        <f>[1]!b_calc_yield(A1838,日期设置!$B$2,F1838,1,R1838,1,O1838,L1838,S1838,)</f>
        <v>Fetching...</v>
      </c>
      <c r="E1838" s="26">
        <f t="shared" si="56"/>
        <v>11.81000540604713</v>
      </c>
      <c r="F1838" s="18">
        <f>[1]!b_dq_cleanprice($A1838,日期设置!B$2)</f>
        <v>101.005</v>
      </c>
      <c r="G1838" s="18" t="str">
        <f t="shared" si="57"/>
        <v>1.86 + 0</v>
      </c>
      <c r="H1838" s="27">
        <f>[1]!b_dq_pctchange($A1838,日期设置!$B$2,1)/100</f>
        <v>0</v>
      </c>
      <c r="I1838" s="26">
        <f>[1]!b_pq_pctchange(A1838,日期设置!$B$4,日期设置!$B$2,1)</f>
        <v>0</v>
      </c>
      <c r="J1838" s="26">
        <f>[1]!b_pq_pctchange(A1838,日期设置!$C$4,日期设置!$B$2,1)</f>
        <v>0</v>
      </c>
      <c r="K1838" s="52">
        <f>[1]!b_dq_amount($A1838,日期设置!B$2,2,10000)</f>
        <v>0</v>
      </c>
      <c r="L1838" s="26">
        <f>[1]!b_info_latestpar(A1838,日期设置!$B$2)</f>
        <v>100</v>
      </c>
      <c r="M1838" s="6">
        <f>[1]!b_info_outstandingbalance($A1838,日期设置!B$2)</f>
        <v>10</v>
      </c>
      <c r="N1838" s="7">
        <f>[1]!b_info_latestissurercreditrating2(A1838,日期设置!$B$2,"102","1")</f>
        <v>0</v>
      </c>
      <c r="O1838" s="8">
        <v>6.98</v>
      </c>
      <c r="P1838" s="9">
        <f>[1]!b_info_repurchasedate(A1838)</f>
        <v>0</v>
      </c>
      <c r="Q1838" s="8" t="s">
        <v>16943</v>
      </c>
      <c r="R1838" s="2" t="str">
        <f>IF((--IF(P1838=0,Q1838,P1838))&gt;(--日期设置!$B$2),IF(P1838=0,Q1838,P1838),Q1838)</f>
        <v>2023-02-02</v>
      </c>
      <c r="S1838" s="2" t="s">
        <v>18252</v>
      </c>
      <c r="T1838" s="8">
        <f>[1]!b_anal_ptmyear($A1838,日期设置!$B$2)</f>
        <v>1.8684931506849316</v>
      </c>
      <c r="U1838" s="8">
        <f>[1]!b_anal_termifexercise($A1838,日期设置!B$2)</f>
        <v>0</v>
      </c>
      <c r="V1838" s="10">
        <f>[1]!b_dq_dirtyprice(A1838,日期设置!$B$2)</f>
        <v>101.9229</v>
      </c>
      <c r="W1838" s="11">
        <f>IF(U1838=0,ROUNDUP((Q1838-日期设置!$B$2)/365,0),ROUNDUP((R1838-日期设置!$B$2)/365,0))</f>
        <v>2</v>
      </c>
      <c r="X1838" s="18">
        <f>_xlfn.IFNA(VLOOKUP(A1838,过往入选债券!A:D,4,0),2)</f>
        <v>2</v>
      </c>
      <c r="Y1838">
        <f>_xlfn.IFNA(VLOOKUP(C1838,[2]Sheet1!$A:$A,1,0),3)</f>
        <v>3</v>
      </c>
    </row>
    <row r="1839" spans="1:25" hidden="1" x14ac:dyDescent="0.2">
      <c r="A1839" s="21" t="s">
        <v>2049</v>
      </c>
      <c r="B1839" s="21" t="s">
        <v>2050</v>
      </c>
      <c r="C1839" s="37" t="s">
        <v>1434</v>
      </c>
      <c r="D1839" s="26" t="str">
        <f>[1]!b_calc_yield(A1839,日期设置!$B$2,F1839,1,R1839,1,O1839,L1839,S1839,)</f>
        <v>Fetching...</v>
      </c>
      <c r="E1839" s="26">
        <f t="shared" si="56"/>
        <v>2.8130882875176955</v>
      </c>
      <c r="F1839" s="18">
        <f>[1]!b_dq_cleanprice($A1839,日期设置!B$2)</f>
        <v>100.4496</v>
      </c>
      <c r="G1839" s="18" t="str">
        <f t="shared" si="57"/>
        <v>4.44 + 0.44</v>
      </c>
      <c r="H1839" s="27">
        <f>[1]!b_dq_pctchange($A1839,日期设置!$B$2,1)/100</f>
        <v>0</v>
      </c>
      <c r="I1839" s="26">
        <f>[1]!b_pq_pctchange(A1839,日期设置!$B$4,日期设置!$B$2,1)</f>
        <v>0</v>
      </c>
      <c r="J1839" s="26">
        <f>[1]!b_pq_pctchange(A1839,日期设置!$C$4,日期设置!$B$2,1)</f>
        <v>-1.3604359994108017</v>
      </c>
      <c r="K1839" s="52">
        <f>[1]!b_dq_amount($A1839,日期设置!B$2,2,10000)</f>
        <v>0</v>
      </c>
      <c r="L1839" s="26">
        <f>[1]!b_info_latestpar(A1839,日期设置!$B$2)</f>
        <v>100</v>
      </c>
      <c r="M1839" s="6">
        <f>[1]!b_info_outstandingbalance($A1839,日期设置!B$2)</f>
        <v>15</v>
      </c>
      <c r="N1839" s="7">
        <f>[1]!b_info_latestissurercreditrating2(A1839,日期设置!$B$2,"102","1")</f>
        <v>0</v>
      </c>
      <c r="O1839" s="8">
        <v>7.7</v>
      </c>
      <c r="P1839" s="9" t="str">
        <f>[1]!b_info_repurchasedate(A1839)</f>
        <v>2021-08-30</v>
      </c>
      <c r="Q1839" s="8" t="s">
        <v>16491</v>
      </c>
      <c r="R1839" s="2" t="str">
        <f>IF((--IF(P1839=0,Q1839,P1839))&gt;(--日期设置!$B$2),IF(P1839=0,Q1839,P1839),Q1839)</f>
        <v>2021-08-30</v>
      </c>
      <c r="S1839" s="2" t="s">
        <v>17980</v>
      </c>
      <c r="T1839" s="8">
        <f>[1]!b_anal_ptmyear($A1839,日期设置!$B$2)</f>
        <v>4.441095890410959</v>
      </c>
      <c r="U1839" s="8">
        <f>[1]!b_anal_termifexercise($A1839,日期设置!B$2)</f>
        <v>0.44109589041095892</v>
      </c>
      <c r="V1839" s="10">
        <f>[1]!b_dq_dirtyprice(A1839,日期设置!$B$2)</f>
        <v>104.75320000000001</v>
      </c>
      <c r="W1839" s="11">
        <f>IF(U1839=0,ROUNDUP((Q1839-日期设置!$B$2)/365,0),ROUNDUP((R1839-日期设置!$B$2)/365,0))</f>
        <v>1</v>
      </c>
      <c r="X1839" s="18">
        <f>_xlfn.IFNA(VLOOKUP(A1839,过往入选债券!A:D,4,0),2)</f>
        <v>2</v>
      </c>
      <c r="Y1839">
        <f>_xlfn.IFNA(VLOOKUP(C1839,[2]Sheet1!$A:$A,1,0),3)</f>
        <v>3</v>
      </c>
    </row>
    <row r="1840" spans="1:25" hidden="1" x14ac:dyDescent="0.2">
      <c r="A1840" s="21" t="s">
        <v>7546</v>
      </c>
      <c r="B1840" s="21" t="s">
        <v>7547</v>
      </c>
      <c r="C1840" s="37" t="s">
        <v>397</v>
      </c>
      <c r="D1840" s="26" t="str">
        <f>[1]!b_calc_yield(A1840,日期设置!$B$2,F1840,1,R1840,1,O1840,L1840,S1840,)</f>
        <v>Fetching...</v>
      </c>
      <c r="E1840" s="26">
        <f t="shared" si="56"/>
        <v>4.2211514391772065</v>
      </c>
      <c r="F1840" s="18">
        <f>[1]!b_dq_cleanprice($A1840,日期设置!B$2)</f>
        <v>100.28</v>
      </c>
      <c r="G1840" s="18" t="str">
        <f t="shared" si="57"/>
        <v>0.63 + 0</v>
      </c>
      <c r="H1840" s="27">
        <f>[1]!b_dq_pctchange($A1840,日期设置!$B$2,1)/100</f>
        <v>0</v>
      </c>
      <c r="I1840" s="26">
        <f>[1]!b_pq_pctchange(A1840,日期设置!$B$4,日期设置!$B$2,1)</f>
        <v>0</v>
      </c>
      <c r="J1840" s="26">
        <f>[1]!b_pq_pctchange(A1840,日期设置!$C$4,日期设置!$B$2,1)</f>
        <v>0</v>
      </c>
      <c r="K1840" s="52">
        <f>[1]!b_dq_amount($A1840,日期设置!B$2,2,10000)</f>
        <v>0</v>
      </c>
      <c r="L1840" s="26">
        <f>[1]!b_info_latestpar(A1840,日期设置!$B$2)</f>
        <v>100</v>
      </c>
      <c r="M1840" s="6">
        <f>[1]!b_info_outstandingbalance($A1840,日期设置!B$2)</f>
        <v>2</v>
      </c>
      <c r="N1840" s="7" t="str">
        <f>[1]!b_info_latestissurercreditrating2(A1840,日期设置!$B$2,"102","1")</f>
        <v>AA</v>
      </c>
      <c r="O1840" s="8">
        <v>7</v>
      </c>
      <c r="P1840" s="9" t="str">
        <f>[1]!b_info_repurchasedate(A1840)</f>
        <v>2020-11-09</v>
      </c>
      <c r="Q1840" s="8" t="s">
        <v>16508</v>
      </c>
      <c r="R1840" s="2" t="str">
        <f>IF((--IF(P1840=0,Q1840,P1840))&gt;(--日期设置!$B$2),IF(P1840=0,Q1840,P1840),Q1840)</f>
        <v>2021-11-08</v>
      </c>
      <c r="S1840" s="2" t="s">
        <v>18440</v>
      </c>
      <c r="T1840" s="8">
        <f>[1]!b_anal_ptmyear($A1840,日期设置!$B$2)</f>
        <v>0.63287671232876708</v>
      </c>
      <c r="U1840" s="8">
        <f>[1]!b_anal_termifexercise($A1840,日期设置!B$2)</f>
        <v>0</v>
      </c>
      <c r="V1840" s="10">
        <f>[1]!b_dq_dirtyprice(A1840,日期设置!$B$2)</f>
        <v>102.66630000000001</v>
      </c>
      <c r="W1840" s="11">
        <f>IF(U1840=0,ROUNDUP((Q1840-日期设置!$B$2)/365,0),ROUNDUP((R1840-日期设置!$B$2)/365,0))</f>
        <v>1</v>
      </c>
      <c r="X1840" s="18">
        <f>_xlfn.IFNA(VLOOKUP(A1840,过往入选债券!A:D,4,0),2)</f>
        <v>2</v>
      </c>
      <c r="Y1840">
        <f>_xlfn.IFNA(VLOOKUP(C1840,[2]Sheet1!$A:$A,1,0),3)</f>
        <v>3</v>
      </c>
    </row>
    <row r="1841" spans="1:25" hidden="1" x14ac:dyDescent="0.2">
      <c r="A1841" s="21" t="s">
        <v>9199</v>
      </c>
      <c r="B1841" s="21" t="s">
        <v>9200</v>
      </c>
      <c r="C1841" s="37" t="s">
        <v>9201</v>
      </c>
      <c r="D1841" s="26" t="str">
        <f>[1]!b_calc_yield(A1841,日期设置!$B$2,F1841,1,R1841,1,O1841,L1841,S1841,)</f>
        <v>Fetching...</v>
      </c>
      <c r="E1841" s="26">
        <f t="shared" si="56"/>
        <v>9.0231621155124628</v>
      </c>
      <c r="F1841" s="18">
        <f>[1]!b_dq_cleanprice($A1841,日期设置!B$2)</f>
        <v>100.1217</v>
      </c>
      <c r="G1841" s="18" t="str">
        <f t="shared" si="57"/>
        <v>1.45 + 0</v>
      </c>
      <c r="H1841" s="27">
        <f>[1]!b_dq_pctchange($A1841,日期设置!$B$2,1)/100</f>
        <v>0</v>
      </c>
      <c r="I1841" s="26">
        <f>[1]!b_pq_pctchange(A1841,日期设置!$B$4,日期设置!$B$2,1)</f>
        <v>0</v>
      </c>
      <c r="J1841" s="26">
        <f>[1]!b_pq_pctchange(A1841,日期设置!$C$4,日期设置!$B$2,1)</f>
        <v>0</v>
      </c>
      <c r="K1841" s="52">
        <f>[1]!b_dq_amount($A1841,日期设置!B$2,2,10000)</f>
        <v>0</v>
      </c>
      <c r="L1841" s="26">
        <f>[1]!b_info_latestpar(A1841,日期设置!$B$2)</f>
        <v>100</v>
      </c>
      <c r="M1841" s="6">
        <f>[1]!b_info_outstandingbalance($A1841,日期设置!B$2)</f>
        <v>2</v>
      </c>
      <c r="N1841" s="7" t="str">
        <f>[1]!b_info_latestissurercreditrating2(A1841,日期设置!$B$2,"102","1")</f>
        <v>AA</v>
      </c>
      <c r="O1841" s="8">
        <v>6.5</v>
      </c>
      <c r="P1841" s="9">
        <f>[1]!b_info_repurchasedate(A1841)</f>
        <v>0</v>
      </c>
      <c r="Q1841" s="8" t="s">
        <v>16760</v>
      </c>
      <c r="R1841" s="2" t="str">
        <f>IF((--IF(P1841=0,Q1841,P1841))&gt;(--日期设置!$B$2),IF(P1841=0,Q1841,P1841),Q1841)</f>
        <v>2022-09-05</v>
      </c>
      <c r="S1841" s="2" t="s">
        <v>17828</v>
      </c>
      <c r="T1841" s="8">
        <f>[1]!b_anal_ptmyear($A1841,日期设置!$B$2)</f>
        <v>1.4575342465753425</v>
      </c>
      <c r="U1841" s="8">
        <f>[1]!b_anal_termifexercise($A1841,日期设置!B$2)</f>
        <v>0</v>
      </c>
      <c r="V1841" s="10">
        <f>[1]!b_dq_dirtyprice(A1841,日期设置!$B$2)</f>
        <v>103.6477</v>
      </c>
      <c r="W1841" s="11">
        <f>IF(U1841=0,ROUNDUP((Q1841-日期设置!$B$2)/365,0),ROUNDUP((R1841-日期设置!$B$2)/365,0))</f>
        <v>2</v>
      </c>
      <c r="X1841" s="18">
        <f>_xlfn.IFNA(VLOOKUP(A1841,过往入选债券!A:D,4,0),2)</f>
        <v>2</v>
      </c>
      <c r="Y1841">
        <f>_xlfn.IFNA(VLOOKUP(C1841,[2]Sheet1!$A:$A,1,0),3)</f>
        <v>3</v>
      </c>
    </row>
    <row r="1842" spans="1:25" hidden="1" x14ac:dyDescent="0.2">
      <c r="A1842" s="21" t="s">
        <v>2649</v>
      </c>
      <c r="B1842" s="21" t="s">
        <v>2650</v>
      </c>
      <c r="C1842" s="37" t="s">
        <v>270</v>
      </c>
      <c r="D1842" s="26" t="str">
        <f>[1]!b_calc_yield(A1842,日期设置!$B$2,F1842,1,R1842,1,O1842,L1842,S1842,)</f>
        <v>Fetching...</v>
      </c>
      <c r="E1842" s="26">
        <f t="shared" si="56"/>
        <v>6.0107246796263336</v>
      </c>
      <c r="F1842" s="18">
        <f>[1]!b_dq_cleanprice($A1842,日期设置!B$2)</f>
        <v>99.2</v>
      </c>
      <c r="G1842" s="18" t="str">
        <f t="shared" si="57"/>
        <v>0.93 + 0</v>
      </c>
      <c r="H1842" s="27">
        <f>[1]!b_dq_pctchange($A1842,日期设置!$B$2,1)/100</f>
        <v>0</v>
      </c>
      <c r="I1842" s="26">
        <f>[1]!b_pq_pctchange(A1842,日期设置!$B$4,日期设置!$B$2,1)</f>
        <v>0</v>
      </c>
      <c r="J1842" s="26">
        <f>[1]!b_pq_pctchange(A1842,日期设置!$C$4,日期设置!$B$2,1)</f>
        <v>0</v>
      </c>
      <c r="K1842" s="52">
        <f>[1]!b_dq_amount($A1842,日期设置!B$2,2,10000)</f>
        <v>0</v>
      </c>
      <c r="L1842" s="26">
        <f>[1]!b_info_latestpar(A1842,日期设置!$B$2)</f>
        <v>100</v>
      </c>
      <c r="M1842" s="6">
        <f>[1]!b_info_outstandingbalance($A1842,日期设置!B$2)</f>
        <v>27</v>
      </c>
      <c r="N1842" s="7">
        <f>[1]!b_info_latestissurercreditrating2(A1842,日期设置!$B$2,"102","1")</f>
        <v>0</v>
      </c>
      <c r="O1842" s="8">
        <v>5.49</v>
      </c>
      <c r="P1842" s="9">
        <f>[1]!b_info_repurchasedate(A1842)</f>
        <v>0</v>
      </c>
      <c r="Q1842" s="8" t="s">
        <v>16820</v>
      </c>
      <c r="R1842" s="2" t="str">
        <f>IF((--IF(P1842=0,Q1842,P1842))&gt;(--日期设置!$B$2),IF(P1842=0,Q1842,P1842),Q1842)</f>
        <v>2022-02-27</v>
      </c>
      <c r="S1842" s="2" t="s">
        <v>18518</v>
      </c>
      <c r="T1842" s="8">
        <f>[1]!b_anal_ptmyear($A1842,日期设置!$B$2)</f>
        <v>0.93698630136986305</v>
      </c>
      <c r="U1842" s="8">
        <f>[1]!b_anal_termifexercise($A1842,日期设置!B$2)</f>
        <v>0</v>
      </c>
      <c r="V1842" s="10">
        <f>[1]!b_dq_dirtyprice(A1842,日期设置!$B$2)</f>
        <v>99.508799999999994</v>
      </c>
      <c r="W1842" s="11">
        <f>IF(U1842=0,ROUNDUP((Q1842-日期设置!$B$2)/365,0),ROUNDUP((R1842-日期设置!$B$2)/365,0))</f>
        <v>1</v>
      </c>
      <c r="X1842" s="18" t="str">
        <f>_xlfn.IFNA(VLOOKUP(A1842,过往入选债券!A:D,4,0),2)</f>
        <v>否</v>
      </c>
      <c r="Y1842">
        <f>_xlfn.IFNA(VLOOKUP(C1842,[2]Sheet1!$A:$A,1,0),3)</f>
        <v>3</v>
      </c>
    </row>
    <row r="1843" spans="1:25" hidden="1" x14ac:dyDescent="0.2">
      <c r="A1843" s="21" t="s">
        <v>8336</v>
      </c>
      <c r="B1843" s="21" t="s">
        <v>8337</v>
      </c>
      <c r="C1843" s="37" t="s">
        <v>8338</v>
      </c>
      <c r="D1843" s="26" t="str">
        <f>[1]!b_calc_yield(A1843,日期设置!$B$2,F1843,1,R1843,1,O1843,L1843,S1843,)</f>
        <v>Fetching...</v>
      </c>
      <c r="E1843" s="26">
        <f t="shared" si="56"/>
        <v>6.3269661186285298</v>
      </c>
      <c r="F1843" s="18">
        <f>[1]!b_dq_cleanprice($A1843,日期设置!B$2)</f>
        <v>100.76</v>
      </c>
      <c r="G1843" s="18" t="str">
        <f t="shared" si="57"/>
        <v>1.05 + 0</v>
      </c>
      <c r="H1843" s="27">
        <f>[1]!b_dq_pctchange($A1843,日期设置!$B$2,1)/100</f>
        <v>0</v>
      </c>
      <c r="I1843" s="26">
        <f>[1]!b_pq_pctchange(A1843,日期设置!$B$4,日期设置!$B$2,1)</f>
        <v>0</v>
      </c>
      <c r="J1843" s="26">
        <f>[1]!b_pq_pctchange(A1843,日期设置!$C$4,日期设置!$B$2,1)</f>
        <v>0</v>
      </c>
      <c r="K1843" s="52">
        <f>[1]!b_dq_amount($A1843,日期设置!B$2,2,10000)</f>
        <v>0</v>
      </c>
      <c r="L1843" s="26">
        <f>[1]!b_info_latestpar(A1843,日期设置!$B$2)</f>
        <v>100</v>
      </c>
      <c r="M1843" s="6">
        <f>[1]!b_info_outstandingbalance($A1843,日期设置!B$2)</f>
        <v>4.5</v>
      </c>
      <c r="N1843" s="7" t="str">
        <f>[1]!b_info_latestissurercreditrating2(A1843,日期设置!$B$2,"102","1")</f>
        <v>AA</v>
      </c>
      <c r="O1843" s="8">
        <v>7.15</v>
      </c>
      <c r="P1843" s="9">
        <f>[1]!b_info_repurchasedate(A1843)</f>
        <v>0</v>
      </c>
      <c r="Q1843" s="8" t="s">
        <v>16516</v>
      </c>
      <c r="R1843" s="2" t="str">
        <f>IF((--IF(P1843=0,Q1843,P1843))&gt;(--日期设置!$B$2),IF(P1843=0,Q1843,P1843),Q1843)</f>
        <v>2022-04-12</v>
      </c>
      <c r="S1843" s="2" t="s">
        <v>18240</v>
      </c>
      <c r="T1843" s="8">
        <f>[1]!b_anal_ptmyear($A1843,日期设置!$B$2)</f>
        <v>1.0575342465753426</v>
      </c>
      <c r="U1843" s="8">
        <f>[1]!b_anal_termifexercise($A1843,日期设置!B$2)</f>
        <v>0</v>
      </c>
      <c r="V1843" s="10">
        <f>[1]!b_dq_dirtyprice(A1843,日期设置!$B$2)</f>
        <v>107.4986</v>
      </c>
      <c r="W1843" s="11">
        <f>IF(U1843=0,ROUNDUP((Q1843-日期设置!$B$2)/365,0),ROUNDUP((R1843-日期设置!$B$2)/365,0))</f>
        <v>2</v>
      </c>
      <c r="X1843" s="18">
        <f>_xlfn.IFNA(VLOOKUP(A1843,过往入选债券!A:D,4,0),2)</f>
        <v>2</v>
      </c>
      <c r="Y1843">
        <f>_xlfn.IFNA(VLOOKUP(C1843,[2]Sheet1!$A:$A,1,0),3)</f>
        <v>3</v>
      </c>
    </row>
    <row r="1844" spans="1:25" hidden="1" x14ac:dyDescent="0.2">
      <c r="A1844" s="21" t="s">
        <v>15522</v>
      </c>
      <c r="B1844" s="21" t="s">
        <v>15523</v>
      </c>
      <c r="C1844" s="37" t="s">
        <v>425</v>
      </c>
      <c r="D1844" s="26" t="str">
        <f>[1]!b_calc_yield(A1844,日期设置!$B$2,F1844,1,R1844,1,O1844,L1844,S1844,)</f>
        <v>Fetching...</v>
      </c>
      <c r="E1844" s="26">
        <f t="shared" si="56"/>
        <v>10.404743790736838</v>
      </c>
      <c r="F1844" s="18">
        <f>[1]!b_dq_cleanprice($A1844,日期设置!B$2)</f>
        <v>97.88</v>
      </c>
      <c r="G1844" s="18" t="str">
        <f t="shared" si="57"/>
        <v>3.64 + 1.64</v>
      </c>
      <c r="H1844" s="27">
        <f>[1]!b_dq_pctchange($A1844,日期设置!$B$2,1)/100</f>
        <v>0</v>
      </c>
      <c r="I1844" s="26">
        <f>[1]!b_pq_pctchange(A1844,日期设置!$B$4,日期设置!$B$2,1)</f>
        <v>1.1137325264043872E-2</v>
      </c>
      <c r="J1844" s="26">
        <f>[1]!b_pq_pctchange(A1844,日期设置!$C$4,日期设置!$B$2,1)</f>
        <v>-0.51834536030084877</v>
      </c>
      <c r="K1844" s="52">
        <f>[1]!b_dq_amount($A1844,日期设置!B$2,2,10000)</f>
        <v>0</v>
      </c>
      <c r="L1844" s="26">
        <f>[1]!b_info_latestpar(A1844,日期设置!$B$2)</f>
        <v>100</v>
      </c>
      <c r="M1844" s="6">
        <f>[1]!b_info_outstandingbalance($A1844,日期设置!B$2)</f>
        <v>10</v>
      </c>
      <c r="N1844" s="7" t="str">
        <f>[1]!b_info_latestissurercreditrating2(A1844,日期设置!$B$2,"102","1")</f>
        <v>AAA</v>
      </c>
      <c r="O1844" s="8">
        <v>5</v>
      </c>
      <c r="P1844" s="9" t="str">
        <f>[1]!b_info_repurchasedate(A1844)</f>
        <v>2022-11-14</v>
      </c>
      <c r="Q1844" s="8" t="s">
        <v>17576</v>
      </c>
      <c r="R1844" s="2" t="str">
        <f>IF((--IF(P1844=0,Q1844,P1844))&gt;(--日期设置!$B$2),IF(P1844=0,Q1844,P1844),Q1844)</f>
        <v>2022-11-14</v>
      </c>
      <c r="S1844" s="2" t="s">
        <v>17801</v>
      </c>
      <c r="T1844" s="8">
        <f>[1]!b_anal_ptmyear($A1844,日期设置!$B$2)</f>
        <v>3.6493150684931508</v>
      </c>
      <c r="U1844" s="8">
        <f>[1]!b_anal_termifexercise($A1844,日期设置!B$2)</f>
        <v>1.6493150684931508</v>
      </c>
      <c r="V1844" s="10">
        <f>[1]!b_dq_dirtyprice(A1844,日期设置!$B$2)</f>
        <v>99.633399999999995</v>
      </c>
      <c r="W1844" s="11">
        <f>IF(U1844=0,ROUNDUP((Q1844-日期设置!$B$2)/365,0),ROUNDUP((R1844-日期设置!$B$2)/365,0))</f>
        <v>2</v>
      </c>
      <c r="X1844" s="18">
        <f>_xlfn.IFNA(VLOOKUP(A1844,过往入选债券!A:D,4,0),2)</f>
        <v>2</v>
      </c>
      <c r="Y1844">
        <f>_xlfn.IFNA(VLOOKUP(C1844,[2]Sheet1!$A:$A,1,0),3)</f>
        <v>3</v>
      </c>
    </row>
    <row r="1845" spans="1:25" hidden="1" x14ac:dyDescent="0.2">
      <c r="A1845" s="21" t="s">
        <v>1325</v>
      </c>
      <c r="B1845" s="21" t="s">
        <v>1326</v>
      </c>
      <c r="C1845" s="37" t="s">
        <v>1270</v>
      </c>
      <c r="D1845" s="26" t="str">
        <f>[1]!b_calc_yield(A1845,日期设置!$B$2,F1845,1,R1845,1,O1845,L1845,S1845,)</f>
        <v>Fetching...</v>
      </c>
      <c r="E1845" s="26">
        <f t="shared" si="56"/>
        <v>10.361777255103011</v>
      </c>
      <c r="F1845" s="18">
        <f>[1]!b_dq_cleanprice($A1845,日期设置!B$2)</f>
        <v>100</v>
      </c>
      <c r="G1845" s="18" t="str">
        <f t="shared" si="57"/>
        <v>1.65 + 0</v>
      </c>
      <c r="H1845" s="27">
        <f>[1]!b_dq_pctchange($A1845,日期设置!$B$2,1)/100</f>
        <v>0</v>
      </c>
      <c r="I1845" s="26">
        <f>[1]!b_pq_pctchange(A1845,日期设置!$B$4,日期设置!$B$2,1)</f>
        <v>0</v>
      </c>
      <c r="J1845" s="26">
        <f>[1]!b_pq_pctchange(A1845,日期设置!$C$4,日期设置!$B$2,1)</f>
        <v>0</v>
      </c>
      <c r="K1845" s="52">
        <f>[1]!b_dq_amount($A1845,日期设置!B$2,2,10000)</f>
        <v>0</v>
      </c>
      <c r="L1845" s="26">
        <f>[1]!b_info_latestpar(A1845,日期设置!$B$2)</f>
        <v>100</v>
      </c>
      <c r="M1845" s="6">
        <f>[1]!b_info_outstandingbalance($A1845,日期设置!B$2)</f>
        <v>1</v>
      </c>
      <c r="N1845" s="7">
        <f>[1]!b_info_latestissurercreditrating2(A1845,日期设置!$B$2,"102","1")</f>
        <v>0</v>
      </c>
      <c r="O1845" s="8">
        <v>6.4</v>
      </c>
      <c r="P1845" s="9">
        <f>[1]!b_info_repurchasedate(A1845)</f>
        <v>0</v>
      </c>
      <c r="Q1845" s="8" t="s">
        <v>17120</v>
      </c>
      <c r="R1845" s="2" t="str">
        <f>IF((--IF(P1845=0,Q1845,P1845))&gt;(--日期设置!$B$2),IF(P1845=0,Q1845,P1845),Q1845)</f>
        <v>2022-11-16</v>
      </c>
      <c r="S1845" s="2" t="s">
        <v>18334</v>
      </c>
      <c r="T1845" s="8">
        <f>[1]!b_anal_ptmyear($A1845,日期设置!$B$2)</f>
        <v>1.6547945205479451</v>
      </c>
      <c r="U1845" s="8">
        <f>[1]!b_anal_termifexercise($A1845,日期设置!B$2)</f>
        <v>0</v>
      </c>
      <c r="V1845" s="10">
        <f>[1]!b_dq_dirtyprice(A1845,日期设置!$B$2)</f>
        <v>102.2093</v>
      </c>
      <c r="W1845" s="11">
        <f>IF(U1845=0,ROUNDUP((Q1845-日期设置!$B$2)/365,0),ROUNDUP((R1845-日期设置!$B$2)/365,0))</f>
        <v>2</v>
      </c>
      <c r="X1845" s="18">
        <f>_xlfn.IFNA(VLOOKUP(A1845,过往入选债券!A:D,4,0),2)</f>
        <v>2</v>
      </c>
      <c r="Y1845">
        <f>_xlfn.IFNA(VLOOKUP(C1845,[2]Sheet1!$A:$A,1,0),3)</f>
        <v>3</v>
      </c>
    </row>
    <row r="1846" spans="1:25" hidden="1" x14ac:dyDescent="0.2">
      <c r="A1846" s="21" t="s">
        <v>4396</v>
      </c>
      <c r="B1846" s="21" t="s">
        <v>4397</v>
      </c>
      <c r="C1846" s="37" t="s">
        <v>4073</v>
      </c>
      <c r="D1846" s="26" t="str">
        <f>[1]!b_calc_yield(A1846,日期设置!$B$2,F1846,1,R1846,1,O1846,L1846,S1846,)</f>
        <v>Fetching...</v>
      </c>
      <c r="E1846" s="26">
        <f t="shared" si="56"/>
        <v>12.698385671772815</v>
      </c>
      <c r="F1846" s="18">
        <f>[1]!b_dq_cleanprice($A1846,日期设置!B$2)</f>
        <v>100</v>
      </c>
      <c r="G1846" s="18" t="str">
        <f t="shared" si="57"/>
        <v>4.10 + 2.10</v>
      </c>
      <c r="H1846" s="27">
        <f>[1]!b_dq_pctchange($A1846,日期设置!$B$2,1)/100</f>
        <v>0</v>
      </c>
      <c r="I1846" s="26">
        <f>[1]!b_pq_pctchange(A1846,日期设置!$B$4,日期设置!$B$2,1)</f>
        <v>0</v>
      </c>
      <c r="J1846" s="26">
        <f>[1]!b_pq_pctchange(A1846,日期设置!$C$4,日期设置!$B$2,1)</f>
        <v>0</v>
      </c>
      <c r="K1846" s="52">
        <f>[1]!b_dq_amount($A1846,日期设置!B$2,2,10000)</f>
        <v>0</v>
      </c>
      <c r="L1846" s="26">
        <f>[1]!b_info_latestpar(A1846,日期设置!$B$2)</f>
        <v>100</v>
      </c>
      <c r="M1846" s="6">
        <f>[1]!b_info_outstandingbalance($A1846,日期设置!B$2)</f>
        <v>7.5</v>
      </c>
      <c r="N1846" s="7">
        <f>[1]!b_info_latestissurercreditrating2(A1846,日期设置!$B$2,"102","1")</f>
        <v>0</v>
      </c>
      <c r="O1846" s="8">
        <v>6.38</v>
      </c>
      <c r="P1846" s="9" t="str">
        <f>[1]!b_info_repurchasedate(A1846)</f>
        <v>2023-04-29</v>
      </c>
      <c r="Q1846" s="8" t="s">
        <v>16045</v>
      </c>
      <c r="R1846" s="2" t="str">
        <f>IF((--IF(P1846=0,Q1846,P1846))&gt;(--日期设置!$B$2),IF(P1846=0,Q1846,P1846),Q1846)</f>
        <v>2023-04-29</v>
      </c>
      <c r="S1846" s="2" t="s">
        <v>17832</v>
      </c>
      <c r="T1846" s="8">
        <f>[1]!b_anal_ptmyear($A1846,日期设置!$B$2)</f>
        <v>4.1041095890410961</v>
      </c>
      <c r="U1846" s="8">
        <f>[1]!b_anal_termifexercise($A1846,日期设置!B$2)</f>
        <v>2.1041095890410957</v>
      </c>
      <c r="V1846" s="10">
        <f>[1]!b_dq_dirtyprice(A1846,日期设置!$B$2)</f>
        <v>105.7158</v>
      </c>
      <c r="W1846" s="11">
        <f>IF(U1846=0,ROUNDUP((Q1846-日期设置!$B$2)/365,0),ROUNDUP((R1846-日期设置!$B$2)/365,0))</f>
        <v>3</v>
      </c>
      <c r="X1846" s="18">
        <f>_xlfn.IFNA(VLOOKUP(A1846,过往入选债券!A:D,4,0),2)</f>
        <v>2</v>
      </c>
      <c r="Y1846">
        <f>_xlfn.IFNA(VLOOKUP(C1846,[2]Sheet1!$A:$A,1,0),3)</f>
        <v>3</v>
      </c>
    </row>
    <row r="1847" spans="1:25" hidden="1" x14ac:dyDescent="0.2">
      <c r="A1847" s="21" t="s">
        <v>4735</v>
      </c>
      <c r="B1847" s="21" t="s">
        <v>4736</v>
      </c>
      <c r="C1847" s="37" t="s">
        <v>1973</v>
      </c>
      <c r="D1847" s="26" t="str">
        <f>[1]!b_calc_yield(A1847,日期设置!$B$2,F1847,1,R1847,1,O1847,L1847,S1847,)</f>
        <v>Fetching...</v>
      </c>
      <c r="E1847" s="26">
        <f t="shared" si="56"/>
        <v>14.229152818886902</v>
      </c>
      <c r="F1847" s="18">
        <f>[1]!b_dq_cleanprice($A1847,日期设置!B$2)</f>
        <v>99.711100000000002</v>
      </c>
      <c r="G1847" s="18" t="str">
        <f t="shared" si="57"/>
        <v>2.32 + 0</v>
      </c>
      <c r="H1847" s="27">
        <f>[1]!b_dq_pctchange($A1847,日期设置!$B$2,1)/100</f>
        <v>0</v>
      </c>
      <c r="I1847" s="26">
        <f>[1]!b_pq_pctchange(A1847,日期设置!$B$4,日期设置!$B$2,1)</f>
        <v>0</v>
      </c>
      <c r="J1847" s="26">
        <f>[1]!b_pq_pctchange(A1847,日期设置!$C$4,日期设置!$B$2,1)</f>
        <v>-0.4871296377615818</v>
      </c>
      <c r="K1847" s="52">
        <f>[1]!b_dq_amount($A1847,日期设置!B$2,2,10000)</f>
        <v>0</v>
      </c>
      <c r="L1847" s="26">
        <f>[1]!b_info_latestpar(A1847,日期设置!$B$2)</f>
        <v>100</v>
      </c>
      <c r="M1847" s="6">
        <f>[1]!b_info_outstandingbalance($A1847,日期设置!B$2)</f>
        <v>10</v>
      </c>
      <c r="N1847" s="7">
        <f>[1]!b_info_latestissurercreditrating2(A1847,日期设置!$B$2,"102","1")</f>
        <v>0</v>
      </c>
      <c r="O1847" s="8">
        <v>6.25</v>
      </c>
      <c r="P1847" s="9">
        <f>[1]!b_info_repurchasedate(A1847)</f>
        <v>0</v>
      </c>
      <c r="Q1847" s="8" t="s">
        <v>16481</v>
      </c>
      <c r="R1847" s="2" t="str">
        <f>IF((--IF(P1847=0,Q1847,P1847))&gt;(--日期设置!$B$2),IF(P1847=0,Q1847,P1847),Q1847)</f>
        <v>2023-07-17</v>
      </c>
      <c r="S1847" s="2" t="s">
        <v>18243</v>
      </c>
      <c r="T1847" s="8">
        <f>[1]!b_anal_ptmyear($A1847,日期设置!$B$2)</f>
        <v>2.3205479452054796</v>
      </c>
      <c r="U1847" s="8">
        <f>[1]!b_anal_termifexercise($A1847,日期设置!B$2)</f>
        <v>0</v>
      </c>
      <c r="V1847" s="10">
        <f>[1]!b_dq_dirtyprice(A1847,日期设置!$B$2)</f>
        <v>103.9577</v>
      </c>
      <c r="W1847" s="11">
        <f>IF(U1847=0,ROUNDUP((Q1847-日期设置!$B$2)/365,0),ROUNDUP((R1847-日期设置!$B$2)/365,0))</f>
        <v>3</v>
      </c>
      <c r="X1847" s="18">
        <f>_xlfn.IFNA(VLOOKUP(A1847,过往入选债券!A:D,4,0),2)</f>
        <v>2</v>
      </c>
      <c r="Y1847">
        <f>_xlfn.IFNA(VLOOKUP(C1847,[2]Sheet1!$A:$A,1,0),3)</f>
        <v>3</v>
      </c>
    </row>
    <row r="1848" spans="1:25" hidden="1" x14ac:dyDescent="0.2">
      <c r="A1848" s="21" t="s">
        <v>1029</v>
      </c>
      <c r="B1848" s="21" t="s">
        <v>1030</v>
      </c>
      <c r="C1848" s="37" t="s">
        <v>1031</v>
      </c>
      <c r="D1848" s="26" t="str">
        <f>[1]!b_calc_yield(A1848,日期设置!$B$2,F1848,1,R1848,1,O1848,L1848,S1848,)</f>
        <v>Fetching...</v>
      </c>
      <c r="E1848" s="26">
        <f t="shared" si="56"/>
        <v>9.6844142142443737</v>
      </c>
      <c r="F1848" s="18">
        <f>[1]!b_dq_cleanprice($A1848,日期设置!B$2)</f>
        <v>100</v>
      </c>
      <c r="G1848" s="18" t="str">
        <f t="shared" si="57"/>
        <v>1.55 + 0</v>
      </c>
      <c r="H1848" s="27">
        <f>[1]!b_dq_pctchange($A1848,日期设置!$B$2,1)/100</f>
        <v>0</v>
      </c>
      <c r="I1848" s="26">
        <f>[1]!b_pq_pctchange(A1848,日期设置!$B$4,日期设置!$B$2,1)</f>
        <v>0</v>
      </c>
      <c r="J1848" s="26">
        <f>[1]!b_pq_pctchange(A1848,日期设置!$C$4,日期设置!$B$2,1)</f>
        <v>0</v>
      </c>
      <c r="K1848" s="52">
        <f>[1]!b_dq_amount($A1848,日期设置!B$2,2,10000)</f>
        <v>0</v>
      </c>
      <c r="L1848" s="26">
        <f>[1]!b_info_latestpar(A1848,日期设置!$B$2)</f>
        <v>100</v>
      </c>
      <c r="M1848" s="6">
        <f>[1]!b_info_outstandingbalance($A1848,日期设置!B$2)</f>
        <v>3</v>
      </c>
      <c r="N1848" s="7">
        <f>[1]!b_info_latestissurercreditrating2(A1848,日期设置!$B$2,"102","1")</f>
        <v>0</v>
      </c>
      <c r="O1848" s="8">
        <v>6.4</v>
      </c>
      <c r="P1848" s="9">
        <f>[1]!b_info_repurchasedate(A1848)</f>
        <v>0</v>
      </c>
      <c r="Q1848" s="8" t="s">
        <v>16033</v>
      </c>
      <c r="R1848" s="2" t="str">
        <f>IF((--IF(P1848=0,Q1848,P1848))&gt;(--日期设置!$B$2),IF(P1848=0,Q1848,P1848),Q1848)</f>
        <v>2022-10-11</v>
      </c>
      <c r="S1848" s="2" t="s">
        <v>17820</v>
      </c>
      <c r="T1848" s="8">
        <f>[1]!b_anal_ptmyear($A1848,日期设置!$B$2)</f>
        <v>1.5561643835616439</v>
      </c>
      <c r="U1848" s="8">
        <f>[1]!b_anal_termifexercise($A1848,日期设置!B$2)</f>
        <v>0</v>
      </c>
      <c r="V1848" s="10">
        <f>[1]!b_dq_dirtyprice(A1848,日期设置!$B$2)</f>
        <v>102.84050000000001</v>
      </c>
      <c r="W1848" s="11">
        <f>IF(U1848=0,ROUNDUP((Q1848-日期设置!$B$2)/365,0),ROUNDUP((R1848-日期设置!$B$2)/365,0))</f>
        <v>2</v>
      </c>
      <c r="X1848" s="18">
        <f>_xlfn.IFNA(VLOOKUP(A1848,过往入选债券!A:D,4,0),2)</f>
        <v>2</v>
      </c>
      <c r="Y1848">
        <f>_xlfn.IFNA(VLOOKUP(C1848,[2]Sheet1!$A:$A,1,0),3)</f>
        <v>3</v>
      </c>
    </row>
    <row r="1849" spans="1:25" hidden="1" x14ac:dyDescent="0.2">
      <c r="A1849" s="21" t="s">
        <v>15448</v>
      </c>
      <c r="B1849" s="21" t="s">
        <v>15449</v>
      </c>
      <c r="C1849" s="37" t="s">
        <v>14326</v>
      </c>
      <c r="D1849" s="26" t="str">
        <f>[1]!b_calc_yield(A1849,日期设置!$B$2,F1849,1,R1849,1,O1849,L1849,S1849,)</f>
        <v>Fetching...</v>
      </c>
      <c r="E1849" s="26">
        <f t="shared" si="56"/>
        <v>9.169620132727573</v>
      </c>
      <c r="F1849" s="18">
        <f>[1]!b_dq_cleanprice($A1849,日期设置!B$2)</f>
        <v>101.3266</v>
      </c>
      <c r="G1849" s="18" t="str">
        <f t="shared" si="57"/>
        <v>5.48 + 1.48</v>
      </c>
      <c r="H1849" s="27">
        <f>[1]!b_dq_pctchange($A1849,日期设置!$B$2,1)/100</f>
        <v>0</v>
      </c>
      <c r="I1849" s="26">
        <f>[1]!b_pq_pctchange(A1849,日期设置!$B$4,日期设置!$B$2,1)</f>
        <v>0</v>
      </c>
      <c r="J1849" s="26">
        <f>[1]!b_pq_pctchange(A1849,日期设置!$C$4,日期设置!$B$2,1)</f>
        <v>0</v>
      </c>
      <c r="K1849" s="52">
        <f>[1]!b_dq_amount($A1849,日期设置!B$2,2,10000)</f>
        <v>0</v>
      </c>
      <c r="L1849" s="26">
        <f>[1]!b_info_latestpar(A1849,日期设置!$B$2)</f>
        <v>100</v>
      </c>
      <c r="M1849" s="6">
        <f>[1]!b_info_outstandingbalance($A1849,日期设置!B$2)</f>
        <v>9</v>
      </c>
      <c r="N1849" s="7" t="str">
        <f>[1]!b_info_latestissurercreditrating2(A1849,日期设置!$B$2,"102","1")</f>
        <v>AA</v>
      </c>
      <c r="O1849" s="8">
        <v>7.37</v>
      </c>
      <c r="P1849" s="9" t="str">
        <f>[1]!b_info_repurchasedate(A1849)</f>
        <v>2022-09-16</v>
      </c>
      <c r="Q1849" s="8" t="s">
        <v>17292</v>
      </c>
      <c r="R1849" s="2" t="str">
        <f>IF((--IF(P1849=0,Q1849,P1849))&gt;(--日期设置!$B$2),IF(P1849=0,Q1849,P1849),Q1849)</f>
        <v>2022-09-16</v>
      </c>
      <c r="S1849" s="2" t="s">
        <v>18729</v>
      </c>
      <c r="T1849" s="8">
        <f>[1]!b_anal_ptmyear($A1849,日期设置!$B$2)</f>
        <v>5.4876712328767123</v>
      </c>
      <c r="U1849" s="8">
        <f>[1]!b_anal_termifexercise($A1849,日期设置!B$2)</f>
        <v>1.4876712328767123</v>
      </c>
      <c r="V1849" s="10">
        <f>[1]!b_dq_dirtyprice(A1849,日期设置!$B$2)</f>
        <v>105.10250000000001</v>
      </c>
      <c r="W1849" s="11">
        <f>IF(U1849=0,ROUNDUP((Q1849-日期设置!$B$2)/365,0),ROUNDUP((R1849-日期设置!$B$2)/365,0))</f>
        <v>2</v>
      </c>
      <c r="X1849" s="18">
        <f>_xlfn.IFNA(VLOOKUP(A1849,过往入选债券!A:D,4,0),2)</f>
        <v>2</v>
      </c>
      <c r="Y1849">
        <f>_xlfn.IFNA(VLOOKUP(C1849,[2]Sheet1!$A:$A,1,0),3)</f>
        <v>3</v>
      </c>
    </row>
    <row r="1850" spans="1:25" hidden="1" x14ac:dyDescent="0.2">
      <c r="A1850" s="21" t="s">
        <v>3286</v>
      </c>
      <c r="B1850" s="21" t="s">
        <v>3287</v>
      </c>
      <c r="C1850" s="37" t="s">
        <v>220</v>
      </c>
      <c r="D1850" s="26" t="str">
        <f>[1]!b_calc_yield(A1850,日期设置!$B$2,F1850,1,R1850,1,O1850,L1850,S1850,)</f>
        <v>Fetching...</v>
      </c>
      <c r="E1850" s="26">
        <f t="shared" si="56"/>
        <v>8.263021555666672</v>
      </c>
      <c r="F1850" s="18">
        <f>[1]!b_dq_cleanprice($A1850,日期设置!B$2)</f>
        <v>100</v>
      </c>
      <c r="G1850" s="18" t="str">
        <f t="shared" si="57"/>
        <v>1.34 + 0</v>
      </c>
      <c r="H1850" s="27">
        <f>[1]!b_dq_pctchange($A1850,日期设置!$B$2,1)/100</f>
        <v>0</v>
      </c>
      <c r="I1850" s="26">
        <f>[1]!b_pq_pctchange(A1850,日期设置!$B$4,日期设置!$B$2,1)</f>
        <v>0</v>
      </c>
      <c r="J1850" s="26">
        <f>[1]!b_pq_pctchange(A1850,日期设置!$C$4,日期设置!$B$2,1)</f>
        <v>0</v>
      </c>
      <c r="K1850" s="52">
        <f>[1]!b_dq_amount($A1850,日期设置!B$2,2,10000)</f>
        <v>0</v>
      </c>
      <c r="L1850" s="26">
        <f>[1]!b_info_latestpar(A1850,日期设置!$B$2)</f>
        <v>100</v>
      </c>
      <c r="M1850" s="6">
        <f>[1]!b_info_outstandingbalance($A1850,日期设置!B$2)</f>
        <v>5</v>
      </c>
      <c r="N1850" s="7">
        <f>[1]!b_info_latestissurercreditrating2(A1850,日期设置!$B$2,"102","1")</f>
        <v>0</v>
      </c>
      <c r="O1850" s="8">
        <v>6.4</v>
      </c>
      <c r="P1850" s="9">
        <f>[1]!b_info_repurchasedate(A1850)</f>
        <v>0</v>
      </c>
      <c r="Q1850" s="8" t="s">
        <v>16177</v>
      </c>
      <c r="R1850" s="2" t="str">
        <f>IF((--IF(P1850=0,Q1850,P1850))&gt;(--日期设置!$B$2),IF(P1850=0,Q1850,P1850),Q1850)</f>
        <v>2022-07-26</v>
      </c>
      <c r="S1850" s="2" t="s">
        <v>17966</v>
      </c>
      <c r="T1850" s="8">
        <f>[1]!b_anal_ptmyear($A1850,日期设置!$B$2)</f>
        <v>1.3452054794520549</v>
      </c>
      <c r="U1850" s="8">
        <f>[1]!b_anal_termifexercise($A1850,日期设置!B$2)</f>
        <v>0</v>
      </c>
      <c r="V1850" s="10">
        <f>[1]!b_dq_dirtyprice(A1850,日期设置!$B$2)</f>
        <v>104.19070000000001</v>
      </c>
      <c r="W1850" s="11">
        <f>IF(U1850=0,ROUNDUP((Q1850-日期设置!$B$2)/365,0),ROUNDUP((R1850-日期设置!$B$2)/365,0))</f>
        <v>2</v>
      </c>
      <c r="X1850" s="18">
        <f>_xlfn.IFNA(VLOOKUP(A1850,过往入选债券!A:D,4,0),2)</f>
        <v>2</v>
      </c>
      <c r="Y1850">
        <f>_xlfn.IFNA(VLOOKUP(C1850,[2]Sheet1!$A:$A,1,0),3)</f>
        <v>3</v>
      </c>
    </row>
    <row r="1851" spans="1:25" hidden="1" x14ac:dyDescent="0.2">
      <c r="A1851" s="21" t="s">
        <v>5771</v>
      </c>
      <c r="B1851" s="21" t="s">
        <v>5772</v>
      </c>
      <c r="C1851" s="37" t="s">
        <v>4914</v>
      </c>
      <c r="D1851" s="26" t="str">
        <f>[1]!b_calc_yield(A1851,日期设置!$B$2,F1851,1,R1851,1,O1851,L1851,S1851,)</f>
        <v>Fetching...</v>
      </c>
      <c r="E1851" s="26">
        <f t="shared" si="56"/>
        <v>7.4471223492842187</v>
      </c>
      <c r="F1851" s="18">
        <f>[1]!b_dq_cleanprice($A1851,日期设置!B$2)</f>
        <v>100.6905</v>
      </c>
      <c r="G1851" s="18" t="str">
        <f t="shared" si="57"/>
        <v>1.22 + 0</v>
      </c>
      <c r="H1851" s="27">
        <f>[1]!b_dq_pctchange($A1851,日期设置!$B$2,1)/100</f>
        <v>0</v>
      </c>
      <c r="I1851" s="26">
        <f>[1]!b_pq_pctchange(A1851,日期设置!$B$4,日期设置!$B$2,1)</f>
        <v>0</v>
      </c>
      <c r="J1851" s="26">
        <f>[1]!b_pq_pctchange(A1851,日期设置!$C$4,日期设置!$B$2,1)</f>
        <v>0</v>
      </c>
      <c r="K1851" s="52">
        <f>[1]!b_dq_amount($A1851,日期设置!B$2,2,10000)</f>
        <v>0</v>
      </c>
      <c r="L1851" s="26">
        <f>[1]!b_info_latestpar(A1851,日期设置!$B$2)</f>
        <v>100</v>
      </c>
      <c r="M1851" s="6">
        <f>[1]!b_info_outstandingbalance($A1851,日期设置!B$2)</f>
        <v>3</v>
      </c>
      <c r="N1851" s="7" t="str">
        <f>[1]!b_info_latestissurercreditrating2(A1851,日期设置!$B$2,"102","1")</f>
        <v>AA</v>
      </c>
      <c r="O1851" s="8">
        <v>7</v>
      </c>
      <c r="P1851" s="9">
        <f>[1]!b_info_repurchasedate(A1851)</f>
        <v>0</v>
      </c>
      <c r="Q1851" s="8" t="s">
        <v>17466</v>
      </c>
      <c r="R1851" s="2" t="str">
        <f>IF((--IF(P1851=0,Q1851,P1851))&gt;(--日期设置!$B$2),IF(P1851=0,Q1851,P1851),Q1851)</f>
        <v>2022-06-13</v>
      </c>
      <c r="S1851" s="2" t="s">
        <v>19081</v>
      </c>
      <c r="T1851" s="8">
        <f>[1]!b_anal_ptmyear($A1851,日期设置!$B$2)</f>
        <v>1.2273972602739727</v>
      </c>
      <c r="U1851" s="8">
        <f>[1]!b_anal_termifexercise($A1851,日期设置!B$2)</f>
        <v>0</v>
      </c>
      <c r="V1851" s="10">
        <f>[1]!b_dq_dirtyprice(A1851,日期设置!$B$2)</f>
        <v>106.09869999999999</v>
      </c>
      <c r="W1851" s="11">
        <f>IF(U1851=0,ROUNDUP((Q1851-日期设置!$B$2)/365,0),ROUNDUP((R1851-日期设置!$B$2)/365,0))</f>
        <v>2</v>
      </c>
      <c r="X1851" s="18">
        <f>_xlfn.IFNA(VLOOKUP(A1851,过往入选债券!A:D,4,0),2)</f>
        <v>2</v>
      </c>
      <c r="Y1851">
        <f>_xlfn.IFNA(VLOOKUP(C1851,[2]Sheet1!$A:$A,1,0),3)</f>
        <v>3</v>
      </c>
    </row>
    <row r="1852" spans="1:25" hidden="1" x14ac:dyDescent="0.2">
      <c r="A1852" s="21" t="s">
        <v>3225</v>
      </c>
      <c r="B1852" s="21" t="s">
        <v>3226</v>
      </c>
      <c r="C1852" s="37" t="s">
        <v>2197</v>
      </c>
      <c r="D1852" s="26" t="str">
        <f>[1]!b_calc_yield(A1852,日期设置!$B$2,F1852,1,R1852,1,O1852,L1852,S1852,)</f>
        <v>Fetching...</v>
      </c>
      <c r="E1852" s="26">
        <f t="shared" si="56"/>
        <v>7.6943974743902688</v>
      </c>
      <c r="F1852" s="18">
        <f>[1]!b_dq_cleanprice($A1852,日期设置!B$2)</f>
        <v>101.2748</v>
      </c>
      <c r="G1852" s="18" t="str">
        <f t="shared" si="57"/>
        <v>1.26 + 0</v>
      </c>
      <c r="H1852" s="27">
        <f>[1]!b_dq_pctchange($A1852,日期设置!$B$2,1)/100</f>
        <v>0</v>
      </c>
      <c r="I1852" s="26">
        <f>[1]!b_pq_pctchange(A1852,日期设置!$B$4,日期设置!$B$2,1)</f>
        <v>0</v>
      </c>
      <c r="J1852" s="26">
        <f>[1]!b_pq_pctchange(A1852,日期设置!$C$4,日期设置!$B$2,1)</f>
        <v>0</v>
      </c>
      <c r="K1852" s="52">
        <f>[1]!b_dq_amount($A1852,日期设置!B$2,2,10000)</f>
        <v>0</v>
      </c>
      <c r="L1852" s="26">
        <f>[1]!b_info_latestpar(A1852,日期设置!$B$2)</f>
        <v>100</v>
      </c>
      <c r="M1852" s="6">
        <f>[1]!b_info_outstandingbalance($A1852,日期设置!B$2)</f>
        <v>10</v>
      </c>
      <c r="N1852" s="7">
        <f>[1]!b_info_latestissurercreditrating2(A1852,日期设置!$B$2,"102","1")</f>
        <v>0</v>
      </c>
      <c r="O1852" s="8">
        <v>7.48</v>
      </c>
      <c r="P1852" s="9">
        <f>[1]!b_info_repurchasedate(A1852)</f>
        <v>0</v>
      </c>
      <c r="Q1852" s="8" t="s">
        <v>16159</v>
      </c>
      <c r="R1852" s="2" t="str">
        <f>IF((--IF(P1852=0,Q1852,P1852))&gt;(--日期设置!$B$2),IF(P1852=0,Q1852,P1852),Q1852)</f>
        <v>2022-06-28</v>
      </c>
      <c r="S1852" s="2" t="s">
        <v>17947</v>
      </c>
      <c r="T1852" s="8">
        <f>[1]!b_anal_ptmyear($A1852,日期设置!$B$2)</f>
        <v>1.2684931506849315</v>
      </c>
      <c r="U1852" s="8">
        <f>[1]!b_anal_termifexercise($A1852,日期设置!B$2)</f>
        <v>0</v>
      </c>
      <c r="V1852" s="10">
        <f>[1]!b_dq_dirtyprice(A1852,日期设置!$B$2)</f>
        <v>106.7465</v>
      </c>
      <c r="W1852" s="11">
        <f>IF(U1852=0,ROUNDUP((Q1852-日期设置!$B$2)/365,0),ROUNDUP((R1852-日期设置!$B$2)/365,0))</f>
        <v>2</v>
      </c>
      <c r="X1852" s="18">
        <f>_xlfn.IFNA(VLOOKUP(A1852,过往入选债券!A:D,4,0),2)</f>
        <v>2</v>
      </c>
      <c r="Y1852">
        <f>_xlfn.IFNA(VLOOKUP(C1852,[2]Sheet1!$A:$A,1,0),3)</f>
        <v>3</v>
      </c>
    </row>
    <row r="1853" spans="1:25" hidden="1" x14ac:dyDescent="0.2">
      <c r="A1853" s="21" t="s">
        <v>1087</v>
      </c>
      <c r="B1853" s="21" t="s">
        <v>1088</v>
      </c>
      <c r="C1853" s="37" t="s">
        <v>1089</v>
      </c>
      <c r="D1853" s="26" t="str">
        <f>[1]!b_calc_yield(A1853,日期设置!$B$2,F1853,1,R1853,1,O1853,L1853,S1853,)</f>
        <v>Fetching...</v>
      </c>
      <c r="E1853" s="26">
        <f t="shared" si="56"/>
        <v>9.0522029415091474</v>
      </c>
      <c r="F1853" s="18">
        <f>[1]!b_dq_cleanprice($A1853,日期设置!B$2)</f>
        <v>100</v>
      </c>
      <c r="G1853" s="18" t="str">
        <f t="shared" si="57"/>
        <v>1.46 + 0</v>
      </c>
      <c r="H1853" s="27">
        <f>[1]!b_dq_pctchange($A1853,日期设置!$B$2,1)/100</f>
        <v>0</v>
      </c>
      <c r="I1853" s="26">
        <f>[1]!b_pq_pctchange(A1853,日期设置!$B$4,日期设置!$B$2,1)</f>
        <v>0</v>
      </c>
      <c r="J1853" s="26">
        <f>[1]!b_pq_pctchange(A1853,日期设置!$C$4,日期设置!$B$2,1)</f>
        <v>0</v>
      </c>
      <c r="K1853" s="52">
        <f>[1]!b_dq_amount($A1853,日期设置!B$2,2,10000)</f>
        <v>0</v>
      </c>
      <c r="L1853" s="26">
        <f>[1]!b_info_latestpar(A1853,日期设置!$B$2)</f>
        <v>100</v>
      </c>
      <c r="M1853" s="6">
        <f>[1]!b_info_outstandingbalance($A1853,日期设置!B$2)</f>
        <v>2</v>
      </c>
      <c r="N1853" s="7">
        <f>[1]!b_info_latestissurercreditrating2(A1853,日期设置!$B$2,"102","1")</f>
        <v>0</v>
      </c>
      <c r="O1853" s="8">
        <v>6.4</v>
      </c>
      <c r="P1853" s="9">
        <f>[1]!b_info_repurchasedate(A1853)</f>
        <v>0</v>
      </c>
      <c r="Q1853" s="8" t="s">
        <v>17161</v>
      </c>
      <c r="R1853" s="2" t="str">
        <f>IF((--IF(P1853=0,Q1853,P1853))&gt;(--日期设置!$B$2),IF(P1853=0,Q1853,P1853),Q1853)</f>
        <v>2022-09-07</v>
      </c>
      <c r="S1853" s="2" t="s">
        <v>17782</v>
      </c>
      <c r="T1853" s="8">
        <f>[1]!b_anal_ptmyear($A1853,日期设置!$B$2)</f>
        <v>1.463013698630137</v>
      </c>
      <c r="U1853" s="8">
        <f>[1]!b_anal_termifexercise($A1853,日期设置!B$2)</f>
        <v>0</v>
      </c>
      <c r="V1853" s="10">
        <f>[1]!b_dq_dirtyprice(A1853,日期设置!$B$2)</f>
        <v>103.4367</v>
      </c>
      <c r="W1853" s="11">
        <f>IF(U1853=0,ROUNDUP((Q1853-日期设置!$B$2)/365,0),ROUNDUP((R1853-日期设置!$B$2)/365,0))</f>
        <v>2</v>
      </c>
      <c r="X1853" s="18">
        <f>_xlfn.IFNA(VLOOKUP(A1853,过往入选债券!A:D,4,0),2)</f>
        <v>2</v>
      </c>
      <c r="Y1853">
        <f>_xlfn.IFNA(VLOOKUP(C1853,[2]Sheet1!$A:$A,1,0),3)</f>
        <v>3</v>
      </c>
    </row>
    <row r="1854" spans="1:25" hidden="1" x14ac:dyDescent="0.2">
      <c r="A1854" s="21" t="s">
        <v>14747</v>
      </c>
      <c r="B1854" s="21" t="s">
        <v>14748</v>
      </c>
      <c r="C1854" s="37" t="s">
        <v>14749</v>
      </c>
      <c r="D1854" s="26" t="str">
        <f>[1]!b_calc_yield(A1854,日期设置!$B$2,F1854,1,R1854,1,O1854,L1854,S1854,)</f>
        <v>Fetching...</v>
      </c>
      <c r="E1854" s="26">
        <f t="shared" si="56"/>
        <v>28.032388935394394</v>
      </c>
      <c r="F1854" s="18">
        <f>[1]!b_dq_cleanprice($A1854,日期设置!B$2)</f>
        <v>104.3536</v>
      </c>
      <c r="G1854" s="18" t="str">
        <f t="shared" si="57"/>
        <v>4.59 + 0</v>
      </c>
      <c r="H1854" s="27">
        <f>[1]!b_dq_pctchange($A1854,日期设置!$B$2,1)/100</f>
        <v>0</v>
      </c>
      <c r="I1854" s="26">
        <f>[1]!b_pq_pctchange(A1854,日期设置!$B$4,日期设置!$B$2,1)</f>
        <v>0</v>
      </c>
      <c r="J1854" s="26">
        <f>[1]!b_pq_pctchange(A1854,日期设置!$C$4,日期设置!$B$2,1)</f>
        <v>0</v>
      </c>
      <c r="K1854" s="52">
        <f>[1]!b_dq_amount($A1854,日期设置!B$2,2,10000)</f>
        <v>0</v>
      </c>
      <c r="L1854" s="26">
        <f>[1]!b_info_latestpar(A1854,日期设置!$B$2)</f>
        <v>100</v>
      </c>
      <c r="M1854" s="6">
        <f>[1]!b_info_outstandingbalance($A1854,日期设置!B$2)</f>
        <v>3</v>
      </c>
      <c r="N1854" s="7" t="str">
        <f>[1]!b_info_latestissurercreditrating2(A1854,日期设置!$B$2,"102","1")</f>
        <v>AA</v>
      </c>
      <c r="O1854" s="8">
        <v>7.5</v>
      </c>
      <c r="P1854" s="9">
        <f>[1]!b_info_repurchasedate(A1854)</f>
        <v>0</v>
      </c>
      <c r="Q1854" s="8" t="s">
        <v>17335</v>
      </c>
      <c r="R1854" s="2" t="str">
        <f>IF((--IF(P1854=0,Q1854,P1854))&gt;(--日期设置!$B$2),IF(P1854=0,Q1854,P1854),Q1854)</f>
        <v>2025-10-25</v>
      </c>
      <c r="S1854" s="2" t="s">
        <v>18039</v>
      </c>
      <c r="T1854" s="8">
        <f>[1]!b_anal_ptmyear($A1854,日期设置!$B$2)</f>
        <v>4.5945205479452058</v>
      </c>
      <c r="U1854" s="8">
        <f>[1]!b_anal_termifexercise($A1854,日期设置!B$2)</f>
        <v>0</v>
      </c>
      <c r="V1854" s="10">
        <f>[1]!b_dq_dirtyprice(A1854,日期设置!$B$2)</f>
        <v>107.3947</v>
      </c>
      <c r="W1854" s="11">
        <f>IF(U1854=0,ROUNDUP((Q1854-日期设置!$B$2)/365,0),ROUNDUP((R1854-日期设置!$B$2)/365,0))</f>
        <v>5</v>
      </c>
      <c r="X1854" s="18">
        <f>_xlfn.IFNA(VLOOKUP(A1854,过往入选债券!A:D,4,0),2)</f>
        <v>2</v>
      </c>
      <c r="Y1854">
        <f>_xlfn.IFNA(VLOOKUP(C1854,[2]Sheet1!$A:$A,1,0),3)</f>
        <v>3</v>
      </c>
    </row>
    <row r="1855" spans="1:25" hidden="1" x14ac:dyDescent="0.2">
      <c r="A1855" s="21" t="s">
        <v>5503</v>
      </c>
      <c r="B1855" s="21" t="s">
        <v>5504</v>
      </c>
      <c r="C1855" s="37" t="s">
        <v>527</v>
      </c>
      <c r="D1855" s="26" t="str">
        <f>[1]!b_calc_yield(A1855,日期设置!$B$2,F1855,1,R1855,1,O1855,L1855,S1855,)</f>
        <v>Fetching...</v>
      </c>
      <c r="E1855" s="26">
        <f t="shared" si="56"/>
        <v>3.2761545637781664</v>
      </c>
      <c r="F1855" s="18">
        <f>[1]!b_dq_cleanprice($A1855,日期设置!B$2)</f>
        <v>99.486199999999997</v>
      </c>
      <c r="G1855" s="18" t="str">
        <f t="shared" si="57"/>
        <v>0.51 + 0.51</v>
      </c>
      <c r="H1855" s="27">
        <f>[1]!b_dq_pctchange($A1855,日期设置!$B$2,1)/100</f>
        <v>0</v>
      </c>
      <c r="I1855" s="26">
        <f>[1]!b_pq_pctchange(A1855,日期设置!$B$4,日期设置!$B$2,1)</f>
        <v>0</v>
      </c>
      <c r="J1855" s="26">
        <f>[1]!b_pq_pctchange(A1855,日期设置!$C$4,日期设置!$B$2,1)</f>
        <v>0</v>
      </c>
      <c r="K1855" s="52">
        <f>[1]!b_dq_amount($A1855,日期设置!B$2,2,10000)</f>
        <v>0</v>
      </c>
      <c r="L1855" s="26">
        <f>[1]!b_info_latestpar(A1855,日期设置!$B$2)</f>
        <v>100</v>
      </c>
      <c r="M1855" s="6">
        <f>[1]!b_info_outstandingbalance($A1855,日期设置!B$2)</f>
        <v>15</v>
      </c>
      <c r="N1855" s="7" t="str">
        <f>[1]!b_info_latestissurercreditrating2(A1855,日期设置!$B$2,"102","1")</f>
        <v>AA+</v>
      </c>
      <c r="O1855" s="8">
        <v>5.5</v>
      </c>
      <c r="P1855" s="9">
        <f>[1]!b_info_repurchasedate(A1855)</f>
        <v>0</v>
      </c>
      <c r="Q1855" s="8" t="s">
        <v>16201</v>
      </c>
      <c r="R1855" s="2" t="str">
        <f>IF((--IF(P1855=0,Q1855,P1855))&gt;(--日期设置!$B$2),IF(P1855=0,Q1855,P1855),Q1855)</f>
        <v>2021-09-26</v>
      </c>
      <c r="S1855" s="2" t="s">
        <v>18232</v>
      </c>
      <c r="T1855" s="8">
        <f>[1]!b_anal_ptmyear($A1855,日期设置!$B$2)</f>
        <v>0.51506849315068493</v>
      </c>
      <c r="U1855" s="8">
        <f>[1]!b_anal_termifexercise($A1855,日期设置!B$2)</f>
        <v>0.51506849315068493</v>
      </c>
      <c r="V1855" s="10">
        <f>[1]!b_dq_dirtyprice(A1855,日期设置!$B$2)</f>
        <v>102.1533</v>
      </c>
      <c r="W1855" s="11">
        <f>IF(U1855=0,ROUNDUP((Q1855-日期设置!$B$2)/365,0),ROUNDUP((R1855-日期设置!$B$2)/365,0))</f>
        <v>1</v>
      </c>
      <c r="X1855" s="18">
        <f>_xlfn.IFNA(VLOOKUP(A1855,过往入选债券!A:D,4,0),2)</f>
        <v>2</v>
      </c>
      <c r="Y1855">
        <f>_xlfn.IFNA(VLOOKUP(C1855,[2]Sheet1!$A:$A,1,0),3)</f>
        <v>3</v>
      </c>
    </row>
    <row r="1856" spans="1:25" hidden="1" x14ac:dyDescent="0.2">
      <c r="A1856" s="21" t="s">
        <v>1545</v>
      </c>
      <c r="B1856" s="21" t="s">
        <v>1546</v>
      </c>
      <c r="C1856" s="37" t="s">
        <v>1547</v>
      </c>
      <c r="D1856" s="26" t="str">
        <f>[1]!b_calc_yield(A1856,日期设置!$B$2,F1856,1,R1856,1,O1856,L1856,S1856,)</f>
        <v>Fetching...</v>
      </c>
      <c r="E1856" s="26">
        <f t="shared" si="56"/>
        <v>11.822619637833265</v>
      </c>
      <c r="F1856" s="18">
        <f>[1]!b_dq_cleanprice($A1856,日期设置!B$2)</f>
        <v>100.2071</v>
      </c>
      <c r="G1856" s="18" t="str">
        <f t="shared" si="57"/>
        <v>1.82 + 0</v>
      </c>
      <c r="H1856" s="27">
        <f>[1]!b_dq_pctchange($A1856,日期设置!$B$2,1)/100</f>
        <v>0</v>
      </c>
      <c r="I1856" s="26">
        <f>[1]!b_pq_pctchange(A1856,日期设置!$B$4,日期设置!$B$2,1)</f>
        <v>0</v>
      </c>
      <c r="J1856" s="26">
        <f>[1]!b_pq_pctchange(A1856,日期设置!$C$4,日期设置!$B$2,1)</f>
        <v>0</v>
      </c>
      <c r="K1856" s="52">
        <f>[1]!b_dq_amount($A1856,日期设置!B$2,2,10000)</f>
        <v>0</v>
      </c>
      <c r="L1856" s="26">
        <f>[1]!b_info_latestpar(A1856,日期设置!$B$2)</f>
        <v>100</v>
      </c>
      <c r="M1856" s="6">
        <f>[1]!b_info_outstandingbalance($A1856,日期设置!B$2)</f>
        <v>7</v>
      </c>
      <c r="N1856" s="7">
        <f>[1]!b_info_latestissurercreditrating2(A1856,日期设置!$B$2,"102","1")</f>
        <v>0</v>
      </c>
      <c r="O1856" s="8">
        <v>6.5</v>
      </c>
      <c r="P1856" s="9">
        <f>[1]!b_info_repurchasedate(A1856)</f>
        <v>0</v>
      </c>
      <c r="Q1856" s="8" t="s">
        <v>16885</v>
      </c>
      <c r="R1856" s="2" t="str">
        <f>IF((--IF(P1856=0,Q1856,P1856))&gt;(--日期设置!$B$2),IF(P1856=0,Q1856,P1856),Q1856)</f>
        <v>2023-01-18</v>
      </c>
      <c r="S1856" s="2" t="s">
        <v>18566</v>
      </c>
      <c r="T1856" s="8">
        <f>[1]!b_anal_ptmyear($A1856,日期设置!$B$2)</f>
        <v>1.8273972602739725</v>
      </c>
      <c r="U1856" s="8">
        <f>[1]!b_anal_termifexercise($A1856,日期设置!B$2)</f>
        <v>0</v>
      </c>
      <c r="V1856" s="10">
        <f>[1]!b_dq_dirtyprice(A1856,日期设置!$B$2)</f>
        <v>101.05289999999999</v>
      </c>
      <c r="W1856" s="11">
        <f>IF(U1856=0,ROUNDUP((Q1856-日期设置!$B$2)/365,0),ROUNDUP((R1856-日期设置!$B$2)/365,0))</f>
        <v>2</v>
      </c>
      <c r="X1856" s="18">
        <f>_xlfn.IFNA(VLOOKUP(A1856,过往入选债券!A:D,4,0),2)</f>
        <v>2</v>
      </c>
      <c r="Y1856">
        <f>_xlfn.IFNA(VLOOKUP(C1856,[2]Sheet1!$A:$A,1,0),3)</f>
        <v>3</v>
      </c>
    </row>
    <row r="1857" spans="1:25" hidden="1" x14ac:dyDescent="0.2">
      <c r="A1857" s="21" t="s">
        <v>1740</v>
      </c>
      <c r="B1857" s="21" t="s">
        <v>1741</v>
      </c>
      <c r="C1857" s="37" t="s">
        <v>1742</v>
      </c>
      <c r="D1857" s="26" t="str">
        <f>[1]!b_calc_yield(A1857,日期设置!$B$2,F1857,1,R1857,1,O1857,L1857,S1857,)</f>
        <v>Fetching...</v>
      </c>
      <c r="E1857" s="26">
        <f t="shared" si="56"/>
        <v>0.13935857542899388</v>
      </c>
      <c r="F1857" s="18">
        <f>[1]!b_dq_cleanprice($A1857,日期设置!B$2)</f>
        <v>100</v>
      </c>
      <c r="G1857" s="18" t="str">
        <f t="shared" si="57"/>
        <v>2.02 + 0.02</v>
      </c>
      <c r="H1857" s="27">
        <f>[1]!b_dq_pctchange($A1857,日期设置!$B$2,1)/100</f>
        <v>0</v>
      </c>
      <c r="I1857" s="26">
        <f>[1]!b_pq_pctchange(A1857,日期设置!$B$4,日期设置!$B$2,1)</f>
        <v>0</v>
      </c>
      <c r="J1857" s="26">
        <f>[1]!b_pq_pctchange(A1857,日期设置!$C$4,日期设置!$B$2,1)</f>
        <v>0</v>
      </c>
      <c r="K1857" s="52">
        <f>[1]!b_dq_amount($A1857,日期设置!B$2,2,10000)</f>
        <v>0</v>
      </c>
      <c r="L1857" s="26">
        <f>[1]!b_info_latestpar(A1857,日期设置!$B$2)</f>
        <v>100</v>
      </c>
      <c r="M1857" s="6">
        <f>[1]!b_info_outstandingbalance($A1857,日期设置!B$2)</f>
        <v>6</v>
      </c>
      <c r="N1857" s="7">
        <f>[1]!b_info_latestissurercreditrating2(A1857,日期设置!$B$2,"102","1")</f>
        <v>0</v>
      </c>
      <c r="O1857" s="8">
        <v>6.78</v>
      </c>
      <c r="P1857" s="9" t="str">
        <f>[1]!b_info_repurchasedate(A1857)</f>
        <v>2021-03-30</v>
      </c>
      <c r="Q1857" s="8" t="s">
        <v>16123</v>
      </c>
      <c r="R1857" s="2" t="str">
        <f>IF((--IF(P1857=0,Q1857,P1857))&gt;(--日期设置!$B$2),IF(P1857=0,Q1857,P1857),Q1857)</f>
        <v>2021-03-30</v>
      </c>
      <c r="S1857" s="2" t="s">
        <v>17909</v>
      </c>
      <c r="T1857" s="8">
        <f>[1]!b_anal_ptmyear($A1857,日期设置!$B$2)</f>
        <v>2.021917808219178</v>
      </c>
      <c r="U1857" s="8">
        <f>[1]!b_anal_termifexercise($A1857,日期设置!B$2)</f>
        <v>2.1917808219178082E-2</v>
      </c>
      <c r="V1857" s="10">
        <f>[1]!b_dq_dirtyprice(A1857,日期设置!$B$2)</f>
        <v>106.6314</v>
      </c>
      <c r="W1857" s="11">
        <f>IF(U1857=0,ROUNDUP((Q1857-日期设置!$B$2)/365,0),ROUNDUP((R1857-日期设置!$B$2)/365,0))</f>
        <v>1</v>
      </c>
      <c r="X1857" s="18">
        <f>_xlfn.IFNA(VLOOKUP(A1857,过往入选债券!A:D,4,0),2)</f>
        <v>2</v>
      </c>
      <c r="Y1857">
        <f>_xlfn.IFNA(VLOOKUP(C1857,[2]Sheet1!$A:$A,1,0),3)</f>
        <v>3</v>
      </c>
    </row>
    <row r="1858" spans="1:25" hidden="1" x14ac:dyDescent="0.2">
      <c r="A1858" s="21" t="s">
        <v>14248</v>
      </c>
      <c r="B1858" s="21" t="s">
        <v>14249</v>
      </c>
      <c r="C1858" s="37" t="s">
        <v>13611</v>
      </c>
      <c r="D1858" s="26" t="str">
        <f>[1]!b_calc_yield(A1858,日期设置!$B$2,F1858,1,R1858,1,O1858,L1858,S1858,)</f>
        <v>Fetching...</v>
      </c>
      <c r="E1858" s="26">
        <f t="shared" ref="E1858:E1921" si="58">((O1858*W1858+L1858)/V1858-1)*100</f>
        <v>29.471434573208221</v>
      </c>
      <c r="F1858" s="18">
        <f>[1]!b_dq_cleanprice($A1858,日期设置!B$2)</f>
        <v>79.984099999999998</v>
      </c>
      <c r="G1858" s="18" t="str">
        <f t="shared" ref="G1858:G1921" si="59">LEFT(T1858,4)&amp;" + "&amp;LEFT(U1858,4)</f>
        <v>3.59 + 0</v>
      </c>
      <c r="H1858" s="27">
        <f>[1]!b_dq_pctchange($A1858,日期设置!$B$2,1)/100</f>
        <v>0</v>
      </c>
      <c r="I1858" s="26">
        <f>[1]!b_pq_pctchange(A1858,日期设置!$B$4,日期设置!$B$2,1)</f>
        <v>0</v>
      </c>
      <c r="J1858" s="26">
        <f>[1]!b_pq_pctchange(A1858,日期设置!$C$4,日期设置!$B$2,1)</f>
        <v>0</v>
      </c>
      <c r="K1858" s="52">
        <f>[1]!b_dq_amount($A1858,日期设置!B$2,2,10000)</f>
        <v>0</v>
      </c>
      <c r="L1858" s="26">
        <f>[1]!b_info_latestpar(A1858,日期设置!$B$2)</f>
        <v>80</v>
      </c>
      <c r="M1858" s="6">
        <f>[1]!b_info_outstandingbalance($A1858,日期设置!B$2)</f>
        <v>2.72</v>
      </c>
      <c r="N1858" s="7" t="str">
        <f>[1]!b_info_latestissurercreditrating2(A1858,日期设置!$B$2,"102","1")</f>
        <v>AA-</v>
      </c>
      <c r="O1858" s="8">
        <v>6.58</v>
      </c>
      <c r="P1858" s="9">
        <f>[1]!b_info_repurchasedate(A1858)</f>
        <v>0</v>
      </c>
      <c r="Q1858" s="8" t="s">
        <v>17040</v>
      </c>
      <c r="R1858" s="2" t="str">
        <f>IF((--IF(P1858=0,Q1858,P1858))&gt;(--日期设置!$B$2),IF(P1858=0,Q1858,P1858),Q1858)</f>
        <v>2024-10-25</v>
      </c>
      <c r="S1858" s="2" t="s">
        <v>18672</v>
      </c>
      <c r="T1858" s="8">
        <f>[1]!b_anal_ptmyear($A1858,日期设置!$B$2)</f>
        <v>3.5945205479452054</v>
      </c>
      <c r="U1858" s="8">
        <f>[1]!b_anal_termifexercise($A1858,日期设置!B$2)</f>
        <v>0</v>
      </c>
      <c r="V1858" s="10">
        <f>[1]!b_dq_dirtyprice(A1858,日期设置!$B$2)</f>
        <v>82.118499999999997</v>
      </c>
      <c r="W1858" s="11">
        <f>IF(U1858=0,ROUNDUP((Q1858-日期设置!$B$2)/365,0),ROUNDUP((R1858-日期设置!$B$2)/365,0))</f>
        <v>4</v>
      </c>
      <c r="X1858" s="18">
        <f>_xlfn.IFNA(VLOOKUP(A1858,过往入选债券!A:D,4,0),2)</f>
        <v>2</v>
      </c>
      <c r="Y1858">
        <f>_xlfn.IFNA(VLOOKUP(C1858,[2]Sheet1!$A:$A,1,0),3)</f>
        <v>3</v>
      </c>
    </row>
    <row r="1859" spans="1:25" hidden="1" x14ac:dyDescent="0.2">
      <c r="A1859" s="21" t="s">
        <v>1335</v>
      </c>
      <c r="B1859" s="21" t="s">
        <v>1336</v>
      </c>
      <c r="C1859" s="37" t="s">
        <v>787</v>
      </c>
      <c r="D1859" s="26" t="str">
        <f>[1]!b_calc_yield(A1859,日期设置!$B$2,F1859,1,R1859,1,O1859,L1859,S1859,)</f>
        <v>Fetching...</v>
      </c>
      <c r="E1859" s="26">
        <f t="shared" si="58"/>
        <v>8.6760622564643342</v>
      </c>
      <c r="F1859" s="18">
        <f>[1]!b_dq_cleanprice($A1859,日期设置!B$2)</f>
        <v>99.982299999999995</v>
      </c>
      <c r="G1859" s="18" t="str">
        <f t="shared" si="59"/>
        <v>1.40 + 0</v>
      </c>
      <c r="H1859" s="27">
        <f>[1]!b_dq_pctchange($A1859,日期设置!$B$2,1)/100</f>
        <v>0</v>
      </c>
      <c r="I1859" s="26">
        <f>[1]!b_pq_pctchange(A1859,日期设置!$B$4,日期设置!$B$2,1)</f>
        <v>0</v>
      </c>
      <c r="J1859" s="26">
        <f>[1]!b_pq_pctchange(A1859,日期设置!$C$4,日期设置!$B$2,1)</f>
        <v>0</v>
      </c>
      <c r="K1859" s="52">
        <f>[1]!b_dq_amount($A1859,日期设置!B$2,2,10000)</f>
        <v>0</v>
      </c>
      <c r="L1859" s="26">
        <f>[1]!b_info_latestpar(A1859,日期设置!$B$2)</f>
        <v>100</v>
      </c>
      <c r="M1859" s="6">
        <f>[1]!b_info_outstandingbalance($A1859,日期设置!B$2)</f>
        <v>11</v>
      </c>
      <c r="N1859" s="7">
        <f>[1]!b_info_latestissurercreditrating2(A1859,日期设置!$B$2,"102","1")</f>
        <v>0</v>
      </c>
      <c r="O1859" s="8">
        <v>6.38</v>
      </c>
      <c r="P1859" s="9">
        <f>[1]!b_info_repurchasedate(A1859)</f>
        <v>0</v>
      </c>
      <c r="Q1859" s="8" t="s">
        <v>16918</v>
      </c>
      <c r="R1859" s="2" t="str">
        <f>IF((--IF(P1859=0,Q1859,P1859))&gt;(--日期设置!$B$2),IF(P1859=0,Q1859,P1859),Q1859)</f>
        <v>2022-08-18</v>
      </c>
      <c r="S1859" s="2" t="s">
        <v>18423</v>
      </c>
      <c r="T1859" s="8">
        <f>[1]!b_anal_ptmyear($A1859,日期设置!$B$2)</f>
        <v>1.4082191780821918</v>
      </c>
      <c r="U1859" s="8">
        <f>[1]!b_anal_termifexercise($A1859,日期设置!B$2)</f>
        <v>0</v>
      </c>
      <c r="V1859" s="10">
        <f>[1]!b_dq_dirtyprice(A1859,日期设置!$B$2)</f>
        <v>103.75790000000001</v>
      </c>
      <c r="W1859" s="11">
        <f>IF(U1859=0,ROUNDUP((Q1859-日期设置!$B$2)/365,0),ROUNDUP((R1859-日期设置!$B$2)/365,0))</f>
        <v>2</v>
      </c>
      <c r="X1859" s="18">
        <f>_xlfn.IFNA(VLOOKUP(A1859,过往入选债券!A:D,4,0),2)</f>
        <v>2</v>
      </c>
      <c r="Y1859">
        <f>_xlfn.IFNA(VLOOKUP(C1859,[2]Sheet1!$A:$A,1,0),3)</f>
        <v>3</v>
      </c>
    </row>
    <row r="1860" spans="1:25" hidden="1" x14ac:dyDescent="0.2">
      <c r="A1860" s="21" t="s">
        <v>15260</v>
      </c>
      <c r="B1860" s="21" t="s">
        <v>15261</v>
      </c>
      <c r="C1860" s="37" t="s">
        <v>11860</v>
      </c>
      <c r="D1860" s="26" t="str">
        <f>[1]!b_calc_yield(A1860,日期设置!$B$2,F1860,1,R1860,1,O1860,L1860,S1860,)</f>
        <v>Fetching...</v>
      </c>
      <c r="E1860" s="26">
        <f t="shared" si="58"/>
        <v>30.359869158688156</v>
      </c>
      <c r="F1860" s="18">
        <f>[1]!b_dq_cleanprice($A1860,日期设置!B$2)</f>
        <v>101.8608</v>
      </c>
      <c r="G1860" s="18" t="str">
        <f t="shared" si="59"/>
        <v>5.09 + 0</v>
      </c>
      <c r="H1860" s="27">
        <f>[1]!b_dq_pctchange($A1860,日期设置!$B$2,1)/100</f>
        <v>0</v>
      </c>
      <c r="I1860" s="26">
        <f>[1]!b_pq_pctchange(A1860,日期设置!$B$4,日期设置!$B$2,1)</f>
        <v>0</v>
      </c>
      <c r="J1860" s="26">
        <f>[1]!b_pq_pctchange(A1860,日期设置!$C$4,日期设置!$B$2,1)</f>
        <v>-0.72046783625730682</v>
      </c>
      <c r="K1860" s="52">
        <f>[1]!b_dq_amount($A1860,日期设置!B$2,2,10000)</f>
        <v>0</v>
      </c>
      <c r="L1860" s="26">
        <f>[1]!b_info_latestpar(A1860,日期设置!$B$2)</f>
        <v>100</v>
      </c>
      <c r="M1860" s="6">
        <f>[1]!b_info_outstandingbalance($A1860,日期设置!B$2)</f>
        <v>4</v>
      </c>
      <c r="N1860" s="7" t="str">
        <f>[1]!b_info_latestissurercreditrating2(A1860,日期设置!$B$2,"102","1")</f>
        <v>AA</v>
      </c>
      <c r="O1860" s="8">
        <v>6.8</v>
      </c>
      <c r="P1860" s="9">
        <f>[1]!b_info_repurchasedate(A1860)</f>
        <v>0</v>
      </c>
      <c r="Q1860" s="8" t="s">
        <v>16028</v>
      </c>
      <c r="R1860" s="2" t="str">
        <f>IF((--IF(P1860=0,Q1860,P1860))&gt;(--日期设置!$B$2),IF(P1860=0,Q1860,P1860),Q1860)</f>
        <v>2026-04-26</v>
      </c>
      <c r="S1860" s="2" t="s">
        <v>17815</v>
      </c>
      <c r="T1860" s="8">
        <f>[1]!b_anal_ptmyear($A1860,日期设置!$B$2)</f>
        <v>5.095890410958904</v>
      </c>
      <c r="U1860" s="8">
        <f>[1]!b_anal_termifexercise($A1860,日期设置!B$2)</f>
        <v>0</v>
      </c>
      <c r="V1860" s="10">
        <f>[1]!b_dq_dirtyprice(A1860,日期设置!$B$2)</f>
        <v>108.0087</v>
      </c>
      <c r="W1860" s="11">
        <f>IF(U1860=0,ROUNDUP((Q1860-日期设置!$B$2)/365,0),ROUNDUP((R1860-日期设置!$B$2)/365,0))</f>
        <v>6</v>
      </c>
      <c r="X1860" s="18">
        <f>_xlfn.IFNA(VLOOKUP(A1860,过往入选债券!A:D,4,0),2)</f>
        <v>2</v>
      </c>
      <c r="Y1860">
        <f>_xlfn.IFNA(VLOOKUP(C1860,[2]Sheet1!$A:$A,1,0),3)</f>
        <v>3</v>
      </c>
    </row>
    <row r="1861" spans="1:25" hidden="1" x14ac:dyDescent="0.2">
      <c r="A1861" s="21" t="s">
        <v>14965</v>
      </c>
      <c r="B1861" s="21" t="s">
        <v>14966</v>
      </c>
      <c r="C1861" s="37" t="s">
        <v>14967</v>
      </c>
      <c r="D1861" s="26" t="str">
        <f>[1]!b_calc_yield(A1861,日期设置!$B$2,F1861,1,R1861,1,O1861,L1861,S1861,)</f>
        <v>Fetching...</v>
      </c>
      <c r="E1861" s="26">
        <f t="shared" si="58"/>
        <v>48.108055845978996</v>
      </c>
      <c r="F1861" s="18">
        <f>[1]!b_dq_cleanprice($A1861,日期设置!B$2)</f>
        <v>99.35</v>
      </c>
      <c r="G1861" s="18" t="str">
        <f t="shared" si="59"/>
        <v>8.01 + 3.01</v>
      </c>
      <c r="H1861" s="27">
        <f>[1]!b_dq_pctchange($A1861,日期设置!$B$2,1)/100</f>
        <v>0</v>
      </c>
      <c r="I1861" s="26">
        <f>[1]!b_pq_pctchange(A1861,日期设置!$B$4,日期设置!$B$2,1)</f>
        <v>0</v>
      </c>
      <c r="J1861" s="26">
        <f>[1]!b_pq_pctchange(A1861,日期设置!$C$4,日期设置!$B$2,1)</f>
        <v>0</v>
      </c>
      <c r="K1861" s="52">
        <f>[1]!b_dq_amount($A1861,日期设置!B$2,2,10000)</f>
        <v>0</v>
      </c>
      <c r="L1861" s="26">
        <f>[1]!b_info_latestpar(A1861,日期设置!$B$2)</f>
        <v>100</v>
      </c>
      <c r="M1861" s="6">
        <f>[1]!b_info_outstandingbalance($A1861,日期设置!B$2)</f>
        <v>18</v>
      </c>
      <c r="N1861" s="7" t="str">
        <f>[1]!b_info_latestissurercreditrating2(A1861,日期设置!$B$2,"102","1")</f>
        <v>AA</v>
      </c>
      <c r="O1861" s="8">
        <v>6.25</v>
      </c>
      <c r="P1861" s="9">
        <f>[1]!b_info_repurchasedate(A1861)</f>
        <v>0</v>
      </c>
      <c r="Q1861" s="8" t="s">
        <v>16097</v>
      </c>
      <c r="R1861" s="2" t="str">
        <f>IF((--IF(P1861=0,Q1861,P1861))&gt;(--日期设置!$B$2),IF(P1861=0,Q1861,P1861),Q1861)</f>
        <v>2029-03-28</v>
      </c>
      <c r="S1861" s="2" t="s">
        <v>17882</v>
      </c>
      <c r="T1861" s="8">
        <f>[1]!b_anal_ptmyear($A1861,日期设置!$B$2)</f>
        <v>8.0164383561643842</v>
      </c>
      <c r="U1861" s="8">
        <f>[1]!b_anal_termifexercise($A1861,日期设置!B$2)</f>
        <v>3.0191780821917806</v>
      </c>
      <c r="V1861" s="10">
        <f>[1]!b_dq_dirtyprice(A1861,日期设置!$B$2)</f>
        <v>105.4973</v>
      </c>
      <c r="W1861" s="11">
        <f>IF(U1861=0,ROUNDUP((Q1861-日期设置!$B$2)/365,0),ROUNDUP((R1861-日期设置!$B$2)/365,0))</f>
        <v>9</v>
      </c>
      <c r="X1861" s="18">
        <f>_xlfn.IFNA(VLOOKUP(A1861,过往入选债券!A:D,4,0),2)</f>
        <v>2</v>
      </c>
      <c r="Y1861">
        <f>_xlfn.IFNA(VLOOKUP(C1861,[2]Sheet1!$A:$A,1,0),3)</f>
        <v>3</v>
      </c>
    </row>
    <row r="1862" spans="1:25" hidden="1" x14ac:dyDescent="0.2">
      <c r="A1862" s="21" t="s">
        <v>1402</v>
      </c>
      <c r="B1862" s="21" t="s">
        <v>1403</v>
      </c>
      <c r="C1862" s="37" t="s">
        <v>1404</v>
      </c>
      <c r="D1862" s="26" t="str">
        <f>[1]!b_calc_yield(A1862,日期设置!$B$2,F1862,1,R1862,1,O1862,L1862,S1862,)</f>
        <v>Fetching...</v>
      </c>
      <c r="E1862" s="26">
        <f t="shared" si="58"/>
        <v>9.7942035232727811</v>
      </c>
      <c r="F1862" s="18">
        <f>[1]!b_dq_cleanprice($A1862,日期设置!B$2)</f>
        <v>100.5973</v>
      </c>
      <c r="G1862" s="18" t="str">
        <f t="shared" si="59"/>
        <v>1.57 + 0</v>
      </c>
      <c r="H1862" s="27">
        <f>[1]!b_dq_pctchange($A1862,日期设置!$B$2,1)/100</f>
        <v>0</v>
      </c>
      <c r="I1862" s="26">
        <f>[1]!b_pq_pctchange(A1862,日期设置!$B$4,日期设置!$B$2,1)</f>
        <v>0</v>
      </c>
      <c r="J1862" s="26">
        <f>[1]!b_pq_pctchange(A1862,日期设置!$C$4,日期设置!$B$2,1)</f>
        <v>-0.32844936232273769</v>
      </c>
      <c r="K1862" s="52">
        <f>[1]!b_dq_amount($A1862,日期设置!B$2,2,10000)</f>
        <v>0</v>
      </c>
      <c r="L1862" s="26">
        <f>[1]!b_info_latestpar(A1862,日期设置!$B$2)</f>
        <v>100</v>
      </c>
      <c r="M1862" s="6">
        <f>[1]!b_info_outstandingbalance($A1862,日期设置!B$2)</f>
        <v>5</v>
      </c>
      <c r="N1862" s="7">
        <f>[1]!b_info_latestissurercreditrating2(A1862,日期设置!$B$2,"102","1")</f>
        <v>0</v>
      </c>
      <c r="O1862" s="8">
        <v>6.8</v>
      </c>
      <c r="P1862" s="9">
        <f>[1]!b_info_repurchasedate(A1862)</f>
        <v>0</v>
      </c>
      <c r="Q1862" s="8" t="s">
        <v>17243</v>
      </c>
      <c r="R1862" s="2" t="str">
        <f>IF((--IF(P1862=0,Q1862,P1862))&gt;(--日期设置!$B$2),IF(P1862=0,Q1862,P1862),Q1862)</f>
        <v>2022-10-19</v>
      </c>
      <c r="S1862" s="2" t="s">
        <v>18186</v>
      </c>
      <c r="T1862" s="8">
        <f>[1]!b_anal_ptmyear($A1862,日期设置!$B$2)</f>
        <v>1.5780821917808219</v>
      </c>
      <c r="U1862" s="8">
        <f>[1]!b_anal_termifexercise($A1862,日期设置!B$2)</f>
        <v>0</v>
      </c>
      <c r="V1862" s="10">
        <f>[1]!b_dq_dirtyprice(A1862,日期设置!$B$2)</f>
        <v>103.4663</v>
      </c>
      <c r="W1862" s="11">
        <f>IF(U1862=0,ROUNDUP((Q1862-日期设置!$B$2)/365,0),ROUNDUP((R1862-日期设置!$B$2)/365,0))</f>
        <v>2</v>
      </c>
      <c r="X1862" s="18">
        <f>_xlfn.IFNA(VLOOKUP(A1862,过往入选债券!A:D,4,0),2)</f>
        <v>2</v>
      </c>
      <c r="Y1862">
        <f>_xlfn.IFNA(VLOOKUP(C1862,[2]Sheet1!$A:$A,1,0),3)</f>
        <v>3</v>
      </c>
    </row>
    <row r="1863" spans="1:25" hidden="1" x14ac:dyDescent="0.2">
      <c r="A1863" s="28" t="s">
        <v>21822</v>
      </c>
      <c r="B1863" s="28" t="s">
        <v>22007</v>
      </c>
      <c r="C1863" s="39" t="s">
        <v>2362</v>
      </c>
      <c r="D1863" s="26" t="str">
        <f>[1]!b_calc_yield(A1863,日期设置!$B$2,F1863,1,R1863,1,O1863,L1863,S1863,)</f>
        <v>Fetching...</v>
      </c>
      <c r="E1863" s="26">
        <f t="shared" si="58"/>
        <v>17.268070417945335</v>
      </c>
      <c r="F1863" s="18">
        <f>[1]!b_dq_cleanprice($A1863,日期设置!B$2)</f>
        <v>100</v>
      </c>
      <c r="G1863" s="18" t="str">
        <f t="shared" si="59"/>
        <v>2.75 + 0</v>
      </c>
      <c r="H1863" s="27">
        <f>[1]!b_dq_pctchange($A1863,日期设置!$B$2,1)/100</f>
        <v>0</v>
      </c>
      <c r="I1863" s="26">
        <f>[1]!b_pq_pctchange(A1863,日期设置!$B$4,日期设置!$B$2,1)</f>
        <v>0</v>
      </c>
      <c r="J1863" s="26">
        <f>[1]!b_pq_pctchange(A1863,日期设置!$C$4,日期设置!$B$2,1)</f>
        <v>0</v>
      </c>
      <c r="K1863" s="52">
        <f>[1]!b_dq_amount($A1863,日期设置!B$2,2,10000)</f>
        <v>0</v>
      </c>
      <c r="L1863" s="26">
        <f>[1]!b_info_latestpar(A1863,日期设置!$B$2)</f>
        <v>100</v>
      </c>
      <c r="M1863" s="6">
        <f>[1]!b_info_outstandingbalance($A1863,日期设置!B$2)</f>
        <v>2</v>
      </c>
      <c r="N1863" s="7" t="str">
        <f>[1]!b_info_latestissurercreditrating2(A1863,日期设置!$B$2,"102","1")</f>
        <v>AA</v>
      </c>
      <c r="O1863" s="43">
        <v>6.37</v>
      </c>
      <c r="P1863" s="9">
        <f>[1]!b_info_repurchasedate(A1863)</f>
        <v>0</v>
      </c>
      <c r="Q1863" s="31" t="s">
        <v>22165</v>
      </c>
      <c r="R1863" s="2" t="str">
        <f>IF((--IF(P1863=0,Q1863,P1863))&gt;(--日期设置!$B$2),IF(P1863=0,Q1863,P1863),Q1863)</f>
        <v>2023-12-22</v>
      </c>
      <c r="S1863" s="31" t="s">
        <v>17465</v>
      </c>
      <c r="T1863" s="8">
        <f>[1]!b_anal_ptmyear($A1863,日期设置!$B$2)</f>
        <v>2.7534246575342465</v>
      </c>
      <c r="U1863" s="8">
        <f>[1]!b_anal_termifexercise($A1863,日期设置!B$2)</f>
        <v>0</v>
      </c>
      <c r="V1863" s="10">
        <f>[1]!b_dq_dirtyprice(A1863,日期设置!$B$2)</f>
        <v>101.5707</v>
      </c>
      <c r="W1863" s="11">
        <f>IF(U1863=0,ROUNDUP((Q1863-日期设置!$B$2)/365,0),ROUNDUP((R1863-日期设置!$B$2)/365,0))</f>
        <v>3</v>
      </c>
      <c r="X1863" s="18">
        <f>_xlfn.IFNA(VLOOKUP(A1863,过往入选债券!A:D,4,0),2)</f>
        <v>2</v>
      </c>
      <c r="Y1863">
        <f>_xlfn.IFNA(VLOOKUP(C1863,[2]Sheet1!$A:$A,1,0),3)</f>
        <v>3</v>
      </c>
    </row>
    <row r="1864" spans="1:25" hidden="1" x14ac:dyDescent="0.2">
      <c r="A1864" s="28" t="s">
        <v>19411</v>
      </c>
      <c r="B1864" s="28" t="s">
        <v>19412</v>
      </c>
      <c r="C1864" s="38" t="s">
        <v>8</v>
      </c>
      <c r="D1864" s="26" t="str">
        <f>[1]!b_calc_yield(A1864,日期设置!$B$2,F1864,1,R1864,1,O1864,L1864,S1864,)</f>
        <v>Fetching...</v>
      </c>
      <c r="E1864" s="26">
        <f t="shared" si="58"/>
        <v>14.820117778382592</v>
      </c>
      <c r="F1864" s="18">
        <f>[1]!b_dq_cleanprice($A1864,日期设置!B$2)</f>
        <v>98.077799999999996</v>
      </c>
      <c r="G1864" s="18" t="str">
        <f t="shared" si="59"/>
        <v>2.39 + 2.39</v>
      </c>
      <c r="H1864" s="27">
        <f>[1]!b_dq_pctchange($A1864,日期设置!$B$2,1)/100</f>
        <v>0</v>
      </c>
      <c r="I1864" s="26">
        <f>[1]!b_pq_pctchange(A1864,日期设置!$B$4,日期设置!$B$2,1)</f>
        <v>0.11820910148832509</v>
      </c>
      <c r="J1864" s="26">
        <f>[1]!b_pq_pctchange(A1864,日期设置!$C$4,日期设置!$B$2,1)</f>
        <v>-0.2410623832830957</v>
      </c>
      <c r="K1864" s="52">
        <f>[1]!b_dq_amount($A1864,日期设置!B$2,2,10000)</f>
        <v>0</v>
      </c>
      <c r="L1864" s="26">
        <f>[1]!b_info_latestpar(A1864,日期设置!$B$2)</f>
        <v>100</v>
      </c>
      <c r="M1864" s="6">
        <f>[1]!b_info_outstandingbalance($A1864,日期设置!B$2)</f>
        <v>10</v>
      </c>
      <c r="N1864" s="7" t="str">
        <f>[1]!b_info_latestissurercreditrating2(A1864,日期设置!$B$2,"102","1")</f>
        <v>AAA</v>
      </c>
      <c r="O1864" s="8">
        <v>5.48</v>
      </c>
      <c r="P1864" s="9">
        <f>[1]!b_info_repurchasedate(A1864)</f>
        <v>0</v>
      </c>
      <c r="Q1864" s="8" t="s">
        <v>19997</v>
      </c>
      <c r="R1864" s="2" t="str">
        <f>IF((--IF(P1864=0,Q1864,P1864))&gt;(--日期设置!$B$2),IF(P1864=0,Q1864,P1864),Q1864)</f>
        <v>2023-08-12</v>
      </c>
      <c r="S1864" s="31" t="s">
        <v>19144</v>
      </c>
      <c r="T1864" s="8">
        <f>[1]!b_anal_ptmyear($A1864,日期设置!$B$2)</f>
        <v>2.3917808219178083</v>
      </c>
      <c r="U1864" s="8">
        <f>[1]!b_anal_termifexercise($A1864,日期设置!B$2)</f>
        <v>2.3917808219178083</v>
      </c>
      <c r="V1864" s="10">
        <f>[1]!b_dq_dirtyprice(A1864,日期设置!$B$2)</f>
        <v>101.41079999999999</v>
      </c>
      <c r="W1864" s="11">
        <f>IF(U1864=0,ROUNDUP((Q1864-日期设置!$B$2)/365,0),ROUNDUP((R1864-日期设置!$B$2)/365,0))</f>
        <v>3</v>
      </c>
      <c r="X1864" s="18">
        <f>_xlfn.IFNA(VLOOKUP(A1864,过往入选债券!A:D,4,0),2)</f>
        <v>2</v>
      </c>
      <c r="Y1864">
        <f>_xlfn.IFNA(VLOOKUP(C1864,[2]Sheet1!$A:$A,1,0),3)</f>
        <v>3</v>
      </c>
    </row>
    <row r="1865" spans="1:25" hidden="1" x14ac:dyDescent="0.2">
      <c r="A1865" s="21" t="s">
        <v>12903</v>
      </c>
      <c r="B1865" s="21" t="s">
        <v>12904</v>
      </c>
      <c r="C1865" s="37" t="s">
        <v>12669</v>
      </c>
      <c r="D1865" s="26" t="str">
        <f>[1]!b_calc_yield(A1865,日期设置!$B$2,F1865,1,R1865,1,O1865,L1865,S1865,)</f>
        <v>Fetching...</v>
      </c>
      <c r="E1865" s="26">
        <f t="shared" si="58"/>
        <v>28.16401710563785</v>
      </c>
      <c r="F1865" s="18">
        <f>[1]!b_dq_cleanprice($A1865,日期设置!B$2)</f>
        <v>38.921199999999999</v>
      </c>
      <c r="G1865" s="18" t="str">
        <f t="shared" si="59"/>
        <v>1.96 + 0</v>
      </c>
      <c r="H1865" s="27">
        <f>[1]!b_dq_pctchange($A1865,日期设置!$B$2,1)/100</f>
        <v>0</v>
      </c>
      <c r="I1865" s="26">
        <f>[1]!b_pq_pctchange(A1865,日期设置!$B$4,日期设置!$B$2,1)</f>
        <v>0</v>
      </c>
      <c r="J1865" s="26">
        <f>[1]!b_pq_pctchange(A1865,日期设置!$C$4,日期设置!$B$2,1)</f>
        <v>-33.333333333333329</v>
      </c>
      <c r="K1865" s="52">
        <f>[1]!b_dq_amount($A1865,日期设置!B$2,2,10000)</f>
        <v>0</v>
      </c>
      <c r="L1865" s="26">
        <f>[1]!b_info_latestpar(A1865,日期设置!$B$2)</f>
        <v>40</v>
      </c>
      <c r="M1865" s="6">
        <f>[1]!b_info_outstandingbalance($A1865,日期设置!B$2)</f>
        <v>6</v>
      </c>
      <c r="N1865" s="7" t="str">
        <f>[1]!b_info_latestissurercreditrating2(A1865,日期设置!$B$2,"102","1")</f>
        <v>AA</v>
      </c>
      <c r="O1865" s="8">
        <v>4.9800000000000004</v>
      </c>
      <c r="P1865" s="9">
        <f>[1]!b_info_repurchasedate(A1865)</f>
        <v>0</v>
      </c>
      <c r="Q1865" s="8" t="s">
        <v>15986</v>
      </c>
      <c r="R1865" s="2" t="str">
        <f>IF((--IF(P1865=0,Q1865,P1865))&gt;(--日期设置!$B$2),IF(P1865=0,Q1865,P1865),Q1865)</f>
        <v>2023-03-11</v>
      </c>
      <c r="S1865" s="2" t="s">
        <v>17774</v>
      </c>
      <c r="T1865" s="8">
        <f>[1]!b_anal_ptmyear($A1865,日期设置!$B$2)</f>
        <v>1.9698630136986301</v>
      </c>
      <c r="U1865" s="8">
        <f>[1]!b_anal_termifexercise($A1865,日期设置!B$2)</f>
        <v>0</v>
      </c>
      <c r="V1865" s="10">
        <f>[1]!b_dq_dirtyprice(A1865,日期设置!$B$2)</f>
        <v>38.981299999999997</v>
      </c>
      <c r="W1865" s="11">
        <f>IF(U1865=0,ROUNDUP((Q1865-日期设置!$B$2)/365,0),ROUNDUP((R1865-日期设置!$B$2)/365,0))</f>
        <v>2</v>
      </c>
      <c r="X1865" s="18">
        <f>_xlfn.IFNA(VLOOKUP(A1865,过往入选债券!A:D,4,0),2)</f>
        <v>2</v>
      </c>
      <c r="Y1865">
        <f>_xlfn.IFNA(VLOOKUP(C1865,[2]Sheet1!$A:$A,1,0),3)</f>
        <v>3</v>
      </c>
    </row>
    <row r="1866" spans="1:25" hidden="1" x14ac:dyDescent="0.2">
      <c r="A1866" s="21" t="s">
        <v>14330</v>
      </c>
      <c r="B1866" s="21" t="s">
        <v>14331</v>
      </c>
      <c r="C1866" s="37" t="s">
        <v>14332</v>
      </c>
      <c r="D1866" s="26" t="str">
        <f>[1]!b_calc_yield(A1866,日期设置!$B$2,F1866,1,R1866,1,O1866,L1866,S1866,)</f>
        <v>Fetching...</v>
      </c>
      <c r="E1866" s="26">
        <f t="shared" si="58"/>
        <v>30.367804654011032</v>
      </c>
      <c r="F1866" s="18">
        <f>[1]!b_dq_cleanprice($A1866,日期设置!B$2)</f>
        <v>81.813999999999993</v>
      </c>
      <c r="G1866" s="18" t="str">
        <f t="shared" si="59"/>
        <v>3.69 + 0</v>
      </c>
      <c r="H1866" s="27">
        <f>[1]!b_dq_pctchange($A1866,日期设置!$B$2,1)/100</f>
        <v>0</v>
      </c>
      <c r="I1866" s="26">
        <f>[1]!b_pq_pctchange(A1866,日期设置!$B$4,日期设置!$B$2,1)</f>
        <v>0</v>
      </c>
      <c r="J1866" s="26">
        <f>[1]!b_pq_pctchange(A1866,日期设置!$C$4,日期设置!$B$2,1)</f>
        <v>0</v>
      </c>
      <c r="K1866" s="52">
        <f>[1]!b_dq_amount($A1866,日期设置!B$2,2,10000)</f>
        <v>0</v>
      </c>
      <c r="L1866" s="26">
        <f>[1]!b_info_latestpar(A1866,日期设置!$B$2)</f>
        <v>80</v>
      </c>
      <c r="M1866" s="6">
        <f>[1]!b_info_outstandingbalance($A1866,日期设置!B$2)</f>
        <v>9.6</v>
      </c>
      <c r="N1866" s="7" t="str">
        <f>[1]!b_info_latestissurercreditrating2(A1866,日期设置!$B$2,"102","1")</f>
        <v>AA</v>
      </c>
      <c r="O1866" s="8">
        <v>7.25</v>
      </c>
      <c r="P1866" s="9">
        <f>[1]!b_info_repurchasedate(A1866)</f>
        <v>0</v>
      </c>
      <c r="Q1866" s="8" t="s">
        <v>17383</v>
      </c>
      <c r="R1866" s="2" t="str">
        <f>IF((--IF(P1866=0,Q1866,P1866))&gt;(--日期设置!$B$2),IF(P1866=0,Q1866,P1866),Q1866)</f>
        <v>2024-11-29</v>
      </c>
      <c r="S1866" s="2" t="s">
        <v>18275</v>
      </c>
      <c r="T1866" s="8">
        <f>[1]!b_anal_ptmyear($A1866,日期设置!$B$2)</f>
        <v>3.6904109589041099</v>
      </c>
      <c r="U1866" s="8">
        <f>[1]!b_anal_termifexercise($A1866,日期设置!B$2)</f>
        <v>0</v>
      </c>
      <c r="V1866" s="10">
        <f>[1]!b_dq_dirtyprice(A1866,日期设置!$B$2)</f>
        <v>83.6096</v>
      </c>
      <c r="W1866" s="11">
        <f>IF(U1866=0,ROUNDUP((Q1866-日期设置!$B$2)/365,0),ROUNDUP((R1866-日期设置!$B$2)/365,0))</f>
        <v>4</v>
      </c>
      <c r="X1866" s="18">
        <f>_xlfn.IFNA(VLOOKUP(A1866,过往入选债券!A:D,4,0),2)</f>
        <v>2</v>
      </c>
      <c r="Y1866">
        <f>_xlfn.IFNA(VLOOKUP(C1866,[2]Sheet1!$A:$A,1,0),3)</f>
        <v>3</v>
      </c>
    </row>
    <row r="1867" spans="1:25" hidden="1" x14ac:dyDescent="0.2">
      <c r="A1867" s="21" t="s">
        <v>13750</v>
      </c>
      <c r="B1867" s="21" t="s">
        <v>13751</v>
      </c>
      <c r="C1867" s="37" t="s">
        <v>13752</v>
      </c>
      <c r="D1867" s="26" t="str">
        <f>[1]!b_calc_yield(A1867,日期设置!$B$2,F1867,1,R1867,1,O1867,L1867,S1867,)</f>
        <v>Fetching...</v>
      </c>
      <c r="E1867" s="26">
        <f t="shared" si="58"/>
        <v>30.025860698961225</v>
      </c>
      <c r="F1867" s="18">
        <f>[1]!b_dq_cleanprice($A1867,日期设置!B$2)</f>
        <v>81.127300000000005</v>
      </c>
      <c r="G1867" s="18" t="str">
        <f t="shared" si="59"/>
        <v>3.65 + 0</v>
      </c>
      <c r="H1867" s="27">
        <f>[1]!b_dq_pctchange($A1867,日期设置!$B$2,1)/100</f>
        <v>0</v>
      </c>
      <c r="I1867" s="26">
        <f>[1]!b_pq_pctchange(A1867,日期设置!$B$4,日期设置!$B$2,1)</f>
        <v>0</v>
      </c>
      <c r="J1867" s="26">
        <f>[1]!b_pq_pctchange(A1867,日期设置!$C$4,日期设置!$B$2,1)</f>
        <v>0</v>
      </c>
      <c r="K1867" s="52">
        <f>[1]!b_dq_amount($A1867,日期设置!B$2,2,10000)</f>
        <v>0</v>
      </c>
      <c r="L1867" s="26">
        <f>[1]!b_info_latestpar(A1867,日期设置!$B$2)</f>
        <v>80</v>
      </c>
      <c r="M1867" s="6">
        <f>[1]!b_info_outstandingbalance($A1867,日期设置!B$2)</f>
        <v>5.6</v>
      </c>
      <c r="N1867" s="7" t="str">
        <f>[1]!b_info_latestissurercreditrating2(A1867,日期设置!$B$2,"102","1")</f>
        <v>AA-</v>
      </c>
      <c r="O1867" s="8">
        <v>7</v>
      </c>
      <c r="P1867" s="9">
        <f>[1]!b_info_repurchasedate(A1867)</f>
        <v>0</v>
      </c>
      <c r="Q1867" s="8" t="s">
        <v>16584</v>
      </c>
      <c r="R1867" s="2" t="str">
        <f>IF((--IF(P1867=0,Q1867,P1867))&gt;(--日期设置!$B$2),IF(P1867=0,Q1867,P1867),Q1867)</f>
        <v>2024-11-16</v>
      </c>
      <c r="S1867" s="2" t="s">
        <v>18334</v>
      </c>
      <c r="T1867" s="8">
        <f>[1]!b_anal_ptmyear($A1867,日期设置!$B$2)</f>
        <v>3.6547945205479451</v>
      </c>
      <c r="U1867" s="8">
        <f>[1]!b_anal_termifexercise($A1867,日期设置!B$2)</f>
        <v>0</v>
      </c>
      <c r="V1867" s="10">
        <f>[1]!b_dq_dirtyprice(A1867,日期设置!$B$2)</f>
        <v>83.060400000000001</v>
      </c>
      <c r="W1867" s="11">
        <f>IF(U1867=0,ROUNDUP((Q1867-日期设置!$B$2)/365,0),ROUNDUP((R1867-日期设置!$B$2)/365,0))</f>
        <v>4</v>
      </c>
      <c r="X1867" s="18">
        <f>_xlfn.IFNA(VLOOKUP(A1867,过往入选债券!A:D,4,0),2)</f>
        <v>2</v>
      </c>
      <c r="Y1867">
        <f>_xlfn.IFNA(VLOOKUP(C1867,[2]Sheet1!$A:$A,1,0),3)</f>
        <v>3</v>
      </c>
    </row>
    <row r="1868" spans="1:25" hidden="1" x14ac:dyDescent="0.2">
      <c r="A1868" s="21" t="s">
        <v>13668</v>
      </c>
      <c r="B1868" s="21" t="s">
        <v>13669</v>
      </c>
      <c r="C1868" s="37" t="s">
        <v>13670</v>
      </c>
      <c r="D1868" s="26" t="str">
        <f>[1]!b_calc_yield(A1868,日期设置!$B$2,F1868,1,R1868,1,O1868,L1868,S1868,)</f>
        <v>Fetching...</v>
      </c>
      <c r="E1868" s="26">
        <f t="shared" si="58"/>
        <v>26.70449099626666</v>
      </c>
      <c r="F1868" s="18">
        <f>[1]!b_dq_cleanprice($A1868,日期设置!B$2)</f>
        <v>80.309100000000001</v>
      </c>
      <c r="G1868" s="18" t="str">
        <f t="shared" si="59"/>
        <v>3.07 + 0</v>
      </c>
      <c r="H1868" s="27">
        <f>[1]!b_dq_pctchange($A1868,日期设置!$B$2,1)/100</f>
        <v>0</v>
      </c>
      <c r="I1868" s="26">
        <f>[1]!b_pq_pctchange(A1868,日期设置!$B$4,日期设置!$B$2,1)</f>
        <v>0</v>
      </c>
      <c r="J1868" s="26">
        <f>[1]!b_pq_pctchange(A1868,日期设置!$C$4,日期设置!$B$2,1)</f>
        <v>0</v>
      </c>
      <c r="K1868" s="52">
        <f>[1]!b_dq_amount($A1868,日期设置!B$2,2,10000)</f>
        <v>0</v>
      </c>
      <c r="L1868" s="26">
        <f>[1]!b_info_latestpar(A1868,日期设置!$B$2)</f>
        <v>80</v>
      </c>
      <c r="M1868" s="6">
        <f>[1]!b_info_outstandingbalance($A1868,日期设置!B$2)</f>
        <v>11.2</v>
      </c>
      <c r="N1868" s="7" t="str">
        <f>[1]!b_info_latestissurercreditrating2(A1868,日期设置!$B$2,"102","1")</f>
        <v>AA</v>
      </c>
      <c r="O1868" s="8">
        <v>7.1</v>
      </c>
      <c r="P1868" s="9">
        <f>[1]!b_info_repurchasedate(A1868)</f>
        <v>0</v>
      </c>
      <c r="Q1868" s="8" t="s">
        <v>17171</v>
      </c>
      <c r="R1868" s="2" t="str">
        <f>IF((--IF(P1868=0,Q1868,P1868))&gt;(--日期设置!$B$2),IF(P1868=0,Q1868,P1868),Q1868)</f>
        <v>2024-04-19</v>
      </c>
      <c r="S1868" s="2" t="s">
        <v>18695</v>
      </c>
      <c r="T1868" s="8">
        <f>[1]!b_anal_ptmyear($A1868,日期设置!$B$2)</f>
        <v>3.0767123287671234</v>
      </c>
      <c r="U1868" s="8">
        <f>[1]!b_anal_termifexercise($A1868,日期设置!B$2)</f>
        <v>0</v>
      </c>
      <c r="V1868" s="10">
        <f>[1]!b_dq_dirtyprice(A1868,日期设置!$B$2)</f>
        <v>85.553399999999996</v>
      </c>
      <c r="W1868" s="11">
        <f>IF(U1868=0,ROUNDUP((Q1868-日期设置!$B$2)/365,0),ROUNDUP((R1868-日期设置!$B$2)/365,0))</f>
        <v>4</v>
      </c>
      <c r="X1868" s="18">
        <f>_xlfn.IFNA(VLOOKUP(A1868,过往入选债券!A:D,4,0),2)</f>
        <v>2</v>
      </c>
      <c r="Y1868">
        <f>_xlfn.IFNA(VLOOKUP(C1868,[2]Sheet1!$A:$A,1,0),3)</f>
        <v>3</v>
      </c>
    </row>
    <row r="1869" spans="1:25" hidden="1" x14ac:dyDescent="0.2">
      <c r="A1869" s="21" t="s">
        <v>3898</v>
      </c>
      <c r="B1869" s="21" t="s">
        <v>3899</v>
      </c>
      <c r="C1869" s="37" t="s">
        <v>223</v>
      </c>
      <c r="D1869" s="26" t="str">
        <f>[1]!b_calc_yield(A1869,日期设置!$B$2,F1869,1,R1869,1,O1869,L1869,S1869,)</f>
        <v>Fetching...</v>
      </c>
      <c r="E1869" s="26">
        <f t="shared" si="58"/>
        <v>13.320785366541688</v>
      </c>
      <c r="F1869" s="18">
        <f>[1]!b_dq_cleanprice($A1869,日期设置!B$2)</f>
        <v>98.3</v>
      </c>
      <c r="G1869" s="18" t="str">
        <f t="shared" si="59"/>
        <v>2.18 + 0</v>
      </c>
      <c r="H1869" s="27">
        <f>[1]!b_dq_pctchange($A1869,日期设置!$B$2,1)/100</f>
        <v>0</v>
      </c>
      <c r="I1869" s="26">
        <f>[1]!b_pq_pctchange(A1869,日期设置!$B$4,日期设置!$B$2,1)</f>
        <v>0</v>
      </c>
      <c r="J1869" s="26">
        <f>[1]!b_pq_pctchange(A1869,日期设置!$C$4,日期设置!$B$2,1)</f>
        <v>0</v>
      </c>
      <c r="K1869" s="52">
        <f>[1]!b_dq_amount($A1869,日期设置!B$2,2,10000)</f>
        <v>0</v>
      </c>
      <c r="L1869" s="26">
        <f>[1]!b_info_latestpar(A1869,日期设置!$B$2)</f>
        <v>100</v>
      </c>
      <c r="M1869" s="6">
        <f>[1]!b_info_outstandingbalance($A1869,日期设置!B$2)</f>
        <v>4.5</v>
      </c>
      <c r="N1869" s="7">
        <f>[1]!b_info_latestissurercreditrating2(A1869,日期设置!$B$2,"102","1")</f>
        <v>0</v>
      </c>
      <c r="O1869" s="8">
        <v>5.5</v>
      </c>
      <c r="P1869" s="9">
        <f>[1]!b_info_repurchasedate(A1869)</f>
        <v>0</v>
      </c>
      <c r="Q1869" s="8" t="s">
        <v>16998</v>
      </c>
      <c r="R1869" s="2" t="str">
        <f>IF((--IF(P1869=0,Q1869,P1869))&gt;(--日期设置!$B$2),IF(P1869=0,Q1869,P1869),Q1869)</f>
        <v>2023-05-27</v>
      </c>
      <c r="S1869" s="2" t="s">
        <v>18151</v>
      </c>
      <c r="T1869" s="8">
        <f>[1]!b_anal_ptmyear($A1869,日期设置!$B$2)</f>
        <v>2.1808219178082191</v>
      </c>
      <c r="U1869" s="8">
        <f>[1]!b_anal_termifexercise($A1869,日期设置!B$2)</f>
        <v>0</v>
      </c>
      <c r="V1869" s="10">
        <f>[1]!b_dq_dirtyprice(A1869,日期设置!$B$2)</f>
        <v>102.80549999999999</v>
      </c>
      <c r="W1869" s="11">
        <f>IF(U1869=0,ROUNDUP((Q1869-日期设置!$B$2)/365,0),ROUNDUP((R1869-日期设置!$B$2)/365,0))</f>
        <v>3</v>
      </c>
      <c r="X1869" s="18">
        <f>_xlfn.IFNA(VLOOKUP(A1869,过往入选债券!A:D,4,0),2)</f>
        <v>2</v>
      </c>
      <c r="Y1869">
        <f>_xlfn.IFNA(VLOOKUP(C1869,[2]Sheet1!$A:$A,1,0),3)</f>
        <v>3</v>
      </c>
    </row>
    <row r="1870" spans="1:25" hidden="1" x14ac:dyDescent="0.2">
      <c r="A1870" s="28" t="s">
        <v>19425</v>
      </c>
      <c r="B1870" s="28" t="s">
        <v>19426</v>
      </c>
      <c r="C1870" s="38" t="s">
        <v>833</v>
      </c>
      <c r="D1870" s="26" t="str">
        <f>[1]!b_calc_yield(A1870,日期设置!$B$2,F1870,1,R1870,1,O1870,L1870,S1870,)</f>
        <v>Fetching...</v>
      </c>
      <c r="E1870" s="26">
        <f t="shared" si="58"/>
        <v>14.776021846441335</v>
      </c>
      <c r="F1870" s="18">
        <f>[1]!b_dq_cleanprice($A1870,日期设置!B$2)</f>
        <v>96.720500000000001</v>
      </c>
      <c r="G1870" s="18" t="str">
        <f t="shared" si="59"/>
        <v>2.37 + 0</v>
      </c>
      <c r="H1870" s="27">
        <f>[1]!b_dq_pctchange($A1870,日期设置!$B$2,1)/100</f>
        <v>0</v>
      </c>
      <c r="I1870" s="26">
        <f>[1]!b_pq_pctchange(A1870,日期设置!$B$4,日期设置!$B$2,1)</f>
        <v>0</v>
      </c>
      <c r="J1870" s="26">
        <f>[1]!b_pq_pctchange(A1870,日期设置!$C$4,日期设置!$B$2,1)</f>
        <v>-3.3345026679819161</v>
      </c>
      <c r="K1870" s="52">
        <f>[1]!b_dq_amount($A1870,日期设置!B$2,2,10000)</f>
        <v>0</v>
      </c>
      <c r="L1870" s="26">
        <f>[1]!b_info_latestpar(A1870,日期设置!$B$2)</f>
        <v>100</v>
      </c>
      <c r="M1870" s="6">
        <f>[1]!b_info_outstandingbalance($A1870,日期设置!B$2)</f>
        <v>10</v>
      </c>
      <c r="N1870" s="7" t="str">
        <f>[1]!b_info_latestissurercreditrating2(A1870,日期设置!$B$2,"102","1")</f>
        <v>AA+</v>
      </c>
      <c r="O1870" s="8">
        <v>4.83</v>
      </c>
      <c r="P1870" s="9">
        <f>[1]!b_info_repurchasedate(A1870)</f>
        <v>0</v>
      </c>
      <c r="Q1870" s="8" t="s">
        <v>17521</v>
      </c>
      <c r="R1870" s="2" t="str">
        <f>IF((--IF(P1870=0,Q1870,P1870))&gt;(--日期设置!$B$2),IF(P1870=0,Q1870,P1870),Q1870)</f>
        <v>2023-08-05</v>
      </c>
      <c r="S1870" s="31" t="s">
        <v>19125</v>
      </c>
      <c r="T1870" s="8">
        <f>[1]!b_anal_ptmyear($A1870,日期设置!$B$2)</f>
        <v>2.3726027397260276</v>
      </c>
      <c r="U1870" s="8">
        <f>[1]!b_anal_termifexercise($A1870,日期设置!B$2)</f>
        <v>0</v>
      </c>
      <c r="V1870" s="10">
        <f>[1]!b_dq_dirtyprice(A1870,日期设置!$B$2)</f>
        <v>99.750799999999998</v>
      </c>
      <c r="W1870" s="11">
        <f>IF(U1870=0,ROUNDUP((Q1870-日期设置!$B$2)/365,0),ROUNDUP((R1870-日期设置!$B$2)/365,0))</f>
        <v>3</v>
      </c>
      <c r="X1870" s="18">
        <f>_xlfn.IFNA(VLOOKUP(A1870,过往入选债券!A:D,4,0),2)</f>
        <v>2</v>
      </c>
      <c r="Y1870">
        <f>_xlfn.IFNA(VLOOKUP(C1870,[2]Sheet1!$A:$A,1,0),3)</f>
        <v>3</v>
      </c>
    </row>
    <row r="1871" spans="1:25" hidden="1" x14ac:dyDescent="0.2">
      <c r="A1871" s="21" t="s">
        <v>14195</v>
      </c>
      <c r="B1871" s="21" t="s">
        <v>14196</v>
      </c>
      <c r="C1871" s="37" t="s">
        <v>2807</v>
      </c>
      <c r="D1871" s="26" t="str">
        <f>[1]!b_calc_yield(A1871,日期设置!$B$2,F1871,1,R1871,1,O1871,L1871,S1871,)</f>
        <v>Fetching...</v>
      </c>
      <c r="E1871" s="26">
        <f t="shared" si="58"/>
        <v>29.285912418442539</v>
      </c>
      <c r="F1871" s="18">
        <f>[1]!b_dq_cleanprice($A1871,日期设置!B$2)</f>
        <v>80.472700000000003</v>
      </c>
      <c r="G1871" s="18" t="str">
        <f t="shared" si="59"/>
        <v>3.55 + 0</v>
      </c>
      <c r="H1871" s="27">
        <f>[1]!b_dq_pctchange($A1871,日期设置!$B$2,1)/100</f>
        <v>0</v>
      </c>
      <c r="I1871" s="26">
        <f>[1]!b_pq_pctchange(A1871,日期设置!$B$4,日期设置!$B$2,1)</f>
        <v>-4.9929887011893354E-2</v>
      </c>
      <c r="J1871" s="26">
        <f>[1]!b_pq_pctchange(A1871,日期设置!$C$4,日期设置!$B$2,1)</f>
        <v>-0.10836643495531163</v>
      </c>
      <c r="K1871" s="52">
        <f>[1]!b_dq_amount($A1871,日期设置!B$2,2,10000)</f>
        <v>0</v>
      </c>
      <c r="L1871" s="26">
        <f>[1]!b_info_latestpar(A1871,日期设置!$B$2)</f>
        <v>80</v>
      </c>
      <c r="M1871" s="6">
        <f>[1]!b_info_outstandingbalance($A1871,日期设置!B$2)</f>
        <v>3.2</v>
      </c>
      <c r="N1871" s="7" t="str">
        <f>[1]!b_info_latestissurercreditrating2(A1871,日期设置!$B$2,"102","1")</f>
        <v>AA</v>
      </c>
      <c r="O1871" s="8">
        <v>6.8</v>
      </c>
      <c r="P1871" s="9">
        <f>[1]!b_info_repurchasedate(A1871)</f>
        <v>0</v>
      </c>
      <c r="Q1871" s="8" t="s">
        <v>17053</v>
      </c>
      <c r="R1871" s="2" t="str">
        <f>IF((--IF(P1871=0,Q1871,P1871))&gt;(--日期设置!$B$2),IF(P1871=0,Q1871,P1871),Q1871)</f>
        <v>2024-10-09</v>
      </c>
      <c r="S1871" s="2" t="s">
        <v>18678</v>
      </c>
      <c r="T1871" s="8">
        <f>[1]!b_anal_ptmyear($A1871,日期设置!$B$2)</f>
        <v>3.5506849315068494</v>
      </c>
      <c r="U1871" s="8">
        <f>[1]!b_anal_termifexercise($A1871,日期设置!B$2)</f>
        <v>0</v>
      </c>
      <c r="V1871" s="10">
        <f>[1]!b_dq_dirtyprice(A1871,日期设置!$B$2)</f>
        <v>82.917000000000002</v>
      </c>
      <c r="W1871" s="11">
        <f>IF(U1871=0,ROUNDUP((Q1871-日期设置!$B$2)/365,0),ROUNDUP((R1871-日期设置!$B$2)/365,0))</f>
        <v>4</v>
      </c>
      <c r="X1871" s="18">
        <f>_xlfn.IFNA(VLOOKUP(A1871,过往入选债券!A:D,4,0),2)</f>
        <v>2</v>
      </c>
      <c r="Y1871">
        <f>_xlfn.IFNA(VLOOKUP(C1871,[2]Sheet1!$A:$A,1,0),3)</f>
        <v>3</v>
      </c>
    </row>
    <row r="1872" spans="1:25" hidden="1" x14ac:dyDescent="0.2">
      <c r="A1872" s="21" t="s">
        <v>1308</v>
      </c>
      <c r="B1872" s="21" t="s">
        <v>1309</v>
      </c>
      <c r="C1872" s="37" t="s">
        <v>1052</v>
      </c>
      <c r="D1872" s="26" t="str">
        <f>[1]!b_calc_yield(A1872,日期设置!$B$2,F1872,1,R1872,1,O1872,L1872,S1872,)</f>
        <v>Fetching...</v>
      </c>
      <c r="E1872" s="26">
        <f t="shared" si="58"/>
        <v>9.3575582889557261</v>
      </c>
      <c r="F1872" s="18">
        <f>[1]!b_dq_cleanprice($A1872,日期设置!B$2)</f>
        <v>100</v>
      </c>
      <c r="G1872" s="18" t="str">
        <f t="shared" si="59"/>
        <v>1.51 + 0</v>
      </c>
      <c r="H1872" s="27">
        <f>[1]!b_dq_pctchange($A1872,日期设置!$B$2,1)/100</f>
        <v>0</v>
      </c>
      <c r="I1872" s="26">
        <f>[1]!b_pq_pctchange(A1872,日期设置!$B$4,日期设置!$B$2,1)</f>
        <v>0</v>
      </c>
      <c r="J1872" s="26">
        <f>[1]!b_pq_pctchange(A1872,日期设置!$C$4,日期设置!$B$2,1)</f>
        <v>0</v>
      </c>
      <c r="K1872" s="52">
        <f>[1]!b_dq_amount($A1872,日期设置!B$2,2,10000)</f>
        <v>0</v>
      </c>
      <c r="L1872" s="26">
        <f>[1]!b_info_latestpar(A1872,日期设置!$B$2)</f>
        <v>100</v>
      </c>
      <c r="M1872" s="6">
        <f>[1]!b_info_outstandingbalance($A1872,日期设置!B$2)</f>
        <v>3</v>
      </c>
      <c r="N1872" s="7">
        <f>[1]!b_info_latestissurercreditrating2(A1872,日期设置!$B$2,"102","1")</f>
        <v>0</v>
      </c>
      <c r="O1872" s="8">
        <v>6.38</v>
      </c>
      <c r="P1872" s="9">
        <f>[1]!b_info_repurchasedate(A1872)</f>
        <v>0</v>
      </c>
      <c r="Q1872" s="8" t="s">
        <v>16923</v>
      </c>
      <c r="R1872" s="2" t="str">
        <f>IF((--IF(P1872=0,Q1872,P1872))&gt;(--日期设置!$B$2),IF(P1872=0,Q1872,P1872),Q1872)</f>
        <v>2022-09-25</v>
      </c>
      <c r="S1872" s="2" t="s">
        <v>18344</v>
      </c>
      <c r="T1872" s="8">
        <f>[1]!b_anal_ptmyear($A1872,日期设置!$B$2)</f>
        <v>1.5123287671232877</v>
      </c>
      <c r="U1872" s="8">
        <f>[1]!b_anal_termifexercise($A1872,日期设置!B$2)</f>
        <v>0</v>
      </c>
      <c r="V1872" s="10">
        <f>[1]!b_dq_dirtyprice(A1872,日期设置!$B$2)</f>
        <v>103.1113</v>
      </c>
      <c r="W1872" s="11">
        <f>IF(U1872=0,ROUNDUP((Q1872-日期设置!$B$2)/365,0),ROUNDUP((R1872-日期设置!$B$2)/365,0))</f>
        <v>2</v>
      </c>
      <c r="X1872" s="18">
        <f>_xlfn.IFNA(VLOOKUP(A1872,过往入选债券!A:D,4,0),2)</f>
        <v>2</v>
      </c>
      <c r="Y1872">
        <f>_xlfn.IFNA(VLOOKUP(C1872,[2]Sheet1!$A:$A,1,0),3)</f>
        <v>3</v>
      </c>
    </row>
    <row r="1873" spans="1:25" hidden="1" x14ac:dyDescent="0.2">
      <c r="A1873" s="21" t="s">
        <v>1134</v>
      </c>
      <c r="B1873" s="21" t="s">
        <v>1135</v>
      </c>
      <c r="C1873" s="37" t="s">
        <v>1136</v>
      </c>
      <c r="D1873" s="26" t="str">
        <f>[1]!b_calc_yield(A1873,日期设置!$B$2,F1873,1,R1873,1,O1873,L1873,S1873,)</f>
        <v>Fetching...</v>
      </c>
      <c r="E1873" s="26">
        <f t="shared" si="58"/>
        <v>11.037214816528351</v>
      </c>
      <c r="F1873" s="18">
        <f>[1]!b_dq_cleanprice($A1873,日期设置!B$2)</f>
        <v>102</v>
      </c>
      <c r="G1873" s="18" t="str">
        <f t="shared" si="59"/>
        <v>1.76 + 0</v>
      </c>
      <c r="H1873" s="27">
        <f>[1]!b_dq_pctchange($A1873,日期设置!$B$2,1)/100</f>
        <v>0</v>
      </c>
      <c r="I1873" s="26">
        <f>[1]!b_pq_pctchange(A1873,日期设置!$B$4,日期设置!$B$2,1)</f>
        <v>0</v>
      </c>
      <c r="J1873" s="26">
        <f>[1]!b_pq_pctchange(A1873,日期设置!$C$4,日期设置!$B$2,1)</f>
        <v>0</v>
      </c>
      <c r="K1873" s="52">
        <f>[1]!b_dq_amount($A1873,日期设置!B$2,2,10000)</f>
        <v>0</v>
      </c>
      <c r="L1873" s="26">
        <f>[1]!b_info_latestpar(A1873,日期设置!$B$2)</f>
        <v>100</v>
      </c>
      <c r="M1873" s="6">
        <f>[1]!b_info_outstandingbalance($A1873,日期设置!B$2)</f>
        <v>4.2</v>
      </c>
      <c r="N1873" s="7">
        <f>[1]!b_info_latestissurercreditrating2(A1873,日期设置!$B$2,"102","1")</f>
        <v>0</v>
      </c>
      <c r="O1873" s="8">
        <v>7.6</v>
      </c>
      <c r="P1873" s="9" t="str">
        <f>[1]!b_info_repurchasedate(A1873)</f>
        <v>2020-12-28</v>
      </c>
      <c r="Q1873" s="8" t="s">
        <v>16559</v>
      </c>
      <c r="R1873" s="2" t="str">
        <f>IF((--IF(P1873=0,Q1873,P1873))&gt;(--日期设置!$B$2),IF(P1873=0,Q1873,P1873),Q1873)</f>
        <v>2022-12-28</v>
      </c>
      <c r="S1873" s="2" t="s">
        <v>18445</v>
      </c>
      <c r="T1873" s="8">
        <f>[1]!b_anal_ptmyear($A1873,日期设置!$B$2)</f>
        <v>1.7698630136986302</v>
      </c>
      <c r="U1873" s="8">
        <f>[1]!b_anal_termifexercise($A1873,日期设置!B$2)</f>
        <v>0</v>
      </c>
      <c r="V1873" s="10">
        <f>[1]!b_dq_dirtyprice(A1873,日期设置!$B$2)</f>
        <v>103.749</v>
      </c>
      <c r="W1873" s="11">
        <f>IF(U1873=0,ROUNDUP((Q1873-日期设置!$B$2)/365,0),ROUNDUP((R1873-日期设置!$B$2)/365,0))</f>
        <v>2</v>
      </c>
      <c r="X1873" s="18">
        <f>_xlfn.IFNA(VLOOKUP(A1873,过往入选债券!A:D,4,0),2)</f>
        <v>2</v>
      </c>
      <c r="Y1873">
        <f>_xlfn.IFNA(VLOOKUP(C1873,[2]Sheet1!$A:$A,1,0),3)</f>
        <v>3</v>
      </c>
    </row>
    <row r="1874" spans="1:25" hidden="1" x14ac:dyDescent="0.2">
      <c r="A1874" s="21" t="s">
        <v>3521</v>
      </c>
      <c r="B1874" s="21" t="s">
        <v>3522</v>
      </c>
      <c r="C1874" s="37" t="s">
        <v>308</v>
      </c>
      <c r="D1874" s="26" t="str">
        <f>[1]!b_calc_yield(A1874,日期设置!$B$2,F1874,1,R1874,1,O1874,L1874,S1874,)</f>
        <v>Fetching...</v>
      </c>
      <c r="E1874" s="26">
        <f t="shared" si="58"/>
        <v>3.4933122913127779</v>
      </c>
      <c r="F1874" s="18">
        <f>[1]!b_dq_cleanprice($A1874,日期设置!B$2)</f>
        <v>99.984700000000004</v>
      </c>
      <c r="G1874" s="18" t="str">
        <f t="shared" si="59"/>
        <v>1.55 + 0.55</v>
      </c>
      <c r="H1874" s="27">
        <f>[1]!b_dq_pctchange($A1874,日期设置!$B$2,1)/100</f>
        <v>0</v>
      </c>
      <c r="I1874" s="26">
        <f>[1]!b_pq_pctchange(A1874,日期设置!$B$4,日期设置!$B$2,1)</f>
        <v>0</v>
      </c>
      <c r="J1874" s="26">
        <f>[1]!b_pq_pctchange(A1874,日期设置!$C$4,日期设置!$B$2,1)</f>
        <v>-1.5299999999996317E-2</v>
      </c>
      <c r="K1874" s="52">
        <f>[1]!b_dq_amount($A1874,日期设置!B$2,2,10000)</f>
        <v>0</v>
      </c>
      <c r="L1874" s="26">
        <f>[1]!b_info_latestpar(A1874,日期设置!$B$2)</f>
        <v>100</v>
      </c>
      <c r="M1874" s="6">
        <f>[1]!b_info_outstandingbalance($A1874,日期设置!B$2)</f>
        <v>5</v>
      </c>
      <c r="N1874" s="7">
        <f>[1]!b_info_latestissurercreditrating2(A1874,日期设置!$B$2,"102","1")</f>
        <v>0</v>
      </c>
      <c r="O1874" s="8">
        <v>6.5</v>
      </c>
      <c r="P1874" s="9" t="str">
        <f>[1]!b_info_repurchasedate(A1874)</f>
        <v>2021-10-09</v>
      </c>
      <c r="Q1874" s="8" t="s">
        <v>17559</v>
      </c>
      <c r="R1874" s="2" t="str">
        <f>IF((--IF(P1874=0,Q1874,P1874))&gt;(--日期设置!$B$2),IF(P1874=0,Q1874,P1874),Q1874)</f>
        <v>2021-10-09</v>
      </c>
      <c r="S1874" s="2" t="s">
        <v>18999</v>
      </c>
      <c r="T1874" s="8">
        <f>[1]!b_anal_ptmyear($A1874,日期设置!$B$2)</f>
        <v>1.5506849315068494</v>
      </c>
      <c r="U1874" s="8">
        <f>[1]!b_anal_termifexercise($A1874,日期设置!B$2)</f>
        <v>0.55068493150684927</v>
      </c>
      <c r="V1874" s="10">
        <f>[1]!b_dq_dirtyprice(A1874,日期设置!$B$2)</f>
        <v>102.90519999999999</v>
      </c>
      <c r="W1874" s="11">
        <f>IF(U1874=0,ROUNDUP((Q1874-日期设置!$B$2)/365,0),ROUNDUP((R1874-日期设置!$B$2)/365,0))</f>
        <v>1</v>
      </c>
      <c r="X1874" s="18">
        <f>_xlfn.IFNA(VLOOKUP(A1874,过往入选债券!A:D,4,0),2)</f>
        <v>2</v>
      </c>
      <c r="Y1874">
        <f>_xlfn.IFNA(VLOOKUP(C1874,[2]Sheet1!$A:$A,1,0),3)</f>
        <v>3</v>
      </c>
    </row>
    <row r="1875" spans="1:25" hidden="1" x14ac:dyDescent="0.2">
      <c r="A1875" s="21" t="s">
        <v>15434</v>
      </c>
      <c r="B1875" s="21" t="s">
        <v>15435</v>
      </c>
      <c r="C1875" s="37" t="s">
        <v>15436</v>
      </c>
      <c r="D1875" s="26" t="str">
        <f>[1]!b_calc_yield(A1875,日期设置!$B$2,F1875,1,R1875,1,O1875,L1875,S1875,)</f>
        <v>Fetching...</v>
      </c>
      <c r="E1875" s="26">
        <f t="shared" si="58"/>
        <v>33.355335364683668</v>
      </c>
      <c r="F1875" s="18">
        <f>[1]!b_dq_cleanprice($A1875,日期设置!B$2)</f>
        <v>100.6533</v>
      </c>
      <c r="G1875" s="18" t="str">
        <f t="shared" si="59"/>
        <v>5.44 + 0</v>
      </c>
      <c r="H1875" s="27">
        <f>[1]!b_dq_pctchange($A1875,日期设置!$B$2,1)/100</f>
        <v>0</v>
      </c>
      <c r="I1875" s="26">
        <f>[1]!b_pq_pctchange(A1875,日期设置!$B$4,日期设置!$B$2,1)</f>
        <v>0</v>
      </c>
      <c r="J1875" s="26">
        <f>[1]!b_pq_pctchange(A1875,日期设置!$C$4,日期设置!$B$2,1)</f>
        <v>0</v>
      </c>
      <c r="K1875" s="52">
        <f>[1]!b_dq_amount($A1875,日期设置!B$2,2,10000)</f>
        <v>0</v>
      </c>
      <c r="L1875" s="26">
        <f>[1]!b_info_latestpar(A1875,日期设置!$B$2)</f>
        <v>100</v>
      </c>
      <c r="M1875" s="6">
        <f>[1]!b_info_outstandingbalance($A1875,日期设置!B$2)</f>
        <v>8.4</v>
      </c>
      <c r="N1875" s="7" t="str">
        <f>[1]!b_info_latestissurercreditrating2(A1875,日期设置!$B$2,"102","1")</f>
        <v>AA</v>
      </c>
      <c r="O1875" s="8">
        <v>6.5</v>
      </c>
      <c r="P1875" s="9">
        <f>[1]!b_info_repurchasedate(A1875)</f>
        <v>0</v>
      </c>
      <c r="Q1875" s="8" t="s">
        <v>16437</v>
      </c>
      <c r="R1875" s="2" t="str">
        <f>IF((--IF(P1875=0,Q1875,P1875))&gt;(--日期设置!$B$2),IF(P1875=0,Q1875,P1875),Q1875)</f>
        <v>2026-09-02</v>
      </c>
      <c r="S1875" s="2" t="s">
        <v>18204</v>
      </c>
      <c r="T1875" s="8">
        <f>[1]!b_anal_ptmyear($A1875,日期设置!$B$2)</f>
        <v>5.4493150684931511</v>
      </c>
      <c r="U1875" s="8">
        <f>[1]!b_anal_termifexercise($A1875,日期设置!B$2)</f>
        <v>0</v>
      </c>
      <c r="V1875" s="10">
        <f>[1]!b_dq_dirtyprice(A1875,日期设置!$B$2)</f>
        <v>104.2328</v>
      </c>
      <c r="W1875" s="11">
        <f>IF(U1875=0,ROUNDUP((Q1875-日期设置!$B$2)/365,0),ROUNDUP((R1875-日期设置!$B$2)/365,0))</f>
        <v>6</v>
      </c>
      <c r="X1875" s="18">
        <f>_xlfn.IFNA(VLOOKUP(A1875,过往入选债券!A:D,4,0),2)</f>
        <v>2</v>
      </c>
      <c r="Y1875">
        <f>_xlfn.IFNA(VLOOKUP(C1875,[2]Sheet1!$A:$A,1,0),3)</f>
        <v>3</v>
      </c>
    </row>
    <row r="1876" spans="1:25" hidden="1" x14ac:dyDescent="0.2">
      <c r="A1876" s="28" t="s">
        <v>22706</v>
      </c>
      <c r="B1876" s="28" t="s">
        <v>22707</v>
      </c>
      <c r="C1876" s="39" t="s">
        <v>23016</v>
      </c>
      <c r="D1876" s="26">
        <f>[1]!b_calc_yield(A1876,日期设置!$B$2,F1876,1,R1876,1,O1876,L1876,S1876,)</f>
        <v>6.3427661137345881</v>
      </c>
      <c r="E1876" s="26">
        <f t="shared" si="58"/>
        <v>18.217224892689423</v>
      </c>
      <c r="F1876" s="18">
        <f>[1]!b_dq_cleanprice($A1876,日期设置!B$2)</f>
        <v>100.355</v>
      </c>
      <c r="G1876" s="18" t="str">
        <f t="shared" si="59"/>
        <v>2.88 + 0</v>
      </c>
      <c r="H1876" s="27">
        <f>[1]!b_dq_pctchange($A1876,日期设置!$B$2,1)/100</f>
        <v>0</v>
      </c>
      <c r="I1876" s="26">
        <f>[1]!b_pq_pctchange(A1876,日期设置!$B$4,日期设置!$B$2,1)</f>
        <v>0</v>
      </c>
      <c r="J1876" s="26">
        <f>[1]!b_pq_pctchange(A1876,日期设置!$C$4,日期设置!$B$2,1)</f>
        <v>0.35500000000000398</v>
      </c>
      <c r="K1876" s="52">
        <f>[1]!b_dq_amount($A1876,日期设置!B$2,2,10000)</f>
        <v>0</v>
      </c>
      <c r="L1876" s="26">
        <f>[1]!b_info_latestpar(A1876,日期设置!$B$2)</f>
        <v>100</v>
      </c>
      <c r="M1876" s="6">
        <f>[1]!b_info_outstandingbalance($A1876,日期设置!B$2)</f>
        <v>5</v>
      </c>
      <c r="N1876" s="7" t="str">
        <f>[1]!b_info_latestissurercreditrating2(A1876,日期设置!$B$2,"102","1")</f>
        <v>AA+</v>
      </c>
      <c r="O1876" s="43">
        <v>6.5</v>
      </c>
      <c r="P1876" s="9">
        <f>[1]!b_info_repurchasedate(A1876)</f>
        <v>0</v>
      </c>
      <c r="Q1876" s="31" t="s">
        <v>23426</v>
      </c>
      <c r="R1876" s="2" t="str">
        <f>IF((--IF(P1876=0,Q1876,P1876))&gt;(--日期设置!$B$2),IF(P1876=0,Q1876,P1876),Q1876)</f>
        <v>2024-02-09</v>
      </c>
      <c r="S1876" s="2" t="s">
        <v>23294</v>
      </c>
      <c r="T1876" s="8">
        <f>[1]!b_anal_ptmyear($A1876,日期设置!$B$2)</f>
        <v>2.8876712328767122</v>
      </c>
      <c r="U1876" s="8">
        <f>[1]!b_anal_termifexercise($A1876,日期设置!B$2)</f>
        <v>0</v>
      </c>
      <c r="V1876" s="10">
        <f>[1]!b_dq_dirtyprice(A1876,日期设置!$B$2)</f>
        <v>101.0851</v>
      </c>
      <c r="W1876" s="11">
        <f>IF(U1876=0,ROUNDUP((Q1876-日期设置!$B$2)/365,0),ROUNDUP((R1876-日期设置!$B$2)/365,0))</f>
        <v>3</v>
      </c>
      <c r="X1876" s="18">
        <f>_xlfn.IFNA(VLOOKUP(A1876,过往入选债券!A:D,4,0),2)</f>
        <v>2</v>
      </c>
      <c r="Y1876">
        <f>_xlfn.IFNA(VLOOKUP(C1876,[2]Sheet1!$A:$A,1,0),3)</f>
        <v>3</v>
      </c>
    </row>
    <row r="1877" spans="1:25" hidden="1" x14ac:dyDescent="0.2">
      <c r="A1877" s="21" t="s">
        <v>6638</v>
      </c>
      <c r="B1877" s="21" t="s">
        <v>6639</v>
      </c>
      <c r="C1877" s="37" t="s">
        <v>6640</v>
      </c>
      <c r="D1877" s="26" t="str">
        <f>[1]!b_calc_yield(A1877,日期设置!$B$2,F1877,1,R1877,1,O1877,L1877,S1877,)</f>
        <v>Fetching...</v>
      </c>
      <c r="E1877" s="26">
        <f t="shared" si="58"/>
        <v>3.3009072556360097</v>
      </c>
      <c r="F1877" s="18">
        <f>[1]!b_dq_cleanprice($A1877,日期设置!B$2)</f>
        <v>100.3224</v>
      </c>
      <c r="G1877" s="18" t="str">
        <f t="shared" si="59"/>
        <v>0.52 + 0</v>
      </c>
      <c r="H1877" s="27">
        <f>[1]!b_dq_pctchange($A1877,日期设置!$B$2,1)/100</f>
        <v>0</v>
      </c>
      <c r="I1877" s="26">
        <f>[1]!b_pq_pctchange(A1877,日期设置!$B$4,日期设置!$B$2,1)</f>
        <v>0</v>
      </c>
      <c r="J1877" s="26">
        <f>[1]!b_pq_pctchange(A1877,日期设置!$C$4,日期设置!$B$2,1)</f>
        <v>-0.40949065318970324</v>
      </c>
      <c r="K1877" s="52">
        <f>[1]!b_dq_amount($A1877,日期设置!B$2,2,10000)</f>
        <v>0</v>
      </c>
      <c r="L1877" s="26">
        <f>[1]!b_info_latestpar(A1877,日期设置!$B$2)</f>
        <v>100</v>
      </c>
      <c r="M1877" s="6">
        <f>[1]!b_info_outstandingbalance($A1877,日期设置!B$2)</f>
        <v>10</v>
      </c>
      <c r="N1877" s="7" t="str">
        <f>[1]!b_info_latestissurercreditrating2(A1877,日期设置!$B$2,"102","1")</f>
        <v>AA</v>
      </c>
      <c r="O1877" s="8">
        <v>7.2</v>
      </c>
      <c r="P1877" s="9">
        <f>[1]!b_info_repurchasedate(A1877)</f>
        <v>0</v>
      </c>
      <c r="Q1877" s="8" t="s">
        <v>16190</v>
      </c>
      <c r="R1877" s="2" t="str">
        <f>IF((--IF(P1877=0,Q1877,P1877))&gt;(--日期设置!$B$2),IF(P1877=0,Q1877,P1877),Q1877)</f>
        <v>2021-09-28</v>
      </c>
      <c r="S1877" s="2" t="s">
        <v>17978</v>
      </c>
      <c r="T1877" s="8">
        <f>[1]!b_anal_ptmyear($A1877,日期设置!$B$2)</f>
        <v>0.52054794520547942</v>
      </c>
      <c r="U1877" s="8">
        <f>[1]!b_anal_termifexercise($A1877,日期设置!B$2)</f>
        <v>0</v>
      </c>
      <c r="V1877" s="10">
        <f>[1]!b_dq_dirtyprice(A1877,日期设置!$B$2)</f>
        <v>103.7745</v>
      </c>
      <c r="W1877" s="11">
        <f>IF(U1877=0,ROUNDUP((Q1877-日期设置!$B$2)/365,0),ROUNDUP((R1877-日期设置!$B$2)/365,0))</f>
        <v>1</v>
      </c>
      <c r="X1877" s="18">
        <f>_xlfn.IFNA(VLOOKUP(A1877,过往入选债券!A:D,4,0),2)</f>
        <v>2</v>
      </c>
      <c r="Y1877">
        <f>_xlfn.IFNA(VLOOKUP(C1877,[2]Sheet1!$A:$A,1,0),3)</f>
        <v>3</v>
      </c>
    </row>
    <row r="1878" spans="1:25" hidden="1" x14ac:dyDescent="0.2">
      <c r="A1878" s="21" t="s">
        <v>2188</v>
      </c>
      <c r="B1878" s="21" t="s">
        <v>2189</v>
      </c>
      <c r="C1878" s="37" t="s">
        <v>2080</v>
      </c>
      <c r="D1878" s="26" t="str">
        <f>[1]!b_calc_yield(A1878,日期设置!$B$2,F1878,1,R1878,1,O1878,L1878,S1878,)</f>
        <v>Fetching...</v>
      </c>
      <c r="E1878" s="26">
        <f t="shared" si="58"/>
        <v>4.0305801519330497</v>
      </c>
      <c r="F1878" s="18">
        <f>[1]!b_dq_cleanprice($A1878,日期设置!B$2)</f>
        <v>100.60209999999999</v>
      </c>
      <c r="G1878" s="18" t="str">
        <f t="shared" si="59"/>
        <v>2.63 + 0.63</v>
      </c>
      <c r="H1878" s="27">
        <f>[1]!b_dq_pctchange($A1878,日期设置!$B$2,1)/100</f>
        <v>0</v>
      </c>
      <c r="I1878" s="26">
        <f>[1]!b_pq_pctchange(A1878,日期设置!$B$4,日期设置!$B$2,1)</f>
        <v>0</v>
      </c>
      <c r="J1878" s="26">
        <f>[1]!b_pq_pctchange(A1878,日期设置!$C$4,日期设置!$B$2,1)</f>
        <v>0</v>
      </c>
      <c r="K1878" s="52">
        <f>[1]!b_dq_amount($A1878,日期设置!B$2,2,10000)</f>
        <v>0</v>
      </c>
      <c r="L1878" s="26">
        <f>[1]!b_info_latestpar(A1878,日期设置!$B$2)</f>
        <v>100</v>
      </c>
      <c r="M1878" s="6">
        <f>[1]!b_info_outstandingbalance($A1878,日期设置!B$2)</f>
        <v>3.9</v>
      </c>
      <c r="N1878" s="7">
        <f>[1]!b_info_latestissurercreditrating2(A1878,日期设置!$B$2,"102","1")</f>
        <v>0</v>
      </c>
      <c r="O1878" s="8">
        <v>7.5</v>
      </c>
      <c r="P1878" s="9" t="str">
        <f>[1]!b_info_repurchasedate(A1878)</f>
        <v>2021-11-09</v>
      </c>
      <c r="Q1878" s="8" t="s">
        <v>17027</v>
      </c>
      <c r="R1878" s="2" t="str">
        <f>IF((--IF(P1878=0,Q1878,P1878))&gt;(--日期设置!$B$2),IF(P1878=0,Q1878,P1878),Q1878)</f>
        <v>2021-11-09</v>
      </c>
      <c r="S1878" s="2" t="s">
        <v>18665</v>
      </c>
      <c r="T1878" s="8">
        <f>[1]!b_anal_ptmyear($A1878,日期设置!$B$2)</f>
        <v>2.6356164383561644</v>
      </c>
      <c r="U1878" s="8">
        <f>[1]!b_anal_termifexercise($A1878,日期设置!B$2)</f>
        <v>0.63561643835616444</v>
      </c>
      <c r="V1878" s="10">
        <f>[1]!b_dq_dirtyprice(A1878,日期设置!$B$2)</f>
        <v>103.33499999999999</v>
      </c>
      <c r="W1878" s="11">
        <f>IF(U1878=0,ROUNDUP((Q1878-日期设置!$B$2)/365,0),ROUNDUP((R1878-日期设置!$B$2)/365,0))</f>
        <v>1</v>
      </c>
      <c r="X1878" s="18">
        <f>_xlfn.IFNA(VLOOKUP(A1878,过往入选债券!A:D,4,0),2)</f>
        <v>2</v>
      </c>
      <c r="Y1878">
        <f>_xlfn.IFNA(VLOOKUP(C1878,[2]Sheet1!$A:$A,1,0),3)</f>
        <v>3</v>
      </c>
    </row>
    <row r="1879" spans="1:25" hidden="1" x14ac:dyDescent="0.2">
      <c r="A1879" s="21" t="s">
        <v>7699</v>
      </c>
      <c r="B1879" s="21" t="s">
        <v>7700</v>
      </c>
      <c r="C1879" s="37" t="s">
        <v>236</v>
      </c>
      <c r="D1879" s="26" t="str">
        <f>[1]!b_calc_yield(A1879,日期设置!$B$2,F1879,1,R1879,1,O1879,L1879,S1879,)</f>
        <v>Fetching...</v>
      </c>
      <c r="E1879" s="26">
        <f t="shared" si="58"/>
        <v>4.6382420373462629</v>
      </c>
      <c r="F1879" s="18">
        <f>[1]!b_dq_cleanprice($A1879,日期设置!B$2)</f>
        <v>98.419200000000004</v>
      </c>
      <c r="G1879" s="18" t="str">
        <f t="shared" si="59"/>
        <v>0.73 + 0</v>
      </c>
      <c r="H1879" s="27">
        <f>[1]!b_dq_pctchange($A1879,日期设置!$B$2,1)/100</f>
        <v>0</v>
      </c>
      <c r="I1879" s="26">
        <f>[1]!b_pq_pctchange(A1879,日期设置!$B$4,日期设置!$B$2,1)</f>
        <v>-0.38240027531199683</v>
      </c>
      <c r="J1879" s="26">
        <f>[1]!b_pq_pctchange(A1879,日期设置!$C$4,日期设置!$B$2,1)</f>
        <v>0.33387126535680445</v>
      </c>
      <c r="K1879" s="52">
        <f>[1]!b_dq_amount($A1879,日期设置!B$2,2,10000)</f>
        <v>0</v>
      </c>
      <c r="L1879" s="26">
        <f>[1]!b_info_latestpar(A1879,日期设置!$B$2)</f>
        <v>100</v>
      </c>
      <c r="M1879" s="6">
        <f>[1]!b_info_outstandingbalance($A1879,日期设置!B$2)</f>
        <v>30</v>
      </c>
      <c r="N1879" s="7" t="str">
        <f>[1]!b_info_latestissurercreditrating2(A1879,日期设置!$B$2,"102","1")</f>
        <v>AAA</v>
      </c>
      <c r="O1879" s="8">
        <v>4.1500000000000004</v>
      </c>
      <c r="P1879" s="9">
        <f>[1]!b_info_repurchasedate(A1879)</f>
        <v>0</v>
      </c>
      <c r="Q1879" s="8" t="s">
        <v>16191</v>
      </c>
      <c r="R1879" s="2" t="str">
        <f>IF((--IF(P1879=0,Q1879,P1879))&gt;(--日期设置!$B$2),IF(P1879=0,Q1879,P1879),Q1879)</f>
        <v>2021-12-14</v>
      </c>
      <c r="S1879" s="2" t="s">
        <v>17979</v>
      </c>
      <c r="T1879" s="8">
        <f>[1]!b_anal_ptmyear($A1879,日期设置!$B$2)</f>
        <v>0.73150684931506849</v>
      </c>
      <c r="U1879" s="8">
        <f>[1]!b_anal_termifexercise($A1879,日期设置!B$2)</f>
        <v>0</v>
      </c>
      <c r="V1879" s="10">
        <f>[1]!b_dq_dirtyprice(A1879,日期设置!$B$2)</f>
        <v>99.5334</v>
      </c>
      <c r="W1879" s="11">
        <f>IF(U1879=0,ROUNDUP((Q1879-日期设置!$B$2)/365,0),ROUNDUP((R1879-日期设置!$B$2)/365,0))</f>
        <v>1</v>
      </c>
      <c r="X1879" s="18">
        <f>_xlfn.IFNA(VLOOKUP(A1879,过往入选债券!A:D,4,0),2)</f>
        <v>2</v>
      </c>
      <c r="Y1879" s="45">
        <f>_xlfn.IFNA(VLOOKUP(C1879,[2]Sheet1!$A:$A,1,0),3)</f>
        <v>3</v>
      </c>
    </row>
    <row r="1880" spans="1:25" hidden="1" x14ac:dyDescent="0.2">
      <c r="A1880" s="28" t="s">
        <v>20266</v>
      </c>
      <c r="B1880" s="28" t="s">
        <v>20267</v>
      </c>
      <c r="C1880" s="39" t="s">
        <v>414</v>
      </c>
      <c r="D1880" s="26" t="str">
        <f>[1]!b_calc_yield(A1880,日期设置!$B$2,F1880,1,R1880,1,O1880,L1880,S1880,)</f>
        <v>Fetching...</v>
      </c>
      <c r="E1880" s="26">
        <f t="shared" si="58"/>
        <v>3.2473972446032562</v>
      </c>
      <c r="F1880" s="18">
        <f>[1]!b_dq_cleanprice($A1880,日期设置!B$2)</f>
        <v>99.980400000000003</v>
      </c>
      <c r="G1880" s="18" t="str">
        <f t="shared" si="59"/>
        <v>0.51 + 0</v>
      </c>
      <c r="H1880" s="27">
        <f>[1]!b_dq_pctchange($A1880,日期设置!$B$2,1)/100</f>
        <v>0</v>
      </c>
      <c r="I1880" s="26">
        <f>[1]!b_pq_pctchange(A1880,日期设置!$B$4,日期设置!$B$2,1)</f>
        <v>0</v>
      </c>
      <c r="J1880" s="26">
        <f>[1]!b_pq_pctchange(A1880,日期设置!$C$4,日期设置!$B$2,1)</f>
        <v>0</v>
      </c>
      <c r="K1880" s="52">
        <f>[1]!b_dq_amount($A1880,日期设置!B$2,2,10000)</f>
        <v>0</v>
      </c>
      <c r="L1880" s="26">
        <f>[1]!b_info_latestpar(A1880,日期设置!$B$2)</f>
        <v>100</v>
      </c>
      <c r="M1880" s="6">
        <f>[1]!b_info_outstandingbalance($A1880,日期设置!B$2)</f>
        <v>5</v>
      </c>
      <c r="N1880" s="7" t="str">
        <f>[1]!b_info_latestissurercreditrating2(A1880,日期设置!$B$2,"102","1")</f>
        <v>AA+</v>
      </c>
      <c r="O1880" s="8">
        <v>6.5</v>
      </c>
      <c r="P1880" s="9">
        <f>[1]!b_info_repurchasedate(A1880)</f>
        <v>0</v>
      </c>
      <c r="Q1880" s="8" t="s">
        <v>16439</v>
      </c>
      <c r="R1880" s="2" t="str">
        <f>IF((--IF(P1880=0,Q1880,P1880))&gt;(--日期设置!$B$2),IF(P1880=0,Q1880,P1880),Q1880)</f>
        <v>2021-09-25</v>
      </c>
      <c r="S1880" s="31" t="s">
        <v>16496</v>
      </c>
      <c r="T1880" s="8">
        <f>[1]!b_anal_ptmyear($A1880,日期设置!$B$2)</f>
        <v>0.51232876712328768</v>
      </c>
      <c r="U1880" s="8">
        <f>[1]!b_anal_termifexercise($A1880,日期设置!B$2)</f>
        <v>0</v>
      </c>
      <c r="V1880" s="10">
        <f>[1]!b_dq_dirtyprice(A1880,日期设置!$B$2)</f>
        <v>103.1503</v>
      </c>
      <c r="W1880" s="11">
        <f>IF(U1880=0,ROUNDUP((Q1880-日期设置!$B$2)/365,0),ROUNDUP((R1880-日期设置!$B$2)/365,0))</f>
        <v>1</v>
      </c>
      <c r="X1880" s="18">
        <f>_xlfn.IFNA(VLOOKUP(A1880,过往入选债券!A:D,4,0),2)</f>
        <v>2</v>
      </c>
      <c r="Y1880">
        <f>_xlfn.IFNA(VLOOKUP(C1880,[2]Sheet1!$A:$A,1,0),3)</f>
        <v>3</v>
      </c>
    </row>
    <row r="1881" spans="1:25" hidden="1" x14ac:dyDescent="0.2">
      <c r="A1881" s="21" t="s">
        <v>9994</v>
      </c>
      <c r="B1881" s="21" t="s">
        <v>9995</v>
      </c>
      <c r="C1881" s="37" t="s">
        <v>319</v>
      </c>
      <c r="D1881" s="26" t="str">
        <f>[1]!b_calc_yield(A1881,日期设置!$B$2,F1881,1,R1881,1,O1881,L1881,S1881,)</f>
        <v>Fetching...</v>
      </c>
      <c r="E1881" s="26">
        <f t="shared" si="58"/>
        <v>12.344312037844851</v>
      </c>
      <c r="F1881" s="18">
        <f>[1]!b_dq_cleanprice($A1881,日期设置!B$2)</f>
        <v>98.501999999999995</v>
      </c>
      <c r="G1881" s="18" t="str">
        <f t="shared" si="59"/>
        <v>3.94 + 1.94</v>
      </c>
      <c r="H1881" s="27">
        <f>[1]!b_dq_pctchange($A1881,日期设置!$B$2,1)/100</f>
        <v>0</v>
      </c>
      <c r="I1881" s="26">
        <f>[1]!b_pq_pctchange(A1881,日期设置!$B$4,日期设置!$B$2,1)</f>
        <v>0</v>
      </c>
      <c r="J1881" s="26">
        <f>[1]!b_pq_pctchange(A1881,日期设置!$C$4,日期设置!$B$2,1)</f>
        <v>0</v>
      </c>
      <c r="K1881" s="52">
        <f>[1]!b_dq_amount($A1881,日期设置!B$2,2,10000)</f>
        <v>0</v>
      </c>
      <c r="L1881" s="26">
        <f>[1]!b_info_latestpar(A1881,日期设置!$B$2)</f>
        <v>100</v>
      </c>
      <c r="M1881" s="6">
        <f>[1]!b_info_outstandingbalance($A1881,日期设置!B$2)</f>
        <v>5</v>
      </c>
      <c r="N1881" s="7" t="str">
        <f>[1]!b_info_latestissurercreditrating2(A1881,日期设置!$B$2,"102","1")</f>
        <v>AA+</v>
      </c>
      <c r="O1881" s="8">
        <v>5.5</v>
      </c>
      <c r="P1881" s="9" t="str">
        <f>[1]!b_info_repurchasedate(A1881)</f>
        <v>2023-03-02</v>
      </c>
      <c r="Q1881" s="8" t="s">
        <v>16357</v>
      </c>
      <c r="R1881" s="2" t="str">
        <f>IF((--IF(P1881=0,Q1881,P1881))&gt;(--日期设置!$B$2),IF(P1881=0,Q1881,P1881),Q1881)</f>
        <v>2023-03-02</v>
      </c>
      <c r="S1881" s="2" t="s">
        <v>18136</v>
      </c>
      <c r="T1881" s="8">
        <f>[1]!b_anal_ptmyear($A1881,日期设置!$B$2)</f>
        <v>3.9452054794520546</v>
      </c>
      <c r="U1881" s="8">
        <f>[1]!b_anal_termifexercise($A1881,日期设置!B$2)</f>
        <v>1.9452054794520548</v>
      </c>
      <c r="V1881" s="10">
        <f>[1]!b_dq_dirtyprice(A1881,日期设置!$B$2)</f>
        <v>98.803399999999996</v>
      </c>
      <c r="W1881" s="11">
        <f>IF(U1881=0,ROUNDUP((Q1881-日期设置!$B$2)/365,0),ROUNDUP((R1881-日期设置!$B$2)/365,0))</f>
        <v>2</v>
      </c>
      <c r="X1881" s="18">
        <f>_xlfn.IFNA(VLOOKUP(A1881,过往入选债券!A:D,4,0),2)</f>
        <v>2</v>
      </c>
      <c r="Y1881">
        <f>_xlfn.IFNA(VLOOKUP(C1881,[2]Sheet1!$A:$A,1,0),3)</f>
        <v>3</v>
      </c>
    </row>
    <row r="1882" spans="1:25" hidden="1" x14ac:dyDescent="0.2">
      <c r="A1882" s="21" t="s">
        <v>9389</v>
      </c>
      <c r="B1882" s="21" t="s">
        <v>9390</v>
      </c>
      <c r="C1882" s="37" t="s">
        <v>187</v>
      </c>
      <c r="D1882" s="26" t="str">
        <f>[1]!b_calc_yield(A1882,日期设置!$B$2,F1882,1,R1882,1,O1882,L1882,S1882,)</f>
        <v>Fetching...</v>
      </c>
      <c r="E1882" s="26">
        <f t="shared" si="58"/>
        <v>9.9909823569611866</v>
      </c>
      <c r="F1882" s="18">
        <f>[1]!b_dq_cleanprice($A1882,日期设置!B$2)</f>
        <v>97.120999999999995</v>
      </c>
      <c r="G1882" s="18" t="str">
        <f t="shared" si="59"/>
        <v>1.59 + 0</v>
      </c>
      <c r="H1882" s="27">
        <f>[1]!b_dq_pctchange($A1882,日期设置!$B$2,1)/100</f>
        <v>0</v>
      </c>
      <c r="I1882" s="26">
        <f>[1]!b_pq_pctchange(A1882,日期设置!$B$4,日期设置!$B$2,1)</f>
        <v>0</v>
      </c>
      <c r="J1882" s="26">
        <f>[1]!b_pq_pctchange(A1882,日期设置!$C$4,日期设置!$B$2,1)</f>
        <v>0</v>
      </c>
      <c r="K1882" s="52">
        <f>[1]!b_dq_amount($A1882,日期设置!B$2,2,10000)</f>
        <v>0</v>
      </c>
      <c r="L1882" s="26">
        <f>[1]!b_info_latestpar(A1882,日期设置!$B$2)</f>
        <v>100</v>
      </c>
      <c r="M1882" s="6">
        <f>[1]!b_info_outstandingbalance($A1882,日期设置!B$2)</f>
        <v>5</v>
      </c>
      <c r="N1882" s="7" t="str">
        <f>[1]!b_info_latestissurercreditrating2(A1882,日期设置!$B$2,"102","1")</f>
        <v>AA+</v>
      </c>
      <c r="O1882" s="8">
        <v>4.4000000000000004</v>
      </c>
      <c r="P1882" s="9">
        <f>[1]!b_info_repurchasedate(A1882)</f>
        <v>0</v>
      </c>
      <c r="Q1882" s="8" t="s">
        <v>16145</v>
      </c>
      <c r="R1882" s="2" t="str">
        <f>IF((--IF(P1882=0,Q1882,P1882))&gt;(--日期设置!$B$2),IF(P1882=0,Q1882,P1882),Q1882)</f>
        <v>2022-10-24</v>
      </c>
      <c r="S1882" s="2" t="s">
        <v>17983</v>
      </c>
      <c r="T1882" s="8">
        <f>[1]!b_anal_ptmyear($A1882,日期设置!$B$2)</f>
        <v>1.5917808219178082</v>
      </c>
      <c r="U1882" s="8">
        <f>[1]!b_anal_termifexercise($A1882,日期设置!B$2)</f>
        <v>0</v>
      </c>
      <c r="V1882" s="10">
        <f>[1]!b_dq_dirtyprice(A1882,日期设置!$B$2)</f>
        <v>98.917199999999994</v>
      </c>
      <c r="W1882" s="11">
        <f>IF(U1882=0,ROUNDUP((Q1882-日期设置!$B$2)/365,0),ROUNDUP((R1882-日期设置!$B$2)/365,0))</f>
        <v>2</v>
      </c>
      <c r="X1882" s="18">
        <f>_xlfn.IFNA(VLOOKUP(A1882,过往入选债券!A:D,4,0),2)</f>
        <v>2</v>
      </c>
      <c r="Y1882">
        <f>_xlfn.IFNA(VLOOKUP(C1882,[2]Sheet1!$A:$A,1,0),3)</f>
        <v>3</v>
      </c>
    </row>
    <row r="1883" spans="1:25" hidden="1" x14ac:dyDescent="0.2">
      <c r="A1883" s="28" t="s">
        <v>20878</v>
      </c>
      <c r="B1883" s="28" t="s">
        <v>20879</v>
      </c>
      <c r="C1883" s="39" t="s">
        <v>5649</v>
      </c>
      <c r="D1883" s="26" t="str">
        <f>[1]!b_calc_yield(A1883,日期设置!$B$2,F1883,1,R1883,1,O1883,L1883,S1883,)</f>
        <v>Fetching...</v>
      </c>
      <c r="E1883" s="26">
        <f t="shared" si="58"/>
        <v>10.03927424448392</v>
      </c>
      <c r="F1883" s="18">
        <f>[1]!b_dq_cleanprice($A1883,日期设置!B$2)</f>
        <v>98.703999999999994</v>
      </c>
      <c r="G1883" s="18" t="str">
        <f t="shared" si="59"/>
        <v>1.60 + 0</v>
      </c>
      <c r="H1883" s="27">
        <f>[1]!b_dq_pctchange($A1883,日期设置!$B$2,1)/100</f>
        <v>0</v>
      </c>
      <c r="I1883" s="26">
        <f>[1]!b_pq_pctchange(A1883,日期设置!$B$4,日期设置!$B$2,1)</f>
        <v>0</v>
      </c>
      <c r="J1883" s="26">
        <f>[1]!b_pq_pctchange(A1883,日期设置!$C$4,日期设置!$B$2,1)</f>
        <v>0</v>
      </c>
      <c r="K1883" s="52">
        <f>[1]!b_dq_amount($A1883,日期设置!B$2,2,10000)</f>
        <v>0</v>
      </c>
      <c r="L1883" s="26">
        <f>[1]!b_info_latestpar(A1883,日期设置!$B$2)</f>
        <v>100</v>
      </c>
      <c r="M1883" s="6">
        <f>[1]!b_info_outstandingbalance($A1883,日期设置!B$2)</f>
        <v>5</v>
      </c>
      <c r="N1883" s="7" t="str">
        <f>[1]!b_info_latestissurercreditrating2(A1883,日期设置!$B$2,"102","1")</f>
        <v>AA+</v>
      </c>
      <c r="O1883" s="8">
        <v>5.49</v>
      </c>
      <c r="P1883" s="9">
        <f>[1]!b_info_repurchasedate(A1883)</f>
        <v>0</v>
      </c>
      <c r="Q1883" s="8" t="s">
        <v>16379</v>
      </c>
      <c r="R1883" s="2" t="str">
        <f>IF((--IF(P1883=0,Q1883,P1883))&gt;(--日期设置!$B$2),IF(P1883=0,Q1883,P1883),Q1883)</f>
        <v>2022-10-30</v>
      </c>
      <c r="S1883" s="31" t="s">
        <v>16171</v>
      </c>
      <c r="T1883" s="8">
        <f>[1]!b_anal_ptmyear($A1883,日期设置!$B$2)</f>
        <v>1.6082191780821917</v>
      </c>
      <c r="U1883" s="8">
        <f>[1]!b_anal_termifexercise($A1883,日期设置!B$2)</f>
        <v>0</v>
      </c>
      <c r="V1883" s="10">
        <f>[1]!b_dq_dirtyprice(A1883,日期设置!$B$2)</f>
        <v>100.8549</v>
      </c>
      <c r="W1883" s="11">
        <f>IF(U1883=0,ROUNDUP((Q1883-日期设置!$B$2)/365,0),ROUNDUP((R1883-日期设置!$B$2)/365,0))</f>
        <v>2</v>
      </c>
      <c r="X1883" s="18">
        <f>_xlfn.IFNA(VLOOKUP(A1883,过往入选债券!A:D,4,0),2)</f>
        <v>2</v>
      </c>
      <c r="Y1883">
        <f>_xlfn.IFNA(VLOOKUP(C1883,[2]Sheet1!$A:$A,1,0),3)</f>
        <v>3</v>
      </c>
    </row>
    <row r="1884" spans="1:25" hidden="1" x14ac:dyDescent="0.2">
      <c r="A1884" s="21" t="s">
        <v>13578</v>
      </c>
      <c r="B1884" s="21" t="s">
        <v>13579</v>
      </c>
      <c r="C1884" s="37" t="s">
        <v>13544</v>
      </c>
      <c r="D1884" s="26" t="str">
        <f>[1]!b_calc_yield(A1884,日期设置!$B$2,F1884,1,R1884,1,O1884,L1884,S1884,)</f>
        <v>Fetching...</v>
      </c>
      <c r="E1884" s="26">
        <f t="shared" si="58"/>
        <v>28.742376758667021</v>
      </c>
      <c r="F1884" s="18">
        <f>[1]!b_dq_cleanprice($A1884,日期设置!B$2)</f>
        <v>57.591900000000003</v>
      </c>
      <c r="G1884" s="18" t="str">
        <f t="shared" si="59"/>
        <v>2.70 + 0</v>
      </c>
      <c r="H1884" s="27">
        <f>[1]!b_dq_pctchange($A1884,日期设置!$B$2,1)/100</f>
        <v>0</v>
      </c>
      <c r="I1884" s="26">
        <f>[1]!b_pq_pctchange(A1884,日期设置!$B$4,日期设置!$B$2,1)</f>
        <v>0</v>
      </c>
      <c r="J1884" s="26">
        <f>[1]!b_pq_pctchange(A1884,日期设置!$C$4,日期设置!$B$2,1)</f>
        <v>0</v>
      </c>
      <c r="K1884" s="52">
        <f>[1]!b_dq_amount($A1884,日期设置!B$2,2,10000)</f>
        <v>0</v>
      </c>
      <c r="L1884" s="26">
        <f>[1]!b_info_latestpar(A1884,日期设置!$B$2)</f>
        <v>60</v>
      </c>
      <c r="M1884" s="6">
        <f>[1]!b_info_outstandingbalance($A1884,日期设置!B$2)</f>
        <v>3</v>
      </c>
      <c r="N1884" s="7" t="str">
        <f>[1]!b_info_latestissurercreditrating2(A1884,日期设置!$B$2,"102","1")</f>
        <v>AA</v>
      </c>
      <c r="O1884" s="8">
        <v>5.0999999999999996</v>
      </c>
      <c r="P1884" s="9">
        <f>[1]!b_info_repurchasedate(A1884)</f>
        <v>0</v>
      </c>
      <c r="Q1884" s="8" t="s">
        <v>16235</v>
      </c>
      <c r="R1884" s="2" t="str">
        <f>IF((--IF(P1884=0,Q1884,P1884))&gt;(--日期设置!$B$2),IF(P1884=0,Q1884,P1884),Q1884)</f>
        <v>2023-12-05</v>
      </c>
      <c r="S1884" s="2" t="s">
        <v>18022</v>
      </c>
      <c r="T1884" s="8">
        <f>[1]!b_anal_ptmyear($A1884,日期设置!$B$2)</f>
        <v>2.7068493150684931</v>
      </c>
      <c r="U1884" s="8">
        <f>[1]!b_anal_termifexercise($A1884,日期设置!B$2)</f>
        <v>0</v>
      </c>
      <c r="V1884" s="10">
        <f>[1]!b_dq_dirtyprice(A1884,日期设置!$B$2)</f>
        <v>58.488900000000001</v>
      </c>
      <c r="W1884" s="11">
        <f>IF(U1884=0,ROUNDUP((Q1884-日期设置!$B$2)/365,0),ROUNDUP((R1884-日期设置!$B$2)/365,0))</f>
        <v>3</v>
      </c>
      <c r="X1884" s="18">
        <f>_xlfn.IFNA(VLOOKUP(A1884,过往入选债券!A:D,4,0),2)</f>
        <v>2</v>
      </c>
      <c r="Y1884">
        <f>_xlfn.IFNA(VLOOKUP(C1884,[2]Sheet1!$A:$A,1,0),3)</f>
        <v>3</v>
      </c>
    </row>
    <row r="1885" spans="1:25" hidden="1" x14ac:dyDescent="0.2">
      <c r="A1885" s="21" t="s">
        <v>754</v>
      </c>
      <c r="B1885" s="21" t="s">
        <v>755</v>
      </c>
      <c r="C1885" s="37" t="s">
        <v>349</v>
      </c>
      <c r="D1885" s="26" t="str">
        <f>[1]!b_calc_yield(A1885,日期设置!$B$2,F1885,1,R1885,1,O1885,L1885,S1885,)</f>
        <v>Fetching...</v>
      </c>
      <c r="E1885" s="26">
        <f t="shared" si="58"/>
        <v>4.2679348295616482</v>
      </c>
      <c r="F1885" s="18">
        <f>[1]!b_dq_cleanprice($A1885,日期设置!B$2)</f>
        <v>99.072000000000003</v>
      </c>
      <c r="G1885" s="18" t="str">
        <f t="shared" si="59"/>
        <v>0.67 + 0</v>
      </c>
      <c r="H1885" s="27">
        <f>[1]!b_dq_pctchange($A1885,日期设置!$B$2,1)/100</f>
        <v>0</v>
      </c>
      <c r="I1885" s="26">
        <f>[1]!b_pq_pctchange(A1885,日期设置!$B$4,日期设置!$B$2,1)</f>
        <v>0</v>
      </c>
      <c r="J1885" s="26">
        <f>[1]!b_pq_pctchange(A1885,日期设置!$C$4,日期设置!$B$2,1)</f>
        <v>0</v>
      </c>
      <c r="K1885" s="52">
        <f>[1]!b_dq_amount($A1885,日期设置!B$2,2,10000)</f>
        <v>0</v>
      </c>
      <c r="L1885" s="26">
        <f>[1]!b_info_latestpar(A1885,日期设置!$B$2)</f>
        <v>100</v>
      </c>
      <c r="M1885" s="6">
        <f>[1]!b_info_outstandingbalance($A1885,日期设置!B$2)</f>
        <v>5</v>
      </c>
      <c r="N1885" s="7">
        <f>[1]!b_info_latestissurercreditrating2(A1885,日期设置!$B$2,"102","1")</f>
        <v>0</v>
      </c>
      <c r="O1885" s="8">
        <v>5</v>
      </c>
      <c r="P1885" s="9">
        <f>[1]!b_info_repurchasedate(A1885)</f>
        <v>0</v>
      </c>
      <c r="Q1885" s="8" t="s">
        <v>16065</v>
      </c>
      <c r="R1885" s="2" t="str">
        <f>IF((--IF(P1885=0,Q1885,P1885))&gt;(--日期设置!$B$2),IF(P1885=0,Q1885,P1885),Q1885)</f>
        <v>2021-11-23</v>
      </c>
      <c r="S1885" s="2" t="s">
        <v>18739</v>
      </c>
      <c r="T1885" s="8">
        <f>[1]!b_anal_ptmyear($A1885,日期设置!$B$2)</f>
        <v>0.67397260273972603</v>
      </c>
      <c r="U1885" s="8">
        <f>[1]!b_anal_termifexercise($A1885,日期设置!B$2)</f>
        <v>0</v>
      </c>
      <c r="V1885" s="10">
        <f>[1]!b_dq_dirtyprice(A1885,日期设置!$B$2)</f>
        <v>100.7021</v>
      </c>
      <c r="W1885" s="11">
        <f>IF(U1885=0,ROUNDUP((Q1885-日期设置!$B$2)/365,0),ROUNDUP((R1885-日期设置!$B$2)/365,0))</f>
        <v>1</v>
      </c>
      <c r="X1885" s="18">
        <f>_xlfn.IFNA(VLOOKUP(A1885,过往入选债券!A:D,4,0),2)</f>
        <v>2</v>
      </c>
      <c r="Y1885">
        <f>_xlfn.IFNA(VLOOKUP(C1885,[2]Sheet1!$A:$A,1,0),3)</f>
        <v>3</v>
      </c>
    </row>
    <row r="1886" spans="1:25" hidden="1" x14ac:dyDescent="0.2">
      <c r="A1886" s="21" t="s">
        <v>8448</v>
      </c>
      <c r="B1886" s="21" t="s">
        <v>8449</v>
      </c>
      <c r="C1886" s="37" t="s">
        <v>1296</v>
      </c>
      <c r="D1886" s="26" t="str">
        <f>[1]!b_calc_yield(A1886,日期设置!$B$2,F1886,1,R1886,1,O1886,L1886,S1886,)</f>
        <v>Fetching...</v>
      </c>
      <c r="E1886" s="26">
        <f t="shared" si="58"/>
        <v>6.4689071187726821</v>
      </c>
      <c r="F1886" s="18">
        <f>[1]!b_dq_cleanprice($A1886,日期设置!B$2)</f>
        <v>101.4815</v>
      </c>
      <c r="G1886" s="18" t="str">
        <f t="shared" si="59"/>
        <v>3.09 + 1.09</v>
      </c>
      <c r="H1886" s="27">
        <f>[1]!b_dq_pctchange($A1886,日期设置!$B$2,1)/100</f>
        <v>0</v>
      </c>
      <c r="I1886" s="26">
        <f>[1]!b_pq_pctchange(A1886,日期设置!$B$4,日期设置!$B$2,1)</f>
        <v>0</v>
      </c>
      <c r="J1886" s="26">
        <f>[1]!b_pq_pctchange(A1886,日期设置!$C$4,日期设置!$B$2,1)</f>
        <v>4.3915179544996263</v>
      </c>
      <c r="K1886" s="52">
        <f>[1]!b_dq_amount($A1886,日期设置!B$2,2,10000)</f>
        <v>0</v>
      </c>
      <c r="L1886" s="26">
        <f>[1]!b_info_latestpar(A1886,日期设置!$B$2)</f>
        <v>100</v>
      </c>
      <c r="M1886" s="6">
        <f>[1]!b_info_outstandingbalance($A1886,日期设置!B$2)</f>
        <v>3.5</v>
      </c>
      <c r="N1886" s="7" t="str">
        <f>[1]!b_info_latestissurercreditrating2(A1886,日期设置!$B$2,"102","1")</f>
        <v>AA</v>
      </c>
      <c r="O1886" s="8">
        <v>7.8</v>
      </c>
      <c r="P1886" s="9" t="str">
        <f>[1]!b_info_repurchasedate(A1886)</f>
        <v>2022-04-24</v>
      </c>
      <c r="Q1886" s="8" t="s">
        <v>16538</v>
      </c>
      <c r="R1886" s="2" t="str">
        <f>IF((--IF(P1886=0,Q1886,P1886))&gt;(--日期设置!$B$2),IF(P1886=0,Q1886,P1886),Q1886)</f>
        <v>2022-04-24</v>
      </c>
      <c r="S1886" s="2" t="s">
        <v>17781</v>
      </c>
      <c r="T1886" s="8">
        <f>[1]!b_anal_ptmyear($A1886,日期设置!$B$2)</f>
        <v>3.0904109589041098</v>
      </c>
      <c r="U1886" s="8">
        <f>[1]!b_anal_termifexercise($A1886,日期设置!B$2)</f>
        <v>1.0904109589041096</v>
      </c>
      <c r="V1886" s="10">
        <f>[1]!b_dq_dirtyprice(A1886,日期设置!$B$2)</f>
        <v>108.5763</v>
      </c>
      <c r="W1886" s="11">
        <f>IF(U1886=0,ROUNDUP((Q1886-日期设置!$B$2)/365,0),ROUNDUP((R1886-日期设置!$B$2)/365,0))</f>
        <v>2</v>
      </c>
      <c r="X1886" s="18" t="str">
        <f>_xlfn.IFNA(VLOOKUP(A1886,过往入选债券!A:D,4,0),2)</f>
        <v>否</v>
      </c>
      <c r="Y1886">
        <f>_xlfn.IFNA(VLOOKUP(C1886,[2]Sheet1!$A:$A,1,0),3)</f>
        <v>3</v>
      </c>
    </row>
    <row r="1887" spans="1:25" hidden="1" x14ac:dyDescent="0.2">
      <c r="A1887" s="21" t="s">
        <v>6587</v>
      </c>
      <c r="B1887" s="21" t="s">
        <v>6588</v>
      </c>
      <c r="C1887" s="37" t="s">
        <v>6589</v>
      </c>
      <c r="D1887" s="26" t="str">
        <f>[1]!b_calc_yield(A1887,日期设置!$B$2,F1887,1,R1887,1,O1887,L1887,S1887,)</f>
        <v>Fetching...</v>
      </c>
      <c r="E1887" s="26">
        <f t="shared" si="58"/>
        <v>0.38147405487358732</v>
      </c>
      <c r="F1887" s="18">
        <f>[1]!b_dq_cleanprice($A1887,日期设置!B$2)</f>
        <v>100</v>
      </c>
      <c r="G1887" s="18" t="str">
        <f t="shared" si="59"/>
        <v>2.06 + 0.06</v>
      </c>
      <c r="H1887" s="27">
        <f>[1]!b_dq_pctchange($A1887,日期设置!$B$2,1)/100</f>
        <v>0</v>
      </c>
      <c r="I1887" s="26">
        <f>[1]!b_pq_pctchange(A1887,日期设置!$B$4,日期设置!$B$2,1)</f>
        <v>0</v>
      </c>
      <c r="J1887" s="26">
        <f>[1]!b_pq_pctchange(A1887,日期设置!$C$4,日期设置!$B$2,1)</f>
        <v>0</v>
      </c>
      <c r="K1887" s="52">
        <f>[1]!b_dq_amount($A1887,日期设置!B$2,2,10000)</f>
        <v>0</v>
      </c>
      <c r="L1887" s="26">
        <f>[1]!b_info_latestpar(A1887,日期设置!$B$2)</f>
        <v>100</v>
      </c>
      <c r="M1887" s="6">
        <f>[1]!b_info_outstandingbalance($A1887,日期设置!B$2)</f>
        <v>2.5</v>
      </c>
      <c r="N1887" s="7" t="str">
        <f>[1]!b_info_latestissurercreditrating2(A1887,日期设置!$B$2,"102","1")</f>
        <v>AA+</v>
      </c>
      <c r="O1887" s="8">
        <v>6.73</v>
      </c>
      <c r="P1887" s="9" t="str">
        <f>[1]!b_info_repurchasedate(A1887)</f>
        <v>2021-04-13</v>
      </c>
      <c r="Q1887" s="8" t="s">
        <v>16705</v>
      </c>
      <c r="R1887" s="2" t="str">
        <f>IF((--IF(P1887=0,Q1887,P1887))&gt;(--日期设置!$B$2),IF(P1887=0,Q1887,P1887),Q1887)</f>
        <v>2021-04-13</v>
      </c>
      <c r="S1887" s="2" t="s">
        <v>17791</v>
      </c>
      <c r="T1887" s="8">
        <f>[1]!b_anal_ptmyear($A1887,日期设置!$B$2)</f>
        <v>2.0602739726027397</v>
      </c>
      <c r="U1887" s="8">
        <f>[1]!b_anal_termifexercise($A1887,日期设置!B$2)</f>
        <v>6.0273972602739728E-2</v>
      </c>
      <c r="V1887" s="10">
        <f>[1]!b_dq_dirtyprice(A1887,日期设置!$B$2)</f>
        <v>106.3244</v>
      </c>
      <c r="W1887" s="11">
        <f>IF(U1887=0,ROUNDUP((Q1887-日期设置!$B$2)/365,0),ROUNDUP((R1887-日期设置!$B$2)/365,0))</f>
        <v>1</v>
      </c>
      <c r="X1887" s="18">
        <f>_xlfn.IFNA(VLOOKUP(A1887,过往入选债券!A:D,4,0),2)</f>
        <v>2</v>
      </c>
      <c r="Y1887">
        <f>_xlfn.IFNA(VLOOKUP(C1887,[2]Sheet1!$A:$A,1,0),3)</f>
        <v>3</v>
      </c>
    </row>
    <row r="1888" spans="1:25" hidden="1" x14ac:dyDescent="0.2">
      <c r="A1888" s="21" t="s">
        <v>3145</v>
      </c>
      <c r="B1888" s="21" t="s">
        <v>3146</v>
      </c>
      <c r="C1888" s="37" t="s">
        <v>1061</v>
      </c>
      <c r="D1888" s="26" t="str">
        <f>[1]!b_calc_yield(A1888,日期设置!$B$2,F1888,1,R1888,1,O1888,L1888,S1888,)</f>
        <v>Fetching...</v>
      </c>
      <c r="E1888" s="26">
        <f t="shared" si="58"/>
        <v>7.2082199162029292</v>
      </c>
      <c r="F1888" s="18">
        <f>[1]!b_dq_cleanprice($A1888,日期设置!B$2)</f>
        <v>101.5021</v>
      </c>
      <c r="G1888" s="18" t="str">
        <f t="shared" si="59"/>
        <v>3.20 + 1.20</v>
      </c>
      <c r="H1888" s="27">
        <f>[1]!b_dq_pctchange($A1888,日期设置!$B$2,1)/100</f>
        <v>0</v>
      </c>
      <c r="I1888" s="26">
        <f>[1]!b_pq_pctchange(A1888,日期设置!$B$4,日期设置!$B$2,1)</f>
        <v>0</v>
      </c>
      <c r="J1888" s="26">
        <f>[1]!b_pq_pctchange(A1888,日期设置!$C$4,日期设置!$B$2,1)</f>
        <v>0</v>
      </c>
      <c r="K1888" s="52">
        <f>[1]!b_dq_amount($A1888,日期设置!B$2,2,10000)</f>
        <v>0</v>
      </c>
      <c r="L1888" s="26">
        <f>[1]!b_info_latestpar(A1888,日期设置!$B$2)</f>
        <v>100</v>
      </c>
      <c r="M1888" s="6">
        <f>[1]!b_info_outstandingbalance($A1888,日期设置!B$2)</f>
        <v>2.15</v>
      </c>
      <c r="N1888" s="7">
        <f>[1]!b_info_latestissurercreditrating2(A1888,日期设置!$B$2,"102","1")</f>
        <v>0</v>
      </c>
      <c r="O1888" s="8">
        <v>7.7</v>
      </c>
      <c r="P1888" s="9" t="str">
        <f>[1]!b_info_repurchasedate(A1888)</f>
        <v>2022-06-04</v>
      </c>
      <c r="Q1888" s="8" t="s">
        <v>16103</v>
      </c>
      <c r="R1888" s="2" t="str">
        <f>IF((--IF(P1888=0,Q1888,P1888))&gt;(--日期设置!$B$2),IF(P1888=0,Q1888,P1888),Q1888)</f>
        <v>2022-06-04</v>
      </c>
      <c r="S1888" s="2" t="s">
        <v>17888</v>
      </c>
      <c r="T1888" s="8">
        <f>[1]!b_anal_ptmyear($A1888,日期设置!$B$2)</f>
        <v>3.2027397260273971</v>
      </c>
      <c r="U1888" s="8">
        <f>[1]!b_anal_termifexercise($A1888,日期设置!B$2)</f>
        <v>1.2027397260273973</v>
      </c>
      <c r="V1888" s="10">
        <f>[1]!b_dq_dirtyprice(A1888,日期设置!$B$2)</f>
        <v>107.64100000000001</v>
      </c>
      <c r="W1888" s="11">
        <f>IF(U1888=0,ROUNDUP((Q1888-日期设置!$B$2)/365,0),ROUNDUP((R1888-日期设置!$B$2)/365,0))</f>
        <v>2</v>
      </c>
      <c r="X1888" s="18">
        <f>_xlfn.IFNA(VLOOKUP(A1888,过往入选债券!A:D,4,0),2)</f>
        <v>2</v>
      </c>
      <c r="Y1888">
        <f>_xlfn.IFNA(VLOOKUP(C1888,[2]Sheet1!$A:$A,1,0),3)</f>
        <v>3</v>
      </c>
    </row>
    <row r="1889" spans="1:25" hidden="1" x14ac:dyDescent="0.2">
      <c r="A1889" s="21" t="s">
        <v>14037</v>
      </c>
      <c r="B1889" s="21" t="s">
        <v>14038</v>
      </c>
      <c r="C1889" s="37" t="s">
        <v>3678</v>
      </c>
      <c r="D1889" s="26" t="str">
        <f>[1]!b_calc_yield(A1889,日期设置!$B$2,F1889,1,R1889,1,O1889,L1889,S1889,)</f>
        <v>Fetching...</v>
      </c>
      <c r="E1889" s="26">
        <f t="shared" si="58"/>
        <v>28.423076830856076</v>
      </c>
      <c r="F1889" s="18">
        <f>[1]!b_dq_cleanprice($A1889,日期设置!B$2)</f>
        <v>80.246600000000001</v>
      </c>
      <c r="G1889" s="18" t="str">
        <f t="shared" si="59"/>
        <v>3.41 + 0</v>
      </c>
      <c r="H1889" s="27">
        <f>[1]!b_dq_pctchange($A1889,日期设置!$B$2,1)/100</f>
        <v>0</v>
      </c>
      <c r="I1889" s="26">
        <f>[1]!b_pq_pctchange(A1889,日期设置!$B$4,日期设置!$B$2,1)</f>
        <v>0</v>
      </c>
      <c r="J1889" s="26">
        <f>[1]!b_pq_pctchange(A1889,日期设置!$C$4,日期设置!$B$2,1)</f>
        <v>0.30511546514171817</v>
      </c>
      <c r="K1889" s="52">
        <f>[1]!b_dq_amount($A1889,日期设置!B$2,2,10000)</f>
        <v>0</v>
      </c>
      <c r="L1889" s="26">
        <f>[1]!b_info_latestpar(A1889,日期设置!$B$2)</f>
        <v>80</v>
      </c>
      <c r="M1889" s="6">
        <f>[1]!b_info_outstandingbalance($A1889,日期设置!B$2)</f>
        <v>10.4</v>
      </c>
      <c r="N1889" s="7" t="str">
        <f>[1]!b_info_latestissurercreditrating2(A1889,日期设置!$B$2,"102","1")</f>
        <v>AA</v>
      </c>
      <c r="O1889" s="8">
        <v>6.78</v>
      </c>
      <c r="P1889" s="9">
        <f>[1]!b_info_repurchasedate(A1889)</f>
        <v>0</v>
      </c>
      <c r="Q1889" s="8" t="s">
        <v>16133</v>
      </c>
      <c r="R1889" s="2" t="str">
        <f>IF((--IF(P1889=0,Q1889,P1889))&gt;(--日期设置!$B$2),IF(P1889=0,Q1889,P1889),Q1889)</f>
        <v>2024-08-21</v>
      </c>
      <c r="S1889" s="2" t="s">
        <v>17920</v>
      </c>
      <c r="T1889" s="8">
        <f>[1]!b_anal_ptmyear($A1889,日期设置!$B$2)</f>
        <v>3.4164383561643836</v>
      </c>
      <c r="U1889" s="8">
        <f>[1]!b_anal_termifexercise($A1889,日期设置!B$2)</f>
        <v>0</v>
      </c>
      <c r="V1889" s="10">
        <f>[1]!b_dq_dirtyprice(A1889,日期设置!$B$2)</f>
        <v>83.411799999999999</v>
      </c>
      <c r="W1889" s="11">
        <f>IF(U1889=0,ROUNDUP((Q1889-日期设置!$B$2)/365,0),ROUNDUP((R1889-日期设置!$B$2)/365,0))</f>
        <v>4</v>
      </c>
      <c r="X1889" s="18">
        <f>_xlfn.IFNA(VLOOKUP(A1889,过往入选债券!A:D,4,0),2)</f>
        <v>2</v>
      </c>
      <c r="Y1889">
        <f>_xlfn.IFNA(VLOOKUP(C1889,[2]Sheet1!$A:$A,1,0),3)</f>
        <v>3</v>
      </c>
    </row>
    <row r="1890" spans="1:25" hidden="1" x14ac:dyDescent="0.2">
      <c r="A1890" s="21" t="s">
        <v>14448</v>
      </c>
      <c r="B1890" s="21" t="s">
        <v>14449</v>
      </c>
      <c r="C1890" s="37" t="s">
        <v>14450</v>
      </c>
      <c r="D1890" s="26" t="str">
        <f>[1]!b_calc_yield(A1890,日期设置!$B$2,F1890,1,R1890,1,O1890,L1890,S1890,)</f>
        <v>Fetching...</v>
      </c>
      <c r="E1890" s="26">
        <f t="shared" si="58"/>
        <v>31.165834236729872</v>
      </c>
      <c r="F1890" s="18">
        <f>[1]!b_dq_cleanprice($A1890,日期设置!B$2)</f>
        <v>81.087800000000001</v>
      </c>
      <c r="G1890" s="18" t="str">
        <f t="shared" si="59"/>
        <v>3.88 + 0</v>
      </c>
      <c r="H1890" s="27">
        <f>[1]!b_dq_pctchange($A1890,日期设置!$B$2,1)/100</f>
        <v>0</v>
      </c>
      <c r="I1890" s="26">
        <f>[1]!b_pq_pctchange(A1890,日期设置!$B$4,日期设置!$B$2,1)</f>
        <v>0</v>
      </c>
      <c r="J1890" s="26">
        <f>[1]!b_pq_pctchange(A1890,日期设置!$C$4,日期设置!$B$2,1)</f>
        <v>0</v>
      </c>
      <c r="K1890" s="52">
        <f>[1]!b_dq_amount($A1890,日期设置!B$2,2,10000)</f>
        <v>0</v>
      </c>
      <c r="L1890" s="26">
        <f>[1]!b_info_latestpar(A1890,日期设置!$B$2)</f>
        <v>80</v>
      </c>
      <c r="M1890" s="6">
        <f>[1]!b_info_outstandingbalance($A1890,日期设置!B$2)</f>
        <v>5.28</v>
      </c>
      <c r="N1890" s="7" t="str">
        <f>[1]!b_info_latestissurercreditrating2(A1890,日期设置!$B$2,"102","1")</f>
        <v>AA-</v>
      </c>
      <c r="O1890" s="8">
        <v>6.8</v>
      </c>
      <c r="P1890" s="9">
        <f>[1]!b_info_repurchasedate(A1890)</f>
        <v>0</v>
      </c>
      <c r="Q1890" s="8" t="s">
        <v>17199</v>
      </c>
      <c r="R1890" s="2" t="str">
        <f>IF((--IF(P1890=0,Q1890,P1890))&gt;(--日期设置!$B$2),IF(P1890=0,Q1890,P1890),Q1890)</f>
        <v>2025-02-07</v>
      </c>
      <c r="S1890" s="2" t="s">
        <v>18416</v>
      </c>
      <c r="T1890" s="8">
        <f>[1]!b_anal_ptmyear($A1890,日期设置!$B$2)</f>
        <v>3.882191780821918</v>
      </c>
      <c r="U1890" s="8">
        <f>[1]!b_anal_termifexercise($A1890,日期设置!B$2)</f>
        <v>0</v>
      </c>
      <c r="V1890" s="10">
        <f>[1]!b_dq_dirtyprice(A1890,日期设置!$B$2)</f>
        <v>81.7286</v>
      </c>
      <c r="W1890" s="11">
        <f>IF(U1890=0,ROUNDUP((Q1890-日期设置!$B$2)/365,0),ROUNDUP((R1890-日期设置!$B$2)/365,0))</f>
        <v>4</v>
      </c>
      <c r="X1890" s="18">
        <f>_xlfn.IFNA(VLOOKUP(A1890,过往入选债券!A:D,4,0),2)</f>
        <v>2</v>
      </c>
      <c r="Y1890">
        <f>_xlfn.IFNA(VLOOKUP(C1890,[2]Sheet1!$A:$A,1,0),3)</f>
        <v>3</v>
      </c>
    </row>
    <row r="1891" spans="1:25" hidden="1" x14ac:dyDescent="0.2">
      <c r="A1891" s="21" t="s">
        <v>3203</v>
      </c>
      <c r="B1891" s="21" t="s">
        <v>3204</v>
      </c>
      <c r="C1891" s="37" t="s">
        <v>1480</v>
      </c>
      <c r="D1891" s="26" t="str">
        <f>[1]!b_calc_yield(A1891,日期设置!$B$2,F1891,1,R1891,1,O1891,L1891,S1891,)</f>
        <v>Fetching...</v>
      </c>
      <c r="E1891" s="26">
        <f t="shared" si="58"/>
        <v>7.6470358483681888</v>
      </c>
      <c r="F1891" s="18">
        <f>[1]!b_dq_cleanprice($A1891,日期设置!B$2)</f>
        <v>100.1645</v>
      </c>
      <c r="G1891" s="18" t="str">
        <f t="shared" si="59"/>
        <v>3.26 + 1.26</v>
      </c>
      <c r="H1891" s="27">
        <f>[1]!b_dq_pctchange($A1891,日期设置!$B$2,1)/100</f>
        <v>0</v>
      </c>
      <c r="I1891" s="26">
        <f>[1]!b_pq_pctchange(A1891,日期设置!$B$4,日期设置!$B$2,1)</f>
        <v>0</v>
      </c>
      <c r="J1891" s="26">
        <f>[1]!b_pq_pctchange(A1891,日期设置!$C$4,日期设置!$B$2,1)</f>
        <v>0</v>
      </c>
      <c r="K1891" s="52">
        <f>[1]!b_dq_amount($A1891,日期设置!B$2,2,10000)</f>
        <v>0</v>
      </c>
      <c r="L1891" s="26">
        <f>[1]!b_info_latestpar(A1891,日期设置!$B$2)</f>
        <v>100</v>
      </c>
      <c r="M1891" s="6">
        <f>[1]!b_info_outstandingbalance($A1891,日期设置!B$2)</f>
        <v>10</v>
      </c>
      <c r="N1891" s="7">
        <f>[1]!b_info_latestissurercreditrating2(A1891,日期设置!$B$2,"102","1")</f>
        <v>0</v>
      </c>
      <c r="O1891" s="8">
        <v>6.5</v>
      </c>
      <c r="P1891" s="9" t="str">
        <f>[1]!b_info_repurchasedate(A1891)</f>
        <v>2022-06-25</v>
      </c>
      <c r="Q1891" s="8" t="s">
        <v>17223</v>
      </c>
      <c r="R1891" s="2" t="str">
        <f>IF((--IF(P1891=0,Q1891,P1891))&gt;(--日期设置!$B$2),IF(P1891=0,Q1891,P1891),Q1891)</f>
        <v>2022-06-25</v>
      </c>
      <c r="S1891" s="2" t="s">
        <v>18798</v>
      </c>
      <c r="T1891" s="8">
        <f>[1]!b_anal_ptmyear($A1891,日期设置!$B$2)</f>
        <v>3.2602739726027399</v>
      </c>
      <c r="U1891" s="8">
        <f>[1]!b_anal_termifexercise($A1891,日期设置!B$2)</f>
        <v>1.2602739726027397</v>
      </c>
      <c r="V1891" s="10">
        <f>[1]!b_dq_dirtyprice(A1891,日期设置!$B$2)</f>
        <v>104.9727</v>
      </c>
      <c r="W1891" s="11">
        <f>IF(U1891=0,ROUNDUP((Q1891-日期设置!$B$2)/365,0),ROUNDUP((R1891-日期设置!$B$2)/365,0))</f>
        <v>2</v>
      </c>
      <c r="X1891" s="18">
        <f>_xlfn.IFNA(VLOOKUP(A1891,过往入选债券!A:D,4,0),2)</f>
        <v>2</v>
      </c>
      <c r="Y1891">
        <f>_xlfn.IFNA(VLOOKUP(C1891,[2]Sheet1!$A:$A,1,0),3)</f>
        <v>3</v>
      </c>
    </row>
    <row r="1892" spans="1:25" hidden="1" x14ac:dyDescent="0.2">
      <c r="A1892" s="28" t="s">
        <v>21880</v>
      </c>
      <c r="B1892" s="28" t="s">
        <v>22077</v>
      </c>
      <c r="C1892" s="39" t="s">
        <v>1973</v>
      </c>
      <c r="D1892" s="26" t="str">
        <f>[1]!b_calc_yield(A1892,日期设置!$B$2,F1892,1,R1892,1,O1892,L1892,S1892,)</f>
        <v>Fetching...</v>
      </c>
      <c r="E1892" s="26">
        <f t="shared" si="58"/>
        <v>17.35641112447972</v>
      </c>
      <c r="F1892" s="18">
        <f>[1]!b_dq_cleanprice($A1892,日期设置!B$2)</f>
        <v>99.9</v>
      </c>
      <c r="G1892" s="18" t="str">
        <f t="shared" si="59"/>
        <v>2.77 + 0</v>
      </c>
      <c r="H1892" s="27">
        <f>[1]!b_dq_pctchange($A1892,日期设置!$B$2,1)/100</f>
        <v>0</v>
      </c>
      <c r="I1892" s="26">
        <f>[1]!b_pq_pctchange(A1892,日期设置!$B$4,日期设置!$B$2,1)</f>
        <v>0</v>
      </c>
      <c r="J1892" s="26">
        <f>[1]!b_pq_pctchange(A1892,日期设置!$C$4,日期设置!$B$2,1)</f>
        <v>-0.17177649270174117</v>
      </c>
      <c r="K1892" s="52">
        <f>[1]!b_dq_amount($A1892,日期设置!B$2,2,10000)</f>
        <v>0</v>
      </c>
      <c r="L1892" s="26">
        <f>[1]!b_info_latestpar(A1892,日期设置!$B$2)</f>
        <v>100</v>
      </c>
      <c r="M1892" s="6">
        <f>[1]!b_info_outstandingbalance($A1892,日期设置!B$2)</f>
        <v>5</v>
      </c>
      <c r="N1892" s="7" t="str">
        <f>[1]!b_info_latestissurercreditrating2(A1892,日期设置!$B$2,"102","1")</f>
        <v>AA+</v>
      </c>
      <c r="O1892" s="43">
        <v>6.3</v>
      </c>
      <c r="P1892" s="9">
        <f>[1]!b_info_repurchasedate(A1892)</f>
        <v>0</v>
      </c>
      <c r="Q1892" s="31" t="s">
        <v>22176</v>
      </c>
      <c r="R1892" s="2" t="str">
        <f>IF((--IF(P1892=0,Q1892,P1892))&gt;(--日期设置!$B$2),IF(P1892=0,Q1892,P1892),Q1892)</f>
        <v>2023-12-30</v>
      </c>
      <c r="S1892" s="31" t="s">
        <v>16669</v>
      </c>
      <c r="T1892" s="8">
        <f>[1]!b_anal_ptmyear($A1892,日期设置!$B$2)</f>
        <v>2.7753424657534245</v>
      </c>
      <c r="U1892" s="8">
        <f>[1]!b_anal_termifexercise($A1892,日期设置!B$2)</f>
        <v>0</v>
      </c>
      <c r="V1892" s="10">
        <f>[1]!b_dq_dirtyprice(A1892,日期设置!$B$2)</f>
        <v>101.31529999999999</v>
      </c>
      <c r="W1892" s="11">
        <f>IF(U1892=0,ROUNDUP((Q1892-日期设置!$B$2)/365,0),ROUNDUP((R1892-日期设置!$B$2)/365,0))</f>
        <v>3</v>
      </c>
      <c r="X1892" s="18">
        <f>_xlfn.IFNA(VLOOKUP(A1892,过往入选债券!A:D,4,0),2)</f>
        <v>2</v>
      </c>
      <c r="Y1892">
        <f>_xlfn.IFNA(VLOOKUP(C1892,[2]Sheet1!$A:$A,1,0),3)</f>
        <v>3</v>
      </c>
    </row>
    <row r="1893" spans="1:25" hidden="1" x14ac:dyDescent="0.2">
      <c r="A1893" s="21" t="s">
        <v>4468</v>
      </c>
      <c r="B1893" s="21" t="s">
        <v>4469</v>
      </c>
      <c r="C1893" s="37" t="s">
        <v>46</v>
      </c>
      <c r="D1893" s="26" t="str">
        <f>[1]!b_calc_yield(A1893,日期设置!$B$2,F1893,1,R1893,1,O1893,L1893,S1893,)</f>
        <v>Fetching...</v>
      </c>
      <c r="E1893" s="26">
        <f t="shared" si="58"/>
        <v>1.368686710020639</v>
      </c>
      <c r="F1893" s="18">
        <f>[1]!b_dq_cleanprice($A1893,日期设置!B$2)</f>
        <v>99.964799999999997</v>
      </c>
      <c r="G1893" s="18" t="str">
        <f t="shared" si="59"/>
        <v>4.21 + 0.21</v>
      </c>
      <c r="H1893" s="27">
        <f>[1]!b_dq_pctchange($A1893,日期设置!$B$2,1)/100</f>
        <v>0</v>
      </c>
      <c r="I1893" s="26">
        <f>[1]!b_pq_pctchange(A1893,日期设置!$B$4,日期设置!$B$2,1)</f>
        <v>7.2030540949336828E-3</v>
      </c>
      <c r="J1893" s="26">
        <f>[1]!b_pq_pctchange(A1893,日期设置!$C$4,日期设置!$B$2,1)</f>
        <v>7.2030540949336828E-3</v>
      </c>
      <c r="K1893" s="52">
        <f>[1]!b_dq_amount($A1893,日期设置!B$2,2,10000)</f>
        <v>0</v>
      </c>
      <c r="L1893" s="26">
        <f>[1]!b_info_latestpar(A1893,日期设置!$B$2)</f>
        <v>100</v>
      </c>
      <c r="M1893" s="6">
        <f>[1]!b_info_outstandingbalance($A1893,日期设置!B$2)</f>
        <v>15</v>
      </c>
      <c r="N1893" s="7">
        <f>[1]!b_info_latestissurercreditrating2(A1893,日期设置!$B$2,"102","1")</f>
        <v>0</v>
      </c>
      <c r="O1893" s="8">
        <v>6.48</v>
      </c>
      <c r="P1893" s="9" t="str">
        <f>[1]!b_info_repurchasedate(A1893)</f>
        <v>2021-06-09</v>
      </c>
      <c r="Q1893" s="8" t="s">
        <v>16722</v>
      </c>
      <c r="R1893" s="2" t="str">
        <f>IF((--IF(P1893=0,Q1893,P1893))&gt;(--日期设置!$B$2),IF(P1893=0,Q1893,P1893),Q1893)</f>
        <v>2021-06-09</v>
      </c>
      <c r="S1893" s="2" t="s">
        <v>18442</v>
      </c>
      <c r="T1893" s="8">
        <f>[1]!b_anal_ptmyear($A1893,日期设置!$B$2)</f>
        <v>4.2164383561643834</v>
      </c>
      <c r="U1893" s="8">
        <f>[1]!b_anal_termifexercise($A1893,日期设置!B$2)</f>
        <v>0.21643835616438356</v>
      </c>
      <c r="V1893" s="10">
        <f>[1]!b_dq_dirtyprice(A1893,日期设置!$B$2)</f>
        <v>105.0423</v>
      </c>
      <c r="W1893" s="11">
        <f>IF(U1893=0,ROUNDUP((Q1893-日期设置!$B$2)/365,0),ROUNDUP((R1893-日期设置!$B$2)/365,0))</f>
        <v>1</v>
      </c>
      <c r="X1893" s="18">
        <f>_xlfn.IFNA(VLOOKUP(A1893,过往入选债券!A:D,4,0),2)</f>
        <v>2</v>
      </c>
      <c r="Y1893">
        <f>_xlfn.IFNA(VLOOKUP(C1893,[2]Sheet1!$A:$A,1,0),3)</f>
        <v>3</v>
      </c>
    </row>
    <row r="1894" spans="1:25" hidden="1" x14ac:dyDescent="0.2">
      <c r="A1894" s="21" t="s">
        <v>4616</v>
      </c>
      <c r="B1894" s="21" t="s">
        <v>4617</v>
      </c>
      <c r="C1894" s="37" t="s">
        <v>4618</v>
      </c>
      <c r="D1894" s="26" t="str">
        <f>[1]!b_calc_yield(A1894,日期设置!$B$2,F1894,1,R1894,1,O1894,L1894,S1894,)</f>
        <v>Fetching...</v>
      </c>
      <c r="E1894" s="26">
        <f t="shared" si="58"/>
        <v>13.726389726844634</v>
      </c>
      <c r="F1894" s="18">
        <f>[1]!b_dq_cleanprice($A1894,日期设置!B$2)</f>
        <v>99.302999999999997</v>
      </c>
      <c r="G1894" s="18" t="str">
        <f t="shared" si="59"/>
        <v>2.25 + 0</v>
      </c>
      <c r="H1894" s="27">
        <f>[1]!b_dq_pctchange($A1894,日期设置!$B$2,1)/100</f>
        <v>0</v>
      </c>
      <c r="I1894" s="26">
        <f>[1]!b_pq_pctchange(A1894,日期设置!$B$4,日期设置!$B$2,1)</f>
        <v>0</v>
      </c>
      <c r="J1894" s="26">
        <f>[1]!b_pq_pctchange(A1894,日期设置!$C$4,日期设置!$B$2,1)</f>
        <v>0</v>
      </c>
      <c r="K1894" s="52">
        <f>[1]!b_dq_amount($A1894,日期设置!B$2,2,10000)</f>
        <v>0</v>
      </c>
      <c r="L1894" s="26">
        <f>[1]!b_info_latestpar(A1894,日期设置!$B$2)</f>
        <v>100</v>
      </c>
      <c r="M1894" s="6">
        <f>[1]!b_info_outstandingbalance($A1894,日期设置!B$2)</f>
        <v>2</v>
      </c>
      <c r="N1894" s="7">
        <f>[1]!b_info_latestissurercreditrating2(A1894,日期设置!$B$2,"102","1")</f>
        <v>0</v>
      </c>
      <c r="O1894" s="8">
        <v>6</v>
      </c>
      <c r="P1894" s="9">
        <f>[1]!b_info_repurchasedate(A1894)</f>
        <v>0</v>
      </c>
      <c r="Q1894" s="8" t="s">
        <v>16494</v>
      </c>
      <c r="R1894" s="2" t="str">
        <f>IF((--IF(P1894=0,Q1894,P1894))&gt;(--日期设置!$B$2),IF(P1894=0,Q1894,P1894),Q1894)</f>
        <v>2023-06-24</v>
      </c>
      <c r="S1894" s="2" t="s">
        <v>17996</v>
      </c>
      <c r="T1894" s="8">
        <f>[1]!b_anal_ptmyear($A1894,日期设置!$B$2)</f>
        <v>2.2575342465753425</v>
      </c>
      <c r="U1894" s="8">
        <f>[1]!b_anal_termifexercise($A1894,日期设置!B$2)</f>
        <v>0</v>
      </c>
      <c r="V1894" s="10">
        <f>[1]!b_dq_dirtyprice(A1894,日期设置!$B$2)</f>
        <v>103.7578</v>
      </c>
      <c r="W1894" s="11">
        <f>IF(U1894=0,ROUNDUP((Q1894-日期设置!$B$2)/365,0),ROUNDUP((R1894-日期设置!$B$2)/365,0))</f>
        <v>3</v>
      </c>
      <c r="X1894" s="18">
        <f>_xlfn.IFNA(VLOOKUP(A1894,过往入选债券!A:D,4,0),2)</f>
        <v>2</v>
      </c>
      <c r="Y1894">
        <f>_xlfn.IFNA(VLOOKUP(C1894,[2]Sheet1!$A:$A,1,0),3)</f>
        <v>3</v>
      </c>
    </row>
    <row r="1895" spans="1:25" hidden="1" x14ac:dyDescent="0.2">
      <c r="A1895" s="21" t="s">
        <v>13918</v>
      </c>
      <c r="B1895" s="21" t="s">
        <v>13919</v>
      </c>
      <c r="C1895" s="37" t="s">
        <v>1293</v>
      </c>
      <c r="D1895" s="26" t="str">
        <f>[1]!b_calc_yield(A1895,日期设置!$B$2,F1895,1,R1895,1,O1895,L1895,S1895,)</f>
        <v>Fetching...</v>
      </c>
      <c r="E1895" s="26">
        <f t="shared" si="58"/>
        <v>27.811686890547872</v>
      </c>
      <c r="F1895" s="18">
        <f>[1]!b_dq_cleanprice($A1895,日期设置!B$2)</f>
        <v>79.066400000000002</v>
      </c>
      <c r="G1895" s="18" t="str">
        <f t="shared" si="59"/>
        <v>3.36 + 0</v>
      </c>
      <c r="H1895" s="27">
        <f>[1]!b_dq_pctchange($A1895,日期设置!$B$2,1)/100</f>
        <v>0</v>
      </c>
      <c r="I1895" s="26">
        <f>[1]!b_pq_pctchange(A1895,日期设置!$B$4,日期设置!$B$2,1)</f>
        <v>0</v>
      </c>
      <c r="J1895" s="26">
        <f>[1]!b_pq_pctchange(A1895,日期设置!$C$4,日期设置!$B$2,1)</f>
        <v>0</v>
      </c>
      <c r="K1895" s="52">
        <f>[1]!b_dq_amount($A1895,日期设置!B$2,2,10000)</f>
        <v>0</v>
      </c>
      <c r="L1895" s="26">
        <f>[1]!b_info_latestpar(A1895,日期设置!$B$2)</f>
        <v>80</v>
      </c>
      <c r="M1895" s="6">
        <f>[1]!b_info_outstandingbalance($A1895,日期设置!B$2)</f>
        <v>2.48</v>
      </c>
      <c r="N1895" s="7" t="str">
        <f>[1]!b_info_latestissurercreditrating2(A1895,日期设置!$B$2,"102","1")</f>
        <v>AA</v>
      </c>
      <c r="O1895" s="8">
        <v>6.28</v>
      </c>
      <c r="P1895" s="9">
        <f>[1]!b_info_repurchasedate(A1895)</f>
        <v>0</v>
      </c>
      <c r="Q1895" s="8" t="s">
        <v>16237</v>
      </c>
      <c r="R1895" s="2" t="str">
        <f>IF((--IF(P1895=0,Q1895,P1895))&gt;(--日期设置!$B$2),IF(P1895=0,Q1895,P1895),Q1895)</f>
        <v>2024-08-03</v>
      </c>
      <c r="S1895" s="2" t="s">
        <v>17999</v>
      </c>
      <c r="T1895" s="8">
        <f>[1]!b_anal_ptmyear($A1895,日期设置!$B$2)</f>
        <v>3.3671232876712329</v>
      </c>
      <c r="U1895" s="8">
        <f>[1]!b_anal_termifexercise($A1895,日期设置!B$2)</f>
        <v>0</v>
      </c>
      <c r="V1895" s="10">
        <f>[1]!b_dq_dirtyprice(A1895,日期设置!$B$2)</f>
        <v>82.245999999999995</v>
      </c>
      <c r="W1895" s="11">
        <f>IF(U1895=0,ROUNDUP((Q1895-日期设置!$B$2)/365,0),ROUNDUP((R1895-日期设置!$B$2)/365,0))</f>
        <v>4</v>
      </c>
      <c r="X1895" s="18">
        <f>_xlfn.IFNA(VLOOKUP(A1895,过往入选债券!A:D,4,0),2)</f>
        <v>2</v>
      </c>
      <c r="Y1895">
        <f>_xlfn.IFNA(VLOOKUP(C1895,[2]Sheet1!$A:$A,1,0),3)</f>
        <v>3</v>
      </c>
    </row>
    <row r="1896" spans="1:25" hidden="1" x14ac:dyDescent="0.2">
      <c r="A1896" s="21" t="s">
        <v>10390</v>
      </c>
      <c r="B1896" s="21" t="s">
        <v>10391</v>
      </c>
      <c r="C1896" s="37" t="s">
        <v>9871</v>
      </c>
      <c r="D1896" s="26" t="str">
        <f>[1]!b_calc_yield(A1896,日期设置!$B$2,F1896,1,R1896,1,O1896,L1896,S1896,)</f>
        <v>Fetching...</v>
      </c>
      <c r="E1896" s="26">
        <f t="shared" si="58"/>
        <v>12.229261621712828</v>
      </c>
      <c r="F1896" s="18">
        <f>[1]!b_dq_cleanprice($A1896,日期设置!B$2)</f>
        <v>97.2</v>
      </c>
      <c r="G1896" s="18" t="str">
        <f t="shared" si="59"/>
        <v>2.01 + 0</v>
      </c>
      <c r="H1896" s="27">
        <f>[1]!b_dq_pctchange($A1896,日期设置!$B$2,1)/100</f>
        <v>0</v>
      </c>
      <c r="I1896" s="26">
        <f>[1]!b_pq_pctchange(A1896,日期设置!$B$4,日期设置!$B$2,1)</f>
        <v>0</v>
      </c>
      <c r="J1896" s="26">
        <f>[1]!b_pq_pctchange(A1896,日期设置!$C$4,日期设置!$B$2,1)</f>
        <v>0</v>
      </c>
      <c r="K1896" s="52">
        <f>[1]!b_dq_amount($A1896,日期设置!B$2,2,10000)</f>
        <v>0</v>
      </c>
      <c r="L1896" s="26">
        <f>[1]!b_info_latestpar(A1896,日期设置!$B$2)</f>
        <v>100</v>
      </c>
      <c r="M1896" s="6">
        <f>[1]!b_info_outstandingbalance($A1896,日期设置!B$2)</f>
        <v>5</v>
      </c>
      <c r="N1896" s="7" t="str">
        <f>[1]!b_info_latestissurercreditrating2(A1896,日期设置!$B$2,"102","1")</f>
        <v>AA</v>
      </c>
      <c r="O1896" s="8">
        <v>4.8</v>
      </c>
      <c r="P1896" s="9">
        <f>[1]!b_info_repurchasedate(A1896)</f>
        <v>0</v>
      </c>
      <c r="Q1896" s="8" t="s">
        <v>15982</v>
      </c>
      <c r="R1896" s="2" t="str">
        <f>IF((--IF(P1896=0,Q1896,P1896))&gt;(--日期设置!$B$2),IF(P1896=0,Q1896,P1896),Q1896)</f>
        <v>2023-03-27</v>
      </c>
      <c r="S1896" s="2" t="s">
        <v>17770</v>
      </c>
      <c r="T1896" s="8">
        <f>[1]!b_anal_ptmyear($A1896,日期设置!$B$2)</f>
        <v>2.0136986301369864</v>
      </c>
      <c r="U1896" s="8">
        <f>[1]!b_anal_termifexercise($A1896,日期设置!B$2)</f>
        <v>0</v>
      </c>
      <c r="V1896" s="10">
        <f>[1]!b_dq_dirtyprice(A1896,日期设置!$B$2)</f>
        <v>101.9342</v>
      </c>
      <c r="W1896" s="11">
        <f>IF(U1896=0,ROUNDUP((Q1896-日期设置!$B$2)/365,0),ROUNDUP((R1896-日期设置!$B$2)/365,0))</f>
        <v>3</v>
      </c>
      <c r="X1896" s="18">
        <f>_xlfn.IFNA(VLOOKUP(A1896,过往入选债券!A:D,4,0),2)</f>
        <v>2</v>
      </c>
      <c r="Y1896">
        <f>_xlfn.IFNA(VLOOKUP(C1896,[2]Sheet1!$A:$A,1,0),3)</f>
        <v>3</v>
      </c>
    </row>
    <row r="1897" spans="1:25" hidden="1" x14ac:dyDescent="0.2">
      <c r="A1897" s="21" t="s">
        <v>15896</v>
      </c>
      <c r="B1897" s="21" t="s">
        <v>15897</v>
      </c>
      <c r="C1897" s="37" t="s">
        <v>251</v>
      </c>
      <c r="D1897" s="26" t="str">
        <f>[1]!b_calc_yield(A1897,日期设置!$B$2,F1897,1,R1897,1,O1897,L1897,S1897,)</f>
        <v>Fetching...</v>
      </c>
      <c r="E1897" s="26">
        <f t="shared" si="58"/>
        <v>37.626971872827376</v>
      </c>
      <c r="F1897" s="18">
        <f>[1]!b_dq_cleanprice($A1897,日期设置!B$2)</f>
        <v>100</v>
      </c>
      <c r="G1897" s="18" t="str">
        <f t="shared" si="59"/>
        <v>6.23 + 0</v>
      </c>
      <c r="H1897" s="27">
        <f>[1]!b_dq_pctchange($A1897,日期设置!$B$2,1)/100</f>
        <v>0</v>
      </c>
      <c r="I1897" s="26">
        <f>[1]!b_pq_pctchange(A1897,日期设置!$B$4,日期设置!$B$2,1)</f>
        <v>0</v>
      </c>
      <c r="J1897" s="26">
        <f>[1]!b_pq_pctchange(A1897,日期设置!$C$4,日期设置!$B$2,1)</f>
        <v>0</v>
      </c>
      <c r="K1897" s="52">
        <f>[1]!b_dq_amount($A1897,日期设置!B$2,2,10000)</f>
        <v>0</v>
      </c>
      <c r="L1897" s="26">
        <f>[1]!b_info_latestpar(A1897,日期设置!$B$2)</f>
        <v>100</v>
      </c>
      <c r="M1897" s="6">
        <f>[1]!b_info_outstandingbalance($A1897,日期设置!B$2)</f>
        <v>3</v>
      </c>
      <c r="N1897" s="7" t="str">
        <f>[1]!b_info_latestissurercreditrating2(A1897,日期设置!$B$2,"102","1")</f>
        <v>AA</v>
      </c>
      <c r="O1897" s="8">
        <v>6.33</v>
      </c>
      <c r="P1897" s="9">
        <f>[1]!b_info_repurchasedate(A1897)</f>
        <v>0</v>
      </c>
      <c r="Q1897" s="8" t="s">
        <v>16915</v>
      </c>
      <c r="R1897" s="2" t="str">
        <f>IF((--IF(P1897=0,Q1897,P1897))&gt;(--日期设置!$B$2),IF(P1897=0,Q1897,P1897),Q1897)</f>
        <v>2027-06-15</v>
      </c>
      <c r="S1897" s="2" t="s">
        <v>17862</v>
      </c>
      <c r="T1897" s="8">
        <f>[1]!b_anal_ptmyear($A1897,日期设置!$B$2)</f>
        <v>6.2328767123287667</v>
      </c>
      <c r="U1897" s="8">
        <f>[1]!b_anal_termifexercise($A1897,日期设置!B$2)</f>
        <v>0</v>
      </c>
      <c r="V1897" s="10">
        <f>[1]!b_dq_dirtyprice(A1897,日期设置!$B$2)</f>
        <v>104.85590000000001</v>
      </c>
      <c r="W1897" s="11">
        <f>IF(U1897=0,ROUNDUP((Q1897-日期设置!$B$2)/365,0),ROUNDUP((R1897-日期设置!$B$2)/365,0))</f>
        <v>7</v>
      </c>
      <c r="X1897" s="18">
        <f>_xlfn.IFNA(VLOOKUP(A1897,过往入选债券!A:D,4,0),2)</f>
        <v>2</v>
      </c>
      <c r="Y1897">
        <f>_xlfn.IFNA(VLOOKUP(C1897,[2]Sheet1!$A:$A,1,0),3)</f>
        <v>3</v>
      </c>
    </row>
    <row r="1898" spans="1:25" hidden="1" x14ac:dyDescent="0.2">
      <c r="A1898" s="21" t="s">
        <v>9307</v>
      </c>
      <c r="B1898" s="21" t="s">
        <v>9308</v>
      </c>
      <c r="C1898" s="37" t="s">
        <v>732</v>
      </c>
      <c r="D1898" s="26" t="str">
        <f>[1]!b_calc_yield(A1898,日期设置!$B$2,F1898,1,R1898,1,O1898,L1898,S1898,)</f>
        <v>Fetching...</v>
      </c>
      <c r="E1898" s="26">
        <f t="shared" si="58"/>
        <v>3.5854171185357719</v>
      </c>
      <c r="F1898" s="18">
        <f>[1]!b_dq_cleanprice($A1898,日期设置!B$2)</f>
        <v>100</v>
      </c>
      <c r="G1898" s="18" t="str">
        <f t="shared" si="59"/>
        <v>1.56 + 0.56</v>
      </c>
      <c r="H1898" s="27">
        <f>[1]!b_dq_pctchange($A1898,日期设置!$B$2,1)/100</f>
        <v>0</v>
      </c>
      <c r="I1898" s="26">
        <f>[1]!b_pq_pctchange(A1898,日期设置!$B$4,日期设置!$B$2,1)</f>
        <v>0</v>
      </c>
      <c r="J1898" s="26">
        <f>[1]!b_pq_pctchange(A1898,日期设置!$C$4,日期设置!$B$2,1)</f>
        <v>0</v>
      </c>
      <c r="K1898" s="52">
        <f>[1]!b_dq_amount($A1898,日期设置!B$2,2,10000)</f>
        <v>0</v>
      </c>
      <c r="L1898" s="26">
        <f>[1]!b_info_latestpar(A1898,日期设置!$B$2)</f>
        <v>100</v>
      </c>
      <c r="M1898" s="6">
        <f>[1]!b_info_outstandingbalance($A1898,日期设置!B$2)</f>
        <v>15.5</v>
      </c>
      <c r="N1898" s="7" t="str">
        <f>[1]!b_info_latestissurercreditrating2(A1898,日期设置!$B$2,"102","1")</f>
        <v>C</v>
      </c>
      <c r="O1898" s="8">
        <v>6.5</v>
      </c>
      <c r="P1898" s="9" t="str">
        <f>[1]!b_info_repurchasedate(A1898)</f>
        <v>2021-10-15</v>
      </c>
      <c r="Q1898" s="8" t="s">
        <v>16143</v>
      </c>
      <c r="R1898" s="2" t="str">
        <f>IF((--IF(P1898=0,Q1898,P1898))&gt;(--日期设置!$B$2),IF(P1898=0,Q1898,P1898),Q1898)</f>
        <v>2021-10-15</v>
      </c>
      <c r="S1898" s="2" t="s">
        <v>17930</v>
      </c>
      <c r="T1898" s="8">
        <f>[1]!b_anal_ptmyear($A1898,日期设置!$B$2)</f>
        <v>1.5671232876712329</v>
      </c>
      <c r="U1898" s="8">
        <f>[1]!b_anal_termifexercise($A1898,日期设置!B$2)</f>
        <v>0.56712328767123288</v>
      </c>
      <c r="V1898" s="10">
        <f>[1]!b_dq_dirtyprice(A1898,日期设置!$B$2)</f>
        <v>102.8137</v>
      </c>
      <c r="W1898" s="11">
        <f>IF(U1898=0,ROUNDUP((Q1898-日期设置!$B$2)/365,0),ROUNDUP((R1898-日期设置!$B$2)/365,0))</f>
        <v>1</v>
      </c>
      <c r="X1898" s="18">
        <f>_xlfn.IFNA(VLOOKUP(A1898,过往入选债券!A:D,4,0),2)</f>
        <v>2</v>
      </c>
      <c r="Y1898">
        <f>_xlfn.IFNA(VLOOKUP(C1898,[2]Sheet1!$A:$A,1,0),3)</f>
        <v>3</v>
      </c>
    </row>
    <row r="1899" spans="1:25" hidden="1" x14ac:dyDescent="0.2">
      <c r="A1899" s="21" t="s">
        <v>3523</v>
      </c>
      <c r="B1899" s="21" t="s">
        <v>3524</v>
      </c>
      <c r="C1899" s="37" t="s">
        <v>339</v>
      </c>
      <c r="D1899" s="26" t="str">
        <f>[1]!b_calc_yield(A1899,日期设置!$B$2,F1899,1,R1899,1,O1899,L1899,S1899,)</f>
        <v>Fetching...</v>
      </c>
      <c r="E1899" s="26">
        <f t="shared" si="58"/>
        <v>-2.7702474045987691</v>
      </c>
      <c r="F1899" s="18">
        <f>[1]!b_dq_cleanprice($A1899,日期设置!B$2)</f>
        <v>100</v>
      </c>
      <c r="G1899" s="18" t="str">
        <f t="shared" si="59"/>
        <v>0.55 + 0</v>
      </c>
      <c r="H1899" s="27">
        <f>[1]!b_dq_pctchange($A1899,日期设置!$B$2,1)/100</f>
        <v>0</v>
      </c>
      <c r="I1899" s="26">
        <f>[1]!b_pq_pctchange(A1899,日期设置!$B$4,日期设置!$B$2,1)</f>
        <v>0</v>
      </c>
      <c r="J1899" s="26">
        <f>[1]!b_pq_pctchange(A1899,日期设置!$C$4,日期设置!$B$2,1)</f>
        <v>0</v>
      </c>
      <c r="K1899" s="52">
        <f>[1]!b_dq_amount($A1899,日期设置!B$2,2,10000)</f>
        <v>0</v>
      </c>
      <c r="L1899" s="26">
        <f>[1]!b_info_latestpar(A1899,日期设置!$B$2)</f>
        <v>100</v>
      </c>
      <c r="M1899" s="6">
        <f>[1]!b_info_outstandingbalance($A1899,日期设置!B$2)</f>
        <v>4</v>
      </c>
      <c r="N1899" s="7">
        <f>[1]!b_info_latestissurercreditrating2(A1899,日期设置!$B$2,"102","1")</f>
        <v>0</v>
      </c>
      <c r="O1899" s="8">
        <v>6.88</v>
      </c>
      <c r="P1899" s="9">
        <f>[1]!b_info_repurchasedate(A1899)</f>
        <v>0</v>
      </c>
      <c r="Q1899" s="8" t="s">
        <v>16328</v>
      </c>
      <c r="R1899" s="2" t="str">
        <f>IF((--IF(P1899=0,Q1899,P1899))&gt;(--日期设置!$B$2),IF(P1899=0,Q1899,P1899),Q1899)</f>
        <v>2021-10-11</v>
      </c>
      <c r="S1899" s="2" t="s">
        <v>18068</v>
      </c>
      <c r="T1899" s="8">
        <f>[1]!b_anal_ptmyear($A1899,日期设置!$B$2)</f>
        <v>0.55616438356164388</v>
      </c>
      <c r="U1899" s="8">
        <f>[1]!b_anal_termifexercise($A1899,日期设置!B$2)</f>
        <v>0</v>
      </c>
      <c r="V1899" s="10">
        <f>[1]!b_dq_dirtyprice(A1899,日期设置!$B$2)</f>
        <v>109.9252</v>
      </c>
      <c r="W1899" s="11">
        <f>IF(U1899=0,ROUNDUP((Q1899-日期设置!$B$2)/365,0),ROUNDUP((R1899-日期设置!$B$2)/365,0))</f>
        <v>1</v>
      </c>
      <c r="X1899" s="18">
        <f>_xlfn.IFNA(VLOOKUP(A1899,过往入选债券!A:D,4,0),2)</f>
        <v>2</v>
      </c>
      <c r="Y1899">
        <f>_xlfn.IFNA(VLOOKUP(C1899,[2]Sheet1!$A:$A,1,0),3)</f>
        <v>3</v>
      </c>
    </row>
    <row r="1900" spans="1:25" hidden="1" x14ac:dyDescent="0.2">
      <c r="A1900" s="21" t="s">
        <v>14699</v>
      </c>
      <c r="B1900" s="21" t="s">
        <v>14700</v>
      </c>
      <c r="C1900" s="37" t="s">
        <v>14561</v>
      </c>
      <c r="D1900" s="26" t="str">
        <f>[1]!b_calc_yield(A1900,日期设置!$B$2,F1900,1,R1900,1,O1900,L1900,S1900,)</f>
        <v>Fetching...</v>
      </c>
      <c r="E1900" s="26">
        <f t="shared" si="58"/>
        <v>27.184317789611502</v>
      </c>
      <c r="F1900" s="18">
        <f>[1]!b_dq_cleanprice($A1900,日期设置!B$2)</f>
        <v>104.4188</v>
      </c>
      <c r="G1900" s="18" t="str">
        <f t="shared" si="59"/>
        <v>4.51 + 0</v>
      </c>
      <c r="H1900" s="27">
        <f>[1]!b_dq_pctchange($A1900,日期设置!$B$2,1)/100</f>
        <v>0</v>
      </c>
      <c r="I1900" s="26">
        <f>[1]!b_pq_pctchange(A1900,日期设置!$B$4,日期设置!$B$2,1)</f>
        <v>0</v>
      </c>
      <c r="J1900" s="26">
        <f>[1]!b_pq_pctchange(A1900,日期设置!$C$4,日期设置!$B$2,1)</f>
        <v>0</v>
      </c>
      <c r="K1900" s="52">
        <f>[1]!b_dq_amount($A1900,日期设置!B$2,2,10000)</f>
        <v>0</v>
      </c>
      <c r="L1900" s="26">
        <f>[1]!b_info_latestpar(A1900,日期设置!$B$2)</f>
        <v>100</v>
      </c>
      <c r="M1900" s="6">
        <f>[1]!b_info_outstandingbalance($A1900,日期设置!B$2)</f>
        <v>5</v>
      </c>
      <c r="N1900" s="7" t="str">
        <f>[1]!b_info_latestissurercreditrating2(A1900,日期设置!$B$2,"102","1")</f>
        <v>AA</v>
      </c>
      <c r="O1900" s="8">
        <v>7.49</v>
      </c>
      <c r="P1900" s="9">
        <f>[1]!b_info_repurchasedate(A1900)</f>
        <v>0</v>
      </c>
      <c r="Q1900" s="8" t="s">
        <v>16024</v>
      </c>
      <c r="R1900" s="2" t="str">
        <f>IF((--IF(P1900=0,Q1900,P1900))&gt;(--日期设置!$B$2),IF(P1900=0,Q1900,P1900),Q1900)</f>
        <v>2025-09-25</v>
      </c>
      <c r="S1900" s="2" t="s">
        <v>17811</v>
      </c>
      <c r="T1900" s="8">
        <f>[1]!b_anal_ptmyear($A1900,日期设置!$B$2)</f>
        <v>4.5123287671232877</v>
      </c>
      <c r="U1900" s="8">
        <f>[1]!b_anal_termifexercise($A1900,日期设置!B$2)</f>
        <v>0</v>
      </c>
      <c r="V1900" s="10">
        <f>[1]!b_dq_dirtyprice(A1900,日期设置!$B$2)</f>
        <v>108.0715</v>
      </c>
      <c r="W1900" s="11">
        <f>IF(U1900=0,ROUNDUP((Q1900-日期设置!$B$2)/365,0),ROUNDUP((R1900-日期设置!$B$2)/365,0))</f>
        <v>5</v>
      </c>
      <c r="X1900" s="18">
        <f>_xlfn.IFNA(VLOOKUP(A1900,过往入选债券!A:D,4,0),2)</f>
        <v>2</v>
      </c>
      <c r="Y1900">
        <f>_xlfn.IFNA(VLOOKUP(C1900,[2]Sheet1!$A:$A,1,0),3)</f>
        <v>3</v>
      </c>
    </row>
    <row r="1901" spans="1:25" hidden="1" x14ac:dyDescent="0.2">
      <c r="A1901" s="21" t="s">
        <v>9217</v>
      </c>
      <c r="B1901" s="21" t="s">
        <v>9218</v>
      </c>
      <c r="C1901" s="37" t="s">
        <v>23</v>
      </c>
      <c r="D1901" s="26" t="str">
        <f>[1]!b_calc_yield(A1901,日期设置!$B$2,F1901,1,R1901,1,O1901,L1901,S1901,)</f>
        <v>Fetching...</v>
      </c>
      <c r="E1901" s="26">
        <f t="shared" si="58"/>
        <v>3.012231964494827</v>
      </c>
      <c r="F1901" s="18">
        <f>[1]!b_dq_cleanprice($A1901,日期设置!B$2)</f>
        <v>99.17</v>
      </c>
      <c r="G1901" s="18" t="str">
        <f t="shared" si="59"/>
        <v>0.47 + 0</v>
      </c>
      <c r="H1901" s="27">
        <f>[1]!b_dq_pctchange($A1901,日期设置!$B$2,1)/100</f>
        <v>0</v>
      </c>
      <c r="I1901" s="26">
        <f>[1]!b_pq_pctchange(A1901,日期设置!$B$4,日期设置!$B$2,1)</f>
        <v>0</v>
      </c>
      <c r="J1901" s="26">
        <f>[1]!b_pq_pctchange(A1901,日期设置!$C$4,日期设置!$B$2,1)</f>
        <v>0.14440506124592351</v>
      </c>
      <c r="K1901" s="52">
        <f>[1]!b_dq_amount($A1901,日期设置!B$2,2,10000)</f>
        <v>0</v>
      </c>
      <c r="L1901" s="26">
        <f>[1]!b_info_latestpar(A1901,日期设置!$B$2)</f>
        <v>100</v>
      </c>
      <c r="M1901" s="6">
        <f>[1]!b_info_outstandingbalance($A1901,日期设置!B$2)</f>
        <v>10</v>
      </c>
      <c r="N1901" s="7" t="str">
        <f>[1]!b_info_latestissurercreditrating2(A1901,日期设置!$B$2,"102","1")</f>
        <v>AAA</v>
      </c>
      <c r="O1901" s="8">
        <v>4.68</v>
      </c>
      <c r="P1901" s="9">
        <f>[1]!b_info_repurchasedate(A1901)</f>
        <v>0</v>
      </c>
      <c r="Q1901" s="8" t="s">
        <v>17246</v>
      </c>
      <c r="R1901" s="2" t="str">
        <f>IF((--IF(P1901=0,Q1901,P1901))&gt;(--日期设置!$B$2),IF(P1901=0,Q1901,P1901),Q1901)</f>
        <v>2021-09-12</v>
      </c>
      <c r="S1901" s="2" t="s">
        <v>18257</v>
      </c>
      <c r="T1901" s="8">
        <f>[1]!b_anal_ptmyear($A1901,日期设置!$B$2)</f>
        <v>0.47671232876712327</v>
      </c>
      <c r="U1901" s="8">
        <f>[1]!b_anal_termifexercise($A1901,日期设置!B$2)</f>
        <v>0</v>
      </c>
      <c r="V1901" s="10">
        <f>[1]!b_dq_dirtyprice(A1901,日期设置!$B$2)</f>
        <v>101.619</v>
      </c>
      <c r="W1901" s="11">
        <f>IF(U1901=0,ROUNDUP((Q1901-日期设置!$B$2)/365,0),ROUNDUP((R1901-日期设置!$B$2)/365,0))</f>
        <v>1</v>
      </c>
      <c r="X1901" s="18">
        <f>_xlfn.IFNA(VLOOKUP(A1901,过往入选债券!A:D,4,0),2)</f>
        <v>2</v>
      </c>
      <c r="Y1901">
        <f>_xlfn.IFNA(VLOOKUP(C1901,[2]Sheet1!$A:$A,1,0),3)</f>
        <v>3</v>
      </c>
    </row>
    <row r="1902" spans="1:25" hidden="1" x14ac:dyDescent="0.2">
      <c r="A1902" s="21" t="s">
        <v>2251</v>
      </c>
      <c r="B1902" s="21" t="s">
        <v>2252</v>
      </c>
      <c r="C1902" s="37" t="s">
        <v>395</v>
      </c>
      <c r="D1902" s="26" t="str">
        <f>[1]!b_calc_yield(A1902,日期设置!$B$2,F1902,1,R1902,1,O1902,L1902,S1902,)</f>
        <v>Fetching...</v>
      </c>
      <c r="E1902" s="26">
        <f t="shared" si="58"/>
        <v>4.8470866515458511</v>
      </c>
      <c r="F1902" s="18">
        <f>[1]!b_dq_cleanprice($A1902,日期设置!B$2)</f>
        <v>101</v>
      </c>
      <c r="G1902" s="18" t="str">
        <f t="shared" si="59"/>
        <v>2.76 + 0.76</v>
      </c>
      <c r="H1902" s="27">
        <f>[1]!b_dq_pctchange($A1902,日期设置!$B$2,1)/100</f>
        <v>0</v>
      </c>
      <c r="I1902" s="26">
        <f>[1]!b_pq_pctchange(A1902,日期设置!$B$4,日期设置!$B$2,1)</f>
        <v>0</v>
      </c>
      <c r="J1902" s="26">
        <f>[1]!b_pq_pctchange(A1902,日期设置!$C$4,日期设置!$B$2,1)</f>
        <v>-0.18135367920658518</v>
      </c>
      <c r="K1902" s="52">
        <f>[1]!b_dq_amount($A1902,日期设置!B$2,2,10000)</f>
        <v>0</v>
      </c>
      <c r="L1902" s="26">
        <f>[1]!b_info_latestpar(A1902,日期设置!$B$2)</f>
        <v>100</v>
      </c>
      <c r="M1902" s="6">
        <f>[1]!b_info_outstandingbalance($A1902,日期设置!B$2)</f>
        <v>5</v>
      </c>
      <c r="N1902" s="7">
        <f>[1]!b_info_latestissurercreditrating2(A1902,日期设置!$B$2,"102","1")</f>
        <v>0</v>
      </c>
      <c r="O1902" s="8">
        <v>7.8</v>
      </c>
      <c r="P1902" s="9" t="str">
        <f>[1]!b_info_repurchasedate(A1902)</f>
        <v>2021-12-27</v>
      </c>
      <c r="Q1902" s="8" t="s">
        <v>16388</v>
      </c>
      <c r="R1902" s="2" t="str">
        <f>IF((--IF(P1902=0,Q1902,P1902))&gt;(--日期设置!$B$2),IF(P1902=0,Q1902,P1902),Q1902)</f>
        <v>2021-12-27</v>
      </c>
      <c r="S1902" s="2" t="s">
        <v>17936</v>
      </c>
      <c r="T1902" s="8">
        <f>[1]!b_anal_ptmyear($A1902,日期设置!$B$2)</f>
        <v>2.7671232876712328</v>
      </c>
      <c r="U1902" s="8">
        <f>[1]!b_anal_termifexercise($A1902,日期设置!B$2)</f>
        <v>0.76712328767123283</v>
      </c>
      <c r="V1902" s="10">
        <f>[1]!b_dq_dirtyprice(A1902,日期设置!$B$2)</f>
        <v>102.8164</v>
      </c>
      <c r="W1902" s="11">
        <f>IF(U1902=0,ROUNDUP((Q1902-日期设置!$B$2)/365,0),ROUNDUP((R1902-日期设置!$B$2)/365,0))</f>
        <v>1</v>
      </c>
      <c r="X1902" s="18">
        <f>_xlfn.IFNA(VLOOKUP(A1902,过往入选债券!A:D,4,0),2)</f>
        <v>2</v>
      </c>
      <c r="Y1902">
        <f>_xlfn.IFNA(VLOOKUP(C1902,[2]Sheet1!$A:$A,1,0),3)</f>
        <v>3</v>
      </c>
    </row>
    <row r="1903" spans="1:25" hidden="1" x14ac:dyDescent="0.2">
      <c r="A1903" s="21" t="s">
        <v>6371</v>
      </c>
      <c r="B1903" s="21" t="s">
        <v>6372</v>
      </c>
      <c r="C1903" s="37" t="s">
        <v>74</v>
      </c>
      <c r="D1903" s="26" t="str">
        <f>[1]!b_calc_yield(A1903,日期设置!$B$2,F1903,1,R1903,1,O1903,L1903,S1903,)</f>
        <v>Fetching...</v>
      </c>
      <c r="E1903" s="26">
        <f t="shared" si="58"/>
        <v>12.553689087901887</v>
      </c>
      <c r="F1903" s="18">
        <f>[1]!b_dq_cleanprice($A1903,日期设置!B$2)</f>
        <v>100.11</v>
      </c>
      <c r="G1903" s="18" t="str">
        <f t="shared" si="59"/>
        <v>3.98 + 1.98</v>
      </c>
      <c r="H1903" s="27">
        <f>[1]!b_dq_pctchange($A1903,日期设置!$B$2,1)/100</f>
        <v>0</v>
      </c>
      <c r="I1903" s="26">
        <f>[1]!b_pq_pctchange(A1903,日期设置!$B$4,日期设置!$B$2,1)</f>
        <v>0</v>
      </c>
      <c r="J1903" s="26">
        <f>[1]!b_pq_pctchange(A1903,日期设置!$C$4,日期设置!$B$2,1)</f>
        <v>-0.12739717691048813</v>
      </c>
      <c r="K1903" s="52">
        <f>[1]!b_dq_amount($A1903,日期设置!B$2,2,10000)</f>
        <v>0</v>
      </c>
      <c r="L1903" s="26">
        <f>[1]!b_info_latestpar(A1903,日期设置!$B$2)</f>
        <v>100</v>
      </c>
      <c r="M1903" s="6">
        <f>[1]!b_info_outstandingbalance($A1903,日期设置!B$2)</f>
        <v>6.2</v>
      </c>
      <c r="N1903" s="7" t="str">
        <f>[1]!b_info_latestissurercreditrating2(A1903,日期设置!$B$2,"102","1")</f>
        <v>AA</v>
      </c>
      <c r="O1903" s="8">
        <v>6.38</v>
      </c>
      <c r="P1903" s="9" t="str">
        <f>[1]!b_info_repurchasedate(A1903)</f>
        <v>2023-03-16</v>
      </c>
      <c r="Q1903" s="8" t="s">
        <v>16867</v>
      </c>
      <c r="R1903" s="2" t="str">
        <f>IF((--IF(P1903=0,Q1903,P1903))&gt;(--日期设置!$B$2),IF(P1903=0,Q1903,P1903),Q1903)</f>
        <v>2023-03-16</v>
      </c>
      <c r="S1903" s="2" t="s">
        <v>18000</v>
      </c>
      <c r="T1903" s="8">
        <f>[1]!b_anal_ptmyear($A1903,日期设置!$B$2)</f>
        <v>3.9835616438356163</v>
      </c>
      <c r="U1903" s="8">
        <f>[1]!b_anal_termifexercise($A1903,日期设置!B$2)</f>
        <v>1.9835616438356165</v>
      </c>
      <c r="V1903" s="10">
        <f>[1]!b_dq_dirtyprice(A1903,日期设置!$B$2)</f>
        <v>100.1833</v>
      </c>
      <c r="W1903" s="11">
        <f>IF(U1903=0,ROUNDUP((Q1903-日期设置!$B$2)/365,0),ROUNDUP((R1903-日期设置!$B$2)/365,0))</f>
        <v>2</v>
      </c>
      <c r="X1903" s="18">
        <f>_xlfn.IFNA(VLOOKUP(A1903,过往入选债券!A:D,4,0),2)</f>
        <v>2</v>
      </c>
      <c r="Y1903">
        <f>_xlfn.IFNA(VLOOKUP(C1903,[2]Sheet1!$A:$A,1,0),3)</f>
        <v>3</v>
      </c>
    </row>
    <row r="1904" spans="1:25" hidden="1" x14ac:dyDescent="0.2">
      <c r="A1904" s="21" t="s">
        <v>13984</v>
      </c>
      <c r="B1904" s="21" t="s">
        <v>13985</v>
      </c>
      <c r="C1904" s="37" t="s">
        <v>13986</v>
      </c>
      <c r="D1904" s="26" t="str">
        <f>[1]!b_calc_yield(A1904,日期设置!$B$2,F1904,1,R1904,1,O1904,L1904,S1904,)</f>
        <v>Fetching...</v>
      </c>
      <c r="E1904" s="26">
        <f t="shared" si="58"/>
        <v>28.018915723695326</v>
      </c>
      <c r="F1904" s="18">
        <f>[1]!b_dq_cleanprice($A1904,日期设置!B$2)</f>
        <v>79.659400000000005</v>
      </c>
      <c r="G1904" s="18" t="str">
        <f t="shared" si="59"/>
        <v>3.38 + 0</v>
      </c>
      <c r="H1904" s="27">
        <f>[1]!b_dq_pctchange($A1904,日期设置!$B$2,1)/100</f>
        <v>0</v>
      </c>
      <c r="I1904" s="26">
        <f>[1]!b_pq_pctchange(A1904,日期设置!$B$4,日期设置!$B$2,1)</f>
        <v>-0.28477760433812305</v>
      </c>
      <c r="J1904" s="26">
        <f>[1]!b_pq_pctchange(A1904,日期设置!$C$4,日期设置!$B$2,1)</f>
        <v>-0.28477760433812305</v>
      </c>
      <c r="K1904" s="52">
        <f>[1]!b_dq_amount($A1904,日期设置!B$2,2,10000)</f>
        <v>0</v>
      </c>
      <c r="L1904" s="26">
        <f>[1]!b_info_latestpar(A1904,日期设置!$B$2)</f>
        <v>80</v>
      </c>
      <c r="M1904" s="6">
        <f>[1]!b_info_outstandingbalance($A1904,日期设置!B$2)</f>
        <v>9.6</v>
      </c>
      <c r="N1904" s="7" t="str">
        <f>[1]!b_info_latestissurercreditrating2(A1904,日期设置!$B$2,"102","1")</f>
        <v>AA-</v>
      </c>
      <c r="O1904" s="8">
        <v>6.53</v>
      </c>
      <c r="P1904" s="9">
        <f>[1]!b_info_repurchasedate(A1904)</f>
        <v>0</v>
      </c>
      <c r="Q1904" s="8" t="s">
        <v>17280</v>
      </c>
      <c r="R1904" s="2" t="str">
        <f>IF((--IF(P1904=0,Q1904,P1904))&gt;(--日期设置!$B$2),IF(P1904=0,Q1904,P1904),Q1904)</f>
        <v>2024-08-08</v>
      </c>
      <c r="S1904" s="2" t="s">
        <v>18251</v>
      </c>
      <c r="T1904" s="8">
        <f>[1]!b_anal_ptmyear($A1904,日期设置!$B$2)</f>
        <v>3.3808219178082193</v>
      </c>
      <c r="U1904" s="8">
        <f>[1]!b_anal_termifexercise($A1904,日期设置!B$2)</f>
        <v>0</v>
      </c>
      <c r="V1904" s="10">
        <f>[1]!b_dq_dirtyprice(A1904,日期设置!$B$2)</f>
        <v>82.894000000000005</v>
      </c>
      <c r="W1904" s="11">
        <f>IF(U1904=0,ROUNDUP((Q1904-日期设置!$B$2)/365,0),ROUNDUP((R1904-日期设置!$B$2)/365,0))</f>
        <v>4</v>
      </c>
      <c r="X1904" s="18">
        <f>_xlfn.IFNA(VLOOKUP(A1904,过往入选债券!A:D,4,0),2)</f>
        <v>2</v>
      </c>
      <c r="Y1904">
        <f>_xlfn.IFNA(VLOOKUP(C1904,[2]Sheet1!$A:$A,1,0),3)</f>
        <v>3</v>
      </c>
    </row>
    <row r="1905" spans="1:25" hidden="1" x14ac:dyDescent="0.2">
      <c r="A1905" s="21" t="s">
        <v>3401</v>
      </c>
      <c r="B1905" s="21" t="s">
        <v>3402</v>
      </c>
      <c r="C1905" s="37" t="s">
        <v>2197</v>
      </c>
      <c r="D1905" s="26" t="str">
        <f>[1]!b_calc_yield(A1905,日期设置!$B$2,F1905,1,R1905,1,O1905,L1905,S1905,)</f>
        <v>Fetching...</v>
      </c>
      <c r="E1905" s="26">
        <f t="shared" si="58"/>
        <v>8.7625983816170816</v>
      </c>
      <c r="F1905" s="18">
        <f>[1]!b_dq_cleanprice($A1905,日期设置!B$2)</f>
        <v>101.497</v>
      </c>
      <c r="G1905" s="18" t="str">
        <f t="shared" si="59"/>
        <v>1.43 + 0</v>
      </c>
      <c r="H1905" s="27">
        <f>[1]!b_dq_pctchange($A1905,日期设置!$B$2,1)/100</f>
        <v>0</v>
      </c>
      <c r="I1905" s="26">
        <f>[1]!b_pq_pctchange(A1905,日期设置!$B$4,日期设置!$B$2,1)</f>
        <v>0</v>
      </c>
      <c r="J1905" s="26">
        <f>[1]!b_pq_pctchange(A1905,日期设置!$C$4,日期设置!$B$2,1)</f>
        <v>0</v>
      </c>
      <c r="K1905" s="52">
        <f>[1]!b_dq_amount($A1905,日期设置!B$2,2,10000)</f>
        <v>0</v>
      </c>
      <c r="L1905" s="26">
        <f>[1]!b_info_latestpar(A1905,日期设置!$B$2)</f>
        <v>100</v>
      </c>
      <c r="M1905" s="6">
        <f>[1]!b_info_outstandingbalance($A1905,日期设置!B$2)</f>
        <v>5</v>
      </c>
      <c r="N1905" s="7">
        <f>[1]!b_info_latestissurercreditrating2(A1905,日期设置!$B$2,"102","1")</f>
        <v>0</v>
      </c>
      <c r="O1905" s="8">
        <v>7.48</v>
      </c>
      <c r="P1905" s="9">
        <f>[1]!b_info_repurchasedate(A1905)</f>
        <v>0</v>
      </c>
      <c r="Q1905" s="8" t="s">
        <v>16226</v>
      </c>
      <c r="R1905" s="2" t="str">
        <f>IF((--IF(P1905=0,Q1905,P1905))&gt;(--日期设置!$B$2),IF(P1905=0,Q1905,P1905),Q1905)</f>
        <v>2022-08-29</v>
      </c>
      <c r="S1905" s="2" t="s">
        <v>17892</v>
      </c>
      <c r="T1905" s="8">
        <f>[1]!b_anal_ptmyear($A1905,日期设置!$B$2)</f>
        <v>1.4383561643835616</v>
      </c>
      <c r="U1905" s="8">
        <f>[1]!b_anal_termifexercise($A1905,日期设置!B$2)</f>
        <v>0</v>
      </c>
      <c r="V1905" s="10">
        <f>[1]!b_dq_dirtyprice(A1905,日期设置!$B$2)</f>
        <v>105.6981</v>
      </c>
      <c r="W1905" s="11">
        <f>IF(U1905=0,ROUNDUP((Q1905-日期设置!$B$2)/365,0),ROUNDUP((R1905-日期设置!$B$2)/365,0))</f>
        <v>2</v>
      </c>
      <c r="X1905" s="18">
        <f>_xlfn.IFNA(VLOOKUP(A1905,过往入选债券!A:D,4,0),2)</f>
        <v>2</v>
      </c>
      <c r="Y1905">
        <f>_xlfn.IFNA(VLOOKUP(C1905,[2]Sheet1!$A:$A,1,0),3)</f>
        <v>3</v>
      </c>
    </row>
    <row r="1906" spans="1:25" hidden="1" x14ac:dyDescent="0.2">
      <c r="A1906" s="21" t="s">
        <v>14315</v>
      </c>
      <c r="B1906" s="21" t="s">
        <v>14316</v>
      </c>
      <c r="C1906" s="37" t="s">
        <v>14317</v>
      </c>
      <c r="D1906" s="26" t="str">
        <f>[1]!b_calc_yield(A1906,日期设置!$B$2,F1906,1,R1906,1,O1906,L1906,S1906,)</f>
        <v>Fetching...</v>
      </c>
      <c r="E1906" s="26">
        <f t="shared" si="58"/>
        <v>46.413613585866685</v>
      </c>
      <c r="F1906" s="18">
        <f>[1]!b_dq_cleanprice($A1906,日期设置!B$2)</f>
        <v>90.443299999999994</v>
      </c>
      <c r="G1906" s="18" t="str">
        <f t="shared" si="59"/>
        <v>6.67 + 0</v>
      </c>
      <c r="H1906" s="27">
        <f>[1]!b_dq_pctchange($A1906,日期设置!$B$2,1)/100</f>
        <v>0</v>
      </c>
      <c r="I1906" s="26">
        <f>[1]!b_pq_pctchange(A1906,日期设置!$B$4,日期设置!$B$2,1)</f>
        <v>0</v>
      </c>
      <c r="J1906" s="26">
        <f>[1]!b_pq_pctchange(A1906,日期设置!$C$4,日期设置!$B$2,1)</f>
        <v>0</v>
      </c>
      <c r="K1906" s="52">
        <f>[1]!b_dq_amount($A1906,日期设置!B$2,2,10000)</f>
        <v>0</v>
      </c>
      <c r="L1906" s="26">
        <f>[1]!b_info_latestpar(A1906,日期设置!$B$2)</f>
        <v>90</v>
      </c>
      <c r="M1906" s="6">
        <f>[1]!b_info_outstandingbalance($A1906,日期设置!B$2)</f>
        <v>14.4</v>
      </c>
      <c r="N1906" s="7" t="str">
        <f>[1]!b_info_latestissurercreditrating2(A1906,日期设置!$B$2,"102","1")</f>
        <v>AA</v>
      </c>
      <c r="O1906" s="8">
        <v>6.46</v>
      </c>
      <c r="P1906" s="9">
        <f>[1]!b_info_repurchasedate(A1906)</f>
        <v>0</v>
      </c>
      <c r="Q1906" s="8" t="s">
        <v>16809</v>
      </c>
      <c r="R1906" s="2" t="str">
        <f>IF((--IF(P1906=0,Q1906,P1906))&gt;(--日期设置!$B$2),IF(P1906=0,Q1906,P1906),Q1906)</f>
        <v>2027-11-22</v>
      </c>
      <c r="S1906" s="2" t="s">
        <v>18508</v>
      </c>
      <c r="T1906" s="8">
        <f>[1]!b_anal_ptmyear($A1906,日期设置!$B$2)</f>
        <v>6.6712328767123292</v>
      </c>
      <c r="U1906" s="8">
        <f>[1]!b_anal_termifexercise($A1906,日期设置!B$2)</f>
        <v>0</v>
      </c>
      <c r="V1906" s="10">
        <f>[1]!b_dq_dirtyprice(A1906,日期设置!$B$2)</f>
        <v>92.354799999999997</v>
      </c>
      <c r="W1906" s="11">
        <f>IF(U1906=0,ROUNDUP((Q1906-日期设置!$B$2)/365,0),ROUNDUP((R1906-日期设置!$B$2)/365,0))</f>
        <v>7</v>
      </c>
      <c r="X1906" s="18">
        <f>_xlfn.IFNA(VLOOKUP(A1906,过往入选债券!A:D,4,0),2)</f>
        <v>2</v>
      </c>
      <c r="Y1906">
        <f>_xlfn.IFNA(VLOOKUP(C1906,[2]Sheet1!$A:$A,1,0),3)</f>
        <v>3</v>
      </c>
    </row>
    <row r="1907" spans="1:25" hidden="1" x14ac:dyDescent="0.2">
      <c r="A1907" s="21" t="s">
        <v>13732</v>
      </c>
      <c r="B1907" s="21" t="s">
        <v>13733</v>
      </c>
      <c r="C1907" s="37" t="s">
        <v>399</v>
      </c>
      <c r="D1907" s="26" t="str">
        <f>[1]!b_calc_yield(A1907,日期设置!$B$2,F1907,1,R1907,1,O1907,L1907,S1907,)</f>
        <v>Fetching...</v>
      </c>
      <c r="E1907" s="26">
        <f t="shared" si="58"/>
        <v>29.313493899617661</v>
      </c>
      <c r="F1907" s="18">
        <f>[1]!b_dq_cleanprice($A1907,日期设置!B$2)</f>
        <v>80.03</v>
      </c>
      <c r="G1907" s="18" t="str">
        <f t="shared" si="59"/>
        <v>3.6 + 0</v>
      </c>
      <c r="H1907" s="27">
        <f>[1]!b_dq_pctchange($A1907,日期设置!$B$2,1)/100</f>
        <v>0</v>
      </c>
      <c r="I1907" s="26">
        <f>[1]!b_pq_pctchange(A1907,日期设置!$B$4,日期设置!$B$2,1)</f>
        <v>0</v>
      </c>
      <c r="J1907" s="26">
        <f>[1]!b_pq_pctchange(A1907,日期设置!$C$4,日期设置!$B$2,1)</f>
        <v>-2.8566434500154081</v>
      </c>
      <c r="K1907" s="52">
        <f>[1]!b_dq_amount($A1907,日期设置!B$2,2,10000)</f>
        <v>0</v>
      </c>
      <c r="L1907" s="26">
        <f>[1]!b_info_latestpar(A1907,日期设置!$B$2)</f>
        <v>80</v>
      </c>
      <c r="M1907" s="6">
        <f>[1]!b_info_outstandingbalance($A1907,日期设置!B$2)</f>
        <v>10.88</v>
      </c>
      <c r="N1907" s="7" t="str">
        <f>[1]!b_info_latestissurercreditrating2(A1907,日期设置!$B$2,"102","1")</f>
        <v>AA</v>
      </c>
      <c r="O1907" s="8">
        <v>6.55</v>
      </c>
      <c r="P1907" s="9">
        <f>[1]!b_info_repurchasedate(A1907)</f>
        <v>0</v>
      </c>
      <c r="Q1907" s="8" t="s">
        <v>17283</v>
      </c>
      <c r="R1907" s="2" t="str">
        <f>IF((--IF(P1907=0,Q1907,P1907))&gt;(--日期设置!$B$2),IF(P1907=0,Q1907,P1907),Q1907)</f>
        <v>2024-10-27</v>
      </c>
      <c r="S1907" s="2" t="s">
        <v>18221</v>
      </c>
      <c r="T1907" s="8">
        <f>[1]!b_anal_ptmyear($A1907,日期设置!$B$2)</f>
        <v>3.6</v>
      </c>
      <c r="U1907" s="8">
        <f>[1]!b_anal_termifexercise($A1907,日期设置!B$2)</f>
        <v>0</v>
      </c>
      <c r="V1907" s="10">
        <f>[1]!b_dq_dirtyprice(A1907,日期设置!$B$2)</f>
        <v>82.126000000000005</v>
      </c>
      <c r="W1907" s="11">
        <f>IF(U1907=0,ROUNDUP((Q1907-日期设置!$B$2)/365,0),ROUNDUP((R1907-日期设置!$B$2)/365,0))</f>
        <v>4</v>
      </c>
      <c r="X1907" s="18">
        <f>_xlfn.IFNA(VLOOKUP(A1907,过往入选债券!A:D,4,0),2)</f>
        <v>2</v>
      </c>
      <c r="Y1907">
        <f>_xlfn.IFNA(VLOOKUP(C1907,[2]Sheet1!$A:$A,1,0),3)</f>
        <v>3</v>
      </c>
    </row>
    <row r="1908" spans="1:25" hidden="1" x14ac:dyDescent="0.2">
      <c r="A1908" s="28" t="s">
        <v>19369</v>
      </c>
      <c r="B1908" s="28" t="s">
        <v>19370</v>
      </c>
      <c r="C1908" s="38" t="s">
        <v>17</v>
      </c>
      <c r="D1908" s="26" t="str">
        <f>[1]!b_calc_yield(A1908,日期设置!$B$2,F1908,1,R1908,1,O1908,L1908,S1908,)</f>
        <v>Fetching...</v>
      </c>
      <c r="E1908" s="26">
        <f t="shared" si="58"/>
        <v>2.7329634090953903</v>
      </c>
      <c r="F1908" s="18">
        <f>[1]!b_dq_cleanprice($A1908,日期设置!B$2)</f>
        <v>98.985200000000006</v>
      </c>
      <c r="G1908" s="18" t="str">
        <f t="shared" si="59"/>
        <v>0.43 + 0</v>
      </c>
      <c r="H1908" s="27">
        <f>[1]!b_dq_pctchange($A1908,日期设置!$B$2,1)/100</f>
        <v>0</v>
      </c>
      <c r="I1908" s="26">
        <f>[1]!b_pq_pctchange(A1908,日期设置!$B$4,日期设置!$B$2,1)</f>
        <v>-1.606042761139807E-2</v>
      </c>
      <c r="J1908" s="26">
        <f>[1]!b_pq_pctchange(A1908,日期设置!$C$4,日期设置!$B$2,1)</f>
        <v>0.45383506870446866</v>
      </c>
      <c r="K1908" s="52">
        <f>[1]!b_dq_amount($A1908,日期设置!B$2,2,10000)</f>
        <v>0</v>
      </c>
      <c r="L1908" s="26">
        <f>[1]!b_info_latestpar(A1908,日期设置!$B$2)</f>
        <v>100</v>
      </c>
      <c r="M1908" s="6">
        <f>[1]!b_info_outstandingbalance($A1908,日期设置!B$2)</f>
        <v>5</v>
      </c>
      <c r="N1908" s="7" t="str">
        <f>[1]!b_info_latestissurercreditrating2(A1908,日期设置!$B$2,"102","1")</f>
        <v>AA+</v>
      </c>
      <c r="O1908" s="8">
        <v>4.05</v>
      </c>
      <c r="P1908" s="9">
        <f>[1]!b_info_repurchasedate(A1908)</f>
        <v>0</v>
      </c>
      <c r="Q1908" s="8" t="s">
        <v>16290</v>
      </c>
      <c r="R1908" s="2" t="str">
        <f>IF((--IF(P1908=0,Q1908,P1908))&gt;(--日期设置!$B$2),IF(P1908=0,Q1908,P1908),Q1908)</f>
        <v>2021-08-27</v>
      </c>
      <c r="S1908" s="31" t="s">
        <v>19227</v>
      </c>
      <c r="T1908" s="8">
        <f>[1]!b_anal_ptmyear($A1908,日期设置!$B$2)</f>
        <v>0.43287671232876712</v>
      </c>
      <c r="U1908" s="8">
        <f>[1]!b_anal_termifexercise($A1908,日期设置!B$2)</f>
        <v>0</v>
      </c>
      <c r="V1908" s="10">
        <f>[1]!b_dq_dirtyprice(A1908,日期设置!$B$2)</f>
        <v>101.282</v>
      </c>
      <c r="W1908" s="11">
        <f>IF(U1908=0,ROUNDUP((Q1908-日期设置!$B$2)/365,0),ROUNDUP((R1908-日期设置!$B$2)/365,0))</f>
        <v>1</v>
      </c>
      <c r="X1908" s="18">
        <f>_xlfn.IFNA(VLOOKUP(A1908,过往入选债券!A:D,4,0),2)</f>
        <v>2</v>
      </c>
      <c r="Y1908">
        <f>_xlfn.IFNA(VLOOKUP(C1908,[2]Sheet1!$A:$A,1,0),3)</f>
        <v>3</v>
      </c>
    </row>
    <row r="1909" spans="1:25" x14ac:dyDescent="0.2">
      <c r="A1909" s="21" t="s">
        <v>13235</v>
      </c>
      <c r="B1909" s="21" t="s">
        <v>13236</v>
      </c>
      <c r="C1909" s="37" t="s">
        <v>13237</v>
      </c>
      <c r="D1909" s="26" t="str">
        <f>[1]!b_calc_yield(A1909,日期设置!$B$2,F1909,1,R1909,1,O1909,L1909,S1909,)</f>
        <v>Fetching...</v>
      </c>
      <c r="E1909" s="26">
        <f t="shared" si="58"/>
        <v>29.064711060514803</v>
      </c>
      <c r="F1909" s="18">
        <f>[1]!b_dq_cleanprice($A1909,日期设置!B$2)</f>
        <v>57.9</v>
      </c>
      <c r="G1909" s="18" t="str">
        <f t="shared" si="59"/>
        <v>2.29 + 0</v>
      </c>
      <c r="H1909" s="27">
        <f>[1]!b_dq_pctchange($A1909,日期设置!$B$2,1)/100</f>
        <v>-1.5130252851274433E-2</v>
      </c>
      <c r="I1909" s="26">
        <f>[1]!b_pq_pctchange(A1909,日期设置!$B$4,日期设置!$B$2,1)</f>
        <v>-1.5130252851274431</v>
      </c>
      <c r="J1909" s="26">
        <f>[1]!b_pq_pctchange(A1909,日期设置!$C$4,日期设置!$B$2,1)</f>
        <v>-1.5130252851274431</v>
      </c>
      <c r="K1909" s="52">
        <f>[1]!b_dq_amount($A1909,日期设置!B$2,2,10000)</f>
        <v>604.3729452</v>
      </c>
      <c r="L1909" s="26">
        <f>[1]!b_info_latestpar(A1909,日期设置!$B$2)</f>
        <v>60</v>
      </c>
      <c r="M1909" s="6">
        <f>[1]!b_info_outstandingbalance($A1909,日期设置!B$2)</f>
        <v>3.6</v>
      </c>
      <c r="N1909" s="7" t="str">
        <f>[1]!b_info_latestissurercreditrating2(A1909,日期设置!$B$2,"102","1")</f>
        <v>AA-</v>
      </c>
      <c r="O1909" s="8">
        <v>6</v>
      </c>
      <c r="P1909" s="9">
        <f>[1]!b_info_repurchasedate(A1909)</f>
        <v>0</v>
      </c>
      <c r="Q1909" s="8" t="s">
        <v>16012</v>
      </c>
      <c r="R1909" s="2" t="str">
        <f>IF((--IF(P1909=0,Q1909,P1909))&gt;(--日期设置!$B$2),IF(P1909=0,Q1909,P1909),Q1909)</f>
        <v>2023-07-08</v>
      </c>
      <c r="S1909" s="2" t="s">
        <v>17799</v>
      </c>
      <c r="T1909" s="8">
        <f>[1]!b_anal_ptmyear($A1909,日期设置!$B$2)</f>
        <v>2.2958904109589042</v>
      </c>
      <c r="U1909" s="8">
        <f>[1]!b_anal_termifexercise($A1909,日期设置!B$2)</f>
        <v>0</v>
      </c>
      <c r="V1909" s="10">
        <f>[1]!b_dq_dirtyprice(A1909,日期设置!$B$2)</f>
        <v>60.434800000000003</v>
      </c>
      <c r="W1909" s="11">
        <f>IF(U1909=0,ROUNDUP((Q1909-日期设置!$B$2)/365,0),ROUNDUP((R1909-日期设置!$B$2)/365,0))</f>
        <v>3</v>
      </c>
      <c r="X1909" s="18">
        <f>_xlfn.IFNA(VLOOKUP(A1909,过往入选债券!A:D,4,0),2)</f>
        <v>2</v>
      </c>
      <c r="Y1909">
        <f>_xlfn.IFNA(VLOOKUP(C1909,[2]Sheet1!$A:$A,1,0),3)</f>
        <v>3</v>
      </c>
    </row>
    <row r="1910" spans="1:25" hidden="1" x14ac:dyDescent="0.2">
      <c r="A1910" s="21" t="s">
        <v>2763</v>
      </c>
      <c r="B1910" s="21" t="s">
        <v>2764</v>
      </c>
      <c r="C1910" s="37" t="s">
        <v>2388</v>
      </c>
      <c r="D1910" s="26" t="str">
        <f>[1]!b_calc_yield(A1910,日期设置!$B$2,F1910,1,R1910,1,O1910,L1910,S1910,)</f>
        <v>Fetching...</v>
      </c>
      <c r="E1910" s="26">
        <f t="shared" si="58"/>
        <v>6.2726957372618131</v>
      </c>
      <c r="F1910" s="18">
        <f>[1]!b_dq_cleanprice($A1910,日期设置!B$2)</f>
        <v>99.710499999999996</v>
      </c>
      <c r="G1910" s="18" t="str">
        <f t="shared" si="59"/>
        <v>0.99 + 0</v>
      </c>
      <c r="H1910" s="27">
        <f>[1]!b_dq_pctchange($A1910,日期设置!$B$2,1)/100</f>
        <v>0</v>
      </c>
      <c r="I1910" s="26">
        <f>[1]!b_pq_pctchange(A1910,日期设置!$B$4,日期设置!$B$2,1)</f>
        <v>0</v>
      </c>
      <c r="J1910" s="26">
        <f>[1]!b_pq_pctchange(A1910,日期设置!$C$4,日期设置!$B$2,1)</f>
        <v>0</v>
      </c>
      <c r="K1910" s="52">
        <f>[1]!b_dq_amount($A1910,日期设置!B$2,2,10000)</f>
        <v>0</v>
      </c>
      <c r="L1910" s="26">
        <f>[1]!b_info_latestpar(A1910,日期设置!$B$2)</f>
        <v>100</v>
      </c>
      <c r="M1910" s="6">
        <f>[1]!b_info_outstandingbalance($A1910,日期设置!B$2)</f>
        <v>14</v>
      </c>
      <c r="N1910" s="7">
        <f>[1]!b_info_latestissurercreditrating2(A1910,日期设置!$B$2,"102","1")</f>
        <v>0</v>
      </c>
      <c r="O1910" s="8">
        <v>6</v>
      </c>
      <c r="P1910" s="9">
        <f>[1]!b_info_repurchasedate(A1910)</f>
        <v>0</v>
      </c>
      <c r="Q1910" s="8" t="s">
        <v>16067</v>
      </c>
      <c r="R1910" s="2" t="str">
        <f>IF((--IF(P1910=0,Q1910,P1910))&gt;(--日期设置!$B$2),IF(P1910=0,Q1910,P1910),Q1910)</f>
        <v>2022-03-20</v>
      </c>
      <c r="S1910" s="2" t="s">
        <v>17853</v>
      </c>
      <c r="T1910" s="8">
        <f>[1]!b_anal_ptmyear($A1910,日期设置!$B$2)</f>
        <v>0.9945205479452055</v>
      </c>
      <c r="U1910" s="8">
        <f>[1]!b_anal_termifexercise($A1910,日期设置!B$2)</f>
        <v>0</v>
      </c>
      <c r="V1910" s="10">
        <f>[1]!b_dq_dirtyprice(A1910,日期设置!$B$2)</f>
        <v>99.743399999999994</v>
      </c>
      <c r="W1910" s="11">
        <f>IF(U1910=0,ROUNDUP((Q1910-日期设置!$B$2)/365,0),ROUNDUP((R1910-日期设置!$B$2)/365,0))</f>
        <v>1</v>
      </c>
      <c r="X1910" s="18">
        <f>_xlfn.IFNA(VLOOKUP(A1910,过往入选债券!A:D,4,0),2)</f>
        <v>2</v>
      </c>
      <c r="Y1910">
        <f>_xlfn.IFNA(VLOOKUP(C1910,[2]Sheet1!$A:$A,1,0),3)</f>
        <v>3</v>
      </c>
    </row>
    <row r="1911" spans="1:25" hidden="1" x14ac:dyDescent="0.2">
      <c r="A1911" s="28" t="s">
        <v>20150</v>
      </c>
      <c r="B1911" s="28" t="s">
        <v>20151</v>
      </c>
      <c r="C1911" s="39" t="s">
        <v>4831</v>
      </c>
      <c r="D1911" s="26" t="str">
        <f>[1]!b_calc_yield(A1911,日期设置!$B$2,F1911,1,R1911,1,O1911,L1911,S1911,)</f>
        <v>Fetching...</v>
      </c>
      <c r="E1911" s="26">
        <f t="shared" si="58"/>
        <v>9.2902590775980407</v>
      </c>
      <c r="F1911" s="18">
        <f>[1]!b_dq_cleanprice($A1911,日期设置!B$2)</f>
        <v>99.32</v>
      </c>
      <c r="G1911" s="18" t="str">
        <f t="shared" si="59"/>
        <v>2.50 + 1.50</v>
      </c>
      <c r="H1911" s="27">
        <f>[1]!b_dq_pctchange($A1911,日期设置!$B$2,1)/100</f>
        <v>0</v>
      </c>
      <c r="I1911" s="26">
        <f>[1]!b_pq_pctchange(A1911,日期设置!$B$4,日期设置!$B$2,1)</f>
        <v>-0.10058338362503372</v>
      </c>
      <c r="J1911" s="26">
        <f>[1]!b_pq_pctchange(A1911,日期设置!$C$4,日期设置!$B$2,1)</f>
        <v>-0.10058338362503372</v>
      </c>
      <c r="K1911" s="52">
        <f>[1]!b_dq_amount($A1911,日期设置!B$2,2,10000)</f>
        <v>0</v>
      </c>
      <c r="L1911" s="26">
        <f>[1]!b_info_latestpar(A1911,日期设置!$B$2)</f>
        <v>100</v>
      </c>
      <c r="M1911" s="6">
        <f>[1]!b_info_outstandingbalance($A1911,日期设置!B$2)</f>
        <v>3</v>
      </c>
      <c r="N1911" s="7">
        <f>[1]!b_info_latestissurercreditrating2(A1911,日期设置!$B$2,"102","1")</f>
        <v>0</v>
      </c>
      <c r="O1911" s="8">
        <v>5.85</v>
      </c>
      <c r="P1911" s="9" t="str">
        <f>[1]!b_info_repurchasedate(A1911)</f>
        <v>2022-09-23</v>
      </c>
      <c r="Q1911" s="8" t="s">
        <v>17149</v>
      </c>
      <c r="R1911" s="2" t="str">
        <f>IF((--IF(P1911=0,Q1911,P1911))&gt;(--日期设置!$B$2),IF(P1911=0,Q1911,P1911),Q1911)</f>
        <v>2022-09-23</v>
      </c>
      <c r="S1911" s="31" t="s">
        <v>17549</v>
      </c>
      <c r="T1911" s="8">
        <f>[1]!b_anal_ptmyear($A1911,日期设置!$B$2)</f>
        <v>2.506849315068493</v>
      </c>
      <c r="U1911" s="8">
        <f>[1]!b_anal_termifexercise($A1911,日期设置!B$2)</f>
        <v>1.5068493150684932</v>
      </c>
      <c r="V1911" s="10">
        <f>[1]!b_dq_dirtyprice(A1911,日期设置!$B$2)</f>
        <v>102.20489999999999</v>
      </c>
      <c r="W1911" s="11">
        <f>IF(U1911=0,ROUNDUP((Q1911-日期设置!$B$2)/365,0),ROUNDUP((R1911-日期设置!$B$2)/365,0))</f>
        <v>2</v>
      </c>
      <c r="X1911" s="18">
        <f>_xlfn.IFNA(VLOOKUP(A1911,过往入选债券!A:D,4,0),2)</f>
        <v>2</v>
      </c>
      <c r="Y1911">
        <f>_xlfn.IFNA(VLOOKUP(C1911,[2]Sheet1!$A:$A,1,0),3)</f>
        <v>3</v>
      </c>
    </row>
    <row r="1912" spans="1:25" hidden="1" x14ac:dyDescent="0.2">
      <c r="A1912" s="21" t="s">
        <v>10590</v>
      </c>
      <c r="B1912" s="21" t="s">
        <v>10591</v>
      </c>
      <c r="C1912" s="37" t="s">
        <v>1394</v>
      </c>
      <c r="D1912" s="26" t="str">
        <f>[1]!b_calc_yield(A1912,日期设置!$B$2,F1912,1,R1912,1,O1912,L1912,S1912,)</f>
        <v>Fetching...</v>
      </c>
      <c r="E1912" s="26">
        <f t="shared" si="58"/>
        <v>6.4532685480655161</v>
      </c>
      <c r="F1912" s="18">
        <f>[1]!b_dq_cleanprice($A1912,日期设置!B$2)</f>
        <v>98.541600000000003</v>
      </c>
      <c r="G1912" s="18" t="str">
        <f t="shared" si="59"/>
        <v>4.06 + 1.06</v>
      </c>
      <c r="H1912" s="27">
        <f>[1]!b_dq_pctchange($A1912,日期设置!$B$2,1)/100</f>
        <v>0</v>
      </c>
      <c r="I1912" s="26">
        <f>[1]!b_pq_pctchange(A1912,日期设置!$B$4,日期设置!$B$2,1)</f>
        <v>0</v>
      </c>
      <c r="J1912" s="26">
        <f>[1]!b_pq_pctchange(A1912,日期设置!$C$4,日期设置!$B$2,1)</f>
        <v>-0.55484128794223375</v>
      </c>
      <c r="K1912" s="52">
        <f>[1]!b_dq_amount($A1912,日期设置!B$2,2,10000)</f>
        <v>0</v>
      </c>
      <c r="L1912" s="26">
        <f>[1]!b_info_latestpar(A1912,日期设置!$B$2)</f>
        <v>100</v>
      </c>
      <c r="M1912" s="6">
        <f>[1]!b_info_outstandingbalance($A1912,日期设置!B$2)</f>
        <v>6</v>
      </c>
      <c r="N1912" s="7" t="str">
        <f>[1]!b_info_latestissurercreditrating2(A1912,日期设置!$B$2,"102","1")</f>
        <v>AA</v>
      </c>
      <c r="O1912" s="8">
        <v>4.8600000000000003</v>
      </c>
      <c r="P1912" s="9" t="str">
        <f>[1]!b_info_repurchasedate(A1912)</f>
        <v>2022-04-16</v>
      </c>
      <c r="Q1912" s="8" t="s">
        <v>16451</v>
      </c>
      <c r="R1912" s="2" t="str">
        <f>IF((--IF(P1912=0,Q1912,P1912))&gt;(--日期设置!$B$2),IF(P1912=0,Q1912,P1912),Q1912)</f>
        <v>2022-04-16</v>
      </c>
      <c r="S1912" s="2" t="s">
        <v>18217</v>
      </c>
      <c r="T1912" s="8">
        <f>[1]!b_anal_ptmyear($A1912,日期设置!$B$2)</f>
        <v>4.0684931506849313</v>
      </c>
      <c r="U1912" s="8">
        <f>[1]!b_anal_termifexercise($A1912,日期设置!B$2)</f>
        <v>1.0684931506849316</v>
      </c>
      <c r="V1912" s="10">
        <f>[1]!b_dq_dirtyprice(A1912,日期设置!$B$2)</f>
        <v>103.06870000000001</v>
      </c>
      <c r="W1912" s="11">
        <f>IF(U1912=0,ROUNDUP((Q1912-日期设置!$B$2)/365,0),ROUNDUP((R1912-日期设置!$B$2)/365,0))</f>
        <v>2</v>
      </c>
      <c r="X1912" s="18">
        <f>_xlfn.IFNA(VLOOKUP(A1912,过往入选债券!A:D,4,0),2)</f>
        <v>2</v>
      </c>
      <c r="Y1912">
        <f>_xlfn.IFNA(VLOOKUP(C1912,[2]Sheet1!$A:$A,1,0),3)</f>
        <v>3</v>
      </c>
    </row>
    <row r="1913" spans="1:25" hidden="1" x14ac:dyDescent="0.2">
      <c r="A1913" s="21" t="s">
        <v>6083</v>
      </c>
      <c r="B1913" s="21" t="s">
        <v>6084</v>
      </c>
      <c r="C1913" s="37" t="s">
        <v>349</v>
      </c>
      <c r="D1913" s="26" t="str">
        <f>[1]!b_calc_yield(A1913,日期设置!$B$2,F1913,1,R1913,1,O1913,L1913,S1913,)</f>
        <v>Fetching...</v>
      </c>
      <c r="E1913" s="26">
        <f t="shared" si="58"/>
        <v>8.8406645615180182</v>
      </c>
      <c r="F1913" s="18">
        <f>[1]!b_dq_cleanprice($A1913,日期设置!B$2)</f>
        <v>100.4811</v>
      </c>
      <c r="G1913" s="18" t="str">
        <f t="shared" si="59"/>
        <v>1.44 + 0</v>
      </c>
      <c r="H1913" s="27">
        <f>[1]!b_dq_pctchange($A1913,日期设置!$B$2,1)/100</f>
        <v>0</v>
      </c>
      <c r="I1913" s="26">
        <f>[1]!b_pq_pctchange(A1913,日期设置!$B$4,日期设置!$B$2,1)</f>
        <v>0</v>
      </c>
      <c r="J1913" s="26">
        <f>[1]!b_pq_pctchange(A1913,日期设置!$C$4,日期设置!$B$2,1)</f>
        <v>-0.43963426234186925</v>
      </c>
      <c r="K1913" s="52">
        <f>[1]!b_dq_amount($A1913,日期设置!B$2,2,10000)</f>
        <v>0</v>
      </c>
      <c r="L1913" s="26">
        <f>[1]!b_info_latestpar(A1913,日期设置!$B$2)</f>
        <v>100</v>
      </c>
      <c r="M1913" s="6">
        <f>[1]!b_info_outstandingbalance($A1913,日期设置!B$2)</f>
        <v>4.5</v>
      </c>
      <c r="N1913" s="7" t="str">
        <f>[1]!b_info_latestissurercreditrating2(A1913,日期设置!$B$2,"102","1")</f>
        <v>AA</v>
      </c>
      <c r="O1913" s="8">
        <v>6.7</v>
      </c>
      <c r="P1913" s="9">
        <f>[1]!b_info_repurchasedate(A1913)</f>
        <v>0</v>
      </c>
      <c r="Q1913" s="8" t="s">
        <v>16378</v>
      </c>
      <c r="R1913" s="2" t="str">
        <f>IF((--IF(P1913=0,Q1913,P1913))&gt;(--日期设置!$B$2),IF(P1913=0,Q1913,P1913),Q1913)</f>
        <v>2022-09-01</v>
      </c>
      <c r="S1913" s="2" t="s">
        <v>18154</v>
      </c>
      <c r="T1913" s="8">
        <f>[1]!b_anal_ptmyear($A1913,日期设置!$B$2)</f>
        <v>1.4465753424657535</v>
      </c>
      <c r="U1913" s="8">
        <f>[1]!b_anal_termifexercise($A1913,日期设置!B$2)</f>
        <v>0</v>
      </c>
      <c r="V1913" s="10">
        <f>[1]!b_dq_dirtyprice(A1913,日期设置!$B$2)</f>
        <v>104.18899999999999</v>
      </c>
      <c r="W1913" s="11">
        <f>IF(U1913=0,ROUNDUP((Q1913-日期设置!$B$2)/365,0),ROUNDUP((R1913-日期设置!$B$2)/365,0))</f>
        <v>2</v>
      </c>
      <c r="X1913" s="18">
        <f>_xlfn.IFNA(VLOOKUP(A1913,过往入选债券!A:D,4,0),2)</f>
        <v>2</v>
      </c>
      <c r="Y1913">
        <f>_xlfn.IFNA(VLOOKUP(C1913,[2]Sheet1!$A:$A,1,0),3)</f>
        <v>3</v>
      </c>
    </row>
    <row r="1914" spans="1:25" x14ac:dyDescent="0.2">
      <c r="A1914" s="21" t="s">
        <v>7730</v>
      </c>
      <c r="B1914" s="21" t="s">
        <v>7731</v>
      </c>
      <c r="C1914" s="37" t="s">
        <v>236</v>
      </c>
      <c r="D1914" s="26" t="str">
        <f>[1]!b_calc_yield(A1914,日期设置!$B$2,F1914,1,R1914,1,O1914,L1914,S1914,)</f>
        <v>Fetching...</v>
      </c>
      <c r="E1914" s="26">
        <f t="shared" si="58"/>
        <v>4.7318941959440863</v>
      </c>
      <c r="F1914" s="18">
        <f>[1]!b_dq_cleanprice($A1914,日期设置!B$2)</f>
        <v>98.395600000000002</v>
      </c>
      <c r="G1914" s="18" t="str">
        <f t="shared" si="59"/>
        <v>2.75 + 0.75</v>
      </c>
      <c r="H1914" s="27">
        <f>[1]!b_dq_pctchange($A1914,日期设置!$B$2,1)/100</f>
        <v>2.6902649095703708E-3</v>
      </c>
      <c r="I1914" s="26">
        <f>[1]!b_pq_pctchange(A1914,日期设置!$B$4,日期设置!$B$2,1)</f>
        <v>0.62751835716185522</v>
      </c>
      <c r="J1914" s="26">
        <f>[1]!b_pq_pctchange(A1914,日期设置!$C$4,日期设置!$B$2,1)</f>
        <v>0.58781074742948092</v>
      </c>
      <c r="K1914" s="52">
        <f>[1]!b_dq_amount($A1914,日期设置!B$2,2,10000)</f>
        <v>3977.0108491999999</v>
      </c>
      <c r="L1914" s="26">
        <f>[1]!b_info_latestpar(A1914,日期设置!$B$2)</f>
        <v>100</v>
      </c>
      <c r="M1914" s="6">
        <f>[1]!b_info_outstandingbalance($A1914,日期设置!B$2)</f>
        <v>20</v>
      </c>
      <c r="N1914" s="7" t="str">
        <f>[1]!b_info_latestissurercreditrating2(A1914,日期设置!$B$2,"102","1")</f>
        <v>AAA</v>
      </c>
      <c r="O1914" s="8">
        <v>4.13</v>
      </c>
      <c r="P1914" s="9" t="str">
        <f>[1]!b_info_repurchasedate(A1914)</f>
        <v>2021-12-21</v>
      </c>
      <c r="Q1914" s="8" t="s">
        <v>16193</v>
      </c>
      <c r="R1914" s="2" t="str">
        <f>IF((--IF(P1914=0,Q1914,P1914))&gt;(--日期设置!$B$2),IF(P1914=0,Q1914,P1914),Q1914)</f>
        <v>2021-12-21</v>
      </c>
      <c r="S1914" s="2" t="s">
        <v>17970</v>
      </c>
      <c r="T1914" s="8">
        <f>[1]!b_anal_ptmyear($A1914,日期设置!$B$2)</f>
        <v>2.7506849315068491</v>
      </c>
      <c r="U1914" s="8">
        <f>[1]!b_anal_termifexercise($A1914,日期设置!B$2)</f>
        <v>0.75068493150684934</v>
      </c>
      <c r="V1914" s="10">
        <f>[1]!b_dq_dirtyprice(A1914,日期设置!$B$2)</f>
        <v>99.425299999999993</v>
      </c>
      <c r="W1914" s="11">
        <f>IF(U1914=0,ROUNDUP((Q1914-日期设置!$B$2)/365,0),ROUNDUP((R1914-日期设置!$B$2)/365,0))</f>
        <v>1</v>
      </c>
      <c r="X1914" s="18" t="str">
        <f>_xlfn.IFNA(VLOOKUP(A1914,过往入选债券!A:D,4,0),2)</f>
        <v>否</v>
      </c>
      <c r="Y1914" s="45">
        <f>_xlfn.IFNA(VLOOKUP(C1914,[2]Sheet1!$A:$A,1,0),3)</f>
        <v>3</v>
      </c>
    </row>
    <row r="1915" spans="1:25" hidden="1" x14ac:dyDescent="0.2">
      <c r="A1915" s="21" t="s">
        <v>11294</v>
      </c>
      <c r="B1915" s="21" t="s">
        <v>11295</v>
      </c>
      <c r="C1915" s="37" t="s">
        <v>318</v>
      </c>
      <c r="D1915" s="26" t="str">
        <f>[1]!b_calc_yield(A1915,日期设置!$B$2,F1915,1,R1915,1,O1915,L1915,S1915,)</f>
        <v>Fetching...</v>
      </c>
      <c r="E1915" s="26">
        <f t="shared" si="58"/>
        <v>13.993683830312719</v>
      </c>
      <c r="F1915" s="18">
        <f>[1]!b_dq_cleanprice($A1915,日期设置!B$2)</f>
        <v>98.484200000000001</v>
      </c>
      <c r="G1915" s="18" t="str">
        <f t="shared" si="59"/>
        <v>2.29 + 0</v>
      </c>
      <c r="H1915" s="27">
        <f>[1]!b_dq_pctchange($A1915,日期设置!$B$2,1)/100</f>
        <v>0</v>
      </c>
      <c r="I1915" s="26">
        <f>[1]!b_pq_pctchange(A1915,日期设置!$B$4,日期设置!$B$2,1)</f>
        <v>-2.9133240418260566E-2</v>
      </c>
      <c r="J1915" s="26">
        <f>[1]!b_pq_pctchange(A1915,日期设置!$C$4,日期设置!$B$2,1)</f>
        <v>-0.84761205765654291</v>
      </c>
      <c r="K1915" s="52">
        <f>[1]!b_dq_amount($A1915,日期设置!B$2,2,10000)</f>
        <v>0</v>
      </c>
      <c r="L1915" s="26">
        <f>[1]!b_info_latestpar(A1915,日期设置!$B$2)</f>
        <v>100</v>
      </c>
      <c r="M1915" s="6">
        <f>[1]!b_info_outstandingbalance($A1915,日期设置!B$2)</f>
        <v>5</v>
      </c>
      <c r="N1915" s="7" t="str">
        <f>[1]!b_info_latestissurercreditrating2(A1915,日期设置!$B$2,"102","1")</f>
        <v>AA</v>
      </c>
      <c r="O1915" s="8">
        <v>5.59</v>
      </c>
      <c r="P1915" s="9">
        <f>[1]!b_info_repurchasedate(A1915)</f>
        <v>0</v>
      </c>
      <c r="Q1915" s="8" t="s">
        <v>16888</v>
      </c>
      <c r="R1915" s="2" t="str">
        <f>IF((--IF(P1915=0,Q1915,P1915))&gt;(--日期设置!$B$2),IF(P1915=0,Q1915,P1915),Q1915)</f>
        <v>2023-07-07</v>
      </c>
      <c r="S1915" s="2" t="s">
        <v>18019</v>
      </c>
      <c r="T1915" s="8">
        <f>[1]!b_anal_ptmyear($A1915,日期设置!$B$2)</f>
        <v>2.2931506849315069</v>
      </c>
      <c r="U1915" s="8">
        <f>[1]!b_anal_termifexercise($A1915,日期设置!B$2)</f>
        <v>0</v>
      </c>
      <c r="V1915" s="10">
        <f>[1]!b_dq_dirtyprice(A1915,日期设置!$B$2)</f>
        <v>102.4355</v>
      </c>
      <c r="W1915" s="11">
        <f>IF(U1915=0,ROUNDUP((Q1915-日期设置!$B$2)/365,0),ROUNDUP((R1915-日期设置!$B$2)/365,0))</f>
        <v>3</v>
      </c>
      <c r="X1915" s="18">
        <f>_xlfn.IFNA(VLOOKUP(A1915,过往入选债券!A:D,4,0),2)</f>
        <v>2</v>
      </c>
      <c r="Y1915">
        <f>_xlfn.IFNA(VLOOKUP(C1915,[2]Sheet1!$A:$A,1,0),3)</f>
        <v>3</v>
      </c>
    </row>
    <row r="1916" spans="1:25" hidden="1" x14ac:dyDescent="0.2">
      <c r="A1916" s="28" t="s">
        <v>20594</v>
      </c>
      <c r="B1916" s="28" t="s">
        <v>20595</v>
      </c>
      <c r="C1916" s="39" t="s">
        <v>4383</v>
      </c>
      <c r="D1916" s="26" t="str">
        <f>[1]!b_calc_yield(A1916,日期设置!$B$2,F1916,1,R1916,1,O1916,L1916,S1916,)</f>
        <v>Fetching...</v>
      </c>
      <c r="E1916" s="26">
        <f t="shared" si="58"/>
        <v>15.574680460176626</v>
      </c>
      <c r="F1916" s="18">
        <f>[1]!b_dq_cleanprice($A1916,日期设置!B$2)</f>
        <v>99</v>
      </c>
      <c r="G1916" s="18" t="str">
        <f t="shared" si="59"/>
        <v>4.52 + 2.52</v>
      </c>
      <c r="H1916" s="27">
        <f>[1]!b_dq_pctchange($A1916,日期设置!$B$2,1)/100</f>
        <v>0</v>
      </c>
      <c r="I1916" s="26">
        <f>[1]!b_pq_pctchange(A1916,日期设置!$B$4,日期设置!$B$2,1)</f>
        <v>0</v>
      </c>
      <c r="J1916" s="26">
        <f>[1]!b_pq_pctchange(A1916,日期设置!$C$4,日期设置!$B$2,1)</f>
        <v>-0.80120561605457141</v>
      </c>
      <c r="K1916" s="52">
        <f>[1]!b_dq_amount($A1916,日期设置!B$2,2,10000)</f>
        <v>0</v>
      </c>
      <c r="L1916" s="26">
        <f>[1]!b_info_latestpar(A1916,日期设置!$B$2)</f>
        <v>100</v>
      </c>
      <c r="M1916" s="6">
        <f>[1]!b_info_outstandingbalance($A1916,日期设置!B$2)</f>
        <v>7</v>
      </c>
      <c r="N1916" s="7" t="str">
        <f>[1]!b_info_latestissurercreditrating2(A1916,日期设置!$B$2,"102","1")</f>
        <v>AA</v>
      </c>
      <c r="O1916" s="8">
        <v>5.88</v>
      </c>
      <c r="P1916" s="9" t="str">
        <f>[1]!b_info_repurchasedate(A1916)</f>
        <v>2023-09-30</v>
      </c>
      <c r="Q1916" s="8" t="s">
        <v>17426</v>
      </c>
      <c r="R1916" s="2" t="str">
        <f>IF((--IF(P1916=0,Q1916,P1916))&gt;(--日期设置!$B$2),IF(P1916=0,Q1916,P1916),Q1916)</f>
        <v>2023-09-30</v>
      </c>
      <c r="S1916" s="31" t="s">
        <v>17342</v>
      </c>
      <c r="T1916" s="8">
        <f>[1]!b_anal_ptmyear($A1916,日期设置!$B$2)</f>
        <v>4.5260273972602736</v>
      </c>
      <c r="U1916" s="8">
        <f>[1]!b_anal_termifexercise($A1916,日期设置!B$2)</f>
        <v>2.526027397260274</v>
      </c>
      <c r="V1916" s="10">
        <f>[1]!b_dq_dirtyprice(A1916,日期设置!$B$2)</f>
        <v>101.78700000000001</v>
      </c>
      <c r="W1916" s="11">
        <f>IF(U1916=0,ROUNDUP((Q1916-日期设置!$B$2)/365,0),ROUNDUP((R1916-日期设置!$B$2)/365,0))</f>
        <v>3</v>
      </c>
      <c r="X1916" s="18">
        <f>_xlfn.IFNA(VLOOKUP(A1916,过往入选债券!A:D,4,0),2)</f>
        <v>2</v>
      </c>
      <c r="Y1916">
        <f>_xlfn.IFNA(VLOOKUP(C1916,[2]Sheet1!$A:$A,1,0),3)</f>
        <v>3</v>
      </c>
    </row>
    <row r="1917" spans="1:25" hidden="1" x14ac:dyDescent="0.2">
      <c r="A1917" s="21" t="s">
        <v>14890</v>
      </c>
      <c r="B1917" s="21" t="s">
        <v>14891</v>
      </c>
      <c r="C1917" s="37" t="s">
        <v>88</v>
      </c>
      <c r="D1917" s="26" t="str">
        <f>[1]!b_calc_yield(A1917,日期设置!$B$2,F1917,1,R1917,1,O1917,L1917,S1917,)</f>
        <v>Fetching...</v>
      </c>
      <c r="E1917" s="26">
        <f t="shared" si="58"/>
        <v>29.220729218804141</v>
      </c>
      <c r="F1917" s="18">
        <f>[1]!b_dq_cleanprice($A1917,日期设置!B$2)</f>
        <v>102.16540000000001</v>
      </c>
      <c r="G1917" s="18" t="str">
        <f t="shared" si="59"/>
        <v>4.74 + 0</v>
      </c>
      <c r="H1917" s="27">
        <f>[1]!b_dq_pctchange($A1917,日期设置!$B$2,1)/100</f>
        <v>0</v>
      </c>
      <c r="I1917" s="26">
        <f>[1]!b_pq_pctchange(A1917,日期设置!$B$4,日期设置!$B$2,1)</f>
        <v>0</v>
      </c>
      <c r="J1917" s="26">
        <f>[1]!b_pq_pctchange(A1917,日期设置!$C$4,日期设置!$B$2,1)</f>
        <v>-0.60493913639051677</v>
      </c>
      <c r="K1917" s="52">
        <f>[1]!b_dq_amount($A1917,日期设置!B$2,2,10000)</f>
        <v>0</v>
      </c>
      <c r="L1917" s="26">
        <f>[1]!b_info_latestpar(A1917,日期设置!$B$2)</f>
        <v>100</v>
      </c>
      <c r="M1917" s="6">
        <f>[1]!b_info_outstandingbalance($A1917,日期设置!B$2)</f>
        <v>10</v>
      </c>
      <c r="N1917" s="7" t="str">
        <f>[1]!b_info_latestissurercreditrating2(A1917,日期设置!$B$2,"102","1")</f>
        <v>AA+</v>
      </c>
      <c r="O1917" s="8">
        <v>6.85</v>
      </c>
      <c r="P1917" s="9">
        <f>[1]!b_info_repurchasedate(A1917)</f>
        <v>0</v>
      </c>
      <c r="Q1917" s="8" t="s">
        <v>17183</v>
      </c>
      <c r="R1917" s="2" t="str">
        <f>IF((--IF(P1917=0,Q1917,P1917))&gt;(--日期设置!$B$2),IF(P1917=0,Q1917,P1917),Q1917)</f>
        <v>2025-12-20</v>
      </c>
      <c r="S1917" s="2" t="s">
        <v>18034</v>
      </c>
      <c r="T1917" s="8">
        <f>[1]!b_anal_ptmyear($A1917,日期设置!$B$2)</f>
        <v>4.7479452054794518</v>
      </c>
      <c r="U1917" s="8">
        <f>[1]!b_anal_termifexercise($A1917,日期设置!B$2)</f>
        <v>0</v>
      </c>
      <c r="V1917" s="10">
        <f>[1]!b_dq_dirtyprice(A1917,日期设置!$B$2)</f>
        <v>103.892</v>
      </c>
      <c r="W1917" s="11">
        <f>IF(U1917=0,ROUNDUP((Q1917-日期设置!$B$2)/365,0),ROUNDUP((R1917-日期设置!$B$2)/365,0))</f>
        <v>5</v>
      </c>
      <c r="X1917" s="18">
        <f>_xlfn.IFNA(VLOOKUP(A1917,过往入选债券!A:D,4,0),2)</f>
        <v>2</v>
      </c>
      <c r="Y1917">
        <f>_xlfn.IFNA(VLOOKUP(C1917,[2]Sheet1!$A:$A,1,0),3)</f>
        <v>3</v>
      </c>
    </row>
    <row r="1918" spans="1:25" hidden="1" x14ac:dyDescent="0.2">
      <c r="A1918" s="21" t="s">
        <v>15326</v>
      </c>
      <c r="B1918" s="21" t="s">
        <v>15327</v>
      </c>
      <c r="C1918" s="37" t="s">
        <v>2169</v>
      </c>
      <c r="D1918" s="26" t="str">
        <f>[1]!b_calc_yield(A1918,日期设置!$B$2,F1918,1,R1918,1,O1918,L1918,S1918,)</f>
        <v>Fetching...</v>
      </c>
      <c r="E1918" s="26">
        <f t="shared" si="58"/>
        <v>30.930872155447876</v>
      </c>
      <c r="F1918" s="18">
        <f>[1]!b_dq_cleanprice($A1918,日期设置!B$2)</f>
        <v>102.87439999999999</v>
      </c>
      <c r="G1918" s="18" t="str">
        <f t="shared" si="59"/>
        <v>5.21 + 0</v>
      </c>
      <c r="H1918" s="27">
        <f>[1]!b_dq_pctchange($A1918,日期设置!$B$2,1)/100</f>
        <v>0</v>
      </c>
      <c r="I1918" s="26">
        <f>[1]!b_pq_pctchange(A1918,日期设置!$B$4,日期设置!$B$2,1)</f>
        <v>0</v>
      </c>
      <c r="J1918" s="26">
        <f>[1]!b_pq_pctchange(A1918,日期设置!$C$4,日期设置!$B$2,1)</f>
        <v>0</v>
      </c>
      <c r="K1918" s="52">
        <f>[1]!b_dq_amount($A1918,日期设置!B$2,2,10000)</f>
        <v>0</v>
      </c>
      <c r="L1918" s="26">
        <f>[1]!b_info_latestpar(A1918,日期设置!$B$2)</f>
        <v>100</v>
      </c>
      <c r="M1918" s="6">
        <f>[1]!b_info_outstandingbalance($A1918,日期设置!B$2)</f>
        <v>5</v>
      </c>
      <c r="N1918" s="7" t="str">
        <f>[1]!b_info_latestissurercreditrating2(A1918,日期设置!$B$2,"102","1")</f>
        <v>AA</v>
      </c>
      <c r="O1918" s="8">
        <v>6.97</v>
      </c>
      <c r="P1918" s="9">
        <f>[1]!b_info_repurchasedate(A1918)</f>
        <v>0</v>
      </c>
      <c r="Q1918" s="8" t="s">
        <v>17677</v>
      </c>
      <c r="R1918" s="2" t="str">
        <f>IF((--IF(P1918=0,Q1918,P1918))&gt;(--日期设置!$B$2),IF(P1918=0,Q1918,P1918),Q1918)</f>
        <v>2026-06-10</v>
      </c>
      <c r="S1918" s="2" t="s">
        <v>18805</v>
      </c>
      <c r="T1918" s="8">
        <f>[1]!b_anal_ptmyear($A1918,日期设置!$B$2)</f>
        <v>5.2191780821917808</v>
      </c>
      <c r="U1918" s="8">
        <f>[1]!b_anal_termifexercise($A1918,日期设置!B$2)</f>
        <v>0</v>
      </c>
      <c r="V1918" s="10">
        <f>[1]!b_dq_dirtyprice(A1918,日期设置!$B$2)</f>
        <v>108.3167</v>
      </c>
      <c r="W1918" s="11">
        <f>IF(U1918=0,ROUNDUP((Q1918-日期设置!$B$2)/365,0),ROUNDUP((R1918-日期设置!$B$2)/365,0))</f>
        <v>6</v>
      </c>
      <c r="X1918" s="18">
        <f>_xlfn.IFNA(VLOOKUP(A1918,过往入选债券!A:D,4,0),2)</f>
        <v>2</v>
      </c>
      <c r="Y1918">
        <f>_xlfn.IFNA(VLOOKUP(C1918,[2]Sheet1!$A:$A,1,0),3)</f>
        <v>3</v>
      </c>
    </row>
    <row r="1919" spans="1:25" hidden="1" x14ac:dyDescent="0.2">
      <c r="A1919" s="21" t="s">
        <v>21853</v>
      </c>
      <c r="B1919" s="21" t="s">
        <v>22046</v>
      </c>
      <c r="C1919" s="37" t="s">
        <v>11837</v>
      </c>
      <c r="D1919" s="26" t="str">
        <f>[1]!b_calc_yield(A1919,日期设置!$B$2,F1919,1,R1919,1,O1919,L1919,S1919,)</f>
        <v>Fetching...</v>
      </c>
      <c r="E1919" s="26">
        <f t="shared" si="58"/>
        <v>29.372851574413495</v>
      </c>
      <c r="F1919" s="18">
        <f>[1]!b_dq_cleanprice($A1919,日期设置!B$2)</f>
        <v>99.97</v>
      </c>
      <c r="G1919" s="18" t="str">
        <f t="shared" si="59"/>
        <v>4.73 + 0</v>
      </c>
      <c r="H1919" s="27">
        <f>[1]!b_dq_pctchange($A1919,日期设置!$B$2,1)/100</f>
        <v>0</v>
      </c>
      <c r="I1919" s="26">
        <f>[1]!b_pq_pctchange(A1919,日期设置!$B$4,日期设置!$B$2,1)</f>
        <v>0</v>
      </c>
      <c r="J1919" s="26">
        <f>[1]!b_pq_pctchange(A1919,日期设置!$C$4,日期设置!$B$2,1)</f>
        <v>0</v>
      </c>
      <c r="K1919" s="52">
        <f>[1]!b_dq_amount($A1919,日期设置!B$2,2,10000)</f>
        <v>0</v>
      </c>
      <c r="L1919" s="26">
        <f>[1]!b_info_latestpar(A1919,日期设置!$B$2)</f>
        <v>100</v>
      </c>
      <c r="M1919" s="6">
        <f>[1]!b_info_outstandingbalance($A1919,日期设置!B$2)</f>
        <v>2.5</v>
      </c>
      <c r="N1919" s="7" t="str">
        <f>[1]!b_info_latestissurercreditrating2(A1919,日期设置!$B$2,"102","1")</f>
        <v>AA</v>
      </c>
      <c r="O1919" s="48">
        <v>6.3</v>
      </c>
      <c r="P1919" s="9">
        <f>[1]!b_info_repurchasedate(A1919)</f>
        <v>0</v>
      </c>
      <c r="Q1919" s="47" t="s">
        <v>22175</v>
      </c>
      <c r="R1919" s="2" t="str">
        <f>IF((--IF(P1919=0,Q1919,P1919))&gt;(--日期设置!$B$2),IF(P1919=0,Q1919,P1919),Q1919)</f>
        <v>2025-12-15</v>
      </c>
      <c r="S1919" s="47" t="s">
        <v>16728</v>
      </c>
      <c r="T1919" s="8">
        <f>[1]!b_anal_ptmyear($A1919,日期设置!$B$2)</f>
        <v>4.7342465753424658</v>
      </c>
      <c r="U1919" s="8">
        <f>[1]!b_anal_termifexercise($A1919,日期设置!B$2)</f>
        <v>0</v>
      </c>
      <c r="V1919" s="10">
        <f>[1]!b_dq_dirtyprice(A1919,日期设置!$B$2)</f>
        <v>101.6442</v>
      </c>
      <c r="W1919" s="11">
        <f>IF(U1919=0,ROUNDUP((Q1919-日期设置!$B$2)/365,0),ROUNDUP((R1919-日期设置!$B$2)/365,0))</f>
        <v>5</v>
      </c>
      <c r="X1919" s="18">
        <f>_xlfn.IFNA(VLOOKUP(A1919,过往入选债券!A:D,4,0),2)</f>
        <v>2</v>
      </c>
      <c r="Y1919" s="45">
        <f>_xlfn.IFNA(VLOOKUP(C1919,[2]Sheet1!$A:$A,1,0),3)</f>
        <v>3</v>
      </c>
    </row>
    <row r="1920" spans="1:25" hidden="1" x14ac:dyDescent="0.2">
      <c r="A1920" s="21" t="s">
        <v>15028</v>
      </c>
      <c r="B1920" s="21" t="s">
        <v>15029</v>
      </c>
      <c r="C1920" s="37" t="s">
        <v>15027</v>
      </c>
      <c r="D1920" s="26" t="str">
        <f>[1]!b_calc_yield(A1920,日期设置!$B$2,F1920,1,R1920,1,O1920,L1920,S1920,)</f>
        <v>Fetching...</v>
      </c>
      <c r="E1920" s="26">
        <f t="shared" si="58"/>
        <v>29.667682946955075</v>
      </c>
      <c r="F1920" s="18">
        <f>[1]!b_dq_cleanprice($A1920,日期设置!B$2)</f>
        <v>104.8691</v>
      </c>
      <c r="G1920" s="18" t="str">
        <f t="shared" si="59"/>
        <v>4.84 + 0</v>
      </c>
      <c r="H1920" s="27">
        <f>[1]!b_dq_pctchange($A1920,日期设置!$B$2,1)/100</f>
        <v>0</v>
      </c>
      <c r="I1920" s="26">
        <f>[1]!b_pq_pctchange(A1920,日期设置!$B$4,日期设置!$B$2,1)</f>
        <v>0</v>
      </c>
      <c r="J1920" s="26">
        <f>[1]!b_pq_pctchange(A1920,日期设置!$C$4,日期设置!$B$2,1)</f>
        <v>0</v>
      </c>
      <c r="K1920" s="52">
        <f>[1]!b_dq_amount($A1920,日期设置!B$2,2,10000)</f>
        <v>0</v>
      </c>
      <c r="L1920" s="26">
        <f>[1]!b_info_latestpar(A1920,日期设置!$B$2)</f>
        <v>100</v>
      </c>
      <c r="M1920" s="6">
        <f>[1]!b_info_outstandingbalance($A1920,日期设置!B$2)</f>
        <v>7</v>
      </c>
      <c r="N1920" s="7" t="str">
        <f>[1]!b_info_latestissurercreditrating2(A1920,日期设置!$B$2,"102","1")</f>
        <v>AA</v>
      </c>
      <c r="O1920" s="8">
        <v>7.5</v>
      </c>
      <c r="P1920" s="9">
        <f>[1]!b_info_repurchasedate(A1920)</f>
        <v>0</v>
      </c>
      <c r="Q1920" s="8" t="s">
        <v>16984</v>
      </c>
      <c r="R1920" s="2" t="str">
        <f>IF((--IF(P1920=0,Q1920,P1920))&gt;(--日期设置!$B$2),IF(P1920=0,Q1920,P1920),Q1920)</f>
        <v>2026-01-24</v>
      </c>
      <c r="S1920" s="2" t="s">
        <v>17792</v>
      </c>
      <c r="T1920" s="8">
        <f>[1]!b_anal_ptmyear($A1920,日期设置!$B$2)</f>
        <v>4.8438356164383558</v>
      </c>
      <c r="U1920" s="8">
        <f>[1]!b_anal_termifexercise($A1920,日期设置!B$2)</f>
        <v>0</v>
      </c>
      <c r="V1920" s="10">
        <f>[1]!b_dq_dirtyprice(A1920,日期设置!$B$2)</f>
        <v>106.0403</v>
      </c>
      <c r="W1920" s="11">
        <f>IF(U1920=0,ROUNDUP((Q1920-日期设置!$B$2)/365,0),ROUNDUP((R1920-日期设置!$B$2)/365,0))</f>
        <v>5</v>
      </c>
      <c r="X1920" s="18">
        <f>_xlfn.IFNA(VLOOKUP(A1920,过往入选债券!A:D,4,0),2)</f>
        <v>2</v>
      </c>
      <c r="Y1920">
        <f>_xlfn.IFNA(VLOOKUP(C1920,[2]Sheet1!$A:$A,1,0),3)</f>
        <v>3</v>
      </c>
    </row>
    <row r="1921" spans="1:25" hidden="1" x14ac:dyDescent="0.2">
      <c r="A1921" s="28" t="s">
        <v>22344</v>
      </c>
      <c r="B1921" s="28" t="s">
        <v>22345</v>
      </c>
      <c r="C1921" s="39" t="s">
        <v>12617</v>
      </c>
      <c r="D1921" s="26">
        <f>[1]!b_calc_yield(A1921,日期设置!$B$2,F1921,1,R1921,1,O1921,L1921,S1921,)</f>
        <v>6.2917900419674702</v>
      </c>
      <c r="E1921" s="26">
        <f t="shared" si="58"/>
        <v>30.553616831587817</v>
      </c>
      <c r="F1921" s="18">
        <f>[1]!b_dq_cleanprice($A1921,日期设置!B$2)</f>
        <v>100</v>
      </c>
      <c r="G1921" s="18" t="str">
        <f t="shared" si="59"/>
        <v>6.88 + 4.88</v>
      </c>
      <c r="H1921" s="27">
        <f>[1]!b_dq_pctchange($A1921,日期设置!$B$2,1)/100</f>
        <v>0</v>
      </c>
      <c r="I1921" s="26">
        <f>[1]!b_pq_pctchange(A1921,日期设置!$B$4,日期设置!$B$2,1)</f>
        <v>0</v>
      </c>
      <c r="J1921" s="26">
        <f>[1]!b_pq_pctchange(A1921,日期设置!$C$4,日期设置!$B$2,1)</f>
        <v>0</v>
      </c>
      <c r="K1921" s="52">
        <f>[1]!b_dq_amount($A1921,日期设置!B$2,2,10000)</f>
        <v>0</v>
      </c>
      <c r="L1921" s="26">
        <f>[1]!b_info_latestpar(A1921,日期设置!$B$2)</f>
        <v>100</v>
      </c>
      <c r="M1921" s="6">
        <f>[1]!b_info_outstandingbalance($A1921,日期设置!B$2)</f>
        <v>3.6</v>
      </c>
      <c r="N1921" s="7" t="str">
        <f>[1]!b_info_latestissurercreditrating2(A1921,日期设置!$B$2,"102","1")</f>
        <v>AA</v>
      </c>
      <c r="O1921" s="43">
        <v>6.3</v>
      </c>
      <c r="P1921" s="9" t="str">
        <f>[1]!b_info_repurchasedate(A1921)</f>
        <v>2026-02-08</v>
      </c>
      <c r="Q1921" s="31" t="s">
        <v>23435</v>
      </c>
      <c r="R1921" s="2" t="str">
        <f>IF((--IF(P1921=0,Q1921,P1921))&gt;(--日期设置!$B$2),IF(P1921=0,Q1921,P1921),Q1921)</f>
        <v>2026-02-08</v>
      </c>
      <c r="S1921" s="2" t="s">
        <v>23114</v>
      </c>
      <c r="T1921" s="8">
        <f>[1]!b_anal_ptmyear($A1921,日期设置!$B$2)</f>
        <v>6.8849315068493153</v>
      </c>
      <c r="U1921" s="8">
        <f>[1]!b_anal_termifexercise($A1921,日期设置!B$2)</f>
        <v>4.8876712328767127</v>
      </c>
      <c r="V1921" s="10">
        <f>[1]!b_dq_dirtyprice(A1921,日期设置!$B$2)</f>
        <v>100.72490000000001</v>
      </c>
      <c r="W1921" s="11">
        <f>IF(U1921=0,ROUNDUP((Q1921-日期设置!$B$2)/365,0),ROUNDUP((R1921-日期设置!$B$2)/365,0))</f>
        <v>5</v>
      </c>
      <c r="X1921" s="18">
        <f>_xlfn.IFNA(VLOOKUP(A1921,过往入选债券!A:D,4,0),2)</f>
        <v>2</v>
      </c>
      <c r="Y1921">
        <f>_xlfn.IFNA(VLOOKUP(C1921,[2]Sheet1!$A:$A,1,0),3)</f>
        <v>3</v>
      </c>
    </row>
    <row r="1922" spans="1:25" hidden="1" x14ac:dyDescent="0.2">
      <c r="A1922" s="21" t="s">
        <v>3405</v>
      </c>
      <c r="B1922" s="21" t="s">
        <v>3406</v>
      </c>
      <c r="C1922" s="37" t="s">
        <v>3407</v>
      </c>
      <c r="D1922" s="26" t="str">
        <f>[1]!b_calc_yield(A1922,日期设置!$B$2,F1922,1,R1922,1,O1922,L1922,S1922,)</f>
        <v>Fetching...</v>
      </c>
      <c r="E1922" s="26">
        <f t="shared" ref="E1922:E1985" si="60">((O1922*W1922+L1922)/V1922-1)*100</f>
        <v>8.8255621699435238</v>
      </c>
      <c r="F1922" s="18">
        <f>[1]!b_dq_cleanprice($A1922,日期设置!B$2)</f>
        <v>100.9</v>
      </c>
      <c r="G1922" s="18" t="str">
        <f t="shared" ref="G1922:G1985" si="61">LEFT(T1922,4)&amp;" + "&amp;LEFT(U1922,4)</f>
        <v>3.44 + 1.44</v>
      </c>
      <c r="H1922" s="27">
        <f>[1]!b_dq_pctchange($A1922,日期设置!$B$2,1)/100</f>
        <v>0</v>
      </c>
      <c r="I1922" s="26">
        <f>[1]!b_pq_pctchange(A1922,日期设置!$B$4,日期设置!$B$2,1)</f>
        <v>0.40090709085138021</v>
      </c>
      <c r="J1922" s="26">
        <f>[1]!b_pq_pctchange(A1922,日期设置!$C$4,日期设置!$B$2,1)</f>
        <v>0.40090709085138021</v>
      </c>
      <c r="K1922" s="52">
        <f>[1]!b_dq_amount($A1922,日期设置!B$2,2,10000)</f>
        <v>0</v>
      </c>
      <c r="L1922" s="26">
        <f>[1]!b_info_latestpar(A1922,日期设置!$B$2)</f>
        <v>100</v>
      </c>
      <c r="M1922" s="6">
        <f>[1]!b_info_outstandingbalance($A1922,日期设置!B$2)</f>
        <v>4.3</v>
      </c>
      <c r="N1922" s="7" t="str">
        <f>[1]!b_info_latestissurercreditrating2(A1922,日期设置!$B$2,"102","1")</f>
        <v>AA</v>
      </c>
      <c r="O1922" s="8">
        <v>7</v>
      </c>
      <c r="P1922" s="9" t="str">
        <f>[1]!b_info_repurchasedate(A1922)</f>
        <v>2022-09-02</v>
      </c>
      <c r="Q1922" s="8" t="s">
        <v>17225</v>
      </c>
      <c r="R1922" s="2" t="str">
        <f>IF((--IF(P1922=0,Q1922,P1922))&gt;(--日期设置!$B$2),IF(P1922=0,Q1922,P1922),Q1922)</f>
        <v>2022-09-02</v>
      </c>
      <c r="S1922" s="2" t="s">
        <v>18204</v>
      </c>
      <c r="T1922" s="8">
        <f>[1]!b_anal_ptmyear($A1922,日期设置!$B$2)</f>
        <v>3.4493150684931506</v>
      </c>
      <c r="U1922" s="8">
        <f>[1]!b_anal_termifexercise($A1922,日期设置!B$2)</f>
        <v>1.4493150684931506</v>
      </c>
      <c r="V1922" s="10">
        <f>[1]!b_dq_dirtyprice(A1922,日期设置!$B$2)</f>
        <v>104.7548</v>
      </c>
      <c r="W1922" s="11">
        <f>IF(U1922=0,ROUNDUP((Q1922-日期设置!$B$2)/365,0),ROUNDUP((R1922-日期设置!$B$2)/365,0))</f>
        <v>2</v>
      </c>
      <c r="X1922" s="18">
        <f>_xlfn.IFNA(VLOOKUP(A1922,过往入选债券!A:D,4,0),2)</f>
        <v>2</v>
      </c>
      <c r="Y1922">
        <f>_xlfn.IFNA(VLOOKUP(C1922,[2]Sheet1!$A:$A,1,0),3)</f>
        <v>3</v>
      </c>
    </row>
    <row r="1923" spans="1:25" hidden="1" x14ac:dyDescent="0.2">
      <c r="A1923" s="28" t="s">
        <v>21670</v>
      </c>
      <c r="B1923" s="28" t="s">
        <v>21671</v>
      </c>
      <c r="C1923" s="39" t="s">
        <v>12617</v>
      </c>
      <c r="D1923" s="26" t="str">
        <f>[1]!b_calc_yield(A1923,日期设置!$B$2,F1923,1,R1923,1,O1923,L1923,S1923,)</f>
        <v>Fetching...</v>
      </c>
      <c r="E1923" s="26">
        <f t="shared" si="60"/>
        <v>28.896926567960058</v>
      </c>
      <c r="F1923" s="18">
        <f>[1]!b_dq_cleanprice($A1923,日期设置!B$2)</f>
        <v>100</v>
      </c>
      <c r="G1923" s="18" t="str">
        <f t="shared" si="61"/>
        <v>6.67 + 4.68</v>
      </c>
      <c r="H1923" s="27">
        <f>[1]!b_dq_pctchange($A1923,日期设置!$B$2,1)/100</f>
        <v>0</v>
      </c>
      <c r="I1923" s="26">
        <f>[1]!b_pq_pctchange(A1923,日期设置!$B$4,日期设置!$B$2,1)</f>
        <v>0</v>
      </c>
      <c r="J1923" s="26">
        <f>[1]!b_pq_pctchange(A1923,日期设置!$C$4,日期设置!$B$2,1)</f>
        <v>0</v>
      </c>
      <c r="K1923" s="52">
        <f>[1]!b_dq_amount($A1923,日期设置!B$2,2,10000)</f>
        <v>0</v>
      </c>
      <c r="L1923" s="26">
        <f>[1]!b_info_latestpar(A1923,日期设置!$B$2)</f>
        <v>100</v>
      </c>
      <c r="M1923" s="6">
        <f>[1]!b_info_outstandingbalance($A1923,日期设置!B$2)</f>
        <v>3.7</v>
      </c>
      <c r="N1923" s="7" t="str">
        <f>[1]!b_info_latestissurercreditrating2(A1923,日期设置!$B$2,"102","1")</f>
        <v>AA</v>
      </c>
      <c r="O1923" s="43">
        <v>6.3</v>
      </c>
      <c r="P1923" s="9" t="str">
        <f>[1]!b_info_repurchasedate(A1923)</f>
        <v>2025-11-25</v>
      </c>
      <c r="Q1923" s="31" t="s">
        <v>21745</v>
      </c>
      <c r="R1923" s="2" t="str">
        <f>IF((--IF(P1923=0,Q1923,P1923))&gt;(--日期设置!$B$2),IF(P1923=0,Q1923,P1923),Q1923)</f>
        <v>2025-11-25</v>
      </c>
      <c r="S1923" s="31" t="s">
        <v>17088</v>
      </c>
      <c r="T1923" s="8">
        <f>[1]!b_anal_ptmyear($A1923,日期设置!$B$2)</f>
        <v>6.6794520547945204</v>
      </c>
      <c r="U1923" s="8">
        <f>[1]!b_anal_termifexercise($A1923,日期设置!B$2)</f>
        <v>4.6821917808219178</v>
      </c>
      <c r="V1923" s="10">
        <f>[1]!b_dq_dirtyprice(A1923,日期设置!$B$2)</f>
        <v>102.01949999999999</v>
      </c>
      <c r="W1923" s="11">
        <f>IF(U1923=0,ROUNDUP((Q1923-日期设置!$B$2)/365,0),ROUNDUP((R1923-日期设置!$B$2)/365,0))</f>
        <v>5</v>
      </c>
      <c r="X1923" s="18">
        <f>_xlfn.IFNA(VLOOKUP(A1923,过往入选债券!A:D,4,0),2)</f>
        <v>2</v>
      </c>
      <c r="Y1923">
        <f>_xlfn.IFNA(VLOOKUP(C1923,[2]Sheet1!$A:$A,1,0),3)</f>
        <v>3</v>
      </c>
    </row>
    <row r="1924" spans="1:25" hidden="1" x14ac:dyDescent="0.2">
      <c r="A1924" s="21" t="s">
        <v>2538</v>
      </c>
      <c r="B1924" s="21" t="s">
        <v>2539</v>
      </c>
      <c r="C1924" s="37" t="s">
        <v>2540</v>
      </c>
      <c r="D1924" s="26" t="str">
        <f>[1]!b_calc_yield(A1924,日期设置!$B$2,F1924,1,R1924,1,O1924,L1924,S1924,)</f>
        <v>Fetching...</v>
      </c>
      <c r="E1924" s="26">
        <f t="shared" si="60"/>
        <v>5.2724525636245856</v>
      </c>
      <c r="F1924" s="18">
        <f>[1]!b_dq_cleanprice($A1924,日期设置!B$2)</f>
        <v>100.746</v>
      </c>
      <c r="G1924" s="18" t="str">
        <f t="shared" si="61"/>
        <v>2.83 + 0.83</v>
      </c>
      <c r="H1924" s="27">
        <f>[1]!b_dq_pctchange($A1924,日期设置!$B$2,1)/100</f>
        <v>0</v>
      </c>
      <c r="I1924" s="26">
        <f>[1]!b_pq_pctchange(A1924,日期设置!$B$4,日期设置!$B$2,1)</f>
        <v>-3.9702233250668868E-3</v>
      </c>
      <c r="J1924" s="26">
        <f>[1]!b_pq_pctchange(A1924,日期设置!$C$4,日期设置!$B$2,1)</f>
        <v>-3.9702233250668868E-3</v>
      </c>
      <c r="K1924" s="52">
        <f>[1]!b_dq_amount($A1924,日期设置!B$2,2,10000)</f>
        <v>0</v>
      </c>
      <c r="L1924" s="26">
        <f>[1]!b_info_latestpar(A1924,日期设置!$B$2)</f>
        <v>100</v>
      </c>
      <c r="M1924" s="6">
        <f>[1]!b_info_outstandingbalance($A1924,日期设置!B$2)</f>
        <v>3</v>
      </c>
      <c r="N1924" s="7">
        <f>[1]!b_info_latestissurercreditrating2(A1924,日期设置!$B$2,"102","1")</f>
        <v>0</v>
      </c>
      <c r="O1924" s="8">
        <v>7.3</v>
      </c>
      <c r="P1924" s="9" t="str">
        <f>[1]!b_info_repurchasedate(A1924)</f>
        <v>2022-01-22</v>
      </c>
      <c r="Q1924" s="8" t="s">
        <v>17363</v>
      </c>
      <c r="R1924" s="2" t="str">
        <f>IF((--IF(P1924=0,Q1924,P1924))&gt;(--日期设置!$B$2),IF(P1924=0,Q1924,P1924),Q1924)</f>
        <v>2022-01-22</v>
      </c>
      <c r="S1924" s="2" t="s">
        <v>18059</v>
      </c>
      <c r="T1924" s="8">
        <f>[1]!b_anal_ptmyear($A1924,日期设置!$B$2)</f>
        <v>2.8383561643835615</v>
      </c>
      <c r="U1924" s="8">
        <f>[1]!b_anal_termifexercise($A1924,日期设置!B$2)</f>
        <v>0.83835616438356164</v>
      </c>
      <c r="V1924" s="10">
        <f>[1]!b_dq_dirtyprice(A1924,日期设置!$B$2)</f>
        <v>101.926</v>
      </c>
      <c r="W1924" s="11">
        <f>IF(U1924=0,ROUNDUP((Q1924-日期设置!$B$2)/365,0),ROUNDUP((R1924-日期设置!$B$2)/365,0))</f>
        <v>1</v>
      </c>
      <c r="X1924" s="18">
        <f>_xlfn.IFNA(VLOOKUP(A1924,过往入选债券!A:D,4,0),2)</f>
        <v>2</v>
      </c>
      <c r="Y1924">
        <f>_xlfn.IFNA(VLOOKUP(C1924,[2]Sheet1!$A:$A,1,0),3)</f>
        <v>3</v>
      </c>
    </row>
    <row r="1925" spans="1:25" hidden="1" x14ac:dyDescent="0.2">
      <c r="A1925" s="28" t="s">
        <v>19481</v>
      </c>
      <c r="B1925" s="28" t="s">
        <v>19482</v>
      </c>
      <c r="C1925" s="38" t="s">
        <v>380</v>
      </c>
      <c r="D1925" s="26" t="str">
        <f>[1]!b_calc_yield(A1925,日期设置!$B$2,F1925,1,R1925,1,O1925,L1925,S1925,)</f>
        <v>Fetching...</v>
      </c>
      <c r="E1925" s="26">
        <f t="shared" si="60"/>
        <v>8.4319420108969645</v>
      </c>
      <c r="F1925" s="18">
        <f>[1]!b_dq_cleanprice($A1925,日期设置!B$2)</f>
        <v>100.18689999999999</v>
      </c>
      <c r="G1925" s="18" t="str">
        <f t="shared" si="61"/>
        <v>2.38 + 1.38</v>
      </c>
      <c r="H1925" s="27">
        <f>[1]!b_dq_pctchange($A1925,日期设置!$B$2,1)/100</f>
        <v>0</v>
      </c>
      <c r="I1925" s="26">
        <f>[1]!b_pq_pctchange(A1925,日期设置!$B$4,日期设置!$B$2,1)</f>
        <v>0</v>
      </c>
      <c r="J1925" s="26">
        <f>[1]!b_pq_pctchange(A1925,日期设置!$C$4,日期设置!$B$2,1)</f>
        <v>0</v>
      </c>
      <c r="K1925" s="52">
        <f>[1]!b_dq_amount($A1925,日期设置!B$2,2,10000)</f>
        <v>0</v>
      </c>
      <c r="L1925" s="26">
        <f>[1]!b_info_latestpar(A1925,日期设置!$B$2)</f>
        <v>100</v>
      </c>
      <c r="M1925" s="6">
        <f>[1]!b_info_outstandingbalance($A1925,日期设置!B$2)</f>
        <v>6</v>
      </c>
      <c r="N1925" s="7" t="str">
        <f>[1]!b_info_latestissurercreditrating2(A1925,日期设置!$B$2,"102","1")</f>
        <v>AA+</v>
      </c>
      <c r="O1925" s="8">
        <v>6.47</v>
      </c>
      <c r="P1925" s="9" t="str">
        <f>[1]!b_info_repurchasedate(A1925)</f>
        <v>2022-08-10</v>
      </c>
      <c r="Q1925" s="8" t="s">
        <v>16442</v>
      </c>
      <c r="R1925" s="2" t="str">
        <f>IF((--IF(P1925=0,Q1925,P1925))&gt;(--日期设置!$B$2),IF(P1925=0,Q1925,P1925),Q1925)</f>
        <v>2022-08-10</v>
      </c>
      <c r="S1925" s="31" t="s">
        <v>19113</v>
      </c>
      <c r="T1925" s="8">
        <f>[1]!b_anal_ptmyear($A1925,日期设置!$B$2)</f>
        <v>2.3863013698630136</v>
      </c>
      <c r="U1925" s="8">
        <f>[1]!b_anal_termifexercise($A1925,日期设置!B$2)</f>
        <v>1.3863013698630138</v>
      </c>
      <c r="V1925" s="10">
        <f>[1]!b_dq_dirtyprice(A1925,日期设置!$B$2)</f>
        <v>104.1575</v>
      </c>
      <c r="W1925" s="11">
        <f>IF(U1925=0,ROUNDUP((Q1925-日期设置!$B$2)/365,0),ROUNDUP((R1925-日期设置!$B$2)/365,0))</f>
        <v>2</v>
      </c>
      <c r="X1925" s="18">
        <f>_xlfn.IFNA(VLOOKUP(A1925,过往入选债券!A:D,4,0),2)</f>
        <v>2</v>
      </c>
      <c r="Y1925">
        <f>_xlfn.IFNA(VLOOKUP(C1925,[2]Sheet1!$A:$A,1,0),3)</f>
        <v>3</v>
      </c>
    </row>
    <row r="1926" spans="1:25" hidden="1" x14ac:dyDescent="0.2">
      <c r="A1926" s="21" t="s">
        <v>6305</v>
      </c>
      <c r="B1926" s="21" t="s">
        <v>6306</v>
      </c>
      <c r="C1926" s="37" t="s">
        <v>6307</v>
      </c>
      <c r="D1926" s="26" t="str">
        <f>[1]!b_calc_yield(A1926,日期设置!$B$2,F1926,1,R1926,1,O1926,L1926,S1926,)</f>
        <v>Fetching...</v>
      </c>
      <c r="E1926" s="26">
        <f t="shared" si="60"/>
        <v>12.116539129254079</v>
      </c>
      <c r="F1926" s="18">
        <f>[1]!b_dq_cleanprice($A1926,日期设置!B$2)</f>
        <v>102.67959999999999</v>
      </c>
      <c r="G1926" s="18" t="str">
        <f t="shared" si="61"/>
        <v>1.94 + 0</v>
      </c>
      <c r="H1926" s="27">
        <f>[1]!b_dq_pctchange($A1926,日期设置!$B$2,1)/100</f>
        <v>0</v>
      </c>
      <c r="I1926" s="26">
        <f>[1]!b_pq_pctchange(A1926,日期设置!$B$4,日期设置!$B$2,1)</f>
        <v>-3.5884974282028312</v>
      </c>
      <c r="J1926" s="26">
        <f>[1]!b_pq_pctchange(A1926,日期设置!$C$4,日期设置!$B$2,1)</f>
        <v>-3.5884974282028312</v>
      </c>
      <c r="K1926" s="52">
        <f>[1]!b_dq_amount($A1926,日期设置!B$2,2,10000)</f>
        <v>0</v>
      </c>
      <c r="L1926" s="26">
        <f>[1]!b_info_latestpar(A1926,日期设置!$B$2)</f>
        <v>100</v>
      </c>
      <c r="M1926" s="6">
        <f>[1]!b_info_outstandingbalance($A1926,日期设置!B$2)</f>
        <v>5</v>
      </c>
      <c r="N1926" s="7" t="str">
        <f>[1]!b_info_latestissurercreditrating2(A1926,日期设置!$B$2,"102","1")</f>
        <v>AA</v>
      </c>
      <c r="O1926" s="8">
        <v>7.8</v>
      </c>
      <c r="P1926" s="9">
        <f>[1]!b_info_repurchasedate(A1926)</f>
        <v>0</v>
      </c>
      <c r="Q1926" s="8" t="s">
        <v>16460</v>
      </c>
      <c r="R1926" s="2" t="str">
        <f>IF((--IF(P1926=0,Q1926,P1926))&gt;(--日期设置!$B$2),IF(P1926=0,Q1926,P1926),Q1926)</f>
        <v>2023-03-02</v>
      </c>
      <c r="S1926" s="2" t="s">
        <v>18226</v>
      </c>
      <c r="T1926" s="8">
        <f>[1]!b_anal_ptmyear($A1926,日期设置!$B$2)</f>
        <v>1.9452054794520548</v>
      </c>
      <c r="U1926" s="8">
        <f>[1]!b_anal_termifexercise($A1926,日期设置!B$2)</f>
        <v>0</v>
      </c>
      <c r="V1926" s="10">
        <f>[1]!b_dq_dirtyprice(A1926,日期设置!$B$2)</f>
        <v>103.107</v>
      </c>
      <c r="W1926" s="11">
        <f>IF(U1926=0,ROUNDUP((Q1926-日期设置!$B$2)/365,0),ROUNDUP((R1926-日期设置!$B$2)/365,0))</f>
        <v>2</v>
      </c>
      <c r="X1926" s="18">
        <f>_xlfn.IFNA(VLOOKUP(A1926,过往入选债券!A:D,4,0),2)</f>
        <v>2</v>
      </c>
      <c r="Y1926">
        <f>_xlfn.IFNA(VLOOKUP(C1926,[2]Sheet1!$A:$A,1,0),3)</f>
        <v>3</v>
      </c>
    </row>
    <row r="1927" spans="1:25" hidden="1" x14ac:dyDescent="0.2">
      <c r="A1927" s="21" t="s">
        <v>9377</v>
      </c>
      <c r="B1927" s="21" t="s">
        <v>9378</v>
      </c>
      <c r="C1927" s="37" t="s">
        <v>400</v>
      </c>
      <c r="D1927" s="26" t="str">
        <f>[1]!b_calc_yield(A1927,日期设置!$B$2,F1927,1,R1927,1,O1927,L1927,S1927,)</f>
        <v>Fetching...</v>
      </c>
      <c r="E1927" s="26">
        <f t="shared" si="60"/>
        <v>9.7560501808546576</v>
      </c>
      <c r="F1927" s="18">
        <f>[1]!b_dq_cleanprice($A1927,日期设置!B$2)</f>
        <v>100.2666</v>
      </c>
      <c r="G1927" s="18" t="str">
        <f t="shared" si="61"/>
        <v>1.58 + 0</v>
      </c>
      <c r="H1927" s="27">
        <f>[1]!b_dq_pctchange($A1927,日期设置!$B$2,1)/100</f>
        <v>0</v>
      </c>
      <c r="I1927" s="26">
        <f>[1]!b_pq_pctchange(A1927,日期设置!$B$4,日期设置!$B$2,1)</f>
        <v>0</v>
      </c>
      <c r="J1927" s="26">
        <f>[1]!b_pq_pctchange(A1927,日期设置!$C$4,日期设置!$B$2,1)</f>
        <v>0</v>
      </c>
      <c r="K1927" s="52">
        <f>[1]!b_dq_amount($A1927,日期设置!B$2,2,10000)</f>
        <v>0</v>
      </c>
      <c r="L1927" s="26">
        <f>[1]!b_info_latestpar(A1927,日期设置!$B$2)</f>
        <v>100</v>
      </c>
      <c r="M1927" s="6">
        <f>[1]!b_info_outstandingbalance($A1927,日期设置!B$2)</f>
        <v>7</v>
      </c>
      <c r="N1927" s="7" t="str">
        <f>[1]!b_info_latestissurercreditrating2(A1927,日期设置!$B$2,"102","1")</f>
        <v>AA+</v>
      </c>
      <c r="O1927" s="8">
        <v>6.5</v>
      </c>
      <c r="P1927" s="9">
        <f>[1]!b_info_repurchasedate(A1927)</f>
        <v>0</v>
      </c>
      <c r="Q1927" s="8" t="s">
        <v>16519</v>
      </c>
      <c r="R1927" s="2" t="str">
        <f>IF((--IF(P1927=0,Q1927,P1927))&gt;(--日期设置!$B$2),IF(P1927=0,Q1927,P1927),Q1927)</f>
        <v>2022-10-22</v>
      </c>
      <c r="S1927" s="2" t="s">
        <v>18462</v>
      </c>
      <c r="T1927" s="8">
        <f>[1]!b_anal_ptmyear($A1927,日期设置!$B$2)</f>
        <v>1.5863013698630137</v>
      </c>
      <c r="U1927" s="8">
        <f>[1]!b_anal_termifexercise($A1927,日期设置!B$2)</f>
        <v>0</v>
      </c>
      <c r="V1927" s="10">
        <f>[1]!b_dq_dirtyprice(A1927,日期设置!$B$2)</f>
        <v>102.9556</v>
      </c>
      <c r="W1927" s="11">
        <f>IF(U1927=0,ROUNDUP((Q1927-日期设置!$B$2)/365,0),ROUNDUP((R1927-日期设置!$B$2)/365,0))</f>
        <v>2</v>
      </c>
      <c r="X1927" s="18">
        <f>_xlfn.IFNA(VLOOKUP(A1927,过往入选债券!A:D,4,0),2)</f>
        <v>2</v>
      </c>
      <c r="Y1927">
        <f>_xlfn.IFNA(VLOOKUP(C1927,[2]Sheet1!$A:$A,1,0),3)</f>
        <v>3</v>
      </c>
    </row>
    <row r="1928" spans="1:25" hidden="1" x14ac:dyDescent="0.2">
      <c r="A1928" s="21" t="s">
        <v>4366</v>
      </c>
      <c r="B1928" s="21" t="s">
        <v>4367</v>
      </c>
      <c r="C1928" s="37" t="s">
        <v>1864</v>
      </c>
      <c r="D1928" s="26" t="str">
        <f>[1]!b_calc_yield(A1928,日期设置!$B$2,F1928,1,R1928,1,O1928,L1928,S1928,)</f>
        <v>Fetching...</v>
      </c>
      <c r="E1928" s="26">
        <f t="shared" si="60"/>
        <v>13.232164029503224</v>
      </c>
      <c r="F1928" s="18">
        <f>[1]!b_dq_cleanprice($A1928,日期设置!B$2)</f>
        <v>100</v>
      </c>
      <c r="G1928" s="18" t="str">
        <f t="shared" si="61"/>
        <v>4.20 + 2.20</v>
      </c>
      <c r="H1928" s="27">
        <f>[1]!b_dq_pctchange($A1928,日期设置!$B$2,1)/100</f>
        <v>0</v>
      </c>
      <c r="I1928" s="26">
        <f>[1]!b_pq_pctchange(A1928,日期设置!$B$4,日期设置!$B$2,1)</f>
        <v>0</v>
      </c>
      <c r="J1928" s="26">
        <f>[1]!b_pq_pctchange(A1928,日期设置!$C$4,日期设置!$B$2,1)</f>
        <v>0</v>
      </c>
      <c r="K1928" s="52">
        <f>[1]!b_dq_amount($A1928,日期设置!B$2,2,10000)</f>
        <v>0</v>
      </c>
      <c r="L1928" s="26">
        <f>[1]!b_info_latestpar(A1928,日期设置!$B$2)</f>
        <v>100</v>
      </c>
      <c r="M1928" s="6">
        <f>[1]!b_info_outstandingbalance($A1928,日期设置!B$2)</f>
        <v>10</v>
      </c>
      <c r="N1928" s="7">
        <f>[1]!b_info_latestissurercreditrating2(A1928,日期设置!$B$2,"102","1")</f>
        <v>0</v>
      </c>
      <c r="O1928" s="8">
        <v>6.3</v>
      </c>
      <c r="P1928" s="9" t="str">
        <f>[1]!b_info_repurchasedate(A1928)</f>
        <v>2023-06-05</v>
      </c>
      <c r="Q1928" s="8" t="s">
        <v>16940</v>
      </c>
      <c r="R1928" s="2" t="str">
        <f>IF((--IF(P1928=0,Q1928,P1928))&gt;(--日期设置!$B$2),IF(P1928=0,Q1928,P1928),Q1928)</f>
        <v>2023-06-05</v>
      </c>
      <c r="S1928" s="2" t="s">
        <v>18602</v>
      </c>
      <c r="T1928" s="8">
        <f>[1]!b_anal_ptmyear($A1928,日期设置!$B$2)</f>
        <v>4.2054794520547949</v>
      </c>
      <c r="U1928" s="8">
        <f>[1]!b_anal_termifexercise($A1928,日期设置!B$2)</f>
        <v>2.2054794520547945</v>
      </c>
      <c r="V1928" s="10">
        <f>[1]!b_dq_dirtyprice(A1928,日期设置!$B$2)</f>
        <v>105.0055</v>
      </c>
      <c r="W1928" s="11">
        <f>IF(U1928=0,ROUNDUP((Q1928-日期设置!$B$2)/365,0),ROUNDUP((R1928-日期设置!$B$2)/365,0))</f>
        <v>3</v>
      </c>
      <c r="X1928" s="18">
        <f>_xlfn.IFNA(VLOOKUP(A1928,过往入选债券!A:D,4,0),2)</f>
        <v>2</v>
      </c>
      <c r="Y1928">
        <f>_xlfn.IFNA(VLOOKUP(C1928,[2]Sheet1!$A:$A,1,0),3)</f>
        <v>3</v>
      </c>
    </row>
    <row r="1929" spans="1:25" hidden="1" x14ac:dyDescent="0.2">
      <c r="A1929" s="21" t="s">
        <v>14293</v>
      </c>
      <c r="B1929" s="21" t="s">
        <v>14294</v>
      </c>
      <c r="C1929" s="37" t="s">
        <v>13930</v>
      </c>
      <c r="D1929" s="26" t="str">
        <f>[1]!b_calc_yield(A1929,日期设置!$B$2,F1929,1,R1929,1,O1929,L1929,S1929,)</f>
        <v>Fetching...</v>
      </c>
      <c r="E1929" s="26">
        <f t="shared" si="60"/>
        <v>29.64065766289017</v>
      </c>
      <c r="F1929" s="18">
        <f>[1]!b_dq_cleanprice($A1929,日期设置!B$2)</f>
        <v>79.984399999999994</v>
      </c>
      <c r="G1929" s="18" t="str">
        <f t="shared" si="61"/>
        <v>3.68 + 0</v>
      </c>
      <c r="H1929" s="27">
        <f>[1]!b_dq_pctchange($A1929,日期设置!$B$2,1)/100</f>
        <v>0</v>
      </c>
      <c r="I1929" s="26">
        <f>[1]!b_pq_pctchange(A1929,日期设置!$B$4,日期设置!$B$2,1)</f>
        <v>0</v>
      </c>
      <c r="J1929" s="26">
        <f>[1]!b_pq_pctchange(A1929,日期设置!$C$4,日期设置!$B$2,1)</f>
        <v>0</v>
      </c>
      <c r="K1929" s="52">
        <f>[1]!b_dq_amount($A1929,日期设置!B$2,2,10000)</f>
        <v>0</v>
      </c>
      <c r="L1929" s="26">
        <f>[1]!b_info_latestpar(A1929,日期设置!$B$2)</f>
        <v>80</v>
      </c>
      <c r="M1929" s="6">
        <f>[1]!b_info_outstandingbalance($A1929,日期设置!B$2)</f>
        <v>3.36</v>
      </c>
      <c r="N1929" s="7" t="str">
        <f>[1]!b_info_latestissurercreditrating2(A1929,日期设置!$B$2,"102","1")</f>
        <v>AA</v>
      </c>
      <c r="O1929" s="8">
        <v>6.45</v>
      </c>
      <c r="P1929" s="9">
        <f>[1]!b_info_repurchasedate(A1929)</f>
        <v>0</v>
      </c>
      <c r="Q1929" s="8" t="s">
        <v>16090</v>
      </c>
      <c r="R1929" s="2" t="str">
        <f>IF((--IF(P1929=0,Q1929,P1929))&gt;(--日期设置!$B$2),IF(P1929=0,Q1929,P1929),Q1929)</f>
        <v>2024-11-27</v>
      </c>
      <c r="S1929" s="2" t="s">
        <v>18371</v>
      </c>
      <c r="T1929" s="8">
        <f>[1]!b_anal_ptmyear($A1929,日期设置!$B$2)</f>
        <v>3.6849315068493151</v>
      </c>
      <c r="U1929" s="8">
        <f>[1]!b_anal_termifexercise($A1929,日期设置!B$2)</f>
        <v>0</v>
      </c>
      <c r="V1929" s="10">
        <f>[1]!b_dq_dirtyprice(A1929,日期设置!$B$2)</f>
        <v>81.610200000000006</v>
      </c>
      <c r="W1929" s="11">
        <f>IF(U1929=0,ROUNDUP((Q1929-日期设置!$B$2)/365,0),ROUNDUP((R1929-日期设置!$B$2)/365,0))</f>
        <v>4</v>
      </c>
      <c r="X1929" s="18">
        <f>_xlfn.IFNA(VLOOKUP(A1929,过往入选债券!A:D,4,0),2)</f>
        <v>2</v>
      </c>
      <c r="Y1929">
        <f>_xlfn.IFNA(VLOOKUP(C1929,[2]Sheet1!$A:$A,1,0),3)</f>
        <v>3</v>
      </c>
    </row>
    <row r="1930" spans="1:25" hidden="1" x14ac:dyDescent="0.2">
      <c r="A1930" s="21" t="s">
        <v>6097</v>
      </c>
      <c r="B1930" s="21" t="s">
        <v>6098</v>
      </c>
      <c r="C1930" s="37" t="s">
        <v>1285</v>
      </c>
      <c r="D1930" s="26" t="str">
        <f>[1]!b_calc_yield(A1930,日期设置!$B$2,F1930,1,R1930,1,O1930,L1930,S1930,)</f>
        <v>Fetching...</v>
      </c>
      <c r="E1930" s="26">
        <f t="shared" si="60"/>
        <v>6.0603454700766557</v>
      </c>
      <c r="F1930" s="18">
        <f>[1]!b_dq_cleanprice($A1930,日期设置!B$2)</f>
        <v>99.247799999999998</v>
      </c>
      <c r="G1930" s="18" t="str">
        <f t="shared" si="61"/>
        <v>1.01 + 0</v>
      </c>
      <c r="H1930" s="27">
        <f>[1]!b_dq_pctchange($A1930,日期设置!$B$2,1)/100</f>
        <v>0</v>
      </c>
      <c r="I1930" s="26">
        <f>[1]!b_pq_pctchange(A1930,日期设置!$B$4,日期设置!$B$2,1)</f>
        <v>0</v>
      </c>
      <c r="J1930" s="26">
        <f>[1]!b_pq_pctchange(A1930,日期设置!$C$4,日期设置!$B$2,1)</f>
        <v>0</v>
      </c>
      <c r="K1930" s="52">
        <f>[1]!b_dq_amount($A1930,日期设置!B$2,2,10000)</f>
        <v>0</v>
      </c>
      <c r="L1930" s="26">
        <f>[1]!b_info_latestpar(A1930,日期设置!$B$2)</f>
        <v>100</v>
      </c>
      <c r="M1930" s="6">
        <f>[1]!b_info_outstandingbalance($A1930,日期设置!B$2)</f>
        <v>5</v>
      </c>
      <c r="N1930" s="7" t="str">
        <f>[1]!b_info_latestissurercreditrating2(A1930,日期设置!$B$2,"102","1")</f>
        <v>AA</v>
      </c>
      <c r="O1930" s="8">
        <v>5.5</v>
      </c>
      <c r="P1930" s="9">
        <f>[1]!b_info_repurchasedate(A1930)</f>
        <v>0</v>
      </c>
      <c r="Q1930" s="8" t="s">
        <v>16249</v>
      </c>
      <c r="R1930" s="2" t="str">
        <f>IF((--IF(P1930=0,Q1930,P1930))&gt;(--日期设置!$B$2),IF(P1930=0,Q1930,P1930),Q1930)</f>
        <v>2022-03-28</v>
      </c>
      <c r="S1930" s="2" t="s">
        <v>18996</v>
      </c>
      <c r="T1930" s="8">
        <f>[1]!b_anal_ptmyear($A1930,日期设置!$B$2)</f>
        <v>1.0164383561643835</v>
      </c>
      <c r="U1930" s="8">
        <f>[1]!b_anal_termifexercise($A1930,日期设置!B$2)</f>
        <v>0</v>
      </c>
      <c r="V1930" s="10">
        <f>[1]!b_dq_dirtyprice(A1930,日期设置!$B$2)</f>
        <v>104.6574</v>
      </c>
      <c r="W1930" s="11">
        <f>IF(U1930=0,ROUNDUP((Q1930-日期设置!$B$2)/365,0),ROUNDUP((R1930-日期设置!$B$2)/365,0))</f>
        <v>2</v>
      </c>
      <c r="X1930" s="18">
        <f>_xlfn.IFNA(VLOOKUP(A1930,过往入选债券!A:D,4,0),2)</f>
        <v>2</v>
      </c>
      <c r="Y1930">
        <f>_xlfn.IFNA(VLOOKUP(C1930,[2]Sheet1!$A:$A,1,0),3)</f>
        <v>3</v>
      </c>
    </row>
    <row r="1931" spans="1:25" hidden="1" x14ac:dyDescent="0.2">
      <c r="A1931" s="21" t="s">
        <v>12663</v>
      </c>
      <c r="B1931" s="21" t="s">
        <v>12664</v>
      </c>
      <c r="C1931" s="37" t="s">
        <v>12665</v>
      </c>
      <c r="D1931" s="26" t="str">
        <f>[1]!b_calc_yield(A1931,日期设置!$B$2,F1931,1,R1931,1,O1931,L1931,S1931,)</f>
        <v>Fetching...</v>
      </c>
      <c r="E1931" s="26">
        <f t="shared" si="60"/>
        <v>29.441059277249025</v>
      </c>
      <c r="F1931" s="18">
        <f>[1]!b_dq_cleanprice($A1931,日期设置!B$2)</f>
        <v>38.524999999999999</v>
      </c>
      <c r="G1931" s="18" t="str">
        <f t="shared" si="61"/>
        <v>1.73 + 0</v>
      </c>
      <c r="H1931" s="27">
        <f>[1]!b_dq_pctchange($A1931,日期设置!$B$2,1)/100</f>
        <v>0</v>
      </c>
      <c r="I1931" s="26">
        <f>[1]!b_pq_pctchange(A1931,日期设置!$B$4,日期设置!$B$2,1)</f>
        <v>0</v>
      </c>
      <c r="J1931" s="26">
        <f>[1]!b_pq_pctchange(A1931,日期设置!$C$4,日期设置!$B$2,1)</f>
        <v>0</v>
      </c>
      <c r="K1931" s="52">
        <f>[1]!b_dq_amount($A1931,日期设置!B$2,2,10000)</f>
        <v>0</v>
      </c>
      <c r="L1931" s="26">
        <f>[1]!b_info_latestpar(A1931,日期设置!$B$2)</f>
        <v>40</v>
      </c>
      <c r="M1931" s="6">
        <f>[1]!b_info_outstandingbalance($A1931,日期设置!B$2)</f>
        <v>5.6</v>
      </c>
      <c r="N1931" s="7" t="str">
        <f>[1]!b_info_latestissurercreditrating2(A1931,日期设置!$B$2,"102","1")</f>
        <v>AA</v>
      </c>
      <c r="O1931" s="8">
        <v>5.29</v>
      </c>
      <c r="P1931" s="9">
        <f>[1]!b_info_repurchasedate(A1931)</f>
        <v>0</v>
      </c>
      <c r="Q1931" s="8" t="s">
        <v>16581</v>
      </c>
      <c r="R1931" s="2" t="str">
        <f>IF((--IF(P1931=0,Q1931,P1931))&gt;(--日期设置!$B$2),IF(P1931=0,Q1931,P1931),Q1931)</f>
        <v>2022-12-17</v>
      </c>
      <c r="S1931" s="2" t="s">
        <v>18331</v>
      </c>
      <c r="T1931" s="8">
        <f>[1]!b_anal_ptmyear($A1931,日期设置!$B$2)</f>
        <v>1.7397260273972601</v>
      </c>
      <c r="U1931" s="8">
        <f>[1]!b_anal_termifexercise($A1931,日期设置!B$2)</f>
        <v>0</v>
      </c>
      <c r="V1931" s="10">
        <f>[1]!b_dq_dirtyprice(A1931,日期设置!$B$2)</f>
        <v>39.075699999999998</v>
      </c>
      <c r="W1931" s="11">
        <f>IF(U1931=0,ROUNDUP((Q1931-日期设置!$B$2)/365,0),ROUNDUP((R1931-日期设置!$B$2)/365,0))</f>
        <v>2</v>
      </c>
      <c r="X1931" s="18">
        <f>_xlfn.IFNA(VLOOKUP(A1931,过往入选债券!A:D,4,0),2)</f>
        <v>2</v>
      </c>
      <c r="Y1931">
        <f>_xlfn.IFNA(VLOOKUP(C1931,[2]Sheet1!$A:$A,1,0),3)</f>
        <v>3</v>
      </c>
    </row>
    <row r="1932" spans="1:25" hidden="1" x14ac:dyDescent="0.2">
      <c r="A1932" s="21" t="s">
        <v>9722</v>
      </c>
      <c r="B1932" s="21" t="s">
        <v>9723</v>
      </c>
      <c r="C1932" s="37" t="s">
        <v>1920</v>
      </c>
      <c r="D1932" s="26" t="str">
        <f>[1]!b_calc_yield(A1932,日期设置!$B$2,F1932,1,R1932,1,O1932,L1932,S1932,)</f>
        <v>Fetching...</v>
      </c>
      <c r="E1932" s="26">
        <f t="shared" si="60"/>
        <v>10.95030408238209</v>
      </c>
      <c r="F1932" s="18">
        <f>[1]!b_dq_cleanprice($A1932,日期设置!B$2)</f>
        <v>100.3159</v>
      </c>
      <c r="G1932" s="18" t="str">
        <f t="shared" si="61"/>
        <v>3.76 + 1.76</v>
      </c>
      <c r="H1932" s="27">
        <f>[1]!b_dq_pctchange($A1932,日期设置!$B$2,1)/100</f>
        <v>0</v>
      </c>
      <c r="I1932" s="26">
        <f>[1]!b_pq_pctchange(A1932,日期设置!$B$4,日期设置!$B$2,1)</f>
        <v>0</v>
      </c>
      <c r="J1932" s="26">
        <f>[1]!b_pq_pctchange(A1932,日期设置!$C$4,日期设置!$B$2,1)</f>
        <v>-0.14552751734236835</v>
      </c>
      <c r="K1932" s="52">
        <f>[1]!b_dq_amount($A1932,日期设置!B$2,2,10000)</f>
        <v>0</v>
      </c>
      <c r="L1932" s="26">
        <f>[1]!b_info_latestpar(A1932,日期设置!$B$2)</f>
        <v>100</v>
      </c>
      <c r="M1932" s="6">
        <f>[1]!b_info_outstandingbalance($A1932,日期设置!B$2)</f>
        <v>10</v>
      </c>
      <c r="N1932" s="7" t="str">
        <f>[1]!b_info_latestissurercreditrating2(A1932,日期设置!$B$2,"102","1")</f>
        <v>AA</v>
      </c>
      <c r="O1932" s="8">
        <v>6.5</v>
      </c>
      <c r="P1932" s="9" t="str">
        <f>[1]!b_info_repurchasedate(A1932)</f>
        <v>2022-12-26</v>
      </c>
      <c r="Q1932" s="8" t="s">
        <v>16613</v>
      </c>
      <c r="R1932" s="2" t="str">
        <f>IF((--IF(P1932=0,Q1932,P1932))&gt;(--日期设置!$B$2),IF(P1932=0,Q1932,P1932),Q1932)</f>
        <v>2022-12-26</v>
      </c>
      <c r="S1932" s="2" t="s">
        <v>18152</v>
      </c>
      <c r="T1932" s="8">
        <f>[1]!b_anal_ptmyear($A1932,日期设置!$B$2)</f>
        <v>3.7643835616438355</v>
      </c>
      <c r="U1932" s="8">
        <f>[1]!b_anal_termifexercise($A1932,日期设置!B$2)</f>
        <v>1.7643835616438357</v>
      </c>
      <c r="V1932" s="10">
        <f>[1]!b_dq_dirtyprice(A1932,日期设置!$B$2)</f>
        <v>101.84739999999999</v>
      </c>
      <c r="W1932" s="11">
        <f>IF(U1932=0,ROUNDUP((Q1932-日期设置!$B$2)/365,0),ROUNDUP((R1932-日期设置!$B$2)/365,0))</f>
        <v>2</v>
      </c>
      <c r="X1932" s="18">
        <f>_xlfn.IFNA(VLOOKUP(A1932,过往入选债券!A:D,4,0),2)</f>
        <v>2</v>
      </c>
      <c r="Y1932" s="45">
        <f>_xlfn.IFNA(VLOOKUP(C1932,[2]Sheet1!$A:$A,1,0),3)</f>
        <v>3</v>
      </c>
    </row>
    <row r="1933" spans="1:25" hidden="1" x14ac:dyDescent="0.2">
      <c r="A1933" s="21" t="s">
        <v>6046</v>
      </c>
      <c r="B1933" s="21" t="s">
        <v>6047</v>
      </c>
      <c r="C1933" s="37" t="s">
        <v>93</v>
      </c>
      <c r="D1933" s="26" t="str">
        <f>[1]!b_calc_yield(A1933,日期设置!$B$2,F1933,1,R1933,1,O1933,L1933,S1933,)</f>
        <v>Fetching...</v>
      </c>
      <c r="E1933" s="26">
        <f t="shared" si="60"/>
        <v>6.549481162695181</v>
      </c>
      <c r="F1933" s="18">
        <f>[1]!b_dq_cleanprice($A1933,日期设置!B$2)</f>
        <v>100</v>
      </c>
      <c r="G1933" s="18" t="str">
        <f t="shared" si="61"/>
        <v>1.09 + 1.09</v>
      </c>
      <c r="H1933" s="27">
        <f>[1]!b_dq_pctchange($A1933,日期设置!$B$2,1)/100</f>
        <v>0</v>
      </c>
      <c r="I1933" s="26">
        <f>[1]!b_pq_pctchange(A1933,日期设置!$B$4,日期设置!$B$2,1)</f>
        <v>0</v>
      </c>
      <c r="J1933" s="26">
        <f>[1]!b_pq_pctchange(A1933,日期设置!$C$4,日期设置!$B$2,1)</f>
        <v>0</v>
      </c>
      <c r="K1933" s="52">
        <f>[1]!b_dq_amount($A1933,日期设置!B$2,2,10000)</f>
        <v>0</v>
      </c>
      <c r="L1933" s="26">
        <f>[1]!b_info_latestpar(A1933,日期设置!$B$2)</f>
        <v>100</v>
      </c>
      <c r="M1933" s="6">
        <f>[1]!b_info_outstandingbalance($A1933,日期设置!B$2)</f>
        <v>8</v>
      </c>
      <c r="N1933" s="7" t="str">
        <f>[1]!b_info_latestissurercreditrating2(A1933,日期设置!$B$2,"102","1")</f>
        <v>AAA</v>
      </c>
      <c r="O1933" s="8">
        <v>6.3</v>
      </c>
      <c r="P1933" s="9">
        <f>[1]!b_info_repurchasedate(A1933)</f>
        <v>0</v>
      </c>
      <c r="Q1933" s="8" t="s">
        <v>16047</v>
      </c>
      <c r="R1933" s="2" t="str">
        <f>IF((--IF(P1933=0,Q1933,P1933))&gt;(--日期设置!$B$2),IF(P1933=0,Q1933,P1933),Q1933)</f>
        <v>2022-04-27</v>
      </c>
      <c r="S1933" s="2" t="s">
        <v>17940</v>
      </c>
      <c r="T1933" s="8">
        <f>[1]!b_anal_ptmyear($A1933,日期设置!$B$2)</f>
        <v>1.0986301369863014</v>
      </c>
      <c r="U1933" s="8">
        <f>[1]!b_anal_termifexercise($A1933,日期设置!B$2)</f>
        <v>1.0986301369863014</v>
      </c>
      <c r="V1933" s="10">
        <f>[1]!b_dq_dirtyprice(A1933,日期设置!$B$2)</f>
        <v>105.6786</v>
      </c>
      <c r="W1933" s="11">
        <f>IF(U1933=0,ROUNDUP((Q1933-日期设置!$B$2)/365,0),ROUNDUP((R1933-日期设置!$B$2)/365,0))</f>
        <v>2</v>
      </c>
      <c r="X1933" s="18">
        <f>_xlfn.IFNA(VLOOKUP(A1933,过往入选债券!A:D,4,0),2)</f>
        <v>2</v>
      </c>
      <c r="Y1933">
        <f>_xlfn.IFNA(VLOOKUP(C1933,[2]Sheet1!$A:$A,1,0),3)</f>
        <v>3</v>
      </c>
    </row>
    <row r="1934" spans="1:25" x14ac:dyDescent="0.2">
      <c r="A1934" s="28" t="s">
        <v>21312</v>
      </c>
      <c r="B1934" s="28" t="s">
        <v>21313</v>
      </c>
      <c r="C1934" s="39" t="s">
        <v>21685</v>
      </c>
      <c r="D1934" s="26" t="str">
        <f>[1]!b_calc_yield(A1934,日期设置!$B$2,F1934,1,R1934,1,O1934,L1934,S1934,)</f>
        <v>Fetching...</v>
      </c>
      <c r="E1934" s="26">
        <f t="shared" si="60"/>
        <v>16.155408741864917</v>
      </c>
      <c r="F1934" s="18">
        <f>[1]!b_dq_cleanprice($A1934,日期设置!B$2)</f>
        <v>99.176699999999997</v>
      </c>
      <c r="G1934" s="18" t="str">
        <f t="shared" si="61"/>
        <v>2.61 + 2.61</v>
      </c>
      <c r="H1934" s="27">
        <f>[1]!b_dq_pctchange($A1934,日期设置!$B$2,1)/100</f>
        <v>-5.4317922092579033E-4</v>
      </c>
      <c r="I1934" s="26">
        <f>[1]!b_pq_pctchange(A1934,日期设置!$B$4,日期设置!$B$2,1)</f>
        <v>-0.12416918429003063</v>
      </c>
      <c r="J1934" s="26">
        <f>[1]!b_pq_pctchange(A1934,日期设置!$C$4,日期设置!$B$2,1)</f>
        <v>-0.12416918429003063</v>
      </c>
      <c r="K1934" s="52">
        <f>[1]!b_dq_amount($A1934,日期设置!B$2,2,10000)</f>
        <v>4058.3556712</v>
      </c>
      <c r="L1934" s="26">
        <f>[1]!b_info_latestpar(A1934,日期设置!$B$2)</f>
        <v>100</v>
      </c>
      <c r="M1934" s="6">
        <f>[1]!b_info_outstandingbalance($A1934,日期设置!B$2)</f>
        <v>10</v>
      </c>
      <c r="N1934" s="7" t="str">
        <f>[1]!b_info_latestissurercreditrating2(A1934,日期设置!$B$2,"102","1")</f>
        <v>AA+</v>
      </c>
      <c r="O1934" s="43">
        <v>5.95</v>
      </c>
      <c r="P1934" s="9">
        <f>[1]!b_info_repurchasedate(A1934)</f>
        <v>0</v>
      </c>
      <c r="Q1934" s="31" t="s">
        <v>17410</v>
      </c>
      <c r="R1934" s="2" t="str">
        <f>IF((--IF(P1934=0,Q1934,P1934))&gt;(--日期设置!$B$2),IF(P1934=0,Q1934,P1934),Q1934)</f>
        <v>2023-11-02</v>
      </c>
      <c r="S1934" s="31" t="s">
        <v>21679</v>
      </c>
      <c r="T1934" s="8">
        <f>[1]!b_anal_ptmyear($A1934,日期设置!$B$2)</f>
        <v>2.6164383561643838</v>
      </c>
      <c r="U1934" s="8">
        <f>[1]!b_anal_termifexercise($A1934,日期设置!B$2)</f>
        <v>2.6164383561643834</v>
      </c>
      <c r="V1934" s="10">
        <f>[1]!b_dq_dirtyprice(A1934,日期设置!$B$2)</f>
        <v>101.4589</v>
      </c>
      <c r="W1934" s="11">
        <f>IF(U1934=0,ROUNDUP((Q1934-日期设置!$B$2)/365,0),ROUNDUP((R1934-日期设置!$B$2)/365,0))</f>
        <v>3</v>
      </c>
      <c r="X1934" s="18">
        <f>_xlfn.IFNA(VLOOKUP(A1934,过往入选债券!A:D,4,0),2)</f>
        <v>2</v>
      </c>
      <c r="Y1934">
        <f>_xlfn.IFNA(VLOOKUP(C1934,[2]Sheet1!$A:$A,1,0),3)</f>
        <v>3</v>
      </c>
    </row>
    <row r="1935" spans="1:25" hidden="1" x14ac:dyDescent="0.2">
      <c r="A1935" s="21" t="s">
        <v>12927</v>
      </c>
      <c r="B1935" s="21" t="s">
        <v>12928</v>
      </c>
      <c r="C1935" s="37" t="s">
        <v>12929</v>
      </c>
      <c r="D1935" s="26" t="str">
        <f>[1]!b_calc_yield(A1935,日期设置!$B$2,F1935,1,R1935,1,O1935,L1935,S1935,)</f>
        <v>Fetching...</v>
      </c>
      <c r="E1935" s="26">
        <f t="shared" si="60"/>
        <v>30.658495692894739</v>
      </c>
      <c r="F1935" s="18">
        <f>[1]!b_dq_cleanprice($A1935,日期设置!B$2)</f>
        <v>39.776499999999999</v>
      </c>
      <c r="G1935" s="18" t="str">
        <f t="shared" si="61"/>
        <v>1.99 + 0</v>
      </c>
      <c r="H1935" s="27">
        <f>[1]!b_dq_pctchange($A1935,日期设置!$B$2,1)/100</f>
        <v>0</v>
      </c>
      <c r="I1935" s="26">
        <f>[1]!b_pq_pctchange(A1935,日期设置!$B$4,日期设置!$B$2,1)</f>
        <v>-33.308910197190279</v>
      </c>
      <c r="J1935" s="26">
        <f>[1]!b_pq_pctchange(A1935,日期设置!$C$4,日期设置!$B$2,1)</f>
        <v>-33.863458756630031</v>
      </c>
      <c r="K1935" s="52">
        <f>[1]!b_dq_amount($A1935,日期设置!B$2,2,10000)</f>
        <v>0</v>
      </c>
      <c r="L1935" s="26">
        <f>[1]!b_info_latestpar(A1935,日期设置!$B$2)</f>
        <v>40</v>
      </c>
      <c r="M1935" s="6">
        <f>[1]!b_info_outstandingbalance($A1935,日期设置!B$2)</f>
        <v>3.2</v>
      </c>
      <c r="N1935" s="7" t="str">
        <f>[1]!b_info_latestissurercreditrating2(A1935,日期设置!$B$2,"102","1")</f>
        <v>AA</v>
      </c>
      <c r="O1935" s="8">
        <v>5.99</v>
      </c>
      <c r="P1935" s="9">
        <f>[1]!b_info_repurchasedate(A1935)</f>
        <v>0</v>
      </c>
      <c r="Q1935" s="8" t="s">
        <v>16535</v>
      </c>
      <c r="R1935" s="2" t="str">
        <f>IF((--IF(P1935=0,Q1935,P1935))&gt;(--日期设置!$B$2),IF(P1935=0,Q1935,P1935),Q1935)</f>
        <v>2023-03-21</v>
      </c>
      <c r="S1935" s="2" t="s">
        <v>18285</v>
      </c>
      <c r="T1935" s="8">
        <f>[1]!b_anal_ptmyear($A1935,日期设置!$B$2)</f>
        <v>1.9972602739726026</v>
      </c>
      <c r="U1935" s="8">
        <f>[1]!b_anal_termifexercise($A1935,日期设置!B$2)</f>
        <v>0</v>
      </c>
      <c r="V1935" s="10">
        <f>[1]!b_dq_dirtyprice(A1935,日期设置!$B$2)</f>
        <v>39.783099999999997</v>
      </c>
      <c r="W1935" s="11">
        <f>IF(U1935=0,ROUNDUP((Q1935-日期设置!$B$2)/365,0),ROUNDUP((R1935-日期设置!$B$2)/365,0))</f>
        <v>2</v>
      </c>
      <c r="X1935" s="18">
        <f>_xlfn.IFNA(VLOOKUP(A1935,过往入选债券!A:D,4,0),2)</f>
        <v>2</v>
      </c>
      <c r="Y1935">
        <f>_xlfn.IFNA(VLOOKUP(C1935,[2]Sheet1!$A:$A,1,0),3)</f>
        <v>3</v>
      </c>
    </row>
    <row r="1936" spans="1:25" hidden="1" x14ac:dyDescent="0.2">
      <c r="A1936" s="21" t="s">
        <v>4233</v>
      </c>
      <c r="B1936" s="21" t="s">
        <v>4234</v>
      </c>
      <c r="C1936" s="37" t="s">
        <v>4235</v>
      </c>
      <c r="D1936" s="26" t="str">
        <f>[1]!b_calc_yield(A1936,日期设置!$B$2,F1936,1,R1936,1,O1936,L1936,S1936,)</f>
        <v>Fetching...</v>
      </c>
      <c r="E1936" s="26">
        <f t="shared" si="60"/>
        <v>6.5242521806421871</v>
      </c>
      <c r="F1936" s="18">
        <f>[1]!b_dq_cleanprice($A1936,日期设置!B$2)</f>
        <v>99.440899999999999</v>
      </c>
      <c r="G1936" s="18" t="str">
        <f t="shared" si="61"/>
        <v>2.09 + 1.09</v>
      </c>
      <c r="H1936" s="27">
        <f>[1]!b_dq_pctchange($A1936,日期设置!$B$2,1)/100</f>
        <v>0</v>
      </c>
      <c r="I1936" s="26">
        <f>[1]!b_pq_pctchange(A1936,日期设置!$B$4,日期设置!$B$2,1)</f>
        <v>-1.0609190187369644</v>
      </c>
      <c r="J1936" s="26">
        <f>[1]!b_pq_pctchange(A1936,日期设置!$C$4,日期设置!$B$2,1)</f>
        <v>-1.0609190187369644</v>
      </c>
      <c r="K1936" s="52">
        <f>[1]!b_dq_amount($A1936,日期设置!B$2,2,10000)</f>
        <v>0</v>
      </c>
      <c r="L1936" s="26">
        <f>[1]!b_info_latestpar(A1936,日期设置!$B$2)</f>
        <v>100</v>
      </c>
      <c r="M1936" s="6">
        <f>[1]!b_info_outstandingbalance($A1936,日期设置!B$2)</f>
        <v>6</v>
      </c>
      <c r="N1936" s="7">
        <f>[1]!b_info_latestissurercreditrating2(A1936,日期设置!$B$2,"102","1")</f>
        <v>0</v>
      </c>
      <c r="O1936" s="8">
        <v>5.75</v>
      </c>
      <c r="P1936" s="9" t="str">
        <f>[1]!b_info_repurchasedate(A1936)</f>
        <v>2022-04-24</v>
      </c>
      <c r="Q1936" s="8" t="s">
        <v>16074</v>
      </c>
      <c r="R1936" s="2" t="str">
        <f>IF((--IF(P1936=0,Q1936,P1936))&gt;(--日期设置!$B$2),IF(P1936=0,Q1936,P1936),Q1936)</f>
        <v>2022-04-24</v>
      </c>
      <c r="S1936" s="2" t="s">
        <v>17860</v>
      </c>
      <c r="T1936" s="8">
        <f>[1]!b_anal_ptmyear($A1936,日期设置!$B$2)</f>
        <v>2.0904109589041098</v>
      </c>
      <c r="U1936" s="8">
        <f>[1]!b_anal_termifexercise($A1936,日期设置!B$2)</f>
        <v>1.0904109589041096</v>
      </c>
      <c r="V1936" s="10">
        <f>[1]!b_dq_dirtyprice(A1936,日期设置!$B$2)</f>
        <v>104.67100000000001</v>
      </c>
      <c r="W1936" s="11">
        <f>IF(U1936=0,ROUNDUP((Q1936-日期设置!$B$2)/365,0),ROUNDUP((R1936-日期设置!$B$2)/365,0))</f>
        <v>2</v>
      </c>
      <c r="X1936" s="18">
        <f>_xlfn.IFNA(VLOOKUP(A1936,过往入选债券!A:D,4,0),2)</f>
        <v>2</v>
      </c>
      <c r="Y1936">
        <f>_xlfn.IFNA(VLOOKUP(C1936,[2]Sheet1!$A:$A,1,0),3)</f>
        <v>3</v>
      </c>
    </row>
    <row r="1937" spans="1:25" hidden="1" x14ac:dyDescent="0.2">
      <c r="A1937" s="21" t="s">
        <v>10201</v>
      </c>
      <c r="B1937" s="21" t="s">
        <v>10202</v>
      </c>
      <c r="C1937" s="37" t="s">
        <v>2762</v>
      </c>
      <c r="D1937" s="26" t="str">
        <f>[1]!b_calc_yield(A1937,日期设置!$B$2,F1937,1,R1937,1,O1937,L1937,S1937,)</f>
        <v>Fetching...</v>
      </c>
      <c r="E1937" s="26">
        <f t="shared" si="60"/>
        <v>13.680692065871703</v>
      </c>
      <c r="F1937" s="18">
        <f>[1]!b_dq_cleanprice($A1937,日期设置!B$2)</f>
        <v>100</v>
      </c>
      <c r="G1937" s="18" t="str">
        <f t="shared" si="61"/>
        <v>2.27 + 0</v>
      </c>
      <c r="H1937" s="27">
        <f>[1]!b_dq_pctchange($A1937,日期设置!$B$2,1)/100</f>
        <v>0</v>
      </c>
      <c r="I1937" s="26">
        <f>[1]!b_pq_pctchange(A1937,日期设置!$B$4,日期设置!$B$2,1)</f>
        <v>0</v>
      </c>
      <c r="J1937" s="26">
        <f>[1]!b_pq_pctchange(A1937,日期设置!$C$4,日期设置!$B$2,1)</f>
        <v>0</v>
      </c>
      <c r="K1937" s="52">
        <f>[1]!b_dq_amount($A1937,日期设置!B$2,2,10000)</f>
        <v>0</v>
      </c>
      <c r="L1937" s="26">
        <f>[1]!b_info_latestpar(A1937,日期设置!$B$2)</f>
        <v>100</v>
      </c>
      <c r="M1937" s="6">
        <f>[1]!b_info_outstandingbalance($A1937,日期设置!B$2)</f>
        <v>4</v>
      </c>
      <c r="N1937" s="7" t="str">
        <f>[1]!b_info_latestissurercreditrating2(A1937,日期设置!$B$2,"102","1")</f>
        <v>AA</v>
      </c>
      <c r="O1937" s="8">
        <v>6.3</v>
      </c>
      <c r="P1937" s="9">
        <f>[1]!b_info_repurchasedate(A1937)</f>
        <v>0</v>
      </c>
      <c r="Q1937" s="8" t="s">
        <v>17018</v>
      </c>
      <c r="R1937" s="2" t="str">
        <f>IF((--IF(P1937=0,Q1937,P1937))&gt;(--日期设置!$B$2),IF(P1937=0,Q1937,P1937),Q1937)</f>
        <v>2023-06-29</v>
      </c>
      <c r="S1937" s="2" t="s">
        <v>18516</v>
      </c>
      <c r="T1937" s="8">
        <f>[1]!b_anal_ptmyear($A1937,日期设置!$B$2)</f>
        <v>2.2712328767123289</v>
      </c>
      <c r="U1937" s="8">
        <f>[1]!b_anal_termifexercise($A1937,日期设置!B$2)</f>
        <v>0</v>
      </c>
      <c r="V1937" s="10">
        <f>[1]!b_dq_dirtyprice(A1937,日期设置!$B$2)</f>
        <v>104.5912</v>
      </c>
      <c r="W1937" s="11">
        <f>IF(U1937=0,ROUNDUP((Q1937-日期设置!$B$2)/365,0),ROUNDUP((R1937-日期设置!$B$2)/365,0))</f>
        <v>3</v>
      </c>
      <c r="X1937" s="18">
        <f>_xlfn.IFNA(VLOOKUP(A1937,过往入选债券!A:D,4,0),2)</f>
        <v>2</v>
      </c>
      <c r="Y1937">
        <f>_xlfn.IFNA(VLOOKUP(C1937,[2]Sheet1!$A:$A,1,0),3)</f>
        <v>3</v>
      </c>
    </row>
    <row r="1938" spans="1:25" hidden="1" x14ac:dyDescent="0.2">
      <c r="A1938" s="21" t="s">
        <v>3109</v>
      </c>
      <c r="B1938" s="21" t="s">
        <v>3110</v>
      </c>
      <c r="C1938" s="37" t="s">
        <v>3019</v>
      </c>
      <c r="D1938" s="26" t="str">
        <f>[1]!b_calc_yield(A1938,日期设置!$B$2,F1938,1,R1938,1,O1938,L1938,S1938,)</f>
        <v>Fetching...</v>
      </c>
      <c r="E1938" s="26">
        <f t="shared" si="60"/>
        <v>6.9993684196572037</v>
      </c>
      <c r="F1938" s="18">
        <f>[1]!b_dq_cleanprice($A1938,日期设置!B$2)</f>
        <v>100.2122</v>
      </c>
      <c r="G1938" s="18" t="str">
        <f t="shared" si="61"/>
        <v>3.16 + 1.16</v>
      </c>
      <c r="H1938" s="27">
        <f>[1]!b_dq_pctchange($A1938,日期设置!$B$2,1)/100</f>
        <v>0</v>
      </c>
      <c r="I1938" s="26">
        <f>[1]!b_pq_pctchange(A1938,日期设置!$B$4,日期设置!$B$2,1)</f>
        <v>0</v>
      </c>
      <c r="J1938" s="26">
        <f>[1]!b_pq_pctchange(A1938,日期设置!$C$4,日期设置!$B$2,1)</f>
        <v>0</v>
      </c>
      <c r="K1938" s="52">
        <f>[1]!b_dq_amount($A1938,日期设置!B$2,2,10000)</f>
        <v>0</v>
      </c>
      <c r="L1938" s="26">
        <f>[1]!b_info_latestpar(A1938,日期设置!$B$2)</f>
        <v>100</v>
      </c>
      <c r="M1938" s="6">
        <f>[1]!b_info_outstandingbalance($A1938,日期设置!B$2)</f>
        <v>5</v>
      </c>
      <c r="N1938" s="7">
        <f>[1]!b_info_latestissurercreditrating2(A1938,日期设置!$B$2,"102","1")</f>
        <v>0</v>
      </c>
      <c r="O1938" s="8">
        <v>6.5</v>
      </c>
      <c r="P1938" s="9" t="str">
        <f>[1]!b_info_repurchasedate(A1938)</f>
        <v>2022-05-23</v>
      </c>
      <c r="Q1938" s="8" t="s">
        <v>16000</v>
      </c>
      <c r="R1938" s="2" t="str">
        <f>IF((--IF(P1938=0,Q1938,P1938))&gt;(--日期设置!$B$2),IF(P1938=0,Q1938,P1938),Q1938)</f>
        <v>2022-05-23</v>
      </c>
      <c r="S1938" s="2" t="s">
        <v>17789</v>
      </c>
      <c r="T1938" s="8">
        <f>[1]!b_anal_ptmyear($A1938,日期设置!$B$2)</f>
        <v>3.1698630136986301</v>
      </c>
      <c r="U1938" s="8">
        <f>[1]!b_anal_termifexercise($A1938,日期设置!B$2)</f>
        <v>1.1698630136986301</v>
      </c>
      <c r="V1938" s="10">
        <f>[1]!b_dq_dirtyprice(A1938,日期设置!$B$2)</f>
        <v>105.60809999999999</v>
      </c>
      <c r="W1938" s="11">
        <f>IF(U1938=0,ROUNDUP((Q1938-日期设置!$B$2)/365,0),ROUNDUP((R1938-日期设置!$B$2)/365,0))</f>
        <v>2</v>
      </c>
      <c r="X1938" s="18">
        <f>_xlfn.IFNA(VLOOKUP(A1938,过往入选债券!A:D,4,0),2)</f>
        <v>2</v>
      </c>
      <c r="Y1938">
        <f>_xlfn.IFNA(VLOOKUP(C1938,[2]Sheet1!$A:$A,1,0),3)</f>
        <v>3</v>
      </c>
    </row>
    <row r="1939" spans="1:25" hidden="1" x14ac:dyDescent="0.2">
      <c r="A1939" s="28" t="s">
        <v>19488</v>
      </c>
      <c r="B1939" s="28" t="s">
        <v>19489</v>
      </c>
      <c r="C1939" s="38" t="s">
        <v>19490</v>
      </c>
      <c r="D1939" s="26" t="str">
        <f>[1]!b_calc_yield(A1939,日期设置!$B$2,F1939,1,R1939,1,O1939,L1939,S1939,)</f>
        <v>Fetching...</v>
      </c>
      <c r="E1939" s="26">
        <f t="shared" si="60"/>
        <v>14.701147011470116</v>
      </c>
      <c r="F1939" s="18">
        <f>[1]!b_dq_cleanprice($A1939,日期设置!B$2)</f>
        <v>96.991900000000001</v>
      </c>
      <c r="G1939" s="18" t="str">
        <f t="shared" si="61"/>
        <v>2.38 + 0</v>
      </c>
      <c r="H1939" s="27">
        <f>[1]!b_dq_pctchange($A1939,日期设置!$B$2,1)/100</f>
        <v>0</v>
      </c>
      <c r="I1939" s="26">
        <f>[1]!b_pq_pctchange(A1939,日期设置!$B$4,日期设置!$B$2,1)</f>
        <v>0</v>
      </c>
      <c r="J1939" s="26">
        <f>[1]!b_pq_pctchange(A1939,日期设置!$C$4,日期设置!$B$2,1)</f>
        <v>0</v>
      </c>
      <c r="K1939" s="52">
        <f>[1]!b_dq_amount($A1939,日期设置!B$2,2,10000)</f>
        <v>0</v>
      </c>
      <c r="L1939" s="26">
        <f>[1]!b_info_latestpar(A1939,日期设置!$B$2)</f>
        <v>100</v>
      </c>
      <c r="M1939" s="6">
        <f>[1]!b_info_outstandingbalance($A1939,日期设置!B$2)</f>
        <v>10.5</v>
      </c>
      <c r="N1939" s="7" t="str">
        <f>[1]!b_info_latestissurercreditrating2(A1939,日期设置!$B$2,"102","1")</f>
        <v>AAA</v>
      </c>
      <c r="O1939" s="8">
        <v>4.9000000000000004</v>
      </c>
      <c r="P1939" s="9">
        <f>[1]!b_info_repurchasedate(A1939)</f>
        <v>0</v>
      </c>
      <c r="Q1939" s="8" t="s">
        <v>16442</v>
      </c>
      <c r="R1939" s="2" t="str">
        <f>IF((--IF(P1939=0,Q1939,P1939))&gt;(--日期设置!$B$2),IF(P1939=0,Q1939,P1939),Q1939)</f>
        <v>2023-08-10</v>
      </c>
      <c r="S1939" s="31" t="s">
        <v>19113</v>
      </c>
      <c r="T1939" s="8">
        <f>[1]!b_anal_ptmyear($A1939,日期设置!$B$2)</f>
        <v>2.3863013698630136</v>
      </c>
      <c r="U1939" s="8">
        <f>[1]!b_anal_termifexercise($A1939,日期设置!B$2)</f>
        <v>0</v>
      </c>
      <c r="V1939" s="10">
        <f>[1]!b_dq_dirtyprice(A1939,日期设置!$B$2)</f>
        <v>99.998999999999995</v>
      </c>
      <c r="W1939" s="11">
        <f>IF(U1939=0,ROUNDUP((Q1939-日期设置!$B$2)/365,0),ROUNDUP((R1939-日期设置!$B$2)/365,0))</f>
        <v>3</v>
      </c>
      <c r="X1939" s="18">
        <f>_xlfn.IFNA(VLOOKUP(A1939,过往入选债券!A:D,4,0),2)</f>
        <v>2</v>
      </c>
      <c r="Y1939" t="str">
        <f>_xlfn.IFNA(VLOOKUP(C1939,[2]Sheet1!$A:$A,1,0),3)</f>
        <v>北京市文化投资发展集团有限责任公司</v>
      </c>
    </row>
    <row r="1940" spans="1:25" hidden="1" x14ac:dyDescent="0.2">
      <c r="A1940" s="21" t="s">
        <v>1912</v>
      </c>
      <c r="B1940" s="21" t="s">
        <v>1913</v>
      </c>
      <c r="C1940" s="37" t="s">
        <v>123</v>
      </c>
      <c r="D1940" s="26" t="str">
        <f>[1]!b_calc_yield(A1940,日期设置!$B$2,F1940,1,R1940,1,O1940,L1940,S1940,)</f>
        <v>Fetching...</v>
      </c>
      <c r="E1940" s="26">
        <f t="shared" si="60"/>
        <v>1.4451906533772485</v>
      </c>
      <c r="F1940" s="18">
        <f>[1]!b_dq_cleanprice($A1940,日期设置!B$2)</f>
        <v>100.065</v>
      </c>
      <c r="G1940" s="18" t="str">
        <f t="shared" si="61"/>
        <v>0.23 + 0</v>
      </c>
      <c r="H1940" s="27">
        <f>[1]!b_dq_pctchange($A1940,日期设置!$B$2,1)/100</f>
        <v>0</v>
      </c>
      <c r="I1940" s="26">
        <f>[1]!b_pq_pctchange(A1940,日期设置!$B$4,日期设置!$B$2,1)</f>
        <v>0</v>
      </c>
      <c r="J1940" s="26">
        <f>[1]!b_pq_pctchange(A1940,日期设置!$C$4,日期设置!$B$2,1)</f>
        <v>0</v>
      </c>
      <c r="K1940" s="52">
        <f>[1]!b_dq_amount($A1940,日期设置!B$2,2,10000)</f>
        <v>0</v>
      </c>
      <c r="L1940" s="26">
        <f>[1]!b_info_latestpar(A1940,日期设置!$B$2)</f>
        <v>100</v>
      </c>
      <c r="M1940" s="6">
        <f>[1]!b_info_outstandingbalance($A1940,日期设置!B$2)</f>
        <v>10</v>
      </c>
      <c r="N1940" s="7">
        <f>[1]!b_info_latestissurercreditrating2(A1940,日期设置!$B$2,"102","1")</f>
        <v>0</v>
      </c>
      <c r="O1940" s="8">
        <v>6.9</v>
      </c>
      <c r="P1940" s="9">
        <f>[1]!b_info_repurchasedate(A1940)</f>
        <v>0</v>
      </c>
      <c r="Q1940" s="8" t="s">
        <v>16933</v>
      </c>
      <c r="R1940" s="2" t="str">
        <f>IF((--IF(P1940=0,Q1940,P1940))&gt;(--日期设置!$B$2),IF(P1940=0,Q1940,P1940),Q1940)</f>
        <v>2021-06-14</v>
      </c>
      <c r="S1940" s="2" t="s">
        <v>18801</v>
      </c>
      <c r="T1940" s="8">
        <f>[1]!b_anal_ptmyear($A1940,日期设置!$B$2)</f>
        <v>0.23013698630136986</v>
      </c>
      <c r="U1940" s="8">
        <f>[1]!b_anal_termifexercise($A1940,日期设置!B$2)</f>
        <v>0</v>
      </c>
      <c r="V1940" s="10">
        <f>[1]!b_dq_dirtyprice(A1940,日期设置!$B$2)</f>
        <v>105.3771</v>
      </c>
      <c r="W1940" s="11">
        <f>IF(U1940=0,ROUNDUP((Q1940-日期设置!$B$2)/365,0),ROUNDUP((R1940-日期设置!$B$2)/365,0))</f>
        <v>1</v>
      </c>
      <c r="X1940" s="18">
        <f>_xlfn.IFNA(VLOOKUP(A1940,过往入选债券!A:D,4,0),2)</f>
        <v>2</v>
      </c>
      <c r="Y1940">
        <f>_xlfn.IFNA(VLOOKUP(C1940,[2]Sheet1!$A:$A,1,0),3)</f>
        <v>3</v>
      </c>
    </row>
    <row r="1941" spans="1:25" hidden="1" x14ac:dyDescent="0.2">
      <c r="A1941" s="21" t="s">
        <v>10584</v>
      </c>
      <c r="B1941" s="21" t="s">
        <v>10585</v>
      </c>
      <c r="C1941" s="37" t="s">
        <v>8</v>
      </c>
      <c r="D1941" s="26" t="str">
        <f>[1]!b_calc_yield(A1941,日期设置!$B$2,F1941,1,R1941,1,O1941,L1941,S1941,)</f>
        <v>Fetching...</v>
      </c>
      <c r="E1941" s="26">
        <f t="shared" si="60"/>
        <v>13.262710701954461</v>
      </c>
      <c r="F1941" s="18">
        <f>[1]!b_dq_cleanprice($A1941,日期设置!B$2)</f>
        <v>97.832400000000007</v>
      </c>
      <c r="G1941" s="18" t="str">
        <f t="shared" si="61"/>
        <v>2.18 + 2.18</v>
      </c>
      <c r="H1941" s="27">
        <f>[1]!b_dq_pctchange($A1941,日期设置!$B$2,1)/100</f>
        <v>0</v>
      </c>
      <c r="I1941" s="26">
        <f>[1]!b_pq_pctchange(A1941,日期设置!$B$4,日期设置!$B$2,1)</f>
        <v>0.10836364752652089</v>
      </c>
      <c r="J1941" s="26">
        <f>[1]!b_pq_pctchange(A1941,日期设置!$C$4,日期设置!$B$2,1)</f>
        <v>-0.69581263912445401</v>
      </c>
      <c r="K1941" s="52">
        <f>[1]!b_dq_amount($A1941,日期设置!B$2,2,10000)</f>
        <v>0</v>
      </c>
      <c r="L1941" s="26">
        <f>[1]!b_info_latestpar(A1941,日期设置!$B$2)</f>
        <v>100</v>
      </c>
      <c r="M1941" s="6">
        <f>[1]!b_info_outstandingbalance($A1941,日期设置!B$2)</f>
        <v>10</v>
      </c>
      <c r="N1941" s="7" t="str">
        <f>[1]!b_info_latestissurercreditrating2(A1941,日期设置!$B$2,"102","1")</f>
        <v>AAA</v>
      </c>
      <c r="O1941" s="8">
        <v>5.2</v>
      </c>
      <c r="P1941" s="9">
        <f>[1]!b_info_repurchasedate(A1941)</f>
        <v>0</v>
      </c>
      <c r="Q1941" s="8" t="s">
        <v>16919</v>
      </c>
      <c r="R1941" s="2" t="str">
        <f>IF((--IF(P1941=0,Q1941,P1941))&gt;(--日期设置!$B$2),IF(P1941=0,Q1941,P1941),Q1941)</f>
        <v>2023-05-29</v>
      </c>
      <c r="S1941" s="2" t="s">
        <v>18346</v>
      </c>
      <c r="T1941" s="8">
        <f>[1]!b_anal_ptmyear($A1941,日期设置!$B$2)</f>
        <v>2.1863013698630138</v>
      </c>
      <c r="U1941" s="8">
        <f>[1]!b_anal_termifexercise($A1941,日期设置!B$2)</f>
        <v>2.1863013698630138</v>
      </c>
      <c r="V1941" s="10">
        <f>[1]!b_dq_dirtyprice(A1941,日期设置!$B$2)</f>
        <v>102.06359999999999</v>
      </c>
      <c r="W1941" s="11">
        <f>IF(U1941=0,ROUNDUP((Q1941-日期设置!$B$2)/365,0),ROUNDUP((R1941-日期设置!$B$2)/365,0))</f>
        <v>3</v>
      </c>
      <c r="X1941" s="18">
        <f>_xlfn.IFNA(VLOOKUP(A1941,过往入选债券!A:D,4,0),2)</f>
        <v>2</v>
      </c>
      <c r="Y1941">
        <f>_xlfn.IFNA(VLOOKUP(C1941,[2]Sheet1!$A:$A,1,0),3)</f>
        <v>3</v>
      </c>
    </row>
    <row r="1942" spans="1:25" hidden="1" x14ac:dyDescent="0.2">
      <c r="A1942" s="21" t="s">
        <v>4771</v>
      </c>
      <c r="B1942" s="21" t="s">
        <v>4772</v>
      </c>
      <c r="C1942" s="37" t="s">
        <v>2807</v>
      </c>
      <c r="D1942" s="26" t="str">
        <f>[1]!b_calc_yield(A1942,日期设置!$B$2,F1942,1,R1942,1,O1942,L1942,S1942,)</f>
        <v>Fetching...</v>
      </c>
      <c r="E1942" s="26">
        <f t="shared" si="60"/>
        <v>14.246291559610814</v>
      </c>
      <c r="F1942" s="18">
        <f>[1]!b_dq_cleanprice($A1942,日期设置!B$2)</f>
        <v>100</v>
      </c>
      <c r="G1942" s="18" t="str">
        <f t="shared" si="61"/>
        <v>2.35 + 0</v>
      </c>
      <c r="H1942" s="27">
        <f>[1]!b_dq_pctchange($A1942,日期设置!$B$2,1)/100</f>
        <v>0</v>
      </c>
      <c r="I1942" s="26">
        <f>[1]!b_pq_pctchange(A1942,日期设置!$B$4,日期设置!$B$2,1)</f>
        <v>0</v>
      </c>
      <c r="J1942" s="26">
        <f>[1]!b_pq_pctchange(A1942,日期设置!$C$4,日期设置!$B$2,1)</f>
        <v>0</v>
      </c>
      <c r="K1942" s="52">
        <f>[1]!b_dq_amount($A1942,日期设置!B$2,2,10000)</f>
        <v>0</v>
      </c>
      <c r="L1942" s="26">
        <f>[1]!b_info_latestpar(A1942,日期设置!$B$2)</f>
        <v>100</v>
      </c>
      <c r="M1942" s="6">
        <f>[1]!b_info_outstandingbalance($A1942,日期设置!B$2)</f>
        <v>2</v>
      </c>
      <c r="N1942" s="7">
        <f>[1]!b_info_latestissurercreditrating2(A1942,日期设置!$B$2,"102","1")</f>
        <v>0</v>
      </c>
      <c r="O1942" s="8">
        <v>6.3</v>
      </c>
      <c r="P1942" s="9">
        <f>[1]!b_info_repurchasedate(A1942)</f>
        <v>0</v>
      </c>
      <c r="Q1942" s="8" t="s">
        <v>16488</v>
      </c>
      <c r="R1942" s="2" t="str">
        <f>IF((--IF(P1942=0,Q1942,P1942))&gt;(--日期设置!$B$2),IF(P1942=0,Q1942,P1942),Q1942)</f>
        <v>2023-07-29</v>
      </c>
      <c r="S1942" s="2" t="s">
        <v>18003</v>
      </c>
      <c r="T1942" s="8">
        <f>[1]!b_anal_ptmyear($A1942,日期设置!$B$2)</f>
        <v>2.3534246575342466</v>
      </c>
      <c r="U1942" s="8">
        <f>[1]!b_anal_termifexercise($A1942,日期设置!B$2)</f>
        <v>0</v>
      </c>
      <c r="V1942" s="10">
        <f>[1]!b_dq_dirtyprice(A1942,日期设置!$B$2)</f>
        <v>104.07340000000001</v>
      </c>
      <c r="W1942" s="11">
        <f>IF(U1942=0,ROUNDUP((Q1942-日期设置!$B$2)/365,0),ROUNDUP((R1942-日期设置!$B$2)/365,0))</f>
        <v>3</v>
      </c>
      <c r="X1942" s="18">
        <f>_xlfn.IFNA(VLOOKUP(A1942,过往入选债券!A:D,4,0),2)</f>
        <v>2</v>
      </c>
      <c r="Y1942">
        <f>_xlfn.IFNA(VLOOKUP(C1942,[2]Sheet1!$A:$A,1,0),3)</f>
        <v>3</v>
      </c>
    </row>
    <row r="1943" spans="1:25" hidden="1" x14ac:dyDescent="0.2">
      <c r="A1943" s="21" t="s">
        <v>1103</v>
      </c>
      <c r="B1943" s="21" t="s">
        <v>1104</v>
      </c>
      <c r="C1943" s="37" t="s">
        <v>1105</v>
      </c>
      <c r="D1943" s="26" t="str">
        <f>[1]!b_calc_yield(A1943,日期设置!$B$2,F1943,1,R1943,1,O1943,L1943,S1943,)</f>
        <v>Fetching...</v>
      </c>
      <c r="E1943" s="26">
        <f t="shared" si="60"/>
        <v>5.7344506503701487</v>
      </c>
      <c r="F1943" s="18">
        <f>[1]!b_dq_cleanprice($A1943,日期设置!B$2)</f>
        <v>100</v>
      </c>
      <c r="G1943" s="18" t="str">
        <f t="shared" si="61"/>
        <v>1.13 + 0</v>
      </c>
      <c r="H1943" s="27">
        <f>[1]!b_dq_pctchange($A1943,日期设置!$B$2,1)/100</f>
        <v>0</v>
      </c>
      <c r="I1943" s="26">
        <f>[1]!b_pq_pctchange(A1943,日期设置!$B$4,日期设置!$B$2,1)</f>
        <v>0</v>
      </c>
      <c r="J1943" s="26">
        <f>[1]!b_pq_pctchange(A1943,日期设置!$C$4,日期设置!$B$2,1)</f>
        <v>0</v>
      </c>
      <c r="K1943" s="52">
        <f>[1]!b_dq_amount($A1943,日期设置!B$2,2,10000)</f>
        <v>0</v>
      </c>
      <c r="L1943" s="26">
        <f>[1]!b_info_latestpar(A1943,日期设置!$B$2)</f>
        <v>100</v>
      </c>
      <c r="M1943" s="6">
        <f>[1]!b_info_outstandingbalance($A1943,日期设置!B$2)</f>
        <v>10</v>
      </c>
      <c r="N1943" s="7">
        <f>[1]!b_info_latestissurercreditrating2(A1943,日期设置!$B$2,"102","1")</f>
        <v>0</v>
      </c>
      <c r="O1943" s="8">
        <v>6.3</v>
      </c>
      <c r="P1943" s="9">
        <f>[1]!b_info_repurchasedate(A1943)</f>
        <v>0</v>
      </c>
      <c r="Q1943" s="8" t="s">
        <v>16467</v>
      </c>
      <c r="R1943" s="2" t="str">
        <f>IF((--IF(P1943=0,Q1943,P1943))&gt;(--日期设置!$B$2),IF(P1943=0,Q1943,P1943),Q1943)</f>
        <v>2022-05-10</v>
      </c>
      <c r="S1943" s="2" t="s">
        <v>18998</v>
      </c>
      <c r="T1943" s="8">
        <f>[1]!b_anal_ptmyear($A1943,日期设置!$B$2)</f>
        <v>1.1342465753424658</v>
      </c>
      <c r="U1943" s="8">
        <f>[1]!b_anal_termifexercise($A1943,日期设置!B$2)</f>
        <v>0</v>
      </c>
      <c r="V1943" s="10">
        <f>[1]!b_dq_dirtyprice(A1943,日期设置!$B$2)</f>
        <v>106.4932</v>
      </c>
      <c r="W1943" s="11">
        <f>IF(U1943=0,ROUNDUP((Q1943-日期设置!$B$2)/365,0),ROUNDUP((R1943-日期设置!$B$2)/365,0))</f>
        <v>2</v>
      </c>
      <c r="X1943" s="18">
        <f>_xlfn.IFNA(VLOOKUP(A1943,过往入选债券!A:D,4,0),2)</f>
        <v>2</v>
      </c>
      <c r="Y1943">
        <f>_xlfn.IFNA(VLOOKUP(C1943,[2]Sheet1!$A:$A,1,0),3)</f>
        <v>3</v>
      </c>
    </row>
    <row r="1944" spans="1:25" hidden="1" x14ac:dyDescent="0.2">
      <c r="A1944" s="28" t="s">
        <v>19195</v>
      </c>
      <c r="B1944" s="28" t="s">
        <v>19196</v>
      </c>
      <c r="C1944" s="38" t="s">
        <v>3678</v>
      </c>
      <c r="D1944" s="26" t="str">
        <f>[1]!b_calc_yield(A1944,日期设置!$B$2,F1944,1,R1944,1,O1944,L1944,S1944,)</f>
        <v>Fetching...</v>
      </c>
      <c r="E1944" s="26">
        <f t="shared" si="60"/>
        <v>14.626495012928032</v>
      </c>
      <c r="F1944" s="18">
        <f>[1]!b_dq_cleanprice($A1944,日期设置!B$2)</f>
        <v>100</v>
      </c>
      <c r="G1944" s="18" t="str">
        <f t="shared" si="61"/>
        <v>4.40 + 2.40</v>
      </c>
      <c r="H1944" s="27">
        <f>[1]!b_dq_pctchange($A1944,日期设置!$B$2,1)/100</f>
        <v>0</v>
      </c>
      <c r="I1944" s="26">
        <f>[1]!b_pq_pctchange(A1944,日期设置!$B$4,日期设置!$B$2,1)</f>
        <v>0</v>
      </c>
      <c r="J1944" s="26">
        <f>[1]!b_pq_pctchange(A1944,日期设置!$C$4,日期设置!$B$2,1)</f>
        <v>0</v>
      </c>
      <c r="K1944" s="52">
        <f>[1]!b_dq_amount($A1944,日期设置!B$2,2,10000)</f>
        <v>0</v>
      </c>
      <c r="L1944" s="26">
        <f>[1]!b_info_latestpar(A1944,日期设置!$B$2)</f>
        <v>100</v>
      </c>
      <c r="M1944" s="6">
        <f>[1]!b_info_outstandingbalance($A1944,日期设置!B$2)</f>
        <v>5</v>
      </c>
      <c r="N1944" s="7" t="str">
        <f>[1]!b_info_latestissurercreditrating2(A1944,日期设置!$B$2,"102","1")</f>
        <v>AA</v>
      </c>
      <c r="O1944" s="8">
        <v>6.3</v>
      </c>
      <c r="P1944" s="9" t="str">
        <f>[1]!b_info_repurchasedate(A1944)</f>
        <v>2023-08-18</v>
      </c>
      <c r="Q1944" s="8" t="s">
        <v>20000</v>
      </c>
      <c r="R1944" s="2" t="str">
        <f>IF((--IF(P1944=0,Q1944,P1944))&gt;(--日期设置!$B$2),IF(P1944=0,Q1944,P1944),Q1944)</f>
        <v>2023-08-18</v>
      </c>
      <c r="S1944" s="31" t="s">
        <v>19192</v>
      </c>
      <c r="T1944" s="8">
        <f>[1]!b_anal_ptmyear($A1944,日期设置!$B$2)</f>
        <v>4.4082191780821915</v>
      </c>
      <c r="U1944" s="8">
        <f>[1]!b_anal_termifexercise($A1944,日期设置!B$2)</f>
        <v>2.408219178082192</v>
      </c>
      <c r="V1944" s="10">
        <f>[1]!b_dq_dirtyprice(A1944,日期设置!$B$2)</f>
        <v>103.7282</v>
      </c>
      <c r="W1944" s="11">
        <f>IF(U1944=0,ROUNDUP((Q1944-日期设置!$B$2)/365,0),ROUNDUP((R1944-日期设置!$B$2)/365,0))</f>
        <v>3</v>
      </c>
      <c r="X1944" s="18">
        <f>_xlfn.IFNA(VLOOKUP(A1944,过往入选债券!A:D,4,0),2)</f>
        <v>2</v>
      </c>
      <c r="Y1944">
        <f>_xlfn.IFNA(VLOOKUP(C1944,[2]Sheet1!$A:$A,1,0),3)</f>
        <v>3</v>
      </c>
    </row>
    <row r="1945" spans="1:25" hidden="1" x14ac:dyDescent="0.2">
      <c r="A1945" s="21" t="s">
        <v>14641</v>
      </c>
      <c r="B1945" s="21" t="s">
        <v>14642</v>
      </c>
      <c r="C1945" s="37" t="s">
        <v>14643</v>
      </c>
      <c r="D1945" s="26" t="str">
        <f>[1]!b_calc_yield(A1945,日期设置!$B$2,F1945,1,R1945,1,O1945,L1945,S1945,)</f>
        <v>Fetching...</v>
      </c>
      <c r="E1945" s="26">
        <f t="shared" si="60"/>
        <v>26.168781714243771</v>
      </c>
      <c r="F1945" s="18">
        <f>[1]!b_dq_cleanprice($A1945,日期设置!B$2)</f>
        <v>104.52209999999999</v>
      </c>
      <c r="G1945" s="18" t="str">
        <f t="shared" si="61"/>
        <v>4.40 + 0</v>
      </c>
      <c r="H1945" s="27">
        <f>[1]!b_dq_pctchange($A1945,日期设置!$B$2,1)/100</f>
        <v>0</v>
      </c>
      <c r="I1945" s="26">
        <f>[1]!b_pq_pctchange(A1945,日期设置!$B$4,日期设置!$B$2,1)</f>
        <v>0</v>
      </c>
      <c r="J1945" s="26">
        <f>[1]!b_pq_pctchange(A1945,日期设置!$C$4,日期设置!$B$2,1)</f>
        <v>0</v>
      </c>
      <c r="K1945" s="52">
        <f>[1]!b_dq_amount($A1945,日期设置!B$2,2,10000)</f>
        <v>0</v>
      </c>
      <c r="L1945" s="26">
        <f>[1]!b_info_latestpar(A1945,日期设置!$B$2)</f>
        <v>100</v>
      </c>
      <c r="M1945" s="6">
        <f>[1]!b_info_outstandingbalance($A1945,日期设置!B$2)</f>
        <v>12</v>
      </c>
      <c r="N1945" s="7" t="str">
        <f>[1]!b_info_latestissurercreditrating2(A1945,日期设置!$B$2,"102","1")</f>
        <v>AA</v>
      </c>
      <c r="O1945" s="8">
        <v>7.5</v>
      </c>
      <c r="P1945" s="9">
        <f>[1]!b_info_repurchasedate(A1945)</f>
        <v>0</v>
      </c>
      <c r="Q1945" s="8" t="s">
        <v>17188</v>
      </c>
      <c r="R1945" s="2" t="str">
        <f>IF((--IF(P1945=0,Q1945,P1945))&gt;(--日期设置!$B$2),IF(P1945=0,Q1945,P1945),Q1945)</f>
        <v>2025-08-17</v>
      </c>
      <c r="S1945" s="2" t="s">
        <v>18038</v>
      </c>
      <c r="T1945" s="8">
        <f>[1]!b_anal_ptmyear($A1945,日期设置!$B$2)</f>
        <v>4.4054794520547942</v>
      </c>
      <c r="U1945" s="8">
        <f>[1]!b_anal_termifexercise($A1945,日期设置!B$2)</f>
        <v>0</v>
      </c>
      <c r="V1945" s="10">
        <f>[1]!b_dq_dirtyprice(A1945,日期设置!$B$2)</f>
        <v>108.98099999999999</v>
      </c>
      <c r="W1945" s="11">
        <f>IF(U1945=0,ROUNDUP((Q1945-日期设置!$B$2)/365,0),ROUNDUP((R1945-日期设置!$B$2)/365,0))</f>
        <v>5</v>
      </c>
      <c r="X1945" s="18">
        <f>_xlfn.IFNA(VLOOKUP(A1945,过往入选债券!A:D,4,0),2)</f>
        <v>2</v>
      </c>
      <c r="Y1945">
        <f>_xlfn.IFNA(VLOOKUP(C1945,[2]Sheet1!$A:$A,1,0),3)</f>
        <v>3</v>
      </c>
    </row>
    <row r="1946" spans="1:25" hidden="1" x14ac:dyDescent="0.2">
      <c r="A1946" s="21" t="s">
        <v>6375</v>
      </c>
      <c r="B1946" s="21" t="s">
        <v>6376</v>
      </c>
      <c r="C1946" s="37" t="s">
        <v>100</v>
      </c>
      <c r="D1946" s="26" t="str">
        <f>[1]!b_calc_yield(A1946,日期设置!$B$2,F1946,1,R1946,1,O1946,L1946,S1946,)</f>
        <v>Fetching...</v>
      </c>
      <c r="E1946" s="26">
        <f t="shared" si="60"/>
        <v>12.477365351903291</v>
      </c>
      <c r="F1946" s="18">
        <f>[1]!b_dq_cleanprice($A1946,日期设置!B$2)</f>
        <v>100.1628</v>
      </c>
      <c r="G1946" s="18" t="str">
        <f t="shared" si="61"/>
        <v>1.98 + 0</v>
      </c>
      <c r="H1946" s="27">
        <f>[1]!b_dq_pctchange($A1946,日期设置!$B$2,1)/100</f>
        <v>0</v>
      </c>
      <c r="I1946" s="26">
        <f>[1]!b_pq_pctchange(A1946,日期设置!$B$4,日期设置!$B$2,1)</f>
        <v>0</v>
      </c>
      <c r="J1946" s="26">
        <f>[1]!b_pq_pctchange(A1946,日期设置!$C$4,日期设置!$B$2,1)</f>
        <v>-9.8741494766690349E-2</v>
      </c>
      <c r="K1946" s="52">
        <f>[1]!b_dq_amount($A1946,日期设置!B$2,2,10000)</f>
        <v>0</v>
      </c>
      <c r="L1946" s="26">
        <f>[1]!b_info_latestpar(A1946,日期设置!$B$2)</f>
        <v>100</v>
      </c>
      <c r="M1946" s="6">
        <f>[1]!b_info_outstandingbalance($A1946,日期设置!B$2)</f>
        <v>14.58</v>
      </c>
      <c r="N1946" s="7" t="str">
        <f>[1]!b_info_latestissurercreditrating2(A1946,日期设置!$B$2,"102","1")</f>
        <v>AA</v>
      </c>
      <c r="O1946" s="8">
        <v>6.37</v>
      </c>
      <c r="P1946" s="9" t="str">
        <f>[1]!b_info_repurchasedate(A1946)</f>
        <v>2021-03-16</v>
      </c>
      <c r="Q1946" s="8" t="s">
        <v>16214</v>
      </c>
      <c r="R1946" s="2" t="str">
        <f>IF((--IF(P1946=0,Q1946,P1946))&gt;(--日期设置!$B$2),IF(P1946=0,Q1946,P1946),Q1946)</f>
        <v>2023-03-16</v>
      </c>
      <c r="S1946" s="2" t="s">
        <v>18000</v>
      </c>
      <c r="T1946" s="8">
        <f>[1]!b_anal_ptmyear($A1946,日期设置!$B$2)</f>
        <v>1.9835616438356163</v>
      </c>
      <c r="U1946" s="8">
        <f>[1]!b_anal_termifexercise($A1946,日期设置!B$2)</f>
        <v>0</v>
      </c>
      <c r="V1946" s="10">
        <f>[1]!b_dq_dirtyprice(A1946,日期设置!$B$2)</f>
        <v>100.23350000000001</v>
      </c>
      <c r="W1946" s="11">
        <f>IF(U1946=0,ROUNDUP((Q1946-日期设置!$B$2)/365,0),ROUNDUP((R1946-日期设置!$B$2)/365,0))</f>
        <v>2</v>
      </c>
      <c r="X1946" s="18">
        <f>_xlfn.IFNA(VLOOKUP(A1946,过往入选债券!A:D,4,0),2)</f>
        <v>2</v>
      </c>
      <c r="Y1946" s="45">
        <f>_xlfn.IFNA(VLOOKUP(C1946,[2]Sheet1!$A:$A,1,0),3)</f>
        <v>3</v>
      </c>
    </row>
    <row r="1947" spans="1:25" hidden="1" x14ac:dyDescent="0.2">
      <c r="A1947" s="28" t="s">
        <v>19219</v>
      </c>
      <c r="B1947" s="28" t="s">
        <v>19220</v>
      </c>
      <c r="C1947" s="38" t="s">
        <v>548</v>
      </c>
      <c r="D1947" s="26" t="str">
        <f>[1]!b_calc_yield(A1947,日期设置!$B$2,F1947,1,R1947,1,O1947,L1947,S1947,)</f>
        <v>Fetching...</v>
      </c>
      <c r="E1947" s="26">
        <f t="shared" si="60"/>
        <v>8.6869747798126831</v>
      </c>
      <c r="F1947" s="18">
        <f>[1]!b_dq_cleanprice($A1947,日期设置!B$2)</f>
        <v>100.24639999999999</v>
      </c>
      <c r="G1947" s="18" t="str">
        <f t="shared" si="61"/>
        <v>4.42 + 1.42</v>
      </c>
      <c r="H1947" s="27">
        <f>[1]!b_dq_pctchange($A1947,日期设置!$B$2,1)/100</f>
        <v>0</v>
      </c>
      <c r="I1947" s="26">
        <f>[1]!b_pq_pctchange(A1947,日期设置!$B$4,日期设置!$B$2,1)</f>
        <v>0</v>
      </c>
      <c r="J1947" s="26">
        <f>[1]!b_pq_pctchange(A1947,日期设置!$C$4,日期设置!$B$2,1)</f>
        <v>0</v>
      </c>
      <c r="K1947" s="52">
        <f>[1]!b_dq_amount($A1947,日期设置!B$2,2,10000)</f>
        <v>0</v>
      </c>
      <c r="L1947" s="26">
        <f>[1]!b_info_latestpar(A1947,日期设置!$B$2)</f>
        <v>100</v>
      </c>
      <c r="M1947" s="6">
        <f>[1]!b_info_outstandingbalance($A1947,日期设置!B$2)</f>
        <v>10</v>
      </c>
      <c r="N1947" s="7">
        <f>[1]!b_info_latestissurercreditrating2(A1947,日期设置!$B$2,"102","1")</f>
        <v>0</v>
      </c>
      <c r="O1947" s="8">
        <v>6.5</v>
      </c>
      <c r="P1947" s="9" t="str">
        <f>[1]!b_info_repurchasedate(A1947)</f>
        <v>2022-08-25</v>
      </c>
      <c r="Q1947" s="8" t="s">
        <v>19993</v>
      </c>
      <c r="R1947" s="2" t="str">
        <f>IF((--IF(P1947=0,Q1947,P1947))&gt;(--日期设置!$B$2),IF(P1947=0,Q1947,P1947),Q1947)</f>
        <v>2022-08-25</v>
      </c>
      <c r="S1947" s="31" t="s">
        <v>19117</v>
      </c>
      <c r="T1947" s="8">
        <f>[1]!b_anal_ptmyear($A1947,日期设置!$B$2)</f>
        <v>4.4273972602739722</v>
      </c>
      <c r="U1947" s="8">
        <f>[1]!b_anal_termifexercise($A1947,日期设置!B$2)</f>
        <v>1.4273972602739726</v>
      </c>
      <c r="V1947" s="10">
        <f>[1]!b_dq_dirtyprice(A1947,日期设置!$B$2)</f>
        <v>103.9683</v>
      </c>
      <c r="W1947" s="11">
        <f>IF(U1947=0,ROUNDUP((Q1947-日期设置!$B$2)/365,0),ROUNDUP((R1947-日期设置!$B$2)/365,0))</f>
        <v>2</v>
      </c>
      <c r="X1947" s="18">
        <f>_xlfn.IFNA(VLOOKUP(A1947,过往入选债券!A:D,4,0),2)</f>
        <v>2</v>
      </c>
      <c r="Y1947">
        <f>_xlfn.IFNA(VLOOKUP(C1947,[2]Sheet1!$A:$A,1,0),3)</f>
        <v>3</v>
      </c>
    </row>
    <row r="1948" spans="1:25" hidden="1" x14ac:dyDescent="0.2">
      <c r="A1948" s="21" t="s">
        <v>3792</v>
      </c>
      <c r="B1948" s="21" t="s">
        <v>3793</v>
      </c>
      <c r="C1948" s="37" t="s">
        <v>5</v>
      </c>
      <c r="D1948" s="26" t="str">
        <f>[1]!b_calc_yield(A1948,日期设置!$B$2,F1948,1,R1948,1,O1948,L1948,S1948,)</f>
        <v>Fetching...</v>
      </c>
      <c r="E1948" s="26">
        <f t="shared" si="60"/>
        <v>11.242794004134593</v>
      </c>
      <c r="F1948" s="18">
        <f>[1]!b_dq_cleanprice($A1948,日期设置!B$2)</f>
        <v>99.497500000000002</v>
      </c>
      <c r="G1948" s="18" t="str">
        <f t="shared" si="61"/>
        <v>1.80 + 0</v>
      </c>
      <c r="H1948" s="27">
        <f>[1]!b_dq_pctchange($A1948,日期设置!$B$2,1)/100</f>
        <v>0</v>
      </c>
      <c r="I1948" s="26">
        <f>[1]!b_pq_pctchange(A1948,日期设置!$B$4,日期设置!$B$2,1)</f>
        <v>0</v>
      </c>
      <c r="J1948" s="26">
        <f>[1]!b_pq_pctchange(A1948,日期设置!$C$4,日期设置!$B$2,1)</f>
        <v>0</v>
      </c>
      <c r="K1948" s="52">
        <f>[1]!b_dq_amount($A1948,日期设置!B$2,2,10000)</f>
        <v>0</v>
      </c>
      <c r="L1948" s="26">
        <f>[1]!b_info_latestpar(A1948,日期设置!$B$2)</f>
        <v>100</v>
      </c>
      <c r="M1948" s="6">
        <f>[1]!b_info_outstandingbalance($A1948,日期设置!B$2)</f>
        <v>5</v>
      </c>
      <c r="N1948" s="7">
        <f>[1]!b_info_latestissurercreditrating2(A1948,日期设置!$B$2,"102","1")</f>
        <v>0</v>
      </c>
      <c r="O1948" s="8">
        <v>5.99</v>
      </c>
      <c r="P1948" s="9">
        <f>[1]!b_info_repurchasedate(A1948)</f>
        <v>0</v>
      </c>
      <c r="Q1948" s="8" t="s">
        <v>16015</v>
      </c>
      <c r="R1948" s="2" t="str">
        <f>IF((--IF(P1948=0,Q1948,P1948))&gt;(--日期设置!$B$2),IF(P1948=0,Q1948,P1948),Q1948)</f>
        <v>2023-01-10</v>
      </c>
      <c r="S1948" s="2" t="s">
        <v>17802</v>
      </c>
      <c r="T1948" s="8">
        <f>[1]!b_anal_ptmyear($A1948,日期设置!$B$2)</f>
        <v>1.8054794520547945</v>
      </c>
      <c r="U1948" s="8">
        <f>[1]!b_anal_termifexercise($A1948,日期设置!B$2)</f>
        <v>0</v>
      </c>
      <c r="V1948" s="10">
        <f>[1]!b_dq_dirtyprice(A1948,日期设置!$B$2)</f>
        <v>100.6627</v>
      </c>
      <c r="W1948" s="11">
        <f>IF(U1948=0,ROUNDUP((Q1948-日期设置!$B$2)/365,0),ROUNDUP((R1948-日期设置!$B$2)/365,0))</f>
        <v>2</v>
      </c>
      <c r="X1948" s="18">
        <f>_xlfn.IFNA(VLOOKUP(A1948,过往入选债券!A:D,4,0),2)</f>
        <v>2</v>
      </c>
      <c r="Y1948">
        <f>_xlfn.IFNA(VLOOKUP(C1948,[2]Sheet1!$A:$A,1,0),3)</f>
        <v>3</v>
      </c>
    </row>
    <row r="1949" spans="1:25" hidden="1" x14ac:dyDescent="0.2">
      <c r="A1949" s="21" t="s">
        <v>14213</v>
      </c>
      <c r="B1949" s="21" t="s">
        <v>14214</v>
      </c>
      <c r="C1949" s="37" t="s">
        <v>14215</v>
      </c>
      <c r="D1949" s="26" t="str">
        <f>[1]!b_calc_yield(A1949,日期设置!$B$2,F1949,1,R1949,1,O1949,L1949,S1949,)</f>
        <v>Fetching...</v>
      </c>
      <c r="E1949" s="26">
        <f t="shared" si="60"/>
        <v>9.6037919066252577</v>
      </c>
      <c r="F1949" s="18">
        <f>[1]!b_dq_cleanprice($A1949,日期设置!B$2)</f>
        <v>101</v>
      </c>
      <c r="G1949" s="18" t="str">
        <f t="shared" si="61"/>
        <v>1.56 + 0</v>
      </c>
      <c r="H1949" s="27">
        <f>[1]!b_dq_pctchange($A1949,日期设置!$B$2,1)/100</f>
        <v>0</v>
      </c>
      <c r="I1949" s="26">
        <f>[1]!b_pq_pctchange(A1949,日期设置!$B$4,日期设置!$B$2,1)</f>
        <v>-4.4336769432959507E-2</v>
      </c>
      <c r="J1949" s="26">
        <f>[1]!b_pq_pctchange(A1949,日期设置!$C$4,日期设置!$B$2,1)</f>
        <v>2.6739821536451353E-2</v>
      </c>
      <c r="K1949" s="52">
        <f>[1]!b_dq_amount($A1949,日期设置!B$2,2,10000)</f>
        <v>0</v>
      </c>
      <c r="L1949" s="26">
        <f>[1]!b_info_latestpar(A1949,日期设置!$B$2)</f>
        <v>100</v>
      </c>
      <c r="M1949" s="6">
        <f>[1]!b_info_outstandingbalance($A1949,日期设置!B$2)</f>
        <v>4.8635999999999999</v>
      </c>
      <c r="N1949" s="7" t="str">
        <f>[1]!b_info_latestissurercreditrating2(A1949,日期设置!$B$2,"102","1")</f>
        <v>AA-</v>
      </c>
      <c r="O1949" s="8">
        <v>7</v>
      </c>
      <c r="P1949" s="9" t="str">
        <f>[1]!b_info_repurchasedate(A1949)</f>
        <v>2020-10-16</v>
      </c>
      <c r="Q1949" s="8" t="s">
        <v>17394</v>
      </c>
      <c r="R1949" s="2" t="str">
        <f>IF((--IF(P1949=0,Q1949,P1949))&gt;(--日期设置!$B$2),IF(P1949=0,Q1949,P1949),Q1949)</f>
        <v>2022-10-16</v>
      </c>
      <c r="S1949" s="2" t="s">
        <v>18609</v>
      </c>
      <c r="T1949" s="8">
        <f>[1]!b_anal_ptmyear($A1949,日期设置!$B$2)</f>
        <v>1.56986301369863</v>
      </c>
      <c r="U1949" s="8">
        <f>[1]!b_anal_termifexercise($A1949,日期设置!B$2)</f>
        <v>0</v>
      </c>
      <c r="V1949" s="10">
        <f>[1]!b_dq_dirtyprice(A1949,日期设置!$B$2)</f>
        <v>104.011</v>
      </c>
      <c r="W1949" s="11">
        <f>IF(U1949=0,ROUNDUP((Q1949-日期设置!$B$2)/365,0),ROUNDUP((R1949-日期设置!$B$2)/365,0))</f>
        <v>2</v>
      </c>
      <c r="X1949" s="18">
        <f>_xlfn.IFNA(VLOOKUP(A1949,过往入选债券!A:D,4,0),2)</f>
        <v>2</v>
      </c>
      <c r="Y1949">
        <f>_xlfn.IFNA(VLOOKUP(C1949,[2]Sheet1!$A:$A,1,0),3)</f>
        <v>3</v>
      </c>
    </row>
    <row r="1950" spans="1:25" hidden="1" x14ac:dyDescent="0.2">
      <c r="A1950" s="21" t="s">
        <v>901</v>
      </c>
      <c r="B1950" s="21" t="s">
        <v>902</v>
      </c>
      <c r="C1950" s="37" t="s">
        <v>224</v>
      </c>
      <c r="D1950" s="26" t="str">
        <f>[1]!b_calc_yield(A1950,日期设置!$B$2,F1950,1,R1950,1,O1950,L1950,S1950,)</f>
        <v>Fetching...</v>
      </c>
      <c r="E1950" s="26">
        <f t="shared" si="60"/>
        <v>3.3008050576074144</v>
      </c>
      <c r="F1950" s="18">
        <f>[1]!b_dq_cleanprice($A1950,日期设置!B$2)</f>
        <v>99.275000000000006</v>
      </c>
      <c r="G1950" s="18" t="str">
        <f t="shared" si="61"/>
        <v>0.52 + 0</v>
      </c>
      <c r="H1950" s="27">
        <f>[1]!b_dq_pctchange($A1950,日期设置!$B$2,1)/100</f>
        <v>0</v>
      </c>
      <c r="I1950" s="26">
        <f>[1]!b_pq_pctchange(A1950,日期设置!$B$4,日期设置!$B$2,1)</f>
        <v>0</v>
      </c>
      <c r="J1950" s="26">
        <f>[1]!b_pq_pctchange(A1950,日期设置!$C$4,日期设置!$B$2,1)</f>
        <v>0</v>
      </c>
      <c r="K1950" s="52">
        <f>[1]!b_dq_amount($A1950,日期设置!B$2,2,10000)</f>
        <v>0</v>
      </c>
      <c r="L1950" s="26">
        <f>[1]!b_info_latestpar(A1950,日期设置!$B$2)</f>
        <v>100</v>
      </c>
      <c r="M1950" s="6">
        <f>[1]!b_info_outstandingbalance($A1950,日期设置!B$2)</f>
        <v>3.5</v>
      </c>
      <c r="N1950" s="7">
        <f>[1]!b_info_latestissurercreditrating2(A1950,日期设置!$B$2,"102","1")</f>
        <v>0</v>
      </c>
      <c r="O1950" s="8">
        <v>5</v>
      </c>
      <c r="P1950" s="9">
        <f>[1]!b_info_repurchasedate(A1950)</f>
        <v>0</v>
      </c>
      <c r="Q1950" s="8" t="s">
        <v>17190</v>
      </c>
      <c r="R1950" s="2" t="str">
        <f>IF((--IF(P1950=0,Q1950,P1950))&gt;(--日期设置!$B$2),IF(P1950=0,Q1950,P1950),Q1950)</f>
        <v>2021-09-30</v>
      </c>
      <c r="S1950" s="2" t="s">
        <v>18777</v>
      </c>
      <c r="T1950" s="8">
        <f>[1]!b_anal_ptmyear($A1950,日期设置!$B$2)</f>
        <v>0.52602739726027392</v>
      </c>
      <c r="U1950" s="8">
        <f>[1]!b_anal_termifexercise($A1950,日期设置!B$2)</f>
        <v>0</v>
      </c>
      <c r="V1950" s="10">
        <f>[1]!b_dq_dirtyprice(A1950,日期设置!$B$2)</f>
        <v>101.64490000000001</v>
      </c>
      <c r="W1950" s="11">
        <f>IF(U1950=0,ROUNDUP((Q1950-日期设置!$B$2)/365,0),ROUNDUP((R1950-日期设置!$B$2)/365,0))</f>
        <v>1</v>
      </c>
      <c r="X1950" s="18">
        <f>_xlfn.IFNA(VLOOKUP(A1950,过往入选债券!A:D,4,0),2)</f>
        <v>2</v>
      </c>
      <c r="Y1950">
        <f>_xlfn.IFNA(VLOOKUP(C1950,[2]Sheet1!$A:$A,1,0),3)</f>
        <v>3</v>
      </c>
    </row>
    <row r="1951" spans="1:25" hidden="1" x14ac:dyDescent="0.2">
      <c r="A1951" s="21" t="s">
        <v>14507</v>
      </c>
      <c r="B1951" s="21" t="s">
        <v>14508</v>
      </c>
      <c r="C1951" s="37" t="s">
        <v>12387</v>
      </c>
      <c r="D1951" s="26" t="str">
        <f>[1]!b_calc_yield(A1951,日期设置!$B$2,F1951,1,R1951,1,O1951,L1951,S1951,)</f>
        <v>Fetching...</v>
      </c>
      <c r="E1951" s="26">
        <f t="shared" si="60"/>
        <v>23.365341638190817</v>
      </c>
      <c r="F1951" s="18">
        <f>[1]!b_dq_cleanprice($A1951,日期设置!B$2)</f>
        <v>103.8338</v>
      </c>
      <c r="G1951" s="18" t="str">
        <f t="shared" si="61"/>
        <v>4.03 + 0</v>
      </c>
      <c r="H1951" s="27">
        <f>[1]!b_dq_pctchange($A1951,日期设置!$B$2,1)/100</f>
        <v>0</v>
      </c>
      <c r="I1951" s="26">
        <f>[1]!b_pq_pctchange(A1951,日期设置!$B$4,日期设置!$B$2,1)</f>
        <v>0</v>
      </c>
      <c r="J1951" s="26">
        <f>[1]!b_pq_pctchange(A1951,日期设置!$C$4,日期设置!$B$2,1)</f>
        <v>0</v>
      </c>
      <c r="K1951" s="52">
        <f>[1]!b_dq_amount($A1951,日期设置!B$2,2,10000)</f>
        <v>0</v>
      </c>
      <c r="L1951" s="26">
        <f>[1]!b_info_latestpar(A1951,日期设置!$B$2)</f>
        <v>100</v>
      </c>
      <c r="M1951" s="6">
        <f>[1]!b_info_outstandingbalance($A1951,日期设置!B$2)</f>
        <v>9</v>
      </c>
      <c r="N1951" s="7" t="str">
        <f>[1]!b_info_latestissurercreditrating2(A1951,日期设置!$B$2,"102","1")</f>
        <v>AA</v>
      </c>
      <c r="O1951" s="8">
        <v>7.38</v>
      </c>
      <c r="P1951" s="9">
        <f>[1]!b_info_repurchasedate(A1951)</f>
        <v>0</v>
      </c>
      <c r="Q1951" s="8" t="s">
        <v>16615</v>
      </c>
      <c r="R1951" s="2" t="str">
        <f>IF((--IF(P1951=0,Q1951,P1951))&gt;(--日期设置!$B$2),IF(P1951=0,Q1951,P1951),Q1951)</f>
        <v>2025-04-03</v>
      </c>
      <c r="S1951" s="2" t="s">
        <v>17963</v>
      </c>
      <c r="T1951" s="8">
        <f>[1]!b_anal_ptmyear($A1951,日期设置!$B$2)</f>
        <v>4.0328767123287674</v>
      </c>
      <c r="U1951" s="8">
        <f>[1]!b_anal_termifexercise($A1951,日期设置!B$2)</f>
        <v>0</v>
      </c>
      <c r="V1951" s="10">
        <f>[1]!b_dq_dirtyprice(A1951,日期设置!$B$2)</f>
        <v>110.9712</v>
      </c>
      <c r="W1951" s="11">
        <f>IF(U1951=0,ROUNDUP((Q1951-日期设置!$B$2)/365,0),ROUNDUP((R1951-日期设置!$B$2)/365,0))</f>
        <v>5</v>
      </c>
      <c r="X1951" s="18">
        <f>_xlfn.IFNA(VLOOKUP(A1951,过往入选债券!A:D,4,0),2)</f>
        <v>2</v>
      </c>
      <c r="Y1951">
        <f>_xlfn.IFNA(VLOOKUP(C1951,[2]Sheet1!$A:$A,1,0),3)</f>
        <v>3</v>
      </c>
    </row>
    <row r="1952" spans="1:25" hidden="1" x14ac:dyDescent="0.2">
      <c r="A1952" s="21" t="s">
        <v>4071</v>
      </c>
      <c r="B1952" s="21" t="s">
        <v>4072</v>
      </c>
      <c r="C1952" s="37" t="s">
        <v>4073</v>
      </c>
      <c r="D1952" s="26" t="str">
        <f>[1]!b_calc_yield(A1952,日期设置!$B$2,F1952,1,R1952,1,O1952,L1952,S1952,)</f>
        <v>Fetching...</v>
      </c>
      <c r="E1952" s="26">
        <f t="shared" si="60"/>
        <v>12.367833313077892</v>
      </c>
      <c r="F1952" s="18">
        <f>[1]!b_dq_cleanprice($A1952,日期设置!B$2)</f>
        <v>100.2268</v>
      </c>
      <c r="G1952" s="18" t="str">
        <f t="shared" si="61"/>
        <v>1.97 + 0</v>
      </c>
      <c r="H1952" s="27">
        <f>[1]!b_dq_pctchange($A1952,日期设置!$B$2,1)/100</f>
        <v>0</v>
      </c>
      <c r="I1952" s="26">
        <f>[1]!b_pq_pctchange(A1952,日期设置!$B$4,日期设置!$B$2,1)</f>
        <v>0</v>
      </c>
      <c r="J1952" s="26">
        <f>[1]!b_pq_pctchange(A1952,日期设置!$C$4,日期设置!$B$2,1)</f>
        <v>0</v>
      </c>
      <c r="K1952" s="52">
        <f>[1]!b_dq_amount($A1952,日期设置!B$2,2,10000)</f>
        <v>0</v>
      </c>
      <c r="L1952" s="26">
        <f>[1]!b_info_latestpar(A1952,日期设置!$B$2)</f>
        <v>100</v>
      </c>
      <c r="M1952" s="6">
        <f>[1]!b_info_outstandingbalance($A1952,日期设置!B$2)</f>
        <v>15</v>
      </c>
      <c r="N1952" s="7">
        <f>[1]!b_info_latestissurercreditrating2(A1952,日期设置!$B$2,"102","1")</f>
        <v>0</v>
      </c>
      <c r="O1952" s="8">
        <v>6.4</v>
      </c>
      <c r="P1952" s="9">
        <f>[1]!b_info_repurchasedate(A1952)</f>
        <v>0</v>
      </c>
      <c r="Q1952" s="8" t="s">
        <v>16195</v>
      </c>
      <c r="R1952" s="2" t="str">
        <f>IF((--IF(P1952=0,Q1952,P1952))&gt;(--日期设置!$B$2),IF(P1952=0,Q1952,P1952),Q1952)</f>
        <v>2023-03-13</v>
      </c>
      <c r="S1952" s="2" t="s">
        <v>17982</v>
      </c>
      <c r="T1952" s="8">
        <f>[1]!b_anal_ptmyear($A1952,日期设置!$B$2)</f>
        <v>1.9753424657534246</v>
      </c>
      <c r="U1952" s="8">
        <f>[1]!b_anal_termifexercise($A1952,日期设置!B$2)</f>
        <v>0</v>
      </c>
      <c r="V1952" s="10">
        <f>[1]!b_dq_dirtyprice(A1952,日期设置!$B$2)</f>
        <v>100.38460000000001</v>
      </c>
      <c r="W1952" s="11">
        <f>IF(U1952=0,ROUNDUP((Q1952-日期设置!$B$2)/365,0),ROUNDUP((R1952-日期设置!$B$2)/365,0))</f>
        <v>2</v>
      </c>
      <c r="X1952" s="18">
        <f>_xlfn.IFNA(VLOOKUP(A1952,过往入选债券!A:D,4,0),2)</f>
        <v>2</v>
      </c>
      <c r="Y1952">
        <f>_xlfn.IFNA(VLOOKUP(C1952,[2]Sheet1!$A:$A,1,0),3)</f>
        <v>3</v>
      </c>
    </row>
    <row r="1953" spans="1:25" hidden="1" x14ac:dyDescent="0.2">
      <c r="A1953" s="21" t="s">
        <v>4252</v>
      </c>
      <c r="B1953" s="21" t="s">
        <v>4253</v>
      </c>
      <c r="C1953" s="37" t="s">
        <v>224</v>
      </c>
      <c r="D1953" s="26" t="str">
        <f>[1]!b_calc_yield(A1953,日期设置!$B$2,F1953,1,R1953,1,O1953,L1953,S1953,)</f>
        <v>Fetching...</v>
      </c>
      <c r="E1953" s="26">
        <f t="shared" si="60"/>
        <v>12.280518435096921</v>
      </c>
      <c r="F1953" s="18">
        <f>[1]!b_dq_cleanprice($A1953,日期设置!B$2)</f>
        <v>98.271000000000001</v>
      </c>
      <c r="G1953" s="18" t="str">
        <f t="shared" si="61"/>
        <v>2.04 + 0</v>
      </c>
      <c r="H1953" s="27">
        <f>[1]!b_dq_pctchange($A1953,日期设置!$B$2,1)/100</f>
        <v>0</v>
      </c>
      <c r="I1953" s="26">
        <f>[1]!b_pq_pctchange(A1953,日期设置!$B$4,日期设置!$B$2,1)</f>
        <v>0</v>
      </c>
      <c r="J1953" s="26">
        <f>[1]!b_pq_pctchange(A1953,日期设置!$C$4,日期设置!$B$2,1)</f>
        <v>0</v>
      </c>
      <c r="K1953" s="52">
        <f>[1]!b_dq_amount($A1953,日期设置!B$2,2,10000)</f>
        <v>0</v>
      </c>
      <c r="L1953" s="26">
        <f>[1]!b_info_latestpar(A1953,日期设置!$B$2)</f>
        <v>100</v>
      </c>
      <c r="M1953" s="6">
        <f>[1]!b_info_outstandingbalance($A1953,日期设置!B$2)</f>
        <v>5</v>
      </c>
      <c r="N1953" s="7">
        <f>[1]!b_info_latestissurercreditrating2(A1953,日期设置!$B$2,"102","1")</f>
        <v>0</v>
      </c>
      <c r="O1953" s="8">
        <v>5.35</v>
      </c>
      <c r="P1953" s="9">
        <f>[1]!b_info_repurchasedate(A1953)</f>
        <v>0</v>
      </c>
      <c r="Q1953" s="8" t="s">
        <v>16457</v>
      </c>
      <c r="R1953" s="2" t="str">
        <f>IF((--IF(P1953=0,Q1953,P1953))&gt;(--日期设置!$B$2),IF(P1953=0,Q1953,P1953),Q1953)</f>
        <v>2023-04-09</v>
      </c>
      <c r="S1953" s="2" t="s">
        <v>18223</v>
      </c>
      <c r="T1953" s="8">
        <f>[1]!b_anal_ptmyear($A1953,日期设置!$B$2)</f>
        <v>2.0493150684931507</v>
      </c>
      <c r="U1953" s="8">
        <f>[1]!b_anal_termifexercise($A1953,日期设置!B$2)</f>
        <v>0</v>
      </c>
      <c r="V1953" s="10">
        <f>[1]!b_dq_dirtyprice(A1953,日期设置!$B$2)</f>
        <v>103.35720000000001</v>
      </c>
      <c r="W1953" s="11">
        <f>IF(U1953=0,ROUNDUP((Q1953-日期设置!$B$2)/365,0),ROUNDUP((R1953-日期设置!$B$2)/365,0))</f>
        <v>3</v>
      </c>
      <c r="X1953" s="18">
        <f>_xlfn.IFNA(VLOOKUP(A1953,过往入选债券!A:D,4,0),2)</f>
        <v>2</v>
      </c>
      <c r="Y1953">
        <f>_xlfn.IFNA(VLOOKUP(C1953,[2]Sheet1!$A:$A,1,0),3)</f>
        <v>3</v>
      </c>
    </row>
    <row r="1954" spans="1:25" hidden="1" x14ac:dyDescent="0.2">
      <c r="A1954" s="21" t="s">
        <v>1442</v>
      </c>
      <c r="B1954" s="21" t="s">
        <v>1443</v>
      </c>
      <c r="C1954" s="37" t="s">
        <v>1419</v>
      </c>
      <c r="D1954" s="26" t="str">
        <f>[1]!b_calc_yield(A1954,日期设置!$B$2,F1954,1,R1954,1,O1954,L1954,S1954,)</f>
        <v>Fetching...</v>
      </c>
      <c r="E1954" s="26">
        <f t="shared" si="60"/>
        <v>10.091671359739674</v>
      </c>
      <c r="F1954" s="18">
        <f>[1]!b_dq_cleanprice($A1954,日期设置!B$2)</f>
        <v>100</v>
      </c>
      <c r="G1954" s="18" t="str">
        <f t="shared" si="61"/>
        <v>1.63 + 0</v>
      </c>
      <c r="H1954" s="27">
        <f>[1]!b_dq_pctchange($A1954,日期设置!$B$2,1)/100</f>
        <v>0</v>
      </c>
      <c r="I1954" s="26">
        <f>[1]!b_pq_pctchange(A1954,日期设置!$B$4,日期设置!$B$2,1)</f>
        <v>0</v>
      </c>
      <c r="J1954" s="26">
        <f>[1]!b_pq_pctchange(A1954,日期设置!$C$4,日期设置!$B$2,1)</f>
        <v>0</v>
      </c>
      <c r="K1954" s="52">
        <f>[1]!b_dq_amount($A1954,日期设置!B$2,2,10000)</f>
        <v>0</v>
      </c>
      <c r="L1954" s="26">
        <f>[1]!b_info_latestpar(A1954,日期设置!$B$2)</f>
        <v>100</v>
      </c>
      <c r="M1954" s="6">
        <f>[1]!b_info_outstandingbalance($A1954,日期设置!B$2)</f>
        <v>5</v>
      </c>
      <c r="N1954" s="7">
        <f>[1]!b_info_latestissurercreditrating2(A1954,日期设置!$B$2,"102","1")</f>
        <v>0</v>
      </c>
      <c r="O1954" s="8">
        <v>6.3</v>
      </c>
      <c r="P1954" s="9">
        <f>[1]!b_info_repurchasedate(A1954)</f>
        <v>0</v>
      </c>
      <c r="Q1954" s="8" t="s">
        <v>17267</v>
      </c>
      <c r="R1954" s="2" t="str">
        <f>IF((--IF(P1954=0,Q1954,P1954))&gt;(--日期设置!$B$2),IF(P1954=0,Q1954,P1954),Q1954)</f>
        <v>2022-11-10</v>
      </c>
      <c r="S1954" s="2" t="s">
        <v>18826</v>
      </c>
      <c r="T1954" s="8">
        <f>[1]!b_anal_ptmyear($A1954,日期设置!$B$2)</f>
        <v>1.6383561643835618</v>
      </c>
      <c r="U1954" s="8">
        <f>[1]!b_anal_termifexercise($A1954,日期设置!B$2)</f>
        <v>0</v>
      </c>
      <c r="V1954" s="10">
        <f>[1]!b_dq_dirtyprice(A1954,日期设置!$B$2)</f>
        <v>102.2784</v>
      </c>
      <c r="W1954" s="11">
        <f>IF(U1954=0,ROUNDUP((Q1954-日期设置!$B$2)/365,0),ROUNDUP((R1954-日期设置!$B$2)/365,0))</f>
        <v>2</v>
      </c>
      <c r="X1954" s="18">
        <f>_xlfn.IFNA(VLOOKUP(A1954,过往入选债券!A:D,4,0),2)</f>
        <v>2</v>
      </c>
      <c r="Y1954">
        <f>_xlfn.IFNA(VLOOKUP(C1954,[2]Sheet1!$A:$A,1,0),3)</f>
        <v>3</v>
      </c>
    </row>
    <row r="1955" spans="1:25" hidden="1" x14ac:dyDescent="0.2">
      <c r="A1955" s="21" t="s">
        <v>10426</v>
      </c>
      <c r="B1955" s="21" t="s">
        <v>10427</v>
      </c>
      <c r="C1955" s="37" t="s">
        <v>974</v>
      </c>
      <c r="D1955" s="26" t="str">
        <f>[1]!b_calc_yield(A1955,日期设置!$B$2,F1955,1,R1955,1,O1955,L1955,S1955,)</f>
        <v>Fetching...</v>
      </c>
      <c r="E1955" s="26">
        <f t="shared" si="60"/>
        <v>13.622257549122851</v>
      </c>
      <c r="F1955" s="18">
        <f>[1]!b_dq_cleanprice($A1955,日期设置!B$2)</f>
        <v>96.403400000000005</v>
      </c>
      <c r="G1955" s="18" t="str">
        <f t="shared" si="61"/>
        <v>2.22 + 0</v>
      </c>
      <c r="H1955" s="27">
        <f>[1]!b_dq_pctchange($A1955,日期设置!$B$2,1)/100</f>
        <v>0</v>
      </c>
      <c r="I1955" s="26">
        <f>[1]!b_pq_pctchange(A1955,日期设置!$B$4,日期设置!$B$2,1)</f>
        <v>9.7516442932126576E-3</v>
      </c>
      <c r="J1955" s="26">
        <f>[1]!b_pq_pctchange(A1955,日期设置!$C$4,日期设置!$B$2,1)</f>
        <v>-0.14149575305572965</v>
      </c>
      <c r="K1955" s="52">
        <f>[1]!b_dq_amount($A1955,日期设置!B$2,2,10000)</f>
        <v>0</v>
      </c>
      <c r="L1955" s="26">
        <f>[1]!b_info_latestpar(A1955,日期设置!$B$2)</f>
        <v>100</v>
      </c>
      <c r="M1955" s="6">
        <f>[1]!b_info_outstandingbalance($A1955,日期设置!B$2)</f>
        <v>4</v>
      </c>
      <c r="N1955" s="7" t="str">
        <f>[1]!b_info_latestissurercreditrating2(A1955,日期设置!$B$2,"102","1")</f>
        <v>AA+</v>
      </c>
      <c r="O1955" s="8">
        <v>4.5</v>
      </c>
      <c r="P1955" s="9">
        <f>[1]!b_info_repurchasedate(A1955)</f>
        <v>0</v>
      </c>
      <c r="Q1955" s="8" t="s">
        <v>16062</v>
      </c>
      <c r="R1955" s="2" t="str">
        <f>IF((--IF(P1955=0,Q1955,P1955))&gt;(--日期设置!$B$2),IF(P1955=0,Q1955,P1955),Q1955)</f>
        <v>2023-06-12</v>
      </c>
      <c r="S1955" s="2" t="s">
        <v>17848</v>
      </c>
      <c r="T1955" s="8">
        <f>[1]!b_anal_ptmyear($A1955,日期设置!$B$2)</f>
        <v>2.2246575342465755</v>
      </c>
      <c r="U1955" s="8">
        <f>[1]!b_anal_termifexercise($A1955,日期设置!B$2)</f>
        <v>0</v>
      </c>
      <c r="V1955" s="10">
        <f>[1]!b_dq_dirtyprice(A1955,日期设置!$B$2)</f>
        <v>99.892399999999995</v>
      </c>
      <c r="W1955" s="11">
        <f>IF(U1955=0,ROUNDUP((Q1955-日期设置!$B$2)/365,0),ROUNDUP((R1955-日期设置!$B$2)/365,0))</f>
        <v>3</v>
      </c>
      <c r="X1955" s="18">
        <f>_xlfn.IFNA(VLOOKUP(A1955,过往入选债券!A:D,4,0),2)</f>
        <v>2</v>
      </c>
      <c r="Y1955">
        <f>_xlfn.IFNA(VLOOKUP(C1955,[2]Sheet1!$A:$A,1,0),3)</f>
        <v>3</v>
      </c>
    </row>
    <row r="1956" spans="1:25" hidden="1" x14ac:dyDescent="0.2">
      <c r="A1956" s="28" t="s">
        <v>20086</v>
      </c>
      <c r="B1956" s="28" t="s">
        <v>20087</v>
      </c>
      <c r="C1956" s="39" t="s">
        <v>2128</v>
      </c>
      <c r="D1956" s="26" t="str">
        <f>[1]!b_calc_yield(A1956,日期设置!$B$2,F1956,1,R1956,1,O1956,L1956,S1956,)</f>
        <v>Fetching...</v>
      </c>
      <c r="E1956" s="26">
        <f t="shared" si="60"/>
        <v>15.175622055862847</v>
      </c>
      <c r="F1956" s="18">
        <f>[1]!b_dq_cleanprice($A1956,日期设置!B$2)</f>
        <v>99.241</v>
      </c>
      <c r="G1956" s="18" t="str">
        <f t="shared" si="61"/>
        <v>4.48 + 2.48</v>
      </c>
      <c r="H1956" s="27">
        <f>[1]!b_dq_pctchange($A1956,日期设置!$B$2,1)/100</f>
        <v>0</v>
      </c>
      <c r="I1956" s="26">
        <f>[1]!b_pq_pctchange(A1956,日期设置!$B$4,日期设置!$B$2,1)</f>
        <v>0</v>
      </c>
      <c r="J1956" s="26">
        <f>[1]!b_pq_pctchange(A1956,日期设置!$C$4,日期设置!$B$2,1)</f>
        <v>-1.2746425420031193</v>
      </c>
      <c r="K1956" s="52">
        <f>[1]!b_dq_amount($A1956,日期设置!B$2,2,10000)</f>
        <v>0</v>
      </c>
      <c r="L1956" s="26">
        <f>[1]!b_info_latestpar(A1956,日期设置!$B$2)</f>
        <v>100</v>
      </c>
      <c r="M1956" s="6">
        <f>[1]!b_info_outstandingbalance($A1956,日期设置!B$2)</f>
        <v>10</v>
      </c>
      <c r="N1956" s="7">
        <f>[1]!b_info_latestissurercreditrating2(A1956,日期设置!$B$2,"102","1")</f>
        <v>0</v>
      </c>
      <c r="O1956" s="8">
        <v>5.95</v>
      </c>
      <c r="P1956" s="9" t="str">
        <f>[1]!b_info_repurchasedate(A1956)</f>
        <v>2023-09-14</v>
      </c>
      <c r="Q1956" s="8" t="s">
        <v>20827</v>
      </c>
      <c r="R1956" s="2" t="str">
        <f>IF((--IF(P1956=0,Q1956,P1956))&gt;(--日期设置!$B$2),IF(P1956=0,Q1956,P1956),Q1956)</f>
        <v>2023-09-14</v>
      </c>
      <c r="S1956" s="31" t="s">
        <v>16081</v>
      </c>
      <c r="T1956" s="8">
        <f>[1]!b_anal_ptmyear($A1956,日期设置!$B$2)</f>
        <v>4.4821917808219176</v>
      </c>
      <c r="U1956" s="8">
        <f>[1]!b_anal_termifexercise($A1956,日期设置!B$2)</f>
        <v>2.4821917808219176</v>
      </c>
      <c r="V1956" s="10">
        <f>[1]!b_dq_dirtyprice(A1956,日期设置!$B$2)</f>
        <v>102.322</v>
      </c>
      <c r="W1956" s="11">
        <f>IF(U1956=0,ROUNDUP((Q1956-日期设置!$B$2)/365,0),ROUNDUP((R1956-日期设置!$B$2)/365,0))</f>
        <v>3</v>
      </c>
      <c r="X1956" s="18">
        <f>_xlfn.IFNA(VLOOKUP(A1956,过往入选债券!A:D,4,0),2)</f>
        <v>2</v>
      </c>
      <c r="Y1956">
        <f>_xlfn.IFNA(VLOOKUP(C1956,[2]Sheet1!$A:$A,1,0),3)</f>
        <v>3</v>
      </c>
    </row>
    <row r="1957" spans="1:25" hidden="1" x14ac:dyDescent="0.2">
      <c r="A1957" s="21" t="s">
        <v>14976</v>
      </c>
      <c r="B1957" s="21" t="s">
        <v>14977</v>
      </c>
      <c r="C1957" s="37" t="s">
        <v>14967</v>
      </c>
      <c r="D1957" s="26" t="str">
        <f>[1]!b_calc_yield(A1957,日期设置!$B$2,F1957,1,R1957,1,O1957,L1957,S1957,)</f>
        <v>Fetching...</v>
      </c>
      <c r="E1957" s="26">
        <f t="shared" si="60"/>
        <v>51.896937563310665</v>
      </c>
      <c r="F1957" s="18">
        <f>[1]!b_dq_cleanprice($A1957,日期设置!B$2)</f>
        <v>99.834999999999994</v>
      </c>
      <c r="G1957" s="18" t="str">
        <f t="shared" si="61"/>
        <v>8.51 + 3.51</v>
      </c>
      <c r="H1957" s="27">
        <f>[1]!b_dq_pctchange($A1957,日期设置!$B$2,1)/100</f>
        <v>0</v>
      </c>
      <c r="I1957" s="26">
        <f>[1]!b_pq_pctchange(A1957,日期设置!$B$4,日期设置!$B$2,1)</f>
        <v>0</v>
      </c>
      <c r="J1957" s="26">
        <f>[1]!b_pq_pctchange(A1957,日期设置!$C$4,日期设置!$B$2,1)</f>
        <v>0</v>
      </c>
      <c r="K1957" s="52">
        <f>[1]!b_dq_amount($A1957,日期设置!B$2,2,10000)</f>
        <v>0</v>
      </c>
      <c r="L1957" s="26">
        <f>[1]!b_info_latestpar(A1957,日期设置!$B$2)</f>
        <v>100</v>
      </c>
      <c r="M1957" s="6">
        <f>[1]!b_info_outstandingbalance($A1957,日期设置!B$2)</f>
        <v>5</v>
      </c>
      <c r="N1957" s="7" t="str">
        <f>[1]!b_info_latestissurercreditrating2(A1957,日期设置!$B$2,"102","1")</f>
        <v>AA</v>
      </c>
      <c r="O1957" s="8">
        <v>6.25</v>
      </c>
      <c r="P1957" s="9">
        <f>[1]!b_info_repurchasedate(A1957)</f>
        <v>0</v>
      </c>
      <c r="Q1957" s="8" t="s">
        <v>17756</v>
      </c>
      <c r="R1957" s="2" t="str">
        <f>IF((--IF(P1957=0,Q1957,P1957))&gt;(--日期设置!$B$2),IF(P1957=0,Q1957,P1957),Q1957)</f>
        <v>2029-09-26</v>
      </c>
      <c r="S1957" s="2" t="s">
        <v>17772</v>
      </c>
      <c r="T1957" s="8">
        <f>[1]!b_anal_ptmyear($A1957,日期设置!$B$2)</f>
        <v>8.5150684931506841</v>
      </c>
      <c r="U1957" s="8">
        <f>[1]!b_anal_termifexercise($A1957,日期设置!B$2)</f>
        <v>3.5178082191780824</v>
      </c>
      <c r="V1957" s="10">
        <f>[1]!b_dq_dirtyprice(A1957,日期设置!$B$2)</f>
        <v>102.86579999999999</v>
      </c>
      <c r="W1957" s="11">
        <f>IF(U1957=0,ROUNDUP((Q1957-日期设置!$B$2)/365,0),ROUNDUP((R1957-日期设置!$B$2)/365,0))</f>
        <v>9</v>
      </c>
      <c r="X1957" s="18">
        <f>_xlfn.IFNA(VLOOKUP(A1957,过往入选债券!A:D,4,0),2)</f>
        <v>2</v>
      </c>
      <c r="Y1957">
        <f>_xlfn.IFNA(VLOOKUP(C1957,[2]Sheet1!$A:$A,1,0),3)</f>
        <v>3</v>
      </c>
    </row>
    <row r="1958" spans="1:25" hidden="1" x14ac:dyDescent="0.2">
      <c r="A1958" s="21" t="s">
        <v>5969</v>
      </c>
      <c r="B1958" s="21" t="s">
        <v>5970</v>
      </c>
      <c r="C1958" s="37" t="s">
        <v>1353</v>
      </c>
      <c r="D1958" s="26" t="str">
        <f>[1]!b_calc_yield(A1958,日期设置!$B$2,F1958,1,R1958,1,O1958,L1958,S1958,)</f>
        <v>Fetching...</v>
      </c>
      <c r="E1958" s="26">
        <f t="shared" si="60"/>
        <v>9.6661027530477117</v>
      </c>
      <c r="F1958" s="18">
        <f>[1]!b_dq_cleanprice($A1958,日期设置!B$2)</f>
        <v>100</v>
      </c>
      <c r="G1958" s="18" t="str">
        <f t="shared" si="61"/>
        <v>1.57 + 0</v>
      </c>
      <c r="H1958" s="27">
        <f>[1]!b_dq_pctchange($A1958,日期设置!$B$2,1)/100</f>
        <v>0</v>
      </c>
      <c r="I1958" s="26">
        <f>[1]!b_pq_pctchange(A1958,日期设置!$B$4,日期设置!$B$2,1)</f>
        <v>0</v>
      </c>
      <c r="J1958" s="26">
        <f>[1]!b_pq_pctchange(A1958,日期设置!$C$4,日期设置!$B$2,1)</f>
        <v>0</v>
      </c>
      <c r="K1958" s="52">
        <f>[1]!b_dq_amount($A1958,日期设置!B$2,2,10000)</f>
        <v>0</v>
      </c>
      <c r="L1958" s="26">
        <f>[1]!b_info_latestpar(A1958,日期设置!$B$2)</f>
        <v>100</v>
      </c>
      <c r="M1958" s="6">
        <f>[1]!b_info_outstandingbalance($A1958,日期设置!B$2)</f>
        <v>10</v>
      </c>
      <c r="N1958" s="7" t="str">
        <f>[1]!b_info_latestissurercreditrating2(A1958,日期设置!$B$2,"102","1")</f>
        <v>AA</v>
      </c>
      <c r="O1958" s="8">
        <v>6.3</v>
      </c>
      <c r="P1958" s="9">
        <f>[1]!b_info_repurchasedate(A1958)</f>
        <v>0</v>
      </c>
      <c r="Q1958" s="8" t="s">
        <v>16221</v>
      </c>
      <c r="R1958" s="2" t="str">
        <f>IF((--IF(P1958=0,Q1958,P1958))&gt;(--日期设置!$B$2),IF(P1958=0,Q1958,P1958),Q1958)</f>
        <v>2022-10-18</v>
      </c>
      <c r="S1958" s="2" t="s">
        <v>17786</v>
      </c>
      <c r="T1958" s="8">
        <f>[1]!b_anal_ptmyear($A1958,日期设置!$B$2)</f>
        <v>1.5753424657534247</v>
      </c>
      <c r="U1958" s="8">
        <f>[1]!b_anal_termifexercise($A1958,日期设置!B$2)</f>
        <v>0</v>
      </c>
      <c r="V1958" s="10">
        <f>[1]!b_dq_dirtyprice(A1958,日期设置!$B$2)</f>
        <v>102.67529999999999</v>
      </c>
      <c r="W1958" s="11">
        <f>IF(U1958=0,ROUNDUP((Q1958-日期设置!$B$2)/365,0),ROUNDUP((R1958-日期设置!$B$2)/365,0))</f>
        <v>2</v>
      </c>
      <c r="X1958" s="18">
        <f>_xlfn.IFNA(VLOOKUP(A1958,过往入选债券!A:D,4,0),2)</f>
        <v>2</v>
      </c>
      <c r="Y1958">
        <f>_xlfn.IFNA(VLOOKUP(C1958,[2]Sheet1!$A:$A,1,0),3)</f>
        <v>3</v>
      </c>
    </row>
    <row r="1959" spans="1:25" hidden="1" x14ac:dyDescent="0.2">
      <c r="A1959" s="21" t="s">
        <v>14342</v>
      </c>
      <c r="B1959" s="21" t="s">
        <v>14343</v>
      </c>
      <c r="C1959" s="37" t="s">
        <v>14141</v>
      </c>
      <c r="D1959" s="26" t="str">
        <f>[1]!b_calc_yield(A1959,日期设置!$B$2,F1959,1,R1959,1,O1959,L1959,S1959,)</f>
        <v>Fetching...</v>
      </c>
      <c r="E1959" s="26">
        <f t="shared" si="60"/>
        <v>29.646005251886297</v>
      </c>
      <c r="F1959" s="18">
        <f>[1]!b_dq_cleanprice($A1959,日期设置!B$2)</f>
        <v>80.165499999999994</v>
      </c>
      <c r="G1959" s="18" t="str">
        <f t="shared" si="61"/>
        <v>3.69 + 0</v>
      </c>
      <c r="H1959" s="27">
        <f>[1]!b_dq_pctchange($A1959,日期设置!$B$2,1)/100</f>
        <v>0</v>
      </c>
      <c r="I1959" s="26">
        <f>[1]!b_pq_pctchange(A1959,日期设置!$B$4,日期设置!$B$2,1)</f>
        <v>0</v>
      </c>
      <c r="J1959" s="26">
        <f>[1]!b_pq_pctchange(A1959,日期设置!$C$4,日期设置!$B$2,1)</f>
        <v>0</v>
      </c>
      <c r="K1959" s="52">
        <f>[1]!b_dq_amount($A1959,日期设置!B$2,2,10000)</f>
        <v>0</v>
      </c>
      <c r="L1959" s="26">
        <f>[1]!b_info_latestpar(A1959,日期设置!$B$2)</f>
        <v>80</v>
      </c>
      <c r="M1959" s="6">
        <f>[1]!b_info_outstandingbalance($A1959,日期设置!B$2)</f>
        <v>4</v>
      </c>
      <c r="N1959" s="7" t="str">
        <f>[1]!b_info_latestissurercreditrating2(A1959,日期设置!$B$2,"102","1")</f>
        <v>AA-</v>
      </c>
      <c r="O1959" s="8">
        <v>6.5</v>
      </c>
      <c r="P1959" s="9">
        <f>[1]!b_info_repurchasedate(A1959)</f>
        <v>0</v>
      </c>
      <c r="Q1959" s="8" t="s">
        <v>17691</v>
      </c>
      <c r="R1959" s="2" t="str">
        <f>IF((--IF(P1959=0,Q1959,P1959))&gt;(--日期设置!$B$2),IF(P1959=0,Q1959,P1959),Q1959)</f>
        <v>2024-11-30</v>
      </c>
      <c r="S1959" s="2" t="s">
        <v>18667</v>
      </c>
      <c r="T1959" s="8">
        <f>[1]!b_anal_ptmyear($A1959,日期设置!$B$2)</f>
        <v>3.6931506849315068</v>
      </c>
      <c r="U1959" s="8">
        <f>[1]!b_anal_termifexercise($A1959,日期设置!B$2)</f>
        <v>0</v>
      </c>
      <c r="V1959" s="10">
        <f>[1]!b_dq_dirtyprice(A1959,日期设置!$B$2)</f>
        <v>81.761099999999999</v>
      </c>
      <c r="W1959" s="11">
        <f>IF(U1959=0,ROUNDUP((Q1959-日期设置!$B$2)/365,0),ROUNDUP((R1959-日期设置!$B$2)/365,0))</f>
        <v>4</v>
      </c>
      <c r="X1959" s="18">
        <f>_xlfn.IFNA(VLOOKUP(A1959,过往入选债券!A:D,4,0),2)</f>
        <v>2</v>
      </c>
      <c r="Y1959">
        <f>_xlfn.IFNA(VLOOKUP(C1959,[2]Sheet1!$A:$A,1,0),3)</f>
        <v>3</v>
      </c>
    </row>
    <row r="1960" spans="1:25" hidden="1" x14ac:dyDescent="0.2">
      <c r="A1960" s="21" t="s">
        <v>13410</v>
      </c>
      <c r="B1960" s="21" t="s">
        <v>13411</v>
      </c>
      <c r="C1960" s="37" t="s">
        <v>13412</v>
      </c>
      <c r="D1960" s="26" t="str">
        <f>[1]!b_calc_yield(A1960,日期设置!$B$2,F1960,1,R1960,1,O1960,L1960,S1960,)</f>
        <v>Fetching...</v>
      </c>
      <c r="E1960" s="26">
        <f t="shared" si="60"/>
        <v>42.809571005313551</v>
      </c>
      <c r="F1960" s="18">
        <f>[1]!b_dq_cleanprice($A1960,日期设置!B$2)</f>
        <v>73.997200000000007</v>
      </c>
      <c r="G1960" s="18" t="str">
        <f t="shared" si="61"/>
        <v>5.47 + 0</v>
      </c>
      <c r="H1960" s="27">
        <f>[1]!b_dq_pctchange($A1960,日期设置!$B$2,1)/100</f>
        <v>0</v>
      </c>
      <c r="I1960" s="26">
        <f>[1]!b_pq_pctchange(A1960,日期设置!$B$4,日期设置!$B$2,1)</f>
        <v>0</v>
      </c>
      <c r="J1960" s="26">
        <f>[1]!b_pq_pctchange(A1960,日期设置!$C$4,日期设置!$B$2,1)</f>
        <v>0</v>
      </c>
      <c r="K1960" s="52">
        <f>[1]!b_dq_amount($A1960,日期设置!B$2,2,10000)</f>
        <v>0</v>
      </c>
      <c r="L1960" s="26">
        <f>[1]!b_info_latestpar(A1960,日期设置!$B$2)</f>
        <v>80</v>
      </c>
      <c r="M1960" s="6">
        <f>[1]!b_info_outstandingbalance($A1960,日期设置!B$2)</f>
        <v>9.6</v>
      </c>
      <c r="N1960" s="7" t="str">
        <f>[1]!b_info_latestissurercreditrating2(A1960,日期设置!$B$2,"102","1")</f>
        <v>AA</v>
      </c>
      <c r="O1960" s="8">
        <v>4.75</v>
      </c>
      <c r="P1960" s="9">
        <f>[1]!b_info_repurchasedate(A1960)</f>
        <v>0</v>
      </c>
      <c r="Q1960" s="8" t="s">
        <v>16770</v>
      </c>
      <c r="R1960" s="2" t="str">
        <f>IF((--IF(P1960=0,Q1960,P1960))&gt;(--日期设置!$B$2),IF(P1960=0,Q1960,P1960),Q1960)</f>
        <v>2026-09-13</v>
      </c>
      <c r="S1960" s="2" t="s">
        <v>18478</v>
      </c>
      <c r="T1960" s="8">
        <f>[1]!b_anal_ptmyear($A1960,日期设置!$B$2)</f>
        <v>5.4794520547945202</v>
      </c>
      <c r="U1960" s="8">
        <f>[1]!b_anal_termifexercise($A1960,日期设置!B$2)</f>
        <v>0</v>
      </c>
      <c r="V1960" s="10">
        <f>[1]!b_dq_dirtyprice(A1960,日期设置!$B$2)</f>
        <v>75.975300000000004</v>
      </c>
      <c r="W1960" s="11">
        <f>IF(U1960=0,ROUNDUP((Q1960-日期设置!$B$2)/365,0),ROUNDUP((R1960-日期设置!$B$2)/365,0))</f>
        <v>6</v>
      </c>
      <c r="X1960" s="18">
        <f>_xlfn.IFNA(VLOOKUP(A1960,过往入选债券!A:D,4,0),2)</f>
        <v>2</v>
      </c>
      <c r="Y1960">
        <f>_xlfn.IFNA(VLOOKUP(C1960,[2]Sheet1!$A:$A,1,0),3)</f>
        <v>3</v>
      </c>
    </row>
    <row r="1961" spans="1:25" hidden="1" x14ac:dyDescent="0.2">
      <c r="A1961" s="21" t="s">
        <v>1508</v>
      </c>
      <c r="B1961" s="21" t="s">
        <v>1509</v>
      </c>
      <c r="C1961" s="37" t="s">
        <v>1510</v>
      </c>
      <c r="D1961" s="26" t="str">
        <f>[1]!b_calc_yield(A1961,日期设置!$B$2,F1961,1,R1961,1,O1961,L1961,S1961,)</f>
        <v>Fetching...</v>
      </c>
      <c r="E1961" s="26">
        <f t="shared" si="60"/>
        <v>8.6433189665569454</v>
      </c>
      <c r="F1961" s="18">
        <f>[1]!b_dq_cleanprice($A1961,日期设置!B$2)</f>
        <v>100</v>
      </c>
      <c r="G1961" s="18" t="str">
        <f t="shared" si="61"/>
        <v>1.42 + 0</v>
      </c>
      <c r="H1961" s="27">
        <f>[1]!b_dq_pctchange($A1961,日期设置!$B$2,1)/100</f>
        <v>0</v>
      </c>
      <c r="I1961" s="26">
        <f>[1]!b_pq_pctchange(A1961,日期设置!$B$4,日期设置!$B$2,1)</f>
        <v>0</v>
      </c>
      <c r="J1961" s="26">
        <f>[1]!b_pq_pctchange(A1961,日期设置!$C$4,日期设置!$B$2,1)</f>
        <v>0</v>
      </c>
      <c r="K1961" s="52">
        <f>[1]!b_dq_amount($A1961,日期设置!B$2,2,10000)</f>
        <v>0</v>
      </c>
      <c r="L1961" s="26">
        <f>[1]!b_info_latestpar(A1961,日期设置!$B$2)</f>
        <v>100</v>
      </c>
      <c r="M1961" s="6">
        <f>[1]!b_info_outstandingbalance($A1961,日期设置!B$2)</f>
        <v>6</v>
      </c>
      <c r="N1961" s="7">
        <f>[1]!b_info_latestissurercreditrating2(A1961,日期设置!$B$2,"102","1")</f>
        <v>0</v>
      </c>
      <c r="O1961" s="8">
        <v>6.3</v>
      </c>
      <c r="P1961" s="9">
        <f>[1]!b_info_repurchasedate(A1961)</f>
        <v>0</v>
      </c>
      <c r="Q1961" s="8" t="s">
        <v>16070</v>
      </c>
      <c r="R1961" s="2" t="str">
        <f>IF((--IF(P1961=0,Q1961,P1961))&gt;(--日期设置!$B$2),IF(P1961=0,Q1961,P1961),Q1961)</f>
        <v>2022-08-23</v>
      </c>
      <c r="S1961" s="2" t="s">
        <v>17896</v>
      </c>
      <c r="T1961" s="8">
        <f>[1]!b_anal_ptmyear($A1961,日期设置!$B$2)</f>
        <v>1.4219178082191781</v>
      </c>
      <c r="U1961" s="8">
        <f>[1]!b_anal_termifexercise($A1961,日期设置!B$2)</f>
        <v>0</v>
      </c>
      <c r="V1961" s="10">
        <f>[1]!b_dq_dirtyprice(A1961,日期设置!$B$2)</f>
        <v>103.64190000000001</v>
      </c>
      <c r="W1961" s="11">
        <f>IF(U1961=0,ROUNDUP((Q1961-日期设置!$B$2)/365,0),ROUNDUP((R1961-日期设置!$B$2)/365,0))</f>
        <v>2</v>
      </c>
      <c r="X1961" s="18">
        <f>_xlfn.IFNA(VLOOKUP(A1961,过往入选债券!A:D,4,0),2)</f>
        <v>2</v>
      </c>
      <c r="Y1961">
        <f>_xlfn.IFNA(VLOOKUP(C1961,[2]Sheet1!$A:$A,1,0),3)</f>
        <v>3</v>
      </c>
    </row>
    <row r="1962" spans="1:25" hidden="1" x14ac:dyDescent="0.2">
      <c r="A1962" s="21" t="s">
        <v>2353</v>
      </c>
      <c r="B1962" s="21" t="s">
        <v>2354</v>
      </c>
      <c r="C1962" s="37" t="s">
        <v>2355</v>
      </c>
      <c r="D1962" s="26" t="str">
        <f>[1]!b_calc_yield(A1962,日期设置!$B$2,F1962,1,R1962,1,O1962,L1962,S1962,)</f>
        <v>Fetching...</v>
      </c>
      <c r="E1962" s="26">
        <f t="shared" si="60"/>
        <v>10.765302675930721</v>
      </c>
      <c r="F1962" s="18">
        <f>[1]!b_dq_cleanprice($A1962,日期设置!B$2)</f>
        <v>100.45189999999999</v>
      </c>
      <c r="G1962" s="18" t="str">
        <f t="shared" si="61"/>
        <v>2.74 + 1.74</v>
      </c>
      <c r="H1962" s="27">
        <f>[1]!b_dq_pctchange($A1962,日期设置!$B$2,1)/100</f>
        <v>0</v>
      </c>
      <c r="I1962" s="26">
        <f>[1]!b_pq_pctchange(A1962,日期设置!$B$4,日期设置!$B$2,1)</f>
        <v>0</v>
      </c>
      <c r="J1962" s="26">
        <f>[1]!b_pq_pctchange(A1962,日期设置!$C$4,日期设置!$B$2,1)</f>
        <v>0</v>
      </c>
      <c r="K1962" s="52">
        <f>[1]!b_dq_amount($A1962,日期设置!B$2,2,10000)</f>
        <v>0</v>
      </c>
      <c r="L1962" s="26">
        <f>[1]!b_info_latestpar(A1962,日期设置!$B$2)</f>
        <v>100</v>
      </c>
      <c r="M1962" s="6">
        <f>[1]!b_info_outstandingbalance($A1962,日期设置!B$2)</f>
        <v>6</v>
      </c>
      <c r="N1962" s="7">
        <f>[1]!b_info_latestissurercreditrating2(A1962,日期设置!$B$2,"102","1")</f>
        <v>0</v>
      </c>
      <c r="O1962" s="8">
        <v>6.57</v>
      </c>
      <c r="P1962" s="9" t="str">
        <f>[1]!b_info_repurchasedate(A1962)</f>
        <v>2022-12-18</v>
      </c>
      <c r="Q1962" s="8" t="s">
        <v>15983</v>
      </c>
      <c r="R1962" s="2" t="str">
        <f>IF((--IF(P1962=0,Q1962,P1962))&gt;(--日期设置!$B$2),IF(P1962=0,Q1962,P1962),Q1962)</f>
        <v>2022-12-18</v>
      </c>
      <c r="S1962" s="2" t="s">
        <v>17771</v>
      </c>
      <c r="T1962" s="8">
        <f>[1]!b_anal_ptmyear($A1962,日期设置!$B$2)</f>
        <v>2.7424657534246575</v>
      </c>
      <c r="U1962" s="8">
        <f>[1]!b_anal_termifexercise($A1962,日期设置!B$2)</f>
        <v>1.7424657534246575</v>
      </c>
      <c r="V1962" s="10">
        <f>[1]!b_dq_dirtyprice(A1962,日期设置!$B$2)</f>
        <v>102.1439</v>
      </c>
      <c r="W1962" s="11">
        <f>IF(U1962=0,ROUNDUP((Q1962-日期设置!$B$2)/365,0),ROUNDUP((R1962-日期设置!$B$2)/365,0))</f>
        <v>2</v>
      </c>
      <c r="X1962" s="18">
        <f>_xlfn.IFNA(VLOOKUP(A1962,过往入选债券!A:D,4,0),2)</f>
        <v>2</v>
      </c>
      <c r="Y1962">
        <f>_xlfn.IFNA(VLOOKUP(C1962,[2]Sheet1!$A:$A,1,0),3)</f>
        <v>3</v>
      </c>
    </row>
    <row r="1963" spans="1:25" hidden="1" x14ac:dyDescent="0.2">
      <c r="A1963" s="21" t="s">
        <v>3798</v>
      </c>
      <c r="B1963" s="21" t="s">
        <v>3799</v>
      </c>
      <c r="C1963" s="37" t="s">
        <v>133</v>
      </c>
      <c r="D1963" s="26" t="str">
        <f>[1]!b_calc_yield(A1963,日期设置!$B$2,F1963,1,R1963,1,O1963,L1963,S1963,)</f>
        <v>Fetching...</v>
      </c>
      <c r="E1963" s="26">
        <f t="shared" si="60"/>
        <v>11.338813744766396</v>
      </c>
      <c r="F1963" s="18">
        <f>[1]!b_dq_cleanprice($A1963,日期设置!B$2)</f>
        <v>97.704999999999998</v>
      </c>
      <c r="G1963" s="18" t="str">
        <f t="shared" si="61"/>
        <v>1.81 + 0</v>
      </c>
      <c r="H1963" s="27">
        <f>[1]!b_dq_pctchange($A1963,日期设置!$B$2,1)/100</f>
        <v>0</v>
      </c>
      <c r="I1963" s="26">
        <f>[1]!b_pq_pctchange(A1963,日期设置!$B$4,日期设置!$B$2,1)</f>
        <v>0</v>
      </c>
      <c r="J1963" s="26">
        <f>[1]!b_pq_pctchange(A1963,日期设置!$C$4,日期设置!$B$2,1)</f>
        <v>0</v>
      </c>
      <c r="K1963" s="52">
        <f>[1]!b_dq_amount($A1963,日期设置!B$2,2,10000)</f>
        <v>0</v>
      </c>
      <c r="L1963" s="26">
        <f>[1]!b_info_latestpar(A1963,日期设置!$B$2)</f>
        <v>100</v>
      </c>
      <c r="M1963" s="6">
        <f>[1]!b_info_outstandingbalance($A1963,日期设置!B$2)</f>
        <v>5</v>
      </c>
      <c r="N1963" s="7">
        <f>[1]!b_info_latestissurercreditrating2(A1963,日期设置!$B$2,"102","1")</f>
        <v>0</v>
      </c>
      <c r="O1963" s="8">
        <v>4.9000000000000004</v>
      </c>
      <c r="P1963" s="9">
        <f>[1]!b_info_repurchasedate(A1963)</f>
        <v>0</v>
      </c>
      <c r="Q1963" s="8" t="s">
        <v>16324</v>
      </c>
      <c r="R1963" s="2" t="str">
        <f>IF((--IF(P1963=0,Q1963,P1963))&gt;(--日期设置!$B$2),IF(P1963=0,Q1963,P1963),Q1963)</f>
        <v>2023-01-13</v>
      </c>
      <c r="S1963" s="2" t="s">
        <v>17912</v>
      </c>
      <c r="T1963" s="8">
        <f>[1]!b_anal_ptmyear($A1963,日期设置!$B$2)</f>
        <v>1.8136986301369862</v>
      </c>
      <c r="U1963" s="8">
        <f>[1]!b_anal_termifexercise($A1963,日期设置!B$2)</f>
        <v>0</v>
      </c>
      <c r="V1963" s="10">
        <f>[1]!b_dq_dirtyprice(A1963,日期设置!$B$2)</f>
        <v>98.617900000000006</v>
      </c>
      <c r="W1963" s="11">
        <f>IF(U1963=0,ROUNDUP((Q1963-日期设置!$B$2)/365,0),ROUNDUP((R1963-日期设置!$B$2)/365,0))</f>
        <v>2</v>
      </c>
      <c r="X1963" s="18">
        <f>_xlfn.IFNA(VLOOKUP(A1963,过往入选债券!A:D,4,0),2)</f>
        <v>2</v>
      </c>
      <c r="Y1963">
        <f>_xlfn.IFNA(VLOOKUP(C1963,[2]Sheet1!$A:$A,1,0),3)</f>
        <v>3</v>
      </c>
    </row>
    <row r="1964" spans="1:25" hidden="1" x14ac:dyDescent="0.2">
      <c r="A1964" s="21" t="s">
        <v>14440</v>
      </c>
      <c r="B1964" s="21" t="s">
        <v>14441</v>
      </c>
      <c r="C1964" s="37" t="s">
        <v>14442</v>
      </c>
      <c r="D1964" s="26" t="str">
        <f>[1]!b_calc_yield(A1964,日期设置!$B$2,F1964,1,R1964,1,O1964,L1964,S1964,)</f>
        <v>Fetching...</v>
      </c>
      <c r="E1964" s="26">
        <f t="shared" si="60"/>
        <v>30.889732726096142</v>
      </c>
      <c r="F1964" s="18">
        <f>[1]!b_dq_cleanprice($A1964,日期设置!B$2)</f>
        <v>81.260199999999998</v>
      </c>
      <c r="G1964" s="18" t="str">
        <f t="shared" si="61"/>
        <v>3.88 + 0</v>
      </c>
      <c r="H1964" s="27">
        <f>[1]!b_dq_pctchange($A1964,日期设置!$B$2,1)/100</f>
        <v>0</v>
      </c>
      <c r="I1964" s="26">
        <f>[1]!b_pq_pctchange(A1964,日期设置!$B$4,日期设置!$B$2,1)</f>
        <v>0</v>
      </c>
      <c r="J1964" s="26">
        <f>[1]!b_pq_pctchange(A1964,日期设置!$C$4,日期设置!$B$2,1)</f>
        <v>0</v>
      </c>
      <c r="K1964" s="52">
        <f>[1]!b_dq_amount($A1964,日期设置!B$2,2,10000)</f>
        <v>0</v>
      </c>
      <c r="L1964" s="26">
        <f>[1]!b_info_latestpar(A1964,日期设置!$B$2)</f>
        <v>80</v>
      </c>
      <c r="M1964" s="6">
        <f>[1]!b_info_outstandingbalance($A1964,日期设置!B$2)</f>
        <v>7.6</v>
      </c>
      <c r="N1964" s="7" t="str">
        <f>[1]!b_info_latestissurercreditrating2(A1964,日期设置!$B$2,"102","1")</f>
        <v>AA-</v>
      </c>
      <c r="O1964" s="8">
        <v>6.8</v>
      </c>
      <c r="P1964" s="9">
        <f>[1]!b_info_repurchasedate(A1964)</f>
        <v>0</v>
      </c>
      <c r="Q1964" s="8" t="s">
        <v>17199</v>
      </c>
      <c r="R1964" s="2" t="str">
        <f>IF((--IF(P1964=0,Q1964,P1964))&gt;(--日期设置!$B$2),IF(P1964=0,Q1964,P1964),Q1964)</f>
        <v>2025-02-07</v>
      </c>
      <c r="S1964" s="2" t="s">
        <v>18416</v>
      </c>
      <c r="T1964" s="8">
        <f>[1]!b_anal_ptmyear($A1964,日期设置!$B$2)</f>
        <v>3.882191780821918</v>
      </c>
      <c r="U1964" s="8">
        <f>[1]!b_anal_termifexercise($A1964,日期设置!B$2)</f>
        <v>0</v>
      </c>
      <c r="V1964" s="10">
        <f>[1]!b_dq_dirtyprice(A1964,日期设置!$B$2)</f>
        <v>81.900999999999996</v>
      </c>
      <c r="W1964" s="11">
        <f>IF(U1964=0,ROUNDUP((Q1964-日期设置!$B$2)/365,0),ROUNDUP((R1964-日期设置!$B$2)/365,0))</f>
        <v>4</v>
      </c>
      <c r="X1964" s="18">
        <f>_xlfn.IFNA(VLOOKUP(A1964,过往入选债券!A:D,4,0),2)</f>
        <v>2</v>
      </c>
      <c r="Y1964">
        <f>_xlfn.IFNA(VLOOKUP(C1964,[2]Sheet1!$A:$A,1,0),3)</f>
        <v>3</v>
      </c>
    </row>
    <row r="1965" spans="1:25" hidden="1" x14ac:dyDescent="0.2">
      <c r="A1965" s="28" t="s">
        <v>19203</v>
      </c>
      <c r="B1965" s="28" t="s">
        <v>19204</v>
      </c>
      <c r="C1965" s="38" t="s">
        <v>1055</v>
      </c>
      <c r="D1965" s="26" t="str">
        <f>[1]!b_calc_yield(A1965,日期设置!$B$2,F1965,1,R1965,1,O1965,L1965,S1965,)</f>
        <v>Fetching...</v>
      </c>
      <c r="E1965" s="26">
        <f t="shared" si="60"/>
        <v>8.634473625271454</v>
      </c>
      <c r="F1965" s="18">
        <f>[1]!b_dq_cleanprice($A1965,日期设置!B$2)</f>
        <v>99.32</v>
      </c>
      <c r="G1965" s="18" t="str">
        <f t="shared" si="61"/>
        <v>2.41 + 1.41</v>
      </c>
      <c r="H1965" s="27">
        <f>[1]!b_dq_pctchange($A1965,日期设置!$B$2,1)/100</f>
        <v>0</v>
      </c>
      <c r="I1965" s="26">
        <f>[1]!b_pq_pctchange(A1965,日期设置!$B$4,日期设置!$B$2,1)</f>
        <v>0</v>
      </c>
      <c r="J1965" s="26">
        <f>[1]!b_pq_pctchange(A1965,日期设置!$C$4,日期设置!$B$2,1)</f>
        <v>-1.3645301606848566</v>
      </c>
      <c r="K1965" s="52">
        <f>[1]!b_dq_amount($A1965,日期设置!B$2,2,10000)</f>
        <v>0</v>
      </c>
      <c r="L1965" s="26">
        <f>[1]!b_info_latestpar(A1965,日期设置!$B$2)</f>
        <v>100</v>
      </c>
      <c r="M1965" s="6">
        <f>[1]!b_info_outstandingbalance($A1965,日期设置!B$2)</f>
        <v>7</v>
      </c>
      <c r="N1965" s="7">
        <f>[1]!b_info_latestissurercreditrating2(A1965,日期设置!$B$2,"102","1")</f>
        <v>0</v>
      </c>
      <c r="O1965" s="8">
        <v>5.78</v>
      </c>
      <c r="P1965" s="9" t="str">
        <f>[1]!b_info_repurchasedate(A1965)</f>
        <v>2022-08-21</v>
      </c>
      <c r="Q1965" s="8" t="s">
        <v>19992</v>
      </c>
      <c r="R1965" s="2" t="str">
        <f>IF((--IF(P1965=0,Q1965,P1965))&gt;(--日期设置!$B$2),IF(P1965=0,Q1965,P1965),Q1965)</f>
        <v>2022-08-21</v>
      </c>
      <c r="S1965" s="31" t="s">
        <v>19109</v>
      </c>
      <c r="T1965" s="8">
        <f>[1]!b_anal_ptmyear($A1965,日期设置!$B$2)</f>
        <v>2.4164383561643836</v>
      </c>
      <c r="U1965" s="8">
        <f>[1]!b_anal_termifexercise($A1965,日期设置!B$2)</f>
        <v>1.4164383561643836</v>
      </c>
      <c r="V1965" s="10">
        <f>[1]!b_dq_dirtyprice(A1965,日期设置!$B$2)</f>
        <v>102.693</v>
      </c>
      <c r="W1965" s="11">
        <f>IF(U1965=0,ROUNDUP((Q1965-日期设置!$B$2)/365,0),ROUNDUP((R1965-日期设置!$B$2)/365,0))</f>
        <v>2</v>
      </c>
      <c r="X1965" s="18">
        <f>_xlfn.IFNA(VLOOKUP(A1965,过往入选债券!A:D,4,0),2)</f>
        <v>2</v>
      </c>
      <c r="Y1965">
        <f>_xlfn.IFNA(VLOOKUP(C1965,[2]Sheet1!$A:$A,1,0),3)</f>
        <v>3</v>
      </c>
    </row>
    <row r="1966" spans="1:25" hidden="1" x14ac:dyDescent="0.2">
      <c r="A1966" s="21" t="s">
        <v>15012</v>
      </c>
      <c r="B1966" s="21" t="s">
        <v>15013</v>
      </c>
      <c r="C1966" s="37" t="s">
        <v>14714</v>
      </c>
      <c r="D1966" s="26" t="str">
        <f>[1]!b_calc_yield(A1966,日期设置!$B$2,F1966,1,R1966,1,O1966,L1966,S1966,)</f>
        <v>Fetching...</v>
      </c>
      <c r="E1966" s="26">
        <f t="shared" si="60"/>
        <v>29.697945119213465</v>
      </c>
      <c r="F1966" s="18">
        <f>[1]!b_dq_cleanprice($A1966,日期设置!B$2)</f>
        <v>102.8826</v>
      </c>
      <c r="G1966" s="18" t="str">
        <f t="shared" si="61"/>
        <v>4.83 + 0</v>
      </c>
      <c r="H1966" s="27">
        <f>[1]!b_dq_pctchange($A1966,日期设置!$B$2,1)/100</f>
        <v>0</v>
      </c>
      <c r="I1966" s="26">
        <f>[1]!b_pq_pctchange(A1966,日期设置!$B$4,日期设置!$B$2,1)</f>
        <v>0</v>
      </c>
      <c r="J1966" s="26">
        <f>[1]!b_pq_pctchange(A1966,日期设置!$C$4,日期设置!$B$2,1)</f>
        <v>0</v>
      </c>
      <c r="K1966" s="52">
        <f>[1]!b_dq_amount($A1966,日期设置!B$2,2,10000)</f>
        <v>0</v>
      </c>
      <c r="L1966" s="26">
        <f>[1]!b_info_latestpar(A1966,日期设置!$B$2)</f>
        <v>100</v>
      </c>
      <c r="M1966" s="6">
        <f>[1]!b_info_outstandingbalance($A1966,日期设置!B$2)</f>
        <v>6.5</v>
      </c>
      <c r="N1966" s="7" t="str">
        <f>[1]!b_info_latestissurercreditrating2(A1966,日期设置!$B$2,"102","1")</f>
        <v>AA</v>
      </c>
      <c r="O1966" s="8">
        <v>6.98</v>
      </c>
      <c r="P1966" s="9">
        <f>[1]!b_info_repurchasedate(A1966)</f>
        <v>0</v>
      </c>
      <c r="Q1966" s="8" t="s">
        <v>16277</v>
      </c>
      <c r="R1966" s="2" t="str">
        <f>IF((--IF(P1966=0,Q1966,P1966))&gt;(--日期设置!$B$2),IF(P1966=0,Q1966,P1966),Q1966)</f>
        <v>2026-01-22</v>
      </c>
      <c r="S1966" s="2" t="s">
        <v>18059</v>
      </c>
      <c r="T1966" s="8">
        <f>[1]!b_anal_ptmyear($A1966,日期设置!$B$2)</f>
        <v>4.838356164383562</v>
      </c>
      <c r="U1966" s="8">
        <f>[1]!b_anal_termifexercise($A1966,日期设置!B$2)</f>
        <v>0</v>
      </c>
      <c r="V1966" s="10">
        <f>[1]!b_dq_dirtyprice(A1966,日期设置!$B$2)</f>
        <v>104.01090000000001</v>
      </c>
      <c r="W1966" s="11">
        <f>IF(U1966=0,ROUNDUP((Q1966-日期设置!$B$2)/365,0),ROUNDUP((R1966-日期设置!$B$2)/365,0))</f>
        <v>5</v>
      </c>
      <c r="X1966" s="18">
        <f>_xlfn.IFNA(VLOOKUP(A1966,过往入选债券!A:D,4,0),2)</f>
        <v>2</v>
      </c>
      <c r="Y1966">
        <f>_xlfn.IFNA(VLOOKUP(C1966,[2]Sheet1!$A:$A,1,0),3)</f>
        <v>3</v>
      </c>
    </row>
    <row r="1967" spans="1:25" hidden="1" x14ac:dyDescent="0.2">
      <c r="A1967" s="21" t="s">
        <v>3517</v>
      </c>
      <c r="B1967" s="21" t="s">
        <v>3518</v>
      </c>
      <c r="C1967" s="37" t="s">
        <v>797</v>
      </c>
      <c r="D1967" s="26" t="str">
        <f>[1]!b_calc_yield(A1967,日期设置!$B$2,F1967,1,R1967,1,O1967,L1967,S1967,)</f>
        <v>Fetching...</v>
      </c>
      <c r="E1967" s="26">
        <f t="shared" si="60"/>
        <v>3.2945682431179346</v>
      </c>
      <c r="F1967" s="18">
        <f>[1]!b_dq_cleanprice($A1967,日期设置!B$2)</f>
        <v>100.51649999999999</v>
      </c>
      <c r="G1967" s="18" t="str">
        <f t="shared" si="61"/>
        <v>1.52 + 0.52</v>
      </c>
      <c r="H1967" s="27">
        <f>[1]!b_dq_pctchange($A1967,日期设置!$B$2,1)/100</f>
        <v>0</v>
      </c>
      <c r="I1967" s="26">
        <f>[1]!b_pq_pctchange(A1967,日期设置!$B$4,日期设置!$B$2,1)</f>
        <v>0</v>
      </c>
      <c r="J1967" s="26">
        <f>[1]!b_pq_pctchange(A1967,日期设置!$C$4,日期设置!$B$2,1)</f>
        <v>0</v>
      </c>
      <c r="K1967" s="52">
        <f>[1]!b_dq_amount($A1967,日期设置!B$2,2,10000)</f>
        <v>0</v>
      </c>
      <c r="L1967" s="26">
        <f>[1]!b_info_latestpar(A1967,日期设置!$B$2)</f>
        <v>100</v>
      </c>
      <c r="M1967" s="6">
        <f>[1]!b_info_outstandingbalance($A1967,日期设置!B$2)</f>
        <v>6</v>
      </c>
      <c r="N1967" s="7">
        <f>[1]!b_info_latestissurercreditrating2(A1967,日期设置!$B$2,"102","1")</f>
        <v>0</v>
      </c>
      <c r="O1967" s="8">
        <v>7.5</v>
      </c>
      <c r="P1967" s="9" t="str">
        <f>[1]!b_info_repurchasedate(A1967)</f>
        <v>2021-09-30</v>
      </c>
      <c r="Q1967" s="8" t="s">
        <v>17158</v>
      </c>
      <c r="R1967" s="2" t="str">
        <f>IF((--IF(P1967=0,Q1967,P1967))&gt;(--日期设置!$B$2),IF(P1967=0,Q1967,P1967),Q1967)</f>
        <v>2021-09-30</v>
      </c>
      <c r="S1967" s="2" t="s">
        <v>18906</v>
      </c>
      <c r="T1967" s="8">
        <f>[1]!b_anal_ptmyear($A1967,日期设置!$B$2)</f>
        <v>1.526027397260274</v>
      </c>
      <c r="U1967" s="8">
        <f>[1]!b_anal_termifexercise($A1967,日期设置!B$2)</f>
        <v>0.52602739726027392</v>
      </c>
      <c r="V1967" s="10">
        <f>[1]!b_dq_dirtyprice(A1967,日期设置!$B$2)</f>
        <v>104.07129999999999</v>
      </c>
      <c r="W1967" s="11">
        <f>IF(U1967=0,ROUNDUP((Q1967-日期设置!$B$2)/365,0),ROUNDUP((R1967-日期设置!$B$2)/365,0))</f>
        <v>1</v>
      </c>
      <c r="X1967" s="18">
        <f>_xlfn.IFNA(VLOOKUP(A1967,过往入选债券!A:D,4,0),2)</f>
        <v>2</v>
      </c>
      <c r="Y1967">
        <f>_xlfn.IFNA(VLOOKUP(C1967,[2]Sheet1!$A:$A,1,0),3)</f>
        <v>3</v>
      </c>
    </row>
    <row r="1968" spans="1:25" hidden="1" x14ac:dyDescent="0.2">
      <c r="A1968" s="21" t="s">
        <v>15610</v>
      </c>
      <c r="B1968" s="21" t="s">
        <v>15611</v>
      </c>
      <c r="C1968" s="37" t="s">
        <v>15441</v>
      </c>
      <c r="D1968" s="26" t="str">
        <f>[1]!b_calc_yield(A1968,日期设置!$B$2,F1968,1,R1968,1,O1968,L1968,S1968,)</f>
        <v>Fetching...</v>
      </c>
      <c r="E1968" s="26">
        <f t="shared" si="60"/>
        <v>35.729811794575149</v>
      </c>
      <c r="F1968" s="18">
        <f>[1]!b_dq_cleanprice($A1968,日期设置!B$2)</f>
        <v>99.917199999999994</v>
      </c>
      <c r="G1968" s="18" t="str">
        <f t="shared" si="61"/>
        <v>5.77 + 0</v>
      </c>
      <c r="H1968" s="27">
        <f>[1]!b_dq_pctchange($A1968,日期设置!$B$2,1)/100</f>
        <v>0</v>
      </c>
      <c r="I1968" s="26">
        <f>[1]!b_pq_pctchange(A1968,日期设置!$B$4,日期设置!$B$2,1)</f>
        <v>0</v>
      </c>
      <c r="J1968" s="26">
        <f>[1]!b_pq_pctchange(A1968,日期设置!$C$4,日期设置!$B$2,1)</f>
        <v>0</v>
      </c>
      <c r="K1968" s="52">
        <f>[1]!b_dq_amount($A1968,日期设置!B$2,2,10000)</f>
        <v>0</v>
      </c>
      <c r="L1968" s="26">
        <f>[1]!b_info_latestpar(A1968,日期设置!$B$2)</f>
        <v>100</v>
      </c>
      <c r="M1968" s="6">
        <f>[1]!b_info_outstandingbalance($A1968,日期设置!B$2)</f>
        <v>6</v>
      </c>
      <c r="N1968" s="7" t="str">
        <f>[1]!b_info_latestissurercreditrating2(A1968,日期设置!$B$2,"102","1")</f>
        <v>AA</v>
      </c>
      <c r="O1968" s="8">
        <v>6.25</v>
      </c>
      <c r="P1968" s="9">
        <f>[1]!b_info_repurchasedate(A1968)</f>
        <v>0</v>
      </c>
      <c r="Q1968" s="8" t="s">
        <v>17506</v>
      </c>
      <c r="R1968" s="2" t="str">
        <f>IF((--IF(P1968=0,Q1968,P1968))&gt;(--日期设置!$B$2),IF(P1968=0,Q1968,P1968),Q1968)</f>
        <v>2026-12-31</v>
      </c>
      <c r="S1968" s="2" t="s">
        <v>18970</v>
      </c>
      <c r="T1968" s="8">
        <f>[1]!b_anal_ptmyear($A1968,日期设置!$B$2)</f>
        <v>5.7780821917808218</v>
      </c>
      <c r="U1968" s="8">
        <f>[1]!b_anal_termifexercise($A1968,日期设置!B$2)</f>
        <v>0</v>
      </c>
      <c r="V1968" s="10">
        <f>[1]!b_dq_dirtyprice(A1968,日期设置!$B$2)</f>
        <v>101.30419999999999</v>
      </c>
      <c r="W1968" s="11">
        <f>IF(U1968=0,ROUNDUP((Q1968-日期设置!$B$2)/365,0),ROUNDUP((R1968-日期设置!$B$2)/365,0))</f>
        <v>6</v>
      </c>
      <c r="X1968" s="18">
        <f>_xlfn.IFNA(VLOOKUP(A1968,过往入选债券!A:D,4,0),2)</f>
        <v>2</v>
      </c>
      <c r="Y1968">
        <f>_xlfn.IFNA(VLOOKUP(C1968,[2]Sheet1!$A:$A,1,0),3)</f>
        <v>3</v>
      </c>
    </row>
    <row r="1969" spans="1:25" hidden="1" x14ac:dyDescent="0.2">
      <c r="A1969" s="21" t="s">
        <v>3373</v>
      </c>
      <c r="B1969" s="21" t="s">
        <v>3374</v>
      </c>
      <c r="C1969" s="37" t="s">
        <v>17</v>
      </c>
      <c r="D1969" s="26" t="str">
        <f>[1]!b_calc_yield(A1969,日期设置!$B$2,F1969,1,R1969,1,O1969,L1969,S1969,)</f>
        <v>Fetching...</v>
      </c>
      <c r="E1969" s="26">
        <f t="shared" si="60"/>
        <v>8.7394953034940706</v>
      </c>
      <c r="F1969" s="18">
        <f>[1]!b_dq_cleanprice($A1969,日期设置!B$2)</f>
        <v>98.817599999999999</v>
      </c>
      <c r="G1969" s="18" t="str">
        <f t="shared" si="61"/>
        <v>3.43 + 1.43</v>
      </c>
      <c r="H1969" s="27">
        <f>[1]!b_dq_pctchange($A1969,日期设置!$B$2,1)/100</f>
        <v>0</v>
      </c>
      <c r="I1969" s="26">
        <f>[1]!b_pq_pctchange(A1969,日期设置!$B$4,日期设置!$B$2,1)</f>
        <v>-1.9931746415574152E-2</v>
      </c>
      <c r="J1969" s="26">
        <f>[1]!b_pq_pctchange(A1969,日期设置!$C$4,日期设置!$B$2,1)</f>
        <v>-1.4469012535432134E-2</v>
      </c>
      <c r="K1969" s="52">
        <f>[1]!b_dq_amount($A1969,日期设置!B$2,2,10000)</f>
        <v>0</v>
      </c>
      <c r="L1969" s="26">
        <f>[1]!b_info_latestpar(A1969,日期设置!$B$2)</f>
        <v>100</v>
      </c>
      <c r="M1969" s="6">
        <f>[1]!b_info_outstandingbalance($A1969,日期设置!B$2)</f>
        <v>6.5</v>
      </c>
      <c r="N1969" s="7" t="str">
        <f>[1]!b_info_latestissurercreditrating2(A1969,日期设置!$B$2,"102","1")</f>
        <v>AA+</v>
      </c>
      <c r="O1969" s="8">
        <v>5.4</v>
      </c>
      <c r="P1969" s="9" t="str">
        <f>[1]!b_info_repurchasedate(A1969)</f>
        <v>2022-08-26</v>
      </c>
      <c r="Q1969" s="8" t="s">
        <v>16394</v>
      </c>
      <c r="R1969" s="2" t="str">
        <f>IF((--IF(P1969=0,Q1969,P1969))&gt;(--日期设置!$B$2),IF(P1969=0,Q1969,P1969),Q1969)</f>
        <v>2022-08-26</v>
      </c>
      <c r="S1969" s="2" t="s">
        <v>18027</v>
      </c>
      <c r="T1969" s="8">
        <f>[1]!b_anal_ptmyear($A1969,日期设置!$B$2)</f>
        <v>3.43013698630137</v>
      </c>
      <c r="U1969" s="8">
        <f>[1]!b_anal_termifexercise($A1969,日期设置!B$2)</f>
        <v>1.4301369863013698</v>
      </c>
      <c r="V1969" s="10">
        <f>[1]!b_dq_dirtyprice(A1969,日期设置!$B$2)</f>
        <v>101.89490000000001</v>
      </c>
      <c r="W1969" s="11">
        <f>IF(U1969=0,ROUNDUP((Q1969-日期设置!$B$2)/365,0),ROUNDUP((R1969-日期设置!$B$2)/365,0))</f>
        <v>2</v>
      </c>
      <c r="X1969" s="18">
        <f>_xlfn.IFNA(VLOOKUP(A1969,过往入选债券!A:D,4,0),2)</f>
        <v>2</v>
      </c>
      <c r="Y1969">
        <f>_xlfn.IFNA(VLOOKUP(C1969,[2]Sheet1!$A:$A,1,0),3)</f>
        <v>3</v>
      </c>
    </row>
    <row r="1970" spans="1:25" hidden="1" x14ac:dyDescent="0.2">
      <c r="A1970" s="21" t="s">
        <v>1354</v>
      </c>
      <c r="B1970" s="21" t="s">
        <v>1355</v>
      </c>
      <c r="C1970" s="37" t="s">
        <v>1353</v>
      </c>
      <c r="D1970" s="26" t="str">
        <f>[1]!b_calc_yield(A1970,日期设置!$B$2,F1970,1,R1970,1,O1970,L1970,S1970,)</f>
        <v>Fetching...</v>
      </c>
      <c r="E1970" s="26">
        <f t="shared" si="60"/>
        <v>8.2098239650171934</v>
      </c>
      <c r="F1970" s="18">
        <f>[1]!b_dq_cleanprice($A1970,日期设置!B$2)</f>
        <v>100.2234</v>
      </c>
      <c r="G1970" s="18" t="str">
        <f t="shared" si="61"/>
        <v>1.35 + 0</v>
      </c>
      <c r="H1970" s="27">
        <f>[1]!b_dq_pctchange($A1970,日期设置!$B$2,1)/100</f>
        <v>0</v>
      </c>
      <c r="I1970" s="26">
        <f>[1]!b_pq_pctchange(A1970,日期设置!$B$4,日期设置!$B$2,1)</f>
        <v>0</v>
      </c>
      <c r="J1970" s="26">
        <f>[1]!b_pq_pctchange(A1970,日期设置!$C$4,日期设置!$B$2,1)</f>
        <v>0.21638485306027883</v>
      </c>
      <c r="K1970" s="52">
        <f>[1]!b_dq_amount($A1970,日期设置!B$2,2,10000)</f>
        <v>0</v>
      </c>
      <c r="L1970" s="26">
        <f>[1]!b_info_latestpar(A1970,日期设置!$B$2)</f>
        <v>100</v>
      </c>
      <c r="M1970" s="6">
        <f>[1]!b_info_outstandingbalance($A1970,日期设置!B$2)</f>
        <v>5</v>
      </c>
      <c r="N1970" s="7">
        <f>[1]!b_info_latestissurercreditrating2(A1970,日期设置!$B$2,"102","1")</f>
        <v>0</v>
      </c>
      <c r="O1970" s="8">
        <v>6.47</v>
      </c>
      <c r="P1970" s="9">
        <f>[1]!b_info_repurchasedate(A1970)</f>
        <v>0</v>
      </c>
      <c r="Q1970" s="8" t="s">
        <v>17056</v>
      </c>
      <c r="R1970" s="2" t="str">
        <f>IF((--IF(P1970=0,Q1970,P1970))&gt;(--日期设置!$B$2),IF(P1970=0,Q1970,P1970),Q1970)</f>
        <v>2022-07-31</v>
      </c>
      <c r="S1970" s="2" t="s">
        <v>18680</v>
      </c>
      <c r="T1970" s="8">
        <f>[1]!b_anal_ptmyear($A1970,日期设置!$B$2)</f>
        <v>1.3589041095890411</v>
      </c>
      <c r="U1970" s="8">
        <f>[1]!b_anal_termifexercise($A1970,日期设置!B$2)</f>
        <v>0</v>
      </c>
      <c r="V1970" s="10">
        <f>[1]!b_dq_dirtyprice(A1970,日期设置!$B$2)</f>
        <v>104.37130000000001</v>
      </c>
      <c r="W1970" s="11">
        <f>IF(U1970=0,ROUNDUP((Q1970-日期设置!$B$2)/365,0),ROUNDUP((R1970-日期设置!$B$2)/365,0))</f>
        <v>2</v>
      </c>
      <c r="X1970" s="18">
        <f>_xlfn.IFNA(VLOOKUP(A1970,过往入选债券!A:D,4,0),2)</f>
        <v>2</v>
      </c>
      <c r="Y1970">
        <f>_xlfn.IFNA(VLOOKUP(C1970,[2]Sheet1!$A:$A,1,0),3)</f>
        <v>3</v>
      </c>
    </row>
    <row r="1971" spans="1:25" hidden="1" x14ac:dyDescent="0.2">
      <c r="A1971" s="21" t="s">
        <v>10235</v>
      </c>
      <c r="B1971" s="21" t="s">
        <v>10236</v>
      </c>
      <c r="C1971" s="37" t="s">
        <v>5649</v>
      </c>
      <c r="D1971" s="26" t="str">
        <f>[1]!b_calc_yield(A1971,日期设置!$B$2,F1971,1,R1971,1,O1971,L1971,S1971,)</f>
        <v>Fetching...</v>
      </c>
      <c r="E1971" s="26">
        <f t="shared" si="60"/>
        <v>6.2057391635689907</v>
      </c>
      <c r="F1971" s="18">
        <f>[1]!b_dq_cleanprice($A1971,日期设置!B$2)</f>
        <v>98.636899999999997</v>
      </c>
      <c r="G1971" s="18" t="str">
        <f t="shared" si="61"/>
        <v>0.99 + 0</v>
      </c>
      <c r="H1971" s="27">
        <f>[1]!b_dq_pctchange($A1971,日期设置!$B$2,1)/100</f>
        <v>0</v>
      </c>
      <c r="I1971" s="26">
        <f>[1]!b_pq_pctchange(A1971,日期设置!$B$4,日期设置!$B$2,1)</f>
        <v>0</v>
      </c>
      <c r="J1971" s="26">
        <f>[1]!b_pq_pctchange(A1971,日期设置!$C$4,日期设置!$B$2,1)</f>
        <v>-1.3631000000000029</v>
      </c>
      <c r="K1971" s="52">
        <f>[1]!b_dq_amount($A1971,日期设置!B$2,2,10000)</f>
        <v>0</v>
      </c>
      <c r="L1971" s="26">
        <f>[1]!b_info_latestpar(A1971,日期设置!$B$2)</f>
        <v>100</v>
      </c>
      <c r="M1971" s="6">
        <f>[1]!b_info_outstandingbalance($A1971,日期设置!B$2)</f>
        <v>5</v>
      </c>
      <c r="N1971" s="7" t="str">
        <f>[1]!b_info_latestissurercreditrating2(A1971,日期设置!$B$2,"102","1")</f>
        <v>AA+</v>
      </c>
      <c r="O1971" s="8">
        <v>4.8</v>
      </c>
      <c r="P1971" s="9">
        <f>[1]!b_info_repurchasedate(A1971)</f>
        <v>0</v>
      </c>
      <c r="Q1971" s="8" t="s">
        <v>16084</v>
      </c>
      <c r="R1971" s="2" t="str">
        <f>IF((--IF(P1971=0,Q1971,P1971))&gt;(--日期设置!$B$2),IF(P1971=0,Q1971,P1971),Q1971)</f>
        <v>2022-03-19</v>
      </c>
      <c r="S1971" s="2" t="s">
        <v>17869</v>
      </c>
      <c r="T1971" s="8">
        <f>[1]!b_anal_ptmyear($A1971,日期设置!$B$2)</f>
        <v>0.99178082191780825</v>
      </c>
      <c r="U1971" s="8">
        <f>[1]!b_anal_termifexercise($A1971,日期设置!B$2)</f>
        <v>0</v>
      </c>
      <c r="V1971" s="10">
        <f>[1]!b_dq_dirtyprice(A1971,日期设置!$B$2)</f>
        <v>98.676400000000001</v>
      </c>
      <c r="W1971" s="11">
        <f>IF(U1971=0,ROUNDUP((Q1971-日期设置!$B$2)/365,0),ROUNDUP((R1971-日期设置!$B$2)/365,0))</f>
        <v>1</v>
      </c>
      <c r="X1971" s="18">
        <f>_xlfn.IFNA(VLOOKUP(A1971,过往入选债券!A:D,4,0),2)</f>
        <v>2</v>
      </c>
      <c r="Y1971">
        <f>_xlfn.IFNA(VLOOKUP(C1971,[2]Sheet1!$A:$A,1,0),3)</f>
        <v>3</v>
      </c>
    </row>
    <row r="1972" spans="1:25" hidden="1" x14ac:dyDescent="0.2">
      <c r="A1972" s="21" t="s">
        <v>2330</v>
      </c>
      <c r="B1972" s="21" t="s">
        <v>2331</v>
      </c>
      <c r="C1972" s="37" t="s">
        <v>1015</v>
      </c>
      <c r="D1972" s="26" t="str">
        <f>[1]!b_calc_yield(A1972,日期设置!$B$2,F1972,1,R1972,1,O1972,L1972,S1972,)</f>
        <v>Fetching...</v>
      </c>
      <c r="E1972" s="26">
        <f t="shared" si="60"/>
        <v>4.5596511843651433</v>
      </c>
      <c r="F1972" s="18">
        <f>[1]!b_dq_cleanprice($A1972,日期设置!B$2)</f>
        <v>101.25749999999999</v>
      </c>
      <c r="G1972" s="18" t="str">
        <f t="shared" si="61"/>
        <v>0.72 + 0</v>
      </c>
      <c r="H1972" s="27">
        <f>[1]!b_dq_pctchange($A1972,日期设置!$B$2,1)/100</f>
        <v>0</v>
      </c>
      <c r="I1972" s="26">
        <f>[1]!b_pq_pctchange(A1972,日期设置!$B$4,日期设置!$B$2,1)</f>
        <v>0</v>
      </c>
      <c r="J1972" s="26">
        <f>[1]!b_pq_pctchange(A1972,日期设置!$C$4,日期设置!$B$2,1)</f>
        <v>0</v>
      </c>
      <c r="K1972" s="52">
        <f>[1]!b_dq_amount($A1972,日期设置!B$2,2,10000)</f>
        <v>0</v>
      </c>
      <c r="L1972" s="26">
        <f>[1]!b_info_latestpar(A1972,日期设置!$B$2)</f>
        <v>100</v>
      </c>
      <c r="M1972" s="6">
        <f>[1]!b_info_outstandingbalance($A1972,日期设置!B$2)</f>
        <v>10</v>
      </c>
      <c r="N1972" s="7">
        <f>[1]!b_info_latestissurercreditrating2(A1972,日期设置!$B$2,"102","1")</f>
        <v>0</v>
      </c>
      <c r="O1972" s="8">
        <v>8.1999999999999993</v>
      </c>
      <c r="P1972" s="9">
        <f>[1]!b_info_repurchasedate(A1972)</f>
        <v>0</v>
      </c>
      <c r="Q1972" s="8" t="s">
        <v>17191</v>
      </c>
      <c r="R1972" s="2" t="str">
        <f>IF((--IF(P1972=0,Q1972,P1972))&gt;(--日期设置!$B$2),IF(P1972=0,Q1972,P1972),Q1972)</f>
        <v>2021-12-13</v>
      </c>
      <c r="S1972" s="2" t="s">
        <v>18399</v>
      </c>
      <c r="T1972" s="8">
        <f>[1]!b_anal_ptmyear($A1972,日期设置!$B$2)</f>
        <v>0.72876712328767124</v>
      </c>
      <c r="U1972" s="8">
        <f>[1]!b_anal_termifexercise($A1972,日期设置!B$2)</f>
        <v>0</v>
      </c>
      <c r="V1972" s="10">
        <f>[1]!b_dq_dirtyprice(A1972,日期设置!$B$2)</f>
        <v>103.4816</v>
      </c>
      <c r="W1972" s="11">
        <f>IF(U1972=0,ROUNDUP((Q1972-日期设置!$B$2)/365,0),ROUNDUP((R1972-日期设置!$B$2)/365,0))</f>
        <v>1</v>
      </c>
      <c r="X1972" s="18">
        <f>_xlfn.IFNA(VLOOKUP(A1972,过往入选债券!A:D,4,0),2)</f>
        <v>2</v>
      </c>
      <c r="Y1972">
        <f>_xlfn.IFNA(VLOOKUP(C1972,[2]Sheet1!$A:$A,1,0),3)</f>
        <v>3</v>
      </c>
    </row>
    <row r="1973" spans="1:25" hidden="1" x14ac:dyDescent="0.2">
      <c r="A1973" s="28" t="s">
        <v>20492</v>
      </c>
      <c r="B1973" s="28" t="s">
        <v>20493</v>
      </c>
      <c r="C1973" s="39" t="s">
        <v>4923</v>
      </c>
      <c r="D1973" s="26" t="str">
        <f>[1]!b_calc_yield(A1973,日期设置!$B$2,F1973,1,R1973,1,O1973,L1973,S1973,)</f>
        <v>Fetching...</v>
      </c>
      <c r="E1973" s="26">
        <f t="shared" si="60"/>
        <v>28.271875618706233</v>
      </c>
      <c r="F1973" s="18">
        <f>[1]!b_dq_cleanprice($A1973,日期设置!B$2)</f>
        <v>93.222499999999997</v>
      </c>
      <c r="G1973" s="18" t="str">
        <f t="shared" si="61"/>
        <v>4.50 + 0</v>
      </c>
      <c r="H1973" s="27">
        <f>[1]!b_dq_pctchange($A1973,日期设置!$B$2,1)/100</f>
        <v>0</v>
      </c>
      <c r="I1973" s="26">
        <f>[1]!b_pq_pctchange(A1973,日期设置!$B$4,日期设置!$B$2,1)</f>
        <v>0</v>
      </c>
      <c r="J1973" s="26">
        <f>[1]!b_pq_pctchange(A1973,日期设置!$C$4,日期设置!$B$2,1)</f>
        <v>-5.8797813545597943</v>
      </c>
      <c r="K1973" s="52">
        <f>[1]!b_dq_amount($A1973,日期设置!B$2,2,10000)</f>
        <v>0</v>
      </c>
      <c r="L1973" s="26">
        <f>[1]!b_info_latestpar(A1973,日期设置!$B$2)</f>
        <v>100</v>
      </c>
      <c r="M1973" s="6">
        <f>[1]!b_info_outstandingbalance($A1973,日期设置!B$2)</f>
        <v>10</v>
      </c>
      <c r="N1973" s="7" t="str">
        <f>[1]!b_info_latestissurercreditrating2(A1973,日期设置!$B$2,"102","1")</f>
        <v>AAA</v>
      </c>
      <c r="O1973" s="8">
        <v>4.49</v>
      </c>
      <c r="P1973" s="9">
        <f>[1]!b_info_repurchasedate(A1973)</f>
        <v>0</v>
      </c>
      <c r="Q1973" s="8" t="s">
        <v>20826</v>
      </c>
      <c r="R1973" s="2" t="str">
        <f>IF((--IF(P1973=0,Q1973,P1973))&gt;(--日期设置!$B$2),IF(P1973=0,Q1973,P1973),Q1973)</f>
        <v>2025-09-21</v>
      </c>
      <c r="S1973" s="31" t="s">
        <v>17255</v>
      </c>
      <c r="T1973" s="8">
        <f>[1]!b_anal_ptmyear($A1973,日期设置!$B$2)</f>
        <v>4.5013698630136982</v>
      </c>
      <c r="U1973" s="8">
        <f>[1]!b_anal_termifexercise($A1973,日期设置!B$2)</f>
        <v>0</v>
      </c>
      <c r="V1973" s="10">
        <f>[1]!b_dq_dirtyprice(A1973,日期设置!$B$2)</f>
        <v>95.461299999999994</v>
      </c>
      <c r="W1973" s="11">
        <f>IF(U1973=0,ROUNDUP((Q1973-日期设置!$B$2)/365,0),ROUNDUP((R1973-日期设置!$B$2)/365,0))</f>
        <v>5</v>
      </c>
      <c r="X1973" s="18">
        <f>_xlfn.IFNA(VLOOKUP(A1973,过往入选债券!A:D,4,0),2)</f>
        <v>2</v>
      </c>
      <c r="Y1973">
        <f>_xlfn.IFNA(VLOOKUP(C1973,[2]Sheet1!$A:$A,1,0),3)</f>
        <v>3</v>
      </c>
    </row>
    <row r="1974" spans="1:25" hidden="1" x14ac:dyDescent="0.2">
      <c r="A1974" s="21" t="s">
        <v>14462</v>
      </c>
      <c r="B1974" s="21" t="s">
        <v>14463</v>
      </c>
      <c r="C1974" s="37" t="s">
        <v>14464</v>
      </c>
      <c r="D1974" s="26" t="str">
        <f>[1]!b_calc_yield(A1974,日期设置!$B$2,F1974,1,R1974,1,O1974,L1974,S1974,)</f>
        <v>Fetching...</v>
      </c>
      <c r="E1974" s="26">
        <f t="shared" si="60"/>
        <v>31.39996934000715</v>
      </c>
      <c r="F1974" s="18">
        <f>[1]!b_dq_cleanprice($A1974,日期设置!B$2)</f>
        <v>81.977000000000004</v>
      </c>
      <c r="G1974" s="18" t="str">
        <f t="shared" si="61"/>
        <v>3.96 + 0</v>
      </c>
      <c r="H1974" s="27">
        <f>[1]!b_dq_pctchange($A1974,日期设置!$B$2,1)/100</f>
        <v>0</v>
      </c>
      <c r="I1974" s="26">
        <f>[1]!b_pq_pctchange(A1974,日期设置!$B$4,日期设置!$B$2,1)</f>
        <v>0</v>
      </c>
      <c r="J1974" s="26">
        <f>[1]!b_pq_pctchange(A1974,日期设置!$C$4,日期设置!$B$2,1)</f>
        <v>-19.999960964641765</v>
      </c>
      <c r="K1974" s="52">
        <f>[1]!b_dq_amount($A1974,日期设置!B$2,2,10000)</f>
        <v>0</v>
      </c>
      <c r="L1974" s="26">
        <f>[1]!b_info_latestpar(A1974,日期设置!$B$2)</f>
        <v>80</v>
      </c>
      <c r="M1974" s="6">
        <f>[1]!b_info_outstandingbalance($A1974,日期设置!B$2)</f>
        <v>8</v>
      </c>
      <c r="N1974" s="7" t="str">
        <f>[1]!b_info_latestissurercreditrating2(A1974,日期设置!$B$2,"102","1")</f>
        <v>AA-</v>
      </c>
      <c r="O1974" s="8">
        <v>7</v>
      </c>
      <c r="P1974" s="9">
        <f>[1]!b_info_repurchasedate(A1974)</f>
        <v>0</v>
      </c>
      <c r="Q1974" s="8" t="s">
        <v>16446</v>
      </c>
      <c r="R1974" s="2" t="str">
        <f>IF((--IF(P1974=0,Q1974,P1974))&gt;(--日期设置!$B$2),IF(P1974=0,Q1974,P1974),Q1974)</f>
        <v>2025-03-08</v>
      </c>
      <c r="S1974" s="2" t="s">
        <v>18210</v>
      </c>
      <c r="T1974" s="8">
        <f>[1]!b_anal_ptmyear($A1974,日期设置!$B$2)</f>
        <v>3.9616438356164383</v>
      </c>
      <c r="U1974" s="8">
        <f>[1]!b_anal_termifexercise($A1974,日期设置!B$2)</f>
        <v>0</v>
      </c>
      <c r="V1974" s="10">
        <f>[1]!b_dq_dirtyprice(A1974,日期设置!$B$2)</f>
        <v>82.191800000000001</v>
      </c>
      <c r="W1974" s="11">
        <f>IF(U1974=0,ROUNDUP((Q1974-日期设置!$B$2)/365,0),ROUNDUP((R1974-日期设置!$B$2)/365,0))</f>
        <v>4</v>
      </c>
      <c r="X1974" s="18">
        <f>_xlfn.IFNA(VLOOKUP(A1974,过往入选债券!A:D,4,0),2)</f>
        <v>2</v>
      </c>
      <c r="Y1974">
        <f>_xlfn.IFNA(VLOOKUP(C1974,[2]Sheet1!$A:$A,1,0),3)</f>
        <v>3</v>
      </c>
    </row>
    <row r="1975" spans="1:25" hidden="1" x14ac:dyDescent="0.2">
      <c r="A1975" s="21" t="s">
        <v>3570</v>
      </c>
      <c r="B1975" s="21" t="s">
        <v>3571</v>
      </c>
      <c r="C1975" s="37" t="s">
        <v>1526</v>
      </c>
      <c r="D1975" s="26" t="str">
        <f>[1]!b_calc_yield(A1975,日期设置!$B$2,F1975,1,R1975,1,O1975,L1975,S1975,)</f>
        <v>Fetching...</v>
      </c>
      <c r="E1975" s="26">
        <f t="shared" si="60"/>
        <v>3.7680783448991617</v>
      </c>
      <c r="F1975" s="18">
        <f>[1]!b_dq_cleanprice($A1975,日期设置!B$2)</f>
        <v>100.447</v>
      </c>
      <c r="G1975" s="18" t="str">
        <f t="shared" si="61"/>
        <v>1.60 + 0.60</v>
      </c>
      <c r="H1975" s="27">
        <f>[1]!b_dq_pctchange($A1975,日期设置!$B$2,1)/100</f>
        <v>0</v>
      </c>
      <c r="I1975" s="26">
        <f>[1]!b_pq_pctchange(A1975,日期设置!$B$4,日期设置!$B$2,1)</f>
        <v>0</v>
      </c>
      <c r="J1975" s="26">
        <f>[1]!b_pq_pctchange(A1975,日期设置!$C$4,日期设置!$B$2,1)</f>
        <v>-8.2562419178353136E-2</v>
      </c>
      <c r="K1975" s="52">
        <f>[1]!b_dq_amount($A1975,日期设置!B$2,2,10000)</f>
        <v>0</v>
      </c>
      <c r="L1975" s="26">
        <f>[1]!b_info_latestpar(A1975,日期设置!$B$2)</f>
        <v>100</v>
      </c>
      <c r="M1975" s="6">
        <f>[1]!b_info_outstandingbalance($A1975,日期设置!B$2)</f>
        <v>5</v>
      </c>
      <c r="N1975" s="7" t="str">
        <f>[1]!b_info_latestissurercreditrating2(A1975,日期设置!$B$2,"102","1")</f>
        <v>AA</v>
      </c>
      <c r="O1975" s="8">
        <v>7.2</v>
      </c>
      <c r="P1975" s="9" t="str">
        <f>[1]!b_info_repurchasedate(A1975)</f>
        <v>2021-10-28</v>
      </c>
      <c r="Q1975" s="8" t="s">
        <v>16170</v>
      </c>
      <c r="R1975" s="2" t="str">
        <f>IF((--IF(P1975=0,Q1975,P1975))&gt;(--日期设置!$B$2),IF(P1975=0,Q1975,P1975),Q1975)</f>
        <v>2021-10-28</v>
      </c>
      <c r="S1975" s="2" t="s">
        <v>17959</v>
      </c>
      <c r="T1975" s="8">
        <f>[1]!b_anal_ptmyear($A1975,日期设置!$B$2)</f>
        <v>1.6027397260273972</v>
      </c>
      <c r="U1975" s="8">
        <f>[1]!b_anal_termifexercise($A1975,日期设置!B$2)</f>
        <v>0.60273972602739723</v>
      </c>
      <c r="V1975" s="10">
        <f>[1]!b_dq_dirtyprice(A1975,日期设置!$B$2)</f>
        <v>103.3073</v>
      </c>
      <c r="W1975" s="11">
        <f>IF(U1975=0,ROUNDUP((Q1975-日期设置!$B$2)/365,0),ROUNDUP((R1975-日期设置!$B$2)/365,0))</f>
        <v>1</v>
      </c>
      <c r="X1975" s="18">
        <f>_xlfn.IFNA(VLOOKUP(A1975,过往入选债券!A:D,4,0),2)</f>
        <v>2</v>
      </c>
      <c r="Y1975">
        <f>_xlfn.IFNA(VLOOKUP(C1975,[2]Sheet1!$A:$A,1,0),3)</f>
        <v>3</v>
      </c>
    </row>
    <row r="1976" spans="1:25" hidden="1" x14ac:dyDescent="0.2">
      <c r="A1976" s="21" t="s">
        <v>15658</v>
      </c>
      <c r="B1976" s="21" t="s">
        <v>15659</v>
      </c>
      <c r="C1976" s="37" t="s">
        <v>14967</v>
      </c>
      <c r="D1976" s="26" t="str">
        <f>[1]!b_calc_yield(A1976,日期设置!$B$2,F1976,1,R1976,1,O1976,L1976,S1976,)</f>
        <v>Fetching...</v>
      </c>
      <c r="E1976" s="26">
        <f t="shared" si="60"/>
        <v>53.018802008736678</v>
      </c>
      <c r="F1976" s="18">
        <f>[1]!b_dq_cleanprice($A1976,日期设置!B$2)</f>
        <v>99.997500000000002</v>
      </c>
      <c r="G1976" s="18" t="str">
        <f t="shared" si="61"/>
        <v>9.00 + 4.01</v>
      </c>
      <c r="H1976" s="27">
        <f>[1]!b_dq_pctchange($A1976,日期设置!$B$2,1)/100</f>
        <v>0</v>
      </c>
      <c r="I1976" s="26">
        <f>[1]!b_pq_pctchange(A1976,日期设置!$B$4,日期设置!$B$2,1)</f>
        <v>0</v>
      </c>
      <c r="J1976" s="26">
        <f>[1]!b_pq_pctchange(A1976,日期设置!$C$4,日期设置!$B$2,1)</f>
        <v>0</v>
      </c>
      <c r="K1976" s="52">
        <f>[1]!b_dq_amount($A1976,日期设置!B$2,2,10000)</f>
        <v>0</v>
      </c>
      <c r="L1976" s="26">
        <f>[1]!b_info_latestpar(A1976,日期设置!$B$2)</f>
        <v>100</v>
      </c>
      <c r="M1976" s="6">
        <f>[1]!b_info_outstandingbalance($A1976,日期设置!B$2)</f>
        <v>3.5</v>
      </c>
      <c r="N1976" s="7" t="str">
        <f>[1]!b_info_latestissurercreditrating2(A1976,日期设置!$B$2,"102","1")</f>
        <v>AA</v>
      </c>
      <c r="O1976" s="8">
        <v>6.25</v>
      </c>
      <c r="P1976" s="9">
        <f>[1]!b_info_repurchasedate(A1976)</f>
        <v>0</v>
      </c>
      <c r="Q1976" s="8" t="s">
        <v>17757</v>
      </c>
      <c r="R1976" s="2" t="str">
        <f>IF((--IF(P1976=0,Q1976,P1976))&gt;(--日期设置!$B$2),IF(P1976=0,Q1976,P1976),Q1976)</f>
        <v>2030-03-25</v>
      </c>
      <c r="S1976" s="2" t="s">
        <v>18165</v>
      </c>
      <c r="T1976" s="8">
        <f>[1]!b_anal_ptmyear($A1976,日期设置!$B$2)</f>
        <v>9.0082191780821912</v>
      </c>
      <c r="U1976" s="8">
        <f>[1]!b_anal_termifexercise($A1976,日期设置!B$2)</f>
        <v>4.0109589041095894</v>
      </c>
      <c r="V1976" s="10">
        <f>[1]!b_dq_dirtyprice(A1976,日期设置!$B$2)</f>
        <v>106.1961</v>
      </c>
      <c r="W1976" s="11">
        <f>IF(U1976=0,ROUNDUP((Q1976-日期设置!$B$2)/365,0),ROUNDUP((R1976-日期设置!$B$2)/365,0))</f>
        <v>10</v>
      </c>
      <c r="X1976" s="18">
        <f>_xlfn.IFNA(VLOOKUP(A1976,过往入选债券!A:D,4,0),2)</f>
        <v>2</v>
      </c>
      <c r="Y1976">
        <f>_xlfn.IFNA(VLOOKUP(C1976,[2]Sheet1!$A:$A,1,0),3)</f>
        <v>3</v>
      </c>
    </row>
    <row r="1977" spans="1:25" hidden="1" x14ac:dyDescent="0.2">
      <c r="A1977" s="21" t="s">
        <v>3265</v>
      </c>
      <c r="B1977" s="21" t="s">
        <v>3266</v>
      </c>
      <c r="C1977" s="37" t="s">
        <v>2467</v>
      </c>
      <c r="D1977" s="26" t="str">
        <f>[1]!b_calc_yield(A1977,日期设置!$B$2,F1977,1,R1977,1,O1977,L1977,S1977,)</f>
        <v>Fetching...</v>
      </c>
      <c r="E1977" s="26">
        <f t="shared" si="60"/>
        <v>7.9203093715535244</v>
      </c>
      <c r="F1977" s="18">
        <f>[1]!b_dq_cleanprice($A1977,日期设置!B$2)</f>
        <v>100.87730000000001</v>
      </c>
      <c r="G1977" s="18" t="str">
        <f t="shared" si="61"/>
        <v>3.32 + 1.32</v>
      </c>
      <c r="H1977" s="27">
        <f>[1]!b_dq_pctchange($A1977,日期设置!$B$2,1)/100</f>
        <v>0</v>
      </c>
      <c r="I1977" s="26">
        <f>[1]!b_pq_pctchange(A1977,日期设置!$B$4,日期设置!$B$2,1)</f>
        <v>0</v>
      </c>
      <c r="J1977" s="26">
        <f>[1]!b_pq_pctchange(A1977,日期设置!$C$4,日期设置!$B$2,1)</f>
        <v>0</v>
      </c>
      <c r="K1977" s="52">
        <f>[1]!b_dq_amount($A1977,日期设置!B$2,2,10000)</f>
        <v>0</v>
      </c>
      <c r="L1977" s="26">
        <f>[1]!b_info_latestpar(A1977,日期设置!$B$2)</f>
        <v>100</v>
      </c>
      <c r="M1977" s="6">
        <f>[1]!b_info_outstandingbalance($A1977,日期设置!B$2)</f>
        <v>8</v>
      </c>
      <c r="N1977" s="7">
        <f>[1]!b_info_latestissurercreditrating2(A1977,日期设置!$B$2,"102","1")</f>
        <v>0</v>
      </c>
      <c r="O1977" s="8">
        <v>7</v>
      </c>
      <c r="P1977" s="9" t="str">
        <f>[1]!b_info_repurchasedate(A1977)</f>
        <v>2022-07-17</v>
      </c>
      <c r="Q1977" s="8" t="s">
        <v>16366</v>
      </c>
      <c r="R1977" s="2" t="str">
        <f>IF((--IF(P1977=0,Q1977,P1977))&gt;(--日期设置!$B$2),IF(P1977=0,Q1977,P1977),Q1977)</f>
        <v>2022-07-17</v>
      </c>
      <c r="S1977" s="2" t="s">
        <v>18147</v>
      </c>
      <c r="T1977" s="8">
        <f>[1]!b_anal_ptmyear($A1977,日期设置!$B$2)</f>
        <v>3.3205479452054796</v>
      </c>
      <c r="U1977" s="8">
        <f>[1]!b_anal_termifexercise($A1977,日期设置!B$2)</f>
        <v>1.3205479452054794</v>
      </c>
      <c r="V1977" s="10">
        <f>[1]!b_dq_dirtyprice(A1977,日期设置!$B$2)</f>
        <v>105.6335</v>
      </c>
      <c r="W1977" s="11">
        <f>IF(U1977=0,ROUNDUP((Q1977-日期设置!$B$2)/365,0),ROUNDUP((R1977-日期设置!$B$2)/365,0))</f>
        <v>2</v>
      </c>
      <c r="X1977" s="18">
        <f>_xlfn.IFNA(VLOOKUP(A1977,过往入选债券!A:D,4,0),2)</f>
        <v>2</v>
      </c>
      <c r="Y1977">
        <f>_xlfn.IFNA(VLOOKUP(C1977,[2]Sheet1!$A:$A,1,0),3)</f>
        <v>3</v>
      </c>
    </row>
    <row r="1978" spans="1:25" hidden="1" x14ac:dyDescent="0.2">
      <c r="A1978" s="21" t="s">
        <v>14968</v>
      </c>
      <c r="B1978" s="21" t="s">
        <v>14969</v>
      </c>
      <c r="C1978" s="37" t="s">
        <v>14970</v>
      </c>
      <c r="D1978" s="26" t="str">
        <f>[1]!b_calc_yield(A1978,日期设置!$B$2,F1978,1,R1978,1,O1978,L1978,S1978,)</f>
        <v>Fetching...</v>
      </c>
      <c r="E1978" s="26">
        <f t="shared" si="60"/>
        <v>47.201106387067782</v>
      </c>
      <c r="F1978" s="18">
        <f>[1]!b_dq_cleanprice($A1978,日期设置!B$2)</f>
        <v>100</v>
      </c>
      <c r="G1978" s="18" t="str">
        <f t="shared" si="61"/>
        <v>8.01 + 3.01</v>
      </c>
      <c r="H1978" s="27">
        <f>[1]!b_dq_pctchange($A1978,日期设置!$B$2,1)/100</f>
        <v>0</v>
      </c>
      <c r="I1978" s="26">
        <f>[1]!b_pq_pctchange(A1978,日期设置!$B$4,日期设置!$B$2,1)</f>
        <v>0</v>
      </c>
      <c r="J1978" s="26">
        <f>[1]!b_pq_pctchange(A1978,日期设置!$C$4,日期设置!$B$2,1)</f>
        <v>0</v>
      </c>
      <c r="K1978" s="52">
        <f>[1]!b_dq_amount($A1978,日期设置!B$2,2,10000)</f>
        <v>0</v>
      </c>
      <c r="L1978" s="26">
        <f>[1]!b_info_latestpar(A1978,日期设置!$B$2)</f>
        <v>100</v>
      </c>
      <c r="M1978" s="6">
        <f>[1]!b_info_outstandingbalance($A1978,日期设置!B$2)</f>
        <v>20</v>
      </c>
      <c r="N1978" s="7" t="str">
        <f>[1]!b_info_latestissurercreditrating2(A1978,日期设置!$B$2,"102","1")</f>
        <v>AA-</v>
      </c>
      <c r="O1978" s="8">
        <v>6.25</v>
      </c>
      <c r="P1978" s="9">
        <f>[1]!b_info_repurchasedate(A1978)</f>
        <v>0</v>
      </c>
      <c r="Q1978" s="8" t="s">
        <v>16097</v>
      </c>
      <c r="R1978" s="2" t="str">
        <f>IF((--IF(P1978=0,Q1978,P1978))&gt;(--日期设置!$B$2),IF(P1978=0,Q1978,P1978),Q1978)</f>
        <v>2029-03-28</v>
      </c>
      <c r="S1978" s="2" t="s">
        <v>17882</v>
      </c>
      <c r="T1978" s="8">
        <f>[1]!b_anal_ptmyear($A1978,日期设置!$B$2)</f>
        <v>8.0164383561643842</v>
      </c>
      <c r="U1978" s="8">
        <f>[1]!b_anal_termifexercise($A1978,日期设置!B$2)</f>
        <v>3.0191780821917806</v>
      </c>
      <c r="V1978" s="10">
        <f>[1]!b_dq_dirtyprice(A1978,日期设置!$B$2)</f>
        <v>106.1473</v>
      </c>
      <c r="W1978" s="11">
        <f>IF(U1978=0,ROUNDUP((Q1978-日期设置!$B$2)/365,0),ROUNDUP((R1978-日期设置!$B$2)/365,0))</f>
        <v>9</v>
      </c>
      <c r="X1978" s="18">
        <f>_xlfn.IFNA(VLOOKUP(A1978,过往入选债券!A:D,4,0),2)</f>
        <v>2</v>
      </c>
      <c r="Y1978">
        <f>_xlfn.IFNA(VLOOKUP(C1978,[2]Sheet1!$A:$A,1,0),3)</f>
        <v>3</v>
      </c>
    </row>
    <row r="1979" spans="1:25" hidden="1" x14ac:dyDescent="0.2">
      <c r="A1979" s="21" t="s">
        <v>4305</v>
      </c>
      <c r="B1979" s="21" t="s">
        <v>4306</v>
      </c>
      <c r="C1979" s="37" t="s">
        <v>3120</v>
      </c>
      <c r="D1979" s="26" t="str">
        <f>[1]!b_calc_yield(A1979,日期设置!$B$2,F1979,1,R1979,1,O1979,L1979,S1979,)</f>
        <v>Fetching...</v>
      </c>
      <c r="E1979" s="26">
        <f t="shared" si="60"/>
        <v>12.190675934914585</v>
      </c>
      <c r="F1979" s="18">
        <f>[1]!b_dq_cleanprice($A1979,日期设置!B$2)</f>
        <v>101.4083</v>
      </c>
      <c r="G1979" s="18" t="str">
        <f t="shared" si="61"/>
        <v>4.07 + 2.07</v>
      </c>
      <c r="H1979" s="27">
        <f>[1]!b_dq_pctchange($A1979,日期设置!$B$2,1)/100</f>
        <v>0</v>
      </c>
      <c r="I1979" s="26">
        <f>[1]!b_pq_pctchange(A1979,日期设置!$B$4,日期设置!$B$2,1)</f>
        <v>0.2642845136986896</v>
      </c>
      <c r="J1979" s="26">
        <f>[1]!b_pq_pctchange(A1979,日期设置!$C$4,日期设置!$B$2,1)</f>
        <v>-8.1840645417076939E-3</v>
      </c>
      <c r="K1979" s="52">
        <f>[1]!b_dq_amount($A1979,日期设置!B$2,2,10000)</f>
        <v>0</v>
      </c>
      <c r="L1979" s="26">
        <f>[1]!b_info_latestpar(A1979,日期设置!$B$2)</f>
        <v>100</v>
      </c>
      <c r="M1979" s="6">
        <f>[1]!b_info_outstandingbalance($A1979,日期设置!B$2)</f>
        <v>10</v>
      </c>
      <c r="N1979" s="7">
        <f>[1]!b_info_latestissurercreditrating2(A1979,日期设置!$B$2,"102","1")</f>
        <v>0</v>
      </c>
      <c r="O1979" s="8">
        <v>7</v>
      </c>
      <c r="P1979" s="9" t="str">
        <f>[1]!b_info_repurchasedate(A1979)</f>
        <v>2023-04-20</v>
      </c>
      <c r="Q1979" s="8" t="s">
        <v>16995</v>
      </c>
      <c r="R1979" s="2" t="str">
        <f>IF((--IF(P1979=0,Q1979,P1979))&gt;(--日期设置!$B$2),IF(P1979=0,Q1979,P1979),Q1979)</f>
        <v>2023-04-20</v>
      </c>
      <c r="S1979" s="2" t="s">
        <v>18259</v>
      </c>
      <c r="T1979" s="8">
        <f>[1]!b_anal_ptmyear($A1979,日期设置!$B$2)</f>
        <v>4.0794520547945208</v>
      </c>
      <c r="U1979" s="8">
        <f>[1]!b_anal_termifexercise($A1979,日期设置!B$2)</f>
        <v>2.0794520547945203</v>
      </c>
      <c r="V1979" s="10">
        <f>[1]!b_dq_dirtyprice(A1979,日期设置!$B$2)</f>
        <v>107.85209999999999</v>
      </c>
      <c r="W1979" s="11">
        <f>IF(U1979=0,ROUNDUP((Q1979-日期设置!$B$2)/365,0),ROUNDUP((R1979-日期设置!$B$2)/365,0))</f>
        <v>3</v>
      </c>
      <c r="X1979" s="18">
        <f>_xlfn.IFNA(VLOOKUP(A1979,过往入选债券!A:D,4,0),2)</f>
        <v>2</v>
      </c>
      <c r="Y1979">
        <f>_xlfn.IFNA(VLOOKUP(C1979,[2]Sheet1!$A:$A,1,0),3)</f>
        <v>3</v>
      </c>
    </row>
    <row r="1980" spans="1:25" hidden="1" x14ac:dyDescent="0.2">
      <c r="A1980" s="21" t="s">
        <v>4741</v>
      </c>
      <c r="B1980" s="21" t="s">
        <v>4742</v>
      </c>
      <c r="C1980" s="37" t="s">
        <v>887</v>
      </c>
      <c r="D1980" s="26" t="str">
        <f>[1]!b_calc_yield(A1980,日期设置!$B$2,F1980,1,R1980,1,O1980,L1980,S1980,)</f>
        <v>Fetching...</v>
      </c>
      <c r="E1980" s="26">
        <f t="shared" si="60"/>
        <v>13.911936064423625</v>
      </c>
      <c r="F1980" s="18">
        <f>[1]!b_dq_cleanprice($A1980,日期设置!B$2)</f>
        <v>100.4892</v>
      </c>
      <c r="G1980" s="18" t="str">
        <f t="shared" si="61"/>
        <v>4.32 + 2.32</v>
      </c>
      <c r="H1980" s="27">
        <f>[1]!b_dq_pctchange($A1980,日期设置!$B$2,1)/100</f>
        <v>0</v>
      </c>
      <c r="I1980" s="26">
        <f>[1]!b_pq_pctchange(A1980,日期设置!$B$4,日期设置!$B$2,1)</f>
        <v>0</v>
      </c>
      <c r="J1980" s="26">
        <f>[1]!b_pq_pctchange(A1980,日期设置!$C$4,日期设置!$B$2,1)</f>
        <v>0</v>
      </c>
      <c r="K1980" s="52">
        <f>[1]!b_dq_amount($A1980,日期设置!B$2,2,10000)</f>
        <v>0</v>
      </c>
      <c r="L1980" s="26">
        <f>[1]!b_info_latestpar(A1980,日期设置!$B$2)</f>
        <v>100</v>
      </c>
      <c r="M1980" s="6">
        <f>[1]!b_info_outstandingbalance($A1980,日期设置!B$2)</f>
        <v>8.1</v>
      </c>
      <c r="N1980" s="7">
        <f>[1]!b_info_latestissurercreditrating2(A1980,日期设置!$B$2,"102","1")</f>
        <v>0</v>
      </c>
      <c r="O1980" s="8">
        <v>6.5</v>
      </c>
      <c r="P1980" s="9" t="str">
        <f>[1]!b_info_repurchasedate(A1980)</f>
        <v>2023-07-17</v>
      </c>
      <c r="Q1980" s="8" t="s">
        <v>16738</v>
      </c>
      <c r="R1980" s="2" t="str">
        <f>IF((--IF(P1980=0,Q1980,P1980))&gt;(--日期设置!$B$2),IF(P1980=0,Q1980,P1980),Q1980)</f>
        <v>2023-07-17</v>
      </c>
      <c r="S1980" s="2" t="s">
        <v>18243</v>
      </c>
      <c r="T1980" s="8">
        <f>[1]!b_anal_ptmyear($A1980,日期设置!$B$2)</f>
        <v>4.3205479452054796</v>
      </c>
      <c r="U1980" s="8">
        <f>[1]!b_anal_termifexercise($A1980,日期设置!B$2)</f>
        <v>2.3205479452054796</v>
      </c>
      <c r="V1980" s="10">
        <f>[1]!b_dq_dirtyprice(A1980,日期设置!$B$2)</f>
        <v>104.90560000000001</v>
      </c>
      <c r="W1980" s="11">
        <f>IF(U1980=0,ROUNDUP((Q1980-日期设置!$B$2)/365,0),ROUNDUP((R1980-日期设置!$B$2)/365,0))</f>
        <v>3</v>
      </c>
      <c r="X1980" s="18">
        <f>_xlfn.IFNA(VLOOKUP(A1980,过往入选债券!A:D,4,0),2)</f>
        <v>2</v>
      </c>
      <c r="Y1980">
        <f>_xlfn.IFNA(VLOOKUP(C1980,[2]Sheet1!$A:$A,1,0),3)</f>
        <v>3</v>
      </c>
    </row>
    <row r="1981" spans="1:25" hidden="1" x14ac:dyDescent="0.2">
      <c r="A1981" s="21" t="s">
        <v>2545</v>
      </c>
      <c r="B1981" s="21" t="s">
        <v>2546</v>
      </c>
      <c r="C1981" s="37" t="s">
        <v>2547</v>
      </c>
      <c r="D1981" s="26" t="str">
        <f>[1]!b_calc_yield(A1981,日期设置!$B$2,F1981,1,R1981,1,O1981,L1981,S1981,)</f>
        <v>Fetching...</v>
      </c>
      <c r="E1981" s="26">
        <f t="shared" si="60"/>
        <v>5.2528324096326573</v>
      </c>
      <c r="F1981" s="18">
        <f>[1]!b_dq_cleanprice($A1981,日期设置!B$2)</f>
        <v>100.785</v>
      </c>
      <c r="G1981" s="18" t="str">
        <f t="shared" si="61"/>
        <v>0.84 + 0</v>
      </c>
      <c r="H1981" s="27">
        <f>[1]!b_dq_pctchange($A1981,日期设置!$B$2,1)/100</f>
        <v>0</v>
      </c>
      <c r="I1981" s="26">
        <f>[1]!b_pq_pctchange(A1981,日期设置!$B$4,日期设置!$B$2,1)</f>
        <v>0</v>
      </c>
      <c r="J1981" s="26">
        <f>[1]!b_pq_pctchange(A1981,日期设置!$C$4,日期设置!$B$2,1)</f>
        <v>-0.13921159667279623</v>
      </c>
      <c r="K1981" s="52">
        <f>[1]!b_dq_amount($A1981,日期设置!B$2,2,10000)</f>
        <v>0</v>
      </c>
      <c r="L1981" s="26">
        <f>[1]!b_info_latestpar(A1981,日期设置!$B$2)</f>
        <v>100</v>
      </c>
      <c r="M1981" s="6">
        <f>[1]!b_info_outstandingbalance($A1981,日期设置!B$2)</f>
        <v>7.5</v>
      </c>
      <c r="N1981" s="7">
        <f>[1]!b_info_latestissurercreditrating2(A1981,日期设置!$B$2,"102","1")</f>
        <v>0</v>
      </c>
      <c r="O1981" s="8">
        <v>7.3</v>
      </c>
      <c r="P1981" s="9">
        <f>[1]!b_info_repurchasedate(A1981)</f>
        <v>0</v>
      </c>
      <c r="Q1981" s="8" t="s">
        <v>16223</v>
      </c>
      <c r="R1981" s="2" t="str">
        <f>IF((--IF(P1981=0,Q1981,P1981))&gt;(--日期设置!$B$2),IF(P1981=0,Q1981,P1981),Q1981)</f>
        <v>2022-01-23</v>
      </c>
      <c r="S1981" s="2" t="s">
        <v>18008</v>
      </c>
      <c r="T1981" s="8">
        <f>[1]!b_anal_ptmyear($A1981,日期设置!$B$2)</f>
        <v>0.84109589041095889</v>
      </c>
      <c r="U1981" s="8">
        <f>[1]!b_anal_termifexercise($A1981,日期设置!B$2)</f>
        <v>0</v>
      </c>
      <c r="V1981" s="10">
        <f>[1]!b_dq_dirtyprice(A1981,日期设置!$B$2)</f>
        <v>101.94499999999999</v>
      </c>
      <c r="W1981" s="11">
        <f>IF(U1981=0,ROUNDUP((Q1981-日期设置!$B$2)/365,0),ROUNDUP((R1981-日期设置!$B$2)/365,0))</f>
        <v>1</v>
      </c>
      <c r="X1981" s="18">
        <f>_xlfn.IFNA(VLOOKUP(A1981,过往入选债券!A:D,4,0),2)</f>
        <v>2</v>
      </c>
      <c r="Y1981">
        <f>_xlfn.IFNA(VLOOKUP(C1981,[2]Sheet1!$A:$A,1,0),3)</f>
        <v>3</v>
      </c>
    </row>
    <row r="1982" spans="1:25" hidden="1" x14ac:dyDescent="0.2">
      <c r="A1982" s="21" t="s">
        <v>12655</v>
      </c>
      <c r="B1982" s="21" t="s">
        <v>12656</v>
      </c>
      <c r="C1982" s="37" t="s">
        <v>12657</v>
      </c>
      <c r="D1982" s="26" t="str">
        <f>[1]!b_calc_yield(A1982,日期设置!$B$2,F1982,1,R1982,1,O1982,L1982,S1982,)</f>
        <v>Fetching...</v>
      </c>
      <c r="E1982" s="26">
        <f t="shared" si="60"/>
        <v>29.714933559398204</v>
      </c>
      <c r="F1982" s="18">
        <f>[1]!b_dq_cleanprice($A1982,日期设置!B$2)</f>
        <v>38.594700000000003</v>
      </c>
      <c r="G1982" s="18" t="str">
        <f t="shared" si="61"/>
        <v>1.73 + 0</v>
      </c>
      <c r="H1982" s="27">
        <f>[1]!b_dq_pctchange($A1982,日期设置!$B$2,1)/100</f>
        <v>0</v>
      </c>
      <c r="I1982" s="26">
        <f>[1]!b_pq_pctchange(A1982,日期设置!$B$4,日期设置!$B$2,1)</f>
        <v>0</v>
      </c>
      <c r="J1982" s="26">
        <f>[1]!b_pq_pctchange(A1982,日期设置!$C$4,日期设置!$B$2,1)</f>
        <v>0</v>
      </c>
      <c r="K1982" s="52">
        <f>[1]!b_dq_amount($A1982,日期设置!B$2,2,10000)</f>
        <v>0</v>
      </c>
      <c r="L1982" s="26">
        <f>[1]!b_info_latestpar(A1982,日期设置!$B$2)</f>
        <v>40</v>
      </c>
      <c r="M1982" s="6">
        <f>[1]!b_info_outstandingbalance($A1982,日期设置!B$2)</f>
        <v>4</v>
      </c>
      <c r="N1982" s="7" t="str">
        <f>[1]!b_info_latestissurercreditrating2(A1982,日期设置!$B$2,"102","1")</f>
        <v>AA</v>
      </c>
      <c r="O1982" s="8">
        <v>5.4</v>
      </c>
      <c r="P1982" s="9">
        <f>[1]!b_info_repurchasedate(A1982)</f>
        <v>0</v>
      </c>
      <c r="Q1982" s="8" t="s">
        <v>16269</v>
      </c>
      <c r="R1982" s="2" t="str">
        <f>IF((--IF(P1982=0,Q1982,P1982))&gt;(--日期设置!$B$2),IF(P1982=0,Q1982,P1982),Q1982)</f>
        <v>2022-12-16</v>
      </c>
      <c r="S1982" s="2" t="s">
        <v>18049</v>
      </c>
      <c r="T1982" s="8">
        <f>[1]!b_anal_ptmyear($A1982,日期设置!$B$2)</f>
        <v>1.736986301369863</v>
      </c>
      <c r="U1982" s="8">
        <f>[1]!b_anal_termifexercise($A1982,日期设置!B$2)</f>
        <v>0</v>
      </c>
      <c r="V1982" s="10">
        <f>[1]!b_dq_dirtyprice(A1982,日期设置!$B$2)</f>
        <v>39.162799999999997</v>
      </c>
      <c r="W1982" s="11">
        <f>IF(U1982=0,ROUNDUP((Q1982-日期设置!$B$2)/365,0),ROUNDUP((R1982-日期设置!$B$2)/365,0))</f>
        <v>2</v>
      </c>
      <c r="X1982" s="18">
        <f>_xlfn.IFNA(VLOOKUP(A1982,过往入选债券!A:D,4,0),2)</f>
        <v>2</v>
      </c>
      <c r="Y1982">
        <f>_xlfn.IFNA(VLOOKUP(C1982,[2]Sheet1!$A:$A,1,0),3)</f>
        <v>3</v>
      </c>
    </row>
    <row r="1983" spans="1:25" hidden="1" x14ac:dyDescent="0.2">
      <c r="A1983" s="21" t="s">
        <v>13671</v>
      </c>
      <c r="B1983" s="21" t="s">
        <v>13672</v>
      </c>
      <c r="C1983" s="37" t="s">
        <v>967</v>
      </c>
      <c r="D1983" s="26" t="str">
        <f>[1]!b_calc_yield(A1983,日期设置!$B$2,F1983,1,R1983,1,O1983,L1983,S1983,)</f>
        <v>Fetching...</v>
      </c>
      <c r="E1983" s="26">
        <f t="shared" si="60"/>
        <v>41.008350191896234</v>
      </c>
      <c r="F1983" s="18">
        <f>[1]!b_dq_cleanprice($A1983,日期设置!B$2)</f>
        <v>90.5</v>
      </c>
      <c r="G1983" s="18" t="str">
        <f t="shared" si="61"/>
        <v>6.04 + 0</v>
      </c>
      <c r="H1983" s="27">
        <f>[1]!b_dq_pctchange($A1983,日期设置!$B$2,1)/100</f>
        <v>0</v>
      </c>
      <c r="I1983" s="26">
        <f>[1]!b_pq_pctchange(A1983,日期设置!$B$4,日期设置!$B$2,1)</f>
        <v>-0.50659185055541067</v>
      </c>
      <c r="J1983" s="26">
        <f>[1]!b_pq_pctchange(A1983,日期设置!$C$4,日期设置!$B$2,1)</f>
        <v>-0.50659185055541067</v>
      </c>
      <c r="K1983" s="52">
        <f>[1]!b_dq_amount($A1983,日期设置!B$2,2,10000)</f>
        <v>0</v>
      </c>
      <c r="L1983" s="26">
        <f>[1]!b_info_latestpar(A1983,日期设置!$B$2)</f>
        <v>90</v>
      </c>
      <c r="M1983" s="6">
        <f>[1]!b_info_outstandingbalance($A1983,日期设置!B$2)</f>
        <v>5.4</v>
      </c>
      <c r="N1983" s="7" t="str">
        <f>[1]!b_info_latestissurercreditrating2(A1983,日期设置!$B$2,"102","1")</f>
        <v>AA+</v>
      </c>
      <c r="O1983" s="8">
        <v>6.5</v>
      </c>
      <c r="P1983" s="9">
        <f>[1]!b_info_repurchasedate(A1983)</f>
        <v>0</v>
      </c>
      <c r="Q1983" s="8" t="s">
        <v>16469</v>
      </c>
      <c r="R1983" s="2" t="str">
        <f>IF((--IF(P1983=0,Q1983,P1983))&gt;(--日期设置!$B$2),IF(P1983=0,Q1983,P1983),Q1983)</f>
        <v>2027-04-07</v>
      </c>
      <c r="S1983" s="2" t="s">
        <v>17926</v>
      </c>
      <c r="T1983" s="8">
        <f>[1]!b_anal_ptmyear($A1983,日期设置!$B$2)</f>
        <v>6.043835616438356</v>
      </c>
      <c r="U1983" s="8">
        <f>[1]!b_anal_termifexercise($A1983,日期设置!B$2)</f>
        <v>0</v>
      </c>
      <c r="V1983" s="10">
        <f>[1]!b_dq_dirtyprice(A1983,日期设置!$B$2)</f>
        <v>96.093599999999995</v>
      </c>
      <c r="W1983" s="11">
        <f>IF(U1983=0,ROUNDUP((Q1983-日期设置!$B$2)/365,0),ROUNDUP((R1983-日期设置!$B$2)/365,0))</f>
        <v>7</v>
      </c>
      <c r="X1983" s="18">
        <f>_xlfn.IFNA(VLOOKUP(A1983,过往入选债券!A:D,4,0),2)</f>
        <v>2</v>
      </c>
      <c r="Y1983">
        <f>_xlfn.IFNA(VLOOKUP(C1983,[2]Sheet1!$A:$A,1,0),3)</f>
        <v>3</v>
      </c>
    </row>
    <row r="1984" spans="1:25" hidden="1" x14ac:dyDescent="0.2">
      <c r="A1984" s="21" t="s">
        <v>14971</v>
      </c>
      <c r="B1984" s="21" t="s">
        <v>14972</v>
      </c>
      <c r="C1984" s="37" t="s">
        <v>14967</v>
      </c>
      <c r="D1984" s="26" t="str">
        <f>[1]!b_calc_yield(A1984,日期设置!$B$2,F1984,1,R1984,1,O1984,L1984,S1984,)</f>
        <v>Fetching...</v>
      </c>
      <c r="E1984" s="26">
        <f t="shared" si="60"/>
        <v>49.346745387933552</v>
      </c>
      <c r="F1984" s="18">
        <f>[1]!b_dq_cleanprice($A1984,日期设置!B$2)</f>
        <v>99.998999999999995</v>
      </c>
      <c r="G1984" s="18" t="str">
        <f t="shared" si="61"/>
        <v>8.26 + 3.26</v>
      </c>
      <c r="H1984" s="27">
        <f>[1]!b_dq_pctchange($A1984,日期设置!$B$2,1)/100</f>
        <v>0</v>
      </c>
      <c r="I1984" s="26">
        <f>[1]!b_pq_pctchange(A1984,日期设置!$B$4,日期设置!$B$2,1)</f>
        <v>0</v>
      </c>
      <c r="J1984" s="26">
        <f>[1]!b_pq_pctchange(A1984,日期设置!$C$4,日期设置!$B$2,1)</f>
        <v>0</v>
      </c>
      <c r="K1984" s="52">
        <f>[1]!b_dq_amount($A1984,日期设置!B$2,2,10000)</f>
        <v>0</v>
      </c>
      <c r="L1984" s="26">
        <f>[1]!b_info_latestpar(A1984,日期设置!$B$2)</f>
        <v>100</v>
      </c>
      <c r="M1984" s="6">
        <f>[1]!b_info_outstandingbalance($A1984,日期设置!B$2)</f>
        <v>8.5</v>
      </c>
      <c r="N1984" s="7" t="str">
        <f>[1]!b_info_latestissurercreditrating2(A1984,日期设置!$B$2,"102","1")</f>
        <v>AA</v>
      </c>
      <c r="O1984" s="8">
        <v>6.25</v>
      </c>
      <c r="P1984" s="9">
        <f>[1]!b_info_repurchasedate(A1984)</f>
        <v>0</v>
      </c>
      <c r="Q1984" s="8" t="s">
        <v>17755</v>
      </c>
      <c r="R1984" s="2" t="str">
        <f>IF((--IF(P1984=0,Q1984,P1984))&gt;(--日期设置!$B$2),IF(P1984=0,Q1984,P1984),Q1984)</f>
        <v>2029-06-25</v>
      </c>
      <c r="S1984" s="2" t="s">
        <v>18798</v>
      </c>
      <c r="T1984" s="8">
        <f>[1]!b_anal_ptmyear($A1984,日期设置!$B$2)</f>
        <v>8.2602739726027394</v>
      </c>
      <c r="U1984" s="8">
        <f>[1]!b_anal_termifexercise($A1984,日期设置!B$2)</f>
        <v>3.2630136986301368</v>
      </c>
      <c r="V1984" s="10">
        <f>[1]!b_dq_dirtyprice(A1984,日期设置!$B$2)</f>
        <v>104.6223</v>
      </c>
      <c r="W1984" s="11">
        <f>IF(U1984=0,ROUNDUP((Q1984-日期设置!$B$2)/365,0),ROUNDUP((R1984-日期设置!$B$2)/365,0))</f>
        <v>9</v>
      </c>
      <c r="X1984" s="18">
        <f>_xlfn.IFNA(VLOOKUP(A1984,过往入选债券!A:D,4,0),2)</f>
        <v>2</v>
      </c>
      <c r="Y1984">
        <f>_xlfn.IFNA(VLOOKUP(C1984,[2]Sheet1!$A:$A,1,0),3)</f>
        <v>3</v>
      </c>
    </row>
    <row r="1985" spans="1:25" hidden="1" x14ac:dyDescent="0.2">
      <c r="A1985" s="21" t="s">
        <v>1425</v>
      </c>
      <c r="B1985" s="21" t="s">
        <v>1426</v>
      </c>
      <c r="C1985" s="37" t="s">
        <v>548</v>
      </c>
      <c r="D1985" s="26" t="str">
        <f>[1]!b_calc_yield(A1985,日期设置!$B$2,F1985,1,R1985,1,O1985,L1985,S1985,)</f>
        <v>Fetching...</v>
      </c>
      <c r="E1985" s="26">
        <f t="shared" si="60"/>
        <v>6.9752603143558023</v>
      </c>
      <c r="F1985" s="18">
        <f>[1]!b_dq_cleanprice($A1985,日期设置!B$2)</f>
        <v>100.2538</v>
      </c>
      <c r="G1985" s="18" t="str">
        <f t="shared" si="61"/>
        <v>1.17 + 0</v>
      </c>
      <c r="H1985" s="27">
        <f>[1]!b_dq_pctchange($A1985,日期设置!$B$2,1)/100</f>
        <v>0</v>
      </c>
      <c r="I1985" s="26">
        <f>[1]!b_pq_pctchange(A1985,日期设置!$B$4,日期设置!$B$2,1)</f>
        <v>0</v>
      </c>
      <c r="J1985" s="26">
        <f>[1]!b_pq_pctchange(A1985,日期设置!$C$4,日期设置!$B$2,1)</f>
        <v>0</v>
      </c>
      <c r="K1985" s="52">
        <f>[1]!b_dq_amount($A1985,日期设置!B$2,2,10000)</f>
        <v>0</v>
      </c>
      <c r="L1985" s="26">
        <f>[1]!b_info_latestpar(A1985,日期设置!$B$2)</f>
        <v>100</v>
      </c>
      <c r="M1985" s="6">
        <f>[1]!b_info_outstandingbalance($A1985,日期设置!B$2)</f>
        <v>10</v>
      </c>
      <c r="N1985" s="7">
        <f>[1]!b_info_latestissurercreditrating2(A1985,日期设置!$B$2,"102","1")</f>
        <v>0</v>
      </c>
      <c r="O1985" s="8">
        <v>6.5</v>
      </c>
      <c r="P1985" s="9">
        <f>[1]!b_info_repurchasedate(A1985)</f>
        <v>0</v>
      </c>
      <c r="Q1985" s="8" t="s">
        <v>17481</v>
      </c>
      <c r="R1985" s="2" t="str">
        <f>IF((--IF(P1985=0,Q1985,P1985))&gt;(--日期设置!$B$2),IF(P1985=0,Q1985,P1985),Q1985)</f>
        <v>2022-05-24</v>
      </c>
      <c r="S1985" s="2" t="s">
        <v>18972</v>
      </c>
      <c r="T1985" s="8">
        <f>[1]!b_anal_ptmyear($A1985,日期设置!$B$2)</f>
        <v>1.1726027397260275</v>
      </c>
      <c r="U1985" s="8">
        <f>[1]!b_anal_termifexercise($A1985,日期设置!B$2)</f>
        <v>0</v>
      </c>
      <c r="V1985" s="10">
        <f>[1]!b_dq_dirtyprice(A1985,日期设置!$B$2)</f>
        <v>105.6319</v>
      </c>
      <c r="W1985" s="11">
        <f>IF(U1985=0,ROUNDUP((Q1985-日期设置!$B$2)/365,0),ROUNDUP((R1985-日期设置!$B$2)/365,0))</f>
        <v>2</v>
      </c>
      <c r="X1985" s="18">
        <f>_xlfn.IFNA(VLOOKUP(A1985,过往入选债券!A:D,4,0),2)</f>
        <v>2</v>
      </c>
      <c r="Y1985">
        <f>_xlfn.IFNA(VLOOKUP(C1985,[2]Sheet1!$A:$A,1,0),3)</f>
        <v>3</v>
      </c>
    </row>
    <row r="1986" spans="1:25" hidden="1" x14ac:dyDescent="0.2">
      <c r="A1986" s="21" t="s">
        <v>10867</v>
      </c>
      <c r="B1986" s="21" t="s">
        <v>10868</v>
      </c>
      <c r="C1986" s="37" t="s">
        <v>10869</v>
      </c>
      <c r="D1986" s="26" t="str">
        <f>[1]!b_calc_yield(A1986,日期设置!$B$2,F1986,1,R1986,1,O1986,L1986,S1986,)</f>
        <v>Fetching...</v>
      </c>
      <c r="E1986" s="26">
        <f t="shared" ref="E1986:E2049" si="62">((O1986*W1986+L1986)/V1986-1)*100</f>
        <v>24.726281623208223</v>
      </c>
      <c r="F1986" s="18">
        <f>[1]!b_dq_cleanprice($A1986,日期设置!B$2)</f>
        <v>98.059600000000003</v>
      </c>
      <c r="G1986" s="18" t="str">
        <f t="shared" ref="G1986:G2049" si="63">LEFT(T1986,4)&amp;" + "&amp;LEFT(U1986,4)</f>
        <v>4.12 + 0</v>
      </c>
      <c r="H1986" s="27">
        <f>[1]!b_dq_pctchange($A1986,日期设置!$B$2,1)/100</f>
        <v>0</v>
      </c>
      <c r="I1986" s="26">
        <f>[1]!b_pq_pctchange(A1986,日期设置!$B$4,日期设置!$B$2,1)</f>
        <v>-0.32050858501507345</v>
      </c>
      <c r="J1986" s="26">
        <f>[1]!b_pq_pctchange(A1986,日期设置!$C$4,日期设置!$B$2,1)</f>
        <v>-0.32050858501507345</v>
      </c>
      <c r="K1986" s="52">
        <f>[1]!b_dq_amount($A1986,日期设置!B$2,2,10000)</f>
        <v>0</v>
      </c>
      <c r="L1986" s="26">
        <f>[1]!b_info_latestpar(A1986,日期设置!$B$2)</f>
        <v>100</v>
      </c>
      <c r="M1986" s="6">
        <f>[1]!b_info_outstandingbalance($A1986,日期设置!B$2)</f>
        <v>10</v>
      </c>
      <c r="N1986" s="7" t="str">
        <f>[1]!b_info_latestissurercreditrating2(A1986,日期设置!$B$2,"102","1")</f>
        <v>AA</v>
      </c>
      <c r="O1986" s="8">
        <v>5.7</v>
      </c>
      <c r="P1986" s="9">
        <f>[1]!b_info_repurchasedate(A1986)</f>
        <v>0</v>
      </c>
      <c r="Q1986" s="8" t="s">
        <v>16483</v>
      </c>
      <c r="R1986" s="2" t="str">
        <f>IF((--IF(P1986=0,Q1986,P1986))&gt;(--日期设置!$B$2),IF(P1986=0,Q1986,P1986),Q1986)</f>
        <v>2025-05-08</v>
      </c>
      <c r="S1986" s="2" t="s">
        <v>18057</v>
      </c>
      <c r="T1986" s="8">
        <f>[1]!b_anal_ptmyear($A1986,日期设置!$B$2)</f>
        <v>4.1287671232876715</v>
      </c>
      <c r="U1986" s="8">
        <f>[1]!b_anal_termifexercise($A1986,日期设置!B$2)</f>
        <v>0</v>
      </c>
      <c r="V1986" s="10">
        <f>[1]!b_dq_dirtyprice(A1986,日期设置!$B$2)</f>
        <v>103.0256</v>
      </c>
      <c r="W1986" s="11">
        <f>IF(U1986=0,ROUNDUP((Q1986-日期设置!$B$2)/365,0),ROUNDUP((R1986-日期设置!$B$2)/365,0))</f>
        <v>5</v>
      </c>
      <c r="X1986" s="18">
        <f>_xlfn.IFNA(VLOOKUP(A1986,过往入选债券!A:D,4,0),2)</f>
        <v>2</v>
      </c>
      <c r="Y1986" s="45">
        <f>_xlfn.IFNA(VLOOKUP(C1986,[2]Sheet1!$A:$A,1,0),3)</f>
        <v>3</v>
      </c>
    </row>
    <row r="1987" spans="1:25" hidden="1" x14ac:dyDescent="0.2">
      <c r="A1987" s="21" t="s">
        <v>15938</v>
      </c>
      <c r="B1987" s="21" t="s">
        <v>15939</v>
      </c>
      <c r="C1987" s="37" t="s">
        <v>15940</v>
      </c>
      <c r="D1987" s="26" t="str">
        <f>[1]!b_calc_yield(A1987,日期设置!$B$2,F1987,1,R1987,1,O1987,L1987,S1987,)</f>
        <v>Fetching...</v>
      </c>
      <c r="E1987" s="26">
        <f t="shared" si="62"/>
        <v>38.427642224088345</v>
      </c>
      <c r="F1987" s="18">
        <f>[1]!b_dq_cleanprice($A1987,日期设置!B$2)</f>
        <v>98.673500000000004</v>
      </c>
      <c r="G1987" s="18" t="str">
        <f t="shared" si="63"/>
        <v>6.35 + 0</v>
      </c>
      <c r="H1987" s="27">
        <f>[1]!b_dq_pctchange($A1987,日期设置!$B$2,1)/100</f>
        <v>0</v>
      </c>
      <c r="I1987" s="26">
        <f>[1]!b_pq_pctchange(A1987,日期设置!$B$4,日期设置!$B$2,1)</f>
        <v>0</v>
      </c>
      <c r="J1987" s="26">
        <f>[1]!b_pq_pctchange(A1987,日期设置!$C$4,日期设置!$B$2,1)</f>
        <v>0</v>
      </c>
      <c r="K1987" s="52">
        <f>[1]!b_dq_amount($A1987,日期设置!B$2,2,10000)</f>
        <v>0</v>
      </c>
      <c r="L1987" s="26">
        <f>[1]!b_info_latestpar(A1987,日期设置!$B$2)</f>
        <v>100</v>
      </c>
      <c r="M1987" s="6">
        <f>[1]!b_info_outstandingbalance($A1987,日期设置!B$2)</f>
        <v>6.7</v>
      </c>
      <c r="N1987" s="7" t="str">
        <f>[1]!b_info_latestissurercreditrating2(A1987,日期设置!$B$2,"102","1")</f>
        <v>AA</v>
      </c>
      <c r="O1987" s="8">
        <v>5.99</v>
      </c>
      <c r="P1987" s="9">
        <f>[1]!b_info_repurchasedate(A1987)</f>
        <v>0</v>
      </c>
      <c r="Q1987" s="8" t="s">
        <v>16688</v>
      </c>
      <c r="R1987" s="2" t="str">
        <f>IF((--IF(P1987=0,Q1987,P1987))&gt;(--日期设置!$B$2),IF(P1987=0,Q1987,P1987),Q1987)</f>
        <v>2027-07-30</v>
      </c>
      <c r="S1987" s="2" t="s">
        <v>18158</v>
      </c>
      <c r="T1987" s="8">
        <f>[1]!b_anal_ptmyear($A1987,日期设置!$B$2)</f>
        <v>6.3561643835616435</v>
      </c>
      <c r="U1987" s="8">
        <f>[1]!b_anal_termifexercise($A1987,日期设置!B$2)</f>
        <v>0</v>
      </c>
      <c r="V1987" s="10">
        <f>[1]!b_dq_dirtyprice(A1987,日期设置!$B$2)</f>
        <v>102.5301</v>
      </c>
      <c r="W1987" s="11">
        <f>IF(U1987=0,ROUNDUP((Q1987-日期设置!$B$2)/365,0),ROUNDUP((R1987-日期设置!$B$2)/365,0))</f>
        <v>7</v>
      </c>
      <c r="X1987" s="18">
        <f>_xlfn.IFNA(VLOOKUP(A1987,过往入选债券!A:D,4,0),2)</f>
        <v>2</v>
      </c>
      <c r="Y1987">
        <f>_xlfn.IFNA(VLOOKUP(C1987,[2]Sheet1!$A:$A,1,0),3)</f>
        <v>3</v>
      </c>
    </row>
    <row r="1988" spans="1:25" hidden="1" x14ac:dyDescent="0.2">
      <c r="A1988" s="21" t="s">
        <v>4658</v>
      </c>
      <c r="B1988" s="21" t="s">
        <v>4659</v>
      </c>
      <c r="C1988" s="37" t="s">
        <v>4660</v>
      </c>
      <c r="D1988" s="26" t="str">
        <f>[1]!b_calc_yield(A1988,日期设置!$B$2,F1988,1,R1988,1,O1988,L1988,S1988,)</f>
        <v>Fetching...</v>
      </c>
      <c r="E1988" s="26">
        <f t="shared" si="62"/>
        <v>13.648652824125573</v>
      </c>
      <c r="F1988" s="18">
        <f>[1]!b_dq_cleanprice($A1988,日期设置!B$2)</f>
        <v>99.265100000000004</v>
      </c>
      <c r="G1988" s="18" t="str">
        <f t="shared" si="63"/>
        <v>2.27 + 0</v>
      </c>
      <c r="H1988" s="27">
        <f>[1]!b_dq_pctchange($A1988,日期设置!$B$2,1)/100</f>
        <v>0</v>
      </c>
      <c r="I1988" s="26">
        <f>[1]!b_pq_pctchange(A1988,日期设置!$B$4,日期设置!$B$2,1)</f>
        <v>0</v>
      </c>
      <c r="J1988" s="26">
        <f>[1]!b_pq_pctchange(A1988,日期设置!$C$4,日期设置!$B$2,1)</f>
        <v>-0.44878982194827027</v>
      </c>
      <c r="K1988" s="52">
        <f>[1]!b_dq_amount($A1988,日期设置!B$2,2,10000)</f>
        <v>0</v>
      </c>
      <c r="L1988" s="26">
        <f>[1]!b_info_latestpar(A1988,日期设置!$B$2)</f>
        <v>100</v>
      </c>
      <c r="M1988" s="6">
        <f>[1]!b_info_outstandingbalance($A1988,日期设置!B$2)</f>
        <v>4</v>
      </c>
      <c r="N1988" s="7">
        <f>[1]!b_info_latestissurercreditrating2(A1988,日期设置!$B$2,"102","1")</f>
        <v>0</v>
      </c>
      <c r="O1988" s="8">
        <v>5.9</v>
      </c>
      <c r="P1988" s="9">
        <f>[1]!b_info_repurchasedate(A1988)</f>
        <v>0</v>
      </c>
      <c r="Q1988" s="8" t="s">
        <v>17018</v>
      </c>
      <c r="R1988" s="2" t="str">
        <f>IF((--IF(P1988=0,Q1988,P1988))&gt;(--日期设置!$B$2),IF(P1988=0,Q1988,P1988),Q1988)</f>
        <v>2023-06-29</v>
      </c>
      <c r="S1988" s="2" t="s">
        <v>18516</v>
      </c>
      <c r="T1988" s="8">
        <f>[1]!b_anal_ptmyear($A1988,日期设置!$B$2)</f>
        <v>2.2712328767123289</v>
      </c>
      <c r="U1988" s="8">
        <f>[1]!b_anal_termifexercise($A1988,日期设置!B$2)</f>
        <v>0</v>
      </c>
      <c r="V1988" s="10">
        <f>[1]!b_dq_dirtyprice(A1988,日期设置!$B$2)</f>
        <v>103.56480000000001</v>
      </c>
      <c r="W1988" s="11">
        <f>IF(U1988=0,ROUNDUP((Q1988-日期设置!$B$2)/365,0),ROUNDUP((R1988-日期设置!$B$2)/365,0))</f>
        <v>3</v>
      </c>
      <c r="X1988" s="18">
        <f>_xlfn.IFNA(VLOOKUP(A1988,过往入选债券!A:D,4,0),2)</f>
        <v>2</v>
      </c>
      <c r="Y1988">
        <f>_xlfn.IFNA(VLOOKUP(C1988,[2]Sheet1!$A:$A,1,0),3)</f>
        <v>3</v>
      </c>
    </row>
    <row r="1989" spans="1:25" hidden="1" x14ac:dyDescent="0.2">
      <c r="A1989" s="21" t="s">
        <v>2261</v>
      </c>
      <c r="B1989" s="21" t="s">
        <v>2262</v>
      </c>
      <c r="C1989" s="37" t="s">
        <v>156</v>
      </c>
      <c r="D1989" s="26" t="str">
        <f>[1]!b_calc_yield(A1989,日期设置!$B$2,F1989,1,R1989,1,O1989,L1989,S1989,)</f>
        <v>Fetching...</v>
      </c>
      <c r="E1989" s="26">
        <f t="shared" si="62"/>
        <v>4.307150769375423</v>
      </c>
      <c r="F1989" s="18">
        <f>[1]!b_dq_cleanprice($A1989,日期设置!B$2)</f>
        <v>100.09</v>
      </c>
      <c r="G1989" s="18" t="str">
        <f t="shared" si="63"/>
        <v>0.69 + 0</v>
      </c>
      <c r="H1989" s="27">
        <f>[1]!b_dq_pctchange($A1989,日期设置!$B$2,1)/100</f>
        <v>0</v>
      </c>
      <c r="I1989" s="26">
        <f>[1]!b_pq_pctchange(A1989,日期设置!$B$4,日期设置!$B$2,1)</f>
        <v>0</v>
      </c>
      <c r="J1989" s="26">
        <f>[1]!b_pq_pctchange(A1989,日期设置!$C$4,日期设置!$B$2,1)</f>
        <v>0</v>
      </c>
      <c r="K1989" s="52">
        <f>[1]!b_dq_amount($A1989,日期设置!B$2,2,10000)</f>
        <v>0</v>
      </c>
      <c r="L1989" s="26">
        <f>[1]!b_info_latestpar(A1989,日期设置!$B$2)</f>
        <v>100</v>
      </c>
      <c r="M1989" s="6">
        <f>[1]!b_info_outstandingbalance($A1989,日期设置!B$2)</f>
        <v>2.5</v>
      </c>
      <c r="N1989" s="7">
        <f>[1]!b_info_latestissurercreditrating2(A1989,日期设置!$B$2,"102","1")</f>
        <v>0</v>
      </c>
      <c r="O1989" s="8">
        <v>6.5</v>
      </c>
      <c r="P1989" s="9">
        <f>[1]!b_info_repurchasedate(A1989)</f>
        <v>0</v>
      </c>
      <c r="Q1989" s="8" t="s">
        <v>16114</v>
      </c>
      <c r="R1989" s="2" t="str">
        <f>IF((--IF(P1989=0,Q1989,P1989))&gt;(--日期设置!$B$2),IF(P1989=0,Q1989,P1989),Q1989)</f>
        <v>2021-11-29</v>
      </c>
      <c r="S1989" s="2" t="s">
        <v>18139</v>
      </c>
      <c r="T1989" s="8">
        <f>[1]!b_anal_ptmyear($A1989,日期设置!$B$2)</f>
        <v>0.69041095890410964</v>
      </c>
      <c r="U1989" s="8">
        <f>[1]!b_anal_termifexercise($A1989,日期设置!B$2)</f>
        <v>0</v>
      </c>
      <c r="V1989" s="10">
        <f>[1]!b_dq_dirtyprice(A1989,日期设置!$B$2)</f>
        <v>102.1023</v>
      </c>
      <c r="W1989" s="11">
        <f>IF(U1989=0,ROUNDUP((Q1989-日期设置!$B$2)/365,0),ROUNDUP((R1989-日期设置!$B$2)/365,0))</f>
        <v>1</v>
      </c>
      <c r="X1989" s="18">
        <f>_xlfn.IFNA(VLOOKUP(A1989,过往入选债券!A:D,4,0),2)</f>
        <v>2</v>
      </c>
      <c r="Y1989">
        <f>_xlfn.IFNA(VLOOKUP(C1989,[2]Sheet1!$A:$A,1,0),3)</f>
        <v>3</v>
      </c>
    </row>
    <row r="1990" spans="1:25" hidden="1" x14ac:dyDescent="0.2">
      <c r="A1990" s="28" t="s">
        <v>20076</v>
      </c>
      <c r="B1990" s="28" t="s">
        <v>20077</v>
      </c>
      <c r="C1990" s="39" t="s">
        <v>656</v>
      </c>
      <c r="D1990" s="26" t="str">
        <f>[1]!b_calc_yield(A1990,日期设置!$B$2,F1990,1,R1990,1,O1990,L1990,S1990,)</f>
        <v>Fetching...</v>
      </c>
      <c r="E1990" s="26">
        <f t="shared" si="62"/>
        <v>14.821704472953968</v>
      </c>
      <c r="F1990" s="18">
        <f>[1]!b_dq_cleanprice($A1990,日期设置!B$2)</f>
        <v>100.53060000000001</v>
      </c>
      <c r="G1990" s="18" t="str">
        <f t="shared" si="63"/>
        <v>4.45 + 2.45</v>
      </c>
      <c r="H1990" s="27">
        <f>[1]!b_dq_pctchange($A1990,日期设置!$B$2,1)/100</f>
        <v>0</v>
      </c>
      <c r="I1990" s="26">
        <f>[1]!b_pq_pctchange(A1990,日期设置!$B$4,日期设置!$B$2,1)</f>
        <v>0</v>
      </c>
      <c r="J1990" s="26">
        <f>[1]!b_pq_pctchange(A1990,日期设置!$C$4,日期设置!$B$2,1)</f>
        <v>0</v>
      </c>
      <c r="K1990" s="52">
        <f>[1]!b_dq_amount($A1990,日期设置!B$2,2,10000)</f>
        <v>0</v>
      </c>
      <c r="L1990" s="26">
        <f>[1]!b_info_latestpar(A1990,日期设置!$B$2)</f>
        <v>100</v>
      </c>
      <c r="M1990" s="6">
        <f>[1]!b_info_outstandingbalance($A1990,日期设置!B$2)</f>
        <v>3</v>
      </c>
      <c r="N1990" s="7">
        <f>[1]!b_info_latestissurercreditrating2(A1990,日期设置!$B$2,"102","1")</f>
        <v>0</v>
      </c>
      <c r="O1990" s="8">
        <v>6.5</v>
      </c>
      <c r="P1990" s="9" t="str">
        <f>[1]!b_info_repurchasedate(A1990)</f>
        <v>2023-09-04</v>
      </c>
      <c r="Q1990" s="8" t="s">
        <v>20836</v>
      </c>
      <c r="R1990" s="2" t="str">
        <f>IF((--IF(P1990=0,Q1990,P1990))&gt;(--日期设置!$B$2),IF(P1990=0,Q1990,P1990),Q1990)</f>
        <v>2023-09-04</v>
      </c>
      <c r="S1990" s="31" t="s">
        <v>16844</v>
      </c>
      <c r="T1990" s="8">
        <f>[1]!b_anal_ptmyear($A1990,日期设置!$B$2)</f>
        <v>4.4547945205479449</v>
      </c>
      <c r="U1990" s="8">
        <f>[1]!b_anal_termifexercise($A1990,日期设置!B$2)</f>
        <v>2.4547945205479453</v>
      </c>
      <c r="V1990" s="10">
        <f>[1]!b_dq_dirtyprice(A1990,日期设置!$B$2)</f>
        <v>104.0744</v>
      </c>
      <c r="W1990" s="11">
        <f>IF(U1990=0,ROUNDUP((Q1990-日期设置!$B$2)/365,0),ROUNDUP((R1990-日期设置!$B$2)/365,0))</f>
        <v>3</v>
      </c>
      <c r="X1990" s="18">
        <f>_xlfn.IFNA(VLOOKUP(A1990,过往入选债券!A:D,4,0),2)</f>
        <v>2</v>
      </c>
      <c r="Y1990">
        <f>_xlfn.IFNA(VLOOKUP(C1990,[2]Sheet1!$A:$A,1,0),3)</f>
        <v>3</v>
      </c>
    </row>
    <row r="1991" spans="1:25" hidden="1" x14ac:dyDescent="0.2">
      <c r="A1991" s="21" t="s">
        <v>8098</v>
      </c>
      <c r="B1991" s="21" t="s">
        <v>8099</v>
      </c>
      <c r="C1991" s="37" t="s">
        <v>952</v>
      </c>
      <c r="D1991" s="26" t="str">
        <f>[1]!b_calc_yield(A1991,日期设置!$B$2,F1991,1,R1991,1,O1991,L1991,S1991,)</f>
        <v>Fetching...</v>
      </c>
      <c r="E1991" s="26">
        <f t="shared" si="62"/>
        <v>6.6700720961983651</v>
      </c>
      <c r="F1991" s="18">
        <f>[1]!b_dq_cleanprice($A1991,日期设置!B$2)</f>
        <v>100.5722</v>
      </c>
      <c r="G1991" s="18" t="str">
        <f t="shared" si="63"/>
        <v>3.12 + 1.12</v>
      </c>
      <c r="H1991" s="27">
        <f>[1]!b_dq_pctchange($A1991,日期设置!$B$2,1)/100</f>
        <v>0</v>
      </c>
      <c r="I1991" s="26">
        <f>[1]!b_pq_pctchange(A1991,日期设置!$B$4,日期设置!$B$2,1)</f>
        <v>0</v>
      </c>
      <c r="J1991" s="26">
        <f>[1]!b_pq_pctchange(A1991,日期设置!$C$4,日期设置!$B$2,1)</f>
        <v>-0.13772094182456918</v>
      </c>
      <c r="K1991" s="52">
        <f>[1]!b_dq_amount($A1991,日期设置!B$2,2,10000)</f>
        <v>0</v>
      </c>
      <c r="L1991" s="26">
        <f>[1]!b_info_latestpar(A1991,日期设置!$B$2)</f>
        <v>100</v>
      </c>
      <c r="M1991" s="6">
        <f>[1]!b_info_outstandingbalance($A1991,日期设置!B$2)</f>
        <v>7</v>
      </c>
      <c r="N1991" s="7" t="str">
        <f>[1]!b_info_latestissurercreditrating2(A1991,日期设置!$B$2,"102","1")</f>
        <v>AA</v>
      </c>
      <c r="O1991" s="8">
        <v>6.8</v>
      </c>
      <c r="P1991" s="9" t="str">
        <f>[1]!b_info_repurchasedate(A1991)</f>
        <v>2022-05-08</v>
      </c>
      <c r="Q1991" s="8" t="s">
        <v>16648</v>
      </c>
      <c r="R1991" s="2" t="str">
        <f>IF((--IF(P1991=0,Q1991,P1991))&gt;(--日期设置!$B$2),IF(P1991=0,Q1991,P1991),Q1991)</f>
        <v>2022-05-08</v>
      </c>
      <c r="S1991" s="2" t="s">
        <v>18299</v>
      </c>
      <c r="T1991" s="8">
        <f>[1]!b_anal_ptmyear($A1991,日期设置!$B$2)</f>
        <v>3.128767123287671</v>
      </c>
      <c r="U1991" s="8">
        <f>[1]!b_anal_termifexercise($A1991,日期设置!B$2)</f>
        <v>1.1287671232876713</v>
      </c>
      <c r="V1991" s="10">
        <f>[1]!b_dq_dirtyprice(A1991,日期设置!$B$2)</f>
        <v>106.4966</v>
      </c>
      <c r="W1991" s="11">
        <f>IF(U1991=0,ROUNDUP((Q1991-日期设置!$B$2)/365,0),ROUNDUP((R1991-日期设置!$B$2)/365,0))</f>
        <v>2</v>
      </c>
      <c r="X1991" s="18">
        <f>_xlfn.IFNA(VLOOKUP(A1991,过往入选债券!A:D,4,0),2)</f>
        <v>2</v>
      </c>
      <c r="Y1991">
        <f>_xlfn.IFNA(VLOOKUP(C1991,[2]Sheet1!$A:$A,1,0),3)</f>
        <v>3</v>
      </c>
    </row>
    <row r="1992" spans="1:25" hidden="1" x14ac:dyDescent="0.2">
      <c r="A1992" s="21" t="s">
        <v>4081</v>
      </c>
      <c r="B1992" s="21" t="s">
        <v>4082</v>
      </c>
      <c r="C1992" s="37" t="s">
        <v>300</v>
      </c>
      <c r="D1992" s="26" t="str">
        <f>[1]!b_calc_yield(A1992,日期设置!$B$2,F1992,1,R1992,1,O1992,L1992,S1992,)</f>
        <v>Fetching...</v>
      </c>
      <c r="E1992" s="26">
        <f t="shared" si="62"/>
        <v>6.0822511259873258</v>
      </c>
      <c r="F1992" s="18">
        <f>[1]!b_dq_cleanprice($A1992,日期设置!B$2)</f>
        <v>98.856499999999997</v>
      </c>
      <c r="G1992" s="18" t="str">
        <f t="shared" si="63"/>
        <v>0.97 + 0</v>
      </c>
      <c r="H1992" s="27">
        <f>[1]!b_dq_pctchange($A1992,日期设置!$B$2,1)/100</f>
        <v>0</v>
      </c>
      <c r="I1992" s="26">
        <f>[1]!b_pq_pctchange(A1992,日期设置!$B$4,日期设置!$B$2,1)</f>
        <v>0</v>
      </c>
      <c r="J1992" s="26">
        <f>[1]!b_pq_pctchange(A1992,日期设置!$C$4,日期设置!$B$2,1)</f>
        <v>0</v>
      </c>
      <c r="K1992" s="52">
        <f>[1]!b_dq_amount($A1992,日期设置!B$2,2,10000)</f>
        <v>0</v>
      </c>
      <c r="L1992" s="26">
        <f>[1]!b_info_latestpar(A1992,日期设置!$B$2)</f>
        <v>100</v>
      </c>
      <c r="M1992" s="6">
        <f>[1]!b_info_outstandingbalance($A1992,日期设置!B$2)</f>
        <v>6</v>
      </c>
      <c r="N1992" s="7">
        <f>[1]!b_info_latestissurercreditrating2(A1992,日期设置!$B$2,"102","1")</f>
        <v>0</v>
      </c>
      <c r="O1992" s="8">
        <v>5</v>
      </c>
      <c r="P1992" s="9">
        <f>[1]!b_info_repurchasedate(A1992)</f>
        <v>0</v>
      </c>
      <c r="Q1992" s="8" t="s">
        <v>16748</v>
      </c>
      <c r="R1992" s="2" t="str">
        <f>IF((--IF(P1992=0,Q1992,P1992))&gt;(--日期设置!$B$2),IF(P1992=0,Q1992,P1992),Q1992)</f>
        <v>2022-03-13</v>
      </c>
      <c r="S1992" s="2" t="s">
        <v>17982</v>
      </c>
      <c r="T1992" s="8">
        <f>[1]!b_anal_ptmyear($A1992,日期设置!$B$2)</f>
        <v>0.97534246575342465</v>
      </c>
      <c r="U1992" s="8">
        <f>[1]!b_anal_termifexercise($A1992,日期设置!B$2)</f>
        <v>0</v>
      </c>
      <c r="V1992" s="10">
        <f>[1]!b_dq_dirtyprice(A1992,日期设置!$B$2)</f>
        <v>98.979799999999997</v>
      </c>
      <c r="W1992" s="11">
        <f>IF(U1992=0,ROUNDUP((Q1992-日期设置!$B$2)/365,0),ROUNDUP((R1992-日期设置!$B$2)/365,0))</f>
        <v>1</v>
      </c>
      <c r="X1992" s="18">
        <f>_xlfn.IFNA(VLOOKUP(A1992,过往入选债券!A:D,4,0),2)</f>
        <v>2</v>
      </c>
      <c r="Y1992">
        <f>_xlfn.IFNA(VLOOKUP(C1992,[2]Sheet1!$A:$A,1,0),3)</f>
        <v>3</v>
      </c>
    </row>
    <row r="1993" spans="1:25" hidden="1" x14ac:dyDescent="0.2">
      <c r="A1993" s="21" t="s">
        <v>14142</v>
      </c>
      <c r="B1993" s="21" t="s">
        <v>14143</v>
      </c>
      <c r="C1993" s="37" t="s">
        <v>12578</v>
      </c>
      <c r="D1993" s="26" t="str">
        <f>[1]!b_calc_yield(A1993,日期设置!$B$2,F1993,1,R1993,1,O1993,L1993,S1993,)</f>
        <v>Fetching...</v>
      </c>
      <c r="E1993" s="26">
        <f t="shared" si="62"/>
        <v>28.459640737028757</v>
      </c>
      <c r="F1993" s="18">
        <f>[1]!b_dq_cleanprice($A1993,日期设置!B$2)</f>
        <v>80.328500000000005</v>
      </c>
      <c r="G1993" s="18" t="str">
        <f t="shared" si="63"/>
        <v>3.49 + 0</v>
      </c>
      <c r="H1993" s="27">
        <f>[1]!b_dq_pctchange($A1993,日期设置!$B$2,1)/100</f>
        <v>0</v>
      </c>
      <c r="I1993" s="26">
        <f>[1]!b_pq_pctchange(A1993,日期设置!$B$4,日期设置!$B$2,1)</f>
        <v>0</v>
      </c>
      <c r="J1993" s="26">
        <f>[1]!b_pq_pctchange(A1993,日期设置!$C$4,日期设置!$B$2,1)</f>
        <v>0</v>
      </c>
      <c r="K1993" s="52">
        <f>[1]!b_dq_amount($A1993,日期设置!B$2,2,10000)</f>
        <v>0</v>
      </c>
      <c r="L1993" s="26">
        <f>[1]!b_info_latestpar(A1993,日期设置!$B$2)</f>
        <v>80</v>
      </c>
      <c r="M1993" s="6">
        <f>[1]!b_info_outstandingbalance($A1993,日期设置!B$2)</f>
        <v>5.6</v>
      </c>
      <c r="N1993" s="7" t="str">
        <f>[1]!b_info_latestissurercreditrating2(A1993,日期设置!$B$2,"102","1")</f>
        <v>AA</v>
      </c>
      <c r="O1993" s="8">
        <v>6.66</v>
      </c>
      <c r="P1993" s="9">
        <f>[1]!b_info_repurchasedate(A1993)</f>
        <v>0</v>
      </c>
      <c r="Q1993" s="8" t="s">
        <v>16894</v>
      </c>
      <c r="R1993" s="2" t="str">
        <f>IF((--IF(P1993=0,Q1993,P1993))&gt;(--日期设置!$B$2),IF(P1993=0,Q1993,P1993),Q1993)</f>
        <v>2024-09-19</v>
      </c>
      <c r="S1993" s="2" t="s">
        <v>18174</v>
      </c>
      <c r="T1993" s="8">
        <f>[1]!b_anal_ptmyear($A1993,日期设置!$B$2)</f>
        <v>3.495890410958904</v>
      </c>
      <c r="U1993" s="8">
        <f>[1]!b_anal_termifexercise($A1993,日期设置!B$2)</f>
        <v>0</v>
      </c>
      <c r="V1993" s="10">
        <f>[1]!b_dq_dirtyprice(A1993,日期设置!$B$2)</f>
        <v>83.014399999999995</v>
      </c>
      <c r="W1993" s="11">
        <f>IF(U1993=0,ROUNDUP((Q1993-日期设置!$B$2)/365,0),ROUNDUP((R1993-日期设置!$B$2)/365,0))</f>
        <v>4</v>
      </c>
      <c r="X1993" s="18">
        <f>_xlfn.IFNA(VLOOKUP(A1993,过往入选债券!A:D,4,0),2)</f>
        <v>2</v>
      </c>
      <c r="Y1993">
        <f>_xlfn.IFNA(VLOOKUP(C1993,[2]Sheet1!$A:$A,1,0),3)</f>
        <v>3</v>
      </c>
    </row>
    <row r="1994" spans="1:25" hidden="1" x14ac:dyDescent="0.2">
      <c r="A1994" s="21" t="s">
        <v>13406</v>
      </c>
      <c r="B1994" s="21" t="s">
        <v>13407</v>
      </c>
      <c r="C1994" s="37" t="s">
        <v>777</v>
      </c>
      <c r="D1994" s="26" t="str">
        <f>[1]!b_calc_yield(A1994,日期设置!$B$2,F1994,1,R1994,1,O1994,L1994,S1994,)</f>
        <v>Fetching...</v>
      </c>
      <c r="E1994" s="26">
        <f t="shared" si="62"/>
        <v>3.1087261226174334</v>
      </c>
      <c r="F1994" s="18">
        <f>[1]!b_dq_cleanprice($A1994,日期设置!B$2)</f>
        <v>99.177499999999995</v>
      </c>
      <c r="G1994" s="18" t="str">
        <f t="shared" si="63"/>
        <v>4.49 + 0.50</v>
      </c>
      <c r="H1994" s="27">
        <f>[1]!b_dq_pctchange($A1994,日期设置!$B$2,1)/100</f>
        <v>0</v>
      </c>
      <c r="I1994" s="26">
        <f>[1]!b_pq_pctchange(A1994,日期设置!$B$4,日期设置!$B$2,1)</f>
        <v>0</v>
      </c>
      <c r="J1994" s="26">
        <f>[1]!b_pq_pctchange(A1994,日期设置!$C$4,日期设置!$B$2,1)</f>
        <v>-9.0966053443311087E-2</v>
      </c>
      <c r="K1994" s="52">
        <f>[1]!b_dq_amount($A1994,日期设置!B$2,2,10000)</f>
        <v>0</v>
      </c>
      <c r="L1994" s="26">
        <f>[1]!b_info_latestpar(A1994,日期设置!$B$2)</f>
        <v>100</v>
      </c>
      <c r="M1994" s="6">
        <f>[1]!b_info_outstandingbalance($A1994,日期设置!B$2)</f>
        <v>10</v>
      </c>
      <c r="N1994" s="7" t="str">
        <f>[1]!b_info_latestissurercreditrating2(A1994,日期设置!$B$2,"102","1")</f>
        <v>AA</v>
      </c>
      <c r="O1994" s="8">
        <v>4.68</v>
      </c>
      <c r="P1994" s="9" t="str">
        <f>[1]!b_info_repurchasedate(A1994)</f>
        <v>2021-09-22</v>
      </c>
      <c r="Q1994" s="8" t="s">
        <v>16989</v>
      </c>
      <c r="R1994" s="2" t="str">
        <f>IF((--IF(P1994=0,Q1994,P1994))&gt;(--日期设置!$B$2),IF(P1994=0,Q1994,P1994),Q1994)</f>
        <v>2021-09-22</v>
      </c>
      <c r="S1994" s="2" t="s">
        <v>18787</v>
      </c>
      <c r="T1994" s="8">
        <f>[1]!b_anal_ptmyear($A1994,日期设置!$B$2)</f>
        <v>4.4986301369863018</v>
      </c>
      <c r="U1994" s="8">
        <f>[1]!b_anal_termifexercise($A1994,日期设置!B$2)</f>
        <v>0.50410958904109593</v>
      </c>
      <c r="V1994" s="10">
        <f>[1]!b_dq_dirtyprice(A1994,日期设置!$B$2)</f>
        <v>101.5239</v>
      </c>
      <c r="W1994" s="11">
        <f>IF(U1994=0,ROUNDUP((Q1994-日期设置!$B$2)/365,0),ROUNDUP((R1994-日期设置!$B$2)/365,0))</f>
        <v>1</v>
      </c>
      <c r="X1994" s="18">
        <f>_xlfn.IFNA(VLOOKUP(A1994,过往入选债券!A:D,4,0),2)</f>
        <v>2</v>
      </c>
      <c r="Y1994">
        <f>_xlfn.IFNA(VLOOKUP(C1994,[2]Sheet1!$A:$A,1,0),3)</f>
        <v>3</v>
      </c>
    </row>
    <row r="1995" spans="1:25" hidden="1" x14ac:dyDescent="0.2">
      <c r="A1995" s="21" t="s">
        <v>14053</v>
      </c>
      <c r="B1995" s="21" t="s">
        <v>14054</v>
      </c>
      <c r="C1995" s="37" t="s">
        <v>6099</v>
      </c>
      <c r="D1995" s="26" t="str">
        <f>[1]!b_calc_yield(A1995,日期设置!$B$2,F1995,1,R1995,1,O1995,L1995,S1995,)</f>
        <v>Fetching...</v>
      </c>
      <c r="E1995" s="26">
        <f t="shared" si="62"/>
        <v>28.285997299366738</v>
      </c>
      <c r="F1995" s="18">
        <f>[1]!b_dq_cleanprice($A1995,日期设置!B$2)</f>
        <v>81.215199999999996</v>
      </c>
      <c r="G1995" s="18" t="str">
        <f t="shared" si="63"/>
        <v>3.42 + 0</v>
      </c>
      <c r="H1995" s="27">
        <f>[1]!b_dq_pctchange($A1995,日期设置!$B$2,1)/100</f>
        <v>0</v>
      </c>
      <c r="I1995" s="26">
        <f>[1]!b_pq_pctchange(A1995,日期设置!$B$4,日期设置!$B$2,1)</f>
        <v>0</v>
      </c>
      <c r="J1995" s="26">
        <f>[1]!b_pq_pctchange(A1995,日期设置!$C$4,日期设置!$B$2,1)</f>
        <v>-0.74003277899114317</v>
      </c>
      <c r="K1995" s="52">
        <f>[1]!b_dq_amount($A1995,日期设置!B$2,2,10000)</f>
        <v>0</v>
      </c>
      <c r="L1995" s="26">
        <f>[1]!b_info_latestpar(A1995,日期设置!$B$2)</f>
        <v>80</v>
      </c>
      <c r="M1995" s="6">
        <f>[1]!b_info_outstandingbalance($A1995,日期设置!B$2)</f>
        <v>12</v>
      </c>
      <c r="N1995" s="7" t="str">
        <f>[1]!b_info_latestissurercreditrating2(A1995,日期设置!$B$2,"102","1")</f>
        <v>AA</v>
      </c>
      <c r="O1995" s="8">
        <v>7.1</v>
      </c>
      <c r="P1995" s="9">
        <f>[1]!b_info_repurchasedate(A1995)</f>
        <v>0</v>
      </c>
      <c r="Q1995" s="8" t="s">
        <v>16126</v>
      </c>
      <c r="R1995" s="2" t="str">
        <f>IF((--IF(P1995=0,Q1995,P1995))&gt;(--日期设置!$B$2),IF(P1995=0,Q1995,P1995),Q1995)</f>
        <v>2024-08-23</v>
      </c>
      <c r="S1995" s="2" t="s">
        <v>17896</v>
      </c>
      <c r="T1995" s="8">
        <f>[1]!b_anal_ptmyear($A1995,日期设置!$B$2)</f>
        <v>3.4219178082191779</v>
      </c>
      <c r="U1995" s="8">
        <f>[1]!b_anal_termifexercise($A1995,日期设置!B$2)</f>
        <v>0</v>
      </c>
      <c r="V1995" s="10">
        <f>[1]!b_dq_dirtyprice(A1995,日期设置!$B$2)</f>
        <v>84.498699999999999</v>
      </c>
      <c r="W1995" s="11">
        <f>IF(U1995=0,ROUNDUP((Q1995-日期设置!$B$2)/365,0),ROUNDUP((R1995-日期设置!$B$2)/365,0))</f>
        <v>4</v>
      </c>
      <c r="X1995" s="18">
        <f>_xlfn.IFNA(VLOOKUP(A1995,过往入选债券!A:D,4,0),2)</f>
        <v>2</v>
      </c>
      <c r="Y1995">
        <f>_xlfn.IFNA(VLOOKUP(C1995,[2]Sheet1!$A:$A,1,0),3)</f>
        <v>3</v>
      </c>
    </row>
    <row r="1996" spans="1:25" hidden="1" x14ac:dyDescent="0.2">
      <c r="A1996" s="21" t="s">
        <v>13441</v>
      </c>
      <c r="B1996" s="21" t="s">
        <v>13442</v>
      </c>
      <c r="C1996" s="37" t="s">
        <v>13443</v>
      </c>
      <c r="D1996" s="26" t="str">
        <f>[1]!b_calc_yield(A1996,日期设置!$B$2,F1996,1,R1996,1,O1996,L1996,S1996,)</f>
        <v>Fetching...</v>
      </c>
      <c r="E1996" s="26">
        <f t="shared" si="62"/>
        <v>27.442431622233787</v>
      </c>
      <c r="F1996" s="18">
        <f>[1]!b_dq_cleanprice($A1996,日期设置!B$2)</f>
        <v>57.124099999999999</v>
      </c>
      <c r="G1996" s="18" t="str">
        <f t="shared" si="63"/>
        <v>2.63 + 0</v>
      </c>
      <c r="H1996" s="27">
        <f>[1]!b_dq_pctchange($A1996,日期设置!$B$2,1)/100</f>
        <v>0</v>
      </c>
      <c r="I1996" s="26">
        <f>[1]!b_pq_pctchange(A1996,日期设置!$B$4,日期设置!$B$2,1)</f>
        <v>0</v>
      </c>
      <c r="J1996" s="26">
        <f>[1]!b_pq_pctchange(A1996,日期设置!$C$4,日期设置!$B$2,1)</f>
        <v>-1.411583997790897</v>
      </c>
      <c r="K1996" s="52">
        <f>[1]!b_dq_amount($A1996,日期设置!B$2,2,10000)</f>
        <v>0</v>
      </c>
      <c r="L1996" s="26">
        <f>[1]!b_info_latestpar(A1996,日期设置!$B$2)</f>
        <v>60</v>
      </c>
      <c r="M1996" s="6">
        <f>[1]!b_info_outstandingbalance($A1996,日期设置!B$2)</f>
        <v>6</v>
      </c>
      <c r="N1996" s="7" t="str">
        <f>[1]!b_info_latestissurercreditrating2(A1996,日期设置!$B$2,"102","1")</f>
        <v>AA</v>
      </c>
      <c r="O1996" s="8">
        <v>4.7</v>
      </c>
      <c r="P1996" s="9">
        <f>[1]!b_info_repurchasedate(A1996)</f>
        <v>0</v>
      </c>
      <c r="Q1996" s="8" t="s">
        <v>17117</v>
      </c>
      <c r="R1996" s="2" t="str">
        <f>IF((--IF(P1996=0,Q1996,P1996))&gt;(--日期设置!$B$2),IF(P1996=0,Q1996,P1996),Q1996)</f>
        <v>2023-11-10</v>
      </c>
      <c r="S1996" s="2" t="s">
        <v>18722</v>
      </c>
      <c r="T1996" s="8">
        <f>[1]!b_anal_ptmyear($A1996,日期设置!$B$2)</f>
        <v>2.6383561643835618</v>
      </c>
      <c r="U1996" s="8">
        <f>[1]!b_anal_termifexercise($A1996,日期设置!B$2)</f>
        <v>0</v>
      </c>
      <c r="V1996" s="10">
        <f>[1]!b_dq_dirtyprice(A1996,日期设置!$B$2)</f>
        <v>58.143900000000002</v>
      </c>
      <c r="W1996" s="11">
        <f>IF(U1996=0,ROUNDUP((Q1996-日期设置!$B$2)/365,0),ROUNDUP((R1996-日期设置!$B$2)/365,0))</f>
        <v>3</v>
      </c>
      <c r="X1996" s="18">
        <f>_xlfn.IFNA(VLOOKUP(A1996,过往入选债券!A:D,4,0),2)</f>
        <v>2</v>
      </c>
      <c r="Y1996">
        <f>_xlfn.IFNA(VLOOKUP(C1996,[2]Sheet1!$A:$A,1,0),3)</f>
        <v>3</v>
      </c>
    </row>
    <row r="1997" spans="1:25" hidden="1" x14ac:dyDescent="0.2">
      <c r="A1997" s="28" t="s">
        <v>19221</v>
      </c>
      <c r="B1997" s="28" t="s">
        <v>19222</v>
      </c>
      <c r="C1997" s="38" t="s">
        <v>96</v>
      </c>
      <c r="D1997" s="26" t="str">
        <f>[1]!b_calc_yield(A1997,日期设置!$B$2,F1997,1,R1997,1,O1997,L1997,S1997,)</f>
        <v>Fetching...</v>
      </c>
      <c r="E1997" s="26">
        <f t="shared" si="62"/>
        <v>14.627931616581623</v>
      </c>
      <c r="F1997" s="18">
        <f>[1]!b_dq_cleanprice($A1997,日期设置!B$2)</f>
        <v>100.1022</v>
      </c>
      <c r="G1997" s="18" t="str">
        <f t="shared" si="63"/>
        <v>2.42 + 0</v>
      </c>
      <c r="H1997" s="27">
        <f>[1]!b_dq_pctchange($A1997,日期设置!$B$2,1)/100</f>
        <v>0</v>
      </c>
      <c r="I1997" s="26">
        <f>[1]!b_pq_pctchange(A1997,日期设置!$B$4,日期设置!$B$2,1)</f>
        <v>0</v>
      </c>
      <c r="J1997" s="26">
        <f>[1]!b_pq_pctchange(A1997,日期设置!$C$4,日期设置!$B$2,1)</f>
        <v>0</v>
      </c>
      <c r="K1997" s="52">
        <f>[1]!b_dq_amount($A1997,日期设置!B$2,2,10000)</f>
        <v>0</v>
      </c>
      <c r="L1997" s="26">
        <f>[1]!b_info_latestpar(A1997,日期设置!$B$2)</f>
        <v>100</v>
      </c>
      <c r="M1997" s="6">
        <f>[1]!b_info_outstandingbalance($A1997,日期设置!B$2)</f>
        <v>15</v>
      </c>
      <c r="N1997" s="7">
        <f>[1]!b_info_latestissurercreditrating2(A1997,日期设置!$B$2,"102","1")</f>
        <v>0</v>
      </c>
      <c r="O1997" s="8">
        <v>6.3</v>
      </c>
      <c r="P1997" s="9">
        <f>[1]!b_info_repurchasedate(A1997)</f>
        <v>0</v>
      </c>
      <c r="Q1997" s="8" t="s">
        <v>16736</v>
      </c>
      <c r="R1997" s="2" t="str">
        <f>IF((--IF(P1997=0,Q1997,P1997))&gt;(--日期设置!$B$2),IF(P1997=0,Q1997,P1997),Q1997)</f>
        <v>2023-08-24</v>
      </c>
      <c r="S1997" s="31" t="s">
        <v>19105</v>
      </c>
      <c r="T1997" s="8">
        <f>[1]!b_anal_ptmyear($A1997,日期设置!$B$2)</f>
        <v>2.4246575342465753</v>
      </c>
      <c r="U1997" s="8">
        <f>[1]!b_anal_termifexercise($A1997,日期设置!B$2)</f>
        <v>0</v>
      </c>
      <c r="V1997" s="10">
        <f>[1]!b_dq_dirtyprice(A1997,日期设置!$B$2)</f>
        <v>103.7269</v>
      </c>
      <c r="W1997" s="11">
        <f>IF(U1997=0,ROUNDUP((Q1997-日期设置!$B$2)/365,0),ROUNDUP((R1997-日期设置!$B$2)/365,0))</f>
        <v>3</v>
      </c>
      <c r="X1997" s="18">
        <f>_xlfn.IFNA(VLOOKUP(A1997,过往入选债券!A:D,4,0),2)</f>
        <v>2</v>
      </c>
      <c r="Y1997">
        <f>_xlfn.IFNA(VLOOKUP(C1997,[2]Sheet1!$A:$A,1,0),3)</f>
        <v>3</v>
      </c>
    </row>
    <row r="1998" spans="1:25" hidden="1" x14ac:dyDescent="0.2">
      <c r="A1998" s="21" t="s">
        <v>11428</v>
      </c>
      <c r="B1998" s="21" t="s">
        <v>11429</v>
      </c>
      <c r="C1998" s="37" t="s">
        <v>108</v>
      </c>
      <c r="D1998" s="26" t="str">
        <f>[1]!b_calc_yield(A1998,日期设置!$B$2,F1998,1,R1998,1,O1998,L1998,S1998,)</f>
        <v>Fetching...</v>
      </c>
      <c r="E1998" s="26">
        <f t="shared" si="62"/>
        <v>14.231003500878646</v>
      </c>
      <c r="F1998" s="18">
        <f>[1]!b_dq_cleanprice($A1998,日期设置!B$2)</f>
        <v>99.04</v>
      </c>
      <c r="G1998" s="18" t="str">
        <f t="shared" si="63"/>
        <v>2.35 + 2.35</v>
      </c>
      <c r="H1998" s="27">
        <f>[1]!b_dq_pctchange($A1998,日期设置!$B$2,1)/100</f>
        <v>0</v>
      </c>
      <c r="I1998" s="26">
        <f>[1]!b_pq_pctchange(A1998,日期设置!$B$4,日期设置!$B$2,1)</f>
        <v>0</v>
      </c>
      <c r="J1998" s="26">
        <f>[1]!b_pq_pctchange(A1998,日期设置!$C$4,日期设置!$B$2,1)</f>
        <v>0</v>
      </c>
      <c r="K1998" s="52">
        <f>[1]!b_dq_amount($A1998,日期设置!B$2,2,10000)</f>
        <v>0</v>
      </c>
      <c r="L1998" s="26">
        <f>[1]!b_info_latestpar(A1998,日期设置!$B$2)</f>
        <v>100</v>
      </c>
      <c r="M1998" s="6">
        <f>[1]!b_info_outstandingbalance($A1998,日期设置!B$2)</f>
        <v>12</v>
      </c>
      <c r="N1998" s="7" t="str">
        <f>[1]!b_info_latestissurercreditrating2(A1998,日期设置!$B$2,"102","1")</f>
        <v>AAA</v>
      </c>
      <c r="O1998" s="8">
        <v>5.8</v>
      </c>
      <c r="P1998" s="9">
        <f>[1]!b_info_repurchasedate(A1998)</f>
        <v>0</v>
      </c>
      <c r="Q1998" s="8" t="s">
        <v>16474</v>
      </c>
      <c r="R1998" s="2" t="str">
        <f>IF((--IF(P1998=0,Q1998,P1998))&gt;(--日期设置!$B$2),IF(P1998=0,Q1998,P1998),Q1998)</f>
        <v>2023-07-30</v>
      </c>
      <c r="S1998" s="2" t="s">
        <v>18158</v>
      </c>
      <c r="T1998" s="8">
        <f>[1]!b_anal_ptmyear($A1998,日期设置!$B$2)</f>
        <v>2.3561643835616439</v>
      </c>
      <c r="U1998" s="8">
        <f>[1]!b_anal_termifexercise($A1998,日期设置!B$2)</f>
        <v>2.3561643835616439</v>
      </c>
      <c r="V1998" s="10">
        <f>[1]!b_dq_dirtyprice(A1998,日期设置!$B$2)</f>
        <v>102.77419999999999</v>
      </c>
      <c r="W1998" s="11">
        <f>IF(U1998=0,ROUNDUP((Q1998-日期设置!$B$2)/365,0),ROUNDUP((R1998-日期设置!$B$2)/365,0))</f>
        <v>3</v>
      </c>
      <c r="X1998" s="18">
        <f>_xlfn.IFNA(VLOOKUP(A1998,过往入选债券!A:D,4,0),2)</f>
        <v>2</v>
      </c>
      <c r="Y1998">
        <f>_xlfn.IFNA(VLOOKUP(C1998,[2]Sheet1!$A:$A,1,0),3)</f>
        <v>3</v>
      </c>
    </row>
    <row r="1999" spans="1:25" hidden="1" x14ac:dyDescent="0.2">
      <c r="A1999" s="21" t="s">
        <v>4103</v>
      </c>
      <c r="B1999" s="21" t="s">
        <v>4104</v>
      </c>
      <c r="C1999" s="37" t="s">
        <v>2807</v>
      </c>
      <c r="D1999" s="26" t="str">
        <f>[1]!b_calc_yield(A1999,日期设置!$B$2,F1999,1,R1999,1,O1999,L1999,S1999,)</f>
        <v>Fetching...</v>
      </c>
      <c r="E1999" s="26">
        <f t="shared" si="62"/>
        <v>11.838503329418204</v>
      </c>
      <c r="F1999" s="18">
        <f>[1]!b_dq_cleanprice($A1999,日期设置!B$2)</f>
        <v>100.49299999999999</v>
      </c>
      <c r="G1999" s="18" t="str">
        <f t="shared" si="63"/>
        <v>2.02 + 0</v>
      </c>
      <c r="H1999" s="27">
        <f>[1]!b_dq_pctchange($A1999,日期设置!$B$2,1)/100</f>
        <v>0</v>
      </c>
      <c r="I1999" s="26">
        <f>[1]!b_pq_pctchange(A1999,日期设置!$B$4,日期设置!$B$2,1)</f>
        <v>0</v>
      </c>
      <c r="J1999" s="26">
        <f>[1]!b_pq_pctchange(A1999,日期设置!$C$4,日期设置!$B$2,1)</f>
        <v>0</v>
      </c>
      <c r="K1999" s="52">
        <f>[1]!b_dq_amount($A1999,日期设置!B$2,2,10000)</f>
        <v>0</v>
      </c>
      <c r="L1999" s="26">
        <f>[1]!b_info_latestpar(A1999,日期设置!$B$2)</f>
        <v>100</v>
      </c>
      <c r="M1999" s="6">
        <f>[1]!b_info_outstandingbalance($A1999,日期设置!B$2)</f>
        <v>3</v>
      </c>
      <c r="N1999" s="7">
        <f>[1]!b_info_latestissurercreditrating2(A1999,日期设置!$B$2,"102","1")</f>
        <v>0</v>
      </c>
      <c r="O1999" s="8">
        <v>6.5</v>
      </c>
      <c r="P1999" s="9">
        <f>[1]!b_info_repurchasedate(A1999)</f>
        <v>0</v>
      </c>
      <c r="Q1999" s="8" t="s">
        <v>16123</v>
      </c>
      <c r="R1999" s="2" t="str">
        <f>IF((--IF(P1999=0,Q1999,P1999))&gt;(--日期设置!$B$2),IF(P1999=0,Q1999,P1999),Q1999)</f>
        <v>2023-03-30</v>
      </c>
      <c r="S1999" s="2" t="s">
        <v>18056</v>
      </c>
      <c r="T1999" s="8">
        <f>[1]!b_anal_ptmyear($A1999,日期设置!$B$2)</f>
        <v>2.021917808219178</v>
      </c>
      <c r="U1999" s="8">
        <f>[1]!b_anal_termifexercise($A1999,日期设置!B$2)</f>
        <v>0</v>
      </c>
      <c r="V1999" s="10">
        <f>[1]!b_dq_dirtyprice(A1999,日期设置!$B$2)</f>
        <v>106.8505</v>
      </c>
      <c r="W1999" s="11">
        <f>IF(U1999=0,ROUNDUP((Q1999-日期设置!$B$2)/365,0),ROUNDUP((R1999-日期设置!$B$2)/365,0))</f>
        <v>3</v>
      </c>
      <c r="X1999" s="18">
        <f>_xlfn.IFNA(VLOOKUP(A1999,过往入选债券!A:D,4,0),2)</f>
        <v>2</v>
      </c>
      <c r="Y1999">
        <f>_xlfn.IFNA(VLOOKUP(C1999,[2]Sheet1!$A:$A,1,0),3)</f>
        <v>3</v>
      </c>
    </row>
    <row r="2000" spans="1:25" hidden="1" x14ac:dyDescent="0.2">
      <c r="A2000" s="21" t="s">
        <v>1465</v>
      </c>
      <c r="B2000" s="21" t="s">
        <v>1466</v>
      </c>
      <c r="C2000" s="37" t="s">
        <v>1467</v>
      </c>
      <c r="D2000" s="26" t="str">
        <f>[1]!b_calc_yield(A2000,日期设置!$B$2,F2000,1,R2000,1,O2000,L2000,S2000,)</f>
        <v>Fetching...</v>
      </c>
      <c r="E2000" s="26">
        <f t="shared" si="62"/>
        <v>10.115189845276173</v>
      </c>
      <c r="F2000" s="18">
        <f>[1]!b_dq_cleanprice($A2000,日期设置!B$2)</f>
        <v>101.07170000000001</v>
      </c>
      <c r="G2000" s="18" t="str">
        <f t="shared" si="63"/>
        <v>1.65 + 0</v>
      </c>
      <c r="H2000" s="27">
        <f>[1]!b_dq_pctchange($A2000,日期设置!$B$2,1)/100</f>
        <v>0</v>
      </c>
      <c r="I2000" s="26">
        <f>[1]!b_pq_pctchange(A2000,日期设置!$B$4,日期设置!$B$2,1)</f>
        <v>0.17294830778258363</v>
      </c>
      <c r="J2000" s="26">
        <f>[1]!b_pq_pctchange(A2000,日期设置!$C$4,日期设置!$B$2,1)</f>
        <v>0.33922366722922959</v>
      </c>
      <c r="K2000" s="52">
        <f>[1]!b_dq_amount($A2000,日期设置!B$2,2,10000)</f>
        <v>0</v>
      </c>
      <c r="L2000" s="26">
        <f>[1]!b_info_latestpar(A2000,日期设置!$B$2)</f>
        <v>100</v>
      </c>
      <c r="M2000" s="6">
        <f>[1]!b_info_outstandingbalance($A2000,日期设置!B$2)</f>
        <v>8.8000000000000007</v>
      </c>
      <c r="N2000" s="7">
        <f>[1]!b_info_latestissurercreditrating2(A2000,日期设置!$B$2,"102","1")</f>
        <v>0</v>
      </c>
      <c r="O2000" s="8">
        <v>6.96</v>
      </c>
      <c r="P2000" s="9" t="str">
        <f>[1]!b_info_repurchasedate(A2000)</f>
        <v>2020-11-17</v>
      </c>
      <c r="Q2000" s="8" t="s">
        <v>17140</v>
      </c>
      <c r="R2000" s="2" t="str">
        <f>IF((--IF(P2000=0,Q2000,P2000))&gt;(--日期设置!$B$2),IF(P2000=0,Q2000,P2000),Q2000)</f>
        <v>2022-11-17</v>
      </c>
      <c r="S2000" s="2" t="s">
        <v>17883</v>
      </c>
      <c r="T2000" s="8">
        <f>[1]!b_anal_ptmyear($A2000,日期设置!$B$2)</f>
        <v>1.6575342465753424</v>
      </c>
      <c r="U2000" s="8">
        <f>[1]!b_anal_termifexercise($A2000,日期设置!B$2)</f>
        <v>0</v>
      </c>
      <c r="V2000" s="10">
        <f>[1]!b_dq_dirtyprice(A2000,日期设置!$B$2)</f>
        <v>103.45529999999999</v>
      </c>
      <c r="W2000" s="11">
        <f>IF(U2000=0,ROUNDUP((Q2000-日期设置!$B$2)/365,0),ROUNDUP((R2000-日期设置!$B$2)/365,0))</f>
        <v>2</v>
      </c>
      <c r="X2000" s="18">
        <f>_xlfn.IFNA(VLOOKUP(A2000,过往入选债券!A:D,4,0),2)</f>
        <v>2</v>
      </c>
      <c r="Y2000">
        <f>_xlfn.IFNA(VLOOKUP(C2000,[2]Sheet1!$A:$A,1,0),3)</f>
        <v>3</v>
      </c>
    </row>
    <row r="2001" spans="1:25" hidden="1" x14ac:dyDescent="0.2">
      <c r="A2001" s="21" t="s">
        <v>13974</v>
      </c>
      <c r="B2001" s="21" t="s">
        <v>13975</v>
      </c>
      <c r="C2001" s="37" t="s">
        <v>13976</v>
      </c>
      <c r="D2001" s="26" t="str">
        <f>[1]!b_calc_yield(A2001,日期设置!$B$2,F2001,1,R2001,1,O2001,L2001,S2001,)</f>
        <v>Fetching...</v>
      </c>
      <c r="E2001" s="26">
        <f t="shared" si="62"/>
        <v>27.750211554734982</v>
      </c>
      <c r="F2001" s="18">
        <f>[1]!b_dq_cleanprice($A2001,日期设置!B$2)</f>
        <v>79.968000000000004</v>
      </c>
      <c r="G2001" s="18" t="str">
        <f t="shared" si="63"/>
        <v>3.38 + 0</v>
      </c>
      <c r="H2001" s="27">
        <f>[1]!b_dq_pctchange($A2001,日期设置!$B$2,1)/100</f>
        <v>0</v>
      </c>
      <c r="I2001" s="26">
        <f>[1]!b_pq_pctchange(A2001,日期设置!$B$4,日期设置!$B$2,1)</f>
        <v>0</v>
      </c>
      <c r="J2001" s="26">
        <f>[1]!b_pq_pctchange(A2001,日期设置!$C$4,日期设置!$B$2,1)</f>
        <v>0</v>
      </c>
      <c r="K2001" s="52">
        <f>[1]!b_dq_amount($A2001,日期设置!B$2,2,10000)</f>
        <v>0</v>
      </c>
      <c r="L2001" s="26">
        <f>[1]!b_info_latestpar(A2001,日期设置!$B$2)</f>
        <v>80</v>
      </c>
      <c r="M2001" s="6">
        <f>[1]!b_info_outstandingbalance($A2001,日期设置!B$2)</f>
        <v>8</v>
      </c>
      <c r="N2001" s="7" t="str">
        <f>[1]!b_info_latestissurercreditrating2(A2001,日期设置!$B$2,"102","1")</f>
        <v>AA</v>
      </c>
      <c r="O2001" s="8">
        <v>6.57</v>
      </c>
      <c r="P2001" s="9">
        <f>[1]!b_info_repurchasedate(A2001)</f>
        <v>0</v>
      </c>
      <c r="Q2001" s="8" t="s">
        <v>16119</v>
      </c>
      <c r="R2001" s="2" t="str">
        <f>IF((--IF(P2001=0,Q2001,P2001))&gt;(--日期设置!$B$2),IF(P2001=0,Q2001,P2001),Q2001)</f>
        <v>2024-08-10</v>
      </c>
      <c r="S2001" s="2" t="s">
        <v>17905</v>
      </c>
      <c r="T2001" s="8">
        <f>[1]!b_anal_ptmyear($A2001,日期设置!$B$2)</f>
        <v>3.3863013698630136</v>
      </c>
      <c r="U2001" s="8">
        <f>[1]!b_anal_termifexercise($A2001,日期设置!B$2)</f>
        <v>0</v>
      </c>
      <c r="V2001" s="10">
        <f>[1]!b_dq_dirtyprice(A2001,日期设置!$B$2)</f>
        <v>83.193600000000004</v>
      </c>
      <c r="W2001" s="11">
        <f>IF(U2001=0,ROUNDUP((Q2001-日期设置!$B$2)/365,0),ROUNDUP((R2001-日期设置!$B$2)/365,0))</f>
        <v>4</v>
      </c>
      <c r="X2001" s="18">
        <f>_xlfn.IFNA(VLOOKUP(A2001,过往入选债券!A:D,4,0),2)</f>
        <v>2</v>
      </c>
      <c r="Y2001">
        <f>_xlfn.IFNA(VLOOKUP(C2001,[2]Sheet1!$A:$A,1,0),3)</f>
        <v>3</v>
      </c>
    </row>
    <row r="2002" spans="1:25" hidden="1" x14ac:dyDescent="0.2">
      <c r="A2002" s="21" t="s">
        <v>14545</v>
      </c>
      <c r="B2002" s="21" t="s">
        <v>14546</v>
      </c>
      <c r="C2002" s="37" t="s">
        <v>944</v>
      </c>
      <c r="D2002" s="26" t="str">
        <f>[1]!b_calc_yield(A2002,日期设置!$B$2,F2002,1,R2002,1,O2002,L2002,S2002,)</f>
        <v>Fetching...</v>
      </c>
      <c r="E2002" s="26">
        <f t="shared" si="62"/>
        <v>24.023601555292572</v>
      </c>
      <c r="F2002" s="18">
        <f>[1]!b_dq_cleanprice($A2002,日期设置!B$2)</f>
        <v>100.70359999999999</v>
      </c>
      <c r="G2002" s="18" t="str">
        <f t="shared" si="63"/>
        <v>4.09 + 0</v>
      </c>
      <c r="H2002" s="27">
        <f>[1]!b_dq_pctchange($A2002,日期设置!$B$2,1)/100</f>
        <v>0</v>
      </c>
      <c r="I2002" s="26">
        <f>[1]!b_pq_pctchange(A2002,日期设置!$B$4,日期设置!$B$2,1)</f>
        <v>0</v>
      </c>
      <c r="J2002" s="26">
        <f>[1]!b_pq_pctchange(A2002,日期设置!$C$4,日期设置!$B$2,1)</f>
        <v>-0.95052621225534295</v>
      </c>
      <c r="K2002" s="52">
        <f>[1]!b_dq_amount($A2002,日期设置!B$2,2,10000)</f>
        <v>0</v>
      </c>
      <c r="L2002" s="26">
        <f>[1]!b_info_latestpar(A2002,日期设置!$B$2)</f>
        <v>100</v>
      </c>
      <c r="M2002" s="6">
        <f>[1]!b_info_outstandingbalance($A2002,日期设置!B$2)</f>
        <v>8.5</v>
      </c>
      <c r="N2002" s="7" t="str">
        <f>[1]!b_info_latestissurercreditrating2(A2002,日期设置!$B$2,"102","1")</f>
        <v>AA</v>
      </c>
      <c r="O2002" s="8">
        <v>6.43</v>
      </c>
      <c r="P2002" s="9">
        <f>[1]!b_info_repurchasedate(A2002)</f>
        <v>0</v>
      </c>
      <c r="Q2002" s="8" t="s">
        <v>16215</v>
      </c>
      <c r="R2002" s="2" t="str">
        <f>IF((--IF(P2002=0,Q2002,P2002))&gt;(--日期设置!$B$2),IF(P2002=0,Q2002,P2002),Q2002)</f>
        <v>2025-04-24</v>
      </c>
      <c r="S2002" s="2" t="s">
        <v>18213</v>
      </c>
      <c r="T2002" s="8">
        <f>[1]!b_anal_ptmyear($A2002,日期设置!$B$2)</f>
        <v>4.0904109589041093</v>
      </c>
      <c r="U2002" s="8">
        <f>[1]!b_anal_termifexercise($A2002,日期设置!B$2)</f>
        <v>0</v>
      </c>
      <c r="V2002" s="10">
        <f>[1]!b_dq_dirtyprice(A2002,日期设置!$B$2)</f>
        <v>106.5523</v>
      </c>
      <c r="W2002" s="11">
        <f>IF(U2002=0,ROUNDUP((Q2002-日期设置!$B$2)/365,0),ROUNDUP((R2002-日期设置!$B$2)/365,0))</f>
        <v>5</v>
      </c>
      <c r="X2002" s="18">
        <f>_xlfn.IFNA(VLOOKUP(A2002,过往入选债券!A:D,4,0),2)</f>
        <v>2</v>
      </c>
      <c r="Y2002">
        <f>_xlfn.IFNA(VLOOKUP(C2002,[2]Sheet1!$A:$A,1,0),3)</f>
        <v>3</v>
      </c>
    </row>
    <row r="2003" spans="1:25" hidden="1" x14ac:dyDescent="0.2">
      <c r="A2003" s="21" t="s">
        <v>11247</v>
      </c>
      <c r="B2003" s="21" t="s">
        <v>11248</v>
      </c>
      <c r="C2003" s="37" t="s">
        <v>548</v>
      </c>
      <c r="D2003" s="26" t="str">
        <f>[1]!b_calc_yield(A2003,日期设置!$B$2,F2003,1,R2003,1,O2003,L2003,S2003,)</f>
        <v>Fetching...</v>
      </c>
      <c r="E2003" s="26">
        <f t="shared" si="62"/>
        <v>13.596762299737586</v>
      </c>
      <c r="F2003" s="18">
        <f>[1]!b_dq_cleanprice($A2003,日期设置!B$2)</f>
        <v>99.503600000000006</v>
      </c>
      <c r="G2003" s="18" t="str">
        <f t="shared" si="63"/>
        <v>2.27 + 0</v>
      </c>
      <c r="H2003" s="27">
        <f>[1]!b_dq_pctchange($A2003,日期设置!$B$2,1)/100</f>
        <v>0</v>
      </c>
      <c r="I2003" s="26">
        <f>[1]!b_pq_pctchange(A2003,日期设置!$B$4,日期设置!$B$2,1)</f>
        <v>0</v>
      </c>
      <c r="J2003" s="26">
        <f>[1]!b_pq_pctchange(A2003,日期设置!$C$4,日期设置!$B$2,1)</f>
        <v>-0.28050729830081911</v>
      </c>
      <c r="K2003" s="52">
        <f>[1]!b_dq_amount($A2003,日期设置!B$2,2,10000)</f>
        <v>0</v>
      </c>
      <c r="L2003" s="26">
        <f>[1]!b_info_latestpar(A2003,日期设置!$B$2)</f>
        <v>100</v>
      </c>
      <c r="M2003" s="6">
        <f>[1]!b_info_outstandingbalance($A2003,日期设置!B$2)</f>
        <v>12</v>
      </c>
      <c r="N2003" s="7" t="str">
        <f>[1]!b_info_latestissurercreditrating2(A2003,日期设置!$B$2,"102","1")</f>
        <v>AA</v>
      </c>
      <c r="O2003" s="8">
        <v>6</v>
      </c>
      <c r="P2003" s="9">
        <f>[1]!b_info_repurchasedate(A2003)</f>
        <v>0</v>
      </c>
      <c r="Q2003" s="8" t="s">
        <v>17018</v>
      </c>
      <c r="R2003" s="2" t="str">
        <f>IF((--IF(P2003=0,Q2003,P2003))&gt;(--日期设置!$B$2),IF(P2003=0,Q2003,P2003),Q2003)</f>
        <v>2023-06-29</v>
      </c>
      <c r="S2003" s="2" t="s">
        <v>18516</v>
      </c>
      <c r="T2003" s="8">
        <f>[1]!b_anal_ptmyear($A2003,日期设置!$B$2)</f>
        <v>2.2712328767123289</v>
      </c>
      <c r="U2003" s="8">
        <f>[1]!b_anal_termifexercise($A2003,日期设置!B$2)</f>
        <v>0</v>
      </c>
      <c r="V2003" s="10">
        <f>[1]!b_dq_dirtyprice(A2003,日期设置!$B$2)</f>
        <v>103.8762</v>
      </c>
      <c r="W2003" s="11">
        <f>IF(U2003=0,ROUNDUP((Q2003-日期设置!$B$2)/365,0),ROUNDUP((R2003-日期设置!$B$2)/365,0))</f>
        <v>3</v>
      </c>
      <c r="X2003" s="18">
        <f>_xlfn.IFNA(VLOOKUP(A2003,过往入选债券!A:D,4,0),2)</f>
        <v>2</v>
      </c>
      <c r="Y2003">
        <f>_xlfn.IFNA(VLOOKUP(C2003,[2]Sheet1!$A:$A,1,0),3)</f>
        <v>3</v>
      </c>
    </row>
    <row r="2004" spans="1:25" hidden="1" x14ac:dyDescent="0.2">
      <c r="A2004" s="21" t="s">
        <v>3925</v>
      </c>
      <c r="B2004" s="21" t="s">
        <v>3926</v>
      </c>
      <c r="C2004" s="37" t="s">
        <v>88</v>
      </c>
      <c r="D2004" s="26" t="str">
        <f>[1]!b_calc_yield(A2004,日期设置!$B$2,F2004,1,R2004,1,O2004,L2004,S2004,)</f>
        <v>Fetching...</v>
      </c>
      <c r="E2004" s="26">
        <f t="shared" si="62"/>
        <v>11.964820328916947</v>
      </c>
      <c r="F2004" s="18">
        <f>[1]!b_dq_cleanprice($A2004,日期设置!B$2)</f>
        <v>98.1892</v>
      </c>
      <c r="G2004" s="18" t="str">
        <f t="shared" si="63"/>
        <v>3.92 + 1.92</v>
      </c>
      <c r="H2004" s="27">
        <f>[1]!b_dq_pctchange($A2004,日期设置!$B$2,1)/100</f>
        <v>0</v>
      </c>
      <c r="I2004" s="26">
        <f>[1]!b_pq_pctchange(A2004,日期设置!$B$4,日期设置!$B$2,1)</f>
        <v>0</v>
      </c>
      <c r="J2004" s="26">
        <f>[1]!b_pq_pctchange(A2004,日期设置!$C$4,日期设置!$B$2,1)</f>
        <v>-0.82009189796880477</v>
      </c>
      <c r="K2004" s="52">
        <f>[1]!b_dq_amount($A2004,日期设置!B$2,2,10000)</f>
        <v>0</v>
      </c>
      <c r="L2004" s="26">
        <f>[1]!b_info_latestpar(A2004,日期设置!$B$2)</f>
        <v>100</v>
      </c>
      <c r="M2004" s="6">
        <f>[1]!b_info_outstandingbalance($A2004,日期设置!B$2)</f>
        <v>10</v>
      </c>
      <c r="N2004" s="7">
        <f>[1]!b_info_latestissurercreditrating2(A2004,日期设置!$B$2,"102","1")</f>
        <v>0</v>
      </c>
      <c r="O2004" s="8">
        <v>5.2</v>
      </c>
      <c r="P2004" s="9" t="str">
        <f>[1]!b_info_repurchasedate(A2004)</f>
        <v>2023-02-21</v>
      </c>
      <c r="Q2004" s="8" t="s">
        <v>17588</v>
      </c>
      <c r="R2004" s="2" t="str">
        <f>IF((--IF(P2004=0,Q2004,P2004))&gt;(--日期设置!$B$2),IF(P2004=0,Q2004,P2004),Q2004)</f>
        <v>2023-02-21</v>
      </c>
      <c r="S2004" s="2" t="s">
        <v>18725</v>
      </c>
      <c r="T2004" s="8">
        <f>[1]!b_anal_ptmyear($A2004,日期设置!$B$2)</f>
        <v>3.9205479452054792</v>
      </c>
      <c r="U2004" s="8">
        <f>[1]!b_anal_termifexercise($A2004,日期设置!B$2)</f>
        <v>1.9205479452054794</v>
      </c>
      <c r="V2004" s="10">
        <f>[1]!b_dq_dirtyprice(A2004,日期设置!$B$2)</f>
        <v>98.602400000000003</v>
      </c>
      <c r="W2004" s="11">
        <f>IF(U2004=0,ROUNDUP((Q2004-日期设置!$B$2)/365,0),ROUNDUP((R2004-日期设置!$B$2)/365,0))</f>
        <v>2</v>
      </c>
      <c r="X2004" s="18">
        <f>_xlfn.IFNA(VLOOKUP(A2004,过往入选债券!A:D,4,0),2)</f>
        <v>2</v>
      </c>
      <c r="Y2004">
        <f>_xlfn.IFNA(VLOOKUP(C2004,[2]Sheet1!$A:$A,1,0),3)</f>
        <v>3</v>
      </c>
    </row>
    <row r="2005" spans="1:25" hidden="1" x14ac:dyDescent="0.2">
      <c r="A2005" s="21" t="s">
        <v>10315</v>
      </c>
      <c r="B2005" s="21" t="s">
        <v>10316</v>
      </c>
      <c r="C2005" s="37" t="s">
        <v>10317</v>
      </c>
      <c r="D2005" s="26" t="str">
        <f>[1]!b_calc_yield(A2005,日期设置!$B$2,F2005,1,R2005,1,O2005,L2005,S2005,)</f>
        <v>Fetching...</v>
      </c>
      <c r="E2005" s="26">
        <f t="shared" si="62"/>
        <v>11.820446404388507</v>
      </c>
      <c r="F2005" s="18">
        <f>[1]!b_dq_cleanprice($A2005,日期设置!B$2)</f>
        <v>99.137100000000004</v>
      </c>
      <c r="G2005" s="18" t="str">
        <f t="shared" si="63"/>
        <v>2.00 + 0</v>
      </c>
      <c r="H2005" s="27">
        <f>[1]!b_dq_pctchange($A2005,日期设置!$B$2,1)/100</f>
        <v>0</v>
      </c>
      <c r="I2005" s="26">
        <f>[1]!b_pq_pctchange(A2005,日期设置!$B$4,日期设置!$B$2,1)</f>
        <v>0</v>
      </c>
      <c r="J2005" s="26">
        <f>[1]!b_pq_pctchange(A2005,日期设置!$C$4,日期设置!$B$2,1)</f>
        <v>0</v>
      </c>
      <c r="K2005" s="52">
        <f>[1]!b_dq_amount($A2005,日期设置!B$2,2,10000)</f>
        <v>0</v>
      </c>
      <c r="L2005" s="26">
        <f>[1]!b_info_latestpar(A2005,日期设置!$B$2)</f>
        <v>100</v>
      </c>
      <c r="M2005" s="6">
        <f>[1]!b_info_outstandingbalance($A2005,日期设置!B$2)</f>
        <v>2</v>
      </c>
      <c r="N2005" s="7" t="str">
        <f>[1]!b_info_latestissurercreditrating2(A2005,日期设置!$B$2,"102","1")</f>
        <v>AA</v>
      </c>
      <c r="O2005" s="8">
        <v>5.75</v>
      </c>
      <c r="P2005" s="9">
        <f>[1]!b_info_repurchasedate(A2005)</f>
        <v>0</v>
      </c>
      <c r="Q2005" s="8" t="s">
        <v>16132</v>
      </c>
      <c r="R2005" s="2" t="str">
        <f>IF((--IF(P2005=0,Q2005,P2005))&gt;(--日期设置!$B$2),IF(P2005=0,Q2005,P2005),Q2005)</f>
        <v>2023-03-24</v>
      </c>
      <c r="S2005" s="2" t="s">
        <v>18006</v>
      </c>
      <c r="T2005" s="8">
        <f>[1]!b_anal_ptmyear($A2005,日期设置!$B$2)</f>
        <v>2.0054794520547947</v>
      </c>
      <c r="U2005" s="8">
        <f>[1]!b_anal_termifexercise($A2005,日期设置!B$2)</f>
        <v>0</v>
      </c>
      <c r="V2005" s="10">
        <f>[1]!b_dq_dirtyprice(A2005,日期设置!$B$2)</f>
        <v>104.8556</v>
      </c>
      <c r="W2005" s="11">
        <f>IF(U2005=0,ROUNDUP((Q2005-日期设置!$B$2)/365,0),ROUNDUP((R2005-日期设置!$B$2)/365,0))</f>
        <v>3</v>
      </c>
      <c r="X2005" s="18">
        <f>_xlfn.IFNA(VLOOKUP(A2005,过往入选债券!A:D,4,0),2)</f>
        <v>2</v>
      </c>
      <c r="Y2005">
        <f>_xlfn.IFNA(VLOOKUP(C2005,[2]Sheet1!$A:$A,1,0),3)</f>
        <v>3</v>
      </c>
    </row>
    <row r="2006" spans="1:25" hidden="1" x14ac:dyDescent="0.2">
      <c r="A2006" s="28" t="s">
        <v>20262</v>
      </c>
      <c r="B2006" s="28" t="s">
        <v>20263</v>
      </c>
      <c r="C2006" s="39" t="s">
        <v>133</v>
      </c>
      <c r="D2006" s="26" t="str">
        <f>[1]!b_calc_yield(A2006,日期设置!$B$2,F2006,1,R2006,1,O2006,L2006,S2006,)</f>
        <v>Fetching...</v>
      </c>
      <c r="E2006" s="26">
        <f t="shared" si="62"/>
        <v>3.1806509737618116</v>
      </c>
      <c r="F2006" s="18">
        <f>[1]!b_dq_cleanprice($A2006,日期设置!B$2)</f>
        <v>98.8386</v>
      </c>
      <c r="G2006" s="18" t="str">
        <f t="shared" si="63"/>
        <v>0.50 + 0</v>
      </c>
      <c r="H2006" s="27">
        <f>[1]!b_dq_pctchange($A2006,日期设置!$B$2,1)/100</f>
        <v>0</v>
      </c>
      <c r="I2006" s="26">
        <f>[1]!b_pq_pctchange(A2006,日期设置!$B$4,日期设置!$B$2,1)</f>
        <v>0</v>
      </c>
      <c r="J2006" s="26">
        <f>[1]!b_pq_pctchange(A2006,日期设置!$C$4,日期设置!$B$2,1)</f>
        <v>0</v>
      </c>
      <c r="K2006" s="52">
        <f>[1]!b_dq_amount($A2006,日期设置!B$2,2,10000)</f>
        <v>0</v>
      </c>
      <c r="L2006" s="26">
        <f>[1]!b_info_latestpar(A2006,日期设置!$B$2)</f>
        <v>100</v>
      </c>
      <c r="M2006" s="6">
        <f>[1]!b_info_outstandingbalance($A2006,日期设置!B$2)</f>
        <v>10</v>
      </c>
      <c r="N2006" s="7" t="str">
        <f>[1]!b_info_latestissurercreditrating2(A2006,日期设置!$B$2,"102","1")</f>
        <v>AAA</v>
      </c>
      <c r="O2006" s="8">
        <v>3.99</v>
      </c>
      <c r="P2006" s="9">
        <f>[1]!b_info_repurchasedate(A2006)</f>
        <v>0</v>
      </c>
      <c r="Q2006" s="8" t="s">
        <v>20856</v>
      </c>
      <c r="R2006" s="2" t="str">
        <f>IF((--IF(P2006=0,Q2006,P2006))&gt;(--日期设置!$B$2),IF(P2006=0,Q2006,P2006),Q2006)</f>
        <v>2021-09-24</v>
      </c>
      <c r="S2006" s="31" t="s">
        <v>16496</v>
      </c>
      <c r="T2006" s="8">
        <f>[1]!b_anal_ptmyear($A2006,日期设置!$B$2)</f>
        <v>0.50958904109589043</v>
      </c>
      <c r="U2006" s="8">
        <f>[1]!b_anal_termifexercise($A2006,日期设置!B$2)</f>
        <v>0</v>
      </c>
      <c r="V2006" s="10">
        <f>[1]!b_dq_dirtyprice(A2006,日期设置!$B$2)</f>
        <v>100.78440000000001</v>
      </c>
      <c r="W2006" s="11">
        <f>IF(U2006=0,ROUNDUP((Q2006-日期设置!$B$2)/365,0),ROUNDUP((R2006-日期设置!$B$2)/365,0))</f>
        <v>1</v>
      </c>
      <c r="X2006" s="18">
        <f>_xlfn.IFNA(VLOOKUP(A2006,过往入选债券!A:D,4,0),2)</f>
        <v>2</v>
      </c>
      <c r="Y2006">
        <f>_xlfn.IFNA(VLOOKUP(C2006,[2]Sheet1!$A:$A,1,0),3)</f>
        <v>3</v>
      </c>
    </row>
    <row r="2007" spans="1:25" hidden="1" x14ac:dyDescent="0.2">
      <c r="A2007" s="21" t="s">
        <v>13609</v>
      </c>
      <c r="B2007" s="21" t="s">
        <v>13610</v>
      </c>
      <c r="C2007" s="37" t="s">
        <v>13611</v>
      </c>
      <c r="D2007" s="26" t="str">
        <f>[1]!b_calc_yield(A2007,日期设置!$B$2,F2007,1,R2007,1,O2007,L2007,S2007,)</f>
        <v>Fetching...</v>
      </c>
      <c r="E2007" s="26">
        <f t="shared" si="62"/>
        <v>30.321241861187829</v>
      </c>
      <c r="F2007" s="18">
        <f>[1]!b_dq_cleanprice($A2007,日期设置!B$2)</f>
        <v>59.250500000000002</v>
      </c>
      <c r="G2007" s="18" t="str">
        <f t="shared" si="63"/>
        <v>2.83 + 0</v>
      </c>
      <c r="H2007" s="27">
        <f>[1]!b_dq_pctchange($A2007,日期设置!$B$2,1)/100</f>
        <v>0</v>
      </c>
      <c r="I2007" s="26">
        <f>[1]!b_pq_pctchange(A2007,日期设置!$B$4,日期设置!$B$2,1)</f>
        <v>0.41147172318189418</v>
      </c>
      <c r="J2007" s="26">
        <f>[1]!b_pq_pctchange(A2007,日期设置!$C$4,日期设置!$B$2,1)</f>
        <v>0.41147172318189418</v>
      </c>
      <c r="K2007" s="52">
        <f>[1]!b_dq_amount($A2007,日期设置!B$2,2,10000)</f>
        <v>0</v>
      </c>
      <c r="L2007" s="26">
        <f>[1]!b_info_latestpar(A2007,日期设置!$B$2)</f>
        <v>60</v>
      </c>
      <c r="M2007" s="6">
        <f>[1]!b_info_outstandingbalance($A2007,日期设置!B$2)</f>
        <v>1.8</v>
      </c>
      <c r="N2007" s="7" t="str">
        <f>[1]!b_info_latestissurercreditrating2(A2007,日期设置!$B$2,"102","1")</f>
        <v>AA-</v>
      </c>
      <c r="O2007" s="8">
        <v>6</v>
      </c>
      <c r="P2007" s="9">
        <f>[1]!b_info_repurchasedate(A2007)</f>
        <v>0</v>
      </c>
      <c r="Q2007" s="8" t="s">
        <v>17389</v>
      </c>
      <c r="R2007" s="2" t="str">
        <f>IF((--IF(P2007=0,Q2007,P2007))&gt;(--日期设置!$B$2),IF(P2007=0,Q2007,P2007),Q2007)</f>
        <v>2024-01-20</v>
      </c>
      <c r="S2007" s="2" t="s">
        <v>18888</v>
      </c>
      <c r="T2007" s="8">
        <f>[1]!b_anal_ptmyear($A2007,日期设置!$B$2)</f>
        <v>2.8328767123287673</v>
      </c>
      <c r="U2007" s="8">
        <f>[1]!b_anal_termifexercise($A2007,日期设置!B$2)</f>
        <v>0</v>
      </c>
      <c r="V2007" s="10">
        <f>[1]!b_dq_dirtyprice(A2007,日期设置!$B$2)</f>
        <v>59.8521</v>
      </c>
      <c r="W2007" s="11">
        <f>IF(U2007=0,ROUNDUP((Q2007-日期设置!$B$2)/365,0),ROUNDUP((R2007-日期设置!$B$2)/365,0))</f>
        <v>3</v>
      </c>
      <c r="X2007" s="18">
        <f>_xlfn.IFNA(VLOOKUP(A2007,过往入选债券!A:D,4,0),2)</f>
        <v>2</v>
      </c>
      <c r="Y2007">
        <f>_xlfn.IFNA(VLOOKUP(C2007,[2]Sheet1!$A:$A,1,0),3)</f>
        <v>3</v>
      </c>
    </row>
    <row r="2008" spans="1:25" hidden="1" x14ac:dyDescent="0.2">
      <c r="A2008" s="21" t="s">
        <v>8881</v>
      </c>
      <c r="B2008" s="21" t="s">
        <v>8882</v>
      </c>
      <c r="C2008" s="37" t="s">
        <v>8883</v>
      </c>
      <c r="D2008" s="26" t="str">
        <f>[1]!b_calc_yield(A2008,日期设置!$B$2,F2008,1,R2008,1,O2008,L2008,S2008,)</f>
        <v>Fetching...</v>
      </c>
      <c r="E2008" s="26">
        <f t="shared" si="62"/>
        <v>7.9441136068808982</v>
      </c>
      <c r="F2008" s="18">
        <f>[1]!b_dq_cleanprice($A2008,日期设置!B$2)</f>
        <v>100.303</v>
      </c>
      <c r="G2008" s="18" t="str">
        <f t="shared" si="63"/>
        <v>1.32 + 0</v>
      </c>
      <c r="H2008" s="27">
        <f>[1]!b_dq_pctchange($A2008,日期设置!$B$2,1)/100</f>
        <v>0</v>
      </c>
      <c r="I2008" s="26">
        <f>[1]!b_pq_pctchange(A2008,日期设置!$B$4,日期设置!$B$2,1)</f>
        <v>0</v>
      </c>
      <c r="J2008" s="26">
        <f>[1]!b_pq_pctchange(A2008,日期设置!$C$4,日期设置!$B$2,1)</f>
        <v>0</v>
      </c>
      <c r="K2008" s="52">
        <f>[1]!b_dq_amount($A2008,日期设置!B$2,2,10000)</f>
        <v>0</v>
      </c>
      <c r="L2008" s="26">
        <f>[1]!b_info_latestpar(A2008,日期设置!$B$2)</f>
        <v>100</v>
      </c>
      <c r="M2008" s="6">
        <f>[1]!b_info_outstandingbalance($A2008,日期设置!B$2)</f>
        <v>5</v>
      </c>
      <c r="N2008" s="7" t="str">
        <f>[1]!b_info_latestissurercreditrating2(A2008,日期设置!$B$2,"102","1")</f>
        <v>AA+</v>
      </c>
      <c r="O2008" s="8">
        <v>6.5</v>
      </c>
      <c r="P2008" s="9">
        <f>[1]!b_info_repurchasedate(A2008)</f>
        <v>0</v>
      </c>
      <c r="Q2008" s="8" t="s">
        <v>16737</v>
      </c>
      <c r="R2008" s="2" t="str">
        <f>IF((--IF(P2008=0,Q2008,P2008))&gt;(--日期设置!$B$2),IF(P2008=0,Q2008,P2008),Q2008)</f>
        <v>2022-07-19</v>
      </c>
      <c r="S2008" s="2" t="s">
        <v>18353</v>
      </c>
      <c r="T2008" s="8">
        <f>[1]!b_anal_ptmyear($A2008,日期设置!$B$2)</f>
        <v>1.3260273972602739</v>
      </c>
      <c r="U2008" s="8">
        <f>[1]!b_anal_termifexercise($A2008,日期设置!B$2)</f>
        <v>0</v>
      </c>
      <c r="V2008" s="10">
        <f>[1]!b_dq_dirtyprice(A2008,日期设置!$B$2)</f>
        <v>104.68380000000001</v>
      </c>
      <c r="W2008" s="11">
        <f>IF(U2008=0,ROUNDUP((Q2008-日期设置!$B$2)/365,0),ROUNDUP((R2008-日期设置!$B$2)/365,0))</f>
        <v>2</v>
      </c>
      <c r="X2008" s="18">
        <f>_xlfn.IFNA(VLOOKUP(A2008,过往入选债券!A:D,4,0),2)</f>
        <v>2</v>
      </c>
      <c r="Y2008">
        <f>_xlfn.IFNA(VLOOKUP(C2008,[2]Sheet1!$A:$A,1,0),3)</f>
        <v>3</v>
      </c>
    </row>
    <row r="2009" spans="1:25" hidden="1" x14ac:dyDescent="0.2">
      <c r="A2009" s="21" t="s">
        <v>11483</v>
      </c>
      <c r="B2009" s="21" t="s">
        <v>11484</v>
      </c>
      <c r="C2009" s="37" t="s">
        <v>11485</v>
      </c>
      <c r="D2009" s="26" t="str">
        <f>[1]!b_calc_yield(A2009,日期设置!$B$2,F2009,1,R2009,1,O2009,L2009,S2009,)</f>
        <v>Fetching...</v>
      </c>
      <c r="E2009" s="26">
        <f t="shared" si="62"/>
        <v>4.5317237943576005</v>
      </c>
      <c r="F2009" s="18">
        <f>[1]!b_dq_cleanprice($A2009,日期设置!B$2)</f>
        <v>101.7649</v>
      </c>
      <c r="G2009" s="18" t="str">
        <f t="shared" si="63"/>
        <v>0.72 + 0</v>
      </c>
      <c r="H2009" s="27">
        <f>[1]!b_dq_pctchange($A2009,日期设置!$B$2,1)/100</f>
        <v>0</v>
      </c>
      <c r="I2009" s="26">
        <f>[1]!b_pq_pctchange(A2009,日期设置!$B$4,日期设置!$B$2,1)</f>
        <v>0</v>
      </c>
      <c r="J2009" s="26">
        <f>[1]!b_pq_pctchange(A2009,日期设置!$C$4,日期设置!$B$2,1)</f>
        <v>0</v>
      </c>
      <c r="K2009" s="52">
        <f>[1]!b_dq_amount($A2009,日期设置!B$2,2,10000)</f>
        <v>0</v>
      </c>
      <c r="L2009" s="26">
        <f>[1]!b_info_latestpar(A2009,日期设置!$B$2)</f>
        <v>100</v>
      </c>
      <c r="M2009" s="6">
        <f>[1]!b_info_outstandingbalance($A2009,日期设置!B$2)</f>
        <v>10</v>
      </c>
      <c r="N2009" s="7" t="str">
        <f>[1]!b_info_latestissurercreditrating2(A2009,日期设置!$B$2,"102","1")</f>
        <v>AA+</v>
      </c>
      <c r="O2009" s="8">
        <v>8.9</v>
      </c>
      <c r="P2009" s="9" t="str">
        <f>[1]!b_info_repurchasedate(A2009)</f>
        <v>2016-12-13</v>
      </c>
      <c r="Q2009" s="8" t="s">
        <v>17191</v>
      </c>
      <c r="R2009" s="2" t="str">
        <f>IF((--IF(P2009=0,Q2009,P2009))&gt;(--日期设置!$B$2),IF(P2009=0,Q2009,P2009),Q2009)</f>
        <v>2021-12-13</v>
      </c>
      <c r="S2009" s="2" t="s">
        <v>19075</v>
      </c>
      <c r="T2009" s="8">
        <f>[1]!b_anal_ptmyear($A2009,日期设置!$B$2)</f>
        <v>0.72876712328767124</v>
      </c>
      <c r="U2009" s="8">
        <f>[1]!b_anal_termifexercise($A2009,日期设置!B$2)</f>
        <v>0</v>
      </c>
      <c r="V2009" s="10">
        <f>[1]!b_dq_dirtyprice(A2009,日期设置!$B$2)</f>
        <v>104.1789</v>
      </c>
      <c r="W2009" s="11">
        <f>IF(U2009=0,ROUNDUP((Q2009-日期设置!$B$2)/365,0),ROUNDUP((R2009-日期设置!$B$2)/365,0))</f>
        <v>1</v>
      </c>
      <c r="X2009" s="18">
        <f>_xlfn.IFNA(VLOOKUP(A2009,过往入选债券!A:D,4,0),2)</f>
        <v>2</v>
      </c>
      <c r="Y2009">
        <f>_xlfn.IFNA(VLOOKUP(C2009,[2]Sheet1!$A:$A,1,0),3)</f>
        <v>3</v>
      </c>
    </row>
    <row r="2010" spans="1:25" hidden="1" x14ac:dyDescent="0.2">
      <c r="A2010" s="21" t="s">
        <v>980</v>
      </c>
      <c r="B2010" s="21" t="s">
        <v>981</v>
      </c>
      <c r="C2010" s="37" t="s">
        <v>465</v>
      </c>
      <c r="D2010" s="26" t="str">
        <f>[1]!b_calc_yield(A2010,日期设置!$B$2,F2010,1,R2010,1,O2010,L2010,S2010,)</f>
        <v>Fetching...</v>
      </c>
      <c r="E2010" s="26">
        <f t="shared" si="62"/>
        <v>6.9451554034896112</v>
      </c>
      <c r="F2010" s="18">
        <f>[1]!b_dq_cleanprice($A2010,日期设置!B$2)</f>
        <v>99.953800000000001</v>
      </c>
      <c r="G2010" s="18" t="str">
        <f t="shared" si="63"/>
        <v>1.16 + 0</v>
      </c>
      <c r="H2010" s="27">
        <f>[1]!b_dq_pctchange($A2010,日期设置!$B$2,1)/100</f>
        <v>0</v>
      </c>
      <c r="I2010" s="26">
        <f>[1]!b_pq_pctchange(A2010,日期设置!$B$4,日期设置!$B$2,1)</f>
        <v>0</v>
      </c>
      <c r="J2010" s="26">
        <f>[1]!b_pq_pctchange(A2010,日期设置!$C$4,日期设置!$B$2,1)</f>
        <v>-4.6199999999998909E-2</v>
      </c>
      <c r="K2010" s="52">
        <f>[1]!b_dq_amount($A2010,日期设置!B$2,2,10000)</f>
        <v>0</v>
      </c>
      <c r="L2010" s="26">
        <f>[1]!b_info_latestpar(A2010,日期设置!$B$2)</f>
        <v>100</v>
      </c>
      <c r="M2010" s="6">
        <f>[1]!b_info_outstandingbalance($A2010,日期设置!B$2)</f>
        <v>2.5</v>
      </c>
      <c r="N2010" s="7">
        <f>[1]!b_info_latestissurercreditrating2(A2010,日期设置!$B$2,"102","1")</f>
        <v>0</v>
      </c>
      <c r="O2010" s="8">
        <v>6.2</v>
      </c>
      <c r="P2010" s="9">
        <f>[1]!b_info_repurchasedate(A2010)</f>
        <v>0</v>
      </c>
      <c r="Q2010" s="8" t="s">
        <v>16994</v>
      </c>
      <c r="R2010" s="2" t="str">
        <f>IF((--IF(P2010=0,Q2010,P2010))&gt;(--日期设置!$B$2),IF(P2010=0,Q2010,P2010),Q2010)</f>
        <v>2022-05-23</v>
      </c>
      <c r="S2010" s="2" t="s">
        <v>18650</v>
      </c>
      <c r="T2010" s="8">
        <f>[1]!b_anal_ptmyear($A2010,日期设置!$B$2)</f>
        <v>1.1698630136986301</v>
      </c>
      <c r="U2010" s="8">
        <f>[1]!b_anal_termifexercise($A2010,日期设置!B$2)</f>
        <v>0</v>
      </c>
      <c r="V2010" s="10">
        <f>[1]!b_dq_dirtyprice(A2010,日期设置!$B$2)</f>
        <v>105.1006</v>
      </c>
      <c r="W2010" s="11">
        <f>IF(U2010=0,ROUNDUP((Q2010-日期设置!$B$2)/365,0),ROUNDUP((R2010-日期设置!$B$2)/365,0))</f>
        <v>2</v>
      </c>
      <c r="X2010" s="18">
        <f>_xlfn.IFNA(VLOOKUP(A2010,过往入选债券!A:D,4,0),2)</f>
        <v>2</v>
      </c>
      <c r="Y2010">
        <f>_xlfn.IFNA(VLOOKUP(C2010,[2]Sheet1!$A:$A,1,0),3)</f>
        <v>3</v>
      </c>
    </row>
    <row r="2011" spans="1:25" hidden="1" x14ac:dyDescent="0.2">
      <c r="A2011" s="21" t="s">
        <v>14139</v>
      </c>
      <c r="B2011" s="21" t="s">
        <v>14140</v>
      </c>
      <c r="C2011" s="37" t="s">
        <v>14141</v>
      </c>
      <c r="D2011" s="26" t="str">
        <f>[1]!b_calc_yield(A2011,日期设置!$B$2,F2011,1,R2011,1,O2011,L2011,S2011,)</f>
        <v>Fetching...</v>
      </c>
      <c r="E2011" s="26">
        <f t="shared" si="62"/>
        <v>28.318268042335347</v>
      </c>
      <c r="F2011" s="18">
        <f>[1]!b_dq_cleanprice($A2011,日期设置!B$2)</f>
        <v>80</v>
      </c>
      <c r="G2011" s="18" t="str">
        <f t="shared" si="63"/>
        <v>3.49 + 0</v>
      </c>
      <c r="H2011" s="27">
        <f>[1]!b_dq_pctchange($A2011,日期设置!$B$2,1)/100</f>
        <v>0</v>
      </c>
      <c r="I2011" s="26">
        <f>[1]!b_pq_pctchange(A2011,日期设置!$B$4,日期设置!$B$2,1)</f>
        <v>0</v>
      </c>
      <c r="J2011" s="26">
        <f>[1]!b_pq_pctchange(A2011,日期设置!$C$4,日期设置!$B$2,1)</f>
        <v>0</v>
      </c>
      <c r="K2011" s="52">
        <f>[1]!b_dq_amount($A2011,日期设置!B$2,2,10000)</f>
        <v>0</v>
      </c>
      <c r="L2011" s="26">
        <f>[1]!b_info_latestpar(A2011,日期设置!$B$2)</f>
        <v>80</v>
      </c>
      <c r="M2011" s="6">
        <f>[1]!b_info_outstandingbalance($A2011,日期设置!B$2)</f>
        <v>4</v>
      </c>
      <c r="N2011" s="7" t="str">
        <f>[1]!b_info_latestissurercreditrating2(A2011,日期设置!$B$2,"102","1")</f>
        <v>AA-</v>
      </c>
      <c r="O2011" s="8">
        <v>6.5</v>
      </c>
      <c r="P2011" s="9">
        <f>[1]!b_info_repurchasedate(A2011)</f>
        <v>0</v>
      </c>
      <c r="Q2011" s="8" t="s">
        <v>16369</v>
      </c>
      <c r="R2011" s="2" t="str">
        <f>IF((--IF(P2011=0,Q2011,P2011))&gt;(--日期设置!$B$2),IF(P2011=0,Q2011,P2011),Q2011)</f>
        <v>2024-09-20</v>
      </c>
      <c r="S2011" s="2" t="s">
        <v>17946</v>
      </c>
      <c r="T2011" s="8">
        <f>[1]!b_anal_ptmyear($A2011,日期设置!$B$2)</f>
        <v>3.4986301369863013</v>
      </c>
      <c r="U2011" s="8">
        <f>[1]!b_anal_termifexercise($A2011,日期设置!B$2)</f>
        <v>0</v>
      </c>
      <c r="V2011" s="10">
        <f>[1]!b_dq_dirtyprice(A2011,日期设置!$B$2)</f>
        <v>82.607100000000003</v>
      </c>
      <c r="W2011" s="11">
        <f>IF(U2011=0,ROUNDUP((Q2011-日期设置!$B$2)/365,0),ROUNDUP((R2011-日期设置!$B$2)/365,0))</f>
        <v>4</v>
      </c>
      <c r="X2011" s="18">
        <f>_xlfn.IFNA(VLOOKUP(A2011,过往入选债券!A:D,4,0),2)</f>
        <v>2</v>
      </c>
      <c r="Y2011">
        <f>_xlfn.IFNA(VLOOKUP(C2011,[2]Sheet1!$A:$A,1,0),3)</f>
        <v>3</v>
      </c>
    </row>
    <row r="2012" spans="1:25" hidden="1" x14ac:dyDescent="0.2">
      <c r="A2012" s="21" t="s">
        <v>3121</v>
      </c>
      <c r="B2012" s="21" t="s">
        <v>3122</v>
      </c>
      <c r="C2012" s="37" t="s">
        <v>1472</v>
      </c>
      <c r="D2012" s="26" t="str">
        <f>[1]!b_calc_yield(A2012,日期设置!$B$2,F2012,1,R2012,1,O2012,L2012,S2012,)</f>
        <v>Fetching...</v>
      </c>
      <c r="E2012" s="26">
        <f t="shared" si="62"/>
        <v>7.1031244696698304</v>
      </c>
      <c r="F2012" s="18">
        <f>[1]!b_dq_cleanprice($A2012,日期设置!B$2)</f>
        <v>100.626</v>
      </c>
      <c r="G2012" s="18" t="str">
        <f t="shared" si="63"/>
        <v>3.2 + 1.2</v>
      </c>
      <c r="H2012" s="27">
        <f>[1]!b_dq_pctchange($A2012,日期设置!$B$2,1)/100</f>
        <v>0</v>
      </c>
      <c r="I2012" s="26">
        <f>[1]!b_pq_pctchange(A2012,日期设置!$B$4,日期设置!$B$2,1)</f>
        <v>0</v>
      </c>
      <c r="J2012" s="26">
        <f>[1]!b_pq_pctchange(A2012,日期设置!$C$4,日期设置!$B$2,1)</f>
        <v>0.26224856221629117</v>
      </c>
      <c r="K2012" s="52">
        <f>[1]!b_dq_amount($A2012,日期设置!B$2,2,10000)</f>
        <v>0</v>
      </c>
      <c r="L2012" s="26">
        <f>[1]!b_info_latestpar(A2012,日期设置!$B$2)</f>
        <v>100</v>
      </c>
      <c r="M2012" s="6">
        <f>[1]!b_info_outstandingbalance($A2012,日期设置!B$2)</f>
        <v>6</v>
      </c>
      <c r="N2012" s="7">
        <f>[1]!b_info_latestissurercreditrating2(A2012,日期设置!$B$2,"102","1")</f>
        <v>0</v>
      </c>
      <c r="O2012" s="8">
        <v>6.8</v>
      </c>
      <c r="P2012" s="9" t="str">
        <f>[1]!b_info_repurchasedate(A2012)</f>
        <v>2022-06-03</v>
      </c>
      <c r="Q2012" s="8" t="s">
        <v>16348</v>
      </c>
      <c r="R2012" s="2" t="str">
        <f>IF((--IF(P2012=0,Q2012,P2012))&gt;(--日期设置!$B$2),IF(P2012=0,Q2012,P2012),Q2012)</f>
        <v>2022-06-03</v>
      </c>
      <c r="S2012" s="2" t="s">
        <v>18125</v>
      </c>
      <c r="T2012" s="8">
        <f>[1]!b_anal_ptmyear($A2012,日期设置!$B$2)</f>
        <v>3.2</v>
      </c>
      <c r="U2012" s="8">
        <f>[1]!b_anal_termifexercise($A2012,日期设置!B$2)</f>
        <v>1.2</v>
      </c>
      <c r="V2012" s="10">
        <f>[1]!b_dq_dirtyprice(A2012,日期设置!$B$2)</f>
        <v>106.066</v>
      </c>
      <c r="W2012" s="11">
        <f>IF(U2012=0,ROUNDUP((Q2012-日期设置!$B$2)/365,0),ROUNDUP((R2012-日期设置!$B$2)/365,0))</f>
        <v>2</v>
      </c>
      <c r="X2012" s="18">
        <f>_xlfn.IFNA(VLOOKUP(A2012,过往入选债券!A:D,4,0),2)</f>
        <v>2</v>
      </c>
      <c r="Y2012">
        <f>_xlfn.IFNA(VLOOKUP(C2012,[2]Sheet1!$A:$A,1,0),3)</f>
        <v>3</v>
      </c>
    </row>
    <row r="2013" spans="1:25" hidden="1" x14ac:dyDescent="0.2">
      <c r="A2013" s="21" t="s">
        <v>1429</v>
      </c>
      <c r="B2013" s="21" t="s">
        <v>1430</v>
      </c>
      <c r="C2013" s="37" t="s">
        <v>882</v>
      </c>
      <c r="D2013" s="26" t="str">
        <f>[1]!b_calc_yield(A2013,日期设置!$B$2,F2013,1,R2013,1,O2013,L2013,S2013,)</f>
        <v>Fetching...</v>
      </c>
      <c r="E2013" s="26">
        <f t="shared" si="62"/>
        <v>13.900282841550492</v>
      </c>
      <c r="F2013" s="18">
        <f>[1]!b_dq_cleanprice($A2013,日期设置!B$2)</f>
        <v>100.43559999999999</v>
      </c>
      <c r="G2013" s="18" t="str">
        <f t="shared" si="63"/>
        <v>3.32 + 2.32</v>
      </c>
      <c r="H2013" s="27">
        <f>[1]!b_dq_pctchange($A2013,日期设置!$B$2,1)/100</f>
        <v>0</v>
      </c>
      <c r="I2013" s="26">
        <f>[1]!b_pq_pctchange(A2013,日期设置!$B$4,日期设置!$B$2,1)</f>
        <v>0</v>
      </c>
      <c r="J2013" s="26">
        <f>[1]!b_pq_pctchange(A2013,日期设置!$C$4,日期设置!$B$2,1)</f>
        <v>0</v>
      </c>
      <c r="K2013" s="52">
        <f>[1]!b_dq_amount($A2013,日期设置!B$2,2,10000)</f>
        <v>0</v>
      </c>
      <c r="L2013" s="26">
        <f>[1]!b_info_latestpar(A2013,日期设置!$B$2)</f>
        <v>100</v>
      </c>
      <c r="M2013" s="6">
        <f>[1]!b_info_outstandingbalance($A2013,日期设置!B$2)</f>
        <v>10</v>
      </c>
      <c r="N2013" s="7">
        <f>[1]!b_info_latestissurercreditrating2(A2013,日期设置!$B$2,"102","1")</f>
        <v>0</v>
      </c>
      <c r="O2013" s="8">
        <v>6.44</v>
      </c>
      <c r="P2013" s="9" t="str">
        <f>[1]!b_info_repurchasedate(A2013)</f>
        <v>2023-07-20</v>
      </c>
      <c r="Q2013" s="8" t="s">
        <v>16280</v>
      </c>
      <c r="R2013" s="2" t="str">
        <f>IF((--IF(P2013=0,Q2013,P2013))&gt;(--日期设置!$B$2),IF(P2013=0,Q2013,P2013),Q2013)</f>
        <v>2023-07-20</v>
      </c>
      <c r="S2013" s="2" t="s">
        <v>18062</v>
      </c>
      <c r="T2013" s="8">
        <f>[1]!b_anal_ptmyear($A2013,日期设置!$B$2)</f>
        <v>3.3287671232876712</v>
      </c>
      <c r="U2013" s="8">
        <f>[1]!b_anal_termifexercise($A2013,日期设置!B$2)</f>
        <v>2.3287671232876712</v>
      </c>
      <c r="V2013" s="10">
        <f>[1]!b_dq_dirtyprice(A2013,日期设置!$B$2)</f>
        <v>104.75830000000001</v>
      </c>
      <c r="W2013" s="11">
        <f>IF(U2013=0,ROUNDUP((Q2013-日期设置!$B$2)/365,0),ROUNDUP((R2013-日期设置!$B$2)/365,0))</f>
        <v>3</v>
      </c>
      <c r="X2013" s="18">
        <f>_xlfn.IFNA(VLOOKUP(A2013,过往入选债券!A:D,4,0),2)</f>
        <v>2</v>
      </c>
      <c r="Y2013">
        <f>_xlfn.IFNA(VLOOKUP(C2013,[2]Sheet1!$A:$A,1,0),3)</f>
        <v>3</v>
      </c>
    </row>
    <row r="2014" spans="1:25" hidden="1" x14ac:dyDescent="0.2">
      <c r="A2014" s="21" t="s">
        <v>7523</v>
      </c>
      <c r="B2014" s="21" t="s">
        <v>7524</v>
      </c>
      <c r="C2014" s="37" t="s">
        <v>1481</v>
      </c>
      <c r="D2014" s="26" t="str">
        <f>[1]!b_calc_yield(A2014,日期设置!$B$2,F2014,1,R2014,1,O2014,L2014,S2014,)</f>
        <v>Fetching...</v>
      </c>
      <c r="E2014" s="26">
        <f t="shared" si="62"/>
        <v>3.8801933990697313</v>
      </c>
      <c r="F2014" s="18">
        <f>[1]!b_dq_cleanprice($A2014,日期设置!B$2)</f>
        <v>99.982399999999998</v>
      </c>
      <c r="G2014" s="18" t="str">
        <f t="shared" si="63"/>
        <v>2.62 + 0.62</v>
      </c>
      <c r="H2014" s="27">
        <f>[1]!b_dq_pctchange($A2014,日期设置!$B$2,1)/100</f>
        <v>0</v>
      </c>
      <c r="I2014" s="26">
        <f>[1]!b_pq_pctchange(A2014,日期设置!$B$4,日期设置!$B$2,1)</f>
        <v>0</v>
      </c>
      <c r="J2014" s="26">
        <f>[1]!b_pq_pctchange(A2014,日期设置!$C$4,日期设置!$B$2,1)</f>
        <v>0</v>
      </c>
      <c r="K2014" s="52">
        <f>[1]!b_dq_amount($A2014,日期设置!B$2,2,10000)</f>
        <v>0</v>
      </c>
      <c r="L2014" s="26">
        <f>[1]!b_info_latestpar(A2014,日期设置!$B$2)</f>
        <v>100</v>
      </c>
      <c r="M2014" s="6">
        <f>[1]!b_info_outstandingbalance($A2014,日期设置!B$2)</f>
        <v>3</v>
      </c>
      <c r="N2014" s="7" t="str">
        <f>[1]!b_info_latestissurercreditrating2(A2014,日期设置!$B$2,"102","1")</f>
        <v>AA</v>
      </c>
      <c r="O2014" s="8">
        <v>6.33</v>
      </c>
      <c r="P2014" s="9" t="str">
        <f>[1]!b_info_repurchasedate(A2014)</f>
        <v>2021-11-05</v>
      </c>
      <c r="Q2014" s="8" t="s">
        <v>16189</v>
      </c>
      <c r="R2014" s="2" t="str">
        <f>IF((--IF(P2014=0,Q2014,P2014))&gt;(--日期设置!$B$2),IF(P2014=0,Q2014,P2014),Q2014)</f>
        <v>2021-11-05</v>
      </c>
      <c r="S2014" s="2" t="s">
        <v>17977</v>
      </c>
      <c r="T2014" s="8">
        <f>[1]!b_anal_ptmyear($A2014,日期设置!$B$2)</f>
        <v>2.6246575342465754</v>
      </c>
      <c r="U2014" s="8">
        <f>[1]!b_anal_termifexercise($A2014,日期设置!B$2)</f>
        <v>0.62465753424657533</v>
      </c>
      <c r="V2014" s="10">
        <f>[1]!b_dq_dirtyprice(A2014,日期设置!$B$2)</f>
        <v>102.3583</v>
      </c>
      <c r="W2014" s="11">
        <f>IF(U2014=0,ROUNDUP((Q2014-日期设置!$B$2)/365,0),ROUNDUP((R2014-日期设置!$B$2)/365,0))</f>
        <v>1</v>
      </c>
      <c r="X2014" s="18">
        <f>_xlfn.IFNA(VLOOKUP(A2014,过往入选债券!A:D,4,0),2)</f>
        <v>2</v>
      </c>
      <c r="Y2014">
        <f>_xlfn.IFNA(VLOOKUP(C2014,[2]Sheet1!$A:$A,1,0),3)</f>
        <v>3</v>
      </c>
    </row>
    <row r="2015" spans="1:25" hidden="1" x14ac:dyDescent="0.2">
      <c r="A2015" s="28" t="s">
        <v>19210</v>
      </c>
      <c r="B2015" s="28" t="s">
        <v>19211</v>
      </c>
      <c r="C2015" s="38" t="s">
        <v>7984</v>
      </c>
      <c r="D2015" s="26" t="str">
        <f>[1]!b_calc_yield(A2015,日期设置!$B$2,F2015,1,R2015,1,O2015,L2015,S2015,)</f>
        <v>Fetching...</v>
      </c>
      <c r="E2015" s="26">
        <f t="shared" si="62"/>
        <v>14.475186691065112</v>
      </c>
      <c r="F2015" s="18">
        <f>[1]!b_dq_cleanprice($A2015,日期设置!B$2)</f>
        <v>100.8</v>
      </c>
      <c r="G2015" s="18" t="str">
        <f t="shared" si="63"/>
        <v>4.41 + 2.41</v>
      </c>
      <c r="H2015" s="27">
        <f>[1]!b_dq_pctchange($A2015,日期设置!$B$2,1)/100</f>
        <v>0</v>
      </c>
      <c r="I2015" s="26">
        <f>[1]!b_pq_pctchange(A2015,日期设置!$B$4,日期设置!$B$2,1)</f>
        <v>0</v>
      </c>
      <c r="J2015" s="26">
        <f>[1]!b_pq_pctchange(A2015,日期设置!$C$4,日期设置!$B$2,1)</f>
        <v>0.90090090090089237</v>
      </c>
      <c r="K2015" s="52">
        <f>[1]!b_dq_amount($A2015,日期设置!B$2,2,10000)</f>
        <v>0</v>
      </c>
      <c r="L2015" s="26">
        <f>[1]!b_info_latestpar(A2015,日期设置!$B$2)</f>
        <v>100</v>
      </c>
      <c r="M2015" s="6">
        <f>[1]!b_info_outstandingbalance($A2015,日期设置!B$2)</f>
        <v>3.3</v>
      </c>
      <c r="N2015" s="7">
        <f>[1]!b_info_latestissurercreditrating2(A2015,日期设置!$B$2,"102","1")</f>
        <v>0</v>
      </c>
      <c r="O2015" s="8">
        <v>6.6</v>
      </c>
      <c r="P2015" s="9" t="str">
        <f>[1]!b_info_repurchasedate(A2015)</f>
        <v>2023-08-21</v>
      </c>
      <c r="Q2015" s="8" t="s">
        <v>17723</v>
      </c>
      <c r="R2015" s="2" t="str">
        <f>IF((--IF(P2015=0,Q2015,P2015))&gt;(--日期设置!$B$2),IF(P2015=0,Q2015,P2015),Q2015)</f>
        <v>2023-08-21</v>
      </c>
      <c r="S2015" s="31" t="s">
        <v>19109</v>
      </c>
      <c r="T2015" s="8">
        <f>[1]!b_anal_ptmyear($A2015,日期设置!$B$2)</f>
        <v>4.4164383561643836</v>
      </c>
      <c r="U2015" s="8">
        <f>[1]!b_anal_termifexercise($A2015,日期设置!B$2)</f>
        <v>2.4164383561643836</v>
      </c>
      <c r="V2015" s="10">
        <f>[1]!b_dq_dirtyprice(A2015,日期设置!$B$2)</f>
        <v>104.6515</v>
      </c>
      <c r="W2015" s="11">
        <f>IF(U2015=0,ROUNDUP((Q2015-日期设置!$B$2)/365,0),ROUNDUP((R2015-日期设置!$B$2)/365,0))</f>
        <v>3</v>
      </c>
      <c r="X2015" s="18">
        <f>_xlfn.IFNA(VLOOKUP(A2015,过往入选债券!A:D,4,0),2)</f>
        <v>2</v>
      </c>
      <c r="Y2015">
        <f>_xlfn.IFNA(VLOOKUP(C2015,[2]Sheet1!$A:$A,1,0),3)</f>
        <v>3</v>
      </c>
    </row>
    <row r="2016" spans="1:25" hidden="1" x14ac:dyDescent="0.2">
      <c r="A2016" s="21" t="s">
        <v>14049</v>
      </c>
      <c r="B2016" s="21" t="s">
        <v>14050</v>
      </c>
      <c r="C2016" s="37" t="s">
        <v>12201</v>
      </c>
      <c r="D2016" s="26" t="str">
        <f>[1]!b_calc_yield(A2016,日期设置!$B$2,F2016,1,R2016,1,O2016,L2016,S2016,)</f>
        <v>Fetching...</v>
      </c>
      <c r="E2016" s="26">
        <f t="shared" si="62"/>
        <v>27.94987550433936</v>
      </c>
      <c r="F2016" s="18">
        <f>[1]!b_dq_cleanprice($A2016,日期设置!B$2)</f>
        <v>80.291799999999995</v>
      </c>
      <c r="G2016" s="18" t="str">
        <f t="shared" si="63"/>
        <v>3.42 + 0</v>
      </c>
      <c r="H2016" s="27">
        <f>[1]!b_dq_pctchange($A2016,日期设置!$B$2,1)/100</f>
        <v>0</v>
      </c>
      <c r="I2016" s="26">
        <f>[1]!b_pq_pctchange(A2016,日期设置!$B$4,日期设置!$B$2,1)</f>
        <v>0</v>
      </c>
      <c r="J2016" s="26">
        <f>[1]!b_pq_pctchange(A2016,日期设置!$C$4,日期设置!$B$2,1)</f>
        <v>0</v>
      </c>
      <c r="K2016" s="52">
        <f>[1]!b_dq_amount($A2016,日期设置!B$2,2,10000)</f>
        <v>0</v>
      </c>
      <c r="L2016" s="26">
        <f>[1]!b_info_latestpar(A2016,日期设置!$B$2)</f>
        <v>80</v>
      </c>
      <c r="M2016" s="6">
        <f>[1]!b_info_outstandingbalance($A2016,日期设置!B$2)</f>
        <v>6.4</v>
      </c>
      <c r="N2016" s="7" t="str">
        <f>[1]!b_info_latestissurercreditrating2(A2016,日期设置!$B$2,"102","1")</f>
        <v>AA</v>
      </c>
      <c r="O2016" s="8">
        <v>6.67</v>
      </c>
      <c r="P2016" s="9">
        <f>[1]!b_info_repurchasedate(A2016)</f>
        <v>0</v>
      </c>
      <c r="Q2016" s="8" t="s">
        <v>16126</v>
      </c>
      <c r="R2016" s="2" t="str">
        <f>IF((--IF(P2016=0,Q2016,P2016))&gt;(--日期设置!$B$2),IF(P2016=0,Q2016,P2016),Q2016)</f>
        <v>2024-08-23</v>
      </c>
      <c r="S2016" s="2" t="s">
        <v>17896</v>
      </c>
      <c r="T2016" s="8">
        <f>[1]!b_anal_ptmyear($A2016,日期设置!$B$2)</f>
        <v>3.4219178082191779</v>
      </c>
      <c r="U2016" s="8">
        <f>[1]!b_anal_termifexercise($A2016,日期设置!B$2)</f>
        <v>0</v>
      </c>
      <c r="V2016" s="10">
        <f>[1]!b_dq_dirtyprice(A2016,日期设置!$B$2)</f>
        <v>83.376400000000004</v>
      </c>
      <c r="W2016" s="11">
        <f>IF(U2016=0,ROUNDUP((Q2016-日期设置!$B$2)/365,0),ROUNDUP((R2016-日期设置!$B$2)/365,0))</f>
        <v>4</v>
      </c>
      <c r="X2016" s="18">
        <f>_xlfn.IFNA(VLOOKUP(A2016,过往入选债券!A:D,4,0),2)</f>
        <v>2</v>
      </c>
      <c r="Y2016">
        <f>_xlfn.IFNA(VLOOKUP(C2016,[2]Sheet1!$A:$A,1,0),3)</f>
        <v>3</v>
      </c>
    </row>
    <row r="2017" spans="1:25" hidden="1" x14ac:dyDescent="0.2">
      <c r="A2017" s="21" t="s">
        <v>10459</v>
      </c>
      <c r="B2017" s="21" t="s">
        <v>10460</v>
      </c>
      <c r="C2017" s="37" t="s">
        <v>41</v>
      </c>
      <c r="D2017" s="26" t="str">
        <f>[1]!b_calc_yield(A2017,日期设置!$B$2,F2017,1,R2017,1,O2017,L2017,S2017,)</f>
        <v>Fetching...</v>
      </c>
      <c r="E2017" s="26">
        <f t="shared" si="62"/>
        <v>11.817992123147647</v>
      </c>
      <c r="F2017" s="18">
        <f>[1]!b_dq_cleanprice($A2017,日期设置!B$2)</f>
        <v>100.5304</v>
      </c>
      <c r="G2017" s="18" t="str">
        <f t="shared" si="63"/>
        <v>4.02 + 2.02</v>
      </c>
      <c r="H2017" s="27">
        <f>[1]!b_dq_pctchange($A2017,日期设置!$B$2,1)/100</f>
        <v>0</v>
      </c>
      <c r="I2017" s="26">
        <f>[1]!b_pq_pctchange(A2017,日期设置!$B$4,日期设置!$B$2,1)</f>
        <v>0</v>
      </c>
      <c r="J2017" s="26">
        <f>[1]!b_pq_pctchange(A2017,日期设置!$C$4,日期设置!$B$2,1)</f>
        <v>0</v>
      </c>
      <c r="K2017" s="52">
        <f>[1]!b_dq_amount($A2017,日期设置!B$2,2,10000)</f>
        <v>0</v>
      </c>
      <c r="L2017" s="26">
        <f>[1]!b_info_latestpar(A2017,日期设置!$B$2)</f>
        <v>100</v>
      </c>
      <c r="M2017" s="6">
        <f>[1]!b_info_outstandingbalance($A2017,日期设置!B$2)</f>
        <v>3</v>
      </c>
      <c r="N2017" s="7" t="str">
        <f>[1]!b_info_latestissurercreditrating2(A2017,日期设置!$B$2,"102","1")</f>
        <v>AA</v>
      </c>
      <c r="O2017" s="8">
        <v>6.5</v>
      </c>
      <c r="P2017" s="9" t="str">
        <f>[1]!b_info_repurchasedate(A2017)</f>
        <v>2023-03-31</v>
      </c>
      <c r="Q2017" s="8" t="s">
        <v>17155</v>
      </c>
      <c r="R2017" s="2" t="str">
        <f>IF((--IF(P2017=0,Q2017,P2017))&gt;(--日期设置!$B$2),IF(P2017=0,Q2017,P2017),Q2017)</f>
        <v>2023-03-31</v>
      </c>
      <c r="S2017" s="2" t="s">
        <v>18740</v>
      </c>
      <c r="T2017" s="8">
        <f>[1]!b_anal_ptmyear($A2017,日期设置!$B$2)</f>
        <v>4.0246575342465754</v>
      </c>
      <c r="U2017" s="8">
        <f>[1]!b_anal_termifexercise($A2017,日期设置!B$2)</f>
        <v>2.0246575342465754</v>
      </c>
      <c r="V2017" s="10">
        <f>[1]!b_dq_dirtyprice(A2017,日期设置!$B$2)</f>
        <v>106.87009999999999</v>
      </c>
      <c r="W2017" s="11">
        <f>IF(U2017=0,ROUNDUP((Q2017-日期设置!$B$2)/365,0),ROUNDUP((R2017-日期设置!$B$2)/365,0))</f>
        <v>3</v>
      </c>
      <c r="X2017" s="18">
        <f>_xlfn.IFNA(VLOOKUP(A2017,过往入选债券!A:D,4,0),2)</f>
        <v>2</v>
      </c>
      <c r="Y2017">
        <f>_xlfn.IFNA(VLOOKUP(C2017,[2]Sheet1!$A:$A,1,0),3)</f>
        <v>3</v>
      </c>
    </row>
    <row r="2018" spans="1:25" hidden="1" x14ac:dyDescent="0.2">
      <c r="A2018" s="21" t="s">
        <v>3458</v>
      </c>
      <c r="B2018" s="21" t="s">
        <v>3459</v>
      </c>
      <c r="C2018" s="37" t="s">
        <v>882</v>
      </c>
      <c r="D2018" s="26" t="str">
        <f>[1]!b_calc_yield(A2018,日期设置!$B$2,F2018,1,R2018,1,O2018,L2018,S2018,)</f>
        <v>Fetching...</v>
      </c>
      <c r="E2018" s="26">
        <f t="shared" si="62"/>
        <v>9.0588319316538879</v>
      </c>
      <c r="F2018" s="18">
        <f>[1]!b_dq_cleanprice($A2018,日期设置!B$2)</f>
        <v>100.3549</v>
      </c>
      <c r="G2018" s="18" t="str">
        <f t="shared" si="63"/>
        <v>3.49 + 1.49</v>
      </c>
      <c r="H2018" s="27">
        <f>[1]!b_dq_pctchange($A2018,日期设置!$B$2,1)/100</f>
        <v>0</v>
      </c>
      <c r="I2018" s="26">
        <f>[1]!b_pq_pctchange(A2018,日期设置!$B$4,日期设置!$B$2,1)</f>
        <v>0</v>
      </c>
      <c r="J2018" s="26">
        <f>[1]!b_pq_pctchange(A2018,日期设置!$C$4,日期设置!$B$2,1)</f>
        <v>0</v>
      </c>
      <c r="K2018" s="52">
        <f>[1]!b_dq_amount($A2018,日期设置!B$2,2,10000)</f>
        <v>0</v>
      </c>
      <c r="L2018" s="26">
        <f>[1]!b_info_latestpar(A2018,日期设置!$B$2)</f>
        <v>100</v>
      </c>
      <c r="M2018" s="6">
        <f>[1]!b_info_outstandingbalance($A2018,日期设置!B$2)</f>
        <v>10</v>
      </c>
      <c r="N2018" s="7">
        <f>[1]!b_info_latestissurercreditrating2(A2018,日期设置!$B$2,"102","1")</f>
        <v>0</v>
      </c>
      <c r="O2018" s="8">
        <v>6.5</v>
      </c>
      <c r="P2018" s="9" t="str">
        <f>[1]!b_info_repurchasedate(A2018)</f>
        <v>2022-09-20</v>
      </c>
      <c r="Q2018" s="8" t="s">
        <v>16369</v>
      </c>
      <c r="R2018" s="2" t="str">
        <f>IF((--IF(P2018=0,Q2018,P2018))&gt;(--日期设置!$B$2),IF(P2018=0,Q2018,P2018),Q2018)</f>
        <v>2022-09-20</v>
      </c>
      <c r="S2018" s="2" t="s">
        <v>18093</v>
      </c>
      <c r="T2018" s="8">
        <f>[1]!b_anal_ptmyear($A2018,日期设置!$B$2)</f>
        <v>3.4986301369863013</v>
      </c>
      <c r="U2018" s="8">
        <f>[1]!b_anal_termifexercise($A2018,日期设置!B$2)</f>
        <v>1.4986301369863013</v>
      </c>
      <c r="V2018" s="10">
        <f>[1]!b_dq_dirtyprice(A2018,日期设置!$B$2)</f>
        <v>103.6138</v>
      </c>
      <c r="W2018" s="11">
        <f>IF(U2018=0,ROUNDUP((Q2018-日期设置!$B$2)/365,0),ROUNDUP((R2018-日期设置!$B$2)/365,0))</f>
        <v>2</v>
      </c>
      <c r="X2018" s="18">
        <f>_xlfn.IFNA(VLOOKUP(A2018,过往入选债券!A:D,4,0),2)</f>
        <v>2</v>
      </c>
      <c r="Y2018">
        <f>_xlfn.IFNA(VLOOKUP(C2018,[2]Sheet1!$A:$A,1,0),3)</f>
        <v>3</v>
      </c>
    </row>
    <row r="2019" spans="1:25" hidden="1" x14ac:dyDescent="0.2">
      <c r="A2019" s="21" t="s">
        <v>3714</v>
      </c>
      <c r="B2019" s="21" t="s">
        <v>3715</v>
      </c>
      <c r="C2019" s="37" t="s">
        <v>1864</v>
      </c>
      <c r="D2019" s="26" t="str">
        <f>[1]!b_calc_yield(A2019,日期设置!$B$2,F2019,1,R2019,1,O2019,L2019,S2019,)</f>
        <v>Fetching...</v>
      </c>
      <c r="E2019" s="26">
        <f t="shared" si="62"/>
        <v>10.542612425534559</v>
      </c>
      <c r="F2019" s="18">
        <f>[1]!b_dq_cleanprice($A2019,日期设置!B$2)</f>
        <v>100.9028</v>
      </c>
      <c r="G2019" s="18" t="str">
        <f t="shared" si="63"/>
        <v>1.72 + 0</v>
      </c>
      <c r="H2019" s="27">
        <f>[1]!b_dq_pctchange($A2019,日期设置!$B$2,1)/100</f>
        <v>0</v>
      </c>
      <c r="I2019" s="26">
        <f>[1]!b_pq_pctchange(A2019,日期设置!$B$4,日期设置!$B$2,1)</f>
        <v>0</v>
      </c>
      <c r="J2019" s="26">
        <f>[1]!b_pq_pctchange(A2019,日期设置!$C$4,日期设置!$B$2,1)</f>
        <v>0</v>
      </c>
      <c r="K2019" s="52">
        <f>[1]!b_dq_amount($A2019,日期设置!B$2,2,10000)</f>
        <v>0</v>
      </c>
      <c r="L2019" s="26">
        <f>[1]!b_info_latestpar(A2019,日期设置!$B$2)</f>
        <v>100</v>
      </c>
      <c r="M2019" s="6">
        <f>[1]!b_info_outstandingbalance($A2019,日期设置!B$2)</f>
        <v>5</v>
      </c>
      <c r="N2019" s="7">
        <f>[1]!b_info_latestissurercreditrating2(A2019,日期设置!$B$2,"102","1")</f>
        <v>0</v>
      </c>
      <c r="O2019" s="8">
        <v>6.8</v>
      </c>
      <c r="P2019" s="9">
        <f>[1]!b_info_repurchasedate(A2019)</f>
        <v>0</v>
      </c>
      <c r="Q2019" s="8" t="s">
        <v>17654</v>
      </c>
      <c r="R2019" s="2" t="str">
        <f>IF((--IF(P2019=0,Q2019,P2019))&gt;(--日期设置!$B$2),IF(P2019=0,Q2019,P2019),Q2019)</f>
        <v>2022-12-12</v>
      </c>
      <c r="S2019" s="2" t="s">
        <v>18886</v>
      </c>
      <c r="T2019" s="8">
        <f>[1]!b_anal_ptmyear($A2019,日期设置!$B$2)</f>
        <v>1.726027397260274</v>
      </c>
      <c r="U2019" s="8">
        <f>[1]!b_anal_termifexercise($A2019,日期设置!B$2)</f>
        <v>0</v>
      </c>
      <c r="V2019" s="10">
        <f>[1]!b_dq_dirtyprice(A2019,日期设置!$B$2)</f>
        <v>102.7658</v>
      </c>
      <c r="W2019" s="11">
        <f>IF(U2019=0,ROUNDUP((Q2019-日期设置!$B$2)/365,0),ROUNDUP((R2019-日期设置!$B$2)/365,0))</f>
        <v>2</v>
      </c>
      <c r="X2019" s="18">
        <f>_xlfn.IFNA(VLOOKUP(A2019,过往入选债券!A:D,4,0),2)</f>
        <v>2</v>
      </c>
      <c r="Y2019">
        <f>_xlfn.IFNA(VLOOKUP(C2019,[2]Sheet1!$A:$A,1,0),3)</f>
        <v>3</v>
      </c>
    </row>
    <row r="2020" spans="1:25" hidden="1" x14ac:dyDescent="0.2">
      <c r="A2020" s="21" t="s">
        <v>6182</v>
      </c>
      <c r="B2020" s="21" t="s">
        <v>6183</v>
      </c>
      <c r="C2020" s="37" t="s">
        <v>1493</v>
      </c>
      <c r="D2020" s="26" t="str">
        <f>[1]!b_calc_yield(A2020,日期设置!$B$2,F2020,1,R2020,1,O2020,L2020,S2020,)</f>
        <v>Fetching...</v>
      </c>
      <c r="E2020" s="26">
        <f t="shared" si="62"/>
        <v>9.6209980777314463</v>
      </c>
      <c r="F2020" s="18">
        <f>[1]!b_dq_cleanprice($A2020,日期设置!B$2)</f>
        <v>99.946899999999999</v>
      </c>
      <c r="G2020" s="18" t="str">
        <f t="shared" si="63"/>
        <v>1.61 + 0</v>
      </c>
      <c r="H2020" s="27">
        <f>[1]!b_dq_pctchange($A2020,日期设置!$B$2,1)/100</f>
        <v>0</v>
      </c>
      <c r="I2020" s="26">
        <f>[1]!b_pq_pctchange(A2020,日期设置!$B$4,日期设置!$B$2,1)</f>
        <v>0</v>
      </c>
      <c r="J2020" s="26">
        <f>[1]!b_pq_pctchange(A2020,日期设置!$C$4,日期设置!$B$2,1)</f>
        <v>0</v>
      </c>
      <c r="K2020" s="52">
        <f>[1]!b_dq_amount($A2020,日期设置!B$2,2,10000)</f>
        <v>0</v>
      </c>
      <c r="L2020" s="26">
        <f>[1]!b_info_latestpar(A2020,日期设置!$B$2)</f>
        <v>100</v>
      </c>
      <c r="M2020" s="6">
        <f>[1]!b_info_outstandingbalance($A2020,日期设置!B$2)</f>
        <v>1.6</v>
      </c>
      <c r="N2020" s="7" t="str">
        <f>[1]!b_info_latestissurercreditrating2(A2020,日期设置!$B$2,"102","1")</f>
        <v>AA+</v>
      </c>
      <c r="O2020" s="8">
        <v>6.2</v>
      </c>
      <c r="P2020" s="9" t="str">
        <f>[1]!b_info_repurchasedate(A2020)</f>
        <v>2020-11-02</v>
      </c>
      <c r="Q2020" s="8" t="s">
        <v>17094</v>
      </c>
      <c r="R2020" s="2" t="str">
        <f>IF((--IF(P2020=0,Q2020,P2020))&gt;(--日期设置!$B$2),IF(P2020=0,Q2020,P2020),Q2020)</f>
        <v>2022-11-01</v>
      </c>
      <c r="S2020" s="2" t="s">
        <v>17795</v>
      </c>
      <c r="T2020" s="8">
        <f>[1]!b_anal_ptmyear($A2020,日期设置!$B$2)</f>
        <v>1.6136986301369864</v>
      </c>
      <c r="U2020" s="8">
        <f>[1]!b_anal_termifexercise($A2020,日期设置!B$2)</f>
        <v>0</v>
      </c>
      <c r="V2020" s="10">
        <f>[1]!b_dq_dirtyprice(A2020,日期设置!$B$2)</f>
        <v>102.5351</v>
      </c>
      <c r="W2020" s="11">
        <f>IF(U2020=0,ROUNDUP((Q2020-日期设置!$B$2)/365,0),ROUNDUP((R2020-日期设置!$B$2)/365,0))</f>
        <v>2</v>
      </c>
      <c r="X2020" s="18" t="str">
        <f>_xlfn.IFNA(VLOOKUP(A2020,过往入选债券!A:D,4,0),2)</f>
        <v>否</v>
      </c>
      <c r="Y2020">
        <f>_xlfn.IFNA(VLOOKUP(C2020,[2]Sheet1!$A:$A,1,0),3)</f>
        <v>3</v>
      </c>
    </row>
    <row r="2021" spans="1:25" hidden="1" x14ac:dyDescent="0.2">
      <c r="A2021" s="21" t="s">
        <v>7636</v>
      </c>
      <c r="B2021" s="21" t="s">
        <v>7637</v>
      </c>
      <c r="C2021" s="37" t="s">
        <v>4809</v>
      </c>
      <c r="D2021" s="26" t="str">
        <f>[1]!b_calc_yield(A2021,日期设置!$B$2,F2021,1,R2021,1,O2021,L2021,S2021,)</f>
        <v>Fetching...</v>
      </c>
      <c r="E2021" s="26">
        <f t="shared" si="62"/>
        <v>4.386684246896011</v>
      </c>
      <c r="F2021" s="18">
        <f>[1]!b_dq_cleanprice($A2021,日期设置!B$2)</f>
        <v>100.3185</v>
      </c>
      <c r="G2021" s="18" t="str">
        <f t="shared" si="63"/>
        <v>0.70 + 0</v>
      </c>
      <c r="H2021" s="27">
        <f>[1]!b_dq_pctchange($A2021,日期设置!$B$2,1)/100</f>
        <v>0</v>
      </c>
      <c r="I2021" s="26">
        <f>[1]!b_pq_pctchange(A2021,日期设置!$B$4,日期设置!$B$2,1)</f>
        <v>-0.29706591504054297</v>
      </c>
      <c r="J2021" s="26">
        <f>[1]!b_pq_pctchange(A2021,日期设置!$C$4,日期设置!$B$2,1)</f>
        <v>-0.29706591504054297</v>
      </c>
      <c r="K2021" s="52">
        <f>[1]!b_dq_amount($A2021,日期设置!B$2,2,10000)</f>
        <v>0</v>
      </c>
      <c r="L2021" s="26">
        <f>[1]!b_info_latestpar(A2021,日期设置!$B$2)</f>
        <v>100</v>
      </c>
      <c r="M2021" s="6">
        <f>[1]!b_info_outstandingbalance($A2021,日期设置!B$2)</f>
        <v>10</v>
      </c>
      <c r="N2021" s="7" t="str">
        <f>[1]!b_info_latestissurercreditrating2(A2021,日期设置!$B$2,"102","1")</f>
        <v>AA+</v>
      </c>
      <c r="O2021" s="8">
        <v>6.8</v>
      </c>
      <c r="P2021" s="9">
        <f>[1]!b_info_repurchasedate(A2021)</f>
        <v>0</v>
      </c>
      <c r="Q2021" s="8" t="s">
        <v>16315</v>
      </c>
      <c r="R2021" s="2" t="str">
        <f>IF((--IF(P2021=0,Q2021,P2021))&gt;(--日期设置!$B$2),IF(P2021=0,Q2021,P2021),Q2021)</f>
        <v>2021-12-05</v>
      </c>
      <c r="S2021" s="2" t="s">
        <v>18095</v>
      </c>
      <c r="T2021" s="8">
        <f>[1]!b_anal_ptmyear($A2021,日期设置!$B$2)</f>
        <v>0.70684931506849313</v>
      </c>
      <c r="U2021" s="8">
        <f>[1]!b_anal_termifexercise($A2021,日期设置!B$2)</f>
        <v>0</v>
      </c>
      <c r="V2021" s="10">
        <f>[1]!b_dq_dirtyprice(A2021,日期设置!$B$2)</f>
        <v>102.31189999999999</v>
      </c>
      <c r="W2021" s="11">
        <f>IF(U2021=0,ROUNDUP((Q2021-日期设置!$B$2)/365,0),ROUNDUP((R2021-日期设置!$B$2)/365,0))</f>
        <v>1</v>
      </c>
      <c r="X2021" s="18">
        <f>_xlfn.IFNA(VLOOKUP(A2021,过往入选债券!A:D,4,0),2)</f>
        <v>2</v>
      </c>
      <c r="Y2021">
        <f>_xlfn.IFNA(VLOOKUP(C2021,[2]Sheet1!$A:$A,1,0),3)</f>
        <v>3</v>
      </c>
    </row>
    <row r="2022" spans="1:25" hidden="1" x14ac:dyDescent="0.2">
      <c r="A2022" s="21" t="s">
        <v>5613</v>
      </c>
      <c r="B2022" s="21" t="s">
        <v>5614</v>
      </c>
      <c r="C2022" s="37" t="s">
        <v>665</v>
      </c>
      <c r="D2022" s="26" t="str">
        <f>[1]!b_calc_yield(A2022,日期设置!$B$2,F2022,1,R2022,1,O2022,L2022,S2022,)</f>
        <v>Fetching...</v>
      </c>
      <c r="E2022" s="26">
        <f t="shared" si="62"/>
        <v>3.264043436400077</v>
      </c>
      <c r="F2022" s="18">
        <f>[1]!b_dq_cleanprice($A2022,日期设置!B$2)</f>
        <v>99.153000000000006</v>
      </c>
      <c r="G2022" s="18" t="str">
        <f t="shared" si="63"/>
        <v>0.52 + 0.52</v>
      </c>
      <c r="H2022" s="27">
        <f>[1]!b_dq_pctchange($A2022,日期设置!$B$2,1)/100</f>
        <v>0</v>
      </c>
      <c r="I2022" s="26">
        <f>[1]!b_pq_pctchange(A2022,日期设置!$B$4,日期设置!$B$2,1)</f>
        <v>0</v>
      </c>
      <c r="J2022" s="26">
        <f>[1]!b_pq_pctchange(A2022,日期设置!$C$4,日期设置!$B$2,1)</f>
        <v>0.60166396103896458</v>
      </c>
      <c r="K2022" s="52">
        <f>[1]!b_dq_amount($A2022,日期设置!B$2,2,10000)</f>
        <v>0</v>
      </c>
      <c r="L2022" s="26">
        <f>[1]!b_info_latestpar(A2022,日期设置!$B$2)</f>
        <v>100</v>
      </c>
      <c r="M2022" s="6">
        <f>[1]!b_info_outstandingbalance($A2022,日期设置!B$2)</f>
        <v>15</v>
      </c>
      <c r="N2022" s="7" t="str">
        <f>[1]!b_info_latestissurercreditrating2(A2022,日期设置!$B$2,"102","1")</f>
        <v>AA</v>
      </c>
      <c r="O2022" s="8">
        <v>4.68</v>
      </c>
      <c r="P2022" s="9">
        <f>[1]!b_info_repurchasedate(A2022)</f>
        <v>0</v>
      </c>
      <c r="Q2022" s="8" t="s">
        <v>17190</v>
      </c>
      <c r="R2022" s="2" t="str">
        <f>IF((--IF(P2022=0,Q2022,P2022))&gt;(--日期设置!$B$2),IF(P2022=0,Q2022,P2022),Q2022)</f>
        <v>2021-09-30</v>
      </c>
      <c r="S2022" s="2" t="s">
        <v>18777</v>
      </c>
      <c r="T2022" s="8">
        <f>[1]!b_anal_ptmyear($A2022,日期设置!$B$2)</f>
        <v>0.52602739726027392</v>
      </c>
      <c r="U2022" s="8">
        <f>[1]!b_anal_termifexercise($A2022,日期设置!B$2)</f>
        <v>0.52602739726027392</v>
      </c>
      <c r="V2022" s="10">
        <f>[1]!b_dq_dirtyprice(A2022,日期设置!$B$2)</f>
        <v>101.3712</v>
      </c>
      <c r="W2022" s="11">
        <f>IF(U2022=0,ROUNDUP((Q2022-日期设置!$B$2)/365,0),ROUNDUP((R2022-日期设置!$B$2)/365,0))</f>
        <v>1</v>
      </c>
      <c r="X2022" s="18">
        <f>_xlfn.IFNA(VLOOKUP(A2022,过往入选债券!A:D,4,0),2)</f>
        <v>2</v>
      </c>
      <c r="Y2022">
        <f>_xlfn.IFNA(VLOOKUP(C2022,[2]Sheet1!$A:$A,1,0),3)</f>
        <v>3</v>
      </c>
    </row>
    <row r="2023" spans="1:25" hidden="1" x14ac:dyDescent="0.2">
      <c r="A2023" s="21" t="s">
        <v>14064</v>
      </c>
      <c r="B2023" s="21" t="s">
        <v>14065</v>
      </c>
      <c r="C2023" s="37" t="s">
        <v>14066</v>
      </c>
      <c r="D2023" s="26" t="str">
        <f>[1]!b_calc_yield(A2023,日期设置!$B$2,F2023,1,R2023,1,O2023,L2023,S2023,)</f>
        <v>Fetching...</v>
      </c>
      <c r="E2023" s="26">
        <f t="shared" si="62"/>
        <v>27.858656664807178</v>
      </c>
      <c r="F2023" s="18">
        <f>[1]!b_dq_cleanprice($A2023,日期设置!B$2)</f>
        <v>79.9923</v>
      </c>
      <c r="G2023" s="18" t="str">
        <f t="shared" si="63"/>
        <v>3.42 + 0</v>
      </c>
      <c r="H2023" s="27">
        <f>[1]!b_dq_pctchange($A2023,日期设置!$B$2,1)/100</f>
        <v>0</v>
      </c>
      <c r="I2023" s="26">
        <f>[1]!b_pq_pctchange(A2023,日期设置!$B$4,日期设置!$B$2,1)</f>
        <v>0</v>
      </c>
      <c r="J2023" s="26">
        <f>[1]!b_pq_pctchange(A2023,日期设置!$C$4,日期设置!$B$2,1)</f>
        <v>0</v>
      </c>
      <c r="K2023" s="52">
        <f>[1]!b_dq_amount($A2023,日期设置!B$2,2,10000)</f>
        <v>0</v>
      </c>
      <c r="L2023" s="26">
        <f>[1]!b_info_latestpar(A2023,日期设置!$B$2)</f>
        <v>80</v>
      </c>
      <c r="M2023" s="6">
        <f>[1]!b_info_outstandingbalance($A2023,日期设置!B$2)</f>
        <v>6.4</v>
      </c>
      <c r="N2023" s="7" t="str">
        <f>[1]!b_info_latestissurercreditrating2(A2023,日期设置!$B$2,"102","1")</f>
        <v>AA</v>
      </c>
      <c r="O2023" s="8">
        <v>6.53</v>
      </c>
      <c r="P2023" s="9">
        <f>[1]!b_info_repurchasedate(A2023)</f>
        <v>0</v>
      </c>
      <c r="Q2023" s="8" t="s">
        <v>17045</v>
      </c>
      <c r="R2023" s="2" t="str">
        <f>IF((--IF(P2023=0,Q2023,P2023))&gt;(--日期设置!$B$2),IF(P2023=0,Q2023,P2023),Q2023)</f>
        <v>2024-08-24</v>
      </c>
      <c r="S2023" s="2" t="s">
        <v>18046</v>
      </c>
      <c r="T2023" s="8">
        <f>[1]!b_anal_ptmyear($A2023,日期设置!$B$2)</f>
        <v>3.4246575342465753</v>
      </c>
      <c r="U2023" s="8">
        <f>[1]!b_anal_termifexercise($A2023,日期设置!B$2)</f>
        <v>0</v>
      </c>
      <c r="V2023" s="10">
        <f>[1]!b_dq_dirtyprice(A2023,日期设置!$B$2)</f>
        <v>82.997900000000001</v>
      </c>
      <c r="W2023" s="11">
        <f>IF(U2023=0,ROUNDUP((Q2023-日期设置!$B$2)/365,0),ROUNDUP((R2023-日期设置!$B$2)/365,0))</f>
        <v>4</v>
      </c>
      <c r="X2023" s="18">
        <f>_xlfn.IFNA(VLOOKUP(A2023,过往入选债券!A:D,4,0),2)</f>
        <v>2</v>
      </c>
      <c r="Y2023">
        <f>_xlfn.IFNA(VLOOKUP(C2023,[2]Sheet1!$A:$A,1,0),3)</f>
        <v>3</v>
      </c>
    </row>
    <row r="2024" spans="1:25" hidden="1" x14ac:dyDescent="0.2">
      <c r="A2024" s="21" t="s">
        <v>10889</v>
      </c>
      <c r="B2024" s="21" t="s">
        <v>10890</v>
      </c>
      <c r="C2024" s="37" t="s">
        <v>1480</v>
      </c>
      <c r="D2024" s="26" t="str">
        <f>[1]!b_calc_yield(A2024,日期设置!$B$2,F2024,1,R2024,1,O2024,L2024,S2024,)</f>
        <v>Fetching...</v>
      </c>
      <c r="E2024" s="26">
        <f t="shared" si="62"/>
        <v>12.639379299745791</v>
      </c>
      <c r="F2024" s="18">
        <f>[1]!b_dq_cleanprice($A2024,日期设置!B$2)</f>
        <v>99.581000000000003</v>
      </c>
      <c r="G2024" s="18" t="str">
        <f t="shared" si="63"/>
        <v>2.13 + 0</v>
      </c>
      <c r="H2024" s="27">
        <f>[1]!b_dq_pctchange($A2024,日期设置!$B$2,1)/100</f>
        <v>0</v>
      </c>
      <c r="I2024" s="26">
        <f>[1]!b_pq_pctchange(A2024,日期设置!$B$4,日期设置!$B$2,1)</f>
        <v>0</v>
      </c>
      <c r="J2024" s="26">
        <f>[1]!b_pq_pctchange(A2024,日期设置!$C$4,日期设置!$B$2,1)</f>
        <v>0</v>
      </c>
      <c r="K2024" s="52">
        <f>[1]!b_dq_amount($A2024,日期设置!B$2,2,10000)</f>
        <v>0</v>
      </c>
      <c r="L2024" s="26">
        <f>[1]!b_info_latestpar(A2024,日期设置!$B$2)</f>
        <v>100</v>
      </c>
      <c r="M2024" s="6">
        <f>[1]!b_info_outstandingbalance($A2024,日期设置!B$2)</f>
        <v>2</v>
      </c>
      <c r="N2024" s="7" t="str">
        <f>[1]!b_info_latestissurercreditrating2(A2024,日期设置!$B$2,"102","1")</f>
        <v>AA+</v>
      </c>
      <c r="O2024" s="8">
        <v>6</v>
      </c>
      <c r="P2024" s="9">
        <f>[1]!b_info_repurchasedate(A2024)</f>
        <v>0</v>
      </c>
      <c r="Q2024" s="8" t="s">
        <v>17265</v>
      </c>
      <c r="R2024" s="2" t="str">
        <f>IF((--IF(P2024=0,Q2024,P2024))&gt;(--日期设置!$B$2),IF(P2024=0,Q2024,P2024),Q2024)</f>
        <v>2023-05-11</v>
      </c>
      <c r="S2024" s="2" t="s">
        <v>18134</v>
      </c>
      <c r="T2024" s="8">
        <f>[1]!b_anal_ptmyear($A2024,日期设置!$B$2)</f>
        <v>2.1369863013698631</v>
      </c>
      <c r="U2024" s="8">
        <f>[1]!b_anal_termifexercise($A2024,日期设置!B$2)</f>
        <v>0</v>
      </c>
      <c r="V2024" s="10">
        <f>[1]!b_dq_dirtyprice(A2024,日期设置!$B$2)</f>
        <v>104.7591</v>
      </c>
      <c r="W2024" s="11">
        <f>IF(U2024=0,ROUNDUP((Q2024-日期设置!$B$2)/365,0),ROUNDUP((R2024-日期设置!$B$2)/365,0))</f>
        <v>3</v>
      </c>
      <c r="X2024" s="18">
        <f>_xlfn.IFNA(VLOOKUP(A2024,过往入选债券!A:D,4,0),2)</f>
        <v>2</v>
      </c>
      <c r="Y2024">
        <f>_xlfn.IFNA(VLOOKUP(C2024,[2]Sheet1!$A:$A,1,0),3)</f>
        <v>3</v>
      </c>
    </row>
    <row r="2025" spans="1:25" hidden="1" x14ac:dyDescent="0.2">
      <c r="A2025" s="21" t="s">
        <v>875</v>
      </c>
      <c r="B2025" s="21" t="s">
        <v>876</v>
      </c>
      <c r="C2025" s="37" t="s">
        <v>877</v>
      </c>
      <c r="D2025" s="26" t="str">
        <f>[1]!b_calc_yield(A2025,日期设置!$B$2,F2025,1,R2025,1,O2025,L2025,S2025,)</f>
        <v>Fetching...</v>
      </c>
      <c r="E2025" s="26">
        <f t="shared" si="62"/>
        <v>3.7377194299760497</v>
      </c>
      <c r="F2025" s="18">
        <f>[1]!b_dq_cleanprice($A2025,日期设置!B$2)</f>
        <v>99.230500000000006</v>
      </c>
      <c r="G2025" s="18" t="str">
        <f t="shared" si="63"/>
        <v>0.60 + 0</v>
      </c>
      <c r="H2025" s="27">
        <f>[1]!b_dq_pctchange($A2025,日期设置!$B$2,1)/100</f>
        <v>0</v>
      </c>
      <c r="I2025" s="26">
        <f>[1]!b_pq_pctchange(A2025,日期设置!$B$4,日期设置!$B$2,1)</f>
        <v>0</v>
      </c>
      <c r="J2025" s="26">
        <f>[1]!b_pq_pctchange(A2025,日期设置!$C$4,日期设置!$B$2,1)</f>
        <v>0</v>
      </c>
      <c r="K2025" s="52">
        <f>[1]!b_dq_amount($A2025,日期设置!B$2,2,10000)</f>
        <v>0</v>
      </c>
      <c r="L2025" s="26">
        <f>[1]!b_info_latestpar(A2025,日期设置!$B$2)</f>
        <v>100</v>
      </c>
      <c r="M2025" s="6">
        <f>[1]!b_info_outstandingbalance($A2025,日期设置!B$2)</f>
        <v>13</v>
      </c>
      <c r="N2025" s="7">
        <f>[1]!b_info_latestissurercreditrating2(A2025,日期设置!$B$2,"102","1")</f>
        <v>0</v>
      </c>
      <c r="O2025" s="8">
        <v>5</v>
      </c>
      <c r="P2025" s="9">
        <f>[1]!b_info_repurchasedate(A2025)</f>
        <v>0</v>
      </c>
      <c r="Q2025" s="8" t="s">
        <v>16340</v>
      </c>
      <c r="R2025" s="2" t="str">
        <f>IF((--IF(P2025=0,Q2025,P2025))&gt;(--日期设置!$B$2),IF(P2025=0,Q2025,P2025),Q2025)</f>
        <v>2021-10-28</v>
      </c>
      <c r="S2025" s="2" t="s">
        <v>18118</v>
      </c>
      <c r="T2025" s="8">
        <f>[1]!b_anal_ptmyear($A2025,日期设置!$B$2)</f>
        <v>0.60273972602739723</v>
      </c>
      <c r="U2025" s="8">
        <f>[1]!b_anal_termifexercise($A2025,日期设置!B$2)</f>
        <v>0</v>
      </c>
      <c r="V2025" s="10">
        <f>[1]!b_dq_dirtyprice(A2025,日期设置!$B$2)</f>
        <v>101.21680000000001</v>
      </c>
      <c r="W2025" s="11">
        <f>IF(U2025=0,ROUNDUP((Q2025-日期设置!$B$2)/365,0),ROUNDUP((R2025-日期设置!$B$2)/365,0))</f>
        <v>1</v>
      </c>
      <c r="X2025" s="18">
        <f>_xlfn.IFNA(VLOOKUP(A2025,过往入选债券!A:D,4,0),2)</f>
        <v>2</v>
      </c>
      <c r="Y2025">
        <f>_xlfn.IFNA(VLOOKUP(C2025,[2]Sheet1!$A:$A,1,0),3)</f>
        <v>3</v>
      </c>
    </row>
    <row r="2026" spans="1:25" hidden="1" x14ac:dyDescent="0.2">
      <c r="A2026" s="21" t="s">
        <v>543</v>
      </c>
      <c r="B2026" s="21" t="s">
        <v>544</v>
      </c>
      <c r="C2026" s="37" t="s">
        <v>545</v>
      </c>
      <c r="D2026" s="26" t="str">
        <f>[1]!b_calc_yield(A2026,日期设置!$B$2,F2026,1,R2026,1,O2026,L2026,S2026,)</f>
        <v>Fetching...</v>
      </c>
      <c r="E2026" s="26">
        <f t="shared" si="62"/>
        <v>0.56059966610519929</v>
      </c>
      <c r="F2026" s="18">
        <f>[1]!b_dq_cleanprice($A2026,日期设置!B$2)</f>
        <v>100.0958</v>
      </c>
      <c r="G2026" s="18" t="str">
        <f t="shared" si="63"/>
        <v>0.09 + 0</v>
      </c>
      <c r="H2026" s="27">
        <f>[1]!b_dq_pctchange($A2026,日期设置!$B$2,1)/100</f>
        <v>0</v>
      </c>
      <c r="I2026" s="26">
        <f>[1]!b_pq_pctchange(A2026,日期设置!$B$4,日期设置!$B$2,1)</f>
        <v>0</v>
      </c>
      <c r="J2026" s="26">
        <f>[1]!b_pq_pctchange(A2026,日期设置!$C$4,日期设置!$B$2,1)</f>
        <v>0.7377006284041957</v>
      </c>
      <c r="K2026" s="52">
        <f>[1]!b_dq_amount($A2026,日期设置!B$2,2,10000)</f>
        <v>0</v>
      </c>
      <c r="L2026" s="26">
        <f>[1]!b_info_latestpar(A2026,日期设置!$B$2)</f>
        <v>100</v>
      </c>
      <c r="M2026" s="6">
        <f>[1]!b_info_outstandingbalance($A2026,日期设置!B$2)</f>
        <v>16.399999999999999</v>
      </c>
      <c r="N2026" s="7">
        <f>[1]!b_info_latestissurercreditrating2(A2026,日期设置!$B$2,"102","1")</f>
        <v>0</v>
      </c>
      <c r="O2026" s="8">
        <v>7.7</v>
      </c>
      <c r="P2026" s="9" t="str">
        <f>[1]!b_info_repurchasedate(A2026)</f>
        <v>2018-04-24</v>
      </c>
      <c r="Q2026" s="8" t="s">
        <v>16026</v>
      </c>
      <c r="R2026" s="2" t="str">
        <f>IF((--IF(P2026=0,Q2026,P2026))&gt;(--日期设置!$B$2),IF(P2026=0,Q2026,P2026),Q2026)</f>
        <v>2021-04-24</v>
      </c>
      <c r="S2026" s="2" t="s">
        <v>18131</v>
      </c>
      <c r="T2026" s="8">
        <f>[1]!b_anal_ptmyear($A2026,日期设置!$B$2)</f>
        <v>9.0410958904109592E-2</v>
      </c>
      <c r="U2026" s="8">
        <f>[1]!b_anal_termifexercise($A2026,日期设置!B$2)</f>
        <v>0</v>
      </c>
      <c r="V2026" s="10">
        <f>[1]!b_dq_dirtyprice(A2026,日期设置!$B$2)</f>
        <v>107.0996</v>
      </c>
      <c r="W2026" s="11">
        <f>IF(U2026=0,ROUNDUP((Q2026-日期设置!$B$2)/365,0),ROUNDUP((R2026-日期设置!$B$2)/365,0))</f>
        <v>1</v>
      </c>
      <c r="X2026" s="18" t="str">
        <f>_xlfn.IFNA(VLOOKUP(A2026,过往入选债券!A:D,4,0),2)</f>
        <v>否</v>
      </c>
      <c r="Y2026" s="45">
        <f>_xlfn.IFNA(VLOOKUP(C2026,[2]Sheet1!$A:$A,1,0),3)</f>
        <v>3</v>
      </c>
    </row>
    <row r="2027" spans="1:25" hidden="1" x14ac:dyDescent="0.2">
      <c r="A2027" s="21" t="s">
        <v>13604</v>
      </c>
      <c r="B2027" s="21" t="s">
        <v>13605</v>
      </c>
      <c r="C2027" s="37" t="s">
        <v>13606</v>
      </c>
      <c r="D2027" s="26" t="str">
        <f>[1]!b_calc_yield(A2027,日期设置!$B$2,F2027,1,R2027,1,O2027,L2027,S2027,)</f>
        <v>Fetching...</v>
      </c>
      <c r="E2027" s="26">
        <f t="shared" si="62"/>
        <v>31.066136467050477</v>
      </c>
      <c r="F2027" s="18">
        <f>[1]!b_dq_cleanprice($A2027,日期设置!B$2)</f>
        <v>60.004600000000003</v>
      </c>
      <c r="G2027" s="18" t="str">
        <f t="shared" si="63"/>
        <v>2.83 + 0</v>
      </c>
      <c r="H2027" s="27">
        <f>[1]!b_dq_pctchange($A2027,日期设置!$B$2,1)/100</f>
        <v>0</v>
      </c>
      <c r="I2027" s="26">
        <f>[1]!b_pq_pctchange(A2027,日期设置!$B$4,日期设置!$B$2,1)</f>
        <v>0</v>
      </c>
      <c r="J2027" s="26">
        <f>[1]!b_pq_pctchange(A2027,日期设置!$C$4,日期设置!$B$2,1)</f>
        <v>0</v>
      </c>
      <c r="K2027" s="52">
        <f>[1]!b_dq_amount($A2027,日期设置!B$2,2,10000)</f>
        <v>0</v>
      </c>
      <c r="L2027" s="26">
        <f>[1]!b_info_latestpar(A2027,日期设置!$B$2)</f>
        <v>60</v>
      </c>
      <c r="M2027" s="6">
        <f>[1]!b_info_outstandingbalance($A2027,日期设置!B$2)</f>
        <v>3</v>
      </c>
      <c r="N2027" s="7" t="str">
        <f>[1]!b_info_latestissurercreditrating2(A2027,日期设置!$B$2,"102","1")</f>
        <v>AA-</v>
      </c>
      <c r="O2027" s="8">
        <v>6.5</v>
      </c>
      <c r="P2027" s="9">
        <f>[1]!b_info_repurchasedate(A2027)</f>
        <v>0</v>
      </c>
      <c r="Q2027" s="8" t="s">
        <v>17389</v>
      </c>
      <c r="R2027" s="2" t="str">
        <f>IF((--IF(P2027=0,Q2027,P2027))&gt;(--日期设置!$B$2),IF(P2027=0,Q2027,P2027),Q2027)</f>
        <v>2024-01-20</v>
      </c>
      <c r="S2027" s="2" t="s">
        <v>18888</v>
      </c>
      <c r="T2027" s="8">
        <f>[1]!b_anal_ptmyear($A2027,日期设置!$B$2)</f>
        <v>2.8328767123287673</v>
      </c>
      <c r="U2027" s="8">
        <f>[1]!b_anal_termifexercise($A2027,日期设置!B$2)</f>
        <v>0</v>
      </c>
      <c r="V2027" s="10">
        <f>[1]!b_dq_dirtyprice(A2027,日期设置!$B$2)</f>
        <v>60.656399999999998</v>
      </c>
      <c r="W2027" s="11">
        <f>IF(U2027=0,ROUNDUP((Q2027-日期设置!$B$2)/365,0),ROUNDUP((R2027-日期设置!$B$2)/365,0))</f>
        <v>3</v>
      </c>
      <c r="X2027" s="18">
        <f>_xlfn.IFNA(VLOOKUP(A2027,过往入选债券!A:D,4,0),2)</f>
        <v>2</v>
      </c>
      <c r="Y2027">
        <f>_xlfn.IFNA(VLOOKUP(C2027,[2]Sheet1!$A:$A,1,0),3)</f>
        <v>3</v>
      </c>
    </row>
    <row r="2028" spans="1:25" hidden="1" x14ac:dyDescent="0.2">
      <c r="A2028" s="21" t="s">
        <v>13018</v>
      </c>
      <c r="B2028" s="21" t="s">
        <v>13019</v>
      </c>
      <c r="C2028" s="37" t="s">
        <v>13020</v>
      </c>
      <c r="D2028" s="26" t="str">
        <f>[1]!b_calc_yield(A2028,日期设置!$B$2,F2028,1,R2028,1,O2028,L2028,S2028,)</f>
        <v>Fetching...</v>
      </c>
      <c r="E2028" s="26">
        <f t="shared" si="62"/>
        <v>47.819061877779269</v>
      </c>
      <c r="F2028" s="18">
        <f>[1]!b_dq_cleanprice($A2028,日期设置!B$2)</f>
        <v>67.659499999999994</v>
      </c>
      <c r="G2028" s="18" t="str">
        <f t="shared" si="63"/>
        <v>5.04 + 0</v>
      </c>
      <c r="H2028" s="27">
        <f>[1]!b_dq_pctchange($A2028,日期设置!$B$2,1)/100</f>
        <v>0</v>
      </c>
      <c r="I2028" s="26">
        <f>[1]!b_pq_pctchange(A2028,日期设置!$B$4,日期设置!$B$2,1)</f>
        <v>0</v>
      </c>
      <c r="J2028" s="26">
        <f>[1]!b_pq_pctchange(A2028,日期设置!$C$4,日期设置!$B$2,1)</f>
        <v>0</v>
      </c>
      <c r="K2028" s="52">
        <f>[1]!b_dq_amount($A2028,日期设置!B$2,2,10000)</f>
        <v>0</v>
      </c>
      <c r="L2028" s="26">
        <f>[1]!b_info_latestpar(A2028,日期设置!$B$2)</f>
        <v>70</v>
      </c>
      <c r="M2028" s="6">
        <f>[1]!b_info_outstandingbalance($A2028,日期设置!B$2)</f>
        <v>9.8000000000000007</v>
      </c>
      <c r="N2028" s="7" t="str">
        <f>[1]!b_info_latestissurercreditrating2(A2028,日期设置!$B$2,"102","1")</f>
        <v>AA</v>
      </c>
      <c r="O2028" s="8">
        <v>5.99</v>
      </c>
      <c r="P2028" s="9">
        <f>[1]!b_info_repurchasedate(A2028)</f>
        <v>0</v>
      </c>
      <c r="Q2028" s="8" t="s">
        <v>17768</v>
      </c>
      <c r="R2028" s="2" t="str">
        <f>IF((--IF(P2028=0,Q2028,P2028))&gt;(--日期设置!$B$2),IF(P2028=0,Q2028,P2028),Q2028)</f>
        <v>2026-04-07</v>
      </c>
      <c r="S2028" s="2" t="s">
        <v>19046</v>
      </c>
      <c r="T2028" s="8">
        <f>[1]!b_anal_ptmyear($A2028,日期设置!$B$2)</f>
        <v>5.043835616438356</v>
      </c>
      <c r="U2028" s="8">
        <f>[1]!b_anal_termifexercise($A2028,日期设置!B$2)</f>
        <v>0</v>
      </c>
      <c r="V2028" s="10">
        <f>[1]!b_dq_dirtyprice(A2028,日期设置!$B$2)</f>
        <v>71.668700000000001</v>
      </c>
      <c r="W2028" s="11">
        <f>IF(U2028=0,ROUNDUP((Q2028-日期设置!$B$2)/365,0),ROUNDUP((R2028-日期设置!$B$2)/365,0))</f>
        <v>6</v>
      </c>
      <c r="X2028" s="18">
        <f>_xlfn.IFNA(VLOOKUP(A2028,过往入选债券!A:D,4,0),2)</f>
        <v>2</v>
      </c>
      <c r="Y2028">
        <f>_xlfn.IFNA(VLOOKUP(C2028,[2]Sheet1!$A:$A,1,0),3)</f>
        <v>3</v>
      </c>
    </row>
    <row r="2029" spans="1:25" hidden="1" x14ac:dyDescent="0.2">
      <c r="A2029" s="21" t="s">
        <v>9206</v>
      </c>
      <c r="B2029" s="21" t="s">
        <v>9207</v>
      </c>
      <c r="C2029" s="37" t="s">
        <v>9208</v>
      </c>
      <c r="D2029" s="26" t="str">
        <f>[1]!b_calc_yield(A2029,日期设置!$B$2,F2029,1,R2029,1,O2029,L2029,S2029,)</f>
        <v>Fetching...</v>
      </c>
      <c r="E2029" s="26">
        <f t="shared" si="62"/>
        <v>8.8851237530700224</v>
      </c>
      <c r="F2029" s="18">
        <f>[1]!b_dq_cleanprice($A2029,日期设置!B$2)</f>
        <v>99.345299999999995</v>
      </c>
      <c r="G2029" s="18" t="str">
        <f t="shared" si="63"/>
        <v>1.46 + 0</v>
      </c>
      <c r="H2029" s="27">
        <f>[1]!b_dq_pctchange($A2029,日期设置!$B$2,1)/100</f>
        <v>0</v>
      </c>
      <c r="I2029" s="26">
        <f>[1]!b_pq_pctchange(A2029,日期设置!$B$4,日期设置!$B$2,1)</f>
        <v>0</v>
      </c>
      <c r="J2029" s="26">
        <f>[1]!b_pq_pctchange(A2029,日期设置!$C$4,日期设置!$B$2,1)</f>
        <v>0</v>
      </c>
      <c r="K2029" s="52">
        <f>[1]!b_dq_amount($A2029,日期设置!B$2,2,10000)</f>
        <v>0</v>
      </c>
      <c r="L2029" s="26">
        <f>[1]!b_info_latestpar(A2029,日期设置!$B$2)</f>
        <v>100</v>
      </c>
      <c r="M2029" s="6">
        <f>[1]!b_info_outstandingbalance($A2029,日期设置!B$2)</f>
        <v>10</v>
      </c>
      <c r="N2029" s="7" t="str">
        <f>[1]!b_info_latestissurercreditrating2(A2029,日期设置!$B$2,"102","1")</f>
        <v>AA+</v>
      </c>
      <c r="O2029" s="8">
        <v>5.75</v>
      </c>
      <c r="P2029" s="9">
        <f>[1]!b_info_repurchasedate(A2029)</f>
        <v>0</v>
      </c>
      <c r="Q2029" s="8" t="s">
        <v>16300</v>
      </c>
      <c r="R2029" s="2" t="str">
        <f>IF((--IF(P2029=0,Q2029,P2029))&gt;(--日期设置!$B$2),IF(P2029=0,Q2029,P2029),Q2029)</f>
        <v>2022-09-09</v>
      </c>
      <c r="S2029" s="2" t="s">
        <v>18081</v>
      </c>
      <c r="T2029" s="8">
        <f>[1]!b_anal_ptmyear($A2029,日期设置!$B$2)</f>
        <v>1.4684931506849315</v>
      </c>
      <c r="U2029" s="8">
        <f>[1]!b_anal_termifexercise($A2029,日期设置!B$2)</f>
        <v>0</v>
      </c>
      <c r="V2029" s="10">
        <f>[1]!b_dq_dirtyprice(A2029,日期设置!$B$2)</f>
        <v>102.4015</v>
      </c>
      <c r="W2029" s="11">
        <f>IF(U2029=0,ROUNDUP((Q2029-日期设置!$B$2)/365,0),ROUNDUP((R2029-日期设置!$B$2)/365,0))</f>
        <v>2</v>
      </c>
      <c r="X2029" s="18">
        <f>_xlfn.IFNA(VLOOKUP(A2029,过往入选债券!A:D,4,0),2)</f>
        <v>2</v>
      </c>
      <c r="Y2029">
        <f>_xlfn.IFNA(VLOOKUP(C2029,[2]Sheet1!$A:$A,1,0),3)</f>
        <v>3</v>
      </c>
    </row>
    <row r="2030" spans="1:25" x14ac:dyDescent="0.2">
      <c r="A2030" s="21" t="s">
        <v>13090</v>
      </c>
      <c r="B2030" s="21" t="s">
        <v>13091</v>
      </c>
      <c r="C2030" s="37" t="s">
        <v>2977</v>
      </c>
      <c r="D2030" s="26" t="str">
        <f>[1]!b_calc_yield(A2030,日期设置!$B$2,F2030,1,R2030,1,O2030,L2030,S2030,)</f>
        <v>Fetching...</v>
      </c>
      <c r="E2030" s="26">
        <f t="shared" si="62"/>
        <v>26.69281937574619</v>
      </c>
      <c r="F2030" s="18">
        <f>[1]!b_dq_cleanprice($A2030,日期设置!B$2)</f>
        <v>57.002499999999998</v>
      </c>
      <c r="G2030" s="18" t="str">
        <f t="shared" si="63"/>
        <v>2.43 + 0</v>
      </c>
      <c r="H2030" s="27">
        <f>[1]!b_dq_pctchange($A2030,日期设置!$B$2,1)/100</f>
        <v>8.5317441428748128E-2</v>
      </c>
      <c r="I2030" s="26">
        <f>[1]!b_pq_pctchange(A2030,日期设置!$B$4,日期设置!$B$2,1)</f>
        <v>8.5317441428748122</v>
      </c>
      <c r="J2030" s="26">
        <f>[1]!b_pq_pctchange(A2030,日期设置!$C$4,日期设置!$B$2,1)</f>
        <v>8.5317441428748122</v>
      </c>
      <c r="K2030" s="52">
        <f>[1]!b_dq_amount($A2030,日期设置!B$2,2,10000)</f>
        <v>938.08046031999993</v>
      </c>
      <c r="L2030" s="26">
        <f>[1]!b_info_latestpar(A2030,日期设置!$B$2)</f>
        <v>60</v>
      </c>
      <c r="M2030" s="6">
        <f>[1]!b_info_outstandingbalance($A2030,日期设置!B$2)</f>
        <v>5.4</v>
      </c>
      <c r="N2030" s="7" t="str">
        <f>[1]!b_info_latestissurercreditrating2(A2030,日期设置!$B$2,"102","1")</f>
        <v>AA</v>
      </c>
      <c r="O2030" s="8">
        <v>4.76</v>
      </c>
      <c r="P2030" s="9">
        <f>[1]!b_info_repurchasedate(A2030)</f>
        <v>0</v>
      </c>
      <c r="Q2030" s="8" t="s">
        <v>17436</v>
      </c>
      <c r="R2030" s="2" t="str">
        <f>IF((--IF(P2030=0,Q2030,P2030))&gt;(--日期设置!$B$2),IF(P2030=0,Q2030,P2030),Q2030)</f>
        <v>2023-08-26</v>
      </c>
      <c r="S2030" s="2" t="s">
        <v>17894</v>
      </c>
      <c r="T2030" s="8">
        <f>[1]!b_anal_ptmyear($A2030,日期设置!$B$2)</f>
        <v>2.43013698630137</v>
      </c>
      <c r="U2030" s="8">
        <f>[1]!b_anal_termifexercise($A2030,日期设置!B$2)</f>
        <v>0</v>
      </c>
      <c r="V2030" s="10">
        <f>[1]!b_dq_dirtyprice(A2030,日期设置!$B$2)</f>
        <v>58.63</v>
      </c>
      <c r="W2030" s="11">
        <f>IF(U2030=0,ROUNDUP((Q2030-日期设置!$B$2)/365,0),ROUNDUP((R2030-日期设置!$B$2)/365,0))</f>
        <v>3</v>
      </c>
      <c r="X2030" s="18" t="str">
        <f>_xlfn.IFNA(VLOOKUP(A2030,过往入选债券!A:D,4,0),2)</f>
        <v>否</v>
      </c>
      <c r="Y2030">
        <f>_xlfn.IFNA(VLOOKUP(C2030,[2]Sheet1!$A:$A,1,0),3)</f>
        <v>3</v>
      </c>
    </row>
    <row r="2031" spans="1:25" hidden="1" x14ac:dyDescent="0.2">
      <c r="A2031" s="21" t="s">
        <v>2866</v>
      </c>
      <c r="B2031" s="21" t="s">
        <v>2867</v>
      </c>
      <c r="C2031" s="37" t="s">
        <v>2868</v>
      </c>
      <c r="D2031" s="26" t="str">
        <f>[1]!b_calc_yield(A2031,日期设置!$B$2,F2031,1,R2031,1,O2031,L2031,S2031,)</f>
        <v>Fetching...</v>
      </c>
      <c r="E2031" s="26">
        <f t="shared" si="62"/>
        <v>5.9396916627159291</v>
      </c>
      <c r="F2031" s="18">
        <f>[1]!b_dq_cleanprice($A2031,日期设置!B$2)</f>
        <v>100</v>
      </c>
      <c r="G2031" s="18" t="str">
        <f t="shared" si="63"/>
        <v>3.01 + 1.01</v>
      </c>
      <c r="H2031" s="27">
        <f>[1]!b_dq_pctchange($A2031,日期设置!$B$2,1)/100</f>
        <v>0</v>
      </c>
      <c r="I2031" s="26">
        <f>[1]!b_pq_pctchange(A2031,日期设置!$B$4,日期设置!$B$2,1)</f>
        <v>0</v>
      </c>
      <c r="J2031" s="26">
        <f>[1]!b_pq_pctchange(A2031,日期设置!$C$4,日期设置!$B$2,1)</f>
        <v>0</v>
      </c>
      <c r="K2031" s="52">
        <f>[1]!b_dq_amount($A2031,日期设置!B$2,2,10000)</f>
        <v>0</v>
      </c>
      <c r="L2031" s="26">
        <f>[1]!b_info_latestpar(A2031,日期设置!$B$2)</f>
        <v>100</v>
      </c>
      <c r="M2031" s="6">
        <f>[1]!b_info_outstandingbalance($A2031,日期设置!B$2)</f>
        <v>2</v>
      </c>
      <c r="N2031" s="7">
        <f>[1]!b_info_latestissurercreditrating2(A2031,日期设置!$B$2,"102","1")</f>
        <v>0</v>
      </c>
      <c r="O2031" s="8">
        <v>6.2</v>
      </c>
      <c r="P2031" s="9" t="str">
        <f>[1]!b_info_repurchasedate(A2031)</f>
        <v>2022-03-28</v>
      </c>
      <c r="Q2031" s="8" t="s">
        <v>16345</v>
      </c>
      <c r="R2031" s="2" t="str">
        <f>IF((--IF(P2031=0,Q2031,P2031))&gt;(--日期设置!$B$2),IF(P2031=0,Q2031,P2031),Q2031)</f>
        <v>2022-03-28</v>
      </c>
      <c r="S2031" s="2" t="s">
        <v>17882</v>
      </c>
      <c r="T2031" s="8">
        <f>[1]!b_anal_ptmyear($A2031,日期设置!$B$2)</f>
        <v>3.0164383561643837</v>
      </c>
      <c r="U2031" s="8">
        <f>[1]!b_anal_termifexercise($A2031,日期设置!B$2)</f>
        <v>1.0164383561643835</v>
      </c>
      <c r="V2031" s="10">
        <f>[1]!b_dq_dirtyprice(A2031,日期设置!$B$2)</f>
        <v>106.0981</v>
      </c>
      <c r="W2031" s="11">
        <f>IF(U2031=0,ROUNDUP((Q2031-日期设置!$B$2)/365,0),ROUNDUP((R2031-日期设置!$B$2)/365,0))</f>
        <v>2</v>
      </c>
      <c r="X2031" s="18">
        <f>_xlfn.IFNA(VLOOKUP(A2031,过往入选债券!A:D,4,0),2)</f>
        <v>2</v>
      </c>
      <c r="Y2031">
        <f>_xlfn.IFNA(VLOOKUP(C2031,[2]Sheet1!$A:$A,1,0),3)</f>
        <v>3</v>
      </c>
    </row>
    <row r="2032" spans="1:25" hidden="1" x14ac:dyDescent="0.2">
      <c r="A2032" s="21" t="s">
        <v>1155</v>
      </c>
      <c r="B2032" s="21" t="s">
        <v>1156</v>
      </c>
      <c r="C2032" s="37" t="s">
        <v>285</v>
      </c>
      <c r="D2032" s="26" t="str">
        <f>[1]!b_calc_yield(A2032,日期设置!$B$2,F2032,1,R2032,1,O2032,L2032,S2032,)</f>
        <v>Fetching...</v>
      </c>
      <c r="E2032" s="26">
        <f t="shared" si="62"/>
        <v>8.9340384617240254</v>
      </c>
      <c r="F2032" s="18">
        <f>[1]!b_dq_cleanprice($A2032,日期设置!B$2)</f>
        <v>100.3008</v>
      </c>
      <c r="G2032" s="18" t="str">
        <f t="shared" si="63"/>
        <v>1.48 + 0</v>
      </c>
      <c r="H2032" s="27">
        <f>[1]!b_dq_pctchange($A2032,日期设置!$B$2,1)/100</f>
        <v>0</v>
      </c>
      <c r="I2032" s="26">
        <f>[1]!b_pq_pctchange(A2032,日期设置!$B$4,日期设置!$B$2,1)</f>
        <v>0</v>
      </c>
      <c r="J2032" s="26">
        <f>[1]!b_pq_pctchange(A2032,日期设置!$C$4,日期设置!$B$2,1)</f>
        <v>0</v>
      </c>
      <c r="K2032" s="52">
        <f>[1]!b_dq_amount($A2032,日期设置!B$2,2,10000)</f>
        <v>0</v>
      </c>
      <c r="L2032" s="26">
        <f>[1]!b_info_latestpar(A2032,日期设置!$B$2)</f>
        <v>100</v>
      </c>
      <c r="M2032" s="6">
        <f>[1]!b_info_outstandingbalance($A2032,日期设置!B$2)</f>
        <v>5</v>
      </c>
      <c r="N2032" s="7">
        <f>[1]!b_info_latestissurercreditrating2(A2032,日期设置!$B$2,"102","1")</f>
        <v>0</v>
      </c>
      <c r="O2032" s="8">
        <v>6.45</v>
      </c>
      <c r="P2032" s="9">
        <f>[1]!b_info_repurchasedate(A2032)</f>
        <v>0</v>
      </c>
      <c r="Q2032" s="8" t="s">
        <v>16863</v>
      </c>
      <c r="R2032" s="2" t="str">
        <f>IF((--IF(P2032=0,Q2032,P2032))&gt;(--日期设置!$B$2),IF(P2032=0,Q2032,P2032),Q2032)</f>
        <v>2022-09-14</v>
      </c>
      <c r="S2032" s="2" t="s">
        <v>17835</v>
      </c>
      <c r="T2032" s="8">
        <f>[1]!b_anal_ptmyear($A2032,日期设置!$B$2)</f>
        <v>1.4821917808219178</v>
      </c>
      <c r="U2032" s="8">
        <f>[1]!b_anal_termifexercise($A2032,日期设置!B$2)</f>
        <v>0</v>
      </c>
      <c r="V2032" s="10">
        <f>[1]!b_dq_dirtyprice(A2032,日期设置!$B$2)</f>
        <v>103.6407</v>
      </c>
      <c r="W2032" s="11">
        <f>IF(U2032=0,ROUNDUP((Q2032-日期设置!$B$2)/365,0),ROUNDUP((R2032-日期设置!$B$2)/365,0))</f>
        <v>2</v>
      </c>
      <c r="X2032" s="18">
        <f>_xlfn.IFNA(VLOOKUP(A2032,过往入选债券!A:D,4,0),2)</f>
        <v>2</v>
      </c>
      <c r="Y2032">
        <f>_xlfn.IFNA(VLOOKUP(C2032,[2]Sheet1!$A:$A,1,0),3)</f>
        <v>3</v>
      </c>
    </row>
    <row r="2033" spans="1:25" hidden="1" x14ac:dyDescent="0.2">
      <c r="A2033" s="21" t="s">
        <v>9953</v>
      </c>
      <c r="B2033" s="21" t="s">
        <v>9954</v>
      </c>
      <c r="C2033" s="37" t="s">
        <v>17</v>
      </c>
      <c r="D2033" s="26" t="str">
        <f>[1]!b_calc_yield(A2033,日期设置!$B$2,F2033,1,R2033,1,O2033,L2033,S2033,)</f>
        <v>Fetching...</v>
      </c>
      <c r="E2033" s="26">
        <f t="shared" si="62"/>
        <v>12.674874342238684</v>
      </c>
      <c r="F2033" s="18">
        <f>[1]!b_dq_cleanprice($A2033,日期设置!B$2)</f>
        <v>96.276799999999994</v>
      </c>
      <c r="G2033" s="18" t="str">
        <f t="shared" si="63"/>
        <v>4.10 + 2.10</v>
      </c>
      <c r="H2033" s="27">
        <f>[1]!b_dq_pctchange($A2033,日期设置!$B$2,1)/100</f>
        <v>0</v>
      </c>
      <c r="I2033" s="26">
        <f>[1]!b_pq_pctchange(A2033,日期设置!$B$4,日期设置!$B$2,1)</f>
        <v>0.11719550227162691</v>
      </c>
      <c r="J2033" s="26">
        <f>[1]!b_pq_pctchange(A2033,日期设置!$C$4,日期设置!$B$2,1)</f>
        <v>-2.0092436812283725</v>
      </c>
      <c r="K2033" s="52">
        <f>[1]!b_dq_amount($A2033,日期设置!B$2,2,10000)</f>
        <v>0</v>
      </c>
      <c r="L2033" s="26">
        <f>[1]!b_info_latestpar(A2033,日期设置!$B$2)</f>
        <v>100</v>
      </c>
      <c r="M2033" s="6">
        <f>[1]!b_info_outstandingbalance($A2033,日期设置!B$2)</f>
        <v>10</v>
      </c>
      <c r="N2033" s="7" t="str">
        <f>[1]!b_info_latestissurercreditrating2(A2033,日期设置!$B$2,"102","1")</f>
        <v>AA+</v>
      </c>
      <c r="O2033" s="8">
        <v>4.26</v>
      </c>
      <c r="P2033" s="9" t="str">
        <f>[1]!b_info_repurchasedate(A2033)</f>
        <v>2023-04-29</v>
      </c>
      <c r="Q2033" s="8" t="s">
        <v>16045</v>
      </c>
      <c r="R2033" s="2" t="str">
        <f>IF((--IF(P2033=0,Q2033,P2033))&gt;(--日期设置!$B$2),IF(P2033=0,Q2033,P2033),Q2033)</f>
        <v>2023-04-29</v>
      </c>
      <c r="S2033" s="2" t="s">
        <v>17832</v>
      </c>
      <c r="T2033" s="8">
        <f>[1]!b_anal_ptmyear($A2033,日期设置!$B$2)</f>
        <v>4.1041095890410961</v>
      </c>
      <c r="U2033" s="8">
        <f>[1]!b_anal_termifexercise($A2033,日期设置!B$2)</f>
        <v>2.1041095890410957</v>
      </c>
      <c r="V2033" s="10">
        <f>[1]!b_dq_dirtyprice(A2033,日期设置!$B$2)</f>
        <v>100.0933</v>
      </c>
      <c r="W2033" s="11">
        <f>IF(U2033=0,ROUNDUP((Q2033-日期设置!$B$2)/365,0),ROUNDUP((R2033-日期设置!$B$2)/365,0))</f>
        <v>3</v>
      </c>
      <c r="X2033" s="18">
        <f>_xlfn.IFNA(VLOOKUP(A2033,过往入选债券!A:D,4,0),2)</f>
        <v>2</v>
      </c>
      <c r="Y2033">
        <f>_xlfn.IFNA(VLOOKUP(C2033,[2]Sheet1!$A:$A,1,0),3)</f>
        <v>3</v>
      </c>
    </row>
    <row r="2034" spans="1:25" hidden="1" x14ac:dyDescent="0.2">
      <c r="A2034" s="21" t="s">
        <v>11219</v>
      </c>
      <c r="B2034" s="21" t="s">
        <v>11220</v>
      </c>
      <c r="C2034" s="37" t="s">
        <v>882</v>
      </c>
      <c r="D2034" s="26" t="str">
        <f>[1]!b_calc_yield(A2034,日期设置!$B$2,F2034,1,R2034,1,O2034,L2034,S2034,)</f>
        <v>Fetching...</v>
      </c>
      <c r="E2034" s="26">
        <f t="shared" si="62"/>
        <v>13.365143802180146</v>
      </c>
      <c r="F2034" s="18">
        <f>[1]!b_dq_cleanprice($A2034,日期设置!B$2)</f>
        <v>100.5284</v>
      </c>
      <c r="G2034" s="18" t="str">
        <f t="shared" si="63"/>
        <v>4.25 + 2.25</v>
      </c>
      <c r="H2034" s="27">
        <f>[1]!b_dq_pctchange($A2034,日期设置!$B$2,1)/100</f>
        <v>0</v>
      </c>
      <c r="I2034" s="26">
        <f>[1]!b_pq_pctchange(A2034,日期设置!$B$4,日期设置!$B$2,1)</f>
        <v>0</v>
      </c>
      <c r="J2034" s="26">
        <f>[1]!b_pq_pctchange(A2034,日期设置!$C$4,日期设置!$B$2,1)</f>
        <v>0</v>
      </c>
      <c r="K2034" s="52">
        <f>[1]!b_dq_amount($A2034,日期设置!B$2,2,10000)</f>
        <v>0</v>
      </c>
      <c r="L2034" s="26">
        <f>[1]!b_info_latestpar(A2034,日期设置!$B$2)</f>
        <v>100</v>
      </c>
      <c r="M2034" s="6">
        <f>[1]!b_info_outstandingbalance($A2034,日期设置!B$2)</f>
        <v>10</v>
      </c>
      <c r="N2034" s="7" t="str">
        <f>[1]!b_info_latestissurercreditrating2(A2034,日期设置!$B$2,"102","1")</f>
        <v>AA</v>
      </c>
      <c r="O2034" s="8">
        <v>6.47</v>
      </c>
      <c r="P2034" s="9" t="str">
        <f>[1]!b_info_repurchasedate(A2034)</f>
        <v>2023-06-24</v>
      </c>
      <c r="Q2034" s="8" t="s">
        <v>16542</v>
      </c>
      <c r="R2034" s="2" t="str">
        <f>IF((--IF(P2034=0,Q2034,P2034))&gt;(--日期设置!$B$2),IF(P2034=0,Q2034,P2034),Q2034)</f>
        <v>2023-06-24</v>
      </c>
      <c r="S2034" s="2" t="s">
        <v>17996</v>
      </c>
      <c r="T2034" s="8">
        <f>[1]!b_anal_ptmyear($A2034,日期设置!$B$2)</f>
        <v>4.2575342465753421</v>
      </c>
      <c r="U2034" s="8">
        <f>[1]!b_anal_termifexercise($A2034,日期设置!B$2)</f>
        <v>2.2575342465753425</v>
      </c>
      <c r="V2034" s="10">
        <f>[1]!b_dq_dirtyprice(A2034,日期设置!$B$2)</f>
        <v>105.3322</v>
      </c>
      <c r="W2034" s="11">
        <f>IF(U2034=0,ROUNDUP((Q2034-日期设置!$B$2)/365,0),ROUNDUP((R2034-日期设置!$B$2)/365,0))</f>
        <v>3</v>
      </c>
      <c r="X2034" s="18">
        <f>_xlfn.IFNA(VLOOKUP(A2034,过往入选债券!A:D,4,0),2)</f>
        <v>2</v>
      </c>
      <c r="Y2034">
        <f>_xlfn.IFNA(VLOOKUP(C2034,[2]Sheet1!$A:$A,1,0),3)</f>
        <v>3</v>
      </c>
    </row>
    <row r="2035" spans="1:25" hidden="1" x14ac:dyDescent="0.2">
      <c r="A2035" s="28" t="s">
        <v>20478</v>
      </c>
      <c r="B2035" s="28" t="s">
        <v>20479</v>
      </c>
      <c r="C2035" s="39" t="s">
        <v>882</v>
      </c>
      <c r="D2035" s="26" t="str">
        <f>[1]!b_calc_yield(A2035,日期设置!$B$2,F2035,1,R2035,1,O2035,L2035,S2035,)</f>
        <v>Fetching...</v>
      </c>
      <c r="E2035" s="26">
        <f t="shared" si="62"/>
        <v>15.11467045728574</v>
      </c>
      <c r="F2035" s="18">
        <f>[1]!b_dq_cleanprice($A2035,日期设置!B$2)</f>
        <v>99.451499999999996</v>
      </c>
      <c r="G2035" s="18" t="str">
        <f t="shared" si="63"/>
        <v>4.50 + 2.50</v>
      </c>
      <c r="H2035" s="27">
        <f>[1]!b_dq_pctchange($A2035,日期设置!$B$2,1)/100</f>
        <v>0</v>
      </c>
      <c r="I2035" s="26">
        <f>[1]!b_pq_pctchange(A2035,日期设置!$B$4,日期设置!$B$2,1)</f>
        <v>0</v>
      </c>
      <c r="J2035" s="26">
        <f>[1]!b_pq_pctchange(A2035,日期设置!$C$4,日期设置!$B$2,1)</f>
        <v>0</v>
      </c>
      <c r="K2035" s="52">
        <f>[1]!b_dq_amount($A2035,日期设置!B$2,2,10000)</f>
        <v>0</v>
      </c>
      <c r="L2035" s="26">
        <f>[1]!b_info_latestpar(A2035,日期设置!$B$2)</f>
        <v>100</v>
      </c>
      <c r="M2035" s="6">
        <f>[1]!b_info_outstandingbalance($A2035,日期设置!B$2)</f>
        <v>12</v>
      </c>
      <c r="N2035" s="7" t="str">
        <f>[1]!b_info_latestissurercreditrating2(A2035,日期设置!$B$2,"102","1")</f>
        <v>AA</v>
      </c>
      <c r="O2035" s="8">
        <v>5.97</v>
      </c>
      <c r="P2035" s="9" t="str">
        <f>[1]!b_info_repurchasedate(A2035)</f>
        <v>2023-09-21</v>
      </c>
      <c r="Q2035" s="8" t="s">
        <v>20826</v>
      </c>
      <c r="R2035" s="2" t="str">
        <f>IF((--IF(P2035=0,Q2035,P2035))&gt;(--日期设置!$B$2),IF(P2035=0,Q2035,P2035),Q2035)</f>
        <v>2023-09-21</v>
      </c>
      <c r="S2035" s="31" t="s">
        <v>17255</v>
      </c>
      <c r="T2035" s="8">
        <f>[1]!b_anal_ptmyear($A2035,日期设置!$B$2)</f>
        <v>4.5013698630136982</v>
      </c>
      <c r="U2035" s="8">
        <f>[1]!b_anal_termifexercise($A2035,日期设置!B$2)</f>
        <v>2.5013698630136987</v>
      </c>
      <c r="V2035" s="10">
        <f>[1]!b_dq_dirtyprice(A2035,日期设置!$B$2)</f>
        <v>102.42829999999999</v>
      </c>
      <c r="W2035" s="11">
        <f>IF(U2035=0,ROUNDUP((Q2035-日期设置!$B$2)/365,0),ROUNDUP((R2035-日期设置!$B$2)/365,0))</f>
        <v>3</v>
      </c>
      <c r="X2035" s="18">
        <f>_xlfn.IFNA(VLOOKUP(A2035,过往入选债券!A:D,4,0),2)</f>
        <v>2</v>
      </c>
      <c r="Y2035">
        <f>_xlfn.IFNA(VLOOKUP(C2035,[2]Sheet1!$A:$A,1,0),3)</f>
        <v>3</v>
      </c>
    </row>
    <row r="2036" spans="1:25" hidden="1" x14ac:dyDescent="0.2">
      <c r="A2036" s="28" t="s">
        <v>21884</v>
      </c>
      <c r="B2036" s="28" t="s">
        <v>22083</v>
      </c>
      <c r="C2036" s="39" t="s">
        <v>13180</v>
      </c>
      <c r="D2036" s="26" t="str">
        <f>[1]!b_calc_yield(A2036,日期设置!$B$2,F2036,1,R2036,1,O2036,L2036,S2036,)</f>
        <v>Fetching...</v>
      </c>
      <c r="E2036" s="26">
        <f t="shared" si="62"/>
        <v>40.934214974800895</v>
      </c>
      <c r="F2036" s="18">
        <f>[1]!b_dq_cleanprice($A2036,日期设置!B$2)</f>
        <v>100</v>
      </c>
      <c r="G2036" s="18" t="str">
        <f t="shared" si="63"/>
        <v>6.71 + 0</v>
      </c>
      <c r="H2036" s="27">
        <f>[1]!b_dq_pctchange($A2036,日期设置!$B$2,1)/100</f>
        <v>0</v>
      </c>
      <c r="I2036" s="26">
        <f>[1]!b_pq_pctchange(A2036,日期设置!$B$4,日期设置!$B$2,1)</f>
        <v>0</v>
      </c>
      <c r="J2036" s="26">
        <f>[1]!b_pq_pctchange(A2036,日期设置!$C$4,日期设置!$B$2,1)</f>
        <v>0</v>
      </c>
      <c r="K2036" s="52">
        <f>[1]!b_dq_amount($A2036,日期设置!B$2,2,10000)</f>
        <v>0</v>
      </c>
      <c r="L2036" s="26">
        <f>[1]!b_info_latestpar(A2036,日期设置!$B$2)</f>
        <v>100</v>
      </c>
      <c r="M2036" s="6">
        <f>[1]!b_info_outstandingbalance($A2036,日期设置!B$2)</f>
        <v>6</v>
      </c>
      <c r="N2036" s="7" t="str">
        <f>[1]!b_info_latestissurercreditrating2(A2036,日期设置!$B$2,"102","1")</f>
        <v>AA</v>
      </c>
      <c r="O2036" s="43">
        <v>6.2</v>
      </c>
      <c r="P2036" s="9">
        <f>[1]!b_info_repurchasedate(A2036)</f>
        <v>0</v>
      </c>
      <c r="Q2036" s="31" t="s">
        <v>22170</v>
      </c>
      <c r="R2036" s="2" t="str">
        <f>IF((--IF(P2036=0,Q2036,P2036))&gt;(--日期设置!$B$2),IF(P2036=0,Q2036,P2036),Q2036)</f>
        <v>2027-12-09</v>
      </c>
      <c r="S2036" s="31" t="s">
        <v>16478</v>
      </c>
      <c r="T2036" s="8">
        <f>[1]!b_anal_ptmyear($A2036,日期设置!$B$2)</f>
        <v>6.7178082191780826</v>
      </c>
      <c r="U2036" s="8">
        <f>[1]!b_anal_termifexercise($A2036,日期设置!B$2)</f>
        <v>0</v>
      </c>
      <c r="V2036" s="10">
        <f>[1]!b_dq_dirtyprice(A2036,日期设置!$B$2)</f>
        <v>101.7496</v>
      </c>
      <c r="W2036" s="11">
        <f>IF(U2036=0,ROUNDUP((Q2036-日期设置!$B$2)/365,0),ROUNDUP((R2036-日期设置!$B$2)/365,0))</f>
        <v>7</v>
      </c>
      <c r="X2036" s="18">
        <f>_xlfn.IFNA(VLOOKUP(A2036,过往入选债券!A:D,4,0),2)</f>
        <v>2</v>
      </c>
      <c r="Y2036">
        <f>_xlfn.IFNA(VLOOKUP(C2036,[2]Sheet1!$A:$A,1,0),3)</f>
        <v>3</v>
      </c>
    </row>
    <row r="2037" spans="1:25" hidden="1" x14ac:dyDescent="0.2">
      <c r="A2037" s="21" t="s">
        <v>10760</v>
      </c>
      <c r="B2037" s="21" t="s">
        <v>10761</v>
      </c>
      <c r="C2037" s="37" t="s">
        <v>3019</v>
      </c>
      <c r="D2037" s="26" t="str">
        <f>[1]!b_calc_yield(A2037,日期设置!$B$2,F2037,1,R2037,1,O2037,L2037,S2037,)</f>
        <v>Fetching...</v>
      </c>
      <c r="E2037" s="26">
        <f t="shared" si="62"/>
        <v>12.479262852166627</v>
      </c>
      <c r="F2037" s="18">
        <f>[1]!b_dq_cleanprice($A2037,日期设置!B$2)</f>
        <v>98.087400000000002</v>
      </c>
      <c r="G2037" s="18" t="str">
        <f t="shared" si="63"/>
        <v>2.09 + 0</v>
      </c>
      <c r="H2037" s="27">
        <f>[1]!b_dq_pctchange($A2037,日期设置!$B$2,1)/100</f>
        <v>0</v>
      </c>
      <c r="I2037" s="26">
        <f>[1]!b_pq_pctchange(A2037,日期设置!$B$4,日期设置!$B$2,1)</f>
        <v>5.6920421578353267E-2</v>
      </c>
      <c r="J2037" s="26">
        <f>[1]!b_pq_pctchange(A2037,日期设置!$C$4,日期设置!$B$2,1)</f>
        <v>-7.6098616472134242E-2</v>
      </c>
      <c r="K2037" s="52">
        <f>[1]!b_dq_amount($A2037,日期设置!B$2,2,10000)</f>
        <v>0</v>
      </c>
      <c r="L2037" s="26">
        <f>[1]!b_info_latestpar(A2037,日期设置!$B$2)</f>
        <v>100</v>
      </c>
      <c r="M2037" s="6">
        <f>[1]!b_info_outstandingbalance($A2037,日期设置!B$2)</f>
        <v>10</v>
      </c>
      <c r="N2037" s="7" t="str">
        <f>[1]!b_info_latestissurercreditrating2(A2037,日期设置!$B$2,"102","1")</f>
        <v>AA</v>
      </c>
      <c r="O2037" s="8">
        <v>5.2</v>
      </c>
      <c r="P2037" s="9">
        <f>[1]!b_info_repurchasedate(A2037)</f>
        <v>0</v>
      </c>
      <c r="Q2037" s="8" t="s">
        <v>16427</v>
      </c>
      <c r="R2037" s="2" t="str">
        <f>IF((--IF(P2037=0,Q2037,P2037))&gt;(--日期设置!$B$2),IF(P2037=0,Q2037,P2037),Q2037)</f>
        <v>2023-04-27</v>
      </c>
      <c r="S2037" s="2" t="s">
        <v>18085</v>
      </c>
      <c r="T2037" s="8">
        <f>[1]!b_anal_ptmyear($A2037,日期设置!$B$2)</f>
        <v>2.0986301369863014</v>
      </c>
      <c r="U2037" s="8">
        <f>[1]!b_anal_termifexercise($A2037,日期设置!B$2)</f>
        <v>0</v>
      </c>
      <c r="V2037" s="10">
        <f>[1]!b_dq_dirtyprice(A2037,日期设置!$B$2)</f>
        <v>102.7745</v>
      </c>
      <c r="W2037" s="11">
        <f>IF(U2037=0,ROUNDUP((Q2037-日期设置!$B$2)/365,0),ROUNDUP((R2037-日期设置!$B$2)/365,0))</f>
        <v>3</v>
      </c>
      <c r="X2037" s="18">
        <f>_xlfn.IFNA(VLOOKUP(A2037,过往入选债券!A:D,4,0),2)</f>
        <v>2</v>
      </c>
      <c r="Y2037" s="45">
        <f>_xlfn.IFNA(VLOOKUP(C2037,[2]Sheet1!$A:$A,1,0),3)</f>
        <v>3</v>
      </c>
    </row>
    <row r="2038" spans="1:25" hidden="1" x14ac:dyDescent="0.2">
      <c r="A2038" s="21" t="s">
        <v>4353</v>
      </c>
      <c r="B2038" s="21" t="s">
        <v>4354</v>
      </c>
      <c r="C2038" s="37" t="s">
        <v>3283</v>
      </c>
      <c r="D2038" s="26" t="str">
        <f>[1]!b_calc_yield(A2038,日期设置!$B$2,F2038,1,R2038,1,O2038,L2038,S2038,)</f>
        <v>Fetching...</v>
      </c>
      <c r="E2038" s="26">
        <f t="shared" si="62"/>
        <v>6.4442076924308811</v>
      </c>
      <c r="F2038" s="18">
        <f>[1]!b_dq_cleanprice($A2038,日期设置!B$2)</f>
        <v>100.3</v>
      </c>
      <c r="G2038" s="18" t="str">
        <f t="shared" si="63"/>
        <v>2.09 + 1.09</v>
      </c>
      <c r="H2038" s="27">
        <f>[1]!b_dq_pctchange($A2038,日期设置!$B$2,1)/100</f>
        <v>0</v>
      </c>
      <c r="I2038" s="26">
        <f>[1]!b_pq_pctchange(A2038,日期设置!$B$4,日期设置!$B$2,1)</f>
        <v>0</v>
      </c>
      <c r="J2038" s="26">
        <f>[1]!b_pq_pctchange(A2038,日期设置!$C$4,日期设置!$B$2,1)</f>
        <v>0</v>
      </c>
      <c r="K2038" s="52">
        <f>[1]!b_dq_amount($A2038,日期设置!B$2,2,10000)</f>
        <v>0</v>
      </c>
      <c r="L2038" s="26">
        <f>[1]!b_info_latestpar(A2038,日期设置!$B$2)</f>
        <v>100</v>
      </c>
      <c r="M2038" s="6">
        <f>[1]!b_info_outstandingbalance($A2038,日期设置!B$2)</f>
        <v>3</v>
      </c>
      <c r="N2038" s="7">
        <f>[1]!b_info_latestissurercreditrating2(A2038,日期设置!$B$2,"102","1")</f>
        <v>0</v>
      </c>
      <c r="O2038" s="8">
        <v>6.5</v>
      </c>
      <c r="P2038" s="9" t="str">
        <f>[1]!b_info_repurchasedate(A2038)</f>
        <v>2022-04-27</v>
      </c>
      <c r="Q2038" s="8" t="s">
        <v>16427</v>
      </c>
      <c r="R2038" s="2" t="str">
        <f>IF((--IF(P2038=0,Q2038,P2038))&gt;(--日期设置!$B$2),IF(P2038=0,Q2038,P2038),Q2038)</f>
        <v>2022-04-27</v>
      </c>
      <c r="S2038" s="2" t="s">
        <v>18085</v>
      </c>
      <c r="T2038" s="8">
        <f>[1]!b_anal_ptmyear($A2038,日期设置!$B$2)</f>
        <v>2.0986301369863014</v>
      </c>
      <c r="U2038" s="8">
        <f>[1]!b_anal_termifexercise($A2038,日期设置!B$2)</f>
        <v>1.0986301369863014</v>
      </c>
      <c r="V2038" s="10">
        <f>[1]!b_dq_dirtyprice(A2038,日期设置!$B$2)</f>
        <v>106.1589</v>
      </c>
      <c r="W2038" s="11">
        <f>IF(U2038=0,ROUNDUP((Q2038-日期设置!$B$2)/365,0),ROUNDUP((R2038-日期设置!$B$2)/365,0))</f>
        <v>2</v>
      </c>
      <c r="X2038" s="18">
        <f>_xlfn.IFNA(VLOOKUP(A2038,过往入选债券!A:D,4,0),2)</f>
        <v>2</v>
      </c>
      <c r="Y2038">
        <f>_xlfn.IFNA(VLOOKUP(C2038,[2]Sheet1!$A:$A,1,0),3)</f>
        <v>3</v>
      </c>
    </row>
    <row r="2039" spans="1:25" hidden="1" x14ac:dyDescent="0.2">
      <c r="A2039" s="28" t="s">
        <v>20666</v>
      </c>
      <c r="B2039" s="28" t="s">
        <v>20667</v>
      </c>
      <c r="C2039" s="39" t="s">
        <v>12783</v>
      </c>
      <c r="D2039" s="26" t="str">
        <f>[1]!b_calc_yield(A2039,日期设置!$B$2,F2039,1,R2039,1,O2039,L2039,S2039,)</f>
        <v>Fetching...</v>
      </c>
      <c r="E2039" s="26">
        <f t="shared" si="62"/>
        <v>38.84800694046384</v>
      </c>
      <c r="F2039" s="18">
        <f>[1]!b_dq_cleanprice($A2039,日期设置!B$2)</f>
        <v>100</v>
      </c>
      <c r="G2039" s="18" t="str">
        <f t="shared" si="63"/>
        <v>6.47 + 0</v>
      </c>
      <c r="H2039" s="27">
        <f>[1]!b_dq_pctchange($A2039,日期设置!$B$2,1)/100</f>
        <v>0</v>
      </c>
      <c r="I2039" s="26">
        <f>[1]!b_pq_pctchange(A2039,日期设置!$B$4,日期设置!$B$2,1)</f>
        <v>0</v>
      </c>
      <c r="J2039" s="26">
        <f>[1]!b_pq_pctchange(A2039,日期设置!$C$4,日期设置!$B$2,1)</f>
        <v>0</v>
      </c>
      <c r="K2039" s="52">
        <f>[1]!b_dq_amount($A2039,日期设置!B$2,2,10000)</f>
        <v>0</v>
      </c>
      <c r="L2039" s="26">
        <f>[1]!b_info_latestpar(A2039,日期设置!$B$2)</f>
        <v>100</v>
      </c>
      <c r="M2039" s="6">
        <f>[1]!b_info_outstandingbalance($A2039,日期设置!B$2)</f>
        <v>5</v>
      </c>
      <c r="N2039" s="7" t="str">
        <f>[1]!b_info_latestissurercreditrating2(A2039,日期设置!$B$2,"102","1")</f>
        <v>AA</v>
      </c>
      <c r="O2039" s="8">
        <v>6.2</v>
      </c>
      <c r="P2039" s="9">
        <f>[1]!b_info_repurchasedate(A2039)</f>
        <v>0</v>
      </c>
      <c r="Q2039" s="8" t="s">
        <v>20839</v>
      </c>
      <c r="R2039" s="2" t="str">
        <f>IF((--IF(P2039=0,Q2039,P2039))&gt;(--日期设置!$B$2),IF(P2039=0,Q2039,P2039),Q2039)</f>
        <v>2027-09-10</v>
      </c>
      <c r="S2039" s="31" t="s">
        <v>16295</v>
      </c>
      <c r="T2039" s="8">
        <f>[1]!b_anal_ptmyear($A2039,日期设置!$B$2)</f>
        <v>6.4712328767123291</v>
      </c>
      <c r="U2039" s="8">
        <f>[1]!b_anal_termifexercise($A2039,日期设置!B$2)</f>
        <v>0</v>
      </c>
      <c r="V2039" s="10">
        <f>[1]!b_dq_dirtyprice(A2039,日期设置!$B$2)</f>
        <v>103.2784</v>
      </c>
      <c r="W2039" s="11">
        <f>IF(U2039=0,ROUNDUP((Q2039-日期设置!$B$2)/365,0),ROUNDUP((R2039-日期设置!$B$2)/365,0))</f>
        <v>7</v>
      </c>
      <c r="X2039" s="18">
        <f>_xlfn.IFNA(VLOOKUP(A2039,过往入选债券!A:D,4,0),2)</f>
        <v>2</v>
      </c>
      <c r="Y2039">
        <f>_xlfn.IFNA(VLOOKUP(C2039,[2]Sheet1!$A:$A,1,0),3)</f>
        <v>3</v>
      </c>
    </row>
    <row r="2040" spans="1:25" hidden="1" x14ac:dyDescent="0.2">
      <c r="A2040" s="21" t="s">
        <v>9749</v>
      </c>
      <c r="B2040" s="21" t="s">
        <v>9750</v>
      </c>
      <c r="C2040" s="37" t="s">
        <v>81</v>
      </c>
      <c r="D2040" s="26" t="str">
        <f>[1]!b_calc_yield(A2040,日期设置!$B$2,F2040,1,R2040,1,O2040,L2040,S2040,)</f>
        <v>Fetching...</v>
      </c>
      <c r="E2040" s="26">
        <f t="shared" si="62"/>
        <v>11.139837336894942</v>
      </c>
      <c r="F2040" s="18">
        <f>[1]!b_dq_cleanprice($A2040,日期设置!B$2)</f>
        <v>96.982699999999994</v>
      </c>
      <c r="G2040" s="18" t="str">
        <f t="shared" si="63"/>
        <v>1.8 + 0</v>
      </c>
      <c r="H2040" s="27">
        <f>[1]!b_dq_pctchange($A2040,日期设置!$B$2,1)/100</f>
        <v>0</v>
      </c>
      <c r="I2040" s="26">
        <f>[1]!b_pq_pctchange(A2040,日期设置!$B$4,日期设置!$B$2,1)</f>
        <v>-4.4833251224935894E-2</v>
      </c>
      <c r="J2040" s="26">
        <f>[1]!b_pq_pctchange(A2040,日期设置!$C$4,日期设置!$B$2,1)</f>
        <v>-0.96287385525338498</v>
      </c>
      <c r="K2040" s="52">
        <f>[1]!b_dq_amount($A2040,日期设置!B$2,2,10000)</f>
        <v>0</v>
      </c>
      <c r="L2040" s="26">
        <f>[1]!b_info_latestpar(A2040,日期设置!$B$2)</f>
        <v>100</v>
      </c>
      <c r="M2040" s="6">
        <f>[1]!b_info_outstandingbalance($A2040,日期设置!B$2)</f>
        <v>15</v>
      </c>
      <c r="N2040" s="7" t="str">
        <f>[1]!b_info_latestissurercreditrating2(A2040,日期设置!$B$2,"102","1")</f>
        <v>AAA</v>
      </c>
      <c r="O2040" s="8">
        <v>4.38</v>
      </c>
      <c r="P2040" s="9">
        <f>[1]!b_info_repurchasedate(A2040)</f>
        <v>0</v>
      </c>
      <c r="Q2040" s="8" t="s">
        <v>16419</v>
      </c>
      <c r="R2040" s="2" t="str">
        <f>IF((--IF(P2040=0,Q2040,P2040))&gt;(--日期设置!$B$2),IF(P2040=0,Q2040,P2040),Q2040)</f>
        <v>2023-01-08</v>
      </c>
      <c r="S2040" s="2" t="s">
        <v>18189</v>
      </c>
      <c r="T2040" s="8">
        <f>[1]!b_anal_ptmyear($A2040,日期设置!$B$2)</f>
        <v>1.8</v>
      </c>
      <c r="U2040" s="8">
        <f>[1]!b_anal_termifexercise($A2040,日期设置!B$2)</f>
        <v>0</v>
      </c>
      <c r="V2040" s="10">
        <f>[1]!b_dq_dirtyprice(A2040,日期设置!$B$2)</f>
        <v>97.858699999999999</v>
      </c>
      <c r="W2040" s="11">
        <f>IF(U2040=0,ROUNDUP((Q2040-日期设置!$B$2)/365,0),ROUNDUP((R2040-日期设置!$B$2)/365,0))</f>
        <v>2</v>
      </c>
      <c r="X2040" s="18">
        <f>_xlfn.IFNA(VLOOKUP(A2040,过往入选债券!A:D,4,0),2)</f>
        <v>2</v>
      </c>
      <c r="Y2040">
        <f>_xlfn.IFNA(VLOOKUP(C2040,[2]Sheet1!$A:$A,1,0),3)</f>
        <v>3</v>
      </c>
    </row>
    <row r="2041" spans="1:25" hidden="1" x14ac:dyDescent="0.2">
      <c r="A2041" s="21" t="s">
        <v>9080</v>
      </c>
      <c r="B2041" s="21" t="s">
        <v>9081</v>
      </c>
      <c r="C2041" s="37" t="s">
        <v>3769</v>
      </c>
      <c r="D2041" s="26" t="str">
        <f>[1]!b_calc_yield(A2041,日期设置!$B$2,F2041,1,R2041,1,O2041,L2041,S2041,)</f>
        <v>Fetching...</v>
      </c>
      <c r="E2041" s="26">
        <f t="shared" si="62"/>
        <v>8.5308043453846452</v>
      </c>
      <c r="F2041" s="18">
        <f>[1]!b_dq_cleanprice($A2041,日期设置!B$2)</f>
        <v>101.6867</v>
      </c>
      <c r="G2041" s="18" t="str">
        <f t="shared" si="63"/>
        <v>3.43 + 1.43</v>
      </c>
      <c r="H2041" s="27">
        <f>[1]!b_dq_pctchange($A2041,日期设置!$B$2,1)/100</f>
        <v>0</v>
      </c>
      <c r="I2041" s="26">
        <f>[1]!b_pq_pctchange(A2041,日期设置!$B$4,日期设置!$B$2,1)</f>
        <v>0</v>
      </c>
      <c r="J2041" s="26">
        <f>[1]!b_pq_pctchange(A2041,日期设置!$C$4,日期设置!$B$2,1)</f>
        <v>0</v>
      </c>
      <c r="K2041" s="52">
        <f>[1]!b_dq_amount($A2041,日期设置!B$2,2,10000)</f>
        <v>0</v>
      </c>
      <c r="L2041" s="26">
        <f>[1]!b_info_latestpar(A2041,日期设置!$B$2)</f>
        <v>100</v>
      </c>
      <c r="M2041" s="6">
        <f>[1]!b_info_outstandingbalance($A2041,日期设置!B$2)</f>
        <v>10</v>
      </c>
      <c r="N2041" s="7" t="str">
        <f>[1]!b_info_latestissurercreditrating2(A2041,日期设置!$B$2,"102","1")</f>
        <v>AA</v>
      </c>
      <c r="O2041" s="8">
        <v>7.5</v>
      </c>
      <c r="P2041" s="9" t="str">
        <f>[1]!b_info_repurchasedate(A2041)</f>
        <v>2022-08-26</v>
      </c>
      <c r="Q2041" s="8" t="s">
        <v>16394</v>
      </c>
      <c r="R2041" s="2" t="str">
        <f>IF((--IF(P2041=0,Q2041,P2041))&gt;(--日期设置!$B$2),IF(P2041=0,Q2041,P2041),Q2041)</f>
        <v>2022-08-26</v>
      </c>
      <c r="S2041" s="2" t="s">
        <v>18027</v>
      </c>
      <c r="T2041" s="8">
        <f>[1]!b_anal_ptmyear($A2041,日期设置!$B$2)</f>
        <v>3.43013698630137</v>
      </c>
      <c r="U2041" s="8">
        <f>[1]!b_anal_termifexercise($A2041,日期设置!B$2)</f>
        <v>1.4301369863013698</v>
      </c>
      <c r="V2041" s="10">
        <f>[1]!b_dq_dirtyprice(A2041,日期设置!$B$2)</f>
        <v>105.9607</v>
      </c>
      <c r="W2041" s="11">
        <f>IF(U2041=0,ROUNDUP((Q2041-日期设置!$B$2)/365,0),ROUNDUP((R2041-日期设置!$B$2)/365,0))</f>
        <v>2</v>
      </c>
      <c r="X2041" s="18">
        <f>_xlfn.IFNA(VLOOKUP(A2041,过往入选债券!A:D,4,0),2)</f>
        <v>2</v>
      </c>
      <c r="Y2041">
        <f>_xlfn.IFNA(VLOOKUP(C2041,[2]Sheet1!$A:$A,1,0),3)</f>
        <v>3</v>
      </c>
    </row>
    <row r="2042" spans="1:25" x14ac:dyDescent="0.2">
      <c r="A2042" s="28" t="s">
        <v>20418</v>
      </c>
      <c r="B2042" s="28" t="s">
        <v>20419</v>
      </c>
      <c r="C2042" s="39" t="s">
        <v>168</v>
      </c>
      <c r="D2042" s="26" t="str">
        <f>[1]!b_calc_yield(A2042,日期设置!$B$2,F2042,1,R2042,1,O2042,L2042,S2042,)</f>
        <v>Fetching...</v>
      </c>
      <c r="E2042" s="26">
        <f t="shared" si="62"/>
        <v>14.996459010227237</v>
      </c>
      <c r="F2042" s="18">
        <f>[1]!b_dq_cleanprice($A2042,日期设置!B$2)</f>
        <v>99.086799999999997</v>
      </c>
      <c r="G2042" s="18" t="str">
        <f t="shared" si="63"/>
        <v>2.48 + 0</v>
      </c>
      <c r="H2042" s="27">
        <f>[1]!b_dq_pctchange($A2042,日期设置!$B$2,1)/100</f>
        <v>-9.1775778314197518E-3</v>
      </c>
      <c r="I2042" s="26">
        <f>[1]!b_pq_pctchange(A2042,日期设置!$B$4,日期设置!$B$2,1)</f>
        <v>-0.91320000000000345</v>
      </c>
      <c r="J2042" s="26">
        <f>[1]!b_pq_pctchange(A2042,日期设置!$C$4,日期设置!$B$2,1)</f>
        <v>-0.29482852652149266</v>
      </c>
      <c r="K2042" s="52">
        <f>[1]!b_dq_amount($A2042,日期设置!B$2,2,10000)</f>
        <v>1020.9008766999999</v>
      </c>
      <c r="L2042" s="26">
        <f>[1]!b_info_latestpar(A2042,日期设置!$B$2)</f>
        <v>100</v>
      </c>
      <c r="M2042" s="6">
        <f>[1]!b_info_outstandingbalance($A2042,日期设置!B$2)</f>
        <v>5</v>
      </c>
      <c r="N2042" s="7" t="str">
        <f>[1]!b_info_latestissurercreditrating2(A2042,日期设置!$B$2,"102","1")</f>
        <v>AA</v>
      </c>
      <c r="O2042" s="8">
        <v>5.8</v>
      </c>
      <c r="P2042" s="9">
        <f>[1]!b_info_repurchasedate(A2042)</f>
        <v>0</v>
      </c>
      <c r="Q2042" s="8" t="s">
        <v>16991</v>
      </c>
      <c r="R2042" s="2" t="str">
        <f>IF((--IF(P2042=0,Q2042,P2042))&gt;(--日期设置!$B$2),IF(P2042=0,Q2042,P2042),Q2042)</f>
        <v>2023-09-14</v>
      </c>
      <c r="S2042" s="31" t="s">
        <v>16081</v>
      </c>
      <c r="T2042" s="8">
        <f>[1]!b_anal_ptmyear($A2042,日期设置!$B$2)</f>
        <v>2.4821917808219176</v>
      </c>
      <c r="U2042" s="8">
        <f>[1]!b_anal_termifexercise($A2042,日期设置!B$2)</f>
        <v>0</v>
      </c>
      <c r="V2042" s="10">
        <f>[1]!b_dq_dirtyprice(A2042,日期设置!$B$2)</f>
        <v>102.09010000000001</v>
      </c>
      <c r="W2042" s="11">
        <f>IF(U2042=0,ROUNDUP((Q2042-日期设置!$B$2)/365,0),ROUNDUP((R2042-日期设置!$B$2)/365,0))</f>
        <v>3</v>
      </c>
      <c r="X2042" s="18">
        <f>_xlfn.IFNA(VLOOKUP(A2042,过往入选债券!A:D,4,0),2)</f>
        <v>2</v>
      </c>
      <c r="Y2042">
        <f>_xlfn.IFNA(VLOOKUP(C2042,[2]Sheet1!$A:$A,1,0),3)</f>
        <v>3</v>
      </c>
    </row>
    <row r="2043" spans="1:25" hidden="1" x14ac:dyDescent="0.2">
      <c r="A2043" s="28" t="s">
        <v>19747</v>
      </c>
      <c r="B2043" s="28" t="s">
        <v>19748</v>
      </c>
      <c r="C2043" s="38" t="s">
        <v>5038</v>
      </c>
      <c r="D2043" s="26" t="str">
        <f>[1]!b_calc_yield(A2043,日期设置!$B$2,F2043,1,R2043,1,O2043,L2043,S2043,)</f>
        <v>Fetching...</v>
      </c>
      <c r="E2043" s="26">
        <f t="shared" si="62"/>
        <v>14.684317879334374</v>
      </c>
      <c r="F2043" s="18">
        <f>[1]!b_dq_cleanprice($A2043,日期设置!B$2)</f>
        <v>98.448999999999998</v>
      </c>
      <c r="G2043" s="18" t="str">
        <f t="shared" si="63"/>
        <v>2.43 + 0</v>
      </c>
      <c r="H2043" s="27">
        <f>[1]!b_dq_pctchange($A2043,日期设置!$B$2,1)/100</f>
        <v>0</v>
      </c>
      <c r="I2043" s="26">
        <f>[1]!b_pq_pctchange(A2043,日期设置!$B$4,日期设置!$B$2,1)</f>
        <v>0.5089305312377097</v>
      </c>
      <c r="J2043" s="26">
        <f>[1]!b_pq_pctchange(A2043,日期设置!$C$4,日期设置!$B$2,1)</f>
        <v>1.2162523389467983</v>
      </c>
      <c r="K2043" s="52">
        <f>[1]!b_dq_amount($A2043,日期设置!B$2,2,10000)</f>
        <v>0</v>
      </c>
      <c r="L2043" s="26">
        <f>[1]!b_info_latestpar(A2043,日期设置!$B$2)</f>
        <v>100</v>
      </c>
      <c r="M2043" s="6">
        <f>[1]!b_info_outstandingbalance($A2043,日期设置!B$2)</f>
        <v>8</v>
      </c>
      <c r="N2043" s="7" t="str">
        <f>[1]!b_info_latestissurercreditrating2(A2043,日期设置!$B$2,"102","1")</f>
        <v>AA+</v>
      </c>
      <c r="O2043" s="8">
        <v>5.5</v>
      </c>
      <c r="P2043" s="9">
        <f>[1]!b_info_repurchasedate(A2043)</f>
        <v>0</v>
      </c>
      <c r="Q2043" s="8" t="s">
        <v>17436</v>
      </c>
      <c r="R2043" s="2" t="str">
        <f>IF((--IF(P2043=0,Q2043,P2043))&gt;(--日期设置!$B$2),IF(P2043=0,Q2043,P2043),Q2043)</f>
        <v>2023-08-26</v>
      </c>
      <c r="S2043" s="31" t="s">
        <v>19098</v>
      </c>
      <c r="T2043" s="8">
        <f>[1]!b_anal_ptmyear($A2043,日期设置!$B$2)</f>
        <v>2.43013698630137</v>
      </c>
      <c r="U2043" s="8">
        <f>[1]!b_anal_termifexercise($A2043,日期设置!B$2)</f>
        <v>0</v>
      </c>
      <c r="V2043" s="10">
        <f>[1]!b_dq_dirtyprice(A2043,日期设置!$B$2)</f>
        <v>101.58320000000001</v>
      </c>
      <c r="W2043" s="11">
        <f>IF(U2043=0,ROUNDUP((Q2043-日期设置!$B$2)/365,0),ROUNDUP((R2043-日期设置!$B$2)/365,0))</f>
        <v>3</v>
      </c>
      <c r="X2043" s="18">
        <f>_xlfn.IFNA(VLOOKUP(A2043,过往入选债券!A:D,4,0),2)</f>
        <v>2</v>
      </c>
      <c r="Y2043">
        <f>_xlfn.IFNA(VLOOKUP(C2043,[2]Sheet1!$A:$A,1,0),3)</f>
        <v>3</v>
      </c>
    </row>
    <row r="2044" spans="1:25" hidden="1" x14ac:dyDescent="0.2">
      <c r="A2044" s="28" t="s">
        <v>20626</v>
      </c>
      <c r="B2044" s="28" t="s">
        <v>20627</v>
      </c>
      <c r="C2044" s="39" t="s">
        <v>974</v>
      </c>
      <c r="D2044" s="26" t="str">
        <f>[1]!b_calc_yield(A2044,日期设置!$B$2,F2044,1,R2044,1,O2044,L2044,S2044,)</f>
        <v>Fetching...</v>
      </c>
      <c r="E2044" s="26">
        <f t="shared" si="62"/>
        <v>26.862506222073314</v>
      </c>
      <c r="F2044" s="18">
        <f>[1]!b_dq_cleanprice($A2044,日期设置!B$2)</f>
        <v>100</v>
      </c>
      <c r="G2044" s="18" t="str">
        <f t="shared" si="63"/>
        <v>6.47 + 4.47</v>
      </c>
      <c r="H2044" s="27">
        <f>[1]!b_dq_pctchange($A2044,日期设置!$B$2,1)/100</f>
        <v>0</v>
      </c>
      <c r="I2044" s="26">
        <f>[1]!b_pq_pctchange(A2044,日期设置!$B$4,日期设置!$B$2,1)</f>
        <v>0</v>
      </c>
      <c r="J2044" s="26">
        <f>[1]!b_pq_pctchange(A2044,日期设置!$C$4,日期设置!$B$2,1)</f>
        <v>0</v>
      </c>
      <c r="K2044" s="52">
        <f>[1]!b_dq_amount($A2044,日期设置!B$2,2,10000)</f>
        <v>0</v>
      </c>
      <c r="L2044" s="26">
        <f>[1]!b_info_latestpar(A2044,日期设置!$B$2)</f>
        <v>100</v>
      </c>
      <c r="M2044" s="6">
        <f>[1]!b_info_outstandingbalance($A2044,日期设置!B$2)</f>
        <v>8</v>
      </c>
      <c r="N2044" s="7" t="str">
        <f>[1]!b_info_latestissurercreditrating2(A2044,日期设置!$B$2,"102","1")</f>
        <v>AA+</v>
      </c>
      <c r="O2044" s="8">
        <v>6.2</v>
      </c>
      <c r="P2044" s="9" t="str">
        <f>[1]!b_info_repurchasedate(A2044)</f>
        <v>2025-09-11</v>
      </c>
      <c r="Q2044" s="8" t="s">
        <v>20840</v>
      </c>
      <c r="R2044" s="2" t="str">
        <f>IF((--IF(P2044=0,Q2044,P2044))&gt;(--日期设置!$B$2),IF(P2044=0,Q2044,P2044),Q2044)</f>
        <v>2025-09-11</v>
      </c>
      <c r="S2044" s="31" t="s">
        <v>16523</v>
      </c>
      <c r="T2044" s="8">
        <f>[1]!b_anal_ptmyear($A2044,日期设置!$B$2)</f>
        <v>6.4739726027397264</v>
      </c>
      <c r="U2044" s="8">
        <f>[1]!b_anal_termifexercise($A2044,日期设置!B$2)</f>
        <v>4.4767123287671229</v>
      </c>
      <c r="V2044" s="10">
        <f>[1]!b_dq_dirtyprice(A2044,日期设置!$B$2)</f>
        <v>103.26139999999999</v>
      </c>
      <c r="W2044" s="11">
        <f>IF(U2044=0,ROUNDUP((Q2044-日期设置!$B$2)/365,0),ROUNDUP((R2044-日期设置!$B$2)/365,0))</f>
        <v>5</v>
      </c>
      <c r="X2044" s="18">
        <f>_xlfn.IFNA(VLOOKUP(A2044,过往入选债券!A:D,4,0),2)</f>
        <v>2</v>
      </c>
      <c r="Y2044">
        <f>_xlfn.IFNA(VLOOKUP(C2044,[2]Sheet1!$A:$A,1,0),3)</f>
        <v>3</v>
      </c>
    </row>
    <row r="2045" spans="1:25" hidden="1" x14ac:dyDescent="0.2">
      <c r="A2045" s="28" t="s">
        <v>22696</v>
      </c>
      <c r="B2045" s="28" t="s">
        <v>22697</v>
      </c>
      <c r="C2045" s="39" t="s">
        <v>4817</v>
      </c>
      <c r="D2045" s="26">
        <f>[1]!b_calc_yield(A2045,日期设置!$B$2,F2045,1,R2045,1,O2045,L2045,S2045,)</f>
        <v>6.1871296751959699</v>
      </c>
      <c r="E2045" s="26">
        <f t="shared" si="62"/>
        <v>17.779781600931123</v>
      </c>
      <c r="F2045" s="18">
        <f>[1]!b_dq_cleanprice($A2045,日期设置!B$2)</f>
        <v>100</v>
      </c>
      <c r="G2045" s="18" t="str">
        <f t="shared" si="63"/>
        <v>2.88 + 0</v>
      </c>
      <c r="H2045" s="27">
        <f>[1]!b_dq_pctchange($A2045,日期设置!$B$2,1)/100</f>
        <v>0</v>
      </c>
      <c r="I2045" s="26">
        <f>[1]!b_pq_pctchange(A2045,日期设置!$B$4,日期设置!$B$2,1)</f>
        <v>0</v>
      </c>
      <c r="J2045" s="26">
        <f>[1]!b_pq_pctchange(A2045,日期设置!$C$4,日期设置!$B$2,1)</f>
        <v>0</v>
      </c>
      <c r="K2045" s="52">
        <f>[1]!b_dq_amount($A2045,日期设置!B$2,2,10000)</f>
        <v>0</v>
      </c>
      <c r="L2045" s="26">
        <f>[1]!b_info_latestpar(A2045,日期设置!$B$2)</f>
        <v>100</v>
      </c>
      <c r="M2045" s="6">
        <f>[1]!b_info_outstandingbalance($A2045,日期设置!B$2)</f>
        <v>5</v>
      </c>
      <c r="N2045" s="7" t="str">
        <f>[1]!b_info_latestissurercreditrating2(A2045,日期设置!$B$2,"102","1")</f>
        <v>AA+</v>
      </c>
      <c r="O2045" s="43">
        <v>6.2</v>
      </c>
      <c r="P2045" s="9">
        <f>[1]!b_info_repurchasedate(A2045)</f>
        <v>0</v>
      </c>
      <c r="Q2045" s="31" t="s">
        <v>23426</v>
      </c>
      <c r="R2045" s="2" t="str">
        <f>IF((--IF(P2045=0,Q2045,P2045))&gt;(--日期设置!$B$2),IF(P2045=0,Q2045,P2045),Q2045)</f>
        <v>2024-02-09</v>
      </c>
      <c r="S2045" s="2" t="s">
        <v>23289</v>
      </c>
      <c r="T2045" s="8">
        <f>[1]!b_anal_ptmyear($A2045,日期设置!$B$2)</f>
        <v>2.8876712328767122</v>
      </c>
      <c r="U2045" s="8">
        <f>[1]!b_anal_termifexercise($A2045,日期设置!B$2)</f>
        <v>0</v>
      </c>
      <c r="V2045" s="10">
        <f>[1]!b_dq_dirtyprice(A2045,日期设置!$B$2)</f>
        <v>100.6964</v>
      </c>
      <c r="W2045" s="11">
        <f>IF(U2045=0,ROUNDUP((Q2045-日期设置!$B$2)/365,0),ROUNDUP((R2045-日期设置!$B$2)/365,0))</f>
        <v>3</v>
      </c>
      <c r="X2045" s="18">
        <f>_xlfn.IFNA(VLOOKUP(A2045,过往入选债券!A:D,4,0),2)</f>
        <v>2</v>
      </c>
      <c r="Y2045">
        <f>_xlfn.IFNA(VLOOKUP(C2045,[2]Sheet1!$A:$A,1,0),3)</f>
        <v>3</v>
      </c>
    </row>
    <row r="2046" spans="1:25" hidden="1" x14ac:dyDescent="0.2">
      <c r="A2046" s="21" t="s">
        <v>4236</v>
      </c>
      <c r="B2046" s="21" t="s">
        <v>4237</v>
      </c>
      <c r="C2046" s="37" t="s">
        <v>4089</v>
      </c>
      <c r="D2046" s="26" t="str">
        <f>[1]!b_calc_yield(A2046,日期设置!$B$2,F2046,1,R2046,1,O2046,L2046,S2046,)</f>
        <v>Fetching...</v>
      </c>
      <c r="E2046" s="26">
        <f t="shared" si="62"/>
        <v>11.698425329141116</v>
      </c>
      <c r="F2046" s="18">
        <f>[1]!b_dq_cleanprice($A2046,日期设置!B$2)</f>
        <v>101.5</v>
      </c>
      <c r="G2046" s="18" t="str">
        <f t="shared" si="63"/>
        <v>2.02 + 0</v>
      </c>
      <c r="H2046" s="27">
        <f>[1]!b_dq_pctchange($A2046,日期设置!$B$2,1)/100</f>
        <v>0</v>
      </c>
      <c r="I2046" s="26">
        <f>[1]!b_pq_pctchange(A2046,日期设置!$B$4,日期设置!$B$2,1)</f>
        <v>0</v>
      </c>
      <c r="J2046" s="26">
        <f>[1]!b_pq_pctchange(A2046,日期设置!$C$4,日期设置!$B$2,1)</f>
        <v>0</v>
      </c>
      <c r="K2046" s="52">
        <f>[1]!b_dq_amount($A2046,日期设置!B$2,2,10000)</f>
        <v>0</v>
      </c>
      <c r="L2046" s="26">
        <f>[1]!b_info_latestpar(A2046,日期设置!$B$2)</f>
        <v>100</v>
      </c>
      <c r="M2046" s="6">
        <f>[1]!b_info_outstandingbalance($A2046,日期设置!B$2)</f>
        <v>2.88</v>
      </c>
      <c r="N2046" s="7">
        <f>[1]!b_info_latestissurercreditrating2(A2046,日期设置!$B$2,"102","1")</f>
        <v>0</v>
      </c>
      <c r="O2046" s="8">
        <v>7</v>
      </c>
      <c r="P2046" s="9">
        <f>[1]!b_info_repurchasedate(A2046)</f>
        <v>0</v>
      </c>
      <c r="Q2046" s="8" t="s">
        <v>17179</v>
      </c>
      <c r="R2046" s="2" t="str">
        <f>IF((--IF(P2046=0,Q2046,P2046))&gt;(--日期设置!$B$2),IF(P2046=0,Q2046,P2046),Q2046)</f>
        <v>2023-03-31</v>
      </c>
      <c r="S2046" s="2" t="s">
        <v>18740</v>
      </c>
      <c r="T2046" s="8">
        <f>[1]!b_anal_ptmyear($A2046,日期设置!$B$2)</f>
        <v>2.0246575342465754</v>
      </c>
      <c r="U2046" s="8">
        <f>[1]!b_anal_termifexercise($A2046,日期设置!B$2)</f>
        <v>0</v>
      </c>
      <c r="V2046" s="10">
        <f>[1]!b_dq_dirtyprice(A2046,日期设置!$B$2)</f>
        <v>108.3274</v>
      </c>
      <c r="W2046" s="11">
        <f>IF(U2046=0,ROUNDUP((Q2046-日期设置!$B$2)/365,0),ROUNDUP((R2046-日期设置!$B$2)/365,0))</f>
        <v>3</v>
      </c>
      <c r="X2046" s="18">
        <f>_xlfn.IFNA(VLOOKUP(A2046,过往入选债券!A:D,4,0),2)</f>
        <v>2</v>
      </c>
      <c r="Y2046">
        <f>_xlfn.IFNA(VLOOKUP(C2046,[2]Sheet1!$A:$A,1,0),3)</f>
        <v>3</v>
      </c>
    </row>
    <row r="2047" spans="1:25" hidden="1" x14ac:dyDescent="0.2">
      <c r="A2047" s="21" t="s">
        <v>14381</v>
      </c>
      <c r="B2047" s="21" t="s">
        <v>14382</v>
      </c>
      <c r="C2047" s="37" t="s">
        <v>14257</v>
      </c>
      <c r="D2047" s="26" t="str">
        <f>[1]!b_calc_yield(A2047,日期设置!$B$2,F2047,1,R2047,1,O2047,L2047,S2047,)</f>
        <v>Fetching...</v>
      </c>
      <c r="E2047" s="26">
        <f t="shared" si="62"/>
        <v>29.955294899014895</v>
      </c>
      <c r="F2047" s="18">
        <f>[1]!b_dq_cleanprice($A2047,日期设置!B$2)</f>
        <v>81.997200000000007</v>
      </c>
      <c r="G2047" s="18" t="str">
        <f t="shared" si="63"/>
        <v>3.75 + 0</v>
      </c>
      <c r="H2047" s="27">
        <f>[1]!b_dq_pctchange($A2047,日期设置!$B$2,1)/100</f>
        <v>0</v>
      </c>
      <c r="I2047" s="26">
        <f>[1]!b_pq_pctchange(A2047,日期设置!$B$4,日期设置!$B$2,1)</f>
        <v>0</v>
      </c>
      <c r="J2047" s="26">
        <f>[1]!b_pq_pctchange(A2047,日期设置!$C$4,日期设置!$B$2,1)</f>
        <v>0</v>
      </c>
      <c r="K2047" s="52">
        <f>[1]!b_dq_amount($A2047,日期设置!B$2,2,10000)</f>
        <v>0</v>
      </c>
      <c r="L2047" s="26">
        <f>[1]!b_info_latestpar(A2047,日期设置!$B$2)</f>
        <v>80</v>
      </c>
      <c r="M2047" s="6">
        <f>[1]!b_info_outstandingbalance($A2047,日期设置!B$2)</f>
        <v>8</v>
      </c>
      <c r="N2047" s="7" t="str">
        <f>[1]!b_info_latestissurercreditrating2(A2047,日期设置!$B$2,"102","1")</f>
        <v>AA</v>
      </c>
      <c r="O2047" s="8">
        <v>7.1</v>
      </c>
      <c r="P2047" s="9">
        <f>[1]!b_info_repurchasedate(A2047)</f>
        <v>0</v>
      </c>
      <c r="Q2047" s="8" t="s">
        <v>16313</v>
      </c>
      <c r="R2047" s="2" t="str">
        <f>IF((--IF(P2047=0,Q2047,P2047))&gt;(--日期设置!$B$2),IF(P2047=0,Q2047,P2047),Q2047)</f>
        <v>2024-12-21</v>
      </c>
      <c r="S2047" s="2" t="s">
        <v>18092</v>
      </c>
      <c r="T2047" s="8">
        <f>[1]!b_anal_ptmyear($A2047,日期设置!$B$2)</f>
        <v>3.7506849315068491</v>
      </c>
      <c r="U2047" s="8">
        <f>[1]!b_anal_termifexercise($A2047,日期设置!B$2)</f>
        <v>0</v>
      </c>
      <c r="V2047" s="10">
        <f>[1]!b_dq_dirtyprice(A2047,日期设置!$B$2)</f>
        <v>83.413300000000007</v>
      </c>
      <c r="W2047" s="11">
        <f>IF(U2047=0,ROUNDUP((Q2047-日期设置!$B$2)/365,0),ROUNDUP((R2047-日期设置!$B$2)/365,0))</f>
        <v>4</v>
      </c>
      <c r="X2047" s="18">
        <f>_xlfn.IFNA(VLOOKUP(A2047,过往入选债券!A:D,4,0),2)</f>
        <v>2</v>
      </c>
      <c r="Y2047">
        <f>_xlfn.IFNA(VLOOKUP(C2047,[2]Sheet1!$A:$A,1,0),3)</f>
        <v>3</v>
      </c>
    </row>
    <row r="2048" spans="1:25" hidden="1" x14ac:dyDescent="0.2">
      <c r="A2048" s="21" t="s">
        <v>14189</v>
      </c>
      <c r="B2048" s="21" t="s">
        <v>14190</v>
      </c>
      <c r="C2048" s="37" t="s">
        <v>14191</v>
      </c>
      <c r="D2048" s="26" t="str">
        <f>[1]!b_calc_yield(A2048,日期设置!$B$2,F2048,1,R2048,1,O2048,L2048,S2048,)</f>
        <v>Fetching...</v>
      </c>
      <c r="E2048" s="26">
        <f t="shared" si="62"/>
        <v>28.52364091629336</v>
      </c>
      <c r="F2048" s="18">
        <f>[1]!b_dq_cleanprice($A2048,日期设置!B$2)</f>
        <v>79.670699999999997</v>
      </c>
      <c r="G2048" s="18" t="str">
        <f t="shared" si="63"/>
        <v>3.57 + 0</v>
      </c>
      <c r="H2048" s="27">
        <f>[1]!b_dq_pctchange($A2048,日期设置!$B$2,1)/100</f>
        <v>0</v>
      </c>
      <c r="I2048" s="26">
        <f>[1]!b_pq_pctchange(A2048,日期设置!$B$4,日期设置!$B$2,1)</f>
        <v>0</v>
      </c>
      <c r="J2048" s="26">
        <f>[1]!b_pq_pctchange(A2048,日期设置!$C$4,日期设置!$B$2,1)</f>
        <v>-0.40278574723507882</v>
      </c>
      <c r="K2048" s="52">
        <f>[1]!b_dq_amount($A2048,日期设置!B$2,2,10000)</f>
        <v>0</v>
      </c>
      <c r="L2048" s="26">
        <f>[1]!b_info_latestpar(A2048,日期设置!$B$2)</f>
        <v>80</v>
      </c>
      <c r="M2048" s="6">
        <f>[1]!b_info_outstandingbalance($A2048,日期设置!B$2)</f>
        <v>8</v>
      </c>
      <c r="N2048" s="7" t="str">
        <f>[1]!b_info_latestissurercreditrating2(A2048,日期设置!$B$2,"102","1")</f>
        <v>AA</v>
      </c>
      <c r="O2048" s="8">
        <v>6.28</v>
      </c>
      <c r="P2048" s="9">
        <f>[1]!b_info_repurchasedate(A2048)</f>
        <v>0</v>
      </c>
      <c r="Q2048" s="8" t="s">
        <v>16555</v>
      </c>
      <c r="R2048" s="2" t="str">
        <f>IF((--IF(P2048=0,Q2048,P2048))&gt;(--日期设置!$B$2),IF(P2048=0,Q2048,P2048),Q2048)</f>
        <v>2024-10-19</v>
      </c>
      <c r="S2048" s="2" t="s">
        <v>18186</v>
      </c>
      <c r="T2048" s="8">
        <f>[1]!b_anal_ptmyear($A2048,日期设置!$B$2)</f>
        <v>3.5780821917808217</v>
      </c>
      <c r="U2048" s="8">
        <f>[1]!b_anal_termifexercise($A2048,日期设置!B$2)</f>
        <v>0</v>
      </c>
      <c r="V2048" s="10">
        <f>[1]!b_dq_dirtyprice(A2048,日期设置!$B$2)</f>
        <v>81.790400000000005</v>
      </c>
      <c r="W2048" s="11">
        <f>IF(U2048=0,ROUNDUP((Q2048-日期设置!$B$2)/365,0),ROUNDUP((R2048-日期设置!$B$2)/365,0))</f>
        <v>4</v>
      </c>
      <c r="X2048" s="18">
        <f>_xlfn.IFNA(VLOOKUP(A2048,过往入选债券!A:D,4,0),2)</f>
        <v>2</v>
      </c>
      <c r="Y2048">
        <f>_xlfn.IFNA(VLOOKUP(C2048,[2]Sheet1!$A:$A,1,0),3)</f>
        <v>3</v>
      </c>
    </row>
    <row r="2049" spans="1:25" hidden="1" x14ac:dyDescent="0.2">
      <c r="A2049" s="21" t="s">
        <v>3481</v>
      </c>
      <c r="B2049" s="21" t="s">
        <v>3482</v>
      </c>
      <c r="C2049" s="37" t="s">
        <v>3483</v>
      </c>
      <c r="D2049" s="26" t="str">
        <f>[1]!b_calc_yield(A2049,日期设置!$B$2,F2049,1,R2049,1,O2049,L2049,S2049,)</f>
        <v>Fetching...</v>
      </c>
      <c r="E2049" s="26">
        <f t="shared" si="62"/>
        <v>9.103750967817259</v>
      </c>
      <c r="F2049" s="18">
        <f>[1]!b_dq_cleanprice($A2049,日期设置!B$2)</f>
        <v>101.0932</v>
      </c>
      <c r="G2049" s="18" t="str">
        <f t="shared" si="63"/>
        <v>1.51 + 0</v>
      </c>
      <c r="H2049" s="27">
        <f>[1]!b_dq_pctchange($A2049,日期设置!$B$2,1)/100</f>
        <v>0</v>
      </c>
      <c r="I2049" s="26">
        <f>[1]!b_pq_pctchange(A2049,日期设置!$B$4,日期设置!$B$2,1)</f>
        <v>0</v>
      </c>
      <c r="J2049" s="26">
        <f>[1]!b_pq_pctchange(A2049,日期设置!$C$4,日期设置!$B$2,1)</f>
        <v>-0.16630193479068611</v>
      </c>
      <c r="K2049" s="52">
        <f>[1]!b_dq_amount($A2049,日期设置!B$2,2,10000)</f>
        <v>0</v>
      </c>
      <c r="L2049" s="26">
        <f>[1]!b_info_latestpar(A2049,日期设置!$B$2)</f>
        <v>100</v>
      </c>
      <c r="M2049" s="6">
        <f>[1]!b_info_outstandingbalance($A2049,日期设置!B$2)</f>
        <v>2</v>
      </c>
      <c r="N2049" s="7">
        <f>[1]!b_info_latestissurercreditrating2(A2049,日期设置!$B$2,"102","1")</f>
        <v>0</v>
      </c>
      <c r="O2049" s="8">
        <v>7</v>
      </c>
      <c r="P2049" s="9">
        <f>[1]!b_info_repurchasedate(A2049)</f>
        <v>0</v>
      </c>
      <c r="Q2049" s="8" t="s">
        <v>16016</v>
      </c>
      <c r="R2049" s="2" t="str">
        <f>IF((--IF(P2049=0,Q2049,P2049))&gt;(--日期设置!$B$2),IF(P2049=0,Q2049,P2049),Q2049)</f>
        <v>2022-09-26</v>
      </c>
      <c r="S2049" s="2" t="s">
        <v>17772</v>
      </c>
      <c r="T2049" s="8">
        <f>[1]!b_anal_ptmyear($A2049,日期设置!$B$2)</f>
        <v>1.515068493150685</v>
      </c>
      <c r="U2049" s="8">
        <f>[1]!b_anal_termifexercise($A2049,日期设置!B$2)</f>
        <v>0</v>
      </c>
      <c r="V2049" s="10">
        <f>[1]!b_dq_dirtyprice(A2049,日期设置!$B$2)</f>
        <v>104.4877</v>
      </c>
      <c r="W2049" s="11">
        <f>IF(U2049=0,ROUNDUP((Q2049-日期设置!$B$2)/365,0),ROUNDUP((R2049-日期设置!$B$2)/365,0))</f>
        <v>2</v>
      </c>
      <c r="X2049" s="18">
        <f>_xlfn.IFNA(VLOOKUP(A2049,过往入选债券!A:D,4,0),2)</f>
        <v>2</v>
      </c>
      <c r="Y2049">
        <f>_xlfn.IFNA(VLOOKUP(C2049,[2]Sheet1!$A:$A,1,0),3)</f>
        <v>3</v>
      </c>
    </row>
    <row r="2050" spans="1:25" hidden="1" x14ac:dyDescent="0.2">
      <c r="A2050" s="21" t="s">
        <v>3008</v>
      </c>
      <c r="B2050" s="21" t="s">
        <v>3009</v>
      </c>
      <c r="C2050" s="37" t="s">
        <v>3010</v>
      </c>
      <c r="D2050" s="26" t="str">
        <f>[1]!b_calc_yield(A2050,日期设置!$B$2,F2050,1,R2050,1,O2050,L2050,S2050,)</f>
        <v>Fetching...</v>
      </c>
      <c r="E2050" s="26">
        <f t="shared" ref="E2050:E2113" si="64">((O2050*W2050+L2050)/V2050-1)*100</f>
        <v>6.4338505096798837</v>
      </c>
      <c r="F2050" s="18">
        <f>[1]!b_dq_cleanprice($A2050,日期设置!B$2)</f>
        <v>100</v>
      </c>
      <c r="G2050" s="18" t="str">
        <f t="shared" ref="G2050:G2113" si="65">LEFT(T2050,4)&amp;" + "&amp;LEFT(U2050,4)</f>
        <v>3.09 + 1.09</v>
      </c>
      <c r="H2050" s="27">
        <f>[1]!b_dq_pctchange($A2050,日期设置!$B$2,1)/100</f>
        <v>0</v>
      </c>
      <c r="I2050" s="26">
        <f>[1]!b_pq_pctchange(A2050,日期设置!$B$4,日期设置!$B$2,1)</f>
        <v>0</v>
      </c>
      <c r="J2050" s="26">
        <f>[1]!b_pq_pctchange(A2050,日期设置!$C$4,日期设置!$B$2,1)</f>
        <v>0</v>
      </c>
      <c r="K2050" s="52">
        <f>[1]!b_dq_amount($A2050,日期设置!B$2,2,10000)</f>
        <v>0</v>
      </c>
      <c r="L2050" s="26">
        <f>[1]!b_info_latestpar(A2050,日期设置!$B$2)</f>
        <v>100</v>
      </c>
      <c r="M2050" s="6">
        <f>[1]!b_info_outstandingbalance($A2050,日期设置!B$2)</f>
        <v>2</v>
      </c>
      <c r="N2050" s="7">
        <f>[1]!b_info_latestissurercreditrating2(A2050,日期设置!$B$2,"102","1")</f>
        <v>0</v>
      </c>
      <c r="O2050" s="8">
        <v>6.2</v>
      </c>
      <c r="P2050" s="9" t="str">
        <f>[1]!b_info_repurchasedate(A2050)</f>
        <v>2022-04-26</v>
      </c>
      <c r="Q2050" s="8" t="s">
        <v>17371</v>
      </c>
      <c r="R2050" s="2" t="str">
        <f>IF((--IF(P2050=0,Q2050,P2050))&gt;(--日期设置!$B$2),IF(P2050=0,Q2050,P2050),Q2050)</f>
        <v>2022-04-26</v>
      </c>
      <c r="S2050" s="2" t="s">
        <v>17815</v>
      </c>
      <c r="T2050" s="8">
        <f>[1]!b_anal_ptmyear($A2050,日期设置!$B$2)</f>
        <v>3.095890410958904</v>
      </c>
      <c r="U2050" s="8">
        <f>[1]!b_anal_termifexercise($A2050,日期设置!B$2)</f>
        <v>1.095890410958904</v>
      </c>
      <c r="V2050" s="10">
        <f>[1]!b_dq_dirtyprice(A2050,日期设置!$B$2)</f>
        <v>105.60550000000001</v>
      </c>
      <c r="W2050" s="11">
        <f>IF(U2050=0,ROUNDUP((Q2050-日期设置!$B$2)/365,0),ROUNDUP((R2050-日期设置!$B$2)/365,0))</f>
        <v>2</v>
      </c>
      <c r="X2050" s="18">
        <f>_xlfn.IFNA(VLOOKUP(A2050,过往入选债券!A:D,4,0),2)</f>
        <v>2</v>
      </c>
      <c r="Y2050">
        <f>_xlfn.IFNA(VLOOKUP(C2050,[2]Sheet1!$A:$A,1,0),3)</f>
        <v>3</v>
      </c>
    </row>
    <row r="2051" spans="1:25" hidden="1" x14ac:dyDescent="0.2">
      <c r="A2051" s="28" t="s">
        <v>21400</v>
      </c>
      <c r="B2051" s="28" t="s">
        <v>21401</v>
      </c>
      <c r="C2051" s="39" t="s">
        <v>2573</v>
      </c>
      <c r="D2051" s="26" t="str">
        <f>[1]!b_calc_yield(A2051,日期设置!$B$2,F2051,1,R2051,1,O2051,L2051,S2051,)</f>
        <v>Fetching...</v>
      </c>
      <c r="E2051" s="26">
        <f t="shared" si="64"/>
        <v>15.922083938926846</v>
      </c>
      <c r="F2051" s="18">
        <f>[1]!b_dq_cleanprice($A2051,日期设置!B$2)</f>
        <v>100</v>
      </c>
      <c r="G2051" s="18" t="str">
        <f t="shared" si="65"/>
        <v>2.62 + 0</v>
      </c>
      <c r="H2051" s="27">
        <f>[1]!b_dq_pctchange($A2051,日期设置!$B$2,1)/100</f>
        <v>0</v>
      </c>
      <c r="I2051" s="26">
        <f>[1]!b_pq_pctchange(A2051,日期设置!$B$4,日期设置!$B$2,1)</f>
        <v>0</v>
      </c>
      <c r="J2051" s="26">
        <f>[1]!b_pq_pctchange(A2051,日期设置!$C$4,日期设置!$B$2,1)</f>
        <v>0</v>
      </c>
      <c r="K2051" s="52">
        <f>[1]!b_dq_amount($A2051,日期设置!B$2,2,10000)</f>
        <v>0</v>
      </c>
      <c r="L2051" s="26">
        <f>[1]!b_info_latestpar(A2051,日期设置!$B$2)</f>
        <v>100</v>
      </c>
      <c r="M2051" s="6">
        <f>[1]!b_info_outstandingbalance($A2051,日期设置!B$2)</f>
        <v>2</v>
      </c>
      <c r="N2051" s="7" t="str">
        <f>[1]!b_info_latestissurercreditrating2(A2051,日期设置!$B$2,"102","1")</f>
        <v>AA</v>
      </c>
      <c r="O2051" s="43">
        <v>6.2</v>
      </c>
      <c r="P2051" s="9">
        <f>[1]!b_info_repurchasedate(A2051)</f>
        <v>0</v>
      </c>
      <c r="Q2051" s="31" t="s">
        <v>17751</v>
      </c>
      <c r="R2051" s="2" t="str">
        <f>IF((--IF(P2051=0,Q2051,P2051))&gt;(--日期设置!$B$2),IF(P2051=0,Q2051,P2051),Q2051)</f>
        <v>2023-11-06</v>
      </c>
      <c r="S2051" s="31" t="s">
        <v>21682</v>
      </c>
      <c r="T2051" s="8">
        <f>[1]!b_anal_ptmyear($A2051,日期设置!$B$2)</f>
        <v>2.6273972602739724</v>
      </c>
      <c r="U2051" s="8">
        <f>[1]!b_anal_termifexercise($A2051,日期设置!B$2)</f>
        <v>0</v>
      </c>
      <c r="V2051" s="10">
        <f>[1]!b_dq_dirtyprice(A2051,日期设置!$B$2)</f>
        <v>102.31010000000001</v>
      </c>
      <c r="W2051" s="11">
        <f>IF(U2051=0,ROUNDUP((Q2051-日期设置!$B$2)/365,0),ROUNDUP((R2051-日期设置!$B$2)/365,0))</f>
        <v>3</v>
      </c>
      <c r="X2051" s="18">
        <f>_xlfn.IFNA(VLOOKUP(A2051,过往入选债券!A:D,4,0),2)</f>
        <v>2</v>
      </c>
      <c r="Y2051">
        <f>_xlfn.IFNA(VLOOKUP(C2051,[2]Sheet1!$A:$A,1,0),3)</f>
        <v>3</v>
      </c>
    </row>
    <row r="2052" spans="1:25" hidden="1" x14ac:dyDescent="0.2">
      <c r="A2052" s="28" t="s">
        <v>21122</v>
      </c>
      <c r="B2052" s="28" t="s">
        <v>21123</v>
      </c>
      <c r="C2052" s="39" t="s">
        <v>5038</v>
      </c>
      <c r="D2052" s="26" t="str">
        <f>[1]!b_calc_yield(A2052,日期设置!$B$2,F2052,1,R2052,1,O2052,L2052,S2052,)</f>
        <v>Fetching...</v>
      </c>
      <c r="E2052" s="26">
        <f t="shared" si="64"/>
        <v>15.653270325379642</v>
      </c>
      <c r="F2052" s="18">
        <f>[1]!b_dq_cleanprice($A2052,日期设置!B$2)</f>
        <v>100</v>
      </c>
      <c r="G2052" s="18" t="str">
        <f t="shared" si="65"/>
        <v>2.58 + 0</v>
      </c>
      <c r="H2052" s="27">
        <f>[1]!b_dq_pctchange($A2052,日期设置!$B$2,1)/100</f>
        <v>0</v>
      </c>
      <c r="I2052" s="26">
        <f>[1]!b_pq_pctchange(A2052,日期设置!$B$4,日期设置!$B$2,1)</f>
        <v>0</v>
      </c>
      <c r="J2052" s="26">
        <f>[1]!b_pq_pctchange(A2052,日期设置!$C$4,日期设置!$B$2,1)</f>
        <v>0</v>
      </c>
      <c r="K2052" s="52">
        <f>[1]!b_dq_amount($A2052,日期设置!B$2,2,10000)</f>
        <v>0</v>
      </c>
      <c r="L2052" s="26">
        <f>[1]!b_info_latestpar(A2052,日期设置!$B$2)</f>
        <v>100</v>
      </c>
      <c r="M2052" s="6">
        <f>[1]!b_info_outstandingbalance($A2052,日期设置!B$2)</f>
        <v>17</v>
      </c>
      <c r="N2052" s="7" t="str">
        <f>[1]!b_info_latestissurercreditrating2(A2052,日期设置!$B$2,"102","1")</f>
        <v>AA+</v>
      </c>
      <c r="O2052" s="8">
        <v>6.2</v>
      </c>
      <c r="P2052" s="9">
        <f>[1]!b_info_repurchasedate(A2052)</f>
        <v>0</v>
      </c>
      <c r="Q2052" s="8" t="s">
        <v>16017</v>
      </c>
      <c r="R2052" s="2" t="str">
        <f>IF((--IF(P2052=0,Q2052,P2052))&gt;(--日期设置!$B$2),IF(P2052=0,Q2052,P2052),Q2052)</f>
        <v>2023-10-23</v>
      </c>
      <c r="S2052" s="31" t="s">
        <v>16008</v>
      </c>
      <c r="T2052" s="8">
        <f>[1]!b_anal_ptmyear($A2052,日期设置!$B$2)</f>
        <v>2.5890410958904111</v>
      </c>
      <c r="U2052" s="8">
        <f>[1]!b_anal_termifexercise($A2052,日期设置!B$2)</f>
        <v>0</v>
      </c>
      <c r="V2052" s="10">
        <f>[1]!b_dq_dirtyprice(A2052,日期设置!$B$2)</f>
        <v>102.5479</v>
      </c>
      <c r="W2052" s="11">
        <f>IF(U2052=0,ROUNDUP((Q2052-日期设置!$B$2)/365,0),ROUNDUP((R2052-日期设置!$B$2)/365,0))</f>
        <v>3</v>
      </c>
      <c r="X2052" s="18">
        <f>_xlfn.IFNA(VLOOKUP(A2052,过往入选债券!A:D,4,0),2)</f>
        <v>2</v>
      </c>
      <c r="Y2052">
        <f>_xlfn.IFNA(VLOOKUP(C2052,[2]Sheet1!$A:$A,1,0),3)</f>
        <v>3</v>
      </c>
    </row>
    <row r="2053" spans="1:25" hidden="1" x14ac:dyDescent="0.2">
      <c r="A2053" s="28" t="s">
        <v>19246</v>
      </c>
      <c r="B2053" s="28" t="s">
        <v>19247</v>
      </c>
      <c r="C2053" s="38" t="s">
        <v>19248</v>
      </c>
      <c r="D2053" s="26" t="str">
        <f>[1]!b_calc_yield(A2053,日期设置!$B$2,F2053,1,R2053,1,O2053,L2053,S2053,)</f>
        <v>Fetching...</v>
      </c>
      <c r="E2053" s="26">
        <f t="shared" si="64"/>
        <v>14.552626597072237</v>
      </c>
      <c r="F2053" s="18">
        <f>[1]!b_dq_cleanprice($A2053,日期设置!B$2)</f>
        <v>100</v>
      </c>
      <c r="G2053" s="18" t="str">
        <f t="shared" si="65"/>
        <v>2.43 + 0</v>
      </c>
      <c r="H2053" s="27">
        <f>[1]!b_dq_pctchange($A2053,日期设置!$B$2,1)/100</f>
        <v>0</v>
      </c>
      <c r="I2053" s="26">
        <f>[1]!b_pq_pctchange(A2053,日期设置!$B$4,日期设置!$B$2,1)</f>
        <v>0</v>
      </c>
      <c r="J2053" s="26">
        <f>[1]!b_pq_pctchange(A2053,日期设置!$C$4,日期设置!$B$2,1)</f>
        <v>0</v>
      </c>
      <c r="K2053" s="52">
        <f>[1]!b_dq_amount($A2053,日期设置!B$2,2,10000)</f>
        <v>0</v>
      </c>
      <c r="L2053" s="26">
        <f>[1]!b_info_latestpar(A2053,日期设置!$B$2)</f>
        <v>100</v>
      </c>
      <c r="M2053" s="6">
        <f>[1]!b_info_outstandingbalance($A2053,日期设置!B$2)</f>
        <v>4.5</v>
      </c>
      <c r="N2053" s="7">
        <f>[1]!b_info_latestissurercreditrating2(A2053,日期设置!$B$2,"102","1")</f>
        <v>0</v>
      </c>
      <c r="O2053" s="8">
        <v>6.2</v>
      </c>
      <c r="P2053" s="9">
        <f>[1]!b_info_repurchasedate(A2053)</f>
        <v>0</v>
      </c>
      <c r="Q2053" s="8" t="s">
        <v>17436</v>
      </c>
      <c r="R2053" s="2" t="str">
        <f>IF((--IF(P2053=0,Q2053,P2053))&gt;(--日期设置!$B$2),IF(P2053=0,Q2053,P2053),Q2053)</f>
        <v>2023-08-26</v>
      </c>
      <c r="S2053" s="31" t="s">
        <v>19098</v>
      </c>
      <c r="T2053" s="8">
        <f>[1]!b_anal_ptmyear($A2053,日期设置!$B$2)</f>
        <v>2.43013698630137</v>
      </c>
      <c r="U2053" s="8">
        <f>[1]!b_anal_termifexercise($A2053,日期设置!B$2)</f>
        <v>0</v>
      </c>
      <c r="V2053" s="10">
        <f>[1]!b_dq_dirtyprice(A2053,日期设置!$B$2)</f>
        <v>103.53319999999999</v>
      </c>
      <c r="W2053" s="11">
        <f>IF(U2053=0,ROUNDUP((Q2053-日期设置!$B$2)/365,0),ROUNDUP((R2053-日期设置!$B$2)/365,0))</f>
        <v>3</v>
      </c>
      <c r="X2053" s="18">
        <f>_xlfn.IFNA(VLOOKUP(A2053,过往入选债券!A:D,4,0),2)</f>
        <v>2</v>
      </c>
      <c r="Y2053">
        <f>_xlfn.IFNA(VLOOKUP(C2053,[2]Sheet1!$A:$A,1,0),3)</f>
        <v>3</v>
      </c>
    </row>
    <row r="2054" spans="1:25" hidden="1" x14ac:dyDescent="0.2">
      <c r="A2054" s="28" t="s">
        <v>20384</v>
      </c>
      <c r="B2054" s="28" t="s">
        <v>20385</v>
      </c>
      <c r="C2054" s="39" t="s">
        <v>179</v>
      </c>
      <c r="D2054" s="26" t="str">
        <f>[1]!b_calc_yield(A2054,日期设置!$B$2,F2054,1,R2054,1,O2054,L2054,S2054,)</f>
        <v>Fetching...</v>
      </c>
      <c r="E2054" s="26">
        <f t="shared" si="64"/>
        <v>14.722050526067342</v>
      </c>
      <c r="F2054" s="18">
        <f>[1]!b_dq_cleanprice($A2054,日期设置!B$2)</f>
        <v>100</v>
      </c>
      <c r="G2054" s="18" t="str">
        <f t="shared" si="65"/>
        <v>2.45 + 0</v>
      </c>
      <c r="H2054" s="27">
        <f>[1]!b_dq_pctchange($A2054,日期设置!$B$2,1)/100</f>
        <v>0</v>
      </c>
      <c r="I2054" s="26">
        <f>[1]!b_pq_pctchange(A2054,日期设置!$B$4,日期设置!$B$2,1)</f>
        <v>0</v>
      </c>
      <c r="J2054" s="26">
        <f>[1]!b_pq_pctchange(A2054,日期设置!$C$4,日期设置!$B$2,1)</f>
        <v>0</v>
      </c>
      <c r="K2054" s="52">
        <f>[1]!b_dq_amount($A2054,日期设置!B$2,2,10000)</f>
        <v>0</v>
      </c>
      <c r="L2054" s="26">
        <f>[1]!b_info_latestpar(A2054,日期设置!$B$2)</f>
        <v>100</v>
      </c>
      <c r="M2054" s="6">
        <f>[1]!b_info_outstandingbalance($A2054,日期设置!B$2)</f>
        <v>10</v>
      </c>
      <c r="N2054" s="7" t="str">
        <f>[1]!b_info_latestissurercreditrating2(A2054,日期设置!$B$2,"102","1")</f>
        <v>AA+</v>
      </c>
      <c r="O2054" s="8">
        <v>6.2</v>
      </c>
      <c r="P2054" s="9">
        <f>[1]!b_info_repurchasedate(A2054)</f>
        <v>0</v>
      </c>
      <c r="Q2054" s="8" t="s">
        <v>16850</v>
      </c>
      <c r="R2054" s="2" t="str">
        <f>IF((--IF(P2054=0,Q2054,P2054))&gt;(--日期设置!$B$2),IF(P2054=0,Q2054,P2054),Q2054)</f>
        <v>2023-09-04</v>
      </c>
      <c r="S2054" s="31" t="s">
        <v>16844</v>
      </c>
      <c r="T2054" s="8">
        <f>[1]!b_anal_ptmyear($A2054,日期设置!$B$2)</f>
        <v>2.4547945205479453</v>
      </c>
      <c r="U2054" s="8">
        <f>[1]!b_anal_termifexercise($A2054,日期设置!B$2)</f>
        <v>0</v>
      </c>
      <c r="V2054" s="10">
        <f>[1]!b_dq_dirtyprice(A2054,日期设置!$B$2)</f>
        <v>103.38030000000001</v>
      </c>
      <c r="W2054" s="11">
        <f>IF(U2054=0,ROUNDUP((Q2054-日期设置!$B$2)/365,0),ROUNDUP((R2054-日期设置!$B$2)/365,0))</f>
        <v>3</v>
      </c>
      <c r="X2054" s="18">
        <f>_xlfn.IFNA(VLOOKUP(A2054,过往入选债券!A:D,4,0),2)</f>
        <v>2</v>
      </c>
      <c r="Y2054">
        <f>_xlfn.IFNA(VLOOKUP(C2054,[2]Sheet1!$A:$A,1,0),3)</f>
        <v>3</v>
      </c>
    </row>
    <row r="2055" spans="1:25" hidden="1" x14ac:dyDescent="0.2">
      <c r="A2055" s="21" t="s">
        <v>6924</v>
      </c>
      <c r="B2055" s="21" t="s">
        <v>6925</v>
      </c>
      <c r="C2055" s="37" t="s">
        <v>1982</v>
      </c>
      <c r="D2055" s="26" t="str">
        <f>[1]!b_calc_yield(A2055,日期设置!$B$2,F2055,1,R2055,1,O2055,L2055,S2055,)</f>
        <v>Fetching...</v>
      </c>
      <c r="E2055" s="26">
        <f t="shared" si="64"/>
        <v>1.3704339691852807</v>
      </c>
      <c r="F2055" s="18">
        <f>[1]!b_dq_cleanprice($A2055,日期设置!B$2)</f>
        <v>100.2111</v>
      </c>
      <c r="G2055" s="18" t="str">
        <f t="shared" si="65"/>
        <v>0.22 + 0.22</v>
      </c>
      <c r="H2055" s="27">
        <f>[1]!b_dq_pctchange($A2055,日期设置!$B$2,1)/100</f>
        <v>0</v>
      </c>
      <c r="I2055" s="26">
        <f>[1]!b_pq_pctchange(A2055,日期设置!$B$4,日期设置!$B$2,1)</f>
        <v>15.317721518987337</v>
      </c>
      <c r="J2055" s="26">
        <f>[1]!b_pq_pctchange(A2055,日期设置!$C$4,日期设置!$B$2,1)</f>
        <v>-1.5181429283215964</v>
      </c>
      <c r="K2055" s="52">
        <f>[1]!b_dq_amount($A2055,日期设置!B$2,2,10000)</f>
        <v>0</v>
      </c>
      <c r="L2055" s="26">
        <f>[1]!b_info_latestpar(A2055,日期设置!$B$2)</f>
        <v>100</v>
      </c>
      <c r="M2055" s="6">
        <f>[1]!b_info_outstandingbalance($A2055,日期设置!B$2)</f>
        <v>10</v>
      </c>
      <c r="N2055" s="7" t="str">
        <f>[1]!b_info_latestissurercreditrating2(A2055,日期设置!$B$2,"102","1")</f>
        <v>AAA</v>
      </c>
      <c r="O2055" s="8">
        <v>7.5</v>
      </c>
      <c r="P2055" s="9">
        <f>[1]!b_info_repurchasedate(A2055)</f>
        <v>0</v>
      </c>
      <c r="Q2055" s="8" t="s">
        <v>16403</v>
      </c>
      <c r="R2055" s="2" t="str">
        <f>IF((--IF(P2055=0,Q2055,P2055))&gt;(--日期设置!$B$2),IF(P2055=0,Q2055,P2055),Q2055)</f>
        <v>2021-06-11</v>
      </c>
      <c r="S2055" s="2" t="s">
        <v>18175</v>
      </c>
      <c r="T2055" s="8">
        <f>[1]!b_anal_ptmyear($A2055,日期设置!$B$2)</f>
        <v>0.22191780821917809</v>
      </c>
      <c r="U2055" s="8">
        <f>[1]!b_anal_termifexercise($A2055,日期设置!B$2)</f>
        <v>0.22191780821917809</v>
      </c>
      <c r="V2055" s="10">
        <f>[1]!b_dq_dirtyprice(A2055,日期设置!$B$2)</f>
        <v>106.0467</v>
      </c>
      <c r="W2055" s="11">
        <f>IF(U2055=0,ROUNDUP((Q2055-日期设置!$B$2)/365,0),ROUNDUP((R2055-日期设置!$B$2)/365,0))</f>
        <v>1</v>
      </c>
      <c r="X2055" s="18" t="str">
        <f>_xlfn.IFNA(VLOOKUP(A2055,过往入选债券!A:D,4,0),2)</f>
        <v>否</v>
      </c>
      <c r="Y2055">
        <f>_xlfn.IFNA(VLOOKUP(C2055,[2]Sheet1!$A:$A,1,0),3)</f>
        <v>3</v>
      </c>
    </row>
    <row r="2056" spans="1:25" hidden="1" x14ac:dyDescent="0.2">
      <c r="A2056" s="28" t="s">
        <v>21779</v>
      </c>
      <c r="B2056" s="28" t="s">
        <v>21951</v>
      </c>
      <c r="C2056" s="39" t="s">
        <v>967</v>
      </c>
      <c r="D2056" s="26" t="str">
        <f>[1]!b_calc_yield(A2056,日期设置!$B$2,F2056,1,R2056,1,O2056,L2056,S2056,)</f>
        <v>Fetching...</v>
      </c>
      <c r="E2056" s="26">
        <f t="shared" si="64"/>
        <v>16.947350885682333</v>
      </c>
      <c r="F2056" s="18">
        <f>[1]!b_dq_cleanprice($A2056,日期设置!B$2)</f>
        <v>99.489000000000004</v>
      </c>
      <c r="G2056" s="18" t="str">
        <f t="shared" si="65"/>
        <v>4.77 + 2.77</v>
      </c>
      <c r="H2056" s="27">
        <f>[1]!b_dq_pctchange($A2056,日期设置!$B$2,1)/100</f>
        <v>0</v>
      </c>
      <c r="I2056" s="26">
        <f>[1]!b_pq_pctchange(A2056,日期设置!$B$4,日期设置!$B$2,1)</f>
        <v>-0.69620158404574561</v>
      </c>
      <c r="J2056" s="26">
        <f>[1]!b_pq_pctchange(A2056,日期设置!$C$4,日期设置!$B$2,1)</f>
        <v>-1.4472511144130742</v>
      </c>
      <c r="K2056" s="52">
        <f>[1]!b_dq_amount($A2056,日期设置!B$2,2,10000)</f>
        <v>0</v>
      </c>
      <c r="L2056" s="26">
        <f>[1]!b_info_latestpar(A2056,日期设置!$B$2)</f>
        <v>100</v>
      </c>
      <c r="M2056" s="6">
        <f>[1]!b_info_outstandingbalance($A2056,日期设置!B$2)</f>
        <v>7</v>
      </c>
      <c r="N2056" s="7" t="str">
        <f>[1]!b_info_latestissurercreditrating2(A2056,日期设置!$B$2,"102","1")</f>
        <v>AA+</v>
      </c>
      <c r="O2056" s="43">
        <v>5.98</v>
      </c>
      <c r="P2056" s="9" t="str">
        <f>[1]!b_info_repurchasedate(A2056)</f>
        <v>2023-12-29</v>
      </c>
      <c r="Q2056" s="31" t="s">
        <v>16472</v>
      </c>
      <c r="R2056" s="2" t="str">
        <f>IF((--IF(P2056=0,Q2056,P2056))&gt;(--日期设置!$B$2),IF(P2056=0,Q2056,P2056),Q2056)</f>
        <v>2023-12-29</v>
      </c>
      <c r="S2056" s="31" t="s">
        <v>16701</v>
      </c>
      <c r="T2056" s="8">
        <f>[1]!b_anal_ptmyear($A2056,日期设置!$B$2)</f>
        <v>4.7726027397260271</v>
      </c>
      <c r="U2056" s="8">
        <f>[1]!b_anal_termifexercise($A2056,日期设置!B$2)</f>
        <v>2.7726027397260276</v>
      </c>
      <c r="V2056" s="10">
        <f>[1]!b_dq_dirtyprice(A2056,日期设置!$B$2)</f>
        <v>100.8488</v>
      </c>
      <c r="W2056" s="11">
        <f>IF(U2056=0,ROUNDUP((Q2056-日期设置!$B$2)/365,0),ROUNDUP((R2056-日期设置!$B$2)/365,0))</f>
        <v>3</v>
      </c>
      <c r="X2056" s="18">
        <f>_xlfn.IFNA(VLOOKUP(A2056,过往入选债券!A:D,4,0),2)</f>
        <v>2</v>
      </c>
      <c r="Y2056">
        <f>_xlfn.IFNA(VLOOKUP(C2056,[2]Sheet1!$A:$A,1,0),3)</f>
        <v>3</v>
      </c>
    </row>
    <row r="2057" spans="1:25" hidden="1" x14ac:dyDescent="0.2">
      <c r="A2057" s="28" t="s">
        <v>21402</v>
      </c>
      <c r="B2057" s="28" t="s">
        <v>21403</v>
      </c>
      <c r="C2057" s="39" t="s">
        <v>1202</v>
      </c>
      <c r="D2057" s="26" t="str">
        <f>[1]!b_calc_yield(A2057,日期设置!$B$2,F2057,1,R2057,1,O2057,L2057,S2057,)</f>
        <v>Fetching...</v>
      </c>
      <c r="E2057" s="26">
        <f t="shared" si="64"/>
        <v>15.954740119154875</v>
      </c>
      <c r="F2057" s="18">
        <f>[1]!b_dq_cleanprice($A2057,日期设置!B$2)</f>
        <v>99.085300000000004</v>
      </c>
      <c r="G2057" s="18" t="str">
        <f t="shared" si="65"/>
        <v>4.62 + 2.62</v>
      </c>
      <c r="H2057" s="27">
        <f>[1]!b_dq_pctchange($A2057,日期设置!$B$2,1)/100</f>
        <v>0</v>
      </c>
      <c r="I2057" s="26">
        <f>[1]!b_pq_pctchange(A2057,日期设置!$B$4,日期设置!$B$2,1)</f>
        <v>0</v>
      </c>
      <c r="J2057" s="26">
        <f>[1]!b_pq_pctchange(A2057,日期设置!$C$4,日期设置!$B$2,1)</f>
        <v>0</v>
      </c>
      <c r="K2057" s="52">
        <f>[1]!b_dq_amount($A2057,日期设置!B$2,2,10000)</f>
        <v>0</v>
      </c>
      <c r="L2057" s="26">
        <f>[1]!b_info_latestpar(A2057,日期设置!$B$2)</f>
        <v>100</v>
      </c>
      <c r="M2057" s="6">
        <f>[1]!b_info_outstandingbalance($A2057,日期设置!B$2)</f>
        <v>10</v>
      </c>
      <c r="N2057" s="7" t="str">
        <f>[1]!b_info_latestissurercreditrating2(A2057,日期设置!$B$2,"102","1")</f>
        <v>AA</v>
      </c>
      <c r="O2057" s="43">
        <v>5.8</v>
      </c>
      <c r="P2057" s="9" t="str">
        <f>[1]!b_info_repurchasedate(A2057)</f>
        <v>2023-11-06</v>
      </c>
      <c r="Q2057" s="31" t="s">
        <v>17334</v>
      </c>
      <c r="R2057" s="2" t="str">
        <f>IF((--IF(P2057=0,Q2057,P2057))&gt;(--日期设置!$B$2),IF(P2057=0,Q2057,P2057),Q2057)</f>
        <v>2023-11-06</v>
      </c>
      <c r="S2057" s="31" t="s">
        <v>21682</v>
      </c>
      <c r="T2057" s="8">
        <f>[1]!b_anal_ptmyear($A2057,日期设置!$B$2)</f>
        <v>4.6273972602739724</v>
      </c>
      <c r="U2057" s="8">
        <f>[1]!b_anal_termifexercise($A2057,日期设置!B$2)</f>
        <v>2.6273972602739728</v>
      </c>
      <c r="V2057" s="10">
        <f>[1]!b_dq_dirtyprice(A2057,日期设置!$B$2)</f>
        <v>101.24639999999999</v>
      </c>
      <c r="W2057" s="11">
        <f>IF(U2057=0,ROUNDUP((Q2057-日期设置!$B$2)/365,0),ROUNDUP((R2057-日期设置!$B$2)/365,0))</f>
        <v>3</v>
      </c>
      <c r="X2057" s="18">
        <f>_xlfn.IFNA(VLOOKUP(A2057,过往入选债券!A:D,4,0),2)</f>
        <v>2</v>
      </c>
      <c r="Y2057">
        <f>_xlfn.IFNA(VLOOKUP(C2057,[2]Sheet1!$A:$A,1,0),3)</f>
        <v>3</v>
      </c>
    </row>
    <row r="2058" spans="1:25" hidden="1" x14ac:dyDescent="0.2">
      <c r="A2058" s="21" t="s">
        <v>13612</v>
      </c>
      <c r="B2058" s="21" t="s">
        <v>13613</v>
      </c>
      <c r="C2058" s="37" t="s">
        <v>13614</v>
      </c>
      <c r="D2058" s="26" t="str">
        <f>[1]!b_calc_yield(A2058,日期设置!$B$2,F2058,1,R2058,1,O2058,L2058,S2058,)</f>
        <v>Fetching...</v>
      </c>
      <c r="E2058" s="26">
        <f t="shared" si="64"/>
        <v>29.602619337148717</v>
      </c>
      <c r="F2058" s="18">
        <f>[1]!b_dq_cleanprice($A2058,日期设置!B$2)</f>
        <v>58.8444</v>
      </c>
      <c r="G2058" s="18" t="str">
        <f t="shared" si="65"/>
        <v>2.84 + 0</v>
      </c>
      <c r="H2058" s="27">
        <f>[1]!b_dq_pctchange($A2058,日期设置!$B$2,1)/100</f>
        <v>0</v>
      </c>
      <c r="I2058" s="26">
        <f>[1]!b_pq_pctchange(A2058,日期设置!$B$4,日期设置!$B$2,1)</f>
        <v>0</v>
      </c>
      <c r="J2058" s="26">
        <f>[1]!b_pq_pctchange(A2058,日期设置!$C$4,日期设置!$B$2,1)</f>
        <v>0</v>
      </c>
      <c r="K2058" s="52">
        <f>[1]!b_dq_amount($A2058,日期设置!B$2,2,10000)</f>
        <v>0</v>
      </c>
      <c r="L2058" s="26">
        <f>[1]!b_info_latestpar(A2058,日期设置!$B$2)</f>
        <v>60</v>
      </c>
      <c r="M2058" s="6">
        <f>[1]!b_info_outstandingbalance($A2058,日期设置!B$2)</f>
        <v>3</v>
      </c>
      <c r="N2058" s="7" t="str">
        <f>[1]!b_info_latestissurercreditrating2(A2058,日期设置!$B$2,"102","1")</f>
        <v>AA</v>
      </c>
      <c r="O2058" s="8">
        <v>5.65</v>
      </c>
      <c r="P2058" s="9">
        <f>[1]!b_info_repurchasedate(A2058)</f>
        <v>0</v>
      </c>
      <c r="Q2058" s="8" t="s">
        <v>16627</v>
      </c>
      <c r="R2058" s="2" t="str">
        <f>IF((--IF(P2058=0,Q2058,P2058))&gt;(--日期设置!$B$2),IF(P2058=0,Q2058,P2058),Q2058)</f>
        <v>2024-01-24</v>
      </c>
      <c r="S2058" s="2" t="s">
        <v>18993</v>
      </c>
      <c r="T2058" s="8">
        <f>[1]!b_anal_ptmyear($A2058,日期设置!$B$2)</f>
        <v>2.8438356164383563</v>
      </c>
      <c r="U2058" s="8">
        <f>[1]!b_anal_termifexercise($A2058,日期设置!B$2)</f>
        <v>0</v>
      </c>
      <c r="V2058" s="10">
        <f>[1]!b_dq_dirtyprice(A2058,日期设置!$B$2)</f>
        <v>59.373800000000003</v>
      </c>
      <c r="W2058" s="11">
        <f>IF(U2058=0,ROUNDUP((Q2058-日期设置!$B$2)/365,0),ROUNDUP((R2058-日期设置!$B$2)/365,0))</f>
        <v>3</v>
      </c>
      <c r="X2058" s="18">
        <f>_xlfn.IFNA(VLOOKUP(A2058,过往入选债券!A:D,4,0),2)</f>
        <v>2</v>
      </c>
      <c r="Y2058">
        <f>_xlfn.IFNA(VLOOKUP(C2058,[2]Sheet1!$A:$A,1,0),3)</f>
        <v>3</v>
      </c>
    </row>
    <row r="2059" spans="1:25" hidden="1" x14ac:dyDescent="0.2">
      <c r="A2059" s="28" t="s">
        <v>20298</v>
      </c>
      <c r="B2059" s="28" t="s">
        <v>20299</v>
      </c>
      <c r="C2059" s="39" t="s">
        <v>1434</v>
      </c>
      <c r="D2059" s="26" t="str">
        <f>[1]!b_calc_yield(A2059,日期设置!$B$2,F2059,1,R2059,1,O2059,L2059,S2059,)</f>
        <v>Fetching...</v>
      </c>
      <c r="E2059" s="26">
        <f t="shared" si="64"/>
        <v>9.0473395456684322</v>
      </c>
      <c r="F2059" s="18">
        <f>[1]!b_dq_cleanprice($A2059,日期设置!B$2)</f>
        <v>100</v>
      </c>
      <c r="G2059" s="18" t="str">
        <f t="shared" si="65"/>
        <v>2.50 + 1.50</v>
      </c>
      <c r="H2059" s="27">
        <f>[1]!b_dq_pctchange($A2059,日期设置!$B$2,1)/100</f>
        <v>0</v>
      </c>
      <c r="I2059" s="26">
        <f>[1]!b_pq_pctchange(A2059,日期设置!$B$4,日期设置!$B$2,1)</f>
        <v>0</v>
      </c>
      <c r="J2059" s="26">
        <f>[1]!b_pq_pctchange(A2059,日期设置!$C$4,日期设置!$B$2,1)</f>
        <v>0</v>
      </c>
      <c r="K2059" s="52">
        <f>[1]!b_dq_amount($A2059,日期设置!B$2,2,10000)</f>
        <v>0</v>
      </c>
      <c r="L2059" s="26">
        <f>[1]!b_info_latestpar(A2059,日期设置!$B$2)</f>
        <v>100</v>
      </c>
      <c r="M2059" s="6">
        <f>[1]!b_info_outstandingbalance($A2059,日期设置!B$2)</f>
        <v>5</v>
      </c>
      <c r="N2059" s="7" t="str">
        <f>[1]!b_info_latestissurercreditrating2(A2059,日期设置!$B$2,"102","1")</f>
        <v>AA+</v>
      </c>
      <c r="O2059" s="8">
        <v>6.2</v>
      </c>
      <c r="P2059" s="9" t="str">
        <f>[1]!b_info_repurchasedate(A2059)</f>
        <v>2022-09-22</v>
      </c>
      <c r="Q2059" s="8" t="s">
        <v>17143</v>
      </c>
      <c r="R2059" s="2" t="str">
        <f>IF((--IF(P2059=0,Q2059,P2059))&gt;(--日期设置!$B$2),IF(P2059=0,Q2059,P2059),Q2059)</f>
        <v>2022-09-22</v>
      </c>
      <c r="S2059" s="31" t="s">
        <v>17459</v>
      </c>
      <c r="T2059" s="8">
        <f>[1]!b_anal_ptmyear($A2059,日期设置!$B$2)</f>
        <v>2.504109589041096</v>
      </c>
      <c r="U2059" s="8">
        <f>[1]!b_anal_termifexercise($A2059,日期设置!B$2)</f>
        <v>1.5041095890410958</v>
      </c>
      <c r="V2059" s="10">
        <f>[1]!b_dq_dirtyprice(A2059,日期设置!$B$2)</f>
        <v>103.0745</v>
      </c>
      <c r="W2059" s="11">
        <f>IF(U2059=0,ROUNDUP((Q2059-日期设置!$B$2)/365,0),ROUNDUP((R2059-日期设置!$B$2)/365,0))</f>
        <v>2</v>
      </c>
      <c r="X2059" s="18">
        <f>_xlfn.IFNA(VLOOKUP(A2059,过往入选债券!A:D,4,0),2)</f>
        <v>2</v>
      </c>
      <c r="Y2059">
        <f>_xlfn.IFNA(VLOOKUP(C2059,[2]Sheet1!$A:$A,1,0),3)</f>
        <v>3</v>
      </c>
    </row>
    <row r="2060" spans="1:25" hidden="1" x14ac:dyDescent="0.2">
      <c r="A2060" s="21" t="s">
        <v>19546</v>
      </c>
      <c r="B2060" s="21" t="s">
        <v>19547</v>
      </c>
      <c r="C2060" s="46" t="s">
        <v>47</v>
      </c>
      <c r="D2060" s="26" t="str">
        <f>[1]!b_calc_yield(A2060,日期设置!$B$2,F2060,1,R2060,1,O2060,L2060,S2060,)</f>
        <v>Fetching...</v>
      </c>
      <c r="E2060" s="26">
        <f t="shared" si="64"/>
        <v>14.322124196369867</v>
      </c>
      <c r="F2060" s="18">
        <f>[1]!b_dq_cleanprice($A2060,日期设置!B$2)</f>
        <v>99.382400000000004</v>
      </c>
      <c r="G2060" s="18" t="str">
        <f t="shared" si="65"/>
        <v>2.39 + 0</v>
      </c>
      <c r="H2060" s="27">
        <f>[1]!b_dq_pctchange($A2060,日期设置!$B$2,1)/100</f>
        <v>0</v>
      </c>
      <c r="I2060" s="26">
        <f>[1]!b_pq_pctchange(A2060,日期设置!$B$4,日期设置!$B$2,1)</f>
        <v>0</v>
      </c>
      <c r="J2060" s="26">
        <f>[1]!b_pq_pctchange(A2060,日期设置!$C$4,日期设置!$B$2,1)</f>
        <v>0</v>
      </c>
      <c r="K2060" s="52">
        <f>[1]!b_dq_amount($A2060,日期设置!B$2,2,10000)</f>
        <v>0</v>
      </c>
      <c r="L2060" s="26">
        <f>[1]!b_info_latestpar(A2060,日期设置!$B$2)</f>
        <v>100</v>
      </c>
      <c r="M2060" s="6">
        <f>[1]!b_info_outstandingbalance($A2060,日期设置!B$2)</f>
        <v>9</v>
      </c>
      <c r="N2060" s="7" t="str">
        <f>[1]!b_info_latestissurercreditrating2(A2060,日期设置!$B$2,"102","1")</f>
        <v>AA+</v>
      </c>
      <c r="O2060" s="8">
        <v>5.9</v>
      </c>
      <c r="P2060" s="9">
        <f>[1]!b_info_repurchasedate(A2060)</f>
        <v>0</v>
      </c>
      <c r="Q2060" s="8" t="s">
        <v>17071</v>
      </c>
      <c r="R2060" s="2" t="str">
        <f>IF((--IF(P2060=0,Q2060,P2060))&gt;(--日期设置!$B$2),IF(P2060=0,Q2060,P2060),Q2060)</f>
        <v>2023-08-13</v>
      </c>
      <c r="S2060" s="47" t="s">
        <v>19159</v>
      </c>
      <c r="T2060" s="8">
        <f>[1]!b_anal_ptmyear($A2060,日期设置!$B$2)</f>
        <v>2.3945205479452056</v>
      </c>
      <c r="U2060" s="8">
        <f>[1]!b_anal_termifexercise($A2060,日期设置!B$2)</f>
        <v>0</v>
      </c>
      <c r="V2060" s="10">
        <f>[1]!b_dq_dirtyprice(A2060,日期设置!$B$2)</f>
        <v>102.9547</v>
      </c>
      <c r="W2060" s="11">
        <f>IF(U2060=0,ROUNDUP((Q2060-日期设置!$B$2)/365,0),ROUNDUP((R2060-日期设置!$B$2)/365,0))</f>
        <v>3</v>
      </c>
      <c r="X2060" s="18">
        <f>_xlfn.IFNA(VLOOKUP(A2060,过往入选债券!A:D,4,0),2)</f>
        <v>2</v>
      </c>
      <c r="Y2060" s="45">
        <f>_xlfn.IFNA(VLOOKUP(C2060,[2]Sheet1!$A:$A,1,0),3)</f>
        <v>3</v>
      </c>
    </row>
    <row r="2061" spans="1:25" hidden="1" x14ac:dyDescent="0.2">
      <c r="A2061" s="21" t="s">
        <v>3115</v>
      </c>
      <c r="B2061" s="21" t="s">
        <v>3116</v>
      </c>
      <c r="C2061" s="37" t="s">
        <v>3117</v>
      </c>
      <c r="D2061" s="26" t="str">
        <f>[1]!b_calc_yield(A2061,日期设置!$B$2,F2061,1,R2061,1,O2061,L2061,S2061,)</f>
        <v>Fetching...</v>
      </c>
      <c r="E2061" s="26">
        <f t="shared" si="64"/>
        <v>6.9560450437417654</v>
      </c>
      <c r="F2061" s="18">
        <f>[1]!b_dq_cleanprice($A2061,日期设置!B$2)</f>
        <v>100.0005</v>
      </c>
      <c r="G2061" s="18" t="str">
        <f t="shared" si="65"/>
        <v>3.18 + 1.18</v>
      </c>
      <c r="H2061" s="27">
        <f>[1]!b_dq_pctchange($A2061,日期设置!$B$2,1)/100</f>
        <v>0</v>
      </c>
      <c r="I2061" s="26">
        <f>[1]!b_pq_pctchange(A2061,日期设置!$B$4,日期设置!$B$2,1)</f>
        <v>0</v>
      </c>
      <c r="J2061" s="26">
        <f>[1]!b_pq_pctchange(A2061,日期设置!$C$4,日期设置!$B$2,1)</f>
        <v>0</v>
      </c>
      <c r="K2061" s="52">
        <f>[1]!b_dq_amount($A2061,日期设置!B$2,2,10000)</f>
        <v>0</v>
      </c>
      <c r="L2061" s="26">
        <f>[1]!b_info_latestpar(A2061,日期设置!$B$2)</f>
        <v>100</v>
      </c>
      <c r="M2061" s="6">
        <f>[1]!b_info_outstandingbalance($A2061,日期设置!B$2)</f>
        <v>8</v>
      </c>
      <c r="N2061" s="7">
        <f>[1]!b_info_latestissurercreditrating2(A2061,日期设置!$B$2,"102","1")</f>
        <v>0</v>
      </c>
      <c r="O2061" s="8">
        <v>6.19</v>
      </c>
      <c r="P2061" s="9" t="str">
        <f>[1]!b_info_repurchasedate(A2061)</f>
        <v>2022-05-27</v>
      </c>
      <c r="Q2061" s="8" t="s">
        <v>16406</v>
      </c>
      <c r="R2061" s="2" t="str">
        <f>IF((--IF(P2061=0,Q2061,P2061))&gt;(--日期设置!$B$2),IF(P2061=0,Q2061,P2061),Q2061)</f>
        <v>2022-05-27</v>
      </c>
      <c r="S2061" s="2" t="s">
        <v>18179</v>
      </c>
      <c r="T2061" s="8">
        <f>[1]!b_anal_ptmyear($A2061,日期设置!$B$2)</f>
        <v>3.1808219178082191</v>
      </c>
      <c r="U2061" s="8">
        <f>[1]!b_anal_termifexercise($A2061,日期设置!B$2)</f>
        <v>1.1808219178082191</v>
      </c>
      <c r="V2061" s="10">
        <f>[1]!b_dq_dirtyprice(A2061,日期设置!$B$2)</f>
        <v>105.0712</v>
      </c>
      <c r="W2061" s="11">
        <f>IF(U2061=0,ROUNDUP((Q2061-日期设置!$B$2)/365,0),ROUNDUP((R2061-日期设置!$B$2)/365,0))</f>
        <v>2</v>
      </c>
      <c r="X2061" s="18">
        <f>_xlfn.IFNA(VLOOKUP(A2061,过往入选债券!A:D,4,0),2)</f>
        <v>2</v>
      </c>
      <c r="Y2061">
        <f>_xlfn.IFNA(VLOOKUP(C2061,[2]Sheet1!$A:$A,1,0),3)</f>
        <v>3</v>
      </c>
    </row>
    <row r="2062" spans="1:25" hidden="1" x14ac:dyDescent="0.2">
      <c r="A2062" s="21" t="s">
        <v>13097</v>
      </c>
      <c r="B2062" s="21" t="s">
        <v>13098</v>
      </c>
      <c r="C2062" s="37" t="s">
        <v>1115</v>
      </c>
      <c r="D2062" s="26" t="str">
        <f>[1]!b_calc_yield(A2062,日期设置!$B$2,F2062,1,R2062,1,O2062,L2062,S2062,)</f>
        <v>Fetching...</v>
      </c>
      <c r="E2062" s="26">
        <f t="shared" si="64"/>
        <v>26.991188637525653</v>
      </c>
      <c r="F2062" s="18">
        <f>[1]!b_dq_cleanprice($A2062,日期设置!B$2)</f>
        <v>57.220700000000001</v>
      </c>
      <c r="G2062" s="18" t="str">
        <f t="shared" si="65"/>
        <v>2.08 + 0</v>
      </c>
      <c r="H2062" s="27">
        <f>[1]!b_dq_pctchange($A2062,日期设置!$B$2,1)/100</f>
        <v>0</v>
      </c>
      <c r="I2062" s="26">
        <f>[1]!b_pq_pctchange(A2062,日期设置!$B$4,日期设置!$B$2,1)</f>
        <v>0</v>
      </c>
      <c r="J2062" s="26">
        <f>[1]!b_pq_pctchange(A2062,日期设置!$C$4,日期设置!$B$2,1)</f>
        <v>0</v>
      </c>
      <c r="K2062" s="52">
        <f>[1]!b_dq_amount($A2062,日期设置!B$2,2,10000)</f>
        <v>0</v>
      </c>
      <c r="L2062" s="26">
        <f>[1]!b_info_latestpar(A2062,日期设置!$B$2)</f>
        <v>60</v>
      </c>
      <c r="M2062" s="6">
        <f>[1]!b_info_outstandingbalance($A2062,日期设置!B$2)</f>
        <v>9</v>
      </c>
      <c r="N2062" s="7" t="str">
        <f>[1]!b_info_latestissurercreditrating2(A2062,日期设置!$B$2,"102","1")</f>
        <v>AA</v>
      </c>
      <c r="O2062" s="8">
        <v>5.5</v>
      </c>
      <c r="P2062" s="9">
        <f>[1]!b_info_repurchasedate(A2062)</f>
        <v>0</v>
      </c>
      <c r="Q2062" s="8" t="s">
        <v>16429</v>
      </c>
      <c r="R2062" s="2" t="str">
        <f>IF((--IF(P2062=0,Q2062,P2062))&gt;(--日期设置!$B$2),IF(P2062=0,Q2062,P2062),Q2062)</f>
        <v>2023-04-22</v>
      </c>
      <c r="S2062" s="2" t="s">
        <v>18523</v>
      </c>
      <c r="T2062" s="8">
        <f>[1]!b_anal_ptmyear($A2062,日期设置!$B$2)</f>
        <v>2.0849315068493151</v>
      </c>
      <c r="U2062" s="8">
        <f>[1]!b_anal_termifexercise($A2062,日期设置!B$2)</f>
        <v>0</v>
      </c>
      <c r="V2062" s="10">
        <f>[1]!b_dq_dirtyprice(A2062,日期设置!$B$2)</f>
        <v>60.240400000000001</v>
      </c>
      <c r="W2062" s="11">
        <f>IF(U2062=0,ROUNDUP((Q2062-日期设置!$B$2)/365,0),ROUNDUP((R2062-日期设置!$B$2)/365,0))</f>
        <v>3</v>
      </c>
      <c r="X2062" s="18">
        <f>_xlfn.IFNA(VLOOKUP(A2062,过往入选债券!A:D,4,0),2)</f>
        <v>2</v>
      </c>
      <c r="Y2062">
        <f>_xlfn.IFNA(VLOOKUP(C2062,[2]Sheet1!$A:$A,1,0),3)</f>
        <v>3</v>
      </c>
    </row>
    <row r="2063" spans="1:25" hidden="1" x14ac:dyDescent="0.2">
      <c r="A2063" s="21" t="s">
        <v>7847</v>
      </c>
      <c r="B2063" s="21" t="s">
        <v>7848</v>
      </c>
      <c r="C2063" s="37" t="s">
        <v>252</v>
      </c>
      <c r="D2063" s="26" t="str">
        <f>[1]!b_calc_yield(A2063,日期设置!$B$2,F2063,1,R2063,1,O2063,L2063,S2063,)</f>
        <v>Fetching...</v>
      </c>
      <c r="E2063" s="26">
        <f t="shared" si="64"/>
        <v>5.1003913478393947</v>
      </c>
      <c r="F2063" s="18">
        <f>[1]!b_dq_cleanprice($A2063,日期设置!B$2)</f>
        <v>101.2223</v>
      </c>
      <c r="G2063" s="18" t="str">
        <f t="shared" si="65"/>
        <v>2.82 + 0.82</v>
      </c>
      <c r="H2063" s="27">
        <f>[1]!b_dq_pctchange($A2063,日期设置!$B$2,1)/100</f>
        <v>0</v>
      </c>
      <c r="I2063" s="26">
        <f>[1]!b_pq_pctchange(A2063,日期设置!$B$4,日期设置!$B$2,1)</f>
        <v>0</v>
      </c>
      <c r="J2063" s="26">
        <f>[1]!b_pq_pctchange(A2063,日期设置!$C$4,日期设置!$B$2,1)</f>
        <v>-0.31651397378665247</v>
      </c>
      <c r="K2063" s="52">
        <f>[1]!b_dq_amount($A2063,日期设置!B$2,2,10000)</f>
        <v>0</v>
      </c>
      <c r="L2063" s="26">
        <f>[1]!b_info_latestpar(A2063,日期设置!$B$2)</f>
        <v>100</v>
      </c>
      <c r="M2063" s="6">
        <f>[1]!b_info_outstandingbalance($A2063,日期设置!B$2)</f>
        <v>4</v>
      </c>
      <c r="N2063" s="7" t="str">
        <f>[1]!b_info_latestissurercreditrating2(A2063,日期设置!$B$2,"102","1")</f>
        <v>AA</v>
      </c>
      <c r="O2063" s="8">
        <v>7.8</v>
      </c>
      <c r="P2063" s="9" t="str">
        <f>[1]!b_info_repurchasedate(A2063)</f>
        <v>2022-01-18</v>
      </c>
      <c r="Q2063" s="8" t="s">
        <v>17135</v>
      </c>
      <c r="R2063" s="2" t="str">
        <f>IF((--IF(P2063=0,Q2063,P2063))&gt;(--日期设置!$B$2),IF(P2063=0,Q2063,P2063),Q2063)</f>
        <v>2022-01-18</v>
      </c>
      <c r="S2063" s="2" t="s">
        <v>18020</v>
      </c>
      <c r="T2063" s="8">
        <f>[1]!b_anal_ptmyear($A2063,日期设置!$B$2)</f>
        <v>2.8273972602739725</v>
      </c>
      <c r="U2063" s="8">
        <f>[1]!b_anal_termifexercise($A2063,日期设置!B$2)</f>
        <v>0.82739726027397265</v>
      </c>
      <c r="V2063" s="10">
        <f>[1]!b_dq_dirtyprice(A2063,日期设置!$B$2)</f>
        <v>102.5686</v>
      </c>
      <c r="W2063" s="11">
        <f>IF(U2063=0,ROUNDUP((Q2063-日期设置!$B$2)/365,0),ROUNDUP((R2063-日期设置!$B$2)/365,0))</f>
        <v>1</v>
      </c>
      <c r="X2063" s="18">
        <f>_xlfn.IFNA(VLOOKUP(A2063,过往入选债券!A:D,4,0),2)</f>
        <v>2</v>
      </c>
      <c r="Y2063">
        <f>_xlfn.IFNA(VLOOKUP(C2063,[2]Sheet1!$A:$A,1,0),3)</f>
        <v>3</v>
      </c>
    </row>
    <row r="2064" spans="1:25" hidden="1" x14ac:dyDescent="0.2">
      <c r="A2064" s="21" t="s">
        <v>1568</v>
      </c>
      <c r="B2064" s="21" t="s">
        <v>1569</v>
      </c>
      <c r="C2064" s="37" t="s">
        <v>1388</v>
      </c>
      <c r="D2064" s="26" t="str">
        <f>[1]!b_calc_yield(A2064,日期设置!$B$2,F2064,1,R2064,1,O2064,L2064,S2064,)</f>
        <v>Fetching...</v>
      </c>
      <c r="E2064" s="26">
        <f t="shared" si="64"/>
        <v>11.620687641245798</v>
      </c>
      <c r="F2064" s="18">
        <f>[1]!b_dq_cleanprice($A2064,日期设置!B$2)</f>
        <v>100.35</v>
      </c>
      <c r="G2064" s="18" t="str">
        <f t="shared" si="65"/>
        <v>1.86 + 0</v>
      </c>
      <c r="H2064" s="27">
        <f>[1]!b_dq_pctchange($A2064,日期设置!$B$2,1)/100</f>
        <v>0</v>
      </c>
      <c r="I2064" s="26">
        <f>[1]!b_pq_pctchange(A2064,日期设置!$B$4,日期设置!$B$2,1)</f>
        <v>0</v>
      </c>
      <c r="J2064" s="26">
        <f>[1]!b_pq_pctchange(A2064,日期设置!$C$4,日期设置!$B$2,1)</f>
        <v>0</v>
      </c>
      <c r="K2064" s="52">
        <f>[1]!b_dq_amount($A2064,日期设置!B$2,2,10000)</f>
        <v>0</v>
      </c>
      <c r="L2064" s="26">
        <f>[1]!b_info_latestpar(A2064,日期设置!$B$2)</f>
        <v>100</v>
      </c>
      <c r="M2064" s="6">
        <f>[1]!b_info_outstandingbalance($A2064,日期设置!B$2)</f>
        <v>10</v>
      </c>
      <c r="N2064" s="7">
        <f>[1]!b_info_latestissurercreditrating2(A2064,日期设置!$B$2,"102","1")</f>
        <v>0</v>
      </c>
      <c r="O2064" s="8">
        <v>6.38</v>
      </c>
      <c r="P2064" s="9">
        <f>[1]!b_info_repurchasedate(A2064)</f>
        <v>0</v>
      </c>
      <c r="Q2064" s="8" t="s">
        <v>16936</v>
      </c>
      <c r="R2064" s="2" t="str">
        <f>IF((--IF(P2064=0,Q2064,P2064))&gt;(--日期设置!$B$2),IF(P2064=0,Q2064,P2064),Q2064)</f>
        <v>2023-01-30</v>
      </c>
      <c r="S2064" s="2" t="s">
        <v>17844</v>
      </c>
      <c r="T2064" s="8">
        <f>[1]!b_anal_ptmyear($A2064,日期设置!$B$2)</f>
        <v>1.8602739726027397</v>
      </c>
      <c r="U2064" s="8">
        <f>[1]!b_anal_termifexercise($A2064,日期设置!B$2)</f>
        <v>0</v>
      </c>
      <c r="V2064" s="10">
        <f>[1]!b_dq_dirtyprice(A2064,日期设置!$B$2)</f>
        <v>101.02070000000001</v>
      </c>
      <c r="W2064" s="11">
        <f>IF(U2064=0,ROUNDUP((Q2064-日期设置!$B$2)/365,0),ROUNDUP((R2064-日期设置!$B$2)/365,0))</f>
        <v>2</v>
      </c>
      <c r="X2064" s="18">
        <f>_xlfn.IFNA(VLOOKUP(A2064,过往入选债券!A:D,4,0),2)</f>
        <v>2</v>
      </c>
      <c r="Y2064" s="45">
        <f>_xlfn.IFNA(VLOOKUP(C2064,[2]Sheet1!$A:$A,1,0),3)</f>
        <v>3</v>
      </c>
    </row>
    <row r="2065" spans="1:25" hidden="1" x14ac:dyDescent="0.2">
      <c r="A2065" s="21" t="s">
        <v>3767</v>
      </c>
      <c r="B2065" s="21" t="s">
        <v>3768</v>
      </c>
      <c r="C2065" s="37" t="s">
        <v>3769</v>
      </c>
      <c r="D2065" s="26" t="str">
        <f>[1]!b_calc_yield(A2065,日期设置!$B$2,F2065,1,R2065,1,O2065,L2065,S2065,)</f>
        <v>Fetching...</v>
      </c>
      <c r="E2065" s="26">
        <f t="shared" si="64"/>
        <v>10.822442530577225</v>
      </c>
      <c r="F2065" s="18">
        <f>[1]!b_dq_cleanprice($A2065,日期设置!B$2)</f>
        <v>100.03060000000001</v>
      </c>
      <c r="G2065" s="18" t="str">
        <f t="shared" si="65"/>
        <v>3.77 + 1.77</v>
      </c>
      <c r="H2065" s="27">
        <f>[1]!b_dq_pctchange($A2065,日期设置!$B$2,1)/100</f>
        <v>0</v>
      </c>
      <c r="I2065" s="26">
        <f>[1]!b_pq_pctchange(A2065,日期设置!$B$4,日期设置!$B$2,1)</f>
        <v>0</v>
      </c>
      <c r="J2065" s="26">
        <f>[1]!b_pq_pctchange(A2065,日期设置!$C$4,日期设置!$B$2,1)</f>
        <v>0</v>
      </c>
      <c r="K2065" s="52">
        <f>[1]!b_dq_amount($A2065,日期设置!B$2,2,10000)</f>
        <v>0</v>
      </c>
      <c r="L2065" s="26">
        <f>[1]!b_info_latestpar(A2065,日期设置!$B$2)</f>
        <v>100</v>
      </c>
      <c r="M2065" s="6">
        <f>[1]!b_info_outstandingbalance($A2065,日期设置!B$2)</f>
        <v>10</v>
      </c>
      <c r="N2065" s="7" t="str">
        <f>[1]!b_info_latestissurercreditrating2(A2065,日期设置!$B$2,"102","1")</f>
        <v>AA</v>
      </c>
      <c r="O2065" s="8">
        <v>6.2</v>
      </c>
      <c r="P2065" s="9" t="str">
        <f>[1]!b_info_repurchasedate(A2065)</f>
        <v>2022-12-30</v>
      </c>
      <c r="Q2065" s="8" t="s">
        <v>16393</v>
      </c>
      <c r="R2065" s="2" t="str">
        <f>IF((--IF(P2065=0,Q2065,P2065))&gt;(--日期设置!$B$2),IF(P2065=0,Q2065,P2065),Q2065)</f>
        <v>2022-12-30</v>
      </c>
      <c r="S2065" s="2" t="s">
        <v>18166</v>
      </c>
      <c r="T2065" s="8">
        <f>[1]!b_anal_ptmyear($A2065,日期设置!$B$2)</f>
        <v>3.7753424657534245</v>
      </c>
      <c r="U2065" s="8">
        <f>[1]!b_anal_termifexercise($A2065,日期设置!B$2)</f>
        <v>1.7753424657534247</v>
      </c>
      <c r="V2065" s="10">
        <f>[1]!b_dq_dirtyprice(A2065,日期设置!$B$2)</f>
        <v>101.4235</v>
      </c>
      <c r="W2065" s="11">
        <f>IF(U2065=0,ROUNDUP((Q2065-日期设置!$B$2)/365,0),ROUNDUP((R2065-日期设置!$B$2)/365,0))</f>
        <v>2</v>
      </c>
      <c r="X2065" s="18">
        <f>_xlfn.IFNA(VLOOKUP(A2065,过往入选债券!A:D,4,0),2)</f>
        <v>2</v>
      </c>
      <c r="Y2065">
        <f>_xlfn.IFNA(VLOOKUP(C2065,[2]Sheet1!$A:$A,1,0),3)</f>
        <v>3</v>
      </c>
    </row>
    <row r="2066" spans="1:25" hidden="1" x14ac:dyDescent="0.2">
      <c r="A2066" s="21" t="s">
        <v>15061</v>
      </c>
      <c r="B2066" s="21" t="s">
        <v>15062</v>
      </c>
      <c r="C2066" s="37" t="s">
        <v>15063</v>
      </c>
      <c r="D2066" s="26" t="str">
        <f>[1]!b_calc_yield(A2066,日期设置!$B$2,F2066,1,R2066,1,O2066,L2066,S2066,)</f>
        <v>Fetching...</v>
      </c>
      <c r="E2066" s="26">
        <f t="shared" si="64"/>
        <v>29.33782676017853</v>
      </c>
      <c r="F2066" s="18">
        <f>[1]!b_dq_cleanprice($A2066,日期设置!B$2)</f>
        <v>103.3252</v>
      </c>
      <c r="G2066" s="18" t="str">
        <f t="shared" si="65"/>
        <v>4.86 + 0</v>
      </c>
      <c r="H2066" s="27">
        <f>[1]!b_dq_pctchange($A2066,日期设置!$B$2,1)/100</f>
        <v>0</v>
      </c>
      <c r="I2066" s="26">
        <f>[1]!b_pq_pctchange(A2066,日期设置!$B$4,日期设置!$B$2,1)</f>
        <v>0</v>
      </c>
      <c r="J2066" s="26">
        <f>[1]!b_pq_pctchange(A2066,日期设置!$C$4,日期设置!$B$2,1)</f>
        <v>0</v>
      </c>
      <c r="K2066" s="52">
        <f>[1]!b_dq_amount($A2066,日期设置!B$2,2,10000)</f>
        <v>0</v>
      </c>
      <c r="L2066" s="26">
        <f>[1]!b_info_latestpar(A2066,日期设置!$B$2)</f>
        <v>100</v>
      </c>
      <c r="M2066" s="6">
        <f>[1]!b_info_outstandingbalance($A2066,日期设置!B$2)</f>
        <v>4.5</v>
      </c>
      <c r="N2066" s="7" t="str">
        <f>[1]!b_info_latestissurercreditrating2(A2066,日期设置!$B$2,"102","1")</f>
        <v>AA</v>
      </c>
      <c r="O2066" s="8">
        <v>6.98</v>
      </c>
      <c r="P2066" s="9">
        <f>[1]!b_info_repurchasedate(A2066)</f>
        <v>0</v>
      </c>
      <c r="Q2066" s="8" t="s">
        <v>16521</v>
      </c>
      <c r="R2066" s="2" t="str">
        <f>IF((--IF(P2066=0,Q2066,P2066))&gt;(--日期设置!$B$2),IF(P2066=0,Q2066,P2066),Q2066)</f>
        <v>2026-01-30</v>
      </c>
      <c r="S2066" s="2" t="s">
        <v>17937</v>
      </c>
      <c r="T2066" s="8">
        <f>[1]!b_anal_ptmyear($A2066,日期设置!$B$2)</f>
        <v>4.86027397260274</v>
      </c>
      <c r="U2066" s="8">
        <f>[1]!b_anal_termifexercise($A2066,日期设置!B$2)</f>
        <v>0</v>
      </c>
      <c r="V2066" s="10">
        <f>[1]!b_dq_dirtyprice(A2066,日期设置!$B$2)</f>
        <v>104.3005</v>
      </c>
      <c r="W2066" s="11">
        <f>IF(U2066=0,ROUNDUP((Q2066-日期设置!$B$2)/365,0),ROUNDUP((R2066-日期设置!$B$2)/365,0))</f>
        <v>5</v>
      </c>
      <c r="X2066" s="18">
        <f>_xlfn.IFNA(VLOOKUP(A2066,过往入选债券!A:D,4,0),2)</f>
        <v>2</v>
      </c>
      <c r="Y2066">
        <f>_xlfn.IFNA(VLOOKUP(C2066,[2]Sheet1!$A:$A,1,0),3)</f>
        <v>3</v>
      </c>
    </row>
    <row r="2067" spans="1:25" hidden="1" x14ac:dyDescent="0.2">
      <c r="A2067" s="21" t="s">
        <v>3127</v>
      </c>
      <c r="B2067" s="21" t="s">
        <v>3128</v>
      </c>
      <c r="C2067" s="37" t="s">
        <v>805</v>
      </c>
      <c r="D2067" s="26" t="str">
        <f>[1]!b_calc_yield(A2067,日期设置!$B$2,F2067,1,R2067,1,O2067,L2067,S2067,)</f>
        <v>Fetching...</v>
      </c>
      <c r="E2067" s="26">
        <f t="shared" si="64"/>
        <v>6.9342765484905922</v>
      </c>
      <c r="F2067" s="18">
        <f>[1]!b_dq_cleanprice($A2067,日期设置!B$2)</f>
        <v>101.123</v>
      </c>
      <c r="G2067" s="18" t="str">
        <f t="shared" si="65"/>
        <v>1.18 + 0</v>
      </c>
      <c r="H2067" s="27">
        <f>[1]!b_dq_pctchange($A2067,日期设置!$B$2,1)/100</f>
        <v>0</v>
      </c>
      <c r="I2067" s="26">
        <f>[1]!b_pq_pctchange(A2067,日期设置!$B$4,日期设置!$B$2,1)</f>
        <v>0</v>
      </c>
      <c r="J2067" s="26">
        <f>[1]!b_pq_pctchange(A2067,日期设置!$C$4,日期设置!$B$2,1)</f>
        <v>0</v>
      </c>
      <c r="K2067" s="52">
        <f>[1]!b_dq_amount($A2067,日期设置!B$2,2,10000)</f>
        <v>0</v>
      </c>
      <c r="L2067" s="26">
        <f>[1]!b_info_latestpar(A2067,日期设置!$B$2)</f>
        <v>100</v>
      </c>
      <c r="M2067" s="6">
        <f>[1]!b_info_outstandingbalance($A2067,日期设置!B$2)</f>
        <v>5.6</v>
      </c>
      <c r="N2067" s="7">
        <f>[1]!b_info_latestissurercreditrating2(A2067,日期设置!$B$2,"102","1")</f>
        <v>0</v>
      </c>
      <c r="O2067" s="8">
        <v>7.2</v>
      </c>
      <c r="P2067" s="9">
        <f>[1]!b_info_repurchasedate(A2067)</f>
        <v>0</v>
      </c>
      <c r="Q2067" s="8" t="s">
        <v>17063</v>
      </c>
      <c r="R2067" s="2" t="str">
        <f>IF((--IF(P2067=0,Q2067,P2067))&gt;(--日期设置!$B$2),IF(P2067=0,Q2067,P2067),Q2067)</f>
        <v>2022-05-29</v>
      </c>
      <c r="S2067" s="2" t="s">
        <v>18685</v>
      </c>
      <c r="T2067" s="8">
        <f>[1]!b_anal_ptmyear($A2067,日期设置!$B$2)</f>
        <v>1.1863013698630138</v>
      </c>
      <c r="U2067" s="8">
        <f>[1]!b_anal_termifexercise($A2067,日期设置!B$2)</f>
        <v>0</v>
      </c>
      <c r="V2067" s="10">
        <f>[1]!b_dq_dirtyprice(A2067,日期设置!$B$2)</f>
        <v>106.9816</v>
      </c>
      <c r="W2067" s="11">
        <f>IF(U2067=0,ROUNDUP((Q2067-日期设置!$B$2)/365,0),ROUNDUP((R2067-日期设置!$B$2)/365,0))</f>
        <v>2</v>
      </c>
      <c r="X2067" s="18">
        <f>_xlfn.IFNA(VLOOKUP(A2067,过往入选债券!A:D,4,0),2)</f>
        <v>2</v>
      </c>
      <c r="Y2067">
        <f>_xlfn.IFNA(VLOOKUP(C2067,[2]Sheet1!$A:$A,1,0),3)</f>
        <v>3</v>
      </c>
    </row>
    <row r="2068" spans="1:25" hidden="1" x14ac:dyDescent="0.2">
      <c r="A2068" s="21" t="s">
        <v>13893</v>
      </c>
      <c r="B2068" s="21" t="s">
        <v>13894</v>
      </c>
      <c r="C2068" s="37" t="s">
        <v>13895</v>
      </c>
      <c r="D2068" s="26" t="str">
        <f>[1]!b_calc_yield(A2068,日期设置!$B$2,F2068,1,R2068,1,O2068,L2068,S2068,)</f>
        <v>Fetching...</v>
      </c>
      <c r="E2068" s="26">
        <f t="shared" si="64"/>
        <v>27.263064318954243</v>
      </c>
      <c r="F2068" s="18">
        <f>[1]!b_dq_cleanprice($A2068,日期设置!B$2)</f>
        <v>79.968100000000007</v>
      </c>
      <c r="G2068" s="18" t="str">
        <f t="shared" si="65"/>
        <v>3.35 + 0</v>
      </c>
      <c r="H2068" s="27">
        <f>[1]!b_dq_pctchange($A2068,日期设置!$B$2,1)/100</f>
        <v>0</v>
      </c>
      <c r="I2068" s="26">
        <f>[1]!b_pq_pctchange(A2068,日期设置!$B$4,日期设置!$B$2,1)</f>
        <v>0</v>
      </c>
      <c r="J2068" s="26">
        <f>[1]!b_pq_pctchange(A2068,日期设置!$C$4,日期设置!$B$2,1)</f>
        <v>0</v>
      </c>
      <c r="K2068" s="52">
        <f>[1]!b_dq_amount($A2068,日期设置!B$2,2,10000)</f>
        <v>0</v>
      </c>
      <c r="L2068" s="26">
        <f>[1]!b_info_latestpar(A2068,日期设置!$B$2)</f>
        <v>80</v>
      </c>
      <c r="M2068" s="6">
        <f>[1]!b_info_outstandingbalance($A2068,日期设置!B$2)</f>
        <v>8</v>
      </c>
      <c r="N2068" s="7" t="str">
        <f>[1]!b_info_latestissurercreditrating2(A2068,日期设置!$B$2,"102","1")</f>
        <v>AA-</v>
      </c>
      <c r="O2068" s="8">
        <v>6.52</v>
      </c>
      <c r="P2068" s="9">
        <f>[1]!b_info_repurchasedate(A2068)</f>
        <v>0</v>
      </c>
      <c r="Q2068" s="8" t="s">
        <v>16986</v>
      </c>
      <c r="R2068" s="2" t="str">
        <f>IF((--IF(P2068=0,Q2068,P2068))&gt;(--日期设置!$B$2),IF(P2068=0,Q2068,P2068),Q2068)</f>
        <v>2024-07-28</v>
      </c>
      <c r="S2068" s="2" t="s">
        <v>18645</v>
      </c>
      <c r="T2068" s="8">
        <f>[1]!b_anal_ptmyear($A2068,日期设置!$B$2)</f>
        <v>3.3506849315068492</v>
      </c>
      <c r="U2068" s="8">
        <f>[1]!b_anal_termifexercise($A2068,日期设置!B$2)</f>
        <v>0</v>
      </c>
      <c r="V2068" s="10">
        <f>[1]!b_dq_dirtyprice(A2068,日期设置!$B$2)</f>
        <v>83.354900000000001</v>
      </c>
      <c r="W2068" s="11">
        <f>IF(U2068=0,ROUNDUP((Q2068-日期设置!$B$2)/365,0),ROUNDUP((R2068-日期设置!$B$2)/365,0))</f>
        <v>4</v>
      </c>
      <c r="X2068" s="18">
        <f>_xlfn.IFNA(VLOOKUP(A2068,过往入选债券!A:D,4,0),2)</f>
        <v>2</v>
      </c>
      <c r="Y2068">
        <f>_xlfn.IFNA(VLOOKUP(C2068,[2]Sheet1!$A:$A,1,0),3)</f>
        <v>3</v>
      </c>
    </row>
    <row r="2069" spans="1:25" hidden="1" x14ac:dyDescent="0.2">
      <c r="A2069" s="28" t="s">
        <v>22240</v>
      </c>
      <c r="B2069" s="28" t="s">
        <v>22241</v>
      </c>
      <c r="C2069" s="39" t="s">
        <v>468</v>
      </c>
      <c r="D2069" s="26">
        <f>[1]!b_calc_yield(A2069,日期设置!$B$2,F2069,1,R2069,1,O2069,L2069,S2069,)</f>
        <v>6.1578769116333687</v>
      </c>
      <c r="E2069" s="26">
        <f t="shared" si="64"/>
        <v>17.761481992100371</v>
      </c>
      <c r="F2069" s="18">
        <f>[1]!b_dq_cleanprice($A2069,日期设置!B$2)</f>
        <v>100.2591</v>
      </c>
      <c r="G2069" s="18" t="str">
        <f t="shared" si="65"/>
        <v>2.88 + 0</v>
      </c>
      <c r="H2069" s="27">
        <f>[1]!b_dq_pctchange($A2069,日期设置!$B$2,1)/100</f>
        <v>0</v>
      </c>
      <c r="I2069" s="26">
        <f>[1]!b_pq_pctchange(A2069,日期设置!$B$4,日期设置!$B$2,1)</f>
        <v>0</v>
      </c>
      <c r="J2069" s="26">
        <f>[1]!b_pq_pctchange(A2069,日期设置!$C$4,日期设置!$B$2,1)</f>
        <v>0</v>
      </c>
      <c r="K2069" s="52">
        <f>[1]!b_dq_amount($A2069,日期设置!B$2,2,10000)</f>
        <v>0</v>
      </c>
      <c r="L2069" s="26">
        <f>[1]!b_info_latestpar(A2069,日期设置!$B$2)</f>
        <v>100</v>
      </c>
      <c r="M2069" s="6">
        <f>[1]!b_info_outstandingbalance($A2069,日期设置!B$2)</f>
        <v>3</v>
      </c>
      <c r="N2069" s="7" t="str">
        <f>[1]!b_info_latestissurercreditrating2(A2069,日期设置!$B$2,"102","1")</f>
        <v>AA</v>
      </c>
      <c r="O2069" s="43">
        <v>6.3</v>
      </c>
      <c r="P2069" s="9">
        <f>[1]!b_info_repurchasedate(A2069)</f>
        <v>0</v>
      </c>
      <c r="Q2069" s="31" t="s">
        <v>23426</v>
      </c>
      <c r="R2069" s="2" t="str">
        <f>IF((--IF(P2069=0,Q2069,P2069))&gt;(--日期设置!$B$2),IF(P2069=0,Q2069,P2069),Q2069)</f>
        <v>2024-02-09</v>
      </c>
      <c r="S2069" s="2" t="s">
        <v>19045</v>
      </c>
      <c r="T2069" s="8">
        <f>[1]!b_anal_ptmyear($A2069,日期设置!$B$2)</f>
        <v>2.8876712328767122</v>
      </c>
      <c r="U2069" s="8">
        <f>[1]!b_anal_termifexercise($A2069,日期设置!B$2)</f>
        <v>0</v>
      </c>
      <c r="V2069" s="10">
        <f>[1]!b_dq_dirtyprice(A2069,日期设置!$B$2)</f>
        <v>100.96680000000001</v>
      </c>
      <c r="W2069" s="11">
        <f>IF(U2069=0,ROUNDUP((Q2069-日期设置!$B$2)/365,0),ROUNDUP((R2069-日期设置!$B$2)/365,0))</f>
        <v>3</v>
      </c>
      <c r="X2069" s="18">
        <f>_xlfn.IFNA(VLOOKUP(A2069,过往入选债券!A:D,4,0),2)</f>
        <v>2</v>
      </c>
      <c r="Y2069">
        <f>_xlfn.IFNA(VLOOKUP(C2069,[2]Sheet1!$A:$A,1,0),3)</f>
        <v>3</v>
      </c>
    </row>
    <row r="2070" spans="1:25" hidden="1" x14ac:dyDescent="0.2">
      <c r="A2070" s="21" t="s">
        <v>13794</v>
      </c>
      <c r="B2070" s="21" t="s">
        <v>13795</v>
      </c>
      <c r="C2070" s="37" t="s">
        <v>13796</v>
      </c>
      <c r="D2070" s="26" t="str">
        <f>[1]!b_calc_yield(A2070,日期设置!$B$2,F2070,1,R2070,1,O2070,L2070,S2070,)</f>
        <v>Fetching...</v>
      </c>
      <c r="E2070" s="26">
        <f t="shared" si="64"/>
        <v>26.721579351052128</v>
      </c>
      <c r="F2070" s="18">
        <f>[1]!b_dq_cleanprice($A2070,日期设置!B$2)</f>
        <v>80</v>
      </c>
      <c r="G2070" s="18" t="str">
        <f t="shared" si="65"/>
        <v>3.24 + 0</v>
      </c>
      <c r="H2070" s="27">
        <f>[1]!b_dq_pctchange($A2070,日期设置!$B$2,1)/100</f>
        <v>0</v>
      </c>
      <c r="I2070" s="26">
        <f>[1]!b_pq_pctchange(A2070,日期设置!$B$4,日期设置!$B$2,1)</f>
        <v>0</v>
      </c>
      <c r="J2070" s="26">
        <f>[1]!b_pq_pctchange(A2070,日期设置!$C$4,日期设置!$B$2,1)</f>
        <v>0</v>
      </c>
      <c r="K2070" s="52">
        <f>[1]!b_dq_amount($A2070,日期设置!B$2,2,10000)</f>
        <v>0</v>
      </c>
      <c r="L2070" s="26">
        <f>[1]!b_info_latestpar(A2070,日期设置!$B$2)</f>
        <v>80</v>
      </c>
      <c r="M2070" s="6">
        <f>[1]!b_info_outstandingbalance($A2070,日期设置!B$2)</f>
        <v>8</v>
      </c>
      <c r="N2070" s="7" t="str">
        <f>[1]!b_info_latestissurercreditrating2(A2070,日期设置!$B$2,"102","1")</f>
        <v>AA</v>
      </c>
      <c r="O2070" s="8">
        <v>6.6</v>
      </c>
      <c r="P2070" s="9">
        <f>[1]!b_info_repurchasedate(A2070)</f>
        <v>0</v>
      </c>
      <c r="Q2070" s="8" t="s">
        <v>15987</v>
      </c>
      <c r="R2070" s="2" t="str">
        <f>IF((--IF(P2070=0,Q2070,P2070))&gt;(--日期设置!$B$2),IF(P2070=0,Q2070,P2070),Q2070)</f>
        <v>2024-06-21</v>
      </c>
      <c r="S2070" s="2" t="s">
        <v>17775</v>
      </c>
      <c r="T2070" s="8">
        <f>[1]!b_anal_ptmyear($A2070,日期设置!$B$2)</f>
        <v>3.2493150684931509</v>
      </c>
      <c r="U2070" s="8">
        <f>[1]!b_anal_termifexercise($A2070,日期设置!B$2)</f>
        <v>0</v>
      </c>
      <c r="V2070" s="10">
        <f>[1]!b_dq_dirtyprice(A2070,日期设置!$B$2)</f>
        <v>83.9636</v>
      </c>
      <c r="W2070" s="11">
        <f>IF(U2070=0,ROUNDUP((Q2070-日期设置!$B$2)/365,0),ROUNDUP((R2070-日期设置!$B$2)/365,0))</f>
        <v>4</v>
      </c>
      <c r="X2070" s="18">
        <f>_xlfn.IFNA(VLOOKUP(A2070,过往入选债券!A:D,4,0),2)</f>
        <v>2</v>
      </c>
      <c r="Y2070">
        <f>_xlfn.IFNA(VLOOKUP(C2070,[2]Sheet1!$A:$A,1,0),3)</f>
        <v>3</v>
      </c>
    </row>
    <row r="2071" spans="1:25" hidden="1" x14ac:dyDescent="0.2">
      <c r="A2071" s="21" t="s">
        <v>9672</v>
      </c>
      <c r="B2071" s="21" t="s">
        <v>9673</v>
      </c>
      <c r="C2071" s="37" t="s">
        <v>307</v>
      </c>
      <c r="D2071" s="26" t="str">
        <f>[1]!b_calc_yield(A2071,日期设置!$B$2,F2071,1,R2071,1,O2071,L2071,S2071,)</f>
        <v>Fetching...</v>
      </c>
      <c r="E2071" s="26">
        <f t="shared" si="64"/>
        <v>10.512174593448398</v>
      </c>
      <c r="F2071" s="18">
        <f>[1]!b_dq_cleanprice($A2071,日期设置!B$2)</f>
        <v>99.718900000000005</v>
      </c>
      <c r="G2071" s="18" t="str">
        <f t="shared" si="65"/>
        <v>1.72 + 0</v>
      </c>
      <c r="H2071" s="27">
        <f>[1]!b_dq_pctchange($A2071,日期设置!$B$2,1)/100</f>
        <v>0</v>
      </c>
      <c r="I2071" s="26">
        <f>[1]!b_pq_pctchange(A2071,日期设置!$B$4,日期设置!$B$2,1)</f>
        <v>-8.0862047543269824E-2</v>
      </c>
      <c r="J2071" s="26">
        <f>[1]!b_pq_pctchange(A2071,日期设置!$C$4,日期设置!$B$2,1)</f>
        <v>-0.11699221821452425</v>
      </c>
      <c r="K2071" s="52">
        <f>[1]!b_dq_amount($A2071,日期设置!B$2,2,10000)</f>
        <v>0</v>
      </c>
      <c r="L2071" s="26">
        <f>[1]!b_info_latestpar(A2071,日期设置!$B$2)</f>
        <v>100</v>
      </c>
      <c r="M2071" s="6">
        <f>[1]!b_info_outstandingbalance($A2071,日期设置!B$2)</f>
        <v>10</v>
      </c>
      <c r="N2071" s="7" t="str">
        <f>[1]!b_info_latestissurercreditrating2(A2071,日期设置!$B$2,"102","1")</f>
        <v>AA</v>
      </c>
      <c r="O2071" s="8">
        <v>6</v>
      </c>
      <c r="P2071" s="9">
        <f>[1]!b_info_repurchasedate(A2071)</f>
        <v>0</v>
      </c>
      <c r="Q2071" s="8" t="s">
        <v>16166</v>
      </c>
      <c r="R2071" s="2" t="str">
        <f>IF((--IF(P2071=0,Q2071,P2071))&gt;(--日期设置!$B$2),IF(P2071=0,Q2071,P2071),Q2071)</f>
        <v>2022-12-13</v>
      </c>
      <c r="S2071" s="2" t="s">
        <v>17955</v>
      </c>
      <c r="T2071" s="8">
        <f>[1]!b_anal_ptmyear($A2071,日期设置!$B$2)</f>
        <v>1.7287671232876711</v>
      </c>
      <c r="U2071" s="8">
        <f>[1]!b_anal_termifexercise($A2071,日期设置!B$2)</f>
        <v>0</v>
      </c>
      <c r="V2071" s="10">
        <f>[1]!b_dq_dirtyprice(A2071,日期设置!$B$2)</f>
        <v>101.3463</v>
      </c>
      <c r="W2071" s="11">
        <f>IF(U2071=0,ROUNDUP((Q2071-日期设置!$B$2)/365,0),ROUNDUP((R2071-日期设置!$B$2)/365,0))</f>
        <v>2</v>
      </c>
      <c r="X2071" s="18">
        <f>_xlfn.IFNA(VLOOKUP(A2071,过往入选债券!A:D,4,0),2)</f>
        <v>2</v>
      </c>
      <c r="Y2071">
        <f>_xlfn.IFNA(VLOOKUP(C2071,[2]Sheet1!$A:$A,1,0),3)</f>
        <v>3</v>
      </c>
    </row>
    <row r="2072" spans="1:25" hidden="1" x14ac:dyDescent="0.2">
      <c r="A2072" s="28" t="s">
        <v>22472</v>
      </c>
      <c r="B2072" s="28" t="s">
        <v>22473</v>
      </c>
      <c r="C2072" s="39" t="s">
        <v>796</v>
      </c>
      <c r="D2072" s="26">
        <f>[1]!b_calc_yield(A2072,日期设置!$B$2,F2072,1,R2072,1,O2072,L2072,S2072,)</f>
        <v>6.1519522579596568</v>
      </c>
      <c r="E2072" s="26">
        <f t="shared" si="64"/>
        <v>17.672441094502169</v>
      </c>
      <c r="F2072" s="18">
        <f>[1]!b_dq_cleanprice($A2072,日期设置!B$2)</f>
        <v>100.3355</v>
      </c>
      <c r="G2072" s="18" t="str">
        <f t="shared" si="65"/>
        <v>2.88 + 0</v>
      </c>
      <c r="H2072" s="27">
        <f>[1]!b_dq_pctchange($A2072,日期设置!$B$2,1)/100</f>
        <v>0</v>
      </c>
      <c r="I2072" s="26">
        <f>[1]!b_pq_pctchange(A2072,日期设置!$B$4,日期设置!$B$2,1)</f>
        <v>0</v>
      </c>
      <c r="J2072" s="26">
        <f>[1]!b_pq_pctchange(A2072,日期设置!$C$4,日期设置!$B$2,1)</f>
        <v>0.33549999999999613</v>
      </c>
      <c r="K2072" s="52">
        <f>[1]!b_dq_amount($A2072,日期设置!B$2,2,10000)</f>
        <v>0</v>
      </c>
      <c r="L2072" s="26">
        <f>[1]!b_info_latestpar(A2072,日期设置!$B$2)</f>
        <v>100</v>
      </c>
      <c r="M2072" s="6">
        <f>[1]!b_info_outstandingbalance($A2072,日期设置!B$2)</f>
        <v>5.2</v>
      </c>
      <c r="N2072" s="7" t="str">
        <f>[1]!b_info_latestissurercreditrating2(A2072,日期设置!$B$2,"102","1")</f>
        <v>AA+</v>
      </c>
      <c r="O2072" s="43">
        <v>6.3</v>
      </c>
      <c r="P2072" s="9">
        <f>[1]!b_info_repurchasedate(A2072)</f>
        <v>0</v>
      </c>
      <c r="Q2072" s="31" t="s">
        <v>23426</v>
      </c>
      <c r="R2072" s="2" t="str">
        <f>IF((--IF(P2072=0,Q2072,P2072))&gt;(--日期设置!$B$2),IF(P2072=0,Q2072,P2072),Q2072)</f>
        <v>2024-02-09</v>
      </c>
      <c r="S2072" s="2" t="s">
        <v>23178</v>
      </c>
      <c r="T2072" s="8">
        <f>[1]!b_anal_ptmyear($A2072,日期设置!$B$2)</f>
        <v>2.8876712328767122</v>
      </c>
      <c r="U2072" s="8">
        <f>[1]!b_anal_termifexercise($A2072,日期设置!B$2)</f>
        <v>0</v>
      </c>
      <c r="V2072" s="10">
        <f>[1]!b_dq_dirtyprice(A2072,日期设置!$B$2)</f>
        <v>101.0432</v>
      </c>
      <c r="W2072" s="11">
        <f>IF(U2072=0,ROUNDUP((Q2072-日期设置!$B$2)/365,0),ROUNDUP((R2072-日期设置!$B$2)/365,0))</f>
        <v>3</v>
      </c>
      <c r="X2072" s="18">
        <f>_xlfn.IFNA(VLOOKUP(A2072,过往入选债券!A:D,4,0),2)</f>
        <v>2</v>
      </c>
      <c r="Y2072">
        <f>_xlfn.IFNA(VLOOKUP(C2072,[2]Sheet1!$A:$A,1,0),3)</f>
        <v>3</v>
      </c>
    </row>
    <row r="2073" spans="1:25" hidden="1" x14ac:dyDescent="0.2">
      <c r="A2073" s="21" t="s">
        <v>1053</v>
      </c>
      <c r="B2073" s="21" t="s">
        <v>1054</v>
      </c>
      <c r="C2073" s="37" t="s">
        <v>1044</v>
      </c>
      <c r="D2073" s="26" t="str">
        <f>[1]!b_calc_yield(A2073,日期设置!$B$2,F2073,1,R2073,1,O2073,L2073,S2073,)</f>
        <v>Fetching...</v>
      </c>
      <c r="E2073" s="26">
        <f t="shared" si="64"/>
        <v>8.7158101076684211</v>
      </c>
      <c r="F2073" s="18">
        <f>[1]!b_dq_cleanprice($A2073,日期设置!B$2)</f>
        <v>100.5235</v>
      </c>
      <c r="G2073" s="18" t="str">
        <f t="shared" si="65"/>
        <v>1.46 + 0</v>
      </c>
      <c r="H2073" s="27">
        <f>[1]!b_dq_pctchange($A2073,日期设置!$B$2,1)/100</f>
        <v>0</v>
      </c>
      <c r="I2073" s="26">
        <f>[1]!b_pq_pctchange(A2073,日期设置!$B$4,日期设置!$B$2,1)</f>
        <v>0.57117073492835069</v>
      </c>
      <c r="J2073" s="26">
        <f>[1]!b_pq_pctchange(A2073,日期设置!$C$4,日期设置!$B$2,1)</f>
        <v>0.57117073492835069</v>
      </c>
      <c r="K2073" s="52">
        <f>[1]!b_dq_amount($A2073,日期设置!B$2,2,10000)</f>
        <v>0</v>
      </c>
      <c r="L2073" s="26">
        <f>[1]!b_info_latestpar(A2073,日期设置!$B$2)</f>
        <v>100</v>
      </c>
      <c r="M2073" s="6">
        <f>[1]!b_info_outstandingbalance($A2073,日期设置!B$2)</f>
        <v>3</v>
      </c>
      <c r="N2073" s="7">
        <f>[1]!b_info_latestissurercreditrating2(A2073,日期设置!$B$2,"102","1")</f>
        <v>0</v>
      </c>
      <c r="O2073" s="8">
        <v>6.57</v>
      </c>
      <c r="P2073" s="9">
        <f>[1]!b_info_repurchasedate(A2073)</f>
        <v>0</v>
      </c>
      <c r="Q2073" s="8" t="s">
        <v>16071</v>
      </c>
      <c r="R2073" s="2" t="str">
        <f>IF((--IF(P2073=0,Q2073,P2073))&gt;(--日期设置!$B$2),IF(P2073=0,Q2073,P2073),Q2073)</f>
        <v>2022-09-06</v>
      </c>
      <c r="S2073" s="2" t="s">
        <v>17913</v>
      </c>
      <c r="T2073" s="8">
        <f>[1]!b_anal_ptmyear($A2073,日期设置!$B$2)</f>
        <v>1.4602739726027396</v>
      </c>
      <c r="U2073" s="8">
        <f>[1]!b_anal_termifexercise($A2073,日期设置!B$2)</f>
        <v>0</v>
      </c>
      <c r="V2073" s="10">
        <f>[1]!b_dq_dirtyprice(A2073,日期设置!$B$2)</f>
        <v>104.06950000000001</v>
      </c>
      <c r="W2073" s="11">
        <f>IF(U2073=0,ROUNDUP((Q2073-日期设置!$B$2)/365,0),ROUNDUP((R2073-日期设置!$B$2)/365,0))</f>
        <v>2</v>
      </c>
      <c r="X2073" s="18">
        <f>_xlfn.IFNA(VLOOKUP(A2073,过往入选债券!A:D,4,0),2)</f>
        <v>2</v>
      </c>
      <c r="Y2073">
        <f>_xlfn.IFNA(VLOOKUP(C2073,[2]Sheet1!$A:$A,1,0),3)</f>
        <v>3</v>
      </c>
    </row>
    <row r="2074" spans="1:25" hidden="1" x14ac:dyDescent="0.2">
      <c r="A2074" s="21" t="s">
        <v>1059</v>
      </c>
      <c r="B2074" s="21" t="s">
        <v>1060</v>
      </c>
      <c r="C2074" s="37" t="s">
        <v>1061</v>
      </c>
      <c r="D2074" s="26" t="str">
        <f>[1]!b_calc_yield(A2074,日期设置!$B$2,F2074,1,R2074,1,O2074,L2074,S2074,)</f>
        <v>Fetching...</v>
      </c>
      <c r="E2074" s="26">
        <f t="shared" si="64"/>
        <v>9.1282392013744449</v>
      </c>
      <c r="F2074" s="18">
        <f>[1]!b_dq_cleanprice($A2074,日期设置!B$2)</f>
        <v>100.44929999999999</v>
      </c>
      <c r="G2074" s="18" t="str">
        <f t="shared" si="65"/>
        <v>1.52 + 0</v>
      </c>
      <c r="H2074" s="27">
        <f>[1]!b_dq_pctchange($A2074,日期设置!$B$2,1)/100</f>
        <v>0</v>
      </c>
      <c r="I2074" s="26">
        <f>[1]!b_pq_pctchange(A2074,日期设置!$B$4,日期设置!$B$2,1)</f>
        <v>0</v>
      </c>
      <c r="J2074" s="26">
        <f>[1]!b_pq_pctchange(A2074,日期设置!$C$4,日期设置!$B$2,1)</f>
        <v>0</v>
      </c>
      <c r="K2074" s="52">
        <f>[1]!b_dq_amount($A2074,日期设置!B$2,2,10000)</f>
        <v>0</v>
      </c>
      <c r="L2074" s="26">
        <f>[1]!b_info_latestpar(A2074,日期设置!$B$2)</f>
        <v>100</v>
      </c>
      <c r="M2074" s="6">
        <f>[1]!b_info_outstandingbalance($A2074,日期设置!B$2)</f>
        <v>4.5</v>
      </c>
      <c r="N2074" s="7">
        <f>[1]!b_info_latestissurercreditrating2(A2074,日期设置!$B$2,"102","1")</f>
        <v>0</v>
      </c>
      <c r="O2074" s="8">
        <v>6.5</v>
      </c>
      <c r="P2074" s="9">
        <f>[1]!b_info_repurchasedate(A2074)</f>
        <v>0</v>
      </c>
      <c r="Q2074" s="8" t="s">
        <v>16099</v>
      </c>
      <c r="R2074" s="2" t="str">
        <f>IF((--IF(P2074=0,Q2074,P2074))&gt;(--日期设置!$B$2),IF(P2074=0,Q2074,P2074),Q2074)</f>
        <v>2022-09-29</v>
      </c>
      <c r="S2074" s="2" t="s">
        <v>17884</v>
      </c>
      <c r="T2074" s="8">
        <f>[1]!b_anal_ptmyear($A2074,日期设置!$B$2)</f>
        <v>1.5232876712328767</v>
      </c>
      <c r="U2074" s="8">
        <f>[1]!b_anal_termifexercise($A2074,日期设置!B$2)</f>
        <v>0</v>
      </c>
      <c r="V2074" s="10">
        <f>[1]!b_dq_dirtyprice(A2074,日期设置!$B$2)</f>
        <v>103.5479</v>
      </c>
      <c r="W2074" s="11">
        <f>IF(U2074=0,ROUNDUP((Q2074-日期设置!$B$2)/365,0),ROUNDUP((R2074-日期设置!$B$2)/365,0))</f>
        <v>2</v>
      </c>
      <c r="X2074" s="18">
        <f>_xlfn.IFNA(VLOOKUP(A2074,过往入选债券!A:D,4,0),2)</f>
        <v>2</v>
      </c>
      <c r="Y2074">
        <f>_xlfn.IFNA(VLOOKUP(C2074,[2]Sheet1!$A:$A,1,0),3)</f>
        <v>3</v>
      </c>
    </row>
    <row r="2075" spans="1:25" hidden="1" x14ac:dyDescent="0.2">
      <c r="A2075" s="21" t="s">
        <v>11251</v>
      </c>
      <c r="B2075" s="21" t="s">
        <v>11252</v>
      </c>
      <c r="C2075" s="37" t="s">
        <v>10</v>
      </c>
      <c r="D2075" s="26" t="str">
        <f>[1]!b_calc_yield(A2075,日期设置!$B$2,F2075,1,R2075,1,O2075,L2075,S2075,)</f>
        <v>Fetching...</v>
      </c>
      <c r="E2075" s="26">
        <f t="shared" si="64"/>
        <v>13.342115366665919</v>
      </c>
      <c r="F2075" s="18">
        <f>[1]!b_dq_cleanprice($A2075,日期设置!B$2)</f>
        <v>99.521500000000003</v>
      </c>
      <c r="G2075" s="18" t="str">
        <f t="shared" si="65"/>
        <v>2.25 + 2.25</v>
      </c>
      <c r="H2075" s="27">
        <f>[1]!b_dq_pctchange($A2075,日期设置!$B$2,1)/100</f>
        <v>0</v>
      </c>
      <c r="I2075" s="26">
        <f>[1]!b_pq_pctchange(A2075,日期设置!$B$4,日期设置!$B$2,1)</f>
        <v>0</v>
      </c>
      <c r="J2075" s="26">
        <f>[1]!b_pq_pctchange(A2075,日期设置!$C$4,日期设置!$B$2,1)</f>
        <v>-1.3609251634874353</v>
      </c>
      <c r="K2075" s="52">
        <f>[1]!b_dq_amount($A2075,日期设置!B$2,2,10000)</f>
        <v>0</v>
      </c>
      <c r="L2075" s="26">
        <f>[1]!b_info_latestpar(A2075,日期设置!$B$2)</f>
        <v>100</v>
      </c>
      <c r="M2075" s="6">
        <f>[1]!b_info_outstandingbalance($A2075,日期设置!B$2)</f>
        <v>10</v>
      </c>
      <c r="N2075" s="7" t="str">
        <f>[1]!b_info_latestissurercreditrating2(A2075,日期设置!$B$2,"102","1")</f>
        <v>AAA</v>
      </c>
      <c r="O2075" s="8">
        <v>5.93</v>
      </c>
      <c r="P2075" s="9">
        <f>[1]!b_info_repurchasedate(A2075)</f>
        <v>0</v>
      </c>
      <c r="Q2075" s="8" t="s">
        <v>16494</v>
      </c>
      <c r="R2075" s="2" t="str">
        <f>IF((--IF(P2075=0,Q2075,P2075))&gt;(--日期设置!$B$2),IF(P2075=0,Q2075,P2075),Q2075)</f>
        <v>2023-06-24</v>
      </c>
      <c r="S2075" s="2" t="s">
        <v>17996</v>
      </c>
      <c r="T2075" s="8">
        <f>[1]!b_anal_ptmyear($A2075,日期设置!$B$2)</f>
        <v>2.2575342465753425</v>
      </c>
      <c r="U2075" s="8">
        <f>[1]!b_anal_termifexercise($A2075,日期设置!B$2)</f>
        <v>2.2575342465753425</v>
      </c>
      <c r="V2075" s="10">
        <f>[1]!b_dq_dirtyprice(A2075,日期设置!$B$2)</f>
        <v>103.9243</v>
      </c>
      <c r="W2075" s="11">
        <f>IF(U2075=0,ROUNDUP((Q2075-日期设置!$B$2)/365,0),ROUNDUP((R2075-日期设置!$B$2)/365,0))</f>
        <v>3</v>
      </c>
      <c r="X2075" s="18">
        <f>_xlfn.IFNA(VLOOKUP(A2075,过往入选债券!A:D,4,0),2)</f>
        <v>2</v>
      </c>
      <c r="Y2075">
        <f>_xlfn.IFNA(VLOOKUP(C2075,[2]Sheet1!$A:$A,1,0),3)</f>
        <v>3</v>
      </c>
    </row>
    <row r="2076" spans="1:25" hidden="1" x14ac:dyDescent="0.2">
      <c r="A2076" s="28" t="s">
        <v>19266</v>
      </c>
      <c r="B2076" s="28" t="s">
        <v>19267</v>
      </c>
      <c r="C2076" s="38" t="s">
        <v>4817</v>
      </c>
      <c r="D2076" s="26" t="str">
        <f>[1]!b_calc_yield(A2076,日期设置!$B$2,F2076,1,R2076,1,O2076,L2076,S2076,)</f>
        <v>Fetching...</v>
      </c>
      <c r="E2076" s="26">
        <f t="shared" si="64"/>
        <v>8.574358355701662</v>
      </c>
      <c r="F2076" s="18">
        <f>[1]!b_dq_cleanprice($A2076,日期设置!B$2)</f>
        <v>99.497399999999999</v>
      </c>
      <c r="G2076" s="18" t="str">
        <f t="shared" si="65"/>
        <v>2.43 + 1.43</v>
      </c>
      <c r="H2076" s="27">
        <f>[1]!b_dq_pctchange($A2076,日期设置!$B$2,1)/100</f>
        <v>0</v>
      </c>
      <c r="I2076" s="26">
        <f>[1]!b_pq_pctchange(A2076,日期设置!$B$4,日期设置!$B$2,1)</f>
        <v>0</v>
      </c>
      <c r="J2076" s="26">
        <f>[1]!b_pq_pctchange(A2076,日期设置!$C$4,日期设置!$B$2,1)</f>
        <v>0</v>
      </c>
      <c r="K2076" s="52">
        <f>[1]!b_dq_amount($A2076,日期设置!B$2,2,10000)</f>
        <v>0</v>
      </c>
      <c r="L2076" s="26">
        <f>[1]!b_info_latestpar(A2076,日期设置!$B$2)</f>
        <v>100</v>
      </c>
      <c r="M2076" s="6">
        <f>[1]!b_info_outstandingbalance($A2076,日期设置!B$2)</f>
        <v>5</v>
      </c>
      <c r="N2076" s="7">
        <f>[1]!b_info_latestissurercreditrating2(A2076,日期设置!$B$2,"102","1")</f>
        <v>0</v>
      </c>
      <c r="O2076" s="8">
        <v>5.8</v>
      </c>
      <c r="P2076" s="9" t="str">
        <f>[1]!b_info_repurchasedate(A2076)</f>
        <v>2022-08-27</v>
      </c>
      <c r="Q2076" s="8" t="s">
        <v>16512</v>
      </c>
      <c r="R2076" s="2" t="str">
        <f>IF((--IF(P2076=0,Q2076,P2076))&gt;(--日期设置!$B$2),IF(P2076=0,Q2076,P2076),Q2076)</f>
        <v>2022-08-27</v>
      </c>
      <c r="S2076" s="31" t="s">
        <v>19227</v>
      </c>
      <c r="T2076" s="8">
        <f>[1]!b_anal_ptmyear($A2076,日期设置!$B$2)</f>
        <v>2.4328767123287669</v>
      </c>
      <c r="U2076" s="8">
        <f>[1]!b_anal_termifexercise($A2076,日期设置!B$2)</f>
        <v>1.4328767123287671</v>
      </c>
      <c r="V2076" s="10">
        <f>[1]!b_dq_dirtyprice(A2076,日期设置!$B$2)</f>
        <v>102.7867</v>
      </c>
      <c r="W2076" s="11">
        <f>IF(U2076=0,ROUNDUP((Q2076-日期设置!$B$2)/365,0),ROUNDUP((R2076-日期设置!$B$2)/365,0))</f>
        <v>2</v>
      </c>
      <c r="X2076" s="18">
        <f>_xlfn.IFNA(VLOOKUP(A2076,过往入选债券!A:D,4,0),2)</f>
        <v>2</v>
      </c>
      <c r="Y2076">
        <f>_xlfn.IFNA(VLOOKUP(C2076,[2]Sheet1!$A:$A,1,0),3)</f>
        <v>3</v>
      </c>
    </row>
    <row r="2077" spans="1:25" hidden="1" x14ac:dyDescent="0.2">
      <c r="A2077" s="21" t="s">
        <v>13420</v>
      </c>
      <c r="B2077" s="21" t="s">
        <v>13421</v>
      </c>
      <c r="C2077" s="37" t="s">
        <v>12157</v>
      </c>
      <c r="D2077" s="26" t="str">
        <f>[1]!b_calc_yield(A2077,日期设置!$B$2,F2077,1,R2077,1,O2077,L2077,S2077,)</f>
        <v>Fetching...</v>
      </c>
      <c r="E2077" s="26">
        <f t="shared" si="64"/>
        <v>15.31472098897968</v>
      </c>
      <c r="F2077" s="18">
        <f>[1]!b_dq_cleanprice($A2077,日期设置!B$2)</f>
        <v>95.5535</v>
      </c>
      <c r="G2077" s="18" t="str">
        <f t="shared" si="65"/>
        <v>5.50 + 2.50</v>
      </c>
      <c r="H2077" s="27">
        <f>[1]!b_dq_pctchange($A2077,日期设置!$B$2,1)/100</f>
        <v>0</v>
      </c>
      <c r="I2077" s="26">
        <f>[1]!b_pq_pctchange(A2077,日期设置!$B$4,日期设置!$B$2,1)</f>
        <v>0</v>
      </c>
      <c r="J2077" s="26">
        <f>[1]!b_pq_pctchange(A2077,日期设置!$C$4,日期设置!$B$2,1)</f>
        <v>-0.39704214546606531</v>
      </c>
      <c r="K2077" s="52">
        <f>[1]!b_dq_amount($A2077,日期设置!B$2,2,10000)</f>
        <v>0</v>
      </c>
      <c r="L2077" s="26">
        <f>[1]!b_info_latestpar(A2077,日期设置!$B$2)</f>
        <v>100</v>
      </c>
      <c r="M2077" s="6">
        <f>[1]!b_info_outstandingbalance($A2077,日期设置!B$2)</f>
        <v>5</v>
      </c>
      <c r="N2077" s="7" t="str">
        <f>[1]!b_info_latestissurercreditrating2(A2077,日期设置!$B$2,"102","1")</f>
        <v>AA</v>
      </c>
      <c r="O2077" s="8">
        <v>4.1900000000000004</v>
      </c>
      <c r="P2077" s="9" t="str">
        <f>[1]!b_info_repurchasedate(A2077)</f>
        <v>2023-09-23</v>
      </c>
      <c r="Q2077" s="8" t="s">
        <v>17244</v>
      </c>
      <c r="R2077" s="2" t="str">
        <f>IF((--IF(P2077=0,Q2077,P2077))&gt;(--日期设置!$B$2),IF(P2077=0,Q2077,P2077),Q2077)</f>
        <v>2023-09-23</v>
      </c>
      <c r="S2077" s="2" t="s">
        <v>18582</v>
      </c>
      <c r="T2077" s="8">
        <f>[1]!b_anal_ptmyear($A2077,日期设置!$B$2)</f>
        <v>5.506849315068493</v>
      </c>
      <c r="U2077" s="8">
        <f>[1]!b_anal_termifexercise($A2077,日期设置!B$2)</f>
        <v>2.506849315068493</v>
      </c>
      <c r="V2077" s="10">
        <f>[1]!b_dq_dirtyprice(A2077,日期设置!$B$2)</f>
        <v>97.619799999999998</v>
      </c>
      <c r="W2077" s="11">
        <f>IF(U2077=0,ROUNDUP((Q2077-日期设置!$B$2)/365,0),ROUNDUP((R2077-日期设置!$B$2)/365,0))</f>
        <v>3</v>
      </c>
      <c r="X2077" s="18">
        <f>_xlfn.IFNA(VLOOKUP(A2077,过往入选债券!A:D,4,0),2)</f>
        <v>2</v>
      </c>
      <c r="Y2077">
        <f>_xlfn.IFNA(VLOOKUP(C2077,[2]Sheet1!$A:$A,1,0),3)</f>
        <v>3</v>
      </c>
    </row>
    <row r="2078" spans="1:25" hidden="1" x14ac:dyDescent="0.2">
      <c r="A2078" s="21" t="s">
        <v>7903</v>
      </c>
      <c r="B2078" s="21" t="s">
        <v>7904</v>
      </c>
      <c r="C2078" s="37" t="s">
        <v>23</v>
      </c>
      <c r="D2078" s="26" t="str">
        <f>[1]!b_calc_yield(A2078,日期设置!$B$2,F2078,1,R2078,1,O2078,L2078,S2078,)</f>
        <v>Fetching...</v>
      </c>
      <c r="E2078" s="26">
        <f t="shared" si="64"/>
        <v>5.166073523428838</v>
      </c>
      <c r="F2078" s="18">
        <f>[1]!b_dq_cleanprice($A2078,日期设置!B$2)</f>
        <v>100.2355</v>
      </c>
      <c r="G2078" s="18" t="str">
        <f t="shared" si="65"/>
        <v>0.84 + 0</v>
      </c>
      <c r="H2078" s="27">
        <f>[1]!b_dq_pctchange($A2078,日期设置!$B$2,1)/100</f>
        <v>0</v>
      </c>
      <c r="I2078" s="26">
        <f>[1]!b_pq_pctchange(A2078,日期设置!$B$4,日期设置!$B$2,1)</f>
        <v>-1.1371922722792175E-2</v>
      </c>
      <c r="J2078" s="26">
        <f>[1]!b_pq_pctchange(A2078,日期设置!$C$4,日期设置!$B$2,1)</f>
        <v>-4.4892258579340236E-3</v>
      </c>
      <c r="K2078" s="52">
        <f>[1]!b_dq_amount($A2078,日期设置!B$2,2,10000)</f>
        <v>0</v>
      </c>
      <c r="L2078" s="26">
        <f>[1]!b_info_latestpar(A2078,日期设置!$B$2)</f>
        <v>100</v>
      </c>
      <c r="M2078" s="6">
        <f>[1]!b_info_outstandingbalance($A2078,日期设置!B$2)</f>
        <v>15</v>
      </c>
      <c r="N2078" s="7" t="str">
        <f>[1]!b_info_latestissurercreditrating2(A2078,日期设置!$B$2,"102","1")</f>
        <v>AAA</v>
      </c>
      <c r="O2078" s="8">
        <v>6.5</v>
      </c>
      <c r="P2078" s="9">
        <f>[1]!b_info_repurchasedate(A2078)</f>
        <v>0</v>
      </c>
      <c r="Q2078" s="8" t="s">
        <v>16223</v>
      </c>
      <c r="R2078" s="2" t="str">
        <f>IF((--IF(P2078=0,Q2078,P2078))&gt;(--日期设置!$B$2),IF(P2078=0,Q2078,P2078),Q2078)</f>
        <v>2022-01-23</v>
      </c>
      <c r="S2078" s="2" t="s">
        <v>18008</v>
      </c>
      <c r="T2078" s="8">
        <f>[1]!b_anal_ptmyear($A2078,日期设置!$B$2)</f>
        <v>0.84109589041095889</v>
      </c>
      <c r="U2078" s="8">
        <f>[1]!b_anal_termifexercise($A2078,日期设置!B$2)</f>
        <v>0</v>
      </c>
      <c r="V2078" s="10">
        <f>[1]!b_dq_dirtyprice(A2078,日期设置!$B$2)</f>
        <v>101.2684</v>
      </c>
      <c r="W2078" s="11">
        <f>IF(U2078=0,ROUNDUP((Q2078-日期设置!$B$2)/365,0),ROUNDUP((R2078-日期设置!$B$2)/365,0))</f>
        <v>1</v>
      </c>
      <c r="X2078" s="18">
        <f>_xlfn.IFNA(VLOOKUP(A2078,过往入选债券!A:D,4,0),2)</f>
        <v>2</v>
      </c>
      <c r="Y2078">
        <f>_xlfn.IFNA(VLOOKUP(C2078,[2]Sheet1!$A:$A,1,0),3)</f>
        <v>3</v>
      </c>
    </row>
    <row r="2079" spans="1:25" hidden="1" x14ac:dyDescent="0.2">
      <c r="A2079" s="21" t="s">
        <v>2363</v>
      </c>
      <c r="B2079" s="21" t="s">
        <v>2364</v>
      </c>
      <c r="C2079" s="37" t="s">
        <v>1280</v>
      </c>
      <c r="D2079" s="26" t="str">
        <f>[1]!b_calc_yield(A2079,日期设置!$B$2,F2079,1,R2079,1,O2079,L2079,S2079,)</f>
        <v>Fetching...</v>
      </c>
      <c r="E2079" s="26">
        <f t="shared" si="64"/>
        <v>4.576562203598411</v>
      </c>
      <c r="F2079" s="18">
        <f>[1]!b_dq_cleanprice($A2079,日期设置!B$2)</f>
        <v>100.8845</v>
      </c>
      <c r="G2079" s="18" t="str">
        <f t="shared" si="65"/>
        <v>0.74 + 0</v>
      </c>
      <c r="H2079" s="27">
        <f>[1]!b_dq_pctchange($A2079,日期设置!$B$2,1)/100</f>
        <v>0</v>
      </c>
      <c r="I2079" s="26">
        <f>[1]!b_pq_pctchange(A2079,日期设置!$B$4,日期设置!$B$2,1)</f>
        <v>0</v>
      </c>
      <c r="J2079" s="26">
        <f>[1]!b_pq_pctchange(A2079,日期设置!$C$4,日期设置!$B$2,1)</f>
        <v>0</v>
      </c>
      <c r="K2079" s="52">
        <f>[1]!b_dq_amount($A2079,日期设置!B$2,2,10000)</f>
        <v>0</v>
      </c>
      <c r="L2079" s="26">
        <f>[1]!b_info_latestpar(A2079,日期设置!$B$2)</f>
        <v>100</v>
      </c>
      <c r="M2079" s="6">
        <f>[1]!b_info_outstandingbalance($A2079,日期设置!B$2)</f>
        <v>10</v>
      </c>
      <c r="N2079" s="7">
        <f>[1]!b_info_latestissurercreditrating2(A2079,日期设置!$B$2,"102","1")</f>
        <v>0</v>
      </c>
      <c r="O2079" s="8">
        <v>7.5</v>
      </c>
      <c r="P2079" s="9">
        <f>[1]!b_info_repurchasedate(A2079)</f>
        <v>0</v>
      </c>
      <c r="Q2079" s="8" t="s">
        <v>16677</v>
      </c>
      <c r="R2079" s="2" t="str">
        <f>IF((--IF(P2079=0,Q2079,P2079))&gt;(--日期设置!$B$2),IF(P2079=0,Q2079,P2079),Q2079)</f>
        <v>2021-12-19</v>
      </c>
      <c r="S2079" s="2" t="s">
        <v>17821</v>
      </c>
      <c r="T2079" s="8">
        <f>[1]!b_anal_ptmyear($A2079,日期设置!$B$2)</f>
        <v>0.74520547945205484</v>
      </c>
      <c r="U2079" s="8">
        <f>[1]!b_anal_termifexercise($A2079,日期设置!B$2)</f>
        <v>0</v>
      </c>
      <c r="V2079" s="10">
        <f>[1]!b_dq_dirtyprice(A2079,日期设置!$B$2)</f>
        <v>102.7955</v>
      </c>
      <c r="W2079" s="11">
        <f>IF(U2079=0,ROUNDUP((Q2079-日期设置!$B$2)/365,0),ROUNDUP((R2079-日期设置!$B$2)/365,0))</f>
        <v>1</v>
      </c>
      <c r="X2079" s="18">
        <f>_xlfn.IFNA(VLOOKUP(A2079,过往入选债券!A:D,4,0),2)</f>
        <v>2</v>
      </c>
      <c r="Y2079">
        <f>_xlfn.IFNA(VLOOKUP(C2079,[2]Sheet1!$A:$A,1,0),3)</f>
        <v>3</v>
      </c>
    </row>
    <row r="2080" spans="1:25" hidden="1" x14ac:dyDescent="0.2">
      <c r="A2080" s="21" t="s">
        <v>4355</v>
      </c>
      <c r="B2080" s="21" t="s">
        <v>4356</v>
      </c>
      <c r="C2080" s="37" t="s">
        <v>3687</v>
      </c>
      <c r="D2080" s="26" t="str">
        <f>[1]!b_calc_yield(A2080,日期设置!$B$2,F2080,1,R2080,1,O2080,L2080,S2080,)</f>
        <v>Fetching...</v>
      </c>
      <c r="E2080" s="26">
        <f t="shared" si="64"/>
        <v>0.55489305774683029</v>
      </c>
      <c r="F2080" s="18">
        <f>[1]!b_dq_cleanprice($A2080,日期设置!B$2)</f>
        <v>100</v>
      </c>
      <c r="G2080" s="18" t="str">
        <f t="shared" si="65"/>
        <v>0.09 + 0</v>
      </c>
      <c r="H2080" s="27">
        <f>[1]!b_dq_pctchange($A2080,日期设置!$B$2,1)/100</f>
        <v>0</v>
      </c>
      <c r="I2080" s="26">
        <f>[1]!b_pq_pctchange(A2080,日期设置!$B$4,日期设置!$B$2,1)</f>
        <v>0</v>
      </c>
      <c r="J2080" s="26">
        <f>[1]!b_pq_pctchange(A2080,日期设置!$C$4,日期设置!$B$2,1)</f>
        <v>0</v>
      </c>
      <c r="K2080" s="52">
        <f>[1]!b_dq_amount($A2080,日期设置!B$2,2,10000)</f>
        <v>0</v>
      </c>
      <c r="L2080" s="26">
        <f>[1]!b_info_latestpar(A2080,日期设置!$B$2)</f>
        <v>100</v>
      </c>
      <c r="M2080" s="6">
        <f>[1]!b_info_outstandingbalance($A2080,日期设置!B$2)</f>
        <v>2</v>
      </c>
      <c r="N2080" s="7">
        <f>[1]!b_info_latestissurercreditrating2(A2080,日期设置!$B$2,"102","1")</f>
        <v>0</v>
      </c>
      <c r="O2080" s="8">
        <v>6.5</v>
      </c>
      <c r="P2080" s="9">
        <f>[1]!b_info_repurchasedate(A2080)</f>
        <v>0</v>
      </c>
      <c r="Q2080" s="8" t="s">
        <v>16026</v>
      </c>
      <c r="R2080" s="2" t="str">
        <f>IF((--IF(P2080=0,Q2080,P2080))&gt;(--日期设置!$B$2),IF(P2080=0,Q2080,P2080),Q2080)</f>
        <v>2021-04-24</v>
      </c>
      <c r="S2080" s="2" t="s">
        <v>17860</v>
      </c>
      <c r="T2080" s="8">
        <f>[1]!b_anal_ptmyear($A2080,日期设置!$B$2)</f>
        <v>9.0410958904109592E-2</v>
      </c>
      <c r="U2080" s="8">
        <f>[1]!b_anal_termifexercise($A2080,日期设置!B$2)</f>
        <v>0</v>
      </c>
      <c r="V2080" s="10">
        <f>[1]!b_dq_dirtyprice(A2080,日期设置!$B$2)</f>
        <v>105.9123</v>
      </c>
      <c r="W2080" s="11">
        <f>IF(U2080=0,ROUNDUP((Q2080-日期设置!$B$2)/365,0),ROUNDUP((R2080-日期设置!$B$2)/365,0))</f>
        <v>1</v>
      </c>
      <c r="X2080" s="18">
        <f>_xlfn.IFNA(VLOOKUP(A2080,过往入选债券!A:D,4,0),2)</f>
        <v>2</v>
      </c>
      <c r="Y2080">
        <f>_xlfn.IFNA(VLOOKUP(C2080,[2]Sheet1!$A:$A,1,0),3)</f>
        <v>3</v>
      </c>
    </row>
    <row r="2081" spans="1:25" hidden="1" x14ac:dyDescent="0.2">
      <c r="A2081" s="21" t="s">
        <v>14224</v>
      </c>
      <c r="B2081" s="21" t="s">
        <v>14225</v>
      </c>
      <c r="C2081" s="37" t="s">
        <v>1601</v>
      </c>
      <c r="D2081" s="26" t="str">
        <f>[1]!b_calc_yield(A2081,日期设置!$B$2,F2081,1,R2081,1,O2081,L2081,S2081,)</f>
        <v>Fetching...</v>
      </c>
      <c r="E2081" s="26">
        <f t="shared" si="64"/>
        <v>28.286365134519475</v>
      </c>
      <c r="F2081" s="18">
        <f>[1]!b_dq_cleanprice($A2081,日期设置!B$2)</f>
        <v>79.988399999999999</v>
      </c>
      <c r="G2081" s="18" t="str">
        <f t="shared" si="65"/>
        <v>3.56 + 0</v>
      </c>
      <c r="H2081" s="27">
        <f>[1]!b_dq_pctchange($A2081,日期设置!$B$2,1)/100</f>
        <v>0</v>
      </c>
      <c r="I2081" s="26">
        <f>[1]!b_pq_pctchange(A2081,日期设置!$B$4,日期设置!$B$2,1)</f>
        <v>1.8753070815257888E-3</v>
      </c>
      <c r="J2081" s="26">
        <f>[1]!b_pq_pctchange(A2081,日期设置!$C$4,日期设置!$B$2,1)</f>
        <v>-0.19987872526781905</v>
      </c>
      <c r="K2081" s="52">
        <f>[1]!b_dq_amount($A2081,日期设置!B$2,2,10000)</f>
        <v>0</v>
      </c>
      <c r="L2081" s="26">
        <f>[1]!b_info_latestpar(A2081,日期设置!$B$2)</f>
        <v>80</v>
      </c>
      <c r="M2081" s="6">
        <f>[1]!b_info_outstandingbalance($A2081,日期设置!B$2)</f>
        <v>6.08</v>
      </c>
      <c r="N2081" s="7" t="str">
        <f>[1]!b_info_latestissurercreditrating2(A2081,日期设置!$B$2,"102","1")</f>
        <v>AA</v>
      </c>
      <c r="O2081" s="8">
        <v>6.37</v>
      </c>
      <c r="P2081" s="9">
        <f>[1]!b_info_repurchasedate(A2081)</f>
        <v>0</v>
      </c>
      <c r="Q2081" s="8" t="s">
        <v>16952</v>
      </c>
      <c r="R2081" s="2" t="str">
        <f>IF((--IF(P2081=0,Q2081,P2081))&gt;(--日期设置!$B$2),IF(P2081=0,Q2081,P2081),Q2081)</f>
        <v>2024-10-13</v>
      </c>
      <c r="S2081" s="2" t="s">
        <v>18071</v>
      </c>
      <c r="T2081" s="8">
        <f>[1]!b_anal_ptmyear($A2081,日期设置!$B$2)</f>
        <v>3.5616438356164384</v>
      </c>
      <c r="U2081" s="8">
        <f>[1]!b_anal_termifexercise($A2081,日期设置!B$2)</f>
        <v>0</v>
      </c>
      <c r="V2081" s="10">
        <f>[1]!b_dq_dirtyprice(A2081,日期设置!$B$2)</f>
        <v>82.222300000000004</v>
      </c>
      <c r="W2081" s="11">
        <f>IF(U2081=0,ROUNDUP((Q2081-日期设置!$B$2)/365,0),ROUNDUP((R2081-日期设置!$B$2)/365,0))</f>
        <v>4</v>
      </c>
      <c r="X2081" s="18">
        <f>_xlfn.IFNA(VLOOKUP(A2081,过往入选债券!A:D,4,0),2)</f>
        <v>2</v>
      </c>
      <c r="Y2081">
        <f>_xlfn.IFNA(VLOOKUP(C2081,[2]Sheet1!$A:$A,1,0),3)</f>
        <v>3</v>
      </c>
    </row>
    <row r="2082" spans="1:25" hidden="1" x14ac:dyDescent="0.2">
      <c r="A2082" s="21" t="s">
        <v>1606</v>
      </c>
      <c r="B2082" s="21" t="s">
        <v>1607</v>
      </c>
      <c r="C2082" s="37" t="s">
        <v>959</v>
      </c>
      <c r="D2082" s="26" t="str">
        <f>[1]!b_calc_yield(A2082,日期设置!$B$2,F2082,1,R2082,1,O2082,L2082,S2082,)</f>
        <v>Fetching...</v>
      </c>
      <c r="E2082" s="26">
        <f t="shared" si="64"/>
        <v>11.514995550122764</v>
      </c>
      <c r="F2082" s="18">
        <f>[1]!b_dq_cleanprice($A2082,日期设置!B$2)</f>
        <v>101.83750000000001</v>
      </c>
      <c r="G2082" s="18" t="str">
        <f t="shared" si="65"/>
        <v>1.89 + 0</v>
      </c>
      <c r="H2082" s="27">
        <f>[1]!b_dq_pctchange($A2082,日期设置!$B$2,1)/100</f>
        <v>0</v>
      </c>
      <c r="I2082" s="26">
        <f>[1]!b_pq_pctchange(A2082,日期设置!$B$4,日期设置!$B$2,1)</f>
        <v>0</v>
      </c>
      <c r="J2082" s="26">
        <f>[1]!b_pq_pctchange(A2082,日期设置!$C$4,日期设置!$B$2,1)</f>
        <v>0</v>
      </c>
      <c r="K2082" s="52">
        <f>[1]!b_dq_amount($A2082,日期设置!B$2,2,10000)</f>
        <v>0</v>
      </c>
      <c r="L2082" s="26">
        <f>[1]!b_info_latestpar(A2082,日期设置!$B$2)</f>
        <v>100</v>
      </c>
      <c r="M2082" s="6">
        <f>[1]!b_info_outstandingbalance($A2082,日期设置!B$2)</f>
        <v>5</v>
      </c>
      <c r="N2082" s="7">
        <f>[1]!b_info_latestissurercreditrating2(A2082,日期设置!$B$2,"102","1")</f>
        <v>0</v>
      </c>
      <c r="O2082" s="8">
        <v>7.2</v>
      </c>
      <c r="P2082" s="9">
        <f>[1]!b_info_repurchasedate(A2082)</f>
        <v>0</v>
      </c>
      <c r="Q2082" s="8" t="s">
        <v>16624</v>
      </c>
      <c r="R2082" s="2" t="str">
        <f>IF((--IF(P2082=0,Q2082,P2082))&gt;(--日期设置!$B$2),IF(P2082=0,Q2082,P2082),Q2082)</f>
        <v>2023-02-12</v>
      </c>
      <c r="S2082" s="2" t="s">
        <v>18253</v>
      </c>
      <c r="T2082" s="8">
        <f>[1]!b_anal_ptmyear($A2082,日期设置!$B$2)</f>
        <v>1.8958904109589041</v>
      </c>
      <c r="U2082" s="8">
        <f>[1]!b_anal_termifexercise($A2082,日期设置!B$2)</f>
        <v>0</v>
      </c>
      <c r="V2082" s="10">
        <f>[1]!b_dq_dirtyprice(A2082,日期设置!$B$2)</f>
        <v>102.58710000000001</v>
      </c>
      <c r="W2082" s="11">
        <f>IF(U2082=0,ROUNDUP((Q2082-日期设置!$B$2)/365,0),ROUNDUP((R2082-日期设置!$B$2)/365,0))</f>
        <v>2</v>
      </c>
      <c r="X2082" s="18">
        <f>_xlfn.IFNA(VLOOKUP(A2082,过往入选债券!A:D,4,0),2)</f>
        <v>2</v>
      </c>
      <c r="Y2082">
        <f>_xlfn.IFNA(VLOOKUP(C2082,[2]Sheet1!$A:$A,1,0),3)</f>
        <v>3</v>
      </c>
    </row>
    <row r="2083" spans="1:25" hidden="1" x14ac:dyDescent="0.2">
      <c r="A2083" s="21" t="s">
        <v>9246</v>
      </c>
      <c r="B2083" s="21" t="s">
        <v>9247</v>
      </c>
      <c r="C2083" s="37" t="s">
        <v>25</v>
      </c>
      <c r="D2083" s="26" t="str">
        <f>[1]!b_calc_yield(A2083,日期设置!$B$2,F2083,1,R2083,1,O2083,L2083,S2083,)</f>
        <v>Fetching...</v>
      </c>
      <c r="E2083" s="26">
        <f t="shared" si="64"/>
        <v>8.9157607964741139</v>
      </c>
      <c r="F2083" s="18">
        <f>[1]!b_dq_cleanprice($A2083,日期设置!B$2)</f>
        <v>100.72629999999999</v>
      </c>
      <c r="G2083" s="18" t="str">
        <f t="shared" si="65"/>
        <v>1.49 + 1.49</v>
      </c>
      <c r="H2083" s="27">
        <f>[1]!b_dq_pctchange($A2083,日期设置!$B$2,1)/100</f>
        <v>0</v>
      </c>
      <c r="I2083" s="26">
        <f>[1]!b_pq_pctchange(A2083,日期设置!$B$4,日期设置!$B$2,1)</f>
        <v>0</v>
      </c>
      <c r="J2083" s="26">
        <f>[1]!b_pq_pctchange(A2083,日期设置!$C$4,日期设置!$B$2,1)</f>
        <v>0</v>
      </c>
      <c r="K2083" s="52">
        <f>[1]!b_dq_amount($A2083,日期设置!B$2,2,10000)</f>
        <v>0</v>
      </c>
      <c r="L2083" s="26">
        <f>[1]!b_info_latestpar(A2083,日期设置!$B$2)</f>
        <v>100</v>
      </c>
      <c r="M2083" s="6">
        <f>[1]!b_info_outstandingbalance($A2083,日期设置!B$2)</f>
        <v>12.9</v>
      </c>
      <c r="N2083" s="7" t="str">
        <f>[1]!b_info_latestissurercreditrating2(A2083,日期设置!$B$2,"102","1")</f>
        <v>AAA</v>
      </c>
      <c r="O2083" s="8">
        <v>6.69</v>
      </c>
      <c r="P2083" s="9">
        <f>[1]!b_info_repurchasedate(A2083)</f>
        <v>0</v>
      </c>
      <c r="Q2083" s="8" t="s">
        <v>16402</v>
      </c>
      <c r="R2083" s="2" t="str">
        <f>IF((--IF(P2083=0,Q2083,P2083))&gt;(--日期设置!$B$2),IF(P2083=0,Q2083,P2083),Q2083)</f>
        <v>2022-09-19</v>
      </c>
      <c r="S2083" s="2" t="s">
        <v>18270</v>
      </c>
      <c r="T2083" s="8">
        <f>[1]!b_anal_ptmyear($A2083,日期设置!$B$2)</f>
        <v>1.4958904109589042</v>
      </c>
      <c r="U2083" s="8">
        <f>[1]!b_anal_termifexercise($A2083,日期设置!B$2)</f>
        <v>1.4958904109589042</v>
      </c>
      <c r="V2083" s="10">
        <f>[1]!b_dq_dirtyprice(A2083,日期设置!$B$2)</f>
        <v>104.0988</v>
      </c>
      <c r="W2083" s="11">
        <f>IF(U2083=0,ROUNDUP((Q2083-日期设置!$B$2)/365,0),ROUNDUP((R2083-日期设置!$B$2)/365,0))</f>
        <v>2</v>
      </c>
      <c r="X2083" s="18">
        <f>_xlfn.IFNA(VLOOKUP(A2083,过往入选债券!A:D,4,0),2)</f>
        <v>2</v>
      </c>
      <c r="Y2083" t="str">
        <f>_xlfn.IFNA(VLOOKUP(C2083,[2]Sheet1!$A:$A,1,0),3)</f>
        <v>大同煤矿集团有限责任公司</v>
      </c>
    </row>
    <row r="2084" spans="1:25" hidden="1" x14ac:dyDescent="0.2">
      <c r="A2084" s="21" t="s">
        <v>10254</v>
      </c>
      <c r="B2084" s="21" t="s">
        <v>10255</v>
      </c>
      <c r="C2084" s="37" t="s">
        <v>133</v>
      </c>
      <c r="D2084" s="26" t="str">
        <f>[1]!b_calc_yield(A2084,日期设置!$B$2,F2084,1,R2084,1,O2084,L2084,S2084,)</f>
        <v>Fetching...</v>
      </c>
      <c r="E2084" s="26">
        <f t="shared" si="64"/>
        <v>12.318486970930941</v>
      </c>
      <c r="F2084" s="18">
        <f>[1]!b_dq_cleanprice($A2084,日期设置!B$2)</f>
        <v>96.281800000000004</v>
      </c>
      <c r="G2084" s="18" t="str">
        <f t="shared" si="65"/>
        <v>1.99 + 0</v>
      </c>
      <c r="H2084" s="27">
        <f>[1]!b_dq_pctchange($A2084,日期设置!$B$2,1)/100</f>
        <v>0</v>
      </c>
      <c r="I2084" s="26">
        <f>[1]!b_pq_pctchange(A2084,日期设置!$B$4,日期设置!$B$2,1)</f>
        <v>-3.9348129198900517E-2</v>
      </c>
      <c r="J2084" s="26">
        <f>[1]!b_pq_pctchange(A2084,日期设置!$C$4,日期设置!$B$2,1)</f>
        <v>-3.9348129198900517E-2</v>
      </c>
      <c r="K2084" s="52">
        <f>[1]!b_dq_amount($A2084,日期设置!B$2,2,10000)</f>
        <v>0</v>
      </c>
      <c r="L2084" s="26">
        <f>[1]!b_info_latestpar(A2084,日期设置!$B$2)</f>
        <v>100</v>
      </c>
      <c r="M2084" s="6">
        <f>[1]!b_info_outstandingbalance($A2084,日期设置!B$2)</f>
        <v>15</v>
      </c>
      <c r="N2084" s="7" t="str">
        <f>[1]!b_info_latestissurercreditrating2(A2084,日期设置!$B$2,"102","1")</f>
        <v>AAA</v>
      </c>
      <c r="O2084" s="8">
        <v>4.09</v>
      </c>
      <c r="P2084" s="9">
        <f>[1]!b_info_repurchasedate(A2084)</f>
        <v>0</v>
      </c>
      <c r="Q2084" s="8" t="s">
        <v>16920</v>
      </c>
      <c r="R2084" s="2" t="str">
        <f>IF((--IF(P2084=0,Q2084,P2084))&gt;(--日期设置!$B$2),IF(P2084=0,Q2084,P2084),Q2084)</f>
        <v>2023-03-19</v>
      </c>
      <c r="S2084" s="2" t="s">
        <v>17869</v>
      </c>
      <c r="T2084" s="8">
        <f>[1]!b_anal_ptmyear($A2084,日期设置!$B$2)</f>
        <v>1.9917808219178084</v>
      </c>
      <c r="U2084" s="8">
        <f>[1]!b_anal_termifexercise($A2084,日期设置!B$2)</f>
        <v>0</v>
      </c>
      <c r="V2084" s="10">
        <f>[1]!b_dq_dirtyprice(A2084,日期设置!$B$2)</f>
        <v>96.315399999999997</v>
      </c>
      <c r="W2084" s="11">
        <f>IF(U2084=0,ROUNDUP((Q2084-日期设置!$B$2)/365,0),ROUNDUP((R2084-日期设置!$B$2)/365,0))</f>
        <v>2</v>
      </c>
      <c r="X2084" s="18">
        <f>_xlfn.IFNA(VLOOKUP(A2084,过往入选债券!A:D,4,0),2)</f>
        <v>2</v>
      </c>
      <c r="Y2084">
        <f>_xlfn.IFNA(VLOOKUP(C2084,[2]Sheet1!$A:$A,1,0),3)</f>
        <v>3</v>
      </c>
    </row>
    <row r="2085" spans="1:25" hidden="1" x14ac:dyDescent="0.2">
      <c r="A2085" s="21" t="s">
        <v>9413</v>
      </c>
      <c r="B2085" s="21" t="s">
        <v>9414</v>
      </c>
      <c r="C2085" s="37" t="s">
        <v>255</v>
      </c>
      <c r="D2085" s="26" t="str">
        <f>[1]!b_calc_yield(A2085,日期设置!$B$2,F2085,1,R2085,1,O2085,L2085,S2085,)</f>
        <v>Fetching...</v>
      </c>
      <c r="E2085" s="26">
        <f t="shared" si="64"/>
        <v>9.6556867495207541</v>
      </c>
      <c r="F2085" s="18">
        <f>[1]!b_dq_cleanprice($A2085,日期设置!B$2)</f>
        <v>97.960400000000007</v>
      </c>
      <c r="G2085" s="18" t="str">
        <f t="shared" si="65"/>
        <v>1.59 + 0</v>
      </c>
      <c r="H2085" s="27">
        <f>[1]!b_dq_pctchange($A2085,日期设置!$B$2,1)/100</f>
        <v>0</v>
      </c>
      <c r="I2085" s="26">
        <f>[1]!b_pq_pctchange(A2085,日期设置!$B$4,日期设置!$B$2,1)</f>
        <v>0</v>
      </c>
      <c r="J2085" s="26">
        <f>[1]!b_pq_pctchange(A2085,日期设置!$C$4,日期设置!$B$2,1)</f>
        <v>-3.5492471830902685</v>
      </c>
      <c r="K2085" s="52">
        <f>[1]!b_dq_amount($A2085,日期设置!B$2,2,10000)</f>
        <v>0</v>
      </c>
      <c r="L2085" s="26">
        <f>[1]!b_info_latestpar(A2085,日期设置!$B$2)</f>
        <v>100</v>
      </c>
      <c r="M2085" s="6">
        <f>[1]!b_info_outstandingbalance($A2085,日期设置!B$2)</f>
        <v>10</v>
      </c>
      <c r="N2085" s="7" t="str">
        <f>[1]!b_info_latestissurercreditrating2(A2085,日期设置!$B$2,"102","1")</f>
        <v>AA+</v>
      </c>
      <c r="O2085" s="8">
        <v>4.7699999999999996</v>
      </c>
      <c r="P2085" s="9">
        <f>[1]!b_info_repurchasedate(A2085)</f>
        <v>0</v>
      </c>
      <c r="Q2085" s="8" t="s">
        <v>16575</v>
      </c>
      <c r="R2085" s="2" t="str">
        <f>IF((--IF(P2085=0,Q2085,P2085))&gt;(--日期设置!$B$2),IF(P2085=0,Q2085,P2085),Q2085)</f>
        <v>2022-10-25</v>
      </c>
      <c r="S2085" s="2" t="s">
        <v>18325</v>
      </c>
      <c r="T2085" s="8">
        <f>[1]!b_anal_ptmyear($A2085,日期设置!$B$2)</f>
        <v>1.5945205479452054</v>
      </c>
      <c r="U2085" s="8">
        <f>[1]!b_anal_termifexercise($A2085,日期设置!B$2)</f>
        <v>0</v>
      </c>
      <c r="V2085" s="10">
        <f>[1]!b_dq_dirtyprice(A2085,日期设置!$B$2)</f>
        <v>99.894499999999994</v>
      </c>
      <c r="W2085" s="11">
        <f>IF(U2085=0,ROUNDUP((Q2085-日期设置!$B$2)/365,0),ROUNDUP((R2085-日期设置!$B$2)/365,0))</f>
        <v>2</v>
      </c>
      <c r="X2085" s="18">
        <f>_xlfn.IFNA(VLOOKUP(A2085,过往入选债券!A:D,4,0),2)</f>
        <v>2</v>
      </c>
      <c r="Y2085">
        <f>_xlfn.IFNA(VLOOKUP(C2085,[2]Sheet1!$A:$A,1,0),3)</f>
        <v>3</v>
      </c>
    </row>
    <row r="2086" spans="1:25" hidden="1" x14ac:dyDescent="0.2">
      <c r="A2086" s="21" t="s">
        <v>927</v>
      </c>
      <c r="B2086" s="21" t="s">
        <v>928</v>
      </c>
      <c r="C2086" s="37" t="s">
        <v>929</v>
      </c>
      <c r="D2086" s="26" t="str">
        <f>[1]!b_calc_yield(A2086,日期设置!$B$2,F2086,1,R2086,1,O2086,L2086,S2086,)</f>
        <v>Fetching...</v>
      </c>
      <c r="E2086" s="26">
        <f t="shared" si="64"/>
        <v>5.1523662770879497</v>
      </c>
      <c r="F2086" s="18">
        <f>[1]!b_dq_cleanprice($A2086,日期设置!B$2)</f>
        <v>99.456599999999995</v>
      </c>
      <c r="G2086" s="18" t="str">
        <f t="shared" si="65"/>
        <v>0.84 + 0</v>
      </c>
      <c r="H2086" s="27">
        <f>[1]!b_dq_pctchange($A2086,日期设置!$B$2,1)/100</f>
        <v>0</v>
      </c>
      <c r="I2086" s="26">
        <f>[1]!b_pq_pctchange(A2086,日期设置!$B$4,日期设置!$B$2,1)</f>
        <v>0</v>
      </c>
      <c r="J2086" s="26">
        <f>[1]!b_pq_pctchange(A2086,日期设置!$C$4,日期设置!$B$2,1)</f>
        <v>0</v>
      </c>
      <c r="K2086" s="52">
        <f>[1]!b_dq_amount($A2086,日期设置!B$2,2,10000)</f>
        <v>0</v>
      </c>
      <c r="L2086" s="26">
        <f>[1]!b_info_latestpar(A2086,日期设置!$B$2)</f>
        <v>100</v>
      </c>
      <c r="M2086" s="6">
        <f>[1]!b_info_outstandingbalance($A2086,日期设置!B$2)</f>
        <v>5</v>
      </c>
      <c r="N2086" s="7">
        <f>[1]!b_info_latestissurercreditrating2(A2086,日期设置!$B$2,"102","1")</f>
        <v>0</v>
      </c>
      <c r="O2086" s="8">
        <v>5.5</v>
      </c>
      <c r="P2086" s="9">
        <f>[1]!b_info_repurchasedate(A2086)</f>
        <v>0</v>
      </c>
      <c r="Q2086" s="8" t="s">
        <v>16223</v>
      </c>
      <c r="R2086" s="2" t="str">
        <f>IF((--IF(P2086=0,Q2086,P2086))&gt;(--日期设置!$B$2),IF(P2086=0,Q2086,P2086),Q2086)</f>
        <v>2022-01-23</v>
      </c>
      <c r="S2086" s="2" t="s">
        <v>18009</v>
      </c>
      <c r="T2086" s="8">
        <f>[1]!b_anal_ptmyear($A2086,日期设置!$B$2)</f>
        <v>0.84109589041095889</v>
      </c>
      <c r="U2086" s="8">
        <f>[1]!b_anal_termifexercise($A2086,日期设置!B$2)</f>
        <v>0</v>
      </c>
      <c r="V2086" s="10">
        <f>[1]!b_dq_dirtyprice(A2086,日期设置!$B$2)</f>
        <v>100.3306</v>
      </c>
      <c r="W2086" s="11">
        <f>IF(U2086=0,ROUNDUP((Q2086-日期设置!$B$2)/365,0),ROUNDUP((R2086-日期设置!$B$2)/365,0))</f>
        <v>1</v>
      </c>
      <c r="X2086" s="18">
        <f>_xlfn.IFNA(VLOOKUP(A2086,过往入选债券!A:D,4,0),2)</f>
        <v>2</v>
      </c>
      <c r="Y2086">
        <f>_xlfn.IFNA(VLOOKUP(C2086,[2]Sheet1!$A:$A,1,0),3)</f>
        <v>3</v>
      </c>
    </row>
    <row r="2087" spans="1:25" hidden="1" x14ac:dyDescent="0.2">
      <c r="A2087" s="21" t="s">
        <v>8676</v>
      </c>
      <c r="B2087" s="21" t="s">
        <v>8677</v>
      </c>
      <c r="C2087" s="37" t="s">
        <v>270</v>
      </c>
      <c r="D2087" s="26" t="str">
        <f>[1]!b_calc_yield(A2087,日期设置!$B$2,F2087,1,R2087,1,O2087,L2087,S2087,)</f>
        <v>Fetching...</v>
      </c>
      <c r="E2087" s="26">
        <f t="shared" si="64"/>
        <v>9.8243305415526727</v>
      </c>
      <c r="F2087" s="18">
        <f>[1]!b_dq_cleanprice($A2087,日期设置!B$2)</f>
        <v>99.021199999999993</v>
      </c>
      <c r="G2087" s="18" t="str">
        <f t="shared" si="65"/>
        <v>1.62 + 1.62</v>
      </c>
      <c r="H2087" s="27">
        <f>[1]!b_dq_pctchange($A2087,日期设置!$B$2,1)/100</f>
        <v>0</v>
      </c>
      <c r="I2087" s="26">
        <f>[1]!b_pq_pctchange(A2087,日期设置!$B$4,日期设置!$B$2,1)</f>
        <v>-3.0590147549518276E-2</v>
      </c>
      <c r="J2087" s="26">
        <f>[1]!b_pq_pctchange(A2087,日期设置!$C$4,日期设置!$B$2,1)</f>
        <v>2.1414141414134568E-2</v>
      </c>
      <c r="K2087" s="52">
        <f>[1]!b_dq_amount($A2087,日期设置!B$2,2,10000)</f>
        <v>0</v>
      </c>
      <c r="L2087" s="26">
        <f>[1]!b_info_latestpar(A2087,日期设置!$B$2)</f>
        <v>100</v>
      </c>
      <c r="M2087" s="6">
        <f>[1]!b_info_outstandingbalance($A2087,日期设置!B$2)</f>
        <v>10</v>
      </c>
      <c r="N2087" s="7" t="str">
        <f>[1]!b_info_latestissurercreditrating2(A2087,日期设置!$B$2,"102","1")</f>
        <v>AAA</v>
      </c>
      <c r="O2087" s="8">
        <v>5.5</v>
      </c>
      <c r="P2087" s="9">
        <f>[1]!b_info_repurchasedate(A2087)</f>
        <v>0</v>
      </c>
      <c r="Q2087" s="8" t="s">
        <v>16950</v>
      </c>
      <c r="R2087" s="2" t="str">
        <f>IF((--IF(P2087=0,Q2087,P2087))&gt;(--日期设置!$B$2),IF(P2087=0,Q2087,P2087),Q2087)</f>
        <v>2022-11-06</v>
      </c>
      <c r="S2087" s="2" t="s">
        <v>18401</v>
      </c>
      <c r="T2087" s="8">
        <f>[1]!b_anal_ptmyear($A2087,日期设置!$B$2)</f>
        <v>1.6273972602739726</v>
      </c>
      <c r="U2087" s="8">
        <f>[1]!b_anal_termifexercise($A2087,日期设置!B$2)</f>
        <v>1.6273972602739726</v>
      </c>
      <c r="V2087" s="10">
        <f>[1]!b_dq_dirtyprice(A2087,日期设置!$B$2)</f>
        <v>101.0705</v>
      </c>
      <c r="W2087" s="11">
        <f>IF(U2087=0,ROUNDUP((Q2087-日期设置!$B$2)/365,0),ROUNDUP((R2087-日期设置!$B$2)/365,0))</f>
        <v>2</v>
      </c>
      <c r="X2087" s="18">
        <f>_xlfn.IFNA(VLOOKUP(A2087,过往入选债券!A:D,4,0),2)</f>
        <v>2</v>
      </c>
      <c r="Y2087">
        <f>_xlfn.IFNA(VLOOKUP(C2087,[2]Sheet1!$A:$A,1,0),3)</f>
        <v>3</v>
      </c>
    </row>
    <row r="2088" spans="1:25" hidden="1" x14ac:dyDescent="0.2">
      <c r="A2088" s="21" t="s">
        <v>7812</v>
      </c>
      <c r="B2088" s="21" t="s">
        <v>7813</v>
      </c>
      <c r="C2088" s="37" t="s">
        <v>833</v>
      </c>
      <c r="D2088" s="26" t="str">
        <f>[1]!b_calc_yield(A2088,日期设置!$B$2,F2088,1,R2088,1,O2088,L2088,S2088,)</f>
        <v>Fetching...</v>
      </c>
      <c r="E2088" s="26">
        <f t="shared" si="64"/>
        <v>5.134234763864387</v>
      </c>
      <c r="F2088" s="18">
        <f>[1]!b_dq_cleanprice($A2088,日期设置!B$2)</f>
        <v>100.88</v>
      </c>
      <c r="G2088" s="18" t="str">
        <f t="shared" si="65"/>
        <v>0.83 + 0.83</v>
      </c>
      <c r="H2088" s="27">
        <f>[1]!b_dq_pctchange($A2088,日期设置!$B$2,1)/100</f>
        <v>0</v>
      </c>
      <c r="I2088" s="26">
        <f>[1]!b_pq_pctchange(A2088,日期设置!$B$4,日期设置!$B$2,1)</f>
        <v>0</v>
      </c>
      <c r="J2088" s="26">
        <f>[1]!b_pq_pctchange(A2088,日期设置!$C$4,日期设置!$B$2,1)</f>
        <v>1.0765939752819238</v>
      </c>
      <c r="K2088" s="52">
        <f>[1]!b_dq_amount($A2088,日期设置!B$2,2,10000)</f>
        <v>0</v>
      </c>
      <c r="L2088" s="26">
        <f>[1]!b_info_latestpar(A2088,日期设置!$B$2)</f>
        <v>100</v>
      </c>
      <c r="M2088" s="6">
        <f>[1]!b_info_outstandingbalance($A2088,日期设置!B$2)</f>
        <v>3</v>
      </c>
      <c r="N2088" s="7" t="str">
        <f>[1]!b_info_latestissurercreditrating2(A2088,日期设置!$B$2,"102","1")</f>
        <v>AA+</v>
      </c>
      <c r="O2088" s="8">
        <v>7.3</v>
      </c>
      <c r="P2088" s="9">
        <f>[1]!b_info_repurchasedate(A2088)</f>
        <v>0</v>
      </c>
      <c r="Q2088" s="8" t="s">
        <v>16230</v>
      </c>
      <c r="R2088" s="2" t="str">
        <f>IF((--IF(P2088=0,Q2088,P2088))&gt;(--日期设置!$B$2),IF(P2088=0,Q2088,P2088),Q2088)</f>
        <v>2022-01-22</v>
      </c>
      <c r="S2088" s="2" t="s">
        <v>18059</v>
      </c>
      <c r="T2088" s="8">
        <f>[1]!b_anal_ptmyear($A2088,日期设置!$B$2)</f>
        <v>0.83835616438356164</v>
      </c>
      <c r="U2088" s="8">
        <f>[1]!b_anal_termifexercise($A2088,日期设置!B$2)</f>
        <v>0.83835616438356164</v>
      </c>
      <c r="V2088" s="10">
        <f>[1]!b_dq_dirtyprice(A2088,日期设置!$B$2)</f>
        <v>102.06</v>
      </c>
      <c r="W2088" s="11">
        <f>IF(U2088=0,ROUNDUP((Q2088-日期设置!$B$2)/365,0),ROUNDUP((R2088-日期设置!$B$2)/365,0))</f>
        <v>1</v>
      </c>
      <c r="X2088" s="18">
        <f>_xlfn.IFNA(VLOOKUP(A2088,过往入选债券!A:D,4,0),2)</f>
        <v>2</v>
      </c>
      <c r="Y2088">
        <f>_xlfn.IFNA(VLOOKUP(C2088,[2]Sheet1!$A:$A,1,0),3)</f>
        <v>3</v>
      </c>
    </row>
    <row r="2089" spans="1:25" hidden="1" x14ac:dyDescent="0.2">
      <c r="A2089" s="28" t="s">
        <v>19283</v>
      </c>
      <c r="B2089" s="28" t="s">
        <v>19284</v>
      </c>
      <c r="C2089" s="38" t="s">
        <v>19285</v>
      </c>
      <c r="D2089" s="26" t="str">
        <f>[1]!b_calc_yield(A2089,日期设置!$B$2,F2089,1,R2089,1,O2089,L2089,S2089,)</f>
        <v>Fetching...</v>
      </c>
      <c r="E2089" s="26">
        <f t="shared" si="64"/>
        <v>14.644867985296962</v>
      </c>
      <c r="F2089" s="18">
        <f>[1]!b_dq_cleanprice($A2089,日期设置!B$2)</f>
        <v>98.147099999999995</v>
      </c>
      <c r="G2089" s="18" t="str">
        <f t="shared" si="65"/>
        <v>2.44 + 0</v>
      </c>
      <c r="H2089" s="27">
        <f>[1]!b_dq_pctchange($A2089,日期设置!$B$2,1)/100</f>
        <v>0</v>
      </c>
      <c r="I2089" s="26">
        <f>[1]!b_pq_pctchange(A2089,日期设置!$B$4,日期设置!$B$2,1)</f>
        <v>0</v>
      </c>
      <c r="J2089" s="26">
        <f>[1]!b_pq_pctchange(A2089,日期设置!$C$4,日期设置!$B$2,1)</f>
        <v>0</v>
      </c>
      <c r="K2089" s="52">
        <f>[1]!b_dq_amount($A2089,日期设置!B$2,2,10000)</f>
        <v>0</v>
      </c>
      <c r="L2089" s="26">
        <f>[1]!b_info_latestpar(A2089,日期设置!$B$2)</f>
        <v>100</v>
      </c>
      <c r="M2089" s="6">
        <f>[1]!b_info_outstandingbalance($A2089,日期设置!B$2)</f>
        <v>10</v>
      </c>
      <c r="N2089" s="7">
        <f>[1]!b_info_latestissurercreditrating2(A2089,日期设置!$B$2,"102","1")</f>
        <v>0</v>
      </c>
      <c r="O2089" s="8">
        <v>5.3</v>
      </c>
      <c r="P2089" s="9">
        <f>[1]!b_info_repurchasedate(A2089)</f>
        <v>0</v>
      </c>
      <c r="Q2089" s="8" t="s">
        <v>16526</v>
      </c>
      <c r="R2089" s="2" t="str">
        <f>IF((--IF(P2089=0,Q2089,P2089))&gt;(--日期设置!$B$2),IF(P2089=0,Q2089,P2089),Q2089)</f>
        <v>2023-08-31</v>
      </c>
      <c r="S2089" s="31" t="s">
        <v>19265</v>
      </c>
      <c r="T2089" s="8">
        <f>[1]!b_anal_ptmyear($A2089,日期设置!$B$2)</f>
        <v>2.4438356164383563</v>
      </c>
      <c r="U2089" s="8">
        <f>[1]!b_anal_termifexercise($A2089,日期设置!B$2)</f>
        <v>0</v>
      </c>
      <c r="V2089" s="10">
        <f>[1]!b_dq_dirtyprice(A2089,日期设置!$B$2)</f>
        <v>101.09480000000001</v>
      </c>
      <c r="W2089" s="11">
        <f>IF(U2089=0,ROUNDUP((Q2089-日期设置!$B$2)/365,0),ROUNDUP((R2089-日期设置!$B$2)/365,0))</f>
        <v>3</v>
      </c>
      <c r="X2089" s="18">
        <f>_xlfn.IFNA(VLOOKUP(A2089,过往入选债券!A:D,4,0),2)</f>
        <v>2</v>
      </c>
      <c r="Y2089">
        <f>_xlfn.IFNA(VLOOKUP(C2089,[2]Sheet1!$A:$A,1,0),3)</f>
        <v>3</v>
      </c>
    </row>
    <row r="2090" spans="1:25" hidden="1" x14ac:dyDescent="0.2">
      <c r="A2090" s="21" t="s">
        <v>10137</v>
      </c>
      <c r="B2090" s="21" t="s">
        <v>10138</v>
      </c>
      <c r="C2090" s="37" t="s">
        <v>468</v>
      </c>
      <c r="D2090" s="26" t="str">
        <f>[1]!b_calc_yield(A2090,日期设置!$B$2,F2090,1,R2090,1,O2090,L2090,S2090,)</f>
        <v>Fetching...</v>
      </c>
      <c r="E2090" s="26">
        <f t="shared" si="64"/>
        <v>12.095827769009748</v>
      </c>
      <c r="F2090" s="18">
        <f>[1]!b_dq_cleanprice($A2090,日期设置!B$2)</f>
        <v>98.696100000000001</v>
      </c>
      <c r="G2090" s="18" t="str">
        <f t="shared" si="65"/>
        <v>1.97 + 0</v>
      </c>
      <c r="H2090" s="27">
        <f>[1]!b_dq_pctchange($A2090,日期设置!$B$2,1)/100</f>
        <v>0</v>
      </c>
      <c r="I2090" s="26">
        <f>[1]!b_pq_pctchange(A2090,日期设置!$B$4,日期设置!$B$2,1)</f>
        <v>0</v>
      </c>
      <c r="J2090" s="26">
        <f>[1]!b_pq_pctchange(A2090,日期设置!$C$4,日期设置!$B$2,1)</f>
        <v>-0.76655087297717084</v>
      </c>
      <c r="K2090" s="52">
        <f>[1]!b_dq_amount($A2090,日期设置!B$2,2,10000)</f>
        <v>0</v>
      </c>
      <c r="L2090" s="26">
        <f>[1]!b_info_latestpar(A2090,日期设置!$B$2)</f>
        <v>100</v>
      </c>
      <c r="M2090" s="6">
        <f>[1]!b_info_outstandingbalance($A2090,日期设置!B$2)</f>
        <v>7</v>
      </c>
      <c r="N2090" s="7" t="str">
        <f>[1]!b_info_latestissurercreditrating2(A2090,日期设置!$B$2,"102","1")</f>
        <v>AA</v>
      </c>
      <c r="O2090" s="8">
        <v>5.4</v>
      </c>
      <c r="P2090" s="9">
        <f>[1]!b_info_repurchasedate(A2090)</f>
        <v>0</v>
      </c>
      <c r="Q2090" s="8" t="s">
        <v>16073</v>
      </c>
      <c r="R2090" s="2" t="str">
        <f>IF((--IF(P2090=0,Q2090,P2090))&gt;(--日期设置!$B$2),IF(P2090=0,Q2090,P2090),Q2090)</f>
        <v>2023-03-12</v>
      </c>
      <c r="S2090" s="2" t="s">
        <v>17859</v>
      </c>
      <c r="T2090" s="8">
        <f>[1]!b_anal_ptmyear($A2090,日期设置!$B$2)</f>
        <v>1.9726027397260273</v>
      </c>
      <c r="U2090" s="8">
        <f>[1]!b_anal_termifexercise($A2090,日期设置!B$2)</f>
        <v>0</v>
      </c>
      <c r="V2090" s="10">
        <f>[1]!b_dq_dirtyprice(A2090,日期设置!$B$2)</f>
        <v>98.843999999999994</v>
      </c>
      <c r="W2090" s="11">
        <f>IF(U2090=0,ROUNDUP((Q2090-日期设置!$B$2)/365,0),ROUNDUP((R2090-日期设置!$B$2)/365,0))</f>
        <v>2</v>
      </c>
      <c r="X2090" s="18">
        <f>_xlfn.IFNA(VLOOKUP(A2090,过往入选债券!A:D,4,0),2)</f>
        <v>2</v>
      </c>
      <c r="Y2090" s="45">
        <f>_xlfn.IFNA(VLOOKUP(C2090,[2]Sheet1!$A:$A,1,0),3)</f>
        <v>3</v>
      </c>
    </row>
    <row r="2091" spans="1:25" hidden="1" x14ac:dyDescent="0.2">
      <c r="A2091" s="21" t="s">
        <v>8789</v>
      </c>
      <c r="B2091" s="21" t="s">
        <v>8790</v>
      </c>
      <c r="C2091" s="37" t="s">
        <v>2972</v>
      </c>
      <c r="D2091" s="26" t="str">
        <f>[1]!b_calc_yield(A2091,日期设置!$B$2,F2091,1,R2091,1,O2091,L2091,S2091,)</f>
        <v>Fetching...</v>
      </c>
      <c r="E2091" s="26">
        <f t="shared" si="64"/>
        <v>8.9503057084627144</v>
      </c>
      <c r="F2091" s="18">
        <f>[1]!b_dq_cleanprice($A2091,日期设置!B$2)</f>
        <v>101.471</v>
      </c>
      <c r="G2091" s="18" t="str">
        <f t="shared" si="65"/>
        <v>3.50 + 1.50</v>
      </c>
      <c r="H2091" s="27">
        <f>[1]!b_dq_pctchange($A2091,日期设置!$B$2,1)/100</f>
        <v>0</v>
      </c>
      <c r="I2091" s="26">
        <f>[1]!b_pq_pctchange(A2091,日期设置!$B$4,日期设置!$B$2,1)</f>
        <v>0</v>
      </c>
      <c r="J2091" s="26">
        <f>[1]!b_pq_pctchange(A2091,日期设置!$C$4,日期设置!$B$2,1)</f>
        <v>0</v>
      </c>
      <c r="K2091" s="52">
        <f>[1]!b_dq_amount($A2091,日期设置!B$2,2,10000)</f>
        <v>0</v>
      </c>
      <c r="L2091" s="26">
        <f>[1]!b_info_latestpar(A2091,日期设置!$B$2)</f>
        <v>100</v>
      </c>
      <c r="M2091" s="6">
        <f>[1]!b_info_outstandingbalance($A2091,日期设置!B$2)</f>
        <v>4</v>
      </c>
      <c r="N2091" s="7" t="str">
        <f>[1]!b_info_latestissurercreditrating2(A2091,日期设置!$B$2,"102","1")</f>
        <v>AA</v>
      </c>
      <c r="O2091" s="8">
        <v>7.2</v>
      </c>
      <c r="P2091" s="9" t="str">
        <f>[1]!b_info_repurchasedate(A2091)</f>
        <v>2022-09-24</v>
      </c>
      <c r="Q2091" s="8" t="s">
        <v>16089</v>
      </c>
      <c r="R2091" s="2" t="str">
        <f>IF((--IF(P2091=0,Q2091,P2091))&gt;(--日期设置!$B$2),IF(P2091=0,Q2091,P2091),Q2091)</f>
        <v>2022-09-24</v>
      </c>
      <c r="S2091" s="2" t="s">
        <v>17874</v>
      </c>
      <c r="T2091" s="8">
        <f>[1]!b_anal_ptmyear($A2091,日期设置!$B$2)</f>
        <v>3.5095890410958903</v>
      </c>
      <c r="U2091" s="8">
        <f>[1]!b_anal_termifexercise($A2091,日期设置!B$2)</f>
        <v>1.5095890410958903</v>
      </c>
      <c r="V2091" s="10">
        <f>[1]!b_dq_dirtyprice(A2091,日期设置!$B$2)</f>
        <v>105.002</v>
      </c>
      <c r="W2091" s="11">
        <f>IF(U2091=0,ROUNDUP((Q2091-日期设置!$B$2)/365,0),ROUNDUP((R2091-日期设置!$B$2)/365,0))</f>
        <v>2</v>
      </c>
      <c r="X2091" s="18">
        <f>_xlfn.IFNA(VLOOKUP(A2091,过往入选债券!A:D,4,0),2)</f>
        <v>2</v>
      </c>
      <c r="Y2091">
        <f>_xlfn.IFNA(VLOOKUP(C2091,[2]Sheet1!$A:$A,1,0),3)</f>
        <v>3</v>
      </c>
    </row>
    <row r="2092" spans="1:25" hidden="1" x14ac:dyDescent="0.2">
      <c r="A2092" s="21" t="s">
        <v>6660</v>
      </c>
      <c r="B2092" s="21" t="s">
        <v>6661</v>
      </c>
      <c r="C2092" s="37" t="s">
        <v>1982</v>
      </c>
      <c r="D2092" s="26" t="str">
        <f>[1]!b_calc_yield(A2092,日期设置!$B$2,F2092,1,R2092,1,O2092,L2092,S2092,)</f>
        <v>Fetching...</v>
      </c>
      <c r="E2092" s="26">
        <f t="shared" si="64"/>
        <v>0.46885465505692725</v>
      </c>
      <c r="F2092" s="18">
        <f>[1]!b_dq_cleanprice($A2092,日期设置!B$2)</f>
        <v>100.0016</v>
      </c>
      <c r="G2092" s="18" t="str">
        <f t="shared" si="65"/>
        <v>0.07 + 0.07</v>
      </c>
      <c r="H2092" s="27">
        <f>[1]!b_dq_pctchange($A2092,日期设置!$B$2,1)/100</f>
        <v>0</v>
      </c>
      <c r="I2092" s="26">
        <f>[1]!b_pq_pctchange(A2092,日期设置!$B$4,日期设置!$B$2,1)</f>
        <v>10.523430592396101</v>
      </c>
      <c r="J2092" s="26">
        <f>[1]!b_pq_pctchange(A2092,日期设置!$C$4,日期设置!$B$2,1)</f>
        <v>-0.72607784936416842</v>
      </c>
      <c r="K2092" s="52">
        <f>[1]!b_dq_amount($A2092,日期设置!B$2,2,10000)</f>
        <v>0</v>
      </c>
      <c r="L2092" s="26">
        <f>[1]!b_info_latestpar(A2092,日期设置!$B$2)</f>
        <v>100</v>
      </c>
      <c r="M2092" s="6">
        <f>[1]!b_info_outstandingbalance($A2092,日期设置!B$2)</f>
        <v>10</v>
      </c>
      <c r="N2092" s="7" t="str">
        <f>[1]!b_info_latestissurercreditrating2(A2092,日期设置!$B$2,"102","1")</f>
        <v>AAA</v>
      </c>
      <c r="O2092" s="8">
        <v>6.5</v>
      </c>
      <c r="P2092" s="9">
        <f>[1]!b_info_repurchasedate(A2092)</f>
        <v>0</v>
      </c>
      <c r="Q2092" s="8" t="s">
        <v>16694</v>
      </c>
      <c r="R2092" s="2" t="str">
        <f>IF((--IF(P2092=0,Q2092,P2092))&gt;(--日期设置!$B$2),IF(P2092=0,Q2092,P2092),Q2092)</f>
        <v>2021-04-19</v>
      </c>
      <c r="S2092" s="2" t="s">
        <v>18422</v>
      </c>
      <c r="T2092" s="8">
        <f>[1]!b_anal_ptmyear($A2092,日期设置!$B$2)</f>
        <v>7.6712328767123292E-2</v>
      </c>
      <c r="U2092" s="8">
        <f>[1]!b_anal_termifexercise($A2092,日期设置!B$2)</f>
        <v>7.6712328767123292E-2</v>
      </c>
      <c r="V2092" s="10">
        <f>[1]!b_dq_dirtyprice(A2092,日期设置!$B$2)</f>
        <v>106.003</v>
      </c>
      <c r="W2092" s="11">
        <f>IF(U2092=0,ROUNDUP((Q2092-日期设置!$B$2)/365,0),ROUNDUP((R2092-日期设置!$B$2)/365,0))</f>
        <v>1</v>
      </c>
      <c r="X2092" s="18" t="str">
        <f>_xlfn.IFNA(VLOOKUP(A2092,过往入选债券!A:D,4,0),2)</f>
        <v>否</v>
      </c>
      <c r="Y2092">
        <f>_xlfn.IFNA(VLOOKUP(C2092,[2]Sheet1!$A:$A,1,0),3)</f>
        <v>3</v>
      </c>
    </row>
    <row r="2093" spans="1:25" hidden="1" x14ac:dyDescent="0.2">
      <c r="A2093" s="21" t="s">
        <v>5841</v>
      </c>
      <c r="B2093" s="21" t="s">
        <v>5842</v>
      </c>
      <c r="C2093" s="37" t="s">
        <v>1201</v>
      </c>
      <c r="D2093" s="26" t="str">
        <f>[1]!b_calc_yield(A2093,日期设置!$B$2,F2093,1,R2093,1,O2093,L2093,S2093,)</f>
        <v>Fetching...</v>
      </c>
      <c r="E2093" s="26">
        <f t="shared" si="64"/>
        <v>7.5882916248428023</v>
      </c>
      <c r="F2093" s="18">
        <f>[1]!b_dq_cleanprice($A2093,日期设置!B$2)</f>
        <v>99.769199999999998</v>
      </c>
      <c r="G2093" s="18" t="str">
        <f t="shared" si="65"/>
        <v>1.28 + 0</v>
      </c>
      <c r="H2093" s="27">
        <f>[1]!b_dq_pctchange($A2093,日期设置!$B$2,1)/100</f>
        <v>0</v>
      </c>
      <c r="I2093" s="26">
        <f>[1]!b_pq_pctchange(A2093,日期设置!$B$4,日期设置!$B$2,1)</f>
        <v>0</v>
      </c>
      <c r="J2093" s="26">
        <f>[1]!b_pq_pctchange(A2093,日期设置!$C$4,日期设置!$B$2,1)</f>
        <v>-0.74326253552906663</v>
      </c>
      <c r="K2093" s="52">
        <f>[1]!b_dq_amount($A2093,日期设置!B$2,2,10000)</f>
        <v>0</v>
      </c>
      <c r="L2093" s="26">
        <f>[1]!b_info_latestpar(A2093,日期设置!$B$2)</f>
        <v>100</v>
      </c>
      <c r="M2093" s="6">
        <f>[1]!b_info_outstandingbalance($A2093,日期设置!B$2)</f>
        <v>4</v>
      </c>
      <c r="N2093" s="7" t="str">
        <f>[1]!b_info_latestissurercreditrating2(A2093,日期设置!$B$2,"102","1")</f>
        <v>AA</v>
      </c>
      <c r="O2093" s="8">
        <v>5.95</v>
      </c>
      <c r="P2093" s="9">
        <f>[1]!b_info_repurchasedate(A2093)</f>
        <v>0</v>
      </c>
      <c r="Q2093" s="8" t="s">
        <v>16713</v>
      </c>
      <c r="R2093" s="2" t="str">
        <f>IF((--IF(P2093=0,Q2093,P2093))&gt;(--日期设置!$B$2),IF(P2093=0,Q2093,P2093),Q2093)</f>
        <v>2022-07-05</v>
      </c>
      <c r="S2093" s="2" t="s">
        <v>18173</v>
      </c>
      <c r="T2093" s="8">
        <f>[1]!b_anal_ptmyear($A2093,日期设置!$B$2)</f>
        <v>1.2876712328767124</v>
      </c>
      <c r="U2093" s="8">
        <f>[1]!b_anal_termifexercise($A2093,日期设置!B$2)</f>
        <v>0</v>
      </c>
      <c r="V2093" s="10">
        <f>[1]!b_dq_dirtyprice(A2093,日期设置!$B$2)</f>
        <v>104.0076</v>
      </c>
      <c r="W2093" s="11">
        <f>IF(U2093=0,ROUNDUP((Q2093-日期设置!$B$2)/365,0),ROUNDUP((R2093-日期设置!$B$2)/365,0))</f>
        <v>2</v>
      </c>
      <c r="X2093" s="18">
        <f>_xlfn.IFNA(VLOOKUP(A2093,过往入选债券!A:D,4,0),2)</f>
        <v>2</v>
      </c>
      <c r="Y2093">
        <f>_xlfn.IFNA(VLOOKUP(C2093,[2]Sheet1!$A:$A,1,0),3)</f>
        <v>3</v>
      </c>
    </row>
    <row r="2094" spans="1:25" hidden="1" x14ac:dyDescent="0.2">
      <c r="A2094" s="21" t="s">
        <v>14913</v>
      </c>
      <c r="B2094" s="21" t="s">
        <v>14914</v>
      </c>
      <c r="C2094" s="37" t="s">
        <v>201</v>
      </c>
      <c r="D2094" s="26" t="str">
        <f>[1]!b_calc_yield(A2094,日期设置!$B$2,F2094,1,R2094,1,O2094,L2094,S2094,)</f>
        <v>Fetching...</v>
      </c>
      <c r="E2094" s="26">
        <f t="shared" si="64"/>
        <v>4.6709665210603379</v>
      </c>
      <c r="F2094" s="18">
        <f>[1]!b_dq_cleanprice($A2094,日期设置!B$2)</f>
        <v>100</v>
      </c>
      <c r="G2094" s="18" t="str">
        <f t="shared" si="65"/>
        <v>2.76 + 0.76</v>
      </c>
      <c r="H2094" s="27">
        <f>[1]!b_dq_pctchange($A2094,日期设置!$B$2,1)/100</f>
        <v>0</v>
      </c>
      <c r="I2094" s="26">
        <f>[1]!b_pq_pctchange(A2094,日期设置!$B$4,日期设置!$B$2,1)</f>
        <v>0</v>
      </c>
      <c r="J2094" s="26">
        <f>[1]!b_pq_pctchange(A2094,日期设置!$C$4,日期设置!$B$2,1)</f>
        <v>0</v>
      </c>
      <c r="K2094" s="52">
        <f>[1]!b_dq_amount($A2094,日期设置!B$2,2,10000)</f>
        <v>0</v>
      </c>
      <c r="L2094" s="26">
        <f>[1]!b_info_latestpar(A2094,日期设置!$B$2)</f>
        <v>100</v>
      </c>
      <c r="M2094" s="6">
        <f>[1]!b_info_outstandingbalance($A2094,日期设置!B$2)</f>
        <v>1</v>
      </c>
      <c r="N2094" s="7" t="str">
        <f>[1]!b_info_latestissurercreditrating2(A2094,日期设置!$B$2,"102","1")</f>
        <v>AA</v>
      </c>
      <c r="O2094" s="8">
        <v>6.2</v>
      </c>
      <c r="P2094" s="9" t="str">
        <f>[1]!b_info_repurchasedate(A2094)</f>
        <v>2021-12-27</v>
      </c>
      <c r="Q2094" s="8" t="s">
        <v>16693</v>
      </c>
      <c r="R2094" s="2" t="str">
        <f>IF((--IF(P2094=0,Q2094,P2094))&gt;(--日期设置!$B$2),IF(P2094=0,Q2094,P2094),Q2094)</f>
        <v>2021-12-27</v>
      </c>
      <c r="S2094" s="2" t="s">
        <v>17989</v>
      </c>
      <c r="T2094" s="8">
        <f>[1]!b_anal_ptmyear($A2094,日期设置!$B$2)</f>
        <v>2.7643835616438355</v>
      </c>
      <c r="U2094" s="8">
        <f>[1]!b_anal_termifexercise($A2094,日期设置!B$2)</f>
        <v>0.76712328767123283</v>
      </c>
      <c r="V2094" s="10">
        <f>[1]!b_dq_dirtyprice(A2094,日期设置!$B$2)</f>
        <v>101.46080000000001</v>
      </c>
      <c r="W2094" s="11">
        <f>IF(U2094=0,ROUNDUP((Q2094-日期设置!$B$2)/365,0),ROUNDUP((R2094-日期设置!$B$2)/365,0))</f>
        <v>1</v>
      </c>
      <c r="X2094" s="18">
        <f>_xlfn.IFNA(VLOOKUP(A2094,过往入选债券!A:D,4,0),2)</f>
        <v>2</v>
      </c>
      <c r="Y2094">
        <f>_xlfn.IFNA(VLOOKUP(C2094,[2]Sheet1!$A:$A,1,0),3)</f>
        <v>3</v>
      </c>
    </row>
    <row r="2095" spans="1:25" hidden="1" x14ac:dyDescent="0.2">
      <c r="A2095" s="21" t="s">
        <v>1356</v>
      </c>
      <c r="B2095" s="21" t="s">
        <v>1357</v>
      </c>
      <c r="C2095" s="37" t="s">
        <v>88</v>
      </c>
      <c r="D2095" s="26" t="str">
        <f>[1]!b_calc_yield(A2095,日期设置!$B$2,F2095,1,R2095,1,O2095,L2095,S2095,)</f>
        <v>Fetching...</v>
      </c>
      <c r="E2095" s="26">
        <f t="shared" si="64"/>
        <v>10.008421603856355</v>
      </c>
      <c r="F2095" s="18">
        <f>[1]!b_dq_cleanprice($A2095,日期设置!B$2)</f>
        <v>100.25</v>
      </c>
      <c r="G2095" s="18" t="str">
        <f t="shared" si="65"/>
        <v>1.66 + 0</v>
      </c>
      <c r="H2095" s="27">
        <f>[1]!b_dq_pctchange($A2095,日期设置!$B$2,1)/100</f>
        <v>0</v>
      </c>
      <c r="I2095" s="26">
        <f>[1]!b_pq_pctchange(A2095,日期设置!$B$4,日期设置!$B$2,1)</f>
        <v>0</v>
      </c>
      <c r="J2095" s="26">
        <f>[1]!b_pq_pctchange(A2095,日期设置!$C$4,日期设置!$B$2,1)</f>
        <v>0</v>
      </c>
      <c r="K2095" s="52">
        <f>[1]!b_dq_amount($A2095,日期设置!B$2,2,10000)</f>
        <v>0</v>
      </c>
      <c r="L2095" s="26">
        <f>[1]!b_info_latestpar(A2095,日期设置!$B$2)</f>
        <v>100</v>
      </c>
      <c r="M2095" s="6">
        <f>[1]!b_info_outstandingbalance($A2095,日期设置!B$2)</f>
        <v>7</v>
      </c>
      <c r="N2095" s="7">
        <f>[1]!b_info_latestissurercreditrating2(A2095,日期设置!$B$2,"102","1")</f>
        <v>0</v>
      </c>
      <c r="O2095" s="8">
        <v>6.3</v>
      </c>
      <c r="P2095" s="9">
        <f>[1]!b_info_repurchasedate(A2095)</f>
        <v>0</v>
      </c>
      <c r="Q2095" s="8" t="s">
        <v>16418</v>
      </c>
      <c r="R2095" s="2" t="str">
        <f>IF((--IF(P2095=0,Q2095,P2095))&gt;(--日期设置!$B$2),IF(P2095=0,Q2095,P2095),Q2095)</f>
        <v>2022-11-20</v>
      </c>
      <c r="S2095" s="2" t="s">
        <v>18651</v>
      </c>
      <c r="T2095" s="8">
        <f>[1]!b_anal_ptmyear($A2095,日期设置!$B$2)</f>
        <v>1.6657534246575343</v>
      </c>
      <c r="U2095" s="8">
        <f>[1]!b_anal_termifexercise($A2095,日期设置!B$2)</f>
        <v>0</v>
      </c>
      <c r="V2095" s="10">
        <f>[1]!b_dq_dirtyprice(A2095,日期设置!$B$2)</f>
        <v>102.3558</v>
      </c>
      <c r="W2095" s="11">
        <f>IF(U2095=0,ROUNDUP((Q2095-日期设置!$B$2)/365,0),ROUNDUP((R2095-日期设置!$B$2)/365,0))</f>
        <v>2</v>
      </c>
      <c r="X2095" s="18">
        <f>_xlfn.IFNA(VLOOKUP(A2095,过往入选债券!A:D,4,0),2)</f>
        <v>2</v>
      </c>
      <c r="Y2095">
        <f>_xlfn.IFNA(VLOOKUP(C2095,[2]Sheet1!$A:$A,1,0),3)</f>
        <v>3</v>
      </c>
    </row>
    <row r="2096" spans="1:25" hidden="1" x14ac:dyDescent="0.2">
      <c r="A2096" s="21" t="s">
        <v>14085</v>
      </c>
      <c r="B2096" s="21" t="s">
        <v>14086</v>
      </c>
      <c r="C2096" s="37" t="s">
        <v>7651</v>
      </c>
      <c r="D2096" s="26" t="str">
        <f>[1]!b_calc_yield(A2096,日期设置!$B$2,F2096,1,R2096,1,O2096,L2096,S2096,)</f>
        <v>Fetching...</v>
      </c>
      <c r="E2096" s="26">
        <f t="shared" si="64"/>
        <v>27.598495227753396</v>
      </c>
      <c r="F2096" s="18">
        <f>[1]!b_dq_cleanprice($A2096,日期设置!B$2)</f>
        <v>79.928200000000004</v>
      </c>
      <c r="G2096" s="18" t="str">
        <f t="shared" si="65"/>
        <v>3.45 + 0</v>
      </c>
      <c r="H2096" s="27">
        <f>[1]!b_dq_pctchange($A2096,日期设置!$B$2,1)/100</f>
        <v>0</v>
      </c>
      <c r="I2096" s="26">
        <f>[1]!b_pq_pctchange(A2096,日期设置!$B$4,日期设置!$B$2,1)</f>
        <v>-2.5266296761414436E-2</v>
      </c>
      <c r="J2096" s="26">
        <f>[1]!b_pq_pctchange(A2096,日期设置!$C$4,日期设置!$B$2,1)</f>
        <v>6.9736141976276741E-2</v>
      </c>
      <c r="K2096" s="52">
        <f>[1]!b_dq_amount($A2096,日期设置!B$2,2,10000)</f>
        <v>0</v>
      </c>
      <c r="L2096" s="26">
        <f>[1]!b_info_latestpar(A2096,日期设置!$B$2)</f>
        <v>80</v>
      </c>
      <c r="M2096" s="6">
        <f>[1]!b_info_outstandingbalance($A2096,日期设置!B$2)</f>
        <v>9.6</v>
      </c>
      <c r="N2096" s="7" t="str">
        <f>[1]!b_info_latestissurercreditrating2(A2096,日期设置!$B$2,"102","1")</f>
        <v>AA</v>
      </c>
      <c r="O2096" s="8">
        <v>6.38</v>
      </c>
      <c r="P2096" s="9">
        <f>[1]!b_info_repurchasedate(A2096)</f>
        <v>0</v>
      </c>
      <c r="Q2096" s="8" t="s">
        <v>16041</v>
      </c>
      <c r="R2096" s="2" t="str">
        <f>IF((--IF(P2096=0,Q2096,P2096))&gt;(--日期设置!$B$2),IF(P2096=0,Q2096,P2096),Q2096)</f>
        <v>2024-09-05</v>
      </c>
      <c r="S2096" s="2" t="s">
        <v>18329</v>
      </c>
      <c r="T2096" s="8">
        <f>[1]!b_anal_ptmyear($A2096,日期设置!$B$2)</f>
        <v>3.4575342465753423</v>
      </c>
      <c r="U2096" s="8">
        <f>[1]!b_anal_termifexercise($A2096,日期设置!B$2)</f>
        <v>0</v>
      </c>
      <c r="V2096" s="10">
        <f>[1]!b_dq_dirtyprice(A2096,日期设置!$B$2)</f>
        <v>82.696899999999999</v>
      </c>
      <c r="W2096" s="11">
        <f>IF(U2096=0,ROUNDUP((Q2096-日期设置!$B$2)/365,0),ROUNDUP((R2096-日期设置!$B$2)/365,0))</f>
        <v>4</v>
      </c>
      <c r="X2096" s="18">
        <f>_xlfn.IFNA(VLOOKUP(A2096,过往入选债券!A:D,4,0),2)</f>
        <v>2</v>
      </c>
      <c r="Y2096">
        <f>_xlfn.IFNA(VLOOKUP(C2096,[2]Sheet1!$A:$A,1,0),3)</f>
        <v>3</v>
      </c>
    </row>
    <row r="2097" spans="1:25" hidden="1" x14ac:dyDescent="0.2">
      <c r="A2097" s="21" t="s">
        <v>7344</v>
      </c>
      <c r="B2097" s="21" t="s">
        <v>7345</v>
      </c>
      <c r="C2097" s="37" t="s">
        <v>2520</v>
      </c>
      <c r="D2097" s="26" t="str">
        <f>[1]!b_calc_yield(A2097,日期设置!$B$2,F2097,1,R2097,1,O2097,L2097,S2097,)</f>
        <v>Fetching...</v>
      </c>
      <c r="E2097" s="26">
        <f t="shared" si="64"/>
        <v>3.0623978344292313</v>
      </c>
      <c r="F2097" s="18">
        <f>[1]!b_dq_cleanprice($A2097,日期设置!B$2)</f>
        <v>100</v>
      </c>
      <c r="G2097" s="18" t="str">
        <f t="shared" si="65"/>
        <v>0.50 + 0.50</v>
      </c>
      <c r="H2097" s="27">
        <f>[1]!b_dq_pctchange($A2097,日期设置!$B$2,1)/100</f>
        <v>0</v>
      </c>
      <c r="I2097" s="26">
        <f>[1]!b_pq_pctchange(A2097,日期设置!$B$4,日期设置!$B$2,1)</f>
        <v>0</v>
      </c>
      <c r="J2097" s="26">
        <f>[1]!b_pq_pctchange(A2097,日期设置!$C$4,日期设置!$B$2,1)</f>
        <v>0</v>
      </c>
      <c r="K2097" s="52">
        <f>[1]!b_dq_amount($A2097,日期设置!B$2,2,10000)</f>
        <v>0</v>
      </c>
      <c r="L2097" s="26">
        <f>[1]!b_info_latestpar(A2097,日期设置!$B$2)</f>
        <v>100</v>
      </c>
      <c r="M2097" s="6">
        <f>[1]!b_info_outstandingbalance($A2097,日期设置!B$2)</f>
        <v>6</v>
      </c>
      <c r="N2097" s="7" t="str">
        <f>[1]!b_info_latestissurercreditrating2(A2097,日期设置!$B$2,"102","1")</f>
        <v>AA+</v>
      </c>
      <c r="O2097" s="8">
        <v>6.3</v>
      </c>
      <c r="P2097" s="9">
        <f>[1]!b_info_repurchasedate(A2097)</f>
        <v>0</v>
      </c>
      <c r="Q2097" s="8" t="s">
        <v>16146</v>
      </c>
      <c r="R2097" s="2" t="str">
        <f>IF((--IF(P2097=0,Q2097,P2097))&gt;(--日期设置!$B$2),IF(P2097=0,Q2097,P2097),Q2097)</f>
        <v>2021-09-21</v>
      </c>
      <c r="S2097" s="2" t="s">
        <v>17934</v>
      </c>
      <c r="T2097" s="8">
        <f>[1]!b_anal_ptmyear($A2097,日期设置!$B$2)</f>
        <v>0.50136986301369868</v>
      </c>
      <c r="U2097" s="8">
        <f>[1]!b_anal_termifexercise($A2097,日期设置!B$2)</f>
        <v>0.50410958904109593</v>
      </c>
      <c r="V2097" s="10">
        <f>[1]!b_dq_dirtyprice(A2097,日期设置!$B$2)</f>
        <v>103.1414</v>
      </c>
      <c r="W2097" s="11">
        <f>IF(U2097=0,ROUNDUP((Q2097-日期设置!$B$2)/365,0),ROUNDUP((R2097-日期设置!$B$2)/365,0))</f>
        <v>1</v>
      </c>
      <c r="X2097" s="18">
        <f>_xlfn.IFNA(VLOOKUP(A2097,过往入选债券!A:D,4,0),2)</f>
        <v>2</v>
      </c>
      <c r="Y2097">
        <f>_xlfn.IFNA(VLOOKUP(C2097,[2]Sheet1!$A:$A,1,0),3)</f>
        <v>3</v>
      </c>
    </row>
    <row r="2098" spans="1:25" hidden="1" x14ac:dyDescent="0.2">
      <c r="A2098" s="21" t="s">
        <v>3591</v>
      </c>
      <c r="B2098" s="21" t="s">
        <v>3592</v>
      </c>
      <c r="C2098" s="37" t="s">
        <v>434</v>
      </c>
      <c r="D2098" s="26" t="str">
        <f>[1]!b_calc_yield(A2098,日期设置!$B$2,F2098,1,R2098,1,O2098,L2098,S2098,)</f>
        <v>Fetching...</v>
      </c>
      <c r="E2098" s="26">
        <f t="shared" si="64"/>
        <v>9.6243311202921511</v>
      </c>
      <c r="F2098" s="18">
        <f>[1]!b_dq_cleanprice($A2098,日期设置!B$2)</f>
        <v>99.8</v>
      </c>
      <c r="G2098" s="18" t="str">
        <f t="shared" si="65"/>
        <v>1.60 + 0</v>
      </c>
      <c r="H2098" s="27">
        <f>[1]!b_dq_pctchange($A2098,日期设置!$B$2,1)/100</f>
        <v>0</v>
      </c>
      <c r="I2098" s="26">
        <f>[1]!b_pq_pctchange(A2098,日期设置!$B$4,日期设置!$B$2,1)</f>
        <v>0</v>
      </c>
      <c r="J2098" s="26">
        <f>[1]!b_pq_pctchange(A2098,日期设置!$C$4,日期设置!$B$2,1)</f>
        <v>-0.3859793765040716</v>
      </c>
      <c r="K2098" s="52">
        <f>[1]!b_dq_amount($A2098,日期设置!B$2,2,10000)</f>
        <v>0</v>
      </c>
      <c r="L2098" s="26">
        <f>[1]!b_info_latestpar(A2098,日期设置!$B$2)</f>
        <v>100</v>
      </c>
      <c r="M2098" s="6">
        <f>[1]!b_info_outstandingbalance($A2098,日期设置!B$2)</f>
        <v>5</v>
      </c>
      <c r="N2098" s="7">
        <f>[1]!b_info_latestissurercreditrating2(A2098,日期设置!$B$2,"102","1")</f>
        <v>0</v>
      </c>
      <c r="O2098" s="8">
        <v>6</v>
      </c>
      <c r="P2098" s="9">
        <f>[1]!b_info_repurchasedate(A2098)</f>
        <v>0</v>
      </c>
      <c r="Q2098" s="8" t="s">
        <v>16205</v>
      </c>
      <c r="R2098" s="2" t="str">
        <f>IF((--IF(P2098=0,Q2098,P2098))&gt;(--日期设置!$B$2),IF(P2098=0,Q2098,P2098),Q2098)</f>
        <v>2022-10-29</v>
      </c>
      <c r="S2098" s="2" t="s">
        <v>17773</v>
      </c>
      <c r="T2098" s="8">
        <f>[1]!b_anal_ptmyear($A2098,日期设置!$B$2)</f>
        <v>1.6054794520547944</v>
      </c>
      <c r="U2098" s="8">
        <f>[1]!b_anal_termifexercise($A2098,日期设置!B$2)</f>
        <v>0</v>
      </c>
      <c r="V2098" s="10">
        <f>[1]!b_dq_dirtyprice(A2098,日期设置!$B$2)</f>
        <v>102.1671</v>
      </c>
      <c r="W2098" s="11">
        <f>IF(U2098=0,ROUNDUP((Q2098-日期设置!$B$2)/365,0),ROUNDUP((R2098-日期设置!$B$2)/365,0))</f>
        <v>2</v>
      </c>
      <c r="X2098" s="18">
        <f>_xlfn.IFNA(VLOOKUP(A2098,过往入选债券!A:D,4,0),2)</f>
        <v>2</v>
      </c>
      <c r="Y2098">
        <f>_xlfn.IFNA(VLOOKUP(C2098,[2]Sheet1!$A:$A,1,0),3)</f>
        <v>3</v>
      </c>
    </row>
    <row r="2099" spans="1:25" hidden="1" x14ac:dyDescent="0.2">
      <c r="A2099" s="21" t="s">
        <v>11031</v>
      </c>
      <c r="B2099" s="21" t="s">
        <v>11032</v>
      </c>
      <c r="C2099" s="37" t="s">
        <v>465</v>
      </c>
      <c r="D2099" s="26" t="str">
        <f>[1]!b_calc_yield(A2099,日期设置!$B$2,F2099,1,R2099,1,O2099,L2099,S2099,)</f>
        <v>Fetching...</v>
      </c>
      <c r="E2099" s="26">
        <f t="shared" si="64"/>
        <v>12.689885774726385</v>
      </c>
      <c r="F2099" s="18">
        <f>[1]!b_dq_cleanprice($A2099,日期设置!B$2)</f>
        <v>100.3672</v>
      </c>
      <c r="G2099" s="18" t="str">
        <f t="shared" si="65"/>
        <v>4.18 + 2.18</v>
      </c>
      <c r="H2099" s="27">
        <f>[1]!b_dq_pctchange($A2099,日期设置!$B$2,1)/100</f>
        <v>0</v>
      </c>
      <c r="I2099" s="26">
        <f>[1]!b_pq_pctchange(A2099,日期设置!$B$4,日期设置!$B$2,1)</f>
        <v>0.66920762286859981</v>
      </c>
      <c r="J2099" s="26">
        <f>[1]!b_pq_pctchange(A2099,日期设置!$C$4,日期设置!$B$2,1)</f>
        <v>0.66920762286859981</v>
      </c>
      <c r="K2099" s="52">
        <f>[1]!b_dq_amount($A2099,日期设置!B$2,2,10000)</f>
        <v>0</v>
      </c>
      <c r="L2099" s="26">
        <f>[1]!b_info_latestpar(A2099,日期设置!$B$2)</f>
        <v>100</v>
      </c>
      <c r="M2099" s="6">
        <f>[1]!b_info_outstandingbalance($A2099,日期设置!B$2)</f>
        <v>8.4</v>
      </c>
      <c r="N2099" s="7" t="str">
        <f>[1]!b_info_latestissurercreditrating2(A2099,日期设置!$B$2,"102","1")</f>
        <v>AA</v>
      </c>
      <c r="O2099" s="8">
        <v>6.3</v>
      </c>
      <c r="P2099" s="9" t="str">
        <f>[1]!b_info_repurchasedate(A2099)</f>
        <v>2023-05-28</v>
      </c>
      <c r="Q2099" s="8" t="s">
        <v>17136</v>
      </c>
      <c r="R2099" s="2" t="str">
        <f>IF((--IF(P2099=0,Q2099,P2099))&gt;(--日期设置!$B$2),IF(P2099=0,Q2099,P2099),Q2099)</f>
        <v>2023-05-28</v>
      </c>
      <c r="S2099" s="2" t="s">
        <v>18135</v>
      </c>
      <c r="T2099" s="8">
        <f>[1]!b_anal_ptmyear($A2099,日期设置!$B$2)</f>
        <v>4.183561643835616</v>
      </c>
      <c r="U2099" s="8">
        <f>[1]!b_anal_termifexercise($A2099,日期设置!B$2)</f>
        <v>2.1835616438356165</v>
      </c>
      <c r="V2099" s="10">
        <f>[1]!b_dq_dirtyprice(A2099,日期设置!$B$2)</f>
        <v>105.5108</v>
      </c>
      <c r="W2099" s="11">
        <f>IF(U2099=0,ROUNDUP((Q2099-日期设置!$B$2)/365,0),ROUNDUP((R2099-日期设置!$B$2)/365,0))</f>
        <v>3</v>
      </c>
      <c r="X2099" s="18">
        <f>_xlfn.IFNA(VLOOKUP(A2099,过往入选债券!A:D,4,0),2)</f>
        <v>2</v>
      </c>
      <c r="Y2099">
        <f>_xlfn.IFNA(VLOOKUP(C2099,[2]Sheet1!$A:$A,1,0),3)</f>
        <v>3</v>
      </c>
    </row>
    <row r="2100" spans="1:25" x14ac:dyDescent="0.2">
      <c r="A2100" s="21" t="s">
        <v>2039</v>
      </c>
      <c r="B2100" s="21" t="s">
        <v>2040</v>
      </c>
      <c r="C2100" s="37" t="s">
        <v>2041</v>
      </c>
      <c r="D2100" s="26" t="str">
        <f>[1]!b_calc_yield(A2100,日期设置!$B$2,F2100,1,R2100,1,O2100,L2100,S2100,)</f>
        <v>Fetching...</v>
      </c>
      <c r="E2100" s="26">
        <f t="shared" si="64"/>
        <v>2.640596182568733</v>
      </c>
      <c r="F2100" s="18">
        <f>[1]!b_dq_cleanprice($A2100,日期设置!B$2)</f>
        <v>99.605599999999995</v>
      </c>
      <c r="G2100" s="18" t="str">
        <f t="shared" si="65"/>
        <v>0.43 + 0</v>
      </c>
      <c r="H2100" s="27">
        <f>[1]!b_dq_pctchange($A2100,日期设置!$B$2,1)/100</f>
        <v>-8.4160436431692867E-3</v>
      </c>
      <c r="I2100" s="26">
        <f>[1]!b_pq_pctchange(A2100,日期设置!$B$4,日期设置!$B$2,1)</f>
        <v>-0.66033229045845221</v>
      </c>
      <c r="J2100" s="26">
        <f>[1]!b_pq_pctchange(A2100,日期设置!$C$4,日期设置!$B$2,1)</f>
        <v>-0.66033229045845221</v>
      </c>
      <c r="K2100" s="52">
        <f>[1]!b_dq_amount($A2100,日期设置!B$2,2,10000)</f>
        <v>1026.3970959000001</v>
      </c>
      <c r="L2100" s="26">
        <f>[1]!b_info_latestpar(A2100,日期设置!$B$2)</f>
        <v>100</v>
      </c>
      <c r="M2100" s="6">
        <f>[1]!b_info_outstandingbalance($A2100,日期设置!B$2)</f>
        <v>10</v>
      </c>
      <c r="N2100" s="7">
        <f>[1]!b_info_latestissurercreditrating2(A2100,日期设置!$B$2,"102","1")</f>
        <v>0</v>
      </c>
      <c r="O2100" s="8">
        <v>5.35</v>
      </c>
      <c r="P2100" s="9">
        <f>[1]!b_info_repurchasedate(A2100)</f>
        <v>0</v>
      </c>
      <c r="Q2100" s="8" t="s">
        <v>16290</v>
      </c>
      <c r="R2100" s="2" t="str">
        <f>IF((--IF(P2100=0,Q2100,P2100))&gt;(--日期设置!$B$2),IF(P2100=0,Q2100,P2100),Q2100)</f>
        <v>2021-08-27</v>
      </c>
      <c r="S2100" s="2" t="s">
        <v>18072</v>
      </c>
      <c r="T2100" s="8">
        <f>[1]!b_anal_ptmyear($A2100,日期设置!$B$2)</f>
        <v>0.43287671232876712</v>
      </c>
      <c r="U2100" s="8">
        <f>[1]!b_anal_termifexercise($A2100,日期设置!B$2)</f>
        <v>0</v>
      </c>
      <c r="V2100" s="10">
        <f>[1]!b_dq_dirtyprice(A2100,日期设置!$B$2)</f>
        <v>102.6397</v>
      </c>
      <c r="W2100" s="11">
        <f>IF(U2100=0,ROUNDUP((Q2100-日期设置!$B$2)/365,0),ROUNDUP((R2100-日期设置!$B$2)/365,0))</f>
        <v>1</v>
      </c>
      <c r="X2100" s="18">
        <f>_xlfn.IFNA(VLOOKUP(A2100,过往入选债券!A:D,4,0),2)</f>
        <v>2</v>
      </c>
      <c r="Y2100" s="45">
        <f>_xlfn.IFNA(VLOOKUP(C2100,[2]Sheet1!$A:$A,1,0),3)</f>
        <v>3</v>
      </c>
    </row>
    <row r="2101" spans="1:25" hidden="1" x14ac:dyDescent="0.2">
      <c r="A2101" s="21" t="s">
        <v>3576</v>
      </c>
      <c r="B2101" s="21" t="s">
        <v>3577</v>
      </c>
      <c r="C2101" s="37" t="s">
        <v>3578</v>
      </c>
      <c r="D2101" s="26" t="str">
        <f>[1]!b_calc_yield(A2101,日期设置!$B$2,F2101,1,R2101,1,O2101,L2101,S2101,)</f>
        <v>Fetching...</v>
      </c>
      <c r="E2101" s="26">
        <f t="shared" si="64"/>
        <v>9.5404772095222903</v>
      </c>
      <c r="F2101" s="18">
        <f>[1]!b_dq_cleanprice($A2101,日期设置!B$2)</f>
        <v>99.883399999999995</v>
      </c>
      <c r="G2101" s="18" t="str">
        <f t="shared" si="65"/>
        <v>1.59 + 0</v>
      </c>
      <c r="H2101" s="27">
        <f>[1]!b_dq_pctchange($A2101,日期设置!$B$2,1)/100</f>
        <v>0</v>
      </c>
      <c r="I2101" s="26">
        <f>[1]!b_pq_pctchange(A2101,日期设置!$B$4,日期设置!$B$2,1)</f>
        <v>0</v>
      </c>
      <c r="J2101" s="26">
        <f>[1]!b_pq_pctchange(A2101,日期设置!$C$4,日期设置!$B$2,1)</f>
        <v>2.7348044988660147</v>
      </c>
      <c r="K2101" s="52">
        <f>[1]!b_dq_amount($A2101,日期设置!B$2,2,10000)</f>
        <v>0</v>
      </c>
      <c r="L2101" s="26">
        <f>[1]!b_info_latestpar(A2101,日期设置!$B$2)</f>
        <v>100</v>
      </c>
      <c r="M2101" s="6">
        <f>[1]!b_info_outstandingbalance($A2101,日期设置!B$2)</f>
        <v>8</v>
      </c>
      <c r="N2101" s="7">
        <f>[1]!b_info_latestissurercreditrating2(A2101,日期设置!$B$2,"102","1")</f>
        <v>0</v>
      </c>
      <c r="O2101" s="8">
        <v>6.05</v>
      </c>
      <c r="P2101" s="9">
        <f>[1]!b_info_repurchasedate(A2101)</f>
        <v>0</v>
      </c>
      <c r="Q2101" s="8" t="s">
        <v>16575</v>
      </c>
      <c r="R2101" s="2" t="str">
        <f>IF((--IF(P2101=0,Q2101,P2101))&gt;(--日期设置!$B$2),IF(P2101=0,Q2101,P2101),Q2101)</f>
        <v>2022-10-25</v>
      </c>
      <c r="S2101" s="2" t="s">
        <v>18325</v>
      </c>
      <c r="T2101" s="8">
        <f>[1]!b_anal_ptmyear($A2101,日期设置!$B$2)</f>
        <v>1.5945205479452054</v>
      </c>
      <c r="U2101" s="8">
        <f>[1]!b_anal_termifexercise($A2101,日期设置!B$2)</f>
        <v>0</v>
      </c>
      <c r="V2101" s="10">
        <f>[1]!b_dq_dirtyprice(A2101,日期设置!$B$2)</f>
        <v>102.3366</v>
      </c>
      <c r="W2101" s="11">
        <f>IF(U2101=0,ROUNDUP((Q2101-日期设置!$B$2)/365,0),ROUNDUP((R2101-日期设置!$B$2)/365,0))</f>
        <v>2</v>
      </c>
      <c r="X2101" s="18">
        <f>_xlfn.IFNA(VLOOKUP(A2101,过往入选债券!A:D,4,0),2)</f>
        <v>2</v>
      </c>
      <c r="Y2101">
        <f>_xlfn.IFNA(VLOOKUP(C2101,[2]Sheet1!$A:$A,1,0),3)</f>
        <v>3</v>
      </c>
    </row>
    <row r="2102" spans="1:25" hidden="1" x14ac:dyDescent="0.2">
      <c r="A2102" s="28" t="s">
        <v>20198</v>
      </c>
      <c r="B2102" s="28" t="s">
        <v>20199</v>
      </c>
      <c r="C2102" s="39" t="s">
        <v>168</v>
      </c>
      <c r="D2102" s="26" t="str">
        <f>[1]!b_calc_yield(A2102,日期设置!$B$2,F2102,1,R2102,1,O2102,L2102,S2102,)</f>
        <v>Fetching...</v>
      </c>
      <c r="E2102" s="26">
        <f t="shared" si="64"/>
        <v>9.0701959867213855</v>
      </c>
      <c r="F2102" s="18">
        <f>[1]!b_dq_cleanprice($A2102,日期设置!B$2)</f>
        <v>100.0973</v>
      </c>
      <c r="G2102" s="18" t="str">
        <f t="shared" si="65"/>
        <v>1.52 + 0</v>
      </c>
      <c r="H2102" s="27">
        <f>[1]!b_dq_pctchange($A2102,日期设置!$B$2,1)/100</f>
        <v>0</v>
      </c>
      <c r="I2102" s="26">
        <f>[1]!b_pq_pctchange(A2102,日期设置!$B$4,日期设置!$B$2,1)</f>
        <v>0.20642479660351096</v>
      </c>
      <c r="J2102" s="26">
        <f>[1]!b_pq_pctchange(A2102,日期设置!$C$4,日期设置!$B$2,1)</f>
        <v>9.7300000000004161E-2</v>
      </c>
      <c r="K2102" s="52">
        <f>[1]!b_dq_amount($A2102,日期设置!B$2,2,10000)</f>
        <v>0</v>
      </c>
      <c r="L2102" s="26">
        <f>[1]!b_info_latestpar(A2102,日期设置!$B$2)</f>
        <v>100</v>
      </c>
      <c r="M2102" s="6">
        <f>[1]!b_info_outstandingbalance($A2102,日期设置!B$2)</f>
        <v>5</v>
      </c>
      <c r="N2102" s="7">
        <f>[1]!b_info_latestissurercreditrating2(A2102,日期设置!$B$2,"102","1")</f>
        <v>0</v>
      </c>
      <c r="O2102" s="8">
        <v>6.2</v>
      </c>
      <c r="P2102" s="9">
        <f>[1]!b_info_repurchasedate(A2102)</f>
        <v>0</v>
      </c>
      <c r="Q2102" s="8" t="s">
        <v>16099</v>
      </c>
      <c r="R2102" s="2" t="str">
        <f>IF((--IF(P2102=0,Q2102,P2102))&gt;(--日期设置!$B$2),IF(P2102=0,Q2102,P2102),Q2102)</f>
        <v>2022-09-29</v>
      </c>
      <c r="S2102" s="31" t="s">
        <v>16690</v>
      </c>
      <c r="T2102" s="8">
        <f>[1]!b_anal_ptmyear($A2102,日期设置!$B$2)</f>
        <v>1.5232876712328767</v>
      </c>
      <c r="U2102" s="8">
        <f>[1]!b_anal_termifexercise($A2102,日期设置!B$2)</f>
        <v>0</v>
      </c>
      <c r="V2102" s="10">
        <f>[1]!b_dq_dirtyprice(A2102,日期设置!$B$2)</f>
        <v>103.05289999999999</v>
      </c>
      <c r="W2102" s="11">
        <f>IF(U2102=0,ROUNDUP((Q2102-日期设置!$B$2)/365,0),ROUNDUP((R2102-日期设置!$B$2)/365,0))</f>
        <v>2</v>
      </c>
      <c r="X2102" s="18">
        <f>_xlfn.IFNA(VLOOKUP(A2102,过往入选债券!A:D,4,0),2)</f>
        <v>2</v>
      </c>
      <c r="Y2102">
        <f>_xlfn.IFNA(VLOOKUP(C2102,[2]Sheet1!$A:$A,1,0),3)</f>
        <v>3</v>
      </c>
    </row>
    <row r="2103" spans="1:25" hidden="1" x14ac:dyDescent="0.2">
      <c r="A2103" s="21" t="s">
        <v>8623</v>
      </c>
      <c r="B2103" s="21" t="s">
        <v>8624</v>
      </c>
      <c r="C2103" s="37" t="s">
        <v>143</v>
      </c>
      <c r="D2103" s="26" t="str">
        <f>[1]!b_calc_yield(A2103,日期设置!$B$2,F2103,1,R2103,1,O2103,L2103,S2103,)</f>
        <v>Fetching...</v>
      </c>
      <c r="E2103" s="26">
        <f t="shared" si="64"/>
        <v>7.0064851816660889</v>
      </c>
      <c r="F2103" s="18">
        <f>[1]!b_dq_cleanprice($A2103,日期设置!B$2)</f>
        <v>97.841700000000003</v>
      </c>
      <c r="G2103" s="18" t="str">
        <f t="shared" si="65"/>
        <v>1.18 + 0</v>
      </c>
      <c r="H2103" s="27">
        <f>[1]!b_dq_pctchange($A2103,日期设置!$B$2,1)/100</f>
        <v>0</v>
      </c>
      <c r="I2103" s="26">
        <f>[1]!b_pq_pctchange(A2103,日期设置!$B$4,日期设置!$B$2,1)</f>
        <v>0</v>
      </c>
      <c r="J2103" s="26">
        <f>[1]!b_pq_pctchange(A2103,日期设置!$C$4,日期设置!$B$2,1)</f>
        <v>0</v>
      </c>
      <c r="K2103" s="52">
        <f>[1]!b_dq_amount($A2103,日期设置!B$2,2,10000)</f>
        <v>0</v>
      </c>
      <c r="L2103" s="26">
        <f>[1]!b_info_latestpar(A2103,日期设置!$B$2)</f>
        <v>100</v>
      </c>
      <c r="M2103" s="6">
        <f>[1]!b_info_outstandingbalance($A2103,日期设置!B$2)</f>
        <v>15</v>
      </c>
      <c r="N2103" s="7" t="str">
        <f>[1]!b_info_latestissurercreditrating2(A2103,日期设置!$B$2,"102","1")</f>
        <v>AAA</v>
      </c>
      <c r="O2103" s="8">
        <v>4.17</v>
      </c>
      <c r="P2103" s="9">
        <f>[1]!b_info_repurchasedate(A2103)</f>
        <v>0</v>
      </c>
      <c r="Q2103" s="8" t="s">
        <v>17573</v>
      </c>
      <c r="R2103" s="2" t="str">
        <f>IF((--IF(P2103=0,Q2103,P2103))&gt;(--日期设置!$B$2),IF(P2103=0,Q2103,P2103),Q2103)</f>
        <v>2022-05-28</v>
      </c>
      <c r="S2103" s="2" t="s">
        <v>19010</v>
      </c>
      <c r="T2103" s="8">
        <f>[1]!b_anal_ptmyear($A2103,日期设置!$B$2)</f>
        <v>1.1835616438356165</v>
      </c>
      <c r="U2103" s="8">
        <f>[1]!b_anal_termifexercise($A2103,日期设置!B$2)</f>
        <v>0</v>
      </c>
      <c r="V2103" s="10">
        <f>[1]!b_dq_dirtyprice(A2103,日期设置!$B$2)</f>
        <v>101.2462</v>
      </c>
      <c r="W2103" s="11">
        <f>IF(U2103=0,ROUNDUP((Q2103-日期设置!$B$2)/365,0),ROUNDUP((R2103-日期设置!$B$2)/365,0))</f>
        <v>2</v>
      </c>
      <c r="X2103" s="18" t="str">
        <f>_xlfn.IFNA(VLOOKUP(A2103,过往入选债券!A:D,4,0),2)</f>
        <v>否</v>
      </c>
      <c r="Y2103">
        <f>_xlfn.IFNA(VLOOKUP(C2103,[2]Sheet1!$A:$A,1,0),3)</f>
        <v>3</v>
      </c>
    </row>
    <row r="2104" spans="1:25" hidden="1" x14ac:dyDescent="0.2">
      <c r="A2104" s="21" t="s">
        <v>4411</v>
      </c>
      <c r="B2104" s="21" t="s">
        <v>4412</v>
      </c>
      <c r="C2104" s="37" t="s">
        <v>4413</v>
      </c>
      <c r="D2104" s="26" t="str">
        <f>[1]!b_calc_yield(A2104,日期设置!$B$2,F2104,1,R2104,1,O2104,L2104,S2104,)</f>
        <v>Fetching...</v>
      </c>
      <c r="E2104" s="26">
        <f t="shared" si="64"/>
        <v>12.187369934541593</v>
      </c>
      <c r="F2104" s="18">
        <f>[1]!b_dq_cleanprice($A2104,日期设置!B$2)</f>
        <v>100.1785</v>
      </c>
      <c r="G2104" s="18" t="str">
        <f t="shared" si="65"/>
        <v>2.10 + 0</v>
      </c>
      <c r="H2104" s="27">
        <f>[1]!b_dq_pctchange($A2104,日期设置!$B$2,1)/100</f>
        <v>0</v>
      </c>
      <c r="I2104" s="26">
        <f>[1]!b_pq_pctchange(A2104,日期设置!$B$4,日期设置!$B$2,1)</f>
        <v>0</v>
      </c>
      <c r="J2104" s="26">
        <f>[1]!b_pq_pctchange(A2104,日期设置!$C$4,日期设置!$B$2,1)</f>
        <v>0</v>
      </c>
      <c r="K2104" s="52">
        <f>[1]!b_dq_amount($A2104,日期设置!B$2,2,10000)</f>
        <v>0</v>
      </c>
      <c r="L2104" s="26">
        <f>[1]!b_info_latestpar(A2104,日期设置!$B$2)</f>
        <v>100</v>
      </c>
      <c r="M2104" s="6">
        <f>[1]!b_info_outstandingbalance($A2104,日期设置!B$2)</f>
        <v>10</v>
      </c>
      <c r="N2104" s="7">
        <f>[1]!b_info_latestissurercreditrating2(A2104,日期设置!$B$2,"102","1")</f>
        <v>0</v>
      </c>
      <c r="O2104" s="8">
        <v>6.2</v>
      </c>
      <c r="P2104" s="9">
        <f>[1]!b_info_repurchasedate(A2104)</f>
        <v>0</v>
      </c>
      <c r="Q2104" s="8" t="s">
        <v>16057</v>
      </c>
      <c r="R2104" s="2" t="str">
        <f>IF((--IF(P2104=0,Q2104,P2104))&gt;(--日期设置!$B$2),IF(P2104=0,Q2104,P2104),Q2104)</f>
        <v>2023-04-30</v>
      </c>
      <c r="S2104" s="2" t="s">
        <v>17843</v>
      </c>
      <c r="T2104" s="8">
        <f>[1]!b_anal_ptmyear($A2104,日期设置!$B$2)</f>
        <v>2.106849315068493</v>
      </c>
      <c r="U2104" s="8">
        <f>[1]!b_anal_termifexercise($A2104,日期设置!B$2)</f>
        <v>0</v>
      </c>
      <c r="V2104" s="10">
        <f>[1]!b_dq_dirtyprice(A2104,日期设置!$B$2)</f>
        <v>105.71599999999999</v>
      </c>
      <c r="W2104" s="11">
        <f>IF(U2104=0,ROUNDUP((Q2104-日期设置!$B$2)/365,0),ROUNDUP((R2104-日期设置!$B$2)/365,0))</f>
        <v>3</v>
      </c>
      <c r="X2104" s="18">
        <f>_xlfn.IFNA(VLOOKUP(A2104,过往入选债券!A:D,4,0),2)</f>
        <v>2</v>
      </c>
      <c r="Y2104">
        <f>_xlfn.IFNA(VLOOKUP(C2104,[2]Sheet1!$A:$A,1,0),3)</f>
        <v>3</v>
      </c>
    </row>
    <row r="2105" spans="1:25" hidden="1" x14ac:dyDescent="0.2">
      <c r="A2105" s="28" t="s">
        <v>20632</v>
      </c>
      <c r="B2105" s="28" t="s">
        <v>20633</v>
      </c>
      <c r="C2105" s="39" t="s">
        <v>1085</v>
      </c>
      <c r="D2105" s="26" t="str">
        <f>[1]!b_calc_yield(A2105,日期设置!$B$2,F2105,1,R2105,1,O2105,L2105,S2105,)</f>
        <v>Fetching...</v>
      </c>
      <c r="E2105" s="26">
        <f t="shared" si="64"/>
        <v>38.616002134384921</v>
      </c>
      <c r="F2105" s="18">
        <f>[1]!b_dq_cleanprice($A2105,日期设置!B$2)</f>
        <v>97.790800000000004</v>
      </c>
      <c r="G2105" s="18" t="str">
        <f t="shared" si="65"/>
        <v>6.46 + 0</v>
      </c>
      <c r="H2105" s="27">
        <f>[1]!b_dq_pctchange($A2105,日期设置!$B$2,1)/100</f>
        <v>0</v>
      </c>
      <c r="I2105" s="26">
        <f>[1]!b_pq_pctchange(A2105,日期设置!$B$4,日期设置!$B$2,1)</f>
        <v>0</v>
      </c>
      <c r="J2105" s="26">
        <f>[1]!b_pq_pctchange(A2105,日期设置!$C$4,日期设置!$B$2,1)</f>
        <v>-1.7031679083924056</v>
      </c>
      <c r="K2105" s="52">
        <f>[1]!b_dq_amount($A2105,日期设置!B$2,2,10000)</f>
        <v>0</v>
      </c>
      <c r="L2105" s="26">
        <f>[1]!b_info_latestpar(A2105,日期设置!$B$2)</f>
        <v>100</v>
      </c>
      <c r="M2105" s="6">
        <f>[1]!b_info_outstandingbalance($A2105,日期设置!B$2)</f>
        <v>7</v>
      </c>
      <c r="N2105" s="7" t="str">
        <f>[1]!b_info_latestissurercreditrating2(A2105,日期设置!$B$2,"102","1")</f>
        <v>AA</v>
      </c>
      <c r="O2105" s="8">
        <v>5.68</v>
      </c>
      <c r="P2105" s="9">
        <f>[1]!b_info_repurchasedate(A2105)</f>
        <v>0</v>
      </c>
      <c r="Q2105" s="8" t="s">
        <v>17259</v>
      </c>
      <c r="R2105" s="2" t="str">
        <f>IF((--IF(P2105=0,Q2105,P2105))&gt;(--日期设置!$B$2),IF(P2105=0,Q2105,P2105),Q2105)</f>
        <v>2027-09-08</v>
      </c>
      <c r="S2105" s="31" t="s">
        <v>16650</v>
      </c>
      <c r="T2105" s="8">
        <f>[1]!b_anal_ptmyear($A2105,日期设置!$B$2)</f>
        <v>6.4657534246575343</v>
      </c>
      <c r="U2105" s="8">
        <f>[1]!b_anal_termifexercise($A2105,日期设置!B$2)</f>
        <v>0</v>
      </c>
      <c r="V2105" s="10">
        <f>[1]!b_dq_dirtyprice(A2105,日期设置!$B$2)</f>
        <v>100.8253</v>
      </c>
      <c r="W2105" s="11">
        <f>IF(U2105=0,ROUNDUP((Q2105-日期设置!$B$2)/365,0),ROUNDUP((R2105-日期设置!$B$2)/365,0))</f>
        <v>7</v>
      </c>
      <c r="X2105" s="18">
        <f>_xlfn.IFNA(VLOOKUP(A2105,过往入选债券!A:D,4,0),2)</f>
        <v>2</v>
      </c>
      <c r="Y2105">
        <f>_xlfn.IFNA(VLOOKUP(C2105,[2]Sheet1!$A:$A,1,0),3)</f>
        <v>3</v>
      </c>
    </row>
    <row r="2106" spans="1:25" hidden="1" x14ac:dyDescent="0.2">
      <c r="A2106" s="21" t="s">
        <v>8398</v>
      </c>
      <c r="B2106" s="21" t="s">
        <v>8399</v>
      </c>
      <c r="C2106" s="37" t="s">
        <v>690</v>
      </c>
      <c r="D2106" s="26" t="str">
        <f>[1]!b_calc_yield(A2106,日期设置!$B$2,F2106,1,R2106,1,O2106,L2106,S2106,)</f>
        <v>Fetching...</v>
      </c>
      <c r="E2106" s="26">
        <f t="shared" si="64"/>
        <v>17.748616169800325</v>
      </c>
      <c r="F2106" s="18">
        <f>[1]!b_dq_cleanprice($A2106,日期设置!B$2)</f>
        <v>100</v>
      </c>
      <c r="G2106" s="18" t="str">
        <f t="shared" si="65"/>
        <v>3.07 + 0</v>
      </c>
      <c r="H2106" s="27">
        <f>[1]!b_dq_pctchange($A2106,日期设置!$B$2,1)/100</f>
        <v>0</v>
      </c>
      <c r="I2106" s="26">
        <f>[1]!b_pq_pctchange(A2106,日期设置!$B$4,日期设置!$B$2,1)</f>
        <v>0</v>
      </c>
      <c r="J2106" s="26">
        <f>[1]!b_pq_pctchange(A2106,日期设置!$C$4,日期设置!$B$2,1)</f>
        <v>0</v>
      </c>
      <c r="K2106" s="52">
        <f>[1]!b_dq_amount($A2106,日期设置!B$2,2,10000)</f>
        <v>0</v>
      </c>
      <c r="L2106" s="26">
        <f>[1]!b_info_latestpar(A2106,日期设置!$B$2)</f>
        <v>100</v>
      </c>
      <c r="M2106" s="6">
        <f>[1]!b_info_outstandingbalance($A2106,日期设置!B$2)</f>
        <v>4</v>
      </c>
      <c r="N2106" s="7" t="str">
        <f>[1]!b_info_latestissurercreditrating2(A2106,日期设置!$B$2,"102","1")</f>
        <v>AA+</v>
      </c>
      <c r="O2106" s="8">
        <v>6.1</v>
      </c>
      <c r="P2106" s="9">
        <f>[1]!b_info_repurchasedate(A2106)</f>
        <v>0</v>
      </c>
      <c r="Q2106" s="8" t="s">
        <v>16130</v>
      </c>
      <c r="R2106" s="2" t="str">
        <f>IF((--IF(P2106=0,Q2106,P2106))&gt;(--日期设置!$B$2),IF(P2106=0,Q2106,P2106),Q2106)</f>
        <v>2024-04-18</v>
      </c>
      <c r="S2106" s="2" t="s">
        <v>18350</v>
      </c>
      <c r="T2106" s="8">
        <f>[1]!b_anal_ptmyear($A2106,日期设置!$B$2)</f>
        <v>3.0739726027397261</v>
      </c>
      <c r="U2106" s="8">
        <f>[1]!b_anal_termifexercise($A2106,日期设置!B$2)</f>
        <v>0</v>
      </c>
      <c r="V2106" s="10">
        <f>[1]!b_dq_dirtyprice(A2106,日期设置!$B$2)</f>
        <v>105.64879999999999</v>
      </c>
      <c r="W2106" s="11">
        <f>IF(U2106=0,ROUNDUP((Q2106-日期设置!$B$2)/365,0),ROUNDUP((R2106-日期设置!$B$2)/365,0))</f>
        <v>4</v>
      </c>
      <c r="X2106" s="18">
        <f>_xlfn.IFNA(VLOOKUP(A2106,过往入选债券!A:D,4,0),2)</f>
        <v>2</v>
      </c>
      <c r="Y2106">
        <f>_xlfn.IFNA(VLOOKUP(C2106,[2]Sheet1!$A:$A,1,0),3)</f>
        <v>3</v>
      </c>
    </row>
    <row r="2107" spans="1:25" hidden="1" x14ac:dyDescent="0.2">
      <c r="A2107" s="21" t="s">
        <v>7931</v>
      </c>
      <c r="B2107" s="21" t="s">
        <v>7932</v>
      </c>
      <c r="C2107" s="37" t="s">
        <v>1864</v>
      </c>
      <c r="D2107" s="26" t="str">
        <f>[1]!b_calc_yield(A2107,日期设置!$B$2,F2107,1,R2107,1,O2107,L2107,S2107,)</f>
        <v>Fetching...</v>
      </c>
      <c r="E2107" s="26">
        <f t="shared" si="64"/>
        <v>5.159219945692417</v>
      </c>
      <c r="F2107" s="18">
        <f>[1]!b_dq_cleanprice($A2107,日期设置!B$2)</f>
        <v>100.2777</v>
      </c>
      <c r="G2107" s="18" t="str">
        <f t="shared" si="65"/>
        <v>0.84 + 0.84</v>
      </c>
      <c r="H2107" s="27">
        <f>[1]!b_dq_pctchange($A2107,日期设置!$B$2,1)/100</f>
        <v>0</v>
      </c>
      <c r="I2107" s="26">
        <f>[1]!b_pq_pctchange(A2107,日期设置!$B$4,日期设置!$B$2,1)</f>
        <v>0</v>
      </c>
      <c r="J2107" s="26">
        <f>[1]!b_pq_pctchange(A2107,日期设置!$C$4,日期设置!$B$2,1)</f>
        <v>0</v>
      </c>
      <c r="K2107" s="52">
        <f>[1]!b_dq_amount($A2107,日期设置!B$2,2,10000)</f>
        <v>0</v>
      </c>
      <c r="L2107" s="26">
        <f>[1]!b_info_latestpar(A2107,日期设置!$B$2)</f>
        <v>100</v>
      </c>
      <c r="M2107" s="6">
        <f>[1]!b_info_outstandingbalance($A2107,日期设置!B$2)</f>
        <v>5</v>
      </c>
      <c r="N2107" s="7" t="str">
        <f>[1]!b_info_latestissurercreditrating2(A2107,日期设置!$B$2,"102","1")</f>
        <v>AA+</v>
      </c>
      <c r="O2107" s="8">
        <v>6.5</v>
      </c>
      <c r="P2107" s="9">
        <f>[1]!b_info_repurchasedate(A2107)</f>
        <v>0</v>
      </c>
      <c r="Q2107" s="8" t="s">
        <v>16384</v>
      </c>
      <c r="R2107" s="2" t="str">
        <f>IF((--IF(P2107=0,Q2107,P2107))&gt;(--日期设置!$B$2),IF(P2107=0,Q2107,P2107),Q2107)</f>
        <v>2022-01-25</v>
      </c>
      <c r="S2107" s="2" t="s">
        <v>18160</v>
      </c>
      <c r="T2107" s="8">
        <f>[1]!b_anal_ptmyear($A2107,日期设置!$B$2)</f>
        <v>0.84657534246575339</v>
      </c>
      <c r="U2107" s="8">
        <f>[1]!b_anal_termifexercise($A2107,日期设置!B$2)</f>
        <v>0.84657534246575339</v>
      </c>
      <c r="V2107" s="10">
        <f>[1]!b_dq_dirtyprice(A2107,日期设置!$B$2)</f>
        <v>101.27500000000001</v>
      </c>
      <c r="W2107" s="11">
        <f>IF(U2107=0,ROUNDUP((Q2107-日期设置!$B$2)/365,0),ROUNDUP((R2107-日期设置!$B$2)/365,0))</f>
        <v>1</v>
      </c>
      <c r="X2107" s="18">
        <f>_xlfn.IFNA(VLOOKUP(A2107,过往入选债券!A:D,4,0),2)</f>
        <v>2</v>
      </c>
      <c r="Y2107">
        <f>_xlfn.IFNA(VLOOKUP(C2107,[2]Sheet1!$A:$A,1,0),3)</f>
        <v>3</v>
      </c>
    </row>
    <row r="2108" spans="1:25" hidden="1" x14ac:dyDescent="0.2">
      <c r="A2108" s="21" t="s">
        <v>10162</v>
      </c>
      <c r="B2108" s="21" t="s">
        <v>10163</v>
      </c>
      <c r="C2108" s="37" t="s">
        <v>236</v>
      </c>
      <c r="D2108" s="26" t="str">
        <f>[1]!b_calc_yield(A2108,日期设置!$B$2,F2108,1,R2108,1,O2108,L2108,S2108,)</f>
        <v>Fetching...</v>
      </c>
      <c r="E2108" s="26">
        <f t="shared" si="64"/>
        <v>12.190510754843586</v>
      </c>
      <c r="F2108" s="18">
        <f>[1]!b_dq_cleanprice($A2108,日期设置!B$2)</f>
        <v>94.706999999999994</v>
      </c>
      <c r="G2108" s="18" t="str">
        <f t="shared" si="65"/>
        <v>1.97 + 0</v>
      </c>
      <c r="H2108" s="27">
        <f>[1]!b_dq_pctchange($A2108,日期设置!$B$2,1)/100</f>
        <v>0</v>
      </c>
      <c r="I2108" s="26">
        <f>[1]!b_pq_pctchange(A2108,日期设置!$B$4,日期设置!$B$2,1)</f>
        <v>0</v>
      </c>
      <c r="J2108" s="26">
        <f>[1]!b_pq_pctchange(A2108,日期设置!$C$4,日期设置!$B$2,1)</f>
        <v>8.1811826630479469</v>
      </c>
      <c r="K2108" s="52">
        <f>[1]!b_dq_amount($A2108,日期设置!B$2,2,10000)</f>
        <v>0</v>
      </c>
      <c r="L2108" s="26">
        <f>[1]!b_info_latestpar(A2108,日期设置!$B$2)</f>
        <v>100</v>
      </c>
      <c r="M2108" s="6">
        <f>[1]!b_info_outstandingbalance($A2108,日期设置!B$2)</f>
        <v>30</v>
      </c>
      <c r="N2108" s="7" t="str">
        <f>[1]!b_info_latestissurercreditrating2(A2108,日期设置!$B$2,"102","1")</f>
        <v>AAA</v>
      </c>
      <c r="O2108" s="8">
        <v>3.17</v>
      </c>
      <c r="P2108" s="9">
        <f>[1]!b_info_repurchasedate(A2108)</f>
        <v>0</v>
      </c>
      <c r="Q2108" s="8" t="s">
        <v>16195</v>
      </c>
      <c r="R2108" s="2" t="str">
        <f>IF((--IF(P2108=0,Q2108,P2108))&gt;(--日期设置!$B$2),IF(P2108=0,Q2108,P2108),Q2108)</f>
        <v>2023-03-13</v>
      </c>
      <c r="S2108" s="2" t="s">
        <v>17982</v>
      </c>
      <c r="T2108" s="8">
        <f>[1]!b_anal_ptmyear($A2108,日期设置!$B$2)</f>
        <v>1.9753424657534246</v>
      </c>
      <c r="U2108" s="8">
        <f>[1]!b_anal_termifexercise($A2108,日期设置!B$2)</f>
        <v>0</v>
      </c>
      <c r="V2108" s="10">
        <f>[1]!b_dq_dirtyprice(A2108,日期设置!$B$2)</f>
        <v>94.785200000000003</v>
      </c>
      <c r="W2108" s="11">
        <f>IF(U2108=0,ROUNDUP((Q2108-日期设置!$B$2)/365,0),ROUNDUP((R2108-日期设置!$B$2)/365,0))</f>
        <v>2</v>
      </c>
      <c r="X2108" s="18" t="str">
        <f>_xlfn.IFNA(VLOOKUP(A2108,过往入选债券!A:D,4,0),2)</f>
        <v>否</v>
      </c>
      <c r="Y2108">
        <f>_xlfn.IFNA(VLOOKUP(C2108,[2]Sheet1!$A:$A,1,0),3)</f>
        <v>3</v>
      </c>
    </row>
    <row r="2109" spans="1:25" hidden="1" x14ac:dyDescent="0.2">
      <c r="A2109" s="21" t="s">
        <v>721</v>
      </c>
      <c r="B2109" s="21" t="s">
        <v>722</v>
      </c>
      <c r="C2109" s="37" t="s">
        <v>720</v>
      </c>
      <c r="D2109" s="26" t="str">
        <f>[1]!b_calc_yield(A2109,日期设置!$B$2,F2109,1,R2109,1,O2109,L2109,S2109,)</f>
        <v>Fetching...</v>
      </c>
      <c r="E2109" s="26">
        <f t="shared" si="64"/>
        <v>1.3021708560128742</v>
      </c>
      <c r="F2109" s="18">
        <f>[1]!b_dq_cleanprice($A2109,日期设置!B$2)</f>
        <v>100</v>
      </c>
      <c r="G2109" s="18" t="str">
        <f t="shared" si="65"/>
        <v>0.21 + 0</v>
      </c>
      <c r="H2109" s="27">
        <f>[1]!b_dq_pctchange($A2109,日期设置!$B$2,1)/100</f>
        <v>0</v>
      </c>
      <c r="I2109" s="26">
        <f>[1]!b_pq_pctchange(A2109,日期设置!$B$4,日期设置!$B$2,1)</f>
        <v>0</v>
      </c>
      <c r="J2109" s="26">
        <f>[1]!b_pq_pctchange(A2109,日期设置!$C$4,日期设置!$B$2,1)</f>
        <v>0</v>
      </c>
      <c r="K2109" s="52">
        <f>[1]!b_dq_amount($A2109,日期设置!B$2,2,10000)</f>
        <v>0</v>
      </c>
      <c r="L2109" s="26">
        <f>[1]!b_info_latestpar(A2109,日期设置!$B$2)</f>
        <v>100</v>
      </c>
      <c r="M2109" s="6">
        <f>[1]!b_info_outstandingbalance($A2109,日期设置!B$2)</f>
        <v>3</v>
      </c>
      <c r="N2109" s="7" t="str">
        <f>[1]!b_info_latestissurercreditrating2(A2109,日期设置!$B$2,"102","1")</f>
        <v>AA</v>
      </c>
      <c r="O2109" s="8">
        <v>6.4</v>
      </c>
      <c r="P2109" s="9">
        <f>[1]!b_info_repurchasedate(A2109)</f>
        <v>0</v>
      </c>
      <c r="Q2109" s="8" t="s">
        <v>16138</v>
      </c>
      <c r="R2109" s="2" t="str">
        <f>IF((--IF(P2109=0,Q2109,P2109))&gt;(--日期设置!$B$2),IF(P2109=0,Q2109,P2109),Q2109)</f>
        <v>2021-06-08</v>
      </c>
      <c r="S2109" s="2" t="s">
        <v>17925</v>
      </c>
      <c r="T2109" s="8">
        <f>[1]!b_anal_ptmyear($A2109,日期设置!$B$2)</f>
        <v>0.21369863013698631</v>
      </c>
      <c r="U2109" s="8">
        <f>[1]!b_anal_termifexercise($A2109,日期设置!B$2)</f>
        <v>0</v>
      </c>
      <c r="V2109" s="10">
        <f>[1]!b_dq_dirtyprice(A2109,日期设置!$B$2)</f>
        <v>105.03230000000001</v>
      </c>
      <c r="W2109" s="11">
        <f>IF(U2109=0,ROUNDUP((Q2109-日期设置!$B$2)/365,0),ROUNDUP((R2109-日期设置!$B$2)/365,0))</f>
        <v>1</v>
      </c>
      <c r="X2109" s="18">
        <f>_xlfn.IFNA(VLOOKUP(A2109,过往入选债券!A:D,4,0),2)</f>
        <v>2</v>
      </c>
      <c r="Y2109">
        <f>_xlfn.IFNA(VLOOKUP(C2109,[2]Sheet1!$A:$A,1,0),3)</f>
        <v>3</v>
      </c>
    </row>
    <row r="2110" spans="1:25" hidden="1" x14ac:dyDescent="0.2">
      <c r="A2110" s="21" t="s">
        <v>19637</v>
      </c>
      <c r="B2110" s="21" t="s">
        <v>19638</v>
      </c>
      <c r="C2110" s="46" t="s">
        <v>4831</v>
      </c>
      <c r="D2110" s="26" t="str">
        <f>[1]!b_calc_yield(A2110,日期设置!$B$2,F2110,1,R2110,1,O2110,L2110,S2110,)</f>
        <v>Fetching...</v>
      </c>
      <c r="E2110" s="26">
        <f t="shared" si="64"/>
        <v>8.3855127770184232</v>
      </c>
      <c r="F2110" s="18">
        <f>[1]!b_dq_cleanprice($A2110,日期设置!B$2)</f>
        <v>98.883600000000001</v>
      </c>
      <c r="G2110" s="18" t="str">
        <f t="shared" si="65"/>
        <v>2.41 + 1.41</v>
      </c>
      <c r="H2110" s="27">
        <f>[1]!b_dq_pctchange($A2110,日期设置!$B$2,1)/100</f>
        <v>0</v>
      </c>
      <c r="I2110" s="26">
        <f>[1]!b_pq_pctchange(A2110,日期设置!$B$4,日期设置!$B$2,1)</f>
        <v>0</v>
      </c>
      <c r="J2110" s="26">
        <f>[1]!b_pq_pctchange(A2110,日期设置!$C$4,日期设置!$B$2,1)</f>
        <v>0</v>
      </c>
      <c r="K2110" s="52">
        <f>[1]!b_dq_amount($A2110,日期设置!B$2,2,10000)</f>
        <v>0</v>
      </c>
      <c r="L2110" s="26">
        <f>[1]!b_info_latestpar(A2110,日期设置!$B$2)</f>
        <v>100</v>
      </c>
      <c r="M2110" s="6">
        <f>[1]!b_info_outstandingbalance($A2110,日期设置!B$2)</f>
        <v>3.9</v>
      </c>
      <c r="N2110" s="7" t="str">
        <f>[1]!b_info_latestissurercreditrating2(A2110,日期设置!$B$2,"102","1")</f>
        <v>AA</v>
      </c>
      <c r="O2110" s="8">
        <v>5.27</v>
      </c>
      <c r="P2110" s="9" t="str">
        <f>[1]!b_info_repurchasedate(A2110)</f>
        <v>2022-08-19</v>
      </c>
      <c r="Q2110" s="8" t="s">
        <v>20007</v>
      </c>
      <c r="R2110" s="2" t="str">
        <f>IF((--IF(P2110=0,Q2110,P2110))&gt;(--日期设置!$B$2),IF(P2110=0,Q2110,P2110),Q2110)</f>
        <v>2022-08-19</v>
      </c>
      <c r="S2110" s="47" t="s">
        <v>19326</v>
      </c>
      <c r="T2110" s="8">
        <f>[1]!b_anal_ptmyear($A2110,日期设置!$B$2)</f>
        <v>2.4109589041095889</v>
      </c>
      <c r="U2110" s="8">
        <f>[1]!b_anal_termifexercise($A2110,日期设置!B$2)</f>
        <v>1.4109589041095891</v>
      </c>
      <c r="V2110" s="10">
        <f>[1]!b_dq_dirtyprice(A2110,日期设置!$B$2)</f>
        <v>101.98779999999999</v>
      </c>
      <c r="W2110" s="11">
        <f>IF(U2110=0,ROUNDUP((Q2110-日期设置!$B$2)/365,0),ROUNDUP((R2110-日期设置!$B$2)/365,0))</f>
        <v>2</v>
      </c>
      <c r="X2110" s="18">
        <f>_xlfn.IFNA(VLOOKUP(A2110,过往入选债券!A:D,4,0),2)</f>
        <v>2</v>
      </c>
      <c r="Y2110" s="45">
        <f>_xlfn.IFNA(VLOOKUP(C2110,[2]Sheet1!$A:$A,1,0),3)</f>
        <v>3</v>
      </c>
    </row>
    <row r="2111" spans="1:25" hidden="1" x14ac:dyDescent="0.2">
      <c r="A2111" s="21" t="s">
        <v>15628</v>
      </c>
      <c r="B2111" s="21" t="s">
        <v>15629</v>
      </c>
      <c r="C2111" s="37" t="s">
        <v>13587</v>
      </c>
      <c r="D2111" s="26" t="str">
        <f>[1]!b_calc_yield(A2111,日期设置!$B$2,F2111,1,R2111,1,O2111,L2111,S2111,)</f>
        <v>Fetching...</v>
      </c>
      <c r="E2111" s="26">
        <f t="shared" si="64"/>
        <v>5.3003834598159605</v>
      </c>
      <c r="F2111" s="18">
        <f>[1]!b_dq_cleanprice($A2111,日期设置!B$2)</f>
        <v>100</v>
      </c>
      <c r="G2111" s="18" t="str">
        <f t="shared" si="65"/>
        <v>0.84 + 0</v>
      </c>
      <c r="H2111" s="27">
        <f>[1]!b_dq_pctchange($A2111,日期设置!$B$2,1)/100</f>
        <v>0</v>
      </c>
      <c r="I2111" s="26">
        <f>[1]!b_pq_pctchange(A2111,日期设置!$B$4,日期设置!$B$2,1)</f>
        <v>0</v>
      </c>
      <c r="J2111" s="26">
        <f>[1]!b_pq_pctchange(A2111,日期设置!$C$4,日期设置!$B$2,1)</f>
        <v>0</v>
      </c>
      <c r="K2111" s="52">
        <f>[1]!b_dq_amount($A2111,日期设置!B$2,2,10000)</f>
        <v>0</v>
      </c>
      <c r="L2111" s="26">
        <f>[1]!b_info_latestpar(A2111,日期设置!$B$2)</f>
        <v>100</v>
      </c>
      <c r="M2111" s="6">
        <f>[1]!b_info_outstandingbalance($A2111,日期设置!B$2)</f>
        <v>2</v>
      </c>
      <c r="N2111" s="7" t="str">
        <f>[1]!b_info_latestissurercreditrating2(A2111,日期设置!$B$2,"102","1")</f>
        <v>AAA</v>
      </c>
      <c r="O2111" s="8">
        <v>6.3</v>
      </c>
      <c r="P2111" s="9">
        <f>[1]!b_info_repurchasedate(A2111)</f>
        <v>0</v>
      </c>
      <c r="Q2111" s="8" t="s">
        <v>16232</v>
      </c>
      <c r="R2111" s="2" t="str">
        <f>IF((--IF(P2111=0,Q2111,P2111))&gt;(--日期设置!$B$2),IF(P2111=0,Q2111,P2111),Q2111)</f>
        <v>2022-01-26</v>
      </c>
      <c r="S2111" s="2" t="s">
        <v>18427</v>
      </c>
      <c r="T2111" s="8">
        <f>[1]!b_anal_ptmyear($A2111,日期设置!$B$2)</f>
        <v>0.84931506849315064</v>
      </c>
      <c r="U2111" s="8">
        <f>[1]!b_anal_termifexercise($A2111,日期设置!B$2)</f>
        <v>0</v>
      </c>
      <c r="V2111" s="10">
        <f>[1]!b_dq_dirtyprice(A2111,日期设置!$B$2)</f>
        <v>100.94929999999999</v>
      </c>
      <c r="W2111" s="11">
        <f>IF(U2111=0,ROUNDUP((Q2111-日期设置!$B$2)/365,0),ROUNDUP((R2111-日期设置!$B$2)/365,0))</f>
        <v>1</v>
      </c>
      <c r="X2111" s="18">
        <f>_xlfn.IFNA(VLOOKUP(A2111,过往入选债券!A:D,4,0),2)</f>
        <v>2</v>
      </c>
      <c r="Y2111">
        <f>_xlfn.IFNA(VLOOKUP(C2111,[2]Sheet1!$A:$A,1,0),3)</f>
        <v>3</v>
      </c>
    </row>
    <row r="2112" spans="1:25" hidden="1" x14ac:dyDescent="0.2">
      <c r="A2112" s="21" t="s">
        <v>13660</v>
      </c>
      <c r="B2112" s="21" t="s">
        <v>13661</v>
      </c>
      <c r="C2112" s="37" t="s">
        <v>2155</v>
      </c>
      <c r="D2112" s="26" t="str">
        <f>[1]!b_calc_yield(A2112,日期设置!$B$2,F2112,1,R2112,1,O2112,L2112,S2112,)</f>
        <v>Fetching...</v>
      </c>
      <c r="E2112" s="26">
        <f t="shared" si="64"/>
        <v>24.769479022591078</v>
      </c>
      <c r="F2112" s="18">
        <f>[1]!b_dq_cleanprice($A2112,日期设置!B$2)</f>
        <v>78.584199999999996</v>
      </c>
      <c r="G2112" s="18" t="str">
        <f t="shared" si="65"/>
        <v>3.01 + 0</v>
      </c>
      <c r="H2112" s="27">
        <f>[1]!b_dq_pctchange($A2112,日期设置!$B$2,1)/100</f>
        <v>0</v>
      </c>
      <c r="I2112" s="26">
        <f>[1]!b_pq_pctchange(A2112,日期设置!$B$4,日期设置!$B$2,1)</f>
        <v>0</v>
      </c>
      <c r="J2112" s="26">
        <f>[1]!b_pq_pctchange(A2112,日期设置!$C$4,日期设置!$B$2,1)</f>
        <v>0</v>
      </c>
      <c r="K2112" s="52">
        <f>[1]!b_dq_amount($A2112,日期设置!B$2,2,10000)</f>
        <v>0</v>
      </c>
      <c r="L2112" s="26">
        <f>[1]!b_info_latestpar(A2112,日期设置!$B$2)</f>
        <v>80</v>
      </c>
      <c r="M2112" s="6">
        <f>[1]!b_info_outstandingbalance($A2112,日期设置!B$2)</f>
        <v>8</v>
      </c>
      <c r="N2112" s="7" t="str">
        <f>[1]!b_info_latestissurercreditrating2(A2112,日期设置!$B$2,"102","1")</f>
        <v>AA</v>
      </c>
      <c r="O2112" s="8">
        <v>5.98</v>
      </c>
      <c r="P2112" s="9">
        <f>[1]!b_info_repurchasedate(A2112)</f>
        <v>0</v>
      </c>
      <c r="Q2112" s="8" t="s">
        <v>16345</v>
      </c>
      <c r="R2112" s="2" t="str">
        <f>IF((--IF(P2112=0,Q2112,P2112))&gt;(--日期设置!$B$2),IF(P2112=0,Q2112,P2112),Q2112)</f>
        <v>2024-03-28</v>
      </c>
      <c r="S2112" s="2" t="s">
        <v>18996</v>
      </c>
      <c r="T2112" s="8">
        <f>[1]!b_anal_ptmyear($A2112,日期设置!$B$2)</f>
        <v>3.0164383561643837</v>
      </c>
      <c r="U2112" s="8">
        <f>[1]!b_anal_termifexercise($A2112,日期设置!B$2)</f>
        <v>0</v>
      </c>
      <c r="V2112" s="10">
        <f>[1]!b_dq_dirtyprice(A2112,日期设置!$B$2)</f>
        <v>83.289599999999993</v>
      </c>
      <c r="W2112" s="11">
        <f>IF(U2112=0,ROUNDUP((Q2112-日期设置!$B$2)/365,0),ROUNDUP((R2112-日期设置!$B$2)/365,0))</f>
        <v>4</v>
      </c>
      <c r="X2112" s="18">
        <f>_xlfn.IFNA(VLOOKUP(A2112,过往入选债券!A:D,4,0),2)</f>
        <v>2</v>
      </c>
      <c r="Y2112">
        <f>_xlfn.IFNA(VLOOKUP(C2112,[2]Sheet1!$A:$A,1,0),3)</f>
        <v>3</v>
      </c>
    </row>
    <row r="2113" spans="1:25" hidden="1" x14ac:dyDescent="0.2">
      <c r="A2113" s="21" t="s">
        <v>15262</v>
      </c>
      <c r="B2113" s="21" t="s">
        <v>15263</v>
      </c>
      <c r="C2113" s="37" t="s">
        <v>15264</v>
      </c>
      <c r="D2113" s="26" t="str">
        <f>[1]!b_calc_yield(A2113,日期设置!$B$2,F2113,1,R2113,1,O2113,L2113,S2113,)</f>
        <v>Fetching...</v>
      </c>
      <c r="E2113" s="26">
        <f t="shared" si="64"/>
        <v>17.809263121466866</v>
      </c>
      <c r="F2113" s="18">
        <f>[1]!b_dq_cleanprice($A2113,日期设置!B$2)</f>
        <v>102.494</v>
      </c>
      <c r="G2113" s="18" t="str">
        <f t="shared" si="65"/>
        <v>5.12 + 3.12</v>
      </c>
      <c r="H2113" s="27">
        <f>[1]!b_dq_pctchange($A2113,日期设置!$B$2,1)/100</f>
        <v>0</v>
      </c>
      <c r="I2113" s="26">
        <f>[1]!b_pq_pctchange(A2113,日期设置!$B$4,日期设置!$B$2,1)</f>
        <v>0</v>
      </c>
      <c r="J2113" s="26">
        <f>[1]!b_pq_pctchange(A2113,日期设置!$C$4,日期设置!$B$2,1)</f>
        <v>0</v>
      </c>
      <c r="K2113" s="52">
        <f>[1]!b_dq_amount($A2113,日期设置!B$2,2,10000)</f>
        <v>0</v>
      </c>
      <c r="L2113" s="26">
        <f>[1]!b_info_latestpar(A2113,日期设置!$B$2)</f>
        <v>100</v>
      </c>
      <c r="M2113" s="6">
        <f>[1]!b_info_outstandingbalance($A2113,日期设置!B$2)</f>
        <v>5</v>
      </c>
      <c r="N2113" s="7" t="str">
        <f>[1]!b_info_latestissurercreditrating2(A2113,日期设置!$B$2,"102","1")</f>
        <v>AA</v>
      </c>
      <c r="O2113" s="8">
        <v>7</v>
      </c>
      <c r="P2113" s="9" t="str">
        <f>[1]!b_info_repurchasedate(A2113)</f>
        <v>2024-05-05</v>
      </c>
      <c r="Q2113" s="8" t="s">
        <v>16553</v>
      </c>
      <c r="R2113" s="2" t="str">
        <f>IF((--IF(P2113=0,Q2113,P2113))&gt;(--日期设置!$B$2),IF(P2113=0,Q2113,P2113),Q2113)</f>
        <v>2024-05-05</v>
      </c>
      <c r="S2113" s="2" t="s">
        <v>18302</v>
      </c>
      <c r="T2113" s="8">
        <f>[1]!b_anal_ptmyear($A2113,日期设置!$B$2)</f>
        <v>5.1205479452054794</v>
      </c>
      <c r="U2113" s="8">
        <f>[1]!b_anal_termifexercise($A2113,日期设置!B$2)</f>
        <v>3.1232876712328768</v>
      </c>
      <c r="V2113" s="10">
        <f>[1]!b_dq_dirtyprice(A2113,日期设置!$B$2)</f>
        <v>108.6502</v>
      </c>
      <c r="W2113" s="11">
        <f>IF(U2113=0,ROUNDUP((Q2113-日期设置!$B$2)/365,0),ROUNDUP((R2113-日期设置!$B$2)/365,0))</f>
        <v>4</v>
      </c>
      <c r="X2113" s="18">
        <f>_xlfn.IFNA(VLOOKUP(A2113,过往入选债券!A:D,4,0),2)</f>
        <v>2</v>
      </c>
      <c r="Y2113">
        <f>_xlfn.IFNA(VLOOKUP(C2113,[2]Sheet1!$A:$A,1,0),3)</f>
        <v>3</v>
      </c>
    </row>
    <row r="2114" spans="1:25" hidden="1" x14ac:dyDescent="0.2">
      <c r="A2114" s="21" t="s">
        <v>15852</v>
      </c>
      <c r="B2114" s="21" t="s">
        <v>15853</v>
      </c>
      <c r="C2114" s="37" t="s">
        <v>425</v>
      </c>
      <c r="D2114" s="26" t="str">
        <f>[1]!b_calc_yield(A2114,日期设置!$B$2,F2114,1,R2114,1,O2114,L2114,S2114,)</f>
        <v>Fetching...</v>
      </c>
      <c r="E2114" s="26">
        <f t="shared" ref="E2114:E2177" si="66">((O2114*W2114+L2114)/V2114-1)*100</f>
        <v>12.576233884009769</v>
      </c>
      <c r="F2114" s="18">
        <f>[1]!b_dq_cleanprice($A2114,日期设置!B$2)</f>
        <v>96.481999999999999</v>
      </c>
      <c r="G2114" s="18" t="str">
        <f t="shared" ref="G2114:G2177" si="67">LEFT(T2114,4)&amp;" + "&amp;LEFT(U2114,4)</f>
        <v>4.12 + 2.12</v>
      </c>
      <c r="H2114" s="27">
        <f>[1]!b_dq_pctchange($A2114,日期设置!$B$2,1)/100</f>
        <v>0</v>
      </c>
      <c r="I2114" s="26">
        <f>[1]!b_pq_pctchange(A2114,日期设置!$B$4,日期设置!$B$2,1)</f>
        <v>0</v>
      </c>
      <c r="J2114" s="26">
        <f>[1]!b_pq_pctchange(A2114,日期设置!$C$4,日期设置!$B$2,1)</f>
        <v>0</v>
      </c>
      <c r="K2114" s="52">
        <f>[1]!b_dq_amount($A2114,日期设置!B$2,2,10000)</f>
        <v>0</v>
      </c>
      <c r="L2114" s="26">
        <f>[1]!b_info_latestpar(A2114,日期设置!$B$2)</f>
        <v>100</v>
      </c>
      <c r="M2114" s="6">
        <f>[1]!b_info_outstandingbalance($A2114,日期设置!B$2)</f>
        <v>10</v>
      </c>
      <c r="N2114" s="7" t="str">
        <f>[1]!b_info_latestissurercreditrating2(A2114,日期设置!$B$2,"102","1")</f>
        <v>AAA</v>
      </c>
      <c r="O2114" s="8">
        <v>4.28</v>
      </c>
      <c r="P2114" s="9" t="str">
        <f>[1]!b_info_repurchasedate(A2114)</f>
        <v>2023-05-06</v>
      </c>
      <c r="Q2114" s="8" t="s">
        <v>17699</v>
      </c>
      <c r="R2114" s="2" t="str">
        <f>IF((--IF(P2114=0,Q2114,P2114))&gt;(--日期设置!$B$2),IF(P2114=0,Q2114,P2114),Q2114)</f>
        <v>2023-05-06</v>
      </c>
      <c r="S2114" s="2" t="s">
        <v>18335</v>
      </c>
      <c r="T2114" s="8">
        <f>[1]!b_anal_ptmyear($A2114,日期设置!$B$2)</f>
        <v>4.1232876712328768</v>
      </c>
      <c r="U2114" s="8">
        <f>[1]!b_anal_termifexercise($A2114,日期设置!B$2)</f>
        <v>2.1232876712328768</v>
      </c>
      <c r="V2114" s="10">
        <f>[1]!b_dq_dirtyprice(A2114,日期设置!$B$2)</f>
        <v>100.2343</v>
      </c>
      <c r="W2114" s="11">
        <f>IF(U2114=0,ROUNDUP((Q2114-日期设置!$B$2)/365,0),ROUNDUP((R2114-日期设置!$B$2)/365,0))</f>
        <v>3</v>
      </c>
      <c r="X2114" s="18">
        <f>_xlfn.IFNA(VLOOKUP(A2114,过往入选债券!A:D,4,0),2)</f>
        <v>2</v>
      </c>
      <c r="Y2114">
        <f>_xlfn.IFNA(VLOOKUP(C2114,[2]Sheet1!$A:$A,1,0),3)</f>
        <v>3</v>
      </c>
    </row>
    <row r="2115" spans="1:25" hidden="1" x14ac:dyDescent="0.2">
      <c r="A2115" s="28" t="s">
        <v>19335</v>
      </c>
      <c r="B2115" s="28" t="s">
        <v>19336</v>
      </c>
      <c r="C2115" s="38" t="s">
        <v>349</v>
      </c>
      <c r="D2115" s="26" t="str">
        <f>[1]!b_calc_yield(A2115,日期设置!$B$2,F2115,1,R2115,1,O2115,L2115,S2115,)</f>
        <v>Fetching...</v>
      </c>
      <c r="E2115" s="26">
        <f t="shared" si="66"/>
        <v>2.5189243066973788</v>
      </c>
      <c r="F2115" s="18">
        <f>[1]!b_dq_cleanprice($A2115,日期设置!B$2)</f>
        <v>99.293999999999997</v>
      </c>
      <c r="G2115" s="18" t="str">
        <f t="shared" si="67"/>
        <v>0.41 + 0</v>
      </c>
      <c r="H2115" s="27">
        <f>[1]!b_dq_pctchange($A2115,日期设置!$B$2,1)/100</f>
        <v>0</v>
      </c>
      <c r="I2115" s="26">
        <f>[1]!b_pq_pctchange(A2115,日期设置!$B$4,日期设置!$B$2,1)</f>
        <v>0</v>
      </c>
      <c r="J2115" s="26">
        <f>[1]!b_pq_pctchange(A2115,日期设置!$C$4,日期设置!$B$2,1)</f>
        <v>0</v>
      </c>
      <c r="K2115" s="52">
        <f>[1]!b_dq_amount($A2115,日期设置!B$2,2,10000)</f>
        <v>0</v>
      </c>
      <c r="L2115" s="26">
        <f>[1]!b_info_latestpar(A2115,日期设置!$B$2)</f>
        <v>100</v>
      </c>
      <c r="M2115" s="6">
        <f>[1]!b_info_outstandingbalance($A2115,日期设置!B$2)</f>
        <v>9</v>
      </c>
      <c r="N2115" s="7" t="str">
        <f>[1]!b_info_latestissurercreditrating2(A2115,日期设置!$B$2,"102","1")</f>
        <v>AA</v>
      </c>
      <c r="O2115" s="8">
        <v>4.5</v>
      </c>
      <c r="P2115" s="9">
        <f>[1]!b_info_repurchasedate(A2115)</f>
        <v>0</v>
      </c>
      <c r="Q2115" s="8" t="s">
        <v>17498</v>
      </c>
      <c r="R2115" s="2" t="str">
        <f>IF((--IF(P2115=0,Q2115,P2115))&gt;(--日期设置!$B$2),IF(P2115=0,Q2115,P2115),Q2115)</f>
        <v>2021-08-20</v>
      </c>
      <c r="S2115" s="31" t="s">
        <v>19197</v>
      </c>
      <c r="T2115" s="8">
        <f>[1]!b_anal_ptmyear($A2115,日期设置!$B$2)</f>
        <v>0.41369863013698632</v>
      </c>
      <c r="U2115" s="8">
        <f>[1]!b_anal_termifexercise($A2115,日期设置!B$2)</f>
        <v>0</v>
      </c>
      <c r="V2115" s="10">
        <f>[1]!b_dq_dirtyprice(A2115,日期设置!$B$2)</f>
        <v>101.9324</v>
      </c>
      <c r="W2115" s="11">
        <f>IF(U2115=0,ROUNDUP((Q2115-日期设置!$B$2)/365,0),ROUNDUP((R2115-日期设置!$B$2)/365,0))</f>
        <v>1</v>
      </c>
      <c r="X2115" s="18">
        <f>_xlfn.IFNA(VLOOKUP(A2115,过往入选债券!A:D,4,0),2)</f>
        <v>2</v>
      </c>
      <c r="Y2115">
        <f>_xlfn.IFNA(VLOOKUP(C2115,[2]Sheet1!$A:$A,1,0),3)</f>
        <v>3</v>
      </c>
    </row>
    <row r="2116" spans="1:25" hidden="1" x14ac:dyDescent="0.2">
      <c r="A2116" s="21" t="s">
        <v>10224</v>
      </c>
      <c r="B2116" s="21" t="s">
        <v>10225</v>
      </c>
      <c r="C2116" s="37" t="s">
        <v>49</v>
      </c>
      <c r="D2116" s="26" t="str">
        <f>[1]!b_calc_yield(A2116,日期设置!$B$2,F2116,1,R2116,1,O2116,L2116,S2116,)</f>
        <v>Fetching...</v>
      </c>
      <c r="E2116" s="26">
        <f t="shared" si="66"/>
        <v>12.078824144357526</v>
      </c>
      <c r="F2116" s="18">
        <f>[1]!b_dq_cleanprice($A2116,日期设置!B$2)</f>
        <v>100.75069999999999</v>
      </c>
      <c r="G2116" s="18" t="str">
        <f t="shared" si="67"/>
        <v>1.98 + 0</v>
      </c>
      <c r="H2116" s="27">
        <f>[1]!b_dq_pctchange($A2116,日期设置!$B$2,1)/100</f>
        <v>0</v>
      </c>
      <c r="I2116" s="26">
        <f>[1]!b_pq_pctchange(A2116,日期设置!$B$4,日期设置!$B$2,1)</f>
        <v>4.9652087820637944E-2</v>
      </c>
      <c r="J2116" s="26">
        <f>[1]!b_pq_pctchange(A2116,日期设置!$C$4,日期设置!$B$2,1)</f>
        <v>-0.18783379878997652</v>
      </c>
      <c r="K2116" s="52">
        <f>[1]!b_dq_amount($A2116,日期设置!B$2,2,10000)</f>
        <v>0</v>
      </c>
      <c r="L2116" s="26">
        <f>[1]!b_info_latestpar(A2116,日期设置!$B$2)</f>
        <v>100</v>
      </c>
      <c r="M2116" s="6">
        <f>[1]!b_info_outstandingbalance($A2116,日期设置!B$2)</f>
        <v>6</v>
      </c>
      <c r="N2116" s="7" t="str">
        <f>[1]!b_info_latestissurercreditrating2(A2116,日期设置!$B$2,"102","1")</f>
        <v>AA</v>
      </c>
      <c r="O2116" s="8">
        <v>6.5</v>
      </c>
      <c r="P2116" s="9">
        <f>[1]!b_info_repurchasedate(A2116)</f>
        <v>0</v>
      </c>
      <c r="Q2116" s="8" t="s">
        <v>16634</v>
      </c>
      <c r="R2116" s="2" t="str">
        <f>IF((--IF(P2116=0,Q2116,P2116))&gt;(--日期设置!$B$2),IF(P2116=0,Q2116,P2116),Q2116)</f>
        <v>2023-03-18</v>
      </c>
      <c r="S2116" s="2" t="s">
        <v>18153</v>
      </c>
      <c r="T2116" s="8">
        <f>[1]!b_anal_ptmyear($A2116,日期设置!$B$2)</f>
        <v>1.989041095890411</v>
      </c>
      <c r="U2116" s="8">
        <f>[1]!b_anal_termifexercise($A2116,日期设置!B$2)</f>
        <v>0</v>
      </c>
      <c r="V2116" s="10">
        <f>[1]!b_dq_dirtyprice(A2116,日期设置!$B$2)</f>
        <v>100.8219</v>
      </c>
      <c r="W2116" s="11">
        <f>IF(U2116=0,ROUNDUP((Q2116-日期设置!$B$2)/365,0),ROUNDUP((R2116-日期设置!$B$2)/365,0))</f>
        <v>2</v>
      </c>
      <c r="X2116" s="18">
        <f>_xlfn.IFNA(VLOOKUP(A2116,过往入选债券!A:D,4,0),2)</f>
        <v>2</v>
      </c>
      <c r="Y2116" s="45">
        <f>_xlfn.IFNA(VLOOKUP(C2116,[2]Sheet1!$A:$A,1,0),3)</f>
        <v>3</v>
      </c>
    </row>
    <row r="2117" spans="1:25" hidden="1" x14ac:dyDescent="0.2">
      <c r="A2117" s="28" t="s">
        <v>20720</v>
      </c>
      <c r="B2117" s="28" t="s">
        <v>20721</v>
      </c>
      <c r="C2117" s="39" t="s">
        <v>15063</v>
      </c>
      <c r="D2117" s="26" t="str">
        <f>[1]!b_calc_yield(A2117,日期设置!$B$2,F2117,1,R2117,1,O2117,L2117,S2117,)</f>
        <v>Fetching...</v>
      </c>
      <c r="E2117" s="26">
        <f t="shared" si="66"/>
        <v>38.584761230959352</v>
      </c>
      <c r="F2117" s="18">
        <f>[1]!b_dq_cleanprice($A2117,日期设置!B$2)</f>
        <v>99.658699999999996</v>
      </c>
      <c r="G2117" s="18" t="str">
        <f t="shared" si="67"/>
        <v>6.50 + 0</v>
      </c>
      <c r="H2117" s="27">
        <f>[1]!b_dq_pctchange($A2117,日期设置!$B$2,1)/100</f>
        <v>0</v>
      </c>
      <c r="I2117" s="26">
        <f>[1]!b_pq_pctchange(A2117,日期设置!$B$4,日期设置!$B$2,1)</f>
        <v>0</v>
      </c>
      <c r="J2117" s="26">
        <f>[1]!b_pq_pctchange(A2117,日期设置!$C$4,日期设置!$B$2,1)</f>
        <v>0</v>
      </c>
      <c r="K2117" s="52">
        <f>[1]!b_dq_amount($A2117,日期设置!B$2,2,10000)</f>
        <v>0</v>
      </c>
      <c r="L2117" s="26">
        <f>[1]!b_info_latestpar(A2117,日期设置!$B$2)</f>
        <v>100</v>
      </c>
      <c r="M2117" s="6">
        <f>[1]!b_info_outstandingbalance($A2117,日期设置!B$2)</f>
        <v>11</v>
      </c>
      <c r="N2117" s="7" t="str">
        <f>[1]!b_info_latestissurercreditrating2(A2117,日期设置!$B$2,"102","1")</f>
        <v>AA</v>
      </c>
      <c r="O2117" s="8">
        <v>6.03</v>
      </c>
      <c r="P2117" s="9">
        <f>[1]!b_info_repurchasedate(A2117)</f>
        <v>0</v>
      </c>
      <c r="Q2117" s="8" t="s">
        <v>20841</v>
      </c>
      <c r="R2117" s="2" t="str">
        <f>IF((--IF(P2117=0,Q2117,P2117))&gt;(--日期设置!$B$2),IF(P2117=0,Q2117,P2117),Q2117)</f>
        <v>2027-09-24</v>
      </c>
      <c r="S2117" s="31" t="s">
        <v>17569</v>
      </c>
      <c r="T2117" s="8">
        <f>[1]!b_anal_ptmyear($A2117,日期设置!$B$2)</f>
        <v>6.5095890410958903</v>
      </c>
      <c r="U2117" s="8">
        <f>[1]!b_anal_termifexercise($A2117,日期设置!B$2)</f>
        <v>0</v>
      </c>
      <c r="V2117" s="10">
        <f>[1]!b_dq_dirtyprice(A2117,日期设置!$B$2)</f>
        <v>102.6159</v>
      </c>
      <c r="W2117" s="11">
        <f>IF(U2117=0,ROUNDUP((Q2117-日期设置!$B$2)/365,0),ROUNDUP((R2117-日期设置!$B$2)/365,0))</f>
        <v>7</v>
      </c>
      <c r="X2117" s="18">
        <f>_xlfn.IFNA(VLOOKUP(A2117,过往入选债券!A:D,4,0),2)</f>
        <v>2</v>
      </c>
      <c r="Y2117">
        <f>_xlfn.IFNA(VLOOKUP(C2117,[2]Sheet1!$A:$A,1,0),3)</f>
        <v>3</v>
      </c>
    </row>
    <row r="2118" spans="1:25" hidden="1" x14ac:dyDescent="0.2">
      <c r="A2118" s="21" t="s">
        <v>10404</v>
      </c>
      <c r="B2118" s="21" t="s">
        <v>10405</v>
      </c>
      <c r="C2118" s="37" t="s">
        <v>5006</v>
      </c>
      <c r="D2118" s="26" t="str">
        <f>[1]!b_calc_yield(A2118,日期设置!$B$2,F2118,1,R2118,1,O2118,L2118,S2118,)</f>
        <v>Fetching...</v>
      </c>
      <c r="E2118" s="26">
        <f t="shared" si="66"/>
        <v>11.744419356819114</v>
      </c>
      <c r="F2118" s="18">
        <f>[1]!b_dq_cleanprice($A2118,日期设置!B$2)</f>
        <v>97.795100000000005</v>
      </c>
      <c r="G2118" s="18" t="str">
        <f t="shared" si="67"/>
        <v>4.01 + 2.01</v>
      </c>
      <c r="H2118" s="27">
        <f>[1]!b_dq_pctchange($A2118,日期设置!$B$2,1)/100</f>
        <v>0</v>
      </c>
      <c r="I2118" s="26">
        <f>[1]!b_pq_pctchange(A2118,日期设置!$B$4,日期设置!$B$2,1)</f>
        <v>0.16264442630456027</v>
      </c>
      <c r="J2118" s="26">
        <f>[1]!b_pq_pctchange(A2118,日期设置!$C$4,日期设置!$B$2,1)</f>
        <v>-2.4637290020762814E-2</v>
      </c>
      <c r="K2118" s="52">
        <f>[1]!b_dq_amount($A2118,日期设置!B$2,2,10000)</f>
        <v>0</v>
      </c>
      <c r="L2118" s="26">
        <f>[1]!b_info_latestpar(A2118,日期设置!$B$2)</f>
        <v>100</v>
      </c>
      <c r="M2118" s="6">
        <f>[1]!b_info_outstandingbalance($A2118,日期设置!B$2)</f>
        <v>10</v>
      </c>
      <c r="N2118" s="7" t="str">
        <f>[1]!b_info_latestissurercreditrating2(A2118,日期设置!$B$2,"102","1")</f>
        <v>AA</v>
      </c>
      <c r="O2118" s="8">
        <v>4.8899999999999997</v>
      </c>
      <c r="P2118" s="9" t="str">
        <f>[1]!b_info_repurchasedate(A2118)</f>
        <v>2023-03-27</v>
      </c>
      <c r="Q2118" s="8" t="s">
        <v>16157</v>
      </c>
      <c r="R2118" s="2" t="str">
        <f>IF((--IF(P2118=0,Q2118,P2118))&gt;(--日期设置!$B$2),IF(P2118=0,Q2118,P2118),Q2118)</f>
        <v>2023-03-27</v>
      </c>
      <c r="S2118" s="2" t="s">
        <v>17770</v>
      </c>
      <c r="T2118" s="8">
        <f>[1]!b_anal_ptmyear($A2118,日期设置!$B$2)</f>
        <v>4.0136986301369859</v>
      </c>
      <c r="U2118" s="8">
        <f>[1]!b_anal_termifexercise($A2118,日期设置!B$2)</f>
        <v>2.0136986301369864</v>
      </c>
      <c r="V2118" s="10">
        <f>[1]!b_dq_dirtyprice(A2118,日期设置!$B$2)</f>
        <v>102.6181</v>
      </c>
      <c r="W2118" s="11">
        <f>IF(U2118=0,ROUNDUP((Q2118-日期设置!$B$2)/365,0),ROUNDUP((R2118-日期设置!$B$2)/365,0))</f>
        <v>3</v>
      </c>
      <c r="X2118" s="18">
        <f>_xlfn.IFNA(VLOOKUP(A2118,过往入选债券!A:D,4,0),2)</f>
        <v>2</v>
      </c>
      <c r="Y2118">
        <f>_xlfn.IFNA(VLOOKUP(C2118,[2]Sheet1!$A:$A,1,0),3)</f>
        <v>3</v>
      </c>
    </row>
    <row r="2119" spans="1:25" hidden="1" x14ac:dyDescent="0.2">
      <c r="A2119" s="21" t="s">
        <v>10349</v>
      </c>
      <c r="B2119" s="21" t="s">
        <v>10350</v>
      </c>
      <c r="C2119" s="37" t="s">
        <v>146</v>
      </c>
      <c r="D2119" s="26" t="str">
        <f>[1]!b_calc_yield(A2119,日期设置!$B$2,F2119,1,R2119,1,O2119,L2119,S2119,)</f>
        <v>Fetching...</v>
      </c>
      <c r="E2119" s="26">
        <f t="shared" si="66"/>
        <v>11.72670950762229</v>
      </c>
      <c r="F2119" s="18">
        <f>[1]!b_dq_cleanprice($A2119,日期设置!B$2)</f>
        <v>97.564400000000006</v>
      </c>
      <c r="G2119" s="18" t="str">
        <f t="shared" si="67"/>
        <v>2.00 + 0</v>
      </c>
      <c r="H2119" s="27">
        <f>[1]!b_dq_pctchange($A2119,日期设置!$B$2,1)/100</f>
        <v>0</v>
      </c>
      <c r="I2119" s="26">
        <f>[1]!b_pq_pctchange(A2119,日期设置!$B$4,日期设置!$B$2,1)</f>
        <v>0</v>
      </c>
      <c r="J2119" s="26">
        <f>[1]!b_pq_pctchange(A2119,日期设置!$C$4,日期设置!$B$2,1)</f>
        <v>-9.4514764475959662E-2</v>
      </c>
      <c r="K2119" s="52">
        <f>[1]!b_dq_amount($A2119,日期设置!B$2,2,10000)</f>
        <v>0</v>
      </c>
      <c r="L2119" s="26">
        <f>[1]!b_info_latestpar(A2119,日期设置!$B$2)</f>
        <v>100</v>
      </c>
      <c r="M2119" s="6">
        <f>[1]!b_info_outstandingbalance($A2119,日期设置!B$2)</f>
        <v>10</v>
      </c>
      <c r="N2119" s="7" t="str">
        <f>[1]!b_info_latestissurercreditrating2(A2119,日期设置!$B$2,"102","1")</f>
        <v>AA+</v>
      </c>
      <c r="O2119" s="8">
        <v>4.76</v>
      </c>
      <c r="P2119" s="9">
        <f>[1]!b_info_repurchasedate(A2119)</f>
        <v>0</v>
      </c>
      <c r="Q2119" s="8" t="s">
        <v>16225</v>
      </c>
      <c r="R2119" s="2" t="str">
        <f>IF((--IF(P2119=0,Q2119,P2119))&gt;(--日期设置!$B$2),IF(P2119=0,Q2119,P2119),Q2119)</f>
        <v>2023-03-25</v>
      </c>
      <c r="S2119" s="2" t="s">
        <v>18165</v>
      </c>
      <c r="T2119" s="8">
        <f>[1]!b_anal_ptmyear($A2119,日期设置!$B$2)</f>
        <v>2.0082191780821916</v>
      </c>
      <c r="U2119" s="8">
        <f>[1]!b_anal_termifexercise($A2119,日期设置!B$2)</f>
        <v>0</v>
      </c>
      <c r="V2119" s="10">
        <f>[1]!b_dq_dirtyprice(A2119,日期设置!$B$2)</f>
        <v>102.28530000000001</v>
      </c>
      <c r="W2119" s="11">
        <f>IF(U2119=0,ROUNDUP((Q2119-日期设置!$B$2)/365,0),ROUNDUP((R2119-日期设置!$B$2)/365,0))</f>
        <v>3</v>
      </c>
      <c r="X2119" s="18">
        <f>_xlfn.IFNA(VLOOKUP(A2119,过往入选债券!A:D,4,0),2)</f>
        <v>2</v>
      </c>
      <c r="Y2119">
        <f>_xlfn.IFNA(VLOOKUP(C2119,[2]Sheet1!$A:$A,1,0),3)</f>
        <v>3</v>
      </c>
    </row>
    <row r="2120" spans="1:25" hidden="1" x14ac:dyDescent="0.2">
      <c r="A2120" s="21" t="s">
        <v>15068</v>
      </c>
      <c r="B2120" s="21" t="s">
        <v>15069</v>
      </c>
      <c r="C2120" s="37" t="s">
        <v>94</v>
      </c>
      <c r="D2120" s="26" t="str">
        <f>[1]!b_calc_yield(A2120,日期设置!$B$2,F2120,1,R2120,1,O2120,L2120,S2120,)</f>
        <v>Fetching...</v>
      </c>
      <c r="E2120" s="26">
        <f t="shared" si="66"/>
        <v>28.947799050891842</v>
      </c>
      <c r="F2120" s="18">
        <f>[1]!b_dq_cleanprice($A2120,日期设置!B$2)</f>
        <v>106.1533</v>
      </c>
      <c r="G2120" s="18" t="str">
        <f t="shared" si="67"/>
        <v>4.89 + 0</v>
      </c>
      <c r="H2120" s="27">
        <f>[1]!b_dq_pctchange($A2120,日期设置!$B$2,1)/100</f>
        <v>0</v>
      </c>
      <c r="I2120" s="26">
        <f>[1]!b_pq_pctchange(A2120,日期设置!$B$4,日期设置!$B$2,1)</f>
        <v>-0.79130841121495177</v>
      </c>
      <c r="J2120" s="26">
        <f>[1]!b_pq_pctchange(A2120,日期设置!$C$4,日期设置!$B$2,1)</f>
        <v>-0.69014229448691078</v>
      </c>
      <c r="K2120" s="52">
        <f>[1]!b_dq_amount($A2120,日期设置!B$2,2,10000)</f>
        <v>0</v>
      </c>
      <c r="L2120" s="26">
        <f>[1]!b_info_latestpar(A2120,日期设置!$B$2)</f>
        <v>100</v>
      </c>
      <c r="M2120" s="6">
        <f>[1]!b_info_outstandingbalance($A2120,日期设置!B$2)</f>
        <v>6</v>
      </c>
      <c r="N2120" s="7" t="str">
        <f>[1]!b_info_latestissurercreditrating2(A2120,日期设置!$B$2,"102","1")</f>
        <v>AA</v>
      </c>
      <c r="O2120" s="8">
        <v>7.58</v>
      </c>
      <c r="P2120" s="9">
        <f>[1]!b_info_repurchasedate(A2120)</f>
        <v>0</v>
      </c>
      <c r="Q2120" s="8" t="s">
        <v>17044</v>
      </c>
      <c r="R2120" s="2" t="str">
        <f>IF((--IF(P2120=0,Q2120,P2120))&gt;(--日期设置!$B$2),IF(P2120=0,Q2120,P2120),Q2120)</f>
        <v>2026-02-12</v>
      </c>
      <c r="S2120" s="2" t="s">
        <v>18675</v>
      </c>
      <c r="T2120" s="8">
        <f>[1]!b_anal_ptmyear($A2120,日期设置!$B$2)</f>
        <v>4.8958904109589039</v>
      </c>
      <c r="U2120" s="8">
        <f>[1]!b_anal_termifexercise($A2120,日期设置!B$2)</f>
        <v>0</v>
      </c>
      <c r="V2120" s="10">
        <f>[1]!b_dq_dirtyprice(A2120,日期设置!$B$2)</f>
        <v>106.9425</v>
      </c>
      <c r="W2120" s="11">
        <f>IF(U2120=0,ROUNDUP((Q2120-日期设置!$B$2)/365,0),ROUNDUP((R2120-日期设置!$B$2)/365,0))</f>
        <v>5</v>
      </c>
      <c r="X2120" s="18">
        <f>_xlfn.IFNA(VLOOKUP(A2120,过往入选债券!A:D,4,0),2)</f>
        <v>2</v>
      </c>
      <c r="Y2120">
        <f>_xlfn.IFNA(VLOOKUP(C2120,[2]Sheet1!$A:$A,1,0),3)</f>
        <v>3</v>
      </c>
    </row>
    <row r="2121" spans="1:25" hidden="1" x14ac:dyDescent="0.2">
      <c r="A2121" s="28" t="s">
        <v>19405</v>
      </c>
      <c r="B2121" s="28" t="s">
        <v>19406</v>
      </c>
      <c r="C2121" s="38" t="s">
        <v>1055</v>
      </c>
      <c r="D2121" s="26" t="str">
        <f>[1]!b_calc_yield(A2121,日期设置!$B$2,F2121,1,R2121,1,O2121,L2121,S2121,)</f>
        <v>Fetching...</v>
      </c>
      <c r="E2121" s="26">
        <f t="shared" si="66"/>
        <v>13.971447949707416</v>
      </c>
      <c r="F2121" s="18">
        <f>[1]!b_dq_cleanprice($A2121,日期设置!B$2)</f>
        <v>99.393500000000003</v>
      </c>
      <c r="G2121" s="18" t="str">
        <f t="shared" si="67"/>
        <v>4.36 + 2.36</v>
      </c>
      <c r="H2121" s="27">
        <f>[1]!b_dq_pctchange($A2121,日期设置!$B$2,1)/100</f>
        <v>0</v>
      </c>
      <c r="I2121" s="26">
        <f>[1]!b_pq_pctchange(A2121,日期设置!$B$4,日期设置!$B$2,1)</f>
        <v>0</v>
      </c>
      <c r="J2121" s="26">
        <f>[1]!b_pq_pctchange(A2121,日期设置!$C$4,日期设置!$B$2,1)</f>
        <v>-0.49933778679638241</v>
      </c>
      <c r="K2121" s="52">
        <f>[1]!b_dq_amount($A2121,日期设置!B$2,2,10000)</f>
        <v>0</v>
      </c>
      <c r="L2121" s="26">
        <f>[1]!b_info_latestpar(A2121,日期设置!$B$2)</f>
        <v>100</v>
      </c>
      <c r="M2121" s="6">
        <f>[1]!b_info_outstandingbalance($A2121,日期设置!B$2)</f>
        <v>10</v>
      </c>
      <c r="N2121" s="7" t="str">
        <f>[1]!b_info_latestissurercreditrating2(A2121,日期设置!$B$2,"102","1")</f>
        <v>AA</v>
      </c>
      <c r="O2121" s="8">
        <v>5.82</v>
      </c>
      <c r="P2121" s="9" t="str">
        <f>[1]!b_info_repurchasedate(A2121)</f>
        <v>2023-08-04</v>
      </c>
      <c r="Q2121" s="8" t="s">
        <v>20004</v>
      </c>
      <c r="R2121" s="2" t="str">
        <f>IF((--IF(P2121=0,Q2121,P2121))&gt;(--日期设置!$B$2),IF(P2121=0,Q2121,P2121),Q2121)</f>
        <v>2023-08-04</v>
      </c>
      <c r="S2121" s="31" t="s">
        <v>19291</v>
      </c>
      <c r="T2121" s="8">
        <f>[1]!b_anal_ptmyear($A2121,日期设置!$B$2)</f>
        <v>4.3698630136986303</v>
      </c>
      <c r="U2121" s="8">
        <f>[1]!b_anal_termifexercise($A2121,日期设置!B$2)</f>
        <v>2.3698630136986303</v>
      </c>
      <c r="V2121" s="10">
        <f>[1]!b_dq_dirtyprice(A2121,日期设置!$B$2)</f>
        <v>103.0609</v>
      </c>
      <c r="W2121" s="11">
        <f>IF(U2121=0,ROUNDUP((Q2121-日期设置!$B$2)/365,0),ROUNDUP((R2121-日期设置!$B$2)/365,0))</f>
        <v>3</v>
      </c>
      <c r="X2121" s="18">
        <f>_xlfn.IFNA(VLOOKUP(A2121,过往入选债券!A:D,4,0),2)</f>
        <v>2</v>
      </c>
      <c r="Y2121">
        <f>_xlfn.IFNA(VLOOKUP(C2121,[2]Sheet1!$A:$A,1,0),3)</f>
        <v>3</v>
      </c>
    </row>
    <row r="2122" spans="1:25" hidden="1" x14ac:dyDescent="0.2">
      <c r="A2122" s="21" t="s">
        <v>5936</v>
      </c>
      <c r="B2122" s="21" t="s">
        <v>5937</v>
      </c>
      <c r="C2122" s="37" t="s">
        <v>17</v>
      </c>
      <c r="D2122" s="26" t="str">
        <f>[1]!b_calc_yield(A2122,日期设置!$B$2,F2122,1,R2122,1,O2122,L2122,S2122,)</f>
        <v>Fetching...</v>
      </c>
      <c r="E2122" s="26">
        <f t="shared" si="66"/>
        <v>5.7504429612925456</v>
      </c>
      <c r="F2122" s="18">
        <f>[1]!b_dq_cleanprice($A2122,日期设置!B$2)</f>
        <v>99.64</v>
      </c>
      <c r="G2122" s="18" t="str">
        <f t="shared" si="67"/>
        <v>0.94 + 0</v>
      </c>
      <c r="H2122" s="27">
        <f>[1]!b_dq_pctchange($A2122,日期设置!$B$2,1)/100</f>
        <v>0</v>
      </c>
      <c r="I2122" s="26">
        <f>[1]!b_pq_pctchange(A2122,日期设置!$B$4,日期设置!$B$2,1)</f>
        <v>-1.0054445018479519</v>
      </c>
      <c r="J2122" s="26">
        <f>[1]!b_pq_pctchange(A2122,日期设置!$C$4,日期设置!$B$2,1)</f>
        <v>0.15217823951688467</v>
      </c>
      <c r="K2122" s="52">
        <f>[1]!b_dq_amount($A2122,日期设置!B$2,2,10000)</f>
        <v>0</v>
      </c>
      <c r="L2122" s="26">
        <f>[1]!b_info_latestpar(A2122,日期设置!$B$2)</f>
        <v>100</v>
      </c>
      <c r="M2122" s="6">
        <f>[1]!b_info_outstandingbalance($A2122,日期设置!B$2)</f>
        <v>20</v>
      </c>
      <c r="N2122" s="7" t="str">
        <f>[1]!b_info_latestissurercreditrating2(A2122,日期设置!$B$2,"102","1")</f>
        <v>AA+</v>
      </c>
      <c r="O2122" s="8">
        <v>5.7</v>
      </c>
      <c r="P2122" s="9">
        <f>[1]!b_info_repurchasedate(A2122)</f>
        <v>0</v>
      </c>
      <c r="Q2122" s="8" t="s">
        <v>17305</v>
      </c>
      <c r="R2122" s="2" t="str">
        <f>IF((--IF(P2122=0,Q2122,P2122))&gt;(--日期设置!$B$2),IF(P2122=0,Q2122,P2122),Q2122)</f>
        <v>2022-03-02</v>
      </c>
      <c r="S2122" s="2" t="s">
        <v>18849</v>
      </c>
      <c r="T2122" s="8">
        <f>[1]!b_anal_ptmyear($A2122,日期设置!$B$2)</f>
        <v>0.9452054794520548</v>
      </c>
      <c r="U2122" s="8">
        <f>[1]!b_anal_termifexercise($A2122,日期设置!B$2)</f>
        <v>0</v>
      </c>
      <c r="V2122" s="10">
        <f>[1]!b_dq_dirtyprice(A2122,日期设置!$B$2)</f>
        <v>99.952299999999994</v>
      </c>
      <c r="W2122" s="11">
        <f>IF(U2122=0,ROUNDUP((Q2122-日期设置!$B$2)/365,0),ROUNDUP((R2122-日期设置!$B$2)/365,0))</f>
        <v>1</v>
      </c>
      <c r="X2122" s="18">
        <f>_xlfn.IFNA(VLOOKUP(A2122,过往入选债券!A:D,4,0),2)</f>
        <v>2</v>
      </c>
      <c r="Y2122">
        <f>_xlfn.IFNA(VLOOKUP(C2122,[2]Sheet1!$A:$A,1,0),3)</f>
        <v>3</v>
      </c>
    </row>
    <row r="2123" spans="1:25" hidden="1" x14ac:dyDescent="0.2">
      <c r="A2123" s="21" t="s">
        <v>10600</v>
      </c>
      <c r="B2123" s="21" t="s">
        <v>10601</v>
      </c>
      <c r="C2123" s="37" t="s">
        <v>10602</v>
      </c>
      <c r="D2123" s="26" t="str">
        <f>[1]!b_calc_yield(A2123,日期设置!$B$2,F2123,1,R2123,1,O2123,L2123,S2123,)</f>
        <v>Fetching...</v>
      </c>
      <c r="E2123" s="26">
        <f t="shared" si="66"/>
        <v>11.872893114580286</v>
      </c>
      <c r="F2123" s="18">
        <f>[1]!b_dq_cleanprice($A2123,日期设置!B$2)</f>
        <v>101.5385</v>
      </c>
      <c r="G2123" s="18" t="str">
        <f t="shared" si="67"/>
        <v>2.07 + 2.07</v>
      </c>
      <c r="H2123" s="27">
        <f>[1]!b_dq_pctchange($A2123,日期设置!$B$2,1)/100</f>
        <v>0</v>
      </c>
      <c r="I2123" s="26">
        <f>[1]!b_pq_pctchange(A2123,日期设置!$B$4,日期设置!$B$2,1)</f>
        <v>0</v>
      </c>
      <c r="J2123" s="26">
        <f>[1]!b_pq_pctchange(A2123,日期设置!$C$4,日期设置!$B$2,1)</f>
        <v>0</v>
      </c>
      <c r="K2123" s="52">
        <f>[1]!b_dq_amount($A2123,日期设置!B$2,2,10000)</f>
        <v>0</v>
      </c>
      <c r="L2123" s="26">
        <f>[1]!b_info_latestpar(A2123,日期设置!$B$2)</f>
        <v>100</v>
      </c>
      <c r="M2123" s="6">
        <f>[1]!b_info_outstandingbalance($A2123,日期设置!B$2)</f>
        <v>7.5</v>
      </c>
      <c r="N2123" s="7" t="str">
        <f>[1]!b_info_latestissurercreditrating2(A2123,日期设置!$B$2,"102","1")</f>
        <v>AA+</v>
      </c>
      <c r="O2123" s="8">
        <v>6.9</v>
      </c>
      <c r="P2123" s="9">
        <f>[1]!b_info_repurchasedate(A2123)</f>
        <v>0</v>
      </c>
      <c r="Q2123" s="8" t="s">
        <v>16505</v>
      </c>
      <c r="R2123" s="2" t="str">
        <f>IF((--IF(P2123=0,Q2123,P2123))&gt;(--日期设置!$B$2),IF(P2123=0,Q2123,P2123),Q2123)</f>
        <v>2023-04-20</v>
      </c>
      <c r="S2123" s="2" t="s">
        <v>18259</v>
      </c>
      <c r="T2123" s="8">
        <f>[1]!b_anal_ptmyear($A2123,日期设置!$B$2)</f>
        <v>2.0794520547945208</v>
      </c>
      <c r="U2123" s="8">
        <f>[1]!b_anal_termifexercise($A2123,日期设置!B$2)</f>
        <v>2.0794520547945203</v>
      </c>
      <c r="V2123" s="10">
        <f>[1]!b_dq_dirtyprice(A2123,日期设置!$B$2)</f>
        <v>107.8903</v>
      </c>
      <c r="W2123" s="11">
        <f>IF(U2123=0,ROUNDUP((Q2123-日期设置!$B$2)/365,0),ROUNDUP((R2123-日期设置!$B$2)/365,0))</f>
        <v>3</v>
      </c>
      <c r="X2123" s="18">
        <f>_xlfn.IFNA(VLOOKUP(A2123,过往入选债券!A:D,4,0),2)</f>
        <v>2</v>
      </c>
      <c r="Y2123">
        <f>_xlfn.IFNA(VLOOKUP(C2123,[2]Sheet1!$A:$A,1,0),3)</f>
        <v>3</v>
      </c>
    </row>
    <row r="2124" spans="1:25" hidden="1" x14ac:dyDescent="0.2">
      <c r="A2124" s="21" t="s">
        <v>5662</v>
      </c>
      <c r="B2124" s="21" t="s">
        <v>5663</v>
      </c>
      <c r="C2124" s="37" t="s">
        <v>180</v>
      </c>
      <c r="D2124" s="26" t="str">
        <f>[1]!b_calc_yield(A2124,日期设置!$B$2,F2124,1,R2124,1,O2124,L2124,S2124,)</f>
        <v>Fetching...</v>
      </c>
      <c r="E2124" s="26">
        <f t="shared" si="66"/>
        <v>8.6535032008077994</v>
      </c>
      <c r="F2124" s="18">
        <f>[1]!b_dq_cleanprice($A2124,日期设置!B$2)</f>
        <v>99.711500000000001</v>
      </c>
      <c r="G2124" s="18" t="str">
        <f t="shared" si="67"/>
        <v>1.46 + 0</v>
      </c>
      <c r="H2124" s="27">
        <f>[1]!b_dq_pctchange($A2124,日期设置!$B$2,1)/100</f>
        <v>0</v>
      </c>
      <c r="I2124" s="26">
        <f>[1]!b_pq_pctchange(A2124,日期设置!$B$4,日期设置!$B$2,1)</f>
        <v>0</v>
      </c>
      <c r="J2124" s="26">
        <f>[1]!b_pq_pctchange(A2124,日期设置!$C$4,日期设置!$B$2,1)</f>
        <v>0</v>
      </c>
      <c r="K2124" s="52">
        <f>[1]!b_dq_amount($A2124,日期设置!B$2,2,10000)</f>
        <v>0</v>
      </c>
      <c r="L2124" s="26">
        <f>[1]!b_info_latestpar(A2124,日期设置!$B$2)</f>
        <v>100</v>
      </c>
      <c r="M2124" s="6">
        <f>[1]!b_info_outstandingbalance($A2124,日期设置!B$2)</f>
        <v>7</v>
      </c>
      <c r="N2124" s="7" t="str">
        <f>[1]!b_info_latestissurercreditrating2(A2124,日期设置!$B$2,"102","1")</f>
        <v>AA+</v>
      </c>
      <c r="O2124" s="8">
        <v>5.9</v>
      </c>
      <c r="P2124" s="9">
        <f>[1]!b_info_repurchasedate(A2124)</f>
        <v>0</v>
      </c>
      <c r="Q2124" s="8" t="s">
        <v>16071</v>
      </c>
      <c r="R2124" s="2" t="str">
        <f>IF((--IF(P2124=0,Q2124,P2124))&gt;(--日期设置!$B$2),IF(P2124=0,Q2124,P2124),Q2124)</f>
        <v>2022-09-06</v>
      </c>
      <c r="S2124" s="2" t="s">
        <v>17913</v>
      </c>
      <c r="T2124" s="8">
        <f>[1]!b_anal_ptmyear($A2124,日期设置!$B$2)</f>
        <v>1.4602739726027396</v>
      </c>
      <c r="U2124" s="8">
        <f>[1]!b_anal_termifexercise($A2124,日期设置!B$2)</f>
        <v>0</v>
      </c>
      <c r="V2124" s="10">
        <f>[1]!b_dq_dirtyprice(A2124,日期设置!$B$2)</f>
        <v>102.8959</v>
      </c>
      <c r="W2124" s="11">
        <f>IF(U2124=0,ROUNDUP((Q2124-日期设置!$B$2)/365,0),ROUNDUP((R2124-日期设置!$B$2)/365,0))</f>
        <v>2</v>
      </c>
      <c r="X2124" s="18">
        <f>_xlfn.IFNA(VLOOKUP(A2124,过往入选债券!A:D,4,0),2)</f>
        <v>2</v>
      </c>
      <c r="Y2124">
        <f>_xlfn.IFNA(VLOOKUP(C2124,[2]Sheet1!$A:$A,1,0),3)</f>
        <v>3</v>
      </c>
    </row>
    <row r="2125" spans="1:25" hidden="1" x14ac:dyDescent="0.2">
      <c r="A2125" s="21" t="s">
        <v>1345</v>
      </c>
      <c r="B2125" s="21" t="s">
        <v>1346</v>
      </c>
      <c r="C2125" s="37" t="s">
        <v>461</v>
      </c>
      <c r="D2125" s="26" t="str">
        <f>[1]!b_calc_yield(A2125,日期设置!$B$2,F2125,1,R2125,1,O2125,L2125,S2125,)</f>
        <v>Fetching...</v>
      </c>
      <c r="E2125" s="26">
        <f t="shared" si="66"/>
        <v>5.0642712717032135</v>
      </c>
      <c r="F2125" s="18">
        <f>[1]!b_dq_cleanprice($A2125,日期设置!B$2)</f>
        <v>99.440600000000003</v>
      </c>
      <c r="G2125" s="18" t="str">
        <f t="shared" si="67"/>
        <v>0.83 + 0</v>
      </c>
      <c r="H2125" s="27">
        <f>[1]!b_dq_pctchange($A2125,日期设置!$B$2,1)/100</f>
        <v>0</v>
      </c>
      <c r="I2125" s="26">
        <f>[1]!b_pq_pctchange(A2125,日期设置!$B$4,日期设置!$B$2,1)</f>
        <v>0</v>
      </c>
      <c r="J2125" s="26">
        <f>[1]!b_pq_pctchange(A2125,日期设置!$C$4,日期设置!$B$2,1)</f>
        <v>0</v>
      </c>
      <c r="K2125" s="52">
        <f>[1]!b_dq_amount($A2125,日期设置!B$2,2,10000)</f>
        <v>0</v>
      </c>
      <c r="L2125" s="26">
        <f>[1]!b_info_latestpar(A2125,日期设置!$B$2)</f>
        <v>100</v>
      </c>
      <c r="M2125" s="6">
        <f>[1]!b_info_outstandingbalance($A2125,日期设置!B$2)</f>
        <v>5</v>
      </c>
      <c r="N2125" s="7">
        <f>[1]!b_info_latestissurercreditrating2(A2125,日期设置!$B$2,"102","1")</f>
        <v>0</v>
      </c>
      <c r="O2125" s="8">
        <v>5.43</v>
      </c>
      <c r="P2125" s="9">
        <f>[1]!b_info_repurchasedate(A2125)</f>
        <v>0</v>
      </c>
      <c r="Q2125" s="8" t="s">
        <v>17408</v>
      </c>
      <c r="R2125" s="2" t="str">
        <f>IF((--IF(P2125=0,Q2125,P2125))&gt;(--日期设置!$B$2),IF(P2125=0,Q2125,P2125),Q2125)</f>
        <v>2022-01-20</v>
      </c>
      <c r="S2125" s="2" t="s">
        <v>18888</v>
      </c>
      <c r="T2125" s="8">
        <f>[1]!b_anal_ptmyear($A2125,日期设置!$B$2)</f>
        <v>0.83287671232876714</v>
      </c>
      <c r="U2125" s="8">
        <f>[1]!b_anal_termifexercise($A2125,日期设置!B$2)</f>
        <v>0</v>
      </c>
      <c r="V2125" s="10">
        <f>[1]!b_dq_dirtyprice(A2125,日期设置!$B$2)</f>
        <v>100.3481</v>
      </c>
      <c r="W2125" s="11">
        <f>IF(U2125=0,ROUNDUP((Q2125-日期设置!$B$2)/365,0),ROUNDUP((R2125-日期设置!$B$2)/365,0))</f>
        <v>1</v>
      </c>
      <c r="X2125" s="18">
        <f>_xlfn.IFNA(VLOOKUP(A2125,过往入选债券!A:D,4,0),2)</f>
        <v>2</v>
      </c>
      <c r="Y2125">
        <f>_xlfn.IFNA(VLOOKUP(C2125,[2]Sheet1!$A:$A,1,0),3)</f>
        <v>3</v>
      </c>
    </row>
    <row r="2126" spans="1:25" hidden="1" x14ac:dyDescent="0.2">
      <c r="A2126" s="21" t="s">
        <v>1398</v>
      </c>
      <c r="B2126" s="21" t="s">
        <v>1399</v>
      </c>
      <c r="C2126" s="37" t="s">
        <v>1400</v>
      </c>
      <c r="D2126" s="26" t="str">
        <f>[1]!b_calc_yield(A2126,日期设置!$B$2,F2126,1,R2126,1,O2126,L2126,S2126,)</f>
        <v>Fetching...</v>
      </c>
      <c r="E2126" s="26">
        <f t="shared" si="66"/>
        <v>9.2074261826114334</v>
      </c>
      <c r="F2126" s="18">
        <f>[1]!b_dq_cleanprice($A2126,日期设置!B$2)</f>
        <v>100.2056</v>
      </c>
      <c r="G2126" s="18" t="str">
        <f t="shared" si="67"/>
        <v>1.41 + 0</v>
      </c>
      <c r="H2126" s="27">
        <f>[1]!b_dq_pctchange($A2126,日期设置!$B$2,1)/100</f>
        <v>0</v>
      </c>
      <c r="I2126" s="26">
        <f>[1]!b_pq_pctchange(A2126,日期设置!$B$4,日期设置!$B$2,1)</f>
        <v>0</v>
      </c>
      <c r="J2126" s="26">
        <f>[1]!b_pq_pctchange(A2126,日期设置!$C$4,日期设置!$B$2,1)</f>
        <v>0</v>
      </c>
      <c r="K2126" s="52">
        <f>[1]!b_dq_amount($A2126,日期设置!B$2,2,10000)</f>
        <v>0</v>
      </c>
      <c r="L2126" s="26">
        <f>[1]!b_info_latestpar(A2126,日期设置!$B$2)</f>
        <v>100</v>
      </c>
      <c r="M2126" s="6">
        <f>[1]!b_info_outstandingbalance($A2126,日期设置!B$2)</f>
        <v>1.6</v>
      </c>
      <c r="N2126" s="7">
        <f>[1]!b_info_latestissurercreditrating2(A2126,日期设置!$B$2,"102","1")</f>
        <v>0</v>
      </c>
      <c r="O2126" s="8">
        <v>6.27</v>
      </c>
      <c r="P2126" s="9" t="str">
        <f>[1]!b_info_repurchasedate(A2126)</f>
        <v>2020-08-24</v>
      </c>
      <c r="Q2126" s="8" t="s">
        <v>16587</v>
      </c>
      <c r="R2126" s="2" t="str">
        <f>IF((--IF(P2126=0,Q2126,P2126))&gt;(--日期设置!$B$2),IF(P2126=0,Q2126,P2126),Q2126)</f>
        <v>2022-08-22</v>
      </c>
      <c r="S2126" s="2" t="s">
        <v>18348</v>
      </c>
      <c r="T2126" s="8">
        <f>[1]!b_anal_ptmyear($A2126,日期设置!$B$2)</f>
        <v>1.4191780821917808</v>
      </c>
      <c r="U2126" s="8">
        <f>[1]!b_anal_termifexercise($A2126,日期设置!B$2)</f>
        <v>0</v>
      </c>
      <c r="V2126" s="10">
        <f>[1]!b_dq_dirtyprice(A2126,日期设置!$B$2)</f>
        <v>103.05159999999999</v>
      </c>
      <c r="W2126" s="11">
        <f>IF(U2126=0,ROUNDUP((Q2126-日期设置!$B$2)/365,0),ROUNDUP((R2126-日期设置!$B$2)/365,0))</f>
        <v>2</v>
      </c>
      <c r="X2126" s="18">
        <f>_xlfn.IFNA(VLOOKUP(A2126,过往入选债券!A:D,4,0),2)</f>
        <v>2</v>
      </c>
      <c r="Y2126">
        <f>_xlfn.IFNA(VLOOKUP(C2126,[2]Sheet1!$A:$A,1,0),3)</f>
        <v>3</v>
      </c>
    </row>
    <row r="2127" spans="1:25" hidden="1" x14ac:dyDescent="0.2">
      <c r="A2127" s="21" t="s">
        <v>3310</v>
      </c>
      <c r="B2127" s="21" t="s">
        <v>3311</v>
      </c>
      <c r="C2127" s="37" t="s">
        <v>3120</v>
      </c>
      <c r="D2127" s="26" t="str">
        <f>[1]!b_calc_yield(A2127,日期设置!$B$2,F2127,1,R2127,1,O2127,L2127,S2127,)</f>
        <v>Fetching...</v>
      </c>
      <c r="E2127" s="26">
        <f t="shared" si="66"/>
        <v>7.9656774846262213</v>
      </c>
      <c r="F2127" s="18">
        <f>[1]!b_dq_cleanprice($A2127,日期设置!B$2)</f>
        <v>101.3832</v>
      </c>
      <c r="G2127" s="18" t="str">
        <f t="shared" si="67"/>
        <v>1.36 + 0</v>
      </c>
      <c r="H2127" s="27">
        <f>[1]!b_dq_pctchange($A2127,日期设置!$B$2,1)/100</f>
        <v>0</v>
      </c>
      <c r="I2127" s="26">
        <f>[1]!b_pq_pctchange(A2127,日期设置!$B$4,日期设置!$B$2,1)</f>
        <v>0</v>
      </c>
      <c r="J2127" s="26">
        <f>[1]!b_pq_pctchange(A2127,日期设置!$C$4,日期设置!$B$2,1)</f>
        <v>1.3832000000000022</v>
      </c>
      <c r="K2127" s="52">
        <f>[1]!b_dq_amount($A2127,日期设置!B$2,2,10000)</f>
        <v>0</v>
      </c>
      <c r="L2127" s="26">
        <f>[1]!b_info_latestpar(A2127,日期设置!$B$2)</f>
        <v>100</v>
      </c>
      <c r="M2127" s="6">
        <f>[1]!b_info_outstandingbalance($A2127,日期设置!B$2)</f>
        <v>10</v>
      </c>
      <c r="N2127" s="7">
        <f>[1]!b_info_latestissurercreditrating2(A2127,日期设置!$B$2,"102","1")</f>
        <v>0</v>
      </c>
      <c r="O2127" s="8">
        <v>7.2</v>
      </c>
      <c r="P2127" s="9">
        <f>[1]!b_info_repurchasedate(A2127)</f>
        <v>0</v>
      </c>
      <c r="Q2127" s="8" t="s">
        <v>16589</v>
      </c>
      <c r="R2127" s="2" t="str">
        <f>IF((--IF(P2127=0,Q2127,P2127))&gt;(--日期设置!$B$2),IF(P2127=0,Q2127,P2127),Q2127)</f>
        <v>2022-08-02</v>
      </c>
      <c r="S2127" s="2" t="s">
        <v>18338</v>
      </c>
      <c r="T2127" s="8">
        <f>[1]!b_anal_ptmyear($A2127,日期设置!$B$2)</f>
        <v>1.3643835616438356</v>
      </c>
      <c r="U2127" s="8">
        <f>[1]!b_anal_termifexercise($A2127,日期设置!B$2)</f>
        <v>0</v>
      </c>
      <c r="V2127" s="10">
        <f>[1]!b_dq_dirtyprice(A2127,日期设置!$B$2)</f>
        <v>105.95959999999999</v>
      </c>
      <c r="W2127" s="11">
        <f>IF(U2127=0,ROUNDUP((Q2127-日期设置!$B$2)/365,0),ROUNDUP((R2127-日期设置!$B$2)/365,0))</f>
        <v>2</v>
      </c>
      <c r="X2127" s="18">
        <f>_xlfn.IFNA(VLOOKUP(A2127,过往入选债券!A:D,4,0),2)</f>
        <v>2</v>
      </c>
      <c r="Y2127">
        <f>_xlfn.IFNA(VLOOKUP(C2127,[2]Sheet1!$A:$A,1,0),3)</f>
        <v>3</v>
      </c>
    </row>
    <row r="2128" spans="1:25" hidden="1" x14ac:dyDescent="0.2">
      <c r="A2128" s="21" t="s">
        <v>13607</v>
      </c>
      <c r="B2128" s="21" t="s">
        <v>13608</v>
      </c>
      <c r="C2128" s="37" t="s">
        <v>12799</v>
      </c>
      <c r="D2128" s="26" t="str">
        <f>[1]!b_calc_yield(A2128,日期设置!$B$2,F2128,1,R2128,1,O2128,L2128,S2128,)</f>
        <v>Fetching...</v>
      </c>
      <c r="E2128" s="26">
        <f t="shared" si="66"/>
        <v>30.640978870670367</v>
      </c>
      <c r="F2128" s="18">
        <f>[1]!b_dq_cleanprice($A2128,日期设置!B$2)</f>
        <v>60.191299999999998</v>
      </c>
      <c r="G2128" s="18" t="str">
        <f t="shared" si="67"/>
        <v>2.83 + 0</v>
      </c>
      <c r="H2128" s="27">
        <f>[1]!b_dq_pctchange($A2128,日期设置!$B$2,1)/100</f>
        <v>0</v>
      </c>
      <c r="I2128" s="26">
        <f>[1]!b_pq_pctchange(A2128,日期设置!$B$4,日期设置!$B$2,1)</f>
        <v>0</v>
      </c>
      <c r="J2128" s="26">
        <f>[1]!b_pq_pctchange(A2128,日期设置!$C$4,日期设置!$B$2,1)</f>
        <v>-0.23023295132454324</v>
      </c>
      <c r="K2128" s="52">
        <f>[1]!b_dq_amount($A2128,日期设置!B$2,2,10000)</f>
        <v>0</v>
      </c>
      <c r="L2128" s="26">
        <f>[1]!b_info_latestpar(A2128,日期设置!$B$2)</f>
        <v>60</v>
      </c>
      <c r="M2128" s="6">
        <f>[1]!b_info_outstandingbalance($A2128,日期设置!B$2)</f>
        <v>1.8</v>
      </c>
      <c r="N2128" s="7" t="str">
        <f>[1]!b_info_latestissurercreditrating2(A2128,日期设置!$B$2,"102","1")</f>
        <v>AA-</v>
      </c>
      <c r="O2128" s="8">
        <v>6.5</v>
      </c>
      <c r="P2128" s="9">
        <f>[1]!b_info_repurchasedate(A2128)</f>
        <v>0</v>
      </c>
      <c r="Q2128" s="8" t="s">
        <v>17113</v>
      </c>
      <c r="R2128" s="2" t="str">
        <f>IF((--IF(P2128=0,Q2128,P2128))&gt;(--日期设置!$B$2),IF(P2128=0,Q2128,P2128),Q2128)</f>
        <v>2024-01-19</v>
      </c>
      <c r="S2128" s="2" t="s">
        <v>18107</v>
      </c>
      <c r="T2128" s="8">
        <f>[1]!b_anal_ptmyear($A2128,日期设置!$B$2)</f>
        <v>2.8301369863013699</v>
      </c>
      <c r="U2128" s="8">
        <f>[1]!b_anal_termifexercise($A2128,日期设置!B$2)</f>
        <v>0</v>
      </c>
      <c r="V2128" s="10">
        <f>[1]!b_dq_dirtyprice(A2128,日期设置!$B$2)</f>
        <v>60.8538</v>
      </c>
      <c r="W2128" s="11">
        <f>IF(U2128=0,ROUNDUP((Q2128-日期设置!$B$2)/365,0),ROUNDUP((R2128-日期设置!$B$2)/365,0))</f>
        <v>3</v>
      </c>
      <c r="X2128" s="18">
        <f>_xlfn.IFNA(VLOOKUP(A2128,过往入选债券!A:D,4,0),2)</f>
        <v>2</v>
      </c>
      <c r="Y2128">
        <f>_xlfn.IFNA(VLOOKUP(C2128,[2]Sheet1!$A:$A,1,0),3)</f>
        <v>3</v>
      </c>
    </row>
    <row r="2129" spans="1:25" hidden="1" x14ac:dyDescent="0.2">
      <c r="A2129" s="21" t="s">
        <v>1671</v>
      </c>
      <c r="B2129" s="21" t="s">
        <v>1672</v>
      </c>
      <c r="C2129" s="37" t="s">
        <v>1673</v>
      </c>
      <c r="D2129" s="26" t="str">
        <f>[1]!b_calc_yield(A2129,日期设置!$B$2,F2129,1,R2129,1,O2129,L2129,S2129,)</f>
        <v>Fetching...</v>
      </c>
      <c r="E2129" s="26">
        <f t="shared" si="66"/>
        <v>12.112431612912889</v>
      </c>
      <c r="F2129" s="18">
        <f>[1]!b_dq_cleanprice($A2129,日期设置!B$2)</f>
        <v>100.23350000000001</v>
      </c>
      <c r="G2129" s="18" t="str">
        <f t="shared" si="67"/>
        <v>1.99 + 0</v>
      </c>
      <c r="H2129" s="27">
        <f>[1]!b_dq_pctchange($A2129,日期设置!$B$2,1)/100</f>
        <v>0</v>
      </c>
      <c r="I2129" s="26">
        <f>[1]!b_pq_pctchange(A2129,日期设置!$B$4,日期设置!$B$2,1)</f>
        <v>0</v>
      </c>
      <c r="J2129" s="26">
        <f>[1]!b_pq_pctchange(A2129,日期设置!$C$4,日期设置!$B$2,1)</f>
        <v>-7.4370863369946763E-2</v>
      </c>
      <c r="K2129" s="52">
        <f>[1]!b_dq_amount($A2129,日期设置!B$2,2,10000)</f>
        <v>0</v>
      </c>
      <c r="L2129" s="26">
        <f>[1]!b_info_latestpar(A2129,日期设置!$B$2)</f>
        <v>100</v>
      </c>
      <c r="M2129" s="6">
        <f>[1]!b_info_outstandingbalance($A2129,日期设置!B$2)</f>
        <v>10</v>
      </c>
      <c r="N2129" s="7">
        <f>[1]!b_info_latestissurercreditrating2(A2129,日期设置!$B$2,"102","1")</f>
        <v>0</v>
      </c>
      <c r="O2129" s="8">
        <v>6.2</v>
      </c>
      <c r="P2129" s="9">
        <f>[1]!b_info_repurchasedate(A2129)</f>
        <v>0</v>
      </c>
      <c r="Q2129" s="8" t="s">
        <v>16595</v>
      </c>
      <c r="R2129" s="2" t="str">
        <f>IF((--IF(P2129=0,Q2129,P2129))&gt;(--日期设置!$B$2),IF(P2129=0,Q2129,P2129),Q2129)</f>
        <v>2023-03-20</v>
      </c>
      <c r="S2129" s="2" t="s">
        <v>17867</v>
      </c>
      <c r="T2129" s="8">
        <f>[1]!b_anal_ptmyear($A2129,日期设置!$B$2)</f>
        <v>1.9945205479452055</v>
      </c>
      <c r="U2129" s="8">
        <f>[1]!b_anal_termifexercise($A2129,日期设置!B$2)</f>
        <v>0</v>
      </c>
      <c r="V2129" s="10">
        <f>[1]!b_dq_dirtyprice(A2129,日期设置!$B$2)</f>
        <v>100.2565</v>
      </c>
      <c r="W2129" s="11">
        <f>IF(U2129=0,ROUNDUP((Q2129-日期设置!$B$2)/365,0),ROUNDUP((R2129-日期设置!$B$2)/365,0))</f>
        <v>2</v>
      </c>
      <c r="X2129" s="18">
        <f>_xlfn.IFNA(VLOOKUP(A2129,过往入选债券!A:D,4,0),2)</f>
        <v>2</v>
      </c>
      <c r="Y2129">
        <f>_xlfn.IFNA(VLOOKUP(C2129,[2]Sheet1!$A:$A,1,0),3)</f>
        <v>3</v>
      </c>
    </row>
    <row r="2130" spans="1:25" hidden="1" x14ac:dyDescent="0.2">
      <c r="A2130" s="21" t="s">
        <v>3230</v>
      </c>
      <c r="B2130" s="21" t="s">
        <v>3231</v>
      </c>
      <c r="C2130" s="37" t="s">
        <v>25</v>
      </c>
      <c r="D2130" s="26" t="str">
        <f>[1]!b_calc_yield(A2130,日期设置!$B$2,F2130,1,R2130,1,O2130,L2130,S2130,)</f>
        <v>Fetching...</v>
      </c>
      <c r="E2130" s="26">
        <f t="shared" si="66"/>
        <v>7.5104995213770565</v>
      </c>
      <c r="F2130" s="18">
        <f>[1]!b_dq_cleanprice($A2130,日期设置!B$2)</f>
        <v>100</v>
      </c>
      <c r="G2130" s="18" t="str">
        <f t="shared" si="67"/>
        <v>1.28 + 0</v>
      </c>
      <c r="H2130" s="27">
        <f>[1]!b_dq_pctchange($A2130,日期设置!$B$2,1)/100</f>
        <v>0</v>
      </c>
      <c r="I2130" s="26">
        <f>[1]!b_pq_pctchange(A2130,日期设置!$B$4,日期设置!$B$2,1)</f>
        <v>0</v>
      </c>
      <c r="J2130" s="26">
        <f>[1]!b_pq_pctchange(A2130,日期设置!$C$4,日期设置!$B$2,1)</f>
        <v>0</v>
      </c>
      <c r="K2130" s="52">
        <f>[1]!b_dq_amount($A2130,日期设置!B$2,2,10000)</f>
        <v>0</v>
      </c>
      <c r="L2130" s="26">
        <f>[1]!b_info_latestpar(A2130,日期设置!$B$2)</f>
        <v>100</v>
      </c>
      <c r="M2130" s="6">
        <f>[1]!b_info_outstandingbalance($A2130,日期设置!B$2)</f>
        <v>10</v>
      </c>
      <c r="N2130" s="7">
        <f>[1]!b_info_latestissurercreditrating2(A2130,日期设置!$B$2,"102","1")</f>
        <v>0</v>
      </c>
      <c r="O2130" s="8">
        <v>6.1</v>
      </c>
      <c r="P2130" s="9">
        <f>[1]!b_info_repurchasedate(A2130)</f>
        <v>0</v>
      </c>
      <c r="Q2130" s="8" t="s">
        <v>16501</v>
      </c>
      <c r="R2130" s="2" t="str">
        <f>IF((--IF(P2130=0,Q2130,P2130))&gt;(--日期设置!$B$2),IF(P2130=0,Q2130,P2130),Q2130)</f>
        <v>2022-07-04</v>
      </c>
      <c r="S2130" s="2" t="s">
        <v>18256</v>
      </c>
      <c r="T2130" s="8">
        <f>[1]!b_anal_ptmyear($A2130,日期设置!$B$2)</f>
        <v>1.284931506849315</v>
      </c>
      <c r="U2130" s="8">
        <f>[1]!b_anal_termifexercise($A2130,日期设置!B$2)</f>
        <v>0</v>
      </c>
      <c r="V2130" s="10">
        <f>[1]!b_dq_dirtyprice(A2130,日期设置!$B$2)</f>
        <v>104.36190000000001</v>
      </c>
      <c r="W2130" s="11">
        <f>IF(U2130=0,ROUNDUP((Q2130-日期设置!$B$2)/365,0),ROUNDUP((R2130-日期设置!$B$2)/365,0))</f>
        <v>2</v>
      </c>
      <c r="X2130" s="18">
        <f>_xlfn.IFNA(VLOOKUP(A2130,过往入选债券!A:D,4,0),2)</f>
        <v>2</v>
      </c>
      <c r="Y2130" t="str">
        <f>_xlfn.IFNA(VLOOKUP(C2130,[2]Sheet1!$A:$A,1,0),3)</f>
        <v>大同煤矿集团有限责任公司</v>
      </c>
    </row>
    <row r="2131" spans="1:25" hidden="1" x14ac:dyDescent="0.2">
      <c r="A2131" s="21" t="s">
        <v>13940</v>
      </c>
      <c r="B2131" s="21" t="s">
        <v>13941</v>
      </c>
      <c r="C2131" s="37" t="s">
        <v>13942</v>
      </c>
      <c r="D2131" s="26" t="str">
        <f>[1]!b_calc_yield(A2131,日期设置!$B$2,F2131,1,R2131,1,O2131,L2131,S2131,)</f>
        <v>Fetching...</v>
      </c>
      <c r="E2131" s="26">
        <f t="shared" si="66"/>
        <v>26.98199730702331</v>
      </c>
      <c r="F2131" s="18">
        <f>[1]!b_dq_cleanprice($A2131,日期设置!B$2)</f>
        <v>80.156899999999993</v>
      </c>
      <c r="G2131" s="18" t="str">
        <f t="shared" si="67"/>
        <v>3.36 + 0</v>
      </c>
      <c r="H2131" s="27">
        <f>[1]!b_dq_pctchange($A2131,日期设置!$B$2,1)/100</f>
        <v>0</v>
      </c>
      <c r="I2131" s="26">
        <f>[1]!b_pq_pctchange(A2131,日期设置!$B$4,日期设置!$B$2,1)</f>
        <v>0</v>
      </c>
      <c r="J2131" s="26">
        <f>[1]!b_pq_pctchange(A2131,日期设置!$C$4,日期设置!$B$2,1)</f>
        <v>0</v>
      </c>
      <c r="K2131" s="52">
        <f>[1]!b_dq_amount($A2131,日期设置!B$2,2,10000)</f>
        <v>0</v>
      </c>
      <c r="L2131" s="26">
        <f>[1]!b_info_latestpar(A2131,日期设置!$B$2)</f>
        <v>80</v>
      </c>
      <c r="M2131" s="6">
        <f>[1]!b_info_outstandingbalance($A2131,日期设置!B$2)</f>
        <v>8</v>
      </c>
      <c r="N2131" s="7" t="str">
        <f>[1]!b_info_latestissurercreditrating2(A2131,日期设置!$B$2,"102","1")</f>
        <v>AA</v>
      </c>
      <c r="O2131" s="8">
        <v>6.5</v>
      </c>
      <c r="P2131" s="9">
        <f>[1]!b_info_repurchasedate(A2131)</f>
        <v>0</v>
      </c>
      <c r="Q2131" s="8" t="s">
        <v>17160</v>
      </c>
      <c r="R2131" s="2" t="str">
        <f>IF((--IF(P2131=0,Q2131,P2131))&gt;(--日期设置!$B$2),IF(P2131=0,Q2131,P2131),Q2131)</f>
        <v>2024-08-01</v>
      </c>
      <c r="S2131" s="2" t="s">
        <v>18744</v>
      </c>
      <c r="T2131" s="8">
        <f>[1]!b_anal_ptmyear($A2131,日期设置!$B$2)</f>
        <v>3.3616438356164382</v>
      </c>
      <c r="U2131" s="8">
        <f>[1]!b_anal_termifexercise($A2131,日期设置!B$2)</f>
        <v>0</v>
      </c>
      <c r="V2131" s="10">
        <f>[1]!b_dq_dirtyprice(A2131,日期设置!$B$2)</f>
        <v>83.476399999999998</v>
      </c>
      <c r="W2131" s="11">
        <f>IF(U2131=0,ROUNDUP((Q2131-日期设置!$B$2)/365,0),ROUNDUP((R2131-日期设置!$B$2)/365,0))</f>
        <v>4</v>
      </c>
      <c r="X2131" s="18">
        <f>_xlfn.IFNA(VLOOKUP(A2131,过往入选债券!A:D,4,0),2)</f>
        <v>2</v>
      </c>
      <c r="Y2131">
        <f>_xlfn.IFNA(VLOOKUP(C2131,[2]Sheet1!$A:$A,1,0),3)</f>
        <v>3</v>
      </c>
    </row>
    <row r="2132" spans="1:25" hidden="1" x14ac:dyDescent="0.2">
      <c r="A2132" s="21" t="s">
        <v>14203</v>
      </c>
      <c r="B2132" s="21" t="s">
        <v>14204</v>
      </c>
      <c r="C2132" s="37" t="s">
        <v>14205</v>
      </c>
      <c r="D2132" s="26" t="str">
        <f>[1]!b_calc_yield(A2132,日期设置!$B$2,F2132,1,R2132,1,O2132,L2132,S2132,)</f>
        <v>Fetching...</v>
      </c>
      <c r="E2132" s="26">
        <f t="shared" si="66"/>
        <v>28.027416365360082</v>
      </c>
      <c r="F2132" s="18">
        <f>[1]!b_dq_cleanprice($A2132,日期设置!B$2)</f>
        <v>80.001999999999995</v>
      </c>
      <c r="G2132" s="18" t="str">
        <f t="shared" si="67"/>
        <v>3.56 + 0</v>
      </c>
      <c r="H2132" s="27">
        <f>[1]!b_dq_pctchange($A2132,日期设置!$B$2,1)/100</f>
        <v>0</v>
      </c>
      <c r="I2132" s="26">
        <f>[1]!b_pq_pctchange(A2132,日期设置!$B$4,日期设置!$B$2,1)</f>
        <v>0</v>
      </c>
      <c r="J2132" s="26">
        <f>[1]!b_pq_pctchange(A2132,日期设置!$C$4,日期设置!$B$2,1)</f>
        <v>0</v>
      </c>
      <c r="K2132" s="52">
        <f>[1]!b_dq_amount($A2132,日期设置!B$2,2,10000)</f>
        <v>0</v>
      </c>
      <c r="L2132" s="26">
        <f>[1]!b_info_latestpar(A2132,日期设置!$B$2)</f>
        <v>80</v>
      </c>
      <c r="M2132" s="6">
        <f>[1]!b_info_outstandingbalance($A2132,日期设置!B$2)</f>
        <v>15.76</v>
      </c>
      <c r="N2132" s="7" t="str">
        <f>[1]!b_info_latestissurercreditrating2(A2132,日期设置!$B$2,"102","1")</f>
        <v>AA</v>
      </c>
      <c r="O2132" s="8">
        <v>6.3</v>
      </c>
      <c r="P2132" s="9">
        <f>[1]!b_info_repurchasedate(A2132)</f>
        <v>0</v>
      </c>
      <c r="Q2132" s="8" t="s">
        <v>16851</v>
      </c>
      <c r="R2132" s="2" t="str">
        <f>IF((--IF(P2132=0,Q2132,P2132))&gt;(--日期设置!$B$2),IF(P2132=0,Q2132,P2132),Q2132)</f>
        <v>2024-10-16</v>
      </c>
      <c r="S2132" s="2" t="s">
        <v>18609</v>
      </c>
      <c r="T2132" s="8">
        <f>[1]!b_anal_ptmyear($A2132,日期设置!$B$2)</f>
        <v>3.56986301369863</v>
      </c>
      <c r="U2132" s="8">
        <f>[1]!b_anal_termifexercise($A2132,日期设置!B$2)</f>
        <v>0</v>
      </c>
      <c r="V2132" s="10">
        <f>[1]!b_dq_dirtyprice(A2132,日期设置!$B$2)</f>
        <v>82.169899999999998</v>
      </c>
      <c r="W2132" s="11">
        <f>IF(U2132=0,ROUNDUP((Q2132-日期设置!$B$2)/365,0),ROUNDUP((R2132-日期设置!$B$2)/365,0))</f>
        <v>4</v>
      </c>
      <c r="X2132" s="18">
        <f>_xlfn.IFNA(VLOOKUP(A2132,过往入选债券!A:D,4,0),2)</f>
        <v>2</v>
      </c>
      <c r="Y2132">
        <f>_xlfn.IFNA(VLOOKUP(C2132,[2]Sheet1!$A:$A,1,0),3)</f>
        <v>3</v>
      </c>
    </row>
    <row r="2133" spans="1:25" hidden="1" x14ac:dyDescent="0.2">
      <c r="A2133" s="21" t="s">
        <v>15900</v>
      </c>
      <c r="B2133" s="21" t="s">
        <v>15901</v>
      </c>
      <c r="C2133" s="37" t="s">
        <v>15902</v>
      </c>
      <c r="D2133" s="26" t="str">
        <f>[1]!b_calc_yield(A2133,日期设置!$B$2,F2133,1,R2133,1,O2133,L2133,S2133,)</f>
        <v>Fetching...</v>
      </c>
      <c r="E2133" s="26">
        <f t="shared" si="66"/>
        <v>36.925201443655162</v>
      </c>
      <c r="F2133" s="18">
        <f>[1]!b_dq_cleanprice($A2133,日期设置!B$2)</f>
        <v>98.6</v>
      </c>
      <c r="G2133" s="18" t="str">
        <f t="shared" si="67"/>
        <v>6.29 + 0</v>
      </c>
      <c r="H2133" s="27">
        <f>[1]!b_dq_pctchange($A2133,日期设置!$B$2,1)/100</f>
        <v>0</v>
      </c>
      <c r="I2133" s="26">
        <f>[1]!b_pq_pctchange(A2133,日期设置!$B$4,日期设置!$B$2,1)</f>
        <v>0</v>
      </c>
      <c r="J2133" s="26">
        <f>[1]!b_pq_pctchange(A2133,日期设置!$C$4,日期设置!$B$2,1)</f>
        <v>0.30580044232211862</v>
      </c>
      <c r="K2133" s="52">
        <f>[1]!b_dq_amount($A2133,日期设置!B$2,2,10000)</f>
        <v>0</v>
      </c>
      <c r="L2133" s="26">
        <f>[1]!b_info_latestpar(A2133,日期设置!$B$2)</f>
        <v>100</v>
      </c>
      <c r="M2133" s="6">
        <f>[1]!b_info_outstandingbalance($A2133,日期设置!B$2)</f>
        <v>6</v>
      </c>
      <c r="N2133" s="7" t="str">
        <f>[1]!b_info_latestissurercreditrating2(A2133,日期设置!$B$2,"102","1")</f>
        <v>AA+</v>
      </c>
      <c r="O2133" s="8">
        <v>5.8</v>
      </c>
      <c r="P2133" s="9">
        <f>[1]!b_info_repurchasedate(A2133)</f>
        <v>0</v>
      </c>
      <c r="Q2133" s="8" t="s">
        <v>17524</v>
      </c>
      <c r="R2133" s="2" t="str">
        <f>IF((--IF(P2133=0,Q2133,P2133))&gt;(--日期设置!$B$2),IF(P2133=0,Q2133,P2133),Q2133)</f>
        <v>2027-07-08</v>
      </c>
      <c r="S2133" s="2" t="s">
        <v>18182</v>
      </c>
      <c r="T2133" s="8">
        <f>[1]!b_anal_ptmyear($A2133,日期设置!$B$2)</f>
        <v>6.2958904109589042</v>
      </c>
      <c r="U2133" s="8">
        <f>[1]!b_anal_termifexercise($A2133,日期设置!B$2)</f>
        <v>0</v>
      </c>
      <c r="V2133" s="10">
        <f>[1]!b_dq_dirtyprice(A2133,日期设置!$B$2)</f>
        <v>102.68380000000001</v>
      </c>
      <c r="W2133" s="11">
        <f>IF(U2133=0,ROUNDUP((Q2133-日期设置!$B$2)/365,0),ROUNDUP((R2133-日期设置!$B$2)/365,0))</f>
        <v>7</v>
      </c>
      <c r="X2133" s="18">
        <f>_xlfn.IFNA(VLOOKUP(A2133,过往入选债券!A:D,4,0),2)</f>
        <v>2</v>
      </c>
      <c r="Y2133">
        <f>_xlfn.IFNA(VLOOKUP(C2133,[2]Sheet1!$A:$A,1,0),3)</f>
        <v>3</v>
      </c>
    </row>
    <row r="2134" spans="1:25" hidden="1" x14ac:dyDescent="0.2">
      <c r="A2134" s="21" t="s">
        <v>1674</v>
      </c>
      <c r="B2134" s="21" t="s">
        <v>1675</v>
      </c>
      <c r="C2134" s="37" t="s">
        <v>1676</v>
      </c>
      <c r="D2134" s="26" t="str">
        <f>[1]!b_calc_yield(A2134,日期设置!$B$2,F2134,1,R2134,1,O2134,L2134,S2134,)</f>
        <v>Fetching...</v>
      </c>
      <c r="E2134" s="26">
        <f t="shared" si="66"/>
        <v>12.085199699086946</v>
      </c>
      <c r="F2134" s="18">
        <f>[1]!b_dq_cleanprice($A2134,日期设置!B$2)</f>
        <v>101.6905</v>
      </c>
      <c r="G2134" s="18" t="str">
        <f t="shared" si="67"/>
        <v>2 + 0</v>
      </c>
      <c r="H2134" s="27">
        <f>[1]!b_dq_pctchange($A2134,日期设置!$B$2,1)/100</f>
        <v>0</v>
      </c>
      <c r="I2134" s="26">
        <f>[1]!b_pq_pctchange(A2134,日期设置!$B$4,日期设置!$B$2,1)</f>
        <v>0</v>
      </c>
      <c r="J2134" s="26">
        <f>[1]!b_pq_pctchange(A2134,日期设置!$C$4,日期设置!$B$2,1)</f>
        <v>0</v>
      </c>
      <c r="K2134" s="52">
        <f>[1]!b_dq_amount($A2134,日期设置!B$2,2,10000)</f>
        <v>0</v>
      </c>
      <c r="L2134" s="26">
        <f>[1]!b_info_latestpar(A2134,日期设置!$B$2)</f>
        <v>100</v>
      </c>
      <c r="M2134" s="6">
        <f>[1]!b_info_outstandingbalance($A2134,日期设置!B$2)</f>
        <v>6</v>
      </c>
      <c r="N2134" s="7">
        <f>[1]!b_info_latestissurercreditrating2(A2134,日期设置!$B$2,"102","1")</f>
        <v>0</v>
      </c>
      <c r="O2134" s="8">
        <v>6.99</v>
      </c>
      <c r="P2134" s="9">
        <f>[1]!b_info_repurchasedate(A2134)</f>
        <v>0</v>
      </c>
      <c r="Q2134" s="8" t="s">
        <v>16570</v>
      </c>
      <c r="R2134" s="2" t="str">
        <f>IF((--IF(P2134=0,Q2134,P2134))&gt;(--日期设置!$B$2),IF(P2134=0,Q2134,P2134),Q2134)</f>
        <v>2023-03-22</v>
      </c>
      <c r="S2134" s="2" t="s">
        <v>18320</v>
      </c>
      <c r="T2134" s="8">
        <f>[1]!b_anal_ptmyear($A2134,日期设置!$B$2)</f>
        <v>2</v>
      </c>
      <c r="U2134" s="8">
        <f>[1]!b_anal_termifexercise($A2134,日期设置!B$2)</f>
        <v>0</v>
      </c>
      <c r="V2134" s="10">
        <f>[1]!b_dq_dirtyprice(A2134,日期设置!$B$2)</f>
        <v>101.6905</v>
      </c>
      <c r="W2134" s="11">
        <f>IF(U2134=0,ROUNDUP((Q2134-日期设置!$B$2)/365,0),ROUNDUP((R2134-日期设置!$B$2)/365,0))</f>
        <v>2</v>
      </c>
      <c r="X2134" s="18">
        <f>_xlfn.IFNA(VLOOKUP(A2134,过往入选债券!A:D,4,0),2)</f>
        <v>2</v>
      </c>
      <c r="Y2134">
        <f>_xlfn.IFNA(VLOOKUP(C2134,[2]Sheet1!$A:$A,1,0),3)</f>
        <v>3</v>
      </c>
    </row>
    <row r="2135" spans="1:25" hidden="1" x14ac:dyDescent="0.2">
      <c r="A2135" s="21" t="s">
        <v>15702</v>
      </c>
      <c r="B2135" s="21" t="s">
        <v>15703</v>
      </c>
      <c r="C2135" s="37" t="s">
        <v>425</v>
      </c>
      <c r="D2135" s="26" t="str">
        <f>[1]!b_calc_yield(A2135,日期设置!$B$2,F2135,1,R2135,1,O2135,L2135,S2135,)</f>
        <v>Fetching...</v>
      </c>
      <c r="E2135" s="26">
        <f t="shared" si="66"/>
        <v>11.864758796754682</v>
      </c>
      <c r="F2135" s="18">
        <f>[1]!b_dq_cleanprice($A2135,日期设置!B$2)</f>
        <v>97.019199999999998</v>
      </c>
      <c r="G2135" s="18" t="str">
        <f t="shared" si="67"/>
        <v>3.94 + 1.94</v>
      </c>
      <c r="H2135" s="27">
        <f>[1]!b_dq_pctchange($A2135,日期设置!$B$2,1)/100</f>
        <v>0</v>
      </c>
      <c r="I2135" s="26">
        <f>[1]!b_pq_pctchange(A2135,日期设置!$B$4,日期设置!$B$2,1)</f>
        <v>0</v>
      </c>
      <c r="J2135" s="26">
        <f>[1]!b_pq_pctchange(A2135,日期设置!$C$4,日期设置!$B$2,1)</f>
        <v>0</v>
      </c>
      <c r="K2135" s="52">
        <f>[1]!b_dq_amount($A2135,日期设置!B$2,2,10000)</f>
        <v>0</v>
      </c>
      <c r="L2135" s="26">
        <f>[1]!b_info_latestpar(A2135,日期设置!$B$2)</f>
        <v>100</v>
      </c>
      <c r="M2135" s="6">
        <f>[1]!b_info_outstandingbalance($A2135,日期设置!B$2)</f>
        <v>15</v>
      </c>
      <c r="N2135" s="7" t="str">
        <f>[1]!b_info_latestissurercreditrating2(A2135,日期设置!$B$2,"102","1")</f>
        <v>AAA</v>
      </c>
      <c r="O2135" s="8">
        <v>4.4000000000000004</v>
      </c>
      <c r="P2135" s="9" t="str">
        <f>[1]!b_info_repurchasedate(A2135)</f>
        <v>2023-03-02</v>
      </c>
      <c r="Q2135" s="8" t="s">
        <v>16357</v>
      </c>
      <c r="R2135" s="2" t="str">
        <f>IF((--IF(P2135=0,Q2135,P2135))&gt;(--日期设置!$B$2),IF(P2135=0,Q2135,P2135),Q2135)</f>
        <v>2023-03-02</v>
      </c>
      <c r="S2135" s="2" t="s">
        <v>18136</v>
      </c>
      <c r="T2135" s="8">
        <f>[1]!b_anal_ptmyear($A2135,日期设置!$B$2)</f>
        <v>3.9452054794520546</v>
      </c>
      <c r="U2135" s="8">
        <f>[1]!b_anal_termifexercise($A2135,日期设置!B$2)</f>
        <v>1.9452054794520548</v>
      </c>
      <c r="V2135" s="10">
        <f>[1]!b_dq_dirtyprice(A2135,日期设置!$B$2)</f>
        <v>97.260300000000001</v>
      </c>
      <c r="W2135" s="11">
        <f>IF(U2135=0,ROUNDUP((Q2135-日期设置!$B$2)/365,0),ROUNDUP((R2135-日期设置!$B$2)/365,0))</f>
        <v>2</v>
      </c>
      <c r="X2135" s="18">
        <f>_xlfn.IFNA(VLOOKUP(A2135,过往入选债券!A:D,4,0),2)</f>
        <v>2</v>
      </c>
      <c r="Y2135">
        <f>_xlfn.IFNA(VLOOKUP(C2135,[2]Sheet1!$A:$A,1,0),3)</f>
        <v>3</v>
      </c>
    </row>
    <row r="2136" spans="1:25" x14ac:dyDescent="0.2">
      <c r="A2136" s="21" t="s">
        <v>2122</v>
      </c>
      <c r="B2136" s="21" t="s">
        <v>2123</v>
      </c>
      <c r="C2136" s="37" t="s">
        <v>236</v>
      </c>
      <c r="D2136" s="26" t="str">
        <f>[1]!b_calc_yield(A2136,日期设置!$B$2,F2136,1,R2136,1,O2136,L2136,S2136,)</f>
        <v>Fetching...</v>
      </c>
      <c r="E2136" s="26">
        <f t="shared" si="66"/>
        <v>3.157886479256633</v>
      </c>
      <c r="F2136" s="18">
        <f>[1]!b_dq_cleanprice($A2136,日期设置!B$2)</f>
        <v>99.486400000000003</v>
      </c>
      <c r="G2136" s="18" t="str">
        <f t="shared" si="67"/>
        <v>0.52 + 0</v>
      </c>
      <c r="H2136" s="27">
        <f>[1]!b_dq_pctchange($A2136,日期设置!$B$2,1)/100</f>
        <v>5.9495641974560377E-3</v>
      </c>
      <c r="I2136" s="26">
        <f>[1]!b_pq_pctchange(A2136,日期设置!$B$4,日期设置!$B$2,1)</f>
        <v>0.59495641974560365</v>
      </c>
      <c r="J2136" s="26">
        <f>[1]!b_pq_pctchange(A2136,日期设置!$C$4,日期设置!$B$2,1)</f>
        <v>-0.34787852198204611</v>
      </c>
      <c r="K2136" s="52">
        <f>[1]!b_dq_amount($A2136,日期设置!B$2,2,10000)</f>
        <v>5027.5918285239995</v>
      </c>
      <c r="L2136" s="26">
        <f>[1]!b_info_latestpar(A2136,日期设置!$B$2)</f>
        <v>100</v>
      </c>
      <c r="M2136" s="6">
        <f>[1]!b_info_outstandingbalance($A2136,日期设置!B$2)</f>
        <v>20</v>
      </c>
      <c r="N2136" s="7">
        <f>[1]!b_info_latestissurercreditrating2(A2136,日期设置!$B$2,"102","1")</f>
        <v>0</v>
      </c>
      <c r="O2136" s="8">
        <v>5.2</v>
      </c>
      <c r="P2136" s="9">
        <f>[1]!b_info_repurchasedate(A2136)</f>
        <v>0</v>
      </c>
      <c r="Q2136" s="8" t="s">
        <v>16190</v>
      </c>
      <c r="R2136" s="2" t="str">
        <f>IF((--IF(P2136=0,Q2136,P2136))&gt;(--日期设置!$B$2),IF(P2136=0,Q2136,P2136),Q2136)</f>
        <v>2021-09-28</v>
      </c>
      <c r="S2136" s="2" t="s">
        <v>17978</v>
      </c>
      <c r="T2136" s="8">
        <f>[1]!b_anal_ptmyear($A2136,日期设置!$B$2)</f>
        <v>0.52054794520547942</v>
      </c>
      <c r="U2136" s="8">
        <f>[1]!b_anal_termifexercise($A2136,日期设置!B$2)</f>
        <v>0</v>
      </c>
      <c r="V2136" s="10">
        <f>[1]!b_dq_dirtyprice(A2136,日期设置!$B$2)</f>
        <v>101.9796</v>
      </c>
      <c r="W2136" s="11">
        <f>IF(U2136=0,ROUNDUP((Q2136-日期设置!$B$2)/365,0),ROUNDUP((R2136-日期设置!$B$2)/365,0))</f>
        <v>1</v>
      </c>
      <c r="X2136" s="18">
        <f>_xlfn.IFNA(VLOOKUP(A2136,过往入选债券!A:D,4,0),2)</f>
        <v>2</v>
      </c>
      <c r="Y2136">
        <f>_xlfn.IFNA(VLOOKUP(C2136,[2]Sheet1!$A:$A,1,0),3)</f>
        <v>3</v>
      </c>
    </row>
    <row r="2137" spans="1:25" x14ac:dyDescent="0.2">
      <c r="A2137" s="28" t="s">
        <v>20140</v>
      </c>
      <c r="B2137" s="28" t="s">
        <v>20141</v>
      </c>
      <c r="C2137" s="39" t="s">
        <v>536</v>
      </c>
      <c r="D2137" s="26" t="str">
        <f>[1]!b_calc_yield(A2137,日期设置!$B$2,F2137,1,R2137,1,O2137,L2137,S2137,)</f>
        <v>Fetching...</v>
      </c>
      <c r="E2137" s="26">
        <f t="shared" si="66"/>
        <v>14.766234982176973</v>
      </c>
      <c r="F2137" s="18">
        <f>[1]!b_dq_cleanprice($A2137,日期设置!B$2)</f>
        <v>100.49509999999999</v>
      </c>
      <c r="G2137" s="18" t="str">
        <f t="shared" si="67"/>
        <v>4.50 + 2.50</v>
      </c>
      <c r="H2137" s="27">
        <f>[1]!b_dq_pctchange($A2137,日期设置!$B$2,1)/100</f>
        <v>1.0001005025125565E-2</v>
      </c>
      <c r="I2137" s="26">
        <f>[1]!b_pq_pctchange(A2137,日期设置!$B$4,日期设置!$B$2,1)</f>
        <v>1.0001005025125564</v>
      </c>
      <c r="J2137" s="26">
        <f>[1]!b_pq_pctchange(A2137,日期设置!$C$4,日期设置!$B$2,1)</f>
        <v>1.0001005025125564</v>
      </c>
      <c r="K2137" s="52">
        <f>[1]!b_dq_amount($A2137,日期设置!B$2,2,10000)</f>
        <v>3108.0584795999998</v>
      </c>
      <c r="L2137" s="26">
        <f>[1]!b_info_latestpar(A2137,日期设置!$B$2)</f>
        <v>100</v>
      </c>
      <c r="M2137" s="6">
        <f>[1]!b_info_outstandingbalance($A2137,日期设置!B$2)</f>
        <v>10</v>
      </c>
      <c r="N2137" s="7">
        <f>[1]!b_info_latestissurercreditrating2(A2137,日期设置!$B$2,"102","1")</f>
        <v>0</v>
      </c>
      <c r="O2137" s="8">
        <v>6.3</v>
      </c>
      <c r="P2137" s="9" t="str">
        <f>[1]!b_info_repurchasedate(A2137)</f>
        <v>2023-09-23</v>
      </c>
      <c r="Q2137" s="8" t="s">
        <v>20829</v>
      </c>
      <c r="R2137" s="2" t="str">
        <f>IF((--IF(P2137=0,Q2137,P2137))&gt;(--日期设置!$B$2),IF(P2137=0,Q2137,P2137),Q2137)</f>
        <v>2023-09-23</v>
      </c>
      <c r="S2137" s="31" t="s">
        <v>17549</v>
      </c>
      <c r="T2137" s="8">
        <f>[1]!b_anal_ptmyear($A2137,日期设置!$B$2)</f>
        <v>4.506849315068493</v>
      </c>
      <c r="U2137" s="8">
        <f>[1]!b_anal_termifexercise($A2137,日期设置!B$2)</f>
        <v>2.506849315068493</v>
      </c>
      <c r="V2137" s="10">
        <f>[1]!b_dq_dirtyprice(A2137,日期设置!$B$2)</f>
        <v>103.6019</v>
      </c>
      <c r="W2137" s="11">
        <f>IF(U2137=0,ROUNDUP((Q2137-日期设置!$B$2)/365,0),ROUNDUP((R2137-日期设置!$B$2)/365,0))</f>
        <v>3</v>
      </c>
      <c r="X2137" s="18">
        <f>_xlfn.IFNA(VLOOKUP(A2137,过往入选债券!A:D,4,0),2)</f>
        <v>2</v>
      </c>
      <c r="Y2137">
        <f>_xlfn.IFNA(VLOOKUP(C2137,[2]Sheet1!$A:$A,1,0),3)</f>
        <v>3</v>
      </c>
    </row>
    <row r="2138" spans="1:25" hidden="1" x14ac:dyDescent="0.2">
      <c r="A2138" s="21" t="s">
        <v>13874</v>
      </c>
      <c r="B2138" s="21" t="s">
        <v>13875</v>
      </c>
      <c r="C2138" s="37" t="s">
        <v>12617</v>
      </c>
      <c r="D2138" s="26" t="str">
        <f>[1]!b_calc_yield(A2138,日期设置!$B$2,F2138,1,R2138,1,O2138,L2138,S2138,)</f>
        <v>Fetching...</v>
      </c>
      <c r="E2138" s="26">
        <f t="shared" si="66"/>
        <v>26.457202657645595</v>
      </c>
      <c r="F2138" s="18">
        <f>[1]!b_dq_cleanprice($A2138,日期设置!B$2)</f>
        <v>78.979900000000001</v>
      </c>
      <c r="G2138" s="18" t="str">
        <f t="shared" si="67"/>
        <v>3.33 + 0</v>
      </c>
      <c r="H2138" s="27">
        <f>[1]!b_dq_pctchange($A2138,日期设置!$B$2,1)/100</f>
        <v>0</v>
      </c>
      <c r="I2138" s="26">
        <f>[1]!b_pq_pctchange(A2138,日期设置!$B$4,日期设置!$B$2,1)</f>
        <v>0</v>
      </c>
      <c r="J2138" s="26">
        <f>[1]!b_pq_pctchange(A2138,日期设置!$C$4,日期设置!$B$2,1)</f>
        <v>-0.55339123690180902</v>
      </c>
      <c r="K2138" s="52">
        <f>[1]!b_dq_amount($A2138,日期设置!B$2,2,10000)</f>
        <v>0</v>
      </c>
      <c r="L2138" s="26">
        <f>[1]!b_info_latestpar(A2138,日期设置!$B$2)</f>
        <v>80</v>
      </c>
      <c r="M2138" s="6">
        <f>[1]!b_info_outstandingbalance($A2138,日期设置!B$2)</f>
        <v>11.2</v>
      </c>
      <c r="N2138" s="7" t="str">
        <f>[1]!b_info_latestissurercreditrating2(A2138,日期设置!$B$2,"102","1")</f>
        <v>AA</v>
      </c>
      <c r="O2138" s="8">
        <v>5.98</v>
      </c>
      <c r="P2138" s="9">
        <f>[1]!b_info_repurchasedate(A2138)</f>
        <v>0</v>
      </c>
      <c r="Q2138" s="8" t="s">
        <v>16814</v>
      </c>
      <c r="R2138" s="2" t="str">
        <f>IF((--IF(P2138=0,Q2138,P2138))&gt;(--日期设置!$B$2),IF(P2138=0,Q2138,P2138),Q2138)</f>
        <v>2024-07-21</v>
      </c>
      <c r="S2138" s="2" t="s">
        <v>18171</v>
      </c>
      <c r="T2138" s="8">
        <f>[1]!b_anal_ptmyear($A2138,日期设置!$B$2)</f>
        <v>3.3315068493150686</v>
      </c>
      <c r="U2138" s="8">
        <f>[1]!b_anal_termifexercise($A2138,日期设置!B$2)</f>
        <v>0</v>
      </c>
      <c r="V2138" s="10">
        <f>[1]!b_dq_dirtyprice(A2138,日期设置!$B$2)</f>
        <v>82.177999999999997</v>
      </c>
      <c r="W2138" s="11">
        <f>IF(U2138=0,ROUNDUP((Q2138-日期设置!$B$2)/365,0),ROUNDUP((R2138-日期设置!$B$2)/365,0))</f>
        <v>4</v>
      </c>
      <c r="X2138" s="18">
        <f>_xlfn.IFNA(VLOOKUP(A2138,过往入选债券!A:D,4,0),2)</f>
        <v>2</v>
      </c>
      <c r="Y2138">
        <f>_xlfn.IFNA(VLOOKUP(C2138,[2]Sheet1!$A:$A,1,0),3)</f>
        <v>3</v>
      </c>
    </row>
    <row r="2139" spans="1:25" hidden="1" x14ac:dyDescent="0.2">
      <c r="A2139" s="21" t="s">
        <v>14216</v>
      </c>
      <c r="B2139" s="21" t="s">
        <v>14217</v>
      </c>
      <c r="C2139" s="37" t="s">
        <v>14218</v>
      </c>
      <c r="D2139" s="26" t="str">
        <f>[1]!b_calc_yield(A2139,日期设置!$B$2,F2139,1,R2139,1,O2139,L2139,S2139,)</f>
        <v>Fetching...</v>
      </c>
      <c r="E2139" s="26">
        <f t="shared" si="66"/>
        <v>27.95204960452844</v>
      </c>
      <c r="F2139" s="18">
        <f>[1]!b_dq_cleanprice($A2139,日期设置!B$2)</f>
        <v>80.009</v>
      </c>
      <c r="G2139" s="18" t="str">
        <f t="shared" si="67"/>
        <v>3.56 + 0</v>
      </c>
      <c r="H2139" s="27">
        <f>[1]!b_dq_pctchange($A2139,日期设置!$B$2,1)/100</f>
        <v>0</v>
      </c>
      <c r="I2139" s="26">
        <f>[1]!b_pq_pctchange(A2139,日期设置!$B$4,日期设置!$B$2,1)</f>
        <v>0</v>
      </c>
      <c r="J2139" s="26">
        <f>[1]!b_pq_pctchange(A2139,日期设置!$C$4,日期设置!$B$2,1)</f>
        <v>-1.0552507163412423</v>
      </c>
      <c r="K2139" s="52">
        <f>[1]!b_dq_amount($A2139,日期设置!B$2,2,10000)</f>
        <v>0</v>
      </c>
      <c r="L2139" s="26">
        <f>[1]!b_info_latestpar(A2139,日期设置!$B$2)</f>
        <v>80</v>
      </c>
      <c r="M2139" s="6">
        <f>[1]!b_info_outstandingbalance($A2139,日期设置!B$2)</f>
        <v>5.12</v>
      </c>
      <c r="N2139" s="7" t="str">
        <f>[1]!b_info_latestissurercreditrating2(A2139,日期设置!$B$2,"102","1")</f>
        <v>AA-</v>
      </c>
      <c r="O2139" s="8">
        <v>6.3</v>
      </c>
      <c r="P2139" s="9">
        <f>[1]!b_info_repurchasedate(A2139)</f>
        <v>0</v>
      </c>
      <c r="Q2139" s="8" t="s">
        <v>16952</v>
      </c>
      <c r="R2139" s="2" t="str">
        <f>IF((--IF(P2139=0,Q2139,P2139))&gt;(--日期设置!$B$2),IF(P2139=0,Q2139,P2139),Q2139)</f>
        <v>2024-10-13</v>
      </c>
      <c r="S2139" s="2" t="s">
        <v>18071</v>
      </c>
      <c r="T2139" s="8">
        <f>[1]!b_anal_ptmyear($A2139,日期设置!$B$2)</f>
        <v>3.5616438356164384</v>
      </c>
      <c r="U2139" s="8">
        <f>[1]!b_anal_termifexercise($A2139,日期设置!B$2)</f>
        <v>0</v>
      </c>
      <c r="V2139" s="10">
        <f>[1]!b_dq_dirtyprice(A2139,日期设置!$B$2)</f>
        <v>82.218299999999999</v>
      </c>
      <c r="W2139" s="11">
        <f>IF(U2139=0,ROUNDUP((Q2139-日期设置!$B$2)/365,0),ROUNDUP((R2139-日期设置!$B$2)/365,0))</f>
        <v>4</v>
      </c>
      <c r="X2139" s="18">
        <f>_xlfn.IFNA(VLOOKUP(A2139,过往入选债券!A:D,4,0),2)</f>
        <v>2</v>
      </c>
      <c r="Y2139">
        <f>_xlfn.IFNA(VLOOKUP(C2139,[2]Sheet1!$A:$A,1,0),3)</f>
        <v>3</v>
      </c>
    </row>
    <row r="2140" spans="1:25" hidden="1" x14ac:dyDescent="0.2">
      <c r="A2140" s="21" t="s">
        <v>2167</v>
      </c>
      <c r="B2140" s="21" t="s">
        <v>2168</v>
      </c>
      <c r="C2140" s="37" t="s">
        <v>2169</v>
      </c>
      <c r="D2140" s="26" t="str">
        <f>[1]!b_calc_yield(A2140,日期设置!$B$2,F2140,1,R2140,1,O2140,L2140,S2140,)</f>
        <v>Fetching...</v>
      </c>
      <c r="E2140" s="26">
        <f t="shared" si="66"/>
        <v>3.7188248695988246</v>
      </c>
      <c r="F2140" s="18">
        <f>[1]!b_dq_cleanprice($A2140,日期设置!B$2)</f>
        <v>100.3439</v>
      </c>
      <c r="G2140" s="18" t="str">
        <f t="shared" si="67"/>
        <v>0.61 + 0</v>
      </c>
      <c r="H2140" s="27">
        <f>[1]!b_dq_pctchange($A2140,日期设置!$B$2,1)/100</f>
        <v>0</v>
      </c>
      <c r="I2140" s="26">
        <f>[1]!b_pq_pctchange(A2140,日期设置!$B$4,日期设置!$B$2,1)</f>
        <v>0</v>
      </c>
      <c r="J2140" s="26">
        <f>[1]!b_pq_pctchange(A2140,日期设置!$C$4,日期设置!$B$2,1)</f>
        <v>0.18420637503818899</v>
      </c>
      <c r="K2140" s="52">
        <f>[1]!b_dq_amount($A2140,日期设置!B$2,2,10000)</f>
        <v>0</v>
      </c>
      <c r="L2140" s="26">
        <f>[1]!b_info_latestpar(A2140,日期设置!$B$2)</f>
        <v>100</v>
      </c>
      <c r="M2140" s="6">
        <f>[1]!b_info_outstandingbalance($A2140,日期设置!B$2)</f>
        <v>5</v>
      </c>
      <c r="N2140" s="7">
        <f>[1]!b_info_latestissurercreditrating2(A2140,日期设置!$B$2,"102","1")</f>
        <v>0</v>
      </c>
      <c r="O2140" s="8">
        <v>6.8</v>
      </c>
      <c r="P2140" s="9">
        <f>[1]!b_info_repurchasedate(A2140)</f>
        <v>0</v>
      </c>
      <c r="Q2140" s="8" t="s">
        <v>17175</v>
      </c>
      <c r="R2140" s="2" t="str">
        <f>IF((--IF(P2140=0,Q2140,P2140))&gt;(--日期设置!$B$2),IF(P2140=0,Q2140,P2140),Q2140)</f>
        <v>2021-11-01</v>
      </c>
      <c r="S2140" s="2" t="s">
        <v>18606</v>
      </c>
      <c r="T2140" s="8">
        <f>[1]!b_anal_ptmyear($A2140,日期设置!$B$2)</f>
        <v>0.61369863013698633</v>
      </c>
      <c r="U2140" s="8">
        <f>[1]!b_anal_termifexercise($A2140,日期设置!B$2)</f>
        <v>0</v>
      </c>
      <c r="V2140" s="10">
        <f>[1]!b_dq_dirtyprice(A2140,日期设置!$B$2)</f>
        <v>102.97069999999999</v>
      </c>
      <c r="W2140" s="11">
        <f>IF(U2140=0,ROUNDUP((Q2140-日期设置!$B$2)/365,0),ROUNDUP((R2140-日期设置!$B$2)/365,0))</f>
        <v>1</v>
      </c>
      <c r="X2140" s="18">
        <f>_xlfn.IFNA(VLOOKUP(A2140,过往入选债券!A:D,4,0),2)</f>
        <v>2</v>
      </c>
      <c r="Y2140">
        <f>_xlfn.IFNA(VLOOKUP(C2140,[2]Sheet1!$A:$A,1,0),3)</f>
        <v>3</v>
      </c>
    </row>
    <row r="2141" spans="1:25" hidden="1" x14ac:dyDescent="0.2">
      <c r="A2141" s="21" t="s">
        <v>13636</v>
      </c>
      <c r="B2141" s="21" t="s">
        <v>13637</v>
      </c>
      <c r="C2141" s="37" t="s">
        <v>13638</v>
      </c>
      <c r="D2141" s="26" t="str">
        <f>[1]!b_calc_yield(A2141,日期设置!$B$2,F2141,1,R2141,1,O2141,L2141,S2141,)</f>
        <v>Fetching...</v>
      </c>
      <c r="E2141" s="26">
        <f t="shared" si="66"/>
        <v>30.471806636134712</v>
      </c>
      <c r="F2141" s="18">
        <f>[1]!b_dq_cleanprice($A2141,日期设置!B$2)</f>
        <v>60.181699999999999</v>
      </c>
      <c r="G2141" s="18" t="str">
        <f t="shared" si="67"/>
        <v>2.98 + 0</v>
      </c>
      <c r="H2141" s="27">
        <f>[1]!b_dq_pctchange($A2141,日期设置!$B$2,1)/100</f>
        <v>0</v>
      </c>
      <c r="I2141" s="26">
        <f>[1]!b_pq_pctchange(A2141,日期设置!$B$4,日期设置!$B$2,1)</f>
        <v>-25.000031155637366</v>
      </c>
      <c r="J2141" s="26">
        <f>[1]!b_pq_pctchange(A2141,日期设置!$C$4,日期设置!$B$2,1)</f>
        <v>-25.000031155637366</v>
      </c>
      <c r="K2141" s="52">
        <f>[1]!b_dq_amount($A2141,日期设置!B$2,2,10000)</f>
        <v>0</v>
      </c>
      <c r="L2141" s="26">
        <f>[1]!b_info_latestpar(A2141,日期设置!$B$2)</f>
        <v>60</v>
      </c>
      <c r="M2141" s="6">
        <f>[1]!b_info_outstandingbalance($A2141,日期设置!B$2)</f>
        <v>1.8</v>
      </c>
      <c r="N2141" s="7" t="str">
        <f>[1]!b_info_latestissurercreditrating2(A2141,日期设置!$B$2,"102","1")</f>
        <v>AA</v>
      </c>
      <c r="O2141" s="8">
        <v>6.2</v>
      </c>
      <c r="P2141" s="9">
        <f>[1]!b_info_repurchasedate(A2141)</f>
        <v>0</v>
      </c>
      <c r="Q2141" s="8" t="s">
        <v>17760</v>
      </c>
      <c r="R2141" s="2" t="str">
        <f>IF((--IF(P2141=0,Q2141,P2141))&gt;(--日期设置!$B$2),IF(P2141=0,Q2141,P2141),Q2141)</f>
        <v>2024-03-16</v>
      </c>
      <c r="S2141" s="2" t="s">
        <v>19037</v>
      </c>
      <c r="T2141" s="8">
        <f>[1]!b_anal_ptmyear($A2141,日期设置!$B$2)</f>
        <v>2.9835616438356163</v>
      </c>
      <c r="U2141" s="8">
        <f>[1]!b_anal_termifexercise($A2141,日期设置!B$2)</f>
        <v>0</v>
      </c>
      <c r="V2141" s="10">
        <f>[1]!b_dq_dirtyprice(A2141,日期设置!$B$2)</f>
        <v>60.242899999999999</v>
      </c>
      <c r="W2141" s="11">
        <f>IF(U2141=0,ROUNDUP((Q2141-日期设置!$B$2)/365,0),ROUNDUP((R2141-日期设置!$B$2)/365,0))</f>
        <v>3</v>
      </c>
      <c r="X2141" s="18">
        <f>_xlfn.IFNA(VLOOKUP(A2141,过往入选债券!A:D,4,0),2)</f>
        <v>2</v>
      </c>
      <c r="Y2141">
        <f>_xlfn.IFNA(VLOOKUP(C2141,[2]Sheet1!$A:$A,1,0),3)</f>
        <v>3</v>
      </c>
    </row>
    <row r="2142" spans="1:25" hidden="1" x14ac:dyDescent="0.2">
      <c r="A2142" s="21" t="s">
        <v>13769</v>
      </c>
      <c r="B2142" s="21" t="s">
        <v>13770</v>
      </c>
      <c r="C2142" s="37" t="s">
        <v>3035</v>
      </c>
      <c r="D2142" s="26" t="str">
        <f>[1]!b_calc_yield(A2142,日期设置!$B$2,F2142,1,R2142,1,O2142,L2142,S2142,)</f>
        <v>Fetching...</v>
      </c>
      <c r="E2142" s="26">
        <f t="shared" si="66"/>
        <v>44.122609673790755</v>
      </c>
      <c r="F2142" s="18">
        <f>[1]!b_dq_cleanprice($A2142,日期设置!B$2)</f>
        <v>86.514899999999997</v>
      </c>
      <c r="G2142" s="18" t="str">
        <f t="shared" si="67"/>
        <v>6.19 + 0</v>
      </c>
      <c r="H2142" s="27">
        <f>[1]!b_dq_pctchange($A2142,日期设置!$B$2,1)/100</f>
        <v>0</v>
      </c>
      <c r="I2142" s="26">
        <f>[1]!b_pq_pctchange(A2142,日期设置!$B$4,日期设置!$B$2,1)</f>
        <v>0</v>
      </c>
      <c r="J2142" s="26">
        <f>[1]!b_pq_pctchange(A2142,日期设置!$C$4,日期设置!$B$2,1)</f>
        <v>0</v>
      </c>
      <c r="K2142" s="52">
        <f>[1]!b_dq_amount($A2142,日期设置!B$2,2,10000)</f>
        <v>0</v>
      </c>
      <c r="L2142" s="26">
        <f>[1]!b_info_latestpar(A2142,日期设置!$B$2)</f>
        <v>85</v>
      </c>
      <c r="M2142" s="6">
        <f>[1]!b_info_outstandingbalance($A2142,日期设置!B$2)</f>
        <v>8.5</v>
      </c>
      <c r="N2142" s="7" t="str">
        <f>[1]!b_info_latestissurercreditrating2(A2142,日期设置!$B$2,"102","1")</f>
        <v>AA</v>
      </c>
      <c r="O2142" s="8">
        <v>6.6</v>
      </c>
      <c r="P2142" s="9">
        <f>[1]!b_info_repurchasedate(A2142)</f>
        <v>0</v>
      </c>
      <c r="Q2142" s="8" t="s">
        <v>17625</v>
      </c>
      <c r="R2142" s="2" t="str">
        <f>IF((--IF(P2142=0,Q2142,P2142))&gt;(--日期设置!$B$2),IF(P2142=0,Q2142,P2142),Q2142)</f>
        <v>2027-06-01</v>
      </c>
      <c r="S2142" s="2" t="s">
        <v>19033</v>
      </c>
      <c r="T2142" s="8">
        <f>[1]!b_anal_ptmyear($A2142,日期设置!$B$2)</f>
        <v>6.1945205479452055</v>
      </c>
      <c r="U2142" s="8">
        <f>[1]!b_anal_termifexercise($A2142,日期设置!B$2)</f>
        <v>0</v>
      </c>
      <c r="V2142" s="10">
        <f>[1]!b_dq_dirtyprice(A2142,日期设置!$B$2)</f>
        <v>91.033600000000007</v>
      </c>
      <c r="W2142" s="11">
        <f>IF(U2142=0,ROUNDUP((Q2142-日期设置!$B$2)/365,0),ROUNDUP((R2142-日期设置!$B$2)/365,0))</f>
        <v>7</v>
      </c>
      <c r="X2142" s="18">
        <f>_xlfn.IFNA(VLOOKUP(A2142,过往入选债券!A:D,4,0),2)</f>
        <v>2</v>
      </c>
      <c r="Y2142">
        <f>_xlfn.IFNA(VLOOKUP(C2142,[2]Sheet1!$A:$A,1,0),3)</f>
        <v>3</v>
      </c>
    </row>
    <row r="2143" spans="1:25" hidden="1" x14ac:dyDescent="0.2">
      <c r="A2143" s="21" t="s">
        <v>14265</v>
      </c>
      <c r="B2143" s="21" t="s">
        <v>14266</v>
      </c>
      <c r="C2143" s="37" t="s">
        <v>14267</v>
      </c>
      <c r="D2143" s="26" t="str">
        <f>[1]!b_calc_yield(A2143,日期设置!$B$2,F2143,1,R2143,1,O2143,L2143,S2143,)</f>
        <v>Fetching...</v>
      </c>
      <c r="E2143" s="26">
        <f t="shared" si="66"/>
        <v>28.299426724038689</v>
      </c>
      <c r="F2143" s="18">
        <f>[1]!b_dq_cleanprice($A2143,日期设置!B$2)</f>
        <v>80.512</v>
      </c>
      <c r="G2143" s="18" t="str">
        <f t="shared" si="67"/>
        <v>3.61 + 0</v>
      </c>
      <c r="H2143" s="27">
        <f>[1]!b_dq_pctchange($A2143,日期设置!$B$2,1)/100</f>
        <v>0</v>
      </c>
      <c r="I2143" s="26">
        <f>[1]!b_pq_pctchange(A2143,日期设置!$B$4,日期设置!$B$2,1)</f>
        <v>0</v>
      </c>
      <c r="J2143" s="26">
        <f>[1]!b_pq_pctchange(A2143,日期设置!$C$4,日期设置!$B$2,1)</f>
        <v>0</v>
      </c>
      <c r="K2143" s="52">
        <f>[1]!b_dq_amount($A2143,日期设置!B$2,2,10000)</f>
        <v>0</v>
      </c>
      <c r="L2143" s="26">
        <f>[1]!b_info_latestpar(A2143,日期设置!$B$2)</f>
        <v>80</v>
      </c>
      <c r="M2143" s="6">
        <f>[1]!b_info_outstandingbalance($A2143,日期设置!B$2)</f>
        <v>13.6</v>
      </c>
      <c r="N2143" s="7" t="str">
        <f>[1]!b_info_latestissurercreditrating2(A2143,日期设置!$B$2,"102","1")</f>
        <v>AA</v>
      </c>
      <c r="O2143" s="8">
        <v>6.47</v>
      </c>
      <c r="P2143" s="9">
        <f>[1]!b_info_repurchasedate(A2143)</f>
        <v>0</v>
      </c>
      <c r="Q2143" s="8" t="s">
        <v>16051</v>
      </c>
      <c r="R2143" s="2" t="str">
        <f>IF((--IF(P2143=0,Q2143,P2143))&gt;(--日期设置!$B$2),IF(P2143=0,Q2143,P2143),Q2143)</f>
        <v>2024-10-31</v>
      </c>
      <c r="S2143" s="2" t="s">
        <v>17837</v>
      </c>
      <c r="T2143" s="8">
        <f>[1]!b_anal_ptmyear($A2143,日期设置!$B$2)</f>
        <v>3.6109589041095891</v>
      </c>
      <c r="U2143" s="8">
        <f>[1]!b_anal_termifexercise($A2143,日期设置!B$2)</f>
        <v>0</v>
      </c>
      <c r="V2143" s="10">
        <f>[1]!b_dq_dirtyprice(A2143,日期设置!$B$2)</f>
        <v>82.525700000000001</v>
      </c>
      <c r="W2143" s="11">
        <f>IF(U2143=0,ROUNDUP((Q2143-日期设置!$B$2)/365,0),ROUNDUP((R2143-日期设置!$B$2)/365,0))</f>
        <v>4</v>
      </c>
      <c r="X2143" s="18">
        <f>_xlfn.IFNA(VLOOKUP(A2143,过往入选债券!A:D,4,0),2)</f>
        <v>2</v>
      </c>
      <c r="Y2143">
        <f>_xlfn.IFNA(VLOOKUP(C2143,[2]Sheet1!$A:$A,1,0),3)</f>
        <v>3</v>
      </c>
    </row>
    <row r="2144" spans="1:25" hidden="1" x14ac:dyDescent="0.2">
      <c r="A2144" s="21" t="s">
        <v>10737</v>
      </c>
      <c r="B2144" s="21" t="s">
        <v>10738</v>
      </c>
      <c r="C2144" s="37" t="s">
        <v>93</v>
      </c>
      <c r="D2144" s="26" t="str">
        <f>[1]!b_calc_yield(A2144,日期设置!$B$2,F2144,1,R2144,1,O2144,L2144,S2144,)</f>
        <v>Fetching...</v>
      </c>
      <c r="E2144" s="26">
        <f t="shared" si="66"/>
        <v>12.249593065539944</v>
      </c>
      <c r="F2144" s="18">
        <f>[1]!b_dq_cleanprice($A2144,日期设置!B$2)</f>
        <v>96.985500000000002</v>
      </c>
      <c r="G2144" s="18" t="str">
        <f t="shared" si="67"/>
        <v>2.09 + 2.09</v>
      </c>
      <c r="H2144" s="27">
        <f>[1]!b_dq_pctchange($A2144,日期设置!$B$2,1)/100</f>
        <v>0</v>
      </c>
      <c r="I2144" s="26">
        <f>[1]!b_pq_pctchange(A2144,日期设置!$B$4,日期设置!$B$2,1)</f>
        <v>0</v>
      </c>
      <c r="J2144" s="26">
        <f>[1]!b_pq_pctchange(A2144,日期设置!$C$4,日期设置!$B$2,1)</f>
        <v>-3.0144999999999982</v>
      </c>
      <c r="K2144" s="52">
        <f>[1]!b_dq_amount($A2144,日期设置!B$2,2,10000)</f>
        <v>0</v>
      </c>
      <c r="L2144" s="26">
        <f>[1]!b_info_latestpar(A2144,日期设置!$B$2)</f>
        <v>100</v>
      </c>
      <c r="M2144" s="6">
        <f>[1]!b_info_outstandingbalance($A2144,日期设置!B$2)</f>
        <v>12</v>
      </c>
      <c r="N2144" s="7" t="str">
        <f>[1]!b_info_latestissurercreditrating2(A2144,日期设置!$B$2,"102","1")</f>
        <v>AAA</v>
      </c>
      <c r="O2144" s="8">
        <v>4.4800000000000004</v>
      </c>
      <c r="P2144" s="9">
        <f>[1]!b_info_repurchasedate(A2144)</f>
        <v>0</v>
      </c>
      <c r="Q2144" s="8" t="s">
        <v>16074</v>
      </c>
      <c r="R2144" s="2" t="str">
        <f>IF((--IF(P2144=0,Q2144,P2144))&gt;(--日期设置!$B$2),IF(P2144=0,Q2144,P2144),Q2144)</f>
        <v>2023-04-24</v>
      </c>
      <c r="S2144" s="2" t="s">
        <v>17860</v>
      </c>
      <c r="T2144" s="8">
        <f>[1]!b_anal_ptmyear($A2144,日期设置!$B$2)</f>
        <v>2.0904109589041098</v>
      </c>
      <c r="U2144" s="8">
        <f>[1]!b_anal_termifexercise($A2144,日期设置!B$2)</f>
        <v>2.0904109589041098</v>
      </c>
      <c r="V2144" s="10">
        <f>[1]!b_dq_dirtyprice(A2144,日期设置!$B$2)</f>
        <v>101.0605</v>
      </c>
      <c r="W2144" s="11">
        <f>IF(U2144=0,ROUNDUP((Q2144-日期设置!$B$2)/365,0),ROUNDUP((R2144-日期设置!$B$2)/365,0))</f>
        <v>3</v>
      </c>
      <c r="X2144" s="18">
        <f>_xlfn.IFNA(VLOOKUP(A2144,过往入选债券!A:D,4,0),2)</f>
        <v>2</v>
      </c>
      <c r="Y2144" s="45">
        <f>_xlfn.IFNA(VLOOKUP(C2144,[2]Sheet1!$A:$A,1,0),3)</f>
        <v>3</v>
      </c>
    </row>
    <row r="2145" spans="1:25" hidden="1" x14ac:dyDescent="0.2">
      <c r="A2145" s="21" t="s">
        <v>15145</v>
      </c>
      <c r="B2145" s="21" t="s">
        <v>15146</v>
      </c>
      <c r="C2145" s="37" t="s">
        <v>1433</v>
      </c>
      <c r="D2145" s="26" t="str">
        <f>[1]!b_calc_yield(A2145,日期设置!$B$2,F2145,1,R2145,1,O2145,L2145,S2145,)</f>
        <v>Fetching...</v>
      </c>
      <c r="E2145" s="26">
        <f t="shared" si="66"/>
        <v>29.712266801769704</v>
      </c>
      <c r="F2145" s="18">
        <f>[1]!b_dq_cleanprice($A2145,日期设置!B$2)</f>
        <v>104.78919999999999</v>
      </c>
      <c r="G2145" s="18" t="str">
        <f t="shared" si="67"/>
        <v>4.99 + 0</v>
      </c>
      <c r="H2145" s="27">
        <f>[1]!b_dq_pctchange($A2145,日期设置!$B$2,1)/100</f>
        <v>0</v>
      </c>
      <c r="I2145" s="26">
        <f>[1]!b_pq_pctchange(A2145,日期设置!$B$4,日期设置!$B$2,1)</f>
        <v>0</v>
      </c>
      <c r="J2145" s="26">
        <f>[1]!b_pq_pctchange(A2145,日期设置!$C$4,日期设置!$B$2,1)</f>
        <v>0</v>
      </c>
      <c r="K2145" s="52">
        <f>[1]!b_dq_amount($A2145,日期设置!B$2,2,10000)</f>
        <v>0</v>
      </c>
      <c r="L2145" s="26">
        <f>[1]!b_info_latestpar(A2145,日期设置!$B$2)</f>
        <v>100</v>
      </c>
      <c r="M2145" s="6">
        <f>[1]!b_info_outstandingbalance($A2145,日期设置!B$2)</f>
        <v>12</v>
      </c>
      <c r="N2145" s="7" t="str">
        <f>[1]!b_info_latestissurercreditrating2(A2145,日期设置!$B$2,"102","1")</f>
        <v>AA</v>
      </c>
      <c r="O2145" s="8">
        <v>7.19</v>
      </c>
      <c r="P2145" s="9">
        <f>[1]!b_info_repurchasedate(A2145)</f>
        <v>0</v>
      </c>
      <c r="Q2145" s="8" t="s">
        <v>15995</v>
      </c>
      <c r="R2145" s="2" t="str">
        <f>IF((--IF(P2145=0,Q2145,P2145))&gt;(--日期设置!$B$2),IF(P2145=0,Q2145,P2145),Q2145)</f>
        <v>2026-03-21</v>
      </c>
      <c r="S2145" s="2" t="s">
        <v>17783</v>
      </c>
      <c r="T2145" s="8">
        <f>[1]!b_anal_ptmyear($A2145,日期设置!$B$2)</f>
        <v>4.9972602739726026</v>
      </c>
      <c r="U2145" s="8">
        <f>[1]!b_anal_termifexercise($A2145,日期设置!B$2)</f>
        <v>0</v>
      </c>
      <c r="V2145" s="10">
        <f>[1]!b_dq_dirtyprice(A2145,日期设置!$B$2)</f>
        <v>104.80889999999999</v>
      </c>
      <c r="W2145" s="11">
        <f>IF(U2145=0,ROUNDUP((Q2145-日期设置!$B$2)/365,0),ROUNDUP((R2145-日期设置!$B$2)/365,0))</f>
        <v>5</v>
      </c>
      <c r="X2145" s="18">
        <f>_xlfn.IFNA(VLOOKUP(A2145,过往入选债券!A:D,4,0),2)</f>
        <v>2</v>
      </c>
      <c r="Y2145">
        <f>_xlfn.IFNA(VLOOKUP(C2145,[2]Sheet1!$A:$A,1,0),3)</f>
        <v>3</v>
      </c>
    </row>
    <row r="2146" spans="1:25" hidden="1" x14ac:dyDescent="0.2">
      <c r="A2146" s="21" t="s">
        <v>11409</v>
      </c>
      <c r="B2146" s="21" t="s">
        <v>11410</v>
      </c>
      <c r="C2146" s="37" t="s">
        <v>10</v>
      </c>
      <c r="D2146" s="26" t="str">
        <f>[1]!b_calc_yield(A2146,日期设置!$B$2,F2146,1,R2146,1,O2146,L2146,S2146,)</f>
        <v>Fetching...</v>
      </c>
      <c r="E2146" s="26">
        <f t="shared" si="66"/>
        <v>13.75610113495811</v>
      </c>
      <c r="F2146" s="18">
        <f>[1]!b_dq_cleanprice($A2146,日期设置!B$2)</f>
        <v>99.851200000000006</v>
      </c>
      <c r="G2146" s="18" t="str">
        <f t="shared" si="67"/>
        <v>2.35 + 2.35</v>
      </c>
      <c r="H2146" s="27">
        <f>[1]!b_dq_pctchange($A2146,日期设置!$B$2,1)/100</f>
        <v>0</v>
      </c>
      <c r="I2146" s="26">
        <f>[1]!b_pq_pctchange(A2146,日期设置!$B$4,日期设置!$B$2,1)</f>
        <v>-0.92161143083944774</v>
      </c>
      <c r="J2146" s="26">
        <f>[1]!b_pq_pctchange(A2146,日期设置!$C$4,日期设置!$B$2,1)</f>
        <v>-1.9538299898861837</v>
      </c>
      <c r="K2146" s="52">
        <f>[1]!b_dq_amount($A2146,日期设置!B$2,2,10000)</f>
        <v>0</v>
      </c>
      <c r="L2146" s="26">
        <f>[1]!b_info_latestpar(A2146,日期设置!$B$2)</f>
        <v>100</v>
      </c>
      <c r="M2146" s="6">
        <f>[1]!b_info_outstandingbalance($A2146,日期设置!B$2)</f>
        <v>10</v>
      </c>
      <c r="N2146" s="7" t="str">
        <f>[1]!b_info_latestissurercreditrating2(A2146,日期设置!$B$2,"102","1")</f>
        <v>AAA</v>
      </c>
      <c r="O2146" s="8">
        <v>6</v>
      </c>
      <c r="P2146" s="9">
        <f>[1]!b_info_repurchasedate(A2146)</f>
        <v>0</v>
      </c>
      <c r="Q2146" s="8" t="s">
        <v>16488</v>
      </c>
      <c r="R2146" s="2" t="str">
        <f>IF((--IF(P2146=0,Q2146,P2146))&gt;(--日期设置!$B$2),IF(P2146=0,Q2146,P2146),Q2146)</f>
        <v>2023-07-29</v>
      </c>
      <c r="S2146" s="2" t="s">
        <v>18003</v>
      </c>
      <c r="T2146" s="8">
        <f>[1]!b_anal_ptmyear($A2146,日期设置!$B$2)</f>
        <v>2.3534246575342466</v>
      </c>
      <c r="U2146" s="8">
        <f>[1]!b_anal_termifexercise($A2146,日期设置!B$2)</f>
        <v>2.3534246575342466</v>
      </c>
      <c r="V2146" s="10">
        <f>[1]!b_dq_dirtyprice(A2146,日期设置!$B$2)</f>
        <v>103.7307</v>
      </c>
      <c r="W2146" s="11">
        <f>IF(U2146=0,ROUNDUP((Q2146-日期设置!$B$2)/365,0),ROUNDUP((R2146-日期设置!$B$2)/365,0))</f>
        <v>3</v>
      </c>
      <c r="X2146" s="18">
        <f>_xlfn.IFNA(VLOOKUP(A2146,过往入选债券!A:D,4,0),2)</f>
        <v>2</v>
      </c>
      <c r="Y2146">
        <f>_xlfn.IFNA(VLOOKUP(C2146,[2]Sheet1!$A:$A,1,0),3)</f>
        <v>3</v>
      </c>
    </row>
    <row r="2147" spans="1:25" hidden="1" x14ac:dyDescent="0.2">
      <c r="A2147" s="28" t="s">
        <v>21642</v>
      </c>
      <c r="B2147" s="28" t="s">
        <v>21643</v>
      </c>
      <c r="C2147" s="39" t="s">
        <v>1864</v>
      </c>
      <c r="D2147" s="26" t="str">
        <f>[1]!b_calc_yield(A2147,日期设置!$B$2,F2147,1,R2147,1,O2147,L2147,S2147,)</f>
        <v>Fetching...</v>
      </c>
      <c r="E2147" s="26">
        <f t="shared" si="66"/>
        <v>39.474808590469543</v>
      </c>
      <c r="F2147" s="18">
        <f>[1]!b_dq_cleanprice($A2147,日期设置!B$2)</f>
        <v>99.69</v>
      </c>
      <c r="G2147" s="18" t="str">
        <f t="shared" si="67"/>
        <v>6.64 + 0</v>
      </c>
      <c r="H2147" s="27">
        <f>[1]!b_dq_pctchange($A2147,日期设置!$B$2,1)/100</f>
        <v>0</v>
      </c>
      <c r="I2147" s="26">
        <f>[1]!b_pq_pctchange(A2147,日期设置!$B$4,日期设置!$B$2,1)</f>
        <v>0</v>
      </c>
      <c r="J2147" s="26">
        <f>[1]!b_pq_pctchange(A2147,日期设置!$C$4,日期设置!$B$2,1)</f>
        <v>0</v>
      </c>
      <c r="K2147" s="52">
        <f>[1]!b_dq_amount($A2147,日期设置!B$2,2,10000)</f>
        <v>0</v>
      </c>
      <c r="L2147" s="26">
        <f>[1]!b_info_latestpar(A2147,日期设置!$B$2)</f>
        <v>100</v>
      </c>
      <c r="M2147" s="6">
        <f>[1]!b_info_outstandingbalance($A2147,日期设置!B$2)</f>
        <v>8.3000000000000007</v>
      </c>
      <c r="N2147" s="7" t="str">
        <f>[1]!b_info_latestissurercreditrating2(A2147,日期设置!$B$2,"102","1")</f>
        <v>AA+</v>
      </c>
      <c r="O2147" s="43">
        <v>6</v>
      </c>
      <c r="P2147" s="9">
        <f>[1]!b_info_repurchasedate(A2147)</f>
        <v>0</v>
      </c>
      <c r="Q2147" s="31" t="s">
        <v>21737</v>
      </c>
      <c r="R2147" s="2" t="str">
        <f>IF((--IF(P2147=0,Q2147,P2147))&gt;(--日期设置!$B$2),IF(P2147=0,Q2147,P2147),Q2147)</f>
        <v>2027-11-13</v>
      </c>
      <c r="S2147" s="31" t="s">
        <v>17545</v>
      </c>
      <c r="T2147" s="8">
        <f>[1]!b_anal_ptmyear($A2147,日期设置!$B$2)</f>
        <v>6.6465753424657539</v>
      </c>
      <c r="U2147" s="8">
        <f>[1]!b_anal_termifexercise($A2147,日期设置!B$2)</f>
        <v>0</v>
      </c>
      <c r="V2147" s="10">
        <f>[1]!b_dq_dirtyprice(A2147,日期设置!$B$2)</f>
        <v>101.8105</v>
      </c>
      <c r="W2147" s="11">
        <f>IF(U2147=0,ROUNDUP((Q2147-日期设置!$B$2)/365,0),ROUNDUP((R2147-日期设置!$B$2)/365,0))</f>
        <v>7</v>
      </c>
      <c r="X2147" s="18">
        <f>_xlfn.IFNA(VLOOKUP(A2147,过往入选债券!A:D,4,0),2)</f>
        <v>2</v>
      </c>
      <c r="Y2147">
        <f>_xlfn.IFNA(VLOOKUP(C2147,[2]Sheet1!$A:$A,1,0),3)</f>
        <v>3</v>
      </c>
    </row>
    <row r="2148" spans="1:25" hidden="1" x14ac:dyDescent="0.2">
      <c r="A2148" s="21" t="s">
        <v>10609</v>
      </c>
      <c r="B2148" s="21" t="s">
        <v>10610</v>
      </c>
      <c r="C2148" s="37" t="s">
        <v>833</v>
      </c>
      <c r="D2148" s="26" t="str">
        <f>[1]!b_calc_yield(A2148,日期设置!$B$2,F2148,1,R2148,1,O2148,L2148,S2148,)</f>
        <v>Fetching...</v>
      </c>
      <c r="E2148" s="26">
        <f t="shared" si="66"/>
        <v>12.156086210777751</v>
      </c>
      <c r="F2148" s="18">
        <f>[1]!b_dq_cleanprice($A2148,日期设置!B$2)</f>
        <v>96.495000000000005</v>
      </c>
      <c r="G2148" s="18" t="str">
        <f t="shared" si="67"/>
        <v>2.07 + 0</v>
      </c>
      <c r="H2148" s="27">
        <f>[1]!b_dq_pctchange($A2148,日期设置!$B$2,1)/100</f>
        <v>0</v>
      </c>
      <c r="I2148" s="26">
        <f>[1]!b_pq_pctchange(A2148,日期设置!$B$4,日期设置!$B$2,1)</f>
        <v>0.83546248256188538</v>
      </c>
      <c r="J2148" s="26">
        <f>[1]!b_pq_pctchange(A2148,日期设置!$C$4,日期设置!$B$2,1)</f>
        <v>4.1988709702511173E-2</v>
      </c>
      <c r="K2148" s="52">
        <f>[1]!b_dq_amount($A2148,日期设置!B$2,2,10000)</f>
        <v>0</v>
      </c>
      <c r="L2148" s="26">
        <f>[1]!b_info_latestpar(A2148,日期设置!$B$2)</f>
        <v>100</v>
      </c>
      <c r="M2148" s="6">
        <f>[1]!b_info_outstandingbalance($A2148,日期设置!B$2)</f>
        <v>4</v>
      </c>
      <c r="N2148" s="7" t="str">
        <f>[1]!b_info_latestissurercreditrating2(A2148,日期设置!$B$2,"102","1")</f>
        <v>AA+</v>
      </c>
      <c r="O2148" s="8">
        <v>4.2</v>
      </c>
      <c r="P2148" s="9">
        <f>[1]!b_info_repurchasedate(A2148)</f>
        <v>0</v>
      </c>
      <c r="Q2148" s="8" t="s">
        <v>16485</v>
      </c>
      <c r="R2148" s="2" t="str">
        <f>IF((--IF(P2148=0,Q2148,P2148))&gt;(--日期设置!$B$2),IF(P2148=0,Q2148,P2148),Q2148)</f>
        <v>2023-04-17</v>
      </c>
      <c r="S2148" s="2" t="s">
        <v>18184</v>
      </c>
      <c r="T2148" s="8">
        <f>[1]!b_anal_ptmyear($A2148,日期设置!$B$2)</f>
        <v>2.0712328767123287</v>
      </c>
      <c r="U2148" s="8">
        <f>[1]!b_anal_termifexercise($A2148,日期设置!B$2)</f>
        <v>0</v>
      </c>
      <c r="V2148" s="10">
        <f>[1]!b_dq_dirtyprice(A2148,日期设置!$B$2)</f>
        <v>100.39579999999999</v>
      </c>
      <c r="W2148" s="11">
        <f>IF(U2148=0,ROUNDUP((Q2148-日期设置!$B$2)/365,0),ROUNDUP((R2148-日期设置!$B$2)/365,0))</f>
        <v>3</v>
      </c>
      <c r="X2148" s="18">
        <f>_xlfn.IFNA(VLOOKUP(A2148,过往入选债券!A:D,4,0),2)</f>
        <v>2</v>
      </c>
      <c r="Y2148">
        <f>_xlfn.IFNA(VLOOKUP(C2148,[2]Sheet1!$A:$A,1,0),3)</f>
        <v>3</v>
      </c>
    </row>
    <row r="2149" spans="1:25" hidden="1" x14ac:dyDescent="0.2">
      <c r="A2149" s="21" t="s">
        <v>3212</v>
      </c>
      <c r="B2149" s="21" t="s">
        <v>3213</v>
      </c>
      <c r="C2149" s="37" t="s">
        <v>133</v>
      </c>
      <c r="D2149" s="26" t="str">
        <f>[1]!b_calc_yield(A2149,日期设置!$B$2,F2149,1,R2149,1,O2149,L2149,S2149,)</f>
        <v>Fetching...</v>
      </c>
      <c r="E2149" s="26">
        <f t="shared" si="66"/>
        <v>7.3697972236410614</v>
      </c>
      <c r="F2149" s="18">
        <f>[1]!b_dq_cleanprice($A2149,日期设置!B$2)</f>
        <v>99.440200000000004</v>
      </c>
      <c r="G2149" s="18" t="str">
        <f t="shared" si="67"/>
        <v>1.26 + 0</v>
      </c>
      <c r="H2149" s="27">
        <f>[1]!b_dq_pctchange($A2149,日期设置!$B$2,1)/100</f>
        <v>0</v>
      </c>
      <c r="I2149" s="26">
        <f>[1]!b_pq_pctchange(A2149,日期设置!$B$4,日期设置!$B$2,1)</f>
        <v>0</v>
      </c>
      <c r="J2149" s="26">
        <f>[1]!b_pq_pctchange(A2149,日期设置!$C$4,日期设置!$B$2,1)</f>
        <v>0</v>
      </c>
      <c r="K2149" s="52">
        <f>[1]!b_dq_amount($A2149,日期设置!B$2,2,10000)</f>
        <v>0</v>
      </c>
      <c r="L2149" s="26">
        <f>[1]!b_info_latestpar(A2149,日期设置!$B$2)</f>
        <v>100</v>
      </c>
      <c r="M2149" s="6">
        <f>[1]!b_info_outstandingbalance($A2149,日期设置!B$2)</f>
        <v>10</v>
      </c>
      <c r="N2149" s="7">
        <f>[1]!b_info_latestissurercreditrating2(A2149,日期设置!$B$2,"102","1")</f>
        <v>0</v>
      </c>
      <c r="O2149" s="8">
        <v>5.6</v>
      </c>
      <c r="P2149" s="9">
        <f>[1]!b_info_repurchasedate(A2149)</f>
        <v>0</v>
      </c>
      <c r="Q2149" s="8" t="s">
        <v>16749</v>
      </c>
      <c r="R2149" s="2" t="str">
        <f>IF((--IF(P2149=0,Q2149,P2149))&gt;(--日期设置!$B$2),IF(P2149=0,Q2149,P2149),Q2149)</f>
        <v>2022-06-26</v>
      </c>
      <c r="S2149" s="2" t="s">
        <v>18669</v>
      </c>
      <c r="T2149" s="8">
        <f>[1]!b_anal_ptmyear($A2149,日期设置!$B$2)</f>
        <v>1.263013698630137</v>
      </c>
      <c r="U2149" s="8">
        <f>[1]!b_anal_termifexercise($A2149,日期设置!B$2)</f>
        <v>0</v>
      </c>
      <c r="V2149" s="10">
        <f>[1]!b_dq_dirtyprice(A2149,日期设置!$B$2)</f>
        <v>103.5673</v>
      </c>
      <c r="W2149" s="11">
        <f>IF(U2149=0,ROUNDUP((Q2149-日期设置!$B$2)/365,0),ROUNDUP((R2149-日期设置!$B$2)/365,0))</f>
        <v>2</v>
      </c>
      <c r="X2149" s="18">
        <f>_xlfn.IFNA(VLOOKUP(A2149,过往入选债券!A:D,4,0),2)</f>
        <v>2</v>
      </c>
      <c r="Y2149">
        <f>_xlfn.IFNA(VLOOKUP(C2149,[2]Sheet1!$A:$A,1,0),3)</f>
        <v>3</v>
      </c>
    </row>
    <row r="2150" spans="1:25" hidden="1" x14ac:dyDescent="0.2">
      <c r="A2150" s="21" t="s">
        <v>12308</v>
      </c>
      <c r="B2150" s="21" t="s">
        <v>12309</v>
      </c>
      <c r="C2150" s="37" t="s">
        <v>12310</v>
      </c>
      <c r="D2150" s="26" t="str">
        <f>[1]!b_calc_yield(A2150,日期设置!$B$2,F2150,1,R2150,1,O2150,L2150,S2150,)</f>
        <v>Fetching...</v>
      </c>
      <c r="E2150" s="26">
        <f t="shared" si="66"/>
        <v>31.008081667375563</v>
      </c>
      <c r="F2150" s="18">
        <f>[1]!b_dq_cleanprice($A2150,日期设置!B$2)</f>
        <v>19.97</v>
      </c>
      <c r="G2150" s="18" t="str">
        <f t="shared" si="67"/>
        <v>0.98 + 0</v>
      </c>
      <c r="H2150" s="27">
        <f>[1]!b_dq_pctchange($A2150,日期设置!$B$2,1)/100</f>
        <v>0</v>
      </c>
      <c r="I2150" s="26">
        <f>[1]!b_pq_pctchange(A2150,日期设置!$B$4,日期设置!$B$2,1)</f>
        <v>-50</v>
      </c>
      <c r="J2150" s="26">
        <f>[1]!b_pq_pctchange(A2150,日期设置!$C$4,日期设置!$B$2,1)</f>
        <v>-50</v>
      </c>
      <c r="K2150" s="52">
        <f>[1]!b_dq_amount($A2150,日期设置!B$2,2,10000)</f>
        <v>0</v>
      </c>
      <c r="L2150" s="26">
        <f>[1]!b_info_latestpar(A2150,日期设置!$B$2)</f>
        <v>19.999999999999996</v>
      </c>
      <c r="M2150" s="6">
        <f>[1]!b_info_outstandingbalance($A2150,日期设置!B$2)</f>
        <v>1.6</v>
      </c>
      <c r="N2150" s="7" t="str">
        <f>[1]!b_info_latestissurercreditrating2(A2150,日期设置!$B$2,"102","1")</f>
        <v>AA</v>
      </c>
      <c r="O2150" s="8">
        <v>6.18</v>
      </c>
      <c r="P2150" s="9">
        <f>[1]!b_info_repurchasedate(A2150)</f>
        <v>0</v>
      </c>
      <c r="Q2150" s="8" t="s">
        <v>16262</v>
      </c>
      <c r="R2150" s="2" t="str">
        <f>IF((--IF(P2150=0,Q2150,P2150))&gt;(--日期设置!$B$2),IF(P2150=0,Q2150,P2150),Q2150)</f>
        <v>2022-03-18</v>
      </c>
      <c r="S2150" s="2" t="s">
        <v>18369</v>
      </c>
      <c r="T2150" s="8">
        <f>[1]!b_anal_ptmyear($A2150,日期设置!$B$2)</f>
        <v>0.989041095890411</v>
      </c>
      <c r="U2150" s="8">
        <f>[1]!b_anal_termifexercise($A2150,日期设置!B$2)</f>
        <v>0</v>
      </c>
      <c r="V2150" s="10">
        <f>[1]!b_dq_dirtyprice(A2150,日期设置!$B$2)</f>
        <v>19.983499999999999</v>
      </c>
      <c r="W2150" s="11">
        <f>IF(U2150=0,ROUNDUP((Q2150-日期设置!$B$2)/365,0),ROUNDUP((R2150-日期设置!$B$2)/365,0))</f>
        <v>1</v>
      </c>
      <c r="X2150" s="18">
        <f>_xlfn.IFNA(VLOOKUP(A2150,过往入选债券!A:D,4,0),2)</f>
        <v>2</v>
      </c>
      <c r="Y2150">
        <f>_xlfn.IFNA(VLOOKUP(C2150,[2]Sheet1!$A:$A,1,0),3)</f>
        <v>3</v>
      </c>
    </row>
    <row r="2151" spans="1:25" hidden="1" x14ac:dyDescent="0.2">
      <c r="A2151" s="21" t="s">
        <v>1343</v>
      </c>
      <c r="B2151" s="21" t="s">
        <v>1344</v>
      </c>
      <c r="C2151" s="37" t="s">
        <v>509</v>
      </c>
      <c r="D2151" s="26" t="str">
        <f>[1]!b_calc_yield(A2151,日期设置!$B$2,F2151,1,R2151,1,O2151,L2151,S2151,)</f>
        <v>Fetching...</v>
      </c>
      <c r="E2151" s="26">
        <f t="shared" si="66"/>
        <v>10.010150321426847</v>
      </c>
      <c r="F2151" s="18">
        <f>[1]!b_dq_cleanprice($A2151,日期设置!B$2)</f>
        <v>101.2899</v>
      </c>
      <c r="G2151" s="18" t="str">
        <f t="shared" si="67"/>
        <v>1.68 + 0</v>
      </c>
      <c r="H2151" s="27">
        <f>[1]!b_dq_pctchange($A2151,日期设置!$B$2,1)/100</f>
        <v>0</v>
      </c>
      <c r="I2151" s="26">
        <f>[1]!b_pq_pctchange(A2151,日期设置!$B$4,日期设置!$B$2,1)</f>
        <v>0</v>
      </c>
      <c r="J2151" s="26">
        <f>[1]!b_pq_pctchange(A2151,日期设置!$C$4,日期设置!$B$2,1)</f>
        <v>0</v>
      </c>
      <c r="K2151" s="52">
        <f>[1]!b_dq_amount($A2151,日期设置!B$2,2,10000)</f>
        <v>0</v>
      </c>
      <c r="L2151" s="26">
        <f>[1]!b_info_latestpar(A2151,日期设置!$B$2)</f>
        <v>100</v>
      </c>
      <c r="M2151" s="6">
        <f>[1]!b_info_outstandingbalance($A2151,日期设置!B$2)</f>
        <v>3.5</v>
      </c>
      <c r="N2151" s="7">
        <f>[1]!b_info_latestissurercreditrating2(A2151,日期设置!$B$2,"102","1")</f>
        <v>0</v>
      </c>
      <c r="O2151" s="8">
        <v>6.9</v>
      </c>
      <c r="P2151" s="9">
        <f>[1]!b_info_repurchasedate(A2151)</f>
        <v>0</v>
      </c>
      <c r="Q2151" s="8" t="s">
        <v>17583</v>
      </c>
      <c r="R2151" s="2" t="str">
        <f>IF((--IF(P2151=0,Q2151,P2151))&gt;(--日期设置!$B$2),IF(P2151=0,Q2151,P2151),Q2151)</f>
        <v>2022-11-28</v>
      </c>
      <c r="S2151" s="2" t="s">
        <v>18631</v>
      </c>
      <c r="T2151" s="8">
        <f>[1]!b_anal_ptmyear($A2151,日期设置!$B$2)</f>
        <v>1.6876712328767123</v>
      </c>
      <c r="U2151" s="8">
        <f>[1]!b_anal_termifexercise($A2151,日期设置!B$2)</f>
        <v>0</v>
      </c>
      <c r="V2151" s="10">
        <f>[1]!b_dq_dirtyprice(A2151,日期设置!$B$2)</f>
        <v>103.44499999999999</v>
      </c>
      <c r="W2151" s="11">
        <f>IF(U2151=0,ROUNDUP((Q2151-日期设置!$B$2)/365,0),ROUNDUP((R2151-日期设置!$B$2)/365,0))</f>
        <v>2</v>
      </c>
      <c r="X2151" s="18">
        <f>_xlfn.IFNA(VLOOKUP(A2151,过往入选债券!A:D,4,0),2)</f>
        <v>2</v>
      </c>
      <c r="Y2151">
        <f>_xlfn.IFNA(VLOOKUP(C2151,[2]Sheet1!$A:$A,1,0),3)</f>
        <v>3</v>
      </c>
    </row>
    <row r="2152" spans="1:25" hidden="1" x14ac:dyDescent="0.2">
      <c r="A2152" s="21" t="s">
        <v>13386</v>
      </c>
      <c r="B2152" s="21" t="s">
        <v>13387</v>
      </c>
      <c r="C2152" s="37" t="s">
        <v>13388</v>
      </c>
      <c r="D2152" s="26" t="str">
        <f>[1]!b_calc_yield(A2152,日期设置!$B$2,F2152,1,R2152,1,O2152,L2152,S2152,)</f>
        <v>Fetching...</v>
      </c>
      <c r="E2152" s="26">
        <f t="shared" si="66"/>
        <v>28.806799704848718</v>
      </c>
      <c r="F2152" s="18">
        <f>[1]!b_dq_cleanprice($A2152,日期设置!B$2)</f>
        <v>58.622999999999998</v>
      </c>
      <c r="G2152" s="18" t="str">
        <f t="shared" si="67"/>
        <v>2.45 + 0</v>
      </c>
      <c r="H2152" s="27">
        <f>[1]!b_dq_pctchange($A2152,日期设置!$B$2,1)/100</f>
        <v>0</v>
      </c>
      <c r="I2152" s="26">
        <f>[1]!b_pq_pctchange(A2152,日期设置!$B$4,日期设置!$B$2,1)</f>
        <v>0</v>
      </c>
      <c r="J2152" s="26">
        <f>[1]!b_pq_pctchange(A2152,日期设置!$C$4,日期设置!$B$2,1)</f>
        <v>-0.26709765226268045</v>
      </c>
      <c r="K2152" s="52">
        <f>[1]!b_dq_amount($A2152,日期设置!B$2,2,10000)</f>
        <v>0</v>
      </c>
      <c r="L2152" s="26">
        <f>[1]!b_info_latestpar(A2152,日期设置!$B$2)</f>
        <v>60</v>
      </c>
      <c r="M2152" s="6">
        <f>[1]!b_info_outstandingbalance($A2152,日期设置!B$2)</f>
        <v>9.9</v>
      </c>
      <c r="N2152" s="7" t="str">
        <f>[1]!b_info_latestissurercreditrating2(A2152,日期设置!$B$2,"102","1")</f>
        <v>AA</v>
      </c>
      <c r="O2152" s="8">
        <v>6.01</v>
      </c>
      <c r="P2152" s="9">
        <f>[1]!b_info_repurchasedate(A2152)</f>
        <v>0</v>
      </c>
      <c r="Q2152" s="8" t="s">
        <v>16179</v>
      </c>
      <c r="R2152" s="2" t="str">
        <f>IF((--IF(P2152=0,Q2152,P2152))&gt;(--日期设置!$B$2),IF(P2152=0,Q2152,P2152),Q2152)</f>
        <v>2023-09-05</v>
      </c>
      <c r="S2152" s="2" t="s">
        <v>18726</v>
      </c>
      <c r="T2152" s="8">
        <f>[1]!b_anal_ptmyear($A2152,日期设置!$B$2)</f>
        <v>2.4575342465753423</v>
      </c>
      <c r="U2152" s="8">
        <f>[1]!b_anal_termifexercise($A2152,日期设置!B$2)</f>
        <v>0</v>
      </c>
      <c r="V2152" s="10">
        <f>[1]!b_dq_dirtyprice(A2152,日期设置!$B$2)</f>
        <v>60.579099999999997</v>
      </c>
      <c r="W2152" s="11">
        <f>IF(U2152=0,ROUNDUP((Q2152-日期设置!$B$2)/365,0),ROUNDUP((R2152-日期设置!$B$2)/365,0))</f>
        <v>3</v>
      </c>
      <c r="X2152" s="18">
        <f>_xlfn.IFNA(VLOOKUP(A2152,过往入选债券!A:D,4,0),2)</f>
        <v>2</v>
      </c>
      <c r="Y2152">
        <f>_xlfn.IFNA(VLOOKUP(C2152,[2]Sheet1!$A:$A,1,0),3)</f>
        <v>3</v>
      </c>
    </row>
    <row r="2153" spans="1:25" hidden="1" x14ac:dyDescent="0.2">
      <c r="A2153" s="21" t="s">
        <v>9491</v>
      </c>
      <c r="B2153" s="21" t="s">
        <v>9492</v>
      </c>
      <c r="C2153" s="37" t="s">
        <v>143</v>
      </c>
      <c r="D2153" s="26" t="str">
        <f>[1]!b_calc_yield(A2153,日期设置!$B$2,F2153,1,R2153,1,O2153,L2153,S2153,)</f>
        <v>Fetching...</v>
      </c>
      <c r="E2153" s="26">
        <f t="shared" si="66"/>
        <v>9.7705977120642338</v>
      </c>
      <c r="F2153" s="18">
        <f>[1]!b_dq_cleanprice($A2153,日期设置!B$2)</f>
        <v>97.041499999999999</v>
      </c>
      <c r="G2153" s="18" t="str">
        <f t="shared" si="67"/>
        <v>1.62 + 0</v>
      </c>
      <c r="H2153" s="27">
        <f>[1]!b_dq_pctchange($A2153,日期设置!$B$2,1)/100</f>
        <v>0</v>
      </c>
      <c r="I2153" s="26">
        <f>[1]!b_pq_pctchange(A2153,日期设置!$B$4,日期设置!$B$2,1)</f>
        <v>0</v>
      </c>
      <c r="J2153" s="26">
        <f>[1]!b_pq_pctchange(A2153,日期设置!$C$4,日期设置!$B$2,1)</f>
        <v>0</v>
      </c>
      <c r="K2153" s="52">
        <f>[1]!b_dq_amount($A2153,日期设置!B$2,2,10000)</f>
        <v>0</v>
      </c>
      <c r="L2153" s="26">
        <f>[1]!b_info_latestpar(A2153,日期设置!$B$2)</f>
        <v>100</v>
      </c>
      <c r="M2153" s="6">
        <f>[1]!b_info_outstandingbalance($A2153,日期设置!B$2)</f>
        <v>12</v>
      </c>
      <c r="N2153" s="7" t="str">
        <f>[1]!b_info_latestissurercreditrating2(A2153,日期设置!$B$2,"102","1")</f>
        <v>AAA</v>
      </c>
      <c r="O2153" s="8">
        <v>4.0999999999999996</v>
      </c>
      <c r="P2153" s="9">
        <f>[1]!b_info_repurchasedate(A2153)</f>
        <v>0</v>
      </c>
      <c r="Q2153" s="8" t="s">
        <v>16950</v>
      </c>
      <c r="R2153" s="2" t="str">
        <f>IF((--IF(P2153=0,Q2153,P2153))&gt;(--日期设置!$B$2),IF(P2153=0,Q2153,P2153),Q2153)</f>
        <v>2022-11-06</v>
      </c>
      <c r="S2153" s="2" t="s">
        <v>18401</v>
      </c>
      <c r="T2153" s="8">
        <f>[1]!b_anal_ptmyear($A2153,日期设置!$B$2)</f>
        <v>1.6273972602739726</v>
      </c>
      <c r="U2153" s="8">
        <f>[1]!b_anal_termifexercise($A2153,日期设置!B$2)</f>
        <v>0</v>
      </c>
      <c r="V2153" s="10">
        <f>[1]!b_dq_dirtyprice(A2153,日期设置!$B$2)</f>
        <v>98.569199999999995</v>
      </c>
      <c r="W2153" s="11">
        <f>IF(U2153=0,ROUNDUP((Q2153-日期设置!$B$2)/365,0),ROUNDUP((R2153-日期设置!$B$2)/365,0))</f>
        <v>2</v>
      </c>
      <c r="X2153" s="18">
        <f>_xlfn.IFNA(VLOOKUP(A2153,过往入选债券!A:D,4,0),2)</f>
        <v>2</v>
      </c>
      <c r="Y2153">
        <f>_xlfn.IFNA(VLOOKUP(C2153,[2]Sheet1!$A:$A,1,0),3)</f>
        <v>3</v>
      </c>
    </row>
    <row r="2154" spans="1:25" hidden="1" x14ac:dyDescent="0.2">
      <c r="A2154" s="21" t="s">
        <v>3259</v>
      </c>
      <c r="B2154" s="21" t="s">
        <v>3260</v>
      </c>
      <c r="C2154" s="37" t="s">
        <v>133</v>
      </c>
      <c r="D2154" s="26" t="str">
        <f>[1]!b_calc_yield(A2154,日期设置!$B$2,F2154,1,R2154,1,O2154,L2154,S2154,)</f>
        <v>Fetching...</v>
      </c>
      <c r="E2154" s="26">
        <f t="shared" si="66"/>
        <v>7.8327080264578131</v>
      </c>
      <c r="F2154" s="18">
        <f>[1]!b_dq_cleanprice($A2154,日期设置!B$2)</f>
        <v>99.409800000000004</v>
      </c>
      <c r="G2154" s="18" t="str">
        <f t="shared" si="67"/>
        <v>1.33 + 0</v>
      </c>
      <c r="H2154" s="27">
        <f>[1]!b_dq_pctchange($A2154,日期设置!$B$2,1)/100</f>
        <v>0</v>
      </c>
      <c r="I2154" s="26">
        <f>[1]!b_pq_pctchange(A2154,日期设置!$B$4,日期设置!$B$2,1)</f>
        <v>0</v>
      </c>
      <c r="J2154" s="26">
        <f>[1]!b_pq_pctchange(A2154,日期设置!$C$4,日期设置!$B$2,1)</f>
        <v>0</v>
      </c>
      <c r="K2154" s="52">
        <f>[1]!b_dq_amount($A2154,日期设置!B$2,2,10000)</f>
        <v>0</v>
      </c>
      <c r="L2154" s="26">
        <f>[1]!b_info_latestpar(A2154,日期设置!$B$2)</f>
        <v>100</v>
      </c>
      <c r="M2154" s="6">
        <f>[1]!b_info_outstandingbalance($A2154,日期设置!B$2)</f>
        <v>5</v>
      </c>
      <c r="N2154" s="7">
        <f>[1]!b_info_latestissurercreditrating2(A2154,日期设置!$B$2,"102","1")</f>
        <v>0</v>
      </c>
      <c r="O2154" s="8">
        <v>5.6</v>
      </c>
      <c r="P2154" s="9">
        <f>[1]!b_info_repurchasedate(A2154)</f>
        <v>0</v>
      </c>
      <c r="Q2154" s="8" t="s">
        <v>17080</v>
      </c>
      <c r="R2154" s="2" t="str">
        <f>IF((--IF(P2154=0,Q2154,P2154))&gt;(--日期设置!$B$2),IF(P2154=0,Q2154,P2154),Q2154)</f>
        <v>2022-07-23</v>
      </c>
      <c r="S2154" s="2" t="s">
        <v>18697</v>
      </c>
      <c r="T2154" s="8">
        <f>[1]!b_anal_ptmyear($A2154,日期设置!$B$2)</f>
        <v>1.3369863013698631</v>
      </c>
      <c r="U2154" s="8">
        <f>[1]!b_anal_termifexercise($A2154,日期设置!B$2)</f>
        <v>0</v>
      </c>
      <c r="V2154" s="10">
        <f>[1]!b_dq_dirtyprice(A2154,日期设置!$B$2)</f>
        <v>103.12269999999999</v>
      </c>
      <c r="W2154" s="11">
        <f>IF(U2154=0,ROUNDUP((Q2154-日期设置!$B$2)/365,0),ROUNDUP((R2154-日期设置!$B$2)/365,0))</f>
        <v>2</v>
      </c>
      <c r="X2154" s="18">
        <f>_xlfn.IFNA(VLOOKUP(A2154,过往入选债券!A:D,4,0),2)</f>
        <v>2</v>
      </c>
      <c r="Y2154" s="45">
        <f>_xlfn.IFNA(VLOOKUP(C2154,[2]Sheet1!$A:$A,1,0),3)</f>
        <v>3</v>
      </c>
    </row>
    <row r="2155" spans="1:25" hidden="1" x14ac:dyDescent="0.2">
      <c r="A2155" s="21" t="s">
        <v>6060</v>
      </c>
      <c r="B2155" s="21" t="s">
        <v>6061</v>
      </c>
      <c r="C2155" s="37" t="s">
        <v>5509</v>
      </c>
      <c r="D2155" s="26" t="str">
        <f>[1]!b_calc_yield(A2155,日期设置!$B$2,F2155,1,R2155,1,O2155,L2155,S2155,)</f>
        <v>Fetching...</v>
      </c>
      <c r="E2155" s="26">
        <f t="shared" si="66"/>
        <v>7.3437067044447746</v>
      </c>
      <c r="F2155" s="18">
        <f>[1]!b_dq_cleanprice($A2155,日期设置!B$2)</f>
        <v>98.759699999999995</v>
      </c>
      <c r="G2155" s="18" t="str">
        <f t="shared" si="67"/>
        <v>1.25 + 0</v>
      </c>
      <c r="H2155" s="27">
        <f>[1]!b_dq_pctchange($A2155,日期设置!$B$2,1)/100</f>
        <v>0</v>
      </c>
      <c r="I2155" s="26">
        <f>[1]!b_pq_pctchange(A2155,日期设置!$B$4,日期设置!$B$2,1)</f>
        <v>0</v>
      </c>
      <c r="J2155" s="26">
        <f>[1]!b_pq_pctchange(A2155,日期设置!$C$4,日期设置!$B$2,1)</f>
        <v>0</v>
      </c>
      <c r="K2155" s="52">
        <f>[1]!b_dq_amount($A2155,日期设置!B$2,2,10000)</f>
        <v>0</v>
      </c>
      <c r="L2155" s="26">
        <f>[1]!b_info_latestpar(A2155,日期设置!$B$2)</f>
        <v>100</v>
      </c>
      <c r="M2155" s="6">
        <f>[1]!b_info_outstandingbalance($A2155,日期设置!B$2)</f>
        <v>7</v>
      </c>
      <c r="N2155" s="7" t="str">
        <f>[1]!b_info_latestissurercreditrating2(A2155,日期设置!$B$2,"102","1")</f>
        <v>AAA</v>
      </c>
      <c r="O2155" s="8">
        <v>5.01</v>
      </c>
      <c r="P2155" s="9">
        <f>[1]!b_info_repurchasedate(A2155)</f>
        <v>0</v>
      </c>
      <c r="Q2155" s="8" t="s">
        <v>16104</v>
      </c>
      <c r="R2155" s="2" t="str">
        <f>IF((--IF(P2155=0,Q2155,P2155))&gt;(--日期设置!$B$2),IF(P2155=0,Q2155,P2155),Q2155)</f>
        <v>2022-06-23</v>
      </c>
      <c r="S2155" s="2" t="s">
        <v>17889</v>
      </c>
      <c r="T2155" s="8">
        <f>[1]!b_anal_ptmyear($A2155,日期设置!$B$2)</f>
        <v>1.2547945205479452</v>
      </c>
      <c r="U2155" s="8">
        <f>[1]!b_anal_termifexercise($A2155,日期设置!B$2)</f>
        <v>0</v>
      </c>
      <c r="V2155" s="10">
        <f>[1]!b_dq_dirtyprice(A2155,日期设置!$B$2)</f>
        <v>102.4932</v>
      </c>
      <c r="W2155" s="11">
        <f>IF(U2155=0,ROUNDUP((Q2155-日期设置!$B$2)/365,0),ROUNDUP((R2155-日期设置!$B$2)/365,0))</f>
        <v>2</v>
      </c>
      <c r="X2155" s="18">
        <f>_xlfn.IFNA(VLOOKUP(A2155,过往入选债券!A:D,4,0),2)</f>
        <v>2</v>
      </c>
      <c r="Y2155">
        <f>_xlfn.IFNA(VLOOKUP(C2155,[2]Sheet1!$A:$A,1,0),3)</f>
        <v>3</v>
      </c>
    </row>
    <row r="2156" spans="1:25" hidden="1" x14ac:dyDescent="0.2">
      <c r="A2156" s="21" t="s">
        <v>11407</v>
      </c>
      <c r="B2156" s="21" t="s">
        <v>11408</v>
      </c>
      <c r="C2156" s="37" t="s">
        <v>4965</v>
      </c>
      <c r="D2156" s="26" t="str">
        <f>[1]!b_calc_yield(A2156,日期设置!$B$2,F2156,1,R2156,1,O2156,L2156,S2156,)</f>
        <v>Fetching...</v>
      </c>
      <c r="E2156" s="26">
        <f t="shared" si="66"/>
        <v>7.9459568508550626</v>
      </c>
      <c r="F2156" s="18">
        <f>[1]!b_dq_cleanprice($A2156,日期设置!B$2)</f>
        <v>99.128299999999996</v>
      </c>
      <c r="G2156" s="18" t="str">
        <f t="shared" si="67"/>
        <v>2.35 + 1.35</v>
      </c>
      <c r="H2156" s="27">
        <f>[1]!b_dq_pctchange($A2156,日期设置!$B$2,1)/100</f>
        <v>0</v>
      </c>
      <c r="I2156" s="26">
        <f>[1]!b_pq_pctchange(A2156,日期设置!$B$4,日期设置!$B$2,1)</f>
        <v>0.16936016014437355</v>
      </c>
      <c r="J2156" s="26">
        <f>[1]!b_pq_pctchange(A2156,日期设置!$C$4,日期设置!$B$2,1)</f>
        <v>-1.1002573053672982</v>
      </c>
      <c r="K2156" s="52">
        <f>[1]!b_dq_amount($A2156,日期设置!B$2,2,10000)</f>
        <v>0</v>
      </c>
      <c r="L2156" s="26">
        <f>[1]!b_info_latestpar(A2156,日期设置!$B$2)</f>
        <v>100</v>
      </c>
      <c r="M2156" s="6">
        <f>[1]!b_info_outstandingbalance($A2156,日期设置!B$2)</f>
        <v>35</v>
      </c>
      <c r="N2156" s="7" t="str">
        <f>[1]!b_info_latestissurercreditrating2(A2156,日期设置!$B$2,"102","1")</f>
        <v>AAA</v>
      </c>
      <c r="O2156" s="8">
        <v>5.38</v>
      </c>
      <c r="P2156" s="9" t="str">
        <f>[1]!b_info_repurchasedate(A2156)</f>
        <v>2022-07-29</v>
      </c>
      <c r="Q2156" s="8" t="s">
        <v>16488</v>
      </c>
      <c r="R2156" s="2" t="str">
        <f>IF((--IF(P2156=0,Q2156,P2156))&gt;(--日期设置!$B$2),IF(P2156=0,Q2156,P2156),Q2156)</f>
        <v>2022-07-29</v>
      </c>
      <c r="S2156" s="2" t="s">
        <v>18003</v>
      </c>
      <c r="T2156" s="8">
        <f>[1]!b_anal_ptmyear($A2156,日期设置!$B$2)</f>
        <v>2.3534246575342466</v>
      </c>
      <c r="U2156" s="8">
        <f>[1]!b_anal_termifexercise($A2156,日期设置!B$2)</f>
        <v>1.3534246575342466</v>
      </c>
      <c r="V2156" s="10">
        <f>[1]!b_dq_dirtyprice(A2156,日期设置!$B$2)</f>
        <v>102.6069</v>
      </c>
      <c r="W2156" s="11">
        <f>IF(U2156=0,ROUNDUP((Q2156-日期设置!$B$2)/365,0),ROUNDUP((R2156-日期设置!$B$2)/365,0))</f>
        <v>2</v>
      </c>
      <c r="X2156" s="18" t="str">
        <f>_xlfn.IFNA(VLOOKUP(A2156,过往入选债券!A:D,4,0),2)</f>
        <v>否</v>
      </c>
      <c r="Y2156">
        <f>_xlfn.IFNA(VLOOKUP(C2156,[2]Sheet1!$A:$A,1,0),3)</f>
        <v>3</v>
      </c>
    </row>
    <row r="2157" spans="1:25" hidden="1" x14ac:dyDescent="0.2">
      <c r="A2157" s="21" t="s">
        <v>8590</v>
      </c>
      <c r="B2157" s="21" t="s">
        <v>8591</v>
      </c>
      <c r="C2157" s="37" t="s">
        <v>5075</v>
      </c>
      <c r="D2157" s="26" t="str">
        <f>[1]!b_calc_yield(A2157,日期设置!$B$2,F2157,1,R2157,1,O2157,L2157,S2157,)</f>
        <v>Fetching...</v>
      </c>
      <c r="E2157" s="26">
        <f t="shared" si="66"/>
        <v>6.4785644780648965</v>
      </c>
      <c r="F2157" s="18">
        <f>[1]!b_dq_cleanprice($A2157,日期设置!B$2)</f>
        <v>101.125</v>
      </c>
      <c r="G2157" s="18" t="str">
        <f t="shared" si="67"/>
        <v>3.13 + 1.13</v>
      </c>
      <c r="H2157" s="27">
        <f>[1]!b_dq_pctchange($A2157,日期设置!$B$2,1)/100</f>
        <v>0</v>
      </c>
      <c r="I2157" s="26">
        <f>[1]!b_pq_pctchange(A2157,日期设置!$B$4,日期设置!$B$2,1)</f>
        <v>0</v>
      </c>
      <c r="J2157" s="26">
        <f>[1]!b_pq_pctchange(A2157,日期设置!$C$4,日期设置!$B$2,1)</f>
        <v>0</v>
      </c>
      <c r="K2157" s="52">
        <f>[1]!b_dq_amount($A2157,日期设置!B$2,2,10000)</f>
        <v>0</v>
      </c>
      <c r="L2157" s="26">
        <f>[1]!b_info_latestpar(A2157,日期设置!$B$2)</f>
        <v>100</v>
      </c>
      <c r="M2157" s="6">
        <f>[1]!b_info_outstandingbalance($A2157,日期设置!B$2)</f>
        <v>5</v>
      </c>
      <c r="N2157" s="7" t="str">
        <f>[1]!b_info_latestissurercreditrating2(A2157,日期设置!$B$2,"102","1")</f>
        <v>AA</v>
      </c>
      <c r="O2157" s="8">
        <v>7.12</v>
      </c>
      <c r="P2157" s="9" t="str">
        <f>[1]!b_info_repurchasedate(A2157)</f>
        <v>2022-05-10</v>
      </c>
      <c r="Q2157" s="8" t="s">
        <v>16022</v>
      </c>
      <c r="R2157" s="2" t="str">
        <f>IF((--IF(P2157=0,Q2157,P2157))&gt;(--日期设置!$B$2),IF(P2157=0,Q2157,P2157),Q2157)</f>
        <v>2022-05-10</v>
      </c>
      <c r="S2157" s="2" t="s">
        <v>17809</v>
      </c>
      <c r="T2157" s="8">
        <f>[1]!b_anal_ptmyear($A2157,日期设置!$B$2)</f>
        <v>3.1342465753424658</v>
      </c>
      <c r="U2157" s="8">
        <f>[1]!b_anal_termifexercise($A2157,日期设置!B$2)</f>
        <v>1.1342465753424658</v>
      </c>
      <c r="V2157" s="10">
        <f>[1]!b_dq_dirtyprice(A2157,日期设置!$B$2)</f>
        <v>107.28919999999999</v>
      </c>
      <c r="W2157" s="11">
        <f>IF(U2157=0,ROUNDUP((Q2157-日期设置!$B$2)/365,0),ROUNDUP((R2157-日期设置!$B$2)/365,0))</f>
        <v>2</v>
      </c>
      <c r="X2157" s="18">
        <f>_xlfn.IFNA(VLOOKUP(A2157,过往入选债券!A:D,4,0),2)</f>
        <v>2</v>
      </c>
      <c r="Y2157">
        <f>_xlfn.IFNA(VLOOKUP(C2157,[2]Sheet1!$A:$A,1,0),3)</f>
        <v>3</v>
      </c>
    </row>
    <row r="2158" spans="1:25" hidden="1" x14ac:dyDescent="0.2">
      <c r="A2158" s="21" t="s">
        <v>9475</v>
      </c>
      <c r="B2158" s="21" t="s">
        <v>9476</v>
      </c>
      <c r="C2158" s="37" t="s">
        <v>110</v>
      </c>
      <c r="D2158" s="26" t="str">
        <f>[1]!b_calc_yield(A2158,日期设置!$B$2,F2158,1,R2158,1,O2158,L2158,S2158,)</f>
        <v>Fetching...</v>
      </c>
      <c r="E2158" s="26">
        <f t="shared" si="66"/>
        <v>3.7071195178728367</v>
      </c>
      <c r="F2158" s="18">
        <f>[1]!b_dq_cleanprice($A2158,日期设置!B$2)</f>
        <v>100.76</v>
      </c>
      <c r="G2158" s="18" t="str">
        <f t="shared" si="67"/>
        <v>1.61 + 0.61</v>
      </c>
      <c r="H2158" s="27">
        <f>[1]!b_dq_pctchange($A2158,日期设置!$B$2,1)/100</f>
        <v>0</v>
      </c>
      <c r="I2158" s="26">
        <f>[1]!b_pq_pctchange(A2158,日期设置!$B$4,日期设置!$B$2,1)</f>
        <v>0</v>
      </c>
      <c r="J2158" s="26">
        <f>[1]!b_pq_pctchange(A2158,日期设置!$C$4,日期设置!$B$2,1)</f>
        <v>0</v>
      </c>
      <c r="K2158" s="52">
        <f>[1]!b_dq_amount($A2158,日期设置!B$2,2,10000)</f>
        <v>0</v>
      </c>
      <c r="L2158" s="26">
        <f>[1]!b_info_latestpar(A2158,日期设置!$B$2)</f>
        <v>100</v>
      </c>
      <c r="M2158" s="6">
        <f>[1]!b_info_outstandingbalance($A2158,日期设置!B$2)</f>
        <v>15.4</v>
      </c>
      <c r="N2158" s="7" t="str">
        <f>[1]!b_info_latestissurercreditrating2(A2158,日期设置!$B$2,"102","1")</f>
        <v>AA+</v>
      </c>
      <c r="O2158" s="8">
        <v>7.5</v>
      </c>
      <c r="P2158" s="9" t="str">
        <f>[1]!b_info_repurchasedate(A2158)</f>
        <v>2021-11-01</v>
      </c>
      <c r="Q2158" s="8" t="s">
        <v>17094</v>
      </c>
      <c r="R2158" s="2" t="str">
        <f>IF((--IF(P2158=0,Q2158,P2158))&gt;(--日期设置!$B$2),IF(P2158=0,Q2158,P2158),Q2158)</f>
        <v>2021-11-01</v>
      </c>
      <c r="S2158" s="2" t="s">
        <v>18307</v>
      </c>
      <c r="T2158" s="8">
        <f>[1]!b_anal_ptmyear($A2158,日期设置!$B$2)</f>
        <v>1.6136986301369864</v>
      </c>
      <c r="U2158" s="8">
        <f>[1]!b_anal_termifexercise($A2158,日期设置!B$2)</f>
        <v>0.61369863013698633</v>
      </c>
      <c r="V2158" s="10">
        <f>[1]!b_dq_dirtyprice(A2158,日期设置!$B$2)</f>
        <v>103.65730000000001</v>
      </c>
      <c r="W2158" s="11">
        <f>IF(U2158=0,ROUNDUP((Q2158-日期设置!$B$2)/365,0),ROUNDUP((R2158-日期设置!$B$2)/365,0))</f>
        <v>1</v>
      </c>
      <c r="X2158" s="18">
        <f>_xlfn.IFNA(VLOOKUP(A2158,过往入选债券!A:D,4,0),2)</f>
        <v>2</v>
      </c>
      <c r="Y2158">
        <f>_xlfn.IFNA(VLOOKUP(C2158,[2]Sheet1!$A:$A,1,0),3)</f>
        <v>3</v>
      </c>
    </row>
    <row r="2159" spans="1:25" hidden="1" x14ac:dyDescent="0.2">
      <c r="A2159" s="21" t="s">
        <v>1758</v>
      </c>
      <c r="B2159" s="21" t="s">
        <v>1759</v>
      </c>
      <c r="C2159" s="37" t="s">
        <v>1760</v>
      </c>
      <c r="D2159" s="26" t="str">
        <f>[1]!b_calc_yield(A2159,日期设置!$B$2,F2159,1,R2159,1,O2159,L2159,S2159,)</f>
        <v>Fetching...</v>
      </c>
      <c r="E2159" s="26">
        <f t="shared" si="66"/>
        <v>0.41373478694168853</v>
      </c>
      <c r="F2159" s="18">
        <f>[1]!b_dq_cleanprice($A2159,日期设置!B$2)</f>
        <v>100</v>
      </c>
      <c r="G2159" s="18" t="str">
        <f t="shared" si="67"/>
        <v>0.06 + 0</v>
      </c>
      <c r="H2159" s="27">
        <f>[1]!b_dq_pctchange($A2159,日期设置!$B$2,1)/100</f>
        <v>0</v>
      </c>
      <c r="I2159" s="26">
        <f>[1]!b_pq_pctchange(A2159,日期设置!$B$4,日期设置!$B$2,1)</f>
        <v>0</v>
      </c>
      <c r="J2159" s="26">
        <f>[1]!b_pq_pctchange(A2159,日期设置!$C$4,日期设置!$B$2,1)</f>
        <v>0</v>
      </c>
      <c r="K2159" s="52">
        <f>[1]!b_dq_amount($A2159,日期设置!B$2,2,10000)</f>
        <v>0</v>
      </c>
      <c r="L2159" s="26">
        <f>[1]!b_info_latestpar(A2159,日期设置!$B$2)</f>
        <v>100</v>
      </c>
      <c r="M2159" s="6">
        <f>[1]!b_info_outstandingbalance($A2159,日期设置!B$2)</f>
        <v>4</v>
      </c>
      <c r="N2159" s="7">
        <f>[1]!b_info_latestissurercreditrating2(A2159,日期设置!$B$2,"102","1")</f>
        <v>0</v>
      </c>
      <c r="O2159" s="8">
        <v>6.4</v>
      </c>
      <c r="P2159" s="9">
        <f>[1]!b_info_repurchasedate(A2159)</f>
        <v>0</v>
      </c>
      <c r="Q2159" s="8" t="s">
        <v>16572</v>
      </c>
      <c r="R2159" s="2" t="str">
        <f>IF((--IF(P2159=0,Q2159,P2159))&gt;(--日期设置!$B$2),IF(P2159=0,Q2159,P2159),Q2159)</f>
        <v>2021-04-16</v>
      </c>
      <c r="S2159" s="2" t="s">
        <v>18720</v>
      </c>
      <c r="T2159" s="8">
        <f>[1]!b_anal_ptmyear($A2159,日期设置!$B$2)</f>
        <v>6.8493150684931503E-2</v>
      </c>
      <c r="U2159" s="8">
        <f>[1]!b_anal_termifexercise($A2159,日期设置!B$2)</f>
        <v>0</v>
      </c>
      <c r="V2159" s="10">
        <f>[1]!b_dq_dirtyprice(A2159,日期设置!$B$2)</f>
        <v>105.9616</v>
      </c>
      <c r="W2159" s="11">
        <f>IF(U2159=0,ROUNDUP((Q2159-日期设置!$B$2)/365,0),ROUNDUP((R2159-日期设置!$B$2)/365,0))</f>
        <v>1</v>
      </c>
      <c r="X2159" s="18">
        <f>_xlfn.IFNA(VLOOKUP(A2159,过往入选债券!A:D,4,0),2)</f>
        <v>2</v>
      </c>
      <c r="Y2159">
        <f>_xlfn.IFNA(VLOOKUP(C2159,[2]Sheet1!$A:$A,1,0),3)</f>
        <v>3</v>
      </c>
    </row>
    <row r="2160" spans="1:25" hidden="1" x14ac:dyDescent="0.2">
      <c r="A2160" s="28" t="s">
        <v>20648</v>
      </c>
      <c r="B2160" s="28" t="s">
        <v>20649</v>
      </c>
      <c r="C2160" s="39" t="s">
        <v>1864</v>
      </c>
      <c r="D2160" s="26" t="str">
        <f>[1]!b_calc_yield(A2160,日期设置!$B$2,F2160,1,R2160,1,O2160,L2160,S2160,)</f>
        <v>Fetching...</v>
      </c>
      <c r="E2160" s="26">
        <f t="shared" si="66"/>
        <v>37.769778937717405</v>
      </c>
      <c r="F2160" s="18">
        <f>[1]!b_dq_cleanprice($A2160,日期设置!B$2)</f>
        <v>99.75</v>
      </c>
      <c r="G2160" s="18" t="str">
        <f t="shared" si="67"/>
        <v>6.44 + 0</v>
      </c>
      <c r="H2160" s="27">
        <f>[1]!b_dq_pctchange($A2160,日期设置!$B$2,1)/100</f>
        <v>0</v>
      </c>
      <c r="I2160" s="26">
        <f>[1]!b_pq_pctchange(A2160,日期设置!$B$4,日期设置!$B$2,1)</f>
        <v>0</v>
      </c>
      <c r="J2160" s="26">
        <f>[1]!b_pq_pctchange(A2160,日期设置!$C$4,日期设置!$B$2,1)</f>
        <v>0</v>
      </c>
      <c r="K2160" s="52">
        <f>[1]!b_dq_amount($A2160,日期设置!B$2,2,10000)</f>
        <v>0</v>
      </c>
      <c r="L2160" s="26">
        <f>[1]!b_info_latestpar(A2160,日期设置!$B$2)</f>
        <v>100</v>
      </c>
      <c r="M2160" s="6">
        <f>[1]!b_info_outstandingbalance($A2160,日期设置!B$2)</f>
        <v>6.7</v>
      </c>
      <c r="N2160" s="7" t="str">
        <f>[1]!b_info_latestissurercreditrating2(A2160,日期设置!$B$2,"102","1")</f>
        <v>AA+</v>
      </c>
      <c r="O2160" s="8">
        <v>6</v>
      </c>
      <c r="P2160" s="9">
        <f>[1]!b_info_repurchasedate(A2160)</f>
        <v>0</v>
      </c>
      <c r="Q2160" s="8" t="s">
        <v>20833</v>
      </c>
      <c r="R2160" s="2" t="str">
        <f>IF((--IF(P2160=0,Q2160,P2160))&gt;(--日期设置!$B$2),IF(P2160=0,Q2160,P2160),Q2160)</f>
        <v>2027-09-01</v>
      </c>
      <c r="S2160" s="31" t="s">
        <v>20815</v>
      </c>
      <c r="T2160" s="8">
        <f>[1]!b_anal_ptmyear($A2160,日期设置!$B$2)</f>
        <v>6.4465753424657537</v>
      </c>
      <c r="U2160" s="8">
        <f>[1]!b_anal_termifexercise($A2160,日期设置!B$2)</f>
        <v>0</v>
      </c>
      <c r="V2160" s="10">
        <f>[1]!b_dq_dirtyprice(A2160,日期设置!$B$2)</f>
        <v>103.0705</v>
      </c>
      <c r="W2160" s="11">
        <f>IF(U2160=0,ROUNDUP((Q2160-日期设置!$B$2)/365,0),ROUNDUP((R2160-日期设置!$B$2)/365,0))</f>
        <v>7</v>
      </c>
      <c r="X2160" s="18">
        <f>_xlfn.IFNA(VLOOKUP(A2160,过往入选债券!A:D,4,0),2)</f>
        <v>2</v>
      </c>
      <c r="Y2160">
        <f>_xlfn.IFNA(VLOOKUP(C2160,[2]Sheet1!$A:$A,1,0),3)</f>
        <v>3</v>
      </c>
    </row>
    <row r="2161" spans="1:25" hidden="1" x14ac:dyDescent="0.2">
      <c r="A2161" s="21" t="s">
        <v>1427</v>
      </c>
      <c r="B2161" s="21" t="s">
        <v>1428</v>
      </c>
      <c r="C2161" s="37" t="s">
        <v>548</v>
      </c>
      <c r="D2161" s="26" t="str">
        <f>[1]!b_calc_yield(A2161,日期设置!$B$2,F2161,1,R2161,1,O2161,L2161,S2161,)</f>
        <v>Fetching...</v>
      </c>
      <c r="E2161" s="26">
        <f t="shared" si="66"/>
        <v>7.6252847923280243</v>
      </c>
      <c r="F2161" s="18">
        <f>[1]!b_dq_cleanprice($A2161,日期设置!B$2)</f>
        <v>100.46550000000001</v>
      </c>
      <c r="G2161" s="18" t="str">
        <f t="shared" si="67"/>
        <v>1.31 + 0</v>
      </c>
      <c r="H2161" s="27">
        <f>[1]!b_dq_pctchange($A2161,日期设置!$B$2,1)/100</f>
        <v>0</v>
      </c>
      <c r="I2161" s="26">
        <f>[1]!b_pq_pctchange(A2161,日期设置!$B$4,日期设置!$B$2,1)</f>
        <v>0</v>
      </c>
      <c r="J2161" s="26">
        <f>[1]!b_pq_pctchange(A2161,日期设置!$C$4,日期设置!$B$2,1)</f>
        <v>0</v>
      </c>
      <c r="K2161" s="52">
        <f>[1]!b_dq_amount($A2161,日期设置!B$2,2,10000)</f>
        <v>0</v>
      </c>
      <c r="L2161" s="26">
        <f>[1]!b_info_latestpar(A2161,日期设置!$B$2)</f>
        <v>100</v>
      </c>
      <c r="M2161" s="6">
        <f>[1]!b_info_outstandingbalance($A2161,日期设置!B$2)</f>
        <v>10</v>
      </c>
      <c r="N2161" s="7">
        <f>[1]!b_info_latestissurercreditrating2(A2161,日期设置!$B$2,"102","1")</f>
        <v>0</v>
      </c>
      <c r="O2161" s="8">
        <v>6.45</v>
      </c>
      <c r="P2161" s="9">
        <f>[1]!b_info_repurchasedate(A2161)</f>
        <v>0</v>
      </c>
      <c r="Q2161" s="8" t="s">
        <v>16551</v>
      </c>
      <c r="R2161" s="2" t="str">
        <f>IF((--IF(P2161=0,Q2161,P2161))&gt;(--日期设置!$B$2),IF(P2161=0,Q2161,P2161),Q2161)</f>
        <v>2022-07-14</v>
      </c>
      <c r="S2161" s="2" t="s">
        <v>18912</v>
      </c>
      <c r="T2161" s="8">
        <f>[1]!b_anal_ptmyear($A2161,日期设置!$B$2)</f>
        <v>1.3123287671232877</v>
      </c>
      <c r="U2161" s="8">
        <f>[1]!b_anal_termifexercise($A2161,日期设置!B$2)</f>
        <v>0</v>
      </c>
      <c r="V2161" s="10">
        <f>[1]!b_dq_dirtyprice(A2161,日期设置!$B$2)</f>
        <v>104.901</v>
      </c>
      <c r="W2161" s="11">
        <f>IF(U2161=0,ROUNDUP((Q2161-日期设置!$B$2)/365,0),ROUNDUP((R2161-日期设置!$B$2)/365,0))</f>
        <v>2</v>
      </c>
      <c r="X2161" s="18">
        <f>_xlfn.IFNA(VLOOKUP(A2161,过往入选债券!A:D,4,0),2)</f>
        <v>2</v>
      </c>
      <c r="Y2161">
        <f>_xlfn.IFNA(VLOOKUP(C2161,[2]Sheet1!$A:$A,1,0),3)</f>
        <v>3</v>
      </c>
    </row>
    <row r="2162" spans="1:25" hidden="1" x14ac:dyDescent="0.2">
      <c r="A2162" s="21" t="s">
        <v>9732</v>
      </c>
      <c r="B2162" s="21" t="s">
        <v>9733</v>
      </c>
      <c r="C2162" s="37" t="s">
        <v>23</v>
      </c>
      <c r="D2162" s="26" t="str">
        <f>[1]!b_calc_yield(A2162,日期设置!$B$2,F2162,1,R2162,1,O2162,L2162,S2162,)</f>
        <v>Fetching...</v>
      </c>
      <c r="E2162" s="26">
        <f t="shared" si="66"/>
        <v>4.68074444463078</v>
      </c>
      <c r="F2162" s="18">
        <f>[1]!b_dq_cleanprice($A2162,日期设置!B$2)</f>
        <v>100</v>
      </c>
      <c r="G2162" s="18" t="str">
        <f t="shared" si="67"/>
        <v>0.77 + 0.77</v>
      </c>
      <c r="H2162" s="27">
        <f>[1]!b_dq_pctchange($A2162,日期设置!$B$2,1)/100</f>
        <v>0</v>
      </c>
      <c r="I2162" s="26">
        <f>[1]!b_pq_pctchange(A2162,日期设置!$B$4,日期设置!$B$2,1)</f>
        <v>0</v>
      </c>
      <c r="J2162" s="26">
        <f>[1]!b_pq_pctchange(A2162,日期设置!$C$4,日期设置!$B$2,1)</f>
        <v>0</v>
      </c>
      <c r="K2162" s="52">
        <f>[1]!b_dq_amount($A2162,日期设置!B$2,2,10000)</f>
        <v>0</v>
      </c>
      <c r="L2162" s="26">
        <f>[1]!b_info_latestpar(A2162,日期设置!$B$2)</f>
        <v>100</v>
      </c>
      <c r="M2162" s="6">
        <f>[1]!b_info_outstandingbalance($A2162,日期设置!B$2)</f>
        <v>3.5</v>
      </c>
      <c r="N2162" s="7" t="str">
        <f>[1]!b_info_latestissurercreditrating2(A2162,日期设置!$B$2,"102","1")</f>
        <v>AAA</v>
      </c>
      <c r="O2162" s="8">
        <v>6.12</v>
      </c>
      <c r="P2162" s="9">
        <f>[1]!b_info_repurchasedate(A2162)</f>
        <v>0</v>
      </c>
      <c r="Q2162" s="8" t="s">
        <v>17261</v>
      </c>
      <c r="R2162" s="2" t="str">
        <f>IF((--IF(P2162=0,Q2162,P2162))&gt;(--日期设置!$B$2),IF(P2162=0,Q2162,P2162),Q2162)</f>
        <v>2021-12-30</v>
      </c>
      <c r="S2162" s="2" t="s">
        <v>18166</v>
      </c>
      <c r="T2162" s="8">
        <f>[1]!b_anal_ptmyear($A2162,日期设置!$B$2)</f>
        <v>0.77534246575342469</v>
      </c>
      <c r="U2162" s="8">
        <f>[1]!b_anal_termifexercise($A2162,日期设置!B$2)</f>
        <v>0.77534246575342469</v>
      </c>
      <c r="V2162" s="10">
        <f>[1]!b_dq_dirtyprice(A2162,日期设置!$B$2)</f>
        <v>101.3749</v>
      </c>
      <c r="W2162" s="11">
        <f>IF(U2162=0,ROUNDUP((Q2162-日期设置!$B$2)/365,0),ROUNDUP((R2162-日期设置!$B$2)/365,0))</f>
        <v>1</v>
      </c>
      <c r="X2162" s="18">
        <f>_xlfn.IFNA(VLOOKUP(A2162,过往入选债券!A:D,4,0),2)</f>
        <v>2</v>
      </c>
      <c r="Y2162">
        <f>_xlfn.IFNA(VLOOKUP(C2162,[2]Sheet1!$A:$A,1,0),3)</f>
        <v>3</v>
      </c>
    </row>
    <row r="2163" spans="1:25" hidden="1" x14ac:dyDescent="0.2">
      <c r="A2163" s="21" t="s">
        <v>4451</v>
      </c>
      <c r="B2163" s="21" t="s">
        <v>4452</v>
      </c>
      <c r="C2163" s="37" t="s">
        <v>4453</v>
      </c>
      <c r="D2163" s="26" t="str">
        <f>[1]!b_calc_yield(A2163,日期设置!$B$2,F2163,1,R2163,1,O2163,L2163,S2163,)</f>
        <v>Fetching...</v>
      </c>
      <c r="E2163" s="26">
        <f t="shared" si="66"/>
        <v>12.410137527385379</v>
      </c>
      <c r="F2163" s="18">
        <f>[1]!b_dq_cleanprice($A2163,日期设置!B$2)</f>
        <v>98.35</v>
      </c>
      <c r="G2163" s="18" t="str">
        <f t="shared" si="67"/>
        <v>4.13 + 2.13</v>
      </c>
      <c r="H2163" s="27">
        <f>[1]!b_dq_pctchange($A2163,日期设置!$B$2,1)/100</f>
        <v>0</v>
      </c>
      <c r="I2163" s="26">
        <f>[1]!b_pq_pctchange(A2163,日期设置!$B$4,日期设置!$B$2,1)</f>
        <v>0</v>
      </c>
      <c r="J2163" s="26">
        <f>[1]!b_pq_pctchange(A2163,日期设置!$C$4,日期设置!$B$2,1)</f>
        <v>0</v>
      </c>
      <c r="K2163" s="52">
        <f>[1]!b_dq_amount($A2163,日期设置!B$2,2,10000)</f>
        <v>0</v>
      </c>
      <c r="L2163" s="26">
        <f>[1]!b_info_latestpar(A2163,日期设置!$B$2)</f>
        <v>100</v>
      </c>
      <c r="M2163" s="6">
        <f>[1]!b_info_outstandingbalance($A2163,日期设置!B$2)</f>
        <v>6</v>
      </c>
      <c r="N2163" s="7">
        <f>[1]!b_info_latestissurercreditrating2(A2163,日期设置!$B$2,"102","1")</f>
        <v>0</v>
      </c>
      <c r="O2163" s="8">
        <v>5.2</v>
      </c>
      <c r="P2163" s="9" t="str">
        <f>[1]!b_info_repurchasedate(A2163)</f>
        <v>2023-05-11</v>
      </c>
      <c r="Q2163" s="8" t="s">
        <v>16355</v>
      </c>
      <c r="R2163" s="2" t="str">
        <f>IF((--IF(P2163=0,Q2163,P2163))&gt;(--日期设置!$B$2),IF(P2163=0,Q2163,P2163),Q2163)</f>
        <v>2023-05-11</v>
      </c>
      <c r="S2163" s="2" t="s">
        <v>18134</v>
      </c>
      <c r="T2163" s="8">
        <f>[1]!b_anal_ptmyear($A2163,日期设置!$B$2)</f>
        <v>4.1369863013698627</v>
      </c>
      <c r="U2163" s="8">
        <f>[1]!b_anal_termifexercise($A2163,日期设置!B$2)</f>
        <v>2.1369863013698631</v>
      </c>
      <c r="V2163" s="10">
        <f>[1]!b_dq_dirtyprice(A2163,日期设置!$B$2)</f>
        <v>102.8377</v>
      </c>
      <c r="W2163" s="11">
        <f>IF(U2163=0,ROUNDUP((Q2163-日期设置!$B$2)/365,0),ROUNDUP((R2163-日期设置!$B$2)/365,0))</f>
        <v>3</v>
      </c>
      <c r="X2163" s="18">
        <f>_xlfn.IFNA(VLOOKUP(A2163,过往入选债券!A:D,4,0),2)</f>
        <v>2</v>
      </c>
      <c r="Y2163">
        <f>_xlfn.IFNA(VLOOKUP(C2163,[2]Sheet1!$A:$A,1,0),3)</f>
        <v>3</v>
      </c>
    </row>
    <row r="2164" spans="1:25" hidden="1" x14ac:dyDescent="0.2">
      <c r="A2164" s="28" t="s">
        <v>21006</v>
      </c>
      <c r="B2164" s="28" t="s">
        <v>21007</v>
      </c>
      <c r="C2164" s="39" t="s">
        <v>1982</v>
      </c>
      <c r="D2164" s="26" t="str">
        <f>[1]!b_calc_yield(A2164,日期设置!$B$2,F2164,1,R2164,1,O2164,L2164,S2164,)</f>
        <v>Fetching...</v>
      </c>
      <c r="E2164" s="26">
        <f t="shared" si="66"/>
        <v>15.572551092778042</v>
      </c>
      <c r="F2164" s="18">
        <f>[1]!b_dq_cleanprice($A2164,日期设置!B$2)</f>
        <v>97.7</v>
      </c>
      <c r="G2164" s="18" t="str">
        <f t="shared" si="67"/>
        <v>2.60 + 0</v>
      </c>
      <c r="H2164" s="27">
        <f>[1]!b_dq_pctchange($A2164,日期设置!$B$2,1)/100</f>
        <v>0</v>
      </c>
      <c r="I2164" s="26">
        <f>[1]!b_pq_pctchange(A2164,日期设置!$B$4,日期设置!$B$2,1)</f>
        <v>0</v>
      </c>
      <c r="J2164" s="26">
        <f>[1]!b_pq_pctchange(A2164,日期设置!$C$4,日期设置!$B$2,1)</f>
        <v>0</v>
      </c>
      <c r="K2164" s="52">
        <f>[1]!b_dq_amount($A2164,日期设置!B$2,2,10000)</f>
        <v>0</v>
      </c>
      <c r="L2164" s="26">
        <f>[1]!b_info_latestpar(A2164,日期设置!$B$2)</f>
        <v>100</v>
      </c>
      <c r="M2164" s="6">
        <f>[1]!b_info_outstandingbalance($A2164,日期设置!B$2)</f>
        <v>10</v>
      </c>
      <c r="N2164" s="7" t="str">
        <f>[1]!b_info_latestissurercreditrating2(A2164,日期设置!$B$2,"102","1")</f>
        <v>AAA</v>
      </c>
      <c r="O2164" s="8">
        <v>5.07</v>
      </c>
      <c r="P2164" s="9">
        <f>[1]!b_info_repurchasedate(A2164)</f>
        <v>0</v>
      </c>
      <c r="Q2164" s="8" t="s">
        <v>16645</v>
      </c>
      <c r="R2164" s="2" t="str">
        <f>IF((--IF(P2164=0,Q2164,P2164))&gt;(--日期设置!$B$2),IF(P2164=0,Q2164,P2164),Q2164)</f>
        <v>2023-10-30</v>
      </c>
      <c r="S2164" s="31" t="s">
        <v>16171</v>
      </c>
      <c r="T2164" s="8">
        <f>[1]!b_anal_ptmyear($A2164,日期设置!$B$2)</f>
        <v>2.6082191780821917</v>
      </c>
      <c r="U2164" s="8">
        <f>[1]!b_anal_termifexercise($A2164,日期设置!B$2)</f>
        <v>0</v>
      </c>
      <c r="V2164" s="10">
        <f>[1]!b_dq_dirtyprice(A2164,日期设置!$B$2)</f>
        <v>99.686300000000003</v>
      </c>
      <c r="W2164" s="11">
        <f>IF(U2164=0,ROUNDUP((Q2164-日期设置!$B$2)/365,0),ROUNDUP((R2164-日期设置!$B$2)/365,0))</f>
        <v>3</v>
      </c>
      <c r="X2164" s="18">
        <f>_xlfn.IFNA(VLOOKUP(A2164,过往入选债券!A:D,4,0),2)</f>
        <v>2</v>
      </c>
      <c r="Y2164">
        <f>_xlfn.IFNA(VLOOKUP(C2164,[2]Sheet1!$A:$A,1,0),3)</f>
        <v>3</v>
      </c>
    </row>
    <row r="2165" spans="1:25" hidden="1" x14ac:dyDescent="0.2">
      <c r="A2165" s="21" t="s">
        <v>13789</v>
      </c>
      <c r="B2165" s="21" t="s">
        <v>13790</v>
      </c>
      <c r="C2165" s="37" t="s">
        <v>13638</v>
      </c>
      <c r="D2165" s="26" t="str">
        <f>[1]!b_calc_yield(A2165,日期设置!$B$2,F2165,1,R2165,1,O2165,L2165,S2165,)</f>
        <v>Fetching...</v>
      </c>
      <c r="E2165" s="26">
        <f t="shared" si="66"/>
        <v>26.780888919021017</v>
      </c>
      <c r="F2165" s="18">
        <f>[1]!b_dq_cleanprice($A2165,日期设置!B$2)</f>
        <v>79.551500000000004</v>
      </c>
      <c r="G2165" s="18" t="str">
        <f t="shared" si="67"/>
        <v>3.38 + 0</v>
      </c>
      <c r="H2165" s="27">
        <f>[1]!b_dq_pctchange($A2165,日期设置!$B$2,1)/100</f>
        <v>0</v>
      </c>
      <c r="I2165" s="26">
        <f>[1]!b_pq_pctchange(A2165,日期设置!$B$4,日期设置!$B$2,1)</f>
        <v>1.4835358946548737E-2</v>
      </c>
      <c r="J2165" s="26">
        <f>[1]!b_pq_pctchange(A2165,日期设置!$C$4,日期设置!$B$2,1)</f>
        <v>-5.0131044308793067E-2</v>
      </c>
      <c r="K2165" s="52">
        <f>[1]!b_dq_amount($A2165,日期设置!B$2,2,10000)</f>
        <v>0</v>
      </c>
      <c r="L2165" s="26">
        <f>[1]!b_info_latestpar(A2165,日期设置!$B$2)</f>
        <v>80</v>
      </c>
      <c r="M2165" s="6">
        <f>[1]!b_info_outstandingbalance($A2165,日期设置!B$2)</f>
        <v>8.8000000000000007</v>
      </c>
      <c r="N2165" s="7" t="str">
        <f>[1]!b_info_latestissurercreditrating2(A2165,日期设置!$B$2,"102","1")</f>
        <v>AA</v>
      </c>
      <c r="O2165" s="8">
        <v>6.18</v>
      </c>
      <c r="P2165" s="9">
        <f>[1]!b_info_repurchasedate(A2165)</f>
        <v>0</v>
      </c>
      <c r="Q2165" s="8" t="s">
        <v>17456</v>
      </c>
      <c r="R2165" s="2" t="str">
        <f>IF((--IF(P2165=0,Q2165,P2165))&gt;(--日期设置!$B$2),IF(P2165=0,Q2165,P2165),Q2165)</f>
        <v>2024-08-09</v>
      </c>
      <c r="S2165" s="2" t="s">
        <v>17933</v>
      </c>
      <c r="T2165" s="8">
        <f>[1]!b_anal_ptmyear($A2165,日期设置!$B$2)</f>
        <v>3.3835616438356162</v>
      </c>
      <c r="U2165" s="8">
        <f>[1]!b_anal_termifexercise($A2165,日期设置!B$2)</f>
        <v>0</v>
      </c>
      <c r="V2165" s="10">
        <f>[1]!b_dq_dirtyprice(A2165,日期设置!$B$2)</f>
        <v>82.599199999999996</v>
      </c>
      <c r="W2165" s="11">
        <f>IF(U2165=0,ROUNDUP((Q2165-日期设置!$B$2)/365,0),ROUNDUP((R2165-日期设置!$B$2)/365,0))</f>
        <v>4</v>
      </c>
      <c r="X2165" s="18">
        <f>_xlfn.IFNA(VLOOKUP(A2165,过往入选债券!A:D,4,0),2)</f>
        <v>2</v>
      </c>
      <c r="Y2165">
        <f>_xlfn.IFNA(VLOOKUP(C2165,[2]Sheet1!$A:$A,1,0),3)</f>
        <v>3</v>
      </c>
    </row>
    <row r="2166" spans="1:25" hidden="1" x14ac:dyDescent="0.2">
      <c r="A2166" s="28" t="s">
        <v>19825</v>
      </c>
      <c r="B2166" s="28" t="s">
        <v>19826</v>
      </c>
      <c r="C2166" s="38" t="s">
        <v>4923</v>
      </c>
      <c r="D2166" s="26" t="str">
        <f>[1]!b_calc_yield(A2166,日期设置!$B$2,F2166,1,R2166,1,O2166,L2166,S2166,)</f>
        <v>Fetching...</v>
      </c>
      <c r="E2166" s="26">
        <f t="shared" si="66"/>
        <v>26.851268460266731</v>
      </c>
      <c r="F2166" s="18">
        <f>[1]!b_dq_cleanprice($A2166,日期设置!B$2)</f>
        <v>93.016900000000007</v>
      </c>
      <c r="G2166" s="18" t="str">
        <f t="shared" si="67"/>
        <v>4.43 + 0</v>
      </c>
      <c r="H2166" s="27">
        <f>[1]!b_dq_pctchange($A2166,日期设置!$B$2,1)/100</f>
        <v>0</v>
      </c>
      <c r="I2166" s="26">
        <f>[1]!b_pq_pctchange(A2166,日期设置!$B$4,日期设置!$B$2,1)</f>
        <v>0</v>
      </c>
      <c r="J2166" s="26">
        <f>[1]!b_pq_pctchange(A2166,日期设置!$C$4,日期设置!$B$2,1)</f>
        <v>0</v>
      </c>
      <c r="K2166" s="52">
        <f>[1]!b_dq_amount($A2166,日期设置!B$2,2,10000)</f>
        <v>0</v>
      </c>
      <c r="L2166" s="26">
        <f>[1]!b_info_latestpar(A2166,日期设置!$B$2)</f>
        <v>100</v>
      </c>
      <c r="M2166" s="6">
        <f>[1]!b_info_outstandingbalance($A2166,日期设置!B$2)</f>
        <v>10</v>
      </c>
      <c r="N2166" s="7" t="str">
        <f>[1]!b_info_latestissurercreditrating2(A2166,日期设置!$B$2,"102","1")</f>
        <v>AAA</v>
      </c>
      <c r="O2166" s="8">
        <v>4.2</v>
      </c>
      <c r="P2166" s="9">
        <f>[1]!b_info_repurchasedate(A2166)</f>
        <v>0</v>
      </c>
      <c r="Q2166" s="8" t="s">
        <v>20014</v>
      </c>
      <c r="R2166" s="2" t="str">
        <f>IF((--IF(P2166=0,Q2166,P2166))&gt;(--日期设置!$B$2),IF(P2166=0,Q2166,P2166),Q2166)</f>
        <v>2025-08-28</v>
      </c>
      <c r="S2166" s="31" t="s">
        <v>19230</v>
      </c>
      <c r="T2166" s="8">
        <f>[1]!b_anal_ptmyear($A2166,日期设置!$B$2)</f>
        <v>4.4356164383561643</v>
      </c>
      <c r="U2166" s="8">
        <f>[1]!b_anal_termifexercise($A2166,日期设置!B$2)</f>
        <v>0</v>
      </c>
      <c r="V2166" s="10">
        <f>[1]!b_dq_dirtyprice(A2166,日期设置!$B$2)</f>
        <v>95.387299999999996</v>
      </c>
      <c r="W2166" s="11">
        <f>IF(U2166=0,ROUNDUP((Q2166-日期设置!$B$2)/365,0),ROUNDUP((R2166-日期设置!$B$2)/365,0))</f>
        <v>5</v>
      </c>
      <c r="X2166" s="18">
        <f>_xlfn.IFNA(VLOOKUP(A2166,过往入选债券!A:D,4,0),2)</f>
        <v>2</v>
      </c>
      <c r="Y2166">
        <f>_xlfn.IFNA(VLOOKUP(C2166,[2]Sheet1!$A:$A,1,0),3)</f>
        <v>3</v>
      </c>
    </row>
    <row r="2167" spans="1:25" hidden="1" x14ac:dyDescent="0.2">
      <c r="A2167" s="21" t="s">
        <v>3199</v>
      </c>
      <c r="B2167" s="21" t="s">
        <v>3200</v>
      </c>
      <c r="C2167" s="37" t="s">
        <v>3019</v>
      </c>
      <c r="D2167" s="26" t="str">
        <f>[1]!b_calc_yield(A2167,日期设置!$B$2,F2167,1,R2167,1,O2167,L2167,S2167,)</f>
        <v>Fetching...</v>
      </c>
      <c r="E2167" s="26">
        <f t="shared" si="66"/>
        <v>7.4274175684707178</v>
      </c>
      <c r="F2167" s="18">
        <f>[1]!b_dq_cleanprice($A2167,日期设置!B$2)</f>
        <v>100.5215</v>
      </c>
      <c r="G2167" s="18" t="str">
        <f t="shared" si="67"/>
        <v>1.28 + 0</v>
      </c>
      <c r="H2167" s="27">
        <f>[1]!b_dq_pctchange($A2167,日期设置!$B$2,1)/100</f>
        <v>0</v>
      </c>
      <c r="I2167" s="26">
        <f>[1]!b_pq_pctchange(A2167,日期设置!$B$4,日期设置!$B$2,1)</f>
        <v>0</v>
      </c>
      <c r="J2167" s="26">
        <f>[1]!b_pq_pctchange(A2167,日期设置!$C$4,日期设置!$B$2,1)</f>
        <v>0</v>
      </c>
      <c r="K2167" s="52">
        <f>[1]!b_dq_amount($A2167,日期设置!B$2,2,10000)</f>
        <v>0</v>
      </c>
      <c r="L2167" s="26">
        <f>[1]!b_info_latestpar(A2167,日期设置!$B$2)</f>
        <v>100</v>
      </c>
      <c r="M2167" s="6">
        <f>[1]!b_info_outstandingbalance($A2167,日期设置!B$2)</f>
        <v>7</v>
      </c>
      <c r="N2167" s="7">
        <f>[1]!b_info_latestissurercreditrating2(A2167,日期设置!$B$2,"102","1")</f>
        <v>0</v>
      </c>
      <c r="O2167" s="8">
        <v>6.5</v>
      </c>
      <c r="P2167" s="9">
        <f>[1]!b_info_repurchasedate(A2167)</f>
        <v>0</v>
      </c>
      <c r="Q2167" s="8" t="s">
        <v>17248</v>
      </c>
      <c r="R2167" s="2" t="str">
        <f>IF((--IF(P2167=0,Q2167,P2167))&gt;(--日期设置!$B$2),IF(P2167=0,Q2167,P2167),Q2167)</f>
        <v>2022-07-03</v>
      </c>
      <c r="S2167" s="2" t="s">
        <v>18815</v>
      </c>
      <c r="T2167" s="8">
        <f>[1]!b_anal_ptmyear($A2167,日期设置!$B$2)</f>
        <v>1.2821917808219179</v>
      </c>
      <c r="U2167" s="8">
        <f>[1]!b_anal_termifexercise($A2167,日期设置!B$2)</f>
        <v>0</v>
      </c>
      <c r="V2167" s="10">
        <f>[1]!b_dq_dirtyprice(A2167,日期设置!$B$2)</f>
        <v>105.18729999999999</v>
      </c>
      <c r="W2167" s="11">
        <f>IF(U2167=0,ROUNDUP((Q2167-日期设置!$B$2)/365,0),ROUNDUP((R2167-日期设置!$B$2)/365,0))</f>
        <v>2</v>
      </c>
      <c r="X2167" s="18">
        <f>_xlfn.IFNA(VLOOKUP(A2167,过往入选债券!A:D,4,0),2)</f>
        <v>2</v>
      </c>
      <c r="Y2167">
        <f>_xlfn.IFNA(VLOOKUP(C2167,[2]Sheet1!$A:$A,1,0),3)</f>
        <v>3</v>
      </c>
    </row>
    <row r="2168" spans="1:25" hidden="1" x14ac:dyDescent="0.2">
      <c r="A2168" s="21" t="s">
        <v>4250</v>
      </c>
      <c r="B2168" s="21" t="s">
        <v>4251</v>
      </c>
      <c r="C2168" s="37" t="s">
        <v>3687</v>
      </c>
      <c r="D2168" s="26" t="str">
        <f>[1]!b_calc_yield(A2168,日期设置!$B$2,F2168,1,R2168,1,O2168,L2168,S2168,)</f>
        <v>Fetching...</v>
      </c>
      <c r="E2168" s="26">
        <f t="shared" si="66"/>
        <v>0.31403473408775362</v>
      </c>
      <c r="F2168" s="18">
        <f>[1]!b_dq_cleanprice($A2168,日期设置!B$2)</f>
        <v>100.005</v>
      </c>
      <c r="G2168" s="18" t="str">
        <f t="shared" si="67"/>
        <v>0.05 + 0</v>
      </c>
      <c r="H2168" s="27">
        <f>[1]!b_dq_pctchange($A2168,日期设置!$B$2,1)/100</f>
        <v>0</v>
      </c>
      <c r="I2168" s="26">
        <f>[1]!b_pq_pctchange(A2168,日期设置!$B$4,日期设置!$B$2,1)</f>
        <v>0</v>
      </c>
      <c r="J2168" s="26">
        <f>[1]!b_pq_pctchange(A2168,日期设置!$C$4,日期设置!$B$2,1)</f>
        <v>0.10009509033581333</v>
      </c>
      <c r="K2168" s="52">
        <f>[1]!b_dq_amount($A2168,日期设置!B$2,2,10000)</f>
        <v>0</v>
      </c>
      <c r="L2168" s="26">
        <f>[1]!b_info_latestpar(A2168,日期设置!$B$2)</f>
        <v>100</v>
      </c>
      <c r="M2168" s="6">
        <f>[1]!b_info_outstandingbalance($A2168,日期设置!B$2)</f>
        <v>6</v>
      </c>
      <c r="N2168" s="7">
        <f>[1]!b_info_latestissurercreditrating2(A2168,日期设置!$B$2,"102","1")</f>
        <v>0</v>
      </c>
      <c r="O2168" s="8">
        <v>6.5</v>
      </c>
      <c r="P2168" s="9">
        <f>[1]!b_info_repurchasedate(A2168)</f>
        <v>0</v>
      </c>
      <c r="Q2168" s="8" t="s">
        <v>16168</v>
      </c>
      <c r="R2168" s="2" t="str">
        <f>IF((--IF(P2168=0,Q2168,P2168))&gt;(--日期设置!$B$2),IF(P2168=0,Q2168,P2168),Q2168)</f>
        <v>2021-04-10</v>
      </c>
      <c r="S2168" s="2" t="s">
        <v>17957</v>
      </c>
      <c r="T2168" s="8">
        <f>[1]!b_anal_ptmyear($A2168,日期设置!$B$2)</f>
        <v>5.2054794520547946E-2</v>
      </c>
      <c r="U2168" s="8">
        <f>[1]!b_anal_termifexercise($A2168,日期设置!B$2)</f>
        <v>0</v>
      </c>
      <c r="V2168" s="10">
        <f>[1]!b_dq_dirtyprice(A2168,日期设置!$B$2)</f>
        <v>106.1666</v>
      </c>
      <c r="W2168" s="11">
        <f>IF(U2168=0,ROUNDUP((Q2168-日期设置!$B$2)/365,0),ROUNDUP((R2168-日期设置!$B$2)/365,0))</f>
        <v>1</v>
      </c>
      <c r="X2168" s="18">
        <f>_xlfn.IFNA(VLOOKUP(A2168,过往入选债券!A:D,4,0),2)</f>
        <v>2</v>
      </c>
      <c r="Y2168">
        <f>_xlfn.IFNA(VLOOKUP(C2168,[2]Sheet1!$A:$A,1,0),3)</f>
        <v>3</v>
      </c>
    </row>
    <row r="2169" spans="1:25" hidden="1" x14ac:dyDescent="0.2">
      <c r="A2169" s="21" t="s">
        <v>5159</v>
      </c>
      <c r="B2169" s="21" t="s">
        <v>5160</v>
      </c>
      <c r="C2169" s="37" t="s">
        <v>295</v>
      </c>
      <c r="D2169" s="26" t="str">
        <f>[1]!b_calc_yield(A2169,日期设置!$B$2,F2169,1,R2169,1,O2169,L2169,S2169,)</f>
        <v>Fetching...</v>
      </c>
      <c r="E2169" s="26">
        <f t="shared" si="66"/>
        <v>2.3130619971604149</v>
      </c>
      <c r="F2169" s="18">
        <f>[1]!b_dq_cleanprice($A2169,日期设置!B$2)</f>
        <v>99.1</v>
      </c>
      <c r="G2169" s="18" t="str">
        <f t="shared" si="67"/>
        <v>0.38 + 0.38</v>
      </c>
      <c r="H2169" s="27">
        <f>[1]!b_dq_pctchange($A2169,日期设置!$B$2,1)/100</f>
        <v>0</v>
      </c>
      <c r="I2169" s="26">
        <f>[1]!b_pq_pctchange(A2169,日期设置!$B$4,日期设置!$B$2,1)</f>
        <v>0</v>
      </c>
      <c r="J2169" s="26">
        <f>[1]!b_pq_pctchange(A2169,日期设置!$C$4,日期设置!$B$2,1)</f>
        <v>0</v>
      </c>
      <c r="K2169" s="52">
        <f>[1]!b_dq_amount($A2169,日期设置!B$2,2,10000)</f>
        <v>0</v>
      </c>
      <c r="L2169" s="26">
        <f>[1]!b_info_latestpar(A2169,日期设置!$B$2)</f>
        <v>100</v>
      </c>
      <c r="M2169" s="6">
        <f>[1]!b_info_outstandingbalance($A2169,日期设置!B$2)</f>
        <v>20</v>
      </c>
      <c r="N2169" s="7" t="str">
        <f>[1]!b_info_latestissurercreditrating2(A2169,日期设置!$B$2,"102","1")</f>
        <v>AAA</v>
      </c>
      <c r="O2169" s="8">
        <v>3.77</v>
      </c>
      <c r="P2169" s="9">
        <f>[1]!b_info_repurchasedate(A2169)</f>
        <v>0</v>
      </c>
      <c r="Q2169" s="8" t="s">
        <v>16997</v>
      </c>
      <c r="R2169" s="2" t="str">
        <f>IF((--IF(P2169=0,Q2169,P2169))&gt;(--日期设置!$B$2),IF(P2169=0,Q2169,P2169),Q2169)</f>
        <v>2021-08-09</v>
      </c>
      <c r="S2169" s="2" t="s">
        <v>18755</v>
      </c>
      <c r="T2169" s="8">
        <f>[1]!b_anal_ptmyear($A2169,日期设置!$B$2)</f>
        <v>0.38356164383561642</v>
      </c>
      <c r="U2169" s="8">
        <f>[1]!b_anal_termifexercise($A2169,日期设置!B$2)</f>
        <v>0.38356164383561642</v>
      </c>
      <c r="V2169" s="10">
        <f>[1]!b_dq_dirtyprice(A2169,日期设置!$B$2)</f>
        <v>101.42400000000001</v>
      </c>
      <c r="W2169" s="11">
        <f>IF(U2169=0,ROUNDUP((Q2169-日期设置!$B$2)/365,0),ROUNDUP((R2169-日期设置!$B$2)/365,0))</f>
        <v>1</v>
      </c>
      <c r="X2169" s="18" t="str">
        <f>_xlfn.IFNA(VLOOKUP(A2169,过往入选债券!A:D,4,0),2)</f>
        <v>否</v>
      </c>
      <c r="Y2169">
        <f>_xlfn.IFNA(VLOOKUP(C2169,[2]Sheet1!$A:$A,1,0),3)</f>
        <v>3</v>
      </c>
    </row>
    <row r="2170" spans="1:25" hidden="1" x14ac:dyDescent="0.2">
      <c r="A2170" s="21" t="s">
        <v>13624</v>
      </c>
      <c r="B2170" s="21" t="s">
        <v>13625</v>
      </c>
      <c r="C2170" s="37" t="s">
        <v>13626</v>
      </c>
      <c r="D2170" s="26" t="str">
        <f>[1]!b_calc_yield(A2170,日期设置!$B$2,F2170,1,R2170,1,O2170,L2170,S2170,)</f>
        <v>Fetching...</v>
      </c>
      <c r="E2170" s="26">
        <f t="shared" si="66"/>
        <v>30.26005590389569</v>
      </c>
      <c r="F2170" s="18">
        <f>[1]!b_dq_cleanprice($A2170,日期设置!B$2)</f>
        <v>60.104100000000003</v>
      </c>
      <c r="G2170" s="18" t="str">
        <f t="shared" si="67"/>
        <v>2.94 + 0</v>
      </c>
      <c r="H2170" s="27">
        <f>[1]!b_dq_pctchange($A2170,日期设置!$B$2,1)/100</f>
        <v>0</v>
      </c>
      <c r="I2170" s="26">
        <f>[1]!b_pq_pctchange(A2170,日期设置!$B$4,日期设置!$B$2,1)</f>
        <v>0</v>
      </c>
      <c r="J2170" s="26">
        <f>[1]!b_pq_pctchange(A2170,日期设置!$C$4,日期设置!$B$2,1)</f>
        <v>-25</v>
      </c>
      <c r="K2170" s="52">
        <f>[1]!b_dq_amount($A2170,日期设置!B$2,2,10000)</f>
        <v>0</v>
      </c>
      <c r="L2170" s="26">
        <f>[1]!b_info_latestpar(A2170,日期设置!$B$2)</f>
        <v>60</v>
      </c>
      <c r="M2170" s="6">
        <f>[1]!b_info_outstandingbalance($A2170,日期设置!B$2)</f>
        <v>4.8</v>
      </c>
      <c r="N2170" s="7" t="str">
        <f>[1]!b_info_latestissurercreditrating2(A2170,日期设置!$B$2,"102","1")</f>
        <v>AA-</v>
      </c>
      <c r="O2170" s="8">
        <v>6.19</v>
      </c>
      <c r="P2170" s="9">
        <f>[1]!b_info_repurchasedate(A2170)</f>
        <v>0</v>
      </c>
      <c r="Q2170" s="8" t="s">
        <v>16696</v>
      </c>
      <c r="R2170" s="2" t="str">
        <f>IF((--IF(P2170=0,Q2170,P2170))&gt;(--日期设置!$B$2),IF(P2170=0,Q2170,P2170),Q2170)</f>
        <v>2024-03-01</v>
      </c>
      <c r="S2170" s="2" t="s">
        <v>18424</v>
      </c>
      <c r="T2170" s="8">
        <f>[1]!b_anal_ptmyear($A2170,日期设置!$B$2)</f>
        <v>2.9424657534246577</v>
      </c>
      <c r="U2170" s="8">
        <f>[1]!b_anal_termifexercise($A2170,日期设置!B$2)</f>
        <v>0</v>
      </c>
      <c r="V2170" s="10">
        <f>[1]!b_dq_dirtyprice(A2170,日期设置!$B$2)</f>
        <v>60.317799999999998</v>
      </c>
      <c r="W2170" s="11">
        <f>IF(U2170=0,ROUNDUP((Q2170-日期设置!$B$2)/365,0),ROUNDUP((R2170-日期设置!$B$2)/365,0))</f>
        <v>3</v>
      </c>
      <c r="X2170" s="18">
        <f>_xlfn.IFNA(VLOOKUP(A2170,过往入选债券!A:D,4,0),2)</f>
        <v>2</v>
      </c>
      <c r="Y2170">
        <f>_xlfn.IFNA(VLOOKUP(C2170,[2]Sheet1!$A:$A,1,0),3)</f>
        <v>3</v>
      </c>
    </row>
    <row r="2171" spans="1:25" hidden="1" x14ac:dyDescent="0.2">
      <c r="A2171" s="21" t="s">
        <v>6413</v>
      </c>
      <c r="B2171" s="21" t="s">
        <v>6414</v>
      </c>
      <c r="C2171" s="37" t="s">
        <v>144</v>
      </c>
      <c r="D2171" s="26" t="str">
        <f>[1]!b_calc_yield(A2171,日期设置!$B$2,F2171,1,R2171,1,O2171,L2171,S2171,)</f>
        <v>Fetching...</v>
      </c>
      <c r="E2171" s="26">
        <f t="shared" si="66"/>
        <v>11.971853811904953</v>
      </c>
      <c r="F2171" s="18">
        <f>[1]!b_dq_cleanprice($A2171,日期设置!B$2)</f>
        <v>101.77290000000001</v>
      </c>
      <c r="G2171" s="18" t="str">
        <f t="shared" si="67"/>
        <v>1.99 + 0</v>
      </c>
      <c r="H2171" s="27">
        <f>[1]!b_dq_pctchange($A2171,日期设置!$B$2,1)/100</f>
        <v>0</v>
      </c>
      <c r="I2171" s="26">
        <f>[1]!b_pq_pctchange(A2171,日期设置!$B$4,日期设置!$B$2,1)</f>
        <v>0</v>
      </c>
      <c r="J2171" s="26">
        <f>[1]!b_pq_pctchange(A2171,日期设置!$C$4,日期设置!$B$2,1)</f>
        <v>-0.18164324364615925</v>
      </c>
      <c r="K2171" s="52">
        <f>[1]!b_dq_amount($A2171,日期设置!B$2,2,10000)</f>
        <v>0</v>
      </c>
      <c r="L2171" s="26">
        <f>[1]!b_info_latestpar(A2171,日期设置!$B$2)</f>
        <v>100</v>
      </c>
      <c r="M2171" s="6">
        <f>[1]!b_info_outstandingbalance($A2171,日期设置!B$2)</f>
        <v>5</v>
      </c>
      <c r="N2171" s="7" t="str">
        <f>[1]!b_info_latestissurercreditrating2(A2171,日期设置!$B$2,"102","1")</f>
        <v>AA</v>
      </c>
      <c r="O2171" s="8">
        <v>7</v>
      </c>
      <c r="P2171" s="9">
        <f>[1]!b_info_repurchasedate(A2171)</f>
        <v>0</v>
      </c>
      <c r="Q2171" s="8" t="s">
        <v>16595</v>
      </c>
      <c r="R2171" s="2" t="str">
        <f>IF((--IF(P2171=0,Q2171,P2171))&gt;(--日期设置!$B$2),IF(P2171=0,Q2171,P2171),Q2171)</f>
        <v>2023-03-20</v>
      </c>
      <c r="S2171" s="2" t="s">
        <v>17867</v>
      </c>
      <c r="T2171" s="8">
        <f>[1]!b_anal_ptmyear($A2171,日期设置!$B$2)</f>
        <v>1.9945205479452055</v>
      </c>
      <c r="U2171" s="8">
        <f>[1]!b_anal_termifexercise($A2171,日期设置!B$2)</f>
        <v>0</v>
      </c>
      <c r="V2171" s="10">
        <f>[1]!b_dq_dirtyprice(A2171,日期设置!$B$2)</f>
        <v>101.8113</v>
      </c>
      <c r="W2171" s="11">
        <f>IF(U2171=0,ROUNDUP((Q2171-日期设置!$B$2)/365,0),ROUNDUP((R2171-日期设置!$B$2)/365,0))</f>
        <v>2</v>
      </c>
      <c r="X2171" s="18">
        <f>_xlfn.IFNA(VLOOKUP(A2171,过往入选债券!A:D,4,0),2)</f>
        <v>2</v>
      </c>
      <c r="Y2171">
        <f>_xlfn.IFNA(VLOOKUP(C2171,[2]Sheet1!$A:$A,1,0),3)</f>
        <v>3</v>
      </c>
    </row>
    <row r="2172" spans="1:25" hidden="1" x14ac:dyDescent="0.2">
      <c r="A2172" s="21" t="s">
        <v>15529</v>
      </c>
      <c r="B2172" s="21" t="s">
        <v>15530</v>
      </c>
      <c r="C2172" s="37" t="s">
        <v>13915</v>
      </c>
      <c r="D2172" s="26" t="str">
        <f>[1]!b_calc_yield(A2172,日期设置!$B$2,F2172,1,R2172,1,O2172,L2172,S2172,)</f>
        <v>Fetching...</v>
      </c>
      <c r="E2172" s="26">
        <f t="shared" si="66"/>
        <v>33.493102331255464</v>
      </c>
      <c r="F2172" s="18">
        <f>[1]!b_dq_cleanprice($A2172,日期设置!B$2)</f>
        <v>99.5</v>
      </c>
      <c r="G2172" s="18" t="str">
        <f t="shared" si="67"/>
        <v>5.65 + 0</v>
      </c>
      <c r="H2172" s="27">
        <f>[1]!b_dq_pctchange($A2172,日期设置!$B$2,1)/100</f>
        <v>0</v>
      </c>
      <c r="I2172" s="26">
        <f>[1]!b_pq_pctchange(A2172,日期设置!$B$4,日期设置!$B$2,1)</f>
        <v>0</v>
      </c>
      <c r="J2172" s="26">
        <f>[1]!b_pq_pctchange(A2172,日期设置!$C$4,日期设置!$B$2,1)</f>
        <v>0</v>
      </c>
      <c r="K2172" s="52">
        <f>[1]!b_dq_amount($A2172,日期设置!B$2,2,10000)</f>
        <v>0</v>
      </c>
      <c r="L2172" s="26">
        <f>[1]!b_info_latestpar(A2172,日期设置!$B$2)</f>
        <v>100</v>
      </c>
      <c r="M2172" s="6">
        <f>[1]!b_info_outstandingbalance($A2172,日期设置!B$2)</f>
        <v>5</v>
      </c>
      <c r="N2172" s="7" t="str">
        <f>[1]!b_info_latestissurercreditrating2(A2172,日期设置!$B$2,"102","1")</f>
        <v>AA</v>
      </c>
      <c r="O2172" s="8">
        <v>5.93</v>
      </c>
      <c r="P2172" s="9">
        <f>[1]!b_info_repurchasedate(A2172)</f>
        <v>0</v>
      </c>
      <c r="Q2172" s="8" t="s">
        <v>16987</v>
      </c>
      <c r="R2172" s="2" t="str">
        <f>IF((--IF(P2172=0,Q2172,P2172))&gt;(--日期设置!$B$2),IF(P2172=0,Q2172,P2172),Q2172)</f>
        <v>2026-11-15</v>
      </c>
      <c r="S2172" s="2" t="s">
        <v>18050</v>
      </c>
      <c r="T2172" s="8">
        <f>[1]!b_anal_ptmyear($A2172,日期设置!$B$2)</f>
        <v>5.6520547945205477</v>
      </c>
      <c r="U2172" s="8">
        <f>[1]!b_anal_termifexercise($A2172,日期设置!B$2)</f>
        <v>0</v>
      </c>
      <c r="V2172" s="10">
        <f>[1]!b_dq_dirtyprice(A2172,日期设置!$B$2)</f>
        <v>101.5633</v>
      </c>
      <c r="W2172" s="11">
        <f>IF(U2172=0,ROUNDUP((Q2172-日期设置!$B$2)/365,0),ROUNDUP((R2172-日期设置!$B$2)/365,0))</f>
        <v>6</v>
      </c>
      <c r="X2172" s="18">
        <f>_xlfn.IFNA(VLOOKUP(A2172,过往入选债券!A:D,4,0),2)</f>
        <v>2</v>
      </c>
      <c r="Y2172">
        <f>_xlfn.IFNA(VLOOKUP(C2172,[2]Sheet1!$A:$A,1,0),3)</f>
        <v>3</v>
      </c>
    </row>
    <row r="2173" spans="1:25" hidden="1" x14ac:dyDescent="0.2">
      <c r="A2173" s="21" t="s">
        <v>14304</v>
      </c>
      <c r="B2173" s="21" t="s">
        <v>14305</v>
      </c>
      <c r="C2173" s="37" t="s">
        <v>14306</v>
      </c>
      <c r="D2173" s="26" t="str">
        <f>[1]!b_calc_yield(A2173,日期设置!$B$2,F2173,1,R2173,1,O2173,L2173,S2173,)</f>
        <v>Fetching...</v>
      </c>
      <c r="E2173" s="26">
        <f t="shared" si="66"/>
        <v>66.197494744864699</v>
      </c>
      <c r="F2173" s="18">
        <f>[1]!b_dq_cleanprice($A2173,日期设置!B$2)</f>
        <v>39.8125</v>
      </c>
      <c r="G2173" s="18" t="str">
        <f t="shared" si="67"/>
        <v>3.68 + 0</v>
      </c>
      <c r="H2173" s="27">
        <f>[1]!b_dq_pctchange($A2173,日期设置!$B$2,1)/100</f>
        <v>0</v>
      </c>
      <c r="I2173" s="26">
        <f>[1]!b_pq_pctchange(A2173,日期设置!$B$4,日期设置!$B$2,1)</f>
        <v>0</v>
      </c>
      <c r="J2173" s="26">
        <f>[1]!b_pq_pctchange(A2173,日期设置!$C$4,日期设置!$B$2,1)</f>
        <v>-0.46875</v>
      </c>
      <c r="K2173" s="52">
        <f>[1]!b_dq_amount($A2173,日期设置!B$2,2,10000)</f>
        <v>0</v>
      </c>
      <c r="L2173" s="26">
        <f>[1]!b_info_latestpar(A2173,日期设置!$B$2)</f>
        <v>40</v>
      </c>
      <c r="M2173" s="6">
        <f>[1]!b_info_outstandingbalance($A2173,日期设置!B$2)</f>
        <v>2</v>
      </c>
      <c r="N2173" s="7" t="str">
        <f>[1]!b_info_latestissurercreditrating2(A2173,日期设置!$B$2,"102","1")</f>
        <v>AA</v>
      </c>
      <c r="O2173" s="8">
        <v>6.9</v>
      </c>
      <c r="P2173" s="9">
        <f>[1]!b_info_repurchasedate(A2173)</f>
        <v>0</v>
      </c>
      <c r="Q2173" s="8" t="s">
        <v>16973</v>
      </c>
      <c r="R2173" s="2" t="str">
        <f>IF((--IF(P2173=0,Q2173,P2173))&gt;(--日期设置!$B$2),IF(P2173=0,Q2173,P2173),Q2173)</f>
        <v>2024-11-28</v>
      </c>
      <c r="S2173" s="2" t="s">
        <v>18631</v>
      </c>
      <c r="T2173" s="8">
        <f>[1]!b_anal_ptmyear($A2173,日期设置!$B$2)</f>
        <v>3.6876712328767125</v>
      </c>
      <c r="U2173" s="8">
        <f>[1]!b_anal_termifexercise($A2173,日期设置!B$2)</f>
        <v>0</v>
      </c>
      <c r="V2173" s="10">
        <f>[1]!b_dq_dirtyprice(A2173,日期设置!$B$2)</f>
        <v>40.674500000000002</v>
      </c>
      <c r="W2173" s="11">
        <f>IF(U2173=0,ROUNDUP((Q2173-日期设置!$B$2)/365,0),ROUNDUP((R2173-日期设置!$B$2)/365,0))</f>
        <v>4</v>
      </c>
      <c r="X2173" s="18">
        <f>_xlfn.IFNA(VLOOKUP(A2173,过往入选债券!A:D,4,0),2)</f>
        <v>2</v>
      </c>
      <c r="Y2173">
        <f>_xlfn.IFNA(VLOOKUP(C2173,[2]Sheet1!$A:$A,1,0),3)</f>
        <v>3</v>
      </c>
    </row>
    <row r="2174" spans="1:25" hidden="1" x14ac:dyDescent="0.2">
      <c r="A2174" s="21" t="s">
        <v>9071</v>
      </c>
      <c r="B2174" s="21" t="s">
        <v>9072</v>
      </c>
      <c r="C2174" s="37" t="s">
        <v>112</v>
      </c>
      <c r="D2174" s="26" t="str">
        <f>[1]!b_calc_yield(A2174,日期设置!$B$2,F2174,1,R2174,1,O2174,L2174,S2174,)</f>
        <v>Fetching...</v>
      </c>
      <c r="E2174" s="26">
        <f t="shared" si="66"/>
        <v>8.2881337988877313</v>
      </c>
      <c r="F2174" s="18">
        <f>[1]!b_dq_cleanprice($A2174,日期设置!B$2)</f>
        <v>100.9363</v>
      </c>
      <c r="G2174" s="18" t="str">
        <f t="shared" si="67"/>
        <v>1.42 + 0</v>
      </c>
      <c r="H2174" s="27">
        <f>[1]!b_dq_pctchange($A2174,日期设置!$B$2,1)/100</f>
        <v>0</v>
      </c>
      <c r="I2174" s="26">
        <f>[1]!b_pq_pctchange(A2174,日期设置!$B$4,日期设置!$B$2,1)</f>
        <v>0</v>
      </c>
      <c r="J2174" s="26">
        <f>[1]!b_pq_pctchange(A2174,日期设置!$C$4,日期设置!$B$2,1)</f>
        <v>0</v>
      </c>
      <c r="K2174" s="52">
        <f>[1]!b_dq_amount($A2174,日期设置!B$2,2,10000)</f>
        <v>0</v>
      </c>
      <c r="L2174" s="26">
        <f>[1]!b_info_latestpar(A2174,日期设置!$B$2)</f>
        <v>100</v>
      </c>
      <c r="M2174" s="6">
        <f>[1]!b_info_outstandingbalance($A2174,日期设置!B$2)</f>
        <v>5</v>
      </c>
      <c r="N2174" s="7" t="str">
        <f>[1]!b_info_latestissurercreditrating2(A2174,日期设置!$B$2,"102","1")</f>
        <v>AA</v>
      </c>
      <c r="O2174" s="8">
        <v>6.77</v>
      </c>
      <c r="P2174" s="9">
        <f>[1]!b_info_repurchasedate(A2174)</f>
        <v>0</v>
      </c>
      <c r="Q2174" s="8" t="s">
        <v>16070</v>
      </c>
      <c r="R2174" s="2" t="str">
        <f>IF((--IF(P2174=0,Q2174,P2174))&gt;(--日期设置!$B$2),IF(P2174=0,Q2174,P2174),Q2174)</f>
        <v>2022-08-23</v>
      </c>
      <c r="S2174" s="2" t="s">
        <v>17856</v>
      </c>
      <c r="T2174" s="8">
        <f>[1]!b_anal_ptmyear($A2174,日期设置!$B$2)</f>
        <v>1.4219178082191781</v>
      </c>
      <c r="U2174" s="8">
        <f>[1]!b_anal_termifexercise($A2174,日期设置!B$2)</f>
        <v>0</v>
      </c>
      <c r="V2174" s="10">
        <f>[1]!b_dq_dirtyprice(A2174,日期设置!$B$2)</f>
        <v>104.84990000000001</v>
      </c>
      <c r="W2174" s="11">
        <f>IF(U2174=0,ROUNDUP((Q2174-日期设置!$B$2)/365,0),ROUNDUP((R2174-日期设置!$B$2)/365,0))</f>
        <v>2</v>
      </c>
      <c r="X2174" s="18">
        <f>_xlfn.IFNA(VLOOKUP(A2174,过往入选债券!A:D,4,0),2)</f>
        <v>2</v>
      </c>
      <c r="Y2174">
        <f>_xlfn.IFNA(VLOOKUP(C2174,[2]Sheet1!$A:$A,1,0),3)</f>
        <v>3</v>
      </c>
    </row>
    <row r="2175" spans="1:25" hidden="1" x14ac:dyDescent="0.2">
      <c r="A2175" s="21" t="s">
        <v>10320</v>
      </c>
      <c r="B2175" s="21" t="s">
        <v>10321</v>
      </c>
      <c r="C2175" s="37" t="s">
        <v>833</v>
      </c>
      <c r="D2175" s="26" t="str">
        <f>[1]!b_calc_yield(A2175,日期设置!$B$2,F2175,1,R2175,1,O2175,L2175,S2175,)</f>
        <v>Fetching...</v>
      </c>
      <c r="E2175" s="26">
        <f t="shared" si="66"/>
        <v>11.589529107459985</v>
      </c>
      <c r="F2175" s="18">
        <f>[1]!b_dq_cleanprice($A2175,日期设置!B$2)</f>
        <v>97.495000000000005</v>
      </c>
      <c r="G2175" s="18" t="str">
        <f t="shared" si="67"/>
        <v>2.00 + 0</v>
      </c>
      <c r="H2175" s="27">
        <f>[1]!b_dq_pctchange($A2175,日期设置!$B$2,1)/100</f>
        <v>0</v>
      </c>
      <c r="I2175" s="26">
        <f>[1]!b_pq_pctchange(A2175,日期设置!$B$4,日期设置!$B$2,1)</f>
        <v>-0.55792415495399628</v>
      </c>
      <c r="J2175" s="26">
        <f>[1]!b_pq_pctchange(A2175,日期设置!$C$4,日期设置!$B$2,1)</f>
        <v>0.59534864524649511</v>
      </c>
      <c r="K2175" s="52">
        <f>[1]!b_dq_amount($A2175,日期设置!B$2,2,10000)</f>
        <v>0</v>
      </c>
      <c r="L2175" s="26">
        <f>[1]!b_info_latestpar(A2175,日期设置!$B$2)</f>
        <v>100</v>
      </c>
      <c r="M2175" s="6">
        <f>[1]!b_info_outstandingbalance($A2175,日期设置!B$2)</f>
        <v>10</v>
      </c>
      <c r="N2175" s="7" t="str">
        <f>[1]!b_info_latestissurercreditrating2(A2175,日期设置!$B$2,"102","1")</f>
        <v>AA+</v>
      </c>
      <c r="O2175" s="8">
        <v>4.66</v>
      </c>
      <c r="P2175" s="9">
        <f>[1]!b_info_repurchasedate(A2175)</f>
        <v>0</v>
      </c>
      <c r="Q2175" s="8" t="s">
        <v>16574</v>
      </c>
      <c r="R2175" s="2" t="str">
        <f>IF((--IF(P2175=0,Q2175,P2175))&gt;(--日期设置!$B$2),IF(P2175=0,Q2175,P2175),Q2175)</f>
        <v>2023-03-23</v>
      </c>
      <c r="S2175" s="2" t="s">
        <v>18214</v>
      </c>
      <c r="T2175" s="8">
        <f>[1]!b_anal_ptmyear($A2175,日期设置!$B$2)</f>
        <v>2.0027397260273974</v>
      </c>
      <c r="U2175" s="8">
        <f>[1]!b_anal_termifexercise($A2175,日期设置!B$2)</f>
        <v>0</v>
      </c>
      <c r="V2175" s="10">
        <f>[1]!b_dq_dirtyprice(A2175,日期设置!$B$2)</f>
        <v>102.1422</v>
      </c>
      <c r="W2175" s="11">
        <f>IF(U2175=0,ROUNDUP((Q2175-日期设置!$B$2)/365,0),ROUNDUP((R2175-日期设置!$B$2)/365,0))</f>
        <v>3</v>
      </c>
      <c r="X2175" s="18">
        <f>_xlfn.IFNA(VLOOKUP(A2175,过往入选债券!A:D,4,0),2)</f>
        <v>2</v>
      </c>
      <c r="Y2175">
        <f>_xlfn.IFNA(VLOOKUP(C2175,[2]Sheet1!$A:$A,1,0),3)</f>
        <v>3</v>
      </c>
    </row>
    <row r="2176" spans="1:25" hidden="1" x14ac:dyDescent="0.2">
      <c r="A2176" s="21" t="s">
        <v>11288</v>
      </c>
      <c r="B2176" s="21" t="s">
        <v>11289</v>
      </c>
      <c r="C2176" s="37" t="s">
        <v>10901</v>
      </c>
      <c r="D2176" s="26" t="str">
        <f>[1]!b_calc_yield(A2176,日期设置!$B$2,F2176,1,R2176,1,O2176,L2176,S2176,)</f>
        <v>Fetching...</v>
      </c>
      <c r="E2176" s="26">
        <f t="shared" si="66"/>
        <v>13.207258279058287</v>
      </c>
      <c r="F2176" s="18">
        <f>[1]!b_dq_cleanprice($A2176,日期设置!B$2)</f>
        <v>100.12</v>
      </c>
      <c r="G2176" s="18" t="str">
        <f t="shared" si="67"/>
        <v>4.28 + 2.28</v>
      </c>
      <c r="H2176" s="27">
        <f>[1]!b_dq_pctchange($A2176,日期设置!$B$2,1)/100</f>
        <v>0</v>
      </c>
      <c r="I2176" s="26">
        <f>[1]!b_pq_pctchange(A2176,日期设置!$B$4,日期设置!$B$2,1)</f>
        <v>0</v>
      </c>
      <c r="J2176" s="26">
        <f>[1]!b_pq_pctchange(A2176,日期设置!$C$4,日期设置!$B$2,1)</f>
        <v>0</v>
      </c>
      <c r="K2176" s="52">
        <f>[1]!b_dq_amount($A2176,日期设置!B$2,2,10000)</f>
        <v>0</v>
      </c>
      <c r="L2176" s="26">
        <f>[1]!b_info_latestpar(A2176,日期设置!$B$2)</f>
        <v>100</v>
      </c>
      <c r="M2176" s="6">
        <f>[1]!b_info_outstandingbalance($A2176,日期设置!B$2)</f>
        <v>10</v>
      </c>
      <c r="N2176" s="7" t="str">
        <f>[1]!b_info_latestissurercreditrating2(A2176,日期设置!$B$2,"102","1")</f>
        <v>AA</v>
      </c>
      <c r="O2176" s="8">
        <v>6.1</v>
      </c>
      <c r="P2176" s="9" t="str">
        <f>[1]!b_info_repurchasedate(A2176)</f>
        <v>2023-07-03</v>
      </c>
      <c r="Q2176" s="8" t="s">
        <v>16046</v>
      </c>
      <c r="R2176" s="2" t="str">
        <f>IF((--IF(P2176=0,Q2176,P2176))&gt;(--日期设置!$B$2),IF(P2176=0,Q2176,P2176),Q2176)</f>
        <v>2023-07-03</v>
      </c>
      <c r="S2176" s="2" t="s">
        <v>17816</v>
      </c>
      <c r="T2176" s="8">
        <f>[1]!b_anal_ptmyear($A2176,日期设置!$B$2)</f>
        <v>4.2821917808219174</v>
      </c>
      <c r="U2176" s="8">
        <f>[1]!b_anal_termifexercise($A2176,日期设置!B$2)</f>
        <v>2.2821917808219179</v>
      </c>
      <c r="V2176" s="10">
        <f>[1]!b_dq_dirtyprice(A2176,日期设置!$B$2)</f>
        <v>104.4986</v>
      </c>
      <c r="W2176" s="11">
        <f>IF(U2176=0,ROUNDUP((Q2176-日期设置!$B$2)/365,0),ROUNDUP((R2176-日期设置!$B$2)/365,0))</f>
        <v>3</v>
      </c>
      <c r="X2176" s="18">
        <f>_xlfn.IFNA(VLOOKUP(A2176,过往入选债券!A:D,4,0),2)</f>
        <v>2</v>
      </c>
      <c r="Y2176">
        <f>_xlfn.IFNA(VLOOKUP(C2176,[2]Sheet1!$A:$A,1,0),3)</f>
        <v>3</v>
      </c>
    </row>
    <row r="2177" spans="1:25" hidden="1" x14ac:dyDescent="0.2">
      <c r="A2177" s="21" t="s">
        <v>2954</v>
      </c>
      <c r="B2177" s="21" t="s">
        <v>2955</v>
      </c>
      <c r="C2177" s="37" t="s">
        <v>318</v>
      </c>
      <c r="D2177" s="26" t="str">
        <f>[1]!b_calc_yield(A2177,日期设置!$B$2,F2177,1,R2177,1,O2177,L2177,S2177,)</f>
        <v>Fetching...</v>
      </c>
      <c r="E2177" s="26">
        <f t="shared" si="66"/>
        <v>6.1353622722934986</v>
      </c>
      <c r="F2177" s="18">
        <f>[1]!b_dq_cleanprice($A2177,日期设置!B$2)</f>
        <v>101.4892</v>
      </c>
      <c r="G2177" s="18" t="str">
        <f t="shared" si="67"/>
        <v>1.08 + 0</v>
      </c>
      <c r="H2177" s="27">
        <f>[1]!b_dq_pctchange($A2177,日期设置!$B$2,1)/100</f>
        <v>0</v>
      </c>
      <c r="I2177" s="26">
        <f>[1]!b_pq_pctchange(A2177,日期设置!$B$4,日期设置!$B$2,1)</f>
        <v>0</v>
      </c>
      <c r="J2177" s="26">
        <f>[1]!b_pq_pctchange(A2177,日期设置!$C$4,日期设置!$B$2,1)</f>
        <v>-0.1750810487551514</v>
      </c>
      <c r="K2177" s="52">
        <f>[1]!b_dq_amount($A2177,日期设置!B$2,2,10000)</f>
        <v>0</v>
      </c>
      <c r="L2177" s="26">
        <f>[1]!b_info_latestpar(A2177,日期设置!$B$2)</f>
        <v>100</v>
      </c>
      <c r="M2177" s="6">
        <f>[1]!b_info_outstandingbalance($A2177,日期设置!B$2)</f>
        <v>6</v>
      </c>
      <c r="N2177" s="7">
        <f>[1]!b_info_latestissurercreditrating2(A2177,日期设置!$B$2,"102","1")</f>
        <v>0</v>
      </c>
      <c r="O2177" s="8">
        <v>7.5</v>
      </c>
      <c r="P2177" s="9">
        <f>[1]!b_info_repurchasedate(A2177)</f>
        <v>0</v>
      </c>
      <c r="Q2177" s="8" t="s">
        <v>16305</v>
      </c>
      <c r="R2177" s="2" t="str">
        <f>IF((--IF(P2177=0,Q2177,P2177))&gt;(--日期设置!$B$2),IF(P2177=0,Q2177,P2177),Q2177)</f>
        <v>2022-04-22</v>
      </c>
      <c r="S2177" s="2" t="s">
        <v>17871</v>
      </c>
      <c r="T2177" s="8">
        <f>[1]!b_anal_ptmyear($A2177,日期设置!$B$2)</f>
        <v>1.0849315068493151</v>
      </c>
      <c r="U2177" s="8">
        <f>[1]!b_anal_termifexercise($A2177,日期设置!B$2)</f>
        <v>0</v>
      </c>
      <c r="V2177" s="10">
        <f>[1]!b_dq_dirtyprice(A2177,日期设置!$B$2)</f>
        <v>108.3522</v>
      </c>
      <c r="W2177" s="11">
        <f>IF(U2177=0,ROUNDUP((Q2177-日期设置!$B$2)/365,0),ROUNDUP((R2177-日期设置!$B$2)/365,0))</f>
        <v>2</v>
      </c>
      <c r="X2177" s="18">
        <f>_xlfn.IFNA(VLOOKUP(A2177,过往入选债券!A:D,4,0),2)</f>
        <v>2</v>
      </c>
      <c r="Y2177">
        <f>_xlfn.IFNA(VLOOKUP(C2177,[2]Sheet1!$A:$A,1,0),3)</f>
        <v>3</v>
      </c>
    </row>
    <row r="2178" spans="1:25" hidden="1" x14ac:dyDescent="0.2">
      <c r="A2178" s="21" t="s">
        <v>13686</v>
      </c>
      <c r="B2178" s="21" t="s">
        <v>13687</v>
      </c>
      <c r="C2178" s="37" t="s">
        <v>13688</v>
      </c>
      <c r="D2178" s="26" t="str">
        <f>[1]!b_calc_yield(A2178,日期设置!$B$2,F2178,1,R2178,1,O2178,L2178,S2178,)</f>
        <v>Fetching...</v>
      </c>
      <c r="E2178" s="26">
        <f t="shared" ref="E2178:E2241" si="68">((O2178*W2178+L2178)/V2178-1)*100</f>
        <v>25.174624505648801</v>
      </c>
      <c r="F2178" s="18">
        <f>[1]!b_dq_cleanprice($A2178,日期设置!B$2)</f>
        <v>79.809399999999997</v>
      </c>
      <c r="G2178" s="18" t="str">
        <f t="shared" ref="G2178:G2241" si="69">LEFT(T2178,4)&amp;" + "&amp;LEFT(U2178,4)</f>
        <v>3.06 + 0</v>
      </c>
      <c r="H2178" s="27">
        <f>[1]!b_dq_pctchange($A2178,日期设置!$B$2,1)/100</f>
        <v>0</v>
      </c>
      <c r="I2178" s="26">
        <f>[1]!b_pq_pctchange(A2178,日期设置!$B$4,日期设置!$B$2,1)</f>
        <v>0</v>
      </c>
      <c r="J2178" s="26">
        <f>[1]!b_pq_pctchange(A2178,日期设置!$C$4,日期设置!$B$2,1)</f>
        <v>-0.21043365838227671</v>
      </c>
      <c r="K2178" s="52">
        <f>[1]!b_dq_amount($A2178,日期设置!B$2,2,10000)</f>
        <v>0</v>
      </c>
      <c r="L2178" s="26">
        <f>[1]!b_info_latestpar(A2178,日期设置!$B$2)</f>
        <v>80</v>
      </c>
      <c r="M2178" s="6">
        <f>[1]!b_info_outstandingbalance($A2178,日期设置!B$2)</f>
        <v>9.6</v>
      </c>
      <c r="N2178" s="7" t="str">
        <f>[1]!b_info_latestissurercreditrating2(A2178,日期设置!$B$2,"102","1")</f>
        <v>AA</v>
      </c>
      <c r="O2178" s="8">
        <v>6.5</v>
      </c>
      <c r="P2178" s="9">
        <f>[1]!b_info_repurchasedate(A2178)</f>
        <v>0</v>
      </c>
      <c r="Q2178" s="8" t="s">
        <v>17358</v>
      </c>
      <c r="R2178" s="2" t="str">
        <f>IF((--IF(P2178=0,Q2178,P2178))&gt;(--日期设置!$B$2),IF(P2178=0,Q2178,P2178),Q2178)</f>
        <v>2024-04-14</v>
      </c>
      <c r="S2178" s="2" t="s">
        <v>18589</v>
      </c>
      <c r="T2178" s="8">
        <f>[1]!b_anal_ptmyear($A2178,日期设置!$B$2)</f>
        <v>3.0630136986301371</v>
      </c>
      <c r="U2178" s="8">
        <f>[1]!b_anal_termifexercise($A2178,日期设置!B$2)</f>
        <v>0</v>
      </c>
      <c r="V2178" s="10">
        <f>[1]!b_dq_dirtyprice(A2178,日期设置!$B$2)</f>
        <v>84.681700000000006</v>
      </c>
      <c r="W2178" s="11">
        <f>IF(U2178=0,ROUNDUP((Q2178-日期设置!$B$2)/365,0),ROUNDUP((R2178-日期设置!$B$2)/365,0))</f>
        <v>4</v>
      </c>
      <c r="X2178" s="18">
        <f>_xlfn.IFNA(VLOOKUP(A2178,过往入选债券!A:D,4,0),2)</f>
        <v>2</v>
      </c>
      <c r="Y2178">
        <f>_xlfn.IFNA(VLOOKUP(C2178,[2]Sheet1!$A:$A,1,0),3)</f>
        <v>3</v>
      </c>
    </row>
    <row r="2179" spans="1:25" hidden="1" x14ac:dyDescent="0.2">
      <c r="A2179" s="21" t="s">
        <v>11380</v>
      </c>
      <c r="B2179" s="21" t="s">
        <v>11381</v>
      </c>
      <c r="C2179" s="37" t="s">
        <v>282</v>
      </c>
      <c r="D2179" s="26" t="str">
        <f>[1]!b_calc_yield(A2179,日期设置!$B$2,F2179,1,R2179,1,O2179,L2179,S2179,)</f>
        <v>Fetching...</v>
      </c>
      <c r="E2179" s="26">
        <f t="shared" si="68"/>
        <v>13.849396960261352</v>
      </c>
      <c r="F2179" s="18">
        <f>[1]!b_dq_cleanprice($A2179,日期设置!B$2)</f>
        <v>96.5244</v>
      </c>
      <c r="G2179" s="18" t="str">
        <f t="shared" si="69"/>
        <v>2.33 + 2.33</v>
      </c>
      <c r="H2179" s="27">
        <f>[1]!b_dq_pctchange($A2179,日期设置!$B$2,1)/100</f>
        <v>0</v>
      </c>
      <c r="I2179" s="26">
        <f>[1]!b_pq_pctchange(A2179,日期设置!$B$4,日期设置!$B$2,1)</f>
        <v>0</v>
      </c>
      <c r="J2179" s="26">
        <f>[1]!b_pq_pctchange(A2179,日期设置!$C$4,日期设置!$B$2,1)</f>
        <v>-1.9071941268949226</v>
      </c>
      <c r="K2179" s="52">
        <f>[1]!b_dq_amount($A2179,日期设置!B$2,2,10000)</f>
        <v>0</v>
      </c>
      <c r="L2179" s="26">
        <f>[1]!b_info_latestpar(A2179,日期设置!$B$2)</f>
        <v>100</v>
      </c>
      <c r="M2179" s="6">
        <f>[1]!b_info_outstandingbalance($A2179,日期设置!B$2)</f>
        <v>12</v>
      </c>
      <c r="N2179" s="7" t="str">
        <f>[1]!b_info_latestissurercreditrating2(A2179,日期设置!$B$2,"102","1")</f>
        <v>AAA</v>
      </c>
      <c r="O2179" s="8">
        <v>4.4000000000000004</v>
      </c>
      <c r="P2179" s="9">
        <f>[1]!b_info_repurchasedate(A2179)</f>
        <v>0</v>
      </c>
      <c r="Q2179" s="8" t="s">
        <v>16077</v>
      </c>
      <c r="R2179" s="2" t="str">
        <f>IF((--IF(P2179=0,Q2179,P2179))&gt;(--日期设置!$B$2),IF(P2179=0,Q2179,P2179),Q2179)</f>
        <v>2023-07-24</v>
      </c>
      <c r="S2179" s="2" t="s">
        <v>17863</v>
      </c>
      <c r="T2179" s="8">
        <f>[1]!b_anal_ptmyear($A2179,日期设置!$B$2)</f>
        <v>2.3397260273972602</v>
      </c>
      <c r="U2179" s="8">
        <f>[1]!b_anal_termifexercise($A2179,日期设置!B$2)</f>
        <v>2.3397260273972602</v>
      </c>
      <c r="V2179" s="10">
        <f>[1]!b_dq_dirtyprice(A2179,日期设置!$B$2)</f>
        <v>99.429599999999994</v>
      </c>
      <c r="W2179" s="11">
        <f>IF(U2179=0,ROUNDUP((Q2179-日期设置!$B$2)/365,0),ROUNDUP((R2179-日期设置!$B$2)/365,0))</f>
        <v>3</v>
      </c>
      <c r="X2179" s="18">
        <f>_xlfn.IFNA(VLOOKUP(A2179,过往入选债券!A:D,4,0),2)</f>
        <v>2</v>
      </c>
      <c r="Y2179">
        <f>_xlfn.IFNA(VLOOKUP(C2179,[2]Sheet1!$A:$A,1,0),3)</f>
        <v>3</v>
      </c>
    </row>
    <row r="2180" spans="1:25" hidden="1" x14ac:dyDescent="0.2">
      <c r="A2180" s="21" t="s">
        <v>1513</v>
      </c>
      <c r="B2180" s="21" t="s">
        <v>1514</v>
      </c>
      <c r="C2180" s="37" t="s">
        <v>1515</v>
      </c>
      <c r="D2180" s="26" t="str">
        <f>[1]!b_calc_yield(A2180,日期设置!$B$2,F2180,1,R2180,1,O2180,L2180,S2180,)</f>
        <v>Fetching...</v>
      </c>
      <c r="E2180" s="26">
        <f t="shared" si="68"/>
        <v>10.308874663013267</v>
      </c>
      <c r="F2180" s="18">
        <f>[1]!b_dq_cleanprice($A2180,日期设置!B$2)</f>
        <v>100.248</v>
      </c>
      <c r="G2180" s="18" t="str">
        <f t="shared" si="69"/>
        <v>1.73 + 0</v>
      </c>
      <c r="H2180" s="27">
        <f>[1]!b_dq_pctchange($A2180,日期设置!$B$2,1)/100</f>
        <v>0</v>
      </c>
      <c r="I2180" s="26">
        <f>[1]!b_pq_pctchange(A2180,日期设置!$B$4,日期设置!$B$2,1)</f>
        <v>0</v>
      </c>
      <c r="J2180" s="26">
        <f>[1]!b_pq_pctchange(A2180,日期设置!$C$4,日期设置!$B$2,1)</f>
        <v>0</v>
      </c>
      <c r="K2180" s="52">
        <f>[1]!b_dq_amount($A2180,日期设置!B$2,2,10000)</f>
        <v>0</v>
      </c>
      <c r="L2180" s="26">
        <f>[1]!b_info_latestpar(A2180,日期设置!$B$2)</f>
        <v>100</v>
      </c>
      <c r="M2180" s="6">
        <f>[1]!b_info_outstandingbalance($A2180,日期设置!B$2)</f>
        <v>8</v>
      </c>
      <c r="N2180" s="7">
        <f>[1]!b_info_latestissurercreditrating2(A2180,日期设置!$B$2,"102","1")</f>
        <v>0</v>
      </c>
      <c r="O2180" s="8">
        <v>6.2</v>
      </c>
      <c r="P2180" s="9">
        <f>[1]!b_info_repurchasedate(A2180)</f>
        <v>0</v>
      </c>
      <c r="Q2180" s="8" t="s">
        <v>17021</v>
      </c>
      <c r="R2180" s="2" t="str">
        <f>IF((--IF(P2180=0,Q2180,P2180))&gt;(--日期设置!$B$2),IF(P2180=0,Q2180,P2180),Q2180)</f>
        <v>2022-12-15</v>
      </c>
      <c r="S2180" s="2" t="s">
        <v>18449</v>
      </c>
      <c r="T2180" s="8">
        <f>[1]!b_anal_ptmyear($A2180,日期设置!$B$2)</f>
        <v>1.7342465753424658</v>
      </c>
      <c r="U2180" s="8">
        <f>[1]!b_anal_termifexercise($A2180,日期设置!B$2)</f>
        <v>0</v>
      </c>
      <c r="V2180" s="10">
        <f>[1]!b_dq_dirtyprice(A2180,日期设置!$B$2)</f>
        <v>101.89570000000001</v>
      </c>
      <c r="W2180" s="11">
        <f>IF(U2180=0,ROUNDUP((Q2180-日期设置!$B$2)/365,0),ROUNDUP((R2180-日期设置!$B$2)/365,0))</f>
        <v>2</v>
      </c>
      <c r="X2180" s="18">
        <f>_xlfn.IFNA(VLOOKUP(A2180,过往入选债券!A:D,4,0),2)</f>
        <v>2</v>
      </c>
      <c r="Y2180">
        <f>_xlfn.IFNA(VLOOKUP(C2180,[2]Sheet1!$A:$A,1,0),3)</f>
        <v>3</v>
      </c>
    </row>
    <row r="2181" spans="1:25" hidden="1" x14ac:dyDescent="0.2">
      <c r="A2181" s="21" t="s">
        <v>7750</v>
      </c>
      <c r="B2181" s="21" t="s">
        <v>7751</v>
      </c>
      <c r="C2181" s="37" t="s">
        <v>690</v>
      </c>
      <c r="D2181" s="26" t="str">
        <f>[1]!b_calc_yield(A2181,日期设置!$B$2,F2181,1,R2181,1,O2181,L2181,S2181,)</f>
        <v>Fetching...</v>
      </c>
      <c r="E2181" s="26">
        <f t="shared" si="68"/>
        <v>4.5696855112999479</v>
      </c>
      <c r="F2181" s="18">
        <f>[1]!b_dq_cleanprice($A2181,日期设置!B$2)</f>
        <v>100.851</v>
      </c>
      <c r="G2181" s="18" t="str">
        <f t="shared" si="69"/>
        <v>0.75 + 0.75</v>
      </c>
      <c r="H2181" s="27">
        <f>[1]!b_dq_pctchange($A2181,日期设置!$B$2,1)/100</f>
        <v>0</v>
      </c>
      <c r="I2181" s="26">
        <f>[1]!b_pq_pctchange(A2181,日期设置!$B$4,日期设置!$B$2,1)</f>
        <v>0</v>
      </c>
      <c r="J2181" s="26">
        <f>[1]!b_pq_pctchange(A2181,日期设置!$C$4,日期设置!$B$2,1)</f>
        <v>0</v>
      </c>
      <c r="K2181" s="52">
        <f>[1]!b_dq_amount($A2181,日期设置!B$2,2,10000)</f>
        <v>0</v>
      </c>
      <c r="L2181" s="26">
        <f>[1]!b_info_latestpar(A2181,日期设置!$B$2)</f>
        <v>100</v>
      </c>
      <c r="M2181" s="6">
        <f>[1]!b_info_outstandingbalance($A2181,日期设置!B$2)</f>
        <v>10</v>
      </c>
      <c r="N2181" s="7" t="str">
        <f>[1]!b_info_latestissurercreditrating2(A2181,日期设置!$B$2,"102","1")</f>
        <v>AA+</v>
      </c>
      <c r="O2181" s="8">
        <v>7.3</v>
      </c>
      <c r="P2181" s="9">
        <f>[1]!b_info_repurchasedate(A2181)</f>
        <v>0</v>
      </c>
      <c r="Q2181" s="8" t="s">
        <v>16078</v>
      </c>
      <c r="R2181" s="2" t="str">
        <f>IF((--IF(P2181=0,Q2181,P2181))&gt;(--日期设置!$B$2),IF(P2181=0,Q2181,P2181),Q2181)</f>
        <v>2021-12-24</v>
      </c>
      <c r="S2181" s="2" t="s">
        <v>17864</v>
      </c>
      <c r="T2181" s="8">
        <f>[1]!b_anal_ptmyear($A2181,日期设置!$B$2)</f>
        <v>0.75890410958904109</v>
      </c>
      <c r="U2181" s="8">
        <f>[1]!b_anal_termifexercise($A2181,日期设置!B$2)</f>
        <v>0.75890410958904109</v>
      </c>
      <c r="V2181" s="10">
        <f>[1]!b_dq_dirtyprice(A2181,日期设置!$B$2)</f>
        <v>102.611</v>
      </c>
      <c r="W2181" s="11">
        <f>IF(U2181=0,ROUNDUP((Q2181-日期设置!$B$2)/365,0),ROUNDUP((R2181-日期设置!$B$2)/365,0))</f>
        <v>1</v>
      </c>
      <c r="X2181" s="18">
        <f>_xlfn.IFNA(VLOOKUP(A2181,过往入选债券!A:D,4,0),2)</f>
        <v>2</v>
      </c>
      <c r="Y2181">
        <f>_xlfn.IFNA(VLOOKUP(C2181,[2]Sheet1!$A:$A,1,0),3)</f>
        <v>3</v>
      </c>
    </row>
    <row r="2182" spans="1:25" hidden="1" x14ac:dyDescent="0.2">
      <c r="A2182" s="21" t="s">
        <v>7395</v>
      </c>
      <c r="B2182" s="21" t="s">
        <v>7396</v>
      </c>
      <c r="C2182" s="37" t="s">
        <v>196</v>
      </c>
      <c r="D2182" s="26" t="str">
        <f>[1]!b_calc_yield(A2182,日期设置!$B$2,F2182,1,R2182,1,O2182,L2182,S2182,)</f>
        <v>Fetching...</v>
      </c>
      <c r="E2182" s="26">
        <f t="shared" si="68"/>
        <v>3.3652928666987103</v>
      </c>
      <c r="F2182" s="18">
        <f>[1]!b_dq_cleanprice($A2182,日期设置!B$2)</f>
        <v>99.702299999999994</v>
      </c>
      <c r="G2182" s="18" t="str">
        <f t="shared" si="69"/>
        <v>0.55 + 0.55</v>
      </c>
      <c r="H2182" s="27">
        <f>[1]!b_dq_pctchange($A2182,日期设置!$B$2,1)/100</f>
        <v>0</v>
      </c>
      <c r="I2182" s="26">
        <f>[1]!b_pq_pctchange(A2182,日期设置!$B$4,日期设置!$B$2,1)</f>
        <v>0</v>
      </c>
      <c r="J2182" s="26">
        <f>[1]!b_pq_pctchange(A2182,日期设置!$C$4,日期设置!$B$2,1)</f>
        <v>-0.96362061498484408</v>
      </c>
      <c r="K2182" s="52">
        <f>[1]!b_dq_amount($A2182,日期设置!B$2,2,10000)</f>
        <v>0</v>
      </c>
      <c r="L2182" s="26">
        <f>[1]!b_info_latestpar(A2182,日期设置!$B$2)</f>
        <v>100</v>
      </c>
      <c r="M2182" s="6">
        <f>[1]!b_info_outstandingbalance($A2182,日期设置!B$2)</f>
        <v>15</v>
      </c>
      <c r="N2182" s="7" t="str">
        <f>[1]!b_info_latestissurercreditrating2(A2182,日期设置!$B$2,"102","1")</f>
        <v>AAA</v>
      </c>
      <c r="O2182" s="8">
        <v>5.62</v>
      </c>
      <c r="P2182" s="9">
        <f>[1]!b_info_repurchasedate(A2182)</f>
        <v>0</v>
      </c>
      <c r="Q2182" s="8" t="s">
        <v>16742</v>
      </c>
      <c r="R2182" s="2" t="str">
        <f>IF((--IF(P2182=0,Q2182,P2182))&gt;(--日期设置!$B$2),IF(P2182=0,Q2182,P2182),Q2182)</f>
        <v>2021-10-12</v>
      </c>
      <c r="S2182" s="2" t="s">
        <v>18460</v>
      </c>
      <c r="T2182" s="8">
        <f>[1]!b_anal_ptmyear($A2182,日期设置!$B$2)</f>
        <v>0.55890410958904113</v>
      </c>
      <c r="U2182" s="8">
        <f>[1]!b_anal_termifexercise($A2182,日期设置!B$2)</f>
        <v>0.55890410958904113</v>
      </c>
      <c r="V2182" s="10">
        <f>[1]!b_dq_dirtyprice(A2182,日期设置!$B$2)</f>
        <v>102.18129999999999</v>
      </c>
      <c r="W2182" s="11">
        <f>IF(U2182=0,ROUNDUP((Q2182-日期设置!$B$2)/365,0),ROUNDUP((R2182-日期设置!$B$2)/365,0))</f>
        <v>1</v>
      </c>
      <c r="X2182" s="18">
        <f>_xlfn.IFNA(VLOOKUP(A2182,过往入选债券!A:D,4,0),2)</f>
        <v>2</v>
      </c>
      <c r="Y2182">
        <f>_xlfn.IFNA(VLOOKUP(C2182,[2]Sheet1!$A:$A,1,0),3)</f>
        <v>3</v>
      </c>
    </row>
    <row r="2183" spans="1:25" hidden="1" x14ac:dyDescent="0.2">
      <c r="A2183" s="21" t="s">
        <v>3992</v>
      </c>
      <c r="B2183" s="21" t="s">
        <v>3993</v>
      </c>
      <c r="C2183" s="37" t="s">
        <v>1982</v>
      </c>
      <c r="D2183" s="26" t="str">
        <f>[1]!b_calc_yield(A2183,日期设置!$B$2,F2183,1,R2183,1,O2183,L2183,S2183,)</f>
        <v>Fetching...</v>
      </c>
      <c r="E2183" s="26">
        <f t="shared" si="68"/>
        <v>11.779536360593411</v>
      </c>
      <c r="F2183" s="18">
        <f>[1]!b_dq_cleanprice($A2183,日期设置!B$2)</f>
        <v>97.452799999999996</v>
      </c>
      <c r="G2183" s="18" t="str">
        <f t="shared" si="69"/>
        <v>1.94 + 0</v>
      </c>
      <c r="H2183" s="27">
        <f>[1]!b_dq_pctchange($A2183,日期设置!$B$2,1)/100</f>
        <v>0</v>
      </c>
      <c r="I2183" s="26">
        <f>[1]!b_pq_pctchange(A2183,日期设置!$B$4,日期设置!$B$2,1)</f>
        <v>0</v>
      </c>
      <c r="J2183" s="26">
        <f>[1]!b_pq_pctchange(A2183,日期设置!$C$4,日期设置!$B$2,1)</f>
        <v>0</v>
      </c>
      <c r="K2183" s="52">
        <f>[1]!b_dq_amount($A2183,日期设置!B$2,2,10000)</f>
        <v>0</v>
      </c>
      <c r="L2183" s="26">
        <f>[1]!b_info_latestpar(A2183,日期设置!$B$2)</f>
        <v>100</v>
      </c>
      <c r="M2183" s="6">
        <f>[1]!b_info_outstandingbalance($A2183,日期设置!B$2)</f>
        <v>10</v>
      </c>
      <c r="N2183" s="7">
        <f>[1]!b_info_latestissurercreditrating2(A2183,日期设置!$B$2,"102","1")</f>
        <v>0</v>
      </c>
      <c r="O2183" s="8">
        <v>4.5999999999999996</v>
      </c>
      <c r="P2183" s="9">
        <f>[1]!b_info_repurchasedate(A2183)</f>
        <v>0</v>
      </c>
      <c r="Q2183" s="8" t="s">
        <v>16263</v>
      </c>
      <c r="R2183" s="2" t="str">
        <f>IF((--IF(P2183=0,Q2183,P2183))&gt;(--日期设置!$B$2),IF(P2183=0,Q2183,P2183),Q2183)</f>
        <v>2023-03-03</v>
      </c>
      <c r="S2183" s="2" t="s">
        <v>18044</v>
      </c>
      <c r="T2183" s="8">
        <f>[1]!b_anal_ptmyear($A2183,日期设置!$B$2)</f>
        <v>1.9479452054794519</v>
      </c>
      <c r="U2183" s="8">
        <f>[1]!b_anal_termifexercise($A2183,日期设置!B$2)</f>
        <v>0</v>
      </c>
      <c r="V2183" s="10">
        <f>[1]!b_dq_dirtyprice(A2183,日期设置!$B$2)</f>
        <v>97.692300000000003</v>
      </c>
      <c r="W2183" s="11">
        <f>IF(U2183=0,ROUNDUP((Q2183-日期设置!$B$2)/365,0),ROUNDUP((R2183-日期设置!$B$2)/365,0))</f>
        <v>2</v>
      </c>
      <c r="X2183" s="18">
        <f>_xlfn.IFNA(VLOOKUP(A2183,过往入选债券!A:D,4,0),2)</f>
        <v>2</v>
      </c>
      <c r="Y2183">
        <f>_xlfn.IFNA(VLOOKUP(C2183,[2]Sheet1!$A:$A,1,0),3)</f>
        <v>3</v>
      </c>
    </row>
    <row r="2184" spans="1:25" hidden="1" x14ac:dyDescent="0.2">
      <c r="A2184" s="28" t="s">
        <v>19188</v>
      </c>
      <c r="B2184" s="28" t="s">
        <v>19189</v>
      </c>
      <c r="C2184" s="38" t="s">
        <v>1202</v>
      </c>
      <c r="D2184" s="26" t="str">
        <f>[1]!b_calc_yield(A2184,日期设置!$B$2,F2184,1,R2184,1,O2184,L2184,S2184,)</f>
        <v>Fetching...</v>
      </c>
      <c r="E2184" s="26">
        <f t="shared" si="68"/>
        <v>8.1173519799346394</v>
      </c>
      <c r="F2184" s="18">
        <f>[1]!b_dq_cleanprice($A2184,日期设置!B$2)</f>
        <v>101.0971</v>
      </c>
      <c r="G2184" s="18" t="str">
        <f t="shared" si="69"/>
        <v>2.39 + 1.39</v>
      </c>
      <c r="H2184" s="27">
        <f>[1]!b_dq_pctchange($A2184,日期设置!$B$2,1)/100</f>
        <v>0</v>
      </c>
      <c r="I2184" s="26">
        <f>[1]!b_pq_pctchange(A2184,日期设置!$B$4,日期设置!$B$2,1)</f>
        <v>1.1679175422795862</v>
      </c>
      <c r="J2184" s="26">
        <f>[1]!b_pq_pctchange(A2184,日期设置!$C$4,日期设置!$B$2,1)</f>
        <v>1.1679175422795862</v>
      </c>
      <c r="K2184" s="52">
        <f>[1]!b_dq_amount($A2184,日期设置!B$2,2,10000)</f>
        <v>0</v>
      </c>
      <c r="L2184" s="26">
        <f>[1]!b_info_latestpar(A2184,日期设置!$B$2)</f>
        <v>100</v>
      </c>
      <c r="M2184" s="6">
        <f>[1]!b_info_outstandingbalance($A2184,日期设置!B$2)</f>
        <v>10</v>
      </c>
      <c r="N2184" s="7">
        <f>[1]!b_info_latestissurercreditrating2(A2184,日期设置!$B$2,"102","1")</f>
        <v>0</v>
      </c>
      <c r="O2184" s="8">
        <v>6.9</v>
      </c>
      <c r="P2184" s="9" t="str">
        <f>[1]!b_info_repurchasedate(A2184)</f>
        <v>2022-08-14</v>
      </c>
      <c r="Q2184" s="8" t="s">
        <v>17022</v>
      </c>
      <c r="R2184" s="2" t="str">
        <f>IF((--IF(P2184=0,Q2184,P2184))&gt;(--日期设置!$B$2),IF(P2184=0,Q2184,P2184),Q2184)</f>
        <v>2022-08-14</v>
      </c>
      <c r="S2184" s="31" t="s">
        <v>19121</v>
      </c>
      <c r="T2184" s="8">
        <f>[1]!b_anal_ptmyear($A2184,日期设置!$B$2)</f>
        <v>2.3972602739726026</v>
      </c>
      <c r="U2184" s="8">
        <f>[1]!b_anal_termifexercise($A2184,日期设置!B$2)</f>
        <v>1.3972602739726028</v>
      </c>
      <c r="V2184" s="10">
        <f>[1]!b_dq_dirtyprice(A2184,日期设置!$B$2)</f>
        <v>105.256</v>
      </c>
      <c r="W2184" s="11">
        <f>IF(U2184=0,ROUNDUP((Q2184-日期设置!$B$2)/365,0),ROUNDUP((R2184-日期设置!$B$2)/365,0))</f>
        <v>2</v>
      </c>
      <c r="X2184" s="18">
        <f>_xlfn.IFNA(VLOOKUP(A2184,过往入选债券!A:D,4,0),2)</f>
        <v>2</v>
      </c>
      <c r="Y2184">
        <f>_xlfn.IFNA(VLOOKUP(C2184,[2]Sheet1!$A:$A,1,0),3)</f>
        <v>3</v>
      </c>
    </row>
    <row r="2185" spans="1:25" hidden="1" x14ac:dyDescent="0.2">
      <c r="A2185" s="28" t="s">
        <v>19725</v>
      </c>
      <c r="B2185" s="28" t="s">
        <v>19726</v>
      </c>
      <c r="C2185" s="38" t="s">
        <v>10</v>
      </c>
      <c r="D2185" s="26" t="str">
        <f>[1]!b_calc_yield(A2185,日期设置!$B$2,F2185,1,R2185,1,O2185,L2185,S2185,)</f>
        <v>Fetching...</v>
      </c>
      <c r="E2185" s="26">
        <f t="shared" si="68"/>
        <v>14.161238596698356</v>
      </c>
      <c r="F2185" s="18">
        <f>[1]!b_dq_cleanprice($A2185,日期设置!B$2)</f>
        <v>99.89</v>
      </c>
      <c r="G2185" s="18" t="str">
        <f t="shared" si="69"/>
        <v>2.42 + 2.42</v>
      </c>
      <c r="H2185" s="27">
        <f>[1]!b_dq_pctchange($A2185,日期设置!$B$2,1)/100</f>
        <v>0</v>
      </c>
      <c r="I2185" s="26">
        <f>[1]!b_pq_pctchange(A2185,日期设置!$B$4,日期设置!$B$2,1)</f>
        <v>0</v>
      </c>
      <c r="J2185" s="26">
        <f>[1]!b_pq_pctchange(A2185,日期设置!$C$4,日期设置!$B$2,1)</f>
        <v>-1.0440452568208665</v>
      </c>
      <c r="K2185" s="52">
        <f>[1]!b_dq_amount($A2185,日期设置!B$2,2,10000)</f>
        <v>0</v>
      </c>
      <c r="L2185" s="26">
        <f>[1]!b_info_latestpar(A2185,日期设置!$B$2)</f>
        <v>100</v>
      </c>
      <c r="M2185" s="6">
        <f>[1]!b_info_outstandingbalance($A2185,日期设置!B$2)</f>
        <v>11</v>
      </c>
      <c r="N2185" s="7" t="str">
        <f>[1]!b_info_latestissurercreditrating2(A2185,日期设置!$B$2,"102","1")</f>
        <v>AAA</v>
      </c>
      <c r="O2185" s="8">
        <v>5.99</v>
      </c>
      <c r="P2185" s="9">
        <f>[1]!b_info_repurchasedate(A2185)</f>
        <v>0</v>
      </c>
      <c r="Q2185" s="8" t="s">
        <v>16736</v>
      </c>
      <c r="R2185" s="2" t="str">
        <f>IF((--IF(P2185=0,Q2185,P2185))&gt;(--日期设置!$B$2),IF(P2185=0,Q2185,P2185),Q2185)</f>
        <v>2023-08-24</v>
      </c>
      <c r="S2185" s="31" t="s">
        <v>19105</v>
      </c>
      <c r="T2185" s="8">
        <f>[1]!b_anal_ptmyear($A2185,日期设置!$B$2)</f>
        <v>2.4246575342465753</v>
      </c>
      <c r="U2185" s="8">
        <f>[1]!b_anal_termifexercise($A2185,日期设置!B$2)</f>
        <v>2.4246575342465753</v>
      </c>
      <c r="V2185" s="10">
        <f>[1]!b_dq_dirtyprice(A2185,日期设置!$B$2)</f>
        <v>103.33629999999999</v>
      </c>
      <c r="W2185" s="11">
        <f>IF(U2185=0,ROUNDUP((Q2185-日期设置!$B$2)/365,0),ROUNDUP((R2185-日期设置!$B$2)/365,0))</f>
        <v>3</v>
      </c>
      <c r="X2185" s="18">
        <f>_xlfn.IFNA(VLOOKUP(A2185,过往入选债券!A:D,4,0),2)</f>
        <v>2</v>
      </c>
      <c r="Y2185">
        <f>_xlfn.IFNA(VLOOKUP(C2185,[2]Sheet1!$A:$A,1,0),3)</f>
        <v>3</v>
      </c>
    </row>
    <row r="2186" spans="1:25" hidden="1" x14ac:dyDescent="0.2">
      <c r="A2186" s="21" t="s">
        <v>13989</v>
      </c>
      <c r="B2186" s="21" t="s">
        <v>13990</v>
      </c>
      <c r="C2186" s="37" t="s">
        <v>5974</v>
      </c>
      <c r="D2186" s="26" t="str">
        <f>[1]!b_calc_yield(A2186,日期设置!$B$2,F2186,1,R2186,1,O2186,L2186,S2186,)</f>
        <v>Fetching...</v>
      </c>
      <c r="E2186" s="26">
        <f t="shared" si="68"/>
        <v>26.860104299188016</v>
      </c>
      <c r="F2186" s="18">
        <f>[1]!b_dq_cleanprice($A2186,日期设置!B$2)</f>
        <v>80.085099999999997</v>
      </c>
      <c r="G2186" s="18" t="str">
        <f t="shared" si="69"/>
        <v>3.38 + 0</v>
      </c>
      <c r="H2186" s="27">
        <f>[1]!b_dq_pctchange($A2186,日期设置!$B$2,1)/100</f>
        <v>0</v>
      </c>
      <c r="I2186" s="26">
        <f>[1]!b_pq_pctchange(A2186,日期设置!$B$4,日期设置!$B$2,1)</f>
        <v>-1.096660495893087</v>
      </c>
      <c r="J2186" s="26">
        <f>[1]!b_pq_pctchange(A2186,日期设置!$C$4,日期设置!$B$2,1)</f>
        <v>-1.096660495893087</v>
      </c>
      <c r="K2186" s="52">
        <f>[1]!b_dq_amount($A2186,日期设置!B$2,2,10000)</f>
        <v>0</v>
      </c>
      <c r="L2186" s="26">
        <f>[1]!b_info_latestpar(A2186,日期设置!$B$2)</f>
        <v>80</v>
      </c>
      <c r="M2186" s="6">
        <f>[1]!b_info_outstandingbalance($A2186,日期设置!B$2)</f>
        <v>11.2</v>
      </c>
      <c r="N2186" s="7" t="str">
        <f>[1]!b_info_latestissurercreditrating2(A2186,日期设置!$B$2,"102","1")</f>
        <v>AA+</v>
      </c>
      <c r="O2186" s="8">
        <v>6.4</v>
      </c>
      <c r="P2186" s="9">
        <f>[1]!b_info_repurchasedate(A2186)</f>
        <v>0</v>
      </c>
      <c r="Q2186" s="8" t="s">
        <v>17456</v>
      </c>
      <c r="R2186" s="2" t="str">
        <f>IF((--IF(P2186=0,Q2186,P2186))&gt;(--日期设置!$B$2),IF(P2186=0,Q2186,P2186),Q2186)</f>
        <v>2024-08-09</v>
      </c>
      <c r="S2186" s="2" t="s">
        <v>17933</v>
      </c>
      <c r="T2186" s="8">
        <f>[1]!b_anal_ptmyear($A2186,日期设置!$B$2)</f>
        <v>3.3835616438356162</v>
      </c>
      <c r="U2186" s="8">
        <f>[1]!b_anal_termifexercise($A2186,日期设置!B$2)</f>
        <v>0</v>
      </c>
      <c r="V2186" s="10">
        <f>[1]!b_dq_dirtyprice(A2186,日期设置!$B$2)</f>
        <v>83.241299999999995</v>
      </c>
      <c r="W2186" s="11">
        <f>IF(U2186=0,ROUNDUP((Q2186-日期设置!$B$2)/365,0),ROUNDUP((R2186-日期设置!$B$2)/365,0))</f>
        <v>4</v>
      </c>
      <c r="X2186" s="18">
        <f>_xlfn.IFNA(VLOOKUP(A2186,过往入选债券!A:D,4,0),2)</f>
        <v>2</v>
      </c>
      <c r="Y2186">
        <f>_xlfn.IFNA(VLOOKUP(C2186,[2]Sheet1!$A:$A,1,0),3)</f>
        <v>3</v>
      </c>
    </row>
    <row r="2187" spans="1:25" hidden="1" x14ac:dyDescent="0.2">
      <c r="A2187" s="21" t="s">
        <v>3147</v>
      </c>
      <c r="B2187" s="21" t="s">
        <v>3148</v>
      </c>
      <c r="C2187" s="37" t="s">
        <v>1982</v>
      </c>
      <c r="D2187" s="26" t="str">
        <f>[1]!b_calc_yield(A2187,日期设置!$B$2,F2187,1,R2187,1,O2187,L2187,S2187,)</f>
        <v>Fetching...</v>
      </c>
      <c r="E2187" s="26">
        <f t="shared" si="68"/>
        <v>7.0514222984773278</v>
      </c>
      <c r="F2187" s="18">
        <f>[1]!b_dq_cleanprice($A2187,日期设置!B$2)</f>
        <v>99.698400000000007</v>
      </c>
      <c r="G2187" s="18" t="str">
        <f t="shared" si="69"/>
        <v>1.21 + 0</v>
      </c>
      <c r="H2187" s="27">
        <f>[1]!b_dq_pctchange($A2187,日期设置!$B$2,1)/100</f>
        <v>0</v>
      </c>
      <c r="I2187" s="26">
        <f>[1]!b_pq_pctchange(A2187,日期设置!$B$4,日期设置!$B$2,1)</f>
        <v>0</v>
      </c>
      <c r="J2187" s="26">
        <f>[1]!b_pq_pctchange(A2187,日期设置!$C$4,日期设置!$B$2,1)</f>
        <v>-0.99699709242281276</v>
      </c>
      <c r="K2187" s="52">
        <f>[1]!b_dq_amount($A2187,日期设置!B$2,2,10000)</f>
        <v>0</v>
      </c>
      <c r="L2187" s="26">
        <f>[1]!b_info_latestpar(A2187,日期设置!$B$2)</f>
        <v>100</v>
      </c>
      <c r="M2187" s="6">
        <f>[1]!b_info_outstandingbalance($A2187,日期设置!B$2)</f>
        <v>10</v>
      </c>
      <c r="N2187" s="7">
        <f>[1]!b_info_latestissurercreditrating2(A2187,日期设置!$B$2,"102","1")</f>
        <v>0</v>
      </c>
      <c r="O2187" s="8">
        <v>5.78</v>
      </c>
      <c r="P2187" s="9">
        <f>[1]!b_info_repurchasedate(A2187)</f>
        <v>0</v>
      </c>
      <c r="Q2187" s="8" t="s">
        <v>16831</v>
      </c>
      <c r="R2187" s="2" t="str">
        <f>IF((--IF(P2187=0,Q2187,P2187))&gt;(--日期设置!$B$2),IF(P2187=0,Q2187,P2187),Q2187)</f>
        <v>2022-06-10</v>
      </c>
      <c r="S2187" s="2" t="s">
        <v>18805</v>
      </c>
      <c r="T2187" s="8">
        <f>[1]!b_anal_ptmyear($A2187,日期设置!$B$2)</f>
        <v>1.2191780821917808</v>
      </c>
      <c r="U2187" s="8">
        <f>[1]!b_anal_termifexercise($A2187,日期设置!B$2)</f>
        <v>0</v>
      </c>
      <c r="V2187" s="10">
        <f>[1]!b_dq_dirtyprice(A2187,日期设置!$B$2)</f>
        <v>104.2116</v>
      </c>
      <c r="W2187" s="11">
        <f>IF(U2187=0,ROUNDUP((Q2187-日期设置!$B$2)/365,0),ROUNDUP((R2187-日期设置!$B$2)/365,0))</f>
        <v>2</v>
      </c>
      <c r="X2187" s="18">
        <f>_xlfn.IFNA(VLOOKUP(A2187,过往入选债券!A:D,4,0),2)</f>
        <v>2</v>
      </c>
      <c r="Y2187">
        <f>_xlfn.IFNA(VLOOKUP(C2187,[2]Sheet1!$A:$A,1,0),3)</f>
        <v>3</v>
      </c>
    </row>
    <row r="2188" spans="1:25" hidden="1" x14ac:dyDescent="0.2">
      <c r="A2188" s="21" t="s">
        <v>14471</v>
      </c>
      <c r="B2188" s="21" t="s">
        <v>14472</v>
      </c>
      <c r="C2188" s="37" t="s">
        <v>94</v>
      </c>
      <c r="D2188" s="26" t="str">
        <f>[1]!b_calc_yield(A2188,日期设置!$B$2,F2188,1,R2188,1,O2188,L2188,S2188,)</f>
        <v>Fetching...</v>
      </c>
      <c r="E2188" s="26">
        <f t="shared" si="68"/>
        <v>30.759666111136209</v>
      </c>
      <c r="F2188" s="18">
        <f>[1]!b_dq_cleanprice($A2188,日期设置!B$2)</f>
        <v>84.090999999999994</v>
      </c>
      <c r="G2188" s="18" t="str">
        <f t="shared" si="69"/>
        <v>3.99 + 0</v>
      </c>
      <c r="H2188" s="27">
        <f>[1]!b_dq_pctchange($A2188,日期设置!$B$2,1)/100</f>
        <v>0</v>
      </c>
      <c r="I2188" s="26">
        <f>[1]!b_pq_pctchange(A2188,日期设置!$B$4,日期设置!$B$2,1)</f>
        <v>-19.999961945968987</v>
      </c>
      <c r="J2188" s="26">
        <f>[1]!b_pq_pctchange(A2188,日期设置!$C$4,日期设置!$B$2,1)</f>
        <v>-20.114947988410208</v>
      </c>
      <c r="K2188" s="52">
        <f>[1]!b_dq_amount($A2188,日期设置!B$2,2,10000)</f>
        <v>0</v>
      </c>
      <c r="L2188" s="26">
        <f>[1]!b_info_latestpar(A2188,日期设置!$B$2)</f>
        <v>80</v>
      </c>
      <c r="M2188" s="6">
        <f>[1]!b_info_outstandingbalance($A2188,日期设置!B$2)</f>
        <v>5.6</v>
      </c>
      <c r="N2188" s="7" t="str">
        <f>[1]!b_info_latestissurercreditrating2(A2188,日期设置!$B$2,"102","1")</f>
        <v>AA</v>
      </c>
      <c r="O2188" s="8">
        <v>7.5</v>
      </c>
      <c r="P2188" s="9">
        <f>[1]!b_info_repurchasedate(A2188)</f>
        <v>0</v>
      </c>
      <c r="Q2188" s="8" t="s">
        <v>16527</v>
      </c>
      <c r="R2188" s="2" t="str">
        <f>IF((--IF(P2188=0,Q2188,P2188))&gt;(--日期设置!$B$2),IF(P2188=0,Q2188,P2188),Q2188)</f>
        <v>2025-03-20</v>
      </c>
      <c r="S2188" s="2" t="s">
        <v>17867</v>
      </c>
      <c r="T2188" s="8">
        <f>[1]!b_anal_ptmyear($A2188,日期设置!$B$2)</f>
        <v>3.9945205479452053</v>
      </c>
      <c r="U2188" s="8">
        <f>[1]!b_anal_termifexercise($A2188,日期设置!B$2)</f>
        <v>0</v>
      </c>
      <c r="V2188" s="10">
        <f>[1]!b_dq_dirtyprice(A2188,日期设置!$B$2)</f>
        <v>84.123800000000003</v>
      </c>
      <c r="W2188" s="11">
        <f>IF(U2188=0,ROUNDUP((Q2188-日期设置!$B$2)/365,0),ROUNDUP((R2188-日期设置!$B$2)/365,0))</f>
        <v>4</v>
      </c>
      <c r="X2188" s="18">
        <f>_xlfn.IFNA(VLOOKUP(A2188,过往入选债券!A:D,4,0),2)</f>
        <v>2</v>
      </c>
      <c r="Y2188">
        <f>_xlfn.IFNA(VLOOKUP(C2188,[2]Sheet1!$A:$A,1,0),3)</f>
        <v>3</v>
      </c>
    </row>
    <row r="2189" spans="1:25" hidden="1" x14ac:dyDescent="0.2">
      <c r="A2189" s="21" t="s">
        <v>6155</v>
      </c>
      <c r="B2189" s="21" t="s">
        <v>6156</v>
      </c>
      <c r="C2189" s="37" t="s">
        <v>1835</v>
      </c>
      <c r="D2189" s="26" t="str">
        <f>[1]!b_calc_yield(A2189,日期设置!$B$2,F2189,1,R2189,1,O2189,L2189,S2189,)</f>
        <v>Fetching...</v>
      </c>
      <c r="E2189" s="26">
        <f t="shared" si="68"/>
        <v>6.2679089891265027</v>
      </c>
      <c r="F2189" s="18">
        <f>[1]!b_dq_cleanprice($A2189,日期设置!B$2)</f>
        <v>99.969300000000004</v>
      </c>
      <c r="G2189" s="18" t="str">
        <f t="shared" si="69"/>
        <v>1.09 + 0</v>
      </c>
      <c r="H2189" s="27">
        <f>[1]!b_dq_pctchange($A2189,日期设置!$B$2,1)/100</f>
        <v>0</v>
      </c>
      <c r="I2189" s="26">
        <f>[1]!b_pq_pctchange(A2189,日期设置!$B$4,日期设置!$B$2,1)</f>
        <v>1.4004495443075652E-3</v>
      </c>
      <c r="J2189" s="26">
        <f>[1]!b_pq_pctchange(A2189,日期设置!$C$4,日期设置!$B$2,1)</f>
        <v>-3.5698215089236943E-2</v>
      </c>
      <c r="K2189" s="52">
        <f>[1]!b_dq_amount($A2189,日期设置!B$2,2,10000)</f>
        <v>0</v>
      </c>
      <c r="L2189" s="26">
        <f>[1]!b_info_latestpar(A2189,日期设置!$B$2)</f>
        <v>100</v>
      </c>
      <c r="M2189" s="6">
        <f>[1]!b_info_outstandingbalance($A2189,日期设置!B$2)</f>
        <v>10</v>
      </c>
      <c r="N2189" s="7" t="str">
        <f>[1]!b_info_latestissurercreditrating2(A2189,日期设置!$B$2,"102","1")</f>
        <v>AA</v>
      </c>
      <c r="O2189" s="8">
        <v>6</v>
      </c>
      <c r="P2189" s="9">
        <f>[1]!b_info_repurchasedate(A2189)</f>
        <v>0</v>
      </c>
      <c r="Q2189" s="8" t="s">
        <v>16423</v>
      </c>
      <c r="R2189" s="2" t="str">
        <f>IF((--IF(P2189=0,Q2189,P2189))&gt;(--日期设置!$B$2),IF(P2189=0,Q2189,P2189),Q2189)</f>
        <v>2022-04-26</v>
      </c>
      <c r="S2189" s="2" t="s">
        <v>18193</v>
      </c>
      <c r="T2189" s="8">
        <f>[1]!b_anal_ptmyear($A2189,日期设置!$B$2)</f>
        <v>1.095890410958904</v>
      </c>
      <c r="U2189" s="8">
        <f>[1]!b_anal_termifexercise($A2189,日期设置!B$2)</f>
        <v>0</v>
      </c>
      <c r="V2189" s="10">
        <f>[1]!b_dq_dirtyprice(A2189,日期设置!$B$2)</f>
        <v>105.39400000000001</v>
      </c>
      <c r="W2189" s="11">
        <f>IF(U2189=0,ROUNDUP((Q2189-日期设置!$B$2)/365,0),ROUNDUP((R2189-日期设置!$B$2)/365,0))</f>
        <v>2</v>
      </c>
      <c r="X2189" s="18">
        <f>_xlfn.IFNA(VLOOKUP(A2189,过往入选债券!A:D,4,0),2)</f>
        <v>2</v>
      </c>
      <c r="Y2189">
        <f>_xlfn.IFNA(VLOOKUP(C2189,[2]Sheet1!$A:$A,1,0),3)</f>
        <v>3</v>
      </c>
    </row>
    <row r="2190" spans="1:25" hidden="1" x14ac:dyDescent="0.2">
      <c r="A2190" s="21" t="s">
        <v>13760</v>
      </c>
      <c r="B2190" s="21" t="s">
        <v>13761</v>
      </c>
      <c r="C2190" s="37" t="s">
        <v>13762</v>
      </c>
      <c r="D2190" s="26" t="str">
        <f>[1]!b_calc_yield(A2190,日期设置!$B$2,F2190,1,R2190,1,O2190,L2190,S2190,)</f>
        <v>Fetching...</v>
      </c>
      <c r="E2190" s="26">
        <f t="shared" si="68"/>
        <v>25.759003039571372</v>
      </c>
      <c r="F2190" s="18">
        <f>[1]!b_dq_cleanprice($A2190,日期设置!B$2)</f>
        <v>80</v>
      </c>
      <c r="G2190" s="18" t="str">
        <f t="shared" si="69"/>
        <v>3.17 + 0</v>
      </c>
      <c r="H2190" s="27">
        <f>[1]!b_dq_pctchange($A2190,日期设置!$B$2,1)/100</f>
        <v>0</v>
      </c>
      <c r="I2190" s="26">
        <f>[1]!b_pq_pctchange(A2190,日期设置!$B$4,日期设置!$B$2,1)</f>
        <v>0</v>
      </c>
      <c r="J2190" s="26">
        <f>[1]!b_pq_pctchange(A2190,日期设置!$C$4,日期设置!$B$2,1)</f>
        <v>0.390267163598498</v>
      </c>
      <c r="K2190" s="52">
        <f>[1]!b_dq_amount($A2190,日期设置!B$2,2,10000)</f>
        <v>0</v>
      </c>
      <c r="L2190" s="26">
        <f>[1]!b_info_latestpar(A2190,日期设置!$B$2)</f>
        <v>80</v>
      </c>
      <c r="M2190" s="6">
        <f>[1]!b_info_outstandingbalance($A2190,日期设置!B$2)</f>
        <v>6.4</v>
      </c>
      <c r="N2190" s="7" t="str">
        <f>[1]!b_info_latestissurercreditrating2(A2190,日期设置!$B$2,"102","1")</f>
        <v>AA-</v>
      </c>
      <c r="O2190" s="8">
        <v>6.5</v>
      </c>
      <c r="P2190" s="9">
        <f>[1]!b_info_repurchasedate(A2190)</f>
        <v>0</v>
      </c>
      <c r="Q2190" s="8" t="s">
        <v>17102</v>
      </c>
      <c r="R2190" s="2" t="str">
        <f>IF((--IF(P2190=0,Q2190,P2190))&gt;(--日期设置!$B$2),IF(P2190=0,Q2190,P2190),Q2190)</f>
        <v>2024-05-25</v>
      </c>
      <c r="S2190" s="2" t="s">
        <v>18714</v>
      </c>
      <c r="T2190" s="8">
        <f>[1]!b_anal_ptmyear($A2190,日期设置!$B$2)</f>
        <v>3.1753424657534248</v>
      </c>
      <c r="U2190" s="8">
        <f>[1]!b_anal_termifexercise($A2190,日期设置!B$2)</f>
        <v>0</v>
      </c>
      <c r="V2190" s="10">
        <f>[1]!b_dq_dirtyprice(A2190,日期设置!$B$2)</f>
        <v>84.288200000000003</v>
      </c>
      <c r="W2190" s="11">
        <f>IF(U2190=0,ROUNDUP((Q2190-日期设置!$B$2)/365,0),ROUNDUP((R2190-日期设置!$B$2)/365,0))</f>
        <v>4</v>
      </c>
      <c r="X2190" s="18">
        <f>_xlfn.IFNA(VLOOKUP(A2190,过往入选债券!A:D,4,0),2)</f>
        <v>2</v>
      </c>
      <c r="Y2190">
        <f>_xlfn.IFNA(VLOOKUP(C2190,[2]Sheet1!$A:$A,1,0),3)</f>
        <v>3</v>
      </c>
    </row>
    <row r="2191" spans="1:25" hidden="1" x14ac:dyDescent="0.2">
      <c r="A2191" s="21" t="s">
        <v>10465</v>
      </c>
      <c r="B2191" s="21" t="s">
        <v>10466</v>
      </c>
      <c r="C2191" s="37" t="s">
        <v>300</v>
      </c>
      <c r="D2191" s="26" t="str">
        <f>[1]!b_calc_yield(A2191,日期设置!$B$2,F2191,1,R2191,1,O2191,L2191,S2191,)</f>
        <v>Fetching...</v>
      </c>
      <c r="E2191" s="26">
        <f t="shared" si="68"/>
        <v>11.700927453238297</v>
      </c>
      <c r="F2191" s="18">
        <f>[1]!b_dq_cleanprice($A2191,日期设置!B$2)</f>
        <v>98.0184</v>
      </c>
      <c r="G2191" s="18" t="str">
        <f t="shared" si="69"/>
        <v>2.03 + 0</v>
      </c>
      <c r="H2191" s="27">
        <f>[1]!b_dq_pctchange($A2191,日期设置!$B$2,1)/100</f>
        <v>0</v>
      </c>
      <c r="I2191" s="26">
        <f>[1]!b_pq_pctchange(A2191,日期设置!$B$4,日期设置!$B$2,1)</f>
        <v>0</v>
      </c>
      <c r="J2191" s="26">
        <f>[1]!b_pq_pctchange(A2191,日期设置!$C$4,日期设置!$B$2,1)</f>
        <v>0</v>
      </c>
      <c r="K2191" s="52">
        <f>[1]!b_dq_amount($A2191,日期设置!B$2,2,10000)</f>
        <v>0</v>
      </c>
      <c r="L2191" s="26">
        <f>[1]!b_info_latestpar(A2191,日期设置!$B$2)</f>
        <v>100</v>
      </c>
      <c r="M2191" s="6">
        <f>[1]!b_info_outstandingbalance($A2191,日期设置!B$2)</f>
        <v>10</v>
      </c>
      <c r="N2191" s="7" t="str">
        <f>[1]!b_info_latestissurercreditrating2(A2191,日期设置!$B$2,"102","1")</f>
        <v>AA+</v>
      </c>
      <c r="O2191" s="8">
        <v>4.95</v>
      </c>
      <c r="P2191" s="9">
        <f>[1]!b_info_repurchasedate(A2191)</f>
        <v>0</v>
      </c>
      <c r="Q2191" s="8" t="s">
        <v>17165</v>
      </c>
      <c r="R2191" s="2" t="str">
        <f>IF((--IF(P2191=0,Q2191,P2191))&gt;(--日期设置!$B$2),IF(P2191=0,Q2191,P2191),Q2191)</f>
        <v>2023-04-02</v>
      </c>
      <c r="S2191" s="2" t="s">
        <v>18431</v>
      </c>
      <c r="T2191" s="8">
        <f>[1]!b_anal_ptmyear($A2191,日期设置!$B$2)</f>
        <v>2.0301369863013701</v>
      </c>
      <c r="U2191" s="8">
        <f>[1]!b_anal_termifexercise($A2191,日期设置!B$2)</f>
        <v>0</v>
      </c>
      <c r="V2191" s="10">
        <f>[1]!b_dq_dirtyprice(A2191,日期设置!$B$2)</f>
        <v>102.8192</v>
      </c>
      <c r="W2191" s="11">
        <f>IF(U2191=0,ROUNDUP((Q2191-日期设置!$B$2)/365,0),ROUNDUP((R2191-日期设置!$B$2)/365,0))</f>
        <v>3</v>
      </c>
      <c r="X2191" s="18">
        <f>_xlfn.IFNA(VLOOKUP(A2191,过往入选债券!A:D,4,0),2)</f>
        <v>2</v>
      </c>
      <c r="Y2191">
        <f>_xlfn.IFNA(VLOOKUP(C2191,[2]Sheet1!$A:$A,1,0),3)</f>
        <v>3</v>
      </c>
    </row>
    <row r="2192" spans="1:25" hidden="1" x14ac:dyDescent="0.2">
      <c r="A2192" s="21" t="s">
        <v>4324</v>
      </c>
      <c r="B2192" s="21" t="s">
        <v>4325</v>
      </c>
      <c r="C2192" s="37" t="s">
        <v>2069</v>
      </c>
      <c r="D2192" s="26" t="str">
        <f>[1]!b_calc_yield(A2192,日期设置!$B$2,F2192,1,R2192,1,O2192,L2192,S2192,)</f>
        <v>Fetching...</v>
      </c>
      <c r="E2192" s="26">
        <f t="shared" si="68"/>
        <v>12.21546952039998</v>
      </c>
      <c r="F2192" s="18">
        <f>[1]!b_dq_cleanprice($A2192,日期设置!B$2)</f>
        <v>97.088499999999996</v>
      </c>
      <c r="G2192" s="18" t="str">
        <f t="shared" si="69"/>
        <v>2.09 + 0</v>
      </c>
      <c r="H2192" s="27">
        <f>[1]!b_dq_pctchange($A2192,日期设置!$B$2,1)/100</f>
        <v>0</v>
      </c>
      <c r="I2192" s="26">
        <f>[1]!b_pq_pctchange(A2192,日期设置!$B$4,日期设置!$B$2,1)</f>
        <v>0</v>
      </c>
      <c r="J2192" s="26">
        <f>[1]!b_pq_pctchange(A2192,日期设置!$C$4,日期设置!$B$2,1)</f>
        <v>0</v>
      </c>
      <c r="K2192" s="52">
        <f>[1]!b_dq_amount($A2192,日期设置!B$2,2,10000)</f>
        <v>0</v>
      </c>
      <c r="L2192" s="26">
        <f>[1]!b_info_latestpar(A2192,日期设置!$B$2)</f>
        <v>100</v>
      </c>
      <c r="M2192" s="6">
        <f>[1]!b_info_outstandingbalance($A2192,日期设置!B$2)</f>
        <v>5</v>
      </c>
      <c r="N2192" s="7">
        <f>[1]!b_info_latestissurercreditrating2(A2192,日期设置!$B$2,"102","1")</f>
        <v>0</v>
      </c>
      <c r="O2192" s="8">
        <v>4.5</v>
      </c>
      <c r="P2192" s="9">
        <f>[1]!b_info_repurchasedate(A2192)</f>
        <v>0</v>
      </c>
      <c r="Q2192" s="8" t="s">
        <v>16427</v>
      </c>
      <c r="R2192" s="2" t="str">
        <f>IF((--IF(P2192=0,Q2192,P2192))&gt;(--日期设置!$B$2),IF(P2192=0,Q2192,P2192),Q2192)</f>
        <v>2023-04-27</v>
      </c>
      <c r="S2192" s="2" t="s">
        <v>18085</v>
      </c>
      <c r="T2192" s="8">
        <f>[1]!b_anal_ptmyear($A2192,日期设置!$B$2)</f>
        <v>2.0986301369863014</v>
      </c>
      <c r="U2192" s="8">
        <f>[1]!b_anal_termifexercise($A2192,日期设置!B$2)</f>
        <v>0</v>
      </c>
      <c r="V2192" s="10">
        <f>[1]!b_dq_dirtyprice(A2192,日期设置!$B$2)</f>
        <v>101.1447</v>
      </c>
      <c r="W2192" s="11">
        <f>IF(U2192=0,ROUNDUP((Q2192-日期设置!$B$2)/365,0),ROUNDUP((R2192-日期设置!$B$2)/365,0))</f>
        <v>3</v>
      </c>
      <c r="X2192" s="18">
        <f>_xlfn.IFNA(VLOOKUP(A2192,过往入选债券!A:D,4,0),2)</f>
        <v>2</v>
      </c>
      <c r="Y2192">
        <f>_xlfn.IFNA(VLOOKUP(C2192,[2]Sheet1!$A:$A,1,0),3)</f>
        <v>3</v>
      </c>
    </row>
    <row r="2193" spans="1:25" hidden="1" x14ac:dyDescent="0.2">
      <c r="A2193" s="21" t="s">
        <v>6270</v>
      </c>
      <c r="B2193" s="21" t="s">
        <v>6271</v>
      </c>
      <c r="C2193" s="37" t="s">
        <v>3035</v>
      </c>
      <c r="D2193" s="26" t="str">
        <f>[1]!b_calc_yield(A2193,日期设置!$B$2,F2193,1,R2193,1,O2193,L2193,S2193,)</f>
        <v>Fetching...</v>
      </c>
      <c r="E2193" s="26">
        <f t="shared" si="68"/>
        <v>11.202676033563396</v>
      </c>
      <c r="F2193" s="18">
        <f>[1]!b_dq_cleanprice($A2193,日期设置!B$2)</f>
        <v>101.8073</v>
      </c>
      <c r="G2193" s="18" t="str">
        <f t="shared" si="69"/>
        <v>1.86 + 0</v>
      </c>
      <c r="H2193" s="27">
        <f>[1]!b_dq_pctchange($A2193,日期设置!$B$2,1)/100</f>
        <v>0</v>
      </c>
      <c r="I2193" s="26">
        <f>[1]!b_pq_pctchange(A2193,日期设置!$B$4,日期设置!$B$2,1)</f>
        <v>0</v>
      </c>
      <c r="J2193" s="26">
        <f>[1]!b_pq_pctchange(A2193,日期设置!$C$4,日期设置!$B$2,1)</f>
        <v>1.3457713572391334</v>
      </c>
      <c r="K2193" s="52">
        <f>[1]!b_dq_amount($A2193,日期设置!B$2,2,10000)</f>
        <v>0</v>
      </c>
      <c r="L2193" s="26">
        <f>[1]!b_info_latestpar(A2193,日期设置!$B$2)</f>
        <v>100</v>
      </c>
      <c r="M2193" s="6">
        <f>[1]!b_info_outstandingbalance($A2193,日期设置!B$2)</f>
        <v>5.95</v>
      </c>
      <c r="N2193" s="7" t="str">
        <f>[1]!b_info_latestissurercreditrating2(A2193,日期设置!$B$2,"102","1")</f>
        <v>AA</v>
      </c>
      <c r="O2193" s="8">
        <v>7.08</v>
      </c>
      <c r="P2193" s="9" t="str">
        <f>[1]!b_info_repurchasedate(A2193)</f>
        <v>2021-02-01</v>
      </c>
      <c r="Q2193" s="8" t="s">
        <v>16917</v>
      </c>
      <c r="R2193" s="2" t="str">
        <f>IF((--IF(P2193=0,Q2193,P2193))&gt;(--日期设置!$B$2),IF(P2193=0,Q2193,P2193),Q2193)</f>
        <v>2023-01-31</v>
      </c>
      <c r="S2193" s="2" t="s">
        <v>18584</v>
      </c>
      <c r="T2193" s="8">
        <f>[1]!b_anal_ptmyear($A2193,日期设置!$B$2)</f>
        <v>1.8630136986301369</v>
      </c>
      <c r="U2193" s="8">
        <f>[1]!b_anal_termifexercise($A2193,日期设置!B$2)</f>
        <v>0</v>
      </c>
      <c r="V2193" s="10">
        <f>[1]!b_dq_dirtyprice(A2193,日期设置!$B$2)</f>
        <v>102.65940000000001</v>
      </c>
      <c r="W2193" s="11">
        <f>IF(U2193=0,ROUNDUP((Q2193-日期设置!$B$2)/365,0),ROUNDUP((R2193-日期设置!$B$2)/365,0))</f>
        <v>2</v>
      </c>
      <c r="X2193" s="18">
        <f>_xlfn.IFNA(VLOOKUP(A2193,过往入选债券!A:D,4,0),2)</f>
        <v>2</v>
      </c>
      <c r="Y2193">
        <f>_xlfn.IFNA(VLOOKUP(C2193,[2]Sheet1!$A:$A,1,0),3)</f>
        <v>3</v>
      </c>
    </row>
    <row r="2194" spans="1:25" hidden="1" x14ac:dyDescent="0.2">
      <c r="A2194" s="21" t="s">
        <v>10182</v>
      </c>
      <c r="B2194" s="21" t="s">
        <v>10183</v>
      </c>
      <c r="C2194" s="37" t="s">
        <v>10184</v>
      </c>
      <c r="D2194" s="26" t="str">
        <f>[1]!b_calc_yield(A2194,日期设置!$B$2,F2194,1,R2194,1,O2194,L2194,S2194,)</f>
        <v>Fetching...</v>
      </c>
      <c r="E2194" s="26">
        <f t="shared" si="68"/>
        <v>11.835457382278335</v>
      </c>
      <c r="F2194" s="18">
        <f>[1]!b_dq_cleanprice($A2194,日期设置!B$2)</f>
        <v>100.881</v>
      </c>
      <c r="G2194" s="18" t="str">
        <f t="shared" si="69"/>
        <v>1.97 + 0</v>
      </c>
      <c r="H2194" s="27">
        <f>[1]!b_dq_pctchange($A2194,日期设置!$B$2,1)/100</f>
        <v>0</v>
      </c>
      <c r="I2194" s="26">
        <f>[1]!b_pq_pctchange(A2194,日期设置!$B$4,日期设置!$B$2,1)</f>
        <v>-1.536227718503908E-2</v>
      </c>
      <c r="J2194" s="26">
        <f>[1]!b_pq_pctchange(A2194,日期设置!$C$4,日期设置!$B$2,1)</f>
        <v>0.32699433726959837</v>
      </c>
      <c r="K2194" s="52">
        <f>[1]!b_dq_amount($A2194,日期设置!B$2,2,10000)</f>
        <v>0</v>
      </c>
      <c r="L2194" s="26">
        <f>[1]!b_info_latestpar(A2194,日期设置!$B$2)</f>
        <v>100</v>
      </c>
      <c r="M2194" s="6">
        <f>[1]!b_info_outstandingbalance($A2194,日期设置!B$2)</f>
        <v>5</v>
      </c>
      <c r="N2194" s="7" t="str">
        <f>[1]!b_info_latestissurercreditrating2(A2194,日期设置!$B$2,"102","1")</f>
        <v>AA</v>
      </c>
      <c r="O2194" s="8">
        <v>6.5</v>
      </c>
      <c r="P2194" s="9">
        <f>[1]!b_info_repurchasedate(A2194)</f>
        <v>0</v>
      </c>
      <c r="Q2194" s="8" t="s">
        <v>16195</v>
      </c>
      <c r="R2194" s="2" t="str">
        <f>IF((--IF(P2194=0,Q2194,P2194))&gt;(--日期设置!$B$2),IF(P2194=0,Q2194,P2194),Q2194)</f>
        <v>2023-03-13</v>
      </c>
      <c r="S2194" s="2" t="s">
        <v>17982</v>
      </c>
      <c r="T2194" s="8">
        <f>[1]!b_anal_ptmyear($A2194,日期设置!$B$2)</f>
        <v>1.9753424657534246</v>
      </c>
      <c r="U2194" s="8">
        <f>[1]!b_anal_termifexercise($A2194,日期设置!B$2)</f>
        <v>0</v>
      </c>
      <c r="V2194" s="10">
        <f>[1]!b_dq_dirtyprice(A2194,日期设置!$B$2)</f>
        <v>101.04130000000001</v>
      </c>
      <c r="W2194" s="11">
        <f>IF(U2194=0,ROUNDUP((Q2194-日期设置!$B$2)/365,0),ROUNDUP((R2194-日期设置!$B$2)/365,0))</f>
        <v>2</v>
      </c>
      <c r="X2194" s="18">
        <f>_xlfn.IFNA(VLOOKUP(A2194,过往入选债券!A:D,4,0),2)</f>
        <v>2</v>
      </c>
      <c r="Y2194">
        <f>_xlfn.IFNA(VLOOKUP(C2194,[2]Sheet1!$A:$A,1,0),3)</f>
        <v>3</v>
      </c>
    </row>
    <row r="2195" spans="1:25" hidden="1" x14ac:dyDescent="0.2">
      <c r="A2195" s="21" t="s">
        <v>5690</v>
      </c>
      <c r="B2195" s="21" t="s">
        <v>5691</v>
      </c>
      <c r="C2195" s="37" t="s">
        <v>5692</v>
      </c>
      <c r="D2195" s="26" t="str">
        <f>[1]!b_calc_yield(A2195,日期设置!$B$2,F2195,1,R2195,1,O2195,L2195,S2195,)</f>
        <v>Fetching...</v>
      </c>
      <c r="E2195" s="26">
        <f t="shared" si="68"/>
        <v>6.075848857333388</v>
      </c>
      <c r="F2195" s="18">
        <f>[1]!b_dq_cleanprice($A2195,日期设置!B$2)</f>
        <v>99.024799999999999</v>
      </c>
      <c r="G2195" s="18" t="str">
        <f t="shared" si="69"/>
        <v>1.05 + 0</v>
      </c>
      <c r="H2195" s="27">
        <f>[1]!b_dq_pctchange($A2195,日期设置!$B$2,1)/100</f>
        <v>0</v>
      </c>
      <c r="I2195" s="26">
        <f>[1]!b_pq_pctchange(A2195,日期设置!$B$4,日期设置!$B$2,1)</f>
        <v>1.6715128217764859</v>
      </c>
      <c r="J2195" s="26">
        <f>[1]!b_pq_pctchange(A2195,日期设置!$C$4,日期设置!$B$2,1)</f>
        <v>0.10108688620042124</v>
      </c>
      <c r="K2195" s="52">
        <f>[1]!b_dq_amount($A2195,日期设置!B$2,2,10000)</f>
        <v>0</v>
      </c>
      <c r="L2195" s="26">
        <f>[1]!b_info_latestpar(A2195,日期设置!$B$2)</f>
        <v>100</v>
      </c>
      <c r="M2195" s="6">
        <f>[1]!b_info_outstandingbalance($A2195,日期设置!B$2)</f>
        <v>15</v>
      </c>
      <c r="N2195" s="7" t="str">
        <f>[1]!b_info_latestissurercreditrating2(A2195,日期设置!$B$2,"102","1")</f>
        <v>AAA</v>
      </c>
      <c r="O2195" s="8">
        <v>5.04</v>
      </c>
      <c r="P2195" s="9">
        <f>[1]!b_info_repurchasedate(A2195)</f>
        <v>0</v>
      </c>
      <c r="Q2195" s="8" t="s">
        <v>16516</v>
      </c>
      <c r="R2195" s="2" t="str">
        <f>IF((--IF(P2195=0,Q2195,P2195))&gt;(--日期设置!$B$2),IF(P2195=0,Q2195,P2195),Q2195)</f>
        <v>2022-04-12</v>
      </c>
      <c r="S2195" s="2" t="s">
        <v>18614</v>
      </c>
      <c r="T2195" s="8">
        <f>[1]!b_anal_ptmyear($A2195,日期设置!$B$2)</f>
        <v>1.0575342465753426</v>
      </c>
      <c r="U2195" s="8">
        <f>[1]!b_anal_termifexercise($A2195,日期设置!B$2)</f>
        <v>0</v>
      </c>
      <c r="V2195" s="10">
        <f>[1]!b_dq_dirtyprice(A2195,日期设置!$B$2)</f>
        <v>103.7748</v>
      </c>
      <c r="W2195" s="11">
        <f>IF(U2195=0,ROUNDUP((Q2195-日期设置!$B$2)/365,0),ROUNDUP((R2195-日期设置!$B$2)/365,0))</f>
        <v>2</v>
      </c>
      <c r="X2195" s="18">
        <f>_xlfn.IFNA(VLOOKUP(A2195,过往入选债券!A:D,4,0),2)</f>
        <v>2</v>
      </c>
      <c r="Y2195">
        <f>_xlfn.IFNA(VLOOKUP(C2195,[2]Sheet1!$A:$A,1,0),3)</f>
        <v>3</v>
      </c>
    </row>
    <row r="2196" spans="1:25" hidden="1" x14ac:dyDescent="0.2">
      <c r="A2196" s="21" t="s">
        <v>12917</v>
      </c>
      <c r="B2196" s="21" t="s">
        <v>12918</v>
      </c>
      <c r="C2196" s="37" t="s">
        <v>4835</v>
      </c>
      <c r="D2196" s="26" t="str">
        <f>[1]!b_calc_yield(A2196,日期设置!$B$2,F2196,1,R2196,1,O2196,L2196,S2196,)</f>
        <v>Fetching...</v>
      </c>
      <c r="E2196" s="26">
        <f t="shared" si="68"/>
        <v>24.514629300157132</v>
      </c>
      <c r="F2196" s="18">
        <f>[1]!b_dq_cleanprice($A2196,日期设置!B$2)</f>
        <v>38.479799999999997</v>
      </c>
      <c r="G2196" s="18" t="str">
        <f t="shared" si="69"/>
        <v>1.98 + 0</v>
      </c>
      <c r="H2196" s="27">
        <f>[1]!b_dq_pctchange($A2196,日期设置!$B$2,1)/100</f>
        <v>0</v>
      </c>
      <c r="I2196" s="26">
        <f>[1]!b_pq_pctchange(A2196,日期设置!$B$4,日期设置!$B$2,1)</f>
        <v>-33.333217832417418</v>
      </c>
      <c r="J2196" s="26">
        <f>[1]!b_pq_pctchange(A2196,日期设置!$C$4,日期设置!$B$2,1)</f>
        <v>-33.333217832417418</v>
      </c>
      <c r="K2196" s="52">
        <f>[1]!b_dq_amount($A2196,日期设置!B$2,2,10000)</f>
        <v>0</v>
      </c>
      <c r="L2196" s="26">
        <f>[1]!b_info_latestpar(A2196,日期设置!$B$2)</f>
        <v>40</v>
      </c>
      <c r="M2196" s="6">
        <f>[1]!b_info_outstandingbalance($A2196,日期设置!B$2)</f>
        <v>7.6</v>
      </c>
      <c r="N2196" s="7" t="str">
        <f>[1]!b_info_latestissurercreditrating2(A2196,日期设置!$B$2,"102","1")</f>
        <v>AA</v>
      </c>
      <c r="O2196" s="8">
        <v>3.97</v>
      </c>
      <c r="P2196" s="9">
        <f>[1]!b_info_repurchasedate(A2196)</f>
        <v>0</v>
      </c>
      <c r="Q2196" s="8" t="s">
        <v>16796</v>
      </c>
      <c r="R2196" s="2" t="str">
        <f>IF((--IF(P2196=0,Q2196,P2196))&gt;(--日期设置!$B$2),IF(P2196=0,Q2196,P2196),Q2196)</f>
        <v>2023-03-17</v>
      </c>
      <c r="S2196" s="2" t="s">
        <v>18261</v>
      </c>
      <c r="T2196" s="8">
        <f>[1]!b_anal_ptmyear($A2196,日期设置!$B$2)</f>
        <v>1.9863013698630136</v>
      </c>
      <c r="U2196" s="8">
        <f>[1]!b_anal_termifexercise($A2196,日期设置!B$2)</f>
        <v>0</v>
      </c>
      <c r="V2196" s="10">
        <f>[1]!b_dq_dirtyprice(A2196,日期设置!$B$2)</f>
        <v>38.5015</v>
      </c>
      <c r="W2196" s="11">
        <f>IF(U2196=0,ROUNDUP((Q2196-日期设置!$B$2)/365,0),ROUNDUP((R2196-日期设置!$B$2)/365,0))</f>
        <v>2</v>
      </c>
      <c r="X2196" s="18">
        <f>_xlfn.IFNA(VLOOKUP(A2196,过往入选债券!A:D,4,0),2)</f>
        <v>2</v>
      </c>
      <c r="Y2196">
        <f>_xlfn.IFNA(VLOOKUP(C2196,[2]Sheet1!$A:$A,1,0),3)</f>
        <v>3</v>
      </c>
    </row>
    <row r="2197" spans="1:25" hidden="1" x14ac:dyDescent="0.2">
      <c r="A2197" s="21" t="s">
        <v>11149</v>
      </c>
      <c r="B2197" s="21" t="s">
        <v>11150</v>
      </c>
      <c r="C2197" s="37" t="s">
        <v>145</v>
      </c>
      <c r="D2197" s="26" t="str">
        <f>[1]!b_calc_yield(A2197,日期设置!$B$2,F2197,1,R2197,1,O2197,L2197,S2197,)</f>
        <v>Fetching...</v>
      </c>
      <c r="E2197" s="26">
        <f t="shared" si="68"/>
        <v>12.930656344509694</v>
      </c>
      <c r="F2197" s="18">
        <f>[1]!b_dq_cleanprice($A2197,日期设置!B$2)</f>
        <v>99.540099999999995</v>
      </c>
      <c r="G2197" s="18" t="str">
        <f t="shared" si="69"/>
        <v>2.23 + 2.23</v>
      </c>
      <c r="H2197" s="27">
        <f>[1]!b_dq_pctchange($A2197,日期设置!$B$2,1)/100</f>
        <v>0</v>
      </c>
      <c r="I2197" s="26">
        <f>[1]!b_pq_pctchange(A2197,日期设置!$B$4,日期设置!$B$2,1)</f>
        <v>0</v>
      </c>
      <c r="J2197" s="26">
        <f>[1]!b_pq_pctchange(A2197,日期设置!$C$4,日期设置!$B$2,1)</f>
        <v>-0.95266051394313978</v>
      </c>
      <c r="K2197" s="52">
        <f>[1]!b_dq_amount($A2197,日期设置!B$2,2,10000)</f>
        <v>0</v>
      </c>
      <c r="L2197" s="26">
        <f>[1]!b_info_latestpar(A2197,日期设置!$B$2)</f>
        <v>100</v>
      </c>
      <c r="M2197" s="6">
        <f>[1]!b_info_outstandingbalance($A2197,日期设置!B$2)</f>
        <v>5</v>
      </c>
      <c r="N2197" s="7" t="str">
        <f>[1]!b_info_latestissurercreditrating2(A2197,日期设置!$B$2,"102","1")</f>
        <v>AAA</v>
      </c>
      <c r="O2197" s="8">
        <v>5.8</v>
      </c>
      <c r="P2197" s="9">
        <f>[1]!b_info_repurchasedate(A2197)</f>
        <v>0</v>
      </c>
      <c r="Q2197" s="8" t="s">
        <v>16588</v>
      </c>
      <c r="R2197" s="2" t="str">
        <f>IF((--IF(P2197=0,Q2197,P2197))&gt;(--日期设置!$B$2),IF(P2197=0,Q2197,P2197),Q2197)</f>
        <v>2023-06-17</v>
      </c>
      <c r="S2197" s="2" t="s">
        <v>18047</v>
      </c>
      <c r="T2197" s="8">
        <f>[1]!b_anal_ptmyear($A2197,日期设置!$B$2)</f>
        <v>2.2383561643835614</v>
      </c>
      <c r="U2197" s="8">
        <f>[1]!b_anal_termifexercise($A2197,日期设置!B$2)</f>
        <v>2.2383561643835614</v>
      </c>
      <c r="V2197" s="10">
        <f>[1]!b_dq_dirtyprice(A2197,日期设置!$B$2)</f>
        <v>103.9576</v>
      </c>
      <c r="W2197" s="11">
        <f>IF(U2197=0,ROUNDUP((Q2197-日期设置!$B$2)/365,0),ROUNDUP((R2197-日期设置!$B$2)/365,0))</f>
        <v>3</v>
      </c>
      <c r="X2197" s="18">
        <f>_xlfn.IFNA(VLOOKUP(A2197,过往入选债券!A:D,4,0),2)</f>
        <v>2</v>
      </c>
      <c r="Y2197">
        <f>_xlfn.IFNA(VLOOKUP(C2197,[2]Sheet1!$A:$A,1,0),3)</f>
        <v>3</v>
      </c>
    </row>
    <row r="2198" spans="1:25" hidden="1" x14ac:dyDescent="0.2">
      <c r="A2198" s="21" t="s">
        <v>13295</v>
      </c>
      <c r="B2198" s="21" t="s">
        <v>13296</v>
      </c>
      <c r="C2198" s="37" t="s">
        <v>13297</v>
      </c>
      <c r="D2198" s="26" t="str">
        <f>[1]!b_calc_yield(A2198,日期设置!$B$2,F2198,1,R2198,1,O2198,L2198,S2198,)</f>
        <v>Fetching...</v>
      </c>
      <c r="E2198" s="26">
        <f t="shared" si="68"/>
        <v>27.422723719063224</v>
      </c>
      <c r="F2198" s="18">
        <f>[1]!b_dq_cleanprice($A2198,日期设置!B$2)</f>
        <v>57.9084</v>
      </c>
      <c r="G2198" s="18" t="str">
        <f t="shared" si="69"/>
        <v>2.36 + 0</v>
      </c>
      <c r="H2198" s="27">
        <f>[1]!b_dq_pctchange($A2198,日期设置!$B$2,1)/100</f>
        <v>0</v>
      </c>
      <c r="I2198" s="26">
        <f>[1]!b_pq_pctchange(A2198,日期设置!$B$4,日期设置!$B$2,1)</f>
        <v>0</v>
      </c>
      <c r="J2198" s="26">
        <f>[1]!b_pq_pctchange(A2198,日期设置!$C$4,日期设置!$B$2,1)</f>
        <v>0</v>
      </c>
      <c r="K2198" s="52">
        <f>[1]!b_dq_amount($A2198,日期设置!B$2,2,10000)</f>
        <v>0</v>
      </c>
      <c r="L2198" s="26">
        <f>[1]!b_info_latestpar(A2198,日期设置!$B$2)</f>
        <v>60</v>
      </c>
      <c r="M2198" s="6">
        <f>[1]!b_info_outstandingbalance($A2198,日期设置!B$2)</f>
        <v>6</v>
      </c>
      <c r="N2198" s="7" t="str">
        <f>[1]!b_info_latestissurercreditrating2(A2198,日期设置!$B$2,"102","1")</f>
        <v>AA-</v>
      </c>
      <c r="O2198" s="8">
        <v>5.48</v>
      </c>
      <c r="P2198" s="9">
        <f>[1]!b_info_repurchasedate(A2198)</f>
        <v>0</v>
      </c>
      <c r="Q2198" s="8" t="s">
        <v>16477</v>
      </c>
      <c r="R2198" s="2" t="str">
        <f>IF((--IF(P2198=0,Q2198,P2198))&gt;(--日期设置!$B$2),IF(P2198=0,Q2198,P2198),Q2198)</f>
        <v>2023-08-03</v>
      </c>
      <c r="S2198" s="2" t="s">
        <v>19039</v>
      </c>
      <c r="T2198" s="8">
        <f>[1]!b_anal_ptmyear($A2198,日期设置!$B$2)</f>
        <v>2.3671232876712329</v>
      </c>
      <c r="U2198" s="8">
        <f>[1]!b_anal_termifexercise($A2198,日期设置!B$2)</f>
        <v>0</v>
      </c>
      <c r="V2198" s="10">
        <f>[1]!b_dq_dirtyprice(A2198,日期设置!$B$2)</f>
        <v>59.9893</v>
      </c>
      <c r="W2198" s="11">
        <f>IF(U2198=0,ROUNDUP((Q2198-日期设置!$B$2)/365,0),ROUNDUP((R2198-日期设置!$B$2)/365,0))</f>
        <v>3</v>
      </c>
      <c r="X2198" s="18">
        <f>_xlfn.IFNA(VLOOKUP(A2198,过往入选债券!A:D,4,0),2)</f>
        <v>2</v>
      </c>
      <c r="Y2198">
        <f>_xlfn.IFNA(VLOOKUP(C2198,[2]Sheet1!$A:$A,1,0),3)</f>
        <v>3</v>
      </c>
    </row>
    <row r="2199" spans="1:25" hidden="1" x14ac:dyDescent="0.2">
      <c r="A2199" s="21" t="s">
        <v>10775</v>
      </c>
      <c r="B2199" s="21" t="s">
        <v>10776</v>
      </c>
      <c r="C2199" s="37" t="s">
        <v>47</v>
      </c>
      <c r="D2199" s="26" t="str">
        <f>[1]!b_calc_yield(A2199,日期设置!$B$2,F2199,1,R2199,1,O2199,L2199,S2199,)</f>
        <v>Fetching...</v>
      </c>
      <c r="E2199" s="26">
        <f t="shared" si="68"/>
        <v>12.055541074367371</v>
      </c>
      <c r="F2199" s="18">
        <f>[1]!b_dq_cleanprice($A2199,日期设置!B$2)</f>
        <v>99.008799999999994</v>
      </c>
      <c r="G2199" s="18" t="str">
        <f t="shared" si="69"/>
        <v>2.09 + 0</v>
      </c>
      <c r="H2199" s="27">
        <f>[1]!b_dq_pctchange($A2199,日期设置!$B$2,1)/100</f>
        <v>0</v>
      </c>
      <c r="I2199" s="26">
        <f>[1]!b_pq_pctchange(A2199,日期设置!$B$4,日期设置!$B$2,1)</f>
        <v>0</v>
      </c>
      <c r="J2199" s="26">
        <f>[1]!b_pq_pctchange(A2199,日期设置!$C$4,日期设置!$B$2,1)</f>
        <v>0</v>
      </c>
      <c r="K2199" s="52">
        <f>[1]!b_dq_amount($A2199,日期设置!B$2,2,10000)</f>
        <v>0</v>
      </c>
      <c r="L2199" s="26">
        <f>[1]!b_info_latestpar(A2199,日期设置!$B$2)</f>
        <v>100</v>
      </c>
      <c r="M2199" s="6">
        <f>[1]!b_info_outstandingbalance($A2199,日期设置!B$2)</f>
        <v>10</v>
      </c>
      <c r="N2199" s="7" t="str">
        <f>[1]!b_info_latestissurercreditrating2(A2199,日期设置!$B$2,"102","1")</f>
        <v>AA+</v>
      </c>
      <c r="O2199" s="8">
        <v>5.5</v>
      </c>
      <c r="P2199" s="9">
        <f>[1]!b_info_repurchasedate(A2199)</f>
        <v>0</v>
      </c>
      <c r="Q2199" s="8" t="s">
        <v>16427</v>
      </c>
      <c r="R2199" s="2" t="str">
        <f>IF((--IF(P2199=0,Q2199,P2199))&gt;(--日期设置!$B$2),IF(P2199=0,Q2199,P2199),Q2199)</f>
        <v>2023-04-27</v>
      </c>
      <c r="S2199" s="2" t="s">
        <v>18085</v>
      </c>
      <c r="T2199" s="8">
        <f>[1]!b_anal_ptmyear($A2199,日期设置!$B$2)</f>
        <v>2.0986301369863014</v>
      </c>
      <c r="U2199" s="8">
        <f>[1]!b_anal_termifexercise($A2199,日期设置!B$2)</f>
        <v>0</v>
      </c>
      <c r="V2199" s="10">
        <f>[1]!b_dq_dirtyprice(A2199,日期设置!$B$2)</f>
        <v>103.9663</v>
      </c>
      <c r="W2199" s="11">
        <f>IF(U2199=0,ROUNDUP((Q2199-日期设置!$B$2)/365,0),ROUNDUP((R2199-日期设置!$B$2)/365,0))</f>
        <v>3</v>
      </c>
      <c r="X2199" s="18">
        <f>_xlfn.IFNA(VLOOKUP(A2199,过往入选债券!A:D,4,0),2)</f>
        <v>2</v>
      </c>
      <c r="Y2199">
        <f>_xlfn.IFNA(VLOOKUP(C2199,[2]Sheet1!$A:$A,1,0),3)</f>
        <v>3</v>
      </c>
    </row>
    <row r="2200" spans="1:25" hidden="1" x14ac:dyDescent="0.2">
      <c r="A2200" s="21" t="s">
        <v>11155</v>
      </c>
      <c r="B2200" s="21" t="s">
        <v>11156</v>
      </c>
      <c r="C2200" s="37" t="s">
        <v>1982</v>
      </c>
      <c r="D2200" s="26" t="str">
        <f>[1]!b_calc_yield(A2200,日期设置!$B$2,F2200,1,R2200,1,O2200,L2200,S2200,)</f>
        <v>Fetching...</v>
      </c>
      <c r="E2200" s="26">
        <f t="shared" si="68"/>
        <v>13.1910354555014</v>
      </c>
      <c r="F2200" s="18">
        <f>[1]!b_dq_cleanprice($A2200,日期设置!B$2)</f>
        <v>96.071200000000005</v>
      </c>
      <c r="G2200" s="18" t="str">
        <f t="shared" si="69"/>
        <v>2.23 + 0</v>
      </c>
      <c r="H2200" s="27">
        <f>[1]!b_dq_pctchange($A2200,日期设置!$B$2,1)/100</f>
        <v>0</v>
      </c>
      <c r="I2200" s="26">
        <f>[1]!b_pq_pctchange(A2200,日期设置!$B$4,日期设置!$B$2,1)</f>
        <v>0</v>
      </c>
      <c r="J2200" s="26">
        <f>[1]!b_pq_pctchange(A2200,日期设置!$C$4,日期设置!$B$2,1)</f>
        <v>0</v>
      </c>
      <c r="K2200" s="52">
        <f>[1]!b_dq_amount($A2200,日期设置!B$2,2,10000)</f>
        <v>0</v>
      </c>
      <c r="L2200" s="26">
        <f>[1]!b_info_latestpar(A2200,日期设置!$B$2)</f>
        <v>100</v>
      </c>
      <c r="M2200" s="6">
        <f>[1]!b_info_outstandingbalance($A2200,日期设置!B$2)</f>
        <v>5</v>
      </c>
      <c r="N2200" s="7" t="str">
        <f>[1]!b_info_latestissurercreditrating2(A2200,日期设置!$B$2,"102","1")</f>
        <v>AAA</v>
      </c>
      <c r="O2200" s="8">
        <v>4.09</v>
      </c>
      <c r="P2200" s="9">
        <f>[1]!b_info_repurchasedate(A2200)</f>
        <v>0</v>
      </c>
      <c r="Q2200" s="8" t="s">
        <v>16588</v>
      </c>
      <c r="R2200" s="2" t="str">
        <f>IF((--IF(P2200=0,Q2200,P2200))&gt;(--日期设置!$B$2),IF(P2200=0,Q2200,P2200),Q2200)</f>
        <v>2023-06-17</v>
      </c>
      <c r="S2200" s="2" t="s">
        <v>18047</v>
      </c>
      <c r="T2200" s="8">
        <f>[1]!b_anal_ptmyear($A2200,日期设置!$B$2)</f>
        <v>2.2383561643835614</v>
      </c>
      <c r="U2200" s="8">
        <f>[1]!b_anal_termifexercise($A2200,日期设置!B$2)</f>
        <v>0</v>
      </c>
      <c r="V2200" s="10">
        <f>[1]!b_dq_dirtyprice(A2200,日期设置!$B$2)</f>
        <v>99.186300000000003</v>
      </c>
      <c r="W2200" s="11">
        <f>IF(U2200=0,ROUNDUP((Q2200-日期设置!$B$2)/365,0),ROUNDUP((R2200-日期设置!$B$2)/365,0))</f>
        <v>3</v>
      </c>
      <c r="X2200" s="18">
        <f>_xlfn.IFNA(VLOOKUP(A2200,过往入选债券!A:D,4,0),2)</f>
        <v>2</v>
      </c>
      <c r="Y2200">
        <f>_xlfn.IFNA(VLOOKUP(C2200,[2]Sheet1!$A:$A,1,0),3)</f>
        <v>3</v>
      </c>
    </row>
    <row r="2201" spans="1:25" hidden="1" x14ac:dyDescent="0.2">
      <c r="A2201" s="21" t="s">
        <v>14385</v>
      </c>
      <c r="B2201" s="21" t="s">
        <v>14386</v>
      </c>
      <c r="C2201" s="37" t="s">
        <v>461</v>
      </c>
      <c r="D2201" s="26" t="str">
        <f>[1]!b_calc_yield(A2201,日期设置!$B$2,F2201,1,R2201,1,O2201,L2201,S2201,)</f>
        <v>Fetching...</v>
      </c>
      <c r="E2201" s="26">
        <f t="shared" si="68"/>
        <v>29.727920098760595</v>
      </c>
      <c r="F2201" s="18">
        <f>[1]!b_dq_cleanprice($A2201,日期设置!B$2)</f>
        <v>84.588999999999999</v>
      </c>
      <c r="G2201" s="18" t="str">
        <f t="shared" si="69"/>
        <v>3.77 + 0</v>
      </c>
      <c r="H2201" s="27">
        <f>[1]!b_dq_pctchange($A2201,日期设置!$B$2,1)/100</f>
        <v>0</v>
      </c>
      <c r="I2201" s="26">
        <f>[1]!b_pq_pctchange(A2201,日期设置!$B$4,日期设置!$B$2,1)</f>
        <v>0</v>
      </c>
      <c r="J2201" s="26">
        <f>[1]!b_pq_pctchange(A2201,日期设置!$C$4,日期设置!$B$2,1)</f>
        <v>-1.4447331321581225</v>
      </c>
      <c r="K2201" s="52">
        <f>[1]!b_dq_amount($A2201,日期设置!B$2,2,10000)</f>
        <v>0</v>
      </c>
      <c r="L2201" s="26">
        <f>[1]!b_info_latestpar(A2201,日期设置!$B$2)</f>
        <v>80</v>
      </c>
      <c r="M2201" s="6">
        <f>[1]!b_info_outstandingbalance($A2201,日期设置!B$2)</f>
        <v>4</v>
      </c>
      <c r="N2201" s="7" t="str">
        <f>[1]!b_info_latestissurercreditrating2(A2201,日期设置!$B$2,"102","1")</f>
        <v>AA+</v>
      </c>
      <c r="O2201" s="8">
        <v>7.9</v>
      </c>
      <c r="P2201" s="9">
        <f>[1]!b_info_repurchasedate(A2201)</f>
        <v>0</v>
      </c>
      <c r="Q2201" s="8" t="s">
        <v>17556</v>
      </c>
      <c r="R2201" s="2" t="str">
        <f>IF((--IF(P2201=0,Q2201,P2201))&gt;(--日期设置!$B$2),IF(P2201=0,Q2201,P2201),Q2201)</f>
        <v>2024-12-29</v>
      </c>
      <c r="S2201" s="2" t="s">
        <v>18799</v>
      </c>
      <c r="T2201" s="8">
        <f>[1]!b_anal_ptmyear($A2201,日期设置!$B$2)</f>
        <v>3.7726027397260276</v>
      </c>
      <c r="U2201" s="8">
        <f>[1]!b_anal_termifexercise($A2201,日期设置!B$2)</f>
        <v>0</v>
      </c>
      <c r="V2201" s="10">
        <f>[1]!b_dq_dirtyprice(A2201,日期设置!$B$2)</f>
        <v>86.026200000000003</v>
      </c>
      <c r="W2201" s="11">
        <f>IF(U2201=0,ROUNDUP((Q2201-日期设置!$B$2)/365,0),ROUNDUP((R2201-日期设置!$B$2)/365,0))</f>
        <v>4</v>
      </c>
      <c r="X2201" s="18">
        <f>_xlfn.IFNA(VLOOKUP(A2201,过往入选债券!A:D,4,0),2)</f>
        <v>2</v>
      </c>
      <c r="Y2201">
        <f>_xlfn.IFNA(VLOOKUP(C2201,[2]Sheet1!$A:$A,1,0),3)</f>
        <v>3</v>
      </c>
    </row>
    <row r="2202" spans="1:25" hidden="1" x14ac:dyDescent="0.2">
      <c r="A2202" s="21" t="s">
        <v>2787</v>
      </c>
      <c r="B2202" s="21" t="s">
        <v>2788</v>
      </c>
      <c r="C2202" s="37" t="s">
        <v>133</v>
      </c>
      <c r="D2202" s="26" t="str">
        <f>[1]!b_calc_yield(A2202,日期设置!$B$2,F2202,1,R2202,1,O2202,L2202,S2202,)</f>
        <v>Fetching...</v>
      </c>
      <c r="E2202" s="26">
        <f t="shared" si="68"/>
        <v>6.0052881817394654</v>
      </c>
      <c r="F2202" s="18">
        <f>[1]!b_dq_cleanprice($A2202,日期设置!B$2)</f>
        <v>99.315799999999996</v>
      </c>
      <c r="G2202" s="18" t="str">
        <f t="shared" si="69"/>
        <v>1 + 0</v>
      </c>
      <c r="H2202" s="27">
        <f>[1]!b_dq_pctchange($A2202,日期设置!$B$2,1)/100</f>
        <v>0</v>
      </c>
      <c r="I2202" s="26">
        <f>[1]!b_pq_pctchange(A2202,日期设置!$B$4,日期设置!$B$2,1)</f>
        <v>0</v>
      </c>
      <c r="J2202" s="26">
        <f>[1]!b_pq_pctchange(A2202,日期设置!$C$4,日期设置!$B$2,1)</f>
        <v>0</v>
      </c>
      <c r="K2202" s="52">
        <f>[1]!b_dq_amount($A2202,日期设置!B$2,2,10000)</f>
        <v>0</v>
      </c>
      <c r="L2202" s="26">
        <f>[1]!b_info_latestpar(A2202,日期设置!$B$2)</f>
        <v>100</v>
      </c>
      <c r="M2202" s="6">
        <f>[1]!b_info_outstandingbalance($A2202,日期设置!B$2)</f>
        <v>10</v>
      </c>
      <c r="N2202" s="7">
        <f>[1]!b_info_latestissurercreditrating2(A2202,日期设置!$B$2,"102","1")</f>
        <v>0</v>
      </c>
      <c r="O2202" s="8">
        <v>5.28</v>
      </c>
      <c r="P2202" s="9">
        <f>[1]!b_info_repurchasedate(A2202)</f>
        <v>0</v>
      </c>
      <c r="Q2202" s="8" t="s">
        <v>17107</v>
      </c>
      <c r="R2202" s="2" t="str">
        <f>IF((--IF(P2202=0,Q2202,P2202))&gt;(--日期设置!$B$2),IF(P2202=0,Q2202,P2202),Q2202)</f>
        <v>2022-03-22</v>
      </c>
      <c r="S2202" s="2" t="s">
        <v>18601</v>
      </c>
      <c r="T2202" s="8">
        <f>[1]!b_anal_ptmyear($A2202,日期设置!$B$2)</f>
        <v>1</v>
      </c>
      <c r="U2202" s="8">
        <f>[1]!b_anal_termifexercise($A2202,日期设置!B$2)</f>
        <v>0</v>
      </c>
      <c r="V2202" s="10">
        <f>[1]!b_dq_dirtyprice(A2202,日期设置!$B$2)</f>
        <v>99.315799999999996</v>
      </c>
      <c r="W2202" s="11">
        <f>IF(U2202=0,ROUNDUP((Q2202-日期设置!$B$2)/365,0),ROUNDUP((R2202-日期设置!$B$2)/365,0))</f>
        <v>1</v>
      </c>
      <c r="X2202" s="18">
        <f>_xlfn.IFNA(VLOOKUP(A2202,过往入选债券!A:D,4,0),2)</f>
        <v>2</v>
      </c>
      <c r="Y2202">
        <f>_xlfn.IFNA(VLOOKUP(C2202,[2]Sheet1!$A:$A,1,0),3)</f>
        <v>3</v>
      </c>
    </row>
    <row r="2203" spans="1:25" x14ac:dyDescent="0.2">
      <c r="A2203" s="21" t="s">
        <v>5987</v>
      </c>
      <c r="B2203" s="21" t="s">
        <v>5988</v>
      </c>
      <c r="C2203" s="37" t="s">
        <v>5692</v>
      </c>
      <c r="D2203" s="26" t="str">
        <f>[1]!b_calc_yield(A2203,日期设置!$B$2,F2203,1,R2203,1,O2203,L2203,S2203,)</f>
        <v>Fetching...</v>
      </c>
      <c r="E2203" s="26">
        <f t="shared" si="68"/>
        <v>7.8198704989598911</v>
      </c>
      <c r="F2203" s="18">
        <f>[1]!b_dq_cleanprice($A2203,日期设置!B$2)</f>
        <v>98.959599999999995</v>
      </c>
      <c r="G2203" s="18" t="str">
        <f t="shared" si="69"/>
        <v>1.33 + 0</v>
      </c>
      <c r="H2203" s="27">
        <f>[1]!b_dq_pctchange($A2203,日期设置!$B$2,1)/100</f>
        <v>-5.0523116346750889E-5</v>
      </c>
      <c r="I2203" s="26">
        <f>[1]!b_pq_pctchange(A2203,日期设置!$B$4,日期设置!$B$2,1)</f>
        <v>2.4536803134084728</v>
      </c>
      <c r="J2203" s="26">
        <f>[1]!b_pq_pctchange(A2203,日期设置!$C$4,日期设置!$B$2,1)</f>
        <v>-3.4294586231225761</v>
      </c>
      <c r="K2203" s="52">
        <f>[1]!b_dq_amount($A2203,日期设置!B$2,2,10000)</f>
        <v>3071.7907397999998</v>
      </c>
      <c r="L2203" s="26">
        <f>[1]!b_info_latestpar(A2203,日期设置!$B$2)</f>
        <v>100</v>
      </c>
      <c r="M2203" s="6">
        <f>[1]!b_info_outstandingbalance($A2203,日期设置!B$2)</f>
        <v>20</v>
      </c>
      <c r="N2203" s="7" t="str">
        <f>[1]!b_info_latestissurercreditrating2(A2203,日期设置!$B$2,"102","1")</f>
        <v>AAA</v>
      </c>
      <c r="O2203" s="8">
        <v>5.2</v>
      </c>
      <c r="P2203" s="9">
        <f>[1]!b_info_repurchasedate(A2203)</f>
        <v>0</v>
      </c>
      <c r="Q2203" s="8" t="s">
        <v>17012</v>
      </c>
      <c r="R2203" s="2" t="str">
        <f>IF((--IF(P2203=0,Q2203,P2203))&gt;(--日期设置!$B$2),IF(P2203=0,Q2203,P2203),Q2203)</f>
        <v>2022-07-24</v>
      </c>
      <c r="S2203" s="2" t="s">
        <v>18412</v>
      </c>
      <c r="T2203" s="8">
        <f>[1]!b_anal_ptmyear($A2203,日期设置!$B$2)</f>
        <v>1.3397260273972602</v>
      </c>
      <c r="U2203" s="8">
        <f>[1]!b_anal_termifexercise($A2203,日期设置!B$2)</f>
        <v>0</v>
      </c>
      <c r="V2203" s="10">
        <f>[1]!b_dq_dirtyprice(A2203,日期设置!$B$2)</f>
        <v>102.393</v>
      </c>
      <c r="W2203" s="11">
        <f>IF(U2203=0,ROUNDUP((Q2203-日期设置!$B$2)/365,0),ROUNDUP((R2203-日期设置!$B$2)/365,0))</f>
        <v>2</v>
      </c>
      <c r="X2203" s="18">
        <f>_xlfn.IFNA(VLOOKUP(A2203,过往入选债券!A:D,4,0),2)</f>
        <v>2</v>
      </c>
      <c r="Y2203">
        <f>_xlfn.IFNA(VLOOKUP(C2203,[2]Sheet1!$A:$A,1,0),3)</f>
        <v>3</v>
      </c>
    </row>
    <row r="2204" spans="1:25" hidden="1" x14ac:dyDescent="0.2">
      <c r="A2204" s="21" t="s">
        <v>8929</v>
      </c>
      <c r="B2204" s="21" t="s">
        <v>8930</v>
      </c>
      <c r="C2204" s="37" t="s">
        <v>81</v>
      </c>
      <c r="D2204" s="26" t="str">
        <f>[1]!b_calc_yield(A2204,日期设置!$B$2,F2204,1,R2204,1,O2204,L2204,S2204,)</f>
        <v>Fetching...</v>
      </c>
      <c r="E2204" s="26">
        <f t="shared" si="68"/>
        <v>8.0118000414210364</v>
      </c>
      <c r="F2204" s="18">
        <f>[1]!b_dq_cleanprice($A2204,日期设置!B$2)</f>
        <v>98.054599999999994</v>
      </c>
      <c r="G2204" s="18" t="str">
        <f t="shared" si="69"/>
        <v>1.36 + 0</v>
      </c>
      <c r="H2204" s="27">
        <f>[1]!b_dq_pctchange($A2204,日期设置!$B$2,1)/100</f>
        <v>0</v>
      </c>
      <c r="I2204" s="26">
        <f>[1]!b_pq_pctchange(A2204,日期设置!$B$4,日期设置!$B$2,1)</f>
        <v>0</v>
      </c>
      <c r="J2204" s="26">
        <f>[1]!b_pq_pctchange(A2204,日期设置!$C$4,日期设置!$B$2,1)</f>
        <v>2.9371131509771433</v>
      </c>
      <c r="K2204" s="52">
        <f>[1]!b_dq_amount($A2204,日期设置!B$2,2,10000)</f>
        <v>0</v>
      </c>
      <c r="L2204" s="26">
        <f>[1]!b_info_latestpar(A2204,日期设置!$B$2)</f>
        <v>100</v>
      </c>
      <c r="M2204" s="6">
        <f>[1]!b_info_outstandingbalance($A2204,日期设置!B$2)</f>
        <v>10</v>
      </c>
      <c r="N2204" s="7" t="str">
        <f>[1]!b_info_latestissurercreditrating2(A2204,日期设置!$B$2,"102","1")</f>
        <v>AAA</v>
      </c>
      <c r="O2204" s="8">
        <v>4.5</v>
      </c>
      <c r="P2204" s="9">
        <f>[1]!b_info_repurchasedate(A2204)</f>
        <v>0</v>
      </c>
      <c r="Q2204" s="8" t="s">
        <v>16589</v>
      </c>
      <c r="R2204" s="2" t="str">
        <f>IF((--IF(P2204=0,Q2204,P2204))&gt;(--日期设置!$B$2),IF(P2204=0,Q2204,P2204),Q2204)</f>
        <v>2022-08-02</v>
      </c>
      <c r="S2204" s="2" t="s">
        <v>18338</v>
      </c>
      <c r="T2204" s="8">
        <f>[1]!b_anal_ptmyear($A2204,日期设置!$B$2)</f>
        <v>1.3643835616438356</v>
      </c>
      <c r="U2204" s="8">
        <f>[1]!b_anal_termifexercise($A2204,日期设置!B$2)</f>
        <v>0</v>
      </c>
      <c r="V2204" s="10">
        <f>[1]!b_dq_dirtyprice(A2204,日期设置!$B$2)</f>
        <v>100.9149</v>
      </c>
      <c r="W2204" s="11">
        <f>IF(U2204=0,ROUNDUP((Q2204-日期设置!$B$2)/365,0),ROUNDUP((R2204-日期设置!$B$2)/365,0))</f>
        <v>2</v>
      </c>
      <c r="X2204" s="18" t="str">
        <f>_xlfn.IFNA(VLOOKUP(A2204,过往入选债券!A:D,4,0),2)</f>
        <v>否</v>
      </c>
      <c r="Y2204">
        <f>_xlfn.IFNA(VLOOKUP(C2204,[2]Sheet1!$A:$A,1,0),3)</f>
        <v>3</v>
      </c>
    </row>
    <row r="2205" spans="1:25" hidden="1" x14ac:dyDescent="0.2">
      <c r="A2205" s="21" t="s">
        <v>4777</v>
      </c>
      <c r="B2205" s="21" t="s">
        <v>4778</v>
      </c>
      <c r="C2205" s="37" t="s">
        <v>4779</v>
      </c>
      <c r="D2205" s="26" t="str">
        <f>[1]!b_calc_yield(A2205,日期设置!$B$2,F2205,1,R2205,1,O2205,L2205,S2205,)</f>
        <v>Fetching...</v>
      </c>
      <c r="E2205" s="26">
        <f t="shared" si="68"/>
        <v>13.723218328132369</v>
      </c>
      <c r="F2205" s="18">
        <f>[1]!b_dq_cleanprice($A2205,日期设置!B$2)</f>
        <v>99.1</v>
      </c>
      <c r="G2205" s="18" t="str">
        <f t="shared" si="69"/>
        <v>2.35 + 0</v>
      </c>
      <c r="H2205" s="27">
        <f>[1]!b_dq_pctchange($A2205,日期设置!$B$2,1)/100</f>
        <v>0</v>
      </c>
      <c r="I2205" s="26">
        <f>[1]!b_pq_pctchange(A2205,日期设置!$B$4,日期设置!$B$2,1)</f>
        <v>0</v>
      </c>
      <c r="J2205" s="26">
        <f>[1]!b_pq_pctchange(A2205,日期设置!$C$4,日期设置!$B$2,1)</f>
        <v>0</v>
      </c>
      <c r="K2205" s="52">
        <f>[1]!b_dq_amount($A2205,日期设置!B$2,2,10000)</f>
        <v>0</v>
      </c>
      <c r="L2205" s="26">
        <f>[1]!b_info_latestpar(A2205,日期设置!$B$2)</f>
        <v>100</v>
      </c>
      <c r="M2205" s="6">
        <f>[1]!b_info_outstandingbalance($A2205,日期设置!B$2)</f>
        <v>6.7</v>
      </c>
      <c r="N2205" s="7">
        <f>[1]!b_info_latestissurercreditrating2(A2205,日期设置!$B$2,"102","1")</f>
        <v>0</v>
      </c>
      <c r="O2205" s="8">
        <v>5.6</v>
      </c>
      <c r="P2205" s="9">
        <f>[1]!b_info_repurchasedate(A2205)</f>
        <v>0</v>
      </c>
      <c r="Q2205" s="8" t="s">
        <v>16474</v>
      </c>
      <c r="R2205" s="2" t="str">
        <f>IF((--IF(P2205=0,Q2205,P2205))&gt;(--日期设置!$B$2),IF(P2205=0,Q2205,P2205),Q2205)</f>
        <v>2023-07-30</v>
      </c>
      <c r="S2205" s="2" t="s">
        <v>18158</v>
      </c>
      <c r="T2205" s="8">
        <f>[1]!b_anal_ptmyear($A2205,日期设置!$B$2)</f>
        <v>2.3561643835616439</v>
      </c>
      <c r="U2205" s="8">
        <f>[1]!b_anal_termifexercise($A2205,日期设置!B$2)</f>
        <v>0</v>
      </c>
      <c r="V2205" s="10">
        <f>[1]!b_dq_dirtyprice(A2205,日期设置!$B$2)</f>
        <v>102.7055</v>
      </c>
      <c r="W2205" s="11">
        <f>IF(U2205=0,ROUNDUP((Q2205-日期设置!$B$2)/365,0),ROUNDUP((R2205-日期设置!$B$2)/365,0))</f>
        <v>3</v>
      </c>
      <c r="X2205" s="18">
        <f>_xlfn.IFNA(VLOOKUP(A2205,过往入选债券!A:D,4,0),2)</f>
        <v>2</v>
      </c>
      <c r="Y2205">
        <f>_xlfn.IFNA(VLOOKUP(C2205,[2]Sheet1!$A:$A,1,0),3)</f>
        <v>3</v>
      </c>
    </row>
    <row r="2206" spans="1:25" x14ac:dyDescent="0.2">
      <c r="A2206" s="28" t="s">
        <v>21180</v>
      </c>
      <c r="B2206" s="28" t="s">
        <v>21181</v>
      </c>
      <c r="C2206" s="39" t="s">
        <v>5692</v>
      </c>
      <c r="D2206" s="26" t="str">
        <f>[1]!b_calc_yield(A2206,日期设置!$B$2,F2206,1,R2206,1,O2206,L2206,S2206,)</f>
        <v>Fetching...</v>
      </c>
      <c r="E2206" s="26">
        <f t="shared" si="68"/>
        <v>15.537135108859722</v>
      </c>
      <c r="F2206" s="18">
        <f>[1]!b_dq_cleanprice($A2206,日期设置!B$2)</f>
        <v>95.985699999999994</v>
      </c>
      <c r="G2206" s="18" t="str">
        <f t="shared" si="69"/>
        <v>2.59 + 0</v>
      </c>
      <c r="H2206" s="27">
        <f>[1]!b_dq_pctchange($A2206,日期设置!$B$2,1)/100</f>
        <v>-5.2088379395187901E-5</v>
      </c>
      <c r="I2206" s="26">
        <f>[1]!b_pq_pctchange(A2206,日期设置!$B$4,日期设置!$B$2,1)</f>
        <v>-2.7110167807955383</v>
      </c>
      <c r="J2206" s="26">
        <f>[1]!b_pq_pctchange(A2206,日期设置!$C$4,日期设置!$B$2,1)</f>
        <v>-2.7110167807955383</v>
      </c>
      <c r="K2206" s="52">
        <f>[1]!b_dq_amount($A2206,日期设置!B$2,2,10000)</f>
        <v>1954.3496164000001</v>
      </c>
      <c r="L2206" s="26">
        <f>[1]!b_info_latestpar(A2206,日期设置!$B$2)</f>
        <v>100</v>
      </c>
      <c r="M2206" s="6">
        <f>[1]!b_info_outstandingbalance($A2206,日期设置!B$2)</f>
        <v>13</v>
      </c>
      <c r="N2206" s="7" t="str">
        <f>[1]!b_info_latestissurercreditrating2(A2206,日期设置!$B$2,"102","1")</f>
        <v>AAA</v>
      </c>
      <c r="O2206" s="8">
        <v>4.3</v>
      </c>
      <c r="P2206" s="9">
        <f>[1]!b_info_repurchasedate(A2206)</f>
        <v>0</v>
      </c>
      <c r="Q2206" s="8" t="s">
        <v>16105</v>
      </c>
      <c r="R2206" s="2" t="str">
        <f>IF((--IF(P2206=0,Q2206,P2206))&gt;(--日期设置!$B$2),IF(P2206=0,Q2206,P2206),Q2206)</f>
        <v>2023-10-26</v>
      </c>
      <c r="S2206" s="31" t="s">
        <v>16110</v>
      </c>
      <c r="T2206" s="8">
        <f>[1]!b_anal_ptmyear($A2206,日期设置!$B$2)</f>
        <v>2.5972602739726027</v>
      </c>
      <c r="U2206" s="8">
        <f>[1]!b_anal_termifexercise($A2206,日期设置!B$2)</f>
        <v>0</v>
      </c>
      <c r="V2206" s="10">
        <f>[1]!b_dq_dirtyprice(A2206,日期设置!$B$2)</f>
        <v>97.717500000000001</v>
      </c>
      <c r="W2206" s="11">
        <f>IF(U2206=0,ROUNDUP((Q2206-日期设置!$B$2)/365,0),ROUNDUP((R2206-日期设置!$B$2)/365,0))</f>
        <v>3</v>
      </c>
      <c r="X2206" s="18">
        <f>_xlfn.IFNA(VLOOKUP(A2206,过往入选债券!A:D,4,0),2)</f>
        <v>2</v>
      </c>
      <c r="Y2206">
        <f>_xlfn.IFNA(VLOOKUP(C2206,[2]Sheet1!$A:$A,1,0),3)</f>
        <v>3</v>
      </c>
    </row>
    <row r="2207" spans="1:25" hidden="1" x14ac:dyDescent="0.2">
      <c r="A2207" s="21" t="s">
        <v>2067</v>
      </c>
      <c r="B2207" s="21" t="s">
        <v>2068</v>
      </c>
      <c r="C2207" s="37" t="s">
        <v>2069</v>
      </c>
      <c r="D2207" s="26" t="str">
        <f>[1]!b_calc_yield(A2207,日期设置!$B$2,F2207,1,R2207,1,O2207,L2207,S2207,)</f>
        <v>Fetching...</v>
      </c>
      <c r="E2207" s="26">
        <f t="shared" si="68"/>
        <v>2.7459881174555001</v>
      </c>
      <c r="F2207" s="18">
        <f>[1]!b_dq_cleanprice($A2207,日期设置!B$2)</f>
        <v>99.998400000000004</v>
      </c>
      <c r="G2207" s="18" t="str">
        <f t="shared" si="69"/>
        <v>0.45 + 0</v>
      </c>
      <c r="H2207" s="27">
        <f>[1]!b_dq_pctchange($A2207,日期设置!$B$2,1)/100</f>
        <v>0</v>
      </c>
      <c r="I2207" s="26">
        <f>[1]!b_pq_pctchange(A2207,日期设置!$B$4,日期设置!$B$2,1)</f>
        <v>0</v>
      </c>
      <c r="J2207" s="26">
        <f>[1]!b_pq_pctchange(A2207,日期设置!$C$4,日期设置!$B$2,1)</f>
        <v>0</v>
      </c>
      <c r="K2207" s="52">
        <f>[1]!b_dq_amount($A2207,日期设置!B$2,2,10000)</f>
        <v>0</v>
      </c>
      <c r="L2207" s="26">
        <f>[1]!b_info_latestpar(A2207,日期设置!$B$2)</f>
        <v>100</v>
      </c>
      <c r="M2207" s="6">
        <f>[1]!b_info_outstandingbalance($A2207,日期设置!B$2)</f>
        <v>5</v>
      </c>
      <c r="N2207" s="7">
        <f>[1]!b_info_latestissurercreditrating2(A2207,日期设置!$B$2,"102","1")</f>
        <v>0</v>
      </c>
      <c r="O2207" s="8">
        <v>6.2</v>
      </c>
      <c r="P2207" s="9">
        <f>[1]!b_info_repurchasedate(A2207)</f>
        <v>0</v>
      </c>
      <c r="Q2207" s="8" t="s">
        <v>16415</v>
      </c>
      <c r="R2207" s="2" t="str">
        <f>IF((--IF(P2207=0,Q2207,P2207))&gt;(--日期设置!$B$2),IF(P2207=0,Q2207,P2207),Q2207)</f>
        <v>2021-09-05</v>
      </c>
      <c r="S2207" s="2" t="s">
        <v>18188</v>
      </c>
      <c r="T2207" s="8">
        <f>[1]!b_anal_ptmyear($A2207,日期设置!$B$2)</f>
        <v>0.45753424657534247</v>
      </c>
      <c r="U2207" s="8">
        <f>[1]!b_anal_termifexercise($A2207,日期设置!B$2)</f>
        <v>0</v>
      </c>
      <c r="V2207" s="10">
        <f>[1]!b_dq_dirtyprice(A2207,日期设置!$B$2)</f>
        <v>103.3617</v>
      </c>
      <c r="W2207" s="11">
        <f>IF(U2207=0,ROUNDUP((Q2207-日期设置!$B$2)/365,0),ROUNDUP((R2207-日期设置!$B$2)/365,0))</f>
        <v>1</v>
      </c>
      <c r="X2207" s="18">
        <f>_xlfn.IFNA(VLOOKUP(A2207,过往入选债券!A:D,4,0),2)</f>
        <v>2</v>
      </c>
      <c r="Y2207">
        <f>_xlfn.IFNA(VLOOKUP(C2207,[2]Sheet1!$A:$A,1,0),3)</f>
        <v>3</v>
      </c>
    </row>
    <row r="2208" spans="1:25" hidden="1" x14ac:dyDescent="0.2">
      <c r="A2208" s="21" t="s">
        <v>7553</v>
      </c>
      <c r="B2208" s="21" t="s">
        <v>7554</v>
      </c>
      <c r="C2208" s="37" t="s">
        <v>196</v>
      </c>
      <c r="D2208" s="26" t="str">
        <f>[1]!b_calc_yield(A2208,日期设置!$B$2,F2208,1,R2208,1,O2208,L2208,S2208,)</f>
        <v>Fetching...</v>
      </c>
      <c r="E2208" s="26">
        <f t="shared" si="68"/>
        <v>3.8145420774480465</v>
      </c>
      <c r="F2208" s="18">
        <f>[1]!b_dq_cleanprice($A2208,日期设置!B$2)</f>
        <v>99.834999999999994</v>
      </c>
      <c r="G2208" s="18" t="str">
        <f t="shared" si="69"/>
        <v>0.63 + 0.63</v>
      </c>
      <c r="H2208" s="27">
        <f>[1]!b_dq_pctchange($A2208,日期设置!$B$2,1)/100</f>
        <v>0</v>
      </c>
      <c r="I2208" s="26">
        <f>[1]!b_pq_pctchange(A2208,日期设置!$B$4,日期设置!$B$2,1)</f>
        <v>0</v>
      </c>
      <c r="J2208" s="26">
        <f>[1]!b_pq_pctchange(A2208,日期设置!$C$4,日期设置!$B$2,1)</f>
        <v>3.6974651822017264E-2</v>
      </c>
      <c r="K2208" s="52">
        <f>[1]!b_dq_amount($A2208,日期设置!B$2,2,10000)</f>
        <v>0</v>
      </c>
      <c r="L2208" s="26">
        <f>[1]!b_info_latestpar(A2208,日期设置!$B$2)</f>
        <v>100</v>
      </c>
      <c r="M2208" s="6">
        <f>[1]!b_info_outstandingbalance($A2208,日期设置!B$2)</f>
        <v>15</v>
      </c>
      <c r="N2208" s="7" t="str">
        <f>[1]!b_info_latestissurercreditrating2(A2208,日期设置!$B$2,"102","1")</f>
        <v>AAA</v>
      </c>
      <c r="O2208" s="8">
        <v>5.86</v>
      </c>
      <c r="P2208" s="9">
        <f>[1]!b_info_repurchasedate(A2208)</f>
        <v>0</v>
      </c>
      <c r="Q2208" s="8" t="s">
        <v>16599</v>
      </c>
      <c r="R2208" s="2" t="str">
        <f>IF((--IF(P2208=0,Q2208,P2208))&gt;(--日期设置!$B$2),IF(P2208=0,Q2208,P2208),Q2208)</f>
        <v>2021-11-09</v>
      </c>
      <c r="S2208" s="2" t="s">
        <v>18665</v>
      </c>
      <c r="T2208" s="8">
        <f>[1]!b_anal_ptmyear($A2208,日期设置!$B$2)</f>
        <v>0.63561643835616444</v>
      </c>
      <c r="U2208" s="8">
        <f>[1]!b_anal_termifexercise($A2208,日期设置!B$2)</f>
        <v>0.63561643835616444</v>
      </c>
      <c r="V2208" s="10">
        <f>[1]!b_dq_dirtyprice(A2208,日期设置!$B$2)</f>
        <v>101.97029999999999</v>
      </c>
      <c r="W2208" s="11">
        <f>IF(U2208=0,ROUNDUP((Q2208-日期设置!$B$2)/365,0),ROUNDUP((R2208-日期设置!$B$2)/365,0))</f>
        <v>1</v>
      </c>
      <c r="X2208" s="18">
        <f>_xlfn.IFNA(VLOOKUP(A2208,过往入选债券!A:D,4,0),2)</f>
        <v>2</v>
      </c>
      <c r="Y2208">
        <f>_xlfn.IFNA(VLOOKUP(C2208,[2]Sheet1!$A:$A,1,0),3)</f>
        <v>3</v>
      </c>
    </row>
    <row r="2209" spans="1:25" hidden="1" x14ac:dyDescent="0.2">
      <c r="A2209" s="28" t="s">
        <v>20544</v>
      </c>
      <c r="B2209" s="28" t="s">
        <v>20545</v>
      </c>
      <c r="C2209" s="39" t="s">
        <v>270</v>
      </c>
      <c r="D2209" s="26" t="str">
        <f>[1]!b_calc_yield(A2209,日期设置!$B$2,F2209,1,R2209,1,O2209,L2209,S2209,)</f>
        <v>Fetching...</v>
      </c>
      <c r="E2209" s="26">
        <f t="shared" si="68"/>
        <v>14.939614873703299</v>
      </c>
      <c r="F2209" s="18">
        <f>[1]!b_dq_cleanprice($A2209,日期设置!B$2)</f>
        <v>96.446899999999999</v>
      </c>
      <c r="G2209" s="18" t="str">
        <f t="shared" si="69"/>
        <v>2.51 + 0</v>
      </c>
      <c r="H2209" s="27">
        <f>[1]!b_dq_pctchange($A2209,日期设置!$B$2,1)/100</f>
        <v>0</v>
      </c>
      <c r="I2209" s="26">
        <f>[1]!b_pq_pctchange(A2209,日期设置!$B$4,日期设置!$B$2,1)</f>
        <v>-3.5531000000000006</v>
      </c>
      <c r="J2209" s="26">
        <f>[1]!b_pq_pctchange(A2209,日期设置!$C$4,日期设置!$B$2,1)</f>
        <v>-3.5531000000000006</v>
      </c>
      <c r="K2209" s="52">
        <f>[1]!b_dq_amount($A2209,日期设置!B$2,2,10000)</f>
        <v>0</v>
      </c>
      <c r="L2209" s="26">
        <f>[1]!b_info_latestpar(A2209,日期设置!$B$2)</f>
        <v>100</v>
      </c>
      <c r="M2209" s="6">
        <f>[1]!b_info_outstandingbalance($A2209,日期设置!B$2)</f>
        <v>10</v>
      </c>
      <c r="N2209" s="7" t="str">
        <f>[1]!b_info_latestissurercreditrating2(A2209,日期设置!$B$2,"102","1")</f>
        <v>AAA</v>
      </c>
      <c r="O2209" s="8">
        <v>4.45</v>
      </c>
      <c r="P2209" s="9">
        <f>[1]!b_info_repurchasedate(A2209)</f>
        <v>0</v>
      </c>
      <c r="Q2209" s="8" t="s">
        <v>20818</v>
      </c>
      <c r="R2209" s="2" t="str">
        <f>IF((--IF(P2209=0,Q2209,P2209))&gt;(--日期设置!$B$2),IF(P2209=0,Q2209,P2209),Q2209)</f>
        <v>2023-09-25</v>
      </c>
      <c r="S2209" s="31" t="s">
        <v>16496</v>
      </c>
      <c r="T2209" s="8">
        <f>[1]!b_anal_ptmyear($A2209,日期设置!$B$2)</f>
        <v>2.5123287671232877</v>
      </c>
      <c r="U2209" s="8">
        <f>[1]!b_anal_termifexercise($A2209,日期设置!B$2)</f>
        <v>0</v>
      </c>
      <c r="V2209" s="10">
        <f>[1]!b_dq_dirtyprice(A2209,日期设置!$B$2)</f>
        <v>98.617000000000004</v>
      </c>
      <c r="W2209" s="11">
        <f>IF(U2209=0,ROUNDUP((Q2209-日期设置!$B$2)/365,0),ROUNDUP((R2209-日期设置!$B$2)/365,0))</f>
        <v>3</v>
      </c>
      <c r="X2209" s="18">
        <f>_xlfn.IFNA(VLOOKUP(A2209,过往入选债券!A:D,4,0),2)</f>
        <v>2</v>
      </c>
      <c r="Y2209">
        <f>_xlfn.IFNA(VLOOKUP(C2209,[2]Sheet1!$A:$A,1,0),3)</f>
        <v>3</v>
      </c>
    </row>
    <row r="2210" spans="1:25" hidden="1" x14ac:dyDescent="0.2">
      <c r="A2210" s="28" t="s">
        <v>20320</v>
      </c>
      <c r="B2210" s="28" t="s">
        <v>20321</v>
      </c>
      <c r="C2210" s="39" t="s">
        <v>152</v>
      </c>
      <c r="D2210" s="26" t="str">
        <f>[1]!b_calc_yield(A2210,日期设置!$B$2,F2210,1,R2210,1,O2210,L2210,S2210,)</f>
        <v>Fetching...</v>
      </c>
      <c r="E2210" s="26">
        <f t="shared" si="68"/>
        <v>8.489975917180125</v>
      </c>
      <c r="F2210" s="18">
        <f>[1]!b_dq_cleanprice($A2210,日期设置!B$2)</f>
        <v>99.284800000000004</v>
      </c>
      <c r="G2210" s="18" t="str">
        <f t="shared" si="69"/>
        <v>2.44 + 1.44</v>
      </c>
      <c r="H2210" s="27">
        <f>[1]!b_dq_pctchange($A2210,日期设置!$B$2,1)/100</f>
        <v>0</v>
      </c>
      <c r="I2210" s="26">
        <f>[1]!b_pq_pctchange(A2210,日期设置!$B$4,日期设置!$B$2,1)</f>
        <v>0</v>
      </c>
      <c r="J2210" s="26">
        <f>[1]!b_pq_pctchange(A2210,日期设置!$C$4,日期设置!$B$2,1)</f>
        <v>0</v>
      </c>
      <c r="K2210" s="52">
        <f>[1]!b_dq_amount($A2210,日期设置!B$2,2,10000)</f>
        <v>0</v>
      </c>
      <c r="L2210" s="26">
        <f>[1]!b_info_latestpar(A2210,日期设置!$B$2)</f>
        <v>100</v>
      </c>
      <c r="M2210" s="6">
        <f>[1]!b_info_outstandingbalance($A2210,日期设置!B$2)</f>
        <v>2.7</v>
      </c>
      <c r="N2210" s="7" t="str">
        <f>[1]!b_info_latestissurercreditrating2(A2210,日期设置!$B$2,"102","1")</f>
        <v>AA+</v>
      </c>
      <c r="O2210" s="8">
        <v>5.5</v>
      </c>
      <c r="P2210" s="9" t="str">
        <f>[1]!b_info_repurchasedate(A2210)</f>
        <v>2022-09-02</v>
      </c>
      <c r="Q2210" s="8" t="s">
        <v>16668</v>
      </c>
      <c r="R2210" s="2" t="str">
        <f>IF((--IF(P2210=0,Q2210,P2210))&gt;(--日期设置!$B$2),IF(P2210=0,Q2210,P2210),Q2210)</f>
        <v>2022-09-02</v>
      </c>
      <c r="S2210" s="31" t="s">
        <v>20816</v>
      </c>
      <c r="T2210" s="8">
        <f>[1]!b_anal_ptmyear($A2210,日期设置!$B$2)</f>
        <v>2.4493150684931506</v>
      </c>
      <c r="U2210" s="8">
        <f>[1]!b_anal_termifexercise($A2210,日期设置!B$2)</f>
        <v>1.4493150684931506</v>
      </c>
      <c r="V2210" s="10">
        <f>[1]!b_dq_dirtyprice(A2210,日期设置!$B$2)</f>
        <v>102.31359999999999</v>
      </c>
      <c r="W2210" s="11">
        <f>IF(U2210=0,ROUNDUP((Q2210-日期设置!$B$2)/365,0),ROUNDUP((R2210-日期设置!$B$2)/365,0))</f>
        <v>2</v>
      </c>
      <c r="X2210" s="18">
        <f>_xlfn.IFNA(VLOOKUP(A2210,过往入选债券!A:D,4,0),2)</f>
        <v>2</v>
      </c>
      <c r="Y2210">
        <f>_xlfn.IFNA(VLOOKUP(C2210,[2]Sheet1!$A:$A,1,0),3)</f>
        <v>3</v>
      </c>
    </row>
    <row r="2211" spans="1:25" hidden="1" x14ac:dyDescent="0.2">
      <c r="A2211" s="21" t="s">
        <v>13727</v>
      </c>
      <c r="B2211" s="21" t="s">
        <v>13728</v>
      </c>
      <c r="C2211" s="37" t="s">
        <v>13729</v>
      </c>
      <c r="D2211" s="26" t="str">
        <f>[1]!b_calc_yield(A2211,日期设置!$B$2,F2211,1,R2211,1,O2211,L2211,S2211,)</f>
        <v>Fetching...</v>
      </c>
      <c r="E2211" s="26">
        <f t="shared" si="68"/>
        <v>25.273000595637662</v>
      </c>
      <c r="F2211" s="18">
        <f>[1]!b_dq_cleanprice($A2211,日期设置!B$2)</f>
        <v>79.913799999999995</v>
      </c>
      <c r="G2211" s="18" t="str">
        <f t="shared" si="69"/>
        <v>3.09 + 0</v>
      </c>
      <c r="H2211" s="27">
        <f>[1]!b_dq_pctchange($A2211,日期设置!$B$2,1)/100</f>
        <v>0</v>
      </c>
      <c r="I2211" s="26">
        <f>[1]!b_pq_pctchange(A2211,日期设置!$B$4,日期设置!$B$2,1)</f>
        <v>0</v>
      </c>
      <c r="J2211" s="26">
        <f>[1]!b_pq_pctchange(A2211,日期设置!$C$4,日期设置!$B$2,1)</f>
        <v>-8.826721210635935E-2</v>
      </c>
      <c r="K2211" s="52">
        <f>[1]!b_dq_amount($A2211,日期设置!B$2,2,10000)</f>
        <v>0</v>
      </c>
      <c r="L2211" s="26">
        <f>[1]!b_info_latestpar(A2211,日期设置!$B$2)</f>
        <v>80</v>
      </c>
      <c r="M2211" s="6">
        <f>[1]!b_info_outstandingbalance($A2211,日期设置!B$2)</f>
        <v>8</v>
      </c>
      <c r="N2211" s="7" t="str">
        <f>[1]!b_info_latestissurercreditrating2(A2211,日期设置!$B$2,"102","1")</f>
        <v>AA-</v>
      </c>
      <c r="O2211" s="8">
        <v>6.5</v>
      </c>
      <c r="P2211" s="9">
        <f>[1]!b_info_repurchasedate(A2211)</f>
        <v>0</v>
      </c>
      <c r="Q2211" s="8" t="s">
        <v>17371</v>
      </c>
      <c r="R2211" s="2" t="str">
        <f>IF((--IF(P2211=0,Q2211,P2211))&gt;(--日期设置!$B$2),IF(P2211=0,Q2211,P2211),Q2211)</f>
        <v>2024-04-26</v>
      </c>
      <c r="S2211" s="2" t="s">
        <v>18193</v>
      </c>
      <c r="T2211" s="8">
        <f>[1]!b_anal_ptmyear($A2211,日期设置!$B$2)</f>
        <v>3.095890410958904</v>
      </c>
      <c r="U2211" s="8">
        <f>[1]!b_anal_termifexercise($A2211,日期设置!B$2)</f>
        <v>0</v>
      </c>
      <c r="V2211" s="10">
        <f>[1]!b_dq_dirtyprice(A2211,日期设置!$B$2)</f>
        <v>84.615200000000002</v>
      </c>
      <c r="W2211" s="11">
        <f>IF(U2211=0,ROUNDUP((Q2211-日期设置!$B$2)/365,0),ROUNDUP((R2211-日期设置!$B$2)/365,0))</f>
        <v>4</v>
      </c>
      <c r="X2211" s="18">
        <f>_xlfn.IFNA(VLOOKUP(A2211,过往入选债券!A:D,4,0),2)</f>
        <v>2</v>
      </c>
      <c r="Y2211">
        <f>_xlfn.IFNA(VLOOKUP(C2211,[2]Sheet1!$A:$A,1,0),3)</f>
        <v>3</v>
      </c>
    </row>
    <row r="2212" spans="1:25" hidden="1" x14ac:dyDescent="0.2">
      <c r="A2212" s="21" t="s">
        <v>15754</v>
      </c>
      <c r="B2212" s="21" t="s">
        <v>15755</v>
      </c>
      <c r="C2212" s="37" t="s">
        <v>116</v>
      </c>
      <c r="D2212" s="26" t="str">
        <f>[1]!b_calc_yield(A2212,日期设置!$B$2,F2212,1,R2212,1,O2212,L2212,S2212,)</f>
        <v>Fetching...</v>
      </c>
      <c r="E2212" s="26">
        <f t="shared" si="68"/>
        <v>34.170354776653596</v>
      </c>
      <c r="F2212" s="18">
        <f>[1]!b_dq_cleanprice($A2212,日期设置!B$2)</f>
        <v>100</v>
      </c>
      <c r="G2212" s="18" t="str">
        <f t="shared" si="69"/>
        <v>6.02 + 0</v>
      </c>
      <c r="H2212" s="27">
        <f>[1]!b_dq_pctchange($A2212,日期设置!$B$2,1)/100</f>
        <v>0</v>
      </c>
      <c r="I2212" s="26">
        <f>[1]!b_pq_pctchange(A2212,日期设置!$B$4,日期设置!$B$2,1)</f>
        <v>0</v>
      </c>
      <c r="J2212" s="26">
        <f>[1]!b_pq_pctchange(A2212,日期设置!$C$4,日期设置!$B$2,1)</f>
        <v>0</v>
      </c>
      <c r="K2212" s="52">
        <f>[1]!b_dq_amount($A2212,日期设置!B$2,2,10000)</f>
        <v>0</v>
      </c>
      <c r="L2212" s="26">
        <f>[1]!b_info_latestpar(A2212,日期设置!$B$2)</f>
        <v>100</v>
      </c>
      <c r="M2212" s="6">
        <f>[1]!b_info_outstandingbalance($A2212,日期设置!B$2)</f>
        <v>8</v>
      </c>
      <c r="N2212" s="7" t="str">
        <f>[1]!b_info_latestissurercreditrating2(A2212,日期设置!$B$2,"102","1")</f>
        <v>AA+</v>
      </c>
      <c r="O2212" s="8">
        <v>6</v>
      </c>
      <c r="P2212" s="9">
        <f>[1]!b_info_repurchasedate(A2212)</f>
        <v>0</v>
      </c>
      <c r="Q2212" s="8" t="s">
        <v>17036</v>
      </c>
      <c r="R2212" s="2" t="str">
        <f>IF((--IF(P2212=0,Q2212,P2212))&gt;(--日期设置!$B$2),IF(P2212=0,Q2212,P2212),Q2212)</f>
        <v>2027-04-01</v>
      </c>
      <c r="S2212" s="2" t="s">
        <v>18410</v>
      </c>
      <c r="T2212" s="8">
        <f>[1]!b_anal_ptmyear($A2212,日期设置!$B$2)</f>
        <v>6.0273972602739727</v>
      </c>
      <c r="U2212" s="8">
        <f>[1]!b_anal_termifexercise($A2212,日期设置!B$2)</f>
        <v>0</v>
      </c>
      <c r="V2212" s="10">
        <f>[1]!b_dq_dirtyprice(A2212,日期设置!$B$2)</f>
        <v>105.8356</v>
      </c>
      <c r="W2212" s="11">
        <f>IF(U2212=0,ROUNDUP((Q2212-日期设置!$B$2)/365,0),ROUNDUP((R2212-日期设置!$B$2)/365,0))</f>
        <v>7</v>
      </c>
      <c r="X2212" s="18">
        <f>_xlfn.IFNA(VLOOKUP(A2212,过往入选债券!A:D,4,0),2)</f>
        <v>2</v>
      </c>
      <c r="Y2212">
        <f>_xlfn.IFNA(VLOOKUP(C2212,[2]Sheet1!$A:$A,1,0),3)</f>
        <v>3</v>
      </c>
    </row>
    <row r="2213" spans="1:25" hidden="1" x14ac:dyDescent="0.2">
      <c r="A2213" s="21" t="s">
        <v>5664</v>
      </c>
      <c r="B2213" s="21" t="s">
        <v>5665</v>
      </c>
      <c r="C2213" s="37" t="s">
        <v>548</v>
      </c>
      <c r="D2213" s="26" t="str">
        <f>[1]!b_calc_yield(A2213,日期设置!$B$2,F2213,1,R2213,1,O2213,L2213,S2213,)</f>
        <v>Fetching...</v>
      </c>
      <c r="E2213" s="26">
        <f t="shared" si="68"/>
        <v>9.5864722239314517</v>
      </c>
      <c r="F2213" s="18">
        <f>[1]!b_dq_cleanprice($A2213,日期设置!B$2)</f>
        <v>100.11199999999999</v>
      </c>
      <c r="G2213" s="18" t="str">
        <f t="shared" si="69"/>
        <v>1.62 + 0</v>
      </c>
      <c r="H2213" s="27">
        <f>[1]!b_dq_pctchange($A2213,日期设置!$B$2,1)/100</f>
        <v>0</v>
      </c>
      <c r="I2213" s="26">
        <f>[1]!b_pq_pctchange(A2213,日期设置!$B$4,日期设置!$B$2,1)</f>
        <v>-0.14901048658805879</v>
      </c>
      <c r="J2213" s="26">
        <f>[1]!b_pq_pctchange(A2213,日期设置!$C$4,日期设置!$B$2,1)</f>
        <v>-0.26122250538485692</v>
      </c>
      <c r="K2213" s="52">
        <f>[1]!b_dq_amount($A2213,日期设置!B$2,2,10000)</f>
        <v>0</v>
      </c>
      <c r="L2213" s="26">
        <f>[1]!b_info_latestpar(A2213,日期设置!$B$2)</f>
        <v>100</v>
      </c>
      <c r="M2213" s="6">
        <f>[1]!b_info_outstandingbalance($A2213,日期设置!B$2)</f>
        <v>10</v>
      </c>
      <c r="N2213" s="7" t="str">
        <f>[1]!b_info_latestissurercreditrating2(A2213,日期设置!$B$2,"102","1")</f>
        <v>AA+</v>
      </c>
      <c r="O2213" s="8">
        <v>6.1</v>
      </c>
      <c r="P2213" s="9">
        <f>[1]!b_info_repurchasedate(A2213)</f>
        <v>0</v>
      </c>
      <c r="Q2213" s="8" t="s">
        <v>16950</v>
      </c>
      <c r="R2213" s="2" t="str">
        <f>IF((--IF(P2213=0,Q2213,P2213))&gt;(--日期设置!$B$2),IF(P2213=0,Q2213,P2213),Q2213)</f>
        <v>2022-11-06</v>
      </c>
      <c r="S2213" s="2" t="s">
        <v>18296</v>
      </c>
      <c r="T2213" s="8">
        <f>[1]!b_anal_ptmyear($A2213,日期设置!$B$2)</f>
        <v>1.6273972602739726</v>
      </c>
      <c r="U2213" s="8">
        <f>[1]!b_anal_termifexercise($A2213,日期设置!B$2)</f>
        <v>0</v>
      </c>
      <c r="V2213" s="10">
        <f>[1]!b_dq_dirtyprice(A2213,日期设置!$B$2)</f>
        <v>102.3849</v>
      </c>
      <c r="W2213" s="11">
        <f>IF(U2213=0,ROUNDUP((Q2213-日期设置!$B$2)/365,0),ROUNDUP((R2213-日期设置!$B$2)/365,0))</f>
        <v>2</v>
      </c>
      <c r="X2213" s="18">
        <f>_xlfn.IFNA(VLOOKUP(A2213,过往入选债券!A:D,4,0),2)</f>
        <v>2</v>
      </c>
      <c r="Y2213">
        <f>_xlfn.IFNA(VLOOKUP(C2213,[2]Sheet1!$A:$A,1,0),3)</f>
        <v>3</v>
      </c>
    </row>
    <row r="2214" spans="1:25" x14ac:dyDescent="0.2">
      <c r="A2214" s="21" t="s">
        <v>5654</v>
      </c>
      <c r="B2214" s="21" t="s">
        <v>5655</v>
      </c>
      <c r="C2214" s="37" t="s">
        <v>291</v>
      </c>
      <c r="D2214" s="26" t="str">
        <f>[1]!b_calc_yield(A2214,日期设置!$B$2,F2214,1,R2214,1,O2214,L2214,S2214,)</f>
        <v>Fetching...</v>
      </c>
      <c r="E2214" s="26">
        <f t="shared" si="68"/>
        <v>5.8971473955920395</v>
      </c>
      <c r="F2214" s="18">
        <f>[1]!b_dq_cleanprice($A2214,日期设置!B$2)</f>
        <v>101.11190000000001</v>
      </c>
      <c r="G2214" s="18" t="str">
        <f t="shared" si="69"/>
        <v>0.98 + 0</v>
      </c>
      <c r="H2214" s="27">
        <f>[1]!b_dq_pctchange($A2214,日期设置!$B$2,1)/100</f>
        <v>5.4398138990331482E-5</v>
      </c>
      <c r="I2214" s="26">
        <f>[1]!b_pq_pctchange(A2214,日期设置!$B$4,日期设置!$B$2,1)</f>
        <v>-0.15670885725965489</v>
      </c>
      <c r="J2214" s="26">
        <f>[1]!b_pq_pctchange(A2214,日期设置!$C$4,日期设置!$B$2,1)</f>
        <v>-0.15503278894112257</v>
      </c>
      <c r="K2214" s="52">
        <f>[1]!b_dq_amount($A2214,日期设置!B$2,2,10000)</f>
        <v>4049.2102464</v>
      </c>
      <c r="L2214" s="26">
        <f>[1]!b_info_latestpar(A2214,日期设置!$B$2)</f>
        <v>100</v>
      </c>
      <c r="M2214" s="6">
        <f>[1]!b_info_outstandingbalance($A2214,日期设置!B$2)</f>
        <v>14.3</v>
      </c>
      <c r="N2214" s="7" t="str">
        <f>[1]!b_info_latestissurercreditrating2(A2214,日期设置!$B$2,"102","1")</f>
        <v>AAA</v>
      </c>
      <c r="O2214" s="8">
        <v>7.2</v>
      </c>
      <c r="P2214" s="9" t="str">
        <f>[1]!b_info_repurchasedate(A2214)</f>
        <v>2020-03-16</v>
      </c>
      <c r="Q2214" s="8" t="s">
        <v>17532</v>
      </c>
      <c r="R2214" s="2" t="str">
        <f>IF((--IF(P2214=0,Q2214,P2214))&gt;(--日期设置!$B$2),IF(P2214=0,Q2214,P2214),Q2214)</f>
        <v>2022-03-16</v>
      </c>
      <c r="S2214" s="2" t="s">
        <v>19037</v>
      </c>
      <c r="T2214" s="8">
        <f>[1]!b_anal_ptmyear($A2214,日期设置!$B$2)</f>
        <v>0.98356164383561639</v>
      </c>
      <c r="U2214" s="8">
        <f>[1]!b_anal_termifexercise($A2214,日期设置!B$2)</f>
        <v>0</v>
      </c>
      <c r="V2214" s="10">
        <f>[1]!b_dq_dirtyprice(A2214,日期设置!$B$2)</f>
        <v>101.2303</v>
      </c>
      <c r="W2214" s="11">
        <f>IF(U2214=0,ROUNDUP((Q2214-日期设置!$B$2)/365,0),ROUNDUP((R2214-日期设置!$B$2)/365,0))</f>
        <v>1</v>
      </c>
      <c r="X2214" s="18">
        <f>_xlfn.IFNA(VLOOKUP(A2214,过往入选债券!A:D,4,0),2)</f>
        <v>2</v>
      </c>
      <c r="Y2214">
        <f>_xlfn.IFNA(VLOOKUP(C2214,[2]Sheet1!$A:$A,1,0),3)</f>
        <v>3</v>
      </c>
    </row>
    <row r="2215" spans="1:25" hidden="1" x14ac:dyDescent="0.2">
      <c r="A2215" s="28" t="s">
        <v>21842</v>
      </c>
      <c r="B2215" s="28" t="s">
        <v>22032</v>
      </c>
      <c r="C2215" s="39" t="s">
        <v>22033</v>
      </c>
      <c r="D2215" s="26" t="str">
        <f>[1]!b_calc_yield(A2215,日期设置!$B$2,F2215,1,R2215,1,O2215,L2215,S2215,)</f>
        <v>Fetching...</v>
      </c>
      <c r="E2215" s="26">
        <f t="shared" si="68"/>
        <v>39.929739504037755</v>
      </c>
      <c r="F2215" s="18">
        <f>[1]!b_dq_cleanprice($A2215,日期设置!B$2)</f>
        <v>100</v>
      </c>
      <c r="G2215" s="18" t="str">
        <f t="shared" si="69"/>
        <v>6.75 + 0</v>
      </c>
      <c r="H2215" s="27">
        <f>[1]!b_dq_pctchange($A2215,日期设置!$B$2,1)/100</f>
        <v>0</v>
      </c>
      <c r="I2215" s="26">
        <f>[1]!b_pq_pctchange(A2215,日期设置!$B$4,日期设置!$B$2,1)</f>
        <v>0</v>
      </c>
      <c r="J2215" s="26">
        <f>[1]!b_pq_pctchange(A2215,日期设置!$C$4,日期设置!$B$2,1)</f>
        <v>0</v>
      </c>
      <c r="K2215" s="52">
        <f>[1]!b_dq_amount($A2215,日期设置!B$2,2,10000)</f>
        <v>0</v>
      </c>
      <c r="L2215" s="26">
        <f>[1]!b_info_latestpar(A2215,日期设置!$B$2)</f>
        <v>100</v>
      </c>
      <c r="M2215" s="6">
        <f>[1]!b_info_outstandingbalance($A2215,日期设置!B$2)</f>
        <v>4</v>
      </c>
      <c r="N2215" s="7" t="str">
        <f>[1]!b_info_latestissurercreditrating2(A2215,日期设置!$B$2,"102","1")</f>
        <v>AA</v>
      </c>
      <c r="O2215" s="43">
        <v>6</v>
      </c>
      <c r="P2215" s="9">
        <f>[1]!b_info_repurchasedate(A2215)</f>
        <v>0</v>
      </c>
      <c r="Q2215" s="31" t="s">
        <v>22177</v>
      </c>
      <c r="R2215" s="2" t="str">
        <f>IF((--IF(P2215=0,Q2215,P2215))&gt;(--日期设置!$B$2),IF(P2215=0,Q2215,P2215),Q2215)</f>
        <v>2027-12-22</v>
      </c>
      <c r="S2215" s="31" t="s">
        <v>17465</v>
      </c>
      <c r="T2215" s="8">
        <f>[1]!b_anal_ptmyear($A2215,日期设置!$B$2)</f>
        <v>6.7534246575342465</v>
      </c>
      <c r="U2215" s="8">
        <f>[1]!b_anal_termifexercise($A2215,日期设置!B$2)</f>
        <v>0</v>
      </c>
      <c r="V2215" s="10">
        <f>[1]!b_dq_dirtyprice(A2215,日期设置!$B$2)</f>
        <v>101.4795</v>
      </c>
      <c r="W2215" s="11">
        <f>IF(U2215=0,ROUNDUP((Q2215-日期设置!$B$2)/365,0),ROUNDUP((R2215-日期设置!$B$2)/365,0))</f>
        <v>7</v>
      </c>
      <c r="X2215" s="18">
        <f>_xlfn.IFNA(VLOOKUP(A2215,过往入选债券!A:D,4,0),2)</f>
        <v>2</v>
      </c>
      <c r="Y2215">
        <f>_xlfn.IFNA(VLOOKUP(C2215,[2]Sheet1!$A:$A,1,0),3)</f>
        <v>3</v>
      </c>
    </row>
    <row r="2216" spans="1:25" hidden="1" x14ac:dyDescent="0.2">
      <c r="A2216" s="28" t="s">
        <v>19176</v>
      </c>
      <c r="B2216" s="28" t="s">
        <v>19177</v>
      </c>
      <c r="C2216" s="38" t="s">
        <v>123</v>
      </c>
      <c r="D2216" s="26" t="str">
        <f>[1]!b_calc_yield(A2216,日期设置!$B$2,F2216,1,R2216,1,O2216,L2216,S2216,)</f>
        <v>Fetching...</v>
      </c>
      <c r="E2216" s="26">
        <f t="shared" si="68"/>
        <v>14.081790775786018</v>
      </c>
      <c r="F2216" s="18">
        <f>[1]!b_dq_cleanprice($A2216,日期设置!B$2)</f>
        <v>97.588499999999996</v>
      </c>
      <c r="G2216" s="18" t="str">
        <f t="shared" si="69"/>
        <v>2.39 + 0</v>
      </c>
      <c r="H2216" s="27">
        <f>[1]!b_dq_pctchange($A2216,日期设置!$B$2,1)/100</f>
        <v>0</v>
      </c>
      <c r="I2216" s="26">
        <f>[1]!b_pq_pctchange(A2216,日期设置!$B$4,日期设置!$B$2,1)</f>
        <v>0</v>
      </c>
      <c r="J2216" s="26">
        <f>[1]!b_pq_pctchange(A2216,日期设置!$C$4,日期设置!$B$2,1)</f>
        <v>-2.4115000000000038</v>
      </c>
      <c r="K2216" s="52">
        <f>[1]!b_dq_amount($A2216,日期设置!B$2,2,10000)</f>
        <v>0</v>
      </c>
      <c r="L2216" s="26">
        <f>[1]!b_info_latestpar(A2216,日期设置!$B$2)</f>
        <v>100</v>
      </c>
      <c r="M2216" s="6">
        <f>[1]!b_info_outstandingbalance($A2216,日期设置!B$2)</f>
        <v>10</v>
      </c>
      <c r="N2216" s="7">
        <f>[1]!b_info_latestissurercreditrating2(A2216,日期设置!$B$2,"102","1")</f>
        <v>0</v>
      </c>
      <c r="O2216" s="8">
        <v>4.9000000000000004</v>
      </c>
      <c r="P2216" s="9">
        <f>[1]!b_info_repurchasedate(A2216)</f>
        <v>0</v>
      </c>
      <c r="Q2216" s="8" t="s">
        <v>17022</v>
      </c>
      <c r="R2216" s="2" t="str">
        <f>IF((--IF(P2216=0,Q2216,P2216))&gt;(--日期设置!$B$2),IF(P2216=0,Q2216,P2216),Q2216)</f>
        <v>2023-08-14</v>
      </c>
      <c r="S2216" s="31" t="s">
        <v>19121</v>
      </c>
      <c r="T2216" s="8">
        <f>[1]!b_anal_ptmyear($A2216,日期设置!$B$2)</f>
        <v>2.3972602739726026</v>
      </c>
      <c r="U2216" s="8">
        <f>[1]!b_anal_termifexercise($A2216,日期设置!B$2)</f>
        <v>0</v>
      </c>
      <c r="V2216" s="10">
        <f>[1]!b_dq_dirtyprice(A2216,日期设置!$B$2)</f>
        <v>100.5419</v>
      </c>
      <c r="W2216" s="11">
        <f>IF(U2216=0,ROUNDUP((Q2216-日期设置!$B$2)/365,0),ROUNDUP((R2216-日期设置!$B$2)/365,0))</f>
        <v>3</v>
      </c>
      <c r="X2216" s="18">
        <f>_xlfn.IFNA(VLOOKUP(A2216,过往入选债券!A:D,4,0),2)</f>
        <v>2</v>
      </c>
      <c r="Y2216">
        <f>_xlfn.IFNA(VLOOKUP(C2216,[2]Sheet1!$A:$A,1,0),3)</f>
        <v>3</v>
      </c>
    </row>
    <row r="2217" spans="1:25" hidden="1" x14ac:dyDescent="0.2">
      <c r="A2217" s="28" t="s">
        <v>20890</v>
      </c>
      <c r="B2217" s="28" t="s">
        <v>20891</v>
      </c>
      <c r="C2217" s="39" t="s">
        <v>4717</v>
      </c>
      <c r="D2217" s="26" t="str">
        <f>[1]!b_calc_yield(A2217,日期设置!$B$2,F2217,1,R2217,1,O2217,L2217,S2217,)</f>
        <v>Fetching...</v>
      </c>
      <c r="E2217" s="26">
        <f t="shared" si="68"/>
        <v>38.841571496990611</v>
      </c>
      <c r="F2217" s="18">
        <f>[1]!b_dq_cleanprice($A2217,日期设置!B$2)</f>
        <v>98.930599999999998</v>
      </c>
      <c r="G2217" s="18" t="str">
        <f t="shared" si="69"/>
        <v>6.59 + 0</v>
      </c>
      <c r="H2217" s="27">
        <f>[1]!b_dq_pctchange($A2217,日期设置!$B$2,1)/100</f>
        <v>0</v>
      </c>
      <c r="I2217" s="26">
        <f>[1]!b_pq_pctchange(A2217,日期设置!$B$4,日期设置!$B$2,1)</f>
        <v>0</v>
      </c>
      <c r="J2217" s="26">
        <f>[1]!b_pq_pctchange(A2217,日期设置!$C$4,日期设置!$B$2,1)</f>
        <v>0</v>
      </c>
      <c r="K2217" s="52">
        <f>[1]!b_dq_amount($A2217,日期设置!B$2,2,10000)</f>
        <v>0</v>
      </c>
      <c r="L2217" s="26">
        <f>[1]!b_info_latestpar(A2217,日期设置!$B$2)</f>
        <v>100</v>
      </c>
      <c r="M2217" s="6">
        <f>[1]!b_info_outstandingbalance($A2217,日期设置!B$2)</f>
        <v>9</v>
      </c>
      <c r="N2217" s="7" t="str">
        <f>[1]!b_info_latestissurercreditrating2(A2217,日期设置!$B$2,"102","1")</f>
        <v>AA</v>
      </c>
      <c r="O2217" s="8">
        <v>5.8</v>
      </c>
      <c r="P2217" s="9">
        <f>[1]!b_info_repurchasedate(A2217)</f>
        <v>0</v>
      </c>
      <c r="Q2217" s="8" t="s">
        <v>21289</v>
      </c>
      <c r="R2217" s="2" t="str">
        <f>IF((--IF(P2217=0,Q2217,P2217))&gt;(--日期设置!$B$2),IF(P2217=0,Q2217,P2217),Q2217)</f>
        <v>2027-10-26</v>
      </c>
      <c r="S2217" s="31" t="s">
        <v>16110</v>
      </c>
      <c r="T2217" s="8">
        <f>[1]!b_anal_ptmyear($A2217,日期设置!$B$2)</f>
        <v>6.5972602739726032</v>
      </c>
      <c r="U2217" s="8">
        <f>[1]!b_anal_termifexercise($A2217,日期设置!B$2)</f>
        <v>0</v>
      </c>
      <c r="V2217" s="10">
        <f>[1]!b_dq_dirtyprice(A2217,日期设置!$B$2)</f>
        <v>101.26649999999999</v>
      </c>
      <c r="W2217" s="11">
        <f>IF(U2217=0,ROUNDUP((Q2217-日期设置!$B$2)/365,0),ROUNDUP((R2217-日期设置!$B$2)/365,0))</f>
        <v>7</v>
      </c>
      <c r="X2217" s="18">
        <f>_xlfn.IFNA(VLOOKUP(A2217,过往入选债券!A:D,4,0),2)</f>
        <v>2</v>
      </c>
      <c r="Y2217">
        <f>_xlfn.IFNA(VLOOKUP(C2217,[2]Sheet1!$A:$A,1,0),3)</f>
        <v>3</v>
      </c>
    </row>
    <row r="2218" spans="1:25" x14ac:dyDescent="0.2">
      <c r="A2218" s="21" t="s">
        <v>7246</v>
      </c>
      <c r="B2218" s="21" t="s">
        <v>7247</v>
      </c>
      <c r="C2218" s="37" t="s">
        <v>5692</v>
      </c>
      <c r="D2218" s="26" t="str">
        <f>[1]!b_calc_yield(A2218,日期设置!$B$2,F2218,1,R2218,1,O2218,L2218,S2218,)</f>
        <v>Fetching...</v>
      </c>
      <c r="E2218" s="26">
        <f t="shared" si="68"/>
        <v>2.7092268391572416</v>
      </c>
      <c r="F2218" s="18">
        <f>[1]!b_dq_cleanprice($A2218,日期设置!B$2)</f>
        <v>99.5672</v>
      </c>
      <c r="G2218" s="18" t="str">
        <f t="shared" si="69"/>
        <v>0.45 + 0</v>
      </c>
      <c r="H2218" s="27">
        <f>[1]!b_dq_pctchange($A2218,日期设置!$B$2,1)/100</f>
        <v>1.4665613956844423E-4</v>
      </c>
      <c r="I2218" s="26">
        <f>[1]!b_pq_pctchange(A2218,日期设置!$B$4,日期设置!$B$2,1)</f>
        <v>0.94499828154481058</v>
      </c>
      <c r="J2218" s="26">
        <f>[1]!b_pq_pctchange(A2218,日期设置!$C$4,日期设置!$B$2,1)</f>
        <v>-1.2380065327385761</v>
      </c>
      <c r="K2218" s="52">
        <f>[1]!b_dq_amount($A2218,日期设置!B$2,2,10000)</f>
        <v>12288.5587392</v>
      </c>
      <c r="L2218" s="26">
        <f>[1]!b_info_latestpar(A2218,日期设置!$B$2)</f>
        <v>100</v>
      </c>
      <c r="M2218" s="6">
        <f>[1]!b_info_outstandingbalance($A2218,日期设置!B$2)</f>
        <v>20</v>
      </c>
      <c r="N2218" s="7" t="str">
        <f>[1]!b_info_latestissurercreditrating2(A2218,日期设置!$B$2,"102","1")</f>
        <v>AAA</v>
      </c>
      <c r="O2218" s="8">
        <v>5.18</v>
      </c>
      <c r="P2218" s="9">
        <f>[1]!b_info_repurchasedate(A2218)</f>
        <v>0</v>
      </c>
      <c r="Q2218" s="8" t="s">
        <v>16154</v>
      </c>
      <c r="R2218" s="2" t="str">
        <f>IF((--IF(P2218=0,Q2218,P2218))&gt;(--日期设置!$B$2),IF(P2218=0,Q2218,P2218),Q2218)</f>
        <v>2021-09-03</v>
      </c>
      <c r="S2218" s="2" t="s">
        <v>17943</v>
      </c>
      <c r="T2218" s="8">
        <f>[1]!b_anal_ptmyear($A2218,日期设置!$B$2)</f>
        <v>0.45205479452054792</v>
      </c>
      <c r="U2218" s="8">
        <f>[1]!b_anal_termifexercise($A2218,日期设置!B$2)</f>
        <v>0</v>
      </c>
      <c r="V2218" s="10">
        <f>[1]!b_dq_dirtyprice(A2218,日期设置!$B$2)</f>
        <v>102.40560000000001</v>
      </c>
      <c r="W2218" s="11">
        <f>IF(U2218=0,ROUNDUP((Q2218-日期设置!$B$2)/365,0),ROUNDUP((R2218-日期设置!$B$2)/365,0))</f>
        <v>1</v>
      </c>
      <c r="X2218" s="18">
        <f>_xlfn.IFNA(VLOOKUP(A2218,过往入选债券!A:D,4,0),2)</f>
        <v>2</v>
      </c>
      <c r="Y2218">
        <f>_xlfn.IFNA(VLOOKUP(C2218,[2]Sheet1!$A:$A,1,0),3)</f>
        <v>3</v>
      </c>
    </row>
    <row r="2219" spans="1:25" hidden="1" x14ac:dyDescent="0.2">
      <c r="A2219" s="21" t="s">
        <v>15929</v>
      </c>
      <c r="B2219" s="21" t="s">
        <v>15930</v>
      </c>
      <c r="C2219" s="37" t="s">
        <v>2585</v>
      </c>
      <c r="D2219" s="26" t="str">
        <f>[1]!b_calc_yield(A2219,日期设置!$B$2,F2219,1,R2219,1,O2219,L2219,S2219,)</f>
        <v>Fetching...</v>
      </c>
      <c r="E2219" s="26">
        <f t="shared" si="68"/>
        <v>36.502498380234428</v>
      </c>
      <c r="F2219" s="18">
        <f>[1]!b_dq_cleanprice($A2219,日期设置!B$2)</f>
        <v>100</v>
      </c>
      <c r="G2219" s="18" t="str">
        <f t="shared" si="69"/>
        <v>6.32 + 0</v>
      </c>
      <c r="H2219" s="27">
        <f>[1]!b_dq_pctchange($A2219,日期设置!$B$2,1)/100</f>
        <v>0</v>
      </c>
      <c r="I2219" s="26">
        <f>[1]!b_pq_pctchange(A2219,日期设置!$B$4,日期设置!$B$2,1)</f>
        <v>0</v>
      </c>
      <c r="J2219" s="26">
        <f>[1]!b_pq_pctchange(A2219,日期设置!$C$4,日期设置!$B$2,1)</f>
        <v>0</v>
      </c>
      <c r="K2219" s="52">
        <f>[1]!b_dq_amount($A2219,日期设置!B$2,2,10000)</f>
        <v>0</v>
      </c>
      <c r="L2219" s="26">
        <f>[1]!b_info_latestpar(A2219,日期设置!$B$2)</f>
        <v>100</v>
      </c>
      <c r="M2219" s="6">
        <f>[1]!b_info_outstandingbalance($A2219,日期设置!B$2)</f>
        <v>8.5</v>
      </c>
      <c r="N2219" s="7" t="str">
        <f>[1]!b_info_latestissurercreditrating2(A2219,日期设置!$B$2,"102","1")</f>
        <v>AA</v>
      </c>
      <c r="O2219" s="8">
        <v>6</v>
      </c>
      <c r="P2219" s="9">
        <f>[1]!b_info_repurchasedate(A2219)</f>
        <v>0</v>
      </c>
      <c r="Q2219" s="8" t="s">
        <v>16969</v>
      </c>
      <c r="R2219" s="2" t="str">
        <f>IF((--IF(P2219=0,Q2219,P2219))&gt;(--日期设置!$B$2),IF(P2219=0,Q2219,P2219),Q2219)</f>
        <v>2027-07-20</v>
      </c>
      <c r="S2219" s="2" t="s">
        <v>17998</v>
      </c>
      <c r="T2219" s="8">
        <f>[1]!b_anal_ptmyear($A2219,日期设置!$B$2)</f>
        <v>6.3287671232876708</v>
      </c>
      <c r="U2219" s="8">
        <f>[1]!b_anal_termifexercise($A2219,日期设置!B$2)</f>
        <v>0</v>
      </c>
      <c r="V2219" s="10">
        <f>[1]!b_dq_dirtyprice(A2219,日期设置!$B$2)</f>
        <v>104.0274</v>
      </c>
      <c r="W2219" s="11">
        <f>IF(U2219=0,ROUNDUP((Q2219-日期设置!$B$2)/365,0),ROUNDUP((R2219-日期设置!$B$2)/365,0))</f>
        <v>7</v>
      </c>
      <c r="X2219" s="18">
        <f>_xlfn.IFNA(VLOOKUP(A2219,过往入选债券!A:D,4,0),2)</f>
        <v>2</v>
      </c>
      <c r="Y2219">
        <f>_xlfn.IFNA(VLOOKUP(C2219,[2]Sheet1!$A:$A,1,0),3)</f>
        <v>3</v>
      </c>
    </row>
    <row r="2220" spans="1:25" hidden="1" x14ac:dyDescent="0.2">
      <c r="A2220" s="21" t="s">
        <v>2930</v>
      </c>
      <c r="B2220" s="21" t="s">
        <v>2931</v>
      </c>
      <c r="C2220" s="37" t="s">
        <v>2843</v>
      </c>
      <c r="D2220" s="26" t="str">
        <f>[1]!b_calc_yield(A2220,日期设置!$B$2,F2220,1,R2220,1,O2220,L2220,S2220,)</f>
        <v>Fetching...</v>
      </c>
      <c r="E2220" s="26">
        <f t="shared" si="68"/>
        <v>5.9841410860886235</v>
      </c>
      <c r="F2220" s="18">
        <f>[1]!b_dq_cleanprice($A2220,日期设置!B$2)</f>
        <v>101.5</v>
      </c>
      <c r="G2220" s="18" t="str">
        <f t="shared" si="69"/>
        <v>1.06 + 0</v>
      </c>
      <c r="H2220" s="27">
        <f>[1]!b_dq_pctchange($A2220,日期设置!$B$2,1)/100</f>
        <v>0</v>
      </c>
      <c r="I2220" s="26">
        <f>[1]!b_pq_pctchange(A2220,日期设置!$B$4,日期设置!$B$2,1)</f>
        <v>-0.2671660841548622</v>
      </c>
      <c r="J2220" s="26">
        <f>[1]!b_pq_pctchange(A2220,日期设置!$C$4,日期设置!$B$2,1)</f>
        <v>-0.29469548133595008</v>
      </c>
      <c r="K2220" s="52">
        <f>[1]!b_dq_amount($A2220,日期设置!B$2,2,10000)</f>
        <v>0</v>
      </c>
      <c r="L2220" s="26">
        <f>[1]!b_info_latestpar(A2220,日期设置!$B$2)</f>
        <v>100</v>
      </c>
      <c r="M2220" s="6">
        <f>[1]!b_info_outstandingbalance($A2220,日期设置!B$2)</f>
        <v>11</v>
      </c>
      <c r="N2220" s="7">
        <f>[1]!b_info_latestissurercreditrating2(A2220,日期设置!$B$2,"102","1")</f>
        <v>0</v>
      </c>
      <c r="O2220" s="8">
        <v>7.5</v>
      </c>
      <c r="P2220" s="9">
        <f>[1]!b_info_repurchasedate(A2220)</f>
        <v>0</v>
      </c>
      <c r="Q2220" s="8" t="s">
        <v>16687</v>
      </c>
      <c r="R2220" s="2" t="str">
        <f>IF((--IF(P2220=0,Q2220,P2220))&gt;(--日期设置!$B$2),IF(P2220=0,Q2220,P2220),Q2220)</f>
        <v>2022-04-15</v>
      </c>
      <c r="S2220" s="2" t="s">
        <v>18457</v>
      </c>
      <c r="T2220" s="8">
        <f>[1]!b_anal_ptmyear($A2220,日期设置!$B$2)</f>
        <v>1.0657534246575342</v>
      </c>
      <c r="U2220" s="8">
        <f>[1]!b_anal_termifexercise($A2220,日期设置!B$2)</f>
        <v>0</v>
      </c>
      <c r="V2220" s="10">
        <f>[1]!b_dq_dirtyprice(A2220,日期设置!$B$2)</f>
        <v>108.5068</v>
      </c>
      <c r="W2220" s="11">
        <f>IF(U2220=0,ROUNDUP((Q2220-日期设置!$B$2)/365,0),ROUNDUP((R2220-日期设置!$B$2)/365,0))</f>
        <v>2</v>
      </c>
      <c r="X2220" s="18">
        <f>_xlfn.IFNA(VLOOKUP(A2220,过往入选债券!A:D,4,0),2)</f>
        <v>2</v>
      </c>
      <c r="Y2220">
        <f>_xlfn.IFNA(VLOOKUP(C2220,[2]Sheet1!$A:$A,1,0),3)</f>
        <v>3</v>
      </c>
    </row>
    <row r="2221" spans="1:25" hidden="1" x14ac:dyDescent="0.2">
      <c r="A2221" s="28" t="s">
        <v>20728</v>
      </c>
      <c r="B2221" s="28" t="s">
        <v>20729</v>
      </c>
      <c r="C2221" s="39" t="s">
        <v>20814</v>
      </c>
      <c r="D2221" s="26" t="str">
        <f>[1]!b_calc_yield(A2221,日期设置!$B$2,F2221,1,R2221,1,O2221,L2221,S2221,)</f>
        <v>Fetching...</v>
      </c>
      <c r="E2221" s="26">
        <f t="shared" si="68"/>
        <v>38.051318147040213</v>
      </c>
      <c r="F2221" s="18">
        <f>[1]!b_dq_cleanprice($A2221,日期设置!B$2)</f>
        <v>100</v>
      </c>
      <c r="G2221" s="18" t="str">
        <f t="shared" si="69"/>
        <v>6.52 + 0</v>
      </c>
      <c r="H2221" s="27">
        <f>[1]!b_dq_pctchange($A2221,日期设置!$B$2,1)/100</f>
        <v>0</v>
      </c>
      <c r="I2221" s="26">
        <f>[1]!b_pq_pctchange(A2221,日期设置!$B$4,日期设置!$B$2,1)</f>
        <v>0</v>
      </c>
      <c r="J2221" s="26">
        <f>[1]!b_pq_pctchange(A2221,日期设置!$C$4,日期设置!$B$2,1)</f>
        <v>0</v>
      </c>
      <c r="K2221" s="52">
        <f>[1]!b_dq_amount($A2221,日期设置!B$2,2,10000)</f>
        <v>0</v>
      </c>
      <c r="L2221" s="26">
        <f>[1]!b_info_latestpar(A2221,日期设置!$B$2)</f>
        <v>100</v>
      </c>
      <c r="M2221" s="6">
        <f>[1]!b_info_outstandingbalance($A2221,日期设置!B$2)</f>
        <v>3.2</v>
      </c>
      <c r="N2221" s="7" t="str">
        <f>[1]!b_info_latestissurercreditrating2(A2221,日期设置!$B$2,"102","1")</f>
        <v>AA-</v>
      </c>
      <c r="O2221" s="8">
        <v>6</v>
      </c>
      <c r="P2221" s="9">
        <f>[1]!b_info_repurchasedate(A2221)</f>
        <v>0</v>
      </c>
      <c r="Q2221" s="8" t="s">
        <v>20823</v>
      </c>
      <c r="R2221" s="2" t="str">
        <f>IF((--IF(P2221=0,Q2221,P2221))&gt;(--日期设置!$B$2),IF(P2221=0,Q2221,P2221),Q2221)</f>
        <v>2027-09-29</v>
      </c>
      <c r="S2221" s="31" t="s">
        <v>16690</v>
      </c>
      <c r="T2221" s="8">
        <f>[1]!b_anal_ptmyear($A2221,日期设置!$B$2)</f>
        <v>6.5232876712328771</v>
      </c>
      <c r="U2221" s="8">
        <f>[1]!b_anal_termifexercise($A2221,日期设置!B$2)</f>
        <v>0</v>
      </c>
      <c r="V2221" s="10">
        <f>[1]!b_dq_dirtyprice(A2221,日期设置!$B$2)</f>
        <v>102.8603</v>
      </c>
      <c r="W2221" s="11">
        <f>IF(U2221=0,ROUNDUP((Q2221-日期设置!$B$2)/365,0),ROUNDUP((R2221-日期设置!$B$2)/365,0))</f>
        <v>7</v>
      </c>
      <c r="X2221" s="18">
        <f>_xlfn.IFNA(VLOOKUP(A2221,过往入选债券!A:D,4,0),2)</f>
        <v>2</v>
      </c>
      <c r="Y2221">
        <f>_xlfn.IFNA(VLOOKUP(C2221,[2]Sheet1!$A:$A,1,0),3)</f>
        <v>3</v>
      </c>
    </row>
    <row r="2222" spans="1:25" hidden="1" x14ac:dyDescent="0.2">
      <c r="A2222" s="28" t="s">
        <v>20724</v>
      </c>
      <c r="B2222" s="28" t="s">
        <v>20725</v>
      </c>
      <c r="C2222" s="39" t="s">
        <v>20813</v>
      </c>
      <c r="D2222" s="26" t="str">
        <f>[1]!b_calc_yield(A2222,日期设置!$B$2,F2222,1,R2222,1,O2222,L2222,S2222,)</f>
        <v>Fetching...</v>
      </c>
      <c r="E2222" s="26">
        <f t="shared" si="68"/>
        <v>38.051318147040213</v>
      </c>
      <c r="F2222" s="18">
        <f>[1]!b_dq_cleanprice($A2222,日期设置!B$2)</f>
        <v>100</v>
      </c>
      <c r="G2222" s="18" t="str">
        <f t="shared" si="69"/>
        <v>6.52 + 0</v>
      </c>
      <c r="H2222" s="27">
        <f>[1]!b_dq_pctchange($A2222,日期设置!$B$2,1)/100</f>
        <v>0</v>
      </c>
      <c r="I2222" s="26">
        <f>[1]!b_pq_pctchange(A2222,日期设置!$B$4,日期设置!$B$2,1)</f>
        <v>0</v>
      </c>
      <c r="J2222" s="26">
        <f>[1]!b_pq_pctchange(A2222,日期设置!$C$4,日期设置!$B$2,1)</f>
        <v>0</v>
      </c>
      <c r="K2222" s="52">
        <f>[1]!b_dq_amount($A2222,日期设置!B$2,2,10000)</f>
        <v>0</v>
      </c>
      <c r="L2222" s="26">
        <f>[1]!b_info_latestpar(A2222,日期设置!$B$2)</f>
        <v>100</v>
      </c>
      <c r="M2222" s="6">
        <f>[1]!b_info_outstandingbalance($A2222,日期设置!B$2)</f>
        <v>6.7</v>
      </c>
      <c r="N2222" s="7" t="str">
        <f>[1]!b_info_latestissurercreditrating2(A2222,日期设置!$B$2,"102","1")</f>
        <v>AA-</v>
      </c>
      <c r="O2222" s="8">
        <v>6</v>
      </c>
      <c r="P2222" s="9">
        <f>[1]!b_info_repurchasedate(A2222)</f>
        <v>0</v>
      </c>
      <c r="Q2222" s="8" t="s">
        <v>20823</v>
      </c>
      <c r="R2222" s="2" t="str">
        <f>IF((--IF(P2222=0,Q2222,P2222))&gt;(--日期设置!$B$2),IF(P2222=0,Q2222,P2222),Q2222)</f>
        <v>2027-09-29</v>
      </c>
      <c r="S2222" s="31" t="s">
        <v>16690</v>
      </c>
      <c r="T2222" s="8">
        <f>[1]!b_anal_ptmyear($A2222,日期设置!$B$2)</f>
        <v>6.5232876712328771</v>
      </c>
      <c r="U2222" s="8">
        <f>[1]!b_anal_termifexercise($A2222,日期设置!B$2)</f>
        <v>0</v>
      </c>
      <c r="V2222" s="10">
        <f>[1]!b_dq_dirtyprice(A2222,日期设置!$B$2)</f>
        <v>102.8603</v>
      </c>
      <c r="W2222" s="11">
        <f>IF(U2222=0,ROUNDUP((Q2222-日期设置!$B$2)/365,0),ROUNDUP((R2222-日期设置!$B$2)/365,0))</f>
        <v>7</v>
      </c>
      <c r="X2222" s="18">
        <f>_xlfn.IFNA(VLOOKUP(A2222,过往入选债券!A:D,4,0),2)</f>
        <v>2</v>
      </c>
      <c r="Y2222">
        <f>_xlfn.IFNA(VLOOKUP(C2222,[2]Sheet1!$A:$A,1,0),3)</f>
        <v>3</v>
      </c>
    </row>
    <row r="2223" spans="1:25" hidden="1" x14ac:dyDescent="0.2">
      <c r="A2223" s="21" t="s">
        <v>15527</v>
      </c>
      <c r="B2223" s="21" t="s">
        <v>15528</v>
      </c>
      <c r="C2223" s="37" t="s">
        <v>13915</v>
      </c>
      <c r="D2223" s="26" t="str">
        <f>[1]!b_calc_yield(A2223,日期设置!$B$2,F2223,1,R2223,1,O2223,L2223,S2223,)</f>
        <v>Fetching...</v>
      </c>
      <c r="E2223" s="26">
        <f t="shared" si="68"/>
        <v>33.218791294151998</v>
      </c>
      <c r="F2223" s="18">
        <f>[1]!b_dq_cleanprice($A2223,日期设置!B$2)</f>
        <v>100</v>
      </c>
      <c r="G2223" s="18" t="str">
        <f t="shared" si="69"/>
        <v>5.65 + 0</v>
      </c>
      <c r="H2223" s="27">
        <f>[1]!b_dq_pctchange($A2223,日期设置!$B$2,1)/100</f>
        <v>0</v>
      </c>
      <c r="I2223" s="26">
        <f>[1]!b_pq_pctchange(A2223,日期设置!$B$4,日期设置!$B$2,1)</f>
        <v>0</v>
      </c>
      <c r="J2223" s="26">
        <f>[1]!b_pq_pctchange(A2223,日期设置!$C$4,日期设置!$B$2,1)</f>
        <v>0</v>
      </c>
      <c r="K2223" s="52">
        <f>[1]!b_dq_amount($A2223,日期设置!B$2,2,10000)</f>
        <v>0</v>
      </c>
      <c r="L2223" s="26">
        <f>[1]!b_info_latestpar(A2223,日期设置!$B$2)</f>
        <v>100</v>
      </c>
      <c r="M2223" s="6">
        <f>[1]!b_info_outstandingbalance($A2223,日期设置!B$2)</f>
        <v>5</v>
      </c>
      <c r="N2223" s="7" t="str">
        <f>[1]!b_info_latestissurercreditrating2(A2223,日期设置!$B$2,"102","1")</f>
        <v>AA</v>
      </c>
      <c r="O2223" s="8">
        <v>6</v>
      </c>
      <c r="P2223" s="9">
        <f>[1]!b_info_repurchasedate(A2223)</f>
        <v>0</v>
      </c>
      <c r="Q2223" s="8" t="s">
        <v>16987</v>
      </c>
      <c r="R2223" s="2" t="str">
        <f>IF((--IF(P2223=0,Q2223,P2223))&gt;(--日期设置!$B$2),IF(P2223=0,Q2223,P2223),Q2223)</f>
        <v>2026-11-15</v>
      </c>
      <c r="S2223" s="2" t="s">
        <v>18050</v>
      </c>
      <c r="T2223" s="8">
        <f>[1]!b_anal_ptmyear($A2223,日期设置!$B$2)</f>
        <v>5.6520547945205477</v>
      </c>
      <c r="U2223" s="8">
        <f>[1]!b_anal_termifexercise($A2223,日期设置!B$2)</f>
        <v>0</v>
      </c>
      <c r="V2223" s="10">
        <f>[1]!b_dq_dirtyprice(A2223,日期设置!$B$2)</f>
        <v>102.0877</v>
      </c>
      <c r="W2223" s="11">
        <f>IF(U2223=0,ROUNDUP((Q2223-日期设置!$B$2)/365,0),ROUNDUP((R2223-日期设置!$B$2)/365,0))</f>
        <v>6</v>
      </c>
      <c r="X2223" s="18">
        <f>_xlfn.IFNA(VLOOKUP(A2223,过往入选债券!A:D,4,0),2)</f>
        <v>2</v>
      </c>
      <c r="Y2223">
        <f>_xlfn.IFNA(VLOOKUP(C2223,[2]Sheet1!$A:$A,1,0),3)</f>
        <v>3</v>
      </c>
    </row>
    <row r="2224" spans="1:25" x14ac:dyDescent="0.2">
      <c r="A2224" s="21" t="s">
        <v>10689</v>
      </c>
      <c r="B2224" s="21" t="s">
        <v>10690</v>
      </c>
      <c r="C2224" s="37" t="s">
        <v>997</v>
      </c>
      <c r="D2224" s="26" t="str">
        <f>[1]!b_calc_yield(A2224,日期设置!$B$2,F2224,1,R2224,1,O2224,L2224,S2224,)</f>
        <v>Fetching...</v>
      </c>
      <c r="E2224" s="26">
        <f t="shared" si="68"/>
        <v>12.117403335502686</v>
      </c>
      <c r="F2224" s="18">
        <f>[1]!b_dq_cleanprice($A2224,日期设置!B$2)</f>
        <v>96.727999999999994</v>
      </c>
      <c r="G2224" s="18" t="str">
        <f t="shared" si="69"/>
        <v>2.08 + 0</v>
      </c>
      <c r="H2224" s="27">
        <f>[1]!b_dq_pctchange($A2224,日期设置!$B$2,1)/100</f>
        <v>1.0916197672534966E-2</v>
      </c>
      <c r="I2224" s="26">
        <f>[1]!b_pq_pctchange(A2224,日期设置!$B$4,日期设置!$B$2,1)</f>
        <v>1.0916197672534966</v>
      </c>
      <c r="J2224" s="26">
        <f>[1]!b_pq_pctchange(A2224,日期设置!$C$4,日期设置!$B$2,1)</f>
        <v>-1.4635607300791444</v>
      </c>
      <c r="K2224" s="52">
        <f>[1]!b_dq_amount($A2224,日期设置!B$2,2,10000)</f>
        <v>150.966739725</v>
      </c>
      <c r="L2224" s="26">
        <f>[1]!b_info_latestpar(A2224,日期设置!$B$2)</f>
        <v>100</v>
      </c>
      <c r="M2224" s="6">
        <f>[1]!b_info_outstandingbalance($A2224,日期设置!B$2)</f>
        <v>5</v>
      </c>
      <c r="N2224" s="7" t="str">
        <f>[1]!b_info_latestissurercreditrating2(A2224,日期设置!$B$2,"102","1")</f>
        <v>AA+</v>
      </c>
      <c r="O2224" s="8">
        <v>4.28</v>
      </c>
      <c r="P2224" s="9">
        <f>[1]!b_info_repurchasedate(A2224)</f>
        <v>0</v>
      </c>
      <c r="Q2224" s="8" t="s">
        <v>16429</v>
      </c>
      <c r="R2224" s="2" t="str">
        <f>IF((--IF(P2224=0,Q2224,P2224))&gt;(--日期设置!$B$2),IF(P2224=0,Q2224,P2224),Q2224)</f>
        <v>2023-04-22</v>
      </c>
      <c r="S2224" s="2" t="s">
        <v>18199</v>
      </c>
      <c r="T2224" s="8">
        <f>[1]!b_anal_ptmyear($A2224,日期设置!$B$2)</f>
        <v>2.0849315068493151</v>
      </c>
      <c r="U2224" s="8">
        <f>[1]!b_anal_termifexercise($A2224,日期设置!B$2)</f>
        <v>0</v>
      </c>
      <c r="V2224" s="10">
        <f>[1]!b_dq_dirtyprice(A2224,日期设置!$B$2)</f>
        <v>100.64449999999999</v>
      </c>
      <c r="W2224" s="11">
        <f>IF(U2224=0,ROUNDUP((Q2224-日期设置!$B$2)/365,0),ROUNDUP((R2224-日期设置!$B$2)/365,0))</f>
        <v>3</v>
      </c>
      <c r="X2224" s="18">
        <f>_xlfn.IFNA(VLOOKUP(A2224,过往入选债券!A:D,4,0),2)</f>
        <v>2</v>
      </c>
      <c r="Y2224">
        <f>_xlfn.IFNA(VLOOKUP(C2224,[2]Sheet1!$A:$A,1,0),3)</f>
        <v>3</v>
      </c>
    </row>
    <row r="2225" spans="1:25" hidden="1" x14ac:dyDescent="0.2">
      <c r="A2225" s="21" t="s">
        <v>13190</v>
      </c>
      <c r="B2225" s="21" t="s">
        <v>13191</v>
      </c>
      <c r="C2225" s="37" t="s">
        <v>13192</v>
      </c>
      <c r="D2225" s="26" t="str">
        <f>[1]!b_calc_yield(A2225,日期设置!$B$2,F2225,1,R2225,1,O2225,L2225,S2225,)</f>
        <v>Fetching...</v>
      </c>
      <c r="E2225" s="26">
        <f t="shared" si="68"/>
        <v>26.823294553811806</v>
      </c>
      <c r="F2225" s="18">
        <f>[1]!b_dq_cleanprice($A2225,日期设置!B$2)</f>
        <v>57.652999999999999</v>
      </c>
      <c r="G2225" s="18" t="str">
        <f t="shared" si="69"/>
        <v>2.37 + 0</v>
      </c>
      <c r="H2225" s="27">
        <f>[1]!b_dq_pctchange($A2225,日期设置!$B$2,1)/100</f>
        <v>0</v>
      </c>
      <c r="I2225" s="26">
        <f>[1]!b_pq_pctchange(A2225,日期设置!$B$4,日期设置!$B$2,1)</f>
        <v>0</v>
      </c>
      <c r="J2225" s="26">
        <f>[1]!b_pq_pctchange(A2225,日期设置!$C$4,日期设置!$B$2,1)</f>
        <v>0</v>
      </c>
      <c r="K2225" s="52">
        <f>[1]!b_dq_amount($A2225,日期设置!B$2,2,10000)</f>
        <v>0</v>
      </c>
      <c r="L2225" s="26">
        <f>[1]!b_info_latestpar(A2225,日期设置!$B$2)</f>
        <v>60</v>
      </c>
      <c r="M2225" s="6">
        <f>[1]!b_info_outstandingbalance($A2225,日期设置!B$2)</f>
        <v>9</v>
      </c>
      <c r="N2225" s="7" t="str">
        <f>[1]!b_info_latestissurercreditrating2(A2225,日期设置!$B$2,"102","1")</f>
        <v>AA</v>
      </c>
      <c r="O2225" s="8">
        <v>5.2</v>
      </c>
      <c r="P2225" s="9">
        <f>[1]!b_info_repurchasedate(A2225)</f>
        <v>0</v>
      </c>
      <c r="Q2225" s="8" t="s">
        <v>17521</v>
      </c>
      <c r="R2225" s="2" t="str">
        <f>IF((--IF(P2225=0,Q2225,P2225))&gt;(--日期设置!$B$2),IF(P2225=0,Q2225,P2225),Q2225)</f>
        <v>2023-08-05</v>
      </c>
      <c r="S2225" s="2" t="s">
        <v>18639</v>
      </c>
      <c r="T2225" s="8">
        <f>[1]!b_anal_ptmyear($A2225,日期设置!$B$2)</f>
        <v>2.3726027397260276</v>
      </c>
      <c r="U2225" s="8">
        <f>[1]!b_anal_termifexercise($A2225,日期设置!B$2)</f>
        <v>0</v>
      </c>
      <c r="V2225" s="10">
        <f>[1]!b_dq_dirtyprice(A2225,日期设置!$B$2)</f>
        <v>59.610500000000002</v>
      </c>
      <c r="W2225" s="11">
        <f>IF(U2225=0,ROUNDUP((Q2225-日期设置!$B$2)/365,0),ROUNDUP((R2225-日期设置!$B$2)/365,0))</f>
        <v>3</v>
      </c>
      <c r="X2225" s="18" t="str">
        <f>_xlfn.IFNA(VLOOKUP(A2225,过往入选债券!A:D,4,0),2)</f>
        <v>否</v>
      </c>
      <c r="Y2225">
        <f>_xlfn.IFNA(VLOOKUP(C2225,[2]Sheet1!$A:$A,1,0),3)</f>
        <v>3</v>
      </c>
    </row>
    <row r="2226" spans="1:25" hidden="1" x14ac:dyDescent="0.2">
      <c r="A2226" s="21" t="s">
        <v>1368</v>
      </c>
      <c r="B2226" s="21" t="s">
        <v>1369</v>
      </c>
      <c r="C2226" s="37" t="s">
        <v>1370</v>
      </c>
      <c r="D2226" s="26" t="str">
        <f>[1]!b_calc_yield(A2226,日期设置!$B$2,F2226,1,R2226,1,O2226,L2226,S2226,)</f>
        <v>Fetching...</v>
      </c>
      <c r="E2226" s="26">
        <f t="shared" si="68"/>
        <v>6.0386150978158915</v>
      </c>
      <c r="F2226" s="18">
        <f>[1]!b_dq_cleanprice($A2226,日期设置!B$2)</f>
        <v>100</v>
      </c>
      <c r="G2226" s="18" t="str">
        <f t="shared" si="69"/>
        <v>1.06 + 0</v>
      </c>
      <c r="H2226" s="27">
        <f>[1]!b_dq_pctchange($A2226,日期设置!$B$2,1)/100</f>
        <v>0</v>
      </c>
      <c r="I2226" s="26">
        <f>[1]!b_pq_pctchange(A2226,日期设置!$B$4,日期设置!$B$2,1)</f>
        <v>0</v>
      </c>
      <c r="J2226" s="26">
        <f>[1]!b_pq_pctchange(A2226,日期设置!$C$4,日期设置!$B$2,1)</f>
        <v>0</v>
      </c>
      <c r="K2226" s="52">
        <f>[1]!b_dq_amount($A2226,日期设置!B$2,2,10000)</f>
        <v>0</v>
      </c>
      <c r="L2226" s="26">
        <f>[1]!b_info_latestpar(A2226,日期设置!$B$2)</f>
        <v>100</v>
      </c>
      <c r="M2226" s="6">
        <f>[1]!b_info_outstandingbalance($A2226,日期设置!B$2)</f>
        <v>5</v>
      </c>
      <c r="N2226" s="7" t="str">
        <f>[1]!b_info_latestissurercreditrating2(A2226,日期设置!$B$2,"102","1")</f>
        <v>AA</v>
      </c>
      <c r="O2226" s="8">
        <v>6</v>
      </c>
      <c r="P2226" s="9">
        <f>[1]!b_info_repurchasedate(A2226)</f>
        <v>0</v>
      </c>
      <c r="Q2226" s="8" t="s">
        <v>16828</v>
      </c>
      <c r="R2226" s="2" t="str">
        <f>IF((--IF(P2226=0,Q2226,P2226))&gt;(--日期设置!$B$2),IF(P2226=0,Q2226,P2226),Q2226)</f>
        <v>2022-04-14</v>
      </c>
      <c r="S2226" s="2" t="s">
        <v>18589</v>
      </c>
      <c r="T2226" s="8">
        <f>[1]!b_anal_ptmyear($A2226,日期设置!$B$2)</f>
        <v>1.0630136986301371</v>
      </c>
      <c r="U2226" s="8">
        <f>[1]!b_anal_termifexercise($A2226,日期设置!B$2)</f>
        <v>0</v>
      </c>
      <c r="V2226" s="10">
        <f>[1]!b_dq_dirtyprice(A2226,日期设置!$B$2)</f>
        <v>105.6219</v>
      </c>
      <c r="W2226" s="11">
        <f>IF(U2226=0,ROUNDUP((Q2226-日期设置!$B$2)/365,0),ROUNDUP((R2226-日期设置!$B$2)/365,0))</f>
        <v>2</v>
      </c>
      <c r="X2226" s="18">
        <f>_xlfn.IFNA(VLOOKUP(A2226,过往入选债券!A:D,4,0),2)</f>
        <v>2</v>
      </c>
      <c r="Y2226">
        <f>_xlfn.IFNA(VLOOKUP(C2226,[2]Sheet1!$A:$A,1,0),3)</f>
        <v>3</v>
      </c>
    </row>
    <row r="2227" spans="1:25" x14ac:dyDescent="0.2">
      <c r="A2227" s="21" t="s">
        <v>7176</v>
      </c>
      <c r="B2227" s="21" t="s">
        <v>7177</v>
      </c>
      <c r="C2227" s="37" t="s">
        <v>5692</v>
      </c>
      <c r="D2227" s="26" t="str">
        <f>[1]!b_calc_yield(A2227,日期设置!$B$2,F2227,1,R2227,1,O2227,L2227,S2227,)</f>
        <v>Fetching...</v>
      </c>
      <c r="E2227" s="26">
        <f t="shared" si="68"/>
        <v>2.5922201144083612</v>
      </c>
      <c r="F2227" s="18">
        <f>[1]!b_dq_cleanprice($A2227,日期设置!B$2)</f>
        <v>99.499099999999999</v>
      </c>
      <c r="G2227" s="18" t="str">
        <f t="shared" si="69"/>
        <v>0.43 + 0</v>
      </c>
      <c r="H2227" s="27">
        <f>[1]!b_dq_pctchange($A2227,日期设置!$B$2,1)/100</f>
        <v>1.8395509485243816E-4</v>
      </c>
      <c r="I2227" s="26">
        <f>[1]!b_pq_pctchange(A2227,日期设置!$B$4,日期设置!$B$2,1)</f>
        <v>0.83353094857342591</v>
      </c>
      <c r="J2227" s="26">
        <f>[1]!b_pq_pctchange(A2227,日期设置!$C$4,日期设置!$B$2,1)</f>
        <v>-1.7790492323395646</v>
      </c>
      <c r="K2227" s="52">
        <f>[1]!b_dq_amount($A2227,日期设置!B$2,2,10000)</f>
        <v>1023.1770274</v>
      </c>
      <c r="L2227" s="26">
        <f>[1]!b_info_latestpar(A2227,日期设置!$B$2)</f>
        <v>100</v>
      </c>
      <c r="M2227" s="6">
        <f>[1]!b_info_outstandingbalance($A2227,日期设置!B$2)</f>
        <v>10</v>
      </c>
      <c r="N2227" s="7" t="str">
        <f>[1]!b_info_latestissurercreditrating2(A2227,日期设置!$B$2,"102","1")</f>
        <v>AAA</v>
      </c>
      <c r="O2227" s="8">
        <v>4.97</v>
      </c>
      <c r="P2227" s="9">
        <f>[1]!b_info_repurchasedate(A2227)</f>
        <v>0</v>
      </c>
      <c r="Q2227" s="8" t="s">
        <v>16290</v>
      </c>
      <c r="R2227" s="2" t="str">
        <f>IF((--IF(P2227=0,Q2227,P2227))&gt;(--日期设置!$B$2),IF(P2227=0,Q2227,P2227),Q2227)</f>
        <v>2021-08-27</v>
      </c>
      <c r="S2227" s="2" t="s">
        <v>18072</v>
      </c>
      <c r="T2227" s="8">
        <f>[1]!b_anal_ptmyear($A2227,日期设置!$B$2)</f>
        <v>0.43287671232876712</v>
      </c>
      <c r="U2227" s="8">
        <f>[1]!b_anal_termifexercise($A2227,日期设置!B$2)</f>
        <v>0</v>
      </c>
      <c r="V2227" s="10">
        <f>[1]!b_dq_dirtyprice(A2227,日期设置!$B$2)</f>
        <v>102.3177</v>
      </c>
      <c r="W2227" s="11">
        <f>IF(U2227=0,ROUNDUP((Q2227-日期设置!$B$2)/365,0),ROUNDUP((R2227-日期设置!$B$2)/365,0))</f>
        <v>1</v>
      </c>
      <c r="X2227" s="18">
        <f>_xlfn.IFNA(VLOOKUP(A2227,过往入选债券!A:D,4,0),2)</f>
        <v>2</v>
      </c>
      <c r="Y2227">
        <f>_xlfn.IFNA(VLOOKUP(C2227,[2]Sheet1!$A:$A,1,0),3)</f>
        <v>3</v>
      </c>
    </row>
    <row r="2228" spans="1:25" hidden="1" x14ac:dyDescent="0.2">
      <c r="A2228" s="21" t="s">
        <v>3118</v>
      </c>
      <c r="B2228" s="21" t="s">
        <v>3119</v>
      </c>
      <c r="C2228" s="37" t="s">
        <v>3120</v>
      </c>
      <c r="D2228" s="26" t="str">
        <f>[1]!b_calc_yield(A2228,日期设置!$B$2,F2228,1,R2228,1,O2228,L2228,S2228,)</f>
        <v>Fetching...</v>
      </c>
      <c r="E2228" s="26">
        <f t="shared" si="68"/>
        <v>6.7061086962401095</v>
      </c>
      <c r="F2228" s="18">
        <f>[1]!b_dq_cleanprice($A2228,日期设置!B$2)</f>
        <v>101.3228</v>
      </c>
      <c r="G2228" s="18" t="str">
        <f t="shared" si="69"/>
        <v>3.18 + 1.18</v>
      </c>
      <c r="H2228" s="27">
        <f>[1]!b_dq_pctchange($A2228,日期设置!$B$2,1)/100</f>
        <v>0</v>
      </c>
      <c r="I2228" s="26">
        <f>[1]!b_pq_pctchange(A2228,日期设置!$B$4,日期设置!$B$2,1)</f>
        <v>1.3228000000000009</v>
      </c>
      <c r="J2228" s="26">
        <f>[1]!b_pq_pctchange(A2228,日期设置!$C$4,日期设置!$B$2,1)</f>
        <v>1.3228000000000009</v>
      </c>
      <c r="K2228" s="52">
        <f>[1]!b_dq_amount($A2228,日期设置!B$2,2,10000)</f>
        <v>0</v>
      </c>
      <c r="L2228" s="26">
        <f>[1]!b_info_latestpar(A2228,日期设置!$B$2)</f>
        <v>100</v>
      </c>
      <c r="M2228" s="6">
        <f>[1]!b_info_outstandingbalance($A2228,日期设置!B$2)</f>
        <v>10</v>
      </c>
      <c r="N2228" s="7">
        <f>[1]!b_info_latestissurercreditrating2(A2228,日期设置!$B$2,"102","1")</f>
        <v>0</v>
      </c>
      <c r="O2228" s="8">
        <v>7.21</v>
      </c>
      <c r="P2228" s="9" t="str">
        <f>[1]!b_info_repurchasedate(A2228)</f>
        <v>2022-05-27</v>
      </c>
      <c r="Q2228" s="8" t="s">
        <v>16406</v>
      </c>
      <c r="R2228" s="2" t="str">
        <f>IF((--IF(P2228=0,Q2228,P2228))&gt;(--日期设置!$B$2),IF(P2228=0,Q2228,P2228),Q2228)</f>
        <v>2022-05-27</v>
      </c>
      <c r="S2228" s="2" t="s">
        <v>18179</v>
      </c>
      <c r="T2228" s="8">
        <f>[1]!b_anal_ptmyear($A2228,日期设置!$B$2)</f>
        <v>3.1808219178082191</v>
      </c>
      <c r="U2228" s="8">
        <f>[1]!b_anal_termifexercise($A2228,日期设置!B$2)</f>
        <v>1.1808219178082191</v>
      </c>
      <c r="V2228" s="10">
        <f>[1]!b_dq_dirtyprice(A2228,日期设置!$B$2)</f>
        <v>107.2291</v>
      </c>
      <c r="W2228" s="11">
        <f>IF(U2228=0,ROUNDUP((Q2228-日期设置!$B$2)/365,0),ROUNDUP((R2228-日期设置!$B$2)/365,0))</f>
        <v>2</v>
      </c>
      <c r="X2228" s="18">
        <f>_xlfn.IFNA(VLOOKUP(A2228,过往入选债券!A:D,4,0),2)</f>
        <v>2</v>
      </c>
      <c r="Y2228">
        <f>_xlfn.IFNA(VLOOKUP(C2228,[2]Sheet1!$A:$A,1,0),3)</f>
        <v>3</v>
      </c>
    </row>
    <row r="2229" spans="1:25" hidden="1" x14ac:dyDescent="0.2">
      <c r="A2229" s="28" t="s">
        <v>22682</v>
      </c>
      <c r="B2229" s="28" t="s">
        <v>22683</v>
      </c>
      <c r="C2229" s="39" t="s">
        <v>23015</v>
      </c>
      <c r="D2229" s="26">
        <f>[1]!b_calc_yield(A2229,日期设置!$B$2,F2229,1,R2229,1,O2229,L2229,S2229,)</f>
        <v>5.9879741595458169</v>
      </c>
      <c r="E2229" s="26">
        <f t="shared" si="68"/>
        <v>17.076268243558324</v>
      </c>
      <c r="F2229" s="18">
        <f>[1]!b_dq_cleanprice($A2229,日期设置!B$2)</f>
        <v>100</v>
      </c>
      <c r="G2229" s="18" t="str">
        <f t="shared" si="69"/>
        <v>6.86 + 2.86</v>
      </c>
      <c r="H2229" s="27">
        <f>[1]!b_dq_pctchange($A2229,日期设置!$B$2,1)/100</f>
        <v>0</v>
      </c>
      <c r="I2229" s="26">
        <f>[1]!b_pq_pctchange(A2229,日期设置!$B$4,日期设置!$B$2,1)</f>
        <v>0</v>
      </c>
      <c r="J2229" s="26">
        <f>[1]!b_pq_pctchange(A2229,日期设置!$C$4,日期设置!$B$2,1)</f>
        <v>0</v>
      </c>
      <c r="K2229" s="52">
        <f>[1]!b_dq_amount($A2229,日期设置!B$2,2,10000)</f>
        <v>0</v>
      </c>
      <c r="L2229" s="26">
        <f>[1]!b_info_latestpar(A2229,日期设置!$B$2)</f>
        <v>100</v>
      </c>
      <c r="M2229" s="6">
        <f>[1]!b_info_outstandingbalance($A2229,日期设置!B$2)</f>
        <v>6</v>
      </c>
      <c r="N2229" s="7">
        <f>[1]!b_info_latestissurercreditrating2(A2229,日期设置!$B$2,"102","1")</f>
        <v>0</v>
      </c>
      <c r="O2229" s="43">
        <v>6</v>
      </c>
      <c r="P2229" s="9" t="str">
        <f>[1]!b_info_repurchasedate(A2229)</f>
        <v>2024-02-02</v>
      </c>
      <c r="Q2229" s="31" t="s">
        <v>23450</v>
      </c>
      <c r="R2229" s="2" t="str">
        <f>IF((--IF(P2229=0,Q2229,P2229))&gt;(--日期设置!$B$2),IF(P2229=0,Q2229,P2229),Q2229)</f>
        <v>2024-02-02</v>
      </c>
      <c r="S2229" s="2" t="s">
        <v>23282</v>
      </c>
      <c r="T2229" s="8">
        <f>[1]!b_anal_ptmyear($A2229,日期设置!$B$2)</f>
        <v>6.8684931506849312</v>
      </c>
      <c r="U2229" s="8">
        <f>[1]!b_anal_termifexercise($A2229,日期设置!B$2)</f>
        <v>2.8684931506849316</v>
      </c>
      <c r="V2229" s="10">
        <f>[1]!b_dq_dirtyprice(A2229,日期设置!$B$2)</f>
        <v>100.789</v>
      </c>
      <c r="W2229" s="11">
        <f>IF(U2229=0,ROUNDUP((Q2229-日期设置!$B$2)/365,0),ROUNDUP((R2229-日期设置!$B$2)/365,0))</f>
        <v>3</v>
      </c>
      <c r="X2229" s="18">
        <f>_xlfn.IFNA(VLOOKUP(A2229,过往入选债券!A:D,4,0),2)</f>
        <v>2</v>
      </c>
      <c r="Y2229">
        <f>_xlfn.IFNA(VLOOKUP(C2229,[2]Sheet1!$A:$A,1,0),3)</f>
        <v>3</v>
      </c>
    </row>
    <row r="2230" spans="1:25" hidden="1" x14ac:dyDescent="0.2">
      <c r="A2230" s="21" t="s">
        <v>3877</v>
      </c>
      <c r="B2230" s="21" t="s">
        <v>3878</v>
      </c>
      <c r="C2230" s="37" t="s">
        <v>537</v>
      </c>
      <c r="D2230" s="26" t="str">
        <f>[1]!b_calc_yield(A2230,日期设置!$B$2,F2230,1,R2230,1,O2230,L2230,S2230,)</f>
        <v>Fetching...</v>
      </c>
      <c r="E2230" s="26">
        <f t="shared" si="68"/>
        <v>10.839306340397226</v>
      </c>
      <c r="F2230" s="18">
        <f>[1]!b_dq_cleanprice($A2230,日期设置!B$2)</f>
        <v>101.68170000000001</v>
      </c>
      <c r="G2230" s="18" t="str">
        <f t="shared" si="69"/>
        <v>3.83 + 1.83</v>
      </c>
      <c r="H2230" s="27">
        <f>[1]!b_dq_pctchange($A2230,日期设置!$B$2,1)/100</f>
        <v>0</v>
      </c>
      <c r="I2230" s="26">
        <f>[1]!b_pq_pctchange(A2230,日期设置!$B$4,日期设置!$B$2,1)</f>
        <v>0</v>
      </c>
      <c r="J2230" s="26">
        <f>[1]!b_pq_pctchange(A2230,日期设置!$C$4,日期设置!$B$2,1)</f>
        <v>0</v>
      </c>
      <c r="K2230" s="52">
        <f>[1]!b_dq_amount($A2230,日期设置!B$2,2,10000)</f>
        <v>0</v>
      </c>
      <c r="L2230" s="26">
        <f>[1]!b_info_latestpar(A2230,日期设置!$B$2)</f>
        <v>100</v>
      </c>
      <c r="M2230" s="6">
        <f>[1]!b_info_outstandingbalance($A2230,日期设置!B$2)</f>
        <v>5</v>
      </c>
      <c r="N2230" s="7">
        <f>[1]!b_info_latestissurercreditrating2(A2230,日期设置!$B$2,"102","1")</f>
        <v>0</v>
      </c>
      <c r="O2230" s="8">
        <v>7</v>
      </c>
      <c r="P2230" s="9" t="str">
        <f>[1]!b_info_repurchasedate(A2230)</f>
        <v>2023-01-20</v>
      </c>
      <c r="Q2230" s="8" t="s">
        <v>16857</v>
      </c>
      <c r="R2230" s="2" t="str">
        <f>IF((--IF(P2230=0,Q2230,P2230))&gt;(--日期设置!$B$2),IF(P2230=0,Q2230,P2230),Q2230)</f>
        <v>2023-01-20</v>
      </c>
      <c r="S2230" s="2" t="s">
        <v>18258</v>
      </c>
      <c r="T2230" s="8">
        <f>[1]!b_anal_ptmyear($A2230,日期设置!$B$2)</f>
        <v>3.8328767123287673</v>
      </c>
      <c r="U2230" s="8">
        <f>[1]!b_anal_termifexercise($A2230,日期设置!B$2)</f>
        <v>1.832876712328767</v>
      </c>
      <c r="V2230" s="10">
        <f>[1]!b_dq_dirtyprice(A2230,日期设置!$B$2)</f>
        <v>102.8516</v>
      </c>
      <c r="W2230" s="11">
        <f>IF(U2230=0,ROUNDUP((Q2230-日期设置!$B$2)/365,0),ROUNDUP((R2230-日期设置!$B$2)/365,0))</f>
        <v>2</v>
      </c>
      <c r="X2230" s="18">
        <f>_xlfn.IFNA(VLOOKUP(A2230,过往入选债券!A:D,4,0),2)</f>
        <v>2</v>
      </c>
      <c r="Y2230">
        <f>_xlfn.IFNA(VLOOKUP(C2230,[2]Sheet1!$A:$A,1,0),3)</f>
        <v>3</v>
      </c>
    </row>
    <row r="2231" spans="1:25" hidden="1" x14ac:dyDescent="0.2">
      <c r="A2231" s="28" t="s">
        <v>21834</v>
      </c>
      <c r="B2231" s="28" t="s">
        <v>22020</v>
      </c>
      <c r="C2231" s="39" t="s">
        <v>22021</v>
      </c>
      <c r="D2231" s="26" t="str">
        <f>[1]!b_calc_yield(A2231,日期设置!$B$2,F2231,1,R2231,1,O2231,L2231,S2231,)</f>
        <v>Fetching...</v>
      </c>
      <c r="E2231" s="26">
        <f t="shared" si="68"/>
        <v>16.317353169056425</v>
      </c>
      <c r="F2231" s="18">
        <f>[1]!b_dq_cleanprice($A2231,日期设置!B$2)</f>
        <v>100</v>
      </c>
      <c r="G2231" s="18" t="str">
        <f t="shared" si="69"/>
        <v>2.75 + 2.75</v>
      </c>
      <c r="H2231" s="27">
        <f>[1]!b_dq_pctchange($A2231,日期设置!$B$2,1)/100</f>
        <v>0</v>
      </c>
      <c r="I2231" s="26">
        <f>[1]!b_pq_pctchange(A2231,日期设置!$B$4,日期设置!$B$2,1)</f>
        <v>0</v>
      </c>
      <c r="J2231" s="26">
        <f>[1]!b_pq_pctchange(A2231,日期设置!$C$4,日期设置!$B$2,1)</f>
        <v>0</v>
      </c>
      <c r="K2231" s="52">
        <f>[1]!b_dq_amount($A2231,日期设置!B$2,2,10000)</f>
        <v>0</v>
      </c>
      <c r="L2231" s="26">
        <f>[1]!b_info_latestpar(A2231,日期设置!$B$2)</f>
        <v>100</v>
      </c>
      <c r="M2231" s="6">
        <f>[1]!b_info_outstandingbalance($A2231,日期设置!B$2)</f>
        <v>2</v>
      </c>
      <c r="N2231" s="7" t="str">
        <f>[1]!b_info_latestissurercreditrating2(A2231,日期设置!$B$2,"102","1")</f>
        <v>AA+</v>
      </c>
      <c r="O2231" s="43">
        <v>6</v>
      </c>
      <c r="P2231" s="9">
        <f>[1]!b_info_repurchasedate(A2231)</f>
        <v>0</v>
      </c>
      <c r="Q2231" s="31" t="s">
        <v>16475</v>
      </c>
      <c r="R2231" s="2" t="str">
        <f>IF((--IF(P2231=0,Q2231,P2231))&gt;(--日期设置!$B$2),IF(P2231=0,Q2231,P2231),Q2231)</f>
        <v>2023-12-24</v>
      </c>
      <c r="S2231" s="31" t="s">
        <v>16976</v>
      </c>
      <c r="T2231" s="8">
        <f>[1]!b_anal_ptmyear($A2231,日期设置!$B$2)</f>
        <v>2.7589041095890412</v>
      </c>
      <c r="U2231" s="8">
        <f>[1]!b_anal_termifexercise($A2231,日期设置!B$2)</f>
        <v>2.7589041095890412</v>
      </c>
      <c r="V2231" s="10">
        <f>[1]!b_dq_dirtyprice(A2231,日期设置!$B$2)</f>
        <v>101.4466</v>
      </c>
      <c r="W2231" s="11">
        <f>IF(U2231=0,ROUNDUP((Q2231-日期设置!$B$2)/365,0),ROUNDUP((R2231-日期设置!$B$2)/365,0))</f>
        <v>3</v>
      </c>
      <c r="X2231" s="18">
        <f>_xlfn.IFNA(VLOOKUP(A2231,过往入选债券!A:D,4,0),2)</f>
        <v>2</v>
      </c>
      <c r="Y2231">
        <f>_xlfn.IFNA(VLOOKUP(C2231,[2]Sheet1!$A:$A,1,0),3)</f>
        <v>3</v>
      </c>
    </row>
    <row r="2232" spans="1:25" hidden="1" x14ac:dyDescent="0.2">
      <c r="A2232" s="21" t="s">
        <v>2551</v>
      </c>
      <c r="B2232" s="21" t="s">
        <v>2552</v>
      </c>
      <c r="C2232" s="37" t="s">
        <v>966</v>
      </c>
      <c r="D2232" s="26" t="str">
        <f>[1]!b_calc_yield(A2232,日期设置!$B$2,F2232,1,R2232,1,O2232,L2232,S2232,)</f>
        <v>Fetching...</v>
      </c>
      <c r="E2232" s="26">
        <f t="shared" si="68"/>
        <v>5.0352743463013105</v>
      </c>
      <c r="F2232" s="18">
        <f>[1]!b_dq_cleanprice($A2232,日期设置!B$2)</f>
        <v>101.5514</v>
      </c>
      <c r="G2232" s="18" t="str">
        <f t="shared" si="69"/>
        <v>2.84 + 0.84</v>
      </c>
      <c r="H2232" s="27">
        <f>[1]!b_dq_pctchange($A2232,日期设置!$B$2,1)/100</f>
        <v>0</v>
      </c>
      <c r="I2232" s="26">
        <f>[1]!b_pq_pctchange(A2232,日期设置!$B$4,日期设置!$B$2,1)</f>
        <v>0</v>
      </c>
      <c r="J2232" s="26">
        <f>[1]!b_pq_pctchange(A2232,日期设置!$C$4,日期设置!$B$2,1)</f>
        <v>0.39246933400821471</v>
      </c>
      <c r="K2232" s="52">
        <f>[1]!b_dq_amount($A2232,日期设置!B$2,2,10000)</f>
        <v>0</v>
      </c>
      <c r="L2232" s="26">
        <f>[1]!b_info_latestpar(A2232,日期设置!$B$2)</f>
        <v>100</v>
      </c>
      <c r="M2232" s="6">
        <f>[1]!b_info_outstandingbalance($A2232,日期设置!B$2)</f>
        <v>2.5</v>
      </c>
      <c r="N2232" s="7">
        <f>[1]!b_info_latestissurercreditrating2(A2232,日期设置!$B$2,"102","1")</f>
        <v>0</v>
      </c>
      <c r="O2232" s="8">
        <v>8</v>
      </c>
      <c r="P2232" s="9" t="str">
        <f>[1]!b_info_repurchasedate(A2232)</f>
        <v>2022-01-23</v>
      </c>
      <c r="Q2232" s="8" t="s">
        <v>17014</v>
      </c>
      <c r="R2232" s="2" t="str">
        <f>IF((--IF(P2232=0,Q2232,P2232))&gt;(--日期设置!$B$2),IF(P2232=0,Q2232,P2232),Q2232)</f>
        <v>2022-01-23</v>
      </c>
      <c r="S2232" s="2" t="s">
        <v>18008</v>
      </c>
      <c r="T2232" s="8">
        <f>[1]!b_anal_ptmyear($A2232,日期设置!$B$2)</f>
        <v>2.8410958904109589</v>
      </c>
      <c r="U2232" s="8">
        <f>[1]!b_anal_termifexercise($A2232,日期设置!B$2)</f>
        <v>0.84109589041095889</v>
      </c>
      <c r="V2232" s="10">
        <f>[1]!b_dq_dirtyprice(A2232,日期设置!$B$2)</f>
        <v>102.82259999999999</v>
      </c>
      <c r="W2232" s="11">
        <f>IF(U2232=0,ROUNDUP((Q2232-日期设置!$B$2)/365,0),ROUNDUP((R2232-日期设置!$B$2)/365,0))</f>
        <v>1</v>
      </c>
      <c r="X2232" s="18">
        <f>_xlfn.IFNA(VLOOKUP(A2232,过往入选债券!A:D,4,0),2)</f>
        <v>2</v>
      </c>
      <c r="Y2232">
        <f>_xlfn.IFNA(VLOOKUP(C2232,[2]Sheet1!$A:$A,1,0),3)</f>
        <v>3</v>
      </c>
    </row>
    <row r="2233" spans="1:25" hidden="1" x14ac:dyDescent="0.2">
      <c r="A2233" s="28" t="s">
        <v>19624</v>
      </c>
      <c r="B2233" s="28" t="s">
        <v>19625</v>
      </c>
      <c r="C2233" s="38" t="s">
        <v>4817</v>
      </c>
      <c r="D2233" s="26" t="str">
        <f>[1]!b_calc_yield(A2233,日期设置!$B$2,F2233,1,R2233,1,O2233,L2233,S2233,)</f>
        <v>Fetching...</v>
      </c>
      <c r="E2233" s="26">
        <f t="shared" si="68"/>
        <v>14.138596015868243</v>
      </c>
      <c r="F2233" s="18">
        <f>[1]!b_dq_cleanprice($A2233,日期设置!B$2)</f>
        <v>97.8095</v>
      </c>
      <c r="G2233" s="18" t="str">
        <f t="shared" si="69"/>
        <v>2.41 + 0</v>
      </c>
      <c r="H2233" s="27">
        <f>[1]!b_dq_pctchange($A2233,日期设置!$B$2,1)/100</f>
        <v>0</v>
      </c>
      <c r="I2233" s="26">
        <f>[1]!b_pq_pctchange(A2233,日期设置!$B$4,日期设置!$B$2,1)</f>
        <v>0.76773849911862235</v>
      </c>
      <c r="J2233" s="26">
        <f>[1]!b_pq_pctchange(A2233,日期设置!$C$4,日期设置!$B$2,1)</f>
        <v>0.24721144060110334</v>
      </c>
      <c r="K2233" s="52">
        <f>[1]!b_dq_amount($A2233,日期设置!B$2,2,10000)</f>
        <v>0</v>
      </c>
      <c r="L2233" s="26">
        <f>[1]!b_info_latestpar(A2233,日期设置!$B$2)</f>
        <v>100</v>
      </c>
      <c r="M2233" s="6">
        <f>[1]!b_info_outstandingbalance($A2233,日期设置!B$2)</f>
        <v>5</v>
      </c>
      <c r="N2233" s="7" t="str">
        <f>[1]!b_info_latestissurercreditrating2(A2233,日期设置!$B$2,"102","1")</f>
        <v>AA+</v>
      </c>
      <c r="O2233" s="8">
        <v>5</v>
      </c>
      <c r="P2233" s="9">
        <f>[1]!b_info_repurchasedate(A2233)</f>
        <v>0</v>
      </c>
      <c r="Q2233" s="8" t="s">
        <v>20007</v>
      </c>
      <c r="R2233" s="2" t="str">
        <f>IF((--IF(P2233=0,Q2233,P2233))&gt;(--日期设置!$B$2),IF(P2233=0,Q2233,P2233),Q2233)</f>
        <v>2023-08-19</v>
      </c>
      <c r="S2233" s="31" t="s">
        <v>19326</v>
      </c>
      <c r="T2233" s="8">
        <f>[1]!b_anal_ptmyear($A2233,日期设置!$B$2)</f>
        <v>2.4109589041095889</v>
      </c>
      <c r="U2233" s="8">
        <f>[1]!b_anal_termifexercise($A2233,日期设置!B$2)</f>
        <v>0</v>
      </c>
      <c r="V2233" s="10">
        <f>[1]!b_dq_dirtyprice(A2233,日期设置!$B$2)</f>
        <v>100.7547</v>
      </c>
      <c r="W2233" s="11">
        <f>IF(U2233=0,ROUNDUP((Q2233-日期设置!$B$2)/365,0),ROUNDUP((R2233-日期设置!$B$2)/365,0))</f>
        <v>3</v>
      </c>
      <c r="X2233" s="18">
        <f>_xlfn.IFNA(VLOOKUP(A2233,过往入选债券!A:D,4,0),2)</f>
        <v>2</v>
      </c>
      <c r="Y2233">
        <f>_xlfn.IFNA(VLOOKUP(C2233,[2]Sheet1!$A:$A,1,0),3)</f>
        <v>3</v>
      </c>
    </row>
    <row r="2234" spans="1:25" hidden="1" x14ac:dyDescent="0.2">
      <c r="A2234" s="28" t="s">
        <v>21915</v>
      </c>
      <c r="B2234" s="28" t="s">
        <v>22123</v>
      </c>
      <c r="C2234" s="39" t="s">
        <v>22124</v>
      </c>
      <c r="D2234" s="26" t="str">
        <f>[1]!b_calc_yield(A2234,日期设置!$B$2,F2234,1,R2234,1,O2234,L2234,S2234,)</f>
        <v>Fetching...</v>
      </c>
      <c r="E2234" s="26">
        <f t="shared" si="68"/>
        <v>16.016580539103487</v>
      </c>
      <c r="F2234" s="18">
        <f>[1]!b_dq_cleanprice($A2234,日期设置!B$2)</f>
        <v>100</v>
      </c>
      <c r="G2234" s="18" t="str">
        <f t="shared" si="69"/>
        <v>2.71 + 2.71</v>
      </c>
      <c r="H2234" s="27">
        <f>[1]!b_dq_pctchange($A2234,日期设置!$B$2,1)/100</f>
        <v>0</v>
      </c>
      <c r="I2234" s="26">
        <f>[1]!b_pq_pctchange(A2234,日期设置!$B$4,日期设置!$B$2,1)</f>
        <v>0</v>
      </c>
      <c r="J2234" s="26">
        <f>[1]!b_pq_pctchange(A2234,日期设置!$C$4,日期设置!$B$2,1)</f>
        <v>0</v>
      </c>
      <c r="K2234" s="52">
        <f>[1]!b_dq_amount($A2234,日期设置!B$2,2,10000)</f>
        <v>0</v>
      </c>
      <c r="L2234" s="26">
        <f>[1]!b_info_latestpar(A2234,日期设置!$B$2)</f>
        <v>100</v>
      </c>
      <c r="M2234" s="6">
        <f>[1]!b_info_outstandingbalance($A2234,日期设置!B$2)</f>
        <v>3</v>
      </c>
      <c r="N2234" s="7" t="str">
        <f>[1]!b_info_latestissurercreditrating2(A2234,日期设置!$B$2,"102","1")</f>
        <v>AA+</v>
      </c>
      <c r="O2234" s="43">
        <v>6</v>
      </c>
      <c r="P2234" s="9">
        <f>[1]!b_info_repurchasedate(A2234)</f>
        <v>0</v>
      </c>
      <c r="Q2234" s="31" t="s">
        <v>22168</v>
      </c>
      <c r="R2234" s="2" t="str">
        <f>IF((--IF(P2234=0,Q2234,P2234))&gt;(--日期设置!$B$2),IF(P2234=0,Q2234,P2234),Q2234)</f>
        <v>2023-12-08</v>
      </c>
      <c r="S2234" s="31" t="s">
        <v>22157</v>
      </c>
      <c r="T2234" s="8">
        <f>[1]!b_anal_ptmyear($A2234,日期设置!$B$2)</f>
        <v>2.7150684931506848</v>
      </c>
      <c r="U2234" s="8">
        <f>[1]!b_anal_termifexercise($A2234,日期设置!B$2)</f>
        <v>2.7150684931506848</v>
      </c>
      <c r="V2234" s="10">
        <f>[1]!b_dq_dirtyprice(A2234,日期设置!$B$2)</f>
        <v>101.70959999999999</v>
      </c>
      <c r="W2234" s="11">
        <f>IF(U2234=0,ROUNDUP((Q2234-日期设置!$B$2)/365,0),ROUNDUP((R2234-日期设置!$B$2)/365,0))</f>
        <v>3</v>
      </c>
      <c r="X2234" s="18">
        <f>_xlfn.IFNA(VLOOKUP(A2234,过往入选债券!A:D,4,0),2)</f>
        <v>2</v>
      </c>
      <c r="Y2234">
        <f>_xlfn.IFNA(VLOOKUP(C2234,[2]Sheet1!$A:$A,1,0),3)</f>
        <v>3</v>
      </c>
    </row>
    <row r="2235" spans="1:25" hidden="1" x14ac:dyDescent="0.2">
      <c r="A2235" s="21" t="s">
        <v>21895</v>
      </c>
      <c r="B2235" s="21" t="s">
        <v>22097</v>
      </c>
      <c r="C2235" s="37" t="s">
        <v>13738</v>
      </c>
      <c r="D2235" s="26" t="str">
        <f>[1]!b_calc_yield(A2235,日期设置!$B$2,F2235,1,R2235,1,O2235,L2235,S2235,)</f>
        <v>Fetching...</v>
      </c>
      <c r="E2235" s="26">
        <f t="shared" si="68"/>
        <v>16.071929184319277</v>
      </c>
      <c r="F2235" s="18">
        <f>[1]!b_dq_cleanprice($A2235,日期设置!B$2)</f>
        <v>100.0008</v>
      </c>
      <c r="G2235" s="18" t="str">
        <f t="shared" si="69"/>
        <v>4.72 + 2.72</v>
      </c>
      <c r="H2235" s="27">
        <f>[1]!b_dq_pctchange($A2235,日期设置!$B$2,1)/100</f>
        <v>0</v>
      </c>
      <c r="I2235" s="26">
        <f>[1]!b_pq_pctchange(A2235,日期设置!$B$4,日期设置!$B$2,1)</f>
        <v>0</v>
      </c>
      <c r="J2235" s="26">
        <f>[1]!b_pq_pctchange(A2235,日期设置!$C$4,日期设置!$B$2,1)</f>
        <v>0</v>
      </c>
      <c r="K2235" s="52">
        <f>[1]!b_dq_amount($A2235,日期设置!B$2,2,10000)</f>
        <v>0</v>
      </c>
      <c r="L2235" s="26">
        <f>[1]!b_info_latestpar(A2235,日期设置!$B$2)</f>
        <v>100</v>
      </c>
      <c r="M2235" s="6">
        <f>[1]!b_info_outstandingbalance($A2235,日期设置!B$2)</f>
        <v>5.15</v>
      </c>
      <c r="N2235" s="7" t="str">
        <f>[1]!b_info_latestissurercreditrating2(A2235,日期设置!$B$2,"102","1")</f>
        <v>AA</v>
      </c>
      <c r="O2235" s="48">
        <v>6</v>
      </c>
      <c r="P2235" s="9" t="str">
        <f>[1]!b_info_repurchasedate(A2235)</f>
        <v>2023-12-11</v>
      </c>
      <c r="Q2235" s="47" t="s">
        <v>22178</v>
      </c>
      <c r="R2235" s="2" t="str">
        <f>IF((--IF(P2235=0,Q2235,P2235))&gt;(--日期设置!$B$2),IF(P2235=0,Q2235,P2235),Q2235)</f>
        <v>2023-12-11</v>
      </c>
      <c r="S2235" s="47" t="s">
        <v>16156</v>
      </c>
      <c r="T2235" s="8">
        <f>[1]!b_anal_ptmyear($A2235,日期设置!$B$2)</f>
        <v>4.7232876712328764</v>
      </c>
      <c r="U2235" s="8">
        <f>[1]!b_anal_termifexercise($A2235,日期设置!B$2)</f>
        <v>2.7232876712328768</v>
      </c>
      <c r="V2235" s="10">
        <f>[1]!b_dq_dirtyprice(A2235,日期设置!$B$2)</f>
        <v>101.6611</v>
      </c>
      <c r="W2235" s="11">
        <f>IF(U2235=0,ROUNDUP((Q2235-日期设置!$B$2)/365,0),ROUNDUP((R2235-日期设置!$B$2)/365,0))</f>
        <v>3</v>
      </c>
      <c r="X2235" s="18">
        <f>_xlfn.IFNA(VLOOKUP(A2235,过往入选债券!A:D,4,0),2)</f>
        <v>2</v>
      </c>
      <c r="Y2235" s="45">
        <f>_xlfn.IFNA(VLOOKUP(C2235,[2]Sheet1!$A:$A,1,0),3)</f>
        <v>3</v>
      </c>
    </row>
    <row r="2236" spans="1:25" hidden="1" x14ac:dyDescent="0.2">
      <c r="A2236" s="21" t="s">
        <v>1453</v>
      </c>
      <c r="B2236" s="21" t="s">
        <v>1454</v>
      </c>
      <c r="C2236" s="37" t="s">
        <v>1044</v>
      </c>
      <c r="D2236" s="26" t="str">
        <f>[1]!b_calc_yield(A2236,日期设置!$B$2,F2236,1,R2236,1,O2236,L2236,S2236,)</f>
        <v>Fetching...</v>
      </c>
      <c r="E2236" s="26">
        <f t="shared" si="68"/>
        <v>6.2535931739655881</v>
      </c>
      <c r="F2236" s="18">
        <f>[1]!b_dq_cleanprice($A2236,日期设置!B$2)</f>
        <v>100</v>
      </c>
      <c r="G2236" s="18" t="str">
        <f t="shared" si="69"/>
        <v>1.09 + 0</v>
      </c>
      <c r="H2236" s="27">
        <f>[1]!b_dq_pctchange($A2236,日期设置!$B$2,1)/100</f>
        <v>0</v>
      </c>
      <c r="I2236" s="26">
        <f>[1]!b_pq_pctchange(A2236,日期设置!$B$4,日期设置!$B$2,1)</f>
        <v>0</v>
      </c>
      <c r="J2236" s="26">
        <f>[1]!b_pq_pctchange(A2236,日期设置!$C$4,日期设置!$B$2,1)</f>
        <v>0</v>
      </c>
      <c r="K2236" s="52">
        <f>[1]!b_dq_amount($A2236,日期设置!B$2,2,10000)</f>
        <v>0</v>
      </c>
      <c r="L2236" s="26">
        <f>[1]!b_info_latestpar(A2236,日期设置!$B$2)</f>
        <v>100</v>
      </c>
      <c r="M2236" s="6">
        <f>[1]!b_info_outstandingbalance($A2236,日期设置!B$2)</f>
        <v>2</v>
      </c>
      <c r="N2236" s="7">
        <f>[1]!b_info_latestissurercreditrating2(A2236,日期设置!$B$2,"102","1")</f>
        <v>0</v>
      </c>
      <c r="O2236" s="8">
        <v>6</v>
      </c>
      <c r="P2236" s="9">
        <f>[1]!b_info_repurchasedate(A2236)</f>
        <v>0</v>
      </c>
      <c r="Q2236" s="8" t="s">
        <v>16047</v>
      </c>
      <c r="R2236" s="2" t="str">
        <f>IF((--IF(P2236=0,Q2236,P2236))&gt;(--日期设置!$B$2),IF(P2236=0,Q2236,P2236),Q2236)</f>
        <v>2022-04-27</v>
      </c>
      <c r="S2236" s="2" t="s">
        <v>17940</v>
      </c>
      <c r="T2236" s="8">
        <f>[1]!b_anal_ptmyear($A2236,日期设置!$B$2)</f>
        <v>1.0986301369863014</v>
      </c>
      <c r="U2236" s="8">
        <f>[1]!b_anal_termifexercise($A2236,日期设置!B$2)</f>
        <v>0</v>
      </c>
      <c r="V2236" s="10">
        <f>[1]!b_dq_dirtyprice(A2236,日期设置!$B$2)</f>
        <v>105.40819999999999</v>
      </c>
      <c r="W2236" s="11">
        <f>IF(U2236=0,ROUNDUP((Q2236-日期设置!$B$2)/365,0),ROUNDUP((R2236-日期设置!$B$2)/365,0))</f>
        <v>2</v>
      </c>
      <c r="X2236" s="18">
        <f>_xlfn.IFNA(VLOOKUP(A2236,过往入选债券!A:D,4,0),2)</f>
        <v>2</v>
      </c>
      <c r="Y2236">
        <f>_xlfn.IFNA(VLOOKUP(C2236,[2]Sheet1!$A:$A,1,0),3)</f>
        <v>3</v>
      </c>
    </row>
    <row r="2237" spans="1:25" hidden="1" x14ac:dyDescent="0.2">
      <c r="A2237" s="21" t="s">
        <v>9810</v>
      </c>
      <c r="B2237" s="21" t="s">
        <v>9811</v>
      </c>
      <c r="C2237" s="37" t="s">
        <v>78</v>
      </c>
      <c r="D2237" s="26" t="str">
        <f>[1]!b_calc_yield(A2237,日期设置!$B$2,F2237,1,R2237,1,O2237,L2237,S2237,)</f>
        <v>Fetching...</v>
      </c>
      <c r="E2237" s="26">
        <f t="shared" si="68"/>
        <v>10.797953007818183</v>
      </c>
      <c r="F2237" s="18">
        <f>[1]!b_dq_cleanprice($A2237,日期设置!B$2)</f>
        <v>100</v>
      </c>
      <c r="G2237" s="18" t="str">
        <f t="shared" si="69"/>
        <v>1.81 + 0</v>
      </c>
      <c r="H2237" s="27">
        <f>[1]!b_dq_pctchange($A2237,日期设置!$B$2,1)/100</f>
        <v>0</v>
      </c>
      <c r="I2237" s="26">
        <f>[1]!b_pq_pctchange(A2237,日期设置!$B$4,日期设置!$B$2,1)</f>
        <v>0</v>
      </c>
      <c r="J2237" s="26">
        <f>[1]!b_pq_pctchange(A2237,日期设置!$C$4,日期设置!$B$2,1)</f>
        <v>1.7172930587102027</v>
      </c>
      <c r="K2237" s="52">
        <f>[1]!b_dq_amount($A2237,日期设置!B$2,2,10000)</f>
        <v>0</v>
      </c>
      <c r="L2237" s="26">
        <f>[1]!b_info_latestpar(A2237,日期设置!$B$2)</f>
        <v>100</v>
      </c>
      <c r="M2237" s="6">
        <f>[1]!b_info_outstandingbalance($A2237,日期设置!B$2)</f>
        <v>5</v>
      </c>
      <c r="N2237" s="7" t="str">
        <f>[1]!b_info_latestissurercreditrating2(A2237,日期设置!$B$2,"102","1")</f>
        <v>AA</v>
      </c>
      <c r="O2237" s="8">
        <v>6</v>
      </c>
      <c r="P2237" s="9">
        <f>[1]!b_info_repurchasedate(A2237)</f>
        <v>0</v>
      </c>
      <c r="Q2237" s="8" t="s">
        <v>16079</v>
      </c>
      <c r="R2237" s="2" t="str">
        <f>IF((--IF(P2237=0,Q2237,P2237))&gt;(--日期设置!$B$2),IF(P2237=0,Q2237,P2237),Q2237)</f>
        <v>2023-01-15</v>
      </c>
      <c r="S2237" s="2" t="s">
        <v>18563</v>
      </c>
      <c r="T2237" s="8">
        <f>[1]!b_anal_ptmyear($A2237,日期设置!$B$2)</f>
        <v>1.8191780821917809</v>
      </c>
      <c r="U2237" s="8">
        <f>[1]!b_anal_termifexercise($A2237,日期设置!B$2)</f>
        <v>0</v>
      </c>
      <c r="V2237" s="10">
        <f>[1]!b_dq_dirtyprice(A2237,日期设置!$B$2)</f>
        <v>101.0849</v>
      </c>
      <c r="W2237" s="11">
        <f>IF(U2237=0,ROUNDUP((Q2237-日期设置!$B$2)/365,0),ROUNDUP((R2237-日期设置!$B$2)/365,0))</f>
        <v>2</v>
      </c>
      <c r="X2237" s="18">
        <f>_xlfn.IFNA(VLOOKUP(A2237,过往入选债券!A:D,4,0),2)</f>
        <v>2</v>
      </c>
      <c r="Y2237">
        <f>_xlfn.IFNA(VLOOKUP(C2237,[2]Sheet1!$A:$A,1,0),3)</f>
        <v>3</v>
      </c>
    </row>
    <row r="2238" spans="1:25" hidden="1" x14ac:dyDescent="0.2">
      <c r="A2238" s="21" t="s">
        <v>2682</v>
      </c>
      <c r="B2238" s="21" t="s">
        <v>2683</v>
      </c>
      <c r="C2238" s="37" t="s">
        <v>1679</v>
      </c>
      <c r="D2238" s="26" t="str">
        <f>[1]!b_calc_yield(A2238,日期设置!$B$2,F2238,1,R2238,1,O2238,L2238,S2238,)</f>
        <v>Fetching...</v>
      </c>
      <c r="E2238" s="26">
        <f t="shared" si="68"/>
        <v>5.7681562016060894</v>
      </c>
      <c r="F2238" s="18">
        <f>[1]!b_dq_cleanprice($A2238,日期设置!B$2)</f>
        <v>100</v>
      </c>
      <c r="G2238" s="18" t="str">
        <f t="shared" si="69"/>
        <v>0.95 + 0</v>
      </c>
      <c r="H2238" s="27">
        <f>[1]!b_dq_pctchange($A2238,日期设置!$B$2,1)/100</f>
        <v>0</v>
      </c>
      <c r="I2238" s="26">
        <f>[1]!b_pq_pctchange(A2238,日期设置!$B$4,日期设置!$B$2,1)</f>
        <v>0</v>
      </c>
      <c r="J2238" s="26">
        <f>[1]!b_pq_pctchange(A2238,日期设置!$C$4,日期设置!$B$2,1)</f>
        <v>-0.53561570940485392</v>
      </c>
      <c r="K2238" s="52">
        <f>[1]!b_dq_amount($A2238,日期设置!B$2,2,10000)</f>
        <v>0</v>
      </c>
      <c r="L2238" s="26">
        <f>[1]!b_info_latestpar(A2238,日期设置!$B$2)</f>
        <v>100</v>
      </c>
      <c r="M2238" s="6">
        <f>[1]!b_info_outstandingbalance($A2238,日期设置!B$2)</f>
        <v>3.5</v>
      </c>
      <c r="N2238" s="7">
        <f>[1]!b_info_latestissurercreditrating2(A2238,日期设置!$B$2,"102","1")</f>
        <v>0</v>
      </c>
      <c r="O2238" s="8">
        <v>6</v>
      </c>
      <c r="P2238" s="9">
        <f>[1]!b_info_repurchasedate(A2238)</f>
        <v>0</v>
      </c>
      <c r="Q2238" s="8" t="s">
        <v>17209</v>
      </c>
      <c r="R2238" s="2" t="str">
        <f>IF((--IF(P2238=0,Q2238,P2238))&gt;(--日期设置!$B$2),IF(P2238=0,Q2238,P2238),Q2238)</f>
        <v>2022-03-06</v>
      </c>
      <c r="S2238" s="2" t="s">
        <v>18386</v>
      </c>
      <c r="T2238" s="8">
        <f>[1]!b_anal_ptmyear($A2238,日期设置!$B$2)</f>
        <v>0.95616438356164379</v>
      </c>
      <c r="U2238" s="8">
        <f>[1]!b_anal_termifexercise($A2238,日期设置!B$2)</f>
        <v>0</v>
      </c>
      <c r="V2238" s="10">
        <f>[1]!b_dq_dirtyprice(A2238,日期设置!$B$2)</f>
        <v>100.2192</v>
      </c>
      <c r="W2238" s="11">
        <f>IF(U2238=0,ROUNDUP((Q2238-日期设置!$B$2)/365,0),ROUNDUP((R2238-日期设置!$B$2)/365,0))</f>
        <v>1</v>
      </c>
      <c r="X2238" s="18">
        <f>_xlfn.IFNA(VLOOKUP(A2238,过往入选债券!A:D,4,0),2)</f>
        <v>2</v>
      </c>
      <c r="Y2238">
        <f>_xlfn.IFNA(VLOOKUP(C2238,[2]Sheet1!$A:$A,1,0),3)</f>
        <v>3</v>
      </c>
    </row>
    <row r="2239" spans="1:25" hidden="1" x14ac:dyDescent="0.2">
      <c r="A2239" s="28" t="s">
        <v>21496</v>
      </c>
      <c r="B2239" s="28" t="s">
        <v>21497</v>
      </c>
      <c r="C2239" s="39" t="s">
        <v>35</v>
      </c>
      <c r="D2239" s="26" t="str">
        <f>[1]!b_calc_yield(A2239,日期设置!$B$2,F2239,1,R2239,1,O2239,L2239,S2239,)</f>
        <v>Fetching...</v>
      </c>
      <c r="E2239" s="26">
        <f t="shared" si="68"/>
        <v>15.661441317991521</v>
      </c>
      <c r="F2239" s="18">
        <f>[1]!b_dq_cleanprice($A2239,日期设置!B$2)</f>
        <v>100</v>
      </c>
      <c r="G2239" s="18" t="str">
        <f t="shared" si="69"/>
        <v>2.66 + 0</v>
      </c>
      <c r="H2239" s="27">
        <f>[1]!b_dq_pctchange($A2239,日期设置!$B$2,1)/100</f>
        <v>0</v>
      </c>
      <c r="I2239" s="26">
        <f>[1]!b_pq_pctchange(A2239,日期设置!$B$4,日期设置!$B$2,1)</f>
        <v>0</v>
      </c>
      <c r="J2239" s="26">
        <f>[1]!b_pq_pctchange(A2239,日期设置!$C$4,日期设置!$B$2,1)</f>
        <v>0</v>
      </c>
      <c r="K2239" s="52">
        <f>[1]!b_dq_amount($A2239,日期设置!B$2,2,10000)</f>
        <v>0</v>
      </c>
      <c r="L2239" s="26">
        <f>[1]!b_info_latestpar(A2239,日期设置!$B$2)</f>
        <v>100</v>
      </c>
      <c r="M2239" s="6">
        <f>[1]!b_info_outstandingbalance($A2239,日期设置!B$2)</f>
        <v>5.6</v>
      </c>
      <c r="N2239" s="7" t="str">
        <f>[1]!b_info_latestissurercreditrating2(A2239,日期设置!$B$2,"102","1")</f>
        <v>AA+</v>
      </c>
      <c r="O2239" s="43">
        <v>6</v>
      </c>
      <c r="P2239" s="9">
        <f>[1]!b_info_repurchasedate(A2239)</f>
        <v>0</v>
      </c>
      <c r="Q2239" s="31" t="s">
        <v>21747</v>
      </c>
      <c r="R2239" s="2" t="str">
        <f>IF((--IF(P2239=0,Q2239,P2239))&gt;(--日期设置!$B$2),IF(P2239=0,Q2239,P2239),Q2239)</f>
        <v>2023-11-19</v>
      </c>
      <c r="S2239" s="31" t="s">
        <v>16088</v>
      </c>
      <c r="T2239" s="8">
        <f>[1]!b_anal_ptmyear($A2239,日期设置!$B$2)</f>
        <v>2.6630136986301371</v>
      </c>
      <c r="U2239" s="8">
        <f>[1]!b_anal_termifexercise($A2239,日期设置!B$2)</f>
        <v>0</v>
      </c>
      <c r="V2239" s="10">
        <f>[1]!b_dq_dirtyprice(A2239,日期设置!$B$2)</f>
        <v>102.0219</v>
      </c>
      <c r="W2239" s="11">
        <f>IF(U2239=0,ROUNDUP((Q2239-日期设置!$B$2)/365,0),ROUNDUP((R2239-日期设置!$B$2)/365,0))</f>
        <v>3</v>
      </c>
      <c r="X2239" s="18">
        <f>_xlfn.IFNA(VLOOKUP(A2239,过往入选债券!A:D,4,0),2)</f>
        <v>2</v>
      </c>
      <c r="Y2239">
        <f>_xlfn.IFNA(VLOOKUP(C2239,[2]Sheet1!$A:$A,1,0),3)</f>
        <v>3</v>
      </c>
    </row>
    <row r="2240" spans="1:25" hidden="1" x14ac:dyDescent="0.2">
      <c r="A2240" s="21" t="s">
        <v>11257</v>
      </c>
      <c r="B2240" s="21" t="s">
        <v>11258</v>
      </c>
      <c r="C2240" s="37" t="s">
        <v>54</v>
      </c>
      <c r="D2240" s="26" t="str">
        <f>[1]!b_calc_yield(A2240,日期设置!$B$2,F2240,1,R2240,1,O2240,L2240,S2240,)</f>
        <v>Fetching...</v>
      </c>
      <c r="E2240" s="26">
        <f t="shared" si="68"/>
        <v>13.038730134401133</v>
      </c>
      <c r="F2240" s="18">
        <f>[1]!b_dq_cleanprice($A2240,日期设置!B$2)</f>
        <v>100</v>
      </c>
      <c r="G2240" s="18" t="str">
        <f t="shared" si="69"/>
        <v>2.26 + 0</v>
      </c>
      <c r="H2240" s="27">
        <f>[1]!b_dq_pctchange($A2240,日期设置!$B$2,1)/100</f>
        <v>0</v>
      </c>
      <c r="I2240" s="26">
        <f>[1]!b_pq_pctchange(A2240,日期设置!$B$4,日期设置!$B$2,1)</f>
        <v>0</v>
      </c>
      <c r="J2240" s="26">
        <f>[1]!b_pq_pctchange(A2240,日期设置!$C$4,日期设置!$B$2,1)</f>
        <v>0</v>
      </c>
      <c r="K2240" s="52">
        <f>[1]!b_dq_amount($A2240,日期设置!B$2,2,10000)</f>
        <v>0</v>
      </c>
      <c r="L2240" s="26">
        <f>[1]!b_info_latestpar(A2240,日期设置!$B$2)</f>
        <v>100</v>
      </c>
      <c r="M2240" s="6">
        <f>[1]!b_info_outstandingbalance($A2240,日期设置!B$2)</f>
        <v>5</v>
      </c>
      <c r="N2240" s="7" t="str">
        <f>[1]!b_info_latestissurercreditrating2(A2240,日期设置!$B$2,"102","1")</f>
        <v>B</v>
      </c>
      <c r="O2240" s="8">
        <v>6</v>
      </c>
      <c r="P2240" s="9">
        <f>[1]!b_info_repurchasedate(A2240)</f>
        <v>0</v>
      </c>
      <c r="Q2240" s="8" t="s">
        <v>16635</v>
      </c>
      <c r="R2240" s="2" t="str">
        <f>IF((--IF(P2240=0,Q2240,P2240))&gt;(--日期设置!$B$2),IF(P2240=0,Q2240,P2240),Q2240)</f>
        <v>2023-06-28</v>
      </c>
      <c r="S2240" s="2" t="s">
        <v>17819</v>
      </c>
      <c r="T2240" s="8">
        <f>[1]!b_anal_ptmyear($A2240,日期设置!$B$2)</f>
        <v>2.2684931506849315</v>
      </c>
      <c r="U2240" s="8">
        <f>[1]!b_anal_termifexercise($A2240,日期设置!B$2)</f>
        <v>0</v>
      </c>
      <c r="V2240" s="10">
        <f>[1]!b_dq_dirtyprice(A2240,日期设置!$B$2)</f>
        <v>104.389</v>
      </c>
      <c r="W2240" s="11">
        <f>IF(U2240=0,ROUNDUP((Q2240-日期设置!$B$2)/365,0),ROUNDUP((R2240-日期设置!$B$2)/365,0))</f>
        <v>3</v>
      </c>
      <c r="X2240" s="18">
        <f>_xlfn.IFNA(VLOOKUP(A2240,过往入选债券!A:D,4,0),2)</f>
        <v>2</v>
      </c>
      <c r="Y2240" t="str">
        <f>_xlfn.IFNA(VLOOKUP(C2240,[2]Sheet1!$A:$A,1,0),3)</f>
        <v>永城煤电控股集团有限公司</v>
      </c>
    </row>
    <row r="2241" spans="1:25" hidden="1" x14ac:dyDescent="0.2">
      <c r="A2241" s="28" t="s">
        <v>21776</v>
      </c>
      <c r="B2241" s="28" t="s">
        <v>21948</v>
      </c>
      <c r="C2241" s="39" t="s">
        <v>2095</v>
      </c>
      <c r="D2241" s="26" t="str">
        <f>[1]!b_calc_yield(A2241,日期设置!$B$2,F2241,1,R2241,1,O2241,L2241,S2241,)</f>
        <v>Fetching...</v>
      </c>
      <c r="E2241" s="26">
        <f t="shared" si="68"/>
        <v>16.117731571230355</v>
      </c>
      <c r="F2241" s="18">
        <f>[1]!b_dq_cleanprice($A2241,日期设置!B$2)</f>
        <v>100.01</v>
      </c>
      <c r="G2241" s="18" t="str">
        <f t="shared" si="69"/>
        <v>4.73 + 2.73</v>
      </c>
      <c r="H2241" s="27">
        <f>[1]!b_dq_pctchange($A2241,日期设置!$B$2,1)/100</f>
        <v>0</v>
      </c>
      <c r="I2241" s="26">
        <f>[1]!b_pq_pctchange(A2241,日期设置!$B$4,日期设置!$B$2,1)</f>
        <v>1.9608162982341255</v>
      </c>
      <c r="J2241" s="26">
        <f>[1]!b_pq_pctchange(A2241,日期设置!$C$4,日期设置!$B$2,1)</f>
        <v>1.0000000000005116E-2</v>
      </c>
      <c r="K2241" s="52">
        <f>[1]!b_dq_amount($A2241,日期设置!B$2,2,10000)</f>
        <v>0</v>
      </c>
      <c r="L2241" s="26">
        <f>[1]!b_info_latestpar(A2241,日期设置!$B$2)</f>
        <v>100</v>
      </c>
      <c r="M2241" s="6">
        <f>[1]!b_info_outstandingbalance($A2241,日期设置!B$2)</f>
        <v>2.5</v>
      </c>
      <c r="N2241" s="7" t="str">
        <f>[1]!b_info_latestissurercreditrating2(A2241,日期设置!$B$2,"102","1")</f>
        <v>AA</v>
      </c>
      <c r="O2241" s="43">
        <v>6</v>
      </c>
      <c r="P2241" s="9" t="str">
        <f>[1]!b_info_repurchasedate(A2241)</f>
        <v>2023-12-14</v>
      </c>
      <c r="Q2241" s="31" t="s">
        <v>17533</v>
      </c>
      <c r="R2241" s="2" t="str">
        <f>IF((--IF(P2241=0,Q2241,P2241))&gt;(--日期设置!$B$2),IF(P2241=0,Q2241,P2241),Q2241)</f>
        <v>2023-12-14</v>
      </c>
      <c r="S2241" s="31" t="s">
        <v>16180</v>
      </c>
      <c r="T2241" s="8">
        <f>[1]!b_anal_ptmyear($A2241,日期设置!$B$2)</f>
        <v>4.7315068493150685</v>
      </c>
      <c r="U2241" s="8">
        <f>[1]!b_anal_termifexercise($A2241,日期设置!B$2)</f>
        <v>2.7315068493150685</v>
      </c>
      <c r="V2241" s="10">
        <f>[1]!b_dq_dirtyprice(A2241,日期设置!$B$2)</f>
        <v>101.621</v>
      </c>
      <c r="W2241" s="11">
        <f>IF(U2241=0,ROUNDUP((Q2241-日期设置!$B$2)/365,0),ROUNDUP((R2241-日期设置!$B$2)/365,0))</f>
        <v>3</v>
      </c>
      <c r="X2241" s="18">
        <f>_xlfn.IFNA(VLOOKUP(A2241,过往入选债券!A:D,4,0),2)</f>
        <v>2</v>
      </c>
      <c r="Y2241">
        <f>_xlfn.IFNA(VLOOKUP(C2241,[2]Sheet1!$A:$A,1,0),3)</f>
        <v>3</v>
      </c>
    </row>
    <row r="2242" spans="1:25" hidden="1" x14ac:dyDescent="0.2">
      <c r="A2242" s="28" t="s">
        <v>21164</v>
      </c>
      <c r="B2242" s="28" t="s">
        <v>21165</v>
      </c>
      <c r="C2242" s="39" t="s">
        <v>54</v>
      </c>
      <c r="D2242" s="26" t="str">
        <f>[1]!b_calc_yield(A2242,日期设置!$B$2,F2242,1,R2242,1,O2242,L2242,S2242,)</f>
        <v>Fetching...</v>
      </c>
      <c r="E2242" s="26">
        <f t="shared" ref="E2242:E2305" si="70">((O2242*W2242+L2242)/V2242-1)*100</f>
        <v>15.141946601458578</v>
      </c>
      <c r="F2242" s="18">
        <f>[1]!b_dq_cleanprice($A2242,日期设置!B$2)</f>
        <v>100</v>
      </c>
      <c r="G2242" s="18" t="str">
        <f t="shared" ref="G2242:G2305" si="71">LEFT(T2242,4)&amp;" + "&amp;LEFT(U2242,4)</f>
        <v>2.58 + 0</v>
      </c>
      <c r="H2242" s="27">
        <f>[1]!b_dq_pctchange($A2242,日期设置!$B$2,1)/100</f>
        <v>0</v>
      </c>
      <c r="I2242" s="26">
        <f>[1]!b_pq_pctchange(A2242,日期设置!$B$4,日期设置!$B$2,1)</f>
        <v>0</v>
      </c>
      <c r="J2242" s="26">
        <f>[1]!b_pq_pctchange(A2242,日期设置!$C$4,日期设置!$B$2,1)</f>
        <v>0</v>
      </c>
      <c r="K2242" s="52">
        <f>[1]!b_dq_amount($A2242,日期设置!B$2,2,10000)</f>
        <v>0</v>
      </c>
      <c r="L2242" s="26">
        <f>[1]!b_info_latestpar(A2242,日期设置!$B$2)</f>
        <v>100</v>
      </c>
      <c r="M2242" s="6">
        <f>[1]!b_info_outstandingbalance($A2242,日期设置!B$2)</f>
        <v>10</v>
      </c>
      <c r="N2242" s="7" t="str">
        <f>[1]!b_info_latestissurercreditrating2(A2242,日期设置!$B$2,"102","1")</f>
        <v>B</v>
      </c>
      <c r="O2242" s="8">
        <v>6</v>
      </c>
      <c r="P2242" s="9">
        <f>[1]!b_info_repurchasedate(A2242)</f>
        <v>0</v>
      </c>
      <c r="Q2242" s="8" t="s">
        <v>17747</v>
      </c>
      <c r="R2242" s="2" t="str">
        <f>IF((--IF(P2242=0,Q2242,P2242))&gt;(--日期设置!$B$2),IF(P2242=0,Q2242,P2242),Q2242)</f>
        <v>2023-10-22</v>
      </c>
      <c r="S2242" s="31" t="s">
        <v>16198</v>
      </c>
      <c r="T2242" s="8">
        <f>[1]!b_anal_ptmyear($A2242,日期设置!$B$2)</f>
        <v>2.5863013698630137</v>
      </c>
      <c r="U2242" s="8">
        <f>[1]!b_anal_termifexercise($A2242,日期设置!B$2)</f>
        <v>0</v>
      </c>
      <c r="V2242" s="10">
        <f>[1]!b_dq_dirtyprice(A2242,日期设置!$B$2)</f>
        <v>102.48220000000001</v>
      </c>
      <c r="W2242" s="11">
        <f>IF(U2242=0,ROUNDUP((Q2242-日期设置!$B$2)/365,0),ROUNDUP((R2242-日期设置!$B$2)/365,0))</f>
        <v>3</v>
      </c>
      <c r="X2242" s="18">
        <f>_xlfn.IFNA(VLOOKUP(A2242,过往入选债券!A:D,4,0),2)</f>
        <v>2</v>
      </c>
      <c r="Y2242" t="str">
        <f>_xlfn.IFNA(VLOOKUP(C2242,[2]Sheet1!$A:$A,1,0),3)</f>
        <v>永城煤电控股集团有限公司</v>
      </c>
    </row>
    <row r="2243" spans="1:25" hidden="1" x14ac:dyDescent="0.2">
      <c r="A2243" s="21" t="s">
        <v>15513</v>
      </c>
      <c r="B2243" s="21" t="s">
        <v>15514</v>
      </c>
      <c r="C2243" s="37" t="s">
        <v>15515</v>
      </c>
      <c r="D2243" s="26" t="str">
        <f>[1]!b_calc_yield(A2243,日期设置!$B$2,F2243,1,R2243,1,O2243,L2243,S2243,)</f>
        <v>Fetching...</v>
      </c>
      <c r="E2243" s="26">
        <f t="shared" si="70"/>
        <v>32.780358587062274</v>
      </c>
      <c r="F2243" s="18">
        <f>[1]!b_dq_cleanprice($A2243,日期设置!B$2)</f>
        <v>100</v>
      </c>
      <c r="G2243" s="18" t="str">
        <f t="shared" si="71"/>
        <v>5.60 + 0</v>
      </c>
      <c r="H2243" s="27">
        <f>[1]!b_dq_pctchange($A2243,日期设置!$B$2,1)/100</f>
        <v>0</v>
      </c>
      <c r="I2243" s="26">
        <f>[1]!b_pq_pctchange(A2243,日期设置!$B$4,日期设置!$B$2,1)</f>
        <v>0</v>
      </c>
      <c r="J2243" s="26">
        <f>[1]!b_pq_pctchange(A2243,日期设置!$C$4,日期设置!$B$2,1)</f>
        <v>0</v>
      </c>
      <c r="K2243" s="52">
        <f>[1]!b_dq_amount($A2243,日期设置!B$2,2,10000)</f>
        <v>0</v>
      </c>
      <c r="L2243" s="26">
        <f>[1]!b_info_latestpar(A2243,日期设置!$B$2)</f>
        <v>100</v>
      </c>
      <c r="M2243" s="6">
        <f>[1]!b_info_outstandingbalance($A2243,日期设置!B$2)</f>
        <v>7</v>
      </c>
      <c r="N2243" s="7" t="str">
        <f>[1]!b_info_latestissurercreditrating2(A2243,日期设置!$B$2,"102","1")</f>
        <v>AA</v>
      </c>
      <c r="O2243" s="8">
        <v>5.99</v>
      </c>
      <c r="P2243" s="9">
        <f>[1]!b_info_repurchasedate(A2243)</f>
        <v>0</v>
      </c>
      <c r="Q2243" s="8" t="s">
        <v>16267</v>
      </c>
      <c r="R2243" s="2" t="str">
        <f>IF((--IF(P2243=0,Q2243,P2243))&gt;(--日期设置!$B$2),IF(P2243=0,Q2243,P2243),Q2243)</f>
        <v>2026-10-28</v>
      </c>
      <c r="S2243" s="2" t="s">
        <v>17959</v>
      </c>
      <c r="T2243" s="8">
        <f>[1]!b_anal_ptmyear($A2243,日期设置!$B$2)</f>
        <v>5.602739726027397</v>
      </c>
      <c r="U2243" s="8">
        <f>[1]!b_anal_termifexercise($A2243,日期设置!B$2)</f>
        <v>0</v>
      </c>
      <c r="V2243" s="10">
        <f>[1]!b_dq_dirtyprice(A2243,日期设置!$B$2)</f>
        <v>102.3796</v>
      </c>
      <c r="W2243" s="11">
        <f>IF(U2243=0,ROUNDUP((Q2243-日期设置!$B$2)/365,0),ROUNDUP((R2243-日期设置!$B$2)/365,0))</f>
        <v>6</v>
      </c>
      <c r="X2243" s="18">
        <f>_xlfn.IFNA(VLOOKUP(A2243,过往入选债券!A:D,4,0),2)</f>
        <v>2</v>
      </c>
      <c r="Y2243">
        <f>_xlfn.IFNA(VLOOKUP(C2243,[2]Sheet1!$A:$A,1,0),3)</f>
        <v>3</v>
      </c>
    </row>
    <row r="2244" spans="1:25" hidden="1" x14ac:dyDescent="0.2">
      <c r="A2244" s="21" t="s">
        <v>2592</v>
      </c>
      <c r="B2244" s="21" t="s">
        <v>2593</v>
      </c>
      <c r="C2244" s="37" t="s">
        <v>1384</v>
      </c>
      <c r="D2244" s="26" t="str">
        <f>[1]!b_calc_yield(A2244,日期设置!$B$2,F2244,1,R2244,1,O2244,L2244,S2244,)</f>
        <v>Fetching...</v>
      </c>
      <c r="E2244" s="26">
        <f t="shared" si="70"/>
        <v>5.1617627545127887</v>
      </c>
      <c r="F2244" s="18">
        <f>[1]!b_dq_cleanprice($A2244,日期设置!B$2)</f>
        <v>100.78100000000001</v>
      </c>
      <c r="G2244" s="18" t="str">
        <f t="shared" si="71"/>
        <v>2.86 + 0.86</v>
      </c>
      <c r="H2244" s="27">
        <f>[1]!b_dq_pctchange($A2244,日期设置!$B$2,1)/100</f>
        <v>0</v>
      </c>
      <c r="I2244" s="26">
        <f>[1]!b_pq_pctchange(A2244,日期设置!$B$4,日期设置!$B$2,1)</f>
        <v>0</v>
      </c>
      <c r="J2244" s="26">
        <f>[1]!b_pq_pctchange(A2244,日期设置!$C$4,日期设置!$B$2,1)</f>
        <v>0</v>
      </c>
      <c r="K2244" s="52">
        <f>[1]!b_dq_amount($A2244,日期设置!B$2,2,10000)</f>
        <v>0</v>
      </c>
      <c r="L2244" s="26">
        <f>[1]!b_info_latestpar(A2244,日期设置!$B$2)</f>
        <v>100</v>
      </c>
      <c r="M2244" s="6">
        <f>[1]!b_info_outstandingbalance($A2244,日期设置!B$2)</f>
        <v>5.4</v>
      </c>
      <c r="N2244" s="7">
        <f>[1]!b_info_latestissurercreditrating2(A2244,日期设置!$B$2,"102","1")</f>
        <v>0</v>
      </c>
      <c r="O2244" s="8">
        <v>6.99</v>
      </c>
      <c r="P2244" s="9" t="str">
        <f>[1]!b_info_repurchasedate(A2244)</f>
        <v>2022-01-31</v>
      </c>
      <c r="Q2244" s="8" t="s">
        <v>16287</v>
      </c>
      <c r="R2244" s="2" t="str">
        <f>IF((--IF(P2244=0,Q2244,P2244))&gt;(--日期设置!$B$2),IF(P2244=0,Q2244,P2244),Q2244)</f>
        <v>2022-01-31</v>
      </c>
      <c r="S2244" s="2" t="s">
        <v>18069</v>
      </c>
      <c r="T2244" s="8">
        <f>[1]!b_anal_ptmyear($A2244,日期设置!$B$2)</f>
        <v>2.8630136986301369</v>
      </c>
      <c r="U2244" s="8">
        <f>[1]!b_anal_termifexercise($A2244,日期设置!B$2)</f>
        <v>0.86301369863013699</v>
      </c>
      <c r="V2244" s="10">
        <f>[1]!b_dq_dirtyprice(A2244,日期设置!$B$2)</f>
        <v>101.7385</v>
      </c>
      <c r="W2244" s="11">
        <f>IF(U2244=0,ROUNDUP((Q2244-日期设置!$B$2)/365,0),ROUNDUP((R2244-日期设置!$B$2)/365,0))</f>
        <v>1</v>
      </c>
      <c r="X2244" s="18">
        <f>_xlfn.IFNA(VLOOKUP(A2244,过往入选债券!A:D,4,0),2)</f>
        <v>2</v>
      </c>
      <c r="Y2244">
        <f>_xlfn.IFNA(VLOOKUP(C2244,[2]Sheet1!$A:$A,1,0),3)</f>
        <v>3</v>
      </c>
    </row>
    <row r="2245" spans="1:25" hidden="1" x14ac:dyDescent="0.2">
      <c r="A2245" s="21" t="s">
        <v>1244</v>
      </c>
      <c r="B2245" s="21" t="s">
        <v>1245</v>
      </c>
      <c r="C2245" s="37" t="s">
        <v>266</v>
      </c>
      <c r="D2245" s="26" t="str">
        <f>[1]!b_calc_yield(A2245,日期设置!$B$2,F2245,1,R2245,1,O2245,L2245,S2245,)</f>
        <v>Fetching...</v>
      </c>
      <c r="E2245" s="26">
        <f t="shared" si="70"/>
        <v>6.4694446953025064</v>
      </c>
      <c r="F2245" s="18">
        <f>[1]!b_dq_cleanprice($A2245,日期设置!B$2)</f>
        <v>100</v>
      </c>
      <c r="G2245" s="18" t="str">
        <f t="shared" si="71"/>
        <v>1.13 + 0</v>
      </c>
      <c r="H2245" s="27">
        <f>[1]!b_dq_pctchange($A2245,日期设置!$B$2,1)/100</f>
        <v>0</v>
      </c>
      <c r="I2245" s="26">
        <f>[1]!b_pq_pctchange(A2245,日期设置!$B$4,日期设置!$B$2,1)</f>
        <v>0</v>
      </c>
      <c r="J2245" s="26">
        <f>[1]!b_pq_pctchange(A2245,日期设置!$C$4,日期设置!$B$2,1)</f>
        <v>0</v>
      </c>
      <c r="K2245" s="52">
        <f>[1]!b_dq_amount($A2245,日期设置!B$2,2,10000)</f>
        <v>0</v>
      </c>
      <c r="L2245" s="26">
        <f>[1]!b_info_latestpar(A2245,日期设置!$B$2)</f>
        <v>100</v>
      </c>
      <c r="M2245" s="6">
        <f>[1]!b_info_outstandingbalance($A2245,日期设置!B$2)</f>
        <v>5</v>
      </c>
      <c r="N2245" s="7">
        <f>[1]!b_info_latestissurercreditrating2(A2245,日期设置!$B$2,"102","1")</f>
        <v>0</v>
      </c>
      <c r="O2245" s="8">
        <v>6</v>
      </c>
      <c r="P2245" s="9">
        <f>[1]!b_info_repurchasedate(A2245)</f>
        <v>0</v>
      </c>
      <c r="Q2245" s="8" t="s">
        <v>16467</v>
      </c>
      <c r="R2245" s="2" t="str">
        <f>IF((--IF(P2245=0,Q2245,P2245))&gt;(--日期设置!$B$2),IF(P2245=0,Q2245,P2245),Q2245)</f>
        <v>2022-05-10</v>
      </c>
      <c r="S2245" s="2" t="s">
        <v>18998</v>
      </c>
      <c r="T2245" s="8">
        <f>[1]!b_anal_ptmyear($A2245,日期设置!$B$2)</f>
        <v>1.1342465753424658</v>
      </c>
      <c r="U2245" s="8">
        <f>[1]!b_anal_termifexercise($A2245,日期设置!B$2)</f>
        <v>0</v>
      </c>
      <c r="V2245" s="10">
        <f>[1]!b_dq_dirtyprice(A2245,日期设置!$B$2)</f>
        <v>105.19450000000001</v>
      </c>
      <c r="W2245" s="11">
        <f>IF(U2245=0,ROUNDUP((Q2245-日期设置!$B$2)/365,0),ROUNDUP((R2245-日期设置!$B$2)/365,0))</f>
        <v>2</v>
      </c>
      <c r="X2245" s="18">
        <f>_xlfn.IFNA(VLOOKUP(A2245,过往入选债券!A:D,4,0),2)</f>
        <v>2</v>
      </c>
      <c r="Y2245">
        <f>_xlfn.IFNA(VLOOKUP(C2245,[2]Sheet1!$A:$A,1,0),3)</f>
        <v>3</v>
      </c>
    </row>
    <row r="2246" spans="1:25" hidden="1" x14ac:dyDescent="0.2">
      <c r="A2246" s="21" t="s">
        <v>3084</v>
      </c>
      <c r="B2246" s="21" t="s">
        <v>3085</v>
      </c>
      <c r="C2246" s="37" t="s">
        <v>3086</v>
      </c>
      <c r="D2246" s="26" t="str">
        <f>[1]!b_calc_yield(A2246,日期设置!$B$2,F2246,1,R2246,1,O2246,L2246,S2246,)</f>
        <v>Fetching...</v>
      </c>
      <c r="E2246" s="26">
        <f t="shared" si="70"/>
        <v>6.4203117287737088</v>
      </c>
      <c r="F2246" s="18">
        <f>[1]!b_dq_cleanprice($A2246,日期设置!B$2)</f>
        <v>99.948999999999998</v>
      </c>
      <c r="G2246" s="18" t="str">
        <f t="shared" si="71"/>
        <v>1.12 + 0</v>
      </c>
      <c r="H2246" s="27">
        <f>[1]!b_dq_pctchange($A2246,日期设置!$B$2,1)/100</f>
        <v>0</v>
      </c>
      <c r="I2246" s="26">
        <f>[1]!b_pq_pctchange(A2246,日期设置!$B$4,日期设置!$B$2,1)</f>
        <v>0</v>
      </c>
      <c r="J2246" s="26">
        <f>[1]!b_pq_pctchange(A2246,日期设置!$C$4,日期设置!$B$2,1)</f>
        <v>0</v>
      </c>
      <c r="K2246" s="52">
        <f>[1]!b_dq_amount($A2246,日期设置!B$2,2,10000)</f>
        <v>0</v>
      </c>
      <c r="L2246" s="26">
        <f>[1]!b_info_latestpar(A2246,日期设置!$B$2)</f>
        <v>100</v>
      </c>
      <c r="M2246" s="6">
        <f>[1]!b_info_outstandingbalance($A2246,日期设置!B$2)</f>
        <v>4</v>
      </c>
      <c r="N2246" s="7">
        <f>[1]!b_info_latestissurercreditrating2(A2246,日期设置!$B$2,"102","1")</f>
        <v>0</v>
      </c>
      <c r="O2246" s="8">
        <v>5.95</v>
      </c>
      <c r="P2246" s="9">
        <f>[1]!b_info_repurchasedate(A2246)</f>
        <v>0</v>
      </c>
      <c r="Q2246" s="8" t="s">
        <v>17187</v>
      </c>
      <c r="R2246" s="2" t="str">
        <f>IF((--IF(P2246=0,Q2246,P2246))&gt;(--日期设置!$B$2),IF(P2246=0,Q2246,P2246),Q2246)</f>
        <v>2022-05-07</v>
      </c>
      <c r="S2246" s="2" t="s">
        <v>18772</v>
      </c>
      <c r="T2246" s="8">
        <f>[1]!b_anal_ptmyear($A2246,日期设置!$B$2)</f>
        <v>1.1260273972602739</v>
      </c>
      <c r="U2246" s="8">
        <f>[1]!b_anal_termifexercise($A2246,日期设置!B$2)</f>
        <v>0</v>
      </c>
      <c r="V2246" s="10">
        <f>[1]!b_dq_dirtyprice(A2246,日期设置!$B$2)</f>
        <v>105.1491</v>
      </c>
      <c r="W2246" s="11">
        <f>IF(U2246=0,ROUNDUP((Q2246-日期设置!$B$2)/365,0),ROUNDUP((R2246-日期设置!$B$2)/365,0))</f>
        <v>2</v>
      </c>
      <c r="X2246" s="18">
        <f>_xlfn.IFNA(VLOOKUP(A2246,过往入选债券!A:D,4,0),2)</f>
        <v>2</v>
      </c>
      <c r="Y2246">
        <f>_xlfn.IFNA(VLOOKUP(C2246,[2]Sheet1!$A:$A,1,0),3)</f>
        <v>3</v>
      </c>
    </row>
    <row r="2247" spans="1:25" hidden="1" x14ac:dyDescent="0.2">
      <c r="A2247" s="21" t="s">
        <v>5045</v>
      </c>
      <c r="B2247" s="21" t="s">
        <v>5046</v>
      </c>
      <c r="C2247" s="37" t="s">
        <v>96</v>
      </c>
      <c r="D2247" s="26" t="str">
        <f>[1]!b_calc_yield(A2247,日期设置!$B$2,F2247,1,R2247,1,O2247,L2247,S2247,)</f>
        <v>Fetching...</v>
      </c>
      <c r="E2247" s="26">
        <f t="shared" si="70"/>
        <v>2.8007015530316703</v>
      </c>
      <c r="F2247" s="18">
        <f>[1]!b_dq_cleanprice($A2247,日期设置!B$2)</f>
        <v>100.8938</v>
      </c>
      <c r="G2247" s="18" t="str">
        <f t="shared" si="71"/>
        <v>0.46 + 0.46</v>
      </c>
      <c r="H2247" s="27">
        <f>[1]!b_dq_pctchange($A2247,日期设置!$B$2,1)/100</f>
        <v>0</v>
      </c>
      <c r="I2247" s="26">
        <f>[1]!b_pq_pctchange(A2247,日期设置!$B$4,日期设置!$B$2,1)</f>
        <v>0</v>
      </c>
      <c r="J2247" s="26">
        <f>[1]!b_pq_pctchange(A2247,日期设置!$C$4,日期设置!$B$2,1)</f>
        <v>0</v>
      </c>
      <c r="K2247" s="52">
        <f>[1]!b_dq_amount($A2247,日期设置!B$2,2,10000)</f>
        <v>0</v>
      </c>
      <c r="L2247" s="26">
        <f>[1]!b_info_latestpar(A2247,日期设置!$B$2)</f>
        <v>100</v>
      </c>
      <c r="M2247" s="6">
        <f>[1]!b_info_outstandingbalance($A2247,日期设置!B$2)</f>
        <v>5</v>
      </c>
      <c r="N2247" s="7" t="str">
        <f>[1]!b_info_latestissurercreditrating2(A2247,日期设置!$B$2,"102","1")</f>
        <v>AA</v>
      </c>
      <c r="O2247" s="8">
        <v>8.1999999999999993</v>
      </c>
      <c r="P2247" s="9">
        <f>[1]!b_info_repurchasedate(A2247)</f>
        <v>0</v>
      </c>
      <c r="Q2247" s="8" t="s">
        <v>17326</v>
      </c>
      <c r="R2247" s="2" t="str">
        <f>IF((--IF(P2247=0,Q2247,P2247))&gt;(--日期设置!$B$2),IF(P2247=0,Q2247,P2247),Q2247)</f>
        <v>2021-09-09</v>
      </c>
      <c r="S2247" s="2" t="s">
        <v>18514</v>
      </c>
      <c r="T2247" s="8">
        <f>[1]!b_anal_ptmyear($A2247,日期设置!$B$2)</f>
        <v>0.46849315068493153</v>
      </c>
      <c r="U2247" s="8">
        <f>[1]!b_anal_termifexercise($A2247,日期设置!B$2)</f>
        <v>0.46849315068493153</v>
      </c>
      <c r="V2247" s="10">
        <f>[1]!b_dq_dirtyprice(A2247,日期设置!$B$2)</f>
        <v>105.2522</v>
      </c>
      <c r="W2247" s="11">
        <f>IF(U2247=0,ROUNDUP((Q2247-日期设置!$B$2)/365,0),ROUNDUP((R2247-日期设置!$B$2)/365,0))</f>
        <v>1</v>
      </c>
      <c r="X2247" s="18">
        <f>_xlfn.IFNA(VLOOKUP(A2247,过往入选债券!A:D,4,0),2)</f>
        <v>2</v>
      </c>
      <c r="Y2247">
        <f>_xlfn.IFNA(VLOOKUP(C2247,[2]Sheet1!$A:$A,1,0),3)</f>
        <v>3</v>
      </c>
    </row>
    <row r="2248" spans="1:25" hidden="1" x14ac:dyDescent="0.2">
      <c r="A2248" s="21" t="s">
        <v>14525</v>
      </c>
      <c r="B2248" s="21" t="s">
        <v>14526</v>
      </c>
      <c r="C2248" s="37" t="s">
        <v>370</v>
      </c>
      <c r="D2248" s="26" t="str">
        <f>[1]!b_calc_yield(A2248,日期设置!$B$2,F2248,1,R2248,1,O2248,L2248,S2248,)</f>
        <v>Fetching...</v>
      </c>
      <c r="E2248" s="26">
        <f t="shared" si="70"/>
        <v>22.692421087714099</v>
      </c>
      <c r="F2248" s="18">
        <f>[1]!b_dq_cleanprice($A2248,日期设置!B$2)</f>
        <v>102.88200000000001</v>
      </c>
      <c r="G2248" s="18" t="str">
        <f t="shared" si="71"/>
        <v>4.06 + 0</v>
      </c>
      <c r="H2248" s="27">
        <f>[1]!b_dq_pctchange($A2248,日期设置!$B$2,1)/100</f>
        <v>0</v>
      </c>
      <c r="I2248" s="26">
        <f>[1]!b_pq_pctchange(A2248,日期设置!$B$4,日期设置!$B$2,1)</f>
        <v>0</v>
      </c>
      <c r="J2248" s="26">
        <f>[1]!b_pq_pctchange(A2248,日期设置!$C$4,日期设置!$B$2,1)</f>
        <v>0</v>
      </c>
      <c r="K2248" s="52">
        <f>[1]!b_dq_amount($A2248,日期设置!B$2,2,10000)</f>
        <v>0</v>
      </c>
      <c r="L2248" s="26">
        <f>[1]!b_info_latestpar(A2248,日期设置!$B$2)</f>
        <v>100</v>
      </c>
      <c r="M2248" s="6">
        <f>[1]!b_info_outstandingbalance($A2248,日期设置!B$2)</f>
        <v>10.5</v>
      </c>
      <c r="N2248" s="7" t="str">
        <f>[1]!b_info_latestissurercreditrating2(A2248,日期设置!$B$2,"102","1")</f>
        <v>AA</v>
      </c>
      <c r="O2248" s="8">
        <v>6.8</v>
      </c>
      <c r="P2248" s="9">
        <f>[1]!b_info_repurchasedate(A2248)</f>
        <v>0</v>
      </c>
      <c r="Q2248" s="8" t="s">
        <v>16451</v>
      </c>
      <c r="R2248" s="2" t="str">
        <f>IF((--IF(P2248=0,Q2248,P2248))&gt;(--日期设置!$B$2),IF(P2248=0,Q2248,P2248),Q2248)</f>
        <v>2025-04-16</v>
      </c>
      <c r="S2248" s="2" t="s">
        <v>18720</v>
      </c>
      <c r="T2248" s="8">
        <f>[1]!b_anal_ptmyear($A2248,日期设置!$B$2)</f>
        <v>4.0684931506849313</v>
      </c>
      <c r="U2248" s="8">
        <f>[1]!b_anal_termifexercise($A2248,日期设置!B$2)</f>
        <v>0</v>
      </c>
      <c r="V2248" s="10">
        <f>[1]!b_dq_dirtyprice(A2248,日期设置!$B$2)</f>
        <v>109.2162</v>
      </c>
      <c r="W2248" s="11">
        <f>IF(U2248=0,ROUNDUP((Q2248-日期设置!$B$2)/365,0),ROUNDUP((R2248-日期设置!$B$2)/365,0))</f>
        <v>5</v>
      </c>
      <c r="X2248" s="18">
        <f>_xlfn.IFNA(VLOOKUP(A2248,过往入选债券!A:D,4,0),2)</f>
        <v>2</v>
      </c>
      <c r="Y2248">
        <f>_xlfn.IFNA(VLOOKUP(C2248,[2]Sheet1!$A:$A,1,0),3)</f>
        <v>3</v>
      </c>
    </row>
    <row r="2249" spans="1:25" hidden="1" x14ac:dyDescent="0.2">
      <c r="A2249" s="21" t="s">
        <v>14704</v>
      </c>
      <c r="B2249" s="21" t="s">
        <v>14705</v>
      </c>
      <c r="C2249" s="37" t="s">
        <v>4171</v>
      </c>
      <c r="D2249" s="26" t="str">
        <f>[1]!b_calc_yield(A2249,日期设置!$B$2,F2249,1,R2249,1,O2249,L2249,S2249,)</f>
        <v>Fetching...</v>
      </c>
      <c r="E2249" s="26">
        <f t="shared" si="70"/>
        <v>26.424854939184961</v>
      </c>
      <c r="F2249" s="18">
        <f>[1]!b_dq_cleanprice($A2249,日期设置!B$2)</f>
        <v>103.9636</v>
      </c>
      <c r="G2249" s="18" t="str">
        <f t="shared" si="71"/>
        <v>4.59 + 0</v>
      </c>
      <c r="H2249" s="27">
        <f>[1]!b_dq_pctchange($A2249,日期设置!$B$2,1)/100</f>
        <v>0</v>
      </c>
      <c r="I2249" s="26">
        <f>[1]!b_pq_pctchange(A2249,日期设置!$B$4,日期设置!$B$2,1)</f>
        <v>-1.4095779990516863</v>
      </c>
      <c r="J2249" s="26">
        <f>[1]!b_pq_pctchange(A2249,日期设置!$C$4,日期设置!$B$2,1)</f>
        <v>-1.4095779990516863</v>
      </c>
      <c r="K2249" s="52">
        <f>[1]!b_dq_amount($A2249,日期设置!B$2,2,10000)</f>
        <v>0</v>
      </c>
      <c r="L2249" s="26">
        <f>[1]!b_info_latestpar(A2249,日期设置!$B$2)</f>
        <v>100</v>
      </c>
      <c r="M2249" s="6">
        <f>[1]!b_info_outstandingbalance($A2249,日期设置!B$2)</f>
        <v>10</v>
      </c>
      <c r="N2249" s="7" t="str">
        <f>[1]!b_info_latestissurercreditrating2(A2249,日期设置!$B$2,"102","1")</f>
        <v>AA</v>
      </c>
      <c r="O2249" s="8">
        <v>7</v>
      </c>
      <c r="P2249" s="9">
        <f>[1]!b_info_repurchasedate(A2249)</f>
        <v>0</v>
      </c>
      <c r="Q2249" s="8" t="s">
        <v>16804</v>
      </c>
      <c r="R2249" s="2" t="str">
        <f>IF((--IF(P2249=0,Q2249,P2249))&gt;(--日期设置!$B$2),IF(P2249=0,Q2249,P2249),Q2249)</f>
        <v>2025-10-26</v>
      </c>
      <c r="S2249" s="2" t="s">
        <v>17890</v>
      </c>
      <c r="T2249" s="8">
        <f>[1]!b_anal_ptmyear($A2249,日期设置!$B$2)</f>
        <v>4.5972602739726032</v>
      </c>
      <c r="U2249" s="8">
        <f>[1]!b_anal_termifexercise($A2249,日期设置!B$2)</f>
        <v>0</v>
      </c>
      <c r="V2249" s="10">
        <f>[1]!b_dq_dirtyprice(A2249,日期设置!$B$2)</f>
        <v>106.78279999999999</v>
      </c>
      <c r="W2249" s="11">
        <f>IF(U2249=0,ROUNDUP((Q2249-日期设置!$B$2)/365,0),ROUNDUP((R2249-日期设置!$B$2)/365,0))</f>
        <v>5</v>
      </c>
      <c r="X2249" s="18">
        <f>_xlfn.IFNA(VLOOKUP(A2249,过往入选债券!A:D,4,0),2)</f>
        <v>2</v>
      </c>
      <c r="Y2249">
        <f>_xlfn.IFNA(VLOOKUP(C2249,[2]Sheet1!$A:$A,1,0),3)</f>
        <v>3</v>
      </c>
    </row>
    <row r="2250" spans="1:25" hidden="1" x14ac:dyDescent="0.2">
      <c r="A2250" s="28" t="s">
        <v>19107</v>
      </c>
      <c r="B2250" s="28" t="s">
        <v>19108</v>
      </c>
      <c r="C2250" s="38" t="s">
        <v>19110</v>
      </c>
      <c r="D2250" s="26" t="str">
        <f>[1]!b_calc_yield(A2250,日期设置!$B$2,F2250,1,R2250,1,O2250,L2250,S2250,)</f>
        <v>Fetching...</v>
      </c>
      <c r="E2250" s="26">
        <f t="shared" si="70"/>
        <v>14.260499770770574</v>
      </c>
      <c r="F2250" s="18">
        <f>[1]!b_dq_cleanprice($A2250,日期设置!B$2)</f>
        <v>96.3</v>
      </c>
      <c r="G2250" s="18" t="str">
        <f t="shared" si="71"/>
        <v>2.41 + 0</v>
      </c>
      <c r="H2250" s="27">
        <f>[1]!b_dq_pctchange($A2250,日期设置!$B$2,1)/100</f>
        <v>0</v>
      </c>
      <c r="I2250" s="26">
        <f>[1]!b_pq_pctchange(A2250,日期设置!$B$4,日期设置!$B$2,1)</f>
        <v>0</v>
      </c>
      <c r="J2250" s="26">
        <f>[1]!b_pq_pctchange(A2250,日期设置!$C$4,日期设置!$B$2,1)</f>
        <v>0</v>
      </c>
      <c r="K2250" s="52">
        <f>[1]!b_dq_amount($A2250,日期设置!B$2,2,10000)</f>
        <v>0</v>
      </c>
      <c r="L2250" s="26">
        <f>[1]!b_info_latestpar(A2250,日期设置!$B$2)</f>
        <v>100</v>
      </c>
      <c r="M2250" s="6">
        <f>[1]!b_info_outstandingbalance($A2250,日期设置!B$2)</f>
        <v>2</v>
      </c>
      <c r="N2250" s="7">
        <f>[1]!b_info_latestissurercreditrating2(A2250,日期设置!$B$2,"102","1")</f>
        <v>0</v>
      </c>
      <c r="O2250" s="8">
        <v>4.3</v>
      </c>
      <c r="P2250" s="9">
        <f>[1]!b_info_repurchasedate(A2250)</f>
        <v>0</v>
      </c>
      <c r="Q2250" s="8" t="s">
        <v>19992</v>
      </c>
      <c r="R2250" s="2" t="str">
        <f>IF((--IF(P2250=0,Q2250,P2250))&gt;(--日期设置!$B$2),IF(P2250=0,Q2250,P2250),Q2250)</f>
        <v>2023-08-21</v>
      </c>
      <c r="S2250" s="31" t="s">
        <v>19109</v>
      </c>
      <c r="T2250" s="8">
        <f>[1]!b_anal_ptmyear($A2250,日期设置!$B$2)</f>
        <v>2.4164383561643836</v>
      </c>
      <c r="U2250" s="8">
        <f>[1]!b_anal_termifexercise($A2250,日期设置!B$2)</f>
        <v>0</v>
      </c>
      <c r="V2250" s="10">
        <f>[1]!b_dq_dirtyprice(A2250,日期设置!$B$2)</f>
        <v>98.809299999999993</v>
      </c>
      <c r="W2250" s="11">
        <f>IF(U2250=0,ROUNDUP((Q2250-日期设置!$B$2)/365,0),ROUNDUP((R2250-日期设置!$B$2)/365,0))</f>
        <v>3</v>
      </c>
      <c r="X2250" s="18">
        <f>_xlfn.IFNA(VLOOKUP(A2250,过往入选债券!A:D,4,0),2)</f>
        <v>2</v>
      </c>
      <c r="Y2250">
        <f>_xlfn.IFNA(VLOOKUP(C2250,[2]Sheet1!$A:$A,1,0),3)</f>
        <v>3</v>
      </c>
    </row>
    <row r="2251" spans="1:25" hidden="1" x14ac:dyDescent="0.2">
      <c r="A2251" s="21" t="s">
        <v>15424</v>
      </c>
      <c r="B2251" s="21" t="s">
        <v>15425</v>
      </c>
      <c r="C2251" s="37" t="s">
        <v>11870</v>
      </c>
      <c r="D2251" s="26" t="str">
        <f>[1]!b_calc_yield(A2251,日期设置!$B$2,F2251,1,R2251,1,O2251,L2251,S2251,)</f>
        <v>Fetching...</v>
      </c>
      <c r="E2251" s="26">
        <f t="shared" si="70"/>
        <v>31.435634713310854</v>
      </c>
      <c r="F2251" s="18">
        <f>[1]!b_dq_cleanprice($A2251,日期设置!B$2)</f>
        <v>100.07</v>
      </c>
      <c r="G2251" s="18" t="str">
        <f t="shared" si="71"/>
        <v>5.43 + 0</v>
      </c>
      <c r="H2251" s="27">
        <f>[1]!b_dq_pctchange($A2251,日期设置!$B$2,1)/100</f>
        <v>0</v>
      </c>
      <c r="I2251" s="26">
        <f>[1]!b_pq_pctchange(A2251,日期设置!$B$4,日期设置!$B$2,1)</f>
        <v>0</v>
      </c>
      <c r="J2251" s="26">
        <f>[1]!b_pq_pctchange(A2251,日期设置!$C$4,日期设置!$B$2,1)</f>
        <v>-0.62562065541212475</v>
      </c>
      <c r="K2251" s="52">
        <f>[1]!b_dq_amount($A2251,日期设置!B$2,2,10000)</f>
        <v>0</v>
      </c>
      <c r="L2251" s="26">
        <f>[1]!b_info_latestpar(A2251,日期设置!$B$2)</f>
        <v>100</v>
      </c>
      <c r="M2251" s="6">
        <f>[1]!b_info_outstandingbalance($A2251,日期设置!B$2)</f>
        <v>13</v>
      </c>
      <c r="N2251" s="7" t="str">
        <f>[1]!b_info_latestissurercreditrating2(A2251,日期设置!$B$2,"102","1")</f>
        <v>AA+</v>
      </c>
      <c r="O2251" s="8">
        <v>6</v>
      </c>
      <c r="P2251" s="9">
        <f>[1]!b_info_repurchasedate(A2251)</f>
        <v>0</v>
      </c>
      <c r="Q2251" s="8" t="s">
        <v>17716</v>
      </c>
      <c r="R2251" s="2" t="str">
        <f>IF((--IF(P2251=0,Q2251,P2251))&gt;(--日期设置!$B$2),IF(P2251=0,Q2251,P2251),Q2251)</f>
        <v>2026-08-27</v>
      </c>
      <c r="S2251" s="2" t="s">
        <v>18623</v>
      </c>
      <c r="T2251" s="8">
        <f>[1]!b_anal_ptmyear($A2251,日期设置!$B$2)</f>
        <v>5.4328767123287669</v>
      </c>
      <c r="U2251" s="8">
        <f>[1]!b_anal_termifexercise($A2251,日期设置!B$2)</f>
        <v>0</v>
      </c>
      <c r="V2251" s="10">
        <f>[1]!b_dq_dirtyprice(A2251,日期设置!$B$2)</f>
        <v>103.4727</v>
      </c>
      <c r="W2251" s="11">
        <f>IF(U2251=0,ROUNDUP((Q2251-日期设置!$B$2)/365,0),ROUNDUP((R2251-日期设置!$B$2)/365,0))</f>
        <v>6</v>
      </c>
      <c r="X2251" s="18">
        <f>_xlfn.IFNA(VLOOKUP(A2251,过往入选债券!A:D,4,0),2)</f>
        <v>2</v>
      </c>
      <c r="Y2251">
        <f>_xlfn.IFNA(VLOOKUP(C2251,[2]Sheet1!$A:$A,1,0),3)</f>
        <v>3</v>
      </c>
    </row>
    <row r="2252" spans="1:25" hidden="1" x14ac:dyDescent="0.2">
      <c r="A2252" s="21" t="s">
        <v>8685</v>
      </c>
      <c r="B2252" s="21" t="s">
        <v>8686</v>
      </c>
      <c r="C2252" s="37" t="s">
        <v>4525</v>
      </c>
      <c r="D2252" s="26" t="str">
        <f>[1]!b_calc_yield(A2252,日期设置!$B$2,F2252,1,R2252,1,O2252,L2252,S2252,)</f>
        <v>Fetching...</v>
      </c>
      <c r="E2252" s="26">
        <f t="shared" si="70"/>
        <v>7.0381399829503533</v>
      </c>
      <c r="F2252" s="18">
        <f>[1]!b_dq_cleanprice($A2252,日期设置!B$2)</f>
        <v>100</v>
      </c>
      <c r="G2252" s="18" t="str">
        <f t="shared" si="71"/>
        <v>3.22 + 1.22</v>
      </c>
      <c r="H2252" s="27">
        <f>[1]!b_dq_pctchange($A2252,日期设置!$B$2,1)/100</f>
        <v>0</v>
      </c>
      <c r="I2252" s="26">
        <f>[1]!b_pq_pctchange(A2252,日期设置!$B$4,日期设置!$B$2,1)</f>
        <v>0</v>
      </c>
      <c r="J2252" s="26">
        <f>[1]!b_pq_pctchange(A2252,日期设置!$C$4,日期设置!$B$2,1)</f>
        <v>-2.0917126509256199</v>
      </c>
      <c r="K2252" s="52">
        <f>[1]!b_dq_amount($A2252,日期设置!B$2,2,10000)</f>
        <v>0</v>
      </c>
      <c r="L2252" s="26">
        <f>[1]!b_info_latestpar(A2252,日期设置!$B$2)</f>
        <v>100</v>
      </c>
      <c r="M2252" s="6">
        <f>[1]!b_info_outstandingbalance($A2252,日期设置!B$2)</f>
        <v>10</v>
      </c>
      <c r="N2252" s="7" t="str">
        <f>[1]!b_info_latestissurercreditrating2(A2252,日期设置!$B$2,"102","1")</f>
        <v>AA+</v>
      </c>
      <c r="O2252" s="8">
        <v>6</v>
      </c>
      <c r="P2252" s="9" t="str">
        <f>[1]!b_info_repurchasedate(A2252)</f>
        <v>2022-06-13</v>
      </c>
      <c r="Q2252" s="8" t="s">
        <v>16428</v>
      </c>
      <c r="R2252" s="2" t="str">
        <f>IF((--IF(P2252=0,Q2252,P2252))&gt;(--日期设置!$B$2),IF(P2252=0,Q2252,P2252),Q2252)</f>
        <v>2022-06-13</v>
      </c>
      <c r="S2252" s="2" t="s">
        <v>18198</v>
      </c>
      <c r="T2252" s="8">
        <f>[1]!b_anal_ptmyear($A2252,日期设置!$B$2)</f>
        <v>3.2273972602739724</v>
      </c>
      <c r="U2252" s="8">
        <f>[1]!b_anal_termifexercise($A2252,日期设置!B$2)</f>
        <v>1.2273972602739727</v>
      </c>
      <c r="V2252" s="10">
        <f>[1]!b_dq_dirtyprice(A2252,日期设置!$B$2)</f>
        <v>104.6356</v>
      </c>
      <c r="W2252" s="11">
        <f>IF(U2252=0,ROUNDUP((Q2252-日期设置!$B$2)/365,0),ROUNDUP((R2252-日期设置!$B$2)/365,0))</f>
        <v>2</v>
      </c>
      <c r="X2252" s="18">
        <f>_xlfn.IFNA(VLOOKUP(A2252,过往入选债券!A:D,4,0),2)</f>
        <v>2</v>
      </c>
      <c r="Y2252">
        <f>_xlfn.IFNA(VLOOKUP(C2252,[2]Sheet1!$A:$A,1,0),3)</f>
        <v>3</v>
      </c>
    </row>
    <row r="2253" spans="1:25" hidden="1" x14ac:dyDescent="0.2">
      <c r="A2253" s="21" t="s">
        <v>13739</v>
      </c>
      <c r="B2253" s="21" t="s">
        <v>13740</v>
      </c>
      <c r="C2253" s="37" t="s">
        <v>13741</v>
      </c>
      <c r="D2253" s="26" t="str">
        <f>[1]!b_calc_yield(A2253,日期设置!$B$2,F2253,1,R2253,1,O2253,L2253,S2253,)</f>
        <v>Fetching...</v>
      </c>
      <c r="E2253" s="26">
        <f t="shared" si="70"/>
        <v>26.324569767203588</v>
      </c>
      <c r="F2253" s="18">
        <f>[1]!b_dq_cleanprice($A2253,日期设置!B$2)</f>
        <v>79.685900000000004</v>
      </c>
      <c r="G2253" s="18" t="str">
        <f t="shared" si="71"/>
        <v>3.33 + 0</v>
      </c>
      <c r="H2253" s="27">
        <f>[1]!b_dq_pctchange($A2253,日期设置!$B$2,1)/100</f>
        <v>0</v>
      </c>
      <c r="I2253" s="26">
        <f>[1]!b_pq_pctchange(A2253,日期设置!$B$4,日期设置!$B$2,1)</f>
        <v>0</v>
      </c>
      <c r="J2253" s="26">
        <f>[1]!b_pq_pctchange(A2253,日期设置!$C$4,日期设置!$B$2,1)</f>
        <v>-4.7789875068988033E-2</v>
      </c>
      <c r="K2253" s="52">
        <f>[1]!b_dq_amount($A2253,日期设置!B$2,2,10000)</f>
        <v>0</v>
      </c>
      <c r="L2253" s="26">
        <f>[1]!b_info_latestpar(A2253,日期设置!$B$2)</f>
        <v>80</v>
      </c>
      <c r="M2253" s="6">
        <f>[1]!b_info_outstandingbalance($A2253,日期设置!B$2)</f>
        <v>9.6</v>
      </c>
      <c r="N2253" s="7" t="str">
        <f>[1]!b_info_latestissurercreditrating2(A2253,日期设置!$B$2,"102","1")</f>
        <v>AA</v>
      </c>
      <c r="O2253" s="8">
        <v>6.2</v>
      </c>
      <c r="P2253" s="9">
        <f>[1]!b_info_repurchasedate(A2253)</f>
        <v>0</v>
      </c>
      <c r="Q2253" s="8" t="s">
        <v>16676</v>
      </c>
      <c r="R2253" s="2" t="str">
        <f>IF((--IF(P2253=0,Q2253,P2253))&gt;(--日期设置!$B$2),IF(P2253=0,Q2253,P2253),Q2253)</f>
        <v>2024-07-24</v>
      </c>
      <c r="S2253" s="2" t="s">
        <v>18412</v>
      </c>
      <c r="T2253" s="8">
        <f>[1]!b_anal_ptmyear($A2253,日期设置!$B$2)</f>
        <v>3.3397260273972602</v>
      </c>
      <c r="U2253" s="8">
        <f>[1]!b_anal_termifexercise($A2253,日期设置!B$2)</f>
        <v>0</v>
      </c>
      <c r="V2253" s="10">
        <f>[1]!b_dq_dirtyprice(A2253,日期设置!$B$2)</f>
        <v>82.960899999999995</v>
      </c>
      <c r="W2253" s="11">
        <f>IF(U2253=0,ROUNDUP((Q2253-日期设置!$B$2)/365,0),ROUNDUP((R2253-日期设置!$B$2)/365,0))</f>
        <v>4</v>
      </c>
      <c r="X2253" s="18">
        <f>_xlfn.IFNA(VLOOKUP(A2253,过往入选债券!A:D,4,0),2)</f>
        <v>2</v>
      </c>
      <c r="Y2253">
        <f>_xlfn.IFNA(VLOOKUP(C2253,[2]Sheet1!$A:$A,1,0),3)</f>
        <v>3</v>
      </c>
    </row>
    <row r="2254" spans="1:25" hidden="1" x14ac:dyDescent="0.2">
      <c r="A2254" s="21" t="s">
        <v>2306</v>
      </c>
      <c r="B2254" s="21" t="s">
        <v>2307</v>
      </c>
      <c r="C2254" s="37" t="s">
        <v>216</v>
      </c>
      <c r="D2254" s="26" t="str">
        <f>[1]!b_calc_yield(A2254,日期设置!$B$2,F2254,1,R2254,1,O2254,L2254,S2254,)</f>
        <v>Fetching...</v>
      </c>
      <c r="E2254" s="26">
        <f t="shared" si="70"/>
        <v>4.254255668459761</v>
      </c>
      <c r="F2254" s="18">
        <f>[1]!b_dq_cleanprice($A2254,日期设置!B$2)</f>
        <v>100.62</v>
      </c>
      <c r="G2254" s="18" t="str">
        <f t="shared" si="71"/>
        <v>0.71 + 0</v>
      </c>
      <c r="H2254" s="27">
        <f>[1]!b_dq_pctchange($A2254,日期设置!$B$2,1)/100</f>
        <v>0</v>
      </c>
      <c r="I2254" s="26">
        <f>[1]!b_pq_pctchange(A2254,日期设置!$B$4,日期设置!$B$2,1)</f>
        <v>0</v>
      </c>
      <c r="J2254" s="26">
        <f>[1]!b_pq_pctchange(A2254,日期设置!$C$4,日期设置!$B$2,1)</f>
        <v>0</v>
      </c>
      <c r="K2254" s="52">
        <f>[1]!b_dq_amount($A2254,日期设置!B$2,2,10000)</f>
        <v>0</v>
      </c>
      <c r="L2254" s="26">
        <f>[1]!b_info_latestpar(A2254,日期设置!$B$2)</f>
        <v>100</v>
      </c>
      <c r="M2254" s="6">
        <f>[1]!b_info_outstandingbalance($A2254,日期设置!B$2)</f>
        <v>5</v>
      </c>
      <c r="N2254" s="7">
        <f>[1]!b_info_latestissurercreditrating2(A2254,日期设置!$B$2,"102","1")</f>
        <v>0</v>
      </c>
      <c r="O2254" s="8">
        <v>7</v>
      </c>
      <c r="P2254" s="9">
        <f>[1]!b_info_repurchasedate(A2254)</f>
        <v>0</v>
      </c>
      <c r="Q2254" s="8" t="s">
        <v>16453</v>
      </c>
      <c r="R2254" s="2" t="str">
        <f>IF((--IF(P2254=0,Q2254,P2254))&gt;(--日期设置!$B$2),IF(P2254=0,Q2254,P2254),Q2254)</f>
        <v>2021-12-07</v>
      </c>
      <c r="S2254" s="2" t="s">
        <v>18140</v>
      </c>
      <c r="T2254" s="8">
        <f>[1]!b_anal_ptmyear($A2254,日期设置!$B$2)</f>
        <v>0.71232876712328763</v>
      </c>
      <c r="U2254" s="8">
        <f>[1]!b_anal_termifexercise($A2254,日期设置!B$2)</f>
        <v>0</v>
      </c>
      <c r="V2254" s="10">
        <f>[1]!b_dq_dirtyprice(A2254,日期设置!$B$2)</f>
        <v>102.6337</v>
      </c>
      <c r="W2254" s="11">
        <f>IF(U2254=0,ROUNDUP((Q2254-日期设置!$B$2)/365,0),ROUNDUP((R2254-日期设置!$B$2)/365,0))</f>
        <v>1</v>
      </c>
      <c r="X2254" s="18">
        <f>_xlfn.IFNA(VLOOKUP(A2254,过往入选债券!A:D,4,0),2)</f>
        <v>2</v>
      </c>
      <c r="Y2254">
        <f>_xlfn.IFNA(VLOOKUP(C2254,[2]Sheet1!$A:$A,1,0),3)</f>
        <v>3</v>
      </c>
    </row>
    <row r="2255" spans="1:25" hidden="1" x14ac:dyDescent="0.2">
      <c r="A2255" s="21" t="s">
        <v>6193</v>
      </c>
      <c r="B2255" s="21" t="s">
        <v>6194</v>
      </c>
      <c r="C2255" s="37" t="s">
        <v>1061</v>
      </c>
      <c r="D2255" s="26" t="str">
        <f>[1]!b_calc_yield(A2255,日期设置!$B$2,F2255,1,R2255,1,O2255,L2255,S2255,)</f>
        <v>Fetching...</v>
      </c>
      <c r="E2255" s="26">
        <f t="shared" si="70"/>
        <v>7.206579420931325</v>
      </c>
      <c r="F2255" s="18">
        <f>[1]!b_dq_cleanprice($A2255,日期设置!B$2)</f>
        <v>100</v>
      </c>
      <c r="G2255" s="18" t="str">
        <f t="shared" si="71"/>
        <v>1.25 + 0</v>
      </c>
      <c r="H2255" s="27">
        <f>[1]!b_dq_pctchange($A2255,日期设置!$B$2,1)/100</f>
        <v>0</v>
      </c>
      <c r="I2255" s="26">
        <f>[1]!b_pq_pctchange(A2255,日期设置!$B$4,日期设置!$B$2,1)</f>
        <v>0</v>
      </c>
      <c r="J2255" s="26">
        <f>[1]!b_pq_pctchange(A2255,日期设置!$C$4,日期设置!$B$2,1)</f>
        <v>0</v>
      </c>
      <c r="K2255" s="52">
        <f>[1]!b_dq_amount($A2255,日期设置!B$2,2,10000)</f>
        <v>0</v>
      </c>
      <c r="L2255" s="26">
        <f>[1]!b_info_latestpar(A2255,日期设置!$B$2)</f>
        <v>100</v>
      </c>
      <c r="M2255" s="6">
        <f>[1]!b_info_outstandingbalance($A2255,日期设置!B$2)</f>
        <v>1.5</v>
      </c>
      <c r="N2255" s="7" t="str">
        <f>[1]!b_info_latestissurercreditrating2(A2255,日期设置!$B$2,"102","1")</f>
        <v>AA</v>
      </c>
      <c r="O2255" s="8">
        <v>6</v>
      </c>
      <c r="P2255" s="9" t="str">
        <f>[1]!b_info_repurchasedate(A2255)</f>
        <v>2020-06-23</v>
      </c>
      <c r="Q2255" s="8" t="s">
        <v>16104</v>
      </c>
      <c r="R2255" s="2" t="str">
        <f>IF((--IF(P2255=0,Q2255,P2255))&gt;(--日期设置!$B$2),IF(P2255=0,Q2255,P2255),Q2255)</f>
        <v>2022-06-23</v>
      </c>
      <c r="S2255" s="2" t="s">
        <v>17889</v>
      </c>
      <c r="T2255" s="8">
        <f>[1]!b_anal_ptmyear($A2255,日期设置!$B$2)</f>
        <v>1.2547945205479452</v>
      </c>
      <c r="U2255" s="8">
        <f>[1]!b_anal_termifexercise($A2255,日期设置!B$2)</f>
        <v>0</v>
      </c>
      <c r="V2255" s="10">
        <f>[1]!b_dq_dirtyprice(A2255,日期设置!$B$2)</f>
        <v>104.4712</v>
      </c>
      <c r="W2255" s="11">
        <f>IF(U2255=0,ROUNDUP((Q2255-日期设置!$B$2)/365,0),ROUNDUP((R2255-日期设置!$B$2)/365,0))</f>
        <v>2</v>
      </c>
      <c r="X2255" s="18">
        <f>_xlfn.IFNA(VLOOKUP(A2255,过往入选债券!A:D,4,0),2)</f>
        <v>2</v>
      </c>
      <c r="Y2255">
        <f>_xlfn.IFNA(VLOOKUP(C2255,[2]Sheet1!$A:$A,1,0),3)</f>
        <v>3</v>
      </c>
    </row>
    <row r="2256" spans="1:25" hidden="1" x14ac:dyDescent="0.2">
      <c r="A2256" s="28" t="s">
        <v>20254</v>
      </c>
      <c r="B2256" s="28" t="s">
        <v>20255</v>
      </c>
      <c r="C2256" s="39" t="s">
        <v>1982</v>
      </c>
      <c r="D2256" s="26" t="str">
        <f>[1]!b_calc_yield(A2256,日期设置!$B$2,F2256,1,R2256,1,O2256,L2256,S2256,)</f>
        <v>Fetching...</v>
      </c>
      <c r="E2256" s="26">
        <f t="shared" si="70"/>
        <v>3.026259882698179</v>
      </c>
      <c r="F2256" s="18">
        <f>[1]!b_dq_cleanprice($A2256,日期设置!B$2)</f>
        <v>98.867500000000007</v>
      </c>
      <c r="G2256" s="18" t="str">
        <f t="shared" si="71"/>
        <v>0.50 + 0</v>
      </c>
      <c r="H2256" s="27">
        <f>[1]!b_dq_pctchange($A2256,日期设置!$B$2,1)/100</f>
        <v>0</v>
      </c>
      <c r="I2256" s="26">
        <f>[1]!b_pq_pctchange(A2256,日期设置!$B$4,日期设置!$B$2,1)</f>
        <v>0</v>
      </c>
      <c r="J2256" s="26">
        <f>[1]!b_pq_pctchange(A2256,日期设置!$C$4,日期设置!$B$2,1)</f>
        <v>0</v>
      </c>
      <c r="K2256" s="52">
        <f>[1]!b_dq_amount($A2256,日期设置!B$2,2,10000)</f>
        <v>0</v>
      </c>
      <c r="L2256" s="26">
        <f>[1]!b_info_latestpar(A2256,日期设置!$B$2)</f>
        <v>100</v>
      </c>
      <c r="M2256" s="6">
        <f>[1]!b_info_outstandingbalance($A2256,日期设置!B$2)</f>
        <v>10</v>
      </c>
      <c r="N2256" s="7" t="str">
        <f>[1]!b_info_latestissurercreditrating2(A2256,日期设置!$B$2,"102","1")</f>
        <v>AAA</v>
      </c>
      <c r="O2256" s="8">
        <v>3.78</v>
      </c>
      <c r="P2256" s="9">
        <f>[1]!b_info_repurchasedate(A2256)</f>
        <v>0</v>
      </c>
      <c r="Q2256" s="8" t="s">
        <v>16916</v>
      </c>
      <c r="R2256" s="2" t="str">
        <f>IF((--IF(P2256=0,Q2256,P2256))&gt;(--日期设置!$B$2),IF(P2256=0,Q2256,P2256),Q2256)</f>
        <v>2021-09-23</v>
      </c>
      <c r="S2256" s="31" t="s">
        <v>17549</v>
      </c>
      <c r="T2256" s="8">
        <f>[1]!b_anal_ptmyear($A2256,日期设置!$B$2)</f>
        <v>0.50684931506849318</v>
      </c>
      <c r="U2256" s="8">
        <f>[1]!b_anal_termifexercise($A2256,日期设置!B$2)</f>
        <v>0</v>
      </c>
      <c r="V2256" s="10">
        <f>[1]!b_dq_dirtyprice(A2256,日期设置!$B$2)</f>
        <v>100.7316</v>
      </c>
      <c r="W2256" s="11">
        <f>IF(U2256=0,ROUNDUP((Q2256-日期设置!$B$2)/365,0),ROUNDUP((R2256-日期设置!$B$2)/365,0))</f>
        <v>1</v>
      </c>
      <c r="X2256" s="18">
        <f>_xlfn.IFNA(VLOOKUP(A2256,过往入选债券!A:D,4,0),2)</f>
        <v>2</v>
      </c>
      <c r="Y2256">
        <f>_xlfn.IFNA(VLOOKUP(C2256,[2]Sheet1!$A:$A,1,0),3)</f>
        <v>3</v>
      </c>
    </row>
    <row r="2257" spans="1:25" hidden="1" x14ac:dyDescent="0.2">
      <c r="A2257" s="21" t="s">
        <v>1341</v>
      </c>
      <c r="B2257" s="21" t="s">
        <v>1342</v>
      </c>
      <c r="C2257" s="37" t="s">
        <v>104</v>
      </c>
      <c r="D2257" s="26" t="str">
        <f>[1]!b_calc_yield(A2257,日期设置!$B$2,F2257,1,R2257,1,O2257,L2257,S2257,)</f>
        <v>Fetching...</v>
      </c>
      <c r="E2257" s="26">
        <f t="shared" si="70"/>
        <v>9.1122355733165961</v>
      </c>
      <c r="F2257" s="18">
        <f>[1]!b_dq_cleanprice($A2257,日期设置!B$2)</f>
        <v>100</v>
      </c>
      <c r="G2257" s="18" t="str">
        <f t="shared" si="71"/>
        <v>1.55 + 0</v>
      </c>
      <c r="H2257" s="27">
        <f>[1]!b_dq_pctchange($A2257,日期设置!$B$2,1)/100</f>
        <v>0</v>
      </c>
      <c r="I2257" s="26">
        <f>[1]!b_pq_pctchange(A2257,日期设置!$B$4,日期设置!$B$2,1)</f>
        <v>0</v>
      </c>
      <c r="J2257" s="26">
        <f>[1]!b_pq_pctchange(A2257,日期设置!$C$4,日期设置!$B$2,1)</f>
        <v>0</v>
      </c>
      <c r="K2257" s="52">
        <f>[1]!b_dq_amount($A2257,日期设置!B$2,2,10000)</f>
        <v>0</v>
      </c>
      <c r="L2257" s="26">
        <f>[1]!b_info_latestpar(A2257,日期设置!$B$2)</f>
        <v>100</v>
      </c>
      <c r="M2257" s="6">
        <f>[1]!b_info_outstandingbalance($A2257,日期设置!B$2)</f>
        <v>4</v>
      </c>
      <c r="N2257" s="7">
        <f>[1]!b_info_latestissurercreditrating2(A2257,日期设置!$B$2,"102","1")</f>
        <v>0</v>
      </c>
      <c r="O2257" s="8">
        <v>6</v>
      </c>
      <c r="P2257" s="9">
        <f>[1]!b_info_repurchasedate(A2257)</f>
        <v>0</v>
      </c>
      <c r="Q2257" s="8" t="s">
        <v>17177</v>
      </c>
      <c r="R2257" s="2" t="str">
        <f>IF((--IF(P2257=0,Q2257,P2257))&gt;(--日期设置!$B$2),IF(P2257=0,Q2257,P2257),Q2257)</f>
        <v>2022-10-12</v>
      </c>
      <c r="S2257" s="2" t="s">
        <v>18760</v>
      </c>
      <c r="T2257" s="8">
        <f>[1]!b_anal_ptmyear($A2257,日期设置!$B$2)</f>
        <v>1.558904109589041</v>
      </c>
      <c r="U2257" s="8">
        <f>[1]!b_anal_termifexercise($A2257,日期设置!B$2)</f>
        <v>0</v>
      </c>
      <c r="V2257" s="10">
        <f>[1]!b_dq_dirtyprice(A2257,日期设置!$B$2)</f>
        <v>102.64660000000001</v>
      </c>
      <c r="W2257" s="11">
        <f>IF(U2257=0,ROUNDUP((Q2257-日期设置!$B$2)/365,0),ROUNDUP((R2257-日期设置!$B$2)/365,0))</f>
        <v>2</v>
      </c>
      <c r="X2257" s="18">
        <f>_xlfn.IFNA(VLOOKUP(A2257,过往入选债券!A:D,4,0),2)</f>
        <v>2</v>
      </c>
      <c r="Y2257">
        <f>_xlfn.IFNA(VLOOKUP(C2257,[2]Sheet1!$A:$A,1,0),3)</f>
        <v>3</v>
      </c>
    </row>
    <row r="2258" spans="1:25" hidden="1" x14ac:dyDescent="0.2">
      <c r="A2258" s="21" t="s">
        <v>2313</v>
      </c>
      <c r="B2258" s="21" t="s">
        <v>2314</v>
      </c>
      <c r="C2258" s="37" t="s">
        <v>2315</v>
      </c>
      <c r="D2258" s="26" t="str">
        <f>[1]!b_calc_yield(A2258,日期设置!$B$2,F2258,1,R2258,1,O2258,L2258,S2258,)</f>
        <v>Fetching...</v>
      </c>
      <c r="E2258" s="26">
        <f t="shared" si="70"/>
        <v>4.31768471022973</v>
      </c>
      <c r="F2258" s="18">
        <f>[1]!b_dq_cleanprice($A2258,日期设置!B$2)</f>
        <v>100.9753</v>
      </c>
      <c r="G2258" s="18" t="str">
        <f t="shared" si="71"/>
        <v>0.72 + 0</v>
      </c>
      <c r="H2258" s="27">
        <f>[1]!b_dq_pctchange($A2258,日期设置!$B$2,1)/100</f>
        <v>0</v>
      </c>
      <c r="I2258" s="26">
        <f>[1]!b_pq_pctchange(A2258,日期设置!$B$4,日期设置!$B$2,1)</f>
        <v>0</v>
      </c>
      <c r="J2258" s="26">
        <f>[1]!b_pq_pctchange(A2258,日期设置!$C$4,日期设置!$B$2,1)</f>
        <v>0</v>
      </c>
      <c r="K2258" s="52">
        <f>[1]!b_dq_amount($A2258,日期设置!B$2,2,10000)</f>
        <v>0</v>
      </c>
      <c r="L2258" s="26">
        <f>[1]!b_info_latestpar(A2258,日期设置!$B$2)</f>
        <v>100</v>
      </c>
      <c r="M2258" s="6">
        <f>[1]!b_info_outstandingbalance($A2258,日期设置!B$2)</f>
        <v>5.7</v>
      </c>
      <c r="N2258" s="7">
        <f>[1]!b_info_latestissurercreditrating2(A2258,日期设置!$B$2,"102","1")</f>
        <v>0</v>
      </c>
      <c r="O2258" s="8">
        <v>7.5</v>
      </c>
      <c r="P2258" s="9">
        <f>[1]!b_info_repurchasedate(A2258)</f>
        <v>0</v>
      </c>
      <c r="Q2258" s="8" t="s">
        <v>17728</v>
      </c>
      <c r="R2258" s="2" t="str">
        <f>IF((--IF(P2258=0,Q2258,P2258))&gt;(--日期设置!$B$2),IF(P2258=0,Q2258,P2258),Q2258)</f>
        <v>2021-12-11</v>
      </c>
      <c r="S2258" s="2" t="s">
        <v>18876</v>
      </c>
      <c r="T2258" s="8">
        <f>[1]!b_anal_ptmyear($A2258,日期设置!$B$2)</f>
        <v>0.72328767123287674</v>
      </c>
      <c r="U2258" s="8">
        <f>[1]!b_anal_termifexercise($A2258,日期设置!B$2)</f>
        <v>0</v>
      </c>
      <c r="V2258" s="10">
        <f>[1]!b_dq_dirtyprice(A2258,日期设置!$B$2)</f>
        <v>103.0506</v>
      </c>
      <c r="W2258" s="11">
        <f>IF(U2258=0,ROUNDUP((Q2258-日期设置!$B$2)/365,0),ROUNDUP((R2258-日期设置!$B$2)/365,0))</f>
        <v>1</v>
      </c>
      <c r="X2258" s="18">
        <f>_xlfn.IFNA(VLOOKUP(A2258,过往入选债券!A:D,4,0),2)</f>
        <v>2</v>
      </c>
      <c r="Y2258">
        <f>_xlfn.IFNA(VLOOKUP(C2258,[2]Sheet1!$A:$A,1,0),3)</f>
        <v>3</v>
      </c>
    </row>
    <row r="2259" spans="1:25" hidden="1" x14ac:dyDescent="0.2">
      <c r="A2259" s="21" t="s">
        <v>15951</v>
      </c>
      <c r="B2259" s="21" t="s">
        <v>15952</v>
      </c>
      <c r="C2259" s="37" t="s">
        <v>14389</v>
      </c>
      <c r="D2259" s="26" t="str">
        <f>[1]!b_calc_yield(A2259,日期设置!$B$2,F2259,1,R2259,1,O2259,L2259,S2259,)</f>
        <v>Fetching...</v>
      </c>
      <c r="E2259" s="26">
        <f t="shared" si="70"/>
        <v>5.1793689237864537</v>
      </c>
      <c r="F2259" s="18">
        <f>[1]!b_dq_cleanprice($A2259,日期设置!B$2)</f>
        <v>99.66</v>
      </c>
      <c r="G2259" s="18" t="str">
        <f t="shared" si="71"/>
        <v>0.59 + 0</v>
      </c>
      <c r="H2259" s="27">
        <f>[1]!b_dq_pctchange($A2259,日期设置!$B$2,1)/100</f>
        <v>0</v>
      </c>
      <c r="I2259" s="26">
        <f>[1]!b_pq_pctchange(A2259,日期设置!$B$4,日期设置!$B$2,1)</f>
        <v>0</v>
      </c>
      <c r="J2259" s="26">
        <f>[1]!b_pq_pctchange(A2259,日期设置!$C$4,日期设置!$B$2,1)</f>
        <v>0</v>
      </c>
      <c r="K2259" s="52">
        <f>[1]!b_dq_amount($A2259,日期设置!B$2,2,10000)</f>
        <v>0</v>
      </c>
      <c r="L2259" s="26">
        <f>[1]!b_info_latestpar(A2259,日期设置!$B$2)</f>
        <v>100</v>
      </c>
      <c r="M2259" s="6">
        <f>[1]!b_info_outstandingbalance($A2259,日期设置!B$2)</f>
        <v>2.4</v>
      </c>
      <c r="N2259" s="7" t="str">
        <f>[1]!b_info_latestissurercreditrating2(A2259,日期设置!$B$2,"102","1")</f>
        <v>AA+</v>
      </c>
      <c r="O2259" s="8">
        <v>5.18</v>
      </c>
      <c r="P2259" s="9">
        <f>[1]!b_info_repurchasedate(A2259)</f>
        <v>0</v>
      </c>
      <c r="Q2259" s="8" t="s">
        <v>17214</v>
      </c>
      <c r="R2259" s="2" t="str">
        <f>IF((--IF(P2259=0,Q2259,P2259))&gt;(--日期设置!$B$2),IF(P2259=0,Q2259,P2259),Q2259)</f>
        <v>2021-10-26</v>
      </c>
      <c r="S2259" s="2" t="s">
        <v>18169</v>
      </c>
      <c r="T2259" s="8">
        <f>[1]!b_anal_ptmyear($A2259,日期设置!$B$2)</f>
        <v>0.59726027397260273</v>
      </c>
      <c r="U2259" s="8">
        <f>[1]!b_anal_termifexercise($A2259,日期设置!B$2)</f>
        <v>0</v>
      </c>
      <c r="V2259" s="10">
        <f>[1]!b_dq_dirtyprice(A2259,日期设置!$B$2)</f>
        <v>100.00060000000001</v>
      </c>
      <c r="W2259" s="11">
        <f>IF(U2259=0,ROUNDUP((Q2259-日期设置!$B$2)/365,0),ROUNDUP((R2259-日期设置!$B$2)/365,0))</f>
        <v>1</v>
      </c>
      <c r="X2259" s="18">
        <f>_xlfn.IFNA(VLOOKUP(A2259,过往入选债券!A:D,4,0),2)</f>
        <v>2</v>
      </c>
      <c r="Y2259">
        <f>_xlfn.IFNA(VLOOKUP(C2259,[2]Sheet1!$A:$A,1,0),3)</f>
        <v>3</v>
      </c>
    </row>
    <row r="2260" spans="1:25" hidden="1" x14ac:dyDescent="0.2">
      <c r="A2260" s="21" t="s">
        <v>1226</v>
      </c>
      <c r="B2260" s="21" t="s">
        <v>1227</v>
      </c>
      <c r="C2260" s="37" t="s">
        <v>511</v>
      </c>
      <c r="D2260" s="26" t="str">
        <f>[1]!b_calc_yield(A2260,日期设置!$B$2,F2260,1,R2260,1,O2260,L2260,S2260,)</f>
        <v>Fetching...</v>
      </c>
      <c r="E2260" s="26">
        <f t="shared" si="70"/>
        <v>8.0909971780529055</v>
      </c>
      <c r="F2260" s="18">
        <f>[1]!b_dq_cleanprice($A2260,日期设置!B$2)</f>
        <v>100</v>
      </c>
      <c r="G2260" s="18" t="str">
        <f t="shared" si="71"/>
        <v>1.39 + 0</v>
      </c>
      <c r="H2260" s="27">
        <f>[1]!b_dq_pctchange($A2260,日期设置!$B$2,1)/100</f>
        <v>0</v>
      </c>
      <c r="I2260" s="26">
        <f>[1]!b_pq_pctchange(A2260,日期设置!$B$4,日期设置!$B$2,1)</f>
        <v>0</v>
      </c>
      <c r="J2260" s="26">
        <f>[1]!b_pq_pctchange(A2260,日期设置!$C$4,日期设置!$B$2,1)</f>
        <v>0</v>
      </c>
      <c r="K2260" s="52">
        <f>[1]!b_dq_amount($A2260,日期设置!B$2,2,10000)</f>
        <v>0</v>
      </c>
      <c r="L2260" s="26">
        <f>[1]!b_info_latestpar(A2260,日期设置!$B$2)</f>
        <v>100</v>
      </c>
      <c r="M2260" s="6">
        <f>[1]!b_info_outstandingbalance($A2260,日期设置!B$2)</f>
        <v>7</v>
      </c>
      <c r="N2260" s="7">
        <f>[1]!b_info_latestissurercreditrating2(A2260,日期设置!$B$2,"102","1")</f>
        <v>0</v>
      </c>
      <c r="O2260" s="8">
        <v>6</v>
      </c>
      <c r="P2260" s="9">
        <f>[1]!b_info_repurchasedate(A2260)</f>
        <v>0</v>
      </c>
      <c r="Q2260" s="8" t="s">
        <v>16349</v>
      </c>
      <c r="R2260" s="2" t="str">
        <f>IF((--IF(P2260=0,Q2260,P2260))&gt;(--日期设置!$B$2),IF(P2260=0,Q2260,P2260),Q2260)</f>
        <v>2022-08-14</v>
      </c>
      <c r="S2260" s="2" t="s">
        <v>18552</v>
      </c>
      <c r="T2260" s="8">
        <f>[1]!b_anal_ptmyear($A2260,日期设置!$B$2)</f>
        <v>1.3972602739726028</v>
      </c>
      <c r="U2260" s="8">
        <f>[1]!b_anal_termifexercise($A2260,日期设置!B$2)</f>
        <v>0</v>
      </c>
      <c r="V2260" s="10">
        <f>[1]!b_dq_dirtyprice(A2260,日期设置!$B$2)</f>
        <v>103.6164</v>
      </c>
      <c r="W2260" s="11">
        <f>IF(U2260=0,ROUNDUP((Q2260-日期设置!$B$2)/365,0),ROUNDUP((R2260-日期设置!$B$2)/365,0))</f>
        <v>2</v>
      </c>
      <c r="X2260" s="18">
        <f>_xlfn.IFNA(VLOOKUP(A2260,过往入选债券!A:D,4,0),2)</f>
        <v>2</v>
      </c>
      <c r="Y2260" t="str">
        <f>_xlfn.IFNA(VLOOKUP(C2260,[2]Sheet1!$A:$A,1,0),3)</f>
        <v>紫光集团有限公司</v>
      </c>
    </row>
    <row r="2261" spans="1:25" hidden="1" x14ac:dyDescent="0.2">
      <c r="A2261" s="21" t="s">
        <v>1242</v>
      </c>
      <c r="B2261" s="21" t="s">
        <v>1243</v>
      </c>
      <c r="C2261" s="37" t="s">
        <v>337</v>
      </c>
      <c r="D2261" s="26" t="str">
        <f>[1]!b_calc_yield(A2261,日期设置!$B$2,F2261,1,R2261,1,O2261,L2261,S2261,)</f>
        <v>Fetching...</v>
      </c>
      <c r="E2261" s="26">
        <f t="shared" si="70"/>
        <v>6.1072716346153966</v>
      </c>
      <c r="F2261" s="18">
        <f>[1]!b_dq_cleanprice($A2261,日期设置!B$2)</f>
        <v>100.53019999999999</v>
      </c>
      <c r="G2261" s="18" t="str">
        <f t="shared" si="71"/>
        <v>1.08 + 0</v>
      </c>
      <c r="H2261" s="27">
        <f>[1]!b_dq_pctchange($A2261,日期设置!$B$2,1)/100</f>
        <v>0</v>
      </c>
      <c r="I2261" s="26">
        <f>[1]!b_pq_pctchange(A2261,日期设置!$B$4,日期设置!$B$2,1)</f>
        <v>0</v>
      </c>
      <c r="J2261" s="26">
        <f>[1]!b_pq_pctchange(A2261,日期设置!$C$4,日期设置!$B$2,1)</f>
        <v>0.53019999999999357</v>
      </c>
      <c r="K2261" s="52">
        <f>[1]!b_dq_amount($A2261,日期设置!B$2,2,10000)</f>
        <v>0</v>
      </c>
      <c r="L2261" s="26">
        <f>[1]!b_info_latestpar(A2261,日期设置!$B$2)</f>
        <v>100</v>
      </c>
      <c r="M2261" s="6">
        <f>[1]!b_info_outstandingbalance($A2261,日期设置!B$2)</f>
        <v>6.5</v>
      </c>
      <c r="N2261" s="7">
        <f>[1]!b_info_latestissurercreditrating2(A2261,日期设置!$B$2,"102","1")</f>
        <v>0</v>
      </c>
      <c r="O2261" s="8">
        <v>6.5</v>
      </c>
      <c r="P2261" s="9">
        <f>[1]!b_info_repurchasedate(A2261)</f>
        <v>0</v>
      </c>
      <c r="Q2261" s="8" t="s">
        <v>17693</v>
      </c>
      <c r="R2261" s="2" t="str">
        <f>IF((--IF(P2261=0,Q2261,P2261))&gt;(--日期设置!$B$2),IF(P2261=0,Q2261,P2261),Q2261)</f>
        <v>2022-04-21</v>
      </c>
      <c r="S2261" s="2" t="s">
        <v>18548</v>
      </c>
      <c r="T2261" s="8">
        <f>[1]!b_anal_ptmyear($A2261,日期设置!$B$2)</f>
        <v>1.0821917808219177</v>
      </c>
      <c r="U2261" s="8">
        <f>[1]!b_anal_termifexercise($A2261,日期设置!B$2)</f>
        <v>0</v>
      </c>
      <c r="V2261" s="10">
        <f>[1]!b_dq_dirtyprice(A2261,日期设置!$B$2)</f>
        <v>106.496</v>
      </c>
      <c r="W2261" s="11">
        <f>IF(U2261=0,ROUNDUP((Q2261-日期设置!$B$2)/365,0),ROUNDUP((R2261-日期设置!$B$2)/365,0))</f>
        <v>2</v>
      </c>
      <c r="X2261" s="18">
        <f>_xlfn.IFNA(VLOOKUP(A2261,过往入选债券!A:D,4,0),2)</f>
        <v>2</v>
      </c>
      <c r="Y2261">
        <f>_xlfn.IFNA(VLOOKUP(C2261,[2]Sheet1!$A:$A,1,0),3)</f>
        <v>3</v>
      </c>
    </row>
    <row r="2262" spans="1:25" hidden="1" x14ac:dyDescent="0.2">
      <c r="A2262" s="21" t="s">
        <v>5668</v>
      </c>
      <c r="B2262" s="21" t="s">
        <v>5669</v>
      </c>
      <c r="C2262" s="37" t="s">
        <v>5134</v>
      </c>
      <c r="D2262" s="26" t="str">
        <f>[1]!b_calc_yield(A2262,日期设置!$B$2,F2262,1,R2262,1,O2262,L2262,S2262,)</f>
        <v>Fetching...</v>
      </c>
      <c r="E2262" s="26">
        <f t="shared" si="70"/>
        <v>5.7519765524009392</v>
      </c>
      <c r="F2262" s="18">
        <f>[1]!b_dq_cleanprice($A2262,日期设置!B$2)</f>
        <v>99.074399999999997</v>
      </c>
      <c r="G2262" s="18" t="str">
        <f t="shared" si="71"/>
        <v>0.96 + 0</v>
      </c>
      <c r="H2262" s="27">
        <f>[1]!b_dq_pctchange($A2262,日期设置!$B$2,1)/100</f>
        <v>0</v>
      </c>
      <c r="I2262" s="26">
        <f>[1]!b_pq_pctchange(A2262,日期设置!$B$4,日期设置!$B$2,1)</f>
        <v>0</v>
      </c>
      <c r="J2262" s="26">
        <f>[1]!b_pq_pctchange(A2262,日期设置!$C$4,日期设置!$B$2,1)</f>
        <v>0</v>
      </c>
      <c r="K2262" s="52">
        <f>[1]!b_dq_amount($A2262,日期设置!B$2,2,10000)</f>
        <v>0</v>
      </c>
      <c r="L2262" s="26">
        <f>[1]!b_info_latestpar(A2262,日期设置!$B$2)</f>
        <v>100</v>
      </c>
      <c r="M2262" s="6">
        <f>[1]!b_info_outstandingbalance($A2262,日期设置!B$2)</f>
        <v>12</v>
      </c>
      <c r="N2262" s="7" t="str">
        <f>[1]!b_info_latestissurercreditrating2(A2262,日期设置!$B$2,"102","1")</f>
        <v>AA+</v>
      </c>
      <c r="O2262" s="8">
        <v>4.96</v>
      </c>
      <c r="P2262" s="9">
        <f>[1]!b_info_repurchasedate(A2262)</f>
        <v>0</v>
      </c>
      <c r="Q2262" s="8" t="s">
        <v>16834</v>
      </c>
      <c r="R2262" s="2" t="str">
        <f>IF((--IF(P2262=0,Q2262,P2262))&gt;(--日期设置!$B$2),IF(P2262=0,Q2262,P2262),Q2262)</f>
        <v>2022-03-09</v>
      </c>
      <c r="S2262" s="2" t="s">
        <v>19020</v>
      </c>
      <c r="T2262" s="8">
        <f>[1]!b_anal_ptmyear($A2262,日期设置!$B$2)</f>
        <v>0.96438356164383565</v>
      </c>
      <c r="U2262" s="8">
        <f>[1]!b_anal_termifexercise($A2262,日期设置!B$2)</f>
        <v>0</v>
      </c>
      <c r="V2262" s="10">
        <f>[1]!b_dq_dirtyprice(A2262,日期设置!$B$2)</f>
        <v>99.251099999999994</v>
      </c>
      <c r="W2262" s="11">
        <f>IF(U2262=0,ROUNDUP((Q2262-日期设置!$B$2)/365,0),ROUNDUP((R2262-日期设置!$B$2)/365,0))</f>
        <v>1</v>
      </c>
      <c r="X2262" s="18">
        <f>_xlfn.IFNA(VLOOKUP(A2262,过往入选债券!A:D,4,0),2)</f>
        <v>2</v>
      </c>
      <c r="Y2262">
        <f>_xlfn.IFNA(VLOOKUP(C2262,[2]Sheet1!$A:$A,1,0),3)</f>
        <v>3</v>
      </c>
    </row>
    <row r="2263" spans="1:25" hidden="1" x14ac:dyDescent="0.2">
      <c r="A2263" s="21" t="s">
        <v>15887</v>
      </c>
      <c r="B2263" s="21" t="s">
        <v>15888</v>
      </c>
      <c r="C2263" s="37" t="s">
        <v>5063</v>
      </c>
      <c r="D2263" s="26" t="str">
        <f>[1]!b_calc_yield(A2263,日期设置!$B$2,F2263,1,R2263,1,O2263,L2263,S2263,)</f>
        <v>Fetching...</v>
      </c>
      <c r="E2263" s="26">
        <f t="shared" si="70"/>
        <v>35.474840318550747</v>
      </c>
      <c r="F2263" s="18">
        <f>[1]!b_dq_cleanprice($A2263,日期设置!B$2)</f>
        <v>100</v>
      </c>
      <c r="G2263" s="18" t="str">
        <f t="shared" si="71"/>
        <v>6.21 + 0</v>
      </c>
      <c r="H2263" s="27">
        <f>[1]!b_dq_pctchange($A2263,日期设置!$B$2,1)/100</f>
        <v>0</v>
      </c>
      <c r="I2263" s="26">
        <f>[1]!b_pq_pctchange(A2263,日期设置!$B$4,日期设置!$B$2,1)</f>
        <v>0</v>
      </c>
      <c r="J2263" s="26">
        <f>[1]!b_pq_pctchange(A2263,日期设置!$C$4,日期设置!$B$2,1)</f>
        <v>0</v>
      </c>
      <c r="K2263" s="52">
        <f>[1]!b_dq_amount($A2263,日期设置!B$2,2,10000)</f>
        <v>0</v>
      </c>
      <c r="L2263" s="26">
        <f>[1]!b_info_latestpar(A2263,日期设置!$B$2)</f>
        <v>100</v>
      </c>
      <c r="M2263" s="6">
        <f>[1]!b_info_outstandingbalance($A2263,日期设置!B$2)</f>
        <v>8</v>
      </c>
      <c r="N2263" s="7" t="str">
        <f>[1]!b_info_latestissurercreditrating2(A2263,日期设置!$B$2,"102","1")</f>
        <v>AA</v>
      </c>
      <c r="O2263" s="8">
        <v>5.97</v>
      </c>
      <c r="P2263" s="9">
        <f>[1]!b_info_repurchasedate(A2263)</f>
        <v>0</v>
      </c>
      <c r="Q2263" s="8" t="s">
        <v>17195</v>
      </c>
      <c r="R2263" s="2" t="str">
        <f>IF((--IF(P2263=0,Q2263,P2263))&gt;(--日期设置!$B$2),IF(P2263=0,Q2263,P2263),Q2263)</f>
        <v>2027-06-10</v>
      </c>
      <c r="S2263" s="2" t="s">
        <v>18091</v>
      </c>
      <c r="T2263" s="8">
        <f>[1]!b_anal_ptmyear($A2263,日期设置!$B$2)</f>
        <v>6.2191780821917808</v>
      </c>
      <c r="U2263" s="8">
        <f>[1]!b_anal_termifexercise($A2263,日期设置!B$2)</f>
        <v>0</v>
      </c>
      <c r="V2263" s="10">
        <f>[1]!b_dq_dirtyprice(A2263,日期设置!$B$2)</f>
        <v>104.6615</v>
      </c>
      <c r="W2263" s="11">
        <f>IF(U2263=0,ROUNDUP((Q2263-日期设置!$B$2)/365,0),ROUNDUP((R2263-日期设置!$B$2)/365,0))</f>
        <v>7</v>
      </c>
      <c r="X2263" s="18">
        <f>_xlfn.IFNA(VLOOKUP(A2263,过往入选债券!A:D,4,0),2)</f>
        <v>2</v>
      </c>
      <c r="Y2263">
        <f>_xlfn.IFNA(VLOOKUP(C2263,[2]Sheet1!$A:$A,1,0),3)</f>
        <v>3</v>
      </c>
    </row>
    <row r="2264" spans="1:25" hidden="1" x14ac:dyDescent="0.2">
      <c r="A2264" s="21" t="s">
        <v>14333</v>
      </c>
      <c r="B2264" s="21" t="s">
        <v>14334</v>
      </c>
      <c r="C2264" s="37" t="s">
        <v>14335</v>
      </c>
      <c r="D2264" s="26" t="str">
        <f>[1]!b_calc_yield(A2264,日期设置!$B$2,F2264,1,R2264,1,O2264,L2264,S2264,)</f>
        <v>Fetching...</v>
      </c>
      <c r="E2264" s="26">
        <f t="shared" si="70"/>
        <v>28.58558258145154</v>
      </c>
      <c r="F2264" s="18">
        <f>[1]!b_dq_cleanprice($A2264,日期设置!B$2)</f>
        <v>81.714200000000005</v>
      </c>
      <c r="G2264" s="18" t="str">
        <f t="shared" si="71"/>
        <v>3.69 + 0</v>
      </c>
      <c r="H2264" s="27">
        <f>[1]!b_dq_pctchange($A2264,日期设置!$B$2,1)/100</f>
        <v>0</v>
      </c>
      <c r="I2264" s="26">
        <f>[1]!b_pq_pctchange(A2264,日期设置!$B$4,日期设置!$B$2,1)</f>
        <v>0</v>
      </c>
      <c r="J2264" s="26">
        <f>[1]!b_pq_pctchange(A2264,日期设置!$C$4,日期设置!$B$2,1)</f>
        <v>0</v>
      </c>
      <c r="K2264" s="52">
        <f>[1]!b_dq_amount($A2264,日期设置!B$2,2,10000)</f>
        <v>0</v>
      </c>
      <c r="L2264" s="26">
        <f>[1]!b_info_latestpar(A2264,日期设置!$B$2)</f>
        <v>80</v>
      </c>
      <c r="M2264" s="6">
        <f>[1]!b_info_outstandingbalance($A2264,日期设置!B$2)</f>
        <v>7.2</v>
      </c>
      <c r="N2264" s="7" t="str">
        <f>[1]!b_info_latestissurercreditrating2(A2264,日期设置!$B$2,"102","1")</f>
        <v>AA-</v>
      </c>
      <c r="O2264" s="8">
        <v>6.8</v>
      </c>
      <c r="P2264" s="9">
        <f>[1]!b_info_repurchasedate(A2264)</f>
        <v>0</v>
      </c>
      <c r="Q2264" s="8" t="s">
        <v>16493</v>
      </c>
      <c r="R2264" s="2" t="str">
        <f>IF((--IF(P2264=0,Q2264,P2264))&gt;(--日期设置!$B$2),IF(P2264=0,Q2264,P2264),Q2264)</f>
        <v>2024-12-01</v>
      </c>
      <c r="S2264" s="2" t="s">
        <v>17962</v>
      </c>
      <c r="T2264" s="8">
        <f>[1]!b_anal_ptmyear($A2264,日期设置!$B$2)</f>
        <v>3.6958904109589041</v>
      </c>
      <c r="U2264" s="8">
        <f>[1]!b_anal_termifexercise($A2264,日期设置!B$2)</f>
        <v>0</v>
      </c>
      <c r="V2264" s="10">
        <f>[1]!b_dq_dirtyprice(A2264,日期设置!$B$2)</f>
        <v>83.368600000000001</v>
      </c>
      <c r="W2264" s="11">
        <f>IF(U2264=0,ROUNDUP((Q2264-日期设置!$B$2)/365,0),ROUNDUP((R2264-日期设置!$B$2)/365,0))</f>
        <v>4</v>
      </c>
      <c r="X2264" s="18">
        <f>_xlfn.IFNA(VLOOKUP(A2264,过往入选债券!A:D,4,0),2)</f>
        <v>2</v>
      </c>
      <c r="Y2264">
        <f>_xlfn.IFNA(VLOOKUP(C2264,[2]Sheet1!$A:$A,1,0),3)</f>
        <v>3</v>
      </c>
    </row>
    <row r="2265" spans="1:25" hidden="1" x14ac:dyDescent="0.2">
      <c r="A2265" s="21" t="s">
        <v>14594</v>
      </c>
      <c r="B2265" s="21" t="s">
        <v>14595</v>
      </c>
      <c r="C2265" s="37" t="s">
        <v>14596</v>
      </c>
      <c r="D2265" s="26" t="str">
        <f>[1]!b_calc_yield(A2265,日期设置!$B$2,F2265,1,R2265,1,O2265,L2265,S2265,)</f>
        <v>Fetching...</v>
      </c>
      <c r="E2265" s="26">
        <f t="shared" si="70"/>
        <v>23.402411661437817</v>
      </c>
      <c r="F2265" s="18">
        <f>[1]!b_dq_cleanprice($A2265,日期设置!B$2)</f>
        <v>105.18</v>
      </c>
      <c r="G2265" s="18" t="str">
        <f t="shared" si="71"/>
        <v>4.21 + 0</v>
      </c>
      <c r="H2265" s="27">
        <f>[1]!b_dq_pctchange($A2265,日期设置!$B$2,1)/100</f>
        <v>0</v>
      </c>
      <c r="I2265" s="26">
        <f>[1]!b_pq_pctchange(A2265,日期设置!$B$4,日期设置!$B$2,1)</f>
        <v>0</v>
      </c>
      <c r="J2265" s="26">
        <f>[1]!b_pq_pctchange(A2265,日期设置!$C$4,日期设置!$B$2,1)</f>
        <v>0</v>
      </c>
      <c r="K2265" s="52">
        <f>[1]!b_dq_amount($A2265,日期设置!B$2,2,10000)</f>
        <v>0</v>
      </c>
      <c r="L2265" s="26">
        <f>[1]!b_info_latestpar(A2265,日期设置!$B$2)</f>
        <v>100</v>
      </c>
      <c r="M2265" s="6">
        <f>[1]!b_info_outstandingbalance($A2265,日期设置!B$2)</f>
        <v>5.6</v>
      </c>
      <c r="N2265" s="7" t="str">
        <f>[1]!b_info_latestissurercreditrating2(A2265,日期设置!$B$2,"102","1")</f>
        <v>AA</v>
      </c>
      <c r="O2265" s="8">
        <v>7.4</v>
      </c>
      <c r="P2265" s="9">
        <f>[1]!b_info_repurchasedate(A2265)</f>
        <v>0</v>
      </c>
      <c r="Q2265" s="8" t="s">
        <v>17463</v>
      </c>
      <c r="R2265" s="2" t="str">
        <f>IF((--IF(P2265=0,Q2265,P2265))&gt;(--日期设置!$B$2),IF(P2265=0,Q2265,P2265),Q2265)</f>
        <v>2025-06-07</v>
      </c>
      <c r="S2265" s="2" t="s">
        <v>18625</v>
      </c>
      <c r="T2265" s="8">
        <f>[1]!b_anal_ptmyear($A2265,日期设置!$B$2)</f>
        <v>4.2109589041095887</v>
      </c>
      <c r="U2265" s="8">
        <f>[1]!b_anal_termifexercise($A2265,日期设置!B$2)</f>
        <v>0</v>
      </c>
      <c r="V2265" s="10">
        <f>[1]!b_dq_dirtyprice(A2265,日期设置!$B$2)</f>
        <v>111.0189</v>
      </c>
      <c r="W2265" s="11">
        <f>IF(U2265=0,ROUNDUP((Q2265-日期设置!$B$2)/365,0),ROUNDUP((R2265-日期设置!$B$2)/365,0))</f>
        <v>5</v>
      </c>
      <c r="X2265" s="18">
        <f>_xlfn.IFNA(VLOOKUP(A2265,过往入选债券!A:D,4,0),2)</f>
        <v>2</v>
      </c>
      <c r="Y2265">
        <f>_xlfn.IFNA(VLOOKUP(C2265,[2]Sheet1!$A:$A,1,0),3)</f>
        <v>3</v>
      </c>
    </row>
    <row r="2266" spans="1:25" hidden="1" x14ac:dyDescent="0.2">
      <c r="A2266" s="21" t="s">
        <v>10626</v>
      </c>
      <c r="B2266" s="21" t="s">
        <v>10627</v>
      </c>
      <c r="C2266" s="37" t="s">
        <v>1118</v>
      </c>
      <c r="D2266" s="26" t="str">
        <f>[1]!b_calc_yield(A2266,日期设置!$B$2,F2266,1,R2266,1,O2266,L2266,S2266,)</f>
        <v>Fetching...</v>
      </c>
      <c r="E2266" s="26">
        <f t="shared" si="70"/>
        <v>12.05485935242201</v>
      </c>
      <c r="F2266" s="18">
        <f>[1]!b_dq_cleanprice($A2266,日期设置!B$2)</f>
        <v>95.816299999999998</v>
      </c>
      <c r="G2266" s="18" t="str">
        <f t="shared" si="71"/>
        <v>4.07 + 2.07</v>
      </c>
      <c r="H2266" s="27">
        <f>[1]!b_dq_pctchange($A2266,日期设置!$B$2,1)/100</f>
        <v>0</v>
      </c>
      <c r="I2266" s="26">
        <f>[1]!b_pq_pctchange(A2266,日期设置!$B$4,日期设置!$B$2,1)</f>
        <v>0</v>
      </c>
      <c r="J2266" s="26">
        <f>[1]!b_pq_pctchange(A2266,日期设置!$C$4,日期设置!$B$2,1)</f>
        <v>-2.2915763765315398</v>
      </c>
      <c r="K2266" s="52">
        <f>[1]!b_dq_amount($A2266,日期设置!B$2,2,10000)</f>
        <v>0</v>
      </c>
      <c r="L2266" s="26">
        <f>[1]!b_info_latestpar(A2266,日期设置!$B$2)</f>
        <v>100</v>
      </c>
      <c r="M2266" s="6">
        <f>[1]!b_info_outstandingbalance($A2266,日期设置!B$2)</f>
        <v>10</v>
      </c>
      <c r="N2266" s="7" t="str">
        <f>[1]!b_info_latestissurercreditrating2(A2266,日期设置!$B$2,"102","1")</f>
        <v>AA+</v>
      </c>
      <c r="O2266" s="8">
        <v>3.76</v>
      </c>
      <c r="P2266" s="9" t="str">
        <f>[1]!b_info_repurchasedate(A2266)</f>
        <v>2023-04-17</v>
      </c>
      <c r="Q2266" s="8" t="s">
        <v>16411</v>
      </c>
      <c r="R2266" s="2" t="str">
        <f>IF((--IF(P2266=0,Q2266,P2266))&gt;(--日期设置!$B$2),IF(P2266=0,Q2266,P2266),Q2266)</f>
        <v>2023-04-17</v>
      </c>
      <c r="S2266" s="2" t="s">
        <v>18184</v>
      </c>
      <c r="T2266" s="8">
        <f>[1]!b_anal_ptmyear($A2266,日期设置!$B$2)</f>
        <v>4.0712328767123287</v>
      </c>
      <c r="U2266" s="8">
        <f>[1]!b_anal_termifexercise($A2266,日期设置!B$2)</f>
        <v>2.0712328767123287</v>
      </c>
      <c r="V2266" s="10">
        <f>[1]!b_dq_dirtyprice(A2266,日期设置!$B$2)</f>
        <v>99.308499999999995</v>
      </c>
      <c r="W2266" s="11">
        <f>IF(U2266=0,ROUNDUP((Q2266-日期设置!$B$2)/365,0),ROUNDUP((R2266-日期设置!$B$2)/365,0))</f>
        <v>3</v>
      </c>
      <c r="X2266" s="18">
        <f>_xlfn.IFNA(VLOOKUP(A2266,过往入选债券!A:D,4,0),2)</f>
        <v>2</v>
      </c>
      <c r="Y2266">
        <f>_xlfn.IFNA(VLOOKUP(C2266,[2]Sheet1!$A:$A,1,0),3)</f>
        <v>3</v>
      </c>
    </row>
    <row r="2267" spans="1:25" hidden="1" x14ac:dyDescent="0.2">
      <c r="A2267" s="21" t="s">
        <v>9128</v>
      </c>
      <c r="B2267" s="21" t="s">
        <v>9129</v>
      </c>
      <c r="C2267" s="37" t="s">
        <v>4785</v>
      </c>
      <c r="D2267" s="26" t="str">
        <f>[1]!b_calc_yield(A2267,日期设置!$B$2,F2267,1,R2267,1,O2267,L2267,S2267,)</f>
        <v>Fetching...</v>
      </c>
      <c r="E2267" s="26">
        <f t="shared" si="70"/>
        <v>8.2803210927983262</v>
      </c>
      <c r="F2267" s="18">
        <f>[1]!b_dq_cleanprice($A2267,日期设置!B$2)</f>
        <v>101.6079</v>
      </c>
      <c r="G2267" s="18" t="str">
        <f t="shared" si="71"/>
        <v>1.43 + 0</v>
      </c>
      <c r="H2267" s="27">
        <f>[1]!b_dq_pctchange($A2267,日期设置!$B$2,1)/100</f>
        <v>0</v>
      </c>
      <c r="I2267" s="26">
        <f>[1]!b_pq_pctchange(A2267,日期设置!$B$4,日期设置!$B$2,1)</f>
        <v>7.7755905511874583E-3</v>
      </c>
      <c r="J2267" s="26">
        <f>[1]!b_pq_pctchange(A2267,日期设置!$C$4,日期设置!$B$2,1)</f>
        <v>-7.8770356384235712E-2</v>
      </c>
      <c r="K2267" s="52">
        <f>[1]!b_dq_amount($A2267,日期设置!B$2,2,10000)</f>
        <v>0</v>
      </c>
      <c r="L2267" s="26">
        <f>[1]!b_info_latestpar(A2267,日期设置!$B$2)</f>
        <v>100</v>
      </c>
      <c r="M2267" s="6">
        <f>[1]!b_info_outstandingbalance($A2267,日期设置!B$2)</f>
        <v>6.5</v>
      </c>
      <c r="N2267" s="7" t="str">
        <f>[1]!b_info_latestissurercreditrating2(A2267,日期设置!$B$2,"102","1")</f>
        <v>AA</v>
      </c>
      <c r="O2267" s="8">
        <v>7.2</v>
      </c>
      <c r="P2267" s="9">
        <f>[1]!b_info_repurchasedate(A2267)</f>
        <v>0</v>
      </c>
      <c r="Q2267" s="8" t="s">
        <v>16226</v>
      </c>
      <c r="R2267" s="2" t="str">
        <f>IF((--IF(P2267=0,Q2267,P2267))&gt;(--日期设置!$B$2),IF(P2267=0,Q2267,P2267),Q2267)</f>
        <v>2022-08-29</v>
      </c>
      <c r="S2267" s="2" t="s">
        <v>17892</v>
      </c>
      <c r="T2267" s="8">
        <f>[1]!b_anal_ptmyear($A2267,日期设置!$B$2)</f>
        <v>1.4383561643835616</v>
      </c>
      <c r="U2267" s="8">
        <f>[1]!b_anal_termifexercise($A2267,日期设置!B$2)</f>
        <v>0</v>
      </c>
      <c r="V2267" s="10">
        <f>[1]!b_dq_dirtyprice(A2267,日期设置!$B$2)</f>
        <v>105.65170000000001</v>
      </c>
      <c r="W2267" s="11">
        <f>IF(U2267=0,ROUNDUP((Q2267-日期设置!$B$2)/365,0),ROUNDUP((R2267-日期设置!$B$2)/365,0))</f>
        <v>2</v>
      </c>
      <c r="X2267" s="18">
        <f>_xlfn.IFNA(VLOOKUP(A2267,过往入选债券!A:D,4,0),2)</f>
        <v>2</v>
      </c>
      <c r="Y2267">
        <f>_xlfn.IFNA(VLOOKUP(C2267,[2]Sheet1!$A:$A,1,0),3)</f>
        <v>3</v>
      </c>
    </row>
    <row r="2268" spans="1:25" hidden="1" x14ac:dyDescent="0.2">
      <c r="A2268" s="21" t="s">
        <v>4282</v>
      </c>
      <c r="B2268" s="21" t="s">
        <v>4283</v>
      </c>
      <c r="C2268" s="37" t="s">
        <v>1152</v>
      </c>
      <c r="D2268" s="26" t="str">
        <f>[1]!b_calc_yield(A2268,日期设置!$B$2,F2268,1,R2268,1,O2268,L2268,S2268,)</f>
        <v>Fetching...</v>
      </c>
      <c r="E2268" s="26">
        <f t="shared" si="70"/>
        <v>6.0409286386680749</v>
      </c>
      <c r="F2268" s="18">
        <f>[1]!b_dq_cleanprice($A2268,日期设置!B$2)</f>
        <v>100.41079999999999</v>
      </c>
      <c r="G2268" s="18" t="str">
        <f t="shared" si="71"/>
        <v>2.07 + 1.07</v>
      </c>
      <c r="H2268" s="27">
        <f>[1]!b_dq_pctchange($A2268,日期设置!$B$2,1)/100</f>
        <v>0</v>
      </c>
      <c r="I2268" s="26">
        <f>[1]!b_pq_pctchange(A2268,日期设置!$B$4,日期设置!$B$2,1)</f>
        <v>0</v>
      </c>
      <c r="J2268" s="26">
        <f>[1]!b_pq_pctchange(A2268,日期设置!$C$4,日期设置!$B$2,1)</f>
        <v>-0.32084499771675895</v>
      </c>
      <c r="K2268" s="52">
        <f>[1]!b_dq_amount($A2268,日期设置!B$2,2,10000)</f>
        <v>0</v>
      </c>
      <c r="L2268" s="26">
        <f>[1]!b_info_latestpar(A2268,日期设置!$B$2)</f>
        <v>100</v>
      </c>
      <c r="M2268" s="6">
        <f>[1]!b_info_outstandingbalance($A2268,日期设置!B$2)</f>
        <v>10</v>
      </c>
      <c r="N2268" s="7">
        <f>[1]!b_info_latestissurercreditrating2(A2268,日期设置!$B$2,"102","1")</f>
        <v>0</v>
      </c>
      <c r="O2268" s="8">
        <v>6.38</v>
      </c>
      <c r="P2268" s="9" t="str">
        <f>[1]!b_info_repurchasedate(A2268)</f>
        <v>2022-04-17</v>
      </c>
      <c r="Q2268" s="8" t="s">
        <v>16485</v>
      </c>
      <c r="R2268" s="2" t="str">
        <f>IF((--IF(P2268=0,Q2268,P2268))&gt;(--日期设置!$B$2),IF(P2268=0,Q2268,P2268),Q2268)</f>
        <v>2022-04-17</v>
      </c>
      <c r="S2268" s="2" t="s">
        <v>18184</v>
      </c>
      <c r="T2268" s="8">
        <f>[1]!b_anal_ptmyear($A2268,日期设置!$B$2)</f>
        <v>2.0712328767123287</v>
      </c>
      <c r="U2268" s="8">
        <f>[1]!b_anal_termifexercise($A2268,日期设置!B$2)</f>
        <v>1.0712328767123287</v>
      </c>
      <c r="V2268" s="10">
        <f>[1]!b_dq_dirtyprice(A2268,日期设置!$B$2)</f>
        <v>106.33629999999999</v>
      </c>
      <c r="W2268" s="11">
        <f>IF(U2268=0,ROUNDUP((Q2268-日期设置!$B$2)/365,0),ROUNDUP((R2268-日期设置!$B$2)/365,0))</f>
        <v>2</v>
      </c>
      <c r="X2268" s="18">
        <f>_xlfn.IFNA(VLOOKUP(A2268,过往入选债券!A:D,4,0),2)</f>
        <v>2</v>
      </c>
      <c r="Y2268">
        <f>_xlfn.IFNA(VLOOKUP(C2268,[2]Sheet1!$A:$A,1,0),3)</f>
        <v>3</v>
      </c>
    </row>
    <row r="2269" spans="1:25" hidden="1" x14ac:dyDescent="0.2">
      <c r="A2269" s="21" t="s">
        <v>4669</v>
      </c>
      <c r="B2269" s="21" t="s">
        <v>4670</v>
      </c>
      <c r="C2269" s="37" t="s">
        <v>4235</v>
      </c>
      <c r="D2269" s="26" t="str">
        <f>[1]!b_calc_yield(A2269,日期设置!$B$2,F2269,1,R2269,1,O2269,L2269,S2269,)</f>
        <v>Fetching...</v>
      </c>
      <c r="E2269" s="26">
        <f t="shared" si="70"/>
        <v>7.3490669222964655</v>
      </c>
      <c r="F2269" s="18">
        <f>[1]!b_dq_cleanprice($A2269,日期设置!B$2)</f>
        <v>99.536900000000003</v>
      </c>
      <c r="G2269" s="18" t="str">
        <f t="shared" si="71"/>
        <v>2.27 + 1.27</v>
      </c>
      <c r="H2269" s="27">
        <f>[1]!b_dq_pctchange($A2269,日期设置!$B$2,1)/100</f>
        <v>0</v>
      </c>
      <c r="I2269" s="26">
        <f>[1]!b_pq_pctchange(A2269,日期设置!$B$4,日期设置!$B$2,1)</f>
        <v>0</v>
      </c>
      <c r="J2269" s="26">
        <f>[1]!b_pq_pctchange(A2269,日期设置!$C$4,日期设置!$B$2,1)</f>
        <v>-0.41330665332666333</v>
      </c>
      <c r="K2269" s="52">
        <f>[1]!b_dq_amount($A2269,日期设置!B$2,2,10000)</f>
        <v>0</v>
      </c>
      <c r="L2269" s="26">
        <f>[1]!b_info_latestpar(A2269,日期设置!$B$2)</f>
        <v>100</v>
      </c>
      <c r="M2269" s="6">
        <f>[1]!b_info_outstandingbalance($A2269,日期设置!B$2)</f>
        <v>4</v>
      </c>
      <c r="N2269" s="7">
        <f>[1]!b_info_latestissurercreditrating2(A2269,日期设置!$B$2,"102","1")</f>
        <v>0</v>
      </c>
      <c r="O2269" s="8">
        <v>5.6</v>
      </c>
      <c r="P2269" s="9" t="str">
        <f>[1]!b_info_repurchasedate(A2269)</f>
        <v>2022-07-01</v>
      </c>
      <c r="Q2269" s="8" t="s">
        <v>16165</v>
      </c>
      <c r="R2269" s="2" t="str">
        <f>IF((--IF(P2269=0,Q2269,P2269))&gt;(--日期设置!$B$2),IF(P2269=0,Q2269,P2269),Q2269)</f>
        <v>2022-07-01</v>
      </c>
      <c r="S2269" s="2" t="s">
        <v>17954</v>
      </c>
      <c r="T2269" s="8">
        <f>[1]!b_anal_ptmyear($A2269,日期设置!$B$2)</f>
        <v>2.2767123287671232</v>
      </c>
      <c r="U2269" s="8">
        <f>[1]!b_anal_termifexercise($A2269,日期设置!B$2)</f>
        <v>1.2767123287671234</v>
      </c>
      <c r="V2269" s="10">
        <f>[1]!b_dq_dirtyprice(A2269,日期设置!$B$2)</f>
        <v>103.5873</v>
      </c>
      <c r="W2269" s="11">
        <f>IF(U2269=0,ROUNDUP((Q2269-日期设置!$B$2)/365,0),ROUNDUP((R2269-日期设置!$B$2)/365,0))</f>
        <v>2</v>
      </c>
      <c r="X2269" s="18">
        <f>_xlfn.IFNA(VLOOKUP(A2269,过往入选债券!A:D,4,0),2)</f>
        <v>2</v>
      </c>
      <c r="Y2269">
        <f>_xlfn.IFNA(VLOOKUP(C2269,[2]Sheet1!$A:$A,1,0),3)</f>
        <v>3</v>
      </c>
    </row>
    <row r="2270" spans="1:25" hidden="1" x14ac:dyDescent="0.2">
      <c r="A2270" s="28" t="s">
        <v>21018</v>
      </c>
      <c r="B2270" s="28" t="s">
        <v>21019</v>
      </c>
      <c r="C2270" s="39" t="s">
        <v>1063</v>
      </c>
      <c r="D2270" s="26" t="str">
        <f>[1]!b_calc_yield(A2270,日期设置!$B$2,F2270,1,R2270,1,O2270,L2270,S2270,)</f>
        <v>Fetching...</v>
      </c>
      <c r="E2270" s="26">
        <f t="shared" si="70"/>
        <v>15.254801128291117</v>
      </c>
      <c r="F2270" s="18">
        <f>[1]!b_dq_cleanprice($A2270,日期设置!B$2)</f>
        <v>98.814300000000003</v>
      </c>
      <c r="G2270" s="18" t="str">
        <f t="shared" si="71"/>
        <v>2.6 + 0</v>
      </c>
      <c r="H2270" s="27">
        <f>[1]!b_dq_pctchange($A2270,日期设置!$B$2,1)/100</f>
        <v>0</v>
      </c>
      <c r="I2270" s="26">
        <f>[1]!b_pq_pctchange(A2270,日期设置!$B$4,日期设置!$B$2,1)</f>
        <v>0</v>
      </c>
      <c r="J2270" s="26">
        <f>[1]!b_pq_pctchange(A2270,日期设置!$C$4,日期设置!$B$2,1)</f>
        <v>-0.188281496999508</v>
      </c>
      <c r="K2270" s="52">
        <f>[1]!b_dq_amount($A2270,日期设置!B$2,2,10000)</f>
        <v>0</v>
      </c>
      <c r="L2270" s="26">
        <f>[1]!b_info_latestpar(A2270,日期设置!$B$2)</f>
        <v>100</v>
      </c>
      <c r="M2270" s="6">
        <f>[1]!b_info_outstandingbalance($A2270,日期设置!B$2)</f>
        <v>8</v>
      </c>
      <c r="N2270" s="7" t="str">
        <f>[1]!b_info_latestissurercreditrating2(A2270,日期设置!$B$2,"102","1")</f>
        <v>AA+</v>
      </c>
      <c r="O2270" s="8">
        <v>5.47</v>
      </c>
      <c r="P2270" s="9">
        <f>[1]!b_info_repurchasedate(A2270)</f>
        <v>0</v>
      </c>
      <c r="Q2270" s="8" t="s">
        <v>17536</v>
      </c>
      <c r="R2270" s="2" t="str">
        <f>IF((--IF(P2270=0,Q2270,P2270))&gt;(--日期设置!$B$2),IF(P2270=0,Q2270,P2270),Q2270)</f>
        <v>2023-10-27</v>
      </c>
      <c r="S2270" s="31" t="s">
        <v>17093</v>
      </c>
      <c r="T2270" s="8">
        <f>[1]!b_anal_ptmyear($A2270,日期设置!$B$2)</f>
        <v>2.6</v>
      </c>
      <c r="U2270" s="8">
        <f>[1]!b_anal_termifexercise($A2270,日期设置!B$2)</f>
        <v>0</v>
      </c>
      <c r="V2270" s="10">
        <f>[1]!b_dq_dirtyprice(A2270,日期设置!$B$2)</f>
        <v>101.00230000000001</v>
      </c>
      <c r="W2270" s="11">
        <f>IF(U2270=0,ROUNDUP((Q2270-日期设置!$B$2)/365,0),ROUNDUP((R2270-日期设置!$B$2)/365,0))</f>
        <v>3</v>
      </c>
      <c r="X2270" s="18">
        <f>_xlfn.IFNA(VLOOKUP(A2270,过往入选债券!A:D,4,0),2)</f>
        <v>2</v>
      </c>
      <c r="Y2270">
        <f>_xlfn.IFNA(VLOOKUP(C2270,[2]Sheet1!$A:$A,1,0),3)</f>
        <v>3</v>
      </c>
    </row>
    <row r="2271" spans="1:25" hidden="1" x14ac:dyDescent="0.2">
      <c r="A2271" s="21" t="s">
        <v>1590</v>
      </c>
      <c r="B2271" s="21" t="s">
        <v>1591</v>
      </c>
      <c r="C2271" s="37" t="s">
        <v>1056</v>
      </c>
      <c r="D2271" s="26" t="str">
        <f>[1]!b_calc_yield(A2271,日期设置!$B$2,F2271,1,R2271,1,O2271,L2271,S2271,)</f>
        <v>Fetching...</v>
      </c>
      <c r="E2271" s="26">
        <f t="shared" si="70"/>
        <v>11.190128486153906</v>
      </c>
      <c r="F2271" s="18">
        <f>[1]!b_dq_cleanprice($A2271,日期设置!B$2)</f>
        <v>101.7814</v>
      </c>
      <c r="G2271" s="18" t="str">
        <f t="shared" si="71"/>
        <v>1.89 + 0</v>
      </c>
      <c r="H2271" s="27">
        <f>[1]!b_dq_pctchange($A2271,日期设置!$B$2,1)/100</f>
        <v>0</v>
      </c>
      <c r="I2271" s="26">
        <f>[1]!b_pq_pctchange(A2271,日期设置!$B$4,日期设置!$B$2,1)</f>
        <v>0</v>
      </c>
      <c r="J2271" s="26">
        <f>[1]!b_pq_pctchange(A2271,日期设置!$C$4,日期设置!$B$2,1)</f>
        <v>0</v>
      </c>
      <c r="K2271" s="52">
        <f>[1]!b_dq_amount($A2271,日期设置!B$2,2,10000)</f>
        <v>0</v>
      </c>
      <c r="L2271" s="26">
        <f>[1]!b_info_latestpar(A2271,日期设置!$B$2)</f>
        <v>100</v>
      </c>
      <c r="M2271" s="6">
        <f>[1]!b_info_outstandingbalance($A2271,日期设置!B$2)</f>
        <v>15</v>
      </c>
      <c r="N2271" s="7">
        <f>[1]!b_info_latestissurercreditrating2(A2271,日期设置!$B$2,"102","1")</f>
        <v>0</v>
      </c>
      <c r="O2271" s="8">
        <v>6.99</v>
      </c>
      <c r="P2271" s="9">
        <f>[1]!b_info_repurchasedate(A2271)</f>
        <v>0</v>
      </c>
      <c r="Q2271" s="8" t="s">
        <v>16624</v>
      </c>
      <c r="R2271" s="2" t="str">
        <f>IF((--IF(P2271=0,Q2271,P2271))&gt;(--日期设置!$B$2),IF(P2271=0,Q2271,P2271),Q2271)</f>
        <v>2023-02-12</v>
      </c>
      <c r="S2271" s="2" t="s">
        <v>18253</v>
      </c>
      <c r="T2271" s="8">
        <f>[1]!b_anal_ptmyear($A2271,日期设置!$B$2)</f>
        <v>1.8958904109589041</v>
      </c>
      <c r="U2271" s="8">
        <f>[1]!b_anal_termifexercise($A2271,日期设置!B$2)</f>
        <v>0</v>
      </c>
      <c r="V2271" s="10">
        <f>[1]!b_dq_dirtyprice(A2271,日期设置!$B$2)</f>
        <v>102.5091</v>
      </c>
      <c r="W2271" s="11">
        <f>IF(U2271=0,ROUNDUP((Q2271-日期设置!$B$2)/365,0),ROUNDUP((R2271-日期设置!$B$2)/365,0))</f>
        <v>2</v>
      </c>
      <c r="X2271" s="18">
        <f>_xlfn.IFNA(VLOOKUP(A2271,过往入选债券!A:D,4,0),2)</f>
        <v>2</v>
      </c>
      <c r="Y2271">
        <f>_xlfn.IFNA(VLOOKUP(C2271,[2]Sheet1!$A:$A,1,0),3)</f>
        <v>3</v>
      </c>
    </row>
    <row r="2272" spans="1:25" hidden="1" x14ac:dyDescent="0.2">
      <c r="A2272" s="21" t="s">
        <v>13475</v>
      </c>
      <c r="B2272" s="21" t="s">
        <v>13476</v>
      </c>
      <c r="C2272" s="37" t="s">
        <v>13477</v>
      </c>
      <c r="D2272" s="26" t="str">
        <f>[1]!b_calc_yield(A2272,日期设置!$B$2,F2272,1,R2272,1,O2272,L2272,S2272,)</f>
        <v>Fetching...</v>
      </c>
      <c r="E2272" s="26">
        <f t="shared" si="70"/>
        <v>26.89288667760259</v>
      </c>
      <c r="F2272" s="18">
        <f>[1]!b_dq_cleanprice($A2272,日期设置!B$2)</f>
        <v>57.746600000000001</v>
      </c>
      <c r="G2272" s="18" t="str">
        <f t="shared" si="71"/>
        <v>2.57 + 0</v>
      </c>
      <c r="H2272" s="27">
        <f>[1]!b_dq_pctchange($A2272,日期设置!$B$2,1)/100</f>
        <v>0</v>
      </c>
      <c r="I2272" s="26">
        <f>[1]!b_pq_pctchange(A2272,日期设置!$B$4,日期设置!$B$2,1)</f>
        <v>0</v>
      </c>
      <c r="J2272" s="26">
        <f>[1]!b_pq_pctchange(A2272,日期设置!$C$4,日期设置!$B$2,1)</f>
        <v>0</v>
      </c>
      <c r="K2272" s="52">
        <f>[1]!b_dq_amount($A2272,日期设置!B$2,2,10000)</f>
        <v>0</v>
      </c>
      <c r="L2272" s="26">
        <f>[1]!b_info_latestpar(A2272,日期设置!$B$2)</f>
        <v>60</v>
      </c>
      <c r="M2272" s="6">
        <f>[1]!b_info_outstandingbalance($A2272,日期设置!B$2)</f>
        <v>5.22</v>
      </c>
      <c r="N2272" s="7" t="str">
        <f>[1]!b_info_latestissurercreditrating2(A2272,日期设置!$B$2,"102","1")</f>
        <v>AA</v>
      </c>
      <c r="O2272" s="8">
        <v>4.96</v>
      </c>
      <c r="P2272" s="9">
        <f>[1]!b_info_repurchasedate(A2272)</f>
        <v>0</v>
      </c>
      <c r="Q2272" s="8" t="s">
        <v>16592</v>
      </c>
      <c r="R2272" s="2" t="str">
        <f>IF((--IF(P2272=0,Q2272,P2272))&gt;(--日期设置!$B$2),IF(P2272=0,Q2272,P2272),Q2272)</f>
        <v>2023-10-18</v>
      </c>
      <c r="S2272" s="2" t="s">
        <v>18883</v>
      </c>
      <c r="T2272" s="8">
        <f>[1]!b_anal_ptmyear($A2272,日期设置!$B$2)</f>
        <v>2.5753424657534247</v>
      </c>
      <c r="U2272" s="8">
        <f>[1]!b_anal_termifexercise($A2272,日期设置!B$2)</f>
        <v>0</v>
      </c>
      <c r="V2272" s="10">
        <f>[1]!b_dq_dirtyprice(A2272,日期设置!$B$2)</f>
        <v>59.010399999999997</v>
      </c>
      <c r="W2272" s="11">
        <f>IF(U2272=0,ROUNDUP((Q2272-日期设置!$B$2)/365,0),ROUNDUP((R2272-日期设置!$B$2)/365,0))</f>
        <v>3</v>
      </c>
      <c r="X2272" s="18" t="str">
        <f>_xlfn.IFNA(VLOOKUP(A2272,过往入选债券!A:D,4,0),2)</f>
        <v>否</v>
      </c>
      <c r="Y2272">
        <f>_xlfn.IFNA(VLOOKUP(C2272,[2]Sheet1!$A:$A,1,0),3)</f>
        <v>3</v>
      </c>
    </row>
    <row r="2273" spans="1:25" hidden="1" x14ac:dyDescent="0.2">
      <c r="A2273" s="21" t="s">
        <v>4786</v>
      </c>
      <c r="B2273" s="21" t="s">
        <v>4787</v>
      </c>
      <c r="C2273" s="37" t="s">
        <v>139</v>
      </c>
      <c r="D2273" s="26" t="str">
        <f>[1]!b_calc_yield(A2273,日期设置!$B$2,F2273,1,R2273,1,O2273,L2273,S2273,)</f>
        <v>Fetching...</v>
      </c>
      <c r="E2273" s="26">
        <f t="shared" si="70"/>
        <v>13.55227109353725</v>
      </c>
      <c r="F2273" s="18">
        <f>[1]!b_dq_cleanprice($A2273,日期设置!B$2)</f>
        <v>100.0539</v>
      </c>
      <c r="G2273" s="18" t="str">
        <f t="shared" si="71"/>
        <v>4.35 + 2.35</v>
      </c>
      <c r="H2273" s="27">
        <f>[1]!b_dq_pctchange($A2273,日期设置!$B$2,1)/100</f>
        <v>0</v>
      </c>
      <c r="I2273" s="26">
        <f>[1]!b_pq_pctchange(A2273,日期设置!$B$4,日期设置!$B$2,1)</f>
        <v>0</v>
      </c>
      <c r="J2273" s="26">
        <f>[1]!b_pq_pctchange(A2273,日期设置!$C$4,日期设置!$B$2,1)</f>
        <v>0.70090330372643939</v>
      </c>
      <c r="K2273" s="52">
        <f>[1]!b_dq_amount($A2273,日期设置!B$2,2,10000)</f>
        <v>0</v>
      </c>
      <c r="L2273" s="26">
        <f>[1]!b_info_latestpar(A2273,日期设置!$B$2)</f>
        <v>100</v>
      </c>
      <c r="M2273" s="6">
        <f>[1]!b_info_outstandingbalance($A2273,日期设置!B$2)</f>
        <v>10</v>
      </c>
      <c r="N2273" s="7">
        <f>[1]!b_info_latestissurercreditrating2(A2273,日期设置!$B$2,"102","1")</f>
        <v>0</v>
      </c>
      <c r="O2273" s="8">
        <v>6</v>
      </c>
      <c r="P2273" s="9" t="str">
        <f>[1]!b_info_repurchasedate(A2273)</f>
        <v>2023-07-30</v>
      </c>
      <c r="Q2273" s="8" t="s">
        <v>16382</v>
      </c>
      <c r="R2273" s="2" t="str">
        <f>IF((--IF(P2273=0,Q2273,P2273))&gt;(--日期设置!$B$2),IF(P2273=0,Q2273,P2273),Q2273)</f>
        <v>2023-07-30</v>
      </c>
      <c r="S2273" s="2" t="s">
        <v>18158</v>
      </c>
      <c r="T2273" s="8">
        <f>[1]!b_anal_ptmyear($A2273,日期设置!$B$2)</f>
        <v>4.3561643835616435</v>
      </c>
      <c r="U2273" s="8">
        <f>[1]!b_anal_termifexercise($A2273,日期设置!B$2)</f>
        <v>2.3561643835616439</v>
      </c>
      <c r="V2273" s="10">
        <f>[1]!b_dq_dirtyprice(A2273,日期设置!$B$2)</f>
        <v>103.9169</v>
      </c>
      <c r="W2273" s="11">
        <f>IF(U2273=0,ROUNDUP((Q2273-日期设置!$B$2)/365,0),ROUNDUP((R2273-日期设置!$B$2)/365,0))</f>
        <v>3</v>
      </c>
      <c r="X2273" s="18">
        <f>_xlfn.IFNA(VLOOKUP(A2273,过往入选债券!A:D,4,0),2)</f>
        <v>2</v>
      </c>
      <c r="Y2273">
        <f>_xlfn.IFNA(VLOOKUP(C2273,[2]Sheet1!$A:$A,1,0),3)</f>
        <v>3</v>
      </c>
    </row>
    <row r="2274" spans="1:25" hidden="1" x14ac:dyDescent="0.2">
      <c r="A2274" s="21" t="s">
        <v>4534</v>
      </c>
      <c r="B2274" s="21" t="s">
        <v>4535</v>
      </c>
      <c r="C2274" s="37" t="s">
        <v>131</v>
      </c>
      <c r="D2274" s="26" t="str">
        <f>[1]!b_calc_yield(A2274,日期设置!$B$2,F2274,1,R2274,1,O2274,L2274,S2274,)</f>
        <v>Fetching...</v>
      </c>
      <c r="E2274" s="26">
        <f t="shared" si="70"/>
        <v>12.623239873842106</v>
      </c>
      <c r="F2274" s="18">
        <f>[1]!b_dq_cleanprice($A2274,日期设置!B$2)</f>
        <v>100</v>
      </c>
      <c r="G2274" s="18" t="str">
        <f t="shared" si="71"/>
        <v>2.21 + 0</v>
      </c>
      <c r="H2274" s="27">
        <f>[1]!b_dq_pctchange($A2274,日期设置!$B$2,1)/100</f>
        <v>0</v>
      </c>
      <c r="I2274" s="26">
        <f>[1]!b_pq_pctchange(A2274,日期设置!$B$4,日期设置!$B$2,1)</f>
        <v>0</v>
      </c>
      <c r="J2274" s="26">
        <f>[1]!b_pq_pctchange(A2274,日期设置!$C$4,日期设置!$B$2,1)</f>
        <v>0</v>
      </c>
      <c r="K2274" s="52">
        <f>[1]!b_dq_amount($A2274,日期设置!B$2,2,10000)</f>
        <v>0</v>
      </c>
      <c r="L2274" s="26">
        <f>[1]!b_info_latestpar(A2274,日期设置!$B$2)</f>
        <v>100</v>
      </c>
      <c r="M2274" s="6">
        <f>[1]!b_info_outstandingbalance($A2274,日期设置!B$2)</f>
        <v>4.7</v>
      </c>
      <c r="N2274" s="7">
        <f>[1]!b_info_latestissurercreditrating2(A2274,日期设置!$B$2,"102","1")</f>
        <v>0</v>
      </c>
      <c r="O2274" s="8">
        <v>5.97</v>
      </c>
      <c r="P2274" s="9">
        <f>[1]!b_info_repurchasedate(A2274)</f>
        <v>0</v>
      </c>
      <c r="Q2274" s="8" t="s">
        <v>17055</v>
      </c>
      <c r="R2274" s="2" t="str">
        <f>IF((--IF(P2274=0,Q2274,P2274))&gt;(--日期设置!$B$2),IF(P2274=0,Q2274,P2274),Q2274)</f>
        <v>2023-06-08</v>
      </c>
      <c r="S2274" s="2" t="s">
        <v>18114</v>
      </c>
      <c r="T2274" s="8">
        <f>[1]!b_anal_ptmyear($A2274,日期设置!$B$2)</f>
        <v>2.2136986301369861</v>
      </c>
      <c r="U2274" s="8">
        <f>[1]!b_anal_termifexercise($A2274,日期设置!B$2)</f>
        <v>0</v>
      </c>
      <c r="V2274" s="10">
        <f>[1]!b_dq_dirtyprice(A2274,日期设置!$B$2)</f>
        <v>104.6942</v>
      </c>
      <c r="W2274" s="11">
        <f>IF(U2274=0,ROUNDUP((Q2274-日期设置!$B$2)/365,0),ROUNDUP((R2274-日期设置!$B$2)/365,0))</f>
        <v>3</v>
      </c>
      <c r="X2274" s="18">
        <f>_xlfn.IFNA(VLOOKUP(A2274,过往入选债券!A:D,4,0),2)</f>
        <v>2</v>
      </c>
      <c r="Y2274">
        <f>_xlfn.IFNA(VLOOKUP(C2274,[2]Sheet1!$A:$A,1,0),3)</f>
        <v>3</v>
      </c>
    </row>
    <row r="2275" spans="1:25" hidden="1" x14ac:dyDescent="0.2">
      <c r="A2275" s="21" t="s">
        <v>4705</v>
      </c>
      <c r="B2275" s="21" t="s">
        <v>4706</v>
      </c>
      <c r="C2275" s="37" t="s">
        <v>1504</v>
      </c>
      <c r="D2275" s="26" t="str">
        <f>[1]!b_calc_yield(A2275,日期设置!$B$2,F2275,1,R2275,1,O2275,L2275,S2275,)</f>
        <v>Fetching...</v>
      </c>
      <c r="E2275" s="26">
        <f t="shared" si="70"/>
        <v>13.152870486950508</v>
      </c>
      <c r="F2275" s="18">
        <f>[1]!b_dq_cleanprice($A2275,日期设置!B$2)</f>
        <v>100.059</v>
      </c>
      <c r="G2275" s="18" t="str">
        <f t="shared" si="71"/>
        <v>4.29 + 2.29</v>
      </c>
      <c r="H2275" s="27">
        <f>[1]!b_dq_pctchange($A2275,日期设置!$B$2,1)/100</f>
        <v>0</v>
      </c>
      <c r="I2275" s="26">
        <f>[1]!b_pq_pctchange(A2275,日期设置!$B$4,日期设置!$B$2,1)</f>
        <v>0</v>
      </c>
      <c r="J2275" s="26">
        <f>[1]!b_pq_pctchange(A2275,日期设置!$C$4,日期设置!$B$2,1)</f>
        <v>1.6992862997536943E-2</v>
      </c>
      <c r="K2275" s="52">
        <f>[1]!b_dq_amount($A2275,日期设置!B$2,2,10000)</f>
        <v>0</v>
      </c>
      <c r="L2275" s="26">
        <f>[1]!b_info_latestpar(A2275,日期设置!$B$2)</f>
        <v>100</v>
      </c>
      <c r="M2275" s="6">
        <f>[1]!b_info_outstandingbalance($A2275,日期设置!B$2)</f>
        <v>9.5</v>
      </c>
      <c r="N2275" s="7">
        <f>[1]!b_info_latestissurercreditrating2(A2275,日期设置!$B$2,"102","1")</f>
        <v>0</v>
      </c>
      <c r="O2275" s="8">
        <v>6</v>
      </c>
      <c r="P2275" s="9" t="str">
        <f>[1]!b_info_repurchasedate(A2275)</f>
        <v>2023-07-08</v>
      </c>
      <c r="Q2275" s="8" t="s">
        <v>16409</v>
      </c>
      <c r="R2275" s="2" t="str">
        <f>IF((--IF(P2275=0,Q2275,P2275))&gt;(--日期设置!$B$2),IF(P2275=0,Q2275,P2275),Q2275)</f>
        <v>2023-07-08</v>
      </c>
      <c r="S2275" s="2" t="s">
        <v>18182</v>
      </c>
      <c r="T2275" s="8">
        <f>[1]!b_anal_ptmyear($A2275,日期设置!$B$2)</f>
        <v>4.2958904109589042</v>
      </c>
      <c r="U2275" s="8">
        <f>[1]!b_anal_termifexercise($A2275,日期设置!B$2)</f>
        <v>2.2958904109589042</v>
      </c>
      <c r="V2275" s="10">
        <f>[1]!b_dq_dirtyprice(A2275,日期设置!$B$2)</f>
        <v>104.2837</v>
      </c>
      <c r="W2275" s="11">
        <f>IF(U2275=0,ROUNDUP((Q2275-日期设置!$B$2)/365,0),ROUNDUP((R2275-日期设置!$B$2)/365,0))</f>
        <v>3</v>
      </c>
      <c r="X2275" s="18">
        <f>_xlfn.IFNA(VLOOKUP(A2275,过往入选债券!A:D,4,0),2)</f>
        <v>2</v>
      </c>
      <c r="Y2275">
        <f>_xlfn.IFNA(VLOOKUP(C2275,[2]Sheet1!$A:$A,1,0),3)</f>
        <v>3</v>
      </c>
    </row>
    <row r="2276" spans="1:25" hidden="1" x14ac:dyDescent="0.2">
      <c r="A2276" s="28" t="s">
        <v>20504</v>
      </c>
      <c r="B2276" s="28" t="s">
        <v>20505</v>
      </c>
      <c r="C2276" s="39" t="s">
        <v>98</v>
      </c>
      <c r="D2276" s="26" t="str">
        <f>[1]!b_calc_yield(A2276,日期设置!$B$2,F2276,1,R2276,1,O2276,L2276,S2276,)</f>
        <v>Fetching...</v>
      </c>
      <c r="E2276" s="26">
        <f t="shared" si="70"/>
        <v>14.555675810357327</v>
      </c>
      <c r="F2276" s="18">
        <f>[1]!b_dq_cleanprice($A2276,日期设置!B$2)</f>
        <v>99.8352</v>
      </c>
      <c r="G2276" s="18" t="str">
        <f t="shared" si="71"/>
        <v>2.50 + 2.50</v>
      </c>
      <c r="H2276" s="27">
        <f>[1]!b_dq_pctchange($A2276,日期设置!$B$2,1)/100</f>
        <v>0</v>
      </c>
      <c r="I2276" s="26">
        <f>[1]!b_pq_pctchange(A2276,日期设置!$B$4,日期设置!$B$2,1)</f>
        <v>0</v>
      </c>
      <c r="J2276" s="26">
        <f>[1]!b_pq_pctchange(A2276,日期设置!$C$4,日期设置!$B$2,1)</f>
        <v>0</v>
      </c>
      <c r="K2276" s="52">
        <f>[1]!b_dq_amount($A2276,日期设置!B$2,2,10000)</f>
        <v>0</v>
      </c>
      <c r="L2276" s="26">
        <f>[1]!b_info_latestpar(A2276,日期设置!$B$2)</f>
        <v>100</v>
      </c>
      <c r="M2276" s="6">
        <f>[1]!b_info_outstandingbalance($A2276,日期设置!B$2)</f>
        <v>10</v>
      </c>
      <c r="N2276" s="7" t="str">
        <f>[1]!b_info_latestissurercreditrating2(A2276,日期设置!$B$2,"102","1")</f>
        <v>AA+</v>
      </c>
      <c r="O2276" s="8">
        <v>5.9</v>
      </c>
      <c r="P2276" s="9">
        <f>[1]!b_info_repurchasedate(A2276)</f>
        <v>0</v>
      </c>
      <c r="Q2276" s="8" t="s">
        <v>17149</v>
      </c>
      <c r="R2276" s="2" t="str">
        <f>IF((--IF(P2276=0,Q2276,P2276))&gt;(--日期设置!$B$2),IF(P2276=0,Q2276,P2276),Q2276)</f>
        <v>2023-09-23</v>
      </c>
      <c r="S2276" s="31" t="s">
        <v>17549</v>
      </c>
      <c r="T2276" s="8">
        <f>[1]!b_anal_ptmyear($A2276,日期设置!$B$2)</f>
        <v>2.506849315068493</v>
      </c>
      <c r="U2276" s="8">
        <f>[1]!b_anal_termifexercise($A2276,日期设置!B$2)</f>
        <v>2.506849315068493</v>
      </c>
      <c r="V2276" s="10">
        <f>[1]!b_dq_dirtyprice(A2276,日期设置!$B$2)</f>
        <v>102.7448</v>
      </c>
      <c r="W2276" s="11">
        <f>IF(U2276=0,ROUNDUP((Q2276-日期设置!$B$2)/365,0),ROUNDUP((R2276-日期设置!$B$2)/365,0))</f>
        <v>3</v>
      </c>
      <c r="X2276" s="18">
        <f>_xlfn.IFNA(VLOOKUP(A2276,过往入选债券!A:D,4,0),2)</f>
        <v>2</v>
      </c>
      <c r="Y2276">
        <f>_xlfn.IFNA(VLOOKUP(C2276,[2]Sheet1!$A:$A,1,0),3)</f>
        <v>3</v>
      </c>
    </row>
    <row r="2277" spans="1:25" hidden="1" x14ac:dyDescent="0.2">
      <c r="A2277" s="21" t="s">
        <v>13968</v>
      </c>
      <c r="B2277" s="21" t="s">
        <v>13969</v>
      </c>
      <c r="C2277" s="37" t="s">
        <v>13970</v>
      </c>
      <c r="D2277" s="26" t="str">
        <f>[1]!b_calc_yield(A2277,日期设置!$B$2,F2277,1,R2277,1,O2277,L2277,S2277,)</f>
        <v>Fetching...</v>
      </c>
      <c r="E2277" s="26">
        <f t="shared" si="70"/>
        <v>26.404257218189663</v>
      </c>
      <c r="F2277" s="18">
        <f>[1]!b_dq_cleanprice($A2277,日期设置!B$2)</f>
        <v>79.769499999999994</v>
      </c>
      <c r="G2277" s="18" t="str">
        <f t="shared" si="71"/>
        <v>3.36 + 0</v>
      </c>
      <c r="H2277" s="27">
        <f>[1]!b_dq_pctchange($A2277,日期设置!$B$2,1)/100</f>
        <v>0</v>
      </c>
      <c r="I2277" s="26">
        <f>[1]!b_pq_pctchange(A2277,日期设置!$B$4,日期设置!$B$2,1)</f>
        <v>0</v>
      </c>
      <c r="J2277" s="26">
        <f>[1]!b_pq_pctchange(A2277,日期设置!$C$4,日期设置!$B$2,1)</f>
        <v>0</v>
      </c>
      <c r="K2277" s="52">
        <f>[1]!b_dq_amount($A2277,日期设置!B$2,2,10000)</f>
        <v>0</v>
      </c>
      <c r="L2277" s="26">
        <f>[1]!b_info_latestpar(A2277,日期设置!$B$2)</f>
        <v>80</v>
      </c>
      <c r="M2277" s="6">
        <f>[1]!b_info_outstandingbalance($A2277,日期设置!B$2)</f>
        <v>9.1999999999999993</v>
      </c>
      <c r="N2277" s="7" t="str">
        <f>[1]!b_info_latestissurercreditrating2(A2277,日期设置!$B$2,"102","1")</f>
        <v>AA</v>
      </c>
      <c r="O2277" s="8">
        <v>6.2</v>
      </c>
      <c r="P2277" s="9">
        <f>[1]!b_info_repurchasedate(A2277)</f>
        <v>0</v>
      </c>
      <c r="Q2277" s="8" t="s">
        <v>16237</v>
      </c>
      <c r="R2277" s="2" t="str">
        <f>IF((--IF(P2277=0,Q2277,P2277))&gt;(--日期设置!$B$2),IF(P2277=0,Q2277,P2277),Q2277)</f>
        <v>2024-08-03</v>
      </c>
      <c r="S2277" s="2" t="s">
        <v>17999</v>
      </c>
      <c r="T2277" s="8">
        <f>[1]!b_anal_ptmyear($A2277,日期设置!$B$2)</f>
        <v>3.3671232876712329</v>
      </c>
      <c r="U2277" s="8">
        <f>[1]!b_anal_termifexercise($A2277,日期设置!B$2)</f>
        <v>0</v>
      </c>
      <c r="V2277" s="10">
        <f>[1]!b_dq_dirtyprice(A2277,日期设置!$B$2)</f>
        <v>82.908600000000007</v>
      </c>
      <c r="W2277" s="11">
        <f>IF(U2277=0,ROUNDUP((Q2277-日期设置!$B$2)/365,0),ROUNDUP((R2277-日期设置!$B$2)/365,0))</f>
        <v>4</v>
      </c>
      <c r="X2277" s="18">
        <f>_xlfn.IFNA(VLOOKUP(A2277,过往入选债券!A:D,4,0),2)</f>
        <v>2</v>
      </c>
      <c r="Y2277">
        <f>_xlfn.IFNA(VLOOKUP(C2277,[2]Sheet1!$A:$A,1,0),3)</f>
        <v>3</v>
      </c>
    </row>
    <row r="2278" spans="1:25" hidden="1" x14ac:dyDescent="0.2">
      <c r="A2278" s="21" t="s">
        <v>13870</v>
      </c>
      <c r="B2278" s="21" t="s">
        <v>13871</v>
      </c>
      <c r="C2278" s="37" t="s">
        <v>435</v>
      </c>
      <c r="D2278" s="26" t="str">
        <f>[1]!b_calc_yield(A2278,日期设置!$B$2,F2278,1,R2278,1,O2278,L2278,S2278,)</f>
        <v>Fetching...</v>
      </c>
      <c r="E2278" s="26">
        <f t="shared" si="70"/>
        <v>26.238333924020729</v>
      </c>
      <c r="F2278" s="18">
        <f>[1]!b_dq_cleanprice($A2278,日期设置!B$2)</f>
        <v>79.689800000000005</v>
      </c>
      <c r="G2278" s="18" t="str">
        <f t="shared" si="71"/>
        <v>3.33 + 0</v>
      </c>
      <c r="H2278" s="27">
        <f>[1]!b_dq_pctchange($A2278,日期设置!$B$2,1)/100</f>
        <v>0</v>
      </c>
      <c r="I2278" s="26">
        <f>[1]!b_pq_pctchange(A2278,日期设置!$B$4,日期设置!$B$2,1)</f>
        <v>0</v>
      </c>
      <c r="J2278" s="26">
        <f>[1]!b_pq_pctchange(A2278,日期设置!$C$4,日期设置!$B$2,1)</f>
        <v>0</v>
      </c>
      <c r="K2278" s="52">
        <f>[1]!b_dq_amount($A2278,日期设置!B$2,2,10000)</f>
        <v>0</v>
      </c>
      <c r="L2278" s="26">
        <f>[1]!b_info_latestpar(A2278,日期设置!$B$2)</f>
        <v>80</v>
      </c>
      <c r="M2278" s="6">
        <f>[1]!b_info_outstandingbalance($A2278,日期设置!B$2)</f>
        <v>2.4</v>
      </c>
      <c r="N2278" s="7" t="str">
        <f>[1]!b_info_latestissurercreditrating2(A2278,日期设置!$B$2,"102","1")</f>
        <v>AA</v>
      </c>
      <c r="O2278" s="8">
        <v>6.18</v>
      </c>
      <c r="P2278" s="9">
        <f>[1]!b_info_repurchasedate(A2278)</f>
        <v>0</v>
      </c>
      <c r="Q2278" s="8" t="s">
        <v>16676</v>
      </c>
      <c r="R2278" s="2" t="str">
        <f>IF((--IF(P2278=0,Q2278,P2278))&gt;(--日期设置!$B$2),IF(P2278=0,Q2278,P2278),Q2278)</f>
        <v>2024-07-24</v>
      </c>
      <c r="S2278" s="2" t="s">
        <v>18412</v>
      </c>
      <c r="T2278" s="8">
        <f>[1]!b_anal_ptmyear($A2278,日期设置!$B$2)</f>
        <v>3.3397260273972602</v>
      </c>
      <c r="U2278" s="8">
        <f>[1]!b_anal_termifexercise($A2278,日期设置!B$2)</f>
        <v>0</v>
      </c>
      <c r="V2278" s="10">
        <f>[1]!b_dq_dirtyprice(A2278,日期设置!$B$2)</f>
        <v>82.9542</v>
      </c>
      <c r="W2278" s="11">
        <f>IF(U2278=0,ROUNDUP((Q2278-日期设置!$B$2)/365,0),ROUNDUP((R2278-日期设置!$B$2)/365,0))</f>
        <v>4</v>
      </c>
      <c r="X2278" s="18">
        <f>_xlfn.IFNA(VLOOKUP(A2278,过往入选债券!A:D,4,0),2)</f>
        <v>2</v>
      </c>
      <c r="Y2278">
        <f>_xlfn.IFNA(VLOOKUP(C2278,[2]Sheet1!$A:$A,1,0),3)</f>
        <v>3</v>
      </c>
    </row>
    <row r="2279" spans="1:25" hidden="1" x14ac:dyDescent="0.2">
      <c r="A2279" s="21" t="s">
        <v>2371</v>
      </c>
      <c r="B2279" s="21" t="s">
        <v>2372</v>
      </c>
      <c r="C2279" s="37" t="s">
        <v>1381</v>
      </c>
      <c r="D2279" s="26" t="str">
        <f>[1]!b_calc_yield(A2279,日期设置!$B$2,F2279,1,R2279,1,O2279,L2279,S2279,)</f>
        <v>Fetching...</v>
      </c>
      <c r="E2279" s="26">
        <f t="shared" si="70"/>
        <v>5.8299110469817839</v>
      </c>
      <c r="F2279" s="18">
        <f>[1]!b_dq_cleanprice($A2279,日期设置!B$2)</f>
        <v>100.52500000000001</v>
      </c>
      <c r="G2279" s="18" t="str">
        <f t="shared" si="71"/>
        <v>0.74 + 0</v>
      </c>
      <c r="H2279" s="27">
        <f>[1]!b_dq_pctchange($A2279,日期设置!$B$2,1)/100</f>
        <v>0</v>
      </c>
      <c r="I2279" s="26">
        <f>[1]!b_pq_pctchange(A2279,日期设置!$B$4,日期设置!$B$2,1)</f>
        <v>0</v>
      </c>
      <c r="J2279" s="26">
        <f>[1]!b_pq_pctchange(A2279,日期设置!$C$4,日期设置!$B$2,1)</f>
        <v>0</v>
      </c>
      <c r="K2279" s="52">
        <f>[1]!b_dq_amount($A2279,日期设置!B$2,2,10000)</f>
        <v>0</v>
      </c>
      <c r="L2279" s="26">
        <f>[1]!b_info_latestpar(A2279,日期设置!$B$2)</f>
        <v>100</v>
      </c>
      <c r="M2279" s="6">
        <f>[1]!b_info_outstandingbalance($A2279,日期设置!B$2)</f>
        <v>5</v>
      </c>
      <c r="N2279" s="7">
        <f>[1]!b_info_latestissurercreditrating2(A2279,日期设置!$B$2,"102","1")</f>
        <v>0</v>
      </c>
      <c r="O2279" s="8">
        <v>6.79</v>
      </c>
      <c r="P2279" s="9">
        <f>[1]!b_info_repurchasedate(A2279)</f>
        <v>0</v>
      </c>
      <c r="Q2279" s="8" t="s">
        <v>16677</v>
      </c>
      <c r="R2279" s="2" t="str">
        <f>IF((--IF(P2279=0,Q2279,P2279))&gt;(--日期设置!$B$2),IF(P2279=0,Q2279,P2279),Q2279)</f>
        <v>2021-12-19</v>
      </c>
      <c r="S2279" s="2" t="s">
        <v>17821</v>
      </c>
      <c r="T2279" s="8">
        <f>[1]!b_anal_ptmyear($A2279,日期设置!$B$2)</f>
        <v>0.74520547945205484</v>
      </c>
      <c r="U2279" s="8">
        <f>[1]!b_anal_termifexercise($A2279,日期设置!B$2)</f>
        <v>0</v>
      </c>
      <c r="V2279" s="10">
        <f>[1]!b_dq_dirtyprice(A2279,日期设置!$B$2)</f>
        <v>100.9072</v>
      </c>
      <c r="W2279" s="11">
        <f>IF(U2279=0,ROUNDUP((Q2279-日期设置!$B$2)/365,0),ROUNDUP((R2279-日期设置!$B$2)/365,0))</f>
        <v>1</v>
      </c>
      <c r="X2279" s="18">
        <f>_xlfn.IFNA(VLOOKUP(A2279,过往入选债券!A:D,4,0),2)</f>
        <v>2</v>
      </c>
      <c r="Y2279">
        <f>_xlfn.IFNA(VLOOKUP(C2279,[2]Sheet1!$A:$A,1,0),3)</f>
        <v>3</v>
      </c>
    </row>
    <row r="2280" spans="1:25" hidden="1" x14ac:dyDescent="0.2">
      <c r="A2280" s="21" t="s">
        <v>8787</v>
      </c>
      <c r="B2280" s="21" t="s">
        <v>8788</v>
      </c>
      <c r="C2280" s="37" t="s">
        <v>7299</v>
      </c>
      <c r="D2280" s="26" t="str">
        <f>[1]!b_calc_yield(A2280,日期设置!$B$2,F2280,1,R2280,1,O2280,L2280,S2280,)</f>
        <v>Fetching...</v>
      </c>
      <c r="E2280" s="26">
        <f t="shared" si="70"/>
        <v>7.2232406848623532</v>
      </c>
      <c r="F2280" s="18">
        <f>[1]!b_dq_cleanprice($A2280,日期设置!B$2)</f>
        <v>100.61499999999999</v>
      </c>
      <c r="G2280" s="18" t="str">
        <f t="shared" si="71"/>
        <v>1.26 + 0</v>
      </c>
      <c r="H2280" s="27">
        <f>[1]!b_dq_pctchange($A2280,日期设置!$B$2,1)/100</f>
        <v>0</v>
      </c>
      <c r="I2280" s="26">
        <f>[1]!b_pq_pctchange(A2280,日期设置!$B$4,日期设置!$B$2,1)</f>
        <v>0</v>
      </c>
      <c r="J2280" s="26">
        <f>[1]!b_pq_pctchange(A2280,日期设置!$C$4,日期设置!$B$2,1)</f>
        <v>0</v>
      </c>
      <c r="K2280" s="52">
        <f>[1]!b_dq_amount($A2280,日期设置!B$2,2,10000)</f>
        <v>0</v>
      </c>
      <c r="L2280" s="26">
        <f>[1]!b_info_latestpar(A2280,日期设置!$B$2)</f>
        <v>100</v>
      </c>
      <c r="M2280" s="6">
        <f>[1]!b_info_outstandingbalance($A2280,日期设置!B$2)</f>
        <v>5</v>
      </c>
      <c r="N2280" s="7" t="str">
        <f>[1]!b_info_latestissurercreditrating2(A2280,日期设置!$B$2,"102","1")</f>
        <v>AA+</v>
      </c>
      <c r="O2280" s="8">
        <v>6.5</v>
      </c>
      <c r="P2280" s="9">
        <f>[1]!b_info_repurchasedate(A2280)</f>
        <v>0</v>
      </c>
      <c r="Q2280" s="8" t="s">
        <v>16281</v>
      </c>
      <c r="R2280" s="2" t="str">
        <f>IF((--IF(P2280=0,Q2280,P2280))&gt;(--日期设置!$B$2),IF(P2280=0,Q2280,P2280),Q2280)</f>
        <v>2022-06-27</v>
      </c>
      <c r="S2280" s="2" t="s">
        <v>18105</v>
      </c>
      <c r="T2280" s="8">
        <f>[1]!b_anal_ptmyear($A2280,日期设置!$B$2)</f>
        <v>1.2657534246575342</v>
      </c>
      <c r="U2280" s="8">
        <f>[1]!b_anal_termifexercise($A2280,日期设置!B$2)</f>
        <v>0</v>
      </c>
      <c r="V2280" s="10">
        <f>[1]!b_dq_dirtyprice(A2280,日期设置!$B$2)</f>
        <v>105.38760000000001</v>
      </c>
      <c r="W2280" s="11">
        <f>IF(U2280=0,ROUNDUP((Q2280-日期设置!$B$2)/365,0),ROUNDUP((R2280-日期设置!$B$2)/365,0))</f>
        <v>2</v>
      </c>
      <c r="X2280" s="18">
        <f>_xlfn.IFNA(VLOOKUP(A2280,过往入选债券!A:D,4,0),2)</f>
        <v>2</v>
      </c>
      <c r="Y2280">
        <f>_xlfn.IFNA(VLOOKUP(C2280,[2]Sheet1!$A:$A,1,0),3)</f>
        <v>3</v>
      </c>
    </row>
    <row r="2281" spans="1:25" hidden="1" x14ac:dyDescent="0.2">
      <c r="A2281" s="21" t="s">
        <v>10208</v>
      </c>
      <c r="B2281" s="21" t="s">
        <v>10209</v>
      </c>
      <c r="C2281" s="37" t="s">
        <v>42</v>
      </c>
      <c r="D2281" s="26" t="str">
        <f>[1]!b_calc_yield(A2281,日期设置!$B$2,F2281,1,R2281,1,O2281,L2281,S2281,)</f>
        <v>Fetching...</v>
      </c>
      <c r="E2281" s="26">
        <f t="shared" si="70"/>
        <v>11.782686543540844</v>
      </c>
      <c r="F2281" s="18">
        <f>[1]!b_dq_cleanprice($A2281,日期设置!B$2)</f>
        <v>101</v>
      </c>
      <c r="G2281" s="18" t="str">
        <f t="shared" si="71"/>
        <v>1.98 + 0</v>
      </c>
      <c r="H2281" s="27">
        <f>[1]!b_dq_pctchange($A2281,日期设置!$B$2,1)/100</f>
        <v>0</v>
      </c>
      <c r="I2281" s="26">
        <f>[1]!b_pq_pctchange(A2281,日期设置!$B$4,日期设置!$B$2,1)</f>
        <v>0</v>
      </c>
      <c r="J2281" s="26">
        <f>[1]!b_pq_pctchange(A2281,日期设置!$C$4,日期设置!$B$2,1)</f>
        <v>0</v>
      </c>
      <c r="K2281" s="52">
        <f>[1]!b_dq_amount($A2281,日期设置!B$2,2,10000)</f>
        <v>0</v>
      </c>
      <c r="L2281" s="26">
        <f>[1]!b_info_latestpar(A2281,日期设置!$B$2)</f>
        <v>100</v>
      </c>
      <c r="M2281" s="6">
        <f>[1]!b_info_outstandingbalance($A2281,日期设置!B$2)</f>
        <v>5</v>
      </c>
      <c r="N2281" s="7" t="str">
        <f>[1]!b_info_latestissurercreditrating2(A2281,日期设置!$B$2,"102","1")</f>
        <v>AA</v>
      </c>
      <c r="O2281" s="8">
        <v>6.5</v>
      </c>
      <c r="P2281" s="9">
        <f>[1]!b_info_repurchasedate(A2281)</f>
        <v>0</v>
      </c>
      <c r="Q2281" s="8" t="s">
        <v>16796</v>
      </c>
      <c r="R2281" s="2" t="str">
        <f>IF((--IF(P2281=0,Q2281,P2281))&gt;(--日期设置!$B$2),IF(P2281=0,Q2281,P2281),Q2281)</f>
        <v>2023-03-17</v>
      </c>
      <c r="S2281" s="2" t="s">
        <v>18498</v>
      </c>
      <c r="T2281" s="8">
        <f>[1]!b_anal_ptmyear($A2281,日期设置!$B$2)</f>
        <v>1.9863013698630136</v>
      </c>
      <c r="U2281" s="8">
        <f>[1]!b_anal_termifexercise($A2281,日期设置!B$2)</f>
        <v>0</v>
      </c>
      <c r="V2281" s="10">
        <f>[1]!b_dq_dirtyprice(A2281,日期设置!$B$2)</f>
        <v>101.089</v>
      </c>
      <c r="W2281" s="11">
        <f>IF(U2281=0,ROUNDUP((Q2281-日期设置!$B$2)/365,0),ROUNDUP((R2281-日期设置!$B$2)/365,0))</f>
        <v>2</v>
      </c>
      <c r="X2281" s="18">
        <f>_xlfn.IFNA(VLOOKUP(A2281,过往入选债券!A:D,4,0),2)</f>
        <v>2</v>
      </c>
      <c r="Y2281">
        <f>_xlfn.IFNA(VLOOKUP(C2281,[2]Sheet1!$A:$A,1,0),3)</f>
        <v>3</v>
      </c>
    </row>
    <row r="2282" spans="1:25" hidden="1" x14ac:dyDescent="0.2">
      <c r="A2282" s="21" t="s">
        <v>11496</v>
      </c>
      <c r="B2282" s="21" t="s">
        <v>11497</v>
      </c>
      <c r="C2282" s="37" t="s">
        <v>11498</v>
      </c>
      <c r="D2282" s="26" t="str">
        <f>[1]!b_calc_yield(A2282,日期设置!$B$2,F2282,1,R2282,1,O2282,L2282,S2282,)</f>
        <v>Fetching...</v>
      </c>
      <c r="E2282" s="26">
        <f t="shared" si="70"/>
        <v>28.256869114668447</v>
      </c>
      <c r="F2282" s="18">
        <f>[1]!b_dq_cleanprice($A2282,日期设置!B$2)</f>
        <v>100</v>
      </c>
      <c r="G2282" s="18" t="str">
        <f t="shared" si="71"/>
        <v>5.02 + 0</v>
      </c>
      <c r="H2282" s="27">
        <f>[1]!b_dq_pctchange($A2282,日期设置!$B$2,1)/100</f>
        <v>0</v>
      </c>
      <c r="I2282" s="26">
        <f>[1]!b_pq_pctchange(A2282,日期设置!$B$4,日期设置!$B$2,1)</f>
        <v>0</v>
      </c>
      <c r="J2282" s="26">
        <f>[1]!b_pq_pctchange(A2282,日期设置!$C$4,日期设置!$B$2,1)</f>
        <v>0</v>
      </c>
      <c r="K2282" s="52">
        <f>[1]!b_dq_amount($A2282,日期设置!B$2,2,10000)</f>
        <v>0</v>
      </c>
      <c r="L2282" s="26">
        <f>[1]!b_info_latestpar(A2282,日期设置!$B$2)</f>
        <v>100</v>
      </c>
      <c r="M2282" s="6">
        <f>[1]!b_info_outstandingbalance($A2282,日期设置!B$2)</f>
        <v>2</v>
      </c>
      <c r="N2282" s="7">
        <f>[1]!b_info_latestissurercreditrating2(A2282,日期设置!$B$2,"102","1")</f>
        <v>0</v>
      </c>
      <c r="O2282" s="8">
        <v>5.95</v>
      </c>
      <c r="P2282" s="9">
        <f>[1]!b_info_repurchasedate(A2282)</f>
        <v>0</v>
      </c>
      <c r="Q2282" s="8" t="s">
        <v>17251</v>
      </c>
      <c r="R2282" s="2" t="str">
        <f>IF((--IF(P2282=0,Q2282,P2282))&gt;(--日期设置!$B$2),IF(P2282=0,Q2282,P2282),Q2282)</f>
        <v>2026-03-31</v>
      </c>
      <c r="S2282" s="2" t="s">
        <v>18816</v>
      </c>
      <c r="T2282" s="8">
        <f>[1]!b_anal_ptmyear($A2282,日期设置!$B$2)</f>
        <v>5.0246575342465754</v>
      </c>
      <c r="U2282" s="8">
        <f>[1]!b_anal_termifexercise($A2282,日期设置!B$2)</f>
        <v>0</v>
      </c>
      <c r="V2282" s="10">
        <f>[1]!b_dq_dirtyprice(A2282,日期设置!$B$2)</f>
        <v>105.80329999999999</v>
      </c>
      <c r="W2282" s="11">
        <f>IF(U2282=0,ROUNDUP((Q2282-日期设置!$B$2)/365,0),ROUNDUP((R2282-日期设置!$B$2)/365,0))</f>
        <v>6</v>
      </c>
      <c r="X2282" s="18">
        <f>_xlfn.IFNA(VLOOKUP(A2282,过往入选债券!A:D,4,0),2)</f>
        <v>2</v>
      </c>
      <c r="Y2282">
        <f>_xlfn.IFNA(VLOOKUP(C2282,[2]Sheet1!$A:$A,1,0),3)</f>
        <v>3</v>
      </c>
    </row>
    <row r="2283" spans="1:25" hidden="1" x14ac:dyDescent="0.2">
      <c r="A2283" s="21" t="s">
        <v>13928</v>
      </c>
      <c r="B2283" s="21" t="s">
        <v>13929</v>
      </c>
      <c r="C2283" s="37" t="s">
        <v>13930</v>
      </c>
      <c r="D2283" s="26" t="str">
        <f>[1]!b_calc_yield(A2283,日期设置!$B$2,F2283,1,R2283,1,O2283,L2283,S2283,)</f>
        <v>Fetching...</v>
      </c>
      <c r="E2283" s="26">
        <f t="shared" si="70"/>
        <v>26.436988828594956</v>
      </c>
      <c r="F2283" s="18">
        <f>[1]!b_dq_cleanprice($A2283,日期设置!B$2)</f>
        <v>80</v>
      </c>
      <c r="G2283" s="18" t="str">
        <f t="shared" si="71"/>
        <v>3.36 + 0</v>
      </c>
      <c r="H2283" s="27">
        <f>[1]!b_dq_pctchange($A2283,日期设置!$B$2,1)/100</f>
        <v>0</v>
      </c>
      <c r="I2283" s="26">
        <f>[1]!b_pq_pctchange(A2283,日期设置!$B$4,日期设置!$B$2,1)</f>
        <v>0</v>
      </c>
      <c r="J2283" s="26">
        <f>[1]!b_pq_pctchange(A2283,日期设置!$C$4,日期设置!$B$2,1)</f>
        <v>0</v>
      </c>
      <c r="K2283" s="52">
        <f>[1]!b_dq_amount($A2283,日期设置!B$2,2,10000)</f>
        <v>0</v>
      </c>
      <c r="L2283" s="26">
        <f>[1]!b_info_latestpar(A2283,日期设置!$B$2)</f>
        <v>80</v>
      </c>
      <c r="M2283" s="6">
        <f>[1]!b_info_outstandingbalance($A2283,日期设置!B$2)</f>
        <v>3.36</v>
      </c>
      <c r="N2283" s="7" t="str">
        <f>[1]!b_info_latestissurercreditrating2(A2283,日期设置!$B$2,"102","1")</f>
        <v>AA</v>
      </c>
      <c r="O2283" s="8">
        <v>6.3</v>
      </c>
      <c r="P2283" s="9">
        <f>[1]!b_info_repurchasedate(A2283)</f>
        <v>0</v>
      </c>
      <c r="Q2283" s="8" t="s">
        <v>16048</v>
      </c>
      <c r="R2283" s="2" t="str">
        <f>IF((--IF(P2283=0,Q2283,P2283))&gt;(--日期设置!$B$2),IF(P2283=0,Q2283,P2283),Q2283)</f>
        <v>2024-08-02</v>
      </c>
      <c r="S2283" s="2" t="s">
        <v>17834</v>
      </c>
      <c r="T2283" s="8">
        <f>[1]!b_anal_ptmyear($A2283,日期设置!$B$2)</f>
        <v>3.3643835616438356</v>
      </c>
      <c r="U2283" s="8">
        <f>[1]!b_anal_termifexercise($A2283,日期设置!B$2)</f>
        <v>0</v>
      </c>
      <c r="V2283" s="10">
        <f>[1]!b_dq_dirtyprice(A2283,日期设置!$B$2)</f>
        <v>83.203500000000005</v>
      </c>
      <c r="W2283" s="11">
        <f>IF(U2283=0,ROUNDUP((Q2283-日期设置!$B$2)/365,0),ROUNDUP((R2283-日期设置!$B$2)/365,0))</f>
        <v>4</v>
      </c>
      <c r="X2283" s="18">
        <f>_xlfn.IFNA(VLOOKUP(A2283,过往入选债券!A:D,4,0),2)</f>
        <v>2</v>
      </c>
      <c r="Y2283">
        <f>_xlfn.IFNA(VLOOKUP(C2283,[2]Sheet1!$A:$A,1,0),3)</f>
        <v>3</v>
      </c>
    </row>
    <row r="2284" spans="1:25" hidden="1" x14ac:dyDescent="0.2">
      <c r="A2284" s="21" t="s">
        <v>4703</v>
      </c>
      <c r="B2284" s="21" t="s">
        <v>4704</v>
      </c>
      <c r="C2284" s="37" t="s">
        <v>142</v>
      </c>
      <c r="D2284" s="26" t="str">
        <f>[1]!b_calc_yield(A2284,日期设置!$B$2,F2284,1,R2284,1,O2284,L2284,S2284,)</f>
        <v>Fetching...</v>
      </c>
      <c r="E2284" s="26">
        <f t="shared" si="70"/>
        <v>13.28553668776733</v>
      </c>
      <c r="F2284" s="18">
        <f>[1]!b_dq_cleanprice($A2284,日期设置!B$2)</f>
        <v>97.992900000000006</v>
      </c>
      <c r="G2284" s="18" t="str">
        <f t="shared" si="71"/>
        <v>2.29 + 0</v>
      </c>
      <c r="H2284" s="27">
        <f>[1]!b_dq_pctchange($A2284,日期设置!$B$2,1)/100</f>
        <v>0</v>
      </c>
      <c r="I2284" s="26">
        <f>[1]!b_pq_pctchange(A2284,日期设置!$B$4,日期设置!$B$2,1)</f>
        <v>0</v>
      </c>
      <c r="J2284" s="26">
        <f>[1]!b_pq_pctchange(A2284,日期设置!$C$4,日期设置!$B$2,1)</f>
        <v>0</v>
      </c>
      <c r="K2284" s="52">
        <f>[1]!b_dq_amount($A2284,日期设置!B$2,2,10000)</f>
        <v>0</v>
      </c>
      <c r="L2284" s="26">
        <f>[1]!b_info_latestpar(A2284,日期设置!$B$2)</f>
        <v>100</v>
      </c>
      <c r="M2284" s="6">
        <f>[1]!b_info_outstandingbalance($A2284,日期设置!B$2)</f>
        <v>5</v>
      </c>
      <c r="N2284" s="7">
        <f>[1]!b_info_latestissurercreditrating2(A2284,日期设置!$B$2,"102","1")</f>
        <v>0</v>
      </c>
      <c r="O2284" s="8">
        <v>5</v>
      </c>
      <c r="P2284" s="9">
        <f>[1]!b_info_repurchasedate(A2284)</f>
        <v>0</v>
      </c>
      <c r="Q2284" s="8" t="s">
        <v>16012</v>
      </c>
      <c r="R2284" s="2" t="str">
        <f>IF((--IF(P2284=0,Q2284,P2284))&gt;(--日期设置!$B$2),IF(P2284=0,Q2284,P2284),Q2284)</f>
        <v>2023-07-08</v>
      </c>
      <c r="S2284" s="2" t="s">
        <v>18182</v>
      </c>
      <c r="T2284" s="8">
        <f>[1]!b_anal_ptmyear($A2284,日期设置!$B$2)</f>
        <v>2.2958904109589042</v>
      </c>
      <c r="U2284" s="8">
        <f>[1]!b_anal_termifexercise($A2284,日期设置!B$2)</f>
        <v>0</v>
      </c>
      <c r="V2284" s="10">
        <f>[1]!b_dq_dirtyprice(A2284,日期设置!$B$2)</f>
        <v>101.5134</v>
      </c>
      <c r="W2284" s="11">
        <f>IF(U2284=0,ROUNDUP((Q2284-日期设置!$B$2)/365,0),ROUNDUP((R2284-日期设置!$B$2)/365,0))</f>
        <v>3</v>
      </c>
      <c r="X2284" s="18">
        <f>_xlfn.IFNA(VLOOKUP(A2284,过往入选债券!A:D,4,0),2)</f>
        <v>2</v>
      </c>
      <c r="Y2284">
        <f>_xlfn.IFNA(VLOOKUP(C2284,[2]Sheet1!$A:$A,1,0),3)</f>
        <v>3</v>
      </c>
    </row>
    <row r="2285" spans="1:25" hidden="1" x14ac:dyDescent="0.2">
      <c r="A2285" s="21" t="s">
        <v>15741</v>
      </c>
      <c r="B2285" s="21" t="s">
        <v>15742</v>
      </c>
      <c r="C2285" s="37" t="s">
        <v>5973</v>
      </c>
      <c r="D2285" s="26" t="str">
        <f>[1]!b_calc_yield(A2285,日期设置!$B$2,F2285,1,R2285,1,O2285,L2285,S2285,)</f>
        <v>Fetching...</v>
      </c>
      <c r="E2285" s="26">
        <f t="shared" si="70"/>
        <v>34.11588580879625</v>
      </c>
      <c r="F2285" s="18">
        <f>[1]!b_dq_cleanprice($A2285,日期设置!B$2)</f>
        <v>97.799000000000007</v>
      </c>
      <c r="G2285" s="18" t="str">
        <f t="shared" si="71"/>
        <v>6.00 + 0</v>
      </c>
      <c r="H2285" s="27">
        <f>[1]!b_dq_pctchange($A2285,日期设置!$B$2,1)/100</f>
        <v>0</v>
      </c>
      <c r="I2285" s="26">
        <f>[1]!b_pq_pctchange(A2285,日期设置!$B$4,日期设置!$B$2,1)</f>
        <v>0</v>
      </c>
      <c r="J2285" s="26">
        <f>[1]!b_pq_pctchange(A2285,日期设置!$C$4,日期设置!$B$2,1)</f>
        <v>-1.9067201604814406</v>
      </c>
      <c r="K2285" s="52">
        <f>[1]!b_dq_amount($A2285,日期设置!B$2,2,10000)</f>
        <v>0</v>
      </c>
      <c r="L2285" s="26">
        <f>[1]!b_info_latestpar(A2285,日期设置!$B$2)</f>
        <v>100</v>
      </c>
      <c r="M2285" s="6">
        <f>[1]!b_info_outstandingbalance($A2285,日期设置!B$2)</f>
        <v>15</v>
      </c>
      <c r="N2285" s="7" t="str">
        <f>[1]!b_info_latestissurercreditrating2(A2285,日期设置!$B$2,"102","1")</f>
        <v>AA+</v>
      </c>
      <c r="O2285" s="8">
        <v>5.5</v>
      </c>
      <c r="P2285" s="9">
        <f>[1]!b_info_repurchasedate(A2285)</f>
        <v>0</v>
      </c>
      <c r="Q2285" s="8" t="s">
        <v>16967</v>
      </c>
      <c r="R2285" s="2" t="str">
        <f>IF((--IF(P2285=0,Q2285,P2285))&gt;(--日期设置!$B$2),IF(P2285=0,Q2285,P2285),Q2285)</f>
        <v>2027-03-24</v>
      </c>
      <c r="S2285" s="2" t="s">
        <v>18006</v>
      </c>
      <c r="T2285" s="8">
        <f>[1]!b_anal_ptmyear($A2285,日期设置!$B$2)</f>
        <v>6.0054794520547947</v>
      </c>
      <c r="U2285" s="8">
        <f>[1]!b_anal_termifexercise($A2285,日期设置!B$2)</f>
        <v>0</v>
      </c>
      <c r="V2285" s="10">
        <f>[1]!b_dq_dirtyprice(A2285,日期设置!$B$2)</f>
        <v>103.2689</v>
      </c>
      <c r="W2285" s="11">
        <f>IF(U2285=0,ROUNDUP((Q2285-日期设置!$B$2)/365,0),ROUNDUP((R2285-日期设置!$B$2)/365,0))</f>
        <v>7</v>
      </c>
      <c r="X2285" s="18">
        <f>_xlfn.IFNA(VLOOKUP(A2285,过往入选债券!A:D,4,0),2)</f>
        <v>2</v>
      </c>
      <c r="Y2285">
        <f>_xlfn.IFNA(VLOOKUP(C2285,[2]Sheet1!$A:$A,1,0),3)</f>
        <v>3</v>
      </c>
    </row>
    <row r="2286" spans="1:25" hidden="1" x14ac:dyDescent="0.2">
      <c r="A2286" s="21" t="s">
        <v>9975</v>
      </c>
      <c r="B2286" s="21" t="s">
        <v>9976</v>
      </c>
      <c r="C2286" s="37" t="s">
        <v>88</v>
      </c>
      <c r="D2286" s="26" t="str">
        <f>[1]!b_calc_yield(A2286,日期设置!$B$2,F2286,1,R2286,1,O2286,L2286,S2286,)</f>
        <v>Fetching...</v>
      </c>
      <c r="E2286" s="26">
        <f t="shared" si="70"/>
        <v>23.606565825753091</v>
      </c>
      <c r="F2286" s="18">
        <f>[1]!b_dq_cleanprice($A2286,日期设置!B$2)</f>
        <v>96.69</v>
      </c>
      <c r="G2286" s="18" t="str">
        <f t="shared" si="71"/>
        <v>3.93 + 0</v>
      </c>
      <c r="H2286" s="27">
        <f>[1]!b_dq_pctchange($A2286,日期设置!$B$2,1)/100</f>
        <v>0</v>
      </c>
      <c r="I2286" s="26">
        <f>[1]!b_pq_pctchange(A2286,日期设置!$B$4,日期设置!$B$2,1)</f>
        <v>0</v>
      </c>
      <c r="J2286" s="26">
        <f>[1]!b_pq_pctchange(A2286,日期设置!$C$4,日期设置!$B$2,1)</f>
        <v>0</v>
      </c>
      <c r="K2286" s="52">
        <f>[1]!b_dq_amount($A2286,日期设置!B$2,2,10000)</f>
        <v>0</v>
      </c>
      <c r="L2286" s="26">
        <f>[1]!b_info_latestpar(A2286,日期设置!$B$2)</f>
        <v>100</v>
      </c>
      <c r="M2286" s="6">
        <f>[1]!b_info_outstandingbalance($A2286,日期设置!B$2)</f>
        <v>2</v>
      </c>
      <c r="N2286" s="7" t="str">
        <f>[1]!b_info_latestissurercreditrating2(A2286,日期设置!$B$2,"102","1")</f>
        <v>AA+</v>
      </c>
      <c r="O2286" s="8">
        <v>4.9800000000000004</v>
      </c>
      <c r="P2286" s="9">
        <f>[1]!b_info_repurchasedate(A2286)</f>
        <v>0</v>
      </c>
      <c r="Q2286" s="8" t="s">
        <v>17369</v>
      </c>
      <c r="R2286" s="2" t="str">
        <f>IF((--IF(P2286=0,Q2286,P2286))&gt;(--日期设置!$B$2),IF(P2286=0,Q2286,P2286),Q2286)</f>
        <v>2025-02-26</v>
      </c>
      <c r="S2286" s="2" t="s">
        <v>18783</v>
      </c>
      <c r="T2286" s="8">
        <f>[1]!b_anal_ptmyear($A2286,日期设置!$B$2)</f>
        <v>3.934246575342466</v>
      </c>
      <c r="U2286" s="8">
        <f>[1]!b_anal_termifexercise($A2286,日期设置!B$2)</f>
        <v>0</v>
      </c>
      <c r="V2286" s="10">
        <f>[1]!b_dq_dirtyprice(A2286,日期设置!$B$2)</f>
        <v>97.017499999999998</v>
      </c>
      <c r="W2286" s="11">
        <f>IF(U2286=0,ROUNDUP((Q2286-日期设置!$B$2)/365,0),ROUNDUP((R2286-日期设置!$B$2)/365,0))</f>
        <v>4</v>
      </c>
      <c r="X2286" s="18">
        <f>_xlfn.IFNA(VLOOKUP(A2286,过往入选债券!A:D,4,0),2)</f>
        <v>2</v>
      </c>
      <c r="Y2286">
        <f>_xlfn.IFNA(VLOOKUP(C2286,[2]Sheet1!$A:$A,1,0),3)</f>
        <v>3</v>
      </c>
    </row>
    <row r="2287" spans="1:25" hidden="1" x14ac:dyDescent="0.2">
      <c r="A2287" s="21" t="s">
        <v>10195</v>
      </c>
      <c r="B2287" s="21" t="s">
        <v>10196</v>
      </c>
      <c r="C2287" s="37" t="s">
        <v>249</v>
      </c>
      <c r="D2287" s="26" t="str">
        <f>[1]!b_calc_yield(A2287,日期设置!$B$2,F2287,1,R2287,1,O2287,L2287,S2287,)</f>
        <v>Fetching...</v>
      </c>
      <c r="E2287" s="26">
        <f t="shared" si="70"/>
        <v>11.836993529865246</v>
      </c>
      <c r="F2287" s="18">
        <f>[1]!b_dq_cleanprice($A2287,日期设置!B$2)</f>
        <v>98.643900000000002</v>
      </c>
      <c r="G2287" s="18" t="str">
        <f t="shared" si="71"/>
        <v>1.98 + 1.98</v>
      </c>
      <c r="H2287" s="27">
        <f>[1]!b_dq_pctchange($A2287,日期设置!$B$2,1)/100</f>
        <v>0</v>
      </c>
      <c r="I2287" s="26">
        <f>[1]!b_pq_pctchange(A2287,日期设置!$B$4,日期设置!$B$2,1)</f>
        <v>0</v>
      </c>
      <c r="J2287" s="26">
        <f>[1]!b_pq_pctchange(A2287,日期设置!$C$4,日期设置!$B$2,1)</f>
        <v>0</v>
      </c>
      <c r="K2287" s="52">
        <f>[1]!b_dq_amount($A2287,日期设置!B$2,2,10000)</f>
        <v>0</v>
      </c>
      <c r="L2287" s="26">
        <f>[1]!b_info_latestpar(A2287,日期设置!$B$2)</f>
        <v>100</v>
      </c>
      <c r="M2287" s="6">
        <f>[1]!b_info_outstandingbalance($A2287,日期设置!B$2)</f>
        <v>9</v>
      </c>
      <c r="N2287" s="7" t="str">
        <f>[1]!b_info_latestissurercreditrating2(A2287,日期设置!$B$2,"102","1")</f>
        <v>AAA</v>
      </c>
      <c r="O2287" s="8">
        <v>5.2</v>
      </c>
      <c r="P2287" s="9">
        <f>[1]!b_info_repurchasedate(A2287)</f>
        <v>0</v>
      </c>
      <c r="Q2287" s="8" t="s">
        <v>16796</v>
      </c>
      <c r="R2287" s="2" t="str">
        <f>IF((--IF(P2287=0,Q2287,P2287))&gt;(--日期设置!$B$2),IF(P2287=0,Q2287,P2287),Q2287)</f>
        <v>2023-03-17</v>
      </c>
      <c r="S2287" s="2" t="s">
        <v>18498</v>
      </c>
      <c r="T2287" s="8">
        <f>[1]!b_anal_ptmyear($A2287,日期设置!$B$2)</f>
        <v>1.9863013698630136</v>
      </c>
      <c r="U2287" s="8">
        <f>[1]!b_anal_termifexercise($A2287,日期设置!B$2)</f>
        <v>1.9863013698630136</v>
      </c>
      <c r="V2287" s="10">
        <f>[1]!b_dq_dirtyprice(A2287,日期设置!$B$2)</f>
        <v>98.715100000000007</v>
      </c>
      <c r="W2287" s="11">
        <f>IF(U2287=0,ROUNDUP((Q2287-日期设置!$B$2)/365,0),ROUNDUP((R2287-日期设置!$B$2)/365,0))</f>
        <v>2</v>
      </c>
      <c r="X2287" s="18">
        <f>_xlfn.IFNA(VLOOKUP(A2287,过往入选债券!A:D,4,0),2)</f>
        <v>2</v>
      </c>
      <c r="Y2287">
        <f>_xlfn.IFNA(VLOOKUP(C2287,[2]Sheet1!$A:$A,1,0),3)</f>
        <v>3</v>
      </c>
    </row>
    <row r="2288" spans="1:25" hidden="1" x14ac:dyDescent="0.2">
      <c r="A2288" s="28" t="s">
        <v>20928</v>
      </c>
      <c r="B2288" s="28" t="s">
        <v>20929</v>
      </c>
      <c r="C2288" s="39" t="s">
        <v>21251</v>
      </c>
      <c r="D2288" s="26" t="str">
        <f>[1]!b_calc_yield(A2288,日期设置!$B$2,F2288,1,R2288,1,O2288,L2288,S2288,)</f>
        <v>Fetching...</v>
      </c>
      <c r="E2288" s="26">
        <f t="shared" si="70"/>
        <v>38.423216402442662</v>
      </c>
      <c r="F2288" s="18">
        <f>[1]!b_dq_cleanprice($A2288,日期设置!B$2)</f>
        <v>100</v>
      </c>
      <c r="G2288" s="18" t="str">
        <f t="shared" si="71"/>
        <v>6.60 + 0</v>
      </c>
      <c r="H2288" s="27">
        <f>[1]!b_dq_pctchange($A2288,日期设置!$B$2,1)/100</f>
        <v>0</v>
      </c>
      <c r="I2288" s="26">
        <f>[1]!b_pq_pctchange(A2288,日期设置!$B$4,日期设置!$B$2,1)</f>
        <v>0</v>
      </c>
      <c r="J2288" s="26">
        <f>[1]!b_pq_pctchange(A2288,日期设置!$C$4,日期设置!$B$2,1)</f>
        <v>0</v>
      </c>
      <c r="K2288" s="52">
        <f>[1]!b_dq_amount($A2288,日期设置!B$2,2,10000)</f>
        <v>0</v>
      </c>
      <c r="L2288" s="26">
        <f>[1]!b_info_latestpar(A2288,日期设置!$B$2)</f>
        <v>100</v>
      </c>
      <c r="M2288" s="6">
        <f>[1]!b_info_outstandingbalance($A2288,日期设置!B$2)</f>
        <v>5.6</v>
      </c>
      <c r="N2288" s="7" t="str">
        <f>[1]!b_info_latestissurercreditrating2(A2288,日期设置!$B$2,"102","1")</f>
        <v>AA</v>
      </c>
      <c r="O2288" s="8">
        <v>5.95</v>
      </c>
      <c r="P2288" s="9">
        <f>[1]!b_info_repurchasedate(A2288)</f>
        <v>0</v>
      </c>
      <c r="Q2288" s="8" t="s">
        <v>17664</v>
      </c>
      <c r="R2288" s="2" t="str">
        <f>IF((--IF(P2288=0,Q2288,P2288))&gt;(--日期设置!$B$2),IF(P2288=0,Q2288,P2288),Q2288)</f>
        <v>2027-10-30</v>
      </c>
      <c r="S2288" s="31" t="s">
        <v>16171</v>
      </c>
      <c r="T2288" s="8">
        <f>[1]!b_anal_ptmyear($A2288,日期设置!$B$2)</f>
        <v>6.6082191780821917</v>
      </c>
      <c r="U2288" s="8">
        <f>[1]!b_anal_termifexercise($A2288,日期设置!B$2)</f>
        <v>0</v>
      </c>
      <c r="V2288" s="10">
        <f>[1]!b_dq_dirtyprice(A2288,日期设置!$B$2)</f>
        <v>102.33110000000001</v>
      </c>
      <c r="W2288" s="11">
        <f>IF(U2288=0,ROUNDUP((Q2288-日期设置!$B$2)/365,0),ROUNDUP((R2288-日期设置!$B$2)/365,0))</f>
        <v>7</v>
      </c>
      <c r="X2288" s="18">
        <f>_xlfn.IFNA(VLOOKUP(A2288,过往入选债券!A:D,4,0),2)</f>
        <v>2</v>
      </c>
      <c r="Y2288">
        <f>_xlfn.IFNA(VLOOKUP(C2288,[2]Sheet1!$A:$A,1,0),3)</f>
        <v>3</v>
      </c>
    </row>
    <row r="2289" spans="1:25" hidden="1" x14ac:dyDescent="0.2">
      <c r="A2289" s="21" t="s">
        <v>1810</v>
      </c>
      <c r="B2289" s="21" t="s">
        <v>1811</v>
      </c>
      <c r="C2289" s="37" t="s">
        <v>387</v>
      </c>
      <c r="D2289" s="26" t="str">
        <f>[1]!b_calc_yield(A2289,日期设置!$B$2,F2289,1,R2289,1,O2289,L2289,S2289,)</f>
        <v>Fetching...</v>
      </c>
      <c r="E2289" s="26">
        <f t="shared" si="70"/>
        <v>0.5534793509626823</v>
      </c>
      <c r="F2289" s="18">
        <f>[1]!b_dq_cleanprice($A2289,日期设置!B$2)</f>
        <v>100</v>
      </c>
      <c r="G2289" s="18" t="str">
        <f t="shared" si="71"/>
        <v>0.09 + 0</v>
      </c>
      <c r="H2289" s="27">
        <f>[1]!b_dq_pctchange($A2289,日期设置!$B$2,1)/100</f>
        <v>0</v>
      </c>
      <c r="I2289" s="26">
        <f>[1]!b_pq_pctchange(A2289,日期设置!$B$4,日期设置!$B$2,1)</f>
        <v>0</v>
      </c>
      <c r="J2289" s="26">
        <f>[1]!b_pq_pctchange(A2289,日期设置!$C$4,日期设置!$B$2,1)</f>
        <v>0</v>
      </c>
      <c r="K2289" s="52">
        <f>[1]!b_dq_amount($A2289,日期设置!B$2,2,10000)</f>
        <v>0</v>
      </c>
      <c r="L2289" s="26">
        <f>[1]!b_info_latestpar(A2289,日期设置!$B$2)</f>
        <v>100</v>
      </c>
      <c r="M2289" s="6">
        <f>[1]!b_info_outstandingbalance($A2289,日期设置!B$2)</f>
        <v>5</v>
      </c>
      <c r="N2289" s="7">
        <f>[1]!b_info_latestissurercreditrating2(A2289,日期设置!$B$2,"102","1")</f>
        <v>0</v>
      </c>
      <c r="O2289" s="8">
        <v>6.28</v>
      </c>
      <c r="P2289" s="9">
        <f>[1]!b_info_repurchasedate(A2289)</f>
        <v>0</v>
      </c>
      <c r="Q2289" s="8" t="s">
        <v>16091</v>
      </c>
      <c r="R2289" s="2" t="str">
        <f>IF((--IF(P2289=0,Q2289,P2289))&gt;(--日期设置!$B$2),IF(P2289=0,Q2289,P2289),Q2289)</f>
        <v>2021-04-25</v>
      </c>
      <c r="S2289" s="2" t="s">
        <v>18544</v>
      </c>
      <c r="T2289" s="8">
        <f>[1]!b_anal_ptmyear($A2289,日期设置!$B$2)</f>
        <v>9.3150684931506855E-2</v>
      </c>
      <c r="U2289" s="8">
        <f>[1]!b_anal_termifexercise($A2289,日期设置!B$2)</f>
        <v>0</v>
      </c>
      <c r="V2289" s="10">
        <f>[1]!b_dq_dirtyprice(A2289,日期设置!$B$2)</f>
        <v>105.69499999999999</v>
      </c>
      <c r="W2289" s="11">
        <f>IF(U2289=0,ROUNDUP((Q2289-日期设置!$B$2)/365,0),ROUNDUP((R2289-日期设置!$B$2)/365,0))</f>
        <v>1</v>
      </c>
      <c r="X2289" s="18">
        <f>_xlfn.IFNA(VLOOKUP(A2289,过往入选债券!A:D,4,0),2)</f>
        <v>2</v>
      </c>
      <c r="Y2289">
        <f>_xlfn.IFNA(VLOOKUP(C2289,[2]Sheet1!$A:$A,1,0),3)</f>
        <v>3</v>
      </c>
    </row>
    <row r="2290" spans="1:25" hidden="1" x14ac:dyDescent="0.2">
      <c r="A2290" s="21" t="s">
        <v>2085</v>
      </c>
      <c r="B2290" s="21" t="s">
        <v>2086</v>
      </c>
      <c r="C2290" s="37" t="s">
        <v>1025</v>
      </c>
      <c r="D2290" s="26" t="str">
        <f>[1]!b_calc_yield(A2290,日期设置!$B$2,F2290,1,R2290,1,O2290,L2290,S2290,)</f>
        <v>Fetching...</v>
      </c>
      <c r="E2290" s="26">
        <f t="shared" si="70"/>
        <v>4.4105642374264953</v>
      </c>
      <c r="F2290" s="18">
        <f>[1]!b_dq_cleanprice($A2290,日期设置!B$2)</f>
        <v>100.3</v>
      </c>
      <c r="G2290" s="18" t="str">
        <f t="shared" si="71"/>
        <v>0.47 + 0</v>
      </c>
      <c r="H2290" s="27">
        <f>[1]!b_dq_pctchange($A2290,日期设置!$B$2,1)/100</f>
        <v>0</v>
      </c>
      <c r="I2290" s="26">
        <f>[1]!b_pq_pctchange(A2290,日期设置!$B$4,日期设置!$B$2,1)</f>
        <v>0</v>
      </c>
      <c r="J2290" s="26">
        <f>[1]!b_pq_pctchange(A2290,日期设置!$C$4,日期设置!$B$2,1)</f>
        <v>0</v>
      </c>
      <c r="K2290" s="52">
        <f>[1]!b_dq_amount($A2290,日期设置!B$2,2,10000)</f>
        <v>0</v>
      </c>
      <c r="L2290" s="26">
        <f>[1]!b_info_latestpar(A2290,日期设置!$B$2)</f>
        <v>100</v>
      </c>
      <c r="M2290" s="6">
        <f>[1]!b_info_outstandingbalance($A2290,日期设置!B$2)</f>
        <v>2.5</v>
      </c>
      <c r="N2290" s="7">
        <f>[1]!b_info_latestissurercreditrating2(A2290,日期设置!$B$2,"102","1")</f>
        <v>0</v>
      </c>
      <c r="O2290" s="8">
        <v>6.8</v>
      </c>
      <c r="P2290" s="9">
        <f>[1]!b_info_repurchasedate(A2290)</f>
        <v>0</v>
      </c>
      <c r="Q2290" s="8" t="s">
        <v>17246</v>
      </c>
      <c r="R2290" s="2" t="str">
        <f>IF((--IF(P2290=0,Q2290,P2290))&gt;(--日期设置!$B$2),IF(P2290=0,Q2290,P2290),Q2290)</f>
        <v>2021-09-12</v>
      </c>
      <c r="S2290" s="2" t="s">
        <v>18814</v>
      </c>
      <c r="T2290" s="8">
        <f>[1]!b_anal_ptmyear($A2290,日期设置!$B$2)</f>
        <v>0.47671232876712327</v>
      </c>
      <c r="U2290" s="8">
        <f>[1]!b_anal_termifexercise($A2290,日期设置!B$2)</f>
        <v>0</v>
      </c>
      <c r="V2290" s="10">
        <f>[1]!b_dq_dirtyprice(A2290,日期设置!$B$2)</f>
        <v>102.2885</v>
      </c>
      <c r="W2290" s="11">
        <f>IF(U2290=0,ROUNDUP((Q2290-日期设置!$B$2)/365,0),ROUNDUP((R2290-日期设置!$B$2)/365,0))</f>
        <v>1</v>
      </c>
      <c r="X2290" s="18">
        <f>_xlfn.IFNA(VLOOKUP(A2290,过往入选债券!A:D,4,0),2)</f>
        <v>2</v>
      </c>
      <c r="Y2290">
        <f>_xlfn.IFNA(VLOOKUP(C2290,[2]Sheet1!$A:$A,1,0),3)</f>
        <v>3</v>
      </c>
    </row>
    <row r="2291" spans="1:25" hidden="1" x14ac:dyDescent="0.2">
      <c r="A2291" s="21" t="s">
        <v>14960</v>
      </c>
      <c r="B2291" s="21" t="s">
        <v>14961</v>
      </c>
      <c r="C2291" s="37" t="s">
        <v>13587</v>
      </c>
      <c r="D2291" s="26" t="str">
        <f>[1]!b_calc_yield(A2291,日期设置!$B$2,F2291,1,R2291,1,O2291,L2291,S2291,)</f>
        <v>Fetching...</v>
      </c>
      <c r="E2291" s="26">
        <f t="shared" si="70"/>
        <v>9.8639445700832162</v>
      </c>
      <c r="F2291" s="18">
        <f>[1]!b_dq_cleanprice($A2291,日期设置!B$2)</f>
        <v>99.436400000000006</v>
      </c>
      <c r="G2291" s="18" t="str">
        <f t="shared" si="71"/>
        <v>1.68 + 0</v>
      </c>
      <c r="H2291" s="27">
        <f>[1]!b_dq_pctchange($A2291,日期设置!$B$2,1)/100</f>
        <v>0</v>
      </c>
      <c r="I2291" s="26">
        <f>[1]!b_pq_pctchange(A2291,日期设置!$B$4,日期设置!$B$2,1)</f>
        <v>0</v>
      </c>
      <c r="J2291" s="26">
        <f>[1]!b_pq_pctchange(A2291,日期设置!$C$4,日期设置!$B$2,1)</f>
        <v>0</v>
      </c>
      <c r="K2291" s="52">
        <f>[1]!b_dq_amount($A2291,日期设置!B$2,2,10000)</f>
        <v>0</v>
      </c>
      <c r="L2291" s="26">
        <f>[1]!b_info_latestpar(A2291,日期设置!$B$2)</f>
        <v>100</v>
      </c>
      <c r="M2291" s="6">
        <f>[1]!b_info_outstandingbalance($A2291,日期设置!B$2)</f>
        <v>10</v>
      </c>
      <c r="N2291" s="7" t="str">
        <f>[1]!b_info_latestissurercreditrating2(A2291,日期设置!$B$2,"102","1")</f>
        <v>AAA</v>
      </c>
      <c r="O2291" s="8">
        <v>5.6</v>
      </c>
      <c r="P2291" s="9">
        <f>[1]!b_info_repurchasedate(A2291)</f>
        <v>0</v>
      </c>
      <c r="Q2291" s="8" t="s">
        <v>16912</v>
      </c>
      <c r="R2291" s="2" t="str">
        <f>IF((--IF(P2291=0,Q2291,P2291))&gt;(--日期设置!$B$2),IF(P2291=0,Q2291,P2291),Q2291)</f>
        <v>2022-11-26</v>
      </c>
      <c r="S2291" s="2" t="s">
        <v>18580</v>
      </c>
      <c r="T2291" s="8">
        <f>[1]!b_anal_ptmyear($A2291,日期设置!$B$2)</f>
        <v>1.6821917808219178</v>
      </c>
      <c r="U2291" s="8">
        <f>[1]!b_anal_termifexercise($A2291,日期设置!B$2)</f>
        <v>0</v>
      </c>
      <c r="V2291" s="10">
        <f>[1]!b_dq_dirtyprice(A2291,日期设置!$B$2)</f>
        <v>101.2161</v>
      </c>
      <c r="W2291" s="11">
        <f>IF(U2291=0,ROUNDUP((Q2291-日期设置!$B$2)/365,0),ROUNDUP((R2291-日期设置!$B$2)/365,0))</f>
        <v>2</v>
      </c>
      <c r="X2291" s="18">
        <f>_xlfn.IFNA(VLOOKUP(A2291,过往入选债券!A:D,4,0),2)</f>
        <v>2</v>
      </c>
      <c r="Y2291">
        <f>_xlfn.IFNA(VLOOKUP(C2291,[2]Sheet1!$A:$A,1,0),3)</f>
        <v>3</v>
      </c>
    </row>
    <row r="2292" spans="1:25" hidden="1" x14ac:dyDescent="0.2">
      <c r="A2292" s="21" t="s">
        <v>3545</v>
      </c>
      <c r="B2292" s="21" t="s">
        <v>3546</v>
      </c>
      <c r="C2292" s="37" t="s">
        <v>1864</v>
      </c>
      <c r="D2292" s="26" t="str">
        <f>[1]!b_calc_yield(A2292,日期设置!$B$2,F2292,1,R2292,1,O2292,L2292,S2292,)</f>
        <v>Fetching...</v>
      </c>
      <c r="E2292" s="26">
        <f t="shared" si="70"/>
        <v>9.1406765369759881</v>
      </c>
      <c r="F2292" s="18">
        <f>[1]!b_dq_cleanprice($A2292,日期设置!B$2)</f>
        <v>100.7758</v>
      </c>
      <c r="G2292" s="18" t="str">
        <f t="shared" si="71"/>
        <v>3.57 + 1.57</v>
      </c>
      <c r="H2292" s="27">
        <f>[1]!b_dq_pctchange($A2292,日期设置!$B$2,1)/100</f>
        <v>0</v>
      </c>
      <c r="I2292" s="26">
        <f>[1]!b_pq_pctchange(A2292,日期设置!$B$4,日期设置!$B$2,1)</f>
        <v>0</v>
      </c>
      <c r="J2292" s="26">
        <f>[1]!b_pq_pctchange(A2292,日期设置!$C$4,日期设置!$B$2,1)</f>
        <v>0.76068589711543599</v>
      </c>
      <c r="K2292" s="52">
        <f>[1]!b_dq_amount($A2292,日期设置!B$2,2,10000)</f>
        <v>0</v>
      </c>
      <c r="L2292" s="26">
        <f>[1]!b_info_latestpar(A2292,日期设置!$B$2)</f>
        <v>100</v>
      </c>
      <c r="M2292" s="6">
        <f>[1]!b_info_outstandingbalance($A2292,日期设置!B$2)</f>
        <v>5</v>
      </c>
      <c r="N2292" s="7">
        <f>[1]!b_info_latestissurercreditrating2(A2292,日期设置!$B$2,"102","1")</f>
        <v>0</v>
      </c>
      <c r="O2292" s="8">
        <v>6.5</v>
      </c>
      <c r="P2292" s="9" t="str">
        <f>[1]!b_info_repurchasedate(A2292)</f>
        <v>2022-10-18</v>
      </c>
      <c r="Q2292" s="8" t="s">
        <v>16111</v>
      </c>
      <c r="R2292" s="2" t="str">
        <f>IF((--IF(P2292=0,Q2292,P2292))&gt;(--日期设置!$B$2),IF(P2292=0,Q2292,P2292),Q2292)</f>
        <v>2022-10-18</v>
      </c>
      <c r="S2292" s="2" t="s">
        <v>17897</v>
      </c>
      <c r="T2292" s="8">
        <f>[1]!b_anal_ptmyear($A2292,日期设置!$B$2)</f>
        <v>3.5753424657534247</v>
      </c>
      <c r="U2292" s="8">
        <f>[1]!b_anal_termifexercise($A2292,日期设置!B$2)</f>
        <v>1.5753424657534247</v>
      </c>
      <c r="V2292" s="10">
        <f>[1]!b_dq_dirtyprice(A2292,日期设置!$B$2)</f>
        <v>103.5361</v>
      </c>
      <c r="W2292" s="11">
        <f>IF(U2292=0,ROUNDUP((Q2292-日期设置!$B$2)/365,0),ROUNDUP((R2292-日期设置!$B$2)/365,0))</f>
        <v>2</v>
      </c>
      <c r="X2292" s="18">
        <f>_xlfn.IFNA(VLOOKUP(A2292,过往入选债券!A:D,4,0),2)</f>
        <v>2</v>
      </c>
      <c r="Y2292">
        <f>_xlfn.IFNA(VLOOKUP(C2292,[2]Sheet1!$A:$A,1,0),3)</f>
        <v>3</v>
      </c>
    </row>
    <row r="2293" spans="1:25" hidden="1" x14ac:dyDescent="0.2">
      <c r="A2293" s="28" t="s">
        <v>22814</v>
      </c>
      <c r="B2293" s="28" t="s">
        <v>22815</v>
      </c>
      <c r="C2293" s="39" t="s">
        <v>12754</v>
      </c>
      <c r="D2293" s="26">
        <f>[1]!b_calc_yield(A2293,日期设置!$B$2,F2293,1,R2293,1,O2293,L2293,S2293,)</f>
        <v>5.938180527104743</v>
      </c>
      <c r="E2293" s="26">
        <f t="shared" si="70"/>
        <v>16.991748532763641</v>
      </c>
      <c r="F2293" s="18">
        <f>[1]!b_dq_cleanprice($A2293,日期设置!B$2)</f>
        <v>100</v>
      </c>
      <c r="G2293" s="18" t="str">
        <f t="shared" si="71"/>
        <v>4.87 + 2.87</v>
      </c>
      <c r="H2293" s="27">
        <f>[1]!b_dq_pctchange($A2293,日期设置!$B$2,1)/100</f>
        <v>0</v>
      </c>
      <c r="I2293" s="26">
        <f>[1]!b_pq_pctchange(A2293,日期设置!$B$4,日期设置!$B$2,1)</f>
        <v>0</v>
      </c>
      <c r="J2293" s="26">
        <f>[1]!b_pq_pctchange(A2293,日期设置!$C$4,日期设置!$B$2,1)</f>
        <v>0</v>
      </c>
      <c r="K2293" s="52">
        <f>[1]!b_dq_amount($A2293,日期设置!B$2,2,10000)</f>
        <v>0</v>
      </c>
      <c r="L2293" s="26">
        <f>[1]!b_info_latestpar(A2293,日期设置!$B$2)</f>
        <v>100</v>
      </c>
      <c r="M2293" s="6">
        <f>[1]!b_info_outstandingbalance($A2293,日期设置!B$2)</f>
        <v>3</v>
      </c>
      <c r="N2293" s="7" t="str">
        <f>[1]!b_info_latestissurercreditrating2(A2293,日期设置!$B$2,"102","1")</f>
        <v>AA</v>
      </c>
      <c r="O2293" s="43">
        <v>5.95</v>
      </c>
      <c r="P2293" s="9" t="str">
        <f>[1]!b_info_repurchasedate(A2293)</f>
        <v>2024-02-05</v>
      </c>
      <c r="Q2293" s="31" t="s">
        <v>23427</v>
      </c>
      <c r="R2293" s="2" t="str">
        <f>IF((--IF(P2293=0,Q2293,P2293))&gt;(--日期设置!$B$2),IF(P2293=0,Q2293,P2293),Q2293)</f>
        <v>2024-02-05</v>
      </c>
      <c r="S2293" s="2" t="s">
        <v>23348</v>
      </c>
      <c r="T2293" s="8">
        <f>[1]!b_anal_ptmyear($A2293,日期设置!$B$2)</f>
        <v>4.8767123287671232</v>
      </c>
      <c r="U2293" s="8">
        <f>[1]!b_anal_termifexercise($A2293,日期设置!B$2)</f>
        <v>2.8767123287671232</v>
      </c>
      <c r="V2293" s="10">
        <f>[1]!b_dq_dirtyprice(A2293,日期设置!$B$2)</f>
        <v>100.7336</v>
      </c>
      <c r="W2293" s="11">
        <f>IF(U2293=0,ROUNDUP((Q2293-日期设置!$B$2)/365,0),ROUNDUP((R2293-日期设置!$B$2)/365,0))</f>
        <v>3</v>
      </c>
      <c r="X2293" s="18">
        <f>_xlfn.IFNA(VLOOKUP(A2293,过往入选债券!A:D,4,0),2)</f>
        <v>2</v>
      </c>
      <c r="Y2293">
        <f>_xlfn.IFNA(VLOOKUP(C2293,[2]Sheet1!$A:$A,1,0),3)</f>
        <v>3</v>
      </c>
    </row>
    <row r="2294" spans="1:25" hidden="1" x14ac:dyDescent="0.2">
      <c r="A2294" s="21" t="s">
        <v>14091</v>
      </c>
      <c r="B2294" s="21" t="s">
        <v>14092</v>
      </c>
      <c r="C2294" s="37" t="s">
        <v>14093</v>
      </c>
      <c r="D2294" s="26" t="str">
        <f>[1]!b_calc_yield(A2294,日期设置!$B$2,F2294,1,R2294,1,O2294,L2294,S2294,)</f>
        <v>Fetching...</v>
      </c>
      <c r="E2294" s="26">
        <f t="shared" si="70"/>
        <v>26.964962461491293</v>
      </c>
      <c r="F2294" s="18">
        <f>[1]!b_dq_cleanprice($A2294,日期设置!B$2)</f>
        <v>80.609800000000007</v>
      </c>
      <c r="G2294" s="18" t="str">
        <f t="shared" si="71"/>
        <v>3.44 + 0</v>
      </c>
      <c r="H2294" s="27">
        <f>[1]!b_dq_pctchange($A2294,日期设置!$B$2,1)/100</f>
        <v>0</v>
      </c>
      <c r="I2294" s="26">
        <f>[1]!b_pq_pctchange(A2294,日期设置!$B$4,日期设置!$B$2,1)</f>
        <v>0</v>
      </c>
      <c r="J2294" s="26">
        <f>[1]!b_pq_pctchange(A2294,日期设置!$C$4,日期设置!$B$2,1)</f>
        <v>0</v>
      </c>
      <c r="K2294" s="52">
        <f>[1]!b_dq_amount($A2294,日期设置!B$2,2,10000)</f>
        <v>0</v>
      </c>
      <c r="L2294" s="26">
        <f>[1]!b_info_latestpar(A2294,日期设置!$B$2)</f>
        <v>80</v>
      </c>
      <c r="M2294" s="6">
        <f>[1]!b_info_outstandingbalance($A2294,日期设置!B$2)</f>
        <v>6.4</v>
      </c>
      <c r="N2294" s="7" t="str">
        <f>[1]!b_info_latestissurercreditrating2(A2294,日期设置!$B$2,"102","1")</f>
        <v>AA</v>
      </c>
      <c r="O2294" s="8">
        <v>6.5</v>
      </c>
      <c r="P2294" s="9">
        <f>[1]!b_info_repurchasedate(A2294)</f>
        <v>0</v>
      </c>
      <c r="Q2294" s="8" t="s">
        <v>17511</v>
      </c>
      <c r="R2294" s="2" t="str">
        <f>IF((--IF(P2294=0,Q2294,P2294))&gt;(--日期设置!$B$2),IF(P2294=0,Q2294,P2294),Q2294)</f>
        <v>2024-09-01</v>
      </c>
      <c r="S2294" s="2" t="s">
        <v>18154</v>
      </c>
      <c r="T2294" s="8">
        <f>[1]!b_anal_ptmyear($A2294,日期设置!$B$2)</f>
        <v>3.4465753424657533</v>
      </c>
      <c r="U2294" s="8">
        <f>[1]!b_anal_termifexercise($A2294,日期设置!B$2)</f>
        <v>0</v>
      </c>
      <c r="V2294" s="10">
        <f>[1]!b_dq_dirtyprice(A2294,日期设置!$B$2)</f>
        <v>83.4876</v>
      </c>
      <c r="W2294" s="11">
        <f>IF(U2294=0,ROUNDUP((Q2294-日期设置!$B$2)/365,0),ROUNDUP((R2294-日期设置!$B$2)/365,0))</f>
        <v>4</v>
      </c>
      <c r="X2294" s="18">
        <f>_xlfn.IFNA(VLOOKUP(A2294,过往入选债券!A:D,4,0),2)</f>
        <v>2</v>
      </c>
      <c r="Y2294">
        <f>_xlfn.IFNA(VLOOKUP(C2294,[2]Sheet1!$A:$A,1,0),3)</f>
        <v>3</v>
      </c>
    </row>
    <row r="2295" spans="1:25" hidden="1" x14ac:dyDescent="0.2">
      <c r="A2295" s="21" t="s">
        <v>10933</v>
      </c>
      <c r="B2295" s="21" t="s">
        <v>10934</v>
      </c>
      <c r="C2295" s="37" t="s">
        <v>3466</v>
      </c>
      <c r="D2295" s="26" t="str">
        <f>[1]!b_calc_yield(A2295,日期设置!$B$2,F2295,1,R2295,1,O2295,L2295,S2295,)</f>
        <v>Fetching...</v>
      </c>
      <c r="E2295" s="26">
        <f t="shared" si="70"/>
        <v>12.376905209337874</v>
      </c>
      <c r="F2295" s="18">
        <f>[1]!b_dq_cleanprice($A2295,日期设置!B$2)</f>
        <v>97.165199999999999</v>
      </c>
      <c r="G2295" s="18" t="str">
        <f t="shared" si="71"/>
        <v>2.14 + 0</v>
      </c>
      <c r="H2295" s="27">
        <f>[1]!b_dq_pctchange($A2295,日期设置!$B$2,1)/100</f>
        <v>0</v>
      </c>
      <c r="I2295" s="26">
        <f>[1]!b_pq_pctchange(A2295,日期设置!$B$4,日期设置!$B$2,1)</f>
        <v>0</v>
      </c>
      <c r="J2295" s="26">
        <f>[1]!b_pq_pctchange(A2295,日期设置!$C$4,日期设置!$B$2,1)</f>
        <v>-1.2169308941849639</v>
      </c>
      <c r="K2295" s="52">
        <f>[1]!b_dq_amount($A2295,日期设置!B$2,2,10000)</f>
        <v>0</v>
      </c>
      <c r="L2295" s="26">
        <f>[1]!b_info_latestpar(A2295,日期设置!$B$2)</f>
        <v>100</v>
      </c>
      <c r="M2295" s="6">
        <f>[1]!b_info_outstandingbalance($A2295,日期设置!B$2)</f>
        <v>5</v>
      </c>
      <c r="N2295" s="7" t="str">
        <f>[1]!b_info_latestissurercreditrating2(A2295,日期设置!$B$2,"102","1")</f>
        <v>AA</v>
      </c>
      <c r="O2295" s="8">
        <v>4.5</v>
      </c>
      <c r="P2295" s="9">
        <f>[1]!b_info_repurchasedate(A2295)</f>
        <v>0</v>
      </c>
      <c r="Q2295" s="8" t="s">
        <v>17231</v>
      </c>
      <c r="R2295" s="2" t="str">
        <f>IF((--IF(P2295=0,Q2295,P2295))&gt;(--日期设置!$B$2),IF(P2295=0,Q2295,P2295),Q2295)</f>
        <v>2023-05-15</v>
      </c>
      <c r="S2295" s="2" t="s">
        <v>18802</v>
      </c>
      <c r="T2295" s="8">
        <f>[1]!b_anal_ptmyear($A2295,日期设置!$B$2)</f>
        <v>2.1479452054794521</v>
      </c>
      <c r="U2295" s="8">
        <f>[1]!b_anal_termifexercise($A2295,日期设置!B$2)</f>
        <v>0</v>
      </c>
      <c r="V2295" s="10">
        <f>[1]!b_dq_dirtyprice(A2295,日期设置!$B$2)</f>
        <v>100.99939999999999</v>
      </c>
      <c r="W2295" s="11">
        <f>IF(U2295=0,ROUNDUP((Q2295-日期设置!$B$2)/365,0),ROUNDUP((R2295-日期设置!$B$2)/365,0))</f>
        <v>3</v>
      </c>
      <c r="X2295" s="18">
        <f>_xlfn.IFNA(VLOOKUP(A2295,过往入选债券!A:D,4,0),2)</f>
        <v>2</v>
      </c>
      <c r="Y2295">
        <f>_xlfn.IFNA(VLOOKUP(C2295,[2]Sheet1!$A:$A,1,0),3)</f>
        <v>3</v>
      </c>
    </row>
    <row r="2296" spans="1:25" hidden="1" x14ac:dyDescent="0.2">
      <c r="A2296" s="21" t="s">
        <v>2934</v>
      </c>
      <c r="B2296" s="21" t="s">
        <v>2935</v>
      </c>
      <c r="C2296" s="37" t="s">
        <v>133</v>
      </c>
      <c r="D2296" s="26" t="str">
        <f>[1]!b_calc_yield(A2296,日期设置!$B$2,F2296,1,R2296,1,O2296,L2296,S2296,)</f>
        <v>Fetching...</v>
      </c>
      <c r="E2296" s="26">
        <f t="shared" si="70"/>
        <v>6.071445604998349</v>
      </c>
      <c r="F2296" s="18">
        <f>[1]!b_dq_cleanprice($A2296,日期设置!B$2)</f>
        <v>99.649199999999993</v>
      </c>
      <c r="G2296" s="18" t="str">
        <f t="shared" si="71"/>
        <v>1.07 + 0</v>
      </c>
      <c r="H2296" s="27">
        <f>[1]!b_dq_pctchange($A2296,日期设置!$B$2,1)/100</f>
        <v>0</v>
      </c>
      <c r="I2296" s="26">
        <f>[1]!b_pq_pctchange(A2296,日期设置!$B$4,日期设置!$B$2,1)</f>
        <v>0</v>
      </c>
      <c r="J2296" s="26">
        <f>[1]!b_pq_pctchange(A2296,日期设置!$C$4,日期设置!$B$2,1)</f>
        <v>0.18347849079138076</v>
      </c>
      <c r="K2296" s="52">
        <f>[1]!b_dq_amount($A2296,日期设置!B$2,2,10000)</f>
        <v>0</v>
      </c>
      <c r="L2296" s="26">
        <f>[1]!b_info_latestpar(A2296,日期设置!$B$2)</f>
        <v>100</v>
      </c>
      <c r="M2296" s="6">
        <f>[1]!b_info_outstandingbalance($A2296,日期设置!B$2)</f>
        <v>10</v>
      </c>
      <c r="N2296" s="7">
        <f>[1]!b_info_latestissurercreditrating2(A2296,日期设置!$B$2,"102","1")</f>
        <v>0</v>
      </c>
      <c r="O2296" s="8">
        <v>5.6</v>
      </c>
      <c r="P2296" s="9">
        <f>[1]!b_info_repurchasedate(A2296)</f>
        <v>0</v>
      </c>
      <c r="Q2296" s="8" t="s">
        <v>16597</v>
      </c>
      <c r="R2296" s="2" t="str">
        <f>IF((--IF(P2296=0,Q2296,P2296))&gt;(--日期设置!$B$2),IF(P2296=0,Q2296,P2296),Q2296)</f>
        <v>2022-04-18</v>
      </c>
      <c r="S2296" s="2" t="s">
        <v>18350</v>
      </c>
      <c r="T2296" s="8">
        <f>[1]!b_anal_ptmyear($A2296,日期设置!$B$2)</f>
        <v>1.0739726027397261</v>
      </c>
      <c r="U2296" s="8">
        <f>[1]!b_anal_termifexercise($A2296,日期设置!B$2)</f>
        <v>0</v>
      </c>
      <c r="V2296" s="10">
        <f>[1]!b_dq_dirtyprice(A2296,日期设置!$B$2)</f>
        <v>104.83499999999999</v>
      </c>
      <c r="W2296" s="11">
        <f>IF(U2296=0,ROUNDUP((Q2296-日期设置!$B$2)/365,0),ROUNDUP((R2296-日期设置!$B$2)/365,0))</f>
        <v>2</v>
      </c>
      <c r="X2296" s="18">
        <f>_xlfn.IFNA(VLOOKUP(A2296,过往入选债券!A:D,4,0),2)</f>
        <v>2</v>
      </c>
      <c r="Y2296">
        <f>_xlfn.IFNA(VLOOKUP(C2296,[2]Sheet1!$A:$A,1,0),3)</f>
        <v>3</v>
      </c>
    </row>
    <row r="2297" spans="1:25" hidden="1" x14ac:dyDescent="0.2">
      <c r="A2297" s="21" t="s">
        <v>11033</v>
      </c>
      <c r="B2297" s="21" t="s">
        <v>11034</v>
      </c>
      <c r="C2297" s="37" t="s">
        <v>1434</v>
      </c>
      <c r="D2297" s="26" t="str">
        <f>[1]!b_calc_yield(A2297,日期设置!$B$2,F2297,1,R2297,1,O2297,L2297,S2297,)</f>
        <v>Fetching...</v>
      </c>
      <c r="E2297" s="26">
        <f t="shared" si="70"/>
        <v>6.810617666975638</v>
      </c>
      <c r="F2297" s="18">
        <f>[1]!b_dq_cleanprice($A2297,日期设置!B$2)</f>
        <v>99.598799999999997</v>
      </c>
      <c r="G2297" s="18" t="str">
        <f t="shared" si="71"/>
        <v>2.19 + 1.19</v>
      </c>
      <c r="H2297" s="27">
        <f>[1]!b_dq_pctchange($A2297,日期设置!$B$2,1)/100</f>
        <v>0</v>
      </c>
      <c r="I2297" s="26">
        <f>[1]!b_pq_pctchange(A2297,日期设置!$B$4,日期设置!$B$2,1)</f>
        <v>0</v>
      </c>
      <c r="J2297" s="26">
        <f>[1]!b_pq_pctchange(A2297,日期设置!$C$4,日期设置!$B$2,1)</f>
        <v>0</v>
      </c>
      <c r="K2297" s="52">
        <f>[1]!b_dq_amount($A2297,日期设置!B$2,2,10000)</f>
        <v>0</v>
      </c>
      <c r="L2297" s="26">
        <f>[1]!b_info_latestpar(A2297,日期设置!$B$2)</f>
        <v>100</v>
      </c>
      <c r="M2297" s="6">
        <f>[1]!b_info_outstandingbalance($A2297,日期设置!B$2)</f>
        <v>6</v>
      </c>
      <c r="N2297" s="7" t="str">
        <f>[1]!b_info_latestissurercreditrating2(A2297,日期设置!$B$2,"102","1")</f>
        <v>AA+</v>
      </c>
      <c r="O2297" s="8">
        <v>5.6</v>
      </c>
      <c r="P2297" s="9" t="str">
        <f>[1]!b_info_repurchasedate(A2297)</f>
        <v>2022-06-01</v>
      </c>
      <c r="Q2297" s="8" t="s">
        <v>16492</v>
      </c>
      <c r="R2297" s="2" t="str">
        <f>IF((--IF(P2297=0,Q2297,P2297))&gt;(--日期设置!$B$2),IF(P2297=0,Q2297,P2297),Q2297)</f>
        <v>2022-06-01</v>
      </c>
      <c r="S2297" s="2" t="s">
        <v>18248</v>
      </c>
      <c r="T2297" s="8">
        <f>[1]!b_anal_ptmyear($A2297,日期设置!$B$2)</f>
        <v>2.1945205479452055</v>
      </c>
      <c r="U2297" s="8">
        <f>[1]!b_anal_termifexercise($A2297,日期设置!B$2)</f>
        <v>1.1945205479452055</v>
      </c>
      <c r="V2297" s="10">
        <f>[1]!b_dq_dirtyprice(A2297,日期设置!$B$2)</f>
        <v>104.1095</v>
      </c>
      <c r="W2297" s="11">
        <f>IF(U2297=0,ROUNDUP((Q2297-日期设置!$B$2)/365,0),ROUNDUP((R2297-日期设置!$B$2)/365,0))</f>
        <v>2</v>
      </c>
      <c r="X2297" s="18">
        <f>_xlfn.IFNA(VLOOKUP(A2297,过往入选债券!A:D,4,0),2)</f>
        <v>2</v>
      </c>
      <c r="Y2297" s="45">
        <f>_xlfn.IFNA(VLOOKUP(C2297,[2]Sheet1!$A:$A,1,0),3)</f>
        <v>3</v>
      </c>
    </row>
    <row r="2298" spans="1:25" hidden="1" x14ac:dyDescent="0.2">
      <c r="A2298" s="21" t="s">
        <v>15318</v>
      </c>
      <c r="B2298" s="21" t="s">
        <v>15319</v>
      </c>
      <c r="C2298" s="37" t="s">
        <v>15320</v>
      </c>
      <c r="D2298" s="26" t="str">
        <f>[1]!b_calc_yield(A2298,日期设置!$B$2,F2298,1,R2298,1,O2298,L2298,S2298,)</f>
        <v>Fetching...</v>
      </c>
      <c r="E2298" s="26">
        <f t="shared" si="70"/>
        <v>29.531717766566622</v>
      </c>
      <c r="F2298" s="18">
        <f>[1]!b_dq_cleanprice($A2298,日期设置!B$2)</f>
        <v>100.92</v>
      </c>
      <c r="G2298" s="18" t="str">
        <f t="shared" si="71"/>
        <v>5.22 + 0</v>
      </c>
      <c r="H2298" s="27">
        <f>[1]!b_dq_pctchange($A2298,日期设置!$B$2,1)/100</f>
        <v>0</v>
      </c>
      <c r="I2298" s="26">
        <f>[1]!b_pq_pctchange(A2298,日期设置!$B$4,日期设置!$B$2,1)</f>
        <v>-2.1846589256983395</v>
      </c>
      <c r="J2298" s="26">
        <f>[1]!b_pq_pctchange(A2298,日期设置!$C$4,日期设置!$B$2,1)</f>
        <v>-2.1846589256983395</v>
      </c>
      <c r="K2298" s="52">
        <f>[1]!b_dq_amount($A2298,日期设置!B$2,2,10000)</f>
        <v>0</v>
      </c>
      <c r="L2298" s="26">
        <f>[1]!b_info_latestpar(A2298,日期设置!$B$2)</f>
        <v>100</v>
      </c>
      <c r="M2298" s="6">
        <f>[1]!b_info_outstandingbalance($A2298,日期设置!B$2)</f>
        <v>7</v>
      </c>
      <c r="N2298" s="7" t="str">
        <f>[1]!b_info_latestissurercreditrating2(A2298,日期设置!$B$2,"102","1")</f>
        <v>AA</v>
      </c>
      <c r="O2298" s="8">
        <v>6.15</v>
      </c>
      <c r="P2298" s="9">
        <f>[1]!b_info_repurchasedate(A2298)</f>
        <v>0</v>
      </c>
      <c r="Q2298" s="8" t="s">
        <v>17671</v>
      </c>
      <c r="R2298" s="2" t="str">
        <f>IF((--IF(P2298=0,Q2298,P2298))&gt;(--日期设置!$B$2),IF(P2298=0,Q2298,P2298),Q2298)</f>
        <v>2026-06-12</v>
      </c>
      <c r="S2298" s="2" t="s">
        <v>17872</v>
      </c>
      <c r="T2298" s="8">
        <f>[1]!b_anal_ptmyear($A2298,日期设置!$B$2)</f>
        <v>5.2246575342465755</v>
      </c>
      <c r="U2298" s="8">
        <f>[1]!b_anal_termifexercise($A2298,日期设置!B$2)</f>
        <v>0</v>
      </c>
      <c r="V2298" s="10">
        <f>[1]!b_dq_dirtyprice(A2298,日期设置!$B$2)</f>
        <v>105.6884</v>
      </c>
      <c r="W2298" s="11">
        <f>IF(U2298=0,ROUNDUP((Q2298-日期设置!$B$2)/365,0),ROUNDUP((R2298-日期设置!$B$2)/365,0))</f>
        <v>6</v>
      </c>
      <c r="X2298" s="18">
        <f>_xlfn.IFNA(VLOOKUP(A2298,过往入选债券!A:D,4,0),2)</f>
        <v>2</v>
      </c>
      <c r="Y2298">
        <f>_xlfn.IFNA(VLOOKUP(C2298,[2]Sheet1!$A:$A,1,0),3)</f>
        <v>3</v>
      </c>
    </row>
    <row r="2299" spans="1:25" hidden="1" x14ac:dyDescent="0.2">
      <c r="A2299" s="28" t="s">
        <v>20054</v>
      </c>
      <c r="B2299" s="28" t="s">
        <v>20055</v>
      </c>
      <c r="C2299" s="39" t="s">
        <v>2295</v>
      </c>
      <c r="D2299" s="26" t="str">
        <f>[1]!b_calc_yield(A2299,日期设置!$B$2,F2299,1,R2299,1,O2299,L2299,S2299,)</f>
        <v>Fetching...</v>
      </c>
      <c r="E2299" s="26">
        <f t="shared" si="70"/>
        <v>8.373285762069349</v>
      </c>
      <c r="F2299" s="18">
        <f>[1]!b_dq_cleanprice($A2299,日期设置!B$2)</f>
        <v>99.9</v>
      </c>
      <c r="G2299" s="18" t="str">
        <f t="shared" si="71"/>
        <v>2.44 + 1.44</v>
      </c>
      <c r="H2299" s="27">
        <f>[1]!b_dq_pctchange($A2299,日期设置!$B$2,1)/100</f>
        <v>0</v>
      </c>
      <c r="I2299" s="26">
        <f>[1]!b_pq_pctchange(A2299,日期设置!$B$4,日期设置!$B$2,1)</f>
        <v>0</v>
      </c>
      <c r="J2299" s="26">
        <f>[1]!b_pq_pctchange(A2299,日期设置!$C$4,日期设置!$B$2,1)</f>
        <v>0</v>
      </c>
      <c r="K2299" s="52">
        <f>[1]!b_dq_amount($A2299,日期设置!B$2,2,10000)</f>
        <v>0</v>
      </c>
      <c r="L2299" s="26">
        <f>[1]!b_info_latestpar(A2299,日期设置!$B$2)</f>
        <v>100</v>
      </c>
      <c r="M2299" s="6">
        <f>[1]!b_info_outstandingbalance($A2299,日期设置!B$2)</f>
        <v>5</v>
      </c>
      <c r="N2299" s="7">
        <f>[1]!b_info_latestissurercreditrating2(A2299,日期设置!$B$2,"102","1")</f>
        <v>0</v>
      </c>
      <c r="O2299" s="8">
        <v>5.89</v>
      </c>
      <c r="P2299" s="9" t="str">
        <f>[1]!b_info_repurchasedate(A2299)</f>
        <v>2022-09-02</v>
      </c>
      <c r="Q2299" s="8" t="s">
        <v>16668</v>
      </c>
      <c r="R2299" s="2" t="str">
        <f>IF((--IF(P2299=0,Q2299,P2299))&gt;(--日期设置!$B$2),IF(P2299=0,Q2299,P2299),Q2299)</f>
        <v>2022-09-02</v>
      </c>
      <c r="S2299" s="31" t="s">
        <v>20816</v>
      </c>
      <c r="T2299" s="8">
        <f>[1]!b_anal_ptmyear($A2299,日期设置!$B$2)</f>
        <v>2.4493150684931506</v>
      </c>
      <c r="U2299" s="8">
        <f>[1]!b_anal_termifexercise($A2299,日期设置!B$2)</f>
        <v>1.4493150684931506</v>
      </c>
      <c r="V2299" s="10">
        <f>[1]!b_dq_dirtyprice(A2299,日期设置!$B$2)</f>
        <v>103.1435</v>
      </c>
      <c r="W2299" s="11">
        <f>IF(U2299=0,ROUNDUP((Q2299-日期设置!$B$2)/365,0),ROUNDUP((R2299-日期设置!$B$2)/365,0))</f>
        <v>2</v>
      </c>
      <c r="X2299" s="18">
        <f>_xlfn.IFNA(VLOOKUP(A2299,过往入选债券!A:D,4,0),2)</f>
        <v>2</v>
      </c>
      <c r="Y2299">
        <f>_xlfn.IFNA(VLOOKUP(C2299,[2]Sheet1!$A:$A,1,0),3)</f>
        <v>3</v>
      </c>
    </row>
    <row r="2300" spans="1:25" hidden="1" x14ac:dyDescent="0.2">
      <c r="A2300" s="21" t="s">
        <v>6202</v>
      </c>
      <c r="B2300" s="21" t="s">
        <v>6203</v>
      </c>
      <c r="C2300" s="37" t="s">
        <v>6201</v>
      </c>
      <c r="D2300" s="26" t="str">
        <f>[1]!b_calc_yield(A2300,日期设置!$B$2,F2300,1,R2300,1,O2300,L2300,S2300,)</f>
        <v>Fetching...</v>
      </c>
      <c r="E2300" s="26">
        <f t="shared" si="70"/>
        <v>9.7167735701896305</v>
      </c>
      <c r="F2300" s="18">
        <f>[1]!b_dq_cleanprice($A2300,日期设置!B$2)</f>
        <v>100.9122</v>
      </c>
      <c r="G2300" s="18" t="str">
        <f t="shared" si="71"/>
        <v>1.66 + 0</v>
      </c>
      <c r="H2300" s="27">
        <f>[1]!b_dq_pctchange($A2300,日期设置!$B$2,1)/100</f>
        <v>0</v>
      </c>
      <c r="I2300" s="26">
        <f>[1]!b_pq_pctchange(A2300,日期设置!$B$4,日期设置!$B$2,1)</f>
        <v>0</v>
      </c>
      <c r="J2300" s="26">
        <f>[1]!b_pq_pctchange(A2300,日期设置!$C$4,日期设置!$B$2,1)</f>
        <v>0</v>
      </c>
      <c r="K2300" s="52">
        <f>[1]!b_dq_amount($A2300,日期设置!B$2,2,10000)</f>
        <v>0</v>
      </c>
      <c r="L2300" s="26">
        <f>[1]!b_info_latestpar(A2300,日期设置!$B$2)</f>
        <v>100</v>
      </c>
      <c r="M2300" s="6">
        <f>[1]!b_info_outstandingbalance($A2300,日期设置!B$2)</f>
        <v>2.5</v>
      </c>
      <c r="N2300" s="7" t="str">
        <f>[1]!b_info_latestissurercreditrating2(A2300,日期设置!$B$2,"102","1")</f>
        <v>AA</v>
      </c>
      <c r="O2300" s="8">
        <v>6.55</v>
      </c>
      <c r="P2300" s="9" t="str">
        <f>[1]!b_info_repurchasedate(A2300)</f>
        <v>2020-11-23</v>
      </c>
      <c r="Q2300" s="8" t="s">
        <v>15990</v>
      </c>
      <c r="R2300" s="2" t="str">
        <f>IF((--IF(P2300=0,Q2300,P2300))&gt;(--日期设置!$B$2),IF(P2300=0,Q2300,P2300),Q2300)</f>
        <v>2022-11-21</v>
      </c>
      <c r="S2300" s="2" t="s">
        <v>17778</v>
      </c>
      <c r="T2300" s="8">
        <f>[1]!b_anal_ptmyear($A2300,日期设置!$B$2)</f>
        <v>1.6684931506849314</v>
      </c>
      <c r="U2300" s="8">
        <f>[1]!b_anal_termifexercise($A2300,日期设置!B$2)</f>
        <v>0</v>
      </c>
      <c r="V2300" s="10">
        <f>[1]!b_dq_dirtyprice(A2300,日期设置!$B$2)</f>
        <v>103.0836</v>
      </c>
      <c r="W2300" s="11">
        <f>IF(U2300=0,ROUNDUP((Q2300-日期设置!$B$2)/365,0),ROUNDUP((R2300-日期设置!$B$2)/365,0))</f>
        <v>2</v>
      </c>
      <c r="X2300" s="18">
        <f>_xlfn.IFNA(VLOOKUP(A2300,过往入选债券!A:D,4,0),2)</f>
        <v>2</v>
      </c>
      <c r="Y2300">
        <f>_xlfn.IFNA(VLOOKUP(C2300,[2]Sheet1!$A:$A,1,0),3)</f>
        <v>3</v>
      </c>
    </row>
    <row r="2301" spans="1:25" hidden="1" x14ac:dyDescent="0.2">
      <c r="A2301" s="21" t="s">
        <v>15739</v>
      </c>
      <c r="B2301" s="21" t="s">
        <v>15740</v>
      </c>
      <c r="C2301" s="37" t="s">
        <v>3410</v>
      </c>
      <c r="D2301" s="26" t="str">
        <f>[1]!b_calc_yield(A2301,日期设置!$B$2,F2301,1,R2301,1,O2301,L2301,S2301,)</f>
        <v>Fetching...</v>
      </c>
      <c r="E2301" s="26">
        <f t="shared" si="70"/>
        <v>34.130720023049463</v>
      </c>
      <c r="F2301" s="18">
        <f>[1]!b_dq_cleanprice($A2301,日期设置!B$2)</f>
        <v>97.38</v>
      </c>
      <c r="G2301" s="18" t="str">
        <f t="shared" si="71"/>
        <v>6.00 + 0</v>
      </c>
      <c r="H2301" s="27">
        <f>[1]!b_dq_pctchange($A2301,日期设置!$B$2,1)/100</f>
        <v>0</v>
      </c>
      <c r="I2301" s="26">
        <f>[1]!b_pq_pctchange(A2301,日期设置!$B$4,日期设置!$B$2,1)</f>
        <v>0</v>
      </c>
      <c r="J2301" s="26">
        <f>[1]!b_pq_pctchange(A2301,日期设置!$C$4,日期设置!$B$2,1)</f>
        <v>0</v>
      </c>
      <c r="K2301" s="52">
        <f>[1]!b_dq_amount($A2301,日期设置!B$2,2,10000)</f>
        <v>0</v>
      </c>
      <c r="L2301" s="26">
        <f>[1]!b_info_latestpar(A2301,日期设置!$B$2)</f>
        <v>100</v>
      </c>
      <c r="M2301" s="6">
        <f>[1]!b_info_outstandingbalance($A2301,日期设置!B$2)</f>
        <v>7</v>
      </c>
      <c r="N2301" s="7" t="str">
        <f>[1]!b_info_latestissurercreditrating2(A2301,日期设置!$B$2,"102","1")</f>
        <v>AA</v>
      </c>
      <c r="O2301" s="8">
        <v>5.4</v>
      </c>
      <c r="P2301" s="9">
        <f>[1]!b_info_repurchasedate(A2301)</f>
        <v>0</v>
      </c>
      <c r="Q2301" s="8" t="s">
        <v>16392</v>
      </c>
      <c r="R2301" s="2" t="str">
        <f>IF((--IF(P2301=0,Q2301,P2301))&gt;(--日期设置!$B$2),IF(P2301=0,Q2301,P2301),Q2301)</f>
        <v>2027-03-25</v>
      </c>
      <c r="S2301" s="2" t="s">
        <v>18165</v>
      </c>
      <c r="T2301" s="8">
        <f>[1]!b_anal_ptmyear($A2301,日期设置!$B$2)</f>
        <v>6.0082191780821921</v>
      </c>
      <c r="U2301" s="8">
        <f>[1]!b_anal_termifexercise($A2301,日期设置!B$2)</f>
        <v>0</v>
      </c>
      <c r="V2301" s="10">
        <f>[1]!b_dq_dirtyprice(A2301,日期设置!$B$2)</f>
        <v>102.73560000000001</v>
      </c>
      <c r="W2301" s="11">
        <f>IF(U2301=0,ROUNDUP((Q2301-日期设置!$B$2)/365,0),ROUNDUP((R2301-日期设置!$B$2)/365,0))</f>
        <v>7</v>
      </c>
      <c r="X2301" s="18">
        <f>_xlfn.IFNA(VLOOKUP(A2301,过往入选债券!A:D,4,0),2)</f>
        <v>2</v>
      </c>
      <c r="Y2301">
        <f>_xlfn.IFNA(VLOOKUP(C2301,[2]Sheet1!$A:$A,1,0),3)</f>
        <v>3</v>
      </c>
    </row>
    <row r="2302" spans="1:25" hidden="1" x14ac:dyDescent="0.2">
      <c r="A2302" s="21" t="s">
        <v>3804</v>
      </c>
      <c r="B2302" s="21" t="s">
        <v>3805</v>
      </c>
      <c r="C2302" s="37" t="s">
        <v>3623</v>
      </c>
      <c r="D2302" s="26" t="str">
        <f>[1]!b_calc_yield(A2302,日期设置!$B$2,F2302,1,R2302,1,O2302,L2302,S2302,)</f>
        <v>Fetching...</v>
      </c>
      <c r="E2302" s="26">
        <f t="shared" si="70"/>
        <v>4.7771459298526775</v>
      </c>
      <c r="F2302" s="18">
        <f>[1]!b_dq_cleanprice($A2302,日期设置!B$2)</f>
        <v>100</v>
      </c>
      <c r="G2302" s="18" t="str">
        <f t="shared" si="71"/>
        <v>1.80 + 0.80</v>
      </c>
      <c r="H2302" s="27">
        <f>[1]!b_dq_pctchange($A2302,日期设置!$B$2,1)/100</f>
        <v>0</v>
      </c>
      <c r="I2302" s="26">
        <f>[1]!b_pq_pctchange(A2302,日期设置!$B$4,日期设置!$B$2,1)</f>
        <v>0</v>
      </c>
      <c r="J2302" s="26">
        <f>[1]!b_pq_pctchange(A2302,日期设置!$C$4,日期设置!$B$2,1)</f>
        <v>0</v>
      </c>
      <c r="K2302" s="52">
        <f>[1]!b_dq_amount($A2302,日期设置!B$2,2,10000)</f>
        <v>0</v>
      </c>
      <c r="L2302" s="26">
        <f>[1]!b_info_latestpar(A2302,日期设置!$B$2)</f>
        <v>100</v>
      </c>
      <c r="M2302" s="6">
        <f>[1]!b_info_outstandingbalance($A2302,日期设置!B$2)</f>
        <v>1.74</v>
      </c>
      <c r="N2302" s="7">
        <f>[1]!b_info_latestissurercreditrating2(A2302,日期设置!$B$2,"102","1")</f>
        <v>0</v>
      </c>
      <c r="O2302" s="8">
        <v>6</v>
      </c>
      <c r="P2302" s="9" t="str">
        <f>[1]!b_info_repurchasedate(A2302)</f>
        <v>2022-01-10</v>
      </c>
      <c r="Q2302" s="8" t="s">
        <v>16015</v>
      </c>
      <c r="R2302" s="2" t="str">
        <f>IF((--IF(P2302=0,Q2302,P2302))&gt;(--日期设置!$B$2),IF(P2302=0,Q2302,P2302),Q2302)</f>
        <v>2022-01-10</v>
      </c>
      <c r="S2302" s="2" t="s">
        <v>17802</v>
      </c>
      <c r="T2302" s="8">
        <f>[1]!b_anal_ptmyear($A2302,日期设置!$B$2)</f>
        <v>1.8054794520547945</v>
      </c>
      <c r="U2302" s="8">
        <f>[1]!b_anal_termifexercise($A2302,日期设置!B$2)</f>
        <v>0.80547945205479454</v>
      </c>
      <c r="V2302" s="10">
        <f>[1]!b_dq_dirtyprice(A2302,日期设置!$B$2)</f>
        <v>101.1671</v>
      </c>
      <c r="W2302" s="11">
        <f>IF(U2302=0,ROUNDUP((Q2302-日期设置!$B$2)/365,0),ROUNDUP((R2302-日期设置!$B$2)/365,0))</f>
        <v>1</v>
      </c>
      <c r="X2302" s="18">
        <f>_xlfn.IFNA(VLOOKUP(A2302,过往入选债券!A:D,4,0),2)</f>
        <v>2</v>
      </c>
      <c r="Y2302">
        <f>_xlfn.IFNA(VLOOKUP(C2302,[2]Sheet1!$A:$A,1,0),3)</f>
        <v>3</v>
      </c>
    </row>
    <row r="2303" spans="1:25" hidden="1" x14ac:dyDescent="0.2">
      <c r="A2303" s="21" t="s">
        <v>4390</v>
      </c>
      <c r="B2303" s="21" t="s">
        <v>4391</v>
      </c>
      <c r="C2303" s="37" t="s">
        <v>2379</v>
      </c>
      <c r="D2303" s="26" t="str">
        <f>[1]!b_calc_yield(A2303,日期设置!$B$2,F2303,1,R2303,1,O2303,L2303,S2303,)</f>
        <v>Fetching...</v>
      </c>
      <c r="E2303" s="26">
        <f t="shared" si="70"/>
        <v>12.218064124608063</v>
      </c>
      <c r="F2303" s="18">
        <f>[1]!b_dq_cleanprice($A2303,日期设置!B$2)</f>
        <v>95.6</v>
      </c>
      <c r="G2303" s="18" t="str">
        <f t="shared" si="71"/>
        <v>2.10 + 0</v>
      </c>
      <c r="H2303" s="27">
        <f>[1]!b_dq_pctchange($A2303,日期设置!$B$2,1)/100</f>
        <v>0</v>
      </c>
      <c r="I2303" s="26">
        <f>[1]!b_pq_pctchange(A2303,日期设置!$B$4,日期设置!$B$2,1)</f>
        <v>0</v>
      </c>
      <c r="J2303" s="26">
        <f>[1]!b_pq_pctchange(A2303,日期设置!$C$4,日期设置!$B$2,1)</f>
        <v>0</v>
      </c>
      <c r="K2303" s="52">
        <f>[1]!b_dq_amount($A2303,日期设置!B$2,2,10000)</f>
        <v>0</v>
      </c>
      <c r="L2303" s="26">
        <f>[1]!b_info_latestpar(A2303,日期设置!$B$2)</f>
        <v>100</v>
      </c>
      <c r="M2303" s="6">
        <f>[1]!b_info_outstandingbalance($A2303,日期设置!B$2)</f>
        <v>10</v>
      </c>
      <c r="N2303" s="7">
        <f>[1]!b_info_latestissurercreditrating2(A2303,日期设置!$B$2,"102","1")</f>
        <v>0</v>
      </c>
      <c r="O2303" s="8">
        <v>3.65</v>
      </c>
      <c r="P2303" s="9">
        <f>[1]!b_info_repurchasedate(A2303)</f>
        <v>0</v>
      </c>
      <c r="Q2303" s="8" t="s">
        <v>16075</v>
      </c>
      <c r="R2303" s="2" t="str">
        <f>IF((--IF(P2303=0,Q2303,P2303))&gt;(--日期设置!$B$2),IF(P2303=0,Q2303,P2303),Q2303)</f>
        <v>2023-04-29</v>
      </c>
      <c r="S2303" s="2" t="s">
        <v>17832</v>
      </c>
      <c r="T2303" s="8">
        <f>[1]!b_anal_ptmyear($A2303,日期设置!$B$2)</f>
        <v>2.1041095890410957</v>
      </c>
      <c r="U2303" s="8">
        <f>[1]!b_anal_termifexercise($A2303,日期设置!B$2)</f>
        <v>0</v>
      </c>
      <c r="V2303" s="10">
        <f>[1]!b_dq_dirtyprice(A2303,日期设置!$B$2)</f>
        <v>98.87</v>
      </c>
      <c r="W2303" s="11">
        <f>IF(U2303=0,ROUNDUP((Q2303-日期设置!$B$2)/365,0),ROUNDUP((R2303-日期设置!$B$2)/365,0))</f>
        <v>3</v>
      </c>
      <c r="X2303" s="18">
        <f>_xlfn.IFNA(VLOOKUP(A2303,过往入选债券!A:D,4,0),2)</f>
        <v>2</v>
      </c>
      <c r="Y2303">
        <f>_xlfn.IFNA(VLOOKUP(C2303,[2]Sheet1!$A:$A,1,0),3)</f>
        <v>3</v>
      </c>
    </row>
    <row r="2304" spans="1:25" hidden="1" x14ac:dyDescent="0.2">
      <c r="A2304" s="21" t="s">
        <v>11189</v>
      </c>
      <c r="B2304" s="21" t="s">
        <v>11190</v>
      </c>
      <c r="C2304" s="37" t="s">
        <v>11191</v>
      </c>
      <c r="D2304" s="26" t="str">
        <f>[1]!b_calc_yield(A2304,日期设置!$B$2,F2304,1,R2304,1,O2304,L2304,S2304,)</f>
        <v>Fetching...</v>
      </c>
      <c r="E2304" s="26">
        <f t="shared" si="70"/>
        <v>7.1855145877345539</v>
      </c>
      <c r="F2304" s="18">
        <f>[1]!b_dq_cleanprice($A2304,日期设置!B$2)</f>
        <v>98.997900000000001</v>
      </c>
      <c r="G2304" s="18" t="str">
        <f t="shared" si="71"/>
        <v>2.25 + 1.25</v>
      </c>
      <c r="H2304" s="27">
        <f>[1]!b_dq_pctchange($A2304,日期设置!$B$2,1)/100</f>
        <v>0</v>
      </c>
      <c r="I2304" s="26">
        <f>[1]!b_pq_pctchange(A2304,日期设置!$B$4,日期设置!$B$2,1)</f>
        <v>0</v>
      </c>
      <c r="J2304" s="26">
        <f>[1]!b_pq_pctchange(A2304,日期设置!$C$4,日期设置!$B$2,1)</f>
        <v>0</v>
      </c>
      <c r="K2304" s="52">
        <f>[1]!b_dq_amount($A2304,日期设置!B$2,2,10000)</f>
        <v>0</v>
      </c>
      <c r="L2304" s="26">
        <f>[1]!b_info_latestpar(A2304,日期设置!$B$2)</f>
        <v>100</v>
      </c>
      <c r="M2304" s="6">
        <f>[1]!b_info_outstandingbalance($A2304,日期设置!B$2)</f>
        <v>1.6</v>
      </c>
      <c r="N2304" s="7" t="str">
        <f>[1]!b_info_latestissurercreditrating2(A2304,日期设置!$B$2,"102","1")</f>
        <v>AA</v>
      </c>
      <c r="O2304" s="8">
        <v>5.0999999999999996</v>
      </c>
      <c r="P2304" s="9" t="str">
        <f>[1]!b_info_repurchasedate(A2304)</f>
        <v>2022-06-22</v>
      </c>
      <c r="Q2304" s="8" t="s">
        <v>16934</v>
      </c>
      <c r="R2304" s="2" t="str">
        <f>IF((--IF(P2304=0,Q2304,P2304))&gt;(--日期设置!$B$2),IF(P2304=0,Q2304,P2304),Q2304)</f>
        <v>2022-06-22</v>
      </c>
      <c r="S2304" s="2" t="s">
        <v>18599</v>
      </c>
      <c r="T2304" s="8">
        <f>[1]!b_anal_ptmyear($A2304,日期设置!$B$2)</f>
        <v>2.2520547945205478</v>
      </c>
      <c r="U2304" s="8">
        <f>[1]!b_anal_termifexercise($A2304,日期设置!B$2)</f>
        <v>1.252054794520548</v>
      </c>
      <c r="V2304" s="10">
        <f>[1]!b_dq_dirtyprice(A2304,日期设置!$B$2)</f>
        <v>102.8124</v>
      </c>
      <c r="W2304" s="11">
        <f>IF(U2304=0,ROUNDUP((Q2304-日期设置!$B$2)/365,0),ROUNDUP((R2304-日期设置!$B$2)/365,0))</f>
        <v>2</v>
      </c>
      <c r="X2304" s="18">
        <f>_xlfn.IFNA(VLOOKUP(A2304,过往入选债券!A:D,4,0),2)</f>
        <v>2</v>
      </c>
      <c r="Y2304">
        <f>_xlfn.IFNA(VLOOKUP(C2304,[2]Sheet1!$A:$A,1,0),3)</f>
        <v>3</v>
      </c>
    </row>
    <row r="2305" spans="1:25" hidden="1" x14ac:dyDescent="0.2">
      <c r="A2305" s="21" t="s">
        <v>9369</v>
      </c>
      <c r="B2305" s="21" t="s">
        <v>9370</v>
      </c>
      <c r="C2305" s="37" t="s">
        <v>548</v>
      </c>
      <c r="D2305" s="26" t="str">
        <f>[1]!b_calc_yield(A2305,日期设置!$B$2,F2305,1,R2305,1,O2305,L2305,S2305,)</f>
        <v>Fetching...</v>
      </c>
      <c r="E2305" s="26">
        <f t="shared" si="70"/>
        <v>9.1523244557123906</v>
      </c>
      <c r="F2305" s="18">
        <f>[1]!b_dq_cleanprice($A2305,日期设置!B$2)</f>
        <v>102.0986</v>
      </c>
      <c r="G2305" s="18" t="str">
        <f t="shared" si="71"/>
        <v>1.58 + 0</v>
      </c>
      <c r="H2305" s="27">
        <f>[1]!b_dq_pctchange($A2305,日期设置!$B$2,1)/100</f>
        <v>0</v>
      </c>
      <c r="I2305" s="26">
        <f>[1]!b_pq_pctchange(A2305,日期设置!$B$4,日期设置!$B$2,1)</f>
        <v>0</v>
      </c>
      <c r="J2305" s="26">
        <f>[1]!b_pq_pctchange(A2305,日期设置!$C$4,日期设置!$B$2,1)</f>
        <v>-0.79443275208373287</v>
      </c>
      <c r="K2305" s="52">
        <f>[1]!b_dq_amount($A2305,日期设置!B$2,2,10000)</f>
        <v>0</v>
      </c>
      <c r="L2305" s="26">
        <f>[1]!b_info_latestpar(A2305,日期设置!$B$2)</f>
        <v>100</v>
      </c>
      <c r="M2305" s="6">
        <f>[1]!b_info_outstandingbalance($A2305,日期设置!B$2)</f>
        <v>10</v>
      </c>
      <c r="N2305" s="7" t="str">
        <f>[1]!b_info_latestissurercreditrating2(A2305,日期设置!$B$2,"102","1")</f>
        <v>AA+</v>
      </c>
      <c r="O2305" s="8">
        <v>7.39</v>
      </c>
      <c r="P2305" s="9">
        <f>[1]!b_info_repurchasedate(A2305)</f>
        <v>0</v>
      </c>
      <c r="Q2305" s="8" t="s">
        <v>16519</v>
      </c>
      <c r="R2305" s="2" t="str">
        <f>IF((--IF(P2305=0,Q2305,P2305))&gt;(--日期设置!$B$2),IF(P2305=0,Q2305,P2305),Q2305)</f>
        <v>2022-10-22</v>
      </c>
      <c r="S2305" s="2" t="s">
        <v>18462</v>
      </c>
      <c r="T2305" s="8">
        <f>[1]!b_anal_ptmyear($A2305,日期设置!$B$2)</f>
        <v>1.5863013698630137</v>
      </c>
      <c r="U2305" s="8">
        <f>[1]!b_anal_termifexercise($A2305,日期设置!B$2)</f>
        <v>0</v>
      </c>
      <c r="V2305" s="10">
        <f>[1]!b_dq_dirtyprice(A2305,日期设置!$B$2)</f>
        <v>105.1558</v>
      </c>
      <c r="W2305" s="11">
        <f>IF(U2305=0,ROUNDUP((Q2305-日期设置!$B$2)/365,0),ROUNDUP((R2305-日期设置!$B$2)/365,0))</f>
        <v>2</v>
      </c>
      <c r="X2305" s="18">
        <f>_xlfn.IFNA(VLOOKUP(A2305,过往入选债券!A:D,4,0),2)</f>
        <v>2</v>
      </c>
      <c r="Y2305">
        <f>_xlfn.IFNA(VLOOKUP(C2305,[2]Sheet1!$A:$A,1,0),3)</f>
        <v>3</v>
      </c>
    </row>
    <row r="2306" spans="1:25" hidden="1" x14ac:dyDescent="0.2">
      <c r="A2306" s="21" t="s">
        <v>13787</v>
      </c>
      <c r="B2306" s="21" t="s">
        <v>13788</v>
      </c>
      <c r="C2306" s="37" t="s">
        <v>11266</v>
      </c>
      <c r="D2306" s="26" t="str">
        <f>[1]!b_calc_yield(A2306,日期设置!$B$2,F2306,1,R2306,1,O2306,L2306,S2306,)</f>
        <v>Fetching...</v>
      </c>
      <c r="E2306" s="26">
        <f t="shared" ref="E2306:E2369" si="72">((O2306*W2306+L2306)/V2306-1)*100</f>
        <v>25.870405730190861</v>
      </c>
      <c r="F2306" s="18">
        <f>[1]!b_dq_cleanprice($A2306,日期设置!B$2)</f>
        <v>80.310100000000006</v>
      </c>
      <c r="G2306" s="18" t="str">
        <f t="shared" ref="G2306:G2369" si="73">LEFT(T2306,4)&amp;" + "&amp;LEFT(U2306,4)</f>
        <v>3.24 + 0</v>
      </c>
      <c r="H2306" s="27">
        <f>[1]!b_dq_pctchange($A2306,日期设置!$B$2,1)/100</f>
        <v>0</v>
      </c>
      <c r="I2306" s="26">
        <f>[1]!b_pq_pctchange(A2306,日期设置!$B$4,日期设置!$B$2,1)</f>
        <v>0</v>
      </c>
      <c r="J2306" s="26">
        <f>[1]!b_pq_pctchange(A2306,日期设置!$C$4,日期设置!$B$2,1)</f>
        <v>0</v>
      </c>
      <c r="K2306" s="52">
        <f>[1]!b_dq_amount($A2306,日期设置!B$2,2,10000)</f>
        <v>0</v>
      </c>
      <c r="L2306" s="26">
        <f>[1]!b_info_latestpar(A2306,日期设置!$B$2)</f>
        <v>80</v>
      </c>
      <c r="M2306" s="6">
        <f>[1]!b_info_outstandingbalance($A2306,日期设置!B$2)</f>
        <v>4</v>
      </c>
      <c r="N2306" s="7" t="str">
        <f>[1]!b_info_latestissurercreditrating2(A2306,日期设置!$B$2,"102","1")</f>
        <v>AA</v>
      </c>
      <c r="O2306" s="8">
        <v>6.5</v>
      </c>
      <c r="P2306" s="9">
        <f>[1]!b_info_repurchasedate(A2306)</f>
        <v>0</v>
      </c>
      <c r="Q2306" s="8" t="s">
        <v>15987</v>
      </c>
      <c r="R2306" s="2" t="str">
        <f>IF((--IF(P2306=0,Q2306,P2306))&gt;(--日期设置!$B$2),IF(P2306=0,Q2306,P2306),Q2306)</f>
        <v>2024-06-21</v>
      </c>
      <c r="S2306" s="2" t="s">
        <v>17775</v>
      </c>
      <c r="T2306" s="8">
        <f>[1]!b_anal_ptmyear($A2306,日期设置!$B$2)</f>
        <v>3.2493150684931509</v>
      </c>
      <c r="U2306" s="8">
        <f>[1]!b_anal_termifexercise($A2306,日期设置!B$2)</f>
        <v>0</v>
      </c>
      <c r="V2306" s="10">
        <f>[1]!b_dq_dirtyprice(A2306,日期设置!$B$2)</f>
        <v>84.2136</v>
      </c>
      <c r="W2306" s="11">
        <f>IF(U2306=0,ROUNDUP((Q2306-日期设置!$B$2)/365,0),ROUNDUP((R2306-日期设置!$B$2)/365,0))</f>
        <v>4</v>
      </c>
      <c r="X2306" s="18">
        <f>_xlfn.IFNA(VLOOKUP(A2306,过往入选债券!A:D,4,0),2)</f>
        <v>2</v>
      </c>
      <c r="Y2306">
        <f>_xlfn.IFNA(VLOOKUP(C2306,[2]Sheet1!$A:$A,1,0),3)</f>
        <v>3</v>
      </c>
    </row>
    <row r="2307" spans="1:25" hidden="1" x14ac:dyDescent="0.2">
      <c r="A2307" s="21" t="s">
        <v>3865</v>
      </c>
      <c r="B2307" s="21" t="s">
        <v>3866</v>
      </c>
      <c r="C2307" s="37" t="s">
        <v>833</v>
      </c>
      <c r="D2307" s="26" t="str">
        <f>[1]!b_calc_yield(A2307,日期设置!$B$2,F2307,1,R2307,1,O2307,L2307,S2307,)</f>
        <v>Fetching...</v>
      </c>
      <c r="E2307" s="26">
        <f t="shared" si="72"/>
        <v>10.785768959982246</v>
      </c>
      <c r="F2307" s="18">
        <f>[1]!b_dq_cleanprice($A2307,日期设置!B$2)</f>
        <v>99.995000000000005</v>
      </c>
      <c r="G2307" s="18" t="str">
        <f t="shared" si="73"/>
        <v>3.83 + 1.83</v>
      </c>
      <c r="H2307" s="27">
        <f>[1]!b_dq_pctchange($A2307,日期设置!$B$2,1)/100</f>
        <v>0</v>
      </c>
      <c r="I2307" s="26">
        <f>[1]!b_pq_pctchange(A2307,日期设置!$B$4,日期设置!$B$2,1)</f>
        <v>1.1565810198509594</v>
      </c>
      <c r="J2307" s="26">
        <f>[1]!b_pq_pctchange(A2307,日期设置!$C$4,日期设置!$B$2,1)</f>
        <v>-0.93109611353070598</v>
      </c>
      <c r="K2307" s="52">
        <f>[1]!b_dq_amount($A2307,日期设置!B$2,2,10000)</f>
        <v>0</v>
      </c>
      <c r="L2307" s="26">
        <f>[1]!b_info_latestpar(A2307,日期设置!$B$2)</f>
        <v>100</v>
      </c>
      <c r="M2307" s="6">
        <f>[1]!b_info_outstandingbalance($A2307,日期设置!B$2)</f>
        <v>10</v>
      </c>
      <c r="N2307" s="7">
        <f>[1]!b_info_latestissurercreditrating2(A2307,日期设置!$B$2,"102","1")</f>
        <v>0</v>
      </c>
      <c r="O2307" s="8">
        <v>5.94</v>
      </c>
      <c r="P2307" s="9" t="str">
        <f>[1]!b_info_repurchasedate(A2307)</f>
        <v>2023-01-20</v>
      </c>
      <c r="Q2307" s="8" t="s">
        <v>16857</v>
      </c>
      <c r="R2307" s="2" t="str">
        <f>IF((--IF(P2307=0,Q2307,P2307))&gt;(--日期设置!$B$2),IF(P2307=0,Q2307,P2307),Q2307)</f>
        <v>2023-01-20</v>
      </c>
      <c r="S2307" s="2" t="s">
        <v>18258</v>
      </c>
      <c r="T2307" s="8">
        <f>[1]!b_anal_ptmyear($A2307,日期设置!$B$2)</f>
        <v>3.8328767123287673</v>
      </c>
      <c r="U2307" s="8">
        <f>[1]!b_anal_termifexercise($A2307,日期设置!B$2)</f>
        <v>1.832876712328767</v>
      </c>
      <c r="V2307" s="10">
        <f>[1]!b_dq_dirtyprice(A2307,日期设置!$B$2)</f>
        <v>100.9877</v>
      </c>
      <c r="W2307" s="11">
        <f>IF(U2307=0,ROUNDUP((Q2307-日期设置!$B$2)/365,0),ROUNDUP((R2307-日期设置!$B$2)/365,0))</f>
        <v>2</v>
      </c>
      <c r="X2307" s="18">
        <f>_xlfn.IFNA(VLOOKUP(A2307,过往入选债券!A:D,4,0),2)</f>
        <v>2</v>
      </c>
      <c r="Y2307">
        <f>_xlfn.IFNA(VLOOKUP(C2307,[2]Sheet1!$A:$A,1,0),3)</f>
        <v>3</v>
      </c>
    </row>
    <row r="2308" spans="1:25" hidden="1" x14ac:dyDescent="0.2">
      <c r="A2308" s="28" t="s">
        <v>21144</v>
      </c>
      <c r="B2308" s="28" t="s">
        <v>21145</v>
      </c>
      <c r="C2308" s="39" t="s">
        <v>207</v>
      </c>
      <c r="D2308" s="26" t="str">
        <f>[1]!b_calc_yield(A2308,日期设置!$B$2,F2308,1,R2308,1,O2308,L2308,S2308,)</f>
        <v>Fetching...</v>
      </c>
      <c r="E2308" s="26">
        <f t="shared" si="72"/>
        <v>15.094928681535237</v>
      </c>
      <c r="F2308" s="18">
        <f>[1]!b_dq_cleanprice($A2308,日期设置!B$2)</f>
        <v>100.102</v>
      </c>
      <c r="G2308" s="18" t="str">
        <f t="shared" si="73"/>
        <v>2.6 + 0</v>
      </c>
      <c r="H2308" s="27">
        <f>[1]!b_dq_pctchange($A2308,日期设置!$B$2,1)/100</f>
        <v>0</v>
      </c>
      <c r="I2308" s="26">
        <f>[1]!b_pq_pctchange(A2308,日期设置!$B$4,日期设置!$B$2,1)</f>
        <v>0</v>
      </c>
      <c r="J2308" s="26">
        <f>[1]!b_pq_pctchange(A2308,日期设置!$C$4,日期设置!$B$2,1)</f>
        <v>-0.19044200492557056</v>
      </c>
      <c r="K2308" s="52">
        <f>[1]!b_dq_amount($A2308,日期设置!B$2,2,10000)</f>
        <v>0</v>
      </c>
      <c r="L2308" s="26">
        <f>[1]!b_info_latestpar(A2308,日期设置!$B$2)</f>
        <v>100</v>
      </c>
      <c r="M2308" s="6">
        <f>[1]!b_info_outstandingbalance($A2308,日期设置!B$2)</f>
        <v>5</v>
      </c>
      <c r="N2308" s="7" t="str">
        <f>[1]!b_info_latestissurercreditrating2(A2308,日期设置!$B$2,"102","1")</f>
        <v>AA+</v>
      </c>
      <c r="O2308" s="8">
        <v>5.99</v>
      </c>
      <c r="P2308" s="9">
        <f>[1]!b_info_repurchasedate(A2308)</f>
        <v>0</v>
      </c>
      <c r="Q2308" s="8" t="s">
        <v>17536</v>
      </c>
      <c r="R2308" s="2" t="str">
        <f>IF((--IF(P2308=0,Q2308,P2308))&gt;(--日期设置!$B$2),IF(P2308=0,Q2308,P2308),Q2308)</f>
        <v>2023-10-27</v>
      </c>
      <c r="S2308" s="31" t="s">
        <v>17093</v>
      </c>
      <c r="T2308" s="8">
        <f>[1]!b_anal_ptmyear($A2308,日期设置!$B$2)</f>
        <v>2.6</v>
      </c>
      <c r="U2308" s="8">
        <f>[1]!b_anal_termifexercise($A2308,日期设置!B$2)</f>
        <v>0</v>
      </c>
      <c r="V2308" s="10">
        <f>[1]!b_dq_dirtyprice(A2308,日期设置!$B$2)</f>
        <v>102.498</v>
      </c>
      <c r="W2308" s="11">
        <f>IF(U2308=0,ROUNDUP((Q2308-日期设置!$B$2)/365,0),ROUNDUP((R2308-日期设置!$B$2)/365,0))</f>
        <v>3</v>
      </c>
      <c r="X2308" s="18">
        <f>_xlfn.IFNA(VLOOKUP(A2308,过往入选债券!A:D,4,0),2)</f>
        <v>2</v>
      </c>
      <c r="Y2308">
        <f>_xlfn.IFNA(VLOOKUP(C2308,[2]Sheet1!$A:$A,1,0),3)</f>
        <v>3</v>
      </c>
    </row>
    <row r="2309" spans="1:25" hidden="1" x14ac:dyDescent="0.2">
      <c r="A2309" s="21" t="s">
        <v>4695</v>
      </c>
      <c r="B2309" s="21" t="s">
        <v>4696</v>
      </c>
      <c r="C2309" s="37" t="s">
        <v>4697</v>
      </c>
      <c r="D2309" s="26" t="str">
        <f>[1]!b_calc_yield(A2309,日期设置!$B$2,F2309,1,R2309,1,O2309,L2309,S2309,)</f>
        <v>Fetching...</v>
      </c>
      <c r="E2309" s="26">
        <f t="shared" si="72"/>
        <v>1.7215303177616104</v>
      </c>
      <c r="F2309" s="18">
        <f>[1]!b_dq_cleanprice($A2309,日期设置!B$2)</f>
        <v>99.800799999999995</v>
      </c>
      <c r="G2309" s="18" t="str">
        <f t="shared" si="73"/>
        <v>0.29 + 0</v>
      </c>
      <c r="H2309" s="27">
        <f>[1]!b_dq_pctchange($A2309,日期设置!$B$2,1)/100</f>
        <v>0</v>
      </c>
      <c r="I2309" s="26">
        <f>[1]!b_pq_pctchange(A2309,日期设置!$B$4,日期设置!$B$2,1)</f>
        <v>0</v>
      </c>
      <c r="J2309" s="26">
        <f>[1]!b_pq_pctchange(A2309,日期设置!$C$4,日期设置!$B$2,1)</f>
        <v>0</v>
      </c>
      <c r="K2309" s="52">
        <f>[1]!b_dq_amount($A2309,日期设置!B$2,2,10000)</f>
        <v>0</v>
      </c>
      <c r="L2309" s="26">
        <f>[1]!b_info_latestpar(A2309,日期设置!$B$2)</f>
        <v>100</v>
      </c>
      <c r="M2309" s="6">
        <f>[1]!b_info_outstandingbalance($A2309,日期设置!B$2)</f>
        <v>3</v>
      </c>
      <c r="N2309" s="7">
        <f>[1]!b_info_latestissurercreditrating2(A2309,日期设置!$B$2,"102","1")</f>
        <v>0</v>
      </c>
      <c r="O2309" s="8">
        <v>5.46</v>
      </c>
      <c r="P2309" s="9">
        <f>[1]!b_info_repurchasedate(A2309)</f>
        <v>0</v>
      </c>
      <c r="Q2309" s="8" t="s">
        <v>16211</v>
      </c>
      <c r="R2309" s="2" t="str">
        <f>IF((--IF(P2309=0,Q2309,P2309))&gt;(--日期设置!$B$2),IF(P2309=0,Q2309,P2309),Q2309)</f>
        <v>2021-07-06</v>
      </c>
      <c r="S2309" s="2" t="s">
        <v>17997</v>
      </c>
      <c r="T2309" s="8">
        <f>[1]!b_anal_ptmyear($A2309,日期设置!$B$2)</f>
        <v>0.29041095890410956</v>
      </c>
      <c r="U2309" s="8">
        <f>[1]!b_anal_termifexercise($A2309,日期设置!B$2)</f>
        <v>0</v>
      </c>
      <c r="V2309" s="10">
        <f>[1]!b_dq_dirtyprice(A2309,日期设置!$B$2)</f>
        <v>103.6752</v>
      </c>
      <c r="W2309" s="11">
        <f>IF(U2309=0,ROUNDUP((Q2309-日期设置!$B$2)/365,0),ROUNDUP((R2309-日期设置!$B$2)/365,0))</f>
        <v>1</v>
      </c>
      <c r="X2309" s="18">
        <f>_xlfn.IFNA(VLOOKUP(A2309,过往入选债券!A:D,4,0),2)</f>
        <v>2</v>
      </c>
      <c r="Y2309">
        <f>_xlfn.IFNA(VLOOKUP(C2309,[2]Sheet1!$A:$A,1,0),3)</f>
        <v>3</v>
      </c>
    </row>
    <row r="2310" spans="1:25" hidden="1" x14ac:dyDescent="0.2">
      <c r="A2310" s="21" t="s">
        <v>7977</v>
      </c>
      <c r="B2310" s="21" t="s">
        <v>7978</v>
      </c>
      <c r="C2310" s="37" t="s">
        <v>7979</v>
      </c>
      <c r="D2310" s="26" t="str">
        <f>[1]!b_calc_yield(A2310,日期设置!$B$2,F2310,1,R2310,1,O2310,L2310,S2310,)</f>
        <v>Fetching...</v>
      </c>
      <c r="E2310" s="26">
        <f t="shared" si="72"/>
        <v>5.0983633264327421</v>
      </c>
      <c r="F2310" s="18">
        <f>[1]!b_dq_cleanprice($A2310,日期设置!B$2)</f>
        <v>99.857200000000006</v>
      </c>
      <c r="G2310" s="18" t="str">
        <f t="shared" si="73"/>
        <v>0.86 + 0</v>
      </c>
      <c r="H2310" s="27">
        <f>[1]!b_dq_pctchange($A2310,日期设置!$B$2,1)/100</f>
        <v>0</v>
      </c>
      <c r="I2310" s="26">
        <f>[1]!b_pq_pctchange(A2310,日期设置!$B$4,日期设置!$B$2,1)</f>
        <v>0</v>
      </c>
      <c r="J2310" s="26">
        <f>[1]!b_pq_pctchange(A2310,日期设置!$C$4,日期设置!$B$2,1)</f>
        <v>0</v>
      </c>
      <c r="K2310" s="52">
        <f>[1]!b_dq_amount($A2310,日期设置!B$2,2,10000)</f>
        <v>0</v>
      </c>
      <c r="L2310" s="26">
        <f>[1]!b_info_latestpar(A2310,日期设置!$B$2)</f>
        <v>100</v>
      </c>
      <c r="M2310" s="6">
        <f>[1]!b_info_outstandingbalance($A2310,日期设置!B$2)</f>
        <v>10</v>
      </c>
      <c r="N2310" s="7" t="str">
        <f>[1]!b_info_latestissurercreditrating2(A2310,日期设置!$B$2,"102","1")</f>
        <v>AA+</v>
      </c>
      <c r="O2310" s="8">
        <v>5.8</v>
      </c>
      <c r="P2310" s="9">
        <f>[1]!b_info_repurchasedate(A2310)</f>
        <v>0</v>
      </c>
      <c r="Q2310" s="8" t="s">
        <v>16149</v>
      </c>
      <c r="R2310" s="2" t="str">
        <f>IF((--IF(P2310=0,Q2310,P2310))&gt;(--日期设置!$B$2),IF(P2310=0,Q2310,P2310),Q2310)</f>
        <v>2022-01-30</v>
      </c>
      <c r="S2310" s="2" t="s">
        <v>17937</v>
      </c>
      <c r="T2310" s="8">
        <f>[1]!b_anal_ptmyear($A2310,日期设置!$B$2)</f>
        <v>0.86027397260273974</v>
      </c>
      <c r="U2310" s="8">
        <f>[1]!b_anal_termifexercise($A2310,日期设置!B$2)</f>
        <v>0</v>
      </c>
      <c r="V2310" s="10">
        <f>[1]!b_dq_dirtyprice(A2310,日期设置!$B$2)</f>
        <v>100.66759999999999</v>
      </c>
      <c r="W2310" s="11">
        <f>IF(U2310=0,ROUNDUP((Q2310-日期设置!$B$2)/365,0),ROUNDUP((R2310-日期设置!$B$2)/365,0))</f>
        <v>1</v>
      </c>
      <c r="X2310" s="18">
        <f>_xlfn.IFNA(VLOOKUP(A2310,过往入选债券!A:D,4,0),2)</f>
        <v>2</v>
      </c>
      <c r="Y2310">
        <f>_xlfn.IFNA(VLOOKUP(C2310,[2]Sheet1!$A:$A,1,0),3)</f>
        <v>3</v>
      </c>
    </row>
    <row r="2311" spans="1:25" hidden="1" x14ac:dyDescent="0.2">
      <c r="A2311" s="21" t="s">
        <v>2025</v>
      </c>
      <c r="B2311" s="21" t="s">
        <v>2026</v>
      </c>
      <c r="C2311" s="37" t="s">
        <v>2027</v>
      </c>
      <c r="D2311" s="26" t="str">
        <f>[1]!b_calc_yield(A2311,日期设置!$B$2,F2311,1,R2311,1,O2311,L2311,S2311,)</f>
        <v>Fetching...</v>
      </c>
      <c r="E2311" s="26">
        <f t="shared" si="72"/>
        <v>3.4022941138737384</v>
      </c>
      <c r="F2311" s="18">
        <f>[1]!b_dq_cleanprice($A2311,日期设置!B$2)</f>
        <v>100.09520000000001</v>
      </c>
      <c r="G2311" s="18" t="str">
        <f t="shared" si="73"/>
        <v>0.40 + 0</v>
      </c>
      <c r="H2311" s="27">
        <f>[1]!b_dq_pctchange($A2311,日期设置!$B$2,1)/100</f>
        <v>0</v>
      </c>
      <c r="I2311" s="26">
        <f>[1]!b_pq_pctchange(A2311,日期设置!$B$4,日期设置!$B$2,1)</f>
        <v>-0.12233355751173085</v>
      </c>
      <c r="J2311" s="26">
        <f>[1]!b_pq_pctchange(A2311,日期设置!$C$4,日期设置!$B$2,1)</f>
        <v>-0.12233355751173085</v>
      </c>
      <c r="K2311" s="52">
        <f>[1]!b_dq_amount($A2311,日期设置!B$2,2,10000)</f>
        <v>0</v>
      </c>
      <c r="L2311" s="26">
        <f>[1]!b_info_latestpar(A2311,日期设置!$B$2)</f>
        <v>100</v>
      </c>
      <c r="M2311" s="6">
        <f>[1]!b_info_outstandingbalance($A2311,日期设置!B$2)</f>
        <v>4.4800000000000004</v>
      </c>
      <c r="N2311" s="7">
        <f>[1]!b_info_latestissurercreditrating2(A2311,日期设置!$B$2,"102","1")</f>
        <v>0</v>
      </c>
      <c r="O2311" s="8">
        <v>6.39</v>
      </c>
      <c r="P2311" s="9" t="str">
        <f>[1]!b_info_repurchasedate(A2311)</f>
        <v>2020-08-17</v>
      </c>
      <c r="Q2311" s="8" t="s">
        <v>16438</v>
      </c>
      <c r="R2311" s="2" t="str">
        <f>IF((--IF(P2311=0,Q2311,P2311))&gt;(--日期设置!$B$2),IF(P2311=0,Q2311,P2311),Q2311)</f>
        <v>2021-08-17</v>
      </c>
      <c r="S2311" s="2" t="s">
        <v>18038</v>
      </c>
      <c r="T2311" s="8">
        <f>[1]!b_anal_ptmyear($A2311,日期设置!$B$2)</f>
        <v>0.40547945205479452</v>
      </c>
      <c r="U2311" s="8">
        <f>[1]!b_anal_termifexercise($A2311,日期设置!B$2)</f>
        <v>0</v>
      </c>
      <c r="V2311" s="10">
        <f>[1]!b_dq_dirtyprice(A2311,日期设置!$B$2)</f>
        <v>102.88939999999999</v>
      </c>
      <c r="W2311" s="11">
        <f>IF(U2311=0,ROUNDUP((Q2311-日期设置!$B$2)/365,0),ROUNDUP((R2311-日期设置!$B$2)/365,0))</f>
        <v>1</v>
      </c>
      <c r="X2311" s="18">
        <f>_xlfn.IFNA(VLOOKUP(A2311,过往入选债券!A:D,4,0),2)</f>
        <v>2</v>
      </c>
      <c r="Y2311">
        <f>_xlfn.IFNA(VLOOKUP(C2311,[2]Sheet1!$A:$A,1,0),3)</f>
        <v>3</v>
      </c>
    </row>
    <row r="2312" spans="1:25" hidden="1" x14ac:dyDescent="0.2">
      <c r="A2312" s="28" t="s">
        <v>19695</v>
      </c>
      <c r="B2312" s="28" t="s">
        <v>19696</v>
      </c>
      <c r="C2312" s="38" t="s">
        <v>318</v>
      </c>
      <c r="D2312" s="26" t="str">
        <f>[1]!b_calc_yield(A2312,日期设置!$B$2,F2312,1,R2312,1,O2312,L2312,S2312,)</f>
        <v>Fetching...</v>
      </c>
      <c r="E2312" s="26">
        <f t="shared" si="72"/>
        <v>13.952157535991594</v>
      </c>
      <c r="F2312" s="18">
        <f>[1]!b_dq_cleanprice($A2312,日期设置!B$2)</f>
        <v>98.882900000000006</v>
      </c>
      <c r="G2312" s="18" t="str">
        <f t="shared" si="73"/>
        <v>2.41 + 0</v>
      </c>
      <c r="H2312" s="27">
        <f>[1]!b_dq_pctchange($A2312,日期设置!$B$2,1)/100</f>
        <v>0</v>
      </c>
      <c r="I2312" s="26">
        <f>[1]!b_pq_pctchange(A2312,日期设置!$B$4,日期设置!$B$2,1)</f>
        <v>0</v>
      </c>
      <c r="J2312" s="26">
        <f>[1]!b_pq_pctchange(A2312,日期设置!$C$4,日期设置!$B$2,1)</f>
        <v>0</v>
      </c>
      <c r="K2312" s="52">
        <f>[1]!b_dq_amount($A2312,日期设置!B$2,2,10000)</f>
        <v>0</v>
      </c>
      <c r="L2312" s="26">
        <f>[1]!b_info_latestpar(A2312,日期设置!$B$2)</f>
        <v>100</v>
      </c>
      <c r="M2312" s="6">
        <f>[1]!b_info_outstandingbalance($A2312,日期设置!B$2)</f>
        <v>5</v>
      </c>
      <c r="N2312" s="7" t="str">
        <f>[1]!b_info_latestissurercreditrating2(A2312,日期设置!$B$2,"102","1")</f>
        <v>AA</v>
      </c>
      <c r="O2312" s="8">
        <v>5.43</v>
      </c>
      <c r="P2312" s="9">
        <f>[1]!b_info_repurchasedate(A2312)</f>
        <v>0</v>
      </c>
      <c r="Q2312" s="8" t="s">
        <v>19992</v>
      </c>
      <c r="R2312" s="2" t="str">
        <f>IF((--IF(P2312=0,Q2312,P2312))&gt;(--日期设置!$B$2),IF(P2312=0,Q2312,P2312),Q2312)</f>
        <v>2023-08-21</v>
      </c>
      <c r="S2312" s="31" t="s">
        <v>19109</v>
      </c>
      <c r="T2312" s="8">
        <f>[1]!b_anal_ptmyear($A2312,日期设置!$B$2)</f>
        <v>2.4164383561643836</v>
      </c>
      <c r="U2312" s="8">
        <f>[1]!b_anal_termifexercise($A2312,日期设置!B$2)</f>
        <v>0</v>
      </c>
      <c r="V2312" s="10">
        <f>[1]!b_dq_dirtyprice(A2312,日期设置!$B$2)</f>
        <v>102.05159999999999</v>
      </c>
      <c r="W2312" s="11">
        <f>IF(U2312=0,ROUNDUP((Q2312-日期设置!$B$2)/365,0),ROUNDUP((R2312-日期设置!$B$2)/365,0))</f>
        <v>3</v>
      </c>
      <c r="X2312" s="18">
        <f>_xlfn.IFNA(VLOOKUP(A2312,过往入选债券!A:D,4,0),2)</f>
        <v>2</v>
      </c>
      <c r="Y2312">
        <f>_xlfn.IFNA(VLOOKUP(C2312,[2]Sheet1!$A:$A,1,0),3)</f>
        <v>3</v>
      </c>
    </row>
    <row r="2313" spans="1:25" hidden="1" x14ac:dyDescent="0.2">
      <c r="A2313" s="28" t="s">
        <v>20070</v>
      </c>
      <c r="B2313" s="28" t="s">
        <v>20071</v>
      </c>
      <c r="C2313" s="39" t="s">
        <v>20734</v>
      </c>
      <c r="D2313" s="26" t="str">
        <f>[1]!b_calc_yield(A2313,日期设置!$B$2,F2313,1,R2313,1,O2313,L2313,S2313,)</f>
        <v>Fetching...</v>
      </c>
      <c r="E2313" s="26">
        <f t="shared" si="72"/>
        <v>14.10728117738187</v>
      </c>
      <c r="F2313" s="18">
        <f>[1]!b_dq_cleanprice($A2313,日期设置!B$2)</f>
        <v>100.0197</v>
      </c>
      <c r="G2313" s="18" t="str">
        <f t="shared" si="73"/>
        <v>2.45 + 0</v>
      </c>
      <c r="H2313" s="27">
        <f>[1]!b_dq_pctchange($A2313,日期设置!$B$2,1)/100</f>
        <v>0</v>
      </c>
      <c r="I2313" s="26">
        <f>[1]!b_pq_pctchange(A2313,日期设置!$B$4,日期设置!$B$2,1)</f>
        <v>0</v>
      </c>
      <c r="J2313" s="26">
        <f>[1]!b_pq_pctchange(A2313,日期设置!$C$4,日期设置!$B$2,1)</f>
        <v>1.9700000000000273E-2</v>
      </c>
      <c r="K2313" s="52">
        <f>[1]!b_dq_amount($A2313,日期设置!B$2,2,10000)</f>
        <v>0</v>
      </c>
      <c r="L2313" s="26">
        <f>[1]!b_info_latestpar(A2313,日期设置!$B$2)</f>
        <v>100</v>
      </c>
      <c r="M2313" s="6">
        <f>[1]!b_info_outstandingbalance($A2313,日期设置!B$2)</f>
        <v>3.1</v>
      </c>
      <c r="N2313" s="7">
        <f>[1]!b_info_latestissurercreditrating2(A2313,日期设置!$B$2,"102","1")</f>
        <v>0</v>
      </c>
      <c r="O2313" s="8">
        <v>5.95</v>
      </c>
      <c r="P2313" s="9">
        <f>[1]!b_info_repurchasedate(A2313)</f>
        <v>0</v>
      </c>
      <c r="Q2313" s="8" t="s">
        <v>16188</v>
      </c>
      <c r="R2313" s="2" t="str">
        <f>IF((--IF(P2313=0,Q2313,P2313))&gt;(--日期设置!$B$2),IF(P2313=0,Q2313,P2313),Q2313)</f>
        <v>2023-09-03</v>
      </c>
      <c r="S2313" s="31" t="s">
        <v>17563</v>
      </c>
      <c r="T2313" s="8">
        <f>[1]!b_anal_ptmyear($A2313,日期设置!$B$2)</f>
        <v>2.452054794520548</v>
      </c>
      <c r="U2313" s="8">
        <f>[1]!b_anal_termifexercise($A2313,日期设置!B$2)</f>
        <v>0</v>
      </c>
      <c r="V2313" s="10">
        <f>[1]!b_dq_dirtyprice(A2313,日期设置!$B$2)</f>
        <v>103.28</v>
      </c>
      <c r="W2313" s="11">
        <f>IF(U2313=0,ROUNDUP((Q2313-日期设置!$B$2)/365,0),ROUNDUP((R2313-日期设置!$B$2)/365,0))</f>
        <v>3</v>
      </c>
      <c r="X2313" s="18">
        <f>_xlfn.IFNA(VLOOKUP(A2313,过往入选债券!A:D,4,0),2)</f>
        <v>2</v>
      </c>
      <c r="Y2313">
        <f>_xlfn.IFNA(VLOOKUP(C2313,[2]Sheet1!$A:$A,1,0),3)</f>
        <v>3</v>
      </c>
    </row>
    <row r="2314" spans="1:25" hidden="1" x14ac:dyDescent="0.2">
      <c r="A2314" s="28" t="s">
        <v>19520</v>
      </c>
      <c r="B2314" s="28" t="s">
        <v>19521</v>
      </c>
      <c r="C2314" s="38" t="s">
        <v>353</v>
      </c>
      <c r="D2314" s="26" t="str">
        <f>[1]!b_calc_yield(A2314,日期设置!$B$2,F2314,1,R2314,1,O2314,L2314,S2314,)</f>
        <v>Fetching...</v>
      </c>
      <c r="E2314" s="26">
        <f t="shared" si="72"/>
        <v>13.800840194397912</v>
      </c>
      <c r="F2314" s="18">
        <f>[1]!b_dq_cleanprice($A2314,日期设置!B$2)</f>
        <v>98.722399999999993</v>
      </c>
      <c r="G2314" s="18" t="str">
        <f t="shared" si="73"/>
        <v>2.39 + 2.39</v>
      </c>
      <c r="H2314" s="27">
        <f>[1]!b_dq_pctchange($A2314,日期设置!$B$2,1)/100</f>
        <v>0</v>
      </c>
      <c r="I2314" s="26">
        <f>[1]!b_pq_pctchange(A2314,日期设置!$B$4,日期设置!$B$2,1)</f>
        <v>0</v>
      </c>
      <c r="J2314" s="26">
        <f>[1]!b_pq_pctchange(A2314,日期设置!$C$4,日期设置!$B$2,1)</f>
        <v>-0.40836420276171292</v>
      </c>
      <c r="K2314" s="52">
        <f>[1]!b_dq_amount($A2314,日期设置!B$2,2,10000)</f>
        <v>0</v>
      </c>
      <c r="L2314" s="26">
        <f>[1]!b_info_latestpar(A2314,日期设置!$B$2)</f>
        <v>100</v>
      </c>
      <c r="M2314" s="6">
        <f>[1]!b_info_outstandingbalance($A2314,日期设置!B$2)</f>
        <v>15</v>
      </c>
      <c r="N2314" s="7" t="str">
        <f>[1]!b_info_latestissurercreditrating2(A2314,日期设置!$B$2,"102","1")</f>
        <v>AAA</v>
      </c>
      <c r="O2314" s="8">
        <v>5.35</v>
      </c>
      <c r="P2314" s="9">
        <f>[1]!b_info_repurchasedate(A2314)</f>
        <v>0</v>
      </c>
      <c r="Q2314" s="8" t="s">
        <v>19997</v>
      </c>
      <c r="R2314" s="2" t="str">
        <f>IF((--IF(P2314=0,Q2314,P2314))&gt;(--日期设置!$B$2),IF(P2314=0,Q2314,P2314),Q2314)</f>
        <v>2023-08-12</v>
      </c>
      <c r="S2314" s="31" t="s">
        <v>19144</v>
      </c>
      <c r="T2314" s="8">
        <f>[1]!b_anal_ptmyear($A2314,日期设置!$B$2)</f>
        <v>2.3917808219178083</v>
      </c>
      <c r="U2314" s="8">
        <f>[1]!b_anal_termifexercise($A2314,日期设置!B$2)</f>
        <v>2.3917808219178083</v>
      </c>
      <c r="V2314" s="10">
        <f>[1]!b_dq_dirtyprice(A2314,日期设置!$B$2)</f>
        <v>101.9764</v>
      </c>
      <c r="W2314" s="11">
        <f>IF(U2314=0,ROUNDUP((Q2314-日期设置!$B$2)/365,0),ROUNDUP((R2314-日期设置!$B$2)/365,0))</f>
        <v>3</v>
      </c>
      <c r="X2314" s="18">
        <f>_xlfn.IFNA(VLOOKUP(A2314,过往入选债券!A:D,4,0),2)</f>
        <v>2</v>
      </c>
      <c r="Y2314">
        <f>_xlfn.IFNA(VLOOKUP(C2314,[2]Sheet1!$A:$A,1,0),3)</f>
        <v>3</v>
      </c>
    </row>
    <row r="2315" spans="1:25" hidden="1" x14ac:dyDescent="0.2">
      <c r="A2315" s="21" t="s">
        <v>1498</v>
      </c>
      <c r="B2315" s="21" t="s">
        <v>1499</v>
      </c>
      <c r="C2315" s="37" t="s">
        <v>1500</v>
      </c>
      <c r="D2315" s="26" t="str">
        <f>[1]!b_calc_yield(A2315,日期设置!$B$2,F2315,1,R2315,1,O2315,L2315,S2315,)</f>
        <v>Fetching...</v>
      </c>
      <c r="E2315" s="26">
        <f t="shared" si="72"/>
        <v>8.8455754614021451</v>
      </c>
      <c r="F2315" s="18">
        <f>[1]!b_dq_cleanprice($A2315,日期设置!B$2)</f>
        <v>99.998000000000005</v>
      </c>
      <c r="G2315" s="18" t="str">
        <f t="shared" si="73"/>
        <v>1.43 + 0</v>
      </c>
      <c r="H2315" s="27">
        <f>[1]!b_dq_pctchange($A2315,日期设置!$B$2,1)/100</f>
        <v>0</v>
      </c>
      <c r="I2315" s="26">
        <f>[1]!b_pq_pctchange(A2315,日期设置!$B$4,日期设置!$B$2,1)</f>
        <v>0</v>
      </c>
      <c r="J2315" s="26">
        <f>[1]!b_pq_pctchange(A2315,日期设置!$C$4,日期设置!$B$2,1)</f>
        <v>0</v>
      </c>
      <c r="K2315" s="52">
        <f>[1]!b_dq_amount($A2315,日期设置!B$2,2,10000)</f>
        <v>0</v>
      </c>
      <c r="L2315" s="26">
        <f>[1]!b_info_latestpar(A2315,日期设置!$B$2)</f>
        <v>100</v>
      </c>
      <c r="M2315" s="6">
        <f>[1]!b_info_outstandingbalance($A2315,日期设置!B$2)</f>
        <v>2</v>
      </c>
      <c r="N2315" s="7">
        <f>[1]!b_info_latestissurercreditrating2(A2315,日期设置!$B$2,"102","1")</f>
        <v>0</v>
      </c>
      <c r="O2315" s="8">
        <v>5.95</v>
      </c>
      <c r="P2315" s="9" t="str">
        <f>[1]!b_info_repurchasedate(A2315)</f>
        <v>2020-08-31</v>
      </c>
      <c r="Q2315" s="8" t="s">
        <v>16226</v>
      </c>
      <c r="R2315" s="2" t="str">
        <f>IF((--IF(P2315=0,Q2315,P2315))&gt;(--日期设置!$B$2),IF(P2315=0,Q2315,P2315),Q2315)</f>
        <v>2022-08-29</v>
      </c>
      <c r="S2315" s="2" t="s">
        <v>18500</v>
      </c>
      <c r="T2315" s="8">
        <f>[1]!b_anal_ptmyear($A2315,日期设置!$B$2)</f>
        <v>1.4383561643835616</v>
      </c>
      <c r="U2315" s="8">
        <f>[1]!b_anal_termifexercise($A2315,日期设置!B$2)</f>
        <v>0</v>
      </c>
      <c r="V2315" s="10">
        <f>[1]!b_dq_dirtyprice(A2315,日期设置!$B$2)</f>
        <v>102.8062</v>
      </c>
      <c r="W2315" s="11">
        <f>IF(U2315=0,ROUNDUP((Q2315-日期设置!$B$2)/365,0),ROUNDUP((R2315-日期设置!$B$2)/365,0))</f>
        <v>2</v>
      </c>
      <c r="X2315" s="18">
        <f>_xlfn.IFNA(VLOOKUP(A2315,过往入选债券!A:D,4,0),2)</f>
        <v>2</v>
      </c>
      <c r="Y2315">
        <f>_xlfn.IFNA(VLOOKUP(C2315,[2]Sheet1!$A:$A,1,0),3)</f>
        <v>3</v>
      </c>
    </row>
    <row r="2316" spans="1:25" hidden="1" x14ac:dyDescent="0.2">
      <c r="A2316" s="21" t="s">
        <v>14060</v>
      </c>
      <c r="B2316" s="21" t="s">
        <v>14061</v>
      </c>
      <c r="C2316" s="37" t="s">
        <v>3686</v>
      </c>
      <c r="D2316" s="26" t="str">
        <f>[1]!b_calc_yield(A2316,日期设置!$B$2,F2316,1,R2316,1,O2316,L2316,S2316,)</f>
        <v>Fetching...</v>
      </c>
      <c r="E2316" s="26">
        <f t="shared" si="72"/>
        <v>41.480047016796547</v>
      </c>
      <c r="F2316" s="18">
        <f>[1]!b_dq_cleanprice($A2316,日期设置!B$2)</f>
        <v>94.179400000000001</v>
      </c>
      <c r="G2316" s="18" t="str">
        <f t="shared" si="73"/>
        <v>6.42 + 0</v>
      </c>
      <c r="H2316" s="27">
        <f>[1]!b_dq_pctchange($A2316,日期设置!$B$2,1)/100</f>
        <v>0</v>
      </c>
      <c r="I2316" s="26">
        <f>[1]!b_pq_pctchange(A2316,日期设置!$B$4,日期设置!$B$2,1)</f>
        <v>0</v>
      </c>
      <c r="J2316" s="26">
        <f>[1]!b_pq_pctchange(A2316,日期设置!$C$4,日期设置!$B$2,1)</f>
        <v>0</v>
      </c>
      <c r="K2316" s="52">
        <f>[1]!b_dq_amount($A2316,日期设置!B$2,2,10000)</f>
        <v>0</v>
      </c>
      <c r="L2316" s="26">
        <f>[1]!b_info_latestpar(A2316,日期设置!$B$2)</f>
        <v>90</v>
      </c>
      <c r="M2316" s="6">
        <f>[1]!b_info_outstandingbalance($A2316,日期设置!B$2)</f>
        <v>7.83</v>
      </c>
      <c r="N2316" s="7" t="str">
        <f>[1]!b_info_latestissurercreditrating2(A2316,日期设置!$B$2,"102","1")</f>
        <v>AA</v>
      </c>
      <c r="O2316" s="8">
        <v>6.9</v>
      </c>
      <c r="P2316" s="9">
        <f>[1]!b_info_repurchasedate(A2316)</f>
        <v>0</v>
      </c>
      <c r="Q2316" s="8" t="s">
        <v>17418</v>
      </c>
      <c r="R2316" s="2" t="str">
        <f>IF((--IF(P2316=0,Q2316,P2316))&gt;(--日期设置!$B$2),IF(P2316=0,Q2316,P2316),Q2316)</f>
        <v>2027-08-24</v>
      </c>
      <c r="S2316" s="2" t="s">
        <v>18046</v>
      </c>
      <c r="T2316" s="8">
        <f>[1]!b_anal_ptmyear($A2316,日期设置!$B$2)</f>
        <v>6.4246575342465757</v>
      </c>
      <c r="U2316" s="8">
        <f>[1]!b_anal_termifexercise($A2316,日期设置!B$2)</f>
        <v>0</v>
      </c>
      <c r="V2316" s="10">
        <f>[1]!b_dq_dirtyprice(A2316,日期设置!$B$2)</f>
        <v>97.752300000000005</v>
      </c>
      <c r="W2316" s="11">
        <f>IF(U2316=0,ROUNDUP((Q2316-日期设置!$B$2)/365,0),ROUNDUP((R2316-日期设置!$B$2)/365,0))</f>
        <v>7</v>
      </c>
      <c r="X2316" s="18">
        <f>_xlfn.IFNA(VLOOKUP(A2316,过往入选债券!A:D,4,0),2)</f>
        <v>2</v>
      </c>
      <c r="Y2316">
        <f>_xlfn.IFNA(VLOOKUP(C2316,[2]Sheet1!$A:$A,1,0),3)</f>
        <v>3</v>
      </c>
    </row>
    <row r="2317" spans="1:25" hidden="1" x14ac:dyDescent="0.2">
      <c r="A2317" s="21" t="s">
        <v>2281</v>
      </c>
      <c r="B2317" s="21" t="s">
        <v>2282</v>
      </c>
      <c r="C2317" s="37" t="s">
        <v>1239</v>
      </c>
      <c r="D2317" s="26" t="str">
        <f>[1]!b_calc_yield(A2317,日期设置!$B$2,F2317,1,R2317,1,O2317,L2317,S2317,)</f>
        <v>Fetching...</v>
      </c>
      <c r="E2317" s="26">
        <f t="shared" si="72"/>
        <v>4.4369846598258933</v>
      </c>
      <c r="F2317" s="18">
        <f>[1]!b_dq_cleanprice($A2317,日期设置!B$2)</f>
        <v>99.508200000000002</v>
      </c>
      <c r="G2317" s="18" t="str">
        <f t="shared" si="73"/>
        <v>0.70 + 0</v>
      </c>
      <c r="H2317" s="27">
        <f>[1]!b_dq_pctchange($A2317,日期设置!$B$2,1)/100</f>
        <v>0</v>
      </c>
      <c r="I2317" s="26">
        <f>[1]!b_pq_pctchange(A2317,日期设置!$B$4,日期设置!$B$2,1)</f>
        <v>0</v>
      </c>
      <c r="J2317" s="26">
        <f>[1]!b_pq_pctchange(A2317,日期设置!$C$4,日期设置!$B$2,1)</f>
        <v>0</v>
      </c>
      <c r="K2317" s="52">
        <f>[1]!b_dq_amount($A2317,日期设置!B$2,2,10000)</f>
        <v>0</v>
      </c>
      <c r="L2317" s="26">
        <f>[1]!b_info_latestpar(A2317,日期设置!$B$2)</f>
        <v>100</v>
      </c>
      <c r="M2317" s="6">
        <f>[1]!b_info_outstandingbalance($A2317,日期设置!B$2)</f>
        <v>2</v>
      </c>
      <c r="N2317" s="7">
        <f>[1]!b_info_latestissurercreditrating2(A2317,日期设置!$B$2,"102","1")</f>
        <v>0</v>
      </c>
      <c r="O2317" s="8">
        <v>5.28</v>
      </c>
      <c r="P2317" s="9">
        <f>[1]!b_info_repurchasedate(A2317)</f>
        <v>0</v>
      </c>
      <c r="Q2317" s="8" t="s">
        <v>16679</v>
      </c>
      <c r="R2317" s="2" t="str">
        <f>IF((--IF(P2317=0,Q2317,P2317))&gt;(--日期设置!$B$2),IF(P2317=0,Q2317,P2317),Q2317)</f>
        <v>2021-12-04</v>
      </c>
      <c r="S2317" s="2" t="s">
        <v>17824</v>
      </c>
      <c r="T2317" s="8">
        <f>[1]!b_anal_ptmyear($A2317,日期设置!$B$2)</f>
        <v>0.70410958904109588</v>
      </c>
      <c r="U2317" s="8">
        <f>[1]!b_anal_termifexercise($A2317,日期设置!B$2)</f>
        <v>0</v>
      </c>
      <c r="V2317" s="10">
        <f>[1]!b_dq_dirtyprice(A2317,日期设置!$B$2)</f>
        <v>100.80719999999999</v>
      </c>
      <c r="W2317" s="11">
        <f>IF(U2317=0,ROUNDUP((Q2317-日期设置!$B$2)/365,0),ROUNDUP((R2317-日期设置!$B$2)/365,0))</f>
        <v>1</v>
      </c>
      <c r="X2317" s="18">
        <f>_xlfn.IFNA(VLOOKUP(A2317,过往入选债券!A:D,4,0),2)</f>
        <v>2</v>
      </c>
      <c r="Y2317">
        <f>_xlfn.IFNA(VLOOKUP(C2317,[2]Sheet1!$A:$A,1,0),3)</f>
        <v>3</v>
      </c>
    </row>
    <row r="2318" spans="1:25" hidden="1" x14ac:dyDescent="0.2">
      <c r="A2318" s="21" t="s">
        <v>15141</v>
      </c>
      <c r="B2318" s="21" t="s">
        <v>15142</v>
      </c>
      <c r="C2318" s="37" t="s">
        <v>94</v>
      </c>
      <c r="D2318" s="26" t="str">
        <f>[1]!b_calc_yield(A2318,日期设置!$B$2,F2318,1,R2318,1,O2318,L2318,S2318,)</f>
        <v>Fetching...</v>
      </c>
      <c r="E2318" s="26">
        <f t="shared" si="72"/>
        <v>35.784563821229099</v>
      </c>
      <c r="F2318" s="18">
        <f>[1]!b_dq_cleanprice($A2318,日期设置!B$2)</f>
        <v>104.6658</v>
      </c>
      <c r="G2318" s="18" t="str">
        <f t="shared" si="73"/>
        <v>5 + 0</v>
      </c>
      <c r="H2318" s="27">
        <f>[1]!b_dq_pctchange($A2318,日期设置!$B$2,1)/100</f>
        <v>0</v>
      </c>
      <c r="I2318" s="26">
        <f>[1]!b_pq_pctchange(A2318,日期设置!$B$4,日期设置!$B$2,1)</f>
        <v>0</v>
      </c>
      <c r="J2318" s="26">
        <f>[1]!b_pq_pctchange(A2318,日期设置!$C$4,日期设置!$B$2,1)</f>
        <v>0.8427504863133779</v>
      </c>
      <c r="K2318" s="52">
        <f>[1]!b_dq_amount($A2318,日期设置!B$2,2,10000)</f>
        <v>0</v>
      </c>
      <c r="L2318" s="26">
        <f>[1]!b_info_latestpar(A2318,日期设置!$B$2)</f>
        <v>100</v>
      </c>
      <c r="M2318" s="6">
        <f>[1]!b_info_outstandingbalance($A2318,日期设置!B$2)</f>
        <v>6</v>
      </c>
      <c r="N2318" s="7" t="str">
        <f>[1]!b_info_latestissurercreditrating2(A2318,日期设置!$B$2,"102","1")</f>
        <v>AA</v>
      </c>
      <c r="O2318" s="8">
        <v>7.02</v>
      </c>
      <c r="P2318" s="9">
        <f>[1]!b_info_repurchasedate(A2318)</f>
        <v>0</v>
      </c>
      <c r="Q2318" s="8" t="s">
        <v>16343</v>
      </c>
      <c r="R2318" s="2" t="str">
        <f>IF((--IF(P2318=0,Q2318,P2318))&gt;(--日期设置!$B$2),IF(P2318=0,Q2318,P2318),Q2318)</f>
        <v>2026-03-22</v>
      </c>
      <c r="S2318" s="2" t="s">
        <v>18601</v>
      </c>
      <c r="T2318" s="8">
        <f>[1]!b_anal_ptmyear($A2318,日期设置!$B$2)</f>
        <v>5</v>
      </c>
      <c r="U2318" s="8">
        <f>[1]!b_anal_termifexercise($A2318,日期设置!B$2)</f>
        <v>0</v>
      </c>
      <c r="V2318" s="10">
        <f>[1]!b_dq_dirtyprice(A2318,日期设置!$B$2)</f>
        <v>104.6658</v>
      </c>
      <c r="W2318" s="11">
        <f>IF(U2318=0,ROUNDUP((Q2318-日期设置!$B$2)/365,0),ROUNDUP((R2318-日期设置!$B$2)/365,0))</f>
        <v>6</v>
      </c>
      <c r="X2318" s="18">
        <f>_xlfn.IFNA(VLOOKUP(A2318,过往入选债券!A:D,4,0),2)</f>
        <v>2</v>
      </c>
      <c r="Y2318">
        <f>_xlfn.IFNA(VLOOKUP(C2318,[2]Sheet1!$A:$A,1,0),3)</f>
        <v>3</v>
      </c>
    </row>
    <row r="2319" spans="1:25" hidden="1" x14ac:dyDescent="0.2">
      <c r="A2319" s="28" t="s">
        <v>22600</v>
      </c>
      <c r="B2319" s="28" t="s">
        <v>22601</v>
      </c>
      <c r="C2319" s="39" t="s">
        <v>4500</v>
      </c>
      <c r="D2319" s="26">
        <f>[1]!b_calc_yield(A2319,日期设置!$B$2,F2319,1,R2319,1,O2319,L2319,S2319,)</f>
        <v>5.9132276275198823</v>
      </c>
      <c r="E2319" s="26">
        <f t="shared" si="72"/>
        <v>40.819649696246074</v>
      </c>
      <c r="F2319" s="18">
        <f>[1]!b_dq_cleanprice($A2319,日期设置!B$2)</f>
        <v>100.44370000000001</v>
      </c>
      <c r="G2319" s="18" t="str">
        <f t="shared" si="73"/>
        <v>6.93 + 0</v>
      </c>
      <c r="H2319" s="27">
        <f>[1]!b_dq_pctchange($A2319,日期设置!$B$2,1)/100</f>
        <v>0</v>
      </c>
      <c r="I2319" s="26">
        <f>[1]!b_pq_pctchange(A2319,日期设置!$B$4,日期设置!$B$2,1)</f>
        <v>0.44370000000000687</v>
      </c>
      <c r="J2319" s="26">
        <f>[1]!b_pq_pctchange(A2319,日期设置!$C$4,日期设置!$B$2,1)</f>
        <v>0</v>
      </c>
      <c r="K2319" s="52">
        <f>[1]!b_dq_amount($A2319,日期设置!B$2,2,10000)</f>
        <v>0</v>
      </c>
      <c r="L2319" s="26">
        <f>[1]!b_info_latestpar(A2319,日期设置!$B$2)</f>
        <v>100</v>
      </c>
      <c r="M2319" s="6">
        <f>[1]!b_info_outstandingbalance($A2319,日期设置!B$2)</f>
        <v>3</v>
      </c>
      <c r="N2319" s="7" t="str">
        <f>[1]!b_info_latestissurercreditrating2(A2319,日期设置!$B$2,"102","1")</f>
        <v>AA</v>
      </c>
      <c r="O2319" s="43">
        <v>6</v>
      </c>
      <c r="P2319" s="9">
        <f>[1]!b_info_repurchasedate(A2319)</f>
        <v>0</v>
      </c>
      <c r="Q2319" s="31" t="s">
        <v>23443</v>
      </c>
      <c r="R2319" s="2" t="str">
        <f>IF((--IF(P2319=0,Q2319,P2319))&gt;(--日期设置!$B$2),IF(P2319=0,Q2319,P2319),Q2319)</f>
        <v>2028-02-26</v>
      </c>
      <c r="S2319" s="2" t="s">
        <v>23242</v>
      </c>
      <c r="T2319" s="8">
        <f>[1]!b_anal_ptmyear($A2319,日期设置!$B$2)</f>
        <v>6.934246575342466</v>
      </c>
      <c r="U2319" s="8">
        <f>[1]!b_anal_termifexercise($A2319,日期设置!B$2)</f>
        <v>0</v>
      </c>
      <c r="V2319" s="10">
        <f>[1]!b_dq_dirtyprice(A2319,日期设置!$B$2)</f>
        <v>100.8382</v>
      </c>
      <c r="W2319" s="11">
        <f>IF(U2319=0,ROUNDUP((Q2319-日期设置!$B$2)/365,0),ROUNDUP((R2319-日期设置!$B$2)/365,0))</f>
        <v>7</v>
      </c>
      <c r="X2319" s="18">
        <f>_xlfn.IFNA(VLOOKUP(A2319,过往入选债券!A:D,4,0),2)</f>
        <v>2</v>
      </c>
      <c r="Y2319">
        <f>_xlfn.IFNA(VLOOKUP(C2319,[2]Sheet1!$A:$A,1,0),3)</f>
        <v>3</v>
      </c>
    </row>
    <row r="2320" spans="1:25" hidden="1" x14ac:dyDescent="0.2">
      <c r="A2320" s="21" t="s">
        <v>9363</v>
      </c>
      <c r="B2320" s="21" t="s">
        <v>9364</v>
      </c>
      <c r="C2320" s="37" t="s">
        <v>4823</v>
      </c>
      <c r="D2320" s="26" t="str">
        <f>[1]!b_calc_yield(A2320,日期设置!$B$2,F2320,1,R2320,1,O2320,L2320,S2320,)</f>
        <v>Fetching...</v>
      </c>
      <c r="E2320" s="26">
        <f t="shared" si="72"/>
        <v>20.661647558651719</v>
      </c>
      <c r="F2320" s="18">
        <f>[1]!b_dq_cleanprice($A2320,日期设置!B$2)</f>
        <v>99.929699999999997</v>
      </c>
      <c r="G2320" s="18" t="str">
        <f t="shared" si="73"/>
        <v>3.57 + 0</v>
      </c>
      <c r="H2320" s="27">
        <f>[1]!b_dq_pctchange($A2320,日期设置!$B$2,1)/100</f>
        <v>0</v>
      </c>
      <c r="I2320" s="26">
        <f>[1]!b_pq_pctchange(A2320,日期设置!$B$4,日期设置!$B$2,1)</f>
        <v>0</v>
      </c>
      <c r="J2320" s="26">
        <f>[1]!b_pq_pctchange(A2320,日期设置!$C$4,日期设置!$B$2,1)</f>
        <v>-0.16733734809765308</v>
      </c>
      <c r="K2320" s="52">
        <f>[1]!b_dq_amount($A2320,日期设置!B$2,2,10000)</f>
        <v>0</v>
      </c>
      <c r="L2320" s="26">
        <f>[1]!b_info_latestpar(A2320,日期设置!$B$2)</f>
        <v>100</v>
      </c>
      <c r="M2320" s="6">
        <f>[1]!b_info_outstandingbalance($A2320,日期设置!B$2)</f>
        <v>5</v>
      </c>
      <c r="N2320" s="7" t="str">
        <f>[1]!b_info_latestissurercreditrating2(A2320,日期设置!$B$2,"102","1")</f>
        <v>AA</v>
      </c>
      <c r="O2320" s="8">
        <v>5.9</v>
      </c>
      <c r="P2320" s="9">
        <f>[1]!b_info_repurchasedate(A2320)</f>
        <v>0</v>
      </c>
      <c r="Q2320" s="8" t="s">
        <v>16111</v>
      </c>
      <c r="R2320" s="2" t="str">
        <f>IF((--IF(P2320=0,Q2320,P2320))&gt;(--日期设置!$B$2),IF(P2320=0,Q2320,P2320),Q2320)</f>
        <v>2024-10-18</v>
      </c>
      <c r="S2320" s="2" t="s">
        <v>17897</v>
      </c>
      <c r="T2320" s="8">
        <f>[1]!b_anal_ptmyear($A2320,日期设置!$B$2)</f>
        <v>3.5753424657534247</v>
      </c>
      <c r="U2320" s="8">
        <f>[1]!b_anal_termifexercise($A2320,日期设置!B$2)</f>
        <v>0</v>
      </c>
      <c r="V2320" s="10">
        <f>[1]!b_dq_dirtyprice(A2320,日期设置!$B$2)</f>
        <v>102.43519999999999</v>
      </c>
      <c r="W2320" s="11">
        <f>IF(U2320=0,ROUNDUP((Q2320-日期设置!$B$2)/365,0),ROUNDUP((R2320-日期设置!$B$2)/365,0))</f>
        <v>4</v>
      </c>
      <c r="X2320" s="18">
        <f>_xlfn.IFNA(VLOOKUP(A2320,过往入选债券!A:D,4,0),2)</f>
        <v>2</v>
      </c>
      <c r="Y2320">
        <f>_xlfn.IFNA(VLOOKUP(C2320,[2]Sheet1!$A:$A,1,0),3)</f>
        <v>3</v>
      </c>
    </row>
    <row r="2321" spans="1:25" hidden="1" x14ac:dyDescent="0.2">
      <c r="A2321" s="21" t="s">
        <v>10950</v>
      </c>
      <c r="B2321" s="21" t="s">
        <v>10951</v>
      </c>
      <c r="C2321" s="37" t="s">
        <v>4618</v>
      </c>
      <c r="D2321" s="26" t="str">
        <f>[1]!b_calc_yield(A2321,日期设置!$B$2,F2321,1,R2321,1,O2321,L2321,S2321,)</f>
        <v>Fetching...</v>
      </c>
      <c r="E2321" s="26">
        <f t="shared" si="72"/>
        <v>12.389622625670448</v>
      </c>
      <c r="F2321" s="18">
        <f>[1]!b_dq_cleanprice($A2321,日期设置!B$2)</f>
        <v>97.398499999999999</v>
      </c>
      <c r="G2321" s="18" t="str">
        <f t="shared" si="73"/>
        <v>4.16 + 2.16</v>
      </c>
      <c r="H2321" s="27">
        <f>[1]!b_dq_pctchange($A2321,日期设置!$B$2,1)/100</f>
        <v>0</v>
      </c>
      <c r="I2321" s="26">
        <f>[1]!b_pq_pctchange(A2321,日期设置!$B$4,日期设置!$B$2,1)</f>
        <v>0</v>
      </c>
      <c r="J2321" s="26">
        <f>[1]!b_pq_pctchange(A2321,日期设置!$C$4,日期设置!$B$2,1)</f>
        <v>0</v>
      </c>
      <c r="K2321" s="52">
        <f>[1]!b_dq_amount($A2321,日期设置!B$2,2,10000)</f>
        <v>0</v>
      </c>
      <c r="L2321" s="26">
        <f>[1]!b_info_latestpar(A2321,日期设置!$B$2)</f>
        <v>100</v>
      </c>
      <c r="M2321" s="6">
        <f>[1]!b_info_outstandingbalance($A2321,日期设置!B$2)</f>
        <v>5</v>
      </c>
      <c r="N2321" s="7" t="str">
        <f>[1]!b_info_latestissurercreditrating2(A2321,日期设置!$B$2,"102","1")</f>
        <v>AA</v>
      </c>
      <c r="O2321" s="8">
        <v>4.5999999999999996</v>
      </c>
      <c r="P2321" s="9" t="str">
        <f>[1]!b_info_repurchasedate(A2321)</f>
        <v>2023-05-20</v>
      </c>
      <c r="Q2321" s="8" t="s">
        <v>17330</v>
      </c>
      <c r="R2321" s="2" t="str">
        <f>IF((--IF(P2321=0,Q2321,P2321))&gt;(--日期设置!$B$2),IF(P2321=0,Q2321,P2321),Q2321)</f>
        <v>2023-05-20</v>
      </c>
      <c r="S2321" s="2" t="s">
        <v>17961</v>
      </c>
      <c r="T2321" s="8">
        <f>[1]!b_anal_ptmyear($A2321,日期设置!$B$2)</f>
        <v>4.161643835616438</v>
      </c>
      <c r="U2321" s="8">
        <f>[1]!b_anal_termifexercise($A2321,日期设置!B$2)</f>
        <v>2.1616438356164385</v>
      </c>
      <c r="V2321" s="10">
        <f>[1]!b_dq_dirtyprice(A2321,日期设置!$B$2)</f>
        <v>101.25490000000001</v>
      </c>
      <c r="W2321" s="11">
        <f>IF(U2321=0,ROUNDUP((Q2321-日期设置!$B$2)/365,0),ROUNDUP((R2321-日期设置!$B$2)/365,0))</f>
        <v>3</v>
      </c>
      <c r="X2321" s="18">
        <f>_xlfn.IFNA(VLOOKUP(A2321,过往入选债券!A:D,4,0),2)</f>
        <v>2</v>
      </c>
      <c r="Y2321" s="45">
        <f>_xlfn.IFNA(VLOOKUP(C2321,[2]Sheet1!$A:$A,1,0),3)</f>
        <v>3</v>
      </c>
    </row>
    <row r="2322" spans="1:25" hidden="1" x14ac:dyDescent="0.2">
      <c r="A2322" s="21" t="s">
        <v>14106</v>
      </c>
      <c r="B2322" s="21" t="s">
        <v>14107</v>
      </c>
      <c r="C2322" s="37" t="s">
        <v>14108</v>
      </c>
      <c r="D2322" s="26" t="str">
        <f>[1]!b_calc_yield(A2322,日期设置!$B$2,F2322,1,R2322,1,O2322,L2322,S2322,)</f>
        <v>Fetching...</v>
      </c>
      <c r="E2322" s="26">
        <f t="shared" si="72"/>
        <v>26.739953319063005</v>
      </c>
      <c r="F2322" s="18">
        <f>[1]!b_dq_cleanprice($A2322,日期设置!B$2)</f>
        <v>80.012</v>
      </c>
      <c r="G2322" s="18" t="str">
        <f t="shared" si="73"/>
        <v>3.46 + 0</v>
      </c>
      <c r="H2322" s="27">
        <f>[1]!b_dq_pctchange($A2322,日期设置!$B$2,1)/100</f>
        <v>0</v>
      </c>
      <c r="I2322" s="26">
        <f>[1]!b_pq_pctchange(A2322,日期设置!$B$4,日期设置!$B$2,1)</f>
        <v>0</v>
      </c>
      <c r="J2322" s="26">
        <f>[1]!b_pq_pctchange(A2322,日期设置!$C$4,日期设置!$B$2,1)</f>
        <v>2.3752078306858673E-2</v>
      </c>
      <c r="K2322" s="52">
        <f>[1]!b_dq_amount($A2322,日期设置!B$2,2,10000)</f>
        <v>0</v>
      </c>
      <c r="L2322" s="26">
        <f>[1]!b_info_latestpar(A2322,日期设置!$B$2)</f>
        <v>80</v>
      </c>
      <c r="M2322" s="6">
        <f>[1]!b_info_outstandingbalance($A2322,日期设置!B$2)</f>
        <v>12</v>
      </c>
      <c r="N2322" s="7" t="str">
        <f>[1]!b_info_latestissurercreditrating2(A2322,日期设置!$B$2,"102","1")</f>
        <v>AA</v>
      </c>
      <c r="O2322" s="8">
        <v>6.2</v>
      </c>
      <c r="P2322" s="9">
        <f>[1]!b_info_repurchasedate(A2322)</f>
        <v>0</v>
      </c>
      <c r="Q2322" s="8" t="s">
        <v>17138</v>
      </c>
      <c r="R2322" s="2" t="str">
        <f>IF((--IF(P2322=0,Q2322,P2322))&gt;(--日期设置!$B$2),IF(P2322=0,Q2322,P2322),Q2322)</f>
        <v>2024-09-06</v>
      </c>
      <c r="S2322" s="2" t="s">
        <v>17913</v>
      </c>
      <c r="T2322" s="8">
        <f>[1]!b_anal_ptmyear($A2322,日期设置!$B$2)</f>
        <v>3.4602739726027396</v>
      </c>
      <c r="U2322" s="8">
        <f>[1]!b_anal_termifexercise($A2322,日期设置!B$2)</f>
        <v>0</v>
      </c>
      <c r="V2322" s="10">
        <f>[1]!b_dq_dirtyprice(A2322,日期设置!$B$2)</f>
        <v>82.688999999999993</v>
      </c>
      <c r="W2322" s="11">
        <f>IF(U2322=0,ROUNDUP((Q2322-日期设置!$B$2)/365,0),ROUNDUP((R2322-日期设置!$B$2)/365,0))</f>
        <v>4</v>
      </c>
      <c r="X2322" s="18">
        <f>_xlfn.IFNA(VLOOKUP(A2322,过往入选债券!A:D,4,0),2)</f>
        <v>2</v>
      </c>
      <c r="Y2322">
        <f>_xlfn.IFNA(VLOOKUP(C2322,[2]Sheet1!$A:$A,1,0),3)</f>
        <v>3</v>
      </c>
    </row>
    <row r="2323" spans="1:25" hidden="1" x14ac:dyDescent="0.2">
      <c r="A2323" s="21" t="s">
        <v>4027</v>
      </c>
      <c r="B2323" s="21" t="s">
        <v>4028</v>
      </c>
      <c r="C2323" s="37" t="s">
        <v>4029</v>
      </c>
      <c r="D2323" s="26" t="str">
        <f>[1]!b_calc_yield(A2323,日期设置!$B$2,F2323,1,R2323,1,O2323,L2323,S2323,)</f>
        <v>Fetching...</v>
      </c>
      <c r="E2323" s="26">
        <f t="shared" si="72"/>
        <v>11.743250972257968</v>
      </c>
      <c r="F2323" s="18">
        <f>[1]!b_dq_cleanprice($A2323,日期设置!B$2)</f>
        <v>95.878500000000003</v>
      </c>
      <c r="G2323" s="18" t="str">
        <f t="shared" si="73"/>
        <v>1.96 + 0</v>
      </c>
      <c r="H2323" s="27">
        <f>[1]!b_dq_pctchange($A2323,日期设置!$B$2,1)/100</f>
        <v>0</v>
      </c>
      <c r="I2323" s="26">
        <f>[1]!b_pq_pctchange(A2323,日期设置!$B$4,日期设置!$B$2,1)</f>
        <v>0</v>
      </c>
      <c r="J2323" s="26">
        <f>[1]!b_pq_pctchange(A2323,日期设置!$C$4,日期设置!$B$2,1)</f>
        <v>0</v>
      </c>
      <c r="K2323" s="52">
        <f>[1]!b_dq_amount($A2323,日期设置!B$2,2,10000)</f>
        <v>0</v>
      </c>
      <c r="L2323" s="26">
        <f>[1]!b_info_latestpar(A2323,日期设置!$B$2)</f>
        <v>100</v>
      </c>
      <c r="M2323" s="6">
        <f>[1]!b_info_outstandingbalance($A2323,日期设置!B$2)</f>
        <v>7</v>
      </c>
      <c r="N2323" s="7">
        <f>[1]!b_info_latestissurercreditrating2(A2323,日期设置!$B$2,"102","1")</f>
        <v>0</v>
      </c>
      <c r="O2323" s="8">
        <v>3.63</v>
      </c>
      <c r="P2323" s="9">
        <f>[1]!b_info_repurchasedate(A2323)</f>
        <v>0</v>
      </c>
      <c r="Q2323" s="8" t="s">
        <v>15986</v>
      </c>
      <c r="R2323" s="2" t="str">
        <f>IF((--IF(P2323=0,Q2323,P2323))&gt;(--日期设置!$B$2),IF(P2323=0,Q2323,P2323),Q2323)</f>
        <v>2023-03-11</v>
      </c>
      <c r="S2323" s="2" t="s">
        <v>18149</v>
      </c>
      <c r="T2323" s="8">
        <f>[1]!b_anal_ptmyear($A2323,日期设置!$B$2)</f>
        <v>1.9698630136986301</v>
      </c>
      <c r="U2323" s="8">
        <f>[1]!b_anal_termifexercise($A2323,日期设置!B$2)</f>
        <v>0</v>
      </c>
      <c r="V2323" s="10">
        <f>[1]!b_dq_dirtyprice(A2323,日期设置!$B$2)</f>
        <v>95.987899999999996</v>
      </c>
      <c r="W2323" s="11">
        <f>IF(U2323=0,ROUNDUP((Q2323-日期设置!$B$2)/365,0),ROUNDUP((R2323-日期设置!$B$2)/365,0))</f>
        <v>2</v>
      </c>
      <c r="X2323" s="18">
        <f>_xlfn.IFNA(VLOOKUP(A2323,过往入选债券!A:D,4,0),2)</f>
        <v>2</v>
      </c>
      <c r="Y2323">
        <f>_xlfn.IFNA(VLOOKUP(C2323,[2]Sheet1!$A:$A,1,0),3)</f>
        <v>3</v>
      </c>
    </row>
    <row r="2324" spans="1:25" hidden="1" x14ac:dyDescent="0.2">
      <c r="A2324" s="28" t="s">
        <v>20696</v>
      </c>
      <c r="B2324" s="28" t="s">
        <v>20697</v>
      </c>
      <c r="C2324" s="39" t="s">
        <v>13638</v>
      </c>
      <c r="D2324" s="26" t="str">
        <f>[1]!b_calc_yield(A2324,日期设置!$B$2,F2324,1,R2324,1,O2324,L2324,S2324,)</f>
        <v>Fetching...</v>
      </c>
      <c r="E2324" s="26">
        <f t="shared" si="72"/>
        <v>37.481286398444901</v>
      </c>
      <c r="F2324" s="18">
        <f>[1]!b_dq_cleanprice($A2324,日期设置!B$2)</f>
        <v>99.192700000000002</v>
      </c>
      <c r="G2324" s="18" t="str">
        <f t="shared" si="73"/>
        <v>6.50 + 0</v>
      </c>
      <c r="H2324" s="27">
        <f>[1]!b_dq_pctchange($A2324,日期设置!$B$2,1)/100</f>
        <v>0</v>
      </c>
      <c r="I2324" s="26">
        <f>[1]!b_pq_pctchange(A2324,日期设置!$B$4,日期设置!$B$2,1)</f>
        <v>0</v>
      </c>
      <c r="J2324" s="26">
        <f>[1]!b_pq_pctchange(A2324,日期设置!$C$4,日期设置!$B$2,1)</f>
        <v>0</v>
      </c>
      <c r="K2324" s="52">
        <f>[1]!b_dq_amount($A2324,日期设置!B$2,2,10000)</f>
        <v>0</v>
      </c>
      <c r="L2324" s="26">
        <f>[1]!b_info_latestpar(A2324,日期设置!$B$2)</f>
        <v>100</v>
      </c>
      <c r="M2324" s="6">
        <f>[1]!b_info_outstandingbalance($A2324,日期设置!B$2)</f>
        <v>8</v>
      </c>
      <c r="N2324" s="7" t="str">
        <f>[1]!b_info_latestissurercreditrating2(A2324,日期设置!$B$2,"102","1")</f>
        <v>AA</v>
      </c>
      <c r="O2324" s="8">
        <v>5.76</v>
      </c>
      <c r="P2324" s="9">
        <f>[1]!b_info_repurchasedate(A2324)</f>
        <v>0</v>
      </c>
      <c r="Q2324" s="8" t="s">
        <v>17304</v>
      </c>
      <c r="R2324" s="2" t="str">
        <f>IF((--IF(P2324=0,Q2324,P2324))&gt;(--日期设置!$B$2),IF(P2324=0,Q2324,P2324),Q2324)</f>
        <v>2027-09-21</v>
      </c>
      <c r="S2324" s="31" t="s">
        <v>17255</v>
      </c>
      <c r="T2324" s="8">
        <f>[1]!b_anal_ptmyear($A2324,日期设置!$B$2)</f>
        <v>6.5013698630136982</v>
      </c>
      <c r="U2324" s="8">
        <f>[1]!b_anal_termifexercise($A2324,日期设置!B$2)</f>
        <v>0</v>
      </c>
      <c r="V2324" s="10">
        <f>[1]!b_dq_dirtyprice(A2324,日期设置!$B$2)</f>
        <v>102.06480000000001</v>
      </c>
      <c r="W2324" s="11">
        <f>IF(U2324=0,ROUNDUP((Q2324-日期设置!$B$2)/365,0),ROUNDUP((R2324-日期设置!$B$2)/365,0))</f>
        <v>7</v>
      </c>
      <c r="X2324" s="18">
        <f>_xlfn.IFNA(VLOOKUP(A2324,过往入选债券!A:D,4,0),2)</f>
        <v>2</v>
      </c>
      <c r="Y2324">
        <f>_xlfn.IFNA(VLOOKUP(C2324,[2]Sheet1!$A:$A,1,0),3)</f>
        <v>3</v>
      </c>
    </row>
    <row r="2325" spans="1:25" hidden="1" x14ac:dyDescent="0.2">
      <c r="A2325" s="21" t="s">
        <v>11139</v>
      </c>
      <c r="B2325" s="21" t="s">
        <v>11140</v>
      </c>
      <c r="C2325" s="37" t="s">
        <v>133</v>
      </c>
      <c r="D2325" s="26" t="str">
        <f>[1]!b_calc_yield(A2325,日期设置!$B$2,F2325,1,R2325,1,O2325,L2325,S2325,)</f>
        <v>Fetching...</v>
      </c>
      <c r="E2325" s="26">
        <f t="shared" si="72"/>
        <v>12.930859600177547</v>
      </c>
      <c r="F2325" s="18">
        <f>[1]!b_dq_cleanprice($A2325,日期设置!B$2)</f>
        <v>96.402000000000001</v>
      </c>
      <c r="G2325" s="18" t="str">
        <f t="shared" si="73"/>
        <v>2.23 + 0</v>
      </c>
      <c r="H2325" s="27">
        <f>[1]!b_dq_pctchange($A2325,日期设置!$B$2,1)/100</f>
        <v>0</v>
      </c>
      <c r="I2325" s="26">
        <f>[1]!b_pq_pctchange(A2325,日期设置!$B$4,日期设置!$B$2,1)</f>
        <v>0</v>
      </c>
      <c r="J2325" s="26">
        <f>[1]!b_pq_pctchange(A2325,日期设置!$C$4,日期设置!$B$2,1)</f>
        <v>0</v>
      </c>
      <c r="K2325" s="52">
        <f>[1]!b_dq_amount($A2325,日期设置!B$2,2,10000)</f>
        <v>0</v>
      </c>
      <c r="L2325" s="26">
        <f>[1]!b_info_latestpar(A2325,日期设置!$B$2)</f>
        <v>100</v>
      </c>
      <c r="M2325" s="6">
        <f>[1]!b_info_outstandingbalance($A2325,日期设置!B$2)</f>
        <v>10</v>
      </c>
      <c r="N2325" s="7" t="str">
        <f>[1]!b_info_latestissurercreditrating2(A2325,日期设置!$B$2,"102","1")</f>
        <v>AAA</v>
      </c>
      <c r="O2325" s="8">
        <v>4.1500000000000004</v>
      </c>
      <c r="P2325" s="9">
        <f>[1]!b_info_repurchasedate(A2325)</f>
        <v>0</v>
      </c>
      <c r="Q2325" s="8" t="s">
        <v>16358</v>
      </c>
      <c r="R2325" s="2" t="str">
        <f>IF((--IF(P2325=0,Q2325,P2325))&gt;(--日期设置!$B$2),IF(P2325=0,Q2325,P2325),Q2325)</f>
        <v>2023-06-16</v>
      </c>
      <c r="S2325" s="2" t="s">
        <v>18137</v>
      </c>
      <c r="T2325" s="8">
        <f>[1]!b_anal_ptmyear($A2325,日期设置!$B$2)</f>
        <v>2.2356164383561645</v>
      </c>
      <c r="U2325" s="8">
        <f>[1]!b_anal_termifexercise($A2325,日期设置!B$2)</f>
        <v>0</v>
      </c>
      <c r="V2325" s="10">
        <f>[1]!b_dq_dirtyprice(A2325,日期设置!$B$2)</f>
        <v>99.574200000000005</v>
      </c>
      <c r="W2325" s="11">
        <f>IF(U2325=0,ROUNDUP((Q2325-日期设置!$B$2)/365,0),ROUNDUP((R2325-日期设置!$B$2)/365,0))</f>
        <v>3</v>
      </c>
      <c r="X2325" s="18">
        <f>_xlfn.IFNA(VLOOKUP(A2325,过往入选债券!A:D,4,0),2)</f>
        <v>2</v>
      </c>
      <c r="Y2325">
        <f>_xlfn.IFNA(VLOOKUP(C2325,[2]Sheet1!$A:$A,1,0),3)</f>
        <v>3</v>
      </c>
    </row>
    <row r="2326" spans="1:25" hidden="1" x14ac:dyDescent="0.2">
      <c r="A2326" s="21" t="s">
        <v>12318</v>
      </c>
      <c r="B2326" s="21" t="s">
        <v>12319</v>
      </c>
      <c r="C2326" s="37" t="s">
        <v>12320</v>
      </c>
      <c r="D2326" s="26" t="str">
        <f>[1]!b_calc_yield(A2326,日期设置!$B$2,F2326,1,R2326,1,O2326,L2326,S2326,)</f>
        <v>Fetching...</v>
      </c>
      <c r="E2326" s="26">
        <f t="shared" si="72"/>
        <v>31.82983595947524</v>
      </c>
      <c r="F2326" s="18">
        <f>[1]!b_dq_cleanprice($A2326,日期设置!B$2)</f>
        <v>20.0794</v>
      </c>
      <c r="G2326" s="18" t="str">
        <f t="shared" si="73"/>
        <v>0.99 + 0</v>
      </c>
      <c r="H2326" s="27">
        <f>[1]!b_dq_pctchange($A2326,日期设置!$B$2,1)/100</f>
        <v>0</v>
      </c>
      <c r="I2326" s="26">
        <f>[1]!b_pq_pctchange(A2326,日期设置!$B$4,日期设置!$B$2,1)</f>
        <v>-49.999875493977648</v>
      </c>
      <c r="J2326" s="26">
        <f>[1]!b_pq_pctchange(A2326,日期设置!$C$4,日期设置!$B$2,1)</f>
        <v>-49.999875493977648</v>
      </c>
      <c r="K2326" s="52">
        <f>[1]!b_dq_amount($A2326,日期设置!B$2,2,10000)</f>
        <v>0</v>
      </c>
      <c r="L2326" s="26">
        <f>[1]!b_info_latestpar(A2326,日期设置!$B$2)</f>
        <v>19.999999999999996</v>
      </c>
      <c r="M2326" s="6">
        <f>[1]!b_info_outstandingbalance($A2326,日期设置!B$2)</f>
        <v>2</v>
      </c>
      <c r="N2326" s="7" t="str">
        <f>[1]!b_info_latestissurercreditrating2(A2326,日期设置!$B$2,"102","1")</f>
        <v>AA</v>
      </c>
      <c r="O2326" s="8">
        <v>6.48</v>
      </c>
      <c r="P2326" s="9">
        <f>[1]!b_info_repurchasedate(A2326)</f>
        <v>0</v>
      </c>
      <c r="Q2326" s="8" t="s">
        <v>16067</v>
      </c>
      <c r="R2326" s="2" t="str">
        <f>IF((--IF(P2326=0,Q2326,P2326))&gt;(--日期设置!$B$2),IF(P2326=0,Q2326,P2326),Q2326)</f>
        <v>2022-03-20</v>
      </c>
      <c r="S2326" s="2" t="s">
        <v>18177</v>
      </c>
      <c r="T2326" s="8">
        <f>[1]!b_anal_ptmyear($A2326,日期设置!$B$2)</f>
        <v>0.9945205479452055</v>
      </c>
      <c r="U2326" s="8">
        <f>[1]!b_anal_termifexercise($A2326,日期设置!B$2)</f>
        <v>0</v>
      </c>
      <c r="V2326" s="10">
        <f>[1]!b_dq_dirtyprice(A2326,日期设置!$B$2)</f>
        <v>20.086500000000001</v>
      </c>
      <c r="W2326" s="11">
        <f>IF(U2326=0,ROUNDUP((Q2326-日期设置!$B$2)/365,0),ROUNDUP((R2326-日期设置!$B$2)/365,0))</f>
        <v>1</v>
      </c>
      <c r="X2326" s="18">
        <f>_xlfn.IFNA(VLOOKUP(A2326,过往入选债券!A:D,4,0),2)</f>
        <v>2</v>
      </c>
      <c r="Y2326">
        <f>_xlfn.IFNA(VLOOKUP(C2326,[2]Sheet1!$A:$A,1,0),3)</f>
        <v>3</v>
      </c>
    </row>
    <row r="2327" spans="1:25" hidden="1" x14ac:dyDescent="0.2">
      <c r="A2327" s="21" t="s">
        <v>14255</v>
      </c>
      <c r="B2327" s="21" t="s">
        <v>14256</v>
      </c>
      <c r="C2327" s="37" t="s">
        <v>14257</v>
      </c>
      <c r="D2327" s="26" t="str">
        <f>[1]!b_calc_yield(A2327,日期设置!$B$2,F2327,1,R2327,1,O2327,L2327,S2327,)</f>
        <v>Fetching...</v>
      </c>
      <c r="E2327" s="26">
        <f t="shared" si="72"/>
        <v>27.824499374142309</v>
      </c>
      <c r="F2327" s="18">
        <f>[1]!b_dq_cleanprice($A2327,日期设置!B$2)</f>
        <v>81.003</v>
      </c>
      <c r="G2327" s="18" t="str">
        <f t="shared" si="73"/>
        <v>3.63 + 0</v>
      </c>
      <c r="H2327" s="27">
        <f>[1]!b_dq_pctchange($A2327,日期设置!$B$2,1)/100</f>
        <v>0</v>
      </c>
      <c r="I2327" s="26">
        <f>[1]!b_pq_pctchange(A2327,日期设置!$B$4,日期设置!$B$2,1)</f>
        <v>0</v>
      </c>
      <c r="J2327" s="26">
        <f>[1]!b_pq_pctchange(A2327,日期设置!$C$4,日期设置!$B$2,1)</f>
        <v>0</v>
      </c>
      <c r="K2327" s="52">
        <f>[1]!b_dq_amount($A2327,日期设置!B$2,2,10000)</f>
        <v>0</v>
      </c>
      <c r="L2327" s="26">
        <f>[1]!b_info_latestpar(A2327,日期设置!$B$2)</f>
        <v>80</v>
      </c>
      <c r="M2327" s="6">
        <f>[1]!b_info_outstandingbalance($A2327,日期设置!B$2)</f>
        <v>8</v>
      </c>
      <c r="N2327" s="7" t="str">
        <f>[1]!b_info_latestissurercreditrating2(A2327,日期设置!$B$2,"102","1")</f>
        <v>AA</v>
      </c>
      <c r="O2327" s="8">
        <v>6.5</v>
      </c>
      <c r="P2327" s="9">
        <f>[1]!b_info_repurchasedate(A2327)</f>
        <v>0</v>
      </c>
      <c r="Q2327" s="8" t="s">
        <v>16312</v>
      </c>
      <c r="R2327" s="2" t="str">
        <f>IF((--IF(P2327=0,Q2327,P2327))&gt;(--日期设置!$B$2),IF(P2327=0,Q2327,P2327),Q2327)</f>
        <v>2024-11-07</v>
      </c>
      <c r="S2327" s="2" t="s">
        <v>17777</v>
      </c>
      <c r="T2327" s="8">
        <f>[1]!b_anal_ptmyear($A2327,日期设置!$B$2)</f>
        <v>3.6301369863013697</v>
      </c>
      <c r="U2327" s="8">
        <f>[1]!b_anal_termifexercise($A2327,日期设置!B$2)</f>
        <v>0</v>
      </c>
      <c r="V2327" s="10">
        <f>[1]!b_dq_dirtyprice(A2327,日期设置!$B$2)</f>
        <v>82.926199999999994</v>
      </c>
      <c r="W2327" s="11">
        <f>IF(U2327=0,ROUNDUP((Q2327-日期设置!$B$2)/365,0),ROUNDUP((R2327-日期设置!$B$2)/365,0))</f>
        <v>4</v>
      </c>
      <c r="X2327" s="18">
        <f>_xlfn.IFNA(VLOOKUP(A2327,过往入选债券!A:D,4,0),2)</f>
        <v>2</v>
      </c>
      <c r="Y2327">
        <f>_xlfn.IFNA(VLOOKUP(C2327,[2]Sheet1!$A:$A,1,0),3)</f>
        <v>3</v>
      </c>
    </row>
    <row r="2328" spans="1:25" hidden="1" x14ac:dyDescent="0.2">
      <c r="A2328" s="21" t="s">
        <v>14079</v>
      </c>
      <c r="B2328" s="21" t="s">
        <v>14080</v>
      </c>
      <c r="C2328" s="37" t="s">
        <v>14081</v>
      </c>
      <c r="D2328" s="26" t="str">
        <f>[1]!b_calc_yield(A2328,日期设置!$B$2,F2328,1,R2328,1,O2328,L2328,S2328,)</f>
        <v>Fetching...</v>
      </c>
      <c r="E2328" s="26">
        <f t="shared" si="72"/>
        <v>26.623419774760126</v>
      </c>
      <c r="F2328" s="18">
        <f>[1]!b_dq_cleanprice($A2328,日期设置!B$2)</f>
        <v>79.992900000000006</v>
      </c>
      <c r="G2328" s="18" t="str">
        <f t="shared" si="73"/>
        <v>3.44 + 0</v>
      </c>
      <c r="H2328" s="27">
        <f>[1]!b_dq_pctchange($A2328,日期设置!$B$2,1)/100</f>
        <v>0</v>
      </c>
      <c r="I2328" s="26">
        <f>[1]!b_pq_pctchange(A2328,日期设置!$B$4,日期设置!$B$2,1)</f>
        <v>0</v>
      </c>
      <c r="J2328" s="26">
        <f>[1]!b_pq_pctchange(A2328,日期设置!$C$4,日期设置!$B$2,1)</f>
        <v>0</v>
      </c>
      <c r="K2328" s="52">
        <f>[1]!b_dq_amount($A2328,日期设置!B$2,2,10000)</f>
        <v>0</v>
      </c>
      <c r="L2328" s="26">
        <f>[1]!b_info_latestpar(A2328,日期设置!$B$2)</f>
        <v>80</v>
      </c>
      <c r="M2328" s="6">
        <f>[1]!b_info_outstandingbalance($A2328,日期设置!B$2)</f>
        <v>7.2</v>
      </c>
      <c r="N2328" s="7" t="str">
        <f>[1]!b_info_latestissurercreditrating2(A2328,日期设置!$B$2,"102","1")</f>
        <v>AA-</v>
      </c>
      <c r="O2328" s="8">
        <v>6.2</v>
      </c>
      <c r="P2328" s="9">
        <f>[1]!b_info_repurchasedate(A2328)</f>
        <v>0</v>
      </c>
      <c r="Q2328" s="8" t="s">
        <v>16389</v>
      </c>
      <c r="R2328" s="2" t="str">
        <f>IF((--IF(P2328=0,Q2328,P2328))&gt;(--日期设置!$B$2),IF(P2328=0,Q2328,P2328),Q2328)</f>
        <v>2024-08-30</v>
      </c>
      <c r="S2328" s="2" t="s">
        <v>18543</v>
      </c>
      <c r="T2328" s="8">
        <f>[1]!b_anal_ptmyear($A2328,日期设置!$B$2)</f>
        <v>3.441095890410959</v>
      </c>
      <c r="U2328" s="8">
        <f>[1]!b_anal_termifexercise($A2328,日期设置!B$2)</f>
        <v>0</v>
      </c>
      <c r="V2328" s="10">
        <f>[1]!b_dq_dirtyprice(A2328,日期设置!$B$2)</f>
        <v>82.765100000000004</v>
      </c>
      <c r="W2328" s="11">
        <f>IF(U2328=0,ROUNDUP((Q2328-日期设置!$B$2)/365,0),ROUNDUP((R2328-日期设置!$B$2)/365,0))</f>
        <v>4</v>
      </c>
      <c r="X2328" s="18">
        <f>_xlfn.IFNA(VLOOKUP(A2328,过往入选债券!A:D,4,0),2)</f>
        <v>2</v>
      </c>
      <c r="Y2328">
        <f>_xlfn.IFNA(VLOOKUP(C2328,[2]Sheet1!$A:$A,1,0),3)</f>
        <v>3</v>
      </c>
    </row>
    <row r="2329" spans="1:25" hidden="1" x14ac:dyDescent="0.2">
      <c r="A2329" s="21" t="s">
        <v>9516</v>
      </c>
      <c r="B2329" s="21" t="s">
        <v>9517</v>
      </c>
      <c r="C2329" s="37" t="s">
        <v>9322</v>
      </c>
      <c r="D2329" s="26" t="str">
        <f>[1]!b_calc_yield(A2329,日期设置!$B$2,F2329,1,R2329,1,O2329,L2329,S2329,)</f>
        <v>Fetching...</v>
      </c>
      <c r="E2329" s="26">
        <f t="shared" si="72"/>
        <v>9.5915074409698153</v>
      </c>
      <c r="F2329" s="18">
        <f>[1]!b_dq_cleanprice($A2329,日期设置!B$2)</f>
        <v>100.11</v>
      </c>
      <c r="G2329" s="18" t="str">
        <f t="shared" si="73"/>
        <v>1.65 + 0</v>
      </c>
      <c r="H2329" s="27">
        <f>[1]!b_dq_pctchange($A2329,日期设置!$B$2,1)/100</f>
        <v>0</v>
      </c>
      <c r="I2329" s="26">
        <f>[1]!b_pq_pctchange(A2329,日期设置!$B$4,日期设置!$B$2,1)</f>
        <v>0</v>
      </c>
      <c r="J2329" s="26">
        <f>[1]!b_pq_pctchange(A2329,日期设置!$C$4,日期设置!$B$2,1)</f>
        <v>0</v>
      </c>
      <c r="K2329" s="52">
        <f>[1]!b_dq_amount($A2329,日期设置!B$2,2,10000)</f>
        <v>0</v>
      </c>
      <c r="L2329" s="26">
        <f>[1]!b_info_latestpar(A2329,日期设置!$B$2)</f>
        <v>100</v>
      </c>
      <c r="M2329" s="6">
        <f>[1]!b_info_outstandingbalance($A2329,日期设置!B$2)</f>
        <v>5</v>
      </c>
      <c r="N2329" s="7" t="str">
        <f>[1]!b_info_latestissurercreditrating2(A2329,日期设置!$B$2,"102","1")</f>
        <v>AA</v>
      </c>
      <c r="O2329" s="8">
        <v>6</v>
      </c>
      <c r="P2329" s="9">
        <f>[1]!b_info_repurchasedate(A2329)</f>
        <v>0</v>
      </c>
      <c r="Q2329" s="8" t="s">
        <v>16270</v>
      </c>
      <c r="R2329" s="2" t="str">
        <f>IF((--IF(P2329=0,Q2329,P2329))&gt;(--日期设置!$B$2),IF(P2329=0,Q2329,P2329),Q2329)</f>
        <v>2022-11-15</v>
      </c>
      <c r="S2329" s="2" t="s">
        <v>18050</v>
      </c>
      <c r="T2329" s="8">
        <f>[1]!b_anal_ptmyear($A2329,日期设置!$B$2)</f>
        <v>1.6520547945205479</v>
      </c>
      <c r="U2329" s="8">
        <f>[1]!b_anal_termifexercise($A2329,日期设置!B$2)</f>
        <v>0</v>
      </c>
      <c r="V2329" s="10">
        <f>[1]!b_dq_dirtyprice(A2329,日期设置!$B$2)</f>
        <v>102.1977</v>
      </c>
      <c r="W2329" s="11">
        <f>IF(U2329=0,ROUNDUP((Q2329-日期设置!$B$2)/365,0),ROUNDUP((R2329-日期设置!$B$2)/365,0))</f>
        <v>2</v>
      </c>
      <c r="X2329" s="18">
        <f>_xlfn.IFNA(VLOOKUP(A2329,过往入选债券!A:D,4,0),2)</f>
        <v>2</v>
      </c>
      <c r="Y2329">
        <f>_xlfn.IFNA(VLOOKUP(C2329,[2]Sheet1!$A:$A,1,0),3)</f>
        <v>3</v>
      </c>
    </row>
    <row r="2330" spans="1:25" hidden="1" x14ac:dyDescent="0.2">
      <c r="A2330" s="21" t="s">
        <v>3902</v>
      </c>
      <c r="B2330" s="21" t="s">
        <v>3903</v>
      </c>
      <c r="C2330" s="37" t="s">
        <v>55</v>
      </c>
      <c r="D2330" s="26" t="str">
        <f>[1]!b_calc_yield(A2330,日期设置!$B$2,F2330,1,R2330,1,O2330,L2330,S2330,)</f>
        <v>Fetching...</v>
      </c>
      <c r="E2330" s="26">
        <f t="shared" si="72"/>
        <v>4.9324117587064453</v>
      </c>
      <c r="F2330" s="18">
        <f>[1]!b_dq_cleanprice($A2330,日期设置!B$2)</f>
        <v>100.8197</v>
      </c>
      <c r="G2330" s="18" t="str">
        <f t="shared" si="73"/>
        <v>1.83 + 0.83</v>
      </c>
      <c r="H2330" s="27">
        <f>[1]!b_dq_pctchange($A2330,日期设置!$B$2,1)/100</f>
        <v>0</v>
      </c>
      <c r="I2330" s="26">
        <f>[1]!b_pq_pctchange(A2330,日期设置!$B$4,日期设置!$B$2,1)</f>
        <v>0</v>
      </c>
      <c r="J2330" s="26">
        <f>[1]!b_pq_pctchange(A2330,日期设置!$C$4,日期设置!$B$2,1)</f>
        <v>0.47727345207532318</v>
      </c>
      <c r="K2330" s="52">
        <f>[1]!b_dq_amount($A2330,日期设置!B$2,2,10000)</f>
        <v>0</v>
      </c>
      <c r="L2330" s="26">
        <f>[1]!b_info_latestpar(A2330,日期设置!$B$2)</f>
        <v>100</v>
      </c>
      <c r="M2330" s="6">
        <f>[1]!b_info_outstandingbalance($A2330,日期设置!B$2)</f>
        <v>5.5</v>
      </c>
      <c r="N2330" s="7">
        <f>[1]!b_info_latestissurercreditrating2(A2330,日期设置!$B$2,"102","1")</f>
        <v>0</v>
      </c>
      <c r="O2330" s="8">
        <v>7</v>
      </c>
      <c r="P2330" s="9" t="str">
        <f>[1]!b_info_repurchasedate(A2330)</f>
        <v>2022-01-21</v>
      </c>
      <c r="Q2330" s="8" t="s">
        <v>16823</v>
      </c>
      <c r="R2330" s="2" t="str">
        <f>IF((--IF(P2330=0,Q2330,P2330))&gt;(--日期设置!$B$2),IF(P2330=0,Q2330,P2330),Q2330)</f>
        <v>2022-01-21</v>
      </c>
      <c r="S2330" s="2" t="s">
        <v>18520</v>
      </c>
      <c r="T2330" s="8">
        <f>[1]!b_anal_ptmyear($A2330,日期设置!$B$2)</f>
        <v>1.8356164383561644</v>
      </c>
      <c r="U2330" s="8">
        <f>[1]!b_anal_termifexercise($A2330,日期设置!B$2)</f>
        <v>0.83561643835616439</v>
      </c>
      <c r="V2330" s="10">
        <f>[1]!b_dq_dirtyprice(A2330,日期设置!$B$2)</f>
        <v>101.9704</v>
      </c>
      <c r="W2330" s="11">
        <f>IF(U2330=0,ROUNDUP((Q2330-日期设置!$B$2)/365,0),ROUNDUP((R2330-日期设置!$B$2)/365,0))</f>
        <v>1</v>
      </c>
      <c r="X2330" s="18">
        <f>_xlfn.IFNA(VLOOKUP(A2330,过往入选债券!A:D,4,0),2)</f>
        <v>2</v>
      </c>
      <c r="Y2330">
        <f>_xlfn.IFNA(VLOOKUP(C2330,[2]Sheet1!$A:$A,1,0),3)</f>
        <v>3</v>
      </c>
    </row>
    <row r="2331" spans="1:25" x14ac:dyDescent="0.2">
      <c r="A2331" s="21" t="s">
        <v>9522</v>
      </c>
      <c r="B2331" s="21" t="s">
        <v>9523</v>
      </c>
      <c r="C2331" s="37" t="s">
        <v>117</v>
      </c>
      <c r="D2331" s="26" t="str">
        <f>[1]!b_calc_yield(A2331,日期设置!$B$2,F2331,1,R2331,1,O2331,L2331,S2331,)</f>
        <v>Fetching...</v>
      </c>
      <c r="E2331" s="26">
        <f t="shared" si="72"/>
        <v>3.8325311666623119</v>
      </c>
      <c r="F2331" s="18">
        <f>[1]!b_dq_cleanprice($A2331,日期设置!B$2)</f>
        <v>100.902</v>
      </c>
      <c r="G2331" s="18" t="str">
        <f t="shared" si="73"/>
        <v>1.64 + 0.65</v>
      </c>
      <c r="H2331" s="27">
        <f>[1]!b_dq_pctchange($A2331,日期设置!$B$2,1)/100</f>
        <v>1.0981303729234752E-2</v>
      </c>
      <c r="I2331" s="26">
        <f>[1]!b_pq_pctchange(A2331,日期设置!$B$4,日期设置!$B$2,1)</f>
        <v>1.2025716377641578</v>
      </c>
      <c r="J2331" s="26">
        <f>[1]!b_pq_pctchange(A2331,日期设置!$C$4,日期设置!$B$2,1)</f>
        <v>-0.34094770028208732</v>
      </c>
      <c r="K2331" s="52">
        <f>[1]!b_dq_amount($A2331,日期设置!B$2,2,10000)</f>
        <v>16213.179652634</v>
      </c>
      <c r="L2331" s="26">
        <f>[1]!b_info_latestpar(A2331,日期设置!$B$2)</f>
        <v>100</v>
      </c>
      <c r="M2331" s="6">
        <f>[1]!b_info_outstandingbalance($A2331,日期设置!B$2)</f>
        <v>10.3</v>
      </c>
      <c r="N2331" s="7" t="str">
        <f>[1]!b_info_latestissurercreditrating2(A2331,日期设置!$B$2,"102","1")</f>
        <v>AA</v>
      </c>
      <c r="O2331" s="8">
        <v>7.5</v>
      </c>
      <c r="P2331" s="9" t="str">
        <f>[1]!b_info_repurchasedate(A2331)</f>
        <v>2021-11-15</v>
      </c>
      <c r="Q2331" s="8" t="s">
        <v>16014</v>
      </c>
      <c r="R2331" s="2" t="str">
        <f>IF((--IF(P2331=0,Q2331,P2331))&gt;(--日期设置!$B$2),IF(P2331=0,Q2331,P2331),Q2331)</f>
        <v>2021-11-15</v>
      </c>
      <c r="S2331" s="2" t="s">
        <v>17801</v>
      </c>
      <c r="T2331" s="8">
        <f>[1]!b_anal_ptmyear($A2331,日期设置!$B$2)</f>
        <v>1.6493150684931508</v>
      </c>
      <c r="U2331" s="8">
        <f>[1]!b_anal_termifexercise($A2331,日期设置!B$2)</f>
        <v>0.65205479452054793</v>
      </c>
      <c r="V2331" s="10">
        <f>[1]!b_dq_dirtyprice(A2331,日期设置!$B$2)</f>
        <v>103.5321</v>
      </c>
      <c r="W2331" s="11">
        <f>IF(U2331=0,ROUNDUP((Q2331-日期设置!$B$2)/365,0),ROUNDUP((R2331-日期设置!$B$2)/365,0))</f>
        <v>1</v>
      </c>
      <c r="X2331" s="18">
        <f>_xlfn.IFNA(VLOOKUP(A2331,过往入选债券!A:D,4,0),2)</f>
        <v>2</v>
      </c>
      <c r="Y2331" s="45">
        <f>_xlfn.IFNA(VLOOKUP(C2331,[2]Sheet1!$A:$A,1,0),3)</f>
        <v>3</v>
      </c>
    </row>
    <row r="2332" spans="1:25" hidden="1" x14ac:dyDescent="0.2">
      <c r="A2332" s="21" t="s">
        <v>11430</v>
      </c>
      <c r="B2332" s="21" t="s">
        <v>11431</v>
      </c>
      <c r="C2332" s="37" t="s">
        <v>97</v>
      </c>
      <c r="D2332" s="26" t="str">
        <f>[1]!b_calc_yield(A2332,日期设置!$B$2,F2332,1,R2332,1,O2332,L2332,S2332,)</f>
        <v>Fetching...</v>
      </c>
      <c r="E2332" s="26">
        <f t="shared" si="72"/>
        <v>7.7681066124788423</v>
      </c>
      <c r="F2332" s="18">
        <f>[1]!b_dq_cleanprice($A2332,日期设置!B$2)</f>
        <v>99.5548</v>
      </c>
      <c r="G2332" s="18" t="str">
        <f t="shared" si="73"/>
        <v>3.35 + 1.35</v>
      </c>
      <c r="H2332" s="27">
        <f>[1]!b_dq_pctchange($A2332,日期设置!$B$2,1)/100</f>
        <v>0</v>
      </c>
      <c r="I2332" s="26">
        <f>[1]!b_pq_pctchange(A2332,日期设置!$B$4,日期设置!$B$2,1)</f>
        <v>0.37526743602205082</v>
      </c>
      <c r="J2332" s="26">
        <f>[1]!b_pq_pctchange(A2332,日期设置!$C$4,日期设置!$B$2,1)</f>
        <v>0.37526743602205082</v>
      </c>
      <c r="K2332" s="52">
        <f>[1]!b_dq_amount($A2332,日期设置!B$2,2,10000)</f>
        <v>0</v>
      </c>
      <c r="L2332" s="26">
        <f>[1]!b_info_latestpar(A2332,日期设置!$B$2)</f>
        <v>100</v>
      </c>
      <c r="M2332" s="6">
        <f>[1]!b_info_outstandingbalance($A2332,日期设置!B$2)</f>
        <v>10</v>
      </c>
      <c r="N2332" s="7" t="str">
        <f>[1]!b_info_latestissurercreditrating2(A2332,日期设置!$B$2,"102","1")</f>
        <v>AAA</v>
      </c>
      <c r="O2332" s="8">
        <v>5.58</v>
      </c>
      <c r="P2332" s="9" t="str">
        <f>[1]!b_info_repurchasedate(A2332)</f>
        <v>2022-07-30</v>
      </c>
      <c r="Q2332" s="8" t="s">
        <v>17224</v>
      </c>
      <c r="R2332" s="2" t="str">
        <f>IF((--IF(P2332=0,Q2332,P2332))&gt;(--日期设置!$B$2),IF(P2332=0,Q2332,P2332),Q2332)</f>
        <v>2022-07-30</v>
      </c>
      <c r="S2332" s="2" t="s">
        <v>18158</v>
      </c>
      <c r="T2332" s="8">
        <f>[1]!b_anal_ptmyear($A2332,日期设置!$B$2)</f>
        <v>3.3561643835616439</v>
      </c>
      <c r="U2332" s="8">
        <f>[1]!b_anal_termifexercise($A2332,日期设置!B$2)</f>
        <v>1.3561643835616439</v>
      </c>
      <c r="V2332" s="10">
        <f>[1]!b_dq_dirtyprice(A2332,日期设置!$B$2)</f>
        <v>103.1474</v>
      </c>
      <c r="W2332" s="11">
        <f>IF(U2332=0,ROUNDUP((Q2332-日期设置!$B$2)/365,0),ROUNDUP((R2332-日期设置!$B$2)/365,0))</f>
        <v>2</v>
      </c>
      <c r="X2332" s="18">
        <f>_xlfn.IFNA(VLOOKUP(A2332,过往入选债券!A:D,4,0),2)</f>
        <v>2</v>
      </c>
      <c r="Y2332">
        <f>_xlfn.IFNA(VLOOKUP(C2332,[2]Sheet1!$A:$A,1,0),3)</f>
        <v>3</v>
      </c>
    </row>
    <row r="2333" spans="1:25" hidden="1" x14ac:dyDescent="0.2">
      <c r="A2333" s="21" t="s">
        <v>4107</v>
      </c>
      <c r="B2333" s="21" t="s">
        <v>4108</v>
      </c>
      <c r="C2333" s="37" t="s">
        <v>4109</v>
      </c>
      <c r="D2333" s="26" t="str">
        <f>[1]!b_calc_yield(A2333,日期设置!$B$2,F2333,1,R2333,1,O2333,L2333,S2333,)</f>
        <v>Fetching...</v>
      </c>
      <c r="E2333" s="26">
        <f t="shared" si="72"/>
        <v>11.752080091659112</v>
      </c>
      <c r="F2333" s="18">
        <f>[1]!b_dq_cleanprice($A2333,日期设置!B$2)</f>
        <v>99.887500000000003</v>
      </c>
      <c r="G2333" s="18" t="str">
        <f t="shared" si="73"/>
        <v>3.99 + 1.99</v>
      </c>
      <c r="H2333" s="27">
        <f>[1]!b_dq_pctchange($A2333,日期设置!$B$2,1)/100</f>
        <v>0</v>
      </c>
      <c r="I2333" s="26">
        <f>[1]!b_pq_pctchange(A2333,日期设置!$B$4,日期设置!$B$2,1)</f>
        <v>0</v>
      </c>
      <c r="J2333" s="26">
        <f>[1]!b_pq_pctchange(A2333,日期设置!$C$4,日期设置!$B$2,1)</f>
        <v>0</v>
      </c>
      <c r="K2333" s="52">
        <f>[1]!b_dq_amount($A2333,日期设置!B$2,2,10000)</f>
        <v>0</v>
      </c>
      <c r="L2333" s="26">
        <f>[1]!b_info_latestpar(A2333,日期设置!$B$2)</f>
        <v>100</v>
      </c>
      <c r="M2333" s="6">
        <f>[1]!b_info_outstandingbalance($A2333,日期设置!B$2)</f>
        <v>5</v>
      </c>
      <c r="N2333" s="7">
        <f>[1]!b_info_latestissurercreditrating2(A2333,日期设置!$B$2,"102","1")</f>
        <v>0</v>
      </c>
      <c r="O2333" s="8">
        <v>5.84</v>
      </c>
      <c r="P2333" s="9" t="str">
        <f>[1]!b_info_repurchasedate(A2333)</f>
        <v>2023-03-19</v>
      </c>
      <c r="Q2333" s="8" t="s">
        <v>16417</v>
      </c>
      <c r="R2333" s="2" t="str">
        <f>IF((--IF(P2333=0,Q2333,P2333))&gt;(--日期设置!$B$2),IF(P2333=0,Q2333,P2333),Q2333)</f>
        <v>2023-03-19</v>
      </c>
      <c r="S2333" s="2" t="s">
        <v>17869</v>
      </c>
      <c r="T2333" s="8">
        <f>[1]!b_anal_ptmyear($A2333,日期设置!$B$2)</f>
        <v>3.9917808219178084</v>
      </c>
      <c r="U2333" s="8">
        <f>[1]!b_anal_termifexercise($A2333,日期设置!B$2)</f>
        <v>1.9917808219178081</v>
      </c>
      <c r="V2333" s="10">
        <f>[1]!b_dq_dirtyprice(A2333,日期设置!$B$2)</f>
        <v>99.935500000000005</v>
      </c>
      <c r="W2333" s="11">
        <f>IF(U2333=0,ROUNDUP((Q2333-日期设置!$B$2)/365,0),ROUNDUP((R2333-日期设置!$B$2)/365,0))</f>
        <v>2</v>
      </c>
      <c r="X2333" s="18">
        <f>_xlfn.IFNA(VLOOKUP(A2333,过往入选债券!A:D,4,0),2)</f>
        <v>2</v>
      </c>
      <c r="Y2333">
        <f>_xlfn.IFNA(VLOOKUP(C2333,[2]Sheet1!$A:$A,1,0),3)</f>
        <v>3</v>
      </c>
    </row>
    <row r="2334" spans="1:25" hidden="1" x14ac:dyDescent="0.2">
      <c r="A2334" s="21" t="s">
        <v>7578</v>
      </c>
      <c r="B2334" s="21" t="s">
        <v>7579</v>
      </c>
      <c r="C2334" s="37" t="s">
        <v>1656</v>
      </c>
      <c r="D2334" s="26" t="str">
        <f>[1]!b_calc_yield(A2334,日期设置!$B$2,F2334,1,R2334,1,O2334,L2334,S2334,)</f>
        <v>Fetching...</v>
      </c>
      <c r="E2334" s="26">
        <f t="shared" si="72"/>
        <v>3.8625836011444203</v>
      </c>
      <c r="F2334" s="18">
        <f>[1]!b_dq_cleanprice($A2334,日期设置!B$2)</f>
        <v>100.7278</v>
      </c>
      <c r="G2334" s="18" t="str">
        <f t="shared" si="73"/>
        <v>2.65 + 0.65</v>
      </c>
      <c r="H2334" s="27">
        <f>[1]!b_dq_pctchange($A2334,日期设置!$B$2,1)/100</f>
        <v>0</v>
      </c>
      <c r="I2334" s="26">
        <f>[1]!b_pq_pctchange(A2334,日期设置!$B$4,日期设置!$B$2,1)</f>
        <v>0</v>
      </c>
      <c r="J2334" s="26">
        <f>[1]!b_pq_pctchange(A2334,日期设置!$C$4,日期设置!$B$2,1)</f>
        <v>0.727800000000002</v>
      </c>
      <c r="K2334" s="52">
        <f>[1]!b_dq_amount($A2334,日期设置!B$2,2,10000)</f>
        <v>0</v>
      </c>
      <c r="L2334" s="26">
        <f>[1]!b_info_latestpar(A2334,日期设置!$B$2)</f>
        <v>100</v>
      </c>
      <c r="M2334" s="6">
        <f>[1]!b_info_outstandingbalance($A2334,日期设置!B$2)</f>
        <v>5</v>
      </c>
      <c r="N2334" s="7" t="str">
        <f>[1]!b_info_latestissurercreditrating2(A2334,日期设置!$B$2,"102","1")</f>
        <v>AA</v>
      </c>
      <c r="O2334" s="8">
        <v>7.2</v>
      </c>
      <c r="P2334" s="9" t="str">
        <f>[1]!b_info_repurchasedate(A2334)</f>
        <v>2021-11-16</v>
      </c>
      <c r="Q2334" s="8" t="s">
        <v>16124</v>
      </c>
      <c r="R2334" s="2" t="str">
        <f>IF((--IF(P2334=0,Q2334,P2334))&gt;(--日期设置!$B$2),IF(P2334=0,Q2334,P2334),Q2334)</f>
        <v>2021-11-16</v>
      </c>
      <c r="S2334" s="2" t="s">
        <v>17910</v>
      </c>
      <c r="T2334" s="8">
        <f>[1]!b_anal_ptmyear($A2334,日期设置!$B$2)</f>
        <v>2.6547945205479451</v>
      </c>
      <c r="U2334" s="8">
        <f>[1]!b_anal_termifexercise($A2334,日期设置!B$2)</f>
        <v>0.65479452054794518</v>
      </c>
      <c r="V2334" s="10">
        <f>[1]!b_dq_dirtyprice(A2334,日期设置!$B$2)</f>
        <v>103.2133</v>
      </c>
      <c r="W2334" s="11">
        <f>IF(U2334=0,ROUNDUP((Q2334-日期设置!$B$2)/365,0),ROUNDUP((R2334-日期设置!$B$2)/365,0))</f>
        <v>1</v>
      </c>
      <c r="X2334" s="18">
        <f>_xlfn.IFNA(VLOOKUP(A2334,过往入选债券!A:D,4,0),2)</f>
        <v>2</v>
      </c>
      <c r="Y2334">
        <f>_xlfn.IFNA(VLOOKUP(C2334,[2]Sheet1!$A:$A,1,0),3)</f>
        <v>3</v>
      </c>
    </row>
    <row r="2335" spans="1:25" hidden="1" x14ac:dyDescent="0.2">
      <c r="A2335" s="21" t="s">
        <v>13646</v>
      </c>
      <c r="B2335" s="21" t="s">
        <v>13647</v>
      </c>
      <c r="C2335" s="37" t="s">
        <v>13648</v>
      </c>
      <c r="D2335" s="26" t="str">
        <f>[1]!b_calc_yield(A2335,日期设置!$B$2,F2335,1,R2335,1,O2335,L2335,S2335,)</f>
        <v>Fetching...</v>
      </c>
      <c r="E2335" s="26">
        <f t="shared" si="72"/>
        <v>24.438705133096583</v>
      </c>
      <c r="F2335" s="18">
        <f>[1]!b_dq_cleanprice($A2335,日期设置!B$2)</f>
        <v>79.996700000000004</v>
      </c>
      <c r="G2335" s="18" t="str">
        <f t="shared" si="73"/>
        <v>3.00 + 0</v>
      </c>
      <c r="H2335" s="27">
        <f>[1]!b_dq_pctchange($A2335,日期设置!$B$2,1)/100</f>
        <v>0</v>
      </c>
      <c r="I2335" s="26">
        <f>[1]!b_pq_pctchange(A2335,日期设置!$B$4,日期设置!$B$2,1)</f>
        <v>0</v>
      </c>
      <c r="J2335" s="26">
        <f>[1]!b_pq_pctchange(A2335,日期设置!$C$4,日期设置!$B$2,1)</f>
        <v>0</v>
      </c>
      <c r="K2335" s="52">
        <f>[1]!b_dq_amount($A2335,日期设置!B$2,2,10000)</f>
        <v>0</v>
      </c>
      <c r="L2335" s="26">
        <f>[1]!b_info_latestpar(A2335,日期设置!$B$2)</f>
        <v>80</v>
      </c>
      <c r="M2335" s="6">
        <f>[1]!b_info_outstandingbalance($A2335,日期设置!B$2)</f>
        <v>6.4</v>
      </c>
      <c r="N2335" s="7" t="str">
        <f>[1]!b_info_latestissurercreditrating2(A2335,日期设置!$B$2,"102","1")</f>
        <v>AA-</v>
      </c>
      <c r="O2335" s="8">
        <v>6.5</v>
      </c>
      <c r="P2335" s="9">
        <f>[1]!b_info_repurchasedate(A2335)</f>
        <v>0</v>
      </c>
      <c r="Q2335" s="8" t="s">
        <v>16582</v>
      </c>
      <c r="R2335" s="2" t="str">
        <f>IF((--IF(P2335=0,Q2335,P2335))&gt;(--日期设置!$B$2),IF(P2335=0,Q2335,P2335),Q2335)</f>
        <v>2024-03-23</v>
      </c>
      <c r="S2335" s="2" t="s">
        <v>18332</v>
      </c>
      <c r="T2335" s="8">
        <f>[1]!b_anal_ptmyear($A2335,日期设置!$B$2)</f>
        <v>3.0027397260273974</v>
      </c>
      <c r="U2335" s="8">
        <f>[1]!b_anal_termifexercise($A2335,日期设置!B$2)</f>
        <v>0</v>
      </c>
      <c r="V2335" s="10">
        <f>[1]!b_dq_dirtyprice(A2335,日期设置!$B$2)</f>
        <v>85.182500000000005</v>
      </c>
      <c r="W2335" s="11">
        <f>IF(U2335=0,ROUNDUP((Q2335-日期设置!$B$2)/365,0),ROUNDUP((R2335-日期设置!$B$2)/365,0))</f>
        <v>4</v>
      </c>
      <c r="X2335" s="18">
        <f>_xlfn.IFNA(VLOOKUP(A2335,过往入选债券!A:D,4,0),2)</f>
        <v>2</v>
      </c>
      <c r="Y2335">
        <f>_xlfn.IFNA(VLOOKUP(C2335,[2]Sheet1!$A:$A,1,0),3)</f>
        <v>3</v>
      </c>
    </row>
    <row r="2336" spans="1:25" hidden="1" x14ac:dyDescent="0.2">
      <c r="A2336" s="21" t="s">
        <v>15618</v>
      </c>
      <c r="B2336" s="21" t="s">
        <v>15619</v>
      </c>
      <c r="C2336" s="37" t="s">
        <v>11870</v>
      </c>
      <c r="D2336" s="26" t="str">
        <f>[1]!b_calc_yield(A2336,日期设置!$B$2,F2336,1,R2336,1,O2336,L2336,S2336,)</f>
        <v>Fetching...</v>
      </c>
      <c r="E2336" s="26">
        <f t="shared" si="72"/>
        <v>33.707696441838038</v>
      </c>
      <c r="F2336" s="18">
        <f>[1]!b_dq_cleanprice($A2336,日期设置!B$2)</f>
        <v>99.945999999999998</v>
      </c>
      <c r="G2336" s="18" t="str">
        <f t="shared" si="73"/>
        <v>5.78 + 0</v>
      </c>
      <c r="H2336" s="27">
        <f>[1]!b_dq_pctchange($A2336,日期设置!$B$2,1)/100</f>
        <v>0</v>
      </c>
      <c r="I2336" s="26">
        <f>[1]!b_pq_pctchange(A2336,日期设置!$B$4,日期设置!$B$2,1)</f>
        <v>0</v>
      </c>
      <c r="J2336" s="26">
        <f>[1]!b_pq_pctchange(A2336,日期设置!$C$4,日期设置!$B$2,1)</f>
        <v>-2.1700615682781423</v>
      </c>
      <c r="K2336" s="52">
        <f>[1]!b_dq_amount($A2336,日期设置!B$2,2,10000)</f>
        <v>0</v>
      </c>
      <c r="L2336" s="26">
        <f>[1]!b_info_latestpar(A2336,日期设置!$B$2)</f>
        <v>100</v>
      </c>
      <c r="M2336" s="6">
        <f>[1]!b_info_outstandingbalance($A2336,日期设置!B$2)</f>
        <v>6.5</v>
      </c>
      <c r="N2336" s="7" t="str">
        <f>[1]!b_info_latestissurercreditrating2(A2336,日期设置!$B$2,"102","1")</f>
        <v>AA+</v>
      </c>
      <c r="O2336" s="8">
        <v>5.89</v>
      </c>
      <c r="P2336" s="9">
        <f>[1]!b_info_repurchasedate(A2336)</f>
        <v>0</v>
      </c>
      <c r="Q2336" s="8" t="s">
        <v>17717</v>
      </c>
      <c r="R2336" s="2" t="str">
        <f>IF((--IF(P2336=0,Q2336,P2336))&gt;(--日期设置!$B$2),IF(P2336=0,Q2336,P2336),Q2336)</f>
        <v>2027-01-02</v>
      </c>
      <c r="S2336" s="2" t="s">
        <v>18553</v>
      </c>
      <c r="T2336" s="8">
        <f>[1]!b_anal_ptmyear($A2336,日期设置!$B$2)</f>
        <v>5.7835616438356166</v>
      </c>
      <c r="U2336" s="8">
        <f>[1]!b_anal_termifexercise($A2336,日期设置!B$2)</f>
        <v>0</v>
      </c>
      <c r="V2336" s="10">
        <f>[1]!b_dq_dirtyprice(A2336,日期设置!$B$2)</f>
        <v>101.2208</v>
      </c>
      <c r="W2336" s="11">
        <f>IF(U2336=0,ROUNDUP((Q2336-日期设置!$B$2)/365,0),ROUNDUP((R2336-日期设置!$B$2)/365,0))</f>
        <v>6</v>
      </c>
      <c r="X2336" s="18">
        <f>_xlfn.IFNA(VLOOKUP(A2336,过往入选债券!A:D,4,0),2)</f>
        <v>2</v>
      </c>
      <c r="Y2336">
        <f>_xlfn.IFNA(VLOOKUP(C2336,[2]Sheet1!$A:$A,1,0),3)</f>
        <v>3</v>
      </c>
    </row>
    <row r="2337" spans="1:25" hidden="1" x14ac:dyDescent="0.2">
      <c r="A2337" s="21" t="s">
        <v>2881</v>
      </c>
      <c r="B2337" s="21" t="s">
        <v>2882</v>
      </c>
      <c r="C2337" s="37" t="s">
        <v>1448</v>
      </c>
      <c r="D2337" s="26" t="str">
        <f>[1]!b_calc_yield(A2337,日期设置!$B$2,F2337,1,R2337,1,O2337,L2337,S2337,)</f>
        <v>Fetching...</v>
      </c>
      <c r="E2337" s="26">
        <f t="shared" si="72"/>
        <v>5.765046449586575</v>
      </c>
      <c r="F2337" s="18">
        <f>[1]!b_dq_cleanprice($A2337,日期设置!B$2)</f>
        <v>100</v>
      </c>
      <c r="G2337" s="18" t="str">
        <f t="shared" si="73"/>
        <v>3.03 + 1.03</v>
      </c>
      <c r="H2337" s="27">
        <f>[1]!b_dq_pctchange($A2337,日期设置!$B$2,1)/100</f>
        <v>0</v>
      </c>
      <c r="I2337" s="26">
        <f>[1]!b_pq_pctchange(A2337,日期设置!$B$4,日期设置!$B$2,1)</f>
        <v>0</v>
      </c>
      <c r="J2337" s="26">
        <f>[1]!b_pq_pctchange(A2337,日期设置!$C$4,日期设置!$B$2,1)</f>
        <v>0</v>
      </c>
      <c r="K2337" s="52">
        <f>[1]!b_dq_amount($A2337,日期设置!B$2,2,10000)</f>
        <v>0</v>
      </c>
      <c r="L2337" s="26">
        <f>[1]!b_info_latestpar(A2337,日期设置!$B$2)</f>
        <v>100</v>
      </c>
      <c r="M2337" s="6">
        <f>[1]!b_info_outstandingbalance($A2337,日期设置!B$2)</f>
        <v>9.5</v>
      </c>
      <c r="N2337" s="7">
        <f>[1]!b_info_latestissurercreditrating2(A2337,日期设置!$B$2,"102","1")</f>
        <v>0</v>
      </c>
      <c r="O2337" s="8">
        <v>5.9</v>
      </c>
      <c r="P2337" s="9" t="str">
        <f>[1]!b_info_repurchasedate(A2337)</f>
        <v>2022-04-03</v>
      </c>
      <c r="Q2337" s="8" t="s">
        <v>16621</v>
      </c>
      <c r="R2337" s="2" t="str">
        <f>IF((--IF(P2337=0,Q2337,P2337))&gt;(--日期设置!$B$2),IF(P2337=0,Q2337,P2337),Q2337)</f>
        <v>2022-04-03</v>
      </c>
      <c r="S2337" s="2" t="s">
        <v>17879</v>
      </c>
      <c r="T2337" s="8">
        <f>[1]!b_anal_ptmyear($A2337,日期设置!$B$2)</f>
        <v>3.032876712328767</v>
      </c>
      <c r="U2337" s="8">
        <f>[1]!b_anal_termifexercise($A2337,日期设置!B$2)</f>
        <v>1.0328767123287672</v>
      </c>
      <c r="V2337" s="10">
        <f>[1]!b_dq_dirtyprice(A2337,日期设置!$B$2)</f>
        <v>105.706</v>
      </c>
      <c r="W2337" s="11">
        <f>IF(U2337=0,ROUNDUP((Q2337-日期设置!$B$2)/365,0),ROUNDUP((R2337-日期设置!$B$2)/365,0))</f>
        <v>2</v>
      </c>
      <c r="X2337" s="18">
        <f>_xlfn.IFNA(VLOOKUP(A2337,过往入选债券!A:D,4,0),2)</f>
        <v>2</v>
      </c>
      <c r="Y2337">
        <f>_xlfn.IFNA(VLOOKUP(C2337,[2]Sheet1!$A:$A,1,0),3)</f>
        <v>3</v>
      </c>
    </row>
    <row r="2338" spans="1:25" hidden="1" x14ac:dyDescent="0.2">
      <c r="A2338" s="21" t="s">
        <v>9620</v>
      </c>
      <c r="B2338" s="21" t="s">
        <v>9621</v>
      </c>
      <c r="C2338" s="37" t="s">
        <v>9622</v>
      </c>
      <c r="D2338" s="26" t="str">
        <f>[1]!b_calc_yield(A2338,日期设置!$B$2,F2338,1,R2338,1,O2338,L2338,S2338,)</f>
        <v>Fetching...</v>
      </c>
      <c r="E2338" s="26">
        <f t="shared" si="72"/>
        <v>4.1341247526814673</v>
      </c>
      <c r="F2338" s="18">
        <f>[1]!b_dq_cleanprice($A2338,日期设置!B$2)</f>
        <v>100</v>
      </c>
      <c r="G2338" s="18" t="str">
        <f t="shared" si="73"/>
        <v>1.70 + 0.70</v>
      </c>
      <c r="H2338" s="27">
        <f>[1]!b_dq_pctchange($A2338,日期设置!$B$2,1)/100</f>
        <v>0</v>
      </c>
      <c r="I2338" s="26">
        <f>[1]!b_pq_pctchange(A2338,日期设置!$B$4,日期设置!$B$2,1)</f>
        <v>0</v>
      </c>
      <c r="J2338" s="26">
        <f>[1]!b_pq_pctchange(A2338,日期设置!$C$4,日期设置!$B$2,1)</f>
        <v>0</v>
      </c>
      <c r="K2338" s="52">
        <f>[1]!b_dq_amount($A2338,日期设置!B$2,2,10000)</f>
        <v>0</v>
      </c>
      <c r="L2338" s="26">
        <f>[1]!b_info_latestpar(A2338,日期设置!$B$2)</f>
        <v>100</v>
      </c>
      <c r="M2338" s="6">
        <f>[1]!b_info_outstandingbalance($A2338,日期设置!B$2)</f>
        <v>5</v>
      </c>
      <c r="N2338" s="7" t="str">
        <f>[1]!b_info_latestissurercreditrating2(A2338,日期设置!$B$2,"102","1")</f>
        <v>AA</v>
      </c>
      <c r="O2338" s="8">
        <v>6</v>
      </c>
      <c r="P2338" s="9" t="str">
        <f>[1]!b_info_repurchasedate(A2338)</f>
        <v>2021-12-03</v>
      </c>
      <c r="Q2338" s="8" t="s">
        <v>16826</v>
      </c>
      <c r="R2338" s="2" t="str">
        <f>IF((--IF(P2338=0,Q2338,P2338))&gt;(--日期设置!$B$2),IF(P2338=0,Q2338,P2338),Q2338)</f>
        <v>2021-12-03</v>
      </c>
      <c r="S2338" s="2" t="s">
        <v>17956</v>
      </c>
      <c r="T2338" s="8">
        <f>[1]!b_anal_ptmyear($A2338,日期设置!$B$2)</f>
        <v>1.7013698630136986</v>
      </c>
      <c r="U2338" s="8">
        <f>[1]!b_anal_termifexercise($A2338,日期设置!B$2)</f>
        <v>0.70136986301369864</v>
      </c>
      <c r="V2338" s="10">
        <f>[1]!b_dq_dirtyprice(A2338,日期设置!$B$2)</f>
        <v>101.79179999999999</v>
      </c>
      <c r="W2338" s="11">
        <f>IF(U2338=0,ROUNDUP((Q2338-日期设置!$B$2)/365,0),ROUNDUP((R2338-日期设置!$B$2)/365,0))</f>
        <v>1</v>
      </c>
      <c r="X2338" s="18">
        <f>_xlfn.IFNA(VLOOKUP(A2338,过往入选债券!A:D,4,0),2)</f>
        <v>2</v>
      </c>
      <c r="Y2338">
        <f>_xlfn.IFNA(VLOOKUP(C2338,[2]Sheet1!$A:$A,1,0),3)</f>
        <v>3</v>
      </c>
    </row>
    <row r="2339" spans="1:25" hidden="1" x14ac:dyDescent="0.2">
      <c r="A2339" s="28" t="s">
        <v>20956</v>
      </c>
      <c r="B2339" s="28" t="s">
        <v>20957</v>
      </c>
      <c r="C2339" s="39" t="s">
        <v>2398</v>
      </c>
      <c r="D2339" s="26" t="str">
        <f>[1]!b_calc_yield(A2339,日期设置!$B$2,F2339,1,R2339,1,O2339,L2339,S2339,)</f>
        <v>Fetching...</v>
      </c>
      <c r="E2339" s="26">
        <f t="shared" si="72"/>
        <v>38.142141252561167</v>
      </c>
      <c r="F2339" s="18">
        <f>[1]!b_dq_cleanprice($A2339,日期设置!B$2)</f>
        <v>98.93</v>
      </c>
      <c r="G2339" s="18" t="str">
        <f t="shared" si="73"/>
        <v>6.58 + 0</v>
      </c>
      <c r="H2339" s="27">
        <f>[1]!b_dq_pctchange($A2339,日期设置!$B$2,1)/100</f>
        <v>0</v>
      </c>
      <c r="I2339" s="26">
        <f>[1]!b_pq_pctchange(A2339,日期设置!$B$4,日期设置!$B$2,1)</f>
        <v>0</v>
      </c>
      <c r="J2339" s="26">
        <f>[1]!b_pq_pctchange(A2339,日期设置!$C$4,日期设置!$B$2,1)</f>
        <v>0</v>
      </c>
      <c r="K2339" s="52">
        <f>[1]!b_dq_amount($A2339,日期设置!B$2,2,10000)</f>
        <v>0</v>
      </c>
      <c r="L2339" s="26">
        <f>[1]!b_info_latestpar(A2339,日期设置!$B$2)</f>
        <v>100</v>
      </c>
      <c r="M2339" s="6">
        <f>[1]!b_info_outstandingbalance($A2339,日期设置!B$2)</f>
        <v>8.5</v>
      </c>
      <c r="N2339" s="7" t="str">
        <f>[1]!b_info_latestissurercreditrating2(A2339,日期设置!$B$2,"102","1")</f>
        <v>AA</v>
      </c>
      <c r="O2339" s="8">
        <v>5.7</v>
      </c>
      <c r="P2339" s="9">
        <f>[1]!b_info_repurchasedate(A2339)</f>
        <v>0</v>
      </c>
      <c r="Q2339" s="8" t="s">
        <v>21297</v>
      </c>
      <c r="R2339" s="2" t="str">
        <f>IF((--IF(P2339=0,Q2339,P2339))&gt;(--日期设置!$B$2),IF(P2339=0,Q2339,P2339),Q2339)</f>
        <v>2027-10-23</v>
      </c>
      <c r="S2339" s="31" t="s">
        <v>16008</v>
      </c>
      <c r="T2339" s="8">
        <f>[1]!b_anal_ptmyear($A2339,日期设置!$B$2)</f>
        <v>6.5890410958904111</v>
      </c>
      <c r="U2339" s="8">
        <f>[1]!b_anal_termifexercise($A2339,日期设置!B$2)</f>
        <v>0</v>
      </c>
      <c r="V2339" s="10">
        <f>[1]!b_dq_dirtyprice(A2339,日期设置!$B$2)</f>
        <v>101.27249999999999</v>
      </c>
      <c r="W2339" s="11">
        <f>IF(U2339=0,ROUNDUP((Q2339-日期设置!$B$2)/365,0),ROUNDUP((R2339-日期设置!$B$2)/365,0))</f>
        <v>7</v>
      </c>
      <c r="X2339" s="18">
        <f>_xlfn.IFNA(VLOOKUP(A2339,过往入选债券!A:D,4,0),2)</f>
        <v>2</v>
      </c>
      <c r="Y2339">
        <f>_xlfn.IFNA(VLOOKUP(C2339,[2]Sheet1!$A:$A,1,0),3)</f>
        <v>3</v>
      </c>
    </row>
    <row r="2340" spans="1:25" hidden="1" x14ac:dyDescent="0.2">
      <c r="A2340" s="28" t="s">
        <v>21630</v>
      </c>
      <c r="B2340" s="28" t="s">
        <v>21631</v>
      </c>
      <c r="C2340" s="39" t="s">
        <v>12686</v>
      </c>
      <c r="D2340" s="26" t="str">
        <f>[1]!b_calc_yield(A2340,日期设置!$B$2,F2340,1,R2340,1,O2340,L2340,S2340,)</f>
        <v>Fetching...</v>
      </c>
      <c r="E2340" s="26">
        <f t="shared" si="72"/>
        <v>38.41379553549389</v>
      </c>
      <c r="F2340" s="18">
        <f>[1]!b_dq_cleanprice($A2340,日期设置!B$2)</f>
        <v>100</v>
      </c>
      <c r="G2340" s="18" t="str">
        <f t="shared" si="73"/>
        <v>6.64 + 0</v>
      </c>
      <c r="H2340" s="27">
        <f>[1]!b_dq_pctchange($A2340,日期设置!$B$2,1)/100</f>
        <v>0</v>
      </c>
      <c r="I2340" s="26">
        <f>[1]!b_pq_pctchange(A2340,日期设置!$B$4,日期设置!$B$2,1)</f>
        <v>0</v>
      </c>
      <c r="J2340" s="26">
        <f>[1]!b_pq_pctchange(A2340,日期设置!$C$4,日期设置!$B$2,1)</f>
        <v>0</v>
      </c>
      <c r="K2340" s="52">
        <f>[1]!b_dq_amount($A2340,日期设置!B$2,2,10000)</f>
        <v>0</v>
      </c>
      <c r="L2340" s="26">
        <f>[1]!b_info_latestpar(A2340,日期设置!$B$2)</f>
        <v>100</v>
      </c>
      <c r="M2340" s="6">
        <f>[1]!b_info_outstandingbalance($A2340,日期设置!B$2)</f>
        <v>5.3</v>
      </c>
      <c r="N2340" s="7" t="str">
        <f>[1]!b_info_latestissurercreditrating2(A2340,日期设置!$B$2,"102","1")</f>
        <v>AA</v>
      </c>
      <c r="O2340" s="43">
        <v>5.9</v>
      </c>
      <c r="P2340" s="9">
        <f>[1]!b_info_repurchasedate(A2340)</f>
        <v>0</v>
      </c>
      <c r="Q2340" s="31" t="s">
        <v>21737</v>
      </c>
      <c r="R2340" s="2" t="str">
        <f>IF((--IF(P2340=0,Q2340,P2340))&gt;(--日期设置!$B$2),IF(P2340=0,Q2340,P2340),Q2340)</f>
        <v>2027-11-13</v>
      </c>
      <c r="S2340" s="31" t="s">
        <v>17545</v>
      </c>
      <c r="T2340" s="8">
        <f>[1]!b_anal_ptmyear($A2340,日期设置!$B$2)</f>
        <v>6.6465753424657539</v>
      </c>
      <c r="U2340" s="8">
        <f>[1]!b_anal_termifexercise($A2340,日期设置!B$2)</f>
        <v>0</v>
      </c>
      <c r="V2340" s="10">
        <f>[1]!b_dq_dirtyprice(A2340,日期设置!$B$2)</f>
        <v>102.0852</v>
      </c>
      <c r="W2340" s="11">
        <f>IF(U2340=0,ROUNDUP((Q2340-日期设置!$B$2)/365,0),ROUNDUP((R2340-日期设置!$B$2)/365,0))</f>
        <v>7</v>
      </c>
      <c r="X2340" s="18">
        <f>_xlfn.IFNA(VLOOKUP(A2340,过往入选债券!A:D,4,0),2)</f>
        <v>2</v>
      </c>
      <c r="Y2340">
        <f>_xlfn.IFNA(VLOOKUP(C2340,[2]Sheet1!$A:$A,1,0),3)</f>
        <v>3</v>
      </c>
    </row>
    <row r="2341" spans="1:25" hidden="1" x14ac:dyDescent="0.2">
      <c r="A2341" s="21" t="s">
        <v>2820</v>
      </c>
      <c r="B2341" s="21" t="s">
        <v>2821</v>
      </c>
      <c r="C2341" s="37" t="s">
        <v>180</v>
      </c>
      <c r="D2341" s="26" t="str">
        <f>[1]!b_calc_yield(A2341,日期设置!$B$2,F2341,1,R2341,1,O2341,L2341,S2341,)</f>
        <v>Fetching...</v>
      </c>
      <c r="E2341" s="26">
        <f t="shared" si="72"/>
        <v>5.6475376322356663</v>
      </c>
      <c r="F2341" s="18">
        <f>[1]!b_dq_cleanprice($A2341,日期设置!B$2)</f>
        <v>100.29340000000001</v>
      </c>
      <c r="G2341" s="18" t="str">
        <f t="shared" si="73"/>
        <v>1.01 + 0</v>
      </c>
      <c r="H2341" s="27">
        <f>[1]!b_dq_pctchange($A2341,日期设置!$B$2,1)/100</f>
        <v>0</v>
      </c>
      <c r="I2341" s="26">
        <f>[1]!b_pq_pctchange(A2341,日期设置!$B$4,日期设置!$B$2,1)</f>
        <v>0</v>
      </c>
      <c r="J2341" s="26">
        <f>[1]!b_pq_pctchange(A2341,日期设置!$C$4,日期设置!$B$2,1)</f>
        <v>0</v>
      </c>
      <c r="K2341" s="52">
        <f>[1]!b_dq_amount($A2341,日期设置!B$2,2,10000)</f>
        <v>0</v>
      </c>
      <c r="L2341" s="26">
        <f>[1]!b_info_latestpar(A2341,日期设置!$B$2)</f>
        <v>100</v>
      </c>
      <c r="M2341" s="6">
        <f>[1]!b_info_outstandingbalance($A2341,日期设置!B$2)</f>
        <v>2</v>
      </c>
      <c r="N2341" s="7">
        <f>[1]!b_info_latestissurercreditrating2(A2341,日期设置!$B$2,"102","1")</f>
        <v>0</v>
      </c>
      <c r="O2341" s="8">
        <v>6.2</v>
      </c>
      <c r="P2341" s="9">
        <f>[1]!b_info_repurchasedate(A2341)</f>
        <v>0</v>
      </c>
      <c r="Q2341" s="8" t="s">
        <v>16249</v>
      </c>
      <c r="R2341" s="2" t="str">
        <f>IF((--IF(P2341=0,Q2341,P2341))&gt;(--日期设置!$B$2),IF(P2341=0,Q2341,P2341),Q2341)</f>
        <v>2022-03-28</v>
      </c>
      <c r="S2341" s="2" t="s">
        <v>17882</v>
      </c>
      <c r="T2341" s="8">
        <f>[1]!b_anal_ptmyear($A2341,日期设置!$B$2)</f>
        <v>1.0164383561643835</v>
      </c>
      <c r="U2341" s="8">
        <f>[1]!b_anal_termifexercise($A2341,日期设置!B$2)</f>
        <v>0</v>
      </c>
      <c r="V2341" s="10">
        <f>[1]!b_dq_dirtyprice(A2341,日期设置!$B$2)</f>
        <v>106.39149999999999</v>
      </c>
      <c r="W2341" s="11">
        <f>IF(U2341=0,ROUNDUP((Q2341-日期设置!$B$2)/365,0),ROUNDUP((R2341-日期设置!$B$2)/365,0))</f>
        <v>2</v>
      </c>
      <c r="X2341" s="18">
        <f>_xlfn.IFNA(VLOOKUP(A2341,过往入选债券!A:D,4,0),2)</f>
        <v>2</v>
      </c>
      <c r="Y2341">
        <f>_xlfn.IFNA(VLOOKUP(C2341,[2]Sheet1!$A:$A,1,0),3)</f>
        <v>3</v>
      </c>
    </row>
    <row r="2342" spans="1:25" hidden="1" x14ac:dyDescent="0.2">
      <c r="A2342" s="21" t="s">
        <v>15356</v>
      </c>
      <c r="B2342" s="21" t="s">
        <v>15357</v>
      </c>
      <c r="C2342" s="37" t="s">
        <v>425</v>
      </c>
      <c r="D2342" s="26" t="str">
        <f>[1]!b_calc_yield(A2342,日期设置!$B$2,F2342,1,R2342,1,O2342,L2342,S2342,)</f>
        <v>Fetching...</v>
      </c>
      <c r="E2342" s="26">
        <f t="shared" si="72"/>
        <v>7.5747632886472349</v>
      </c>
      <c r="F2342" s="18">
        <f>[1]!b_dq_cleanprice($A2342,日期设置!B$2)</f>
        <v>98.965500000000006</v>
      </c>
      <c r="G2342" s="18" t="str">
        <f t="shared" si="73"/>
        <v>3.32 + 1.32</v>
      </c>
      <c r="H2342" s="27">
        <f>[1]!b_dq_pctchange($A2342,日期设置!$B$2,1)/100</f>
        <v>0</v>
      </c>
      <c r="I2342" s="26">
        <f>[1]!b_pq_pctchange(A2342,日期设置!$B$4,日期设置!$B$2,1)</f>
        <v>0</v>
      </c>
      <c r="J2342" s="26">
        <f>[1]!b_pq_pctchange(A2342,日期设置!$C$4,日期设置!$B$2,1)</f>
        <v>0</v>
      </c>
      <c r="K2342" s="52">
        <f>[1]!b_dq_amount($A2342,日期设置!B$2,2,10000)</f>
        <v>0</v>
      </c>
      <c r="L2342" s="26">
        <f>[1]!b_info_latestpar(A2342,日期设置!$B$2)</f>
        <v>100</v>
      </c>
      <c r="M2342" s="6">
        <f>[1]!b_info_outstandingbalance($A2342,日期设置!B$2)</f>
        <v>20</v>
      </c>
      <c r="N2342" s="7" t="str">
        <f>[1]!b_info_latestissurercreditrating2(A2342,日期设置!$B$2,"102","1")</f>
        <v>AAA</v>
      </c>
      <c r="O2342" s="8">
        <v>5.08</v>
      </c>
      <c r="P2342" s="9" t="str">
        <f>[1]!b_info_repurchasedate(A2342)</f>
        <v>2022-07-18</v>
      </c>
      <c r="Q2342" s="8" t="s">
        <v>16450</v>
      </c>
      <c r="R2342" s="2" t="str">
        <f>IF((--IF(P2342=0,Q2342,P2342))&gt;(--日期设置!$B$2),IF(P2342=0,Q2342,P2342),Q2342)</f>
        <v>2022-07-18</v>
      </c>
      <c r="S2342" s="2" t="s">
        <v>18216</v>
      </c>
      <c r="T2342" s="8">
        <f>[1]!b_anal_ptmyear($A2342,日期设置!$B$2)</f>
        <v>3.3232876712328769</v>
      </c>
      <c r="U2342" s="8">
        <f>[1]!b_anal_termifexercise($A2342,日期设置!B$2)</f>
        <v>1.3232876712328767</v>
      </c>
      <c r="V2342" s="10">
        <f>[1]!b_dq_dirtyprice(A2342,日期设置!$B$2)</f>
        <v>102.4032</v>
      </c>
      <c r="W2342" s="11">
        <f>IF(U2342=0,ROUNDUP((Q2342-日期设置!$B$2)/365,0),ROUNDUP((R2342-日期设置!$B$2)/365,0))</f>
        <v>2</v>
      </c>
      <c r="X2342" s="18">
        <f>_xlfn.IFNA(VLOOKUP(A2342,过往入选债券!A:D,4,0),2)</f>
        <v>2</v>
      </c>
      <c r="Y2342">
        <f>_xlfn.IFNA(VLOOKUP(C2342,[2]Sheet1!$A:$A,1,0),3)</f>
        <v>3</v>
      </c>
    </row>
    <row r="2343" spans="1:25" hidden="1" x14ac:dyDescent="0.2">
      <c r="A2343" s="21" t="s">
        <v>12409</v>
      </c>
      <c r="B2343" s="21" t="s">
        <v>12410</v>
      </c>
      <c r="C2343" s="37" t="s">
        <v>230</v>
      </c>
      <c r="D2343" s="26" t="str">
        <f>[1]!b_calc_yield(A2343,日期设置!$B$2,F2343,1,R2343,1,O2343,L2343,S2343,)</f>
        <v>Fetching...</v>
      </c>
      <c r="E2343" s="26">
        <f t="shared" si="72"/>
        <v>6.0920362648770876</v>
      </c>
      <c r="F2343" s="18">
        <f>[1]!b_dq_cleanprice($A2343,日期设置!B$2)</f>
        <v>99.997500000000002</v>
      </c>
      <c r="G2343" s="18" t="str">
        <f t="shared" si="73"/>
        <v>1.08 + 0</v>
      </c>
      <c r="H2343" s="27">
        <f>[1]!b_dq_pctchange($A2343,日期设置!$B$2,1)/100</f>
        <v>0</v>
      </c>
      <c r="I2343" s="26">
        <f>[1]!b_pq_pctchange(A2343,日期设置!$B$4,日期设置!$B$2,1)</f>
        <v>0</v>
      </c>
      <c r="J2343" s="26">
        <f>[1]!b_pq_pctchange(A2343,日期设置!$C$4,日期设置!$B$2,1)</f>
        <v>0</v>
      </c>
      <c r="K2343" s="52">
        <f>[1]!b_dq_amount($A2343,日期设置!B$2,2,10000)</f>
        <v>0</v>
      </c>
      <c r="L2343" s="26">
        <f>[1]!b_info_latestpar(A2343,日期设置!$B$2)</f>
        <v>100</v>
      </c>
      <c r="M2343" s="6">
        <f>[1]!b_info_outstandingbalance($A2343,日期设置!B$2)</f>
        <v>12</v>
      </c>
      <c r="N2343" s="7" t="str">
        <f>[1]!b_info_latestissurercreditrating2(A2343,日期设置!$B$2,"102","1")</f>
        <v>AA+</v>
      </c>
      <c r="O2343" s="8">
        <v>5.9</v>
      </c>
      <c r="P2343" s="9" t="str">
        <f>[1]!b_info_repurchasedate(A2343)</f>
        <v>2020-04-23</v>
      </c>
      <c r="Q2343" s="8" t="s">
        <v>16095</v>
      </c>
      <c r="R2343" s="2" t="str">
        <f>IF((--IF(P2343=0,Q2343,P2343))&gt;(--日期设置!$B$2),IF(P2343=0,Q2343,P2343),Q2343)</f>
        <v>2022-04-23</v>
      </c>
      <c r="S2343" s="2" t="s">
        <v>18662</v>
      </c>
      <c r="T2343" s="8">
        <f>[1]!b_anal_ptmyear($A2343,日期设置!$B$2)</f>
        <v>1.0876712328767124</v>
      </c>
      <c r="U2343" s="8">
        <f>[1]!b_anal_termifexercise($A2343,日期设置!B$2)</f>
        <v>0</v>
      </c>
      <c r="V2343" s="10">
        <f>[1]!b_dq_dirtyprice(A2343,日期设置!$B$2)</f>
        <v>105.3802</v>
      </c>
      <c r="W2343" s="11">
        <f>IF(U2343=0,ROUNDUP((Q2343-日期设置!$B$2)/365,0),ROUNDUP((R2343-日期设置!$B$2)/365,0))</f>
        <v>2</v>
      </c>
      <c r="X2343" s="18">
        <f>_xlfn.IFNA(VLOOKUP(A2343,过往入选债券!A:D,4,0),2)</f>
        <v>2</v>
      </c>
      <c r="Y2343">
        <f>_xlfn.IFNA(VLOOKUP(C2343,[2]Sheet1!$A:$A,1,0),3)</f>
        <v>3</v>
      </c>
    </row>
    <row r="2344" spans="1:25" hidden="1" x14ac:dyDescent="0.2">
      <c r="A2344" s="21" t="s">
        <v>654</v>
      </c>
      <c r="B2344" s="21" t="s">
        <v>655</v>
      </c>
      <c r="C2344" s="37" t="s">
        <v>656</v>
      </c>
      <c r="D2344" s="26" t="str">
        <f>[1]!b_calc_yield(A2344,日期设置!$B$2,F2344,1,R2344,1,O2344,L2344,S2344,)</f>
        <v>Fetching...</v>
      </c>
      <c r="E2344" s="26">
        <f t="shared" si="72"/>
        <v>2.9512021153762724</v>
      </c>
      <c r="F2344" s="18">
        <f>[1]!b_dq_cleanprice($A2344,日期设置!B$2)</f>
        <v>99.260599999999997</v>
      </c>
      <c r="G2344" s="18" t="str">
        <f t="shared" si="73"/>
        <v>0.50 + 0</v>
      </c>
      <c r="H2344" s="27">
        <f>[1]!b_dq_pctchange($A2344,日期设置!$B$2,1)/100</f>
        <v>0</v>
      </c>
      <c r="I2344" s="26">
        <f>[1]!b_pq_pctchange(A2344,日期设置!$B$4,日期设置!$B$2,1)</f>
        <v>0</v>
      </c>
      <c r="J2344" s="26">
        <f>[1]!b_pq_pctchange(A2344,日期设置!$C$4,日期设置!$B$2,1)</f>
        <v>0</v>
      </c>
      <c r="K2344" s="52">
        <f>[1]!b_dq_amount($A2344,日期设置!B$2,2,10000)</f>
        <v>0</v>
      </c>
      <c r="L2344" s="26">
        <f>[1]!b_info_latestpar(A2344,日期设置!$B$2)</f>
        <v>100</v>
      </c>
      <c r="M2344" s="6">
        <f>[1]!b_info_outstandingbalance($A2344,日期设置!B$2)</f>
        <v>10</v>
      </c>
      <c r="N2344" s="7">
        <f>[1]!b_info_latestissurercreditrating2(A2344,日期设置!$B$2,"102","1")</f>
        <v>0</v>
      </c>
      <c r="O2344" s="8">
        <v>4.5</v>
      </c>
      <c r="P2344" s="9">
        <f>[1]!b_info_repurchasedate(A2344)</f>
        <v>0</v>
      </c>
      <c r="Q2344" s="8" t="s">
        <v>16146</v>
      </c>
      <c r="R2344" s="2" t="str">
        <f>IF((--IF(P2344=0,Q2344,P2344))&gt;(--日期设置!$B$2),IF(P2344=0,Q2344,P2344),Q2344)</f>
        <v>2021-09-21</v>
      </c>
      <c r="S2344" s="2" t="s">
        <v>18517</v>
      </c>
      <c r="T2344" s="8">
        <f>[1]!b_anal_ptmyear($A2344,日期设置!$B$2)</f>
        <v>0.50136986301369868</v>
      </c>
      <c r="U2344" s="8">
        <f>[1]!b_anal_termifexercise($A2344,日期设置!B$2)</f>
        <v>0</v>
      </c>
      <c r="V2344" s="10">
        <f>[1]!b_dq_dirtyprice(A2344,日期设置!$B$2)</f>
        <v>101.5044</v>
      </c>
      <c r="W2344" s="11">
        <f>IF(U2344=0,ROUNDUP((Q2344-日期设置!$B$2)/365,0),ROUNDUP((R2344-日期设置!$B$2)/365,0))</f>
        <v>1</v>
      </c>
      <c r="X2344" s="18">
        <f>_xlfn.IFNA(VLOOKUP(A2344,过往入选债券!A:D,4,0),2)</f>
        <v>2</v>
      </c>
      <c r="Y2344">
        <f>_xlfn.IFNA(VLOOKUP(C2344,[2]Sheet1!$A:$A,1,0),3)</f>
        <v>3</v>
      </c>
    </row>
    <row r="2345" spans="1:25" hidden="1" x14ac:dyDescent="0.2">
      <c r="A2345" s="21" t="s">
        <v>3754</v>
      </c>
      <c r="B2345" s="21" t="s">
        <v>3755</v>
      </c>
      <c r="C2345" s="37" t="s">
        <v>572</v>
      </c>
      <c r="D2345" s="26" t="str">
        <f>[1]!b_calc_yield(A2345,日期设置!$B$2,F2345,1,R2345,1,O2345,L2345,S2345,)</f>
        <v>Fetching...</v>
      </c>
      <c r="E2345" s="26">
        <f t="shared" si="72"/>
        <v>10.23448449630715</v>
      </c>
      <c r="F2345" s="18">
        <f>[1]!b_dq_cleanprice($A2345,日期设置!B$2)</f>
        <v>100.155</v>
      </c>
      <c r="G2345" s="18" t="str">
        <f t="shared" si="73"/>
        <v>1.75 + 0</v>
      </c>
      <c r="H2345" s="27">
        <f>[1]!b_dq_pctchange($A2345,日期设置!$B$2,1)/100</f>
        <v>0</v>
      </c>
      <c r="I2345" s="26">
        <f>[1]!b_pq_pctchange(A2345,日期设置!$B$4,日期设置!$B$2,1)</f>
        <v>0</v>
      </c>
      <c r="J2345" s="26">
        <f>[1]!b_pq_pctchange(A2345,日期设置!$C$4,日期设置!$B$2,1)</f>
        <v>0</v>
      </c>
      <c r="K2345" s="52">
        <f>[1]!b_dq_amount($A2345,日期设置!B$2,2,10000)</f>
        <v>0</v>
      </c>
      <c r="L2345" s="26">
        <f>[1]!b_info_latestpar(A2345,日期设置!$B$2)</f>
        <v>100</v>
      </c>
      <c r="M2345" s="6">
        <f>[1]!b_info_outstandingbalance($A2345,日期设置!B$2)</f>
        <v>3</v>
      </c>
      <c r="N2345" s="7">
        <f>[1]!b_info_latestissurercreditrating2(A2345,日期设置!$B$2,"102","1")</f>
        <v>0</v>
      </c>
      <c r="O2345" s="8">
        <v>6</v>
      </c>
      <c r="P2345" s="9">
        <f>[1]!b_info_repurchasedate(A2345)</f>
        <v>0</v>
      </c>
      <c r="Q2345" s="8" t="s">
        <v>16691</v>
      </c>
      <c r="R2345" s="2" t="str">
        <f>IF((--IF(P2345=0,Q2345,P2345))&gt;(--日期设置!$B$2),IF(P2345=0,Q2345,P2345),Q2345)</f>
        <v>2022-12-24</v>
      </c>
      <c r="S2345" s="2" t="s">
        <v>18421</v>
      </c>
      <c r="T2345" s="8">
        <f>[1]!b_anal_ptmyear($A2345,日期设置!$B$2)</f>
        <v>1.7589041095890412</v>
      </c>
      <c r="U2345" s="8">
        <f>[1]!b_anal_termifexercise($A2345,日期设置!B$2)</f>
        <v>0</v>
      </c>
      <c r="V2345" s="10">
        <f>[1]!b_dq_dirtyprice(A2345,日期设置!$B$2)</f>
        <v>101.6016</v>
      </c>
      <c r="W2345" s="11">
        <f>IF(U2345=0,ROUNDUP((Q2345-日期设置!$B$2)/365,0),ROUNDUP((R2345-日期设置!$B$2)/365,0))</f>
        <v>2</v>
      </c>
      <c r="X2345" s="18">
        <f>_xlfn.IFNA(VLOOKUP(A2345,过往入选债券!A:D,4,0),2)</f>
        <v>2</v>
      </c>
      <c r="Y2345">
        <f>_xlfn.IFNA(VLOOKUP(C2345,[2]Sheet1!$A:$A,1,0),3)</f>
        <v>3</v>
      </c>
    </row>
    <row r="2346" spans="1:25" hidden="1" x14ac:dyDescent="0.2">
      <c r="A2346" s="28" t="s">
        <v>19853</v>
      </c>
      <c r="B2346" s="28" t="s">
        <v>19854</v>
      </c>
      <c r="C2346" s="38" t="s">
        <v>49</v>
      </c>
      <c r="D2346" s="26" t="str">
        <f>[1]!b_calc_yield(A2346,日期设置!$B$2,F2346,1,R2346,1,O2346,L2346,S2346,)</f>
        <v>Fetching...</v>
      </c>
      <c r="E2346" s="26">
        <f t="shared" si="72"/>
        <v>13.903703467143579</v>
      </c>
      <c r="F2346" s="18">
        <f>[1]!b_dq_cleanprice($A2346,日期设置!B$2)</f>
        <v>100.003</v>
      </c>
      <c r="G2346" s="18" t="str">
        <f t="shared" si="73"/>
        <v>4.43 + 2.43</v>
      </c>
      <c r="H2346" s="27">
        <f>[1]!b_dq_pctchange($A2346,日期设置!$B$2,1)/100</f>
        <v>0</v>
      </c>
      <c r="I2346" s="26">
        <f>[1]!b_pq_pctchange(A2346,日期设置!$B$4,日期设置!$B$2,1)</f>
        <v>0</v>
      </c>
      <c r="J2346" s="26">
        <f>[1]!b_pq_pctchange(A2346,日期设置!$C$4,日期设置!$B$2,1)</f>
        <v>0</v>
      </c>
      <c r="K2346" s="52">
        <f>[1]!b_dq_amount($A2346,日期设置!B$2,2,10000)</f>
        <v>0</v>
      </c>
      <c r="L2346" s="26">
        <f>[1]!b_info_latestpar(A2346,日期设置!$B$2)</f>
        <v>100</v>
      </c>
      <c r="M2346" s="6">
        <f>[1]!b_info_outstandingbalance($A2346,日期设置!B$2)</f>
        <v>10</v>
      </c>
      <c r="N2346" s="7" t="str">
        <f>[1]!b_info_latestissurercreditrating2(A2346,日期设置!$B$2,"102","1")</f>
        <v>AA</v>
      </c>
      <c r="O2346" s="8">
        <v>5.9</v>
      </c>
      <c r="P2346" s="9" t="str">
        <f>[1]!b_info_repurchasedate(A2346)</f>
        <v>2023-08-28</v>
      </c>
      <c r="Q2346" s="8" t="s">
        <v>20014</v>
      </c>
      <c r="R2346" s="2" t="str">
        <f>IF((--IF(P2346=0,Q2346,P2346))&gt;(--日期设置!$B$2),IF(P2346=0,Q2346,P2346),Q2346)</f>
        <v>2023-08-28</v>
      </c>
      <c r="S2346" s="31" t="s">
        <v>19230</v>
      </c>
      <c r="T2346" s="8">
        <f>[1]!b_anal_ptmyear($A2346,日期设置!$B$2)</f>
        <v>4.4356164383561643</v>
      </c>
      <c r="U2346" s="8">
        <f>[1]!b_anal_termifexercise($A2346,日期设置!B$2)</f>
        <v>2.4356164383561643</v>
      </c>
      <c r="V2346" s="10">
        <f>[1]!b_dq_dirtyprice(A2346,日期设置!$B$2)</f>
        <v>103.3329</v>
      </c>
      <c r="W2346" s="11">
        <f>IF(U2346=0,ROUNDUP((Q2346-日期设置!$B$2)/365,0),ROUNDUP((R2346-日期设置!$B$2)/365,0))</f>
        <v>3</v>
      </c>
      <c r="X2346" s="18">
        <f>_xlfn.IFNA(VLOOKUP(A2346,过往入选债券!A:D,4,0),2)</f>
        <v>2</v>
      </c>
      <c r="Y2346">
        <f>_xlfn.IFNA(VLOOKUP(C2346,[2]Sheet1!$A:$A,1,0),3)</f>
        <v>3</v>
      </c>
    </row>
    <row r="2347" spans="1:25" hidden="1" x14ac:dyDescent="0.2">
      <c r="A2347" s="28" t="s">
        <v>20116</v>
      </c>
      <c r="B2347" s="28" t="s">
        <v>20117</v>
      </c>
      <c r="C2347" s="39" t="s">
        <v>20739</v>
      </c>
      <c r="D2347" s="26" t="str">
        <f>[1]!b_calc_yield(A2347,日期设置!$B$2,F2347,1,R2347,1,O2347,L2347,S2347,)</f>
        <v>Fetching...</v>
      </c>
      <c r="E2347" s="26">
        <f t="shared" si="72"/>
        <v>8.5050753614272612</v>
      </c>
      <c r="F2347" s="18">
        <f>[1]!b_dq_cleanprice($A2347,日期设置!B$2)</f>
        <v>100.73260000000001</v>
      </c>
      <c r="G2347" s="18" t="str">
        <f t="shared" si="73"/>
        <v>2.48 + 1.48</v>
      </c>
      <c r="H2347" s="27">
        <f>[1]!b_dq_pctchange($A2347,日期设置!$B$2,1)/100</f>
        <v>0</v>
      </c>
      <c r="I2347" s="26">
        <f>[1]!b_pq_pctchange(A2347,日期设置!$B$4,日期设置!$B$2,1)</f>
        <v>0</v>
      </c>
      <c r="J2347" s="26">
        <f>[1]!b_pq_pctchange(A2347,日期设置!$C$4,日期设置!$B$2,1)</f>
        <v>0</v>
      </c>
      <c r="K2347" s="52">
        <f>[1]!b_dq_amount($A2347,日期设置!B$2,2,10000)</f>
        <v>0</v>
      </c>
      <c r="L2347" s="26">
        <f>[1]!b_info_latestpar(A2347,日期设置!$B$2)</f>
        <v>100</v>
      </c>
      <c r="M2347" s="6">
        <f>[1]!b_info_outstandingbalance($A2347,日期设置!B$2)</f>
        <v>4</v>
      </c>
      <c r="N2347" s="7">
        <f>[1]!b_info_latestissurercreditrating2(A2347,日期设置!$B$2,"102","1")</f>
        <v>0</v>
      </c>
      <c r="O2347" s="8">
        <v>6.44</v>
      </c>
      <c r="P2347" s="9" t="str">
        <f>[1]!b_info_repurchasedate(A2347)</f>
        <v>2022-09-16</v>
      </c>
      <c r="Q2347" s="8" t="s">
        <v>20838</v>
      </c>
      <c r="R2347" s="2" t="str">
        <f>IF((--IF(P2347=0,Q2347,P2347))&gt;(--日期设置!$B$2),IF(P2347=0,Q2347,P2347),Q2347)</f>
        <v>2022-09-16</v>
      </c>
      <c r="S2347" s="31" t="s">
        <v>16122</v>
      </c>
      <c r="T2347" s="8">
        <f>[1]!b_anal_ptmyear($A2347,日期设置!$B$2)</f>
        <v>2.4876712328767123</v>
      </c>
      <c r="U2347" s="8">
        <f>[1]!b_anal_termifexercise($A2347,日期设置!B$2)</f>
        <v>1.4876712328767123</v>
      </c>
      <c r="V2347" s="10">
        <f>[1]!b_dq_dirtyprice(A2347,日期设置!$B$2)</f>
        <v>104.032</v>
      </c>
      <c r="W2347" s="11">
        <f>IF(U2347=0,ROUNDUP((Q2347-日期设置!$B$2)/365,0),ROUNDUP((R2347-日期设置!$B$2)/365,0))</f>
        <v>2</v>
      </c>
      <c r="X2347" s="18">
        <f>_xlfn.IFNA(VLOOKUP(A2347,过往入选债券!A:D,4,0),2)</f>
        <v>2</v>
      </c>
      <c r="Y2347">
        <f>_xlfn.IFNA(VLOOKUP(C2347,[2]Sheet1!$A:$A,1,0),3)</f>
        <v>3</v>
      </c>
    </row>
    <row r="2348" spans="1:25" hidden="1" x14ac:dyDescent="0.2">
      <c r="A2348" s="21" t="s">
        <v>9542</v>
      </c>
      <c r="B2348" s="21" t="s">
        <v>9543</v>
      </c>
      <c r="C2348" s="37" t="s">
        <v>81</v>
      </c>
      <c r="D2348" s="26" t="str">
        <f>[1]!b_calc_yield(A2348,日期设置!$B$2,F2348,1,R2348,1,O2348,L2348,S2348,)</f>
        <v>Fetching...</v>
      </c>
      <c r="E2348" s="26">
        <f t="shared" si="72"/>
        <v>3.9129258977995018</v>
      </c>
      <c r="F2348" s="18">
        <f>[1]!b_dq_cleanprice($A2348,日期设置!B$2)</f>
        <v>98.828500000000005</v>
      </c>
      <c r="G2348" s="18" t="str">
        <f t="shared" si="73"/>
        <v>0.66 + 0</v>
      </c>
      <c r="H2348" s="27">
        <f>[1]!b_dq_pctchange($A2348,日期设置!$B$2,1)/100</f>
        <v>0</v>
      </c>
      <c r="I2348" s="26">
        <f>[1]!b_pq_pctchange(A2348,日期设置!$B$4,日期设置!$B$2,1)</f>
        <v>0</v>
      </c>
      <c r="J2348" s="26">
        <f>[1]!b_pq_pctchange(A2348,日期设置!$C$4,日期设置!$B$2,1)</f>
        <v>0</v>
      </c>
      <c r="K2348" s="52">
        <f>[1]!b_dq_amount($A2348,日期设置!B$2,2,10000)</f>
        <v>0</v>
      </c>
      <c r="L2348" s="26">
        <f>[1]!b_info_latestpar(A2348,日期设置!$B$2)</f>
        <v>100</v>
      </c>
      <c r="M2348" s="6">
        <f>[1]!b_info_outstandingbalance($A2348,日期设置!B$2)</f>
        <v>10</v>
      </c>
      <c r="N2348" s="7" t="str">
        <f>[1]!b_info_latestissurercreditrating2(A2348,日期设置!$B$2,"102","1")</f>
        <v>AAA</v>
      </c>
      <c r="O2348" s="8">
        <v>4.13</v>
      </c>
      <c r="P2348" s="9">
        <f>[1]!b_info_repurchasedate(A2348)</f>
        <v>0</v>
      </c>
      <c r="Q2348" s="8" t="s">
        <v>17468</v>
      </c>
      <c r="R2348" s="2" t="str">
        <f>IF((--IF(P2348=0,Q2348,P2348))&gt;(--日期设置!$B$2),IF(P2348=0,Q2348,P2348),Q2348)</f>
        <v>2021-11-20</v>
      </c>
      <c r="S2348" s="2" t="s">
        <v>18018</v>
      </c>
      <c r="T2348" s="8">
        <f>[1]!b_anal_ptmyear($A2348,日期设置!$B$2)</f>
        <v>0.66575342465753429</v>
      </c>
      <c r="U2348" s="8">
        <f>[1]!b_anal_termifexercise($A2348,日期设置!B$2)</f>
        <v>0</v>
      </c>
      <c r="V2348" s="10">
        <f>[1]!b_dq_dirtyprice(A2348,日期设置!$B$2)</f>
        <v>100.2089</v>
      </c>
      <c r="W2348" s="11">
        <f>IF(U2348=0,ROUNDUP((Q2348-日期设置!$B$2)/365,0),ROUNDUP((R2348-日期设置!$B$2)/365,0))</f>
        <v>1</v>
      </c>
      <c r="X2348" s="18">
        <f>_xlfn.IFNA(VLOOKUP(A2348,过往入选债券!A:D,4,0),2)</f>
        <v>2</v>
      </c>
      <c r="Y2348">
        <f>_xlfn.IFNA(VLOOKUP(C2348,[2]Sheet1!$A:$A,1,0),3)</f>
        <v>3</v>
      </c>
    </row>
    <row r="2349" spans="1:25" hidden="1" x14ac:dyDescent="0.2">
      <c r="A2349" s="21" t="s">
        <v>13662</v>
      </c>
      <c r="B2349" s="21" t="s">
        <v>13663</v>
      </c>
      <c r="C2349" s="37" t="s">
        <v>12157</v>
      </c>
      <c r="D2349" s="26" t="str">
        <f>[1]!b_calc_yield(A2349,日期设置!$B$2,F2349,1,R2349,1,O2349,L2349,S2349,)</f>
        <v>Fetching...</v>
      </c>
      <c r="E2349" s="26">
        <f t="shared" si="72"/>
        <v>16.793877463445938</v>
      </c>
      <c r="F2349" s="18">
        <f>[1]!b_dq_cleanprice($A2349,日期设置!B$2)</f>
        <v>101.139</v>
      </c>
      <c r="G2349" s="18" t="str">
        <f t="shared" si="73"/>
        <v>6.03 + 3.04</v>
      </c>
      <c r="H2349" s="27">
        <f>[1]!b_dq_pctchange($A2349,日期设置!$B$2,1)/100</f>
        <v>0</v>
      </c>
      <c r="I2349" s="26">
        <f>[1]!b_pq_pctchange(A2349,日期设置!$B$4,日期设置!$B$2,1)</f>
        <v>0</v>
      </c>
      <c r="J2349" s="26">
        <f>[1]!b_pq_pctchange(A2349,日期设置!$C$4,日期设置!$B$2,1)</f>
        <v>0</v>
      </c>
      <c r="K2349" s="52">
        <f>[1]!b_dq_amount($A2349,日期设置!B$2,2,10000)</f>
        <v>0</v>
      </c>
      <c r="L2349" s="26">
        <f>[1]!b_info_latestpar(A2349,日期设置!$B$2)</f>
        <v>100</v>
      </c>
      <c r="M2349" s="6">
        <f>[1]!b_info_outstandingbalance($A2349,日期设置!B$2)</f>
        <v>5</v>
      </c>
      <c r="N2349" s="7" t="str">
        <f>[1]!b_info_latestissurercreditrating2(A2349,日期设置!$B$2,"102","1")</f>
        <v>AA</v>
      </c>
      <c r="O2349" s="8">
        <v>6.3</v>
      </c>
      <c r="P2349" s="9" t="str">
        <f>[1]!b_info_repurchasedate(A2349)</f>
        <v>2024-04-05</v>
      </c>
      <c r="Q2349" s="8" t="s">
        <v>17684</v>
      </c>
      <c r="R2349" s="2" t="str">
        <f>IF((--IF(P2349=0,Q2349,P2349))&gt;(--日期设置!$B$2),IF(P2349=0,Q2349,P2349),Q2349)</f>
        <v>2024-04-05</v>
      </c>
      <c r="S2349" s="2" t="s">
        <v>18108</v>
      </c>
      <c r="T2349" s="8">
        <f>[1]!b_anal_ptmyear($A2349,日期设置!$B$2)</f>
        <v>6.0383561643835613</v>
      </c>
      <c r="U2349" s="8">
        <f>[1]!b_anal_termifexercise($A2349,日期设置!B$2)</f>
        <v>3.0410958904109591</v>
      </c>
      <c r="V2349" s="10">
        <f>[1]!b_dq_dirtyprice(A2349,日期设置!$B$2)</f>
        <v>107.1974</v>
      </c>
      <c r="W2349" s="11">
        <f>IF(U2349=0,ROUNDUP((Q2349-日期设置!$B$2)/365,0),ROUNDUP((R2349-日期设置!$B$2)/365,0))</f>
        <v>4</v>
      </c>
      <c r="X2349" s="18">
        <f>_xlfn.IFNA(VLOOKUP(A2349,过往入选债券!A:D,4,0),2)</f>
        <v>2</v>
      </c>
      <c r="Y2349">
        <f>_xlfn.IFNA(VLOOKUP(C2349,[2]Sheet1!$A:$A,1,0),3)</f>
        <v>3</v>
      </c>
    </row>
    <row r="2350" spans="1:25" hidden="1" x14ac:dyDescent="0.2">
      <c r="A2350" s="28" t="s">
        <v>19254</v>
      </c>
      <c r="B2350" s="28" t="s">
        <v>19255</v>
      </c>
      <c r="C2350" s="38" t="s">
        <v>6488</v>
      </c>
      <c r="D2350" s="26" t="str">
        <f>[1]!b_calc_yield(A2350,日期设置!$B$2,F2350,1,R2350,1,O2350,L2350,S2350,)</f>
        <v>Fetching...</v>
      </c>
      <c r="E2350" s="26">
        <f t="shared" si="72"/>
        <v>13.812202220236358</v>
      </c>
      <c r="F2350" s="18">
        <f>[1]!b_dq_cleanprice($A2350,日期设置!B$2)</f>
        <v>101.02160000000001</v>
      </c>
      <c r="G2350" s="18" t="str">
        <f t="shared" si="73"/>
        <v>4.43 + 2.43</v>
      </c>
      <c r="H2350" s="27">
        <f>[1]!b_dq_pctchange($A2350,日期设置!$B$2,1)/100</f>
        <v>0</v>
      </c>
      <c r="I2350" s="26">
        <f>[1]!b_pq_pctchange(A2350,日期设置!$B$4,日期设置!$B$2,1)</f>
        <v>0</v>
      </c>
      <c r="J2350" s="26">
        <f>[1]!b_pq_pctchange(A2350,日期设置!$C$4,日期设置!$B$2,1)</f>
        <v>0.36800356081199587</v>
      </c>
      <c r="K2350" s="52">
        <f>[1]!b_dq_amount($A2350,日期设置!B$2,2,10000)</f>
        <v>0</v>
      </c>
      <c r="L2350" s="26">
        <f>[1]!b_info_latestpar(A2350,日期设置!$B$2)</f>
        <v>100</v>
      </c>
      <c r="M2350" s="6">
        <f>[1]!b_info_outstandingbalance($A2350,日期设置!B$2)</f>
        <v>8.5</v>
      </c>
      <c r="N2350" s="7">
        <f>[1]!b_info_latestissurercreditrating2(A2350,日期设置!$B$2,"102","1")</f>
        <v>0</v>
      </c>
      <c r="O2350" s="8">
        <v>6.36</v>
      </c>
      <c r="P2350" s="9" t="str">
        <f>[1]!b_info_repurchasedate(A2350)</f>
        <v>2023-08-27</v>
      </c>
      <c r="Q2350" s="8" t="s">
        <v>17249</v>
      </c>
      <c r="R2350" s="2" t="str">
        <f>IF((--IF(P2350=0,Q2350,P2350))&gt;(--日期设置!$B$2),IF(P2350=0,Q2350,P2350),Q2350)</f>
        <v>2023-08-27</v>
      </c>
      <c r="S2350" s="31" t="s">
        <v>19227</v>
      </c>
      <c r="T2350" s="8">
        <f>[1]!b_anal_ptmyear($A2350,日期设置!$B$2)</f>
        <v>4.4328767123287669</v>
      </c>
      <c r="U2350" s="8">
        <f>[1]!b_anal_termifexercise($A2350,日期设置!B$2)</f>
        <v>2.4328767123287673</v>
      </c>
      <c r="V2350" s="10">
        <f>[1]!b_dq_dirtyprice(A2350,日期设置!$B$2)</f>
        <v>104.6285</v>
      </c>
      <c r="W2350" s="11">
        <f>IF(U2350=0,ROUNDUP((Q2350-日期设置!$B$2)/365,0),ROUNDUP((R2350-日期设置!$B$2)/365,0))</f>
        <v>3</v>
      </c>
      <c r="X2350" s="18">
        <f>_xlfn.IFNA(VLOOKUP(A2350,过往入选债券!A:D,4,0),2)</f>
        <v>2</v>
      </c>
      <c r="Y2350">
        <f>_xlfn.IFNA(VLOOKUP(C2350,[2]Sheet1!$A:$A,1,0),3)</f>
        <v>3</v>
      </c>
    </row>
    <row r="2351" spans="1:25" x14ac:dyDescent="0.2">
      <c r="A2351" s="28" t="s">
        <v>20218</v>
      </c>
      <c r="B2351" s="28" t="s">
        <v>20219</v>
      </c>
      <c r="C2351" s="39" t="s">
        <v>252</v>
      </c>
      <c r="D2351" s="26" t="str">
        <f>[1]!b_calc_yield(A2351,日期设置!$B$2,F2351,1,R2351,1,O2351,L2351,S2351,)</f>
        <v>Fetching...</v>
      </c>
      <c r="E2351" s="26">
        <f t="shared" si="72"/>
        <v>2.6714893076972057</v>
      </c>
      <c r="F2351" s="18">
        <f>[1]!b_dq_cleanprice($A2351,日期设置!B$2)</f>
        <v>99.614800000000002</v>
      </c>
      <c r="G2351" s="18" t="str">
        <f t="shared" si="73"/>
        <v>0.45 + 0</v>
      </c>
      <c r="H2351" s="27">
        <f>[1]!b_dq_pctchange($A2351,日期设置!$B$2,1)/100</f>
        <v>0</v>
      </c>
      <c r="I2351" s="26">
        <f>[1]!b_pq_pctchange(A2351,日期设置!$B$4,日期设置!$B$2,1)</f>
        <v>0.19472708034101735</v>
      </c>
      <c r="J2351" s="26">
        <f>[1]!b_pq_pctchange(A2351,日期设置!$C$4,日期设置!$B$2,1)</f>
        <v>0.34925620617297848</v>
      </c>
      <c r="K2351" s="52">
        <f>[1]!b_dq_amount($A2351,日期设置!B$2,2,10000)</f>
        <v>4097.3404931999994</v>
      </c>
      <c r="L2351" s="26">
        <f>[1]!b_info_latestpar(A2351,日期设置!$B$2)</f>
        <v>100</v>
      </c>
      <c r="M2351" s="6">
        <f>[1]!b_info_outstandingbalance($A2351,日期设置!B$2)</f>
        <v>5</v>
      </c>
      <c r="N2351" s="7" t="str">
        <f>[1]!b_info_latestissurercreditrating2(A2351,日期设置!$B$2,"102","1")</f>
        <v>AA</v>
      </c>
      <c r="O2351" s="8">
        <v>5.17</v>
      </c>
      <c r="P2351" s="9">
        <f>[1]!b_info_repurchasedate(A2351)</f>
        <v>0</v>
      </c>
      <c r="Q2351" s="8" t="s">
        <v>17729</v>
      </c>
      <c r="R2351" s="2" t="str">
        <f>IF((--IF(P2351=0,Q2351,P2351))&gt;(--日期设置!$B$2),IF(P2351=0,Q2351,P2351),Q2351)</f>
        <v>2021-09-04</v>
      </c>
      <c r="S2351" s="31" t="s">
        <v>16844</v>
      </c>
      <c r="T2351" s="8">
        <f>[1]!b_anal_ptmyear($A2351,日期设置!$B$2)</f>
        <v>0.45479452054794522</v>
      </c>
      <c r="U2351" s="8">
        <f>[1]!b_anal_termifexercise($A2351,日期设置!B$2)</f>
        <v>0</v>
      </c>
      <c r="V2351" s="10">
        <f>[1]!b_dq_dirtyprice(A2351,日期设置!$B$2)</f>
        <v>102.4335</v>
      </c>
      <c r="W2351" s="11">
        <f>IF(U2351=0,ROUNDUP((Q2351-日期设置!$B$2)/365,0),ROUNDUP((R2351-日期设置!$B$2)/365,0))</f>
        <v>1</v>
      </c>
      <c r="X2351" s="18">
        <f>_xlfn.IFNA(VLOOKUP(A2351,过往入选债券!A:D,4,0),2)</f>
        <v>2</v>
      </c>
      <c r="Y2351">
        <f>_xlfn.IFNA(VLOOKUP(C2351,[2]Sheet1!$A:$A,1,0),3)</f>
        <v>3</v>
      </c>
    </row>
    <row r="2352" spans="1:25" hidden="1" x14ac:dyDescent="0.2">
      <c r="A2352" s="21" t="s">
        <v>8415</v>
      </c>
      <c r="B2352" s="21" t="s">
        <v>8416</v>
      </c>
      <c r="C2352" s="37" t="s">
        <v>7304</v>
      </c>
      <c r="D2352" s="26" t="str">
        <f>[1]!b_calc_yield(A2352,日期设置!$B$2,F2352,1,R2352,1,O2352,L2352,S2352,)</f>
        <v>Fetching...</v>
      </c>
      <c r="E2352" s="26">
        <f t="shared" si="72"/>
        <v>6.0104207199597637</v>
      </c>
      <c r="F2352" s="18">
        <f>[1]!b_dq_cleanprice($A2352,日期设置!B$2)</f>
        <v>99.965800000000002</v>
      </c>
      <c r="G2352" s="18" t="str">
        <f t="shared" si="73"/>
        <v>1.07 + 0</v>
      </c>
      <c r="H2352" s="27">
        <f>[1]!b_dq_pctchange($A2352,日期设置!$B$2,1)/100</f>
        <v>0</v>
      </c>
      <c r="I2352" s="26">
        <f>[1]!b_pq_pctchange(A2352,日期设置!$B$4,日期设置!$B$2,1)</f>
        <v>0</v>
      </c>
      <c r="J2352" s="26">
        <f>[1]!b_pq_pctchange(A2352,日期设置!$C$4,日期设置!$B$2,1)</f>
        <v>0</v>
      </c>
      <c r="K2352" s="52">
        <f>[1]!b_dq_amount($A2352,日期设置!B$2,2,10000)</f>
        <v>0</v>
      </c>
      <c r="L2352" s="26">
        <f>[1]!b_info_latestpar(A2352,日期设置!$B$2)</f>
        <v>100</v>
      </c>
      <c r="M2352" s="6">
        <f>[1]!b_info_outstandingbalance($A2352,日期设置!B$2)</f>
        <v>6</v>
      </c>
      <c r="N2352" s="7" t="str">
        <f>[1]!b_info_latestissurercreditrating2(A2352,日期设置!$B$2,"102","1")</f>
        <v>AA</v>
      </c>
      <c r="O2352" s="8">
        <v>5.85</v>
      </c>
      <c r="P2352" s="9">
        <f>[1]!b_info_repurchasedate(A2352)</f>
        <v>0</v>
      </c>
      <c r="Q2352" s="8" t="s">
        <v>16176</v>
      </c>
      <c r="R2352" s="2" t="str">
        <f>IF((--IF(P2352=0,Q2352,P2352))&gt;(--日期设置!$B$2),IF(P2352=0,Q2352,P2352),Q2352)</f>
        <v>2022-04-19</v>
      </c>
      <c r="S2352" s="2" t="s">
        <v>17965</v>
      </c>
      <c r="T2352" s="8">
        <f>[1]!b_anal_ptmyear($A2352,日期设置!$B$2)</f>
        <v>1.0767123287671232</v>
      </c>
      <c r="U2352" s="8">
        <f>[1]!b_anal_termifexercise($A2352,日期设置!B$2)</f>
        <v>0</v>
      </c>
      <c r="V2352" s="10">
        <f>[1]!b_dq_dirtyprice(A2352,日期设置!$B$2)</f>
        <v>105.367</v>
      </c>
      <c r="W2352" s="11">
        <f>IF(U2352=0,ROUNDUP((Q2352-日期设置!$B$2)/365,0),ROUNDUP((R2352-日期设置!$B$2)/365,0))</f>
        <v>2</v>
      </c>
      <c r="X2352" s="18">
        <f>_xlfn.IFNA(VLOOKUP(A2352,过往入选债券!A:D,4,0),2)</f>
        <v>2</v>
      </c>
      <c r="Y2352">
        <f>_xlfn.IFNA(VLOOKUP(C2352,[2]Sheet1!$A:$A,1,0),3)</f>
        <v>3</v>
      </c>
    </row>
    <row r="2353" spans="1:25" hidden="1" x14ac:dyDescent="0.2">
      <c r="A2353" s="21" t="s">
        <v>13938</v>
      </c>
      <c r="B2353" s="21" t="s">
        <v>13939</v>
      </c>
      <c r="C2353" s="37" t="s">
        <v>1846</v>
      </c>
      <c r="D2353" s="26" t="str">
        <f>[1]!b_calc_yield(A2353,日期设置!$B$2,F2353,1,R2353,1,O2353,L2353,S2353,)</f>
        <v>Fetching...</v>
      </c>
      <c r="E2353" s="26">
        <f t="shared" si="72"/>
        <v>26.829174553455616</v>
      </c>
      <c r="F2353" s="18">
        <f>[1]!b_dq_cleanprice($A2353,日期设置!B$2)</f>
        <v>80.596400000000003</v>
      </c>
      <c r="G2353" s="18" t="str">
        <f t="shared" si="73"/>
        <v>3.47 + 0</v>
      </c>
      <c r="H2353" s="27">
        <f>[1]!b_dq_pctchange($A2353,日期设置!$B$2,1)/100</f>
        <v>0</v>
      </c>
      <c r="I2353" s="26">
        <f>[1]!b_pq_pctchange(A2353,日期设置!$B$4,日期设置!$B$2,1)</f>
        <v>0</v>
      </c>
      <c r="J2353" s="26">
        <f>[1]!b_pq_pctchange(A2353,日期设置!$C$4,日期设置!$B$2,1)</f>
        <v>0</v>
      </c>
      <c r="K2353" s="52">
        <f>[1]!b_dq_amount($A2353,日期设置!B$2,2,10000)</f>
        <v>0</v>
      </c>
      <c r="L2353" s="26">
        <f>[1]!b_info_latestpar(A2353,日期设置!$B$2)</f>
        <v>80</v>
      </c>
      <c r="M2353" s="6">
        <f>[1]!b_info_outstandingbalance($A2353,日期设置!B$2)</f>
        <v>11.6</v>
      </c>
      <c r="N2353" s="7" t="str">
        <f>[1]!b_info_latestissurercreditrating2(A2353,日期设置!$B$2,"102","1")</f>
        <v>AA</v>
      </c>
      <c r="O2353" s="8">
        <v>6.4</v>
      </c>
      <c r="P2353" s="9">
        <f>[1]!b_info_repurchasedate(A2353)</f>
        <v>0</v>
      </c>
      <c r="Q2353" s="8" t="s">
        <v>17742</v>
      </c>
      <c r="R2353" s="2" t="str">
        <f>IF((--IF(P2353=0,Q2353,P2353))&gt;(--日期设置!$B$2),IF(P2353=0,Q2353,P2353),Q2353)</f>
        <v>2024-09-13</v>
      </c>
      <c r="S2353" s="2" t="s">
        <v>18649</v>
      </c>
      <c r="T2353" s="8">
        <f>[1]!b_anal_ptmyear($A2353,日期设置!$B$2)</f>
        <v>3.4794520547945207</v>
      </c>
      <c r="U2353" s="8">
        <f>[1]!b_anal_termifexercise($A2353,日期设置!B$2)</f>
        <v>0</v>
      </c>
      <c r="V2353" s="10">
        <f>[1]!b_dq_dirtyprice(A2353,日期设置!$B$2)</f>
        <v>83.261600000000001</v>
      </c>
      <c r="W2353" s="11">
        <f>IF(U2353=0,ROUNDUP((Q2353-日期设置!$B$2)/365,0),ROUNDUP((R2353-日期设置!$B$2)/365,0))</f>
        <v>4</v>
      </c>
      <c r="X2353" s="18">
        <f>_xlfn.IFNA(VLOOKUP(A2353,过往入选债券!A:D,4,0),2)</f>
        <v>2</v>
      </c>
      <c r="Y2353">
        <f>_xlfn.IFNA(VLOOKUP(C2353,[2]Sheet1!$A:$A,1,0),3)</f>
        <v>3</v>
      </c>
    </row>
    <row r="2354" spans="1:25" hidden="1" x14ac:dyDescent="0.2">
      <c r="A2354" s="21" t="s">
        <v>2924</v>
      </c>
      <c r="B2354" s="21" t="s">
        <v>2925</v>
      </c>
      <c r="C2354" s="37" t="s">
        <v>467</v>
      </c>
      <c r="D2354" s="26" t="str">
        <f>[1]!b_calc_yield(A2354,日期设置!$B$2,F2354,1,R2354,1,O2354,L2354,S2354,)</f>
        <v>Fetching...</v>
      </c>
      <c r="E2354" s="26">
        <f t="shared" si="72"/>
        <v>5.9564475010262852</v>
      </c>
      <c r="F2354" s="18">
        <f>[1]!b_dq_cleanprice($A2354,日期设置!B$2)</f>
        <v>100</v>
      </c>
      <c r="G2354" s="18" t="str">
        <f t="shared" si="73"/>
        <v>1.06 + 0</v>
      </c>
      <c r="H2354" s="27">
        <f>[1]!b_dq_pctchange($A2354,日期设置!$B$2,1)/100</f>
        <v>0</v>
      </c>
      <c r="I2354" s="26">
        <f>[1]!b_pq_pctchange(A2354,日期设置!$B$4,日期设置!$B$2,1)</f>
        <v>0</v>
      </c>
      <c r="J2354" s="26">
        <f>[1]!b_pq_pctchange(A2354,日期设置!$C$4,日期设置!$B$2,1)</f>
        <v>0</v>
      </c>
      <c r="K2354" s="52">
        <f>[1]!b_dq_amount($A2354,日期设置!B$2,2,10000)</f>
        <v>0</v>
      </c>
      <c r="L2354" s="26">
        <f>[1]!b_info_latestpar(A2354,日期设置!$B$2)</f>
        <v>100</v>
      </c>
      <c r="M2354" s="6">
        <f>[1]!b_info_outstandingbalance($A2354,日期设置!B$2)</f>
        <v>3</v>
      </c>
      <c r="N2354" s="7">
        <f>[1]!b_info_latestissurercreditrating2(A2354,日期设置!$B$2,"102","1")</f>
        <v>0</v>
      </c>
      <c r="O2354" s="8">
        <v>5.88</v>
      </c>
      <c r="P2354" s="9">
        <f>[1]!b_info_repurchasedate(A2354)</f>
        <v>0</v>
      </c>
      <c r="Q2354" s="8" t="s">
        <v>17181</v>
      </c>
      <c r="R2354" s="2" t="str">
        <f>IF((--IF(P2354=0,Q2354,P2354))&gt;(--日期设置!$B$2),IF(P2354=0,Q2354,P2354),Q2354)</f>
        <v>2022-04-16</v>
      </c>
      <c r="S2354" s="2" t="s">
        <v>18766</v>
      </c>
      <c r="T2354" s="8">
        <f>[1]!b_anal_ptmyear($A2354,日期设置!$B$2)</f>
        <v>1.0684931506849316</v>
      </c>
      <c r="U2354" s="8">
        <f>[1]!b_anal_termifexercise($A2354,日期设置!B$2)</f>
        <v>0</v>
      </c>
      <c r="V2354" s="10">
        <f>[1]!b_dq_dirtyprice(A2354,日期设置!$B$2)</f>
        <v>105.4773</v>
      </c>
      <c r="W2354" s="11">
        <f>IF(U2354=0,ROUNDUP((Q2354-日期设置!$B$2)/365,0),ROUNDUP((R2354-日期设置!$B$2)/365,0))</f>
        <v>2</v>
      </c>
      <c r="X2354" s="18">
        <f>_xlfn.IFNA(VLOOKUP(A2354,过往入选债券!A:D,4,0),2)</f>
        <v>2</v>
      </c>
      <c r="Y2354">
        <f>_xlfn.IFNA(VLOOKUP(C2354,[2]Sheet1!$A:$A,1,0),3)</f>
        <v>3</v>
      </c>
    </row>
    <row r="2355" spans="1:25" hidden="1" x14ac:dyDescent="0.2">
      <c r="A2355" s="21" t="s">
        <v>8762</v>
      </c>
      <c r="B2355" s="21" t="s">
        <v>8763</v>
      </c>
      <c r="C2355" s="37" t="s">
        <v>3298</v>
      </c>
      <c r="D2355" s="26" t="str">
        <f>[1]!b_calc_yield(A2355,日期设置!$B$2,F2355,1,R2355,1,O2355,L2355,S2355,)</f>
        <v>Fetching...</v>
      </c>
      <c r="E2355" s="26">
        <f t="shared" si="72"/>
        <v>9.2351029420009834</v>
      </c>
      <c r="F2355" s="18">
        <f>[1]!b_dq_cleanprice($A2355,日期设置!B$2)</f>
        <v>100.9</v>
      </c>
      <c r="G2355" s="18" t="str">
        <f t="shared" si="73"/>
        <v>1.60 + 0</v>
      </c>
      <c r="H2355" s="27">
        <f>[1]!b_dq_pctchange($A2355,日期设置!$B$2,1)/100</f>
        <v>0</v>
      </c>
      <c r="I2355" s="26">
        <f>[1]!b_pq_pctchange(A2355,日期设置!$B$4,日期设置!$B$2,1)</f>
        <v>0</v>
      </c>
      <c r="J2355" s="26">
        <f>[1]!b_pq_pctchange(A2355,日期设置!$C$4,日期设置!$B$2,1)</f>
        <v>0</v>
      </c>
      <c r="K2355" s="52">
        <f>[1]!b_dq_amount($A2355,日期设置!B$2,2,10000)</f>
        <v>0</v>
      </c>
      <c r="L2355" s="26">
        <f>[1]!b_info_latestpar(A2355,日期设置!$B$2)</f>
        <v>100</v>
      </c>
      <c r="M2355" s="6">
        <f>[1]!b_info_outstandingbalance($A2355,日期设置!B$2)</f>
        <v>5</v>
      </c>
      <c r="N2355" s="7" t="str">
        <f>[1]!b_info_latestissurercreditrating2(A2355,日期设置!$B$2,"102","1")</f>
        <v>AA</v>
      </c>
      <c r="O2355" s="8">
        <v>6.5</v>
      </c>
      <c r="P2355" s="9">
        <f>[1]!b_info_repurchasedate(A2355)</f>
        <v>0</v>
      </c>
      <c r="Q2355" s="8" t="s">
        <v>16379</v>
      </c>
      <c r="R2355" s="2" t="str">
        <f>IF((--IF(P2355=0,Q2355,P2355))&gt;(--日期设置!$B$2),IF(P2355=0,Q2355,P2355),Q2355)</f>
        <v>2022-10-30</v>
      </c>
      <c r="S2355" s="2" t="s">
        <v>18418</v>
      </c>
      <c r="T2355" s="8">
        <f>[1]!b_anal_ptmyear($A2355,日期设置!$B$2)</f>
        <v>1.6082191780821917</v>
      </c>
      <c r="U2355" s="8">
        <f>[1]!b_anal_termifexercise($A2355,日期设置!B$2)</f>
        <v>0</v>
      </c>
      <c r="V2355" s="10">
        <f>[1]!b_dq_dirtyprice(A2355,日期设置!$B$2)</f>
        <v>103.4466</v>
      </c>
      <c r="W2355" s="11">
        <f>IF(U2355=0,ROUNDUP((Q2355-日期设置!$B$2)/365,0),ROUNDUP((R2355-日期设置!$B$2)/365,0))</f>
        <v>2</v>
      </c>
      <c r="X2355" s="18">
        <f>_xlfn.IFNA(VLOOKUP(A2355,过往入选债券!A:D,4,0),2)</f>
        <v>2</v>
      </c>
      <c r="Y2355">
        <f>_xlfn.IFNA(VLOOKUP(C2355,[2]Sheet1!$A:$A,1,0),3)</f>
        <v>3</v>
      </c>
    </row>
    <row r="2356" spans="1:25" hidden="1" x14ac:dyDescent="0.2">
      <c r="A2356" s="21" t="s">
        <v>4594</v>
      </c>
      <c r="B2356" s="21" t="s">
        <v>4595</v>
      </c>
      <c r="C2356" s="37" t="s">
        <v>4389</v>
      </c>
      <c r="D2356" s="26" t="str">
        <f>[1]!b_calc_yield(A2356,日期设置!$B$2,F2356,1,R2356,1,O2356,L2356,S2356,)</f>
        <v>Fetching...</v>
      </c>
      <c r="E2356" s="26">
        <f t="shared" si="72"/>
        <v>12.632149374510515</v>
      </c>
      <c r="F2356" s="18">
        <f>[1]!b_dq_cleanprice($A2356,日期设置!B$2)</f>
        <v>100</v>
      </c>
      <c r="G2356" s="18" t="str">
        <f t="shared" si="73"/>
        <v>2.24 + 0</v>
      </c>
      <c r="H2356" s="27">
        <f>[1]!b_dq_pctchange($A2356,日期设置!$B$2,1)/100</f>
        <v>0</v>
      </c>
      <c r="I2356" s="26">
        <f>[1]!b_pq_pctchange(A2356,日期设置!$B$4,日期设置!$B$2,1)</f>
        <v>0</v>
      </c>
      <c r="J2356" s="26">
        <f>[1]!b_pq_pctchange(A2356,日期设置!$C$4,日期设置!$B$2,1)</f>
        <v>0</v>
      </c>
      <c r="K2356" s="52">
        <f>[1]!b_dq_amount($A2356,日期设置!B$2,2,10000)</f>
        <v>0</v>
      </c>
      <c r="L2356" s="26">
        <f>[1]!b_info_latestpar(A2356,日期设置!$B$2)</f>
        <v>100</v>
      </c>
      <c r="M2356" s="6">
        <f>[1]!b_info_outstandingbalance($A2356,日期设置!B$2)</f>
        <v>6</v>
      </c>
      <c r="N2356" s="7">
        <f>[1]!b_info_latestissurercreditrating2(A2356,日期设置!$B$2,"102","1")</f>
        <v>0</v>
      </c>
      <c r="O2356" s="8">
        <v>5.88</v>
      </c>
      <c r="P2356" s="9">
        <f>[1]!b_info_repurchasedate(A2356)</f>
        <v>0</v>
      </c>
      <c r="Q2356" s="8" t="s">
        <v>16307</v>
      </c>
      <c r="R2356" s="2" t="str">
        <f>IF((--IF(P2356=0,Q2356,P2356))&gt;(--日期设置!$B$2),IF(P2356=0,Q2356,P2356),Q2356)</f>
        <v>2023-06-19</v>
      </c>
      <c r="S2356" s="2" t="s">
        <v>18087</v>
      </c>
      <c r="T2356" s="8">
        <f>[1]!b_anal_ptmyear($A2356,日期设置!$B$2)</f>
        <v>2.2438356164383562</v>
      </c>
      <c r="U2356" s="8">
        <f>[1]!b_anal_termifexercise($A2356,日期设置!B$2)</f>
        <v>0</v>
      </c>
      <c r="V2356" s="10">
        <f>[1]!b_dq_dirtyprice(A2356,日期设置!$B$2)</f>
        <v>104.4462</v>
      </c>
      <c r="W2356" s="11">
        <f>IF(U2356=0,ROUNDUP((Q2356-日期设置!$B$2)/365,0),ROUNDUP((R2356-日期设置!$B$2)/365,0))</f>
        <v>3</v>
      </c>
      <c r="X2356" s="18">
        <f>_xlfn.IFNA(VLOOKUP(A2356,过往入选债券!A:D,4,0),2)</f>
        <v>2</v>
      </c>
      <c r="Y2356">
        <f>_xlfn.IFNA(VLOOKUP(C2356,[2]Sheet1!$A:$A,1,0),3)</f>
        <v>3</v>
      </c>
    </row>
    <row r="2357" spans="1:25" hidden="1" x14ac:dyDescent="0.2">
      <c r="A2357" s="21" t="s">
        <v>10386</v>
      </c>
      <c r="B2357" s="21" t="s">
        <v>10387</v>
      </c>
      <c r="C2357" s="37" t="s">
        <v>48</v>
      </c>
      <c r="D2357" s="26" t="str">
        <f>[1]!b_calc_yield(A2357,日期设置!$B$2,F2357,1,R2357,1,O2357,L2357,S2357,)</f>
        <v>Fetching...</v>
      </c>
      <c r="E2357" s="26">
        <f t="shared" si="72"/>
        <v>5.5988112590961148</v>
      </c>
      <c r="F2357" s="18">
        <f>[1]!b_dq_cleanprice($A2357,日期设置!B$2)</f>
        <v>100.1276</v>
      </c>
      <c r="G2357" s="18" t="str">
        <f t="shared" si="73"/>
        <v>2.01 + 1.01</v>
      </c>
      <c r="H2357" s="27">
        <f>[1]!b_dq_pctchange($A2357,日期设置!$B$2,1)/100</f>
        <v>0</v>
      </c>
      <c r="I2357" s="26">
        <f>[1]!b_pq_pctchange(A2357,日期设置!$B$4,日期设置!$B$2,1)</f>
        <v>0</v>
      </c>
      <c r="J2357" s="26">
        <f>[1]!b_pq_pctchange(A2357,日期设置!$C$4,日期设置!$B$2,1)</f>
        <v>-7.644390155302784E-2</v>
      </c>
      <c r="K2357" s="52">
        <f>[1]!b_dq_amount($A2357,日期设置!B$2,2,10000)</f>
        <v>0</v>
      </c>
      <c r="L2357" s="26">
        <f>[1]!b_info_latestpar(A2357,日期设置!$B$2)</f>
        <v>100</v>
      </c>
      <c r="M2357" s="6">
        <f>[1]!b_info_outstandingbalance($A2357,日期设置!B$2)</f>
        <v>12</v>
      </c>
      <c r="N2357" s="7" t="str">
        <f>[1]!b_info_latestissurercreditrating2(A2357,日期设置!$B$2,"102","1")</f>
        <v>AA+</v>
      </c>
      <c r="O2357" s="8">
        <v>6</v>
      </c>
      <c r="P2357" s="9" t="str">
        <f>[1]!b_info_repurchasedate(A2357)</f>
        <v>2022-03-26</v>
      </c>
      <c r="Q2357" s="8" t="s">
        <v>16019</v>
      </c>
      <c r="R2357" s="2" t="str">
        <f>IF((--IF(P2357=0,Q2357,P2357))&gt;(--日期设置!$B$2),IF(P2357=0,Q2357,P2357),Q2357)</f>
        <v>2022-03-26</v>
      </c>
      <c r="S2357" s="2" t="s">
        <v>17806</v>
      </c>
      <c r="T2357" s="8">
        <f>[1]!b_anal_ptmyear($A2357,日期设置!$B$2)</f>
        <v>2.010958904109589</v>
      </c>
      <c r="U2357" s="8">
        <f>[1]!b_anal_termifexercise($A2357,日期设置!B$2)</f>
        <v>1.010958904109589</v>
      </c>
      <c r="V2357" s="10">
        <f>[1]!b_dq_dirtyprice(A2357,日期设置!$B$2)</f>
        <v>106.06180000000001</v>
      </c>
      <c r="W2357" s="11">
        <f>IF(U2357=0,ROUNDUP((Q2357-日期设置!$B$2)/365,0),ROUNDUP((R2357-日期设置!$B$2)/365,0))</f>
        <v>2</v>
      </c>
      <c r="X2357" s="18">
        <f>_xlfn.IFNA(VLOOKUP(A2357,过往入选债券!A:D,4,0),2)</f>
        <v>2</v>
      </c>
      <c r="Y2357">
        <f>_xlfn.IFNA(VLOOKUP(C2357,[2]Sheet1!$A:$A,1,0),3)</f>
        <v>3</v>
      </c>
    </row>
    <row r="2358" spans="1:25" hidden="1" x14ac:dyDescent="0.2">
      <c r="A2358" s="21" t="s">
        <v>11243</v>
      </c>
      <c r="B2358" s="21" t="s">
        <v>11244</v>
      </c>
      <c r="C2358" s="37" t="s">
        <v>1015</v>
      </c>
      <c r="D2358" s="26" t="str">
        <f>[1]!b_calc_yield(A2358,日期设置!$B$2,F2358,1,R2358,1,O2358,L2358,S2358,)</f>
        <v>Fetching...</v>
      </c>
      <c r="E2358" s="26">
        <f t="shared" si="72"/>
        <v>12.719025503589787</v>
      </c>
      <c r="F2358" s="18">
        <f>[1]!b_dq_cleanprice($A2358,日期设置!B$2)</f>
        <v>100</v>
      </c>
      <c r="G2358" s="18" t="str">
        <f t="shared" si="73"/>
        <v>2.25 + 0</v>
      </c>
      <c r="H2358" s="27">
        <f>[1]!b_dq_pctchange($A2358,日期设置!$B$2,1)/100</f>
        <v>0</v>
      </c>
      <c r="I2358" s="26">
        <f>[1]!b_pq_pctchange(A2358,日期设置!$B$4,日期设置!$B$2,1)</f>
        <v>0</v>
      </c>
      <c r="J2358" s="26">
        <f>[1]!b_pq_pctchange(A2358,日期设置!$C$4,日期设置!$B$2,1)</f>
        <v>0</v>
      </c>
      <c r="K2358" s="52">
        <f>[1]!b_dq_amount($A2358,日期设置!B$2,2,10000)</f>
        <v>0</v>
      </c>
      <c r="L2358" s="26">
        <f>[1]!b_info_latestpar(A2358,日期设置!$B$2)</f>
        <v>100</v>
      </c>
      <c r="M2358" s="6">
        <f>[1]!b_info_outstandingbalance($A2358,日期设置!B$2)</f>
        <v>1</v>
      </c>
      <c r="N2358" s="7" t="str">
        <f>[1]!b_info_latestissurercreditrating2(A2358,日期设置!$B$2,"102","1")</f>
        <v>AA</v>
      </c>
      <c r="O2358" s="8">
        <v>5.88</v>
      </c>
      <c r="P2358" s="9">
        <f>[1]!b_info_repurchasedate(A2358)</f>
        <v>0</v>
      </c>
      <c r="Q2358" s="8" t="s">
        <v>16494</v>
      </c>
      <c r="R2358" s="2" t="str">
        <f>IF((--IF(P2358=0,Q2358,P2358))&gt;(--日期设置!$B$2),IF(P2358=0,Q2358,P2358),Q2358)</f>
        <v>2023-06-24</v>
      </c>
      <c r="S2358" s="2" t="s">
        <v>17996</v>
      </c>
      <c r="T2358" s="8">
        <f>[1]!b_anal_ptmyear($A2358,日期设置!$B$2)</f>
        <v>2.2575342465753425</v>
      </c>
      <c r="U2358" s="8">
        <f>[1]!b_anal_termifexercise($A2358,日期设置!B$2)</f>
        <v>0</v>
      </c>
      <c r="V2358" s="10">
        <f>[1]!b_dq_dirtyprice(A2358,日期设置!$B$2)</f>
        <v>104.3657</v>
      </c>
      <c r="W2358" s="11">
        <f>IF(U2358=0,ROUNDUP((Q2358-日期设置!$B$2)/365,0),ROUNDUP((R2358-日期设置!$B$2)/365,0))</f>
        <v>3</v>
      </c>
      <c r="X2358" s="18">
        <f>_xlfn.IFNA(VLOOKUP(A2358,过往入选债券!A:D,4,0),2)</f>
        <v>2</v>
      </c>
      <c r="Y2358">
        <f>_xlfn.IFNA(VLOOKUP(C2358,[2]Sheet1!$A:$A,1,0),3)</f>
        <v>3</v>
      </c>
    </row>
    <row r="2359" spans="1:25" hidden="1" x14ac:dyDescent="0.2">
      <c r="A2359" s="21" t="s">
        <v>2841</v>
      </c>
      <c r="B2359" s="21" t="s">
        <v>2842</v>
      </c>
      <c r="C2359" s="37" t="s">
        <v>2843</v>
      </c>
      <c r="D2359" s="26" t="str">
        <f>[1]!b_calc_yield(A2359,日期设置!$B$2,F2359,1,R2359,1,O2359,L2359,S2359,)</f>
        <v>Fetching...</v>
      </c>
      <c r="E2359" s="26">
        <f t="shared" si="72"/>
        <v>5.5426406034469355</v>
      </c>
      <c r="F2359" s="18">
        <f>[1]!b_dq_cleanprice($A2359,日期设置!B$2)</f>
        <v>101.5634</v>
      </c>
      <c r="G2359" s="18" t="str">
        <f t="shared" si="73"/>
        <v>1.01 + 0</v>
      </c>
      <c r="H2359" s="27">
        <f>[1]!b_dq_pctchange($A2359,日期设置!$B$2,1)/100</f>
        <v>0</v>
      </c>
      <c r="I2359" s="26">
        <f>[1]!b_pq_pctchange(A2359,日期设置!$B$4,日期设置!$B$2,1)</f>
        <v>0</v>
      </c>
      <c r="J2359" s="26">
        <f>[1]!b_pq_pctchange(A2359,日期设置!$C$4,日期设置!$B$2,1)</f>
        <v>0</v>
      </c>
      <c r="K2359" s="52">
        <f>[1]!b_dq_amount($A2359,日期设置!B$2,2,10000)</f>
        <v>0</v>
      </c>
      <c r="L2359" s="26">
        <f>[1]!b_info_latestpar(A2359,日期设置!$B$2)</f>
        <v>100</v>
      </c>
      <c r="M2359" s="6">
        <f>[1]!b_info_outstandingbalance($A2359,日期设置!B$2)</f>
        <v>5</v>
      </c>
      <c r="N2359" s="7">
        <f>[1]!b_info_latestissurercreditrating2(A2359,日期设置!$B$2,"102","1")</f>
        <v>0</v>
      </c>
      <c r="O2359" s="8">
        <v>7.5</v>
      </c>
      <c r="P2359" s="9">
        <f>[1]!b_info_repurchasedate(A2359)</f>
        <v>0</v>
      </c>
      <c r="Q2359" s="8" t="s">
        <v>16101</v>
      </c>
      <c r="R2359" s="2" t="str">
        <f>IF((--IF(P2359=0,Q2359,P2359))&gt;(--日期设置!$B$2),IF(P2359=0,Q2359,P2359),Q2359)</f>
        <v>2022-03-27</v>
      </c>
      <c r="S2359" s="2" t="s">
        <v>17886</v>
      </c>
      <c r="T2359" s="8">
        <f>[1]!b_anal_ptmyear($A2359,日期设置!$B$2)</f>
        <v>1.0136986301369864</v>
      </c>
      <c r="U2359" s="8">
        <f>[1]!b_anal_termifexercise($A2359,日期设置!B$2)</f>
        <v>0</v>
      </c>
      <c r="V2359" s="10">
        <f>[1]!b_dq_dirtyprice(A2359,日期设置!$B$2)</f>
        <v>108.9607</v>
      </c>
      <c r="W2359" s="11">
        <f>IF(U2359=0,ROUNDUP((Q2359-日期设置!$B$2)/365,0),ROUNDUP((R2359-日期设置!$B$2)/365,0))</f>
        <v>2</v>
      </c>
      <c r="X2359" s="18">
        <f>_xlfn.IFNA(VLOOKUP(A2359,过往入选债券!A:D,4,0),2)</f>
        <v>2</v>
      </c>
      <c r="Y2359">
        <f>_xlfn.IFNA(VLOOKUP(C2359,[2]Sheet1!$A:$A,1,0),3)</f>
        <v>3</v>
      </c>
    </row>
    <row r="2360" spans="1:25" hidden="1" x14ac:dyDescent="0.2">
      <c r="A2360" s="21" t="s">
        <v>14062</v>
      </c>
      <c r="B2360" s="21" t="s">
        <v>14063</v>
      </c>
      <c r="C2360" s="37" t="s">
        <v>318</v>
      </c>
      <c r="D2360" s="26" t="str">
        <f>[1]!b_calc_yield(A2360,日期设置!$B$2,F2360,1,R2360,1,O2360,L2360,S2360,)</f>
        <v>Fetching...</v>
      </c>
      <c r="E2360" s="26">
        <f t="shared" si="72"/>
        <v>26.519557614505018</v>
      </c>
      <c r="F2360" s="18">
        <f>[1]!b_dq_cleanprice($A2360,日期设置!B$2)</f>
        <v>80.3185</v>
      </c>
      <c r="G2360" s="18" t="str">
        <f t="shared" si="73"/>
        <v>3.43 + 0</v>
      </c>
      <c r="H2360" s="27">
        <f>[1]!b_dq_pctchange($A2360,日期设置!$B$2,1)/100</f>
        <v>0</v>
      </c>
      <c r="I2360" s="26">
        <f>[1]!b_pq_pctchange(A2360,日期设置!$B$4,日期设置!$B$2,1)</f>
        <v>0</v>
      </c>
      <c r="J2360" s="26">
        <f>[1]!b_pq_pctchange(A2360,日期设置!$C$4,日期设置!$B$2,1)</f>
        <v>0</v>
      </c>
      <c r="K2360" s="52">
        <f>[1]!b_dq_amount($A2360,日期设置!B$2,2,10000)</f>
        <v>0</v>
      </c>
      <c r="L2360" s="26">
        <f>[1]!b_info_latestpar(A2360,日期设置!$B$2)</f>
        <v>80</v>
      </c>
      <c r="M2360" s="6">
        <f>[1]!b_info_outstandingbalance($A2360,日期设置!B$2)</f>
        <v>6.72</v>
      </c>
      <c r="N2360" s="7" t="str">
        <f>[1]!b_info_latestissurercreditrating2(A2360,日期设置!$B$2,"102","1")</f>
        <v>AA</v>
      </c>
      <c r="O2360" s="8">
        <v>6.3</v>
      </c>
      <c r="P2360" s="9">
        <f>[1]!b_info_repurchasedate(A2360)</f>
        <v>0</v>
      </c>
      <c r="Q2360" s="8" t="s">
        <v>16107</v>
      </c>
      <c r="R2360" s="2" t="str">
        <f>IF((--IF(P2360=0,Q2360,P2360))&gt;(--日期设置!$B$2),IF(P2360=0,Q2360,P2360),Q2360)</f>
        <v>2024-08-29</v>
      </c>
      <c r="S2360" s="2" t="s">
        <v>18500</v>
      </c>
      <c r="T2360" s="8">
        <f>[1]!b_anal_ptmyear($A2360,日期设置!$B$2)</f>
        <v>3.4383561643835616</v>
      </c>
      <c r="U2360" s="8">
        <f>[1]!b_anal_termifexercise($A2360,日期设置!B$2)</f>
        <v>0</v>
      </c>
      <c r="V2360" s="10">
        <f>[1]!b_dq_dirtyprice(A2360,日期设置!$B$2)</f>
        <v>83.149199999999993</v>
      </c>
      <c r="W2360" s="11">
        <f>IF(U2360=0,ROUNDUP((Q2360-日期设置!$B$2)/365,0),ROUNDUP((R2360-日期设置!$B$2)/365,0))</f>
        <v>4</v>
      </c>
      <c r="X2360" s="18">
        <f>_xlfn.IFNA(VLOOKUP(A2360,过往入选债券!A:D,4,0),2)</f>
        <v>2</v>
      </c>
      <c r="Y2360">
        <f>_xlfn.IFNA(VLOOKUP(C2360,[2]Sheet1!$A:$A,1,0),3)</f>
        <v>3</v>
      </c>
    </row>
    <row r="2361" spans="1:25" hidden="1" x14ac:dyDescent="0.2">
      <c r="A2361" s="21" t="s">
        <v>849</v>
      </c>
      <c r="B2361" s="21" t="s">
        <v>850</v>
      </c>
      <c r="C2361" s="37" t="s">
        <v>116</v>
      </c>
      <c r="D2361" s="26" t="str">
        <f>[1]!b_calc_yield(A2361,日期设置!$B$2,F2361,1,R2361,1,O2361,L2361,S2361,)</f>
        <v>Fetching...</v>
      </c>
      <c r="E2361" s="26">
        <f t="shared" si="72"/>
        <v>5.3645584262678847</v>
      </c>
      <c r="F2361" s="18">
        <f>[1]!b_dq_cleanprice($A2361,日期设置!B$2)</f>
        <v>101.2169</v>
      </c>
      <c r="G2361" s="18" t="str">
        <f t="shared" si="73"/>
        <v>0.91 + 0</v>
      </c>
      <c r="H2361" s="27">
        <f>[1]!b_dq_pctchange($A2361,日期设置!$B$2,1)/100</f>
        <v>0</v>
      </c>
      <c r="I2361" s="26">
        <f>[1]!b_pq_pctchange(A2361,日期设置!$B$4,日期设置!$B$2,1)</f>
        <v>0</v>
      </c>
      <c r="J2361" s="26">
        <f>[1]!b_pq_pctchange(A2361,日期设置!$C$4,日期设置!$B$2,1)</f>
        <v>0</v>
      </c>
      <c r="K2361" s="52">
        <f>[1]!b_dq_amount($A2361,日期设置!B$2,2,10000)</f>
        <v>0</v>
      </c>
      <c r="L2361" s="26">
        <f>[1]!b_info_latestpar(A2361,日期设置!$B$2)</f>
        <v>100</v>
      </c>
      <c r="M2361" s="6">
        <f>[1]!b_info_outstandingbalance($A2361,日期设置!B$2)</f>
        <v>10</v>
      </c>
      <c r="N2361" s="7">
        <f>[1]!b_info_latestissurercreditrating2(A2361,日期设置!$B$2,"102","1")</f>
        <v>0</v>
      </c>
      <c r="O2361" s="8">
        <v>7.3</v>
      </c>
      <c r="P2361" s="9">
        <f>[1]!b_info_repurchasedate(A2361)</f>
        <v>0</v>
      </c>
      <c r="Q2361" s="8" t="s">
        <v>16620</v>
      </c>
      <c r="R2361" s="2" t="str">
        <f>IF((--IF(P2361=0,Q2361,P2361))&gt;(--日期设置!$B$2),IF(P2361=0,Q2361,P2361),Q2361)</f>
        <v>2022-02-19</v>
      </c>
      <c r="S2361" s="2" t="s">
        <v>18670</v>
      </c>
      <c r="T2361" s="8">
        <f>[1]!b_anal_ptmyear($A2361,日期设置!$B$2)</f>
        <v>0.91506849315068495</v>
      </c>
      <c r="U2361" s="8">
        <f>[1]!b_anal_termifexercise($A2361,日期设置!B$2)</f>
        <v>0</v>
      </c>
      <c r="V2361" s="10">
        <f>[1]!b_dq_dirtyprice(A2361,日期设置!$B$2)</f>
        <v>101.8369</v>
      </c>
      <c r="W2361" s="11">
        <f>IF(U2361=0,ROUNDUP((Q2361-日期设置!$B$2)/365,0),ROUNDUP((R2361-日期设置!$B$2)/365,0))</f>
        <v>1</v>
      </c>
      <c r="X2361" s="18">
        <f>_xlfn.IFNA(VLOOKUP(A2361,过往入选债券!A:D,4,0),2)</f>
        <v>2</v>
      </c>
      <c r="Y2361">
        <f>_xlfn.IFNA(VLOOKUP(C2361,[2]Sheet1!$A:$A,1,0),3)</f>
        <v>3</v>
      </c>
    </row>
    <row r="2362" spans="1:25" hidden="1" x14ac:dyDescent="0.2">
      <c r="A2362" s="21" t="s">
        <v>12810</v>
      </c>
      <c r="B2362" s="21" t="s">
        <v>12811</v>
      </c>
      <c r="C2362" s="37" t="s">
        <v>12812</v>
      </c>
      <c r="D2362" s="26" t="str">
        <f>[1]!b_calc_yield(A2362,日期设置!$B$2,F2362,1,R2362,1,O2362,L2362,S2362,)</f>
        <v>Fetching...</v>
      </c>
      <c r="E2362" s="26">
        <f t="shared" si="72"/>
        <v>27.207182383871785</v>
      </c>
      <c r="F2362" s="18">
        <f>[1]!b_dq_cleanprice($A2362,日期设置!B$2)</f>
        <v>38.860900000000001</v>
      </c>
      <c r="G2362" s="18" t="str">
        <f t="shared" si="73"/>
        <v>1.83 + 0</v>
      </c>
      <c r="H2362" s="27">
        <f>[1]!b_dq_pctchange($A2362,日期设置!$B$2,1)/100</f>
        <v>0</v>
      </c>
      <c r="I2362" s="26">
        <f>[1]!b_pq_pctchange(A2362,日期设置!$B$4,日期设置!$B$2,1)</f>
        <v>0</v>
      </c>
      <c r="J2362" s="26">
        <f>[1]!b_pq_pctchange(A2362,日期设置!$C$4,日期设置!$B$2,1)</f>
        <v>0</v>
      </c>
      <c r="K2362" s="52">
        <f>[1]!b_dq_amount($A2362,日期设置!B$2,2,10000)</f>
        <v>0</v>
      </c>
      <c r="L2362" s="26">
        <f>[1]!b_info_latestpar(A2362,日期设置!$B$2)</f>
        <v>40</v>
      </c>
      <c r="M2362" s="6">
        <f>[1]!b_info_outstandingbalance($A2362,日期设置!B$2)</f>
        <v>4</v>
      </c>
      <c r="N2362" s="7" t="str">
        <f>[1]!b_info_latestissurercreditrating2(A2362,日期设置!$B$2,"102","1")</f>
        <v>AA</v>
      </c>
      <c r="O2362" s="8">
        <v>4.93</v>
      </c>
      <c r="P2362" s="9">
        <f>[1]!b_info_repurchasedate(A2362)</f>
        <v>0</v>
      </c>
      <c r="Q2362" s="8" t="s">
        <v>16309</v>
      </c>
      <c r="R2362" s="2" t="str">
        <f>IF((--IF(P2362=0,Q2362,P2362))&gt;(--日期设置!$B$2),IF(P2362=0,Q2362,P2362),Q2362)</f>
        <v>2023-01-19</v>
      </c>
      <c r="S2362" s="2" t="s">
        <v>18585</v>
      </c>
      <c r="T2362" s="8">
        <f>[1]!b_anal_ptmyear($A2362,日期设置!$B$2)</f>
        <v>1.8301369863013699</v>
      </c>
      <c r="U2362" s="8">
        <f>[1]!b_anal_termifexercise($A2362,日期设置!B$2)</f>
        <v>0</v>
      </c>
      <c r="V2362" s="10">
        <f>[1]!b_dq_dirtyprice(A2362,日期设置!$B$2)</f>
        <v>39.195900000000002</v>
      </c>
      <c r="W2362" s="11">
        <f>IF(U2362=0,ROUNDUP((Q2362-日期设置!$B$2)/365,0),ROUNDUP((R2362-日期设置!$B$2)/365,0))</f>
        <v>2</v>
      </c>
      <c r="X2362" s="18">
        <f>_xlfn.IFNA(VLOOKUP(A2362,过往入选债券!A:D,4,0),2)</f>
        <v>2</v>
      </c>
      <c r="Y2362">
        <f>_xlfn.IFNA(VLOOKUP(C2362,[2]Sheet1!$A:$A,1,0),3)</f>
        <v>3</v>
      </c>
    </row>
    <row r="2363" spans="1:25" hidden="1" x14ac:dyDescent="0.2">
      <c r="A2363" s="21" t="s">
        <v>2765</v>
      </c>
      <c r="B2363" s="21" t="s">
        <v>2766</v>
      </c>
      <c r="C2363" s="37" t="s">
        <v>49</v>
      </c>
      <c r="D2363" s="26" t="str">
        <f>[1]!b_calc_yield(A2363,日期设置!$B$2,F2363,1,R2363,1,O2363,L2363,S2363,)</f>
        <v>Fetching...</v>
      </c>
      <c r="E2363" s="26">
        <f t="shared" si="72"/>
        <v>5.5797998058813469</v>
      </c>
      <c r="F2363" s="18">
        <f>[1]!b_dq_cleanprice($A2363,日期设置!B$2)</f>
        <v>101.0903</v>
      </c>
      <c r="G2363" s="18" t="str">
        <f t="shared" si="73"/>
        <v>1.01 + 0</v>
      </c>
      <c r="H2363" s="27">
        <f>[1]!b_dq_pctchange($A2363,日期设置!$B$2,1)/100</f>
        <v>0</v>
      </c>
      <c r="I2363" s="26">
        <f>[1]!b_pq_pctchange(A2363,日期设置!$B$4,日期设置!$B$2,1)</f>
        <v>0</v>
      </c>
      <c r="J2363" s="26">
        <f>[1]!b_pq_pctchange(A2363,日期设置!$C$4,日期设置!$B$2,1)</f>
        <v>-0.61905230043255965</v>
      </c>
      <c r="K2363" s="52">
        <f>[1]!b_dq_amount($A2363,日期设置!B$2,2,10000)</f>
        <v>0</v>
      </c>
      <c r="L2363" s="26">
        <f>[1]!b_info_latestpar(A2363,日期设置!$B$2)</f>
        <v>100</v>
      </c>
      <c r="M2363" s="6">
        <f>[1]!b_info_outstandingbalance($A2363,日期设置!B$2)</f>
        <v>10</v>
      </c>
      <c r="N2363" s="7">
        <f>[1]!b_info_latestissurercreditrating2(A2363,日期设置!$B$2,"102","1")</f>
        <v>0</v>
      </c>
      <c r="O2363" s="8">
        <v>7</v>
      </c>
      <c r="P2363" s="9">
        <f>[1]!b_info_repurchasedate(A2363)</f>
        <v>0</v>
      </c>
      <c r="Q2363" s="8" t="s">
        <v>16249</v>
      </c>
      <c r="R2363" s="2" t="str">
        <f>IF((--IF(P2363=0,Q2363,P2363))&gt;(--日期设置!$B$2),IF(P2363=0,Q2363,P2363),Q2363)</f>
        <v>2022-03-28</v>
      </c>
      <c r="S2363" s="2" t="s">
        <v>17882</v>
      </c>
      <c r="T2363" s="8">
        <f>[1]!b_anal_ptmyear($A2363,日期设置!$B$2)</f>
        <v>1.0164383561643835</v>
      </c>
      <c r="U2363" s="8">
        <f>[1]!b_anal_termifexercise($A2363,日期设置!B$2)</f>
        <v>0</v>
      </c>
      <c r="V2363" s="10">
        <f>[1]!b_dq_dirtyprice(A2363,日期设置!$B$2)</f>
        <v>107.9752</v>
      </c>
      <c r="W2363" s="11">
        <f>IF(U2363=0,ROUNDUP((Q2363-日期设置!$B$2)/365,0),ROUNDUP((R2363-日期设置!$B$2)/365,0))</f>
        <v>2</v>
      </c>
      <c r="X2363" s="18">
        <f>_xlfn.IFNA(VLOOKUP(A2363,过往入选债券!A:D,4,0),2)</f>
        <v>2</v>
      </c>
      <c r="Y2363">
        <f>_xlfn.IFNA(VLOOKUP(C2363,[2]Sheet1!$A:$A,1,0),3)</f>
        <v>3</v>
      </c>
    </row>
    <row r="2364" spans="1:25" hidden="1" x14ac:dyDescent="0.2">
      <c r="A2364" s="21" t="s">
        <v>3288</v>
      </c>
      <c r="B2364" s="21" t="s">
        <v>3289</v>
      </c>
      <c r="C2364" s="37" t="s">
        <v>395</v>
      </c>
      <c r="D2364" s="26" t="str">
        <f>[1]!b_calc_yield(A2364,日期设置!$B$2,F2364,1,R2364,1,O2364,L2364,S2364,)</f>
        <v>Fetching...</v>
      </c>
      <c r="E2364" s="26">
        <f t="shared" si="72"/>
        <v>8.1252981396088497</v>
      </c>
      <c r="F2364" s="18">
        <f>[1]!b_dq_cleanprice($A2364,日期设置!B$2)</f>
        <v>102.5535</v>
      </c>
      <c r="G2364" s="18" t="str">
        <f t="shared" si="73"/>
        <v>3.44 + 1.44</v>
      </c>
      <c r="H2364" s="27">
        <f>[1]!b_dq_pctchange($A2364,日期设置!$B$2,1)/100</f>
        <v>0</v>
      </c>
      <c r="I2364" s="26">
        <f>[1]!b_pq_pctchange(A2364,日期设置!$B$4,日期设置!$B$2,1)</f>
        <v>0</v>
      </c>
      <c r="J2364" s="26">
        <f>[1]!b_pq_pctchange(A2364,日期设置!$C$4,日期设置!$B$2,1)</f>
        <v>0.18502580494529453</v>
      </c>
      <c r="K2364" s="52">
        <f>[1]!b_dq_amount($A2364,日期设置!B$2,2,10000)</f>
        <v>0</v>
      </c>
      <c r="L2364" s="26">
        <f>[1]!b_info_latestpar(A2364,日期设置!$B$2)</f>
        <v>100</v>
      </c>
      <c r="M2364" s="6">
        <f>[1]!b_info_outstandingbalance($A2364,日期设置!B$2)</f>
        <v>5</v>
      </c>
      <c r="N2364" s="7">
        <f>[1]!b_info_latestissurercreditrating2(A2364,日期设置!$B$2,"102","1")</f>
        <v>0</v>
      </c>
      <c r="O2364" s="8">
        <v>7.8</v>
      </c>
      <c r="P2364" s="9" t="str">
        <f>[1]!b_info_repurchasedate(A2364)</f>
        <v>2022-08-30</v>
      </c>
      <c r="Q2364" s="8" t="s">
        <v>16389</v>
      </c>
      <c r="R2364" s="2" t="str">
        <f>IF((--IF(P2364=0,Q2364,P2364))&gt;(--日期设置!$B$2),IF(P2364=0,Q2364,P2364),Q2364)</f>
        <v>2022-08-30</v>
      </c>
      <c r="S2364" s="2" t="s">
        <v>18162</v>
      </c>
      <c r="T2364" s="8">
        <f>[1]!b_anal_ptmyear($A2364,日期设置!$B$2)</f>
        <v>3.441095890410959</v>
      </c>
      <c r="U2364" s="8">
        <f>[1]!b_anal_termifexercise($A2364,日期设置!B$2)</f>
        <v>1.441095890410959</v>
      </c>
      <c r="V2364" s="10">
        <f>[1]!b_dq_dirtyprice(A2364,日期设置!$B$2)</f>
        <v>106.913</v>
      </c>
      <c r="W2364" s="11">
        <f>IF(U2364=0,ROUNDUP((Q2364-日期设置!$B$2)/365,0),ROUNDUP((R2364-日期设置!$B$2)/365,0))</f>
        <v>2</v>
      </c>
      <c r="X2364" s="18">
        <f>_xlfn.IFNA(VLOOKUP(A2364,过往入选债券!A:D,4,0),2)</f>
        <v>2</v>
      </c>
      <c r="Y2364">
        <f>_xlfn.IFNA(VLOOKUP(C2364,[2]Sheet1!$A:$A,1,0),3)</f>
        <v>3</v>
      </c>
    </row>
    <row r="2365" spans="1:25" hidden="1" x14ac:dyDescent="0.2">
      <c r="A2365" s="21" t="s">
        <v>13926</v>
      </c>
      <c r="B2365" s="21" t="s">
        <v>13927</v>
      </c>
      <c r="C2365" s="37" t="s">
        <v>2876</v>
      </c>
      <c r="D2365" s="26" t="str">
        <f>[1]!b_calc_yield(A2365,日期设置!$B$2,F2365,1,R2365,1,O2365,L2365,S2365,)</f>
        <v>Fetching...</v>
      </c>
      <c r="E2365" s="26">
        <f t="shared" si="72"/>
        <v>40.806287561595411</v>
      </c>
      <c r="F2365" s="18">
        <f>[1]!b_dq_cleanprice($A2365,日期设置!B$2)</f>
        <v>90.180899999999994</v>
      </c>
      <c r="G2365" s="18" t="str">
        <f t="shared" si="73"/>
        <v>6.34 + 0</v>
      </c>
      <c r="H2365" s="27">
        <f>[1]!b_dq_pctchange($A2365,日期设置!$B$2,1)/100</f>
        <v>0</v>
      </c>
      <c r="I2365" s="26">
        <f>[1]!b_pq_pctchange(A2365,日期设置!$B$4,日期设置!$B$2,1)</f>
        <v>-2.1153850328558281</v>
      </c>
      <c r="J2365" s="26">
        <f>[1]!b_pq_pctchange(A2365,日期设置!$C$4,日期设置!$B$2,1)</f>
        <v>-2.1153850328558281</v>
      </c>
      <c r="K2365" s="52">
        <f>[1]!b_dq_amount($A2365,日期设置!B$2,2,10000)</f>
        <v>0</v>
      </c>
      <c r="L2365" s="26">
        <f>[1]!b_info_latestpar(A2365,日期设置!$B$2)</f>
        <v>90</v>
      </c>
      <c r="M2365" s="6">
        <f>[1]!b_info_outstandingbalance($A2365,日期设置!B$2)</f>
        <v>12.15</v>
      </c>
      <c r="N2365" s="7" t="str">
        <f>[1]!b_info_latestissurercreditrating2(A2365,日期设置!$B$2,"102","1")</f>
        <v>AA</v>
      </c>
      <c r="O2365" s="8">
        <v>5.99</v>
      </c>
      <c r="P2365" s="9">
        <f>[1]!b_info_repurchasedate(A2365)</f>
        <v>0</v>
      </c>
      <c r="Q2365" s="8" t="s">
        <v>16564</v>
      </c>
      <c r="R2365" s="2" t="str">
        <f>IF((--IF(P2365=0,Q2365,P2365))&gt;(--日期设置!$B$2),IF(P2365=0,Q2365,P2365),Q2365)</f>
        <v>2027-07-27</v>
      </c>
      <c r="S2365" s="2" t="s">
        <v>17904</v>
      </c>
      <c r="T2365" s="8">
        <f>[1]!b_anal_ptmyear($A2365,日期设置!$B$2)</f>
        <v>6.3479452054794523</v>
      </c>
      <c r="U2365" s="8">
        <f>[1]!b_anal_termifexercise($A2365,日期设置!B$2)</f>
        <v>0</v>
      </c>
      <c r="V2365" s="10">
        <f>[1]!b_dq_dirtyprice(A2365,日期设置!$B$2)</f>
        <v>93.696100000000001</v>
      </c>
      <c r="W2365" s="11">
        <f>IF(U2365=0,ROUNDUP((Q2365-日期设置!$B$2)/365,0),ROUNDUP((R2365-日期设置!$B$2)/365,0))</f>
        <v>7</v>
      </c>
      <c r="X2365" s="18">
        <f>_xlfn.IFNA(VLOOKUP(A2365,过往入选债券!A:D,4,0),2)</f>
        <v>2</v>
      </c>
      <c r="Y2365">
        <f>_xlfn.IFNA(VLOOKUP(C2365,[2]Sheet1!$A:$A,1,0),3)</f>
        <v>3</v>
      </c>
    </row>
    <row r="2366" spans="1:25" x14ac:dyDescent="0.2">
      <c r="A2366" s="21" t="s">
        <v>4394</v>
      </c>
      <c r="B2366" s="21" t="s">
        <v>4395</v>
      </c>
      <c r="C2366" s="37" t="s">
        <v>1457</v>
      </c>
      <c r="D2366" s="26" t="str">
        <f>[1]!b_calc_yield(A2366,日期设置!$B$2,F2366,1,R2366,1,O2366,L2366,S2366,)</f>
        <v>Fetching...</v>
      </c>
      <c r="E2366" s="26">
        <f t="shared" si="72"/>
        <v>11.726711368716147</v>
      </c>
      <c r="F2366" s="18">
        <f>[1]!b_dq_cleanprice($A2366,日期设置!B$2)</f>
        <v>100.238</v>
      </c>
      <c r="G2366" s="18" t="str">
        <f t="shared" si="73"/>
        <v>2.10 + 0</v>
      </c>
      <c r="H2366" s="27">
        <f>[1]!b_dq_pctchange($A2366,日期设置!$B$2,1)/100</f>
        <v>1.0865961178158042E-3</v>
      </c>
      <c r="I2366" s="26">
        <f>[1]!b_pq_pctchange(A2366,日期设置!$B$4,日期设置!$B$2,1)</f>
        <v>0.10865961178158041</v>
      </c>
      <c r="J2366" s="26">
        <f>[1]!b_pq_pctchange(A2366,日期设置!$C$4,日期设置!$B$2,1)</f>
        <v>1.0239664590514255</v>
      </c>
      <c r="K2366" s="52">
        <f>[1]!b_dq_amount($A2366,日期设置!B$2,2,10000)</f>
        <v>211.17594519999994</v>
      </c>
      <c r="L2366" s="26">
        <f>[1]!b_info_latestpar(A2366,日期设置!$B$2)</f>
        <v>100</v>
      </c>
      <c r="M2366" s="6">
        <f>[1]!b_info_outstandingbalance($A2366,日期设置!B$2)</f>
        <v>5.0999999999999996</v>
      </c>
      <c r="N2366" s="7">
        <f>[1]!b_info_latestissurercreditrating2(A2366,日期设置!$B$2,"102","1")</f>
        <v>0</v>
      </c>
      <c r="O2366" s="8">
        <v>5.99</v>
      </c>
      <c r="P2366" s="9">
        <f>[1]!b_info_repurchasedate(A2366)</f>
        <v>0</v>
      </c>
      <c r="Q2366" s="8" t="s">
        <v>16057</v>
      </c>
      <c r="R2366" s="2" t="str">
        <f>IF((--IF(P2366=0,Q2366,P2366))&gt;(--日期设置!$B$2),IF(P2366=0,Q2366,P2366),Q2366)</f>
        <v>2023-04-30</v>
      </c>
      <c r="S2366" s="2" t="s">
        <v>17843</v>
      </c>
      <c r="T2366" s="8">
        <f>[1]!b_anal_ptmyear($A2366,日期设置!$B$2)</f>
        <v>2.106849315068493</v>
      </c>
      <c r="U2366" s="8">
        <f>[1]!b_anal_termifexercise($A2366,日期设置!B$2)</f>
        <v>0</v>
      </c>
      <c r="V2366" s="10">
        <f>[1]!b_dq_dirtyprice(A2366,日期设置!$B$2)</f>
        <v>105.58799999999999</v>
      </c>
      <c r="W2366" s="11">
        <f>IF(U2366=0,ROUNDUP((Q2366-日期设置!$B$2)/365,0),ROUNDUP((R2366-日期设置!$B$2)/365,0))</f>
        <v>3</v>
      </c>
      <c r="X2366" s="18">
        <f>_xlfn.IFNA(VLOOKUP(A2366,过往入选债券!A:D,4,0),2)</f>
        <v>2</v>
      </c>
      <c r="Y2366">
        <f>_xlfn.IFNA(VLOOKUP(C2366,[2]Sheet1!$A:$A,1,0),3)</f>
        <v>3</v>
      </c>
    </row>
    <row r="2367" spans="1:25" hidden="1" x14ac:dyDescent="0.2">
      <c r="A2367" s="21" t="s">
        <v>10697</v>
      </c>
      <c r="B2367" s="21" t="s">
        <v>10698</v>
      </c>
      <c r="C2367" s="37" t="s">
        <v>8043</v>
      </c>
      <c r="D2367" s="26" t="str">
        <f>[1]!b_calc_yield(A2367,日期设置!$B$2,F2367,1,R2367,1,O2367,L2367,S2367,)</f>
        <v>Fetching...</v>
      </c>
      <c r="E2367" s="26">
        <f t="shared" si="72"/>
        <v>11.756638774550776</v>
      </c>
      <c r="F2367" s="18">
        <f>[1]!b_dq_cleanprice($A2367,日期设置!B$2)</f>
        <v>98.234200000000001</v>
      </c>
      <c r="G2367" s="18" t="str">
        <f t="shared" si="73"/>
        <v>2.08 + 0</v>
      </c>
      <c r="H2367" s="27">
        <f>[1]!b_dq_pctchange($A2367,日期设置!$B$2,1)/100</f>
        <v>0</v>
      </c>
      <c r="I2367" s="26">
        <f>[1]!b_pq_pctchange(A2367,日期设置!$B$4,日期设置!$B$2,1)</f>
        <v>0</v>
      </c>
      <c r="J2367" s="26">
        <f>[1]!b_pq_pctchange(A2367,日期设置!$C$4,日期设置!$B$2,1)</f>
        <v>0</v>
      </c>
      <c r="K2367" s="52">
        <f>[1]!b_dq_amount($A2367,日期设置!B$2,2,10000)</f>
        <v>0</v>
      </c>
      <c r="L2367" s="26">
        <f>[1]!b_info_latestpar(A2367,日期设置!$B$2)</f>
        <v>100</v>
      </c>
      <c r="M2367" s="6">
        <f>[1]!b_info_outstandingbalance($A2367,日期设置!B$2)</f>
        <v>2</v>
      </c>
      <c r="N2367" s="7" t="str">
        <f>[1]!b_info_latestissurercreditrating2(A2367,日期设置!$B$2,"102","1")</f>
        <v>AA+</v>
      </c>
      <c r="O2367" s="8">
        <v>4.9400000000000004</v>
      </c>
      <c r="P2367" s="9">
        <f>[1]!b_info_repurchasedate(A2367)</f>
        <v>0</v>
      </c>
      <c r="Q2367" s="8" t="s">
        <v>16228</v>
      </c>
      <c r="R2367" s="2" t="str">
        <f>IF((--IF(P2367=0,Q2367,P2367))&gt;(--日期设置!$B$2),IF(P2367=0,Q2367,P2367),Q2367)</f>
        <v>2023-04-23</v>
      </c>
      <c r="S2367" s="2" t="s">
        <v>18014</v>
      </c>
      <c r="T2367" s="8">
        <f>[1]!b_anal_ptmyear($A2367,日期设置!$B$2)</f>
        <v>2.0876712328767124</v>
      </c>
      <c r="U2367" s="8">
        <f>[1]!b_anal_termifexercise($A2367,日期设置!B$2)</f>
        <v>0</v>
      </c>
      <c r="V2367" s="10">
        <f>[1]!b_dq_dirtyprice(A2367,日期设置!$B$2)</f>
        <v>102.7411</v>
      </c>
      <c r="W2367" s="11">
        <f>IF(U2367=0,ROUNDUP((Q2367-日期设置!$B$2)/365,0),ROUNDUP((R2367-日期设置!$B$2)/365,0))</f>
        <v>3</v>
      </c>
      <c r="X2367" s="18">
        <f>_xlfn.IFNA(VLOOKUP(A2367,过往入选债券!A:D,4,0),2)</f>
        <v>2</v>
      </c>
      <c r="Y2367">
        <f>_xlfn.IFNA(VLOOKUP(C2367,[2]Sheet1!$A:$A,1,0),3)</f>
        <v>3</v>
      </c>
    </row>
    <row r="2368" spans="1:25" hidden="1" x14ac:dyDescent="0.2">
      <c r="A2368" s="28" t="s">
        <v>19667</v>
      </c>
      <c r="B2368" s="28" t="s">
        <v>19668</v>
      </c>
      <c r="C2368" s="38" t="s">
        <v>300</v>
      </c>
      <c r="D2368" s="26" t="str">
        <f>[1]!b_calc_yield(A2368,日期设置!$B$2,F2368,1,R2368,1,O2368,L2368,S2368,)</f>
        <v>Fetching...</v>
      </c>
      <c r="E2368" s="26">
        <f t="shared" si="72"/>
        <v>8.0984156665855345</v>
      </c>
      <c r="F2368" s="18">
        <f>[1]!b_dq_cleanprice($A2368,日期设置!B$2)</f>
        <v>98.650700000000001</v>
      </c>
      <c r="G2368" s="18" t="str">
        <f t="shared" si="73"/>
        <v>2.41 + 1.41</v>
      </c>
      <c r="H2368" s="27">
        <f>[1]!b_dq_pctchange($A2368,日期设置!$B$2,1)/100</f>
        <v>0</v>
      </c>
      <c r="I2368" s="26">
        <f>[1]!b_pq_pctchange(A2368,日期设置!$B$4,日期设置!$B$2,1)</f>
        <v>0</v>
      </c>
      <c r="J2368" s="26">
        <f>[1]!b_pq_pctchange(A2368,日期设置!$C$4,日期设置!$B$2,1)</f>
        <v>0</v>
      </c>
      <c r="K2368" s="52">
        <f>[1]!b_dq_amount($A2368,日期设置!B$2,2,10000)</f>
        <v>0</v>
      </c>
      <c r="L2368" s="26">
        <f>[1]!b_info_latestpar(A2368,日期设置!$B$2)</f>
        <v>100</v>
      </c>
      <c r="M2368" s="6">
        <f>[1]!b_info_outstandingbalance($A2368,日期设置!B$2)</f>
        <v>10</v>
      </c>
      <c r="N2368" s="7" t="str">
        <f>[1]!b_info_latestissurercreditrating2(A2368,日期设置!$B$2,"102","1")</f>
        <v>AA+</v>
      </c>
      <c r="O2368" s="8">
        <v>4.8600000000000003</v>
      </c>
      <c r="P2368" s="9" t="str">
        <f>[1]!b_info_repurchasedate(A2368)</f>
        <v>2022-08-20</v>
      </c>
      <c r="Q2368" s="8" t="s">
        <v>17355</v>
      </c>
      <c r="R2368" s="2" t="str">
        <f>IF((--IF(P2368=0,Q2368,P2368))&gt;(--日期设置!$B$2),IF(P2368=0,Q2368,P2368),Q2368)</f>
        <v>2022-08-20</v>
      </c>
      <c r="S2368" s="31" t="s">
        <v>19197</v>
      </c>
      <c r="T2368" s="8">
        <f>[1]!b_anal_ptmyear($A2368,日期设置!$B$2)</f>
        <v>2.4136986301369863</v>
      </c>
      <c r="U2368" s="8">
        <f>[1]!b_anal_termifexercise($A2368,日期设置!B$2)</f>
        <v>1.4136986301369863</v>
      </c>
      <c r="V2368" s="10">
        <f>[1]!b_dq_dirtyprice(A2368,日期设置!$B$2)</f>
        <v>101.5001</v>
      </c>
      <c r="W2368" s="11">
        <f>IF(U2368=0,ROUNDUP((Q2368-日期设置!$B$2)/365,0),ROUNDUP((R2368-日期设置!$B$2)/365,0))</f>
        <v>2</v>
      </c>
      <c r="X2368" s="18">
        <f>_xlfn.IFNA(VLOOKUP(A2368,过往入选债券!A:D,4,0),2)</f>
        <v>2</v>
      </c>
      <c r="Y2368">
        <f>_xlfn.IFNA(VLOOKUP(C2368,[2]Sheet1!$A:$A,1,0),3)</f>
        <v>3</v>
      </c>
    </row>
    <row r="2369" spans="1:25" hidden="1" x14ac:dyDescent="0.2">
      <c r="A2369" s="21" t="s">
        <v>10537</v>
      </c>
      <c r="B2369" s="21" t="s">
        <v>10538</v>
      </c>
      <c r="C2369" s="37" t="s">
        <v>1391</v>
      </c>
      <c r="D2369" s="26" t="str">
        <f>[1]!b_calc_yield(A2369,日期设置!$B$2,F2369,1,R2369,1,O2369,L2369,S2369,)</f>
        <v>Fetching...</v>
      </c>
      <c r="E2369" s="26">
        <f t="shared" si="72"/>
        <v>5.8775416358061383</v>
      </c>
      <c r="F2369" s="18">
        <f>[1]!b_dq_cleanprice($A2369,日期设置!B$2)</f>
        <v>100.3151</v>
      </c>
      <c r="G2369" s="18" t="str">
        <f t="shared" si="73"/>
        <v>4.06 + 1.06</v>
      </c>
      <c r="H2369" s="27">
        <f>[1]!b_dq_pctchange($A2369,日期设置!$B$2,1)/100</f>
        <v>0</v>
      </c>
      <c r="I2369" s="26">
        <f>[1]!b_pq_pctchange(A2369,日期设置!$B$4,日期设置!$B$2,1)</f>
        <v>-2.2822858737460198E-2</v>
      </c>
      <c r="J2369" s="26">
        <f>[1]!b_pq_pctchange(A2369,日期设置!$C$4,日期设置!$B$2,1)</f>
        <v>-4.8843700159411215E-3</v>
      </c>
      <c r="K2369" s="52">
        <f>[1]!b_dq_amount($A2369,日期设置!B$2,2,10000)</f>
        <v>0</v>
      </c>
      <c r="L2369" s="26">
        <f>[1]!b_info_latestpar(A2369,日期设置!$B$2)</f>
        <v>100</v>
      </c>
      <c r="M2369" s="6">
        <f>[1]!b_info_outstandingbalance($A2369,日期设置!B$2)</f>
        <v>7.9</v>
      </c>
      <c r="N2369" s="7" t="str">
        <f>[1]!b_info_latestissurercreditrating2(A2369,日期设置!$B$2,"102","1")</f>
        <v>AA</v>
      </c>
      <c r="O2369" s="8">
        <v>6.18</v>
      </c>
      <c r="P2369" s="9" t="str">
        <f>[1]!b_info_repurchasedate(A2369)</f>
        <v>2022-04-13</v>
      </c>
      <c r="Q2369" s="8" t="s">
        <v>16174</v>
      </c>
      <c r="R2369" s="2" t="str">
        <f>IF((--IF(P2369=0,Q2369,P2369))&gt;(--日期设置!$B$2),IF(P2369=0,Q2369,P2369),Q2369)</f>
        <v>2022-04-13</v>
      </c>
      <c r="S2369" s="2" t="s">
        <v>17803</v>
      </c>
      <c r="T2369" s="8">
        <f>[1]!b_anal_ptmyear($A2369,日期设置!$B$2)</f>
        <v>4.0602739726027401</v>
      </c>
      <c r="U2369" s="8">
        <f>[1]!b_anal_termifexercise($A2369,日期设置!B$2)</f>
        <v>1.0602739726027397</v>
      </c>
      <c r="V2369" s="10">
        <f>[1]!b_dq_dirtyprice(A2369,日期设置!$B$2)</f>
        <v>106.12260000000001</v>
      </c>
      <c r="W2369" s="11">
        <f>IF(U2369=0,ROUNDUP((Q2369-日期设置!$B$2)/365,0),ROUNDUP((R2369-日期设置!$B$2)/365,0))</f>
        <v>2</v>
      </c>
      <c r="X2369" s="18">
        <f>_xlfn.IFNA(VLOOKUP(A2369,过往入选债券!A:D,4,0),2)</f>
        <v>2</v>
      </c>
      <c r="Y2369">
        <f>_xlfn.IFNA(VLOOKUP(C2369,[2]Sheet1!$A:$A,1,0),3)</f>
        <v>3</v>
      </c>
    </row>
    <row r="2370" spans="1:25" hidden="1" x14ac:dyDescent="0.2">
      <c r="A2370" s="21" t="s">
        <v>10363</v>
      </c>
      <c r="B2370" s="21" t="s">
        <v>10364</v>
      </c>
      <c r="C2370" s="37" t="s">
        <v>9622</v>
      </c>
      <c r="D2370" s="26" t="str">
        <f>[1]!b_calc_yield(A2370,日期设置!$B$2,F2370,1,R2370,1,O2370,L2370,S2370,)</f>
        <v>Fetching...</v>
      </c>
      <c r="E2370" s="26">
        <f t="shared" ref="E2370:E2433" si="74">((O2370*W2370+L2370)/V2370-1)*100</f>
        <v>11.256012661901682</v>
      </c>
      <c r="F2370" s="18">
        <f>[1]!b_dq_cleanprice($A2370,日期设置!B$2)</f>
        <v>98.42</v>
      </c>
      <c r="G2370" s="18" t="str">
        <f t="shared" ref="G2370:G2433" si="75">LEFT(T2370,4)&amp;" + "&amp;LEFT(U2370,4)</f>
        <v>2.01 + 0</v>
      </c>
      <c r="H2370" s="27">
        <f>[1]!b_dq_pctchange($A2370,日期设置!$B$2,1)/100</f>
        <v>0</v>
      </c>
      <c r="I2370" s="26">
        <f>[1]!b_pq_pctchange(A2370,日期设置!$B$4,日期设置!$B$2,1)</f>
        <v>0</v>
      </c>
      <c r="J2370" s="26">
        <f>[1]!b_pq_pctchange(A2370,日期设置!$C$4,日期设置!$B$2,1)</f>
        <v>0</v>
      </c>
      <c r="K2370" s="52">
        <f>[1]!b_dq_amount($A2370,日期设置!B$2,2,10000)</f>
        <v>0</v>
      </c>
      <c r="L2370" s="26">
        <f>[1]!b_info_latestpar(A2370,日期设置!$B$2)</f>
        <v>100</v>
      </c>
      <c r="M2370" s="6">
        <f>[1]!b_info_outstandingbalance($A2370,日期设置!B$2)</f>
        <v>5</v>
      </c>
      <c r="N2370" s="7" t="str">
        <f>[1]!b_info_latestissurercreditrating2(A2370,日期设置!$B$2,"102","1")</f>
        <v>AA</v>
      </c>
      <c r="O2370" s="8">
        <v>5</v>
      </c>
      <c r="P2370" s="9">
        <f>[1]!b_info_repurchasedate(A2370)</f>
        <v>0</v>
      </c>
      <c r="Q2370" s="8" t="s">
        <v>16019</v>
      </c>
      <c r="R2370" s="2" t="str">
        <f>IF((--IF(P2370=0,Q2370,P2370))&gt;(--日期设置!$B$2),IF(P2370=0,Q2370,P2370),Q2370)</f>
        <v>2023-03-26</v>
      </c>
      <c r="S2370" s="2" t="s">
        <v>17806</v>
      </c>
      <c r="T2370" s="8">
        <f>[1]!b_anal_ptmyear($A2370,日期设置!$B$2)</f>
        <v>2.010958904109589</v>
      </c>
      <c r="U2370" s="8">
        <f>[1]!b_anal_termifexercise($A2370,日期设置!B$2)</f>
        <v>0</v>
      </c>
      <c r="V2370" s="10">
        <f>[1]!b_dq_dirtyprice(A2370,日期设置!$B$2)</f>
        <v>103.3652</v>
      </c>
      <c r="W2370" s="11">
        <f>IF(U2370=0,ROUNDUP((Q2370-日期设置!$B$2)/365,0),ROUNDUP((R2370-日期设置!$B$2)/365,0))</f>
        <v>3</v>
      </c>
      <c r="X2370" s="18" t="str">
        <f>_xlfn.IFNA(VLOOKUP(A2370,过往入选债券!A:D,4,0),2)</f>
        <v>否</v>
      </c>
      <c r="Y2370">
        <f>_xlfn.IFNA(VLOOKUP(C2370,[2]Sheet1!$A:$A,1,0),3)</f>
        <v>3</v>
      </c>
    </row>
    <row r="2371" spans="1:25" hidden="1" x14ac:dyDescent="0.2">
      <c r="A2371" s="21" t="s">
        <v>11373</v>
      </c>
      <c r="B2371" s="21" t="s">
        <v>11374</v>
      </c>
      <c r="C2371" s="37" t="s">
        <v>11375</v>
      </c>
      <c r="D2371" s="26" t="str">
        <f>[1]!b_calc_yield(A2371,日期设置!$B$2,F2371,1,R2371,1,O2371,L2371,S2371,)</f>
        <v>Fetching...</v>
      </c>
      <c r="E2371" s="26">
        <f t="shared" si="74"/>
        <v>13.204097441745223</v>
      </c>
      <c r="F2371" s="18">
        <f>[1]!b_dq_cleanprice($A2371,日期设置!B$2)</f>
        <v>100.02</v>
      </c>
      <c r="G2371" s="18" t="str">
        <f t="shared" si="75"/>
        <v>4.33 + 2.33</v>
      </c>
      <c r="H2371" s="27">
        <f>[1]!b_dq_pctchange($A2371,日期设置!$B$2,1)/100</f>
        <v>0</v>
      </c>
      <c r="I2371" s="26">
        <f>[1]!b_pq_pctchange(A2371,日期设置!$B$4,日期设置!$B$2,1)</f>
        <v>0</v>
      </c>
      <c r="J2371" s="26">
        <f>[1]!b_pq_pctchange(A2371,日期设置!$C$4,日期设置!$B$2,1)</f>
        <v>0</v>
      </c>
      <c r="K2371" s="52">
        <f>[1]!b_dq_amount($A2371,日期设置!B$2,2,10000)</f>
        <v>0</v>
      </c>
      <c r="L2371" s="26">
        <f>[1]!b_info_latestpar(A2371,日期设置!$B$2)</f>
        <v>100</v>
      </c>
      <c r="M2371" s="6">
        <f>[1]!b_info_outstandingbalance($A2371,日期设置!B$2)</f>
        <v>10</v>
      </c>
      <c r="N2371" s="7" t="str">
        <f>[1]!b_info_latestissurercreditrating2(A2371,日期设置!$B$2,"102","1")</f>
        <v>AA</v>
      </c>
      <c r="O2371" s="8">
        <v>5.88</v>
      </c>
      <c r="P2371" s="9" t="str">
        <f>[1]!b_info_repurchasedate(A2371)</f>
        <v>2023-07-23</v>
      </c>
      <c r="Q2371" s="8" t="s">
        <v>17317</v>
      </c>
      <c r="R2371" s="2" t="str">
        <f>IF((--IF(P2371=0,Q2371,P2371))&gt;(--日期设置!$B$2),IF(P2371=0,Q2371,P2371),Q2371)</f>
        <v>2023-07-23</v>
      </c>
      <c r="S2371" s="2" t="s">
        <v>18786</v>
      </c>
      <c r="T2371" s="8">
        <f>[1]!b_anal_ptmyear($A2371,日期设置!$B$2)</f>
        <v>4.3369863013698629</v>
      </c>
      <c r="U2371" s="8">
        <f>[1]!b_anal_termifexercise($A2371,日期设置!B$2)</f>
        <v>2.3369863013698629</v>
      </c>
      <c r="V2371" s="10">
        <f>[1]!b_dq_dirtyprice(A2371,日期设置!$B$2)</f>
        <v>103.91849999999999</v>
      </c>
      <c r="W2371" s="11">
        <f>IF(U2371=0,ROUNDUP((Q2371-日期设置!$B$2)/365,0),ROUNDUP((R2371-日期设置!$B$2)/365,0))</f>
        <v>3</v>
      </c>
      <c r="X2371" s="18">
        <f>_xlfn.IFNA(VLOOKUP(A2371,过往入选债券!A:D,4,0),2)</f>
        <v>2</v>
      </c>
      <c r="Y2371">
        <f>_xlfn.IFNA(VLOOKUP(C2371,[2]Sheet1!$A:$A,1,0),3)</f>
        <v>3</v>
      </c>
    </row>
    <row r="2372" spans="1:25" hidden="1" x14ac:dyDescent="0.2">
      <c r="A2372" s="21" t="s">
        <v>15606</v>
      </c>
      <c r="B2372" s="21" t="s">
        <v>15607</v>
      </c>
      <c r="C2372" s="37" t="s">
        <v>4109</v>
      </c>
      <c r="D2372" s="26" t="str">
        <f>[1]!b_calc_yield(A2372,日期设置!$B$2,F2372,1,R2372,1,O2372,L2372,S2372,)</f>
        <v>Fetching...</v>
      </c>
      <c r="E2372" s="26">
        <f t="shared" si="74"/>
        <v>33.196871832289474</v>
      </c>
      <c r="F2372" s="18">
        <f>[1]!b_dq_cleanprice($A2372,日期设置!B$2)</f>
        <v>100.67440000000001</v>
      </c>
      <c r="G2372" s="18" t="str">
        <f t="shared" si="75"/>
        <v>5.76 + 0</v>
      </c>
      <c r="H2372" s="27">
        <f>[1]!b_dq_pctchange($A2372,日期设置!$B$2,1)/100</f>
        <v>0</v>
      </c>
      <c r="I2372" s="26">
        <f>[1]!b_pq_pctchange(A2372,日期设置!$B$4,日期设置!$B$2,1)</f>
        <v>0</v>
      </c>
      <c r="J2372" s="26">
        <f>[1]!b_pq_pctchange(A2372,日期设置!$C$4,日期设置!$B$2,1)</f>
        <v>0</v>
      </c>
      <c r="K2372" s="52">
        <f>[1]!b_dq_amount($A2372,日期设置!B$2,2,10000)</f>
        <v>0</v>
      </c>
      <c r="L2372" s="26">
        <f>[1]!b_info_latestpar(A2372,日期设置!$B$2)</f>
        <v>100</v>
      </c>
      <c r="M2372" s="6">
        <f>[1]!b_info_outstandingbalance($A2372,日期设置!B$2)</f>
        <v>7.2</v>
      </c>
      <c r="N2372" s="7" t="str">
        <f>[1]!b_info_latestissurercreditrating2(A2372,日期设置!$B$2,"102","1")</f>
        <v>AA</v>
      </c>
      <c r="O2372" s="8">
        <v>6</v>
      </c>
      <c r="P2372" s="9">
        <f>[1]!b_info_repurchasedate(A2372)</f>
        <v>0</v>
      </c>
      <c r="Q2372" s="8" t="s">
        <v>17531</v>
      </c>
      <c r="R2372" s="2" t="str">
        <f>IF((--IF(P2372=0,Q2372,P2372))&gt;(--日期设置!$B$2),IF(P2372=0,Q2372,P2372),Q2372)</f>
        <v>2026-12-25</v>
      </c>
      <c r="S2372" s="2" t="s">
        <v>17981</v>
      </c>
      <c r="T2372" s="8">
        <f>[1]!b_anal_ptmyear($A2372,日期设置!$B$2)</f>
        <v>5.7616438356164386</v>
      </c>
      <c r="U2372" s="8">
        <f>[1]!b_anal_termifexercise($A2372,日期设置!B$2)</f>
        <v>0</v>
      </c>
      <c r="V2372" s="10">
        <f>[1]!b_dq_dirtyprice(A2372,日期设置!$B$2)</f>
        <v>102.1045</v>
      </c>
      <c r="W2372" s="11">
        <f>IF(U2372=0,ROUNDUP((Q2372-日期设置!$B$2)/365,0),ROUNDUP((R2372-日期设置!$B$2)/365,0))</f>
        <v>6</v>
      </c>
      <c r="X2372" s="18">
        <f>_xlfn.IFNA(VLOOKUP(A2372,过往入选债券!A:D,4,0),2)</f>
        <v>2</v>
      </c>
      <c r="Y2372">
        <f>_xlfn.IFNA(VLOOKUP(C2372,[2]Sheet1!$A:$A,1,0),3)</f>
        <v>3</v>
      </c>
    </row>
    <row r="2373" spans="1:25" hidden="1" x14ac:dyDescent="0.2">
      <c r="A2373" s="21" t="s">
        <v>2133</v>
      </c>
      <c r="B2373" s="21" t="s">
        <v>2134</v>
      </c>
      <c r="C2373" s="37" t="s">
        <v>218</v>
      </c>
      <c r="D2373" s="26" t="str">
        <f>[1]!b_calc_yield(A2373,日期设置!$B$2,F2373,1,R2373,1,O2373,L2373,S2373,)</f>
        <v>Fetching...</v>
      </c>
      <c r="E2373" s="26">
        <f t="shared" si="74"/>
        <v>3.3828628275212935</v>
      </c>
      <c r="F2373" s="18">
        <f>[1]!b_dq_cleanprice($A2373,日期设置!B$2)</f>
        <v>100</v>
      </c>
      <c r="G2373" s="18" t="str">
        <f t="shared" si="75"/>
        <v>0.57 + 0</v>
      </c>
      <c r="H2373" s="27">
        <f>[1]!b_dq_pctchange($A2373,日期设置!$B$2,1)/100</f>
        <v>0</v>
      </c>
      <c r="I2373" s="26">
        <f>[1]!b_pq_pctchange(A2373,日期设置!$B$4,日期设置!$B$2,1)</f>
        <v>0</v>
      </c>
      <c r="J2373" s="26">
        <f>[1]!b_pq_pctchange(A2373,日期设置!$C$4,日期设置!$B$2,1)</f>
        <v>0</v>
      </c>
      <c r="K2373" s="52">
        <f>[1]!b_dq_amount($A2373,日期设置!B$2,2,10000)</f>
        <v>0</v>
      </c>
      <c r="L2373" s="26">
        <f>[1]!b_info_latestpar(A2373,日期设置!$B$2)</f>
        <v>100</v>
      </c>
      <c r="M2373" s="6">
        <f>[1]!b_info_outstandingbalance($A2373,日期设置!B$2)</f>
        <v>10</v>
      </c>
      <c r="N2373" s="7">
        <f>[1]!b_info_latestissurercreditrating2(A2373,日期设置!$B$2,"102","1")</f>
        <v>0</v>
      </c>
      <c r="O2373" s="8">
        <v>6</v>
      </c>
      <c r="P2373" s="9">
        <f>[1]!b_info_repurchasedate(A2373)</f>
        <v>0</v>
      </c>
      <c r="Q2373" s="8" t="s">
        <v>16060</v>
      </c>
      <c r="R2373" s="2" t="str">
        <f>IF((--IF(P2373=0,Q2373,P2373))&gt;(--日期设置!$B$2),IF(P2373=0,Q2373,P2373),Q2373)</f>
        <v>2021-10-19</v>
      </c>
      <c r="S2373" s="2" t="s">
        <v>17846</v>
      </c>
      <c r="T2373" s="8">
        <f>[1]!b_anal_ptmyear($A2373,日期设置!$B$2)</f>
        <v>0.57808219178082187</v>
      </c>
      <c r="U2373" s="8">
        <f>[1]!b_anal_termifexercise($A2373,日期设置!B$2)</f>
        <v>0</v>
      </c>
      <c r="V2373" s="10">
        <f>[1]!b_dq_dirtyprice(A2373,日期设置!$B$2)</f>
        <v>102.53149999999999</v>
      </c>
      <c r="W2373" s="11">
        <f>IF(U2373=0,ROUNDUP((Q2373-日期设置!$B$2)/365,0),ROUNDUP((R2373-日期设置!$B$2)/365,0))</f>
        <v>1</v>
      </c>
      <c r="X2373" s="18">
        <f>_xlfn.IFNA(VLOOKUP(A2373,过往入选债券!A:D,4,0),2)</f>
        <v>2</v>
      </c>
      <c r="Y2373">
        <f>_xlfn.IFNA(VLOOKUP(C2373,[2]Sheet1!$A:$A,1,0),3)</f>
        <v>3</v>
      </c>
    </row>
    <row r="2374" spans="1:25" hidden="1" x14ac:dyDescent="0.2">
      <c r="A2374" s="28" t="s">
        <v>20316</v>
      </c>
      <c r="B2374" s="28" t="s">
        <v>20317</v>
      </c>
      <c r="C2374" s="39" t="s">
        <v>152</v>
      </c>
      <c r="D2374" s="26" t="str">
        <f>[1]!b_calc_yield(A2374,日期设置!$B$2,F2374,1,R2374,1,O2374,L2374,S2374,)</f>
        <v>Fetching...</v>
      </c>
      <c r="E2374" s="26">
        <f t="shared" si="74"/>
        <v>8.4955961539777256</v>
      </c>
      <c r="F2374" s="18">
        <f>[1]!b_dq_cleanprice($A2374,日期设置!B$2)</f>
        <v>99.475399999999993</v>
      </c>
      <c r="G2374" s="18" t="str">
        <f t="shared" si="75"/>
        <v>2.48 + 1.48</v>
      </c>
      <c r="H2374" s="27">
        <f>[1]!b_dq_pctchange($A2374,日期设置!$B$2,1)/100</f>
        <v>0</v>
      </c>
      <c r="I2374" s="26">
        <f>[1]!b_pq_pctchange(A2374,日期设置!$B$4,日期设置!$B$2,1)</f>
        <v>0</v>
      </c>
      <c r="J2374" s="26">
        <f>[1]!b_pq_pctchange(A2374,日期设置!$C$4,日期设置!$B$2,1)</f>
        <v>0.21912613504817946</v>
      </c>
      <c r="K2374" s="52">
        <f>[1]!b_dq_amount($A2374,日期设置!B$2,2,10000)</f>
        <v>0</v>
      </c>
      <c r="L2374" s="26">
        <f>[1]!b_info_latestpar(A2374,日期设置!$B$2)</f>
        <v>100</v>
      </c>
      <c r="M2374" s="6">
        <f>[1]!b_info_outstandingbalance($A2374,日期设置!B$2)</f>
        <v>3.8</v>
      </c>
      <c r="N2374" s="7" t="str">
        <f>[1]!b_info_latestissurercreditrating2(A2374,日期设置!$B$2,"102","1")</f>
        <v>AA+</v>
      </c>
      <c r="O2374" s="8">
        <v>5.5</v>
      </c>
      <c r="P2374" s="9" t="str">
        <f>[1]!b_info_repurchasedate(A2374)</f>
        <v>2022-09-15</v>
      </c>
      <c r="Q2374" s="8" t="s">
        <v>20845</v>
      </c>
      <c r="R2374" s="2" t="str">
        <f>IF((--IF(P2374=0,Q2374,P2374))&gt;(--日期设置!$B$2),IF(P2374=0,Q2374,P2374),Q2374)</f>
        <v>2022-09-15</v>
      </c>
      <c r="S2374" s="31" t="s">
        <v>16603</v>
      </c>
      <c r="T2374" s="8">
        <f>[1]!b_anal_ptmyear($A2374,日期设置!$B$2)</f>
        <v>2.484931506849315</v>
      </c>
      <c r="U2374" s="8">
        <f>[1]!b_anal_termifexercise($A2374,日期设置!B$2)</f>
        <v>1.484931506849315</v>
      </c>
      <c r="V2374" s="10">
        <f>[1]!b_dq_dirtyprice(A2374,日期设置!$B$2)</f>
        <v>102.3083</v>
      </c>
      <c r="W2374" s="11">
        <f>IF(U2374=0,ROUNDUP((Q2374-日期设置!$B$2)/365,0),ROUNDUP((R2374-日期设置!$B$2)/365,0))</f>
        <v>2</v>
      </c>
      <c r="X2374" s="18">
        <f>_xlfn.IFNA(VLOOKUP(A2374,过往入选债券!A:D,4,0),2)</f>
        <v>2</v>
      </c>
      <c r="Y2374">
        <f>_xlfn.IFNA(VLOOKUP(C2374,[2]Sheet1!$A:$A,1,0),3)</f>
        <v>3</v>
      </c>
    </row>
    <row r="2375" spans="1:25" hidden="1" x14ac:dyDescent="0.2">
      <c r="A2375" s="21" t="s">
        <v>9602</v>
      </c>
      <c r="B2375" s="21" t="s">
        <v>9603</v>
      </c>
      <c r="C2375" s="37" t="s">
        <v>9604</v>
      </c>
      <c r="D2375" s="26" t="str">
        <f>[1]!b_calc_yield(A2375,日期设置!$B$2,F2375,1,R2375,1,O2375,L2375,S2375,)</f>
        <v>Fetching...</v>
      </c>
      <c r="E2375" s="26">
        <f t="shared" si="74"/>
        <v>9.8293605461891698</v>
      </c>
      <c r="F2375" s="18">
        <f>[1]!b_dq_cleanprice($A2375,日期设置!B$2)</f>
        <v>99.15</v>
      </c>
      <c r="G2375" s="18" t="str">
        <f t="shared" si="75"/>
        <v>3.69 + 1.69</v>
      </c>
      <c r="H2375" s="27">
        <f>[1]!b_dq_pctchange($A2375,日期设置!$B$2,1)/100</f>
        <v>0</v>
      </c>
      <c r="I2375" s="26">
        <f>[1]!b_pq_pctchange(A2375,日期设置!$B$4,日期设置!$B$2,1)</f>
        <v>-0.20030397890265431</v>
      </c>
      <c r="J2375" s="26">
        <f>[1]!b_pq_pctchange(A2375,日期设置!$C$4,日期设置!$B$2,1)</f>
        <v>-0.38079353756190731</v>
      </c>
      <c r="K2375" s="52">
        <f>[1]!b_dq_amount($A2375,日期设置!B$2,2,10000)</f>
        <v>0</v>
      </c>
      <c r="L2375" s="26">
        <f>[1]!b_info_latestpar(A2375,日期设置!$B$2)</f>
        <v>100</v>
      </c>
      <c r="M2375" s="6">
        <f>[1]!b_info_outstandingbalance($A2375,日期设置!B$2)</f>
        <v>10</v>
      </c>
      <c r="N2375" s="7" t="str">
        <f>[1]!b_info_latestissurercreditrating2(A2375,日期设置!$B$2,"102","1")</f>
        <v>AA+</v>
      </c>
      <c r="O2375" s="8">
        <v>5.33</v>
      </c>
      <c r="P2375" s="9" t="str">
        <f>[1]!b_info_repurchasedate(A2375)</f>
        <v>2022-12-02</v>
      </c>
      <c r="Q2375" s="8" t="s">
        <v>16112</v>
      </c>
      <c r="R2375" s="2" t="str">
        <f>IF((--IF(P2375=0,Q2375,P2375))&gt;(--日期设置!$B$2),IF(P2375=0,Q2375,P2375),Q2375)</f>
        <v>2022-12-02</v>
      </c>
      <c r="S2375" s="2" t="s">
        <v>17898</v>
      </c>
      <c r="T2375" s="8">
        <f>[1]!b_anal_ptmyear($A2375,日期设置!$B$2)</f>
        <v>3.6986301369863015</v>
      </c>
      <c r="U2375" s="8">
        <f>[1]!b_anal_termifexercise($A2375,日期设置!B$2)</f>
        <v>1.6986301369863013</v>
      </c>
      <c r="V2375" s="10">
        <f>[1]!b_dq_dirtyprice(A2375,日期设置!$B$2)</f>
        <v>100.7563</v>
      </c>
      <c r="W2375" s="11">
        <f>IF(U2375=0,ROUNDUP((Q2375-日期设置!$B$2)/365,0),ROUNDUP((R2375-日期设置!$B$2)/365,0))</f>
        <v>2</v>
      </c>
      <c r="X2375" s="18">
        <f>_xlfn.IFNA(VLOOKUP(A2375,过往入选债券!A:D,4,0),2)</f>
        <v>2</v>
      </c>
      <c r="Y2375">
        <f>_xlfn.IFNA(VLOOKUP(C2375,[2]Sheet1!$A:$A,1,0),3)</f>
        <v>3</v>
      </c>
    </row>
    <row r="2376" spans="1:25" hidden="1" x14ac:dyDescent="0.2">
      <c r="A2376" s="21" t="s">
        <v>19308</v>
      </c>
      <c r="B2376" s="21" t="s">
        <v>19309</v>
      </c>
      <c r="C2376" s="46" t="s">
        <v>1982</v>
      </c>
      <c r="D2376" s="26" t="str">
        <f>[1]!b_calc_yield(A2376,日期设置!$B$2,F2376,1,R2376,1,O2376,L2376,S2376,)</f>
        <v>Fetching...</v>
      </c>
      <c r="E2376" s="26">
        <f t="shared" si="74"/>
        <v>2.2917106085317052</v>
      </c>
      <c r="F2376" s="18">
        <f>[1]!b_dq_cleanprice($A2376,日期设置!B$2)</f>
        <v>98.9786</v>
      </c>
      <c r="G2376" s="18" t="str">
        <f t="shared" si="75"/>
        <v>0.39 + 0</v>
      </c>
      <c r="H2376" s="27">
        <f>[1]!b_dq_pctchange($A2376,日期设置!$B$2,1)/100</f>
        <v>0</v>
      </c>
      <c r="I2376" s="26">
        <f>[1]!b_pq_pctchange(A2376,日期设置!$B$4,日期设置!$B$2,1)</f>
        <v>0.42155735767238894</v>
      </c>
      <c r="J2376" s="26">
        <f>[1]!b_pq_pctchange(A2376,日期设置!$C$4,日期设置!$B$2,1)</f>
        <v>-2.2727020204819693E-2</v>
      </c>
      <c r="K2376" s="52">
        <f>[1]!b_dq_amount($A2376,日期设置!B$2,2,10000)</f>
        <v>0</v>
      </c>
      <c r="L2376" s="26">
        <f>[1]!b_info_latestpar(A2376,日期设置!$B$2)</f>
        <v>100</v>
      </c>
      <c r="M2376" s="6">
        <f>[1]!b_info_outstandingbalance($A2376,日期设置!B$2)</f>
        <v>15</v>
      </c>
      <c r="N2376" s="7" t="str">
        <f>[1]!b_info_latestissurercreditrating2(A2376,日期设置!$B$2,"102","1")</f>
        <v>AAA</v>
      </c>
      <c r="O2376" s="8">
        <v>3.3</v>
      </c>
      <c r="P2376" s="9">
        <f>[1]!b_info_repurchasedate(A2376)</f>
        <v>0</v>
      </c>
      <c r="Q2376" s="8" t="s">
        <v>16426</v>
      </c>
      <c r="R2376" s="2" t="str">
        <f>IF((--IF(P2376=0,Q2376,P2376))&gt;(--日期设置!$B$2),IF(P2376=0,Q2376,P2376),Q2376)</f>
        <v>2021-08-12</v>
      </c>
      <c r="S2376" s="47" t="s">
        <v>19144</v>
      </c>
      <c r="T2376" s="8">
        <f>[1]!b_anal_ptmyear($A2376,日期设置!$B$2)</f>
        <v>0.39178082191780822</v>
      </c>
      <c r="U2376" s="8">
        <f>[1]!b_anal_termifexercise($A2376,日期设置!B$2)</f>
        <v>0</v>
      </c>
      <c r="V2376" s="10">
        <f>[1]!b_dq_dirtyprice(A2376,日期设置!$B$2)</f>
        <v>100.98569999999999</v>
      </c>
      <c r="W2376" s="11">
        <f>IF(U2376=0,ROUNDUP((Q2376-日期设置!$B$2)/365,0),ROUNDUP((R2376-日期设置!$B$2)/365,0))</f>
        <v>1</v>
      </c>
      <c r="X2376" s="18" t="str">
        <f>_xlfn.IFNA(VLOOKUP(A2376,过往入选债券!A:D,4,0),2)</f>
        <v>否</v>
      </c>
      <c r="Y2376" s="45">
        <f>_xlfn.IFNA(VLOOKUP(C2376,[2]Sheet1!$A:$A,1,0),3)</f>
        <v>3</v>
      </c>
    </row>
    <row r="2377" spans="1:25" hidden="1" x14ac:dyDescent="0.2">
      <c r="A2377" s="21" t="s">
        <v>14802</v>
      </c>
      <c r="B2377" s="21" t="s">
        <v>14803</v>
      </c>
      <c r="C2377" s="37" t="s">
        <v>11860</v>
      </c>
      <c r="D2377" s="26" t="str">
        <f>[1]!b_calc_yield(A2377,日期设置!$B$2,F2377,1,R2377,1,O2377,L2377,S2377,)</f>
        <v>Fetching...</v>
      </c>
      <c r="E2377" s="26">
        <f t="shared" si="74"/>
        <v>26.291801416900462</v>
      </c>
      <c r="F2377" s="18">
        <f>[1]!b_dq_cleanprice($A2377,日期设置!B$2)</f>
        <v>104.5364</v>
      </c>
      <c r="G2377" s="18" t="str">
        <f t="shared" si="75"/>
        <v>4.66 + 0</v>
      </c>
      <c r="H2377" s="27">
        <f>[1]!b_dq_pctchange($A2377,日期设置!$B$2,1)/100</f>
        <v>0</v>
      </c>
      <c r="I2377" s="26">
        <f>[1]!b_pq_pctchange(A2377,日期设置!$B$4,日期设置!$B$2,1)</f>
        <v>0</v>
      </c>
      <c r="J2377" s="26">
        <f>[1]!b_pq_pctchange(A2377,日期设置!$C$4,日期设置!$B$2,1)</f>
        <v>0</v>
      </c>
      <c r="K2377" s="52">
        <f>[1]!b_dq_amount($A2377,日期设置!B$2,2,10000)</f>
        <v>0</v>
      </c>
      <c r="L2377" s="26">
        <f>[1]!b_info_latestpar(A2377,日期设置!$B$2)</f>
        <v>100</v>
      </c>
      <c r="M2377" s="6">
        <f>[1]!b_info_outstandingbalance($A2377,日期设置!B$2)</f>
        <v>3</v>
      </c>
      <c r="N2377" s="7" t="str">
        <f>[1]!b_info_latestissurercreditrating2(A2377,日期设置!$B$2,"102","1")</f>
        <v>AA</v>
      </c>
      <c r="O2377" s="8">
        <v>7</v>
      </c>
      <c r="P2377" s="9">
        <f>[1]!b_info_repurchasedate(A2377)</f>
        <v>0</v>
      </c>
      <c r="Q2377" s="8" t="s">
        <v>16027</v>
      </c>
      <c r="R2377" s="2" t="str">
        <f>IF((--IF(P2377=0,Q2377,P2377))&gt;(--日期设置!$B$2),IF(P2377=0,Q2377,P2377),Q2377)</f>
        <v>2025-11-19</v>
      </c>
      <c r="S2377" s="2" t="s">
        <v>17814</v>
      </c>
      <c r="T2377" s="8">
        <f>[1]!b_anal_ptmyear($A2377,日期设置!$B$2)</f>
        <v>4.6630136986301371</v>
      </c>
      <c r="U2377" s="8">
        <f>[1]!b_anal_termifexercise($A2377,日期设置!B$2)</f>
        <v>0</v>
      </c>
      <c r="V2377" s="10">
        <f>[1]!b_dq_dirtyprice(A2377,日期设置!$B$2)</f>
        <v>106.89530000000001</v>
      </c>
      <c r="W2377" s="11">
        <f>IF(U2377=0,ROUNDUP((Q2377-日期设置!$B$2)/365,0),ROUNDUP((R2377-日期设置!$B$2)/365,0))</f>
        <v>5</v>
      </c>
      <c r="X2377" s="18">
        <f>_xlfn.IFNA(VLOOKUP(A2377,过往入选债券!A:D,4,0),2)</f>
        <v>2</v>
      </c>
      <c r="Y2377">
        <f>_xlfn.IFNA(VLOOKUP(C2377,[2]Sheet1!$A:$A,1,0),3)</f>
        <v>3</v>
      </c>
    </row>
    <row r="2378" spans="1:25" hidden="1" x14ac:dyDescent="0.2">
      <c r="A2378" s="21" t="s">
        <v>7093</v>
      </c>
      <c r="B2378" s="21" t="s">
        <v>7094</v>
      </c>
      <c r="C2378" s="37" t="s">
        <v>180</v>
      </c>
      <c r="D2378" s="26" t="str">
        <f>[1]!b_calc_yield(A2378,日期设置!$B$2,F2378,1,R2378,1,O2378,L2378,S2378,)</f>
        <v>Fetching...</v>
      </c>
      <c r="E2378" s="26">
        <f t="shared" si="74"/>
        <v>2.2114120632203083</v>
      </c>
      <c r="F2378" s="18">
        <f>[1]!b_dq_cleanprice($A2378,日期设置!B$2)</f>
        <v>100.328</v>
      </c>
      <c r="G2378" s="18" t="str">
        <f t="shared" si="75"/>
        <v>2.37 + 0.38</v>
      </c>
      <c r="H2378" s="27">
        <f>[1]!b_dq_pctchange($A2378,日期设置!$B$2,1)/100</f>
        <v>0</v>
      </c>
      <c r="I2378" s="26">
        <f>[1]!b_pq_pctchange(A2378,日期设置!$B$4,日期设置!$B$2,1)</f>
        <v>0</v>
      </c>
      <c r="J2378" s="26">
        <f>[1]!b_pq_pctchange(A2378,日期设置!$C$4,日期设置!$B$2,1)</f>
        <v>-0.9644143921820284</v>
      </c>
      <c r="K2378" s="52">
        <f>[1]!b_dq_amount($A2378,日期设置!B$2,2,10000)</f>
        <v>0</v>
      </c>
      <c r="L2378" s="26">
        <f>[1]!b_info_latestpar(A2378,日期设置!$B$2)</f>
        <v>100</v>
      </c>
      <c r="M2378" s="6">
        <f>[1]!b_info_outstandingbalance($A2378,日期设置!B$2)</f>
        <v>6</v>
      </c>
      <c r="N2378" s="7" t="str">
        <f>[1]!b_info_latestissurercreditrating2(A2378,日期设置!$B$2,"102","1")</f>
        <v>AA+</v>
      </c>
      <c r="O2378" s="8">
        <v>6.99</v>
      </c>
      <c r="P2378" s="9" t="str">
        <f>[1]!b_info_repurchasedate(A2378)</f>
        <v>2021-08-09</v>
      </c>
      <c r="Q2378" s="8" t="s">
        <v>16187</v>
      </c>
      <c r="R2378" s="2" t="str">
        <f>IF((--IF(P2378=0,Q2378,P2378))&gt;(--日期设置!$B$2),IF(P2378=0,Q2378,P2378),Q2378)</f>
        <v>2021-08-09</v>
      </c>
      <c r="S2378" s="2" t="s">
        <v>17976</v>
      </c>
      <c r="T2378" s="8">
        <f>[1]!b_anal_ptmyear($A2378,日期设置!$B$2)</f>
        <v>2.3780821917808219</v>
      </c>
      <c r="U2378" s="8">
        <f>[1]!b_anal_termifexercise($A2378,日期设置!B$2)</f>
        <v>0.38356164383561642</v>
      </c>
      <c r="V2378" s="10">
        <f>[1]!b_dq_dirtyprice(A2378,日期设置!$B$2)</f>
        <v>104.6752</v>
      </c>
      <c r="W2378" s="11">
        <f>IF(U2378=0,ROUNDUP((Q2378-日期设置!$B$2)/365,0),ROUNDUP((R2378-日期设置!$B$2)/365,0))</f>
        <v>1</v>
      </c>
      <c r="X2378" s="18">
        <f>_xlfn.IFNA(VLOOKUP(A2378,过往入选债券!A:D,4,0),2)</f>
        <v>2</v>
      </c>
      <c r="Y2378">
        <f>_xlfn.IFNA(VLOOKUP(C2378,[2]Sheet1!$A:$A,1,0),3)</f>
        <v>3</v>
      </c>
    </row>
    <row r="2379" spans="1:25" hidden="1" x14ac:dyDescent="0.2">
      <c r="A2379" s="28" t="s">
        <v>19302</v>
      </c>
      <c r="B2379" s="28" t="s">
        <v>19303</v>
      </c>
      <c r="C2379" s="38" t="s">
        <v>48</v>
      </c>
      <c r="D2379" s="26" t="str">
        <f>[1]!b_calc_yield(A2379,日期设置!$B$2,F2379,1,R2379,1,O2379,L2379,S2379,)</f>
        <v>Fetching...</v>
      </c>
      <c r="E2379" s="26">
        <f t="shared" si="74"/>
        <v>2.2103039326770713</v>
      </c>
      <c r="F2379" s="18">
        <f>[1]!b_dq_cleanprice($A2379,日期设置!B$2)</f>
        <v>99.459400000000002</v>
      </c>
      <c r="G2379" s="18" t="str">
        <f t="shared" si="75"/>
        <v>0.37 + 0</v>
      </c>
      <c r="H2379" s="27">
        <f>[1]!b_dq_pctchange($A2379,日期设置!$B$2,1)/100</f>
        <v>0</v>
      </c>
      <c r="I2379" s="26">
        <f>[1]!b_pq_pctchange(A2379,日期设置!$B$4,日期设置!$B$2,1)</f>
        <v>0</v>
      </c>
      <c r="J2379" s="26">
        <f>[1]!b_pq_pctchange(A2379,日期设置!$C$4,日期设置!$B$2,1)</f>
        <v>0</v>
      </c>
      <c r="K2379" s="52">
        <f>[1]!b_dq_amount($A2379,日期设置!B$2,2,10000)</f>
        <v>0</v>
      </c>
      <c r="L2379" s="26">
        <f>[1]!b_info_latestpar(A2379,日期设置!$B$2)</f>
        <v>100</v>
      </c>
      <c r="M2379" s="6">
        <f>[1]!b_info_outstandingbalance($A2379,日期设置!B$2)</f>
        <v>5</v>
      </c>
      <c r="N2379" s="7" t="str">
        <f>[1]!b_info_latestissurercreditrating2(A2379,日期设置!$B$2,"102","1")</f>
        <v>AA+</v>
      </c>
      <c r="O2379" s="8">
        <v>4.55</v>
      </c>
      <c r="P2379" s="9">
        <f>[1]!b_info_repurchasedate(A2379)</f>
        <v>0</v>
      </c>
      <c r="Q2379" s="8" t="s">
        <v>17513</v>
      </c>
      <c r="R2379" s="2" t="str">
        <f>IF((--IF(P2379=0,Q2379,P2379))&gt;(--日期设置!$B$2),IF(P2379=0,Q2379,P2379),Q2379)</f>
        <v>2021-08-07</v>
      </c>
      <c r="S2379" s="31" t="s">
        <v>19130</v>
      </c>
      <c r="T2379" s="8">
        <f>[1]!b_anal_ptmyear($A2379,日期设置!$B$2)</f>
        <v>0.37808219178082192</v>
      </c>
      <c r="U2379" s="8">
        <f>[1]!b_anal_termifexercise($A2379,日期设置!B$2)</f>
        <v>0</v>
      </c>
      <c r="V2379" s="10">
        <f>[1]!b_dq_dirtyprice(A2379,日期设置!$B$2)</f>
        <v>102.2891</v>
      </c>
      <c r="W2379" s="11">
        <f>IF(U2379=0,ROUNDUP((Q2379-日期设置!$B$2)/365,0),ROUNDUP((R2379-日期设置!$B$2)/365,0))</f>
        <v>1</v>
      </c>
      <c r="X2379" s="18">
        <f>_xlfn.IFNA(VLOOKUP(A2379,过往入选债券!A:D,4,0),2)</f>
        <v>2</v>
      </c>
      <c r="Y2379">
        <f>_xlfn.IFNA(VLOOKUP(C2379,[2]Sheet1!$A:$A,1,0),3)</f>
        <v>3</v>
      </c>
    </row>
    <row r="2380" spans="1:25" hidden="1" x14ac:dyDescent="0.2">
      <c r="A2380" s="21" t="s">
        <v>15832</v>
      </c>
      <c r="B2380" s="21" t="s">
        <v>15833</v>
      </c>
      <c r="C2380" s="37" t="s">
        <v>15834</v>
      </c>
      <c r="D2380" s="26" t="str">
        <f>[1]!b_calc_yield(A2380,日期设置!$B$2,F2380,1,R2380,1,O2380,L2380,S2380,)</f>
        <v>Fetching...</v>
      </c>
      <c r="E2380" s="26">
        <f t="shared" si="74"/>
        <v>34.388101495525916</v>
      </c>
      <c r="F2380" s="18">
        <f>[1]!b_dq_cleanprice($A2380,日期设置!B$2)</f>
        <v>97.5</v>
      </c>
      <c r="G2380" s="18" t="str">
        <f t="shared" si="75"/>
        <v>6.10 + 0</v>
      </c>
      <c r="H2380" s="27">
        <f>[1]!b_dq_pctchange($A2380,日期设置!$B$2,1)/100</f>
        <v>0</v>
      </c>
      <c r="I2380" s="26">
        <f>[1]!b_pq_pctchange(A2380,日期设置!$B$4,日期设置!$B$2,1)</f>
        <v>0</v>
      </c>
      <c r="J2380" s="26">
        <f>[1]!b_pq_pctchange(A2380,日期设置!$C$4,日期设置!$B$2,1)</f>
        <v>0</v>
      </c>
      <c r="K2380" s="52">
        <f>[1]!b_dq_amount($A2380,日期设置!B$2,2,10000)</f>
        <v>0</v>
      </c>
      <c r="L2380" s="26">
        <f>[1]!b_info_latestpar(A2380,日期设置!$B$2)</f>
        <v>100</v>
      </c>
      <c r="M2380" s="6">
        <f>[1]!b_info_outstandingbalance($A2380,日期设置!B$2)</f>
        <v>6.2</v>
      </c>
      <c r="N2380" s="7" t="str">
        <f>[1]!b_info_latestissurercreditrating2(A2380,日期设置!$B$2,"102","1")</f>
        <v>AA</v>
      </c>
      <c r="O2380" s="8">
        <v>5.35</v>
      </c>
      <c r="P2380" s="9">
        <f>[1]!b_info_repurchasedate(A2380)</f>
        <v>0</v>
      </c>
      <c r="Q2380" s="8" t="s">
        <v>16979</v>
      </c>
      <c r="R2380" s="2" t="str">
        <f>IF((--IF(P2380=0,Q2380,P2380))&gt;(--日期设置!$B$2),IF(P2380=0,Q2380,P2380),Q2380)</f>
        <v>2027-04-30</v>
      </c>
      <c r="S2380" s="2" t="s">
        <v>17843</v>
      </c>
      <c r="T2380" s="8">
        <f>[1]!b_anal_ptmyear($A2380,日期设置!$B$2)</f>
        <v>6.1068493150684935</v>
      </c>
      <c r="U2380" s="8">
        <f>[1]!b_anal_termifexercise($A2380,日期设置!B$2)</f>
        <v>0</v>
      </c>
      <c r="V2380" s="10">
        <f>[1]!b_dq_dirtyprice(A2380,日期设置!$B$2)</f>
        <v>102.2784</v>
      </c>
      <c r="W2380" s="11">
        <f>IF(U2380=0,ROUNDUP((Q2380-日期设置!$B$2)/365,0),ROUNDUP((R2380-日期设置!$B$2)/365,0))</f>
        <v>7</v>
      </c>
      <c r="X2380" s="18">
        <f>_xlfn.IFNA(VLOOKUP(A2380,过往入选债券!A:D,4,0),2)</f>
        <v>2</v>
      </c>
      <c r="Y2380">
        <f>_xlfn.IFNA(VLOOKUP(C2380,[2]Sheet1!$A:$A,1,0),3)</f>
        <v>3</v>
      </c>
    </row>
    <row r="2381" spans="1:25" hidden="1" x14ac:dyDescent="0.2">
      <c r="A2381" s="21" t="s">
        <v>19292</v>
      </c>
      <c r="B2381" s="21" t="s">
        <v>19293</v>
      </c>
      <c r="C2381" s="46" t="s">
        <v>4413</v>
      </c>
      <c r="D2381" s="26" t="str">
        <f>[1]!b_calc_yield(A2381,日期设置!$B$2,F2381,1,R2381,1,O2381,L2381,S2381,)</f>
        <v>Fetching...</v>
      </c>
      <c r="E2381" s="26">
        <f t="shared" si="74"/>
        <v>2.1939247419703767</v>
      </c>
      <c r="F2381" s="18">
        <f>[1]!b_dq_cleanprice($A2381,日期设置!B$2)</f>
        <v>99.413799999999995</v>
      </c>
      <c r="G2381" s="18" t="str">
        <f t="shared" si="75"/>
        <v>0.37 + 0</v>
      </c>
      <c r="H2381" s="27">
        <f>[1]!b_dq_pctchange($A2381,日期设置!$B$2,1)/100</f>
        <v>0</v>
      </c>
      <c r="I2381" s="26">
        <f>[1]!b_pq_pctchange(A2381,日期设置!$B$4,日期设置!$B$2,1)</f>
        <v>-9.6071325924992582E-2</v>
      </c>
      <c r="J2381" s="26">
        <f>[1]!b_pq_pctchange(A2381,日期设置!$C$4,日期设置!$B$2,1)</f>
        <v>-8.0465250076037411E-3</v>
      </c>
      <c r="K2381" s="52">
        <f>[1]!b_dq_amount($A2381,日期设置!B$2,2,10000)</f>
        <v>0</v>
      </c>
      <c r="L2381" s="26">
        <f>[1]!b_info_latestpar(A2381,日期设置!$B$2)</f>
        <v>100</v>
      </c>
      <c r="M2381" s="6">
        <f>[1]!b_info_outstandingbalance($A2381,日期设置!B$2)</f>
        <v>10</v>
      </c>
      <c r="N2381" s="7" t="str">
        <f>[1]!b_info_latestissurercreditrating2(A2381,日期设置!$B$2,"102","1")</f>
        <v>AA+</v>
      </c>
      <c r="O2381" s="8">
        <v>4.41</v>
      </c>
      <c r="P2381" s="9">
        <f>[1]!b_info_repurchasedate(A2381)</f>
        <v>0</v>
      </c>
      <c r="Q2381" s="8" t="s">
        <v>16999</v>
      </c>
      <c r="R2381" s="2" t="str">
        <f>IF((--IF(P2381=0,Q2381,P2381))&gt;(--日期设置!$B$2),IF(P2381=0,Q2381,P2381),Q2381)</f>
        <v>2021-08-06</v>
      </c>
      <c r="S2381" s="47" t="s">
        <v>19122</v>
      </c>
      <c r="T2381" s="8">
        <f>[1]!b_anal_ptmyear($A2381,日期设置!$B$2)</f>
        <v>0.37534246575342467</v>
      </c>
      <c r="U2381" s="8">
        <f>[1]!b_anal_termifexercise($A2381,日期设置!B$2)</f>
        <v>0</v>
      </c>
      <c r="V2381" s="10">
        <f>[1]!b_dq_dirtyprice(A2381,日期设置!$B$2)</f>
        <v>102.16849999999999</v>
      </c>
      <c r="W2381" s="11">
        <f>IF(U2381=0,ROUNDUP((Q2381-日期设置!$B$2)/365,0),ROUNDUP((R2381-日期设置!$B$2)/365,0))</f>
        <v>1</v>
      </c>
      <c r="X2381" s="18">
        <f>_xlfn.IFNA(VLOOKUP(A2381,过往入选债券!A:D,4,0),2)</f>
        <v>2</v>
      </c>
      <c r="Y2381" s="45">
        <f>_xlfn.IFNA(VLOOKUP(C2381,[2]Sheet1!$A:$A,1,0),3)</f>
        <v>3</v>
      </c>
    </row>
    <row r="2382" spans="1:25" hidden="1" x14ac:dyDescent="0.2">
      <c r="A2382" s="28" t="s">
        <v>20588</v>
      </c>
      <c r="B2382" s="28" t="s">
        <v>20589</v>
      </c>
      <c r="C2382" s="39" t="s">
        <v>142</v>
      </c>
      <c r="D2382" s="26" t="str">
        <f>[1]!b_calc_yield(A2382,日期设置!$B$2,F2382,1,R2382,1,O2382,L2382,S2382,)</f>
        <v>Fetching...</v>
      </c>
      <c r="E2382" s="26">
        <f t="shared" si="74"/>
        <v>14.701483826362495</v>
      </c>
      <c r="F2382" s="18">
        <f>[1]!b_dq_cleanprice($A2382,日期设置!B$2)</f>
        <v>97.992000000000004</v>
      </c>
      <c r="G2382" s="18" t="str">
        <f t="shared" si="75"/>
        <v>2.55 + 0</v>
      </c>
      <c r="H2382" s="27">
        <f>[1]!b_dq_pctchange($A2382,日期设置!$B$2,1)/100</f>
        <v>0</v>
      </c>
      <c r="I2382" s="26">
        <f>[1]!b_pq_pctchange(A2382,日期设置!$B$4,日期设置!$B$2,1)</f>
        <v>0</v>
      </c>
      <c r="J2382" s="26">
        <f>[1]!b_pq_pctchange(A2382,日期设置!$C$4,日期设置!$B$2,1)</f>
        <v>-0.23324927128692566</v>
      </c>
      <c r="K2382" s="52">
        <f>[1]!b_dq_amount($A2382,日期设置!B$2,2,10000)</f>
        <v>0</v>
      </c>
      <c r="L2382" s="26">
        <f>[1]!b_info_latestpar(A2382,日期设置!$B$2)</f>
        <v>100</v>
      </c>
      <c r="M2382" s="6">
        <f>[1]!b_info_outstandingbalance($A2382,日期设置!B$2)</f>
        <v>7</v>
      </c>
      <c r="N2382" s="7" t="str">
        <f>[1]!b_info_latestissurercreditrating2(A2382,日期设置!$B$2,"102","1")</f>
        <v>AA+</v>
      </c>
      <c r="O2382" s="8">
        <v>4.99</v>
      </c>
      <c r="P2382" s="9">
        <f>[1]!b_info_repurchasedate(A2382)</f>
        <v>0</v>
      </c>
      <c r="Q2382" s="8" t="s">
        <v>20852</v>
      </c>
      <c r="R2382" s="2" t="str">
        <f>IF((--IF(P2382=0,Q2382,P2382))&gt;(--日期设置!$B$2),IF(P2382=0,Q2382,P2382),Q2382)</f>
        <v>2023-10-09</v>
      </c>
      <c r="S2382" s="31" t="s">
        <v>20817</v>
      </c>
      <c r="T2382" s="8">
        <f>[1]!b_anal_ptmyear($A2382,日期设置!$B$2)</f>
        <v>2.5506849315068494</v>
      </c>
      <c r="U2382" s="8">
        <f>[1]!b_anal_termifexercise($A2382,日期设置!B$2)</f>
        <v>0</v>
      </c>
      <c r="V2382" s="10">
        <f>[1]!b_dq_dirtyprice(A2382,日期设置!$B$2)</f>
        <v>100.2341</v>
      </c>
      <c r="W2382" s="11">
        <f>IF(U2382=0,ROUNDUP((Q2382-日期设置!$B$2)/365,0),ROUNDUP((R2382-日期设置!$B$2)/365,0))</f>
        <v>3</v>
      </c>
      <c r="X2382" s="18">
        <f>_xlfn.IFNA(VLOOKUP(A2382,过往入选债券!A:D,4,0),2)</f>
        <v>2</v>
      </c>
      <c r="Y2382">
        <f>_xlfn.IFNA(VLOOKUP(C2382,[2]Sheet1!$A:$A,1,0),3)</f>
        <v>3</v>
      </c>
    </row>
    <row r="2383" spans="1:25" hidden="1" x14ac:dyDescent="0.2">
      <c r="A2383" s="28" t="s">
        <v>20588</v>
      </c>
      <c r="B2383" s="28" t="s">
        <v>20589</v>
      </c>
      <c r="C2383" s="39" t="s">
        <v>142</v>
      </c>
      <c r="D2383" s="26" t="str">
        <f>[1]!b_calc_yield(A2383,日期设置!$B$2,F2383,1,R2383,1,O2383,L2383,S2383,)</f>
        <v>Fetching...</v>
      </c>
      <c r="E2383" s="26">
        <f t="shared" si="74"/>
        <v>14.701483826362495</v>
      </c>
      <c r="F2383" s="18">
        <f>[1]!b_dq_cleanprice($A2383,日期设置!B$2)</f>
        <v>97.992000000000004</v>
      </c>
      <c r="G2383" s="18" t="str">
        <f t="shared" si="75"/>
        <v>2.55 + 0</v>
      </c>
      <c r="H2383" s="27">
        <f>[1]!b_dq_pctchange($A2383,日期设置!$B$2,1)/100</f>
        <v>0</v>
      </c>
      <c r="I2383" s="26">
        <f>[1]!b_pq_pctchange(A2383,日期设置!$B$4,日期设置!$B$2,1)</f>
        <v>0</v>
      </c>
      <c r="J2383" s="26">
        <f>[1]!b_pq_pctchange(A2383,日期设置!$C$4,日期设置!$B$2,1)</f>
        <v>-0.23324927128692566</v>
      </c>
      <c r="K2383" s="52">
        <f>[1]!b_dq_amount($A2383,日期设置!B$2,2,10000)</f>
        <v>0</v>
      </c>
      <c r="L2383" s="26">
        <f>[1]!b_info_latestpar(A2383,日期设置!$B$2)</f>
        <v>100</v>
      </c>
      <c r="M2383" s="6">
        <f>[1]!b_info_outstandingbalance($A2383,日期设置!B$2)</f>
        <v>7</v>
      </c>
      <c r="N2383" s="7" t="str">
        <f>[1]!b_info_latestissurercreditrating2(A2383,日期设置!$B$2,"102","1")</f>
        <v>AA+</v>
      </c>
      <c r="O2383" s="8">
        <v>4.99</v>
      </c>
      <c r="P2383" s="9">
        <f>[1]!b_info_repurchasedate(A2383)</f>
        <v>0</v>
      </c>
      <c r="Q2383" s="8" t="s">
        <v>20852</v>
      </c>
      <c r="R2383" s="2" t="str">
        <f>IF((--IF(P2383=0,Q2383,P2383))&gt;(--日期设置!$B$2),IF(P2383=0,Q2383,P2383),Q2383)</f>
        <v>2023-10-09</v>
      </c>
      <c r="S2383" s="31" t="s">
        <v>20817</v>
      </c>
      <c r="T2383" s="8">
        <f>[1]!b_anal_ptmyear($A2383,日期设置!$B$2)</f>
        <v>2.5506849315068494</v>
      </c>
      <c r="U2383" s="8">
        <f>[1]!b_anal_termifexercise($A2383,日期设置!B$2)</f>
        <v>0</v>
      </c>
      <c r="V2383" s="10">
        <f>[1]!b_dq_dirtyprice(A2383,日期设置!$B$2)</f>
        <v>100.2341</v>
      </c>
      <c r="W2383" s="11">
        <f>IF(U2383=0,ROUNDUP((Q2383-日期设置!$B$2)/365,0),ROUNDUP((R2383-日期设置!$B$2)/365,0))</f>
        <v>3</v>
      </c>
      <c r="X2383" s="18">
        <f>_xlfn.IFNA(VLOOKUP(A2383,过往入选债券!A:D,4,0),2)</f>
        <v>2</v>
      </c>
      <c r="Y2383">
        <f>_xlfn.IFNA(VLOOKUP(C2383,[2]Sheet1!$A:$A,1,0),3)</f>
        <v>3</v>
      </c>
    </row>
    <row r="2384" spans="1:25" hidden="1" x14ac:dyDescent="0.2">
      <c r="A2384" s="21" t="s">
        <v>3987</v>
      </c>
      <c r="B2384" s="21" t="s">
        <v>3988</v>
      </c>
      <c r="C2384" s="37" t="s">
        <v>3989</v>
      </c>
      <c r="D2384" s="26" t="str">
        <f>[1]!b_calc_yield(A2384,日期设置!$B$2,F2384,1,R2384,1,O2384,L2384,S2384,)</f>
        <v>Fetching...</v>
      </c>
      <c r="E2384" s="26">
        <f t="shared" si="74"/>
        <v>11.349939055792291</v>
      </c>
      <c r="F2384" s="18">
        <f>[1]!b_dq_cleanprice($A2384,日期设置!B$2)</f>
        <v>100.2715</v>
      </c>
      <c r="G2384" s="18" t="str">
        <f t="shared" si="75"/>
        <v>1.94 + 0</v>
      </c>
      <c r="H2384" s="27">
        <f>[1]!b_dq_pctchange($A2384,日期设置!$B$2,1)/100</f>
        <v>0</v>
      </c>
      <c r="I2384" s="26">
        <f>[1]!b_pq_pctchange(A2384,日期设置!$B$4,日期设置!$B$2,1)</f>
        <v>0</v>
      </c>
      <c r="J2384" s="26">
        <f>[1]!b_pq_pctchange(A2384,日期设置!$C$4,日期设置!$B$2,1)</f>
        <v>2.7857420359411611</v>
      </c>
      <c r="K2384" s="52">
        <f>[1]!b_dq_amount($A2384,日期设置!B$2,2,10000)</f>
        <v>0</v>
      </c>
      <c r="L2384" s="26">
        <f>[1]!b_info_latestpar(A2384,日期设置!$B$2)</f>
        <v>100</v>
      </c>
      <c r="M2384" s="6">
        <f>[1]!b_info_outstandingbalance($A2384,日期设置!B$2)</f>
        <v>7</v>
      </c>
      <c r="N2384" s="7">
        <f>[1]!b_info_latestissurercreditrating2(A2384,日期设置!$B$2,"102","1")</f>
        <v>0</v>
      </c>
      <c r="O2384" s="8">
        <v>6</v>
      </c>
      <c r="P2384" s="9">
        <f>[1]!b_info_repurchasedate(A2384)</f>
        <v>0</v>
      </c>
      <c r="Q2384" s="8" t="s">
        <v>16263</v>
      </c>
      <c r="R2384" s="2" t="str">
        <f>IF((--IF(P2384=0,Q2384,P2384))&gt;(--日期设置!$B$2),IF(P2384=0,Q2384,P2384),Q2384)</f>
        <v>2023-03-03</v>
      </c>
      <c r="S2384" s="2" t="s">
        <v>18044</v>
      </c>
      <c r="T2384" s="8">
        <f>[1]!b_anal_ptmyear($A2384,日期设置!$B$2)</f>
        <v>1.9479452054794519</v>
      </c>
      <c r="U2384" s="8">
        <f>[1]!b_anal_termifexercise($A2384,日期设置!B$2)</f>
        <v>0</v>
      </c>
      <c r="V2384" s="10">
        <f>[1]!b_dq_dirtyprice(A2384,日期设置!$B$2)</f>
        <v>100.5838</v>
      </c>
      <c r="W2384" s="11">
        <f>IF(U2384=0,ROUNDUP((Q2384-日期设置!$B$2)/365,0),ROUNDUP((R2384-日期设置!$B$2)/365,0))</f>
        <v>2</v>
      </c>
      <c r="X2384" s="18">
        <f>_xlfn.IFNA(VLOOKUP(A2384,过往入选债券!A:D,4,0),2)</f>
        <v>2</v>
      </c>
      <c r="Y2384">
        <f>_xlfn.IFNA(VLOOKUP(C2384,[2]Sheet1!$A:$A,1,0),3)</f>
        <v>3</v>
      </c>
    </row>
    <row r="2385" spans="1:25" hidden="1" x14ac:dyDescent="0.2">
      <c r="A2385" s="21" t="s">
        <v>4682</v>
      </c>
      <c r="B2385" s="21" t="s">
        <v>4683</v>
      </c>
      <c r="C2385" s="37" t="s">
        <v>4684</v>
      </c>
      <c r="D2385" s="26" t="str">
        <f>[1]!b_calc_yield(A2385,日期设置!$B$2,F2385,1,R2385,1,O2385,L2385,S2385,)</f>
        <v>Fetching...</v>
      </c>
      <c r="E2385" s="26">
        <f t="shared" si="74"/>
        <v>7.1764598761685061</v>
      </c>
      <c r="F2385" s="18">
        <f>[1]!b_dq_cleanprice($A2385,日期设置!B$2)</f>
        <v>100.75</v>
      </c>
      <c r="G2385" s="18" t="str">
        <f t="shared" si="75"/>
        <v>2.27 + 1.27</v>
      </c>
      <c r="H2385" s="27">
        <f>[1]!b_dq_pctchange($A2385,日期设置!$B$2,1)/100</f>
        <v>0</v>
      </c>
      <c r="I2385" s="26">
        <f>[1]!b_pq_pctchange(A2385,日期设置!$B$4,日期设置!$B$2,1)</f>
        <v>2.5549674267101032</v>
      </c>
      <c r="J2385" s="26">
        <f>[1]!b_pq_pctchange(A2385,日期设置!$C$4,日期设置!$B$2,1)</f>
        <v>2.5549674267101032</v>
      </c>
      <c r="K2385" s="52">
        <f>[1]!b_dq_amount($A2385,日期设置!B$2,2,10000)</f>
        <v>0</v>
      </c>
      <c r="L2385" s="26">
        <f>[1]!b_info_latestpar(A2385,日期设置!$B$2)</f>
        <v>100</v>
      </c>
      <c r="M2385" s="6">
        <f>[1]!b_info_outstandingbalance($A2385,日期设置!B$2)</f>
        <v>3</v>
      </c>
      <c r="N2385" s="7">
        <f>[1]!b_info_latestissurercreditrating2(A2385,日期设置!$B$2,"102","1")</f>
        <v>0</v>
      </c>
      <c r="O2385" s="8">
        <v>6.5</v>
      </c>
      <c r="P2385" s="9" t="str">
        <f>[1]!b_info_repurchasedate(A2385)</f>
        <v>2022-07-02</v>
      </c>
      <c r="Q2385" s="8" t="s">
        <v>17412</v>
      </c>
      <c r="R2385" s="2" t="str">
        <f>IF((--IF(P2385=0,Q2385,P2385))&gt;(--日期设置!$B$2),IF(P2385=0,Q2385,P2385),Q2385)</f>
        <v>2022-07-02</v>
      </c>
      <c r="S2385" s="2" t="s">
        <v>18178</v>
      </c>
      <c r="T2385" s="8">
        <f>[1]!b_anal_ptmyear($A2385,日期设置!$B$2)</f>
        <v>2.2794520547945205</v>
      </c>
      <c r="U2385" s="8">
        <f>[1]!b_anal_termifexercise($A2385,日期设置!B$2)</f>
        <v>1.2794520547945205</v>
      </c>
      <c r="V2385" s="10">
        <f>[1]!b_dq_dirtyprice(A2385,日期设置!$B$2)</f>
        <v>105.4336</v>
      </c>
      <c r="W2385" s="11">
        <f>IF(U2385=0,ROUNDUP((Q2385-日期设置!$B$2)/365,0),ROUNDUP((R2385-日期设置!$B$2)/365,0))</f>
        <v>2</v>
      </c>
      <c r="X2385" s="18">
        <f>_xlfn.IFNA(VLOOKUP(A2385,过往入选债券!A:D,4,0),2)</f>
        <v>2</v>
      </c>
      <c r="Y2385">
        <f>_xlfn.IFNA(VLOOKUP(C2385,[2]Sheet1!$A:$A,1,0),3)</f>
        <v>3</v>
      </c>
    </row>
    <row r="2386" spans="1:25" hidden="1" x14ac:dyDescent="0.2">
      <c r="A2386" s="21" t="s">
        <v>15885</v>
      </c>
      <c r="B2386" s="21" t="s">
        <v>15886</v>
      </c>
      <c r="C2386" s="37" t="s">
        <v>145</v>
      </c>
      <c r="D2386" s="26" t="str">
        <f>[1]!b_calc_yield(A2386,日期设置!$B$2,F2386,1,R2386,1,O2386,L2386,S2386,)</f>
        <v>Fetching...</v>
      </c>
      <c r="E2386" s="26">
        <f t="shared" si="74"/>
        <v>12.298181324257662</v>
      </c>
      <c r="F2386" s="18">
        <f>[1]!b_dq_cleanprice($A2386,日期设置!B$2)</f>
        <v>99.887200000000007</v>
      </c>
      <c r="G2386" s="18" t="str">
        <f t="shared" si="75"/>
        <v>2.19 + 2.19</v>
      </c>
      <c r="H2386" s="27">
        <f>[1]!b_dq_pctchange($A2386,日期设置!$B$2,1)/100</f>
        <v>0</v>
      </c>
      <c r="I2386" s="26">
        <f>[1]!b_pq_pctchange(A2386,日期设置!$B$4,日期设置!$B$2,1)</f>
        <v>-0.4115653040877269</v>
      </c>
      <c r="J2386" s="26">
        <f>[1]!b_pq_pctchange(A2386,日期设置!$C$4,日期设置!$B$2,1)</f>
        <v>-1.180055401662041</v>
      </c>
      <c r="K2386" s="52">
        <f>[1]!b_dq_amount($A2386,日期设置!B$2,2,10000)</f>
        <v>0</v>
      </c>
      <c r="L2386" s="26">
        <f>[1]!b_info_latestpar(A2386,日期设置!$B$2)</f>
        <v>100</v>
      </c>
      <c r="M2386" s="6">
        <f>[1]!b_info_outstandingbalance($A2386,日期设置!B$2)</f>
        <v>10</v>
      </c>
      <c r="N2386" s="7" t="str">
        <f>[1]!b_info_latestissurercreditrating2(A2386,日期设置!$B$2,"102","1")</f>
        <v>AAA</v>
      </c>
      <c r="O2386" s="8">
        <v>5.8</v>
      </c>
      <c r="P2386" s="9">
        <f>[1]!b_info_repurchasedate(A2386)</f>
        <v>0</v>
      </c>
      <c r="Q2386" s="8" t="s">
        <v>16708</v>
      </c>
      <c r="R2386" s="2" t="str">
        <f>IF((--IF(P2386=0,Q2386,P2386))&gt;(--日期设置!$B$2),IF(P2386=0,Q2386,P2386),Q2386)</f>
        <v>2023-06-02</v>
      </c>
      <c r="S2386" s="2" t="s">
        <v>18430</v>
      </c>
      <c r="T2386" s="8">
        <f>[1]!b_anal_ptmyear($A2386,日期设置!$B$2)</f>
        <v>2.1972602739726028</v>
      </c>
      <c r="U2386" s="8">
        <f>[1]!b_anal_termifexercise($A2386,日期设置!B$2)</f>
        <v>2.1972602739726028</v>
      </c>
      <c r="V2386" s="10">
        <f>[1]!b_dq_dirtyprice(A2386,日期设置!$B$2)</f>
        <v>104.5431</v>
      </c>
      <c r="W2386" s="11">
        <f>IF(U2386=0,ROUNDUP((Q2386-日期设置!$B$2)/365,0),ROUNDUP((R2386-日期设置!$B$2)/365,0))</f>
        <v>3</v>
      </c>
      <c r="X2386" s="18">
        <f>_xlfn.IFNA(VLOOKUP(A2386,过往入选债券!A:D,4,0),2)</f>
        <v>2</v>
      </c>
      <c r="Y2386">
        <f>_xlfn.IFNA(VLOOKUP(C2386,[2]Sheet1!$A:$A,1,0),3)</f>
        <v>3</v>
      </c>
    </row>
    <row r="2387" spans="1:25" hidden="1" x14ac:dyDescent="0.2">
      <c r="A2387" s="21" t="s">
        <v>13962</v>
      </c>
      <c r="B2387" s="21" t="s">
        <v>13963</v>
      </c>
      <c r="C2387" s="37" t="s">
        <v>13964</v>
      </c>
      <c r="D2387" s="26" t="str">
        <f>[1]!b_calc_yield(A2387,日期设置!$B$2,F2387,1,R2387,1,O2387,L2387,S2387,)</f>
        <v>Fetching...</v>
      </c>
      <c r="E2387" s="26">
        <f t="shared" si="74"/>
        <v>25.936684246334107</v>
      </c>
      <c r="F2387" s="18">
        <f>[1]!b_dq_cleanprice($A2387,日期设置!B$2)</f>
        <v>79.810400000000001</v>
      </c>
      <c r="G2387" s="18" t="str">
        <f t="shared" si="75"/>
        <v>3.36 + 0</v>
      </c>
      <c r="H2387" s="27">
        <f>[1]!b_dq_pctchange($A2387,日期设置!$B$2,1)/100</f>
        <v>0</v>
      </c>
      <c r="I2387" s="26">
        <f>[1]!b_pq_pctchange(A2387,日期设置!$B$4,日期设置!$B$2,1)</f>
        <v>0</v>
      </c>
      <c r="J2387" s="26">
        <f>[1]!b_pq_pctchange(A2387,日期设置!$C$4,日期设置!$B$2,1)</f>
        <v>0</v>
      </c>
      <c r="K2387" s="52">
        <f>[1]!b_dq_amount($A2387,日期设置!B$2,2,10000)</f>
        <v>0</v>
      </c>
      <c r="L2387" s="26">
        <f>[1]!b_info_latestpar(A2387,日期设置!$B$2)</f>
        <v>80</v>
      </c>
      <c r="M2387" s="6">
        <f>[1]!b_info_outstandingbalance($A2387,日期设置!B$2)</f>
        <v>8</v>
      </c>
      <c r="N2387" s="7" t="str">
        <f>[1]!b_info_latestissurercreditrating2(A2387,日期设置!$B$2,"102","1")</f>
        <v>AA-</v>
      </c>
      <c r="O2387" s="8">
        <v>6.1</v>
      </c>
      <c r="P2387" s="9">
        <f>[1]!b_info_repurchasedate(A2387)</f>
        <v>0</v>
      </c>
      <c r="Q2387" s="8" t="s">
        <v>16237</v>
      </c>
      <c r="R2387" s="2" t="str">
        <f>IF((--IF(P2387=0,Q2387,P2387))&gt;(--日期设置!$B$2),IF(P2387=0,Q2387,P2387),Q2387)</f>
        <v>2024-08-03</v>
      </c>
      <c r="S2387" s="2" t="s">
        <v>17999</v>
      </c>
      <c r="T2387" s="8">
        <f>[1]!b_anal_ptmyear($A2387,日期设置!$B$2)</f>
        <v>3.3671232876712329</v>
      </c>
      <c r="U2387" s="8">
        <f>[1]!b_anal_termifexercise($A2387,日期设置!B$2)</f>
        <v>0</v>
      </c>
      <c r="V2387" s="10">
        <f>[1]!b_dq_dirtyprice(A2387,日期设置!$B$2)</f>
        <v>82.898799999999994</v>
      </c>
      <c r="W2387" s="11">
        <f>IF(U2387=0,ROUNDUP((Q2387-日期设置!$B$2)/365,0),ROUNDUP((R2387-日期设置!$B$2)/365,0))</f>
        <v>4</v>
      </c>
      <c r="X2387" s="18">
        <f>_xlfn.IFNA(VLOOKUP(A2387,过往入选债券!A:D,4,0),2)</f>
        <v>2</v>
      </c>
      <c r="Y2387">
        <f>_xlfn.IFNA(VLOOKUP(C2387,[2]Sheet1!$A:$A,1,0),3)</f>
        <v>3</v>
      </c>
    </row>
    <row r="2388" spans="1:25" hidden="1" x14ac:dyDescent="0.2">
      <c r="A2388" s="21" t="s">
        <v>9928</v>
      </c>
      <c r="B2388" s="21" t="s">
        <v>9929</v>
      </c>
      <c r="C2388" s="37" t="s">
        <v>48</v>
      </c>
      <c r="D2388" s="26" t="str">
        <f>[1]!b_calc_yield(A2388,日期设置!$B$2,F2388,1,R2388,1,O2388,L2388,S2388,)</f>
        <v>Fetching...</v>
      </c>
      <c r="E2388" s="26">
        <f t="shared" si="74"/>
        <v>5.3772355206184841</v>
      </c>
      <c r="F2388" s="18">
        <f>[1]!b_dq_cleanprice($A2388,日期设置!B$2)</f>
        <v>99.679500000000004</v>
      </c>
      <c r="G2388" s="18" t="str">
        <f t="shared" si="75"/>
        <v>1.92 + 0.92</v>
      </c>
      <c r="H2388" s="27">
        <f>[1]!b_dq_pctchange($A2388,日期设置!$B$2,1)/100</f>
        <v>0</v>
      </c>
      <c r="I2388" s="26">
        <f>[1]!b_pq_pctchange(A2388,日期设置!$B$4,日期设置!$B$2,1)</f>
        <v>0</v>
      </c>
      <c r="J2388" s="26">
        <f>[1]!b_pq_pctchange(A2388,日期设置!$C$4,日期设置!$B$2,1)</f>
        <v>0</v>
      </c>
      <c r="K2388" s="52">
        <f>[1]!b_dq_amount($A2388,日期设置!B$2,2,10000)</f>
        <v>0</v>
      </c>
      <c r="L2388" s="26">
        <f>[1]!b_info_latestpar(A2388,日期设置!$B$2)</f>
        <v>100</v>
      </c>
      <c r="M2388" s="6">
        <f>[1]!b_info_outstandingbalance($A2388,日期设置!B$2)</f>
        <v>10</v>
      </c>
      <c r="N2388" s="7" t="str">
        <f>[1]!b_info_latestissurercreditrating2(A2388,日期设置!$B$2,"102","1")</f>
        <v>AA+</v>
      </c>
      <c r="O2388" s="8">
        <v>5.5</v>
      </c>
      <c r="P2388" s="9" t="str">
        <f>[1]!b_info_repurchasedate(A2388)</f>
        <v>2022-02-21</v>
      </c>
      <c r="Q2388" s="8" t="s">
        <v>17121</v>
      </c>
      <c r="R2388" s="2" t="str">
        <f>IF((--IF(P2388=0,Q2388,P2388))&gt;(--日期设置!$B$2),IF(P2388=0,Q2388,P2388),Q2388)</f>
        <v>2022-02-21</v>
      </c>
      <c r="S2388" s="2" t="s">
        <v>18725</v>
      </c>
      <c r="T2388" s="8">
        <f>[1]!b_anal_ptmyear($A2388,日期设置!$B$2)</f>
        <v>1.9205479452054794</v>
      </c>
      <c r="U2388" s="8">
        <f>[1]!b_anal_termifexercise($A2388,日期设置!B$2)</f>
        <v>0.92054794520547945</v>
      </c>
      <c r="V2388" s="10">
        <f>[1]!b_dq_dirtyprice(A2388,日期设置!$B$2)</f>
        <v>100.1165</v>
      </c>
      <c r="W2388" s="11">
        <f>IF(U2388=0,ROUNDUP((Q2388-日期设置!$B$2)/365,0),ROUNDUP((R2388-日期设置!$B$2)/365,0))</f>
        <v>1</v>
      </c>
      <c r="X2388" s="18">
        <f>_xlfn.IFNA(VLOOKUP(A2388,过往入选债券!A:D,4,0),2)</f>
        <v>2</v>
      </c>
      <c r="Y2388" s="45">
        <f>_xlfn.IFNA(VLOOKUP(C2388,[2]Sheet1!$A:$A,1,0),3)</f>
        <v>3</v>
      </c>
    </row>
    <row r="2389" spans="1:25" hidden="1" x14ac:dyDescent="0.2">
      <c r="A2389" s="21" t="s">
        <v>14417</v>
      </c>
      <c r="B2389" s="21" t="s">
        <v>14418</v>
      </c>
      <c r="C2389" s="37" t="s">
        <v>13587</v>
      </c>
      <c r="D2389" s="26" t="str">
        <f>[1]!b_calc_yield(A2389,日期设置!$B$2,F2389,1,R2389,1,O2389,L2389,S2389,)</f>
        <v>Fetching...</v>
      </c>
      <c r="E2389" s="26">
        <f t="shared" si="74"/>
        <v>4.0004179732437972</v>
      </c>
      <c r="F2389" s="18">
        <f>[1]!b_dq_cleanprice($A2389,日期设置!B$2)</f>
        <v>99.709000000000003</v>
      </c>
      <c r="G2389" s="18" t="str">
        <f t="shared" si="75"/>
        <v>0.68 + 0</v>
      </c>
      <c r="H2389" s="27">
        <f>[1]!b_dq_pctchange($A2389,日期设置!$B$2,1)/100</f>
        <v>0</v>
      </c>
      <c r="I2389" s="26">
        <f>[1]!b_pq_pctchange(A2389,日期设置!$B$4,日期设置!$B$2,1)</f>
        <v>0</v>
      </c>
      <c r="J2389" s="26">
        <f>[1]!b_pq_pctchange(A2389,日期设置!$C$4,日期设置!$B$2,1)</f>
        <v>0</v>
      </c>
      <c r="K2389" s="52">
        <f>[1]!b_dq_amount($A2389,日期设置!B$2,2,10000)</f>
        <v>0</v>
      </c>
      <c r="L2389" s="26">
        <f>[1]!b_info_latestpar(A2389,日期设置!$B$2)</f>
        <v>100</v>
      </c>
      <c r="M2389" s="6">
        <f>[1]!b_info_outstandingbalance($A2389,日期设置!B$2)</f>
        <v>16</v>
      </c>
      <c r="N2389" s="7" t="str">
        <f>[1]!b_info_latestissurercreditrating2(A2389,日期设置!$B$2,"102","1")</f>
        <v>AAA</v>
      </c>
      <c r="O2389" s="8">
        <v>5.5</v>
      </c>
      <c r="P2389" s="9">
        <f>[1]!b_info_repurchasedate(A2389)</f>
        <v>0</v>
      </c>
      <c r="Q2389" s="8" t="s">
        <v>16765</v>
      </c>
      <c r="R2389" s="2" t="str">
        <f>IF((--IF(P2389=0,Q2389,P2389))&gt;(--日期设置!$B$2),IF(P2389=0,Q2389,P2389),Q2389)</f>
        <v>2021-11-27</v>
      </c>
      <c r="S2389" s="2" t="s">
        <v>18475</v>
      </c>
      <c r="T2389" s="8">
        <f>[1]!b_anal_ptmyear($A2389,日期设置!$B$2)</f>
        <v>0.68493150684931503</v>
      </c>
      <c r="U2389" s="8">
        <f>[1]!b_anal_termifexercise($A2389,日期设置!B$2)</f>
        <v>0</v>
      </c>
      <c r="V2389" s="10">
        <f>[1]!b_dq_dirtyprice(A2389,日期设置!$B$2)</f>
        <v>101.4419</v>
      </c>
      <c r="W2389" s="11">
        <f>IF(U2389=0,ROUNDUP((Q2389-日期设置!$B$2)/365,0),ROUNDUP((R2389-日期设置!$B$2)/365,0))</f>
        <v>1</v>
      </c>
      <c r="X2389" s="18">
        <f>_xlfn.IFNA(VLOOKUP(A2389,过往入选债券!A:D,4,0),2)</f>
        <v>2</v>
      </c>
      <c r="Y2389">
        <f>_xlfn.IFNA(VLOOKUP(C2389,[2]Sheet1!$A:$A,1,0),3)</f>
        <v>3</v>
      </c>
    </row>
    <row r="2390" spans="1:25" hidden="1" x14ac:dyDescent="0.2">
      <c r="A2390" s="21" t="s">
        <v>1268</v>
      </c>
      <c r="B2390" s="21" t="s">
        <v>1269</v>
      </c>
      <c r="C2390" s="37" t="s">
        <v>1270</v>
      </c>
      <c r="D2390" s="26" t="str">
        <f>[1]!b_calc_yield(A2390,日期设置!$B$2,F2390,1,R2390,1,O2390,L2390,S2390,)</f>
        <v>Fetching...</v>
      </c>
      <c r="E2390" s="26">
        <f t="shared" si="74"/>
        <v>5.8793866009968054</v>
      </c>
      <c r="F2390" s="18">
        <f>[1]!b_dq_cleanprice($A2390,日期设置!B$2)</f>
        <v>100</v>
      </c>
      <c r="G2390" s="18" t="str">
        <f t="shared" si="75"/>
        <v>1.06 + 0</v>
      </c>
      <c r="H2390" s="27">
        <f>[1]!b_dq_pctchange($A2390,日期设置!$B$2,1)/100</f>
        <v>0</v>
      </c>
      <c r="I2390" s="26">
        <f>[1]!b_pq_pctchange(A2390,日期设置!$B$4,日期设置!$B$2,1)</f>
        <v>0</v>
      </c>
      <c r="J2390" s="26">
        <f>[1]!b_pq_pctchange(A2390,日期设置!$C$4,日期设置!$B$2,1)</f>
        <v>0</v>
      </c>
      <c r="K2390" s="52">
        <f>[1]!b_dq_amount($A2390,日期设置!B$2,2,10000)</f>
        <v>0</v>
      </c>
      <c r="L2390" s="26">
        <f>[1]!b_info_latestpar(A2390,日期设置!$B$2)</f>
        <v>100</v>
      </c>
      <c r="M2390" s="6">
        <f>[1]!b_info_outstandingbalance($A2390,日期设置!B$2)</f>
        <v>5</v>
      </c>
      <c r="N2390" s="7">
        <f>[1]!b_info_latestissurercreditrating2(A2390,日期设置!$B$2,"102","1")</f>
        <v>0</v>
      </c>
      <c r="O2390" s="8">
        <v>5.85</v>
      </c>
      <c r="P2390" s="9">
        <f>[1]!b_info_repurchasedate(A2390)</f>
        <v>0</v>
      </c>
      <c r="Q2390" s="8" t="s">
        <v>16248</v>
      </c>
      <c r="R2390" s="2" t="str">
        <f>IF((--IF(P2390=0,Q2390,P2390))&gt;(--日期设置!$B$2),IF(P2390=0,Q2390,P2390),Q2390)</f>
        <v>2022-04-13</v>
      </c>
      <c r="S2390" s="2" t="s">
        <v>17899</v>
      </c>
      <c r="T2390" s="8">
        <f>[1]!b_anal_ptmyear($A2390,日期设置!$B$2)</f>
        <v>1.0602739726027397</v>
      </c>
      <c r="U2390" s="8">
        <f>[1]!b_anal_termifexercise($A2390,日期设置!B$2)</f>
        <v>0</v>
      </c>
      <c r="V2390" s="10">
        <f>[1]!b_dq_dirtyprice(A2390,日期设置!$B$2)</f>
        <v>105.4974</v>
      </c>
      <c r="W2390" s="11">
        <f>IF(U2390=0,ROUNDUP((Q2390-日期设置!$B$2)/365,0),ROUNDUP((R2390-日期设置!$B$2)/365,0))</f>
        <v>2</v>
      </c>
      <c r="X2390" s="18">
        <f>_xlfn.IFNA(VLOOKUP(A2390,过往入选债券!A:D,4,0),2)</f>
        <v>2</v>
      </c>
      <c r="Y2390">
        <f>_xlfn.IFNA(VLOOKUP(C2390,[2]Sheet1!$A:$A,1,0),3)</f>
        <v>3</v>
      </c>
    </row>
    <row r="2391" spans="1:25" hidden="1" x14ac:dyDescent="0.2">
      <c r="A2391" s="21" t="s">
        <v>15379</v>
      </c>
      <c r="B2391" s="21" t="s">
        <v>15380</v>
      </c>
      <c r="C2391" s="37" t="s">
        <v>2840</v>
      </c>
      <c r="D2391" s="26" t="str">
        <f>[1]!b_calc_yield(A2391,日期设置!$B$2,F2391,1,R2391,1,O2391,L2391,S2391,)</f>
        <v>Fetching...</v>
      </c>
      <c r="E2391" s="26">
        <f t="shared" si="74"/>
        <v>29.881758587700812</v>
      </c>
      <c r="F2391" s="18">
        <f>[1]!b_dq_cleanprice($A2391,日期设置!B$2)</f>
        <v>102.0231</v>
      </c>
      <c r="G2391" s="18" t="str">
        <f t="shared" si="75"/>
        <v>5.35 + 0</v>
      </c>
      <c r="H2391" s="27">
        <f>[1]!b_dq_pctchange($A2391,日期设置!$B$2,1)/100</f>
        <v>0</v>
      </c>
      <c r="I2391" s="26">
        <f>[1]!b_pq_pctchange(A2391,日期设置!$B$4,日期设置!$B$2,1)</f>
        <v>-5.9069349179198601E-2</v>
      </c>
      <c r="J2391" s="26">
        <f>[1]!b_pq_pctchange(A2391,日期设置!$C$4,日期设置!$B$2,1)</f>
        <v>0.26919130568102512</v>
      </c>
      <c r="K2391" s="52">
        <f>[1]!b_dq_amount($A2391,日期设置!B$2,2,10000)</f>
        <v>0</v>
      </c>
      <c r="L2391" s="26">
        <f>[1]!b_info_latestpar(A2391,日期设置!$B$2)</f>
        <v>100</v>
      </c>
      <c r="M2391" s="6">
        <f>[1]!b_info_outstandingbalance($A2391,日期设置!B$2)</f>
        <v>14</v>
      </c>
      <c r="N2391" s="7" t="str">
        <f>[1]!b_info_latestissurercreditrating2(A2391,日期设置!$B$2,"102","1")</f>
        <v>AA</v>
      </c>
      <c r="O2391" s="8">
        <v>6.3</v>
      </c>
      <c r="P2391" s="9">
        <f>[1]!b_info_repurchasedate(A2391)</f>
        <v>0</v>
      </c>
      <c r="Q2391" s="8" t="s">
        <v>16255</v>
      </c>
      <c r="R2391" s="2" t="str">
        <f>IF((--IF(P2391=0,Q2391,P2391))&gt;(--日期设置!$B$2),IF(P2391=0,Q2391,P2391),Q2391)</f>
        <v>2026-07-29</v>
      </c>
      <c r="S2391" s="2" t="s">
        <v>18036</v>
      </c>
      <c r="T2391" s="8">
        <f>[1]!b_anal_ptmyear($A2391,日期设置!$B$2)</f>
        <v>5.3534246575342461</v>
      </c>
      <c r="U2391" s="8">
        <f>[1]!b_anal_termifexercise($A2391,日期设置!B$2)</f>
        <v>0</v>
      </c>
      <c r="V2391" s="10">
        <f>[1]!b_dq_dirtyprice(A2391,日期设置!$B$2)</f>
        <v>106.09650000000001</v>
      </c>
      <c r="W2391" s="11">
        <f>IF(U2391=0,ROUNDUP((Q2391-日期设置!$B$2)/365,0),ROUNDUP((R2391-日期设置!$B$2)/365,0))</f>
        <v>6</v>
      </c>
      <c r="X2391" s="18">
        <f>_xlfn.IFNA(VLOOKUP(A2391,过往入选债券!A:D,4,0),2)</f>
        <v>2</v>
      </c>
      <c r="Y2391">
        <f>_xlfn.IFNA(VLOOKUP(C2391,[2]Sheet1!$A:$A,1,0),3)</f>
        <v>3</v>
      </c>
    </row>
    <row r="2392" spans="1:25" x14ac:dyDescent="0.2">
      <c r="A2392" s="28" t="s">
        <v>22386</v>
      </c>
      <c r="B2392" s="28" t="s">
        <v>22387</v>
      </c>
      <c r="C2392" s="39" t="s">
        <v>180</v>
      </c>
      <c r="D2392" s="26">
        <f>[1]!b_calc_yield(A2392,日期设置!$B$2,F2392,1,R2392,1,O2392,L2392,S2392,)</f>
        <v>5.8374720078344318</v>
      </c>
      <c r="E2392" s="26">
        <f t="shared" si="74"/>
        <v>16.794321690660464</v>
      </c>
      <c r="F2392" s="18">
        <f>[1]!b_dq_cleanprice($A2392,日期设置!B$2)</f>
        <v>99.130200000000002</v>
      </c>
      <c r="G2392" s="18" t="str">
        <f t="shared" si="75"/>
        <v>2.88 + 0</v>
      </c>
      <c r="H2392" s="27">
        <f>[1]!b_dq_pctchange($A2392,日期设置!$B$2,1)/100</f>
        <v>2.8455530665373276E-4</v>
      </c>
      <c r="I2392" s="26">
        <f>[1]!b_pq_pctchange(A2392,日期设置!$B$4,日期设置!$B$2,1)</f>
        <v>-0.72903376988569235</v>
      </c>
      <c r="J2392" s="26">
        <f>[1]!b_pq_pctchange(A2392,日期设置!$C$4,日期设置!$B$2,1)</f>
        <v>-0.8697999999999978</v>
      </c>
      <c r="K2392" s="52">
        <f>[1]!b_dq_amount($A2392,日期设置!B$2,2,10000)</f>
        <v>1994.9601643999997</v>
      </c>
      <c r="L2392" s="26">
        <f>[1]!b_info_latestpar(A2392,日期设置!$B$2)</f>
        <v>100</v>
      </c>
      <c r="M2392" s="6">
        <f>[1]!b_info_outstandingbalance($A2392,日期设置!B$2)</f>
        <v>7.5</v>
      </c>
      <c r="N2392" s="7" t="str">
        <f>[1]!b_info_latestissurercreditrating2(A2392,日期设置!$B$2,"102","1")</f>
        <v>AA+</v>
      </c>
      <c r="O2392" s="43">
        <v>5.5</v>
      </c>
      <c r="P2392" s="9">
        <f>[1]!b_info_repurchasedate(A2392)</f>
        <v>0</v>
      </c>
      <c r="Q2392" s="31" t="s">
        <v>23426</v>
      </c>
      <c r="R2392" s="2" t="str">
        <f>IF((--IF(P2392=0,Q2392,P2392))&gt;(--日期设置!$B$2),IF(P2392=0,Q2392,P2392),Q2392)</f>
        <v>2024-02-09</v>
      </c>
      <c r="S2392" s="2" t="s">
        <v>23135</v>
      </c>
      <c r="T2392" s="8">
        <f>[1]!b_anal_ptmyear($A2392,日期设置!$B$2)</f>
        <v>2.8876712328767122</v>
      </c>
      <c r="U2392" s="8">
        <f>[1]!b_anal_termifexercise($A2392,日期设置!B$2)</f>
        <v>0</v>
      </c>
      <c r="V2392" s="10">
        <f>[1]!b_dq_dirtyprice(A2392,日期设置!$B$2)</f>
        <v>99.748000000000005</v>
      </c>
      <c r="W2392" s="11">
        <f>IF(U2392=0,ROUNDUP((Q2392-日期设置!$B$2)/365,0),ROUNDUP((R2392-日期设置!$B$2)/365,0))</f>
        <v>3</v>
      </c>
      <c r="X2392" s="18">
        <f>_xlfn.IFNA(VLOOKUP(A2392,过往入选债券!A:D,4,0),2)</f>
        <v>2</v>
      </c>
      <c r="Y2392">
        <f>_xlfn.IFNA(VLOOKUP(C2392,[2]Sheet1!$A:$A,1,0),3)</f>
        <v>3</v>
      </c>
    </row>
    <row r="2393" spans="1:25" hidden="1" x14ac:dyDescent="0.2">
      <c r="A2393" s="21" t="s">
        <v>4429</v>
      </c>
      <c r="B2393" s="21" t="s">
        <v>4430</v>
      </c>
      <c r="C2393" s="37" t="s">
        <v>2791</v>
      </c>
      <c r="D2393" s="26" t="str">
        <f>[1]!b_calc_yield(A2393,日期设置!$B$2,F2393,1,R2393,1,O2393,L2393,S2393,)</f>
        <v>Fetching...</v>
      </c>
      <c r="E2393" s="26">
        <f t="shared" si="74"/>
        <v>1.3110268870958786</v>
      </c>
      <c r="F2393" s="18">
        <f>[1]!b_dq_cleanprice($A2393,日期设置!B$2)</f>
        <v>99.673500000000004</v>
      </c>
      <c r="G2393" s="18" t="str">
        <f t="shared" si="75"/>
        <v>2.22 + 0.23</v>
      </c>
      <c r="H2393" s="27">
        <f>[1]!b_dq_pctchange($A2393,日期设置!$B$2,1)/100</f>
        <v>0</v>
      </c>
      <c r="I2393" s="26">
        <f>[1]!b_pq_pctchange(A2393,日期设置!$B$4,日期设置!$B$2,1)</f>
        <v>0</v>
      </c>
      <c r="J2393" s="26">
        <f>[1]!b_pq_pctchange(A2393,日期设置!$C$4,日期设置!$B$2,1)</f>
        <v>0</v>
      </c>
      <c r="K2393" s="52">
        <f>[1]!b_dq_amount($A2393,日期设置!B$2,2,10000)</f>
        <v>0</v>
      </c>
      <c r="L2393" s="26">
        <f>[1]!b_info_latestpar(A2393,日期设置!$B$2)</f>
        <v>100</v>
      </c>
      <c r="M2393" s="6">
        <f>[1]!b_info_outstandingbalance($A2393,日期设置!B$2)</f>
        <v>6</v>
      </c>
      <c r="N2393" s="7">
        <f>[1]!b_info_latestissurercreditrating2(A2393,日期设置!$B$2,"102","1")</f>
        <v>0</v>
      </c>
      <c r="O2393" s="8">
        <v>4.57</v>
      </c>
      <c r="P2393" s="9" t="str">
        <f>[1]!b_info_repurchasedate(A2393)</f>
        <v>2021-06-15</v>
      </c>
      <c r="Q2393" s="8" t="s">
        <v>16062</v>
      </c>
      <c r="R2393" s="2" t="str">
        <f>IF((--IF(P2393=0,Q2393,P2393))&gt;(--日期设置!$B$2),IF(P2393=0,Q2393,P2393),Q2393)</f>
        <v>2021-06-15</v>
      </c>
      <c r="S2393" s="2" t="s">
        <v>17848</v>
      </c>
      <c r="T2393" s="8">
        <f>[1]!b_anal_ptmyear($A2393,日期设置!$B$2)</f>
        <v>2.2246575342465755</v>
      </c>
      <c r="U2393" s="8">
        <f>[1]!b_anal_termifexercise($A2393,日期设置!B$2)</f>
        <v>0.23287671232876711</v>
      </c>
      <c r="V2393" s="10">
        <f>[1]!b_dq_dirtyprice(A2393,日期设置!$B$2)</f>
        <v>103.21680000000001</v>
      </c>
      <c r="W2393" s="11">
        <f>IF(U2393=0,ROUNDUP((Q2393-日期设置!$B$2)/365,0),ROUNDUP((R2393-日期设置!$B$2)/365,0))</f>
        <v>1</v>
      </c>
      <c r="X2393" s="18">
        <f>_xlfn.IFNA(VLOOKUP(A2393,过往入选债券!A:D,4,0),2)</f>
        <v>2</v>
      </c>
      <c r="Y2393">
        <f>_xlfn.IFNA(VLOOKUP(C2393,[2]Sheet1!$A:$A,1,0),3)</f>
        <v>3</v>
      </c>
    </row>
    <row r="2394" spans="1:25" hidden="1" x14ac:dyDescent="0.2">
      <c r="A2394" s="21" t="s">
        <v>15545</v>
      </c>
      <c r="B2394" s="21" t="s">
        <v>15546</v>
      </c>
      <c r="C2394" s="37" t="s">
        <v>15547</v>
      </c>
      <c r="D2394" s="26" t="str">
        <f>[1]!b_calc_yield(A2394,日期设置!$B$2,F2394,1,R2394,1,O2394,L2394,S2394,)</f>
        <v>Fetching...</v>
      </c>
      <c r="E2394" s="26">
        <f t="shared" si="74"/>
        <v>32.698133307721491</v>
      </c>
      <c r="F2394" s="18">
        <f>[1]!b_dq_cleanprice($A2394,日期设置!B$2)</f>
        <v>100.27419999999999</v>
      </c>
      <c r="G2394" s="18" t="str">
        <f t="shared" si="75"/>
        <v>5.70 + 0</v>
      </c>
      <c r="H2394" s="27">
        <f>[1]!b_dq_pctchange($A2394,日期设置!$B$2,1)/100</f>
        <v>0</v>
      </c>
      <c r="I2394" s="26">
        <f>[1]!b_pq_pctchange(A2394,日期设置!$B$4,日期设置!$B$2,1)</f>
        <v>0</v>
      </c>
      <c r="J2394" s="26">
        <f>[1]!b_pq_pctchange(A2394,日期设置!$C$4,日期设置!$B$2,1)</f>
        <v>0</v>
      </c>
      <c r="K2394" s="52">
        <f>[1]!b_dq_amount($A2394,日期设置!B$2,2,10000)</f>
        <v>0</v>
      </c>
      <c r="L2394" s="26">
        <f>[1]!b_info_latestpar(A2394,日期设置!$B$2)</f>
        <v>100</v>
      </c>
      <c r="M2394" s="6">
        <f>[1]!b_info_outstandingbalance($A2394,日期设置!B$2)</f>
        <v>12</v>
      </c>
      <c r="N2394" s="7" t="str">
        <f>[1]!b_info_latestissurercreditrating2(A2394,日期设置!$B$2,"102","1")</f>
        <v>AA</v>
      </c>
      <c r="O2394" s="8">
        <v>5.9</v>
      </c>
      <c r="P2394" s="9">
        <f>[1]!b_info_repurchasedate(A2394)</f>
        <v>0</v>
      </c>
      <c r="Q2394" s="8" t="s">
        <v>17450</v>
      </c>
      <c r="R2394" s="2" t="str">
        <f>IF((--IF(P2394=0,Q2394,P2394))&gt;(--日期设置!$B$2),IF(P2394=0,Q2394,P2394),Q2394)</f>
        <v>2026-12-03</v>
      </c>
      <c r="S2394" s="2" t="s">
        <v>17956</v>
      </c>
      <c r="T2394" s="8">
        <f>[1]!b_anal_ptmyear($A2394,日期设置!$B$2)</f>
        <v>5.7013698630136984</v>
      </c>
      <c r="U2394" s="8">
        <f>[1]!b_anal_termifexercise($A2394,日期设置!B$2)</f>
        <v>0</v>
      </c>
      <c r="V2394" s="10">
        <f>[1]!b_dq_dirtyprice(A2394,日期设置!$B$2)</f>
        <v>102.0361</v>
      </c>
      <c r="W2394" s="11">
        <f>IF(U2394=0,ROUNDUP((Q2394-日期设置!$B$2)/365,0),ROUNDUP((R2394-日期设置!$B$2)/365,0))</f>
        <v>6</v>
      </c>
      <c r="X2394" s="18">
        <f>_xlfn.IFNA(VLOOKUP(A2394,过往入选债券!A:D,4,0),2)</f>
        <v>2</v>
      </c>
      <c r="Y2394">
        <f>_xlfn.IFNA(VLOOKUP(C2394,[2]Sheet1!$A:$A,1,0),3)</f>
        <v>3</v>
      </c>
    </row>
    <row r="2395" spans="1:25" hidden="1" x14ac:dyDescent="0.2">
      <c r="A2395" s="21" t="s">
        <v>1539</v>
      </c>
      <c r="B2395" s="21" t="s">
        <v>1540</v>
      </c>
      <c r="C2395" s="37" t="s">
        <v>451</v>
      </c>
      <c r="D2395" s="26" t="str">
        <f>[1]!b_calc_yield(A2395,日期设置!$B$2,F2395,1,R2395,1,O2395,L2395,S2395,)</f>
        <v>Fetching...</v>
      </c>
      <c r="E2395" s="26">
        <f t="shared" si="74"/>
        <v>10.769435869888056</v>
      </c>
      <c r="F2395" s="18">
        <f>[1]!b_dq_cleanprice($A2395,日期设置!B$2)</f>
        <v>101.0915</v>
      </c>
      <c r="G2395" s="18" t="str">
        <f t="shared" si="75"/>
        <v>1.81 + 0</v>
      </c>
      <c r="H2395" s="27">
        <f>[1]!b_dq_pctchange($A2395,日期设置!$B$2,1)/100</f>
        <v>0</v>
      </c>
      <c r="I2395" s="26">
        <f>[1]!b_pq_pctchange(A2395,日期设置!$B$4,日期设置!$B$2,1)</f>
        <v>0.48856858846918694</v>
      </c>
      <c r="J2395" s="26">
        <f>[1]!b_pq_pctchange(A2395,日期设置!$C$4,日期设置!$B$2,1)</f>
        <v>0.48856858846918694</v>
      </c>
      <c r="K2395" s="52">
        <f>[1]!b_dq_amount($A2395,日期设置!B$2,2,10000)</f>
        <v>0</v>
      </c>
      <c r="L2395" s="26">
        <f>[1]!b_info_latestpar(A2395,日期设置!$B$2)</f>
        <v>100</v>
      </c>
      <c r="M2395" s="6">
        <f>[1]!b_info_outstandingbalance($A2395,日期设置!B$2)</f>
        <v>10</v>
      </c>
      <c r="N2395" s="7">
        <f>[1]!b_info_latestissurercreditrating2(A2395,日期设置!$B$2,"102","1")</f>
        <v>0</v>
      </c>
      <c r="O2395" s="8">
        <v>6.5</v>
      </c>
      <c r="P2395" s="9">
        <f>[1]!b_info_repurchasedate(A2395)</f>
        <v>0</v>
      </c>
      <c r="Q2395" s="8" t="s">
        <v>16079</v>
      </c>
      <c r="R2395" s="2" t="str">
        <f>IF((--IF(P2395=0,Q2395,P2395))&gt;(--日期设置!$B$2),IF(P2395=0,Q2395,P2395),Q2395)</f>
        <v>2023-01-15</v>
      </c>
      <c r="S2395" s="2" t="s">
        <v>18611</v>
      </c>
      <c r="T2395" s="8">
        <f>[1]!b_anal_ptmyear($A2395,日期设置!$B$2)</f>
        <v>1.8191780821917809</v>
      </c>
      <c r="U2395" s="8">
        <f>[1]!b_anal_termifexercise($A2395,日期设置!B$2)</f>
        <v>0</v>
      </c>
      <c r="V2395" s="10">
        <f>[1]!b_dq_dirtyprice(A2395,日期设置!$B$2)</f>
        <v>102.0137</v>
      </c>
      <c r="W2395" s="11">
        <f>IF(U2395=0,ROUNDUP((Q2395-日期设置!$B$2)/365,0),ROUNDUP((R2395-日期设置!$B$2)/365,0))</f>
        <v>2</v>
      </c>
      <c r="X2395" s="18">
        <f>_xlfn.IFNA(VLOOKUP(A2395,过往入选债券!A:D,4,0),2)</f>
        <v>2</v>
      </c>
      <c r="Y2395">
        <f>_xlfn.IFNA(VLOOKUP(C2395,[2]Sheet1!$A:$A,1,0),3)</f>
        <v>3</v>
      </c>
    </row>
    <row r="2396" spans="1:25" hidden="1" x14ac:dyDescent="0.2">
      <c r="A2396" s="21" t="s">
        <v>1321</v>
      </c>
      <c r="B2396" s="21" t="s">
        <v>1322</v>
      </c>
      <c r="C2396" s="37" t="s">
        <v>139</v>
      </c>
      <c r="D2396" s="26" t="str">
        <f>[1]!b_calc_yield(A2396,日期设置!$B$2,F2396,1,R2396,1,O2396,L2396,S2396,)</f>
        <v>Fetching...</v>
      </c>
      <c r="E2396" s="26">
        <f t="shared" si="74"/>
        <v>9.2627760093753295</v>
      </c>
      <c r="F2396" s="18">
        <f>[1]!b_dq_cleanprice($A2396,日期设置!B$2)</f>
        <v>100.9522</v>
      </c>
      <c r="G2396" s="18" t="str">
        <f t="shared" si="75"/>
        <v>1.60 + 0</v>
      </c>
      <c r="H2396" s="27">
        <f>[1]!b_dq_pctchange($A2396,日期设置!$B$2,1)/100</f>
        <v>0</v>
      </c>
      <c r="I2396" s="26">
        <f>[1]!b_pq_pctchange(A2396,日期设置!$B$4,日期设置!$B$2,1)</f>
        <v>5.8973543180031736E-2</v>
      </c>
      <c r="J2396" s="26">
        <f>[1]!b_pq_pctchange(A2396,日期设置!$C$4,日期设置!$B$2,1)</f>
        <v>0.26100066144003098</v>
      </c>
      <c r="K2396" s="52">
        <f>[1]!b_dq_amount($A2396,日期设置!B$2,2,10000)</f>
        <v>0</v>
      </c>
      <c r="L2396" s="26">
        <f>[1]!b_info_latestpar(A2396,日期设置!$B$2)</f>
        <v>100</v>
      </c>
      <c r="M2396" s="6">
        <f>[1]!b_info_outstandingbalance($A2396,日期设置!B$2)</f>
        <v>10</v>
      </c>
      <c r="N2396" s="7">
        <f>[1]!b_info_latestissurercreditrating2(A2396,日期设置!$B$2,"102","1")</f>
        <v>0</v>
      </c>
      <c r="O2396" s="8">
        <v>6.5</v>
      </c>
      <c r="P2396" s="9">
        <f>[1]!b_info_repurchasedate(A2396)</f>
        <v>0</v>
      </c>
      <c r="Q2396" s="8" t="s">
        <v>16379</v>
      </c>
      <c r="R2396" s="2" t="str">
        <f>IF((--IF(P2396=0,Q2396,P2396))&gt;(--日期设置!$B$2),IF(P2396=0,Q2396,P2396),Q2396)</f>
        <v>2022-10-30</v>
      </c>
      <c r="S2396" s="2" t="s">
        <v>18155</v>
      </c>
      <c r="T2396" s="8">
        <f>[1]!b_anal_ptmyear($A2396,日期设置!$B$2)</f>
        <v>1.6082191780821917</v>
      </c>
      <c r="U2396" s="8">
        <f>[1]!b_anal_termifexercise($A2396,日期设置!B$2)</f>
        <v>0</v>
      </c>
      <c r="V2396" s="10">
        <f>[1]!b_dq_dirtyprice(A2396,日期设置!$B$2)</f>
        <v>103.4204</v>
      </c>
      <c r="W2396" s="11">
        <f>IF(U2396=0,ROUNDUP((Q2396-日期设置!$B$2)/365,0),ROUNDUP((R2396-日期设置!$B$2)/365,0))</f>
        <v>2</v>
      </c>
      <c r="X2396" s="18" t="str">
        <f>_xlfn.IFNA(VLOOKUP(A2396,过往入选债券!A:D,4,0),2)</f>
        <v>否</v>
      </c>
      <c r="Y2396">
        <f>_xlfn.IFNA(VLOOKUP(C2396,[2]Sheet1!$A:$A,1,0),3)</f>
        <v>3</v>
      </c>
    </row>
    <row r="2397" spans="1:25" hidden="1" x14ac:dyDescent="0.2">
      <c r="A2397" s="21" t="s">
        <v>13245</v>
      </c>
      <c r="B2397" s="21" t="s">
        <v>13246</v>
      </c>
      <c r="C2397" s="37" t="s">
        <v>13247</v>
      </c>
      <c r="D2397" s="26" t="str">
        <f>[1]!b_calc_yield(A2397,日期设置!$B$2,F2397,1,R2397,1,O2397,L2397,S2397,)</f>
        <v>Fetching...</v>
      </c>
      <c r="E2397" s="26">
        <f t="shared" si="74"/>
        <v>26.810662907839642</v>
      </c>
      <c r="F2397" s="18">
        <f>[1]!b_dq_cleanprice($A2397,日期设置!B$2)</f>
        <v>58.037300000000002</v>
      </c>
      <c r="G2397" s="18" t="str">
        <f t="shared" si="75"/>
        <v>2.31 + 0</v>
      </c>
      <c r="H2397" s="27">
        <f>[1]!b_dq_pctchange($A2397,日期设置!$B$2,1)/100</f>
        <v>0</v>
      </c>
      <c r="I2397" s="26">
        <f>[1]!b_pq_pctchange(A2397,日期设置!$B$4,日期设置!$B$2,1)</f>
        <v>0</v>
      </c>
      <c r="J2397" s="26">
        <f>[1]!b_pq_pctchange(A2397,日期设置!$C$4,日期设置!$B$2,1)</f>
        <v>0</v>
      </c>
      <c r="K2397" s="52">
        <f>[1]!b_dq_amount($A2397,日期设置!B$2,2,10000)</f>
        <v>0</v>
      </c>
      <c r="L2397" s="26">
        <f>[1]!b_info_latestpar(A2397,日期设置!$B$2)</f>
        <v>60</v>
      </c>
      <c r="M2397" s="6">
        <f>[1]!b_info_outstandingbalance($A2397,日期设置!B$2)</f>
        <v>4.8</v>
      </c>
      <c r="N2397" s="7" t="str">
        <f>[1]!b_info_latestissurercreditrating2(A2397,日期设置!$B$2,"102","1")</f>
        <v>AA</v>
      </c>
      <c r="O2397" s="8">
        <v>5.49</v>
      </c>
      <c r="P2397" s="9">
        <f>[1]!b_info_repurchasedate(A2397)</f>
        <v>0</v>
      </c>
      <c r="Q2397" s="8" t="s">
        <v>17226</v>
      </c>
      <c r="R2397" s="2" t="str">
        <f>IF((--IF(P2397=0,Q2397,P2397))&gt;(--日期设置!$B$2),IF(P2397=0,Q2397,P2397),Q2397)</f>
        <v>2023-07-14</v>
      </c>
      <c r="S2397" s="2" t="s">
        <v>18800</v>
      </c>
      <c r="T2397" s="8">
        <f>[1]!b_anal_ptmyear($A2397,日期设置!$B$2)</f>
        <v>2.3123287671232875</v>
      </c>
      <c r="U2397" s="8">
        <f>[1]!b_anal_termifexercise($A2397,日期设置!B$2)</f>
        <v>0</v>
      </c>
      <c r="V2397" s="10">
        <f>[1]!b_dq_dirtyprice(A2397,日期设置!$B$2)</f>
        <v>60.302500000000002</v>
      </c>
      <c r="W2397" s="11">
        <f>IF(U2397=0,ROUNDUP((Q2397-日期设置!$B$2)/365,0),ROUNDUP((R2397-日期设置!$B$2)/365,0))</f>
        <v>3</v>
      </c>
      <c r="X2397" s="18">
        <f>_xlfn.IFNA(VLOOKUP(A2397,过往入选债券!A:D,4,0),2)</f>
        <v>2</v>
      </c>
      <c r="Y2397">
        <f>_xlfn.IFNA(VLOOKUP(C2397,[2]Sheet1!$A:$A,1,0),3)</f>
        <v>3</v>
      </c>
    </row>
    <row r="2398" spans="1:25" hidden="1" x14ac:dyDescent="0.2">
      <c r="A2398" s="21" t="s">
        <v>11067</v>
      </c>
      <c r="B2398" s="21" t="s">
        <v>11068</v>
      </c>
      <c r="C2398" s="37" t="s">
        <v>5713</v>
      </c>
      <c r="D2398" s="26" t="str">
        <f>[1]!b_calc_yield(A2398,日期设置!$B$2,F2398,1,R2398,1,O2398,L2398,S2398,)</f>
        <v>Fetching...</v>
      </c>
      <c r="E2398" s="26">
        <f t="shared" si="74"/>
        <v>12.444584375482792</v>
      </c>
      <c r="F2398" s="18">
        <f>[1]!b_dq_cleanprice($A2398,日期设置!B$2)</f>
        <v>98.3</v>
      </c>
      <c r="G2398" s="18" t="str">
        <f t="shared" si="75"/>
        <v>2.20 + 0</v>
      </c>
      <c r="H2398" s="27">
        <f>[1]!b_dq_pctchange($A2398,日期设置!$B$2,1)/100</f>
        <v>0</v>
      </c>
      <c r="I2398" s="26">
        <f>[1]!b_pq_pctchange(A2398,日期设置!$B$4,日期设置!$B$2,1)</f>
        <v>0</v>
      </c>
      <c r="J2398" s="26">
        <f>[1]!b_pq_pctchange(A2398,日期设置!$C$4,日期设置!$B$2,1)</f>
        <v>0</v>
      </c>
      <c r="K2398" s="52">
        <f>[1]!b_dq_amount($A2398,日期设置!B$2,2,10000)</f>
        <v>0</v>
      </c>
      <c r="L2398" s="26">
        <f>[1]!b_info_latestpar(A2398,日期设置!$B$2)</f>
        <v>100</v>
      </c>
      <c r="M2398" s="6">
        <f>[1]!b_info_outstandingbalance($A2398,日期设置!B$2)</f>
        <v>5</v>
      </c>
      <c r="N2398" s="7" t="str">
        <f>[1]!b_info_latestissurercreditrating2(A2398,日期设置!$B$2,"102","1")</f>
        <v>AA+</v>
      </c>
      <c r="O2398" s="8">
        <v>5</v>
      </c>
      <c r="P2398" s="9">
        <f>[1]!b_info_repurchasedate(A2398)</f>
        <v>0</v>
      </c>
      <c r="Q2398" s="8" t="s">
        <v>17578</v>
      </c>
      <c r="R2398" s="2" t="str">
        <f>IF((--IF(P2398=0,Q2398,P2398))&gt;(--日期设置!$B$2),IF(P2398=0,Q2398,P2398),Q2398)</f>
        <v>2023-06-05</v>
      </c>
      <c r="S2398" s="2" t="s">
        <v>18602</v>
      </c>
      <c r="T2398" s="8">
        <f>[1]!b_anal_ptmyear($A2398,日期设置!$B$2)</f>
        <v>2.2054794520547945</v>
      </c>
      <c r="U2398" s="8">
        <f>[1]!b_anal_termifexercise($A2398,日期设置!B$2)</f>
        <v>0</v>
      </c>
      <c r="V2398" s="10">
        <f>[1]!b_dq_dirtyprice(A2398,日期设置!$B$2)</f>
        <v>102.2726</v>
      </c>
      <c r="W2398" s="11">
        <f>IF(U2398=0,ROUNDUP((Q2398-日期设置!$B$2)/365,0),ROUNDUP((R2398-日期设置!$B$2)/365,0))</f>
        <v>3</v>
      </c>
      <c r="X2398" s="18">
        <f>_xlfn.IFNA(VLOOKUP(A2398,过往入选债券!A:D,4,0),2)</f>
        <v>2</v>
      </c>
      <c r="Y2398">
        <f>_xlfn.IFNA(VLOOKUP(C2398,[2]Sheet1!$A:$A,1,0),3)</f>
        <v>3</v>
      </c>
    </row>
    <row r="2399" spans="1:25" hidden="1" x14ac:dyDescent="0.2">
      <c r="A2399" s="21" t="s">
        <v>4349</v>
      </c>
      <c r="B2399" s="21" t="s">
        <v>4350</v>
      </c>
      <c r="C2399" s="37" t="s">
        <v>123</v>
      </c>
      <c r="D2399" s="26" t="str">
        <f>[1]!b_calc_yield(A2399,日期设置!$B$2,F2399,1,R2399,1,O2399,L2399,S2399,)</f>
        <v>Fetching...</v>
      </c>
      <c r="E2399" s="26">
        <f t="shared" si="74"/>
        <v>11.906893464637424</v>
      </c>
      <c r="F2399" s="18">
        <f>[1]!b_dq_cleanprice($A2399,日期设置!B$2)</f>
        <v>96.001999999999995</v>
      </c>
      <c r="G2399" s="18" t="str">
        <f t="shared" si="75"/>
        <v>2.09 + 0</v>
      </c>
      <c r="H2399" s="27">
        <f>[1]!b_dq_pctchange($A2399,日期设置!$B$2,1)/100</f>
        <v>0</v>
      </c>
      <c r="I2399" s="26">
        <f>[1]!b_pq_pctchange(A2399,日期设置!$B$4,日期设置!$B$2,1)</f>
        <v>0</v>
      </c>
      <c r="J2399" s="26">
        <f>[1]!b_pq_pctchange(A2399,日期设置!$C$4,日期设置!$B$2,1)</f>
        <v>0</v>
      </c>
      <c r="K2399" s="52">
        <f>[1]!b_dq_amount($A2399,日期设置!B$2,2,10000)</f>
        <v>0</v>
      </c>
      <c r="L2399" s="26">
        <f>[1]!b_info_latestpar(A2399,日期设置!$B$2)</f>
        <v>100</v>
      </c>
      <c r="M2399" s="6">
        <f>[1]!b_info_outstandingbalance($A2399,日期设置!B$2)</f>
        <v>10</v>
      </c>
      <c r="N2399" s="7">
        <f>[1]!b_info_latestissurercreditrating2(A2399,日期设置!$B$2,"102","1")</f>
        <v>0</v>
      </c>
      <c r="O2399" s="8">
        <v>3.75</v>
      </c>
      <c r="P2399" s="9">
        <f>[1]!b_info_repurchasedate(A2399)</f>
        <v>0</v>
      </c>
      <c r="Q2399" s="8" t="s">
        <v>16074</v>
      </c>
      <c r="R2399" s="2" t="str">
        <f>IF((--IF(P2399=0,Q2399,P2399))&gt;(--日期设置!$B$2),IF(P2399=0,Q2399,P2399),Q2399)</f>
        <v>2023-04-24</v>
      </c>
      <c r="S2399" s="2" t="s">
        <v>17860</v>
      </c>
      <c r="T2399" s="8">
        <f>[1]!b_anal_ptmyear($A2399,日期设置!$B$2)</f>
        <v>2.0904109589041098</v>
      </c>
      <c r="U2399" s="8">
        <f>[1]!b_anal_termifexercise($A2399,日期设置!B$2)</f>
        <v>0</v>
      </c>
      <c r="V2399" s="10">
        <f>[1]!b_dq_dirtyprice(A2399,日期设置!$B$2)</f>
        <v>99.412999999999997</v>
      </c>
      <c r="W2399" s="11">
        <f>IF(U2399=0,ROUNDUP((Q2399-日期设置!$B$2)/365,0),ROUNDUP((R2399-日期设置!$B$2)/365,0))</f>
        <v>3</v>
      </c>
      <c r="X2399" s="18">
        <f>_xlfn.IFNA(VLOOKUP(A2399,过往入选债券!A:D,4,0),2)</f>
        <v>2</v>
      </c>
      <c r="Y2399">
        <f>_xlfn.IFNA(VLOOKUP(C2399,[2]Sheet1!$A:$A,1,0),3)</f>
        <v>3</v>
      </c>
    </row>
    <row r="2400" spans="1:25" hidden="1" x14ac:dyDescent="0.2">
      <c r="A2400" s="21" t="s">
        <v>3155</v>
      </c>
      <c r="B2400" s="21" t="s">
        <v>3156</v>
      </c>
      <c r="C2400" s="37" t="s">
        <v>3157</v>
      </c>
      <c r="D2400" s="26" t="str">
        <f>[1]!b_calc_yield(A2400,日期设置!$B$2,F2400,1,R2400,1,O2400,L2400,S2400,)</f>
        <v>Fetching...</v>
      </c>
      <c r="E2400" s="26">
        <f t="shared" si="74"/>
        <v>6.7735022826795888</v>
      </c>
      <c r="F2400" s="18">
        <f>[1]!b_dq_cleanprice($A2400,日期设置!B$2)</f>
        <v>101.65</v>
      </c>
      <c r="G2400" s="18" t="str">
        <f t="shared" si="75"/>
        <v>3.22 + 1.22</v>
      </c>
      <c r="H2400" s="27">
        <f>[1]!b_dq_pctchange($A2400,日期设置!$B$2,1)/100</f>
        <v>0</v>
      </c>
      <c r="I2400" s="26">
        <f>[1]!b_pq_pctchange(A2400,日期设置!$B$4,日期设置!$B$2,1)</f>
        <v>0</v>
      </c>
      <c r="J2400" s="26">
        <f>[1]!b_pq_pctchange(A2400,日期设置!$C$4,日期设置!$B$2,1)</f>
        <v>0</v>
      </c>
      <c r="K2400" s="52">
        <f>[1]!b_dq_amount($A2400,日期设置!B$2,2,10000)</f>
        <v>0</v>
      </c>
      <c r="L2400" s="26">
        <f>[1]!b_info_latestpar(A2400,日期设置!$B$2)</f>
        <v>100</v>
      </c>
      <c r="M2400" s="6">
        <f>[1]!b_info_outstandingbalance($A2400,日期设置!B$2)</f>
        <v>5</v>
      </c>
      <c r="N2400" s="7">
        <f>[1]!b_info_latestissurercreditrating2(A2400,日期设置!$B$2,"102","1")</f>
        <v>0</v>
      </c>
      <c r="O2400" s="8">
        <v>7.3</v>
      </c>
      <c r="P2400" s="9" t="str">
        <f>[1]!b_info_repurchasedate(A2400)</f>
        <v>2022-06-11</v>
      </c>
      <c r="Q2400" s="8" t="s">
        <v>16395</v>
      </c>
      <c r="R2400" s="2" t="str">
        <f>IF((--IF(P2400=0,Q2400,P2400))&gt;(--日期设置!$B$2),IF(P2400=0,Q2400,P2400),Q2400)</f>
        <v>2022-06-11</v>
      </c>
      <c r="S2400" s="2" t="s">
        <v>18167</v>
      </c>
      <c r="T2400" s="8">
        <f>[1]!b_anal_ptmyear($A2400,日期设置!$B$2)</f>
        <v>3.2219178082191782</v>
      </c>
      <c r="U2400" s="8">
        <f>[1]!b_anal_termifexercise($A2400,日期设置!B$2)</f>
        <v>1.2219178082191782</v>
      </c>
      <c r="V2400" s="10">
        <f>[1]!b_dq_dirtyprice(A2400,日期设置!$B$2)</f>
        <v>107.33</v>
      </c>
      <c r="W2400" s="11">
        <f>IF(U2400=0,ROUNDUP((Q2400-日期设置!$B$2)/365,0),ROUNDUP((R2400-日期设置!$B$2)/365,0))</f>
        <v>2</v>
      </c>
      <c r="X2400" s="18">
        <f>_xlfn.IFNA(VLOOKUP(A2400,过往入选债券!A:D,4,0),2)</f>
        <v>2</v>
      </c>
      <c r="Y2400">
        <f>_xlfn.IFNA(VLOOKUP(C2400,[2]Sheet1!$A:$A,1,0),3)</f>
        <v>3</v>
      </c>
    </row>
    <row r="2401" spans="1:25" x14ac:dyDescent="0.2">
      <c r="A2401" s="28" t="s">
        <v>19298</v>
      </c>
      <c r="B2401" s="28" t="s">
        <v>19299</v>
      </c>
      <c r="C2401" s="38" t="s">
        <v>380</v>
      </c>
      <c r="D2401" s="26" t="str">
        <f>[1]!b_calc_yield(A2401,日期设置!$B$2,F2401,1,R2401,1,O2401,L2401,S2401,)</f>
        <v>Fetching...</v>
      </c>
      <c r="E2401" s="26">
        <f t="shared" si="74"/>
        <v>2.204406874017395</v>
      </c>
      <c r="F2401" s="18">
        <f>[1]!b_dq_cleanprice($A2401,日期设置!B$2)</f>
        <v>99.761200000000002</v>
      </c>
      <c r="G2401" s="18" t="str">
        <f t="shared" si="75"/>
        <v>0.37 + 0</v>
      </c>
      <c r="H2401" s="27">
        <f>[1]!b_dq_pctchange($A2401,日期设置!$B$2,1)/100</f>
        <v>0</v>
      </c>
      <c r="I2401" s="26">
        <f>[1]!b_pq_pctchange(A2401,日期设置!$B$4,日期设置!$B$2,1)</f>
        <v>0.10445818712364952</v>
      </c>
      <c r="J2401" s="26">
        <f>[1]!b_pq_pctchange(A2401,日期设置!$C$4,日期设置!$B$2,1)</f>
        <v>-2.1747213199852494E-2</v>
      </c>
      <c r="K2401" s="52">
        <f>[1]!b_dq_amount($A2401,日期设置!B$2,2,10000)</f>
        <v>4124.2847124</v>
      </c>
      <c r="L2401" s="26">
        <f>[1]!b_info_latestpar(A2401,日期设置!$B$2)</f>
        <v>100</v>
      </c>
      <c r="M2401" s="6">
        <f>[1]!b_info_outstandingbalance($A2401,日期设置!B$2)</f>
        <v>5</v>
      </c>
      <c r="N2401" s="7" t="str">
        <f>[1]!b_info_latestissurercreditrating2(A2401,日期设置!$B$2,"102","1")</f>
        <v>AA+</v>
      </c>
      <c r="O2401" s="8">
        <v>5.38</v>
      </c>
      <c r="P2401" s="9">
        <f>[1]!b_info_repurchasedate(A2401)</f>
        <v>0</v>
      </c>
      <c r="Q2401" s="8" t="s">
        <v>17513</v>
      </c>
      <c r="R2401" s="2" t="str">
        <f>IF((--IF(P2401=0,Q2401,P2401))&gt;(--日期设置!$B$2),IF(P2401=0,Q2401,P2401),Q2401)</f>
        <v>2021-08-07</v>
      </c>
      <c r="S2401" s="31" t="s">
        <v>19130</v>
      </c>
      <c r="T2401" s="8">
        <f>[1]!b_anal_ptmyear($A2401,日期设置!$B$2)</f>
        <v>0.37808219178082192</v>
      </c>
      <c r="U2401" s="8">
        <f>[1]!b_anal_termifexercise($A2401,日期设置!B$2)</f>
        <v>0</v>
      </c>
      <c r="V2401" s="10">
        <f>[1]!b_dq_dirtyprice(A2401,日期设置!$B$2)</f>
        <v>103.1071</v>
      </c>
      <c r="W2401" s="11">
        <f>IF(U2401=0,ROUNDUP((Q2401-日期设置!$B$2)/365,0),ROUNDUP((R2401-日期设置!$B$2)/365,0))</f>
        <v>1</v>
      </c>
      <c r="X2401" s="18">
        <f>_xlfn.IFNA(VLOOKUP(A2401,过往入选债券!A:D,4,0),2)</f>
        <v>2</v>
      </c>
      <c r="Y2401">
        <f>_xlfn.IFNA(VLOOKUP(C2401,[2]Sheet1!$A:$A,1,0),3)</f>
        <v>3</v>
      </c>
    </row>
    <row r="2402" spans="1:25" hidden="1" x14ac:dyDescent="0.2">
      <c r="A2402" s="21" t="s">
        <v>14559</v>
      </c>
      <c r="B2402" s="21" t="s">
        <v>14560</v>
      </c>
      <c r="C2402" s="37" t="s">
        <v>14561</v>
      </c>
      <c r="D2402" s="26" t="str">
        <f>[1]!b_calc_yield(A2402,日期设置!$B$2,F2402,1,R2402,1,O2402,L2402,S2402,)</f>
        <v>Fetching...</v>
      </c>
      <c r="E2402" s="26">
        <f t="shared" si="74"/>
        <v>22.242026628987354</v>
      </c>
      <c r="F2402" s="18">
        <f>[1]!b_dq_cleanprice($A2402,日期设置!B$2)</f>
        <v>104.8635</v>
      </c>
      <c r="G2402" s="18" t="str">
        <f t="shared" si="75"/>
        <v>4.11 + 0</v>
      </c>
      <c r="H2402" s="27">
        <f>[1]!b_dq_pctchange($A2402,日期设置!$B$2,1)/100</f>
        <v>0</v>
      </c>
      <c r="I2402" s="26">
        <f>[1]!b_pq_pctchange(A2402,日期设置!$B$4,日期设置!$B$2,1)</f>
        <v>0</v>
      </c>
      <c r="J2402" s="26">
        <f>[1]!b_pq_pctchange(A2402,日期设置!$C$4,日期设置!$B$2,1)</f>
        <v>0</v>
      </c>
      <c r="K2402" s="52">
        <f>[1]!b_dq_amount($A2402,日期设置!B$2,2,10000)</f>
        <v>0</v>
      </c>
      <c r="L2402" s="26">
        <f>[1]!b_info_latestpar(A2402,日期设置!$B$2)</f>
        <v>100</v>
      </c>
      <c r="M2402" s="6">
        <f>[1]!b_info_outstandingbalance($A2402,日期设置!B$2)</f>
        <v>5</v>
      </c>
      <c r="N2402" s="7" t="str">
        <f>[1]!b_info_latestissurercreditrating2(A2402,日期设置!$B$2,"102","1")</f>
        <v>AA</v>
      </c>
      <c r="O2402" s="8">
        <v>7.2</v>
      </c>
      <c r="P2402" s="9">
        <f>[1]!b_info_repurchasedate(A2402)</f>
        <v>0</v>
      </c>
      <c r="Q2402" s="8" t="s">
        <v>16023</v>
      </c>
      <c r="R2402" s="2" t="str">
        <f>IF((--IF(P2402=0,Q2402,P2402))&gt;(--日期设置!$B$2),IF(P2402=0,Q2402,P2402),Q2402)</f>
        <v>2025-05-02</v>
      </c>
      <c r="S2402" s="2" t="s">
        <v>17810</v>
      </c>
      <c r="T2402" s="8">
        <f>[1]!b_anal_ptmyear($A2402,日期设置!$B$2)</f>
        <v>4.1123287671232873</v>
      </c>
      <c r="U2402" s="8">
        <f>[1]!b_anal_termifexercise($A2402,日期设置!B$2)</f>
        <v>0</v>
      </c>
      <c r="V2402" s="10">
        <f>[1]!b_dq_dirtyprice(A2402,日期设置!$B$2)</f>
        <v>111.2547</v>
      </c>
      <c r="W2402" s="11">
        <f>IF(U2402=0,ROUNDUP((Q2402-日期设置!$B$2)/365,0),ROUNDUP((R2402-日期设置!$B$2)/365,0))</f>
        <v>5</v>
      </c>
      <c r="X2402" s="18">
        <f>_xlfn.IFNA(VLOOKUP(A2402,过往入选债券!A:D,4,0),2)</f>
        <v>2</v>
      </c>
      <c r="Y2402">
        <f>_xlfn.IFNA(VLOOKUP(C2402,[2]Sheet1!$A:$A,1,0),3)</f>
        <v>3</v>
      </c>
    </row>
    <row r="2403" spans="1:25" hidden="1" x14ac:dyDescent="0.2">
      <c r="A2403" s="28" t="s">
        <v>21080</v>
      </c>
      <c r="B2403" s="28" t="s">
        <v>21081</v>
      </c>
      <c r="C2403" s="39" t="s">
        <v>21268</v>
      </c>
      <c r="D2403" s="26" t="str">
        <f>[1]!b_calc_yield(A2403,日期设置!$B$2,F2403,1,R2403,1,O2403,L2403,S2403,)</f>
        <v>Fetching...</v>
      </c>
      <c r="E2403" s="26">
        <f t="shared" si="74"/>
        <v>14.871423668037309</v>
      </c>
      <c r="F2403" s="18">
        <f>[1]!b_dq_cleanprice($A2403,日期设置!B$2)</f>
        <v>99.423599999999993</v>
      </c>
      <c r="G2403" s="18" t="str">
        <f t="shared" si="75"/>
        <v>4.59 + 2.59</v>
      </c>
      <c r="H2403" s="27">
        <f>[1]!b_dq_pctchange($A2403,日期设置!$B$2,1)/100</f>
        <v>0</v>
      </c>
      <c r="I2403" s="26">
        <f>[1]!b_pq_pctchange(A2403,日期设置!$B$4,日期设置!$B$2,1)</f>
        <v>-9.4556043799255418E-2</v>
      </c>
      <c r="J2403" s="26">
        <f>[1]!b_pq_pctchange(A2403,日期设置!$C$4,日期设置!$B$2,1)</f>
        <v>-9.4556043799255418E-2</v>
      </c>
      <c r="K2403" s="52">
        <f>[1]!b_dq_amount($A2403,日期设置!B$2,2,10000)</f>
        <v>0</v>
      </c>
      <c r="L2403" s="26">
        <f>[1]!b_info_latestpar(A2403,日期设置!$B$2)</f>
        <v>100</v>
      </c>
      <c r="M2403" s="6">
        <f>[1]!b_info_outstandingbalance($A2403,日期设置!B$2)</f>
        <v>4</v>
      </c>
      <c r="N2403" s="7" t="str">
        <f>[1]!b_info_latestissurercreditrating2(A2403,日期设置!$B$2,"102","1")</f>
        <v>AA</v>
      </c>
      <c r="O2403" s="8">
        <v>5.6</v>
      </c>
      <c r="P2403" s="9" t="str">
        <f>[1]!b_info_repurchasedate(A2403)</f>
        <v>2023-10-26</v>
      </c>
      <c r="Q2403" s="8" t="s">
        <v>16804</v>
      </c>
      <c r="R2403" s="2" t="str">
        <f>IF((--IF(P2403=0,Q2403,P2403))&gt;(--日期设置!$B$2),IF(P2403=0,Q2403,P2403),Q2403)</f>
        <v>2023-10-26</v>
      </c>
      <c r="S2403" s="31" t="s">
        <v>16110</v>
      </c>
      <c r="T2403" s="8">
        <f>[1]!b_anal_ptmyear($A2403,日期设置!$B$2)</f>
        <v>4.5972602739726032</v>
      </c>
      <c r="U2403" s="8">
        <f>[1]!b_anal_termifexercise($A2403,日期设置!B$2)</f>
        <v>2.5972602739726027</v>
      </c>
      <c r="V2403" s="10">
        <f>[1]!b_dq_dirtyprice(A2403,日期设置!$B$2)</f>
        <v>101.6789</v>
      </c>
      <c r="W2403" s="11">
        <f>IF(U2403=0,ROUNDUP((Q2403-日期设置!$B$2)/365,0),ROUNDUP((R2403-日期设置!$B$2)/365,0))</f>
        <v>3</v>
      </c>
      <c r="X2403" s="18">
        <f>_xlfn.IFNA(VLOOKUP(A2403,过往入选债券!A:D,4,0),2)</f>
        <v>2</v>
      </c>
      <c r="Y2403">
        <f>_xlfn.IFNA(VLOOKUP(C2403,[2]Sheet1!$A:$A,1,0),3)</f>
        <v>3</v>
      </c>
    </row>
    <row r="2404" spans="1:25" hidden="1" x14ac:dyDescent="0.2">
      <c r="A2404" s="21" t="s">
        <v>4971</v>
      </c>
      <c r="B2404" s="21" t="s">
        <v>4972</v>
      </c>
      <c r="C2404" s="37" t="s">
        <v>391</v>
      </c>
      <c r="D2404" s="26" t="str">
        <f>[1]!b_calc_yield(A2404,日期设置!$B$2,F2404,1,R2404,1,O2404,L2404,S2404,)</f>
        <v>Fetching...</v>
      </c>
      <c r="E2404" s="26">
        <f t="shared" si="74"/>
        <v>9.366068079900213</v>
      </c>
      <c r="F2404" s="18">
        <f>[1]!b_dq_cleanprice($A2404,日期设置!B$2)</f>
        <v>102.20569999999999</v>
      </c>
      <c r="G2404" s="18" t="str">
        <f t="shared" si="75"/>
        <v>1.64 + 0</v>
      </c>
      <c r="H2404" s="27">
        <f>[1]!b_dq_pctchange($A2404,日期设置!$B$2,1)/100</f>
        <v>0</v>
      </c>
      <c r="I2404" s="26">
        <f>[1]!b_pq_pctchange(A2404,日期设置!$B$4,日期设置!$B$2,1)</f>
        <v>0</v>
      </c>
      <c r="J2404" s="26">
        <f>[1]!b_pq_pctchange(A2404,日期设置!$C$4,日期设置!$B$2,1)</f>
        <v>0</v>
      </c>
      <c r="K2404" s="52">
        <f>[1]!b_dq_amount($A2404,日期设置!B$2,2,10000)</f>
        <v>0</v>
      </c>
      <c r="L2404" s="26">
        <f>[1]!b_info_latestpar(A2404,日期设置!$B$2)</f>
        <v>100</v>
      </c>
      <c r="M2404" s="6">
        <f>[1]!b_info_outstandingbalance($A2404,日期设置!B$2)</f>
        <v>3</v>
      </c>
      <c r="N2404" s="7" t="str">
        <f>[1]!b_info_latestissurercreditrating2(A2404,日期设置!$B$2,"102","1")</f>
        <v>AA+</v>
      </c>
      <c r="O2404" s="8">
        <v>7.3</v>
      </c>
      <c r="P2404" s="9">
        <f>[1]!b_info_repurchasedate(A2404)</f>
        <v>0</v>
      </c>
      <c r="Q2404" s="8" t="s">
        <v>16072</v>
      </c>
      <c r="R2404" s="2" t="str">
        <f>IF((--IF(P2404=0,Q2404,P2404))&gt;(--日期设置!$B$2),IF(P2404=0,Q2404,P2404),Q2404)</f>
        <v>2022-11-13</v>
      </c>
      <c r="S2404" s="2" t="s">
        <v>18375</v>
      </c>
      <c r="T2404" s="8">
        <f>[1]!b_anal_ptmyear($A2404,日期设置!$B$2)</f>
        <v>1.6465753424657534</v>
      </c>
      <c r="U2404" s="8">
        <f>[1]!b_anal_termifexercise($A2404,日期设置!B$2)</f>
        <v>0</v>
      </c>
      <c r="V2404" s="10">
        <f>[1]!b_dq_dirtyprice(A2404,日期设置!$B$2)</f>
        <v>104.78570000000001</v>
      </c>
      <c r="W2404" s="11">
        <f>IF(U2404=0,ROUNDUP((Q2404-日期设置!$B$2)/365,0),ROUNDUP((R2404-日期设置!$B$2)/365,0))</f>
        <v>2</v>
      </c>
      <c r="X2404" s="18">
        <f>_xlfn.IFNA(VLOOKUP(A2404,过往入选债券!A:D,4,0),2)</f>
        <v>2</v>
      </c>
      <c r="Y2404">
        <f>_xlfn.IFNA(VLOOKUP(C2404,[2]Sheet1!$A:$A,1,0),3)</f>
        <v>3</v>
      </c>
    </row>
    <row r="2405" spans="1:25" hidden="1" x14ac:dyDescent="0.2">
      <c r="A2405" s="21" t="s">
        <v>11126</v>
      </c>
      <c r="B2405" s="21" t="s">
        <v>11127</v>
      </c>
      <c r="C2405" s="37" t="s">
        <v>4660</v>
      </c>
      <c r="D2405" s="26" t="str">
        <f>[1]!b_calc_yield(A2405,日期设置!$B$2,F2405,1,R2405,1,O2405,L2405,S2405,)</f>
        <v>Fetching...</v>
      </c>
      <c r="E2405" s="26">
        <f t="shared" si="74"/>
        <v>12.620621220714678</v>
      </c>
      <c r="F2405" s="18">
        <f>[1]!b_dq_cleanprice($A2405,日期设置!B$2)</f>
        <v>98.271799999999999</v>
      </c>
      <c r="G2405" s="18" t="str">
        <f t="shared" si="75"/>
        <v>4.23 + 2.23</v>
      </c>
      <c r="H2405" s="27">
        <f>[1]!b_dq_pctchange($A2405,日期设置!$B$2,1)/100</f>
        <v>0</v>
      </c>
      <c r="I2405" s="26">
        <f>[1]!b_pq_pctchange(A2405,日期设置!$B$4,日期设置!$B$2,1)</f>
        <v>0</v>
      </c>
      <c r="J2405" s="26">
        <f>[1]!b_pq_pctchange(A2405,日期设置!$C$4,日期设置!$B$2,1)</f>
        <v>0.26527418127205615</v>
      </c>
      <c r="K2405" s="52">
        <f>[1]!b_dq_amount($A2405,日期设置!B$2,2,10000)</f>
        <v>0</v>
      </c>
      <c r="L2405" s="26">
        <f>[1]!b_info_latestpar(A2405,日期设置!$B$2)</f>
        <v>100</v>
      </c>
      <c r="M2405" s="6">
        <f>[1]!b_info_outstandingbalance($A2405,日期设置!B$2)</f>
        <v>8</v>
      </c>
      <c r="N2405" s="7" t="str">
        <f>[1]!b_info_latestissurercreditrating2(A2405,日期设置!$B$2,"102","1")</f>
        <v>AA</v>
      </c>
      <c r="O2405" s="8">
        <v>4.99</v>
      </c>
      <c r="P2405" s="9" t="str">
        <f>[1]!b_info_repurchasedate(A2405)</f>
        <v>2023-06-16</v>
      </c>
      <c r="Q2405" s="8" t="s">
        <v>17694</v>
      </c>
      <c r="R2405" s="2" t="str">
        <f>IF((--IF(P2405=0,Q2405,P2405))&gt;(--日期设置!$B$2),IF(P2405=0,Q2405,P2405),Q2405)</f>
        <v>2023-06-16</v>
      </c>
      <c r="S2405" s="2" t="s">
        <v>18137</v>
      </c>
      <c r="T2405" s="8">
        <f>[1]!b_anal_ptmyear($A2405,日期设置!$B$2)</f>
        <v>4.2356164383561641</v>
      </c>
      <c r="U2405" s="8">
        <f>[1]!b_anal_termifexercise($A2405,日期设置!B$2)</f>
        <v>2.2356164383561645</v>
      </c>
      <c r="V2405" s="10">
        <f>[1]!b_dq_dirtyprice(A2405,日期设置!$B$2)</f>
        <v>102.0861</v>
      </c>
      <c r="W2405" s="11">
        <f>IF(U2405=0,ROUNDUP((Q2405-日期设置!$B$2)/365,0),ROUNDUP((R2405-日期设置!$B$2)/365,0))</f>
        <v>3</v>
      </c>
      <c r="X2405" s="18">
        <f>_xlfn.IFNA(VLOOKUP(A2405,过往入选债券!A:D,4,0),2)</f>
        <v>2</v>
      </c>
      <c r="Y2405">
        <f>_xlfn.IFNA(VLOOKUP(C2405,[2]Sheet1!$A:$A,1,0),3)</f>
        <v>3</v>
      </c>
    </row>
    <row r="2406" spans="1:25" hidden="1" x14ac:dyDescent="0.2">
      <c r="A2406" s="21" t="s">
        <v>6008</v>
      </c>
      <c r="B2406" s="21" t="s">
        <v>6009</v>
      </c>
      <c r="C2406" s="37" t="s">
        <v>116</v>
      </c>
      <c r="D2406" s="26" t="str">
        <f>[1]!b_calc_yield(A2406,日期设置!$B$2,F2406,1,R2406,1,O2406,L2406,S2406,)</f>
        <v>Fetching...</v>
      </c>
      <c r="E2406" s="26">
        <f t="shared" si="74"/>
        <v>7.5358389688676031</v>
      </c>
      <c r="F2406" s="18">
        <f>[1]!b_dq_cleanprice($A2406,日期设置!B$2)</f>
        <v>101.1866</v>
      </c>
      <c r="G2406" s="18" t="str">
        <f t="shared" si="75"/>
        <v>1.34 + 1.34</v>
      </c>
      <c r="H2406" s="27">
        <f>[1]!b_dq_pctchange($A2406,日期设置!$B$2,1)/100</f>
        <v>0</v>
      </c>
      <c r="I2406" s="26">
        <f>[1]!b_pq_pctchange(A2406,日期设置!$B$4,日期设置!$B$2,1)</f>
        <v>0</v>
      </c>
      <c r="J2406" s="26">
        <f>[1]!b_pq_pctchange(A2406,日期设置!$C$4,日期设置!$B$2,1)</f>
        <v>0</v>
      </c>
      <c r="K2406" s="52">
        <f>[1]!b_dq_amount($A2406,日期设置!B$2,2,10000)</f>
        <v>0</v>
      </c>
      <c r="L2406" s="26">
        <f>[1]!b_info_latestpar(A2406,日期设置!$B$2)</f>
        <v>100</v>
      </c>
      <c r="M2406" s="6">
        <f>[1]!b_info_outstandingbalance($A2406,日期设置!B$2)</f>
        <v>4</v>
      </c>
      <c r="N2406" s="7" t="str">
        <f>[1]!b_info_latestissurercreditrating2(A2406,日期设置!$B$2,"102","1")</f>
        <v>AA</v>
      </c>
      <c r="O2406" s="8">
        <v>6.8</v>
      </c>
      <c r="P2406" s="9">
        <f>[1]!b_info_repurchasedate(A2406)</f>
        <v>0</v>
      </c>
      <c r="Q2406" s="8" t="s">
        <v>16177</v>
      </c>
      <c r="R2406" s="2" t="str">
        <f>IF((--IF(P2406=0,Q2406,P2406))&gt;(--日期设置!$B$2),IF(P2406=0,Q2406,P2406),Q2406)</f>
        <v>2022-07-26</v>
      </c>
      <c r="S2406" s="2" t="s">
        <v>18133</v>
      </c>
      <c r="T2406" s="8">
        <f>[1]!b_anal_ptmyear($A2406,日期设置!$B$2)</f>
        <v>1.3452054794520549</v>
      </c>
      <c r="U2406" s="8">
        <f>[1]!b_anal_termifexercise($A2406,日期设置!B$2)</f>
        <v>1.3452054794520547</v>
      </c>
      <c r="V2406" s="10">
        <f>[1]!b_dq_dirtyprice(A2406,日期设置!$B$2)</f>
        <v>105.6392</v>
      </c>
      <c r="W2406" s="11">
        <f>IF(U2406=0,ROUNDUP((Q2406-日期设置!$B$2)/365,0),ROUNDUP((R2406-日期设置!$B$2)/365,0))</f>
        <v>2</v>
      </c>
      <c r="X2406" s="18">
        <f>_xlfn.IFNA(VLOOKUP(A2406,过往入选债券!A:D,4,0),2)</f>
        <v>2</v>
      </c>
      <c r="Y2406">
        <f>_xlfn.IFNA(VLOOKUP(C2406,[2]Sheet1!$A:$A,1,0),3)</f>
        <v>3</v>
      </c>
    </row>
    <row r="2407" spans="1:25" hidden="1" x14ac:dyDescent="0.2">
      <c r="A2407" s="21" t="s">
        <v>5954</v>
      </c>
      <c r="B2407" s="21" t="s">
        <v>5955</v>
      </c>
      <c r="C2407" s="37" t="s">
        <v>1481</v>
      </c>
      <c r="D2407" s="26" t="str">
        <f>[1]!b_calc_yield(A2407,日期设置!$B$2,F2407,1,R2407,1,O2407,L2407,S2407,)</f>
        <v>Fetching...</v>
      </c>
      <c r="E2407" s="26">
        <f t="shared" si="74"/>
        <v>7.065463291500973</v>
      </c>
      <c r="F2407" s="18">
        <f>[1]!b_dq_cleanprice($A2407,日期设置!B$2)</f>
        <v>100.4132</v>
      </c>
      <c r="G2407" s="18" t="str">
        <f t="shared" si="75"/>
        <v>1.26 + 0</v>
      </c>
      <c r="H2407" s="27">
        <f>[1]!b_dq_pctchange($A2407,日期设置!$B$2,1)/100</f>
        <v>0</v>
      </c>
      <c r="I2407" s="26">
        <f>[1]!b_pq_pctchange(A2407,日期设置!$B$4,日期设置!$B$2,1)</f>
        <v>0</v>
      </c>
      <c r="J2407" s="26">
        <f>[1]!b_pq_pctchange(A2407,日期设置!$C$4,日期设置!$B$2,1)</f>
        <v>0</v>
      </c>
      <c r="K2407" s="52">
        <f>[1]!b_dq_amount($A2407,日期设置!B$2,2,10000)</f>
        <v>0</v>
      </c>
      <c r="L2407" s="26">
        <f>[1]!b_info_latestpar(A2407,日期设置!$B$2)</f>
        <v>100</v>
      </c>
      <c r="M2407" s="6">
        <f>[1]!b_info_outstandingbalance($A2407,日期设置!B$2)</f>
        <v>3</v>
      </c>
      <c r="N2407" s="7" t="str">
        <f>[1]!b_info_latestissurercreditrating2(A2407,日期设置!$B$2,"102","1")</f>
        <v>AA</v>
      </c>
      <c r="O2407" s="8">
        <v>6.2</v>
      </c>
      <c r="P2407" s="9">
        <f>[1]!b_info_repurchasedate(A2407)</f>
        <v>0</v>
      </c>
      <c r="Q2407" s="8" t="s">
        <v>16749</v>
      </c>
      <c r="R2407" s="2" t="str">
        <f>IF((--IF(P2407=0,Q2407,P2407))&gt;(--日期设置!$B$2),IF(P2407=0,Q2407,P2407),Q2407)</f>
        <v>2022-06-26</v>
      </c>
      <c r="S2407" s="2" t="s">
        <v>18468</v>
      </c>
      <c r="T2407" s="8">
        <f>[1]!b_anal_ptmyear($A2407,日期设置!$B$2)</f>
        <v>1.263013698630137</v>
      </c>
      <c r="U2407" s="8">
        <f>[1]!b_anal_termifexercise($A2407,日期设置!B$2)</f>
        <v>0</v>
      </c>
      <c r="V2407" s="10">
        <f>[1]!b_dq_dirtyprice(A2407,日期设置!$B$2)</f>
        <v>104.9825</v>
      </c>
      <c r="W2407" s="11">
        <f>IF(U2407=0,ROUNDUP((Q2407-日期设置!$B$2)/365,0),ROUNDUP((R2407-日期设置!$B$2)/365,0))</f>
        <v>2</v>
      </c>
      <c r="X2407" s="18">
        <f>_xlfn.IFNA(VLOOKUP(A2407,过往入选债券!A:D,4,0),2)</f>
        <v>2</v>
      </c>
      <c r="Y2407">
        <f>_xlfn.IFNA(VLOOKUP(C2407,[2]Sheet1!$A:$A,1,0),3)</f>
        <v>3</v>
      </c>
    </row>
    <row r="2408" spans="1:25" hidden="1" x14ac:dyDescent="0.2">
      <c r="A2408" s="28" t="s">
        <v>20630</v>
      </c>
      <c r="B2408" s="28" t="s">
        <v>20631</v>
      </c>
      <c r="C2408" s="39" t="s">
        <v>5973</v>
      </c>
      <c r="D2408" s="26" t="str">
        <f>[1]!b_calc_yield(A2408,日期设置!$B$2,F2408,1,R2408,1,O2408,L2408,S2408,)</f>
        <v>Fetching...</v>
      </c>
      <c r="E2408" s="26">
        <f t="shared" si="74"/>
        <v>36.717747444315883</v>
      </c>
      <c r="F2408" s="18">
        <f>[1]!b_dq_cleanprice($A2408,日期设置!B$2)</f>
        <v>98.274799999999999</v>
      </c>
      <c r="G2408" s="18" t="str">
        <f t="shared" si="75"/>
        <v>6.44 + 0</v>
      </c>
      <c r="H2408" s="27">
        <f>[1]!b_dq_pctchange($A2408,日期设置!$B$2,1)/100</f>
        <v>0</v>
      </c>
      <c r="I2408" s="26">
        <f>[1]!b_pq_pctchange(A2408,日期设置!$B$4,日期设置!$B$2,1)</f>
        <v>-0.93266129032258449</v>
      </c>
      <c r="J2408" s="26">
        <f>[1]!b_pq_pctchange(A2408,日期设置!$C$4,日期设置!$B$2,1)</f>
        <v>-0.93266129032258449</v>
      </c>
      <c r="K2408" s="52">
        <f>[1]!b_dq_amount($A2408,日期设置!B$2,2,10000)</f>
        <v>0</v>
      </c>
      <c r="L2408" s="26">
        <f>[1]!b_info_latestpar(A2408,日期设置!$B$2)</f>
        <v>100</v>
      </c>
      <c r="M2408" s="6">
        <f>[1]!b_info_outstandingbalance($A2408,日期设置!B$2)</f>
        <v>10</v>
      </c>
      <c r="N2408" s="7" t="str">
        <f>[1]!b_info_latestissurercreditrating2(A2408,日期设置!$B$2,"102","1")</f>
        <v>AA+</v>
      </c>
      <c r="O2408" s="8">
        <v>5.5</v>
      </c>
      <c r="P2408" s="9">
        <f>[1]!b_info_repurchasedate(A2408)</f>
        <v>0</v>
      </c>
      <c r="Q2408" s="8" t="s">
        <v>20846</v>
      </c>
      <c r="R2408" s="2" t="str">
        <f>IF((--IF(P2408=0,Q2408,P2408))&gt;(--日期设置!$B$2),IF(P2408=0,Q2408,P2408),Q2408)</f>
        <v>2027-09-02</v>
      </c>
      <c r="S2408" s="31" t="s">
        <v>20816</v>
      </c>
      <c r="T2408" s="8">
        <f>[1]!b_anal_ptmyear($A2408,日期设置!$B$2)</f>
        <v>6.4493150684931511</v>
      </c>
      <c r="U2408" s="8">
        <f>[1]!b_anal_termifexercise($A2408,日期设置!B$2)</f>
        <v>0</v>
      </c>
      <c r="V2408" s="10">
        <f>[1]!b_dq_dirtyprice(A2408,日期设置!$B$2)</f>
        <v>101.3036</v>
      </c>
      <c r="W2408" s="11">
        <f>IF(U2408=0,ROUNDUP((Q2408-日期设置!$B$2)/365,0),ROUNDUP((R2408-日期设置!$B$2)/365,0))</f>
        <v>7</v>
      </c>
      <c r="X2408" s="18">
        <f>_xlfn.IFNA(VLOOKUP(A2408,过往入选债券!A:D,4,0),2)</f>
        <v>2</v>
      </c>
      <c r="Y2408">
        <f>_xlfn.IFNA(VLOOKUP(C2408,[2]Sheet1!$A:$A,1,0),3)</f>
        <v>3</v>
      </c>
    </row>
    <row r="2409" spans="1:25" hidden="1" x14ac:dyDescent="0.2">
      <c r="A2409" s="21" t="s">
        <v>4132</v>
      </c>
      <c r="B2409" s="21" t="s">
        <v>4133</v>
      </c>
      <c r="C2409" s="37" t="s">
        <v>318</v>
      </c>
      <c r="D2409" s="26" t="str">
        <f>[1]!b_calc_yield(A2409,日期设置!$B$2,F2409,1,R2409,1,O2409,L2409,S2409,)</f>
        <v>Fetching...</v>
      </c>
      <c r="E2409" s="26">
        <f t="shared" si="74"/>
        <v>11.635695513640499</v>
      </c>
      <c r="F2409" s="18">
        <f>[1]!b_dq_cleanprice($A2409,日期设置!B$2)</f>
        <v>98.864599999999996</v>
      </c>
      <c r="G2409" s="18" t="str">
        <f t="shared" si="75"/>
        <v>3.99 + 1.99</v>
      </c>
      <c r="H2409" s="27">
        <f>[1]!b_dq_pctchange($A2409,日期设置!$B$2,1)/100</f>
        <v>0</v>
      </c>
      <c r="I2409" s="26">
        <f>[1]!b_pq_pctchange(A2409,日期设置!$B$4,日期设置!$B$2,1)</f>
        <v>0</v>
      </c>
      <c r="J2409" s="26">
        <f>[1]!b_pq_pctchange(A2409,日期设置!$C$4,日期设置!$B$2,1)</f>
        <v>0</v>
      </c>
      <c r="K2409" s="52">
        <f>[1]!b_dq_amount($A2409,日期设置!B$2,2,10000)</f>
        <v>0</v>
      </c>
      <c r="L2409" s="26">
        <f>[1]!b_info_latestpar(A2409,日期设置!$B$2)</f>
        <v>100</v>
      </c>
      <c r="M2409" s="6">
        <f>[1]!b_info_outstandingbalance($A2409,日期设置!B$2)</f>
        <v>7</v>
      </c>
      <c r="N2409" s="7" t="str">
        <f>[1]!b_info_latestissurercreditrating2(A2409,日期设置!$B$2,"102","1")</f>
        <v>AA</v>
      </c>
      <c r="O2409" s="8">
        <v>5.2</v>
      </c>
      <c r="P2409" s="9" t="str">
        <f>[1]!b_info_repurchasedate(A2409)</f>
        <v>2023-03-20</v>
      </c>
      <c r="Q2409" s="8" t="s">
        <v>16527</v>
      </c>
      <c r="R2409" s="2" t="str">
        <f>IF((--IF(P2409=0,Q2409,P2409))&gt;(--日期设置!$B$2),IF(P2409=0,Q2409,P2409),Q2409)</f>
        <v>2023-03-20</v>
      </c>
      <c r="S2409" s="2" t="s">
        <v>18280</v>
      </c>
      <c r="T2409" s="8">
        <f>[1]!b_anal_ptmyear($A2409,日期设置!$B$2)</f>
        <v>3.9945205479452053</v>
      </c>
      <c r="U2409" s="8">
        <f>[1]!b_anal_termifexercise($A2409,日期设置!B$2)</f>
        <v>1.9945205479452055</v>
      </c>
      <c r="V2409" s="10">
        <f>[1]!b_dq_dirtyprice(A2409,日期设置!$B$2)</f>
        <v>98.893100000000004</v>
      </c>
      <c r="W2409" s="11">
        <f>IF(U2409=0,ROUNDUP((Q2409-日期设置!$B$2)/365,0),ROUNDUP((R2409-日期设置!$B$2)/365,0))</f>
        <v>2</v>
      </c>
      <c r="X2409" s="18">
        <f>_xlfn.IFNA(VLOOKUP(A2409,过往入选债券!A:D,4,0),2)</f>
        <v>2</v>
      </c>
      <c r="Y2409">
        <f>_xlfn.IFNA(VLOOKUP(C2409,[2]Sheet1!$A:$A,1,0),3)</f>
        <v>3</v>
      </c>
    </row>
    <row r="2410" spans="1:25" hidden="1" x14ac:dyDescent="0.2">
      <c r="A2410" s="21" t="s">
        <v>11047</v>
      </c>
      <c r="B2410" s="21" t="s">
        <v>11048</v>
      </c>
      <c r="C2410" s="37" t="s">
        <v>133</v>
      </c>
      <c r="D2410" s="26" t="str">
        <f>[1]!b_calc_yield(A2410,日期设置!$B$2,F2410,1,R2410,1,O2410,L2410,S2410,)</f>
        <v>Fetching...</v>
      </c>
      <c r="E2410" s="26">
        <f t="shared" si="74"/>
        <v>12.452244724059414</v>
      </c>
      <c r="F2410" s="18">
        <f>[1]!b_dq_cleanprice($A2410,日期设置!B$2)</f>
        <v>96.287400000000005</v>
      </c>
      <c r="G2410" s="18" t="str">
        <f t="shared" si="75"/>
        <v>2.18 + 0</v>
      </c>
      <c r="H2410" s="27">
        <f>[1]!b_dq_pctchange($A2410,日期设置!$B$2,1)/100</f>
        <v>0</v>
      </c>
      <c r="I2410" s="26">
        <f>[1]!b_pq_pctchange(A2410,日期设置!$B$4,日期设置!$B$2,1)</f>
        <v>0</v>
      </c>
      <c r="J2410" s="26">
        <f>[1]!b_pq_pctchange(A2410,日期设置!$C$4,日期设置!$B$2,1)</f>
        <v>0</v>
      </c>
      <c r="K2410" s="52">
        <f>[1]!b_dq_amount($A2410,日期设置!B$2,2,10000)</f>
        <v>0</v>
      </c>
      <c r="L2410" s="26">
        <f>[1]!b_info_latestpar(A2410,日期设置!$B$2)</f>
        <v>100</v>
      </c>
      <c r="M2410" s="6">
        <f>[1]!b_info_outstandingbalance($A2410,日期设置!B$2)</f>
        <v>10</v>
      </c>
      <c r="N2410" s="7" t="str">
        <f>[1]!b_info_latestissurercreditrating2(A2410,日期设置!$B$2,"102","1")</f>
        <v>AAA</v>
      </c>
      <c r="O2410" s="8">
        <v>3.97</v>
      </c>
      <c r="P2410" s="9">
        <f>[1]!b_info_repurchasedate(A2410)</f>
        <v>0</v>
      </c>
      <c r="Q2410" s="8" t="s">
        <v>16919</v>
      </c>
      <c r="R2410" s="2" t="str">
        <f>IF((--IF(P2410=0,Q2410,P2410))&gt;(--日期设置!$B$2),IF(P2410=0,Q2410,P2410),Q2410)</f>
        <v>2023-05-29</v>
      </c>
      <c r="S2410" s="2" t="s">
        <v>18346</v>
      </c>
      <c r="T2410" s="8">
        <f>[1]!b_anal_ptmyear($A2410,日期设置!$B$2)</f>
        <v>2.1863013698630138</v>
      </c>
      <c r="U2410" s="8">
        <f>[1]!b_anal_termifexercise($A2410,日期设置!B$2)</f>
        <v>0</v>
      </c>
      <c r="V2410" s="10">
        <f>[1]!b_dq_dirtyprice(A2410,日期设置!$B$2)</f>
        <v>99.517799999999994</v>
      </c>
      <c r="W2410" s="11">
        <f>IF(U2410=0,ROUNDUP((Q2410-日期设置!$B$2)/365,0),ROUNDUP((R2410-日期设置!$B$2)/365,0))</f>
        <v>3</v>
      </c>
      <c r="X2410" s="18">
        <f>_xlfn.IFNA(VLOOKUP(A2410,过往入选债券!A:D,4,0),2)</f>
        <v>2</v>
      </c>
      <c r="Y2410">
        <f>_xlfn.IFNA(VLOOKUP(C2410,[2]Sheet1!$A:$A,1,0),3)</f>
        <v>3</v>
      </c>
    </row>
    <row r="2411" spans="1:25" hidden="1" x14ac:dyDescent="0.2">
      <c r="A2411" s="21" t="s">
        <v>9851</v>
      </c>
      <c r="B2411" s="21" t="s">
        <v>9852</v>
      </c>
      <c r="C2411" s="37" t="s">
        <v>974</v>
      </c>
      <c r="D2411" s="26" t="str">
        <f>[1]!b_calc_yield(A2411,日期设置!$B$2,F2411,1,R2411,1,O2411,L2411,S2411,)</f>
        <v>Fetching...</v>
      </c>
      <c r="E2411" s="26">
        <f t="shared" si="74"/>
        <v>10.551957266814259</v>
      </c>
      <c r="F2411" s="18">
        <f>[1]!b_dq_cleanprice($A2411,日期设置!B$2)</f>
        <v>101.09520000000001</v>
      </c>
      <c r="G2411" s="18" t="str">
        <f t="shared" si="75"/>
        <v>3.83 + 1.83</v>
      </c>
      <c r="H2411" s="27">
        <f>[1]!b_dq_pctchange($A2411,日期设置!$B$2,1)/100</f>
        <v>0</v>
      </c>
      <c r="I2411" s="26">
        <f>[1]!b_pq_pctchange(A2411,日期设置!$B$4,日期设置!$B$2,1)</f>
        <v>-1.2461946556044094E-2</v>
      </c>
      <c r="J2411" s="26">
        <f>[1]!b_pq_pctchange(A2411,日期设置!$C$4,日期设置!$B$2,1)</f>
        <v>-0.3846851178886459</v>
      </c>
      <c r="K2411" s="52">
        <f>[1]!b_dq_amount($A2411,日期设置!B$2,2,10000)</f>
        <v>0</v>
      </c>
      <c r="L2411" s="26">
        <f>[1]!b_info_latestpar(A2411,日期设置!$B$2)</f>
        <v>100</v>
      </c>
      <c r="M2411" s="6">
        <f>[1]!b_info_outstandingbalance($A2411,日期设置!B$2)</f>
        <v>6</v>
      </c>
      <c r="N2411" s="7" t="str">
        <f>[1]!b_info_latestissurercreditrating2(A2411,日期设置!$B$2,"102","1")</f>
        <v>AA+</v>
      </c>
      <c r="O2411" s="8">
        <v>6.48</v>
      </c>
      <c r="P2411" s="9" t="str">
        <f>[1]!b_info_repurchasedate(A2411)</f>
        <v>2023-01-20</v>
      </c>
      <c r="Q2411" s="8" t="s">
        <v>16857</v>
      </c>
      <c r="R2411" s="2" t="str">
        <f>IF((--IF(P2411=0,Q2411,P2411))&gt;(--日期设置!$B$2),IF(P2411=0,Q2411,P2411),Q2411)</f>
        <v>2023-01-20</v>
      </c>
      <c r="S2411" s="2" t="s">
        <v>18258</v>
      </c>
      <c r="T2411" s="8">
        <f>[1]!b_anal_ptmyear($A2411,日期设置!$B$2)</f>
        <v>3.8328767123287673</v>
      </c>
      <c r="U2411" s="8">
        <f>[1]!b_anal_termifexercise($A2411,日期设置!B$2)</f>
        <v>1.832876712328767</v>
      </c>
      <c r="V2411" s="10">
        <f>[1]!b_dq_dirtyprice(A2411,日期设置!$B$2)</f>
        <v>102.1782</v>
      </c>
      <c r="W2411" s="11">
        <f>IF(U2411=0,ROUNDUP((Q2411-日期设置!$B$2)/365,0),ROUNDUP((R2411-日期设置!$B$2)/365,0))</f>
        <v>2</v>
      </c>
      <c r="X2411" s="18">
        <f>_xlfn.IFNA(VLOOKUP(A2411,过往入选债券!A:D,4,0),2)</f>
        <v>2</v>
      </c>
      <c r="Y2411">
        <f>_xlfn.IFNA(VLOOKUP(C2411,[2]Sheet1!$A:$A,1,0),3)</f>
        <v>3</v>
      </c>
    </row>
    <row r="2412" spans="1:25" hidden="1" x14ac:dyDescent="0.2">
      <c r="A2412" s="21" t="s">
        <v>9461</v>
      </c>
      <c r="B2412" s="21" t="s">
        <v>9462</v>
      </c>
      <c r="C2412" s="37" t="s">
        <v>425</v>
      </c>
      <c r="D2412" s="26" t="str">
        <f>[1]!b_calc_yield(A2412,日期设置!$B$2,F2412,1,R2412,1,O2412,L2412,S2412,)</f>
        <v>Fetching...</v>
      </c>
      <c r="E2412" s="26">
        <f t="shared" si="74"/>
        <v>9.216494642488172</v>
      </c>
      <c r="F2412" s="18">
        <f>[1]!b_dq_cleanprice($A2412,日期设置!B$2)</f>
        <v>99.493300000000005</v>
      </c>
      <c r="G2412" s="18" t="str">
        <f t="shared" si="75"/>
        <v>1.61 + 0</v>
      </c>
      <c r="H2412" s="27">
        <f>[1]!b_dq_pctchange($A2412,日期设置!$B$2,1)/100</f>
        <v>0</v>
      </c>
      <c r="I2412" s="26">
        <f>[1]!b_pq_pctchange(A2412,日期设置!$B$4,日期设置!$B$2,1)</f>
        <v>0</v>
      </c>
      <c r="J2412" s="26">
        <f>[1]!b_pq_pctchange(A2412,日期设置!$C$4,日期设置!$B$2,1)</f>
        <v>0</v>
      </c>
      <c r="K2412" s="52">
        <f>[1]!b_dq_amount($A2412,日期设置!B$2,2,10000)</f>
        <v>0</v>
      </c>
      <c r="L2412" s="26">
        <f>[1]!b_info_latestpar(A2412,日期设置!$B$2)</f>
        <v>100</v>
      </c>
      <c r="M2412" s="6">
        <f>[1]!b_info_outstandingbalance($A2412,日期设置!B$2)</f>
        <v>10</v>
      </c>
      <c r="N2412" s="7" t="str">
        <f>[1]!b_info_latestissurercreditrating2(A2412,日期设置!$B$2,"102","1")</f>
        <v>AAA</v>
      </c>
      <c r="O2412" s="8">
        <v>5.5</v>
      </c>
      <c r="P2412" s="9">
        <f>[1]!b_info_repurchasedate(A2412)</f>
        <v>0</v>
      </c>
      <c r="Q2412" s="8" t="s">
        <v>16136</v>
      </c>
      <c r="R2412" s="2" t="str">
        <f>IF((--IF(P2412=0,Q2412,P2412))&gt;(--日期设置!$B$2),IF(P2412=0,Q2412,P2412),Q2412)</f>
        <v>2022-10-31</v>
      </c>
      <c r="S2412" s="2" t="s">
        <v>17923</v>
      </c>
      <c r="T2412" s="8">
        <f>[1]!b_anal_ptmyear($A2412,日期设置!$B$2)</f>
        <v>1.6109589041095891</v>
      </c>
      <c r="U2412" s="8">
        <f>[1]!b_anal_termifexercise($A2412,日期设置!B$2)</f>
        <v>0</v>
      </c>
      <c r="V2412" s="10">
        <f>[1]!b_dq_dirtyprice(A2412,日期设置!$B$2)</f>
        <v>101.633</v>
      </c>
      <c r="W2412" s="11">
        <f>IF(U2412=0,ROUNDUP((Q2412-日期设置!$B$2)/365,0),ROUNDUP((R2412-日期设置!$B$2)/365,0))</f>
        <v>2</v>
      </c>
      <c r="X2412" s="18">
        <f>_xlfn.IFNA(VLOOKUP(A2412,过往入选债券!A:D,4,0),2)</f>
        <v>2</v>
      </c>
      <c r="Y2412">
        <f>_xlfn.IFNA(VLOOKUP(C2412,[2]Sheet1!$A:$A,1,0),3)</f>
        <v>3</v>
      </c>
    </row>
    <row r="2413" spans="1:25" hidden="1" x14ac:dyDescent="0.2">
      <c r="A2413" s="21" t="s">
        <v>2074</v>
      </c>
      <c r="B2413" s="21" t="s">
        <v>2075</v>
      </c>
      <c r="C2413" s="37" t="s">
        <v>1760</v>
      </c>
      <c r="D2413" s="26" t="str">
        <f>[1]!b_calc_yield(A2413,日期设置!$B$2,F2413,1,R2413,1,O2413,L2413,S2413,)</f>
        <v>Fetching...</v>
      </c>
      <c r="E2413" s="26">
        <f t="shared" si="74"/>
        <v>2.6749736532143187</v>
      </c>
      <c r="F2413" s="18">
        <f>[1]!b_dq_cleanprice($A2413,日期设置!B$2)</f>
        <v>100</v>
      </c>
      <c r="G2413" s="18" t="str">
        <f t="shared" si="75"/>
        <v>0.46 + 0</v>
      </c>
      <c r="H2413" s="27">
        <f>[1]!b_dq_pctchange($A2413,日期设置!$B$2,1)/100</f>
        <v>0</v>
      </c>
      <c r="I2413" s="26">
        <f>[1]!b_pq_pctchange(A2413,日期设置!$B$4,日期设置!$B$2,1)</f>
        <v>0</v>
      </c>
      <c r="J2413" s="26">
        <f>[1]!b_pq_pctchange(A2413,日期设置!$C$4,日期设置!$B$2,1)</f>
        <v>0</v>
      </c>
      <c r="K2413" s="52">
        <f>[1]!b_dq_amount($A2413,日期设置!B$2,2,10000)</f>
        <v>0</v>
      </c>
      <c r="L2413" s="26">
        <f>[1]!b_info_latestpar(A2413,日期设置!$B$2)</f>
        <v>100</v>
      </c>
      <c r="M2413" s="6">
        <f>[1]!b_info_outstandingbalance($A2413,日期设置!B$2)</f>
        <v>3</v>
      </c>
      <c r="N2413" s="7">
        <f>[1]!b_info_latestissurercreditrating2(A2413,日期设置!$B$2,"102","1")</f>
        <v>0</v>
      </c>
      <c r="O2413" s="8">
        <v>6</v>
      </c>
      <c r="P2413" s="9">
        <f>[1]!b_info_repurchasedate(A2413)</f>
        <v>0</v>
      </c>
      <c r="Q2413" s="8" t="s">
        <v>16762</v>
      </c>
      <c r="R2413" s="2" t="str">
        <f>IF((--IF(P2413=0,Q2413,P2413))&gt;(--日期设置!$B$2),IF(P2413=0,Q2413,P2413),Q2413)</f>
        <v>2021-09-06</v>
      </c>
      <c r="S2413" s="2" t="s">
        <v>17914</v>
      </c>
      <c r="T2413" s="8">
        <f>[1]!b_anal_ptmyear($A2413,日期设置!$B$2)</f>
        <v>0.46027397260273972</v>
      </c>
      <c r="U2413" s="8">
        <f>[1]!b_anal_termifexercise($A2413,日期设置!B$2)</f>
        <v>0</v>
      </c>
      <c r="V2413" s="10">
        <f>[1]!b_dq_dirtyprice(A2413,日期设置!$B$2)</f>
        <v>103.2384</v>
      </c>
      <c r="W2413" s="11">
        <f>IF(U2413=0,ROUNDUP((Q2413-日期设置!$B$2)/365,0),ROUNDUP((R2413-日期设置!$B$2)/365,0))</f>
        <v>1</v>
      </c>
      <c r="X2413" s="18">
        <f>_xlfn.IFNA(VLOOKUP(A2413,过往入选债券!A:D,4,0),2)</f>
        <v>2</v>
      </c>
      <c r="Y2413">
        <f>_xlfn.IFNA(VLOOKUP(C2413,[2]Sheet1!$A:$A,1,0),3)</f>
        <v>3</v>
      </c>
    </row>
    <row r="2414" spans="1:25" hidden="1" x14ac:dyDescent="0.2">
      <c r="A2414" s="21" t="s">
        <v>4790</v>
      </c>
      <c r="B2414" s="21" t="s">
        <v>4791</v>
      </c>
      <c r="C2414" s="37" t="s">
        <v>142</v>
      </c>
      <c r="D2414" s="26" t="str">
        <f>[1]!b_calc_yield(A2414,日期设置!$B$2,F2414,1,R2414,1,O2414,L2414,S2414,)</f>
        <v>Fetching...</v>
      </c>
      <c r="E2414" s="26">
        <f t="shared" si="74"/>
        <v>13.430686452923801</v>
      </c>
      <c r="F2414" s="18">
        <f>[1]!b_dq_cleanprice($A2414,日期设置!B$2)</f>
        <v>98.219099999999997</v>
      </c>
      <c r="G2414" s="18" t="str">
        <f t="shared" si="75"/>
        <v>2.36 + 0</v>
      </c>
      <c r="H2414" s="27">
        <f>[1]!b_dq_pctchange($A2414,日期设置!$B$2,1)/100</f>
        <v>0</v>
      </c>
      <c r="I2414" s="26">
        <f>[1]!b_pq_pctchange(A2414,日期设置!$B$4,日期设置!$B$2,1)</f>
        <v>0</v>
      </c>
      <c r="J2414" s="26">
        <f>[1]!b_pq_pctchange(A2414,日期设置!$C$4,日期设置!$B$2,1)</f>
        <v>0</v>
      </c>
      <c r="K2414" s="52">
        <f>[1]!b_dq_amount($A2414,日期设置!B$2,2,10000)</f>
        <v>0</v>
      </c>
      <c r="L2414" s="26">
        <f>[1]!b_info_latestpar(A2414,日期设置!$B$2)</f>
        <v>100</v>
      </c>
      <c r="M2414" s="6">
        <f>[1]!b_info_outstandingbalance($A2414,日期设置!B$2)</f>
        <v>2</v>
      </c>
      <c r="N2414" s="7">
        <f>[1]!b_info_latestissurercreditrating2(A2414,日期设置!$B$2,"102","1")</f>
        <v>0</v>
      </c>
      <c r="O2414" s="8">
        <v>5</v>
      </c>
      <c r="P2414" s="9">
        <f>[1]!b_info_repurchasedate(A2414)</f>
        <v>0</v>
      </c>
      <c r="Q2414" s="8" t="s">
        <v>16477</v>
      </c>
      <c r="R2414" s="2" t="str">
        <f>IF((--IF(P2414=0,Q2414,P2414))&gt;(--日期设置!$B$2),IF(P2414=0,Q2414,P2414),Q2414)</f>
        <v>2023-08-03</v>
      </c>
      <c r="S2414" s="2" t="s">
        <v>18250</v>
      </c>
      <c r="T2414" s="8">
        <f>[1]!b_anal_ptmyear($A2414,日期设置!$B$2)</f>
        <v>2.3671232876712329</v>
      </c>
      <c r="U2414" s="8">
        <f>[1]!b_anal_termifexercise($A2414,日期设置!B$2)</f>
        <v>0</v>
      </c>
      <c r="V2414" s="10">
        <f>[1]!b_dq_dirtyprice(A2414,日期设置!$B$2)</f>
        <v>101.3835</v>
      </c>
      <c r="W2414" s="11">
        <f>IF(U2414=0,ROUNDUP((Q2414-日期设置!$B$2)/365,0),ROUNDUP((R2414-日期设置!$B$2)/365,0))</f>
        <v>3</v>
      </c>
      <c r="X2414" s="18">
        <f>_xlfn.IFNA(VLOOKUP(A2414,过往入选债券!A:D,4,0),2)</f>
        <v>2</v>
      </c>
      <c r="Y2414">
        <f>_xlfn.IFNA(VLOOKUP(C2414,[2]Sheet1!$A:$A,1,0),3)</f>
        <v>3</v>
      </c>
    </row>
    <row r="2415" spans="1:25" hidden="1" x14ac:dyDescent="0.2">
      <c r="A2415" s="21" t="s">
        <v>11525</v>
      </c>
      <c r="B2415" s="21" t="s">
        <v>11526</v>
      </c>
      <c r="C2415" s="37" t="s">
        <v>11527</v>
      </c>
      <c r="D2415" s="26" t="str">
        <f>[1]!b_calc_yield(A2415,日期设置!$B$2,F2415,1,R2415,1,O2415,L2415,S2415,)</f>
        <v>Fetching...</v>
      </c>
      <c r="E2415" s="26">
        <f t="shared" si="74"/>
        <v>71.456873570585742</v>
      </c>
      <c r="F2415" s="18">
        <f>[1]!b_dq_cleanprice($A2415,日期设置!B$2)</f>
        <v>24.96</v>
      </c>
      <c r="G2415" s="18" t="str">
        <f t="shared" si="75"/>
        <v>1.02 + 0</v>
      </c>
      <c r="H2415" s="27">
        <f>[1]!b_dq_pctchange($A2415,日期设置!$B$2,1)/100</f>
        <v>0</v>
      </c>
      <c r="I2415" s="26">
        <f>[1]!b_pq_pctchange(A2415,日期设置!$B$4,日期设置!$B$2,1)</f>
        <v>0</v>
      </c>
      <c r="J2415" s="26">
        <f>[1]!b_pq_pctchange(A2415,日期设置!$C$4,日期设置!$B$2,1)</f>
        <v>0</v>
      </c>
      <c r="K2415" s="52">
        <f>[1]!b_dq_amount($A2415,日期设置!B$2,2,10000)</f>
        <v>0</v>
      </c>
      <c r="L2415" s="26">
        <f>[1]!b_info_latestpar(A2415,日期设置!$B$2)</f>
        <v>30.000000000000004</v>
      </c>
      <c r="M2415" s="6">
        <f>[1]!b_info_outstandingbalance($A2415,日期设置!B$2)</f>
        <v>3</v>
      </c>
      <c r="N2415" s="7" t="str">
        <f>[1]!b_info_latestissurercreditrating2(A2415,日期设置!$B$2,"102","1")</f>
        <v>AA-</v>
      </c>
      <c r="O2415" s="8">
        <v>8.5399999999999991</v>
      </c>
      <c r="P2415" s="9">
        <f>[1]!b_info_repurchasedate(A2415)</f>
        <v>0</v>
      </c>
      <c r="Q2415" s="8" t="s">
        <v>16085</v>
      </c>
      <c r="R2415" s="2" t="str">
        <f>IF((--IF(P2415=0,Q2415,P2415))&gt;(--日期设置!$B$2),IF(P2415=0,Q2415,P2415),Q2415)</f>
        <v>2022-03-31</v>
      </c>
      <c r="S2415" s="2" t="s">
        <v>17870</v>
      </c>
      <c r="T2415" s="8">
        <f>[1]!b_anal_ptmyear($A2415,日期设置!$B$2)</f>
        <v>1.0246575342465754</v>
      </c>
      <c r="U2415" s="8">
        <f>[1]!b_anal_termifexercise($A2415,日期设置!B$2)</f>
        <v>0</v>
      </c>
      <c r="V2415" s="10">
        <f>[1]!b_dq_dirtyprice(A2415,日期设置!$B$2)</f>
        <v>27.4588</v>
      </c>
      <c r="W2415" s="11">
        <f>IF(U2415=0,ROUNDUP((Q2415-日期设置!$B$2)/365,0),ROUNDUP((R2415-日期设置!$B$2)/365,0))</f>
        <v>2</v>
      </c>
      <c r="X2415" s="18" t="str">
        <f>_xlfn.IFNA(VLOOKUP(A2415,过往入选债券!A:D,4,0),2)</f>
        <v>否</v>
      </c>
      <c r="Y2415">
        <f>_xlfn.IFNA(VLOOKUP(C2415,[2]Sheet1!$A:$A,1,0),3)</f>
        <v>3</v>
      </c>
    </row>
    <row r="2416" spans="1:25" hidden="1" x14ac:dyDescent="0.2">
      <c r="A2416" s="28" t="s">
        <v>20922</v>
      </c>
      <c r="B2416" s="28" t="s">
        <v>20923</v>
      </c>
      <c r="C2416" s="39" t="s">
        <v>145</v>
      </c>
      <c r="D2416" s="26" t="str">
        <f>[1]!b_calc_yield(A2416,日期设置!$B$2,F2416,1,R2416,1,O2416,L2416,S2416,)</f>
        <v>Fetching...</v>
      </c>
      <c r="E2416" s="26">
        <f t="shared" si="74"/>
        <v>14.651684471532889</v>
      </c>
      <c r="F2416" s="18">
        <f>[1]!b_dq_cleanprice($A2416,日期设置!B$2)</f>
        <v>99.95</v>
      </c>
      <c r="G2416" s="18" t="str">
        <f t="shared" si="75"/>
        <v>2.57 + 2.57</v>
      </c>
      <c r="H2416" s="27">
        <f>[1]!b_dq_pctchange($A2416,日期设置!$B$2,1)/100</f>
        <v>0</v>
      </c>
      <c r="I2416" s="26">
        <f>[1]!b_pq_pctchange(A2416,日期设置!$B$4,日期设置!$B$2,1)</f>
        <v>0</v>
      </c>
      <c r="J2416" s="26">
        <f>[1]!b_pq_pctchange(A2416,日期设置!$C$4,日期设置!$B$2,1)</f>
        <v>-0.94152626362735659</v>
      </c>
      <c r="K2416" s="52">
        <f>[1]!b_dq_amount($A2416,日期设置!B$2,2,10000)</f>
        <v>0</v>
      </c>
      <c r="L2416" s="26">
        <f>[1]!b_info_latestpar(A2416,日期设置!$B$2)</f>
        <v>100</v>
      </c>
      <c r="M2416" s="6">
        <f>[1]!b_info_outstandingbalance($A2416,日期设置!B$2)</f>
        <v>5</v>
      </c>
      <c r="N2416" s="7" t="str">
        <f>[1]!b_info_latestissurercreditrating2(A2416,日期设置!$B$2,"102","1")</f>
        <v>AAA</v>
      </c>
      <c r="O2416" s="8">
        <v>5.8</v>
      </c>
      <c r="P2416" s="9">
        <f>[1]!b_info_repurchasedate(A2416)</f>
        <v>0</v>
      </c>
      <c r="Q2416" s="8" t="s">
        <v>17652</v>
      </c>
      <c r="R2416" s="2" t="str">
        <f>IF((--IF(P2416=0,Q2416,P2416))&gt;(--日期设置!$B$2),IF(P2416=0,Q2416,P2416),Q2416)</f>
        <v>2023-10-19</v>
      </c>
      <c r="S2416" s="31" t="s">
        <v>16413</v>
      </c>
      <c r="T2416" s="8">
        <f>[1]!b_anal_ptmyear($A2416,日期设置!$B$2)</f>
        <v>2.5780821917808217</v>
      </c>
      <c r="U2416" s="8">
        <f>[1]!b_anal_termifexercise($A2416,日期设置!B$2)</f>
        <v>2.5780821917808221</v>
      </c>
      <c r="V2416" s="10">
        <f>[1]!b_dq_dirtyprice(A2416,日期设置!$B$2)</f>
        <v>102.39709999999999</v>
      </c>
      <c r="W2416" s="11">
        <f>IF(U2416=0,ROUNDUP((Q2416-日期设置!$B$2)/365,0),ROUNDUP((R2416-日期设置!$B$2)/365,0))</f>
        <v>3</v>
      </c>
      <c r="X2416" s="18">
        <f>_xlfn.IFNA(VLOOKUP(A2416,过往入选债券!A:D,4,0),2)</f>
        <v>2</v>
      </c>
      <c r="Y2416">
        <f>_xlfn.IFNA(VLOOKUP(C2416,[2]Sheet1!$A:$A,1,0),3)</f>
        <v>3</v>
      </c>
    </row>
    <row r="2417" spans="1:25" hidden="1" x14ac:dyDescent="0.2">
      <c r="A2417" s="21" t="s">
        <v>4555</v>
      </c>
      <c r="B2417" s="21" t="s">
        <v>4556</v>
      </c>
      <c r="C2417" s="37" t="s">
        <v>1500</v>
      </c>
      <c r="D2417" s="26" t="str">
        <f>[1]!b_calc_yield(A2417,日期设置!$B$2,F2417,1,R2417,1,O2417,L2417,S2417,)</f>
        <v>Fetching...</v>
      </c>
      <c r="E2417" s="26">
        <f t="shared" si="74"/>
        <v>12.711616059151055</v>
      </c>
      <c r="F2417" s="18">
        <f>[1]!b_dq_cleanprice($A2417,日期设置!B$2)</f>
        <v>98.317999999999998</v>
      </c>
      <c r="G2417" s="18" t="str">
        <f t="shared" si="75"/>
        <v>4.25 + 2.25</v>
      </c>
      <c r="H2417" s="27">
        <f>[1]!b_dq_pctchange($A2417,日期设置!$B$2,1)/100</f>
        <v>0</v>
      </c>
      <c r="I2417" s="26">
        <f>[1]!b_pq_pctchange(A2417,日期设置!$B$4,日期设置!$B$2,1)</f>
        <v>-0.6143998835490817</v>
      </c>
      <c r="J2417" s="26">
        <f>[1]!b_pq_pctchange(A2417,日期设置!$C$4,日期设置!$B$2,1)</f>
        <v>-0.67253497292988751</v>
      </c>
      <c r="K2417" s="52">
        <f>[1]!b_dq_amount($A2417,日期设置!B$2,2,10000)</f>
        <v>0</v>
      </c>
      <c r="L2417" s="26">
        <f>[1]!b_info_latestpar(A2417,日期设置!$B$2)</f>
        <v>100</v>
      </c>
      <c r="M2417" s="6">
        <f>[1]!b_info_outstandingbalance($A2417,日期设置!B$2)</f>
        <v>10</v>
      </c>
      <c r="N2417" s="7">
        <f>[1]!b_info_latestissurercreditrating2(A2417,日期设置!$B$2,"102","1")</f>
        <v>0</v>
      </c>
      <c r="O2417" s="8">
        <v>5</v>
      </c>
      <c r="P2417" s="9" t="str">
        <f>[1]!b_info_repurchasedate(A2417)</f>
        <v>2023-06-24</v>
      </c>
      <c r="Q2417" s="8" t="s">
        <v>16542</v>
      </c>
      <c r="R2417" s="2" t="str">
        <f>IF((--IF(P2417=0,Q2417,P2417))&gt;(--日期设置!$B$2),IF(P2417=0,Q2417,P2417),Q2417)</f>
        <v>2023-06-24</v>
      </c>
      <c r="S2417" s="2" t="s">
        <v>17996</v>
      </c>
      <c r="T2417" s="8">
        <f>[1]!b_anal_ptmyear($A2417,日期设置!$B$2)</f>
        <v>4.2575342465753421</v>
      </c>
      <c r="U2417" s="8">
        <f>[1]!b_anal_termifexercise($A2417,日期设置!B$2)</f>
        <v>2.2575342465753425</v>
      </c>
      <c r="V2417" s="10">
        <f>[1]!b_dq_dirtyprice(A2417,日期设置!$B$2)</f>
        <v>102.0303</v>
      </c>
      <c r="W2417" s="11">
        <f>IF(U2417=0,ROUNDUP((Q2417-日期设置!$B$2)/365,0),ROUNDUP((R2417-日期设置!$B$2)/365,0))</f>
        <v>3</v>
      </c>
      <c r="X2417" s="18" t="str">
        <f>_xlfn.IFNA(VLOOKUP(A2417,过往入选债券!A:D,4,0),2)</f>
        <v>否</v>
      </c>
      <c r="Y2417">
        <f>_xlfn.IFNA(VLOOKUP(C2417,[2]Sheet1!$A:$A,1,0),3)</f>
        <v>3</v>
      </c>
    </row>
    <row r="2418" spans="1:25" hidden="1" x14ac:dyDescent="0.2">
      <c r="A2418" s="21" t="s">
        <v>4409</v>
      </c>
      <c r="B2418" s="21" t="s">
        <v>4410</v>
      </c>
      <c r="C2418" s="37" t="s">
        <v>139</v>
      </c>
      <c r="D2418" s="26" t="str">
        <f>[1]!b_calc_yield(A2418,日期设置!$B$2,F2418,1,R2418,1,O2418,L2418,S2418,)</f>
        <v>Fetching...</v>
      </c>
      <c r="E2418" s="26">
        <f t="shared" si="74"/>
        <v>11.624465511207148</v>
      </c>
      <c r="F2418" s="18">
        <f>[1]!b_dq_cleanprice($A2418,日期设置!B$2)</f>
        <v>99.96</v>
      </c>
      <c r="G2418" s="18" t="str">
        <f t="shared" si="75"/>
        <v>4.10 + 2.10</v>
      </c>
      <c r="H2418" s="27">
        <f>[1]!b_dq_pctchange($A2418,日期设置!$B$2,1)/100</f>
        <v>0</v>
      </c>
      <c r="I2418" s="26">
        <f>[1]!b_pq_pctchange(A2418,日期设置!$B$4,日期设置!$B$2,1)</f>
        <v>0</v>
      </c>
      <c r="J2418" s="26">
        <f>[1]!b_pq_pctchange(A2418,日期设置!$C$4,日期设置!$B$2,1)</f>
        <v>0</v>
      </c>
      <c r="K2418" s="52">
        <f>[1]!b_dq_amount($A2418,日期设置!B$2,2,10000)</f>
        <v>0</v>
      </c>
      <c r="L2418" s="26">
        <f>[1]!b_info_latestpar(A2418,日期设置!$B$2)</f>
        <v>100</v>
      </c>
      <c r="M2418" s="6">
        <f>[1]!b_info_outstandingbalance($A2418,日期设置!B$2)</f>
        <v>5</v>
      </c>
      <c r="N2418" s="7">
        <f>[1]!b_info_latestissurercreditrating2(A2418,日期设置!$B$2,"102","1")</f>
        <v>0</v>
      </c>
      <c r="O2418" s="8">
        <v>5.79</v>
      </c>
      <c r="P2418" s="9" t="str">
        <f>[1]!b_info_repurchasedate(A2418)</f>
        <v>2023-04-29</v>
      </c>
      <c r="Q2418" s="8" t="s">
        <v>16045</v>
      </c>
      <c r="R2418" s="2" t="str">
        <f>IF((--IF(P2418=0,Q2418,P2418))&gt;(--日期设置!$B$2),IF(P2418=0,Q2418,P2418),Q2418)</f>
        <v>2023-04-29</v>
      </c>
      <c r="S2418" s="2" t="s">
        <v>17832</v>
      </c>
      <c r="T2418" s="8">
        <f>[1]!b_anal_ptmyear($A2418,日期设置!$B$2)</f>
        <v>4.1041095890410961</v>
      </c>
      <c r="U2418" s="8">
        <f>[1]!b_anal_termifexercise($A2418,日期设置!B$2)</f>
        <v>2.1041095890410957</v>
      </c>
      <c r="V2418" s="10">
        <f>[1]!b_dq_dirtyprice(A2418,日期设置!$B$2)</f>
        <v>105.1472</v>
      </c>
      <c r="W2418" s="11">
        <f>IF(U2418=0,ROUNDUP((Q2418-日期设置!$B$2)/365,0),ROUNDUP((R2418-日期设置!$B$2)/365,0))</f>
        <v>3</v>
      </c>
      <c r="X2418" s="18">
        <f>_xlfn.IFNA(VLOOKUP(A2418,过往入选债券!A:D,4,0),2)</f>
        <v>2</v>
      </c>
      <c r="Y2418">
        <f>_xlfn.IFNA(VLOOKUP(C2418,[2]Sheet1!$A:$A,1,0),3)</f>
        <v>3</v>
      </c>
    </row>
    <row r="2419" spans="1:25" hidden="1" x14ac:dyDescent="0.2">
      <c r="A2419" s="21" t="s">
        <v>12609</v>
      </c>
      <c r="B2419" s="21" t="s">
        <v>12610</v>
      </c>
      <c r="C2419" s="37" t="s">
        <v>12611</v>
      </c>
      <c r="D2419" s="26" t="str">
        <f>[1]!b_calc_yield(A2419,日期设置!$B$2,F2419,1,R2419,1,O2419,L2419,S2419,)</f>
        <v>Fetching...</v>
      </c>
      <c r="E2419" s="26">
        <f t="shared" si="74"/>
        <v>33.510020710213652</v>
      </c>
      <c r="F2419" s="18">
        <f>[1]!b_dq_cleanprice($A2419,日期设置!B$2)</f>
        <v>39.381</v>
      </c>
      <c r="G2419" s="18" t="str">
        <f t="shared" si="75"/>
        <v>1.69 + 0</v>
      </c>
      <c r="H2419" s="27">
        <f>[1]!b_dq_pctchange($A2419,日期设置!$B$2,1)/100</f>
        <v>0</v>
      </c>
      <c r="I2419" s="26">
        <f>[1]!b_pq_pctchange(A2419,日期设置!$B$4,日期设置!$B$2,1)</f>
        <v>0</v>
      </c>
      <c r="J2419" s="26">
        <f>[1]!b_pq_pctchange(A2419,日期设置!$C$4,日期设置!$B$2,1)</f>
        <v>0</v>
      </c>
      <c r="K2419" s="52">
        <f>[1]!b_dq_amount($A2419,日期设置!B$2,2,10000)</f>
        <v>0</v>
      </c>
      <c r="L2419" s="26">
        <f>[1]!b_info_latestpar(A2419,日期设置!$B$2)</f>
        <v>40</v>
      </c>
      <c r="M2419" s="6">
        <f>[1]!b_info_outstandingbalance($A2419,日期设置!B$2)</f>
        <v>1.4</v>
      </c>
      <c r="N2419" s="7" t="str">
        <f>[1]!b_info_latestissurercreditrating2(A2419,日期设置!$B$2,"102","1")</f>
        <v>AA-</v>
      </c>
      <c r="O2419" s="8">
        <v>6.85</v>
      </c>
      <c r="P2419" s="9">
        <f>[1]!b_info_repurchasedate(A2419)</f>
        <v>0</v>
      </c>
      <c r="Q2419" s="8" t="s">
        <v>17289</v>
      </c>
      <c r="R2419" s="2" t="str">
        <f>IF((--IF(P2419=0,Q2419,P2419))&gt;(--日期设置!$B$2),IF(P2419=0,Q2419,P2419),Q2419)</f>
        <v>2022-11-30</v>
      </c>
      <c r="S2419" s="2" t="s">
        <v>18880</v>
      </c>
      <c r="T2419" s="8">
        <f>[1]!b_anal_ptmyear($A2419,日期设置!$B$2)</f>
        <v>1.6931506849315068</v>
      </c>
      <c r="U2419" s="8">
        <f>[1]!b_anal_termifexercise($A2419,日期设置!B$2)</f>
        <v>0</v>
      </c>
      <c r="V2419" s="10">
        <f>[1]!b_dq_dirtyprice(A2419,日期设置!$B$2)</f>
        <v>40.221699999999998</v>
      </c>
      <c r="W2419" s="11">
        <f>IF(U2419=0,ROUNDUP((Q2419-日期设置!$B$2)/365,0),ROUNDUP((R2419-日期设置!$B$2)/365,0))</f>
        <v>2</v>
      </c>
      <c r="X2419" s="18">
        <f>_xlfn.IFNA(VLOOKUP(A2419,过往入选债券!A:D,4,0),2)</f>
        <v>2</v>
      </c>
      <c r="Y2419">
        <f>_xlfn.IFNA(VLOOKUP(C2419,[2]Sheet1!$A:$A,1,0),3)</f>
        <v>3</v>
      </c>
    </row>
    <row r="2420" spans="1:25" hidden="1" x14ac:dyDescent="0.2">
      <c r="A2420" s="21" t="s">
        <v>13890</v>
      </c>
      <c r="B2420" s="21" t="s">
        <v>13891</v>
      </c>
      <c r="C2420" s="37" t="s">
        <v>13892</v>
      </c>
      <c r="D2420" s="26" t="str">
        <f>[1]!b_calc_yield(A2420,日期设置!$B$2,F2420,1,R2420,1,O2420,L2420,S2420,)</f>
        <v>Fetching...</v>
      </c>
      <c r="E2420" s="26">
        <f t="shared" si="74"/>
        <v>25.724531164367413</v>
      </c>
      <c r="F2420" s="18">
        <f>[1]!b_dq_cleanprice($A2420,日期设置!B$2)</f>
        <v>79.642300000000006</v>
      </c>
      <c r="G2420" s="18" t="str">
        <f t="shared" si="75"/>
        <v>3.36 + 0</v>
      </c>
      <c r="H2420" s="27">
        <f>[1]!b_dq_pctchange($A2420,日期设置!$B$2,1)/100</f>
        <v>0</v>
      </c>
      <c r="I2420" s="26">
        <f>[1]!b_pq_pctchange(A2420,日期设置!$B$4,日期设置!$B$2,1)</f>
        <v>0</v>
      </c>
      <c r="J2420" s="26">
        <f>[1]!b_pq_pctchange(A2420,日期设置!$C$4,日期设置!$B$2,1)</f>
        <v>0</v>
      </c>
      <c r="K2420" s="52">
        <f>[1]!b_dq_amount($A2420,日期设置!B$2,2,10000)</f>
        <v>0</v>
      </c>
      <c r="L2420" s="26">
        <f>[1]!b_info_latestpar(A2420,日期设置!$B$2)</f>
        <v>80</v>
      </c>
      <c r="M2420" s="6">
        <f>[1]!b_info_outstandingbalance($A2420,日期设置!B$2)</f>
        <v>9.6</v>
      </c>
      <c r="N2420" s="7" t="str">
        <f>[1]!b_info_latestissurercreditrating2(A2420,日期设置!$B$2,"102","1")</f>
        <v>AA</v>
      </c>
      <c r="O2420" s="8">
        <v>5.98</v>
      </c>
      <c r="P2420" s="9">
        <f>[1]!b_info_repurchasedate(A2420)</f>
        <v>0</v>
      </c>
      <c r="Q2420" s="8" t="s">
        <v>17650</v>
      </c>
      <c r="R2420" s="2" t="str">
        <f>IF((--IF(P2420=0,Q2420,P2420))&gt;(--日期设置!$B$2),IF(P2420=0,Q2420,P2420),Q2420)</f>
        <v>2024-08-04</v>
      </c>
      <c r="S2420" s="2" t="s">
        <v>18467</v>
      </c>
      <c r="T2420" s="8">
        <f>[1]!b_anal_ptmyear($A2420,日期设置!$B$2)</f>
        <v>3.3698630136986303</v>
      </c>
      <c r="U2420" s="8">
        <f>[1]!b_anal_termifexercise($A2420,日期设置!B$2)</f>
        <v>0</v>
      </c>
      <c r="V2420" s="10">
        <f>[1]!b_dq_dirtyprice(A2420,日期设置!$B$2)</f>
        <v>82.656899999999993</v>
      </c>
      <c r="W2420" s="11">
        <f>IF(U2420=0,ROUNDUP((Q2420-日期设置!$B$2)/365,0),ROUNDUP((R2420-日期设置!$B$2)/365,0))</f>
        <v>4</v>
      </c>
      <c r="X2420" s="18">
        <f>_xlfn.IFNA(VLOOKUP(A2420,过往入选债券!A:D,4,0),2)</f>
        <v>2</v>
      </c>
      <c r="Y2420">
        <f>_xlfn.IFNA(VLOOKUP(C2420,[2]Sheet1!$A:$A,1,0),3)</f>
        <v>3</v>
      </c>
    </row>
    <row r="2421" spans="1:25" x14ac:dyDescent="0.2">
      <c r="A2421" s="28" t="s">
        <v>19583</v>
      </c>
      <c r="B2421" s="28" t="s">
        <v>19584</v>
      </c>
      <c r="C2421" s="38" t="s">
        <v>7160</v>
      </c>
      <c r="D2421" s="26" t="str">
        <f>[1]!b_calc_yield(A2421,日期设置!$B$2,F2421,1,R2421,1,O2421,L2421,S2421,)</f>
        <v>Fetching...</v>
      </c>
      <c r="E2421" s="26">
        <f t="shared" si="74"/>
        <v>13.568674940384806</v>
      </c>
      <c r="F2421" s="18">
        <f>[1]!b_dq_cleanprice($A2421,日期设置!B$2)</f>
        <v>98.613600000000005</v>
      </c>
      <c r="G2421" s="18" t="str">
        <f t="shared" si="75"/>
        <v>2.39 + 0</v>
      </c>
      <c r="H2421" s="27">
        <f>[1]!b_dq_pctchange($A2421,日期设置!$B$2,1)/100</f>
        <v>-2.1542804814497179E-3</v>
      </c>
      <c r="I2421" s="26">
        <f>[1]!b_pq_pctchange(A2421,日期设置!$B$4,日期设置!$B$2,1)</f>
        <v>-0.51631569708671421</v>
      </c>
      <c r="J2421" s="26">
        <f>[1]!b_pq_pctchange(A2421,日期设置!$C$4,日期设置!$B$2,1)</f>
        <v>-0.44038453384055243</v>
      </c>
      <c r="K2421" s="52">
        <f>[1]!b_dq_amount($A2421,日期设置!B$2,2,10000)</f>
        <v>4069.3916711999996</v>
      </c>
      <c r="L2421" s="26">
        <f>[1]!b_info_latestpar(A2421,日期设置!$B$2)</f>
        <v>100</v>
      </c>
      <c r="M2421" s="6">
        <f>[1]!b_info_outstandingbalance($A2421,日期设置!B$2)</f>
        <v>6</v>
      </c>
      <c r="N2421" s="7" t="str">
        <f>[1]!b_info_latestissurercreditrating2(A2421,日期设置!$B$2,"102","1")</f>
        <v>AA</v>
      </c>
      <c r="O2421" s="8">
        <v>5.18</v>
      </c>
      <c r="P2421" s="9">
        <f>[1]!b_info_repurchasedate(A2421)</f>
        <v>0</v>
      </c>
      <c r="Q2421" s="8" t="s">
        <v>17022</v>
      </c>
      <c r="R2421" s="2" t="str">
        <f>IF((--IF(P2421=0,Q2421,P2421))&gt;(--日期设置!$B$2),IF(P2421=0,Q2421,P2421),Q2421)</f>
        <v>2023-08-14</v>
      </c>
      <c r="S2421" s="31" t="s">
        <v>19121</v>
      </c>
      <c r="T2421" s="8">
        <f>[1]!b_anal_ptmyear($A2421,日期设置!$B$2)</f>
        <v>2.3972602739726026</v>
      </c>
      <c r="U2421" s="8">
        <f>[1]!b_anal_termifexercise($A2421,日期设置!B$2)</f>
        <v>0</v>
      </c>
      <c r="V2421" s="10">
        <f>[1]!b_dq_dirtyprice(A2421,日期设置!$B$2)</f>
        <v>101.7358</v>
      </c>
      <c r="W2421" s="11">
        <f>IF(U2421=0,ROUNDUP((Q2421-日期设置!$B$2)/365,0),ROUNDUP((R2421-日期设置!$B$2)/365,0))</f>
        <v>3</v>
      </c>
      <c r="X2421" s="18">
        <f>_xlfn.IFNA(VLOOKUP(A2421,过往入选债券!A:D,4,0),2)</f>
        <v>2</v>
      </c>
      <c r="Y2421">
        <f>_xlfn.IFNA(VLOOKUP(C2421,[2]Sheet1!$A:$A,1,0),3)</f>
        <v>3</v>
      </c>
    </row>
    <row r="2422" spans="1:25" hidden="1" x14ac:dyDescent="0.2">
      <c r="A2422" s="21" t="s">
        <v>4209</v>
      </c>
      <c r="B2422" s="21" t="s">
        <v>4210</v>
      </c>
      <c r="C2422" s="37" t="s">
        <v>4211</v>
      </c>
      <c r="D2422" s="26" t="str">
        <f>[1]!b_calc_yield(A2422,日期设置!$B$2,F2422,1,R2422,1,O2422,L2422,S2422,)</f>
        <v>Fetching...</v>
      </c>
      <c r="E2422" s="26">
        <f t="shared" si="74"/>
        <v>11.047526260280648</v>
      </c>
      <c r="F2422" s="18">
        <f>[1]!b_dq_cleanprice($A2422,日期设置!B$2)</f>
        <v>100</v>
      </c>
      <c r="G2422" s="18" t="str">
        <f t="shared" si="75"/>
        <v>4.01 + 2.01</v>
      </c>
      <c r="H2422" s="27">
        <f>[1]!b_dq_pctchange($A2422,日期设置!$B$2,1)/100</f>
        <v>0</v>
      </c>
      <c r="I2422" s="26">
        <f>[1]!b_pq_pctchange(A2422,日期设置!$B$4,日期设置!$B$2,1)</f>
        <v>0</v>
      </c>
      <c r="J2422" s="26">
        <f>[1]!b_pq_pctchange(A2422,日期设置!$C$4,日期设置!$B$2,1)</f>
        <v>0</v>
      </c>
      <c r="K2422" s="52">
        <f>[1]!b_dq_amount($A2422,日期设置!B$2,2,10000)</f>
        <v>0</v>
      </c>
      <c r="L2422" s="26">
        <f>[1]!b_info_latestpar(A2422,日期设置!$B$2)</f>
        <v>100</v>
      </c>
      <c r="M2422" s="6">
        <f>[1]!b_info_outstandingbalance($A2422,日期设置!B$2)</f>
        <v>2</v>
      </c>
      <c r="N2422" s="7">
        <f>[1]!b_info_latestissurercreditrating2(A2422,日期设置!$B$2,"102","1")</f>
        <v>0</v>
      </c>
      <c r="O2422" s="8">
        <v>5.8</v>
      </c>
      <c r="P2422" s="9" t="str">
        <f>[1]!b_info_repurchasedate(A2422)</f>
        <v>2023-03-27</v>
      </c>
      <c r="Q2422" s="8" t="s">
        <v>16157</v>
      </c>
      <c r="R2422" s="2" t="str">
        <f>IF((--IF(P2422=0,Q2422,P2422))&gt;(--日期设置!$B$2),IF(P2422=0,Q2422,P2422),Q2422)</f>
        <v>2023-03-27</v>
      </c>
      <c r="S2422" s="2" t="s">
        <v>17770</v>
      </c>
      <c r="T2422" s="8">
        <f>[1]!b_anal_ptmyear($A2422,日期设置!$B$2)</f>
        <v>4.0136986301369859</v>
      </c>
      <c r="U2422" s="8">
        <f>[1]!b_anal_termifexercise($A2422,日期设置!B$2)</f>
        <v>2.0136986301369864</v>
      </c>
      <c r="V2422" s="10">
        <f>[1]!b_dq_dirtyprice(A2422,日期设置!$B$2)</f>
        <v>105.7205</v>
      </c>
      <c r="W2422" s="11">
        <f>IF(U2422=0,ROUNDUP((Q2422-日期设置!$B$2)/365,0),ROUNDUP((R2422-日期设置!$B$2)/365,0))</f>
        <v>3</v>
      </c>
      <c r="X2422" s="18">
        <f>_xlfn.IFNA(VLOOKUP(A2422,过往入选债券!A:D,4,0),2)</f>
        <v>2</v>
      </c>
      <c r="Y2422">
        <f>_xlfn.IFNA(VLOOKUP(C2422,[2]Sheet1!$A:$A,1,0),3)</f>
        <v>3</v>
      </c>
    </row>
    <row r="2423" spans="1:25" hidden="1" x14ac:dyDescent="0.2">
      <c r="A2423" s="21" t="s">
        <v>2327</v>
      </c>
      <c r="B2423" s="21" t="s">
        <v>2328</v>
      </c>
      <c r="C2423" s="37" t="s">
        <v>2329</v>
      </c>
      <c r="D2423" s="26" t="str">
        <f>[1]!b_calc_yield(A2423,日期设置!$B$2,F2423,1,R2423,1,O2423,L2423,S2423,)</f>
        <v>Fetching...</v>
      </c>
      <c r="E2423" s="26">
        <f t="shared" si="74"/>
        <v>4.2256470715986705</v>
      </c>
      <c r="F2423" s="18">
        <f>[1]!b_dq_cleanprice($A2423,日期设置!B$2)</f>
        <v>101.1074</v>
      </c>
      <c r="G2423" s="18" t="str">
        <f t="shared" si="75"/>
        <v>2.72 + 0.72</v>
      </c>
      <c r="H2423" s="27">
        <f>[1]!b_dq_pctchange($A2423,日期设置!$B$2,1)/100</f>
        <v>0</v>
      </c>
      <c r="I2423" s="26">
        <f>[1]!b_pq_pctchange(A2423,日期设置!$B$4,日期设置!$B$2,1)</f>
        <v>0</v>
      </c>
      <c r="J2423" s="26">
        <f>[1]!b_pq_pctchange(A2423,日期设置!$C$4,日期设置!$B$2,1)</f>
        <v>0</v>
      </c>
      <c r="K2423" s="52">
        <f>[1]!b_dq_amount($A2423,日期设置!B$2,2,10000)</f>
        <v>0</v>
      </c>
      <c r="L2423" s="26">
        <f>[1]!b_info_latestpar(A2423,日期设置!$B$2)</f>
        <v>100</v>
      </c>
      <c r="M2423" s="6">
        <f>[1]!b_info_outstandingbalance($A2423,日期设置!B$2)</f>
        <v>6</v>
      </c>
      <c r="N2423" s="7">
        <f>[1]!b_info_latestissurercreditrating2(A2423,日期设置!$B$2,"102","1")</f>
        <v>0</v>
      </c>
      <c r="O2423" s="8">
        <v>7.5</v>
      </c>
      <c r="P2423" s="9" t="str">
        <f>[1]!b_info_repurchasedate(A2423)</f>
        <v>2021-12-13</v>
      </c>
      <c r="Q2423" s="8" t="s">
        <v>16655</v>
      </c>
      <c r="R2423" s="2" t="str">
        <f>IF((--IF(P2423=0,Q2423,P2423))&gt;(--日期设置!$B$2),IF(P2423=0,Q2423,P2423),Q2423)</f>
        <v>2021-12-13</v>
      </c>
      <c r="S2423" s="2" t="s">
        <v>18399</v>
      </c>
      <c r="T2423" s="8">
        <f>[1]!b_anal_ptmyear($A2423,日期设置!$B$2)</f>
        <v>2.7287671232876711</v>
      </c>
      <c r="U2423" s="8">
        <f>[1]!b_anal_termifexercise($A2423,日期设置!B$2)</f>
        <v>0.72876712328767124</v>
      </c>
      <c r="V2423" s="10">
        <f>[1]!b_dq_dirtyprice(A2423,日期设置!$B$2)</f>
        <v>103.1416</v>
      </c>
      <c r="W2423" s="11">
        <f>IF(U2423=0,ROUNDUP((Q2423-日期设置!$B$2)/365,0),ROUNDUP((R2423-日期设置!$B$2)/365,0))</f>
        <v>1</v>
      </c>
      <c r="X2423" s="18">
        <f>_xlfn.IFNA(VLOOKUP(A2423,过往入选债券!A:D,4,0),2)</f>
        <v>2</v>
      </c>
      <c r="Y2423">
        <f>_xlfn.IFNA(VLOOKUP(C2423,[2]Sheet1!$A:$A,1,0),3)</f>
        <v>3</v>
      </c>
    </row>
    <row r="2424" spans="1:25" hidden="1" x14ac:dyDescent="0.2">
      <c r="A2424" s="21" t="s">
        <v>6268</v>
      </c>
      <c r="B2424" s="21" t="s">
        <v>6269</v>
      </c>
      <c r="C2424" s="37" t="s">
        <v>548</v>
      </c>
      <c r="D2424" s="26" t="str">
        <f>[1]!b_calc_yield(A2424,日期设置!$B$2,F2424,1,R2424,1,O2424,L2424,S2424,)</f>
        <v>Fetching...</v>
      </c>
      <c r="E2424" s="26">
        <f t="shared" si="74"/>
        <v>10.627486734238456</v>
      </c>
      <c r="F2424" s="18">
        <f>[1]!b_dq_cleanprice($A2424,日期设置!B$2)</f>
        <v>103.76049999999999</v>
      </c>
      <c r="G2424" s="18" t="str">
        <f t="shared" si="75"/>
        <v>1.86 + 0</v>
      </c>
      <c r="H2424" s="27">
        <f>[1]!b_dq_pctchange($A2424,日期设置!$B$2,1)/100</f>
        <v>0</v>
      </c>
      <c r="I2424" s="26">
        <f>[1]!b_pq_pctchange(A2424,日期设置!$B$4,日期设置!$B$2,1)</f>
        <v>0</v>
      </c>
      <c r="J2424" s="26">
        <f>[1]!b_pq_pctchange(A2424,日期设置!$C$4,日期设置!$B$2,1)</f>
        <v>0</v>
      </c>
      <c r="K2424" s="52">
        <f>[1]!b_dq_amount($A2424,日期设置!B$2,2,10000)</f>
        <v>0</v>
      </c>
      <c r="L2424" s="26">
        <f>[1]!b_info_latestpar(A2424,日期设置!$B$2)</f>
        <v>100</v>
      </c>
      <c r="M2424" s="6">
        <f>[1]!b_info_outstandingbalance($A2424,日期设置!B$2)</f>
        <v>10</v>
      </c>
      <c r="N2424" s="7" t="str">
        <f>[1]!b_info_latestissurercreditrating2(A2424,日期设置!$B$2,"102","1")</f>
        <v>AA+</v>
      </c>
      <c r="O2424" s="8">
        <v>8</v>
      </c>
      <c r="P2424" s="9">
        <f>[1]!b_info_repurchasedate(A2424)</f>
        <v>0</v>
      </c>
      <c r="Q2424" s="8" t="s">
        <v>16917</v>
      </c>
      <c r="R2424" s="2" t="str">
        <f>IF((--IF(P2424=0,Q2424,P2424))&gt;(--日期设置!$B$2),IF(P2424=0,Q2424,P2424),Q2424)</f>
        <v>2023-01-31</v>
      </c>
      <c r="S2424" s="2" t="s">
        <v>18584</v>
      </c>
      <c r="T2424" s="8">
        <f>[1]!b_anal_ptmyear($A2424,日期设置!$B$2)</f>
        <v>1.8630136986301369</v>
      </c>
      <c r="U2424" s="8">
        <f>[1]!b_anal_termifexercise($A2424,日期设置!B$2)</f>
        <v>0</v>
      </c>
      <c r="V2424" s="10">
        <f>[1]!b_dq_dirtyprice(A2424,日期设置!$B$2)</f>
        <v>104.85639999999999</v>
      </c>
      <c r="W2424" s="11">
        <f>IF(U2424=0,ROUNDUP((Q2424-日期设置!$B$2)/365,0),ROUNDUP((R2424-日期设置!$B$2)/365,0))</f>
        <v>2</v>
      </c>
      <c r="X2424" s="18">
        <f>_xlfn.IFNA(VLOOKUP(A2424,过往入选债券!A:D,4,0),2)</f>
        <v>2</v>
      </c>
      <c r="Y2424">
        <f>_xlfn.IFNA(VLOOKUP(C2424,[2]Sheet1!$A:$A,1,0),3)</f>
        <v>3</v>
      </c>
    </row>
    <row r="2425" spans="1:25" hidden="1" x14ac:dyDescent="0.2">
      <c r="A2425" s="21" t="s">
        <v>15870</v>
      </c>
      <c r="B2425" s="21" t="s">
        <v>15871</v>
      </c>
      <c r="C2425" s="37" t="s">
        <v>15872</v>
      </c>
      <c r="D2425" s="26" t="str">
        <f>[1]!b_calc_yield(A2425,日期设置!$B$2,F2425,1,R2425,1,O2425,L2425,S2425,)</f>
        <v>Fetching...</v>
      </c>
      <c r="E2425" s="26">
        <f t="shared" si="74"/>
        <v>34.060016171108629</v>
      </c>
      <c r="F2425" s="18">
        <f>[1]!b_dq_cleanprice($A2425,日期设置!B$2)</f>
        <v>100</v>
      </c>
      <c r="G2425" s="18" t="str">
        <f t="shared" si="75"/>
        <v>6.15 + 0</v>
      </c>
      <c r="H2425" s="27">
        <f>[1]!b_dq_pctchange($A2425,日期设置!$B$2,1)/100</f>
        <v>0</v>
      </c>
      <c r="I2425" s="26">
        <f>[1]!b_pq_pctchange(A2425,日期设置!$B$4,日期设置!$B$2,1)</f>
        <v>0</v>
      </c>
      <c r="J2425" s="26">
        <f>[1]!b_pq_pctchange(A2425,日期设置!$C$4,日期设置!$B$2,1)</f>
        <v>0</v>
      </c>
      <c r="K2425" s="52">
        <f>[1]!b_dq_amount($A2425,日期设置!B$2,2,10000)</f>
        <v>0</v>
      </c>
      <c r="L2425" s="26">
        <f>[1]!b_info_latestpar(A2425,日期设置!$B$2)</f>
        <v>100</v>
      </c>
      <c r="M2425" s="6">
        <f>[1]!b_info_outstandingbalance($A2425,日期设置!B$2)</f>
        <v>7</v>
      </c>
      <c r="N2425" s="7" t="str">
        <f>[1]!b_info_latestissurercreditrating2(A2425,日期设置!$B$2,"102","1")</f>
        <v>AA</v>
      </c>
      <c r="O2425" s="8">
        <v>5.8</v>
      </c>
      <c r="P2425" s="9">
        <f>[1]!b_info_repurchasedate(A2425)</f>
        <v>0</v>
      </c>
      <c r="Q2425" s="8" t="s">
        <v>17740</v>
      </c>
      <c r="R2425" s="2" t="str">
        <f>IF((--IF(P2425=0,Q2425,P2425))&gt;(--日期设置!$B$2),IF(P2425=0,Q2425,P2425),Q2425)</f>
        <v>2027-05-19</v>
      </c>
      <c r="S2425" s="2" t="s">
        <v>17964</v>
      </c>
      <c r="T2425" s="8">
        <f>[1]!b_anal_ptmyear($A2425,日期设置!$B$2)</f>
        <v>6.1589041095890416</v>
      </c>
      <c r="U2425" s="8">
        <f>[1]!b_anal_termifexercise($A2425,日期设置!B$2)</f>
        <v>0</v>
      </c>
      <c r="V2425" s="10">
        <f>[1]!b_dq_dirtyprice(A2425,日期设置!$B$2)</f>
        <v>104.8784</v>
      </c>
      <c r="W2425" s="11">
        <f>IF(U2425=0,ROUNDUP((Q2425-日期设置!$B$2)/365,0),ROUNDUP((R2425-日期设置!$B$2)/365,0))</f>
        <v>7</v>
      </c>
      <c r="X2425" s="18">
        <f>_xlfn.IFNA(VLOOKUP(A2425,过往入选债券!A:D,4,0),2)</f>
        <v>2</v>
      </c>
      <c r="Y2425">
        <f>_xlfn.IFNA(VLOOKUP(C2425,[2]Sheet1!$A:$A,1,0),3)</f>
        <v>3</v>
      </c>
    </row>
    <row r="2426" spans="1:25" hidden="1" x14ac:dyDescent="0.2">
      <c r="A2426" s="28" t="s">
        <v>21838</v>
      </c>
      <c r="B2426" s="28" t="s">
        <v>22026</v>
      </c>
      <c r="C2426" s="39" t="s">
        <v>20814</v>
      </c>
      <c r="D2426" s="26" t="str">
        <f>[1]!b_calc_yield(A2426,日期设置!$B$2,F2426,1,R2426,1,O2426,L2426,S2426,)</f>
        <v>Fetching...</v>
      </c>
      <c r="E2426" s="26">
        <f t="shared" si="74"/>
        <v>38.90041452783737</v>
      </c>
      <c r="F2426" s="18">
        <f>[1]!b_dq_cleanprice($A2426,日期设置!B$2)</f>
        <v>100</v>
      </c>
      <c r="G2426" s="18" t="str">
        <f t="shared" si="75"/>
        <v>6.78 + 0</v>
      </c>
      <c r="H2426" s="27">
        <f>[1]!b_dq_pctchange($A2426,日期设置!$B$2,1)/100</f>
        <v>0</v>
      </c>
      <c r="I2426" s="26">
        <f>[1]!b_pq_pctchange(A2426,日期设置!$B$4,日期设置!$B$2,1)</f>
        <v>0</v>
      </c>
      <c r="J2426" s="26">
        <f>[1]!b_pq_pctchange(A2426,日期设置!$C$4,日期设置!$B$2,1)</f>
        <v>0</v>
      </c>
      <c r="K2426" s="52">
        <f>[1]!b_dq_amount($A2426,日期设置!B$2,2,10000)</f>
        <v>0</v>
      </c>
      <c r="L2426" s="26">
        <f>[1]!b_info_latestpar(A2426,日期设置!$B$2)</f>
        <v>100</v>
      </c>
      <c r="M2426" s="6">
        <f>[1]!b_info_outstandingbalance($A2426,日期设置!B$2)</f>
        <v>2.4</v>
      </c>
      <c r="N2426" s="7" t="str">
        <f>[1]!b_info_latestissurercreditrating2(A2426,日期设置!$B$2,"102","1")</f>
        <v>AA-</v>
      </c>
      <c r="O2426" s="43">
        <v>5.8</v>
      </c>
      <c r="P2426" s="9">
        <f>[1]!b_info_repurchasedate(A2426)</f>
        <v>0</v>
      </c>
      <c r="Q2426" s="31" t="s">
        <v>22180</v>
      </c>
      <c r="R2426" s="2" t="str">
        <f>IF((--IF(P2426=0,Q2426,P2426))&gt;(--日期设置!$B$2),IF(P2426=0,Q2426,P2426),Q2426)</f>
        <v>2028-01-04</v>
      </c>
      <c r="S2426" s="31" t="s">
        <v>17182</v>
      </c>
      <c r="T2426" s="8">
        <f>[1]!b_anal_ptmyear($A2426,日期设置!$B$2)</f>
        <v>6.7890410958904113</v>
      </c>
      <c r="U2426" s="8">
        <f>[1]!b_anal_termifexercise($A2426,日期设置!B$2)</f>
        <v>0</v>
      </c>
      <c r="V2426" s="10">
        <f>[1]!b_dq_dirtyprice(A2426,日期设置!$B$2)</f>
        <v>101.2236</v>
      </c>
      <c r="W2426" s="11">
        <f>IF(U2426=0,ROUNDUP((Q2426-日期设置!$B$2)/365,0),ROUNDUP((R2426-日期设置!$B$2)/365,0))</f>
        <v>7</v>
      </c>
      <c r="X2426" s="18">
        <f>_xlfn.IFNA(VLOOKUP(A2426,过往入选债券!A:D,4,0),2)</f>
        <v>2</v>
      </c>
      <c r="Y2426">
        <f>_xlfn.IFNA(VLOOKUP(C2426,[2]Sheet1!$A:$A,1,0),3)</f>
        <v>3</v>
      </c>
    </row>
    <row r="2427" spans="1:25" hidden="1" x14ac:dyDescent="0.2">
      <c r="A2427" s="21" t="s">
        <v>2988</v>
      </c>
      <c r="B2427" s="21" t="s">
        <v>2989</v>
      </c>
      <c r="C2427" s="37" t="s">
        <v>2540</v>
      </c>
      <c r="D2427" s="26" t="str">
        <f>[1]!b_calc_yield(A2427,日期设置!$B$2,F2427,1,R2427,1,O2427,L2427,S2427,)</f>
        <v>Fetching...</v>
      </c>
      <c r="E2427" s="26">
        <f t="shared" si="74"/>
        <v>7.5892920341454451</v>
      </c>
      <c r="F2427" s="18">
        <f>[1]!b_dq_cleanprice($A2427,日期设置!B$2)</f>
        <v>101.49</v>
      </c>
      <c r="G2427" s="18" t="str">
        <f t="shared" si="75"/>
        <v>3.36 + 1.36</v>
      </c>
      <c r="H2427" s="27">
        <f>[1]!b_dq_pctchange($A2427,日期设置!$B$2,1)/100</f>
        <v>0</v>
      </c>
      <c r="I2427" s="26">
        <f>[1]!b_pq_pctchange(A2427,日期设置!$B$4,日期设置!$B$2,1)</f>
        <v>0</v>
      </c>
      <c r="J2427" s="26">
        <f>[1]!b_pq_pctchange(A2427,日期设置!$C$4,日期设置!$B$2,1)</f>
        <v>1.7077563062516818</v>
      </c>
      <c r="K2427" s="52">
        <f>[1]!b_dq_amount($A2427,日期设置!B$2,2,10000)</f>
        <v>0</v>
      </c>
      <c r="L2427" s="26">
        <f>[1]!b_info_latestpar(A2427,日期设置!$B$2)</f>
        <v>100</v>
      </c>
      <c r="M2427" s="6">
        <f>[1]!b_info_outstandingbalance($A2427,日期设置!B$2)</f>
        <v>7</v>
      </c>
      <c r="N2427" s="7">
        <f>[1]!b_info_latestissurercreditrating2(A2427,日期设置!$B$2,"102","1")</f>
        <v>0</v>
      </c>
      <c r="O2427" s="8">
        <v>7</v>
      </c>
      <c r="P2427" s="9" t="str">
        <f>[1]!b_info_repurchasedate(A2427)</f>
        <v>2022-08-01</v>
      </c>
      <c r="Q2427" s="8" t="s">
        <v>17160</v>
      </c>
      <c r="R2427" s="2" t="str">
        <f>IF((--IF(P2427=0,Q2427,P2427))&gt;(--日期设置!$B$2),IF(P2427=0,Q2427,P2427),Q2427)</f>
        <v>2022-08-01</v>
      </c>
      <c r="S2427" s="2" t="s">
        <v>19082</v>
      </c>
      <c r="T2427" s="8">
        <f>[1]!b_anal_ptmyear($A2427,日期设置!$B$2)</f>
        <v>3.3616438356164382</v>
      </c>
      <c r="U2427" s="8">
        <f>[1]!b_anal_termifexercise($A2427,日期设置!B$2)</f>
        <v>1.3616438356164384</v>
      </c>
      <c r="V2427" s="10">
        <f>[1]!b_dq_dirtyprice(A2427,日期设置!$B$2)</f>
        <v>105.9585</v>
      </c>
      <c r="W2427" s="11">
        <f>IF(U2427=0,ROUNDUP((Q2427-日期设置!$B$2)/365,0),ROUNDUP((R2427-日期设置!$B$2)/365,0))</f>
        <v>2</v>
      </c>
      <c r="X2427" s="18">
        <f>_xlfn.IFNA(VLOOKUP(A2427,过往入选债券!A:D,4,0),2)</f>
        <v>2</v>
      </c>
      <c r="Y2427">
        <f>_xlfn.IFNA(VLOOKUP(C2427,[2]Sheet1!$A:$A,1,0),3)</f>
        <v>3</v>
      </c>
    </row>
    <row r="2428" spans="1:25" hidden="1" x14ac:dyDescent="0.2">
      <c r="A2428" s="21" t="s">
        <v>15873</v>
      </c>
      <c r="B2428" s="21" t="s">
        <v>15874</v>
      </c>
      <c r="C2428" s="37" t="s">
        <v>13345</v>
      </c>
      <c r="D2428" s="26" t="str">
        <f>[1]!b_calc_yield(A2428,日期设置!$B$2,F2428,1,R2428,1,O2428,L2428,S2428,)</f>
        <v>Fetching...</v>
      </c>
      <c r="E2428" s="26">
        <f t="shared" si="74"/>
        <v>34.69264976653912</v>
      </c>
      <c r="F2428" s="18">
        <f>[1]!b_dq_cleanprice($A2428,日期设置!B$2)</f>
        <v>100</v>
      </c>
      <c r="G2428" s="18" t="str">
        <f t="shared" si="75"/>
        <v>6.24 + 0</v>
      </c>
      <c r="H2428" s="27">
        <f>[1]!b_dq_pctchange($A2428,日期设置!$B$2,1)/100</f>
        <v>0</v>
      </c>
      <c r="I2428" s="26">
        <f>[1]!b_pq_pctchange(A2428,日期设置!$B$4,日期设置!$B$2,1)</f>
        <v>0</v>
      </c>
      <c r="J2428" s="26">
        <f>[1]!b_pq_pctchange(A2428,日期设置!$C$4,日期设置!$B$2,1)</f>
        <v>0</v>
      </c>
      <c r="K2428" s="52">
        <f>[1]!b_dq_amount($A2428,日期设置!B$2,2,10000)</f>
        <v>0</v>
      </c>
      <c r="L2428" s="26">
        <f>[1]!b_info_latestpar(A2428,日期设置!$B$2)</f>
        <v>100</v>
      </c>
      <c r="M2428" s="6">
        <f>[1]!b_info_outstandingbalance($A2428,日期设置!B$2)</f>
        <v>8</v>
      </c>
      <c r="N2428" s="7" t="str">
        <f>[1]!b_info_latestissurercreditrating2(A2428,日期设置!$B$2,"102","1")</f>
        <v>AA-</v>
      </c>
      <c r="O2428" s="8">
        <v>5.8</v>
      </c>
      <c r="P2428" s="9">
        <f>[1]!b_info_repurchasedate(A2428)</f>
        <v>0</v>
      </c>
      <c r="Q2428" s="8" t="s">
        <v>16673</v>
      </c>
      <c r="R2428" s="2" t="str">
        <f>IF((--IF(P2428=0,Q2428,P2428))&gt;(--日期设置!$B$2),IF(P2428=0,Q2428,P2428),Q2428)</f>
        <v>2027-06-19</v>
      </c>
      <c r="S2428" s="2" t="s">
        <v>18087</v>
      </c>
      <c r="T2428" s="8">
        <f>[1]!b_anal_ptmyear($A2428,日期设置!$B$2)</f>
        <v>6.2438356164383562</v>
      </c>
      <c r="U2428" s="8">
        <f>[1]!b_anal_termifexercise($A2428,日期设置!B$2)</f>
        <v>0</v>
      </c>
      <c r="V2428" s="10">
        <f>[1]!b_dq_dirtyprice(A2428,日期设置!$B$2)</f>
        <v>104.3858</v>
      </c>
      <c r="W2428" s="11">
        <f>IF(U2428=0,ROUNDUP((Q2428-日期设置!$B$2)/365,0),ROUNDUP((R2428-日期设置!$B$2)/365,0))</f>
        <v>7</v>
      </c>
      <c r="X2428" s="18">
        <f>_xlfn.IFNA(VLOOKUP(A2428,过往入选债券!A:D,4,0),2)</f>
        <v>2</v>
      </c>
      <c r="Y2428">
        <f>_xlfn.IFNA(VLOOKUP(C2428,[2]Sheet1!$A:$A,1,0),3)</f>
        <v>3</v>
      </c>
    </row>
    <row r="2429" spans="1:25" hidden="1" x14ac:dyDescent="0.2">
      <c r="A2429" s="28" t="s">
        <v>21908</v>
      </c>
      <c r="B2429" s="28" t="s">
        <v>22113</v>
      </c>
      <c r="C2429" s="39" t="s">
        <v>211</v>
      </c>
      <c r="D2429" s="26" t="str">
        <f>[1]!b_calc_yield(A2429,日期设置!$B$2,F2429,1,R2429,1,O2429,L2429,S2429,)</f>
        <v>Fetching...</v>
      </c>
      <c r="E2429" s="26">
        <f t="shared" si="74"/>
        <v>15.672204284600921</v>
      </c>
      <c r="F2429" s="18">
        <f>[1]!b_dq_cleanprice($A2429,日期设置!B$2)</f>
        <v>99.984099999999998</v>
      </c>
      <c r="G2429" s="18" t="str">
        <f t="shared" si="75"/>
        <v>2.73 + 2.73</v>
      </c>
      <c r="H2429" s="27">
        <f>[1]!b_dq_pctchange($A2429,日期设置!$B$2,1)/100</f>
        <v>0</v>
      </c>
      <c r="I2429" s="26">
        <f>[1]!b_pq_pctchange(A2429,日期设置!$B$4,日期设置!$B$2,1)</f>
        <v>0</v>
      </c>
      <c r="J2429" s="26">
        <f>[1]!b_pq_pctchange(A2429,日期设置!$C$4,日期设置!$B$2,1)</f>
        <v>0</v>
      </c>
      <c r="K2429" s="52">
        <f>[1]!b_dq_amount($A2429,日期设置!B$2,2,10000)</f>
        <v>0</v>
      </c>
      <c r="L2429" s="26">
        <f>[1]!b_info_latestpar(A2429,日期设置!$B$2)</f>
        <v>100</v>
      </c>
      <c r="M2429" s="6">
        <f>[1]!b_info_outstandingbalance($A2429,日期设置!B$2)</f>
        <v>2.5</v>
      </c>
      <c r="N2429" s="7" t="str">
        <f>[1]!b_info_latestissurercreditrating2(A2429,日期设置!$B$2,"102","1")</f>
        <v>AA+</v>
      </c>
      <c r="O2429" s="43">
        <v>5.8</v>
      </c>
      <c r="P2429" s="9">
        <f>[1]!b_info_repurchasedate(A2429)</f>
        <v>0</v>
      </c>
      <c r="Q2429" s="31" t="s">
        <v>22179</v>
      </c>
      <c r="R2429" s="2" t="str">
        <f>IF((--IF(P2429=0,Q2429,P2429))&gt;(--日期设置!$B$2),IF(P2429=0,Q2429,P2429),Q2429)</f>
        <v>2023-12-17</v>
      </c>
      <c r="S2429" s="31" t="s">
        <v>17435</v>
      </c>
      <c r="T2429" s="8">
        <f>[1]!b_anal_ptmyear($A2429,日期设置!$B$2)</f>
        <v>2.7397260273972601</v>
      </c>
      <c r="U2429" s="8">
        <f>[1]!b_anal_termifexercise($A2429,日期设置!B$2)</f>
        <v>2.7397260273972601</v>
      </c>
      <c r="V2429" s="10">
        <f>[1]!b_dq_dirtyprice(A2429,日期设置!$B$2)</f>
        <v>101.4937</v>
      </c>
      <c r="W2429" s="11">
        <f>IF(U2429=0,ROUNDUP((Q2429-日期设置!$B$2)/365,0),ROUNDUP((R2429-日期设置!$B$2)/365,0))</f>
        <v>3</v>
      </c>
      <c r="X2429" s="18">
        <f>_xlfn.IFNA(VLOOKUP(A2429,过往入选债券!A:D,4,0),2)</f>
        <v>2</v>
      </c>
      <c r="Y2429">
        <f>_xlfn.IFNA(VLOOKUP(C2429,[2]Sheet1!$A:$A,1,0),3)</f>
        <v>3</v>
      </c>
    </row>
    <row r="2430" spans="1:25" hidden="1" x14ac:dyDescent="0.2">
      <c r="A2430" s="28" t="s">
        <v>21778</v>
      </c>
      <c r="B2430" s="28" t="s">
        <v>21950</v>
      </c>
      <c r="C2430" s="39" t="s">
        <v>13313</v>
      </c>
      <c r="D2430" s="26" t="str">
        <f>[1]!b_calc_yield(A2430,日期设置!$B$2,F2430,1,R2430,1,O2430,L2430,S2430,)</f>
        <v>Fetching...</v>
      </c>
      <c r="E2430" s="26">
        <f t="shared" si="74"/>
        <v>38.227735601605239</v>
      </c>
      <c r="F2430" s="18">
        <f>[1]!b_dq_cleanprice($A2430,日期设置!B$2)</f>
        <v>100</v>
      </c>
      <c r="G2430" s="18" t="str">
        <f t="shared" si="75"/>
        <v>6.70 + 0</v>
      </c>
      <c r="H2430" s="27">
        <f>[1]!b_dq_pctchange($A2430,日期设置!$B$2,1)/100</f>
        <v>0</v>
      </c>
      <c r="I2430" s="26">
        <f>[1]!b_pq_pctchange(A2430,日期设置!$B$4,日期设置!$B$2,1)</f>
        <v>0</v>
      </c>
      <c r="J2430" s="26">
        <f>[1]!b_pq_pctchange(A2430,日期设置!$C$4,日期设置!$B$2,1)</f>
        <v>0</v>
      </c>
      <c r="K2430" s="52">
        <f>[1]!b_dq_amount($A2430,日期设置!B$2,2,10000)</f>
        <v>0</v>
      </c>
      <c r="L2430" s="26">
        <f>[1]!b_info_latestpar(A2430,日期设置!$B$2)</f>
        <v>100</v>
      </c>
      <c r="M2430" s="6">
        <f>[1]!b_info_outstandingbalance($A2430,日期设置!B$2)</f>
        <v>12</v>
      </c>
      <c r="N2430" s="7" t="str">
        <f>[1]!b_info_latestissurercreditrating2(A2430,日期设置!$B$2,"102","1")</f>
        <v>AA</v>
      </c>
      <c r="O2430" s="43">
        <v>5.8</v>
      </c>
      <c r="P2430" s="9">
        <f>[1]!b_info_repurchasedate(A2430)</f>
        <v>0</v>
      </c>
      <c r="Q2430" s="31" t="s">
        <v>22172</v>
      </c>
      <c r="R2430" s="2" t="str">
        <f>IF((--IF(P2430=0,Q2430,P2430))&gt;(--日期设置!$B$2),IF(P2430=0,Q2430,P2430),Q2430)</f>
        <v>2027-12-04</v>
      </c>
      <c r="S2430" s="31" t="s">
        <v>17096</v>
      </c>
      <c r="T2430" s="8">
        <f>[1]!b_anal_ptmyear($A2430,日期设置!$B$2)</f>
        <v>6.7041095890410958</v>
      </c>
      <c r="U2430" s="8">
        <f>[1]!b_anal_termifexercise($A2430,日期设置!B$2)</f>
        <v>0</v>
      </c>
      <c r="V2430" s="10">
        <f>[1]!b_dq_dirtyprice(A2430,日期设置!$B$2)</f>
        <v>101.7162</v>
      </c>
      <c r="W2430" s="11">
        <f>IF(U2430=0,ROUNDUP((Q2430-日期设置!$B$2)/365,0),ROUNDUP((R2430-日期设置!$B$2)/365,0))</f>
        <v>7</v>
      </c>
      <c r="X2430" s="18">
        <f>_xlfn.IFNA(VLOOKUP(A2430,过往入选债券!A:D,4,0),2)</f>
        <v>2</v>
      </c>
      <c r="Y2430">
        <f>_xlfn.IFNA(VLOOKUP(C2430,[2]Sheet1!$A:$A,1,0),3)</f>
        <v>3</v>
      </c>
    </row>
    <row r="2431" spans="1:25" hidden="1" x14ac:dyDescent="0.2">
      <c r="A2431" s="21" t="s">
        <v>2514</v>
      </c>
      <c r="B2431" s="21" t="s">
        <v>2515</v>
      </c>
      <c r="C2431" s="37" t="s">
        <v>1601</v>
      </c>
      <c r="D2431" s="26" t="str">
        <f>[1]!b_calc_yield(A2431,日期设置!$B$2,F2431,1,R2431,1,O2431,L2431,S2431,)</f>
        <v>Fetching...</v>
      </c>
      <c r="E2431" s="26">
        <f t="shared" si="74"/>
        <v>4.7936502665743452</v>
      </c>
      <c r="F2431" s="18">
        <f>[1]!b_dq_cleanprice($A2431,日期设置!B$2)</f>
        <v>101.1317</v>
      </c>
      <c r="G2431" s="18" t="str">
        <f t="shared" si="75"/>
        <v>0.82 + 0</v>
      </c>
      <c r="H2431" s="27">
        <f>[1]!b_dq_pctchange($A2431,日期设置!$B$2,1)/100</f>
        <v>0</v>
      </c>
      <c r="I2431" s="26">
        <f>[1]!b_pq_pctchange(A2431,日期设置!$B$4,日期设置!$B$2,1)</f>
        <v>0</v>
      </c>
      <c r="J2431" s="26">
        <f>[1]!b_pq_pctchange(A2431,日期设置!$C$4,日期设置!$B$2,1)</f>
        <v>0</v>
      </c>
      <c r="K2431" s="52">
        <f>[1]!b_dq_amount($A2431,日期设置!B$2,2,10000)</f>
        <v>0</v>
      </c>
      <c r="L2431" s="26">
        <f>[1]!b_info_latestpar(A2431,日期设置!$B$2)</f>
        <v>100</v>
      </c>
      <c r="M2431" s="6">
        <f>[1]!b_info_outstandingbalance($A2431,日期设置!B$2)</f>
        <v>3.5</v>
      </c>
      <c r="N2431" s="7">
        <f>[1]!b_info_latestissurercreditrating2(A2431,日期设置!$B$2,"102","1")</f>
        <v>0</v>
      </c>
      <c r="O2431" s="8">
        <v>7.3</v>
      </c>
      <c r="P2431" s="9">
        <f>[1]!b_info_repurchasedate(A2431)</f>
        <v>0</v>
      </c>
      <c r="Q2431" s="8" t="s">
        <v>16444</v>
      </c>
      <c r="R2431" s="2" t="str">
        <f>IF((--IF(P2431=0,Q2431,P2431))&gt;(--日期设置!$B$2),IF(P2431=0,Q2431,P2431),Q2431)</f>
        <v>2022-01-18</v>
      </c>
      <c r="S2431" s="2" t="s">
        <v>18020</v>
      </c>
      <c r="T2431" s="8">
        <f>[1]!b_anal_ptmyear($A2431,日期设置!$B$2)</f>
        <v>0.82739726027397265</v>
      </c>
      <c r="U2431" s="8">
        <f>[1]!b_anal_termifexercise($A2431,日期设置!B$2)</f>
        <v>0</v>
      </c>
      <c r="V2431" s="10">
        <f>[1]!b_dq_dirtyprice(A2431,日期设置!$B$2)</f>
        <v>102.3917</v>
      </c>
      <c r="W2431" s="11">
        <f>IF(U2431=0,ROUNDUP((Q2431-日期设置!$B$2)/365,0),ROUNDUP((R2431-日期设置!$B$2)/365,0))</f>
        <v>1</v>
      </c>
      <c r="X2431" s="18">
        <f>_xlfn.IFNA(VLOOKUP(A2431,过往入选债券!A:D,4,0),2)</f>
        <v>2</v>
      </c>
      <c r="Y2431">
        <f>_xlfn.IFNA(VLOOKUP(C2431,[2]Sheet1!$A:$A,1,0),3)</f>
        <v>3</v>
      </c>
    </row>
    <row r="2432" spans="1:25" hidden="1" x14ac:dyDescent="0.2">
      <c r="A2432" s="21" t="s">
        <v>10802</v>
      </c>
      <c r="B2432" s="21" t="s">
        <v>10803</v>
      </c>
      <c r="C2432" s="37" t="s">
        <v>58</v>
      </c>
      <c r="D2432" s="26" t="str">
        <f>[1]!b_calc_yield(A2432,日期设置!$B$2,F2432,1,R2432,1,O2432,L2432,S2432,)</f>
        <v>Fetching...</v>
      </c>
      <c r="E2432" s="26">
        <f t="shared" si="74"/>
        <v>11.60098938935057</v>
      </c>
      <c r="F2432" s="18">
        <f>[1]!b_dq_cleanprice($A2432,日期设置!B$2)</f>
        <v>100</v>
      </c>
      <c r="G2432" s="18" t="str">
        <f t="shared" si="75"/>
        <v>2.10 + 0</v>
      </c>
      <c r="H2432" s="27">
        <f>[1]!b_dq_pctchange($A2432,日期设置!$B$2,1)/100</f>
        <v>0</v>
      </c>
      <c r="I2432" s="26">
        <f>[1]!b_pq_pctchange(A2432,日期设置!$B$4,日期设置!$B$2,1)</f>
        <v>0</v>
      </c>
      <c r="J2432" s="26">
        <f>[1]!b_pq_pctchange(A2432,日期设置!$C$4,日期设置!$B$2,1)</f>
        <v>0</v>
      </c>
      <c r="K2432" s="52">
        <f>[1]!b_dq_amount($A2432,日期设置!B$2,2,10000)</f>
        <v>0</v>
      </c>
      <c r="L2432" s="26">
        <f>[1]!b_info_latestpar(A2432,日期设置!$B$2)</f>
        <v>100</v>
      </c>
      <c r="M2432" s="6">
        <f>[1]!b_info_outstandingbalance($A2432,日期设置!B$2)</f>
        <v>6</v>
      </c>
      <c r="N2432" s="7" t="str">
        <f>[1]!b_info_latestissurercreditrating2(A2432,日期设置!$B$2,"102","1")</f>
        <v>AA+</v>
      </c>
      <c r="O2432" s="8">
        <v>5.8</v>
      </c>
      <c r="P2432" s="9">
        <f>[1]!b_info_repurchasedate(A2432)</f>
        <v>0</v>
      </c>
      <c r="Q2432" s="8" t="s">
        <v>16075</v>
      </c>
      <c r="R2432" s="2" t="str">
        <f>IF((--IF(P2432=0,Q2432,P2432))&gt;(--日期设置!$B$2),IF(P2432=0,Q2432,P2432),Q2432)</f>
        <v>2023-04-29</v>
      </c>
      <c r="S2432" s="2" t="s">
        <v>17832</v>
      </c>
      <c r="T2432" s="8">
        <f>[1]!b_anal_ptmyear($A2432,日期设置!$B$2)</f>
        <v>2.1041095890410957</v>
      </c>
      <c r="U2432" s="8">
        <f>[1]!b_anal_termifexercise($A2432,日期设置!B$2)</f>
        <v>0</v>
      </c>
      <c r="V2432" s="10">
        <f>[1]!b_dq_dirtyprice(A2432,日期设置!$B$2)</f>
        <v>105.1962</v>
      </c>
      <c r="W2432" s="11">
        <f>IF(U2432=0,ROUNDUP((Q2432-日期设置!$B$2)/365,0),ROUNDUP((R2432-日期设置!$B$2)/365,0))</f>
        <v>3</v>
      </c>
      <c r="X2432" s="18">
        <f>_xlfn.IFNA(VLOOKUP(A2432,过往入选债券!A:D,4,0),2)</f>
        <v>2</v>
      </c>
      <c r="Y2432">
        <f>_xlfn.IFNA(VLOOKUP(C2432,[2]Sheet1!$A:$A,1,0),3)</f>
        <v>3</v>
      </c>
    </row>
    <row r="2433" spans="1:25" hidden="1" x14ac:dyDescent="0.2">
      <c r="A2433" s="21" t="s">
        <v>13908</v>
      </c>
      <c r="B2433" s="21" t="s">
        <v>13909</v>
      </c>
      <c r="C2433" s="37" t="s">
        <v>13910</v>
      </c>
      <c r="D2433" s="26" t="str">
        <f>[1]!b_calc_yield(A2433,日期设置!$B$2,F2433,1,R2433,1,O2433,L2433,S2433,)</f>
        <v>Fetching...</v>
      </c>
      <c r="E2433" s="26">
        <f t="shared" si="74"/>
        <v>25.140888317799657</v>
      </c>
      <c r="F2433" s="18">
        <f>[1]!b_dq_cleanprice($A2433,日期设置!B$2)</f>
        <v>78.267799999999994</v>
      </c>
      <c r="G2433" s="18" t="str">
        <f t="shared" si="75"/>
        <v>3.34 + 0</v>
      </c>
      <c r="H2433" s="27">
        <f>[1]!b_dq_pctchange($A2433,日期设置!$B$2,1)/100</f>
        <v>0</v>
      </c>
      <c r="I2433" s="26">
        <f>[1]!b_pq_pctchange(A2433,日期设置!$B$4,日期设置!$B$2,1)</f>
        <v>0</v>
      </c>
      <c r="J2433" s="26">
        <f>[1]!b_pq_pctchange(A2433,日期设置!$C$4,日期设置!$B$2,1)</f>
        <v>0</v>
      </c>
      <c r="K2433" s="52">
        <f>[1]!b_dq_amount($A2433,日期设置!B$2,2,10000)</f>
        <v>0</v>
      </c>
      <c r="L2433" s="26">
        <f>[1]!b_info_latestpar(A2433,日期设置!$B$2)</f>
        <v>80</v>
      </c>
      <c r="M2433" s="6">
        <f>[1]!b_info_outstandingbalance($A2433,日期设置!B$2)</f>
        <v>7.76</v>
      </c>
      <c r="N2433" s="7" t="str">
        <f>[1]!b_info_latestissurercreditrating2(A2433,日期设置!$B$2,"102","1")</f>
        <v>AA</v>
      </c>
      <c r="O2433" s="8">
        <v>5.37</v>
      </c>
      <c r="P2433" s="9">
        <f>[1]!b_info_repurchasedate(A2433)</f>
        <v>0</v>
      </c>
      <c r="Q2433" s="8" t="s">
        <v>16865</v>
      </c>
      <c r="R2433" s="2" t="str">
        <f>IF((--IF(P2433=0,Q2433,P2433))&gt;(--日期设置!$B$2),IF(P2433=0,Q2433,P2433),Q2433)</f>
        <v>2024-07-25</v>
      </c>
      <c r="S2433" s="2" t="s">
        <v>18791</v>
      </c>
      <c r="T2433" s="8">
        <f>[1]!b_anal_ptmyear($A2433,日期设置!$B$2)</f>
        <v>3.3424657534246576</v>
      </c>
      <c r="U2433" s="8">
        <f>[1]!b_anal_termifexercise($A2433,日期设置!B$2)</f>
        <v>0</v>
      </c>
      <c r="V2433" s="10">
        <f>[1]!b_dq_dirtyprice(A2433,日期设置!$B$2)</f>
        <v>81.092600000000004</v>
      </c>
      <c r="W2433" s="11">
        <f>IF(U2433=0,ROUNDUP((Q2433-日期设置!$B$2)/365,0),ROUNDUP((R2433-日期设置!$B$2)/365,0))</f>
        <v>4</v>
      </c>
      <c r="X2433" s="18">
        <f>_xlfn.IFNA(VLOOKUP(A2433,过往入选债券!A:D,4,0),2)</f>
        <v>2</v>
      </c>
      <c r="Y2433">
        <f>_xlfn.IFNA(VLOOKUP(C2433,[2]Sheet1!$A:$A,1,0),3)</f>
        <v>3</v>
      </c>
    </row>
    <row r="2434" spans="1:25" hidden="1" x14ac:dyDescent="0.2">
      <c r="A2434" s="28" t="s">
        <v>21620</v>
      </c>
      <c r="B2434" s="28" t="s">
        <v>21621</v>
      </c>
      <c r="C2434" s="39" t="s">
        <v>12812</v>
      </c>
      <c r="D2434" s="26" t="str">
        <f>[1]!b_calc_yield(A2434,日期设置!$B$2,F2434,1,R2434,1,O2434,L2434,S2434,)</f>
        <v>Fetching...</v>
      </c>
      <c r="E2434" s="26">
        <f t="shared" ref="E2434:E2497" si="76">((O2434*W2434+L2434)/V2434-1)*100</f>
        <v>26.271154088982975</v>
      </c>
      <c r="F2434" s="18">
        <f>[1]!b_dq_cleanprice($A2434,日期设置!B$2)</f>
        <v>100</v>
      </c>
      <c r="G2434" s="18" t="str">
        <f t="shared" ref="G2434:G2497" si="77">LEFT(T2434,4)&amp;" + "&amp;LEFT(U2434,4)</f>
        <v>6.62 + 4.63</v>
      </c>
      <c r="H2434" s="27">
        <f>[1]!b_dq_pctchange($A2434,日期设置!$B$2,1)/100</f>
        <v>0</v>
      </c>
      <c r="I2434" s="26">
        <f>[1]!b_pq_pctchange(A2434,日期设置!$B$4,日期设置!$B$2,1)</f>
        <v>0</v>
      </c>
      <c r="J2434" s="26">
        <f>[1]!b_pq_pctchange(A2434,日期设置!$C$4,日期设置!$B$2,1)</f>
        <v>0</v>
      </c>
      <c r="K2434" s="52">
        <f>[1]!b_dq_amount($A2434,日期设置!B$2,2,10000)</f>
        <v>0</v>
      </c>
      <c r="L2434" s="26">
        <f>[1]!b_info_latestpar(A2434,日期设置!$B$2)</f>
        <v>100</v>
      </c>
      <c r="M2434" s="6">
        <f>[1]!b_info_outstandingbalance($A2434,日期设置!B$2)</f>
        <v>7.5</v>
      </c>
      <c r="N2434" s="7" t="str">
        <f>[1]!b_info_latestissurercreditrating2(A2434,日期设置!$B$2,"102","1")</f>
        <v>AA</v>
      </c>
      <c r="O2434" s="43">
        <v>5.8</v>
      </c>
      <c r="P2434" s="9" t="str">
        <f>[1]!b_info_repurchasedate(A2434)</f>
        <v>2025-11-06</v>
      </c>
      <c r="Q2434" s="31" t="s">
        <v>21739</v>
      </c>
      <c r="R2434" s="2" t="str">
        <f>IF((--IF(P2434=0,Q2434,P2434))&gt;(--日期设置!$B$2),IF(P2434=0,Q2434,P2434),Q2434)</f>
        <v>2025-11-06</v>
      </c>
      <c r="S2434" s="31" t="s">
        <v>21682</v>
      </c>
      <c r="T2434" s="8">
        <f>[1]!b_anal_ptmyear($A2434,日期设置!$B$2)</f>
        <v>6.6273972602739724</v>
      </c>
      <c r="U2434" s="8">
        <f>[1]!b_anal_termifexercise($A2434,日期设置!B$2)</f>
        <v>4.6301369863013697</v>
      </c>
      <c r="V2434" s="10">
        <f>[1]!b_dq_dirtyprice(A2434,日期设置!$B$2)</f>
        <v>102.1611</v>
      </c>
      <c r="W2434" s="11">
        <f>IF(U2434=0,ROUNDUP((Q2434-日期设置!$B$2)/365,0),ROUNDUP((R2434-日期设置!$B$2)/365,0))</f>
        <v>5</v>
      </c>
      <c r="X2434" s="18">
        <f>_xlfn.IFNA(VLOOKUP(A2434,过往入选债券!A:D,4,0),2)</f>
        <v>2</v>
      </c>
      <c r="Y2434">
        <f>_xlfn.IFNA(VLOOKUP(C2434,[2]Sheet1!$A:$A,1,0),3)</f>
        <v>3</v>
      </c>
    </row>
    <row r="2435" spans="1:25" hidden="1" x14ac:dyDescent="0.2">
      <c r="A2435" s="21" t="s">
        <v>14530</v>
      </c>
      <c r="B2435" s="21" t="s">
        <v>14531</v>
      </c>
      <c r="C2435" s="37" t="s">
        <v>14532</v>
      </c>
      <c r="D2435" s="26" t="str">
        <f>[1]!b_calc_yield(A2435,日期设置!$B$2,F2435,1,R2435,1,O2435,L2435,S2435,)</f>
        <v>Fetching...</v>
      </c>
      <c r="E2435" s="26">
        <f t="shared" si="76"/>
        <v>21.913995546075359</v>
      </c>
      <c r="F2435" s="18">
        <f>[1]!b_dq_cleanprice($A2435,日期设置!B$2)</f>
        <v>104.27079999999999</v>
      </c>
      <c r="G2435" s="18" t="str">
        <f t="shared" si="77"/>
        <v>4.07 + 0</v>
      </c>
      <c r="H2435" s="27">
        <f>[1]!b_dq_pctchange($A2435,日期设置!$B$2,1)/100</f>
        <v>0</v>
      </c>
      <c r="I2435" s="26">
        <f>[1]!b_pq_pctchange(A2435,日期设置!$B$4,日期设置!$B$2,1)</f>
        <v>0</v>
      </c>
      <c r="J2435" s="26">
        <f>[1]!b_pq_pctchange(A2435,日期设置!$C$4,日期设置!$B$2,1)</f>
        <v>0</v>
      </c>
      <c r="K2435" s="52">
        <f>[1]!b_dq_amount($A2435,日期设置!B$2,2,10000)</f>
        <v>0</v>
      </c>
      <c r="L2435" s="26">
        <f>[1]!b_info_latestpar(A2435,日期设置!$B$2)</f>
        <v>100</v>
      </c>
      <c r="M2435" s="6">
        <f>[1]!b_info_outstandingbalance($A2435,日期设置!B$2)</f>
        <v>5</v>
      </c>
      <c r="N2435" s="7" t="str">
        <f>[1]!b_info_latestissurercreditrating2(A2435,日期设置!$B$2,"102","1")</f>
        <v>AA-</v>
      </c>
      <c r="O2435" s="8">
        <v>7</v>
      </c>
      <c r="P2435" s="9">
        <f>[1]!b_info_repurchasedate(A2435)</f>
        <v>0</v>
      </c>
      <c r="Q2435" s="8" t="s">
        <v>17112</v>
      </c>
      <c r="R2435" s="2" t="str">
        <f>IF((--IF(P2435=0,Q2435,P2435))&gt;(--日期设置!$B$2),IF(P2435=0,Q2435,P2435),Q2435)</f>
        <v>2025-04-19</v>
      </c>
      <c r="S2435" s="2" t="s">
        <v>18422</v>
      </c>
      <c r="T2435" s="8">
        <f>[1]!b_anal_ptmyear($A2435,日期设置!$B$2)</f>
        <v>4.0767123287671234</v>
      </c>
      <c r="U2435" s="8">
        <f>[1]!b_anal_termifexercise($A2435,日期设置!B$2)</f>
        <v>0</v>
      </c>
      <c r="V2435" s="10">
        <f>[1]!b_dq_dirtyprice(A2435,日期设置!$B$2)</f>
        <v>110.7338</v>
      </c>
      <c r="W2435" s="11">
        <f>IF(U2435=0,ROUNDUP((Q2435-日期设置!$B$2)/365,0),ROUNDUP((R2435-日期设置!$B$2)/365,0))</f>
        <v>5</v>
      </c>
      <c r="X2435" s="18">
        <f>_xlfn.IFNA(VLOOKUP(A2435,过往入选债券!A:D,4,0),2)</f>
        <v>2</v>
      </c>
      <c r="Y2435">
        <f>_xlfn.IFNA(VLOOKUP(C2435,[2]Sheet1!$A:$A,1,0),3)</f>
        <v>3</v>
      </c>
    </row>
    <row r="2436" spans="1:25" hidden="1" x14ac:dyDescent="0.2">
      <c r="A2436" s="28" t="s">
        <v>19947</v>
      </c>
      <c r="B2436" s="28" t="s">
        <v>19948</v>
      </c>
      <c r="C2436" s="38" t="s">
        <v>14714</v>
      </c>
      <c r="D2436" s="26" t="str">
        <f>[1]!b_calc_yield(A2436,日期设置!$B$2,F2436,1,R2436,1,O2436,L2436,S2436,)</f>
        <v>Fetching...</v>
      </c>
      <c r="E2436" s="26">
        <f t="shared" si="76"/>
        <v>24.642618693107643</v>
      </c>
      <c r="F2436" s="18">
        <f>[1]!b_dq_cleanprice($A2436,日期设置!B$2)</f>
        <v>100</v>
      </c>
      <c r="G2436" s="18" t="str">
        <f t="shared" si="77"/>
        <v>6.39 + 4.4</v>
      </c>
      <c r="H2436" s="27">
        <f>[1]!b_dq_pctchange($A2436,日期设置!$B$2,1)/100</f>
        <v>0</v>
      </c>
      <c r="I2436" s="26">
        <f>[1]!b_pq_pctchange(A2436,日期设置!$B$4,日期设置!$B$2,1)</f>
        <v>0</v>
      </c>
      <c r="J2436" s="26">
        <f>[1]!b_pq_pctchange(A2436,日期设置!$C$4,日期设置!$B$2,1)</f>
        <v>0</v>
      </c>
      <c r="K2436" s="52">
        <f>[1]!b_dq_amount($A2436,日期设置!B$2,2,10000)</f>
        <v>0</v>
      </c>
      <c r="L2436" s="26">
        <f>[1]!b_info_latestpar(A2436,日期设置!$B$2)</f>
        <v>100</v>
      </c>
      <c r="M2436" s="6">
        <f>[1]!b_info_outstandingbalance($A2436,日期设置!B$2)</f>
        <v>6</v>
      </c>
      <c r="N2436" s="7" t="str">
        <f>[1]!b_info_latestissurercreditrating2(A2436,日期设置!$B$2,"102","1")</f>
        <v>AA</v>
      </c>
      <c r="O2436" s="8">
        <v>5.8</v>
      </c>
      <c r="P2436" s="9" t="str">
        <f>[1]!b_info_repurchasedate(A2436)</f>
        <v>2025-08-14</v>
      </c>
      <c r="Q2436" s="8" t="s">
        <v>17765</v>
      </c>
      <c r="R2436" s="2" t="str">
        <f>IF((--IF(P2436=0,Q2436,P2436))&gt;(--日期设置!$B$2),IF(P2436=0,Q2436,P2436),Q2436)</f>
        <v>2025-08-14</v>
      </c>
      <c r="S2436" s="31" t="s">
        <v>19121</v>
      </c>
      <c r="T2436" s="8">
        <f>[1]!b_anal_ptmyear($A2436,日期设置!$B$2)</f>
        <v>6.397260273972603</v>
      </c>
      <c r="U2436" s="8">
        <f>[1]!b_anal_termifexercise($A2436,日期设置!B$2)</f>
        <v>4.4000000000000004</v>
      </c>
      <c r="V2436" s="10">
        <f>[1]!b_dq_dirtyprice(A2436,日期设置!$B$2)</f>
        <v>103.49590000000001</v>
      </c>
      <c r="W2436" s="11">
        <f>IF(U2436=0,ROUNDUP((Q2436-日期设置!$B$2)/365,0),ROUNDUP((R2436-日期设置!$B$2)/365,0))</f>
        <v>5</v>
      </c>
      <c r="X2436" s="18">
        <f>_xlfn.IFNA(VLOOKUP(A2436,过往入选债券!A:D,4,0),2)</f>
        <v>2</v>
      </c>
      <c r="Y2436">
        <f>_xlfn.IFNA(VLOOKUP(C2436,[2]Sheet1!$A:$A,1,0),3)</f>
        <v>3</v>
      </c>
    </row>
    <row r="2437" spans="1:25" hidden="1" x14ac:dyDescent="0.2">
      <c r="A2437" s="21" t="s">
        <v>12299</v>
      </c>
      <c r="B2437" s="21" t="s">
        <v>12300</v>
      </c>
      <c r="C2437" s="37" t="s">
        <v>11646</v>
      </c>
      <c r="D2437" s="26" t="str">
        <f>[1]!b_calc_yield(A2437,日期设置!$B$2,F2437,1,R2437,1,O2437,L2437,S2437,)</f>
        <v>Fetching...</v>
      </c>
      <c r="E2437" s="26">
        <f t="shared" si="76"/>
        <v>34.93461700702214</v>
      </c>
      <c r="F2437" s="18">
        <f>[1]!b_dq_cleanprice($A2437,日期设置!B$2)</f>
        <v>20.114999999999998</v>
      </c>
      <c r="G2437" s="18" t="str">
        <f t="shared" si="77"/>
        <v>0.97 + 0</v>
      </c>
      <c r="H2437" s="27">
        <f>[1]!b_dq_pctchange($A2437,日期设置!$B$2,1)/100</f>
        <v>0</v>
      </c>
      <c r="I2437" s="26">
        <f>[1]!b_pq_pctchange(A2437,日期设置!$B$4,日期设置!$B$2,1)</f>
        <v>-50</v>
      </c>
      <c r="J2437" s="26">
        <f>[1]!b_pq_pctchange(A2437,日期设置!$C$4,日期设置!$B$2,1)</f>
        <v>-50</v>
      </c>
      <c r="K2437" s="52">
        <f>[1]!b_dq_amount($A2437,日期设置!B$2,2,10000)</f>
        <v>0</v>
      </c>
      <c r="L2437" s="26">
        <f>[1]!b_info_latestpar(A2437,日期设置!$B$2)</f>
        <v>19.999999999999996</v>
      </c>
      <c r="M2437" s="6">
        <f>[1]!b_info_outstandingbalance($A2437,日期设置!B$2)</f>
        <v>2.4</v>
      </c>
      <c r="N2437" s="7" t="str">
        <f>[1]!b_info_latestissurercreditrating2(A2437,日期设置!$B$2,"102","1")</f>
        <v>AA-</v>
      </c>
      <c r="O2437" s="8">
        <v>7.19</v>
      </c>
      <c r="P2437" s="9">
        <f>[1]!b_info_repurchasedate(A2437)</f>
        <v>0</v>
      </c>
      <c r="Q2437" s="8" t="s">
        <v>16748</v>
      </c>
      <c r="R2437" s="2" t="str">
        <f>IF((--IF(P2437=0,Q2437,P2437))&gt;(--日期设置!$B$2),IF(P2437=0,Q2437,P2437),Q2437)</f>
        <v>2022-03-13</v>
      </c>
      <c r="S2437" s="2" t="s">
        <v>18635</v>
      </c>
      <c r="T2437" s="8">
        <f>[1]!b_anal_ptmyear($A2437,日期设置!$B$2)</f>
        <v>0.97534246575342465</v>
      </c>
      <c r="U2437" s="8">
        <f>[1]!b_anal_termifexercise($A2437,日期设置!B$2)</f>
        <v>0</v>
      </c>
      <c r="V2437" s="10">
        <f>[1]!b_dq_dirtyprice(A2437,日期设置!$B$2)</f>
        <v>20.150500000000001</v>
      </c>
      <c r="W2437" s="11">
        <f>IF(U2437=0,ROUNDUP((Q2437-日期设置!$B$2)/365,0),ROUNDUP((R2437-日期设置!$B$2)/365,0))</f>
        <v>1</v>
      </c>
      <c r="X2437" s="18">
        <f>_xlfn.IFNA(VLOOKUP(A2437,过往入选债券!A:D,4,0),2)</f>
        <v>2</v>
      </c>
      <c r="Y2437">
        <f>_xlfn.IFNA(VLOOKUP(C2437,[2]Sheet1!$A:$A,1,0),3)</f>
        <v>3</v>
      </c>
    </row>
    <row r="2438" spans="1:25" hidden="1" x14ac:dyDescent="0.2">
      <c r="A2438" s="21" t="s">
        <v>9436</v>
      </c>
      <c r="B2438" s="21" t="s">
        <v>9437</v>
      </c>
      <c r="C2438" s="37" t="s">
        <v>5338</v>
      </c>
      <c r="D2438" s="26" t="str">
        <f>[1]!b_calc_yield(A2438,日期设置!$B$2,F2438,1,R2438,1,O2438,L2438,S2438,)</f>
        <v>Fetching...</v>
      </c>
      <c r="E2438" s="26">
        <f t="shared" si="76"/>
        <v>9.1400653629244211</v>
      </c>
      <c r="F2438" s="18">
        <f>[1]!b_dq_cleanprice($A2438,日期设置!B$2)</f>
        <v>100.08240000000001</v>
      </c>
      <c r="G2438" s="18" t="str">
        <f t="shared" si="77"/>
        <v>1.60 + 1.60</v>
      </c>
      <c r="H2438" s="27">
        <f>[1]!b_dq_pctchange($A2438,日期设置!$B$2,1)/100</f>
        <v>0</v>
      </c>
      <c r="I2438" s="26">
        <f>[1]!b_pq_pctchange(A2438,日期设置!$B$4,日期设置!$B$2,1)</f>
        <v>0</v>
      </c>
      <c r="J2438" s="26">
        <f>[1]!b_pq_pctchange(A2438,日期设置!$C$4,日期设置!$B$2,1)</f>
        <v>0</v>
      </c>
      <c r="K2438" s="52">
        <f>[1]!b_dq_amount($A2438,日期设置!B$2,2,10000)</f>
        <v>0</v>
      </c>
      <c r="L2438" s="26">
        <f>[1]!b_info_latestpar(A2438,日期设置!$B$2)</f>
        <v>100</v>
      </c>
      <c r="M2438" s="6">
        <f>[1]!b_info_outstandingbalance($A2438,日期设置!B$2)</f>
        <v>6</v>
      </c>
      <c r="N2438" s="7" t="str">
        <f>[1]!b_info_latestissurercreditrating2(A2438,日期设置!$B$2,"102","1")</f>
        <v>AA+</v>
      </c>
      <c r="O2438" s="8">
        <v>5.87</v>
      </c>
      <c r="P2438" s="9">
        <f>[1]!b_info_repurchasedate(A2438)</f>
        <v>0</v>
      </c>
      <c r="Q2438" s="8" t="s">
        <v>16379</v>
      </c>
      <c r="R2438" s="2" t="str">
        <f>IF((--IF(P2438=0,Q2438,P2438))&gt;(--日期设置!$B$2),IF(P2438=0,Q2438,P2438),Q2438)</f>
        <v>2022-10-30</v>
      </c>
      <c r="S2438" s="2" t="s">
        <v>18418</v>
      </c>
      <c r="T2438" s="8">
        <f>[1]!b_anal_ptmyear($A2438,日期设置!$B$2)</f>
        <v>1.6082191780821917</v>
      </c>
      <c r="U2438" s="8">
        <f>[1]!b_anal_termifexercise($A2438,日期设置!B$2)</f>
        <v>1.6082191780821917</v>
      </c>
      <c r="V2438" s="10">
        <f>[1]!b_dq_dirtyprice(A2438,日期设置!$B$2)</f>
        <v>102.3822</v>
      </c>
      <c r="W2438" s="11">
        <f>IF(U2438=0,ROUNDUP((Q2438-日期设置!$B$2)/365,0),ROUNDUP((R2438-日期设置!$B$2)/365,0))</f>
        <v>2</v>
      </c>
      <c r="X2438" s="18">
        <f>_xlfn.IFNA(VLOOKUP(A2438,过往入选债券!A:D,4,0),2)</f>
        <v>2</v>
      </c>
      <c r="Y2438">
        <f>_xlfn.IFNA(VLOOKUP(C2438,[2]Sheet1!$A:$A,1,0),3)</f>
        <v>3</v>
      </c>
    </row>
    <row r="2439" spans="1:25" hidden="1" x14ac:dyDescent="0.2">
      <c r="A2439" s="21" t="s">
        <v>2832</v>
      </c>
      <c r="B2439" s="21" t="s">
        <v>2833</v>
      </c>
      <c r="C2439" s="37" t="s">
        <v>171</v>
      </c>
      <c r="D2439" s="26" t="str">
        <f>[1]!b_calc_yield(A2439,日期设置!$B$2,F2439,1,R2439,1,O2439,L2439,S2439,)</f>
        <v>Fetching...</v>
      </c>
      <c r="E2439" s="26">
        <f t="shared" si="76"/>
        <v>5.5108111560097761</v>
      </c>
      <c r="F2439" s="18">
        <f>[1]!b_dq_cleanprice($A2439,日期设置!B$2)</f>
        <v>101.1609</v>
      </c>
      <c r="G2439" s="18" t="str">
        <f t="shared" si="77"/>
        <v>1.01 + 0</v>
      </c>
      <c r="H2439" s="27">
        <f>[1]!b_dq_pctchange($A2439,日期设置!$B$2,1)/100</f>
        <v>0</v>
      </c>
      <c r="I2439" s="26">
        <f>[1]!b_pq_pctchange(A2439,日期设置!$B$4,日期设置!$B$2,1)</f>
        <v>0</v>
      </c>
      <c r="J2439" s="26">
        <f>[1]!b_pq_pctchange(A2439,日期设置!$C$4,日期设置!$B$2,1)</f>
        <v>0</v>
      </c>
      <c r="K2439" s="52">
        <f>[1]!b_dq_amount($A2439,日期设置!B$2,2,10000)</f>
        <v>0</v>
      </c>
      <c r="L2439" s="26">
        <f>[1]!b_info_latestpar(A2439,日期设置!$B$2)</f>
        <v>100</v>
      </c>
      <c r="M2439" s="6">
        <f>[1]!b_info_outstandingbalance($A2439,日期设置!B$2)</f>
        <v>5.7</v>
      </c>
      <c r="N2439" s="7">
        <f>[1]!b_info_latestissurercreditrating2(A2439,日期设置!$B$2,"102","1")</f>
        <v>0</v>
      </c>
      <c r="O2439" s="8">
        <v>7</v>
      </c>
      <c r="P2439" s="9">
        <f>[1]!b_info_repurchasedate(A2439)</f>
        <v>0</v>
      </c>
      <c r="Q2439" s="8" t="s">
        <v>16249</v>
      </c>
      <c r="R2439" s="2" t="str">
        <f>IF((--IF(P2439=0,Q2439,P2439))&gt;(--日期设置!$B$2),IF(P2439=0,Q2439,P2439),Q2439)</f>
        <v>2022-03-28</v>
      </c>
      <c r="S2439" s="2" t="s">
        <v>17882</v>
      </c>
      <c r="T2439" s="8">
        <f>[1]!b_anal_ptmyear($A2439,日期设置!$B$2)</f>
        <v>1.0164383561643835</v>
      </c>
      <c r="U2439" s="8">
        <f>[1]!b_anal_termifexercise($A2439,日期设置!B$2)</f>
        <v>0</v>
      </c>
      <c r="V2439" s="10">
        <f>[1]!b_dq_dirtyprice(A2439,日期设置!$B$2)</f>
        <v>108.0458</v>
      </c>
      <c r="W2439" s="11">
        <f>IF(U2439=0,ROUNDUP((Q2439-日期设置!$B$2)/365,0),ROUNDUP((R2439-日期设置!$B$2)/365,0))</f>
        <v>2</v>
      </c>
      <c r="X2439" s="18">
        <f>_xlfn.IFNA(VLOOKUP(A2439,过往入选债券!A:D,4,0),2)</f>
        <v>2</v>
      </c>
      <c r="Y2439" s="45">
        <f>_xlfn.IFNA(VLOOKUP(C2439,[2]Sheet1!$A:$A,1,0),3)</f>
        <v>3</v>
      </c>
    </row>
    <row r="2440" spans="1:25" hidden="1" x14ac:dyDescent="0.2">
      <c r="A2440" s="21" t="s">
        <v>10292</v>
      </c>
      <c r="B2440" s="21" t="s">
        <v>10293</v>
      </c>
      <c r="C2440" s="37" t="s">
        <v>1529</v>
      </c>
      <c r="D2440" s="26" t="str">
        <f>[1]!b_calc_yield(A2440,日期设置!$B$2,F2440,1,R2440,1,O2440,L2440,S2440,)</f>
        <v>Fetching...</v>
      </c>
      <c r="E2440" s="26">
        <f t="shared" si="76"/>
        <v>11.193293642133352</v>
      </c>
      <c r="F2440" s="18">
        <f>[1]!b_dq_cleanprice($A2440,日期设置!B$2)</f>
        <v>97.076599999999999</v>
      </c>
      <c r="G2440" s="18" t="str">
        <f t="shared" si="77"/>
        <v>2.00 + 0</v>
      </c>
      <c r="H2440" s="27">
        <f>[1]!b_dq_pctchange($A2440,日期设置!$B$2,1)/100</f>
        <v>0</v>
      </c>
      <c r="I2440" s="26">
        <f>[1]!b_pq_pctchange(A2440,日期设置!$B$4,日期设置!$B$2,1)</f>
        <v>0</v>
      </c>
      <c r="J2440" s="26">
        <f>[1]!b_pq_pctchange(A2440,日期设置!$C$4,日期设置!$B$2,1)</f>
        <v>0</v>
      </c>
      <c r="K2440" s="52">
        <f>[1]!b_dq_amount($A2440,日期设置!B$2,2,10000)</f>
        <v>0</v>
      </c>
      <c r="L2440" s="26">
        <f>[1]!b_info_latestpar(A2440,日期设置!$B$2)</f>
        <v>100</v>
      </c>
      <c r="M2440" s="6">
        <f>[1]!b_info_outstandingbalance($A2440,日期设置!B$2)</f>
        <v>7</v>
      </c>
      <c r="N2440" s="7" t="str">
        <f>[1]!b_info_latestissurercreditrating2(A2440,日期设置!$B$2,"102","1")</f>
        <v>AA+</v>
      </c>
      <c r="O2440" s="8">
        <v>4.2</v>
      </c>
      <c r="P2440" s="9">
        <f>[1]!b_info_repurchasedate(A2440)</f>
        <v>0</v>
      </c>
      <c r="Q2440" s="8" t="s">
        <v>16574</v>
      </c>
      <c r="R2440" s="2" t="str">
        <f>IF((--IF(P2440=0,Q2440,P2440))&gt;(--日期设置!$B$2),IF(P2440=0,Q2440,P2440),Q2440)</f>
        <v>2023-03-23</v>
      </c>
      <c r="S2440" s="2" t="s">
        <v>18214</v>
      </c>
      <c r="T2440" s="8">
        <f>[1]!b_anal_ptmyear($A2440,日期设置!$B$2)</f>
        <v>2.0027397260273974</v>
      </c>
      <c r="U2440" s="8">
        <f>[1]!b_anal_termifexercise($A2440,日期设置!B$2)</f>
        <v>0</v>
      </c>
      <c r="V2440" s="10">
        <f>[1]!b_dq_dirtyprice(A2440,日期设置!$B$2)</f>
        <v>101.2651</v>
      </c>
      <c r="W2440" s="11">
        <f>IF(U2440=0,ROUNDUP((Q2440-日期设置!$B$2)/365,0),ROUNDUP((R2440-日期设置!$B$2)/365,0))</f>
        <v>3</v>
      </c>
      <c r="X2440" s="18">
        <f>_xlfn.IFNA(VLOOKUP(A2440,过往入选债券!A:D,4,0),2)</f>
        <v>2</v>
      </c>
      <c r="Y2440">
        <f>_xlfn.IFNA(VLOOKUP(C2440,[2]Sheet1!$A:$A,1,0),3)</f>
        <v>3</v>
      </c>
    </row>
    <row r="2441" spans="1:25" hidden="1" x14ac:dyDescent="0.2">
      <c r="A2441" s="21" t="s">
        <v>15377</v>
      </c>
      <c r="B2441" s="21" t="s">
        <v>15378</v>
      </c>
      <c r="C2441" s="37" t="s">
        <v>3678</v>
      </c>
      <c r="D2441" s="26" t="str">
        <f>[1]!b_calc_yield(A2441,日期设置!$B$2,F2441,1,R2441,1,O2441,L2441,S2441,)</f>
        <v>Fetching...</v>
      </c>
      <c r="E2441" s="26">
        <f t="shared" si="76"/>
        <v>29.690470433739623</v>
      </c>
      <c r="F2441" s="18">
        <f>[1]!b_dq_cleanprice($A2441,日期设置!B$2)</f>
        <v>101.503</v>
      </c>
      <c r="G2441" s="18" t="str">
        <f t="shared" si="77"/>
        <v>5.35 + 0</v>
      </c>
      <c r="H2441" s="27">
        <f>[1]!b_dq_pctchange($A2441,日期设置!$B$2,1)/100</f>
        <v>0</v>
      </c>
      <c r="I2441" s="26">
        <f>[1]!b_pq_pctchange(A2441,日期设置!$B$4,日期设置!$B$2,1)</f>
        <v>0</v>
      </c>
      <c r="J2441" s="26">
        <f>[1]!b_pq_pctchange(A2441,日期设置!$C$4,日期设置!$B$2,1)</f>
        <v>0</v>
      </c>
      <c r="K2441" s="52">
        <f>[1]!b_dq_amount($A2441,日期设置!B$2,2,10000)</f>
        <v>0</v>
      </c>
      <c r="L2441" s="26">
        <f>[1]!b_info_latestpar(A2441,日期设置!$B$2)</f>
        <v>100</v>
      </c>
      <c r="M2441" s="6">
        <f>[1]!b_info_outstandingbalance($A2441,日期设置!B$2)</f>
        <v>6.6</v>
      </c>
      <c r="N2441" s="7" t="str">
        <f>[1]!b_info_latestissurercreditrating2(A2441,日期设置!$B$2,"102","1")</f>
        <v>AA</v>
      </c>
      <c r="O2441" s="8">
        <v>6.13</v>
      </c>
      <c r="P2441" s="9">
        <f>[1]!b_info_repurchasedate(A2441)</f>
        <v>0</v>
      </c>
      <c r="Q2441" s="8" t="s">
        <v>16255</v>
      </c>
      <c r="R2441" s="2" t="str">
        <f>IF((--IF(P2441=0,Q2441,P2441))&gt;(--日期设置!$B$2),IF(P2441=0,Q2441,P2441),Q2441)</f>
        <v>2026-07-29</v>
      </c>
      <c r="S2441" s="2" t="s">
        <v>18036</v>
      </c>
      <c r="T2441" s="8">
        <f>[1]!b_anal_ptmyear($A2441,日期设置!$B$2)</f>
        <v>5.3534246575342461</v>
      </c>
      <c r="U2441" s="8">
        <f>[1]!b_anal_termifexercise($A2441,日期设置!B$2)</f>
        <v>0</v>
      </c>
      <c r="V2441" s="10">
        <f>[1]!b_dq_dirtyprice(A2441,日期设置!$B$2)</f>
        <v>105.4665</v>
      </c>
      <c r="W2441" s="11">
        <f>IF(U2441=0,ROUNDUP((Q2441-日期设置!$B$2)/365,0),ROUNDUP((R2441-日期设置!$B$2)/365,0))</f>
        <v>6</v>
      </c>
      <c r="X2441" s="18">
        <f>_xlfn.IFNA(VLOOKUP(A2441,过往入选债券!A:D,4,0),2)</f>
        <v>2</v>
      </c>
      <c r="Y2441">
        <f>_xlfn.IFNA(VLOOKUP(C2441,[2]Sheet1!$A:$A,1,0),3)</f>
        <v>3</v>
      </c>
    </row>
    <row r="2442" spans="1:25" hidden="1" x14ac:dyDescent="0.2">
      <c r="A2442" s="21" t="s">
        <v>521</v>
      </c>
      <c r="B2442" s="21" t="s">
        <v>522</v>
      </c>
      <c r="C2442" s="37" t="s">
        <v>410</v>
      </c>
      <c r="D2442" s="26" t="str">
        <f>[1]!b_calc_yield(A2442,日期设置!$B$2,F2442,1,R2442,1,O2442,L2442,S2442,)</f>
        <v>Fetching...</v>
      </c>
      <c r="E2442" s="26">
        <f t="shared" si="76"/>
        <v>1.7438805593716245</v>
      </c>
      <c r="F2442" s="18">
        <f>[1]!b_dq_cleanprice($A2442,日期设置!B$2)</f>
        <v>100.1335</v>
      </c>
      <c r="G2442" s="18" t="str">
        <f t="shared" si="77"/>
        <v>0.30 + 0</v>
      </c>
      <c r="H2442" s="27">
        <f>[1]!b_dq_pctchange($A2442,日期设置!$B$2,1)/100</f>
        <v>0</v>
      </c>
      <c r="I2442" s="26">
        <f>[1]!b_pq_pctchange(A2442,日期设置!$B$4,日期设置!$B$2,1)</f>
        <v>0</v>
      </c>
      <c r="J2442" s="26">
        <f>[1]!b_pq_pctchange(A2442,日期设置!$C$4,日期设置!$B$2,1)</f>
        <v>0</v>
      </c>
      <c r="K2442" s="52">
        <f>[1]!b_dq_amount($A2442,日期设置!B$2,2,10000)</f>
        <v>0</v>
      </c>
      <c r="L2442" s="26">
        <f>[1]!b_info_latestpar(A2442,日期设置!$B$2)</f>
        <v>100</v>
      </c>
      <c r="M2442" s="6">
        <f>[1]!b_info_outstandingbalance($A2442,日期设置!B$2)</f>
        <v>10</v>
      </c>
      <c r="N2442" s="7">
        <f>[1]!b_info_latestissurercreditrating2(A2442,日期设置!$B$2,"102","1")</f>
        <v>0</v>
      </c>
      <c r="O2442" s="8">
        <v>6.5</v>
      </c>
      <c r="P2442" s="9">
        <f>[1]!b_info_repurchasedate(A2442)</f>
        <v>0</v>
      </c>
      <c r="Q2442" s="8" t="s">
        <v>17186</v>
      </c>
      <c r="R2442" s="2" t="str">
        <f>IF((--IF(P2442=0,Q2442,P2442))&gt;(--日期设置!$B$2),IF(P2442=0,Q2442,P2442),Q2442)</f>
        <v>2021-07-10</v>
      </c>
      <c r="S2442" s="2" t="s">
        <v>19012</v>
      </c>
      <c r="T2442" s="8">
        <f>[1]!b_anal_ptmyear($A2442,日期设置!$B$2)</f>
        <v>0.30136986301369861</v>
      </c>
      <c r="U2442" s="8">
        <f>[1]!b_anal_termifexercise($A2442,日期设置!B$2)</f>
        <v>0</v>
      </c>
      <c r="V2442" s="10">
        <f>[1]!b_dq_dirtyprice(A2442,日期设置!$B$2)</f>
        <v>104.6746</v>
      </c>
      <c r="W2442" s="11">
        <f>IF(U2442=0,ROUNDUP((Q2442-日期设置!$B$2)/365,0),ROUNDUP((R2442-日期设置!$B$2)/365,0))</f>
        <v>1</v>
      </c>
      <c r="X2442" s="18">
        <f>_xlfn.IFNA(VLOOKUP(A2442,过往入选债券!A:D,4,0),2)</f>
        <v>2</v>
      </c>
      <c r="Y2442" t="str">
        <f>_xlfn.IFNA(VLOOKUP(C2442,[2]Sheet1!$A:$A,1,0),3)</f>
        <v>云南省城市建设投资集团有限公司</v>
      </c>
    </row>
    <row r="2443" spans="1:25" hidden="1" x14ac:dyDescent="0.2">
      <c r="A2443" s="21" t="s">
        <v>8491</v>
      </c>
      <c r="B2443" s="21" t="s">
        <v>8492</v>
      </c>
      <c r="C2443" s="37" t="s">
        <v>774</v>
      </c>
      <c r="D2443" s="26" t="str">
        <f>[1]!b_calc_yield(A2443,日期设置!$B$2,F2443,1,R2443,1,O2443,L2443,S2443,)</f>
        <v>Fetching...</v>
      </c>
      <c r="E2443" s="26">
        <f t="shared" si="76"/>
        <v>6.0395006641721372</v>
      </c>
      <c r="F2443" s="18">
        <f>[1]!b_dq_cleanprice($A2443,日期设置!B$2)</f>
        <v>100</v>
      </c>
      <c r="G2443" s="18" t="str">
        <f t="shared" si="77"/>
        <v>3.09 + 1.09</v>
      </c>
      <c r="H2443" s="27">
        <f>[1]!b_dq_pctchange($A2443,日期设置!$B$2,1)/100</f>
        <v>0</v>
      </c>
      <c r="I2443" s="26">
        <f>[1]!b_pq_pctchange(A2443,日期设置!$B$4,日期设置!$B$2,1)</f>
        <v>0</v>
      </c>
      <c r="J2443" s="26">
        <f>[1]!b_pq_pctchange(A2443,日期设置!$C$4,日期设置!$B$2,1)</f>
        <v>0</v>
      </c>
      <c r="K2443" s="52">
        <f>[1]!b_dq_amount($A2443,日期设置!B$2,2,10000)</f>
        <v>0</v>
      </c>
      <c r="L2443" s="26">
        <f>[1]!b_info_latestpar(A2443,日期设置!$B$2)</f>
        <v>100</v>
      </c>
      <c r="M2443" s="6">
        <f>[1]!b_info_outstandingbalance($A2443,日期设置!B$2)</f>
        <v>5</v>
      </c>
      <c r="N2443" s="7" t="str">
        <f>[1]!b_info_latestissurercreditrating2(A2443,日期设置!$B$2,"102","1")</f>
        <v>AA</v>
      </c>
      <c r="O2443" s="8">
        <v>5.8</v>
      </c>
      <c r="P2443" s="9" t="str">
        <f>[1]!b_info_repurchasedate(A2443)</f>
        <v>2022-04-26</v>
      </c>
      <c r="Q2443" s="8" t="s">
        <v>17371</v>
      </c>
      <c r="R2443" s="2" t="str">
        <f>IF((--IF(P2443=0,Q2443,P2443))&gt;(--日期设置!$B$2),IF(P2443=0,Q2443,P2443),Q2443)</f>
        <v>2022-04-26</v>
      </c>
      <c r="S2443" s="2" t="s">
        <v>17815</v>
      </c>
      <c r="T2443" s="8">
        <f>[1]!b_anal_ptmyear($A2443,日期设置!$B$2)</f>
        <v>3.095890410958904</v>
      </c>
      <c r="U2443" s="8">
        <f>[1]!b_anal_termifexercise($A2443,日期设置!B$2)</f>
        <v>1.095890410958904</v>
      </c>
      <c r="V2443" s="10">
        <f>[1]!b_dq_dirtyprice(A2443,日期设置!$B$2)</f>
        <v>105.24379999999999</v>
      </c>
      <c r="W2443" s="11">
        <f>IF(U2443=0,ROUNDUP((Q2443-日期设置!$B$2)/365,0),ROUNDUP((R2443-日期设置!$B$2)/365,0))</f>
        <v>2</v>
      </c>
      <c r="X2443" s="18">
        <f>_xlfn.IFNA(VLOOKUP(A2443,过往入选债券!A:D,4,0),2)</f>
        <v>2</v>
      </c>
      <c r="Y2443">
        <f>_xlfn.IFNA(VLOOKUP(C2443,[2]Sheet1!$A:$A,1,0),3)</f>
        <v>3</v>
      </c>
    </row>
    <row r="2444" spans="1:25" hidden="1" x14ac:dyDescent="0.2">
      <c r="A2444" s="28" t="s">
        <v>20416</v>
      </c>
      <c r="B2444" s="28" t="s">
        <v>20417</v>
      </c>
      <c r="C2444" s="39" t="s">
        <v>30</v>
      </c>
      <c r="D2444" s="26" t="str">
        <f>[1]!b_calc_yield(A2444,日期设置!$B$2,F2444,1,R2444,1,O2444,L2444,S2444,)</f>
        <v>Fetching...</v>
      </c>
      <c r="E2444" s="26">
        <f t="shared" si="76"/>
        <v>14.015708657341497</v>
      </c>
      <c r="F2444" s="18">
        <f>[1]!b_dq_cleanprice($A2444,日期设置!B$2)</f>
        <v>99.5</v>
      </c>
      <c r="G2444" s="18" t="str">
        <f t="shared" si="77"/>
        <v>4.48 + 2.48</v>
      </c>
      <c r="H2444" s="27">
        <f>[1]!b_dq_pctchange($A2444,日期设置!$B$2,1)/100</f>
        <v>0</v>
      </c>
      <c r="I2444" s="26">
        <f>[1]!b_pq_pctchange(A2444,日期设置!$B$4,日期设置!$B$2,1)</f>
        <v>0</v>
      </c>
      <c r="J2444" s="26">
        <f>[1]!b_pq_pctchange(A2444,日期设置!$C$4,日期设置!$B$2,1)</f>
        <v>0</v>
      </c>
      <c r="K2444" s="52">
        <f>[1]!b_dq_amount($A2444,日期设置!B$2,2,10000)</f>
        <v>0</v>
      </c>
      <c r="L2444" s="26">
        <f>[1]!b_info_latestpar(A2444,日期设置!$B$2)</f>
        <v>100</v>
      </c>
      <c r="M2444" s="6">
        <f>[1]!b_info_outstandingbalance($A2444,日期设置!B$2)</f>
        <v>6</v>
      </c>
      <c r="N2444" s="7" t="str">
        <f>[1]!b_info_latestissurercreditrating2(A2444,日期设置!$B$2,"102","1")</f>
        <v>AA</v>
      </c>
      <c r="O2444" s="8">
        <v>5.58</v>
      </c>
      <c r="P2444" s="9" t="str">
        <f>[1]!b_info_repurchasedate(A2444)</f>
        <v>2023-09-14</v>
      </c>
      <c r="Q2444" s="8" t="s">
        <v>20827</v>
      </c>
      <c r="R2444" s="2" t="str">
        <f>IF((--IF(P2444=0,Q2444,P2444))&gt;(--日期设置!$B$2),IF(P2444=0,Q2444,P2444),Q2444)</f>
        <v>2023-09-14</v>
      </c>
      <c r="S2444" s="31" t="s">
        <v>16081</v>
      </c>
      <c r="T2444" s="8">
        <f>[1]!b_anal_ptmyear($A2444,日期设置!$B$2)</f>
        <v>4.4821917808219176</v>
      </c>
      <c r="U2444" s="8">
        <f>[1]!b_anal_termifexercise($A2444,日期设置!B$2)</f>
        <v>2.4821917808219176</v>
      </c>
      <c r="V2444" s="10">
        <f>[1]!b_dq_dirtyprice(A2444,日期设置!$B$2)</f>
        <v>102.38939999999999</v>
      </c>
      <c r="W2444" s="11">
        <f>IF(U2444=0,ROUNDUP((Q2444-日期设置!$B$2)/365,0),ROUNDUP((R2444-日期设置!$B$2)/365,0))</f>
        <v>3</v>
      </c>
      <c r="X2444" s="18">
        <f>_xlfn.IFNA(VLOOKUP(A2444,过往入选债券!A:D,4,0),2)</f>
        <v>2</v>
      </c>
      <c r="Y2444">
        <f>_xlfn.IFNA(VLOOKUP(C2444,[2]Sheet1!$A:$A,1,0),3)</f>
        <v>3</v>
      </c>
    </row>
    <row r="2445" spans="1:25" hidden="1" x14ac:dyDescent="0.2">
      <c r="A2445" s="21" t="s">
        <v>11328</v>
      </c>
      <c r="B2445" s="21" t="s">
        <v>11329</v>
      </c>
      <c r="C2445" s="37" t="s">
        <v>11330</v>
      </c>
      <c r="D2445" s="26" t="str">
        <f>[1]!b_calc_yield(A2445,日期设置!$B$2,F2445,1,R2445,1,O2445,L2445,S2445,)</f>
        <v>Fetching...</v>
      </c>
      <c r="E2445" s="26">
        <f t="shared" si="76"/>
        <v>12.948909379185093</v>
      </c>
      <c r="F2445" s="18">
        <f>[1]!b_dq_cleanprice($A2445,日期设置!B$2)</f>
        <v>100</v>
      </c>
      <c r="G2445" s="18" t="str">
        <f t="shared" si="77"/>
        <v>4.32 + 2.32</v>
      </c>
      <c r="H2445" s="27">
        <f>[1]!b_dq_pctchange($A2445,日期设置!$B$2,1)/100</f>
        <v>0</v>
      </c>
      <c r="I2445" s="26">
        <f>[1]!b_pq_pctchange(A2445,日期设置!$B$4,日期设置!$B$2,1)</f>
        <v>0</v>
      </c>
      <c r="J2445" s="26">
        <f>[1]!b_pq_pctchange(A2445,日期设置!$C$4,日期设置!$B$2,1)</f>
        <v>0</v>
      </c>
      <c r="K2445" s="52">
        <f>[1]!b_dq_amount($A2445,日期设置!B$2,2,10000)</f>
        <v>0</v>
      </c>
      <c r="L2445" s="26">
        <f>[1]!b_info_latestpar(A2445,日期设置!$B$2)</f>
        <v>100</v>
      </c>
      <c r="M2445" s="6">
        <f>[1]!b_info_outstandingbalance($A2445,日期设置!B$2)</f>
        <v>10</v>
      </c>
      <c r="N2445" s="7" t="str">
        <f>[1]!b_info_latestissurercreditrating2(A2445,日期设置!$B$2,"102","1")</f>
        <v>AA</v>
      </c>
      <c r="O2445" s="8">
        <v>5.8</v>
      </c>
      <c r="P2445" s="9" t="str">
        <f>[1]!b_info_repurchasedate(A2445)</f>
        <v>2023-07-17</v>
      </c>
      <c r="Q2445" s="8" t="s">
        <v>16738</v>
      </c>
      <c r="R2445" s="2" t="str">
        <f>IF((--IF(P2445=0,Q2445,P2445))&gt;(--日期设置!$B$2),IF(P2445=0,Q2445,P2445),Q2445)</f>
        <v>2023-07-17</v>
      </c>
      <c r="S2445" s="2" t="s">
        <v>18243</v>
      </c>
      <c r="T2445" s="8">
        <f>[1]!b_anal_ptmyear($A2445,日期设置!$B$2)</f>
        <v>4.3205479452054796</v>
      </c>
      <c r="U2445" s="8">
        <f>[1]!b_anal_termifexercise($A2445,日期设置!B$2)</f>
        <v>2.3205479452054796</v>
      </c>
      <c r="V2445" s="10">
        <f>[1]!b_dq_dirtyprice(A2445,日期设置!$B$2)</f>
        <v>103.9408</v>
      </c>
      <c r="W2445" s="11">
        <f>IF(U2445=0,ROUNDUP((Q2445-日期设置!$B$2)/365,0),ROUNDUP((R2445-日期设置!$B$2)/365,0))</f>
        <v>3</v>
      </c>
      <c r="X2445" s="18">
        <f>_xlfn.IFNA(VLOOKUP(A2445,过往入选债券!A:D,4,0),2)</f>
        <v>2</v>
      </c>
      <c r="Y2445">
        <f>_xlfn.IFNA(VLOOKUP(C2445,[2]Sheet1!$A:$A,1,0),3)</f>
        <v>3</v>
      </c>
    </row>
    <row r="2446" spans="1:25" hidden="1" x14ac:dyDescent="0.2">
      <c r="A2446" s="21" t="s">
        <v>1458</v>
      </c>
      <c r="B2446" s="21" t="s">
        <v>1459</v>
      </c>
      <c r="C2446" s="37" t="s">
        <v>1457</v>
      </c>
      <c r="D2446" s="26" t="str">
        <f>[1]!b_calc_yield(A2446,日期设置!$B$2,F2446,1,R2446,1,O2446,L2446,S2446,)</f>
        <v>Fetching...</v>
      </c>
      <c r="E2446" s="26">
        <f t="shared" si="76"/>
        <v>5.9738034261105133</v>
      </c>
      <c r="F2446" s="18">
        <f>[1]!b_dq_cleanprice($A2446,日期设置!B$2)</f>
        <v>100.62</v>
      </c>
      <c r="G2446" s="18" t="str">
        <f t="shared" si="77"/>
        <v>1.09 + 0</v>
      </c>
      <c r="H2446" s="27">
        <f>[1]!b_dq_pctchange($A2446,日期设置!$B$2,1)/100</f>
        <v>0</v>
      </c>
      <c r="I2446" s="26">
        <f>[1]!b_pq_pctchange(A2446,日期设置!$B$4,日期设置!$B$2,1)</f>
        <v>0</v>
      </c>
      <c r="J2446" s="26">
        <f>[1]!b_pq_pctchange(A2446,日期设置!$C$4,日期设置!$B$2,1)</f>
        <v>0</v>
      </c>
      <c r="K2446" s="52">
        <f>[1]!b_dq_amount($A2446,日期设置!B$2,2,10000)</f>
        <v>0</v>
      </c>
      <c r="L2446" s="26">
        <f>[1]!b_info_latestpar(A2446,日期设置!$B$2)</f>
        <v>100</v>
      </c>
      <c r="M2446" s="6">
        <f>[1]!b_info_outstandingbalance($A2446,日期设置!B$2)</f>
        <v>10</v>
      </c>
      <c r="N2446" s="7">
        <f>[1]!b_info_latestissurercreditrating2(A2446,日期设置!$B$2,"102","1")</f>
        <v>0</v>
      </c>
      <c r="O2446" s="8">
        <v>6.4</v>
      </c>
      <c r="P2446" s="9">
        <f>[1]!b_info_repurchasedate(A2446)</f>
        <v>0</v>
      </c>
      <c r="Q2446" s="8" t="s">
        <v>16056</v>
      </c>
      <c r="R2446" s="2" t="str">
        <f>IF((--IF(P2446=0,Q2446,P2446))&gt;(--日期设置!$B$2),IF(P2446=0,Q2446,P2446),Q2446)</f>
        <v>2022-04-24</v>
      </c>
      <c r="S2446" s="2" t="s">
        <v>17842</v>
      </c>
      <c r="T2446" s="8">
        <f>[1]!b_anal_ptmyear($A2446,日期设置!$B$2)</f>
        <v>1.0904109589041096</v>
      </c>
      <c r="U2446" s="8">
        <f>[1]!b_anal_termifexercise($A2446,日期设置!B$2)</f>
        <v>0</v>
      </c>
      <c r="V2446" s="10">
        <f>[1]!b_dq_dirtyprice(A2446,日期设置!$B$2)</f>
        <v>106.4414</v>
      </c>
      <c r="W2446" s="11">
        <f>IF(U2446=0,ROUNDUP((Q2446-日期设置!$B$2)/365,0),ROUNDUP((R2446-日期设置!$B$2)/365,0))</f>
        <v>2</v>
      </c>
      <c r="X2446" s="18">
        <f>_xlfn.IFNA(VLOOKUP(A2446,过往入选债券!A:D,4,0),2)</f>
        <v>2</v>
      </c>
      <c r="Y2446">
        <f>_xlfn.IFNA(VLOOKUP(C2446,[2]Sheet1!$A:$A,1,0),3)</f>
        <v>3</v>
      </c>
    </row>
    <row r="2447" spans="1:25" hidden="1" x14ac:dyDescent="0.2">
      <c r="A2447" s="28" t="s">
        <v>20050</v>
      </c>
      <c r="B2447" s="28" t="s">
        <v>20051</v>
      </c>
      <c r="C2447" s="39" t="s">
        <v>15902</v>
      </c>
      <c r="D2447" s="26" t="str">
        <f>[1]!b_calc_yield(A2447,日期设置!$B$2,F2447,1,R2447,1,O2447,L2447,S2447,)</f>
        <v>Fetching...</v>
      </c>
      <c r="E2447" s="26">
        <f t="shared" si="76"/>
        <v>13.749990310903737</v>
      </c>
      <c r="F2447" s="18">
        <f>[1]!b_dq_cleanprice($A2447,日期设置!B$2)</f>
        <v>99.998900000000006</v>
      </c>
      <c r="G2447" s="18" t="str">
        <f t="shared" si="77"/>
        <v>4.44 + 2.44</v>
      </c>
      <c r="H2447" s="27">
        <f>[1]!b_dq_pctchange($A2447,日期设置!$B$2,1)/100</f>
        <v>0</v>
      </c>
      <c r="I2447" s="26">
        <f>[1]!b_pq_pctchange(A2447,日期设置!$B$4,日期设置!$B$2,1)</f>
        <v>0</v>
      </c>
      <c r="J2447" s="26">
        <f>[1]!b_pq_pctchange(A2447,日期设置!$C$4,日期设置!$B$2,1)</f>
        <v>0</v>
      </c>
      <c r="K2447" s="52">
        <f>[1]!b_dq_amount($A2447,日期设置!B$2,2,10000)</f>
        <v>0</v>
      </c>
      <c r="L2447" s="26">
        <f>[1]!b_info_latestpar(A2447,日期设置!$B$2)</f>
        <v>100</v>
      </c>
      <c r="M2447" s="6">
        <f>[1]!b_info_outstandingbalance($A2447,日期设置!B$2)</f>
        <v>5</v>
      </c>
      <c r="N2447" s="7">
        <f>[1]!b_info_latestissurercreditrating2(A2447,日期设置!$B$2,"102","1")</f>
        <v>0</v>
      </c>
      <c r="O2447" s="8">
        <v>5.8</v>
      </c>
      <c r="P2447" s="9" t="str">
        <f>[1]!b_info_repurchasedate(A2447)</f>
        <v>2023-09-01</v>
      </c>
      <c r="Q2447" s="8" t="s">
        <v>16908</v>
      </c>
      <c r="R2447" s="2" t="str">
        <f>IF((--IF(P2447=0,Q2447,P2447))&gt;(--日期设置!$B$2),IF(P2447=0,Q2447,P2447),Q2447)</f>
        <v>2023-09-01</v>
      </c>
      <c r="S2447" s="31" t="s">
        <v>20815</v>
      </c>
      <c r="T2447" s="8">
        <f>[1]!b_anal_ptmyear($A2447,日期设置!$B$2)</f>
        <v>4.4465753424657537</v>
      </c>
      <c r="U2447" s="8">
        <f>[1]!b_anal_termifexercise($A2447,日期设置!B$2)</f>
        <v>2.4465753424657533</v>
      </c>
      <c r="V2447" s="10">
        <f>[1]!b_dq_dirtyprice(A2447,日期设置!$B$2)</f>
        <v>103.2088</v>
      </c>
      <c r="W2447" s="11">
        <f>IF(U2447=0,ROUNDUP((Q2447-日期设置!$B$2)/365,0),ROUNDUP((R2447-日期设置!$B$2)/365,0))</f>
        <v>3</v>
      </c>
      <c r="X2447" s="18">
        <f>_xlfn.IFNA(VLOOKUP(A2447,过往入选债券!A:D,4,0),2)</f>
        <v>2</v>
      </c>
      <c r="Y2447">
        <f>_xlfn.IFNA(VLOOKUP(C2447,[2]Sheet1!$A:$A,1,0),3)</f>
        <v>3</v>
      </c>
    </row>
    <row r="2448" spans="1:25" hidden="1" x14ac:dyDescent="0.2">
      <c r="A2448" s="28" t="s">
        <v>19153</v>
      </c>
      <c r="B2448" s="28" t="s">
        <v>19154</v>
      </c>
      <c r="C2448" s="38" t="s">
        <v>180</v>
      </c>
      <c r="D2448" s="26" t="str">
        <f>[1]!b_calc_yield(A2448,日期设置!$B$2,F2448,1,R2448,1,O2448,L2448,S2448,)</f>
        <v>Fetching...</v>
      </c>
      <c r="E2448" s="26">
        <f t="shared" si="76"/>
        <v>13.556454678496932</v>
      </c>
      <c r="F2448" s="18">
        <f>[1]!b_dq_cleanprice($A2448,日期设置!B$2)</f>
        <v>100</v>
      </c>
      <c r="G2448" s="18" t="str">
        <f t="shared" si="77"/>
        <v>2.41 + 0</v>
      </c>
      <c r="H2448" s="27">
        <f>[1]!b_dq_pctchange($A2448,日期设置!$B$2,1)/100</f>
        <v>0</v>
      </c>
      <c r="I2448" s="26">
        <f>[1]!b_pq_pctchange(A2448,日期设置!$B$4,日期设置!$B$2,1)</f>
        <v>0</v>
      </c>
      <c r="J2448" s="26">
        <f>[1]!b_pq_pctchange(A2448,日期设置!$C$4,日期设置!$B$2,1)</f>
        <v>0</v>
      </c>
      <c r="K2448" s="52">
        <f>[1]!b_dq_amount($A2448,日期设置!B$2,2,10000)</f>
        <v>0</v>
      </c>
      <c r="L2448" s="26">
        <f>[1]!b_info_latestpar(A2448,日期设置!$B$2)</f>
        <v>100</v>
      </c>
      <c r="M2448" s="6">
        <f>[1]!b_info_outstandingbalance($A2448,日期设置!B$2)</f>
        <v>3</v>
      </c>
      <c r="N2448" s="7">
        <f>[1]!b_info_latestissurercreditrating2(A2448,日期设置!$B$2,"102","1")</f>
        <v>0</v>
      </c>
      <c r="O2448" s="8">
        <v>5.8</v>
      </c>
      <c r="P2448" s="9">
        <f>[1]!b_info_repurchasedate(A2448)</f>
        <v>0</v>
      </c>
      <c r="Q2448" s="8" t="s">
        <v>19992</v>
      </c>
      <c r="R2448" s="2" t="str">
        <f>IF((--IF(P2448=0,Q2448,P2448))&gt;(--日期设置!$B$2),IF(P2448=0,Q2448,P2448),Q2448)</f>
        <v>2023-08-21</v>
      </c>
      <c r="S2448" s="31" t="s">
        <v>19109</v>
      </c>
      <c r="T2448" s="8">
        <f>[1]!b_anal_ptmyear($A2448,日期设置!$B$2)</f>
        <v>2.4164383561643836</v>
      </c>
      <c r="U2448" s="8">
        <f>[1]!b_anal_termifexercise($A2448,日期设置!B$2)</f>
        <v>0</v>
      </c>
      <c r="V2448" s="10">
        <f>[1]!b_dq_dirtyprice(A2448,日期设置!$B$2)</f>
        <v>103.3847</v>
      </c>
      <c r="W2448" s="11">
        <f>IF(U2448=0,ROUNDUP((Q2448-日期设置!$B$2)/365,0),ROUNDUP((R2448-日期设置!$B$2)/365,0))</f>
        <v>3</v>
      </c>
      <c r="X2448" s="18">
        <f>_xlfn.IFNA(VLOOKUP(A2448,过往入选债券!A:D,4,0),2)</f>
        <v>2</v>
      </c>
      <c r="Y2448">
        <f>_xlfn.IFNA(VLOOKUP(C2448,[2]Sheet1!$A:$A,1,0),3)</f>
        <v>3</v>
      </c>
    </row>
    <row r="2449" spans="1:25" hidden="1" x14ac:dyDescent="0.2">
      <c r="A2449" s="21" t="s">
        <v>5793</v>
      </c>
      <c r="B2449" s="21" t="s">
        <v>5794</v>
      </c>
      <c r="C2449" s="37" t="s">
        <v>5007</v>
      </c>
      <c r="D2449" s="26" t="str">
        <f>[1]!b_calc_yield(A2449,日期设置!$B$2,F2449,1,R2449,1,O2449,L2449,S2449,)</f>
        <v>Fetching...</v>
      </c>
      <c r="E2449" s="26">
        <f t="shared" si="76"/>
        <v>8.0346739858411667</v>
      </c>
      <c r="F2449" s="18">
        <f>[1]!b_dq_cleanprice($A2449,日期设置!B$2)</f>
        <v>101.1849</v>
      </c>
      <c r="G2449" s="18" t="str">
        <f t="shared" si="77"/>
        <v>1.43 + 0</v>
      </c>
      <c r="H2449" s="27">
        <f>[1]!b_dq_pctchange($A2449,日期设置!$B$2,1)/100</f>
        <v>0</v>
      </c>
      <c r="I2449" s="26">
        <f>[1]!b_pq_pctchange(A2449,日期设置!$B$4,日期设置!$B$2,1)</f>
        <v>0</v>
      </c>
      <c r="J2449" s="26">
        <f>[1]!b_pq_pctchange(A2449,日期设置!$C$4,日期设置!$B$2,1)</f>
        <v>0</v>
      </c>
      <c r="K2449" s="52">
        <f>[1]!b_dq_amount($A2449,日期设置!B$2,2,10000)</f>
        <v>0</v>
      </c>
      <c r="L2449" s="26">
        <f>[1]!b_info_latestpar(A2449,日期设置!$B$2)</f>
        <v>100</v>
      </c>
      <c r="M2449" s="6">
        <f>[1]!b_info_outstandingbalance($A2449,日期设置!B$2)</f>
        <v>4</v>
      </c>
      <c r="N2449" s="7" t="str">
        <f>[1]!b_info_latestissurercreditrating2(A2449,日期设置!$B$2,"102","1")</f>
        <v>AA+</v>
      </c>
      <c r="O2449" s="8">
        <v>6.7</v>
      </c>
      <c r="P2449" s="9">
        <f>[1]!b_info_repurchasedate(A2449)</f>
        <v>0</v>
      </c>
      <c r="Q2449" s="8" t="s">
        <v>16227</v>
      </c>
      <c r="R2449" s="2" t="str">
        <f>IF((--IF(P2449=0,Q2449,P2449))&gt;(--日期设置!$B$2),IF(P2449=0,Q2449,P2449),Q2449)</f>
        <v>2022-08-28</v>
      </c>
      <c r="S2449" s="2" t="s">
        <v>17798</v>
      </c>
      <c r="T2449" s="8">
        <f>[1]!b_anal_ptmyear($A2449,日期设置!$B$2)</f>
        <v>1.4356164383561643</v>
      </c>
      <c r="U2449" s="8">
        <f>[1]!b_anal_termifexercise($A2449,日期设置!B$2)</f>
        <v>0</v>
      </c>
      <c r="V2449" s="10">
        <f>[1]!b_dq_dirtyprice(A2449,日期设置!$B$2)</f>
        <v>104.9663</v>
      </c>
      <c r="W2449" s="11">
        <f>IF(U2449=0,ROUNDUP((Q2449-日期设置!$B$2)/365,0),ROUNDUP((R2449-日期设置!$B$2)/365,0))</f>
        <v>2</v>
      </c>
      <c r="X2449" s="18">
        <f>_xlfn.IFNA(VLOOKUP(A2449,过往入选债券!A:D,4,0),2)</f>
        <v>2</v>
      </c>
      <c r="Y2449">
        <f>_xlfn.IFNA(VLOOKUP(C2449,[2]Sheet1!$A:$A,1,0),3)</f>
        <v>3</v>
      </c>
    </row>
    <row r="2450" spans="1:25" hidden="1" x14ac:dyDescent="0.2">
      <c r="A2450" s="21" t="s">
        <v>11290</v>
      </c>
      <c r="B2450" s="21" t="s">
        <v>11291</v>
      </c>
      <c r="C2450" s="37" t="s">
        <v>10</v>
      </c>
      <c r="D2450" s="26" t="str">
        <f>[1]!b_calc_yield(A2450,日期设置!$B$2,F2450,1,R2450,1,O2450,L2450,S2450,)</f>
        <v>Fetching...</v>
      </c>
      <c r="E2450" s="26">
        <f t="shared" si="76"/>
        <v>12.753647686149172</v>
      </c>
      <c r="F2450" s="18">
        <f>[1]!b_dq_cleanprice($A2450,日期设置!B$2)</f>
        <v>100.0052</v>
      </c>
      <c r="G2450" s="18" t="str">
        <f t="shared" si="77"/>
        <v>2.29 + 2.29</v>
      </c>
      <c r="H2450" s="27">
        <f>[1]!b_dq_pctchange($A2450,日期设置!$B$2,1)/100</f>
        <v>0</v>
      </c>
      <c r="I2450" s="26">
        <f>[1]!b_pq_pctchange(A2450,日期设置!$B$4,日期设置!$B$2,1)</f>
        <v>0</v>
      </c>
      <c r="J2450" s="26">
        <f>[1]!b_pq_pctchange(A2450,日期设置!$C$4,日期设置!$B$2,1)</f>
        <v>0.31084715126991835</v>
      </c>
      <c r="K2450" s="52">
        <f>[1]!b_dq_amount($A2450,日期设置!B$2,2,10000)</f>
        <v>0</v>
      </c>
      <c r="L2450" s="26">
        <f>[1]!b_info_latestpar(A2450,日期设置!$B$2)</f>
        <v>100</v>
      </c>
      <c r="M2450" s="6">
        <f>[1]!b_info_outstandingbalance($A2450,日期设置!B$2)</f>
        <v>10</v>
      </c>
      <c r="N2450" s="7" t="str">
        <f>[1]!b_info_latestissurercreditrating2(A2450,日期设置!$B$2,"102","1")</f>
        <v>AAA</v>
      </c>
      <c r="O2450" s="8">
        <v>5.8</v>
      </c>
      <c r="P2450" s="9">
        <f>[1]!b_info_repurchasedate(A2450)</f>
        <v>0</v>
      </c>
      <c r="Q2450" s="8" t="s">
        <v>17323</v>
      </c>
      <c r="R2450" s="2" t="str">
        <f>IF((--IF(P2450=0,Q2450,P2450))&gt;(--日期设置!$B$2),IF(P2450=0,Q2450,P2450),Q2450)</f>
        <v>2023-07-06</v>
      </c>
      <c r="S2450" s="2" t="s">
        <v>17997</v>
      </c>
      <c r="T2450" s="8">
        <f>[1]!b_anal_ptmyear($A2450,日期设置!$B$2)</f>
        <v>2.2904109589041095</v>
      </c>
      <c r="U2450" s="8">
        <f>[1]!b_anal_termifexercise($A2450,日期设置!B$2)</f>
        <v>2.2904109589041095</v>
      </c>
      <c r="V2450" s="10">
        <f>[1]!b_dq_dirtyprice(A2450,日期设置!$B$2)</f>
        <v>104.1208</v>
      </c>
      <c r="W2450" s="11">
        <f>IF(U2450=0,ROUNDUP((Q2450-日期设置!$B$2)/365,0),ROUNDUP((R2450-日期设置!$B$2)/365,0))</f>
        <v>3</v>
      </c>
      <c r="X2450" s="18">
        <f>_xlfn.IFNA(VLOOKUP(A2450,过往入选债券!A:D,4,0),2)</f>
        <v>2</v>
      </c>
      <c r="Y2450">
        <f>_xlfn.IFNA(VLOOKUP(C2450,[2]Sheet1!$A:$A,1,0),3)</f>
        <v>3</v>
      </c>
    </row>
    <row r="2451" spans="1:25" hidden="1" x14ac:dyDescent="0.2">
      <c r="A2451" s="21" t="s">
        <v>6204</v>
      </c>
      <c r="B2451" s="21" t="s">
        <v>6205</v>
      </c>
      <c r="C2451" s="37" t="s">
        <v>420</v>
      </c>
      <c r="D2451" s="26" t="str">
        <f>[1]!b_calc_yield(A2451,日期设置!$B$2,F2451,1,R2451,1,O2451,L2451,S2451,)</f>
        <v>Fetching...</v>
      </c>
      <c r="E2451" s="26">
        <f t="shared" si="76"/>
        <v>9.6366568036515332</v>
      </c>
      <c r="F2451" s="18">
        <f>[1]!b_dq_cleanprice($A2451,日期设置!B$2)</f>
        <v>99.4756</v>
      </c>
      <c r="G2451" s="18" t="str">
        <f t="shared" si="77"/>
        <v>1.58 + 0</v>
      </c>
      <c r="H2451" s="27">
        <f>[1]!b_dq_pctchange($A2451,日期设置!$B$2,1)/100</f>
        <v>0</v>
      </c>
      <c r="I2451" s="26">
        <f>[1]!b_pq_pctchange(A2451,日期设置!$B$4,日期设置!$B$2,1)</f>
        <v>0</v>
      </c>
      <c r="J2451" s="26">
        <f>[1]!b_pq_pctchange(A2451,日期设置!$C$4,日期设置!$B$2,1)</f>
        <v>0</v>
      </c>
      <c r="K2451" s="52">
        <f>[1]!b_dq_amount($A2451,日期设置!B$2,2,10000)</f>
        <v>0</v>
      </c>
      <c r="L2451" s="26">
        <f>[1]!b_info_latestpar(A2451,日期设置!$B$2)</f>
        <v>100</v>
      </c>
      <c r="M2451" s="6">
        <f>[1]!b_info_outstandingbalance($A2451,日期设置!B$2)</f>
        <v>1</v>
      </c>
      <c r="N2451" s="7" t="str">
        <f>[1]!b_info_latestissurercreditrating2(A2451,日期设置!$B$2,"102","1")</f>
        <v>AA+</v>
      </c>
      <c r="O2451" s="8">
        <v>5.45</v>
      </c>
      <c r="P2451" s="9" t="str">
        <f>[1]!b_info_repurchasedate(A2451)</f>
        <v>2020-10-20</v>
      </c>
      <c r="Q2451" s="8" t="s">
        <v>16414</v>
      </c>
      <c r="R2451" s="2" t="str">
        <f>IF((--IF(P2451=0,Q2451,P2451))&gt;(--日期设置!$B$2),IF(P2451=0,Q2451,P2451),Q2451)</f>
        <v>2022-10-20</v>
      </c>
      <c r="S2451" s="2" t="s">
        <v>18187</v>
      </c>
      <c r="T2451" s="8">
        <f>[1]!b_anal_ptmyear($A2451,日期设置!$B$2)</f>
        <v>1.580821917808219</v>
      </c>
      <c r="U2451" s="8">
        <f>[1]!b_anal_termifexercise($A2451,日期设置!B$2)</f>
        <v>0</v>
      </c>
      <c r="V2451" s="10">
        <f>[1]!b_dq_dirtyprice(A2451,日期设置!$B$2)</f>
        <v>101.1523</v>
      </c>
      <c r="W2451" s="11">
        <f>IF(U2451=0,ROUNDUP((Q2451-日期设置!$B$2)/365,0),ROUNDUP((R2451-日期设置!$B$2)/365,0))</f>
        <v>2</v>
      </c>
      <c r="X2451" s="18">
        <f>_xlfn.IFNA(VLOOKUP(A2451,过往入选债券!A:D,4,0),2)</f>
        <v>2</v>
      </c>
      <c r="Y2451">
        <f>_xlfn.IFNA(VLOOKUP(C2451,[2]Sheet1!$A:$A,1,0),3)</f>
        <v>3</v>
      </c>
    </row>
    <row r="2452" spans="1:25" hidden="1" x14ac:dyDescent="0.2">
      <c r="A2452" s="21" t="s">
        <v>10064</v>
      </c>
      <c r="B2452" s="21" t="s">
        <v>10065</v>
      </c>
      <c r="C2452" s="37" t="s">
        <v>524</v>
      </c>
      <c r="D2452" s="26" t="str">
        <f>[1]!b_calc_yield(A2452,日期设置!$B$2,F2452,1,R2452,1,O2452,L2452,S2452,)</f>
        <v>Fetching...</v>
      </c>
      <c r="E2452" s="26">
        <f t="shared" si="76"/>
        <v>11.328595458198132</v>
      </c>
      <c r="F2452" s="18">
        <f>[1]!b_dq_cleanprice($A2452,日期设置!B$2)</f>
        <v>98.587400000000002</v>
      </c>
      <c r="G2452" s="18" t="str">
        <f t="shared" si="77"/>
        <v>1.95 + 0</v>
      </c>
      <c r="H2452" s="27">
        <f>[1]!b_dq_pctchange($A2452,日期设置!$B$2,1)/100</f>
        <v>0</v>
      </c>
      <c r="I2452" s="26">
        <f>[1]!b_pq_pctchange(A2452,日期设置!$B$4,日期设置!$B$2,1)</f>
        <v>-4.4914566006661834E-2</v>
      </c>
      <c r="J2452" s="26">
        <f>[1]!b_pq_pctchange(A2452,日期设置!$C$4,日期设置!$B$2,1)</f>
        <v>-4.4914566006661834E-2</v>
      </c>
      <c r="K2452" s="52">
        <f>[1]!b_dq_amount($A2452,日期设置!B$2,2,10000)</f>
        <v>0</v>
      </c>
      <c r="L2452" s="26">
        <f>[1]!b_info_latestpar(A2452,日期设置!$B$2)</f>
        <v>100</v>
      </c>
      <c r="M2452" s="6">
        <f>[1]!b_info_outstandingbalance($A2452,日期设置!B$2)</f>
        <v>5.5</v>
      </c>
      <c r="N2452" s="7" t="str">
        <f>[1]!b_info_latestissurercreditrating2(A2452,日期设置!$B$2,"102","1")</f>
        <v>AA</v>
      </c>
      <c r="O2452" s="8">
        <v>5</v>
      </c>
      <c r="P2452" s="9">
        <f>[1]!b_info_repurchasedate(A2452)</f>
        <v>0</v>
      </c>
      <c r="Q2452" s="8" t="s">
        <v>16002</v>
      </c>
      <c r="R2452" s="2" t="str">
        <f>IF((--IF(P2452=0,Q2452,P2452))&gt;(--日期设置!$B$2),IF(P2452=0,Q2452,P2452),Q2452)</f>
        <v>2023-03-06</v>
      </c>
      <c r="S2452" s="2" t="s">
        <v>17784</v>
      </c>
      <c r="T2452" s="8">
        <f>[1]!b_anal_ptmyear($A2452,日期设置!$B$2)</f>
        <v>1.9561643835616438</v>
      </c>
      <c r="U2452" s="8">
        <f>[1]!b_anal_termifexercise($A2452,日期设置!B$2)</f>
        <v>0</v>
      </c>
      <c r="V2452" s="10">
        <f>[1]!b_dq_dirtyprice(A2452,日期设置!$B$2)</f>
        <v>98.806600000000003</v>
      </c>
      <c r="W2452" s="11">
        <f>IF(U2452=0,ROUNDUP((Q2452-日期设置!$B$2)/365,0),ROUNDUP((R2452-日期设置!$B$2)/365,0))</f>
        <v>2</v>
      </c>
      <c r="X2452" s="18">
        <f>_xlfn.IFNA(VLOOKUP(A2452,过往入选债券!A:D,4,0),2)</f>
        <v>2</v>
      </c>
      <c r="Y2452">
        <f>_xlfn.IFNA(VLOOKUP(C2452,[2]Sheet1!$A:$A,1,0),3)</f>
        <v>3</v>
      </c>
    </row>
    <row r="2453" spans="1:25" hidden="1" x14ac:dyDescent="0.2">
      <c r="A2453" s="28" t="s">
        <v>21640</v>
      </c>
      <c r="B2453" s="28" t="s">
        <v>21641</v>
      </c>
      <c r="C2453" s="39" t="s">
        <v>1601</v>
      </c>
      <c r="D2453" s="26" t="str">
        <f>[1]!b_calc_yield(A2453,日期设置!$B$2,F2453,1,R2453,1,O2453,L2453,S2453,)</f>
        <v>Fetching...</v>
      </c>
      <c r="E2453" s="26">
        <f t="shared" si="76"/>
        <v>26.324843428708</v>
      </c>
      <c r="F2453" s="18">
        <f>[1]!b_dq_cleanprice($A2453,日期设置!B$2)</f>
        <v>100</v>
      </c>
      <c r="G2453" s="18" t="str">
        <f t="shared" si="77"/>
        <v>6.64 + 4.64</v>
      </c>
      <c r="H2453" s="27">
        <f>[1]!b_dq_pctchange($A2453,日期设置!$B$2,1)/100</f>
        <v>0</v>
      </c>
      <c r="I2453" s="26">
        <f>[1]!b_pq_pctchange(A2453,日期设置!$B$4,日期设置!$B$2,1)</f>
        <v>0</v>
      </c>
      <c r="J2453" s="26">
        <f>[1]!b_pq_pctchange(A2453,日期设置!$C$4,日期设置!$B$2,1)</f>
        <v>0</v>
      </c>
      <c r="K2453" s="52">
        <f>[1]!b_dq_amount($A2453,日期设置!B$2,2,10000)</f>
        <v>0</v>
      </c>
      <c r="L2453" s="26">
        <f>[1]!b_info_latestpar(A2453,日期设置!$B$2)</f>
        <v>100</v>
      </c>
      <c r="M2453" s="6">
        <f>[1]!b_info_outstandingbalance($A2453,日期设置!B$2)</f>
        <v>7</v>
      </c>
      <c r="N2453" s="7" t="str">
        <f>[1]!b_info_latestissurercreditrating2(A2453,日期设置!$B$2,"102","1")</f>
        <v>AA</v>
      </c>
      <c r="O2453" s="43">
        <v>5.79</v>
      </c>
      <c r="P2453" s="9" t="str">
        <f>[1]!b_info_repurchasedate(A2453)</f>
        <v>2025-11-11</v>
      </c>
      <c r="Q2453" s="31" t="s">
        <v>21746</v>
      </c>
      <c r="R2453" s="2" t="str">
        <f>IF((--IF(P2453=0,Q2453,P2453))&gt;(--日期设置!$B$2),IF(P2453=0,Q2453,P2453),Q2453)</f>
        <v>2025-11-11</v>
      </c>
      <c r="S2453" s="31" t="s">
        <v>16853</v>
      </c>
      <c r="T2453" s="8">
        <f>[1]!b_anal_ptmyear($A2453,日期设置!$B$2)</f>
        <v>6.6410958904109592</v>
      </c>
      <c r="U2453" s="8">
        <f>[1]!b_anal_termifexercise($A2453,日期设置!B$2)</f>
        <v>4.6438356164383565</v>
      </c>
      <c r="V2453" s="10">
        <f>[1]!b_dq_dirtyprice(A2453,日期设置!$B$2)</f>
        <v>102.07810000000001</v>
      </c>
      <c r="W2453" s="11">
        <f>IF(U2453=0,ROUNDUP((Q2453-日期设置!$B$2)/365,0),ROUNDUP((R2453-日期设置!$B$2)/365,0))</f>
        <v>5</v>
      </c>
      <c r="X2453" s="18">
        <f>_xlfn.IFNA(VLOOKUP(A2453,过往入选债券!A:D,4,0),2)</f>
        <v>2</v>
      </c>
      <c r="Y2453">
        <f>_xlfn.IFNA(VLOOKUP(C2453,[2]Sheet1!$A:$A,1,0),3)</f>
        <v>3</v>
      </c>
    </row>
    <row r="2454" spans="1:25" hidden="1" x14ac:dyDescent="0.2">
      <c r="A2454" s="21" t="s">
        <v>4242</v>
      </c>
      <c r="B2454" s="21" t="s">
        <v>4243</v>
      </c>
      <c r="C2454" s="37" t="s">
        <v>4244</v>
      </c>
      <c r="D2454" s="26" t="str">
        <f>[1]!b_calc_yield(A2454,日期设置!$B$2,F2454,1,R2454,1,O2454,L2454,S2454,)</f>
        <v>Fetching...</v>
      </c>
      <c r="E2454" s="26">
        <f t="shared" si="76"/>
        <v>5.722465266001886</v>
      </c>
      <c r="F2454" s="18">
        <f>[1]!b_dq_cleanprice($A2454,日期设置!B$2)</f>
        <v>100.0136</v>
      </c>
      <c r="G2454" s="18" t="str">
        <f t="shared" si="77"/>
        <v>1.04 + 0</v>
      </c>
      <c r="H2454" s="27">
        <f>[1]!b_dq_pctchange($A2454,日期设置!$B$2,1)/100</f>
        <v>0</v>
      </c>
      <c r="I2454" s="26">
        <f>[1]!b_pq_pctchange(A2454,日期设置!$B$4,日期设置!$B$2,1)</f>
        <v>3.2996601350019565E-3</v>
      </c>
      <c r="J2454" s="26">
        <f>[1]!b_pq_pctchange(A2454,日期设置!$C$4,日期设置!$B$2,1)</f>
        <v>0.75018459960772665</v>
      </c>
      <c r="K2454" s="52">
        <f>[1]!b_dq_amount($A2454,日期设置!B$2,2,10000)</f>
        <v>0</v>
      </c>
      <c r="L2454" s="26">
        <f>[1]!b_info_latestpar(A2454,日期设置!$B$2)</f>
        <v>100</v>
      </c>
      <c r="M2454" s="6">
        <f>[1]!b_info_outstandingbalance($A2454,日期设置!B$2)</f>
        <v>2.2999999999999998</v>
      </c>
      <c r="N2454" s="7">
        <f>[1]!b_info_latestissurercreditrating2(A2454,日期设置!$B$2,"102","1")</f>
        <v>0</v>
      </c>
      <c r="O2454" s="8">
        <v>5.8</v>
      </c>
      <c r="P2454" s="9">
        <f>[1]!b_info_repurchasedate(A2454)</f>
        <v>0</v>
      </c>
      <c r="Q2454" s="8" t="s">
        <v>16139</v>
      </c>
      <c r="R2454" s="2" t="str">
        <f>IF((--IF(P2454=0,Q2454,P2454))&gt;(--日期设置!$B$2),IF(P2454=0,Q2454,P2454),Q2454)</f>
        <v>2022-04-07</v>
      </c>
      <c r="S2454" s="2" t="s">
        <v>18706</v>
      </c>
      <c r="T2454" s="8">
        <f>[1]!b_anal_ptmyear($A2454,日期设置!$B$2)</f>
        <v>1.0438356164383562</v>
      </c>
      <c r="U2454" s="8">
        <f>[1]!b_anal_termifexercise($A2454,日期设置!B$2)</f>
        <v>0</v>
      </c>
      <c r="V2454" s="10">
        <f>[1]!b_dq_dirtyprice(A2454,日期设置!$B$2)</f>
        <v>105.5594</v>
      </c>
      <c r="W2454" s="11">
        <f>IF(U2454=0,ROUNDUP((Q2454-日期设置!$B$2)/365,0),ROUNDUP((R2454-日期设置!$B$2)/365,0))</f>
        <v>2</v>
      </c>
      <c r="X2454" s="18">
        <f>_xlfn.IFNA(VLOOKUP(A2454,过往入选债券!A:D,4,0),2)</f>
        <v>2</v>
      </c>
      <c r="Y2454">
        <f>_xlfn.IFNA(VLOOKUP(C2454,[2]Sheet1!$A:$A,1,0),3)</f>
        <v>3</v>
      </c>
    </row>
    <row r="2455" spans="1:25" x14ac:dyDescent="0.2">
      <c r="A2455" s="28" t="s">
        <v>21780</v>
      </c>
      <c r="B2455" s="28" t="s">
        <v>21952</v>
      </c>
      <c r="C2455" s="39" t="s">
        <v>4779</v>
      </c>
      <c r="D2455" s="26" t="str">
        <f>[1]!b_calc_yield(A2455,日期设置!$B$2,F2455,1,R2455,1,O2455,L2455,S2455,)</f>
        <v>Fetching...</v>
      </c>
      <c r="E2455" s="26">
        <f t="shared" si="76"/>
        <v>9.6828534053282631</v>
      </c>
      <c r="F2455" s="18">
        <f>[1]!b_dq_cleanprice($A2455,日期设置!B$2)</f>
        <v>100</v>
      </c>
      <c r="G2455" s="18" t="str">
        <f t="shared" si="77"/>
        <v>2.69 + 1.69</v>
      </c>
      <c r="H2455" s="27">
        <f>[1]!b_dq_pctchange($A2455,日期设置!$B$2,1)/100</f>
        <v>0</v>
      </c>
      <c r="I2455" s="26">
        <f>[1]!b_pq_pctchange(A2455,日期设置!$B$4,日期设置!$B$2,1)</f>
        <v>0</v>
      </c>
      <c r="J2455" s="26">
        <f>[1]!b_pq_pctchange(A2455,日期设置!$C$4,日期设置!$B$2,1)</f>
        <v>0</v>
      </c>
      <c r="K2455" s="52">
        <f>[1]!b_dq_amount($A2455,日期设置!B$2,2,10000)</f>
        <v>3764.6739727699996</v>
      </c>
      <c r="L2455" s="26">
        <f>[1]!b_info_latestpar(A2455,日期设置!$B$2)</f>
        <v>100</v>
      </c>
      <c r="M2455" s="6">
        <f>[1]!b_info_outstandingbalance($A2455,日期设置!B$2)</f>
        <v>10</v>
      </c>
      <c r="N2455" s="7" t="str">
        <f>[1]!b_info_latestissurercreditrating2(A2455,日期设置!$B$2,"102","1")</f>
        <v>AA+</v>
      </c>
      <c r="O2455" s="43">
        <v>5.8</v>
      </c>
      <c r="P2455" s="9" t="str">
        <f>[1]!b_info_repurchasedate(A2455)</f>
        <v>2022-12-02</v>
      </c>
      <c r="Q2455" s="31" t="s">
        <v>17542</v>
      </c>
      <c r="R2455" s="2" t="str">
        <f>IF((--IF(P2455=0,Q2455,P2455))&gt;(--日期设置!$B$2),IF(P2455=0,Q2455,P2455),Q2455)</f>
        <v>2022-12-02</v>
      </c>
      <c r="S2455" s="31" t="s">
        <v>22156</v>
      </c>
      <c r="T2455" s="8">
        <f>[1]!b_anal_ptmyear($A2455,日期设置!$B$2)</f>
        <v>2.6986301369863015</v>
      </c>
      <c r="U2455" s="8">
        <f>[1]!b_anal_termifexercise($A2455,日期设置!B$2)</f>
        <v>1.6986301369863013</v>
      </c>
      <c r="V2455" s="10">
        <f>[1]!b_dq_dirtyprice(A2455,日期设置!$B$2)</f>
        <v>101.7479</v>
      </c>
      <c r="W2455" s="11">
        <f>IF(U2455=0,ROUNDUP((Q2455-日期设置!$B$2)/365,0),ROUNDUP((R2455-日期设置!$B$2)/365,0))</f>
        <v>2</v>
      </c>
      <c r="X2455" s="18">
        <f>_xlfn.IFNA(VLOOKUP(A2455,过往入选债券!A:D,4,0),2)</f>
        <v>2</v>
      </c>
      <c r="Y2455">
        <f>_xlfn.IFNA(VLOOKUP(C2455,[2]Sheet1!$A:$A,1,0),3)</f>
        <v>3</v>
      </c>
    </row>
    <row r="2456" spans="1:25" hidden="1" x14ac:dyDescent="0.2">
      <c r="A2456" s="21" t="s">
        <v>15475</v>
      </c>
      <c r="B2456" s="21" t="s">
        <v>15476</v>
      </c>
      <c r="C2456" s="37" t="s">
        <v>2298</v>
      </c>
      <c r="D2456" s="26" t="str">
        <f>[1]!b_calc_yield(A2456,日期设置!$B$2,F2456,1,R2456,1,O2456,L2456,S2456,)</f>
        <v>Fetching...</v>
      </c>
      <c r="E2456" s="26">
        <f t="shared" si="76"/>
        <v>30.889068913268169</v>
      </c>
      <c r="F2456" s="18">
        <f>[1]!b_dq_cleanprice($A2456,日期设置!B$2)</f>
        <v>100.8968</v>
      </c>
      <c r="G2456" s="18" t="str">
        <f t="shared" si="77"/>
        <v>5.51 + 0</v>
      </c>
      <c r="H2456" s="27">
        <f>[1]!b_dq_pctchange($A2456,日期设置!$B$2,1)/100</f>
        <v>0</v>
      </c>
      <c r="I2456" s="26">
        <f>[1]!b_pq_pctchange(A2456,日期设置!$B$4,日期设置!$B$2,1)</f>
        <v>0</v>
      </c>
      <c r="J2456" s="26">
        <f>[1]!b_pq_pctchange(A2456,日期设置!$C$4,日期设置!$B$2,1)</f>
        <v>0</v>
      </c>
      <c r="K2456" s="52">
        <f>[1]!b_dq_amount($A2456,日期设置!B$2,2,10000)</f>
        <v>0</v>
      </c>
      <c r="L2456" s="26">
        <f>[1]!b_info_latestpar(A2456,日期设置!$B$2)</f>
        <v>100</v>
      </c>
      <c r="M2456" s="6">
        <f>[1]!b_info_outstandingbalance($A2456,日期设置!B$2)</f>
        <v>9</v>
      </c>
      <c r="N2456" s="7" t="str">
        <f>[1]!b_info_latestissurercreditrating2(A2456,日期设置!$B$2,"102","1")</f>
        <v>AA+</v>
      </c>
      <c r="O2456" s="8">
        <v>5.98</v>
      </c>
      <c r="P2456" s="9">
        <f>[1]!b_info_repurchasedate(A2456)</f>
        <v>0</v>
      </c>
      <c r="Q2456" s="8" t="s">
        <v>17715</v>
      </c>
      <c r="R2456" s="2" t="str">
        <f>IF((--IF(P2456=0,Q2456,P2456))&gt;(--日期设置!$B$2),IF(P2456=0,Q2456,P2456),Q2456)</f>
        <v>2026-09-25</v>
      </c>
      <c r="S2456" s="2" t="s">
        <v>18029</v>
      </c>
      <c r="T2456" s="8">
        <f>[1]!b_anal_ptmyear($A2456,日期设置!$B$2)</f>
        <v>5.5123287671232877</v>
      </c>
      <c r="U2456" s="8">
        <f>[1]!b_anal_termifexercise($A2456,日期设置!B$2)</f>
        <v>0</v>
      </c>
      <c r="V2456" s="10">
        <f>[1]!b_dq_dirtyprice(A2456,日期设置!$B$2)</f>
        <v>103.81310000000001</v>
      </c>
      <c r="W2456" s="11">
        <f>IF(U2456=0,ROUNDUP((Q2456-日期设置!$B$2)/365,0),ROUNDUP((R2456-日期设置!$B$2)/365,0))</f>
        <v>6</v>
      </c>
      <c r="X2456" s="18">
        <f>_xlfn.IFNA(VLOOKUP(A2456,过往入选债券!A:D,4,0),2)</f>
        <v>2</v>
      </c>
      <c r="Y2456">
        <f>_xlfn.IFNA(VLOOKUP(C2456,[2]Sheet1!$A:$A,1,0),3)</f>
        <v>3</v>
      </c>
    </row>
    <row r="2457" spans="1:25" hidden="1" x14ac:dyDescent="0.2">
      <c r="A2457" s="28" t="s">
        <v>19391</v>
      </c>
      <c r="B2457" s="28" t="s">
        <v>19392</v>
      </c>
      <c r="C2457" s="38" t="s">
        <v>151</v>
      </c>
      <c r="D2457" s="26" t="str">
        <f>[1]!b_calc_yield(A2457,日期设置!$B$2,F2457,1,R2457,1,O2457,L2457,S2457,)</f>
        <v>Fetching...</v>
      </c>
      <c r="E2457" s="26">
        <f t="shared" si="76"/>
        <v>2.5628354270239129</v>
      </c>
      <c r="F2457" s="18">
        <f>[1]!b_dq_cleanprice($A2457,日期设置!B$2)</f>
        <v>99.080299999999994</v>
      </c>
      <c r="G2457" s="18" t="str">
        <f t="shared" si="77"/>
        <v>0.44 + 0</v>
      </c>
      <c r="H2457" s="27">
        <f>[1]!b_dq_pctchange($A2457,日期设置!$B$2,1)/100</f>
        <v>0</v>
      </c>
      <c r="I2457" s="26">
        <f>[1]!b_pq_pctchange(A2457,日期设置!$B$4,日期设置!$B$2,1)</f>
        <v>0</v>
      </c>
      <c r="J2457" s="26">
        <f>[1]!b_pq_pctchange(A2457,日期设置!$C$4,日期设置!$B$2,1)</f>
        <v>0</v>
      </c>
      <c r="K2457" s="52">
        <f>[1]!b_dq_amount($A2457,日期设置!B$2,2,10000)</f>
        <v>0</v>
      </c>
      <c r="L2457" s="26">
        <f>[1]!b_info_latestpar(A2457,日期设置!$B$2)</f>
        <v>100</v>
      </c>
      <c r="M2457" s="6">
        <f>[1]!b_info_outstandingbalance($A2457,日期设置!B$2)</f>
        <v>7</v>
      </c>
      <c r="N2457" s="7" t="str">
        <f>[1]!b_info_latestissurercreditrating2(A2457,日期设置!$B$2,"102","1")</f>
        <v>AA+</v>
      </c>
      <c r="O2457" s="8">
        <v>3.77</v>
      </c>
      <c r="P2457" s="9">
        <f>[1]!b_info_repurchasedate(A2457)</f>
        <v>0</v>
      </c>
      <c r="Q2457" s="8" t="s">
        <v>16207</v>
      </c>
      <c r="R2457" s="2" t="str">
        <f>IF((--IF(P2457=0,Q2457,P2457))&gt;(--日期设置!$B$2),IF(P2457=0,Q2457,P2457),Q2457)</f>
        <v>2021-08-31</v>
      </c>
      <c r="S2457" s="31" t="s">
        <v>19265</v>
      </c>
      <c r="T2457" s="8">
        <f>[1]!b_anal_ptmyear($A2457,日期设置!$B$2)</f>
        <v>0.44383561643835617</v>
      </c>
      <c r="U2457" s="8">
        <f>[1]!b_anal_termifexercise($A2457,日期设置!B$2)</f>
        <v>0</v>
      </c>
      <c r="V2457" s="10">
        <f>[1]!b_dq_dirtyprice(A2457,日期设置!$B$2)</f>
        <v>101.17700000000001</v>
      </c>
      <c r="W2457" s="11">
        <f>IF(U2457=0,ROUNDUP((Q2457-日期设置!$B$2)/365,0),ROUNDUP((R2457-日期设置!$B$2)/365,0))</f>
        <v>1</v>
      </c>
      <c r="X2457" s="18">
        <f>_xlfn.IFNA(VLOOKUP(A2457,过往入选债券!A:D,4,0),2)</f>
        <v>2</v>
      </c>
      <c r="Y2457">
        <f>_xlfn.IFNA(VLOOKUP(C2457,[2]Sheet1!$A:$A,1,0),3)</f>
        <v>3</v>
      </c>
    </row>
    <row r="2458" spans="1:25" hidden="1" x14ac:dyDescent="0.2">
      <c r="A2458" s="21" t="s">
        <v>10929</v>
      </c>
      <c r="B2458" s="21" t="s">
        <v>10930</v>
      </c>
      <c r="C2458" s="37" t="s">
        <v>353</v>
      </c>
      <c r="D2458" s="26" t="str">
        <f>[1]!b_calc_yield(A2458,日期设置!$B$2,F2458,1,R2458,1,O2458,L2458,S2458,)</f>
        <v>Fetching...</v>
      </c>
      <c r="E2458" s="26">
        <f t="shared" si="76"/>
        <v>12.444817829488075</v>
      </c>
      <c r="F2458" s="18">
        <f>[1]!b_dq_cleanprice($A2458,日期设置!B$2)</f>
        <v>97.4</v>
      </c>
      <c r="G2458" s="18" t="str">
        <f t="shared" si="77"/>
        <v>2.21 + 2.21</v>
      </c>
      <c r="H2458" s="27">
        <f>[1]!b_dq_pctchange($A2458,日期设置!$B$2,1)/100</f>
        <v>0</v>
      </c>
      <c r="I2458" s="26">
        <f>[1]!b_pq_pctchange(A2458,日期设置!$B$4,日期设置!$B$2,1)</f>
        <v>0</v>
      </c>
      <c r="J2458" s="26">
        <f>[1]!b_pq_pctchange(A2458,日期设置!$C$4,日期设置!$B$2,1)</f>
        <v>0</v>
      </c>
      <c r="K2458" s="52">
        <f>[1]!b_dq_amount($A2458,日期设置!B$2,2,10000)</f>
        <v>0</v>
      </c>
      <c r="L2458" s="26">
        <f>[1]!b_info_latestpar(A2458,日期设置!$B$2)</f>
        <v>100</v>
      </c>
      <c r="M2458" s="6">
        <f>[1]!b_info_outstandingbalance($A2458,日期设置!B$2)</f>
        <v>5</v>
      </c>
      <c r="N2458" s="7" t="str">
        <f>[1]!b_info_latestissurercreditrating2(A2458,日期设置!$B$2,"102","1")</f>
        <v>AAA</v>
      </c>
      <c r="O2458" s="8">
        <v>4.5</v>
      </c>
      <c r="P2458" s="9">
        <f>[1]!b_info_repurchasedate(A2458)</f>
        <v>0</v>
      </c>
      <c r="Q2458" s="8" t="s">
        <v>17055</v>
      </c>
      <c r="R2458" s="2" t="str">
        <f>IF((--IF(P2458=0,Q2458,P2458))&gt;(--日期设置!$B$2),IF(P2458=0,Q2458,P2458),Q2458)</f>
        <v>2023-06-08</v>
      </c>
      <c r="S2458" s="2" t="s">
        <v>18114</v>
      </c>
      <c r="T2458" s="8">
        <f>[1]!b_anal_ptmyear($A2458,日期设置!$B$2)</f>
        <v>2.2136986301369861</v>
      </c>
      <c r="U2458" s="8">
        <f>[1]!b_anal_termifexercise($A2458,日期设置!B$2)</f>
        <v>2.2136986301369861</v>
      </c>
      <c r="V2458" s="10">
        <f>[1]!b_dq_dirtyprice(A2458,日期设置!$B$2)</f>
        <v>100.9384</v>
      </c>
      <c r="W2458" s="11">
        <f>IF(U2458=0,ROUNDUP((Q2458-日期设置!$B$2)/365,0),ROUNDUP((R2458-日期设置!$B$2)/365,0))</f>
        <v>3</v>
      </c>
      <c r="X2458" s="18">
        <f>_xlfn.IFNA(VLOOKUP(A2458,过往入选债券!A:D,4,0),2)</f>
        <v>2</v>
      </c>
      <c r="Y2458">
        <f>_xlfn.IFNA(VLOOKUP(C2458,[2]Sheet1!$A:$A,1,0),3)</f>
        <v>3</v>
      </c>
    </row>
    <row r="2459" spans="1:25" hidden="1" x14ac:dyDescent="0.2">
      <c r="A2459" s="21" t="s">
        <v>3434</v>
      </c>
      <c r="B2459" s="21" t="s">
        <v>3435</v>
      </c>
      <c r="C2459" s="37" t="s">
        <v>833</v>
      </c>
      <c r="D2459" s="26" t="str">
        <f>[1]!b_calc_yield(A2459,日期设置!$B$2,F2459,1,R2459,1,O2459,L2459,S2459,)</f>
        <v>Fetching...</v>
      </c>
      <c r="E2459" s="26">
        <f t="shared" si="76"/>
        <v>8.2845438368047031</v>
      </c>
      <c r="F2459" s="18">
        <f>[1]!b_dq_cleanprice($A2459,日期设置!B$2)</f>
        <v>99.995000000000005</v>
      </c>
      <c r="G2459" s="18" t="str">
        <f t="shared" si="77"/>
        <v>3.47 + 1.47</v>
      </c>
      <c r="H2459" s="27">
        <f>[1]!b_dq_pctchange($A2459,日期设置!$B$2,1)/100</f>
        <v>0</v>
      </c>
      <c r="I2459" s="26">
        <f>[1]!b_pq_pctchange(A2459,日期设置!$B$4,日期设置!$B$2,1)</f>
        <v>3.082315344569877</v>
      </c>
      <c r="J2459" s="26">
        <f>[1]!b_pq_pctchange(A2459,日期设置!$C$4,日期设置!$B$2,1)</f>
        <v>3.082315344569877</v>
      </c>
      <c r="K2459" s="52">
        <f>[1]!b_dq_amount($A2459,日期设置!B$2,2,10000)</f>
        <v>0</v>
      </c>
      <c r="L2459" s="26">
        <f>[1]!b_info_latestpar(A2459,日期设置!$B$2)</f>
        <v>100</v>
      </c>
      <c r="M2459" s="6">
        <f>[1]!b_info_outstandingbalance($A2459,日期设置!B$2)</f>
        <v>10</v>
      </c>
      <c r="N2459" s="7">
        <f>[1]!b_info_latestissurercreditrating2(A2459,日期设置!$B$2,"102","1")</f>
        <v>0</v>
      </c>
      <c r="O2459" s="8">
        <v>5.8</v>
      </c>
      <c r="P2459" s="9" t="str">
        <f>[1]!b_info_repurchasedate(A2459)</f>
        <v>2022-09-10</v>
      </c>
      <c r="Q2459" s="8" t="s">
        <v>17710</v>
      </c>
      <c r="R2459" s="2" t="str">
        <f>IF((--IF(P2459=0,Q2459,P2459))&gt;(--日期设置!$B$2),IF(P2459=0,Q2459,P2459),Q2459)</f>
        <v>2022-09-10</v>
      </c>
      <c r="S2459" s="2" t="s">
        <v>19068</v>
      </c>
      <c r="T2459" s="8">
        <f>[1]!b_anal_ptmyear($A2459,日期设置!$B$2)</f>
        <v>3.4712328767123286</v>
      </c>
      <c r="U2459" s="8">
        <f>[1]!b_anal_termifexercise($A2459,日期设置!B$2)</f>
        <v>1.4712328767123288</v>
      </c>
      <c r="V2459" s="10">
        <f>[1]!b_dq_dirtyprice(A2459,日期设置!$B$2)</f>
        <v>103.06180000000001</v>
      </c>
      <c r="W2459" s="11">
        <f>IF(U2459=0,ROUNDUP((Q2459-日期设置!$B$2)/365,0),ROUNDUP((R2459-日期设置!$B$2)/365,0))</f>
        <v>2</v>
      </c>
      <c r="X2459" s="18">
        <f>_xlfn.IFNA(VLOOKUP(A2459,过往入选债券!A:D,4,0),2)</f>
        <v>2</v>
      </c>
      <c r="Y2459">
        <f>_xlfn.IFNA(VLOOKUP(C2459,[2]Sheet1!$A:$A,1,0),3)</f>
        <v>3</v>
      </c>
    </row>
    <row r="2460" spans="1:25" hidden="1" x14ac:dyDescent="0.2">
      <c r="A2460" s="21" t="s">
        <v>3535</v>
      </c>
      <c r="B2460" s="21" t="s">
        <v>3536</v>
      </c>
      <c r="C2460" s="37" t="s">
        <v>3001</v>
      </c>
      <c r="D2460" s="26" t="str">
        <f>[1]!b_calc_yield(A2460,日期设置!$B$2,F2460,1,R2460,1,O2460,L2460,S2460,)</f>
        <v>Fetching...</v>
      </c>
      <c r="E2460" s="26">
        <f t="shared" si="76"/>
        <v>3.2112759045765715</v>
      </c>
      <c r="F2460" s="18">
        <f>[1]!b_dq_cleanprice($A2460,日期设置!B$2)</f>
        <v>100.3015</v>
      </c>
      <c r="G2460" s="18" t="str">
        <f t="shared" si="77"/>
        <v>0.55 + 0</v>
      </c>
      <c r="H2460" s="27">
        <f>[1]!b_dq_pctchange($A2460,日期设置!$B$2,1)/100</f>
        <v>0</v>
      </c>
      <c r="I2460" s="26">
        <f>[1]!b_pq_pctchange(A2460,日期设置!$B$4,日期设置!$B$2,1)</f>
        <v>0</v>
      </c>
      <c r="J2460" s="26">
        <f>[1]!b_pq_pctchange(A2460,日期设置!$C$4,日期设置!$B$2,1)</f>
        <v>4.4866745765150262E-3</v>
      </c>
      <c r="K2460" s="52">
        <f>[1]!b_dq_amount($A2460,日期设置!B$2,2,10000)</f>
        <v>0</v>
      </c>
      <c r="L2460" s="26">
        <f>[1]!b_info_latestpar(A2460,日期设置!$B$2)</f>
        <v>100</v>
      </c>
      <c r="M2460" s="6">
        <f>[1]!b_info_outstandingbalance($A2460,日期设置!B$2)</f>
        <v>1.5</v>
      </c>
      <c r="N2460" s="7">
        <f>[1]!b_info_latestissurercreditrating2(A2460,日期设置!$B$2,"102","1")</f>
        <v>0</v>
      </c>
      <c r="O2460" s="8">
        <v>6.5</v>
      </c>
      <c r="P2460" s="9">
        <f>[1]!b_info_repurchasedate(A2460)</f>
        <v>0</v>
      </c>
      <c r="Q2460" s="8" t="s">
        <v>16328</v>
      </c>
      <c r="R2460" s="2" t="str">
        <f>IF((--IF(P2460=0,Q2460,P2460))&gt;(--日期设置!$B$2),IF(P2460=0,Q2460,P2460),Q2460)</f>
        <v>2021-10-11</v>
      </c>
      <c r="S2460" s="2" t="s">
        <v>18068</v>
      </c>
      <c r="T2460" s="8">
        <f>[1]!b_anal_ptmyear($A2460,日期设置!$B$2)</f>
        <v>0.55616438356164388</v>
      </c>
      <c r="U2460" s="8">
        <f>[1]!b_anal_termifexercise($A2460,日期设置!B$2)</f>
        <v>0</v>
      </c>
      <c r="V2460" s="10">
        <f>[1]!b_dq_dirtyprice(A2460,日期设置!$B$2)</f>
        <v>103.18640000000001</v>
      </c>
      <c r="W2460" s="11">
        <f>IF(U2460=0,ROUNDUP((Q2460-日期设置!$B$2)/365,0),ROUNDUP((R2460-日期设置!$B$2)/365,0))</f>
        <v>1</v>
      </c>
      <c r="X2460" s="18">
        <f>_xlfn.IFNA(VLOOKUP(A2460,过往入选债券!A:D,4,0),2)</f>
        <v>2</v>
      </c>
      <c r="Y2460">
        <f>_xlfn.IFNA(VLOOKUP(C2460,[2]Sheet1!$A:$A,1,0),3)</f>
        <v>3</v>
      </c>
    </row>
    <row r="2461" spans="1:25" hidden="1" x14ac:dyDescent="0.2">
      <c r="A2461" s="21" t="s">
        <v>3589</v>
      </c>
      <c r="B2461" s="21" t="s">
        <v>3590</v>
      </c>
      <c r="C2461" s="37" t="s">
        <v>46</v>
      </c>
      <c r="D2461" s="26" t="str">
        <f>[1]!b_calc_yield(A2461,日期设置!$B$2,F2461,1,R2461,1,O2461,L2461,S2461,)</f>
        <v>Fetching...</v>
      </c>
      <c r="E2461" s="26">
        <f t="shared" si="76"/>
        <v>3.4943126535109226</v>
      </c>
      <c r="F2461" s="18">
        <f>[1]!b_dq_cleanprice($A2461,日期设置!B$2)</f>
        <v>100.5685</v>
      </c>
      <c r="G2461" s="18" t="str">
        <f t="shared" si="77"/>
        <v>1.60 + 0.60</v>
      </c>
      <c r="H2461" s="27">
        <f>[1]!b_dq_pctchange($A2461,日期设置!$B$2,1)/100</f>
        <v>0</v>
      </c>
      <c r="I2461" s="26">
        <f>[1]!b_pq_pctchange(A2461,日期设置!$B$4,日期设置!$B$2,1)</f>
        <v>0</v>
      </c>
      <c r="J2461" s="26">
        <f>[1]!b_pq_pctchange(A2461,日期设置!$C$4,日期设置!$B$2,1)</f>
        <v>0</v>
      </c>
      <c r="K2461" s="52">
        <f>[1]!b_dq_amount($A2461,日期设置!B$2,2,10000)</f>
        <v>0</v>
      </c>
      <c r="L2461" s="26">
        <f>[1]!b_info_latestpar(A2461,日期设置!$B$2)</f>
        <v>100</v>
      </c>
      <c r="M2461" s="6">
        <f>[1]!b_info_outstandingbalance($A2461,日期设置!B$2)</f>
        <v>6</v>
      </c>
      <c r="N2461" s="7">
        <f>[1]!b_info_latestissurercreditrating2(A2461,日期设置!$B$2,"102","1")</f>
        <v>0</v>
      </c>
      <c r="O2461" s="8">
        <v>6.9</v>
      </c>
      <c r="P2461" s="9" t="str">
        <f>[1]!b_info_repurchasedate(A2461)</f>
        <v>2021-10-29</v>
      </c>
      <c r="Q2461" s="8" t="s">
        <v>16205</v>
      </c>
      <c r="R2461" s="2" t="str">
        <f>IF((--IF(P2461=0,Q2461,P2461))&gt;(--日期设置!$B$2),IF(P2461=0,Q2461,P2461),Q2461)</f>
        <v>2021-10-29</v>
      </c>
      <c r="S2461" s="2" t="s">
        <v>17773</v>
      </c>
      <c r="T2461" s="8">
        <f>[1]!b_anal_ptmyear($A2461,日期设置!$B$2)</f>
        <v>1.6054794520547944</v>
      </c>
      <c r="U2461" s="8">
        <f>[1]!b_anal_termifexercise($A2461,日期设置!B$2)</f>
        <v>0.60547945205479448</v>
      </c>
      <c r="V2461" s="10">
        <f>[1]!b_dq_dirtyprice(A2461,日期设置!$B$2)</f>
        <v>103.2907</v>
      </c>
      <c r="W2461" s="11">
        <f>IF(U2461=0,ROUNDUP((Q2461-日期设置!$B$2)/365,0),ROUNDUP((R2461-日期设置!$B$2)/365,0))</f>
        <v>1</v>
      </c>
      <c r="X2461" s="18">
        <f>_xlfn.IFNA(VLOOKUP(A2461,过往入选债券!A:D,4,0),2)</f>
        <v>2</v>
      </c>
      <c r="Y2461">
        <f>_xlfn.IFNA(VLOOKUP(C2461,[2]Sheet1!$A:$A,1,0),3)</f>
        <v>3</v>
      </c>
    </row>
    <row r="2462" spans="1:25" hidden="1" x14ac:dyDescent="0.2">
      <c r="A2462" s="28" t="s">
        <v>20700</v>
      </c>
      <c r="B2462" s="28" t="s">
        <v>20701</v>
      </c>
      <c r="C2462" s="39" t="s">
        <v>20807</v>
      </c>
      <c r="D2462" s="26" t="str">
        <f>[1]!b_calc_yield(A2462,日期设置!$B$2,F2462,1,R2462,1,O2462,L2462,S2462,)</f>
        <v>Fetching...</v>
      </c>
      <c r="E2462" s="26">
        <f t="shared" si="76"/>
        <v>25.308410342755927</v>
      </c>
      <c r="F2462" s="18">
        <f>[1]!b_dq_cleanprice($A2462,日期设置!B$2)</f>
        <v>100</v>
      </c>
      <c r="G2462" s="18" t="str">
        <f t="shared" si="77"/>
        <v>6.50 + 4.50</v>
      </c>
      <c r="H2462" s="27">
        <f>[1]!b_dq_pctchange($A2462,日期设置!$B$2,1)/100</f>
        <v>0</v>
      </c>
      <c r="I2462" s="26">
        <f>[1]!b_pq_pctchange(A2462,日期设置!$B$4,日期设置!$B$2,1)</f>
        <v>0</v>
      </c>
      <c r="J2462" s="26">
        <f>[1]!b_pq_pctchange(A2462,日期设置!$C$4,日期设置!$B$2,1)</f>
        <v>0</v>
      </c>
      <c r="K2462" s="52">
        <f>[1]!b_dq_amount($A2462,日期设置!B$2,2,10000)</f>
        <v>0</v>
      </c>
      <c r="L2462" s="26">
        <f>[1]!b_info_latestpar(A2462,日期设置!$B$2)</f>
        <v>100</v>
      </c>
      <c r="M2462" s="6">
        <f>[1]!b_info_outstandingbalance($A2462,日期设置!B$2)</f>
        <v>5</v>
      </c>
      <c r="N2462" s="7" t="str">
        <f>[1]!b_info_latestissurercreditrating2(A2462,日期设置!$B$2,"102","1")</f>
        <v>AA</v>
      </c>
      <c r="O2462" s="8">
        <v>5.78</v>
      </c>
      <c r="P2462" s="9" t="str">
        <f>[1]!b_info_repurchasedate(A2462)</f>
        <v>2025-09-22</v>
      </c>
      <c r="Q2462" s="8" t="s">
        <v>20820</v>
      </c>
      <c r="R2462" s="2" t="str">
        <f>IF((--IF(P2462=0,Q2462,P2462))&gt;(--日期设置!$B$2),IF(P2462=0,Q2462,P2462),Q2462)</f>
        <v>2025-09-22</v>
      </c>
      <c r="S2462" s="31" t="s">
        <v>17459</v>
      </c>
      <c r="T2462" s="8">
        <f>[1]!b_anal_ptmyear($A2462,日期设置!$B$2)</f>
        <v>6.5041095890410956</v>
      </c>
      <c r="U2462" s="8">
        <f>[1]!b_anal_termifexercise($A2462,日期设置!B$2)</f>
        <v>4.506849315068493</v>
      </c>
      <c r="V2462" s="10">
        <f>[1]!b_dq_dirtyprice(A2462,日期设置!$B$2)</f>
        <v>102.86620000000001</v>
      </c>
      <c r="W2462" s="11">
        <f>IF(U2462=0,ROUNDUP((Q2462-日期设置!$B$2)/365,0),ROUNDUP((R2462-日期设置!$B$2)/365,0))</f>
        <v>5</v>
      </c>
      <c r="X2462" s="18">
        <f>_xlfn.IFNA(VLOOKUP(A2462,过往入选债券!A:D,4,0),2)</f>
        <v>2</v>
      </c>
      <c r="Y2462">
        <f>_xlfn.IFNA(VLOOKUP(C2462,[2]Sheet1!$A:$A,1,0),3)</f>
        <v>3</v>
      </c>
    </row>
    <row r="2463" spans="1:25" hidden="1" x14ac:dyDescent="0.2">
      <c r="A2463" s="21" t="s">
        <v>2195</v>
      </c>
      <c r="B2463" s="21" t="s">
        <v>2196</v>
      </c>
      <c r="C2463" s="37" t="s">
        <v>2197</v>
      </c>
      <c r="D2463" s="26" t="str">
        <f>[1]!b_calc_yield(A2463,日期设置!$B$2,F2463,1,R2463,1,O2463,L2463,S2463,)</f>
        <v>Fetching...</v>
      </c>
      <c r="E2463" s="26">
        <f t="shared" si="76"/>
        <v>3.6662782910958702</v>
      </c>
      <c r="F2463" s="18">
        <f>[1]!b_dq_cleanprice($A2463,日期设置!B$2)</f>
        <v>100.7402</v>
      </c>
      <c r="G2463" s="18" t="str">
        <f t="shared" si="77"/>
        <v>0.63 + 0</v>
      </c>
      <c r="H2463" s="27">
        <f>[1]!b_dq_pctchange($A2463,日期设置!$B$2,1)/100</f>
        <v>0</v>
      </c>
      <c r="I2463" s="26">
        <f>[1]!b_pq_pctchange(A2463,日期设置!$B$4,日期设置!$B$2,1)</f>
        <v>0</v>
      </c>
      <c r="J2463" s="26">
        <f>[1]!b_pq_pctchange(A2463,日期设置!$C$4,日期设置!$B$2,1)</f>
        <v>0</v>
      </c>
      <c r="K2463" s="52">
        <f>[1]!b_dq_amount($A2463,日期设置!B$2,2,10000)</f>
        <v>0</v>
      </c>
      <c r="L2463" s="26">
        <f>[1]!b_info_latestpar(A2463,日期设置!$B$2)</f>
        <v>100</v>
      </c>
      <c r="M2463" s="6">
        <f>[1]!b_info_outstandingbalance($A2463,日期设置!B$2)</f>
        <v>5</v>
      </c>
      <c r="N2463" s="7">
        <f>[1]!b_info_latestissurercreditrating2(A2463,日期设置!$B$2,"102","1")</f>
        <v>0</v>
      </c>
      <c r="O2463" s="8">
        <v>7.125</v>
      </c>
      <c r="P2463" s="9">
        <f>[1]!b_info_repurchasedate(A2463)</f>
        <v>0</v>
      </c>
      <c r="Q2463" s="8" t="s">
        <v>16599</v>
      </c>
      <c r="R2463" s="2" t="str">
        <f>IF((--IF(P2463=0,Q2463,P2463))&gt;(--日期设置!$B$2),IF(P2463=0,Q2463,P2463),Q2463)</f>
        <v>2021-11-09</v>
      </c>
      <c r="S2463" s="2" t="s">
        <v>18665</v>
      </c>
      <c r="T2463" s="8">
        <f>[1]!b_anal_ptmyear($A2463,日期设置!$B$2)</f>
        <v>0.63561643835616444</v>
      </c>
      <c r="U2463" s="8">
        <f>[1]!b_anal_termifexercise($A2463,日期设置!B$2)</f>
        <v>0</v>
      </c>
      <c r="V2463" s="10">
        <f>[1]!b_dq_dirtyprice(A2463,日期设置!$B$2)</f>
        <v>103.3364</v>
      </c>
      <c r="W2463" s="11">
        <f>IF(U2463=0,ROUNDUP((Q2463-日期设置!$B$2)/365,0),ROUNDUP((R2463-日期设置!$B$2)/365,0))</f>
        <v>1</v>
      </c>
      <c r="X2463" s="18">
        <f>_xlfn.IFNA(VLOOKUP(A2463,过往入选债券!A:D,4,0),2)</f>
        <v>2</v>
      </c>
      <c r="Y2463">
        <f>_xlfn.IFNA(VLOOKUP(C2463,[2]Sheet1!$A:$A,1,0),3)</f>
        <v>3</v>
      </c>
    </row>
    <row r="2464" spans="1:25" hidden="1" x14ac:dyDescent="0.2">
      <c r="A2464" s="21" t="s">
        <v>19749</v>
      </c>
      <c r="B2464" s="21" t="s">
        <v>19750</v>
      </c>
      <c r="C2464" s="46" t="s">
        <v>116</v>
      </c>
      <c r="D2464" s="26" t="str">
        <f>[1]!b_calc_yield(A2464,日期设置!$B$2,F2464,1,R2464,1,O2464,L2464,S2464,)</f>
        <v>Fetching...</v>
      </c>
      <c r="E2464" s="26">
        <f t="shared" si="76"/>
        <v>13.724241459309482</v>
      </c>
      <c r="F2464" s="18">
        <f>[1]!b_dq_cleanprice($A2464,日期设置!B$2)</f>
        <v>98.272499999999994</v>
      </c>
      <c r="G2464" s="18" t="str">
        <f t="shared" si="77"/>
        <v>4.43 + 2.43</v>
      </c>
      <c r="H2464" s="27">
        <f>[1]!b_dq_pctchange($A2464,日期设置!$B$2,1)/100</f>
        <v>0</v>
      </c>
      <c r="I2464" s="26">
        <f>[1]!b_pq_pctchange(A2464,日期设置!$B$4,日期设置!$B$2,1)</f>
        <v>0</v>
      </c>
      <c r="J2464" s="26">
        <f>[1]!b_pq_pctchange(A2464,日期设置!$C$4,日期设置!$B$2,1)</f>
        <v>-0.98957530474627997</v>
      </c>
      <c r="K2464" s="52">
        <f>[1]!b_dq_amount($A2464,日期设置!B$2,2,10000)</f>
        <v>0</v>
      </c>
      <c r="L2464" s="26">
        <f>[1]!b_info_latestpar(A2464,日期设置!$B$2)</f>
        <v>100</v>
      </c>
      <c r="M2464" s="6">
        <f>[1]!b_info_outstandingbalance($A2464,日期设置!B$2)</f>
        <v>10</v>
      </c>
      <c r="N2464" s="7" t="str">
        <f>[1]!b_info_latestissurercreditrating2(A2464,日期设置!$B$2,"102","1")</f>
        <v>AA+</v>
      </c>
      <c r="O2464" s="8">
        <v>5</v>
      </c>
      <c r="P2464" s="9" t="str">
        <f>[1]!b_info_repurchasedate(A2464)</f>
        <v>2023-08-26</v>
      </c>
      <c r="Q2464" s="8" t="s">
        <v>20002</v>
      </c>
      <c r="R2464" s="2" t="str">
        <f>IF((--IF(P2464=0,Q2464,P2464))&gt;(--日期设置!$B$2),IF(P2464=0,Q2464,P2464),Q2464)</f>
        <v>2023-08-26</v>
      </c>
      <c r="S2464" s="47" t="s">
        <v>19098</v>
      </c>
      <c r="T2464" s="8">
        <f>[1]!b_anal_ptmyear($A2464,日期设置!$B$2)</f>
        <v>4.4301369863013695</v>
      </c>
      <c r="U2464" s="8">
        <f>[1]!b_anal_termifexercise($A2464,日期设置!B$2)</f>
        <v>2.43013698630137</v>
      </c>
      <c r="V2464" s="10">
        <f>[1]!b_dq_dirtyprice(A2464,日期设置!$B$2)</f>
        <v>101.12179999999999</v>
      </c>
      <c r="W2464" s="11">
        <f>IF(U2464=0,ROUNDUP((Q2464-日期设置!$B$2)/365,0),ROUNDUP((R2464-日期设置!$B$2)/365,0))</f>
        <v>3</v>
      </c>
      <c r="X2464" s="18">
        <f>_xlfn.IFNA(VLOOKUP(A2464,过往入选债券!A:D,4,0),2)</f>
        <v>2</v>
      </c>
      <c r="Y2464" s="45">
        <f>_xlfn.IFNA(VLOOKUP(C2464,[2]Sheet1!$A:$A,1,0),3)</f>
        <v>3</v>
      </c>
    </row>
    <row r="2465" spans="1:25" hidden="1" x14ac:dyDescent="0.2">
      <c r="A2465" s="21" t="s">
        <v>2028</v>
      </c>
      <c r="B2465" s="21" t="s">
        <v>2029</v>
      </c>
      <c r="C2465" s="37" t="s">
        <v>929</v>
      </c>
      <c r="D2465" s="26" t="str">
        <f>[1]!b_calc_yield(A2465,日期设置!$B$2,F2465,1,R2465,1,O2465,L2465,S2465,)</f>
        <v>Fetching...</v>
      </c>
      <c r="E2465" s="26">
        <f t="shared" si="76"/>
        <v>2.4007498592585108</v>
      </c>
      <c r="F2465" s="18">
        <f>[1]!b_dq_cleanprice($A2465,日期设置!B$2)</f>
        <v>100.60299999999999</v>
      </c>
      <c r="G2465" s="18" t="str">
        <f t="shared" si="77"/>
        <v>0.41 + 0</v>
      </c>
      <c r="H2465" s="27">
        <f>[1]!b_dq_pctchange($A2465,日期设置!$B$2,1)/100</f>
        <v>0</v>
      </c>
      <c r="I2465" s="26">
        <f>[1]!b_pq_pctchange(A2465,日期设置!$B$4,日期设置!$B$2,1)</f>
        <v>0</v>
      </c>
      <c r="J2465" s="26">
        <f>[1]!b_pq_pctchange(A2465,日期设置!$C$4,日期设置!$B$2,1)</f>
        <v>-0.41643693509543872</v>
      </c>
      <c r="K2465" s="52">
        <f>[1]!b_dq_amount($A2465,日期设置!B$2,2,10000)</f>
        <v>0</v>
      </c>
      <c r="L2465" s="26">
        <f>[1]!b_info_latestpar(A2465,日期设置!$B$2)</f>
        <v>100</v>
      </c>
      <c r="M2465" s="6">
        <f>[1]!b_info_outstandingbalance($A2465,日期设置!B$2)</f>
        <v>5</v>
      </c>
      <c r="N2465" s="7">
        <f>[1]!b_info_latestissurercreditrating2(A2465,日期设置!$B$2,"102","1")</f>
        <v>0</v>
      </c>
      <c r="O2465" s="8">
        <v>7.5</v>
      </c>
      <c r="P2465" s="9">
        <f>[1]!b_info_repurchasedate(A2465)</f>
        <v>0</v>
      </c>
      <c r="Q2465" s="8" t="s">
        <v>16383</v>
      </c>
      <c r="R2465" s="2" t="str">
        <f>IF((--IF(P2465=0,Q2465,P2465))&gt;(--日期设置!$B$2),IF(P2465=0,Q2465,P2465),Q2465)</f>
        <v>2021-08-21</v>
      </c>
      <c r="S2465" s="2" t="s">
        <v>18159</v>
      </c>
      <c r="T2465" s="8">
        <f>[1]!b_anal_ptmyear($A2465,日期设置!$B$2)</f>
        <v>0.41643835616438357</v>
      </c>
      <c r="U2465" s="8">
        <f>[1]!b_anal_termifexercise($A2465,日期设置!B$2)</f>
        <v>0</v>
      </c>
      <c r="V2465" s="10">
        <f>[1]!b_dq_dirtyprice(A2465,日期设置!$B$2)</f>
        <v>104.97969999999999</v>
      </c>
      <c r="W2465" s="11">
        <f>IF(U2465=0,ROUNDUP((Q2465-日期设置!$B$2)/365,0),ROUNDUP((R2465-日期设置!$B$2)/365,0))</f>
        <v>1</v>
      </c>
      <c r="X2465" s="18">
        <f>_xlfn.IFNA(VLOOKUP(A2465,过往入选债券!A:D,4,0),2)</f>
        <v>2</v>
      </c>
      <c r="Y2465">
        <f>_xlfn.IFNA(VLOOKUP(C2465,[2]Sheet1!$A:$A,1,0),3)</f>
        <v>3</v>
      </c>
    </row>
    <row r="2466" spans="1:25" hidden="1" x14ac:dyDescent="0.2">
      <c r="A2466" s="28" t="s">
        <v>20406</v>
      </c>
      <c r="B2466" s="28" t="s">
        <v>20407</v>
      </c>
      <c r="C2466" s="39" t="s">
        <v>192</v>
      </c>
      <c r="D2466" s="26" t="str">
        <f>[1]!b_calc_yield(A2466,日期设置!$B$2,F2466,1,R2466,1,O2466,L2466,S2466,)</f>
        <v>Fetching...</v>
      </c>
      <c r="E2466" s="26">
        <f t="shared" si="76"/>
        <v>13.851919176715555</v>
      </c>
      <c r="F2466" s="18">
        <f>[1]!b_dq_cleanprice($A2466,日期设置!B$2)</f>
        <v>100.4872</v>
      </c>
      <c r="G2466" s="18" t="str">
        <f t="shared" si="77"/>
        <v>2.47 + 0</v>
      </c>
      <c r="H2466" s="27">
        <f>[1]!b_dq_pctchange($A2466,日期设置!$B$2,1)/100</f>
        <v>0</v>
      </c>
      <c r="I2466" s="26">
        <f>[1]!b_pq_pctchange(A2466,日期设置!$B$4,日期设置!$B$2,1)</f>
        <v>0</v>
      </c>
      <c r="J2466" s="26">
        <f>[1]!b_pq_pctchange(A2466,日期设置!$C$4,日期设置!$B$2,1)</f>
        <v>0</v>
      </c>
      <c r="K2466" s="52">
        <f>[1]!b_dq_amount($A2466,日期设置!B$2,2,10000)</f>
        <v>0</v>
      </c>
      <c r="L2466" s="26">
        <f>[1]!b_info_latestpar(A2466,日期设置!$B$2)</f>
        <v>100</v>
      </c>
      <c r="M2466" s="6">
        <f>[1]!b_info_outstandingbalance($A2466,日期设置!B$2)</f>
        <v>5</v>
      </c>
      <c r="N2466" s="7" t="str">
        <f>[1]!b_info_latestissurercreditrating2(A2466,日期设置!$B$2,"102","1")</f>
        <v>AA</v>
      </c>
      <c r="O2466" s="8">
        <v>6</v>
      </c>
      <c r="P2466" s="9">
        <f>[1]!b_info_repurchasedate(A2466)</f>
        <v>0</v>
      </c>
      <c r="Q2466" s="8" t="s">
        <v>20842</v>
      </c>
      <c r="R2466" s="2" t="str">
        <f>IF((--IF(P2466=0,Q2466,P2466))&gt;(--日期设置!$B$2),IF(P2466=0,Q2466,P2466),Q2466)</f>
        <v>2023-09-11</v>
      </c>
      <c r="S2466" s="31" t="s">
        <v>16523</v>
      </c>
      <c r="T2466" s="8">
        <f>[1]!b_anal_ptmyear($A2466,日期设置!$B$2)</f>
        <v>2.473972602739726</v>
      </c>
      <c r="U2466" s="8">
        <f>[1]!b_anal_termifexercise($A2466,日期设置!B$2)</f>
        <v>0</v>
      </c>
      <c r="V2466" s="10">
        <f>[1]!b_dq_dirtyprice(A2466,日期设置!$B$2)</f>
        <v>103.6434</v>
      </c>
      <c r="W2466" s="11">
        <f>IF(U2466=0,ROUNDUP((Q2466-日期设置!$B$2)/365,0),ROUNDUP((R2466-日期设置!$B$2)/365,0))</f>
        <v>3</v>
      </c>
      <c r="X2466" s="18">
        <f>_xlfn.IFNA(VLOOKUP(A2466,过往入选债券!A:D,4,0),2)</f>
        <v>2</v>
      </c>
      <c r="Y2466">
        <f>_xlfn.IFNA(VLOOKUP(C2466,[2]Sheet1!$A:$A,1,0),3)</f>
        <v>3</v>
      </c>
    </row>
    <row r="2467" spans="1:25" hidden="1" x14ac:dyDescent="0.2">
      <c r="A2467" s="21" t="s">
        <v>13619</v>
      </c>
      <c r="B2467" s="21" t="s">
        <v>13620</v>
      </c>
      <c r="C2467" s="37" t="s">
        <v>255</v>
      </c>
      <c r="D2467" s="26" t="str">
        <f>[1]!b_calc_yield(A2467,日期设置!$B$2,F2467,1,R2467,1,O2467,L2467,S2467,)</f>
        <v>Fetching...</v>
      </c>
      <c r="E2467" s="26">
        <f t="shared" si="76"/>
        <v>25.279903279049432</v>
      </c>
      <c r="F2467" s="18">
        <f>[1]!b_dq_cleanprice($A2467,日期设置!B$2)</f>
        <v>79.178600000000003</v>
      </c>
      <c r="G2467" s="18" t="str">
        <f t="shared" si="77"/>
        <v>3.33 + 0</v>
      </c>
      <c r="H2467" s="27">
        <f>[1]!b_dq_pctchange($A2467,日期设置!$B$2,1)/100</f>
        <v>0</v>
      </c>
      <c r="I2467" s="26">
        <f>[1]!b_pq_pctchange(A2467,日期设置!$B$4,日期设置!$B$2,1)</f>
        <v>0</v>
      </c>
      <c r="J2467" s="26">
        <f>[1]!b_pq_pctchange(A2467,日期设置!$C$4,日期设置!$B$2,1)</f>
        <v>0</v>
      </c>
      <c r="K2467" s="52">
        <f>[1]!b_dq_amount($A2467,日期设置!B$2,2,10000)</f>
        <v>0</v>
      </c>
      <c r="L2467" s="26">
        <f>[1]!b_info_latestpar(A2467,日期设置!$B$2)</f>
        <v>80</v>
      </c>
      <c r="M2467" s="6">
        <f>[1]!b_info_outstandingbalance($A2467,日期设置!B$2)</f>
        <v>12.4</v>
      </c>
      <c r="N2467" s="7" t="str">
        <f>[1]!b_info_latestissurercreditrating2(A2467,日期设置!$B$2,"102","1")</f>
        <v>AA+</v>
      </c>
      <c r="O2467" s="8">
        <v>5.75</v>
      </c>
      <c r="P2467" s="9">
        <f>[1]!b_info_repurchasedate(A2467)</f>
        <v>0</v>
      </c>
      <c r="Q2467" s="8" t="s">
        <v>16676</v>
      </c>
      <c r="R2467" s="2" t="str">
        <f>IF((--IF(P2467=0,Q2467,P2467))&gt;(--日期设置!$B$2),IF(P2467=0,Q2467,P2467),Q2467)</f>
        <v>2024-07-24</v>
      </c>
      <c r="S2467" s="2" t="s">
        <v>18412</v>
      </c>
      <c r="T2467" s="8">
        <f>[1]!b_anal_ptmyear($A2467,日期设置!$B$2)</f>
        <v>3.3397260273972602</v>
      </c>
      <c r="U2467" s="8">
        <f>[1]!b_anal_termifexercise($A2467,日期设置!B$2)</f>
        <v>0</v>
      </c>
      <c r="V2467" s="10">
        <f>[1]!b_dq_dirtyprice(A2467,日期设置!$B$2)</f>
        <v>82.215900000000005</v>
      </c>
      <c r="W2467" s="11">
        <f>IF(U2467=0,ROUNDUP((Q2467-日期设置!$B$2)/365,0),ROUNDUP((R2467-日期设置!$B$2)/365,0))</f>
        <v>4</v>
      </c>
      <c r="X2467" s="18">
        <f>_xlfn.IFNA(VLOOKUP(A2467,过往入选债券!A:D,4,0),2)</f>
        <v>2</v>
      </c>
      <c r="Y2467">
        <f>_xlfn.IFNA(VLOOKUP(C2467,[2]Sheet1!$A:$A,1,0),3)</f>
        <v>3</v>
      </c>
    </row>
    <row r="2468" spans="1:25" hidden="1" x14ac:dyDescent="0.2">
      <c r="A2468" s="28" t="s">
        <v>19734</v>
      </c>
      <c r="B2468" s="28" t="s">
        <v>19735</v>
      </c>
      <c r="C2468" s="38" t="s">
        <v>97</v>
      </c>
      <c r="D2468" s="26" t="str">
        <f>[1]!b_calc_yield(A2468,日期设置!$B$2,F2468,1,R2468,1,O2468,L2468,S2468,)</f>
        <v>Fetching...</v>
      </c>
      <c r="E2468" s="26">
        <f t="shared" si="76"/>
        <v>8.019177882158246</v>
      </c>
      <c r="F2468" s="18">
        <f>[1]!b_dq_cleanprice($A2468,日期设置!B$2)</f>
        <v>99.584599999999995</v>
      </c>
      <c r="G2468" s="18" t="str">
        <f t="shared" si="77"/>
        <v>3.42 + 1.42</v>
      </c>
      <c r="H2468" s="27">
        <f>[1]!b_dq_pctchange($A2468,日期设置!$B$2,1)/100</f>
        <v>0</v>
      </c>
      <c r="I2468" s="26">
        <f>[1]!b_pq_pctchange(A2468,日期设置!$B$4,日期设置!$B$2,1)</f>
        <v>0</v>
      </c>
      <c r="J2468" s="26">
        <f>[1]!b_pq_pctchange(A2468,日期设置!$C$4,日期设置!$B$2,1)</f>
        <v>0.44663300444413073</v>
      </c>
      <c r="K2468" s="52">
        <f>[1]!b_dq_amount($A2468,日期设置!B$2,2,10000)</f>
        <v>0</v>
      </c>
      <c r="L2468" s="26">
        <f>[1]!b_info_latestpar(A2468,日期设置!$B$2)</f>
        <v>100</v>
      </c>
      <c r="M2468" s="6">
        <f>[1]!b_info_outstandingbalance($A2468,日期设置!B$2)</f>
        <v>10</v>
      </c>
      <c r="N2468" s="7" t="str">
        <f>[1]!b_info_latestissurercreditrating2(A2468,日期设置!$B$2,"102","1")</f>
        <v>AAA</v>
      </c>
      <c r="O2468" s="8">
        <v>5.48</v>
      </c>
      <c r="P2468" s="9" t="str">
        <f>[1]!b_info_repurchasedate(A2468)</f>
        <v>2022-08-25</v>
      </c>
      <c r="Q2468" s="8" t="s">
        <v>17445</v>
      </c>
      <c r="R2468" s="2" t="str">
        <f>IF((--IF(P2468=0,Q2468,P2468))&gt;(--日期设置!$B$2),IF(P2468=0,Q2468,P2468),Q2468)</f>
        <v>2022-08-25</v>
      </c>
      <c r="S2468" s="31" t="s">
        <v>19117</v>
      </c>
      <c r="T2468" s="8">
        <f>[1]!b_anal_ptmyear($A2468,日期设置!$B$2)</f>
        <v>3.4273972602739726</v>
      </c>
      <c r="U2468" s="8">
        <f>[1]!b_anal_termifexercise($A2468,日期设置!B$2)</f>
        <v>1.4273972602739726</v>
      </c>
      <c r="V2468" s="10">
        <f>[1]!b_dq_dirtyprice(A2468,日期设置!$B$2)</f>
        <v>102.7225</v>
      </c>
      <c r="W2468" s="11">
        <f>IF(U2468=0,ROUNDUP((Q2468-日期设置!$B$2)/365,0),ROUNDUP((R2468-日期设置!$B$2)/365,0))</f>
        <v>2</v>
      </c>
      <c r="X2468" s="18">
        <f>_xlfn.IFNA(VLOOKUP(A2468,过往入选债券!A:D,4,0),2)</f>
        <v>2</v>
      </c>
      <c r="Y2468">
        <f>_xlfn.IFNA(VLOOKUP(C2468,[2]Sheet1!$A:$A,1,0),3)</f>
        <v>3</v>
      </c>
    </row>
    <row r="2469" spans="1:25" hidden="1" x14ac:dyDescent="0.2">
      <c r="A2469" s="21" t="s">
        <v>2805</v>
      </c>
      <c r="B2469" s="21" t="s">
        <v>2806</v>
      </c>
      <c r="C2469" s="37" t="s">
        <v>2807</v>
      </c>
      <c r="D2469" s="26" t="str">
        <f>[1]!b_calc_yield(A2469,日期设置!$B$2,F2469,1,R2469,1,O2469,L2469,S2469,)</f>
        <v>Fetching...</v>
      </c>
      <c r="E2469" s="26">
        <f t="shared" si="76"/>
        <v>5.4631978929641445</v>
      </c>
      <c r="F2469" s="18">
        <f>[1]!b_dq_cleanprice($A2469,日期设置!B$2)</f>
        <v>100.9898</v>
      </c>
      <c r="G2469" s="18" t="str">
        <f t="shared" si="77"/>
        <v>1.01 + 0</v>
      </c>
      <c r="H2469" s="27">
        <f>[1]!b_dq_pctchange($A2469,日期设置!$B$2,1)/100</f>
        <v>0</v>
      </c>
      <c r="I2469" s="26">
        <f>[1]!b_pq_pctchange(A2469,日期设置!$B$4,日期设置!$B$2,1)</f>
        <v>0</v>
      </c>
      <c r="J2469" s="26">
        <f>[1]!b_pq_pctchange(A2469,日期设置!$C$4,日期设置!$B$2,1)</f>
        <v>0</v>
      </c>
      <c r="K2469" s="52">
        <f>[1]!b_dq_amount($A2469,日期设置!B$2,2,10000)</f>
        <v>0</v>
      </c>
      <c r="L2469" s="26">
        <f>[1]!b_info_latestpar(A2469,日期设置!$B$2)</f>
        <v>100</v>
      </c>
      <c r="M2469" s="6">
        <f>[1]!b_info_outstandingbalance($A2469,日期设置!B$2)</f>
        <v>5</v>
      </c>
      <c r="N2469" s="7">
        <f>[1]!b_info_latestissurercreditrating2(A2469,日期设置!$B$2,"102","1")</f>
        <v>0</v>
      </c>
      <c r="O2469" s="8">
        <v>6.8</v>
      </c>
      <c r="P2469" s="9">
        <f>[1]!b_info_repurchasedate(A2469)</f>
        <v>0</v>
      </c>
      <c r="Q2469" s="8" t="s">
        <v>16131</v>
      </c>
      <c r="R2469" s="2" t="str">
        <f>IF((--IF(P2469=0,Q2469,P2469))&gt;(--日期设置!$B$2),IF(P2469=0,Q2469,P2469),Q2469)</f>
        <v>2022-03-26</v>
      </c>
      <c r="S2469" s="2" t="s">
        <v>17918</v>
      </c>
      <c r="T2469" s="8">
        <f>[1]!b_anal_ptmyear($A2469,日期设置!$B$2)</f>
        <v>1.010958904109589</v>
      </c>
      <c r="U2469" s="8">
        <f>[1]!b_anal_termifexercise($A2469,日期设置!B$2)</f>
        <v>0</v>
      </c>
      <c r="V2469" s="10">
        <f>[1]!b_dq_dirtyprice(A2469,日期设置!$B$2)</f>
        <v>107.7153</v>
      </c>
      <c r="W2469" s="11">
        <f>IF(U2469=0,ROUNDUP((Q2469-日期设置!$B$2)/365,0),ROUNDUP((R2469-日期设置!$B$2)/365,0))</f>
        <v>2</v>
      </c>
      <c r="X2469" s="18">
        <f>_xlfn.IFNA(VLOOKUP(A2469,过往入选债券!A:D,4,0),2)</f>
        <v>2</v>
      </c>
      <c r="Y2469">
        <f>_xlfn.IFNA(VLOOKUP(C2469,[2]Sheet1!$A:$A,1,0),3)</f>
        <v>3</v>
      </c>
    </row>
    <row r="2470" spans="1:25" hidden="1" x14ac:dyDescent="0.2">
      <c r="A2470" s="21" t="s">
        <v>10722</v>
      </c>
      <c r="B2470" s="21" t="s">
        <v>10723</v>
      </c>
      <c r="C2470" s="37" t="s">
        <v>10724</v>
      </c>
      <c r="D2470" s="26" t="str">
        <f>[1]!b_calc_yield(A2470,日期设置!$B$2,F2470,1,R2470,1,O2470,L2470,S2470,)</f>
        <v>Fetching...</v>
      </c>
      <c r="E2470" s="26">
        <f t="shared" si="76"/>
        <v>22.804000098282518</v>
      </c>
      <c r="F2470" s="18">
        <f>[1]!b_dq_cleanprice($A2470,日期设置!B$2)</f>
        <v>97.249700000000004</v>
      </c>
      <c r="G2470" s="18" t="str">
        <f t="shared" si="77"/>
        <v>4.09 + 0</v>
      </c>
      <c r="H2470" s="27">
        <f>[1]!b_dq_pctchange($A2470,日期设置!$B$2,1)/100</f>
        <v>0</v>
      </c>
      <c r="I2470" s="26">
        <f>[1]!b_pq_pctchange(A2470,日期设置!$B$4,日期设置!$B$2,1)</f>
        <v>-0.38912379032587674</v>
      </c>
      <c r="J2470" s="26">
        <f>[1]!b_pq_pctchange(A2470,日期设置!$C$4,日期设置!$B$2,1)</f>
        <v>-0.30170999753956435</v>
      </c>
      <c r="K2470" s="52">
        <f>[1]!b_dq_amount($A2470,日期设置!B$2,2,10000)</f>
        <v>0</v>
      </c>
      <c r="L2470" s="26">
        <f>[1]!b_info_latestpar(A2470,日期设置!$B$2)</f>
        <v>100</v>
      </c>
      <c r="M2470" s="6">
        <f>[1]!b_info_outstandingbalance($A2470,日期设置!B$2)</f>
        <v>15</v>
      </c>
      <c r="N2470" s="7" t="str">
        <f>[1]!b_info_latestissurercreditrating2(A2470,日期设置!$B$2,"102","1")</f>
        <v>AA+</v>
      </c>
      <c r="O2470" s="8">
        <v>4.99</v>
      </c>
      <c r="P2470" s="9">
        <f>[1]!b_info_repurchasedate(A2470)</f>
        <v>0</v>
      </c>
      <c r="Q2470" s="8" t="s">
        <v>16433</v>
      </c>
      <c r="R2470" s="2" t="str">
        <f>IF((--IF(P2470=0,Q2470,P2470))&gt;(--日期设置!$B$2),IF(P2470=0,Q2470,P2470),Q2470)</f>
        <v>2025-04-27</v>
      </c>
      <c r="S2470" s="2" t="s">
        <v>18085</v>
      </c>
      <c r="T2470" s="8">
        <f>[1]!b_anal_ptmyear($A2470,日期设置!$B$2)</f>
        <v>4.0986301369863014</v>
      </c>
      <c r="U2470" s="8">
        <f>[1]!b_anal_termifexercise($A2470,日期设置!B$2)</f>
        <v>0</v>
      </c>
      <c r="V2470" s="10">
        <f>[1]!b_dq_dirtyprice(A2470,日期设置!$B$2)</f>
        <v>101.7475</v>
      </c>
      <c r="W2470" s="11">
        <f>IF(U2470=0,ROUNDUP((Q2470-日期设置!$B$2)/365,0),ROUNDUP((R2470-日期设置!$B$2)/365,0))</f>
        <v>5</v>
      </c>
      <c r="X2470" s="18">
        <f>_xlfn.IFNA(VLOOKUP(A2470,过往入选债券!A:D,4,0),2)</f>
        <v>2</v>
      </c>
      <c r="Y2470">
        <f>_xlfn.IFNA(VLOOKUP(C2470,[2]Sheet1!$A:$A,1,0),3)</f>
        <v>3</v>
      </c>
    </row>
    <row r="2471" spans="1:25" hidden="1" x14ac:dyDescent="0.2">
      <c r="A2471" s="21" t="s">
        <v>1271</v>
      </c>
      <c r="B2471" s="21" t="s">
        <v>1272</v>
      </c>
      <c r="C2471" s="37" t="s">
        <v>308</v>
      </c>
      <c r="D2471" s="26" t="str">
        <f>[1]!b_calc_yield(A2471,日期设置!$B$2,F2471,1,R2471,1,O2471,L2471,S2471,)</f>
        <v>Fetching...</v>
      </c>
      <c r="E2471" s="26">
        <f t="shared" si="76"/>
        <v>5.6674725193494702</v>
      </c>
      <c r="F2471" s="18">
        <f>[1]!b_dq_cleanprice($A2471,日期设置!B$2)</f>
        <v>99.98</v>
      </c>
      <c r="G2471" s="18" t="str">
        <f t="shared" si="77"/>
        <v>1.07 + 0</v>
      </c>
      <c r="H2471" s="27">
        <f>[1]!b_dq_pctchange($A2471,日期设置!$B$2,1)/100</f>
        <v>0</v>
      </c>
      <c r="I2471" s="26">
        <f>[1]!b_pq_pctchange(A2471,日期设置!$B$4,日期设置!$B$2,1)</f>
        <v>0</v>
      </c>
      <c r="J2471" s="26">
        <f>[1]!b_pq_pctchange(A2471,日期设置!$C$4,日期设置!$B$2,1)</f>
        <v>0</v>
      </c>
      <c r="K2471" s="52">
        <f>[1]!b_dq_amount($A2471,日期设置!B$2,2,10000)</f>
        <v>0</v>
      </c>
      <c r="L2471" s="26">
        <f>[1]!b_info_latestpar(A2471,日期设置!$B$2)</f>
        <v>100</v>
      </c>
      <c r="M2471" s="6">
        <f>[1]!b_info_outstandingbalance($A2471,日期设置!B$2)</f>
        <v>5</v>
      </c>
      <c r="N2471" s="7">
        <f>[1]!b_info_latestissurercreditrating2(A2471,日期设置!$B$2,"102","1")</f>
        <v>0</v>
      </c>
      <c r="O2471" s="8">
        <v>5.75</v>
      </c>
      <c r="P2471" s="9">
        <f>[1]!b_info_repurchasedate(A2471)</f>
        <v>0</v>
      </c>
      <c r="Q2471" s="8" t="s">
        <v>16176</v>
      </c>
      <c r="R2471" s="2" t="str">
        <f>IF((--IF(P2471=0,Q2471,P2471))&gt;(--日期设置!$B$2),IF(P2471=0,Q2471,P2471),Q2471)</f>
        <v>2022-04-19</v>
      </c>
      <c r="S2471" s="2" t="s">
        <v>18695</v>
      </c>
      <c r="T2471" s="8">
        <f>[1]!b_anal_ptmyear($A2471,日期设置!$B$2)</f>
        <v>1.0767123287671232</v>
      </c>
      <c r="U2471" s="8">
        <f>[1]!b_anal_termifexercise($A2471,日期设置!B$2)</f>
        <v>0</v>
      </c>
      <c r="V2471" s="10">
        <f>[1]!b_dq_dirtyprice(A2471,日期设置!$B$2)</f>
        <v>105.5197</v>
      </c>
      <c r="W2471" s="11">
        <f>IF(U2471=0,ROUNDUP((Q2471-日期设置!$B$2)/365,0),ROUNDUP((R2471-日期设置!$B$2)/365,0))</f>
        <v>2</v>
      </c>
      <c r="X2471" s="18">
        <f>_xlfn.IFNA(VLOOKUP(A2471,过往入选债券!A:D,4,0),2)</f>
        <v>2</v>
      </c>
      <c r="Y2471">
        <f>_xlfn.IFNA(VLOOKUP(C2471,[2]Sheet1!$A:$A,1,0),3)</f>
        <v>3</v>
      </c>
    </row>
    <row r="2472" spans="1:25" hidden="1" x14ac:dyDescent="0.2">
      <c r="A2472" s="21" t="s">
        <v>1431</v>
      </c>
      <c r="B2472" s="21" t="s">
        <v>1432</v>
      </c>
      <c r="C2472" s="37" t="s">
        <v>1433</v>
      </c>
      <c r="D2472" s="26" t="str">
        <f>[1]!b_calc_yield(A2472,日期设置!$B$2,F2472,1,R2472,1,O2472,L2472,S2472,)</f>
        <v>Fetching...</v>
      </c>
      <c r="E2472" s="26">
        <f t="shared" si="76"/>
        <v>8.0435042428588446</v>
      </c>
      <c r="F2472" s="18">
        <f>[1]!b_dq_cleanprice($A2472,日期设置!B$2)</f>
        <v>100.89</v>
      </c>
      <c r="G2472" s="18" t="str">
        <f t="shared" si="77"/>
        <v>1.33 + 0</v>
      </c>
      <c r="H2472" s="27">
        <f>[1]!b_dq_pctchange($A2472,日期设置!$B$2,1)/100</f>
        <v>0</v>
      </c>
      <c r="I2472" s="26">
        <f>[1]!b_pq_pctchange(A2472,日期设置!$B$4,日期设置!$B$2,1)</f>
        <v>0</v>
      </c>
      <c r="J2472" s="26">
        <f>[1]!b_pq_pctchange(A2472,日期设置!$C$4,日期设置!$B$2,1)</f>
        <v>0</v>
      </c>
      <c r="K2472" s="52">
        <f>[1]!b_dq_amount($A2472,日期设置!B$2,2,10000)</f>
        <v>0</v>
      </c>
      <c r="L2472" s="26">
        <f>[1]!b_info_latestpar(A2472,日期设置!$B$2)</f>
        <v>100</v>
      </c>
      <c r="M2472" s="6">
        <f>[1]!b_info_outstandingbalance($A2472,日期设置!B$2)</f>
        <v>10</v>
      </c>
      <c r="N2472" s="7">
        <f>[1]!b_info_latestissurercreditrating2(A2472,日期设置!$B$2,"102","1")</f>
        <v>0</v>
      </c>
      <c r="O2472" s="8">
        <v>6.5</v>
      </c>
      <c r="P2472" s="9">
        <f>[1]!b_info_repurchasedate(A2472)</f>
        <v>0</v>
      </c>
      <c r="Q2472" s="8" t="s">
        <v>17012</v>
      </c>
      <c r="R2472" s="2" t="str">
        <f>IF((--IF(P2472=0,Q2472,P2472))&gt;(--日期设置!$B$2),IF(P2472=0,Q2472,P2472),Q2472)</f>
        <v>2022-07-24</v>
      </c>
      <c r="S2472" s="2" t="s">
        <v>18412</v>
      </c>
      <c r="T2472" s="8">
        <f>[1]!b_anal_ptmyear($A2472,日期设置!$B$2)</f>
        <v>1.3397260273972602</v>
      </c>
      <c r="U2472" s="8">
        <f>[1]!b_anal_termifexercise($A2472,日期设置!B$2)</f>
        <v>0</v>
      </c>
      <c r="V2472" s="10">
        <f>[1]!b_dq_dirtyprice(A2472,日期设置!$B$2)</f>
        <v>104.58750000000001</v>
      </c>
      <c r="W2472" s="11">
        <f>IF(U2472=0,ROUNDUP((Q2472-日期设置!$B$2)/365,0),ROUNDUP((R2472-日期设置!$B$2)/365,0))</f>
        <v>2</v>
      </c>
      <c r="X2472" s="18">
        <f>_xlfn.IFNA(VLOOKUP(A2472,过往入选债券!A:D,4,0),2)</f>
        <v>2</v>
      </c>
      <c r="Y2472">
        <f>_xlfn.IFNA(VLOOKUP(C2472,[2]Sheet1!$A:$A,1,0),3)</f>
        <v>3</v>
      </c>
    </row>
    <row r="2473" spans="1:25" hidden="1" x14ac:dyDescent="0.2">
      <c r="A2473" s="21" t="s">
        <v>7816</v>
      </c>
      <c r="B2473" s="21" t="s">
        <v>7817</v>
      </c>
      <c r="C2473" s="37" t="s">
        <v>4923</v>
      </c>
      <c r="D2473" s="26" t="str">
        <f>[1]!b_calc_yield(A2473,日期设置!$B$2,F2473,1,R2473,1,O2473,L2473,S2473,)</f>
        <v>Fetching...</v>
      </c>
      <c r="E2473" s="26">
        <f t="shared" si="76"/>
        <v>16.148195101337627</v>
      </c>
      <c r="F2473" s="18">
        <f>[1]!b_dq_cleanprice($A2473,日期设置!B$2)</f>
        <v>97.513400000000004</v>
      </c>
      <c r="G2473" s="18" t="str">
        <f t="shared" si="77"/>
        <v>2.80 + 0</v>
      </c>
      <c r="H2473" s="27">
        <f>[1]!b_dq_pctchange($A2473,日期设置!$B$2,1)/100</f>
        <v>0</v>
      </c>
      <c r="I2473" s="26">
        <f>[1]!b_pq_pctchange(A2473,日期设置!$B$4,日期设置!$B$2,1)</f>
        <v>-0.22112054190392594</v>
      </c>
      <c r="J2473" s="26">
        <f>[1]!b_pq_pctchange(A2473,日期设置!$C$4,日期设置!$B$2,1)</f>
        <v>-0.1895625935274351</v>
      </c>
      <c r="K2473" s="52">
        <f>[1]!b_dq_amount($A2473,日期设置!B$2,2,10000)</f>
        <v>0</v>
      </c>
      <c r="L2473" s="26">
        <f>[1]!b_info_latestpar(A2473,日期设置!$B$2)</f>
        <v>100</v>
      </c>
      <c r="M2473" s="6">
        <f>[1]!b_info_outstandingbalance($A2473,日期设置!B$2)</f>
        <v>30</v>
      </c>
      <c r="N2473" s="7" t="str">
        <f>[1]!b_info_latestissurercreditrating2(A2473,日期设置!$B$2,"102","1")</f>
        <v>AAA</v>
      </c>
      <c r="O2473" s="8">
        <v>4.78</v>
      </c>
      <c r="P2473" s="9">
        <f>[1]!b_info_repurchasedate(A2473)</f>
        <v>0</v>
      </c>
      <c r="Q2473" s="8" t="s">
        <v>16365</v>
      </c>
      <c r="R2473" s="2" t="str">
        <f>IF((--IF(P2473=0,Q2473,P2473))&gt;(--日期设置!$B$2),IF(P2473=0,Q2473,P2473),Q2473)</f>
        <v>2024-01-10</v>
      </c>
      <c r="S2473" s="2" t="s">
        <v>18146</v>
      </c>
      <c r="T2473" s="8">
        <f>[1]!b_anal_ptmyear($A2473,日期设置!$B$2)</f>
        <v>2.8054794520547945</v>
      </c>
      <c r="U2473" s="8">
        <f>[1]!b_anal_termifexercise($A2473,日期设置!B$2)</f>
        <v>0</v>
      </c>
      <c r="V2473" s="10">
        <f>[1]!b_dq_dirtyprice(A2473,日期设置!$B$2)</f>
        <v>98.443200000000004</v>
      </c>
      <c r="W2473" s="11">
        <f>IF(U2473=0,ROUNDUP((Q2473-日期设置!$B$2)/365,0),ROUNDUP((R2473-日期设置!$B$2)/365,0))</f>
        <v>3</v>
      </c>
      <c r="X2473" s="18">
        <f>_xlfn.IFNA(VLOOKUP(A2473,过往入选债券!A:D,4,0),2)</f>
        <v>2</v>
      </c>
      <c r="Y2473">
        <f>_xlfn.IFNA(VLOOKUP(C2473,[2]Sheet1!$A:$A,1,0),3)</f>
        <v>3</v>
      </c>
    </row>
    <row r="2474" spans="1:25" hidden="1" x14ac:dyDescent="0.2">
      <c r="A2474" s="21" t="s">
        <v>4712</v>
      </c>
      <c r="B2474" s="21" t="s">
        <v>4713</v>
      </c>
      <c r="C2474" s="37" t="s">
        <v>4714</v>
      </c>
      <c r="D2474" s="26" t="str">
        <f>[1]!b_calc_yield(A2474,日期设置!$B$2,F2474,1,R2474,1,O2474,L2474,S2474,)</f>
        <v>Fetching...</v>
      </c>
      <c r="E2474" s="26">
        <f t="shared" si="76"/>
        <v>12.887507417114952</v>
      </c>
      <c r="F2474" s="18">
        <f>[1]!b_dq_cleanprice($A2474,日期设置!B$2)</f>
        <v>98.319400000000002</v>
      </c>
      <c r="G2474" s="18" t="str">
        <f t="shared" si="77"/>
        <v>4.30 + 2.30</v>
      </c>
      <c r="H2474" s="27">
        <f>[1]!b_dq_pctchange($A2474,日期设置!$B$2,1)/100</f>
        <v>0</v>
      </c>
      <c r="I2474" s="26">
        <f>[1]!b_pq_pctchange(A2474,日期设置!$B$4,日期设置!$B$2,1)</f>
        <v>0</v>
      </c>
      <c r="J2474" s="26">
        <f>[1]!b_pq_pctchange(A2474,日期设置!$C$4,日期设置!$B$2,1)</f>
        <v>0</v>
      </c>
      <c r="K2474" s="52">
        <f>[1]!b_dq_amount($A2474,日期设置!B$2,2,10000)</f>
        <v>0</v>
      </c>
      <c r="L2474" s="26">
        <f>[1]!b_info_latestpar(A2474,日期设置!$B$2)</f>
        <v>100</v>
      </c>
      <c r="M2474" s="6">
        <f>[1]!b_info_outstandingbalance($A2474,日期设置!B$2)</f>
        <v>9</v>
      </c>
      <c r="N2474" s="7">
        <f>[1]!b_info_latestissurercreditrating2(A2474,日期设置!$B$2,"102","1")</f>
        <v>0</v>
      </c>
      <c r="O2474" s="8">
        <v>4.97</v>
      </c>
      <c r="P2474" s="9" t="str">
        <f>[1]!b_info_repurchasedate(A2474)</f>
        <v>2023-07-10</v>
      </c>
      <c r="Q2474" s="8" t="s">
        <v>17551</v>
      </c>
      <c r="R2474" s="2" t="str">
        <f>IF((--IF(P2474=0,Q2474,P2474))&gt;(--日期设置!$B$2),IF(P2474=0,Q2474,P2474),Q2474)</f>
        <v>2023-07-10</v>
      </c>
      <c r="S2474" s="2" t="s">
        <v>18245</v>
      </c>
      <c r="T2474" s="8">
        <f>[1]!b_anal_ptmyear($A2474,日期设置!$B$2)</f>
        <v>4.3013698630136989</v>
      </c>
      <c r="U2474" s="8">
        <f>[1]!b_anal_termifexercise($A2474,日期设置!B$2)</f>
        <v>2.3013698630136985</v>
      </c>
      <c r="V2474" s="10">
        <f>[1]!b_dq_dirtyprice(A2474,日期设置!$B$2)</f>
        <v>101.7916</v>
      </c>
      <c r="W2474" s="11">
        <f>IF(U2474=0,ROUNDUP((Q2474-日期设置!$B$2)/365,0),ROUNDUP((R2474-日期设置!$B$2)/365,0))</f>
        <v>3</v>
      </c>
      <c r="X2474" s="18">
        <f>_xlfn.IFNA(VLOOKUP(A2474,过往入选债券!A:D,4,0),2)</f>
        <v>2</v>
      </c>
      <c r="Y2474">
        <f>_xlfn.IFNA(VLOOKUP(C2474,[2]Sheet1!$A:$A,1,0),3)</f>
        <v>3</v>
      </c>
    </row>
    <row r="2475" spans="1:25" hidden="1" x14ac:dyDescent="0.2">
      <c r="A2475" s="21" t="s">
        <v>8021</v>
      </c>
      <c r="B2475" s="21" t="s">
        <v>8022</v>
      </c>
      <c r="C2475" s="37" t="s">
        <v>266</v>
      </c>
      <c r="D2475" s="26" t="str">
        <f>[1]!b_calc_yield(A2475,日期设置!$B$2,F2475,1,R2475,1,O2475,L2475,S2475,)</f>
        <v>Fetching...</v>
      </c>
      <c r="E2475" s="26">
        <f t="shared" si="76"/>
        <v>5.3144100482682921</v>
      </c>
      <c r="F2475" s="18">
        <f>[1]!b_dq_cleanprice($A2475,日期设置!B$2)</f>
        <v>101.5</v>
      </c>
      <c r="G2475" s="18" t="str">
        <f t="shared" si="77"/>
        <v>0.92 + 0</v>
      </c>
      <c r="H2475" s="27">
        <f>[1]!b_dq_pctchange($A2475,日期设置!$B$2,1)/100</f>
        <v>0</v>
      </c>
      <c r="I2475" s="26">
        <f>[1]!b_pq_pctchange(A2475,日期设置!$B$4,日期设置!$B$2,1)</f>
        <v>0.91469477033207569</v>
      </c>
      <c r="J2475" s="26">
        <f>[1]!b_pq_pctchange(A2475,日期设置!$C$4,日期设置!$B$2,1)</f>
        <v>0.77022205190014303</v>
      </c>
      <c r="K2475" s="52">
        <f>[1]!b_dq_amount($A2475,日期设置!B$2,2,10000)</f>
        <v>0</v>
      </c>
      <c r="L2475" s="26">
        <f>[1]!b_info_latestpar(A2475,日期设置!$B$2)</f>
        <v>100</v>
      </c>
      <c r="M2475" s="6">
        <f>[1]!b_info_outstandingbalance($A2475,日期设置!B$2)</f>
        <v>3</v>
      </c>
      <c r="N2475" s="7" t="str">
        <f>[1]!b_info_latestissurercreditrating2(A2475,日期设置!$B$2,"102","1")</f>
        <v>AA</v>
      </c>
      <c r="O2475" s="8">
        <v>7.5</v>
      </c>
      <c r="P2475" s="9">
        <f>[1]!b_info_repurchasedate(A2475)</f>
        <v>0</v>
      </c>
      <c r="Q2475" s="8" t="s">
        <v>16061</v>
      </c>
      <c r="R2475" s="2" t="str">
        <f>IF((--IF(P2475=0,Q2475,P2475))&gt;(--日期设置!$B$2),IF(P2475=0,Q2475,P2475),Q2475)</f>
        <v>2022-02-22</v>
      </c>
      <c r="S2475" s="2" t="s">
        <v>17847</v>
      </c>
      <c r="T2475" s="8">
        <f>[1]!b_anal_ptmyear($A2475,日期设置!$B$2)</f>
        <v>0.92328767123287669</v>
      </c>
      <c r="U2475" s="8">
        <f>[1]!b_anal_termifexercise($A2475,日期设置!B$2)</f>
        <v>0</v>
      </c>
      <c r="V2475" s="10">
        <f>[1]!b_dq_dirtyprice(A2475,日期设置!$B$2)</f>
        <v>102.0753</v>
      </c>
      <c r="W2475" s="11">
        <f>IF(U2475=0,ROUNDUP((Q2475-日期设置!$B$2)/365,0),ROUNDUP((R2475-日期设置!$B$2)/365,0))</f>
        <v>1</v>
      </c>
      <c r="X2475" s="18">
        <f>_xlfn.IFNA(VLOOKUP(A2475,过往入选债券!A:D,4,0),2)</f>
        <v>2</v>
      </c>
      <c r="Y2475">
        <f>_xlfn.IFNA(VLOOKUP(C2475,[2]Sheet1!$A:$A,1,0),3)</f>
        <v>3</v>
      </c>
    </row>
    <row r="2476" spans="1:25" x14ac:dyDescent="0.2">
      <c r="A2476" s="21" t="s">
        <v>5280</v>
      </c>
      <c r="B2476" s="21" t="s">
        <v>5281</v>
      </c>
      <c r="C2476" s="37" t="s">
        <v>4965</v>
      </c>
      <c r="D2476" s="26" t="str">
        <f>[1]!b_calc_yield(A2476,日期设置!$B$2,F2476,1,R2476,1,O2476,L2476,S2476,)</f>
        <v>Fetching...</v>
      </c>
      <c r="E2476" s="26">
        <f t="shared" si="76"/>
        <v>0.58348090412942977</v>
      </c>
      <c r="F2476" s="18">
        <f>[1]!b_dq_cleanprice($A2476,日期设置!B$2)</f>
        <v>99.802199999999999</v>
      </c>
      <c r="G2476" s="18" t="str">
        <f t="shared" si="77"/>
        <v>0.10 + 0</v>
      </c>
      <c r="H2476" s="27">
        <f>[1]!b_dq_pctchange($A2476,日期设置!$B$2,1)/100</f>
        <v>-5.310222177697479E-5</v>
      </c>
      <c r="I2476" s="26">
        <f>[1]!b_pq_pctchange(A2476,日期设置!$B$4,日期设置!$B$2,1)</f>
        <v>-8.3157583621017075E-3</v>
      </c>
      <c r="J2476" s="26">
        <f>[1]!b_pq_pctchange(A2476,日期设置!$C$4,日期设置!$B$2,1)</f>
        <v>-5.7180452897231886E-2</v>
      </c>
      <c r="K2476" s="52">
        <f>[1]!b_dq_amount($A2476,日期设置!B$2,2,10000)</f>
        <v>51698.360274999999</v>
      </c>
      <c r="L2476" s="26">
        <f>[1]!b_info_latestpar(A2476,日期设置!$B$2)</f>
        <v>100</v>
      </c>
      <c r="M2476" s="6">
        <f>[1]!b_info_outstandingbalance($A2476,日期设置!B$2)</f>
        <v>60</v>
      </c>
      <c r="N2476" s="7" t="str">
        <f>[1]!b_info_latestissurercreditrating2(A2476,日期设置!$B$2,"102","1")</f>
        <v>AAA</v>
      </c>
      <c r="O2476" s="8">
        <v>4</v>
      </c>
      <c r="P2476" s="9">
        <f>[1]!b_info_repurchasedate(A2476)</f>
        <v>0</v>
      </c>
      <c r="Q2476" s="8" t="s">
        <v>16404</v>
      </c>
      <c r="R2476" s="2" t="str">
        <f>IF((--IF(P2476=0,Q2476,P2476))&gt;(--日期设置!$B$2),IF(P2476=0,Q2476,P2476),Q2476)</f>
        <v>2021-04-28</v>
      </c>
      <c r="S2476" s="2" t="s">
        <v>18244</v>
      </c>
      <c r="T2476" s="8">
        <f>[1]!b_anal_ptmyear($A2476,日期设置!$B$2)</f>
        <v>0.10136986301369863</v>
      </c>
      <c r="U2476" s="8">
        <f>[1]!b_anal_termifexercise($A2476,日期设置!B$2)</f>
        <v>0</v>
      </c>
      <c r="V2476" s="10">
        <f>[1]!b_dq_dirtyprice(A2476,日期设置!$B$2)</f>
        <v>103.3967</v>
      </c>
      <c r="W2476" s="11">
        <f>IF(U2476=0,ROUNDUP((Q2476-日期设置!$B$2)/365,0),ROUNDUP((R2476-日期设置!$B$2)/365,0))</f>
        <v>1</v>
      </c>
      <c r="X2476" s="18">
        <f>_xlfn.IFNA(VLOOKUP(A2476,过往入选债券!A:D,4,0),2)</f>
        <v>2</v>
      </c>
      <c r="Y2476" s="45">
        <f>_xlfn.IFNA(VLOOKUP(C2476,[2]Sheet1!$A:$A,1,0),3)</f>
        <v>3</v>
      </c>
    </row>
    <row r="2477" spans="1:25" x14ac:dyDescent="0.2">
      <c r="A2477" s="21" t="s">
        <v>5601</v>
      </c>
      <c r="B2477" s="21" t="s">
        <v>5602</v>
      </c>
      <c r="C2477" s="37" t="s">
        <v>929</v>
      </c>
      <c r="D2477" s="26" t="str">
        <f>[1]!b_calc_yield(A2477,日期设置!$B$2,F2477,1,R2477,1,O2477,L2477,S2477,)</f>
        <v>Fetching...</v>
      </c>
      <c r="E2477" s="26">
        <f t="shared" si="76"/>
        <v>0.77262206335537709</v>
      </c>
      <c r="F2477" s="18">
        <f>[1]!b_dq_cleanprice($A2477,日期设置!B$2)</f>
        <v>99.878900000000002</v>
      </c>
      <c r="G2477" s="18" t="str">
        <f t="shared" si="77"/>
        <v>0.13 + 0</v>
      </c>
      <c r="H2477" s="27">
        <f>[1]!b_dq_pctchange($A2477,日期设置!$B$2,1)/100</f>
        <v>3.3752248480644102E-4</v>
      </c>
      <c r="I2477" s="26">
        <f>[1]!b_pq_pctchange(A2477,日期设置!$B$4,日期设置!$B$2,1)</f>
        <v>3.3752248480644099E-2</v>
      </c>
      <c r="J2477" s="26">
        <f>[1]!b_pq_pctchange(A2477,日期设置!$C$4,日期设置!$B$2,1)</f>
        <v>2.8943415122691291E-2</v>
      </c>
      <c r="K2477" s="52">
        <f>[1]!b_dq_amount($A2477,日期设置!B$2,2,10000)</f>
        <v>41717.696987999996</v>
      </c>
      <c r="L2477" s="26">
        <f>[1]!b_info_latestpar(A2477,日期设置!$B$2)</f>
        <v>100</v>
      </c>
      <c r="M2477" s="6">
        <f>[1]!b_info_outstandingbalance($A2477,日期设置!B$2)</f>
        <v>10</v>
      </c>
      <c r="N2477" s="7" t="str">
        <f>[1]!b_info_latestissurercreditrating2(A2477,日期设置!$B$2,"102","1")</f>
        <v>AA</v>
      </c>
      <c r="O2477" s="8">
        <v>5.0999999999999996</v>
      </c>
      <c r="P2477" s="9">
        <f>[1]!b_info_repurchasedate(A2477)</f>
        <v>0</v>
      </c>
      <c r="Q2477" s="8" t="s">
        <v>17069</v>
      </c>
      <c r="R2477" s="2" t="str">
        <f>IF((--IF(P2477=0,Q2477,P2477))&gt;(--日期设置!$B$2),IF(P2477=0,Q2477,P2477),Q2477)</f>
        <v>2021-05-10</v>
      </c>
      <c r="S2477" s="2" t="s">
        <v>18690</v>
      </c>
      <c r="T2477" s="8">
        <f>[1]!b_anal_ptmyear($A2477,日期设置!$B$2)</f>
        <v>0.13424657534246576</v>
      </c>
      <c r="U2477" s="8">
        <f>[1]!b_anal_termifexercise($A2477,日期设置!B$2)</f>
        <v>0</v>
      </c>
      <c r="V2477" s="10">
        <f>[1]!b_dq_dirtyprice(A2477,日期设置!$B$2)</f>
        <v>104.2942</v>
      </c>
      <c r="W2477" s="11">
        <f>IF(U2477=0,ROUNDUP((Q2477-日期设置!$B$2)/365,0),ROUNDUP((R2477-日期设置!$B$2)/365,0))</f>
        <v>1</v>
      </c>
      <c r="X2477" s="18">
        <f>_xlfn.IFNA(VLOOKUP(A2477,过往入选债券!A:D,4,0),2)</f>
        <v>2</v>
      </c>
      <c r="Y2477">
        <f>_xlfn.IFNA(VLOOKUP(C2477,[2]Sheet1!$A:$A,1,0),3)</f>
        <v>3</v>
      </c>
    </row>
    <row r="2478" spans="1:25" hidden="1" x14ac:dyDescent="0.2">
      <c r="A2478" s="21" t="s">
        <v>9973</v>
      </c>
      <c r="B2478" s="21" t="s">
        <v>9974</v>
      </c>
      <c r="C2478" s="37" t="s">
        <v>88</v>
      </c>
      <c r="D2478" s="26" t="str">
        <f>[1]!b_calc_yield(A2478,日期设置!$B$2,F2478,1,R2478,1,O2478,L2478,S2478,)</f>
        <v>Fetching...</v>
      </c>
      <c r="E2478" s="26">
        <f t="shared" si="76"/>
        <v>11.151601648901011</v>
      </c>
      <c r="F2478" s="18">
        <f>[1]!b_dq_cleanprice($A2478,日期设置!B$2)</f>
        <v>98.201800000000006</v>
      </c>
      <c r="G2478" s="18" t="str">
        <f t="shared" si="77"/>
        <v>3.93 + 1.93</v>
      </c>
      <c r="H2478" s="27">
        <f>[1]!b_dq_pctchange($A2478,日期设置!$B$2,1)/100</f>
        <v>0</v>
      </c>
      <c r="I2478" s="26">
        <f>[1]!b_pq_pctchange(A2478,日期设置!$B$4,日期设置!$B$2,1)</f>
        <v>0</v>
      </c>
      <c r="J2478" s="26">
        <f>[1]!b_pq_pctchange(A2478,日期设置!$C$4,日期设置!$B$2,1)</f>
        <v>4.2470886720947902</v>
      </c>
      <c r="K2478" s="52">
        <f>[1]!b_dq_amount($A2478,日期设置!B$2,2,10000)</f>
        <v>0</v>
      </c>
      <c r="L2478" s="26">
        <f>[1]!b_info_latestpar(A2478,日期设置!$B$2)</f>
        <v>100</v>
      </c>
      <c r="M2478" s="6">
        <f>[1]!b_info_outstandingbalance($A2478,日期设置!B$2)</f>
        <v>7</v>
      </c>
      <c r="N2478" s="7" t="str">
        <f>[1]!b_info_latestissurercreditrating2(A2478,日期设置!$B$2,"102","1")</f>
        <v>AA+</v>
      </c>
      <c r="O2478" s="8">
        <v>4.75</v>
      </c>
      <c r="P2478" s="9" t="str">
        <f>[1]!b_info_repurchasedate(A2478)</f>
        <v>2023-02-26</v>
      </c>
      <c r="Q2478" s="8" t="s">
        <v>17369</v>
      </c>
      <c r="R2478" s="2" t="str">
        <f>IF((--IF(P2478=0,Q2478,P2478))&gt;(--日期设置!$B$2),IF(P2478=0,Q2478,P2478),Q2478)</f>
        <v>2023-02-26</v>
      </c>
      <c r="S2478" s="2" t="s">
        <v>18783</v>
      </c>
      <c r="T2478" s="8">
        <f>[1]!b_anal_ptmyear($A2478,日期设置!$B$2)</f>
        <v>3.934246575342466</v>
      </c>
      <c r="U2478" s="8">
        <f>[1]!b_anal_termifexercise($A2478,日期设置!B$2)</f>
        <v>1.9342465753424658</v>
      </c>
      <c r="V2478" s="10">
        <f>[1]!b_dq_dirtyprice(A2478,日期设置!$B$2)</f>
        <v>98.514099999999999</v>
      </c>
      <c r="W2478" s="11">
        <f>IF(U2478=0,ROUNDUP((Q2478-日期设置!$B$2)/365,0),ROUNDUP((R2478-日期设置!$B$2)/365,0))</f>
        <v>2</v>
      </c>
      <c r="X2478" s="18" t="str">
        <f>_xlfn.IFNA(VLOOKUP(A2478,过往入选债券!A:D,4,0),2)</f>
        <v>否</v>
      </c>
      <c r="Y2478">
        <f>_xlfn.IFNA(VLOOKUP(C2478,[2]Sheet1!$A:$A,1,0),3)</f>
        <v>3</v>
      </c>
    </row>
    <row r="2479" spans="1:25" hidden="1" x14ac:dyDescent="0.2">
      <c r="A2479" s="21" t="s">
        <v>1214</v>
      </c>
      <c r="B2479" s="21" t="s">
        <v>1215</v>
      </c>
      <c r="C2479" s="37" t="s">
        <v>944</v>
      </c>
      <c r="D2479" s="26" t="str">
        <f>[1]!b_calc_yield(A2479,日期设置!$B$2,F2479,1,R2479,1,O2479,L2479,S2479,)</f>
        <v>Fetching...</v>
      </c>
      <c r="E2479" s="26">
        <f t="shared" si="76"/>
        <v>9.0317159656732038</v>
      </c>
      <c r="F2479" s="18">
        <f>[1]!b_dq_cleanprice($A2479,日期设置!B$2)</f>
        <v>101.67</v>
      </c>
      <c r="G2479" s="18" t="str">
        <f t="shared" si="77"/>
        <v>1.60 + 0</v>
      </c>
      <c r="H2479" s="27">
        <f>[1]!b_dq_pctchange($A2479,日期设置!$B$2,1)/100</f>
        <v>0</v>
      </c>
      <c r="I2479" s="26">
        <f>[1]!b_pq_pctchange(A2479,日期设置!$B$4,日期设置!$B$2,1)</f>
        <v>0</v>
      </c>
      <c r="J2479" s="26">
        <f>[1]!b_pq_pctchange(A2479,日期设置!$C$4,日期设置!$B$2,1)</f>
        <v>0.26627218934910846</v>
      </c>
      <c r="K2479" s="52">
        <f>[1]!b_dq_amount($A2479,日期设置!B$2,2,10000)</f>
        <v>0</v>
      </c>
      <c r="L2479" s="26">
        <f>[1]!b_info_latestpar(A2479,日期设置!$B$2)</f>
        <v>100</v>
      </c>
      <c r="M2479" s="6">
        <f>[1]!b_info_outstandingbalance($A2479,日期设置!B$2)</f>
        <v>4.5999999999999996</v>
      </c>
      <c r="N2479" s="7">
        <f>[1]!b_info_latestissurercreditrating2(A2479,日期设置!$B$2,"102","1")</f>
        <v>0</v>
      </c>
      <c r="O2479" s="8">
        <v>6.9</v>
      </c>
      <c r="P2479" s="9">
        <f>[1]!b_info_repurchasedate(A2479)</f>
        <v>0</v>
      </c>
      <c r="Q2479" s="8" t="s">
        <v>16379</v>
      </c>
      <c r="R2479" s="2" t="str">
        <f>IF((--IF(P2479=0,Q2479,P2479))&gt;(--日期设置!$B$2),IF(P2479=0,Q2479,P2479),Q2479)</f>
        <v>2022-10-30</v>
      </c>
      <c r="S2479" s="2" t="s">
        <v>18155</v>
      </c>
      <c r="T2479" s="8">
        <f>[1]!b_anal_ptmyear($A2479,日期设置!$B$2)</f>
        <v>1.6082191780821917</v>
      </c>
      <c r="U2479" s="8">
        <f>[1]!b_anal_termifexercise($A2479,日期设置!B$2)</f>
        <v>0</v>
      </c>
      <c r="V2479" s="10">
        <f>[1]!b_dq_dirtyprice(A2479,日期设置!$B$2)</f>
        <v>104.3733</v>
      </c>
      <c r="W2479" s="11">
        <f>IF(U2479=0,ROUNDUP((Q2479-日期设置!$B$2)/365,0),ROUNDUP((R2479-日期设置!$B$2)/365,0))</f>
        <v>2</v>
      </c>
      <c r="X2479" s="18">
        <f>_xlfn.IFNA(VLOOKUP(A2479,过往入选债券!A:D,4,0),2)</f>
        <v>2</v>
      </c>
      <c r="Y2479">
        <f>_xlfn.IFNA(VLOOKUP(C2479,[2]Sheet1!$A:$A,1,0),3)</f>
        <v>3</v>
      </c>
    </row>
    <row r="2480" spans="1:25" hidden="1" x14ac:dyDescent="0.2">
      <c r="A2480" s="21" t="s">
        <v>14100</v>
      </c>
      <c r="B2480" s="21" t="s">
        <v>14101</v>
      </c>
      <c r="C2480" s="37" t="s">
        <v>14102</v>
      </c>
      <c r="D2480" s="26" t="str">
        <f>[1]!b_calc_yield(A2480,日期设置!$B$2,F2480,1,R2480,1,O2480,L2480,S2480,)</f>
        <v>Fetching...</v>
      </c>
      <c r="E2480" s="26">
        <f t="shared" si="76"/>
        <v>26.298951288953631</v>
      </c>
      <c r="F2480" s="18">
        <f>[1]!b_dq_cleanprice($A2480,日期设置!B$2)</f>
        <v>80.970399999999998</v>
      </c>
      <c r="G2480" s="18" t="str">
        <f t="shared" si="77"/>
        <v>3.45 + 0</v>
      </c>
      <c r="H2480" s="27">
        <f>[1]!b_dq_pctchange($A2480,日期设置!$B$2,1)/100</f>
        <v>0</v>
      </c>
      <c r="I2480" s="26">
        <f>[1]!b_pq_pctchange(A2480,日期设置!$B$4,日期设置!$B$2,1)</f>
        <v>0</v>
      </c>
      <c r="J2480" s="26">
        <f>[1]!b_pq_pctchange(A2480,日期设置!$C$4,日期设置!$B$2,1)</f>
        <v>0</v>
      </c>
      <c r="K2480" s="52">
        <f>[1]!b_dq_amount($A2480,日期设置!B$2,2,10000)</f>
        <v>0</v>
      </c>
      <c r="L2480" s="26">
        <f>[1]!b_info_latestpar(A2480,日期设置!$B$2)</f>
        <v>80</v>
      </c>
      <c r="M2480" s="6">
        <f>[1]!b_info_outstandingbalance($A2480,日期设置!B$2)</f>
        <v>4</v>
      </c>
      <c r="N2480" s="7" t="str">
        <f>[1]!b_info_latestissurercreditrating2(A2480,日期设置!$B$2,"102","1")</f>
        <v>AA</v>
      </c>
      <c r="O2480" s="8">
        <v>6.45</v>
      </c>
      <c r="P2480" s="9">
        <f>[1]!b_info_repurchasedate(A2480)</f>
        <v>0</v>
      </c>
      <c r="Q2480" s="8" t="s">
        <v>16041</v>
      </c>
      <c r="R2480" s="2" t="str">
        <f>IF((--IF(P2480=0,Q2480,P2480))&gt;(--日期设置!$B$2),IF(P2480=0,Q2480,P2480),Q2480)</f>
        <v>2024-09-05</v>
      </c>
      <c r="S2480" s="2" t="s">
        <v>18329</v>
      </c>
      <c r="T2480" s="8">
        <f>[1]!b_anal_ptmyear($A2480,日期设置!$B$2)</f>
        <v>3.4575342465753423</v>
      </c>
      <c r="U2480" s="8">
        <f>[1]!b_anal_termifexercise($A2480,日期设置!B$2)</f>
        <v>0</v>
      </c>
      <c r="V2480" s="10">
        <f>[1]!b_dq_dirtyprice(A2480,日期设置!$B$2)</f>
        <v>83.769499999999994</v>
      </c>
      <c r="W2480" s="11">
        <f>IF(U2480=0,ROUNDUP((Q2480-日期设置!$B$2)/365,0),ROUNDUP((R2480-日期设置!$B$2)/365,0))</f>
        <v>4</v>
      </c>
      <c r="X2480" s="18">
        <f>_xlfn.IFNA(VLOOKUP(A2480,过往入选债券!A:D,4,0),2)</f>
        <v>2</v>
      </c>
      <c r="Y2480">
        <f>_xlfn.IFNA(VLOOKUP(C2480,[2]Sheet1!$A:$A,1,0),3)</f>
        <v>3</v>
      </c>
    </row>
    <row r="2481" spans="1:25" hidden="1" x14ac:dyDescent="0.2">
      <c r="A2481" s="21" t="s">
        <v>9779</v>
      </c>
      <c r="B2481" s="21" t="s">
        <v>9780</v>
      </c>
      <c r="C2481" s="37" t="s">
        <v>43</v>
      </c>
      <c r="D2481" s="26" t="str">
        <f>[1]!b_calc_yield(A2481,日期设置!$B$2,F2481,1,R2481,1,O2481,L2481,S2481,)</f>
        <v>Fetching...</v>
      </c>
      <c r="E2481" s="26">
        <f t="shared" si="76"/>
        <v>10.368110108420424</v>
      </c>
      <c r="F2481" s="18">
        <f>[1]!b_dq_cleanprice($A2481,日期设置!B$2)</f>
        <v>97.723299999999995</v>
      </c>
      <c r="G2481" s="18" t="str">
        <f t="shared" si="77"/>
        <v>1.80 + 0</v>
      </c>
      <c r="H2481" s="27">
        <f>[1]!b_dq_pctchange($A2481,日期设置!$B$2,1)/100</f>
        <v>0</v>
      </c>
      <c r="I2481" s="26">
        <f>[1]!b_pq_pctchange(A2481,日期设置!$B$4,日期设置!$B$2,1)</f>
        <v>0</v>
      </c>
      <c r="J2481" s="26">
        <f>[1]!b_pq_pctchange(A2481,日期设置!$C$4,日期设置!$B$2,1)</f>
        <v>0</v>
      </c>
      <c r="K2481" s="52">
        <f>[1]!b_dq_amount($A2481,日期设置!B$2,2,10000)</f>
        <v>0</v>
      </c>
      <c r="L2481" s="26">
        <f>[1]!b_info_latestpar(A2481,日期设置!$B$2)</f>
        <v>100</v>
      </c>
      <c r="M2481" s="6">
        <f>[1]!b_info_outstandingbalance($A2481,日期设置!B$2)</f>
        <v>5</v>
      </c>
      <c r="N2481" s="7" t="str">
        <f>[1]!b_info_latestissurercreditrating2(A2481,日期设置!$B$2,"102","1")</f>
        <v>AA+</v>
      </c>
      <c r="O2481" s="8">
        <v>4.4000000000000004</v>
      </c>
      <c r="P2481" s="9">
        <f>[1]!b_info_repurchasedate(A2481)</f>
        <v>0</v>
      </c>
      <c r="Q2481" s="8" t="s">
        <v>16015</v>
      </c>
      <c r="R2481" s="2" t="str">
        <f>IF((--IF(P2481=0,Q2481,P2481))&gt;(--日期设置!$B$2),IF(P2481=0,Q2481,P2481),Q2481)</f>
        <v>2023-01-10</v>
      </c>
      <c r="S2481" s="2" t="s">
        <v>17802</v>
      </c>
      <c r="T2481" s="8">
        <f>[1]!b_anal_ptmyear($A2481,日期设置!$B$2)</f>
        <v>1.8054794520547945</v>
      </c>
      <c r="U2481" s="8">
        <f>[1]!b_anal_termifexercise($A2481,日期设置!B$2)</f>
        <v>0</v>
      </c>
      <c r="V2481" s="10">
        <f>[1]!b_dq_dirtyprice(A2481,日期设置!$B$2)</f>
        <v>98.5792</v>
      </c>
      <c r="W2481" s="11">
        <f>IF(U2481=0,ROUNDUP((Q2481-日期设置!$B$2)/365,0),ROUNDUP((R2481-日期设置!$B$2)/365,0))</f>
        <v>2</v>
      </c>
      <c r="X2481" s="18">
        <f>_xlfn.IFNA(VLOOKUP(A2481,过往入选债券!A:D,4,0),2)</f>
        <v>2</v>
      </c>
      <c r="Y2481">
        <f>_xlfn.IFNA(VLOOKUP(C2481,[2]Sheet1!$A:$A,1,0),3)</f>
        <v>3</v>
      </c>
    </row>
    <row r="2482" spans="1:25" hidden="1" x14ac:dyDescent="0.2">
      <c r="A2482" s="21" t="s">
        <v>14498</v>
      </c>
      <c r="B2482" s="21" t="s">
        <v>14499</v>
      </c>
      <c r="C2482" s="37" t="s">
        <v>14500</v>
      </c>
      <c r="D2482" s="26" t="str">
        <f>[1]!b_calc_yield(A2482,日期设置!$B$2,F2482,1,R2482,1,O2482,L2482,S2482,)</f>
        <v>Fetching...</v>
      </c>
      <c r="E2482" s="26">
        <f t="shared" si="76"/>
        <v>22.204244088012825</v>
      </c>
      <c r="F2482" s="18">
        <f>[1]!b_dq_cleanprice($A2482,日期设置!B$2)</f>
        <v>102.80119999999999</v>
      </c>
      <c r="G2482" s="18" t="str">
        <f t="shared" si="77"/>
        <v>4.11 + 0</v>
      </c>
      <c r="H2482" s="27">
        <f>[1]!b_dq_pctchange($A2482,日期设置!$B$2,1)/100</f>
        <v>0</v>
      </c>
      <c r="I2482" s="26">
        <f>[1]!b_pq_pctchange(A2482,日期设置!$B$4,日期设置!$B$2,1)</f>
        <v>0</v>
      </c>
      <c r="J2482" s="26">
        <f>[1]!b_pq_pctchange(A2482,日期设置!$C$4,日期设置!$B$2,1)</f>
        <v>-1.8707343381601946</v>
      </c>
      <c r="K2482" s="52">
        <f>[1]!b_dq_amount($A2482,日期设置!B$2,2,10000)</f>
        <v>0</v>
      </c>
      <c r="L2482" s="26">
        <f>[1]!b_info_latestpar(A2482,日期设置!$B$2)</f>
        <v>100</v>
      </c>
      <c r="M2482" s="6">
        <f>[1]!b_info_outstandingbalance($A2482,日期设置!B$2)</f>
        <v>8</v>
      </c>
      <c r="N2482" s="7" t="str">
        <f>[1]!b_info_latestissurercreditrating2(A2482,日期设置!$B$2,"102","1")</f>
        <v>AA-</v>
      </c>
      <c r="O2482" s="8">
        <v>6.54</v>
      </c>
      <c r="P2482" s="9">
        <f>[1]!b_info_repurchasedate(A2482)</f>
        <v>0</v>
      </c>
      <c r="Q2482" s="8" t="s">
        <v>16339</v>
      </c>
      <c r="R2482" s="2" t="str">
        <f>IF((--IF(P2482=0,Q2482,P2482))&gt;(--日期设置!$B$2),IF(P2482=0,Q2482,P2482),Q2482)</f>
        <v>2025-05-03</v>
      </c>
      <c r="S2482" s="2" t="s">
        <v>18117</v>
      </c>
      <c r="T2482" s="8">
        <f>[1]!b_anal_ptmyear($A2482,日期设置!$B$2)</f>
        <v>4.1150684931506847</v>
      </c>
      <c r="U2482" s="8">
        <f>[1]!b_anal_termifexercise($A2482,日期设置!B$2)</f>
        <v>0</v>
      </c>
      <c r="V2482" s="10">
        <f>[1]!b_dq_dirtyprice(A2482,日期设置!$B$2)</f>
        <v>108.5887</v>
      </c>
      <c r="W2482" s="11">
        <f>IF(U2482=0,ROUNDUP((Q2482-日期设置!$B$2)/365,0),ROUNDUP((R2482-日期设置!$B$2)/365,0))</f>
        <v>5</v>
      </c>
      <c r="X2482" s="18">
        <f>_xlfn.IFNA(VLOOKUP(A2482,过往入选债券!A:D,4,0),2)</f>
        <v>2</v>
      </c>
      <c r="Y2482">
        <f>_xlfn.IFNA(VLOOKUP(C2482,[2]Sheet1!$A:$A,1,0),3)</f>
        <v>3</v>
      </c>
    </row>
    <row r="2483" spans="1:25" hidden="1" x14ac:dyDescent="0.2">
      <c r="A2483" s="21" t="s">
        <v>3758</v>
      </c>
      <c r="B2483" s="21" t="s">
        <v>3759</v>
      </c>
      <c r="C2483" s="37" t="s">
        <v>2417</v>
      </c>
      <c r="D2483" s="26" t="str">
        <f>[1]!b_calc_yield(A2483,日期设置!$B$2,F2483,1,R2483,1,O2483,L2483,S2483,)</f>
        <v>Fetching...</v>
      </c>
      <c r="E2483" s="26">
        <f t="shared" si="76"/>
        <v>10.014223604499261</v>
      </c>
      <c r="F2483" s="18">
        <f>[1]!b_dq_cleanprice($A2483,日期设置!B$2)</f>
        <v>100.3117</v>
      </c>
      <c r="G2483" s="18" t="str">
        <f t="shared" si="77"/>
        <v>1.76 + 0</v>
      </c>
      <c r="H2483" s="27">
        <f>[1]!b_dq_pctchange($A2483,日期设置!$B$2,1)/100</f>
        <v>0</v>
      </c>
      <c r="I2483" s="26">
        <f>[1]!b_pq_pctchange(A2483,日期设置!$B$4,日期设置!$B$2,1)</f>
        <v>-0.18736318407960015</v>
      </c>
      <c r="J2483" s="26">
        <f>[1]!b_pq_pctchange(A2483,日期设置!$C$4,日期设置!$B$2,1)</f>
        <v>-0.18736318407960015</v>
      </c>
      <c r="K2483" s="52">
        <f>[1]!b_dq_amount($A2483,日期设置!B$2,2,10000)</f>
        <v>0</v>
      </c>
      <c r="L2483" s="26">
        <f>[1]!b_info_latestpar(A2483,日期设置!$B$2)</f>
        <v>100</v>
      </c>
      <c r="M2483" s="6">
        <f>[1]!b_info_outstandingbalance($A2483,日期设置!B$2)</f>
        <v>1</v>
      </c>
      <c r="N2483" s="7">
        <f>[1]!b_info_latestissurercreditrating2(A2483,日期设置!$B$2,"102","1")</f>
        <v>0</v>
      </c>
      <c r="O2483" s="8">
        <v>5.96</v>
      </c>
      <c r="P2483" s="9">
        <f>[1]!b_info_repurchasedate(A2483)</f>
        <v>0</v>
      </c>
      <c r="Q2483" s="8" t="s">
        <v>16194</v>
      </c>
      <c r="R2483" s="2" t="str">
        <f>IF((--IF(P2483=0,Q2483,P2483))&gt;(--日期设置!$B$2),IF(P2483=0,Q2483,P2483),Q2483)</f>
        <v>2022-12-25</v>
      </c>
      <c r="S2483" s="2" t="s">
        <v>17981</v>
      </c>
      <c r="T2483" s="8">
        <f>[1]!b_anal_ptmyear($A2483,日期设置!$B$2)</f>
        <v>1.7616438356164383</v>
      </c>
      <c r="U2483" s="8">
        <f>[1]!b_anal_termifexercise($A2483,日期设置!B$2)</f>
        <v>0</v>
      </c>
      <c r="V2483" s="10">
        <f>[1]!b_dq_dirtyprice(A2483,日期设置!$B$2)</f>
        <v>101.7323</v>
      </c>
      <c r="W2483" s="11">
        <f>IF(U2483=0,ROUNDUP((Q2483-日期设置!$B$2)/365,0),ROUNDUP((R2483-日期设置!$B$2)/365,0))</f>
        <v>2</v>
      </c>
      <c r="X2483" s="18">
        <f>_xlfn.IFNA(VLOOKUP(A2483,过往入选债券!A:D,4,0),2)</f>
        <v>2</v>
      </c>
      <c r="Y2483">
        <f>_xlfn.IFNA(VLOOKUP(C2483,[2]Sheet1!$A:$A,1,0),3)</f>
        <v>3</v>
      </c>
    </row>
    <row r="2484" spans="1:25" hidden="1" x14ac:dyDescent="0.2">
      <c r="A2484" s="21" t="s">
        <v>5421</v>
      </c>
      <c r="B2484" s="21" t="s">
        <v>5422</v>
      </c>
      <c r="C2484" s="37" t="s">
        <v>5423</v>
      </c>
      <c r="D2484" s="26" t="str">
        <f>[1]!b_calc_yield(A2484,日期设置!$B$2,F2484,1,R2484,1,O2484,L2484,S2484,)</f>
        <v>Fetching...</v>
      </c>
      <c r="E2484" s="26">
        <f t="shared" si="76"/>
        <v>3.3555710445086095</v>
      </c>
      <c r="F2484" s="18">
        <f>[1]!b_dq_cleanprice($A2484,日期设置!B$2)</f>
        <v>98.847499999999997</v>
      </c>
      <c r="G2484" s="18" t="str">
        <f t="shared" si="77"/>
        <v>0.58 + 0</v>
      </c>
      <c r="H2484" s="27">
        <f>[1]!b_dq_pctchange($A2484,日期设置!$B$2,1)/100</f>
        <v>0</v>
      </c>
      <c r="I2484" s="26">
        <f>[1]!b_pq_pctchange(A2484,日期设置!$B$4,日期设置!$B$2,1)</f>
        <v>0</v>
      </c>
      <c r="J2484" s="26">
        <f>[1]!b_pq_pctchange(A2484,日期设置!$C$4,日期设置!$B$2,1)</f>
        <v>0</v>
      </c>
      <c r="K2484" s="52">
        <f>[1]!b_dq_amount($A2484,日期设置!B$2,2,10000)</f>
        <v>0</v>
      </c>
      <c r="L2484" s="26">
        <f>[1]!b_info_latestpar(A2484,日期设置!$B$2)</f>
        <v>100</v>
      </c>
      <c r="M2484" s="6">
        <f>[1]!b_info_outstandingbalance($A2484,日期设置!B$2)</f>
        <v>10</v>
      </c>
      <c r="N2484" s="7" t="str">
        <f>[1]!b_info_latestissurercreditrating2(A2484,日期设置!$B$2,"102","1")</f>
        <v>AA+</v>
      </c>
      <c r="O2484" s="8">
        <v>3.8</v>
      </c>
      <c r="P2484" s="9">
        <f>[1]!b_info_repurchasedate(A2484)</f>
        <v>0</v>
      </c>
      <c r="Q2484" s="8" t="s">
        <v>16773</v>
      </c>
      <c r="R2484" s="2" t="str">
        <f>IF((--IF(P2484=0,Q2484,P2484))&gt;(--日期设置!$B$2),IF(P2484=0,Q2484,P2484),Q2484)</f>
        <v>2021-10-21</v>
      </c>
      <c r="S2484" s="2" t="s">
        <v>18310</v>
      </c>
      <c r="T2484" s="8">
        <f>[1]!b_anal_ptmyear($A2484,日期设置!$B$2)</f>
        <v>0.58356164383561648</v>
      </c>
      <c r="U2484" s="8">
        <f>[1]!b_anal_termifexercise($A2484,日期设置!B$2)</f>
        <v>0</v>
      </c>
      <c r="V2484" s="10">
        <f>[1]!b_dq_dirtyprice(A2484,日期设置!$B$2)</f>
        <v>100.43</v>
      </c>
      <c r="W2484" s="11">
        <f>IF(U2484=0,ROUNDUP((Q2484-日期设置!$B$2)/365,0),ROUNDUP((R2484-日期设置!$B$2)/365,0))</f>
        <v>1</v>
      </c>
      <c r="X2484" s="18">
        <f>_xlfn.IFNA(VLOOKUP(A2484,过往入选债券!A:D,4,0),2)</f>
        <v>2</v>
      </c>
      <c r="Y2484">
        <f>_xlfn.IFNA(VLOOKUP(C2484,[2]Sheet1!$A:$A,1,0),3)</f>
        <v>3</v>
      </c>
    </row>
    <row r="2485" spans="1:25" hidden="1" x14ac:dyDescent="0.2">
      <c r="A2485" s="21" t="s">
        <v>517</v>
      </c>
      <c r="B2485" s="21" t="s">
        <v>518</v>
      </c>
      <c r="C2485" s="37" t="s">
        <v>96</v>
      </c>
      <c r="D2485" s="26" t="str">
        <f>[1]!b_calc_yield(A2485,日期设置!$B$2,F2485,1,R2485,1,O2485,L2485,S2485,)</f>
        <v>Fetching...</v>
      </c>
      <c r="E2485" s="26">
        <f t="shared" si="76"/>
        <v>0.40947656427885448</v>
      </c>
      <c r="F2485" s="18">
        <f>[1]!b_dq_cleanprice($A2485,日期设置!B$2)</f>
        <v>100.1026</v>
      </c>
      <c r="G2485" s="18" t="str">
        <f t="shared" si="77"/>
        <v>0.07 + 0</v>
      </c>
      <c r="H2485" s="27">
        <f>[1]!b_dq_pctchange($A2485,日期设置!$B$2,1)/100</f>
        <v>0</v>
      </c>
      <c r="I2485" s="26">
        <f>[1]!b_pq_pctchange(A2485,日期设置!$B$4,日期设置!$B$2,1)</f>
        <v>-0.33989088447294735</v>
      </c>
      <c r="J2485" s="26">
        <f>[1]!b_pq_pctchange(A2485,日期设置!$C$4,日期设置!$B$2,1)</f>
        <v>-0.33989088447294735</v>
      </c>
      <c r="K2485" s="52">
        <f>[1]!b_dq_amount($A2485,日期设置!B$2,2,10000)</f>
        <v>0</v>
      </c>
      <c r="L2485" s="26">
        <f>[1]!b_info_latestpar(A2485,日期设置!$B$2)</f>
        <v>100</v>
      </c>
      <c r="M2485" s="6">
        <f>[1]!b_info_outstandingbalance($A2485,日期设置!B$2)</f>
        <v>4</v>
      </c>
      <c r="N2485" s="7">
        <f>[1]!b_info_latestissurercreditrating2(A2485,日期设置!$B$2,"102","1")</f>
        <v>0</v>
      </c>
      <c r="O2485" s="8">
        <v>7.6</v>
      </c>
      <c r="P2485" s="9" t="str">
        <f>[1]!b_info_repurchasedate(A2485)</f>
        <v>2018-04-17</v>
      </c>
      <c r="Q2485" s="8" t="s">
        <v>16106</v>
      </c>
      <c r="R2485" s="2" t="str">
        <f>IF((--IF(P2485=0,Q2485,P2485))&gt;(--日期设置!$B$2),IF(P2485=0,Q2485,P2485),Q2485)</f>
        <v>2021-04-17</v>
      </c>
      <c r="S2485" s="2" t="s">
        <v>18950</v>
      </c>
      <c r="T2485" s="8">
        <f>[1]!b_anal_ptmyear($A2485,日期设置!$B$2)</f>
        <v>7.1232876712328766E-2</v>
      </c>
      <c r="U2485" s="8">
        <f>[1]!b_anal_termifexercise($A2485,日期设置!B$2)</f>
        <v>0</v>
      </c>
      <c r="V2485" s="10">
        <f>[1]!b_dq_dirtyprice(A2485,日期设置!$B$2)</f>
        <v>107.16119999999999</v>
      </c>
      <c r="W2485" s="11">
        <f>IF(U2485=0,ROUNDUP((Q2485-日期设置!$B$2)/365,0),ROUNDUP((R2485-日期设置!$B$2)/365,0))</f>
        <v>1</v>
      </c>
      <c r="X2485" s="18">
        <f>_xlfn.IFNA(VLOOKUP(A2485,过往入选债券!A:D,4,0),2)</f>
        <v>2</v>
      </c>
      <c r="Y2485">
        <f>_xlfn.IFNA(VLOOKUP(C2485,[2]Sheet1!$A:$A,1,0),3)</f>
        <v>3</v>
      </c>
    </row>
    <row r="2486" spans="1:25" hidden="1" x14ac:dyDescent="0.2">
      <c r="A2486" s="28" t="s">
        <v>22958</v>
      </c>
      <c r="B2486" s="28" t="s">
        <v>22959</v>
      </c>
      <c r="C2486" s="39" t="s">
        <v>690</v>
      </c>
      <c r="D2486" s="26">
        <f>[1]!b_calc_yield(A2486,日期设置!$B$2,F2486,1,R2486,1,O2486,L2486,S2486,)</f>
        <v>5.7468778108596306</v>
      </c>
      <c r="E2486" s="26">
        <f t="shared" si="76"/>
        <v>16.524452698744184</v>
      </c>
      <c r="F2486" s="18">
        <f>[1]!b_dq_cleanprice($A2486,日期设置!B$2)</f>
        <v>99.730500000000006</v>
      </c>
      <c r="G2486" s="18" t="str">
        <f t="shared" si="77"/>
        <v>2.88 + 0</v>
      </c>
      <c r="H2486" s="27">
        <f>[1]!b_dq_pctchange($A2486,日期设置!$B$2,1)/100</f>
        <v>0</v>
      </c>
      <c r="I2486" s="26">
        <f>[1]!b_pq_pctchange(A2486,日期设置!$B$4,日期设置!$B$2,1)</f>
        <v>-0.26949999999999363</v>
      </c>
      <c r="J2486" s="26">
        <f>[1]!b_pq_pctchange(A2486,日期设置!$C$4,日期设置!$B$2,1)</f>
        <v>-0.26949999999999363</v>
      </c>
      <c r="K2486" s="52">
        <f>[1]!b_dq_amount($A2486,日期设置!B$2,2,10000)</f>
        <v>0</v>
      </c>
      <c r="L2486" s="26">
        <f>[1]!b_info_latestpar(A2486,日期设置!$B$2)</f>
        <v>100</v>
      </c>
      <c r="M2486" s="6">
        <f>[1]!b_info_outstandingbalance($A2486,日期设置!B$2)</f>
        <v>7</v>
      </c>
      <c r="N2486" s="7" t="str">
        <f>[1]!b_info_latestissurercreditrating2(A2486,日期设置!$B$2,"102","1")</f>
        <v>AA+</v>
      </c>
      <c r="O2486" s="43">
        <v>5.65</v>
      </c>
      <c r="P2486" s="9">
        <f>[1]!b_info_repurchasedate(A2486)</f>
        <v>0</v>
      </c>
      <c r="Q2486" s="31" t="s">
        <v>23426</v>
      </c>
      <c r="R2486" s="2" t="str">
        <f>IF((--IF(P2486=0,Q2486,P2486))&gt;(--日期设置!$B$2),IF(P2486=0,Q2486,P2486),Q2486)</f>
        <v>2024-02-09</v>
      </c>
      <c r="S2486" s="2" t="s">
        <v>23420</v>
      </c>
      <c r="T2486" s="8">
        <f>[1]!b_anal_ptmyear($A2486,日期设置!$B$2)</f>
        <v>2.8876712328767122</v>
      </c>
      <c r="U2486" s="8">
        <f>[1]!b_anal_termifexercise($A2486,日期设置!B$2)</f>
        <v>0</v>
      </c>
      <c r="V2486" s="10">
        <f>[1]!b_dq_dirtyprice(A2486,日期设置!$B$2)</f>
        <v>100.3652</v>
      </c>
      <c r="W2486" s="11">
        <f>IF(U2486=0,ROUNDUP((Q2486-日期设置!$B$2)/365,0),ROUNDUP((R2486-日期设置!$B$2)/365,0))</f>
        <v>3</v>
      </c>
      <c r="X2486" s="18">
        <f>_xlfn.IFNA(VLOOKUP(A2486,过往入选债券!A:D,4,0),2)</f>
        <v>2</v>
      </c>
      <c r="Y2486">
        <f>_xlfn.IFNA(VLOOKUP(C2486,[2]Sheet1!$A:$A,1,0),3)</f>
        <v>3</v>
      </c>
    </row>
    <row r="2487" spans="1:25" hidden="1" x14ac:dyDescent="0.2">
      <c r="A2487" s="21" t="s">
        <v>1438</v>
      </c>
      <c r="B2487" s="21" t="s">
        <v>1439</v>
      </c>
      <c r="C2487" s="37" t="s">
        <v>548</v>
      </c>
      <c r="D2487" s="26" t="str">
        <f>[1]!b_calc_yield(A2487,日期设置!$B$2,F2487,1,R2487,1,O2487,L2487,S2487,)</f>
        <v>Fetching...</v>
      </c>
      <c r="E2487" s="26">
        <f t="shared" si="76"/>
        <v>8.026668247233836</v>
      </c>
      <c r="F2487" s="18">
        <f>[1]!b_dq_cleanprice($A2487,日期设置!B$2)</f>
        <v>100.9709</v>
      </c>
      <c r="G2487" s="18" t="str">
        <f t="shared" si="77"/>
        <v>1.44 + 0</v>
      </c>
      <c r="H2487" s="27">
        <f>[1]!b_dq_pctchange($A2487,日期设置!$B$2,1)/100</f>
        <v>0</v>
      </c>
      <c r="I2487" s="26">
        <f>[1]!b_pq_pctchange(A2487,日期设置!$B$4,日期设置!$B$2,1)</f>
        <v>0</v>
      </c>
      <c r="J2487" s="26">
        <f>[1]!b_pq_pctchange(A2487,日期设置!$C$4,日期设置!$B$2,1)</f>
        <v>0</v>
      </c>
      <c r="K2487" s="52">
        <f>[1]!b_dq_amount($A2487,日期设置!B$2,2,10000)</f>
        <v>0</v>
      </c>
      <c r="L2487" s="26">
        <f>[1]!b_info_latestpar(A2487,日期设置!$B$2)</f>
        <v>100</v>
      </c>
      <c r="M2487" s="6">
        <f>[1]!b_info_outstandingbalance($A2487,日期设置!B$2)</f>
        <v>10</v>
      </c>
      <c r="N2487" s="7">
        <f>[1]!b_info_latestissurercreditrating2(A2487,日期设置!$B$2,"102","1")</f>
        <v>0</v>
      </c>
      <c r="O2487" s="8">
        <v>6.5</v>
      </c>
      <c r="P2487" s="9">
        <f>[1]!b_info_repurchasedate(A2487)</f>
        <v>0</v>
      </c>
      <c r="Q2487" s="8" t="s">
        <v>17338</v>
      </c>
      <c r="R2487" s="2" t="str">
        <f>IF((--IF(P2487=0,Q2487,P2487))&gt;(--日期设置!$B$2),IF(P2487=0,Q2487,P2487),Q2487)</f>
        <v>2022-08-30</v>
      </c>
      <c r="S2487" s="2" t="s">
        <v>18543</v>
      </c>
      <c r="T2487" s="8">
        <f>[1]!b_anal_ptmyear($A2487,日期设置!$B$2)</f>
        <v>1.441095890410959</v>
      </c>
      <c r="U2487" s="8">
        <f>[1]!b_anal_termifexercise($A2487,日期设置!B$2)</f>
        <v>0</v>
      </c>
      <c r="V2487" s="10">
        <f>[1]!b_dq_dirtyprice(A2487,日期设置!$B$2)</f>
        <v>104.60380000000001</v>
      </c>
      <c r="W2487" s="11">
        <f>IF(U2487=0,ROUNDUP((Q2487-日期设置!$B$2)/365,0),ROUNDUP((R2487-日期设置!$B$2)/365,0))</f>
        <v>2</v>
      </c>
      <c r="X2487" s="18">
        <f>_xlfn.IFNA(VLOOKUP(A2487,过往入选债券!A:D,4,0),2)</f>
        <v>2</v>
      </c>
      <c r="Y2487">
        <f>_xlfn.IFNA(VLOOKUP(C2487,[2]Sheet1!$A:$A,1,0),3)</f>
        <v>3</v>
      </c>
    </row>
    <row r="2488" spans="1:25" hidden="1" x14ac:dyDescent="0.2">
      <c r="A2488" s="21" t="s">
        <v>2734</v>
      </c>
      <c r="B2488" s="21" t="s">
        <v>2735</v>
      </c>
      <c r="C2488" s="37" t="s">
        <v>88</v>
      </c>
      <c r="D2488" s="26" t="str">
        <f>[1]!b_calc_yield(A2488,日期设置!$B$2,F2488,1,R2488,1,O2488,L2488,S2488,)</f>
        <v>Fetching...</v>
      </c>
      <c r="E2488" s="26">
        <f t="shared" si="76"/>
        <v>5.6349998300241344</v>
      </c>
      <c r="F2488" s="18">
        <f>[1]!b_dq_cleanprice($A2488,日期设置!B$2)</f>
        <v>99.905799999999999</v>
      </c>
      <c r="G2488" s="18" t="str">
        <f t="shared" si="77"/>
        <v>0.98 + 0</v>
      </c>
      <c r="H2488" s="27">
        <f>[1]!b_dq_pctchange($A2488,日期设置!$B$2,1)/100</f>
        <v>0</v>
      </c>
      <c r="I2488" s="26">
        <f>[1]!b_pq_pctchange(A2488,日期设置!$B$4,日期设置!$B$2,1)</f>
        <v>0</v>
      </c>
      <c r="J2488" s="26">
        <f>[1]!b_pq_pctchange(A2488,日期设置!$C$4,日期设置!$B$2,1)</f>
        <v>-9.4200000000000728E-2</v>
      </c>
      <c r="K2488" s="52">
        <f>[1]!b_dq_amount($A2488,日期设置!B$2,2,10000)</f>
        <v>0</v>
      </c>
      <c r="L2488" s="26">
        <f>[1]!b_info_latestpar(A2488,日期设置!$B$2)</f>
        <v>100</v>
      </c>
      <c r="M2488" s="6">
        <f>[1]!b_info_outstandingbalance($A2488,日期设置!B$2)</f>
        <v>5</v>
      </c>
      <c r="N2488" s="7">
        <f>[1]!b_info_latestissurercreditrating2(A2488,日期设置!$B$2,"102","1")</f>
        <v>0</v>
      </c>
      <c r="O2488" s="8">
        <v>5.65</v>
      </c>
      <c r="P2488" s="9">
        <f>[1]!b_info_repurchasedate(A2488)</f>
        <v>0</v>
      </c>
      <c r="Q2488" s="8" t="s">
        <v>16638</v>
      </c>
      <c r="R2488" s="2" t="str">
        <f>IF((--IF(P2488=0,Q2488,P2488))&gt;(--日期设置!$B$2),IF(P2488=0,Q2488,P2488),Q2488)</f>
        <v>2022-03-15</v>
      </c>
      <c r="S2488" s="2" t="s">
        <v>18387</v>
      </c>
      <c r="T2488" s="8">
        <f>[1]!b_anal_ptmyear($A2488,日期设置!$B$2)</f>
        <v>0.98082191780821915</v>
      </c>
      <c r="U2488" s="8">
        <f>[1]!b_anal_termifexercise($A2488,日期设置!B$2)</f>
        <v>0</v>
      </c>
      <c r="V2488" s="10">
        <f>[1]!b_dq_dirtyprice(A2488,日期设置!$B$2)</f>
        <v>100.0142</v>
      </c>
      <c r="W2488" s="11">
        <f>IF(U2488=0,ROUNDUP((Q2488-日期设置!$B$2)/365,0),ROUNDUP((R2488-日期设置!$B$2)/365,0))</f>
        <v>1</v>
      </c>
      <c r="X2488" s="18">
        <f>_xlfn.IFNA(VLOOKUP(A2488,过往入选债券!A:D,4,0),2)</f>
        <v>2</v>
      </c>
      <c r="Y2488">
        <f>_xlfn.IFNA(VLOOKUP(C2488,[2]Sheet1!$A:$A,1,0),3)</f>
        <v>3</v>
      </c>
    </row>
    <row r="2489" spans="1:25" hidden="1" x14ac:dyDescent="0.2">
      <c r="A2489" s="21" t="s">
        <v>1297</v>
      </c>
      <c r="B2489" s="21" t="s">
        <v>1298</v>
      </c>
      <c r="C2489" s="37" t="s">
        <v>1152</v>
      </c>
      <c r="D2489" s="26" t="str">
        <f>[1]!b_calc_yield(A2489,日期设置!$B$2,F2489,1,R2489,1,O2489,L2489,S2489,)</f>
        <v>Fetching...</v>
      </c>
      <c r="E2489" s="26">
        <f t="shared" si="76"/>
        <v>7.8039669968557046</v>
      </c>
      <c r="F2489" s="18">
        <f>[1]!b_dq_cleanprice($A2489,日期设置!B$2)</f>
        <v>101.605</v>
      </c>
      <c r="G2489" s="18" t="str">
        <f t="shared" si="77"/>
        <v>1.40 + 0</v>
      </c>
      <c r="H2489" s="27">
        <f>[1]!b_dq_pctchange($A2489,日期设置!$B$2,1)/100</f>
        <v>0</v>
      </c>
      <c r="I2489" s="26">
        <f>[1]!b_pq_pctchange(A2489,日期设置!$B$4,日期设置!$B$2,1)</f>
        <v>0</v>
      </c>
      <c r="J2489" s="26">
        <f>[1]!b_pq_pctchange(A2489,日期设置!$C$4,日期设置!$B$2,1)</f>
        <v>-0.12778296554774213</v>
      </c>
      <c r="K2489" s="52">
        <f>[1]!b_dq_amount($A2489,日期设置!B$2,2,10000)</f>
        <v>0</v>
      </c>
      <c r="L2489" s="26">
        <f>[1]!b_info_latestpar(A2489,日期设置!$B$2)</f>
        <v>100</v>
      </c>
      <c r="M2489" s="6">
        <f>[1]!b_info_outstandingbalance($A2489,日期设置!B$2)</f>
        <v>10</v>
      </c>
      <c r="N2489" s="7">
        <f>[1]!b_info_latestissurercreditrating2(A2489,日期设置!$B$2,"102","1")</f>
        <v>0</v>
      </c>
      <c r="O2489" s="8">
        <v>7</v>
      </c>
      <c r="P2489" s="9">
        <f>[1]!b_info_repurchasedate(A2489)</f>
        <v>0</v>
      </c>
      <c r="Q2489" s="8" t="s">
        <v>16918</v>
      </c>
      <c r="R2489" s="2" t="str">
        <f>IF((--IF(P2489=0,Q2489,P2489))&gt;(--日期设置!$B$2),IF(P2489=0,Q2489,P2489),Q2489)</f>
        <v>2022-08-18</v>
      </c>
      <c r="S2489" s="2" t="s">
        <v>18423</v>
      </c>
      <c r="T2489" s="8">
        <f>[1]!b_anal_ptmyear($A2489,日期设置!$B$2)</f>
        <v>1.4082191780821918</v>
      </c>
      <c r="U2489" s="8">
        <f>[1]!b_anal_termifexercise($A2489,日期设置!B$2)</f>
        <v>0</v>
      </c>
      <c r="V2489" s="10">
        <f>[1]!b_dq_dirtyprice(A2489,日期设置!$B$2)</f>
        <v>105.7475</v>
      </c>
      <c r="W2489" s="11">
        <f>IF(U2489=0,ROUNDUP((Q2489-日期设置!$B$2)/365,0),ROUNDUP((R2489-日期设置!$B$2)/365,0))</f>
        <v>2</v>
      </c>
      <c r="X2489" s="18">
        <f>_xlfn.IFNA(VLOOKUP(A2489,过往入选债券!A:D,4,0),2)</f>
        <v>2</v>
      </c>
      <c r="Y2489">
        <f>_xlfn.IFNA(VLOOKUP(C2489,[2]Sheet1!$A:$A,1,0),3)</f>
        <v>3</v>
      </c>
    </row>
    <row r="2490" spans="1:25" hidden="1" x14ac:dyDescent="0.2">
      <c r="A2490" s="21" t="s">
        <v>3339</v>
      </c>
      <c r="B2490" s="21" t="s">
        <v>3340</v>
      </c>
      <c r="C2490" s="37" t="s">
        <v>967</v>
      </c>
      <c r="D2490" s="26" t="str">
        <f>[1]!b_calc_yield(A2490,日期设置!$B$2,F2490,1,R2490,1,O2490,L2490,S2490,)</f>
        <v>Fetching...</v>
      </c>
      <c r="E2490" s="26">
        <f t="shared" si="76"/>
        <v>7.7143116727657945</v>
      </c>
      <c r="F2490" s="18">
        <f>[1]!b_dq_cleanprice($A2490,日期设置!B$2)</f>
        <v>102.24339999999999</v>
      </c>
      <c r="G2490" s="18" t="str">
        <f t="shared" si="77"/>
        <v>1.39 + 0</v>
      </c>
      <c r="H2490" s="27">
        <f>[1]!b_dq_pctchange($A2490,日期设置!$B$2,1)/100</f>
        <v>0</v>
      </c>
      <c r="I2490" s="26">
        <f>[1]!b_pq_pctchange(A2490,日期设置!$B$4,日期设置!$B$2,1)</f>
        <v>-0.44236628473666256</v>
      </c>
      <c r="J2490" s="26">
        <f>[1]!b_pq_pctchange(A2490,日期设置!$C$4,日期设置!$B$2,1)</f>
        <v>-0.44236628473666256</v>
      </c>
      <c r="K2490" s="52">
        <f>[1]!b_dq_amount($A2490,日期设置!B$2,2,10000)</f>
        <v>0</v>
      </c>
      <c r="L2490" s="26">
        <f>[1]!b_info_latestpar(A2490,日期设置!$B$2)</f>
        <v>100</v>
      </c>
      <c r="M2490" s="6">
        <f>[1]!b_info_outstandingbalance($A2490,日期设置!B$2)</f>
        <v>2</v>
      </c>
      <c r="N2490" s="7">
        <f>[1]!b_info_latestissurercreditrating2(A2490,日期设置!$B$2,"102","1")</f>
        <v>0</v>
      </c>
      <c r="O2490" s="8">
        <v>7.5</v>
      </c>
      <c r="P2490" s="9">
        <f>[1]!b_info_repurchasedate(A2490)</f>
        <v>0</v>
      </c>
      <c r="Q2490" s="8" t="s">
        <v>16349</v>
      </c>
      <c r="R2490" s="2" t="str">
        <f>IF((--IF(P2490=0,Q2490,P2490))&gt;(--日期设置!$B$2),IF(P2490=0,Q2490,P2490),Q2490)</f>
        <v>2022-08-14</v>
      </c>
      <c r="S2490" s="2" t="s">
        <v>18126</v>
      </c>
      <c r="T2490" s="8">
        <f>[1]!b_anal_ptmyear($A2490,日期设置!$B$2)</f>
        <v>1.3972602739726028</v>
      </c>
      <c r="U2490" s="8">
        <f>[1]!b_anal_termifexercise($A2490,日期设置!B$2)</f>
        <v>0</v>
      </c>
      <c r="V2490" s="10">
        <f>[1]!b_dq_dirtyprice(A2490,日期设置!$B$2)</f>
        <v>106.76390000000001</v>
      </c>
      <c r="W2490" s="11">
        <f>IF(U2490=0,ROUNDUP((Q2490-日期设置!$B$2)/365,0),ROUNDUP((R2490-日期设置!$B$2)/365,0))</f>
        <v>2</v>
      </c>
      <c r="X2490" s="18">
        <f>_xlfn.IFNA(VLOOKUP(A2490,过往入选债券!A:D,4,0),2)</f>
        <v>2</v>
      </c>
      <c r="Y2490">
        <f>_xlfn.IFNA(VLOOKUP(C2490,[2]Sheet1!$A:$A,1,0),3)</f>
        <v>3</v>
      </c>
    </row>
    <row r="2491" spans="1:25" hidden="1" x14ac:dyDescent="0.2">
      <c r="A2491" s="21" t="s">
        <v>8479</v>
      </c>
      <c r="B2491" s="21" t="s">
        <v>8480</v>
      </c>
      <c r="C2491" s="37" t="s">
        <v>173</v>
      </c>
      <c r="D2491" s="26" t="str">
        <f>[1]!b_calc_yield(A2491,日期设置!$B$2,F2491,1,R2491,1,O2491,L2491,S2491,)</f>
        <v>Fetching...</v>
      </c>
      <c r="E2491" s="26">
        <f t="shared" si="76"/>
        <v>5.8866717457834339</v>
      </c>
      <c r="F2491" s="18">
        <f>[1]!b_dq_cleanprice($A2491,日期设置!B$2)</f>
        <v>101.68680000000001</v>
      </c>
      <c r="G2491" s="18" t="str">
        <f t="shared" si="77"/>
        <v>1.09 + 0</v>
      </c>
      <c r="H2491" s="27">
        <f>[1]!b_dq_pctchange($A2491,日期设置!$B$2,1)/100</f>
        <v>0</v>
      </c>
      <c r="I2491" s="26">
        <f>[1]!b_pq_pctchange(A2491,日期设置!$B$4,日期设置!$B$2,1)</f>
        <v>0</v>
      </c>
      <c r="J2491" s="26">
        <f>[1]!b_pq_pctchange(A2491,日期设置!$C$4,日期设置!$B$2,1)</f>
        <v>-1.5667153572953154</v>
      </c>
      <c r="K2491" s="52">
        <f>[1]!b_dq_amount($A2491,日期设置!B$2,2,10000)</f>
        <v>0</v>
      </c>
      <c r="L2491" s="26">
        <f>[1]!b_info_latestpar(A2491,日期设置!$B$2)</f>
        <v>100</v>
      </c>
      <c r="M2491" s="6">
        <f>[1]!b_info_outstandingbalance($A2491,日期设置!B$2)</f>
        <v>5</v>
      </c>
      <c r="N2491" s="7" t="str">
        <f>[1]!b_info_latestissurercreditrating2(A2491,日期设置!$B$2,"102","1")</f>
        <v>AA+</v>
      </c>
      <c r="O2491" s="8">
        <v>7.4</v>
      </c>
      <c r="P2491" s="9">
        <f>[1]!b_info_repurchasedate(A2491)</f>
        <v>0</v>
      </c>
      <c r="Q2491" s="8" t="s">
        <v>16056</v>
      </c>
      <c r="R2491" s="2" t="str">
        <f>IF((--IF(P2491=0,Q2491,P2491))&gt;(--日期设置!$B$2),IF(P2491=0,Q2491,P2491),Q2491)</f>
        <v>2022-04-24</v>
      </c>
      <c r="S2491" s="2" t="s">
        <v>17781</v>
      </c>
      <c r="T2491" s="8">
        <f>[1]!b_anal_ptmyear($A2491,日期设置!$B$2)</f>
        <v>1.0904109589041096</v>
      </c>
      <c r="U2491" s="8">
        <f>[1]!b_anal_termifexercise($A2491,日期设置!B$2)</f>
        <v>0</v>
      </c>
      <c r="V2491" s="10">
        <f>[1]!b_dq_dirtyprice(A2491,日期设置!$B$2)</f>
        <v>108.4178</v>
      </c>
      <c r="W2491" s="11">
        <f>IF(U2491=0,ROUNDUP((Q2491-日期设置!$B$2)/365,0),ROUNDUP((R2491-日期设置!$B$2)/365,0))</f>
        <v>2</v>
      </c>
      <c r="X2491" s="18">
        <f>_xlfn.IFNA(VLOOKUP(A2491,过往入选债券!A:D,4,0),2)</f>
        <v>2</v>
      </c>
      <c r="Y2491">
        <f>_xlfn.IFNA(VLOOKUP(C2491,[2]Sheet1!$A:$A,1,0),3)</f>
        <v>3</v>
      </c>
    </row>
    <row r="2492" spans="1:25" x14ac:dyDescent="0.2">
      <c r="A2492" s="28" t="s">
        <v>19296</v>
      </c>
      <c r="B2492" s="28" t="s">
        <v>19297</v>
      </c>
      <c r="C2492" s="38" t="s">
        <v>133</v>
      </c>
      <c r="D2492" s="26" t="str">
        <f>[1]!b_calc_yield(A2492,日期设置!$B$2,F2492,1,R2492,1,O2492,L2492,S2492,)</f>
        <v>Fetching...</v>
      </c>
      <c r="E2492" s="26">
        <f t="shared" si="76"/>
        <v>2.1556523820166484</v>
      </c>
      <c r="F2492" s="18">
        <f>[1]!b_dq_cleanprice($A2492,日期设置!B$2)</f>
        <v>99.058800000000005</v>
      </c>
      <c r="G2492" s="18" t="str">
        <f t="shared" si="77"/>
        <v>0.37 + 0</v>
      </c>
      <c r="H2492" s="27">
        <f>[1]!b_dq_pctchange($A2492,日期设置!$B$2,1)/100</f>
        <v>6.0569691064918739E-2</v>
      </c>
      <c r="I2492" s="26">
        <f>[1]!b_pq_pctchange(A2492,日期设置!$B$4,日期设置!$B$2,1)</f>
        <v>-5.1760617737241395E-2</v>
      </c>
      <c r="J2492" s="26">
        <f>[1]!b_pq_pctchange(A2492,日期设置!$C$4,日期设置!$B$2,1)</f>
        <v>8.5476821232208899E-2</v>
      </c>
      <c r="K2492" s="52">
        <f>[1]!b_dq_amount($A2492,日期设置!B$2,2,10000)</f>
        <v>10112.016986000001</v>
      </c>
      <c r="L2492" s="26">
        <f>[1]!b_info_latestpar(A2492,日期设置!$B$2)</f>
        <v>100</v>
      </c>
      <c r="M2492" s="6">
        <f>[1]!b_info_outstandingbalance($A2492,日期设置!B$2)</f>
        <v>10</v>
      </c>
      <c r="N2492" s="7" t="str">
        <f>[1]!b_info_latestissurercreditrating2(A2492,日期设置!$B$2,"102","1")</f>
        <v>AAA</v>
      </c>
      <c r="O2492" s="8">
        <v>3.3</v>
      </c>
      <c r="P2492" s="9">
        <f>[1]!b_info_repurchasedate(A2492)</f>
        <v>0</v>
      </c>
      <c r="Q2492" s="8" t="s">
        <v>16999</v>
      </c>
      <c r="R2492" s="2" t="str">
        <f>IF((--IF(P2492=0,Q2492,P2492))&gt;(--日期设置!$B$2),IF(P2492=0,Q2492,P2492),Q2492)</f>
        <v>2021-08-06</v>
      </c>
      <c r="S2492" s="31" t="s">
        <v>19122</v>
      </c>
      <c r="T2492" s="8">
        <f>[1]!b_anal_ptmyear($A2492,日期设置!$B$2)</f>
        <v>0.37534246575342467</v>
      </c>
      <c r="U2492" s="8">
        <f>[1]!b_anal_termifexercise($A2492,日期设置!B$2)</f>
        <v>0</v>
      </c>
      <c r="V2492" s="10">
        <f>[1]!b_dq_dirtyprice(A2492,日期设置!$B$2)</f>
        <v>101.1202</v>
      </c>
      <c r="W2492" s="11">
        <f>IF(U2492=0,ROUNDUP((Q2492-日期设置!$B$2)/365,0),ROUNDUP((R2492-日期设置!$B$2)/365,0))</f>
        <v>1</v>
      </c>
      <c r="X2492" s="18" t="str">
        <f>_xlfn.IFNA(VLOOKUP(A2492,过往入选债券!A:D,4,0),2)</f>
        <v>否</v>
      </c>
      <c r="Y2492">
        <f>_xlfn.IFNA(VLOOKUP(C2492,[2]Sheet1!$A:$A,1,0),3)</f>
        <v>3</v>
      </c>
    </row>
    <row r="2493" spans="1:25" hidden="1" x14ac:dyDescent="0.2">
      <c r="A2493" s="28" t="s">
        <v>21868</v>
      </c>
      <c r="B2493" s="28" t="s">
        <v>22065</v>
      </c>
      <c r="C2493" s="39" t="s">
        <v>12345</v>
      </c>
      <c r="D2493" s="26" t="str">
        <f>[1]!b_calc_yield(A2493,日期设置!$B$2,F2493,1,R2493,1,O2493,L2493,S2493,)</f>
        <v>Fetching...</v>
      </c>
      <c r="E2493" s="26">
        <f t="shared" si="76"/>
        <v>27.068502506333679</v>
      </c>
      <c r="F2493" s="18">
        <f>[1]!b_dq_cleanprice($A2493,日期设置!B$2)</f>
        <v>100</v>
      </c>
      <c r="G2493" s="18" t="str">
        <f t="shared" si="77"/>
        <v>6.76 + 4.77</v>
      </c>
      <c r="H2493" s="27">
        <f>[1]!b_dq_pctchange($A2493,日期设置!$B$2,1)/100</f>
        <v>0</v>
      </c>
      <c r="I2493" s="26">
        <f>[1]!b_pq_pctchange(A2493,日期设置!$B$4,日期设置!$B$2,1)</f>
        <v>0</v>
      </c>
      <c r="J2493" s="26">
        <f>[1]!b_pq_pctchange(A2493,日期设置!$C$4,日期设置!$B$2,1)</f>
        <v>0</v>
      </c>
      <c r="K2493" s="52">
        <f>[1]!b_dq_amount($A2493,日期设置!B$2,2,10000)</f>
        <v>0</v>
      </c>
      <c r="L2493" s="26">
        <f>[1]!b_info_latestpar(A2493,日期设置!$B$2)</f>
        <v>100</v>
      </c>
      <c r="M2493" s="6">
        <f>[1]!b_info_outstandingbalance($A2493,日期设置!B$2)</f>
        <v>6</v>
      </c>
      <c r="N2493" s="7" t="str">
        <f>[1]!b_info_latestissurercreditrating2(A2493,日期设置!$B$2,"102","1")</f>
        <v>AA</v>
      </c>
      <c r="O2493" s="43">
        <v>5.75</v>
      </c>
      <c r="P2493" s="9" t="str">
        <f>[1]!b_info_repurchasedate(A2493)</f>
        <v>2025-12-28</v>
      </c>
      <c r="Q2493" s="31" t="s">
        <v>22158</v>
      </c>
      <c r="R2493" s="2" t="str">
        <f>IF((--IF(P2493=0,Q2493,P2493))&gt;(--日期设置!$B$2),IF(P2493=0,Q2493,P2493),Q2493)</f>
        <v>2025-12-28</v>
      </c>
      <c r="S2493" s="31" t="s">
        <v>16725</v>
      </c>
      <c r="T2493" s="8">
        <f>[1]!b_anal_ptmyear($A2493,日期设置!$B$2)</f>
        <v>6.7698630136986298</v>
      </c>
      <c r="U2493" s="8">
        <f>[1]!b_anal_termifexercise($A2493,日期设置!B$2)</f>
        <v>4.7726027397260271</v>
      </c>
      <c r="V2493" s="10">
        <f>[1]!b_dq_dirtyprice(A2493,日期设置!$B$2)</f>
        <v>101.3233</v>
      </c>
      <c r="W2493" s="11">
        <f>IF(U2493=0,ROUNDUP((Q2493-日期设置!$B$2)/365,0),ROUNDUP((R2493-日期设置!$B$2)/365,0))</f>
        <v>5</v>
      </c>
      <c r="X2493" s="18">
        <f>_xlfn.IFNA(VLOOKUP(A2493,过往入选债券!A:D,4,0),2)</f>
        <v>2</v>
      </c>
      <c r="Y2493">
        <f>_xlfn.IFNA(VLOOKUP(C2493,[2]Sheet1!$A:$A,1,0),3)</f>
        <v>3</v>
      </c>
    </row>
    <row r="2494" spans="1:25" hidden="1" x14ac:dyDescent="0.2">
      <c r="A2494" s="21" t="s">
        <v>2569</v>
      </c>
      <c r="B2494" s="21" t="s">
        <v>2570</v>
      </c>
      <c r="C2494" s="37" t="s">
        <v>2240</v>
      </c>
      <c r="D2494" s="26" t="str">
        <f>[1]!b_calc_yield(A2494,日期设置!$B$2,F2494,1,R2494,1,O2494,L2494,S2494,)</f>
        <v>Fetching...</v>
      </c>
      <c r="E2494" s="26">
        <f t="shared" si="76"/>
        <v>4.9244779811336459</v>
      </c>
      <c r="F2494" s="18">
        <f>[1]!b_dq_cleanprice($A2494,日期设置!B$2)</f>
        <v>100</v>
      </c>
      <c r="G2494" s="18" t="str">
        <f t="shared" si="77"/>
        <v>2.85 + 0.85</v>
      </c>
      <c r="H2494" s="27">
        <f>[1]!b_dq_pctchange($A2494,日期设置!$B$2,1)/100</f>
        <v>0</v>
      </c>
      <c r="I2494" s="26">
        <f>[1]!b_pq_pctchange(A2494,日期设置!$B$4,日期设置!$B$2,1)</f>
        <v>0</v>
      </c>
      <c r="J2494" s="26">
        <f>[1]!b_pq_pctchange(A2494,日期设置!$C$4,日期设置!$B$2,1)</f>
        <v>0</v>
      </c>
      <c r="K2494" s="52">
        <f>[1]!b_dq_amount($A2494,日期设置!B$2,2,10000)</f>
        <v>0</v>
      </c>
      <c r="L2494" s="26">
        <f>[1]!b_info_latestpar(A2494,日期设置!$B$2)</f>
        <v>100</v>
      </c>
      <c r="M2494" s="6">
        <f>[1]!b_info_outstandingbalance($A2494,日期设置!B$2)</f>
        <v>10</v>
      </c>
      <c r="N2494" s="7">
        <f>[1]!b_info_latestissurercreditrating2(A2494,日期设置!$B$2,"102","1")</f>
        <v>0</v>
      </c>
      <c r="O2494" s="8">
        <v>5.79</v>
      </c>
      <c r="P2494" s="9" t="str">
        <f>[1]!b_info_repurchasedate(A2494)</f>
        <v>2022-01-29</v>
      </c>
      <c r="Q2494" s="8" t="s">
        <v>17438</v>
      </c>
      <c r="R2494" s="2" t="str">
        <f>IF((--IF(P2494=0,Q2494,P2494))&gt;(--日期设置!$B$2),IF(P2494=0,Q2494,P2494),Q2494)</f>
        <v>2022-01-29</v>
      </c>
      <c r="S2494" s="2" t="s">
        <v>17840</v>
      </c>
      <c r="T2494" s="8">
        <f>[1]!b_anal_ptmyear($A2494,日期设置!$B$2)</f>
        <v>2.8575342465753426</v>
      </c>
      <c r="U2494" s="8">
        <f>[1]!b_anal_termifexercise($A2494,日期设置!B$2)</f>
        <v>0.8575342465753425</v>
      </c>
      <c r="V2494" s="10">
        <f>[1]!b_dq_dirtyprice(A2494,日期设置!$B$2)</f>
        <v>100.8249</v>
      </c>
      <c r="W2494" s="11">
        <f>IF(U2494=0,ROUNDUP((Q2494-日期设置!$B$2)/365,0),ROUNDUP((R2494-日期设置!$B$2)/365,0))</f>
        <v>1</v>
      </c>
      <c r="X2494" s="18">
        <f>_xlfn.IFNA(VLOOKUP(A2494,过往入选债券!A:D,4,0),2)</f>
        <v>2</v>
      </c>
      <c r="Y2494">
        <f>_xlfn.IFNA(VLOOKUP(C2494,[2]Sheet1!$A:$A,1,0),3)</f>
        <v>3</v>
      </c>
    </row>
    <row r="2495" spans="1:25" hidden="1" x14ac:dyDescent="0.2">
      <c r="A2495" s="28" t="s">
        <v>19842</v>
      </c>
      <c r="B2495" s="28" t="s">
        <v>19843</v>
      </c>
      <c r="C2495" s="38" t="s">
        <v>19844</v>
      </c>
      <c r="D2495" s="26" t="str">
        <f>[1]!b_calc_yield(A2495,日期设置!$B$2,F2495,1,R2495,1,O2495,L2495,S2495,)</f>
        <v>Fetching...</v>
      </c>
      <c r="E2495" s="26">
        <f t="shared" si="76"/>
        <v>13.623950563340713</v>
      </c>
      <c r="F2495" s="18">
        <f>[1]!b_dq_cleanprice($A2495,日期设置!B$2)</f>
        <v>99.427099999999996</v>
      </c>
      <c r="G2495" s="18" t="str">
        <f t="shared" si="77"/>
        <v>2.43 + 0</v>
      </c>
      <c r="H2495" s="27">
        <f>[1]!b_dq_pctchange($A2495,日期设置!$B$2,1)/100</f>
        <v>0</v>
      </c>
      <c r="I2495" s="26">
        <f>[1]!b_pq_pctchange(A2495,日期设置!$B$4,日期设置!$B$2,1)</f>
        <v>0</v>
      </c>
      <c r="J2495" s="26">
        <f>[1]!b_pq_pctchange(A2495,日期设置!$C$4,日期设置!$B$2,1)</f>
        <v>-0.41984530222953031</v>
      </c>
      <c r="K2495" s="52">
        <f>[1]!b_dq_amount($A2495,日期设置!B$2,2,10000)</f>
        <v>0</v>
      </c>
      <c r="L2495" s="26">
        <f>[1]!b_info_latestpar(A2495,日期设置!$B$2)</f>
        <v>100</v>
      </c>
      <c r="M2495" s="6">
        <f>[1]!b_info_outstandingbalance($A2495,日期设置!B$2)</f>
        <v>10</v>
      </c>
      <c r="N2495" s="7" t="str">
        <f>[1]!b_info_latestissurercreditrating2(A2495,日期设置!$B$2,"102","1")</f>
        <v>AA+</v>
      </c>
      <c r="O2495" s="8">
        <v>5.5</v>
      </c>
      <c r="P2495" s="9">
        <f>[1]!b_info_repurchasedate(A2495)</f>
        <v>0</v>
      </c>
      <c r="Q2495" s="8" t="s">
        <v>17546</v>
      </c>
      <c r="R2495" s="2" t="str">
        <f>IF((--IF(P2495=0,Q2495,P2495))&gt;(--日期设置!$B$2),IF(P2495=0,Q2495,P2495),Q2495)</f>
        <v>2023-08-28</v>
      </c>
      <c r="S2495" s="31" t="s">
        <v>19230</v>
      </c>
      <c r="T2495" s="8">
        <f>[1]!b_anal_ptmyear($A2495,日期设置!$B$2)</f>
        <v>2.4356164383561643</v>
      </c>
      <c r="U2495" s="8">
        <f>[1]!b_anal_termifexercise($A2495,日期设置!B$2)</f>
        <v>0</v>
      </c>
      <c r="V2495" s="10">
        <f>[1]!b_dq_dirtyprice(A2495,日期设置!$B$2)</f>
        <v>102.5312</v>
      </c>
      <c r="W2495" s="11">
        <f>IF(U2495=0,ROUNDUP((Q2495-日期设置!$B$2)/365,0),ROUNDUP((R2495-日期设置!$B$2)/365,0))</f>
        <v>3</v>
      </c>
      <c r="X2495" s="18">
        <f>_xlfn.IFNA(VLOOKUP(A2495,过往入选债券!A:D,4,0),2)</f>
        <v>2</v>
      </c>
      <c r="Y2495">
        <f>_xlfn.IFNA(VLOOKUP(C2495,[2]Sheet1!$A:$A,1,0),3)</f>
        <v>3</v>
      </c>
    </row>
    <row r="2496" spans="1:25" hidden="1" x14ac:dyDescent="0.2">
      <c r="A2496" s="28" t="s">
        <v>19367</v>
      </c>
      <c r="B2496" s="28" t="s">
        <v>19368</v>
      </c>
      <c r="C2496" s="38" t="s">
        <v>7175</v>
      </c>
      <c r="D2496" s="26" t="str">
        <f>[1]!b_calc_yield(A2496,日期设置!$B$2,F2496,1,R2496,1,O2496,L2496,S2496,)</f>
        <v>Fetching...</v>
      </c>
      <c r="E2496" s="26">
        <f t="shared" si="76"/>
        <v>2.4683707820424949</v>
      </c>
      <c r="F2496" s="18">
        <f>[1]!b_dq_cleanprice($A2496,日期设置!B$2)</f>
        <v>99.824399999999997</v>
      </c>
      <c r="G2496" s="18" t="str">
        <f t="shared" si="77"/>
        <v>0.43 + 0</v>
      </c>
      <c r="H2496" s="27">
        <f>[1]!b_dq_pctchange($A2496,日期设置!$B$2,1)/100</f>
        <v>0</v>
      </c>
      <c r="I2496" s="26">
        <f>[1]!b_pq_pctchange(A2496,日期设置!$B$4,日期设置!$B$2,1)</f>
        <v>0</v>
      </c>
      <c r="J2496" s="26">
        <f>[1]!b_pq_pctchange(A2496,日期设置!$C$4,日期设置!$B$2,1)</f>
        <v>0.10087862676713083</v>
      </c>
      <c r="K2496" s="52">
        <f>[1]!b_dq_amount($A2496,日期设置!B$2,2,10000)</f>
        <v>0</v>
      </c>
      <c r="L2496" s="26">
        <f>[1]!b_info_latestpar(A2496,日期设置!$B$2)</f>
        <v>100</v>
      </c>
      <c r="M2496" s="6">
        <f>[1]!b_info_outstandingbalance($A2496,日期设置!B$2)</f>
        <v>5</v>
      </c>
      <c r="N2496" s="7" t="str">
        <f>[1]!b_info_latestissurercreditrating2(A2496,日期设置!$B$2,"102","1")</f>
        <v>AA</v>
      </c>
      <c r="O2496" s="8">
        <v>5.5</v>
      </c>
      <c r="P2496" s="9">
        <f>[1]!b_info_repurchasedate(A2496)</f>
        <v>0</v>
      </c>
      <c r="Q2496" s="8" t="s">
        <v>16109</v>
      </c>
      <c r="R2496" s="2" t="str">
        <f>IF((--IF(P2496=0,Q2496,P2496))&gt;(--日期设置!$B$2),IF(P2496=0,Q2496,P2496),Q2496)</f>
        <v>2021-08-26</v>
      </c>
      <c r="S2496" s="31" t="s">
        <v>19098</v>
      </c>
      <c r="T2496" s="8">
        <f>[1]!b_anal_ptmyear($A2496,日期设置!$B$2)</f>
        <v>0.43013698630136987</v>
      </c>
      <c r="U2496" s="8">
        <f>[1]!b_anal_termifexercise($A2496,日期设置!B$2)</f>
        <v>0</v>
      </c>
      <c r="V2496" s="10">
        <f>[1]!b_dq_dirtyprice(A2496,日期设置!$B$2)</f>
        <v>102.9586</v>
      </c>
      <c r="W2496" s="11">
        <f>IF(U2496=0,ROUNDUP((Q2496-日期设置!$B$2)/365,0),ROUNDUP((R2496-日期设置!$B$2)/365,0))</f>
        <v>1</v>
      </c>
      <c r="X2496" s="18">
        <f>_xlfn.IFNA(VLOOKUP(A2496,过往入选债券!A:D,4,0),2)</f>
        <v>2</v>
      </c>
      <c r="Y2496">
        <f>_xlfn.IFNA(VLOOKUP(C2496,[2]Sheet1!$A:$A,1,0),3)</f>
        <v>3</v>
      </c>
    </row>
    <row r="2497" spans="1:25" hidden="1" x14ac:dyDescent="0.2">
      <c r="A2497" s="21" t="s">
        <v>15159</v>
      </c>
      <c r="B2497" s="21" t="s">
        <v>15160</v>
      </c>
      <c r="C2497" s="37" t="s">
        <v>461</v>
      </c>
      <c r="D2497" s="26" t="str">
        <f>[1]!b_calc_yield(A2497,日期设置!$B$2,F2497,1,R2497,1,O2497,L2497,S2497,)</f>
        <v>Fetching...</v>
      </c>
      <c r="E2497" s="26">
        <f t="shared" si="76"/>
        <v>26.741468485463106</v>
      </c>
      <c r="F2497" s="18">
        <f>[1]!b_dq_cleanprice($A2497,日期设置!B$2)</f>
        <v>103.57899999999999</v>
      </c>
      <c r="G2497" s="18" t="str">
        <f t="shared" si="77"/>
        <v>5.01 + 0</v>
      </c>
      <c r="H2497" s="27">
        <f>[1]!b_dq_pctchange($A2497,日期设置!$B$2,1)/100</f>
        <v>0</v>
      </c>
      <c r="I2497" s="26">
        <f>[1]!b_pq_pctchange(A2497,日期设置!$B$4,日期设置!$B$2,1)</f>
        <v>0</v>
      </c>
      <c r="J2497" s="26">
        <f>[1]!b_pq_pctchange(A2497,日期设置!$C$4,日期设置!$B$2,1)</f>
        <v>-1.7073740109434525</v>
      </c>
      <c r="K2497" s="52">
        <f>[1]!b_dq_amount($A2497,日期设置!B$2,2,10000)</f>
        <v>0</v>
      </c>
      <c r="L2497" s="26">
        <f>[1]!b_info_latestpar(A2497,日期设置!$B$2)</f>
        <v>100</v>
      </c>
      <c r="M2497" s="6">
        <f>[1]!b_info_outstandingbalance($A2497,日期设置!B$2)</f>
        <v>4</v>
      </c>
      <c r="N2497" s="7" t="str">
        <f>[1]!b_info_latestissurercreditrating2(A2497,日期设置!$B$2,"102","1")</f>
        <v>AA+</v>
      </c>
      <c r="O2497" s="8">
        <v>6.58</v>
      </c>
      <c r="P2497" s="9">
        <f>[1]!b_info_repurchasedate(A2497)</f>
        <v>0</v>
      </c>
      <c r="Q2497" s="8" t="s">
        <v>16905</v>
      </c>
      <c r="R2497" s="2" t="str">
        <f>IF((--IF(P2497=0,Q2497,P2497))&gt;(--日期设置!$B$2),IF(P2497=0,Q2497,P2497),Q2497)</f>
        <v>2026-03-28</v>
      </c>
      <c r="S2497" s="2" t="s">
        <v>17882</v>
      </c>
      <c r="T2497" s="8">
        <f>[1]!b_anal_ptmyear($A2497,日期设置!$B$2)</f>
        <v>5.0164383561643833</v>
      </c>
      <c r="U2497" s="8">
        <f>[1]!b_anal_termifexercise($A2497,日期设置!B$2)</f>
        <v>0</v>
      </c>
      <c r="V2497" s="10">
        <f>[1]!b_dq_dirtyprice(A2497,日期设置!$B$2)</f>
        <v>110.0508</v>
      </c>
      <c r="W2497" s="11">
        <f>IF(U2497=0,ROUNDUP((Q2497-日期设置!$B$2)/365,0),ROUNDUP((R2497-日期设置!$B$2)/365,0))</f>
        <v>6</v>
      </c>
      <c r="X2497" s="18">
        <f>_xlfn.IFNA(VLOOKUP(A2497,过往入选债券!A:D,4,0),2)</f>
        <v>2</v>
      </c>
      <c r="Y2497">
        <f>_xlfn.IFNA(VLOOKUP(C2497,[2]Sheet1!$A:$A,1,0),3)</f>
        <v>3</v>
      </c>
    </row>
    <row r="2498" spans="1:25" hidden="1" x14ac:dyDescent="0.2">
      <c r="A2498" s="21" t="s">
        <v>2415</v>
      </c>
      <c r="B2498" s="21" t="s">
        <v>2416</v>
      </c>
      <c r="C2498" s="37" t="s">
        <v>2338</v>
      </c>
      <c r="D2498" s="26" t="str">
        <f>[1]!b_calc_yield(A2498,日期设置!$B$2,F2498,1,R2498,1,O2498,L2498,S2498,)</f>
        <v>Fetching...</v>
      </c>
      <c r="E2498" s="26">
        <f t="shared" ref="E2498:E2561" si="78">((O2498*W2498+L2498)/V2498-1)*100</f>
        <v>4.3703161641520438</v>
      </c>
      <c r="F2498" s="18">
        <f>[1]!b_dq_cleanprice($A2498,日期设置!B$2)</f>
        <v>100.1097</v>
      </c>
      <c r="G2498" s="18" t="str">
        <f t="shared" ref="G2498:G2561" si="79">LEFT(T2498,4)&amp;" + "&amp;LEFT(U2498,4)</f>
        <v>0.76 + 0</v>
      </c>
      <c r="H2498" s="27">
        <f>[1]!b_dq_pctchange($A2498,日期设置!$B$2,1)/100</f>
        <v>0</v>
      </c>
      <c r="I2498" s="26">
        <f>[1]!b_pq_pctchange(A2498,日期设置!$B$4,日期设置!$B$2,1)</f>
        <v>0</v>
      </c>
      <c r="J2498" s="26">
        <f>[1]!b_pq_pctchange(A2498,日期设置!$C$4,日期设置!$B$2,1)</f>
        <v>0</v>
      </c>
      <c r="K2498" s="52">
        <f>[1]!b_dq_amount($A2498,日期设置!B$2,2,10000)</f>
        <v>0</v>
      </c>
      <c r="L2498" s="26">
        <f>[1]!b_info_latestpar(A2498,日期设置!$B$2)</f>
        <v>100</v>
      </c>
      <c r="M2498" s="6">
        <f>[1]!b_info_outstandingbalance($A2498,日期设置!B$2)</f>
        <v>10</v>
      </c>
      <c r="N2498" s="7">
        <f>[1]!b_info_latestissurercreditrating2(A2498,日期设置!$B$2,"102","1")</f>
        <v>0</v>
      </c>
      <c r="O2498" s="8">
        <v>5.97</v>
      </c>
      <c r="P2498" s="9">
        <f>[1]!b_info_repurchasedate(A2498)</f>
        <v>0</v>
      </c>
      <c r="Q2498" s="8" t="s">
        <v>16931</v>
      </c>
      <c r="R2498" s="2" t="str">
        <f>IF((--IF(P2498=0,Q2498,P2498))&gt;(--日期设置!$B$2),IF(P2498=0,Q2498,P2498),Q2498)</f>
        <v>2021-12-25</v>
      </c>
      <c r="S2498" s="2" t="s">
        <v>18237</v>
      </c>
      <c r="T2498" s="8">
        <f>[1]!b_anal_ptmyear($A2498,日期设置!$B$2)</f>
        <v>0.76164383561643834</v>
      </c>
      <c r="U2498" s="8">
        <f>[1]!b_anal_termifexercise($A2498,日期设置!B$2)</f>
        <v>0</v>
      </c>
      <c r="V2498" s="10">
        <f>[1]!b_dq_dirtyprice(A2498,日期设置!$B$2)</f>
        <v>101.53270000000001</v>
      </c>
      <c r="W2498" s="11">
        <f>IF(U2498=0,ROUNDUP((Q2498-日期设置!$B$2)/365,0),ROUNDUP((R2498-日期设置!$B$2)/365,0))</f>
        <v>1</v>
      </c>
      <c r="X2498" s="18">
        <f>_xlfn.IFNA(VLOOKUP(A2498,过往入选债券!A:D,4,0),2)</f>
        <v>2</v>
      </c>
      <c r="Y2498">
        <f>_xlfn.IFNA(VLOOKUP(C2498,[2]Sheet1!$A:$A,1,0),3)</f>
        <v>3</v>
      </c>
    </row>
    <row r="2499" spans="1:25" hidden="1" x14ac:dyDescent="0.2">
      <c r="A2499" s="21" t="s">
        <v>8050</v>
      </c>
      <c r="B2499" s="21" t="s">
        <v>8051</v>
      </c>
      <c r="C2499" s="37" t="s">
        <v>122</v>
      </c>
      <c r="D2499" s="26" t="str">
        <f>[1]!b_calc_yield(A2499,日期设置!$B$2,F2499,1,R2499,1,O2499,L2499,S2499,)</f>
        <v>Fetching...</v>
      </c>
      <c r="E2499" s="26">
        <f t="shared" si="78"/>
        <v>5.375844433137944</v>
      </c>
      <c r="F2499" s="18">
        <f>[1]!b_dq_cleanprice($A2499,日期设置!B$2)</f>
        <v>101.5343</v>
      </c>
      <c r="G2499" s="18" t="str">
        <f t="shared" si="79"/>
        <v>0.93 + 0</v>
      </c>
      <c r="H2499" s="27">
        <f>[1]!b_dq_pctchange($A2499,日期设置!$B$2,1)/100</f>
        <v>0</v>
      </c>
      <c r="I2499" s="26">
        <f>[1]!b_pq_pctchange(A2499,日期设置!$B$4,日期设置!$B$2,1)</f>
        <v>0</v>
      </c>
      <c r="J2499" s="26">
        <f>[1]!b_pq_pctchange(A2499,日期设置!$C$4,日期设置!$B$2,1)</f>
        <v>-0.39778379004079223</v>
      </c>
      <c r="K2499" s="52">
        <f>[1]!b_dq_amount($A2499,日期设置!B$2,2,10000)</f>
        <v>0</v>
      </c>
      <c r="L2499" s="26">
        <f>[1]!b_info_latestpar(A2499,日期设置!$B$2)</f>
        <v>100</v>
      </c>
      <c r="M2499" s="6">
        <f>[1]!b_info_outstandingbalance($A2499,日期设置!B$2)</f>
        <v>5</v>
      </c>
      <c r="N2499" s="7" t="str">
        <f>[1]!b_info_latestissurercreditrating2(A2499,日期设置!$B$2,"102","1")</f>
        <v>AA</v>
      </c>
      <c r="O2499" s="8">
        <v>7.49</v>
      </c>
      <c r="P2499" s="9">
        <f>[1]!b_info_repurchasedate(A2499)</f>
        <v>0</v>
      </c>
      <c r="Q2499" s="8" t="s">
        <v>16820</v>
      </c>
      <c r="R2499" s="2" t="str">
        <f>IF((--IF(P2499=0,Q2499,P2499))&gt;(--日期设置!$B$2),IF(P2499=0,Q2499,P2499),Q2499)</f>
        <v>2022-02-27</v>
      </c>
      <c r="S2499" s="2" t="s">
        <v>18518</v>
      </c>
      <c r="T2499" s="8">
        <f>[1]!b_anal_ptmyear($A2499,日期设置!$B$2)</f>
        <v>0.93698630136986305</v>
      </c>
      <c r="U2499" s="8">
        <f>[1]!b_anal_termifexercise($A2499,日期设置!B$2)</f>
        <v>0</v>
      </c>
      <c r="V2499" s="10">
        <f>[1]!b_dq_dirtyprice(A2499,日期设置!$B$2)</f>
        <v>102.0063</v>
      </c>
      <c r="W2499" s="11">
        <f>IF(U2499=0,ROUNDUP((Q2499-日期设置!$B$2)/365,0),ROUNDUP((R2499-日期设置!$B$2)/365,0))</f>
        <v>1</v>
      </c>
      <c r="X2499" s="18">
        <f>_xlfn.IFNA(VLOOKUP(A2499,过往入选债券!A:D,4,0),2)</f>
        <v>2</v>
      </c>
      <c r="Y2499">
        <f>_xlfn.IFNA(VLOOKUP(C2499,[2]Sheet1!$A:$A,1,0),3)</f>
        <v>3</v>
      </c>
    </row>
    <row r="2500" spans="1:25" hidden="1" x14ac:dyDescent="0.2">
      <c r="A2500" s="21" t="s">
        <v>9969</v>
      </c>
      <c r="B2500" s="21" t="s">
        <v>9970</v>
      </c>
      <c r="C2500" s="37" t="s">
        <v>2069</v>
      </c>
      <c r="D2500" s="26" t="str">
        <f>[1]!b_calc_yield(A2500,日期设置!$B$2,F2500,1,R2500,1,O2500,L2500,S2500,)</f>
        <v>Fetching...</v>
      </c>
      <c r="E2500" s="26">
        <f t="shared" si="78"/>
        <v>22.751725428940549</v>
      </c>
      <c r="F2500" s="18">
        <f>[1]!b_dq_cleanprice($A2500,日期设置!B$2)</f>
        <v>97.456900000000005</v>
      </c>
      <c r="G2500" s="18" t="str">
        <f t="shared" si="79"/>
        <v>3.93 + 0</v>
      </c>
      <c r="H2500" s="27">
        <f>[1]!b_dq_pctchange($A2500,日期设置!$B$2,1)/100</f>
        <v>0</v>
      </c>
      <c r="I2500" s="26">
        <f>[1]!b_pq_pctchange(A2500,日期设置!$B$4,日期设置!$B$2,1)</f>
        <v>0</v>
      </c>
      <c r="J2500" s="26">
        <f>[1]!b_pq_pctchange(A2500,日期设置!$C$4,日期设置!$B$2,1)</f>
        <v>-0.12072801658626936</v>
      </c>
      <c r="K2500" s="52">
        <f>[1]!b_dq_amount($A2500,日期设置!B$2,2,10000)</f>
        <v>0</v>
      </c>
      <c r="L2500" s="26">
        <f>[1]!b_info_latestpar(A2500,日期设置!$B$2)</f>
        <v>100</v>
      </c>
      <c r="M2500" s="6">
        <f>[1]!b_info_outstandingbalance($A2500,日期设置!B$2)</f>
        <v>7</v>
      </c>
      <c r="N2500" s="7" t="str">
        <f>[1]!b_info_latestissurercreditrating2(A2500,日期设置!$B$2,"102","1")</f>
        <v>AA+</v>
      </c>
      <c r="O2500" s="8">
        <v>5</v>
      </c>
      <c r="P2500" s="9">
        <f>[1]!b_info_repurchasedate(A2500)</f>
        <v>0</v>
      </c>
      <c r="Q2500" s="8" t="s">
        <v>16921</v>
      </c>
      <c r="R2500" s="2" t="str">
        <f>IF((--IF(P2500=0,Q2500,P2500))&gt;(--日期设置!$B$2),IF(P2500=0,Q2500,P2500),Q2500)</f>
        <v>2025-02-28</v>
      </c>
      <c r="S2500" s="2" t="s">
        <v>17924</v>
      </c>
      <c r="T2500" s="8">
        <f>[1]!b_anal_ptmyear($A2500,日期设置!$B$2)</f>
        <v>3.9397260273972603</v>
      </c>
      <c r="U2500" s="8">
        <f>[1]!b_anal_termifexercise($A2500,日期设置!B$2)</f>
        <v>0</v>
      </c>
      <c r="V2500" s="10">
        <f>[1]!b_dq_dirtyprice(A2500,日期设置!$B$2)</f>
        <v>97.758300000000006</v>
      </c>
      <c r="W2500" s="11">
        <f>IF(U2500=0,ROUNDUP((Q2500-日期设置!$B$2)/365,0),ROUNDUP((R2500-日期设置!$B$2)/365,0))</f>
        <v>4</v>
      </c>
      <c r="X2500" s="18">
        <f>_xlfn.IFNA(VLOOKUP(A2500,过往入选债券!A:D,4,0),2)</f>
        <v>2</v>
      </c>
      <c r="Y2500">
        <f>_xlfn.IFNA(VLOOKUP(C2500,[2]Sheet1!$A:$A,1,0),3)</f>
        <v>3</v>
      </c>
    </row>
    <row r="2501" spans="1:25" hidden="1" x14ac:dyDescent="0.2">
      <c r="A2501" s="21" t="s">
        <v>11010</v>
      </c>
      <c r="B2501" s="21" t="s">
        <v>11011</v>
      </c>
      <c r="C2501" s="37" t="s">
        <v>300</v>
      </c>
      <c r="D2501" s="26" t="str">
        <f>[1]!b_calc_yield(A2501,日期设置!$B$2,F2501,1,R2501,1,O2501,L2501,S2501,)</f>
        <v>Fetching...</v>
      </c>
      <c r="E2501" s="26">
        <f t="shared" si="78"/>
        <v>6.5626775881327148</v>
      </c>
      <c r="F2501" s="18">
        <f>[1]!b_dq_cleanprice($A2501,日期设置!B$2)</f>
        <v>98.474000000000004</v>
      </c>
      <c r="G2501" s="18" t="str">
        <f t="shared" si="79"/>
        <v>2.18 + 1.18</v>
      </c>
      <c r="H2501" s="27">
        <f>[1]!b_dq_pctchange($A2501,日期设置!$B$2,1)/100</f>
        <v>0</v>
      </c>
      <c r="I2501" s="26">
        <f>[1]!b_pq_pctchange(A2501,日期设置!$B$4,日期设置!$B$2,1)</f>
        <v>0</v>
      </c>
      <c r="J2501" s="26">
        <f>[1]!b_pq_pctchange(A2501,日期设置!$C$4,日期设置!$B$2,1)</f>
        <v>0</v>
      </c>
      <c r="K2501" s="52">
        <f>[1]!b_dq_amount($A2501,日期设置!B$2,2,10000)</f>
        <v>0</v>
      </c>
      <c r="L2501" s="26">
        <f>[1]!b_info_latestpar(A2501,日期设置!$B$2)</f>
        <v>100</v>
      </c>
      <c r="M2501" s="6">
        <f>[1]!b_info_outstandingbalance($A2501,日期设置!B$2)</f>
        <v>10</v>
      </c>
      <c r="N2501" s="7" t="str">
        <f>[1]!b_info_latestissurercreditrating2(A2501,日期设置!$B$2,"102","1")</f>
        <v>AA+</v>
      </c>
      <c r="O2501" s="8">
        <v>4.38</v>
      </c>
      <c r="P2501" s="9" t="str">
        <f>[1]!b_info_repurchasedate(A2501)</f>
        <v>2022-05-27</v>
      </c>
      <c r="Q2501" s="8" t="s">
        <v>16998</v>
      </c>
      <c r="R2501" s="2" t="str">
        <f>IF((--IF(P2501=0,Q2501,P2501))&gt;(--日期设置!$B$2),IF(P2501=0,Q2501,P2501),Q2501)</f>
        <v>2022-05-27</v>
      </c>
      <c r="S2501" s="2" t="s">
        <v>18151</v>
      </c>
      <c r="T2501" s="8">
        <f>[1]!b_anal_ptmyear($A2501,日期设置!$B$2)</f>
        <v>2.1808219178082191</v>
      </c>
      <c r="U2501" s="8">
        <f>[1]!b_anal_termifexercise($A2501,日期设置!B$2)</f>
        <v>1.1808219178082191</v>
      </c>
      <c r="V2501" s="10">
        <f>[1]!b_dq_dirtyprice(A2501,日期设置!$B$2)</f>
        <v>102.062</v>
      </c>
      <c r="W2501" s="11">
        <f>IF(U2501=0,ROUNDUP((Q2501-日期设置!$B$2)/365,0),ROUNDUP((R2501-日期设置!$B$2)/365,0))</f>
        <v>2</v>
      </c>
      <c r="X2501" s="18">
        <f>_xlfn.IFNA(VLOOKUP(A2501,过往入选债券!A:D,4,0),2)</f>
        <v>2</v>
      </c>
      <c r="Y2501">
        <f>_xlfn.IFNA(VLOOKUP(C2501,[2]Sheet1!$A:$A,1,0),3)</f>
        <v>3</v>
      </c>
    </row>
    <row r="2502" spans="1:25" hidden="1" x14ac:dyDescent="0.2">
      <c r="A2502" s="21" t="s">
        <v>5656</v>
      </c>
      <c r="B2502" s="21" t="s">
        <v>5657</v>
      </c>
      <c r="C2502" s="37" t="s">
        <v>291</v>
      </c>
      <c r="D2502" s="26" t="str">
        <f>[1]!b_calc_yield(A2502,日期设置!$B$2,F2502,1,R2502,1,O2502,L2502,S2502,)</f>
        <v>Fetching...</v>
      </c>
      <c r="E2502" s="26">
        <f t="shared" si="78"/>
        <v>5.7841248252672894</v>
      </c>
      <c r="F2502" s="18">
        <f>[1]!b_dq_cleanprice($A2502,日期设置!B$2)</f>
        <v>100.25409999999999</v>
      </c>
      <c r="G2502" s="18" t="str">
        <f t="shared" si="79"/>
        <v>1.06 + 0</v>
      </c>
      <c r="H2502" s="27">
        <f>[1]!b_dq_pctchange($A2502,日期设置!$B$2,1)/100</f>
        <v>0</v>
      </c>
      <c r="I2502" s="26">
        <f>[1]!b_pq_pctchange(A2502,日期设置!$B$4,日期设置!$B$2,1)</f>
        <v>0</v>
      </c>
      <c r="J2502" s="26">
        <f>[1]!b_pq_pctchange(A2502,日期设置!$C$4,日期设置!$B$2,1)</f>
        <v>0</v>
      </c>
      <c r="K2502" s="52">
        <f>[1]!b_dq_amount($A2502,日期设置!B$2,2,10000)</f>
        <v>0</v>
      </c>
      <c r="L2502" s="26">
        <f>[1]!b_info_latestpar(A2502,日期设置!$B$2)</f>
        <v>100</v>
      </c>
      <c r="M2502" s="6">
        <f>[1]!b_info_outstandingbalance($A2502,日期设置!B$2)</f>
        <v>9.91</v>
      </c>
      <c r="N2502" s="7" t="str">
        <f>[1]!b_info_latestissurercreditrating2(A2502,日期设置!$B$2,"102","1")</f>
        <v>AAA</v>
      </c>
      <c r="O2502" s="8">
        <v>6</v>
      </c>
      <c r="P2502" s="9" t="str">
        <f>[1]!b_info_repurchasedate(A2502)</f>
        <v>2020-04-14</v>
      </c>
      <c r="Q2502" s="8" t="s">
        <v>16828</v>
      </c>
      <c r="R2502" s="2" t="str">
        <f>IF((--IF(P2502=0,Q2502,P2502))&gt;(--日期设置!$B$2),IF(P2502=0,Q2502,P2502),Q2502)</f>
        <v>2022-04-14</v>
      </c>
      <c r="S2502" s="2" t="s">
        <v>18589</v>
      </c>
      <c r="T2502" s="8">
        <f>[1]!b_anal_ptmyear($A2502,日期设置!$B$2)</f>
        <v>1.0630136986301371</v>
      </c>
      <c r="U2502" s="8">
        <f>[1]!b_anal_termifexercise($A2502,日期设置!B$2)</f>
        <v>0</v>
      </c>
      <c r="V2502" s="10">
        <f>[1]!b_dq_dirtyprice(A2502,日期设置!$B$2)</f>
        <v>105.876</v>
      </c>
      <c r="W2502" s="11">
        <f>IF(U2502=0,ROUNDUP((Q2502-日期设置!$B$2)/365,0),ROUNDUP((R2502-日期设置!$B$2)/365,0))</f>
        <v>2</v>
      </c>
      <c r="X2502" s="18">
        <f>_xlfn.IFNA(VLOOKUP(A2502,过往入选债券!A:D,4,0),2)</f>
        <v>2</v>
      </c>
      <c r="Y2502">
        <f>_xlfn.IFNA(VLOOKUP(C2502,[2]Sheet1!$A:$A,1,0),3)</f>
        <v>3</v>
      </c>
    </row>
    <row r="2503" spans="1:25" hidden="1" x14ac:dyDescent="0.2">
      <c r="A2503" s="21" t="s">
        <v>14677</v>
      </c>
      <c r="B2503" s="21" t="s">
        <v>14678</v>
      </c>
      <c r="C2503" s="37" t="s">
        <v>11653</v>
      </c>
      <c r="D2503" s="26" t="str">
        <f>[1]!b_calc_yield(A2503,日期设置!$B$2,F2503,1,R2503,1,O2503,L2503,S2503,)</f>
        <v>Fetching...</v>
      </c>
      <c r="E2503" s="26">
        <f t="shared" si="78"/>
        <v>24.414587402861621</v>
      </c>
      <c r="F2503" s="18">
        <f>[1]!b_dq_cleanprice($A2503,日期设置!B$2)</f>
        <v>104.73699999999999</v>
      </c>
      <c r="G2503" s="18" t="str">
        <f t="shared" si="79"/>
        <v>4.47 + 0</v>
      </c>
      <c r="H2503" s="27">
        <f>[1]!b_dq_pctchange($A2503,日期设置!$B$2,1)/100</f>
        <v>0</v>
      </c>
      <c r="I2503" s="26">
        <f>[1]!b_pq_pctchange(A2503,日期设置!$B$4,日期设置!$B$2,1)</f>
        <v>3.6294520482522949E-2</v>
      </c>
      <c r="J2503" s="26">
        <f>[1]!b_pq_pctchange(A2503,日期设置!$C$4,日期设置!$B$2,1)</f>
        <v>-5.0386583427017559E-2</v>
      </c>
      <c r="K2503" s="52">
        <f>[1]!b_dq_amount($A2503,日期设置!B$2,2,10000)</f>
        <v>0</v>
      </c>
      <c r="L2503" s="26">
        <f>[1]!b_info_latestpar(A2503,日期设置!$B$2)</f>
        <v>100</v>
      </c>
      <c r="M2503" s="6">
        <f>[1]!b_info_outstandingbalance($A2503,日期设置!B$2)</f>
        <v>7</v>
      </c>
      <c r="N2503" s="7" t="str">
        <f>[1]!b_info_latestissurercreditrating2(A2503,日期设置!$B$2,"102","1")</f>
        <v>AA</v>
      </c>
      <c r="O2503" s="8">
        <v>6.98</v>
      </c>
      <c r="P2503" s="9">
        <f>[1]!b_info_repurchasedate(A2503)</f>
        <v>0</v>
      </c>
      <c r="Q2503" s="8" t="s">
        <v>16836</v>
      </c>
      <c r="R2503" s="2" t="str">
        <f>IF((--IF(P2503=0,Q2503,P2503))&gt;(--日期设置!$B$2),IF(P2503=0,Q2503,P2503),Q2503)</f>
        <v>2025-09-10</v>
      </c>
      <c r="S2503" s="2" t="s">
        <v>18420</v>
      </c>
      <c r="T2503" s="8">
        <f>[1]!b_anal_ptmyear($A2503,日期设置!$B$2)</f>
        <v>4.4712328767123291</v>
      </c>
      <c r="U2503" s="8">
        <f>[1]!b_anal_termifexercise($A2503,日期设置!B$2)</f>
        <v>0</v>
      </c>
      <c r="V2503" s="10">
        <f>[1]!b_dq_dirtyprice(A2503,日期设置!$B$2)</f>
        <v>108.4278</v>
      </c>
      <c r="W2503" s="11">
        <f>IF(U2503=0,ROUNDUP((Q2503-日期设置!$B$2)/365,0),ROUNDUP((R2503-日期设置!$B$2)/365,0))</f>
        <v>5</v>
      </c>
      <c r="X2503" s="18">
        <f>_xlfn.IFNA(VLOOKUP(A2503,过往入选债券!A:D,4,0),2)</f>
        <v>2</v>
      </c>
      <c r="Y2503">
        <f>_xlfn.IFNA(VLOOKUP(C2503,[2]Sheet1!$A:$A,1,0),3)</f>
        <v>3</v>
      </c>
    </row>
    <row r="2504" spans="1:25" hidden="1" x14ac:dyDescent="0.2">
      <c r="A2504" s="21" t="s">
        <v>10347</v>
      </c>
      <c r="B2504" s="21" t="s">
        <v>10348</v>
      </c>
      <c r="C2504" s="37" t="s">
        <v>848</v>
      </c>
      <c r="D2504" s="26" t="str">
        <f>[1]!b_calc_yield(A2504,日期设置!$B$2,F2504,1,R2504,1,O2504,L2504,S2504,)</f>
        <v>Fetching...</v>
      </c>
      <c r="E2504" s="26">
        <f t="shared" si="78"/>
        <v>10.98453714785601</v>
      </c>
      <c r="F2504" s="18">
        <f>[1]!b_dq_cleanprice($A2504,日期设置!B$2)</f>
        <v>98.915800000000004</v>
      </c>
      <c r="G2504" s="18" t="str">
        <f t="shared" si="79"/>
        <v>2.00 + 0</v>
      </c>
      <c r="H2504" s="27">
        <f>[1]!b_dq_pctchange($A2504,日期设置!$B$2,1)/100</f>
        <v>0</v>
      </c>
      <c r="I2504" s="26">
        <f>[1]!b_pq_pctchange(A2504,日期设置!$B$4,日期设置!$B$2,1)</f>
        <v>2.3763225246049006E-2</v>
      </c>
      <c r="J2504" s="26">
        <f>[1]!b_pq_pctchange(A2504,日期设置!$C$4,日期设置!$B$2,1)</f>
        <v>-1.0841999999999956</v>
      </c>
      <c r="K2504" s="52">
        <f>[1]!b_dq_amount($A2504,日期设置!B$2,2,10000)</f>
        <v>0</v>
      </c>
      <c r="L2504" s="26">
        <f>[1]!b_info_latestpar(A2504,日期设置!$B$2)</f>
        <v>100</v>
      </c>
      <c r="M2504" s="6">
        <f>[1]!b_info_outstandingbalance($A2504,日期设置!B$2)</f>
        <v>5.0999999999999996</v>
      </c>
      <c r="N2504" s="7" t="str">
        <f>[1]!b_info_latestissurercreditrating2(A2504,日期设置!$B$2,"102","1")</f>
        <v>AA</v>
      </c>
      <c r="O2504" s="8">
        <v>5.15</v>
      </c>
      <c r="P2504" s="9">
        <f>[1]!b_info_repurchasedate(A2504)</f>
        <v>0</v>
      </c>
      <c r="Q2504" s="8" t="s">
        <v>16225</v>
      </c>
      <c r="R2504" s="2" t="str">
        <f>IF((--IF(P2504=0,Q2504,P2504))&gt;(--日期设置!$B$2),IF(P2504=0,Q2504,P2504),Q2504)</f>
        <v>2023-03-25</v>
      </c>
      <c r="S2504" s="2" t="s">
        <v>18165</v>
      </c>
      <c r="T2504" s="8">
        <f>[1]!b_anal_ptmyear($A2504,日期设置!$B$2)</f>
        <v>2.0082191780821916</v>
      </c>
      <c r="U2504" s="8">
        <f>[1]!b_anal_termifexercise($A2504,日期设置!B$2)</f>
        <v>0</v>
      </c>
      <c r="V2504" s="10">
        <f>[1]!b_dq_dirtyprice(A2504,日期设置!$B$2)</f>
        <v>104.0235</v>
      </c>
      <c r="W2504" s="11">
        <f>IF(U2504=0,ROUNDUP((Q2504-日期设置!$B$2)/365,0),ROUNDUP((R2504-日期设置!$B$2)/365,0))</f>
        <v>3</v>
      </c>
      <c r="X2504" s="18">
        <f>_xlfn.IFNA(VLOOKUP(A2504,过往入选债券!A:D,4,0),2)</f>
        <v>2</v>
      </c>
      <c r="Y2504">
        <f>_xlfn.IFNA(VLOOKUP(C2504,[2]Sheet1!$A:$A,1,0),3)</f>
        <v>3</v>
      </c>
    </row>
    <row r="2505" spans="1:25" hidden="1" x14ac:dyDescent="0.2">
      <c r="A2505" s="21" t="s">
        <v>4508</v>
      </c>
      <c r="B2505" s="21" t="s">
        <v>4509</v>
      </c>
      <c r="C2505" s="37" t="s">
        <v>530</v>
      </c>
      <c r="D2505" s="26" t="str">
        <f>[1]!b_calc_yield(A2505,日期设置!$B$2,F2505,1,R2505,1,O2505,L2505,S2505,)</f>
        <v>Fetching...</v>
      </c>
      <c r="E2505" s="26">
        <f t="shared" si="78"/>
        <v>12.232438763051</v>
      </c>
      <c r="F2505" s="18">
        <f>[1]!b_dq_cleanprice($A2505,日期设置!B$2)</f>
        <v>96.91</v>
      </c>
      <c r="G2505" s="18" t="str">
        <f t="shared" si="79"/>
        <v>4.18 + 2.18</v>
      </c>
      <c r="H2505" s="27">
        <f>[1]!b_dq_pctchange($A2505,日期设置!$B$2,1)/100</f>
        <v>0</v>
      </c>
      <c r="I2505" s="26">
        <f>[1]!b_pq_pctchange(A2505,日期设置!$B$4,日期设置!$B$2,1)</f>
        <v>0</v>
      </c>
      <c r="J2505" s="26">
        <f>[1]!b_pq_pctchange(A2505,日期设置!$C$4,日期设置!$B$2,1)</f>
        <v>0</v>
      </c>
      <c r="K2505" s="52">
        <f>[1]!b_dq_amount($A2505,日期设置!B$2,2,10000)</f>
        <v>0</v>
      </c>
      <c r="L2505" s="26">
        <f>[1]!b_info_latestpar(A2505,日期设置!$B$2)</f>
        <v>100</v>
      </c>
      <c r="M2505" s="6">
        <f>[1]!b_info_outstandingbalance($A2505,日期设置!B$2)</f>
        <v>3</v>
      </c>
      <c r="N2505" s="7">
        <f>[1]!b_info_latestissurercreditrating2(A2505,日期设置!$B$2,"102","1")</f>
        <v>0</v>
      </c>
      <c r="O2505" s="8">
        <v>4.2</v>
      </c>
      <c r="P2505" s="9" t="str">
        <f>[1]!b_info_repurchasedate(A2505)</f>
        <v>2023-05-29</v>
      </c>
      <c r="Q2505" s="8" t="s">
        <v>16594</v>
      </c>
      <c r="R2505" s="2" t="str">
        <f>IF((--IF(P2505=0,Q2505,P2505))&gt;(--日期设置!$B$2),IF(P2505=0,Q2505,P2505),Q2505)</f>
        <v>2023-05-29</v>
      </c>
      <c r="S2505" s="2" t="s">
        <v>18346</v>
      </c>
      <c r="T2505" s="8">
        <f>[1]!b_anal_ptmyear($A2505,日期设置!$B$2)</f>
        <v>4.1863013698630134</v>
      </c>
      <c r="U2505" s="8">
        <f>[1]!b_anal_termifexercise($A2505,日期设置!B$2)</f>
        <v>2.1863013698630138</v>
      </c>
      <c r="V2505" s="10">
        <f>[1]!b_dq_dirtyprice(A2505,日期设置!$B$2)</f>
        <v>100.3275</v>
      </c>
      <c r="W2505" s="11">
        <f>IF(U2505=0,ROUNDUP((Q2505-日期设置!$B$2)/365,0),ROUNDUP((R2505-日期设置!$B$2)/365,0))</f>
        <v>3</v>
      </c>
      <c r="X2505" s="18">
        <f>_xlfn.IFNA(VLOOKUP(A2505,过往入选债券!A:D,4,0),2)</f>
        <v>2</v>
      </c>
      <c r="Y2505">
        <f>_xlfn.IFNA(VLOOKUP(C2505,[2]Sheet1!$A:$A,1,0),3)</f>
        <v>3</v>
      </c>
    </row>
    <row r="2506" spans="1:25" hidden="1" x14ac:dyDescent="0.2">
      <c r="A2506" s="21" t="s">
        <v>5161</v>
      </c>
      <c r="B2506" s="21" t="s">
        <v>5162</v>
      </c>
      <c r="C2506" s="37" t="s">
        <v>5163</v>
      </c>
      <c r="D2506" s="26" t="str">
        <f>[1]!b_calc_yield(A2506,日期设置!$B$2,F2506,1,R2506,1,O2506,L2506,S2506,)</f>
        <v>Fetching...</v>
      </c>
      <c r="E2506" s="26">
        <f t="shared" si="78"/>
        <v>2.2151525863084665</v>
      </c>
      <c r="F2506" s="18">
        <f>[1]!b_dq_cleanprice($A2506,日期设置!B$2)</f>
        <v>99.327799999999996</v>
      </c>
      <c r="G2506" s="18" t="str">
        <f t="shared" si="79"/>
        <v>0.38 + 0</v>
      </c>
      <c r="H2506" s="27">
        <f>[1]!b_dq_pctchange($A2506,日期设置!$B$2,1)/100</f>
        <v>0</v>
      </c>
      <c r="I2506" s="26">
        <f>[1]!b_pq_pctchange(A2506,日期设置!$B$4,日期设置!$B$2,1)</f>
        <v>0</v>
      </c>
      <c r="J2506" s="26">
        <f>[1]!b_pq_pctchange(A2506,日期设置!$C$4,日期设置!$B$2,1)</f>
        <v>0</v>
      </c>
      <c r="K2506" s="52">
        <f>[1]!b_dq_amount($A2506,日期设置!B$2,2,10000)</f>
        <v>0</v>
      </c>
      <c r="L2506" s="26">
        <f>[1]!b_info_latestpar(A2506,日期设置!$B$2)</f>
        <v>100</v>
      </c>
      <c r="M2506" s="6">
        <f>[1]!b_info_outstandingbalance($A2506,日期设置!B$2)</f>
        <v>5</v>
      </c>
      <c r="N2506" s="7" t="str">
        <f>[1]!b_info_latestissurercreditrating2(A2506,日期设置!$B$2,"102","1")</f>
        <v>AA</v>
      </c>
      <c r="O2506" s="8">
        <v>4.0999999999999996</v>
      </c>
      <c r="P2506" s="9">
        <f>[1]!b_info_repurchasedate(A2506)</f>
        <v>0</v>
      </c>
      <c r="Q2506" s="8" t="s">
        <v>16020</v>
      </c>
      <c r="R2506" s="2" t="str">
        <f>IF((--IF(P2506=0,Q2506,P2506))&gt;(--日期设置!$B$2),IF(P2506=0,Q2506,P2506),Q2506)</f>
        <v>2021-08-10</v>
      </c>
      <c r="S2506" s="2" t="s">
        <v>17807</v>
      </c>
      <c r="T2506" s="8">
        <f>[1]!b_anal_ptmyear($A2506,日期设置!$B$2)</f>
        <v>0.38630136986301372</v>
      </c>
      <c r="U2506" s="8">
        <f>[1]!b_anal_termifexercise($A2506,日期设置!B$2)</f>
        <v>0</v>
      </c>
      <c r="V2506" s="10">
        <f>[1]!b_dq_dirtyprice(A2506,日期设置!$B$2)</f>
        <v>101.84399999999999</v>
      </c>
      <c r="W2506" s="11">
        <f>IF(U2506=0,ROUNDUP((Q2506-日期设置!$B$2)/365,0),ROUNDUP((R2506-日期设置!$B$2)/365,0))</f>
        <v>1</v>
      </c>
      <c r="X2506" s="18">
        <f>_xlfn.IFNA(VLOOKUP(A2506,过往入选债券!A:D,4,0),2)</f>
        <v>2</v>
      </c>
      <c r="Y2506">
        <f>_xlfn.IFNA(VLOOKUP(C2506,[2]Sheet1!$A:$A,1,0),3)</f>
        <v>3</v>
      </c>
    </row>
    <row r="2507" spans="1:25" hidden="1" x14ac:dyDescent="0.2">
      <c r="A2507" s="21" t="s">
        <v>15660</v>
      </c>
      <c r="B2507" s="21" t="s">
        <v>15661</v>
      </c>
      <c r="C2507" s="37" t="s">
        <v>15662</v>
      </c>
      <c r="D2507" s="26" t="str">
        <f>[1]!b_calc_yield(A2507,日期设置!$B$2,F2507,1,R2507,1,O2507,L2507,S2507,)</f>
        <v>Fetching...</v>
      </c>
      <c r="E2507" s="26">
        <f t="shared" si="78"/>
        <v>50.656024948239974</v>
      </c>
      <c r="F2507" s="18">
        <f>[1]!b_dq_cleanprice($A2507,日期设置!B$2)</f>
        <v>95.932299999999998</v>
      </c>
      <c r="G2507" s="18" t="str">
        <f t="shared" si="79"/>
        <v>9.10 + 4.10</v>
      </c>
      <c r="H2507" s="27">
        <f>[1]!b_dq_pctchange($A2507,日期设置!$B$2,1)/100</f>
        <v>0</v>
      </c>
      <c r="I2507" s="26">
        <f>[1]!b_pq_pctchange(A2507,日期设置!$B$4,日期设置!$B$2,1)</f>
        <v>0</v>
      </c>
      <c r="J2507" s="26">
        <f>[1]!b_pq_pctchange(A2507,日期设置!$C$4,日期设置!$B$2,1)</f>
        <v>0</v>
      </c>
      <c r="K2507" s="52">
        <f>[1]!b_dq_amount($A2507,日期设置!B$2,2,10000)</f>
        <v>0</v>
      </c>
      <c r="L2507" s="26">
        <f>[1]!b_info_latestpar(A2507,日期设置!$B$2)</f>
        <v>100</v>
      </c>
      <c r="M2507" s="6">
        <f>[1]!b_info_outstandingbalance($A2507,日期设置!B$2)</f>
        <v>10</v>
      </c>
      <c r="N2507" s="7" t="str">
        <f>[1]!b_info_latestissurercreditrating2(A2507,日期设置!$B$2,"102","1")</f>
        <v>AA+</v>
      </c>
      <c r="O2507" s="8">
        <v>5.15</v>
      </c>
      <c r="P2507" s="9">
        <f>[1]!b_info_repurchasedate(A2507)</f>
        <v>0</v>
      </c>
      <c r="Q2507" s="8" t="s">
        <v>17663</v>
      </c>
      <c r="R2507" s="2" t="str">
        <f>IF((--IF(P2507=0,Q2507,P2507))&gt;(--日期设置!$B$2),IF(P2507=0,Q2507,P2507),Q2507)</f>
        <v>2030-04-28</v>
      </c>
      <c r="S2507" s="2" t="s">
        <v>18086</v>
      </c>
      <c r="T2507" s="8">
        <f>[1]!b_anal_ptmyear($A2507,日期设置!$B$2)</f>
        <v>9.1013698630136979</v>
      </c>
      <c r="U2507" s="8">
        <f>[1]!b_anal_termifexercise($A2507,日期设置!B$2)</f>
        <v>4.1041095890410961</v>
      </c>
      <c r="V2507" s="10">
        <f>[1]!b_dq_dirtyprice(A2507,日期设置!$B$2)</f>
        <v>100.56019999999999</v>
      </c>
      <c r="W2507" s="11">
        <f>IF(U2507=0,ROUNDUP((Q2507-日期设置!$B$2)/365,0),ROUNDUP((R2507-日期设置!$B$2)/365,0))</f>
        <v>10</v>
      </c>
      <c r="X2507" s="18">
        <f>_xlfn.IFNA(VLOOKUP(A2507,过往入选债券!A:D,4,0),2)</f>
        <v>2</v>
      </c>
      <c r="Y2507">
        <f>_xlfn.IFNA(VLOOKUP(C2507,[2]Sheet1!$A:$A,1,0),3)</f>
        <v>3</v>
      </c>
    </row>
    <row r="2508" spans="1:25" hidden="1" x14ac:dyDescent="0.2">
      <c r="A2508" s="21" t="s">
        <v>7278</v>
      </c>
      <c r="B2508" s="21" t="s">
        <v>7279</v>
      </c>
      <c r="C2508" s="37" t="s">
        <v>4923</v>
      </c>
      <c r="D2508" s="26" t="str">
        <f>[1]!b_calc_yield(A2508,日期设置!$B$2,F2508,1,R2508,1,O2508,L2508,S2508,)</f>
        <v>Fetching...</v>
      </c>
      <c r="E2508" s="26">
        <f t="shared" si="78"/>
        <v>13.744703518782009</v>
      </c>
      <c r="F2508" s="18">
        <f>[1]!b_dq_cleanprice($A2508,日期设置!B$2)</f>
        <v>99.663600000000002</v>
      </c>
      <c r="G2508" s="18" t="str">
        <f t="shared" si="79"/>
        <v>2.46 + 0</v>
      </c>
      <c r="H2508" s="27">
        <f>[1]!b_dq_pctchange($A2508,日期设置!$B$2,1)/100</f>
        <v>0</v>
      </c>
      <c r="I2508" s="26">
        <f>[1]!b_pq_pctchange(A2508,日期设置!$B$4,日期设置!$B$2,1)</f>
        <v>-0.25810261054927347</v>
      </c>
      <c r="J2508" s="26">
        <f>[1]!b_pq_pctchange(A2508,日期设置!$C$4,日期设置!$B$2,1)</f>
        <v>-0.66272295509252399</v>
      </c>
      <c r="K2508" s="52">
        <f>[1]!b_dq_amount($A2508,日期设置!B$2,2,10000)</f>
        <v>0</v>
      </c>
      <c r="L2508" s="26">
        <f>[1]!b_info_latestpar(A2508,日期设置!$B$2)</f>
        <v>100</v>
      </c>
      <c r="M2508" s="6">
        <f>[1]!b_info_outstandingbalance($A2508,日期设置!B$2)</f>
        <v>20</v>
      </c>
      <c r="N2508" s="7" t="str">
        <f>[1]!b_info_latestissurercreditrating2(A2508,日期设置!$B$2,"102","1")</f>
        <v>AAA</v>
      </c>
      <c r="O2508" s="8">
        <v>5.6</v>
      </c>
      <c r="P2508" s="9">
        <f>[1]!b_info_repurchasedate(A2508)</f>
        <v>0</v>
      </c>
      <c r="Q2508" s="8" t="s">
        <v>16128</v>
      </c>
      <c r="R2508" s="2" t="str">
        <f>IF((--IF(P2508=0,Q2508,P2508))&gt;(--日期设置!$B$2),IF(P2508=0,Q2508,P2508),Q2508)</f>
        <v>2023-09-06</v>
      </c>
      <c r="S2508" s="2" t="s">
        <v>17914</v>
      </c>
      <c r="T2508" s="8">
        <f>[1]!b_anal_ptmyear($A2508,日期设置!$B$2)</f>
        <v>2.4602739726027396</v>
      </c>
      <c r="U2508" s="8">
        <f>[1]!b_anal_termifexercise($A2508,日期设置!B$2)</f>
        <v>0</v>
      </c>
      <c r="V2508" s="10">
        <f>[1]!b_dq_dirtyprice(A2508,日期设置!$B$2)</f>
        <v>102.6861</v>
      </c>
      <c r="W2508" s="11">
        <f>IF(U2508=0,ROUNDUP((Q2508-日期设置!$B$2)/365,0),ROUNDUP((R2508-日期设置!$B$2)/365,0))</f>
        <v>3</v>
      </c>
      <c r="X2508" s="18">
        <f>_xlfn.IFNA(VLOOKUP(A2508,过往入选债券!A:D,4,0),2)</f>
        <v>2</v>
      </c>
      <c r="Y2508">
        <f>_xlfn.IFNA(VLOOKUP(C2508,[2]Sheet1!$A:$A,1,0),3)</f>
        <v>3</v>
      </c>
    </row>
    <row r="2509" spans="1:25" x14ac:dyDescent="0.2">
      <c r="A2509" s="21" t="s">
        <v>6094</v>
      </c>
      <c r="B2509" s="21" t="s">
        <v>6095</v>
      </c>
      <c r="C2509" s="37" t="s">
        <v>6096</v>
      </c>
      <c r="D2509" s="26" t="str">
        <f>[1]!b_calc_yield(A2509,日期设置!$B$2,F2509,1,R2509,1,O2509,L2509,S2509,)</f>
        <v>Fetching...</v>
      </c>
      <c r="E2509" s="26">
        <f t="shared" si="78"/>
        <v>5.4629667612650978</v>
      </c>
      <c r="F2509" s="18">
        <f>[1]!b_dq_cleanprice($A2509,日期设置!B$2)</f>
        <v>100.7903</v>
      </c>
      <c r="G2509" s="18" t="str">
        <f t="shared" si="79"/>
        <v>1.01 + 0</v>
      </c>
      <c r="H2509" s="27">
        <f>[1]!b_dq_pctchange($A2509,日期设置!$B$2,1)/100</f>
        <v>1.6770298511320251E-4</v>
      </c>
      <c r="I2509" s="26">
        <f>[1]!b_pq_pctchange(A2509,日期设置!$B$4,日期设置!$B$2,1)</f>
        <v>3.0865667849680246E-2</v>
      </c>
      <c r="J2509" s="26">
        <f>[1]!b_pq_pctchange(A2509,日期设置!$C$4,日期设置!$B$2,1)</f>
        <v>2.7688899827715972E-2</v>
      </c>
      <c r="K2509" s="52">
        <f>[1]!b_dq_amount($A2509,日期设置!B$2,2,10000)</f>
        <v>536.30218494999997</v>
      </c>
      <c r="L2509" s="26">
        <f>[1]!b_info_latestpar(A2509,日期设置!$B$2)</f>
        <v>100</v>
      </c>
      <c r="M2509" s="6">
        <f>[1]!b_info_outstandingbalance($A2509,日期设置!B$2)</f>
        <v>6</v>
      </c>
      <c r="N2509" s="7" t="str">
        <f>[1]!b_info_latestissurercreditrating2(A2509,日期设置!$B$2,"102","1")</f>
        <v>AA+</v>
      </c>
      <c r="O2509" s="8">
        <v>6.56</v>
      </c>
      <c r="P2509" s="9">
        <f>[1]!b_info_repurchasedate(A2509)</f>
        <v>0</v>
      </c>
      <c r="Q2509" s="8" t="s">
        <v>16101</v>
      </c>
      <c r="R2509" s="2" t="str">
        <f>IF((--IF(P2509=0,Q2509,P2509))&gt;(--日期设置!$B$2),IF(P2509=0,Q2509,P2509),Q2509)</f>
        <v>2022-03-27</v>
      </c>
      <c r="S2509" s="2" t="s">
        <v>17958</v>
      </c>
      <c r="T2509" s="8">
        <f>[1]!b_anal_ptmyear($A2509,日期设置!$B$2)</f>
        <v>1.0136986301369864</v>
      </c>
      <c r="U2509" s="8">
        <f>[1]!b_anal_termifexercise($A2509,日期设置!B$2)</f>
        <v>0</v>
      </c>
      <c r="V2509" s="10">
        <f>[1]!b_dq_dirtyprice(A2509,日期设置!$B$2)</f>
        <v>107.2604</v>
      </c>
      <c r="W2509" s="11">
        <f>IF(U2509=0,ROUNDUP((Q2509-日期设置!$B$2)/365,0),ROUNDUP((R2509-日期设置!$B$2)/365,0))</f>
        <v>2</v>
      </c>
      <c r="X2509" s="18">
        <f>_xlfn.IFNA(VLOOKUP(A2509,过往入选债券!A:D,4,0),2)</f>
        <v>2</v>
      </c>
      <c r="Y2509">
        <f>_xlfn.IFNA(VLOOKUP(C2509,[2]Sheet1!$A:$A,1,0),3)</f>
        <v>3</v>
      </c>
    </row>
    <row r="2510" spans="1:25" hidden="1" x14ac:dyDescent="0.2">
      <c r="A2510" s="21" t="s">
        <v>4845</v>
      </c>
      <c r="B2510" s="21" t="s">
        <v>4846</v>
      </c>
      <c r="C2510" s="37" t="s">
        <v>4844</v>
      </c>
      <c r="D2510" s="26" t="str">
        <f>[1]!b_calc_yield(A2510,日期设置!$B$2,F2510,1,R2510,1,O2510,L2510,S2510,)</f>
        <v>Fetching...</v>
      </c>
      <c r="E2510" s="26">
        <f t="shared" si="78"/>
        <v>80.624058178227401</v>
      </c>
      <c r="F2510" s="18">
        <f>[1]!b_dq_cleanprice($A2510,日期设置!B$2)</f>
        <v>96.863399999999999</v>
      </c>
      <c r="G2510" s="18" t="str">
        <f t="shared" si="79"/>
        <v>13.9 + 0</v>
      </c>
      <c r="H2510" s="27">
        <f>[1]!b_dq_pctchange($A2510,日期设置!$B$2,1)/100</f>
        <v>0</v>
      </c>
      <c r="I2510" s="26">
        <f>[1]!b_pq_pctchange(A2510,日期设置!$B$4,日期设置!$B$2,1)</f>
        <v>0</v>
      </c>
      <c r="J2510" s="26">
        <f>[1]!b_pq_pctchange(A2510,日期设置!$C$4,日期设置!$B$2,1)</f>
        <v>0</v>
      </c>
      <c r="K2510" s="52">
        <f>[1]!b_dq_amount($A2510,日期设置!B$2,2,10000)</f>
        <v>0</v>
      </c>
      <c r="L2510" s="26">
        <f>[1]!b_info_latestpar(A2510,日期设置!$B$2)</f>
        <v>100</v>
      </c>
      <c r="M2510" s="6">
        <f>[1]!b_info_outstandingbalance($A2510,日期设置!B$2)</f>
        <v>2.2349999999999999</v>
      </c>
      <c r="N2510" s="7">
        <f>[1]!b_info_latestissurercreditrating2(A2510,日期设置!$B$2,"102","1")</f>
        <v>0</v>
      </c>
      <c r="O2510" s="8">
        <v>5.4</v>
      </c>
      <c r="P2510" s="9">
        <f>[1]!b_info_repurchasedate(A2510)</f>
        <v>0</v>
      </c>
      <c r="Q2510" s="8" t="s">
        <v>16021</v>
      </c>
      <c r="R2510" s="2" t="str">
        <f>IF((--IF(P2510=0,Q2510,P2510))&gt;(--日期设置!$B$2),IF(P2510=0,Q2510,P2510),Q2510)</f>
        <v>2035-02-20</v>
      </c>
      <c r="S2510" s="2" t="s">
        <v>17808</v>
      </c>
      <c r="T2510" s="8">
        <f>[1]!b_anal_ptmyear($A2510,日期设置!$B$2)</f>
        <v>13.917808219178083</v>
      </c>
      <c r="U2510" s="8">
        <f>[1]!b_anal_termifexercise($A2510,日期设置!B$2)</f>
        <v>0</v>
      </c>
      <c r="V2510" s="10">
        <f>[1]!b_dq_dirtyprice(A2510,日期设置!$B$2)</f>
        <v>97.218500000000006</v>
      </c>
      <c r="W2510" s="11">
        <f>IF(U2510=0,ROUNDUP((Q2510-日期设置!$B$2)/365,0),ROUNDUP((R2510-日期设置!$B$2)/365,0))</f>
        <v>14</v>
      </c>
      <c r="X2510" s="18">
        <f>_xlfn.IFNA(VLOOKUP(A2510,过往入选债券!A:D,4,0),2)</f>
        <v>2</v>
      </c>
      <c r="Y2510">
        <f>_xlfn.IFNA(VLOOKUP(C2510,[2]Sheet1!$A:$A,1,0),3)</f>
        <v>3</v>
      </c>
    </row>
    <row r="2511" spans="1:25" hidden="1" x14ac:dyDescent="0.2">
      <c r="A2511" s="21" t="s">
        <v>15765</v>
      </c>
      <c r="B2511" s="21" t="s">
        <v>15766</v>
      </c>
      <c r="C2511" s="37" t="s">
        <v>15767</v>
      </c>
      <c r="D2511" s="26" t="str">
        <f>[1]!b_calc_yield(A2511,日期设置!$B$2,F2511,1,R2511,1,O2511,L2511,S2511,)</f>
        <v>Fetching...</v>
      </c>
      <c r="E2511" s="26">
        <f t="shared" si="78"/>
        <v>33.346358136703188</v>
      </c>
      <c r="F2511" s="18">
        <f>[1]!b_dq_cleanprice($A2511,日期设置!B$2)</f>
        <v>96.462599999999995</v>
      </c>
      <c r="G2511" s="18" t="str">
        <f t="shared" si="79"/>
        <v>6.02 + 0</v>
      </c>
      <c r="H2511" s="27">
        <f>[1]!b_dq_pctchange($A2511,日期设置!$B$2,1)/100</f>
        <v>0</v>
      </c>
      <c r="I2511" s="26">
        <f>[1]!b_pq_pctchange(A2511,日期设置!$B$4,日期设置!$B$2,1)</f>
        <v>0</v>
      </c>
      <c r="J2511" s="26">
        <f>[1]!b_pq_pctchange(A2511,日期设置!$C$4,日期设置!$B$2,1)</f>
        <v>-0.19544445766491347</v>
      </c>
      <c r="K2511" s="52">
        <f>[1]!b_dq_amount($A2511,日期设置!B$2,2,10000)</f>
        <v>0</v>
      </c>
      <c r="L2511" s="26">
        <f>[1]!b_info_latestpar(A2511,日期设置!$B$2)</f>
        <v>100</v>
      </c>
      <c r="M2511" s="6">
        <f>[1]!b_info_outstandingbalance($A2511,日期设置!B$2)</f>
        <v>9</v>
      </c>
      <c r="N2511" s="7" t="str">
        <f>[1]!b_info_latestissurercreditrating2(A2511,日期设置!$B$2,"102","1")</f>
        <v>AA+</v>
      </c>
      <c r="O2511" s="8">
        <v>5.0199999999999996</v>
      </c>
      <c r="P2511" s="9">
        <f>[1]!b_info_repurchasedate(A2511)</f>
        <v>0</v>
      </c>
      <c r="Q2511" s="8" t="s">
        <v>17036</v>
      </c>
      <c r="R2511" s="2" t="str">
        <f>IF((--IF(P2511=0,Q2511,P2511))&gt;(--日期设置!$B$2),IF(P2511=0,Q2511,P2511),Q2511)</f>
        <v>2027-04-01</v>
      </c>
      <c r="S2511" s="2" t="s">
        <v>18410</v>
      </c>
      <c r="T2511" s="8">
        <f>[1]!b_anal_ptmyear($A2511,日期设置!$B$2)</f>
        <v>6.0273972602739727</v>
      </c>
      <c r="U2511" s="8">
        <f>[1]!b_anal_termifexercise($A2511,日期设置!B$2)</f>
        <v>0</v>
      </c>
      <c r="V2511" s="10">
        <f>[1]!b_dq_dirtyprice(A2511,日期设置!$B$2)</f>
        <v>101.3451</v>
      </c>
      <c r="W2511" s="11">
        <f>IF(U2511=0,ROUNDUP((Q2511-日期设置!$B$2)/365,0),ROUNDUP((R2511-日期设置!$B$2)/365,0))</f>
        <v>7</v>
      </c>
      <c r="X2511" s="18">
        <f>_xlfn.IFNA(VLOOKUP(A2511,过往入选债券!A:D,4,0),2)</f>
        <v>2</v>
      </c>
      <c r="Y2511">
        <f>_xlfn.IFNA(VLOOKUP(C2511,[2]Sheet1!$A:$A,1,0),3)</f>
        <v>3</v>
      </c>
    </row>
    <row r="2512" spans="1:25" hidden="1" x14ac:dyDescent="0.2">
      <c r="A2512" s="21" t="s">
        <v>1203</v>
      </c>
      <c r="B2512" s="21" t="s">
        <v>1204</v>
      </c>
      <c r="C2512" s="37" t="s">
        <v>1201</v>
      </c>
      <c r="D2512" s="26" t="str">
        <f>[1]!b_calc_yield(A2512,日期设置!$B$2,F2512,1,R2512,1,O2512,L2512,S2512,)</f>
        <v>Fetching...</v>
      </c>
      <c r="E2512" s="26">
        <f t="shared" si="78"/>
        <v>8.0224755214033614</v>
      </c>
      <c r="F2512" s="18">
        <f>[1]!b_dq_cleanprice($A2512,日期设置!B$2)</f>
        <v>101.4</v>
      </c>
      <c r="G2512" s="18" t="str">
        <f t="shared" si="79"/>
        <v>1.44 + 0</v>
      </c>
      <c r="H2512" s="27">
        <f>[1]!b_dq_pctchange($A2512,日期设置!$B$2,1)/100</f>
        <v>0</v>
      </c>
      <c r="I2512" s="26">
        <f>[1]!b_pq_pctchange(A2512,日期设置!$B$4,日期设置!$B$2,1)</f>
        <v>0</v>
      </c>
      <c r="J2512" s="26">
        <f>[1]!b_pq_pctchange(A2512,日期设置!$C$4,日期设置!$B$2,1)</f>
        <v>0</v>
      </c>
      <c r="K2512" s="52">
        <f>[1]!b_dq_amount($A2512,日期设置!B$2,2,10000)</f>
        <v>0</v>
      </c>
      <c r="L2512" s="26">
        <f>[1]!b_info_latestpar(A2512,日期设置!$B$2)</f>
        <v>100</v>
      </c>
      <c r="M2512" s="6">
        <f>[1]!b_info_outstandingbalance($A2512,日期设置!B$2)</f>
        <v>1.4</v>
      </c>
      <c r="N2512" s="7">
        <f>[1]!b_info_latestissurercreditrating2(A2512,日期设置!$B$2,"102","1")</f>
        <v>0</v>
      </c>
      <c r="O2512" s="8">
        <v>6.8</v>
      </c>
      <c r="P2512" s="9">
        <f>[1]!b_info_repurchasedate(A2512)</f>
        <v>0</v>
      </c>
      <c r="Q2512" s="8" t="s">
        <v>16378</v>
      </c>
      <c r="R2512" s="2" t="str">
        <f>IF((--IF(P2512=0,Q2512,P2512))&gt;(--日期设置!$B$2),IF(P2512=0,Q2512,P2512),Q2512)</f>
        <v>2022-09-01</v>
      </c>
      <c r="S2512" s="2" t="s">
        <v>18154</v>
      </c>
      <c r="T2512" s="8">
        <f>[1]!b_anal_ptmyear($A2512,日期设置!$B$2)</f>
        <v>1.4465753424657535</v>
      </c>
      <c r="U2512" s="8">
        <f>[1]!b_anal_termifexercise($A2512,日期设置!B$2)</f>
        <v>0</v>
      </c>
      <c r="V2512" s="10">
        <f>[1]!b_dq_dirtyprice(A2512,日期设置!$B$2)</f>
        <v>105.16330000000001</v>
      </c>
      <c r="W2512" s="11">
        <f>IF(U2512=0,ROUNDUP((Q2512-日期设置!$B$2)/365,0),ROUNDUP((R2512-日期设置!$B$2)/365,0))</f>
        <v>2</v>
      </c>
      <c r="X2512" s="18">
        <f>_xlfn.IFNA(VLOOKUP(A2512,过往入选债券!A:D,4,0),2)</f>
        <v>2</v>
      </c>
      <c r="Y2512">
        <f>_xlfn.IFNA(VLOOKUP(C2512,[2]Sheet1!$A:$A,1,0),3)</f>
        <v>3</v>
      </c>
    </row>
    <row r="2513" spans="1:25" hidden="1" x14ac:dyDescent="0.2">
      <c r="A2513" s="21" t="s">
        <v>9421</v>
      </c>
      <c r="B2513" s="21" t="s">
        <v>9422</v>
      </c>
      <c r="C2513" s="37" t="s">
        <v>6096</v>
      </c>
      <c r="D2513" s="26" t="str">
        <f>[1]!b_calc_yield(A2513,日期设置!$B$2,F2513,1,R2513,1,O2513,L2513,S2513,)</f>
        <v>Fetching...</v>
      </c>
      <c r="E2513" s="26">
        <f t="shared" si="78"/>
        <v>9.0201980957674834</v>
      </c>
      <c r="F2513" s="18">
        <f>[1]!b_dq_cleanprice($A2513,日期设置!B$2)</f>
        <v>99.918499999999995</v>
      </c>
      <c r="G2513" s="18" t="str">
        <f t="shared" si="79"/>
        <v>1.60 + 0</v>
      </c>
      <c r="H2513" s="27">
        <f>[1]!b_dq_pctchange($A2513,日期设置!$B$2,1)/100</f>
        <v>0</v>
      </c>
      <c r="I2513" s="26">
        <f>[1]!b_pq_pctchange(A2513,日期设置!$B$4,日期设置!$B$2,1)</f>
        <v>0</v>
      </c>
      <c r="J2513" s="26">
        <f>[1]!b_pq_pctchange(A2513,日期设置!$C$4,日期设置!$B$2,1)</f>
        <v>0</v>
      </c>
      <c r="K2513" s="52">
        <f>[1]!b_dq_amount($A2513,日期设置!B$2,2,10000)</f>
        <v>0</v>
      </c>
      <c r="L2513" s="26">
        <f>[1]!b_info_latestpar(A2513,日期设置!$B$2)</f>
        <v>100</v>
      </c>
      <c r="M2513" s="6">
        <f>[1]!b_info_outstandingbalance($A2513,日期设置!B$2)</f>
        <v>6.5</v>
      </c>
      <c r="N2513" s="7" t="str">
        <f>[1]!b_info_latestissurercreditrating2(A2513,日期设置!$B$2,"102","1")</f>
        <v>AA+</v>
      </c>
      <c r="O2513" s="8">
        <v>5.7</v>
      </c>
      <c r="P2513" s="9">
        <f>[1]!b_info_repurchasedate(A2513)</f>
        <v>0</v>
      </c>
      <c r="Q2513" s="8" t="s">
        <v>16170</v>
      </c>
      <c r="R2513" s="2" t="str">
        <f>IF((--IF(P2513=0,Q2513,P2513))&gt;(--日期设置!$B$2),IF(P2513=0,Q2513,P2513),Q2513)</f>
        <v>2022-10-28</v>
      </c>
      <c r="S2513" s="2" t="s">
        <v>17959</v>
      </c>
      <c r="T2513" s="8">
        <f>[1]!b_anal_ptmyear($A2513,日期设置!$B$2)</f>
        <v>1.6027397260273972</v>
      </c>
      <c r="U2513" s="8">
        <f>[1]!b_anal_termifexercise($A2513,日期设置!B$2)</f>
        <v>0</v>
      </c>
      <c r="V2513" s="10">
        <f>[1]!b_dq_dirtyprice(A2513,日期设置!$B$2)</f>
        <v>102.1829</v>
      </c>
      <c r="W2513" s="11">
        <f>IF(U2513=0,ROUNDUP((Q2513-日期设置!$B$2)/365,0),ROUNDUP((R2513-日期设置!$B$2)/365,0))</f>
        <v>2</v>
      </c>
      <c r="X2513" s="18">
        <f>_xlfn.IFNA(VLOOKUP(A2513,过往入选债券!A:D,4,0),2)</f>
        <v>2</v>
      </c>
      <c r="Y2513">
        <f>_xlfn.IFNA(VLOOKUP(C2513,[2]Sheet1!$A:$A,1,0),3)</f>
        <v>3</v>
      </c>
    </row>
    <row r="2514" spans="1:25" hidden="1" x14ac:dyDescent="0.2">
      <c r="A2514" s="21" t="s">
        <v>2308</v>
      </c>
      <c r="B2514" s="21" t="s">
        <v>2309</v>
      </c>
      <c r="C2514" s="37" t="s">
        <v>2310</v>
      </c>
      <c r="D2514" s="26" t="str">
        <f>[1]!b_calc_yield(A2514,日期设置!$B$2,F2514,1,R2514,1,O2514,L2514,S2514,)</f>
        <v>Fetching...</v>
      </c>
      <c r="E2514" s="26">
        <f t="shared" si="78"/>
        <v>4.0807395444845795</v>
      </c>
      <c r="F2514" s="18">
        <f>[1]!b_dq_cleanprice($A2514,日期设置!B$2)</f>
        <v>101.1277</v>
      </c>
      <c r="G2514" s="18" t="str">
        <f t="shared" si="79"/>
        <v>2.71 + 0.71</v>
      </c>
      <c r="H2514" s="27">
        <f>[1]!b_dq_pctchange($A2514,日期设置!$B$2,1)/100</f>
        <v>0</v>
      </c>
      <c r="I2514" s="26">
        <f>[1]!b_pq_pctchange(A2514,日期设置!$B$4,日期设置!$B$2,1)</f>
        <v>0</v>
      </c>
      <c r="J2514" s="26">
        <f>[1]!b_pq_pctchange(A2514,日期设置!$C$4,日期设置!$B$2,1)</f>
        <v>0</v>
      </c>
      <c r="K2514" s="52">
        <f>[1]!b_dq_amount($A2514,日期设置!B$2,2,10000)</f>
        <v>0</v>
      </c>
      <c r="L2514" s="26">
        <f>[1]!b_info_latestpar(A2514,日期设置!$B$2)</f>
        <v>100</v>
      </c>
      <c r="M2514" s="6">
        <f>[1]!b_info_outstandingbalance($A2514,日期设置!B$2)</f>
        <v>5</v>
      </c>
      <c r="N2514" s="7">
        <f>[1]!b_info_latestissurercreditrating2(A2514,日期设置!$B$2,"102","1")</f>
        <v>0</v>
      </c>
      <c r="O2514" s="8">
        <v>7.5</v>
      </c>
      <c r="P2514" s="9" t="str">
        <f>[1]!b_info_repurchasedate(A2514)</f>
        <v>2021-12-07</v>
      </c>
      <c r="Q2514" s="8" t="s">
        <v>16360</v>
      </c>
      <c r="R2514" s="2" t="str">
        <f>IF((--IF(P2514=0,Q2514,P2514))&gt;(--日期设置!$B$2),IF(P2514=0,Q2514,P2514),Q2514)</f>
        <v>2021-12-07</v>
      </c>
      <c r="S2514" s="2" t="s">
        <v>18140</v>
      </c>
      <c r="T2514" s="8">
        <f>[1]!b_anal_ptmyear($A2514,日期设置!$B$2)</f>
        <v>2.7123287671232879</v>
      </c>
      <c r="U2514" s="8">
        <f>[1]!b_anal_termifexercise($A2514,日期设置!B$2)</f>
        <v>0.71232876712328763</v>
      </c>
      <c r="V2514" s="10">
        <f>[1]!b_dq_dirtyprice(A2514,日期设置!$B$2)</f>
        <v>103.2852</v>
      </c>
      <c r="W2514" s="11">
        <f>IF(U2514=0,ROUNDUP((Q2514-日期设置!$B$2)/365,0),ROUNDUP((R2514-日期设置!$B$2)/365,0))</f>
        <v>1</v>
      </c>
      <c r="X2514" s="18">
        <f>_xlfn.IFNA(VLOOKUP(A2514,过往入选债券!A:D,4,0),2)</f>
        <v>2</v>
      </c>
      <c r="Y2514">
        <f>_xlfn.IFNA(VLOOKUP(C2514,[2]Sheet1!$A:$A,1,0),3)</f>
        <v>3</v>
      </c>
    </row>
    <row r="2515" spans="1:25" hidden="1" x14ac:dyDescent="0.2">
      <c r="A2515" s="21" t="s">
        <v>12160</v>
      </c>
      <c r="B2515" s="21" t="s">
        <v>12161</v>
      </c>
      <c r="C2515" s="37" t="s">
        <v>12162</v>
      </c>
      <c r="D2515" s="26" t="str">
        <f>[1]!b_calc_yield(A2515,日期设置!$B$2,F2515,1,R2515,1,O2515,L2515,S2515,)</f>
        <v>Fetching...</v>
      </c>
      <c r="E2515" s="26">
        <f t="shared" si="78"/>
        <v>38.671786323511292</v>
      </c>
      <c r="F2515" s="18">
        <f>[1]!b_dq_cleanprice($A2515,日期设置!B$2)</f>
        <v>60.3703</v>
      </c>
      <c r="G2515" s="18" t="str">
        <f t="shared" si="79"/>
        <v>3.66 + 0</v>
      </c>
      <c r="H2515" s="27">
        <f>[1]!b_dq_pctchange($A2515,日期设置!$B$2,1)/100</f>
        <v>0</v>
      </c>
      <c r="I2515" s="26">
        <f>[1]!b_pq_pctchange(A2515,日期设置!$B$4,日期设置!$B$2,1)</f>
        <v>0</v>
      </c>
      <c r="J2515" s="26">
        <f>[1]!b_pq_pctchange(A2515,日期设置!$C$4,日期设置!$B$2,1)</f>
        <v>0</v>
      </c>
      <c r="K2515" s="52">
        <f>[1]!b_dq_amount($A2515,日期设置!B$2,2,10000)</f>
        <v>0</v>
      </c>
      <c r="L2515" s="26">
        <f>[1]!b_info_latestpar(A2515,日期设置!$B$2)</f>
        <v>60</v>
      </c>
      <c r="M2515" s="6">
        <f>[1]!b_info_outstandingbalance($A2515,日期设置!B$2)</f>
        <v>4.8</v>
      </c>
      <c r="N2515" s="7">
        <f>[1]!b_info_latestissurercreditrating2(A2515,日期设置!$B$2,"102","1")</f>
        <v>0</v>
      </c>
      <c r="O2515" s="8">
        <v>6.38</v>
      </c>
      <c r="P2515" s="9">
        <f>[1]!b_info_repurchasedate(A2515)</f>
        <v>0</v>
      </c>
      <c r="Q2515" s="8" t="s">
        <v>16754</v>
      </c>
      <c r="R2515" s="2" t="str">
        <f>IF((--IF(P2515=0,Q2515,P2515))&gt;(--日期设置!$B$2),IF(P2515=0,Q2515,P2515),Q2515)</f>
        <v>2024-11-18</v>
      </c>
      <c r="S2515" s="2" t="s">
        <v>18380</v>
      </c>
      <c r="T2515" s="8">
        <f>[1]!b_anal_ptmyear($A2515,日期设置!$B$2)</f>
        <v>3.6602739726027398</v>
      </c>
      <c r="U2515" s="8">
        <f>[1]!b_anal_termifexercise($A2515,日期设置!B$2)</f>
        <v>0</v>
      </c>
      <c r="V2515" s="10">
        <f>[1]!b_dq_dirtyprice(A2515,日期设置!$B$2)</f>
        <v>61.6708</v>
      </c>
      <c r="W2515" s="11">
        <f>IF(U2515=0,ROUNDUP((Q2515-日期设置!$B$2)/365,0),ROUNDUP((R2515-日期设置!$B$2)/365,0))</f>
        <v>4</v>
      </c>
      <c r="X2515" s="18">
        <f>_xlfn.IFNA(VLOOKUP(A2515,过往入选债券!A:D,4,0),2)</f>
        <v>2</v>
      </c>
      <c r="Y2515">
        <f>_xlfn.IFNA(VLOOKUP(C2515,[2]Sheet1!$A:$A,1,0),3)</f>
        <v>3</v>
      </c>
    </row>
    <row r="2516" spans="1:25" hidden="1" x14ac:dyDescent="0.2">
      <c r="A2516" s="21" t="s">
        <v>4912</v>
      </c>
      <c r="B2516" s="21" t="s">
        <v>4913</v>
      </c>
      <c r="C2516" s="37" t="s">
        <v>4914</v>
      </c>
      <c r="D2516" s="26" t="str">
        <f>[1]!b_calc_yield(A2516,日期设置!$B$2,F2516,1,R2516,1,O2516,L2516,S2516,)</f>
        <v>Fetching...</v>
      </c>
      <c r="E2516" s="26">
        <f t="shared" si="78"/>
        <v>2.6985288531901297</v>
      </c>
      <c r="F2516" s="18">
        <f>[1]!b_dq_cleanprice($A2516,日期设置!B$2)</f>
        <v>100.3981</v>
      </c>
      <c r="G2516" s="18" t="str">
        <f t="shared" si="79"/>
        <v>0.47 + 0</v>
      </c>
      <c r="H2516" s="27">
        <f>[1]!b_dq_pctchange($A2516,日期设置!$B$2,1)/100</f>
        <v>0</v>
      </c>
      <c r="I2516" s="26">
        <f>[1]!b_pq_pctchange(A2516,日期设置!$B$4,日期设置!$B$2,1)</f>
        <v>0</v>
      </c>
      <c r="J2516" s="26">
        <f>[1]!b_pq_pctchange(A2516,日期设置!$C$4,日期设置!$B$2,1)</f>
        <v>-0.278708406048158</v>
      </c>
      <c r="K2516" s="52">
        <f>[1]!b_dq_amount($A2516,日期设置!B$2,2,10000)</f>
        <v>0</v>
      </c>
      <c r="L2516" s="26">
        <f>[1]!b_info_latestpar(A2516,日期设置!$B$2)</f>
        <v>100</v>
      </c>
      <c r="M2516" s="6">
        <f>[1]!b_info_outstandingbalance($A2516,日期设置!B$2)</f>
        <v>5</v>
      </c>
      <c r="N2516" s="7" t="str">
        <f>[1]!b_info_latestissurercreditrating2(A2516,日期设置!$B$2,"102","1")</f>
        <v>AA</v>
      </c>
      <c r="O2516" s="8">
        <v>6.8</v>
      </c>
      <c r="P2516" s="9">
        <f>[1]!b_info_repurchasedate(A2516)</f>
        <v>0</v>
      </c>
      <c r="Q2516" s="8" t="s">
        <v>17262</v>
      </c>
      <c r="R2516" s="2" t="str">
        <f>IF((--IF(P2516=0,Q2516,P2516))&gt;(--日期设置!$B$2),IF(P2516=0,Q2516,P2516),Q2516)</f>
        <v>2021-09-10</v>
      </c>
      <c r="S2516" s="2" t="s">
        <v>18830</v>
      </c>
      <c r="T2516" s="8">
        <f>[1]!b_anal_ptmyear($A2516,日期设置!$B$2)</f>
        <v>0.47123287671232877</v>
      </c>
      <c r="U2516" s="8">
        <f>[1]!b_anal_termifexercise($A2516,日期设置!B$2)</f>
        <v>0</v>
      </c>
      <c r="V2516" s="10">
        <f>[1]!b_dq_dirtyprice(A2516,日期设置!$B$2)</f>
        <v>103.9937</v>
      </c>
      <c r="W2516" s="11">
        <f>IF(U2516=0,ROUNDUP((Q2516-日期设置!$B$2)/365,0),ROUNDUP((R2516-日期设置!$B$2)/365,0))</f>
        <v>1</v>
      </c>
      <c r="X2516" s="18">
        <f>_xlfn.IFNA(VLOOKUP(A2516,过往入选债券!A:D,4,0),2)</f>
        <v>2</v>
      </c>
      <c r="Y2516">
        <f>_xlfn.IFNA(VLOOKUP(C2516,[2]Sheet1!$A:$A,1,0),3)</f>
        <v>3</v>
      </c>
    </row>
    <row r="2517" spans="1:25" hidden="1" x14ac:dyDescent="0.2">
      <c r="A2517" s="21" t="s">
        <v>3099</v>
      </c>
      <c r="B2517" s="21" t="s">
        <v>3100</v>
      </c>
      <c r="C2517" s="37" t="s">
        <v>967</v>
      </c>
      <c r="D2517" s="26" t="str">
        <f>[1]!b_calc_yield(A2517,日期设置!$B$2,F2517,1,R2517,1,O2517,L2517,S2517,)</f>
        <v>Fetching...</v>
      </c>
      <c r="E2517" s="26">
        <f t="shared" si="78"/>
        <v>6.1233152923697354</v>
      </c>
      <c r="F2517" s="18">
        <f>[1]!b_dq_cleanprice($A2517,日期设置!B$2)</f>
        <v>101.87130000000001</v>
      </c>
      <c r="G2517" s="18" t="str">
        <f t="shared" si="79"/>
        <v>1.13 + 0</v>
      </c>
      <c r="H2517" s="27">
        <f>[1]!b_dq_pctchange($A2517,日期设置!$B$2,1)/100</f>
        <v>0</v>
      </c>
      <c r="I2517" s="26">
        <f>[1]!b_pq_pctchange(A2517,日期设置!$B$4,日期设置!$B$2,1)</f>
        <v>-0.35399459275459583</v>
      </c>
      <c r="J2517" s="26">
        <f>[1]!b_pq_pctchange(A2517,日期设置!$C$4,日期设置!$B$2,1)</f>
        <v>-0.53991093910331556</v>
      </c>
      <c r="K2517" s="52">
        <f>[1]!b_dq_amount($A2517,日期设置!B$2,2,10000)</f>
        <v>0</v>
      </c>
      <c r="L2517" s="26">
        <f>[1]!b_info_latestpar(A2517,日期设置!$B$2)</f>
        <v>100</v>
      </c>
      <c r="M2517" s="6">
        <f>[1]!b_info_outstandingbalance($A2517,日期设置!B$2)</f>
        <v>6</v>
      </c>
      <c r="N2517" s="7">
        <f>[1]!b_info_latestissurercreditrating2(A2517,日期设置!$B$2,"102","1")</f>
        <v>0</v>
      </c>
      <c r="O2517" s="8">
        <v>7.5</v>
      </c>
      <c r="P2517" s="9">
        <f>[1]!b_info_repurchasedate(A2517)</f>
        <v>0</v>
      </c>
      <c r="Q2517" s="8" t="s">
        <v>16467</v>
      </c>
      <c r="R2517" s="2" t="str">
        <f>IF((--IF(P2517=0,Q2517,P2517))&gt;(--日期设置!$B$2),IF(P2517=0,Q2517,P2517),Q2517)</f>
        <v>2022-05-10</v>
      </c>
      <c r="S2517" s="2" t="s">
        <v>17809</v>
      </c>
      <c r="T2517" s="8">
        <f>[1]!b_anal_ptmyear($A2517,日期设置!$B$2)</f>
        <v>1.1342465753424658</v>
      </c>
      <c r="U2517" s="8">
        <f>[1]!b_anal_termifexercise($A2517,日期设置!B$2)</f>
        <v>0</v>
      </c>
      <c r="V2517" s="10">
        <f>[1]!b_dq_dirtyprice(A2517,日期设置!$B$2)</f>
        <v>108.36450000000001</v>
      </c>
      <c r="W2517" s="11">
        <f>IF(U2517=0,ROUNDUP((Q2517-日期设置!$B$2)/365,0),ROUNDUP((R2517-日期设置!$B$2)/365,0))</f>
        <v>2</v>
      </c>
      <c r="X2517" s="18">
        <f>_xlfn.IFNA(VLOOKUP(A2517,过往入选债券!A:D,4,0),2)</f>
        <v>2</v>
      </c>
      <c r="Y2517">
        <f>_xlfn.IFNA(VLOOKUP(C2517,[2]Sheet1!$A:$A,1,0),3)</f>
        <v>3</v>
      </c>
    </row>
    <row r="2518" spans="1:25" hidden="1" x14ac:dyDescent="0.2">
      <c r="A2518" s="21" t="s">
        <v>4520</v>
      </c>
      <c r="B2518" s="21" t="s">
        <v>4521</v>
      </c>
      <c r="C2518" s="37" t="s">
        <v>4522</v>
      </c>
      <c r="D2518" s="26" t="str">
        <f>[1]!b_calc_yield(A2518,日期设置!$B$2,F2518,1,R2518,1,O2518,L2518,S2518,)</f>
        <v>Fetching...</v>
      </c>
      <c r="E2518" s="26">
        <f t="shared" si="78"/>
        <v>12.109295906731887</v>
      </c>
      <c r="F2518" s="18">
        <f>[1]!b_dq_cleanprice($A2518,日期设置!B$2)</f>
        <v>99</v>
      </c>
      <c r="G2518" s="18" t="str">
        <f t="shared" si="79"/>
        <v>4.19 + 2.19</v>
      </c>
      <c r="H2518" s="27">
        <f>[1]!b_dq_pctchange($A2518,日期设置!$B$2,1)/100</f>
        <v>0</v>
      </c>
      <c r="I2518" s="26">
        <f>[1]!b_pq_pctchange(A2518,日期设置!$B$4,日期设置!$B$2,1)</f>
        <v>0</v>
      </c>
      <c r="J2518" s="26">
        <f>[1]!b_pq_pctchange(A2518,日期设置!$C$4,日期设置!$B$2,1)</f>
        <v>0</v>
      </c>
      <c r="K2518" s="52">
        <f>[1]!b_dq_amount($A2518,日期设置!B$2,2,10000)</f>
        <v>0</v>
      </c>
      <c r="L2518" s="26">
        <f>[1]!b_info_latestpar(A2518,日期设置!$B$2)</f>
        <v>100</v>
      </c>
      <c r="M2518" s="6">
        <f>[1]!b_info_outstandingbalance($A2518,日期设置!B$2)</f>
        <v>5</v>
      </c>
      <c r="N2518" s="7">
        <f>[1]!b_info_latestissurercreditrating2(A2518,日期设置!$B$2,"102","1")</f>
        <v>0</v>
      </c>
      <c r="O2518" s="8">
        <v>5.24</v>
      </c>
      <c r="P2518" s="9" t="str">
        <f>[1]!b_info_repurchasedate(A2518)</f>
        <v>2023-06-01</v>
      </c>
      <c r="Q2518" s="8" t="s">
        <v>17395</v>
      </c>
      <c r="R2518" s="2" t="str">
        <f>IF((--IF(P2518=0,Q2518,P2518))&gt;(--日期设置!$B$2),IF(P2518=0,Q2518,P2518),Q2518)</f>
        <v>2023-06-01</v>
      </c>
      <c r="S2518" s="2" t="s">
        <v>18248</v>
      </c>
      <c r="T2518" s="8">
        <f>[1]!b_anal_ptmyear($A2518,日期设置!$B$2)</f>
        <v>4.1945205479452055</v>
      </c>
      <c r="U2518" s="8">
        <f>[1]!b_anal_termifexercise($A2518,日期设置!B$2)</f>
        <v>2.1945205479452055</v>
      </c>
      <c r="V2518" s="10">
        <f>[1]!b_dq_dirtyprice(A2518,日期设置!$B$2)</f>
        <v>103.22069999999999</v>
      </c>
      <c r="W2518" s="11">
        <f>IF(U2518=0,ROUNDUP((Q2518-日期设置!$B$2)/365,0),ROUNDUP((R2518-日期设置!$B$2)/365,0))</f>
        <v>3</v>
      </c>
      <c r="X2518" s="18">
        <f>_xlfn.IFNA(VLOOKUP(A2518,过往入选债券!A:D,4,0),2)</f>
        <v>2</v>
      </c>
      <c r="Y2518">
        <f>_xlfn.IFNA(VLOOKUP(C2518,[2]Sheet1!$A:$A,1,0),3)</f>
        <v>3</v>
      </c>
    </row>
    <row r="2519" spans="1:25" hidden="1" x14ac:dyDescent="0.2">
      <c r="A2519" s="28" t="s">
        <v>19376</v>
      </c>
      <c r="B2519" s="28" t="s">
        <v>19377</v>
      </c>
      <c r="C2519" s="38" t="s">
        <v>70</v>
      </c>
      <c r="D2519" s="26" t="str">
        <f>[1]!b_calc_yield(A2519,日期设置!$B$2,F2519,1,R2519,1,O2519,L2519,S2519,)</f>
        <v>Fetching...</v>
      </c>
      <c r="E2519" s="26">
        <f t="shared" si="78"/>
        <v>2.4944889652164237</v>
      </c>
      <c r="F2519" s="18">
        <f>[1]!b_dq_cleanprice($A2519,日期设置!B$2)</f>
        <v>99.540400000000005</v>
      </c>
      <c r="G2519" s="18" t="str">
        <f t="shared" si="79"/>
        <v>0.43 + 0</v>
      </c>
      <c r="H2519" s="27">
        <f>[1]!b_dq_pctchange($A2519,日期设置!$B$2,1)/100</f>
        <v>0</v>
      </c>
      <c r="I2519" s="26">
        <f>[1]!b_pq_pctchange(A2519,日期设置!$B$4,日期设置!$B$2,1)</f>
        <v>0</v>
      </c>
      <c r="J2519" s="26">
        <f>[1]!b_pq_pctchange(A2519,日期设置!$C$4,日期设置!$B$2,1)</f>
        <v>0</v>
      </c>
      <c r="K2519" s="52">
        <f>[1]!b_dq_amount($A2519,日期设置!B$2,2,10000)</f>
        <v>0</v>
      </c>
      <c r="L2519" s="26">
        <f>[1]!b_info_latestpar(A2519,日期设置!$B$2)</f>
        <v>100</v>
      </c>
      <c r="M2519" s="6">
        <f>[1]!b_info_outstandingbalance($A2519,日期设置!B$2)</f>
        <v>10</v>
      </c>
      <c r="N2519" s="7" t="str">
        <f>[1]!b_info_latestissurercreditrating2(A2519,日期设置!$B$2,"102","1")</f>
        <v>AA</v>
      </c>
      <c r="O2519" s="8">
        <v>4.8</v>
      </c>
      <c r="P2519" s="9">
        <f>[1]!b_info_repurchasedate(A2519)</f>
        <v>0</v>
      </c>
      <c r="Q2519" s="8" t="s">
        <v>16342</v>
      </c>
      <c r="R2519" s="2" t="str">
        <f>IF((--IF(P2519=0,Q2519,P2519))&gt;(--日期设置!$B$2),IF(P2519=0,Q2519,P2519),Q2519)</f>
        <v>2021-08-28</v>
      </c>
      <c r="S2519" s="31" t="s">
        <v>19230</v>
      </c>
      <c r="T2519" s="8">
        <f>[1]!b_anal_ptmyear($A2519,日期设置!$B$2)</f>
        <v>0.43561643835616437</v>
      </c>
      <c r="U2519" s="8">
        <f>[1]!b_anal_termifexercise($A2519,日期设置!B$2)</f>
        <v>0</v>
      </c>
      <c r="V2519" s="10">
        <f>[1]!b_dq_dirtyprice(A2519,日期设置!$B$2)</f>
        <v>102.24939999999999</v>
      </c>
      <c r="W2519" s="11">
        <f>IF(U2519=0,ROUNDUP((Q2519-日期设置!$B$2)/365,0),ROUNDUP((R2519-日期设置!$B$2)/365,0))</f>
        <v>1</v>
      </c>
      <c r="X2519" s="18">
        <f>_xlfn.IFNA(VLOOKUP(A2519,过往入选债券!A:D,4,0),2)</f>
        <v>2</v>
      </c>
      <c r="Y2519">
        <f>_xlfn.IFNA(VLOOKUP(C2519,[2]Sheet1!$A:$A,1,0),3)</f>
        <v>3</v>
      </c>
    </row>
    <row r="2520" spans="1:25" hidden="1" x14ac:dyDescent="0.2">
      <c r="A2520" s="28" t="s">
        <v>19531</v>
      </c>
      <c r="B2520" s="28" t="s">
        <v>19532</v>
      </c>
      <c r="C2520" s="38" t="s">
        <v>10869</v>
      </c>
      <c r="D2520" s="26" t="str">
        <f>[1]!b_calc_yield(A2520,日期设置!$B$2,F2520,1,R2520,1,O2520,L2520,S2520,)</f>
        <v>Fetching...</v>
      </c>
      <c r="E2520" s="26">
        <f t="shared" si="78"/>
        <v>13.357288351929309</v>
      </c>
      <c r="F2520" s="18">
        <f>[1]!b_dq_cleanprice($A2520,日期设置!B$2)</f>
        <v>98.972800000000007</v>
      </c>
      <c r="G2520" s="18" t="str">
        <f t="shared" si="79"/>
        <v>4.39 + 2.39</v>
      </c>
      <c r="H2520" s="27">
        <f>[1]!b_dq_pctchange($A2520,日期设置!$B$2,1)/100</f>
        <v>0</v>
      </c>
      <c r="I2520" s="26">
        <f>[1]!b_pq_pctchange(A2520,日期设置!$B$4,日期设置!$B$2,1)</f>
        <v>0</v>
      </c>
      <c r="J2520" s="26">
        <f>[1]!b_pq_pctchange(A2520,日期设置!$C$4,日期设置!$B$2,1)</f>
        <v>0</v>
      </c>
      <c r="K2520" s="52">
        <f>[1]!b_dq_amount($A2520,日期设置!B$2,2,10000)</f>
        <v>0</v>
      </c>
      <c r="L2520" s="26">
        <f>[1]!b_info_latestpar(A2520,日期设置!$B$2)</f>
        <v>100</v>
      </c>
      <c r="M2520" s="6">
        <f>[1]!b_info_outstandingbalance($A2520,日期设置!B$2)</f>
        <v>10</v>
      </c>
      <c r="N2520" s="7" t="str">
        <f>[1]!b_info_latestissurercreditrating2(A2520,日期设置!$B$2,"102","1")</f>
        <v>AA</v>
      </c>
      <c r="O2520" s="8">
        <v>5.27</v>
      </c>
      <c r="P2520" s="9" t="str">
        <f>[1]!b_info_repurchasedate(A2520)</f>
        <v>2023-08-13</v>
      </c>
      <c r="Q2520" s="8" t="s">
        <v>19998</v>
      </c>
      <c r="R2520" s="2" t="str">
        <f>IF((--IF(P2520=0,Q2520,P2520))&gt;(--日期设置!$B$2),IF(P2520=0,Q2520,P2520),Q2520)</f>
        <v>2023-08-13</v>
      </c>
      <c r="S2520" s="31" t="s">
        <v>19159</v>
      </c>
      <c r="T2520" s="8">
        <f>[1]!b_anal_ptmyear($A2520,日期设置!$B$2)</f>
        <v>4.3945205479452056</v>
      </c>
      <c r="U2520" s="8">
        <f>[1]!b_anal_termifexercise($A2520,日期设置!B$2)</f>
        <v>2.3945205479452056</v>
      </c>
      <c r="V2520" s="10">
        <f>[1]!b_dq_dirtyprice(A2520,日期设置!$B$2)</f>
        <v>102.16370000000001</v>
      </c>
      <c r="W2520" s="11">
        <f>IF(U2520=0,ROUNDUP((Q2520-日期设置!$B$2)/365,0),ROUNDUP((R2520-日期设置!$B$2)/365,0))</f>
        <v>3</v>
      </c>
      <c r="X2520" s="18">
        <f>_xlfn.IFNA(VLOOKUP(A2520,过往入选债券!A:D,4,0),2)</f>
        <v>2</v>
      </c>
      <c r="Y2520">
        <f>_xlfn.IFNA(VLOOKUP(C2520,[2]Sheet1!$A:$A,1,0),3)</f>
        <v>3</v>
      </c>
    </row>
    <row r="2521" spans="1:25" hidden="1" x14ac:dyDescent="0.2">
      <c r="A2521" s="21" t="s">
        <v>12880</v>
      </c>
      <c r="B2521" s="21" t="s">
        <v>12881</v>
      </c>
      <c r="C2521" s="37" t="s">
        <v>12834</v>
      </c>
      <c r="D2521" s="26" t="str">
        <f>[1]!b_calc_yield(A2521,日期设置!$B$2,F2521,1,R2521,1,O2521,L2521,S2521,)</f>
        <v>Fetching...</v>
      </c>
      <c r="E2521" s="26">
        <f t="shared" si="78"/>
        <v>25.328937263856343</v>
      </c>
      <c r="F2521" s="18">
        <f>[1]!b_dq_cleanprice($A2521,日期设置!B$2)</f>
        <v>39.001399999999997</v>
      </c>
      <c r="G2521" s="18" t="str">
        <f t="shared" si="79"/>
        <v>1.96 + 0</v>
      </c>
      <c r="H2521" s="27">
        <f>[1]!b_dq_pctchange($A2521,日期设置!$B$2,1)/100</f>
        <v>0</v>
      </c>
      <c r="I2521" s="26">
        <f>[1]!b_pq_pctchange(A2521,日期设置!$B$4,日期设置!$B$2,1)</f>
        <v>0</v>
      </c>
      <c r="J2521" s="26">
        <f>[1]!b_pq_pctchange(A2521,日期设置!$C$4,日期设置!$B$2,1)</f>
        <v>-33.33321937711532</v>
      </c>
      <c r="K2521" s="52">
        <f>[1]!b_dq_amount($A2521,日期设置!B$2,2,10000)</f>
        <v>0</v>
      </c>
      <c r="L2521" s="26">
        <f>[1]!b_info_latestpar(A2521,日期设置!$B$2)</f>
        <v>40</v>
      </c>
      <c r="M2521" s="6">
        <f>[1]!b_info_outstandingbalance($A2521,日期设置!B$2)</f>
        <v>4</v>
      </c>
      <c r="N2521" s="7" t="str">
        <f>[1]!b_info_latestissurercreditrating2(A2521,日期设置!$B$2,"102","1")</f>
        <v>AA</v>
      </c>
      <c r="O2521" s="8">
        <v>4.4800000000000004</v>
      </c>
      <c r="P2521" s="9">
        <f>[1]!b_info_repurchasedate(A2521)</f>
        <v>0</v>
      </c>
      <c r="Q2521" s="8" t="s">
        <v>16042</v>
      </c>
      <c r="R2521" s="2" t="str">
        <f>IF((--IF(P2521=0,Q2521,P2521))&gt;(--日期设置!$B$2),IF(P2521=0,Q2521,P2521),Q2521)</f>
        <v>2023-03-09</v>
      </c>
      <c r="S2521" s="2" t="s">
        <v>17829</v>
      </c>
      <c r="T2521" s="8">
        <f>[1]!b_anal_ptmyear($A2521,日期设置!$B$2)</f>
        <v>1.9643835616438357</v>
      </c>
      <c r="U2521" s="8">
        <f>[1]!b_anal_termifexercise($A2521,日期设置!B$2)</f>
        <v>0</v>
      </c>
      <c r="V2521" s="10">
        <f>[1]!b_dq_dirtyprice(A2521,日期设置!$B$2)</f>
        <v>39.065199999999997</v>
      </c>
      <c r="W2521" s="11">
        <f>IF(U2521=0,ROUNDUP((Q2521-日期设置!$B$2)/365,0),ROUNDUP((R2521-日期设置!$B$2)/365,0))</f>
        <v>2</v>
      </c>
      <c r="X2521" s="18">
        <f>_xlfn.IFNA(VLOOKUP(A2521,过往入选债券!A:D,4,0),2)</f>
        <v>2</v>
      </c>
      <c r="Y2521">
        <f>_xlfn.IFNA(VLOOKUP(C2521,[2]Sheet1!$A:$A,1,0),3)</f>
        <v>3</v>
      </c>
    </row>
    <row r="2522" spans="1:25" hidden="1" x14ac:dyDescent="0.2">
      <c r="A2522" s="21" t="s">
        <v>15086</v>
      </c>
      <c r="B2522" s="21" t="s">
        <v>15087</v>
      </c>
      <c r="C2522" s="37" t="s">
        <v>8070</v>
      </c>
      <c r="D2522" s="26" t="str">
        <f>[1]!b_calc_yield(A2522,日期设置!$B$2,F2522,1,R2522,1,O2522,L2522,S2522,)</f>
        <v>Fetching...</v>
      </c>
      <c r="E2522" s="26">
        <f t="shared" si="78"/>
        <v>28.224349985349974</v>
      </c>
      <c r="F2522" s="18">
        <f>[1]!b_dq_cleanprice($A2522,日期设置!B$2)</f>
        <v>101.87869999999999</v>
      </c>
      <c r="G2522" s="18" t="str">
        <f t="shared" si="79"/>
        <v>4.97 + 0</v>
      </c>
      <c r="H2522" s="27">
        <f>[1]!b_dq_pctchange($A2522,日期设置!$B$2,1)/100</f>
        <v>0</v>
      </c>
      <c r="I2522" s="26">
        <f>[1]!b_pq_pctchange(A2522,日期设置!$B$4,日期设置!$B$2,1)</f>
        <v>0</v>
      </c>
      <c r="J2522" s="26">
        <f>[1]!b_pq_pctchange(A2522,日期设置!$C$4,日期设置!$B$2,1)</f>
        <v>0</v>
      </c>
      <c r="K2522" s="52">
        <f>[1]!b_dq_amount($A2522,日期设置!B$2,2,10000)</f>
        <v>0</v>
      </c>
      <c r="L2522" s="26">
        <f>[1]!b_info_latestpar(A2522,日期设置!$B$2)</f>
        <v>100</v>
      </c>
      <c r="M2522" s="6">
        <f>[1]!b_info_outstandingbalance($A2522,日期设置!B$2)</f>
        <v>6</v>
      </c>
      <c r="N2522" s="7" t="str">
        <f>[1]!b_info_latestissurercreditrating2(A2522,日期设置!$B$2,"102","1")</f>
        <v>AA</v>
      </c>
      <c r="O2522" s="8">
        <v>6.17</v>
      </c>
      <c r="P2522" s="9">
        <f>[1]!b_info_repurchasedate(A2522)</f>
        <v>0</v>
      </c>
      <c r="Q2522" s="8" t="s">
        <v>17118</v>
      </c>
      <c r="R2522" s="2" t="str">
        <f>IF((--IF(P2522=0,Q2522,P2522))&gt;(--日期设置!$B$2),IF(P2522=0,Q2522,P2522),Q2522)</f>
        <v>2026-03-12</v>
      </c>
      <c r="S2522" s="2" t="s">
        <v>18694</v>
      </c>
      <c r="T2522" s="8">
        <f>[1]!b_anal_ptmyear($A2522,日期设置!$B$2)</f>
        <v>4.9726027397260273</v>
      </c>
      <c r="U2522" s="8">
        <f>[1]!b_anal_termifexercise($A2522,日期设置!B$2)</f>
        <v>0</v>
      </c>
      <c r="V2522" s="10">
        <f>[1]!b_dq_dirtyprice(A2522,日期设置!$B$2)</f>
        <v>102.04770000000001</v>
      </c>
      <c r="W2522" s="11">
        <f>IF(U2522=0,ROUNDUP((Q2522-日期设置!$B$2)/365,0),ROUNDUP((R2522-日期设置!$B$2)/365,0))</f>
        <v>5</v>
      </c>
      <c r="X2522" s="18">
        <f>_xlfn.IFNA(VLOOKUP(A2522,过往入选债券!A:D,4,0),2)</f>
        <v>2</v>
      </c>
      <c r="Y2522" s="45">
        <f>_xlfn.IFNA(VLOOKUP(C2522,[2]Sheet1!$A:$A,1,0),3)</f>
        <v>3</v>
      </c>
    </row>
    <row r="2523" spans="1:25" hidden="1" x14ac:dyDescent="0.2">
      <c r="A2523" s="21" t="s">
        <v>2632</v>
      </c>
      <c r="B2523" s="21" t="s">
        <v>2633</v>
      </c>
      <c r="C2523" s="37" t="s">
        <v>2634</v>
      </c>
      <c r="D2523" s="26" t="str">
        <f>[1]!b_calc_yield(A2523,日期设置!$B$2,F2523,1,R2523,1,O2523,L2523,S2523,)</f>
        <v>Fetching...</v>
      </c>
      <c r="E2523" s="26">
        <f t="shared" si="78"/>
        <v>5.2360272429454513</v>
      </c>
      <c r="F2523" s="18">
        <f>[1]!b_dq_cleanprice($A2523,日期设置!B$2)</f>
        <v>100</v>
      </c>
      <c r="G2523" s="18" t="str">
        <f t="shared" si="79"/>
        <v>0.91 + 0</v>
      </c>
      <c r="H2523" s="27">
        <f>[1]!b_dq_pctchange($A2523,日期设置!$B$2,1)/100</f>
        <v>0</v>
      </c>
      <c r="I2523" s="26">
        <f>[1]!b_pq_pctchange(A2523,日期设置!$B$4,日期设置!$B$2,1)</f>
        <v>0</v>
      </c>
      <c r="J2523" s="26">
        <f>[1]!b_pq_pctchange(A2523,日期设置!$C$4,日期设置!$B$2,1)</f>
        <v>0</v>
      </c>
      <c r="K2523" s="52">
        <f>[1]!b_dq_amount($A2523,日期设置!B$2,2,10000)</f>
        <v>0</v>
      </c>
      <c r="L2523" s="26">
        <f>[1]!b_info_latestpar(A2523,日期设置!$B$2)</f>
        <v>100</v>
      </c>
      <c r="M2523" s="6">
        <f>[1]!b_info_outstandingbalance($A2523,日期设置!B$2)</f>
        <v>3</v>
      </c>
      <c r="N2523" s="7">
        <f>[1]!b_info_latestissurercreditrating2(A2523,日期设置!$B$2,"102","1")</f>
        <v>0</v>
      </c>
      <c r="O2523" s="8">
        <v>5.75</v>
      </c>
      <c r="P2523" s="9">
        <f>[1]!b_info_repurchasedate(A2523)</f>
        <v>0</v>
      </c>
      <c r="Q2523" s="8" t="s">
        <v>16620</v>
      </c>
      <c r="R2523" s="2" t="str">
        <f>IF((--IF(P2523=0,Q2523,P2523))&gt;(--日期设置!$B$2),IF(P2523=0,Q2523,P2523),Q2523)</f>
        <v>2022-02-19</v>
      </c>
      <c r="S2523" s="2" t="s">
        <v>18370</v>
      </c>
      <c r="T2523" s="8">
        <f>[1]!b_anal_ptmyear($A2523,日期设置!$B$2)</f>
        <v>0.91506849315068495</v>
      </c>
      <c r="U2523" s="8">
        <f>[1]!b_anal_termifexercise($A2523,日期设置!B$2)</f>
        <v>0</v>
      </c>
      <c r="V2523" s="10">
        <f>[1]!b_dq_dirtyprice(A2523,日期设置!$B$2)</f>
        <v>100.4884</v>
      </c>
      <c r="W2523" s="11">
        <f>IF(U2523=0,ROUNDUP((Q2523-日期设置!$B$2)/365,0),ROUNDUP((R2523-日期设置!$B$2)/365,0))</f>
        <v>1</v>
      </c>
      <c r="X2523" s="18">
        <f>_xlfn.IFNA(VLOOKUP(A2523,过往入选债券!A:D,4,0),2)</f>
        <v>2</v>
      </c>
      <c r="Y2523">
        <f>_xlfn.IFNA(VLOOKUP(C2523,[2]Sheet1!$A:$A,1,0),3)</f>
        <v>3</v>
      </c>
    </row>
    <row r="2524" spans="1:25" hidden="1" x14ac:dyDescent="0.2">
      <c r="A2524" s="21" t="s">
        <v>2369</v>
      </c>
      <c r="B2524" s="21" t="s">
        <v>2370</v>
      </c>
      <c r="C2524" s="37" t="s">
        <v>337</v>
      </c>
      <c r="D2524" s="26" t="str">
        <f>[1]!b_calc_yield(A2524,日期设置!$B$2,F2524,1,R2524,1,O2524,L2524,S2524,)</f>
        <v>Fetching...</v>
      </c>
      <c r="E2524" s="26">
        <f t="shared" si="78"/>
        <v>4.2774108937398525</v>
      </c>
      <c r="F2524" s="18">
        <f>[1]!b_dq_cleanprice($A2524,日期设置!B$2)</f>
        <v>101.2</v>
      </c>
      <c r="G2524" s="18" t="str">
        <f t="shared" si="79"/>
        <v>2.74 + 0.74</v>
      </c>
      <c r="H2524" s="27">
        <f>[1]!b_dq_pctchange($A2524,日期设置!$B$2,1)/100</f>
        <v>0</v>
      </c>
      <c r="I2524" s="26">
        <f>[1]!b_pq_pctchange(A2524,日期设置!$B$4,日期设置!$B$2,1)</f>
        <v>0</v>
      </c>
      <c r="J2524" s="26">
        <f>[1]!b_pq_pctchange(A2524,日期设置!$C$4,日期设置!$B$2,1)</f>
        <v>0.79028748138816585</v>
      </c>
      <c r="K2524" s="52">
        <f>[1]!b_dq_amount($A2524,日期设置!B$2,2,10000)</f>
        <v>0</v>
      </c>
      <c r="L2524" s="26">
        <f>[1]!b_info_latestpar(A2524,日期设置!$B$2)</f>
        <v>100</v>
      </c>
      <c r="M2524" s="6">
        <f>[1]!b_info_outstandingbalance($A2524,日期设置!B$2)</f>
        <v>5</v>
      </c>
      <c r="N2524" s="7">
        <f>[1]!b_info_latestissurercreditrating2(A2524,日期设置!$B$2,"102","1")</f>
        <v>0</v>
      </c>
      <c r="O2524" s="8">
        <v>7.5</v>
      </c>
      <c r="P2524" s="9" t="str">
        <f>[1]!b_info_repurchasedate(A2524)</f>
        <v>2021-12-20</v>
      </c>
      <c r="Q2524" s="8" t="s">
        <v>17387</v>
      </c>
      <c r="R2524" s="2" t="str">
        <f>IF((--IF(P2524=0,Q2524,P2524))&gt;(--日期设置!$B$2),IF(P2524=0,Q2524,P2524),Q2524)</f>
        <v>2021-12-20</v>
      </c>
      <c r="S2524" s="2" t="s">
        <v>18034</v>
      </c>
      <c r="T2524" s="8">
        <f>[1]!b_anal_ptmyear($A2524,日期设置!$B$2)</f>
        <v>2.7479452054794522</v>
      </c>
      <c r="U2524" s="8">
        <f>[1]!b_anal_termifexercise($A2524,日期设置!B$2)</f>
        <v>0.74794520547945209</v>
      </c>
      <c r="V2524" s="10">
        <f>[1]!b_dq_dirtyprice(A2524,日期设置!$B$2)</f>
        <v>103.0904</v>
      </c>
      <c r="W2524" s="11">
        <f>IF(U2524=0,ROUNDUP((Q2524-日期设置!$B$2)/365,0),ROUNDUP((R2524-日期设置!$B$2)/365,0))</f>
        <v>1</v>
      </c>
      <c r="X2524" s="18">
        <f>_xlfn.IFNA(VLOOKUP(A2524,过往入选债券!A:D,4,0),2)</f>
        <v>2</v>
      </c>
      <c r="Y2524">
        <f>_xlfn.IFNA(VLOOKUP(C2524,[2]Sheet1!$A:$A,1,0),3)</f>
        <v>3</v>
      </c>
    </row>
    <row r="2525" spans="1:25" hidden="1" x14ac:dyDescent="0.2">
      <c r="A2525" s="21" t="s">
        <v>4746</v>
      </c>
      <c r="B2525" s="21" t="s">
        <v>4747</v>
      </c>
      <c r="C2525" s="37" t="s">
        <v>1401</v>
      </c>
      <c r="D2525" s="26" t="str">
        <f>[1]!b_calc_yield(A2525,日期设置!$B$2,F2525,1,R2525,1,O2525,L2525,S2525,)</f>
        <v>Fetching...</v>
      </c>
      <c r="E2525" s="26">
        <f t="shared" si="78"/>
        <v>7.3368199935881284</v>
      </c>
      <c r="F2525" s="18">
        <f>[1]!b_dq_cleanprice($A2525,日期设置!B$2)</f>
        <v>100.41240000000001</v>
      </c>
      <c r="G2525" s="18" t="str">
        <f t="shared" si="79"/>
        <v>2.32 + 1.32</v>
      </c>
      <c r="H2525" s="27">
        <f>[1]!b_dq_pctchange($A2525,日期设置!$B$2,1)/100</f>
        <v>0</v>
      </c>
      <c r="I2525" s="26">
        <f>[1]!b_pq_pctchange(A2525,日期设置!$B$4,日期设置!$B$2,1)</f>
        <v>0</v>
      </c>
      <c r="J2525" s="26">
        <f>[1]!b_pq_pctchange(A2525,日期设置!$C$4,日期设置!$B$2,1)</f>
        <v>0</v>
      </c>
      <c r="K2525" s="52">
        <f>[1]!b_dq_amount($A2525,日期设置!B$2,2,10000)</f>
        <v>0</v>
      </c>
      <c r="L2525" s="26">
        <f>[1]!b_info_latestpar(A2525,日期设置!$B$2)</f>
        <v>100</v>
      </c>
      <c r="M2525" s="6">
        <f>[1]!b_info_outstandingbalance($A2525,日期设置!B$2)</f>
        <v>5</v>
      </c>
      <c r="N2525" s="7">
        <f>[1]!b_info_latestissurercreditrating2(A2525,日期设置!$B$2,"102","1")</f>
        <v>0</v>
      </c>
      <c r="O2525" s="8">
        <v>6.08</v>
      </c>
      <c r="P2525" s="9" t="str">
        <f>[1]!b_info_repurchasedate(A2525)</f>
        <v>2022-07-20</v>
      </c>
      <c r="Q2525" s="8" t="s">
        <v>16706</v>
      </c>
      <c r="R2525" s="2" t="str">
        <f>IF((--IF(P2525=0,Q2525,P2525))&gt;(--日期设置!$B$2),IF(P2525=0,Q2525,P2525),Q2525)</f>
        <v>2022-07-20</v>
      </c>
      <c r="S2525" s="2" t="s">
        <v>17998</v>
      </c>
      <c r="T2525" s="8">
        <f>[1]!b_anal_ptmyear($A2525,日期设置!$B$2)</f>
        <v>2.3287671232876712</v>
      </c>
      <c r="U2525" s="8">
        <f>[1]!b_anal_termifexercise($A2525,日期设置!B$2)</f>
        <v>1.3287671232876712</v>
      </c>
      <c r="V2525" s="10">
        <f>[1]!b_dq_dirtyprice(A2525,日期设置!$B$2)</f>
        <v>104.4935</v>
      </c>
      <c r="W2525" s="11">
        <f>IF(U2525=0,ROUNDUP((Q2525-日期设置!$B$2)/365,0),ROUNDUP((R2525-日期设置!$B$2)/365,0))</f>
        <v>2</v>
      </c>
      <c r="X2525" s="18">
        <f>_xlfn.IFNA(VLOOKUP(A2525,过往入选债券!A:D,4,0),2)</f>
        <v>2</v>
      </c>
      <c r="Y2525">
        <f>_xlfn.IFNA(VLOOKUP(C2525,[2]Sheet1!$A:$A,1,0),3)</f>
        <v>3</v>
      </c>
    </row>
    <row r="2526" spans="1:25" hidden="1" x14ac:dyDescent="0.2">
      <c r="A2526" s="21" t="s">
        <v>6340</v>
      </c>
      <c r="B2526" s="21" t="s">
        <v>6341</v>
      </c>
      <c r="C2526" s="37" t="s">
        <v>6342</v>
      </c>
      <c r="D2526" s="26" t="str">
        <f>[1]!b_calc_yield(A2526,日期设置!$B$2,F2526,1,R2526,1,O2526,L2526,S2526,)</f>
        <v>Fetching...</v>
      </c>
      <c r="E2526" s="26">
        <f t="shared" si="78"/>
        <v>11.309815628231568</v>
      </c>
      <c r="F2526" s="18">
        <f>[1]!b_dq_cleanprice($A2526,日期设置!B$2)</f>
        <v>100.6542</v>
      </c>
      <c r="G2526" s="18" t="str">
        <f t="shared" si="79"/>
        <v>1.97 + 0</v>
      </c>
      <c r="H2526" s="27">
        <f>[1]!b_dq_pctchange($A2526,日期设置!$B$2,1)/100</f>
        <v>0</v>
      </c>
      <c r="I2526" s="26">
        <f>[1]!b_pq_pctchange(A2526,日期设置!$B$4,日期设置!$B$2,1)</f>
        <v>0.24040759743777559</v>
      </c>
      <c r="J2526" s="26">
        <f>[1]!b_pq_pctchange(A2526,日期设置!$C$4,日期设置!$B$2,1)</f>
        <v>0.2883481061089152</v>
      </c>
      <c r="K2526" s="52">
        <f>[1]!b_dq_amount($A2526,日期设置!B$2,2,10000)</f>
        <v>0</v>
      </c>
      <c r="L2526" s="26">
        <f>[1]!b_info_latestpar(A2526,日期设置!$B$2)</f>
        <v>100</v>
      </c>
      <c r="M2526" s="6">
        <f>[1]!b_info_outstandingbalance($A2526,日期设置!B$2)</f>
        <v>5.3</v>
      </c>
      <c r="N2526" s="7" t="str">
        <f>[1]!b_info_latestissurercreditrating2(A2526,日期设置!$B$2,"102","1")</f>
        <v>AA+</v>
      </c>
      <c r="O2526" s="8">
        <v>6.08</v>
      </c>
      <c r="P2526" s="9" t="str">
        <f>[1]!b_info_repurchasedate(A2526)</f>
        <v>2021-03-12</v>
      </c>
      <c r="Q2526" s="8" t="s">
        <v>16073</v>
      </c>
      <c r="R2526" s="2" t="str">
        <f>IF((--IF(P2526=0,Q2526,P2526))&gt;(--日期设置!$B$2),IF(P2526=0,Q2526,P2526),Q2526)</f>
        <v>2023-03-12</v>
      </c>
      <c r="S2526" s="2" t="s">
        <v>18559</v>
      </c>
      <c r="T2526" s="8">
        <f>[1]!b_anal_ptmyear($A2526,日期设置!$B$2)</f>
        <v>1.9726027397260273</v>
      </c>
      <c r="U2526" s="8">
        <f>[1]!b_anal_termifexercise($A2526,日期设置!B$2)</f>
        <v>0</v>
      </c>
      <c r="V2526" s="10">
        <f>[1]!b_dq_dirtyprice(A2526,日期设置!$B$2)</f>
        <v>100.7638</v>
      </c>
      <c r="W2526" s="11">
        <f>IF(U2526=0,ROUNDUP((Q2526-日期设置!$B$2)/365,0),ROUNDUP((R2526-日期设置!$B$2)/365,0))</f>
        <v>2</v>
      </c>
      <c r="X2526" s="18">
        <f>_xlfn.IFNA(VLOOKUP(A2526,过往入选债券!A:D,4,0),2)</f>
        <v>2</v>
      </c>
      <c r="Y2526">
        <f>_xlfn.IFNA(VLOOKUP(C2526,[2]Sheet1!$A:$A,1,0),3)</f>
        <v>3</v>
      </c>
    </row>
    <row r="2527" spans="1:25" hidden="1" x14ac:dyDescent="0.2">
      <c r="A2527" s="21" t="s">
        <v>9119</v>
      </c>
      <c r="B2527" s="21" t="s">
        <v>9120</v>
      </c>
      <c r="C2527" s="37" t="s">
        <v>4837</v>
      </c>
      <c r="D2527" s="26" t="str">
        <f>[1]!b_calc_yield(A2527,日期设置!$B$2,F2527,1,R2527,1,O2527,L2527,S2527,)</f>
        <v>Fetching...</v>
      </c>
      <c r="E2527" s="26">
        <f t="shared" si="78"/>
        <v>7.9766555621402668</v>
      </c>
      <c r="F2527" s="18">
        <f>[1]!b_dq_cleanprice($A2527,日期设置!B$2)</f>
        <v>100.74339999999999</v>
      </c>
      <c r="G2527" s="18" t="str">
        <f t="shared" si="79"/>
        <v>1.43 + 0</v>
      </c>
      <c r="H2527" s="27">
        <f>[1]!b_dq_pctchange($A2527,日期设置!$B$2,1)/100</f>
        <v>0</v>
      </c>
      <c r="I2527" s="26">
        <f>[1]!b_pq_pctchange(A2527,日期设置!$B$4,日期设置!$B$2,1)</f>
        <v>0</v>
      </c>
      <c r="J2527" s="26">
        <f>[1]!b_pq_pctchange(A2527,日期设置!$C$4,日期设置!$B$2,1)</f>
        <v>0</v>
      </c>
      <c r="K2527" s="52">
        <f>[1]!b_dq_amount($A2527,日期设置!B$2,2,10000)</f>
        <v>0</v>
      </c>
      <c r="L2527" s="26">
        <f>[1]!b_info_latestpar(A2527,日期设置!$B$2)</f>
        <v>100</v>
      </c>
      <c r="M2527" s="6">
        <f>[1]!b_info_outstandingbalance($A2527,日期设置!B$2)</f>
        <v>3</v>
      </c>
      <c r="N2527" s="7" t="str">
        <f>[1]!b_info_latestissurercreditrating2(A2527,日期设置!$B$2,"102","1")</f>
        <v>AA</v>
      </c>
      <c r="O2527" s="8">
        <v>6.3</v>
      </c>
      <c r="P2527" s="9">
        <f>[1]!b_info_repurchasedate(A2527)</f>
        <v>0</v>
      </c>
      <c r="Q2527" s="8" t="s">
        <v>16226</v>
      </c>
      <c r="R2527" s="2" t="str">
        <f>IF((--IF(P2527=0,Q2527,P2527))&gt;(--日期设置!$B$2),IF(P2527=0,Q2527,P2527),Q2527)</f>
        <v>2022-08-29</v>
      </c>
      <c r="S2527" s="2" t="s">
        <v>17892</v>
      </c>
      <c r="T2527" s="8">
        <f>[1]!b_anal_ptmyear($A2527,日期设置!$B$2)</f>
        <v>1.4383561643835616</v>
      </c>
      <c r="U2527" s="8">
        <f>[1]!b_anal_termifexercise($A2527,日期设置!B$2)</f>
        <v>0</v>
      </c>
      <c r="V2527" s="10">
        <f>[1]!b_dq_dirtyprice(A2527,日期设置!$B$2)</f>
        <v>104.2818</v>
      </c>
      <c r="W2527" s="11">
        <f>IF(U2527=0,ROUNDUP((Q2527-日期设置!$B$2)/365,0),ROUNDUP((R2527-日期设置!$B$2)/365,0))</f>
        <v>2</v>
      </c>
      <c r="X2527" s="18">
        <f>_xlfn.IFNA(VLOOKUP(A2527,过往入选债券!A:D,4,0),2)</f>
        <v>2</v>
      </c>
      <c r="Y2527">
        <f>_xlfn.IFNA(VLOOKUP(C2527,[2]Sheet1!$A:$A,1,0),3)</f>
        <v>3</v>
      </c>
    </row>
    <row r="2528" spans="1:25" hidden="1" x14ac:dyDescent="0.2">
      <c r="A2528" s="21" t="s">
        <v>10717</v>
      </c>
      <c r="B2528" s="21" t="s">
        <v>10718</v>
      </c>
      <c r="C2528" s="37" t="s">
        <v>143</v>
      </c>
      <c r="D2528" s="26" t="str">
        <f>[1]!b_calc_yield(A2528,日期设置!$B$2,F2528,1,R2528,1,O2528,L2528,S2528,)</f>
        <v>Fetching...</v>
      </c>
      <c r="E2528" s="26">
        <f t="shared" si="78"/>
        <v>11.79357253955704</v>
      </c>
      <c r="F2528" s="18">
        <f>[1]!b_dq_cleanprice($A2528,日期设置!B$2)</f>
        <v>94.445300000000003</v>
      </c>
      <c r="G2528" s="18" t="str">
        <f t="shared" si="79"/>
        <v>2.08 + 0</v>
      </c>
      <c r="H2528" s="27">
        <f>[1]!b_dq_pctchange($A2528,日期设置!$B$2,1)/100</f>
        <v>0</v>
      </c>
      <c r="I2528" s="26">
        <f>[1]!b_pq_pctchange(A2528,日期设置!$B$4,日期设置!$B$2,1)</f>
        <v>-1.5412249527488968</v>
      </c>
      <c r="J2528" s="26">
        <f>[1]!b_pq_pctchange(A2528,日期设置!$C$4,日期设置!$B$2,1)</f>
        <v>-1.5412249527488968</v>
      </c>
      <c r="K2528" s="52">
        <f>[1]!b_dq_amount($A2528,日期设置!B$2,2,10000)</f>
        <v>0</v>
      </c>
      <c r="L2528" s="26">
        <f>[1]!b_info_latestpar(A2528,日期设置!$B$2)</f>
        <v>100</v>
      </c>
      <c r="M2528" s="6">
        <f>[1]!b_info_outstandingbalance($A2528,日期设置!B$2)</f>
        <v>15</v>
      </c>
      <c r="N2528" s="7" t="str">
        <f>[1]!b_info_latestissurercreditrating2(A2528,日期设置!$B$2,"102","1")</f>
        <v>AAA</v>
      </c>
      <c r="O2528" s="8">
        <v>2.82</v>
      </c>
      <c r="P2528" s="9">
        <f>[1]!b_info_repurchasedate(A2528)</f>
        <v>0</v>
      </c>
      <c r="Q2528" s="8" t="s">
        <v>16228</v>
      </c>
      <c r="R2528" s="2" t="str">
        <f>IF((--IF(P2528=0,Q2528,P2528))&gt;(--日期设置!$B$2),IF(P2528=0,Q2528,P2528),Q2528)</f>
        <v>2023-04-23</v>
      </c>
      <c r="S2528" s="2" t="s">
        <v>18014</v>
      </c>
      <c r="T2528" s="8">
        <f>[1]!b_anal_ptmyear($A2528,日期设置!$B$2)</f>
        <v>2.0876712328767124</v>
      </c>
      <c r="U2528" s="8">
        <f>[1]!b_anal_termifexercise($A2528,日期设置!B$2)</f>
        <v>0</v>
      </c>
      <c r="V2528" s="10">
        <f>[1]!b_dq_dirtyprice(A2528,日期设置!$B$2)</f>
        <v>97.018100000000004</v>
      </c>
      <c r="W2528" s="11">
        <f>IF(U2528=0,ROUNDUP((Q2528-日期设置!$B$2)/365,0),ROUNDUP((R2528-日期设置!$B$2)/365,0))</f>
        <v>3</v>
      </c>
      <c r="X2528" s="18">
        <f>_xlfn.IFNA(VLOOKUP(A2528,过往入选债券!A:D,4,0),2)</f>
        <v>2</v>
      </c>
      <c r="Y2528">
        <f>_xlfn.IFNA(VLOOKUP(C2528,[2]Sheet1!$A:$A,1,0),3)</f>
        <v>3</v>
      </c>
    </row>
    <row r="2529" spans="1:25" x14ac:dyDescent="0.2">
      <c r="A2529" s="28" t="s">
        <v>19437</v>
      </c>
      <c r="B2529" s="28" t="s">
        <v>19438</v>
      </c>
      <c r="C2529" s="38" t="s">
        <v>407</v>
      </c>
      <c r="D2529" s="26" t="str">
        <f>[1]!b_calc_yield(A2529,日期设置!$B$2,F2529,1,R2529,1,O2529,L2529,S2529,)</f>
        <v>Fetching...</v>
      </c>
      <c r="E2529" s="26">
        <f t="shared" si="78"/>
        <v>13.222905449802379</v>
      </c>
      <c r="F2529" s="18">
        <f>[1]!b_dq_cleanprice($A2529,日期设置!B$2)</f>
        <v>98.75</v>
      </c>
      <c r="G2529" s="18" t="str">
        <f t="shared" si="79"/>
        <v>2.37 + 0</v>
      </c>
      <c r="H2529" s="27">
        <f>[1]!b_dq_pctchange($A2529,日期设置!$B$2,1)/100</f>
        <v>5.1672256051228421E-4</v>
      </c>
      <c r="I2529" s="26">
        <f>[1]!b_pq_pctchange(A2529,日期设置!$B$4,日期设置!$B$2,1)</f>
        <v>-0.64502757289132984</v>
      </c>
      <c r="J2529" s="26">
        <f>[1]!b_pq_pctchange(A2529,日期设置!$C$4,日期设置!$B$2,1)</f>
        <v>-0.64502757289132984</v>
      </c>
      <c r="K2529" s="52">
        <f>[1]!b_dq_amount($A2529,日期设置!B$2,2,10000)</f>
        <v>2039.3797259999999</v>
      </c>
      <c r="L2529" s="26">
        <f>[1]!b_info_latestpar(A2529,日期设置!$B$2)</f>
        <v>100</v>
      </c>
      <c r="M2529" s="6">
        <f>[1]!b_info_outstandingbalance($A2529,日期设置!B$2)</f>
        <v>10</v>
      </c>
      <c r="N2529" s="7" t="str">
        <f>[1]!b_info_latestissurercreditrating2(A2529,日期设置!$B$2,"102","1")</f>
        <v>AA+</v>
      </c>
      <c r="O2529" s="8">
        <v>5.15</v>
      </c>
      <c r="P2529" s="9">
        <f>[1]!b_info_repurchasedate(A2529)</f>
        <v>0</v>
      </c>
      <c r="Q2529" s="8" t="s">
        <v>16397</v>
      </c>
      <c r="R2529" s="2" t="str">
        <f>IF((--IF(P2529=0,Q2529,P2529))&gt;(--日期设置!$B$2),IF(P2529=0,Q2529,P2529),Q2529)</f>
        <v>2023-08-06</v>
      </c>
      <c r="S2529" s="31" t="s">
        <v>19122</v>
      </c>
      <c r="T2529" s="8">
        <f>[1]!b_anal_ptmyear($A2529,日期设置!$B$2)</f>
        <v>2.3753424657534246</v>
      </c>
      <c r="U2529" s="8">
        <f>[1]!b_anal_termifexercise($A2529,日期设置!B$2)</f>
        <v>0</v>
      </c>
      <c r="V2529" s="10">
        <f>[1]!b_dq_dirtyprice(A2529,日期设置!$B$2)</f>
        <v>101.967</v>
      </c>
      <c r="W2529" s="11">
        <f>IF(U2529=0,ROUNDUP((Q2529-日期设置!$B$2)/365,0),ROUNDUP((R2529-日期设置!$B$2)/365,0))</f>
        <v>3</v>
      </c>
      <c r="X2529" s="18">
        <f>_xlfn.IFNA(VLOOKUP(A2529,过往入选债券!A:D,4,0),2)</f>
        <v>2</v>
      </c>
      <c r="Y2529">
        <f>_xlfn.IFNA(VLOOKUP(C2529,[2]Sheet1!$A:$A,1,0),3)</f>
        <v>3</v>
      </c>
    </row>
    <row r="2530" spans="1:25" hidden="1" x14ac:dyDescent="0.2">
      <c r="A2530" s="21" t="s">
        <v>1879</v>
      </c>
      <c r="B2530" s="21" t="s">
        <v>1880</v>
      </c>
      <c r="C2530" s="37" t="s">
        <v>1857</v>
      </c>
      <c r="D2530" s="26" t="str">
        <f>[1]!b_calc_yield(A2530,日期设置!$B$2,F2530,1,R2530,1,O2530,L2530,S2530,)</f>
        <v>Fetching...</v>
      </c>
      <c r="E2530" s="26">
        <f t="shared" si="78"/>
        <v>0.89184584487402851</v>
      </c>
      <c r="F2530" s="18">
        <f>[1]!b_dq_cleanprice($A2530,日期设置!B$2)</f>
        <v>100</v>
      </c>
      <c r="G2530" s="18" t="str">
        <f t="shared" si="79"/>
        <v>0.15 + 0</v>
      </c>
      <c r="H2530" s="27">
        <f>[1]!b_dq_pctchange($A2530,日期设置!$B$2,1)/100</f>
        <v>0</v>
      </c>
      <c r="I2530" s="26">
        <f>[1]!b_pq_pctchange(A2530,日期设置!$B$4,日期设置!$B$2,1)</f>
        <v>0</v>
      </c>
      <c r="J2530" s="26">
        <f>[1]!b_pq_pctchange(A2530,日期设置!$C$4,日期设置!$B$2,1)</f>
        <v>0</v>
      </c>
      <c r="K2530" s="52">
        <f>[1]!b_dq_amount($A2530,日期设置!B$2,2,10000)</f>
        <v>0</v>
      </c>
      <c r="L2530" s="26">
        <f>[1]!b_info_latestpar(A2530,日期设置!$B$2)</f>
        <v>100</v>
      </c>
      <c r="M2530" s="6">
        <f>[1]!b_info_outstandingbalance($A2530,日期设置!B$2)</f>
        <v>2</v>
      </c>
      <c r="N2530" s="7">
        <f>[1]!b_info_latestissurercreditrating2(A2530,日期设置!$B$2,"102","1")</f>
        <v>0</v>
      </c>
      <c r="O2530" s="8">
        <v>6</v>
      </c>
      <c r="P2530" s="9">
        <f>[1]!b_info_repurchasedate(A2530)</f>
        <v>0</v>
      </c>
      <c r="Q2530" s="8" t="s">
        <v>16756</v>
      </c>
      <c r="R2530" s="2" t="str">
        <f>IF((--IF(P2530=0,Q2530,P2530))&gt;(--日期设置!$B$2),IF(P2530=0,Q2530,P2530),Q2530)</f>
        <v>2021-05-18</v>
      </c>
      <c r="S2530" s="2" t="s">
        <v>17787</v>
      </c>
      <c r="T2530" s="8">
        <f>[1]!b_anal_ptmyear($A2530,日期设置!$B$2)</f>
        <v>0.15616438356164383</v>
      </c>
      <c r="U2530" s="8">
        <f>[1]!b_anal_termifexercise($A2530,日期设置!B$2)</f>
        <v>0</v>
      </c>
      <c r="V2530" s="10">
        <f>[1]!b_dq_dirtyprice(A2530,日期设置!$B$2)</f>
        <v>105.063</v>
      </c>
      <c r="W2530" s="11">
        <f>IF(U2530=0,ROUNDUP((Q2530-日期设置!$B$2)/365,0),ROUNDUP((R2530-日期设置!$B$2)/365,0))</f>
        <v>1</v>
      </c>
      <c r="X2530" s="18">
        <f>_xlfn.IFNA(VLOOKUP(A2530,过往入选债券!A:D,4,0),2)</f>
        <v>2</v>
      </c>
      <c r="Y2530">
        <f>_xlfn.IFNA(VLOOKUP(C2530,[2]Sheet1!$A:$A,1,0),3)</f>
        <v>3</v>
      </c>
    </row>
    <row r="2531" spans="1:25" hidden="1" x14ac:dyDescent="0.2">
      <c r="A2531" s="28" t="s">
        <v>19736</v>
      </c>
      <c r="B2531" s="28" t="s">
        <v>19737</v>
      </c>
      <c r="C2531" s="38" t="s">
        <v>140</v>
      </c>
      <c r="D2531" s="26" t="str">
        <f>[1]!b_calc_yield(A2531,日期设置!$B$2,F2531,1,R2531,1,O2531,L2531,S2531,)</f>
        <v>Fetching...</v>
      </c>
      <c r="E2531" s="26">
        <f t="shared" si="78"/>
        <v>13.568245133600687</v>
      </c>
      <c r="F2531" s="18">
        <f>[1]!b_dq_cleanprice($A2531,日期设置!B$2)</f>
        <v>98.3977</v>
      </c>
      <c r="G2531" s="18" t="str">
        <f t="shared" si="79"/>
        <v>2.42 + 2.42</v>
      </c>
      <c r="H2531" s="27">
        <f>[1]!b_dq_pctchange($A2531,日期设置!$B$2,1)/100</f>
        <v>0</v>
      </c>
      <c r="I2531" s="26">
        <f>[1]!b_pq_pctchange(A2531,日期设置!$B$4,日期设置!$B$2,1)</f>
        <v>0</v>
      </c>
      <c r="J2531" s="26">
        <f>[1]!b_pq_pctchange(A2531,日期设置!$C$4,日期设置!$B$2,1)</f>
        <v>1.8703121489987984E-2</v>
      </c>
      <c r="K2531" s="52">
        <f>[1]!b_dq_amount($A2531,日期设置!B$2,2,10000)</f>
        <v>0</v>
      </c>
      <c r="L2531" s="26">
        <f>[1]!b_info_latestpar(A2531,日期设置!$B$2)</f>
        <v>100</v>
      </c>
      <c r="M2531" s="6">
        <f>[1]!b_info_outstandingbalance($A2531,日期设置!B$2)</f>
        <v>5</v>
      </c>
      <c r="N2531" s="7" t="str">
        <f>[1]!b_info_latestissurercreditrating2(A2531,日期设置!$B$2,"102","1")</f>
        <v>AA+</v>
      </c>
      <c r="O2531" s="8">
        <v>5</v>
      </c>
      <c r="P2531" s="9">
        <f>[1]!b_info_repurchasedate(A2531)</f>
        <v>0</v>
      </c>
      <c r="Q2531" s="8" t="s">
        <v>20003</v>
      </c>
      <c r="R2531" s="2" t="str">
        <f>IF((--IF(P2531=0,Q2531,P2531))&gt;(--日期设置!$B$2),IF(P2531=0,Q2531,P2531),Q2531)</f>
        <v>2023-08-25</v>
      </c>
      <c r="S2531" s="31" t="s">
        <v>19117</v>
      </c>
      <c r="T2531" s="8">
        <f>[1]!b_anal_ptmyear($A2531,日期设置!$B$2)</f>
        <v>2.4273972602739726</v>
      </c>
      <c r="U2531" s="8">
        <f>[1]!b_anal_termifexercise($A2531,日期设置!B$2)</f>
        <v>2.4273972602739726</v>
      </c>
      <c r="V2531" s="10">
        <f>[1]!b_dq_dirtyprice(A2531,日期设置!$B$2)</f>
        <v>101.2607</v>
      </c>
      <c r="W2531" s="11">
        <f>IF(U2531=0,ROUNDUP((Q2531-日期设置!$B$2)/365,0),ROUNDUP((R2531-日期设置!$B$2)/365,0))</f>
        <v>3</v>
      </c>
      <c r="X2531" s="18">
        <f>_xlfn.IFNA(VLOOKUP(A2531,过往入选债券!A:D,4,0),2)</f>
        <v>2</v>
      </c>
      <c r="Y2531">
        <f>_xlfn.IFNA(VLOOKUP(C2531,[2]Sheet1!$A:$A,1,0),3)</f>
        <v>3</v>
      </c>
    </row>
    <row r="2532" spans="1:25" hidden="1" x14ac:dyDescent="0.2">
      <c r="A2532" s="21" t="s">
        <v>5756</v>
      </c>
      <c r="B2532" s="21" t="s">
        <v>5757</v>
      </c>
      <c r="C2532" s="37" t="s">
        <v>4997</v>
      </c>
      <c r="D2532" s="26" t="str">
        <f>[1]!b_calc_yield(A2532,日期设置!$B$2,F2532,1,R2532,1,O2532,L2532,S2532,)</f>
        <v>Fetching...</v>
      </c>
      <c r="E2532" s="26">
        <f t="shared" si="78"/>
        <v>6.3702730543570896</v>
      </c>
      <c r="F2532" s="18">
        <f>[1]!b_dq_cleanprice($A2532,日期设置!B$2)</f>
        <v>101.4002</v>
      </c>
      <c r="G2532" s="18" t="str">
        <f t="shared" si="79"/>
        <v>1.17 + 0</v>
      </c>
      <c r="H2532" s="27">
        <f>[1]!b_dq_pctchange($A2532,日期设置!$B$2,1)/100</f>
        <v>0</v>
      </c>
      <c r="I2532" s="26">
        <f>[1]!b_pq_pctchange(A2532,日期设置!$B$4,日期设置!$B$2,1)</f>
        <v>0</v>
      </c>
      <c r="J2532" s="26">
        <f>[1]!b_pq_pctchange(A2532,日期设置!$C$4,日期设置!$B$2,1)</f>
        <v>0</v>
      </c>
      <c r="K2532" s="52">
        <f>[1]!b_dq_amount($A2532,日期设置!B$2,2,10000)</f>
        <v>0</v>
      </c>
      <c r="L2532" s="26">
        <f>[1]!b_info_latestpar(A2532,日期设置!$B$2)</f>
        <v>100</v>
      </c>
      <c r="M2532" s="6">
        <f>[1]!b_info_outstandingbalance($A2532,日期设置!B$2)</f>
        <v>8</v>
      </c>
      <c r="N2532" s="7" t="str">
        <f>[1]!b_info_latestissurercreditrating2(A2532,日期设置!$B$2,"102","1")</f>
        <v>AA</v>
      </c>
      <c r="O2532" s="8">
        <v>7</v>
      </c>
      <c r="P2532" s="9">
        <f>[1]!b_info_repurchasedate(A2532)</f>
        <v>0</v>
      </c>
      <c r="Q2532" s="8" t="s">
        <v>17245</v>
      </c>
      <c r="R2532" s="2" t="str">
        <f>IF((--IF(P2532=0,Q2532,P2532))&gt;(--日期设置!$B$2),IF(P2532=0,Q2532,P2532),Q2532)</f>
        <v>2022-05-25</v>
      </c>
      <c r="S2532" s="2" t="s">
        <v>18714</v>
      </c>
      <c r="T2532" s="8">
        <f>[1]!b_anal_ptmyear($A2532,日期设置!$B$2)</f>
        <v>1.1753424657534246</v>
      </c>
      <c r="U2532" s="8">
        <f>[1]!b_anal_termifexercise($A2532,日期设置!B$2)</f>
        <v>0</v>
      </c>
      <c r="V2532" s="10">
        <f>[1]!b_dq_dirtyprice(A2532,日期设置!$B$2)</f>
        <v>107.1728</v>
      </c>
      <c r="W2532" s="11">
        <f>IF(U2532=0,ROUNDUP((Q2532-日期设置!$B$2)/365,0),ROUNDUP((R2532-日期设置!$B$2)/365,0))</f>
        <v>2</v>
      </c>
      <c r="X2532" s="18">
        <f>_xlfn.IFNA(VLOOKUP(A2532,过往入选债券!A:D,4,0),2)</f>
        <v>2</v>
      </c>
      <c r="Y2532">
        <f>_xlfn.IFNA(VLOOKUP(C2532,[2]Sheet1!$A:$A,1,0),3)</f>
        <v>3</v>
      </c>
    </row>
    <row r="2533" spans="1:25" hidden="1" x14ac:dyDescent="0.2">
      <c r="A2533" s="21" t="s">
        <v>1855</v>
      </c>
      <c r="B2533" s="21" t="s">
        <v>1856</v>
      </c>
      <c r="C2533" s="37" t="s">
        <v>1857</v>
      </c>
      <c r="D2533" s="26" t="str">
        <f>[1]!b_calc_yield(A2533,日期设置!$B$2,F2533,1,R2533,1,O2533,L2533,S2533,)</f>
        <v>Fetching...</v>
      </c>
      <c r="E2533" s="26">
        <f t="shared" si="78"/>
        <v>0.8286977498078496</v>
      </c>
      <c r="F2533" s="18">
        <f>[1]!b_dq_cleanprice($A2533,日期设置!B$2)</f>
        <v>100</v>
      </c>
      <c r="G2533" s="18" t="str">
        <f t="shared" si="79"/>
        <v>0.14 + 0</v>
      </c>
      <c r="H2533" s="27">
        <f>[1]!b_dq_pctchange($A2533,日期设置!$B$2,1)/100</f>
        <v>0</v>
      </c>
      <c r="I2533" s="26">
        <f>[1]!b_pq_pctchange(A2533,日期设置!$B$4,日期设置!$B$2,1)</f>
        <v>0</v>
      </c>
      <c r="J2533" s="26">
        <f>[1]!b_pq_pctchange(A2533,日期设置!$C$4,日期设置!$B$2,1)</f>
        <v>0</v>
      </c>
      <c r="K2533" s="52">
        <f>[1]!b_dq_amount($A2533,日期设置!B$2,2,10000)</f>
        <v>0</v>
      </c>
      <c r="L2533" s="26">
        <f>[1]!b_info_latestpar(A2533,日期设置!$B$2)</f>
        <v>100</v>
      </c>
      <c r="M2533" s="6">
        <f>[1]!b_info_outstandingbalance($A2533,日期设置!B$2)</f>
        <v>1</v>
      </c>
      <c r="N2533" s="7">
        <f>[1]!b_info_latestissurercreditrating2(A2533,日期设置!$B$2,"102","1")</f>
        <v>0</v>
      </c>
      <c r="O2533" s="8">
        <v>6</v>
      </c>
      <c r="P2533" s="9">
        <f>[1]!b_info_repurchasedate(A2533)</f>
        <v>0</v>
      </c>
      <c r="Q2533" s="8" t="s">
        <v>16755</v>
      </c>
      <c r="R2533" s="2" t="str">
        <f>IF((--IF(P2533=0,Q2533,P2533))&gt;(--日期设置!$B$2),IF(P2533=0,Q2533,P2533),Q2533)</f>
        <v>2021-05-14</v>
      </c>
      <c r="S2533" s="2" t="s">
        <v>18470</v>
      </c>
      <c r="T2533" s="8">
        <f>[1]!b_anal_ptmyear($A2533,日期设置!$B$2)</f>
        <v>0.14520547945205478</v>
      </c>
      <c r="U2533" s="8">
        <f>[1]!b_anal_termifexercise($A2533,日期设置!B$2)</f>
        <v>0</v>
      </c>
      <c r="V2533" s="10">
        <f>[1]!b_dq_dirtyprice(A2533,日期设置!$B$2)</f>
        <v>105.1288</v>
      </c>
      <c r="W2533" s="11">
        <f>IF(U2533=0,ROUNDUP((Q2533-日期设置!$B$2)/365,0),ROUNDUP((R2533-日期设置!$B$2)/365,0))</f>
        <v>1</v>
      </c>
      <c r="X2533" s="18">
        <f>_xlfn.IFNA(VLOOKUP(A2533,过往入选债券!A:D,4,0),2)</f>
        <v>2</v>
      </c>
      <c r="Y2533">
        <f>_xlfn.IFNA(VLOOKUP(C2533,[2]Sheet1!$A:$A,1,0),3)</f>
        <v>3</v>
      </c>
    </row>
    <row r="2534" spans="1:25" hidden="1" x14ac:dyDescent="0.2">
      <c r="A2534" s="21" t="s">
        <v>8409</v>
      </c>
      <c r="B2534" s="21" t="s">
        <v>8410</v>
      </c>
      <c r="C2534" s="37" t="s">
        <v>146</v>
      </c>
      <c r="D2534" s="26" t="str">
        <f>[1]!b_calc_yield(A2534,日期设置!$B$2,F2534,1,R2534,1,O2534,L2534,S2534,)</f>
        <v>Fetching...</v>
      </c>
      <c r="E2534" s="26">
        <f t="shared" si="78"/>
        <v>5.8266282934507752</v>
      </c>
      <c r="F2534" s="18">
        <f>[1]!b_dq_cleanprice($A2534,日期设置!B$2)</f>
        <v>100.08450000000001</v>
      </c>
      <c r="G2534" s="18" t="str">
        <f t="shared" si="79"/>
        <v>1.07 + 0</v>
      </c>
      <c r="H2534" s="27">
        <f>[1]!b_dq_pctchange($A2534,日期设置!$B$2,1)/100</f>
        <v>0</v>
      </c>
      <c r="I2534" s="26">
        <f>[1]!b_pq_pctchange(A2534,日期设置!$B$4,日期设置!$B$2,1)</f>
        <v>0</v>
      </c>
      <c r="J2534" s="26">
        <f>[1]!b_pq_pctchange(A2534,日期设置!$C$4,日期设置!$B$2,1)</f>
        <v>-0.10769279905461968</v>
      </c>
      <c r="K2534" s="52">
        <f>[1]!b_dq_amount($A2534,日期设置!B$2,2,10000)</f>
        <v>0</v>
      </c>
      <c r="L2534" s="26">
        <f>[1]!b_info_latestpar(A2534,日期设置!$B$2)</f>
        <v>100</v>
      </c>
      <c r="M2534" s="6">
        <f>[1]!b_info_outstandingbalance($A2534,日期设置!B$2)</f>
        <v>10</v>
      </c>
      <c r="N2534" s="7" t="str">
        <f>[1]!b_info_latestissurercreditrating2(A2534,日期设置!$B$2,"102","1")</f>
        <v>AA+</v>
      </c>
      <c r="O2534" s="8">
        <v>5.8</v>
      </c>
      <c r="P2534" s="9">
        <f>[1]!b_info_repurchasedate(A2534)</f>
        <v>0</v>
      </c>
      <c r="Q2534" s="8" t="s">
        <v>16597</v>
      </c>
      <c r="R2534" s="2" t="str">
        <f>IF((--IF(P2534=0,Q2534,P2534))&gt;(--日期设置!$B$2),IF(P2534=0,Q2534,P2534),Q2534)</f>
        <v>2022-04-18</v>
      </c>
      <c r="S2534" s="2" t="s">
        <v>18350</v>
      </c>
      <c r="T2534" s="8">
        <f>[1]!b_anal_ptmyear($A2534,日期设置!$B$2)</f>
        <v>1.0739726027397261</v>
      </c>
      <c r="U2534" s="8">
        <f>[1]!b_anal_termifexercise($A2534,日期设置!B$2)</f>
        <v>0</v>
      </c>
      <c r="V2534" s="10">
        <f>[1]!b_dq_dirtyprice(A2534,日期设置!$B$2)</f>
        <v>105.4555</v>
      </c>
      <c r="W2534" s="11">
        <f>IF(U2534=0,ROUNDUP((Q2534-日期设置!$B$2)/365,0),ROUNDUP((R2534-日期设置!$B$2)/365,0))</f>
        <v>2</v>
      </c>
      <c r="X2534" s="18">
        <f>_xlfn.IFNA(VLOOKUP(A2534,过往入选债券!A:D,4,0),2)</f>
        <v>2</v>
      </c>
      <c r="Y2534">
        <f>_xlfn.IFNA(VLOOKUP(C2534,[2]Sheet1!$A:$A,1,0),3)</f>
        <v>3</v>
      </c>
    </row>
    <row r="2535" spans="1:25" hidden="1" x14ac:dyDescent="0.2">
      <c r="A2535" s="21" t="s">
        <v>13473</v>
      </c>
      <c r="B2535" s="21" t="s">
        <v>13474</v>
      </c>
      <c r="C2535" s="37" t="s">
        <v>2426</v>
      </c>
      <c r="D2535" s="26" t="str">
        <f>[1]!b_calc_yield(A2535,日期设置!$B$2,F2535,1,R2535,1,O2535,L2535,S2535,)</f>
        <v>Fetching...</v>
      </c>
      <c r="E2535" s="26">
        <f t="shared" si="78"/>
        <v>24.195795492651939</v>
      </c>
      <c r="F2535" s="18">
        <f>[1]!b_dq_cleanprice($A2535,日期设置!B$2)</f>
        <v>56.858699999999999</v>
      </c>
      <c r="G2535" s="18" t="str">
        <f t="shared" si="79"/>
        <v>2.58 + 0</v>
      </c>
      <c r="H2535" s="27">
        <f>[1]!b_dq_pctchange($A2535,日期设置!$B$2,1)/100</f>
        <v>0</v>
      </c>
      <c r="I2535" s="26">
        <f>[1]!b_pq_pctchange(A2535,日期设置!$B$4,日期设置!$B$2,1)</f>
        <v>0</v>
      </c>
      <c r="J2535" s="26">
        <f>[1]!b_pq_pctchange(A2535,日期设置!$C$4,日期设置!$B$2,1)</f>
        <v>0</v>
      </c>
      <c r="K2535" s="52">
        <f>[1]!b_dq_amount($A2535,日期设置!B$2,2,10000)</f>
        <v>0</v>
      </c>
      <c r="L2535" s="26">
        <f>[1]!b_info_latestpar(A2535,日期设置!$B$2)</f>
        <v>60</v>
      </c>
      <c r="M2535" s="6">
        <f>[1]!b_info_outstandingbalance($A2535,日期设置!B$2)</f>
        <v>6</v>
      </c>
      <c r="N2535" s="7" t="str">
        <f>[1]!b_info_latestissurercreditrating2(A2535,日期设置!$B$2,"102","1")</f>
        <v>AA</v>
      </c>
      <c r="O2535" s="8">
        <v>3.95</v>
      </c>
      <c r="P2535" s="9">
        <f>[1]!b_info_repurchasedate(A2535)</f>
        <v>0</v>
      </c>
      <c r="Q2535" s="8" t="s">
        <v>16325</v>
      </c>
      <c r="R2535" s="2" t="str">
        <f>IF((--IF(P2535=0,Q2535,P2535))&gt;(--日期设置!$B$2),IF(P2535=0,Q2535,P2535),Q2535)</f>
        <v>2023-10-20</v>
      </c>
      <c r="S2535" s="2" t="s">
        <v>18053</v>
      </c>
      <c r="T2535" s="8">
        <f>[1]!b_anal_ptmyear($A2535,日期设置!$B$2)</f>
        <v>2.580821917808219</v>
      </c>
      <c r="U2535" s="8">
        <f>[1]!b_anal_termifexercise($A2535,日期设置!B$2)</f>
        <v>0</v>
      </c>
      <c r="V2535" s="10">
        <f>[1]!b_dq_dirtyprice(A2535,日期设置!$B$2)</f>
        <v>57.852200000000003</v>
      </c>
      <c r="W2535" s="11">
        <f>IF(U2535=0,ROUNDUP((Q2535-日期设置!$B$2)/365,0),ROUNDUP((R2535-日期设置!$B$2)/365,0))</f>
        <v>3</v>
      </c>
      <c r="X2535" s="18">
        <f>_xlfn.IFNA(VLOOKUP(A2535,过往入选债券!A:D,4,0),2)</f>
        <v>2</v>
      </c>
      <c r="Y2535">
        <f>_xlfn.IFNA(VLOOKUP(C2535,[2]Sheet1!$A:$A,1,0),3)</f>
        <v>3</v>
      </c>
    </row>
    <row r="2536" spans="1:25" hidden="1" x14ac:dyDescent="0.2">
      <c r="A2536" s="21" t="s">
        <v>11513</v>
      </c>
      <c r="B2536" s="21" t="s">
        <v>11514</v>
      </c>
      <c r="C2536" s="37" t="s">
        <v>11515</v>
      </c>
      <c r="D2536" s="26" t="str">
        <f>[1]!b_calc_yield(A2536,日期设置!$B$2,F2536,1,R2536,1,O2536,L2536,S2536,)</f>
        <v>Fetching...</v>
      </c>
      <c r="E2536" s="26">
        <f t="shared" si="78"/>
        <v>4.7196682039986282</v>
      </c>
      <c r="F2536" s="18">
        <f>[1]!b_dq_cleanprice($A2536,日期设置!B$2)</f>
        <v>100.4999</v>
      </c>
      <c r="G2536" s="18" t="str">
        <f t="shared" si="79"/>
        <v>0.82 + 0</v>
      </c>
      <c r="H2536" s="27">
        <f>[1]!b_dq_pctchange($A2536,日期设置!$B$2,1)/100</f>
        <v>0</v>
      </c>
      <c r="I2536" s="26">
        <f>[1]!b_pq_pctchange(A2536,日期设置!$B$4,日期设置!$B$2,1)</f>
        <v>0</v>
      </c>
      <c r="J2536" s="26">
        <f>[1]!b_pq_pctchange(A2536,日期设置!$C$4,日期设置!$B$2,1)</f>
        <v>0</v>
      </c>
      <c r="K2536" s="52">
        <f>[1]!b_dq_amount($A2536,日期设置!B$2,2,10000)</f>
        <v>0</v>
      </c>
      <c r="L2536" s="26">
        <f>[1]!b_info_latestpar(A2536,日期设置!$B$2)</f>
        <v>100</v>
      </c>
      <c r="M2536" s="6">
        <f>[1]!b_info_outstandingbalance($A2536,日期设置!B$2)</f>
        <v>8.2019300000000008</v>
      </c>
      <c r="N2536" s="7" t="str">
        <f>[1]!b_info_latestissurercreditrating2(A2536,日期设置!$B$2,"102","1")</f>
        <v>AA</v>
      </c>
      <c r="O2536" s="8">
        <v>6.4</v>
      </c>
      <c r="P2536" s="9" t="str">
        <f>[1]!b_info_repurchasedate(A2536)</f>
        <v>2019-01-18</v>
      </c>
      <c r="Q2536" s="8" t="s">
        <v>16444</v>
      </c>
      <c r="R2536" s="2" t="str">
        <f>IF((--IF(P2536=0,Q2536,P2536))&gt;(--日期设置!$B$2),IF(P2536=0,Q2536,P2536),Q2536)</f>
        <v>2022-01-18</v>
      </c>
      <c r="S2536" s="2" t="s">
        <v>18952</v>
      </c>
      <c r="T2536" s="8">
        <f>[1]!b_anal_ptmyear($A2536,日期设置!$B$2)</f>
        <v>0.82739726027397265</v>
      </c>
      <c r="U2536" s="8">
        <f>[1]!b_anal_termifexercise($A2536,日期设置!B$2)</f>
        <v>0</v>
      </c>
      <c r="V2536" s="10">
        <f>[1]!b_dq_dirtyprice(A2536,日期设置!$B$2)</f>
        <v>101.6046</v>
      </c>
      <c r="W2536" s="11">
        <f>IF(U2536=0,ROUNDUP((Q2536-日期设置!$B$2)/365,0),ROUNDUP((R2536-日期设置!$B$2)/365,0))</f>
        <v>1</v>
      </c>
      <c r="X2536" s="18">
        <f>_xlfn.IFNA(VLOOKUP(A2536,过往入选债券!A:D,4,0),2)</f>
        <v>2</v>
      </c>
      <c r="Y2536">
        <f>_xlfn.IFNA(VLOOKUP(C2536,[2]Sheet1!$A:$A,1,0),3)</f>
        <v>3</v>
      </c>
    </row>
    <row r="2537" spans="1:25" hidden="1" x14ac:dyDescent="0.2">
      <c r="A2537" s="21" t="s">
        <v>11084</v>
      </c>
      <c r="B2537" s="21" t="s">
        <v>11085</v>
      </c>
      <c r="C2537" s="37" t="s">
        <v>287</v>
      </c>
      <c r="D2537" s="26" t="str">
        <f>[1]!b_calc_yield(A2537,日期设置!$B$2,F2537,1,R2537,1,O2537,L2537,S2537,)</f>
        <v>Fetching...</v>
      </c>
      <c r="E2537" s="26">
        <f t="shared" si="78"/>
        <v>12.45963590821313</v>
      </c>
      <c r="F2537" s="18">
        <f>[1]!b_dq_cleanprice($A2537,日期设置!B$2)</f>
        <v>97.51</v>
      </c>
      <c r="G2537" s="18" t="str">
        <f t="shared" si="79"/>
        <v>2.24 + 2.24</v>
      </c>
      <c r="H2537" s="27">
        <f>[1]!b_dq_pctchange($A2537,日期设置!$B$2,1)/100</f>
        <v>0</v>
      </c>
      <c r="I2537" s="26">
        <f>[1]!b_pq_pctchange(A2537,日期设置!$B$4,日期设置!$B$2,1)</f>
        <v>0</v>
      </c>
      <c r="J2537" s="26">
        <f>[1]!b_pq_pctchange(A2537,日期设置!$C$4,日期设置!$B$2,1)</f>
        <v>0</v>
      </c>
      <c r="K2537" s="52">
        <f>[1]!b_dq_amount($A2537,日期设置!B$2,2,10000)</f>
        <v>0</v>
      </c>
      <c r="L2537" s="26">
        <f>[1]!b_info_latestpar(A2537,日期设置!$B$2)</f>
        <v>100</v>
      </c>
      <c r="M2537" s="6">
        <f>[1]!b_info_outstandingbalance($A2537,日期设置!B$2)</f>
        <v>10</v>
      </c>
      <c r="N2537" s="7" t="str">
        <f>[1]!b_info_latestissurercreditrating2(A2537,日期设置!$B$2,"102","1")</f>
        <v>AAA</v>
      </c>
      <c r="O2537" s="8">
        <v>4.5</v>
      </c>
      <c r="P2537" s="9">
        <f>[1]!b_info_repurchasedate(A2537)</f>
        <v>0</v>
      </c>
      <c r="Q2537" s="8" t="s">
        <v>16063</v>
      </c>
      <c r="R2537" s="2" t="str">
        <f>IF((--IF(P2537=0,Q2537,P2537))&gt;(--日期设置!$B$2),IF(P2537=0,Q2537,P2537),Q2537)</f>
        <v>2023-06-18</v>
      </c>
      <c r="S2537" s="2" t="s">
        <v>17849</v>
      </c>
      <c r="T2537" s="8">
        <f>[1]!b_anal_ptmyear($A2537,日期设置!$B$2)</f>
        <v>2.2410958904109588</v>
      </c>
      <c r="U2537" s="8">
        <f>[1]!b_anal_termifexercise($A2537,日期设置!B$2)</f>
        <v>2.2410958904109588</v>
      </c>
      <c r="V2537" s="10">
        <f>[1]!b_dq_dirtyprice(A2537,日期设置!$B$2)</f>
        <v>100.9251</v>
      </c>
      <c r="W2537" s="11">
        <f>IF(U2537=0,ROUNDUP((Q2537-日期设置!$B$2)/365,0),ROUNDUP((R2537-日期设置!$B$2)/365,0))</f>
        <v>3</v>
      </c>
      <c r="X2537" s="18">
        <f>_xlfn.IFNA(VLOOKUP(A2537,过往入选债券!A:D,4,0),2)</f>
        <v>2</v>
      </c>
      <c r="Y2537">
        <f>_xlfn.IFNA(VLOOKUP(C2537,[2]Sheet1!$A:$A,1,0),3)</f>
        <v>3</v>
      </c>
    </row>
    <row r="2538" spans="1:25" hidden="1" x14ac:dyDescent="0.2">
      <c r="A2538" s="21" t="s">
        <v>7384</v>
      </c>
      <c r="B2538" s="21" t="s">
        <v>7385</v>
      </c>
      <c r="C2538" s="37" t="s">
        <v>4923</v>
      </c>
      <c r="D2538" s="26" t="str">
        <f>[1]!b_calc_yield(A2538,日期设置!$B$2,F2538,1,R2538,1,O2538,L2538,S2538,)</f>
        <v>Fetching...</v>
      </c>
      <c r="E2538" s="26">
        <f t="shared" si="78"/>
        <v>14.311856173615789</v>
      </c>
      <c r="F2538" s="18">
        <f>[1]!b_dq_cleanprice($A2538,日期设置!B$2)</f>
        <v>99.444500000000005</v>
      </c>
      <c r="G2538" s="18" t="str">
        <f t="shared" si="79"/>
        <v>2.55 + 0</v>
      </c>
      <c r="H2538" s="27">
        <f>[1]!b_dq_pctchange($A2538,日期设置!$B$2,1)/100</f>
        <v>0</v>
      </c>
      <c r="I2538" s="26">
        <f>[1]!b_pq_pctchange(A2538,日期设置!$B$4,日期设置!$B$2,1)</f>
        <v>-0.5061510509212539</v>
      </c>
      <c r="J2538" s="26">
        <f>[1]!b_pq_pctchange(A2538,日期设置!$C$4,日期设置!$B$2,1)</f>
        <v>-0.5061510509212539</v>
      </c>
      <c r="K2538" s="52">
        <f>[1]!b_dq_amount($A2538,日期设置!B$2,2,10000)</f>
        <v>0</v>
      </c>
      <c r="L2538" s="26">
        <f>[1]!b_info_latestpar(A2538,日期设置!$B$2)</f>
        <v>100</v>
      </c>
      <c r="M2538" s="6">
        <f>[1]!b_info_outstandingbalance($A2538,日期设置!B$2)</f>
        <v>15</v>
      </c>
      <c r="N2538" s="7" t="str">
        <f>[1]!b_info_latestissurercreditrating2(A2538,日期设置!$B$2,"102","1")</f>
        <v>AAA</v>
      </c>
      <c r="O2538" s="8">
        <v>5.48</v>
      </c>
      <c r="P2538" s="9">
        <f>[1]!b_info_repurchasedate(A2538)</f>
        <v>0</v>
      </c>
      <c r="Q2538" s="8" t="s">
        <v>16903</v>
      </c>
      <c r="R2538" s="2" t="str">
        <f>IF((--IF(P2538=0,Q2538,P2538))&gt;(--日期设置!$B$2),IF(P2538=0,Q2538,P2538),Q2538)</f>
        <v>2023-10-12</v>
      </c>
      <c r="S2538" s="2" t="s">
        <v>18460</v>
      </c>
      <c r="T2538" s="8">
        <f>[1]!b_anal_ptmyear($A2538,日期设置!$B$2)</f>
        <v>2.558904109589041</v>
      </c>
      <c r="U2538" s="8">
        <f>[1]!b_anal_termifexercise($A2538,日期设置!B$2)</f>
        <v>0</v>
      </c>
      <c r="V2538" s="10">
        <f>[1]!b_dq_dirtyprice(A2538,日期设置!$B$2)</f>
        <v>101.8617</v>
      </c>
      <c r="W2538" s="11">
        <f>IF(U2538=0,ROUNDUP((Q2538-日期设置!$B$2)/365,0),ROUNDUP((R2538-日期设置!$B$2)/365,0))</f>
        <v>3</v>
      </c>
      <c r="X2538" s="18">
        <f>_xlfn.IFNA(VLOOKUP(A2538,过往入选债券!A:D,4,0),2)</f>
        <v>2</v>
      </c>
      <c r="Y2538">
        <f>_xlfn.IFNA(VLOOKUP(C2538,[2]Sheet1!$A:$A,1,0),3)</f>
        <v>3</v>
      </c>
    </row>
    <row r="2539" spans="1:25" hidden="1" x14ac:dyDescent="0.2">
      <c r="A2539" s="21" t="s">
        <v>3397</v>
      </c>
      <c r="B2539" s="21" t="s">
        <v>3398</v>
      </c>
      <c r="C2539" s="37" t="s">
        <v>173</v>
      </c>
      <c r="D2539" s="26" t="str">
        <f>[1]!b_calc_yield(A2539,日期设置!$B$2,F2539,1,R2539,1,O2539,L2539,S2539,)</f>
        <v>Fetching...</v>
      </c>
      <c r="E2539" s="26">
        <f t="shared" si="78"/>
        <v>7.9118399816191953</v>
      </c>
      <c r="F2539" s="18">
        <f>[1]!b_dq_cleanprice($A2539,日期设置!B$2)</f>
        <v>102.09780000000001</v>
      </c>
      <c r="G2539" s="18" t="str">
        <f t="shared" si="79"/>
        <v>1.43 + 0</v>
      </c>
      <c r="H2539" s="27">
        <f>[1]!b_dq_pctchange($A2539,日期设置!$B$2,1)/100</f>
        <v>0</v>
      </c>
      <c r="I2539" s="26">
        <f>[1]!b_pq_pctchange(A2539,日期设置!$B$4,日期设置!$B$2,1)</f>
        <v>0</v>
      </c>
      <c r="J2539" s="26">
        <f>[1]!b_pq_pctchange(A2539,日期设置!$C$4,日期设置!$B$2,1)</f>
        <v>0</v>
      </c>
      <c r="K2539" s="52">
        <f>[1]!b_dq_amount($A2539,日期设置!B$2,2,10000)</f>
        <v>0</v>
      </c>
      <c r="L2539" s="26">
        <f>[1]!b_info_latestpar(A2539,日期设置!$B$2)</f>
        <v>100</v>
      </c>
      <c r="M2539" s="6">
        <f>[1]!b_info_outstandingbalance($A2539,日期设置!B$2)</f>
        <v>3</v>
      </c>
      <c r="N2539" s="7">
        <f>[1]!b_info_latestissurercreditrating2(A2539,日期设置!$B$2,"102","1")</f>
        <v>0</v>
      </c>
      <c r="O2539" s="8">
        <v>7.3</v>
      </c>
      <c r="P2539" s="9">
        <f>[1]!b_info_repurchasedate(A2539)</f>
        <v>0</v>
      </c>
      <c r="Q2539" s="8" t="s">
        <v>16226</v>
      </c>
      <c r="R2539" s="2" t="str">
        <f>IF((--IF(P2539=0,Q2539,P2539))&gt;(--日期设置!$B$2),IF(P2539=0,Q2539,P2539),Q2539)</f>
        <v>2022-08-29</v>
      </c>
      <c r="S2539" s="2" t="s">
        <v>17892</v>
      </c>
      <c r="T2539" s="8">
        <f>[1]!b_anal_ptmyear($A2539,日期设置!$B$2)</f>
        <v>1.4383561643835616</v>
      </c>
      <c r="U2539" s="8">
        <f>[1]!b_anal_termifexercise($A2539,日期设置!B$2)</f>
        <v>0</v>
      </c>
      <c r="V2539" s="10">
        <f>[1]!b_dq_dirtyprice(A2539,日期设置!$B$2)</f>
        <v>106.1978</v>
      </c>
      <c r="W2539" s="11">
        <f>IF(U2539=0,ROUNDUP((Q2539-日期设置!$B$2)/365,0),ROUNDUP((R2539-日期设置!$B$2)/365,0))</f>
        <v>2</v>
      </c>
      <c r="X2539" s="18">
        <f>_xlfn.IFNA(VLOOKUP(A2539,过往入选债券!A:D,4,0),2)</f>
        <v>2</v>
      </c>
      <c r="Y2539">
        <f>_xlfn.IFNA(VLOOKUP(C2539,[2]Sheet1!$A:$A,1,0),3)</f>
        <v>3</v>
      </c>
    </row>
    <row r="2540" spans="1:25" hidden="1" x14ac:dyDescent="0.2">
      <c r="A2540" s="21" t="s">
        <v>7194</v>
      </c>
      <c r="B2540" s="21" t="s">
        <v>7195</v>
      </c>
      <c r="C2540" s="37" t="s">
        <v>4979</v>
      </c>
      <c r="D2540" s="26" t="str">
        <f>[1]!b_calc_yield(A2540,日期设置!$B$2,F2540,1,R2540,1,O2540,L2540,S2540,)</f>
        <v>Fetching...</v>
      </c>
      <c r="E2540" s="26">
        <f t="shared" si="78"/>
        <v>2.8588686303832045</v>
      </c>
      <c r="F2540" s="18">
        <f>[1]!b_dq_cleanprice($A2540,日期设置!B$2)</f>
        <v>99.863100000000003</v>
      </c>
      <c r="G2540" s="18" t="str">
        <f t="shared" si="79"/>
        <v>0.50 + 0</v>
      </c>
      <c r="H2540" s="27">
        <f>[1]!b_dq_pctchange($A2540,日期设置!$B$2,1)/100</f>
        <v>0</v>
      </c>
      <c r="I2540" s="26">
        <f>[1]!b_pq_pctchange(A2540,日期设置!$B$4,日期设置!$B$2,1)</f>
        <v>2.3973315587474486</v>
      </c>
      <c r="J2540" s="26">
        <f>[1]!b_pq_pctchange(A2540,日期设置!$C$4,日期设置!$B$2,1)</f>
        <v>-0.46397537691146051</v>
      </c>
      <c r="K2540" s="52">
        <f>[1]!b_dq_amount($A2540,日期设置!B$2,2,10000)</f>
        <v>0</v>
      </c>
      <c r="L2540" s="26">
        <f>[1]!b_info_latestpar(A2540,日期设置!$B$2)</f>
        <v>100</v>
      </c>
      <c r="M2540" s="6">
        <f>[1]!b_info_outstandingbalance($A2540,日期设置!B$2)</f>
        <v>20</v>
      </c>
      <c r="N2540" s="7" t="str">
        <f>[1]!b_info_latestissurercreditrating2(A2540,日期设置!$B$2,"102","1")</f>
        <v>AAA</v>
      </c>
      <c r="O2540" s="8">
        <v>5.58</v>
      </c>
      <c r="P2540" s="9">
        <f>[1]!b_info_repurchasedate(A2540)</f>
        <v>0</v>
      </c>
      <c r="Q2540" s="8" t="s">
        <v>16146</v>
      </c>
      <c r="R2540" s="2" t="str">
        <f>IF((--IF(P2540=0,Q2540,P2540))&gt;(--日期设置!$B$2),IF(P2540=0,Q2540,P2540),Q2540)</f>
        <v>2021-09-21</v>
      </c>
      <c r="S2540" s="2" t="s">
        <v>17934</v>
      </c>
      <c r="T2540" s="8">
        <f>[1]!b_anal_ptmyear($A2540,日期设置!$B$2)</f>
        <v>0.50136986301369868</v>
      </c>
      <c r="U2540" s="8">
        <f>[1]!b_anal_termifexercise($A2540,日期设置!B$2)</f>
        <v>0</v>
      </c>
      <c r="V2540" s="10">
        <f>[1]!b_dq_dirtyprice(A2540,日期设置!$B$2)</f>
        <v>102.6455</v>
      </c>
      <c r="W2540" s="11">
        <f>IF(U2540=0,ROUNDUP((Q2540-日期设置!$B$2)/365,0),ROUNDUP((R2540-日期设置!$B$2)/365,0))</f>
        <v>1</v>
      </c>
      <c r="X2540" s="18" t="str">
        <f>_xlfn.IFNA(VLOOKUP(A2540,过往入选债券!A:D,4,0),2)</f>
        <v>否</v>
      </c>
      <c r="Y2540">
        <f>_xlfn.IFNA(VLOOKUP(C2540,[2]Sheet1!$A:$A,1,0),3)</f>
        <v>3</v>
      </c>
    </row>
    <row r="2541" spans="1:25" hidden="1" x14ac:dyDescent="0.2">
      <c r="A2541" s="21" t="s">
        <v>6377</v>
      </c>
      <c r="B2541" s="21" t="s">
        <v>6378</v>
      </c>
      <c r="C2541" s="37" t="s">
        <v>5509</v>
      </c>
      <c r="D2541" s="26" t="str">
        <f>[1]!b_calc_yield(A2541,日期设置!$B$2,F2541,1,R2541,1,O2541,L2541,S2541,)</f>
        <v>Fetching...</v>
      </c>
      <c r="E2541" s="26">
        <f t="shared" si="78"/>
        <v>11.27781198134279</v>
      </c>
      <c r="F2541" s="18">
        <f>[1]!b_dq_cleanprice($A2541,日期设置!B$2)</f>
        <v>100.2672</v>
      </c>
      <c r="G2541" s="18" t="str">
        <f t="shared" si="79"/>
        <v>1.98 + 0</v>
      </c>
      <c r="H2541" s="27">
        <f>[1]!b_dq_pctchange($A2541,日期设置!$B$2,1)/100</f>
        <v>0</v>
      </c>
      <c r="I2541" s="26">
        <f>[1]!b_pq_pctchange(A2541,日期设置!$B$4,日期设置!$B$2,1)</f>
        <v>0</v>
      </c>
      <c r="J2541" s="26">
        <f>[1]!b_pq_pctchange(A2541,日期设置!$C$4,日期设置!$B$2,1)</f>
        <v>0</v>
      </c>
      <c r="K2541" s="52">
        <f>[1]!b_dq_amount($A2541,日期设置!B$2,2,10000)</f>
        <v>0</v>
      </c>
      <c r="L2541" s="26">
        <f>[1]!b_info_latestpar(A2541,日期设置!$B$2)</f>
        <v>100</v>
      </c>
      <c r="M2541" s="6">
        <f>[1]!b_info_outstandingbalance($A2541,日期设置!B$2)</f>
        <v>10</v>
      </c>
      <c r="N2541" s="7" t="str">
        <f>[1]!b_info_latestissurercreditrating2(A2541,日期设置!$B$2,"102","1")</f>
        <v>AAA</v>
      </c>
      <c r="O2541" s="8">
        <v>5.85</v>
      </c>
      <c r="P2541" s="9">
        <f>[1]!b_info_repurchasedate(A2541)</f>
        <v>0</v>
      </c>
      <c r="Q2541" s="8" t="s">
        <v>17234</v>
      </c>
      <c r="R2541" s="2" t="str">
        <f>IF((--IF(P2541=0,Q2541,P2541))&gt;(--日期设置!$B$2),IF(P2541=0,Q2541,P2541),Q2541)</f>
        <v>2023-03-15</v>
      </c>
      <c r="S2541" s="2" t="s">
        <v>18550</v>
      </c>
      <c r="T2541" s="8">
        <f>[1]!b_anal_ptmyear($A2541,日期设置!$B$2)</f>
        <v>1.9808219178082191</v>
      </c>
      <c r="U2541" s="8">
        <f>[1]!b_anal_termifexercise($A2541,日期设置!B$2)</f>
        <v>0</v>
      </c>
      <c r="V2541" s="10">
        <f>[1]!b_dq_dirtyprice(A2541,日期设置!$B$2)</f>
        <v>100.3794</v>
      </c>
      <c r="W2541" s="11">
        <f>IF(U2541=0,ROUNDUP((Q2541-日期设置!$B$2)/365,0),ROUNDUP((R2541-日期设置!$B$2)/365,0))</f>
        <v>2</v>
      </c>
      <c r="X2541" s="18">
        <f>_xlfn.IFNA(VLOOKUP(A2541,过往入选债券!A:D,4,0),2)</f>
        <v>2</v>
      </c>
      <c r="Y2541">
        <f>_xlfn.IFNA(VLOOKUP(C2541,[2]Sheet1!$A:$A,1,0),3)</f>
        <v>3</v>
      </c>
    </row>
    <row r="2542" spans="1:25" hidden="1" x14ac:dyDescent="0.2">
      <c r="A2542" s="21" t="s">
        <v>4447</v>
      </c>
      <c r="B2542" s="21" t="s">
        <v>4448</v>
      </c>
      <c r="C2542" s="37" t="s">
        <v>1401</v>
      </c>
      <c r="D2542" s="26" t="str">
        <f>[1]!b_calc_yield(A2542,日期设置!$B$2,F2542,1,R2542,1,O2542,L2542,S2542,)</f>
        <v>Fetching...</v>
      </c>
      <c r="E2542" s="26">
        <f t="shared" si="78"/>
        <v>6.1436839276967303</v>
      </c>
      <c r="F2542" s="18">
        <f>[1]!b_dq_cleanprice($A2542,日期设置!B$2)</f>
        <v>100.0873</v>
      </c>
      <c r="G2542" s="18" t="str">
        <f t="shared" si="79"/>
        <v>4.12 + 1.12</v>
      </c>
      <c r="H2542" s="27">
        <f>[1]!b_dq_pctchange($A2542,日期设置!$B$2,1)/100</f>
        <v>0</v>
      </c>
      <c r="I2542" s="26">
        <f>[1]!b_pq_pctchange(A2542,日期设置!$B$4,日期设置!$B$2,1)</f>
        <v>0</v>
      </c>
      <c r="J2542" s="26">
        <f>[1]!b_pq_pctchange(A2542,日期设置!$C$4,日期设置!$B$2,1)</f>
        <v>0</v>
      </c>
      <c r="K2542" s="52">
        <f>[1]!b_dq_amount($A2542,日期设置!B$2,2,10000)</f>
        <v>0</v>
      </c>
      <c r="L2542" s="26">
        <f>[1]!b_info_latestpar(A2542,日期设置!$B$2)</f>
        <v>100</v>
      </c>
      <c r="M2542" s="6">
        <f>[1]!b_info_outstandingbalance($A2542,日期设置!B$2)</f>
        <v>3</v>
      </c>
      <c r="N2542" s="7">
        <f>[1]!b_info_latestissurercreditrating2(A2542,日期设置!$B$2,"102","1")</f>
        <v>0</v>
      </c>
      <c r="O2542" s="8">
        <v>5.8</v>
      </c>
      <c r="P2542" s="9" t="str">
        <f>[1]!b_info_repurchasedate(A2542)</f>
        <v>2022-05-08</v>
      </c>
      <c r="Q2542" s="8" t="s">
        <v>16483</v>
      </c>
      <c r="R2542" s="2" t="str">
        <f>IF((--IF(P2542=0,Q2542,P2542))&gt;(--日期设置!$B$2),IF(P2542=0,Q2542,P2542),Q2542)</f>
        <v>2022-05-08</v>
      </c>
      <c r="S2542" s="2" t="s">
        <v>18057</v>
      </c>
      <c r="T2542" s="8">
        <f>[1]!b_anal_ptmyear($A2542,日期设置!$B$2)</f>
        <v>4.1287671232876715</v>
      </c>
      <c r="U2542" s="8">
        <f>[1]!b_anal_termifexercise($A2542,日期设置!B$2)</f>
        <v>1.1287671232876713</v>
      </c>
      <c r="V2542" s="10">
        <f>[1]!b_dq_dirtyprice(A2542,日期设置!$B$2)</f>
        <v>105.1405</v>
      </c>
      <c r="W2542" s="11">
        <f>IF(U2542=0,ROUNDUP((Q2542-日期设置!$B$2)/365,0),ROUNDUP((R2542-日期设置!$B$2)/365,0))</f>
        <v>2</v>
      </c>
      <c r="X2542" s="18">
        <f>_xlfn.IFNA(VLOOKUP(A2542,过往入选债券!A:D,4,0),2)</f>
        <v>2</v>
      </c>
      <c r="Y2542">
        <f>_xlfn.IFNA(VLOOKUP(C2542,[2]Sheet1!$A:$A,1,0),3)</f>
        <v>3</v>
      </c>
    </row>
    <row r="2543" spans="1:25" hidden="1" x14ac:dyDescent="0.2">
      <c r="A2543" s="21" t="s">
        <v>5617</v>
      </c>
      <c r="B2543" s="21" t="s">
        <v>5618</v>
      </c>
      <c r="C2543" s="37" t="s">
        <v>121</v>
      </c>
      <c r="D2543" s="26" t="str">
        <f>[1]!b_calc_yield(A2543,日期设置!$B$2,F2543,1,R2543,1,O2543,L2543,S2543,)</f>
        <v>Fetching...</v>
      </c>
      <c r="E2543" s="26">
        <f t="shared" si="78"/>
        <v>0.46850149504416017</v>
      </c>
      <c r="F2543" s="18">
        <f>[1]!b_dq_cleanprice($A2543,日期设置!B$2)</f>
        <v>99.905799999999999</v>
      </c>
      <c r="G2543" s="18" t="str">
        <f t="shared" si="79"/>
        <v>0.08 + 0</v>
      </c>
      <c r="H2543" s="27">
        <f>[1]!b_dq_pctchange($A2543,日期设置!$B$2,1)/100</f>
        <v>0</v>
      </c>
      <c r="I2543" s="26">
        <f>[1]!b_pq_pctchange(A2543,日期设置!$B$4,日期设置!$B$2,1)</f>
        <v>0</v>
      </c>
      <c r="J2543" s="26">
        <f>[1]!b_pq_pctchange(A2543,日期设置!$C$4,日期设置!$B$2,1)</f>
        <v>0</v>
      </c>
      <c r="K2543" s="52">
        <f>[1]!b_dq_amount($A2543,日期设置!B$2,2,10000)</f>
        <v>0</v>
      </c>
      <c r="L2543" s="26">
        <f>[1]!b_info_latestpar(A2543,日期设置!$B$2)</f>
        <v>100</v>
      </c>
      <c r="M2543" s="6">
        <f>[1]!b_info_outstandingbalance($A2543,日期设置!B$2)</f>
        <v>5</v>
      </c>
      <c r="N2543" s="7" t="str">
        <f>[1]!b_info_latestissurercreditrating2(A2543,日期设置!$B$2,"102","1")</f>
        <v>AA</v>
      </c>
      <c r="O2543" s="8">
        <v>4.8</v>
      </c>
      <c r="P2543" s="9">
        <f>[1]!b_info_repurchasedate(A2543)</f>
        <v>0</v>
      </c>
      <c r="Q2543" s="8" t="s">
        <v>16121</v>
      </c>
      <c r="R2543" s="2" t="str">
        <f>IF((--IF(P2543=0,Q2543,P2543))&gt;(--日期设置!$B$2),IF(P2543=0,Q2543,P2543),Q2543)</f>
        <v>2021-04-21</v>
      </c>
      <c r="S2543" s="2" t="s">
        <v>18768</v>
      </c>
      <c r="T2543" s="8">
        <f>[1]!b_anal_ptmyear($A2543,日期设置!$B$2)</f>
        <v>8.2191780821917804E-2</v>
      </c>
      <c r="U2543" s="8">
        <f>[1]!b_anal_termifexercise($A2543,日期设置!B$2)</f>
        <v>0</v>
      </c>
      <c r="V2543" s="10">
        <f>[1]!b_dq_dirtyprice(A2543,日期设置!$B$2)</f>
        <v>104.3113</v>
      </c>
      <c r="W2543" s="11">
        <f>IF(U2543=0,ROUNDUP((Q2543-日期设置!$B$2)/365,0),ROUNDUP((R2543-日期设置!$B$2)/365,0))</f>
        <v>1</v>
      </c>
      <c r="X2543" s="18">
        <f>_xlfn.IFNA(VLOOKUP(A2543,过往入选债券!A:D,4,0),2)</f>
        <v>2</v>
      </c>
      <c r="Y2543">
        <f>_xlfn.IFNA(VLOOKUP(C2543,[2]Sheet1!$A:$A,1,0),3)</f>
        <v>3</v>
      </c>
    </row>
    <row r="2544" spans="1:25" hidden="1" x14ac:dyDescent="0.2">
      <c r="A2544" s="21" t="s">
        <v>9234</v>
      </c>
      <c r="B2544" s="21" t="s">
        <v>9235</v>
      </c>
      <c r="C2544" s="37" t="s">
        <v>143</v>
      </c>
      <c r="D2544" s="26" t="str">
        <f>[1]!b_calc_yield(A2544,日期设置!$B$2,F2544,1,R2544,1,O2544,L2544,S2544,)</f>
        <v>Fetching...</v>
      </c>
      <c r="E2544" s="26">
        <f t="shared" si="78"/>
        <v>8.4023364270027212</v>
      </c>
      <c r="F2544" s="18">
        <f>[1]!b_dq_cleanprice($A2544,日期设置!B$2)</f>
        <v>97.534499999999994</v>
      </c>
      <c r="G2544" s="18" t="str">
        <f t="shared" si="79"/>
        <v>1.49 + 0</v>
      </c>
      <c r="H2544" s="27">
        <f>[1]!b_dq_pctchange($A2544,日期设置!$B$2,1)/100</f>
        <v>0</v>
      </c>
      <c r="I2544" s="26">
        <f>[1]!b_pq_pctchange(A2544,日期设置!$B$4,日期设置!$B$2,1)</f>
        <v>1.8914816466942881</v>
      </c>
      <c r="J2544" s="26">
        <f>[1]!b_pq_pctchange(A2544,日期设置!$C$4,日期设置!$B$2,1)</f>
        <v>1.8914816466942881</v>
      </c>
      <c r="K2544" s="52">
        <f>[1]!b_dq_amount($A2544,日期设置!B$2,2,10000)</f>
        <v>0</v>
      </c>
      <c r="L2544" s="26">
        <f>[1]!b_info_latestpar(A2544,日期设置!$B$2)</f>
        <v>100</v>
      </c>
      <c r="M2544" s="6">
        <f>[1]!b_info_outstandingbalance($A2544,日期设置!B$2)</f>
        <v>11</v>
      </c>
      <c r="N2544" s="7" t="str">
        <f>[1]!b_info_latestissurercreditrating2(A2544,日期设置!$B$2,"102","1")</f>
        <v>AAA</v>
      </c>
      <c r="O2544" s="8">
        <v>3.95</v>
      </c>
      <c r="P2544" s="9">
        <f>[1]!b_info_repurchasedate(A2544)</f>
        <v>0</v>
      </c>
      <c r="Q2544" s="8" t="s">
        <v>16928</v>
      </c>
      <c r="R2544" s="2" t="str">
        <f>IF((--IF(P2544=0,Q2544,P2544))&gt;(--日期设置!$B$2),IF(P2544=0,Q2544,P2544),Q2544)</f>
        <v>2022-09-18</v>
      </c>
      <c r="S2544" s="2" t="s">
        <v>18157</v>
      </c>
      <c r="T2544" s="8">
        <f>[1]!b_anal_ptmyear($A2544,日期设置!$B$2)</f>
        <v>1.4931506849315068</v>
      </c>
      <c r="U2544" s="8">
        <f>[1]!b_anal_termifexercise($A2544,日期设置!B$2)</f>
        <v>0</v>
      </c>
      <c r="V2544" s="10">
        <f>[1]!b_dq_dirtyprice(A2544,日期设置!$B$2)</f>
        <v>99.536600000000007</v>
      </c>
      <c r="W2544" s="11">
        <f>IF(U2544=0,ROUNDUP((Q2544-日期设置!$B$2)/365,0),ROUNDUP((R2544-日期设置!$B$2)/365,0))</f>
        <v>2</v>
      </c>
      <c r="X2544" s="18">
        <f>_xlfn.IFNA(VLOOKUP(A2544,过往入选债券!A:D,4,0),2)</f>
        <v>2</v>
      </c>
      <c r="Y2544">
        <f>_xlfn.IFNA(VLOOKUP(C2544,[2]Sheet1!$A:$A,1,0),3)</f>
        <v>3</v>
      </c>
    </row>
    <row r="2545" spans="1:25" hidden="1" x14ac:dyDescent="0.2">
      <c r="A2545" s="21" t="s">
        <v>13747</v>
      </c>
      <c r="B2545" s="21" t="s">
        <v>13748</v>
      </c>
      <c r="C2545" s="37" t="s">
        <v>13749</v>
      </c>
      <c r="D2545" s="26" t="str">
        <f>[1]!b_calc_yield(A2545,日期设置!$B$2,F2545,1,R2545,1,O2545,L2545,S2545,)</f>
        <v>Fetching...</v>
      </c>
      <c r="E2545" s="26">
        <f t="shared" si="78"/>
        <v>24.166496846076193</v>
      </c>
      <c r="F2545" s="18">
        <f>[1]!b_dq_cleanprice($A2545,日期设置!B$2)</f>
        <v>80</v>
      </c>
      <c r="G2545" s="18" t="str">
        <f t="shared" si="79"/>
        <v>3.11 + 0</v>
      </c>
      <c r="H2545" s="27">
        <f>[1]!b_dq_pctchange($A2545,日期设置!$B$2,1)/100</f>
        <v>0</v>
      </c>
      <c r="I2545" s="26">
        <f>[1]!b_pq_pctchange(A2545,日期设置!$B$4,日期设置!$B$2,1)</f>
        <v>0</v>
      </c>
      <c r="J2545" s="26">
        <f>[1]!b_pq_pctchange(A2545,日期设置!$C$4,日期设置!$B$2,1)</f>
        <v>0</v>
      </c>
      <c r="K2545" s="52">
        <f>[1]!b_dq_amount($A2545,日期设置!B$2,2,10000)</f>
        <v>0</v>
      </c>
      <c r="L2545" s="26">
        <f>[1]!b_info_latestpar(A2545,日期设置!$B$2)</f>
        <v>80</v>
      </c>
      <c r="M2545" s="6">
        <f>[1]!b_info_outstandingbalance($A2545,日期设置!B$2)</f>
        <v>2.8</v>
      </c>
      <c r="N2545" s="7" t="str">
        <f>[1]!b_info_latestissurercreditrating2(A2545,日期设置!$B$2,"102","1")</f>
        <v>AA-</v>
      </c>
      <c r="O2545" s="8">
        <v>6.2</v>
      </c>
      <c r="P2545" s="9">
        <f>[1]!b_info_repurchasedate(A2545)</f>
        <v>0</v>
      </c>
      <c r="Q2545" s="8" t="s">
        <v>17299</v>
      </c>
      <c r="R2545" s="2" t="str">
        <f>IF((--IF(P2545=0,Q2545,P2545))&gt;(--日期设置!$B$2),IF(P2545=0,Q2545,P2545),Q2545)</f>
        <v>2024-05-02</v>
      </c>
      <c r="S2545" s="2" t="s">
        <v>18846</v>
      </c>
      <c r="T2545" s="8">
        <f>[1]!b_anal_ptmyear($A2545,日期设置!$B$2)</f>
        <v>3.1123287671232878</v>
      </c>
      <c r="U2545" s="8">
        <f>[1]!b_anal_termifexercise($A2545,日期设置!B$2)</f>
        <v>0</v>
      </c>
      <c r="V2545" s="10">
        <f>[1]!b_dq_dirtyprice(A2545,日期设置!$B$2)</f>
        <v>84.402799999999999</v>
      </c>
      <c r="W2545" s="11">
        <f>IF(U2545=0,ROUNDUP((Q2545-日期设置!$B$2)/365,0),ROUNDUP((R2545-日期设置!$B$2)/365,0))</f>
        <v>4</v>
      </c>
      <c r="X2545" s="18">
        <f>_xlfn.IFNA(VLOOKUP(A2545,过往入选债券!A:D,4,0),2)</f>
        <v>2</v>
      </c>
      <c r="Y2545">
        <f>_xlfn.IFNA(VLOOKUP(C2545,[2]Sheet1!$A:$A,1,0),3)</f>
        <v>3</v>
      </c>
    </row>
    <row r="2546" spans="1:25" hidden="1" x14ac:dyDescent="0.2">
      <c r="A2546" s="21" t="s">
        <v>10611</v>
      </c>
      <c r="B2546" s="21" t="s">
        <v>10612</v>
      </c>
      <c r="C2546" s="37" t="s">
        <v>833</v>
      </c>
      <c r="D2546" s="26" t="str">
        <f>[1]!b_calc_yield(A2546,日期设置!$B$2,F2546,1,R2546,1,O2546,L2546,S2546,)</f>
        <v>Fetching...</v>
      </c>
      <c r="E2546" s="26">
        <f t="shared" si="78"/>
        <v>22.310032053999642</v>
      </c>
      <c r="F2546" s="18">
        <f>[1]!b_dq_cleanprice($A2546,日期设置!B$2)</f>
        <v>97.871399999999994</v>
      </c>
      <c r="G2546" s="18" t="str">
        <f t="shared" si="79"/>
        <v>4.07 + 0</v>
      </c>
      <c r="H2546" s="27">
        <f>[1]!b_dq_pctchange($A2546,日期设置!$B$2,1)/100</f>
        <v>0</v>
      </c>
      <c r="I2546" s="26">
        <f>[1]!b_pq_pctchange(A2546,日期设置!$B$4,日期设置!$B$2,1)</f>
        <v>0</v>
      </c>
      <c r="J2546" s="26">
        <f>[1]!b_pq_pctchange(A2546,日期设置!$C$4,日期设置!$B$2,1)</f>
        <v>0</v>
      </c>
      <c r="K2546" s="52">
        <f>[1]!b_dq_amount($A2546,日期设置!B$2,2,10000)</f>
        <v>0</v>
      </c>
      <c r="L2546" s="26">
        <f>[1]!b_info_latestpar(A2546,日期设置!$B$2)</f>
        <v>100</v>
      </c>
      <c r="M2546" s="6">
        <f>[1]!b_info_outstandingbalance($A2546,日期设置!B$2)</f>
        <v>6</v>
      </c>
      <c r="N2546" s="7" t="str">
        <f>[1]!b_info_latestissurercreditrating2(A2546,日期设置!$B$2,"102","1")</f>
        <v>AA+</v>
      </c>
      <c r="O2546" s="8">
        <v>5.0999999999999996</v>
      </c>
      <c r="P2546" s="9">
        <f>[1]!b_info_repurchasedate(A2546)</f>
        <v>0</v>
      </c>
      <c r="Q2546" s="8" t="s">
        <v>16411</v>
      </c>
      <c r="R2546" s="2" t="str">
        <f>IF((--IF(P2546=0,Q2546,P2546))&gt;(--日期设置!$B$2),IF(P2546=0,Q2546,P2546),Q2546)</f>
        <v>2025-04-17</v>
      </c>
      <c r="S2546" s="2" t="s">
        <v>18184</v>
      </c>
      <c r="T2546" s="8">
        <f>[1]!b_anal_ptmyear($A2546,日期设置!$B$2)</f>
        <v>4.0712328767123287</v>
      </c>
      <c r="U2546" s="8">
        <f>[1]!b_anal_termifexercise($A2546,日期设置!B$2)</f>
        <v>0</v>
      </c>
      <c r="V2546" s="10">
        <f>[1]!b_dq_dirtyprice(A2546,日期设置!$B$2)</f>
        <v>102.60809999999999</v>
      </c>
      <c r="W2546" s="11">
        <f>IF(U2546=0,ROUNDUP((Q2546-日期设置!$B$2)/365,0),ROUNDUP((R2546-日期设置!$B$2)/365,0))</f>
        <v>5</v>
      </c>
      <c r="X2546" s="18">
        <f>_xlfn.IFNA(VLOOKUP(A2546,过往入选债券!A:D,4,0),2)</f>
        <v>2</v>
      </c>
      <c r="Y2546">
        <f>_xlfn.IFNA(VLOOKUP(C2546,[2]Sheet1!$A:$A,1,0),3)</f>
        <v>3</v>
      </c>
    </row>
    <row r="2547" spans="1:25" hidden="1" x14ac:dyDescent="0.2">
      <c r="A2547" s="21" t="s">
        <v>3525</v>
      </c>
      <c r="B2547" s="21" t="s">
        <v>3526</v>
      </c>
      <c r="C2547" s="37" t="s">
        <v>3527</v>
      </c>
      <c r="D2547" s="26" t="str">
        <f>[1]!b_calc_yield(A2547,日期设置!$B$2,F2547,1,R2547,1,O2547,L2547,S2547,)</f>
        <v>Fetching...</v>
      </c>
      <c r="E2547" s="26">
        <f t="shared" si="78"/>
        <v>8.6090797190645052</v>
      </c>
      <c r="F2547" s="18">
        <f>[1]!b_dq_cleanprice($A2547,日期设置!B$2)</f>
        <v>101.83759999999999</v>
      </c>
      <c r="G2547" s="18" t="str">
        <f t="shared" si="79"/>
        <v>1.55 + 0</v>
      </c>
      <c r="H2547" s="27">
        <f>[1]!b_dq_pctchange($A2547,日期设置!$B$2,1)/100</f>
        <v>0</v>
      </c>
      <c r="I2547" s="26">
        <f>[1]!b_pq_pctchange(A2547,日期设置!$B$4,日期设置!$B$2,1)</f>
        <v>-1.4096697088012204</v>
      </c>
      <c r="J2547" s="26">
        <f>[1]!b_pq_pctchange(A2547,日期设置!$C$4,日期设置!$B$2,1)</f>
        <v>-1.4096697088012204</v>
      </c>
      <c r="K2547" s="52">
        <f>[1]!b_dq_amount($A2547,日期设置!B$2,2,10000)</f>
        <v>0</v>
      </c>
      <c r="L2547" s="26">
        <f>[1]!b_info_latestpar(A2547,日期设置!$B$2)</f>
        <v>100</v>
      </c>
      <c r="M2547" s="6">
        <f>[1]!b_info_outstandingbalance($A2547,日期设置!B$2)</f>
        <v>6</v>
      </c>
      <c r="N2547" s="7">
        <f>[1]!b_info_latestissurercreditrating2(A2547,日期设置!$B$2,"102","1")</f>
        <v>0</v>
      </c>
      <c r="O2547" s="8">
        <v>7</v>
      </c>
      <c r="P2547" s="9">
        <f>[1]!b_info_repurchasedate(A2547)</f>
        <v>0</v>
      </c>
      <c r="Q2547" s="8" t="s">
        <v>16882</v>
      </c>
      <c r="R2547" s="2" t="str">
        <f>IF((--IF(P2547=0,Q2547,P2547))&gt;(--日期设置!$B$2),IF(P2547=0,Q2547,P2547),Q2547)</f>
        <v>2022-10-10</v>
      </c>
      <c r="S2547" s="2" t="s">
        <v>18504</v>
      </c>
      <c r="T2547" s="8">
        <f>[1]!b_anal_ptmyear($A2547,日期设置!$B$2)</f>
        <v>1.5534246575342465</v>
      </c>
      <c r="U2547" s="8">
        <f>[1]!b_anal_termifexercise($A2547,日期设置!B$2)</f>
        <v>0</v>
      </c>
      <c r="V2547" s="10">
        <f>[1]!b_dq_dirtyprice(A2547,日期设置!$B$2)</f>
        <v>104.9636</v>
      </c>
      <c r="W2547" s="11">
        <f>IF(U2547=0,ROUNDUP((Q2547-日期设置!$B$2)/365,0),ROUNDUP((R2547-日期设置!$B$2)/365,0))</f>
        <v>2</v>
      </c>
      <c r="X2547" s="18">
        <f>_xlfn.IFNA(VLOOKUP(A2547,过往入选债券!A:D,4,0),2)</f>
        <v>2</v>
      </c>
      <c r="Y2547">
        <f>_xlfn.IFNA(VLOOKUP(C2547,[2]Sheet1!$A:$A,1,0),3)</f>
        <v>3</v>
      </c>
    </row>
    <row r="2548" spans="1:25" hidden="1" x14ac:dyDescent="0.2">
      <c r="A2548" s="28" t="s">
        <v>21668</v>
      </c>
      <c r="B2548" s="28" t="s">
        <v>21669</v>
      </c>
      <c r="C2548" s="39" t="s">
        <v>591</v>
      </c>
      <c r="D2548" s="26" t="str">
        <f>[1]!b_calc_yield(A2548,日期设置!$B$2,F2548,1,R2548,1,O2548,L2548,S2548,)</f>
        <v>Fetching...</v>
      </c>
      <c r="E2548" s="26">
        <f t="shared" si="78"/>
        <v>54.23018019389778</v>
      </c>
      <c r="F2548" s="18">
        <f>[1]!b_dq_cleanprice($A2548,日期设置!B$2)</f>
        <v>100</v>
      </c>
      <c r="G2548" s="18" t="str">
        <f t="shared" si="79"/>
        <v>9.68 + 0</v>
      </c>
      <c r="H2548" s="27">
        <f>[1]!b_dq_pctchange($A2548,日期设置!$B$2,1)/100</f>
        <v>0</v>
      </c>
      <c r="I2548" s="26">
        <f>[1]!b_pq_pctchange(A2548,日期设置!$B$4,日期设置!$B$2,1)</f>
        <v>0</v>
      </c>
      <c r="J2548" s="26">
        <f>[1]!b_pq_pctchange(A2548,日期设置!$C$4,日期设置!$B$2,1)</f>
        <v>0</v>
      </c>
      <c r="K2548" s="52">
        <f>[1]!b_dq_amount($A2548,日期设置!B$2,2,10000)</f>
        <v>0</v>
      </c>
      <c r="L2548" s="26">
        <f>[1]!b_info_latestpar(A2548,日期设置!$B$2)</f>
        <v>100</v>
      </c>
      <c r="M2548" s="6">
        <f>[1]!b_info_outstandingbalance($A2548,日期设置!B$2)</f>
        <v>7</v>
      </c>
      <c r="N2548" s="7" t="str">
        <f>[1]!b_info_latestissurercreditrating2(A2548,日期设置!$B$2,"102","1")</f>
        <v>AA+</v>
      </c>
      <c r="O2548" s="43">
        <v>5.7</v>
      </c>
      <c r="P2548" s="9">
        <f>[1]!b_info_repurchasedate(A2548)</f>
        <v>0</v>
      </c>
      <c r="Q2548" s="31" t="s">
        <v>21748</v>
      </c>
      <c r="R2548" s="2" t="str">
        <f>IF((--IF(P2548=0,Q2548,P2548))&gt;(--日期设置!$B$2),IF(P2548=0,Q2548,P2548),Q2548)</f>
        <v>2030-11-27</v>
      </c>
      <c r="S2548" s="31" t="s">
        <v>16525</v>
      </c>
      <c r="T2548" s="8">
        <f>[1]!b_anal_ptmyear($A2548,日期设置!$B$2)</f>
        <v>9.6849315068493151</v>
      </c>
      <c r="U2548" s="8">
        <f>[1]!b_anal_termifexercise($A2548,日期设置!B$2)</f>
        <v>0</v>
      </c>
      <c r="V2548" s="10">
        <f>[1]!b_dq_dirtyprice(A2548,日期设置!$B$2)</f>
        <v>101.7959</v>
      </c>
      <c r="W2548" s="11">
        <f>IF(U2548=0,ROUNDUP((Q2548-日期设置!$B$2)/365,0),ROUNDUP((R2548-日期设置!$B$2)/365,0))</f>
        <v>10</v>
      </c>
      <c r="X2548" s="18">
        <f>_xlfn.IFNA(VLOOKUP(A2548,过往入选债券!A:D,4,0),2)</f>
        <v>2</v>
      </c>
      <c r="Y2548">
        <f>_xlfn.IFNA(VLOOKUP(C2548,[2]Sheet1!$A:$A,1,0),3)</f>
        <v>3</v>
      </c>
    </row>
    <row r="2549" spans="1:25" hidden="1" x14ac:dyDescent="0.2">
      <c r="A2549" s="21" t="s">
        <v>11124</v>
      </c>
      <c r="B2549" s="21" t="s">
        <v>11125</v>
      </c>
      <c r="C2549" s="37" t="s">
        <v>88</v>
      </c>
      <c r="D2549" s="26" t="str">
        <f>[1]!b_calc_yield(A2549,日期设置!$B$2,F2549,1,R2549,1,O2549,L2549,S2549,)</f>
        <v>Fetching...</v>
      </c>
      <c r="E2549" s="26">
        <f t="shared" si="78"/>
        <v>12.318146452462964</v>
      </c>
      <c r="F2549" s="18">
        <f>[1]!b_dq_cleanprice($A2549,日期设置!B$2)</f>
        <v>98.495000000000005</v>
      </c>
      <c r="G2549" s="18" t="str">
        <f t="shared" si="79"/>
        <v>4.23 + 2.23</v>
      </c>
      <c r="H2549" s="27">
        <f>[1]!b_dq_pctchange($A2549,日期设置!$B$2,1)/100</f>
        <v>0</v>
      </c>
      <c r="I2549" s="26">
        <f>[1]!b_pq_pctchange(A2549,日期设置!$B$4,日期设置!$B$2,1)</f>
        <v>6.8156160428932564</v>
      </c>
      <c r="J2549" s="26">
        <f>[1]!b_pq_pctchange(A2549,日期设置!$C$4,日期设置!$B$2,1)</f>
        <v>-0.56835389367845335</v>
      </c>
      <c r="K2549" s="52">
        <f>[1]!b_dq_amount($A2549,日期设置!B$2,2,10000)</f>
        <v>0</v>
      </c>
      <c r="L2549" s="26">
        <f>[1]!b_info_latestpar(A2549,日期设置!$B$2)</f>
        <v>100</v>
      </c>
      <c r="M2549" s="6">
        <f>[1]!b_info_outstandingbalance($A2549,日期设置!B$2)</f>
        <v>5</v>
      </c>
      <c r="N2549" s="7" t="str">
        <f>[1]!b_info_latestissurercreditrating2(A2549,日期设置!$B$2,"102","1")</f>
        <v>AA+</v>
      </c>
      <c r="O2549" s="8">
        <v>4.97</v>
      </c>
      <c r="P2549" s="9" t="str">
        <f>[1]!b_info_repurchasedate(A2549)</f>
        <v>2023-06-15</v>
      </c>
      <c r="Q2549" s="8" t="s">
        <v>16944</v>
      </c>
      <c r="R2549" s="2" t="str">
        <f>IF((--IF(P2549=0,Q2549,P2549))&gt;(--日期设置!$B$2),IF(P2549=0,Q2549,P2549),Q2549)</f>
        <v>2023-06-15</v>
      </c>
      <c r="S2549" s="2" t="s">
        <v>17862</v>
      </c>
      <c r="T2549" s="8">
        <f>[1]!b_anal_ptmyear($A2549,日期设置!$B$2)</f>
        <v>4.2328767123287667</v>
      </c>
      <c r="U2549" s="8">
        <f>[1]!b_anal_termifexercise($A2549,日期设置!B$2)</f>
        <v>2.2328767123287672</v>
      </c>
      <c r="V2549" s="10">
        <f>[1]!b_dq_dirtyprice(A2549,日期设置!$B$2)</f>
        <v>102.30759999999999</v>
      </c>
      <c r="W2549" s="11">
        <f>IF(U2549=0,ROUNDUP((Q2549-日期设置!$B$2)/365,0),ROUNDUP((R2549-日期设置!$B$2)/365,0))</f>
        <v>3</v>
      </c>
      <c r="X2549" s="18" t="str">
        <f>_xlfn.IFNA(VLOOKUP(A2549,过往入选债券!A:D,4,0),2)</f>
        <v>否</v>
      </c>
      <c r="Y2549">
        <f>_xlfn.IFNA(VLOOKUP(C2549,[2]Sheet1!$A:$A,1,0),3)</f>
        <v>3</v>
      </c>
    </row>
    <row r="2550" spans="1:25" hidden="1" x14ac:dyDescent="0.2">
      <c r="A2550" s="21" t="s">
        <v>13542</v>
      </c>
      <c r="B2550" s="21" t="s">
        <v>13543</v>
      </c>
      <c r="C2550" s="37" t="s">
        <v>13544</v>
      </c>
      <c r="D2550" s="26" t="str">
        <f>[1]!b_calc_yield(A2550,日期设置!$B$2,F2550,1,R2550,1,O2550,L2550,S2550,)</f>
        <v>Fetching...</v>
      </c>
      <c r="E2550" s="26">
        <f t="shared" si="78"/>
        <v>25.681198910081736</v>
      </c>
      <c r="F2550" s="18">
        <f>[1]!b_dq_cleanprice($A2550,日期设置!B$2)</f>
        <v>57.774799999999999</v>
      </c>
      <c r="G2550" s="18" t="str">
        <f t="shared" si="79"/>
        <v>2.65 + 0</v>
      </c>
      <c r="H2550" s="27">
        <f>[1]!b_dq_pctchange($A2550,日期设置!$B$2,1)/100</f>
        <v>0</v>
      </c>
      <c r="I2550" s="26">
        <f>[1]!b_pq_pctchange(A2550,日期设置!$B$4,日期设置!$B$2,1)</f>
        <v>0</v>
      </c>
      <c r="J2550" s="26">
        <f>[1]!b_pq_pctchange(A2550,日期设置!$C$4,日期设置!$B$2,1)</f>
        <v>0</v>
      </c>
      <c r="K2550" s="52">
        <f>[1]!b_dq_amount($A2550,日期设置!B$2,2,10000)</f>
        <v>0</v>
      </c>
      <c r="L2550" s="26">
        <f>[1]!b_info_latestpar(A2550,日期设置!$B$2)</f>
        <v>60</v>
      </c>
      <c r="M2550" s="6">
        <f>[1]!b_info_outstandingbalance($A2550,日期设置!B$2)</f>
        <v>3.3</v>
      </c>
      <c r="N2550" s="7" t="str">
        <f>[1]!b_info_latestissurercreditrating2(A2550,日期设置!$B$2,"102","1")</f>
        <v>AA</v>
      </c>
      <c r="O2550" s="8">
        <v>4.5999999999999996</v>
      </c>
      <c r="P2550" s="9">
        <f>[1]!b_info_repurchasedate(A2550)</f>
        <v>0</v>
      </c>
      <c r="Q2550" s="8" t="s">
        <v>16234</v>
      </c>
      <c r="R2550" s="2" t="str">
        <f>IF((--IF(P2550=0,Q2550,P2550))&gt;(--日期设置!$B$2),IF(P2550=0,Q2550,P2550),Q2550)</f>
        <v>2023-11-17</v>
      </c>
      <c r="S2550" s="2" t="s">
        <v>18021</v>
      </c>
      <c r="T2550" s="8">
        <f>[1]!b_anal_ptmyear($A2550,日期设置!$B$2)</f>
        <v>2.6575342465753424</v>
      </c>
      <c r="U2550" s="8">
        <f>[1]!b_anal_termifexercise($A2550,日期设置!B$2)</f>
        <v>0</v>
      </c>
      <c r="V2550" s="10">
        <f>[1]!b_dq_dirtyprice(A2550,日期设置!$B$2)</f>
        <v>58.72</v>
      </c>
      <c r="W2550" s="11">
        <f>IF(U2550=0,ROUNDUP((Q2550-日期设置!$B$2)/365,0),ROUNDUP((R2550-日期设置!$B$2)/365,0))</f>
        <v>3</v>
      </c>
      <c r="X2550" s="18">
        <f>_xlfn.IFNA(VLOOKUP(A2550,过往入选债券!A:D,4,0),2)</f>
        <v>2</v>
      </c>
      <c r="Y2550">
        <f>_xlfn.IFNA(VLOOKUP(C2550,[2]Sheet1!$A:$A,1,0),3)</f>
        <v>3</v>
      </c>
    </row>
    <row r="2551" spans="1:25" hidden="1" x14ac:dyDescent="0.2">
      <c r="A2551" s="21" t="s">
        <v>3820</v>
      </c>
      <c r="B2551" s="21" t="s">
        <v>3821</v>
      </c>
      <c r="C2551" s="37" t="s">
        <v>121</v>
      </c>
      <c r="D2551" s="26" t="str">
        <f>[1]!b_calc_yield(A2551,日期设置!$B$2,F2551,1,R2551,1,O2551,L2551,S2551,)</f>
        <v>Fetching...</v>
      </c>
      <c r="E2551" s="26">
        <f t="shared" si="78"/>
        <v>10.2357416835273</v>
      </c>
      <c r="F2551" s="18">
        <f>[1]!b_dq_cleanprice($A2551,日期设置!B$2)</f>
        <v>100.8252</v>
      </c>
      <c r="G2551" s="18" t="str">
        <f t="shared" si="79"/>
        <v>1.81 + 0</v>
      </c>
      <c r="H2551" s="27">
        <f>[1]!b_dq_pctchange($A2551,日期设置!$B$2,1)/100</f>
        <v>0</v>
      </c>
      <c r="I2551" s="26">
        <f>[1]!b_pq_pctchange(A2551,日期设置!$B$4,日期设置!$B$2,1)</f>
        <v>-1.0909851893881799E-3</v>
      </c>
      <c r="J2551" s="26">
        <f>[1]!b_pq_pctchange(A2551,日期设置!$C$4,日期设置!$B$2,1)</f>
        <v>-0.23589106265757268</v>
      </c>
      <c r="K2551" s="52">
        <f>[1]!b_dq_amount($A2551,日期设置!B$2,2,10000)</f>
        <v>0</v>
      </c>
      <c r="L2551" s="26">
        <f>[1]!b_info_latestpar(A2551,日期设置!$B$2)</f>
        <v>100</v>
      </c>
      <c r="M2551" s="6">
        <f>[1]!b_info_outstandingbalance($A2551,日期设置!B$2)</f>
        <v>5</v>
      </c>
      <c r="N2551" s="7">
        <f>[1]!b_info_latestissurercreditrating2(A2551,日期设置!$B$2,"102","1")</f>
        <v>0</v>
      </c>
      <c r="O2551" s="8">
        <v>6.2</v>
      </c>
      <c r="P2551" s="9">
        <f>[1]!b_info_repurchasedate(A2551)</f>
        <v>0</v>
      </c>
      <c r="Q2551" s="8" t="s">
        <v>16576</v>
      </c>
      <c r="R2551" s="2" t="str">
        <f>IF((--IF(P2551=0,Q2551,P2551))&gt;(--日期设置!$B$2),IF(P2551=0,Q2551,P2551),Q2551)</f>
        <v>2023-01-14</v>
      </c>
      <c r="S2551" s="2" t="s">
        <v>18326</v>
      </c>
      <c r="T2551" s="8">
        <f>[1]!b_anal_ptmyear($A2551,日期设置!$B$2)</f>
        <v>1.8164383561643835</v>
      </c>
      <c r="U2551" s="8">
        <f>[1]!b_anal_termifexercise($A2551,日期设置!B$2)</f>
        <v>0</v>
      </c>
      <c r="V2551" s="10">
        <f>[1]!b_dq_dirtyprice(A2551,日期设置!$B$2)</f>
        <v>101.9633</v>
      </c>
      <c r="W2551" s="11">
        <f>IF(U2551=0,ROUNDUP((Q2551-日期设置!$B$2)/365,0),ROUNDUP((R2551-日期设置!$B$2)/365,0))</f>
        <v>2</v>
      </c>
      <c r="X2551" s="18">
        <f>_xlfn.IFNA(VLOOKUP(A2551,过往入选债券!A:D,4,0),2)</f>
        <v>2</v>
      </c>
      <c r="Y2551">
        <f>_xlfn.IFNA(VLOOKUP(C2551,[2]Sheet1!$A:$A,1,0),3)</f>
        <v>3</v>
      </c>
    </row>
    <row r="2552" spans="1:25" hidden="1" x14ac:dyDescent="0.2">
      <c r="A2552" s="28" t="s">
        <v>21592</v>
      </c>
      <c r="B2552" s="28" t="s">
        <v>21593</v>
      </c>
      <c r="C2552" s="39" t="s">
        <v>12929</v>
      </c>
      <c r="D2552" s="26" t="str">
        <f>[1]!b_calc_yield(A2552,日期设置!$B$2,F2552,1,R2552,1,O2552,L2552,S2552,)</f>
        <v>Fetching...</v>
      </c>
      <c r="E2552" s="26">
        <f t="shared" si="78"/>
        <v>37.053400864053621</v>
      </c>
      <c r="F2552" s="18">
        <f>[1]!b_dq_cleanprice($A2552,日期设置!B$2)</f>
        <v>100</v>
      </c>
      <c r="G2552" s="18" t="str">
        <f t="shared" si="79"/>
        <v>6.63 + 0</v>
      </c>
      <c r="H2552" s="27">
        <f>[1]!b_dq_pctchange($A2552,日期设置!$B$2,1)/100</f>
        <v>0</v>
      </c>
      <c r="I2552" s="26">
        <f>[1]!b_pq_pctchange(A2552,日期设置!$B$4,日期设置!$B$2,1)</f>
        <v>0</v>
      </c>
      <c r="J2552" s="26">
        <f>[1]!b_pq_pctchange(A2552,日期设置!$C$4,日期设置!$B$2,1)</f>
        <v>0</v>
      </c>
      <c r="K2552" s="52">
        <f>[1]!b_dq_amount($A2552,日期设置!B$2,2,10000)</f>
        <v>0</v>
      </c>
      <c r="L2552" s="26">
        <f>[1]!b_info_latestpar(A2552,日期设置!$B$2)</f>
        <v>100</v>
      </c>
      <c r="M2552" s="6">
        <f>[1]!b_info_outstandingbalance($A2552,日期设置!B$2)</f>
        <v>5</v>
      </c>
      <c r="N2552" s="7" t="str">
        <f>[1]!b_info_latestissurercreditrating2(A2552,日期设置!$B$2,"102","1")</f>
        <v>AA</v>
      </c>
      <c r="O2552" s="43">
        <v>5.7</v>
      </c>
      <c r="P2552" s="9">
        <f>[1]!b_info_repurchasedate(A2552)</f>
        <v>0</v>
      </c>
      <c r="Q2552" s="31" t="s">
        <v>21749</v>
      </c>
      <c r="R2552" s="2" t="str">
        <f>IF((--IF(P2552=0,Q2552,P2552))&gt;(--日期设置!$B$2),IF(P2552=0,Q2552,P2552),Q2552)</f>
        <v>2027-11-09</v>
      </c>
      <c r="S2552" s="31" t="s">
        <v>21683</v>
      </c>
      <c r="T2552" s="8">
        <f>[1]!b_anal_ptmyear($A2552,日期设置!$B$2)</f>
        <v>6.6356164383561644</v>
      </c>
      <c r="U2552" s="8">
        <f>[1]!b_anal_termifexercise($A2552,日期设置!B$2)</f>
        <v>0</v>
      </c>
      <c r="V2552" s="10">
        <f>[1]!b_dq_dirtyprice(A2552,日期设置!$B$2)</f>
        <v>102.077</v>
      </c>
      <c r="W2552" s="11">
        <f>IF(U2552=0,ROUNDUP((Q2552-日期设置!$B$2)/365,0),ROUNDUP((R2552-日期设置!$B$2)/365,0))</f>
        <v>7</v>
      </c>
      <c r="X2552" s="18">
        <f>_xlfn.IFNA(VLOOKUP(A2552,过往入选债券!A:D,4,0),2)</f>
        <v>2</v>
      </c>
      <c r="Y2552">
        <f>_xlfn.IFNA(VLOOKUP(C2552,[2]Sheet1!$A:$A,1,0),3)</f>
        <v>3</v>
      </c>
    </row>
    <row r="2553" spans="1:25" hidden="1" x14ac:dyDescent="0.2">
      <c r="A2553" s="21" t="s">
        <v>4180</v>
      </c>
      <c r="B2553" s="21" t="s">
        <v>4181</v>
      </c>
      <c r="C2553" s="37" t="s">
        <v>4182</v>
      </c>
      <c r="D2553" s="26" t="str">
        <f>[1]!b_calc_yield(A2553,日期设置!$B$2,F2553,1,R2553,1,O2553,L2553,S2553,)</f>
        <v>Fetching...</v>
      </c>
      <c r="E2553" s="26">
        <f t="shared" si="78"/>
        <v>11.042336362147132</v>
      </c>
      <c r="F2553" s="18">
        <f>[1]!b_dq_cleanprice($A2553,日期设置!B$2)</f>
        <v>97.603399999999993</v>
      </c>
      <c r="G2553" s="18" t="str">
        <f t="shared" si="79"/>
        <v>4.01 + 2.01</v>
      </c>
      <c r="H2553" s="27">
        <f>[1]!b_dq_pctchange($A2553,日期设置!$B$2,1)/100</f>
        <v>0</v>
      </c>
      <c r="I2553" s="26">
        <f>[1]!b_pq_pctchange(A2553,日期设置!$B$4,日期设置!$B$2,1)</f>
        <v>0</v>
      </c>
      <c r="J2553" s="26">
        <f>[1]!b_pq_pctchange(A2553,日期设置!$C$4,日期设置!$B$2,1)</f>
        <v>0</v>
      </c>
      <c r="K2553" s="52">
        <f>[1]!b_dq_amount($A2553,日期设置!B$2,2,10000)</f>
        <v>0</v>
      </c>
      <c r="L2553" s="26">
        <f>[1]!b_info_latestpar(A2553,日期设置!$B$2)</f>
        <v>100</v>
      </c>
      <c r="M2553" s="6">
        <f>[1]!b_info_outstandingbalance($A2553,日期设置!B$2)</f>
        <v>7</v>
      </c>
      <c r="N2553" s="7">
        <f>[1]!b_info_latestissurercreditrating2(A2553,日期设置!$B$2,"102","1")</f>
        <v>0</v>
      </c>
      <c r="O2553" s="8">
        <v>4.4000000000000004</v>
      </c>
      <c r="P2553" s="9" t="str">
        <f>[1]!b_info_repurchasedate(A2553)</f>
        <v>2023-03-27</v>
      </c>
      <c r="Q2553" s="8" t="s">
        <v>16157</v>
      </c>
      <c r="R2553" s="2" t="str">
        <f>IF((--IF(P2553=0,Q2553,P2553))&gt;(--日期设置!$B$2),IF(P2553=0,Q2553,P2553),Q2553)</f>
        <v>2023-03-27</v>
      </c>
      <c r="S2553" s="2" t="s">
        <v>17770</v>
      </c>
      <c r="T2553" s="8">
        <f>[1]!b_anal_ptmyear($A2553,日期设置!$B$2)</f>
        <v>4.0136986301369859</v>
      </c>
      <c r="U2553" s="8">
        <f>[1]!b_anal_termifexercise($A2553,日期设置!B$2)</f>
        <v>2.0136986301369864</v>
      </c>
      <c r="V2553" s="10">
        <f>[1]!b_dq_dirtyprice(A2553,日期设置!$B$2)</f>
        <v>101.9431</v>
      </c>
      <c r="W2553" s="11">
        <f>IF(U2553=0,ROUNDUP((Q2553-日期设置!$B$2)/365,0),ROUNDUP((R2553-日期设置!$B$2)/365,0))</f>
        <v>3</v>
      </c>
      <c r="X2553" s="18">
        <f>_xlfn.IFNA(VLOOKUP(A2553,过往入选债券!A:D,4,0),2)</f>
        <v>2</v>
      </c>
      <c r="Y2553">
        <f>_xlfn.IFNA(VLOOKUP(C2553,[2]Sheet1!$A:$A,1,0),3)</f>
        <v>3</v>
      </c>
    </row>
    <row r="2554" spans="1:25" hidden="1" x14ac:dyDescent="0.2">
      <c r="A2554" s="28" t="s">
        <v>20958</v>
      </c>
      <c r="B2554" s="28" t="s">
        <v>20959</v>
      </c>
      <c r="C2554" s="39" t="s">
        <v>407</v>
      </c>
      <c r="D2554" s="26" t="str">
        <f>[1]!b_calc_yield(A2554,日期设置!$B$2,F2554,1,R2554,1,O2554,L2554,S2554,)</f>
        <v>Fetching...</v>
      </c>
      <c r="E2554" s="26">
        <f t="shared" si="78"/>
        <v>14.582338267546557</v>
      </c>
      <c r="F2554" s="18">
        <f>[1]!b_dq_cleanprice($A2554,日期设置!B$2)</f>
        <v>99.392600000000002</v>
      </c>
      <c r="G2554" s="18" t="str">
        <f t="shared" si="79"/>
        <v>2.60 + 0</v>
      </c>
      <c r="H2554" s="27">
        <f>[1]!b_dq_pctchange($A2554,日期设置!$B$2,1)/100</f>
        <v>0</v>
      </c>
      <c r="I2554" s="26">
        <f>[1]!b_pq_pctchange(A2554,日期设置!$B$4,日期设置!$B$2,1)</f>
        <v>0</v>
      </c>
      <c r="J2554" s="26">
        <f>[1]!b_pq_pctchange(A2554,日期设置!$C$4,日期设置!$B$2,1)</f>
        <v>0</v>
      </c>
      <c r="K2554" s="52">
        <f>[1]!b_dq_amount($A2554,日期设置!B$2,2,10000)</f>
        <v>0</v>
      </c>
      <c r="L2554" s="26">
        <f>[1]!b_info_latestpar(A2554,日期设置!$B$2)</f>
        <v>100</v>
      </c>
      <c r="M2554" s="6">
        <f>[1]!b_info_outstandingbalance($A2554,日期设置!B$2)</f>
        <v>5</v>
      </c>
      <c r="N2554" s="7" t="str">
        <f>[1]!b_info_latestissurercreditrating2(A2554,日期设置!$B$2,"102","1")</f>
        <v>AA+</v>
      </c>
      <c r="O2554" s="8">
        <v>5.45</v>
      </c>
      <c r="P2554" s="9">
        <f>[1]!b_info_repurchasedate(A2554)</f>
        <v>0</v>
      </c>
      <c r="Q2554" s="8" t="s">
        <v>16896</v>
      </c>
      <c r="R2554" s="2" t="str">
        <f>IF((--IF(P2554=0,Q2554,P2554))&gt;(--日期设置!$B$2),IF(P2554=0,Q2554,P2554),Q2554)</f>
        <v>2023-10-29</v>
      </c>
      <c r="S2554" s="31" t="s">
        <v>16723</v>
      </c>
      <c r="T2554" s="8">
        <f>[1]!b_anal_ptmyear($A2554,日期设置!$B$2)</f>
        <v>2.6054794520547944</v>
      </c>
      <c r="U2554" s="8">
        <f>[1]!b_anal_termifexercise($A2554,日期设置!B$2)</f>
        <v>0</v>
      </c>
      <c r="V2554" s="10">
        <f>[1]!b_dq_dirtyprice(A2554,日期设置!$B$2)</f>
        <v>101.5427</v>
      </c>
      <c r="W2554" s="11">
        <f>IF(U2554=0,ROUNDUP((Q2554-日期设置!$B$2)/365,0),ROUNDUP((R2554-日期设置!$B$2)/365,0))</f>
        <v>3</v>
      </c>
      <c r="X2554" s="18">
        <f>_xlfn.IFNA(VLOOKUP(A2554,过往入选债券!A:D,4,0),2)</f>
        <v>2</v>
      </c>
      <c r="Y2554">
        <f>_xlfn.IFNA(VLOOKUP(C2554,[2]Sheet1!$A:$A,1,0),3)</f>
        <v>3</v>
      </c>
    </row>
    <row r="2555" spans="1:25" hidden="1" x14ac:dyDescent="0.2">
      <c r="A2555" s="28" t="s">
        <v>20134</v>
      </c>
      <c r="B2555" s="28" t="s">
        <v>20135</v>
      </c>
      <c r="C2555" s="39" t="s">
        <v>1152</v>
      </c>
      <c r="D2555" s="26" t="str">
        <f>[1]!b_calc_yield(A2555,日期设置!$B$2,F2555,1,R2555,1,O2555,L2555,S2555,)</f>
        <v>Fetching...</v>
      </c>
      <c r="E2555" s="26">
        <f t="shared" si="78"/>
        <v>8.3601034995221433</v>
      </c>
      <c r="F2555" s="18">
        <f>[1]!b_dq_cleanprice($A2555,日期设置!B$2)</f>
        <v>100.64360000000001</v>
      </c>
      <c r="G2555" s="18" t="str">
        <f t="shared" si="79"/>
        <v>2.50 + 1.50</v>
      </c>
      <c r="H2555" s="27">
        <f>[1]!b_dq_pctchange($A2555,日期设置!$B$2,1)/100</f>
        <v>0</v>
      </c>
      <c r="I2555" s="26">
        <f>[1]!b_pq_pctchange(A2555,日期设置!$B$4,日期设置!$B$2,1)</f>
        <v>7.5372037570674677E-2</v>
      </c>
      <c r="J2555" s="26">
        <f>[1]!b_pq_pctchange(A2555,日期设置!$C$4,日期设置!$B$2,1)</f>
        <v>-0.10937552727538996</v>
      </c>
      <c r="K2555" s="52">
        <f>[1]!b_dq_amount($A2555,日期设置!B$2,2,10000)</f>
        <v>0</v>
      </c>
      <c r="L2555" s="26">
        <f>[1]!b_info_latestpar(A2555,日期设置!$B$2)</f>
        <v>100</v>
      </c>
      <c r="M2555" s="6">
        <f>[1]!b_info_outstandingbalance($A2555,日期设置!B$2)</f>
        <v>5</v>
      </c>
      <c r="N2555" s="7">
        <f>[1]!b_info_latestissurercreditrating2(A2555,日期设置!$B$2,"102","1")</f>
        <v>0</v>
      </c>
      <c r="O2555" s="8">
        <v>6.18</v>
      </c>
      <c r="P2555" s="9" t="str">
        <f>[1]!b_info_repurchasedate(A2555)</f>
        <v>2022-09-23</v>
      </c>
      <c r="Q2555" s="8" t="s">
        <v>17149</v>
      </c>
      <c r="R2555" s="2" t="str">
        <f>IF((--IF(P2555=0,Q2555,P2555))&gt;(--日期设置!$B$2),IF(P2555=0,Q2555,P2555),Q2555)</f>
        <v>2022-09-23</v>
      </c>
      <c r="S2555" s="31" t="s">
        <v>17549</v>
      </c>
      <c r="T2555" s="8">
        <f>[1]!b_anal_ptmyear($A2555,日期设置!$B$2)</f>
        <v>2.506849315068493</v>
      </c>
      <c r="U2555" s="8">
        <f>[1]!b_anal_termifexercise($A2555,日期设置!B$2)</f>
        <v>1.5068493150684932</v>
      </c>
      <c r="V2555" s="10">
        <f>[1]!b_dq_dirtyprice(A2555,日期设置!$B$2)</f>
        <v>103.6913</v>
      </c>
      <c r="W2555" s="11">
        <f>IF(U2555=0,ROUNDUP((Q2555-日期设置!$B$2)/365,0),ROUNDUP((R2555-日期设置!$B$2)/365,0))</f>
        <v>2</v>
      </c>
      <c r="X2555" s="18">
        <f>_xlfn.IFNA(VLOOKUP(A2555,过往入选债券!A:D,4,0),2)</f>
        <v>2</v>
      </c>
      <c r="Y2555">
        <f>_xlfn.IFNA(VLOOKUP(C2555,[2]Sheet1!$A:$A,1,0),3)</f>
        <v>3</v>
      </c>
    </row>
    <row r="2556" spans="1:25" hidden="1" x14ac:dyDescent="0.2">
      <c r="A2556" s="21" t="s">
        <v>10139</v>
      </c>
      <c r="B2556" s="21" t="s">
        <v>10140</v>
      </c>
      <c r="C2556" s="37" t="s">
        <v>51</v>
      </c>
      <c r="D2556" s="26" t="str">
        <f>[1]!b_calc_yield(A2556,日期设置!$B$2,F2556,1,R2556,1,O2556,L2556,S2556,)</f>
        <v>Fetching...</v>
      </c>
      <c r="E2556" s="26">
        <f t="shared" si="78"/>
        <v>11.224339492756897</v>
      </c>
      <c r="F2556" s="18">
        <f>[1]!b_dq_cleanprice($A2556,日期设置!B$2)</f>
        <v>99.647599999999997</v>
      </c>
      <c r="G2556" s="18" t="str">
        <f t="shared" si="79"/>
        <v>1.97 + 1.97</v>
      </c>
      <c r="H2556" s="27">
        <f>[1]!b_dq_pctchange($A2556,日期设置!$B$2,1)/100</f>
        <v>0</v>
      </c>
      <c r="I2556" s="26">
        <f>[1]!b_pq_pctchange(A2556,日期设置!$B$4,日期设置!$B$2,1)</f>
        <v>30.258300653594766</v>
      </c>
      <c r="J2556" s="26">
        <f>[1]!b_pq_pctchange(A2556,日期设置!$C$4,日期设置!$B$2,1)</f>
        <v>-0.69995017438963358</v>
      </c>
      <c r="K2556" s="52">
        <f>[1]!b_dq_amount($A2556,日期设置!B$2,2,10000)</f>
        <v>0</v>
      </c>
      <c r="L2556" s="26">
        <f>[1]!b_info_latestpar(A2556,日期设置!$B$2)</f>
        <v>100</v>
      </c>
      <c r="M2556" s="6">
        <f>[1]!b_info_outstandingbalance($A2556,日期设置!B$2)</f>
        <v>3</v>
      </c>
      <c r="N2556" s="7" t="str">
        <f>[1]!b_info_latestissurercreditrating2(A2556,日期设置!$B$2,"102","1")</f>
        <v>AAA</v>
      </c>
      <c r="O2556" s="8">
        <v>5.5</v>
      </c>
      <c r="P2556" s="9">
        <f>[1]!b_info_repurchasedate(A2556)</f>
        <v>0</v>
      </c>
      <c r="Q2556" s="8" t="s">
        <v>16073</v>
      </c>
      <c r="R2556" s="2" t="str">
        <f>IF((--IF(P2556=0,Q2556,P2556))&gt;(--日期设置!$B$2),IF(P2556=0,Q2556,P2556),Q2556)</f>
        <v>2023-03-12</v>
      </c>
      <c r="S2556" s="2" t="s">
        <v>17859</v>
      </c>
      <c r="T2556" s="8">
        <f>[1]!b_anal_ptmyear($A2556,日期设置!$B$2)</f>
        <v>1.9726027397260273</v>
      </c>
      <c r="U2556" s="8">
        <f>[1]!b_anal_termifexercise($A2556,日期设置!B$2)</f>
        <v>1.9726027397260273</v>
      </c>
      <c r="V2556" s="10">
        <f>[1]!b_dq_dirtyprice(A2556,日期设置!$B$2)</f>
        <v>99.798299999999998</v>
      </c>
      <c r="W2556" s="11">
        <f>IF(U2556=0,ROUNDUP((Q2556-日期设置!$B$2)/365,0),ROUNDUP((R2556-日期设置!$B$2)/365,0))</f>
        <v>2</v>
      </c>
      <c r="X2556" s="18" t="str">
        <f>_xlfn.IFNA(VLOOKUP(A2556,过往入选债券!A:D,4,0),2)</f>
        <v>否</v>
      </c>
      <c r="Y2556">
        <f>_xlfn.IFNA(VLOOKUP(C2556,[2]Sheet1!$A:$A,1,0),3)</f>
        <v>3</v>
      </c>
    </row>
    <row r="2557" spans="1:25" hidden="1" x14ac:dyDescent="0.2">
      <c r="A2557" s="28" t="s">
        <v>21602</v>
      </c>
      <c r="B2557" s="28" t="s">
        <v>21603</v>
      </c>
      <c r="C2557" s="39" t="s">
        <v>21722</v>
      </c>
      <c r="D2557" s="26" t="str">
        <f>[1]!b_calc_yield(A2557,日期设置!$B$2,F2557,1,R2557,1,O2557,L2557,S2557,)</f>
        <v>Fetching...</v>
      </c>
      <c r="E2557" s="26">
        <f t="shared" si="78"/>
        <v>25.769912509163582</v>
      </c>
      <c r="F2557" s="18">
        <f>[1]!b_dq_cleanprice($A2557,日期设置!B$2)</f>
        <v>100</v>
      </c>
      <c r="G2557" s="18" t="str">
        <f t="shared" si="79"/>
        <v>6.61 + 4.62</v>
      </c>
      <c r="H2557" s="27">
        <f>[1]!b_dq_pctchange($A2557,日期设置!$B$2,1)/100</f>
        <v>0</v>
      </c>
      <c r="I2557" s="26">
        <f>[1]!b_pq_pctchange(A2557,日期设置!$B$4,日期设置!$B$2,1)</f>
        <v>0</v>
      </c>
      <c r="J2557" s="26">
        <f>[1]!b_pq_pctchange(A2557,日期设置!$C$4,日期设置!$B$2,1)</f>
        <v>0</v>
      </c>
      <c r="K2557" s="52">
        <f>[1]!b_dq_amount($A2557,日期设置!B$2,2,10000)</f>
        <v>0</v>
      </c>
      <c r="L2557" s="26">
        <f>[1]!b_info_latestpar(A2557,日期设置!$B$2)</f>
        <v>100</v>
      </c>
      <c r="M2557" s="6">
        <f>[1]!b_info_outstandingbalance($A2557,日期设置!B$2)</f>
        <v>3</v>
      </c>
      <c r="N2557" s="7" t="str">
        <f>[1]!b_info_latestissurercreditrating2(A2557,日期设置!$B$2,"102","1")</f>
        <v>AA-</v>
      </c>
      <c r="O2557" s="43">
        <v>5.7</v>
      </c>
      <c r="P2557" s="9" t="str">
        <f>[1]!b_info_repurchasedate(A2557)</f>
        <v>2025-11-03</v>
      </c>
      <c r="Q2557" s="31" t="s">
        <v>21740</v>
      </c>
      <c r="R2557" s="2" t="str">
        <f>IF((--IF(P2557=0,Q2557,P2557))&gt;(--日期设置!$B$2),IF(P2557=0,Q2557,P2557),Q2557)</f>
        <v>2025-11-03</v>
      </c>
      <c r="S2557" s="31" t="s">
        <v>21680</v>
      </c>
      <c r="T2557" s="8">
        <f>[1]!b_anal_ptmyear($A2557,日期设置!$B$2)</f>
        <v>6.6191780821917812</v>
      </c>
      <c r="U2557" s="8">
        <f>[1]!b_anal_termifexercise($A2557,日期设置!B$2)</f>
        <v>4.6219178082191785</v>
      </c>
      <c r="V2557" s="10">
        <f>[1]!b_dq_dirtyprice(A2557,日期设置!$B$2)</f>
        <v>102.1707</v>
      </c>
      <c r="W2557" s="11">
        <f>IF(U2557=0,ROUNDUP((Q2557-日期设置!$B$2)/365,0),ROUNDUP((R2557-日期设置!$B$2)/365,0))</f>
        <v>5</v>
      </c>
      <c r="X2557" s="18">
        <f>_xlfn.IFNA(VLOOKUP(A2557,过往入选债券!A:D,4,0),2)</f>
        <v>2</v>
      </c>
      <c r="Y2557">
        <f>_xlfn.IFNA(VLOOKUP(C2557,[2]Sheet1!$A:$A,1,0),3)</f>
        <v>3</v>
      </c>
    </row>
    <row r="2558" spans="1:25" hidden="1" x14ac:dyDescent="0.2">
      <c r="A2558" s="21" t="s">
        <v>11426</v>
      </c>
      <c r="B2558" s="21" t="s">
        <v>11427</v>
      </c>
      <c r="C2558" s="37" t="s">
        <v>5038</v>
      </c>
      <c r="D2558" s="26" t="str">
        <f>[1]!b_calc_yield(A2558,日期设置!$B$2,F2558,1,R2558,1,O2558,L2558,S2558,)</f>
        <v>Fetching...</v>
      </c>
      <c r="E2558" s="26">
        <f t="shared" si="78"/>
        <v>13.013801883498521</v>
      </c>
      <c r="F2558" s="18">
        <f>[1]!b_dq_cleanprice($A2558,日期设置!B$2)</f>
        <v>99.342600000000004</v>
      </c>
      <c r="G2558" s="18" t="str">
        <f t="shared" si="79"/>
        <v>2.35 + 0</v>
      </c>
      <c r="H2558" s="27">
        <f>[1]!b_dq_pctchange($A2558,日期设置!$B$2,1)/100</f>
        <v>0</v>
      </c>
      <c r="I2558" s="26">
        <f>[1]!b_pq_pctchange(A2558,日期设置!$B$4,日期设置!$B$2,1)</f>
        <v>0</v>
      </c>
      <c r="J2558" s="26">
        <f>[1]!b_pq_pctchange(A2558,日期设置!$C$4,日期设置!$B$2,1)</f>
        <v>0</v>
      </c>
      <c r="K2558" s="52">
        <f>[1]!b_dq_amount($A2558,日期设置!B$2,2,10000)</f>
        <v>0</v>
      </c>
      <c r="L2558" s="26">
        <f>[1]!b_info_latestpar(A2558,日期设置!$B$2)</f>
        <v>100</v>
      </c>
      <c r="M2558" s="6">
        <f>[1]!b_info_outstandingbalance($A2558,日期设置!B$2)</f>
        <v>15</v>
      </c>
      <c r="N2558" s="7" t="str">
        <f>[1]!b_info_latestissurercreditrating2(A2558,日期设置!$B$2,"102","1")</f>
        <v>AA+</v>
      </c>
      <c r="O2558" s="8">
        <v>5.4</v>
      </c>
      <c r="P2558" s="9">
        <f>[1]!b_info_repurchasedate(A2558)</f>
        <v>0</v>
      </c>
      <c r="Q2558" s="8" t="s">
        <v>16474</v>
      </c>
      <c r="R2558" s="2" t="str">
        <f>IF((--IF(P2558=0,Q2558,P2558))&gt;(--日期设置!$B$2),IF(P2558=0,Q2558,P2558),Q2558)</f>
        <v>2023-07-30</v>
      </c>
      <c r="S2558" s="2" t="s">
        <v>18158</v>
      </c>
      <c r="T2558" s="8">
        <f>[1]!b_anal_ptmyear($A2558,日期设置!$B$2)</f>
        <v>2.3561643835616439</v>
      </c>
      <c r="U2558" s="8">
        <f>[1]!b_anal_termifexercise($A2558,日期设置!B$2)</f>
        <v>0</v>
      </c>
      <c r="V2558" s="10">
        <f>[1]!b_dq_dirtyprice(A2558,日期设置!$B$2)</f>
        <v>102.8193</v>
      </c>
      <c r="W2558" s="11">
        <f>IF(U2558=0,ROUNDUP((Q2558-日期设置!$B$2)/365,0),ROUNDUP((R2558-日期设置!$B$2)/365,0))</f>
        <v>3</v>
      </c>
      <c r="X2558" s="18">
        <f>_xlfn.IFNA(VLOOKUP(A2558,过往入选债券!A:D,4,0),2)</f>
        <v>2</v>
      </c>
      <c r="Y2558">
        <f>_xlfn.IFNA(VLOOKUP(C2558,[2]Sheet1!$A:$A,1,0),3)</f>
        <v>3</v>
      </c>
    </row>
    <row r="2559" spans="1:25" hidden="1" x14ac:dyDescent="0.2">
      <c r="A2559" s="21" t="s">
        <v>2061</v>
      </c>
      <c r="B2559" s="21" t="s">
        <v>2062</v>
      </c>
      <c r="C2559" s="37" t="s">
        <v>2063</v>
      </c>
      <c r="D2559" s="26" t="str">
        <f>[1]!b_calc_yield(A2559,日期设置!$B$2,F2559,1,R2559,1,O2559,L2559,S2559,)</f>
        <v>Fetching...</v>
      </c>
      <c r="E2559" s="26">
        <f t="shared" si="78"/>
        <v>2.572149747684005</v>
      </c>
      <c r="F2559" s="18">
        <f>[1]!b_dq_cleanprice($A2559,日期设置!B$2)</f>
        <v>100.56659999999999</v>
      </c>
      <c r="G2559" s="18" t="str">
        <f t="shared" si="79"/>
        <v>0.45 + 0</v>
      </c>
      <c r="H2559" s="27">
        <f>[1]!b_dq_pctchange($A2559,日期设置!$B$2,1)/100</f>
        <v>0</v>
      </c>
      <c r="I2559" s="26">
        <f>[1]!b_pq_pctchange(A2559,日期设置!$B$4,日期设置!$B$2,1)</f>
        <v>0</v>
      </c>
      <c r="J2559" s="26">
        <f>[1]!b_pq_pctchange(A2559,日期设置!$C$4,日期设置!$B$2,1)</f>
        <v>0</v>
      </c>
      <c r="K2559" s="52">
        <f>[1]!b_dq_amount($A2559,日期设置!B$2,2,10000)</f>
        <v>0</v>
      </c>
      <c r="L2559" s="26">
        <f>[1]!b_info_latestpar(A2559,日期设置!$B$2)</f>
        <v>100</v>
      </c>
      <c r="M2559" s="6">
        <f>[1]!b_info_outstandingbalance($A2559,日期设置!B$2)</f>
        <v>5</v>
      </c>
      <c r="N2559" s="7">
        <f>[1]!b_info_latestissurercreditrating2(A2559,日期设置!$B$2,"102","1")</f>
        <v>0</v>
      </c>
      <c r="O2559" s="8">
        <v>7.2</v>
      </c>
      <c r="P2559" s="9">
        <f>[1]!b_info_repurchasedate(A2559)</f>
        <v>0</v>
      </c>
      <c r="Q2559" s="8" t="s">
        <v>16154</v>
      </c>
      <c r="R2559" s="2" t="str">
        <f>IF((--IF(P2559=0,Q2559,P2559))&gt;(--日期设置!$B$2),IF(P2559=0,Q2559,P2559),Q2559)</f>
        <v>2021-09-03</v>
      </c>
      <c r="S2559" s="2" t="s">
        <v>17943</v>
      </c>
      <c r="T2559" s="8">
        <f>[1]!b_anal_ptmyear($A2559,日期设置!$B$2)</f>
        <v>0.45205479452054792</v>
      </c>
      <c r="U2559" s="8">
        <f>[1]!b_anal_termifexercise($A2559,日期设置!B$2)</f>
        <v>0</v>
      </c>
      <c r="V2559" s="10">
        <f>[1]!b_dq_dirtyprice(A2559,日期设置!$B$2)</f>
        <v>104.51179999999999</v>
      </c>
      <c r="W2559" s="11">
        <f>IF(U2559=0,ROUNDUP((Q2559-日期设置!$B$2)/365,0),ROUNDUP((R2559-日期设置!$B$2)/365,0))</f>
        <v>1</v>
      </c>
      <c r="X2559" s="18">
        <f>_xlfn.IFNA(VLOOKUP(A2559,过往入选债券!A:D,4,0),2)</f>
        <v>2</v>
      </c>
      <c r="Y2559">
        <f>_xlfn.IFNA(VLOOKUP(C2559,[2]Sheet1!$A:$A,1,0),3)</f>
        <v>3</v>
      </c>
    </row>
    <row r="2560" spans="1:25" hidden="1" x14ac:dyDescent="0.2">
      <c r="A2560" s="21" t="s">
        <v>5782</v>
      </c>
      <c r="B2560" s="21" t="s">
        <v>5783</v>
      </c>
      <c r="C2560" s="37" t="s">
        <v>5784</v>
      </c>
      <c r="D2560" s="26" t="str">
        <f>[1]!b_calc_yield(A2560,日期设置!$B$2,F2560,1,R2560,1,O2560,L2560,S2560,)</f>
        <v>Fetching...</v>
      </c>
      <c r="E2560" s="26">
        <f t="shared" si="78"/>
        <v>6.8346255805146416</v>
      </c>
      <c r="F2560" s="18">
        <f>[1]!b_dq_cleanprice($A2560,日期设置!B$2)</f>
        <v>100.66200000000001</v>
      </c>
      <c r="G2560" s="18" t="str">
        <f t="shared" si="79"/>
        <v>1.25 + 0</v>
      </c>
      <c r="H2560" s="27">
        <f>[1]!b_dq_pctchange($A2560,日期设置!$B$2,1)/100</f>
        <v>0</v>
      </c>
      <c r="I2560" s="26">
        <f>[1]!b_pq_pctchange(A2560,日期设置!$B$4,日期设置!$B$2,1)</f>
        <v>0</v>
      </c>
      <c r="J2560" s="26">
        <f>[1]!b_pq_pctchange(A2560,日期设置!$C$4,日期设置!$B$2,1)</f>
        <v>0</v>
      </c>
      <c r="K2560" s="52">
        <f>[1]!b_dq_amount($A2560,日期设置!B$2,2,10000)</f>
        <v>0</v>
      </c>
      <c r="L2560" s="26">
        <f>[1]!b_info_latestpar(A2560,日期设置!$B$2)</f>
        <v>100</v>
      </c>
      <c r="M2560" s="6">
        <f>[1]!b_info_outstandingbalance($A2560,日期设置!B$2)</f>
        <v>5</v>
      </c>
      <c r="N2560" s="7" t="str">
        <f>[1]!b_info_latestissurercreditrating2(A2560,日期设置!$B$2,"102","1")</f>
        <v>AA</v>
      </c>
      <c r="O2560" s="8">
        <v>6.28</v>
      </c>
      <c r="P2560" s="9">
        <f>[1]!b_info_repurchasedate(A2560)</f>
        <v>0</v>
      </c>
      <c r="Q2560" s="8" t="s">
        <v>17192</v>
      </c>
      <c r="R2560" s="2" t="str">
        <f>IF((--IF(P2560=0,Q2560,P2560))&gt;(--日期设置!$B$2),IF(P2560=0,Q2560,P2560),Q2560)</f>
        <v>2022-06-22</v>
      </c>
      <c r="S2560" s="2" t="s">
        <v>18482</v>
      </c>
      <c r="T2560" s="8">
        <f>[1]!b_anal_ptmyear($A2560,日期设置!$B$2)</f>
        <v>1.252054794520548</v>
      </c>
      <c r="U2560" s="8">
        <f>[1]!b_anal_termifexercise($A2560,日期设置!B$2)</f>
        <v>0</v>
      </c>
      <c r="V2560" s="10">
        <f>[1]!b_dq_dirtyprice(A2560,日期设置!$B$2)</f>
        <v>105.3591</v>
      </c>
      <c r="W2560" s="11">
        <f>IF(U2560=0,ROUNDUP((Q2560-日期设置!$B$2)/365,0),ROUNDUP((R2560-日期设置!$B$2)/365,0))</f>
        <v>2</v>
      </c>
      <c r="X2560" s="18">
        <f>_xlfn.IFNA(VLOOKUP(A2560,过往入选债券!A:D,4,0),2)</f>
        <v>2</v>
      </c>
      <c r="Y2560">
        <f>_xlfn.IFNA(VLOOKUP(C2560,[2]Sheet1!$A:$A,1,0),3)</f>
        <v>3</v>
      </c>
    </row>
    <row r="2561" spans="1:25" hidden="1" x14ac:dyDescent="0.2">
      <c r="A2561" s="21" t="s">
        <v>3600</v>
      </c>
      <c r="B2561" s="21" t="s">
        <v>3601</v>
      </c>
      <c r="C2561" s="37" t="s">
        <v>3602</v>
      </c>
      <c r="D2561" s="26" t="str">
        <f>[1]!b_calc_yield(A2561,日期设置!$B$2,F2561,1,R2561,1,O2561,L2561,S2561,)</f>
        <v>Fetching...</v>
      </c>
      <c r="E2561" s="26">
        <f t="shared" si="78"/>
        <v>8.9742217586493478</v>
      </c>
      <c r="F2561" s="18">
        <f>[1]!b_dq_cleanprice($A2561,日期设置!B$2)</f>
        <v>100.4259</v>
      </c>
      <c r="G2561" s="18" t="str">
        <f t="shared" si="79"/>
        <v>1.60 + 0</v>
      </c>
      <c r="H2561" s="27">
        <f>[1]!b_dq_pctchange($A2561,日期设置!$B$2,1)/100</f>
        <v>0</v>
      </c>
      <c r="I2561" s="26">
        <f>[1]!b_pq_pctchange(A2561,日期设置!$B$4,日期设置!$B$2,1)</f>
        <v>0</v>
      </c>
      <c r="J2561" s="26">
        <f>[1]!b_pq_pctchange(A2561,日期设置!$C$4,日期设置!$B$2,1)</f>
        <v>1.6389609995293819</v>
      </c>
      <c r="K2561" s="52">
        <f>[1]!b_dq_amount($A2561,日期设置!B$2,2,10000)</f>
        <v>0</v>
      </c>
      <c r="L2561" s="26">
        <f>[1]!b_info_latestpar(A2561,日期设置!$B$2)</f>
        <v>100</v>
      </c>
      <c r="M2561" s="6">
        <f>[1]!b_info_outstandingbalance($A2561,日期设置!B$2)</f>
        <v>5</v>
      </c>
      <c r="N2561" s="7">
        <f>[1]!b_info_latestissurercreditrating2(A2561,日期设置!$B$2,"102","1")</f>
        <v>0</v>
      </c>
      <c r="O2561" s="8">
        <v>6</v>
      </c>
      <c r="P2561" s="9">
        <f>[1]!b_info_repurchasedate(A2561)</f>
        <v>0</v>
      </c>
      <c r="Q2561" s="8" t="s">
        <v>16379</v>
      </c>
      <c r="R2561" s="2" t="str">
        <f>IF((--IF(P2561=0,Q2561,P2561))&gt;(--日期设置!$B$2),IF(P2561=0,Q2561,P2561),Q2561)</f>
        <v>2022-10-30</v>
      </c>
      <c r="S2561" s="2" t="s">
        <v>18418</v>
      </c>
      <c r="T2561" s="8">
        <f>[1]!b_anal_ptmyear($A2561,日期设置!$B$2)</f>
        <v>1.6082191780821917</v>
      </c>
      <c r="U2561" s="8">
        <f>[1]!b_anal_termifexercise($A2561,日期设置!B$2)</f>
        <v>0</v>
      </c>
      <c r="V2561" s="10">
        <f>[1]!b_dq_dirtyprice(A2561,日期设置!$B$2)</f>
        <v>102.7766</v>
      </c>
      <c r="W2561" s="11">
        <f>IF(U2561=0,ROUNDUP((Q2561-日期设置!$B$2)/365,0),ROUNDUP((R2561-日期设置!$B$2)/365,0))</f>
        <v>2</v>
      </c>
      <c r="X2561" s="18">
        <f>_xlfn.IFNA(VLOOKUP(A2561,过往入选债券!A:D,4,0),2)</f>
        <v>2</v>
      </c>
      <c r="Y2561">
        <f>_xlfn.IFNA(VLOOKUP(C2561,[2]Sheet1!$A:$A,1,0),3)</f>
        <v>3</v>
      </c>
    </row>
    <row r="2562" spans="1:25" hidden="1" x14ac:dyDescent="0.2">
      <c r="A2562" s="21" t="s">
        <v>11063</v>
      </c>
      <c r="B2562" s="21" t="s">
        <v>11064</v>
      </c>
      <c r="C2562" s="37" t="s">
        <v>287</v>
      </c>
      <c r="D2562" s="26" t="str">
        <f>[1]!b_calc_yield(A2562,日期设置!$B$2,F2562,1,R2562,1,O2562,L2562,S2562,)</f>
        <v>Fetching...</v>
      </c>
      <c r="E2562" s="26">
        <f t="shared" ref="E2562:E2625" si="80">((O2562*W2562+L2562)/V2562-1)*100</f>
        <v>12.321744896040521</v>
      </c>
      <c r="F2562" s="18">
        <f>[1]!b_dq_cleanprice($A2562,日期设置!B$2)</f>
        <v>97.56</v>
      </c>
      <c r="G2562" s="18" t="str">
        <f t="shared" ref="G2562:G2625" si="81">LEFT(T2562,4)&amp;" + "&amp;LEFT(U2562,4)</f>
        <v>2.22 + 2.22</v>
      </c>
      <c r="H2562" s="27">
        <f>[1]!b_dq_pctchange($A2562,日期设置!$B$2,1)/100</f>
        <v>0</v>
      </c>
      <c r="I2562" s="26">
        <f>[1]!b_pq_pctchange(A2562,日期设置!$B$4,日期设置!$B$2,1)</f>
        <v>0</v>
      </c>
      <c r="J2562" s="26">
        <f>[1]!b_pq_pctchange(A2562,日期设置!$C$4,日期设置!$B$2,1)</f>
        <v>0.30484200136742856</v>
      </c>
      <c r="K2562" s="52">
        <f>[1]!b_dq_amount($A2562,日期设置!B$2,2,10000)</f>
        <v>0</v>
      </c>
      <c r="L2562" s="26">
        <f>[1]!b_info_latestpar(A2562,日期设置!$B$2)</f>
        <v>100</v>
      </c>
      <c r="M2562" s="6">
        <f>[1]!b_info_outstandingbalance($A2562,日期设置!B$2)</f>
        <v>10</v>
      </c>
      <c r="N2562" s="7" t="str">
        <f>[1]!b_info_latestissurercreditrating2(A2562,日期设置!$B$2,"102","1")</f>
        <v>AAA</v>
      </c>
      <c r="O2562" s="8">
        <v>4.5</v>
      </c>
      <c r="P2562" s="9">
        <f>[1]!b_info_repurchasedate(A2562)</f>
        <v>0</v>
      </c>
      <c r="Q2562" s="8" t="s">
        <v>16062</v>
      </c>
      <c r="R2562" s="2" t="str">
        <f>IF((--IF(P2562=0,Q2562,P2562))&gt;(--日期设置!$B$2),IF(P2562=0,Q2562,P2562),Q2562)</f>
        <v>2023-06-12</v>
      </c>
      <c r="S2562" s="2" t="s">
        <v>17848</v>
      </c>
      <c r="T2562" s="8">
        <f>[1]!b_anal_ptmyear($A2562,日期设置!$B$2)</f>
        <v>2.2246575342465755</v>
      </c>
      <c r="U2562" s="8">
        <f>[1]!b_anal_termifexercise($A2562,日期设置!B$2)</f>
        <v>2.2246575342465755</v>
      </c>
      <c r="V2562" s="10">
        <f>[1]!b_dq_dirtyprice(A2562,日期设置!$B$2)</f>
        <v>101.04900000000001</v>
      </c>
      <c r="W2562" s="11">
        <f>IF(U2562=0,ROUNDUP((Q2562-日期设置!$B$2)/365,0),ROUNDUP((R2562-日期设置!$B$2)/365,0))</f>
        <v>3</v>
      </c>
      <c r="X2562" s="18">
        <f>_xlfn.IFNA(VLOOKUP(A2562,过往入选债券!A:D,4,0),2)</f>
        <v>2</v>
      </c>
      <c r="Y2562">
        <f>_xlfn.IFNA(VLOOKUP(C2562,[2]Sheet1!$A:$A,1,0),3)</f>
        <v>3</v>
      </c>
    </row>
    <row r="2563" spans="1:25" hidden="1" x14ac:dyDescent="0.2">
      <c r="A2563" s="28" t="s">
        <v>20208</v>
      </c>
      <c r="B2563" s="28" t="s">
        <v>20209</v>
      </c>
      <c r="C2563" s="39" t="s">
        <v>81</v>
      </c>
      <c r="D2563" s="26" t="str">
        <f>[1]!b_calc_yield(A2563,日期设置!$B$2,F2563,1,R2563,1,O2563,L2563,S2563,)</f>
        <v>Fetching...</v>
      </c>
      <c r="E2563" s="26">
        <f t="shared" si="80"/>
        <v>2.5708995378869393</v>
      </c>
      <c r="F2563" s="18">
        <f>[1]!b_dq_cleanprice($A2563,日期设置!B$2)</f>
        <v>99.073400000000007</v>
      </c>
      <c r="G2563" s="18" t="str">
        <f t="shared" si="81"/>
        <v>0.45 + 0</v>
      </c>
      <c r="H2563" s="27">
        <f>[1]!b_dq_pctchange($A2563,日期设置!$B$2,1)/100</f>
        <v>0</v>
      </c>
      <c r="I2563" s="26">
        <f>[1]!b_pq_pctchange(A2563,日期设置!$B$4,日期设置!$B$2,1)</f>
        <v>0.24486145091540179</v>
      </c>
      <c r="J2563" s="26">
        <f>[1]!b_pq_pctchange(A2563,日期设置!$C$4,日期设置!$B$2,1)</f>
        <v>0.24486145091540179</v>
      </c>
      <c r="K2563" s="52">
        <f>[1]!b_dq_amount($A2563,日期设置!B$2,2,10000)</f>
        <v>0</v>
      </c>
      <c r="L2563" s="26">
        <f>[1]!b_info_latestpar(A2563,日期设置!$B$2)</f>
        <v>100</v>
      </c>
      <c r="M2563" s="6">
        <f>[1]!b_info_outstandingbalance($A2563,日期设置!B$2)</f>
        <v>10</v>
      </c>
      <c r="N2563" s="7" t="str">
        <f>[1]!b_info_latestissurercreditrating2(A2563,日期设置!$B$2,"102","1")</f>
        <v>AAA</v>
      </c>
      <c r="O2563" s="8">
        <v>3.7</v>
      </c>
      <c r="P2563" s="9">
        <f>[1]!b_info_repurchasedate(A2563)</f>
        <v>0</v>
      </c>
      <c r="Q2563" s="8" t="s">
        <v>16154</v>
      </c>
      <c r="R2563" s="2" t="str">
        <f>IF((--IF(P2563=0,Q2563,P2563))&gt;(--日期设置!$B$2),IF(P2563=0,Q2563,P2563),Q2563)</f>
        <v>2021-09-03</v>
      </c>
      <c r="S2563" s="31" t="s">
        <v>17563</v>
      </c>
      <c r="T2563" s="8">
        <f>[1]!b_anal_ptmyear($A2563,日期设置!$B$2)</f>
        <v>0.45205479452054792</v>
      </c>
      <c r="U2563" s="8">
        <f>[1]!b_anal_termifexercise($A2563,日期设置!B$2)</f>
        <v>0</v>
      </c>
      <c r="V2563" s="10">
        <f>[1]!b_dq_dirtyprice(A2563,日期设置!$B$2)</f>
        <v>101.10080000000001</v>
      </c>
      <c r="W2563" s="11">
        <f>IF(U2563=0,ROUNDUP((Q2563-日期设置!$B$2)/365,0),ROUNDUP((R2563-日期设置!$B$2)/365,0))</f>
        <v>1</v>
      </c>
      <c r="X2563" s="18">
        <f>_xlfn.IFNA(VLOOKUP(A2563,过往入选债券!A:D,4,0),2)</f>
        <v>2</v>
      </c>
      <c r="Y2563">
        <f>_xlfn.IFNA(VLOOKUP(C2563,[2]Sheet1!$A:$A,1,0),3)</f>
        <v>3</v>
      </c>
    </row>
    <row r="2564" spans="1:25" hidden="1" x14ac:dyDescent="0.2">
      <c r="A2564" s="21" t="s">
        <v>9477</v>
      </c>
      <c r="B2564" s="21" t="s">
        <v>9478</v>
      </c>
      <c r="C2564" s="37" t="s">
        <v>4697</v>
      </c>
      <c r="D2564" s="26" t="str">
        <f>[1]!b_calc_yield(A2564,日期设置!$B$2,F2564,1,R2564,1,O2564,L2564,S2564,)</f>
        <v>Fetching...</v>
      </c>
      <c r="E2564" s="26">
        <f t="shared" si="80"/>
        <v>8.9884304439458163</v>
      </c>
      <c r="F2564" s="18">
        <f>[1]!b_dq_cleanprice($A2564,日期设置!B$2)</f>
        <v>100.4</v>
      </c>
      <c r="G2564" s="18" t="str">
        <f t="shared" si="81"/>
        <v>1.61 + 0</v>
      </c>
      <c r="H2564" s="27">
        <f>[1]!b_dq_pctchange($A2564,日期设置!$B$2,1)/100</f>
        <v>0</v>
      </c>
      <c r="I2564" s="26">
        <f>[1]!b_pq_pctchange(A2564,日期设置!$B$4,日期设置!$B$2,1)</f>
        <v>0</v>
      </c>
      <c r="J2564" s="26">
        <f>[1]!b_pq_pctchange(A2564,日期设置!$C$4,日期设置!$B$2,1)</f>
        <v>0</v>
      </c>
      <c r="K2564" s="52">
        <f>[1]!b_dq_amount($A2564,日期设置!B$2,2,10000)</f>
        <v>0</v>
      </c>
      <c r="L2564" s="26">
        <f>[1]!b_info_latestpar(A2564,日期设置!$B$2)</f>
        <v>100</v>
      </c>
      <c r="M2564" s="6">
        <f>[1]!b_info_outstandingbalance($A2564,日期设置!B$2)</f>
        <v>4</v>
      </c>
      <c r="N2564" s="7" t="str">
        <f>[1]!b_info_latestissurercreditrating2(A2564,日期设置!$B$2,"102","1")</f>
        <v>AA</v>
      </c>
      <c r="O2564" s="8">
        <v>5.98</v>
      </c>
      <c r="P2564" s="9">
        <f>[1]!b_info_repurchasedate(A2564)</f>
        <v>0</v>
      </c>
      <c r="Q2564" s="8" t="s">
        <v>16136</v>
      </c>
      <c r="R2564" s="2" t="str">
        <f>IF((--IF(P2564=0,Q2564,P2564))&gt;(--日期设置!$B$2),IF(P2564=0,Q2564,P2564),Q2564)</f>
        <v>2022-10-31</v>
      </c>
      <c r="S2564" s="2" t="s">
        <v>17923</v>
      </c>
      <c r="T2564" s="8">
        <f>[1]!b_anal_ptmyear($A2564,日期设置!$B$2)</f>
        <v>1.6109589041095891</v>
      </c>
      <c r="U2564" s="8">
        <f>[1]!b_anal_termifexercise($A2564,日期设置!B$2)</f>
        <v>0</v>
      </c>
      <c r="V2564" s="10">
        <f>[1]!b_dq_dirtyprice(A2564,日期设置!$B$2)</f>
        <v>102.7265</v>
      </c>
      <c r="W2564" s="11">
        <f>IF(U2564=0,ROUNDUP((Q2564-日期设置!$B$2)/365,0),ROUNDUP((R2564-日期设置!$B$2)/365,0))</f>
        <v>2</v>
      </c>
      <c r="X2564" s="18">
        <f>_xlfn.IFNA(VLOOKUP(A2564,过往入选债券!A:D,4,0),2)</f>
        <v>2</v>
      </c>
      <c r="Y2564">
        <f>_xlfn.IFNA(VLOOKUP(C2564,[2]Sheet1!$A:$A,1,0),3)</f>
        <v>3</v>
      </c>
    </row>
    <row r="2565" spans="1:25" hidden="1" x14ac:dyDescent="0.2">
      <c r="A2565" s="21" t="s">
        <v>3089</v>
      </c>
      <c r="B2565" s="21" t="s">
        <v>3090</v>
      </c>
      <c r="C2565" s="37" t="s">
        <v>1864</v>
      </c>
      <c r="D2565" s="26" t="str">
        <f>[1]!b_calc_yield(A2565,日期设置!$B$2,F2565,1,R2565,1,O2565,L2565,S2565,)</f>
        <v>Fetching...</v>
      </c>
      <c r="E2565" s="26">
        <f t="shared" si="80"/>
        <v>6.1211716004950567</v>
      </c>
      <c r="F2565" s="18">
        <f>[1]!b_dq_cleanprice($A2565,日期设置!B$2)</f>
        <v>100.2617</v>
      </c>
      <c r="G2565" s="18" t="str">
        <f t="shared" si="81"/>
        <v>1.12 + 0</v>
      </c>
      <c r="H2565" s="27">
        <f>[1]!b_dq_pctchange($A2565,日期设置!$B$2,1)/100</f>
        <v>0</v>
      </c>
      <c r="I2565" s="26">
        <f>[1]!b_pq_pctchange(A2565,日期设置!$B$4,日期设置!$B$2,1)</f>
        <v>0</v>
      </c>
      <c r="J2565" s="26">
        <f>[1]!b_pq_pctchange(A2565,日期设置!$C$4,日期设置!$B$2,1)</f>
        <v>-0.28255779953015953</v>
      </c>
      <c r="K2565" s="52">
        <f>[1]!b_dq_amount($A2565,日期设置!B$2,2,10000)</f>
        <v>0</v>
      </c>
      <c r="L2565" s="26">
        <f>[1]!b_info_latestpar(A2565,日期设置!$B$2)</f>
        <v>100</v>
      </c>
      <c r="M2565" s="6">
        <f>[1]!b_info_outstandingbalance($A2565,日期设置!B$2)</f>
        <v>5</v>
      </c>
      <c r="N2565" s="7">
        <f>[1]!b_info_latestissurercreditrating2(A2565,日期设置!$B$2,"102","1")</f>
        <v>0</v>
      </c>
      <c r="O2565" s="8">
        <v>5.95</v>
      </c>
      <c r="P2565" s="9">
        <f>[1]!b_info_repurchasedate(A2565)</f>
        <v>0</v>
      </c>
      <c r="Q2565" s="8" t="s">
        <v>16222</v>
      </c>
      <c r="R2565" s="2" t="str">
        <f>IF((--IF(P2565=0,Q2565,P2565))&gt;(--日期设置!$B$2),IF(P2565=0,Q2565,P2565),Q2565)</f>
        <v>2022-05-08</v>
      </c>
      <c r="S2565" s="2" t="s">
        <v>18299</v>
      </c>
      <c r="T2565" s="8">
        <f>[1]!b_anal_ptmyear($A2565,日期设置!$B$2)</f>
        <v>1.1287671232876713</v>
      </c>
      <c r="U2565" s="8">
        <f>[1]!b_anal_termifexercise($A2565,日期设置!B$2)</f>
        <v>0</v>
      </c>
      <c r="V2565" s="10">
        <f>[1]!b_dq_dirtyprice(A2565,日期设置!$B$2)</f>
        <v>105.4455</v>
      </c>
      <c r="W2565" s="11">
        <f>IF(U2565=0,ROUNDUP((Q2565-日期设置!$B$2)/365,0),ROUNDUP((R2565-日期设置!$B$2)/365,0))</f>
        <v>2</v>
      </c>
      <c r="X2565" s="18">
        <f>_xlfn.IFNA(VLOOKUP(A2565,过往入选债券!A:D,4,0),2)</f>
        <v>2</v>
      </c>
      <c r="Y2565">
        <f>_xlfn.IFNA(VLOOKUP(C2565,[2]Sheet1!$A:$A,1,0),3)</f>
        <v>3</v>
      </c>
    </row>
    <row r="2566" spans="1:25" hidden="1" x14ac:dyDescent="0.2">
      <c r="A2566" s="21" t="s">
        <v>1278</v>
      </c>
      <c r="B2566" s="21" t="s">
        <v>1279</v>
      </c>
      <c r="C2566" s="37" t="s">
        <v>1280</v>
      </c>
      <c r="D2566" s="26" t="str">
        <f>[1]!b_calc_yield(A2566,日期设置!$B$2,F2566,1,R2566,1,O2566,L2566,S2566,)</f>
        <v>Fetching...</v>
      </c>
      <c r="E2566" s="26">
        <f t="shared" si="80"/>
        <v>5.9561832185950347</v>
      </c>
      <c r="F2566" s="18">
        <f>[1]!b_dq_cleanprice($A2566,日期设置!B$2)</f>
        <v>100</v>
      </c>
      <c r="G2566" s="18" t="str">
        <f t="shared" si="81"/>
        <v>1.09 + 0</v>
      </c>
      <c r="H2566" s="27">
        <f>[1]!b_dq_pctchange($A2566,日期设置!$B$2,1)/100</f>
        <v>0</v>
      </c>
      <c r="I2566" s="26">
        <f>[1]!b_pq_pctchange(A2566,日期设置!$B$4,日期设置!$B$2,1)</f>
        <v>0</v>
      </c>
      <c r="J2566" s="26">
        <f>[1]!b_pq_pctchange(A2566,日期设置!$C$4,日期设置!$B$2,1)</f>
        <v>0</v>
      </c>
      <c r="K2566" s="52">
        <f>[1]!b_dq_amount($A2566,日期设置!B$2,2,10000)</f>
        <v>0</v>
      </c>
      <c r="L2566" s="26">
        <f>[1]!b_info_latestpar(A2566,日期设置!$B$2)</f>
        <v>100</v>
      </c>
      <c r="M2566" s="6">
        <f>[1]!b_info_outstandingbalance($A2566,日期设置!B$2)</f>
        <v>10</v>
      </c>
      <c r="N2566" s="7">
        <f>[1]!b_info_latestissurercreditrating2(A2566,日期设置!$B$2,"102","1")</f>
        <v>0</v>
      </c>
      <c r="O2566" s="8">
        <v>5.7</v>
      </c>
      <c r="P2566" s="9">
        <f>[1]!b_info_repurchasedate(A2566)</f>
        <v>0</v>
      </c>
      <c r="Q2566" s="8" t="s">
        <v>16047</v>
      </c>
      <c r="R2566" s="2" t="str">
        <f>IF((--IF(P2566=0,Q2566,P2566))&gt;(--日期设置!$B$2),IF(P2566=0,Q2566,P2566),Q2566)</f>
        <v>2022-04-27</v>
      </c>
      <c r="S2566" s="2" t="s">
        <v>17940</v>
      </c>
      <c r="T2566" s="8">
        <f>[1]!b_anal_ptmyear($A2566,日期设置!$B$2)</f>
        <v>1.0986301369863014</v>
      </c>
      <c r="U2566" s="8">
        <f>[1]!b_anal_termifexercise($A2566,日期设置!B$2)</f>
        <v>0</v>
      </c>
      <c r="V2566" s="10">
        <f>[1]!b_dq_dirtyprice(A2566,日期设置!$B$2)</f>
        <v>105.1378</v>
      </c>
      <c r="W2566" s="11">
        <f>IF(U2566=0,ROUNDUP((Q2566-日期设置!$B$2)/365,0),ROUNDUP((R2566-日期设置!$B$2)/365,0))</f>
        <v>2</v>
      </c>
      <c r="X2566" s="18">
        <f>_xlfn.IFNA(VLOOKUP(A2566,过往入选债券!A:D,4,0),2)</f>
        <v>2</v>
      </c>
      <c r="Y2566">
        <f>_xlfn.IFNA(VLOOKUP(C2566,[2]Sheet1!$A:$A,1,0),3)</f>
        <v>3</v>
      </c>
    </row>
    <row r="2567" spans="1:25" hidden="1" x14ac:dyDescent="0.2">
      <c r="A2567" s="21" t="s">
        <v>7935</v>
      </c>
      <c r="B2567" s="21" t="s">
        <v>7936</v>
      </c>
      <c r="C2567" s="37" t="s">
        <v>4408</v>
      </c>
      <c r="D2567" s="26" t="str">
        <f>[1]!b_calc_yield(A2567,日期设置!$B$2,F2567,1,R2567,1,O2567,L2567,S2567,)</f>
        <v>Fetching...</v>
      </c>
      <c r="E2567" s="26">
        <f t="shared" si="80"/>
        <v>4.860330364092369</v>
      </c>
      <c r="F2567" s="18">
        <f>[1]!b_dq_cleanprice($A2567,日期设置!B$2)</f>
        <v>100.78149999999999</v>
      </c>
      <c r="G2567" s="18" t="str">
        <f t="shared" si="81"/>
        <v>2.85 + 0.85</v>
      </c>
      <c r="H2567" s="27">
        <f>[1]!b_dq_pctchange($A2567,日期设置!$B$2,1)/100</f>
        <v>0</v>
      </c>
      <c r="I2567" s="26">
        <f>[1]!b_pq_pctchange(A2567,日期设置!$B$4,日期设置!$B$2,1)</f>
        <v>0</v>
      </c>
      <c r="J2567" s="26">
        <f>[1]!b_pq_pctchange(A2567,日期设置!$C$4,日期设置!$B$2,1)</f>
        <v>-0.28495243372136092</v>
      </c>
      <c r="K2567" s="52">
        <f>[1]!b_dq_amount($A2567,日期设置!B$2,2,10000)</f>
        <v>0</v>
      </c>
      <c r="L2567" s="26">
        <f>[1]!b_info_latestpar(A2567,日期设置!$B$2)</f>
        <v>100</v>
      </c>
      <c r="M2567" s="6">
        <f>[1]!b_info_outstandingbalance($A2567,日期设置!B$2)</f>
        <v>10</v>
      </c>
      <c r="N2567" s="7" t="str">
        <f>[1]!b_info_latestissurercreditrating2(A2567,日期设置!$B$2,"102","1")</f>
        <v>AA</v>
      </c>
      <c r="O2567" s="8">
        <v>6.7</v>
      </c>
      <c r="P2567" s="9" t="str">
        <f>[1]!b_info_repurchasedate(A2567)</f>
        <v>2022-01-28</v>
      </c>
      <c r="Q2567" s="8" t="s">
        <v>16750</v>
      </c>
      <c r="R2567" s="2" t="str">
        <f>IF((--IF(P2567=0,Q2567,P2567))&gt;(--日期设置!$B$2),IF(P2567=0,Q2567,P2567),Q2567)</f>
        <v>2022-01-28</v>
      </c>
      <c r="S2567" s="2" t="s">
        <v>17929</v>
      </c>
      <c r="T2567" s="8">
        <f>[1]!b_anal_ptmyear($A2567,日期设置!$B$2)</f>
        <v>2.8547945205479452</v>
      </c>
      <c r="U2567" s="8">
        <f>[1]!b_anal_termifexercise($A2567,日期设置!B$2)</f>
        <v>0.85479452054794525</v>
      </c>
      <c r="V2567" s="10">
        <f>[1]!b_dq_dirtyprice(A2567,日期设置!$B$2)</f>
        <v>101.7544</v>
      </c>
      <c r="W2567" s="11">
        <f>IF(U2567=0,ROUNDUP((Q2567-日期设置!$B$2)/365,0),ROUNDUP((R2567-日期设置!$B$2)/365,0))</f>
        <v>1</v>
      </c>
      <c r="X2567" s="18">
        <f>_xlfn.IFNA(VLOOKUP(A2567,过往入选债券!A:D,4,0),2)</f>
        <v>2</v>
      </c>
      <c r="Y2567" s="45">
        <f>_xlfn.IFNA(VLOOKUP(C2567,[2]Sheet1!$A:$A,1,0),3)</f>
        <v>3</v>
      </c>
    </row>
    <row r="2568" spans="1:25" hidden="1" x14ac:dyDescent="0.2">
      <c r="A2568" s="21" t="s">
        <v>4090</v>
      </c>
      <c r="B2568" s="21" t="s">
        <v>4091</v>
      </c>
      <c r="C2568" s="37" t="s">
        <v>1481</v>
      </c>
      <c r="D2568" s="26" t="str">
        <f>[1]!b_calc_yield(A2568,日期设置!$B$2,F2568,1,R2568,1,O2568,L2568,S2568,)</f>
        <v>Fetching...</v>
      </c>
      <c r="E2568" s="26">
        <f t="shared" si="80"/>
        <v>11.28786892673781</v>
      </c>
      <c r="F2568" s="18">
        <f>[1]!b_dq_cleanprice($A2568,日期设置!B$2)</f>
        <v>100.5741</v>
      </c>
      <c r="G2568" s="18" t="str">
        <f t="shared" si="81"/>
        <v>1.98 + 0</v>
      </c>
      <c r="H2568" s="27">
        <f>[1]!b_dq_pctchange($A2568,日期设置!$B$2,1)/100</f>
        <v>0</v>
      </c>
      <c r="I2568" s="26">
        <f>[1]!b_pq_pctchange(A2568,日期设置!$B$4,日期设置!$B$2,1)</f>
        <v>0</v>
      </c>
      <c r="J2568" s="26">
        <f>[1]!b_pq_pctchange(A2568,日期设置!$C$4,日期设置!$B$2,1)</f>
        <v>0</v>
      </c>
      <c r="K2568" s="52">
        <f>[1]!b_dq_amount($A2568,日期设置!B$2,2,10000)</f>
        <v>0</v>
      </c>
      <c r="L2568" s="26">
        <f>[1]!b_info_latestpar(A2568,日期设置!$B$2)</f>
        <v>100</v>
      </c>
      <c r="M2568" s="6">
        <f>[1]!b_info_outstandingbalance($A2568,日期设置!B$2)</f>
        <v>3</v>
      </c>
      <c r="N2568" s="7">
        <f>[1]!b_info_latestissurercreditrating2(A2568,日期设置!$B$2,"102","1")</f>
        <v>0</v>
      </c>
      <c r="O2568" s="8">
        <v>6</v>
      </c>
      <c r="P2568" s="9">
        <f>[1]!b_info_repurchasedate(A2568)</f>
        <v>0</v>
      </c>
      <c r="Q2568" s="8" t="s">
        <v>16634</v>
      </c>
      <c r="R2568" s="2" t="str">
        <f>IF((--IF(P2568=0,Q2568,P2568))&gt;(--日期设置!$B$2),IF(P2568=0,Q2568,P2568),Q2568)</f>
        <v>2023-03-18</v>
      </c>
      <c r="S2568" s="2" t="s">
        <v>18153</v>
      </c>
      <c r="T2568" s="8">
        <f>[1]!b_anal_ptmyear($A2568,日期设置!$B$2)</f>
        <v>1.989041095890411</v>
      </c>
      <c r="U2568" s="8">
        <f>[1]!b_anal_termifexercise($A2568,日期设置!B$2)</f>
        <v>0</v>
      </c>
      <c r="V2568" s="10">
        <f>[1]!b_dq_dirtyprice(A2568,日期设置!$B$2)</f>
        <v>100.6399</v>
      </c>
      <c r="W2568" s="11">
        <f>IF(U2568=0,ROUNDUP((Q2568-日期设置!$B$2)/365,0),ROUNDUP((R2568-日期设置!$B$2)/365,0))</f>
        <v>2</v>
      </c>
      <c r="X2568" s="18">
        <f>_xlfn.IFNA(VLOOKUP(A2568,过往入选债券!A:D,4,0),2)</f>
        <v>2</v>
      </c>
      <c r="Y2568">
        <f>_xlfn.IFNA(VLOOKUP(C2568,[2]Sheet1!$A:$A,1,0),3)</f>
        <v>3</v>
      </c>
    </row>
    <row r="2569" spans="1:25" hidden="1" x14ac:dyDescent="0.2">
      <c r="A2569" s="21" t="s">
        <v>9538</v>
      </c>
      <c r="B2569" s="21" t="s">
        <v>9539</v>
      </c>
      <c r="C2569" s="37" t="s">
        <v>143</v>
      </c>
      <c r="D2569" s="26" t="str">
        <f>[1]!b_calc_yield(A2569,日期设置!$B$2,F2569,1,R2569,1,O2569,L2569,S2569,)</f>
        <v>Fetching...</v>
      </c>
      <c r="E2569" s="26">
        <f t="shared" si="80"/>
        <v>9.4192627380365721</v>
      </c>
      <c r="F2569" s="18">
        <f>[1]!b_dq_cleanprice($A2569,日期设置!B$2)</f>
        <v>97.306200000000004</v>
      </c>
      <c r="G2569" s="18" t="str">
        <f t="shared" si="81"/>
        <v>1.66 + 0</v>
      </c>
      <c r="H2569" s="27">
        <f>[1]!b_dq_pctchange($A2569,日期设置!$B$2,1)/100</f>
        <v>0</v>
      </c>
      <c r="I2569" s="26">
        <f>[1]!b_pq_pctchange(A2569,日期设置!$B$4,日期设置!$B$2,1)</f>
        <v>-0.77883144692565431</v>
      </c>
      <c r="J2569" s="26">
        <f>[1]!b_pq_pctchange(A2569,日期设置!$C$4,日期设置!$B$2,1)</f>
        <v>-1.5456250796792117</v>
      </c>
      <c r="K2569" s="52">
        <f>[1]!b_dq_amount($A2569,日期设置!B$2,2,10000)</f>
        <v>0</v>
      </c>
      <c r="L2569" s="26">
        <f>[1]!b_info_latestpar(A2569,日期设置!$B$2)</f>
        <v>100</v>
      </c>
      <c r="M2569" s="6">
        <f>[1]!b_info_outstandingbalance($A2569,日期设置!B$2)</f>
        <v>8</v>
      </c>
      <c r="N2569" s="7" t="str">
        <f>[1]!b_info_latestissurercreditrating2(A2569,日期设置!$B$2,"102","1")</f>
        <v>AAA</v>
      </c>
      <c r="O2569" s="8">
        <v>3.96</v>
      </c>
      <c r="P2569" s="9">
        <f>[1]!b_info_repurchasedate(A2569)</f>
        <v>0</v>
      </c>
      <c r="Q2569" s="8" t="s">
        <v>16418</v>
      </c>
      <c r="R2569" s="2" t="str">
        <f>IF((--IF(P2569=0,Q2569,P2569))&gt;(--日期设置!$B$2),IF(P2569=0,Q2569,P2569),Q2569)</f>
        <v>2022-11-20</v>
      </c>
      <c r="S2569" s="2" t="s">
        <v>18018</v>
      </c>
      <c r="T2569" s="8">
        <f>[1]!b_anal_ptmyear($A2569,日期设置!$B$2)</f>
        <v>1.6657534246575343</v>
      </c>
      <c r="U2569" s="8">
        <f>[1]!b_anal_termifexercise($A2569,日期设置!B$2)</f>
        <v>0</v>
      </c>
      <c r="V2569" s="10">
        <f>[1]!b_dq_dirtyprice(A2569,日期设置!$B$2)</f>
        <v>98.629800000000003</v>
      </c>
      <c r="W2569" s="11">
        <f>IF(U2569=0,ROUNDUP((Q2569-日期设置!$B$2)/365,0),ROUNDUP((R2569-日期设置!$B$2)/365,0))</f>
        <v>2</v>
      </c>
      <c r="X2569" s="18">
        <f>_xlfn.IFNA(VLOOKUP(A2569,过往入选债券!A:D,4,0),2)</f>
        <v>2</v>
      </c>
      <c r="Y2569">
        <f>_xlfn.IFNA(VLOOKUP(C2569,[2]Sheet1!$A:$A,1,0),3)</f>
        <v>3</v>
      </c>
    </row>
    <row r="2570" spans="1:25" hidden="1" x14ac:dyDescent="0.2">
      <c r="A2570" s="21" t="s">
        <v>2259</v>
      </c>
      <c r="B2570" s="21" t="s">
        <v>2260</v>
      </c>
      <c r="C2570" s="37" t="s">
        <v>632</v>
      </c>
      <c r="D2570" s="26" t="str">
        <f>[1]!b_calc_yield(A2570,日期设置!$B$2,F2570,1,R2570,1,O2570,L2570,S2570,)</f>
        <v>Fetching...</v>
      </c>
      <c r="E2570" s="26">
        <f t="shared" si="80"/>
        <v>4.2750392613719601</v>
      </c>
      <c r="F2570" s="18">
        <f>[1]!b_dq_cleanprice($A2570,日期设置!B$2)</f>
        <v>99.774199999999993</v>
      </c>
      <c r="G2570" s="18" t="str">
        <f t="shared" si="81"/>
        <v>0.68 + 0</v>
      </c>
      <c r="H2570" s="27">
        <f>[1]!b_dq_pctchange($A2570,日期设置!$B$2,1)/100</f>
        <v>0</v>
      </c>
      <c r="I2570" s="26">
        <f>[1]!b_pq_pctchange(A2570,日期设置!$B$4,日期设置!$B$2,1)</f>
        <v>0</v>
      </c>
      <c r="J2570" s="26">
        <f>[1]!b_pq_pctchange(A2570,日期设置!$C$4,日期设置!$B$2,1)</f>
        <v>0</v>
      </c>
      <c r="K2570" s="52">
        <f>[1]!b_dq_amount($A2570,日期设置!B$2,2,10000)</f>
        <v>0</v>
      </c>
      <c r="L2570" s="26">
        <f>[1]!b_info_latestpar(A2570,日期设置!$B$2)</f>
        <v>100</v>
      </c>
      <c r="M2570" s="6">
        <f>[1]!b_info_outstandingbalance($A2570,日期设置!B$2)</f>
        <v>3.2</v>
      </c>
      <c r="N2570" s="7">
        <f>[1]!b_info_latestissurercreditrating2(A2570,日期设置!$B$2,"102","1")</f>
        <v>0</v>
      </c>
      <c r="O2570" s="8">
        <v>5.44</v>
      </c>
      <c r="P2570" s="9" t="str">
        <f>[1]!b_info_repurchasedate(A2570)</f>
        <v>2020-11-30</v>
      </c>
      <c r="Q2570" s="8" t="s">
        <v>16849</v>
      </c>
      <c r="R2570" s="2" t="str">
        <f>IF((--IF(P2570=0,Q2570,P2570))&gt;(--日期设置!$B$2),IF(P2570=0,Q2570,P2570),Q2570)</f>
        <v>2021-11-28</v>
      </c>
      <c r="S2570" s="2" t="s">
        <v>17901</v>
      </c>
      <c r="T2570" s="8">
        <f>[1]!b_anal_ptmyear($A2570,日期设置!$B$2)</f>
        <v>0.68767123287671228</v>
      </c>
      <c r="U2570" s="8">
        <f>[1]!b_anal_termifexercise($A2570,日期设置!B$2)</f>
        <v>0</v>
      </c>
      <c r="V2570" s="10">
        <f>[1]!b_dq_dirtyprice(A2570,日期设置!$B$2)</f>
        <v>101.1172</v>
      </c>
      <c r="W2570" s="11">
        <f>IF(U2570=0,ROUNDUP((Q2570-日期设置!$B$2)/365,0),ROUNDUP((R2570-日期设置!$B$2)/365,0))</f>
        <v>1</v>
      </c>
      <c r="X2570" s="18">
        <f>_xlfn.IFNA(VLOOKUP(A2570,过往入选债券!A:D,4,0),2)</f>
        <v>2</v>
      </c>
      <c r="Y2570">
        <f>_xlfn.IFNA(VLOOKUP(C2570,[2]Sheet1!$A:$A,1,0),3)</f>
        <v>3</v>
      </c>
    </row>
    <row r="2571" spans="1:25" hidden="1" x14ac:dyDescent="0.2">
      <c r="A2571" s="21" t="s">
        <v>9295</v>
      </c>
      <c r="B2571" s="21" t="s">
        <v>9296</v>
      </c>
      <c r="C2571" s="37" t="s">
        <v>286</v>
      </c>
      <c r="D2571" s="26" t="str">
        <f>[1]!b_calc_yield(A2571,日期设置!$B$2,F2571,1,R2571,1,O2571,L2571,S2571,)</f>
        <v>Fetching...</v>
      </c>
      <c r="E2571" s="26">
        <f t="shared" si="80"/>
        <v>8.4481075805227235</v>
      </c>
      <c r="F2571" s="18">
        <f>[1]!b_dq_cleanprice($A2571,日期设置!B$2)</f>
        <v>99.700999999999993</v>
      </c>
      <c r="G2571" s="18" t="str">
        <f t="shared" si="81"/>
        <v>1.51 + 1.51</v>
      </c>
      <c r="H2571" s="27">
        <f>[1]!b_dq_pctchange($A2571,日期设置!$B$2,1)/100</f>
        <v>0</v>
      </c>
      <c r="I2571" s="26">
        <f>[1]!b_pq_pctchange(A2571,日期设置!$B$4,日期设置!$B$2,1)</f>
        <v>0</v>
      </c>
      <c r="J2571" s="26">
        <f>[1]!b_pq_pctchange(A2571,日期设置!$C$4,日期设置!$B$2,1)</f>
        <v>0</v>
      </c>
      <c r="K2571" s="52">
        <f>[1]!b_dq_amount($A2571,日期设置!B$2,2,10000)</f>
        <v>0</v>
      </c>
      <c r="L2571" s="26">
        <f>[1]!b_info_latestpar(A2571,日期设置!$B$2)</f>
        <v>100</v>
      </c>
      <c r="M2571" s="6">
        <f>[1]!b_info_outstandingbalance($A2571,日期设置!B$2)</f>
        <v>4</v>
      </c>
      <c r="N2571" s="7" t="str">
        <f>[1]!b_info_latestissurercreditrating2(A2571,日期设置!$B$2,"102","1")</f>
        <v>AA+</v>
      </c>
      <c r="O2571" s="8">
        <v>5.5</v>
      </c>
      <c r="P2571" s="9">
        <f>[1]!b_info_repurchasedate(A2571)</f>
        <v>0</v>
      </c>
      <c r="Q2571" s="8" t="s">
        <v>16990</v>
      </c>
      <c r="R2571" s="2" t="str">
        <f>IF((--IF(P2571=0,Q2571,P2571))&gt;(--日期设置!$B$2),IF(P2571=0,Q2571,P2571),Q2571)</f>
        <v>2022-09-27</v>
      </c>
      <c r="S2571" s="2" t="s">
        <v>18716</v>
      </c>
      <c r="T2571" s="8">
        <f>[1]!b_anal_ptmyear($A2571,日期设置!$B$2)</f>
        <v>1.5178082191780822</v>
      </c>
      <c r="U2571" s="8">
        <f>[1]!b_anal_termifexercise($A2571,日期设置!B$2)</f>
        <v>1.5178082191780822</v>
      </c>
      <c r="V2571" s="10">
        <f>[1]!b_dq_dirtyprice(A2571,日期设置!$B$2)</f>
        <v>102.3531</v>
      </c>
      <c r="W2571" s="11">
        <f>IF(U2571=0,ROUNDUP((Q2571-日期设置!$B$2)/365,0),ROUNDUP((R2571-日期设置!$B$2)/365,0))</f>
        <v>2</v>
      </c>
      <c r="X2571" s="18">
        <f>_xlfn.IFNA(VLOOKUP(A2571,过往入选债券!A:D,4,0),2)</f>
        <v>2</v>
      </c>
      <c r="Y2571">
        <f>_xlfn.IFNA(VLOOKUP(C2571,[2]Sheet1!$A:$A,1,0),3)</f>
        <v>3</v>
      </c>
    </row>
    <row r="2572" spans="1:25" hidden="1" x14ac:dyDescent="0.2">
      <c r="A2572" s="28" t="s">
        <v>19279</v>
      </c>
      <c r="B2572" s="28" t="s">
        <v>19280</v>
      </c>
      <c r="C2572" s="38" t="s">
        <v>1864</v>
      </c>
      <c r="D2572" s="26" t="str">
        <f>[1]!b_calc_yield(A2572,日期设置!$B$2,F2572,1,R2572,1,O2572,L2572,S2572,)</f>
        <v>Fetching...</v>
      </c>
      <c r="E2572" s="26">
        <f t="shared" si="80"/>
        <v>13.397051676656391</v>
      </c>
      <c r="F2572" s="18">
        <f>[1]!b_dq_cleanprice($A2572,日期设置!B$2)</f>
        <v>100.881</v>
      </c>
      <c r="G2572" s="18" t="str">
        <f t="shared" si="81"/>
        <v>2.43 + 0</v>
      </c>
      <c r="H2572" s="27">
        <f>[1]!b_dq_pctchange($A2572,日期设置!$B$2,1)/100</f>
        <v>0</v>
      </c>
      <c r="I2572" s="26">
        <f>[1]!b_pq_pctchange(A2572,日期设置!$B$4,日期设置!$B$2,1)</f>
        <v>1.7150635208711364</v>
      </c>
      <c r="J2572" s="26">
        <f>[1]!b_pq_pctchange(A2572,日期设置!$C$4,日期设置!$B$2,1)</f>
        <v>1.7150635208711364</v>
      </c>
      <c r="K2572" s="52">
        <f>[1]!b_dq_amount($A2572,日期设置!B$2,2,10000)</f>
        <v>0</v>
      </c>
      <c r="L2572" s="26">
        <f>[1]!b_info_latestpar(A2572,日期设置!$B$2)</f>
        <v>100</v>
      </c>
      <c r="M2572" s="6">
        <f>[1]!b_info_outstandingbalance($A2572,日期设置!B$2)</f>
        <v>5</v>
      </c>
      <c r="N2572" s="7">
        <f>[1]!b_info_latestissurercreditrating2(A2572,日期设置!$B$2,"102","1")</f>
        <v>0</v>
      </c>
      <c r="O2572" s="8">
        <v>6.1</v>
      </c>
      <c r="P2572" s="9">
        <f>[1]!b_info_repurchasedate(A2572)</f>
        <v>0</v>
      </c>
      <c r="Q2572" s="8" t="s">
        <v>17546</v>
      </c>
      <c r="R2572" s="2" t="str">
        <f>IF((--IF(P2572=0,Q2572,P2572))&gt;(--日期设置!$B$2),IF(P2572=0,Q2572,P2572),Q2572)</f>
        <v>2023-08-28</v>
      </c>
      <c r="S2572" s="31" t="s">
        <v>19230</v>
      </c>
      <c r="T2572" s="8">
        <f>[1]!b_anal_ptmyear($A2572,日期设置!$B$2)</f>
        <v>2.4356164383561643</v>
      </c>
      <c r="U2572" s="8">
        <f>[1]!b_anal_termifexercise($A2572,日期设置!B$2)</f>
        <v>0</v>
      </c>
      <c r="V2572" s="10">
        <f>[1]!b_dq_dirtyprice(A2572,日期设置!$B$2)</f>
        <v>104.3237</v>
      </c>
      <c r="W2572" s="11">
        <f>IF(U2572=0,ROUNDUP((Q2572-日期设置!$B$2)/365,0),ROUNDUP((R2572-日期设置!$B$2)/365,0))</f>
        <v>3</v>
      </c>
      <c r="X2572" s="18">
        <f>_xlfn.IFNA(VLOOKUP(A2572,过往入选债券!A:D,4,0),2)</f>
        <v>2</v>
      </c>
      <c r="Y2572">
        <f>_xlfn.IFNA(VLOOKUP(C2572,[2]Sheet1!$A:$A,1,0),3)</f>
        <v>3</v>
      </c>
    </row>
    <row r="2573" spans="1:25" hidden="1" x14ac:dyDescent="0.2">
      <c r="A2573" s="21" t="s">
        <v>10872</v>
      </c>
      <c r="B2573" s="21" t="s">
        <v>10873</v>
      </c>
      <c r="C2573" s="37" t="s">
        <v>10874</v>
      </c>
      <c r="D2573" s="26" t="str">
        <f>[1]!b_calc_yield(A2573,日期设置!$B$2,F2573,1,R2573,1,O2573,L2573,S2573,)</f>
        <v>Fetching...</v>
      </c>
      <c r="E2573" s="26">
        <f t="shared" si="80"/>
        <v>11.769148217337744</v>
      </c>
      <c r="F2573" s="18">
        <f>[1]!b_dq_cleanprice($A2573,日期设置!B$2)</f>
        <v>97.011700000000005</v>
      </c>
      <c r="G2573" s="18" t="str">
        <f t="shared" si="81"/>
        <v>2.12 + 0</v>
      </c>
      <c r="H2573" s="27">
        <f>[1]!b_dq_pctchange($A2573,日期设置!$B$2,1)/100</f>
        <v>0</v>
      </c>
      <c r="I2573" s="26">
        <f>[1]!b_pq_pctchange(A2573,日期设置!$B$4,日期设置!$B$2,1)</f>
        <v>0</v>
      </c>
      <c r="J2573" s="26">
        <f>[1]!b_pq_pctchange(A2573,日期设置!$C$4,日期设置!$B$2,1)</f>
        <v>-0.7686941507642886</v>
      </c>
      <c r="K2573" s="52">
        <f>[1]!b_dq_amount($A2573,日期设置!B$2,2,10000)</f>
        <v>0</v>
      </c>
      <c r="L2573" s="26">
        <f>[1]!b_info_latestpar(A2573,日期设置!$B$2)</f>
        <v>100</v>
      </c>
      <c r="M2573" s="6">
        <f>[1]!b_info_outstandingbalance($A2573,日期设置!B$2)</f>
        <v>5</v>
      </c>
      <c r="N2573" s="7" t="str">
        <f>[1]!b_info_latestissurercreditrating2(A2573,日期设置!$B$2,"102","1")</f>
        <v>AA+</v>
      </c>
      <c r="O2573" s="8">
        <v>4.16</v>
      </c>
      <c r="P2573" s="9">
        <f>[1]!b_info_repurchasedate(A2573)</f>
        <v>0</v>
      </c>
      <c r="Q2573" s="8" t="s">
        <v>16274</v>
      </c>
      <c r="R2573" s="2" t="str">
        <f>IF((--IF(P2573=0,Q2573,P2573))&gt;(--日期设置!$B$2),IF(P2573=0,Q2573,P2573),Q2573)</f>
        <v>2023-05-08</v>
      </c>
      <c r="S2573" s="2" t="s">
        <v>18057</v>
      </c>
      <c r="T2573" s="8">
        <f>[1]!b_anal_ptmyear($A2573,日期设置!$B$2)</f>
        <v>2.128767123287671</v>
      </c>
      <c r="U2573" s="8">
        <f>[1]!b_anal_termifexercise($A2573,日期设置!B$2)</f>
        <v>0</v>
      </c>
      <c r="V2573" s="10">
        <f>[1]!b_dq_dirtyprice(A2573,日期设置!$B$2)</f>
        <v>100.636</v>
      </c>
      <c r="W2573" s="11">
        <f>IF(U2573=0,ROUNDUP((Q2573-日期设置!$B$2)/365,0),ROUNDUP((R2573-日期设置!$B$2)/365,0))</f>
        <v>3</v>
      </c>
      <c r="X2573" s="18">
        <f>_xlfn.IFNA(VLOOKUP(A2573,过往入选债券!A:D,4,0),2)</f>
        <v>2</v>
      </c>
      <c r="Y2573">
        <f>_xlfn.IFNA(VLOOKUP(C2573,[2]Sheet1!$A:$A,1,0),3)</f>
        <v>3</v>
      </c>
    </row>
    <row r="2574" spans="1:25" hidden="1" x14ac:dyDescent="0.2">
      <c r="A2574" s="28" t="s">
        <v>19416</v>
      </c>
      <c r="B2574" s="28" t="s">
        <v>19417</v>
      </c>
      <c r="C2574" s="38" t="s">
        <v>139</v>
      </c>
      <c r="D2574" s="26" t="str">
        <f>[1]!b_calc_yield(A2574,日期设置!$B$2,F2574,1,R2574,1,O2574,L2574,S2574,)</f>
        <v>Fetching...</v>
      </c>
      <c r="E2574" s="26">
        <f t="shared" si="80"/>
        <v>13.205259576198936</v>
      </c>
      <c r="F2574" s="18">
        <f>[1]!b_dq_cleanprice($A2574,日期设置!B$2)</f>
        <v>99.046300000000002</v>
      </c>
      <c r="G2574" s="18" t="str">
        <f t="shared" si="81"/>
        <v>4.38 + 2.38</v>
      </c>
      <c r="H2574" s="27">
        <f>[1]!b_dq_pctchange($A2574,日期设置!$B$2,1)/100</f>
        <v>0</v>
      </c>
      <c r="I2574" s="26">
        <f>[1]!b_pq_pctchange(A2574,日期设置!$B$4,日期设置!$B$2,1)</f>
        <v>0</v>
      </c>
      <c r="J2574" s="26">
        <f>[1]!b_pq_pctchange(A2574,日期设置!$C$4,日期设置!$B$2,1)</f>
        <v>-1.2968907109978616</v>
      </c>
      <c r="K2574" s="52">
        <f>[1]!b_dq_amount($A2574,日期设置!B$2,2,10000)</f>
        <v>0</v>
      </c>
      <c r="L2574" s="26">
        <f>[1]!b_info_latestpar(A2574,日期设置!$B$2)</f>
        <v>100</v>
      </c>
      <c r="M2574" s="6">
        <f>[1]!b_info_outstandingbalance($A2574,日期设置!B$2)</f>
        <v>5</v>
      </c>
      <c r="N2574" s="7" t="str">
        <f>[1]!b_info_latestissurercreditrating2(A2574,日期设置!$B$2,"102","1")</f>
        <v>AA</v>
      </c>
      <c r="O2574" s="8">
        <v>5.26</v>
      </c>
      <c r="P2574" s="9" t="str">
        <f>[1]!b_info_repurchasedate(A2574)</f>
        <v>2023-08-10</v>
      </c>
      <c r="Q2574" s="8" t="s">
        <v>17025</v>
      </c>
      <c r="R2574" s="2" t="str">
        <f>IF((--IF(P2574=0,Q2574,P2574))&gt;(--日期设置!$B$2),IF(P2574=0,Q2574,P2574),Q2574)</f>
        <v>2023-08-10</v>
      </c>
      <c r="S2574" s="31" t="s">
        <v>19113</v>
      </c>
      <c r="T2574" s="8">
        <f>[1]!b_anal_ptmyear($A2574,日期设置!$B$2)</f>
        <v>4.3863013698630136</v>
      </c>
      <c r="U2574" s="8">
        <f>[1]!b_anal_termifexercise($A2574,日期设置!B$2)</f>
        <v>2.3863013698630136</v>
      </c>
      <c r="V2574" s="10">
        <f>[1]!b_dq_dirtyprice(A2574,日期设置!$B$2)</f>
        <v>102.2744</v>
      </c>
      <c r="W2574" s="11">
        <f>IF(U2574=0,ROUNDUP((Q2574-日期设置!$B$2)/365,0),ROUNDUP((R2574-日期设置!$B$2)/365,0))</f>
        <v>3</v>
      </c>
      <c r="X2574" s="18">
        <f>_xlfn.IFNA(VLOOKUP(A2574,过往入选债券!A:D,4,0),2)</f>
        <v>2</v>
      </c>
      <c r="Y2574">
        <f>_xlfn.IFNA(VLOOKUP(C2574,[2]Sheet1!$A:$A,1,0),3)</f>
        <v>3</v>
      </c>
    </row>
    <row r="2575" spans="1:25" hidden="1" x14ac:dyDescent="0.2">
      <c r="A2575" s="28" t="s">
        <v>21877</v>
      </c>
      <c r="B2575" s="28" t="s">
        <v>22074</v>
      </c>
      <c r="C2575" s="39" t="s">
        <v>463</v>
      </c>
      <c r="D2575" s="26" t="str">
        <f>[1]!b_calc_yield(A2575,日期设置!$B$2,F2575,1,R2575,1,O2575,L2575,S2575,)</f>
        <v>Fetching...</v>
      </c>
      <c r="E2575" s="26">
        <f t="shared" si="80"/>
        <v>9.8728768841866987</v>
      </c>
      <c r="F2575" s="18">
        <f>[1]!b_dq_cleanprice($A2575,日期设置!B$2)</f>
        <v>100</v>
      </c>
      <c r="G2575" s="18" t="str">
        <f t="shared" si="81"/>
        <v>1.75 + 1.75</v>
      </c>
      <c r="H2575" s="27">
        <f>[1]!b_dq_pctchange($A2575,日期设置!$B$2,1)/100</f>
        <v>0</v>
      </c>
      <c r="I2575" s="26">
        <f>[1]!b_pq_pctchange(A2575,日期设置!$B$4,日期设置!$B$2,1)</f>
        <v>0</v>
      </c>
      <c r="J2575" s="26">
        <f>[1]!b_pq_pctchange(A2575,日期设置!$C$4,日期设置!$B$2,1)</f>
        <v>0</v>
      </c>
      <c r="K2575" s="52">
        <f>[1]!b_dq_amount($A2575,日期设置!B$2,2,10000)</f>
        <v>0</v>
      </c>
      <c r="L2575" s="26">
        <f>[1]!b_info_latestpar(A2575,日期设置!$B$2)</f>
        <v>100</v>
      </c>
      <c r="M2575" s="6">
        <f>[1]!b_info_outstandingbalance($A2575,日期设置!B$2)</f>
        <v>4</v>
      </c>
      <c r="N2575" s="7" t="str">
        <f>[1]!b_info_latestissurercreditrating2(A2575,日期设置!$B$2,"102","1")</f>
        <v>AA</v>
      </c>
      <c r="O2575" s="43">
        <v>5.7</v>
      </c>
      <c r="P2575" s="9">
        <f>[1]!b_info_repurchasedate(A2575)</f>
        <v>0</v>
      </c>
      <c r="Q2575" s="31" t="s">
        <v>16714</v>
      </c>
      <c r="R2575" s="2" t="str">
        <f>IF((--IF(P2575=0,Q2575,P2575))&gt;(--日期设置!$B$2),IF(P2575=0,Q2575,P2575),Q2575)</f>
        <v>2022-12-23</v>
      </c>
      <c r="S2575" s="31" t="s">
        <v>16982</v>
      </c>
      <c r="T2575" s="8">
        <f>[1]!b_anal_ptmyear($A2575,日期设置!$B$2)</f>
        <v>1.7561643835616438</v>
      </c>
      <c r="U2575" s="8">
        <f>[1]!b_anal_termifexercise($A2575,日期设置!B$2)</f>
        <v>1.7561643835616438</v>
      </c>
      <c r="V2575" s="10">
        <f>[1]!b_dq_dirtyprice(A2575,日期设置!$B$2)</f>
        <v>101.3899</v>
      </c>
      <c r="W2575" s="11">
        <f>IF(U2575=0,ROUNDUP((Q2575-日期设置!$B$2)/365,0),ROUNDUP((R2575-日期设置!$B$2)/365,0))</f>
        <v>2</v>
      </c>
      <c r="X2575" s="18">
        <f>_xlfn.IFNA(VLOOKUP(A2575,过往入选债券!A:D,4,0),2)</f>
        <v>2</v>
      </c>
      <c r="Y2575">
        <f>_xlfn.IFNA(VLOOKUP(C2575,[2]Sheet1!$A:$A,1,0),3)</f>
        <v>3</v>
      </c>
    </row>
    <row r="2576" spans="1:25" hidden="1" x14ac:dyDescent="0.2">
      <c r="A2576" s="21" t="s">
        <v>7957</v>
      </c>
      <c r="B2576" s="21" t="s">
        <v>7958</v>
      </c>
      <c r="C2576" s="37" t="s">
        <v>4979</v>
      </c>
      <c r="D2576" s="26" t="str">
        <f>[1]!b_calc_yield(A2576,日期设置!$B$2,F2576,1,R2576,1,O2576,L2576,S2576,)</f>
        <v>Fetching...</v>
      </c>
      <c r="E2576" s="26">
        <f t="shared" si="80"/>
        <v>4.8550489501634209</v>
      </c>
      <c r="F2576" s="18">
        <f>[1]!b_dq_cleanprice($A2576,日期设置!B$2)</f>
        <v>100.21259999999999</v>
      </c>
      <c r="G2576" s="18" t="str">
        <f t="shared" si="81"/>
        <v>0.85 + 0.85</v>
      </c>
      <c r="H2576" s="27">
        <f>[1]!b_dq_pctchange($A2576,日期设置!$B$2,1)/100</f>
        <v>0</v>
      </c>
      <c r="I2576" s="26">
        <f>[1]!b_pq_pctchange(A2576,日期设置!$B$4,日期设置!$B$2,1)</f>
        <v>0</v>
      </c>
      <c r="J2576" s="26">
        <f>[1]!b_pq_pctchange(A2576,日期设置!$C$4,日期设置!$B$2,1)</f>
        <v>0</v>
      </c>
      <c r="K2576" s="52">
        <f>[1]!b_dq_amount($A2576,日期设置!B$2,2,10000)</f>
        <v>0</v>
      </c>
      <c r="L2576" s="26">
        <f>[1]!b_info_latestpar(A2576,日期设置!$B$2)</f>
        <v>100</v>
      </c>
      <c r="M2576" s="6">
        <f>[1]!b_info_outstandingbalance($A2576,日期设置!B$2)</f>
        <v>10</v>
      </c>
      <c r="N2576" s="7" t="str">
        <f>[1]!b_info_latestissurercreditrating2(A2576,日期设置!$B$2,"102","1")</f>
        <v>AAA</v>
      </c>
      <c r="O2576" s="8">
        <v>5.99</v>
      </c>
      <c r="P2576" s="9">
        <f>[1]!b_info_repurchasedate(A2576)</f>
        <v>0</v>
      </c>
      <c r="Q2576" s="8" t="s">
        <v>16142</v>
      </c>
      <c r="R2576" s="2" t="str">
        <f>IF((--IF(P2576=0,Q2576,P2576))&gt;(--日期设置!$B$2),IF(P2576=0,Q2576,P2576),Q2576)</f>
        <v>2022-01-28</v>
      </c>
      <c r="S2576" s="2" t="s">
        <v>17929</v>
      </c>
      <c r="T2576" s="8">
        <f>[1]!b_anal_ptmyear($A2576,日期设置!$B$2)</f>
        <v>0.85479452054794525</v>
      </c>
      <c r="U2576" s="8">
        <f>[1]!b_anal_termifexercise($A2576,日期设置!B$2)</f>
        <v>0.85479452054794525</v>
      </c>
      <c r="V2576" s="10">
        <f>[1]!b_dq_dirtyprice(A2576,日期设置!$B$2)</f>
        <v>101.08240000000001</v>
      </c>
      <c r="W2576" s="11">
        <f>IF(U2576=0,ROUNDUP((Q2576-日期设置!$B$2)/365,0),ROUNDUP((R2576-日期设置!$B$2)/365,0))</f>
        <v>1</v>
      </c>
      <c r="X2576" s="18">
        <f>_xlfn.IFNA(VLOOKUP(A2576,过往入选债券!A:D,4,0),2)</f>
        <v>2</v>
      </c>
      <c r="Y2576">
        <f>_xlfn.IFNA(VLOOKUP(C2576,[2]Sheet1!$A:$A,1,0),3)</f>
        <v>3</v>
      </c>
    </row>
    <row r="2577" spans="1:25" hidden="1" x14ac:dyDescent="0.2">
      <c r="A2577" s="21" t="s">
        <v>4518</v>
      </c>
      <c r="B2577" s="21" t="s">
        <v>4519</v>
      </c>
      <c r="C2577" s="37" t="s">
        <v>180</v>
      </c>
      <c r="D2577" s="26" t="str">
        <f>[1]!b_calc_yield(A2577,日期设置!$B$2,F2577,1,R2577,1,O2577,L2577,S2577,)</f>
        <v>Fetching...</v>
      </c>
      <c r="E2577" s="26">
        <f t="shared" si="80"/>
        <v>12.016125834124058</v>
      </c>
      <c r="F2577" s="18">
        <f>[1]!b_dq_cleanprice($A2577,日期设置!B$2)</f>
        <v>99.156499999999994</v>
      </c>
      <c r="G2577" s="18" t="str">
        <f t="shared" si="81"/>
        <v>2.19 + 0</v>
      </c>
      <c r="H2577" s="27">
        <f>[1]!b_dq_pctchange($A2577,日期设置!$B$2,1)/100</f>
        <v>0</v>
      </c>
      <c r="I2577" s="26">
        <f>[1]!b_pq_pctchange(A2577,日期设置!$B$4,日期设置!$B$2,1)</f>
        <v>0</v>
      </c>
      <c r="J2577" s="26">
        <f>[1]!b_pq_pctchange(A2577,日期设置!$C$4,日期设置!$B$2,1)</f>
        <v>-0.26744476093918679</v>
      </c>
      <c r="K2577" s="52">
        <f>[1]!b_dq_amount($A2577,日期设置!B$2,2,10000)</f>
        <v>0</v>
      </c>
      <c r="L2577" s="26">
        <f>[1]!b_info_latestpar(A2577,日期设置!$B$2)</f>
        <v>100</v>
      </c>
      <c r="M2577" s="6">
        <f>[1]!b_info_outstandingbalance($A2577,日期设置!B$2)</f>
        <v>5</v>
      </c>
      <c r="N2577" s="7">
        <f>[1]!b_info_latestissurercreditrating2(A2577,日期设置!$B$2,"102","1")</f>
        <v>0</v>
      </c>
      <c r="O2577" s="8">
        <v>5.27</v>
      </c>
      <c r="P2577" s="9">
        <f>[1]!b_info_repurchasedate(A2577)</f>
        <v>0</v>
      </c>
      <c r="Q2577" s="8" t="s">
        <v>16708</v>
      </c>
      <c r="R2577" s="2" t="str">
        <f>IF((--IF(P2577=0,Q2577,P2577))&gt;(--日期设置!$B$2),IF(P2577=0,Q2577,P2577),Q2577)</f>
        <v>2023-06-02</v>
      </c>
      <c r="S2577" s="2" t="s">
        <v>18430</v>
      </c>
      <c r="T2577" s="8">
        <f>[1]!b_anal_ptmyear($A2577,日期设置!$B$2)</f>
        <v>2.1972602739726028</v>
      </c>
      <c r="U2577" s="8">
        <f>[1]!b_anal_termifexercise($A2577,日期设置!B$2)</f>
        <v>0</v>
      </c>
      <c r="V2577" s="10">
        <f>[1]!b_dq_dirtyprice(A2577,日期设置!$B$2)</f>
        <v>103.3869</v>
      </c>
      <c r="W2577" s="11">
        <f>IF(U2577=0,ROUNDUP((Q2577-日期设置!$B$2)/365,0),ROUNDUP((R2577-日期设置!$B$2)/365,0))</f>
        <v>3</v>
      </c>
      <c r="X2577" s="18">
        <f>_xlfn.IFNA(VLOOKUP(A2577,过往入选债券!A:D,4,0),2)</f>
        <v>2</v>
      </c>
      <c r="Y2577">
        <f>_xlfn.IFNA(VLOOKUP(C2577,[2]Sheet1!$A:$A,1,0),3)</f>
        <v>3</v>
      </c>
    </row>
    <row r="2578" spans="1:25" hidden="1" x14ac:dyDescent="0.2">
      <c r="A2578" s="21" t="s">
        <v>4553</v>
      </c>
      <c r="B2578" s="21" t="s">
        <v>4554</v>
      </c>
      <c r="C2578" s="37" t="s">
        <v>565</v>
      </c>
      <c r="D2578" s="26" t="str">
        <f>[1]!b_calc_yield(A2578,日期设置!$B$2,F2578,1,R2578,1,O2578,L2578,S2578,)</f>
        <v>Fetching...</v>
      </c>
      <c r="E2578" s="26">
        <f t="shared" si="80"/>
        <v>6.6315380231079191</v>
      </c>
      <c r="F2578" s="18">
        <f>[1]!b_dq_cleanprice($A2578,日期设置!B$2)</f>
        <v>100.9149</v>
      </c>
      <c r="G2578" s="18" t="str">
        <f t="shared" si="81"/>
        <v>2.22 + 1.22</v>
      </c>
      <c r="H2578" s="27">
        <f>[1]!b_dq_pctchange($A2578,日期设置!$B$2,1)/100</f>
        <v>0</v>
      </c>
      <c r="I2578" s="26">
        <f>[1]!b_pq_pctchange(A2578,日期设置!$B$4,日期设置!$B$2,1)</f>
        <v>0</v>
      </c>
      <c r="J2578" s="26">
        <f>[1]!b_pq_pctchange(A2578,日期设置!$C$4,日期设置!$B$2,1)</f>
        <v>0</v>
      </c>
      <c r="K2578" s="52">
        <f>[1]!b_dq_amount($A2578,日期设置!B$2,2,10000)</f>
        <v>0</v>
      </c>
      <c r="L2578" s="26">
        <f>[1]!b_info_latestpar(A2578,日期设置!$B$2)</f>
        <v>100</v>
      </c>
      <c r="M2578" s="6">
        <f>[1]!b_info_outstandingbalance($A2578,日期设置!B$2)</f>
        <v>8</v>
      </c>
      <c r="N2578" s="7">
        <f>[1]!b_info_latestissurercreditrating2(A2578,日期设置!$B$2,"102","1")</f>
        <v>0</v>
      </c>
      <c r="O2578" s="8">
        <v>6.5</v>
      </c>
      <c r="P2578" s="9" t="str">
        <f>[1]!b_info_repurchasedate(A2578)</f>
        <v>2022-06-11</v>
      </c>
      <c r="Q2578" s="8" t="s">
        <v>16424</v>
      </c>
      <c r="R2578" s="2" t="str">
        <f>IF((--IF(P2578=0,Q2578,P2578))&gt;(--日期设置!$B$2),IF(P2578=0,Q2578,P2578),Q2578)</f>
        <v>2022-06-11</v>
      </c>
      <c r="S2578" s="2" t="s">
        <v>18194</v>
      </c>
      <c r="T2578" s="8">
        <f>[1]!b_anal_ptmyear($A2578,日期设置!$B$2)</f>
        <v>2.2219178082191782</v>
      </c>
      <c r="U2578" s="8">
        <f>[1]!b_anal_termifexercise($A2578,日期设置!B$2)</f>
        <v>1.2219178082191782</v>
      </c>
      <c r="V2578" s="10">
        <f>[1]!b_dq_dirtyprice(A2578,日期设置!$B$2)</f>
        <v>105.97239999999999</v>
      </c>
      <c r="W2578" s="11">
        <f>IF(U2578=0,ROUNDUP((Q2578-日期设置!$B$2)/365,0),ROUNDUP((R2578-日期设置!$B$2)/365,0))</f>
        <v>2</v>
      </c>
      <c r="X2578" s="18">
        <f>_xlfn.IFNA(VLOOKUP(A2578,过往入选债券!A:D,4,0),2)</f>
        <v>2</v>
      </c>
      <c r="Y2578">
        <f>_xlfn.IFNA(VLOOKUP(C2578,[2]Sheet1!$A:$A,1,0),3)</f>
        <v>3</v>
      </c>
    </row>
    <row r="2579" spans="1:25" hidden="1" x14ac:dyDescent="0.2">
      <c r="A2579" s="21" t="s">
        <v>3488</v>
      </c>
      <c r="B2579" s="21" t="s">
        <v>3489</v>
      </c>
      <c r="C2579" s="37" t="s">
        <v>2169</v>
      </c>
      <c r="D2579" s="26" t="str">
        <f>[1]!b_calc_yield(A2579,日期设置!$B$2,F2579,1,R2579,1,O2579,L2579,S2579,)</f>
        <v>Fetching...</v>
      </c>
      <c r="E2579" s="26">
        <f t="shared" si="80"/>
        <v>8.3678872191837783</v>
      </c>
      <c r="F2579" s="18">
        <f>[1]!b_dq_cleanprice($A2579,日期设置!B$2)</f>
        <v>101.1632</v>
      </c>
      <c r="G2579" s="18" t="str">
        <f t="shared" si="81"/>
        <v>1.51 + 0</v>
      </c>
      <c r="H2579" s="27">
        <f>[1]!b_dq_pctchange($A2579,日期设置!$B$2,1)/100</f>
        <v>0</v>
      </c>
      <c r="I2579" s="26">
        <f>[1]!b_pq_pctchange(A2579,日期设置!$B$4,日期设置!$B$2,1)</f>
        <v>0.1516681516681499</v>
      </c>
      <c r="J2579" s="26">
        <f>[1]!b_pq_pctchange(A2579,日期设置!$C$4,日期设置!$B$2,1)</f>
        <v>0.52077174776006963</v>
      </c>
      <c r="K2579" s="52">
        <f>[1]!b_dq_amount($A2579,日期设置!B$2,2,10000)</f>
        <v>0</v>
      </c>
      <c r="L2579" s="26">
        <f>[1]!b_info_latestpar(A2579,日期设置!$B$2)</f>
        <v>100</v>
      </c>
      <c r="M2579" s="6">
        <f>[1]!b_info_outstandingbalance($A2579,日期设置!B$2)</f>
        <v>9</v>
      </c>
      <c r="N2579" s="7" t="str">
        <f>[1]!b_info_latestissurercreditrating2(A2579,日期设置!$B$2,"102","1")</f>
        <v>AA</v>
      </c>
      <c r="O2579" s="8">
        <v>6.53</v>
      </c>
      <c r="P2579" s="9">
        <f>[1]!b_info_repurchasedate(A2579)</f>
        <v>0</v>
      </c>
      <c r="Q2579" s="8" t="s">
        <v>16016</v>
      </c>
      <c r="R2579" s="2" t="str">
        <f>IF((--IF(P2579=0,Q2579,P2579))&gt;(--日期设置!$B$2),IF(P2579=0,Q2579,P2579),Q2579)</f>
        <v>2022-09-26</v>
      </c>
      <c r="S2579" s="2" t="s">
        <v>17772</v>
      </c>
      <c r="T2579" s="8">
        <f>[1]!b_anal_ptmyear($A2579,日期设置!$B$2)</f>
        <v>1.515068493150685</v>
      </c>
      <c r="U2579" s="8">
        <f>[1]!b_anal_termifexercise($A2579,日期设置!B$2)</f>
        <v>0</v>
      </c>
      <c r="V2579" s="10">
        <f>[1]!b_dq_dirtyprice(A2579,日期设置!$B$2)</f>
        <v>104.32980000000001</v>
      </c>
      <c r="W2579" s="11">
        <f>IF(U2579=0,ROUNDUP((Q2579-日期设置!$B$2)/365,0),ROUNDUP((R2579-日期设置!$B$2)/365,0))</f>
        <v>2</v>
      </c>
      <c r="X2579" s="18">
        <f>_xlfn.IFNA(VLOOKUP(A2579,过往入选债券!A:D,4,0),2)</f>
        <v>2</v>
      </c>
      <c r="Y2579">
        <f>_xlfn.IFNA(VLOOKUP(C2579,[2]Sheet1!$A:$A,1,0),3)</f>
        <v>3</v>
      </c>
    </row>
    <row r="2580" spans="1:25" hidden="1" x14ac:dyDescent="0.2">
      <c r="A2580" s="21" t="s">
        <v>15734</v>
      </c>
      <c r="B2580" s="21" t="s">
        <v>15735</v>
      </c>
      <c r="C2580" s="37" t="s">
        <v>15736</v>
      </c>
      <c r="D2580" s="26" t="str">
        <f>[1]!b_calc_yield(A2580,日期设置!$B$2,F2580,1,R2580,1,O2580,L2580,S2580,)</f>
        <v>Fetching...</v>
      </c>
      <c r="E2580" s="26">
        <f t="shared" si="80"/>
        <v>34.452563060240578</v>
      </c>
      <c r="F2580" s="18">
        <f>[1]!b_dq_cleanprice($A2580,日期设置!B$2)</f>
        <v>96.5</v>
      </c>
      <c r="G2580" s="18" t="str">
        <f t="shared" si="81"/>
        <v>5.98 + 0</v>
      </c>
      <c r="H2580" s="27">
        <f>[1]!b_dq_pctchange($A2580,日期设置!$B$2,1)/100</f>
        <v>0</v>
      </c>
      <c r="I2580" s="26">
        <f>[1]!b_pq_pctchange(A2580,日期设置!$B$4,日期设置!$B$2,1)</f>
        <v>0</v>
      </c>
      <c r="J2580" s="26">
        <f>[1]!b_pq_pctchange(A2580,日期设置!$C$4,日期设置!$B$2,1)</f>
        <v>-0.67131778796568009</v>
      </c>
      <c r="K2580" s="52">
        <f>[1]!b_dq_amount($A2580,日期设置!B$2,2,10000)</f>
        <v>0</v>
      </c>
      <c r="L2580" s="26">
        <f>[1]!b_info_latestpar(A2580,日期设置!$B$2)</f>
        <v>100</v>
      </c>
      <c r="M2580" s="6">
        <f>[1]!b_info_outstandingbalance($A2580,日期设置!B$2)</f>
        <v>10</v>
      </c>
      <c r="N2580" s="7" t="str">
        <f>[1]!b_info_latestissurercreditrating2(A2580,日期设置!$B$2,"102","1")</f>
        <v>AA</v>
      </c>
      <c r="O2580" s="8">
        <v>4.97</v>
      </c>
      <c r="P2580" s="9">
        <f>[1]!b_info_repurchasedate(A2580)</f>
        <v>0</v>
      </c>
      <c r="Q2580" s="8" t="s">
        <v>17605</v>
      </c>
      <c r="R2580" s="2" t="str">
        <f>IF((--IF(P2580=0,Q2580,P2580))&gt;(--日期设置!$B$2),IF(P2580=0,Q2580,P2580),Q2580)</f>
        <v>2027-03-18</v>
      </c>
      <c r="S2580" s="2" t="s">
        <v>18153</v>
      </c>
      <c r="T2580" s="8">
        <f>[1]!b_anal_ptmyear($A2580,日期设置!$B$2)</f>
        <v>5.9890410958904106</v>
      </c>
      <c r="U2580" s="8">
        <f>[1]!b_anal_termifexercise($A2580,日期设置!B$2)</f>
        <v>0</v>
      </c>
      <c r="V2580" s="10">
        <f>[1]!b_dq_dirtyprice(A2580,日期设置!$B$2)</f>
        <v>96.554500000000004</v>
      </c>
      <c r="W2580" s="11">
        <f>IF(U2580=0,ROUNDUP((Q2580-日期设置!$B$2)/365,0),ROUNDUP((R2580-日期设置!$B$2)/365,0))</f>
        <v>6</v>
      </c>
      <c r="X2580" s="18">
        <f>_xlfn.IFNA(VLOOKUP(A2580,过往入选债券!A:D,4,0),2)</f>
        <v>2</v>
      </c>
      <c r="Y2580">
        <f>_xlfn.IFNA(VLOOKUP(C2580,[2]Sheet1!$A:$A,1,0),3)</f>
        <v>3</v>
      </c>
    </row>
    <row r="2581" spans="1:25" hidden="1" x14ac:dyDescent="0.2">
      <c r="A2581" s="28" t="s">
        <v>19970</v>
      </c>
      <c r="B2581" s="28" t="s">
        <v>19971</v>
      </c>
      <c r="C2581" s="38" t="s">
        <v>1401</v>
      </c>
      <c r="D2581" s="26" t="str">
        <f>[1]!b_calc_yield(A2581,日期设置!$B$2,F2581,1,R2581,1,O2581,L2581,S2581,)</f>
        <v>Fetching...</v>
      </c>
      <c r="E2581" s="26">
        <f t="shared" si="80"/>
        <v>13.430215737330609</v>
      </c>
      <c r="F2581" s="18">
        <f>[1]!b_dq_cleanprice($A2581,日期设置!B$2)</f>
        <v>99.246200000000002</v>
      </c>
      <c r="G2581" s="18" t="str">
        <f t="shared" si="81"/>
        <v>4.42 + 2.42</v>
      </c>
      <c r="H2581" s="27">
        <f>[1]!b_dq_pctchange($A2581,日期设置!$B$2,1)/100</f>
        <v>0</v>
      </c>
      <c r="I2581" s="26">
        <f>[1]!b_pq_pctchange(A2581,日期设置!$B$4,日期设置!$B$2,1)</f>
        <v>0</v>
      </c>
      <c r="J2581" s="26">
        <f>[1]!b_pq_pctchange(A2581,日期设置!$C$4,日期设置!$B$2,1)</f>
        <v>0</v>
      </c>
      <c r="K2581" s="52">
        <f>[1]!b_dq_amount($A2581,日期设置!B$2,2,10000)</f>
        <v>0</v>
      </c>
      <c r="L2581" s="26">
        <f>[1]!b_info_latestpar(A2581,日期设置!$B$2)</f>
        <v>100</v>
      </c>
      <c r="M2581" s="6">
        <f>[1]!b_info_outstandingbalance($A2581,日期设置!B$2)</f>
        <v>5.8</v>
      </c>
      <c r="N2581" s="7" t="str">
        <f>[1]!b_info_latestissurercreditrating2(A2581,日期设置!$B$2,"102","1")</f>
        <v>AA</v>
      </c>
      <c r="O2581" s="8">
        <v>5.35</v>
      </c>
      <c r="P2581" s="9" t="str">
        <f>[1]!b_info_repurchasedate(A2581)</f>
        <v>2023-08-25</v>
      </c>
      <c r="Q2581" s="8" t="s">
        <v>19993</v>
      </c>
      <c r="R2581" s="2" t="str">
        <f>IF((--IF(P2581=0,Q2581,P2581))&gt;(--日期设置!$B$2),IF(P2581=0,Q2581,P2581),Q2581)</f>
        <v>2023-08-25</v>
      </c>
      <c r="S2581" s="31" t="s">
        <v>19117</v>
      </c>
      <c r="T2581" s="8">
        <f>[1]!b_anal_ptmyear($A2581,日期设置!$B$2)</f>
        <v>4.4273972602739722</v>
      </c>
      <c r="U2581" s="8">
        <f>[1]!b_anal_termifexercise($A2581,日期设置!B$2)</f>
        <v>2.4273972602739726</v>
      </c>
      <c r="V2581" s="10">
        <f>[1]!b_dq_dirtyprice(A2581,日期设置!$B$2)</f>
        <v>102.3096</v>
      </c>
      <c r="W2581" s="11">
        <f>IF(U2581=0,ROUNDUP((Q2581-日期设置!$B$2)/365,0),ROUNDUP((R2581-日期设置!$B$2)/365,0))</f>
        <v>3</v>
      </c>
      <c r="X2581" s="18">
        <f>_xlfn.IFNA(VLOOKUP(A2581,过往入选债券!A:D,4,0),2)</f>
        <v>2</v>
      </c>
      <c r="Y2581">
        <f>_xlfn.IFNA(VLOOKUP(C2581,[2]Sheet1!$A:$A,1,0),3)</f>
        <v>3</v>
      </c>
    </row>
    <row r="2582" spans="1:25" hidden="1" x14ac:dyDescent="0.2">
      <c r="A2582" s="21" t="s">
        <v>13557</v>
      </c>
      <c r="B2582" s="21" t="s">
        <v>13558</v>
      </c>
      <c r="C2582" s="37" t="s">
        <v>13559</v>
      </c>
      <c r="D2582" s="26" t="str">
        <f>[1]!b_calc_yield(A2582,日期设置!$B$2,F2582,1,R2582,1,O2582,L2582,S2582,)</f>
        <v>Fetching...</v>
      </c>
      <c r="E2582" s="26">
        <f t="shared" si="80"/>
        <v>25.541420824664907</v>
      </c>
      <c r="F2582" s="18">
        <f>[1]!b_dq_cleanprice($A2582,日期设置!B$2)</f>
        <v>57.738999999999997</v>
      </c>
      <c r="G2582" s="18" t="str">
        <f t="shared" si="81"/>
        <v>2.66 + 0</v>
      </c>
      <c r="H2582" s="27">
        <f>[1]!b_dq_pctchange($A2582,日期设置!$B$2,1)/100</f>
        <v>0</v>
      </c>
      <c r="I2582" s="26">
        <f>[1]!b_pq_pctchange(A2582,日期设置!$B$4,日期设置!$B$2,1)</f>
        <v>0</v>
      </c>
      <c r="J2582" s="26">
        <f>[1]!b_pq_pctchange(A2582,日期设置!$C$4,日期设置!$B$2,1)</f>
        <v>-0.9471428742981397</v>
      </c>
      <c r="K2582" s="52">
        <f>[1]!b_dq_amount($A2582,日期设置!B$2,2,10000)</f>
        <v>0</v>
      </c>
      <c r="L2582" s="26">
        <f>[1]!b_info_latestpar(A2582,日期设置!$B$2)</f>
        <v>60</v>
      </c>
      <c r="M2582" s="6">
        <f>[1]!b_info_outstandingbalance($A2582,日期设置!B$2)</f>
        <v>5.82</v>
      </c>
      <c r="N2582" s="7" t="str">
        <f>[1]!b_info_latestissurercreditrating2(A2582,日期设置!$B$2,"102","1")</f>
        <v>AA</v>
      </c>
      <c r="O2582" s="8">
        <v>4.54</v>
      </c>
      <c r="P2582" s="9">
        <f>[1]!b_info_repurchasedate(A2582)</f>
        <v>0</v>
      </c>
      <c r="Q2582" s="8" t="s">
        <v>17047</v>
      </c>
      <c r="R2582" s="2" t="str">
        <f>IF((--IF(P2582=0,Q2582,P2582))&gt;(--日期设置!$B$2),IF(P2582=0,Q2582,P2582),Q2582)</f>
        <v>2023-11-21</v>
      </c>
      <c r="S2582" s="2" t="s">
        <v>18676</v>
      </c>
      <c r="T2582" s="8">
        <f>[1]!b_anal_ptmyear($A2582,日期设置!$B$2)</f>
        <v>2.6684931506849314</v>
      </c>
      <c r="U2582" s="8">
        <f>[1]!b_anal_termifexercise($A2582,日期设置!B$2)</f>
        <v>0</v>
      </c>
      <c r="V2582" s="10">
        <f>[1]!b_dq_dirtyprice(A2582,日期设置!$B$2)</f>
        <v>58.642000000000003</v>
      </c>
      <c r="W2582" s="11">
        <f>IF(U2582=0,ROUNDUP((Q2582-日期设置!$B$2)/365,0),ROUNDUP((R2582-日期设置!$B$2)/365,0))</f>
        <v>3</v>
      </c>
      <c r="X2582" s="18">
        <f>_xlfn.IFNA(VLOOKUP(A2582,过往入选债券!A:D,4,0),2)</f>
        <v>2</v>
      </c>
      <c r="Y2582">
        <f>_xlfn.IFNA(VLOOKUP(C2582,[2]Sheet1!$A:$A,1,0),3)</f>
        <v>3</v>
      </c>
    </row>
    <row r="2583" spans="1:25" hidden="1" x14ac:dyDescent="0.2">
      <c r="A2583" s="21" t="s">
        <v>8758</v>
      </c>
      <c r="B2583" s="21" t="s">
        <v>8759</v>
      </c>
      <c r="C2583" s="37" t="s">
        <v>402</v>
      </c>
      <c r="D2583" s="26" t="str">
        <f>[1]!b_calc_yield(A2583,日期设置!$B$2,F2583,1,R2583,1,O2583,L2583,S2583,)</f>
        <v>Fetching...</v>
      </c>
      <c r="E2583" s="26">
        <f t="shared" si="80"/>
        <v>7.9395862830961006</v>
      </c>
      <c r="F2583" s="18">
        <f>[1]!b_dq_cleanprice($A2583,日期设置!B$2)</f>
        <v>100.23690000000001</v>
      </c>
      <c r="G2583" s="18" t="str">
        <f t="shared" si="81"/>
        <v>1.43 + 0</v>
      </c>
      <c r="H2583" s="27">
        <f>[1]!b_dq_pctchange($A2583,日期设置!$B$2,1)/100</f>
        <v>0</v>
      </c>
      <c r="I2583" s="26">
        <f>[1]!b_pq_pctchange(A2583,日期设置!$B$4,日期设置!$B$2,1)</f>
        <v>0</v>
      </c>
      <c r="J2583" s="26">
        <f>[1]!b_pq_pctchange(A2583,日期设置!$C$4,日期设置!$B$2,1)</f>
        <v>-0.47490349023780942</v>
      </c>
      <c r="K2583" s="52">
        <f>[1]!b_dq_amount($A2583,日期设置!B$2,2,10000)</f>
        <v>0</v>
      </c>
      <c r="L2583" s="26">
        <f>[1]!b_info_latestpar(A2583,日期设置!$B$2)</f>
        <v>100</v>
      </c>
      <c r="M2583" s="6">
        <f>[1]!b_info_outstandingbalance($A2583,日期设置!B$2)</f>
        <v>3</v>
      </c>
      <c r="N2583" s="7" t="str">
        <f>[1]!b_info_latestissurercreditrating2(A2583,日期设置!$B$2,"102","1")</f>
        <v>AA</v>
      </c>
      <c r="O2583" s="8">
        <v>5.88</v>
      </c>
      <c r="P2583" s="9">
        <f>[1]!b_info_repurchasedate(A2583)</f>
        <v>0</v>
      </c>
      <c r="Q2583" s="8" t="s">
        <v>16226</v>
      </c>
      <c r="R2583" s="2" t="str">
        <f>IF((--IF(P2583=0,Q2583,P2583))&gt;(--日期设置!$B$2),IF(P2583=0,Q2583,P2583),Q2583)</f>
        <v>2022-08-29</v>
      </c>
      <c r="S2583" s="2" t="s">
        <v>17892</v>
      </c>
      <c r="T2583" s="8">
        <f>[1]!b_anal_ptmyear($A2583,日期设置!$B$2)</f>
        <v>1.4383561643835616</v>
      </c>
      <c r="U2583" s="8">
        <f>[1]!b_anal_termifexercise($A2583,日期设置!B$2)</f>
        <v>0</v>
      </c>
      <c r="V2583" s="10">
        <f>[1]!b_dq_dirtyprice(A2583,日期设置!$B$2)</f>
        <v>103.5394</v>
      </c>
      <c r="W2583" s="11">
        <f>IF(U2583=0,ROUNDUP((Q2583-日期设置!$B$2)/365,0),ROUNDUP((R2583-日期设置!$B$2)/365,0))</f>
        <v>2</v>
      </c>
      <c r="X2583" s="18">
        <f>_xlfn.IFNA(VLOOKUP(A2583,过往入选债券!A:D,4,0),2)</f>
        <v>2</v>
      </c>
      <c r="Y2583">
        <f>_xlfn.IFNA(VLOOKUP(C2583,[2]Sheet1!$A:$A,1,0),3)</f>
        <v>3</v>
      </c>
    </row>
    <row r="2584" spans="1:25" hidden="1" x14ac:dyDescent="0.2">
      <c r="A2584" s="21" t="s">
        <v>9594</v>
      </c>
      <c r="B2584" s="21" t="s">
        <v>9595</v>
      </c>
      <c r="C2584" s="37" t="s">
        <v>9596</v>
      </c>
      <c r="D2584" s="26" t="str">
        <f>[1]!b_calc_yield(A2584,日期设置!$B$2,F2584,1,R2584,1,O2584,L2584,S2584,)</f>
        <v>Fetching...</v>
      </c>
      <c r="E2584" s="26">
        <f t="shared" si="80"/>
        <v>9.4762811274989431</v>
      </c>
      <c r="F2584" s="18">
        <f>[1]!b_dq_cleanprice($A2584,日期设置!B$2)</f>
        <v>99.507000000000005</v>
      </c>
      <c r="G2584" s="18" t="str">
        <f t="shared" si="81"/>
        <v>1.69 + 0</v>
      </c>
      <c r="H2584" s="27">
        <f>[1]!b_dq_pctchange($A2584,日期设置!$B$2,1)/100</f>
        <v>0</v>
      </c>
      <c r="I2584" s="26">
        <f>[1]!b_pq_pctchange(A2584,日期设置!$B$4,日期设置!$B$2,1)</f>
        <v>0</v>
      </c>
      <c r="J2584" s="26">
        <f>[1]!b_pq_pctchange(A2584,日期设置!$C$4,日期设置!$B$2,1)</f>
        <v>0</v>
      </c>
      <c r="K2584" s="52">
        <f>[1]!b_dq_amount($A2584,日期设置!B$2,2,10000)</f>
        <v>0</v>
      </c>
      <c r="L2584" s="26">
        <f>[1]!b_info_latestpar(A2584,日期设置!$B$2)</f>
        <v>100</v>
      </c>
      <c r="M2584" s="6">
        <f>[1]!b_info_outstandingbalance($A2584,日期设置!B$2)</f>
        <v>5</v>
      </c>
      <c r="N2584" s="7" t="str">
        <f>[1]!b_info_latestissurercreditrating2(A2584,日期设置!$B$2,"102","1")</f>
        <v>AA</v>
      </c>
      <c r="O2584" s="8">
        <v>5.38</v>
      </c>
      <c r="P2584" s="9">
        <f>[1]!b_info_repurchasedate(A2584)</f>
        <v>0</v>
      </c>
      <c r="Q2584" s="8" t="s">
        <v>16856</v>
      </c>
      <c r="R2584" s="2" t="str">
        <f>IF((--IF(P2584=0,Q2584,P2584))&gt;(--日期设置!$B$2),IF(P2584=0,Q2584,P2584),Q2584)</f>
        <v>2022-11-29</v>
      </c>
      <c r="S2584" s="2" t="s">
        <v>18549</v>
      </c>
      <c r="T2584" s="8">
        <f>[1]!b_anal_ptmyear($A2584,日期设置!$B$2)</f>
        <v>1.6904109589041096</v>
      </c>
      <c r="U2584" s="8">
        <f>[1]!b_anal_termifexercise($A2584,日期设置!B$2)</f>
        <v>0</v>
      </c>
      <c r="V2584" s="10">
        <f>[1]!b_dq_dirtyprice(A2584,日期设置!$B$2)</f>
        <v>101.1726</v>
      </c>
      <c r="W2584" s="11">
        <f>IF(U2584=0,ROUNDUP((Q2584-日期设置!$B$2)/365,0),ROUNDUP((R2584-日期设置!$B$2)/365,0))</f>
        <v>2</v>
      </c>
      <c r="X2584" s="18">
        <f>_xlfn.IFNA(VLOOKUP(A2584,过往入选债券!A:D,4,0),2)</f>
        <v>2</v>
      </c>
      <c r="Y2584">
        <f>_xlfn.IFNA(VLOOKUP(C2584,[2]Sheet1!$A:$A,1,0),3)</f>
        <v>3</v>
      </c>
    </row>
    <row r="2585" spans="1:25" hidden="1" x14ac:dyDescent="0.2">
      <c r="A2585" s="21" t="s">
        <v>6206</v>
      </c>
      <c r="B2585" s="21" t="s">
        <v>6207</v>
      </c>
      <c r="C2585" s="37" t="s">
        <v>6208</v>
      </c>
      <c r="D2585" s="26" t="str">
        <f>[1]!b_calc_yield(A2585,日期设置!$B$2,F2585,1,R2585,1,O2585,L2585,S2585,)</f>
        <v>Fetching...</v>
      </c>
      <c r="E2585" s="26">
        <f t="shared" si="80"/>
        <v>6.957005971926189</v>
      </c>
      <c r="F2585" s="18">
        <f>[1]!b_dq_cleanprice($A2585,日期设置!B$2)</f>
        <v>100</v>
      </c>
      <c r="G2585" s="18" t="str">
        <f t="shared" si="81"/>
        <v>1.27 + 0</v>
      </c>
      <c r="H2585" s="27">
        <f>[1]!b_dq_pctchange($A2585,日期设置!$B$2,1)/100</f>
        <v>0</v>
      </c>
      <c r="I2585" s="26">
        <f>[1]!b_pq_pctchange(A2585,日期设置!$B$4,日期设置!$B$2,1)</f>
        <v>0</v>
      </c>
      <c r="J2585" s="26">
        <f>[1]!b_pq_pctchange(A2585,日期设置!$C$4,日期设置!$B$2,1)</f>
        <v>0</v>
      </c>
      <c r="K2585" s="52">
        <f>[1]!b_dq_amount($A2585,日期设置!B$2,2,10000)</f>
        <v>0</v>
      </c>
      <c r="L2585" s="26">
        <f>[1]!b_info_latestpar(A2585,日期设置!$B$2)</f>
        <v>100</v>
      </c>
      <c r="M2585" s="6">
        <f>[1]!b_info_outstandingbalance($A2585,日期设置!B$2)</f>
        <v>9</v>
      </c>
      <c r="N2585" s="7" t="str">
        <f>[1]!b_info_latestissurercreditrating2(A2585,日期设置!$B$2,"102","1")</f>
        <v>AA</v>
      </c>
      <c r="O2585" s="8">
        <v>5.7</v>
      </c>
      <c r="P2585" s="9">
        <f>[1]!b_info_repurchasedate(A2585)</f>
        <v>0</v>
      </c>
      <c r="Q2585" s="8" t="s">
        <v>16876</v>
      </c>
      <c r="R2585" s="2" t="str">
        <f>IF((--IF(P2585=0,Q2585,P2585))&gt;(--日期设置!$B$2),IF(P2585=0,Q2585,P2585),Q2585)</f>
        <v>2022-06-29</v>
      </c>
      <c r="S2585" s="2" t="s">
        <v>18561</v>
      </c>
      <c r="T2585" s="8">
        <f>[1]!b_anal_ptmyear($A2585,日期设置!$B$2)</f>
        <v>1.2712328767123289</v>
      </c>
      <c r="U2585" s="8">
        <f>[1]!b_anal_termifexercise($A2585,日期设置!B$2)</f>
        <v>0</v>
      </c>
      <c r="V2585" s="10">
        <f>[1]!b_dq_dirtyprice(A2585,日期设置!$B$2)</f>
        <v>104.154</v>
      </c>
      <c r="W2585" s="11">
        <f>IF(U2585=0,ROUNDUP((Q2585-日期设置!$B$2)/365,0),ROUNDUP((R2585-日期设置!$B$2)/365,0))</f>
        <v>2</v>
      </c>
      <c r="X2585" s="18">
        <f>_xlfn.IFNA(VLOOKUP(A2585,过往入选债券!A:D,4,0),2)</f>
        <v>2</v>
      </c>
      <c r="Y2585">
        <f>_xlfn.IFNA(VLOOKUP(C2585,[2]Sheet1!$A:$A,1,0),3)</f>
        <v>3</v>
      </c>
    </row>
    <row r="2586" spans="1:25" hidden="1" x14ac:dyDescent="0.2">
      <c r="A2586" s="21" t="s">
        <v>8777</v>
      </c>
      <c r="B2586" s="21" t="s">
        <v>8778</v>
      </c>
      <c r="C2586" s="37" t="s">
        <v>143</v>
      </c>
      <c r="D2586" s="26" t="str">
        <f>[1]!b_calc_yield(A2586,日期设置!$B$2,F2586,1,R2586,1,O2586,L2586,S2586,)</f>
        <v>Fetching...</v>
      </c>
      <c r="E2586" s="26">
        <f t="shared" si="80"/>
        <v>6.9957548881910192</v>
      </c>
      <c r="F2586" s="18">
        <f>[1]!b_dq_cleanprice($A2586,日期设置!B$2)</f>
        <v>98.274000000000001</v>
      </c>
      <c r="G2586" s="18" t="str">
        <f t="shared" si="81"/>
        <v>1.26 + 0</v>
      </c>
      <c r="H2586" s="27">
        <f>[1]!b_dq_pctchange($A2586,日期设置!$B$2,1)/100</f>
        <v>0</v>
      </c>
      <c r="I2586" s="26">
        <f>[1]!b_pq_pctchange(A2586,日期设置!$B$4,日期设置!$B$2,1)</f>
        <v>0</v>
      </c>
      <c r="J2586" s="26">
        <f>[1]!b_pq_pctchange(A2586,日期设置!$C$4,日期设置!$B$2,1)</f>
        <v>0</v>
      </c>
      <c r="K2586" s="52">
        <f>[1]!b_dq_amount($A2586,日期设置!B$2,2,10000)</f>
        <v>0</v>
      </c>
      <c r="L2586" s="26">
        <f>[1]!b_info_latestpar(A2586,日期设置!$B$2)</f>
        <v>100</v>
      </c>
      <c r="M2586" s="6">
        <f>[1]!b_info_outstandingbalance($A2586,日期设置!B$2)</f>
        <v>10</v>
      </c>
      <c r="N2586" s="7" t="str">
        <f>[1]!b_info_latestissurercreditrating2(A2586,日期设置!$B$2,"102","1")</f>
        <v>AAA</v>
      </c>
      <c r="O2586" s="8">
        <v>4.24</v>
      </c>
      <c r="P2586" s="9">
        <f>[1]!b_info_repurchasedate(A2586)</f>
        <v>0</v>
      </c>
      <c r="Q2586" s="8" t="s">
        <v>16281</v>
      </c>
      <c r="R2586" s="2" t="str">
        <f>IF((--IF(P2586=0,Q2586,P2586))&gt;(--日期设置!$B$2),IF(P2586=0,Q2586,P2586),Q2586)</f>
        <v>2022-06-27</v>
      </c>
      <c r="S2586" s="2" t="s">
        <v>18105</v>
      </c>
      <c r="T2586" s="8">
        <f>[1]!b_anal_ptmyear($A2586,日期设置!$B$2)</f>
        <v>1.2657534246575342</v>
      </c>
      <c r="U2586" s="8">
        <f>[1]!b_anal_termifexercise($A2586,日期设置!B$2)</f>
        <v>0</v>
      </c>
      <c r="V2586" s="10">
        <f>[1]!b_dq_dirtyprice(A2586,日期设置!$B$2)</f>
        <v>101.38720000000001</v>
      </c>
      <c r="W2586" s="11">
        <f>IF(U2586=0,ROUNDUP((Q2586-日期设置!$B$2)/365,0),ROUNDUP((R2586-日期设置!$B$2)/365,0))</f>
        <v>2</v>
      </c>
      <c r="X2586" s="18">
        <f>_xlfn.IFNA(VLOOKUP(A2586,过往入选债券!A:D,4,0),2)</f>
        <v>2</v>
      </c>
      <c r="Y2586">
        <f>_xlfn.IFNA(VLOOKUP(C2586,[2]Sheet1!$A:$A,1,0),3)</f>
        <v>3</v>
      </c>
    </row>
    <row r="2587" spans="1:25" hidden="1" x14ac:dyDescent="0.2">
      <c r="A2587" s="21" t="s">
        <v>10545</v>
      </c>
      <c r="B2587" s="21" t="s">
        <v>10546</v>
      </c>
      <c r="C2587" s="37" t="s">
        <v>353</v>
      </c>
      <c r="D2587" s="26" t="str">
        <f>[1]!b_calc_yield(A2587,日期设置!$B$2,F2587,1,R2587,1,O2587,L2587,S2587,)</f>
        <v>Fetching...</v>
      </c>
      <c r="E2587" s="26">
        <f t="shared" si="80"/>
        <v>22.811704597465486</v>
      </c>
      <c r="F2587" s="18">
        <f>[1]!b_dq_cleanprice($A2587,日期设置!B$2)</f>
        <v>93.084999999999994</v>
      </c>
      <c r="G2587" s="18" t="str">
        <f t="shared" si="81"/>
        <v>4.06 + 0</v>
      </c>
      <c r="H2587" s="27">
        <f>[1]!b_dq_pctchange($A2587,日期设置!$B$2,1)/100</f>
        <v>0</v>
      </c>
      <c r="I2587" s="26">
        <f>[1]!b_pq_pctchange(A2587,日期设置!$B$4,日期设置!$B$2,1)</f>
        <v>0</v>
      </c>
      <c r="J2587" s="26">
        <f>[1]!b_pq_pctchange(A2587,日期设置!$C$4,日期设置!$B$2,1)</f>
        <v>-6.9150000000000063</v>
      </c>
      <c r="K2587" s="52">
        <f>[1]!b_dq_amount($A2587,日期设置!B$2,2,10000)</f>
        <v>0</v>
      </c>
      <c r="L2587" s="26">
        <f>[1]!b_info_latestpar(A2587,日期设置!$B$2)</f>
        <v>100</v>
      </c>
      <c r="M2587" s="6">
        <f>[1]!b_info_outstandingbalance($A2587,日期设置!B$2)</f>
        <v>10</v>
      </c>
      <c r="N2587" s="7" t="str">
        <f>[1]!b_info_latestissurercreditrating2(A2587,日期设置!$B$2,"102","1")</f>
        <v>AAA</v>
      </c>
      <c r="O2587" s="8">
        <v>3.72</v>
      </c>
      <c r="P2587" s="9">
        <f>[1]!b_info_repurchasedate(A2587)</f>
        <v>0</v>
      </c>
      <c r="Q2587" s="8" t="s">
        <v>17202</v>
      </c>
      <c r="R2587" s="2" t="str">
        <f>IF((--IF(P2587=0,Q2587,P2587))&gt;(--日期设置!$B$2),IF(P2587=0,Q2587,P2587),Q2587)</f>
        <v>2025-04-14</v>
      </c>
      <c r="S2587" s="2" t="s">
        <v>18654</v>
      </c>
      <c r="T2587" s="8">
        <f>[1]!b_anal_ptmyear($A2587,日期设置!$B$2)</f>
        <v>4.0630136986301366</v>
      </c>
      <c r="U2587" s="8">
        <f>[1]!b_anal_termifexercise($A2587,日期设置!B$2)</f>
        <v>0</v>
      </c>
      <c r="V2587" s="10">
        <f>[1]!b_dq_dirtyprice(A2587,日期设置!$B$2)</f>
        <v>96.570599999999999</v>
      </c>
      <c r="W2587" s="11">
        <f>IF(U2587=0,ROUNDUP((Q2587-日期设置!$B$2)/365,0),ROUNDUP((R2587-日期设置!$B$2)/365,0))</f>
        <v>5</v>
      </c>
      <c r="X2587" s="18">
        <f>_xlfn.IFNA(VLOOKUP(A2587,过往入选债券!A:D,4,0),2)</f>
        <v>2</v>
      </c>
      <c r="Y2587">
        <f>_xlfn.IFNA(VLOOKUP(C2587,[2]Sheet1!$A:$A,1,0),3)</f>
        <v>3</v>
      </c>
    </row>
    <row r="2588" spans="1:25" hidden="1" x14ac:dyDescent="0.2">
      <c r="A2588" s="21" t="s">
        <v>9084</v>
      </c>
      <c r="B2588" s="21" t="s">
        <v>9085</v>
      </c>
      <c r="C2588" s="37" t="s">
        <v>5973</v>
      </c>
      <c r="D2588" s="26" t="str">
        <f>[1]!b_calc_yield(A2588,日期设置!$B$2,F2588,1,R2588,1,O2588,L2588,S2588,)</f>
        <v>Fetching...</v>
      </c>
      <c r="E2588" s="26">
        <f t="shared" si="80"/>
        <v>7.911648064661736</v>
      </c>
      <c r="F2588" s="18">
        <f>[1]!b_dq_cleanprice($A2588,日期设置!B$2)</f>
        <v>100</v>
      </c>
      <c r="G2588" s="18" t="str">
        <f t="shared" si="81"/>
        <v>1.43 + 0</v>
      </c>
      <c r="H2588" s="27">
        <f>[1]!b_dq_pctchange($A2588,日期设置!$B$2,1)/100</f>
        <v>0</v>
      </c>
      <c r="I2588" s="26">
        <f>[1]!b_pq_pctchange(A2588,日期设置!$B$4,日期设置!$B$2,1)</f>
        <v>0</v>
      </c>
      <c r="J2588" s="26">
        <f>[1]!b_pq_pctchange(A2588,日期设置!$C$4,日期设置!$B$2,1)</f>
        <v>0</v>
      </c>
      <c r="K2588" s="52">
        <f>[1]!b_dq_amount($A2588,日期设置!B$2,2,10000)</f>
        <v>0</v>
      </c>
      <c r="L2588" s="26">
        <f>[1]!b_info_latestpar(A2588,日期设置!$B$2)</f>
        <v>100</v>
      </c>
      <c r="M2588" s="6">
        <f>[1]!b_info_outstandingbalance($A2588,日期设置!B$2)</f>
        <v>5</v>
      </c>
      <c r="N2588" s="7" t="str">
        <f>[1]!b_info_latestissurercreditrating2(A2588,日期设置!$B$2,"102","1")</f>
        <v>AA+</v>
      </c>
      <c r="O2588" s="8">
        <v>5.7</v>
      </c>
      <c r="P2588" s="9">
        <f>[1]!b_info_repurchasedate(A2588)</f>
        <v>0</v>
      </c>
      <c r="Q2588" s="8" t="s">
        <v>16965</v>
      </c>
      <c r="R2588" s="2" t="str">
        <f>IF((--IF(P2588=0,Q2588,P2588))&gt;(--日期设置!$B$2),IF(P2588=0,Q2588,P2588),Q2588)</f>
        <v>2022-08-27</v>
      </c>
      <c r="S2588" s="2" t="s">
        <v>18623</v>
      </c>
      <c r="T2588" s="8">
        <f>[1]!b_anal_ptmyear($A2588,日期设置!$B$2)</f>
        <v>1.4328767123287671</v>
      </c>
      <c r="U2588" s="8">
        <f>[1]!b_anal_termifexercise($A2588,日期设置!B$2)</f>
        <v>0</v>
      </c>
      <c r="V2588" s="10">
        <f>[1]!b_dq_dirtyprice(A2588,日期设置!$B$2)</f>
        <v>103.23260000000001</v>
      </c>
      <c r="W2588" s="11">
        <f>IF(U2588=0,ROUNDUP((Q2588-日期设置!$B$2)/365,0),ROUNDUP((R2588-日期设置!$B$2)/365,0))</f>
        <v>2</v>
      </c>
      <c r="X2588" s="18">
        <f>_xlfn.IFNA(VLOOKUP(A2588,过往入选债券!A:D,4,0),2)</f>
        <v>2</v>
      </c>
      <c r="Y2588">
        <f>_xlfn.IFNA(VLOOKUP(C2588,[2]Sheet1!$A:$A,1,0),3)</f>
        <v>3</v>
      </c>
    </row>
    <row r="2589" spans="1:25" hidden="1" x14ac:dyDescent="0.2">
      <c r="A2589" s="21" t="s">
        <v>2767</v>
      </c>
      <c r="B2589" s="21" t="s">
        <v>2768</v>
      </c>
      <c r="C2589" s="37" t="s">
        <v>2769</v>
      </c>
      <c r="D2589" s="26" t="str">
        <f>[1]!b_calc_yield(A2589,日期设置!$B$2,F2589,1,R2589,1,O2589,L2589,S2589,)</f>
        <v>Fetching...</v>
      </c>
      <c r="E2589" s="26">
        <f t="shared" si="80"/>
        <v>5.6229930397408978</v>
      </c>
      <c r="F2589" s="18">
        <f>[1]!b_dq_cleanprice($A2589,日期设置!B$2)</f>
        <v>101.2462</v>
      </c>
      <c r="G2589" s="18" t="str">
        <f t="shared" si="81"/>
        <v>0.99 + 0</v>
      </c>
      <c r="H2589" s="27">
        <f>[1]!b_dq_pctchange($A2589,日期设置!$B$2,1)/100</f>
        <v>0</v>
      </c>
      <c r="I2589" s="26">
        <f>[1]!b_pq_pctchange(A2589,日期设置!$B$4,日期设置!$B$2,1)</f>
        <v>0.13510092018957784</v>
      </c>
      <c r="J2589" s="26">
        <f>[1]!b_pq_pctchange(A2589,日期设置!$C$4,日期设置!$B$2,1)</f>
        <v>0.13510092018957784</v>
      </c>
      <c r="K2589" s="52">
        <f>[1]!b_dq_amount($A2589,日期设置!B$2,2,10000)</f>
        <v>0</v>
      </c>
      <c r="L2589" s="26">
        <f>[1]!b_info_latestpar(A2589,日期设置!$B$2)</f>
        <v>100</v>
      </c>
      <c r="M2589" s="6">
        <f>[1]!b_info_outstandingbalance($A2589,日期设置!B$2)</f>
        <v>10</v>
      </c>
      <c r="N2589" s="7">
        <f>[1]!b_info_latestissurercreditrating2(A2589,日期设置!$B$2,"102","1")</f>
        <v>0</v>
      </c>
      <c r="O2589" s="8">
        <v>7</v>
      </c>
      <c r="P2589" s="9">
        <f>[1]!b_info_repurchasedate(A2589)</f>
        <v>0</v>
      </c>
      <c r="Q2589" s="8" t="s">
        <v>16084</v>
      </c>
      <c r="R2589" s="2" t="str">
        <f>IF((--IF(P2589=0,Q2589,P2589))&gt;(--日期设置!$B$2),IF(P2589=0,Q2589,P2589),Q2589)</f>
        <v>2022-03-19</v>
      </c>
      <c r="S2589" s="2" t="s">
        <v>17917</v>
      </c>
      <c r="T2589" s="8">
        <f>[1]!b_anal_ptmyear($A2589,日期设置!$B$2)</f>
        <v>0.99178082191780825</v>
      </c>
      <c r="U2589" s="8">
        <f>[1]!b_anal_termifexercise($A2589,日期设置!B$2)</f>
        <v>0</v>
      </c>
      <c r="V2589" s="10">
        <f>[1]!b_dq_dirtyprice(A2589,日期设置!$B$2)</f>
        <v>101.30370000000001</v>
      </c>
      <c r="W2589" s="11">
        <f>IF(U2589=0,ROUNDUP((Q2589-日期设置!$B$2)/365,0),ROUNDUP((R2589-日期设置!$B$2)/365,0))</f>
        <v>1</v>
      </c>
      <c r="X2589" s="18">
        <f>_xlfn.IFNA(VLOOKUP(A2589,过往入选债券!A:D,4,0),2)</f>
        <v>2</v>
      </c>
      <c r="Y2589">
        <f>_xlfn.IFNA(VLOOKUP(C2589,[2]Sheet1!$A:$A,1,0),3)</f>
        <v>3</v>
      </c>
    </row>
    <row r="2590" spans="1:25" hidden="1" x14ac:dyDescent="0.2">
      <c r="A2590" s="21" t="s">
        <v>14273</v>
      </c>
      <c r="B2590" s="21" t="s">
        <v>14274</v>
      </c>
      <c r="C2590" s="37" t="s">
        <v>4785</v>
      </c>
      <c r="D2590" s="26" t="str">
        <f>[1]!b_calc_yield(A2590,日期设置!$B$2,F2590,1,R2590,1,O2590,L2590,S2590,)</f>
        <v>Fetching...</v>
      </c>
      <c r="E2590" s="26">
        <f t="shared" si="80"/>
        <v>26.977503929522271</v>
      </c>
      <c r="F2590" s="18">
        <f>[1]!b_dq_cleanprice($A2590,日期设置!B$2)</f>
        <v>82.281000000000006</v>
      </c>
      <c r="G2590" s="18" t="str">
        <f t="shared" si="81"/>
        <v>3.61 + 0</v>
      </c>
      <c r="H2590" s="27">
        <f>[1]!b_dq_pctchange($A2590,日期设置!$B$2,1)/100</f>
        <v>0</v>
      </c>
      <c r="I2590" s="26">
        <f>[1]!b_pq_pctchange(A2590,日期设置!$B$4,日期设置!$B$2,1)</f>
        <v>0</v>
      </c>
      <c r="J2590" s="26">
        <f>[1]!b_pq_pctchange(A2590,日期设置!$C$4,日期设置!$B$2,1)</f>
        <v>0</v>
      </c>
      <c r="K2590" s="52">
        <f>[1]!b_dq_amount($A2590,日期设置!B$2,2,10000)</f>
        <v>0</v>
      </c>
      <c r="L2590" s="26">
        <f>[1]!b_info_latestpar(A2590,日期设置!$B$2)</f>
        <v>80</v>
      </c>
      <c r="M2590" s="6">
        <f>[1]!b_info_outstandingbalance($A2590,日期设置!B$2)</f>
        <v>6.72</v>
      </c>
      <c r="N2590" s="7" t="str">
        <f>[1]!b_info_latestissurercreditrating2(A2590,日期设置!$B$2,"102","1")</f>
        <v>AA</v>
      </c>
      <c r="O2590" s="8">
        <v>6.78</v>
      </c>
      <c r="P2590" s="9">
        <f>[1]!b_info_repurchasedate(A2590)</f>
        <v>0</v>
      </c>
      <c r="Q2590" s="8" t="s">
        <v>17010</v>
      </c>
      <c r="R2590" s="2" t="str">
        <f>IF((--IF(P2590=0,Q2590,P2590))&gt;(--日期设置!$B$2),IF(P2590=0,Q2590,P2590),Q2590)</f>
        <v>2024-11-02</v>
      </c>
      <c r="S2590" s="2" t="s">
        <v>18656</v>
      </c>
      <c r="T2590" s="8">
        <f>[1]!b_anal_ptmyear($A2590,日期设置!$B$2)</f>
        <v>3.6164383561643838</v>
      </c>
      <c r="U2590" s="8">
        <f>[1]!b_anal_termifexercise($A2590,日期设置!B$2)</f>
        <v>0</v>
      </c>
      <c r="V2590" s="10">
        <f>[1]!b_dq_dirtyprice(A2590,日期设置!$B$2)</f>
        <v>84.361400000000003</v>
      </c>
      <c r="W2590" s="11">
        <f>IF(U2590=0,ROUNDUP((Q2590-日期设置!$B$2)/365,0),ROUNDUP((R2590-日期设置!$B$2)/365,0))</f>
        <v>4</v>
      </c>
      <c r="X2590" s="18">
        <f>_xlfn.IFNA(VLOOKUP(A2590,过往入选债券!A:D,4,0),2)</f>
        <v>2</v>
      </c>
      <c r="Y2590">
        <f>_xlfn.IFNA(VLOOKUP(C2590,[2]Sheet1!$A:$A,1,0),3)</f>
        <v>3</v>
      </c>
    </row>
    <row r="2591" spans="1:25" hidden="1" x14ac:dyDescent="0.2">
      <c r="A2591" s="21" t="s">
        <v>14327</v>
      </c>
      <c r="B2591" s="21" t="s">
        <v>14328</v>
      </c>
      <c r="C2591" s="37" t="s">
        <v>14329</v>
      </c>
      <c r="D2591" s="26" t="str">
        <f>[1]!b_calc_yield(A2591,日期设置!$B$2,F2591,1,R2591,1,O2591,L2591,S2591,)</f>
        <v>Fetching...</v>
      </c>
      <c r="E2591" s="26">
        <f t="shared" si="80"/>
        <v>26.884829885803651</v>
      </c>
      <c r="F2591" s="18">
        <f>[1]!b_dq_cleanprice($A2591,日期设置!B$2)</f>
        <v>79.986099999999993</v>
      </c>
      <c r="G2591" s="18" t="str">
        <f t="shared" si="81"/>
        <v>3.70 + 0</v>
      </c>
      <c r="H2591" s="27">
        <f>[1]!b_dq_pctchange($A2591,日期设置!$B$2,1)/100</f>
        <v>0</v>
      </c>
      <c r="I2591" s="26">
        <f>[1]!b_pq_pctchange(A2591,日期设置!$B$4,日期设置!$B$2,1)</f>
        <v>0</v>
      </c>
      <c r="J2591" s="26">
        <f>[1]!b_pq_pctchange(A2591,日期设置!$C$4,日期设置!$B$2,1)</f>
        <v>0</v>
      </c>
      <c r="K2591" s="52">
        <f>[1]!b_dq_amount($A2591,日期设置!B$2,2,10000)</f>
        <v>0</v>
      </c>
      <c r="L2591" s="26">
        <f>[1]!b_info_latestpar(A2591,日期设置!$B$2)</f>
        <v>80</v>
      </c>
      <c r="M2591" s="6">
        <f>[1]!b_info_outstandingbalance($A2591,日期设置!B$2)</f>
        <v>4.8</v>
      </c>
      <c r="N2591" s="7" t="str">
        <f>[1]!b_info_latestissurercreditrating2(A2591,日期设置!$B$2,"102","1")</f>
        <v>AA</v>
      </c>
      <c r="O2591" s="8">
        <v>5.8</v>
      </c>
      <c r="P2591" s="9">
        <f>[1]!b_info_repurchasedate(A2591)</f>
        <v>0</v>
      </c>
      <c r="Q2591" s="8" t="s">
        <v>16546</v>
      </c>
      <c r="R2591" s="2" t="str">
        <f>IF((--IF(P2591=0,Q2591,P2591))&gt;(--日期设置!$B$2),IF(P2591=0,Q2591,P2591),Q2591)</f>
        <v>2024-12-06</v>
      </c>
      <c r="S2591" s="2" t="s">
        <v>18293</v>
      </c>
      <c r="T2591" s="8">
        <f>[1]!b_anal_ptmyear($A2591,日期设置!$B$2)</f>
        <v>3.7095890410958905</v>
      </c>
      <c r="U2591" s="8">
        <f>[1]!b_anal_termifexercise($A2591,日期设置!B$2)</f>
        <v>0</v>
      </c>
      <c r="V2591" s="10">
        <f>[1]!b_dq_dirtyprice(A2591,日期设置!$B$2)</f>
        <v>81.333600000000004</v>
      </c>
      <c r="W2591" s="11">
        <f>IF(U2591=0,ROUNDUP((Q2591-日期设置!$B$2)/365,0),ROUNDUP((R2591-日期设置!$B$2)/365,0))</f>
        <v>4</v>
      </c>
      <c r="X2591" s="18">
        <f>_xlfn.IFNA(VLOOKUP(A2591,过往入选债券!A:D,4,0),2)</f>
        <v>2</v>
      </c>
      <c r="Y2591">
        <f>_xlfn.IFNA(VLOOKUP(C2591,[2]Sheet1!$A:$A,1,0),3)</f>
        <v>3</v>
      </c>
    </row>
    <row r="2592" spans="1:25" hidden="1" x14ac:dyDescent="0.2">
      <c r="A2592" s="21" t="s">
        <v>14008</v>
      </c>
      <c r="B2592" s="21" t="s">
        <v>14009</v>
      </c>
      <c r="C2592" s="37" t="s">
        <v>11911</v>
      </c>
      <c r="D2592" s="26" t="str">
        <f>[1]!b_calc_yield(A2592,日期设置!$B$2,F2592,1,R2592,1,O2592,L2592,S2592,)</f>
        <v>Fetching...</v>
      </c>
      <c r="E2592" s="26">
        <f t="shared" si="80"/>
        <v>25.336842764930758</v>
      </c>
      <c r="F2592" s="18">
        <f>[1]!b_dq_cleanprice($A2592,日期设置!B$2)</f>
        <v>80.043800000000005</v>
      </c>
      <c r="G2592" s="18" t="str">
        <f t="shared" si="81"/>
        <v>3.38 + 0</v>
      </c>
      <c r="H2592" s="27">
        <f>[1]!b_dq_pctchange($A2592,日期设置!$B$2,1)/100</f>
        <v>0</v>
      </c>
      <c r="I2592" s="26">
        <f>[1]!b_pq_pctchange(A2592,日期设置!$B$4,日期设置!$B$2,1)</f>
        <v>0</v>
      </c>
      <c r="J2592" s="26">
        <f>[1]!b_pq_pctchange(A2592,日期设置!$C$4,日期设置!$B$2,1)</f>
        <v>9.1032999462306169E-2</v>
      </c>
      <c r="K2592" s="52">
        <f>[1]!b_dq_amount($A2592,日期设置!B$2,2,10000)</f>
        <v>0</v>
      </c>
      <c r="L2592" s="26">
        <f>[1]!b_info_latestpar(A2592,日期设置!$B$2)</f>
        <v>80</v>
      </c>
      <c r="M2592" s="6">
        <f>[1]!b_info_outstandingbalance($A2592,日期设置!B$2)</f>
        <v>7.04</v>
      </c>
      <c r="N2592" s="7" t="str">
        <f>[1]!b_info_latestissurercreditrating2(A2592,日期设置!$B$2,"102","1")</f>
        <v>AA</v>
      </c>
      <c r="O2592" s="8">
        <v>6</v>
      </c>
      <c r="P2592" s="9">
        <f>[1]!b_info_repurchasedate(A2592)</f>
        <v>0</v>
      </c>
      <c r="Q2592" s="8" t="s">
        <v>17030</v>
      </c>
      <c r="R2592" s="2" t="str">
        <f>IF((--IF(P2592=0,Q2592,P2592))&gt;(--日期设置!$B$2),IF(P2592=0,Q2592,P2592),Q2592)</f>
        <v>2024-08-11</v>
      </c>
      <c r="S2592" s="2" t="s">
        <v>18385</v>
      </c>
      <c r="T2592" s="8">
        <f>[1]!b_anal_ptmyear($A2592,日期设置!$B$2)</f>
        <v>3.3890410958904109</v>
      </c>
      <c r="U2592" s="8">
        <f>[1]!b_anal_termifexercise($A2592,日期设置!B$2)</f>
        <v>0</v>
      </c>
      <c r="V2592" s="10">
        <f>[1]!b_dq_dirtyprice(A2592,日期设置!$B$2)</f>
        <v>82.976399999999998</v>
      </c>
      <c r="W2592" s="11">
        <f>IF(U2592=0,ROUNDUP((Q2592-日期设置!$B$2)/365,0),ROUNDUP((R2592-日期设置!$B$2)/365,0))</f>
        <v>4</v>
      </c>
      <c r="X2592" s="18">
        <f>_xlfn.IFNA(VLOOKUP(A2592,过往入选债券!A:D,4,0),2)</f>
        <v>2</v>
      </c>
      <c r="Y2592">
        <f>_xlfn.IFNA(VLOOKUP(C2592,[2]Sheet1!$A:$A,1,0),3)</f>
        <v>3</v>
      </c>
    </row>
    <row r="2593" spans="1:25" hidden="1" x14ac:dyDescent="0.2">
      <c r="A2593" s="21" t="s">
        <v>14117</v>
      </c>
      <c r="B2593" s="21" t="s">
        <v>14118</v>
      </c>
      <c r="C2593" s="37" t="s">
        <v>13707</v>
      </c>
      <c r="D2593" s="26" t="str">
        <f>[1]!b_calc_yield(A2593,日期设置!$B$2,F2593,1,R2593,1,O2593,L2593,S2593,)</f>
        <v>Fetching...</v>
      </c>
      <c r="E2593" s="26">
        <f t="shared" si="80"/>
        <v>26.162990110836336</v>
      </c>
      <c r="F2593" s="18">
        <f>[1]!b_dq_cleanprice($A2593,日期设置!B$2)</f>
        <v>80.940200000000004</v>
      </c>
      <c r="G2593" s="18" t="str">
        <f t="shared" si="81"/>
        <v>3.51 + 0</v>
      </c>
      <c r="H2593" s="27">
        <f>[1]!b_dq_pctchange($A2593,日期设置!$B$2,1)/100</f>
        <v>0</v>
      </c>
      <c r="I2593" s="26">
        <f>[1]!b_pq_pctchange(A2593,日期设置!$B$4,日期设置!$B$2,1)</f>
        <v>0</v>
      </c>
      <c r="J2593" s="26">
        <f>[1]!b_pq_pctchange(A2593,日期设置!$C$4,日期设置!$B$2,1)</f>
        <v>0</v>
      </c>
      <c r="K2593" s="52">
        <f>[1]!b_dq_amount($A2593,日期设置!B$2,2,10000)</f>
        <v>0</v>
      </c>
      <c r="L2593" s="26">
        <f>[1]!b_info_latestpar(A2593,日期设置!$B$2)</f>
        <v>80</v>
      </c>
      <c r="M2593" s="6">
        <f>[1]!b_info_outstandingbalance($A2593,日期设置!B$2)</f>
        <v>4</v>
      </c>
      <c r="N2593" s="7" t="str">
        <f>[1]!b_info_latestissurercreditrating2(A2593,日期设置!$B$2,"102","1")</f>
        <v>AA</v>
      </c>
      <c r="O2593" s="8">
        <v>6.3</v>
      </c>
      <c r="P2593" s="9">
        <f>[1]!b_info_repurchasedate(A2593)</f>
        <v>0</v>
      </c>
      <c r="Q2593" s="8" t="s">
        <v>15984</v>
      </c>
      <c r="R2593" s="2" t="str">
        <f>IF((--IF(P2593=0,Q2593,P2593))&gt;(--日期设置!$B$2),IF(P2593=0,Q2593,P2593),Q2593)</f>
        <v>2024-09-26</v>
      </c>
      <c r="S2593" s="2" t="s">
        <v>18821</v>
      </c>
      <c r="T2593" s="8">
        <f>[1]!b_anal_ptmyear($A2593,日期设置!$B$2)</f>
        <v>3.515068493150685</v>
      </c>
      <c r="U2593" s="8">
        <f>[1]!b_anal_termifexercise($A2593,日期设置!B$2)</f>
        <v>0</v>
      </c>
      <c r="V2593" s="10">
        <f>[1]!b_dq_dirtyprice(A2593,日期设置!$B$2)</f>
        <v>83.384200000000007</v>
      </c>
      <c r="W2593" s="11">
        <f>IF(U2593=0,ROUNDUP((Q2593-日期设置!$B$2)/365,0),ROUNDUP((R2593-日期设置!$B$2)/365,0))</f>
        <v>4</v>
      </c>
      <c r="X2593" s="18">
        <f>_xlfn.IFNA(VLOOKUP(A2593,过往入选债券!A:D,4,0),2)</f>
        <v>2</v>
      </c>
      <c r="Y2593">
        <f>_xlfn.IFNA(VLOOKUP(C2593,[2]Sheet1!$A:$A,1,0),3)</f>
        <v>3</v>
      </c>
    </row>
    <row r="2594" spans="1:25" hidden="1" x14ac:dyDescent="0.2">
      <c r="A2594" s="28" t="s">
        <v>20324</v>
      </c>
      <c r="B2594" s="28" t="s">
        <v>20325</v>
      </c>
      <c r="C2594" s="39" t="s">
        <v>20754</v>
      </c>
      <c r="D2594" s="26" t="str">
        <f>[1]!b_calc_yield(A2594,日期设置!$B$2,F2594,1,R2594,1,O2594,L2594,S2594,)</f>
        <v>Fetching...</v>
      </c>
      <c r="E2594" s="26">
        <f t="shared" si="80"/>
        <v>13.514677496519045</v>
      </c>
      <c r="F2594" s="18">
        <f>[1]!b_dq_cleanprice($A2594,日期设置!B$2)</f>
        <v>99.601100000000002</v>
      </c>
      <c r="G2594" s="18" t="str">
        <f t="shared" si="81"/>
        <v>4.44 + 2.44</v>
      </c>
      <c r="H2594" s="27">
        <f>[1]!b_dq_pctchange($A2594,日期设置!$B$2,1)/100</f>
        <v>0</v>
      </c>
      <c r="I2594" s="26">
        <f>[1]!b_pq_pctchange(A2594,日期设置!$B$4,日期设置!$B$2,1)</f>
        <v>0</v>
      </c>
      <c r="J2594" s="26">
        <f>[1]!b_pq_pctchange(A2594,日期设置!$C$4,日期设置!$B$2,1)</f>
        <v>0</v>
      </c>
      <c r="K2594" s="52">
        <f>[1]!b_dq_amount($A2594,日期设置!B$2,2,10000)</f>
        <v>0</v>
      </c>
      <c r="L2594" s="26">
        <f>[1]!b_info_latestpar(A2594,日期设置!$B$2)</f>
        <v>100</v>
      </c>
      <c r="M2594" s="6">
        <f>[1]!b_info_outstandingbalance($A2594,日期设置!B$2)</f>
        <v>6</v>
      </c>
      <c r="N2594" s="7" t="str">
        <f>[1]!b_info_latestissurercreditrating2(A2594,日期设置!$B$2,"102","1")</f>
        <v>AA+</v>
      </c>
      <c r="O2594" s="8">
        <v>5.5</v>
      </c>
      <c r="P2594" s="9" t="str">
        <f>[1]!b_info_repurchasedate(A2594)</f>
        <v>2023-09-02</v>
      </c>
      <c r="Q2594" s="8" t="s">
        <v>20847</v>
      </c>
      <c r="R2594" s="2" t="str">
        <f>IF((--IF(P2594=0,Q2594,P2594))&gt;(--日期设置!$B$2),IF(P2594=0,Q2594,P2594),Q2594)</f>
        <v>2023-09-02</v>
      </c>
      <c r="S2594" s="31" t="s">
        <v>20816</v>
      </c>
      <c r="T2594" s="8">
        <f>[1]!b_anal_ptmyear($A2594,日期设置!$B$2)</f>
        <v>4.4493150684931511</v>
      </c>
      <c r="U2594" s="8">
        <f>[1]!b_anal_termifexercise($A2594,日期设置!B$2)</f>
        <v>2.4493150684931506</v>
      </c>
      <c r="V2594" s="10">
        <f>[1]!b_dq_dirtyprice(A2594,日期设置!$B$2)</f>
        <v>102.62990000000001</v>
      </c>
      <c r="W2594" s="11">
        <f>IF(U2594=0,ROUNDUP((Q2594-日期设置!$B$2)/365,0),ROUNDUP((R2594-日期设置!$B$2)/365,0))</f>
        <v>3</v>
      </c>
      <c r="X2594" s="18">
        <f>_xlfn.IFNA(VLOOKUP(A2594,过往入选债券!A:D,4,0),2)</f>
        <v>2</v>
      </c>
      <c r="Y2594">
        <f>_xlfn.IFNA(VLOOKUP(C2594,[2]Sheet1!$A:$A,1,0),3)</f>
        <v>3</v>
      </c>
    </row>
    <row r="2595" spans="1:25" hidden="1" x14ac:dyDescent="0.2">
      <c r="A2595" s="21" t="s">
        <v>14419</v>
      </c>
      <c r="B2595" s="21" t="s">
        <v>14420</v>
      </c>
      <c r="C2595" s="37" t="s">
        <v>13587</v>
      </c>
      <c r="D2595" s="26" t="str">
        <f>[1]!b_calc_yield(A2595,日期设置!$B$2,F2595,1,R2595,1,O2595,L2595,S2595,)</f>
        <v>Fetching...</v>
      </c>
      <c r="E2595" s="26">
        <f t="shared" si="80"/>
        <v>4.2502793647795745</v>
      </c>
      <c r="F2595" s="18">
        <f>[1]!b_dq_cleanprice($A2595,日期设置!B$2)</f>
        <v>100.1683</v>
      </c>
      <c r="G2595" s="18" t="str">
        <f t="shared" si="81"/>
        <v>0.75 + 0</v>
      </c>
      <c r="H2595" s="27">
        <f>[1]!b_dq_pctchange($A2595,日期设置!$B$2,1)/100</f>
        <v>0</v>
      </c>
      <c r="I2595" s="26">
        <f>[1]!b_pq_pctchange(A2595,日期设置!$B$4,日期设置!$B$2,1)</f>
        <v>-0.22044116123582461</v>
      </c>
      <c r="J2595" s="26">
        <f>[1]!b_pq_pctchange(A2595,日期设置!$C$4,日期设置!$B$2,1)</f>
        <v>-0.22044116123582461</v>
      </c>
      <c r="K2595" s="52">
        <f>[1]!b_dq_amount($A2595,日期设置!B$2,2,10000)</f>
        <v>0</v>
      </c>
      <c r="L2595" s="26">
        <f>[1]!b_info_latestpar(A2595,日期设置!$B$2)</f>
        <v>100</v>
      </c>
      <c r="M2595" s="6">
        <f>[1]!b_info_outstandingbalance($A2595,日期设置!B$2)</f>
        <v>14</v>
      </c>
      <c r="N2595" s="7" t="str">
        <f>[1]!b_info_latestissurercreditrating2(A2595,日期设置!$B$2,"102","1")</f>
        <v>AAA</v>
      </c>
      <c r="O2595" s="8">
        <v>5.98</v>
      </c>
      <c r="P2595" s="9">
        <f>[1]!b_info_repurchasedate(A2595)</f>
        <v>0</v>
      </c>
      <c r="Q2595" s="8" t="s">
        <v>16181</v>
      </c>
      <c r="R2595" s="2" t="str">
        <f>IF((--IF(P2595=0,Q2595,P2595))&gt;(--日期设置!$B$2),IF(P2595=0,Q2595,P2595),Q2595)</f>
        <v>2021-12-21</v>
      </c>
      <c r="S2595" s="2" t="s">
        <v>17970</v>
      </c>
      <c r="T2595" s="8">
        <f>[1]!b_anal_ptmyear($A2595,日期设置!$B$2)</f>
        <v>0.75068493150684934</v>
      </c>
      <c r="U2595" s="8">
        <f>[1]!b_anal_termifexercise($A2595,日期设置!B$2)</f>
        <v>0</v>
      </c>
      <c r="V2595" s="10">
        <f>[1]!b_dq_dirtyprice(A2595,日期设置!$B$2)</f>
        <v>101.6592</v>
      </c>
      <c r="W2595" s="11">
        <f>IF(U2595=0,ROUNDUP((Q2595-日期设置!$B$2)/365,0),ROUNDUP((R2595-日期设置!$B$2)/365,0))</f>
        <v>1</v>
      </c>
      <c r="X2595" s="18">
        <f>_xlfn.IFNA(VLOOKUP(A2595,过往入选债券!A:D,4,0),2)</f>
        <v>2</v>
      </c>
      <c r="Y2595">
        <f>_xlfn.IFNA(VLOOKUP(C2595,[2]Sheet1!$A:$A,1,0),3)</f>
        <v>3</v>
      </c>
    </row>
    <row r="2596" spans="1:25" hidden="1" x14ac:dyDescent="0.2">
      <c r="A2596" s="21" t="s">
        <v>4634</v>
      </c>
      <c r="B2596" s="21" t="s">
        <v>4635</v>
      </c>
      <c r="C2596" s="37" t="s">
        <v>1585</v>
      </c>
      <c r="D2596" s="26" t="str">
        <f>[1]!b_calc_yield(A2596,日期设置!$B$2,F2596,1,R2596,1,O2596,L2596,S2596,)</f>
        <v>Fetching...</v>
      </c>
      <c r="E2596" s="26">
        <f t="shared" si="80"/>
        <v>6.865533943261326</v>
      </c>
      <c r="F2596" s="18">
        <f>[1]!b_dq_cleanprice($A2596,日期设置!B$2)</f>
        <v>99.898200000000003</v>
      </c>
      <c r="G2596" s="18" t="str">
        <f t="shared" si="81"/>
        <v>2.25 + 1.25</v>
      </c>
      <c r="H2596" s="27">
        <f>[1]!b_dq_pctchange($A2596,日期设置!$B$2,1)/100</f>
        <v>0</v>
      </c>
      <c r="I2596" s="26">
        <f>[1]!b_pq_pctchange(A2596,日期设置!$B$4,日期设置!$B$2,1)</f>
        <v>0</v>
      </c>
      <c r="J2596" s="26">
        <f>[1]!b_pq_pctchange(A2596,日期设置!$C$4,日期设置!$B$2,1)</f>
        <v>-0.13176047185844084</v>
      </c>
      <c r="K2596" s="52">
        <f>[1]!b_dq_amount($A2596,日期设置!B$2,2,10000)</f>
        <v>0</v>
      </c>
      <c r="L2596" s="26">
        <f>[1]!b_info_latestpar(A2596,日期设置!$B$2)</f>
        <v>100</v>
      </c>
      <c r="M2596" s="6">
        <f>[1]!b_info_outstandingbalance($A2596,日期设置!B$2)</f>
        <v>8</v>
      </c>
      <c r="N2596" s="7">
        <f>[1]!b_info_latestissurercreditrating2(A2596,日期设置!$B$2,"102","1")</f>
        <v>0</v>
      </c>
      <c r="O2596" s="8">
        <v>5.6</v>
      </c>
      <c r="P2596" s="9" t="str">
        <f>[1]!b_info_repurchasedate(A2596)</f>
        <v>2022-06-24</v>
      </c>
      <c r="Q2596" s="8" t="s">
        <v>16494</v>
      </c>
      <c r="R2596" s="2" t="str">
        <f>IF((--IF(P2596=0,Q2596,P2596))&gt;(--日期设置!$B$2),IF(P2596=0,Q2596,P2596),Q2596)</f>
        <v>2022-06-24</v>
      </c>
      <c r="S2596" s="2" t="s">
        <v>17996</v>
      </c>
      <c r="T2596" s="8">
        <f>[1]!b_anal_ptmyear($A2596,日期设置!$B$2)</f>
        <v>2.2575342465753425</v>
      </c>
      <c r="U2596" s="8">
        <f>[1]!b_anal_termifexercise($A2596,日期设置!B$2)</f>
        <v>1.2575342465753425</v>
      </c>
      <c r="V2596" s="10">
        <f>[1]!b_dq_dirtyprice(A2596,日期设置!$B$2)</f>
        <v>104.056</v>
      </c>
      <c r="W2596" s="11">
        <f>IF(U2596=0,ROUNDUP((Q2596-日期设置!$B$2)/365,0),ROUNDUP((R2596-日期设置!$B$2)/365,0))</f>
        <v>2</v>
      </c>
      <c r="X2596" s="18">
        <f>_xlfn.IFNA(VLOOKUP(A2596,过往入选债券!A:D,4,0),2)</f>
        <v>2</v>
      </c>
      <c r="Y2596">
        <f>_xlfn.IFNA(VLOOKUP(C2596,[2]Sheet1!$A:$A,1,0),3)</f>
        <v>3</v>
      </c>
    </row>
    <row r="2597" spans="1:25" hidden="1" x14ac:dyDescent="0.2">
      <c r="A2597" s="21" t="s">
        <v>4733</v>
      </c>
      <c r="B2597" s="21" t="s">
        <v>4734</v>
      </c>
      <c r="C2597" s="37" t="s">
        <v>2757</v>
      </c>
      <c r="D2597" s="26" t="str">
        <f>[1]!b_calc_yield(A2597,日期设置!$B$2,F2597,1,R2597,1,O2597,L2597,S2597,)</f>
        <v>Fetching...</v>
      </c>
      <c r="E2597" s="26">
        <f t="shared" si="80"/>
        <v>12.722838597774455</v>
      </c>
      <c r="F2597" s="18">
        <f>[1]!b_dq_cleanprice($A2597,日期设置!B$2)</f>
        <v>99.415700000000001</v>
      </c>
      <c r="G2597" s="18" t="str">
        <f t="shared" si="81"/>
        <v>2.32 + 0</v>
      </c>
      <c r="H2597" s="27">
        <f>[1]!b_dq_pctchange($A2597,日期设置!$B$2,1)/100</f>
        <v>0</v>
      </c>
      <c r="I2597" s="26">
        <f>[1]!b_pq_pctchange(A2597,日期设置!$B$4,日期设置!$B$2,1)</f>
        <v>0</v>
      </c>
      <c r="J2597" s="26">
        <f>[1]!b_pq_pctchange(A2597,日期设置!$C$4,日期设置!$B$2,1)</f>
        <v>-1.0666003234233075</v>
      </c>
      <c r="K2597" s="52">
        <f>[1]!b_dq_amount($A2597,日期设置!B$2,2,10000)</f>
        <v>0</v>
      </c>
      <c r="L2597" s="26">
        <f>[1]!b_info_latestpar(A2597,日期设置!$B$2)</f>
        <v>100</v>
      </c>
      <c r="M2597" s="6">
        <f>[1]!b_info_outstandingbalance($A2597,日期设置!B$2)</f>
        <v>14</v>
      </c>
      <c r="N2597" s="7">
        <f>[1]!b_info_latestissurercreditrating2(A2597,日期设置!$B$2,"102","1")</f>
        <v>0</v>
      </c>
      <c r="O2597" s="8">
        <v>5.4</v>
      </c>
      <c r="P2597" s="9">
        <f>[1]!b_info_repurchasedate(A2597)</f>
        <v>0</v>
      </c>
      <c r="Q2597" s="8" t="s">
        <v>16481</v>
      </c>
      <c r="R2597" s="2" t="str">
        <f>IF((--IF(P2597=0,Q2597,P2597))&gt;(--日期设置!$B$2),IF(P2597=0,Q2597,P2597),Q2597)</f>
        <v>2023-07-17</v>
      </c>
      <c r="S2597" s="2" t="s">
        <v>18243</v>
      </c>
      <c r="T2597" s="8">
        <f>[1]!b_anal_ptmyear($A2597,日期设置!$B$2)</f>
        <v>2.3205479452054796</v>
      </c>
      <c r="U2597" s="8">
        <f>[1]!b_anal_termifexercise($A2597,日期设置!B$2)</f>
        <v>0</v>
      </c>
      <c r="V2597" s="10">
        <f>[1]!b_dq_dirtyprice(A2597,日期设置!$B$2)</f>
        <v>103.0847</v>
      </c>
      <c r="W2597" s="11">
        <f>IF(U2597=0,ROUNDUP((Q2597-日期设置!$B$2)/365,0),ROUNDUP((R2597-日期设置!$B$2)/365,0))</f>
        <v>3</v>
      </c>
      <c r="X2597" s="18">
        <f>_xlfn.IFNA(VLOOKUP(A2597,过往入选债券!A:D,4,0),2)</f>
        <v>2</v>
      </c>
      <c r="Y2597">
        <f>_xlfn.IFNA(VLOOKUP(C2597,[2]Sheet1!$A:$A,1,0),3)</f>
        <v>3</v>
      </c>
    </row>
    <row r="2598" spans="1:25" hidden="1" x14ac:dyDescent="0.2">
      <c r="A2598" s="28" t="s">
        <v>20104</v>
      </c>
      <c r="B2598" s="28" t="s">
        <v>20105</v>
      </c>
      <c r="C2598" s="39" t="s">
        <v>3269</v>
      </c>
      <c r="D2598" s="26" t="str">
        <f>[1]!b_calc_yield(A2598,日期设置!$B$2,F2598,1,R2598,1,O2598,L2598,S2598,)</f>
        <v>Fetching...</v>
      </c>
      <c r="E2598" s="26">
        <f t="shared" si="80"/>
        <v>13.720786819653963</v>
      </c>
      <c r="F2598" s="18">
        <f>[1]!b_dq_cleanprice($A2598,日期设置!B$2)</f>
        <v>100.05119999999999</v>
      </c>
      <c r="G2598" s="18" t="str">
        <f t="shared" si="81"/>
        <v>4.48 + 2.48</v>
      </c>
      <c r="H2598" s="27">
        <f>[1]!b_dq_pctchange($A2598,日期设置!$B$2,1)/100</f>
        <v>0</v>
      </c>
      <c r="I2598" s="26">
        <f>[1]!b_pq_pctchange(A2598,日期设置!$B$4,日期设置!$B$2,1)</f>
        <v>0</v>
      </c>
      <c r="J2598" s="26">
        <f>[1]!b_pq_pctchange(A2598,日期设置!$C$4,日期设置!$B$2,1)</f>
        <v>0</v>
      </c>
      <c r="K2598" s="52">
        <f>[1]!b_dq_amount($A2598,日期设置!B$2,2,10000)</f>
        <v>0</v>
      </c>
      <c r="L2598" s="26">
        <f>[1]!b_info_latestpar(A2598,日期设置!$B$2)</f>
        <v>100</v>
      </c>
      <c r="M2598" s="6">
        <f>[1]!b_info_outstandingbalance($A2598,日期设置!B$2)</f>
        <v>9</v>
      </c>
      <c r="N2598" s="7">
        <f>[1]!b_info_latestissurercreditrating2(A2598,日期设置!$B$2,"102","1")</f>
        <v>0</v>
      </c>
      <c r="O2598" s="8">
        <v>5.7</v>
      </c>
      <c r="P2598" s="9" t="str">
        <f>[1]!b_info_repurchasedate(A2598)</f>
        <v>2023-09-16</v>
      </c>
      <c r="Q2598" s="8" t="s">
        <v>20821</v>
      </c>
      <c r="R2598" s="2" t="str">
        <f>IF((--IF(P2598=0,Q2598,P2598))&gt;(--日期设置!$B$2),IF(P2598=0,Q2598,P2598),Q2598)</f>
        <v>2023-09-16</v>
      </c>
      <c r="S2598" s="31" t="s">
        <v>16122</v>
      </c>
      <c r="T2598" s="8">
        <f>[1]!b_anal_ptmyear($A2598,日期设置!$B$2)</f>
        <v>4.4876712328767123</v>
      </c>
      <c r="U2598" s="8">
        <f>[1]!b_anal_termifexercise($A2598,日期设置!B$2)</f>
        <v>2.4876712328767123</v>
      </c>
      <c r="V2598" s="10">
        <f>[1]!b_dq_dirtyprice(A2598,日期设置!$B$2)</f>
        <v>102.97150000000001</v>
      </c>
      <c r="W2598" s="11">
        <f>IF(U2598=0,ROUNDUP((Q2598-日期设置!$B$2)/365,0),ROUNDUP((R2598-日期设置!$B$2)/365,0))</f>
        <v>3</v>
      </c>
      <c r="X2598" s="18">
        <f>_xlfn.IFNA(VLOOKUP(A2598,过往入选债券!A:D,4,0),2)</f>
        <v>2</v>
      </c>
      <c r="Y2598">
        <f>_xlfn.IFNA(VLOOKUP(C2598,[2]Sheet1!$A:$A,1,0),3)</f>
        <v>3</v>
      </c>
    </row>
    <row r="2599" spans="1:25" hidden="1" x14ac:dyDescent="0.2">
      <c r="A2599" s="21" t="s">
        <v>4461</v>
      </c>
      <c r="B2599" s="21" t="s">
        <v>4462</v>
      </c>
      <c r="C2599" s="37" t="s">
        <v>218</v>
      </c>
      <c r="D2599" s="26" t="str">
        <f>[1]!b_calc_yield(A2599,日期设置!$B$2,F2599,1,R2599,1,O2599,L2599,S2599,)</f>
        <v>Fetching...</v>
      </c>
      <c r="E2599" s="26">
        <f t="shared" si="80"/>
        <v>11.773871809888913</v>
      </c>
      <c r="F2599" s="18">
        <f>[1]!b_dq_cleanprice($A2599,日期设置!B$2)</f>
        <v>98.483099999999993</v>
      </c>
      <c r="G2599" s="18" t="str">
        <f t="shared" si="81"/>
        <v>2.15 + 0</v>
      </c>
      <c r="H2599" s="27">
        <f>[1]!b_dq_pctchange($A2599,日期设置!$B$2,1)/100</f>
        <v>0</v>
      </c>
      <c r="I2599" s="26">
        <f>[1]!b_pq_pctchange(A2599,日期设置!$B$4,日期设置!$B$2,1)</f>
        <v>0</v>
      </c>
      <c r="J2599" s="26">
        <f>[1]!b_pq_pctchange(A2599,日期设置!$C$4,日期设置!$B$2,1)</f>
        <v>0</v>
      </c>
      <c r="K2599" s="52">
        <f>[1]!b_dq_amount($A2599,日期设置!B$2,2,10000)</f>
        <v>0</v>
      </c>
      <c r="L2599" s="26">
        <f>[1]!b_info_latestpar(A2599,日期设置!$B$2)</f>
        <v>100</v>
      </c>
      <c r="M2599" s="6">
        <f>[1]!b_info_outstandingbalance($A2599,日期设置!B$2)</f>
        <v>5</v>
      </c>
      <c r="N2599" s="7">
        <f>[1]!b_info_latestissurercreditrating2(A2599,日期设置!$B$2,"102","1")</f>
        <v>0</v>
      </c>
      <c r="O2599" s="8">
        <v>4.9000000000000004</v>
      </c>
      <c r="P2599" s="9">
        <f>[1]!b_info_repurchasedate(A2599)</f>
        <v>0</v>
      </c>
      <c r="Q2599" s="8" t="s">
        <v>15998</v>
      </c>
      <c r="R2599" s="2" t="str">
        <f>IF((--IF(P2599=0,Q2599,P2599))&gt;(--日期设置!$B$2),IF(P2599=0,Q2599,P2599),Q2599)</f>
        <v>2023-05-18</v>
      </c>
      <c r="S2599" s="2" t="s">
        <v>18340</v>
      </c>
      <c r="T2599" s="8">
        <f>[1]!b_anal_ptmyear($A2599,日期设置!$B$2)</f>
        <v>2.1561643835616437</v>
      </c>
      <c r="U2599" s="8">
        <f>[1]!b_anal_termifexercise($A2599,日期设置!B$2)</f>
        <v>0</v>
      </c>
      <c r="V2599" s="10">
        <f>[1]!b_dq_dirtyprice(A2599,日期设置!$B$2)</f>
        <v>102.61790000000001</v>
      </c>
      <c r="W2599" s="11">
        <f>IF(U2599=0,ROUNDUP((Q2599-日期设置!$B$2)/365,0),ROUNDUP((R2599-日期设置!$B$2)/365,0))</f>
        <v>3</v>
      </c>
      <c r="X2599" s="18">
        <f>_xlfn.IFNA(VLOOKUP(A2599,过往入选债券!A:D,4,0),2)</f>
        <v>2</v>
      </c>
      <c r="Y2599">
        <f>_xlfn.IFNA(VLOOKUP(C2599,[2]Sheet1!$A:$A,1,0),3)</f>
        <v>3</v>
      </c>
    </row>
    <row r="2600" spans="1:25" hidden="1" x14ac:dyDescent="0.2">
      <c r="A2600" s="21" t="s">
        <v>5371</v>
      </c>
      <c r="B2600" s="21" t="s">
        <v>5372</v>
      </c>
      <c r="C2600" s="37" t="s">
        <v>1394</v>
      </c>
      <c r="D2600" s="26" t="str">
        <f>[1]!b_calc_yield(A2600,日期设置!$B$2,F2600,1,R2600,1,O2600,L2600,S2600,)</f>
        <v>Fetching...</v>
      </c>
      <c r="E2600" s="26">
        <f t="shared" si="80"/>
        <v>4.0301766924756732</v>
      </c>
      <c r="F2600" s="18">
        <f>[1]!b_dq_cleanprice($A2600,日期设置!B$2)</f>
        <v>99.359200000000001</v>
      </c>
      <c r="G2600" s="18" t="str">
        <f t="shared" si="81"/>
        <v>0.71 + 0</v>
      </c>
      <c r="H2600" s="27">
        <f>[1]!b_dq_pctchange($A2600,日期设置!$B$2,1)/100</f>
        <v>0</v>
      </c>
      <c r="I2600" s="26">
        <f>[1]!b_pq_pctchange(A2600,日期设置!$B$4,日期设置!$B$2,1)</f>
        <v>0</v>
      </c>
      <c r="J2600" s="26">
        <f>[1]!b_pq_pctchange(A2600,日期设置!$C$4,日期设置!$B$2,1)</f>
        <v>0</v>
      </c>
      <c r="K2600" s="52">
        <f>[1]!b_dq_amount($A2600,日期设置!B$2,2,10000)</f>
        <v>0</v>
      </c>
      <c r="L2600" s="26">
        <f>[1]!b_info_latestpar(A2600,日期设置!$B$2)</f>
        <v>100</v>
      </c>
      <c r="M2600" s="6">
        <f>[1]!b_info_outstandingbalance($A2600,日期设置!B$2)</f>
        <v>7</v>
      </c>
      <c r="N2600" s="7" t="str">
        <f>[1]!b_info_latestissurercreditrating2(A2600,日期设置!$B$2,"102","1")</f>
        <v>AA</v>
      </c>
      <c r="O2600" s="8">
        <v>4.8</v>
      </c>
      <c r="P2600" s="9">
        <f>[1]!b_info_repurchasedate(A2600)</f>
        <v>0</v>
      </c>
      <c r="Q2600" s="8" t="s">
        <v>16453</v>
      </c>
      <c r="R2600" s="2" t="str">
        <f>IF((--IF(P2600=0,Q2600,P2600))&gt;(--日期设置!$B$2),IF(P2600=0,Q2600,P2600),Q2600)</f>
        <v>2021-12-07</v>
      </c>
      <c r="S2600" s="2" t="s">
        <v>18592</v>
      </c>
      <c r="T2600" s="8">
        <f>[1]!b_anal_ptmyear($A2600,日期设置!$B$2)</f>
        <v>0.71232876712328763</v>
      </c>
      <c r="U2600" s="8">
        <f>[1]!b_anal_termifexercise($A2600,日期设置!B$2)</f>
        <v>0</v>
      </c>
      <c r="V2600" s="10">
        <f>[1]!b_dq_dirtyprice(A2600,日期设置!$B$2)</f>
        <v>100.74</v>
      </c>
      <c r="W2600" s="11">
        <f>IF(U2600=0,ROUNDUP((Q2600-日期设置!$B$2)/365,0),ROUNDUP((R2600-日期设置!$B$2)/365,0))</f>
        <v>1</v>
      </c>
      <c r="X2600" s="18">
        <f>_xlfn.IFNA(VLOOKUP(A2600,过往入选债券!A:D,4,0),2)</f>
        <v>2</v>
      </c>
      <c r="Y2600">
        <f>_xlfn.IFNA(VLOOKUP(C2600,[2]Sheet1!$A:$A,1,0),3)</f>
        <v>3</v>
      </c>
    </row>
    <row r="2601" spans="1:25" hidden="1" x14ac:dyDescent="0.2">
      <c r="A2601" s="21" t="s">
        <v>6433</v>
      </c>
      <c r="B2601" s="21" t="s">
        <v>6434</v>
      </c>
      <c r="C2601" s="37" t="s">
        <v>2563</v>
      </c>
      <c r="D2601" s="26" t="str">
        <f>[1]!b_calc_yield(A2601,日期设置!$B$2,F2601,1,R2601,1,O2601,L2601,S2601,)</f>
        <v>Fetching...</v>
      </c>
      <c r="E2601" s="26">
        <f t="shared" si="80"/>
        <v>11.302213993843324</v>
      </c>
      <c r="F2601" s="18">
        <f>[1]!b_dq_cleanprice($A2601,日期设置!B$2)</f>
        <v>100.4113</v>
      </c>
      <c r="G2601" s="18" t="str">
        <f t="shared" si="81"/>
        <v>2 + 0</v>
      </c>
      <c r="H2601" s="27">
        <f>[1]!b_dq_pctchange($A2601,日期设置!$B$2,1)/100</f>
        <v>0</v>
      </c>
      <c r="I2601" s="26">
        <f>[1]!b_pq_pctchange(A2601,日期设置!$B$4,日期设置!$B$2,1)</f>
        <v>0.24469331970264785</v>
      </c>
      <c r="J2601" s="26">
        <f>[1]!b_pq_pctchange(A2601,日期设置!$C$4,日期设置!$B$2,1)</f>
        <v>-6.2738006086542359E-3</v>
      </c>
      <c r="K2601" s="52">
        <f>[1]!b_dq_amount($A2601,日期设置!B$2,2,10000)</f>
        <v>0</v>
      </c>
      <c r="L2601" s="26">
        <f>[1]!b_info_latestpar(A2601,日期设置!$B$2)</f>
        <v>100</v>
      </c>
      <c r="M2601" s="6">
        <f>[1]!b_info_outstandingbalance($A2601,日期设置!B$2)</f>
        <v>15</v>
      </c>
      <c r="N2601" s="7" t="str">
        <f>[1]!b_info_latestissurercreditrating2(A2601,日期设置!$B$2,"102","1")</f>
        <v>AA+</v>
      </c>
      <c r="O2601" s="8">
        <v>5.88</v>
      </c>
      <c r="P2601" s="9" t="str">
        <f>[1]!b_info_repurchasedate(A2601)</f>
        <v>2021-03-22</v>
      </c>
      <c r="Q2601" s="8" t="s">
        <v>16570</v>
      </c>
      <c r="R2601" s="2" t="str">
        <f>IF((--IF(P2601=0,Q2601,P2601))&gt;(--日期设置!$B$2),IF(P2601=0,Q2601,P2601),Q2601)</f>
        <v>2023-03-22</v>
      </c>
      <c r="S2601" s="2" t="s">
        <v>18320</v>
      </c>
      <c r="T2601" s="8">
        <f>[1]!b_anal_ptmyear($A2601,日期设置!$B$2)</f>
        <v>2</v>
      </c>
      <c r="U2601" s="8">
        <f>[1]!b_anal_termifexercise($A2601,日期设置!B$2)</f>
        <v>0</v>
      </c>
      <c r="V2601" s="10">
        <f>[1]!b_dq_dirtyprice(A2601,日期设置!$B$2)</f>
        <v>100.4113</v>
      </c>
      <c r="W2601" s="11">
        <f>IF(U2601=0,ROUNDUP((Q2601-日期设置!$B$2)/365,0),ROUNDUP((R2601-日期设置!$B$2)/365,0))</f>
        <v>2</v>
      </c>
      <c r="X2601" s="18">
        <f>_xlfn.IFNA(VLOOKUP(A2601,过往入选债券!A:D,4,0),2)</f>
        <v>2</v>
      </c>
      <c r="Y2601">
        <f>_xlfn.IFNA(VLOOKUP(C2601,[2]Sheet1!$A:$A,1,0),3)</f>
        <v>3</v>
      </c>
    </row>
    <row r="2602" spans="1:25" hidden="1" x14ac:dyDescent="0.2">
      <c r="A2602" s="21" t="s">
        <v>13742</v>
      </c>
      <c r="B2602" s="21" t="s">
        <v>13743</v>
      </c>
      <c r="C2602" s="37" t="s">
        <v>13744</v>
      </c>
      <c r="D2602" s="26" t="str">
        <f>[1]!b_calc_yield(A2602,日期设置!$B$2,F2602,1,R2602,1,O2602,L2602,S2602,)</f>
        <v>Fetching...</v>
      </c>
      <c r="E2602" s="26">
        <f t="shared" si="80"/>
        <v>24.360464238820391</v>
      </c>
      <c r="F2602" s="18">
        <f>[1]!b_dq_cleanprice($A2602,日期设置!B$2)</f>
        <v>81.262600000000006</v>
      </c>
      <c r="G2602" s="18" t="str">
        <f t="shared" si="81"/>
        <v>3.10 + 0</v>
      </c>
      <c r="H2602" s="27">
        <f>[1]!b_dq_pctchange($A2602,日期设置!$B$2,1)/100</f>
        <v>0</v>
      </c>
      <c r="I2602" s="26">
        <f>[1]!b_pq_pctchange(A2602,日期设置!$B$4,日期设置!$B$2,1)</f>
        <v>0</v>
      </c>
      <c r="J2602" s="26">
        <f>[1]!b_pq_pctchange(A2602,日期设置!$C$4,日期设置!$B$2,1)</f>
        <v>0</v>
      </c>
      <c r="K2602" s="52">
        <f>[1]!b_dq_amount($A2602,日期设置!B$2,2,10000)</f>
        <v>0</v>
      </c>
      <c r="L2602" s="26">
        <f>[1]!b_info_latestpar(A2602,日期设置!$B$2)</f>
        <v>80</v>
      </c>
      <c r="M2602" s="6">
        <f>[1]!b_info_outstandingbalance($A2602,日期设置!B$2)</f>
        <v>7.2</v>
      </c>
      <c r="N2602" s="7" t="str">
        <f>[1]!b_info_latestissurercreditrating2(A2602,日期设置!$B$2,"102","1")</f>
        <v>AA-</v>
      </c>
      <c r="O2602" s="8">
        <v>6.78</v>
      </c>
      <c r="P2602" s="9">
        <f>[1]!b_info_repurchasedate(A2602)</f>
        <v>0</v>
      </c>
      <c r="Q2602" s="8" t="s">
        <v>16895</v>
      </c>
      <c r="R2602" s="2" t="str">
        <f>IF((--IF(P2602=0,Q2602,P2602))&gt;(--日期设置!$B$2),IF(P2602=0,Q2602,P2602),Q2602)</f>
        <v>2024-04-28</v>
      </c>
      <c r="S2602" s="2" t="s">
        <v>17973</v>
      </c>
      <c r="T2602" s="8">
        <f>[1]!b_anal_ptmyear($A2602,日期设置!$B$2)</f>
        <v>3.1013698630136988</v>
      </c>
      <c r="U2602" s="8">
        <f>[1]!b_anal_termifexercise($A2602,日期设置!B$2)</f>
        <v>0</v>
      </c>
      <c r="V2602" s="10">
        <f>[1]!b_dq_dirtyprice(A2602,日期设置!$B$2)</f>
        <v>86.136700000000005</v>
      </c>
      <c r="W2602" s="11">
        <f>IF(U2602=0,ROUNDUP((Q2602-日期设置!$B$2)/365,0),ROUNDUP((R2602-日期设置!$B$2)/365,0))</f>
        <v>4</v>
      </c>
      <c r="X2602" s="18">
        <f>_xlfn.IFNA(VLOOKUP(A2602,过往入选债券!A:D,4,0),2)</f>
        <v>2</v>
      </c>
      <c r="Y2602">
        <f>_xlfn.IFNA(VLOOKUP(C2602,[2]Sheet1!$A:$A,1,0),3)</f>
        <v>3</v>
      </c>
    </row>
    <row r="2603" spans="1:25" hidden="1" x14ac:dyDescent="0.2">
      <c r="A2603" s="21" t="s">
        <v>14813</v>
      </c>
      <c r="B2603" s="21" t="s">
        <v>14814</v>
      </c>
      <c r="C2603" s="37" t="s">
        <v>13313</v>
      </c>
      <c r="D2603" s="26" t="str">
        <f>[1]!b_calc_yield(A2603,日期设置!$B$2,F2603,1,R2603,1,O2603,L2603,S2603,)</f>
        <v>Fetching...</v>
      </c>
      <c r="E2603" s="26">
        <f t="shared" si="80"/>
        <v>25.430746403698045</v>
      </c>
      <c r="F2603" s="18">
        <f>[1]!b_dq_cleanprice($A2603,日期设置!B$2)</f>
        <v>105.14490000000001</v>
      </c>
      <c r="G2603" s="18" t="str">
        <f t="shared" si="81"/>
        <v>4.67 + 0</v>
      </c>
      <c r="H2603" s="27">
        <f>[1]!b_dq_pctchange($A2603,日期设置!$B$2,1)/100</f>
        <v>0</v>
      </c>
      <c r="I2603" s="26">
        <f>[1]!b_pq_pctchange(A2603,日期设置!$B$4,日期设置!$B$2,1)</f>
        <v>0</v>
      </c>
      <c r="J2603" s="26">
        <f>[1]!b_pq_pctchange(A2603,日期设置!$C$4,日期设置!$B$2,1)</f>
        <v>0</v>
      </c>
      <c r="K2603" s="52">
        <f>[1]!b_dq_amount($A2603,日期设置!B$2,2,10000)</f>
        <v>0</v>
      </c>
      <c r="L2603" s="26">
        <f>[1]!b_info_latestpar(A2603,日期设置!$B$2)</f>
        <v>100</v>
      </c>
      <c r="M2603" s="6">
        <f>[1]!b_info_outstandingbalance($A2603,日期设置!B$2)</f>
        <v>5</v>
      </c>
      <c r="N2603" s="7" t="str">
        <f>[1]!b_info_latestissurercreditrating2(A2603,日期设置!$B$2,"102","1")</f>
        <v>AA</v>
      </c>
      <c r="O2603" s="8">
        <v>6.95</v>
      </c>
      <c r="P2603" s="9">
        <f>[1]!b_info_repurchasedate(A2603)</f>
        <v>0</v>
      </c>
      <c r="Q2603" s="8" t="s">
        <v>16443</v>
      </c>
      <c r="R2603" s="2" t="str">
        <f>IF((--IF(P2603=0,Q2603,P2603))&gt;(--日期设置!$B$2),IF(P2603=0,Q2603,P2603),Q2603)</f>
        <v>2025-11-22</v>
      </c>
      <c r="S2603" s="2" t="s">
        <v>18207</v>
      </c>
      <c r="T2603" s="8">
        <f>[1]!b_anal_ptmyear($A2603,日期设置!$B$2)</f>
        <v>4.6712328767123292</v>
      </c>
      <c r="U2603" s="8">
        <f>[1]!b_anal_termifexercise($A2603,日期设置!B$2)</f>
        <v>0</v>
      </c>
      <c r="V2603" s="10">
        <f>[1]!b_dq_dirtyprice(A2603,日期设置!$B$2)</f>
        <v>107.4298</v>
      </c>
      <c r="W2603" s="11">
        <f>IF(U2603=0,ROUNDUP((Q2603-日期设置!$B$2)/365,0),ROUNDUP((R2603-日期设置!$B$2)/365,0))</f>
        <v>5</v>
      </c>
      <c r="X2603" s="18">
        <f>_xlfn.IFNA(VLOOKUP(A2603,过往入选债券!A:D,4,0),2)</f>
        <v>2</v>
      </c>
      <c r="Y2603">
        <f>_xlfn.IFNA(VLOOKUP(C2603,[2]Sheet1!$A:$A,1,0),3)</f>
        <v>3</v>
      </c>
    </row>
    <row r="2604" spans="1:25" hidden="1" x14ac:dyDescent="0.2">
      <c r="A2604" s="21" t="s">
        <v>9579</v>
      </c>
      <c r="B2604" s="21" t="s">
        <v>9580</v>
      </c>
      <c r="C2604" s="37" t="s">
        <v>9581</v>
      </c>
      <c r="D2604" s="26" t="str">
        <f>[1]!b_calc_yield(A2604,日期设置!$B$2,F2604,1,R2604,1,O2604,L2604,S2604,)</f>
        <v>Fetching...</v>
      </c>
      <c r="E2604" s="26">
        <f t="shared" si="80"/>
        <v>9.4215935135667941</v>
      </c>
      <c r="F2604" s="18">
        <f>[1]!b_dq_cleanprice($A2604,日期设置!B$2)</f>
        <v>99.724699999999999</v>
      </c>
      <c r="G2604" s="18" t="str">
        <f t="shared" si="81"/>
        <v>3.68 + 1.68</v>
      </c>
      <c r="H2604" s="27">
        <f>[1]!b_dq_pctchange($A2604,日期设置!$B$2,1)/100</f>
        <v>0</v>
      </c>
      <c r="I2604" s="26">
        <f>[1]!b_pq_pctchange(A2604,日期设置!$B$4,日期设置!$B$2,1)</f>
        <v>0</v>
      </c>
      <c r="J2604" s="26">
        <f>[1]!b_pq_pctchange(A2604,日期设置!$C$4,日期设置!$B$2,1)</f>
        <v>0</v>
      </c>
      <c r="K2604" s="52">
        <f>[1]!b_dq_amount($A2604,日期设置!B$2,2,10000)</f>
        <v>0</v>
      </c>
      <c r="L2604" s="26">
        <f>[1]!b_info_latestpar(A2604,日期设置!$B$2)</f>
        <v>100</v>
      </c>
      <c r="M2604" s="6">
        <f>[1]!b_info_outstandingbalance($A2604,日期设置!B$2)</f>
        <v>4</v>
      </c>
      <c r="N2604" s="7" t="str">
        <f>[1]!b_info_latestissurercreditrating2(A2604,日期设置!$B$2,"102","1")</f>
        <v>AA</v>
      </c>
      <c r="O2604" s="8">
        <v>5.5</v>
      </c>
      <c r="P2604" s="9" t="str">
        <f>[1]!b_info_repurchasedate(A2604)</f>
        <v>2022-11-28</v>
      </c>
      <c r="Q2604" s="8" t="s">
        <v>16973</v>
      </c>
      <c r="R2604" s="2" t="str">
        <f>IF((--IF(P2604=0,Q2604,P2604))&gt;(--日期设置!$B$2),IF(P2604=0,Q2604,P2604),Q2604)</f>
        <v>2022-11-28</v>
      </c>
      <c r="S2604" s="2" t="s">
        <v>17818</v>
      </c>
      <c r="T2604" s="8">
        <f>[1]!b_anal_ptmyear($A2604,日期设置!$B$2)</f>
        <v>3.6876712328767125</v>
      </c>
      <c r="U2604" s="8">
        <f>[1]!b_anal_termifexercise($A2604,日期设置!B$2)</f>
        <v>1.6876712328767123</v>
      </c>
      <c r="V2604" s="10">
        <f>[1]!b_dq_dirtyprice(A2604,日期设置!$B$2)</f>
        <v>101.4425</v>
      </c>
      <c r="W2604" s="11">
        <f>IF(U2604=0,ROUNDUP((Q2604-日期设置!$B$2)/365,0),ROUNDUP((R2604-日期设置!$B$2)/365,0))</f>
        <v>2</v>
      </c>
      <c r="X2604" s="18">
        <f>_xlfn.IFNA(VLOOKUP(A2604,过往入选债券!A:D,4,0),2)</f>
        <v>2</v>
      </c>
      <c r="Y2604">
        <f>_xlfn.IFNA(VLOOKUP(C2604,[2]Sheet1!$A:$A,1,0),3)</f>
        <v>3</v>
      </c>
    </row>
    <row r="2605" spans="1:25" hidden="1" x14ac:dyDescent="0.2">
      <c r="A2605" s="21" t="s">
        <v>1246</v>
      </c>
      <c r="B2605" s="21" t="s">
        <v>1247</v>
      </c>
      <c r="C2605" s="37" t="s">
        <v>266</v>
      </c>
      <c r="D2605" s="26" t="str">
        <f>[1]!b_calc_yield(A2605,日期设置!$B$2,F2605,1,R2605,1,O2605,L2605,S2605,)</f>
        <v>Fetching...</v>
      </c>
      <c r="E2605" s="26">
        <f t="shared" si="80"/>
        <v>7.0849486892518021</v>
      </c>
      <c r="F2605" s="18">
        <f>[1]!b_dq_cleanprice($A2605,日期设置!B$2)</f>
        <v>101.036</v>
      </c>
      <c r="G2605" s="18" t="str">
        <f t="shared" si="81"/>
        <v>1.35 + 0</v>
      </c>
      <c r="H2605" s="27">
        <f>[1]!b_dq_pctchange($A2605,日期设置!$B$2,1)/100</f>
        <v>0</v>
      </c>
      <c r="I2605" s="26">
        <f>[1]!b_pq_pctchange(A2605,日期设置!$B$4,日期设置!$B$2,1)</f>
        <v>0</v>
      </c>
      <c r="J2605" s="26">
        <f>[1]!b_pq_pctchange(A2605,日期设置!$C$4,日期设置!$B$2,1)</f>
        <v>0</v>
      </c>
      <c r="K2605" s="52">
        <f>[1]!b_dq_amount($A2605,日期设置!B$2,2,10000)</f>
        <v>0</v>
      </c>
      <c r="L2605" s="26">
        <f>[1]!b_info_latestpar(A2605,日期设置!$B$2)</f>
        <v>100</v>
      </c>
      <c r="M2605" s="6">
        <f>[1]!b_info_outstandingbalance($A2605,日期设置!B$2)</f>
        <v>2</v>
      </c>
      <c r="N2605" s="7">
        <f>[1]!b_info_latestissurercreditrating2(A2605,日期设置!$B$2,"102","1")</f>
        <v>0</v>
      </c>
      <c r="O2605" s="8">
        <v>6.5</v>
      </c>
      <c r="P2605" s="9">
        <f>[1]!b_info_repurchasedate(A2605)</f>
        <v>0</v>
      </c>
      <c r="Q2605" s="8" t="s">
        <v>17056</v>
      </c>
      <c r="R2605" s="2" t="str">
        <f>IF((--IF(P2605=0,Q2605,P2605))&gt;(--日期设置!$B$2),IF(P2605=0,Q2605,P2605),Q2605)</f>
        <v>2022-07-31</v>
      </c>
      <c r="S2605" s="2" t="s">
        <v>18680</v>
      </c>
      <c r="T2605" s="8">
        <f>[1]!b_anal_ptmyear($A2605,日期设置!$B$2)</f>
        <v>1.3589041095890411</v>
      </c>
      <c r="U2605" s="8">
        <f>[1]!b_anal_termifexercise($A2605,日期设置!B$2)</f>
        <v>0</v>
      </c>
      <c r="V2605" s="10">
        <f>[1]!b_dq_dirtyprice(A2605,日期设置!$B$2)</f>
        <v>105.52370000000001</v>
      </c>
      <c r="W2605" s="11">
        <f>IF(U2605=0,ROUNDUP((Q2605-日期设置!$B$2)/365,0),ROUNDUP((R2605-日期设置!$B$2)/365,0))</f>
        <v>2</v>
      </c>
      <c r="X2605" s="18">
        <f>_xlfn.IFNA(VLOOKUP(A2605,过往入选债券!A:D,4,0),2)</f>
        <v>2</v>
      </c>
      <c r="Y2605">
        <f>_xlfn.IFNA(VLOOKUP(C2605,[2]Sheet1!$A:$A,1,0),3)</f>
        <v>3</v>
      </c>
    </row>
    <row r="2606" spans="1:25" hidden="1" x14ac:dyDescent="0.2">
      <c r="A2606" s="21" t="s">
        <v>7118</v>
      </c>
      <c r="B2606" s="21" t="s">
        <v>7119</v>
      </c>
      <c r="C2606" s="37" t="s">
        <v>4923</v>
      </c>
      <c r="D2606" s="26" t="str">
        <f>[1]!b_calc_yield(A2606,日期设置!$B$2,F2606,1,R2606,1,O2606,L2606,S2606,)</f>
        <v>Fetching...</v>
      </c>
      <c r="E2606" s="26">
        <f t="shared" si="80"/>
        <v>13.18832189878667</v>
      </c>
      <c r="F2606" s="18">
        <f>[1]!b_dq_cleanprice($A2606,日期设置!B$2)</f>
        <v>99.084400000000002</v>
      </c>
      <c r="G2606" s="18" t="str">
        <f t="shared" si="81"/>
        <v>2.39 + 0</v>
      </c>
      <c r="H2606" s="27">
        <f>[1]!b_dq_pctchange($A2606,日期设置!$B$2,1)/100</f>
        <v>0</v>
      </c>
      <c r="I2606" s="26">
        <f>[1]!b_pq_pctchange(A2606,日期设置!$B$4,日期设置!$B$2,1)</f>
        <v>0.34991274968629515</v>
      </c>
      <c r="J2606" s="26">
        <f>[1]!b_pq_pctchange(A2606,日期设置!$C$4,日期设置!$B$2,1)</f>
        <v>0.38885275266817826</v>
      </c>
      <c r="K2606" s="52">
        <f>[1]!b_dq_amount($A2606,日期设置!B$2,2,10000)</f>
        <v>0</v>
      </c>
      <c r="L2606" s="26">
        <f>[1]!b_info_latestpar(A2606,日期设置!$B$2)</f>
        <v>100</v>
      </c>
      <c r="M2606" s="6">
        <f>[1]!b_info_outstandingbalance($A2606,日期设置!B$2)</f>
        <v>15</v>
      </c>
      <c r="N2606" s="7" t="str">
        <f>[1]!b_info_latestissurercreditrating2(A2606,日期设置!$B$2,"102","1")</f>
        <v>AAA</v>
      </c>
      <c r="O2606" s="8">
        <v>5.25</v>
      </c>
      <c r="P2606" s="9">
        <f>[1]!b_info_repurchasedate(A2606)</f>
        <v>0</v>
      </c>
      <c r="Q2606" s="8" t="s">
        <v>17071</v>
      </c>
      <c r="R2606" s="2" t="str">
        <f>IF((--IF(P2606=0,Q2606,P2606))&gt;(--日期设置!$B$2),IF(P2606=0,Q2606,P2606),Q2606)</f>
        <v>2023-08-13</v>
      </c>
      <c r="S2606" s="2" t="s">
        <v>18693</v>
      </c>
      <c r="T2606" s="8">
        <f>[1]!b_anal_ptmyear($A2606,日期设置!$B$2)</f>
        <v>2.3945205479452056</v>
      </c>
      <c r="U2606" s="8">
        <f>[1]!b_anal_termifexercise($A2606,日期设置!B$2)</f>
        <v>0</v>
      </c>
      <c r="V2606" s="10">
        <f>[1]!b_dq_dirtyprice(A2606,日期设置!$B$2)</f>
        <v>102.2632</v>
      </c>
      <c r="W2606" s="11">
        <f>IF(U2606=0,ROUNDUP((Q2606-日期设置!$B$2)/365,0),ROUNDUP((R2606-日期设置!$B$2)/365,0))</f>
        <v>3</v>
      </c>
      <c r="X2606" s="18">
        <f>_xlfn.IFNA(VLOOKUP(A2606,过往入选债券!A:D,4,0),2)</f>
        <v>2</v>
      </c>
      <c r="Y2606">
        <f>_xlfn.IFNA(VLOOKUP(C2606,[2]Sheet1!$A:$A,1,0),3)</f>
        <v>3</v>
      </c>
    </row>
    <row r="2607" spans="1:25" hidden="1" x14ac:dyDescent="0.2">
      <c r="A2607" s="28" t="s">
        <v>19393</v>
      </c>
      <c r="B2607" s="28" t="s">
        <v>19394</v>
      </c>
      <c r="C2607" s="38" t="s">
        <v>6769</v>
      </c>
      <c r="D2607" s="26" t="str">
        <f>[1]!b_calc_yield(A2607,日期设置!$B$2,F2607,1,R2607,1,O2607,L2607,S2607,)</f>
        <v>Fetching...</v>
      </c>
      <c r="E2607" s="26">
        <f t="shared" si="80"/>
        <v>2.509173934668274</v>
      </c>
      <c r="F2607" s="18">
        <f>[1]!b_dq_cleanprice($A2607,日期设置!B$2)</f>
        <v>99.523200000000003</v>
      </c>
      <c r="G2607" s="18" t="str">
        <f t="shared" si="81"/>
        <v>0.44 + 0</v>
      </c>
      <c r="H2607" s="27">
        <f>[1]!b_dq_pctchange($A2607,日期设置!$B$2,1)/100</f>
        <v>0</v>
      </c>
      <c r="I2607" s="26">
        <f>[1]!b_pq_pctchange(A2607,日期设置!$B$4,日期设置!$B$2,1)</f>
        <v>0</v>
      </c>
      <c r="J2607" s="26">
        <f>[1]!b_pq_pctchange(A2607,日期设置!$C$4,日期设置!$B$2,1)</f>
        <v>0</v>
      </c>
      <c r="K2607" s="52">
        <f>[1]!b_dq_amount($A2607,日期设置!B$2,2,10000)</f>
        <v>0</v>
      </c>
      <c r="L2607" s="26">
        <f>[1]!b_info_latestpar(A2607,日期设置!$B$2)</f>
        <v>100</v>
      </c>
      <c r="M2607" s="6">
        <f>[1]!b_info_outstandingbalance($A2607,日期设置!B$2)</f>
        <v>5</v>
      </c>
      <c r="N2607" s="7" t="str">
        <f>[1]!b_info_latestissurercreditrating2(A2607,日期设置!$B$2,"102","1")</f>
        <v>AAA</v>
      </c>
      <c r="O2607" s="8">
        <v>4.7</v>
      </c>
      <c r="P2607" s="9">
        <f>[1]!b_info_repurchasedate(A2607)</f>
        <v>0</v>
      </c>
      <c r="Q2607" s="8" t="s">
        <v>16207</v>
      </c>
      <c r="R2607" s="2" t="str">
        <f>IF((--IF(P2607=0,Q2607,P2607))&gt;(--日期设置!$B$2),IF(P2607=0,Q2607,P2607),Q2607)</f>
        <v>2021-08-31</v>
      </c>
      <c r="S2607" s="31" t="s">
        <v>19265</v>
      </c>
      <c r="T2607" s="8">
        <f>[1]!b_anal_ptmyear($A2607,日期设置!$B$2)</f>
        <v>0.44383561643835617</v>
      </c>
      <c r="U2607" s="8">
        <f>[1]!b_anal_termifexercise($A2607,日期设置!B$2)</f>
        <v>0</v>
      </c>
      <c r="V2607" s="10">
        <f>[1]!b_dq_dirtyprice(A2607,日期设置!$B$2)</f>
        <v>102.13720000000001</v>
      </c>
      <c r="W2607" s="11">
        <f>IF(U2607=0,ROUNDUP((Q2607-日期设置!$B$2)/365,0),ROUNDUP((R2607-日期设置!$B$2)/365,0))</f>
        <v>1</v>
      </c>
      <c r="X2607" s="18">
        <f>_xlfn.IFNA(VLOOKUP(A2607,过往入选债券!A:D,4,0),2)</f>
        <v>2</v>
      </c>
      <c r="Y2607">
        <f>_xlfn.IFNA(VLOOKUP(C2607,[2]Sheet1!$A:$A,1,0),3)</f>
        <v>3</v>
      </c>
    </row>
    <row r="2608" spans="1:25" hidden="1" x14ac:dyDescent="0.2">
      <c r="A2608" s="21" t="s">
        <v>13570</v>
      </c>
      <c r="B2608" s="21" t="s">
        <v>13571</v>
      </c>
      <c r="C2608" s="37" t="s">
        <v>13572</v>
      </c>
      <c r="D2608" s="26" t="str">
        <f>[1]!b_calc_yield(A2608,日期设置!$B$2,F2608,1,R2608,1,O2608,L2608,S2608,)</f>
        <v>Fetching...</v>
      </c>
      <c r="E2608" s="26">
        <f t="shared" si="80"/>
        <v>26.26428893402144</v>
      </c>
      <c r="F2608" s="18">
        <f>[1]!b_dq_cleanprice($A2608,日期设置!B$2)</f>
        <v>58.317100000000003</v>
      </c>
      <c r="G2608" s="18" t="str">
        <f t="shared" si="81"/>
        <v>2.69 + 0</v>
      </c>
      <c r="H2608" s="27">
        <f>[1]!b_dq_pctchange($A2608,日期设置!$B$2,1)/100</f>
        <v>0</v>
      </c>
      <c r="I2608" s="26">
        <f>[1]!b_pq_pctchange(A2608,日期设置!$B$4,日期设置!$B$2,1)</f>
        <v>0</v>
      </c>
      <c r="J2608" s="26">
        <f>[1]!b_pq_pctchange(A2608,日期设置!$C$4,日期设置!$B$2,1)</f>
        <v>0</v>
      </c>
      <c r="K2608" s="52">
        <f>[1]!b_dq_amount($A2608,日期设置!B$2,2,10000)</f>
        <v>0</v>
      </c>
      <c r="L2608" s="26">
        <f>[1]!b_info_latestpar(A2608,日期设置!$B$2)</f>
        <v>60</v>
      </c>
      <c r="M2608" s="6">
        <f>[1]!b_info_outstandingbalance($A2608,日期设置!B$2)</f>
        <v>4.2</v>
      </c>
      <c r="N2608" s="7" t="str">
        <f>[1]!b_info_latestissurercreditrating2(A2608,日期设置!$B$2,"102","1")</f>
        <v>AA</v>
      </c>
      <c r="O2608" s="8">
        <v>4.93</v>
      </c>
      <c r="P2608" s="9">
        <f>[1]!b_info_repurchasedate(A2608)</f>
        <v>0</v>
      </c>
      <c r="Q2608" s="8" t="s">
        <v>16247</v>
      </c>
      <c r="R2608" s="2" t="str">
        <f>IF((--IF(P2608=0,Q2608,P2608))&gt;(--日期设置!$B$2),IF(P2608=0,Q2608,P2608),Q2608)</f>
        <v>2023-11-29</v>
      </c>
      <c r="S2608" s="2" t="s">
        <v>17900</v>
      </c>
      <c r="T2608" s="8">
        <f>[1]!b_anal_ptmyear($A2608,日期设置!$B$2)</f>
        <v>2.6904109589041099</v>
      </c>
      <c r="U2608" s="8">
        <f>[1]!b_anal_termifexercise($A2608,日期设置!B$2)</f>
        <v>0</v>
      </c>
      <c r="V2608" s="10">
        <f>[1]!b_dq_dirtyprice(A2608,日期设置!$B$2)</f>
        <v>59.232900000000001</v>
      </c>
      <c r="W2608" s="11">
        <f>IF(U2608=0,ROUNDUP((Q2608-日期设置!$B$2)/365,0),ROUNDUP((R2608-日期设置!$B$2)/365,0))</f>
        <v>3</v>
      </c>
      <c r="X2608" s="18">
        <f>_xlfn.IFNA(VLOOKUP(A2608,过往入选债券!A:D,4,0),2)</f>
        <v>2</v>
      </c>
      <c r="Y2608">
        <f>_xlfn.IFNA(VLOOKUP(C2608,[2]Sheet1!$A:$A,1,0),3)</f>
        <v>3</v>
      </c>
    </row>
    <row r="2609" spans="1:25" hidden="1" x14ac:dyDescent="0.2">
      <c r="A2609" s="21" t="s">
        <v>8266</v>
      </c>
      <c r="B2609" s="21" t="s">
        <v>8267</v>
      </c>
      <c r="C2609" s="37" t="s">
        <v>343</v>
      </c>
      <c r="D2609" s="26" t="str">
        <f>[1]!b_calc_yield(A2609,日期设置!$B$2,F2609,1,R2609,1,O2609,L2609,S2609,)</f>
        <v>Fetching...</v>
      </c>
      <c r="E2609" s="26">
        <f t="shared" si="80"/>
        <v>5.4966886137398863</v>
      </c>
      <c r="F2609" s="18">
        <f>[1]!b_dq_cleanprice($A2609,日期设置!B$2)</f>
        <v>98.976900000000001</v>
      </c>
      <c r="G2609" s="18" t="str">
        <f t="shared" si="81"/>
        <v>1.01 + 0</v>
      </c>
      <c r="H2609" s="27">
        <f>[1]!b_dq_pctchange($A2609,日期设置!$B$2,1)/100</f>
        <v>0</v>
      </c>
      <c r="I2609" s="26">
        <f>[1]!b_pq_pctchange(A2609,日期设置!$B$4,日期设置!$B$2,1)</f>
        <v>0</v>
      </c>
      <c r="J2609" s="26">
        <f>[1]!b_pq_pctchange(A2609,日期设置!$C$4,日期设置!$B$2,1)</f>
        <v>0</v>
      </c>
      <c r="K2609" s="52">
        <f>[1]!b_dq_amount($A2609,日期设置!B$2,2,10000)</f>
        <v>0</v>
      </c>
      <c r="L2609" s="26">
        <f>[1]!b_info_latestpar(A2609,日期设置!$B$2)</f>
        <v>100</v>
      </c>
      <c r="M2609" s="6">
        <f>[1]!b_info_outstandingbalance($A2609,日期设置!B$2)</f>
        <v>15</v>
      </c>
      <c r="N2609" s="7" t="str">
        <f>[1]!b_info_latestissurercreditrating2(A2609,日期设置!$B$2,"102","1")</f>
        <v>AAA</v>
      </c>
      <c r="O2609" s="8">
        <v>4.59</v>
      </c>
      <c r="P2609" s="9">
        <f>[1]!b_info_repurchasedate(A2609)</f>
        <v>0</v>
      </c>
      <c r="Q2609" s="8" t="s">
        <v>16249</v>
      </c>
      <c r="R2609" s="2" t="str">
        <f>IF((--IF(P2609=0,Q2609,P2609))&gt;(--日期设置!$B$2),IF(P2609=0,Q2609,P2609),Q2609)</f>
        <v>2022-03-28</v>
      </c>
      <c r="S2609" s="2" t="s">
        <v>17882</v>
      </c>
      <c r="T2609" s="8">
        <f>[1]!b_anal_ptmyear($A2609,日期设置!$B$2)</f>
        <v>1.0164383561643835</v>
      </c>
      <c r="U2609" s="8">
        <f>[1]!b_anal_termifexercise($A2609,日期设置!B$2)</f>
        <v>0</v>
      </c>
      <c r="V2609" s="10">
        <f>[1]!b_dq_dirtyprice(A2609,日期设置!$B$2)</f>
        <v>103.4914</v>
      </c>
      <c r="W2609" s="11">
        <f>IF(U2609=0,ROUNDUP((Q2609-日期设置!$B$2)/365,0),ROUNDUP((R2609-日期设置!$B$2)/365,0))</f>
        <v>2</v>
      </c>
      <c r="X2609" s="18">
        <f>_xlfn.IFNA(VLOOKUP(A2609,过往入选债券!A:D,4,0),2)</f>
        <v>2</v>
      </c>
      <c r="Y2609">
        <f>_xlfn.IFNA(VLOOKUP(C2609,[2]Sheet1!$A:$A,1,0),3)</f>
        <v>3</v>
      </c>
    </row>
    <row r="2610" spans="1:25" hidden="1" x14ac:dyDescent="0.2">
      <c r="A2610" s="21" t="s">
        <v>1422</v>
      </c>
      <c r="B2610" s="21" t="s">
        <v>1423</v>
      </c>
      <c r="C2610" s="37" t="s">
        <v>61</v>
      </c>
      <c r="D2610" s="26" t="str">
        <f>[1]!b_calc_yield(A2610,日期设置!$B$2,F2610,1,R2610,1,O2610,L2610,S2610,)</f>
        <v>Fetching...</v>
      </c>
      <c r="E2610" s="26">
        <f t="shared" si="80"/>
        <v>6.2403566408810729</v>
      </c>
      <c r="F2610" s="18">
        <f>[1]!b_dq_cleanprice($A2610,日期设置!B$2)</f>
        <v>100</v>
      </c>
      <c r="G2610" s="18" t="str">
        <f t="shared" si="81"/>
        <v>1.15 + 0</v>
      </c>
      <c r="H2610" s="27">
        <f>[1]!b_dq_pctchange($A2610,日期设置!$B$2,1)/100</f>
        <v>0</v>
      </c>
      <c r="I2610" s="26">
        <f>[1]!b_pq_pctchange(A2610,日期设置!$B$4,日期设置!$B$2,1)</f>
        <v>0</v>
      </c>
      <c r="J2610" s="26">
        <f>[1]!b_pq_pctchange(A2610,日期设置!$C$4,日期设置!$B$2,1)</f>
        <v>0</v>
      </c>
      <c r="K2610" s="52">
        <f>[1]!b_dq_amount($A2610,日期设置!B$2,2,10000)</f>
        <v>0</v>
      </c>
      <c r="L2610" s="26">
        <f>[1]!b_info_latestpar(A2610,日期设置!$B$2)</f>
        <v>100</v>
      </c>
      <c r="M2610" s="6">
        <f>[1]!b_info_outstandingbalance($A2610,日期设置!B$2)</f>
        <v>4.5</v>
      </c>
      <c r="N2610" s="7">
        <f>[1]!b_info_latestissurercreditrating2(A2610,日期设置!$B$2,"102","1")</f>
        <v>0</v>
      </c>
      <c r="O2610" s="8">
        <v>5.67</v>
      </c>
      <c r="P2610" s="9">
        <f>[1]!b_info_repurchasedate(A2610)</f>
        <v>0</v>
      </c>
      <c r="Q2610" s="8" t="s">
        <v>16334</v>
      </c>
      <c r="R2610" s="2" t="str">
        <f>IF((--IF(P2610=0,Q2610,P2610))&gt;(--日期设置!$B$2),IF(P2610=0,Q2610,P2610),Q2610)</f>
        <v>2022-05-17</v>
      </c>
      <c r="S2610" s="2" t="s">
        <v>18112</v>
      </c>
      <c r="T2610" s="8">
        <f>[1]!b_anal_ptmyear($A2610,日期设置!$B$2)</f>
        <v>1.1534246575342466</v>
      </c>
      <c r="U2610" s="8">
        <f>[1]!b_anal_termifexercise($A2610,日期设置!B$2)</f>
        <v>0</v>
      </c>
      <c r="V2610" s="10">
        <f>[1]!b_dq_dirtyprice(A2610,日期设置!$B$2)</f>
        <v>104.8001</v>
      </c>
      <c r="W2610" s="11">
        <f>IF(U2610=0,ROUNDUP((Q2610-日期设置!$B$2)/365,0),ROUNDUP((R2610-日期设置!$B$2)/365,0))</f>
        <v>2</v>
      </c>
      <c r="X2610" s="18">
        <f>_xlfn.IFNA(VLOOKUP(A2610,过往入选债券!A:D,4,0),2)</f>
        <v>2</v>
      </c>
      <c r="Y2610">
        <f>_xlfn.IFNA(VLOOKUP(C2610,[2]Sheet1!$A:$A,1,0),3)</f>
        <v>3</v>
      </c>
    </row>
    <row r="2611" spans="1:25" hidden="1" x14ac:dyDescent="0.2">
      <c r="A2611" s="21" t="s">
        <v>1971</v>
      </c>
      <c r="B2611" s="21" t="s">
        <v>1972</v>
      </c>
      <c r="C2611" s="37" t="s">
        <v>1973</v>
      </c>
      <c r="D2611" s="26" t="str">
        <f>[1]!b_calc_yield(A2611,日期设置!$B$2,F2611,1,R2611,1,O2611,L2611,S2611,)</f>
        <v>Fetching...</v>
      </c>
      <c r="E2611" s="26">
        <f t="shared" si="80"/>
        <v>2.7246020621723765</v>
      </c>
      <c r="F2611" s="18">
        <f>[1]!b_dq_cleanprice($A2611,日期设置!B$2)</f>
        <v>100.5373</v>
      </c>
      <c r="G2611" s="18" t="str">
        <f t="shared" si="81"/>
        <v>0.48 + 0</v>
      </c>
      <c r="H2611" s="27">
        <f>[1]!b_dq_pctchange($A2611,日期设置!$B$2,1)/100</f>
        <v>0</v>
      </c>
      <c r="I2611" s="26">
        <f>[1]!b_pq_pctchange(A2611,日期设置!$B$4,日期设置!$B$2,1)</f>
        <v>0</v>
      </c>
      <c r="J2611" s="26">
        <f>[1]!b_pq_pctchange(A2611,日期设置!$C$4,日期设置!$B$2,1)</f>
        <v>-0.25863608404928662</v>
      </c>
      <c r="K2611" s="52">
        <f>[1]!b_dq_amount($A2611,日期设置!B$2,2,10000)</f>
        <v>0</v>
      </c>
      <c r="L2611" s="26">
        <f>[1]!b_info_latestpar(A2611,日期设置!$B$2)</f>
        <v>100</v>
      </c>
      <c r="M2611" s="6">
        <f>[1]!b_info_outstandingbalance($A2611,日期设置!B$2)</f>
        <v>8</v>
      </c>
      <c r="N2611" s="7">
        <f>[1]!b_info_latestissurercreditrating2(A2611,日期设置!$B$2,"102","1")</f>
        <v>0</v>
      </c>
      <c r="O2611" s="8">
        <v>7</v>
      </c>
      <c r="P2611" s="9">
        <f>[1]!b_info_repurchasedate(A2611)</f>
        <v>0</v>
      </c>
      <c r="Q2611" s="8" t="s">
        <v>16922</v>
      </c>
      <c r="R2611" s="2" t="str">
        <f>IF((--IF(P2611=0,Q2611,P2611))&gt;(--日期设置!$B$2),IF(P2611=0,Q2611,P2611),Q2611)</f>
        <v>2021-09-14</v>
      </c>
      <c r="S2611" s="2" t="s">
        <v>18610</v>
      </c>
      <c r="T2611" s="8">
        <f>[1]!b_anal_ptmyear($A2611,日期设置!$B$2)</f>
        <v>0.48219178082191783</v>
      </c>
      <c r="U2611" s="8">
        <f>[1]!b_anal_termifexercise($A2611,日期设置!B$2)</f>
        <v>0</v>
      </c>
      <c r="V2611" s="10">
        <f>[1]!b_dq_dirtyprice(A2611,日期设置!$B$2)</f>
        <v>104.16200000000001</v>
      </c>
      <c r="W2611" s="11">
        <f>IF(U2611=0,ROUNDUP((Q2611-日期设置!$B$2)/365,0),ROUNDUP((R2611-日期设置!$B$2)/365,0))</f>
        <v>1</v>
      </c>
      <c r="X2611" s="18">
        <f>_xlfn.IFNA(VLOOKUP(A2611,过往入选债券!A:D,4,0),2)</f>
        <v>2</v>
      </c>
      <c r="Y2611">
        <f>_xlfn.IFNA(VLOOKUP(C2611,[2]Sheet1!$A:$A,1,0),3)</f>
        <v>3</v>
      </c>
    </row>
    <row r="2612" spans="1:25" hidden="1" x14ac:dyDescent="0.2">
      <c r="A2612" s="21" t="s">
        <v>6746</v>
      </c>
      <c r="B2612" s="21" t="s">
        <v>6747</v>
      </c>
      <c r="C2612" s="37" t="s">
        <v>58</v>
      </c>
      <c r="D2612" s="26" t="str">
        <f>[1]!b_calc_yield(A2612,日期设置!$B$2,F2612,1,R2612,1,O2612,L2612,S2612,)</f>
        <v>Fetching...</v>
      </c>
      <c r="E2612" s="26">
        <f t="shared" si="80"/>
        <v>11.12526327642318</v>
      </c>
      <c r="F2612" s="18">
        <f>[1]!b_dq_cleanprice($A2612,日期设置!B$2)</f>
        <v>102.1983</v>
      </c>
      <c r="G2612" s="18" t="str">
        <f t="shared" si="81"/>
        <v>2.09 + 0</v>
      </c>
      <c r="H2612" s="27">
        <f>[1]!b_dq_pctchange($A2612,日期设置!$B$2,1)/100</f>
        <v>0</v>
      </c>
      <c r="I2612" s="26">
        <f>[1]!b_pq_pctchange(A2612,日期设置!$B$4,日期设置!$B$2,1)</f>
        <v>0</v>
      </c>
      <c r="J2612" s="26">
        <f>[1]!b_pq_pctchange(A2612,日期设置!$C$4,日期设置!$B$2,1)</f>
        <v>0</v>
      </c>
      <c r="K2612" s="52">
        <f>[1]!b_dq_amount($A2612,日期设置!B$2,2,10000)</f>
        <v>0</v>
      </c>
      <c r="L2612" s="26">
        <f>[1]!b_info_latestpar(A2612,日期设置!$B$2)</f>
        <v>100</v>
      </c>
      <c r="M2612" s="6">
        <f>[1]!b_info_outstandingbalance($A2612,日期设置!B$2)</f>
        <v>5</v>
      </c>
      <c r="N2612" s="7" t="str">
        <f>[1]!b_info_latestissurercreditrating2(A2612,日期设置!$B$2,"102","1")</f>
        <v>AA+</v>
      </c>
      <c r="O2612" s="8">
        <v>6.8</v>
      </c>
      <c r="P2612" s="9">
        <f>[1]!b_info_repurchasedate(A2612)</f>
        <v>0</v>
      </c>
      <c r="Q2612" s="8" t="s">
        <v>17269</v>
      </c>
      <c r="R2612" s="2" t="str">
        <f>IF((--IF(P2612=0,Q2612,P2612))&gt;(--日期设置!$B$2),IF(P2612=0,Q2612,P2612),Q2612)</f>
        <v>2023-04-26</v>
      </c>
      <c r="S2612" s="2" t="s">
        <v>18010</v>
      </c>
      <c r="T2612" s="8">
        <f>[1]!b_anal_ptmyear($A2612,日期设置!$B$2)</f>
        <v>2.095890410958904</v>
      </c>
      <c r="U2612" s="8">
        <f>[1]!b_anal_termifexercise($A2612,日期设置!B$2)</f>
        <v>0</v>
      </c>
      <c r="V2612" s="10">
        <f>[1]!b_dq_dirtyprice(A2612,日期设置!$B$2)</f>
        <v>108.3462</v>
      </c>
      <c r="W2612" s="11">
        <f>IF(U2612=0,ROUNDUP((Q2612-日期设置!$B$2)/365,0),ROUNDUP((R2612-日期设置!$B$2)/365,0))</f>
        <v>3</v>
      </c>
      <c r="X2612" s="18">
        <f>_xlfn.IFNA(VLOOKUP(A2612,过往入选债券!A:D,4,0),2)</f>
        <v>2</v>
      </c>
      <c r="Y2612">
        <f>_xlfn.IFNA(VLOOKUP(C2612,[2]Sheet1!$A:$A,1,0),3)</f>
        <v>3</v>
      </c>
    </row>
    <row r="2613" spans="1:25" hidden="1" x14ac:dyDescent="0.2">
      <c r="A2613" s="21" t="s">
        <v>13575</v>
      </c>
      <c r="B2613" s="21" t="s">
        <v>13576</v>
      </c>
      <c r="C2613" s="37" t="s">
        <v>13577</v>
      </c>
      <c r="D2613" s="26" t="str">
        <f>[1]!b_calc_yield(A2613,日期设置!$B$2,F2613,1,R2613,1,O2613,L2613,S2613,)</f>
        <v>Fetching...</v>
      </c>
      <c r="E2613" s="26">
        <f t="shared" si="80"/>
        <v>25.862361937128277</v>
      </c>
      <c r="F2613" s="18">
        <f>[1]!b_dq_cleanprice($A2613,日期设置!B$2)</f>
        <v>58.024999999999999</v>
      </c>
      <c r="G2613" s="18" t="str">
        <f t="shared" si="81"/>
        <v>2.70 + 0</v>
      </c>
      <c r="H2613" s="27">
        <f>[1]!b_dq_pctchange($A2613,日期设置!$B$2,1)/100</f>
        <v>0</v>
      </c>
      <c r="I2613" s="26">
        <f>[1]!b_pq_pctchange(A2613,日期设置!$B$4,日期设置!$B$2,1)</f>
        <v>0</v>
      </c>
      <c r="J2613" s="26">
        <f>[1]!b_pq_pctchange(A2613,日期设置!$C$4,日期设置!$B$2,1)</f>
        <v>0</v>
      </c>
      <c r="K2613" s="52">
        <f>[1]!b_dq_amount($A2613,日期设置!B$2,2,10000)</f>
        <v>0</v>
      </c>
      <c r="L2613" s="26">
        <f>[1]!b_info_latestpar(A2613,日期设置!$B$2)</f>
        <v>60</v>
      </c>
      <c r="M2613" s="6">
        <f>[1]!b_info_outstandingbalance($A2613,日期设置!B$2)</f>
        <v>6</v>
      </c>
      <c r="N2613" s="7" t="str">
        <f>[1]!b_info_latestissurercreditrating2(A2613,日期设置!$B$2,"102","1")</f>
        <v>AA</v>
      </c>
      <c r="O2613" s="8">
        <v>4.6900000000000004</v>
      </c>
      <c r="P2613" s="9">
        <f>[1]!b_info_repurchasedate(A2613)</f>
        <v>0</v>
      </c>
      <c r="Q2613" s="8" t="s">
        <v>16235</v>
      </c>
      <c r="R2613" s="2" t="str">
        <f>IF((--IF(P2613=0,Q2613,P2613))&gt;(--日期设置!$B$2),IF(P2613=0,Q2613,P2613),Q2613)</f>
        <v>2023-12-05</v>
      </c>
      <c r="S2613" s="2" t="s">
        <v>18022</v>
      </c>
      <c r="T2613" s="8">
        <f>[1]!b_anal_ptmyear($A2613,日期设置!$B$2)</f>
        <v>2.7068493150684931</v>
      </c>
      <c r="U2613" s="8">
        <f>[1]!b_anal_termifexercise($A2613,日期设置!B$2)</f>
        <v>0</v>
      </c>
      <c r="V2613" s="10">
        <f>[1]!b_dq_dirtyprice(A2613,日期设置!$B$2)</f>
        <v>58.85</v>
      </c>
      <c r="W2613" s="11">
        <f>IF(U2613=0,ROUNDUP((Q2613-日期设置!$B$2)/365,0),ROUNDUP((R2613-日期设置!$B$2)/365,0))</f>
        <v>3</v>
      </c>
      <c r="X2613" s="18">
        <f>_xlfn.IFNA(VLOOKUP(A2613,过往入选债券!A:D,4,0),2)</f>
        <v>2</v>
      </c>
      <c r="Y2613">
        <f>_xlfn.IFNA(VLOOKUP(C2613,[2]Sheet1!$A:$A,1,0),3)</f>
        <v>3</v>
      </c>
    </row>
    <row r="2614" spans="1:25" hidden="1" x14ac:dyDescent="0.2">
      <c r="A2614" s="21" t="s">
        <v>3774</v>
      </c>
      <c r="B2614" s="21" t="s">
        <v>3775</v>
      </c>
      <c r="C2614" s="37" t="s">
        <v>3686</v>
      </c>
      <c r="D2614" s="26" t="str">
        <f>[1]!b_calc_yield(A2614,日期设置!$B$2,F2614,1,R2614,1,O2614,L2614,S2614,)</f>
        <v>Fetching...</v>
      </c>
      <c r="E2614" s="26">
        <f t="shared" si="80"/>
        <v>9.9826798929302463</v>
      </c>
      <c r="F2614" s="18">
        <f>[1]!b_dq_cleanprice($A2614,日期设置!B$2)</f>
        <v>100.3595</v>
      </c>
      <c r="G2614" s="18" t="str">
        <f t="shared" si="81"/>
        <v>1.78 + 0</v>
      </c>
      <c r="H2614" s="27">
        <f>[1]!b_dq_pctchange($A2614,日期设置!$B$2,1)/100</f>
        <v>0</v>
      </c>
      <c r="I2614" s="26">
        <f>[1]!b_pq_pctchange(A2614,日期设置!$B$4,日期设置!$B$2,1)</f>
        <v>0</v>
      </c>
      <c r="J2614" s="26">
        <f>[1]!b_pq_pctchange(A2614,日期设置!$C$4,日期设置!$B$2,1)</f>
        <v>0.1188143702539127</v>
      </c>
      <c r="K2614" s="52">
        <f>[1]!b_dq_amount($A2614,日期设置!B$2,2,10000)</f>
        <v>0</v>
      </c>
      <c r="L2614" s="26">
        <f>[1]!b_info_latestpar(A2614,日期设置!$B$2)</f>
        <v>100</v>
      </c>
      <c r="M2614" s="6">
        <f>[1]!b_info_outstandingbalance($A2614,日期设置!B$2)</f>
        <v>6</v>
      </c>
      <c r="N2614" s="7">
        <f>[1]!b_info_latestissurercreditrating2(A2614,日期设置!$B$2,"102","1")</f>
        <v>0</v>
      </c>
      <c r="O2614" s="8">
        <v>5.88</v>
      </c>
      <c r="P2614" s="9">
        <f>[1]!b_info_repurchasedate(A2614)</f>
        <v>0</v>
      </c>
      <c r="Q2614" s="8" t="s">
        <v>16608</v>
      </c>
      <c r="R2614" s="2" t="str">
        <f>IF((--IF(P2614=0,Q2614,P2614))&gt;(--日期设置!$B$2),IF(P2614=0,Q2614,P2614),Q2614)</f>
        <v>2023-01-03</v>
      </c>
      <c r="S2614" s="2" t="s">
        <v>18359</v>
      </c>
      <c r="T2614" s="8">
        <f>[1]!b_anal_ptmyear($A2614,日期设置!$B$2)</f>
        <v>1.7863013698630137</v>
      </c>
      <c r="U2614" s="8">
        <f>[1]!b_anal_termifexercise($A2614,日期设置!B$2)</f>
        <v>0</v>
      </c>
      <c r="V2614" s="10">
        <f>[1]!b_dq_dirtyprice(A2614,日期设置!$B$2)</f>
        <v>101.616</v>
      </c>
      <c r="W2614" s="11">
        <f>IF(U2614=0,ROUNDUP((Q2614-日期设置!$B$2)/365,0),ROUNDUP((R2614-日期设置!$B$2)/365,0))</f>
        <v>2</v>
      </c>
      <c r="X2614" s="18">
        <f>_xlfn.IFNA(VLOOKUP(A2614,过往入选债券!A:D,4,0),2)</f>
        <v>2</v>
      </c>
      <c r="Y2614">
        <f>_xlfn.IFNA(VLOOKUP(C2614,[2]Sheet1!$A:$A,1,0),3)</f>
        <v>3</v>
      </c>
    </row>
    <row r="2615" spans="1:25" hidden="1" x14ac:dyDescent="0.2">
      <c r="A2615" s="21" t="s">
        <v>9794</v>
      </c>
      <c r="B2615" s="21" t="s">
        <v>9795</v>
      </c>
      <c r="C2615" s="37" t="s">
        <v>1074</v>
      </c>
      <c r="D2615" s="26" t="str">
        <f>[1]!b_calc_yield(A2615,日期设置!$B$2,F2615,1,R2615,1,O2615,L2615,S2615,)</f>
        <v>Fetching...</v>
      </c>
      <c r="E2615" s="26">
        <f t="shared" si="80"/>
        <v>10.161997683620694</v>
      </c>
      <c r="F2615" s="18">
        <f>[1]!b_dq_cleanprice($A2615,日期设置!B$2)</f>
        <v>99.736000000000004</v>
      </c>
      <c r="G2615" s="18" t="str">
        <f t="shared" si="81"/>
        <v>1.81 + 0</v>
      </c>
      <c r="H2615" s="27">
        <f>[1]!b_dq_pctchange($A2615,日期设置!$B$2,1)/100</f>
        <v>0</v>
      </c>
      <c r="I2615" s="26">
        <f>[1]!b_pq_pctchange(A2615,日期设置!$B$4,日期设置!$B$2,1)</f>
        <v>0</v>
      </c>
      <c r="J2615" s="26">
        <f>[1]!b_pq_pctchange(A2615,日期设置!$C$4,日期设置!$B$2,1)</f>
        <v>0</v>
      </c>
      <c r="K2615" s="52">
        <f>[1]!b_dq_amount($A2615,日期设置!B$2,2,10000)</f>
        <v>0</v>
      </c>
      <c r="L2615" s="26">
        <f>[1]!b_info_latestpar(A2615,日期设置!$B$2)</f>
        <v>100</v>
      </c>
      <c r="M2615" s="6">
        <f>[1]!b_info_outstandingbalance($A2615,日期设置!B$2)</f>
        <v>2</v>
      </c>
      <c r="N2615" s="7" t="str">
        <f>[1]!b_info_latestissurercreditrating2(A2615,日期设置!$B$2,"102","1")</f>
        <v>AA</v>
      </c>
      <c r="O2615" s="8">
        <v>5.5</v>
      </c>
      <c r="P2615" s="9">
        <f>[1]!b_info_repurchasedate(A2615)</f>
        <v>0</v>
      </c>
      <c r="Q2615" s="8" t="s">
        <v>16324</v>
      </c>
      <c r="R2615" s="2" t="str">
        <f>IF((--IF(P2615=0,Q2615,P2615))&gt;(--日期设置!$B$2),IF(P2615=0,Q2615,P2615),Q2615)</f>
        <v>2023-01-13</v>
      </c>
      <c r="S2615" s="2" t="s">
        <v>17912</v>
      </c>
      <c r="T2615" s="8">
        <f>[1]!b_anal_ptmyear($A2615,日期设置!$B$2)</f>
        <v>1.8136986301369862</v>
      </c>
      <c r="U2615" s="8">
        <f>[1]!b_anal_termifexercise($A2615,日期设置!B$2)</f>
        <v>0</v>
      </c>
      <c r="V2615" s="10">
        <f>[1]!b_dq_dirtyprice(A2615,日期设置!$B$2)</f>
        <v>100.7607</v>
      </c>
      <c r="W2615" s="11">
        <f>IF(U2615=0,ROUNDUP((Q2615-日期设置!$B$2)/365,0),ROUNDUP((R2615-日期设置!$B$2)/365,0))</f>
        <v>2</v>
      </c>
      <c r="X2615" s="18">
        <f>_xlfn.IFNA(VLOOKUP(A2615,过往入选债券!A:D,4,0),2)</f>
        <v>2</v>
      </c>
      <c r="Y2615" s="45">
        <f>_xlfn.IFNA(VLOOKUP(C2615,[2]Sheet1!$A:$A,1,0),3)</f>
        <v>3</v>
      </c>
    </row>
    <row r="2616" spans="1:25" hidden="1" x14ac:dyDescent="0.2">
      <c r="A2616" s="21" t="s">
        <v>15927</v>
      </c>
      <c r="B2616" s="21" t="s">
        <v>15928</v>
      </c>
      <c r="C2616" s="37" t="s">
        <v>3064</v>
      </c>
      <c r="D2616" s="26" t="str">
        <f>[1]!b_calc_yield(A2616,日期设置!$B$2,F2616,1,R2616,1,O2616,L2616,S2616,)</f>
        <v>Fetching...</v>
      </c>
      <c r="E2616" s="26">
        <f t="shared" si="80"/>
        <v>34.330843728612237</v>
      </c>
      <c r="F2616" s="18">
        <f>[1]!b_dq_cleanprice($A2616,日期设置!B$2)</f>
        <v>100</v>
      </c>
      <c r="G2616" s="18" t="str">
        <f t="shared" si="81"/>
        <v>6.31 + 0</v>
      </c>
      <c r="H2616" s="27">
        <f>[1]!b_dq_pctchange($A2616,日期设置!$B$2,1)/100</f>
        <v>0</v>
      </c>
      <c r="I2616" s="26">
        <f>[1]!b_pq_pctchange(A2616,日期设置!$B$4,日期设置!$B$2,1)</f>
        <v>0</v>
      </c>
      <c r="J2616" s="26">
        <f>[1]!b_pq_pctchange(A2616,日期设置!$C$4,日期设置!$B$2,1)</f>
        <v>0</v>
      </c>
      <c r="K2616" s="52">
        <f>[1]!b_dq_amount($A2616,日期设置!B$2,2,10000)</f>
        <v>0</v>
      </c>
      <c r="L2616" s="26">
        <f>[1]!b_info_latestpar(A2616,日期设置!$B$2)</f>
        <v>100</v>
      </c>
      <c r="M2616" s="6">
        <f>[1]!b_info_outstandingbalance($A2616,日期设置!B$2)</f>
        <v>5</v>
      </c>
      <c r="N2616" s="7" t="str">
        <f>[1]!b_info_latestissurercreditrating2(A2616,日期设置!$B$2,"102","1")</f>
        <v>AA</v>
      </c>
      <c r="O2616" s="8">
        <v>5.65</v>
      </c>
      <c r="P2616" s="9">
        <f>[1]!b_info_repurchasedate(A2616)</f>
        <v>0</v>
      </c>
      <c r="Q2616" s="8" t="s">
        <v>17316</v>
      </c>
      <c r="R2616" s="2" t="str">
        <f>IF((--IF(P2616=0,Q2616,P2616))&gt;(--日期设置!$B$2),IF(P2616=0,Q2616,P2616),Q2616)</f>
        <v>2027-07-14</v>
      </c>
      <c r="S2616" s="2" t="s">
        <v>18818</v>
      </c>
      <c r="T2616" s="8">
        <f>[1]!b_anal_ptmyear($A2616,日期设置!$B$2)</f>
        <v>6.3123287671232875</v>
      </c>
      <c r="U2616" s="8">
        <f>[1]!b_anal_termifexercise($A2616,日期设置!B$2)</f>
        <v>0</v>
      </c>
      <c r="V2616" s="10">
        <f>[1]!b_dq_dirtyprice(A2616,日期设置!$B$2)</f>
        <v>103.8853</v>
      </c>
      <c r="W2616" s="11">
        <f>IF(U2616=0,ROUNDUP((Q2616-日期设置!$B$2)/365,0),ROUNDUP((R2616-日期设置!$B$2)/365,0))</f>
        <v>7</v>
      </c>
      <c r="X2616" s="18">
        <f>_xlfn.IFNA(VLOOKUP(A2616,过往入选债券!A:D,4,0),2)</f>
        <v>2</v>
      </c>
      <c r="Y2616">
        <f>_xlfn.IFNA(VLOOKUP(C2616,[2]Sheet1!$A:$A,1,0),3)</f>
        <v>3</v>
      </c>
    </row>
    <row r="2617" spans="1:25" hidden="1" x14ac:dyDescent="0.2">
      <c r="A2617" s="28" t="s">
        <v>21314</v>
      </c>
      <c r="B2617" s="28" t="s">
        <v>21315</v>
      </c>
      <c r="C2617" s="39" t="s">
        <v>10869</v>
      </c>
      <c r="D2617" s="26" t="str">
        <f>[1]!b_calc_yield(A2617,日期设置!$B$2,F2617,1,R2617,1,O2617,L2617,S2617,)</f>
        <v>Fetching...</v>
      </c>
      <c r="E2617" s="26">
        <f t="shared" si="80"/>
        <v>14.578407410910298</v>
      </c>
      <c r="F2617" s="18">
        <f>[1]!b_dq_cleanprice($A2617,日期设置!B$2)</f>
        <v>98.517200000000003</v>
      </c>
      <c r="G2617" s="18" t="str">
        <f t="shared" si="81"/>
        <v>4.61 + 2.61</v>
      </c>
      <c r="H2617" s="27">
        <f>[1]!b_dq_pctchange($A2617,日期设置!$B$2,1)/100</f>
        <v>0</v>
      </c>
      <c r="I2617" s="26">
        <f>[1]!b_pq_pctchange(A2617,日期设置!$B$4,日期设置!$B$2,1)</f>
        <v>0.243799197375593</v>
      </c>
      <c r="J2617" s="26">
        <f>[1]!b_pq_pctchange(A2617,日期设置!$C$4,日期设置!$B$2,1)</f>
        <v>0.243799197375593</v>
      </c>
      <c r="K2617" s="52">
        <f>[1]!b_dq_amount($A2617,日期设置!B$2,2,10000)</f>
        <v>0</v>
      </c>
      <c r="L2617" s="26">
        <f>[1]!b_info_latestpar(A2617,日期设置!$B$2)</f>
        <v>100</v>
      </c>
      <c r="M2617" s="6">
        <f>[1]!b_info_outstandingbalance($A2617,日期设置!B$2)</f>
        <v>10</v>
      </c>
      <c r="N2617" s="7" t="str">
        <f>[1]!b_info_latestissurercreditrating2(A2617,日期设置!$B$2,"102","1")</f>
        <v>AA</v>
      </c>
      <c r="O2617" s="43">
        <v>5.03</v>
      </c>
      <c r="P2617" s="9" t="str">
        <f>[1]!b_info_repurchasedate(A2617)</f>
        <v>2023-11-02</v>
      </c>
      <c r="Q2617" s="31" t="s">
        <v>21733</v>
      </c>
      <c r="R2617" s="2" t="str">
        <f>IF((--IF(P2617=0,Q2617,P2617))&gt;(--日期设置!$B$2),IF(P2617=0,Q2617,P2617),Q2617)</f>
        <v>2023-11-02</v>
      </c>
      <c r="S2617" s="31" t="s">
        <v>21679</v>
      </c>
      <c r="T2617" s="8">
        <f>[1]!b_anal_ptmyear($A2617,日期设置!$B$2)</f>
        <v>4.6164383561643838</v>
      </c>
      <c r="U2617" s="8">
        <f>[1]!b_anal_termifexercise($A2617,日期设置!B$2)</f>
        <v>2.6164383561643834</v>
      </c>
      <c r="V2617" s="10">
        <f>[1]!b_dq_dirtyprice(A2617,日期设置!$B$2)</f>
        <v>100.4465</v>
      </c>
      <c r="W2617" s="11">
        <f>IF(U2617=0,ROUNDUP((Q2617-日期设置!$B$2)/365,0),ROUNDUP((R2617-日期设置!$B$2)/365,0))</f>
        <v>3</v>
      </c>
      <c r="X2617" s="18">
        <f>_xlfn.IFNA(VLOOKUP(A2617,过往入选债券!A:D,4,0),2)</f>
        <v>2</v>
      </c>
      <c r="Y2617">
        <f>_xlfn.IFNA(VLOOKUP(C2617,[2]Sheet1!$A:$A,1,0),3)</f>
        <v>3</v>
      </c>
    </row>
    <row r="2618" spans="1:25" hidden="1" x14ac:dyDescent="0.2">
      <c r="A2618" s="21" t="s">
        <v>12947</v>
      </c>
      <c r="B2618" s="21" t="s">
        <v>12948</v>
      </c>
      <c r="C2618" s="37" t="s">
        <v>3532</v>
      </c>
      <c r="D2618" s="26" t="str">
        <f>[1]!b_calc_yield(A2618,日期设置!$B$2,F2618,1,R2618,1,O2618,L2618,S2618,)</f>
        <v>Fetching...</v>
      </c>
      <c r="E2618" s="26">
        <f t="shared" si="80"/>
        <v>22.981416589880354</v>
      </c>
      <c r="F2618" s="18">
        <f>[1]!b_dq_cleanprice($A2618,日期设置!B$2)</f>
        <v>56.858800000000002</v>
      </c>
      <c r="G2618" s="18" t="str">
        <f t="shared" si="81"/>
        <v>2.00 + 0</v>
      </c>
      <c r="H2618" s="27">
        <f>[1]!b_dq_pctchange($A2618,日期设置!$B$2,1)/100</f>
        <v>0</v>
      </c>
      <c r="I2618" s="26">
        <f>[1]!b_pq_pctchange(A2618,日期设置!$B$4,日期设置!$B$2,1)</f>
        <v>0</v>
      </c>
      <c r="J2618" s="26">
        <f>[1]!b_pq_pctchange(A2618,日期设置!$C$4,日期设置!$B$2,1)</f>
        <v>0</v>
      </c>
      <c r="K2618" s="52">
        <f>[1]!b_dq_amount($A2618,日期设置!B$2,2,10000)</f>
        <v>0</v>
      </c>
      <c r="L2618" s="26">
        <f>[1]!b_info_latestpar(A2618,日期设置!$B$2)</f>
        <v>60</v>
      </c>
      <c r="M2618" s="6">
        <f>[1]!b_info_outstandingbalance($A2618,日期设置!B$2)</f>
        <v>8.4</v>
      </c>
      <c r="N2618" s="7" t="str">
        <f>[1]!b_info_latestissurercreditrating2(A2618,日期设置!$B$2,"102","1")</f>
        <v>AA</v>
      </c>
      <c r="O2618" s="8">
        <v>4.38</v>
      </c>
      <c r="P2618" s="9">
        <f>[1]!b_info_repurchasedate(A2618)</f>
        <v>0</v>
      </c>
      <c r="Q2618" s="8" t="s">
        <v>16132</v>
      </c>
      <c r="R2618" s="2" t="str">
        <f>IF((--IF(P2618=0,Q2618,P2618))&gt;(--日期设置!$B$2),IF(P2618=0,Q2618,P2618),Q2618)</f>
        <v>2023-03-24</v>
      </c>
      <c r="S2618" s="2" t="s">
        <v>17919</v>
      </c>
      <c r="T2618" s="8">
        <f>[1]!b_anal_ptmyear($A2618,日期设置!$B$2)</f>
        <v>2.0054794520547947</v>
      </c>
      <c r="U2618" s="8">
        <f>[1]!b_anal_termifexercise($A2618,日期设置!B$2)</f>
        <v>0</v>
      </c>
      <c r="V2618" s="10">
        <f>[1]!b_dq_dirtyprice(A2618,日期设置!$B$2)</f>
        <v>59.4724</v>
      </c>
      <c r="W2618" s="11">
        <f>IF(U2618=0,ROUNDUP((Q2618-日期设置!$B$2)/365,0),ROUNDUP((R2618-日期设置!$B$2)/365,0))</f>
        <v>3</v>
      </c>
      <c r="X2618" s="18">
        <f>_xlfn.IFNA(VLOOKUP(A2618,过往入选债券!A:D,4,0),2)</f>
        <v>2</v>
      </c>
      <c r="Y2618" t="str">
        <f>_xlfn.IFNA(VLOOKUP(C2618,[2]Sheet1!$A:$A,1,0),3)</f>
        <v>株洲循环经济投资发展集团有限公司</v>
      </c>
    </row>
    <row r="2619" spans="1:25" hidden="1" x14ac:dyDescent="0.2">
      <c r="A2619" s="21" t="s">
        <v>1301</v>
      </c>
      <c r="B2619" s="21" t="s">
        <v>1302</v>
      </c>
      <c r="C2619" s="37" t="s">
        <v>139</v>
      </c>
      <c r="D2619" s="26" t="str">
        <f>[1]!b_calc_yield(A2619,日期设置!$B$2,F2619,1,R2619,1,O2619,L2619,S2619,)</f>
        <v>Fetching...</v>
      </c>
      <c r="E2619" s="26">
        <f t="shared" si="80"/>
        <v>7.9199437206119327</v>
      </c>
      <c r="F2619" s="18">
        <f>[1]!b_dq_cleanprice($A2619,日期设置!B$2)</f>
        <v>100.85</v>
      </c>
      <c r="G2619" s="18" t="str">
        <f t="shared" si="81"/>
        <v>1.44 + 0</v>
      </c>
      <c r="H2619" s="27">
        <f>[1]!b_dq_pctchange($A2619,日期设置!$B$2,1)/100</f>
        <v>0</v>
      </c>
      <c r="I2619" s="26">
        <f>[1]!b_pq_pctchange(A2619,日期设置!$B$4,日期设置!$B$2,1)</f>
        <v>0</v>
      </c>
      <c r="J2619" s="26">
        <f>[1]!b_pq_pctchange(A2619,日期设置!$C$4,日期设置!$B$2,1)</f>
        <v>0</v>
      </c>
      <c r="K2619" s="52">
        <f>[1]!b_dq_amount($A2619,日期设置!B$2,2,10000)</f>
        <v>0</v>
      </c>
      <c r="L2619" s="26">
        <f>[1]!b_info_latestpar(A2619,日期设置!$B$2)</f>
        <v>100</v>
      </c>
      <c r="M2619" s="6">
        <f>[1]!b_info_outstandingbalance($A2619,日期设置!B$2)</f>
        <v>5</v>
      </c>
      <c r="N2619" s="7">
        <f>[1]!b_info_latestissurercreditrating2(A2619,日期设置!$B$2,"102","1")</f>
        <v>0</v>
      </c>
      <c r="O2619" s="8">
        <v>6.3</v>
      </c>
      <c r="P2619" s="9">
        <f>[1]!b_info_repurchasedate(A2619)</f>
        <v>0</v>
      </c>
      <c r="Q2619" s="8" t="s">
        <v>16378</v>
      </c>
      <c r="R2619" s="2" t="str">
        <f>IF((--IF(P2619=0,Q2619,P2619))&gt;(--日期设置!$B$2),IF(P2619=0,Q2619,P2619),Q2619)</f>
        <v>2022-09-01</v>
      </c>
      <c r="S2619" s="2" t="s">
        <v>18154</v>
      </c>
      <c r="T2619" s="8">
        <f>[1]!b_anal_ptmyear($A2619,日期设置!$B$2)</f>
        <v>1.4465753424657535</v>
      </c>
      <c r="U2619" s="8">
        <f>[1]!b_anal_termifexercise($A2619,日期设置!B$2)</f>
        <v>0</v>
      </c>
      <c r="V2619" s="10">
        <f>[1]!b_dq_dirtyprice(A2619,日期设置!$B$2)</f>
        <v>104.3366</v>
      </c>
      <c r="W2619" s="11">
        <f>IF(U2619=0,ROUNDUP((Q2619-日期设置!$B$2)/365,0),ROUNDUP((R2619-日期设置!$B$2)/365,0))</f>
        <v>2</v>
      </c>
      <c r="X2619" s="18">
        <f>_xlfn.IFNA(VLOOKUP(A2619,过往入选债券!A:D,4,0),2)</f>
        <v>2</v>
      </c>
      <c r="Y2619">
        <f>_xlfn.IFNA(VLOOKUP(C2619,[2]Sheet1!$A:$A,1,0),3)</f>
        <v>3</v>
      </c>
    </row>
    <row r="2620" spans="1:25" hidden="1" x14ac:dyDescent="0.2">
      <c r="A2620" s="21" t="s">
        <v>3068</v>
      </c>
      <c r="B2620" s="21" t="s">
        <v>3069</v>
      </c>
      <c r="C2620" s="37" t="s">
        <v>129</v>
      </c>
      <c r="D2620" s="26" t="str">
        <f>[1]!b_calc_yield(A2620,日期设置!$B$2,F2620,1,R2620,1,O2620,L2620,S2620,)</f>
        <v>Fetching...</v>
      </c>
      <c r="E2620" s="26">
        <f t="shared" si="80"/>
        <v>9.2735225247779773</v>
      </c>
      <c r="F2620" s="18">
        <f>[1]!b_dq_cleanprice($A2620,日期设置!B$2)</f>
        <v>99.981499999999997</v>
      </c>
      <c r="G2620" s="18" t="str">
        <f t="shared" si="81"/>
        <v>1.66 + 0</v>
      </c>
      <c r="H2620" s="27">
        <f>[1]!b_dq_pctchange($A2620,日期设置!$B$2,1)/100</f>
        <v>0</v>
      </c>
      <c r="I2620" s="26">
        <f>[1]!b_pq_pctchange(A2620,日期设置!$B$4,日期设置!$B$2,1)</f>
        <v>-0.15089990672368395</v>
      </c>
      <c r="J2620" s="26">
        <f>[1]!b_pq_pctchange(A2620,日期设置!$C$4,日期设置!$B$2,1)</f>
        <v>-1.0790317011321711</v>
      </c>
      <c r="K2620" s="52">
        <f>[1]!b_dq_amount($A2620,日期设置!B$2,2,10000)</f>
        <v>0</v>
      </c>
      <c r="L2620" s="26">
        <f>[1]!b_info_latestpar(A2620,日期设置!$B$2)</f>
        <v>100</v>
      </c>
      <c r="M2620" s="6">
        <f>[1]!b_info_outstandingbalance($A2620,日期设置!B$2)</f>
        <v>3</v>
      </c>
      <c r="N2620" s="7">
        <f>[1]!b_info_latestissurercreditrating2(A2620,日期设置!$B$2,"102","1")</f>
        <v>0</v>
      </c>
      <c r="O2620" s="8">
        <v>5.65</v>
      </c>
      <c r="P2620" s="9">
        <f>[1]!b_info_repurchasedate(A2620)</f>
        <v>0</v>
      </c>
      <c r="Q2620" s="8" t="s">
        <v>15990</v>
      </c>
      <c r="R2620" s="2" t="str">
        <f>IF((--IF(P2620=0,Q2620,P2620))&gt;(--日期设置!$B$2),IF(P2620=0,Q2620,P2620),Q2620)</f>
        <v>2022-11-21</v>
      </c>
      <c r="S2620" s="2" t="s">
        <v>18463</v>
      </c>
      <c r="T2620" s="8">
        <f>[1]!b_anal_ptmyear($A2620,日期设置!$B$2)</f>
        <v>1.6684931506849314</v>
      </c>
      <c r="U2620" s="8">
        <f>[1]!b_anal_termifexercise($A2620,日期设置!B$2)</f>
        <v>0</v>
      </c>
      <c r="V2620" s="10">
        <f>[1]!b_dq_dirtyprice(A2620,日期设置!$B$2)</f>
        <v>101.8545</v>
      </c>
      <c r="W2620" s="11">
        <f>IF(U2620=0,ROUNDUP((Q2620-日期设置!$B$2)/365,0),ROUNDUP((R2620-日期设置!$B$2)/365,0))</f>
        <v>2</v>
      </c>
      <c r="X2620" s="18">
        <f>_xlfn.IFNA(VLOOKUP(A2620,过往入选债券!A:D,4,0),2)</f>
        <v>2</v>
      </c>
      <c r="Y2620">
        <f>_xlfn.IFNA(VLOOKUP(C2620,[2]Sheet1!$A:$A,1,0),3)</f>
        <v>3</v>
      </c>
    </row>
    <row r="2621" spans="1:25" hidden="1" x14ac:dyDescent="0.2">
      <c r="A2621" s="21" t="s">
        <v>1389</v>
      </c>
      <c r="B2621" s="21" t="s">
        <v>1390</v>
      </c>
      <c r="C2621" s="37" t="s">
        <v>1391</v>
      </c>
      <c r="D2621" s="26" t="str">
        <f>[1]!b_calc_yield(A2621,日期设置!$B$2,F2621,1,R2621,1,O2621,L2621,S2621,)</f>
        <v>Fetching...</v>
      </c>
      <c r="E2621" s="26">
        <f t="shared" si="80"/>
        <v>5.7496659915683646</v>
      </c>
      <c r="F2621" s="18">
        <f>[1]!b_dq_cleanprice($A2621,日期设置!B$2)</f>
        <v>100.35429999999999</v>
      </c>
      <c r="G2621" s="18" t="str">
        <f t="shared" si="81"/>
        <v>1.07 + 0</v>
      </c>
      <c r="H2621" s="27">
        <f>[1]!b_dq_pctchange($A2621,日期设置!$B$2,1)/100</f>
        <v>0</v>
      </c>
      <c r="I2621" s="26">
        <f>[1]!b_pq_pctchange(A2621,日期设置!$B$4,日期设置!$B$2,1)</f>
        <v>0</v>
      </c>
      <c r="J2621" s="26">
        <f>[1]!b_pq_pctchange(A2621,日期设置!$C$4,日期设置!$B$2,1)</f>
        <v>0</v>
      </c>
      <c r="K2621" s="52">
        <f>[1]!b_dq_amount($A2621,日期设置!B$2,2,10000)</f>
        <v>0</v>
      </c>
      <c r="L2621" s="26">
        <f>[1]!b_info_latestpar(A2621,日期设置!$B$2)</f>
        <v>100</v>
      </c>
      <c r="M2621" s="6">
        <f>[1]!b_info_outstandingbalance($A2621,日期设置!B$2)</f>
        <v>3</v>
      </c>
      <c r="N2621" s="7">
        <f>[1]!b_info_latestissurercreditrating2(A2621,日期设置!$B$2,"102","1")</f>
        <v>0</v>
      </c>
      <c r="O2621" s="8">
        <v>6</v>
      </c>
      <c r="P2621" s="9">
        <f>[1]!b_info_repurchasedate(A2621)</f>
        <v>0</v>
      </c>
      <c r="Q2621" s="8" t="s">
        <v>16597</v>
      </c>
      <c r="R2621" s="2" t="str">
        <f>IF((--IF(P2621=0,Q2621,P2621))&gt;(--日期设置!$B$2),IF(P2621=0,Q2621,P2621),Q2621)</f>
        <v>2022-04-18</v>
      </c>
      <c r="S2621" s="2" t="s">
        <v>17916</v>
      </c>
      <c r="T2621" s="8">
        <f>[1]!b_anal_ptmyear($A2621,日期设置!$B$2)</f>
        <v>1.0739726027397261</v>
      </c>
      <c r="U2621" s="8">
        <f>[1]!b_anal_termifexercise($A2621,日期设置!B$2)</f>
        <v>0</v>
      </c>
      <c r="V2621" s="10">
        <f>[1]!b_dq_dirtyprice(A2621,日期设置!$B$2)</f>
        <v>105.9105</v>
      </c>
      <c r="W2621" s="11">
        <f>IF(U2621=0,ROUNDUP((Q2621-日期设置!$B$2)/365,0),ROUNDUP((R2621-日期设置!$B$2)/365,0))</f>
        <v>2</v>
      </c>
      <c r="X2621" s="18">
        <f>_xlfn.IFNA(VLOOKUP(A2621,过往入选债券!A:D,4,0),2)</f>
        <v>2</v>
      </c>
      <c r="Y2621">
        <f>_xlfn.IFNA(VLOOKUP(C2621,[2]Sheet1!$A:$A,1,0),3)</f>
        <v>3</v>
      </c>
    </row>
    <row r="2622" spans="1:25" hidden="1" x14ac:dyDescent="0.2">
      <c r="A2622" s="28" t="s">
        <v>19680</v>
      </c>
      <c r="B2622" s="28" t="s">
        <v>19681</v>
      </c>
      <c r="C2622" s="38" t="s">
        <v>147</v>
      </c>
      <c r="D2622" s="26" t="str">
        <f>[1]!b_calc_yield(A2622,日期设置!$B$2,F2622,1,R2622,1,O2622,L2622,S2622,)</f>
        <v>Fetching...</v>
      </c>
      <c r="E2622" s="26">
        <f t="shared" si="80"/>
        <v>13.293880190472462</v>
      </c>
      <c r="F2622" s="18">
        <f>[1]!b_dq_cleanprice($A2622,日期设置!B$2)</f>
        <v>99.021600000000007</v>
      </c>
      <c r="G2622" s="18" t="str">
        <f t="shared" si="81"/>
        <v>2.41 + 2.41</v>
      </c>
      <c r="H2622" s="27">
        <f>[1]!b_dq_pctchange($A2622,日期设置!$B$2,1)/100</f>
        <v>0</v>
      </c>
      <c r="I2622" s="26">
        <f>[1]!b_pq_pctchange(A2622,日期设置!$B$4,日期设置!$B$2,1)</f>
        <v>0</v>
      </c>
      <c r="J2622" s="26">
        <f>[1]!b_pq_pctchange(A2622,日期设置!$C$4,日期设置!$B$2,1)</f>
        <v>0</v>
      </c>
      <c r="K2622" s="52">
        <f>[1]!b_dq_amount($A2622,日期设置!B$2,2,10000)</f>
        <v>0</v>
      </c>
      <c r="L2622" s="26">
        <f>[1]!b_info_latestpar(A2622,日期设置!$B$2)</f>
        <v>100</v>
      </c>
      <c r="M2622" s="6">
        <f>[1]!b_info_outstandingbalance($A2622,日期设置!B$2)</f>
        <v>5</v>
      </c>
      <c r="N2622" s="7" t="str">
        <f>[1]!b_info_latestissurercreditrating2(A2622,日期设置!$B$2,"102","1")</f>
        <v>AA+</v>
      </c>
      <c r="O2622" s="8">
        <v>5.21</v>
      </c>
      <c r="P2622" s="9">
        <f>[1]!b_info_repurchasedate(A2622)</f>
        <v>0</v>
      </c>
      <c r="Q2622" s="8" t="s">
        <v>19992</v>
      </c>
      <c r="R2622" s="2" t="str">
        <f>IF((--IF(P2622=0,Q2622,P2622))&gt;(--日期设置!$B$2),IF(P2622=0,Q2622,P2622),Q2622)</f>
        <v>2023-08-21</v>
      </c>
      <c r="S2622" s="31" t="s">
        <v>19109</v>
      </c>
      <c r="T2622" s="8">
        <f>[1]!b_anal_ptmyear($A2622,日期设置!$B$2)</f>
        <v>2.4164383561643836</v>
      </c>
      <c r="U2622" s="8">
        <f>[1]!b_anal_termifexercise($A2622,日期设置!B$2)</f>
        <v>2.4164383561643836</v>
      </c>
      <c r="V2622" s="10">
        <f>[1]!b_dq_dirtyprice(A2622,日期设置!$B$2)</f>
        <v>102.062</v>
      </c>
      <c r="W2622" s="11">
        <f>IF(U2622=0,ROUNDUP((Q2622-日期设置!$B$2)/365,0),ROUNDUP((R2622-日期设置!$B$2)/365,0))</f>
        <v>3</v>
      </c>
      <c r="X2622" s="18">
        <f>_xlfn.IFNA(VLOOKUP(A2622,过往入选债券!A:D,4,0),2)</f>
        <v>2</v>
      </c>
      <c r="Y2622">
        <f>_xlfn.IFNA(VLOOKUP(C2622,[2]Sheet1!$A:$A,1,0),3)</f>
        <v>3</v>
      </c>
    </row>
    <row r="2623" spans="1:25" hidden="1" x14ac:dyDescent="0.2">
      <c r="A2623" s="21" t="s">
        <v>718</v>
      </c>
      <c r="B2623" s="21" t="s">
        <v>719</v>
      </c>
      <c r="C2623" s="37" t="s">
        <v>720</v>
      </c>
      <c r="D2623" s="26" t="str">
        <f>[1]!b_calc_yield(A2623,日期设置!$B$2,F2623,1,R2623,1,O2623,L2623,S2623,)</f>
        <v>Fetching...</v>
      </c>
      <c r="E2623" s="26">
        <f t="shared" si="80"/>
        <v>0.45008086278937043</v>
      </c>
      <c r="F2623" s="18">
        <f>[1]!b_dq_cleanprice($A2623,日期设置!B$2)</f>
        <v>100</v>
      </c>
      <c r="G2623" s="18" t="str">
        <f t="shared" si="81"/>
        <v>0.21 + 0</v>
      </c>
      <c r="H2623" s="27">
        <f>[1]!b_dq_pctchange($A2623,日期设置!$B$2,1)/100</f>
        <v>0</v>
      </c>
      <c r="I2623" s="26">
        <f>[1]!b_pq_pctchange(A2623,日期设置!$B$4,日期设置!$B$2,1)</f>
        <v>0</v>
      </c>
      <c r="J2623" s="26">
        <f>[1]!b_pq_pctchange(A2623,日期设置!$C$4,日期设置!$B$2,1)</f>
        <v>0</v>
      </c>
      <c r="K2623" s="52">
        <f>[1]!b_dq_amount($A2623,日期设置!B$2,2,10000)</f>
        <v>0</v>
      </c>
      <c r="L2623" s="26">
        <f>[1]!b_info_latestpar(A2623,日期设置!$B$2)</f>
        <v>100</v>
      </c>
      <c r="M2623" s="6">
        <f>[1]!b_info_outstandingbalance($A2623,日期设置!B$2)</f>
        <v>3</v>
      </c>
      <c r="N2623" s="7" t="str">
        <f>[1]!b_info_latestissurercreditrating2(A2623,日期设置!$B$2,"102","1")</f>
        <v>AA</v>
      </c>
      <c r="O2623" s="8">
        <v>5.9</v>
      </c>
      <c r="P2623" s="9">
        <f>[1]!b_info_repurchasedate(A2623)</f>
        <v>0</v>
      </c>
      <c r="Q2623" s="8" t="s">
        <v>16138</v>
      </c>
      <c r="R2623" s="2" t="str">
        <f>IF((--IF(P2623=0,Q2623,P2623))&gt;(--日期设置!$B$2),IF(P2623=0,Q2623,P2623),Q2623)</f>
        <v>2021-06-08</v>
      </c>
      <c r="S2623" s="2" t="s">
        <v>17925</v>
      </c>
      <c r="T2623" s="8">
        <f>[1]!b_anal_ptmyear($A2623,日期设置!$B$2)</f>
        <v>0.21369863013698631</v>
      </c>
      <c r="U2623" s="8">
        <f>[1]!b_anal_termifexercise($A2623,日期设置!B$2)</f>
        <v>0</v>
      </c>
      <c r="V2623" s="10">
        <f>[1]!b_dq_dirtyprice(A2623,日期设置!$B$2)</f>
        <v>105.4255</v>
      </c>
      <c r="W2623" s="11">
        <f>IF(U2623=0,ROUNDUP((Q2623-日期设置!$B$2)/365,0),ROUNDUP((R2623-日期设置!$B$2)/365,0))</f>
        <v>1</v>
      </c>
      <c r="X2623" s="18">
        <f>_xlfn.IFNA(VLOOKUP(A2623,过往入选债券!A:D,4,0),2)</f>
        <v>2</v>
      </c>
      <c r="Y2623">
        <f>_xlfn.IFNA(VLOOKUP(C2623,[2]Sheet1!$A:$A,1,0),3)</f>
        <v>3</v>
      </c>
    </row>
    <row r="2624" spans="1:25" hidden="1" x14ac:dyDescent="0.2">
      <c r="A2624" s="21" t="s">
        <v>8860</v>
      </c>
      <c r="B2624" s="21" t="s">
        <v>8861</v>
      </c>
      <c r="C2624" s="37" t="s">
        <v>133</v>
      </c>
      <c r="D2624" s="26" t="str">
        <f>[1]!b_calc_yield(A2624,日期设置!$B$2,F2624,1,R2624,1,O2624,L2624,S2624,)</f>
        <v>Fetching...</v>
      </c>
      <c r="E2624" s="26">
        <f t="shared" si="80"/>
        <v>7.2557682866961182</v>
      </c>
      <c r="F2624" s="18">
        <f>[1]!b_dq_cleanprice($A2624,日期设置!B$2)</f>
        <v>98.710899999999995</v>
      </c>
      <c r="G2624" s="18" t="str">
        <f t="shared" si="81"/>
        <v>1.32 + 0</v>
      </c>
      <c r="H2624" s="27">
        <f>[1]!b_dq_pctchange($A2624,日期设置!$B$2,1)/100</f>
        <v>0</v>
      </c>
      <c r="I2624" s="26">
        <f>[1]!b_pq_pctchange(A2624,日期设置!$B$4,日期设置!$B$2,1)</f>
        <v>0</v>
      </c>
      <c r="J2624" s="26">
        <f>[1]!b_pq_pctchange(A2624,日期设置!$C$4,日期设置!$B$2,1)</f>
        <v>0</v>
      </c>
      <c r="K2624" s="52">
        <f>[1]!b_dq_amount($A2624,日期设置!B$2,2,10000)</f>
        <v>0</v>
      </c>
      <c r="L2624" s="26">
        <f>[1]!b_info_latestpar(A2624,日期设置!$B$2)</f>
        <v>100</v>
      </c>
      <c r="M2624" s="6">
        <f>[1]!b_info_outstandingbalance($A2624,日期设置!B$2)</f>
        <v>5</v>
      </c>
      <c r="N2624" s="7" t="str">
        <f>[1]!b_info_latestissurercreditrating2(A2624,日期设置!$B$2,"102","1")</f>
        <v>AAA</v>
      </c>
      <c r="O2624" s="8">
        <v>4.62</v>
      </c>
      <c r="P2624" s="9">
        <f>[1]!b_info_repurchasedate(A2624)</f>
        <v>0</v>
      </c>
      <c r="Q2624" s="8" t="s">
        <v>16812</v>
      </c>
      <c r="R2624" s="2" t="str">
        <f>IF((--IF(P2624=0,Q2624,P2624))&gt;(--日期设置!$B$2),IF(P2624=0,Q2624,P2624),Q2624)</f>
        <v>2022-07-17</v>
      </c>
      <c r="S2624" s="2" t="s">
        <v>18147</v>
      </c>
      <c r="T2624" s="8">
        <f>[1]!b_anal_ptmyear($A2624,日期设置!$B$2)</f>
        <v>1.3205479452054796</v>
      </c>
      <c r="U2624" s="8">
        <f>[1]!b_anal_termifexercise($A2624,日期设置!B$2)</f>
        <v>0</v>
      </c>
      <c r="V2624" s="10">
        <f>[1]!b_dq_dirtyprice(A2624,日期设置!$B$2)</f>
        <v>101.85</v>
      </c>
      <c r="W2624" s="11">
        <f>IF(U2624=0,ROUNDUP((Q2624-日期设置!$B$2)/365,0),ROUNDUP((R2624-日期设置!$B$2)/365,0))</f>
        <v>2</v>
      </c>
      <c r="X2624" s="18">
        <f>_xlfn.IFNA(VLOOKUP(A2624,过往入选债券!A:D,4,0),2)</f>
        <v>2</v>
      </c>
      <c r="Y2624">
        <f>_xlfn.IFNA(VLOOKUP(C2624,[2]Sheet1!$A:$A,1,0),3)</f>
        <v>3</v>
      </c>
    </row>
    <row r="2625" spans="1:25" hidden="1" x14ac:dyDescent="0.2">
      <c r="A2625" s="21" t="s">
        <v>10683</v>
      </c>
      <c r="B2625" s="21" t="s">
        <v>10684</v>
      </c>
      <c r="C2625" s="37" t="s">
        <v>1092</v>
      </c>
      <c r="D2625" s="26" t="str">
        <f>[1]!b_calc_yield(A2625,日期设置!$B$2,F2625,1,R2625,1,O2625,L2625,S2625,)</f>
        <v>Fetching...</v>
      </c>
      <c r="E2625" s="26">
        <f t="shared" si="80"/>
        <v>11.352893507390483</v>
      </c>
      <c r="F2625" s="18">
        <f>[1]!b_dq_cleanprice($A2625,日期设置!B$2)</f>
        <v>97.810400000000001</v>
      </c>
      <c r="G2625" s="18" t="str">
        <f t="shared" si="81"/>
        <v>2.08 + 0</v>
      </c>
      <c r="H2625" s="27">
        <f>[1]!b_dq_pctchange($A2625,日期设置!$B$2,1)/100</f>
        <v>0</v>
      </c>
      <c r="I2625" s="26">
        <f>[1]!b_pq_pctchange(A2625,日期设置!$B$4,日期设置!$B$2,1)</f>
        <v>0</v>
      </c>
      <c r="J2625" s="26">
        <f>[1]!b_pq_pctchange(A2625,日期设置!$C$4,日期设置!$B$2,1)</f>
        <v>-3.8529107872305089E-2</v>
      </c>
      <c r="K2625" s="52">
        <f>[1]!b_dq_amount($A2625,日期设置!B$2,2,10000)</f>
        <v>0</v>
      </c>
      <c r="L2625" s="26">
        <f>[1]!b_info_latestpar(A2625,日期设置!$B$2)</f>
        <v>100</v>
      </c>
      <c r="M2625" s="6">
        <f>[1]!b_info_outstandingbalance($A2625,日期设置!B$2)</f>
        <v>5</v>
      </c>
      <c r="N2625" s="7" t="str">
        <f>[1]!b_info_latestissurercreditrating2(A2625,日期设置!$B$2,"102","1")</f>
        <v>AA</v>
      </c>
      <c r="O2625" s="8">
        <v>4.5</v>
      </c>
      <c r="P2625" s="9">
        <f>[1]!b_info_repurchasedate(A2625)</f>
        <v>0</v>
      </c>
      <c r="Q2625" s="8" t="s">
        <v>16429</v>
      </c>
      <c r="R2625" s="2" t="str">
        <f>IF((--IF(P2625=0,Q2625,P2625))&gt;(--日期设置!$B$2),IF(P2625=0,Q2625,P2625),Q2625)</f>
        <v>2023-04-22</v>
      </c>
      <c r="S2625" s="2" t="s">
        <v>18199</v>
      </c>
      <c r="T2625" s="8">
        <f>[1]!b_anal_ptmyear($A2625,日期设置!$B$2)</f>
        <v>2.0849315068493151</v>
      </c>
      <c r="U2625" s="8">
        <f>[1]!b_anal_termifexercise($A2625,日期设置!B$2)</f>
        <v>0</v>
      </c>
      <c r="V2625" s="10">
        <f>[1]!b_dq_dirtyprice(A2625,日期设置!$B$2)</f>
        <v>101.9282</v>
      </c>
      <c r="W2625" s="11">
        <f>IF(U2625=0,ROUNDUP((Q2625-日期设置!$B$2)/365,0),ROUNDUP((R2625-日期设置!$B$2)/365,0))</f>
        <v>3</v>
      </c>
      <c r="X2625" s="18">
        <f>_xlfn.IFNA(VLOOKUP(A2625,过往入选债券!A:D,4,0),2)</f>
        <v>2</v>
      </c>
      <c r="Y2625">
        <f>_xlfn.IFNA(VLOOKUP(C2625,[2]Sheet1!$A:$A,1,0),3)</f>
        <v>3</v>
      </c>
    </row>
    <row r="2626" spans="1:25" hidden="1" x14ac:dyDescent="0.2">
      <c r="A2626" s="21" t="s">
        <v>15484</v>
      </c>
      <c r="B2626" s="21" t="s">
        <v>15485</v>
      </c>
      <c r="C2626" s="37" t="s">
        <v>15486</v>
      </c>
      <c r="D2626" s="26" t="str">
        <f>[1]!b_calc_yield(A2626,日期设置!$B$2,F2626,1,R2626,1,O2626,L2626,S2626,)</f>
        <v>Fetching...</v>
      </c>
      <c r="E2626" s="26">
        <f t="shared" ref="E2626:E2689" si="82">((O2626*W2626+L2626)/V2626-1)*100</f>
        <v>30.600067369231489</v>
      </c>
      <c r="F2626" s="18">
        <f>[1]!b_dq_cleanprice($A2626,日期设置!B$2)</f>
        <v>101.4272</v>
      </c>
      <c r="G2626" s="18" t="str">
        <f t="shared" ref="G2626:G2689" si="83">LEFT(T2626,4)&amp;" + "&amp;LEFT(U2626,4)</f>
        <v>5.58 + 0</v>
      </c>
      <c r="H2626" s="27">
        <f>[1]!b_dq_pctchange($A2626,日期设置!$B$2,1)/100</f>
        <v>0</v>
      </c>
      <c r="I2626" s="26">
        <f>[1]!b_pq_pctchange(A2626,日期设置!$B$4,日期设置!$B$2,1)</f>
        <v>0</v>
      </c>
      <c r="J2626" s="26">
        <f>[1]!b_pq_pctchange(A2626,日期设置!$C$4,日期设置!$B$2,1)</f>
        <v>0</v>
      </c>
      <c r="K2626" s="52">
        <f>[1]!b_dq_amount($A2626,日期设置!B$2,2,10000)</f>
        <v>0</v>
      </c>
      <c r="L2626" s="26">
        <f>[1]!b_info_latestpar(A2626,日期设置!$B$2)</f>
        <v>100</v>
      </c>
      <c r="M2626" s="6">
        <f>[1]!b_info_outstandingbalance($A2626,日期设置!B$2)</f>
        <v>6</v>
      </c>
      <c r="N2626" s="7" t="str">
        <f>[1]!b_info_latestissurercreditrating2(A2626,日期设置!$B$2,"102","1")</f>
        <v>AA</v>
      </c>
      <c r="O2626" s="8">
        <v>5.95</v>
      </c>
      <c r="P2626" s="9">
        <f>[1]!b_info_repurchasedate(A2626)</f>
        <v>0</v>
      </c>
      <c r="Q2626" s="8" t="s">
        <v>16464</v>
      </c>
      <c r="R2626" s="2" t="str">
        <f>IF((--IF(P2626=0,Q2626,P2626))&gt;(--日期设置!$B$2),IF(P2626=0,Q2626,P2626),Q2626)</f>
        <v>2026-10-21</v>
      </c>
      <c r="S2626" s="2" t="s">
        <v>18230</v>
      </c>
      <c r="T2626" s="8">
        <f>[1]!b_anal_ptmyear($A2626,日期设置!$B$2)</f>
        <v>5.5835616438356164</v>
      </c>
      <c r="U2626" s="8">
        <f>[1]!b_anal_termifexercise($A2626,日期设置!B$2)</f>
        <v>0</v>
      </c>
      <c r="V2626" s="10">
        <f>[1]!b_dq_dirtyprice(A2626,日期设置!$B$2)</f>
        <v>103.905</v>
      </c>
      <c r="W2626" s="11">
        <f>IF(U2626=0,ROUNDUP((Q2626-日期设置!$B$2)/365,0),ROUNDUP((R2626-日期设置!$B$2)/365,0))</f>
        <v>6</v>
      </c>
      <c r="X2626" s="18">
        <f>_xlfn.IFNA(VLOOKUP(A2626,过往入选债券!A:D,4,0),2)</f>
        <v>2</v>
      </c>
      <c r="Y2626">
        <f>_xlfn.IFNA(VLOOKUP(C2626,[2]Sheet1!$A:$A,1,0),3)</f>
        <v>3</v>
      </c>
    </row>
    <row r="2627" spans="1:25" hidden="1" x14ac:dyDescent="0.2">
      <c r="A2627" s="21" t="s">
        <v>13118</v>
      </c>
      <c r="B2627" s="21" t="s">
        <v>13119</v>
      </c>
      <c r="C2627" s="37" t="s">
        <v>1786</v>
      </c>
      <c r="D2627" s="26" t="str">
        <f>[1]!b_calc_yield(A2627,日期设置!$B$2,F2627,1,R2627,1,O2627,L2627,S2627,)</f>
        <v>Fetching...</v>
      </c>
      <c r="E2627" s="26">
        <f t="shared" si="82"/>
        <v>5.9362207354318519</v>
      </c>
      <c r="F2627" s="18">
        <f>[1]!b_dq_cleanprice($A2627,日期设置!B$2)</f>
        <v>99.358800000000002</v>
      </c>
      <c r="G2627" s="18" t="str">
        <f t="shared" si="83"/>
        <v>1.09 + 0</v>
      </c>
      <c r="H2627" s="27">
        <f>[1]!b_dq_pctchange($A2627,日期设置!$B$2,1)/100</f>
        <v>0</v>
      </c>
      <c r="I2627" s="26">
        <f>[1]!b_pq_pctchange(A2627,日期设置!$B$4,日期设置!$B$2,1)</f>
        <v>0</v>
      </c>
      <c r="J2627" s="26">
        <f>[1]!b_pq_pctchange(A2627,日期设置!$C$4,日期设置!$B$2,1)</f>
        <v>0</v>
      </c>
      <c r="K2627" s="52">
        <f>[1]!b_dq_amount($A2627,日期设置!B$2,2,10000)</f>
        <v>0</v>
      </c>
      <c r="L2627" s="26">
        <f>[1]!b_info_latestpar(A2627,日期设置!$B$2)</f>
        <v>100</v>
      </c>
      <c r="M2627" s="6">
        <f>[1]!b_info_outstandingbalance($A2627,日期设置!B$2)</f>
        <v>15</v>
      </c>
      <c r="N2627" s="7" t="str">
        <f>[1]!b_info_latestissurercreditrating2(A2627,日期设置!$B$2,"102","1")</f>
        <v>AAA</v>
      </c>
      <c r="O2627" s="8">
        <v>5.03</v>
      </c>
      <c r="P2627" s="9">
        <f>[1]!b_info_repurchasedate(A2627)</f>
        <v>0</v>
      </c>
      <c r="Q2627" s="8" t="s">
        <v>16047</v>
      </c>
      <c r="R2627" s="2" t="str">
        <f>IF((--IF(P2627=0,Q2627,P2627))&gt;(--日期设置!$B$2),IF(P2627=0,Q2627,P2627),Q2627)</f>
        <v>2022-04-27</v>
      </c>
      <c r="S2627" s="2" t="s">
        <v>18197</v>
      </c>
      <c r="T2627" s="8">
        <f>[1]!b_anal_ptmyear($A2627,日期设置!$B$2)</f>
        <v>1.0986301369863014</v>
      </c>
      <c r="U2627" s="8">
        <f>[1]!b_anal_termifexercise($A2627,日期设置!B$2)</f>
        <v>0</v>
      </c>
      <c r="V2627" s="10">
        <f>[1]!b_dq_dirtyprice(A2627,日期设置!$B$2)</f>
        <v>103.8927</v>
      </c>
      <c r="W2627" s="11">
        <f>IF(U2627=0,ROUNDUP((Q2627-日期设置!$B$2)/365,0),ROUNDUP((R2627-日期设置!$B$2)/365,0))</f>
        <v>2</v>
      </c>
      <c r="X2627" s="18">
        <f>_xlfn.IFNA(VLOOKUP(A2627,过往入选债券!A:D,4,0),2)</f>
        <v>2</v>
      </c>
      <c r="Y2627" t="str">
        <f>_xlfn.IFNA(VLOOKUP(C2627,[2]Sheet1!$A:$A,1,0),3)</f>
        <v>陕西煤业化工集团有限责任公司</v>
      </c>
    </row>
    <row r="2628" spans="1:25" hidden="1" x14ac:dyDescent="0.2">
      <c r="A2628" s="28" t="s">
        <v>21308</v>
      </c>
      <c r="B2628" s="28" t="s">
        <v>21309</v>
      </c>
      <c r="C2628" s="39" t="s">
        <v>4923</v>
      </c>
      <c r="D2628" s="26" t="str">
        <f>[1]!b_calc_yield(A2628,日期设置!$B$2,F2628,1,R2628,1,O2628,L2628,S2628,)</f>
        <v>Fetching...</v>
      </c>
      <c r="E2628" s="26">
        <f t="shared" si="82"/>
        <v>14.644331284940893</v>
      </c>
      <c r="F2628" s="18">
        <f>[1]!b_dq_cleanprice($A2628,日期设置!B$2)</f>
        <v>97.748199999999997</v>
      </c>
      <c r="G2628" s="18" t="str">
        <f t="shared" si="83"/>
        <v>4.62 + 2.62</v>
      </c>
      <c r="H2628" s="27">
        <f>[1]!b_dq_pctchange($A2628,日期设置!$B$2,1)/100</f>
        <v>0</v>
      </c>
      <c r="I2628" s="26">
        <f>[1]!b_pq_pctchange(A2628,日期设置!$B$4,日期设置!$B$2,1)</f>
        <v>0</v>
      </c>
      <c r="J2628" s="26">
        <f>[1]!b_pq_pctchange(A2628,日期设置!$C$4,日期设置!$B$2,1)</f>
        <v>-0.23291323216611459</v>
      </c>
      <c r="K2628" s="52">
        <f>[1]!b_dq_amount($A2628,日期设置!B$2,2,10000)</f>
        <v>0</v>
      </c>
      <c r="L2628" s="26">
        <f>[1]!b_info_latestpar(A2628,日期设置!$B$2)</f>
        <v>100</v>
      </c>
      <c r="M2628" s="6">
        <f>[1]!b_info_outstandingbalance($A2628,日期设置!B$2)</f>
        <v>10</v>
      </c>
      <c r="N2628" s="7" t="str">
        <f>[1]!b_info_latestissurercreditrating2(A2628,日期设置!$B$2,"102","1")</f>
        <v>AAA</v>
      </c>
      <c r="O2628" s="43">
        <v>4.7</v>
      </c>
      <c r="P2628" s="9" t="str">
        <f>[1]!b_info_repurchasedate(A2628)</f>
        <v>2023-11-04</v>
      </c>
      <c r="Q2628" s="31" t="s">
        <v>21743</v>
      </c>
      <c r="R2628" s="2" t="str">
        <f>IF((--IF(P2628=0,Q2628,P2628))&gt;(--日期设置!$B$2),IF(P2628=0,Q2628,P2628),Q2628)</f>
        <v>2023-11-04</v>
      </c>
      <c r="S2628" s="31" t="s">
        <v>21678</v>
      </c>
      <c r="T2628" s="8">
        <f>[1]!b_anal_ptmyear($A2628,日期设置!$B$2)</f>
        <v>4.6219178082191785</v>
      </c>
      <c r="U2628" s="8">
        <f>[1]!b_anal_termifexercise($A2628,日期设置!B$2)</f>
        <v>2.6219178082191781</v>
      </c>
      <c r="V2628" s="10">
        <f>[1]!b_dq_dirtyprice(A2628,日期设置!$B$2)</f>
        <v>99.525199999999998</v>
      </c>
      <c r="W2628" s="11">
        <f>IF(U2628=0,ROUNDUP((Q2628-日期设置!$B$2)/365,0),ROUNDUP((R2628-日期设置!$B$2)/365,0))</f>
        <v>3</v>
      </c>
      <c r="X2628" s="18">
        <f>_xlfn.IFNA(VLOOKUP(A2628,过往入选债券!A:D,4,0),2)</f>
        <v>2</v>
      </c>
      <c r="Y2628">
        <f>_xlfn.IFNA(VLOOKUP(C2628,[2]Sheet1!$A:$A,1,0),3)</f>
        <v>3</v>
      </c>
    </row>
    <row r="2629" spans="1:25" hidden="1" x14ac:dyDescent="0.2">
      <c r="A2629" s="21" t="s">
        <v>5822</v>
      </c>
      <c r="B2629" s="21" t="s">
        <v>5823</v>
      </c>
      <c r="C2629" s="37" t="s">
        <v>319</v>
      </c>
      <c r="D2629" s="26" t="str">
        <f>[1]!b_calc_yield(A2629,日期设置!$B$2,F2629,1,R2629,1,O2629,L2629,S2629,)</f>
        <v>Fetching...</v>
      </c>
      <c r="E2629" s="26">
        <f t="shared" si="82"/>
        <v>8.0611941616568927</v>
      </c>
      <c r="F2629" s="18">
        <f>[1]!b_dq_cleanprice($A2629,日期设置!B$2)</f>
        <v>101.7</v>
      </c>
      <c r="G2629" s="18" t="str">
        <f t="shared" si="83"/>
        <v>1.47 + 0</v>
      </c>
      <c r="H2629" s="27">
        <f>[1]!b_dq_pctchange($A2629,日期设置!$B$2,1)/100</f>
        <v>0</v>
      </c>
      <c r="I2629" s="26">
        <f>[1]!b_pq_pctchange(A2629,日期设置!$B$4,日期设置!$B$2,1)</f>
        <v>0</v>
      </c>
      <c r="J2629" s="26">
        <f>[1]!b_pq_pctchange(A2629,日期设置!$C$4,日期设置!$B$2,1)</f>
        <v>-0.29939591433393892</v>
      </c>
      <c r="K2629" s="52">
        <f>[1]!b_dq_amount($A2629,日期设置!B$2,2,10000)</f>
        <v>0</v>
      </c>
      <c r="L2629" s="26">
        <f>[1]!b_info_latestpar(A2629,日期设置!$B$2)</f>
        <v>100</v>
      </c>
      <c r="M2629" s="6">
        <f>[1]!b_info_outstandingbalance($A2629,日期设置!B$2)</f>
        <v>13.7</v>
      </c>
      <c r="N2629" s="7" t="str">
        <f>[1]!b_info_latestissurercreditrating2(A2629,日期设置!$B$2,"102","1")</f>
        <v>AA+</v>
      </c>
      <c r="O2629" s="8">
        <v>6.9</v>
      </c>
      <c r="P2629" s="9" t="str">
        <f>[1]!b_info_repurchasedate(A2629)</f>
        <v>2020-09-14</v>
      </c>
      <c r="Q2629" s="8" t="s">
        <v>16502</v>
      </c>
      <c r="R2629" s="2" t="str">
        <f>IF((--IF(P2629=0,Q2629,P2629))&gt;(--日期设置!$B$2),IF(P2629=0,Q2629,P2629),Q2629)</f>
        <v>2022-09-12</v>
      </c>
      <c r="S2629" s="2" t="s">
        <v>18279</v>
      </c>
      <c r="T2629" s="8">
        <f>[1]!b_anal_ptmyear($A2629,日期设置!$B$2)</f>
        <v>1.4767123287671233</v>
      </c>
      <c r="U2629" s="8">
        <f>[1]!b_anal_termifexercise($A2629,日期设置!B$2)</f>
        <v>0</v>
      </c>
      <c r="V2629" s="10">
        <f>[1]!b_dq_dirtyprice(A2629,日期设置!$B$2)</f>
        <v>105.3107</v>
      </c>
      <c r="W2629" s="11">
        <f>IF(U2629=0,ROUNDUP((Q2629-日期设置!$B$2)/365,0),ROUNDUP((R2629-日期设置!$B$2)/365,0))</f>
        <v>2</v>
      </c>
      <c r="X2629" s="18">
        <f>_xlfn.IFNA(VLOOKUP(A2629,过往入选债券!A:D,4,0),2)</f>
        <v>2</v>
      </c>
      <c r="Y2629">
        <f>_xlfn.IFNA(VLOOKUP(C2629,[2]Sheet1!$A:$A,1,0),3)</f>
        <v>3</v>
      </c>
    </row>
    <row r="2630" spans="1:25" hidden="1" x14ac:dyDescent="0.2">
      <c r="A2630" s="21" t="s">
        <v>11323</v>
      </c>
      <c r="B2630" s="21" t="s">
        <v>11324</v>
      </c>
      <c r="C2630" s="37" t="s">
        <v>121</v>
      </c>
      <c r="D2630" s="26" t="str">
        <f>[1]!b_calc_yield(A2630,日期设置!$B$2,F2630,1,R2630,1,O2630,L2630,S2630,)</f>
        <v>Fetching...</v>
      </c>
      <c r="E2630" s="26">
        <f t="shared" si="82"/>
        <v>12.679745205002856</v>
      </c>
      <c r="F2630" s="18">
        <f>[1]!b_dq_cleanprice($A2630,日期设置!B$2)</f>
        <v>98.846199999999996</v>
      </c>
      <c r="G2630" s="18" t="str">
        <f t="shared" si="83"/>
        <v>2.31 + 0</v>
      </c>
      <c r="H2630" s="27">
        <f>[1]!b_dq_pctchange($A2630,日期设置!$B$2,1)/100</f>
        <v>0</v>
      </c>
      <c r="I2630" s="26">
        <f>[1]!b_pq_pctchange(A2630,日期设置!$B$4,日期设置!$B$2,1)</f>
        <v>0</v>
      </c>
      <c r="J2630" s="26">
        <f>[1]!b_pq_pctchange(A2630,日期设置!$C$4,日期设置!$B$2,1)</f>
        <v>-1.1538000000000039</v>
      </c>
      <c r="K2630" s="52">
        <f>[1]!b_dq_amount($A2630,日期设置!B$2,2,10000)</f>
        <v>0</v>
      </c>
      <c r="L2630" s="26">
        <f>[1]!b_info_latestpar(A2630,日期设置!$B$2)</f>
        <v>100</v>
      </c>
      <c r="M2630" s="6">
        <f>[1]!b_info_outstandingbalance($A2630,日期设置!B$2)</f>
        <v>6</v>
      </c>
      <c r="N2630" s="7" t="str">
        <f>[1]!b_info_latestissurercreditrating2(A2630,日期设置!$B$2,"102","1")</f>
        <v>AA+</v>
      </c>
      <c r="O2630" s="8">
        <v>5.0999999999999996</v>
      </c>
      <c r="P2630" s="9">
        <f>[1]!b_info_repurchasedate(A2630)</f>
        <v>0</v>
      </c>
      <c r="Q2630" s="8" t="s">
        <v>16229</v>
      </c>
      <c r="R2630" s="2" t="str">
        <f>IF((--IF(P2630=0,Q2630,P2630))&gt;(--日期设置!$B$2),IF(P2630=0,Q2630,P2630),Q2630)</f>
        <v>2023-07-16</v>
      </c>
      <c r="S2630" s="2" t="s">
        <v>18015</v>
      </c>
      <c r="T2630" s="8">
        <f>[1]!b_anal_ptmyear($A2630,日期设置!$B$2)</f>
        <v>2.3178082191780822</v>
      </c>
      <c r="U2630" s="8">
        <f>[1]!b_anal_termifexercise($A2630,日期设置!B$2)</f>
        <v>0</v>
      </c>
      <c r="V2630" s="10">
        <f>[1]!b_dq_dirtyprice(A2630,日期设置!$B$2)</f>
        <v>102.3254</v>
      </c>
      <c r="W2630" s="11">
        <f>IF(U2630=0,ROUNDUP((Q2630-日期设置!$B$2)/365,0),ROUNDUP((R2630-日期设置!$B$2)/365,0))</f>
        <v>3</v>
      </c>
      <c r="X2630" s="18">
        <f>_xlfn.IFNA(VLOOKUP(A2630,过往入选债券!A:D,4,0),2)</f>
        <v>2</v>
      </c>
      <c r="Y2630">
        <f>_xlfn.IFNA(VLOOKUP(C2630,[2]Sheet1!$A:$A,1,0),3)</f>
        <v>3</v>
      </c>
    </row>
    <row r="2631" spans="1:25" hidden="1" x14ac:dyDescent="0.2">
      <c r="A2631" s="21" t="s">
        <v>13916</v>
      </c>
      <c r="B2631" s="21" t="s">
        <v>13917</v>
      </c>
      <c r="C2631" s="37" t="s">
        <v>13294</v>
      </c>
      <c r="D2631" s="26" t="str">
        <f>[1]!b_calc_yield(A2631,日期设置!$B$2,F2631,1,R2631,1,O2631,L2631,S2631,)</f>
        <v>Fetching...</v>
      </c>
      <c r="E2631" s="26">
        <f t="shared" si="82"/>
        <v>24.928867302780478</v>
      </c>
      <c r="F2631" s="18">
        <f>[1]!b_dq_cleanprice($A2631,日期设置!B$2)</f>
        <v>79.971100000000007</v>
      </c>
      <c r="G2631" s="18" t="str">
        <f t="shared" si="83"/>
        <v>3.33 + 0</v>
      </c>
      <c r="H2631" s="27">
        <f>[1]!b_dq_pctchange($A2631,日期设置!$B$2,1)/100</f>
        <v>0</v>
      </c>
      <c r="I2631" s="26">
        <f>[1]!b_pq_pctchange(A2631,日期设置!$B$4,日期设置!$B$2,1)</f>
        <v>0</v>
      </c>
      <c r="J2631" s="26">
        <f>[1]!b_pq_pctchange(A2631,日期设置!$C$4,日期设置!$B$2,1)</f>
        <v>0</v>
      </c>
      <c r="K2631" s="52">
        <f>[1]!b_dq_amount($A2631,日期设置!B$2,2,10000)</f>
        <v>0</v>
      </c>
      <c r="L2631" s="26">
        <f>[1]!b_info_latestpar(A2631,日期设置!$B$2)</f>
        <v>80</v>
      </c>
      <c r="M2631" s="6">
        <f>[1]!b_info_outstandingbalance($A2631,日期设置!B$2)</f>
        <v>5.12</v>
      </c>
      <c r="N2631" s="7" t="str">
        <f>[1]!b_info_latestissurercreditrating2(A2631,日期设置!$B$2,"102","1")</f>
        <v>AA</v>
      </c>
      <c r="O2631" s="8">
        <v>5.96</v>
      </c>
      <c r="P2631" s="9">
        <f>[1]!b_info_repurchasedate(A2631)</f>
        <v>0</v>
      </c>
      <c r="Q2631" s="8" t="s">
        <v>16676</v>
      </c>
      <c r="R2631" s="2" t="str">
        <f>IF((--IF(P2631=0,Q2631,P2631))&gt;(--日期设置!$B$2),IF(P2631=0,Q2631,P2631),Q2631)</f>
        <v>2024-07-24</v>
      </c>
      <c r="S2631" s="2" t="s">
        <v>18412</v>
      </c>
      <c r="T2631" s="8">
        <f>[1]!b_anal_ptmyear($A2631,日期设置!$B$2)</f>
        <v>3.3397260273972602</v>
      </c>
      <c r="U2631" s="8">
        <f>[1]!b_anal_termifexercise($A2631,日期设置!B$2)</f>
        <v>0</v>
      </c>
      <c r="V2631" s="10">
        <f>[1]!b_dq_dirtyprice(A2631,日期设置!$B$2)</f>
        <v>83.119299999999996</v>
      </c>
      <c r="W2631" s="11">
        <f>IF(U2631=0,ROUNDUP((Q2631-日期设置!$B$2)/365,0),ROUNDUP((R2631-日期设置!$B$2)/365,0))</f>
        <v>4</v>
      </c>
      <c r="X2631" s="18">
        <f>_xlfn.IFNA(VLOOKUP(A2631,过往入选债券!A:D,4,0),2)</f>
        <v>2</v>
      </c>
      <c r="Y2631">
        <f>_xlfn.IFNA(VLOOKUP(C2631,[2]Sheet1!$A:$A,1,0),3)</f>
        <v>3</v>
      </c>
    </row>
    <row r="2632" spans="1:25" hidden="1" x14ac:dyDescent="0.2">
      <c r="A2632" s="21" t="s">
        <v>9869</v>
      </c>
      <c r="B2632" s="21" t="s">
        <v>9870</v>
      </c>
      <c r="C2632" s="37" t="s">
        <v>9871</v>
      </c>
      <c r="D2632" s="26" t="str">
        <f>[1]!b_calc_yield(A2632,日期设置!$B$2,F2632,1,R2632,1,O2632,L2632,S2632,)</f>
        <v>Fetching...</v>
      </c>
      <c r="E2632" s="26">
        <f t="shared" si="82"/>
        <v>10.27435981546494</v>
      </c>
      <c r="F2632" s="18">
        <f>[1]!b_dq_cleanprice($A2632,日期设置!B$2)</f>
        <v>99.424099999999996</v>
      </c>
      <c r="G2632" s="18" t="str">
        <f t="shared" si="83"/>
        <v>1.83 + 0</v>
      </c>
      <c r="H2632" s="27">
        <f>[1]!b_dq_pctchange($A2632,日期设置!$B$2,1)/100</f>
        <v>0</v>
      </c>
      <c r="I2632" s="26">
        <f>[1]!b_pq_pctchange(A2632,日期设置!$B$4,日期设置!$B$2,1)</f>
        <v>0</v>
      </c>
      <c r="J2632" s="26">
        <f>[1]!b_pq_pctchange(A2632,日期设置!$C$4,日期设置!$B$2,1)</f>
        <v>0</v>
      </c>
      <c r="K2632" s="52">
        <f>[1]!b_dq_amount($A2632,日期设置!B$2,2,10000)</f>
        <v>0</v>
      </c>
      <c r="L2632" s="26">
        <f>[1]!b_info_latestpar(A2632,日期设置!$B$2)</f>
        <v>100</v>
      </c>
      <c r="M2632" s="6">
        <f>[1]!b_info_outstandingbalance($A2632,日期设置!B$2)</f>
        <v>3</v>
      </c>
      <c r="N2632" s="7" t="str">
        <f>[1]!b_info_latestissurercreditrating2(A2632,日期设置!$B$2,"102","1")</f>
        <v>AA</v>
      </c>
      <c r="O2632" s="8">
        <v>5.3</v>
      </c>
      <c r="P2632" s="9">
        <f>[1]!b_info_repurchasedate(A2632)</f>
        <v>0</v>
      </c>
      <c r="Q2632" s="8" t="s">
        <v>16823</v>
      </c>
      <c r="R2632" s="2" t="str">
        <f>IF((--IF(P2632=0,Q2632,P2632))&gt;(--日期设置!$B$2),IF(P2632=0,Q2632,P2632),Q2632)</f>
        <v>2023-01-21</v>
      </c>
      <c r="S2632" s="2" t="s">
        <v>18520</v>
      </c>
      <c r="T2632" s="8">
        <f>[1]!b_anal_ptmyear($A2632,日期设置!$B$2)</f>
        <v>1.8356164383561644</v>
      </c>
      <c r="U2632" s="8">
        <f>[1]!b_anal_termifexercise($A2632,日期设置!B$2)</f>
        <v>0</v>
      </c>
      <c r="V2632" s="10">
        <f>[1]!b_dq_dirtyprice(A2632,日期设置!$B$2)</f>
        <v>100.2953</v>
      </c>
      <c r="W2632" s="11">
        <f>IF(U2632=0,ROUNDUP((Q2632-日期设置!$B$2)/365,0),ROUNDUP((R2632-日期设置!$B$2)/365,0))</f>
        <v>2</v>
      </c>
      <c r="X2632" s="18">
        <f>_xlfn.IFNA(VLOOKUP(A2632,过往入选债券!A:D,4,0),2)</f>
        <v>2</v>
      </c>
      <c r="Y2632">
        <f>_xlfn.IFNA(VLOOKUP(C2632,[2]Sheet1!$A:$A,1,0),3)</f>
        <v>3</v>
      </c>
    </row>
    <row r="2633" spans="1:25" x14ac:dyDescent="0.2">
      <c r="A2633" s="21" t="s">
        <v>15825</v>
      </c>
      <c r="B2633" s="21" t="s">
        <v>15826</v>
      </c>
      <c r="C2633" s="37" t="s">
        <v>94</v>
      </c>
      <c r="D2633" s="26" t="str">
        <f>[1]!b_calc_yield(A2633,日期设置!$B$2,F2633,1,R2633,1,O2633,L2633,S2633,)</f>
        <v>Fetching...</v>
      </c>
      <c r="E2633" s="26">
        <f t="shared" si="82"/>
        <v>33.142397273243709</v>
      </c>
      <c r="F2633" s="18">
        <f>[1]!b_dq_cleanprice($A2633,日期设置!B$2)</f>
        <v>96.833600000000004</v>
      </c>
      <c r="G2633" s="18" t="str">
        <f t="shared" si="83"/>
        <v>6.08 + 0</v>
      </c>
      <c r="H2633" s="27">
        <f>[1]!b_dq_pctchange($A2633,日期设置!$B$2,1)/100</f>
        <v>4.2239513493725926E-3</v>
      </c>
      <c r="I2633" s="26">
        <f>[1]!b_pq_pctchange(A2633,日期设置!$B$4,日期设置!$B$2,1)</f>
        <v>0.42239513493725928</v>
      </c>
      <c r="J2633" s="26">
        <f>[1]!b_pq_pctchange(A2633,日期设置!$C$4,日期设置!$B$2,1)</f>
        <v>0.42239513493725928</v>
      </c>
      <c r="K2633" s="52">
        <f>[1]!b_dq_amount($A2633,日期设置!B$2,2,10000)</f>
        <v>9134.2749456000001</v>
      </c>
      <c r="L2633" s="26">
        <f>[1]!b_info_latestpar(A2633,日期设置!$B$2)</f>
        <v>100</v>
      </c>
      <c r="M2633" s="6">
        <f>[1]!b_info_outstandingbalance($A2633,日期设置!B$2)</f>
        <v>15</v>
      </c>
      <c r="N2633" s="7" t="str">
        <f>[1]!b_info_latestissurercreditrating2(A2633,日期设置!$B$2,"102","1")</f>
        <v>AA</v>
      </c>
      <c r="O2633" s="8">
        <v>5</v>
      </c>
      <c r="P2633" s="9">
        <f>[1]!b_info_repurchasedate(A2633)</f>
        <v>0</v>
      </c>
      <c r="Q2633" s="8" t="s">
        <v>16372</v>
      </c>
      <c r="R2633" s="2" t="str">
        <f>IF((--IF(P2633=0,Q2633,P2633))&gt;(--日期设置!$B$2),IF(P2633=0,Q2633,P2633),Q2633)</f>
        <v>2027-04-23</v>
      </c>
      <c r="S2633" s="2" t="s">
        <v>18014</v>
      </c>
      <c r="T2633" s="8">
        <f>[1]!b_anal_ptmyear($A2633,日期设置!$B$2)</f>
        <v>6.087671232876712</v>
      </c>
      <c r="U2633" s="8">
        <f>[1]!b_anal_termifexercise($A2633,日期设置!B$2)</f>
        <v>0</v>
      </c>
      <c r="V2633" s="10">
        <f>[1]!b_dq_dirtyprice(A2633,日期设置!$B$2)</f>
        <v>101.3952</v>
      </c>
      <c r="W2633" s="11">
        <f>IF(U2633=0,ROUNDUP((Q2633-日期设置!$B$2)/365,0),ROUNDUP((R2633-日期设置!$B$2)/365,0))</f>
        <v>7</v>
      </c>
      <c r="X2633" s="18">
        <f>_xlfn.IFNA(VLOOKUP(A2633,过往入选债券!A:D,4,0),2)</f>
        <v>2</v>
      </c>
      <c r="Y2633">
        <f>_xlfn.IFNA(VLOOKUP(C2633,[2]Sheet1!$A:$A,1,0),3)</f>
        <v>3</v>
      </c>
    </row>
    <row r="2634" spans="1:25" hidden="1" x14ac:dyDescent="0.2">
      <c r="A2634" s="28" t="s">
        <v>19208</v>
      </c>
      <c r="B2634" s="28" t="s">
        <v>19209</v>
      </c>
      <c r="C2634" s="38" t="s">
        <v>12767</v>
      </c>
      <c r="D2634" s="26" t="str">
        <f>[1]!b_calc_yield(A2634,日期设置!$B$2,F2634,1,R2634,1,O2634,L2634,S2634,)</f>
        <v>Fetching...</v>
      </c>
      <c r="E2634" s="26">
        <f t="shared" si="82"/>
        <v>13.334088231729968</v>
      </c>
      <c r="F2634" s="18">
        <f>[1]!b_dq_cleanprice($A2634,日期设置!B$2)</f>
        <v>97.933099999999996</v>
      </c>
      <c r="G2634" s="18" t="str">
        <f t="shared" si="83"/>
        <v>4.41 + 2.41</v>
      </c>
      <c r="H2634" s="27">
        <f>[1]!b_dq_pctchange($A2634,日期设置!$B$2,1)/100</f>
        <v>0</v>
      </c>
      <c r="I2634" s="26">
        <f>[1]!b_pq_pctchange(A2634,日期设置!$B$4,日期设置!$B$2,1)</f>
        <v>0</v>
      </c>
      <c r="J2634" s="26">
        <f>[1]!b_pq_pctchange(A2634,日期设置!$C$4,日期设置!$B$2,1)</f>
        <v>0</v>
      </c>
      <c r="K2634" s="52">
        <f>[1]!b_dq_amount($A2634,日期设置!B$2,2,10000)</f>
        <v>0</v>
      </c>
      <c r="L2634" s="26">
        <f>[1]!b_info_latestpar(A2634,日期设置!$B$2)</f>
        <v>100</v>
      </c>
      <c r="M2634" s="6">
        <f>[1]!b_info_outstandingbalance($A2634,日期设置!B$2)</f>
        <v>2.2000000000000002</v>
      </c>
      <c r="N2634" s="7">
        <f>[1]!b_info_latestissurercreditrating2(A2634,日期设置!$B$2,"102","1")</f>
        <v>0</v>
      </c>
      <c r="O2634" s="8">
        <v>4.7</v>
      </c>
      <c r="P2634" s="9" t="str">
        <f>[1]!b_info_repurchasedate(A2634)</f>
        <v>2023-08-21</v>
      </c>
      <c r="Q2634" s="8" t="s">
        <v>17723</v>
      </c>
      <c r="R2634" s="2" t="str">
        <f>IF((--IF(P2634=0,Q2634,P2634))&gt;(--日期设置!$B$2),IF(P2634=0,Q2634,P2634),Q2634)</f>
        <v>2023-08-21</v>
      </c>
      <c r="S2634" s="31" t="s">
        <v>19109</v>
      </c>
      <c r="T2634" s="8">
        <f>[1]!b_anal_ptmyear($A2634,日期设置!$B$2)</f>
        <v>4.4164383561643836</v>
      </c>
      <c r="U2634" s="8">
        <f>[1]!b_anal_termifexercise($A2634,日期设置!B$2)</f>
        <v>2.4164383561643836</v>
      </c>
      <c r="V2634" s="10">
        <f>[1]!b_dq_dirtyprice(A2634,日期设置!$B$2)</f>
        <v>100.6758</v>
      </c>
      <c r="W2634" s="11">
        <f>IF(U2634=0,ROUNDUP((Q2634-日期设置!$B$2)/365,0),ROUNDUP((R2634-日期设置!$B$2)/365,0))</f>
        <v>3</v>
      </c>
      <c r="X2634" s="18">
        <f>_xlfn.IFNA(VLOOKUP(A2634,过往入选债券!A:D,4,0),2)</f>
        <v>2</v>
      </c>
      <c r="Y2634">
        <f>_xlfn.IFNA(VLOOKUP(C2634,[2]Sheet1!$A:$A,1,0),3)</f>
        <v>3</v>
      </c>
    </row>
    <row r="2635" spans="1:25" hidden="1" x14ac:dyDescent="0.2">
      <c r="A2635" s="21" t="s">
        <v>10226</v>
      </c>
      <c r="B2635" s="21" t="s">
        <v>10227</v>
      </c>
      <c r="C2635" s="37" t="s">
        <v>10228</v>
      </c>
      <c r="D2635" s="26" t="str">
        <f>[1]!b_calc_yield(A2635,日期设置!$B$2,F2635,1,R2635,1,O2635,L2635,S2635,)</f>
        <v>Fetching...</v>
      </c>
      <c r="E2635" s="26">
        <f t="shared" si="82"/>
        <v>5.5778480239971673</v>
      </c>
      <c r="F2635" s="18">
        <f>[1]!b_dq_cleanprice($A2635,日期设置!B$2)</f>
        <v>99.073599999999999</v>
      </c>
      <c r="G2635" s="18" t="str">
        <f t="shared" si="83"/>
        <v>1.99 + 0.99</v>
      </c>
      <c r="H2635" s="27">
        <f>[1]!b_dq_pctchange($A2635,日期设置!$B$2,1)/100</f>
        <v>0</v>
      </c>
      <c r="I2635" s="26">
        <f>[1]!b_pq_pctchange(A2635,日期设置!$B$4,日期设置!$B$2,1)</f>
        <v>0</v>
      </c>
      <c r="J2635" s="26">
        <f>[1]!b_pq_pctchange(A2635,日期设置!$C$4,日期设置!$B$2,1)</f>
        <v>0</v>
      </c>
      <c r="K2635" s="52">
        <f>[1]!b_dq_amount($A2635,日期设置!B$2,2,10000)</f>
        <v>0</v>
      </c>
      <c r="L2635" s="26">
        <f>[1]!b_info_latestpar(A2635,日期设置!$B$2)</f>
        <v>100</v>
      </c>
      <c r="M2635" s="6">
        <f>[1]!b_info_outstandingbalance($A2635,日期设置!B$2)</f>
        <v>5</v>
      </c>
      <c r="N2635" s="7" t="str">
        <f>[1]!b_info_latestissurercreditrating2(A2635,日期设置!$B$2,"102","1")</f>
        <v>AA+</v>
      </c>
      <c r="O2635" s="8">
        <v>4.6399999999999997</v>
      </c>
      <c r="P2635" s="9" t="str">
        <f>[1]!b_info_repurchasedate(A2635)</f>
        <v>2022-03-19</v>
      </c>
      <c r="Q2635" s="8" t="s">
        <v>16920</v>
      </c>
      <c r="R2635" s="2" t="str">
        <f>IF((--IF(P2635=0,Q2635,P2635))&gt;(--日期设置!$B$2),IF(P2635=0,Q2635,P2635),Q2635)</f>
        <v>2022-03-19</v>
      </c>
      <c r="S2635" s="2" t="s">
        <v>17869</v>
      </c>
      <c r="T2635" s="8">
        <f>[1]!b_anal_ptmyear($A2635,日期设置!$B$2)</f>
        <v>1.9917808219178084</v>
      </c>
      <c r="U2635" s="8">
        <f>[1]!b_anal_termifexercise($A2635,日期设置!B$2)</f>
        <v>0.99178082191780825</v>
      </c>
      <c r="V2635" s="10">
        <f>[1]!b_dq_dirtyprice(A2635,日期设置!$B$2)</f>
        <v>99.111699999999999</v>
      </c>
      <c r="W2635" s="11">
        <f>IF(U2635=0,ROUNDUP((Q2635-日期设置!$B$2)/365,0),ROUNDUP((R2635-日期设置!$B$2)/365,0))</f>
        <v>1</v>
      </c>
      <c r="X2635" s="18">
        <f>_xlfn.IFNA(VLOOKUP(A2635,过往入选债券!A:D,4,0),2)</f>
        <v>2</v>
      </c>
      <c r="Y2635">
        <f>_xlfn.IFNA(VLOOKUP(C2635,[2]Sheet1!$A:$A,1,0),3)</f>
        <v>3</v>
      </c>
    </row>
    <row r="2636" spans="1:25" hidden="1" x14ac:dyDescent="0.2">
      <c r="A2636" s="21" t="s">
        <v>8220</v>
      </c>
      <c r="B2636" s="21" t="s">
        <v>8221</v>
      </c>
      <c r="C2636" s="37" t="s">
        <v>389</v>
      </c>
      <c r="D2636" s="26" t="str">
        <f>[1]!b_calc_yield(A2636,日期设置!$B$2,F2636,1,R2636,1,O2636,L2636,S2636,)</f>
        <v>Fetching...</v>
      </c>
      <c r="E2636" s="26">
        <f t="shared" si="82"/>
        <v>8.986654557038376</v>
      </c>
      <c r="F2636" s="18">
        <f>[1]!b_dq_cleanprice($A2636,日期设置!B$2)</f>
        <v>100.956</v>
      </c>
      <c r="G2636" s="18" t="str">
        <f t="shared" si="83"/>
        <v>3.63 + 1.63</v>
      </c>
      <c r="H2636" s="27">
        <f>[1]!b_dq_pctchange($A2636,日期设置!$B$2,1)/100</f>
        <v>0</v>
      </c>
      <c r="I2636" s="26">
        <f>[1]!b_pq_pctchange(A2636,日期设置!$B$4,日期设置!$B$2,1)</f>
        <v>0</v>
      </c>
      <c r="J2636" s="26">
        <f>[1]!b_pq_pctchange(A2636,日期设置!$C$4,日期设置!$B$2,1)</f>
        <v>0.12039518181260045</v>
      </c>
      <c r="K2636" s="52">
        <f>[1]!b_dq_amount($A2636,日期设置!B$2,2,10000)</f>
        <v>0</v>
      </c>
      <c r="L2636" s="26">
        <f>[1]!b_info_latestpar(A2636,日期设置!$B$2)</f>
        <v>100</v>
      </c>
      <c r="M2636" s="6">
        <f>[1]!b_info_outstandingbalance($A2636,日期设置!B$2)</f>
        <v>2</v>
      </c>
      <c r="N2636" s="7" t="str">
        <f>[1]!b_info_latestissurercreditrating2(A2636,日期设置!$B$2,"102","1")</f>
        <v>AA</v>
      </c>
      <c r="O2636" s="8">
        <v>6.28</v>
      </c>
      <c r="P2636" s="9" t="str">
        <f>[1]!b_info_repurchasedate(A2636)</f>
        <v>2022-11-07</v>
      </c>
      <c r="Q2636" s="8" t="s">
        <v>16312</v>
      </c>
      <c r="R2636" s="2" t="str">
        <f>IF((--IF(P2636=0,Q2636,P2636))&gt;(--日期设置!$B$2),IF(P2636=0,Q2636,P2636),Q2636)</f>
        <v>2022-11-07</v>
      </c>
      <c r="S2636" s="2" t="s">
        <v>18208</v>
      </c>
      <c r="T2636" s="8">
        <f>[1]!b_anal_ptmyear($A2636,日期设置!$B$2)</f>
        <v>3.6301369863013697</v>
      </c>
      <c r="U2636" s="8">
        <f>[1]!b_anal_termifexercise($A2636,日期设置!B$2)</f>
        <v>1.6301369863013699</v>
      </c>
      <c r="V2636" s="10">
        <f>[1]!b_dq_dirtyprice(A2636,日期设置!$B$2)</f>
        <v>103.2787</v>
      </c>
      <c r="W2636" s="11">
        <f>IF(U2636=0,ROUNDUP((Q2636-日期设置!$B$2)/365,0),ROUNDUP((R2636-日期设置!$B$2)/365,0))</f>
        <v>2</v>
      </c>
      <c r="X2636" s="18">
        <f>_xlfn.IFNA(VLOOKUP(A2636,过往入选债券!A:D,4,0),2)</f>
        <v>2</v>
      </c>
      <c r="Y2636">
        <f>_xlfn.IFNA(VLOOKUP(C2636,[2]Sheet1!$A:$A,1,0),3)</f>
        <v>3</v>
      </c>
    </row>
    <row r="2637" spans="1:25" hidden="1" x14ac:dyDescent="0.2">
      <c r="A2637" s="21" t="s">
        <v>19935</v>
      </c>
      <c r="B2637" s="21" t="s">
        <v>19936</v>
      </c>
      <c r="C2637" s="46" t="s">
        <v>13643</v>
      </c>
      <c r="D2637" s="26" t="str">
        <f>[1]!b_calc_yield(A2637,日期设置!$B$2,F2637,1,R2637,1,O2637,L2637,S2637,)</f>
        <v>Fetching...</v>
      </c>
      <c r="E2637" s="26">
        <f t="shared" si="82"/>
        <v>35.031369246610545</v>
      </c>
      <c r="F2637" s="18">
        <f>[1]!b_dq_cleanprice($A2637,日期设置!B$2)</f>
        <v>99.115300000000005</v>
      </c>
      <c r="G2637" s="18" t="str">
        <f t="shared" si="83"/>
        <v>6.40 + 0</v>
      </c>
      <c r="H2637" s="27">
        <f>[1]!b_dq_pctchange($A2637,日期设置!$B$2,1)/100</f>
        <v>0</v>
      </c>
      <c r="I2637" s="26">
        <f>[1]!b_pq_pctchange(A2637,日期设置!$B$4,日期设置!$B$2,1)</f>
        <v>0</v>
      </c>
      <c r="J2637" s="26">
        <f>[1]!b_pq_pctchange(A2637,日期设置!$C$4,日期设置!$B$2,1)</f>
        <v>0</v>
      </c>
      <c r="K2637" s="52">
        <f>[1]!b_dq_amount($A2637,日期设置!B$2,2,10000)</f>
        <v>0</v>
      </c>
      <c r="L2637" s="26">
        <f>[1]!b_info_latestpar(A2637,日期设置!$B$2)</f>
        <v>100</v>
      </c>
      <c r="M2637" s="6">
        <f>[1]!b_info_outstandingbalance($A2637,日期设置!B$2)</f>
        <v>10</v>
      </c>
      <c r="N2637" s="7" t="str">
        <f>[1]!b_info_latestissurercreditrating2(A2637,日期设置!$B$2,"102","1")</f>
        <v>AA</v>
      </c>
      <c r="O2637" s="8">
        <v>5.46</v>
      </c>
      <c r="P2637" s="9">
        <f>[1]!b_info_repurchasedate(A2637)</f>
        <v>0</v>
      </c>
      <c r="Q2637" s="8" t="s">
        <v>20017</v>
      </c>
      <c r="R2637" s="2" t="str">
        <f>IF((--IF(P2637=0,Q2637,P2637))&gt;(--日期设置!$B$2),IF(P2637=0,Q2637,P2637),Q2637)</f>
        <v>2027-08-17</v>
      </c>
      <c r="S2637" s="47" t="s">
        <v>19101</v>
      </c>
      <c r="T2637" s="8">
        <f>[1]!b_anal_ptmyear($A2637,日期设置!$B$2)</f>
        <v>6.4054794520547942</v>
      </c>
      <c r="U2637" s="8">
        <f>[1]!b_anal_termifexercise($A2637,日期设置!B$2)</f>
        <v>0</v>
      </c>
      <c r="V2637" s="10">
        <f>[1]!b_dq_dirtyprice(A2637,日期设置!$B$2)</f>
        <v>102.3614</v>
      </c>
      <c r="W2637" s="11">
        <f>IF(U2637=0,ROUNDUP((Q2637-日期设置!$B$2)/365,0),ROUNDUP((R2637-日期设置!$B$2)/365,0))</f>
        <v>7</v>
      </c>
      <c r="X2637" s="18">
        <f>_xlfn.IFNA(VLOOKUP(A2637,过往入选债券!A:D,4,0),2)</f>
        <v>2</v>
      </c>
      <c r="Y2637" s="45">
        <f>_xlfn.IFNA(VLOOKUP(C2637,[2]Sheet1!$A:$A,1,0),3)</f>
        <v>3</v>
      </c>
    </row>
    <row r="2638" spans="1:25" hidden="1" x14ac:dyDescent="0.2">
      <c r="A2638" s="21" t="s">
        <v>9065</v>
      </c>
      <c r="B2638" s="21" t="s">
        <v>9066</v>
      </c>
      <c r="C2638" s="37" t="s">
        <v>5030</v>
      </c>
      <c r="D2638" s="26" t="str">
        <f>[1]!b_calc_yield(A2638,日期设置!$B$2,F2638,1,R2638,1,O2638,L2638,S2638,)</f>
        <v>Fetching...</v>
      </c>
      <c r="E2638" s="26">
        <f t="shared" si="82"/>
        <v>7.7717002647905931</v>
      </c>
      <c r="F2638" s="18">
        <f>[1]!b_dq_cleanprice($A2638,日期设置!B$2)</f>
        <v>100.1482</v>
      </c>
      <c r="G2638" s="18" t="str">
        <f t="shared" si="83"/>
        <v>1.42 + 0</v>
      </c>
      <c r="H2638" s="27">
        <f>[1]!b_dq_pctchange($A2638,日期设置!$B$2,1)/100</f>
        <v>0</v>
      </c>
      <c r="I2638" s="26">
        <f>[1]!b_pq_pctchange(A2638,日期设置!$B$4,日期设置!$B$2,1)</f>
        <v>0</v>
      </c>
      <c r="J2638" s="26">
        <f>[1]!b_pq_pctchange(A2638,日期设置!$C$4,日期设置!$B$2,1)</f>
        <v>-0.18339077584264823</v>
      </c>
      <c r="K2638" s="52">
        <f>[1]!b_dq_amount($A2638,日期设置!B$2,2,10000)</f>
        <v>0</v>
      </c>
      <c r="L2638" s="26">
        <f>[1]!b_info_latestpar(A2638,日期设置!$B$2)</f>
        <v>100</v>
      </c>
      <c r="M2638" s="6">
        <f>[1]!b_info_outstandingbalance($A2638,日期设置!B$2)</f>
        <v>6</v>
      </c>
      <c r="N2638" s="7" t="str">
        <f>[1]!b_info_latestissurercreditrating2(A2638,日期设置!$B$2,"102","1")</f>
        <v>AA+</v>
      </c>
      <c r="O2638" s="8">
        <v>5.76</v>
      </c>
      <c r="P2638" s="9">
        <f>[1]!b_info_repurchasedate(A2638)</f>
        <v>0</v>
      </c>
      <c r="Q2638" s="8" t="s">
        <v>16070</v>
      </c>
      <c r="R2638" s="2" t="str">
        <f>IF((--IF(P2638=0,Q2638,P2638))&gt;(--日期设置!$B$2),IF(P2638=0,Q2638,P2638),Q2638)</f>
        <v>2022-08-23</v>
      </c>
      <c r="S2638" s="2" t="s">
        <v>17856</v>
      </c>
      <c r="T2638" s="8">
        <f>[1]!b_anal_ptmyear($A2638,日期设置!$B$2)</f>
        <v>1.4219178082191781</v>
      </c>
      <c r="U2638" s="8">
        <f>[1]!b_anal_termifexercise($A2638,日期设置!B$2)</f>
        <v>0</v>
      </c>
      <c r="V2638" s="10">
        <f>[1]!b_dq_dirtyprice(A2638,日期设置!$B$2)</f>
        <v>103.47799999999999</v>
      </c>
      <c r="W2638" s="11">
        <f>IF(U2638=0,ROUNDUP((Q2638-日期设置!$B$2)/365,0),ROUNDUP((R2638-日期设置!$B$2)/365,0))</f>
        <v>2</v>
      </c>
      <c r="X2638" s="18">
        <f>_xlfn.IFNA(VLOOKUP(A2638,过往入选债券!A:D,4,0),2)</f>
        <v>2</v>
      </c>
      <c r="Y2638">
        <f>_xlfn.IFNA(VLOOKUP(C2638,[2]Sheet1!$A:$A,1,0),3)</f>
        <v>3</v>
      </c>
    </row>
    <row r="2639" spans="1:25" hidden="1" x14ac:dyDescent="0.2">
      <c r="A2639" s="21" t="s">
        <v>2727</v>
      </c>
      <c r="B2639" s="21" t="s">
        <v>2728</v>
      </c>
      <c r="C2639" s="37" t="s">
        <v>1467</v>
      </c>
      <c r="D2639" s="26" t="str">
        <f>[1]!b_calc_yield(A2639,日期设置!$B$2,F2639,1,R2639,1,O2639,L2639,S2639,)</f>
        <v>Fetching...</v>
      </c>
      <c r="E2639" s="26">
        <f t="shared" si="82"/>
        <v>5.4958944923292341</v>
      </c>
      <c r="F2639" s="18">
        <f>[1]!b_dq_cleanprice($A2639,日期设置!B$2)</f>
        <v>101.7353</v>
      </c>
      <c r="G2639" s="18" t="str">
        <f t="shared" si="83"/>
        <v>2.97 + 0.97</v>
      </c>
      <c r="H2639" s="27">
        <f>[1]!b_dq_pctchange($A2639,日期设置!$B$2,1)/100</f>
        <v>0</v>
      </c>
      <c r="I2639" s="26">
        <f>[1]!b_pq_pctchange(A2639,日期设置!$B$4,日期设置!$B$2,1)</f>
        <v>0.38264387380053638</v>
      </c>
      <c r="J2639" s="26">
        <f>[1]!b_pq_pctchange(A2639,日期设置!$C$4,日期设置!$B$2,1)</f>
        <v>0.43794308911785401</v>
      </c>
      <c r="K2639" s="52">
        <f>[1]!b_dq_amount($A2639,日期设置!B$2,2,10000)</f>
        <v>0</v>
      </c>
      <c r="L2639" s="26">
        <f>[1]!b_info_latestpar(A2639,日期设置!$B$2)</f>
        <v>100</v>
      </c>
      <c r="M2639" s="6">
        <f>[1]!b_info_outstandingbalance($A2639,日期设置!B$2)</f>
        <v>2.4</v>
      </c>
      <c r="N2639" s="7">
        <f>[1]!b_info_latestissurercreditrating2(A2639,日期设置!$B$2,"102","1")</f>
        <v>0</v>
      </c>
      <c r="O2639" s="8">
        <v>7.5</v>
      </c>
      <c r="P2639" s="9" t="str">
        <f>[1]!b_info_repurchasedate(A2639)</f>
        <v>2022-03-14</v>
      </c>
      <c r="Q2639" s="8" t="s">
        <v>16619</v>
      </c>
      <c r="R2639" s="2" t="str">
        <f>IF((--IF(P2639=0,Q2639,P2639))&gt;(--日期设置!$B$2),IF(P2639=0,Q2639,P2639),Q2639)</f>
        <v>2022-03-14</v>
      </c>
      <c r="S2639" s="2" t="s">
        <v>17994</v>
      </c>
      <c r="T2639" s="8">
        <f>[1]!b_anal_ptmyear($A2639,日期设置!$B$2)</f>
        <v>2.978082191780822</v>
      </c>
      <c r="U2639" s="8">
        <f>[1]!b_anal_termifexercise($A2639,日期设置!B$2)</f>
        <v>0.9780821917808219</v>
      </c>
      <c r="V2639" s="10">
        <f>[1]!b_dq_dirtyprice(A2639,日期设置!$B$2)</f>
        <v>101.8997</v>
      </c>
      <c r="W2639" s="11">
        <f>IF(U2639=0,ROUNDUP((Q2639-日期设置!$B$2)/365,0),ROUNDUP((R2639-日期设置!$B$2)/365,0))</f>
        <v>1</v>
      </c>
      <c r="X2639" s="18">
        <f>_xlfn.IFNA(VLOOKUP(A2639,过往入选债券!A:D,4,0),2)</f>
        <v>2</v>
      </c>
      <c r="Y2639">
        <f>_xlfn.IFNA(VLOOKUP(C2639,[2]Sheet1!$A:$A,1,0),3)</f>
        <v>3</v>
      </c>
    </row>
    <row r="2640" spans="1:25" hidden="1" x14ac:dyDescent="0.2">
      <c r="A2640" s="21" t="s">
        <v>4781</v>
      </c>
      <c r="B2640" s="21" t="s">
        <v>4782</v>
      </c>
      <c r="C2640" s="37" t="s">
        <v>116</v>
      </c>
      <c r="D2640" s="26" t="str">
        <f>[1]!b_calc_yield(A2640,日期设置!$B$2,F2640,1,R2640,1,O2640,L2640,S2640,)</f>
        <v>Fetching...</v>
      </c>
      <c r="E2640" s="26">
        <f t="shared" si="82"/>
        <v>12.711676472947397</v>
      </c>
      <c r="F2640" s="18">
        <f>[1]!b_dq_cleanprice($A2640,日期设置!B$2)</f>
        <v>101.8152</v>
      </c>
      <c r="G2640" s="18" t="str">
        <f t="shared" si="83"/>
        <v>4.35 + 2.35</v>
      </c>
      <c r="H2640" s="27">
        <f>[1]!b_dq_pctchange($A2640,日期设置!$B$2,1)/100</f>
        <v>0</v>
      </c>
      <c r="I2640" s="26">
        <f>[1]!b_pq_pctchange(A2640,日期设置!$B$4,日期设置!$B$2,1)</f>
        <v>0</v>
      </c>
      <c r="J2640" s="26">
        <f>[1]!b_pq_pctchange(A2640,日期设置!$C$4,日期设置!$B$2,1)</f>
        <v>1.2322037386690052</v>
      </c>
      <c r="K2640" s="52">
        <f>[1]!b_dq_amount($A2640,日期设置!B$2,2,10000)</f>
        <v>0</v>
      </c>
      <c r="L2640" s="26">
        <f>[1]!b_info_latestpar(A2640,日期设置!$B$2)</f>
        <v>100</v>
      </c>
      <c r="M2640" s="6">
        <f>[1]!b_info_outstandingbalance($A2640,日期设置!B$2)</f>
        <v>10</v>
      </c>
      <c r="N2640" s="7">
        <f>[1]!b_info_latestissurercreditrating2(A2640,日期设置!$B$2,"102","1")</f>
        <v>0</v>
      </c>
      <c r="O2640" s="8">
        <v>6.48</v>
      </c>
      <c r="P2640" s="9" t="str">
        <f>[1]!b_info_repurchasedate(A2640)</f>
        <v>2023-07-31</v>
      </c>
      <c r="Q2640" s="8" t="s">
        <v>16129</v>
      </c>
      <c r="R2640" s="2" t="str">
        <f>IF((--IF(P2640=0,Q2640,P2640))&gt;(--日期设置!$B$2),IF(P2640=0,Q2640,P2640),Q2640)</f>
        <v>2023-07-31</v>
      </c>
      <c r="S2640" s="2" t="s">
        <v>17915</v>
      </c>
      <c r="T2640" s="8">
        <f>[1]!b_anal_ptmyear($A2640,日期设置!$B$2)</f>
        <v>4.3589041095890408</v>
      </c>
      <c r="U2640" s="8">
        <f>[1]!b_anal_termifexercise($A2640,日期设置!B$2)</f>
        <v>2.3589041095890413</v>
      </c>
      <c r="V2640" s="10">
        <f>[1]!b_dq_dirtyprice(A2640,日期设置!$B$2)</f>
        <v>105.9695</v>
      </c>
      <c r="W2640" s="11">
        <f>IF(U2640=0,ROUNDUP((Q2640-日期设置!$B$2)/365,0),ROUNDUP((R2640-日期设置!$B$2)/365,0))</f>
        <v>3</v>
      </c>
      <c r="X2640" s="18">
        <f>_xlfn.IFNA(VLOOKUP(A2640,过往入选债券!A:D,4,0),2)</f>
        <v>2</v>
      </c>
      <c r="Y2640">
        <f>_xlfn.IFNA(VLOOKUP(C2640,[2]Sheet1!$A:$A,1,0),3)</f>
        <v>3</v>
      </c>
    </row>
    <row r="2641" spans="1:25" hidden="1" x14ac:dyDescent="0.2">
      <c r="A2641" s="28" t="s">
        <v>20096</v>
      </c>
      <c r="B2641" s="28" t="s">
        <v>20097</v>
      </c>
      <c r="C2641" s="39" t="s">
        <v>180</v>
      </c>
      <c r="D2641" s="26" t="str">
        <f>[1]!b_calc_yield(A2641,日期设置!$B$2,F2641,1,R2641,1,O2641,L2641,S2641,)</f>
        <v>Fetching...</v>
      </c>
      <c r="E2641" s="26">
        <f t="shared" si="82"/>
        <v>13.564583327287515</v>
      </c>
      <c r="F2641" s="18">
        <f>[1]!b_dq_cleanprice($A2641,日期设置!B$2)</f>
        <v>100.374</v>
      </c>
      <c r="G2641" s="18" t="str">
        <f t="shared" si="83"/>
        <v>2.48 + 0</v>
      </c>
      <c r="H2641" s="27">
        <f>[1]!b_dq_pctchange($A2641,日期设置!$B$2,1)/100</f>
        <v>0</v>
      </c>
      <c r="I2641" s="26">
        <f>[1]!b_pq_pctchange(A2641,日期设置!$B$4,日期设置!$B$2,1)</f>
        <v>0</v>
      </c>
      <c r="J2641" s="26">
        <f>[1]!b_pq_pctchange(A2641,日期设置!$C$4,日期设置!$B$2,1)</f>
        <v>0</v>
      </c>
      <c r="K2641" s="52">
        <f>[1]!b_dq_amount($A2641,日期设置!B$2,2,10000)</f>
        <v>0</v>
      </c>
      <c r="L2641" s="26">
        <f>[1]!b_info_latestpar(A2641,日期设置!$B$2)</f>
        <v>100</v>
      </c>
      <c r="M2641" s="6">
        <f>[1]!b_info_outstandingbalance($A2641,日期设置!B$2)</f>
        <v>3</v>
      </c>
      <c r="N2641" s="7">
        <f>[1]!b_info_latestissurercreditrating2(A2641,日期设置!$B$2,"102","1")</f>
        <v>0</v>
      </c>
      <c r="O2641" s="8">
        <v>5.8</v>
      </c>
      <c r="P2641" s="9">
        <f>[1]!b_info_repurchasedate(A2641)</f>
        <v>0</v>
      </c>
      <c r="Q2641" s="8" t="s">
        <v>16991</v>
      </c>
      <c r="R2641" s="2" t="str">
        <f>IF((--IF(P2641=0,Q2641,P2641))&gt;(--日期设置!$B$2),IF(P2641=0,Q2641,P2641),Q2641)</f>
        <v>2023-09-14</v>
      </c>
      <c r="S2641" s="31" t="s">
        <v>16081</v>
      </c>
      <c r="T2641" s="8">
        <f>[1]!b_anal_ptmyear($A2641,日期设置!$B$2)</f>
        <v>2.4821917808219176</v>
      </c>
      <c r="U2641" s="8">
        <f>[1]!b_anal_termifexercise($A2641,日期设置!B$2)</f>
        <v>0</v>
      </c>
      <c r="V2641" s="10">
        <f>[1]!b_dq_dirtyprice(A2641,日期设置!$B$2)</f>
        <v>103.37730000000001</v>
      </c>
      <c r="W2641" s="11">
        <f>IF(U2641=0,ROUNDUP((Q2641-日期设置!$B$2)/365,0),ROUNDUP((R2641-日期设置!$B$2)/365,0))</f>
        <v>3</v>
      </c>
      <c r="X2641" s="18">
        <f>_xlfn.IFNA(VLOOKUP(A2641,过往入选债券!A:D,4,0),2)</f>
        <v>2</v>
      </c>
      <c r="Y2641">
        <f>_xlfn.IFNA(VLOOKUP(C2641,[2]Sheet1!$A:$A,1,0),3)</f>
        <v>3</v>
      </c>
    </row>
    <row r="2642" spans="1:25" hidden="1" x14ac:dyDescent="0.2">
      <c r="A2642" s="21" t="s">
        <v>8560</v>
      </c>
      <c r="B2642" s="21" t="s">
        <v>8561</v>
      </c>
      <c r="C2642" s="37" t="s">
        <v>8562</v>
      </c>
      <c r="D2642" s="26" t="str">
        <f>[1]!b_calc_yield(A2642,日期设置!$B$2,F2642,1,R2642,1,O2642,L2642,S2642,)</f>
        <v>Fetching...</v>
      </c>
      <c r="E2642" s="26">
        <f t="shared" si="82"/>
        <v>6.6316750733461882</v>
      </c>
      <c r="F2642" s="18">
        <f>[1]!b_dq_cleanprice($A2642,日期设置!B$2)</f>
        <v>100.4042</v>
      </c>
      <c r="G2642" s="18" t="str">
        <f t="shared" si="83"/>
        <v>1.23 + 0</v>
      </c>
      <c r="H2642" s="27">
        <f>[1]!b_dq_pctchange($A2642,日期设置!$B$2,1)/100</f>
        <v>0</v>
      </c>
      <c r="I2642" s="26">
        <f>[1]!b_pq_pctchange(A2642,日期设置!$B$4,日期设置!$B$2,1)</f>
        <v>0</v>
      </c>
      <c r="J2642" s="26">
        <f>[1]!b_pq_pctchange(A2642,日期设置!$C$4,日期设置!$B$2,1)</f>
        <v>4.2446513407525685E-2</v>
      </c>
      <c r="K2642" s="52">
        <f>[1]!b_dq_amount($A2642,日期设置!B$2,2,10000)</f>
        <v>0</v>
      </c>
      <c r="L2642" s="26">
        <f>[1]!b_info_latestpar(A2642,日期设置!$B$2)</f>
        <v>100</v>
      </c>
      <c r="M2642" s="6">
        <f>[1]!b_info_outstandingbalance($A2642,日期设置!B$2)</f>
        <v>2.5</v>
      </c>
      <c r="N2642" s="7" t="str">
        <f>[1]!b_info_latestissurercreditrating2(A2642,日期设置!$B$2,"102","1")</f>
        <v>AA</v>
      </c>
      <c r="O2642" s="8">
        <v>5.99</v>
      </c>
      <c r="P2642" s="9">
        <f>[1]!b_info_repurchasedate(A2642)</f>
        <v>0</v>
      </c>
      <c r="Q2642" s="8" t="s">
        <v>16001</v>
      </c>
      <c r="R2642" s="2" t="str">
        <f>IF((--IF(P2642=0,Q2642,P2642))&gt;(--日期设置!$B$2),IF(P2642=0,Q2642,P2642),Q2642)</f>
        <v>2022-06-14</v>
      </c>
      <c r="S2642" s="2" t="s">
        <v>17790</v>
      </c>
      <c r="T2642" s="8">
        <f>[1]!b_anal_ptmyear($A2642,日期设置!$B$2)</f>
        <v>1.2301369863013698</v>
      </c>
      <c r="U2642" s="8">
        <f>[1]!b_anal_termifexercise($A2642,日期设置!B$2)</f>
        <v>0</v>
      </c>
      <c r="V2642" s="10">
        <f>[1]!b_dq_dirtyprice(A2642,日期设置!$B$2)</f>
        <v>105.0157</v>
      </c>
      <c r="W2642" s="11">
        <f>IF(U2642=0,ROUNDUP((Q2642-日期设置!$B$2)/365,0),ROUNDUP((R2642-日期设置!$B$2)/365,0))</f>
        <v>2</v>
      </c>
      <c r="X2642" s="18">
        <f>_xlfn.IFNA(VLOOKUP(A2642,过往入选债券!A:D,4,0),2)</f>
        <v>2</v>
      </c>
      <c r="Y2642">
        <f>_xlfn.IFNA(VLOOKUP(C2642,[2]Sheet1!$A:$A,1,0),3)</f>
        <v>3</v>
      </c>
    </row>
    <row r="2643" spans="1:25" hidden="1" x14ac:dyDescent="0.2">
      <c r="A2643" s="21" t="s">
        <v>3450</v>
      </c>
      <c r="B2643" s="21" t="s">
        <v>3451</v>
      </c>
      <c r="C2643" s="37" t="s">
        <v>139</v>
      </c>
      <c r="D2643" s="26" t="str">
        <f>[1]!b_calc_yield(A2643,日期设置!$B$2,F2643,1,R2643,1,O2643,L2643,S2643,)</f>
        <v>Fetching...</v>
      </c>
      <c r="E2643" s="26">
        <f t="shared" si="82"/>
        <v>8.1500126813067943</v>
      </c>
      <c r="F2643" s="18">
        <f>[1]!b_dq_cleanprice($A2643,日期设置!B$2)</f>
        <v>101.19</v>
      </c>
      <c r="G2643" s="18" t="str">
        <f t="shared" si="83"/>
        <v>3.49 + 1.49</v>
      </c>
      <c r="H2643" s="27">
        <f>[1]!b_dq_pctchange($A2643,日期设置!$B$2,1)/100</f>
        <v>0</v>
      </c>
      <c r="I2643" s="26">
        <f>[1]!b_pq_pctchange(A2643,日期设置!$B$4,日期设置!$B$2,1)</f>
        <v>0</v>
      </c>
      <c r="J2643" s="26">
        <f>[1]!b_pq_pctchange(A2643,日期设置!$C$4,日期设置!$B$2,1)</f>
        <v>0</v>
      </c>
      <c r="K2643" s="52">
        <f>[1]!b_dq_amount($A2643,日期设置!B$2,2,10000)</f>
        <v>0</v>
      </c>
      <c r="L2643" s="26">
        <f>[1]!b_info_latestpar(A2643,日期设置!$B$2)</f>
        <v>100</v>
      </c>
      <c r="M2643" s="6">
        <f>[1]!b_info_outstandingbalance($A2643,日期设置!B$2)</f>
        <v>10</v>
      </c>
      <c r="N2643" s="7">
        <f>[1]!b_info_latestissurercreditrating2(A2643,日期设置!$B$2,"102","1")</f>
        <v>0</v>
      </c>
      <c r="O2643" s="8">
        <v>6.5</v>
      </c>
      <c r="P2643" s="9" t="str">
        <f>[1]!b_info_repurchasedate(A2643)</f>
        <v>2022-09-18</v>
      </c>
      <c r="Q2643" s="8" t="s">
        <v>16381</v>
      </c>
      <c r="R2643" s="2" t="str">
        <f>IF((--IF(P2643=0,Q2643,P2643))&gt;(--日期设置!$B$2),IF(P2643=0,Q2643,P2643),Q2643)</f>
        <v>2022-09-18</v>
      </c>
      <c r="S2643" s="2" t="s">
        <v>18157</v>
      </c>
      <c r="T2643" s="8">
        <f>[1]!b_anal_ptmyear($A2643,日期设置!$B$2)</f>
        <v>3.493150684931507</v>
      </c>
      <c r="U2643" s="8">
        <f>[1]!b_anal_termifexercise($A2643,日期设置!B$2)</f>
        <v>1.4931506849315068</v>
      </c>
      <c r="V2643" s="10">
        <f>[1]!b_dq_dirtyprice(A2643,日期设置!$B$2)</f>
        <v>104.4845</v>
      </c>
      <c r="W2643" s="11">
        <f>IF(U2643=0,ROUNDUP((Q2643-日期设置!$B$2)/365,0),ROUNDUP((R2643-日期设置!$B$2)/365,0))</f>
        <v>2</v>
      </c>
      <c r="X2643" s="18">
        <f>_xlfn.IFNA(VLOOKUP(A2643,过往入选债券!A:D,4,0),2)</f>
        <v>2</v>
      </c>
      <c r="Y2643">
        <f>_xlfn.IFNA(VLOOKUP(C2643,[2]Sheet1!$A:$A,1,0),3)</f>
        <v>3</v>
      </c>
    </row>
    <row r="2644" spans="1:25" hidden="1" x14ac:dyDescent="0.2">
      <c r="A2644" s="28" t="s">
        <v>19356</v>
      </c>
      <c r="B2644" s="28" t="s">
        <v>19357</v>
      </c>
      <c r="C2644" s="38" t="s">
        <v>5962</v>
      </c>
      <c r="D2644" s="26" t="str">
        <f>[1]!b_calc_yield(A2644,日期设置!$B$2,F2644,1,R2644,1,O2644,L2644,S2644,)</f>
        <v>Fetching...</v>
      </c>
      <c r="E2644" s="26">
        <f t="shared" si="82"/>
        <v>2.4150088114256674</v>
      </c>
      <c r="F2644" s="18">
        <f>[1]!b_dq_cleanprice($A2644,日期设置!B$2)</f>
        <v>99.349500000000006</v>
      </c>
      <c r="G2644" s="18" t="str">
        <f t="shared" si="83"/>
        <v>0.43 + 0</v>
      </c>
      <c r="H2644" s="27">
        <f>[1]!b_dq_pctchange($A2644,日期设置!$B$2,1)/100</f>
        <v>0</v>
      </c>
      <c r="I2644" s="26">
        <f>[1]!b_pq_pctchange(A2644,日期设置!$B$4,日期设置!$B$2,1)</f>
        <v>0.17746676279449847</v>
      </c>
      <c r="J2644" s="26">
        <f>[1]!b_pq_pctchange(A2644,日期设置!$C$4,日期设置!$B$2,1)</f>
        <v>0.17746676279449847</v>
      </c>
      <c r="K2644" s="52">
        <f>[1]!b_dq_amount($A2644,日期设置!B$2,2,10000)</f>
        <v>0</v>
      </c>
      <c r="L2644" s="26">
        <f>[1]!b_info_latestpar(A2644,日期设置!$B$2)</f>
        <v>100</v>
      </c>
      <c r="M2644" s="6">
        <f>[1]!b_info_outstandingbalance($A2644,日期设置!B$2)</f>
        <v>4</v>
      </c>
      <c r="N2644" s="7" t="str">
        <f>[1]!b_info_latestissurercreditrating2(A2644,日期设置!$B$2,"102","1")</f>
        <v>AA+</v>
      </c>
      <c r="O2644" s="8">
        <v>4.2</v>
      </c>
      <c r="P2644" s="9">
        <f>[1]!b_info_repurchasedate(A2644)</f>
        <v>0</v>
      </c>
      <c r="Q2644" s="8" t="s">
        <v>16109</v>
      </c>
      <c r="R2644" s="2" t="str">
        <f>IF((--IF(P2644=0,Q2644,P2644))&gt;(--日期设置!$B$2),IF(P2644=0,Q2644,P2644),Q2644)</f>
        <v>2021-08-26</v>
      </c>
      <c r="S2644" s="31" t="s">
        <v>19098</v>
      </c>
      <c r="T2644" s="8">
        <f>[1]!b_anal_ptmyear($A2644,日期设置!$B$2)</f>
        <v>0.43013698630136987</v>
      </c>
      <c r="U2644" s="8">
        <f>[1]!b_anal_termifexercise($A2644,日期设置!B$2)</f>
        <v>0</v>
      </c>
      <c r="V2644" s="10">
        <f>[1]!b_dq_dirtyprice(A2644,日期设置!$B$2)</f>
        <v>101.74290000000001</v>
      </c>
      <c r="W2644" s="11">
        <f>IF(U2644=0,ROUNDUP((Q2644-日期设置!$B$2)/365,0),ROUNDUP((R2644-日期设置!$B$2)/365,0))</f>
        <v>1</v>
      </c>
      <c r="X2644" s="18">
        <f>_xlfn.IFNA(VLOOKUP(A2644,过往入选债券!A:D,4,0),2)</f>
        <v>2</v>
      </c>
      <c r="Y2644">
        <f>_xlfn.IFNA(VLOOKUP(C2644,[2]Sheet1!$A:$A,1,0),3)</f>
        <v>3</v>
      </c>
    </row>
    <row r="2645" spans="1:25" hidden="1" x14ac:dyDescent="0.2">
      <c r="A2645" s="28" t="s">
        <v>20518</v>
      </c>
      <c r="B2645" s="28" t="s">
        <v>20519</v>
      </c>
      <c r="C2645" s="39" t="s">
        <v>3578</v>
      </c>
      <c r="D2645" s="26" t="str">
        <f>[1]!b_calc_yield(A2645,日期设置!$B$2,F2645,1,R2645,1,O2645,L2645,S2645,)</f>
        <v>Fetching...</v>
      </c>
      <c r="E2645" s="26">
        <f t="shared" si="82"/>
        <v>13.803392963361706</v>
      </c>
      <c r="F2645" s="18">
        <f>[1]!b_dq_cleanprice($A2645,日期设置!B$2)</f>
        <v>99.135800000000003</v>
      </c>
      <c r="G2645" s="18" t="str">
        <f t="shared" si="83"/>
        <v>2.50 + 0</v>
      </c>
      <c r="H2645" s="27">
        <f>[1]!b_dq_pctchange($A2645,日期设置!$B$2,1)/100</f>
        <v>0</v>
      </c>
      <c r="I2645" s="26">
        <f>[1]!b_pq_pctchange(A2645,日期设置!$B$4,日期设置!$B$2,1)</f>
        <v>0</v>
      </c>
      <c r="J2645" s="26">
        <f>[1]!b_pq_pctchange(A2645,日期设置!$C$4,日期设置!$B$2,1)</f>
        <v>-0.17541033128587155</v>
      </c>
      <c r="K2645" s="52">
        <f>[1]!b_dq_amount($A2645,日期设置!B$2,2,10000)</f>
        <v>0</v>
      </c>
      <c r="L2645" s="26">
        <f>[1]!b_info_latestpar(A2645,日期设置!$B$2)</f>
        <v>100</v>
      </c>
      <c r="M2645" s="6">
        <f>[1]!b_info_outstandingbalance($A2645,日期设置!B$2)</f>
        <v>5</v>
      </c>
      <c r="N2645" s="7" t="str">
        <f>[1]!b_info_latestissurercreditrating2(A2645,日期设置!$B$2,"102","1")</f>
        <v>AA+</v>
      </c>
      <c r="O2645" s="8">
        <v>5.25</v>
      </c>
      <c r="P2645" s="9">
        <f>[1]!b_info_repurchasedate(A2645)</f>
        <v>0</v>
      </c>
      <c r="Q2645" s="8" t="s">
        <v>20844</v>
      </c>
      <c r="R2645" s="2" t="str">
        <f>IF((--IF(P2645=0,Q2645,P2645))&gt;(--日期设置!$B$2),IF(P2645=0,Q2645,P2645),Q2645)</f>
        <v>2023-09-24</v>
      </c>
      <c r="S2645" s="31" t="s">
        <v>17569</v>
      </c>
      <c r="T2645" s="8">
        <f>[1]!b_anal_ptmyear($A2645,日期设置!$B$2)</f>
        <v>2.5095890410958903</v>
      </c>
      <c r="U2645" s="8">
        <f>[1]!b_anal_termifexercise($A2645,日期设置!B$2)</f>
        <v>0</v>
      </c>
      <c r="V2645" s="10">
        <f>[1]!b_dq_dirtyprice(A2645,日期设置!$B$2)</f>
        <v>101.7105</v>
      </c>
      <c r="W2645" s="11">
        <f>IF(U2645=0,ROUNDUP((Q2645-日期设置!$B$2)/365,0),ROUNDUP((R2645-日期设置!$B$2)/365,0))</f>
        <v>3</v>
      </c>
      <c r="X2645" s="18">
        <f>_xlfn.IFNA(VLOOKUP(A2645,过往入选债券!A:D,4,0),2)</f>
        <v>2</v>
      </c>
      <c r="Y2645">
        <f>_xlfn.IFNA(VLOOKUP(C2645,[2]Sheet1!$A:$A,1,0),3)</f>
        <v>3</v>
      </c>
    </row>
    <row r="2646" spans="1:25" hidden="1" x14ac:dyDescent="0.2">
      <c r="A2646" s="21" t="s">
        <v>11232</v>
      </c>
      <c r="B2646" s="21" t="s">
        <v>11233</v>
      </c>
      <c r="C2646" s="37" t="s">
        <v>88</v>
      </c>
      <c r="D2646" s="26" t="str">
        <f>[1]!b_calc_yield(A2646,日期设置!$B$2,F2646,1,R2646,1,O2646,L2646,S2646,)</f>
        <v>Fetching...</v>
      </c>
      <c r="E2646" s="26">
        <f t="shared" si="82"/>
        <v>12.284452643829336</v>
      </c>
      <c r="F2646" s="18">
        <f>[1]!b_dq_cleanprice($A2646,日期设置!B$2)</f>
        <v>98.648200000000003</v>
      </c>
      <c r="G2646" s="18" t="str">
        <f t="shared" si="83"/>
        <v>4.25 + 2.25</v>
      </c>
      <c r="H2646" s="27">
        <f>[1]!b_dq_pctchange($A2646,日期设置!$B$2,1)/100</f>
        <v>0</v>
      </c>
      <c r="I2646" s="26">
        <f>[1]!b_pq_pctchange(A2646,日期设置!$B$4,日期设置!$B$2,1)</f>
        <v>0</v>
      </c>
      <c r="J2646" s="26">
        <f>[1]!b_pq_pctchange(A2646,日期设置!$C$4,日期设置!$B$2,1)</f>
        <v>0.45856377784046154</v>
      </c>
      <c r="K2646" s="52">
        <f>[1]!b_dq_amount($A2646,日期设置!B$2,2,10000)</f>
        <v>0</v>
      </c>
      <c r="L2646" s="26">
        <f>[1]!b_info_latestpar(A2646,日期设置!$B$2)</f>
        <v>100</v>
      </c>
      <c r="M2646" s="6">
        <f>[1]!b_info_outstandingbalance($A2646,日期设置!B$2)</f>
        <v>9</v>
      </c>
      <c r="N2646" s="7" t="str">
        <f>[1]!b_info_latestissurercreditrating2(A2646,日期设置!$B$2,"102","1")</f>
        <v>AA+</v>
      </c>
      <c r="O2646" s="8">
        <v>4.97</v>
      </c>
      <c r="P2646" s="9" t="str">
        <f>[1]!b_info_repurchasedate(A2646)</f>
        <v>2023-06-24</v>
      </c>
      <c r="Q2646" s="8" t="s">
        <v>16542</v>
      </c>
      <c r="R2646" s="2" t="str">
        <f>IF((--IF(P2646=0,Q2646,P2646))&gt;(--日期设置!$B$2),IF(P2646=0,Q2646,P2646),Q2646)</f>
        <v>2023-06-24</v>
      </c>
      <c r="S2646" s="2" t="s">
        <v>17996</v>
      </c>
      <c r="T2646" s="8">
        <f>[1]!b_anal_ptmyear($A2646,日期设置!$B$2)</f>
        <v>4.2575342465753421</v>
      </c>
      <c r="U2646" s="8">
        <f>[1]!b_anal_termifexercise($A2646,日期设置!B$2)</f>
        <v>2.2575342465753425</v>
      </c>
      <c r="V2646" s="10">
        <f>[1]!b_dq_dirtyprice(A2646,日期设置!$B$2)</f>
        <v>102.3383</v>
      </c>
      <c r="W2646" s="11">
        <f>IF(U2646=0,ROUNDUP((Q2646-日期设置!$B$2)/365,0),ROUNDUP((R2646-日期设置!$B$2)/365,0))</f>
        <v>3</v>
      </c>
      <c r="X2646" s="18">
        <f>_xlfn.IFNA(VLOOKUP(A2646,过往入选债券!A:D,4,0),2)</f>
        <v>2</v>
      </c>
      <c r="Y2646">
        <f>_xlfn.IFNA(VLOOKUP(C2646,[2]Sheet1!$A:$A,1,0),3)</f>
        <v>3</v>
      </c>
    </row>
    <row r="2647" spans="1:25" hidden="1" x14ac:dyDescent="0.2">
      <c r="A2647" s="21" t="s">
        <v>12773</v>
      </c>
      <c r="B2647" s="21" t="s">
        <v>12774</v>
      </c>
      <c r="C2647" s="37" t="s">
        <v>7729</v>
      </c>
      <c r="D2647" s="26" t="str">
        <f>[1]!b_calc_yield(A2647,日期设置!$B$2,F2647,1,R2647,1,O2647,L2647,S2647,)</f>
        <v>Fetching...</v>
      </c>
      <c r="E2647" s="26">
        <f t="shared" si="82"/>
        <v>10.120220003494929</v>
      </c>
      <c r="F2647" s="18">
        <f>[1]!b_dq_cleanprice($A2647,日期设置!B$2)</f>
        <v>100.246</v>
      </c>
      <c r="G2647" s="18" t="str">
        <f t="shared" si="83"/>
        <v>1.81 + 0</v>
      </c>
      <c r="H2647" s="27">
        <f>[1]!b_dq_pctchange($A2647,日期设置!$B$2,1)/100</f>
        <v>0</v>
      </c>
      <c r="I2647" s="26">
        <f>[1]!b_pq_pctchange(A2647,日期设置!$B$4,日期设置!$B$2,1)</f>
        <v>0</v>
      </c>
      <c r="J2647" s="26">
        <f>[1]!b_pq_pctchange(A2647,日期设置!$C$4,日期设置!$B$2,1)</f>
        <v>0</v>
      </c>
      <c r="K2647" s="52">
        <f>[1]!b_dq_amount($A2647,日期设置!B$2,2,10000)</f>
        <v>0</v>
      </c>
      <c r="L2647" s="26">
        <f>[1]!b_info_latestpar(A2647,日期设置!$B$2)</f>
        <v>100</v>
      </c>
      <c r="M2647" s="6">
        <f>[1]!b_info_outstandingbalance($A2647,日期设置!B$2)</f>
        <v>1.3</v>
      </c>
      <c r="N2647" s="7" t="str">
        <f>[1]!b_info_latestissurercreditrating2(A2647,日期设置!$B$2,"102","1")</f>
        <v>AA+</v>
      </c>
      <c r="O2647" s="8">
        <v>5.77</v>
      </c>
      <c r="P2647" s="9" t="str">
        <f>[1]!b_info_repurchasedate(A2647)</f>
        <v>2021-01-15</v>
      </c>
      <c r="Q2647" s="8" t="s">
        <v>16079</v>
      </c>
      <c r="R2647" s="2" t="str">
        <f>IF((--IF(P2647=0,Q2647,P2647))&gt;(--日期设置!$B$2),IF(P2647=0,Q2647,P2647),Q2647)</f>
        <v>2023-01-15</v>
      </c>
      <c r="S2647" s="2" t="s">
        <v>17865</v>
      </c>
      <c r="T2647" s="8">
        <f>[1]!b_anal_ptmyear($A2647,日期设置!$B$2)</f>
        <v>1.8191780821917809</v>
      </c>
      <c r="U2647" s="8">
        <f>[1]!b_anal_termifexercise($A2647,日期设置!B$2)</f>
        <v>0</v>
      </c>
      <c r="V2647" s="10">
        <f>[1]!b_dq_dirtyprice(A2647,日期设置!$B$2)</f>
        <v>101.2893</v>
      </c>
      <c r="W2647" s="11">
        <f>IF(U2647=0,ROUNDUP((Q2647-日期设置!$B$2)/365,0),ROUNDUP((R2647-日期设置!$B$2)/365,0))</f>
        <v>2</v>
      </c>
      <c r="X2647" s="18">
        <f>_xlfn.IFNA(VLOOKUP(A2647,过往入选债券!A:D,4,0),2)</f>
        <v>2</v>
      </c>
      <c r="Y2647">
        <f>_xlfn.IFNA(VLOOKUP(C2647,[2]Sheet1!$A:$A,1,0),3)</f>
        <v>3</v>
      </c>
    </row>
    <row r="2648" spans="1:25" hidden="1" x14ac:dyDescent="0.2">
      <c r="A2648" s="21" t="s">
        <v>13896</v>
      </c>
      <c r="B2648" s="21" t="s">
        <v>13897</v>
      </c>
      <c r="C2648" s="37" t="s">
        <v>13898</v>
      </c>
      <c r="D2648" s="26" t="str">
        <f>[1]!b_calc_yield(A2648,日期设置!$B$2,F2648,1,R2648,1,O2648,L2648,S2648,)</f>
        <v>Fetching...</v>
      </c>
      <c r="E2648" s="26">
        <f t="shared" si="82"/>
        <v>24.855808381216772</v>
      </c>
      <c r="F2648" s="18">
        <f>[1]!b_dq_cleanprice($A2648,日期设置!B$2)</f>
        <v>79.992999999999995</v>
      </c>
      <c r="G2648" s="18" t="str">
        <f t="shared" si="83"/>
        <v>3.33 + 0</v>
      </c>
      <c r="H2648" s="27">
        <f>[1]!b_dq_pctchange($A2648,日期设置!$B$2,1)/100</f>
        <v>0</v>
      </c>
      <c r="I2648" s="26">
        <f>[1]!b_pq_pctchange(A2648,日期设置!$B$4,日期设置!$B$2,1)</f>
        <v>0</v>
      </c>
      <c r="J2648" s="26">
        <f>[1]!b_pq_pctchange(A2648,日期设置!$C$4,日期设置!$B$2,1)</f>
        <v>0</v>
      </c>
      <c r="K2648" s="52">
        <f>[1]!b_dq_amount($A2648,日期设置!B$2,2,10000)</f>
        <v>0</v>
      </c>
      <c r="L2648" s="26">
        <f>[1]!b_info_latestpar(A2648,日期设置!$B$2)</f>
        <v>80</v>
      </c>
      <c r="M2648" s="6">
        <f>[1]!b_info_outstandingbalance($A2648,日期设置!B$2)</f>
        <v>9.52</v>
      </c>
      <c r="N2648" s="7" t="str">
        <f>[1]!b_info_latestissurercreditrating2(A2648,日期设置!$B$2,"102","1")</f>
        <v>AA-</v>
      </c>
      <c r="O2648" s="8">
        <v>5.95</v>
      </c>
      <c r="P2648" s="9">
        <f>[1]!b_info_repurchasedate(A2648)</f>
        <v>0</v>
      </c>
      <c r="Q2648" s="8" t="s">
        <v>16676</v>
      </c>
      <c r="R2648" s="2" t="str">
        <f>IF((--IF(P2648=0,Q2648,P2648))&gt;(--日期设置!$B$2),IF(P2648=0,Q2648,P2648),Q2648)</f>
        <v>2024-07-24</v>
      </c>
      <c r="S2648" s="2" t="s">
        <v>18412</v>
      </c>
      <c r="T2648" s="8">
        <f>[1]!b_anal_ptmyear($A2648,日期设置!$B$2)</f>
        <v>3.3397260273972602</v>
      </c>
      <c r="U2648" s="8">
        <f>[1]!b_anal_termifexercise($A2648,日期设置!B$2)</f>
        <v>0</v>
      </c>
      <c r="V2648" s="10">
        <f>[1]!b_dq_dirtyprice(A2648,日期设置!$B$2)</f>
        <v>83.135900000000007</v>
      </c>
      <c r="W2648" s="11">
        <f>IF(U2648=0,ROUNDUP((Q2648-日期设置!$B$2)/365,0),ROUNDUP((R2648-日期设置!$B$2)/365,0))</f>
        <v>4</v>
      </c>
      <c r="X2648" s="18">
        <f>_xlfn.IFNA(VLOOKUP(A2648,过往入选债券!A:D,4,0),2)</f>
        <v>2</v>
      </c>
      <c r="Y2648">
        <f>_xlfn.IFNA(VLOOKUP(C2648,[2]Sheet1!$A:$A,1,0),3)</f>
        <v>3</v>
      </c>
    </row>
    <row r="2649" spans="1:25" hidden="1" x14ac:dyDescent="0.2">
      <c r="A2649" s="21" t="s">
        <v>14517</v>
      </c>
      <c r="B2649" s="21" t="s">
        <v>14518</v>
      </c>
      <c r="C2649" s="37" t="s">
        <v>14519</v>
      </c>
      <c r="D2649" s="26" t="str">
        <f>[1]!b_calc_yield(A2649,日期设置!$B$2,F2649,1,R2649,1,O2649,L2649,S2649,)</f>
        <v>Fetching...</v>
      </c>
      <c r="E2649" s="26">
        <f t="shared" si="82"/>
        <v>21.369005745104943</v>
      </c>
      <c r="F2649" s="18">
        <f>[1]!b_dq_cleanprice($A2649,日期设置!B$2)</f>
        <v>103.152</v>
      </c>
      <c r="G2649" s="18" t="str">
        <f t="shared" si="83"/>
        <v>4.07 + 0</v>
      </c>
      <c r="H2649" s="27">
        <f>[1]!b_dq_pctchange($A2649,日期设置!$B$2,1)/100</f>
        <v>0</v>
      </c>
      <c r="I2649" s="26">
        <f>[1]!b_pq_pctchange(A2649,日期设置!$B$4,日期设置!$B$2,1)</f>
        <v>0</v>
      </c>
      <c r="J2649" s="26">
        <f>[1]!b_pq_pctchange(A2649,日期设置!$C$4,日期设置!$B$2,1)</f>
        <v>0</v>
      </c>
      <c r="K2649" s="52">
        <f>[1]!b_dq_amount($A2649,日期设置!B$2,2,10000)</f>
        <v>0</v>
      </c>
      <c r="L2649" s="26">
        <f>[1]!b_info_latestpar(A2649,日期设置!$B$2)</f>
        <v>100</v>
      </c>
      <c r="M2649" s="6">
        <f>[1]!b_info_outstandingbalance($A2649,日期设置!B$2)</f>
        <v>8</v>
      </c>
      <c r="N2649" s="7" t="str">
        <f>[1]!b_info_latestissurercreditrating2(A2649,日期设置!$B$2,"102","1")</f>
        <v>AA</v>
      </c>
      <c r="O2649" s="8">
        <v>6.5</v>
      </c>
      <c r="P2649" s="9">
        <f>[1]!b_info_repurchasedate(A2649)</f>
        <v>0</v>
      </c>
      <c r="Q2649" s="8" t="s">
        <v>17270</v>
      </c>
      <c r="R2649" s="2" t="str">
        <f>IF((--IF(P2649=0,Q2649,P2649))&gt;(--日期设置!$B$2),IF(P2649=0,Q2649,P2649),Q2649)</f>
        <v>2025-04-18</v>
      </c>
      <c r="S2649" s="2" t="s">
        <v>18265</v>
      </c>
      <c r="T2649" s="8">
        <f>[1]!b_anal_ptmyear($A2649,日期设置!$B$2)</f>
        <v>4.0739726027397261</v>
      </c>
      <c r="U2649" s="8">
        <f>[1]!b_anal_termifexercise($A2649,日期设置!B$2)</f>
        <v>0</v>
      </c>
      <c r="V2649" s="10">
        <f>[1]!b_dq_dirtyprice(A2649,日期设置!$B$2)</f>
        <v>109.1712</v>
      </c>
      <c r="W2649" s="11">
        <f>IF(U2649=0,ROUNDUP((Q2649-日期设置!$B$2)/365,0),ROUNDUP((R2649-日期设置!$B$2)/365,0))</f>
        <v>5</v>
      </c>
      <c r="X2649" s="18">
        <f>_xlfn.IFNA(VLOOKUP(A2649,过往入选债券!A:D,4,0),2)</f>
        <v>2</v>
      </c>
      <c r="Y2649">
        <f>_xlfn.IFNA(VLOOKUP(C2649,[2]Sheet1!$A:$A,1,0),3)</f>
        <v>3</v>
      </c>
    </row>
    <row r="2650" spans="1:25" hidden="1" x14ac:dyDescent="0.2">
      <c r="A2650" s="21" t="s">
        <v>9824</v>
      </c>
      <c r="B2650" s="21" t="s">
        <v>9825</v>
      </c>
      <c r="C2650" s="37" t="s">
        <v>9826</v>
      </c>
      <c r="D2650" s="26" t="str">
        <f>[1]!b_calc_yield(A2650,日期设置!$B$2,F2650,1,R2650,1,O2650,L2650,S2650,)</f>
        <v>Fetching...</v>
      </c>
      <c r="E2650" s="26">
        <f t="shared" si="82"/>
        <v>10.105106541676513</v>
      </c>
      <c r="F2650" s="18">
        <f>[1]!b_dq_cleanprice($A2650,日期设置!B$2)</f>
        <v>101.2915</v>
      </c>
      <c r="G2650" s="18" t="str">
        <f t="shared" si="83"/>
        <v>1.82 + 0</v>
      </c>
      <c r="H2650" s="27">
        <f>[1]!b_dq_pctchange($A2650,日期设置!$B$2,1)/100</f>
        <v>0</v>
      </c>
      <c r="I2650" s="26">
        <f>[1]!b_pq_pctchange(A2650,日期设置!$B$4,日期设置!$B$2,1)</f>
        <v>0</v>
      </c>
      <c r="J2650" s="26">
        <f>[1]!b_pq_pctchange(A2650,日期设置!$C$4,日期设置!$B$2,1)</f>
        <v>0</v>
      </c>
      <c r="K2650" s="52">
        <f>[1]!b_dq_amount($A2650,日期设置!B$2,2,10000)</f>
        <v>0</v>
      </c>
      <c r="L2650" s="26">
        <f>[1]!b_info_latestpar(A2650,日期设置!$B$2)</f>
        <v>100</v>
      </c>
      <c r="M2650" s="6">
        <f>[1]!b_info_outstandingbalance($A2650,日期设置!B$2)</f>
        <v>3</v>
      </c>
      <c r="N2650" s="7" t="str">
        <f>[1]!b_info_latestissurercreditrating2(A2650,日期设置!$B$2,"102","1")</f>
        <v>AA</v>
      </c>
      <c r="O2650" s="8">
        <v>6.39</v>
      </c>
      <c r="P2650" s="9">
        <f>[1]!b_info_repurchasedate(A2650)</f>
        <v>0</v>
      </c>
      <c r="Q2650" s="8" t="s">
        <v>16745</v>
      </c>
      <c r="R2650" s="2" t="str">
        <f>IF((--IF(P2650=0,Q2650,P2650))&gt;(--日期设置!$B$2),IF(P2650=0,Q2650,P2650),Q2650)</f>
        <v>2023-01-16</v>
      </c>
      <c r="S2650" s="2" t="s">
        <v>18283</v>
      </c>
      <c r="T2650" s="8">
        <f>[1]!b_anal_ptmyear($A2650,日期设置!$B$2)</f>
        <v>1.821917808219178</v>
      </c>
      <c r="U2650" s="8">
        <f>[1]!b_anal_termifexercise($A2650,日期设置!B$2)</f>
        <v>0</v>
      </c>
      <c r="V2650" s="10">
        <f>[1]!b_dq_dirtyprice(A2650,日期设置!$B$2)</f>
        <v>102.4294</v>
      </c>
      <c r="W2650" s="11">
        <f>IF(U2650=0,ROUNDUP((Q2650-日期设置!$B$2)/365,0),ROUNDUP((R2650-日期设置!$B$2)/365,0))</f>
        <v>2</v>
      </c>
      <c r="X2650" s="18">
        <f>_xlfn.IFNA(VLOOKUP(A2650,过往入选债券!A:D,4,0),2)</f>
        <v>2</v>
      </c>
      <c r="Y2650">
        <f>_xlfn.IFNA(VLOOKUP(C2650,[2]Sheet1!$A:$A,1,0),3)</f>
        <v>3</v>
      </c>
    </row>
    <row r="2651" spans="1:25" hidden="1" x14ac:dyDescent="0.2">
      <c r="A2651" s="21" t="s">
        <v>5924</v>
      </c>
      <c r="B2651" s="21" t="s">
        <v>5925</v>
      </c>
      <c r="C2651" s="37" t="s">
        <v>270</v>
      </c>
      <c r="D2651" s="26" t="str">
        <f>[1]!b_calc_yield(A2651,日期设置!$B$2,F2651,1,R2651,1,O2651,L2651,S2651,)</f>
        <v>Fetching...</v>
      </c>
      <c r="E2651" s="26">
        <f t="shared" si="82"/>
        <v>8.8560651653763358</v>
      </c>
      <c r="F2651" s="18">
        <f>[1]!b_dq_cleanprice($A2651,日期设置!B$2)</f>
        <v>100.2484</v>
      </c>
      <c r="G2651" s="18" t="str">
        <f t="shared" si="83"/>
        <v>1.60 + 1.60</v>
      </c>
      <c r="H2651" s="27">
        <f>[1]!b_dq_pctchange($A2651,日期设置!$B$2,1)/100</f>
        <v>0</v>
      </c>
      <c r="I2651" s="26">
        <f>[1]!b_pq_pctchange(A2651,日期设置!$B$4,日期设置!$B$2,1)</f>
        <v>0</v>
      </c>
      <c r="J2651" s="26">
        <f>[1]!b_pq_pctchange(A2651,日期设置!$C$4,日期设置!$B$2,1)</f>
        <v>0</v>
      </c>
      <c r="K2651" s="52">
        <f>[1]!b_dq_amount($A2651,日期设置!B$2,2,10000)</f>
        <v>0</v>
      </c>
      <c r="L2651" s="26">
        <f>[1]!b_info_latestpar(A2651,日期设置!$B$2)</f>
        <v>100</v>
      </c>
      <c r="M2651" s="6">
        <f>[1]!b_info_outstandingbalance($A2651,日期设置!B$2)</f>
        <v>20</v>
      </c>
      <c r="N2651" s="7" t="str">
        <f>[1]!b_info_latestissurercreditrating2(A2651,日期设置!$B$2,"102","1")</f>
        <v>AAA</v>
      </c>
      <c r="O2651" s="8">
        <v>5.8</v>
      </c>
      <c r="P2651" s="9">
        <f>[1]!b_info_repurchasedate(A2651)</f>
        <v>0</v>
      </c>
      <c r="Q2651" s="8" t="s">
        <v>16379</v>
      </c>
      <c r="R2651" s="2" t="str">
        <f>IF((--IF(P2651=0,Q2651,P2651))&gt;(--日期设置!$B$2),IF(P2651=0,Q2651,P2651),Q2651)</f>
        <v>2022-10-30</v>
      </c>
      <c r="S2651" s="2" t="s">
        <v>18155</v>
      </c>
      <c r="T2651" s="8">
        <f>[1]!b_anal_ptmyear($A2651,日期设置!$B$2)</f>
        <v>1.6082191780821917</v>
      </c>
      <c r="U2651" s="8">
        <f>[1]!b_anal_termifexercise($A2651,日期设置!B$2)</f>
        <v>1.6082191780821917</v>
      </c>
      <c r="V2651" s="10">
        <f>[1]!b_dq_dirtyprice(A2651,日期设置!$B$2)</f>
        <v>102.52070000000001</v>
      </c>
      <c r="W2651" s="11">
        <f>IF(U2651=0,ROUNDUP((Q2651-日期设置!$B$2)/365,0),ROUNDUP((R2651-日期设置!$B$2)/365,0))</f>
        <v>2</v>
      </c>
      <c r="X2651" s="18">
        <f>_xlfn.IFNA(VLOOKUP(A2651,过往入选债券!A:D,4,0),2)</f>
        <v>2</v>
      </c>
      <c r="Y2651">
        <f>_xlfn.IFNA(VLOOKUP(C2651,[2]Sheet1!$A:$A,1,0),3)</f>
        <v>3</v>
      </c>
    </row>
    <row r="2652" spans="1:25" hidden="1" x14ac:dyDescent="0.2">
      <c r="A2652" s="21" t="s">
        <v>3107</v>
      </c>
      <c r="B2652" s="21" t="s">
        <v>3108</v>
      </c>
      <c r="C2652" s="37" t="s">
        <v>710</v>
      </c>
      <c r="D2652" s="26" t="str">
        <f>[1]!b_calc_yield(A2652,日期设置!$B$2,F2652,1,R2652,1,O2652,L2652,S2652,)</f>
        <v>Fetching...</v>
      </c>
      <c r="E2652" s="26">
        <f t="shared" si="82"/>
        <v>0.93736920511353627</v>
      </c>
      <c r="F2652" s="18">
        <f>[1]!b_dq_cleanprice($A2652,日期设置!B$2)</f>
        <v>100.30249999999999</v>
      </c>
      <c r="G2652" s="18" t="str">
        <f t="shared" si="83"/>
        <v>1.16 + 0.17</v>
      </c>
      <c r="H2652" s="27">
        <f>[1]!b_dq_pctchange($A2652,日期设置!$B$2,1)/100</f>
        <v>0</v>
      </c>
      <c r="I2652" s="26">
        <f>[1]!b_pq_pctchange(A2652,日期设置!$B$4,日期设置!$B$2,1)</f>
        <v>0</v>
      </c>
      <c r="J2652" s="26">
        <f>[1]!b_pq_pctchange(A2652,日期设置!$C$4,日期设置!$B$2,1)</f>
        <v>0</v>
      </c>
      <c r="K2652" s="52">
        <f>[1]!b_dq_amount($A2652,日期设置!B$2,2,10000)</f>
        <v>0</v>
      </c>
      <c r="L2652" s="26">
        <f>[1]!b_info_latestpar(A2652,日期设置!$B$2)</f>
        <v>100</v>
      </c>
      <c r="M2652" s="6">
        <f>[1]!b_info_outstandingbalance($A2652,日期设置!B$2)</f>
        <v>4</v>
      </c>
      <c r="N2652" s="7">
        <f>[1]!b_info_latestissurercreditrating2(A2652,日期设置!$B$2,"102","1")</f>
        <v>0</v>
      </c>
      <c r="O2652" s="8">
        <v>7.8</v>
      </c>
      <c r="P2652" s="9" t="str">
        <f>[1]!b_info_repurchasedate(A2652)</f>
        <v>2021-05-24</v>
      </c>
      <c r="Q2652" s="8" t="s">
        <v>16793</v>
      </c>
      <c r="R2652" s="2" t="str">
        <f>IF((--IF(P2652=0,Q2652,P2652))&gt;(--日期设置!$B$2),IF(P2652=0,Q2652,P2652),Q2652)</f>
        <v>2021-05-24</v>
      </c>
      <c r="S2652" s="2" t="s">
        <v>18900</v>
      </c>
      <c r="T2652" s="8">
        <f>[1]!b_anal_ptmyear($A2652,日期设置!$B$2)</f>
        <v>1.167123287671233</v>
      </c>
      <c r="U2652" s="8">
        <f>[1]!b_anal_termifexercise($A2652,日期设置!B$2)</f>
        <v>0.17260273972602741</v>
      </c>
      <c r="V2652" s="10">
        <f>[1]!b_dq_dirtyprice(A2652,日期设置!$B$2)</f>
        <v>106.7989</v>
      </c>
      <c r="W2652" s="11">
        <f>IF(U2652=0,ROUNDUP((Q2652-日期设置!$B$2)/365,0),ROUNDUP((R2652-日期设置!$B$2)/365,0))</f>
        <v>1</v>
      </c>
      <c r="X2652" s="18">
        <f>_xlfn.IFNA(VLOOKUP(A2652,过往入选债券!A:D,4,0),2)</f>
        <v>2</v>
      </c>
      <c r="Y2652">
        <f>_xlfn.IFNA(VLOOKUP(C2652,[2]Sheet1!$A:$A,1,0),3)</f>
        <v>3</v>
      </c>
    </row>
    <row r="2653" spans="1:25" x14ac:dyDescent="0.2">
      <c r="A2653" s="28" t="s">
        <v>20994</v>
      </c>
      <c r="B2653" s="28" t="s">
        <v>20995</v>
      </c>
      <c r="C2653" s="39" t="s">
        <v>121</v>
      </c>
      <c r="D2653" s="26" t="str">
        <f>[1]!b_calc_yield(A2653,日期设置!$B$2,F2653,1,R2653,1,O2653,L2653,S2653,)</f>
        <v>Fetching...</v>
      </c>
      <c r="E2653" s="26">
        <f t="shared" si="82"/>
        <v>14.240403806080293</v>
      </c>
      <c r="F2653" s="18">
        <f>[1]!b_dq_cleanprice($A2653,日期设置!B$2)</f>
        <v>97.965199999999996</v>
      </c>
      <c r="G2653" s="18" t="str">
        <f t="shared" si="83"/>
        <v>2.56 + 0</v>
      </c>
      <c r="H2653" s="27">
        <f>[1]!b_dq_pctchange($A2653,日期设置!$B$2,1)/100</f>
        <v>4.4611868541095659E-3</v>
      </c>
      <c r="I2653" s="26">
        <f>[1]!b_pq_pctchange(A2653,日期设置!$B$4,日期设置!$B$2,1)</f>
        <v>0.44611868541095656</v>
      </c>
      <c r="J2653" s="26">
        <f>[1]!b_pq_pctchange(A2653,日期设置!$C$4,日期设置!$B$2,1)</f>
        <v>-1.6344522205375955</v>
      </c>
      <c r="K2653" s="52">
        <f>[1]!b_dq_amount($A2653,日期设置!B$2,2,10000)</f>
        <v>1000.0835068</v>
      </c>
      <c r="L2653" s="26">
        <f>[1]!b_info_latestpar(A2653,日期设置!$B$2)</f>
        <v>100</v>
      </c>
      <c r="M2653" s="6">
        <f>[1]!b_info_outstandingbalance($A2653,日期设置!B$2)</f>
        <v>6</v>
      </c>
      <c r="N2653" s="7" t="str">
        <f>[1]!b_info_latestissurercreditrating2(A2653,日期设置!$B$2,"102","1")</f>
        <v>AA+</v>
      </c>
      <c r="O2653" s="8">
        <v>4.75</v>
      </c>
      <c r="P2653" s="9">
        <f>[1]!b_info_repurchasedate(A2653)</f>
        <v>0</v>
      </c>
      <c r="Q2653" s="8" t="s">
        <v>17562</v>
      </c>
      <c r="R2653" s="2" t="str">
        <f>IF((--IF(P2653=0,Q2653,P2653))&gt;(--日期设置!$B$2),IF(P2653=0,Q2653,P2653),Q2653)</f>
        <v>2023-10-16</v>
      </c>
      <c r="S2653" s="31" t="s">
        <v>16351</v>
      </c>
      <c r="T2653" s="8">
        <f>[1]!b_anal_ptmyear($A2653,日期设置!$B$2)</f>
        <v>2.56986301369863</v>
      </c>
      <c r="U2653" s="8">
        <f>[1]!b_anal_termifexercise($A2653,日期设置!B$2)</f>
        <v>0</v>
      </c>
      <c r="V2653" s="10">
        <f>[1]!b_dq_dirtyprice(A2653,日期设置!$B$2)</f>
        <v>100.00839999999999</v>
      </c>
      <c r="W2653" s="11">
        <f>IF(U2653=0,ROUNDUP((Q2653-日期设置!$B$2)/365,0),ROUNDUP((R2653-日期设置!$B$2)/365,0))</f>
        <v>3</v>
      </c>
      <c r="X2653" s="18">
        <f>_xlfn.IFNA(VLOOKUP(A2653,过往入选债券!A:D,4,0),2)</f>
        <v>2</v>
      </c>
      <c r="Y2653">
        <f>_xlfn.IFNA(VLOOKUP(C2653,[2]Sheet1!$A:$A,1,0),3)</f>
        <v>3</v>
      </c>
    </row>
    <row r="2654" spans="1:25" hidden="1" x14ac:dyDescent="0.2">
      <c r="A2654" s="21" t="s">
        <v>7328</v>
      </c>
      <c r="B2654" s="21" t="s">
        <v>7329</v>
      </c>
      <c r="C2654" s="37" t="s">
        <v>291</v>
      </c>
      <c r="D2654" s="26" t="str">
        <f>[1]!b_calc_yield(A2654,日期设置!$B$2,F2654,1,R2654,1,O2654,L2654,S2654,)</f>
        <v>Fetching...</v>
      </c>
      <c r="E2654" s="26">
        <f t="shared" si="82"/>
        <v>2.7502225768315736</v>
      </c>
      <c r="F2654" s="18">
        <f>[1]!b_dq_cleanprice($A2654,日期设置!B$2)</f>
        <v>99.919799999999995</v>
      </c>
      <c r="G2654" s="18" t="str">
        <f t="shared" si="83"/>
        <v>0.49 + 0</v>
      </c>
      <c r="H2654" s="27">
        <f>[1]!b_dq_pctchange($A2654,日期设置!$B$2,1)/100</f>
        <v>0</v>
      </c>
      <c r="I2654" s="26">
        <f>[1]!b_pq_pctchange(A2654,日期设置!$B$4,日期设置!$B$2,1)</f>
        <v>7.0706625591390709E-2</v>
      </c>
      <c r="J2654" s="26">
        <f>[1]!b_pq_pctchange(A2654,日期设置!$C$4,日期设置!$B$2,1)</f>
        <v>-3.6027597139467035E-3</v>
      </c>
      <c r="K2654" s="52">
        <f>[1]!b_dq_amount($A2654,日期设置!B$2,2,10000)</f>
        <v>0</v>
      </c>
      <c r="L2654" s="26">
        <f>[1]!b_info_latestpar(A2654,日期设置!$B$2)</f>
        <v>100</v>
      </c>
      <c r="M2654" s="6">
        <f>[1]!b_info_outstandingbalance($A2654,日期设置!B$2)</f>
        <v>7.65</v>
      </c>
      <c r="N2654" s="7" t="str">
        <f>[1]!b_info_latestissurercreditrating2(A2654,日期设置!$B$2,"102","1")</f>
        <v>AAA</v>
      </c>
      <c r="O2654" s="8">
        <v>5.6</v>
      </c>
      <c r="P2654" s="9" t="str">
        <f>[1]!b_info_repurchasedate(A2654)</f>
        <v>2020-09-17</v>
      </c>
      <c r="Q2654" s="8" t="s">
        <v>17341</v>
      </c>
      <c r="R2654" s="2" t="str">
        <f>IF((--IF(P2654=0,Q2654,P2654))&gt;(--日期设置!$B$2),IF(P2654=0,Q2654,P2654),Q2654)</f>
        <v>2021-09-17</v>
      </c>
      <c r="S2654" s="2" t="s">
        <v>18642</v>
      </c>
      <c r="T2654" s="8">
        <f>[1]!b_anal_ptmyear($A2654,日期设置!$B$2)</f>
        <v>0.49041095890410957</v>
      </c>
      <c r="U2654" s="8">
        <f>[1]!b_anal_termifexercise($A2654,日期设置!B$2)</f>
        <v>0</v>
      </c>
      <c r="V2654" s="10">
        <f>[1]!b_dq_dirtyprice(A2654,日期设置!$B$2)</f>
        <v>102.7735</v>
      </c>
      <c r="W2654" s="11">
        <f>IF(U2654=0,ROUNDUP((Q2654-日期设置!$B$2)/365,0),ROUNDUP((R2654-日期设置!$B$2)/365,0))</f>
        <v>1</v>
      </c>
      <c r="X2654" s="18" t="str">
        <f>_xlfn.IFNA(VLOOKUP(A2654,过往入选债券!A:D,4,0),2)</f>
        <v>否</v>
      </c>
      <c r="Y2654">
        <f>_xlfn.IFNA(VLOOKUP(C2654,[2]Sheet1!$A:$A,1,0),3)</f>
        <v>3</v>
      </c>
    </row>
    <row r="2655" spans="1:25" hidden="1" x14ac:dyDescent="0.2">
      <c r="A2655" s="21" t="s">
        <v>9170</v>
      </c>
      <c r="B2655" s="21" t="s">
        <v>9171</v>
      </c>
      <c r="C2655" s="37" t="s">
        <v>300</v>
      </c>
      <c r="D2655" s="26" t="str">
        <f>[1]!b_calc_yield(A2655,日期设置!$B$2,F2655,1,R2655,1,O2655,L2655,S2655,)</f>
        <v>Fetching...</v>
      </c>
      <c r="E2655" s="26">
        <f t="shared" si="82"/>
        <v>2.5502370629303162</v>
      </c>
      <c r="F2655" s="18">
        <f>[1]!b_dq_cleanprice($A2655,日期设置!B$2)</f>
        <v>100.17870000000001</v>
      </c>
      <c r="G2655" s="18" t="str">
        <f t="shared" si="83"/>
        <v>1.45 + 0.46</v>
      </c>
      <c r="H2655" s="27">
        <f>[1]!b_dq_pctchange($A2655,日期设置!$B$2,1)/100</f>
        <v>0</v>
      </c>
      <c r="I2655" s="26">
        <f>[1]!b_pq_pctchange(A2655,日期设置!$B$4,日期设置!$B$2,1)</f>
        <v>0</v>
      </c>
      <c r="J2655" s="26">
        <f>[1]!b_pq_pctchange(A2655,日期设置!$C$4,日期设置!$B$2,1)</f>
        <v>-0.24476098959914011</v>
      </c>
      <c r="K2655" s="52">
        <f>[1]!b_dq_amount($A2655,日期设置!B$2,2,10000)</f>
        <v>0</v>
      </c>
      <c r="L2655" s="26">
        <f>[1]!b_info_latestpar(A2655,日期设置!$B$2)</f>
        <v>100</v>
      </c>
      <c r="M2655" s="6">
        <f>[1]!b_info_outstandingbalance($A2655,日期设置!B$2)</f>
        <v>10</v>
      </c>
      <c r="N2655" s="7" t="str">
        <f>[1]!b_info_latestissurercreditrating2(A2655,日期设置!$B$2,"102","1")</f>
        <v>AA+</v>
      </c>
      <c r="O2655" s="8">
        <v>6.2</v>
      </c>
      <c r="P2655" s="9" t="str">
        <f>[1]!b_info_repurchasedate(A2655)</f>
        <v>2021-09-06</v>
      </c>
      <c r="Q2655" s="8" t="s">
        <v>16703</v>
      </c>
      <c r="R2655" s="2" t="str">
        <f>IF((--IF(P2655=0,Q2655,P2655))&gt;(--日期设置!$B$2),IF(P2655=0,Q2655,P2655),Q2655)</f>
        <v>2021-09-06</v>
      </c>
      <c r="S2655" s="2" t="s">
        <v>18427</v>
      </c>
      <c r="T2655" s="8">
        <f>[1]!b_anal_ptmyear($A2655,日期设置!$B$2)</f>
        <v>1.4547945205479453</v>
      </c>
      <c r="U2655" s="8">
        <f>[1]!b_anal_termifexercise($A2655,日期设置!B$2)</f>
        <v>0.46027397260273972</v>
      </c>
      <c r="V2655" s="10">
        <f>[1]!b_dq_dirtyprice(A2655,日期设置!$B$2)</f>
        <v>103.559</v>
      </c>
      <c r="W2655" s="11">
        <f>IF(U2655=0,ROUNDUP((Q2655-日期设置!$B$2)/365,0),ROUNDUP((R2655-日期设置!$B$2)/365,0))</f>
        <v>1</v>
      </c>
      <c r="X2655" s="18">
        <f>_xlfn.IFNA(VLOOKUP(A2655,过往入选债券!A:D,4,0),2)</f>
        <v>2</v>
      </c>
      <c r="Y2655">
        <f>_xlfn.IFNA(VLOOKUP(C2655,[2]Sheet1!$A:$A,1,0),3)</f>
        <v>3</v>
      </c>
    </row>
    <row r="2656" spans="1:25" hidden="1" x14ac:dyDescent="0.2">
      <c r="A2656" s="21" t="s">
        <v>10324</v>
      </c>
      <c r="B2656" s="21" t="s">
        <v>10325</v>
      </c>
      <c r="C2656" s="37" t="s">
        <v>3019</v>
      </c>
      <c r="D2656" s="26" t="str">
        <f>[1]!b_calc_yield(A2656,日期设置!$B$2,F2656,1,R2656,1,O2656,L2656,S2656,)</f>
        <v>Fetching...</v>
      </c>
      <c r="E2656" s="26">
        <f t="shared" si="82"/>
        <v>10.689455112658219</v>
      </c>
      <c r="F2656" s="18">
        <f>[1]!b_dq_cleanprice($A2656,日期设置!B$2)</f>
        <v>99.725899999999996</v>
      </c>
      <c r="G2656" s="18" t="str">
        <f t="shared" si="83"/>
        <v>4.00 + 2.00</v>
      </c>
      <c r="H2656" s="27">
        <f>[1]!b_dq_pctchange($A2656,日期设置!$B$2,1)/100</f>
        <v>0</v>
      </c>
      <c r="I2656" s="26">
        <f>[1]!b_pq_pctchange(A2656,日期设置!$B$4,日期设置!$B$2,1)</f>
        <v>0</v>
      </c>
      <c r="J2656" s="26">
        <f>[1]!b_pq_pctchange(A2656,日期设置!$C$4,日期设置!$B$2,1)</f>
        <v>0.24597612413199138</v>
      </c>
      <c r="K2656" s="52">
        <f>[1]!b_dq_amount($A2656,日期设置!B$2,2,10000)</f>
        <v>0</v>
      </c>
      <c r="L2656" s="26">
        <f>[1]!b_info_latestpar(A2656,日期设置!$B$2)</f>
        <v>100</v>
      </c>
      <c r="M2656" s="6">
        <f>[1]!b_info_outstandingbalance($A2656,日期设置!B$2)</f>
        <v>10</v>
      </c>
      <c r="N2656" s="7" t="str">
        <f>[1]!b_info_latestissurercreditrating2(A2656,日期设置!$B$2,"102","1")</f>
        <v>AA</v>
      </c>
      <c r="O2656" s="8">
        <v>5.46</v>
      </c>
      <c r="P2656" s="9" t="str">
        <f>[1]!b_info_repurchasedate(A2656)</f>
        <v>2023-03-25</v>
      </c>
      <c r="Q2656" s="8" t="s">
        <v>16963</v>
      </c>
      <c r="R2656" s="2" t="str">
        <f>IF((--IF(P2656=0,Q2656,P2656))&gt;(--日期设置!$B$2),IF(P2656=0,Q2656,P2656),Q2656)</f>
        <v>2023-03-25</v>
      </c>
      <c r="S2656" s="2" t="s">
        <v>18165</v>
      </c>
      <c r="T2656" s="8">
        <f>[1]!b_anal_ptmyear($A2656,日期设置!$B$2)</f>
        <v>4.0082191780821921</v>
      </c>
      <c r="U2656" s="8">
        <f>[1]!b_anal_termifexercise($A2656,日期设置!B$2)</f>
        <v>2.0082191780821916</v>
      </c>
      <c r="V2656" s="10">
        <f>[1]!b_dq_dirtyprice(A2656,日期设置!$B$2)</f>
        <v>105.14100000000001</v>
      </c>
      <c r="W2656" s="11">
        <f>IF(U2656=0,ROUNDUP((Q2656-日期设置!$B$2)/365,0),ROUNDUP((R2656-日期设置!$B$2)/365,0))</f>
        <v>3</v>
      </c>
      <c r="X2656" s="18">
        <f>_xlfn.IFNA(VLOOKUP(A2656,过往入选债券!A:D,4,0),2)</f>
        <v>2</v>
      </c>
      <c r="Y2656">
        <f>_xlfn.IFNA(VLOOKUP(C2656,[2]Sheet1!$A:$A,1,0),3)</f>
        <v>3</v>
      </c>
    </row>
    <row r="2657" spans="1:25" hidden="1" x14ac:dyDescent="0.2">
      <c r="A2657" s="21" t="s">
        <v>14000</v>
      </c>
      <c r="B2657" s="21" t="s">
        <v>14001</v>
      </c>
      <c r="C2657" s="37" t="s">
        <v>14002</v>
      </c>
      <c r="D2657" s="26" t="str">
        <f>[1]!b_calc_yield(A2657,日期设置!$B$2,F2657,1,R2657,1,O2657,L2657,S2657,)</f>
        <v>Fetching...</v>
      </c>
      <c r="E2657" s="26">
        <f t="shared" si="82"/>
        <v>25.198542464729499</v>
      </c>
      <c r="F2657" s="18">
        <f>[1]!b_dq_cleanprice($A2657,日期设置!B$2)</f>
        <v>80.473799999999997</v>
      </c>
      <c r="G2657" s="18" t="str">
        <f t="shared" si="83"/>
        <v>3.38 + 0</v>
      </c>
      <c r="H2657" s="27">
        <f>[1]!b_dq_pctchange($A2657,日期设置!$B$2,1)/100</f>
        <v>0</v>
      </c>
      <c r="I2657" s="26">
        <f>[1]!b_pq_pctchange(A2657,日期设置!$B$4,日期设置!$B$2,1)</f>
        <v>0</v>
      </c>
      <c r="J2657" s="26">
        <f>[1]!b_pq_pctchange(A2657,日期设置!$C$4,日期设置!$B$2,1)</f>
        <v>0</v>
      </c>
      <c r="K2657" s="52">
        <f>[1]!b_dq_amount($A2657,日期设置!B$2,2,10000)</f>
        <v>0</v>
      </c>
      <c r="L2657" s="26">
        <f>[1]!b_info_latestpar(A2657,日期设置!$B$2)</f>
        <v>80</v>
      </c>
      <c r="M2657" s="6">
        <f>[1]!b_info_outstandingbalance($A2657,日期设置!B$2)</f>
        <v>13.6</v>
      </c>
      <c r="N2657" s="7" t="str">
        <f>[1]!b_info_latestissurercreditrating2(A2657,日期设置!$B$2,"102","1")</f>
        <v>AA</v>
      </c>
      <c r="O2657" s="8">
        <v>6.13</v>
      </c>
      <c r="P2657" s="9">
        <f>[1]!b_info_repurchasedate(A2657)</f>
        <v>0</v>
      </c>
      <c r="Q2657" s="8" t="s">
        <v>16119</v>
      </c>
      <c r="R2657" s="2" t="str">
        <f>IF((--IF(P2657=0,Q2657,P2657))&gt;(--日期设置!$B$2),IF(P2657=0,Q2657,P2657),Q2657)</f>
        <v>2024-08-10</v>
      </c>
      <c r="S2657" s="2" t="s">
        <v>17905</v>
      </c>
      <c r="T2657" s="8">
        <f>[1]!b_anal_ptmyear($A2657,日期设置!$B$2)</f>
        <v>3.3863013698630136</v>
      </c>
      <c r="U2657" s="8">
        <f>[1]!b_anal_termifexercise($A2657,日期设置!B$2)</f>
        <v>0</v>
      </c>
      <c r="V2657" s="10">
        <f>[1]!b_dq_dirtyprice(A2657,日期设置!$B$2)</f>
        <v>83.483400000000003</v>
      </c>
      <c r="W2657" s="11">
        <f>IF(U2657=0,ROUNDUP((Q2657-日期设置!$B$2)/365,0),ROUNDUP((R2657-日期设置!$B$2)/365,0))</f>
        <v>4</v>
      </c>
      <c r="X2657" s="18">
        <f>_xlfn.IFNA(VLOOKUP(A2657,过往入选债券!A:D,4,0),2)</f>
        <v>2</v>
      </c>
      <c r="Y2657">
        <f>_xlfn.IFNA(VLOOKUP(C2657,[2]Sheet1!$A:$A,1,0),3)</f>
        <v>3</v>
      </c>
    </row>
    <row r="2658" spans="1:25" hidden="1" x14ac:dyDescent="0.2">
      <c r="A2658" s="28" t="s">
        <v>20532</v>
      </c>
      <c r="B2658" s="28" t="s">
        <v>20533</v>
      </c>
      <c r="C2658" s="39" t="s">
        <v>6285</v>
      </c>
      <c r="D2658" s="26" t="str">
        <f>[1]!b_calc_yield(A2658,日期设置!$B$2,F2658,1,R2658,1,O2658,L2658,S2658,)</f>
        <v>Fetching...</v>
      </c>
      <c r="E2658" s="26">
        <f t="shared" si="82"/>
        <v>13.768642432480993</v>
      </c>
      <c r="F2658" s="18">
        <f>[1]!b_dq_cleanprice($A2658,日期设置!B$2)</f>
        <v>99.718599999999995</v>
      </c>
      <c r="G2658" s="18" t="str">
        <f t="shared" si="83"/>
        <v>4.51 + 2.51</v>
      </c>
      <c r="H2658" s="27">
        <f>[1]!b_dq_pctchange($A2658,日期设置!$B$2,1)/100</f>
        <v>0</v>
      </c>
      <c r="I2658" s="26">
        <f>[1]!b_pq_pctchange(A2658,日期设置!$B$4,日期设置!$B$2,1)</f>
        <v>0</v>
      </c>
      <c r="J2658" s="26">
        <f>[1]!b_pq_pctchange(A2658,日期设置!$C$4,日期设置!$B$2,1)</f>
        <v>0</v>
      </c>
      <c r="K2658" s="52">
        <f>[1]!b_dq_amount($A2658,日期设置!B$2,2,10000)</f>
        <v>0</v>
      </c>
      <c r="L2658" s="26">
        <f>[1]!b_info_latestpar(A2658,日期设置!$B$2)</f>
        <v>100</v>
      </c>
      <c r="M2658" s="6">
        <f>[1]!b_info_outstandingbalance($A2658,日期设置!B$2)</f>
        <v>5</v>
      </c>
      <c r="N2658" s="7" t="str">
        <f>[1]!b_info_latestissurercreditrating2(A2658,日期设置!$B$2,"102","1")</f>
        <v>AA+</v>
      </c>
      <c r="O2658" s="8">
        <v>5.5</v>
      </c>
      <c r="P2658" s="9" t="str">
        <f>[1]!b_info_repurchasedate(A2658)</f>
        <v>2023-09-25</v>
      </c>
      <c r="Q2658" s="8" t="s">
        <v>16024</v>
      </c>
      <c r="R2658" s="2" t="str">
        <f>IF((--IF(P2658=0,Q2658,P2658))&gt;(--日期设置!$B$2),IF(P2658=0,Q2658,P2658),Q2658)</f>
        <v>2023-09-25</v>
      </c>
      <c r="S2658" s="31" t="s">
        <v>16496</v>
      </c>
      <c r="T2658" s="8">
        <f>[1]!b_anal_ptmyear($A2658,日期设置!$B$2)</f>
        <v>4.5123287671232877</v>
      </c>
      <c r="U2658" s="8">
        <f>[1]!b_anal_termifexercise($A2658,日期设置!B$2)</f>
        <v>2.5123287671232877</v>
      </c>
      <c r="V2658" s="10">
        <f>[1]!b_dq_dirtyprice(A2658,日期设置!$B$2)</f>
        <v>102.4008</v>
      </c>
      <c r="W2658" s="11">
        <f>IF(U2658=0,ROUNDUP((Q2658-日期设置!$B$2)/365,0),ROUNDUP((R2658-日期设置!$B$2)/365,0))</f>
        <v>3</v>
      </c>
      <c r="X2658" s="18">
        <f>_xlfn.IFNA(VLOOKUP(A2658,过往入选债券!A:D,4,0),2)</f>
        <v>2</v>
      </c>
      <c r="Y2658">
        <f>_xlfn.IFNA(VLOOKUP(C2658,[2]Sheet1!$A:$A,1,0),3)</f>
        <v>3</v>
      </c>
    </row>
    <row r="2659" spans="1:25" hidden="1" x14ac:dyDescent="0.2">
      <c r="A2659" s="21" t="s">
        <v>21012</v>
      </c>
      <c r="B2659" s="21" t="s">
        <v>21013</v>
      </c>
      <c r="C2659" s="37" t="s">
        <v>13017</v>
      </c>
      <c r="D2659" s="26" t="str">
        <f>[1]!b_calc_yield(A2659,日期设置!$B$2,F2659,1,R2659,1,O2659,L2659,S2659,)</f>
        <v>Fetching...</v>
      </c>
      <c r="E2659" s="26">
        <f t="shared" si="82"/>
        <v>14.112409032052575</v>
      </c>
      <c r="F2659" s="18">
        <f>[1]!b_dq_cleanprice($A2659,日期设置!B$2)</f>
        <v>98.834900000000005</v>
      </c>
      <c r="G2659" s="18" t="str">
        <f t="shared" si="83"/>
        <v>6.55 + 2.55</v>
      </c>
      <c r="H2659" s="27">
        <f>[1]!b_dq_pctchange($A2659,日期设置!$B$2,1)/100</f>
        <v>0</v>
      </c>
      <c r="I2659" s="26">
        <f>[1]!b_pq_pctchange(A2659,日期设置!$B$4,日期设置!$B$2,1)</f>
        <v>0</v>
      </c>
      <c r="J2659" s="26">
        <f>[1]!b_pq_pctchange(A2659,日期设置!$C$4,日期设置!$B$2,1)</f>
        <v>-0.6946907500831454</v>
      </c>
      <c r="K2659" s="52">
        <f>[1]!b_dq_amount($A2659,日期设置!B$2,2,10000)</f>
        <v>0</v>
      </c>
      <c r="L2659" s="26">
        <f>[1]!b_info_latestpar(A2659,日期设置!$B$2)</f>
        <v>100</v>
      </c>
      <c r="M2659" s="6">
        <f>[1]!b_info_outstandingbalance($A2659,日期设置!B$2)</f>
        <v>13</v>
      </c>
      <c r="N2659" s="7" t="str">
        <f>[1]!b_info_latestissurercreditrating2(A2659,日期设置!$B$2,"102","1")</f>
        <v>AA</v>
      </c>
      <c r="O2659" s="8">
        <v>5.12</v>
      </c>
      <c r="P2659" s="9" t="str">
        <f>[1]!b_info_repurchasedate(A2659)</f>
        <v>2023-10-12</v>
      </c>
      <c r="Q2659" s="8" t="s">
        <v>21300</v>
      </c>
      <c r="R2659" s="2" t="str">
        <f>IF((--IF(P2659=0,Q2659,P2659))&gt;(--日期设置!$B$2),IF(P2659=0,Q2659,P2659),Q2659)</f>
        <v>2023-10-12</v>
      </c>
      <c r="S2659" s="47" t="s">
        <v>21287</v>
      </c>
      <c r="T2659" s="8">
        <f>[1]!b_anal_ptmyear($A2659,日期设置!$B$2)</f>
        <v>6.558904109589041</v>
      </c>
      <c r="U2659" s="8">
        <f>[1]!b_anal_termifexercise($A2659,日期设置!B$2)</f>
        <v>2.558904109589041</v>
      </c>
      <c r="V2659" s="10">
        <f>[1]!b_dq_dirtyprice(A2659,日期设置!$B$2)</f>
        <v>101.0933</v>
      </c>
      <c r="W2659" s="11">
        <f>IF(U2659=0,ROUNDUP((Q2659-日期设置!$B$2)/365,0),ROUNDUP((R2659-日期设置!$B$2)/365,0))</f>
        <v>3</v>
      </c>
      <c r="X2659" s="18">
        <f>_xlfn.IFNA(VLOOKUP(A2659,过往入选债券!A:D,4,0),2)</f>
        <v>2</v>
      </c>
      <c r="Y2659" s="45">
        <f>_xlfn.IFNA(VLOOKUP(C2659,[2]Sheet1!$A:$A,1,0),3)</f>
        <v>3</v>
      </c>
    </row>
    <row r="2660" spans="1:25" hidden="1" x14ac:dyDescent="0.2">
      <c r="A2660" s="21" t="s">
        <v>13422</v>
      </c>
      <c r="B2660" s="21" t="s">
        <v>13423</v>
      </c>
      <c r="C2660" s="37" t="s">
        <v>1404</v>
      </c>
      <c r="D2660" s="26" t="str">
        <f>[1]!b_calc_yield(A2660,日期设置!$B$2,F2660,1,R2660,1,O2660,L2660,S2660,)</f>
        <v>Fetching...</v>
      </c>
      <c r="E2660" s="26">
        <f t="shared" si="82"/>
        <v>38.801694798939621</v>
      </c>
      <c r="F2660" s="18">
        <f>[1]!b_dq_cleanprice($A2660,日期设置!B$2)</f>
        <v>76.766499999999994</v>
      </c>
      <c r="G2660" s="18" t="str">
        <f t="shared" si="83"/>
        <v>5.50 + 0</v>
      </c>
      <c r="H2660" s="27">
        <f>[1]!b_dq_pctchange($A2660,日期设置!$B$2,1)/100</f>
        <v>0</v>
      </c>
      <c r="I2660" s="26">
        <f>[1]!b_pq_pctchange(A2660,日期设置!$B$4,日期设置!$B$2,1)</f>
        <v>0</v>
      </c>
      <c r="J2660" s="26">
        <f>[1]!b_pq_pctchange(A2660,日期设置!$C$4,日期设置!$B$2,1)</f>
        <v>0</v>
      </c>
      <c r="K2660" s="52">
        <f>[1]!b_dq_amount($A2660,日期设置!B$2,2,10000)</f>
        <v>0</v>
      </c>
      <c r="L2660" s="26">
        <f>[1]!b_info_latestpar(A2660,日期设置!$B$2)</f>
        <v>80</v>
      </c>
      <c r="M2660" s="6">
        <f>[1]!b_info_outstandingbalance($A2660,日期设置!B$2)</f>
        <v>6.16</v>
      </c>
      <c r="N2660" s="7" t="str">
        <f>[1]!b_info_latestissurercreditrating2(A2660,日期设置!$B$2,"102","1")</f>
        <v>AA</v>
      </c>
      <c r="O2660" s="8">
        <v>4.87</v>
      </c>
      <c r="P2660" s="9">
        <f>[1]!b_info_repurchasedate(A2660)</f>
        <v>0</v>
      </c>
      <c r="Q2660" s="8" t="s">
        <v>17244</v>
      </c>
      <c r="R2660" s="2" t="str">
        <f>IF((--IF(P2660=0,Q2660,P2660))&gt;(--日期设置!$B$2),IF(P2660=0,Q2660,P2660),Q2660)</f>
        <v>2026-09-23</v>
      </c>
      <c r="S2660" s="2" t="s">
        <v>18582</v>
      </c>
      <c r="T2660" s="8">
        <f>[1]!b_anal_ptmyear($A2660,日期设置!$B$2)</f>
        <v>5.506849315068493</v>
      </c>
      <c r="U2660" s="8">
        <f>[1]!b_anal_termifexercise($A2660,日期设置!B$2)</f>
        <v>0</v>
      </c>
      <c r="V2660" s="10">
        <f>[1]!b_dq_dirtyprice(A2660,日期设置!$B$2)</f>
        <v>78.687799999999996</v>
      </c>
      <c r="W2660" s="11">
        <f>IF(U2660=0,ROUNDUP((Q2660-日期设置!$B$2)/365,0),ROUNDUP((R2660-日期设置!$B$2)/365,0))</f>
        <v>6</v>
      </c>
      <c r="X2660" s="18">
        <f>_xlfn.IFNA(VLOOKUP(A2660,过往入选债券!A:D,4,0),2)</f>
        <v>2</v>
      </c>
      <c r="Y2660">
        <f>_xlfn.IFNA(VLOOKUP(C2660,[2]Sheet1!$A:$A,1,0),3)</f>
        <v>3</v>
      </c>
    </row>
    <row r="2661" spans="1:25" hidden="1" x14ac:dyDescent="0.2">
      <c r="A2661" s="21" t="s">
        <v>5632</v>
      </c>
      <c r="B2661" s="21" t="s">
        <v>5633</v>
      </c>
      <c r="C2661" s="37" t="s">
        <v>5634</v>
      </c>
      <c r="D2661" s="26" t="str">
        <f>[1]!b_calc_yield(A2661,日期设置!$B$2,F2661,1,R2661,1,O2661,L2661,S2661,)</f>
        <v>Fetching...</v>
      </c>
      <c r="E2661" s="26">
        <f t="shared" si="82"/>
        <v>3.1475946498656926</v>
      </c>
      <c r="F2661" s="18">
        <f>[1]!b_dq_cleanprice($A2661,日期设置!B$2)</f>
        <v>98.860500000000002</v>
      </c>
      <c r="G2661" s="18" t="str">
        <f t="shared" si="83"/>
        <v>0.56 + 0</v>
      </c>
      <c r="H2661" s="27">
        <f>[1]!b_dq_pctchange($A2661,日期设置!$B$2,1)/100</f>
        <v>0</v>
      </c>
      <c r="I2661" s="26">
        <f>[1]!b_pq_pctchange(A2661,日期设置!$B$4,日期设置!$B$2,1)</f>
        <v>0.16261398176291689</v>
      </c>
      <c r="J2661" s="26">
        <f>[1]!b_pq_pctchange(A2661,日期设置!$C$4,日期设置!$B$2,1)</f>
        <v>0.42124702120354174</v>
      </c>
      <c r="K2661" s="52">
        <f>[1]!b_dq_amount($A2661,日期设置!B$2,2,10000)</f>
        <v>0</v>
      </c>
      <c r="L2661" s="26">
        <f>[1]!b_info_latestpar(A2661,日期设置!$B$2)</f>
        <v>100</v>
      </c>
      <c r="M2661" s="6">
        <f>[1]!b_info_outstandingbalance($A2661,日期设置!B$2)</f>
        <v>8</v>
      </c>
      <c r="N2661" s="7" t="str">
        <f>[1]!b_info_latestissurercreditrating2(A2661,日期设置!$B$2,"102","1")</f>
        <v>AA</v>
      </c>
      <c r="O2661" s="8">
        <v>3.6</v>
      </c>
      <c r="P2661" s="9">
        <f>[1]!b_info_repurchasedate(A2661)</f>
        <v>0</v>
      </c>
      <c r="Q2661" s="8" t="s">
        <v>17134</v>
      </c>
      <c r="R2661" s="2" t="str">
        <f>IF((--IF(P2661=0,Q2661,P2661))&gt;(--日期设置!$B$2),IF(P2661=0,Q2661,P2661),Q2661)</f>
        <v>2021-10-13</v>
      </c>
      <c r="S2661" s="2" t="s">
        <v>18202</v>
      </c>
      <c r="T2661" s="8">
        <f>[1]!b_anal_ptmyear($A2661,日期设置!$B$2)</f>
        <v>0.56164383561643838</v>
      </c>
      <c r="U2661" s="8">
        <f>[1]!b_anal_termifexercise($A2661,日期设置!B$2)</f>
        <v>0</v>
      </c>
      <c r="V2661" s="10">
        <f>[1]!b_dq_dirtyprice(A2661,日期设置!$B$2)</f>
        <v>100.43859999999999</v>
      </c>
      <c r="W2661" s="11">
        <f>IF(U2661=0,ROUNDUP((Q2661-日期设置!$B$2)/365,0),ROUNDUP((R2661-日期设置!$B$2)/365,0))</f>
        <v>1</v>
      </c>
      <c r="X2661" s="18">
        <f>_xlfn.IFNA(VLOOKUP(A2661,过往入选债券!A:D,4,0),2)</f>
        <v>2</v>
      </c>
      <c r="Y2661" s="45">
        <f>_xlfn.IFNA(VLOOKUP(C2661,[2]Sheet1!$A:$A,1,0),3)</f>
        <v>3</v>
      </c>
    </row>
    <row r="2662" spans="1:25" hidden="1" x14ac:dyDescent="0.2">
      <c r="A2662" s="21" t="s">
        <v>13723</v>
      </c>
      <c r="B2662" s="21" t="s">
        <v>13724</v>
      </c>
      <c r="C2662" s="37" t="s">
        <v>9581</v>
      </c>
      <c r="D2662" s="26" t="str">
        <f>[1]!b_calc_yield(A2662,日期设置!$B$2,F2662,1,R2662,1,O2662,L2662,S2662,)</f>
        <v>Fetching...</v>
      </c>
      <c r="E2662" s="26">
        <f t="shared" si="82"/>
        <v>23.602783439603982</v>
      </c>
      <c r="F2662" s="18">
        <f>[1]!b_dq_cleanprice($A2662,日期设置!B$2)</f>
        <v>79.774500000000003</v>
      </c>
      <c r="G2662" s="18" t="str">
        <f t="shared" si="83"/>
        <v>3.09 + 0</v>
      </c>
      <c r="H2662" s="27">
        <f>[1]!b_dq_pctchange($A2662,日期设置!$B$2,1)/100</f>
        <v>0</v>
      </c>
      <c r="I2662" s="26">
        <f>[1]!b_pq_pctchange(A2662,日期设置!$B$4,日期设置!$B$2,1)</f>
        <v>0</v>
      </c>
      <c r="J2662" s="26">
        <f>[1]!b_pq_pctchange(A2662,日期设置!$C$4,日期设置!$B$2,1)</f>
        <v>-0.26442127372290264</v>
      </c>
      <c r="K2662" s="52">
        <f>[1]!b_dq_amount($A2662,日期设置!B$2,2,10000)</f>
        <v>0</v>
      </c>
      <c r="L2662" s="26">
        <f>[1]!b_info_latestpar(A2662,日期设置!$B$2)</f>
        <v>80</v>
      </c>
      <c r="M2662" s="6">
        <f>[1]!b_info_outstandingbalance($A2662,日期设置!B$2)</f>
        <v>10.96</v>
      </c>
      <c r="N2662" s="7" t="str">
        <f>[1]!b_info_latestissurercreditrating2(A2662,日期设置!$B$2,"102","1")</f>
        <v>AA</v>
      </c>
      <c r="O2662" s="8">
        <v>6</v>
      </c>
      <c r="P2662" s="9">
        <f>[1]!b_info_repurchasedate(A2662)</f>
        <v>0</v>
      </c>
      <c r="Q2662" s="8" t="s">
        <v>16538</v>
      </c>
      <c r="R2662" s="2" t="str">
        <f>IF((--IF(P2662=0,Q2662,P2662))&gt;(--日期设置!$B$2),IF(P2662=0,Q2662,P2662),Q2662)</f>
        <v>2024-04-24</v>
      </c>
      <c r="S2662" s="2" t="s">
        <v>17842</v>
      </c>
      <c r="T2662" s="8">
        <f>[1]!b_anal_ptmyear($A2662,日期设置!$B$2)</f>
        <v>3.0904109589041098</v>
      </c>
      <c r="U2662" s="8">
        <f>[1]!b_anal_termifexercise($A2662,日期设置!B$2)</f>
        <v>0</v>
      </c>
      <c r="V2662" s="10">
        <f>[1]!b_dq_dirtyprice(A2662,日期设置!$B$2)</f>
        <v>84.140500000000003</v>
      </c>
      <c r="W2662" s="11">
        <f>IF(U2662=0,ROUNDUP((Q2662-日期设置!$B$2)/365,0),ROUNDUP((R2662-日期设置!$B$2)/365,0))</f>
        <v>4</v>
      </c>
      <c r="X2662" s="18">
        <f>_xlfn.IFNA(VLOOKUP(A2662,过往入选债券!A:D,4,0),2)</f>
        <v>2</v>
      </c>
      <c r="Y2662">
        <f>_xlfn.IFNA(VLOOKUP(C2662,[2]Sheet1!$A:$A,1,0),3)</f>
        <v>3</v>
      </c>
    </row>
    <row r="2663" spans="1:25" hidden="1" x14ac:dyDescent="0.2">
      <c r="A2663" s="21" t="s">
        <v>7754</v>
      </c>
      <c r="B2663" s="21" t="s">
        <v>7755</v>
      </c>
      <c r="C2663" s="37" t="s">
        <v>4923</v>
      </c>
      <c r="D2663" s="26" t="str">
        <f>[1]!b_calc_yield(A2663,日期设置!$B$2,F2663,1,R2663,1,O2663,L2663,S2663,)</f>
        <v>Fetching...</v>
      </c>
      <c r="E2663" s="26">
        <f t="shared" si="82"/>
        <v>15.355676676798534</v>
      </c>
      <c r="F2663" s="18">
        <f>[1]!b_dq_cleanprice($A2663,日期设置!B$2)</f>
        <v>98.972300000000004</v>
      </c>
      <c r="G2663" s="18" t="str">
        <f t="shared" si="83"/>
        <v>2.76 + 0</v>
      </c>
      <c r="H2663" s="27">
        <f>[1]!b_dq_pctchange($A2663,日期设置!$B$2,1)/100</f>
        <v>0</v>
      </c>
      <c r="I2663" s="26">
        <f>[1]!b_pq_pctchange(A2663,日期设置!$B$4,日期设置!$B$2,1)</f>
        <v>0.15300376134246924</v>
      </c>
      <c r="J2663" s="26">
        <f>[1]!b_pq_pctchange(A2663,日期设置!$C$4,日期设置!$B$2,1)</f>
        <v>0.5507456044994371</v>
      </c>
      <c r="K2663" s="52">
        <f>[1]!b_dq_amount($A2663,日期设置!B$2,2,10000)</f>
        <v>0</v>
      </c>
      <c r="L2663" s="26">
        <f>[1]!b_info_latestpar(A2663,日期设置!$B$2)</f>
        <v>100</v>
      </c>
      <c r="M2663" s="6">
        <f>[1]!b_info_outstandingbalance($A2663,日期设置!B$2)</f>
        <v>20</v>
      </c>
      <c r="N2663" s="7" t="str">
        <f>[1]!b_info_latestissurercreditrating2(A2663,日期设置!$B$2,"102","1")</f>
        <v>AAA</v>
      </c>
      <c r="O2663" s="8">
        <v>5.2</v>
      </c>
      <c r="P2663" s="9">
        <f>[1]!b_info_repurchasedate(A2663)</f>
        <v>0</v>
      </c>
      <c r="Q2663" s="8" t="s">
        <v>17072</v>
      </c>
      <c r="R2663" s="2" t="str">
        <f>IF((--IF(P2663=0,Q2663,P2663))&gt;(--日期设置!$B$2),IF(P2663=0,Q2663,P2663),Q2663)</f>
        <v>2023-12-25</v>
      </c>
      <c r="S2663" s="2" t="s">
        <v>18237</v>
      </c>
      <c r="T2663" s="8">
        <f>[1]!b_anal_ptmyear($A2663,日期设置!$B$2)</f>
        <v>2.7616438356164386</v>
      </c>
      <c r="U2663" s="8">
        <f>[1]!b_anal_termifexercise($A2663,日期设置!B$2)</f>
        <v>0</v>
      </c>
      <c r="V2663" s="10">
        <f>[1]!b_dq_dirtyprice(A2663,日期设置!$B$2)</f>
        <v>100.2118</v>
      </c>
      <c r="W2663" s="11">
        <f>IF(U2663=0,ROUNDUP((Q2663-日期设置!$B$2)/365,0),ROUNDUP((R2663-日期设置!$B$2)/365,0))</f>
        <v>3</v>
      </c>
      <c r="X2663" s="18">
        <f>_xlfn.IFNA(VLOOKUP(A2663,过往入选债券!A:D,4,0),2)</f>
        <v>2</v>
      </c>
      <c r="Y2663">
        <f>_xlfn.IFNA(VLOOKUP(C2663,[2]Sheet1!$A:$A,1,0),3)</f>
        <v>3</v>
      </c>
    </row>
    <row r="2664" spans="1:25" hidden="1" x14ac:dyDescent="0.2">
      <c r="A2664" s="21" t="s">
        <v>8321</v>
      </c>
      <c r="B2664" s="21" t="s">
        <v>8322</v>
      </c>
      <c r="C2664" s="37" t="s">
        <v>3038</v>
      </c>
      <c r="D2664" s="26" t="str">
        <f>[1]!b_calc_yield(A2664,日期设置!$B$2,F2664,1,R2664,1,O2664,L2664,S2664,)</f>
        <v>Fetching...</v>
      </c>
      <c r="E2664" s="26">
        <f t="shared" si="82"/>
        <v>5.5215541658798717</v>
      </c>
      <c r="F2664" s="18">
        <f>[1]!b_dq_cleanprice($A2664,日期设置!B$2)</f>
        <v>101.38</v>
      </c>
      <c r="G2664" s="18" t="str">
        <f t="shared" si="83"/>
        <v>3.04 + 1.04</v>
      </c>
      <c r="H2664" s="27">
        <f>[1]!b_dq_pctchange($A2664,日期设置!$B$2,1)/100</f>
        <v>0</v>
      </c>
      <c r="I2664" s="26">
        <f>[1]!b_pq_pctchange(A2664,日期设置!$B$4,日期设置!$B$2,1)</f>
        <v>0</v>
      </c>
      <c r="J2664" s="26">
        <f>[1]!b_pq_pctchange(A2664,日期设置!$C$4,日期设置!$B$2,1)</f>
        <v>0</v>
      </c>
      <c r="K2664" s="52">
        <f>[1]!b_dq_amount($A2664,日期设置!B$2,2,10000)</f>
        <v>0</v>
      </c>
      <c r="L2664" s="26">
        <f>[1]!b_info_latestpar(A2664,日期设置!$B$2)</f>
        <v>100</v>
      </c>
      <c r="M2664" s="6">
        <f>[1]!b_info_outstandingbalance($A2664,日期设置!B$2)</f>
        <v>2</v>
      </c>
      <c r="N2664" s="7" t="str">
        <f>[1]!b_info_latestissurercreditrating2(A2664,日期设置!$B$2,"102","1")</f>
        <v>AA</v>
      </c>
      <c r="O2664" s="8">
        <v>7</v>
      </c>
      <c r="P2664" s="9" t="str">
        <f>[1]!b_info_repurchasedate(A2664)</f>
        <v>2022-04-09</v>
      </c>
      <c r="Q2664" s="8" t="s">
        <v>17119</v>
      </c>
      <c r="R2664" s="2" t="str">
        <f>IF((--IF(P2664=0,Q2664,P2664))&gt;(--日期设置!$B$2),IF(P2664=0,Q2664,P2664),Q2664)</f>
        <v>2022-04-09</v>
      </c>
      <c r="S2664" s="2" t="s">
        <v>18708</v>
      </c>
      <c r="T2664" s="8">
        <f>[1]!b_anal_ptmyear($A2664,日期设置!$B$2)</f>
        <v>3.0493150684931507</v>
      </c>
      <c r="U2664" s="8">
        <f>[1]!b_anal_termifexercise($A2664,日期设置!B$2)</f>
        <v>1.0493150684931507</v>
      </c>
      <c r="V2664" s="10">
        <f>[1]!b_dq_dirtyprice(A2664,日期设置!$B$2)</f>
        <v>108.0348</v>
      </c>
      <c r="W2664" s="11">
        <f>IF(U2664=0,ROUNDUP((Q2664-日期设置!$B$2)/365,0),ROUNDUP((R2664-日期设置!$B$2)/365,0))</f>
        <v>2</v>
      </c>
      <c r="X2664" s="18">
        <f>_xlfn.IFNA(VLOOKUP(A2664,过往入选债券!A:D,4,0),2)</f>
        <v>2</v>
      </c>
      <c r="Y2664">
        <f>_xlfn.IFNA(VLOOKUP(C2664,[2]Sheet1!$A:$A,1,0),3)</f>
        <v>3</v>
      </c>
    </row>
    <row r="2665" spans="1:25" x14ac:dyDescent="0.2">
      <c r="A2665" s="21" t="s">
        <v>2672</v>
      </c>
      <c r="B2665" s="21" t="s">
        <v>2673</v>
      </c>
      <c r="C2665" s="37" t="s">
        <v>116</v>
      </c>
      <c r="D2665" s="26" t="str">
        <f>[1]!b_calc_yield(A2665,日期设置!$B$2,F2665,1,R2665,1,O2665,L2665,S2665,)</f>
        <v>Fetching...</v>
      </c>
      <c r="E2665" s="26">
        <f t="shared" si="82"/>
        <v>5.2778235649641569</v>
      </c>
      <c r="F2665" s="18">
        <f>[1]!b_dq_cleanprice($A2665,日期设置!B$2)</f>
        <v>101.5008</v>
      </c>
      <c r="G2665" s="18" t="str">
        <f t="shared" si="83"/>
        <v>0.94 + 0</v>
      </c>
      <c r="H2665" s="27">
        <f>[1]!b_dq_pctchange($A2665,日期设置!$B$2,1)/100</f>
        <v>-4.3133756004755055E-4</v>
      </c>
      <c r="I2665" s="26">
        <f>[1]!b_pq_pctchange(A2665,日期设置!$B$4,日期设置!$B$2,1)</f>
        <v>-0.18998170983539292</v>
      </c>
      <c r="J2665" s="26">
        <f>[1]!b_pq_pctchange(A2665,日期设置!$C$4,日期设置!$B$2,1)</f>
        <v>-0.40925097554012091</v>
      </c>
      <c r="K2665" s="52">
        <f>[1]!b_dq_amount($A2665,日期设置!B$2,2,10000)</f>
        <v>10186.43</v>
      </c>
      <c r="L2665" s="26">
        <f>[1]!b_info_latestpar(A2665,日期设置!$B$2)</f>
        <v>100</v>
      </c>
      <c r="M2665" s="6">
        <f>[1]!b_info_outstandingbalance($A2665,日期设置!B$2)</f>
        <v>10</v>
      </c>
      <c r="N2665" s="7">
        <f>[1]!b_info_latestissurercreditrating2(A2665,日期设置!$B$2,"102","1")</f>
        <v>0</v>
      </c>
      <c r="O2665" s="8">
        <v>7.3</v>
      </c>
      <c r="P2665" s="9">
        <f>[1]!b_info_repurchasedate(A2665)</f>
        <v>0</v>
      </c>
      <c r="Q2665" s="8" t="s">
        <v>16261</v>
      </c>
      <c r="R2665" s="2" t="str">
        <f>IF((--IF(P2665=0,Q2665,P2665))&gt;(--日期设置!$B$2),IF(P2665=0,Q2665,P2665),Q2665)</f>
        <v>2022-03-01</v>
      </c>
      <c r="S2665" s="2" t="s">
        <v>18043</v>
      </c>
      <c r="T2665" s="8">
        <f>[1]!b_anal_ptmyear($A2665,日期设置!$B$2)</f>
        <v>0.94246575342465755</v>
      </c>
      <c r="U2665" s="8">
        <f>[1]!b_anal_termifexercise($A2665,日期设置!B$2)</f>
        <v>0</v>
      </c>
      <c r="V2665" s="10">
        <f>[1]!b_dq_dirtyprice(A2665,日期设置!$B$2)</f>
        <v>101.9208</v>
      </c>
      <c r="W2665" s="11">
        <f>IF(U2665=0,ROUNDUP((Q2665-日期设置!$B$2)/365,0),ROUNDUP((R2665-日期设置!$B$2)/365,0))</f>
        <v>1</v>
      </c>
      <c r="X2665" s="18">
        <f>_xlfn.IFNA(VLOOKUP(A2665,过往入选债券!A:D,4,0),2)</f>
        <v>2</v>
      </c>
      <c r="Y2665">
        <f>_xlfn.IFNA(VLOOKUP(C2665,[2]Sheet1!$A:$A,1,0),3)</f>
        <v>3</v>
      </c>
    </row>
    <row r="2666" spans="1:25" x14ac:dyDescent="0.2">
      <c r="A2666" s="21" t="s">
        <v>9841</v>
      </c>
      <c r="B2666" s="21" t="s">
        <v>9842</v>
      </c>
      <c r="C2666" s="37" t="s">
        <v>286</v>
      </c>
      <c r="D2666" s="26" t="str">
        <f>[1]!b_calc_yield(A2666,日期设置!$B$2,F2666,1,R2666,1,O2666,L2666,S2666,)</f>
        <v>Fetching...</v>
      </c>
      <c r="E2666" s="26">
        <f t="shared" si="82"/>
        <v>10.175438596491237</v>
      </c>
      <c r="F2666" s="18">
        <f>[1]!b_dq_cleanprice($A2666,日期设置!B$2)</f>
        <v>98.882099999999994</v>
      </c>
      <c r="G2666" s="18" t="str">
        <f t="shared" si="83"/>
        <v>1.82 + 1.82</v>
      </c>
      <c r="H2666" s="27">
        <f>[1]!b_dq_pctchange($A2666,日期设置!$B$2,1)/100</f>
        <v>1.7455207081768253E-3</v>
      </c>
      <c r="I2666" s="26">
        <f>[1]!b_pq_pctchange(A2666,日期设置!$B$4,日期设置!$B$2,1)</f>
        <v>0.37120723047126131</v>
      </c>
      <c r="J2666" s="26">
        <f>[1]!b_pq_pctchange(A2666,日期设置!$C$4,日期设置!$B$2,1)</f>
        <v>0.59216683621566324</v>
      </c>
      <c r="K2666" s="52">
        <f>[1]!b_dq_amount($A2666,日期设置!B$2,2,10000)</f>
        <v>2992.5013563000002</v>
      </c>
      <c r="L2666" s="26">
        <f>[1]!b_info_latestpar(A2666,日期设置!$B$2)</f>
        <v>100</v>
      </c>
      <c r="M2666" s="6">
        <f>[1]!b_info_outstandingbalance($A2666,日期设置!B$2)</f>
        <v>5.8</v>
      </c>
      <c r="N2666" s="7" t="str">
        <f>[1]!b_info_latestissurercreditrating2(A2666,日期设置!$B$2,"102","1")</f>
        <v>AA+</v>
      </c>
      <c r="O2666" s="8">
        <v>4.95</v>
      </c>
      <c r="P2666" s="9">
        <f>[1]!b_info_repurchasedate(A2666)</f>
        <v>0</v>
      </c>
      <c r="Q2666" s="8" t="s">
        <v>16271</v>
      </c>
      <c r="R2666" s="2" t="str">
        <f>IF((--IF(P2666=0,Q2666,P2666))&gt;(--日期设置!$B$2),IF(P2666=0,Q2666,P2666),Q2666)</f>
        <v>2023-01-17</v>
      </c>
      <c r="S2666" s="2" t="s">
        <v>18051</v>
      </c>
      <c r="T2666" s="8">
        <f>[1]!b_anal_ptmyear($A2666,日期设置!$B$2)</f>
        <v>1.8246575342465754</v>
      </c>
      <c r="U2666" s="8">
        <f>[1]!b_anal_termifexercise($A2666,日期设置!B$2)</f>
        <v>1.8246575342465754</v>
      </c>
      <c r="V2666" s="10">
        <f>[1]!b_dq_dirtyprice(A2666,日期设置!$B$2)</f>
        <v>99.75</v>
      </c>
      <c r="W2666" s="11">
        <f>IF(U2666=0,ROUNDUP((Q2666-日期设置!$B$2)/365,0),ROUNDUP((R2666-日期设置!$B$2)/365,0))</f>
        <v>2</v>
      </c>
      <c r="X2666" s="18">
        <f>_xlfn.IFNA(VLOOKUP(A2666,过往入选债券!A:D,4,0),2)</f>
        <v>2</v>
      </c>
      <c r="Y2666">
        <f>_xlfn.IFNA(VLOOKUP(C2666,[2]Sheet1!$A:$A,1,0),3)</f>
        <v>3</v>
      </c>
    </row>
    <row r="2667" spans="1:25" hidden="1" x14ac:dyDescent="0.2">
      <c r="A2667" s="21" t="s">
        <v>12887</v>
      </c>
      <c r="B2667" s="21" t="s">
        <v>12888</v>
      </c>
      <c r="C2667" s="37" t="s">
        <v>11991</v>
      </c>
      <c r="D2667" s="26" t="str">
        <f>[1]!b_calc_yield(A2667,日期设置!$B$2,F2667,1,R2667,1,O2667,L2667,S2667,)</f>
        <v>Fetching...</v>
      </c>
      <c r="E2667" s="26">
        <f t="shared" si="82"/>
        <v>25.036392332327129</v>
      </c>
      <c r="F2667" s="18">
        <f>[1]!b_dq_cleanprice($A2667,日期设置!B$2)</f>
        <v>39.097700000000003</v>
      </c>
      <c r="G2667" s="18" t="str">
        <f t="shared" si="83"/>
        <v>1.96 + 0</v>
      </c>
      <c r="H2667" s="27">
        <f>[1]!b_dq_pctchange($A2667,日期设置!$B$2,1)/100</f>
        <v>0</v>
      </c>
      <c r="I2667" s="26">
        <f>[1]!b_pq_pctchange(A2667,日期设置!$B$4,日期设置!$B$2,1)</f>
        <v>0</v>
      </c>
      <c r="J2667" s="26">
        <f>[1]!b_pq_pctchange(A2667,日期设置!$C$4,日期设置!$B$2,1)</f>
        <v>-33.333276495613546</v>
      </c>
      <c r="K2667" s="52">
        <f>[1]!b_dq_amount($A2667,日期设置!B$2,2,10000)</f>
        <v>0</v>
      </c>
      <c r="L2667" s="26">
        <f>[1]!b_info_latestpar(A2667,日期设置!$B$2)</f>
        <v>40</v>
      </c>
      <c r="M2667" s="6">
        <f>[1]!b_info_outstandingbalance($A2667,日期设置!B$2)</f>
        <v>3.52</v>
      </c>
      <c r="N2667" s="7" t="str">
        <f>[1]!b_info_latestissurercreditrating2(A2667,日期设置!$B$2,"102","1")</f>
        <v>AA</v>
      </c>
      <c r="O2667" s="8">
        <v>4.4800000000000004</v>
      </c>
      <c r="P2667" s="9">
        <f>[1]!b_info_repurchasedate(A2667)</f>
        <v>0</v>
      </c>
      <c r="Q2667" s="8" t="s">
        <v>16279</v>
      </c>
      <c r="R2667" s="2" t="str">
        <f>IF((--IF(P2667=0,Q2667,P2667))&gt;(--日期设置!$B$2),IF(P2667=0,Q2667,P2667),Q2667)</f>
        <v>2023-03-10</v>
      </c>
      <c r="S2667" s="2" t="s">
        <v>18061</v>
      </c>
      <c r="T2667" s="8">
        <f>[1]!b_anal_ptmyear($A2667,日期设置!$B$2)</f>
        <v>1.967123287671233</v>
      </c>
      <c r="U2667" s="8">
        <f>[1]!b_anal_termifexercise($A2667,日期设置!B$2)</f>
        <v>0</v>
      </c>
      <c r="V2667" s="10">
        <f>[1]!b_dq_dirtyprice(A2667,日期设置!$B$2)</f>
        <v>39.156599999999997</v>
      </c>
      <c r="W2667" s="11">
        <f>IF(U2667=0,ROUNDUP((Q2667-日期设置!$B$2)/365,0),ROUNDUP((R2667-日期设置!$B$2)/365,0))</f>
        <v>2</v>
      </c>
      <c r="X2667" s="18">
        <f>_xlfn.IFNA(VLOOKUP(A2667,过往入选债券!A:D,4,0),2)</f>
        <v>2</v>
      </c>
      <c r="Y2667">
        <f>_xlfn.IFNA(VLOOKUP(C2667,[2]Sheet1!$A:$A,1,0),3)</f>
        <v>3</v>
      </c>
    </row>
    <row r="2668" spans="1:25" hidden="1" x14ac:dyDescent="0.2">
      <c r="A2668" s="21" t="s">
        <v>2834</v>
      </c>
      <c r="B2668" s="21" t="s">
        <v>2835</v>
      </c>
      <c r="C2668" s="37" t="s">
        <v>2379</v>
      </c>
      <c r="D2668" s="26" t="str">
        <f>[1]!b_calc_yield(A2668,日期设置!$B$2,F2668,1,R2668,1,O2668,L2668,S2668,)</f>
        <v>Fetching...</v>
      </c>
      <c r="E2668" s="26">
        <f t="shared" si="82"/>
        <v>5.3949514680891264</v>
      </c>
      <c r="F2668" s="18">
        <f>[1]!b_dq_cleanprice($A2668,日期设置!B$2)</f>
        <v>100</v>
      </c>
      <c r="G2668" s="18" t="str">
        <f t="shared" si="83"/>
        <v>1.01 + 0</v>
      </c>
      <c r="H2668" s="27">
        <f>[1]!b_dq_pctchange($A2668,日期设置!$B$2,1)/100</f>
        <v>0</v>
      </c>
      <c r="I2668" s="26">
        <f>[1]!b_pq_pctchange(A2668,日期设置!$B$4,日期设置!$B$2,1)</f>
        <v>0</v>
      </c>
      <c r="J2668" s="26">
        <f>[1]!b_pq_pctchange(A2668,日期设置!$C$4,日期设置!$B$2,1)</f>
        <v>0</v>
      </c>
      <c r="K2668" s="52">
        <f>[1]!b_dq_amount($A2668,日期设置!B$2,2,10000)</f>
        <v>0</v>
      </c>
      <c r="L2668" s="26">
        <f>[1]!b_info_latestpar(A2668,日期设置!$B$2)</f>
        <v>100</v>
      </c>
      <c r="M2668" s="6">
        <f>[1]!b_info_outstandingbalance($A2668,日期设置!B$2)</f>
        <v>2.1</v>
      </c>
      <c r="N2668" s="7">
        <f>[1]!b_info_latestissurercreditrating2(A2668,日期设置!$B$2,"102","1")</f>
        <v>0</v>
      </c>
      <c r="O2668" s="8">
        <v>5.6</v>
      </c>
      <c r="P2668" s="9">
        <f>[1]!b_info_repurchasedate(A2668)</f>
        <v>0</v>
      </c>
      <c r="Q2668" s="8" t="s">
        <v>16249</v>
      </c>
      <c r="R2668" s="2" t="str">
        <f>IF((--IF(P2668=0,Q2668,P2668))&gt;(--日期设置!$B$2),IF(P2668=0,Q2668,P2668),Q2668)</f>
        <v>2022-03-28</v>
      </c>
      <c r="S2668" s="2" t="s">
        <v>17882</v>
      </c>
      <c r="T2668" s="8">
        <f>[1]!b_anal_ptmyear($A2668,日期设置!$B$2)</f>
        <v>1.0164383561643835</v>
      </c>
      <c r="U2668" s="8">
        <f>[1]!b_anal_termifexercise($A2668,日期设置!B$2)</f>
        <v>0</v>
      </c>
      <c r="V2668" s="10">
        <f>[1]!b_dq_dirtyprice(A2668,日期设置!$B$2)</f>
        <v>105.50790000000001</v>
      </c>
      <c r="W2668" s="11">
        <f>IF(U2668=0,ROUNDUP((Q2668-日期设置!$B$2)/365,0),ROUNDUP((R2668-日期设置!$B$2)/365,0))</f>
        <v>2</v>
      </c>
      <c r="X2668" s="18">
        <f>_xlfn.IFNA(VLOOKUP(A2668,过往入选债券!A:D,4,0),2)</f>
        <v>2</v>
      </c>
      <c r="Y2668">
        <f>_xlfn.IFNA(VLOOKUP(C2668,[2]Sheet1!$A:$A,1,0),3)</f>
        <v>3</v>
      </c>
    </row>
    <row r="2669" spans="1:25" hidden="1" x14ac:dyDescent="0.2">
      <c r="A2669" s="21" t="s">
        <v>2716</v>
      </c>
      <c r="B2669" s="21" t="s">
        <v>2717</v>
      </c>
      <c r="C2669" s="37" t="s">
        <v>308</v>
      </c>
      <c r="D2669" s="26" t="str">
        <f>[1]!b_calc_yield(A2669,日期设置!$B$2,F2669,1,R2669,1,O2669,L2669,S2669,)</f>
        <v>Fetching...</v>
      </c>
      <c r="E2669" s="26">
        <f t="shared" si="82"/>
        <v>5.4575774718960579</v>
      </c>
      <c r="F2669" s="18">
        <f>[1]!b_dq_cleanprice($A2669,日期设置!B$2)</f>
        <v>101.29</v>
      </c>
      <c r="G2669" s="18" t="str">
        <f t="shared" si="83"/>
        <v>0.97 + 0</v>
      </c>
      <c r="H2669" s="27">
        <f>[1]!b_dq_pctchange($A2669,日期设置!$B$2,1)/100</f>
        <v>0</v>
      </c>
      <c r="I2669" s="26">
        <f>[1]!b_pq_pctchange(A2669,日期设置!$B$4,日期设置!$B$2,1)</f>
        <v>1.2609381107622168</v>
      </c>
      <c r="J2669" s="26">
        <f>[1]!b_pq_pctchange(A2669,日期设置!$C$4,日期设置!$B$2,1)</f>
        <v>1.2609381107622168</v>
      </c>
      <c r="K2669" s="52">
        <f>[1]!b_dq_amount($A2669,日期设置!B$2,2,10000)</f>
        <v>0</v>
      </c>
      <c r="L2669" s="26">
        <f>[1]!b_info_latestpar(A2669,日期设置!$B$2)</f>
        <v>100</v>
      </c>
      <c r="M2669" s="6">
        <f>[1]!b_info_outstandingbalance($A2669,日期设置!B$2)</f>
        <v>5</v>
      </c>
      <c r="N2669" s="7">
        <f>[1]!b_info_latestissurercreditrating2(A2669,日期设置!$B$2,"102","1")</f>
        <v>0</v>
      </c>
      <c r="O2669" s="8">
        <v>7</v>
      </c>
      <c r="P2669" s="9">
        <f>[1]!b_info_repurchasedate(A2669)</f>
        <v>0</v>
      </c>
      <c r="Q2669" s="8" t="s">
        <v>16748</v>
      </c>
      <c r="R2669" s="2" t="str">
        <f>IF((--IF(P2669=0,Q2669,P2669))&gt;(--日期设置!$B$2),IF(P2669=0,Q2669,P2669),Q2669)</f>
        <v>2022-03-13</v>
      </c>
      <c r="S2669" s="2" t="s">
        <v>18671</v>
      </c>
      <c r="T2669" s="8">
        <f>[1]!b_anal_ptmyear($A2669,日期设置!$B$2)</f>
        <v>0.97534246575342465</v>
      </c>
      <c r="U2669" s="8">
        <f>[1]!b_anal_termifexercise($A2669,日期设置!B$2)</f>
        <v>0</v>
      </c>
      <c r="V2669" s="10">
        <f>[1]!b_dq_dirtyprice(A2669,日期设置!$B$2)</f>
        <v>101.46259999999999</v>
      </c>
      <c r="W2669" s="11">
        <f>IF(U2669=0,ROUNDUP((Q2669-日期设置!$B$2)/365,0),ROUNDUP((R2669-日期设置!$B$2)/365,0))</f>
        <v>1</v>
      </c>
      <c r="X2669" s="18">
        <f>_xlfn.IFNA(VLOOKUP(A2669,过往入选债券!A:D,4,0),2)</f>
        <v>2</v>
      </c>
      <c r="Y2669">
        <f>_xlfn.IFNA(VLOOKUP(C2669,[2]Sheet1!$A:$A,1,0),3)</f>
        <v>3</v>
      </c>
    </row>
    <row r="2670" spans="1:25" hidden="1" x14ac:dyDescent="0.2">
      <c r="A2670" s="28" t="s">
        <v>20142</v>
      </c>
      <c r="B2670" s="28" t="s">
        <v>20143</v>
      </c>
      <c r="C2670" s="39" t="s">
        <v>344</v>
      </c>
      <c r="D2670" s="26" t="str">
        <f>[1]!b_calc_yield(A2670,日期设置!$B$2,F2670,1,R2670,1,O2670,L2670,S2670,)</f>
        <v>Fetching...</v>
      </c>
      <c r="E2670" s="26">
        <f t="shared" si="82"/>
        <v>13.694134146222691</v>
      </c>
      <c r="F2670" s="18">
        <f>[1]!b_dq_cleanprice($A2670,日期设置!B$2)</f>
        <v>99.927199999999999</v>
      </c>
      <c r="G2670" s="18" t="str">
        <f t="shared" si="83"/>
        <v>4.50 + 2.50</v>
      </c>
      <c r="H2670" s="27">
        <f>[1]!b_dq_pctchange($A2670,日期设置!$B$2,1)/100</f>
        <v>0</v>
      </c>
      <c r="I2670" s="26">
        <f>[1]!b_pq_pctchange(A2670,日期设置!$B$4,日期设置!$B$2,1)</f>
        <v>0</v>
      </c>
      <c r="J2670" s="26">
        <f>[1]!b_pq_pctchange(A2670,日期设置!$C$4,日期设置!$B$2,1)</f>
        <v>-5.0611235694327003E-2</v>
      </c>
      <c r="K2670" s="52">
        <f>[1]!b_dq_amount($A2670,日期设置!B$2,2,10000)</f>
        <v>0</v>
      </c>
      <c r="L2670" s="26">
        <f>[1]!b_info_latestpar(A2670,日期设置!$B$2)</f>
        <v>100</v>
      </c>
      <c r="M2670" s="6">
        <f>[1]!b_info_outstandingbalance($A2670,日期设置!B$2)</f>
        <v>7.3</v>
      </c>
      <c r="N2670" s="7">
        <f>[1]!b_info_latestissurercreditrating2(A2670,日期设置!$B$2,"102","1")</f>
        <v>0</v>
      </c>
      <c r="O2670" s="8">
        <v>5.58</v>
      </c>
      <c r="P2670" s="9" t="str">
        <f>[1]!b_info_repurchasedate(A2670)</f>
        <v>2023-09-23</v>
      </c>
      <c r="Q2670" s="8" t="s">
        <v>20829</v>
      </c>
      <c r="R2670" s="2" t="str">
        <f>IF((--IF(P2670=0,Q2670,P2670))&gt;(--日期设置!$B$2),IF(P2670=0,Q2670,P2670),Q2670)</f>
        <v>2023-09-23</v>
      </c>
      <c r="S2670" s="31" t="s">
        <v>17549</v>
      </c>
      <c r="T2670" s="8">
        <f>[1]!b_anal_ptmyear($A2670,日期设置!$B$2)</f>
        <v>4.506849315068493</v>
      </c>
      <c r="U2670" s="8">
        <f>[1]!b_anal_termifexercise($A2670,日期设置!B$2)</f>
        <v>2.506849315068493</v>
      </c>
      <c r="V2670" s="10">
        <f>[1]!b_dq_dirtyprice(A2670,日期设置!$B$2)</f>
        <v>102.679</v>
      </c>
      <c r="W2670" s="11">
        <f>IF(U2670=0,ROUNDUP((Q2670-日期设置!$B$2)/365,0),ROUNDUP((R2670-日期设置!$B$2)/365,0))</f>
        <v>3</v>
      </c>
      <c r="X2670" s="18">
        <f>_xlfn.IFNA(VLOOKUP(A2670,过往入选债券!A:D,4,0),2)</f>
        <v>2</v>
      </c>
      <c r="Y2670">
        <f>_xlfn.IFNA(VLOOKUP(C2670,[2]Sheet1!$A:$A,1,0),3)</f>
        <v>3</v>
      </c>
    </row>
    <row r="2671" spans="1:25" hidden="1" x14ac:dyDescent="0.2">
      <c r="A2671" s="28" t="s">
        <v>21899</v>
      </c>
      <c r="B2671" s="28" t="s">
        <v>22102</v>
      </c>
      <c r="C2671" s="39" t="s">
        <v>4819</v>
      </c>
      <c r="D2671" s="26" t="str">
        <f>[1]!b_calc_yield(A2671,日期设置!$B$2,F2671,1,R2671,1,O2671,L2671,S2671,)</f>
        <v>Fetching...</v>
      </c>
      <c r="E2671" s="26">
        <f t="shared" si="82"/>
        <v>37.075872283101049</v>
      </c>
      <c r="F2671" s="18">
        <f>[1]!b_dq_cleanprice($A2671,日期设置!B$2)</f>
        <v>100</v>
      </c>
      <c r="G2671" s="18" t="str">
        <f t="shared" si="83"/>
        <v>6.72 + 0</v>
      </c>
      <c r="H2671" s="27">
        <f>[1]!b_dq_pctchange($A2671,日期设置!$B$2,1)/100</f>
        <v>0</v>
      </c>
      <c r="I2671" s="26">
        <f>[1]!b_pq_pctchange(A2671,日期设置!$B$4,日期设置!$B$2,1)</f>
        <v>0</v>
      </c>
      <c r="J2671" s="26">
        <f>[1]!b_pq_pctchange(A2671,日期设置!$C$4,日期设置!$B$2,1)</f>
        <v>0</v>
      </c>
      <c r="K2671" s="52">
        <f>[1]!b_dq_amount($A2671,日期设置!B$2,2,10000)</f>
        <v>0</v>
      </c>
      <c r="L2671" s="26">
        <f>[1]!b_info_latestpar(A2671,日期设置!$B$2)</f>
        <v>100</v>
      </c>
      <c r="M2671" s="6">
        <f>[1]!b_info_outstandingbalance($A2671,日期设置!B$2)</f>
        <v>9</v>
      </c>
      <c r="N2671" s="7" t="str">
        <f>[1]!b_info_latestissurercreditrating2(A2671,日期设置!$B$2,"102","1")</f>
        <v>AA+</v>
      </c>
      <c r="O2671" s="43">
        <v>5.6</v>
      </c>
      <c r="P2671" s="9">
        <f>[1]!b_info_repurchasedate(A2671)</f>
        <v>0</v>
      </c>
      <c r="Q2671" s="31" t="s">
        <v>17440</v>
      </c>
      <c r="R2671" s="2" t="str">
        <f>IF((--IF(P2671=0,Q2671,P2671))&gt;(--日期设置!$B$2),IF(P2671=0,Q2671,P2671),Q2671)</f>
        <v>2027-12-11</v>
      </c>
      <c r="S2671" s="31" t="s">
        <v>16156</v>
      </c>
      <c r="T2671" s="8">
        <f>[1]!b_anal_ptmyear($A2671,日期设置!$B$2)</f>
        <v>6.7232876712328764</v>
      </c>
      <c r="U2671" s="8">
        <f>[1]!b_anal_termifexercise($A2671,日期设置!B$2)</f>
        <v>0</v>
      </c>
      <c r="V2671" s="10">
        <f>[1]!b_dq_dirtyprice(A2671,日期设置!$B$2)</f>
        <v>101.5496</v>
      </c>
      <c r="W2671" s="11">
        <f>IF(U2671=0,ROUNDUP((Q2671-日期设置!$B$2)/365,0),ROUNDUP((R2671-日期设置!$B$2)/365,0))</f>
        <v>7</v>
      </c>
      <c r="X2671" s="18">
        <f>_xlfn.IFNA(VLOOKUP(A2671,过往入选债券!A:D,4,0),2)</f>
        <v>2</v>
      </c>
      <c r="Y2671">
        <f>_xlfn.IFNA(VLOOKUP(C2671,[2]Sheet1!$A:$A,1,0),3)</f>
        <v>3</v>
      </c>
    </row>
    <row r="2672" spans="1:25" hidden="1" x14ac:dyDescent="0.2">
      <c r="A2672" s="28" t="s">
        <v>21819</v>
      </c>
      <c r="B2672" s="28" t="s">
        <v>22004</v>
      </c>
      <c r="C2672" s="39" t="s">
        <v>14102</v>
      </c>
      <c r="D2672" s="26" t="str">
        <f>[1]!b_calc_yield(A2672,日期设置!$B$2,F2672,1,R2672,1,O2672,L2672,S2672,)</f>
        <v>Fetching...</v>
      </c>
      <c r="E2672" s="26">
        <f t="shared" si="82"/>
        <v>26.428868451750098</v>
      </c>
      <c r="F2672" s="18">
        <f>[1]!b_dq_cleanprice($A2672,日期设置!B$2)</f>
        <v>100</v>
      </c>
      <c r="G2672" s="18" t="str">
        <f t="shared" si="83"/>
        <v>9.77 + 4.78</v>
      </c>
      <c r="H2672" s="27">
        <f>[1]!b_dq_pctchange($A2672,日期设置!$B$2,1)/100</f>
        <v>0</v>
      </c>
      <c r="I2672" s="26">
        <f>[1]!b_pq_pctchange(A2672,日期设置!$B$4,日期设置!$B$2,1)</f>
        <v>0</v>
      </c>
      <c r="J2672" s="26">
        <f>[1]!b_pq_pctchange(A2672,日期设置!$C$4,日期设置!$B$2,1)</f>
        <v>0</v>
      </c>
      <c r="K2672" s="52">
        <f>[1]!b_dq_amount($A2672,日期设置!B$2,2,10000)</f>
        <v>0</v>
      </c>
      <c r="L2672" s="26">
        <f>[1]!b_info_latestpar(A2672,日期设置!$B$2)</f>
        <v>100</v>
      </c>
      <c r="M2672" s="6">
        <f>[1]!b_info_outstandingbalance($A2672,日期设置!B$2)</f>
        <v>1.6</v>
      </c>
      <c r="N2672" s="7" t="str">
        <f>[1]!b_info_latestissurercreditrating2(A2672,日期设置!$B$2,"102","1")</f>
        <v>AA</v>
      </c>
      <c r="O2672" s="43">
        <v>5.6</v>
      </c>
      <c r="P2672" s="9" t="str">
        <f>[1]!b_info_repurchasedate(A2672)</f>
        <v>2025-12-31</v>
      </c>
      <c r="Q2672" s="31" t="s">
        <v>22181</v>
      </c>
      <c r="R2672" s="2" t="str">
        <f>IF((--IF(P2672=0,Q2672,P2672))&gt;(--日期设置!$B$2),IF(P2672=0,Q2672,P2672),Q2672)</f>
        <v>2025-12-31</v>
      </c>
      <c r="S2672" s="31" t="s">
        <v>17738</v>
      </c>
      <c r="T2672" s="8">
        <f>[1]!b_anal_ptmyear($A2672,日期设置!$B$2)</f>
        <v>9.7780821917808218</v>
      </c>
      <c r="U2672" s="8">
        <f>[1]!b_anal_termifexercise($A2672,日期设置!B$2)</f>
        <v>4.7808219178082192</v>
      </c>
      <c r="V2672" s="10">
        <f>[1]!b_dq_dirtyprice(A2672,日期设置!$B$2)</f>
        <v>101.2427</v>
      </c>
      <c r="W2672" s="11">
        <f>IF(U2672=0,ROUNDUP((Q2672-日期设置!$B$2)/365,0),ROUNDUP((R2672-日期设置!$B$2)/365,0))</f>
        <v>5</v>
      </c>
      <c r="X2672" s="18">
        <f>_xlfn.IFNA(VLOOKUP(A2672,过往入选债券!A:D,4,0),2)</f>
        <v>2</v>
      </c>
      <c r="Y2672">
        <f>_xlfn.IFNA(VLOOKUP(C2672,[2]Sheet1!$A:$A,1,0),3)</f>
        <v>3</v>
      </c>
    </row>
    <row r="2673" spans="1:25" hidden="1" x14ac:dyDescent="0.2">
      <c r="A2673" s="28" t="s">
        <v>21628</v>
      </c>
      <c r="B2673" s="28" t="s">
        <v>21629</v>
      </c>
      <c r="C2673" s="39" t="s">
        <v>21725</v>
      </c>
      <c r="D2673" s="26" t="str">
        <f>[1]!b_calc_yield(A2673,日期设置!$B$2,F2673,1,R2673,1,O2673,L2673,S2673,)</f>
        <v>Fetching...</v>
      </c>
      <c r="E2673" s="26">
        <f t="shared" si="82"/>
        <v>36.49842320786982</v>
      </c>
      <c r="F2673" s="18">
        <f>[1]!b_dq_cleanprice($A2673,日期设置!B$2)</f>
        <v>100</v>
      </c>
      <c r="G2673" s="18" t="str">
        <f t="shared" si="83"/>
        <v>6.64 + 0</v>
      </c>
      <c r="H2673" s="27">
        <f>[1]!b_dq_pctchange($A2673,日期设置!$B$2,1)/100</f>
        <v>0</v>
      </c>
      <c r="I2673" s="26">
        <f>[1]!b_pq_pctchange(A2673,日期设置!$B$4,日期设置!$B$2,1)</f>
        <v>0</v>
      </c>
      <c r="J2673" s="26">
        <f>[1]!b_pq_pctchange(A2673,日期设置!$C$4,日期设置!$B$2,1)</f>
        <v>0</v>
      </c>
      <c r="K2673" s="52">
        <f>[1]!b_dq_amount($A2673,日期设置!B$2,2,10000)</f>
        <v>0</v>
      </c>
      <c r="L2673" s="26">
        <f>[1]!b_info_latestpar(A2673,日期设置!$B$2)</f>
        <v>100</v>
      </c>
      <c r="M2673" s="6">
        <f>[1]!b_info_outstandingbalance($A2673,日期设置!B$2)</f>
        <v>5</v>
      </c>
      <c r="N2673" s="7" t="str">
        <f>[1]!b_info_latestissurercreditrating2(A2673,日期设置!$B$2,"102","1")</f>
        <v>AA</v>
      </c>
      <c r="O2673" s="43">
        <v>5.6</v>
      </c>
      <c r="P2673" s="9">
        <f>[1]!b_info_repurchasedate(A2673)</f>
        <v>0</v>
      </c>
      <c r="Q2673" s="31" t="s">
        <v>21737</v>
      </c>
      <c r="R2673" s="2" t="str">
        <f>IF((--IF(P2673=0,Q2673,P2673))&gt;(--日期设置!$B$2),IF(P2673=0,Q2673,P2673),Q2673)</f>
        <v>2027-11-13</v>
      </c>
      <c r="S2673" s="31" t="s">
        <v>17545</v>
      </c>
      <c r="T2673" s="8">
        <f>[1]!b_anal_ptmyear($A2673,日期设置!$B$2)</f>
        <v>6.6465753424657539</v>
      </c>
      <c r="U2673" s="8">
        <f>[1]!b_anal_termifexercise($A2673,日期设置!B$2)</f>
        <v>0</v>
      </c>
      <c r="V2673" s="10">
        <f>[1]!b_dq_dirtyprice(A2673,日期设置!$B$2)</f>
        <v>101.97920000000001</v>
      </c>
      <c r="W2673" s="11">
        <f>IF(U2673=0,ROUNDUP((Q2673-日期设置!$B$2)/365,0),ROUNDUP((R2673-日期设置!$B$2)/365,0))</f>
        <v>7</v>
      </c>
      <c r="X2673" s="18">
        <f>_xlfn.IFNA(VLOOKUP(A2673,过往入选债券!A:D,4,0),2)</f>
        <v>2</v>
      </c>
      <c r="Y2673">
        <f>_xlfn.IFNA(VLOOKUP(C2673,[2]Sheet1!$A:$A,1,0),3)</f>
        <v>3</v>
      </c>
    </row>
    <row r="2674" spans="1:25" hidden="1" x14ac:dyDescent="0.2">
      <c r="A2674" s="21" t="s">
        <v>8186</v>
      </c>
      <c r="B2674" s="21" t="s">
        <v>8187</v>
      </c>
      <c r="C2674" s="37" t="s">
        <v>1151</v>
      </c>
      <c r="D2674" s="26" t="str">
        <f>[1]!b_calc_yield(A2674,日期设置!$B$2,F2674,1,R2674,1,O2674,L2674,S2674,)</f>
        <v>Fetching...</v>
      </c>
      <c r="E2674" s="26">
        <f t="shared" si="82"/>
        <v>2.1147732054634716</v>
      </c>
      <c r="F2674" s="18">
        <f>[1]!b_dq_cleanprice($A2674,日期设置!B$2)</f>
        <v>100.6093</v>
      </c>
      <c r="G2674" s="18" t="str">
        <f t="shared" si="83"/>
        <v>1.37 + 0.38</v>
      </c>
      <c r="H2674" s="27">
        <f>[1]!b_dq_pctchange($A2674,日期设置!$B$2,1)/100</f>
        <v>0</v>
      </c>
      <c r="I2674" s="26">
        <f>[1]!b_pq_pctchange(A2674,日期设置!$B$4,日期设置!$B$2,1)</f>
        <v>0</v>
      </c>
      <c r="J2674" s="26">
        <f>[1]!b_pq_pctchange(A2674,日期设置!$C$4,日期设置!$B$2,1)</f>
        <v>0.16217604613008291</v>
      </c>
      <c r="K2674" s="52">
        <f>[1]!b_dq_amount($A2674,日期设置!B$2,2,10000)</f>
        <v>0</v>
      </c>
      <c r="L2674" s="26">
        <f>[1]!b_info_latestpar(A2674,日期设置!$B$2)</f>
        <v>100</v>
      </c>
      <c r="M2674" s="6">
        <f>[1]!b_info_outstandingbalance($A2674,日期设置!B$2)</f>
        <v>10</v>
      </c>
      <c r="N2674" s="7" t="str">
        <f>[1]!b_info_latestissurercreditrating2(A2674,日期设置!$B$2,"102","1")</f>
        <v>AA</v>
      </c>
      <c r="O2674" s="8">
        <v>7.5</v>
      </c>
      <c r="P2674" s="9" t="str">
        <f>[1]!b_info_repurchasedate(A2674)</f>
        <v>2021-08-09</v>
      </c>
      <c r="Q2674" s="8" t="s">
        <v>16283</v>
      </c>
      <c r="R2674" s="2" t="str">
        <f>IF((--IF(P2674=0,Q2674,P2674))&gt;(--日期设置!$B$2),IF(P2674=0,Q2674,P2674),Q2674)</f>
        <v>2021-08-09</v>
      </c>
      <c r="S2674" s="2" t="s">
        <v>18485</v>
      </c>
      <c r="T2674" s="8">
        <f>[1]!b_anal_ptmyear($A2674,日期设置!$B$2)</f>
        <v>1.3780821917808219</v>
      </c>
      <c r="U2674" s="8">
        <f>[1]!b_anal_termifexercise($A2674,日期设置!B$2)</f>
        <v>0.38356164383561642</v>
      </c>
      <c r="V2674" s="10">
        <f>[1]!b_dq_dirtyprice(A2674,日期设置!$B$2)</f>
        <v>105.27370000000001</v>
      </c>
      <c r="W2674" s="11">
        <f>IF(U2674=0,ROUNDUP((Q2674-日期设置!$B$2)/365,0),ROUNDUP((R2674-日期设置!$B$2)/365,0))</f>
        <v>1</v>
      </c>
      <c r="X2674" s="18">
        <f>_xlfn.IFNA(VLOOKUP(A2674,过往入选债券!A:D,4,0),2)</f>
        <v>2</v>
      </c>
      <c r="Y2674">
        <f>_xlfn.IFNA(VLOOKUP(C2674,[2]Sheet1!$A:$A,1,0),3)</f>
        <v>3</v>
      </c>
    </row>
    <row r="2675" spans="1:25" hidden="1" x14ac:dyDescent="0.2">
      <c r="A2675" s="21" t="s">
        <v>15559</v>
      </c>
      <c r="B2675" s="21" t="s">
        <v>15560</v>
      </c>
      <c r="C2675" s="37" t="s">
        <v>15526</v>
      </c>
      <c r="D2675" s="26" t="str">
        <f>[1]!b_calc_yield(A2675,日期设置!$B$2,F2675,1,R2675,1,O2675,L2675,S2675,)</f>
        <v>Fetching...</v>
      </c>
      <c r="E2675" s="26">
        <f t="shared" si="82"/>
        <v>31.334861026672289</v>
      </c>
      <c r="F2675" s="18">
        <f>[1]!b_dq_cleanprice($A2675,日期设置!B$2)</f>
        <v>100.95399999999999</v>
      </c>
      <c r="G2675" s="18" t="str">
        <f t="shared" si="83"/>
        <v>5.70 + 0</v>
      </c>
      <c r="H2675" s="27">
        <f>[1]!b_dq_pctchange($A2675,日期设置!$B$2,1)/100</f>
        <v>0</v>
      </c>
      <c r="I2675" s="26">
        <f>[1]!b_pq_pctchange(A2675,日期设置!$B$4,日期设置!$B$2,1)</f>
        <v>0</v>
      </c>
      <c r="J2675" s="26">
        <f>[1]!b_pq_pctchange(A2675,日期设置!$C$4,日期设置!$B$2,1)</f>
        <v>0</v>
      </c>
      <c r="K2675" s="52">
        <f>[1]!b_dq_amount($A2675,日期设置!B$2,2,10000)</f>
        <v>0</v>
      </c>
      <c r="L2675" s="26">
        <f>[1]!b_info_latestpar(A2675,日期设置!$B$2)</f>
        <v>100</v>
      </c>
      <c r="M2675" s="6">
        <f>[1]!b_info_outstandingbalance($A2675,日期设置!B$2)</f>
        <v>6</v>
      </c>
      <c r="N2675" s="7" t="str">
        <f>[1]!b_info_latestissurercreditrating2(A2675,日期设置!$B$2,"102","1")</f>
        <v>AA</v>
      </c>
      <c r="O2675" s="8">
        <v>5.8</v>
      </c>
      <c r="P2675" s="9">
        <f>[1]!b_info_repurchasedate(A2675)</f>
        <v>0</v>
      </c>
      <c r="Q2675" s="8" t="s">
        <v>17457</v>
      </c>
      <c r="R2675" s="2" t="str">
        <f>IF((--IF(P2675=0,Q2675,P2675))&gt;(--日期设置!$B$2),IF(P2675=0,Q2675,P2675),Q2675)</f>
        <v>2026-12-06</v>
      </c>
      <c r="S2675" s="2" t="s">
        <v>18556</v>
      </c>
      <c r="T2675" s="8">
        <f>[1]!b_anal_ptmyear($A2675,日期设置!$B$2)</f>
        <v>5.7095890410958905</v>
      </c>
      <c r="U2675" s="8">
        <f>[1]!b_anal_termifexercise($A2675,日期设置!B$2)</f>
        <v>0</v>
      </c>
      <c r="V2675" s="10">
        <f>[1]!b_dq_dirtyprice(A2675,日期设置!$B$2)</f>
        <v>102.6384</v>
      </c>
      <c r="W2675" s="11">
        <f>IF(U2675=0,ROUNDUP((Q2675-日期设置!$B$2)/365,0),ROUNDUP((R2675-日期设置!$B$2)/365,0))</f>
        <v>6</v>
      </c>
      <c r="X2675" s="18">
        <f>_xlfn.IFNA(VLOOKUP(A2675,过往入选债券!A:D,4,0),2)</f>
        <v>2</v>
      </c>
      <c r="Y2675">
        <f>_xlfn.IFNA(VLOOKUP(C2675,[2]Sheet1!$A:$A,1,0),3)</f>
        <v>3</v>
      </c>
    </row>
    <row r="2676" spans="1:25" hidden="1" x14ac:dyDescent="0.2">
      <c r="A2676" s="21" t="s">
        <v>4661</v>
      </c>
      <c r="B2676" s="21" t="s">
        <v>4662</v>
      </c>
      <c r="C2676" s="37" t="s">
        <v>3466</v>
      </c>
      <c r="D2676" s="26" t="str">
        <f>[1]!b_calc_yield(A2676,日期设置!$B$2,F2676,1,R2676,1,O2676,L2676,S2676,)</f>
        <v>Fetching...</v>
      </c>
      <c r="E2676" s="26">
        <f t="shared" si="82"/>
        <v>12.242960360128819</v>
      </c>
      <c r="F2676" s="18">
        <f>[1]!b_dq_cleanprice($A2676,日期设置!B$2)</f>
        <v>100.15</v>
      </c>
      <c r="G2676" s="18" t="str">
        <f t="shared" si="83"/>
        <v>4.27 + 2.27</v>
      </c>
      <c r="H2676" s="27">
        <f>[1]!b_dq_pctchange($A2676,日期设置!$B$2,1)/100</f>
        <v>0</v>
      </c>
      <c r="I2676" s="26">
        <f>[1]!b_pq_pctchange(A2676,日期设置!$B$4,日期设置!$B$2,1)</f>
        <v>-0.29210480728449179</v>
      </c>
      <c r="J2676" s="26">
        <f>[1]!b_pq_pctchange(A2676,日期设置!$C$4,日期设置!$B$2,1)</f>
        <v>-0.29210480728449179</v>
      </c>
      <c r="K2676" s="52">
        <f>[1]!b_dq_amount($A2676,日期设置!B$2,2,10000)</f>
        <v>0</v>
      </c>
      <c r="L2676" s="26">
        <f>[1]!b_info_latestpar(A2676,日期设置!$B$2)</f>
        <v>100</v>
      </c>
      <c r="M2676" s="6">
        <f>[1]!b_info_outstandingbalance($A2676,日期设置!B$2)</f>
        <v>3</v>
      </c>
      <c r="N2676" s="7">
        <f>[1]!b_info_latestissurercreditrating2(A2676,日期设置!$B$2,"102","1")</f>
        <v>0</v>
      </c>
      <c r="O2676" s="8">
        <v>5.68</v>
      </c>
      <c r="P2676" s="9" t="str">
        <f>[1]!b_info_repurchasedate(A2676)</f>
        <v>2023-06-30</v>
      </c>
      <c r="Q2676" s="8" t="s">
        <v>16652</v>
      </c>
      <c r="R2676" s="2" t="str">
        <f>IF((--IF(P2676=0,Q2676,P2676))&gt;(--日期设置!$B$2),IF(P2676=0,Q2676,P2676),Q2676)</f>
        <v>2023-06-30</v>
      </c>
      <c r="S2676" s="2" t="s">
        <v>18395</v>
      </c>
      <c r="T2676" s="8">
        <f>[1]!b_anal_ptmyear($A2676,日期设置!$B$2)</f>
        <v>4.2739726027397262</v>
      </c>
      <c r="U2676" s="8">
        <f>[1]!b_anal_termifexercise($A2676,日期设置!B$2)</f>
        <v>2.2739726027397262</v>
      </c>
      <c r="V2676" s="10">
        <f>[1]!b_dq_dirtyprice(A2676,日期设置!$B$2)</f>
        <v>104.27379999999999</v>
      </c>
      <c r="W2676" s="11">
        <f>IF(U2676=0,ROUNDUP((Q2676-日期设置!$B$2)/365,0),ROUNDUP((R2676-日期设置!$B$2)/365,0))</f>
        <v>3</v>
      </c>
      <c r="X2676" s="18">
        <f>_xlfn.IFNA(VLOOKUP(A2676,过往入选债券!A:D,4,0),2)</f>
        <v>2</v>
      </c>
      <c r="Y2676">
        <f>_xlfn.IFNA(VLOOKUP(C2676,[2]Sheet1!$A:$A,1,0),3)</f>
        <v>3</v>
      </c>
    </row>
    <row r="2677" spans="1:25" hidden="1" x14ac:dyDescent="0.2">
      <c r="A2677" s="28" t="s">
        <v>20670</v>
      </c>
      <c r="B2677" s="28" t="s">
        <v>20671</v>
      </c>
      <c r="C2677" s="39" t="s">
        <v>5075</v>
      </c>
      <c r="D2677" s="26" t="str">
        <f>[1]!b_calc_yield(A2677,日期设置!$B$2,F2677,1,R2677,1,O2677,L2677,S2677,)</f>
        <v>Fetching...</v>
      </c>
      <c r="E2677" s="26">
        <f t="shared" si="82"/>
        <v>35.317734205640171</v>
      </c>
      <c r="F2677" s="18">
        <f>[1]!b_dq_cleanprice($A2677,日期设置!B$2)</f>
        <v>100</v>
      </c>
      <c r="G2677" s="18" t="str">
        <f t="shared" si="83"/>
        <v>6.48 + 0</v>
      </c>
      <c r="H2677" s="27">
        <f>[1]!b_dq_pctchange($A2677,日期设置!$B$2,1)/100</f>
        <v>0</v>
      </c>
      <c r="I2677" s="26">
        <f>[1]!b_pq_pctchange(A2677,日期设置!$B$4,日期设置!$B$2,1)</f>
        <v>0</v>
      </c>
      <c r="J2677" s="26">
        <f>[1]!b_pq_pctchange(A2677,日期设置!$C$4,日期设置!$B$2,1)</f>
        <v>0</v>
      </c>
      <c r="K2677" s="52">
        <f>[1]!b_dq_amount($A2677,日期设置!B$2,2,10000)</f>
        <v>0</v>
      </c>
      <c r="L2677" s="26">
        <f>[1]!b_info_latestpar(A2677,日期设置!$B$2)</f>
        <v>100</v>
      </c>
      <c r="M2677" s="6">
        <f>[1]!b_info_outstandingbalance($A2677,日期设置!B$2)</f>
        <v>7</v>
      </c>
      <c r="N2677" s="7" t="str">
        <f>[1]!b_info_latestissurercreditrating2(A2677,日期设置!$B$2,"102","1")</f>
        <v>AA</v>
      </c>
      <c r="O2677" s="8">
        <v>5.6</v>
      </c>
      <c r="P2677" s="9">
        <f>[1]!b_info_repurchasedate(A2677)</f>
        <v>0</v>
      </c>
      <c r="Q2677" s="8" t="s">
        <v>20843</v>
      </c>
      <c r="R2677" s="2" t="str">
        <f>IF((--IF(P2677=0,Q2677,P2677))&gt;(--日期设置!$B$2),IF(P2677=0,Q2677,P2677),Q2677)</f>
        <v>2027-09-16</v>
      </c>
      <c r="S2677" s="31" t="s">
        <v>16122</v>
      </c>
      <c r="T2677" s="8">
        <f>[1]!b_anal_ptmyear($A2677,日期设置!$B$2)</f>
        <v>6.4876712328767123</v>
      </c>
      <c r="U2677" s="8">
        <f>[1]!b_anal_termifexercise($A2677,日期设置!B$2)</f>
        <v>0</v>
      </c>
      <c r="V2677" s="10">
        <f>[1]!b_dq_dirtyprice(A2677,日期设置!$B$2)</f>
        <v>102.869</v>
      </c>
      <c r="W2677" s="11">
        <f>IF(U2677=0,ROUNDUP((Q2677-日期设置!$B$2)/365,0),ROUNDUP((R2677-日期设置!$B$2)/365,0))</f>
        <v>7</v>
      </c>
      <c r="X2677" s="18">
        <f>_xlfn.IFNA(VLOOKUP(A2677,过往入选债券!A:D,4,0),2)</f>
        <v>2</v>
      </c>
      <c r="Y2677">
        <f>_xlfn.IFNA(VLOOKUP(C2677,[2]Sheet1!$A:$A,1,0),3)</f>
        <v>3</v>
      </c>
    </row>
    <row r="2678" spans="1:25" hidden="1" x14ac:dyDescent="0.2">
      <c r="A2678" s="21" t="s">
        <v>5419</v>
      </c>
      <c r="B2678" s="21" t="s">
        <v>5420</v>
      </c>
      <c r="C2678" s="37" t="s">
        <v>1250</v>
      </c>
      <c r="D2678" s="26" t="str">
        <f>[1]!b_calc_yield(A2678,日期设置!$B$2,F2678,1,R2678,1,O2678,L2678,S2678,)</f>
        <v>Fetching...</v>
      </c>
      <c r="E2678" s="26">
        <f t="shared" si="82"/>
        <v>3.1557852756475713</v>
      </c>
      <c r="F2678" s="18">
        <f>[1]!b_dq_cleanprice($A2678,日期设置!B$2)</f>
        <v>99.065200000000004</v>
      </c>
      <c r="G2678" s="18" t="str">
        <f t="shared" si="83"/>
        <v>0.56 + 0.56</v>
      </c>
      <c r="H2678" s="27">
        <f>[1]!b_dq_pctchange($A2678,日期设置!$B$2,1)/100</f>
        <v>0</v>
      </c>
      <c r="I2678" s="26">
        <f>[1]!b_pq_pctchange(A2678,日期设置!$B$4,日期设置!$B$2,1)</f>
        <v>0</v>
      </c>
      <c r="J2678" s="26">
        <f>[1]!b_pq_pctchange(A2678,日期设置!$C$4,日期设置!$B$2,1)</f>
        <v>0</v>
      </c>
      <c r="K2678" s="52">
        <f>[1]!b_dq_amount($A2678,日期设置!B$2,2,10000)</f>
        <v>0</v>
      </c>
      <c r="L2678" s="26">
        <f>[1]!b_info_latestpar(A2678,日期设置!$B$2)</f>
        <v>100</v>
      </c>
      <c r="M2678" s="6">
        <f>[1]!b_info_outstandingbalance($A2678,日期设置!B$2)</f>
        <v>7.5</v>
      </c>
      <c r="N2678" s="7" t="str">
        <f>[1]!b_info_latestissurercreditrating2(A2678,日期设置!$B$2,"102","1")</f>
        <v>AA</v>
      </c>
      <c r="O2678" s="8">
        <v>3.98</v>
      </c>
      <c r="P2678" s="9">
        <f>[1]!b_info_repurchasedate(A2678)</f>
        <v>0</v>
      </c>
      <c r="Q2678" s="8" t="s">
        <v>17173</v>
      </c>
      <c r="R2678" s="2" t="str">
        <f>IF((--IF(P2678=0,Q2678,P2678))&gt;(--日期设置!$B$2),IF(P2678=0,Q2678,P2678),Q2678)</f>
        <v>2021-10-14</v>
      </c>
      <c r="S2678" s="2" t="s">
        <v>18757</v>
      </c>
      <c r="T2678" s="8">
        <f>[1]!b_anal_ptmyear($A2678,日期设置!$B$2)</f>
        <v>0.56438356164383563</v>
      </c>
      <c r="U2678" s="8">
        <f>[1]!b_anal_termifexercise($A2678,日期设置!B$2)</f>
        <v>0.56438356164383563</v>
      </c>
      <c r="V2678" s="10">
        <f>[1]!b_dq_dirtyprice(A2678,日期设置!$B$2)</f>
        <v>100.79900000000001</v>
      </c>
      <c r="W2678" s="11">
        <f>IF(U2678=0,ROUNDUP((Q2678-日期设置!$B$2)/365,0),ROUNDUP((R2678-日期设置!$B$2)/365,0))</f>
        <v>1</v>
      </c>
      <c r="X2678" s="18">
        <f>_xlfn.IFNA(VLOOKUP(A2678,过往入选债券!A:D,4,0),2)</f>
        <v>2</v>
      </c>
      <c r="Y2678">
        <f>_xlfn.IFNA(VLOOKUP(C2678,[2]Sheet1!$A:$A,1,0),3)</f>
        <v>3</v>
      </c>
    </row>
    <row r="2679" spans="1:25" x14ac:dyDescent="0.2">
      <c r="A2679" s="21" t="s">
        <v>7008</v>
      </c>
      <c r="B2679" s="21" t="s">
        <v>7009</v>
      </c>
      <c r="C2679" s="37" t="s">
        <v>81</v>
      </c>
      <c r="D2679" s="26" t="str">
        <f>[1]!b_calc_yield(A2679,日期设置!$B$2,F2679,1,R2679,1,O2679,L2679,S2679,)</f>
        <v>Fetching...</v>
      </c>
      <c r="E2679" s="26">
        <f t="shared" si="82"/>
        <v>1.8228683645430843</v>
      </c>
      <c r="F2679" s="18">
        <f>[1]!b_dq_cleanprice($A2679,日期设置!B$2)</f>
        <v>100.21259999999999</v>
      </c>
      <c r="G2679" s="18" t="str">
        <f t="shared" si="83"/>
        <v>0.32 + 0</v>
      </c>
      <c r="H2679" s="27">
        <f>[1]!b_dq_pctchange($A2679,日期设置!$B$2,1)/100</f>
        <v>-4.7895874369151702E-5</v>
      </c>
      <c r="I2679" s="26">
        <f>[1]!b_pq_pctchange(A2679,日期设置!$B$4,日期设置!$B$2,1)</f>
        <v>-4.8772460017058664E-2</v>
      </c>
      <c r="J2679" s="26">
        <f>[1]!b_pq_pctchange(A2679,日期设置!$C$4,日期设置!$B$2,1)</f>
        <v>-7.7574723004405724E-2</v>
      </c>
      <c r="K2679" s="52">
        <f>[1]!b_dq_amount($A2679,日期设置!B$2,2,10000)</f>
        <v>10459.192191999999</v>
      </c>
      <c r="L2679" s="26">
        <f>[1]!b_info_latestpar(A2679,日期设置!$B$2)</f>
        <v>100</v>
      </c>
      <c r="M2679" s="6">
        <f>[1]!b_info_outstandingbalance($A2679,日期设置!B$2)</f>
        <v>10</v>
      </c>
      <c r="N2679" s="7" t="str">
        <f>[1]!b_info_latestissurercreditrating2(A2679,日期设置!$B$2,"102","1")</f>
        <v>AAA</v>
      </c>
      <c r="O2679" s="8">
        <v>6.5</v>
      </c>
      <c r="P2679" s="9">
        <f>[1]!b_info_repurchasedate(A2679)</f>
        <v>0</v>
      </c>
      <c r="Q2679" s="8" t="s">
        <v>17472</v>
      </c>
      <c r="R2679" s="2" t="str">
        <f>IF((--IF(P2679=0,Q2679,P2679))&gt;(--日期设置!$B$2),IF(P2679=0,Q2679,P2679),Q2679)</f>
        <v>2021-07-19</v>
      </c>
      <c r="S2679" s="2" t="s">
        <v>18398</v>
      </c>
      <c r="T2679" s="8">
        <f>[1]!b_anal_ptmyear($A2679,日期设置!$B$2)</f>
        <v>0.32602739726027397</v>
      </c>
      <c r="U2679" s="8">
        <f>[1]!b_anal_termifexercise($A2679,日期设置!B$2)</f>
        <v>0</v>
      </c>
      <c r="V2679" s="10">
        <f>[1]!b_dq_dirtyprice(A2679,日期设置!$B$2)</f>
        <v>104.5934</v>
      </c>
      <c r="W2679" s="11">
        <f>IF(U2679=0,ROUNDUP((Q2679-日期设置!$B$2)/365,0),ROUNDUP((R2679-日期设置!$B$2)/365,0))</f>
        <v>1</v>
      </c>
      <c r="X2679" s="18">
        <f>_xlfn.IFNA(VLOOKUP(A2679,过往入选债券!A:D,4,0),2)</f>
        <v>2</v>
      </c>
      <c r="Y2679">
        <f>_xlfn.IFNA(VLOOKUP(C2679,[2]Sheet1!$A:$A,1,0),3)</f>
        <v>3</v>
      </c>
    </row>
    <row r="2680" spans="1:25" hidden="1" x14ac:dyDescent="0.2">
      <c r="A2680" s="28" t="s">
        <v>21891</v>
      </c>
      <c r="B2680" s="28" t="s">
        <v>22092</v>
      </c>
      <c r="C2680" s="39" t="s">
        <v>20784</v>
      </c>
      <c r="D2680" s="26" t="str">
        <f>[1]!b_calc_yield(A2680,日期设置!$B$2,F2680,1,R2680,1,O2680,L2680,S2680,)</f>
        <v>Fetching...</v>
      </c>
      <c r="E2680" s="26">
        <f t="shared" si="82"/>
        <v>15.261489636334202</v>
      </c>
      <c r="F2680" s="18">
        <f>[1]!b_dq_cleanprice($A2680,日期设置!B$2)</f>
        <v>100</v>
      </c>
      <c r="G2680" s="18" t="str">
        <f t="shared" si="83"/>
        <v>2.76 + 2.76</v>
      </c>
      <c r="H2680" s="27">
        <f>[1]!b_dq_pctchange($A2680,日期设置!$B$2,1)/100</f>
        <v>0</v>
      </c>
      <c r="I2680" s="26">
        <f>[1]!b_pq_pctchange(A2680,日期设置!$B$4,日期设置!$B$2,1)</f>
        <v>0</v>
      </c>
      <c r="J2680" s="26">
        <f>[1]!b_pq_pctchange(A2680,日期设置!$C$4,日期设置!$B$2,1)</f>
        <v>0</v>
      </c>
      <c r="K2680" s="52">
        <f>[1]!b_dq_amount($A2680,日期设置!B$2,2,10000)</f>
        <v>0</v>
      </c>
      <c r="L2680" s="26">
        <f>[1]!b_info_latestpar(A2680,日期设置!$B$2)</f>
        <v>100</v>
      </c>
      <c r="M2680" s="6">
        <f>[1]!b_info_outstandingbalance($A2680,日期设置!B$2)</f>
        <v>5</v>
      </c>
      <c r="N2680" s="7" t="str">
        <f>[1]!b_info_latestissurercreditrating2(A2680,日期设置!$B$2,"102","1")</f>
        <v>AAA</v>
      </c>
      <c r="O2680" s="43">
        <v>5.6</v>
      </c>
      <c r="P2680" s="9">
        <f>[1]!b_info_repurchasedate(A2680)</f>
        <v>0</v>
      </c>
      <c r="Q2680" s="31" t="s">
        <v>17072</v>
      </c>
      <c r="R2680" s="2" t="str">
        <f>IF((--IF(P2680=0,Q2680,P2680))&gt;(--日期设置!$B$2),IF(P2680=0,Q2680,P2680),Q2680)</f>
        <v>2023-12-25</v>
      </c>
      <c r="S2680" s="31" t="s">
        <v>16878</v>
      </c>
      <c r="T2680" s="8">
        <f>[1]!b_anal_ptmyear($A2680,日期设置!$B$2)</f>
        <v>2.7616438356164386</v>
      </c>
      <c r="U2680" s="8">
        <f>[1]!b_anal_termifexercise($A2680,日期设置!B$2)</f>
        <v>2.7616438356164386</v>
      </c>
      <c r="V2680" s="10">
        <f>[1]!b_dq_dirtyprice(A2680,日期设置!$B$2)</f>
        <v>101.3348</v>
      </c>
      <c r="W2680" s="11">
        <f>IF(U2680=0,ROUNDUP((Q2680-日期设置!$B$2)/365,0),ROUNDUP((R2680-日期设置!$B$2)/365,0))</f>
        <v>3</v>
      </c>
      <c r="X2680" s="18">
        <f>_xlfn.IFNA(VLOOKUP(A2680,过往入选债券!A:D,4,0),2)</f>
        <v>2</v>
      </c>
      <c r="Y2680">
        <f>_xlfn.IFNA(VLOOKUP(C2680,[2]Sheet1!$A:$A,1,0),3)</f>
        <v>3</v>
      </c>
    </row>
    <row r="2681" spans="1:25" hidden="1" x14ac:dyDescent="0.2">
      <c r="A2681" s="21" t="s">
        <v>9863</v>
      </c>
      <c r="B2681" s="21" t="s">
        <v>9864</v>
      </c>
      <c r="C2681" s="37" t="s">
        <v>9208</v>
      </c>
      <c r="D2681" s="26" t="str">
        <f>[1]!b_calc_yield(A2681,日期设置!$B$2,F2681,1,R2681,1,O2681,L2681,S2681,)</f>
        <v>Fetching...</v>
      </c>
      <c r="E2681" s="26">
        <f t="shared" si="82"/>
        <v>10.185740260898424</v>
      </c>
      <c r="F2681" s="18">
        <f>[1]!b_dq_cleanprice($A2681,日期设置!B$2)</f>
        <v>100</v>
      </c>
      <c r="G2681" s="18" t="str">
        <f t="shared" si="83"/>
        <v>1.83 + 0</v>
      </c>
      <c r="H2681" s="27">
        <f>[1]!b_dq_pctchange($A2681,日期设置!$B$2,1)/100</f>
        <v>0</v>
      </c>
      <c r="I2681" s="26">
        <f>[1]!b_pq_pctchange(A2681,日期设置!$B$4,日期设置!$B$2,1)</f>
        <v>0</v>
      </c>
      <c r="J2681" s="26">
        <f>[1]!b_pq_pctchange(A2681,日期设置!$C$4,日期设置!$B$2,1)</f>
        <v>0</v>
      </c>
      <c r="K2681" s="52">
        <f>[1]!b_dq_amount($A2681,日期设置!B$2,2,10000)</f>
        <v>0</v>
      </c>
      <c r="L2681" s="26">
        <f>[1]!b_info_latestpar(A2681,日期设置!$B$2)</f>
        <v>100</v>
      </c>
      <c r="M2681" s="6">
        <f>[1]!b_info_outstandingbalance($A2681,日期设置!B$2)</f>
        <v>8</v>
      </c>
      <c r="N2681" s="7" t="str">
        <f>[1]!b_info_latestissurercreditrating2(A2681,日期设置!$B$2,"102","1")</f>
        <v>AA+</v>
      </c>
      <c r="O2681" s="8">
        <v>5.6</v>
      </c>
      <c r="P2681" s="9">
        <f>[1]!b_info_repurchasedate(A2681)</f>
        <v>0</v>
      </c>
      <c r="Q2681" s="8" t="s">
        <v>16823</v>
      </c>
      <c r="R2681" s="2" t="str">
        <f>IF((--IF(P2681=0,Q2681,P2681))&gt;(--日期设置!$B$2),IF(P2681=0,Q2681,P2681),Q2681)</f>
        <v>2023-01-21</v>
      </c>
      <c r="S2681" s="2" t="s">
        <v>18520</v>
      </c>
      <c r="T2681" s="8">
        <f>[1]!b_anal_ptmyear($A2681,日期设置!$B$2)</f>
        <v>1.8356164383561644</v>
      </c>
      <c r="U2681" s="8">
        <f>[1]!b_anal_termifexercise($A2681,日期设置!B$2)</f>
        <v>0</v>
      </c>
      <c r="V2681" s="10">
        <f>[1]!b_dq_dirtyprice(A2681,日期设置!$B$2)</f>
        <v>100.9205</v>
      </c>
      <c r="W2681" s="11">
        <f>IF(U2681=0,ROUNDUP((Q2681-日期设置!$B$2)/365,0),ROUNDUP((R2681-日期设置!$B$2)/365,0))</f>
        <v>2</v>
      </c>
      <c r="X2681" s="18">
        <f>_xlfn.IFNA(VLOOKUP(A2681,过往入选债券!A:D,4,0),2)</f>
        <v>2</v>
      </c>
      <c r="Y2681">
        <f>_xlfn.IFNA(VLOOKUP(C2681,[2]Sheet1!$A:$A,1,0),3)</f>
        <v>3</v>
      </c>
    </row>
    <row r="2682" spans="1:25" hidden="1" x14ac:dyDescent="0.2">
      <c r="A2682" s="21" t="s">
        <v>10003</v>
      </c>
      <c r="B2682" s="21" t="s">
        <v>10004</v>
      </c>
      <c r="C2682" s="37" t="s">
        <v>96</v>
      </c>
      <c r="D2682" s="26" t="str">
        <f>[1]!b_calc_yield(A2682,日期设置!$B$2,F2682,1,R2682,1,O2682,L2682,S2682,)</f>
        <v>Fetching...</v>
      </c>
      <c r="E2682" s="26">
        <f t="shared" si="82"/>
        <v>5.2812132181154547</v>
      </c>
      <c r="F2682" s="18">
        <f>[1]!b_dq_cleanprice($A2682,日期设置!B$2)</f>
        <v>101.07</v>
      </c>
      <c r="G2682" s="18" t="str">
        <f t="shared" si="83"/>
        <v>1.94 + 0.94</v>
      </c>
      <c r="H2682" s="27">
        <f>[1]!b_dq_pctchange($A2682,日期设置!$B$2,1)/100</f>
        <v>0</v>
      </c>
      <c r="I2682" s="26">
        <f>[1]!b_pq_pctchange(A2682,日期设置!$B$4,日期设置!$B$2,1)</f>
        <v>4.8900917238653752E-2</v>
      </c>
      <c r="J2682" s="26">
        <f>[1]!b_pq_pctchange(A2682,日期设置!$C$4,日期设置!$B$2,1)</f>
        <v>6.6334663326825014E-2</v>
      </c>
      <c r="K2682" s="52">
        <f>[1]!b_dq_amount($A2682,日期设置!B$2,2,10000)</f>
        <v>0</v>
      </c>
      <c r="L2682" s="26">
        <f>[1]!b_info_latestpar(A2682,日期设置!$B$2)</f>
        <v>100</v>
      </c>
      <c r="M2682" s="6">
        <f>[1]!b_info_outstandingbalance($A2682,日期设置!B$2)</f>
        <v>10</v>
      </c>
      <c r="N2682" s="7" t="str">
        <f>[1]!b_info_latestissurercreditrating2(A2682,日期设置!$B$2,"102","1")</f>
        <v>AA+</v>
      </c>
      <c r="O2682" s="8">
        <v>6.8</v>
      </c>
      <c r="P2682" s="9" t="str">
        <f>[1]!b_info_repurchasedate(A2682)</f>
        <v>2022-03-02</v>
      </c>
      <c r="Q2682" s="8" t="s">
        <v>16460</v>
      </c>
      <c r="R2682" s="2" t="str">
        <f>IF((--IF(P2682=0,Q2682,P2682))&gt;(--日期设置!$B$2),IF(P2682=0,Q2682,P2682),Q2682)</f>
        <v>2022-03-02</v>
      </c>
      <c r="S2682" s="2" t="s">
        <v>18136</v>
      </c>
      <c r="T2682" s="8">
        <f>[1]!b_anal_ptmyear($A2682,日期设置!$B$2)</f>
        <v>1.9452054794520548</v>
      </c>
      <c r="U2682" s="8">
        <f>[1]!b_anal_termifexercise($A2682,日期设置!B$2)</f>
        <v>0.9452054794520548</v>
      </c>
      <c r="V2682" s="10">
        <f>[1]!b_dq_dirtyprice(A2682,日期设置!$B$2)</f>
        <v>101.4426</v>
      </c>
      <c r="W2682" s="11">
        <f>IF(U2682=0,ROUNDUP((Q2682-日期设置!$B$2)/365,0),ROUNDUP((R2682-日期设置!$B$2)/365,0))</f>
        <v>1</v>
      </c>
      <c r="X2682" s="18">
        <f>_xlfn.IFNA(VLOOKUP(A2682,过往入选债券!A:D,4,0),2)</f>
        <v>2</v>
      </c>
      <c r="Y2682">
        <f>_xlfn.IFNA(VLOOKUP(C2682,[2]Sheet1!$A:$A,1,0),3)</f>
        <v>3</v>
      </c>
    </row>
    <row r="2683" spans="1:25" hidden="1" x14ac:dyDescent="0.2">
      <c r="A2683" s="28" t="s">
        <v>19729</v>
      </c>
      <c r="B2683" s="28" t="s">
        <v>19730</v>
      </c>
      <c r="C2683" s="38" t="s">
        <v>80</v>
      </c>
      <c r="D2683" s="26" t="str">
        <f>[1]!b_calc_yield(A2683,日期设置!$B$2,F2683,1,R2683,1,O2683,L2683,S2683,)</f>
        <v>Fetching...</v>
      </c>
      <c r="E2683" s="26">
        <f t="shared" si="82"/>
        <v>13.241317591987055</v>
      </c>
      <c r="F2683" s="18">
        <f>[1]!b_dq_cleanprice($A2683,日期设置!B$2)</f>
        <v>98.78</v>
      </c>
      <c r="G2683" s="18" t="str">
        <f t="shared" si="83"/>
        <v>2.42 + 2.42</v>
      </c>
      <c r="H2683" s="27">
        <f>[1]!b_dq_pctchange($A2683,日期设置!$B$2,1)/100</f>
        <v>0</v>
      </c>
      <c r="I2683" s="26">
        <f>[1]!b_pq_pctchange(A2683,日期设置!$B$4,日期设置!$B$2,1)</f>
        <v>0</v>
      </c>
      <c r="J2683" s="26">
        <f>[1]!b_pq_pctchange(A2683,日期设置!$C$4,日期设置!$B$2,1)</f>
        <v>0</v>
      </c>
      <c r="K2683" s="52">
        <f>[1]!b_dq_amount($A2683,日期设置!B$2,2,10000)</f>
        <v>0</v>
      </c>
      <c r="L2683" s="26">
        <f>[1]!b_info_latestpar(A2683,日期设置!$B$2)</f>
        <v>100</v>
      </c>
      <c r="M2683" s="6">
        <f>[1]!b_info_outstandingbalance($A2683,日期设置!B$2)</f>
        <v>5</v>
      </c>
      <c r="N2683" s="7" t="str">
        <f>[1]!b_info_latestissurercreditrating2(A2683,日期设置!$B$2,"102","1")</f>
        <v>AA+</v>
      </c>
      <c r="O2683" s="8">
        <v>5.05</v>
      </c>
      <c r="P2683" s="9">
        <f>[1]!b_info_repurchasedate(A2683)</f>
        <v>0</v>
      </c>
      <c r="Q2683" s="8" t="s">
        <v>16736</v>
      </c>
      <c r="R2683" s="2" t="str">
        <f>IF((--IF(P2683=0,Q2683,P2683))&gt;(--日期设置!$B$2),IF(P2683=0,Q2683,P2683),Q2683)</f>
        <v>2023-08-24</v>
      </c>
      <c r="S2683" s="31" t="s">
        <v>19105</v>
      </c>
      <c r="T2683" s="8">
        <f>[1]!b_anal_ptmyear($A2683,日期设置!$B$2)</f>
        <v>2.4246575342465753</v>
      </c>
      <c r="U2683" s="8">
        <f>[1]!b_anal_termifexercise($A2683,日期设置!B$2)</f>
        <v>2.4246575342465753</v>
      </c>
      <c r="V2683" s="10">
        <f>[1]!b_dq_dirtyprice(A2683,日期设置!$B$2)</f>
        <v>101.6855</v>
      </c>
      <c r="W2683" s="11">
        <f>IF(U2683=0,ROUNDUP((Q2683-日期设置!$B$2)/365,0),ROUNDUP((R2683-日期设置!$B$2)/365,0))</f>
        <v>3</v>
      </c>
      <c r="X2683" s="18">
        <f>_xlfn.IFNA(VLOOKUP(A2683,过往入选债券!A:D,4,0),2)</f>
        <v>2</v>
      </c>
      <c r="Y2683">
        <f>_xlfn.IFNA(VLOOKUP(C2683,[2]Sheet1!$A:$A,1,0),3)</f>
        <v>3</v>
      </c>
    </row>
    <row r="2684" spans="1:25" hidden="1" x14ac:dyDescent="0.2">
      <c r="A2684" s="21" t="s">
        <v>7287</v>
      </c>
      <c r="B2684" s="21" t="s">
        <v>7288</v>
      </c>
      <c r="C2684" s="37" t="s">
        <v>3067</v>
      </c>
      <c r="D2684" s="26" t="str">
        <f>[1]!b_calc_yield(A2684,日期设置!$B$2,F2684,1,R2684,1,O2684,L2684,S2684,)</f>
        <v>Fetching...</v>
      </c>
      <c r="E2684" s="26">
        <f t="shared" si="82"/>
        <v>2.58671933424095</v>
      </c>
      <c r="F2684" s="18">
        <f>[1]!b_dq_cleanprice($A2684,日期设置!B$2)</f>
        <v>100.5431</v>
      </c>
      <c r="G2684" s="18" t="str">
        <f t="shared" si="83"/>
        <v>0.46 + 0</v>
      </c>
      <c r="H2684" s="27">
        <f>[1]!b_dq_pctchange($A2684,日期设置!$B$2,1)/100</f>
        <v>0</v>
      </c>
      <c r="I2684" s="26">
        <f>[1]!b_pq_pctchange(A2684,日期设置!$B$4,日期设置!$B$2,1)</f>
        <v>0</v>
      </c>
      <c r="J2684" s="26">
        <f>[1]!b_pq_pctchange(A2684,日期设置!$C$4,日期设置!$B$2,1)</f>
        <v>-6.7984276151345641E-2</v>
      </c>
      <c r="K2684" s="52">
        <f>[1]!b_dq_amount($A2684,日期设置!B$2,2,10000)</f>
        <v>0</v>
      </c>
      <c r="L2684" s="26">
        <f>[1]!b_info_latestpar(A2684,日期设置!$B$2)</f>
        <v>100</v>
      </c>
      <c r="M2684" s="6">
        <f>[1]!b_info_outstandingbalance($A2684,日期设置!B$2)</f>
        <v>5</v>
      </c>
      <c r="N2684" s="7" t="str">
        <f>[1]!b_info_latestissurercreditrating2(A2684,日期设置!$B$2,"102","1")</f>
        <v>AA</v>
      </c>
      <c r="O2684" s="8">
        <v>7</v>
      </c>
      <c r="P2684" s="9">
        <f>[1]!b_info_repurchasedate(A2684)</f>
        <v>0</v>
      </c>
      <c r="Q2684" s="8" t="s">
        <v>16040</v>
      </c>
      <c r="R2684" s="2" t="str">
        <f>IF((--IF(P2684=0,Q2684,P2684))&gt;(--日期设置!$B$2),IF(P2684=0,Q2684,P2684),Q2684)</f>
        <v>2021-09-07</v>
      </c>
      <c r="S2684" s="2" t="s">
        <v>17827</v>
      </c>
      <c r="T2684" s="8">
        <f>[1]!b_anal_ptmyear($A2684,日期设置!$B$2)</f>
        <v>0.46301369863013697</v>
      </c>
      <c r="U2684" s="8">
        <f>[1]!b_anal_termifexercise($A2684,日期设置!B$2)</f>
        <v>0</v>
      </c>
      <c r="V2684" s="10">
        <f>[1]!b_dq_dirtyprice(A2684,日期设置!$B$2)</f>
        <v>104.30200000000001</v>
      </c>
      <c r="W2684" s="11">
        <f>IF(U2684=0,ROUNDUP((Q2684-日期设置!$B$2)/365,0),ROUNDUP((R2684-日期设置!$B$2)/365,0))</f>
        <v>1</v>
      </c>
      <c r="X2684" s="18">
        <f>_xlfn.IFNA(VLOOKUP(A2684,过往入选债券!A:D,4,0),2)</f>
        <v>2</v>
      </c>
      <c r="Y2684">
        <f>_xlfn.IFNA(VLOOKUP(C2684,[2]Sheet1!$A:$A,1,0),3)</f>
        <v>3</v>
      </c>
    </row>
    <row r="2685" spans="1:25" hidden="1" x14ac:dyDescent="0.2">
      <c r="A2685" s="21" t="s">
        <v>3261</v>
      </c>
      <c r="B2685" s="21" t="s">
        <v>3262</v>
      </c>
      <c r="C2685" s="37" t="s">
        <v>1982</v>
      </c>
      <c r="D2685" s="26" t="str">
        <f>[1]!b_calc_yield(A2685,日期设置!$B$2,F2685,1,R2685,1,O2685,L2685,S2685,)</f>
        <v>Fetching...</v>
      </c>
      <c r="E2685" s="26">
        <f t="shared" si="82"/>
        <v>7.1343590219782094</v>
      </c>
      <c r="F2685" s="18">
        <f>[1]!b_dq_cleanprice($A2685,日期设置!B$2)</f>
        <v>99.713999999999999</v>
      </c>
      <c r="G2685" s="18" t="str">
        <f t="shared" si="83"/>
        <v>1.31 + 0</v>
      </c>
      <c r="H2685" s="27">
        <f>[1]!b_dq_pctchange($A2685,日期设置!$B$2,1)/100</f>
        <v>0</v>
      </c>
      <c r="I2685" s="26">
        <f>[1]!b_pq_pctchange(A2685,日期设置!$B$4,日期设置!$B$2,1)</f>
        <v>0</v>
      </c>
      <c r="J2685" s="26">
        <f>[1]!b_pq_pctchange(A2685,日期设置!$C$4,日期设置!$B$2,1)</f>
        <v>0</v>
      </c>
      <c r="K2685" s="52">
        <f>[1]!b_dq_amount($A2685,日期设置!B$2,2,10000)</f>
        <v>0</v>
      </c>
      <c r="L2685" s="26">
        <f>[1]!b_info_latestpar(A2685,日期设置!$B$2)</f>
        <v>100</v>
      </c>
      <c r="M2685" s="6">
        <f>[1]!b_info_outstandingbalance($A2685,日期设置!B$2)</f>
        <v>10</v>
      </c>
      <c r="N2685" s="7">
        <f>[1]!b_info_latestissurercreditrating2(A2685,日期设置!$B$2,"102","1")</f>
        <v>0</v>
      </c>
      <c r="O2685" s="8">
        <v>5.38</v>
      </c>
      <c r="P2685" s="9">
        <f>[1]!b_info_repurchasedate(A2685)</f>
        <v>0</v>
      </c>
      <c r="Q2685" s="8" t="s">
        <v>16117</v>
      </c>
      <c r="R2685" s="2" t="str">
        <f>IF((--IF(P2685=0,Q2685,P2685))&gt;(--日期设置!$B$2),IF(P2685=0,Q2685,P2685),Q2685)</f>
        <v>2022-07-16</v>
      </c>
      <c r="S2685" s="2" t="s">
        <v>17903</v>
      </c>
      <c r="T2685" s="8">
        <f>[1]!b_anal_ptmyear($A2685,日期设置!$B$2)</f>
        <v>1.3178082191780822</v>
      </c>
      <c r="U2685" s="8">
        <f>[1]!b_anal_termifexercise($A2685,日期设置!B$2)</f>
        <v>0</v>
      </c>
      <c r="V2685" s="10">
        <f>[1]!b_dq_dirtyprice(A2685,日期设置!$B$2)</f>
        <v>103.38420000000001</v>
      </c>
      <c r="W2685" s="11">
        <f>IF(U2685=0,ROUNDUP((Q2685-日期设置!$B$2)/365,0),ROUNDUP((R2685-日期设置!$B$2)/365,0))</f>
        <v>2</v>
      </c>
      <c r="X2685" s="18">
        <f>_xlfn.IFNA(VLOOKUP(A2685,过往入选债券!A:D,4,0),2)</f>
        <v>2</v>
      </c>
      <c r="Y2685" s="45">
        <f>_xlfn.IFNA(VLOOKUP(C2685,[2]Sheet1!$A:$A,1,0),3)</f>
        <v>3</v>
      </c>
    </row>
    <row r="2686" spans="1:25" hidden="1" x14ac:dyDescent="0.2">
      <c r="A2686" s="21" t="s">
        <v>8575</v>
      </c>
      <c r="B2686" s="21" t="s">
        <v>8576</v>
      </c>
      <c r="C2686" s="37" t="s">
        <v>8577</v>
      </c>
      <c r="D2686" s="26" t="str">
        <f>[1]!b_calc_yield(A2686,日期设置!$B$2,F2686,1,R2686,1,O2686,L2686,S2686,)</f>
        <v>Fetching...</v>
      </c>
      <c r="E2686" s="26">
        <f t="shared" si="82"/>
        <v>6.042516182927149</v>
      </c>
      <c r="F2686" s="18">
        <f>[1]!b_dq_cleanprice($A2686,日期设置!B$2)</f>
        <v>100</v>
      </c>
      <c r="G2686" s="18" t="str">
        <f t="shared" si="83"/>
        <v>1.13 + 0</v>
      </c>
      <c r="H2686" s="27">
        <f>[1]!b_dq_pctchange($A2686,日期设置!$B$2,1)/100</f>
        <v>0</v>
      </c>
      <c r="I2686" s="26">
        <f>[1]!b_pq_pctchange(A2686,日期设置!$B$4,日期设置!$B$2,1)</f>
        <v>0</v>
      </c>
      <c r="J2686" s="26">
        <f>[1]!b_pq_pctchange(A2686,日期设置!$C$4,日期设置!$B$2,1)</f>
        <v>0</v>
      </c>
      <c r="K2686" s="52">
        <f>[1]!b_dq_amount($A2686,日期设置!B$2,2,10000)</f>
        <v>0</v>
      </c>
      <c r="L2686" s="26">
        <f>[1]!b_info_latestpar(A2686,日期设置!$B$2)</f>
        <v>100</v>
      </c>
      <c r="M2686" s="6">
        <f>[1]!b_info_outstandingbalance($A2686,日期设置!B$2)</f>
        <v>3</v>
      </c>
      <c r="N2686" s="7" t="str">
        <f>[1]!b_info_latestissurercreditrating2(A2686,日期设置!$B$2,"102","1")</f>
        <v>AA</v>
      </c>
      <c r="O2686" s="8">
        <v>5.6</v>
      </c>
      <c r="P2686" s="9">
        <f>[1]!b_info_repurchasedate(A2686)</f>
        <v>0</v>
      </c>
      <c r="Q2686" s="8" t="s">
        <v>16135</v>
      </c>
      <c r="R2686" s="2" t="str">
        <f>IF((--IF(P2686=0,Q2686,P2686))&gt;(--日期设置!$B$2),IF(P2686=0,Q2686,P2686),Q2686)</f>
        <v>2022-05-09</v>
      </c>
      <c r="S2686" s="2" t="s">
        <v>17922</v>
      </c>
      <c r="T2686" s="8">
        <f>[1]!b_anal_ptmyear($A2686,日期设置!$B$2)</f>
        <v>1.1315068493150684</v>
      </c>
      <c r="U2686" s="8">
        <f>[1]!b_anal_termifexercise($A2686,日期设置!B$2)</f>
        <v>0</v>
      </c>
      <c r="V2686" s="10">
        <f>[1]!b_dq_dirtyprice(A2686,日期设置!$B$2)</f>
        <v>104.86360000000001</v>
      </c>
      <c r="W2686" s="11">
        <f>IF(U2686=0,ROUNDUP((Q2686-日期设置!$B$2)/365,0),ROUNDUP((R2686-日期设置!$B$2)/365,0))</f>
        <v>2</v>
      </c>
      <c r="X2686" s="18">
        <f>_xlfn.IFNA(VLOOKUP(A2686,过往入选债券!A:D,4,0),2)</f>
        <v>2</v>
      </c>
      <c r="Y2686">
        <f>_xlfn.IFNA(VLOOKUP(C2686,[2]Sheet1!$A:$A,1,0),3)</f>
        <v>3</v>
      </c>
    </row>
    <row r="2687" spans="1:25" hidden="1" x14ac:dyDescent="0.2">
      <c r="A2687" s="28" t="s">
        <v>20290</v>
      </c>
      <c r="B2687" s="28" t="s">
        <v>20291</v>
      </c>
      <c r="C2687" s="39" t="s">
        <v>20749</v>
      </c>
      <c r="D2687" s="26" t="str">
        <f>[1]!b_calc_yield(A2687,日期设置!$B$2,F2687,1,R2687,1,O2687,L2687,S2687,)</f>
        <v>Fetching...</v>
      </c>
      <c r="E2687" s="26">
        <f t="shared" si="82"/>
        <v>13.390242031859945</v>
      </c>
      <c r="F2687" s="18">
        <f>[1]!b_dq_cleanprice($A2687,日期设置!B$2)</f>
        <v>100</v>
      </c>
      <c r="G2687" s="18" t="str">
        <f t="shared" si="83"/>
        <v>2.46 + 2.46</v>
      </c>
      <c r="H2687" s="27">
        <f>[1]!b_dq_pctchange($A2687,日期设置!$B$2,1)/100</f>
        <v>0</v>
      </c>
      <c r="I2687" s="26">
        <f>[1]!b_pq_pctchange(A2687,日期设置!$B$4,日期设置!$B$2,1)</f>
        <v>0</v>
      </c>
      <c r="J2687" s="26">
        <f>[1]!b_pq_pctchange(A2687,日期设置!$C$4,日期设置!$B$2,1)</f>
        <v>0</v>
      </c>
      <c r="K2687" s="52">
        <f>[1]!b_dq_amount($A2687,日期设置!B$2,2,10000)</f>
        <v>0</v>
      </c>
      <c r="L2687" s="26">
        <f>[1]!b_info_latestpar(A2687,日期设置!$B$2)</f>
        <v>100</v>
      </c>
      <c r="M2687" s="6">
        <f>[1]!b_info_outstandingbalance($A2687,日期设置!B$2)</f>
        <v>6</v>
      </c>
      <c r="N2687" s="7" t="str">
        <f>[1]!b_info_latestissurercreditrating2(A2687,日期设置!$B$2,"102","1")</f>
        <v>AAA</v>
      </c>
      <c r="O2687" s="8">
        <v>5.6</v>
      </c>
      <c r="P2687" s="9">
        <f>[1]!b_info_repurchasedate(A2687)</f>
        <v>0</v>
      </c>
      <c r="Q2687" s="8" t="s">
        <v>17026</v>
      </c>
      <c r="R2687" s="2" t="str">
        <f>IF((--IF(P2687=0,Q2687,P2687))&gt;(--日期设置!$B$2),IF(P2687=0,Q2687,P2687),Q2687)</f>
        <v>2023-09-07</v>
      </c>
      <c r="S2687" s="31" t="s">
        <v>15994</v>
      </c>
      <c r="T2687" s="8">
        <f>[1]!b_anal_ptmyear($A2687,日期设置!$B$2)</f>
        <v>2.463013698630137</v>
      </c>
      <c r="U2687" s="8">
        <f>[1]!b_anal_termifexercise($A2687,日期设置!B$2)</f>
        <v>2.463013698630137</v>
      </c>
      <c r="V2687" s="10">
        <f>[1]!b_dq_dirtyprice(A2687,日期设置!$B$2)</f>
        <v>103.00709999999999</v>
      </c>
      <c r="W2687" s="11">
        <f>IF(U2687=0,ROUNDUP((Q2687-日期设置!$B$2)/365,0),ROUNDUP((R2687-日期设置!$B$2)/365,0))</f>
        <v>3</v>
      </c>
      <c r="X2687" s="18">
        <f>_xlfn.IFNA(VLOOKUP(A2687,过往入选债券!A:D,4,0),2)</f>
        <v>2</v>
      </c>
      <c r="Y2687">
        <f>_xlfn.IFNA(VLOOKUP(C2687,[2]Sheet1!$A:$A,1,0),3)</f>
        <v>3</v>
      </c>
    </row>
    <row r="2688" spans="1:25" hidden="1" x14ac:dyDescent="0.2">
      <c r="A2688" s="21" t="s">
        <v>3105</v>
      </c>
      <c r="B2688" s="21" t="s">
        <v>3106</v>
      </c>
      <c r="C2688" s="37" t="s">
        <v>1061</v>
      </c>
      <c r="D2688" s="26" t="str">
        <f>[1]!b_calc_yield(A2688,日期设置!$B$2,F2688,1,R2688,1,O2688,L2688,S2688,)</f>
        <v>Fetching...</v>
      </c>
      <c r="E2688" s="26">
        <f t="shared" si="82"/>
        <v>0.91775908024700481</v>
      </c>
      <c r="F2688" s="18">
        <f>[1]!b_dq_cleanprice($A2688,日期设置!B$2)</f>
        <v>100.2242</v>
      </c>
      <c r="G2688" s="18" t="str">
        <f t="shared" si="83"/>
        <v>1.16 + 0.16</v>
      </c>
      <c r="H2688" s="27">
        <f>[1]!b_dq_pctchange($A2688,日期设置!$B$2,1)/100</f>
        <v>0</v>
      </c>
      <c r="I2688" s="26">
        <f>[1]!b_pq_pctchange(A2688,日期设置!$B$4,日期设置!$B$2,1)</f>
        <v>0</v>
      </c>
      <c r="J2688" s="26">
        <f>[1]!b_pq_pctchange(A2688,日期设置!$C$4,日期设置!$B$2,1)</f>
        <v>0</v>
      </c>
      <c r="K2688" s="52">
        <f>[1]!b_dq_amount($A2688,日期设置!B$2,2,10000)</f>
        <v>0</v>
      </c>
      <c r="L2688" s="26">
        <f>[1]!b_info_latestpar(A2688,日期设置!$B$2)</f>
        <v>100</v>
      </c>
      <c r="M2688" s="6">
        <f>[1]!b_info_outstandingbalance($A2688,日期设置!B$2)</f>
        <v>4</v>
      </c>
      <c r="N2688" s="7">
        <f>[1]!b_info_latestissurercreditrating2(A2688,日期设置!$B$2,"102","1")</f>
        <v>0</v>
      </c>
      <c r="O2688" s="8">
        <v>7.3</v>
      </c>
      <c r="P2688" s="9" t="str">
        <f>[1]!b_info_repurchasedate(A2688)</f>
        <v>2021-05-21</v>
      </c>
      <c r="Q2688" s="8" t="s">
        <v>16102</v>
      </c>
      <c r="R2688" s="2" t="str">
        <f>IF((--IF(P2688=0,Q2688,P2688))&gt;(--日期设置!$B$2),IF(P2688=0,Q2688,P2688),Q2688)</f>
        <v>2021-05-21</v>
      </c>
      <c r="S2688" s="2" t="s">
        <v>17887</v>
      </c>
      <c r="T2688" s="8">
        <f>[1]!b_anal_ptmyear($A2688,日期设置!$B$2)</f>
        <v>1.1643835616438356</v>
      </c>
      <c r="U2688" s="8">
        <f>[1]!b_anal_termifexercise($A2688,日期设置!B$2)</f>
        <v>0.16438356164383561</v>
      </c>
      <c r="V2688" s="10">
        <f>[1]!b_dq_dirtyprice(A2688,日期设置!$B$2)</f>
        <v>106.3242</v>
      </c>
      <c r="W2688" s="11">
        <f>IF(U2688=0,ROUNDUP((Q2688-日期设置!$B$2)/365,0),ROUNDUP((R2688-日期设置!$B$2)/365,0))</f>
        <v>1</v>
      </c>
      <c r="X2688" s="18">
        <f>_xlfn.IFNA(VLOOKUP(A2688,过往入选债券!A:D,4,0),2)</f>
        <v>2</v>
      </c>
      <c r="Y2688">
        <f>_xlfn.IFNA(VLOOKUP(C2688,[2]Sheet1!$A:$A,1,0),3)</f>
        <v>3</v>
      </c>
    </row>
    <row r="2689" spans="1:25" hidden="1" x14ac:dyDescent="0.2">
      <c r="A2689" s="28" t="s">
        <v>19964</v>
      </c>
      <c r="B2689" s="28" t="s">
        <v>19965</v>
      </c>
      <c r="C2689" s="38" t="s">
        <v>12783</v>
      </c>
      <c r="D2689" s="26" t="str">
        <f>[1]!b_calc_yield(A2689,日期设置!$B$2,F2689,1,R2689,1,O2689,L2689,S2689,)</f>
        <v>Fetching...</v>
      </c>
      <c r="E2689" s="26">
        <f t="shared" si="82"/>
        <v>34.714855331369691</v>
      </c>
      <c r="F2689" s="18">
        <f>[1]!b_dq_cleanprice($A2689,日期设置!B$2)</f>
        <v>100</v>
      </c>
      <c r="G2689" s="18" t="str">
        <f t="shared" si="83"/>
        <v>6.41 + 0</v>
      </c>
      <c r="H2689" s="27">
        <f>[1]!b_dq_pctchange($A2689,日期设置!$B$2,1)/100</f>
        <v>0</v>
      </c>
      <c r="I2689" s="26">
        <f>[1]!b_pq_pctchange(A2689,日期设置!$B$4,日期设置!$B$2,1)</f>
        <v>0</v>
      </c>
      <c r="J2689" s="26">
        <f>[1]!b_pq_pctchange(A2689,日期设置!$C$4,日期设置!$B$2,1)</f>
        <v>0</v>
      </c>
      <c r="K2689" s="52">
        <f>[1]!b_dq_amount($A2689,日期设置!B$2,2,10000)</f>
        <v>0</v>
      </c>
      <c r="L2689" s="26">
        <f>[1]!b_info_latestpar(A2689,日期设置!$B$2)</f>
        <v>100</v>
      </c>
      <c r="M2689" s="6">
        <f>[1]!b_info_outstandingbalance($A2689,日期设置!B$2)</f>
        <v>5</v>
      </c>
      <c r="N2689" s="7" t="str">
        <f>[1]!b_info_latestissurercreditrating2(A2689,日期设置!$B$2,"102","1")</f>
        <v>AA</v>
      </c>
      <c r="O2689" s="8">
        <v>5.59</v>
      </c>
      <c r="P2689" s="9">
        <f>[1]!b_info_repurchasedate(A2689)</f>
        <v>0</v>
      </c>
      <c r="Q2689" s="8" t="s">
        <v>20025</v>
      </c>
      <c r="R2689" s="2" t="str">
        <f>IF((--IF(P2689=0,Q2689,P2689))&gt;(--日期设置!$B$2),IF(P2689=0,Q2689,P2689),Q2689)</f>
        <v>2027-08-20</v>
      </c>
      <c r="S2689" s="31" t="s">
        <v>19197</v>
      </c>
      <c r="T2689" s="8">
        <f>[1]!b_anal_ptmyear($A2689,日期设置!$B$2)</f>
        <v>6.4136986301369863</v>
      </c>
      <c r="U2689" s="8">
        <f>[1]!b_anal_termifexercise($A2689,日期设置!B$2)</f>
        <v>0</v>
      </c>
      <c r="V2689" s="10">
        <f>[1]!b_dq_dirtyprice(A2689,日期设置!$B$2)</f>
        <v>103.2774</v>
      </c>
      <c r="W2689" s="11">
        <f>IF(U2689=0,ROUNDUP((Q2689-日期设置!$B$2)/365,0),ROUNDUP((R2689-日期设置!$B$2)/365,0))</f>
        <v>7</v>
      </c>
      <c r="X2689" s="18">
        <f>_xlfn.IFNA(VLOOKUP(A2689,过往入选债券!A:D,4,0),2)</f>
        <v>2</v>
      </c>
      <c r="Y2689">
        <f>_xlfn.IFNA(VLOOKUP(C2689,[2]Sheet1!$A:$A,1,0),3)</f>
        <v>3</v>
      </c>
    </row>
    <row r="2690" spans="1:25" hidden="1" x14ac:dyDescent="0.2">
      <c r="A2690" s="21" t="s">
        <v>4197</v>
      </c>
      <c r="B2690" s="21" t="s">
        <v>4198</v>
      </c>
      <c r="C2690" s="37" t="s">
        <v>2948</v>
      </c>
      <c r="D2690" s="26" t="str">
        <f>[1]!b_calc_yield(A2690,日期设置!$B$2,F2690,1,R2690,1,O2690,L2690,S2690,)</f>
        <v>Fetching...</v>
      </c>
      <c r="E2690" s="26">
        <f t="shared" ref="E2690:E2753" si="84">((O2690*W2690+L2690)/V2690-1)*100</f>
        <v>10.594003493530213</v>
      </c>
      <c r="F2690" s="18">
        <f>[1]!b_dq_cleanprice($A2690,日期设置!B$2)</f>
        <v>100.59</v>
      </c>
      <c r="G2690" s="18" t="str">
        <f t="shared" ref="G2690:G2753" si="85">LEFT(T2690,4)&amp;" + "&amp;LEFT(U2690,4)</f>
        <v>2.01 + 0</v>
      </c>
      <c r="H2690" s="27">
        <f>[1]!b_dq_pctchange($A2690,日期设置!$B$2,1)/100</f>
        <v>0</v>
      </c>
      <c r="I2690" s="26">
        <f>[1]!b_pq_pctchange(A2690,日期设置!$B$4,日期设置!$B$2,1)</f>
        <v>0</v>
      </c>
      <c r="J2690" s="26">
        <f>[1]!b_pq_pctchange(A2690,日期设置!$C$4,日期设置!$B$2,1)</f>
        <v>0</v>
      </c>
      <c r="K2690" s="52">
        <f>[1]!b_dq_amount($A2690,日期设置!B$2,2,10000)</f>
        <v>0</v>
      </c>
      <c r="L2690" s="26">
        <f>[1]!b_info_latestpar(A2690,日期设置!$B$2)</f>
        <v>100</v>
      </c>
      <c r="M2690" s="6">
        <f>[1]!b_info_outstandingbalance($A2690,日期设置!B$2)</f>
        <v>5</v>
      </c>
      <c r="N2690" s="7">
        <f>[1]!b_info_latestissurercreditrating2(A2690,日期设置!$B$2,"102","1")</f>
        <v>0</v>
      </c>
      <c r="O2690" s="8">
        <v>5.9</v>
      </c>
      <c r="P2690" s="9">
        <f>[1]!b_info_repurchasedate(A2690)</f>
        <v>0</v>
      </c>
      <c r="Q2690" s="8" t="s">
        <v>16019</v>
      </c>
      <c r="R2690" s="2" t="str">
        <f>IF((--IF(P2690=0,Q2690,P2690))&gt;(--日期设置!$B$2),IF(P2690=0,Q2690,P2690),Q2690)</f>
        <v>2023-03-26</v>
      </c>
      <c r="S2690" s="2" t="s">
        <v>17806</v>
      </c>
      <c r="T2690" s="8">
        <f>[1]!b_anal_ptmyear($A2690,日期设置!$B$2)</f>
        <v>2.010958904109589</v>
      </c>
      <c r="U2690" s="8">
        <f>[1]!b_anal_termifexercise($A2690,日期设置!B$2)</f>
        <v>0</v>
      </c>
      <c r="V2690" s="10">
        <f>[1]!b_dq_dirtyprice(A2690,日期设置!$B$2)</f>
        <v>106.42529999999999</v>
      </c>
      <c r="W2690" s="11">
        <f>IF(U2690=0,ROUNDUP((Q2690-日期设置!$B$2)/365,0),ROUNDUP((R2690-日期设置!$B$2)/365,0))</f>
        <v>3</v>
      </c>
      <c r="X2690" s="18">
        <f>_xlfn.IFNA(VLOOKUP(A2690,过往入选债券!A:D,4,0),2)</f>
        <v>2</v>
      </c>
      <c r="Y2690">
        <f>_xlfn.IFNA(VLOOKUP(C2690,[2]Sheet1!$A:$A,1,0),3)</f>
        <v>3</v>
      </c>
    </row>
    <row r="2691" spans="1:25" hidden="1" x14ac:dyDescent="0.2">
      <c r="A2691" s="21" t="s">
        <v>7063</v>
      </c>
      <c r="B2691" s="21" t="s">
        <v>7064</v>
      </c>
      <c r="C2691" s="37" t="s">
        <v>1285</v>
      </c>
      <c r="D2691" s="26" t="str">
        <f>[1]!b_calc_yield(A2691,日期设置!$B$2,F2691,1,R2691,1,O2691,L2691,S2691,)</f>
        <v>Fetching...</v>
      </c>
      <c r="E2691" s="26">
        <f t="shared" si="84"/>
        <v>2.0028617733126364</v>
      </c>
      <c r="F2691" s="18">
        <f>[1]!b_dq_cleanprice($A2691,日期设置!B$2)</f>
        <v>100.581</v>
      </c>
      <c r="G2691" s="18" t="str">
        <f t="shared" si="85"/>
        <v>2.35 + 0.36</v>
      </c>
      <c r="H2691" s="27">
        <f>[1]!b_dq_pctchange($A2691,日期设置!$B$2,1)/100</f>
        <v>0</v>
      </c>
      <c r="I2691" s="26">
        <f>[1]!b_pq_pctchange(A2691,日期设置!$B$4,日期设置!$B$2,1)</f>
        <v>-1.4925811664463062</v>
      </c>
      <c r="J2691" s="26">
        <f>[1]!b_pq_pctchange(A2691,日期设置!$C$4,日期设置!$B$2,1)</f>
        <v>-1.4925811664463062</v>
      </c>
      <c r="K2691" s="52">
        <f>[1]!b_dq_amount($A2691,日期设置!B$2,2,10000)</f>
        <v>0</v>
      </c>
      <c r="L2691" s="26">
        <f>[1]!b_info_latestpar(A2691,日期设置!$B$2)</f>
        <v>100</v>
      </c>
      <c r="M2691" s="6">
        <f>[1]!b_info_outstandingbalance($A2691,日期设置!B$2)</f>
        <v>5</v>
      </c>
      <c r="N2691" s="7" t="str">
        <f>[1]!b_info_latestissurercreditrating2(A2691,日期设置!$B$2,"102","1")</f>
        <v>AA</v>
      </c>
      <c r="O2691" s="8">
        <v>7.5</v>
      </c>
      <c r="P2691" s="9" t="str">
        <f>[1]!b_info_repurchasedate(A2691)</f>
        <v>2021-08-02</v>
      </c>
      <c r="Q2691" s="8" t="s">
        <v>16860</v>
      </c>
      <c r="R2691" s="2" t="str">
        <f>IF((--IF(P2691=0,Q2691,P2691))&gt;(--日期设置!$B$2),IF(P2691=0,Q2691,P2691),Q2691)</f>
        <v>2021-08-02</v>
      </c>
      <c r="S2691" s="2" t="s">
        <v>18366</v>
      </c>
      <c r="T2691" s="8">
        <f>[1]!b_anal_ptmyear($A2691,日期设置!$B$2)</f>
        <v>2.3589041095890413</v>
      </c>
      <c r="U2691" s="8">
        <f>[1]!b_anal_termifexercise($A2691,日期设置!B$2)</f>
        <v>0.36438356164383562</v>
      </c>
      <c r="V2691" s="10">
        <f>[1]!b_dq_dirtyprice(A2691,日期设置!$B$2)</f>
        <v>105.3892</v>
      </c>
      <c r="W2691" s="11">
        <f>IF(U2691=0,ROUNDUP((Q2691-日期设置!$B$2)/365,0),ROUNDUP((R2691-日期设置!$B$2)/365,0))</f>
        <v>1</v>
      </c>
      <c r="X2691" s="18">
        <f>_xlfn.IFNA(VLOOKUP(A2691,过往入选债券!A:D,4,0),2)</f>
        <v>2</v>
      </c>
      <c r="Y2691">
        <f>_xlfn.IFNA(VLOOKUP(C2691,[2]Sheet1!$A:$A,1,0),3)</f>
        <v>3</v>
      </c>
    </row>
    <row r="2692" spans="1:25" hidden="1" x14ac:dyDescent="0.2">
      <c r="A2692" s="28" t="s">
        <v>21781</v>
      </c>
      <c r="B2692" s="28" t="s">
        <v>21953</v>
      </c>
      <c r="C2692" s="39" t="s">
        <v>5009</v>
      </c>
      <c r="D2692" s="26" t="str">
        <f>[1]!b_calc_yield(A2692,日期设置!$B$2,F2692,1,R2692,1,O2692,L2692,S2692,)</f>
        <v>Fetching...</v>
      </c>
      <c r="E2692" s="26">
        <f t="shared" si="84"/>
        <v>9.3874499542579528</v>
      </c>
      <c r="F2692" s="18">
        <f>[1]!b_dq_cleanprice($A2692,日期设置!B$2)</f>
        <v>100</v>
      </c>
      <c r="G2692" s="18" t="str">
        <f t="shared" si="85"/>
        <v>2.70 + 1.70</v>
      </c>
      <c r="H2692" s="27">
        <f>[1]!b_dq_pctchange($A2692,日期设置!$B$2,1)/100</f>
        <v>0</v>
      </c>
      <c r="I2692" s="26">
        <f>[1]!b_pq_pctchange(A2692,日期设置!$B$4,日期设置!$B$2,1)</f>
        <v>0</v>
      </c>
      <c r="J2692" s="26">
        <f>[1]!b_pq_pctchange(A2692,日期设置!$C$4,日期设置!$B$2,1)</f>
        <v>0</v>
      </c>
      <c r="K2692" s="52">
        <f>[1]!b_dq_amount($A2692,日期设置!B$2,2,10000)</f>
        <v>0</v>
      </c>
      <c r="L2692" s="26">
        <f>[1]!b_info_latestpar(A2692,日期设置!$B$2)</f>
        <v>100</v>
      </c>
      <c r="M2692" s="6">
        <f>[1]!b_info_outstandingbalance($A2692,日期设置!B$2)</f>
        <v>10</v>
      </c>
      <c r="N2692" s="7" t="str">
        <f>[1]!b_info_latestissurercreditrating2(A2692,日期设置!$B$2,"102","1")</f>
        <v>AA+</v>
      </c>
      <c r="O2692" s="43">
        <v>5.6</v>
      </c>
      <c r="P2692" s="9" t="str">
        <f>[1]!b_info_repurchasedate(A2692)</f>
        <v>2022-12-04</v>
      </c>
      <c r="Q2692" s="31" t="s">
        <v>17474</v>
      </c>
      <c r="R2692" s="2" t="str">
        <f>IF((--IF(P2692=0,Q2692,P2692))&gt;(--日期设置!$B$2),IF(P2692=0,Q2692,P2692),Q2692)</f>
        <v>2022-12-04</v>
      </c>
      <c r="S2692" s="31" t="s">
        <v>17096</v>
      </c>
      <c r="T2692" s="8">
        <f>[1]!b_anal_ptmyear($A2692,日期设置!$B$2)</f>
        <v>2.7041095890410958</v>
      </c>
      <c r="U2692" s="8">
        <f>[1]!b_anal_termifexercise($A2692,日期设置!B$2)</f>
        <v>1.704109589041096</v>
      </c>
      <c r="V2692" s="10">
        <f>[1]!b_dq_dirtyprice(A2692,日期设置!$B$2)</f>
        <v>101.657</v>
      </c>
      <c r="W2692" s="11">
        <f>IF(U2692=0,ROUNDUP((Q2692-日期设置!$B$2)/365,0),ROUNDUP((R2692-日期设置!$B$2)/365,0))</f>
        <v>2</v>
      </c>
      <c r="X2692" s="18">
        <f>_xlfn.IFNA(VLOOKUP(A2692,过往入选债券!A:D,4,0),2)</f>
        <v>2</v>
      </c>
      <c r="Y2692">
        <f>_xlfn.IFNA(VLOOKUP(C2692,[2]Sheet1!$A:$A,1,0),3)</f>
        <v>3</v>
      </c>
    </row>
    <row r="2693" spans="1:25" hidden="1" x14ac:dyDescent="0.2">
      <c r="A2693" s="21" t="s">
        <v>551</v>
      </c>
      <c r="B2693" s="21" t="s">
        <v>552</v>
      </c>
      <c r="C2693" s="37" t="s">
        <v>208</v>
      </c>
      <c r="D2693" s="26" t="str">
        <f>[1]!b_calc_yield(A2693,日期设置!$B$2,F2693,1,R2693,1,O2693,L2693,S2693,)</f>
        <v>Fetching...</v>
      </c>
      <c r="E2693" s="26">
        <f t="shared" si="84"/>
        <v>8.9792696347395839</v>
      </c>
      <c r="F2693" s="18">
        <f>[1]!b_dq_cleanprice($A2693,日期设置!B$2)</f>
        <v>100.6636</v>
      </c>
      <c r="G2693" s="18" t="str">
        <f t="shared" si="85"/>
        <v>1.6 + 0</v>
      </c>
      <c r="H2693" s="27">
        <f>[1]!b_dq_pctchange($A2693,日期设置!$B$2,1)/100</f>
        <v>0</v>
      </c>
      <c r="I2693" s="26">
        <f>[1]!b_pq_pctchange(A2693,日期设置!$B$4,日期设置!$B$2,1)</f>
        <v>0</v>
      </c>
      <c r="J2693" s="26">
        <f>[1]!b_pq_pctchange(A2693,日期设置!$C$4,日期设置!$B$2,1)</f>
        <v>0</v>
      </c>
      <c r="K2693" s="52">
        <f>[1]!b_dq_amount($A2693,日期设置!B$2,2,10000)</f>
        <v>0</v>
      </c>
      <c r="L2693" s="26">
        <f>[1]!b_info_latestpar(A2693,日期设置!$B$2)</f>
        <v>100</v>
      </c>
      <c r="M2693" s="6">
        <f>[1]!b_info_outstandingbalance($A2693,日期设置!B$2)</f>
        <v>10</v>
      </c>
      <c r="N2693" s="7">
        <f>[1]!b_info_latestissurercreditrating2(A2693,日期设置!$B$2,"102","1")</f>
        <v>0</v>
      </c>
      <c r="O2693" s="8">
        <v>6.05</v>
      </c>
      <c r="P2693" s="9">
        <f>[1]!b_info_repurchasedate(A2693)</f>
        <v>0</v>
      </c>
      <c r="Q2693" s="8" t="s">
        <v>16454</v>
      </c>
      <c r="R2693" s="2" t="str">
        <f>IF((--IF(P2693=0,Q2693,P2693))&gt;(--日期设置!$B$2),IF(P2693=0,Q2693,P2693),Q2693)</f>
        <v>2022-10-27</v>
      </c>
      <c r="S2693" s="2" t="s">
        <v>18709</v>
      </c>
      <c r="T2693" s="8">
        <f>[1]!b_anal_ptmyear($A2693,日期设置!$B$2)</f>
        <v>1.6</v>
      </c>
      <c r="U2693" s="8">
        <f>[1]!b_anal_termifexercise($A2693,日期设置!B$2)</f>
        <v>0</v>
      </c>
      <c r="V2693" s="10">
        <f>[1]!b_dq_dirtyprice(A2693,日期设置!$B$2)</f>
        <v>102.86360000000001</v>
      </c>
      <c r="W2693" s="11">
        <f>IF(U2693=0,ROUNDUP((Q2693-日期设置!$B$2)/365,0),ROUNDUP((R2693-日期设置!$B$2)/365,0))</f>
        <v>2</v>
      </c>
      <c r="X2693" s="18">
        <f>_xlfn.IFNA(VLOOKUP(A2693,过往入选债券!A:D,4,0),2)</f>
        <v>2</v>
      </c>
      <c r="Y2693">
        <f>_xlfn.IFNA(VLOOKUP(C2693,[2]Sheet1!$A:$A,1,0),3)</f>
        <v>3</v>
      </c>
    </row>
    <row r="2694" spans="1:25" hidden="1" x14ac:dyDescent="0.2">
      <c r="A2694" s="21" t="s">
        <v>3041</v>
      </c>
      <c r="B2694" s="21" t="s">
        <v>3042</v>
      </c>
      <c r="C2694" s="37" t="s">
        <v>944</v>
      </c>
      <c r="D2694" s="26" t="str">
        <f>[1]!b_calc_yield(A2694,日期设置!$B$2,F2694,1,R2694,1,O2694,L2694,S2694,)</f>
        <v>Fetching...</v>
      </c>
      <c r="E2694" s="26">
        <f t="shared" si="84"/>
        <v>5.8145071689328587</v>
      </c>
      <c r="F2694" s="18">
        <f>[1]!b_dq_cleanprice($A2694,日期设置!B$2)</f>
        <v>101.4645</v>
      </c>
      <c r="G2694" s="18" t="str">
        <f t="shared" si="85"/>
        <v>3.10 + 1.10</v>
      </c>
      <c r="H2694" s="27">
        <f>[1]!b_dq_pctchange($A2694,日期设置!$B$2,1)/100</f>
        <v>0</v>
      </c>
      <c r="I2694" s="26">
        <f>[1]!b_pq_pctchange(A2694,日期设置!$B$4,日期设置!$B$2,1)</f>
        <v>0</v>
      </c>
      <c r="J2694" s="26">
        <f>[1]!b_pq_pctchange(A2694,日期设置!$C$4,日期设置!$B$2,1)</f>
        <v>0.1480538323734566</v>
      </c>
      <c r="K2694" s="52">
        <f>[1]!b_dq_amount($A2694,日期设置!B$2,2,10000)</f>
        <v>0</v>
      </c>
      <c r="L2694" s="26">
        <f>[1]!b_info_latestpar(A2694,日期设置!$B$2)</f>
        <v>100</v>
      </c>
      <c r="M2694" s="6">
        <f>[1]!b_info_outstandingbalance($A2694,日期设置!B$2)</f>
        <v>7</v>
      </c>
      <c r="N2694" s="7">
        <f>[1]!b_info_latestissurercreditrating2(A2694,日期设置!$B$2,"102","1")</f>
        <v>0</v>
      </c>
      <c r="O2694" s="8">
        <v>7</v>
      </c>
      <c r="P2694" s="9" t="str">
        <f>[1]!b_info_repurchasedate(A2694)</f>
        <v>2022-04-29</v>
      </c>
      <c r="Q2694" s="8" t="s">
        <v>16899</v>
      </c>
      <c r="R2694" s="2" t="str">
        <f>IF((--IF(P2694=0,Q2694,P2694))&gt;(--日期设置!$B$2),IF(P2694=0,Q2694,P2694),Q2694)</f>
        <v>2022-04-29</v>
      </c>
      <c r="S2694" s="2" t="s">
        <v>17967</v>
      </c>
      <c r="T2694" s="8">
        <f>[1]!b_anal_ptmyear($A2694,日期设置!$B$2)</f>
        <v>3.1041095890410957</v>
      </c>
      <c r="U2694" s="8">
        <f>[1]!b_anal_termifexercise($A2694,日期设置!B$2)</f>
        <v>1.1041095890410959</v>
      </c>
      <c r="V2694" s="10">
        <f>[1]!b_dq_dirtyprice(A2694,日期设置!$B$2)</f>
        <v>107.73569999999999</v>
      </c>
      <c r="W2694" s="11">
        <f>IF(U2694=0,ROUNDUP((Q2694-日期设置!$B$2)/365,0),ROUNDUP((R2694-日期设置!$B$2)/365,0))</f>
        <v>2</v>
      </c>
      <c r="X2694" s="18">
        <f>_xlfn.IFNA(VLOOKUP(A2694,过往入选债券!A:D,4,0),2)</f>
        <v>2</v>
      </c>
      <c r="Y2694">
        <f>_xlfn.IFNA(VLOOKUP(C2694,[2]Sheet1!$A:$A,1,0),3)</f>
        <v>3</v>
      </c>
    </row>
    <row r="2695" spans="1:25" hidden="1" x14ac:dyDescent="0.2">
      <c r="A2695" s="21" t="s">
        <v>9833</v>
      </c>
      <c r="B2695" s="21" t="s">
        <v>9834</v>
      </c>
      <c r="C2695" s="37" t="s">
        <v>116</v>
      </c>
      <c r="D2695" s="26" t="str">
        <f>[1]!b_calc_yield(A2695,日期设置!$B$2,F2695,1,R2695,1,O2695,L2695,S2695,)</f>
        <v>Fetching...</v>
      </c>
      <c r="E2695" s="26">
        <f t="shared" si="84"/>
        <v>10.142368613949682</v>
      </c>
      <c r="F2695" s="18">
        <f>[1]!b_dq_cleanprice($A2695,日期设置!B$2)</f>
        <v>98.616699999999994</v>
      </c>
      <c r="G2695" s="18" t="str">
        <f t="shared" si="85"/>
        <v>3.82 + 1.82</v>
      </c>
      <c r="H2695" s="27">
        <f>[1]!b_dq_pctchange($A2695,日期设置!$B$2,1)/100</f>
        <v>0</v>
      </c>
      <c r="I2695" s="26">
        <f>[1]!b_pq_pctchange(A2695,日期设置!$B$4,日期设置!$B$2,1)</f>
        <v>0</v>
      </c>
      <c r="J2695" s="26">
        <f>[1]!b_pq_pctchange(A2695,日期设置!$C$4,日期设置!$B$2,1)</f>
        <v>-1.4295737234209916E-2</v>
      </c>
      <c r="K2695" s="52">
        <f>[1]!b_dq_amount($A2695,日期设置!B$2,2,10000)</f>
        <v>0</v>
      </c>
      <c r="L2695" s="26">
        <f>[1]!b_info_latestpar(A2695,日期设置!$B$2)</f>
        <v>100</v>
      </c>
      <c r="M2695" s="6">
        <f>[1]!b_info_outstandingbalance($A2695,日期设置!B$2)</f>
        <v>10</v>
      </c>
      <c r="N2695" s="7" t="str">
        <f>[1]!b_info_latestissurercreditrating2(A2695,日期设置!$B$2,"102","1")</f>
        <v>AA+</v>
      </c>
      <c r="O2695" s="8">
        <v>4.7699999999999996</v>
      </c>
      <c r="P2695" s="9" t="str">
        <f>[1]!b_info_repurchasedate(A2695)</f>
        <v>2023-01-17</v>
      </c>
      <c r="Q2695" s="8" t="s">
        <v>16288</v>
      </c>
      <c r="R2695" s="2" t="str">
        <f>IF((--IF(P2695=0,Q2695,P2695))&gt;(--日期设置!$B$2),IF(P2695=0,Q2695,P2695),Q2695)</f>
        <v>2023-01-17</v>
      </c>
      <c r="S2695" s="2" t="s">
        <v>18051</v>
      </c>
      <c r="T2695" s="8">
        <f>[1]!b_anal_ptmyear($A2695,日期设置!$B$2)</f>
        <v>3.8246575342465752</v>
      </c>
      <c r="U2695" s="8">
        <f>[1]!b_anal_termifexercise($A2695,日期设置!B$2)</f>
        <v>1.8246575342465754</v>
      </c>
      <c r="V2695" s="10">
        <f>[1]!b_dq_dirtyprice(A2695,日期设置!$B$2)</f>
        <v>99.453100000000006</v>
      </c>
      <c r="W2695" s="11">
        <f>IF(U2695=0,ROUNDUP((Q2695-日期设置!$B$2)/365,0),ROUNDUP((R2695-日期设置!$B$2)/365,0))</f>
        <v>2</v>
      </c>
      <c r="X2695" s="18">
        <f>_xlfn.IFNA(VLOOKUP(A2695,过往入选债券!A:D,4,0),2)</f>
        <v>2</v>
      </c>
      <c r="Y2695">
        <f>_xlfn.IFNA(VLOOKUP(C2695,[2]Sheet1!$A:$A,1,0),3)</f>
        <v>3</v>
      </c>
    </row>
    <row r="2696" spans="1:25" hidden="1" x14ac:dyDescent="0.2">
      <c r="A2696" s="21" t="s">
        <v>20162</v>
      </c>
      <c r="B2696" s="21" t="s">
        <v>20163</v>
      </c>
      <c r="C2696" s="37" t="s">
        <v>15486</v>
      </c>
      <c r="D2696" s="26" t="str">
        <f>[1]!b_calc_yield(A2696,日期设置!$B$2,F2696,1,R2696,1,O2696,L2696,S2696,)</f>
        <v>Fetching...</v>
      </c>
      <c r="E2696" s="26">
        <f t="shared" si="84"/>
        <v>13.634937384928936</v>
      </c>
      <c r="F2696" s="18">
        <f>[1]!b_dq_cleanprice($A2696,日期设置!B$2)</f>
        <v>100.7</v>
      </c>
      <c r="G2696" s="18" t="str">
        <f t="shared" si="85"/>
        <v>4.51 + 2.51</v>
      </c>
      <c r="H2696" s="27">
        <f>[1]!b_dq_pctchange($A2696,日期设置!$B$2,1)/100</f>
        <v>0</v>
      </c>
      <c r="I2696" s="26">
        <f>[1]!b_pq_pctchange(A2696,日期设置!$B$4,日期设置!$B$2,1)</f>
        <v>0</v>
      </c>
      <c r="J2696" s="26">
        <f>[1]!b_pq_pctchange(A2696,日期设置!$C$4,日期设置!$B$2,1)</f>
        <v>0</v>
      </c>
      <c r="K2696" s="52">
        <f>[1]!b_dq_amount($A2696,日期设置!B$2,2,10000)</f>
        <v>0</v>
      </c>
      <c r="L2696" s="26">
        <f>[1]!b_info_latestpar(A2696,日期设置!$B$2)</f>
        <v>100</v>
      </c>
      <c r="M2696" s="6">
        <f>[1]!b_info_outstandingbalance($A2696,日期设置!B$2)</f>
        <v>10</v>
      </c>
      <c r="N2696" s="7" t="str">
        <f>[1]!b_info_latestissurercreditrating2(A2696,日期设置!$B$2,"102","1")</f>
        <v>AA</v>
      </c>
      <c r="O2696" s="8">
        <v>5.9</v>
      </c>
      <c r="P2696" s="9" t="str">
        <f>[1]!b_info_repurchasedate(A2696)</f>
        <v>2023-09-25</v>
      </c>
      <c r="Q2696" s="8" t="s">
        <v>16024</v>
      </c>
      <c r="R2696" s="2" t="str">
        <f>IF((--IF(P2696=0,Q2696,P2696))&gt;(--日期设置!$B$2),IF(P2696=0,Q2696,P2696),Q2696)</f>
        <v>2023-09-25</v>
      </c>
      <c r="S2696" s="47" t="s">
        <v>16496</v>
      </c>
      <c r="T2696" s="8">
        <f>[1]!b_anal_ptmyear($A2696,日期设置!$B$2)</f>
        <v>4.5123287671232877</v>
      </c>
      <c r="U2696" s="8">
        <f>[1]!b_anal_termifexercise($A2696,日期设置!B$2)</f>
        <v>2.5123287671232877</v>
      </c>
      <c r="V2696" s="10">
        <f>[1]!b_dq_dirtyprice(A2696,日期设置!$B$2)</f>
        <v>103.57729999999999</v>
      </c>
      <c r="W2696" s="11">
        <f>IF(U2696=0,ROUNDUP((Q2696-日期设置!$B$2)/365,0),ROUNDUP((R2696-日期设置!$B$2)/365,0))</f>
        <v>3</v>
      </c>
      <c r="X2696" s="18">
        <f>_xlfn.IFNA(VLOOKUP(A2696,过往入选债券!A:D,4,0),2)</f>
        <v>2</v>
      </c>
      <c r="Y2696" s="45">
        <f>_xlfn.IFNA(VLOOKUP(C2696,[2]Sheet1!$A:$A,1,0),3)</f>
        <v>3</v>
      </c>
    </row>
    <row r="2697" spans="1:25" hidden="1" x14ac:dyDescent="0.2">
      <c r="A2697" s="21" t="s">
        <v>3464</v>
      </c>
      <c r="B2697" s="21" t="s">
        <v>3465</v>
      </c>
      <c r="C2697" s="37" t="s">
        <v>3466</v>
      </c>
      <c r="D2697" s="26" t="str">
        <f>[1]!b_calc_yield(A2697,日期设置!$B$2,F2697,1,R2697,1,O2697,L2697,S2697,)</f>
        <v>Fetching...</v>
      </c>
      <c r="E2697" s="26">
        <f t="shared" si="84"/>
        <v>8.1295789566599108</v>
      </c>
      <c r="F2697" s="18">
        <f>[1]!b_dq_cleanprice($A2697,日期设置!B$2)</f>
        <v>101.0431</v>
      </c>
      <c r="G2697" s="18" t="str">
        <f t="shared" si="85"/>
        <v>3.49 + 1.49</v>
      </c>
      <c r="H2697" s="27">
        <f>[1]!b_dq_pctchange($A2697,日期设置!$B$2,1)/100</f>
        <v>0</v>
      </c>
      <c r="I2697" s="26">
        <f>[1]!b_pq_pctchange(A2697,日期设置!$B$4,日期设置!$B$2,1)</f>
        <v>0</v>
      </c>
      <c r="J2697" s="26">
        <f>[1]!b_pq_pctchange(A2697,日期设置!$C$4,日期设置!$B$2,1)</f>
        <v>0</v>
      </c>
      <c r="K2697" s="52">
        <f>[1]!b_dq_amount($A2697,日期设置!B$2,2,10000)</f>
        <v>0</v>
      </c>
      <c r="L2697" s="26">
        <f>[1]!b_info_latestpar(A2697,日期设置!$B$2)</f>
        <v>100</v>
      </c>
      <c r="M2697" s="6">
        <f>[1]!b_info_outstandingbalance($A2697,日期设置!B$2)</f>
        <v>3</v>
      </c>
      <c r="N2697" s="7">
        <f>[1]!b_info_latestissurercreditrating2(A2697,日期设置!$B$2,"102","1")</f>
        <v>0</v>
      </c>
      <c r="O2697" s="8">
        <v>6.35</v>
      </c>
      <c r="P2697" s="9" t="str">
        <f>[1]!b_info_repurchasedate(A2697)</f>
        <v>2022-09-20</v>
      </c>
      <c r="Q2697" s="8" t="s">
        <v>16369</v>
      </c>
      <c r="R2697" s="2" t="str">
        <f>IF((--IF(P2697=0,Q2697,P2697))&gt;(--日期设置!$B$2),IF(P2697=0,Q2697,P2697),Q2697)</f>
        <v>2022-09-20</v>
      </c>
      <c r="S2697" s="2" t="s">
        <v>18093</v>
      </c>
      <c r="T2697" s="8">
        <f>[1]!b_anal_ptmyear($A2697,日期设置!$B$2)</f>
        <v>3.4986301369863013</v>
      </c>
      <c r="U2697" s="8">
        <f>[1]!b_anal_termifexercise($A2697,日期设置!B$2)</f>
        <v>1.4986301369863013</v>
      </c>
      <c r="V2697" s="10">
        <f>[1]!b_dq_dirtyprice(A2697,日期设置!$B$2)</f>
        <v>104.2268</v>
      </c>
      <c r="W2697" s="11">
        <f>IF(U2697=0,ROUNDUP((Q2697-日期设置!$B$2)/365,0),ROUNDUP((R2697-日期设置!$B$2)/365,0))</f>
        <v>2</v>
      </c>
      <c r="X2697" s="18">
        <f>_xlfn.IFNA(VLOOKUP(A2697,过往入选债券!A:D,4,0),2)</f>
        <v>2</v>
      </c>
      <c r="Y2697">
        <f>_xlfn.IFNA(VLOOKUP(C2697,[2]Sheet1!$A:$A,1,0),3)</f>
        <v>3</v>
      </c>
    </row>
    <row r="2698" spans="1:25" hidden="1" x14ac:dyDescent="0.2">
      <c r="A2698" s="21" t="s">
        <v>610</v>
      </c>
      <c r="B2698" s="21" t="s">
        <v>611</v>
      </c>
      <c r="C2698" s="37" t="s">
        <v>511</v>
      </c>
      <c r="D2698" s="26" t="str">
        <f>[1]!b_calc_yield(A2698,日期设置!$B$2,F2698,1,R2698,1,O2698,L2698,S2698,)</f>
        <v>Fetching...</v>
      </c>
      <c r="E2698" s="26">
        <f t="shared" si="84"/>
        <v>2.9162026522624895</v>
      </c>
      <c r="F2698" s="18">
        <f>[1]!b_dq_cleanprice($A2698,日期设置!B$2)</f>
        <v>99.953000000000003</v>
      </c>
      <c r="G2698" s="18" t="str">
        <f t="shared" si="85"/>
        <v>0.52 + 0</v>
      </c>
      <c r="H2698" s="27">
        <f>[1]!b_dq_pctchange($A2698,日期设置!$B$2,1)/100</f>
        <v>0</v>
      </c>
      <c r="I2698" s="26">
        <f>[1]!b_pq_pctchange(A2698,日期设置!$B$4,日期设置!$B$2,1)</f>
        <v>0</v>
      </c>
      <c r="J2698" s="26">
        <f>[1]!b_pq_pctchange(A2698,日期设置!$C$4,日期设置!$B$2,1)</f>
        <v>0</v>
      </c>
      <c r="K2698" s="52">
        <f>[1]!b_dq_amount($A2698,日期设置!B$2,2,10000)</f>
        <v>0</v>
      </c>
      <c r="L2698" s="26">
        <f>[1]!b_info_latestpar(A2698,日期设置!$B$2)</f>
        <v>100</v>
      </c>
      <c r="M2698" s="6">
        <f>[1]!b_info_outstandingbalance($A2698,日期设置!B$2)</f>
        <v>20</v>
      </c>
      <c r="N2698" s="7">
        <f>[1]!b_info_latestissurercreditrating2(A2698,日期设置!$B$2,"102","1")</f>
        <v>0</v>
      </c>
      <c r="O2698" s="8">
        <v>5.63</v>
      </c>
      <c r="P2698" s="9">
        <f>[1]!b_info_repurchasedate(A2698)</f>
        <v>0</v>
      </c>
      <c r="Q2698" s="8" t="s">
        <v>16906</v>
      </c>
      <c r="R2698" s="2" t="str">
        <f>IF((--IF(P2698=0,Q2698,P2698))&gt;(--日期设置!$B$2),IF(P2698=0,Q2698,P2698),Q2698)</f>
        <v>2021-09-29</v>
      </c>
      <c r="S2698" s="2" t="s">
        <v>18806</v>
      </c>
      <c r="T2698" s="8">
        <f>[1]!b_anal_ptmyear($A2698,日期设置!$B$2)</f>
        <v>0.52328767123287667</v>
      </c>
      <c r="U2698" s="8">
        <f>[1]!b_anal_termifexercise($A2698,日期设置!B$2)</f>
        <v>0</v>
      </c>
      <c r="V2698" s="10">
        <f>[1]!b_dq_dirtyprice(A2698,日期设置!$B$2)</f>
        <v>102.6369</v>
      </c>
      <c r="W2698" s="11">
        <f>IF(U2698=0,ROUNDUP((Q2698-日期设置!$B$2)/365,0),ROUNDUP((R2698-日期设置!$B$2)/365,0))</f>
        <v>1</v>
      </c>
      <c r="X2698" s="18">
        <f>_xlfn.IFNA(VLOOKUP(A2698,过往入选债券!A:D,4,0),2)</f>
        <v>2</v>
      </c>
      <c r="Y2698" t="str">
        <f>_xlfn.IFNA(VLOOKUP(C2698,[2]Sheet1!$A:$A,1,0),3)</f>
        <v>紫光集团有限公司</v>
      </c>
    </row>
    <row r="2699" spans="1:25" x14ac:dyDescent="0.2">
      <c r="A2699" s="21" t="s">
        <v>11417</v>
      </c>
      <c r="B2699" s="21" t="s">
        <v>11418</v>
      </c>
      <c r="C2699" s="37" t="s">
        <v>967</v>
      </c>
      <c r="D2699" s="26" t="str">
        <f>[1]!b_calc_yield(A2699,日期设置!$B$2,F2699,1,R2699,1,O2699,L2699,S2699,)</f>
        <v>Fetching...</v>
      </c>
      <c r="E2699" s="26">
        <f t="shared" si="84"/>
        <v>12.736399595235582</v>
      </c>
      <c r="F2699" s="18">
        <f>[1]!b_dq_cleanprice($A2699,日期设置!B$2)</f>
        <v>99.595600000000005</v>
      </c>
      <c r="G2699" s="18" t="str">
        <f t="shared" si="85"/>
        <v>4.35 + 2.35</v>
      </c>
      <c r="H2699" s="27">
        <f>[1]!b_dq_pctchange($A2699,日期设置!$B$2,1)/100</f>
        <v>-6.4920535057592617E-4</v>
      </c>
      <c r="I2699" s="26">
        <f>[1]!b_pq_pctchange(A2699,日期设置!$B$4,日期设置!$B$2,1)</f>
        <v>-6.4920535057592613E-2</v>
      </c>
      <c r="J2699" s="26">
        <f>[1]!b_pq_pctchange(A2699,日期设置!$C$4,日期设置!$B$2,1)</f>
        <v>-0.13356222074265628</v>
      </c>
      <c r="K2699" s="52">
        <f>[1]!b_dq_amount($A2699,日期设置!B$2,2,10000)</f>
        <v>3092.1693699000002</v>
      </c>
      <c r="L2699" s="26">
        <f>[1]!b_info_latestpar(A2699,日期设置!$B$2)</f>
        <v>100</v>
      </c>
      <c r="M2699" s="6">
        <f>[1]!b_info_outstandingbalance($A2699,日期设置!B$2)</f>
        <v>8</v>
      </c>
      <c r="N2699" s="7" t="str">
        <f>[1]!b_info_latestissurercreditrating2(A2699,日期设置!$B$2,"102","1")</f>
        <v>AA</v>
      </c>
      <c r="O2699" s="8">
        <v>5.4</v>
      </c>
      <c r="P2699" s="9" t="str">
        <f>[1]!b_info_repurchasedate(A2699)</f>
        <v>2023-07-30</v>
      </c>
      <c r="Q2699" s="8" t="s">
        <v>16382</v>
      </c>
      <c r="R2699" s="2" t="str">
        <f>IF((--IF(P2699=0,Q2699,P2699))&gt;(--日期设置!$B$2),IF(P2699=0,Q2699,P2699),Q2699)</f>
        <v>2023-07-30</v>
      </c>
      <c r="S2699" s="2" t="s">
        <v>18158</v>
      </c>
      <c r="T2699" s="8">
        <f>[1]!b_anal_ptmyear($A2699,日期设置!$B$2)</f>
        <v>4.3561643835616435</v>
      </c>
      <c r="U2699" s="8">
        <f>[1]!b_anal_termifexercise($A2699,日期设置!B$2)</f>
        <v>2.3561643835616439</v>
      </c>
      <c r="V2699" s="10">
        <f>[1]!b_dq_dirtyprice(A2699,日期设置!$B$2)</f>
        <v>103.0723</v>
      </c>
      <c r="W2699" s="11">
        <f>IF(U2699=0,ROUNDUP((Q2699-日期设置!$B$2)/365,0),ROUNDUP((R2699-日期设置!$B$2)/365,0))</f>
        <v>3</v>
      </c>
      <c r="X2699" s="18">
        <f>_xlfn.IFNA(VLOOKUP(A2699,过往入选债券!A:D,4,0),2)</f>
        <v>2</v>
      </c>
      <c r="Y2699">
        <f>_xlfn.IFNA(VLOOKUP(C2699,[2]Sheet1!$A:$A,1,0),3)</f>
        <v>3</v>
      </c>
    </row>
    <row r="2700" spans="1:25" hidden="1" x14ac:dyDescent="0.2">
      <c r="A2700" s="21" t="s">
        <v>11145</v>
      </c>
      <c r="B2700" s="21" t="s">
        <v>11146</v>
      </c>
      <c r="C2700" s="37" t="s">
        <v>147</v>
      </c>
      <c r="D2700" s="26" t="str">
        <f>[1]!b_calc_yield(A2700,日期设置!$B$2,F2700,1,R2700,1,O2700,L2700,S2700,)</f>
        <v>Fetching...</v>
      </c>
      <c r="E2700" s="26">
        <f t="shared" si="84"/>
        <v>12.074846506188486</v>
      </c>
      <c r="F2700" s="18">
        <f>[1]!b_dq_cleanprice($A2700,日期设置!B$2)</f>
        <v>98.8018</v>
      </c>
      <c r="G2700" s="18" t="str">
        <f t="shared" si="85"/>
        <v>2.23 + 2.23</v>
      </c>
      <c r="H2700" s="27">
        <f>[1]!b_dq_pctchange($A2700,日期设置!$B$2,1)/100</f>
        <v>0</v>
      </c>
      <c r="I2700" s="26">
        <f>[1]!b_pq_pctchange(A2700,日期设置!$B$4,日期设置!$B$2,1)</f>
        <v>0</v>
      </c>
      <c r="J2700" s="26">
        <f>[1]!b_pq_pctchange(A2700,日期设置!$C$4,日期设置!$B$2,1)</f>
        <v>-0.43051930383254805</v>
      </c>
      <c r="K2700" s="52">
        <f>[1]!b_dq_amount($A2700,日期设置!B$2,2,10000)</f>
        <v>0</v>
      </c>
      <c r="L2700" s="26">
        <f>[1]!b_info_latestpar(A2700,日期设置!$B$2)</f>
        <v>100</v>
      </c>
      <c r="M2700" s="6">
        <f>[1]!b_info_outstandingbalance($A2700,日期设置!B$2)</f>
        <v>7</v>
      </c>
      <c r="N2700" s="7" t="str">
        <f>[1]!b_info_latestissurercreditrating2(A2700,日期设置!$B$2,"102","1")</f>
        <v>AA+</v>
      </c>
      <c r="O2700" s="8">
        <v>5</v>
      </c>
      <c r="P2700" s="9">
        <f>[1]!b_info_repurchasedate(A2700)</f>
        <v>0</v>
      </c>
      <c r="Q2700" s="8" t="s">
        <v>16588</v>
      </c>
      <c r="R2700" s="2" t="str">
        <f>IF((--IF(P2700=0,Q2700,P2700))&gt;(--日期设置!$B$2),IF(P2700=0,Q2700,P2700),Q2700)</f>
        <v>2023-06-17</v>
      </c>
      <c r="S2700" s="2" t="s">
        <v>18047</v>
      </c>
      <c r="T2700" s="8">
        <f>[1]!b_anal_ptmyear($A2700,日期设置!$B$2)</f>
        <v>2.2383561643835614</v>
      </c>
      <c r="U2700" s="8">
        <f>[1]!b_anal_termifexercise($A2700,日期设置!B$2)</f>
        <v>2.2383561643835614</v>
      </c>
      <c r="V2700" s="10">
        <f>[1]!b_dq_dirtyprice(A2700,日期设置!$B$2)</f>
        <v>102.61</v>
      </c>
      <c r="W2700" s="11">
        <f>IF(U2700=0,ROUNDUP((Q2700-日期设置!$B$2)/365,0),ROUNDUP((R2700-日期设置!$B$2)/365,0))</f>
        <v>3</v>
      </c>
      <c r="X2700" s="18">
        <f>_xlfn.IFNA(VLOOKUP(A2700,过往入选债券!A:D,4,0),2)</f>
        <v>2</v>
      </c>
      <c r="Y2700">
        <f>_xlfn.IFNA(VLOOKUP(C2700,[2]Sheet1!$A:$A,1,0),3)</f>
        <v>3</v>
      </c>
    </row>
    <row r="2701" spans="1:25" hidden="1" x14ac:dyDescent="0.2">
      <c r="A2701" s="21" t="s">
        <v>1392</v>
      </c>
      <c r="B2701" s="21" t="s">
        <v>1393</v>
      </c>
      <c r="C2701" s="37" t="s">
        <v>1394</v>
      </c>
      <c r="D2701" s="26" t="str">
        <f>[1]!b_calc_yield(A2701,日期设置!$B$2,F2701,1,R2701,1,O2701,L2701,S2701,)</f>
        <v>Fetching...</v>
      </c>
      <c r="E2701" s="26">
        <f t="shared" si="84"/>
        <v>6.6140780170925728</v>
      </c>
      <c r="F2701" s="18">
        <f>[1]!b_dq_cleanprice($A2701,日期设置!B$2)</f>
        <v>100.35429999999999</v>
      </c>
      <c r="G2701" s="18" t="str">
        <f t="shared" si="85"/>
        <v>1.23 + 0</v>
      </c>
      <c r="H2701" s="27">
        <f>[1]!b_dq_pctchange($A2701,日期设置!$B$2,1)/100</f>
        <v>0</v>
      </c>
      <c r="I2701" s="26">
        <f>[1]!b_pq_pctchange(A2701,日期设置!$B$4,日期设置!$B$2,1)</f>
        <v>1.4251544747848855E-2</v>
      </c>
      <c r="J2701" s="26">
        <f>[1]!b_pq_pctchange(A2701,日期设置!$C$4,日期设置!$B$2,1)</f>
        <v>-0.39275434243176682</v>
      </c>
      <c r="K2701" s="52">
        <f>[1]!b_dq_amount($A2701,日期设置!B$2,2,10000)</f>
        <v>0</v>
      </c>
      <c r="L2701" s="26">
        <f>[1]!b_info_latestpar(A2701,日期设置!$B$2)</f>
        <v>100</v>
      </c>
      <c r="M2701" s="6">
        <f>[1]!b_info_outstandingbalance($A2701,日期设置!B$2)</f>
        <v>5.8</v>
      </c>
      <c r="N2701" s="7">
        <f>[1]!b_info_latestissurercreditrating2(A2701,日期设置!$B$2,"102","1")</f>
        <v>0</v>
      </c>
      <c r="O2701" s="8">
        <v>5.9</v>
      </c>
      <c r="P2701" s="9" t="str">
        <f>[1]!b_info_repurchasedate(A2701)</f>
        <v>2020-06-16</v>
      </c>
      <c r="Q2701" s="8" t="s">
        <v>16297</v>
      </c>
      <c r="R2701" s="2" t="str">
        <f>IF((--IF(P2701=0,Q2701,P2701))&gt;(--日期设置!$B$2),IF(P2701=0,Q2701,P2701),Q2701)</f>
        <v>2022-06-16</v>
      </c>
      <c r="S2701" s="2" t="s">
        <v>18077</v>
      </c>
      <c r="T2701" s="8">
        <f>[1]!b_anal_ptmyear($A2701,日期设置!$B$2)</f>
        <v>1.2356164383561643</v>
      </c>
      <c r="U2701" s="8">
        <f>[1]!b_anal_termifexercise($A2701,日期设置!B$2)</f>
        <v>0</v>
      </c>
      <c r="V2701" s="10">
        <f>[1]!b_dq_dirtyprice(A2701,日期设置!$B$2)</f>
        <v>104.8642</v>
      </c>
      <c r="W2701" s="11">
        <f>IF(U2701=0,ROUNDUP((Q2701-日期设置!$B$2)/365,0),ROUNDUP((R2701-日期设置!$B$2)/365,0))</f>
        <v>2</v>
      </c>
      <c r="X2701" s="18">
        <f>_xlfn.IFNA(VLOOKUP(A2701,过往入选债券!A:D,4,0),2)</f>
        <v>2</v>
      </c>
      <c r="Y2701">
        <f>_xlfn.IFNA(VLOOKUP(C2701,[2]Sheet1!$A:$A,1,0),3)</f>
        <v>3</v>
      </c>
    </row>
    <row r="2702" spans="1:25" hidden="1" x14ac:dyDescent="0.2">
      <c r="A2702" s="21" t="s">
        <v>9503</v>
      </c>
      <c r="B2702" s="21" t="s">
        <v>9504</v>
      </c>
      <c r="C2702" s="37" t="s">
        <v>1391</v>
      </c>
      <c r="D2702" s="26" t="str">
        <f>[1]!b_calc_yield(A2702,日期设置!$B$2,F2702,1,R2702,1,O2702,L2702,S2702,)</f>
        <v>Fetching...</v>
      </c>
      <c r="E2702" s="26">
        <f t="shared" si="84"/>
        <v>4.1662591304415963</v>
      </c>
      <c r="F2702" s="18">
        <f>[1]!b_dq_cleanprice($A2702,日期设置!B$2)</f>
        <v>100.602</v>
      </c>
      <c r="G2702" s="18" t="str">
        <f t="shared" si="85"/>
        <v>3.74 + 0.74</v>
      </c>
      <c r="H2702" s="27">
        <f>[1]!b_dq_pctchange($A2702,日期设置!$B$2,1)/100</f>
        <v>0</v>
      </c>
      <c r="I2702" s="26">
        <f>[1]!b_pq_pctchange(A2702,日期设置!$B$4,日期设置!$B$2,1)</f>
        <v>0</v>
      </c>
      <c r="J2702" s="26">
        <f>[1]!b_pq_pctchange(A2702,日期设置!$C$4,日期设置!$B$2,1)</f>
        <v>0</v>
      </c>
      <c r="K2702" s="52">
        <f>[1]!b_dq_amount($A2702,日期设置!B$2,2,10000)</f>
        <v>0</v>
      </c>
      <c r="L2702" s="26">
        <f>[1]!b_info_latestpar(A2702,日期设置!$B$2)</f>
        <v>100</v>
      </c>
      <c r="M2702" s="6">
        <f>[1]!b_info_outstandingbalance($A2702,日期设置!B$2)</f>
        <v>2.1</v>
      </c>
      <c r="N2702" s="7" t="str">
        <f>[1]!b_info_latestissurercreditrating2(A2702,日期设置!$B$2,"102","1")</f>
        <v>AA</v>
      </c>
      <c r="O2702" s="8">
        <v>6.5</v>
      </c>
      <c r="P2702" s="9" t="str">
        <f>[1]!b_info_repurchasedate(A2702)</f>
        <v>2021-12-20</v>
      </c>
      <c r="Q2702" s="8" t="s">
        <v>17131</v>
      </c>
      <c r="R2702" s="2" t="str">
        <f>IF((--IF(P2702=0,Q2702,P2702))&gt;(--日期设置!$B$2),IF(P2702=0,Q2702,P2702),Q2702)</f>
        <v>2021-12-20</v>
      </c>
      <c r="S2702" s="2" t="s">
        <v>18568</v>
      </c>
      <c r="T2702" s="8">
        <f>[1]!b_anal_ptmyear($A2702,日期设置!$B$2)</f>
        <v>3.7479452054794522</v>
      </c>
      <c r="U2702" s="8">
        <f>[1]!b_anal_termifexercise($A2702,日期设置!B$2)</f>
        <v>0.74794520547945209</v>
      </c>
      <c r="V2702" s="10">
        <f>[1]!b_dq_dirtyprice(A2702,日期设置!$B$2)</f>
        <v>102.24039999999999</v>
      </c>
      <c r="W2702" s="11">
        <f>IF(U2702=0,ROUNDUP((Q2702-日期设置!$B$2)/365,0),ROUNDUP((R2702-日期设置!$B$2)/365,0))</f>
        <v>1</v>
      </c>
      <c r="X2702" s="18">
        <f>_xlfn.IFNA(VLOOKUP(A2702,过往入选债券!A:D,4,0),2)</f>
        <v>2</v>
      </c>
      <c r="Y2702">
        <f>_xlfn.IFNA(VLOOKUP(C2702,[2]Sheet1!$A:$A,1,0),3)</f>
        <v>3</v>
      </c>
    </row>
    <row r="2703" spans="1:25" hidden="1" x14ac:dyDescent="0.2">
      <c r="A2703" s="28" t="s">
        <v>22418</v>
      </c>
      <c r="B2703" s="28" t="s">
        <v>22419</v>
      </c>
      <c r="C2703" s="39" t="s">
        <v>1149</v>
      </c>
      <c r="D2703" s="26">
        <f>[1]!b_calc_yield(A2703,日期设置!$B$2,F2703,1,R2703,1,O2703,L2703,S2703,)</f>
        <v>5.5694856434278863</v>
      </c>
      <c r="E2703" s="26">
        <f t="shared" si="84"/>
        <v>15.997845327576909</v>
      </c>
      <c r="F2703" s="18">
        <f>[1]!b_dq_cleanprice($A2703,日期设置!B$2)</f>
        <v>99.8</v>
      </c>
      <c r="G2703" s="18" t="str">
        <f t="shared" si="85"/>
        <v>2.88 + 0</v>
      </c>
      <c r="H2703" s="27">
        <f>[1]!b_dq_pctchange($A2703,日期设置!$B$2,1)/100</f>
        <v>0</v>
      </c>
      <c r="I2703" s="26">
        <f>[1]!b_pq_pctchange(A2703,日期设置!$B$4,日期设置!$B$2,1)</f>
        <v>0</v>
      </c>
      <c r="J2703" s="26">
        <f>[1]!b_pq_pctchange(A2703,日期设置!$C$4,日期设置!$B$2,1)</f>
        <v>6.0156406657311284E-2</v>
      </c>
      <c r="K2703" s="52">
        <f>[1]!b_dq_amount($A2703,日期设置!B$2,2,10000)</f>
        <v>0</v>
      </c>
      <c r="L2703" s="26">
        <f>[1]!b_info_latestpar(A2703,日期设置!$B$2)</f>
        <v>100</v>
      </c>
      <c r="M2703" s="6">
        <f>[1]!b_info_outstandingbalance($A2703,日期设置!B$2)</f>
        <v>5</v>
      </c>
      <c r="N2703" s="7" t="str">
        <f>[1]!b_info_latestissurercreditrating2(A2703,日期设置!$B$2,"102","1")</f>
        <v>AA</v>
      </c>
      <c r="O2703" s="43">
        <v>5.5</v>
      </c>
      <c r="P2703" s="9">
        <f>[1]!b_info_repurchasedate(A2703)</f>
        <v>0</v>
      </c>
      <c r="Q2703" s="31" t="s">
        <v>23446</v>
      </c>
      <c r="R2703" s="2" t="str">
        <f>IF((--IF(P2703=0,Q2703,P2703))&gt;(--日期设置!$B$2),IF(P2703=0,Q2703,P2703),Q2703)</f>
        <v>2024-02-08</v>
      </c>
      <c r="S2703" s="2" t="s">
        <v>23151</v>
      </c>
      <c r="T2703" s="8">
        <f>[1]!b_anal_ptmyear($A2703,日期设置!$B$2)</f>
        <v>2.8849315068493153</v>
      </c>
      <c r="U2703" s="8">
        <f>[1]!b_anal_termifexercise($A2703,日期设置!B$2)</f>
        <v>0</v>
      </c>
      <c r="V2703" s="10">
        <f>[1]!b_dq_dirtyprice(A2703,日期设置!$B$2)</f>
        <v>100.4329</v>
      </c>
      <c r="W2703" s="11">
        <f>IF(U2703=0,ROUNDUP((Q2703-日期设置!$B$2)/365,0),ROUNDUP((R2703-日期设置!$B$2)/365,0))</f>
        <v>3</v>
      </c>
      <c r="X2703" s="18">
        <f>_xlfn.IFNA(VLOOKUP(A2703,过往入选债券!A:D,4,0),2)</f>
        <v>2</v>
      </c>
      <c r="Y2703">
        <f>_xlfn.IFNA(VLOOKUP(C2703,[2]Sheet1!$A:$A,1,0),3)</f>
        <v>3</v>
      </c>
    </row>
    <row r="2704" spans="1:25" hidden="1" x14ac:dyDescent="0.2">
      <c r="A2704" s="21" t="s">
        <v>8027</v>
      </c>
      <c r="B2704" s="21" t="s">
        <v>8028</v>
      </c>
      <c r="C2704" s="37" t="s">
        <v>247</v>
      </c>
      <c r="D2704" s="26" t="str">
        <f>[1]!b_calc_yield(A2704,日期设置!$B$2,F2704,1,R2704,1,O2704,L2704,S2704,)</f>
        <v>Fetching...</v>
      </c>
      <c r="E2704" s="26">
        <f t="shared" si="84"/>
        <v>5.1416823063031858</v>
      </c>
      <c r="F2704" s="18">
        <f>[1]!b_dq_cleanprice($A2704,日期设置!B$2)</f>
        <v>101.0381</v>
      </c>
      <c r="G2704" s="18" t="str">
        <f t="shared" si="85"/>
        <v>0.92 + 0</v>
      </c>
      <c r="H2704" s="27">
        <f>[1]!b_dq_pctchange($A2704,日期设置!$B$2,1)/100</f>
        <v>0</v>
      </c>
      <c r="I2704" s="26">
        <f>[1]!b_pq_pctchange(A2704,日期设置!$B$4,日期设置!$B$2,1)</f>
        <v>0</v>
      </c>
      <c r="J2704" s="26">
        <f>[1]!b_pq_pctchange(A2704,日期设置!$C$4,日期设置!$B$2,1)</f>
        <v>-0.53307947658781796</v>
      </c>
      <c r="K2704" s="52">
        <f>[1]!b_dq_amount($A2704,日期设置!B$2,2,10000)</f>
        <v>0</v>
      </c>
      <c r="L2704" s="26">
        <f>[1]!b_info_latestpar(A2704,日期设置!$B$2)</f>
        <v>100</v>
      </c>
      <c r="M2704" s="6">
        <f>[1]!b_info_outstandingbalance($A2704,日期设置!B$2)</f>
        <v>5</v>
      </c>
      <c r="N2704" s="7" t="str">
        <f>[1]!b_info_latestissurercreditrating2(A2704,日期设置!$B$2,"102","1")</f>
        <v>AA</v>
      </c>
      <c r="O2704" s="8">
        <v>6.78</v>
      </c>
      <c r="P2704" s="9">
        <f>[1]!b_info_repurchasedate(A2704)</f>
        <v>0</v>
      </c>
      <c r="Q2704" s="8" t="s">
        <v>16061</v>
      </c>
      <c r="R2704" s="2" t="str">
        <f>IF((--IF(P2704=0,Q2704,P2704))&gt;(--日期设置!$B$2),IF(P2704=0,Q2704,P2704),Q2704)</f>
        <v>2022-02-22</v>
      </c>
      <c r="S2704" s="2" t="s">
        <v>17847</v>
      </c>
      <c r="T2704" s="8">
        <f>[1]!b_anal_ptmyear($A2704,日期设置!$B$2)</f>
        <v>0.92328767123287669</v>
      </c>
      <c r="U2704" s="8">
        <f>[1]!b_anal_termifexercise($A2704,日期设置!B$2)</f>
        <v>0</v>
      </c>
      <c r="V2704" s="10">
        <f>[1]!b_dq_dirtyprice(A2704,日期设置!$B$2)</f>
        <v>101.5582</v>
      </c>
      <c r="W2704" s="11">
        <f>IF(U2704=0,ROUNDUP((Q2704-日期设置!$B$2)/365,0),ROUNDUP((R2704-日期设置!$B$2)/365,0))</f>
        <v>1</v>
      </c>
      <c r="X2704" s="18">
        <f>_xlfn.IFNA(VLOOKUP(A2704,过往入选债券!A:D,4,0),2)</f>
        <v>2</v>
      </c>
      <c r="Y2704">
        <f>_xlfn.IFNA(VLOOKUP(C2704,[2]Sheet1!$A:$A,1,0),3)</f>
        <v>3</v>
      </c>
    </row>
    <row r="2705" spans="1:25" hidden="1" x14ac:dyDescent="0.2">
      <c r="A2705" s="21" t="s">
        <v>4245</v>
      </c>
      <c r="B2705" s="21" t="s">
        <v>4246</v>
      </c>
      <c r="C2705" s="37" t="s">
        <v>4247</v>
      </c>
      <c r="D2705" s="26" t="str">
        <f>[1]!b_calc_yield(A2705,日期设置!$B$2,F2705,1,R2705,1,O2705,L2705,S2705,)</f>
        <v>Fetching...</v>
      </c>
      <c r="E2705" s="26">
        <f t="shared" si="84"/>
        <v>11.071002138116803</v>
      </c>
      <c r="F2705" s="18">
        <f>[1]!b_dq_cleanprice($A2705,日期设置!B$2)</f>
        <v>97.033699999999996</v>
      </c>
      <c r="G2705" s="18" t="str">
        <f t="shared" si="85"/>
        <v>2.04 + 0</v>
      </c>
      <c r="H2705" s="27">
        <f>[1]!b_dq_pctchange($A2705,日期设置!$B$2,1)/100</f>
        <v>0</v>
      </c>
      <c r="I2705" s="26">
        <f>[1]!b_pq_pctchange(A2705,日期设置!$B$4,日期设置!$B$2,1)</f>
        <v>0</v>
      </c>
      <c r="J2705" s="26">
        <f>[1]!b_pq_pctchange(A2705,日期设置!$C$4,日期设置!$B$2,1)</f>
        <v>0</v>
      </c>
      <c r="K2705" s="52">
        <f>[1]!b_dq_amount($A2705,日期设置!B$2,2,10000)</f>
        <v>0</v>
      </c>
      <c r="L2705" s="26">
        <f>[1]!b_info_latestpar(A2705,日期设置!$B$2)</f>
        <v>100</v>
      </c>
      <c r="M2705" s="6">
        <f>[1]!b_info_outstandingbalance($A2705,日期设置!B$2)</f>
        <v>2</v>
      </c>
      <c r="N2705" s="7">
        <f>[1]!b_info_latestissurercreditrating2(A2705,日期设置!$B$2,"102","1")</f>
        <v>0</v>
      </c>
      <c r="O2705" s="8">
        <v>4</v>
      </c>
      <c r="P2705" s="9">
        <f>[1]!b_info_repurchasedate(A2705)</f>
        <v>0</v>
      </c>
      <c r="Q2705" s="8" t="s">
        <v>16457</v>
      </c>
      <c r="R2705" s="2" t="str">
        <f>IF((--IF(P2705=0,Q2705,P2705))&gt;(--日期设置!$B$2),IF(P2705=0,Q2705,P2705),Q2705)</f>
        <v>2023-04-09</v>
      </c>
      <c r="S2705" s="2" t="s">
        <v>18223</v>
      </c>
      <c r="T2705" s="8">
        <f>[1]!b_anal_ptmyear($A2705,日期设置!$B$2)</f>
        <v>2.0493150684931507</v>
      </c>
      <c r="U2705" s="8">
        <f>[1]!b_anal_termifexercise($A2705,日期设置!B$2)</f>
        <v>0</v>
      </c>
      <c r="V2705" s="10">
        <f>[1]!b_dq_dirtyprice(A2705,日期设置!$B$2)</f>
        <v>100.8364</v>
      </c>
      <c r="W2705" s="11">
        <f>IF(U2705=0,ROUNDUP((Q2705-日期设置!$B$2)/365,0),ROUNDUP((R2705-日期设置!$B$2)/365,0))</f>
        <v>3</v>
      </c>
      <c r="X2705" s="18">
        <f>_xlfn.IFNA(VLOOKUP(A2705,过往入选债券!A:D,4,0),2)</f>
        <v>2</v>
      </c>
      <c r="Y2705">
        <f>_xlfn.IFNA(VLOOKUP(C2705,[2]Sheet1!$A:$A,1,0),3)</f>
        <v>3</v>
      </c>
    </row>
    <row r="2706" spans="1:25" hidden="1" x14ac:dyDescent="0.2">
      <c r="A2706" s="21" t="s">
        <v>13324</v>
      </c>
      <c r="B2706" s="21" t="s">
        <v>13325</v>
      </c>
      <c r="C2706" s="37" t="s">
        <v>60</v>
      </c>
      <c r="D2706" s="26" t="str">
        <f>[1]!b_calc_yield(A2706,日期设置!$B$2,F2706,1,R2706,1,O2706,L2706,S2706,)</f>
        <v>Fetching...</v>
      </c>
      <c r="E2706" s="26">
        <f t="shared" si="84"/>
        <v>25.468415417558887</v>
      </c>
      <c r="F2706" s="18">
        <f>[1]!b_dq_cleanprice($A2706,日期设置!B$2)</f>
        <v>58.107500000000002</v>
      </c>
      <c r="G2706" s="18" t="str">
        <f t="shared" si="85"/>
        <v>2.44 + 0</v>
      </c>
      <c r="H2706" s="27">
        <f>[1]!b_dq_pctchange($A2706,日期设置!$B$2,1)/100</f>
        <v>0</v>
      </c>
      <c r="I2706" s="26">
        <f>[1]!b_pq_pctchange(A2706,日期设置!$B$4,日期设置!$B$2,1)</f>
        <v>0</v>
      </c>
      <c r="J2706" s="26">
        <f>[1]!b_pq_pctchange(A2706,日期设置!$C$4,日期设置!$B$2,1)</f>
        <v>0</v>
      </c>
      <c r="K2706" s="52">
        <f>[1]!b_dq_amount($A2706,日期设置!B$2,2,10000)</f>
        <v>0</v>
      </c>
      <c r="L2706" s="26">
        <f>[1]!b_info_latestpar(A2706,日期设置!$B$2)</f>
        <v>60</v>
      </c>
      <c r="M2706" s="6">
        <f>[1]!b_info_outstandingbalance($A2706,日期设置!B$2)</f>
        <v>4.8</v>
      </c>
      <c r="N2706" s="7" t="str">
        <f>[1]!b_info_latestissurercreditrating2(A2706,日期设置!$B$2,"102","1")</f>
        <v>AA+</v>
      </c>
      <c r="O2706" s="8">
        <v>5</v>
      </c>
      <c r="P2706" s="9">
        <f>[1]!b_info_repurchasedate(A2706)</f>
        <v>0</v>
      </c>
      <c r="Q2706" s="8" t="s">
        <v>16526</v>
      </c>
      <c r="R2706" s="2" t="str">
        <f>IF((--IF(P2706=0,Q2706,P2706))&gt;(--日期设置!$B$2),IF(P2706=0,Q2706,P2706),Q2706)</f>
        <v>2023-08-31</v>
      </c>
      <c r="S2706" s="2" t="s">
        <v>18278</v>
      </c>
      <c r="T2706" s="8">
        <f>[1]!b_anal_ptmyear($A2706,日期设置!$B$2)</f>
        <v>2.4438356164383563</v>
      </c>
      <c r="U2706" s="8">
        <f>[1]!b_anal_termifexercise($A2706,日期设置!B$2)</f>
        <v>0</v>
      </c>
      <c r="V2706" s="10">
        <f>[1]!b_dq_dirtyprice(A2706,日期设置!$B$2)</f>
        <v>59.776000000000003</v>
      </c>
      <c r="W2706" s="11">
        <f>IF(U2706=0,ROUNDUP((Q2706-日期设置!$B$2)/365,0),ROUNDUP((R2706-日期设置!$B$2)/365,0))</f>
        <v>3</v>
      </c>
      <c r="X2706" s="18">
        <f>_xlfn.IFNA(VLOOKUP(A2706,过往入选债券!A:D,4,0),2)</f>
        <v>2</v>
      </c>
      <c r="Y2706">
        <f>_xlfn.IFNA(VLOOKUP(C2706,[2]Sheet1!$A:$A,1,0),3)</f>
        <v>3</v>
      </c>
    </row>
    <row r="2707" spans="1:25" hidden="1" x14ac:dyDescent="0.2">
      <c r="A2707" s="21" t="s">
        <v>9267</v>
      </c>
      <c r="B2707" s="21" t="s">
        <v>9268</v>
      </c>
      <c r="C2707" s="37" t="s">
        <v>8883</v>
      </c>
      <c r="D2707" s="26" t="str">
        <f>[1]!b_calc_yield(A2707,日期设置!$B$2,F2707,1,R2707,1,O2707,L2707,S2707,)</f>
        <v>Fetching...</v>
      </c>
      <c r="E2707" s="26">
        <f t="shared" si="84"/>
        <v>2.8682920031008585</v>
      </c>
      <c r="F2707" s="18">
        <f>[1]!b_dq_cleanprice($A2707,日期设置!B$2)</f>
        <v>100.2761</v>
      </c>
      <c r="G2707" s="18" t="str">
        <f t="shared" si="85"/>
        <v>1.51 + 0.51</v>
      </c>
      <c r="H2707" s="27">
        <f>[1]!b_dq_pctchange($A2707,日期设置!$B$2,1)/100</f>
        <v>0</v>
      </c>
      <c r="I2707" s="26">
        <f>[1]!b_pq_pctchange(A2707,日期设置!$B$4,日期设置!$B$2,1)</f>
        <v>-2.3828514456627706E-2</v>
      </c>
      <c r="J2707" s="26">
        <f>[1]!b_pq_pctchange(A2707,日期设置!$C$4,日期设置!$B$2,1)</f>
        <v>8.6336306363136411E-2</v>
      </c>
      <c r="K2707" s="52">
        <f>[1]!b_dq_amount($A2707,日期设置!B$2,2,10000)</f>
        <v>0</v>
      </c>
      <c r="L2707" s="26">
        <f>[1]!b_info_latestpar(A2707,日期设置!$B$2)</f>
        <v>100</v>
      </c>
      <c r="M2707" s="6">
        <f>[1]!b_info_outstandingbalance($A2707,日期设置!B$2)</f>
        <v>10</v>
      </c>
      <c r="N2707" s="7" t="str">
        <f>[1]!b_info_latestissurercreditrating2(A2707,日期设置!$B$2,"102","1")</f>
        <v>AA+</v>
      </c>
      <c r="O2707" s="8">
        <v>6.29</v>
      </c>
      <c r="P2707" s="9" t="str">
        <f>[1]!b_info_repurchasedate(A2707)</f>
        <v>2021-09-26</v>
      </c>
      <c r="Q2707" s="8" t="s">
        <v>16016</v>
      </c>
      <c r="R2707" s="2" t="str">
        <f>IF((--IF(P2707=0,Q2707,P2707))&gt;(--日期设置!$B$2),IF(P2707=0,Q2707,P2707),Q2707)</f>
        <v>2021-09-26</v>
      </c>
      <c r="S2707" s="2" t="s">
        <v>17772</v>
      </c>
      <c r="T2707" s="8">
        <f>[1]!b_anal_ptmyear($A2707,日期设置!$B$2)</f>
        <v>1.515068493150685</v>
      </c>
      <c r="U2707" s="8">
        <f>[1]!b_anal_termifexercise($A2707,日期设置!B$2)</f>
        <v>0.51506849315068493</v>
      </c>
      <c r="V2707" s="10">
        <f>[1]!b_dq_dirtyprice(A2707,日期设置!$B$2)</f>
        <v>103.3263</v>
      </c>
      <c r="W2707" s="11">
        <f>IF(U2707=0,ROUNDUP((Q2707-日期设置!$B$2)/365,0),ROUNDUP((R2707-日期设置!$B$2)/365,0))</f>
        <v>1</v>
      </c>
      <c r="X2707" s="18">
        <f>_xlfn.IFNA(VLOOKUP(A2707,过往入选债券!A:D,4,0),2)</f>
        <v>2</v>
      </c>
      <c r="Y2707">
        <f>_xlfn.IFNA(VLOOKUP(C2707,[2]Sheet1!$A:$A,1,0),3)</f>
        <v>3</v>
      </c>
    </row>
    <row r="2708" spans="1:25" hidden="1" x14ac:dyDescent="0.2">
      <c r="A2708" s="21" t="s">
        <v>13831</v>
      </c>
      <c r="B2708" s="21" t="s">
        <v>13832</v>
      </c>
      <c r="C2708" s="37" t="s">
        <v>1585</v>
      </c>
      <c r="D2708" s="26" t="str">
        <f>[1]!b_calc_yield(A2708,日期设置!$B$2,F2708,1,R2708,1,O2708,L2708,S2708,)</f>
        <v>Fetching...</v>
      </c>
      <c r="E2708" s="26">
        <f t="shared" si="84"/>
        <v>24.656480949462068</v>
      </c>
      <c r="F2708" s="18">
        <f>[1]!b_dq_cleanprice($A2708,日期设置!B$2)</f>
        <v>80.140799999999999</v>
      </c>
      <c r="G2708" s="18" t="str">
        <f t="shared" si="85"/>
        <v>3.32 + 0</v>
      </c>
      <c r="H2708" s="27">
        <f>[1]!b_dq_pctchange($A2708,日期设置!$B$2,1)/100</f>
        <v>0</v>
      </c>
      <c r="I2708" s="26">
        <f>[1]!b_pq_pctchange(A2708,日期设置!$B$4,日期设置!$B$2,1)</f>
        <v>0</v>
      </c>
      <c r="J2708" s="26">
        <f>[1]!b_pq_pctchange(A2708,日期设置!$C$4,日期设置!$B$2,1)</f>
        <v>-0.25638855561142826</v>
      </c>
      <c r="K2708" s="52">
        <f>[1]!b_dq_amount($A2708,日期设置!B$2,2,10000)</f>
        <v>0</v>
      </c>
      <c r="L2708" s="26">
        <f>[1]!b_info_latestpar(A2708,日期设置!$B$2)</f>
        <v>80</v>
      </c>
      <c r="M2708" s="6">
        <f>[1]!b_info_outstandingbalance($A2708,日期设置!B$2)</f>
        <v>10.48</v>
      </c>
      <c r="N2708" s="7" t="str">
        <f>[1]!b_info_latestissurercreditrating2(A2708,日期设置!$B$2,"102","1")</f>
        <v>AA</v>
      </c>
      <c r="O2708" s="8">
        <v>5.98</v>
      </c>
      <c r="P2708" s="9">
        <f>[1]!b_info_repurchasedate(A2708)</f>
        <v>0</v>
      </c>
      <c r="Q2708" s="8" t="s">
        <v>16601</v>
      </c>
      <c r="R2708" s="2" t="str">
        <f>IF((--IF(P2708=0,Q2708,P2708))&gt;(--日期设置!$B$2),IF(P2708=0,Q2708,P2708),Q2708)</f>
        <v>2024-07-19</v>
      </c>
      <c r="S2708" s="2" t="s">
        <v>18843</v>
      </c>
      <c r="T2708" s="8">
        <f>[1]!b_anal_ptmyear($A2708,日期设置!$B$2)</f>
        <v>3.3260273972602739</v>
      </c>
      <c r="U2708" s="8">
        <f>[1]!b_anal_termifexercise($A2708,日期设置!B$2)</f>
        <v>0</v>
      </c>
      <c r="V2708" s="10">
        <f>[1]!b_dq_dirtyprice(A2708,日期设置!$B$2)</f>
        <v>83.365099999999998</v>
      </c>
      <c r="W2708" s="11">
        <f>IF(U2708=0,ROUNDUP((Q2708-日期设置!$B$2)/365,0),ROUNDUP((R2708-日期设置!$B$2)/365,0))</f>
        <v>4</v>
      </c>
      <c r="X2708" s="18">
        <f>_xlfn.IFNA(VLOOKUP(A2708,过往入选债券!A:D,4,0),2)</f>
        <v>2</v>
      </c>
      <c r="Y2708" s="45">
        <f>_xlfn.IFNA(VLOOKUP(C2708,[2]Sheet1!$A:$A,1,0),3)</f>
        <v>3</v>
      </c>
    </row>
    <row r="2709" spans="1:25" hidden="1" x14ac:dyDescent="0.2">
      <c r="A2709" s="21" t="s">
        <v>8891</v>
      </c>
      <c r="B2709" s="21" t="s">
        <v>8892</v>
      </c>
      <c r="C2709" s="37" t="s">
        <v>295</v>
      </c>
      <c r="D2709" s="26" t="str">
        <f>[1]!b_calc_yield(A2709,日期设置!$B$2,F2709,1,R2709,1,O2709,L2709,S2709,)</f>
        <v>Fetching...</v>
      </c>
      <c r="E2709" s="26">
        <f t="shared" si="84"/>
        <v>7.1956423451228879</v>
      </c>
      <c r="F2709" s="18">
        <f>[1]!b_dq_cleanprice($A2709,日期设置!B$2)</f>
        <v>98.829099999999997</v>
      </c>
      <c r="G2709" s="18" t="str">
        <f t="shared" si="85"/>
        <v>3.32 + 1.32</v>
      </c>
      <c r="H2709" s="27">
        <f>[1]!b_dq_pctchange($A2709,日期设置!$B$2,1)/100</f>
        <v>0</v>
      </c>
      <c r="I2709" s="26">
        <f>[1]!b_pq_pctchange(A2709,日期设置!$B$4,日期设置!$B$2,1)</f>
        <v>0</v>
      </c>
      <c r="J2709" s="26">
        <f>[1]!b_pq_pctchange(A2709,日期设置!$C$4,日期设置!$B$2,1)</f>
        <v>0</v>
      </c>
      <c r="K2709" s="52">
        <f>[1]!b_dq_amount($A2709,日期设置!B$2,2,10000)</f>
        <v>0</v>
      </c>
      <c r="L2709" s="26">
        <f>[1]!b_info_latestpar(A2709,日期设置!$B$2)</f>
        <v>100</v>
      </c>
      <c r="M2709" s="6">
        <f>[1]!b_info_outstandingbalance($A2709,日期设置!B$2)</f>
        <v>10</v>
      </c>
      <c r="N2709" s="7" t="str">
        <f>[1]!b_info_latestissurercreditrating2(A2709,日期设置!$B$2,"102","1")</f>
        <v>AAA</v>
      </c>
      <c r="O2709" s="8">
        <v>4.6500000000000004</v>
      </c>
      <c r="P2709" s="9" t="str">
        <f>[1]!b_info_repurchasedate(A2709)</f>
        <v>2022-07-19</v>
      </c>
      <c r="Q2709" s="8" t="s">
        <v>16601</v>
      </c>
      <c r="R2709" s="2" t="str">
        <f>IF((--IF(P2709=0,Q2709,P2709))&gt;(--日期设置!$B$2),IF(P2709=0,Q2709,P2709),Q2709)</f>
        <v>2022-07-19</v>
      </c>
      <c r="S2709" s="2" t="s">
        <v>18353</v>
      </c>
      <c r="T2709" s="8">
        <f>[1]!b_anal_ptmyear($A2709,日期设置!$B$2)</f>
        <v>3.3260273972602739</v>
      </c>
      <c r="U2709" s="8">
        <f>[1]!b_anal_termifexercise($A2709,日期设置!B$2)</f>
        <v>1.3260273972602741</v>
      </c>
      <c r="V2709" s="10">
        <f>[1]!b_dq_dirtyprice(A2709,日期设置!$B$2)</f>
        <v>101.9631</v>
      </c>
      <c r="W2709" s="11">
        <f>IF(U2709=0,ROUNDUP((Q2709-日期设置!$B$2)/365,0),ROUNDUP((R2709-日期设置!$B$2)/365,0))</f>
        <v>2</v>
      </c>
      <c r="X2709" s="18">
        <f>_xlfn.IFNA(VLOOKUP(A2709,过往入选债券!A:D,4,0),2)</f>
        <v>2</v>
      </c>
      <c r="Y2709">
        <f>_xlfn.IFNA(VLOOKUP(C2709,[2]Sheet1!$A:$A,1,0),3)</f>
        <v>3</v>
      </c>
    </row>
    <row r="2710" spans="1:25" hidden="1" x14ac:dyDescent="0.2">
      <c r="A2710" s="21" t="s">
        <v>7727</v>
      </c>
      <c r="B2710" s="21" t="s">
        <v>7728</v>
      </c>
      <c r="C2710" s="37" t="s">
        <v>8</v>
      </c>
      <c r="D2710" s="26" t="str">
        <f>[1]!b_calc_yield(A2710,日期设置!$B$2,F2710,1,R2710,1,O2710,L2710,S2710,)</f>
        <v>Fetching...</v>
      </c>
      <c r="E2710" s="26">
        <f t="shared" si="84"/>
        <v>4.1644114932167575</v>
      </c>
      <c r="F2710" s="18">
        <f>[1]!b_dq_cleanprice($A2710,日期设置!B$2)</f>
        <v>100.1437</v>
      </c>
      <c r="G2710" s="18" t="str">
        <f t="shared" si="85"/>
        <v>0.74 + 0.74</v>
      </c>
      <c r="H2710" s="27">
        <f>[1]!b_dq_pctchange($A2710,日期设置!$B$2,1)/100</f>
        <v>0</v>
      </c>
      <c r="I2710" s="26">
        <f>[1]!b_pq_pctchange(A2710,日期设置!$B$4,日期设置!$B$2,1)</f>
        <v>-0.39516217264598652</v>
      </c>
      <c r="J2710" s="26">
        <f>[1]!b_pq_pctchange(A2710,日期设置!$C$4,日期设置!$B$2,1)</f>
        <v>-0.39516217264598652</v>
      </c>
      <c r="K2710" s="52">
        <f>[1]!b_dq_amount($A2710,日期设置!B$2,2,10000)</f>
        <v>0</v>
      </c>
      <c r="L2710" s="26">
        <f>[1]!b_info_latestpar(A2710,日期设置!$B$2)</f>
        <v>100</v>
      </c>
      <c r="M2710" s="6">
        <f>[1]!b_info_outstandingbalance($A2710,日期设置!B$2)</f>
        <v>20</v>
      </c>
      <c r="N2710" s="7" t="str">
        <f>[1]!b_info_latestissurercreditrating2(A2710,日期设置!$B$2,"102","1")</f>
        <v>AAA</v>
      </c>
      <c r="O2710" s="8">
        <v>5.85</v>
      </c>
      <c r="P2710" s="9">
        <f>[1]!b_info_repurchasedate(A2710)</f>
        <v>0</v>
      </c>
      <c r="Q2710" s="8" t="s">
        <v>16252</v>
      </c>
      <c r="R2710" s="2" t="str">
        <f>IF((--IF(P2710=0,Q2710,P2710))&gt;(--日期设置!$B$2),IF(P2710=0,Q2710,P2710),Q2710)</f>
        <v>2021-12-20</v>
      </c>
      <c r="S2710" s="2" t="s">
        <v>18034</v>
      </c>
      <c r="T2710" s="8">
        <f>[1]!b_anal_ptmyear($A2710,日期设置!$B$2)</f>
        <v>0.74794520547945209</v>
      </c>
      <c r="U2710" s="8">
        <f>[1]!b_anal_termifexercise($A2710,日期设置!B$2)</f>
        <v>0.74794520547945209</v>
      </c>
      <c r="V2710" s="10">
        <f>[1]!b_dq_dirtyprice(A2710,日期设置!$B$2)</f>
        <v>101.6182</v>
      </c>
      <c r="W2710" s="11">
        <f>IF(U2710=0,ROUNDUP((Q2710-日期设置!$B$2)/365,0),ROUNDUP((R2710-日期设置!$B$2)/365,0))</f>
        <v>1</v>
      </c>
      <c r="X2710" s="18">
        <f>_xlfn.IFNA(VLOOKUP(A2710,过往入选债券!A:D,4,0),2)</f>
        <v>2</v>
      </c>
      <c r="Y2710">
        <f>_xlfn.IFNA(VLOOKUP(C2710,[2]Sheet1!$A:$A,1,0),3)</f>
        <v>3</v>
      </c>
    </row>
    <row r="2711" spans="1:25" hidden="1" x14ac:dyDescent="0.2">
      <c r="A2711" s="21" t="s">
        <v>8708</v>
      </c>
      <c r="B2711" s="21" t="s">
        <v>8709</v>
      </c>
      <c r="C2711" s="37" t="s">
        <v>133</v>
      </c>
      <c r="D2711" s="26" t="str">
        <f>[1]!b_calc_yield(A2711,日期设置!$B$2,F2711,1,R2711,1,O2711,L2711,S2711,)</f>
        <v>Fetching...</v>
      </c>
      <c r="E2711" s="26">
        <f t="shared" si="84"/>
        <v>6.7003969254765705</v>
      </c>
      <c r="F2711" s="18">
        <f>[1]!b_dq_cleanprice($A2711,日期设置!B$2)</f>
        <v>99.311599999999999</v>
      </c>
      <c r="G2711" s="18" t="str">
        <f t="shared" si="85"/>
        <v>1.24 + 0</v>
      </c>
      <c r="H2711" s="27">
        <f>[1]!b_dq_pctchange($A2711,日期设置!$B$2,1)/100</f>
        <v>0</v>
      </c>
      <c r="I2711" s="26">
        <f>[1]!b_pq_pctchange(A2711,日期设置!$B$4,日期设置!$B$2,1)</f>
        <v>0</v>
      </c>
      <c r="J2711" s="26">
        <f>[1]!b_pq_pctchange(A2711,日期设置!$C$4,日期设置!$B$2,1)</f>
        <v>0</v>
      </c>
      <c r="K2711" s="52">
        <f>[1]!b_dq_amount($A2711,日期设置!B$2,2,10000)</f>
        <v>0</v>
      </c>
      <c r="L2711" s="26">
        <f>[1]!b_info_latestpar(A2711,日期设置!$B$2)</f>
        <v>100</v>
      </c>
      <c r="M2711" s="6">
        <f>[1]!b_info_outstandingbalance($A2711,日期设置!B$2)</f>
        <v>10</v>
      </c>
      <c r="N2711" s="7" t="str">
        <f>[1]!b_info_latestissurercreditrating2(A2711,日期设置!$B$2,"102","1")</f>
        <v>AAA</v>
      </c>
      <c r="O2711" s="8">
        <v>5</v>
      </c>
      <c r="P2711" s="9">
        <f>[1]!b_info_repurchasedate(A2711)</f>
        <v>0</v>
      </c>
      <c r="Q2711" s="8" t="s">
        <v>17354</v>
      </c>
      <c r="R2711" s="2" t="str">
        <f>IF((--IF(P2711=0,Q2711,P2711))&gt;(--日期设置!$B$2),IF(P2711=0,Q2711,P2711),Q2711)</f>
        <v>2022-06-19</v>
      </c>
      <c r="S2711" s="2" t="s">
        <v>18856</v>
      </c>
      <c r="T2711" s="8">
        <f>[1]!b_anal_ptmyear($A2711,日期设置!$B$2)</f>
        <v>1.2438356164383562</v>
      </c>
      <c r="U2711" s="8">
        <f>[1]!b_anal_termifexercise($A2711,日期设置!B$2)</f>
        <v>0</v>
      </c>
      <c r="V2711" s="10">
        <f>[1]!b_dq_dirtyprice(A2711,日期设置!$B$2)</f>
        <v>103.0924</v>
      </c>
      <c r="W2711" s="11">
        <f>IF(U2711=0,ROUNDUP((Q2711-日期设置!$B$2)/365,0),ROUNDUP((R2711-日期设置!$B$2)/365,0))</f>
        <v>2</v>
      </c>
      <c r="X2711" s="18" t="str">
        <f>_xlfn.IFNA(VLOOKUP(A2711,过往入选债券!A:D,4,0),2)</f>
        <v>否</v>
      </c>
      <c r="Y2711">
        <f>_xlfn.IFNA(VLOOKUP(C2711,[2]Sheet1!$A:$A,1,0),3)</f>
        <v>3</v>
      </c>
    </row>
    <row r="2712" spans="1:25" hidden="1" x14ac:dyDescent="0.2">
      <c r="A2712" s="28" t="s">
        <v>20178</v>
      </c>
      <c r="B2712" s="28" t="s">
        <v>20179</v>
      </c>
      <c r="C2712" s="39" t="s">
        <v>1559</v>
      </c>
      <c r="D2712" s="26" t="str">
        <f>[1]!b_calc_yield(A2712,日期设置!$B$2,F2712,1,R2712,1,O2712,L2712,S2712,)</f>
        <v>Fetching...</v>
      </c>
      <c r="E2712" s="26">
        <f t="shared" si="84"/>
        <v>13.830222372976042</v>
      </c>
      <c r="F2712" s="18">
        <f>[1]!b_dq_cleanprice($A2712,日期设置!B$2)</f>
        <v>97.983599999999996</v>
      </c>
      <c r="G2712" s="18" t="str">
        <f t="shared" si="85"/>
        <v>2.52 + 0</v>
      </c>
      <c r="H2712" s="27">
        <f>[1]!b_dq_pctchange($A2712,日期设置!$B$2,1)/100</f>
        <v>0</v>
      </c>
      <c r="I2712" s="26">
        <f>[1]!b_pq_pctchange(A2712,日期设置!$B$4,日期设置!$B$2,1)</f>
        <v>0.4190635482353402</v>
      </c>
      <c r="J2712" s="26">
        <f>[1]!b_pq_pctchange(A2712,日期设置!$C$4,日期设置!$B$2,1)</f>
        <v>-1.226209677419362</v>
      </c>
      <c r="K2712" s="52">
        <f>[1]!b_dq_amount($A2712,日期设置!B$2,2,10000)</f>
        <v>0</v>
      </c>
      <c r="L2712" s="26">
        <f>[1]!b_info_latestpar(A2712,日期设置!$B$2)</f>
        <v>100</v>
      </c>
      <c r="M2712" s="6">
        <f>[1]!b_info_outstandingbalance($A2712,日期设置!B$2)</f>
        <v>4.3</v>
      </c>
      <c r="N2712" s="7">
        <f>[1]!b_info_latestissurercreditrating2(A2712,日期设置!$B$2,"102","1")</f>
        <v>0</v>
      </c>
      <c r="O2712" s="8">
        <v>4.7</v>
      </c>
      <c r="P2712" s="9">
        <f>[1]!b_info_repurchasedate(A2712)</f>
        <v>0</v>
      </c>
      <c r="Q2712" s="8" t="s">
        <v>16610</v>
      </c>
      <c r="R2712" s="2" t="str">
        <f>IF((--IF(P2712=0,Q2712,P2712))&gt;(--日期设置!$B$2),IF(P2712=0,Q2712,P2712),Q2712)</f>
        <v>2023-09-28</v>
      </c>
      <c r="S2712" s="31" t="s">
        <v>17447</v>
      </c>
      <c r="T2712" s="8">
        <f>[1]!b_anal_ptmyear($A2712,日期设置!$B$2)</f>
        <v>2.5205479452054793</v>
      </c>
      <c r="U2712" s="8">
        <f>[1]!b_anal_termifexercise($A2712,日期设置!B$2)</f>
        <v>0</v>
      </c>
      <c r="V2712" s="10">
        <f>[1]!b_dq_dirtyprice(A2712,日期设置!$B$2)</f>
        <v>100.23699999999999</v>
      </c>
      <c r="W2712" s="11">
        <f>IF(U2712=0,ROUNDUP((Q2712-日期设置!$B$2)/365,0),ROUNDUP((R2712-日期设置!$B$2)/365,0))</f>
        <v>3</v>
      </c>
      <c r="X2712" s="18">
        <f>_xlfn.IFNA(VLOOKUP(A2712,过往入选债券!A:D,4,0),2)</f>
        <v>2</v>
      </c>
      <c r="Y2712">
        <f>_xlfn.IFNA(VLOOKUP(C2712,[2]Sheet1!$A:$A,1,0),3)</f>
        <v>3</v>
      </c>
    </row>
    <row r="2713" spans="1:25" hidden="1" x14ac:dyDescent="0.2">
      <c r="A2713" s="21" t="s">
        <v>3666</v>
      </c>
      <c r="B2713" s="21" t="s">
        <v>3667</v>
      </c>
      <c r="C2713" s="37" t="s">
        <v>833</v>
      </c>
      <c r="D2713" s="26" t="str">
        <f>[1]!b_calc_yield(A2713,日期设置!$B$2,F2713,1,R2713,1,O2713,L2713,S2713,)</f>
        <v>Fetching...</v>
      </c>
      <c r="E2713" s="26">
        <f t="shared" si="84"/>
        <v>9.2719411746142057</v>
      </c>
      <c r="F2713" s="18">
        <f>[1]!b_dq_cleanprice($A2713,日期设置!B$2)</f>
        <v>99.711799999999997</v>
      </c>
      <c r="G2713" s="18" t="str">
        <f t="shared" si="85"/>
        <v>3.68 + 1.68</v>
      </c>
      <c r="H2713" s="27">
        <f>[1]!b_dq_pctchange($A2713,日期设置!$B$2,1)/100</f>
        <v>0</v>
      </c>
      <c r="I2713" s="26">
        <f>[1]!b_pq_pctchange(A2713,日期设置!$B$4,日期设置!$B$2,1)</f>
        <v>0</v>
      </c>
      <c r="J2713" s="26">
        <f>[1]!b_pq_pctchange(A2713,日期设置!$C$4,日期设置!$B$2,1)</f>
        <v>0</v>
      </c>
      <c r="K2713" s="52">
        <f>[1]!b_dq_amount($A2713,日期设置!B$2,2,10000)</f>
        <v>0</v>
      </c>
      <c r="L2713" s="26">
        <f>[1]!b_info_latestpar(A2713,日期设置!$B$2)</f>
        <v>100</v>
      </c>
      <c r="M2713" s="6">
        <f>[1]!b_info_outstandingbalance($A2713,日期设置!B$2)</f>
        <v>10</v>
      </c>
      <c r="N2713" s="7">
        <f>[1]!b_info_latestissurercreditrating2(A2713,日期设置!$B$2,"102","1")</f>
        <v>0</v>
      </c>
      <c r="O2713" s="8">
        <v>5.4</v>
      </c>
      <c r="P2713" s="9" t="str">
        <f>[1]!b_info_repurchasedate(A2713)</f>
        <v>2022-11-28</v>
      </c>
      <c r="Q2713" s="8" t="s">
        <v>16973</v>
      </c>
      <c r="R2713" s="2" t="str">
        <f>IF((--IF(P2713=0,Q2713,P2713))&gt;(--日期设置!$B$2),IF(P2713=0,Q2713,P2713),Q2713)</f>
        <v>2022-11-28</v>
      </c>
      <c r="S2713" s="2" t="s">
        <v>17818</v>
      </c>
      <c r="T2713" s="8">
        <f>[1]!b_anal_ptmyear($A2713,日期设置!$B$2)</f>
        <v>3.6876712328767125</v>
      </c>
      <c r="U2713" s="8">
        <f>[1]!b_anal_termifexercise($A2713,日期设置!B$2)</f>
        <v>1.6876712328767123</v>
      </c>
      <c r="V2713" s="10">
        <f>[1]!b_dq_dirtyprice(A2713,日期设置!$B$2)</f>
        <v>101.3984</v>
      </c>
      <c r="W2713" s="11">
        <f>IF(U2713=0,ROUNDUP((Q2713-日期设置!$B$2)/365,0),ROUNDUP((R2713-日期设置!$B$2)/365,0))</f>
        <v>2</v>
      </c>
      <c r="X2713" s="18">
        <f>_xlfn.IFNA(VLOOKUP(A2713,过往入选债券!A:D,4,0),2)</f>
        <v>2</v>
      </c>
      <c r="Y2713">
        <f>_xlfn.IFNA(VLOOKUP(C2713,[2]Sheet1!$A:$A,1,0),3)</f>
        <v>3</v>
      </c>
    </row>
    <row r="2714" spans="1:25" hidden="1" x14ac:dyDescent="0.2">
      <c r="A2714" s="21" t="s">
        <v>2826</v>
      </c>
      <c r="B2714" s="21" t="s">
        <v>2827</v>
      </c>
      <c r="C2714" s="37" t="s">
        <v>1312</v>
      </c>
      <c r="D2714" s="26" t="str">
        <f>[1]!b_calc_yield(A2714,日期设置!$B$2,F2714,1,R2714,1,O2714,L2714,S2714,)</f>
        <v>Fetching...</v>
      </c>
      <c r="E2714" s="26">
        <f t="shared" si="84"/>
        <v>5.3656487748069415</v>
      </c>
      <c r="F2714" s="18">
        <f>[1]!b_dq_cleanprice($A2714,日期设置!B$2)</f>
        <v>99.640100000000004</v>
      </c>
      <c r="G2714" s="18" t="str">
        <f t="shared" si="85"/>
        <v>3.01 + 1.01</v>
      </c>
      <c r="H2714" s="27">
        <f>[1]!b_dq_pctchange($A2714,日期设置!$B$2,1)/100</f>
        <v>0</v>
      </c>
      <c r="I2714" s="26">
        <f>[1]!b_pq_pctchange(A2714,日期设置!$B$4,日期设置!$B$2,1)</f>
        <v>0</v>
      </c>
      <c r="J2714" s="26">
        <f>[1]!b_pq_pctchange(A2714,日期设置!$C$4,日期设置!$B$2,1)</f>
        <v>0</v>
      </c>
      <c r="K2714" s="52">
        <f>[1]!b_dq_amount($A2714,日期设置!B$2,2,10000)</f>
        <v>0</v>
      </c>
      <c r="L2714" s="26">
        <f>[1]!b_info_latestpar(A2714,日期设置!$B$2)</f>
        <v>100</v>
      </c>
      <c r="M2714" s="6">
        <f>[1]!b_info_outstandingbalance($A2714,日期设置!B$2)</f>
        <v>3</v>
      </c>
      <c r="N2714" s="7">
        <f>[1]!b_info_latestissurercreditrating2(A2714,日期设置!$B$2,"102","1")</f>
        <v>0</v>
      </c>
      <c r="O2714" s="8">
        <v>5.19</v>
      </c>
      <c r="P2714" s="9" t="str">
        <f>[1]!b_info_repurchasedate(A2714)</f>
        <v>2022-03-27</v>
      </c>
      <c r="Q2714" s="8" t="s">
        <v>17253</v>
      </c>
      <c r="R2714" s="2" t="str">
        <f>IF((--IF(P2714=0,Q2714,P2714))&gt;(--日期设置!$B$2),IF(P2714=0,Q2714,P2714),Q2714)</f>
        <v>2022-03-27</v>
      </c>
      <c r="S2714" s="2" t="s">
        <v>17886</v>
      </c>
      <c r="T2714" s="8">
        <f>[1]!b_anal_ptmyear($A2714,日期设置!$B$2)</f>
        <v>3.0136986301369864</v>
      </c>
      <c r="U2714" s="8">
        <f>[1]!b_anal_termifexercise($A2714,日期设置!B$2)</f>
        <v>1.0136986301369864</v>
      </c>
      <c r="V2714" s="10">
        <f>[1]!b_dq_dirtyprice(A2714,日期设置!$B$2)</f>
        <v>104.759</v>
      </c>
      <c r="W2714" s="11">
        <f>IF(U2714=0,ROUNDUP((Q2714-日期设置!$B$2)/365,0),ROUNDUP((R2714-日期设置!$B$2)/365,0))</f>
        <v>2</v>
      </c>
      <c r="X2714" s="18">
        <f>_xlfn.IFNA(VLOOKUP(A2714,过往入选债券!A:D,4,0),2)</f>
        <v>2</v>
      </c>
      <c r="Y2714">
        <f>_xlfn.IFNA(VLOOKUP(C2714,[2]Sheet1!$A:$A,1,0),3)</f>
        <v>3</v>
      </c>
    </row>
    <row r="2715" spans="1:25" hidden="1" x14ac:dyDescent="0.2">
      <c r="A2715" s="21" t="s">
        <v>9075</v>
      </c>
      <c r="B2715" s="21" t="s">
        <v>9076</v>
      </c>
      <c r="C2715" s="37" t="s">
        <v>9077</v>
      </c>
      <c r="D2715" s="26" t="str">
        <f>[1]!b_calc_yield(A2715,日期设置!$B$2,F2715,1,R2715,1,O2715,L2715,S2715,)</f>
        <v>Fetching...</v>
      </c>
      <c r="E2715" s="26">
        <f t="shared" si="84"/>
        <v>7.7537305867074746</v>
      </c>
      <c r="F2715" s="18">
        <f>[1]!b_dq_cleanprice($A2715,日期设置!B$2)</f>
        <v>100.28019999999999</v>
      </c>
      <c r="G2715" s="18" t="str">
        <f t="shared" si="85"/>
        <v>1.43 + 0</v>
      </c>
      <c r="H2715" s="27">
        <f>[1]!b_dq_pctchange($A2715,日期设置!$B$2,1)/100</f>
        <v>0</v>
      </c>
      <c r="I2715" s="26">
        <f>[1]!b_pq_pctchange(A2715,日期设置!$B$4,日期设置!$B$2,1)</f>
        <v>0</v>
      </c>
      <c r="J2715" s="26">
        <f>[1]!b_pq_pctchange(A2715,日期设置!$C$4,日期设置!$B$2,1)</f>
        <v>0</v>
      </c>
      <c r="K2715" s="52">
        <f>[1]!b_dq_amount($A2715,日期设置!B$2,2,10000)</f>
        <v>0</v>
      </c>
      <c r="L2715" s="26">
        <f>[1]!b_info_latestpar(A2715,日期设置!$B$2)</f>
        <v>100</v>
      </c>
      <c r="M2715" s="6">
        <f>[1]!b_info_outstandingbalance($A2715,日期设置!B$2)</f>
        <v>4.4000000000000004</v>
      </c>
      <c r="N2715" s="7" t="str">
        <f>[1]!b_info_latestissurercreditrating2(A2715,日期设置!$B$2,"102","1")</f>
        <v>AA</v>
      </c>
      <c r="O2715" s="8">
        <v>5.8</v>
      </c>
      <c r="P2715" s="9">
        <f>[1]!b_info_repurchasedate(A2715)</f>
        <v>0</v>
      </c>
      <c r="Q2715" s="8" t="s">
        <v>16965</v>
      </c>
      <c r="R2715" s="2" t="str">
        <f>IF((--IF(P2715=0,Q2715,P2715))&gt;(--日期设置!$B$2),IF(P2715=0,Q2715,P2715),Q2715)</f>
        <v>2022-08-27</v>
      </c>
      <c r="S2715" s="2" t="s">
        <v>18623</v>
      </c>
      <c r="T2715" s="8">
        <f>[1]!b_anal_ptmyear($A2715,日期设置!$B$2)</f>
        <v>1.4328767123287671</v>
      </c>
      <c r="U2715" s="8">
        <f>[1]!b_anal_termifexercise($A2715,日期设置!B$2)</f>
        <v>0</v>
      </c>
      <c r="V2715" s="10">
        <f>[1]!b_dq_dirtyprice(A2715,日期设置!$B$2)</f>
        <v>103.56950000000001</v>
      </c>
      <c r="W2715" s="11">
        <f>IF(U2715=0,ROUNDUP((Q2715-日期设置!$B$2)/365,0),ROUNDUP((R2715-日期设置!$B$2)/365,0))</f>
        <v>2</v>
      </c>
      <c r="X2715" s="18">
        <f>_xlfn.IFNA(VLOOKUP(A2715,过往入选债券!A:D,4,0),2)</f>
        <v>2</v>
      </c>
      <c r="Y2715">
        <f>_xlfn.IFNA(VLOOKUP(C2715,[2]Sheet1!$A:$A,1,0),3)</f>
        <v>3</v>
      </c>
    </row>
    <row r="2716" spans="1:25" hidden="1" x14ac:dyDescent="0.2">
      <c r="A2716" s="21" t="s">
        <v>663</v>
      </c>
      <c r="B2716" s="21" t="s">
        <v>664</v>
      </c>
      <c r="C2716" s="37" t="s">
        <v>665</v>
      </c>
      <c r="D2716" s="26" t="str">
        <f>[1]!b_calc_yield(A2716,日期设置!$B$2,F2716,1,R2716,1,O2716,L2716,S2716,)</f>
        <v>Fetching...</v>
      </c>
      <c r="E2716" s="26">
        <f t="shared" si="84"/>
        <v>10.062177211982526</v>
      </c>
      <c r="F2716" s="18">
        <f>[1]!b_dq_cleanprice($A2716,日期设置!B$2)</f>
        <v>100.04640000000001</v>
      </c>
      <c r="G2716" s="18" t="str">
        <f t="shared" si="85"/>
        <v>1.85 + 0</v>
      </c>
      <c r="H2716" s="27">
        <f>[1]!b_dq_pctchange($A2716,日期设置!$B$2,1)/100</f>
        <v>0</v>
      </c>
      <c r="I2716" s="26">
        <f>[1]!b_pq_pctchange(A2716,日期设置!$B$4,日期设置!$B$2,1)</f>
        <v>0</v>
      </c>
      <c r="J2716" s="26">
        <f>[1]!b_pq_pctchange(A2716,日期设置!$C$4,日期设置!$B$2,1)</f>
        <v>0</v>
      </c>
      <c r="K2716" s="52">
        <f>[1]!b_dq_amount($A2716,日期设置!B$2,2,10000)</f>
        <v>0</v>
      </c>
      <c r="L2716" s="26">
        <f>[1]!b_info_latestpar(A2716,日期设置!$B$2)</f>
        <v>100</v>
      </c>
      <c r="M2716" s="6">
        <f>[1]!b_info_outstandingbalance($A2716,日期设置!B$2)</f>
        <v>7</v>
      </c>
      <c r="N2716" s="7">
        <f>[1]!b_info_latestissurercreditrating2(A2716,日期设置!$B$2,"102","1")</f>
        <v>0</v>
      </c>
      <c r="O2716" s="8">
        <v>5.6</v>
      </c>
      <c r="P2716" s="9">
        <f>[1]!b_info_repurchasedate(A2716)</f>
        <v>0</v>
      </c>
      <c r="Q2716" s="8" t="s">
        <v>16775</v>
      </c>
      <c r="R2716" s="2" t="str">
        <f>IF((--IF(P2716=0,Q2716,P2716))&gt;(--日期设置!$B$2),IF(P2716=0,Q2716,P2716),Q2716)</f>
        <v>2023-01-28</v>
      </c>
      <c r="S2716" s="2" t="s">
        <v>17793</v>
      </c>
      <c r="T2716" s="8">
        <f>[1]!b_anal_ptmyear($A2716,日期设置!$B$2)</f>
        <v>1.8547945205479452</v>
      </c>
      <c r="U2716" s="8">
        <f>[1]!b_anal_termifexercise($A2716,日期设置!B$2)</f>
        <v>0</v>
      </c>
      <c r="V2716" s="10">
        <f>[1]!b_dq_dirtyprice(A2716,日期设置!$B$2)</f>
        <v>101.0338</v>
      </c>
      <c r="W2716" s="11">
        <f>IF(U2716=0,ROUNDUP((Q2716-日期设置!$B$2)/365,0),ROUNDUP((R2716-日期设置!$B$2)/365,0))</f>
        <v>2</v>
      </c>
      <c r="X2716" s="18">
        <f>_xlfn.IFNA(VLOOKUP(A2716,过往入选债券!A:D,4,0),2)</f>
        <v>2</v>
      </c>
      <c r="Y2716">
        <f>_xlfn.IFNA(VLOOKUP(C2716,[2]Sheet1!$A:$A,1,0),3)</f>
        <v>3</v>
      </c>
    </row>
    <row r="2717" spans="1:25" hidden="1" x14ac:dyDescent="0.2">
      <c r="A2717" s="21" t="s">
        <v>21835</v>
      </c>
      <c r="B2717" s="21" t="s">
        <v>22022</v>
      </c>
      <c r="C2717" s="37" t="s">
        <v>1063</v>
      </c>
      <c r="D2717" s="26" t="str">
        <f>[1]!b_calc_yield(A2717,日期设置!$B$2,F2717,1,R2717,1,O2717,L2717,S2717,)</f>
        <v>Fetching...</v>
      </c>
      <c r="E2717" s="26">
        <f t="shared" si="84"/>
        <v>14.711980310831851</v>
      </c>
      <c r="F2717" s="18">
        <f>[1]!b_dq_cleanprice($A2717,日期设置!B$2)</f>
        <v>101.76949999999999</v>
      </c>
      <c r="G2717" s="18" t="str">
        <f t="shared" si="85"/>
        <v>2.70 + 0</v>
      </c>
      <c r="H2717" s="27">
        <f>[1]!b_dq_pctchange($A2717,日期设置!$B$2,1)/100</f>
        <v>0</v>
      </c>
      <c r="I2717" s="26">
        <f>[1]!b_pq_pctchange(A2717,日期设置!$B$4,日期设置!$B$2,1)</f>
        <v>0</v>
      </c>
      <c r="J2717" s="26">
        <f>[1]!b_pq_pctchange(A2717,日期设置!$C$4,日期设置!$B$2,1)</f>
        <v>0</v>
      </c>
      <c r="K2717" s="52">
        <f>[1]!b_dq_amount($A2717,日期设置!B$2,2,10000)</f>
        <v>0</v>
      </c>
      <c r="L2717" s="26">
        <f>[1]!b_info_latestpar(A2717,日期设置!$B$2)</f>
        <v>100</v>
      </c>
      <c r="M2717" s="6">
        <f>[1]!b_info_outstandingbalance($A2717,日期设置!B$2)</f>
        <v>1.7</v>
      </c>
      <c r="N2717" s="7" t="str">
        <f>[1]!b_info_latestissurercreditrating2(A2717,日期设置!$B$2,"102","1")</f>
        <v>AA+</v>
      </c>
      <c r="O2717" s="48">
        <v>6.3</v>
      </c>
      <c r="P2717" s="9">
        <f>[1]!b_info_repurchasedate(A2717)</f>
        <v>0</v>
      </c>
      <c r="Q2717" s="47" t="s">
        <v>16980</v>
      </c>
      <c r="R2717" s="2" t="str">
        <f>IF((--IF(P2717=0,Q2717,P2717))&gt;(--日期设置!$B$2),IF(P2717=0,Q2717,P2717),Q2717)</f>
        <v>2023-12-03</v>
      </c>
      <c r="S2717" s="47" t="s">
        <v>16167</v>
      </c>
      <c r="T2717" s="8">
        <f>[1]!b_anal_ptmyear($A2717,日期设置!$B$2)</f>
        <v>2.7013698630136984</v>
      </c>
      <c r="U2717" s="8">
        <f>[1]!b_anal_termifexercise($A2717,日期设置!B$2)</f>
        <v>0</v>
      </c>
      <c r="V2717" s="10">
        <f>[1]!b_dq_dirtyprice(A2717,日期设置!$B$2)</f>
        <v>103.65089999999999</v>
      </c>
      <c r="W2717" s="11">
        <f>IF(U2717=0,ROUNDUP((Q2717-日期设置!$B$2)/365,0),ROUNDUP((R2717-日期设置!$B$2)/365,0))</f>
        <v>3</v>
      </c>
      <c r="X2717" s="18">
        <f>_xlfn.IFNA(VLOOKUP(A2717,过往入选债券!A:D,4,0),2)</f>
        <v>2</v>
      </c>
      <c r="Y2717" s="45">
        <f>_xlfn.IFNA(VLOOKUP(C2717,[2]Sheet1!$A:$A,1,0),3)</f>
        <v>3</v>
      </c>
    </row>
    <row r="2718" spans="1:25" hidden="1" x14ac:dyDescent="0.2">
      <c r="A2718" s="21" t="s">
        <v>14455</v>
      </c>
      <c r="B2718" s="21" t="s">
        <v>14456</v>
      </c>
      <c r="C2718" s="37" t="s">
        <v>887</v>
      </c>
      <c r="D2718" s="26" t="str">
        <f>[1]!b_calc_yield(A2718,日期设置!$B$2,F2718,1,R2718,1,O2718,L2718,S2718,)</f>
        <v>Fetching...</v>
      </c>
      <c r="E2718" s="26">
        <f t="shared" si="84"/>
        <v>27.912484950594994</v>
      </c>
      <c r="F2718" s="18">
        <f>[1]!b_dq_cleanprice($A2718,日期设置!B$2)</f>
        <v>83.225999999999999</v>
      </c>
      <c r="G2718" s="18" t="str">
        <f t="shared" si="85"/>
        <v>3.89 + 0</v>
      </c>
      <c r="H2718" s="27">
        <f>[1]!b_dq_pctchange($A2718,日期设置!$B$2,1)/100</f>
        <v>0</v>
      </c>
      <c r="I2718" s="26">
        <f>[1]!b_pq_pctchange(A2718,日期设置!$B$4,日期设置!$B$2,1)</f>
        <v>0</v>
      </c>
      <c r="J2718" s="26">
        <f>[1]!b_pq_pctchange(A2718,日期设置!$C$4,日期设置!$B$2,1)</f>
        <v>0</v>
      </c>
      <c r="K2718" s="52">
        <f>[1]!b_dq_amount($A2718,日期设置!B$2,2,10000)</f>
        <v>0</v>
      </c>
      <c r="L2718" s="26">
        <f>[1]!b_info_latestpar(A2718,日期设置!$B$2)</f>
        <v>80</v>
      </c>
      <c r="M2718" s="6">
        <f>[1]!b_info_outstandingbalance($A2718,日期设置!B$2)</f>
        <v>9.76</v>
      </c>
      <c r="N2718" s="7" t="str">
        <f>[1]!b_info_latestissurercreditrating2(A2718,日期设置!$B$2,"102","1")</f>
        <v>AA</v>
      </c>
      <c r="O2718" s="8">
        <v>6.8</v>
      </c>
      <c r="P2718" s="9">
        <f>[1]!b_info_repurchasedate(A2718)</f>
        <v>0</v>
      </c>
      <c r="Q2718" s="8" t="s">
        <v>17744</v>
      </c>
      <c r="R2718" s="2" t="str">
        <f>IF((--IF(P2718=0,Q2718,P2718))&gt;(--日期设置!$B$2),IF(P2718=0,Q2718,P2718),Q2718)</f>
        <v>2025-02-11</v>
      </c>
      <c r="S2718" s="2" t="s">
        <v>19087</v>
      </c>
      <c r="T2718" s="8">
        <f>[1]!b_anal_ptmyear($A2718,日期设置!$B$2)</f>
        <v>3.893150684931507</v>
      </c>
      <c r="U2718" s="8">
        <f>[1]!b_anal_termifexercise($A2718,日期设置!B$2)</f>
        <v>0</v>
      </c>
      <c r="V2718" s="10">
        <f>[1]!b_dq_dirtyprice(A2718,日期设置!$B$2)</f>
        <v>83.807299999999998</v>
      </c>
      <c r="W2718" s="11">
        <f>IF(U2718=0,ROUNDUP((Q2718-日期设置!$B$2)/365,0),ROUNDUP((R2718-日期设置!$B$2)/365,0))</f>
        <v>4</v>
      </c>
      <c r="X2718" s="18">
        <f>_xlfn.IFNA(VLOOKUP(A2718,过往入选债券!A:D,4,0),2)</f>
        <v>2</v>
      </c>
      <c r="Y2718">
        <f>_xlfn.IFNA(VLOOKUP(C2718,[2]Sheet1!$A:$A,1,0),3)</f>
        <v>3</v>
      </c>
    </row>
    <row r="2719" spans="1:25" hidden="1" x14ac:dyDescent="0.2">
      <c r="A2719" s="21" t="s">
        <v>10520</v>
      </c>
      <c r="B2719" s="21" t="s">
        <v>10521</v>
      </c>
      <c r="C2719" s="37" t="s">
        <v>145</v>
      </c>
      <c r="D2719" s="26" t="str">
        <f>[1]!b_calc_yield(A2719,日期设置!$B$2,F2719,1,R2719,1,O2719,L2719,S2719,)</f>
        <v>Fetching...</v>
      </c>
      <c r="E2719" s="26">
        <f t="shared" si="84"/>
        <v>10.8636980881206</v>
      </c>
      <c r="F2719" s="18">
        <f>[1]!b_dq_cleanprice($A2719,日期设置!B$2)</f>
        <v>100.44540000000001</v>
      </c>
      <c r="G2719" s="18" t="str">
        <f t="shared" si="85"/>
        <v>2.06 + 2.06</v>
      </c>
      <c r="H2719" s="27">
        <f>[1]!b_dq_pctchange($A2719,日期设置!$B$2,1)/100</f>
        <v>0</v>
      </c>
      <c r="I2719" s="26">
        <f>[1]!b_pq_pctchange(A2719,日期设置!$B$4,日期设置!$B$2,1)</f>
        <v>0.32861748924252943</v>
      </c>
      <c r="J2719" s="26">
        <f>[1]!b_pq_pctchange(A2719,日期设置!$C$4,日期设置!$B$2,1)</f>
        <v>-0.35178571428570504</v>
      </c>
      <c r="K2719" s="52">
        <f>[1]!b_dq_amount($A2719,日期设置!B$2,2,10000)</f>
        <v>0</v>
      </c>
      <c r="L2719" s="26">
        <f>[1]!b_info_latestpar(A2719,日期设置!$B$2)</f>
        <v>100</v>
      </c>
      <c r="M2719" s="6">
        <f>[1]!b_info_outstandingbalance($A2719,日期设置!B$2)</f>
        <v>5</v>
      </c>
      <c r="N2719" s="7" t="str">
        <f>[1]!b_info_latestissurercreditrating2(A2719,日期设置!$B$2,"102","1")</f>
        <v>AAA</v>
      </c>
      <c r="O2719" s="8">
        <v>5.8</v>
      </c>
      <c r="P2719" s="9">
        <f>[1]!b_info_repurchasedate(A2719)</f>
        <v>0</v>
      </c>
      <c r="Q2719" s="8" t="s">
        <v>16705</v>
      </c>
      <c r="R2719" s="2" t="str">
        <f>IF((--IF(P2719=0,Q2719,P2719))&gt;(--日期设置!$B$2),IF(P2719=0,Q2719,P2719),Q2719)</f>
        <v>2023-04-13</v>
      </c>
      <c r="S2719" s="2" t="s">
        <v>17803</v>
      </c>
      <c r="T2719" s="8">
        <f>[1]!b_anal_ptmyear($A2719,日期设置!$B$2)</f>
        <v>2.0602739726027397</v>
      </c>
      <c r="U2719" s="8">
        <f>[1]!b_anal_termifexercise($A2719,日期设置!B$2)</f>
        <v>2.0602739726027397</v>
      </c>
      <c r="V2719" s="10">
        <f>[1]!b_dq_dirtyprice(A2719,日期设置!$B$2)</f>
        <v>105.89579999999999</v>
      </c>
      <c r="W2719" s="11">
        <f>IF(U2719=0,ROUNDUP((Q2719-日期设置!$B$2)/365,0),ROUNDUP((R2719-日期设置!$B$2)/365,0))</f>
        <v>3</v>
      </c>
      <c r="X2719" s="18">
        <f>_xlfn.IFNA(VLOOKUP(A2719,过往入选债券!A:D,4,0),2)</f>
        <v>2</v>
      </c>
      <c r="Y2719">
        <f>_xlfn.IFNA(VLOOKUP(C2719,[2]Sheet1!$A:$A,1,0),3)</f>
        <v>3</v>
      </c>
    </row>
    <row r="2720" spans="1:25" hidden="1" x14ac:dyDescent="0.2">
      <c r="A2720" s="21" t="s">
        <v>5660</v>
      </c>
      <c r="B2720" s="21" t="s">
        <v>5661</v>
      </c>
      <c r="C2720" s="37" t="s">
        <v>291</v>
      </c>
      <c r="D2720" s="26" t="str">
        <f>[1]!b_calc_yield(A2720,日期设置!$B$2,F2720,1,R2720,1,O2720,L2720,S2720,)</f>
        <v>Fetching...</v>
      </c>
      <c r="E2720" s="26">
        <f t="shared" si="84"/>
        <v>7.0234113712374535</v>
      </c>
      <c r="F2720" s="18">
        <f>[1]!b_dq_cleanprice($A2720,日期设置!B$2)</f>
        <v>100.50749999999999</v>
      </c>
      <c r="G2720" s="18" t="str">
        <f t="shared" si="85"/>
        <v>1.30 + 0</v>
      </c>
      <c r="H2720" s="27">
        <f>[1]!b_dq_pctchange($A2720,日期设置!$B$2,1)/100</f>
        <v>0</v>
      </c>
      <c r="I2720" s="26">
        <f>[1]!b_pq_pctchange(A2720,日期设置!$B$4,日期设置!$B$2,1)</f>
        <v>0</v>
      </c>
      <c r="J2720" s="26">
        <f>[1]!b_pq_pctchange(A2720,日期设置!$C$4,日期设置!$B$2,1)</f>
        <v>0</v>
      </c>
      <c r="K2720" s="52">
        <f>[1]!b_dq_amount($A2720,日期设置!B$2,2,10000)</f>
        <v>0</v>
      </c>
      <c r="L2720" s="26">
        <f>[1]!b_info_latestpar(A2720,日期设置!$B$2)</f>
        <v>100</v>
      </c>
      <c r="M2720" s="6">
        <f>[1]!b_info_outstandingbalance($A2720,日期设置!B$2)</f>
        <v>2.2999999999999998</v>
      </c>
      <c r="N2720" s="7" t="str">
        <f>[1]!b_info_latestissurercreditrating2(A2720,日期设置!$B$2,"102","1")</f>
        <v>AAA</v>
      </c>
      <c r="O2720" s="8">
        <v>6</v>
      </c>
      <c r="P2720" s="9" t="str">
        <f>[1]!b_info_repurchasedate(A2720)</f>
        <v>2020-07-13</v>
      </c>
      <c r="Q2720" s="8" t="s">
        <v>17635</v>
      </c>
      <c r="R2720" s="2" t="str">
        <f>IF((--IF(P2720=0,Q2720,P2720))&gt;(--日期设置!$B$2),IF(P2720=0,Q2720,P2720),Q2720)</f>
        <v>2022-07-13</v>
      </c>
      <c r="S2720" s="2" t="s">
        <v>17893</v>
      </c>
      <c r="T2720" s="8">
        <f>[1]!b_anal_ptmyear($A2720,日期设置!$B$2)</f>
        <v>1.3095890410958904</v>
      </c>
      <c r="U2720" s="8">
        <f>[1]!b_anal_termifexercise($A2720,日期设置!B$2)</f>
        <v>0</v>
      </c>
      <c r="V2720" s="10">
        <f>[1]!b_dq_dirtyprice(A2720,日期设置!$B$2)</f>
        <v>104.65</v>
      </c>
      <c r="W2720" s="11">
        <f>IF(U2720=0,ROUNDUP((Q2720-日期设置!$B$2)/365,0),ROUNDUP((R2720-日期设置!$B$2)/365,0))</f>
        <v>2</v>
      </c>
      <c r="X2720" s="18">
        <f>_xlfn.IFNA(VLOOKUP(A2720,过往入选债券!A:D,4,0),2)</f>
        <v>2</v>
      </c>
      <c r="Y2720">
        <f>_xlfn.IFNA(VLOOKUP(C2720,[2]Sheet1!$A:$A,1,0),3)</f>
        <v>3</v>
      </c>
    </row>
    <row r="2721" spans="1:25" hidden="1" x14ac:dyDescent="0.2">
      <c r="A2721" s="21" t="s">
        <v>819</v>
      </c>
      <c r="B2721" s="21" t="s">
        <v>820</v>
      </c>
      <c r="C2721" s="37" t="s">
        <v>88</v>
      </c>
      <c r="D2721" s="26" t="str">
        <f>[1]!b_calc_yield(A2721,日期设置!$B$2,F2721,1,R2721,1,O2721,L2721,S2721,)</f>
        <v>Fetching...</v>
      </c>
      <c r="E2721" s="26">
        <f t="shared" si="84"/>
        <v>2.3602611019253539</v>
      </c>
      <c r="F2721" s="18">
        <f>[1]!b_dq_cleanprice($A2721,日期设置!B$2)</f>
        <v>99.501400000000004</v>
      </c>
      <c r="G2721" s="18" t="str">
        <f t="shared" si="85"/>
        <v>0.42 + 0</v>
      </c>
      <c r="H2721" s="27">
        <f>[1]!b_dq_pctchange($A2721,日期设置!$B$2,1)/100</f>
        <v>0</v>
      </c>
      <c r="I2721" s="26">
        <f>[1]!b_pq_pctchange(A2721,日期设置!$B$4,日期设置!$B$2,1)</f>
        <v>0</v>
      </c>
      <c r="J2721" s="26">
        <f>[1]!b_pq_pctchange(A2721,日期设置!$C$4,日期设置!$B$2,1)</f>
        <v>0</v>
      </c>
      <c r="K2721" s="52">
        <f>[1]!b_dq_amount($A2721,日期设置!B$2,2,10000)</f>
        <v>0</v>
      </c>
      <c r="L2721" s="26">
        <f>[1]!b_info_latestpar(A2721,日期设置!$B$2)</f>
        <v>100</v>
      </c>
      <c r="M2721" s="6">
        <f>[1]!b_info_outstandingbalance($A2721,日期设置!B$2)</f>
        <v>8</v>
      </c>
      <c r="N2721" s="7">
        <f>[1]!b_info_latestissurercreditrating2(A2721,日期设置!$B$2,"102","1")</f>
        <v>0</v>
      </c>
      <c r="O2721" s="8">
        <v>4.5</v>
      </c>
      <c r="P2721" s="9">
        <f>[1]!b_info_repurchasedate(A2721)</f>
        <v>0</v>
      </c>
      <c r="Q2721" s="8" t="s">
        <v>16977</v>
      </c>
      <c r="R2721" s="2" t="str">
        <f>IF((--IF(P2721=0,Q2721,P2721))&gt;(--日期设置!$B$2),IF(P2721=0,Q2721,P2721),Q2721)</f>
        <v>2021-08-24</v>
      </c>
      <c r="S2721" s="2" t="s">
        <v>18638</v>
      </c>
      <c r="T2721" s="8">
        <f>[1]!b_anal_ptmyear($A2721,日期设置!$B$2)</f>
        <v>0.42465753424657532</v>
      </c>
      <c r="U2721" s="8">
        <f>[1]!b_anal_termifexercise($A2721,日期设置!B$2)</f>
        <v>0</v>
      </c>
      <c r="V2721" s="10">
        <f>[1]!b_dq_dirtyprice(A2721,日期设置!$B$2)</f>
        <v>102.0904</v>
      </c>
      <c r="W2721" s="11">
        <f>IF(U2721=0,ROUNDUP((Q2721-日期设置!$B$2)/365,0),ROUNDUP((R2721-日期设置!$B$2)/365,0))</f>
        <v>1</v>
      </c>
      <c r="X2721" s="18">
        <f>_xlfn.IFNA(VLOOKUP(A2721,过往入选债券!A:D,4,0),2)</f>
        <v>2</v>
      </c>
      <c r="Y2721">
        <f>_xlfn.IFNA(VLOOKUP(C2721,[2]Sheet1!$A:$A,1,0),3)</f>
        <v>3</v>
      </c>
    </row>
    <row r="2722" spans="1:25" hidden="1" x14ac:dyDescent="0.2">
      <c r="A2722" s="28" t="s">
        <v>20932</v>
      </c>
      <c r="B2722" s="28" t="s">
        <v>20933</v>
      </c>
      <c r="C2722" s="39" t="s">
        <v>5064</v>
      </c>
      <c r="D2722" s="26" t="str">
        <f>[1]!b_calc_yield(A2722,日期设置!$B$2,F2722,1,R2722,1,O2722,L2722,S2722,)</f>
        <v>Fetching...</v>
      </c>
      <c r="E2722" s="26">
        <f t="shared" si="84"/>
        <v>14.209696491919587</v>
      </c>
      <c r="F2722" s="18">
        <f>[1]!b_dq_cleanprice($A2722,日期设置!B$2)</f>
        <v>99.36</v>
      </c>
      <c r="G2722" s="18" t="str">
        <f t="shared" si="85"/>
        <v>2.6 + 0</v>
      </c>
      <c r="H2722" s="27">
        <f>[1]!b_dq_pctchange($A2722,日期设置!$B$2,1)/100</f>
        <v>0</v>
      </c>
      <c r="I2722" s="26">
        <f>[1]!b_pq_pctchange(A2722,日期设置!$B$4,日期设置!$B$2,1)</f>
        <v>0</v>
      </c>
      <c r="J2722" s="26">
        <f>[1]!b_pq_pctchange(A2722,日期设置!$C$4,日期设置!$B$2,1)</f>
        <v>0</v>
      </c>
      <c r="K2722" s="52">
        <f>[1]!b_dq_amount($A2722,日期设置!B$2,2,10000)</f>
        <v>0</v>
      </c>
      <c r="L2722" s="26">
        <f>[1]!b_info_latestpar(A2722,日期设置!$B$2)</f>
        <v>100</v>
      </c>
      <c r="M2722" s="6">
        <f>[1]!b_info_outstandingbalance($A2722,日期设置!B$2)</f>
        <v>5</v>
      </c>
      <c r="N2722" s="7" t="str">
        <f>[1]!b_info_latestissurercreditrating2(A2722,日期设置!$B$2,"102","1")</f>
        <v>AA</v>
      </c>
      <c r="O2722" s="8">
        <v>5.3</v>
      </c>
      <c r="P2722" s="9">
        <f>[1]!b_info_repurchasedate(A2722)</f>
        <v>0</v>
      </c>
      <c r="Q2722" s="8" t="s">
        <v>17536</v>
      </c>
      <c r="R2722" s="2" t="str">
        <f>IF((--IF(P2722=0,Q2722,P2722))&gt;(--日期设置!$B$2),IF(P2722=0,Q2722,P2722),Q2722)</f>
        <v>2023-10-27</v>
      </c>
      <c r="S2722" s="31" t="s">
        <v>17093</v>
      </c>
      <c r="T2722" s="8">
        <f>[1]!b_anal_ptmyear($A2722,日期设置!$B$2)</f>
        <v>2.6</v>
      </c>
      <c r="U2722" s="8">
        <f>[1]!b_anal_termifexercise($A2722,日期设置!B$2)</f>
        <v>0</v>
      </c>
      <c r="V2722" s="10">
        <f>[1]!b_dq_dirtyprice(A2722,日期设置!$B$2)</f>
        <v>101.48</v>
      </c>
      <c r="W2722" s="11">
        <f>IF(U2722=0,ROUNDUP((Q2722-日期设置!$B$2)/365,0),ROUNDUP((R2722-日期设置!$B$2)/365,0))</f>
        <v>3</v>
      </c>
      <c r="X2722" s="18">
        <f>_xlfn.IFNA(VLOOKUP(A2722,过往入选债券!A:D,4,0),2)</f>
        <v>2</v>
      </c>
      <c r="Y2722">
        <f>_xlfn.IFNA(VLOOKUP(C2722,[2]Sheet1!$A:$A,1,0),3)</f>
        <v>3</v>
      </c>
    </row>
    <row r="2723" spans="1:25" hidden="1" x14ac:dyDescent="0.2">
      <c r="A2723" s="28" t="s">
        <v>19352</v>
      </c>
      <c r="B2723" s="28" t="s">
        <v>19353</v>
      </c>
      <c r="C2723" s="38" t="s">
        <v>96</v>
      </c>
      <c r="D2723" s="26" t="str">
        <f>[1]!b_calc_yield(A2723,日期设置!$B$2,F2723,1,R2723,1,O2723,L2723,S2723,)</f>
        <v>Fetching...</v>
      </c>
      <c r="E2723" s="26">
        <f t="shared" si="84"/>
        <v>2.3747595744282757</v>
      </c>
      <c r="F2723" s="18">
        <f>[1]!b_dq_cleanprice($A2723,日期设置!B$2)</f>
        <v>99.276899999999998</v>
      </c>
      <c r="G2723" s="18" t="str">
        <f t="shared" si="85"/>
        <v>0.42 + 0</v>
      </c>
      <c r="H2723" s="27">
        <f>[1]!b_dq_pctchange($A2723,日期设置!$B$2,1)/100</f>
        <v>0</v>
      </c>
      <c r="I2723" s="26">
        <f>[1]!b_pq_pctchange(A2723,日期设置!$B$4,日期设置!$B$2,1)</f>
        <v>0</v>
      </c>
      <c r="J2723" s="26">
        <f>[1]!b_pq_pctchange(A2723,日期设置!$C$4,日期设置!$B$2,1)</f>
        <v>0.44192589849665359</v>
      </c>
      <c r="K2723" s="52">
        <f>[1]!b_dq_amount($A2723,日期设置!B$2,2,10000)</f>
        <v>0</v>
      </c>
      <c r="L2723" s="26">
        <f>[1]!b_info_latestpar(A2723,日期设置!$B$2)</f>
        <v>100</v>
      </c>
      <c r="M2723" s="6">
        <f>[1]!b_info_outstandingbalance($A2723,日期设置!B$2)</f>
        <v>10</v>
      </c>
      <c r="N2723" s="7" t="str">
        <f>[1]!b_info_latestissurercreditrating2(A2723,日期设置!$B$2,"102","1")</f>
        <v>AA+</v>
      </c>
      <c r="O2723" s="8">
        <v>3.95</v>
      </c>
      <c r="P2723" s="9">
        <f>[1]!b_info_repurchasedate(A2723)</f>
        <v>0</v>
      </c>
      <c r="Q2723" s="8" t="s">
        <v>17220</v>
      </c>
      <c r="R2723" s="2" t="str">
        <f>IF((--IF(P2723=0,Q2723,P2723))&gt;(--日期设置!$B$2),IF(P2723=0,Q2723,P2723),Q2723)</f>
        <v>2021-08-25</v>
      </c>
      <c r="S2723" s="31" t="s">
        <v>19117</v>
      </c>
      <c r="T2723" s="8">
        <f>[1]!b_anal_ptmyear($A2723,日期设置!$B$2)</f>
        <v>0.42739726027397262</v>
      </c>
      <c r="U2723" s="8">
        <f>[1]!b_anal_termifexercise($A2723,日期设置!B$2)</f>
        <v>0</v>
      </c>
      <c r="V2723" s="10">
        <f>[1]!b_dq_dirtyprice(A2723,日期设置!$B$2)</f>
        <v>101.53870000000001</v>
      </c>
      <c r="W2723" s="11">
        <f>IF(U2723=0,ROUNDUP((Q2723-日期设置!$B$2)/365,0),ROUNDUP((R2723-日期设置!$B$2)/365,0))</f>
        <v>1</v>
      </c>
      <c r="X2723" s="18" t="str">
        <f>_xlfn.IFNA(VLOOKUP(A2723,过往入选债券!A:D,4,0),2)</f>
        <v>否</v>
      </c>
      <c r="Y2723">
        <f>_xlfn.IFNA(VLOOKUP(C2723,[2]Sheet1!$A:$A,1,0),3)</f>
        <v>3</v>
      </c>
    </row>
    <row r="2724" spans="1:25" hidden="1" x14ac:dyDescent="0.2">
      <c r="A2724" s="21" t="s">
        <v>14535</v>
      </c>
      <c r="B2724" s="21" t="s">
        <v>14536</v>
      </c>
      <c r="C2724" s="37" t="s">
        <v>14537</v>
      </c>
      <c r="D2724" s="26" t="str">
        <f>[1]!b_calc_yield(A2724,日期设置!$B$2,F2724,1,R2724,1,O2724,L2724,S2724,)</f>
        <v>Fetching...</v>
      </c>
      <c r="E2724" s="26">
        <f t="shared" si="84"/>
        <v>21.273439789041902</v>
      </c>
      <c r="F2724" s="18">
        <f>[1]!b_dq_cleanprice($A2724,日期设置!B$2)</f>
        <v>103.3305</v>
      </c>
      <c r="G2724" s="18" t="str">
        <f t="shared" si="85"/>
        <v>4.09 + 0</v>
      </c>
      <c r="H2724" s="27">
        <f>[1]!b_dq_pctchange($A2724,日期设置!$B$2,1)/100</f>
        <v>0</v>
      </c>
      <c r="I2724" s="26">
        <f>[1]!b_pq_pctchange(A2724,日期设置!$B$4,日期设置!$B$2,1)</f>
        <v>0</v>
      </c>
      <c r="J2724" s="26">
        <f>[1]!b_pq_pctchange(A2724,日期设置!$C$4,日期设置!$B$2,1)</f>
        <v>0</v>
      </c>
      <c r="K2724" s="52">
        <f>[1]!b_dq_amount($A2724,日期设置!B$2,2,10000)</f>
        <v>0</v>
      </c>
      <c r="L2724" s="26">
        <f>[1]!b_info_latestpar(A2724,日期设置!$B$2)</f>
        <v>100</v>
      </c>
      <c r="M2724" s="6">
        <f>[1]!b_info_outstandingbalance($A2724,日期设置!B$2)</f>
        <v>5</v>
      </c>
      <c r="N2724" s="7" t="str">
        <f>[1]!b_info_latestissurercreditrating2(A2724,日期设置!$B$2,"102","1")</f>
        <v>AA</v>
      </c>
      <c r="O2724" s="8">
        <v>6.49</v>
      </c>
      <c r="P2724" s="9">
        <f>[1]!b_info_repurchasedate(A2724)</f>
        <v>0</v>
      </c>
      <c r="Q2724" s="8" t="s">
        <v>17622</v>
      </c>
      <c r="R2724" s="2" t="str">
        <f>IF((--IF(P2724=0,Q2724,P2724))&gt;(--日期设置!$B$2),IF(P2724=0,Q2724,P2724),Q2724)</f>
        <v>2025-04-25</v>
      </c>
      <c r="S2724" s="2" t="s">
        <v>18544</v>
      </c>
      <c r="T2724" s="8">
        <f>[1]!b_anal_ptmyear($A2724,日期设置!$B$2)</f>
        <v>4.0931506849315067</v>
      </c>
      <c r="U2724" s="8">
        <f>[1]!b_anal_termifexercise($A2724,日期设置!B$2)</f>
        <v>0</v>
      </c>
      <c r="V2724" s="10">
        <f>[1]!b_dq_dirtyprice(A2724,日期设置!$B$2)</f>
        <v>109.21599999999999</v>
      </c>
      <c r="W2724" s="11">
        <f>IF(U2724=0,ROUNDUP((Q2724-日期设置!$B$2)/365,0),ROUNDUP((R2724-日期设置!$B$2)/365,0))</f>
        <v>5</v>
      </c>
      <c r="X2724" s="18">
        <f>_xlfn.IFNA(VLOOKUP(A2724,过往入选债券!A:D,4,0),2)</f>
        <v>2</v>
      </c>
      <c r="Y2724">
        <f>_xlfn.IFNA(VLOOKUP(C2724,[2]Sheet1!$A:$A,1,0),3)</f>
        <v>3</v>
      </c>
    </row>
    <row r="2725" spans="1:25" hidden="1" x14ac:dyDescent="0.2">
      <c r="A2725" s="21" t="s">
        <v>9570</v>
      </c>
      <c r="B2725" s="21" t="s">
        <v>9571</v>
      </c>
      <c r="C2725" s="37" t="s">
        <v>4640</v>
      </c>
      <c r="D2725" s="26" t="str">
        <f>[1]!b_calc_yield(A2725,日期设置!$B$2,F2725,1,R2725,1,O2725,L2725,S2725,)</f>
        <v>Fetching...</v>
      </c>
      <c r="E2725" s="26">
        <f t="shared" si="84"/>
        <v>9.1935084459228822</v>
      </c>
      <c r="F2725" s="18">
        <f>[1]!b_dq_cleanprice($A2725,日期设置!B$2)</f>
        <v>100.6634</v>
      </c>
      <c r="G2725" s="18" t="str">
        <f t="shared" si="85"/>
        <v>3.68 + 1.68</v>
      </c>
      <c r="H2725" s="27">
        <f>[1]!b_dq_pctchange($A2725,日期设置!$B$2,1)/100</f>
        <v>0</v>
      </c>
      <c r="I2725" s="26">
        <f>[1]!b_pq_pctchange(A2725,日期设置!$B$4,日期设置!$B$2,1)</f>
        <v>0</v>
      </c>
      <c r="J2725" s="26">
        <f>[1]!b_pq_pctchange(A2725,日期设置!$C$4,日期设置!$B$2,1)</f>
        <v>0</v>
      </c>
      <c r="K2725" s="52">
        <f>[1]!b_dq_amount($A2725,日期设置!B$2,2,10000)</f>
        <v>0</v>
      </c>
      <c r="L2725" s="26">
        <f>[1]!b_info_latestpar(A2725,日期设置!$B$2)</f>
        <v>100</v>
      </c>
      <c r="M2725" s="6">
        <f>[1]!b_info_outstandingbalance($A2725,日期设置!B$2)</f>
        <v>2</v>
      </c>
      <c r="N2725" s="7" t="str">
        <f>[1]!b_info_latestissurercreditrating2(A2725,日期设置!$B$2,"102","1")</f>
        <v>AA</v>
      </c>
      <c r="O2725" s="8">
        <v>6</v>
      </c>
      <c r="P2725" s="9" t="str">
        <f>[1]!b_info_repurchasedate(A2725)</f>
        <v>2022-11-26</v>
      </c>
      <c r="Q2725" s="8" t="s">
        <v>17397</v>
      </c>
      <c r="R2725" s="2" t="str">
        <f>IF((--IF(P2725=0,Q2725,P2725))&gt;(--日期设置!$B$2),IF(P2725=0,Q2725,P2725),Q2725)</f>
        <v>2022-11-26</v>
      </c>
      <c r="S2725" s="2" t="s">
        <v>18580</v>
      </c>
      <c r="T2725" s="8">
        <f>[1]!b_anal_ptmyear($A2725,日期设置!$B$2)</f>
        <v>3.6821917808219178</v>
      </c>
      <c r="U2725" s="8">
        <f>[1]!b_anal_termifexercise($A2725,日期设置!B$2)</f>
        <v>1.6821917808219178</v>
      </c>
      <c r="V2725" s="10">
        <f>[1]!b_dq_dirtyprice(A2725,日期设置!$B$2)</f>
        <v>102.5702</v>
      </c>
      <c r="W2725" s="11">
        <f>IF(U2725=0,ROUNDUP((Q2725-日期设置!$B$2)/365,0),ROUNDUP((R2725-日期设置!$B$2)/365,0))</f>
        <v>2</v>
      </c>
      <c r="X2725" s="18">
        <f>_xlfn.IFNA(VLOOKUP(A2725,过往入选债券!A:D,4,0),2)</f>
        <v>2</v>
      </c>
      <c r="Y2725">
        <f>_xlfn.IFNA(VLOOKUP(C2725,[2]Sheet1!$A:$A,1,0),3)</f>
        <v>3</v>
      </c>
    </row>
    <row r="2726" spans="1:25" hidden="1" x14ac:dyDescent="0.2">
      <c r="A2726" s="21" t="s">
        <v>12816</v>
      </c>
      <c r="B2726" s="21" t="s">
        <v>12817</v>
      </c>
      <c r="C2726" s="37" t="s">
        <v>1385</v>
      </c>
      <c r="D2726" s="26" t="str">
        <f>[1]!b_calc_yield(A2726,日期设置!$B$2,F2726,1,R2726,1,O2726,L2726,S2726,)</f>
        <v>Fetching...</v>
      </c>
      <c r="E2726" s="26">
        <f t="shared" si="84"/>
        <v>26.339531776652848</v>
      </c>
      <c r="F2726" s="18">
        <f>[1]!b_dq_cleanprice($A2726,日期设置!B$2)</f>
        <v>39.055199999999999</v>
      </c>
      <c r="G2726" s="18" t="str">
        <f t="shared" si="85"/>
        <v>1.83 + 0</v>
      </c>
      <c r="H2726" s="27">
        <f>[1]!b_dq_pctchange($A2726,日期设置!$B$2,1)/100</f>
        <v>0</v>
      </c>
      <c r="I2726" s="26">
        <f>[1]!b_pq_pctchange(A2726,日期设置!$B$4,日期设置!$B$2,1)</f>
        <v>0</v>
      </c>
      <c r="J2726" s="26">
        <f>[1]!b_pq_pctchange(A2726,日期设置!$C$4,日期设置!$B$2,1)</f>
        <v>0</v>
      </c>
      <c r="K2726" s="52">
        <f>[1]!b_dq_amount($A2726,日期设置!B$2,2,10000)</f>
        <v>0</v>
      </c>
      <c r="L2726" s="26">
        <f>[1]!b_info_latestpar(A2726,日期设置!$B$2)</f>
        <v>40</v>
      </c>
      <c r="M2726" s="6">
        <f>[1]!b_info_outstandingbalance($A2726,日期设置!B$2)</f>
        <v>2.4</v>
      </c>
      <c r="N2726" s="7" t="str">
        <f>[1]!b_info_latestissurercreditrating2(A2726,日期设置!$B$2,"102","1")</f>
        <v>AA</v>
      </c>
      <c r="O2726" s="8">
        <v>4.87</v>
      </c>
      <c r="P2726" s="9">
        <f>[1]!b_info_repurchasedate(A2726)</f>
        <v>0</v>
      </c>
      <c r="Q2726" s="8" t="s">
        <v>15992</v>
      </c>
      <c r="R2726" s="2" t="str">
        <f>IF((--IF(P2726=0,Q2726,P2726))&gt;(--日期设置!$B$2),IF(P2726=0,Q2726,P2726),Q2726)</f>
        <v>2023-01-22</v>
      </c>
      <c r="S2726" s="2" t="s">
        <v>17780</v>
      </c>
      <c r="T2726" s="8">
        <f>[1]!b_anal_ptmyear($A2726,日期设置!$B$2)</f>
        <v>1.8383561643835615</v>
      </c>
      <c r="U2726" s="8">
        <f>[1]!b_anal_termifexercise($A2726,日期设置!B$2)</f>
        <v>0</v>
      </c>
      <c r="V2726" s="10">
        <f>[1]!b_dq_dirtyprice(A2726,日期设置!$B$2)</f>
        <v>39.370100000000001</v>
      </c>
      <c r="W2726" s="11">
        <f>IF(U2726=0,ROUNDUP((Q2726-日期设置!$B$2)/365,0),ROUNDUP((R2726-日期设置!$B$2)/365,0))</f>
        <v>2</v>
      </c>
      <c r="X2726" s="18">
        <f>_xlfn.IFNA(VLOOKUP(A2726,过往入选债券!A:D,4,0),2)</f>
        <v>2</v>
      </c>
      <c r="Y2726">
        <f>_xlfn.IFNA(VLOOKUP(C2726,[2]Sheet1!$A:$A,1,0),3)</f>
        <v>3</v>
      </c>
    </row>
    <row r="2727" spans="1:25" hidden="1" x14ac:dyDescent="0.2">
      <c r="A2727" s="21" t="s">
        <v>3744</v>
      </c>
      <c r="B2727" s="21" t="s">
        <v>3745</v>
      </c>
      <c r="C2727" s="37" t="s">
        <v>3746</v>
      </c>
      <c r="D2727" s="26" t="str">
        <f>[1]!b_calc_yield(A2727,日期设置!$B$2,F2727,1,R2727,1,O2727,L2727,S2727,)</f>
        <v>Fetching...</v>
      </c>
      <c r="E2727" s="26">
        <f t="shared" si="84"/>
        <v>9.5247787696393527</v>
      </c>
      <c r="F2727" s="18">
        <f>[1]!b_dq_cleanprice($A2727,日期设置!B$2)</f>
        <v>101.499</v>
      </c>
      <c r="G2727" s="18" t="str">
        <f t="shared" si="85"/>
        <v>3.74 + 1.74</v>
      </c>
      <c r="H2727" s="27">
        <f>[1]!b_dq_pctchange($A2727,日期设置!$B$2,1)/100</f>
        <v>0</v>
      </c>
      <c r="I2727" s="26">
        <f>[1]!b_pq_pctchange(A2727,日期设置!$B$4,日期设置!$B$2,1)</f>
        <v>0</v>
      </c>
      <c r="J2727" s="26">
        <f>[1]!b_pq_pctchange(A2727,日期设置!$C$4,日期设置!$B$2,1)</f>
        <v>0</v>
      </c>
      <c r="K2727" s="52">
        <f>[1]!b_dq_amount($A2727,日期设置!B$2,2,10000)</f>
        <v>0</v>
      </c>
      <c r="L2727" s="26">
        <f>[1]!b_info_latestpar(A2727,日期设置!$B$2)</f>
        <v>100</v>
      </c>
      <c r="M2727" s="6">
        <f>[1]!b_info_outstandingbalance($A2727,日期设置!B$2)</f>
        <v>2</v>
      </c>
      <c r="N2727" s="7">
        <f>[1]!b_info_latestissurercreditrating2(A2727,日期设置!$B$2,"102","1")</f>
        <v>0</v>
      </c>
      <c r="O2727" s="8">
        <v>6.5</v>
      </c>
      <c r="P2727" s="9" t="str">
        <f>[1]!b_info_repurchasedate(A2727)</f>
        <v>2022-12-18</v>
      </c>
      <c r="Q2727" s="8" t="s">
        <v>16420</v>
      </c>
      <c r="R2727" s="2" t="str">
        <f>IF((--IF(P2727=0,Q2727,P2727))&gt;(--日期设置!$B$2),IF(P2727=0,Q2727,P2727),Q2727)</f>
        <v>2022-12-18</v>
      </c>
      <c r="S2727" s="2" t="s">
        <v>18190</v>
      </c>
      <c r="T2727" s="8">
        <f>[1]!b_anal_ptmyear($A2727,日期设置!$B$2)</f>
        <v>3.7424657534246575</v>
      </c>
      <c r="U2727" s="8">
        <f>[1]!b_anal_termifexercise($A2727,日期设置!B$2)</f>
        <v>1.7424657534246575</v>
      </c>
      <c r="V2727" s="10">
        <f>[1]!b_dq_dirtyprice(A2727,日期设置!$B$2)</f>
        <v>103.173</v>
      </c>
      <c r="W2727" s="11">
        <f>IF(U2727=0,ROUNDUP((Q2727-日期设置!$B$2)/365,0),ROUNDUP((R2727-日期设置!$B$2)/365,0))</f>
        <v>2</v>
      </c>
      <c r="X2727" s="18">
        <f>_xlfn.IFNA(VLOOKUP(A2727,过往入选债券!A:D,4,0),2)</f>
        <v>2</v>
      </c>
      <c r="Y2727">
        <f>_xlfn.IFNA(VLOOKUP(C2727,[2]Sheet1!$A:$A,1,0),3)</f>
        <v>3</v>
      </c>
    </row>
    <row r="2728" spans="1:25" hidden="1" x14ac:dyDescent="0.2">
      <c r="A2728" s="21" t="s">
        <v>11578</v>
      </c>
      <c r="B2728" s="21" t="s">
        <v>11579</v>
      </c>
      <c r="C2728" s="37" t="s">
        <v>1032</v>
      </c>
      <c r="D2728" s="26" t="str">
        <f>[1]!b_calc_yield(A2728,日期设置!$B$2,F2728,1,R2728,1,O2728,L2728,S2728,)</f>
        <v>Fetching...</v>
      </c>
      <c r="E2728" s="26">
        <f t="shared" si="84"/>
        <v>4.7004140425464414</v>
      </c>
      <c r="F2728" s="18">
        <f>[1]!b_dq_cleanprice($A2728,日期设置!B$2)</f>
        <v>100</v>
      </c>
      <c r="G2728" s="18" t="str">
        <f t="shared" si="85"/>
        <v>0.84 + 0</v>
      </c>
      <c r="H2728" s="27">
        <f>[1]!b_dq_pctchange($A2728,日期设置!$B$2,1)/100</f>
        <v>0</v>
      </c>
      <c r="I2728" s="26">
        <f>[1]!b_pq_pctchange(A2728,日期设置!$B$4,日期设置!$B$2,1)</f>
        <v>0</v>
      </c>
      <c r="J2728" s="26">
        <f>[1]!b_pq_pctchange(A2728,日期设置!$C$4,日期设置!$B$2,1)</f>
        <v>0</v>
      </c>
      <c r="K2728" s="52">
        <f>[1]!b_dq_amount($A2728,日期设置!B$2,2,10000)</f>
        <v>0</v>
      </c>
      <c r="L2728" s="26">
        <f>[1]!b_info_latestpar(A2728,日期设置!$B$2)</f>
        <v>100</v>
      </c>
      <c r="M2728" s="6">
        <f>[1]!b_info_outstandingbalance($A2728,日期设置!B$2)</f>
        <v>10</v>
      </c>
      <c r="N2728" s="7">
        <f>[1]!b_info_latestissurercreditrating2(A2728,日期设置!$B$2,"102","1")</f>
        <v>0</v>
      </c>
      <c r="O2728" s="8">
        <v>5.6</v>
      </c>
      <c r="P2728" s="9">
        <f>[1]!b_info_repurchasedate(A2728)</f>
        <v>0</v>
      </c>
      <c r="Q2728" s="8" t="s">
        <v>16384</v>
      </c>
      <c r="R2728" s="2" t="str">
        <f>IF((--IF(P2728=0,Q2728,P2728))&gt;(--日期设置!$B$2),IF(P2728=0,Q2728,P2728),Q2728)</f>
        <v>2022-01-25</v>
      </c>
      <c r="S2728" s="2" t="s">
        <v>18160</v>
      </c>
      <c r="T2728" s="8">
        <f>[1]!b_anal_ptmyear($A2728,日期设置!$B$2)</f>
        <v>0.84657534246575339</v>
      </c>
      <c r="U2728" s="8">
        <f>[1]!b_anal_termifexercise($A2728,日期设置!B$2)</f>
        <v>0</v>
      </c>
      <c r="V2728" s="10">
        <f>[1]!b_dq_dirtyprice(A2728,日期设置!$B$2)</f>
        <v>100.8592</v>
      </c>
      <c r="W2728" s="11">
        <f>IF(U2728=0,ROUNDUP((Q2728-日期设置!$B$2)/365,0),ROUNDUP((R2728-日期设置!$B$2)/365,0))</f>
        <v>1</v>
      </c>
      <c r="X2728" s="18">
        <f>_xlfn.IFNA(VLOOKUP(A2728,过往入选债券!A:D,4,0),2)</f>
        <v>2</v>
      </c>
      <c r="Y2728">
        <f>_xlfn.IFNA(VLOOKUP(C2728,[2]Sheet1!$A:$A,1,0),3)</f>
        <v>3</v>
      </c>
    </row>
    <row r="2729" spans="1:25" hidden="1" x14ac:dyDescent="0.2">
      <c r="A2729" s="28" t="s">
        <v>19277</v>
      </c>
      <c r="B2729" s="28" t="s">
        <v>19278</v>
      </c>
      <c r="C2729" s="38" t="s">
        <v>4386</v>
      </c>
      <c r="D2729" s="26" t="str">
        <f>[1]!b_calc_yield(A2729,日期设置!$B$2,F2729,1,R2729,1,O2729,L2729,S2729,)</f>
        <v>Fetching...</v>
      </c>
      <c r="E2729" s="26">
        <f t="shared" si="84"/>
        <v>13.267405259374909</v>
      </c>
      <c r="F2729" s="18">
        <f>[1]!b_dq_cleanprice($A2729,日期设置!B$2)</f>
        <v>98.186700000000002</v>
      </c>
      <c r="G2729" s="18" t="str">
        <f t="shared" si="85"/>
        <v>2.43 + 0</v>
      </c>
      <c r="H2729" s="27">
        <f>[1]!b_dq_pctchange($A2729,日期设置!$B$2,1)/100</f>
        <v>0</v>
      </c>
      <c r="I2729" s="26">
        <f>[1]!b_pq_pctchange(A2729,日期设置!$B$4,日期设置!$B$2,1)</f>
        <v>0</v>
      </c>
      <c r="J2729" s="26">
        <f>[1]!b_pq_pctchange(A2729,日期设置!$C$4,日期设置!$B$2,1)</f>
        <v>0</v>
      </c>
      <c r="K2729" s="52">
        <f>[1]!b_dq_amount($A2729,日期设置!B$2,2,10000)</f>
        <v>0</v>
      </c>
      <c r="L2729" s="26">
        <f>[1]!b_info_latestpar(A2729,日期设置!$B$2)</f>
        <v>100</v>
      </c>
      <c r="M2729" s="6">
        <f>[1]!b_info_outstandingbalance($A2729,日期设置!B$2)</f>
        <v>3</v>
      </c>
      <c r="N2729" s="7">
        <f>[1]!b_info_latestissurercreditrating2(A2729,日期设置!$B$2,"102","1")</f>
        <v>0</v>
      </c>
      <c r="O2729" s="8">
        <v>4.75</v>
      </c>
      <c r="P2729" s="9">
        <f>[1]!b_info_repurchasedate(A2729)</f>
        <v>0</v>
      </c>
      <c r="Q2729" s="8" t="s">
        <v>17546</v>
      </c>
      <c r="R2729" s="2" t="str">
        <f>IF((--IF(P2729=0,Q2729,P2729))&gt;(--日期设置!$B$2),IF(P2729=0,Q2729,P2729),Q2729)</f>
        <v>2023-08-28</v>
      </c>
      <c r="S2729" s="31" t="s">
        <v>19230</v>
      </c>
      <c r="T2729" s="8">
        <f>[1]!b_anal_ptmyear($A2729,日期设置!$B$2)</f>
        <v>2.4356164383561643</v>
      </c>
      <c r="U2729" s="8">
        <f>[1]!b_anal_termifexercise($A2729,日期设置!B$2)</f>
        <v>0</v>
      </c>
      <c r="V2729" s="10">
        <f>[1]!b_dq_dirtyprice(A2729,日期设置!$B$2)</f>
        <v>100.86750000000001</v>
      </c>
      <c r="W2729" s="11">
        <f>IF(U2729=0,ROUNDUP((Q2729-日期设置!$B$2)/365,0),ROUNDUP((R2729-日期设置!$B$2)/365,0))</f>
        <v>3</v>
      </c>
      <c r="X2729" s="18">
        <f>_xlfn.IFNA(VLOOKUP(A2729,过往入选债券!A:D,4,0),2)</f>
        <v>2</v>
      </c>
      <c r="Y2729">
        <f>_xlfn.IFNA(VLOOKUP(C2729,[2]Sheet1!$A:$A,1,0),3)</f>
        <v>3</v>
      </c>
    </row>
    <row r="2730" spans="1:25" hidden="1" x14ac:dyDescent="0.2">
      <c r="A2730" s="28" t="s">
        <v>21590</v>
      </c>
      <c r="B2730" s="28" t="s">
        <v>21591</v>
      </c>
      <c r="C2730" s="39" t="s">
        <v>249</v>
      </c>
      <c r="D2730" s="26" t="str">
        <f>[1]!b_calc_yield(A2730,日期设置!$B$2,F2730,1,R2730,1,O2730,L2730,S2730,)</f>
        <v>Fetching...</v>
      </c>
      <c r="E2730" s="26">
        <f t="shared" si="84"/>
        <v>14.406138846825399</v>
      </c>
      <c r="F2730" s="18">
        <f>[1]!b_dq_cleanprice($A2730,日期设置!B$2)</f>
        <v>99.841200000000001</v>
      </c>
      <c r="G2730" s="18" t="str">
        <f t="shared" si="85"/>
        <v>2.63 + 2.63</v>
      </c>
      <c r="H2730" s="27">
        <f>[1]!b_dq_pctchange($A2730,日期设置!$B$2,1)/100</f>
        <v>0</v>
      </c>
      <c r="I2730" s="26">
        <f>[1]!b_pq_pctchange(A2730,日期设置!$B$4,日期设置!$B$2,1)</f>
        <v>0</v>
      </c>
      <c r="J2730" s="26">
        <f>[1]!b_pq_pctchange(A2730,日期设置!$C$4,日期设置!$B$2,1)</f>
        <v>0</v>
      </c>
      <c r="K2730" s="52">
        <f>[1]!b_dq_amount($A2730,日期设置!B$2,2,10000)</f>
        <v>0</v>
      </c>
      <c r="L2730" s="26">
        <f>[1]!b_info_latestpar(A2730,日期设置!$B$2)</f>
        <v>100</v>
      </c>
      <c r="M2730" s="6">
        <f>[1]!b_info_outstandingbalance($A2730,日期设置!B$2)</f>
        <v>5</v>
      </c>
      <c r="N2730" s="7" t="str">
        <f>[1]!b_info_latestissurercreditrating2(A2730,日期设置!$B$2,"102","1")</f>
        <v>AAA</v>
      </c>
      <c r="O2730" s="43">
        <v>5.5</v>
      </c>
      <c r="P2730" s="9">
        <f>[1]!b_info_repurchasedate(A2730)</f>
        <v>0</v>
      </c>
      <c r="Q2730" s="31" t="s">
        <v>17117</v>
      </c>
      <c r="R2730" s="2" t="str">
        <f>IF((--IF(P2730=0,Q2730,P2730))&gt;(--日期设置!$B$2),IF(P2730=0,Q2730,P2730),Q2730)</f>
        <v>2023-11-10</v>
      </c>
      <c r="S2730" s="31" t="s">
        <v>21684</v>
      </c>
      <c r="T2730" s="8">
        <f>[1]!b_anal_ptmyear($A2730,日期设置!$B$2)</f>
        <v>2.6383561643835618</v>
      </c>
      <c r="U2730" s="8">
        <f>[1]!b_anal_termifexercise($A2730,日期设置!B$2)</f>
        <v>2.6383561643835618</v>
      </c>
      <c r="V2730" s="10">
        <f>[1]!b_dq_dirtyprice(A2730,日期设置!$B$2)</f>
        <v>101.8302</v>
      </c>
      <c r="W2730" s="11">
        <f>IF(U2730=0,ROUNDUP((Q2730-日期设置!$B$2)/365,0),ROUNDUP((R2730-日期设置!$B$2)/365,0))</f>
        <v>3</v>
      </c>
      <c r="X2730" s="18">
        <f>_xlfn.IFNA(VLOOKUP(A2730,过往入选债券!A:D,4,0),2)</f>
        <v>2</v>
      </c>
      <c r="Y2730">
        <f>_xlfn.IFNA(VLOOKUP(C2730,[2]Sheet1!$A:$A,1,0),3)</f>
        <v>3</v>
      </c>
    </row>
    <row r="2731" spans="1:25" hidden="1" x14ac:dyDescent="0.2">
      <c r="A2731" s="21" t="s">
        <v>20224</v>
      </c>
      <c r="B2731" s="21" t="s">
        <v>20225</v>
      </c>
      <c r="C2731" s="37" t="s">
        <v>47</v>
      </c>
      <c r="D2731" s="26" t="str">
        <f>[1]!b_calc_yield(A2731,日期设置!$B$2,F2731,1,R2731,1,O2731,L2731,S2731,)</f>
        <v>Fetching...</v>
      </c>
      <c r="E2731" s="26">
        <f t="shared" si="84"/>
        <v>2.5246447796556382</v>
      </c>
      <c r="F2731" s="18">
        <f>[1]!b_dq_cleanprice($A2731,日期设置!B$2)</f>
        <v>99.344200000000001</v>
      </c>
      <c r="G2731" s="18" t="str">
        <f t="shared" si="85"/>
        <v>0.45 + 0</v>
      </c>
      <c r="H2731" s="27">
        <f>[1]!b_dq_pctchange($A2731,日期设置!$B$2,1)/100</f>
        <v>0</v>
      </c>
      <c r="I2731" s="26">
        <f>[1]!b_pq_pctchange(A2731,日期设置!$B$4,日期设置!$B$2,1)</f>
        <v>0</v>
      </c>
      <c r="J2731" s="26">
        <f>[1]!b_pq_pctchange(A2731,日期设置!$C$4,日期设置!$B$2,1)</f>
        <v>0</v>
      </c>
      <c r="K2731" s="52">
        <f>[1]!b_dq_amount($A2731,日期设置!B$2,2,10000)</f>
        <v>0</v>
      </c>
      <c r="L2731" s="26">
        <f>[1]!b_info_latestpar(A2731,日期设置!$B$2)</f>
        <v>100</v>
      </c>
      <c r="M2731" s="6">
        <f>[1]!b_info_outstandingbalance($A2731,日期设置!B$2)</f>
        <v>7</v>
      </c>
      <c r="N2731" s="7" t="str">
        <f>[1]!b_info_latestissurercreditrating2(A2731,日期设置!$B$2,"102","1")</f>
        <v>AA+</v>
      </c>
      <c r="O2731" s="8">
        <v>4.2</v>
      </c>
      <c r="P2731" s="9">
        <f>[1]!b_info_repurchasedate(A2731)</f>
        <v>0</v>
      </c>
      <c r="Q2731" s="8" t="s">
        <v>17729</v>
      </c>
      <c r="R2731" s="2" t="str">
        <f>IF((--IF(P2731=0,Q2731,P2731))&gt;(--日期设置!$B$2),IF(P2731=0,Q2731,P2731),Q2731)</f>
        <v>2021-09-04</v>
      </c>
      <c r="S2731" s="47" t="s">
        <v>16844</v>
      </c>
      <c r="T2731" s="8">
        <f>[1]!b_anal_ptmyear($A2731,日期设置!$B$2)</f>
        <v>0.45479452054794522</v>
      </c>
      <c r="U2731" s="8">
        <f>[1]!b_anal_termifexercise($A2731,日期设置!B$2)</f>
        <v>0</v>
      </c>
      <c r="V2731" s="10">
        <f>[1]!b_dq_dirtyprice(A2731,日期设置!$B$2)</f>
        <v>101.6341</v>
      </c>
      <c r="W2731" s="11">
        <f>IF(U2731=0,ROUNDUP((Q2731-日期设置!$B$2)/365,0),ROUNDUP((R2731-日期设置!$B$2)/365,0))</f>
        <v>1</v>
      </c>
      <c r="X2731" s="18">
        <f>_xlfn.IFNA(VLOOKUP(A2731,过往入选债券!A:D,4,0),2)</f>
        <v>2</v>
      </c>
      <c r="Y2731" s="45">
        <f>_xlfn.IFNA(VLOOKUP(C2731,[2]Sheet1!$A:$A,1,0),3)</f>
        <v>3</v>
      </c>
    </row>
    <row r="2732" spans="1:25" hidden="1" x14ac:dyDescent="0.2">
      <c r="A2732" s="28" t="s">
        <v>20578</v>
      </c>
      <c r="B2732" s="28" t="s">
        <v>20579</v>
      </c>
      <c r="C2732" s="39" t="s">
        <v>133</v>
      </c>
      <c r="D2732" s="26" t="str">
        <f>[1]!b_calc_yield(A2732,日期设置!$B$2,F2732,1,R2732,1,O2732,L2732,S2732,)</f>
        <v>Fetching...</v>
      </c>
      <c r="E2732" s="26">
        <f t="shared" si="84"/>
        <v>13.697169483382865</v>
      </c>
      <c r="F2732" s="18">
        <f>[1]!b_dq_cleanprice($A2732,日期设置!B$2)</f>
        <v>99.8</v>
      </c>
      <c r="G2732" s="18" t="str">
        <f t="shared" si="85"/>
        <v>2.52 + 0</v>
      </c>
      <c r="H2732" s="27">
        <f>[1]!b_dq_pctchange($A2732,日期设置!$B$2,1)/100</f>
        <v>0</v>
      </c>
      <c r="I2732" s="26">
        <f>[1]!b_pq_pctchange(A2732,日期设置!$B$4,日期设置!$B$2,1)</f>
        <v>0</v>
      </c>
      <c r="J2732" s="26">
        <f>[1]!b_pq_pctchange(A2732,日期设置!$C$4,日期设置!$B$2,1)</f>
        <v>0</v>
      </c>
      <c r="K2732" s="52">
        <f>[1]!b_dq_amount($A2732,日期设置!B$2,2,10000)</f>
        <v>0</v>
      </c>
      <c r="L2732" s="26">
        <f>[1]!b_info_latestpar(A2732,日期设置!$B$2)</f>
        <v>100</v>
      </c>
      <c r="M2732" s="6">
        <f>[1]!b_info_outstandingbalance($A2732,日期设置!B$2)</f>
        <v>5</v>
      </c>
      <c r="N2732" s="7" t="str">
        <f>[1]!b_info_latestissurercreditrating2(A2732,日期设置!$B$2,"102","1")</f>
        <v>AAA</v>
      </c>
      <c r="O2732" s="8">
        <v>5.48</v>
      </c>
      <c r="P2732" s="9">
        <f>[1]!b_info_repurchasedate(A2732)</f>
        <v>0</v>
      </c>
      <c r="Q2732" s="8" t="s">
        <v>17638</v>
      </c>
      <c r="R2732" s="2" t="str">
        <f>IF((--IF(P2732=0,Q2732,P2732))&gt;(--日期设置!$B$2),IF(P2732=0,Q2732,P2732),Q2732)</f>
        <v>2023-09-29</v>
      </c>
      <c r="S2732" s="31" t="s">
        <v>16690</v>
      </c>
      <c r="T2732" s="8">
        <f>[1]!b_anal_ptmyear($A2732,日期设置!$B$2)</f>
        <v>2.5232876712328767</v>
      </c>
      <c r="U2732" s="8">
        <f>[1]!b_anal_termifexercise($A2732,日期设置!B$2)</f>
        <v>0</v>
      </c>
      <c r="V2732" s="10">
        <f>[1]!b_dq_dirtyprice(A2732,日期设置!$B$2)</f>
        <v>102.41240000000001</v>
      </c>
      <c r="W2732" s="11">
        <f>IF(U2732=0,ROUNDUP((Q2732-日期设置!$B$2)/365,0),ROUNDUP((R2732-日期设置!$B$2)/365,0))</f>
        <v>3</v>
      </c>
      <c r="X2732" s="18">
        <f>_xlfn.IFNA(VLOOKUP(A2732,过往入选债券!A:D,4,0),2)</f>
        <v>2</v>
      </c>
      <c r="Y2732">
        <f>_xlfn.IFNA(VLOOKUP(C2732,[2]Sheet1!$A:$A,1,0),3)</f>
        <v>3</v>
      </c>
    </row>
    <row r="2733" spans="1:25" hidden="1" x14ac:dyDescent="0.2">
      <c r="A2733" s="21" t="s">
        <v>9371</v>
      </c>
      <c r="B2733" s="21" t="s">
        <v>9372</v>
      </c>
      <c r="C2733" s="37" t="s">
        <v>133</v>
      </c>
      <c r="D2733" s="26" t="str">
        <f>[1]!b_calc_yield(A2733,日期设置!$B$2,F2733,1,R2733,1,O2733,L2733,S2733,)</f>
        <v>Fetching...</v>
      </c>
      <c r="E2733" s="26">
        <f t="shared" si="84"/>
        <v>8.7003200886860412</v>
      </c>
      <c r="F2733" s="18">
        <f>[1]!b_dq_cleanprice($A2733,日期设置!B$2)</f>
        <v>98.3</v>
      </c>
      <c r="G2733" s="18" t="str">
        <f t="shared" si="85"/>
        <v>1.58 + 0</v>
      </c>
      <c r="H2733" s="27">
        <f>[1]!b_dq_pctchange($A2733,日期设置!$B$2,1)/100</f>
        <v>0</v>
      </c>
      <c r="I2733" s="26">
        <f>[1]!b_pq_pctchange(A2733,日期设置!$B$4,日期设置!$B$2,1)</f>
        <v>0</v>
      </c>
      <c r="J2733" s="26">
        <f>[1]!b_pq_pctchange(A2733,日期设置!$C$4,日期设置!$B$2,1)</f>
        <v>0.6003270789881473</v>
      </c>
      <c r="K2733" s="52">
        <f>[1]!b_dq_amount($A2733,日期设置!B$2,2,10000)</f>
        <v>0</v>
      </c>
      <c r="L2733" s="26">
        <f>[1]!b_info_latestpar(A2733,日期设置!$B$2)</f>
        <v>100</v>
      </c>
      <c r="M2733" s="6">
        <f>[1]!b_info_outstandingbalance($A2733,日期设置!B$2)</f>
        <v>15</v>
      </c>
      <c r="N2733" s="7" t="str">
        <f>[1]!b_info_latestissurercreditrating2(A2733,日期设置!$B$2,"102","1")</f>
        <v>AAA</v>
      </c>
      <c r="O2733" s="8">
        <v>4.42</v>
      </c>
      <c r="P2733" s="9">
        <f>[1]!b_info_repurchasedate(A2733)</f>
        <v>0</v>
      </c>
      <c r="Q2733" s="8" t="s">
        <v>16519</v>
      </c>
      <c r="R2733" s="2" t="str">
        <f>IF((--IF(P2733=0,Q2733,P2733))&gt;(--日期设置!$B$2),IF(P2733=0,Q2733,P2733),Q2733)</f>
        <v>2022-10-22</v>
      </c>
      <c r="S2733" s="2" t="s">
        <v>18462</v>
      </c>
      <c r="T2733" s="8">
        <f>[1]!b_anal_ptmyear($A2733,日期设置!$B$2)</f>
        <v>1.5863013698630137</v>
      </c>
      <c r="U2733" s="8">
        <f>[1]!b_anal_termifexercise($A2733,日期设置!B$2)</f>
        <v>0</v>
      </c>
      <c r="V2733" s="10">
        <f>[1]!b_dq_dirtyprice(A2733,日期设置!$B$2)</f>
        <v>100.1285</v>
      </c>
      <c r="W2733" s="11">
        <f>IF(U2733=0,ROUNDUP((Q2733-日期设置!$B$2)/365,0),ROUNDUP((R2733-日期设置!$B$2)/365,0))</f>
        <v>2</v>
      </c>
      <c r="X2733" s="18">
        <f>_xlfn.IFNA(VLOOKUP(A2733,过往入选债券!A:D,4,0),2)</f>
        <v>2</v>
      </c>
      <c r="Y2733">
        <f>_xlfn.IFNA(VLOOKUP(C2733,[2]Sheet1!$A:$A,1,0),3)</f>
        <v>3</v>
      </c>
    </row>
    <row r="2734" spans="1:25" hidden="1" x14ac:dyDescent="0.2">
      <c r="A2734" s="21" t="s">
        <v>3312</v>
      </c>
      <c r="B2734" s="21" t="s">
        <v>3313</v>
      </c>
      <c r="C2734" s="37" t="s">
        <v>218</v>
      </c>
      <c r="D2734" s="26" t="str">
        <f>[1]!b_calc_yield(A2734,日期设置!$B$2,F2734,1,R2734,1,O2734,L2734,S2734,)</f>
        <v>Fetching...</v>
      </c>
      <c r="E2734" s="26">
        <f t="shared" si="84"/>
        <v>7.3399335358832918</v>
      </c>
      <c r="F2734" s="18">
        <f>[1]!b_dq_cleanprice($A2734,日期设置!B$2)</f>
        <v>100.2208</v>
      </c>
      <c r="G2734" s="18" t="str">
        <f t="shared" si="85"/>
        <v>1.36 + 0</v>
      </c>
      <c r="H2734" s="27">
        <f>[1]!b_dq_pctchange($A2734,日期设置!$B$2,1)/100</f>
        <v>0</v>
      </c>
      <c r="I2734" s="26">
        <f>[1]!b_pq_pctchange(A2734,日期设置!$B$4,日期设置!$B$2,1)</f>
        <v>0</v>
      </c>
      <c r="J2734" s="26">
        <f>[1]!b_pq_pctchange(A2734,日期设置!$C$4,日期设置!$B$2,1)</f>
        <v>-0.17371348431001249</v>
      </c>
      <c r="K2734" s="52">
        <f>[1]!b_dq_amount($A2734,日期设置!B$2,2,10000)</f>
        <v>0</v>
      </c>
      <c r="L2734" s="26">
        <f>[1]!b_info_latestpar(A2734,日期设置!$B$2)</f>
        <v>100</v>
      </c>
      <c r="M2734" s="6">
        <f>[1]!b_info_outstandingbalance($A2734,日期设置!B$2)</f>
        <v>5</v>
      </c>
      <c r="N2734" s="7">
        <f>[1]!b_info_latestissurercreditrating2(A2734,日期设置!$B$2,"102","1")</f>
        <v>0</v>
      </c>
      <c r="O2734" s="8">
        <v>5.75</v>
      </c>
      <c r="P2734" s="9">
        <f>[1]!b_info_repurchasedate(A2734)</f>
        <v>0</v>
      </c>
      <c r="Q2734" s="8" t="s">
        <v>16589</v>
      </c>
      <c r="R2734" s="2" t="str">
        <f>IF((--IF(P2734=0,Q2734,P2734))&gt;(--日期设置!$B$2),IF(P2734=0,Q2734,P2734),Q2734)</f>
        <v>2022-08-02</v>
      </c>
      <c r="S2734" s="2" t="s">
        <v>18338</v>
      </c>
      <c r="T2734" s="8">
        <f>[1]!b_anal_ptmyear($A2734,日期设置!$B$2)</f>
        <v>1.3643835616438356</v>
      </c>
      <c r="U2734" s="8">
        <f>[1]!b_anal_termifexercise($A2734,日期设置!B$2)</f>
        <v>0</v>
      </c>
      <c r="V2734" s="10">
        <f>[1]!b_dq_dirtyprice(A2734,日期设置!$B$2)</f>
        <v>103.87560000000001</v>
      </c>
      <c r="W2734" s="11">
        <f>IF(U2734=0,ROUNDUP((Q2734-日期设置!$B$2)/365,0),ROUNDUP((R2734-日期设置!$B$2)/365,0))</f>
        <v>2</v>
      </c>
      <c r="X2734" s="18">
        <f>_xlfn.IFNA(VLOOKUP(A2734,过往入选债券!A:D,4,0),2)</f>
        <v>2</v>
      </c>
      <c r="Y2734">
        <f>_xlfn.IFNA(VLOOKUP(C2734,[2]Sheet1!$A:$A,1,0),3)</f>
        <v>3</v>
      </c>
    </row>
    <row r="2735" spans="1:25" hidden="1" x14ac:dyDescent="0.2">
      <c r="A2735" s="21" t="s">
        <v>8848</v>
      </c>
      <c r="B2735" s="21" t="s">
        <v>8849</v>
      </c>
      <c r="C2735" s="37" t="s">
        <v>38</v>
      </c>
      <c r="D2735" s="26" t="str">
        <f>[1]!b_calc_yield(A2735,日期设置!$B$2,F2735,1,R2735,1,O2735,L2735,S2735,)</f>
        <v>Fetching...</v>
      </c>
      <c r="E2735" s="26">
        <f t="shared" si="84"/>
        <v>7.0625875629280133</v>
      </c>
      <c r="F2735" s="18">
        <f>[1]!b_dq_cleanprice($A2735,日期设置!B$2)</f>
        <v>100.4</v>
      </c>
      <c r="G2735" s="18" t="str">
        <f t="shared" si="85"/>
        <v>1.31 + 0</v>
      </c>
      <c r="H2735" s="27">
        <f>[1]!b_dq_pctchange($A2735,日期设置!$B$2,1)/100</f>
        <v>0</v>
      </c>
      <c r="I2735" s="26">
        <f>[1]!b_pq_pctchange(A2735,日期设置!$B$4,日期设置!$B$2,1)</f>
        <v>0</v>
      </c>
      <c r="J2735" s="26">
        <f>[1]!b_pq_pctchange(A2735,日期设置!$C$4,日期设置!$B$2,1)</f>
        <v>-0.50776713268141427</v>
      </c>
      <c r="K2735" s="52">
        <f>[1]!b_dq_amount($A2735,日期设置!B$2,2,10000)</f>
        <v>0</v>
      </c>
      <c r="L2735" s="26">
        <f>[1]!b_info_latestpar(A2735,日期设置!$B$2)</f>
        <v>100</v>
      </c>
      <c r="M2735" s="6">
        <f>[1]!b_info_outstandingbalance($A2735,日期设置!B$2)</f>
        <v>6.5</v>
      </c>
      <c r="N2735" s="7" t="str">
        <f>[1]!b_info_latestissurercreditrating2(A2735,日期设置!$B$2,"102","1")</f>
        <v>AA</v>
      </c>
      <c r="O2735" s="8">
        <v>5.9</v>
      </c>
      <c r="P2735" s="9">
        <f>[1]!b_info_repurchasedate(A2735)</f>
        <v>0</v>
      </c>
      <c r="Q2735" s="8" t="s">
        <v>16117</v>
      </c>
      <c r="R2735" s="2" t="str">
        <f>IF((--IF(P2735=0,Q2735,P2735))&gt;(--日期设置!$B$2),IF(P2735=0,Q2735,P2735),Q2735)</f>
        <v>2022-07-16</v>
      </c>
      <c r="S2735" s="2" t="s">
        <v>17903</v>
      </c>
      <c r="T2735" s="8">
        <f>[1]!b_anal_ptmyear($A2735,日期设置!$B$2)</f>
        <v>1.3178082191780822</v>
      </c>
      <c r="U2735" s="8">
        <f>[1]!b_anal_termifexercise($A2735,日期设置!B$2)</f>
        <v>0</v>
      </c>
      <c r="V2735" s="10">
        <f>[1]!b_dq_dirtyprice(A2735,日期设置!$B$2)</f>
        <v>104.42489999999999</v>
      </c>
      <c r="W2735" s="11">
        <f>IF(U2735=0,ROUNDUP((Q2735-日期设置!$B$2)/365,0),ROUNDUP((R2735-日期设置!$B$2)/365,0))</f>
        <v>2</v>
      </c>
      <c r="X2735" s="18">
        <f>_xlfn.IFNA(VLOOKUP(A2735,过往入选债券!A:D,4,0),2)</f>
        <v>2</v>
      </c>
      <c r="Y2735">
        <f>_xlfn.IFNA(VLOOKUP(C2735,[2]Sheet1!$A:$A,1,0),3)</f>
        <v>3</v>
      </c>
    </row>
    <row r="2736" spans="1:25" hidden="1" x14ac:dyDescent="0.2">
      <c r="A2736" s="21" t="s">
        <v>1139</v>
      </c>
      <c r="B2736" s="21" t="s">
        <v>1140</v>
      </c>
      <c r="C2736" s="37" t="s">
        <v>690</v>
      </c>
      <c r="D2736" s="26" t="str">
        <f>[1]!b_calc_yield(A2736,日期设置!$B$2,F2736,1,R2736,1,O2736,L2736,S2736,)</f>
        <v>Fetching...</v>
      </c>
      <c r="E2736" s="26">
        <f t="shared" si="84"/>
        <v>5.3561925036113456</v>
      </c>
      <c r="F2736" s="18">
        <f>[1]!b_dq_cleanprice($A2736,日期设置!B$2)</f>
        <v>99.883300000000006</v>
      </c>
      <c r="G2736" s="18" t="str">
        <f t="shared" si="85"/>
        <v>1.01 + 0</v>
      </c>
      <c r="H2736" s="27">
        <f>[1]!b_dq_pctchange($A2736,日期设置!$B$2,1)/100</f>
        <v>0</v>
      </c>
      <c r="I2736" s="26">
        <f>[1]!b_pq_pctchange(A2736,日期设置!$B$4,日期设置!$B$2,1)</f>
        <v>0</v>
      </c>
      <c r="J2736" s="26">
        <f>[1]!b_pq_pctchange(A2736,日期设置!$C$4,日期设置!$B$2,1)</f>
        <v>0</v>
      </c>
      <c r="K2736" s="52">
        <f>[1]!b_dq_amount($A2736,日期设置!B$2,2,10000)</f>
        <v>0</v>
      </c>
      <c r="L2736" s="26">
        <f>[1]!b_info_latestpar(A2736,日期设置!$B$2)</f>
        <v>100</v>
      </c>
      <c r="M2736" s="6">
        <f>[1]!b_info_outstandingbalance($A2736,日期设置!B$2)</f>
        <v>10</v>
      </c>
      <c r="N2736" s="7">
        <f>[1]!b_info_latestissurercreditrating2(A2736,日期设置!$B$2,"102","1")</f>
        <v>0</v>
      </c>
      <c r="O2736" s="8">
        <v>5.43</v>
      </c>
      <c r="P2736" s="9">
        <f>[1]!b_info_repurchasedate(A2736)</f>
        <v>0</v>
      </c>
      <c r="Q2736" s="8" t="s">
        <v>16249</v>
      </c>
      <c r="R2736" s="2" t="str">
        <f>IF((--IF(P2736=0,Q2736,P2736))&gt;(--日期设置!$B$2),IF(P2736=0,Q2736,P2736),Q2736)</f>
        <v>2022-03-28</v>
      </c>
      <c r="S2736" s="2" t="s">
        <v>18996</v>
      </c>
      <c r="T2736" s="8">
        <f>[1]!b_anal_ptmyear($A2736,日期设置!$B$2)</f>
        <v>1.0164383561643835</v>
      </c>
      <c r="U2736" s="8">
        <f>[1]!b_anal_termifexercise($A2736,日期设置!B$2)</f>
        <v>0</v>
      </c>
      <c r="V2736" s="10">
        <f>[1]!b_dq_dirtyprice(A2736,日期设置!$B$2)</f>
        <v>105.224</v>
      </c>
      <c r="W2736" s="11">
        <f>IF(U2736=0,ROUNDUP((Q2736-日期设置!$B$2)/365,0),ROUNDUP((R2736-日期设置!$B$2)/365,0))</f>
        <v>2</v>
      </c>
      <c r="X2736" s="18">
        <f>_xlfn.IFNA(VLOOKUP(A2736,过往入选债券!A:D,4,0),2)</f>
        <v>2</v>
      </c>
      <c r="Y2736">
        <f>_xlfn.IFNA(VLOOKUP(C2736,[2]Sheet1!$A:$A,1,0),3)</f>
        <v>3</v>
      </c>
    </row>
    <row r="2737" spans="1:25" hidden="1" x14ac:dyDescent="0.2">
      <c r="A2737" s="21" t="s">
        <v>10449</v>
      </c>
      <c r="B2737" s="21" t="s">
        <v>10450</v>
      </c>
      <c r="C2737" s="37" t="s">
        <v>4815</v>
      </c>
      <c r="D2737" s="26" t="str">
        <f>[1]!b_calc_yield(A2737,日期设置!$B$2,F2737,1,R2737,1,O2737,L2737,S2737,)</f>
        <v>Fetching...</v>
      </c>
      <c r="E2737" s="26">
        <f t="shared" si="84"/>
        <v>10.803828928364778</v>
      </c>
      <c r="F2737" s="18">
        <f>[1]!b_dq_cleanprice($A2737,日期设置!B$2)</f>
        <v>103.155</v>
      </c>
      <c r="G2737" s="18" t="str">
        <f t="shared" si="85"/>
        <v>2.08 + 0</v>
      </c>
      <c r="H2737" s="27">
        <f>[1]!b_dq_pctchange($A2737,日期设置!$B$2,1)/100</f>
        <v>0</v>
      </c>
      <c r="I2737" s="26">
        <f>[1]!b_pq_pctchange(A2737,日期设置!$B$4,日期设置!$B$2,1)</f>
        <v>0</v>
      </c>
      <c r="J2737" s="26">
        <f>[1]!b_pq_pctchange(A2737,日期设置!$C$4,日期设置!$B$2,1)</f>
        <v>0</v>
      </c>
      <c r="K2737" s="52">
        <f>[1]!b_dq_amount($A2737,日期设置!B$2,2,10000)</f>
        <v>0</v>
      </c>
      <c r="L2737" s="26">
        <f>[1]!b_info_latestpar(A2737,日期设置!$B$2)</f>
        <v>100</v>
      </c>
      <c r="M2737" s="6">
        <f>[1]!b_info_outstandingbalance($A2737,日期设置!B$2)</f>
        <v>3</v>
      </c>
      <c r="N2737" s="7" t="str">
        <f>[1]!b_info_latestissurercreditrating2(A2737,日期设置!$B$2,"102","1")</f>
        <v>AA</v>
      </c>
      <c r="O2737" s="8">
        <v>7.2</v>
      </c>
      <c r="P2737" s="9">
        <f>[1]!b_info_repurchasedate(A2737)</f>
        <v>0</v>
      </c>
      <c r="Q2737" s="8" t="s">
        <v>16429</v>
      </c>
      <c r="R2737" s="2" t="str">
        <f>IF((--IF(P2737=0,Q2737,P2737))&gt;(--日期设置!$B$2),IF(P2737=0,Q2737,P2737),Q2737)</f>
        <v>2023-04-22</v>
      </c>
      <c r="S2737" s="2" t="s">
        <v>18199</v>
      </c>
      <c r="T2737" s="8">
        <f>[1]!b_anal_ptmyear($A2737,日期设置!$B$2)</f>
        <v>2.0849315068493151</v>
      </c>
      <c r="U2737" s="8">
        <f>[1]!b_anal_termifexercise($A2737,日期设置!B$2)</f>
        <v>0</v>
      </c>
      <c r="V2737" s="10">
        <f>[1]!b_dq_dirtyprice(A2737,日期设置!$B$2)</f>
        <v>109.7435</v>
      </c>
      <c r="W2737" s="11">
        <f>IF(U2737=0,ROUNDUP((Q2737-日期设置!$B$2)/365,0),ROUNDUP((R2737-日期设置!$B$2)/365,0))</f>
        <v>3</v>
      </c>
      <c r="X2737" s="18">
        <f>_xlfn.IFNA(VLOOKUP(A2737,过往入选债券!A:D,4,0),2)</f>
        <v>2</v>
      </c>
      <c r="Y2737">
        <f>_xlfn.IFNA(VLOOKUP(C2737,[2]Sheet1!$A:$A,1,0),3)</f>
        <v>3</v>
      </c>
    </row>
    <row r="2738" spans="1:25" hidden="1" x14ac:dyDescent="0.2">
      <c r="A2738" s="21" t="s">
        <v>7973</v>
      </c>
      <c r="B2738" s="21" t="s">
        <v>7974</v>
      </c>
      <c r="C2738" s="37" t="s">
        <v>5974</v>
      </c>
      <c r="D2738" s="26" t="str">
        <f>[1]!b_calc_yield(A2738,日期设置!$B$2,F2738,1,R2738,1,O2738,L2738,S2738,)</f>
        <v>Fetching...</v>
      </c>
      <c r="E2738" s="26">
        <f t="shared" si="84"/>
        <v>5.2450470765671442</v>
      </c>
      <c r="F2738" s="18">
        <f>[1]!b_dq_cleanprice($A2738,日期设置!B$2)</f>
        <v>101.8715</v>
      </c>
      <c r="G2738" s="18" t="str">
        <f t="shared" si="85"/>
        <v>1.01 + 0</v>
      </c>
      <c r="H2738" s="27">
        <f>[1]!b_dq_pctchange($A2738,日期设置!$B$2,1)/100</f>
        <v>0</v>
      </c>
      <c r="I2738" s="26">
        <f>[1]!b_pq_pctchange(A2738,日期设置!$B$4,日期设置!$B$2,1)</f>
        <v>0</v>
      </c>
      <c r="J2738" s="26">
        <f>[1]!b_pq_pctchange(A2738,日期设置!$C$4,日期设置!$B$2,1)</f>
        <v>-0.28103360852635945</v>
      </c>
      <c r="K2738" s="52">
        <f>[1]!b_dq_amount($A2738,日期设置!B$2,2,10000)</f>
        <v>0</v>
      </c>
      <c r="L2738" s="26">
        <f>[1]!b_info_latestpar(A2738,日期设置!$B$2)</f>
        <v>100</v>
      </c>
      <c r="M2738" s="6">
        <f>[1]!b_info_outstandingbalance($A2738,日期设置!B$2)</f>
        <v>5</v>
      </c>
      <c r="N2738" s="7" t="str">
        <f>[1]!b_info_latestissurercreditrating2(A2738,日期设置!$B$2,"102","1")</f>
        <v>AA+</v>
      </c>
      <c r="O2738" s="8">
        <v>7.5</v>
      </c>
      <c r="P2738" s="9">
        <f>[1]!b_info_repurchasedate(A2738)</f>
        <v>0</v>
      </c>
      <c r="Q2738" s="8" t="s">
        <v>16101</v>
      </c>
      <c r="R2738" s="2" t="str">
        <f>IF((--IF(P2738=0,Q2738,P2738))&gt;(--日期设置!$B$2),IF(P2738=0,Q2738,P2738),Q2738)</f>
        <v>2022-03-27</v>
      </c>
      <c r="S2738" s="2" t="s">
        <v>17886</v>
      </c>
      <c r="T2738" s="8">
        <f>[1]!b_anal_ptmyear($A2738,日期设置!$B$2)</f>
        <v>1.0136986301369864</v>
      </c>
      <c r="U2738" s="8">
        <f>[1]!b_anal_termifexercise($A2738,日期设置!B$2)</f>
        <v>0</v>
      </c>
      <c r="V2738" s="10">
        <f>[1]!b_dq_dirtyprice(A2738,日期设置!$B$2)</f>
        <v>109.2688</v>
      </c>
      <c r="W2738" s="11">
        <f>IF(U2738=0,ROUNDUP((Q2738-日期设置!$B$2)/365,0),ROUNDUP((R2738-日期设置!$B$2)/365,0))</f>
        <v>2</v>
      </c>
      <c r="X2738" s="18">
        <f>_xlfn.IFNA(VLOOKUP(A2738,过往入选债券!A:D,4,0),2)</f>
        <v>2</v>
      </c>
      <c r="Y2738">
        <f>_xlfn.IFNA(VLOOKUP(C2738,[2]Sheet1!$A:$A,1,0),3)</f>
        <v>3</v>
      </c>
    </row>
    <row r="2739" spans="1:25" hidden="1" x14ac:dyDescent="0.2">
      <c r="A2739" s="21" t="s">
        <v>2751</v>
      </c>
      <c r="B2739" s="21" t="s">
        <v>2752</v>
      </c>
      <c r="C2739" s="37" t="s">
        <v>142</v>
      </c>
      <c r="D2739" s="26" t="str">
        <f>[1]!b_calc_yield(A2739,日期设置!$B$2,F2739,1,R2739,1,O2739,L2739,S2739,)</f>
        <v>Fetching...</v>
      </c>
      <c r="E2739" s="26">
        <f t="shared" si="84"/>
        <v>5.7899122303945116</v>
      </c>
      <c r="F2739" s="18">
        <f>[1]!b_dq_cleanprice($A2739,日期设置!B$2)</f>
        <v>100.2483</v>
      </c>
      <c r="G2739" s="18" t="str">
        <f t="shared" si="85"/>
        <v>1.09 + 0</v>
      </c>
      <c r="H2739" s="27">
        <f>[1]!b_dq_pctchange($A2739,日期设置!$B$2,1)/100</f>
        <v>0</v>
      </c>
      <c r="I2739" s="26">
        <f>[1]!b_pq_pctchange(A2739,日期设置!$B$4,日期设置!$B$2,1)</f>
        <v>0</v>
      </c>
      <c r="J2739" s="26">
        <f>[1]!b_pq_pctchange(A2739,日期设置!$C$4,日期设置!$B$2,1)</f>
        <v>0.12814622453055918</v>
      </c>
      <c r="K2739" s="52">
        <f>[1]!b_dq_amount($A2739,日期设置!B$2,2,10000)</f>
        <v>0</v>
      </c>
      <c r="L2739" s="26">
        <f>[1]!b_info_latestpar(A2739,日期设置!$B$2)</f>
        <v>100</v>
      </c>
      <c r="M2739" s="6">
        <f>[1]!b_info_outstandingbalance($A2739,日期设置!B$2)</f>
        <v>5</v>
      </c>
      <c r="N2739" s="7">
        <f>[1]!b_info_latestissurercreditrating2(A2739,日期设置!$B$2,"102","1")</f>
        <v>0</v>
      </c>
      <c r="O2739" s="8">
        <v>5.8</v>
      </c>
      <c r="P2739" s="9">
        <f>[1]!b_info_repurchasedate(A2739)</f>
        <v>0</v>
      </c>
      <c r="Q2739" s="8" t="s">
        <v>16423</v>
      </c>
      <c r="R2739" s="2" t="str">
        <f>IF((--IF(P2739=0,Q2739,P2739))&gt;(--日期设置!$B$2),IF(P2739=0,Q2739,P2739),Q2739)</f>
        <v>2022-04-26</v>
      </c>
      <c r="S2739" s="2" t="s">
        <v>17815</v>
      </c>
      <c r="T2739" s="8">
        <f>[1]!b_anal_ptmyear($A2739,日期设置!$B$2)</f>
        <v>1.095890410958904</v>
      </c>
      <c r="U2739" s="8">
        <f>[1]!b_anal_termifexercise($A2739,日期设置!B$2)</f>
        <v>0</v>
      </c>
      <c r="V2739" s="10">
        <f>[1]!b_dq_dirtyprice(A2739,日期设置!$B$2)</f>
        <v>105.49209999999999</v>
      </c>
      <c r="W2739" s="11">
        <f>IF(U2739=0,ROUNDUP((Q2739-日期设置!$B$2)/365,0),ROUNDUP((R2739-日期设置!$B$2)/365,0))</f>
        <v>2</v>
      </c>
      <c r="X2739" s="18">
        <f>_xlfn.IFNA(VLOOKUP(A2739,过往入选债券!A:D,4,0),2)</f>
        <v>2</v>
      </c>
      <c r="Y2739">
        <f>_xlfn.IFNA(VLOOKUP(C2739,[2]Sheet1!$A:$A,1,0),3)</f>
        <v>3</v>
      </c>
    </row>
    <row r="2740" spans="1:25" hidden="1" x14ac:dyDescent="0.2">
      <c r="A2740" s="21" t="s">
        <v>4007</v>
      </c>
      <c r="B2740" s="21" t="s">
        <v>4008</v>
      </c>
      <c r="C2740" s="37" t="s">
        <v>3749</v>
      </c>
      <c r="D2740" s="26" t="str">
        <f>[1]!b_calc_yield(A2740,日期设置!$B$2,F2740,1,R2740,1,O2740,L2740,S2740,)</f>
        <v>Fetching...</v>
      </c>
      <c r="E2740" s="26">
        <f t="shared" si="84"/>
        <v>10.866560780979405</v>
      </c>
      <c r="F2740" s="18">
        <f>[1]!b_dq_cleanprice($A2740,日期设置!B$2)</f>
        <v>98.7</v>
      </c>
      <c r="G2740" s="18" t="str">
        <f t="shared" si="85"/>
        <v>3.95 + 1.95</v>
      </c>
      <c r="H2740" s="27">
        <f>[1]!b_dq_pctchange($A2740,日期设置!$B$2,1)/100</f>
        <v>0</v>
      </c>
      <c r="I2740" s="26">
        <f>[1]!b_pq_pctchange(A2740,日期设置!$B$4,日期设置!$B$2,1)</f>
        <v>0</v>
      </c>
      <c r="J2740" s="26">
        <f>[1]!b_pq_pctchange(A2740,日期设置!$C$4,日期设置!$B$2,1)</f>
        <v>0</v>
      </c>
      <c r="K2740" s="52">
        <f>[1]!b_dq_amount($A2740,日期设置!B$2,2,10000)</f>
        <v>0</v>
      </c>
      <c r="L2740" s="26">
        <f>[1]!b_info_latestpar(A2740,日期设置!$B$2)</f>
        <v>100</v>
      </c>
      <c r="M2740" s="6">
        <f>[1]!b_info_outstandingbalance($A2740,日期设置!B$2)</f>
        <v>5</v>
      </c>
      <c r="N2740" s="7">
        <f>[1]!b_info_latestissurercreditrating2(A2740,日期设置!$B$2,"102","1")</f>
        <v>0</v>
      </c>
      <c r="O2740" s="8">
        <v>4.83</v>
      </c>
      <c r="P2740" s="9" t="str">
        <f>[1]!b_info_repurchasedate(A2740)</f>
        <v>2023-03-06</v>
      </c>
      <c r="Q2740" s="8" t="s">
        <v>15996</v>
      </c>
      <c r="R2740" s="2" t="str">
        <f>IF((--IF(P2740=0,Q2740,P2740))&gt;(--日期设置!$B$2),IF(P2740=0,Q2740,P2740),Q2740)</f>
        <v>2023-03-06</v>
      </c>
      <c r="S2740" s="2" t="s">
        <v>17784</v>
      </c>
      <c r="T2740" s="8">
        <f>[1]!b_anal_ptmyear($A2740,日期设置!$B$2)</f>
        <v>3.956164383561644</v>
      </c>
      <c r="U2740" s="8">
        <f>[1]!b_anal_termifexercise($A2740,日期设置!B$2)</f>
        <v>1.9561643835616438</v>
      </c>
      <c r="V2740" s="10">
        <f>[1]!b_dq_dirtyprice(A2740,日期设置!$B$2)</f>
        <v>98.911699999999996</v>
      </c>
      <c r="W2740" s="11">
        <f>IF(U2740=0,ROUNDUP((Q2740-日期设置!$B$2)/365,0),ROUNDUP((R2740-日期设置!$B$2)/365,0))</f>
        <v>2</v>
      </c>
      <c r="X2740" s="18">
        <f>_xlfn.IFNA(VLOOKUP(A2740,过往入选债券!A:D,4,0),2)</f>
        <v>2</v>
      </c>
      <c r="Y2740">
        <f>_xlfn.IFNA(VLOOKUP(C2740,[2]Sheet1!$A:$A,1,0),3)</f>
        <v>3</v>
      </c>
    </row>
    <row r="2741" spans="1:25" hidden="1" x14ac:dyDescent="0.2">
      <c r="A2741" s="21" t="s">
        <v>13274</v>
      </c>
      <c r="B2741" s="21" t="s">
        <v>13275</v>
      </c>
      <c r="C2741" s="37" t="s">
        <v>1414</v>
      </c>
      <c r="D2741" s="26" t="str">
        <f>[1]!b_calc_yield(A2741,日期设置!$B$2,F2741,1,R2741,1,O2741,L2741,S2741,)</f>
        <v>Fetching...</v>
      </c>
      <c r="E2741" s="26">
        <f t="shared" si="84"/>
        <v>23.958981153502947</v>
      </c>
      <c r="F2741" s="18">
        <f>[1]!b_dq_cleanprice($A2741,日期设置!B$2)</f>
        <v>57.395200000000003</v>
      </c>
      <c r="G2741" s="18" t="str">
        <f t="shared" si="85"/>
        <v>2.33 + 0</v>
      </c>
      <c r="H2741" s="27">
        <f>[1]!b_dq_pctchange($A2741,日期设置!$B$2,1)/100</f>
        <v>0</v>
      </c>
      <c r="I2741" s="26">
        <f>[1]!b_pq_pctchange(A2741,日期设置!$B$4,日期设置!$B$2,1)</f>
        <v>-8.3623693379719834E-3</v>
      </c>
      <c r="J2741" s="26">
        <f>[1]!b_pq_pctchange(A2741,日期设置!$C$4,日期设置!$B$2,1)</f>
        <v>-1.2023678987566564</v>
      </c>
      <c r="K2741" s="52">
        <f>[1]!b_dq_amount($A2741,日期设置!B$2,2,10000)</f>
        <v>0</v>
      </c>
      <c r="L2741" s="26">
        <f>[1]!b_info_latestpar(A2741,日期设置!$B$2)</f>
        <v>60</v>
      </c>
      <c r="M2741" s="6">
        <f>[1]!b_info_outstandingbalance($A2741,日期设置!B$2)</f>
        <v>12</v>
      </c>
      <c r="N2741" s="7" t="str">
        <f>[1]!b_info_latestissurercreditrating2(A2741,日期设置!$B$2,"102","1")</f>
        <v>AA</v>
      </c>
      <c r="O2741" s="8">
        <v>4.45</v>
      </c>
      <c r="P2741" s="9">
        <f>[1]!b_info_repurchasedate(A2741)</f>
        <v>0</v>
      </c>
      <c r="Q2741" s="8" t="s">
        <v>16317</v>
      </c>
      <c r="R2741" s="2" t="str">
        <f>IF((--IF(P2741=0,Q2741,P2741))&gt;(--日期设置!$B$2),IF(P2741=0,Q2741,P2741),Q2741)</f>
        <v>2023-07-22</v>
      </c>
      <c r="S2741" s="2" t="s">
        <v>18847</v>
      </c>
      <c r="T2741" s="8">
        <f>[1]!b_anal_ptmyear($A2741,日期设置!$B$2)</f>
        <v>2.3342465753424659</v>
      </c>
      <c r="U2741" s="8">
        <f>[1]!b_anal_termifexercise($A2741,日期设置!B$2)</f>
        <v>0</v>
      </c>
      <c r="V2741" s="10">
        <f>[1]!b_dq_dirtyprice(A2741,日期设置!$B$2)</f>
        <v>59.172800000000002</v>
      </c>
      <c r="W2741" s="11">
        <f>IF(U2741=0,ROUNDUP((Q2741-日期设置!$B$2)/365,0),ROUNDUP((R2741-日期设置!$B$2)/365,0))</f>
        <v>3</v>
      </c>
      <c r="X2741" s="18">
        <f>_xlfn.IFNA(VLOOKUP(A2741,过往入选债券!A:D,4,0),2)</f>
        <v>2</v>
      </c>
      <c r="Y2741">
        <f>_xlfn.IFNA(VLOOKUP(C2741,[2]Sheet1!$A:$A,1,0),3)</f>
        <v>3</v>
      </c>
    </row>
    <row r="2742" spans="1:25" hidden="1" x14ac:dyDescent="0.2">
      <c r="A2742" s="21" t="s">
        <v>4157</v>
      </c>
      <c r="B2742" s="21" t="s">
        <v>4158</v>
      </c>
      <c r="C2742" s="37" t="s">
        <v>565</v>
      </c>
      <c r="D2742" s="26" t="str">
        <f>[1]!b_calc_yield(A2742,日期设置!$B$2,F2742,1,R2742,1,O2742,L2742,S2742,)</f>
        <v>Fetching...</v>
      </c>
      <c r="E2742" s="26">
        <f t="shared" si="84"/>
        <v>5.2115392356701928</v>
      </c>
      <c r="F2742" s="18">
        <f>[1]!b_dq_cleanprice($A2742,日期设置!B$2)</f>
        <v>101.8652</v>
      </c>
      <c r="G2742" s="18" t="str">
        <f t="shared" si="85"/>
        <v>2.00 + 1.00</v>
      </c>
      <c r="H2742" s="27">
        <f>[1]!b_dq_pctchange($A2742,日期设置!$B$2,1)/100</f>
        <v>0</v>
      </c>
      <c r="I2742" s="26">
        <f>[1]!b_pq_pctchange(A2742,日期设置!$B$4,日期设置!$B$2,1)</f>
        <v>0</v>
      </c>
      <c r="J2742" s="26">
        <f>[1]!b_pq_pctchange(A2742,日期设置!$C$4,日期设置!$B$2,1)</f>
        <v>0</v>
      </c>
      <c r="K2742" s="52">
        <f>[1]!b_dq_amount($A2742,日期设置!B$2,2,10000)</f>
        <v>0</v>
      </c>
      <c r="L2742" s="26">
        <f>[1]!b_info_latestpar(A2742,日期设置!$B$2)</f>
        <v>100</v>
      </c>
      <c r="M2742" s="6">
        <f>[1]!b_info_outstandingbalance($A2742,日期设置!B$2)</f>
        <v>12</v>
      </c>
      <c r="N2742" s="7">
        <f>[1]!b_info_latestissurercreditrating2(A2742,日期设置!$B$2,"102","1")</f>
        <v>0</v>
      </c>
      <c r="O2742" s="8">
        <v>7.5</v>
      </c>
      <c r="P2742" s="9" t="str">
        <f>[1]!b_info_repurchasedate(A2742)</f>
        <v>2022-03-25</v>
      </c>
      <c r="Q2742" s="8" t="s">
        <v>16225</v>
      </c>
      <c r="R2742" s="2" t="str">
        <f>IF((--IF(P2742=0,Q2742,P2742))&gt;(--日期设置!$B$2),IF(P2742=0,Q2742,P2742),Q2742)</f>
        <v>2022-03-25</v>
      </c>
      <c r="S2742" s="2" t="s">
        <v>18165</v>
      </c>
      <c r="T2742" s="8">
        <f>[1]!b_anal_ptmyear($A2742,日期设置!$B$2)</f>
        <v>2.0082191780821916</v>
      </c>
      <c r="U2742" s="8">
        <f>[1]!b_anal_termifexercise($A2742,日期设置!B$2)</f>
        <v>1.0082191780821919</v>
      </c>
      <c r="V2742" s="10">
        <f>[1]!b_dq_dirtyprice(A2742,日期设置!$B$2)</f>
        <v>109.3036</v>
      </c>
      <c r="W2742" s="11">
        <f>IF(U2742=0,ROUNDUP((Q2742-日期设置!$B$2)/365,0),ROUNDUP((R2742-日期设置!$B$2)/365,0))</f>
        <v>2</v>
      </c>
      <c r="X2742" s="18">
        <f>_xlfn.IFNA(VLOOKUP(A2742,过往入选债券!A:D,4,0),2)</f>
        <v>2</v>
      </c>
      <c r="Y2742">
        <f>_xlfn.IFNA(VLOOKUP(C2742,[2]Sheet1!$A:$A,1,0),3)</f>
        <v>3</v>
      </c>
    </row>
    <row r="2743" spans="1:25" hidden="1" x14ac:dyDescent="0.2">
      <c r="A2743" s="21" t="s">
        <v>1018</v>
      </c>
      <c r="B2743" s="21" t="s">
        <v>1019</v>
      </c>
      <c r="C2743" s="37" t="s">
        <v>1014</v>
      </c>
      <c r="D2743" s="26" t="str">
        <f>[1]!b_calc_yield(A2743,日期设置!$B$2,F2743,1,R2743,1,O2743,L2743,S2743,)</f>
        <v>Fetching...</v>
      </c>
      <c r="E2743" s="26">
        <f t="shared" si="84"/>
        <v>9.7553788347959358</v>
      </c>
      <c r="F2743" s="18">
        <f>[1]!b_dq_cleanprice($A2743,日期设置!B$2)</f>
        <v>101.9276</v>
      </c>
      <c r="G2743" s="18" t="str">
        <f t="shared" si="85"/>
        <v>1.68 + 0</v>
      </c>
      <c r="H2743" s="27">
        <f>[1]!b_dq_pctchange($A2743,日期设置!$B$2,1)/100</f>
        <v>0</v>
      </c>
      <c r="I2743" s="26">
        <f>[1]!b_pq_pctchange(A2743,日期设置!$B$4,日期设置!$B$2,1)</f>
        <v>0</v>
      </c>
      <c r="J2743" s="26">
        <f>[1]!b_pq_pctchange(A2743,日期设置!$C$4,日期设置!$B$2,1)</f>
        <v>0</v>
      </c>
      <c r="K2743" s="52">
        <f>[1]!b_dq_amount($A2743,日期设置!B$2,2,10000)</f>
        <v>0</v>
      </c>
      <c r="L2743" s="26">
        <f>[1]!b_info_latestpar(A2743,日期设置!$B$2)</f>
        <v>100</v>
      </c>
      <c r="M2743" s="6">
        <f>[1]!b_info_outstandingbalance($A2743,日期设置!B$2)</f>
        <v>5</v>
      </c>
      <c r="N2743" s="7">
        <f>[1]!b_info_latestissurercreditrating2(A2743,日期设置!$B$2,"102","1")</f>
        <v>0</v>
      </c>
      <c r="O2743" s="8">
        <v>6.8</v>
      </c>
      <c r="P2743" s="9">
        <f>[1]!b_info_repurchasedate(A2743)</f>
        <v>0</v>
      </c>
      <c r="Q2743" s="8" t="s">
        <v>16250</v>
      </c>
      <c r="R2743" s="2" t="str">
        <f>IF((--IF(P2743=0,Q2743,P2743))&gt;(--日期设置!$B$2),IF(P2743=0,Q2743,P2743),Q2743)</f>
        <v>2022-11-27</v>
      </c>
      <c r="S2743" s="2" t="s">
        <v>18371</v>
      </c>
      <c r="T2743" s="8">
        <f>[1]!b_anal_ptmyear($A2743,日期设置!$B$2)</f>
        <v>1.6849315068493151</v>
      </c>
      <c r="U2743" s="8">
        <f>[1]!b_anal_termifexercise($A2743,日期设置!B$2)</f>
        <v>0</v>
      </c>
      <c r="V2743" s="10">
        <f>[1]!b_dq_dirtyprice(A2743,日期设置!$B$2)</f>
        <v>103.5029</v>
      </c>
      <c r="W2743" s="11">
        <f>IF(U2743=0,ROUNDUP((Q2743-日期设置!$B$2)/365,0),ROUNDUP((R2743-日期设置!$B$2)/365,0))</f>
        <v>2</v>
      </c>
      <c r="X2743" s="18">
        <f>_xlfn.IFNA(VLOOKUP(A2743,过往入选债券!A:D,4,0),2)</f>
        <v>2</v>
      </c>
      <c r="Y2743">
        <f>_xlfn.IFNA(VLOOKUP(C2743,[2]Sheet1!$A:$A,1,0),3)</f>
        <v>3</v>
      </c>
    </row>
    <row r="2744" spans="1:25" hidden="1" x14ac:dyDescent="0.2">
      <c r="A2744" s="21" t="s">
        <v>10229</v>
      </c>
      <c r="B2744" s="21" t="s">
        <v>10230</v>
      </c>
      <c r="C2744" s="37" t="s">
        <v>10228</v>
      </c>
      <c r="D2744" s="26" t="str">
        <f>[1]!b_calc_yield(A2744,日期设置!$B$2,F2744,1,R2744,1,O2744,L2744,S2744,)</f>
        <v>Fetching...</v>
      </c>
      <c r="E2744" s="26">
        <f t="shared" si="84"/>
        <v>11.050457154022331</v>
      </c>
      <c r="F2744" s="18">
        <f>[1]!b_dq_cleanprice($A2744,日期设置!B$2)</f>
        <v>99.245999999999995</v>
      </c>
      <c r="G2744" s="18" t="str">
        <f t="shared" si="85"/>
        <v>1.99 + 0</v>
      </c>
      <c r="H2744" s="27">
        <f>[1]!b_dq_pctchange($A2744,日期设置!$B$2,1)/100</f>
        <v>0</v>
      </c>
      <c r="I2744" s="26">
        <f>[1]!b_pq_pctchange(A2744,日期设置!$B$4,日期设置!$B$2,1)</f>
        <v>0</v>
      </c>
      <c r="J2744" s="26">
        <f>[1]!b_pq_pctchange(A2744,日期设置!$C$4,日期设置!$B$2,1)</f>
        <v>0</v>
      </c>
      <c r="K2744" s="52">
        <f>[1]!b_dq_amount($A2744,日期设置!B$2,2,10000)</f>
        <v>0</v>
      </c>
      <c r="L2744" s="26">
        <f>[1]!b_info_latestpar(A2744,日期设置!$B$2)</f>
        <v>100</v>
      </c>
      <c r="M2744" s="6">
        <f>[1]!b_info_outstandingbalance($A2744,日期设置!B$2)</f>
        <v>5</v>
      </c>
      <c r="N2744" s="7" t="str">
        <f>[1]!b_info_latestissurercreditrating2(A2744,日期设置!$B$2,"102","1")</f>
        <v>AA+</v>
      </c>
      <c r="O2744" s="8">
        <v>5.13</v>
      </c>
      <c r="P2744" s="9">
        <f>[1]!b_info_repurchasedate(A2744)</f>
        <v>0</v>
      </c>
      <c r="Q2744" s="8" t="s">
        <v>16920</v>
      </c>
      <c r="R2744" s="2" t="str">
        <f>IF((--IF(P2744=0,Q2744,P2744))&gt;(--日期设置!$B$2),IF(P2744=0,Q2744,P2744),Q2744)</f>
        <v>2023-03-19</v>
      </c>
      <c r="S2744" s="2" t="s">
        <v>17869</v>
      </c>
      <c r="T2744" s="8">
        <f>[1]!b_anal_ptmyear($A2744,日期设置!$B$2)</f>
        <v>1.9917808219178084</v>
      </c>
      <c r="U2744" s="8">
        <f>[1]!b_anal_termifexercise($A2744,日期设置!B$2)</f>
        <v>0</v>
      </c>
      <c r="V2744" s="10">
        <f>[1]!b_dq_dirtyprice(A2744,日期设置!$B$2)</f>
        <v>99.288200000000003</v>
      </c>
      <c r="W2744" s="11">
        <f>IF(U2744=0,ROUNDUP((Q2744-日期设置!$B$2)/365,0),ROUNDUP((R2744-日期设置!$B$2)/365,0))</f>
        <v>2</v>
      </c>
      <c r="X2744" s="18">
        <f>_xlfn.IFNA(VLOOKUP(A2744,过往入选债券!A:D,4,0),2)</f>
        <v>2</v>
      </c>
      <c r="Y2744">
        <f>_xlfn.IFNA(VLOOKUP(C2744,[2]Sheet1!$A:$A,1,0),3)</f>
        <v>3</v>
      </c>
    </row>
    <row r="2745" spans="1:25" hidden="1" x14ac:dyDescent="0.2">
      <c r="A2745" s="21" t="s">
        <v>15865</v>
      </c>
      <c r="B2745" s="21" t="s">
        <v>15866</v>
      </c>
      <c r="C2745" s="37" t="s">
        <v>15867</v>
      </c>
      <c r="D2745" s="26" t="str">
        <f>[1]!b_calc_yield(A2745,日期设置!$B$2,F2745,1,R2745,1,O2745,L2745,S2745,)</f>
        <v>Fetching...</v>
      </c>
      <c r="E2745" s="26">
        <f t="shared" si="84"/>
        <v>33.00992813181194</v>
      </c>
      <c r="F2745" s="18">
        <f>[1]!b_dq_cleanprice($A2745,日期设置!B$2)</f>
        <v>97.09</v>
      </c>
      <c r="G2745" s="18" t="str">
        <f t="shared" si="85"/>
        <v>6.14 + 0</v>
      </c>
      <c r="H2745" s="27">
        <f>[1]!b_dq_pctchange($A2745,日期设置!$B$2,1)/100</f>
        <v>0</v>
      </c>
      <c r="I2745" s="26">
        <f>[1]!b_pq_pctchange(A2745,日期设置!$B$4,日期设置!$B$2,1)</f>
        <v>0</v>
      </c>
      <c r="J2745" s="26">
        <f>[1]!b_pq_pctchange(A2745,日期设置!$C$4,日期设置!$B$2,1)</f>
        <v>0</v>
      </c>
      <c r="K2745" s="52">
        <f>[1]!b_dq_amount($A2745,日期设置!B$2,2,10000)</f>
        <v>0</v>
      </c>
      <c r="L2745" s="26">
        <f>[1]!b_info_latestpar(A2745,日期设置!$B$2)</f>
        <v>100</v>
      </c>
      <c r="M2745" s="6">
        <f>[1]!b_info_outstandingbalance($A2745,日期设置!B$2)</f>
        <v>8</v>
      </c>
      <c r="N2745" s="7" t="str">
        <f>[1]!b_info_latestissurercreditrating2(A2745,日期设置!$B$2,"102","1")</f>
        <v>AA-</v>
      </c>
      <c r="O2745" s="8">
        <v>4.97</v>
      </c>
      <c r="P2745" s="9">
        <f>[1]!b_info_repurchasedate(A2745)</f>
        <v>0</v>
      </c>
      <c r="Q2745" s="8" t="s">
        <v>16567</v>
      </c>
      <c r="R2745" s="2" t="str">
        <f>IF((--IF(P2745=0,Q2745,P2745))&gt;(--日期设置!$B$2),IF(P2745=0,Q2745,P2745),Q2745)</f>
        <v>2027-05-14</v>
      </c>
      <c r="S2745" s="2" t="s">
        <v>18316</v>
      </c>
      <c r="T2745" s="8">
        <f>[1]!b_anal_ptmyear($A2745,日期设置!$B$2)</f>
        <v>6.1452054794520548</v>
      </c>
      <c r="U2745" s="8">
        <f>[1]!b_anal_termifexercise($A2745,日期设置!B$2)</f>
        <v>0</v>
      </c>
      <c r="V2745" s="10">
        <f>[1]!b_dq_dirtyprice(A2745,日期设置!$B$2)</f>
        <v>101.3383</v>
      </c>
      <c r="W2745" s="11">
        <f>IF(U2745=0,ROUNDUP((Q2745-日期设置!$B$2)/365,0),ROUNDUP((R2745-日期设置!$B$2)/365,0))</f>
        <v>7</v>
      </c>
      <c r="X2745" s="18">
        <f>_xlfn.IFNA(VLOOKUP(A2745,过往入选债券!A:D,4,0),2)</f>
        <v>2</v>
      </c>
      <c r="Y2745">
        <f>_xlfn.IFNA(VLOOKUP(C2745,[2]Sheet1!$A:$A,1,0),3)</f>
        <v>3</v>
      </c>
    </row>
    <row r="2746" spans="1:25" hidden="1" x14ac:dyDescent="0.2">
      <c r="A2746" s="21" t="s">
        <v>10926</v>
      </c>
      <c r="B2746" s="21" t="s">
        <v>10927</v>
      </c>
      <c r="C2746" s="37" t="s">
        <v>10928</v>
      </c>
      <c r="D2746" s="26" t="str">
        <f>[1]!b_calc_yield(A2746,日期设置!$B$2,F2746,1,R2746,1,O2746,L2746,S2746,)</f>
        <v>Fetching...</v>
      </c>
      <c r="E2746" s="26">
        <f t="shared" si="84"/>
        <v>11.491480970319689</v>
      </c>
      <c r="F2746" s="18">
        <f>[1]!b_dq_cleanprice($A2746,日期设置!B$2)</f>
        <v>97.942599999999999</v>
      </c>
      <c r="G2746" s="18" t="str">
        <f t="shared" si="85"/>
        <v>2.14 + 0</v>
      </c>
      <c r="H2746" s="27">
        <f>[1]!b_dq_pctchange($A2746,日期设置!$B$2,1)/100</f>
        <v>0</v>
      </c>
      <c r="I2746" s="26">
        <f>[1]!b_pq_pctchange(A2746,日期设置!$B$4,日期设置!$B$2,1)</f>
        <v>0</v>
      </c>
      <c r="J2746" s="26">
        <f>[1]!b_pq_pctchange(A2746,日期设置!$C$4,日期设置!$B$2,1)</f>
        <v>0.76399176954732084</v>
      </c>
      <c r="K2746" s="52">
        <f>[1]!b_dq_amount($A2746,日期设置!B$2,2,10000)</f>
        <v>0</v>
      </c>
      <c r="L2746" s="26">
        <f>[1]!b_info_latestpar(A2746,日期设置!$B$2)</f>
        <v>100</v>
      </c>
      <c r="M2746" s="6">
        <f>[1]!b_info_outstandingbalance($A2746,日期设置!B$2)</f>
        <v>5</v>
      </c>
      <c r="N2746" s="7" t="str">
        <f>[1]!b_info_latestissurercreditrating2(A2746,日期设置!$B$2,"102","1")</f>
        <v>AA</v>
      </c>
      <c r="O2746" s="8">
        <v>4.5</v>
      </c>
      <c r="P2746" s="9">
        <f>[1]!b_info_repurchasedate(A2746)</f>
        <v>0</v>
      </c>
      <c r="Q2746" s="8" t="s">
        <v>17241</v>
      </c>
      <c r="R2746" s="2" t="str">
        <f>IF((--IF(P2746=0,Q2746,P2746))&gt;(--日期设置!$B$2),IF(P2746=0,Q2746,P2746),Q2746)</f>
        <v>2023-05-13</v>
      </c>
      <c r="S2746" s="2" t="s">
        <v>18813</v>
      </c>
      <c r="T2746" s="8">
        <f>[1]!b_anal_ptmyear($A2746,日期设置!$B$2)</f>
        <v>2.1424657534246574</v>
      </c>
      <c r="U2746" s="8">
        <f>[1]!b_anal_termifexercise($A2746,日期设置!B$2)</f>
        <v>0</v>
      </c>
      <c r="V2746" s="10">
        <f>[1]!b_dq_dirtyprice(A2746,日期设置!$B$2)</f>
        <v>101.8015</v>
      </c>
      <c r="W2746" s="11">
        <f>IF(U2746=0,ROUNDUP((Q2746-日期设置!$B$2)/365,0),ROUNDUP((R2746-日期设置!$B$2)/365,0))</f>
        <v>3</v>
      </c>
      <c r="X2746" s="18">
        <f>_xlfn.IFNA(VLOOKUP(A2746,过往入选债券!A:D,4,0),2)</f>
        <v>2</v>
      </c>
      <c r="Y2746">
        <f>_xlfn.IFNA(VLOOKUP(C2746,[2]Sheet1!$A:$A,1,0),3)</f>
        <v>3</v>
      </c>
    </row>
    <row r="2747" spans="1:25" hidden="1" x14ac:dyDescent="0.2">
      <c r="A2747" s="21" t="s">
        <v>3690</v>
      </c>
      <c r="B2747" s="21" t="s">
        <v>3691</v>
      </c>
      <c r="C2747" s="37" t="s">
        <v>2417</v>
      </c>
      <c r="D2747" s="26" t="str">
        <f>[1]!b_calc_yield(A2747,日期设置!$B$2,F2747,1,R2747,1,O2747,L2747,S2747,)</f>
        <v>Fetching...</v>
      </c>
      <c r="E2747" s="26">
        <f t="shared" si="84"/>
        <v>9.2946300230396961</v>
      </c>
      <c r="F2747" s="18">
        <f>[1]!b_dq_cleanprice($A2747,日期设置!B$2)</f>
        <v>100.7</v>
      </c>
      <c r="G2747" s="18" t="str">
        <f t="shared" si="85"/>
        <v>1.70 + 0</v>
      </c>
      <c r="H2747" s="27">
        <f>[1]!b_dq_pctchange($A2747,日期设置!$B$2,1)/100</f>
        <v>0</v>
      </c>
      <c r="I2747" s="26">
        <f>[1]!b_pq_pctchange(A2747,日期设置!$B$4,日期设置!$B$2,1)</f>
        <v>0</v>
      </c>
      <c r="J2747" s="26">
        <f>[1]!b_pq_pctchange(A2747,日期设置!$C$4,日期设置!$B$2,1)</f>
        <v>0</v>
      </c>
      <c r="K2747" s="52">
        <f>[1]!b_dq_amount($A2747,日期设置!B$2,2,10000)</f>
        <v>0</v>
      </c>
      <c r="L2747" s="26">
        <f>[1]!b_info_latestpar(A2747,日期设置!$B$2)</f>
        <v>100</v>
      </c>
      <c r="M2747" s="6">
        <f>[1]!b_info_outstandingbalance($A2747,日期设置!B$2)</f>
        <v>4</v>
      </c>
      <c r="N2747" s="7">
        <f>[1]!b_info_latestissurercreditrating2(A2747,日期设置!$B$2,"102","1")</f>
        <v>0</v>
      </c>
      <c r="O2747" s="8">
        <v>6</v>
      </c>
      <c r="P2747" s="9">
        <f>[1]!b_info_repurchasedate(A2747)</f>
        <v>0</v>
      </c>
      <c r="Q2747" s="8" t="s">
        <v>16116</v>
      </c>
      <c r="R2747" s="2" t="str">
        <f>IF((--IF(P2747=0,Q2747,P2747))&gt;(--日期设置!$B$2),IF(P2747=0,Q2747,P2747),Q2747)</f>
        <v>2022-12-04</v>
      </c>
      <c r="S2747" s="2" t="s">
        <v>17902</v>
      </c>
      <c r="T2747" s="8">
        <f>[1]!b_anal_ptmyear($A2747,日期设置!$B$2)</f>
        <v>1.7041095890410958</v>
      </c>
      <c r="U2747" s="8">
        <f>[1]!b_anal_termifexercise($A2747,日期设置!B$2)</f>
        <v>0</v>
      </c>
      <c r="V2747" s="10">
        <f>[1]!b_dq_dirtyprice(A2747,日期设置!$B$2)</f>
        <v>102.4753</v>
      </c>
      <c r="W2747" s="11">
        <f>IF(U2747=0,ROUNDUP((Q2747-日期设置!$B$2)/365,0),ROUNDUP((R2747-日期设置!$B$2)/365,0))</f>
        <v>2</v>
      </c>
      <c r="X2747" s="18">
        <f>_xlfn.IFNA(VLOOKUP(A2747,过往入选债券!A:D,4,0),2)</f>
        <v>2</v>
      </c>
      <c r="Y2747">
        <f>_xlfn.IFNA(VLOOKUP(C2747,[2]Sheet1!$A:$A,1,0),3)</f>
        <v>3</v>
      </c>
    </row>
    <row r="2748" spans="1:25" hidden="1" x14ac:dyDescent="0.2">
      <c r="A2748" s="21" t="s">
        <v>6514</v>
      </c>
      <c r="B2748" s="21" t="s">
        <v>6515</v>
      </c>
      <c r="C2748" s="37" t="s">
        <v>6516</v>
      </c>
      <c r="D2748" s="26" t="str">
        <f>[1]!b_calc_yield(A2748,日期设置!$B$2,F2748,1,R2748,1,O2748,L2748,S2748,)</f>
        <v>Fetching...</v>
      </c>
      <c r="E2748" s="26">
        <f t="shared" si="84"/>
        <v>0.10616473149829275</v>
      </c>
      <c r="F2748" s="18">
        <f>[1]!b_dq_cleanprice($A2748,日期设置!B$2)</f>
        <v>100.02800000000001</v>
      </c>
      <c r="G2748" s="18" t="str">
        <f t="shared" si="85"/>
        <v>0.01 + 0</v>
      </c>
      <c r="H2748" s="27">
        <f>[1]!b_dq_pctchange($A2748,日期设置!$B$2,1)/100</f>
        <v>0</v>
      </c>
      <c r="I2748" s="26">
        <f>[1]!b_pq_pctchange(A2748,日期设置!$B$4,日期设置!$B$2,1)</f>
        <v>0</v>
      </c>
      <c r="J2748" s="26">
        <f>[1]!b_pq_pctchange(A2748,日期设置!$C$4,日期设置!$B$2,1)</f>
        <v>-5.4554937621518175E-2</v>
      </c>
      <c r="K2748" s="52">
        <f>[1]!b_dq_amount($A2748,日期设置!B$2,2,10000)</f>
        <v>0</v>
      </c>
      <c r="L2748" s="26">
        <f>[1]!b_info_latestpar(A2748,日期设置!$B$2)</f>
        <v>100</v>
      </c>
      <c r="M2748" s="6">
        <f>[1]!b_info_outstandingbalance($A2748,日期设置!B$2)</f>
        <v>10</v>
      </c>
      <c r="N2748" s="7" t="str">
        <f>[1]!b_info_latestissurercreditrating2(A2748,日期设置!$B$2,"102","1")</f>
        <v>AA+</v>
      </c>
      <c r="O2748" s="8">
        <v>7.4</v>
      </c>
      <c r="P2748" s="9">
        <f>[1]!b_info_repurchasedate(A2748)</f>
        <v>0</v>
      </c>
      <c r="Q2748" s="8" t="s">
        <v>16245</v>
      </c>
      <c r="R2748" s="2" t="str">
        <f>IF((--IF(P2748=0,Q2748,P2748))&gt;(--日期设置!$B$2),IF(P2748=0,Q2748,P2748),Q2748)</f>
        <v>2021-03-29</v>
      </c>
      <c r="S2748" s="2" t="s">
        <v>18090</v>
      </c>
      <c r="T2748" s="8">
        <f>[1]!b_anal_ptmyear($A2748,日期设置!$B$2)</f>
        <v>1.9178082191780823E-2</v>
      </c>
      <c r="U2748" s="8">
        <f>[1]!b_anal_termifexercise($A2748,日期设置!B$2)</f>
        <v>0</v>
      </c>
      <c r="V2748" s="10">
        <f>[1]!b_dq_dirtyprice(A2748,日期设置!$B$2)</f>
        <v>107.2861</v>
      </c>
      <c r="W2748" s="11">
        <f>IF(U2748=0,ROUNDUP((Q2748-日期设置!$B$2)/365,0),ROUNDUP((R2748-日期设置!$B$2)/365,0))</f>
        <v>1</v>
      </c>
      <c r="X2748" s="18" t="str">
        <f>_xlfn.IFNA(VLOOKUP(A2748,过往入选债券!A:D,4,0),2)</f>
        <v>否</v>
      </c>
      <c r="Y2748">
        <f>_xlfn.IFNA(VLOOKUP(C2748,[2]Sheet1!$A:$A,1,0),3)</f>
        <v>3</v>
      </c>
    </row>
    <row r="2749" spans="1:25" hidden="1" x14ac:dyDescent="0.2">
      <c r="A2749" s="28" t="s">
        <v>19322</v>
      </c>
      <c r="B2749" s="28" t="s">
        <v>19323</v>
      </c>
      <c r="C2749" s="38" t="s">
        <v>96</v>
      </c>
      <c r="D2749" s="26" t="str">
        <f>[1]!b_calc_yield(A2749,日期设置!$B$2,F2749,1,R2749,1,O2749,L2749,S2749,)</f>
        <v>Fetching...</v>
      </c>
      <c r="E2749" s="26">
        <f t="shared" si="84"/>
        <v>2.2589302203134709</v>
      </c>
      <c r="F2749" s="18">
        <f>[1]!b_dq_cleanprice($A2749,日期设置!B$2)</f>
        <v>99.374099999999999</v>
      </c>
      <c r="G2749" s="18" t="str">
        <f t="shared" si="85"/>
        <v>0.40 + 0</v>
      </c>
      <c r="H2749" s="27">
        <f>[1]!b_dq_pctchange($A2749,日期设置!$B$2,1)/100</f>
        <v>0</v>
      </c>
      <c r="I2749" s="26">
        <f>[1]!b_pq_pctchange(A2749,日期设置!$B$4,日期设置!$B$2,1)</f>
        <v>0</v>
      </c>
      <c r="J2749" s="26">
        <f>[1]!b_pq_pctchange(A2749,日期设置!$C$4,日期设置!$B$2,1)</f>
        <v>0.4652531140719357</v>
      </c>
      <c r="K2749" s="52">
        <f>[1]!b_dq_amount($A2749,日期设置!B$2,2,10000)</f>
        <v>0</v>
      </c>
      <c r="L2749" s="26">
        <f>[1]!b_info_latestpar(A2749,日期设置!$B$2)</f>
        <v>100</v>
      </c>
      <c r="M2749" s="6">
        <f>[1]!b_info_outstandingbalance($A2749,日期设置!B$2)</f>
        <v>7</v>
      </c>
      <c r="N2749" s="7" t="str">
        <f>[1]!b_info_latestissurercreditrating2(A2749,日期设置!$B$2,"102","1")</f>
        <v>AA+</v>
      </c>
      <c r="O2749" s="8">
        <v>4.0999999999999996</v>
      </c>
      <c r="P2749" s="9">
        <f>[1]!b_info_repurchasedate(A2749)</f>
        <v>0</v>
      </c>
      <c r="Q2749" s="8" t="s">
        <v>16206</v>
      </c>
      <c r="R2749" s="2" t="str">
        <f>IF((--IF(P2749=0,Q2749,P2749))&gt;(--日期设置!$B$2),IF(P2749=0,Q2749,P2749),Q2749)</f>
        <v>2021-08-18</v>
      </c>
      <c r="S2749" s="31" t="s">
        <v>19192</v>
      </c>
      <c r="T2749" s="8">
        <f>[1]!b_anal_ptmyear($A2749,日期设置!$B$2)</f>
        <v>0.40821917808219177</v>
      </c>
      <c r="U2749" s="8">
        <f>[1]!b_anal_termifexercise($A2749,日期设置!B$2)</f>
        <v>0</v>
      </c>
      <c r="V2749" s="10">
        <f>[1]!b_dq_dirtyprice(A2749,日期设置!$B$2)</f>
        <v>101.8004</v>
      </c>
      <c r="W2749" s="11">
        <f>IF(U2749=0,ROUNDUP((Q2749-日期设置!$B$2)/365,0),ROUNDUP((R2749-日期设置!$B$2)/365,0))</f>
        <v>1</v>
      </c>
      <c r="X2749" s="18" t="str">
        <f>_xlfn.IFNA(VLOOKUP(A2749,过往入选债券!A:D,4,0),2)</f>
        <v>否</v>
      </c>
      <c r="Y2749">
        <f>_xlfn.IFNA(VLOOKUP(C2749,[2]Sheet1!$A:$A,1,0),3)</f>
        <v>3</v>
      </c>
    </row>
    <row r="2750" spans="1:25" hidden="1" x14ac:dyDescent="0.2">
      <c r="A2750" s="21" t="s">
        <v>2964</v>
      </c>
      <c r="B2750" s="21" t="s">
        <v>2965</v>
      </c>
      <c r="C2750" s="37" t="s">
        <v>266</v>
      </c>
      <c r="D2750" s="26" t="str">
        <f>[1]!b_calc_yield(A2750,日期设置!$B$2,F2750,1,R2750,1,O2750,L2750,S2750,)</f>
        <v>Fetching...</v>
      </c>
      <c r="E2750" s="26">
        <f t="shared" si="84"/>
        <v>0.46991883899765163</v>
      </c>
      <c r="F2750" s="18">
        <f>[1]!b_dq_cleanprice($A2750,日期设置!B$2)</f>
        <v>100.13420000000001</v>
      </c>
      <c r="G2750" s="18" t="str">
        <f t="shared" si="85"/>
        <v>1.08 + 0.08</v>
      </c>
      <c r="H2750" s="27">
        <f>[1]!b_dq_pctchange($A2750,日期设置!$B$2,1)/100</f>
        <v>0</v>
      </c>
      <c r="I2750" s="26">
        <f>[1]!b_pq_pctchange(A2750,日期设置!$B$4,日期设置!$B$2,1)</f>
        <v>-1.7173998566159171E-2</v>
      </c>
      <c r="J2750" s="26">
        <f>[1]!b_pq_pctchange(A2750,日期设置!$C$4,日期设置!$B$2,1)</f>
        <v>-1.7173998566159171E-2</v>
      </c>
      <c r="K2750" s="52">
        <f>[1]!b_dq_amount($A2750,日期设置!B$2,2,10000)</f>
        <v>0</v>
      </c>
      <c r="L2750" s="26">
        <f>[1]!b_info_latestpar(A2750,日期设置!$B$2)</f>
        <v>100</v>
      </c>
      <c r="M2750" s="6">
        <f>[1]!b_info_outstandingbalance($A2750,日期设置!B$2)</f>
        <v>5</v>
      </c>
      <c r="N2750" s="7">
        <f>[1]!b_info_latestissurercreditrating2(A2750,日期设置!$B$2,"102","1")</f>
        <v>0</v>
      </c>
      <c r="O2750" s="8">
        <v>7.5</v>
      </c>
      <c r="P2750" s="9" t="str">
        <f>[1]!b_info_repurchasedate(A2750)</f>
        <v>2021-04-22</v>
      </c>
      <c r="Q2750" s="8" t="s">
        <v>16305</v>
      </c>
      <c r="R2750" s="2" t="str">
        <f>IF((--IF(P2750=0,Q2750,P2750))&gt;(--日期设置!$B$2),IF(P2750=0,Q2750,P2750),Q2750)</f>
        <v>2021-04-22</v>
      </c>
      <c r="S2750" s="2" t="s">
        <v>17871</v>
      </c>
      <c r="T2750" s="8">
        <f>[1]!b_anal_ptmyear($A2750,日期设置!$B$2)</f>
        <v>1.0849315068493151</v>
      </c>
      <c r="U2750" s="8">
        <f>[1]!b_anal_termifexercise($A2750,日期设置!B$2)</f>
        <v>8.4931506849315067E-2</v>
      </c>
      <c r="V2750" s="10">
        <f>[1]!b_dq_dirtyprice(A2750,日期设置!$B$2)</f>
        <v>106.99720000000001</v>
      </c>
      <c r="W2750" s="11">
        <f>IF(U2750=0,ROUNDUP((Q2750-日期设置!$B$2)/365,0),ROUNDUP((R2750-日期设置!$B$2)/365,0))</f>
        <v>1</v>
      </c>
      <c r="X2750" s="18">
        <f>_xlfn.IFNA(VLOOKUP(A2750,过往入选债券!A:D,4,0),2)</f>
        <v>2</v>
      </c>
      <c r="Y2750">
        <f>_xlfn.IFNA(VLOOKUP(C2750,[2]Sheet1!$A:$A,1,0),3)</f>
        <v>3</v>
      </c>
    </row>
    <row r="2751" spans="1:25" hidden="1" x14ac:dyDescent="0.2">
      <c r="A2751" s="21" t="s">
        <v>11229</v>
      </c>
      <c r="B2751" s="21" t="s">
        <v>11230</v>
      </c>
      <c r="C2751" s="37" t="s">
        <v>11231</v>
      </c>
      <c r="D2751" s="26" t="str">
        <f>[1]!b_calc_yield(A2751,日期设置!$B$2,F2751,1,R2751,1,O2751,L2751,S2751,)</f>
        <v>Fetching...</v>
      </c>
      <c r="E2751" s="26">
        <f t="shared" si="84"/>
        <v>12.114743906828318</v>
      </c>
      <c r="F2751" s="18">
        <f>[1]!b_dq_cleanprice($A2751,日期设置!B$2)</f>
        <v>99.903199999999998</v>
      </c>
      <c r="G2751" s="18" t="str">
        <f t="shared" si="85"/>
        <v>2.27 + 0</v>
      </c>
      <c r="H2751" s="27">
        <f>[1]!b_dq_pctchange($A2751,日期设置!$B$2,1)/100</f>
        <v>0</v>
      </c>
      <c r="I2751" s="26">
        <f>[1]!b_pq_pctchange(A2751,日期设置!$B$4,日期设置!$B$2,1)</f>
        <v>0</v>
      </c>
      <c r="J2751" s="26">
        <f>[1]!b_pq_pctchange(A2751,日期设置!$C$4,日期设置!$B$2,1)</f>
        <v>0</v>
      </c>
      <c r="K2751" s="52">
        <f>[1]!b_dq_amount($A2751,日期设置!B$2,2,10000)</f>
        <v>0</v>
      </c>
      <c r="L2751" s="26">
        <f>[1]!b_info_latestpar(A2751,日期设置!$B$2)</f>
        <v>100</v>
      </c>
      <c r="M2751" s="6">
        <f>[1]!b_info_outstandingbalance($A2751,日期设置!B$2)</f>
        <v>2</v>
      </c>
      <c r="N2751" s="7" t="str">
        <f>[1]!b_info_latestissurercreditrating2(A2751,日期设置!$B$2,"102","1")</f>
        <v>AA</v>
      </c>
      <c r="O2751" s="8">
        <v>5.5</v>
      </c>
      <c r="P2751" s="9">
        <f>[1]!b_info_repurchasedate(A2751)</f>
        <v>0</v>
      </c>
      <c r="Q2751" s="8" t="s">
        <v>17018</v>
      </c>
      <c r="R2751" s="2" t="str">
        <f>IF((--IF(P2751=0,Q2751,P2751))&gt;(--日期设置!$B$2),IF(P2751=0,Q2751,P2751),Q2751)</f>
        <v>2023-06-29</v>
      </c>
      <c r="S2751" s="2" t="s">
        <v>18516</v>
      </c>
      <c r="T2751" s="8">
        <f>[1]!b_anal_ptmyear($A2751,日期设置!$B$2)</f>
        <v>2.2712328767123289</v>
      </c>
      <c r="U2751" s="8">
        <f>[1]!b_anal_termifexercise($A2751,日期设置!B$2)</f>
        <v>0</v>
      </c>
      <c r="V2751" s="10">
        <f>[1]!b_dq_dirtyprice(A2751,日期设置!$B$2)</f>
        <v>103.9114</v>
      </c>
      <c r="W2751" s="11">
        <f>IF(U2751=0,ROUNDUP((Q2751-日期设置!$B$2)/365,0),ROUNDUP((R2751-日期设置!$B$2)/365,0))</f>
        <v>3</v>
      </c>
      <c r="X2751" s="18">
        <f>_xlfn.IFNA(VLOOKUP(A2751,过往入选债券!A:D,4,0),2)</f>
        <v>2</v>
      </c>
      <c r="Y2751">
        <f>_xlfn.IFNA(VLOOKUP(C2751,[2]Sheet1!$A:$A,1,0),3)</f>
        <v>3</v>
      </c>
    </row>
    <row r="2752" spans="1:25" hidden="1" x14ac:dyDescent="0.2">
      <c r="A2752" s="21" t="s">
        <v>4032</v>
      </c>
      <c r="B2752" s="21" t="s">
        <v>4033</v>
      </c>
      <c r="C2752" s="37" t="s">
        <v>121</v>
      </c>
      <c r="D2752" s="26" t="str">
        <f>[1]!b_calc_yield(A2752,日期设置!$B$2,F2752,1,R2752,1,O2752,L2752,S2752,)</f>
        <v>Fetching...</v>
      </c>
      <c r="E2752" s="26">
        <f t="shared" si="84"/>
        <v>10.894810223694984</v>
      </c>
      <c r="F2752" s="18">
        <f>[1]!b_dq_cleanprice($A2752,日期设置!B$2)</f>
        <v>99.028700000000001</v>
      </c>
      <c r="G2752" s="18" t="str">
        <f t="shared" si="85"/>
        <v>1.96 + 0</v>
      </c>
      <c r="H2752" s="27">
        <f>[1]!b_dq_pctchange($A2752,日期设置!$B$2,1)/100</f>
        <v>0</v>
      </c>
      <c r="I2752" s="26">
        <f>[1]!b_pq_pctchange(A2752,日期设置!$B$4,日期设置!$B$2,1)</f>
        <v>0</v>
      </c>
      <c r="J2752" s="26">
        <f>[1]!b_pq_pctchange(A2752,日期设置!$C$4,日期设置!$B$2,1)</f>
        <v>0</v>
      </c>
      <c r="K2752" s="52">
        <f>[1]!b_dq_amount($A2752,日期设置!B$2,2,10000)</f>
        <v>0</v>
      </c>
      <c r="L2752" s="26">
        <f>[1]!b_info_latestpar(A2752,日期设置!$B$2)</f>
        <v>100</v>
      </c>
      <c r="M2752" s="6">
        <f>[1]!b_info_outstandingbalance($A2752,日期设置!B$2)</f>
        <v>5</v>
      </c>
      <c r="N2752" s="7">
        <f>[1]!b_info_latestissurercreditrating2(A2752,日期设置!$B$2,"102","1")</f>
        <v>0</v>
      </c>
      <c r="O2752" s="8">
        <v>5</v>
      </c>
      <c r="P2752" s="9">
        <f>[1]!b_info_repurchasedate(A2752)</f>
        <v>0</v>
      </c>
      <c r="Q2752" s="8" t="s">
        <v>16279</v>
      </c>
      <c r="R2752" s="2" t="str">
        <f>IF((--IF(P2752=0,Q2752,P2752))&gt;(--日期设置!$B$2),IF(P2752=0,Q2752,P2752),Q2752)</f>
        <v>2023-03-10</v>
      </c>
      <c r="S2752" s="2" t="s">
        <v>18360</v>
      </c>
      <c r="T2752" s="8">
        <f>[1]!b_anal_ptmyear($A2752,日期设置!$B$2)</f>
        <v>1.967123287671233</v>
      </c>
      <c r="U2752" s="8">
        <f>[1]!b_anal_termifexercise($A2752,日期设置!B$2)</f>
        <v>0</v>
      </c>
      <c r="V2752" s="10">
        <f>[1]!b_dq_dirtyprice(A2752,日期设置!$B$2)</f>
        <v>99.193100000000001</v>
      </c>
      <c r="W2752" s="11">
        <f>IF(U2752=0,ROUNDUP((Q2752-日期设置!$B$2)/365,0),ROUNDUP((R2752-日期设置!$B$2)/365,0))</f>
        <v>2</v>
      </c>
      <c r="X2752" s="18">
        <f>_xlfn.IFNA(VLOOKUP(A2752,过往入选债券!A:D,4,0),2)</f>
        <v>2</v>
      </c>
      <c r="Y2752">
        <f>_xlfn.IFNA(VLOOKUP(C2752,[2]Sheet1!$A:$A,1,0),3)</f>
        <v>3</v>
      </c>
    </row>
    <row r="2753" spans="1:25" hidden="1" x14ac:dyDescent="0.2">
      <c r="A2753" s="21" t="s">
        <v>4057</v>
      </c>
      <c r="B2753" s="21" t="s">
        <v>4058</v>
      </c>
      <c r="C2753" s="37" t="s">
        <v>3269</v>
      </c>
      <c r="D2753" s="26" t="str">
        <f>[1]!b_calc_yield(A2753,日期设置!$B$2,F2753,1,R2753,1,O2753,L2753,S2753,)</f>
        <v>Fetching...</v>
      </c>
      <c r="E2753" s="26">
        <f t="shared" si="84"/>
        <v>10.935328549753365</v>
      </c>
      <c r="F2753" s="18">
        <f>[1]!b_dq_cleanprice($A2753,日期设置!B$2)</f>
        <v>98.6648</v>
      </c>
      <c r="G2753" s="18" t="str">
        <f t="shared" si="85"/>
        <v>3.97 + 1.97</v>
      </c>
      <c r="H2753" s="27">
        <f>[1]!b_dq_pctchange($A2753,日期设置!$B$2,1)/100</f>
        <v>0</v>
      </c>
      <c r="I2753" s="26">
        <f>[1]!b_pq_pctchange(A2753,日期设置!$B$4,日期设置!$B$2,1)</f>
        <v>0</v>
      </c>
      <c r="J2753" s="26">
        <f>[1]!b_pq_pctchange(A2753,日期设置!$C$4,日期设置!$B$2,1)</f>
        <v>-0.25576792043494712</v>
      </c>
      <c r="K2753" s="52">
        <f>[1]!b_dq_amount($A2753,日期设置!B$2,2,10000)</f>
        <v>0</v>
      </c>
      <c r="L2753" s="26">
        <f>[1]!b_info_latestpar(A2753,日期设置!$B$2)</f>
        <v>100</v>
      </c>
      <c r="M2753" s="6">
        <f>[1]!b_info_outstandingbalance($A2753,日期设置!B$2)</f>
        <v>10</v>
      </c>
      <c r="N2753" s="7">
        <f>[1]!b_info_latestissurercreditrating2(A2753,日期设置!$B$2,"102","1")</f>
        <v>0</v>
      </c>
      <c r="O2753" s="8">
        <v>4.8</v>
      </c>
      <c r="P2753" s="9" t="str">
        <f>[1]!b_info_repurchasedate(A2753)</f>
        <v>2023-03-12</v>
      </c>
      <c r="Q2753" s="8" t="s">
        <v>16861</v>
      </c>
      <c r="R2753" s="2" t="str">
        <f>IF((--IF(P2753=0,Q2753,P2753))&gt;(--日期设置!$B$2),IF(P2753=0,Q2753,P2753),Q2753)</f>
        <v>2023-03-12</v>
      </c>
      <c r="S2753" s="2" t="s">
        <v>17859</v>
      </c>
      <c r="T2753" s="8">
        <f>[1]!b_anal_ptmyear($A2753,日期设置!$B$2)</f>
        <v>3.9726027397260273</v>
      </c>
      <c r="U2753" s="8">
        <f>[1]!b_anal_termifexercise($A2753,日期设置!B$2)</f>
        <v>1.9726027397260273</v>
      </c>
      <c r="V2753" s="10">
        <f>[1]!b_dq_dirtyprice(A2753,日期设置!$B$2)</f>
        <v>98.796300000000002</v>
      </c>
      <c r="W2753" s="11">
        <f>IF(U2753=0,ROUNDUP((Q2753-日期设置!$B$2)/365,0),ROUNDUP((R2753-日期设置!$B$2)/365,0))</f>
        <v>2</v>
      </c>
      <c r="X2753" s="18">
        <f>_xlfn.IFNA(VLOOKUP(A2753,过往入选债券!A:D,4,0),2)</f>
        <v>2</v>
      </c>
      <c r="Y2753">
        <f>_xlfn.IFNA(VLOOKUP(C2753,[2]Sheet1!$A:$A,1,0),3)</f>
        <v>3</v>
      </c>
    </row>
    <row r="2754" spans="1:25" hidden="1" x14ac:dyDescent="0.2">
      <c r="A2754" s="21" t="s">
        <v>15571</v>
      </c>
      <c r="B2754" s="21" t="s">
        <v>15572</v>
      </c>
      <c r="C2754" s="37" t="s">
        <v>11837</v>
      </c>
      <c r="D2754" s="26" t="str">
        <f>[1]!b_calc_yield(A2754,日期设置!$B$2,F2754,1,R2754,1,O2754,L2754,S2754,)</f>
        <v>Fetching...</v>
      </c>
      <c r="E2754" s="26">
        <f t="shared" ref="E2754:E2817" si="86">((O2754*W2754+L2754)/V2754-1)*100</f>
        <v>31.805908936334106</v>
      </c>
      <c r="F2754" s="18">
        <f>[1]!b_dq_cleanprice($A2754,日期设置!B$2)</f>
        <v>96.371200000000002</v>
      </c>
      <c r="G2754" s="18" t="str">
        <f t="shared" ref="G2754:G2817" si="87">LEFT(T2754,4)&amp;" + "&amp;LEFT(U2754,4)</f>
        <v>5.73 + 0</v>
      </c>
      <c r="H2754" s="27">
        <f>[1]!b_dq_pctchange($A2754,日期设置!$B$2,1)/100</f>
        <v>0</v>
      </c>
      <c r="I2754" s="26">
        <f>[1]!b_pq_pctchange(A2754,日期设置!$B$4,日期设置!$B$2,1)</f>
        <v>0</v>
      </c>
      <c r="J2754" s="26">
        <f>[1]!b_pq_pctchange(A2754,日期设置!$C$4,日期设置!$B$2,1)</f>
        <v>0</v>
      </c>
      <c r="K2754" s="52">
        <f>[1]!b_dq_amount($A2754,日期设置!B$2,2,10000)</f>
        <v>0</v>
      </c>
      <c r="L2754" s="26">
        <f>[1]!b_info_latestpar(A2754,日期设置!$B$2)</f>
        <v>100</v>
      </c>
      <c r="M2754" s="6">
        <f>[1]!b_info_outstandingbalance($A2754,日期设置!B$2)</f>
        <v>5</v>
      </c>
      <c r="N2754" s="7" t="str">
        <f>[1]!b_info_latestissurercreditrating2(A2754,日期设置!$B$2,"102","1")</f>
        <v>AA</v>
      </c>
      <c r="O2754" s="8">
        <v>4.78</v>
      </c>
      <c r="P2754" s="9">
        <f>[1]!b_info_repurchasedate(A2754)</f>
        <v>0</v>
      </c>
      <c r="Q2754" s="8" t="s">
        <v>17428</v>
      </c>
      <c r="R2754" s="2" t="str">
        <f>IF((--IF(P2754=0,Q2754,P2754))&gt;(--日期设置!$B$2),IF(P2754=0,Q2754,P2754),Q2754)</f>
        <v>2026-12-16</v>
      </c>
      <c r="S2754" s="2" t="s">
        <v>18547</v>
      </c>
      <c r="T2754" s="8">
        <f>[1]!b_anal_ptmyear($A2754,日期设置!$B$2)</f>
        <v>5.7369863013698632</v>
      </c>
      <c r="U2754" s="8">
        <f>[1]!b_anal_termifexercise($A2754,日期设置!B$2)</f>
        <v>0</v>
      </c>
      <c r="V2754" s="10">
        <f>[1]!b_dq_dirtyprice(A2754,日期设置!$B$2)</f>
        <v>97.628399999999999</v>
      </c>
      <c r="W2754" s="11">
        <f>IF(U2754=0,ROUNDUP((Q2754-日期设置!$B$2)/365,0),ROUNDUP((R2754-日期设置!$B$2)/365,0))</f>
        <v>6</v>
      </c>
      <c r="X2754" s="18">
        <f>_xlfn.IFNA(VLOOKUP(A2754,过往入选债券!A:D,4,0),2)</f>
        <v>2</v>
      </c>
      <c r="Y2754">
        <f>_xlfn.IFNA(VLOOKUP(C2754,[2]Sheet1!$A:$A,1,0),3)</f>
        <v>3</v>
      </c>
    </row>
    <row r="2755" spans="1:25" x14ac:dyDescent="0.2">
      <c r="A2755" s="21" t="s">
        <v>5236</v>
      </c>
      <c r="B2755" s="21" t="s">
        <v>5237</v>
      </c>
      <c r="C2755" s="37" t="s">
        <v>633</v>
      </c>
      <c r="D2755" s="26" t="str">
        <f>[1]!b_calc_yield(A2755,日期设置!$B$2,F2755,1,R2755,1,O2755,L2755,S2755,)</f>
        <v>Fetching...</v>
      </c>
      <c r="E2755" s="26">
        <f t="shared" si="86"/>
        <v>1.8330932192230476</v>
      </c>
      <c r="F2755" s="18">
        <f>[1]!b_dq_cleanprice($A2755,日期设置!B$2)</f>
        <v>99.579300000000003</v>
      </c>
      <c r="G2755" s="18" t="str">
        <f t="shared" si="87"/>
        <v>0.33 + 0</v>
      </c>
      <c r="H2755" s="27">
        <f>[1]!b_dq_pctchange($A2755,日期设置!$B$2,1)/100</f>
        <v>3.2360079429286336E-3</v>
      </c>
      <c r="I2755" s="26">
        <f>[1]!b_pq_pctchange(A2755,日期设置!$B$4,日期设置!$B$2,1)</f>
        <v>0.32360079429286337</v>
      </c>
      <c r="J2755" s="26">
        <f>[1]!b_pq_pctchange(A2755,日期设置!$C$4,日期设置!$B$2,1)</f>
        <v>0.32360079429286337</v>
      </c>
      <c r="K2755" s="52">
        <f>[1]!b_dq_amount($A2755,日期设置!B$2,2,10000)</f>
        <v>34857.027752399998</v>
      </c>
      <c r="L2755" s="26">
        <f>[1]!b_info_latestpar(A2755,日期设置!$B$2)</f>
        <v>100</v>
      </c>
      <c r="M2755" s="6">
        <f>[1]!b_info_outstandingbalance($A2755,日期设置!B$2)</f>
        <v>10</v>
      </c>
      <c r="N2755" s="7" t="str">
        <f>[1]!b_info_latestissurercreditrating2(A2755,日期设置!$B$2,"102","1")</f>
        <v>AA</v>
      </c>
      <c r="O2755" s="8">
        <v>4.4000000000000004</v>
      </c>
      <c r="P2755" s="9">
        <f>[1]!b_info_repurchasedate(A2755)</f>
        <v>0</v>
      </c>
      <c r="Q2755" s="8" t="s">
        <v>16790</v>
      </c>
      <c r="R2755" s="2" t="str">
        <f>IF((--IF(P2755=0,Q2755,P2755))&gt;(--日期设置!$B$2),IF(P2755=0,Q2755,P2755),Q2755)</f>
        <v>2021-07-21</v>
      </c>
      <c r="S2755" s="2" t="s">
        <v>18491</v>
      </c>
      <c r="T2755" s="8">
        <f>[1]!b_anal_ptmyear($A2755,日期设置!$B$2)</f>
        <v>0.33150684931506852</v>
      </c>
      <c r="U2755" s="8">
        <f>[1]!b_anal_termifexercise($A2755,日期设置!B$2)</f>
        <v>0</v>
      </c>
      <c r="V2755" s="10">
        <f>[1]!b_dq_dirtyprice(A2755,日期设置!$B$2)</f>
        <v>102.52070000000001</v>
      </c>
      <c r="W2755" s="11">
        <f>IF(U2755=0,ROUNDUP((Q2755-日期设置!$B$2)/365,0),ROUNDUP((R2755-日期设置!$B$2)/365,0))</f>
        <v>1</v>
      </c>
      <c r="X2755" s="18">
        <f>_xlfn.IFNA(VLOOKUP(A2755,过往入选债券!A:D,4,0),2)</f>
        <v>2</v>
      </c>
      <c r="Y2755">
        <f>_xlfn.IFNA(VLOOKUP(C2755,[2]Sheet1!$A:$A,1,0),3)</f>
        <v>3</v>
      </c>
    </row>
    <row r="2756" spans="1:25" hidden="1" x14ac:dyDescent="0.2">
      <c r="A2756" s="21" t="s">
        <v>10145</v>
      </c>
      <c r="B2756" s="21" t="s">
        <v>10146</v>
      </c>
      <c r="C2756" s="37" t="s">
        <v>1401</v>
      </c>
      <c r="D2756" s="26" t="str">
        <f>[1]!b_calc_yield(A2756,日期设置!$B$2,F2756,1,R2756,1,O2756,L2756,S2756,)</f>
        <v>Fetching...</v>
      </c>
      <c r="E2756" s="26">
        <f t="shared" si="86"/>
        <v>10.877935290877105</v>
      </c>
      <c r="F2756" s="18">
        <f>[1]!b_dq_cleanprice($A2756,日期设置!B$2)</f>
        <v>99.855699999999999</v>
      </c>
      <c r="G2756" s="18" t="str">
        <f t="shared" si="87"/>
        <v>1.96 + 0</v>
      </c>
      <c r="H2756" s="27">
        <f>[1]!b_dq_pctchange($A2756,日期设置!$B$2,1)/100</f>
        <v>0</v>
      </c>
      <c r="I2756" s="26">
        <f>[1]!b_pq_pctchange(A2756,日期设置!$B$4,日期设置!$B$2,1)</f>
        <v>0</v>
      </c>
      <c r="J2756" s="26">
        <f>[1]!b_pq_pctchange(A2756,日期设置!$C$4,日期设置!$B$2,1)</f>
        <v>0</v>
      </c>
      <c r="K2756" s="52">
        <f>[1]!b_dq_amount($A2756,日期设置!B$2,2,10000)</f>
        <v>0</v>
      </c>
      <c r="L2756" s="26">
        <f>[1]!b_info_latestpar(A2756,日期设置!$B$2)</f>
        <v>100</v>
      </c>
      <c r="M2756" s="6">
        <f>[1]!b_info_outstandingbalance($A2756,日期设置!B$2)</f>
        <v>3</v>
      </c>
      <c r="N2756" s="7" t="str">
        <f>[1]!b_info_latestissurercreditrating2(A2756,日期设置!$B$2,"102","1")</f>
        <v>AA</v>
      </c>
      <c r="O2756" s="8">
        <v>5.45</v>
      </c>
      <c r="P2756" s="9">
        <f>[1]!b_info_repurchasedate(A2756)</f>
        <v>0</v>
      </c>
      <c r="Q2756" s="8" t="s">
        <v>15986</v>
      </c>
      <c r="R2756" s="2" t="str">
        <f>IF((--IF(P2756=0,Q2756,P2756))&gt;(--日期设置!$B$2),IF(P2756=0,Q2756,P2756),Q2756)</f>
        <v>2023-03-11</v>
      </c>
      <c r="S2756" s="2" t="s">
        <v>18149</v>
      </c>
      <c r="T2756" s="8">
        <f>[1]!b_anal_ptmyear($A2756,日期设置!$B$2)</f>
        <v>1.9698630136986301</v>
      </c>
      <c r="U2756" s="8">
        <f>[1]!b_anal_termifexercise($A2756,日期设置!B$2)</f>
        <v>0</v>
      </c>
      <c r="V2756" s="10">
        <f>[1]!b_dq_dirtyprice(A2756,日期设置!$B$2)</f>
        <v>100.01990000000001</v>
      </c>
      <c r="W2756" s="11">
        <f>IF(U2756=0,ROUNDUP((Q2756-日期设置!$B$2)/365,0),ROUNDUP((R2756-日期设置!$B$2)/365,0))</f>
        <v>2</v>
      </c>
      <c r="X2756" s="18">
        <f>_xlfn.IFNA(VLOOKUP(A2756,过往入选债券!A:D,4,0),2)</f>
        <v>2</v>
      </c>
      <c r="Y2756">
        <f>_xlfn.IFNA(VLOOKUP(C2756,[2]Sheet1!$A:$A,1,0),3)</f>
        <v>3</v>
      </c>
    </row>
    <row r="2757" spans="1:25" hidden="1" x14ac:dyDescent="0.2">
      <c r="A2757" s="28" t="s">
        <v>19165</v>
      </c>
      <c r="B2757" s="28" t="s">
        <v>19166</v>
      </c>
      <c r="C2757" s="38" t="s">
        <v>3720</v>
      </c>
      <c r="D2757" s="26" t="str">
        <f>[1]!b_calc_yield(A2757,日期设置!$B$2,F2757,1,R2757,1,O2757,L2757,S2757,)</f>
        <v>Fetching...</v>
      </c>
      <c r="E2757" s="26">
        <f t="shared" si="86"/>
        <v>7.5007957271393533</v>
      </c>
      <c r="F2757" s="18">
        <f>[1]!b_dq_cleanprice($A2757,日期设置!B$2)</f>
        <v>99.786900000000003</v>
      </c>
      <c r="G2757" s="18" t="str">
        <f t="shared" si="87"/>
        <v>2.39 + 1.39</v>
      </c>
      <c r="H2757" s="27">
        <f>[1]!b_dq_pctchange($A2757,日期设置!$B$2,1)/100</f>
        <v>0</v>
      </c>
      <c r="I2757" s="26">
        <f>[1]!b_pq_pctchange(A2757,日期设置!$B$4,日期设置!$B$2,1)</f>
        <v>0</v>
      </c>
      <c r="J2757" s="26">
        <f>[1]!b_pq_pctchange(A2757,日期设置!$C$4,日期设置!$B$2,1)</f>
        <v>0</v>
      </c>
      <c r="K2757" s="52">
        <f>[1]!b_dq_amount($A2757,日期设置!B$2,2,10000)</f>
        <v>0</v>
      </c>
      <c r="L2757" s="26">
        <f>[1]!b_info_latestpar(A2757,日期设置!$B$2)</f>
        <v>100</v>
      </c>
      <c r="M2757" s="6">
        <f>[1]!b_info_outstandingbalance($A2757,日期设置!B$2)</f>
        <v>7</v>
      </c>
      <c r="N2757" s="7">
        <f>[1]!b_info_latestissurercreditrating2(A2757,日期设置!$B$2,"102","1")</f>
        <v>0</v>
      </c>
      <c r="O2757" s="8">
        <v>5.39</v>
      </c>
      <c r="P2757" s="9" t="str">
        <f>[1]!b_info_repurchasedate(A2757)</f>
        <v>2022-08-13</v>
      </c>
      <c r="Q2757" s="8" t="s">
        <v>17071</v>
      </c>
      <c r="R2757" s="2" t="str">
        <f>IF((--IF(P2757=0,Q2757,P2757))&gt;(--日期设置!$B$2),IF(P2757=0,Q2757,P2757),Q2757)</f>
        <v>2022-08-13</v>
      </c>
      <c r="S2757" s="31" t="s">
        <v>19159</v>
      </c>
      <c r="T2757" s="8">
        <f>[1]!b_anal_ptmyear($A2757,日期设置!$B$2)</f>
        <v>2.3945205479452056</v>
      </c>
      <c r="U2757" s="8">
        <f>[1]!b_anal_termifexercise($A2757,日期设置!B$2)</f>
        <v>1.3945205479452054</v>
      </c>
      <c r="V2757" s="10">
        <f>[1]!b_dq_dirtyprice(A2757,日期设置!$B$2)</f>
        <v>103.0504</v>
      </c>
      <c r="W2757" s="11">
        <f>IF(U2757=0,ROUNDUP((Q2757-日期设置!$B$2)/365,0),ROUNDUP((R2757-日期设置!$B$2)/365,0))</f>
        <v>2</v>
      </c>
      <c r="X2757" s="18">
        <f>_xlfn.IFNA(VLOOKUP(A2757,过往入选债券!A:D,4,0),2)</f>
        <v>2</v>
      </c>
      <c r="Y2757">
        <f>_xlfn.IFNA(VLOOKUP(C2757,[2]Sheet1!$A:$A,1,0),3)</f>
        <v>3</v>
      </c>
    </row>
    <row r="2758" spans="1:25" hidden="1" x14ac:dyDescent="0.2">
      <c r="A2758" s="21" t="s">
        <v>7871</v>
      </c>
      <c r="B2758" s="21" t="s">
        <v>7872</v>
      </c>
      <c r="C2758" s="37" t="s">
        <v>4831</v>
      </c>
      <c r="D2758" s="26" t="str">
        <f>[1]!b_calc_yield(A2758,日期设置!$B$2,F2758,1,R2758,1,O2758,L2758,S2758,)</f>
        <v>Fetching...</v>
      </c>
      <c r="E2758" s="26">
        <f t="shared" si="86"/>
        <v>3.9819777468894868</v>
      </c>
      <c r="F2758" s="18">
        <f>[1]!b_dq_cleanprice($A2758,日期设置!B$2)</f>
        <v>101.28740000000001</v>
      </c>
      <c r="G2758" s="18" t="str">
        <f t="shared" si="87"/>
        <v>1.72 + 0.72</v>
      </c>
      <c r="H2758" s="27">
        <f>[1]!b_dq_pctchange($A2758,日期设置!$B$2,1)/100</f>
        <v>0</v>
      </c>
      <c r="I2758" s="26">
        <f>[1]!b_pq_pctchange(A2758,日期设置!$B$4,日期设置!$B$2,1)</f>
        <v>0</v>
      </c>
      <c r="J2758" s="26">
        <f>[1]!b_pq_pctchange(A2758,日期设置!$C$4,日期设置!$B$2,1)</f>
        <v>-0.24120403063852708</v>
      </c>
      <c r="K2758" s="52">
        <f>[1]!b_dq_amount($A2758,日期设置!B$2,2,10000)</f>
        <v>0</v>
      </c>
      <c r="L2758" s="26">
        <f>[1]!b_info_latestpar(A2758,日期设置!$B$2)</f>
        <v>100</v>
      </c>
      <c r="M2758" s="6">
        <f>[1]!b_info_outstandingbalance($A2758,日期设置!B$2)</f>
        <v>2</v>
      </c>
      <c r="N2758" s="7" t="str">
        <f>[1]!b_info_latestissurercreditrating2(A2758,日期设置!$B$2,"102","1")</f>
        <v>AA</v>
      </c>
      <c r="O2758" s="8">
        <v>7.5</v>
      </c>
      <c r="P2758" s="9" t="str">
        <f>[1]!b_info_repurchasedate(A2758)</f>
        <v>2021-12-10</v>
      </c>
      <c r="Q2758" s="8" t="s">
        <v>16185</v>
      </c>
      <c r="R2758" s="2" t="str">
        <f>IF((--IF(P2758=0,Q2758,P2758))&gt;(--日期设置!$B$2),IF(P2758=0,Q2758,P2758),Q2758)</f>
        <v>2021-12-10</v>
      </c>
      <c r="S2758" s="2" t="s">
        <v>17974</v>
      </c>
      <c r="T2758" s="8">
        <f>[1]!b_anal_ptmyear($A2758,日期设置!$B$2)</f>
        <v>1.7205479452054795</v>
      </c>
      <c r="U2758" s="8">
        <f>[1]!b_anal_termifexercise($A2758,日期设置!B$2)</f>
        <v>0.72054794520547949</v>
      </c>
      <c r="V2758" s="10">
        <f>[1]!b_dq_dirtyprice(A2758,日期设置!$B$2)</f>
        <v>103.38330000000001</v>
      </c>
      <c r="W2758" s="11">
        <f>IF(U2758=0,ROUNDUP((Q2758-日期设置!$B$2)/365,0),ROUNDUP((R2758-日期设置!$B$2)/365,0))</f>
        <v>1</v>
      </c>
      <c r="X2758" s="18">
        <f>_xlfn.IFNA(VLOOKUP(A2758,过往入选债券!A:D,4,0),2)</f>
        <v>2</v>
      </c>
      <c r="Y2758">
        <f>_xlfn.IFNA(VLOOKUP(C2758,[2]Sheet1!$A:$A,1,0),3)</f>
        <v>3</v>
      </c>
    </row>
    <row r="2759" spans="1:25" hidden="1" x14ac:dyDescent="0.2">
      <c r="A2759" s="21" t="s">
        <v>8594</v>
      </c>
      <c r="B2759" s="21" t="s">
        <v>8595</v>
      </c>
      <c r="C2759" s="37" t="s">
        <v>8596</v>
      </c>
      <c r="D2759" s="26" t="str">
        <f>[1]!b_calc_yield(A2759,日期设置!$B$2,F2759,1,R2759,1,O2759,L2759,S2759,)</f>
        <v>Fetching...</v>
      </c>
      <c r="E2759" s="26">
        <f t="shared" si="86"/>
        <v>5.9623090372862952</v>
      </c>
      <c r="F2759" s="18">
        <f>[1]!b_dq_cleanprice($A2759,日期设置!B$2)</f>
        <v>100.81</v>
      </c>
      <c r="G2759" s="18" t="str">
        <f t="shared" si="87"/>
        <v>1.13 + 0</v>
      </c>
      <c r="H2759" s="27">
        <f>[1]!b_dq_pctchange($A2759,日期设置!$B$2,1)/100</f>
        <v>0</v>
      </c>
      <c r="I2759" s="26">
        <f>[1]!b_pq_pctchange(A2759,日期设置!$B$4,日期设置!$B$2,1)</f>
        <v>0</v>
      </c>
      <c r="J2759" s="26">
        <f>[1]!b_pq_pctchange(A2759,日期设置!$C$4,日期设置!$B$2,1)</f>
        <v>0</v>
      </c>
      <c r="K2759" s="52">
        <f>[1]!b_dq_amount($A2759,日期设置!B$2,2,10000)</f>
        <v>0</v>
      </c>
      <c r="L2759" s="26">
        <f>[1]!b_info_latestpar(A2759,日期设置!$B$2)</f>
        <v>100</v>
      </c>
      <c r="M2759" s="6">
        <f>[1]!b_info_outstandingbalance($A2759,日期设置!B$2)</f>
        <v>3</v>
      </c>
      <c r="N2759" s="7" t="str">
        <f>[1]!b_info_latestissurercreditrating2(A2759,日期设置!$B$2,"102","1")</f>
        <v>AA</v>
      </c>
      <c r="O2759" s="8">
        <v>6.3</v>
      </c>
      <c r="P2759" s="9">
        <f>[1]!b_info_repurchasedate(A2759)</f>
        <v>0</v>
      </c>
      <c r="Q2759" s="8" t="s">
        <v>16467</v>
      </c>
      <c r="R2759" s="2" t="str">
        <f>IF((--IF(P2759=0,Q2759,P2759))&gt;(--日期设置!$B$2),IF(P2759=0,Q2759,P2759),Q2759)</f>
        <v>2022-05-10</v>
      </c>
      <c r="S2759" s="2" t="s">
        <v>17809</v>
      </c>
      <c r="T2759" s="8">
        <f>[1]!b_anal_ptmyear($A2759,日期设置!$B$2)</f>
        <v>1.1342465753424658</v>
      </c>
      <c r="U2759" s="8">
        <f>[1]!b_anal_termifexercise($A2759,日期设置!B$2)</f>
        <v>0</v>
      </c>
      <c r="V2759" s="10">
        <f>[1]!b_dq_dirtyprice(A2759,日期设置!$B$2)</f>
        <v>106.2642</v>
      </c>
      <c r="W2759" s="11">
        <f>IF(U2759=0,ROUNDUP((Q2759-日期设置!$B$2)/365,0),ROUNDUP((R2759-日期设置!$B$2)/365,0))</f>
        <v>2</v>
      </c>
      <c r="X2759" s="18">
        <f>_xlfn.IFNA(VLOOKUP(A2759,过往入选债券!A:D,4,0),2)</f>
        <v>2</v>
      </c>
      <c r="Y2759">
        <f>_xlfn.IFNA(VLOOKUP(C2759,[2]Sheet1!$A:$A,1,0),3)</f>
        <v>3</v>
      </c>
    </row>
    <row r="2760" spans="1:25" hidden="1" x14ac:dyDescent="0.2">
      <c r="A2760" s="21" t="s">
        <v>806</v>
      </c>
      <c r="B2760" s="21" t="s">
        <v>807</v>
      </c>
      <c r="C2760" s="37" t="s">
        <v>796</v>
      </c>
      <c r="D2760" s="26" t="str">
        <f>[1]!b_calc_yield(A2760,日期设置!$B$2,F2760,1,R2760,1,O2760,L2760,S2760,)</f>
        <v>Fetching...</v>
      </c>
      <c r="E2760" s="26">
        <f t="shared" si="86"/>
        <v>0.8323029720199715</v>
      </c>
      <c r="F2760" s="18">
        <f>[1]!b_dq_cleanprice($A2760,日期设置!B$2)</f>
        <v>99.984999999999999</v>
      </c>
      <c r="G2760" s="18" t="str">
        <f t="shared" si="87"/>
        <v>0.15 + 0</v>
      </c>
      <c r="H2760" s="27">
        <f>[1]!b_dq_pctchange($A2760,日期设置!$B$2,1)/100</f>
        <v>0</v>
      </c>
      <c r="I2760" s="26">
        <f>[1]!b_pq_pctchange(A2760,日期设置!$B$4,日期设置!$B$2,1)</f>
        <v>-0.17153103933033464</v>
      </c>
      <c r="J2760" s="26">
        <f>[1]!b_pq_pctchange(A2760,日期设置!$C$4,日期设置!$B$2,1)</f>
        <v>-0.17153103933033464</v>
      </c>
      <c r="K2760" s="52">
        <f>[1]!b_dq_amount($A2760,日期设置!B$2,2,10000)</f>
        <v>0</v>
      </c>
      <c r="L2760" s="26">
        <f>[1]!b_info_latestpar(A2760,日期设置!$B$2)</f>
        <v>100</v>
      </c>
      <c r="M2760" s="6">
        <f>[1]!b_info_outstandingbalance($A2760,日期设置!B$2)</f>
        <v>15</v>
      </c>
      <c r="N2760" s="7">
        <f>[1]!b_info_latestissurercreditrating2(A2760,日期设置!$B$2,"102","1")</f>
        <v>0</v>
      </c>
      <c r="O2760" s="8">
        <v>5.69</v>
      </c>
      <c r="P2760" s="9">
        <f>[1]!b_info_repurchasedate(A2760)</f>
        <v>0</v>
      </c>
      <c r="Q2760" s="8" t="s">
        <v>16924</v>
      </c>
      <c r="R2760" s="2" t="str">
        <f>IF((--IF(P2760=0,Q2760,P2760))&gt;(--日期设置!$B$2),IF(P2760=0,Q2760,P2760),Q2760)</f>
        <v>2021-05-16</v>
      </c>
      <c r="S2760" s="2" t="s">
        <v>18825</v>
      </c>
      <c r="T2760" s="8">
        <f>[1]!b_anal_ptmyear($A2760,日期设置!$B$2)</f>
        <v>0.15068493150684931</v>
      </c>
      <c r="U2760" s="8">
        <f>[1]!b_anal_termifexercise($A2760,日期设置!B$2)</f>
        <v>0</v>
      </c>
      <c r="V2760" s="10">
        <f>[1]!b_dq_dirtyprice(A2760,日期设置!$B$2)</f>
        <v>104.8176</v>
      </c>
      <c r="W2760" s="11">
        <f>IF(U2760=0,ROUNDUP((Q2760-日期设置!$B$2)/365,0),ROUNDUP((R2760-日期设置!$B$2)/365,0))</f>
        <v>1</v>
      </c>
      <c r="X2760" s="18">
        <f>_xlfn.IFNA(VLOOKUP(A2760,过往入选债券!A:D,4,0),2)</f>
        <v>2</v>
      </c>
      <c r="Y2760">
        <f>_xlfn.IFNA(VLOOKUP(C2760,[2]Sheet1!$A:$A,1,0),3)</f>
        <v>3</v>
      </c>
    </row>
    <row r="2761" spans="1:25" hidden="1" x14ac:dyDescent="0.2">
      <c r="A2761" s="21" t="s">
        <v>13214</v>
      </c>
      <c r="B2761" s="21" t="s">
        <v>13215</v>
      </c>
      <c r="C2761" s="37" t="s">
        <v>12954</v>
      </c>
      <c r="D2761" s="26" t="str">
        <f>[1]!b_calc_yield(A2761,日期设置!$B$2,F2761,1,R2761,1,O2761,L2761,S2761,)</f>
        <v>Fetching...</v>
      </c>
      <c r="E2761" s="26">
        <f t="shared" si="86"/>
        <v>25.836856216998672</v>
      </c>
      <c r="F2761" s="18">
        <f>[1]!b_dq_cleanprice($A2761,日期设置!B$2)</f>
        <v>58.279600000000002</v>
      </c>
      <c r="G2761" s="18" t="str">
        <f t="shared" si="87"/>
        <v>2.23 + 0</v>
      </c>
      <c r="H2761" s="27">
        <f>[1]!b_dq_pctchange($A2761,日期设置!$B$2,1)/100</f>
        <v>0</v>
      </c>
      <c r="I2761" s="26">
        <f>[1]!b_pq_pctchange(A2761,日期设置!$B$4,日期设置!$B$2,1)</f>
        <v>-1.0212140099760616</v>
      </c>
      <c r="J2761" s="26">
        <f>[1]!b_pq_pctchange(A2761,日期设置!$C$4,日期设置!$B$2,1)</f>
        <v>-1.9197143063902327</v>
      </c>
      <c r="K2761" s="52">
        <f>[1]!b_dq_amount($A2761,日期设置!B$2,2,10000)</f>
        <v>0</v>
      </c>
      <c r="L2761" s="26">
        <f>[1]!b_info_latestpar(A2761,日期设置!$B$2)</f>
        <v>60</v>
      </c>
      <c r="M2761" s="6">
        <f>[1]!b_info_outstandingbalance($A2761,日期设置!B$2)</f>
        <v>3.6</v>
      </c>
      <c r="N2761" s="7" t="str">
        <f>[1]!b_info_latestissurercreditrating2(A2761,日期设置!$B$2,"102","1")</f>
        <v>AA</v>
      </c>
      <c r="O2761" s="8">
        <v>5.5</v>
      </c>
      <c r="P2761" s="9">
        <f>[1]!b_info_repurchasedate(A2761)</f>
        <v>0</v>
      </c>
      <c r="Q2761" s="8" t="s">
        <v>16588</v>
      </c>
      <c r="R2761" s="2" t="str">
        <f>IF((--IF(P2761=0,Q2761,P2761))&gt;(--日期设置!$B$2),IF(P2761=0,Q2761,P2761),Q2761)</f>
        <v>2023-06-17</v>
      </c>
      <c r="S2761" s="2" t="s">
        <v>18241</v>
      </c>
      <c r="T2761" s="8">
        <f>[1]!b_anal_ptmyear($A2761,日期设置!$B$2)</f>
        <v>2.2383561643835614</v>
      </c>
      <c r="U2761" s="8">
        <f>[1]!b_anal_termifexercise($A2761,日期设置!B$2)</f>
        <v>0</v>
      </c>
      <c r="V2761" s="10">
        <f>[1]!b_dq_dirtyprice(A2761,日期设置!$B$2)</f>
        <v>60.792999999999999</v>
      </c>
      <c r="W2761" s="11">
        <f>IF(U2761=0,ROUNDUP((Q2761-日期设置!$B$2)/365,0),ROUNDUP((R2761-日期设置!$B$2)/365,0))</f>
        <v>3</v>
      </c>
      <c r="X2761" s="18">
        <f>_xlfn.IFNA(VLOOKUP(A2761,过往入选债券!A:D,4,0),2)</f>
        <v>2</v>
      </c>
      <c r="Y2761">
        <f>_xlfn.IFNA(VLOOKUP(C2761,[2]Sheet1!$A:$A,1,0),3)</f>
        <v>3</v>
      </c>
    </row>
    <row r="2762" spans="1:25" hidden="1" x14ac:dyDescent="0.2">
      <c r="A2762" s="21" t="s">
        <v>13346</v>
      </c>
      <c r="B2762" s="21" t="s">
        <v>13347</v>
      </c>
      <c r="C2762" s="37" t="s">
        <v>7729</v>
      </c>
      <c r="D2762" s="26" t="str">
        <f>[1]!b_calc_yield(A2762,日期设置!$B$2,F2762,1,R2762,1,O2762,L2762,S2762,)</f>
        <v>Fetching...</v>
      </c>
      <c r="E2762" s="26">
        <f t="shared" si="86"/>
        <v>2.3151364837014077</v>
      </c>
      <c r="F2762" s="18">
        <f>[1]!b_dq_cleanprice($A2762,日期设置!B$2)</f>
        <v>99.600999999999999</v>
      </c>
      <c r="G2762" s="18" t="str">
        <f t="shared" si="87"/>
        <v>2.41 + 0.42</v>
      </c>
      <c r="H2762" s="27">
        <f>[1]!b_dq_pctchange($A2762,日期设置!$B$2,1)/100</f>
        <v>0</v>
      </c>
      <c r="I2762" s="26">
        <f>[1]!b_pq_pctchange(A2762,日期设置!$B$4,日期设置!$B$2,1)</f>
        <v>0</v>
      </c>
      <c r="J2762" s="26">
        <f>[1]!b_pq_pctchange(A2762,日期设置!$C$4,日期设置!$B$2,1)</f>
        <v>0</v>
      </c>
      <c r="K2762" s="52">
        <f>[1]!b_dq_amount($A2762,日期设置!B$2,2,10000)</f>
        <v>0</v>
      </c>
      <c r="L2762" s="26">
        <f>[1]!b_info_latestpar(A2762,日期设置!$B$2)</f>
        <v>100</v>
      </c>
      <c r="M2762" s="6">
        <f>[1]!b_info_outstandingbalance($A2762,日期设置!B$2)</f>
        <v>5</v>
      </c>
      <c r="N2762" s="7" t="str">
        <f>[1]!b_info_latestissurercreditrating2(A2762,日期设置!$B$2,"102","1")</f>
        <v>AA+</v>
      </c>
      <c r="O2762" s="8">
        <v>4.7</v>
      </c>
      <c r="P2762" s="9" t="str">
        <f>[1]!b_info_repurchasedate(A2762)</f>
        <v>2021-08-23</v>
      </c>
      <c r="Q2762" s="8" t="s">
        <v>16080</v>
      </c>
      <c r="R2762" s="2" t="str">
        <f>IF((--IF(P2762=0,Q2762,P2762))&gt;(--日期设置!$B$2),IF(P2762=0,Q2762,P2762),Q2762)</f>
        <v>2021-08-23</v>
      </c>
      <c r="S2762" s="2" t="s">
        <v>17866</v>
      </c>
      <c r="T2762" s="8">
        <f>[1]!b_anal_ptmyear($A2762,日期设置!$B$2)</f>
        <v>2.419178082191781</v>
      </c>
      <c r="U2762" s="8">
        <f>[1]!b_anal_termifexercise($A2762,日期设置!B$2)</f>
        <v>0.42191780821917807</v>
      </c>
      <c r="V2762" s="10">
        <f>[1]!b_dq_dirtyprice(A2762,日期设置!$B$2)</f>
        <v>102.3309</v>
      </c>
      <c r="W2762" s="11">
        <f>IF(U2762=0,ROUNDUP((Q2762-日期设置!$B$2)/365,0),ROUNDUP((R2762-日期设置!$B$2)/365,0))</f>
        <v>1</v>
      </c>
      <c r="X2762" s="18">
        <f>_xlfn.IFNA(VLOOKUP(A2762,过往入选债券!A:D,4,0),2)</f>
        <v>2</v>
      </c>
      <c r="Y2762">
        <f>_xlfn.IFNA(VLOOKUP(C2762,[2]Sheet1!$A:$A,1,0),3)</f>
        <v>3</v>
      </c>
    </row>
    <row r="2763" spans="1:25" hidden="1" x14ac:dyDescent="0.2">
      <c r="A2763" s="21" t="s">
        <v>11392</v>
      </c>
      <c r="B2763" s="21" t="s">
        <v>11393</v>
      </c>
      <c r="C2763" s="37" t="s">
        <v>166</v>
      </c>
      <c r="D2763" s="26" t="str">
        <f>[1]!b_calc_yield(A2763,日期设置!$B$2,F2763,1,R2763,1,O2763,L2763,S2763,)</f>
        <v>Fetching...</v>
      </c>
      <c r="E2763" s="26">
        <f t="shared" si="86"/>
        <v>12.471642277826533</v>
      </c>
      <c r="F2763" s="18">
        <f>[1]!b_dq_cleanprice($A2763,日期设置!B$2)</f>
        <v>100.45189999999999</v>
      </c>
      <c r="G2763" s="18" t="str">
        <f t="shared" si="87"/>
        <v>4.33 + 2.33</v>
      </c>
      <c r="H2763" s="27">
        <f>[1]!b_dq_pctchange($A2763,日期设置!$B$2,1)/100</f>
        <v>0</v>
      </c>
      <c r="I2763" s="26">
        <f>[1]!b_pq_pctchange(A2763,日期设置!$B$4,日期设置!$B$2,1)</f>
        <v>0</v>
      </c>
      <c r="J2763" s="26">
        <f>[1]!b_pq_pctchange(A2763,日期设置!$C$4,日期设置!$B$2,1)</f>
        <v>0</v>
      </c>
      <c r="K2763" s="52">
        <f>[1]!b_dq_amount($A2763,日期设置!B$2,2,10000)</f>
        <v>0</v>
      </c>
      <c r="L2763" s="26">
        <f>[1]!b_info_latestpar(A2763,日期设置!$B$2)</f>
        <v>100</v>
      </c>
      <c r="M2763" s="6">
        <f>[1]!b_info_outstandingbalance($A2763,日期设置!B$2)</f>
        <v>5</v>
      </c>
      <c r="N2763" s="7" t="str">
        <f>[1]!b_info_latestissurercreditrating2(A2763,日期设置!$B$2,"102","1")</f>
        <v>AA+</v>
      </c>
      <c r="O2763" s="8">
        <v>5.75</v>
      </c>
      <c r="P2763" s="9" t="str">
        <f>[1]!b_info_repurchasedate(A2763)</f>
        <v>2023-07-24</v>
      </c>
      <c r="Q2763" s="8" t="s">
        <v>17502</v>
      </c>
      <c r="R2763" s="2" t="str">
        <f>IF((--IF(P2763=0,Q2763,P2763))&gt;(--日期设置!$B$2),IF(P2763=0,Q2763,P2763),Q2763)</f>
        <v>2023-07-24</v>
      </c>
      <c r="S2763" s="2" t="s">
        <v>17863</v>
      </c>
      <c r="T2763" s="8">
        <f>[1]!b_anal_ptmyear($A2763,日期设置!$B$2)</f>
        <v>4.3397260273972602</v>
      </c>
      <c r="U2763" s="8">
        <f>[1]!b_anal_termifexercise($A2763,日期设置!B$2)</f>
        <v>2.3397260273972602</v>
      </c>
      <c r="V2763" s="10">
        <f>[1]!b_dq_dirtyprice(A2763,日期设置!$B$2)</f>
        <v>104.24850000000001</v>
      </c>
      <c r="W2763" s="11">
        <f>IF(U2763=0,ROUNDUP((Q2763-日期设置!$B$2)/365,0),ROUNDUP((R2763-日期设置!$B$2)/365,0))</f>
        <v>3</v>
      </c>
      <c r="X2763" s="18">
        <f>_xlfn.IFNA(VLOOKUP(A2763,过往入选债券!A:D,4,0),2)</f>
        <v>2</v>
      </c>
      <c r="Y2763">
        <f>_xlfn.IFNA(VLOOKUP(C2763,[2]Sheet1!$A:$A,1,0),3)</f>
        <v>3</v>
      </c>
    </row>
    <row r="2764" spans="1:25" hidden="1" x14ac:dyDescent="0.2">
      <c r="A2764" s="28" t="s">
        <v>20640</v>
      </c>
      <c r="B2764" s="28" t="s">
        <v>20641</v>
      </c>
      <c r="C2764" s="39" t="s">
        <v>20797</v>
      </c>
      <c r="D2764" s="26" t="str">
        <f>[1]!b_calc_yield(A2764,日期设置!$B$2,F2764,1,R2764,1,O2764,L2764,S2764,)</f>
        <v>Fetching...</v>
      </c>
      <c r="E2764" s="26">
        <f t="shared" si="86"/>
        <v>13.655565379703294</v>
      </c>
      <c r="F2764" s="18">
        <f>[1]!b_dq_cleanprice($A2764,日期设置!B$2)</f>
        <v>99.296800000000005</v>
      </c>
      <c r="G2764" s="18" t="str">
        <f t="shared" si="87"/>
        <v>4.52 + 2.52</v>
      </c>
      <c r="H2764" s="27">
        <f>[1]!b_dq_pctchange($A2764,日期设置!$B$2,1)/100</f>
        <v>0</v>
      </c>
      <c r="I2764" s="26">
        <f>[1]!b_pq_pctchange(A2764,日期设置!$B$4,日期设置!$B$2,1)</f>
        <v>0</v>
      </c>
      <c r="J2764" s="26">
        <f>[1]!b_pq_pctchange(A2764,日期设置!$C$4,日期设置!$B$2,1)</f>
        <v>0</v>
      </c>
      <c r="K2764" s="52">
        <f>[1]!b_dq_amount($A2764,日期设置!B$2,2,10000)</f>
        <v>0</v>
      </c>
      <c r="L2764" s="26">
        <f>[1]!b_info_latestpar(A2764,日期设置!$B$2)</f>
        <v>100</v>
      </c>
      <c r="M2764" s="6">
        <f>[1]!b_info_outstandingbalance($A2764,日期设置!B$2)</f>
        <v>10</v>
      </c>
      <c r="N2764" s="7" t="str">
        <f>[1]!b_info_latestissurercreditrating2(A2764,日期设置!$B$2,"102","1")</f>
        <v>AA</v>
      </c>
      <c r="O2764" s="8">
        <v>5.23</v>
      </c>
      <c r="P2764" s="9" t="str">
        <f>[1]!b_info_repurchasedate(A2764)</f>
        <v>2023-09-29</v>
      </c>
      <c r="Q2764" s="8" t="s">
        <v>20832</v>
      </c>
      <c r="R2764" s="2" t="str">
        <f>IF((--IF(P2764=0,Q2764,P2764))&gt;(--日期设置!$B$2),IF(P2764=0,Q2764,P2764),Q2764)</f>
        <v>2023-09-29</v>
      </c>
      <c r="S2764" s="31" t="s">
        <v>16690</v>
      </c>
      <c r="T2764" s="8">
        <f>[1]!b_anal_ptmyear($A2764,日期设置!$B$2)</f>
        <v>4.5232876712328771</v>
      </c>
      <c r="U2764" s="8">
        <f>[1]!b_anal_termifexercise($A2764,日期设置!B$2)</f>
        <v>2.5232876712328767</v>
      </c>
      <c r="V2764" s="10">
        <f>[1]!b_dq_dirtyprice(A2764,日期设置!$B$2)</f>
        <v>101.79</v>
      </c>
      <c r="W2764" s="11">
        <f>IF(U2764=0,ROUNDUP((Q2764-日期设置!$B$2)/365,0),ROUNDUP((R2764-日期设置!$B$2)/365,0))</f>
        <v>3</v>
      </c>
      <c r="X2764" s="18">
        <f>_xlfn.IFNA(VLOOKUP(A2764,过往入选债券!A:D,4,0),2)</f>
        <v>2</v>
      </c>
      <c r="Y2764">
        <f>_xlfn.IFNA(VLOOKUP(C2764,[2]Sheet1!$A:$A,1,0),3)</f>
        <v>3</v>
      </c>
    </row>
    <row r="2765" spans="1:25" hidden="1" x14ac:dyDescent="0.2">
      <c r="A2765" s="21" t="s">
        <v>4598</v>
      </c>
      <c r="B2765" s="21" t="s">
        <v>4599</v>
      </c>
      <c r="C2765" s="37" t="s">
        <v>3527</v>
      </c>
      <c r="D2765" s="26" t="str">
        <f>[1]!b_calc_yield(A2765,日期设置!$B$2,F2765,1,R2765,1,O2765,L2765,S2765,)</f>
        <v>Fetching...</v>
      </c>
      <c r="E2765" s="26">
        <f t="shared" si="86"/>
        <v>12.042416335979155</v>
      </c>
      <c r="F2765" s="18">
        <f>[1]!b_dq_cleanprice($A2765,日期设置!B$2)</f>
        <v>98.9</v>
      </c>
      <c r="G2765" s="18" t="str">
        <f t="shared" si="87"/>
        <v>2.25 + 0</v>
      </c>
      <c r="H2765" s="27">
        <f>[1]!b_dq_pctchange($A2765,日期设置!$B$2,1)/100</f>
        <v>0</v>
      </c>
      <c r="I2765" s="26">
        <f>[1]!b_pq_pctchange(A2765,日期设置!$B$4,日期设置!$B$2,1)</f>
        <v>-0.7896700880353732</v>
      </c>
      <c r="J2765" s="26">
        <f>[1]!b_pq_pctchange(A2765,日期设置!$C$4,日期设置!$B$2,1)</f>
        <v>-0.7896700880353732</v>
      </c>
      <c r="K2765" s="52">
        <f>[1]!b_dq_amount($A2765,日期设置!B$2,2,10000)</f>
        <v>0</v>
      </c>
      <c r="L2765" s="26">
        <f>[1]!b_info_latestpar(A2765,日期设置!$B$2)</f>
        <v>100</v>
      </c>
      <c r="M2765" s="6">
        <f>[1]!b_info_outstandingbalance($A2765,日期设置!B$2)</f>
        <v>10</v>
      </c>
      <c r="N2765" s="7" t="str">
        <f>[1]!b_info_latestissurercreditrating2(A2765,日期设置!$B$2,"102","1")</f>
        <v>AA+</v>
      </c>
      <c r="O2765" s="8">
        <v>5</v>
      </c>
      <c r="P2765" s="9">
        <f>[1]!b_info_repurchasedate(A2765)</f>
        <v>0</v>
      </c>
      <c r="Q2765" s="8" t="s">
        <v>16934</v>
      </c>
      <c r="R2765" s="2" t="str">
        <f>IF((--IF(P2765=0,Q2765,P2765))&gt;(--日期设置!$B$2),IF(P2765=0,Q2765,P2765),Q2765)</f>
        <v>2023-06-22</v>
      </c>
      <c r="S2765" s="2" t="s">
        <v>18599</v>
      </c>
      <c r="T2765" s="8">
        <f>[1]!b_anal_ptmyear($A2765,日期设置!$B$2)</f>
        <v>2.2520547945205478</v>
      </c>
      <c r="U2765" s="8">
        <f>[1]!b_anal_termifexercise($A2765,日期设置!B$2)</f>
        <v>0</v>
      </c>
      <c r="V2765" s="10">
        <f>[1]!b_dq_dirtyprice(A2765,日期设置!$B$2)</f>
        <v>102.6397</v>
      </c>
      <c r="W2765" s="11">
        <f>IF(U2765=0,ROUNDUP((Q2765-日期设置!$B$2)/365,0),ROUNDUP((R2765-日期设置!$B$2)/365,0))</f>
        <v>3</v>
      </c>
      <c r="X2765" s="18">
        <f>_xlfn.IFNA(VLOOKUP(A2765,过往入选债券!A:D,4,0),2)</f>
        <v>2</v>
      </c>
      <c r="Y2765">
        <f>_xlfn.IFNA(VLOOKUP(C2765,[2]Sheet1!$A:$A,1,0),3)</f>
        <v>3</v>
      </c>
    </row>
    <row r="2766" spans="1:25" hidden="1" x14ac:dyDescent="0.2">
      <c r="A2766" s="21" t="s">
        <v>14298</v>
      </c>
      <c r="B2766" s="21" t="s">
        <v>14299</v>
      </c>
      <c r="C2766" s="37" t="s">
        <v>14300</v>
      </c>
      <c r="D2766" s="26" t="str">
        <f>[1]!b_calc_yield(A2766,日期设置!$B$2,F2766,1,R2766,1,O2766,L2766,S2766,)</f>
        <v>Fetching...</v>
      </c>
      <c r="E2766" s="26">
        <f t="shared" si="86"/>
        <v>25.844722901485341</v>
      </c>
      <c r="F2766" s="18">
        <f>[1]!b_dq_cleanprice($A2766,日期设置!B$2)</f>
        <v>79.968599999999995</v>
      </c>
      <c r="G2766" s="18" t="str">
        <f t="shared" si="87"/>
        <v>3.63 + 0</v>
      </c>
      <c r="H2766" s="27">
        <f>[1]!b_dq_pctchange($A2766,日期设置!$B$2,1)/100</f>
        <v>0</v>
      </c>
      <c r="I2766" s="26">
        <f>[1]!b_pq_pctchange(A2766,日期设置!$B$4,日期设置!$B$2,1)</f>
        <v>0</v>
      </c>
      <c r="J2766" s="26">
        <f>[1]!b_pq_pctchange(A2766,日期设置!$C$4,日期设置!$B$2,1)</f>
        <v>0</v>
      </c>
      <c r="K2766" s="52">
        <f>[1]!b_dq_amount($A2766,日期设置!B$2,2,10000)</f>
        <v>0</v>
      </c>
      <c r="L2766" s="26">
        <f>[1]!b_info_latestpar(A2766,日期设置!$B$2)</f>
        <v>80</v>
      </c>
      <c r="M2766" s="6">
        <f>[1]!b_info_outstandingbalance($A2766,日期设置!B$2)</f>
        <v>8.8000000000000007</v>
      </c>
      <c r="N2766" s="7" t="str">
        <f>[1]!b_info_latestissurercreditrating2(A2766,日期设置!$B$2,"102","1")</f>
        <v>AA</v>
      </c>
      <c r="O2766" s="8">
        <v>5.68</v>
      </c>
      <c r="P2766" s="9">
        <f>[1]!b_info_repurchasedate(A2766)</f>
        <v>0</v>
      </c>
      <c r="Q2766" s="8" t="s">
        <v>17491</v>
      </c>
      <c r="R2766" s="2" t="str">
        <f>IF((--IF(P2766=0,Q2766,P2766))&gt;(--日期设置!$B$2),IF(P2766=0,Q2766,P2766),Q2766)</f>
        <v>2024-11-09</v>
      </c>
      <c r="S2766" s="2" t="s">
        <v>18961</v>
      </c>
      <c r="T2766" s="8">
        <f>[1]!b_anal_ptmyear($A2766,日期设置!$B$2)</f>
        <v>3.6356164383561644</v>
      </c>
      <c r="U2766" s="8">
        <f>[1]!b_anal_termifexercise($A2766,日期设置!B$2)</f>
        <v>0</v>
      </c>
      <c r="V2766" s="10">
        <f>[1]!b_dq_dirtyprice(A2766,日期设置!$B$2)</f>
        <v>81.624399999999994</v>
      </c>
      <c r="W2766" s="11">
        <f>IF(U2766=0,ROUNDUP((Q2766-日期设置!$B$2)/365,0),ROUNDUP((R2766-日期设置!$B$2)/365,0))</f>
        <v>4</v>
      </c>
      <c r="X2766" s="18">
        <f>_xlfn.IFNA(VLOOKUP(A2766,过往入选债券!A:D,4,0),2)</f>
        <v>2</v>
      </c>
      <c r="Y2766">
        <f>_xlfn.IFNA(VLOOKUP(C2766,[2]Sheet1!$A:$A,1,0),3)</f>
        <v>3</v>
      </c>
    </row>
    <row r="2767" spans="1:25" hidden="1" x14ac:dyDescent="0.2">
      <c r="A2767" s="21" t="s">
        <v>3739</v>
      </c>
      <c r="B2767" s="21" t="s">
        <v>3740</v>
      </c>
      <c r="C2767" s="37" t="s">
        <v>1982</v>
      </c>
      <c r="D2767" s="26" t="str">
        <f>[1]!b_calc_yield(A2767,日期设置!$B$2,F2767,1,R2767,1,O2767,L2767,S2767,)</f>
        <v>Fetching...</v>
      </c>
      <c r="E2767" s="26">
        <f t="shared" si="86"/>
        <v>9.5465365530146062</v>
      </c>
      <c r="F2767" s="18">
        <f>[1]!b_dq_cleanprice($A2767,日期设置!B$2)</f>
        <v>99.9405</v>
      </c>
      <c r="G2767" s="18" t="str">
        <f t="shared" si="87"/>
        <v>1.74 + 0</v>
      </c>
      <c r="H2767" s="27">
        <f>[1]!b_dq_pctchange($A2767,日期设置!$B$2,1)/100</f>
        <v>0</v>
      </c>
      <c r="I2767" s="26">
        <f>[1]!b_pq_pctchange(A2767,日期设置!$B$4,日期设置!$B$2,1)</f>
        <v>0</v>
      </c>
      <c r="J2767" s="26">
        <f>[1]!b_pq_pctchange(A2767,日期设置!$C$4,日期设置!$B$2,1)</f>
        <v>0</v>
      </c>
      <c r="K2767" s="52">
        <f>[1]!b_dq_amount($A2767,日期设置!B$2,2,10000)</f>
        <v>0</v>
      </c>
      <c r="L2767" s="26">
        <f>[1]!b_info_latestpar(A2767,日期设置!$B$2)</f>
        <v>100</v>
      </c>
      <c r="M2767" s="6">
        <f>[1]!b_info_outstandingbalance($A2767,日期设置!B$2)</f>
        <v>5</v>
      </c>
      <c r="N2767" s="7">
        <f>[1]!b_info_latestissurercreditrating2(A2767,日期设置!$B$2,"102","1")</f>
        <v>0</v>
      </c>
      <c r="O2767" s="8">
        <v>5.5</v>
      </c>
      <c r="P2767" s="9">
        <f>[1]!b_info_repurchasedate(A2767)</f>
        <v>0</v>
      </c>
      <c r="Q2767" s="8" t="s">
        <v>17126</v>
      </c>
      <c r="R2767" s="2" t="str">
        <f>IF((--IF(P2767=0,Q2767,P2767))&gt;(--日期设置!$B$2),IF(P2767=0,Q2767,P2767),Q2767)</f>
        <v>2022-12-20</v>
      </c>
      <c r="S2767" s="2" t="s">
        <v>18568</v>
      </c>
      <c r="T2767" s="8">
        <f>[1]!b_anal_ptmyear($A2767,日期设置!$B$2)</f>
        <v>1.7479452054794522</v>
      </c>
      <c r="U2767" s="8">
        <f>[1]!b_anal_termifexercise($A2767,日期设置!B$2)</f>
        <v>0</v>
      </c>
      <c r="V2767" s="10">
        <f>[1]!b_dq_dirtyprice(A2767,日期设置!$B$2)</f>
        <v>101.32680000000001</v>
      </c>
      <c r="W2767" s="11">
        <f>IF(U2767=0,ROUNDUP((Q2767-日期设置!$B$2)/365,0),ROUNDUP((R2767-日期设置!$B$2)/365,0))</f>
        <v>2</v>
      </c>
      <c r="X2767" s="18">
        <f>_xlfn.IFNA(VLOOKUP(A2767,过往入选债券!A:D,4,0),2)</f>
        <v>2</v>
      </c>
      <c r="Y2767">
        <f>_xlfn.IFNA(VLOOKUP(C2767,[2]Sheet1!$A:$A,1,0),3)</f>
        <v>3</v>
      </c>
    </row>
    <row r="2768" spans="1:25" hidden="1" x14ac:dyDescent="0.2">
      <c r="A2768" s="21" t="s">
        <v>7617</v>
      </c>
      <c r="B2768" s="21" t="s">
        <v>7618</v>
      </c>
      <c r="C2768" s="37" t="s">
        <v>805</v>
      </c>
      <c r="D2768" s="26" t="str">
        <f>[1]!b_calc_yield(A2768,日期设置!$B$2,F2768,1,R2768,1,O2768,L2768,S2768,)</f>
        <v>Fetching...</v>
      </c>
      <c r="E2768" s="26">
        <f t="shared" si="86"/>
        <v>3.7197492181328728</v>
      </c>
      <c r="F2768" s="18">
        <f>[1]!b_dq_cleanprice($A2768,日期设置!B$2)</f>
        <v>100.55500000000001</v>
      </c>
      <c r="G2768" s="18" t="str">
        <f t="shared" si="87"/>
        <v>2.67 + 0.67</v>
      </c>
      <c r="H2768" s="27">
        <f>[1]!b_dq_pctchange($A2768,日期设置!$B$2,1)/100</f>
        <v>0</v>
      </c>
      <c r="I2768" s="26">
        <f>[1]!b_pq_pctchange(A2768,日期设置!$B$4,日期设置!$B$2,1)</f>
        <v>0</v>
      </c>
      <c r="J2768" s="26">
        <f>[1]!b_pq_pctchange(A2768,日期设置!$C$4,日期设置!$B$2,1)</f>
        <v>0</v>
      </c>
      <c r="K2768" s="52">
        <f>[1]!b_dq_amount($A2768,日期设置!B$2,2,10000)</f>
        <v>0</v>
      </c>
      <c r="L2768" s="26">
        <f>[1]!b_info_latestpar(A2768,日期设置!$B$2)</f>
        <v>100</v>
      </c>
      <c r="M2768" s="6">
        <f>[1]!b_info_outstandingbalance($A2768,日期设置!B$2)</f>
        <v>10</v>
      </c>
      <c r="N2768" s="7" t="str">
        <f>[1]!b_info_latestissurercreditrating2(A2768,日期设置!$B$2,"102","1")</f>
        <v>AA</v>
      </c>
      <c r="O2768" s="8">
        <v>6.49</v>
      </c>
      <c r="P2768" s="9" t="str">
        <f>[1]!b_info_repurchasedate(A2768)</f>
        <v>2021-11-23</v>
      </c>
      <c r="Q2768" s="8" t="s">
        <v>17150</v>
      </c>
      <c r="R2768" s="2" t="str">
        <f>IF((--IF(P2768=0,Q2768,P2768))&gt;(--日期设置!$B$2),IF(P2768=0,Q2768,P2768),Q2768)</f>
        <v>2021-11-23</v>
      </c>
      <c r="S2768" s="2" t="s">
        <v>17851</v>
      </c>
      <c r="T2768" s="8">
        <f>[1]!b_anal_ptmyear($A2768,日期设置!$B$2)</f>
        <v>2.6739726027397261</v>
      </c>
      <c r="U2768" s="8">
        <f>[1]!b_anal_termifexercise($A2768,日期设置!B$2)</f>
        <v>0.67397260273972603</v>
      </c>
      <c r="V2768" s="10">
        <f>[1]!b_dq_dirtyprice(A2768,日期设置!$B$2)</f>
        <v>102.6709</v>
      </c>
      <c r="W2768" s="11">
        <f>IF(U2768=0,ROUNDUP((Q2768-日期设置!$B$2)/365,0),ROUNDUP((R2768-日期设置!$B$2)/365,0))</f>
        <v>1</v>
      </c>
      <c r="X2768" s="18">
        <f>_xlfn.IFNA(VLOOKUP(A2768,过往入选债券!A:D,4,0),2)</f>
        <v>2</v>
      </c>
      <c r="Y2768">
        <f>_xlfn.IFNA(VLOOKUP(C2768,[2]Sheet1!$A:$A,1,0),3)</f>
        <v>3</v>
      </c>
    </row>
    <row r="2769" spans="1:25" hidden="1" x14ac:dyDescent="0.2">
      <c r="A2769" s="21" t="s">
        <v>13705</v>
      </c>
      <c r="B2769" s="21" t="s">
        <v>13706</v>
      </c>
      <c r="C2769" s="37" t="s">
        <v>13707</v>
      </c>
      <c r="D2769" s="26" t="str">
        <f>[1]!b_calc_yield(A2769,日期设置!$B$2,F2769,1,R2769,1,O2769,L2769,S2769,)</f>
        <v>Fetching...</v>
      </c>
      <c r="E2769" s="26">
        <f t="shared" si="86"/>
        <v>23.446239162844563</v>
      </c>
      <c r="F2769" s="18">
        <f>[1]!b_dq_cleanprice($A2769,日期设置!B$2)</f>
        <v>79.999499999999998</v>
      </c>
      <c r="G2769" s="18" t="str">
        <f t="shared" si="87"/>
        <v>3.11 + 0</v>
      </c>
      <c r="H2769" s="27">
        <f>[1]!b_dq_pctchange($A2769,日期设置!$B$2,1)/100</f>
        <v>0</v>
      </c>
      <c r="I2769" s="26">
        <f>[1]!b_pq_pctchange(A2769,日期设置!$B$4,日期设置!$B$2,1)</f>
        <v>0</v>
      </c>
      <c r="J2769" s="26">
        <f>[1]!b_pq_pctchange(A2769,日期设置!$C$4,日期设置!$B$2,1)</f>
        <v>0</v>
      </c>
      <c r="K2769" s="52">
        <f>[1]!b_dq_amount($A2769,日期设置!B$2,2,10000)</f>
        <v>0</v>
      </c>
      <c r="L2769" s="26">
        <f>[1]!b_info_latestpar(A2769,日期设置!$B$2)</f>
        <v>80</v>
      </c>
      <c r="M2769" s="6">
        <f>[1]!b_info_outstandingbalance($A2769,日期设置!B$2)</f>
        <v>6.4</v>
      </c>
      <c r="N2769" s="7" t="str">
        <f>[1]!b_info_latestissurercreditrating2(A2769,日期设置!$B$2,"102","1")</f>
        <v>AA</v>
      </c>
      <c r="O2769" s="8">
        <v>6</v>
      </c>
      <c r="P2769" s="9">
        <f>[1]!b_info_repurchasedate(A2769)</f>
        <v>0</v>
      </c>
      <c r="Q2769" s="8" t="s">
        <v>17761</v>
      </c>
      <c r="R2769" s="2" t="str">
        <f>IF((--IF(P2769=0,Q2769,P2769))&gt;(--日期设置!$B$2),IF(P2769=0,Q2769,P2769),Q2769)</f>
        <v>2024-05-03</v>
      </c>
      <c r="S2769" s="2" t="s">
        <v>19091</v>
      </c>
      <c r="T2769" s="8">
        <f>[1]!b_anal_ptmyear($A2769,日期设置!$B$2)</f>
        <v>3.1150684931506851</v>
      </c>
      <c r="U2769" s="8">
        <f>[1]!b_anal_termifexercise($A2769,日期设置!B$2)</f>
        <v>0</v>
      </c>
      <c r="V2769" s="10">
        <f>[1]!b_dq_dirtyprice(A2769,日期设置!$B$2)</f>
        <v>84.247200000000007</v>
      </c>
      <c r="W2769" s="11">
        <f>IF(U2769=0,ROUNDUP((Q2769-日期设置!$B$2)/365,0),ROUNDUP((R2769-日期设置!$B$2)/365,0))</f>
        <v>4</v>
      </c>
      <c r="X2769" s="18">
        <f>_xlfn.IFNA(VLOOKUP(A2769,过往入选债券!A:D,4,0),2)</f>
        <v>2</v>
      </c>
      <c r="Y2769">
        <f>_xlfn.IFNA(VLOOKUP(C2769,[2]Sheet1!$A:$A,1,0),3)</f>
        <v>3</v>
      </c>
    </row>
    <row r="2770" spans="1:25" hidden="1" x14ac:dyDescent="0.2">
      <c r="A2770" s="21" t="s">
        <v>14766</v>
      </c>
      <c r="B2770" s="21" t="s">
        <v>14767</v>
      </c>
      <c r="C2770" s="37" t="s">
        <v>14768</v>
      </c>
      <c r="D2770" s="26" t="str">
        <f>[1]!b_calc_yield(A2770,日期设置!$B$2,F2770,1,R2770,1,O2770,L2770,S2770,)</f>
        <v>Fetching...</v>
      </c>
      <c r="E2770" s="26">
        <f t="shared" si="86"/>
        <v>24.133188660120641</v>
      </c>
      <c r="F2770" s="18">
        <f>[1]!b_dq_cleanprice($A2770,日期设置!B$2)</f>
        <v>109.0488</v>
      </c>
      <c r="G2770" s="18" t="str">
        <f t="shared" si="87"/>
        <v>4.62 + 0</v>
      </c>
      <c r="H2770" s="27">
        <f>[1]!b_dq_pctchange($A2770,日期设置!$B$2,1)/100</f>
        <v>0</v>
      </c>
      <c r="I2770" s="26">
        <f>[1]!b_pq_pctchange(A2770,日期设置!$B$4,日期设置!$B$2,1)</f>
        <v>0</v>
      </c>
      <c r="J2770" s="26">
        <f>[1]!b_pq_pctchange(A2770,日期设置!$C$4,日期设置!$B$2,1)</f>
        <v>0</v>
      </c>
      <c r="K2770" s="52">
        <f>[1]!b_dq_amount($A2770,日期设置!B$2,2,10000)</f>
        <v>0</v>
      </c>
      <c r="L2770" s="26">
        <f>[1]!b_info_latestpar(A2770,日期设置!$B$2)</f>
        <v>100</v>
      </c>
      <c r="M2770" s="6">
        <f>[1]!b_info_outstandingbalance($A2770,日期设置!B$2)</f>
        <v>7</v>
      </c>
      <c r="N2770" s="7" t="str">
        <f>[1]!b_info_latestissurercreditrating2(A2770,日期设置!$B$2,"102","1")</f>
        <v>AA</v>
      </c>
      <c r="O2770" s="8">
        <v>7.8</v>
      </c>
      <c r="P2770" s="9">
        <f>[1]!b_info_repurchasedate(A2770)</f>
        <v>0</v>
      </c>
      <c r="Q2770" s="8" t="s">
        <v>17050</v>
      </c>
      <c r="R2770" s="2" t="str">
        <f>IF((--IF(P2770=0,Q2770,P2770))&gt;(--日期设置!$B$2),IF(P2770=0,Q2770,P2770),Q2770)</f>
        <v>2025-11-05</v>
      </c>
      <c r="S2770" s="2" t="s">
        <v>17977</v>
      </c>
      <c r="T2770" s="8">
        <f>[1]!b_anal_ptmyear($A2770,日期设置!$B$2)</f>
        <v>4.624657534246575</v>
      </c>
      <c r="U2770" s="8">
        <f>[1]!b_anal_termifexercise($A2770,日期设置!B$2)</f>
        <v>0</v>
      </c>
      <c r="V2770" s="10">
        <f>[1]!b_dq_dirtyprice(A2770,日期设置!$B$2)</f>
        <v>111.9765</v>
      </c>
      <c r="W2770" s="11">
        <f>IF(U2770=0,ROUNDUP((Q2770-日期设置!$B$2)/365,0),ROUNDUP((R2770-日期设置!$B$2)/365,0))</f>
        <v>5</v>
      </c>
      <c r="X2770" s="18">
        <f>_xlfn.IFNA(VLOOKUP(A2770,过往入选债券!A:D,4,0),2)</f>
        <v>2</v>
      </c>
      <c r="Y2770">
        <f>_xlfn.IFNA(VLOOKUP(C2770,[2]Sheet1!$A:$A,1,0),3)</f>
        <v>3</v>
      </c>
    </row>
    <row r="2771" spans="1:25" hidden="1" x14ac:dyDescent="0.2">
      <c r="A2771" s="21" t="s">
        <v>14260</v>
      </c>
      <c r="B2771" s="21" t="s">
        <v>14261</v>
      </c>
      <c r="C2771" s="37" t="s">
        <v>2443</v>
      </c>
      <c r="D2771" s="26" t="str">
        <f>[1]!b_calc_yield(A2771,日期设置!$B$2,F2771,1,R2771,1,O2771,L2771,S2771,)</f>
        <v>Fetching...</v>
      </c>
      <c r="E2771" s="26">
        <f t="shared" si="86"/>
        <v>25.693115611989747</v>
      </c>
      <c r="F2771" s="18">
        <f>[1]!b_dq_cleanprice($A2771,日期设置!B$2)</f>
        <v>80</v>
      </c>
      <c r="G2771" s="18" t="str">
        <f t="shared" si="87"/>
        <v>3.60 + 0</v>
      </c>
      <c r="H2771" s="27">
        <f>[1]!b_dq_pctchange($A2771,日期设置!$B$2,1)/100</f>
        <v>0</v>
      </c>
      <c r="I2771" s="26">
        <f>[1]!b_pq_pctchange(A2771,日期设置!$B$4,日期设置!$B$2,1)</f>
        <v>0</v>
      </c>
      <c r="J2771" s="26">
        <f>[1]!b_pq_pctchange(A2771,日期设置!$C$4,日期设置!$B$2,1)</f>
        <v>0</v>
      </c>
      <c r="K2771" s="52">
        <f>[1]!b_dq_amount($A2771,日期设置!B$2,2,10000)</f>
        <v>0</v>
      </c>
      <c r="L2771" s="26">
        <f>[1]!b_info_latestpar(A2771,日期设置!$B$2)</f>
        <v>80</v>
      </c>
      <c r="M2771" s="6">
        <f>[1]!b_info_outstandingbalance($A2771,日期设置!B$2)</f>
        <v>7.44</v>
      </c>
      <c r="N2771" s="7" t="str">
        <f>[1]!b_info_latestissurercreditrating2(A2771,日期设置!$B$2,"102","1")</f>
        <v>AA</v>
      </c>
      <c r="O2771" s="8">
        <v>5.7</v>
      </c>
      <c r="P2771" s="9">
        <f>[1]!b_info_repurchasedate(A2771)</f>
        <v>0</v>
      </c>
      <c r="Q2771" s="8" t="s">
        <v>16616</v>
      </c>
      <c r="R2771" s="2" t="str">
        <f>IF((--IF(P2771=0,Q2771,P2771))&gt;(--日期设置!$B$2),IF(P2771=0,Q2771,P2771),Q2771)</f>
        <v>2024-10-30</v>
      </c>
      <c r="S2771" s="2" t="s">
        <v>18155</v>
      </c>
      <c r="T2771" s="8">
        <f>[1]!b_anal_ptmyear($A2771,日期设置!$B$2)</f>
        <v>3.6082191780821917</v>
      </c>
      <c r="U2771" s="8">
        <f>[1]!b_anal_termifexercise($A2771,日期设置!B$2)</f>
        <v>0</v>
      </c>
      <c r="V2771" s="10">
        <f>[1]!b_dq_dirtyprice(A2771,日期设置!$B$2)</f>
        <v>81.786500000000004</v>
      </c>
      <c r="W2771" s="11">
        <f>IF(U2771=0,ROUNDUP((Q2771-日期设置!$B$2)/365,0),ROUNDUP((R2771-日期设置!$B$2)/365,0))</f>
        <v>4</v>
      </c>
      <c r="X2771" s="18">
        <f>_xlfn.IFNA(VLOOKUP(A2771,过往入选债券!A:D,4,0),2)</f>
        <v>2</v>
      </c>
      <c r="Y2771">
        <f>_xlfn.IFNA(VLOOKUP(C2771,[2]Sheet1!$A:$A,1,0),3)</f>
        <v>3</v>
      </c>
    </row>
    <row r="2772" spans="1:25" hidden="1" x14ac:dyDescent="0.2">
      <c r="A2772" s="28" t="s">
        <v>19633</v>
      </c>
      <c r="B2772" s="28" t="s">
        <v>19634</v>
      </c>
      <c r="C2772" s="38" t="s">
        <v>123</v>
      </c>
      <c r="D2772" s="26" t="str">
        <f>[1]!b_calc_yield(A2772,日期设置!$B$2,F2772,1,R2772,1,O2772,L2772,S2772,)</f>
        <v>Fetching...</v>
      </c>
      <c r="E2772" s="26">
        <f t="shared" si="86"/>
        <v>13.071853631048258</v>
      </c>
      <c r="F2772" s="18">
        <f>[1]!b_dq_cleanprice($A2772,日期设置!B$2)</f>
        <v>97.500900000000001</v>
      </c>
      <c r="G2772" s="18" t="str">
        <f t="shared" si="87"/>
        <v>2.41 + 0</v>
      </c>
      <c r="H2772" s="27">
        <f>[1]!b_dq_pctchange($A2772,日期设置!$B$2,1)/100</f>
        <v>0</v>
      </c>
      <c r="I2772" s="26">
        <f>[1]!b_pq_pctchange(A2772,日期设置!$B$4,日期设置!$B$2,1)</f>
        <v>0</v>
      </c>
      <c r="J2772" s="26">
        <f>[1]!b_pq_pctchange(A2772,日期设置!$C$4,日期设置!$B$2,1)</f>
        <v>0</v>
      </c>
      <c r="K2772" s="52">
        <f>[1]!b_dq_amount($A2772,日期设置!B$2,2,10000)</f>
        <v>0</v>
      </c>
      <c r="L2772" s="26">
        <f>[1]!b_info_latestpar(A2772,日期设置!$B$2)</f>
        <v>100</v>
      </c>
      <c r="M2772" s="6">
        <f>[1]!b_info_outstandingbalance($A2772,日期设置!B$2)</f>
        <v>10</v>
      </c>
      <c r="N2772" s="7" t="str">
        <f>[1]!b_info_latestissurercreditrating2(A2772,日期设置!$B$2,"102","1")</f>
        <v>AAA</v>
      </c>
      <c r="O2772" s="8">
        <v>4.3899999999999997</v>
      </c>
      <c r="P2772" s="9">
        <f>[1]!b_info_repurchasedate(A2772)</f>
        <v>0</v>
      </c>
      <c r="Q2772" s="8" t="s">
        <v>20007</v>
      </c>
      <c r="R2772" s="2" t="str">
        <f>IF((--IF(P2772=0,Q2772,P2772))&gt;(--日期设置!$B$2),IF(P2772=0,Q2772,P2772),Q2772)</f>
        <v>2023-08-19</v>
      </c>
      <c r="S2772" s="31" t="s">
        <v>19326</v>
      </c>
      <c r="T2772" s="8">
        <f>[1]!b_anal_ptmyear($A2772,日期设置!$B$2)</f>
        <v>2.4109589041095889</v>
      </c>
      <c r="U2772" s="8">
        <f>[1]!b_anal_termifexercise($A2772,日期设置!B$2)</f>
        <v>0</v>
      </c>
      <c r="V2772" s="10">
        <f>[1]!b_dq_dirtyprice(A2772,日期设置!$B$2)</f>
        <v>100.0868</v>
      </c>
      <c r="W2772" s="11">
        <f>IF(U2772=0,ROUNDUP((Q2772-日期设置!$B$2)/365,0),ROUNDUP((R2772-日期设置!$B$2)/365,0))</f>
        <v>3</v>
      </c>
      <c r="X2772" s="18">
        <f>_xlfn.IFNA(VLOOKUP(A2772,过往入选债券!A:D,4,0),2)</f>
        <v>2</v>
      </c>
      <c r="Y2772">
        <f>_xlfn.IFNA(VLOOKUP(C2772,[2]Sheet1!$A:$A,1,0),3)</f>
        <v>3</v>
      </c>
    </row>
    <row r="2773" spans="1:25" hidden="1" x14ac:dyDescent="0.2">
      <c r="A2773" s="21" t="s">
        <v>13508</v>
      </c>
      <c r="B2773" s="21" t="s">
        <v>13509</v>
      </c>
      <c r="C2773" s="37" t="s">
        <v>8070</v>
      </c>
      <c r="D2773" s="26" t="str">
        <f>[1]!b_calc_yield(A2773,日期设置!$B$2,F2773,1,R2773,1,O2773,L2773,S2773,)</f>
        <v>Fetching...</v>
      </c>
      <c r="E2773" s="26">
        <f t="shared" si="86"/>
        <v>23.780984040718934</v>
      </c>
      <c r="F2773" s="18">
        <f>[1]!b_dq_cleanprice($A2773,日期设置!B$2)</f>
        <v>57.144799999999996</v>
      </c>
      <c r="G2773" s="18" t="str">
        <f t="shared" si="87"/>
        <v>2.63 + 0</v>
      </c>
      <c r="H2773" s="27">
        <f>[1]!b_dq_pctchange($A2773,日期设置!$B$2,1)/100</f>
        <v>0</v>
      </c>
      <c r="I2773" s="26">
        <f>[1]!b_pq_pctchange(A2773,日期设置!$B$4,日期设置!$B$2,1)</f>
        <v>4.3242221214591231E-2</v>
      </c>
      <c r="J2773" s="26">
        <f>[1]!b_pq_pctchange(A2773,日期设置!$C$4,日期设置!$B$2,1)</f>
        <v>4.3242221214591231E-2</v>
      </c>
      <c r="K2773" s="52">
        <f>[1]!b_dq_amount($A2773,日期设置!B$2,2,10000)</f>
        <v>0</v>
      </c>
      <c r="L2773" s="26">
        <f>[1]!b_info_latestpar(A2773,日期设置!$B$2)</f>
        <v>60</v>
      </c>
      <c r="M2773" s="6">
        <f>[1]!b_info_outstandingbalance($A2773,日期设置!B$2)</f>
        <v>6</v>
      </c>
      <c r="N2773" s="7" t="str">
        <f>[1]!b_info_latestissurercreditrating2(A2773,日期设置!$B$2,"102","1")</f>
        <v>AA</v>
      </c>
      <c r="O2773" s="8">
        <v>3.93</v>
      </c>
      <c r="P2773" s="9">
        <f>[1]!b_info_repurchasedate(A2773)</f>
        <v>0</v>
      </c>
      <c r="Q2773" s="8" t="s">
        <v>17117</v>
      </c>
      <c r="R2773" s="2" t="str">
        <f>IF((--IF(P2773=0,Q2773,P2773))&gt;(--日期设置!$B$2),IF(P2773=0,Q2773,P2773),Q2773)</f>
        <v>2023-11-10</v>
      </c>
      <c r="S2773" s="2" t="s">
        <v>18722</v>
      </c>
      <c r="T2773" s="8">
        <f>[1]!b_anal_ptmyear($A2773,日期设置!$B$2)</f>
        <v>2.6383561643835618</v>
      </c>
      <c r="U2773" s="8">
        <f>[1]!b_anal_termifexercise($A2773,日期设置!B$2)</f>
        <v>0</v>
      </c>
      <c r="V2773" s="10">
        <f>[1]!b_dq_dirtyprice(A2773,日期设置!$B$2)</f>
        <v>57.997599999999998</v>
      </c>
      <c r="W2773" s="11">
        <f>IF(U2773=0,ROUNDUP((Q2773-日期设置!$B$2)/365,0),ROUNDUP((R2773-日期设置!$B$2)/365,0))</f>
        <v>3</v>
      </c>
      <c r="X2773" s="18">
        <f>_xlfn.IFNA(VLOOKUP(A2773,过往入选债券!A:D,4,0),2)</f>
        <v>2</v>
      </c>
      <c r="Y2773">
        <f>_xlfn.IFNA(VLOOKUP(C2773,[2]Sheet1!$A:$A,1,0),3)</f>
        <v>3</v>
      </c>
    </row>
    <row r="2774" spans="1:25" hidden="1" x14ac:dyDescent="0.2">
      <c r="A2774" s="21" t="s">
        <v>4512</v>
      </c>
      <c r="B2774" s="21" t="s">
        <v>4513</v>
      </c>
      <c r="C2774" s="37" t="s">
        <v>1152</v>
      </c>
      <c r="D2774" s="26" t="str">
        <f>[1]!b_calc_yield(A2774,日期设置!$B$2,F2774,1,R2774,1,O2774,L2774,S2774,)</f>
        <v>Fetching...</v>
      </c>
      <c r="E2774" s="26">
        <f t="shared" si="86"/>
        <v>6.2548807692709207</v>
      </c>
      <c r="F2774" s="18">
        <f>[1]!b_dq_cleanprice($A2774,日期设置!B$2)</f>
        <v>100.514</v>
      </c>
      <c r="G2774" s="18" t="str">
        <f t="shared" si="87"/>
        <v>2.18 + 1.18</v>
      </c>
      <c r="H2774" s="27">
        <f>[1]!b_dq_pctchange($A2774,日期设置!$B$2,1)/100</f>
        <v>0</v>
      </c>
      <c r="I2774" s="26">
        <f>[1]!b_pq_pctchange(A2774,日期设置!$B$4,日期设置!$B$2,1)</f>
        <v>0</v>
      </c>
      <c r="J2774" s="26">
        <f>[1]!b_pq_pctchange(A2774,日期设置!$C$4,日期设置!$B$2,1)</f>
        <v>0</v>
      </c>
      <c r="K2774" s="52">
        <f>[1]!b_dq_amount($A2774,日期设置!B$2,2,10000)</f>
        <v>0</v>
      </c>
      <c r="L2774" s="26">
        <f>[1]!b_info_latestpar(A2774,日期设置!$B$2)</f>
        <v>100</v>
      </c>
      <c r="M2774" s="6">
        <f>[1]!b_info_outstandingbalance($A2774,日期设置!B$2)</f>
        <v>5</v>
      </c>
      <c r="N2774" s="7">
        <f>[1]!b_info_latestissurercreditrating2(A2774,日期设置!$B$2,"102","1")</f>
        <v>0</v>
      </c>
      <c r="O2774" s="8">
        <v>5.99</v>
      </c>
      <c r="P2774" s="9" t="str">
        <f>[1]!b_info_repurchasedate(A2774)</f>
        <v>2022-05-29</v>
      </c>
      <c r="Q2774" s="8" t="s">
        <v>16919</v>
      </c>
      <c r="R2774" s="2" t="str">
        <f>IF((--IF(P2774=0,Q2774,P2774))&gt;(--日期设置!$B$2),IF(P2774=0,Q2774,P2774),Q2774)</f>
        <v>2022-05-29</v>
      </c>
      <c r="S2774" s="2" t="s">
        <v>18346</v>
      </c>
      <c r="T2774" s="8">
        <f>[1]!b_anal_ptmyear($A2774,日期设置!$B$2)</f>
        <v>2.1863013698630138</v>
      </c>
      <c r="U2774" s="8">
        <f>[1]!b_anal_termifexercise($A2774,日期设置!B$2)</f>
        <v>1.1863013698630136</v>
      </c>
      <c r="V2774" s="10">
        <f>[1]!b_dq_dirtyprice(A2774,日期设置!$B$2)</f>
        <v>105.38809999999999</v>
      </c>
      <c r="W2774" s="11">
        <f>IF(U2774=0,ROUNDUP((Q2774-日期设置!$B$2)/365,0),ROUNDUP((R2774-日期设置!$B$2)/365,0))</f>
        <v>2</v>
      </c>
      <c r="X2774" s="18">
        <f>_xlfn.IFNA(VLOOKUP(A2774,过往入选债券!A:D,4,0),2)</f>
        <v>2</v>
      </c>
      <c r="Y2774">
        <f>_xlfn.IFNA(VLOOKUP(C2774,[2]Sheet1!$A:$A,1,0),3)</f>
        <v>3</v>
      </c>
    </row>
    <row r="2775" spans="1:25" hidden="1" x14ac:dyDescent="0.2">
      <c r="A2775" s="21" t="s">
        <v>9614</v>
      </c>
      <c r="B2775" s="21" t="s">
        <v>9615</v>
      </c>
      <c r="C2775" s="37" t="s">
        <v>848</v>
      </c>
      <c r="D2775" s="26" t="str">
        <f>[1]!b_calc_yield(A2775,日期设置!$B$2,F2775,1,R2775,1,O2775,L2775,S2775,)</f>
        <v>Fetching...</v>
      </c>
      <c r="E2775" s="26">
        <f t="shared" si="86"/>
        <v>9.2466334977465472</v>
      </c>
      <c r="F2775" s="18">
        <f>[1]!b_dq_cleanprice($A2775,日期设置!B$2)</f>
        <v>100.69889999999999</v>
      </c>
      <c r="G2775" s="18" t="str">
        <f t="shared" si="87"/>
        <v>1.70 + 0</v>
      </c>
      <c r="H2775" s="27">
        <f>[1]!b_dq_pctchange($A2775,日期设置!$B$2,1)/100</f>
        <v>0</v>
      </c>
      <c r="I2775" s="26">
        <f>[1]!b_pq_pctchange(A2775,日期设置!$B$4,日期设置!$B$2,1)</f>
        <v>0</v>
      </c>
      <c r="J2775" s="26">
        <f>[1]!b_pq_pctchange(A2775,日期设置!$C$4,日期设置!$B$2,1)</f>
        <v>0</v>
      </c>
      <c r="K2775" s="52">
        <f>[1]!b_dq_amount($A2775,日期设置!B$2,2,10000)</f>
        <v>0</v>
      </c>
      <c r="L2775" s="26">
        <f>[1]!b_info_latestpar(A2775,日期设置!$B$2)</f>
        <v>100</v>
      </c>
      <c r="M2775" s="6">
        <f>[1]!b_info_outstandingbalance($A2775,日期设置!B$2)</f>
        <v>9.9</v>
      </c>
      <c r="N2775" s="7" t="str">
        <f>[1]!b_info_latestissurercreditrating2(A2775,日期设置!$B$2,"102","1")</f>
        <v>AA</v>
      </c>
      <c r="O2775" s="8">
        <v>5.97</v>
      </c>
      <c r="P2775" s="9">
        <f>[1]!b_info_repurchasedate(A2775)</f>
        <v>0</v>
      </c>
      <c r="Q2775" s="8" t="s">
        <v>16116</v>
      </c>
      <c r="R2775" s="2" t="str">
        <f>IF((--IF(P2775=0,Q2775,P2775))&gt;(--日期设置!$B$2),IF(P2775=0,Q2775,P2775),Q2775)</f>
        <v>2022-12-04</v>
      </c>
      <c r="S2775" s="2" t="s">
        <v>17902</v>
      </c>
      <c r="T2775" s="8">
        <f>[1]!b_anal_ptmyear($A2775,日期设置!$B$2)</f>
        <v>1.7041095890410958</v>
      </c>
      <c r="U2775" s="8">
        <f>[1]!b_anal_termifexercise($A2775,日期设置!B$2)</f>
        <v>0</v>
      </c>
      <c r="V2775" s="10">
        <f>[1]!b_dq_dirtyprice(A2775,日期设置!$B$2)</f>
        <v>102.4654</v>
      </c>
      <c r="W2775" s="11">
        <f>IF(U2775=0,ROUNDUP((Q2775-日期设置!$B$2)/365,0),ROUNDUP((R2775-日期设置!$B$2)/365,0))</f>
        <v>2</v>
      </c>
      <c r="X2775" s="18">
        <f>_xlfn.IFNA(VLOOKUP(A2775,过往入选债券!A:D,4,0),2)</f>
        <v>2</v>
      </c>
      <c r="Y2775">
        <f>_xlfn.IFNA(VLOOKUP(C2775,[2]Sheet1!$A:$A,1,0),3)</f>
        <v>3</v>
      </c>
    </row>
    <row r="2776" spans="1:25" hidden="1" x14ac:dyDescent="0.2">
      <c r="A2776" s="21" t="s">
        <v>5650</v>
      </c>
      <c r="B2776" s="21" t="s">
        <v>5651</v>
      </c>
      <c r="C2776" s="37" t="s">
        <v>143</v>
      </c>
      <c r="D2776" s="26" t="str">
        <f>[1]!b_calc_yield(A2776,日期设置!$B$2,F2776,1,R2776,1,O2776,L2776,S2776,)</f>
        <v>Fetching...</v>
      </c>
      <c r="E2776" s="26">
        <f t="shared" si="86"/>
        <v>4.4666936421023928</v>
      </c>
      <c r="F2776" s="18">
        <f>[1]!b_dq_cleanprice($A2776,日期设置!B$2)</f>
        <v>99.427000000000007</v>
      </c>
      <c r="G2776" s="18" t="str">
        <f t="shared" si="87"/>
        <v>0.81 + 0.81</v>
      </c>
      <c r="H2776" s="27">
        <f>[1]!b_dq_pctchange($A2776,日期设置!$B$2,1)/100</f>
        <v>0</v>
      </c>
      <c r="I2776" s="26">
        <f>[1]!b_pq_pctchange(A2776,日期设置!$B$4,日期设置!$B$2,1)</f>
        <v>0</v>
      </c>
      <c r="J2776" s="26">
        <f>[1]!b_pq_pctchange(A2776,日期设置!$C$4,日期设置!$B$2,1)</f>
        <v>1.7201506087435394E-2</v>
      </c>
      <c r="K2776" s="52">
        <f>[1]!b_dq_amount($A2776,日期设置!B$2,2,10000)</f>
        <v>0</v>
      </c>
      <c r="L2776" s="26">
        <f>[1]!b_info_latestpar(A2776,日期设置!$B$2)</f>
        <v>100</v>
      </c>
      <c r="M2776" s="6">
        <f>[1]!b_info_outstandingbalance($A2776,日期设置!B$2)</f>
        <v>26</v>
      </c>
      <c r="N2776" s="7" t="str">
        <f>[1]!b_info_latestissurercreditrating2(A2776,日期设置!$B$2,"102","1")</f>
        <v>AAA</v>
      </c>
      <c r="O2776" s="8">
        <v>4.82</v>
      </c>
      <c r="P2776" s="9">
        <f>[1]!b_info_repurchasedate(A2776)</f>
        <v>0</v>
      </c>
      <c r="Q2776" s="8" t="s">
        <v>17572</v>
      </c>
      <c r="R2776" s="2" t="str">
        <f>IF((--IF(P2776=0,Q2776,P2776))&gt;(--日期设置!$B$2),IF(P2776=0,Q2776,P2776),Q2776)</f>
        <v>2022-01-12</v>
      </c>
      <c r="S2776" s="2" t="s">
        <v>19009</v>
      </c>
      <c r="T2776" s="8">
        <f>[1]!b_anal_ptmyear($A2776,日期设置!$B$2)</f>
        <v>0.81095890410958904</v>
      </c>
      <c r="U2776" s="8">
        <f>[1]!b_anal_termifexercise($A2776,日期设置!B$2)</f>
        <v>0.81095890410958904</v>
      </c>
      <c r="V2776" s="10">
        <f>[1]!b_dq_dirtyprice(A2776,日期设置!$B$2)</f>
        <v>100.3382</v>
      </c>
      <c r="W2776" s="11">
        <f>IF(U2776=0,ROUNDUP((Q2776-日期设置!$B$2)/365,0),ROUNDUP((R2776-日期设置!$B$2)/365,0))</f>
        <v>1</v>
      </c>
      <c r="X2776" s="18">
        <f>_xlfn.IFNA(VLOOKUP(A2776,过往入选债券!A:D,4,0),2)</f>
        <v>2</v>
      </c>
      <c r="Y2776">
        <f>_xlfn.IFNA(VLOOKUP(C2776,[2]Sheet1!$A:$A,1,0),3)</f>
        <v>3</v>
      </c>
    </row>
    <row r="2777" spans="1:25" hidden="1" x14ac:dyDescent="0.2">
      <c r="A2777" s="21" t="s">
        <v>3710</v>
      </c>
      <c r="B2777" s="21" t="s">
        <v>3711</v>
      </c>
      <c r="C2777" s="37" t="s">
        <v>142</v>
      </c>
      <c r="D2777" s="26" t="str">
        <f>[1]!b_calc_yield(A2777,日期设置!$B$2,F2777,1,R2777,1,O2777,L2777,S2777,)</f>
        <v>Fetching...</v>
      </c>
      <c r="E2777" s="26">
        <f t="shared" si="86"/>
        <v>9.3934226407309076</v>
      </c>
      <c r="F2777" s="18">
        <f>[1]!b_dq_cleanprice($A2777,日期设置!B$2)</f>
        <v>98.971400000000003</v>
      </c>
      <c r="G2777" s="18" t="str">
        <f t="shared" si="87"/>
        <v>1.72 + 0</v>
      </c>
      <c r="H2777" s="27">
        <f>[1]!b_dq_pctchange($A2777,日期设置!$B$2,1)/100</f>
        <v>0</v>
      </c>
      <c r="I2777" s="26">
        <f>[1]!b_pq_pctchange(A2777,日期设置!$B$4,日期设置!$B$2,1)</f>
        <v>0</v>
      </c>
      <c r="J2777" s="26">
        <f>[1]!b_pq_pctchange(A2777,日期设置!$C$4,日期设置!$B$2,1)</f>
        <v>0</v>
      </c>
      <c r="K2777" s="52">
        <f>[1]!b_dq_amount($A2777,日期设置!B$2,2,10000)</f>
        <v>0</v>
      </c>
      <c r="L2777" s="26">
        <f>[1]!b_info_latestpar(A2777,日期设置!$B$2)</f>
        <v>100</v>
      </c>
      <c r="M2777" s="6">
        <f>[1]!b_info_outstandingbalance($A2777,日期设置!B$2)</f>
        <v>5</v>
      </c>
      <c r="N2777" s="7">
        <f>[1]!b_info_latestissurercreditrating2(A2777,日期设置!$B$2,"102","1")</f>
        <v>0</v>
      </c>
      <c r="O2777" s="8">
        <v>4.88</v>
      </c>
      <c r="P2777" s="9">
        <f>[1]!b_info_repurchasedate(A2777)</f>
        <v>0</v>
      </c>
      <c r="Q2777" s="8" t="s">
        <v>16185</v>
      </c>
      <c r="R2777" s="2" t="str">
        <f>IF((--IF(P2777=0,Q2777,P2777))&gt;(--日期设置!$B$2),IF(P2777=0,Q2777,P2777),Q2777)</f>
        <v>2022-12-10</v>
      </c>
      <c r="S2777" s="2" t="s">
        <v>17974</v>
      </c>
      <c r="T2777" s="8">
        <f>[1]!b_anal_ptmyear($A2777,日期设置!$B$2)</f>
        <v>1.7205479452054795</v>
      </c>
      <c r="U2777" s="8">
        <f>[1]!b_anal_termifexercise($A2777,日期设置!B$2)</f>
        <v>0</v>
      </c>
      <c r="V2777" s="10">
        <f>[1]!b_dq_dirtyprice(A2777,日期设置!$B$2)</f>
        <v>100.3351</v>
      </c>
      <c r="W2777" s="11">
        <f>IF(U2777=0,ROUNDUP((Q2777-日期设置!$B$2)/365,0),ROUNDUP((R2777-日期设置!$B$2)/365,0))</f>
        <v>2</v>
      </c>
      <c r="X2777" s="18">
        <f>_xlfn.IFNA(VLOOKUP(A2777,过往入选债券!A:D,4,0),2)</f>
        <v>2</v>
      </c>
      <c r="Y2777">
        <f>_xlfn.IFNA(VLOOKUP(C2777,[2]Sheet1!$A:$A,1,0),3)</f>
        <v>3</v>
      </c>
    </row>
    <row r="2778" spans="1:25" hidden="1" x14ac:dyDescent="0.2">
      <c r="A2778" s="21" t="s">
        <v>2115</v>
      </c>
      <c r="B2778" s="21" t="s">
        <v>2116</v>
      </c>
      <c r="C2778" s="37" t="s">
        <v>1077</v>
      </c>
      <c r="D2778" s="26" t="str">
        <f>[1]!b_calc_yield(A2778,日期设置!$B$2,F2778,1,R2778,1,O2778,L2778,S2778,)</f>
        <v>Fetching...</v>
      </c>
      <c r="E2778" s="26">
        <f t="shared" si="86"/>
        <v>2.8362052576090147</v>
      </c>
      <c r="F2778" s="18">
        <f>[1]!b_dq_cleanprice($A2778,日期设置!B$2)</f>
        <v>100.7032</v>
      </c>
      <c r="G2778" s="18" t="str">
        <f t="shared" si="87"/>
        <v>0.51 + 0</v>
      </c>
      <c r="H2778" s="27">
        <f>[1]!b_dq_pctchange($A2778,日期设置!$B$2,1)/100</f>
        <v>0</v>
      </c>
      <c r="I2778" s="26">
        <f>[1]!b_pq_pctchange(A2778,日期设置!$B$4,日期设置!$B$2,1)</f>
        <v>0</v>
      </c>
      <c r="J2778" s="26">
        <f>[1]!b_pq_pctchange(A2778,日期设置!$C$4,日期设置!$B$2,1)</f>
        <v>-1.9859947649272826E-3</v>
      </c>
      <c r="K2778" s="52">
        <f>[1]!b_dq_amount($A2778,日期设置!B$2,2,10000)</f>
        <v>0</v>
      </c>
      <c r="L2778" s="26">
        <f>[1]!b_info_latestpar(A2778,日期设置!$B$2)</f>
        <v>100</v>
      </c>
      <c r="M2778" s="6">
        <f>[1]!b_info_outstandingbalance($A2778,日期设置!B$2)</f>
        <v>3</v>
      </c>
      <c r="N2778" s="7">
        <f>[1]!b_info_latestissurercreditrating2(A2778,日期设置!$B$2,"102","1")</f>
        <v>0</v>
      </c>
      <c r="O2778" s="8">
        <v>7.1</v>
      </c>
      <c r="P2778" s="9">
        <f>[1]!b_info_repurchasedate(A2778)</f>
        <v>0</v>
      </c>
      <c r="Q2778" s="8" t="s">
        <v>16201</v>
      </c>
      <c r="R2778" s="2" t="str">
        <f>IF((--IF(P2778=0,Q2778,P2778))&gt;(--日期设置!$B$2),IF(P2778=0,Q2778,P2778),Q2778)</f>
        <v>2021-09-26</v>
      </c>
      <c r="S2778" s="2" t="s">
        <v>17988</v>
      </c>
      <c r="T2778" s="8">
        <f>[1]!b_anal_ptmyear($A2778,日期设置!$B$2)</f>
        <v>0.51506849315068493</v>
      </c>
      <c r="U2778" s="8">
        <f>[1]!b_anal_termifexercise($A2778,日期设置!B$2)</f>
        <v>0</v>
      </c>
      <c r="V2778" s="10">
        <f>[1]!b_dq_dirtyprice(A2778,日期设置!$B$2)</f>
        <v>104.14619999999999</v>
      </c>
      <c r="W2778" s="11">
        <f>IF(U2778=0,ROUNDUP((Q2778-日期设置!$B$2)/365,0),ROUNDUP((R2778-日期设置!$B$2)/365,0))</f>
        <v>1</v>
      </c>
      <c r="X2778" s="18">
        <f>_xlfn.IFNA(VLOOKUP(A2778,过往入选债券!A:D,4,0),2)</f>
        <v>2</v>
      </c>
      <c r="Y2778">
        <f>_xlfn.IFNA(VLOOKUP(C2778,[2]Sheet1!$A:$A,1,0),3)</f>
        <v>3</v>
      </c>
    </row>
    <row r="2779" spans="1:25" hidden="1" x14ac:dyDescent="0.2">
      <c r="A2779" s="21" t="s">
        <v>15614</v>
      </c>
      <c r="B2779" s="21" t="s">
        <v>15615</v>
      </c>
      <c r="C2779" s="37" t="s">
        <v>944</v>
      </c>
      <c r="D2779" s="26" t="str">
        <f>[1]!b_calc_yield(A2779,日期设置!$B$2,F2779,1,R2779,1,O2779,L2779,S2779,)</f>
        <v>Fetching...</v>
      </c>
      <c r="E2779" s="26">
        <f t="shared" si="86"/>
        <v>30.911033930002652</v>
      </c>
      <c r="F2779" s="18">
        <f>[1]!b_dq_cleanprice($A2779,日期设置!B$2)</f>
        <v>103.3262</v>
      </c>
      <c r="G2779" s="18" t="str">
        <f t="shared" si="87"/>
        <v>5.76 + 0</v>
      </c>
      <c r="H2779" s="27">
        <f>[1]!b_dq_pctchange($A2779,日期设置!$B$2,1)/100</f>
        <v>0</v>
      </c>
      <c r="I2779" s="26">
        <f>[1]!b_pq_pctchange(A2779,日期设置!$B$4,日期设置!$B$2,1)</f>
        <v>0</v>
      </c>
      <c r="J2779" s="26">
        <f>[1]!b_pq_pctchange(A2779,日期设置!$C$4,日期设置!$B$2,1)</f>
        <v>0</v>
      </c>
      <c r="K2779" s="52">
        <f>[1]!b_dq_amount($A2779,日期设置!B$2,2,10000)</f>
        <v>0</v>
      </c>
      <c r="L2779" s="26">
        <f>[1]!b_info_latestpar(A2779,日期设置!$B$2)</f>
        <v>100</v>
      </c>
      <c r="M2779" s="6">
        <f>[1]!b_info_outstandingbalance($A2779,日期设置!B$2)</f>
        <v>7</v>
      </c>
      <c r="N2779" s="7" t="str">
        <f>[1]!b_info_latestissurercreditrating2(A2779,日期设置!$B$2,"102","1")</f>
        <v>AA</v>
      </c>
      <c r="O2779" s="8">
        <v>6.2</v>
      </c>
      <c r="P2779" s="9">
        <f>[1]!b_info_repurchasedate(A2779)</f>
        <v>0</v>
      </c>
      <c r="Q2779" s="8" t="s">
        <v>17531</v>
      </c>
      <c r="R2779" s="2" t="str">
        <f>IF((--IF(P2779=0,Q2779,P2779))&gt;(--日期设置!$B$2),IF(P2779=0,Q2779,P2779),Q2779)</f>
        <v>2026-12-25</v>
      </c>
      <c r="S2779" s="2" t="s">
        <v>17981</v>
      </c>
      <c r="T2779" s="8">
        <f>[1]!b_anal_ptmyear($A2779,日期设置!$B$2)</f>
        <v>5.7616438356164386</v>
      </c>
      <c r="U2779" s="8">
        <f>[1]!b_anal_termifexercise($A2779,日期设置!B$2)</f>
        <v>0</v>
      </c>
      <c r="V2779" s="10">
        <f>[1]!b_dq_dirtyprice(A2779,日期设置!$B$2)</f>
        <v>104.804</v>
      </c>
      <c r="W2779" s="11">
        <f>IF(U2779=0,ROUNDUP((Q2779-日期设置!$B$2)/365,0),ROUNDUP((R2779-日期设置!$B$2)/365,0))</f>
        <v>6</v>
      </c>
      <c r="X2779" s="18">
        <f>_xlfn.IFNA(VLOOKUP(A2779,过往入选债券!A:D,4,0),2)</f>
        <v>2</v>
      </c>
      <c r="Y2779">
        <f>_xlfn.IFNA(VLOOKUP(C2779,[2]Sheet1!$A:$A,1,0),3)</f>
        <v>3</v>
      </c>
    </row>
    <row r="2780" spans="1:25" hidden="1" x14ac:dyDescent="0.2">
      <c r="A2780" s="21" t="s">
        <v>3346</v>
      </c>
      <c r="B2780" s="21" t="s">
        <v>3347</v>
      </c>
      <c r="C2780" s="37" t="s">
        <v>133</v>
      </c>
      <c r="D2780" s="26" t="str">
        <f>[1]!b_calc_yield(A2780,日期设置!$B$2,F2780,1,R2780,1,O2780,L2780,S2780,)</f>
        <v>Fetching...</v>
      </c>
      <c r="E2780" s="26">
        <f t="shared" si="86"/>
        <v>7.5862842967562516</v>
      </c>
      <c r="F2780" s="18">
        <f>[1]!b_dq_cleanprice($A2780,日期设置!B$2)</f>
        <v>100.09099999999999</v>
      </c>
      <c r="G2780" s="18" t="str">
        <f t="shared" si="87"/>
        <v>1.41 + 0</v>
      </c>
      <c r="H2780" s="27">
        <f>[1]!b_dq_pctchange($A2780,日期设置!$B$2,1)/100</f>
        <v>0</v>
      </c>
      <c r="I2780" s="26">
        <f>[1]!b_pq_pctchange(A2780,日期设置!$B$4,日期设置!$B$2,1)</f>
        <v>0</v>
      </c>
      <c r="J2780" s="26">
        <f>[1]!b_pq_pctchange(A2780,日期设置!$C$4,日期设置!$B$2,1)</f>
        <v>0</v>
      </c>
      <c r="K2780" s="52">
        <f>[1]!b_dq_amount($A2780,日期设置!B$2,2,10000)</f>
        <v>0</v>
      </c>
      <c r="L2780" s="26">
        <f>[1]!b_info_latestpar(A2780,日期设置!$B$2)</f>
        <v>100</v>
      </c>
      <c r="M2780" s="6">
        <f>[1]!b_info_outstandingbalance($A2780,日期设置!B$2)</f>
        <v>5</v>
      </c>
      <c r="N2780" s="7">
        <f>[1]!b_info_latestissurercreditrating2(A2780,日期设置!$B$2,"102","1")</f>
        <v>0</v>
      </c>
      <c r="O2780" s="8">
        <v>5.6</v>
      </c>
      <c r="P2780" s="9">
        <f>[1]!b_info_repurchasedate(A2780)</f>
        <v>0</v>
      </c>
      <c r="Q2780" s="8" t="s">
        <v>17152</v>
      </c>
      <c r="R2780" s="2" t="str">
        <f>IF((--IF(P2780=0,Q2780,P2780))&gt;(--日期设置!$B$2),IF(P2780=0,Q2780,P2780),Q2780)</f>
        <v>2022-08-21</v>
      </c>
      <c r="S2780" s="2" t="s">
        <v>18647</v>
      </c>
      <c r="T2780" s="8">
        <f>[1]!b_anal_ptmyear($A2780,日期设置!$B$2)</f>
        <v>1.4164383561643836</v>
      </c>
      <c r="U2780" s="8">
        <f>[1]!b_anal_termifexercise($A2780,日期设置!B$2)</f>
        <v>0</v>
      </c>
      <c r="V2780" s="10">
        <f>[1]!b_dq_dirtyprice(A2780,日期设置!$B$2)</f>
        <v>103.35890000000001</v>
      </c>
      <c r="W2780" s="11">
        <f>IF(U2780=0,ROUNDUP((Q2780-日期设置!$B$2)/365,0),ROUNDUP((R2780-日期设置!$B$2)/365,0))</f>
        <v>2</v>
      </c>
      <c r="X2780" s="18">
        <f>_xlfn.IFNA(VLOOKUP(A2780,过往入选债券!A:D,4,0),2)</f>
        <v>2</v>
      </c>
      <c r="Y2780">
        <f>_xlfn.IFNA(VLOOKUP(C2780,[2]Sheet1!$A:$A,1,0),3)</f>
        <v>3</v>
      </c>
    </row>
    <row r="2781" spans="1:25" hidden="1" x14ac:dyDescent="0.2">
      <c r="A2781" s="21" t="s">
        <v>4680</v>
      </c>
      <c r="B2781" s="21" t="s">
        <v>4681</v>
      </c>
      <c r="C2781" s="37" t="s">
        <v>3720</v>
      </c>
      <c r="D2781" s="26" t="str">
        <f>[1]!b_calc_yield(A2781,日期设置!$B$2,F2781,1,R2781,1,O2781,L2781,S2781,)</f>
        <v>Fetching...</v>
      </c>
      <c r="E2781" s="26">
        <f t="shared" si="86"/>
        <v>12.055143277598624</v>
      </c>
      <c r="F2781" s="18">
        <f>[1]!b_dq_cleanprice($A2781,日期设置!B$2)</f>
        <v>100.5515</v>
      </c>
      <c r="G2781" s="18" t="str">
        <f t="shared" si="87"/>
        <v>2.27 + 0</v>
      </c>
      <c r="H2781" s="27">
        <f>[1]!b_dq_pctchange($A2781,日期设置!$B$2,1)/100</f>
        <v>0</v>
      </c>
      <c r="I2781" s="26">
        <f>[1]!b_pq_pctchange(A2781,日期设置!$B$4,日期设置!$B$2,1)</f>
        <v>-0.44405940594058979</v>
      </c>
      <c r="J2781" s="26">
        <f>[1]!b_pq_pctchange(A2781,日期设置!$C$4,日期设置!$B$2,1)</f>
        <v>-0.44405940594058979</v>
      </c>
      <c r="K2781" s="52">
        <f>[1]!b_dq_amount($A2781,日期设置!B$2,2,10000)</f>
        <v>0</v>
      </c>
      <c r="L2781" s="26">
        <f>[1]!b_info_latestpar(A2781,日期设置!$B$2)</f>
        <v>100</v>
      </c>
      <c r="M2781" s="6">
        <f>[1]!b_info_outstandingbalance($A2781,日期设置!B$2)</f>
        <v>4</v>
      </c>
      <c r="N2781" s="7">
        <f>[1]!b_info_latestissurercreditrating2(A2781,日期设置!$B$2,"102","1")</f>
        <v>0</v>
      </c>
      <c r="O2781" s="8">
        <v>5.78</v>
      </c>
      <c r="P2781" s="9">
        <f>[1]!b_info_repurchasedate(A2781)</f>
        <v>0</v>
      </c>
      <c r="Q2781" s="8" t="s">
        <v>17412</v>
      </c>
      <c r="R2781" s="2" t="str">
        <f>IF((--IF(P2781=0,Q2781,P2781))&gt;(--日期设置!$B$2),IF(P2781=0,Q2781,P2781),Q2781)</f>
        <v>2023-07-02</v>
      </c>
      <c r="S2781" s="2" t="s">
        <v>18178</v>
      </c>
      <c r="T2781" s="8">
        <f>[1]!b_anal_ptmyear($A2781,日期设置!$B$2)</f>
        <v>2.2794520547945205</v>
      </c>
      <c r="U2781" s="8">
        <f>[1]!b_anal_termifexercise($A2781,日期设置!B$2)</f>
        <v>0</v>
      </c>
      <c r="V2781" s="10">
        <f>[1]!b_dq_dirtyprice(A2781,日期设置!$B$2)</f>
        <v>104.7163</v>
      </c>
      <c r="W2781" s="11">
        <f>IF(U2781=0,ROUNDUP((Q2781-日期设置!$B$2)/365,0),ROUNDUP((R2781-日期设置!$B$2)/365,0))</f>
        <v>3</v>
      </c>
      <c r="X2781" s="18">
        <f>_xlfn.IFNA(VLOOKUP(A2781,过往入选债券!A:D,4,0),2)</f>
        <v>2</v>
      </c>
      <c r="Y2781">
        <f>_xlfn.IFNA(VLOOKUP(C2781,[2]Sheet1!$A:$A,1,0),3)</f>
        <v>3</v>
      </c>
    </row>
    <row r="2782" spans="1:25" hidden="1" x14ac:dyDescent="0.2">
      <c r="A2782" s="21" t="s">
        <v>5791</v>
      </c>
      <c r="B2782" s="21" t="s">
        <v>5792</v>
      </c>
      <c r="C2782" s="37" t="s">
        <v>5784</v>
      </c>
      <c r="D2782" s="26" t="str">
        <f>[1]!b_calc_yield(A2782,日期设置!$B$2,F2782,1,R2782,1,O2782,L2782,S2782,)</f>
        <v>Fetching...</v>
      </c>
      <c r="E2782" s="26">
        <f t="shared" si="86"/>
        <v>7.2625444680808782</v>
      </c>
      <c r="F2782" s="18">
        <f>[1]!b_dq_cleanprice($A2782,日期设置!B$2)</f>
        <v>101.5</v>
      </c>
      <c r="G2782" s="18" t="str">
        <f t="shared" si="87"/>
        <v>1.36 + 0</v>
      </c>
      <c r="H2782" s="27">
        <f>[1]!b_dq_pctchange($A2782,日期设置!$B$2,1)/100</f>
        <v>0</v>
      </c>
      <c r="I2782" s="26">
        <f>[1]!b_pq_pctchange(A2782,日期设置!$B$4,日期设置!$B$2,1)</f>
        <v>0</v>
      </c>
      <c r="J2782" s="26">
        <f>[1]!b_pq_pctchange(A2782,日期设置!$C$4,日期设置!$B$2,1)</f>
        <v>0</v>
      </c>
      <c r="K2782" s="52">
        <f>[1]!b_dq_amount($A2782,日期设置!B$2,2,10000)</f>
        <v>0</v>
      </c>
      <c r="L2782" s="26">
        <f>[1]!b_info_latestpar(A2782,日期设置!$B$2)</f>
        <v>100</v>
      </c>
      <c r="M2782" s="6">
        <f>[1]!b_info_outstandingbalance($A2782,日期设置!B$2)</f>
        <v>5</v>
      </c>
      <c r="N2782" s="7" t="str">
        <f>[1]!b_info_latestissurercreditrating2(A2782,日期设置!$B$2,"102","1")</f>
        <v>AA</v>
      </c>
      <c r="O2782" s="8">
        <v>6.7</v>
      </c>
      <c r="P2782" s="9">
        <f>[1]!b_info_repurchasedate(A2782)</f>
        <v>0</v>
      </c>
      <c r="Q2782" s="8" t="s">
        <v>17661</v>
      </c>
      <c r="R2782" s="2" t="str">
        <f>IF((--IF(P2782=0,Q2782,P2782))&gt;(--日期设置!$B$2),IF(P2782=0,Q2782,P2782),Q2782)</f>
        <v>2022-08-04</v>
      </c>
      <c r="S2782" s="2" t="s">
        <v>18467</v>
      </c>
      <c r="T2782" s="8">
        <f>[1]!b_anal_ptmyear($A2782,日期设置!$B$2)</f>
        <v>1.3698630136986301</v>
      </c>
      <c r="U2782" s="8">
        <f>[1]!b_anal_termifexercise($A2782,日期设置!B$2)</f>
        <v>0</v>
      </c>
      <c r="V2782" s="10">
        <f>[1]!b_dq_dirtyprice(A2782,日期设置!$B$2)</f>
        <v>105.72190000000001</v>
      </c>
      <c r="W2782" s="11">
        <f>IF(U2782=0,ROUNDUP((Q2782-日期设置!$B$2)/365,0),ROUNDUP((R2782-日期设置!$B$2)/365,0))</f>
        <v>2</v>
      </c>
      <c r="X2782" s="18">
        <f>_xlfn.IFNA(VLOOKUP(A2782,过往入选债券!A:D,4,0),2)</f>
        <v>2</v>
      </c>
      <c r="Y2782">
        <f>_xlfn.IFNA(VLOOKUP(C2782,[2]Sheet1!$A:$A,1,0),3)</f>
        <v>3</v>
      </c>
    </row>
    <row r="2783" spans="1:25" x14ac:dyDescent="0.2">
      <c r="A2783" s="21" t="s">
        <v>10220</v>
      </c>
      <c r="B2783" s="21" t="s">
        <v>10221</v>
      </c>
      <c r="C2783" s="37" t="s">
        <v>447</v>
      </c>
      <c r="D2783" s="26" t="str">
        <f>[1]!b_calc_yield(A2783,日期设置!$B$2,F2783,1,R2783,1,O2783,L2783,S2783,)</f>
        <v>Fetching...</v>
      </c>
      <c r="E2783" s="26">
        <f t="shared" si="86"/>
        <v>10.974806103310186</v>
      </c>
      <c r="F2783" s="18">
        <f>[1]!b_dq_cleanprice($A2783,日期设置!B$2)</f>
        <v>98.583200000000005</v>
      </c>
      <c r="G2783" s="18" t="str">
        <f t="shared" si="87"/>
        <v>1.98 + 0</v>
      </c>
      <c r="H2783" s="27">
        <f>[1]!b_dq_pctchange($A2783,日期设置!$B$2,1)/100</f>
        <v>-1.4533608031420247E-2</v>
      </c>
      <c r="I2783" s="26">
        <f>[1]!b_pq_pctchange(A2783,日期设置!$B$4,日期设置!$B$2,1)</f>
        <v>-1.4069406940693969</v>
      </c>
      <c r="J2783" s="26">
        <f>[1]!b_pq_pctchange(A2783,日期设置!$C$4,日期设置!$B$2,1)</f>
        <v>-1.4069406940693969</v>
      </c>
      <c r="K2783" s="52">
        <f>[1]!b_dq_amount($A2783,日期设置!B$2,2,10000)</f>
        <v>9863.5635620000012</v>
      </c>
      <c r="L2783" s="26">
        <f>[1]!b_info_latestpar(A2783,日期设置!$B$2)</f>
        <v>100</v>
      </c>
      <c r="M2783" s="6">
        <f>[1]!b_info_outstandingbalance($A2783,日期设置!B$2)</f>
        <v>5</v>
      </c>
      <c r="N2783" s="7" t="str">
        <f>[1]!b_info_latestissurercreditrating2(A2783,日期设置!$B$2,"102","1")</f>
        <v>AA+</v>
      </c>
      <c r="O2783" s="8">
        <v>4.7300000000000004</v>
      </c>
      <c r="P2783" s="9">
        <f>[1]!b_info_repurchasedate(A2783)</f>
        <v>0</v>
      </c>
      <c r="Q2783" s="8" t="s">
        <v>16634</v>
      </c>
      <c r="R2783" s="2" t="str">
        <f>IF((--IF(P2783=0,Q2783,P2783))&gt;(--日期设置!$B$2),IF(P2783=0,Q2783,P2783),Q2783)</f>
        <v>2023-03-18</v>
      </c>
      <c r="S2783" s="2" t="s">
        <v>18153</v>
      </c>
      <c r="T2783" s="8">
        <f>[1]!b_anal_ptmyear($A2783,日期设置!$B$2)</f>
        <v>1.989041095890411</v>
      </c>
      <c r="U2783" s="8">
        <f>[1]!b_anal_termifexercise($A2783,日期设置!B$2)</f>
        <v>0</v>
      </c>
      <c r="V2783" s="10">
        <f>[1]!b_dq_dirtyprice(A2783,日期设置!$B$2)</f>
        <v>98.635000000000005</v>
      </c>
      <c r="W2783" s="11">
        <f>IF(U2783=0,ROUNDUP((Q2783-日期设置!$B$2)/365,0),ROUNDUP((R2783-日期设置!$B$2)/365,0))</f>
        <v>2</v>
      </c>
      <c r="X2783" s="18">
        <f>_xlfn.IFNA(VLOOKUP(A2783,过往入选债券!A:D,4,0),2)</f>
        <v>2</v>
      </c>
      <c r="Y2783">
        <f>_xlfn.IFNA(VLOOKUP(C2783,[2]Sheet1!$A:$A,1,0),3)</f>
        <v>3</v>
      </c>
    </row>
    <row r="2784" spans="1:25" hidden="1" x14ac:dyDescent="0.2">
      <c r="A2784" s="21" t="s">
        <v>12313</v>
      </c>
      <c r="B2784" s="21" t="s">
        <v>12314</v>
      </c>
      <c r="C2784" s="37" t="s">
        <v>12137</v>
      </c>
      <c r="D2784" s="26" t="str">
        <f>[1]!b_calc_yield(A2784,日期设置!$B$2,F2784,1,R2784,1,O2784,L2784,S2784,)</f>
        <v>Fetching...</v>
      </c>
      <c r="E2784" s="26">
        <f t="shared" si="86"/>
        <v>32.684433838491358</v>
      </c>
      <c r="F2784" s="18">
        <f>[1]!b_dq_cleanprice($A2784,日期设置!B$2)</f>
        <v>20.183399999999999</v>
      </c>
      <c r="G2784" s="18" t="str">
        <f t="shared" si="87"/>
        <v>0.98 + 0</v>
      </c>
      <c r="H2784" s="27">
        <f>[1]!b_dq_pctchange($A2784,日期设置!$B$2,1)/100</f>
        <v>0</v>
      </c>
      <c r="I2784" s="26">
        <f>[1]!b_pq_pctchange(A2784,日期设置!$B$4,日期设置!$B$2,1)</f>
        <v>-49.999876135527558</v>
      </c>
      <c r="J2784" s="26">
        <f>[1]!b_pq_pctchange(A2784,日期设置!$C$4,日期设置!$B$2,1)</f>
        <v>-50.579697014958271</v>
      </c>
      <c r="K2784" s="52">
        <f>[1]!b_dq_amount($A2784,日期设置!B$2,2,10000)</f>
        <v>0</v>
      </c>
      <c r="L2784" s="26">
        <f>[1]!b_info_latestpar(A2784,日期设置!$B$2)</f>
        <v>19.999999999999996</v>
      </c>
      <c r="M2784" s="6">
        <f>[1]!b_info_outstandingbalance($A2784,日期设置!B$2)</f>
        <v>0.6</v>
      </c>
      <c r="N2784" s="7" t="str">
        <f>[1]!b_info_latestissurercreditrating2(A2784,日期设置!$B$2,"102","1")</f>
        <v>AA</v>
      </c>
      <c r="O2784" s="8">
        <v>6.8</v>
      </c>
      <c r="P2784" s="9">
        <f>[1]!b_info_repurchasedate(A2784)</f>
        <v>0</v>
      </c>
      <c r="Q2784" s="8" t="s">
        <v>16262</v>
      </c>
      <c r="R2784" s="2" t="str">
        <f>IF((--IF(P2784=0,Q2784,P2784))&gt;(--日期设置!$B$2),IF(P2784=0,Q2784,P2784),Q2784)</f>
        <v>2022-03-18</v>
      </c>
      <c r="S2784" s="2" t="s">
        <v>18369</v>
      </c>
      <c r="T2784" s="8">
        <f>[1]!b_anal_ptmyear($A2784,日期设置!$B$2)</f>
        <v>0.989041095890411</v>
      </c>
      <c r="U2784" s="8">
        <f>[1]!b_anal_termifexercise($A2784,日期设置!B$2)</f>
        <v>0</v>
      </c>
      <c r="V2784" s="10">
        <f>[1]!b_dq_dirtyprice(A2784,日期设置!$B$2)</f>
        <v>20.1983</v>
      </c>
      <c r="W2784" s="11">
        <f>IF(U2784=0,ROUNDUP((Q2784-日期设置!$B$2)/365,0),ROUNDUP((R2784-日期设置!$B$2)/365,0))</f>
        <v>1</v>
      </c>
      <c r="X2784" s="18">
        <f>_xlfn.IFNA(VLOOKUP(A2784,过往入选债券!A:D,4,0),2)</f>
        <v>2</v>
      </c>
      <c r="Y2784">
        <f>_xlfn.IFNA(VLOOKUP(C2784,[2]Sheet1!$A:$A,1,0),3)</f>
        <v>3</v>
      </c>
    </row>
    <row r="2785" spans="1:25" hidden="1" x14ac:dyDescent="0.2">
      <c r="A2785" s="21" t="s">
        <v>13745</v>
      </c>
      <c r="B2785" s="21" t="s">
        <v>13746</v>
      </c>
      <c r="C2785" s="37" t="s">
        <v>6208</v>
      </c>
      <c r="D2785" s="26" t="str">
        <f>[1]!b_calc_yield(A2785,日期设置!$B$2,F2785,1,R2785,1,O2785,L2785,S2785,)</f>
        <v>Fetching...</v>
      </c>
      <c r="E2785" s="26">
        <f t="shared" si="86"/>
        <v>23.357723152601761</v>
      </c>
      <c r="F2785" s="18">
        <f>[1]!b_dq_cleanprice($A2785,日期设置!B$2)</f>
        <v>79.996200000000002</v>
      </c>
      <c r="G2785" s="18" t="str">
        <f t="shared" si="87"/>
        <v>3.11 + 0</v>
      </c>
      <c r="H2785" s="27">
        <f>[1]!b_dq_pctchange($A2785,日期设置!$B$2,1)/100</f>
        <v>0</v>
      </c>
      <c r="I2785" s="26">
        <f>[1]!b_pq_pctchange(A2785,日期设置!$B$4,日期设置!$B$2,1)</f>
        <v>0</v>
      </c>
      <c r="J2785" s="26">
        <f>[1]!b_pq_pctchange(A2785,日期设置!$C$4,日期设置!$B$2,1)</f>
        <v>0</v>
      </c>
      <c r="K2785" s="52">
        <f>[1]!b_dq_amount($A2785,日期设置!B$2,2,10000)</f>
        <v>0</v>
      </c>
      <c r="L2785" s="26">
        <f>[1]!b_info_latestpar(A2785,日期设置!$B$2)</f>
        <v>80</v>
      </c>
      <c r="M2785" s="6">
        <f>[1]!b_info_outstandingbalance($A2785,日期设置!B$2)</f>
        <v>11.2</v>
      </c>
      <c r="N2785" s="7" t="str">
        <f>[1]!b_info_latestissurercreditrating2(A2785,日期设置!$B$2,"102","1")</f>
        <v>AA</v>
      </c>
      <c r="O2785" s="8">
        <v>5.98</v>
      </c>
      <c r="P2785" s="9">
        <f>[1]!b_info_repurchasedate(A2785)</f>
        <v>0</v>
      </c>
      <c r="Q2785" s="8" t="s">
        <v>17299</v>
      </c>
      <c r="R2785" s="2" t="str">
        <f>IF((--IF(P2785=0,Q2785,P2785))&gt;(--日期设置!$B$2),IF(P2785=0,Q2785,P2785),Q2785)</f>
        <v>2024-05-02</v>
      </c>
      <c r="S2785" s="2" t="s">
        <v>18846</v>
      </c>
      <c r="T2785" s="8">
        <f>[1]!b_anal_ptmyear($A2785,日期设置!$B$2)</f>
        <v>3.1123287671232878</v>
      </c>
      <c r="U2785" s="8">
        <f>[1]!b_anal_termifexercise($A2785,日期设置!B$2)</f>
        <v>0</v>
      </c>
      <c r="V2785" s="10">
        <f>[1]!b_dq_dirtyprice(A2785,日期设置!$B$2)</f>
        <v>84.242800000000003</v>
      </c>
      <c r="W2785" s="11">
        <f>IF(U2785=0,ROUNDUP((Q2785-日期设置!$B$2)/365,0),ROUNDUP((R2785-日期设置!$B$2)/365,0))</f>
        <v>4</v>
      </c>
      <c r="X2785" s="18">
        <f>_xlfn.IFNA(VLOOKUP(A2785,过往入选债券!A:D,4,0),2)</f>
        <v>2</v>
      </c>
      <c r="Y2785">
        <f>_xlfn.IFNA(VLOOKUP(C2785,[2]Sheet1!$A:$A,1,0),3)</f>
        <v>3</v>
      </c>
    </row>
    <row r="2786" spans="1:25" hidden="1" x14ac:dyDescent="0.2">
      <c r="A2786" s="28" t="s">
        <v>21156</v>
      </c>
      <c r="B2786" s="28" t="s">
        <v>21157</v>
      </c>
      <c r="C2786" s="39" t="s">
        <v>14780</v>
      </c>
      <c r="D2786" s="26" t="str">
        <f>[1]!b_calc_yield(A2786,日期设置!$B$2,F2786,1,R2786,1,O2786,L2786,S2786,)</f>
        <v>Fetching...</v>
      </c>
      <c r="E2786" s="26">
        <f t="shared" si="86"/>
        <v>13.88608024908371</v>
      </c>
      <c r="F2786" s="18">
        <f>[1]!b_dq_cleanprice($A2786,日期设置!B$2)</f>
        <v>98.8</v>
      </c>
      <c r="G2786" s="18" t="str">
        <f t="shared" si="87"/>
        <v>2.56 + 0</v>
      </c>
      <c r="H2786" s="27">
        <f>[1]!b_dq_pctchange($A2786,日期设置!$B$2,1)/100</f>
        <v>0</v>
      </c>
      <c r="I2786" s="26">
        <f>[1]!b_pq_pctchange(A2786,日期设置!$B$4,日期设置!$B$2,1)</f>
        <v>0</v>
      </c>
      <c r="J2786" s="26">
        <f>[1]!b_pq_pctchange(A2786,日期设置!$C$4,日期设置!$B$2,1)</f>
        <v>0</v>
      </c>
      <c r="K2786" s="52">
        <f>[1]!b_dq_amount($A2786,日期设置!B$2,2,10000)</f>
        <v>0</v>
      </c>
      <c r="L2786" s="26">
        <f>[1]!b_info_latestpar(A2786,日期设置!$B$2)</f>
        <v>100</v>
      </c>
      <c r="M2786" s="6">
        <f>[1]!b_info_outstandingbalance($A2786,日期设置!B$2)</f>
        <v>5</v>
      </c>
      <c r="N2786" s="7" t="str">
        <f>[1]!b_info_latestissurercreditrating2(A2786,日期设置!$B$2,"102","1")</f>
        <v>AA</v>
      </c>
      <c r="O2786" s="8">
        <v>5</v>
      </c>
      <c r="P2786" s="9">
        <f>[1]!b_info_repurchasedate(A2786)</f>
        <v>0</v>
      </c>
      <c r="Q2786" s="8" t="s">
        <v>21291</v>
      </c>
      <c r="R2786" s="2" t="str">
        <f>IF((--IF(P2786=0,Q2786,P2786))&gt;(--日期设置!$B$2),IF(P2786=0,Q2786,P2786),Q2786)</f>
        <v>2023-10-14</v>
      </c>
      <c r="S2786" s="31" t="s">
        <v>16568</v>
      </c>
      <c r="T2786" s="8">
        <f>[1]!b_anal_ptmyear($A2786,日期设置!$B$2)</f>
        <v>2.5643835616438357</v>
      </c>
      <c r="U2786" s="8">
        <f>[1]!b_anal_termifexercise($A2786,日期设置!B$2)</f>
        <v>0</v>
      </c>
      <c r="V2786" s="10">
        <f>[1]!b_dq_dirtyprice(A2786,日期设置!$B$2)</f>
        <v>100.9781</v>
      </c>
      <c r="W2786" s="11">
        <f>IF(U2786=0,ROUNDUP((Q2786-日期设置!$B$2)/365,0),ROUNDUP((R2786-日期设置!$B$2)/365,0))</f>
        <v>3</v>
      </c>
      <c r="X2786" s="18">
        <f>_xlfn.IFNA(VLOOKUP(A2786,过往入选债券!A:D,4,0),2)</f>
        <v>2</v>
      </c>
      <c r="Y2786">
        <f>_xlfn.IFNA(VLOOKUP(C2786,[2]Sheet1!$A:$A,1,0),3)</f>
        <v>3</v>
      </c>
    </row>
    <row r="2787" spans="1:25" hidden="1" x14ac:dyDescent="0.2">
      <c r="A2787" s="21" t="s">
        <v>3859</v>
      </c>
      <c r="B2787" s="21" t="s">
        <v>3860</v>
      </c>
      <c r="C2787" s="37" t="s">
        <v>3861</v>
      </c>
      <c r="D2787" s="26" t="str">
        <f>[1]!b_calc_yield(A2787,日期设置!$B$2,F2787,1,R2787,1,O2787,L2787,S2787,)</f>
        <v>Fetching...</v>
      </c>
      <c r="E2787" s="26">
        <f t="shared" si="86"/>
        <v>9.9873416354135713</v>
      </c>
      <c r="F2787" s="18">
        <f>[1]!b_dq_cleanprice($A2787,日期设置!B$2)</f>
        <v>100.8272</v>
      </c>
      <c r="G2787" s="18" t="str">
        <f t="shared" si="87"/>
        <v>1.83 + 0</v>
      </c>
      <c r="H2787" s="27">
        <f>[1]!b_dq_pctchange($A2787,日期设置!$B$2,1)/100</f>
        <v>0</v>
      </c>
      <c r="I2787" s="26">
        <f>[1]!b_pq_pctchange(A2787,日期设置!$B$4,日期设置!$B$2,1)</f>
        <v>0</v>
      </c>
      <c r="J2787" s="26">
        <f>[1]!b_pq_pctchange(A2787,日期设置!$C$4,日期设置!$B$2,1)</f>
        <v>0</v>
      </c>
      <c r="K2787" s="52">
        <f>[1]!b_dq_amount($A2787,日期设置!B$2,2,10000)</f>
        <v>0</v>
      </c>
      <c r="L2787" s="26">
        <f>[1]!b_info_latestpar(A2787,日期设置!$B$2)</f>
        <v>100</v>
      </c>
      <c r="M2787" s="6">
        <f>[1]!b_info_outstandingbalance($A2787,日期设置!B$2)</f>
        <v>5</v>
      </c>
      <c r="N2787" s="7">
        <f>[1]!b_info_latestissurercreditrating2(A2787,日期设置!$B$2,"102","1")</f>
        <v>0</v>
      </c>
      <c r="O2787" s="8">
        <v>6</v>
      </c>
      <c r="P2787" s="9">
        <f>[1]!b_info_repurchasedate(A2787)</f>
        <v>0</v>
      </c>
      <c r="Q2787" s="8" t="s">
        <v>16503</v>
      </c>
      <c r="R2787" s="2" t="str">
        <f>IF((--IF(P2787=0,Q2787,P2787))&gt;(--日期设置!$B$2),IF(P2787=0,Q2787,P2787),Q2787)</f>
        <v>2023-01-20</v>
      </c>
      <c r="S2787" s="2" t="s">
        <v>18258</v>
      </c>
      <c r="T2787" s="8">
        <f>[1]!b_anal_ptmyear($A2787,日期设置!$B$2)</f>
        <v>1.8328767123287673</v>
      </c>
      <c r="U2787" s="8">
        <f>[1]!b_anal_termifexercise($A2787,日期设置!B$2)</f>
        <v>0</v>
      </c>
      <c r="V2787" s="10">
        <f>[1]!b_dq_dirtyprice(A2787,日期设置!$B$2)</f>
        <v>101.82989999999999</v>
      </c>
      <c r="W2787" s="11">
        <f>IF(U2787=0,ROUNDUP((Q2787-日期设置!$B$2)/365,0),ROUNDUP((R2787-日期设置!$B$2)/365,0))</f>
        <v>2</v>
      </c>
      <c r="X2787" s="18">
        <f>_xlfn.IFNA(VLOOKUP(A2787,过往入选债券!A:D,4,0),2)</f>
        <v>2</v>
      </c>
      <c r="Y2787">
        <f>_xlfn.IFNA(VLOOKUP(C2787,[2]Sheet1!$A:$A,1,0),3)</f>
        <v>3</v>
      </c>
    </row>
    <row r="2788" spans="1:25" hidden="1" x14ac:dyDescent="0.2">
      <c r="A2788" s="21" t="s">
        <v>4124</v>
      </c>
      <c r="B2788" s="21" t="s">
        <v>4125</v>
      </c>
      <c r="C2788" s="37" t="s">
        <v>220</v>
      </c>
      <c r="D2788" s="26" t="str">
        <f>[1]!b_calc_yield(A2788,日期设置!$B$2,F2788,1,R2788,1,O2788,L2788,S2788,)</f>
        <v>Fetching...</v>
      </c>
      <c r="E2788" s="26">
        <f t="shared" si="86"/>
        <v>10.949850667498296</v>
      </c>
      <c r="F2788" s="18">
        <f>[1]!b_dq_cleanprice($A2788,日期设置!B$2)</f>
        <v>100</v>
      </c>
      <c r="G2788" s="18" t="str">
        <f t="shared" si="87"/>
        <v>1.99 + 0</v>
      </c>
      <c r="H2788" s="27">
        <f>[1]!b_dq_pctchange($A2788,日期设置!$B$2,1)/100</f>
        <v>0</v>
      </c>
      <c r="I2788" s="26">
        <f>[1]!b_pq_pctchange(A2788,日期设置!$B$4,日期设置!$B$2,1)</f>
        <v>0</v>
      </c>
      <c r="J2788" s="26">
        <f>[1]!b_pq_pctchange(A2788,日期设置!$C$4,日期设置!$B$2,1)</f>
        <v>0</v>
      </c>
      <c r="K2788" s="52">
        <f>[1]!b_dq_amount($A2788,日期设置!B$2,2,10000)</f>
        <v>0</v>
      </c>
      <c r="L2788" s="26">
        <f>[1]!b_info_latestpar(A2788,日期设置!$B$2)</f>
        <v>100</v>
      </c>
      <c r="M2788" s="6">
        <f>[1]!b_info_outstandingbalance($A2788,日期设置!B$2)</f>
        <v>1.5</v>
      </c>
      <c r="N2788" s="7">
        <f>[1]!b_info_latestissurercreditrating2(A2788,日期设置!$B$2,"102","1")</f>
        <v>0</v>
      </c>
      <c r="O2788" s="8">
        <v>5.5</v>
      </c>
      <c r="P2788" s="9">
        <f>[1]!b_info_repurchasedate(A2788)</f>
        <v>0</v>
      </c>
      <c r="Q2788" s="8" t="s">
        <v>16920</v>
      </c>
      <c r="R2788" s="2" t="str">
        <f>IF((--IF(P2788=0,Q2788,P2788))&gt;(--日期设置!$B$2),IF(P2788=0,Q2788,P2788),Q2788)</f>
        <v>2023-03-19</v>
      </c>
      <c r="S2788" s="2" t="s">
        <v>17869</v>
      </c>
      <c r="T2788" s="8">
        <f>[1]!b_anal_ptmyear($A2788,日期设置!$B$2)</f>
        <v>1.9917808219178084</v>
      </c>
      <c r="U2788" s="8">
        <f>[1]!b_anal_termifexercise($A2788,日期设置!B$2)</f>
        <v>0</v>
      </c>
      <c r="V2788" s="10">
        <f>[1]!b_dq_dirtyprice(A2788,日期设置!$B$2)</f>
        <v>100.04519999999999</v>
      </c>
      <c r="W2788" s="11">
        <f>IF(U2788=0,ROUNDUP((Q2788-日期设置!$B$2)/365,0),ROUNDUP((R2788-日期设置!$B$2)/365,0))</f>
        <v>2</v>
      </c>
      <c r="X2788" s="18">
        <f>_xlfn.IFNA(VLOOKUP(A2788,过往入选债券!A:D,4,0),2)</f>
        <v>2</v>
      </c>
      <c r="Y2788">
        <f>_xlfn.IFNA(VLOOKUP(C2788,[2]Sheet1!$A:$A,1,0),3)</f>
        <v>3</v>
      </c>
    </row>
    <row r="2789" spans="1:25" hidden="1" x14ac:dyDescent="0.2">
      <c r="A2789" s="21" t="s">
        <v>3688</v>
      </c>
      <c r="B2789" s="21" t="s">
        <v>3689</v>
      </c>
      <c r="C2789" s="37" t="s">
        <v>970</v>
      </c>
      <c r="D2789" s="26" t="str">
        <f>[1]!b_calc_yield(A2789,日期设置!$B$2,F2789,1,R2789,1,O2789,L2789,S2789,)</f>
        <v>Fetching...</v>
      </c>
      <c r="E2789" s="26">
        <f t="shared" si="86"/>
        <v>9.2038882736557035</v>
      </c>
      <c r="F2789" s="18">
        <f>[1]!b_dq_cleanprice($A2789,日期设置!B$2)</f>
        <v>102.0322</v>
      </c>
      <c r="G2789" s="18" t="str">
        <f t="shared" si="87"/>
        <v>3.70 + 1.70</v>
      </c>
      <c r="H2789" s="27">
        <f>[1]!b_dq_pctchange($A2789,日期设置!$B$2,1)/100</f>
        <v>0</v>
      </c>
      <c r="I2789" s="26">
        <f>[1]!b_pq_pctchange(A2789,日期设置!$B$4,日期设置!$B$2,1)</f>
        <v>0</v>
      </c>
      <c r="J2789" s="26">
        <f>[1]!b_pq_pctchange(A2789,日期设置!$C$4,日期设置!$B$2,1)</f>
        <v>0</v>
      </c>
      <c r="K2789" s="52">
        <f>[1]!b_dq_amount($A2789,日期设置!B$2,2,10000)</f>
        <v>0</v>
      </c>
      <c r="L2789" s="26">
        <f>[1]!b_info_latestpar(A2789,日期设置!$B$2)</f>
        <v>100</v>
      </c>
      <c r="M2789" s="6">
        <f>[1]!b_info_outstandingbalance($A2789,日期设置!B$2)</f>
        <v>6</v>
      </c>
      <c r="N2789" s="7">
        <f>[1]!b_info_latestissurercreditrating2(A2789,日期设置!$B$2,"102","1")</f>
        <v>0</v>
      </c>
      <c r="O2789" s="8">
        <v>6.8</v>
      </c>
      <c r="P2789" s="9" t="str">
        <f>[1]!b_info_repurchasedate(A2789)</f>
        <v>2022-12-05</v>
      </c>
      <c r="Q2789" s="8" t="s">
        <v>17313</v>
      </c>
      <c r="R2789" s="2" t="str">
        <f>IF((--IF(P2789=0,Q2789,P2789))&gt;(--日期设置!$B$2),IF(P2789=0,Q2789,P2789),Q2789)</f>
        <v>2022-12-05</v>
      </c>
      <c r="S2789" s="2" t="s">
        <v>18458</v>
      </c>
      <c r="T2789" s="8">
        <f>[1]!b_anal_ptmyear($A2789,日期设置!$B$2)</f>
        <v>3.7068493150684931</v>
      </c>
      <c r="U2789" s="8">
        <f>[1]!b_anal_termifexercise($A2789,日期设置!B$2)</f>
        <v>1.7068493150684931</v>
      </c>
      <c r="V2789" s="10">
        <f>[1]!b_dq_dirtyprice(A2789,日期设置!$B$2)</f>
        <v>104.0256</v>
      </c>
      <c r="W2789" s="11">
        <f>IF(U2789=0,ROUNDUP((Q2789-日期设置!$B$2)/365,0),ROUNDUP((R2789-日期设置!$B$2)/365,0))</f>
        <v>2</v>
      </c>
      <c r="X2789" s="18">
        <f>_xlfn.IFNA(VLOOKUP(A2789,过往入选债券!A:D,4,0),2)</f>
        <v>2</v>
      </c>
      <c r="Y2789">
        <f>_xlfn.IFNA(VLOOKUP(C2789,[2]Sheet1!$A:$A,1,0),3)</f>
        <v>3</v>
      </c>
    </row>
    <row r="2790" spans="1:25" hidden="1" x14ac:dyDescent="0.2">
      <c r="A2790" s="28" t="s">
        <v>21770</v>
      </c>
      <c r="B2790" s="28" t="s">
        <v>21940</v>
      </c>
      <c r="C2790" s="39" t="s">
        <v>21941</v>
      </c>
      <c r="D2790" s="26" t="str">
        <f>[1]!b_calc_yield(A2790,日期设置!$B$2,F2790,1,R2790,1,O2790,L2790,S2790,)</f>
        <v>Fetching...</v>
      </c>
      <c r="E2790" s="26">
        <f t="shared" si="86"/>
        <v>53.131035709169595</v>
      </c>
      <c r="F2790" s="18">
        <f>[1]!b_dq_cleanprice($A2790,日期设置!B$2)</f>
        <v>100</v>
      </c>
      <c r="G2790" s="18" t="str">
        <f t="shared" si="87"/>
        <v>9.77 + 4.78</v>
      </c>
      <c r="H2790" s="27">
        <f>[1]!b_dq_pctchange($A2790,日期设置!$B$2,1)/100</f>
        <v>0</v>
      </c>
      <c r="I2790" s="26">
        <f>[1]!b_pq_pctchange(A2790,日期设置!$B$4,日期设置!$B$2,1)</f>
        <v>0</v>
      </c>
      <c r="J2790" s="26">
        <f>[1]!b_pq_pctchange(A2790,日期设置!$C$4,日期设置!$B$2,1)</f>
        <v>0</v>
      </c>
      <c r="K2790" s="52">
        <f>[1]!b_dq_amount($A2790,日期设置!B$2,2,10000)</f>
        <v>0</v>
      </c>
      <c r="L2790" s="26">
        <f>[1]!b_info_latestpar(A2790,日期设置!$B$2)</f>
        <v>100</v>
      </c>
      <c r="M2790" s="6">
        <f>[1]!b_info_outstandingbalance($A2790,日期设置!B$2)</f>
        <v>2.5</v>
      </c>
      <c r="N2790" s="7" t="str">
        <f>[1]!b_info_latestissurercreditrating2(A2790,日期设置!$B$2,"102","1")</f>
        <v>AA</v>
      </c>
      <c r="O2790" s="43">
        <v>5.5</v>
      </c>
      <c r="P2790" s="9">
        <f>[1]!b_info_repurchasedate(A2790)</f>
        <v>0</v>
      </c>
      <c r="Q2790" s="31" t="s">
        <v>22181</v>
      </c>
      <c r="R2790" s="2" t="str">
        <f>IF((--IF(P2790=0,Q2790,P2790))&gt;(--日期设置!$B$2),IF(P2790=0,Q2790,P2790),Q2790)</f>
        <v>2030-12-31</v>
      </c>
      <c r="S2790" s="31" t="s">
        <v>17738</v>
      </c>
      <c r="T2790" s="8">
        <f>[1]!b_anal_ptmyear($A2790,日期设置!$B$2)</f>
        <v>9.7780821917808218</v>
      </c>
      <c r="U2790" s="8">
        <f>[1]!b_anal_termifexercise($A2790,日期设置!B$2)</f>
        <v>4.7808219178082192</v>
      </c>
      <c r="V2790" s="10">
        <f>[1]!b_dq_dirtyprice(A2790,日期设置!$B$2)</f>
        <v>101.2205</v>
      </c>
      <c r="W2790" s="11">
        <f>IF(U2790=0,ROUNDUP((Q2790-日期设置!$B$2)/365,0),ROUNDUP((R2790-日期设置!$B$2)/365,0))</f>
        <v>10</v>
      </c>
      <c r="X2790" s="18">
        <f>_xlfn.IFNA(VLOOKUP(A2790,过往入选债券!A:D,4,0),2)</f>
        <v>2</v>
      </c>
      <c r="Y2790">
        <f>_xlfn.IFNA(VLOOKUP(C2790,[2]Sheet1!$A:$A,1,0),3)</f>
        <v>3</v>
      </c>
    </row>
    <row r="2791" spans="1:25" hidden="1" x14ac:dyDescent="0.2">
      <c r="A2791" s="21" t="s">
        <v>15868</v>
      </c>
      <c r="B2791" s="21" t="s">
        <v>15869</v>
      </c>
      <c r="C2791" s="37" t="s">
        <v>11939</v>
      </c>
      <c r="D2791" s="26" t="str">
        <f>[1]!b_calc_yield(A2791,日期设置!$B$2,F2791,1,R2791,1,O2791,L2791,S2791,)</f>
        <v>Fetching...</v>
      </c>
      <c r="E2791" s="26">
        <f t="shared" si="86"/>
        <v>32.280943712309472</v>
      </c>
      <c r="F2791" s="18">
        <f>[1]!b_dq_cleanprice($A2791,日期设置!B$2)</f>
        <v>100</v>
      </c>
      <c r="G2791" s="18" t="str">
        <f t="shared" si="87"/>
        <v>6.14 + 0</v>
      </c>
      <c r="H2791" s="27">
        <f>[1]!b_dq_pctchange($A2791,日期设置!$B$2,1)/100</f>
        <v>0</v>
      </c>
      <c r="I2791" s="26">
        <f>[1]!b_pq_pctchange(A2791,日期设置!$B$4,日期设置!$B$2,1)</f>
        <v>0</v>
      </c>
      <c r="J2791" s="26">
        <f>[1]!b_pq_pctchange(A2791,日期设置!$C$4,日期设置!$B$2,1)</f>
        <v>0</v>
      </c>
      <c r="K2791" s="52">
        <f>[1]!b_dq_amount($A2791,日期设置!B$2,2,10000)</f>
        <v>0</v>
      </c>
      <c r="L2791" s="26">
        <f>[1]!b_info_latestpar(A2791,日期设置!$B$2)</f>
        <v>100</v>
      </c>
      <c r="M2791" s="6">
        <f>[1]!b_info_outstandingbalance($A2791,日期设置!B$2)</f>
        <v>9.5</v>
      </c>
      <c r="N2791" s="7" t="str">
        <f>[1]!b_info_latestissurercreditrating2(A2791,日期设置!$B$2,"102","1")</f>
        <v>AA</v>
      </c>
      <c r="O2791" s="8">
        <v>5.5</v>
      </c>
      <c r="P2791" s="9">
        <f>[1]!b_info_repurchasedate(A2791)</f>
        <v>0</v>
      </c>
      <c r="Q2791" s="8" t="s">
        <v>16567</v>
      </c>
      <c r="R2791" s="2" t="str">
        <f>IF((--IF(P2791=0,Q2791,P2791))&gt;(--日期设置!$B$2),IF(P2791=0,Q2791,P2791),Q2791)</f>
        <v>2027-05-14</v>
      </c>
      <c r="S2791" s="2" t="s">
        <v>18316</v>
      </c>
      <c r="T2791" s="8">
        <f>[1]!b_anal_ptmyear($A2791,日期设置!$B$2)</f>
        <v>6.1452054794520548</v>
      </c>
      <c r="U2791" s="8">
        <f>[1]!b_anal_termifexercise($A2791,日期设置!B$2)</f>
        <v>0</v>
      </c>
      <c r="V2791" s="10">
        <f>[1]!b_dq_dirtyprice(A2791,日期设置!$B$2)</f>
        <v>104.70140000000001</v>
      </c>
      <c r="W2791" s="11">
        <f>IF(U2791=0,ROUNDUP((Q2791-日期设置!$B$2)/365,0),ROUNDUP((R2791-日期设置!$B$2)/365,0))</f>
        <v>7</v>
      </c>
      <c r="X2791" s="18">
        <f>_xlfn.IFNA(VLOOKUP(A2791,过往入选债券!A:D,4,0),2)</f>
        <v>2</v>
      </c>
      <c r="Y2791">
        <f>_xlfn.IFNA(VLOOKUP(C2791,[2]Sheet1!$A:$A,1,0),3)</f>
        <v>3</v>
      </c>
    </row>
    <row r="2792" spans="1:25" hidden="1" x14ac:dyDescent="0.2">
      <c r="A2792" s="28" t="s">
        <v>21804</v>
      </c>
      <c r="B2792" s="28" t="s">
        <v>21980</v>
      </c>
      <c r="C2792" s="39" t="s">
        <v>21981</v>
      </c>
      <c r="D2792" s="26" t="str">
        <f>[1]!b_calc_yield(A2792,日期设置!$B$2,F2792,1,R2792,1,O2792,L2792,S2792,)</f>
        <v>Fetching...</v>
      </c>
      <c r="E2792" s="26">
        <f t="shared" si="86"/>
        <v>52.812489216860634</v>
      </c>
      <c r="F2792" s="18">
        <f>[1]!b_dq_cleanprice($A2792,日期设置!B$2)</f>
        <v>100</v>
      </c>
      <c r="G2792" s="18" t="str">
        <f t="shared" si="87"/>
        <v>9.73 + 4.74</v>
      </c>
      <c r="H2792" s="27">
        <f>[1]!b_dq_pctchange($A2792,日期设置!$B$2,1)/100</f>
        <v>0</v>
      </c>
      <c r="I2792" s="26">
        <f>[1]!b_pq_pctchange(A2792,日期设置!$B$4,日期设置!$B$2,1)</f>
        <v>0</v>
      </c>
      <c r="J2792" s="26">
        <f>[1]!b_pq_pctchange(A2792,日期设置!$C$4,日期设置!$B$2,1)</f>
        <v>0</v>
      </c>
      <c r="K2792" s="52">
        <f>[1]!b_dq_amount($A2792,日期设置!B$2,2,10000)</f>
        <v>0</v>
      </c>
      <c r="L2792" s="26">
        <f>[1]!b_info_latestpar(A2792,日期设置!$B$2)</f>
        <v>100</v>
      </c>
      <c r="M2792" s="6">
        <f>[1]!b_info_outstandingbalance($A2792,日期设置!B$2)</f>
        <v>30</v>
      </c>
      <c r="N2792" s="7" t="str">
        <f>[1]!b_info_latestissurercreditrating2(A2792,日期设置!$B$2,"102","1")</f>
        <v>AA+</v>
      </c>
      <c r="O2792" s="43">
        <v>5.5</v>
      </c>
      <c r="P2792" s="9">
        <f>[1]!b_info_repurchasedate(A2792)</f>
        <v>0</v>
      </c>
      <c r="Q2792" s="31" t="s">
        <v>22182</v>
      </c>
      <c r="R2792" s="2" t="str">
        <f>IF((--IF(P2792=0,Q2792,P2792))&gt;(--日期设置!$B$2),IF(P2792=0,Q2792,P2792),Q2792)</f>
        <v>2030-12-17</v>
      </c>
      <c r="S2792" s="31" t="s">
        <v>17435</v>
      </c>
      <c r="T2792" s="8">
        <f>[1]!b_anal_ptmyear($A2792,日期设置!$B$2)</f>
        <v>9.7397260273972606</v>
      </c>
      <c r="U2792" s="8">
        <f>[1]!b_anal_termifexercise($A2792,日期设置!B$2)</f>
        <v>4.7424657534246579</v>
      </c>
      <c r="V2792" s="10">
        <f>[1]!b_dq_dirtyprice(A2792,日期设置!$B$2)</f>
        <v>101.4315</v>
      </c>
      <c r="W2792" s="11">
        <f>IF(U2792=0,ROUNDUP((Q2792-日期设置!$B$2)/365,0),ROUNDUP((R2792-日期设置!$B$2)/365,0))</f>
        <v>10</v>
      </c>
      <c r="X2792" s="18">
        <f>_xlfn.IFNA(VLOOKUP(A2792,过往入选债券!A:D,4,0),2)</f>
        <v>2</v>
      </c>
      <c r="Y2792">
        <f>_xlfn.IFNA(VLOOKUP(C2792,[2]Sheet1!$A:$A,1,0),3)</f>
        <v>3</v>
      </c>
    </row>
    <row r="2793" spans="1:25" hidden="1" x14ac:dyDescent="0.2">
      <c r="A2793" s="21" t="s">
        <v>8604</v>
      </c>
      <c r="B2793" s="21" t="s">
        <v>8605</v>
      </c>
      <c r="C2793" s="37" t="s">
        <v>351</v>
      </c>
      <c r="D2793" s="26" t="str">
        <f>[1]!b_calc_yield(A2793,日期设置!$B$2,F2793,1,R2793,1,O2793,L2793,S2793,)</f>
        <v>Fetching...</v>
      </c>
      <c r="E2793" s="26">
        <f t="shared" si="86"/>
        <v>5.9152640262474021</v>
      </c>
      <c r="F2793" s="18">
        <f>[1]!b_dq_cleanprice($A2793,日期设置!B$2)</f>
        <v>100.8399</v>
      </c>
      <c r="G2793" s="18" t="str">
        <f t="shared" si="87"/>
        <v>1.13 + 0</v>
      </c>
      <c r="H2793" s="27">
        <f>[1]!b_dq_pctchange($A2793,日期设置!$B$2,1)/100</f>
        <v>0</v>
      </c>
      <c r="I2793" s="26">
        <f>[1]!b_pq_pctchange(A2793,日期设置!$B$4,日期设置!$B$2,1)</f>
        <v>0</v>
      </c>
      <c r="J2793" s="26">
        <f>[1]!b_pq_pctchange(A2793,日期设置!$C$4,日期设置!$B$2,1)</f>
        <v>-4.5596064464911823E-2</v>
      </c>
      <c r="K2793" s="52">
        <f>[1]!b_dq_amount($A2793,日期设置!B$2,2,10000)</f>
        <v>0</v>
      </c>
      <c r="L2793" s="26">
        <f>[1]!b_info_latestpar(A2793,日期设置!$B$2)</f>
        <v>100</v>
      </c>
      <c r="M2793" s="6">
        <f>[1]!b_info_outstandingbalance($A2793,日期设置!B$2)</f>
        <v>5</v>
      </c>
      <c r="N2793" s="7" t="str">
        <f>[1]!b_info_latestissurercreditrating2(A2793,日期设置!$B$2,"102","1")</f>
        <v>AA</v>
      </c>
      <c r="O2793" s="8">
        <v>6.3</v>
      </c>
      <c r="P2793" s="9">
        <f>[1]!b_info_repurchasedate(A2793)</f>
        <v>0</v>
      </c>
      <c r="Q2793" s="8" t="s">
        <v>16135</v>
      </c>
      <c r="R2793" s="2" t="str">
        <f>IF((--IF(P2793=0,Q2793,P2793))&gt;(--日期设置!$B$2),IF(P2793=0,Q2793,P2793),Q2793)</f>
        <v>2022-05-09</v>
      </c>
      <c r="S2793" s="2" t="s">
        <v>17922</v>
      </c>
      <c r="T2793" s="8">
        <f>[1]!b_anal_ptmyear($A2793,日期设置!$B$2)</f>
        <v>1.1315068493150684</v>
      </c>
      <c r="U2793" s="8">
        <f>[1]!b_anal_termifexercise($A2793,日期设置!B$2)</f>
        <v>0</v>
      </c>
      <c r="V2793" s="10">
        <f>[1]!b_dq_dirtyprice(A2793,日期设置!$B$2)</f>
        <v>106.31140000000001</v>
      </c>
      <c r="W2793" s="11">
        <f>IF(U2793=0,ROUNDUP((Q2793-日期设置!$B$2)/365,0),ROUNDUP((R2793-日期设置!$B$2)/365,0))</f>
        <v>2</v>
      </c>
      <c r="X2793" s="18">
        <f>_xlfn.IFNA(VLOOKUP(A2793,过往入选债券!A:D,4,0),2)</f>
        <v>2</v>
      </c>
      <c r="Y2793">
        <f>_xlfn.IFNA(VLOOKUP(C2793,[2]Sheet1!$A:$A,1,0),3)</f>
        <v>3</v>
      </c>
    </row>
    <row r="2794" spans="1:25" hidden="1" x14ac:dyDescent="0.2">
      <c r="A2794" s="28" t="s">
        <v>21816</v>
      </c>
      <c r="B2794" s="28" t="s">
        <v>22000</v>
      </c>
      <c r="C2794" s="39" t="s">
        <v>22001</v>
      </c>
      <c r="D2794" s="26" t="str">
        <f>[1]!b_calc_yield(A2794,日期设置!$B$2,F2794,1,R2794,1,O2794,L2794,S2794,)</f>
        <v>Fetching...</v>
      </c>
      <c r="E2794" s="26">
        <f t="shared" si="86"/>
        <v>52.495265267973544</v>
      </c>
      <c r="F2794" s="18">
        <f>[1]!b_dq_cleanprice($A2794,日期设置!B$2)</f>
        <v>100</v>
      </c>
      <c r="G2794" s="18" t="str">
        <f t="shared" si="87"/>
        <v>9.70 + 4.70</v>
      </c>
      <c r="H2794" s="27">
        <f>[1]!b_dq_pctchange($A2794,日期设置!$B$2,1)/100</f>
        <v>0</v>
      </c>
      <c r="I2794" s="26">
        <f>[1]!b_pq_pctchange(A2794,日期设置!$B$4,日期设置!$B$2,1)</f>
        <v>0</v>
      </c>
      <c r="J2794" s="26">
        <f>[1]!b_pq_pctchange(A2794,日期设置!$C$4,日期设置!$B$2,1)</f>
        <v>0</v>
      </c>
      <c r="K2794" s="52">
        <f>[1]!b_dq_amount($A2794,日期设置!B$2,2,10000)</f>
        <v>0</v>
      </c>
      <c r="L2794" s="26">
        <f>[1]!b_info_latestpar(A2794,日期设置!$B$2)</f>
        <v>100</v>
      </c>
      <c r="M2794" s="6">
        <f>[1]!b_info_outstandingbalance($A2794,日期设置!B$2)</f>
        <v>11</v>
      </c>
      <c r="N2794" s="7" t="str">
        <f>[1]!b_info_latestissurercreditrating2(A2794,日期设置!$B$2,"102","1")</f>
        <v>AA</v>
      </c>
      <c r="O2794" s="43">
        <v>5.5</v>
      </c>
      <c r="P2794" s="9">
        <f>[1]!b_info_repurchasedate(A2794)</f>
        <v>0</v>
      </c>
      <c r="Q2794" s="31" t="s">
        <v>22183</v>
      </c>
      <c r="R2794" s="2" t="str">
        <f>IF((--IF(P2794=0,Q2794,P2794))&gt;(--日期设置!$B$2),IF(P2794=0,Q2794,P2794),Q2794)</f>
        <v>2030-12-03</v>
      </c>
      <c r="S2794" s="31" t="s">
        <v>16167</v>
      </c>
      <c r="T2794" s="8">
        <f>[1]!b_anal_ptmyear($A2794,日期设置!$B$2)</f>
        <v>9.7013698630136993</v>
      </c>
      <c r="U2794" s="8">
        <f>[1]!b_anal_termifexercise($A2794,日期设置!B$2)</f>
        <v>4.7041095890410958</v>
      </c>
      <c r="V2794" s="10">
        <f>[1]!b_dq_dirtyprice(A2794,日期设置!$B$2)</f>
        <v>101.6425</v>
      </c>
      <c r="W2794" s="11">
        <f>IF(U2794=0,ROUNDUP((Q2794-日期设置!$B$2)/365,0),ROUNDUP((R2794-日期设置!$B$2)/365,0))</f>
        <v>10</v>
      </c>
      <c r="X2794" s="18">
        <f>_xlfn.IFNA(VLOOKUP(A2794,过往入选债券!A:D,4,0),2)</f>
        <v>2</v>
      </c>
      <c r="Y2794">
        <f>_xlfn.IFNA(VLOOKUP(C2794,[2]Sheet1!$A:$A,1,0),3)</f>
        <v>3</v>
      </c>
    </row>
    <row r="2795" spans="1:25" hidden="1" x14ac:dyDescent="0.2">
      <c r="A2795" s="21" t="s">
        <v>8779</v>
      </c>
      <c r="B2795" s="21" t="s">
        <v>8780</v>
      </c>
      <c r="C2795" s="37" t="s">
        <v>143</v>
      </c>
      <c r="D2795" s="26" t="str">
        <f>[1]!b_calc_yield(A2795,日期设置!$B$2,F2795,1,R2795,1,O2795,L2795,S2795,)</f>
        <v>Fetching...</v>
      </c>
      <c r="E2795" s="26">
        <f t="shared" si="86"/>
        <v>17.512817058772256</v>
      </c>
      <c r="F2795" s="18">
        <f>[1]!b_dq_cleanprice($A2795,日期设置!B$2)</f>
        <v>97.537599999999998</v>
      </c>
      <c r="G2795" s="18" t="str">
        <f t="shared" si="87"/>
        <v>3.26 + 0</v>
      </c>
      <c r="H2795" s="27">
        <f>[1]!b_dq_pctchange($A2795,日期设置!$B$2,1)/100</f>
        <v>0</v>
      </c>
      <c r="I2795" s="26">
        <f>[1]!b_pq_pctchange(A2795,日期设置!$B$4,日期设置!$B$2,1)</f>
        <v>0</v>
      </c>
      <c r="J2795" s="26">
        <f>[1]!b_pq_pctchange(A2795,日期设置!$C$4,日期设置!$B$2,1)</f>
        <v>-7.2602007731993101</v>
      </c>
      <c r="K2795" s="52">
        <f>[1]!b_dq_amount($A2795,日期设置!B$2,2,10000)</f>
        <v>0</v>
      </c>
      <c r="L2795" s="26">
        <f>[1]!b_info_latestpar(A2795,日期设置!$B$2)</f>
        <v>100</v>
      </c>
      <c r="M2795" s="6">
        <f>[1]!b_info_outstandingbalance($A2795,日期设置!B$2)</f>
        <v>5</v>
      </c>
      <c r="N2795" s="7" t="str">
        <f>[1]!b_info_latestissurercreditrating2(A2795,日期设置!$B$2,"102","1")</f>
        <v>AAA</v>
      </c>
      <c r="O2795" s="8">
        <v>4.66</v>
      </c>
      <c r="P2795" s="9">
        <f>[1]!b_info_repurchasedate(A2795)</f>
        <v>0</v>
      </c>
      <c r="Q2795" s="8" t="s">
        <v>16881</v>
      </c>
      <c r="R2795" s="2" t="str">
        <f>IF((--IF(P2795=0,Q2795,P2795))&gt;(--日期设置!$B$2),IF(P2795=0,Q2795,P2795),Q2795)</f>
        <v>2024-06-27</v>
      </c>
      <c r="S2795" s="2" t="s">
        <v>18105</v>
      </c>
      <c r="T2795" s="8">
        <f>[1]!b_anal_ptmyear($A2795,日期设置!$B$2)</f>
        <v>3.2657534246575342</v>
      </c>
      <c r="U2795" s="8">
        <f>[1]!b_anal_termifexercise($A2795,日期设置!B$2)</f>
        <v>0</v>
      </c>
      <c r="V2795" s="10">
        <f>[1]!b_dq_dirtyprice(A2795,日期设置!$B$2)</f>
        <v>100.9592</v>
      </c>
      <c r="W2795" s="11">
        <f>IF(U2795=0,ROUNDUP((Q2795-日期设置!$B$2)/365,0),ROUNDUP((R2795-日期设置!$B$2)/365,0))</f>
        <v>4</v>
      </c>
      <c r="X2795" s="18">
        <f>_xlfn.IFNA(VLOOKUP(A2795,过往入选债券!A:D,4,0),2)</f>
        <v>2</v>
      </c>
      <c r="Y2795">
        <f>_xlfn.IFNA(VLOOKUP(C2795,[2]Sheet1!$A:$A,1,0),3)</f>
        <v>3</v>
      </c>
    </row>
    <row r="2796" spans="1:25" hidden="1" x14ac:dyDescent="0.2">
      <c r="A2796" s="28" t="s">
        <v>20166</v>
      </c>
      <c r="B2796" s="28" t="s">
        <v>20167</v>
      </c>
      <c r="C2796" s="39" t="s">
        <v>149</v>
      </c>
      <c r="D2796" s="26" t="str">
        <f>[1]!b_calc_yield(A2796,日期设置!$B$2,F2796,1,R2796,1,O2796,L2796,S2796,)</f>
        <v>Fetching...</v>
      </c>
      <c r="E2796" s="26">
        <f t="shared" si="86"/>
        <v>13.597784196069185</v>
      </c>
      <c r="F2796" s="18">
        <f>[1]!b_dq_cleanprice($A2796,日期设置!B$2)</f>
        <v>98.15</v>
      </c>
      <c r="G2796" s="18" t="str">
        <f t="shared" si="87"/>
        <v>4.51 + 2.51</v>
      </c>
      <c r="H2796" s="27">
        <f>[1]!b_dq_pctchange($A2796,日期设置!$B$2,1)/100</f>
        <v>0</v>
      </c>
      <c r="I2796" s="26">
        <f>[1]!b_pq_pctchange(A2796,日期设置!$B$4,日期设置!$B$2,1)</f>
        <v>0</v>
      </c>
      <c r="J2796" s="26">
        <f>[1]!b_pq_pctchange(A2796,日期设置!$C$4,日期设置!$B$2,1)</f>
        <v>0</v>
      </c>
      <c r="K2796" s="52">
        <f>[1]!b_dq_amount($A2796,日期设置!B$2,2,10000)</f>
        <v>0</v>
      </c>
      <c r="L2796" s="26">
        <f>[1]!b_info_latestpar(A2796,日期设置!$B$2)</f>
        <v>100</v>
      </c>
      <c r="M2796" s="6">
        <f>[1]!b_info_outstandingbalance($A2796,日期设置!B$2)</f>
        <v>5</v>
      </c>
      <c r="N2796" s="7">
        <f>[1]!b_info_latestissurercreditrating2(A2796,日期设置!$B$2,"102","1")</f>
        <v>0</v>
      </c>
      <c r="O2796" s="8">
        <v>4.7</v>
      </c>
      <c r="P2796" s="9" t="str">
        <f>[1]!b_info_repurchasedate(A2796)</f>
        <v>2023-09-25</v>
      </c>
      <c r="Q2796" s="8" t="s">
        <v>16024</v>
      </c>
      <c r="R2796" s="2" t="str">
        <f>IF((--IF(P2796=0,Q2796,P2796))&gt;(--日期设置!$B$2),IF(P2796=0,Q2796,P2796),Q2796)</f>
        <v>2023-09-25</v>
      </c>
      <c r="S2796" s="31" t="s">
        <v>16496</v>
      </c>
      <c r="T2796" s="8">
        <f>[1]!b_anal_ptmyear($A2796,日期设置!$B$2)</f>
        <v>4.5123287671232877</v>
      </c>
      <c r="U2796" s="8">
        <f>[1]!b_anal_termifexercise($A2796,日期设置!B$2)</f>
        <v>2.5123287671232877</v>
      </c>
      <c r="V2796" s="10">
        <f>[1]!b_dq_dirtyprice(A2796,日期设置!$B$2)</f>
        <v>100.4421</v>
      </c>
      <c r="W2796" s="11">
        <f>IF(U2796=0,ROUNDUP((Q2796-日期设置!$B$2)/365,0),ROUNDUP((R2796-日期设置!$B$2)/365,0))</f>
        <v>3</v>
      </c>
      <c r="X2796" s="18">
        <f>_xlfn.IFNA(VLOOKUP(A2796,过往入选债券!A:D,4,0),2)</f>
        <v>2</v>
      </c>
      <c r="Y2796">
        <f>_xlfn.IFNA(VLOOKUP(C2796,[2]Sheet1!$A:$A,1,0),3)</f>
        <v>3</v>
      </c>
    </row>
    <row r="2797" spans="1:25" hidden="1" x14ac:dyDescent="0.2">
      <c r="A2797" s="21" t="s">
        <v>15903</v>
      </c>
      <c r="B2797" s="21" t="s">
        <v>15904</v>
      </c>
      <c r="C2797" s="37" t="s">
        <v>13125</v>
      </c>
      <c r="D2797" s="26" t="str">
        <f>[1]!b_calc_yield(A2797,日期设置!$B$2,F2797,1,R2797,1,O2797,L2797,S2797,)</f>
        <v>Fetching...</v>
      </c>
      <c r="E2797" s="26">
        <f t="shared" si="86"/>
        <v>33.143247714694681</v>
      </c>
      <c r="F2797" s="18">
        <f>[1]!b_dq_cleanprice($A2797,日期设置!B$2)</f>
        <v>100</v>
      </c>
      <c r="G2797" s="18" t="str">
        <f t="shared" si="87"/>
        <v>6.26 + 0</v>
      </c>
      <c r="H2797" s="27">
        <f>[1]!b_dq_pctchange($A2797,日期设置!$B$2,1)/100</f>
        <v>0</v>
      </c>
      <c r="I2797" s="26">
        <f>[1]!b_pq_pctchange(A2797,日期设置!$B$4,日期设置!$B$2,1)</f>
        <v>0</v>
      </c>
      <c r="J2797" s="26">
        <f>[1]!b_pq_pctchange(A2797,日期设置!$C$4,日期设置!$B$2,1)</f>
        <v>0</v>
      </c>
      <c r="K2797" s="52">
        <f>[1]!b_dq_amount($A2797,日期设置!B$2,2,10000)</f>
        <v>0</v>
      </c>
      <c r="L2797" s="26">
        <f>[1]!b_info_latestpar(A2797,日期设置!$B$2)</f>
        <v>100</v>
      </c>
      <c r="M2797" s="6">
        <f>[1]!b_info_outstandingbalance($A2797,日期设置!B$2)</f>
        <v>3.3</v>
      </c>
      <c r="N2797" s="7" t="str">
        <f>[1]!b_info_latestissurercreditrating2(A2797,日期设置!$B$2,"102","1")</f>
        <v>AA-</v>
      </c>
      <c r="O2797" s="8">
        <v>5.5</v>
      </c>
      <c r="P2797" s="9">
        <f>[1]!b_info_repurchasedate(A2797)</f>
        <v>0</v>
      </c>
      <c r="Q2797" s="8" t="s">
        <v>16032</v>
      </c>
      <c r="R2797" s="2" t="str">
        <f>IF((--IF(P2797=0,Q2797,P2797))&gt;(--日期设置!$B$2),IF(P2797=0,Q2797,P2797),Q2797)</f>
        <v>2027-06-28</v>
      </c>
      <c r="S2797" s="2" t="s">
        <v>17819</v>
      </c>
      <c r="T2797" s="8">
        <f>[1]!b_anal_ptmyear($A2797,日期设置!$B$2)</f>
        <v>6.2684931506849315</v>
      </c>
      <c r="U2797" s="8">
        <f>[1]!b_anal_termifexercise($A2797,日期设置!B$2)</f>
        <v>0</v>
      </c>
      <c r="V2797" s="10">
        <f>[1]!b_dq_dirtyprice(A2797,日期设置!$B$2)</f>
        <v>104.02330000000001</v>
      </c>
      <c r="W2797" s="11">
        <f>IF(U2797=0,ROUNDUP((Q2797-日期设置!$B$2)/365,0),ROUNDUP((R2797-日期设置!$B$2)/365,0))</f>
        <v>7</v>
      </c>
      <c r="X2797" s="18">
        <f>_xlfn.IFNA(VLOOKUP(A2797,过往入选债券!A:D,4,0),2)</f>
        <v>2</v>
      </c>
      <c r="Y2797">
        <f>_xlfn.IFNA(VLOOKUP(C2797,[2]Sheet1!$A:$A,1,0),3)</f>
        <v>3</v>
      </c>
    </row>
    <row r="2798" spans="1:25" hidden="1" x14ac:dyDescent="0.2">
      <c r="A2798" s="28" t="s">
        <v>21656</v>
      </c>
      <c r="B2798" s="28" t="s">
        <v>21657</v>
      </c>
      <c r="C2798" s="39" t="s">
        <v>21728</v>
      </c>
      <c r="D2798" s="26" t="str">
        <f>[1]!b_calc_yield(A2798,日期设置!$B$2,F2798,1,R2798,1,O2798,L2798,S2798,)</f>
        <v>Fetching...</v>
      </c>
      <c r="E2798" s="26">
        <f t="shared" si="86"/>
        <v>36.120745489587506</v>
      </c>
      <c r="F2798" s="18">
        <f>[1]!b_dq_cleanprice($A2798,日期设置!B$2)</f>
        <v>100</v>
      </c>
      <c r="G2798" s="18" t="str">
        <f t="shared" si="87"/>
        <v>6.68 + 0</v>
      </c>
      <c r="H2798" s="27">
        <f>[1]!b_dq_pctchange($A2798,日期设置!$B$2,1)/100</f>
        <v>0</v>
      </c>
      <c r="I2798" s="26">
        <f>[1]!b_pq_pctchange(A2798,日期设置!$B$4,日期设置!$B$2,1)</f>
        <v>0</v>
      </c>
      <c r="J2798" s="26">
        <f>[1]!b_pq_pctchange(A2798,日期设置!$C$4,日期设置!$B$2,1)</f>
        <v>0</v>
      </c>
      <c r="K2798" s="52">
        <f>[1]!b_dq_amount($A2798,日期设置!B$2,2,10000)</f>
        <v>0</v>
      </c>
      <c r="L2798" s="26">
        <f>[1]!b_info_latestpar(A2798,日期设置!$B$2)</f>
        <v>100</v>
      </c>
      <c r="M2798" s="6">
        <f>[1]!b_info_outstandingbalance($A2798,日期设置!B$2)</f>
        <v>5</v>
      </c>
      <c r="N2798" s="7" t="str">
        <f>[1]!b_info_latestissurercreditrating2(A2798,日期设置!$B$2,"102","1")</f>
        <v>AA-</v>
      </c>
      <c r="O2798" s="43">
        <v>5.5</v>
      </c>
      <c r="P2798" s="9">
        <f>[1]!b_info_repurchasedate(A2798)</f>
        <v>0</v>
      </c>
      <c r="Q2798" s="31" t="s">
        <v>21751</v>
      </c>
      <c r="R2798" s="2" t="str">
        <f>IF((--IF(P2798=0,Q2798,P2798))&gt;(--日期设置!$B$2),IF(P2798=0,Q2798,P2798),Q2798)</f>
        <v>2027-11-26</v>
      </c>
      <c r="S2798" s="31" t="s">
        <v>16422</v>
      </c>
      <c r="T2798" s="8">
        <f>[1]!b_anal_ptmyear($A2798,日期设置!$B$2)</f>
        <v>6.6821917808219178</v>
      </c>
      <c r="U2798" s="8">
        <f>[1]!b_anal_termifexercise($A2798,日期设置!B$2)</f>
        <v>0</v>
      </c>
      <c r="V2798" s="10">
        <f>[1]!b_dq_dirtyprice(A2798,日期设置!$B$2)</f>
        <v>101.7479</v>
      </c>
      <c r="W2798" s="11">
        <f>IF(U2798=0,ROUNDUP((Q2798-日期设置!$B$2)/365,0),ROUNDUP((R2798-日期设置!$B$2)/365,0))</f>
        <v>7</v>
      </c>
      <c r="X2798" s="18">
        <f>_xlfn.IFNA(VLOOKUP(A2798,过往入选债券!A:D,4,0),2)</f>
        <v>2</v>
      </c>
      <c r="Y2798">
        <f>_xlfn.IFNA(VLOOKUP(C2798,[2]Sheet1!$A:$A,1,0),3)</f>
        <v>3</v>
      </c>
    </row>
    <row r="2799" spans="1:25" hidden="1" x14ac:dyDescent="0.2">
      <c r="A2799" s="28" t="s">
        <v>19329</v>
      </c>
      <c r="B2799" s="28" t="s">
        <v>19330</v>
      </c>
      <c r="C2799" s="38" t="s">
        <v>524</v>
      </c>
      <c r="D2799" s="26" t="str">
        <f>[1]!b_calc_yield(A2799,日期设置!$B$2,F2799,1,R2799,1,O2799,L2799,S2799,)</f>
        <v>Fetching...</v>
      </c>
      <c r="E2799" s="26">
        <f t="shared" si="86"/>
        <v>2.257881380857607</v>
      </c>
      <c r="F2799" s="18">
        <f>[1]!b_dq_cleanprice($A2799,日期设置!B$2)</f>
        <v>99.600300000000004</v>
      </c>
      <c r="G2799" s="18" t="str">
        <f t="shared" si="87"/>
        <v>0.41 + 0</v>
      </c>
      <c r="H2799" s="27">
        <f>[1]!b_dq_pctchange($A2799,日期设置!$B$2,1)/100</f>
        <v>0</v>
      </c>
      <c r="I2799" s="26">
        <f>[1]!b_pq_pctchange(A2799,日期设置!$B$4,日期设置!$B$2,1)</f>
        <v>0</v>
      </c>
      <c r="J2799" s="26">
        <f>[1]!b_pq_pctchange(A2799,日期设置!$C$4,日期设置!$B$2,1)</f>
        <v>0.35375600004836549</v>
      </c>
      <c r="K2799" s="52">
        <f>[1]!b_dq_amount($A2799,日期设置!B$2,2,10000)</f>
        <v>0</v>
      </c>
      <c r="L2799" s="26">
        <f>[1]!b_info_latestpar(A2799,日期设置!$B$2)</f>
        <v>100</v>
      </c>
      <c r="M2799" s="6">
        <f>[1]!b_info_outstandingbalance($A2799,日期设置!B$2)</f>
        <v>4.9000000000000004</v>
      </c>
      <c r="N2799" s="7" t="str">
        <f>[1]!b_info_latestissurercreditrating2(A2799,日期设置!$B$2,"102","1")</f>
        <v>AA</v>
      </c>
      <c r="O2799" s="8">
        <v>4.6500000000000004</v>
      </c>
      <c r="P2799" s="9">
        <f>[1]!b_info_repurchasedate(A2799)</f>
        <v>0</v>
      </c>
      <c r="Q2799" s="8" t="s">
        <v>16731</v>
      </c>
      <c r="R2799" s="2" t="str">
        <f>IF((--IF(P2799=0,Q2799,P2799))&gt;(--日期设置!$B$2),IF(P2799=0,Q2799,P2799),Q2799)</f>
        <v>2021-08-19</v>
      </c>
      <c r="S2799" s="31" t="s">
        <v>19326</v>
      </c>
      <c r="T2799" s="8">
        <f>[1]!b_anal_ptmyear($A2799,日期设置!$B$2)</f>
        <v>0.41095890410958902</v>
      </c>
      <c r="U2799" s="8">
        <f>[1]!b_anal_termifexercise($A2799,日期设置!B$2)</f>
        <v>0</v>
      </c>
      <c r="V2799" s="10">
        <f>[1]!b_dq_dirtyprice(A2799,日期设置!$B$2)</f>
        <v>102.33929999999999</v>
      </c>
      <c r="W2799" s="11">
        <f>IF(U2799=0,ROUNDUP((Q2799-日期设置!$B$2)/365,0),ROUNDUP((R2799-日期设置!$B$2)/365,0))</f>
        <v>1</v>
      </c>
      <c r="X2799" s="18">
        <f>_xlfn.IFNA(VLOOKUP(A2799,过往入选债券!A:D,4,0),2)</f>
        <v>2</v>
      </c>
      <c r="Y2799">
        <f>_xlfn.IFNA(VLOOKUP(C2799,[2]Sheet1!$A:$A,1,0),3)</f>
        <v>3</v>
      </c>
    </row>
    <row r="2800" spans="1:25" hidden="1" x14ac:dyDescent="0.2">
      <c r="A2800" s="28" t="s">
        <v>21648</v>
      </c>
      <c r="B2800" s="28" t="s">
        <v>21649</v>
      </c>
      <c r="C2800" s="39" t="s">
        <v>215</v>
      </c>
      <c r="D2800" s="26" t="str">
        <f>[1]!b_calc_yield(A2800,日期设置!$B$2,F2800,1,R2800,1,O2800,L2800,S2800,)</f>
        <v>Fetching...</v>
      </c>
      <c r="E2800" s="26">
        <f t="shared" si="86"/>
        <v>35.9595949680225</v>
      </c>
      <c r="F2800" s="18">
        <f>[1]!b_dq_cleanprice($A2800,日期设置!B$2)</f>
        <v>100</v>
      </c>
      <c r="G2800" s="18" t="str">
        <f t="shared" si="87"/>
        <v>6.66 + 0</v>
      </c>
      <c r="H2800" s="27">
        <f>[1]!b_dq_pctchange($A2800,日期设置!$B$2,1)/100</f>
        <v>0</v>
      </c>
      <c r="I2800" s="26">
        <f>[1]!b_pq_pctchange(A2800,日期设置!$B$4,日期设置!$B$2,1)</f>
        <v>0</v>
      </c>
      <c r="J2800" s="26">
        <f>[1]!b_pq_pctchange(A2800,日期设置!$C$4,日期设置!$B$2,1)</f>
        <v>0</v>
      </c>
      <c r="K2800" s="52">
        <f>[1]!b_dq_amount($A2800,日期设置!B$2,2,10000)</f>
        <v>0</v>
      </c>
      <c r="L2800" s="26">
        <f>[1]!b_info_latestpar(A2800,日期设置!$B$2)</f>
        <v>100</v>
      </c>
      <c r="M2800" s="6">
        <f>[1]!b_info_outstandingbalance($A2800,日期设置!B$2)</f>
        <v>8.4</v>
      </c>
      <c r="N2800" s="7" t="str">
        <f>[1]!b_info_latestissurercreditrating2(A2800,日期设置!$B$2,"102","1")</f>
        <v>AA+</v>
      </c>
      <c r="O2800" s="43">
        <v>5.5</v>
      </c>
      <c r="P2800" s="9">
        <f>[1]!b_info_repurchasedate(A2800)</f>
        <v>0</v>
      </c>
      <c r="Q2800" s="31" t="s">
        <v>21752</v>
      </c>
      <c r="R2800" s="2" t="str">
        <f>IF((--IF(P2800=0,Q2800,P2800))&gt;(--日期设置!$B$2),IF(P2800=0,Q2800,P2800),Q2800)</f>
        <v>2027-11-18</v>
      </c>
      <c r="S2800" s="31" t="s">
        <v>17404</v>
      </c>
      <c r="T2800" s="8">
        <f>[1]!b_anal_ptmyear($A2800,日期设置!$B$2)</f>
        <v>6.6602739726027398</v>
      </c>
      <c r="U2800" s="8">
        <f>[1]!b_anal_termifexercise($A2800,日期设置!B$2)</f>
        <v>0</v>
      </c>
      <c r="V2800" s="10">
        <f>[1]!b_dq_dirtyprice(A2800,日期设置!$B$2)</f>
        <v>101.8685</v>
      </c>
      <c r="W2800" s="11">
        <f>IF(U2800=0,ROUNDUP((Q2800-日期设置!$B$2)/365,0),ROUNDUP((R2800-日期设置!$B$2)/365,0))</f>
        <v>7</v>
      </c>
      <c r="X2800" s="18">
        <f>_xlfn.IFNA(VLOOKUP(A2800,过往入选债券!A:D,4,0),2)</f>
        <v>2</v>
      </c>
      <c r="Y2800">
        <f>_xlfn.IFNA(VLOOKUP(C2800,[2]Sheet1!$A:$A,1,0),3)</f>
        <v>3</v>
      </c>
    </row>
    <row r="2801" spans="1:25" hidden="1" x14ac:dyDescent="0.2">
      <c r="A2801" s="21" t="s">
        <v>8718</v>
      </c>
      <c r="B2801" s="21" t="s">
        <v>8719</v>
      </c>
      <c r="C2801" s="37" t="s">
        <v>143</v>
      </c>
      <c r="D2801" s="26" t="str">
        <f>[1]!b_calc_yield(A2801,日期设置!$B$2,F2801,1,R2801,1,O2801,L2801,S2801,)</f>
        <v>Fetching...</v>
      </c>
      <c r="E2801" s="26">
        <f t="shared" si="86"/>
        <v>17.372863354472944</v>
      </c>
      <c r="F2801" s="18">
        <f>[1]!b_dq_cleanprice($A2801,日期设置!B$2)</f>
        <v>97.674800000000005</v>
      </c>
      <c r="G2801" s="18" t="str">
        <f t="shared" si="87"/>
        <v>3.24 + 0</v>
      </c>
      <c r="H2801" s="27">
        <f>[1]!b_dq_pctchange($A2801,日期设置!$B$2,1)/100</f>
        <v>0</v>
      </c>
      <c r="I2801" s="26">
        <f>[1]!b_pq_pctchange(A2801,日期设置!$B$4,日期设置!$B$2,1)</f>
        <v>0</v>
      </c>
      <c r="J2801" s="26">
        <f>[1]!b_pq_pctchange(A2801,日期设置!$C$4,日期设置!$B$2,1)</f>
        <v>-3.259807004529236</v>
      </c>
      <c r="K2801" s="52">
        <f>[1]!b_dq_amount($A2801,日期设置!B$2,2,10000)</f>
        <v>0</v>
      </c>
      <c r="L2801" s="26">
        <f>[1]!b_info_latestpar(A2801,日期设置!$B$2)</f>
        <v>100</v>
      </c>
      <c r="M2801" s="6">
        <f>[1]!b_info_outstandingbalance($A2801,日期设置!B$2)</f>
        <v>5</v>
      </c>
      <c r="N2801" s="7" t="str">
        <f>[1]!b_info_latestissurercreditrating2(A2801,日期设置!$B$2,"102","1")</f>
        <v>AAA</v>
      </c>
      <c r="O2801" s="8">
        <v>4.7</v>
      </c>
      <c r="P2801" s="9">
        <f>[1]!b_info_repurchasedate(A2801)</f>
        <v>0</v>
      </c>
      <c r="Q2801" s="8" t="s">
        <v>17575</v>
      </c>
      <c r="R2801" s="2" t="str">
        <f>IF((--IF(P2801=0,Q2801,P2801))&gt;(--日期设置!$B$2),IF(P2801=0,Q2801,P2801),Q2801)</f>
        <v>2024-06-20</v>
      </c>
      <c r="S2801" s="2" t="s">
        <v>18834</v>
      </c>
      <c r="T2801" s="8">
        <f>[1]!b_anal_ptmyear($A2801,日期设置!$B$2)</f>
        <v>3.2465753424657535</v>
      </c>
      <c r="U2801" s="8">
        <f>[1]!b_anal_termifexercise($A2801,日期设置!B$2)</f>
        <v>0</v>
      </c>
      <c r="V2801" s="10">
        <f>[1]!b_dq_dirtyprice(A2801,日期设置!$B$2)</f>
        <v>101.2159</v>
      </c>
      <c r="W2801" s="11">
        <f>IF(U2801=0,ROUNDUP((Q2801-日期设置!$B$2)/365,0),ROUNDUP((R2801-日期设置!$B$2)/365,0))</f>
        <v>4</v>
      </c>
      <c r="X2801" s="18">
        <f>_xlfn.IFNA(VLOOKUP(A2801,过往入选债券!A:D,4,0),2)</f>
        <v>2</v>
      </c>
      <c r="Y2801">
        <f>_xlfn.IFNA(VLOOKUP(C2801,[2]Sheet1!$A:$A,1,0),3)</f>
        <v>3</v>
      </c>
    </row>
    <row r="2802" spans="1:25" hidden="1" x14ac:dyDescent="0.2">
      <c r="A2802" s="21" t="s">
        <v>10666</v>
      </c>
      <c r="B2802" s="21" t="s">
        <v>10667</v>
      </c>
      <c r="C2802" s="37" t="s">
        <v>6</v>
      </c>
      <c r="D2802" s="26" t="str">
        <f>[1]!b_calc_yield(A2802,日期设置!$B$2,F2802,1,R2802,1,O2802,L2802,S2802,)</f>
        <v>Fetching...</v>
      </c>
      <c r="E2802" s="26">
        <f t="shared" si="86"/>
        <v>11.013173880934811</v>
      </c>
      <c r="F2802" s="18">
        <f>[1]!b_dq_cleanprice($A2802,日期设置!B$2)</f>
        <v>100</v>
      </c>
      <c r="G2802" s="18" t="str">
        <f t="shared" si="87"/>
        <v>2.10 + 0</v>
      </c>
      <c r="H2802" s="27">
        <f>[1]!b_dq_pctchange($A2802,日期设置!$B$2,1)/100</f>
        <v>0</v>
      </c>
      <c r="I2802" s="26">
        <f>[1]!b_pq_pctchange(A2802,日期设置!$B$4,日期设置!$B$2,1)</f>
        <v>0</v>
      </c>
      <c r="J2802" s="26">
        <f>[1]!b_pq_pctchange(A2802,日期设置!$C$4,日期设置!$B$2,1)</f>
        <v>0</v>
      </c>
      <c r="K2802" s="52">
        <f>[1]!b_dq_amount($A2802,日期设置!B$2,2,10000)</f>
        <v>0</v>
      </c>
      <c r="L2802" s="26">
        <f>[1]!b_info_latestpar(A2802,日期设置!$B$2)</f>
        <v>100</v>
      </c>
      <c r="M2802" s="6">
        <f>[1]!b_info_outstandingbalance($A2802,日期设置!B$2)</f>
        <v>5</v>
      </c>
      <c r="N2802" s="7" t="str">
        <f>[1]!b_info_latestissurercreditrating2(A2802,日期设置!$B$2,"102","1")</f>
        <v>AAA</v>
      </c>
      <c r="O2802" s="8">
        <v>5.5</v>
      </c>
      <c r="P2802" s="9">
        <f>[1]!b_info_repurchasedate(A2802)</f>
        <v>0</v>
      </c>
      <c r="Q2802" s="8" t="s">
        <v>16306</v>
      </c>
      <c r="R2802" s="2" t="str">
        <f>IF((--IF(P2802=0,Q2802,P2802))&gt;(--日期设置!$B$2),IF(P2802=0,Q2802,P2802),Q2802)</f>
        <v>2023-04-28</v>
      </c>
      <c r="S2802" s="2" t="s">
        <v>18086</v>
      </c>
      <c r="T2802" s="8">
        <f>[1]!b_anal_ptmyear($A2802,日期设置!$B$2)</f>
        <v>2.1013698630136988</v>
      </c>
      <c r="U2802" s="8">
        <f>[1]!b_anal_termifexercise($A2802,日期设置!B$2)</f>
        <v>0</v>
      </c>
      <c r="V2802" s="10">
        <f>[1]!b_dq_dirtyprice(A2802,日期设置!$B$2)</f>
        <v>104.9425</v>
      </c>
      <c r="W2802" s="11">
        <f>IF(U2802=0,ROUNDUP((Q2802-日期设置!$B$2)/365,0),ROUNDUP((R2802-日期设置!$B$2)/365,0))</f>
        <v>3</v>
      </c>
      <c r="X2802" s="18">
        <f>_xlfn.IFNA(VLOOKUP(A2802,过往入选债券!A:D,4,0),2)</f>
        <v>2</v>
      </c>
      <c r="Y2802" t="str">
        <f>_xlfn.IFNA(VLOOKUP(C2802,[2]Sheet1!$A:$A,1,0),3)</f>
        <v>冀中能源集团有限责任公司</v>
      </c>
    </row>
    <row r="2803" spans="1:25" hidden="1" x14ac:dyDescent="0.2">
      <c r="A2803" s="21" t="s">
        <v>5795</v>
      </c>
      <c r="B2803" s="21" t="s">
        <v>5796</v>
      </c>
      <c r="C2803" s="37" t="s">
        <v>2520</v>
      </c>
      <c r="D2803" s="26" t="str">
        <f>[1]!b_calc_yield(A2803,日期设置!$B$2,F2803,1,R2803,1,O2803,L2803,S2803,)</f>
        <v>Fetching...</v>
      </c>
      <c r="E2803" s="26">
        <f t="shared" si="86"/>
        <v>7.5811609168486838</v>
      </c>
      <c r="F2803" s="18">
        <f>[1]!b_dq_cleanprice($A2803,日期设置!B$2)</f>
        <v>100.703</v>
      </c>
      <c r="G2803" s="18" t="str">
        <f t="shared" si="87"/>
        <v>1.42 + 1.42</v>
      </c>
      <c r="H2803" s="27">
        <f>[1]!b_dq_pctchange($A2803,日期设置!$B$2,1)/100</f>
        <v>0</v>
      </c>
      <c r="I2803" s="26">
        <f>[1]!b_pq_pctchange(A2803,日期设置!$B$4,日期设置!$B$2,1)</f>
        <v>0</v>
      </c>
      <c r="J2803" s="26">
        <f>[1]!b_pq_pctchange(A2803,日期设置!$C$4,日期设置!$B$2,1)</f>
        <v>0</v>
      </c>
      <c r="K2803" s="52">
        <f>[1]!b_dq_amount($A2803,日期设置!B$2,2,10000)</f>
        <v>0</v>
      </c>
      <c r="L2803" s="26">
        <f>[1]!b_info_latestpar(A2803,日期设置!$B$2)</f>
        <v>100</v>
      </c>
      <c r="M2803" s="6">
        <f>[1]!b_info_outstandingbalance($A2803,日期设置!B$2)</f>
        <v>14</v>
      </c>
      <c r="N2803" s="7" t="str">
        <f>[1]!b_info_latestissurercreditrating2(A2803,日期设置!$B$2,"102","1")</f>
        <v>AA+</v>
      </c>
      <c r="O2803" s="8">
        <v>6.05</v>
      </c>
      <c r="P2803" s="9">
        <f>[1]!b_info_repurchasedate(A2803)</f>
        <v>0</v>
      </c>
      <c r="Q2803" s="8" t="s">
        <v>16070</v>
      </c>
      <c r="R2803" s="2" t="str">
        <f>IF((--IF(P2803=0,Q2803,P2803))&gt;(--日期设置!$B$2),IF(P2803=0,Q2803,P2803),Q2803)</f>
        <v>2022-08-23</v>
      </c>
      <c r="S2803" s="2" t="s">
        <v>17896</v>
      </c>
      <c r="T2803" s="8">
        <f>[1]!b_anal_ptmyear($A2803,日期设置!$B$2)</f>
        <v>1.4219178082191781</v>
      </c>
      <c r="U2803" s="8">
        <f>[1]!b_anal_termifexercise($A2803,日期设置!B$2)</f>
        <v>1.4219178082191781</v>
      </c>
      <c r="V2803" s="10">
        <f>[1]!b_dq_dirtyprice(A2803,日期设置!$B$2)</f>
        <v>104.2004</v>
      </c>
      <c r="W2803" s="11">
        <f>IF(U2803=0,ROUNDUP((Q2803-日期设置!$B$2)/365,0),ROUNDUP((R2803-日期设置!$B$2)/365,0))</f>
        <v>2</v>
      </c>
      <c r="X2803" s="18">
        <f>_xlfn.IFNA(VLOOKUP(A2803,过往入选债券!A:D,4,0),2)</f>
        <v>2</v>
      </c>
      <c r="Y2803">
        <f>_xlfn.IFNA(VLOOKUP(C2803,[2]Sheet1!$A:$A,1,0),3)</f>
        <v>3</v>
      </c>
    </row>
    <row r="2804" spans="1:25" hidden="1" x14ac:dyDescent="0.2">
      <c r="A2804" s="21" t="s">
        <v>5073</v>
      </c>
      <c r="B2804" s="21" t="s">
        <v>5074</v>
      </c>
      <c r="C2804" s="37" t="s">
        <v>848</v>
      </c>
      <c r="D2804" s="26" t="str">
        <f>[1]!b_calc_yield(A2804,日期设置!$B$2,F2804,1,R2804,1,O2804,L2804,S2804,)</f>
        <v>Fetching...</v>
      </c>
      <c r="E2804" s="26">
        <f t="shared" si="86"/>
        <v>6.5476432629925085</v>
      </c>
      <c r="F2804" s="18">
        <f>[1]!b_dq_cleanprice($A2804,日期设置!B$2)</f>
        <v>99.404600000000002</v>
      </c>
      <c r="G2804" s="18" t="str">
        <f t="shared" si="87"/>
        <v>1.23 + 0</v>
      </c>
      <c r="H2804" s="27">
        <f>[1]!b_dq_pctchange($A2804,日期设置!$B$2,1)/100</f>
        <v>0</v>
      </c>
      <c r="I2804" s="26">
        <f>[1]!b_pq_pctchange(A2804,日期设置!$B$4,日期设置!$B$2,1)</f>
        <v>0</v>
      </c>
      <c r="J2804" s="26">
        <f>[1]!b_pq_pctchange(A2804,日期设置!$C$4,日期设置!$B$2,1)</f>
        <v>0.32650021043367067</v>
      </c>
      <c r="K2804" s="52">
        <f>[1]!b_dq_amount($A2804,日期设置!B$2,2,10000)</f>
        <v>0</v>
      </c>
      <c r="L2804" s="26">
        <f>[1]!b_info_latestpar(A2804,日期设置!$B$2)</f>
        <v>100</v>
      </c>
      <c r="M2804" s="6">
        <f>[1]!b_info_outstandingbalance($A2804,日期设置!B$2)</f>
        <v>8</v>
      </c>
      <c r="N2804" s="7" t="str">
        <f>[1]!b_info_latestissurercreditrating2(A2804,日期设置!$B$2,"102","1")</f>
        <v>AA</v>
      </c>
      <c r="O2804" s="8">
        <v>5</v>
      </c>
      <c r="P2804" s="9" t="str">
        <f>[1]!b_info_repurchasedate(A2804)</f>
        <v>2020-06-15</v>
      </c>
      <c r="Q2804" s="8" t="s">
        <v>16659</v>
      </c>
      <c r="R2804" s="2" t="str">
        <f>IF((--IF(P2804=0,Q2804,P2804))&gt;(--日期设置!$B$2),IF(P2804=0,Q2804,P2804),Q2804)</f>
        <v>2022-06-15</v>
      </c>
      <c r="S2804" s="2" t="s">
        <v>18402</v>
      </c>
      <c r="T2804" s="8">
        <f>[1]!b_anal_ptmyear($A2804,日期设置!$B$2)</f>
        <v>1.2328767123287672</v>
      </c>
      <c r="U2804" s="8">
        <f>[1]!b_anal_termifexercise($A2804,日期设置!B$2)</f>
        <v>0</v>
      </c>
      <c r="V2804" s="10">
        <f>[1]!b_dq_dirtyprice(A2804,日期设置!$B$2)</f>
        <v>103.2402</v>
      </c>
      <c r="W2804" s="11">
        <f>IF(U2804=0,ROUNDUP((Q2804-日期设置!$B$2)/365,0),ROUNDUP((R2804-日期设置!$B$2)/365,0))</f>
        <v>2</v>
      </c>
      <c r="X2804" s="18">
        <f>_xlfn.IFNA(VLOOKUP(A2804,过往入选债券!A:D,4,0),2)</f>
        <v>2</v>
      </c>
      <c r="Y2804">
        <f>_xlfn.IFNA(VLOOKUP(C2804,[2]Sheet1!$A:$A,1,0),3)</f>
        <v>3</v>
      </c>
    </row>
    <row r="2805" spans="1:25" hidden="1" x14ac:dyDescent="0.2">
      <c r="A2805" s="21" t="s">
        <v>1462</v>
      </c>
      <c r="B2805" s="21" t="s">
        <v>1463</v>
      </c>
      <c r="C2805" s="37" t="s">
        <v>1464</v>
      </c>
      <c r="D2805" s="26" t="str">
        <f>[1]!b_calc_yield(A2805,日期设置!$B$2,F2805,1,R2805,1,O2805,L2805,S2805,)</f>
        <v>Fetching...</v>
      </c>
      <c r="E2805" s="26">
        <f t="shared" si="86"/>
        <v>7.5566179376497011</v>
      </c>
      <c r="F2805" s="18">
        <f>[1]!b_dq_cleanprice($A2805,日期设置!B$2)</f>
        <v>100.902</v>
      </c>
      <c r="G2805" s="18" t="str">
        <f t="shared" si="87"/>
        <v>1.41 + 0</v>
      </c>
      <c r="H2805" s="27">
        <f>[1]!b_dq_pctchange($A2805,日期设置!$B$2,1)/100</f>
        <v>0</v>
      </c>
      <c r="I2805" s="26">
        <f>[1]!b_pq_pctchange(A2805,日期设置!$B$4,日期设置!$B$2,1)</f>
        <v>0</v>
      </c>
      <c r="J2805" s="26">
        <f>[1]!b_pq_pctchange(A2805,日期设置!$C$4,日期设置!$B$2,1)</f>
        <v>0</v>
      </c>
      <c r="K2805" s="52">
        <f>[1]!b_dq_amount($A2805,日期设置!B$2,2,10000)</f>
        <v>0</v>
      </c>
      <c r="L2805" s="26">
        <f>[1]!b_info_latestpar(A2805,日期设置!$B$2)</f>
        <v>100</v>
      </c>
      <c r="M2805" s="6">
        <f>[1]!b_info_outstandingbalance($A2805,日期设置!B$2)</f>
        <v>5</v>
      </c>
      <c r="N2805" s="7">
        <f>[1]!b_info_latestissurercreditrating2(A2805,日期设置!$B$2,"102","1")</f>
        <v>0</v>
      </c>
      <c r="O2805" s="8">
        <v>6.2</v>
      </c>
      <c r="P2805" s="9">
        <f>[1]!b_info_repurchasedate(A2805)</f>
        <v>0</v>
      </c>
      <c r="Q2805" s="8" t="s">
        <v>16587</v>
      </c>
      <c r="R2805" s="2" t="str">
        <f>IF((--IF(P2805=0,Q2805,P2805))&gt;(--日期设置!$B$2),IF(P2805=0,Q2805,P2805),Q2805)</f>
        <v>2022-08-22</v>
      </c>
      <c r="S2805" s="2" t="s">
        <v>18348</v>
      </c>
      <c r="T2805" s="8">
        <f>[1]!b_anal_ptmyear($A2805,日期设置!$B$2)</f>
        <v>1.4191780821917808</v>
      </c>
      <c r="U2805" s="8">
        <f>[1]!b_anal_termifexercise($A2805,日期设置!B$2)</f>
        <v>0</v>
      </c>
      <c r="V2805" s="10">
        <f>[1]!b_dq_dirtyprice(A2805,日期设置!$B$2)</f>
        <v>104.5031</v>
      </c>
      <c r="W2805" s="11">
        <f>IF(U2805=0,ROUNDUP((Q2805-日期设置!$B$2)/365,0),ROUNDUP((R2805-日期设置!$B$2)/365,0))</f>
        <v>2</v>
      </c>
      <c r="X2805" s="18">
        <f>_xlfn.IFNA(VLOOKUP(A2805,过往入选债券!A:D,4,0),2)</f>
        <v>2</v>
      </c>
      <c r="Y2805">
        <f>_xlfn.IFNA(VLOOKUP(C2805,[2]Sheet1!$A:$A,1,0),3)</f>
        <v>3</v>
      </c>
    </row>
    <row r="2806" spans="1:25" hidden="1" x14ac:dyDescent="0.2">
      <c r="A2806" s="21" t="s">
        <v>10913</v>
      </c>
      <c r="B2806" s="21" t="s">
        <v>10914</v>
      </c>
      <c r="C2806" s="37" t="s">
        <v>85</v>
      </c>
      <c r="D2806" s="26" t="str">
        <f>[1]!b_calc_yield(A2806,日期设置!$B$2,F2806,1,R2806,1,O2806,L2806,S2806,)</f>
        <v>Fetching...</v>
      </c>
      <c r="E2806" s="26">
        <f t="shared" si="86"/>
        <v>22.201218021936352</v>
      </c>
      <c r="F2806" s="18">
        <f>[1]!b_dq_cleanprice($A2806,日期设置!B$2)</f>
        <v>96.397900000000007</v>
      </c>
      <c r="G2806" s="18" t="str">
        <f t="shared" si="87"/>
        <v>4.14 + 0</v>
      </c>
      <c r="H2806" s="27">
        <f>[1]!b_dq_pctchange($A2806,日期设置!$B$2,1)/100</f>
        <v>0</v>
      </c>
      <c r="I2806" s="26">
        <f>[1]!b_pq_pctchange(A2806,日期设置!$B$4,日期设置!$B$2,1)</f>
        <v>-3.602099999999993</v>
      </c>
      <c r="J2806" s="26">
        <f>[1]!b_pq_pctchange(A2806,日期设置!$C$4,日期设置!$B$2,1)</f>
        <v>-3.602099999999993</v>
      </c>
      <c r="K2806" s="52">
        <f>[1]!b_dq_amount($A2806,日期设置!B$2,2,10000)</f>
        <v>0</v>
      </c>
      <c r="L2806" s="26">
        <f>[1]!b_info_latestpar(A2806,日期设置!$B$2)</f>
        <v>100</v>
      </c>
      <c r="M2806" s="6">
        <f>[1]!b_info_outstandingbalance($A2806,日期设置!B$2)</f>
        <v>5</v>
      </c>
      <c r="N2806" s="7" t="str">
        <f>[1]!b_info_latestissurercreditrating2(A2806,日期设置!$B$2,"102","1")</f>
        <v>AA+</v>
      </c>
      <c r="O2806" s="8">
        <v>4.5</v>
      </c>
      <c r="P2806" s="9">
        <f>[1]!b_info_repurchasedate(A2806)</f>
        <v>0</v>
      </c>
      <c r="Q2806" s="8" t="s">
        <v>16712</v>
      </c>
      <c r="R2806" s="2" t="str">
        <f>IF((--IF(P2806=0,Q2806,P2806))&gt;(--日期设置!$B$2),IF(P2806=0,Q2806,P2806),Q2806)</f>
        <v>2025-05-14</v>
      </c>
      <c r="S2806" s="2" t="s">
        <v>18316</v>
      </c>
      <c r="T2806" s="8">
        <f>[1]!b_anal_ptmyear($A2806,日期设置!$B$2)</f>
        <v>4.1452054794520548</v>
      </c>
      <c r="U2806" s="8">
        <f>[1]!b_anal_termifexercise($A2806,日期设置!B$2)</f>
        <v>0</v>
      </c>
      <c r="V2806" s="10">
        <f>[1]!b_dq_dirtyprice(A2806,日期设置!$B$2)</f>
        <v>100.2445</v>
      </c>
      <c r="W2806" s="11">
        <f>IF(U2806=0,ROUNDUP((Q2806-日期设置!$B$2)/365,0),ROUNDUP((R2806-日期设置!$B$2)/365,0))</f>
        <v>5</v>
      </c>
      <c r="X2806" s="18">
        <f>_xlfn.IFNA(VLOOKUP(A2806,过往入选债券!A:D,4,0),2)</f>
        <v>2</v>
      </c>
      <c r="Y2806">
        <f>_xlfn.IFNA(VLOOKUP(C2806,[2]Sheet1!$A:$A,1,0),3)</f>
        <v>3</v>
      </c>
    </row>
    <row r="2807" spans="1:25" hidden="1" x14ac:dyDescent="0.2">
      <c r="A2807" s="28" t="s">
        <v>21134</v>
      </c>
      <c r="B2807" s="28" t="s">
        <v>21135</v>
      </c>
      <c r="C2807" s="39" t="s">
        <v>19844</v>
      </c>
      <c r="D2807" s="26" t="str">
        <f>[1]!b_calc_yield(A2807,日期设置!$B$2,F2807,1,R2807,1,O2807,L2807,S2807,)</f>
        <v>Fetching...</v>
      </c>
      <c r="E2807" s="26">
        <f t="shared" si="86"/>
        <v>8.6644063525066262</v>
      </c>
      <c r="F2807" s="18">
        <f>[1]!b_dq_cleanprice($A2807,日期设置!B$2)</f>
        <v>99.516999999999996</v>
      </c>
      <c r="G2807" s="18" t="str">
        <f t="shared" si="87"/>
        <v>2.60 + 1.60</v>
      </c>
      <c r="H2807" s="27">
        <f>[1]!b_dq_pctchange($A2807,日期设置!$B$2,1)/100</f>
        <v>0</v>
      </c>
      <c r="I2807" s="26">
        <f>[1]!b_pq_pctchange(A2807,日期设置!$B$4,日期设置!$B$2,1)</f>
        <v>0</v>
      </c>
      <c r="J2807" s="26">
        <f>[1]!b_pq_pctchange(A2807,日期设置!$C$4,日期设置!$B$2,1)</f>
        <v>-0.48300000000000409</v>
      </c>
      <c r="K2807" s="52">
        <f>[1]!b_dq_amount($A2807,日期设置!B$2,2,10000)</f>
        <v>0</v>
      </c>
      <c r="L2807" s="26">
        <f>[1]!b_info_latestpar(A2807,日期设置!$B$2)</f>
        <v>100</v>
      </c>
      <c r="M2807" s="6">
        <f>[1]!b_info_outstandingbalance($A2807,日期设置!B$2)</f>
        <v>10</v>
      </c>
      <c r="N2807" s="7" t="str">
        <f>[1]!b_info_latestissurercreditrating2(A2807,日期设置!$B$2,"102","1")</f>
        <v>AA+</v>
      </c>
      <c r="O2807" s="8">
        <v>5.19</v>
      </c>
      <c r="P2807" s="9" t="str">
        <f>[1]!b_info_repurchasedate(A2807)</f>
        <v>2022-10-28</v>
      </c>
      <c r="Q2807" s="8" t="s">
        <v>17411</v>
      </c>
      <c r="R2807" s="2" t="str">
        <f>IF((--IF(P2807=0,Q2807,P2807))&gt;(--日期设置!$B$2),IF(P2807=0,Q2807,P2807),Q2807)</f>
        <v>2022-10-28</v>
      </c>
      <c r="S2807" s="31" t="s">
        <v>16169</v>
      </c>
      <c r="T2807" s="8">
        <f>[1]!b_anal_ptmyear($A2807,日期设置!$B$2)</f>
        <v>2.602739726027397</v>
      </c>
      <c r="U2807" s="8">
        <f>[1]!b_anal_termifexercise($A2807,日期设置!B$2)</f>
        <v>1.6027397260273972</v>
      </c>
      <c r="V2807" s="10">
        <f>[1]!b_dq_dirtyprice(A2807,日期设置!$B$2)</f>
        <v>101.5788</v>
      </c>
      <c r="W2807" s="11">
        <f>IF(U2807=0,ROUNDUP((Q2807-日期设置!$B$2)/365,0),ROUNDUP((R2807-日期设置!$B$2)/365,0))</f>
        <v>2</v>
      </c>
      <c r="X2807" s="18">
        <f>_xlfn.IFNA(VLOOKUP(A2807,过往入选债券!A:D,4,0),2)</f>
        <v>2</v>
      </c>
      <c r="Y2807">
        <f>_xlfn.IFNA(VLOOKUP(C2807,[2]Sheet1!$A:$A,1,0),3)</f>
        <v>3</v>
      </c>
    </row>
    <row r="2808" spans="1:25" hidden="1" x14ac:dyDescent="0.2">
      <c r="A2808" s="28" t="s">
        <v>19978</v>
      </c>
      <c r="B2808" s="28" t="s">
        <v>19979</v>
      </c>
      <c r="C2808" s="38" t="s">
        <v>11870</v>
      </c>
      <c r="D2808" s="26" t="str">
        <f>[1]!b_calc_yield(A2808,日期设置!$B$2,F2808,1,R2808,1,O2808,L2808,S2808,)</f>
        <v>Fetching...</v>
      </c>
      <c r="E2808" s="26">
        <f t="shared" si="86"/>
        <v>34.25897638077835</v>
      </c>
      <c r="F2808" s="18">
        <f>[1]!b_dq_cleanprice($A2808,日期设置!B$2)</f>
        <v>99.963099999999997</v>
      </c>
      <c r="G2808" s="18" t="str">
        <f t="shared" si="87"/>
        <v>6.42 + 0</v>
      </c>
      <c r="H2808" s="27">
        <f>[1]!b_dq_pctchange($A2808,日期设置!$B$2,1)/100</f>
        <v>0</v>
      </c>
      <c r="I2808" s="26">
        <f>[1]!b_pq_pctchange(A2808,日期设置!$B$4,日期设置!$B$2,1)</f>
        <v>0</v>
      </c>
      <c r="J2808" s="26">
        <f>[1]!b_pq_pctchange(A2808,日期设置!$C$4,日期设置!$B$2,1)</f>
        <v>0</v>
      </c>
      <c r="K2808" s="52">
        <f>[1]!b_dq_amount($A2808,日期设置!B$2,2,10000)</f>
        <v>0</v>
      </c>
      <c r="L2808" s="26">
        <f>[1]!b_info_latestpar(A2808,日期设置!$B$2)</f>
        <v>100</v>
      </c>
      <c r="M2808" s="6">
        <f>[1]!b_info_outstandingbalance($A2808,日期设置!B$2)</f>
        <v>6.5</v>
      </c>
      <c r="N2808" s="7" t="str">
        <f>[1]!b_info_latestissurercreditrating2(A2808,日期设置!$B$2,"102","1")</f>
        <v>AA+</v>
      </c>
      <c r="O2808" s="8">
        <v>5.49</v>
      </c>
      <c r="P2808" s="9">
        <f>[1]!b_info_repurchasedate(A2808)</f>
        <v>0</v>
      </c>
      <c r="Q2808" s="8" t="s">
        <v>20027</v>
      </c>
      <c r="R2808" s="2" t="str">
        <f>IF((--IF(P2808=0,Q2808,P2808))&gt;(--日期设置!$B$2),IF(P2808=0,Q2808,P2808),Q2808)</f>
        <v>2027-08-25</v>
      </c>
      <c r="S2808" s="31" t="s">
        <v>19117</v>
      </c>
      <c r="T2808" s="8">
        <f>[1]!b_anal_ptmyear($A2808,日期设置!$B$2)</f>
        <v>6.4273972602739722</v>
      </c>
      <c r="U2808" s="8">
        <f>[1]!b_anal_termifexercise($A2808,日期设置!B$2)</f>
        <v>0</v>
      </c>
      <c r="V2808" s="10">
        <f>[1]!b_dq_dirtyprice(A2808,日期设置!$B$2)</f>
        <v>103.1067</v>
      </c>
      <c r="W2808" s="11">
        <f>IF(U2808=0,ROUNDUP((Q2808-日期设置!$B$2)/365,0),ROUNDUP((R2808-日期设置!$B$2)/365,0))</f>
        <v>7</v>
      </c>
      <c r="X2808" s="18">
        <f>_xlfn.IFNA(VLOOKUP(A2808,过往入选债券!A:D,4,0),2)</f>
        <v>2</v>
      </c>
      <c r="Y2808">
        <f>_xlfn.IFNA(VLOOKUP(C2808,[2]Sheet1!$A:$A,1,0),3)</f>
        <v>3</v>
      </c>
    </row>
    <row r="2809" spans="1:25" hidden="1" x14ac:dyDescent="0.2">
      <c r="A2809" s="28" t="s">
        <v>22934</v>
      </c>
      <c r="B2809" s="28" t="s">
        <v>22935</v>
      </c>
      <c r="C2809" s="39" t="s">
        <v>23049</v>
      </c>
      <c r="D2809" s="26">
        <f>[1]!b_calc_yield(A2809,日期设置!$B$2,F2809,1,R2809,1,O2809,L2809,S2809,)</f>
        <v>5.4899528817341441</v>
      </c>
      <c r="E2809" s="26">
        <f t="shared" si="86"/>
        <v>15.767308703217321</v>
      </c>
      <c r="F2809" s="18">
        <f>[1]!b_dq_cleanprice($A2809,日期设置!B$2)</f>
        <v>100</v>
      </c>
      <c r="G2809" s="18" t="str">
        <f t="shared" si="87"/>
        <v>6.88 + 2.88</v>
      </c>
      <c r="H2809" s="27">
        <f>[1]!b_dq_pctchange($A2809,日期设置!$B$2,1)/100</f>
        <v>0</v>
      </c>
      <c r="I2809" s="26">
        <f>[1]!b_pq_pctchange(A2809,日期设置!$B$4,日期设置!$B$2,1)</f>
        <v>0</v>
      </c>
      <c r="J2809" s="26">
        <f>[1]!b_pq_pctchange(A2809,日期设置!$C$4,日期设置!$B$2,1)</f>
        <v>0</v>
      </c>
      <c r="K2809" s="52">
        <f>[1]!b_dq_amount($A2809,日期设置!B$2,2,10000)</f>
        <v>0</v>
      </c>
      <c r="L2809" s="26">
        <f>[1]!b_info_latestpar(A2809,日期设置!$B$2)</f>
        <v>100</v>
      </c>
      <c r="M2809" s="6">
        <f>[1]!b_info_outstandingbalance($A2809,日期设置!B$2)</f>
        <v>10</v>
      </c>
      <c r="N2809" s="7" t="str">
        <f>[1]!b_info_latestissurercreditrating2(A2809,日期设置!$B$2,"102","1")</f>
        <v>AA+</v>
      </c>
      <c r="O2809" s="43">
        <v>5.5</v>
      </c>
      <c r="P2809" s="9" t="str">
        <f>[1]!b_info_repurchasedate(A2809)</f>
        <v>2024-02-08</v>
      </c>
      <c r="Q2809" s="31" t="s">
        <v>23435</v>
      </c>
      <c r="R2809" s="2" t="str">
        <f>IF((--IF(P2809=0,Q2809,P2809))&gt;(--日期设置!$B$2),IF(P2809=0,Q2809,P2809),Q2809)</f>
        <v>2024-02-08</v>
      </c>
      <c r="S2809" s="2" t="s">
        <v>23408</v>
      </c>
      <c r="T2809" s="8">
        <f>[1]!b_anal_ptmyear($A2809,日期设置!$B$2)</f>
        <v>6.8849315068493153</v>
      </c>
      <c r="U2809" s="8">
        <f>[1]!b_anal_termifexercise($A2809,日期设置!B$2)</f>
        <v>2.8849315068493149</v>
      </c>
      <c r="V2809" s="10">
        <f>[1]!b_dq_dirtyprice(A2809,日期设置!$B$2)</f>
        <v>100.63290000000001</v>
      </c>
      <c r="W2809" s="11">
        <f>IF(U2809=0,ROUNDUP((Q2809-日期设置!$B$2)/365,0),ROUNDUP((R2809-日期设置!$B$2)/365,0))</f>
        <v>3</v>
      </c>
      <c r="X2809" s="18">
        <f>_xlfn.IFNA(VLOOKUP(A2809,过往入选债券!A:D,4,0),2)</f>
        <v>2</v>
      </c>
      <c r="Y2809">
        <f>_xlfn.IFNA(VLOOKUP(C2809,[2]Sheet1!$A:$A,1,0),3)</f>
        <v>3</v>
      </c>
    </row>
    <row r="2810" spans="1:25" hidden="1" x14ac:dyDescent="0.2">
      <c r="A2810" s="28" t="s">
        <v>21823</v>
      </c>
      <c r="B2810" s="28" t="s">
        <v>22008</v>
      </c>
      <c r="C2810" s="39" t="s">
        <v>116</v>
      </c>
      <c r="D2810" s="26" t="str">
        <f>[1]!b_calc_yield(A2810,日期设置!$B$2,F2810,1,R2810,1,O2810,L2810,S2810,)</f>
        <v>Fetching...</v>
      </c>
      <c r="E2810" s="26">
        <f t="shared" si="86"/>
        <v>15.078095057469888</v>
      </c>
      <c r="F2810" s="18">
        <f>[1]!b_dq_cleanprice($A2810,日期设置!B$2)</f>
        <v>100</v>
      </c>
      <c r="G2810" s="18" t="str">
        <f t="shared" si="87"/>
        <v>3.77 + 2.77</v>
      </c>
      <c r="H2810" s="27">
        <f>[1]!b_dq_pctchange($A2810,日期设置!$B$2,1)/100</f>
        <v>0</v>
      </c>
      <c r="I2810" s="26">
        <f>[1]!b_pq_pctchange(A2810,日期设置!$B$4,日期设置!$B$2,1)</f>
        <v>0</v>
      </c>
      <c r="J2810" s="26">
        <f>[1]!b_pq_pctchange(A2810,日期设置!$C$4,日期设置!$B$2,1)</f>
        <v>0</v>
      </c>
      <c r="K2810" s="52">
        <f>[1]!b_dq_amount($A2810,日期设置!B$2,2,10000)</f>
        <v>0</v>
      </c>
      <c r="L2810" s="26">
        <f>[1]!b_info_latestpar(A2810,日期设置!$B$2)</f>
        <v>100</v>
      </c>
      <c r="M2810" s="6">
        <f>[1]!b_info_outstandingbalance($A2810,日期设置!B$2)</f>
        <v>5</v>
      </c>
      <c r="N2810" s="7" t="str">
        <f>[1]!b_info_latestissurercreditrating2(A2810,日期设置!$B$2,"102","1")</f>
        <v>AA+</v>
      </c>
      <c r="O2810" s="43">
        <v>5.5</v>
      </c>
      <c r="P2810" s="9" t="str">
        <f>[1]!b_info_repurchasedate(A2810)</f>
        <v>2023-12-30</v>
      </c>
      <c r="Q2810" s="31" t="s">
        <v>16393</v>
      </c>
      <c r="R2810" s="2" t="str">
        <f>IF((--IF(P2810=0,Q2810,P2810))&gt;(--日期设置!$B$2),IF(P2810=0,Q2810,P2810),Q2810)</f>
        <v>2023-12-30</v>
      </c>
      <c r="S2810" s="31" t="s">
        <v>16669</v>
      </c>
      <c r="T2810" s="8">
        <f>[1]!b_anal_ptmyear($A2810,日期设置!$B$2)</f>
        <v>3.7753424657534245</v>
      </c>
      <c r="U2810" s="8">
        <f>[1]!b_anal_termifexercise($A2810,日期设置!B$2)</f>
        <v>2.7753424657534245</v>
      </c>
      <c r="V2810" s="10">
        <f>[1]!b_dq_dirtyprice(A2810,日期设置!$B$2)</f>
        <v>101.23560000000001</v>
      </c>
      <c r="W2810" s="11">
        <f>IF(U2810=0,ROUNDUP((Q2810-日期设置!$B$2)/365,0),ROUNDUP((R2810-日期设置!$B$2)/365,0))</f>
        <v>3</v>
      </c>
      <c r="X2810" s="18">
        <f>_xlfn.IFNA(VLOOKUP(A2810,过往入选债券!A:D,4,0),2)</f>
        <v>2</v>
      </c>
      <c r="Y2810">
        <f>_xlfn.IFNA(VLOOKUP(C2810,[2]Sheet1!$A:$A,1,0),3)</f>
        <v>3</v>
      </c>
    </row>
    <row r="2811" spans="1:25" hidden="1" x14ac:dyDescent="0.2">
      <c r="A2811" s="21" t="s">
        <v>1153</v>
      </c>
      <c r="B2811" s="21" t="s">
        <v>1154</v>
      </c>
      <c r="C2811" s="37" t="s">
        <v>690</v>
      </c>
      <c r="D2811" s="26" t="str">
        <f>[1]!b_calc_yield(A2811,日期设置!$B$2,F2811,1,R2811,1,O2811,L2811,S2811,)</f>
        <v>Fetching...</v>
      </c>
      <c r="E2811" s="26">
        <f t="shared" si="86"/>
        <v>7.8058535509272442</v>
      </c>
      <c r="F2811" s="18">
        <f>[1]!b_dq_cleanprice($A2811,日期设置!B$2)</f>
        <v>100.93219999999999</v>
      </c>
      <c r="G2811" s="18" t="str">
        <f t="shared" si="87"/>
        <v>1.46 + 0</v>
      </c>
      <c r="H2811" s="27">
        <f>[1]!b_dq_pctchange($A2811,日期设置!$B$2,1)/100</f>
        <v>0</v>
      </c>
      <c r="I2811" s="26">
        <f>[1]!b_pq_pctchange(A2811,日期设置!$B$4,日期设置!$B$2,1)</f>
        <v>0</v>
      </c>
      <c r="J2811" s="26">
        <f>[1]!b_pq_pctchange(A2811,日期设置!$C$4,日期设置!$B$2,1)</f>
        <v>0.18044593371341011</v>
      </c>
      <c r="K2811" s="52">
        <f>[1]!b_dq_amount($A2811,日期设置!B$2,2,10000)</f>
        <v>0</v>
      </c>
      <c r="L2811" s="26">
        <f>[1]!b_info_latestpar(A2811,日期设置!$B$2)</f>
        <v>100</v>
      </c>
      <c r="M2811" s="6">
        <f>[1]!b_info_outstandingbalance($A2811,日期设置!B$2)</f>
        <v>10</v>
      </c>
      <c r="N2811" s="7">
        <f>[1]!b_info_latestissurercreditrating2(A2811,日期设置!$B$2,"102","1")</f>
        <v>0</v>
      </c>
      <c r="O2811" s="8">
        <v>6.2</v>
      </c>
      <c r="P2811" s="9">
        <f>[1]!b_info_repurchasedate(A2811)</f>
        <v>0</v>
      </c>
      <c r="Q2811" s="8" t="s">
        <v>17161</v>
      </c>
      <c r="R2811" s="2" t="str">
        <f>IF((--IF(P2811=0,Q2811,P2811))&gt;(--日期设置!$B$2),IF(P2811=0,Q2811,P2811),Q2811)</f>
        <v>2022-09-07</v>
      </c>
      <c r="S2811" s="2" t="s">
        <v>17782</v>
      </c>
      <c r="T2811" s="8">
        <f>[1]!b_anal_ptmyear($A2811,日期设置!$B$2)</f>
        <v>1.463013698630137</v>
      </c>
      <c r="U2811" s="8">
        <f>[1]!b_anal_termifexercise($A2811,日期设置!B$2)</f>
        <v>0</v>
      </c>
      <c r="V2811" s="10">
        <f>[1]!b_dq_dirtyprice(A2811,日期设置!$B$2)</f>
        <v>104.2615</v>
      </c>
      <c r="W2811" s="11">
        <f>IF(U2811=0,ROUNDUP((Q2811-日期设置!$B$2)/365,0),ROUNDUP((R2811-日期设置!$B$2)/365,0))</f>
        <v>2</v>
      </c>
      <c r="X2811" s="18">
        <f>_xlfn.IFNA(VLOOKUP(A2811,过往入选债券!A:D,4,0),2)</f>
        <v>2</v>
      </c>
      <c r="Y2811">
        <f>_xlfn.IFNA(VLOOKUP(C2811,[2]Sheet1!$A:$A,1,0),3)</f>
        <v>3</v>
      </c>
    </row>
    <row r="2812" spans="1:25" hidden="1" x14ac:dyDescent="0.2">
      <c r="A2812" s="21" t="s">
        <v>9696</v>
      </c>
      <c r="B2812" s="21" t="s">
        <v>9697</v>
      </c>
      <c r="C2812" s="37" t="s">
        <v>4834</v>
      </c>
      <c r="D2812" s="26" t="str">
        <f>[1]!b_calc_yield(A2812,日期设置!$B$2,F2812,1,R2812,1,O2812,L2812,S2812,)</f>
        <v>Fetching...</v>
      </c>
      <c r="E2812" s="26">
        <f t="shared" si="86"/>
        <v>9.5662273060951755</v>
      </c>
      <c r="F2812" s="18">
        <f>[1]!b_dq_cleanprice($A2812,日期设置!B$2)</f>
        <v>99.176699999999997</v>
      </c>
      <c r="G2812" s="18" t="str">
        <f t="shared" si="87"/>
        <v>3.75 + 1.75</v>
      </c>
      <c r="H2812" s="27">
        <f>[1]!b_dq_pctchange($A2812,日期设置!$B$2,1)/100</f>
        <v>0</v>
      </c>
      <c r="I2812" s="26">
        <f>[1]!b_pq_pctchange(A2812,日期设置!$B$4,日期设置!$B$2,1)</f>
        <v>0</v>
      </c>
      <c r="J2812" s="26">
        <f>[1]!b_pq_pctchange(A2812,日期设置!$C$4,日期设置!$B$2,1)</f>
        <v>0</v>
      </c>
      <c r="K2812" s="52">
        <f>[1]!b_dq_amount($A2812,日期设置!B$2,2,10000)</f>
        <v>0</v>
      </c>
      <c r="L2812" s="26">
        <f>[1]!b_info_latestpar(A2812,日期设置!$B$2)</f>
        <v>100</v>
      </c>
      <c r="M2812" s="6">
        <f>[1]!b_info_outstandingbalance($A2812,日期设置!B$2)</f>
        <v>5</v>
      </c>
      <c r="N2812" s="7" t="str">
        <f>[1]!b_info_latestissurercreditrating2(A2812,日期设置!$B$2,"102","1")</f>
        <v>AA</v>
      </c>
      <c r="O2812" s="8">
        <v>5</v>
      </c>
      <c r="P2812" s="9" t="str">
        <f>[1]!b_info_repurchasedate(A2812)</f>
        <v>2022-12-23</v>
      </c>
      <c r="Q2812" s="8" t="s">
        <v>16561</v>
      </c>
      <c r="R2812" s="2" t="str">
        <f>IF((--IF(P2812=0,Q2812,P2812))&gt;(--日期设置!$B$2),IF(P2812=0,Q2812,P2812),Q2812)</f>
        <v>2022-12-23</v>
      </c>
      <c r="S2812" s="2" t="s">
        <v>18311</v>
      </c>
      <c r="T2812" s="8">
        <f>[1]!b_anal_ptmyear($A2812,日期设置!$B$2)</f>
        <v>3.7561643835616438</v>
      </c>
      <c r="U2812" s="8">
        <f>[1]!b_anal_termifexercise($A2812,日期设置!B$2)</f>
        <v>1.7561643835616438</v>
      </c>
      <c r="V2812" s="10">
        <f>[1]!b_dq_dirtyprice(A2812,日期设置!$B$2)</f>
        <v>100.3959</v>
      </c>
      <c r="W2812" s="11">
        <f>IF(U2812=0,ROUNDUP((Q2812-日期设置!$B$2)/365,0),ROUNDUP((R2812-日期设置!$B$2)/365,0))</f>
        <v>2</v>
      </c>
      <c r="X2812" s="18">
        <f>_xlfn.IFNA(VLOOKUP(A2812,过往入选债券!A:D,4,0),2)</f>
        <v>2</v>
      </c>
      <c r="Y2812">
        <f>_xlfn.IFNA(VLOOKUP(C2812,[2]Sheet1!$A:$A,1,0),3)</f>
        <v>3</v>
      </c>
    </row>
    <row r="2813" spans="1:25" hidden="1" x14ac:dyDescent="0.2">
      <c r="A2813" s="28" t="s">
        <v>21890</v>
      </c>
      <c r="B2813" s="28" t="s">
        <v>22091</v>
      </c>
      <c r="C2813" s="39" t="s">
        <v>20784</v>
      </c>
      <c r="D2813" s="26" t="str">
        <f>[1]!b_calc_yield(A2813,日期设置!$B$2,F2813,1,R2813,1,O2813,L2813,S2813,)</f>
        <v>Fetching...</v>
      </c>
      <c r="E2813" s="26">
        <f t="shared" si="86"/>
        <v>14.992448993692676</v>
      </c>
      <c r="F2813" s="18">
        <f>[1]!b_dq_cleanprice($A2813,日期设置!B$2)</f>
        <v>100</v>
      </c>
      <c r="G2813" s="18" t="str">
        <f t="shared" si="87"/>
        <v>4.76 + 2.76</v>
      </c>
      <c r="H2813" s="27">
        <f>[1]!b_dq_pctchange($A2813,日期设置!$B$2,1)/100</f>
        <v>0</v>
      </c>
      <c r="I2813" s="26">
        <f>[1]!b_pq_pctchange(A2813,日期设置!$B$4,日期设置!$B$2,1)</f>
        <v>0</v>
      </c>
      <c r="J2813" s="26">
        <f>[1]!b_pq_pctchange(A2813,日期设置!$C$4,日期设置!$B$2,1)</f>
        <v>0</v>
      </c>
      <c r="K2813" s="52">
        <f>[1]!b_dq_amount($A2813,日期设置!B$2,2,10000)</f>
        <v>0</v>
      </c>
      <c r="L2813" s="26">
        <f>[1]!b_info_latestpar(A2813,日期设置!$B$2)</f>
        <v>100</v>
      </c>
      <c r="M2813" s="6">
        <f>[1]!b_info_outstandingbalance($A2813,日期设置!B$2)</f>
        <v>5</v>
      </c>
      <c r="N2813" s="7" t="str">
        <f>[1]!b_info_latestissurercreditrating2(A2813,日期设置!$B$2,"102","1")</f>
        <v>AAA</v>
      </c>
      <c r="O2813" s="43">
        <v>5.5</v>
      </c>
      <c r="P2813" s="9" t="str">
        <f>[1]!b_info_repurchasedate(A2813)</f>
        <v>2023-12-25</v>
      </c>
      <c r="Q2813" s="31" t="s">
        <v>16473</v>
      </c>
      <c r="R2813" s="2" t="str">
        <f>IF((--IF(P2813=0,Q2813,P2813))&gt;(--日期设置!$B$2),IF(P2813=0,Q2813,P2813),Q2813)</f>
        <v>2023-12-25</v>
      </c>
      <c r="S2813" s="31" t="s">
        <v>16878</v>
      </c>
      <c r="T2813" s="8">
        <f>[1]!b_anal_ptmyear($A2813,日期设置!$B$2)</f>
        <v>4.7616438356164386</v>
      </c>
      <c r="U2813" s="8">
        <f>[1]!b_anal_termifexercise($A2813,日期设置!B$2)</f>
        <v>2.7616438356164386</v>
      </c>
      <c r="V2813" s="10">
        <f>[1]!b_dq_dirtyprice(A2813,日期设置!$B$2)</f>
        <v>101.31100000000001</v>
      </c>
      <c r="W2813" s="11">
        <f>IF(U2813=0,ROUNDUP((Q2813-日期设置!$B$2)/365,0),ROUNDUP((R2813-日期设置!$B$2)/365,0))</f>
        <v>3</v>
      </c>
      <c r="X2813" s="18">
        <f>_xlfn.IFNA(VLOOKUP(A2813,过往入选债券!A:D,4,0),2)</f>
        <v>2</v>
      </c>
      <c r="Y2813">
        <f>_xlfn.IFNA(VLOOKUP(C2813,[2]Sheet1!$A:$A,1,0),3)</f>
        <v>3</v>
      </c>
    </row>
    <row r="2814" spans="1:25" hidden="1" x14ac:dyDescent="0.2">
      <c r="A2814" s="28" t="s">
        <v>21803</v>
      </c>
      <c r="B2814" s="28" t="s">
        <v>21979</v>
      </c>
      <c r="C2814" s="39" t="s">
        <v>5064</v>
      </c>
      <c r="D2814" s="26" t="str">
        <f>[1]!b_calc_yield(A2814,日期设置!$B$2,F2814,1,R2814,1,O2814,L2814,S2814,)</f>
        <v>Fetching...</v>
      </c>
      <c r="E2814" s="26">
        <f t="shared" si="86"/>
        <v>14.924159919188096</v>
      </c>
      <c r="F2814" s="18">
        <f>[1]!b_dq_cleanprice($A2814,日期设置!B$2)</f>
        <v>100</v>
      </c>
      <c r="G2814" s="18" t="str">
        <f t="shared" si="87"/>
        <v>2.75 + 0</v>
      </c>
      <c r="H2814" s="27">
        <f>[1]!b_dq_pctchange($A2814,日期设置!$B$2,1)/100</f>
        <v>0</v>
      </c>
      <c r="I2814" s="26">
        <f>[1]!b_pq_pctchange(A2814,日期设置!$B$4,日期设置!$B$2,1)</f>
        <v>0</v>
      </c>
      <c r="J2814" s="26">
        <f>[1]!b_pq_pctchange(A2814,日期设置!$C$4,日期设置!$B$2,1)</f>
        <v>0</v>
      </c>
      <c r="K2814" s="52">
        <f>[1]!b_dq_amount($A2814,日期设置!B$2,2,10000)</f>
        <v>0</v>
      </c>
      <c r="L2814" s="26">
        <f>[1]!b_info_latestpar(A2814,日期设置!$B$2)</f>
        <v>100</v>
      </c>
      <c r="M2814" s="6">
        <f>[1]!b_info_outstandingbalance($A2814,日期设置!B$2)</f>
        <v>3</v>
      </c>
      <c r="N2814" s="7" t="str">
        <f>[1]!b_info_latestissurercreditrating2(A2814,日期设置!$B$2,"102","1")</f>
        <v>AA</v>
      </c>
      <c r="O2814" s="43">
        <v>5.5</v>
      </c>
      <c r="P2814" s="9">
        <f>[1]!b_info_repurchasedate(A2814)</f>
        <v>0</v>
      </c>
      <c r="Q2814" s="31" t="s">
        <v>16193</v>
      </c>
      <c r="R2814" s="2" t="str">
        <f>IF((--IF(P2814=0,Q2814,P2814))&gt;(--日期设置!$B$2),IF(P2814=0,Q2814,P2814),Q2814)</f>
        <v>2023-12-21</v>
      </c>
      <c r="S2814" s="31" t="s">
        <v>16465</v>
      </c>
      <c r="T2814" s="8">
        <f>[1]!b_anal_ptmyear($A2814,日期设置!$B$2)</f>
        <v>2.7506849315068491</v>
      </c>
      <c r="U2814" s="8">
        <f>[1]!b_anal_termifexercise($A2814,日期设置!B$2)</f>
        <v>0</v>
      </c>
      <c r="V2814" s="10">
        <f>[1]!b_dq_dirtyprice(A2814,日期设置!$B$2)</f>
        <v>101.3712</v>
      </c>
      <c r="W2814" s="11">
        <f>IF(U2814=0,ROUNDUP((Q2814-日期设置!$B$2)/365,0),ROUNDUP((R2814-日期设置!$B$2)/365,0))</f>
        <v>3</v>
      </c>
      <c r="X2814" s="18">
        <f>_xlfn.IFNA(VLOOKUP(A2814,过往入选债券!A:D,4,0),2)</f>
        <v>2</v>
      </c>
      <c r="Y2814">
        <f>_xlfn.IFNA(VLOOKUP(C2814,[2]Sheet1!$A:$A,1,0),3)</f>
        <v>3</v>
      </c>
    </row>
    <row r="2815" spans="1:25" hidden="1" x14ac:dyDescent="0.2">
      <c r="A2815" s="21" t="s">
        <v>8592</v>
      </c>
      <c r="B2815" s="21" t="s">
        <v>8593</v>
      </c>
      <c r="C2815" s="37" t="s">
        <v>7465</v>
      </c>
      <c r="D2815" s="26" t="str">
        <f>[1]!b_calc_yield(A2815,日期设置!$B$2,F2815,1,R2815,1,O2815,L2815,S2815,)</f>
        <v>Fetching...</v>
      </c>
      <c r="E2815" s="26">
        <f t="shared" si="86"/>
        <v>0.72179168093478019</v>
      </c>
      <c r="F2815" s="18">
        <f>[1]!b_dq_cleanprice($A2815,日期设置!B$2)</f>
        <v>99.942400000000006</v>
      </c>
      <c r="G2815" s="18" t="str">
        <f t="shared" si="87"/>
        <v>3.13 + 0.13</v>
      </c>
      <c r="H2815" s="27">
        <f>[1]!b_dq_pctchange($A2815,日期设置!$B$2,1)/100</f>
        <v>0</v>
      </c>
      <c r="I2815" s="26">
        <f>[1]!b_pq_pctchange(A2815,日期设置!$B$4,日期设置!$B$2,1)</f>
        <v>0</v>
      </c>
      <c r="J2815" s="26">
        <f>[1]!b_pq_pctchange(A2815,日期设置!$C$4,日期设置!$B$2,1)</f>
        <v>0</v>
      </c>
      <c r="K2815" s="52">
        <f>[1]!b_dq_amount($A2815,日期设置!B$2,2,10000)</f>
        <v>0</v>
      </c>
      <c r="L2815" s="26">
        <f>[1]!b_info_latestpar(A2815,日期设置!$B$2)</f>
        <v>100</v>
      </c>
      <c r="M2815" s="6">
        <f>[1]!b_info_outstandingbalance($A2815,日期设置!B$2)</f>
        <v>6</v>
      </c>
      <c r="N2815" s="7" t="str">
        <f>[1]!b_info_latestissurercreditrating2(A2815,日期设置!$B$2,"102","1")</f>
        <v>AA</v>
      </c>
      <c r="O2815" s="8">
        <v>5.3</v>
      </c>
      <c r="P2815" s="9" t="str">
        <f>[1]!b_info_repurchasedate(A2815)</f>
        <v>2021-05-10</v>
      </c>
      <c r="Q2815" s="8" t="s">
        <v>16623</v>
      </c>
      <c r="R2815" s="2" t="str">
        <f>IF((--IF(P2815=0,Q2815,P2815))&gt;(--日期设置!$B$2),IF(P2815=0,Q2815,P2815),Q2815)</f>
        <v>2021-05-10</v>
      </c>
      <c r="S2815" s="2" t="s">
        <v>17922</v>
      </c>
      <c r="T2815" s="8">
        <f>[1]!b_anal_ptmyear($A2815,日期设置!$B$2)</f>
        <v>3.1315068493150684</v>
      </c>
      <c r="U2815" s="8">
        <f>[1]!b_anal_termifexercise($A2815,日期设置!B$2)</f>
        <v>0.13424657534246576</v>
      </c>
      <c r="V2815" s="10">
        <f>[1]!b_dq_dirtyprice(A2815,日期设置!$B$2)</f>
        <v>104.5454</v>
      </c>
      <c r="W2815" s="11">
        <f>IF(U2815=0,ROUNDUP((Q2815-日期设置!$B$2)/365,0),ROUNDUP((R2815-日期设置!$B$2)/365,0))</f>
        <v>1</v>
      </c>
      <c r="X2815" s="18">
        <f>_xlfn.IFNA(VLOOKUP(A2815,过往入选债券!A:D,4,0),2)</f>
        <v>2</v>
      </c>
      <c r="Y2815">
        <f>_xlfn.IFNA(VLOOKUP(C2815,[2]Sheet1!$A:$A,1,0),3)</f>
        <v>3</v>
      </c>
    </row>
    <row r="2816" spans="1:25" hidden="1" x14ac:dyDescent="0.2">
      <c r="A2816" s="21" t="s">
        <v>2686</v>
      </c>
      <c r="B2816" s="21" t="s">
        <v>2687</v>
      </c>
      <c r="C2816" s="37" t="s">
        <v>1014</v>
      </c>
      <c r="D2816" s="26" t="str">
        <f>[1]!b_calc_yield(A2816,日期设置!$B$2,F2816,1,R2816,1,O2816,L2816,S2816,)</f>
        <v>Fetching...</v>
      </c>
      <c r="E2816" s="26">
        <f t="shared" si="86"/>
        <v>5.2621076367409758</v>
      </c>
      <c r="F2816" s="18">
        <f>[1]!b_dq_cleanprice($A2816,日期设置!B$2)</f>
        <v>100</v>
      </c>
      <c r="G2816" s="18" t="str">
        <f t="shared" si="87"/>
        <v>0.95 + 0</v>
      </c>
      <c r="H2816" s="27">
        <f>[1]!b_dq_pctchange($A2816,日期设置!$B$2,1)/100</f>
        <v>0</v>
      </c>
      <c r="I2816" s="26">
        <f>[1]!b_pq_pctchange(A2816,日期设置!$B$4,日期设置!$B$2,1)</f>
        <v>0</v>
      </c>
      <c r="J2816" s="26">
        <f>[1]!b_pq_pctchange(A2816,日期设置!$C$4,日期设置!$B$2,1)</f>
        <v>0</v>
      </c>
      <c r="K2816" s="52">
        <f>[1]!b_dq_amount($A2816,日期设置!B$2,2,10000)</f>
        <v>0</v>
      </c>
      <c r="L2816" s="26">
        <f>[1]!b_info_latestpar(A2816,日期设置!$B$2)</f>
        <v>100</v>
      </c>
      <c r="M2816" s="6">
        <f>[1]!b_info_outstandingbalance($A2816,日期设置!B$2)</f>
        <v>4</v>
      </c>
      <c r="N2816" s="7">
        <f>[1]!b_info_latestissurercreditrating2(A2816,日期设置!$B$2,"102","1")</f>
        <v>0</v>
      </c>
      <c r="O2816" s="8">
        <v>5.5</v>
      </c>
      <c r="P2816" s="9">
        <f>[1]!b_info_repurchasedate(A2816)</f>
        <v>0</v>
      </c>
      <c r="Q2816" s="8" t="s">
        <v>16322</v>
      </c>
      <c r="R2816" s="2" t="str">
        <f>IF((--IF(P2816=0,Q2816,P2816))&gt;(--日期设置!$B$2),IF(P2816=0,Q2816,P2816),Q2816)</f>
        <v>2022-03-07</v>
      </c>
      <c r="S2816" s="2" t="s">
        <v>18101</v>
      </c>
      <c r="T2816" s="8">
        <f>[1]!b_anal_ptmyear($A2816,日期设置!$B$2)</f>
        <v>0.95890410958904104</v>
      </c>
      <c r="U2816" s="8">
        <f>[1]!b_anal_termifexercise($A2816,日期设置!B$2)</f>
        <v>0</v>
      </c>
      <c r="V2816" s="10">
        <f>[1]!b_dq_dirtyprice(A2816,日期设置!$B$2)</f>
        <v>100.226</v>
      </c>
      <c r="W2816" s="11">
        <f>IF(U2816=0,ROUNDUP((Q2816-日期设置!$B$2)/365,0),ROUNDUP((R2816-日期设置!$B$2)/365,0))</f>
        <v>1</v>
      </c>
      <c r="X2816" s="18">
        <f>_xlfn.IFNA(VLOOKUP(A2816,过往入选债券!A:D,4,0),2)</f>
        <v>2</v>
      </c>
      <c r="Y2816">
        <f>_xlfn.IFNA(VLOOKUP(C2816,[2]Sheet1!$A:$A,1,0),3)</f>
        <v>3</v>
      </c>
    </row>
    <row r="2817" spans="1:25" hidden="1" x14ac:dyDescent="0.2">
      <c r="A2817" s="28" t="s">
        <v>21546</v>
      </c>
      <c r="B2817" s="28" t="s">
        <v>21547</v>
      </c>
      <c r="C2817" s="39" t="s">
        <v>21711</v>
      </c>
      <c r="D2817" s="26" t="str">
        <f>[1]!b_calc_yield(A2817,日期设置!$B$2,F2817,1,R2817,1,O2817,L2817,S2817,)</f>
        <v>Fetching...</v>
      </c>
      <c r="E2817" s="26">
        <f t="shared" si="86"/>
        <v>14.566461823799726</v>
      </c>
      <c r="F2817" s="18">
        <f>[1]!b_dq_cleanprice($A2817,日期设置!B$2)</f>
        <v>100</v>
      </c>
      <c r="G2817" s="18" t="str">
        <f t="shared" si="87"/>
        <v>4.69 + 2.69</v>
      </c>
      <c r="H2817" s="27">
        <f>[1]!b_dq_pctchange($A2817,日期设置!$B$2,1)/100</f>
        <v>0</v>
      </c>
      <c r="I2817" s="26">
        <f>[1]!b_pq_pctchange(A2817,日期设置!$B$4,日期设置!$B$2,1)</f>
        <v>0</v>
      </c>
      <c r="J2817" s="26">
        <f>[1]!b_pq_pctchange(A2817,日期设置!$C$4,日期设置!$B$2,1)</f>
        <v>0</v>
      </c>
      <c r="K2817" s="52">
        <f>[1]!b_dq_amount($A2817,日期设置!B$2,2,10000)</f>
        <v>0</v>
      </c>
      <c r="L2817" s="26">
        <f>[1]!b_info_latestpar(A2817,日期设置!$B$2)</f>
        <v>100</v>
      </c>
      <c r="M2817" s="6">
        <f>[1]!b_info_outstandingbalance($A2817,日期设置!B$2)</f>
        <v>5</v>
      </c>
      <c r="N2817" s="7" t="str">
        <f>[1]!b_info_latestissurercreditrating2(A2817,日期设置!$B$2,"102","1")</f>
        <v>AA</v>
      </c>
      <c r="O2817" s="43">
        <v>5.5</v>
      </c>
      <c r="P2817" s="9" t="str">
        <f>[1]!b_info_repurchasedate(A2817)</f>
        <v>2023-11-30</v>
      </c>
      <c r="Q2817" s="31" t="s">
        <v>17353</v>
      </c>
      <c r="R2817" s="2" t="str">
        <f>IF((--IF(P2817=0,Q2817,P2817))&gt;(--日期设置!$B$2),IF(P2817=0,Q2817,P2817),Q2817)</f>
        <v>2023-11-30</v>
      </c>
      <c r="S2817" s="31" t="s">
        <v>17033</v>
      </c>
      <c r="T2817" s="8">
        <f>[1]!b_anal_ptmyear($A2817,日期设置!$B$2)</f>
        <v>4.6931506849315072</v>
      </c>
      <c r="U2817" s="8">
        <f>[1]!b_anal_termifexercise($A2817,日期设置!B$2)</f>
        <v>2.6931506849315068</v>
      </c>
      <c r="V2817" s="10">
        <f>[1]!b_dq_dirtyprice(A2817,日期设置!$B$2)</f>
        <v>101.68770000000001</v>
      </c>
      <c r="W2817" s="11">
        <f>IF(U2817=0,ROUNDUP((Q2817-日期设置!$B$2)/365,0),ROUNDUP((R2817-日期设置!$B$2)/365,0))</f>
        <v>3</v>
      </c>
      <c r="X2817" s="18">
        <f>_xlfn.IFNA(VLOOKUP(A2817,过往入选债券!A:D,4,0),2)</f>
        <v>2</v>
      </c>
      <c r="Y2817">
        <f>_xlfn.IFNA(VLOOKUP(C2817,[2]Sheet1!$A:$A,1,0),3)</f>
        <v>3</v>
      </c>
    </row>
    <row r="2818" spans="1:25" hidden="1" x14ac:dyDescent="0.2">
      <c r="A2818" s="21" t="s">
        <v>2221</v>
      </c>
      <c r="B2818" s="21" t="s">
        <v>2222</v>
      </c>
      <c r="C2818" s="37" t="s">
        <v>411</v>
      </c>
      <c r="D2818" s="26" t="str">
        <f>[1]!b_calc_yield(A2818,日期设置!$B$2,F2818,1,R2818,1,O2818,L2818,S2818,)</f>
        <v>Fetching...</v>
      </c>
      <c r="E2818" s="26">
        <f t="shared" ref="E2818:E2881" si="88">((O2818*W2818+L2818)/V2818-1)*100</f>
        <v>14.430861168353836</v>
      </c>
      <c r="F2818" s="18">
        <f>[1]!b_dq_cleanprice($A2818,日期设置!B$2)</f>
        <v>100</v>
      </c>
      <c r="G2818" s="18" t="str">
        <f t="shared" ref="G2818:G2881" si="89">LEFT(T2818,4)&amp;" + "&amp;LEFT(U2818,4)</f>
        <v>2.67 + 0</v>
      </c>
      <c r="H2818" s="27">
        <f>[1]!b_dq_pctchange($A2818,日期设置!$B$2,1)/100</f>
        <v>0</v>
      </c>
      <c r="I2818" s="26">
        <f>[1]!b_pq_pctchange(A2818,日期设置!$B$4,日期设置!$B$2,1)</f>
        <v>0</v>
      </c>
      <c r="J2818" s="26">
        <f>[1]!b_pq_pctchange(A2818,日期设置!$C$4,日期设置!$B$2,1)</f>
        <v>0</v>
      </c>
      <c r="K2818" s="52">
        <f>[1]!b_dq_amount($A2818,日期设置!B$2,2,10000)</f>
        <v>0</v>
      </c>
      <c r="L2818" s="26">
        <f>[1]!b_info_latestpar(A2818,日期设置!$B$2)</f>
        <v>100</v>
      </c>
      <c r="M2818" s="6">
        <f>[1]!b_info_outstandingbalance($A2818,日期设置!B$2)</f>
        <v>2</v>
      </c>
      <c r="N2818" s="7">
        <f>[1]!b_info_latestissurercreditrating2(A2818,日期设置!$B$2,"102","1")</f>
        <v>0</v>
      </c>
      <c r="O2818" s="8">
        <v>5.5</v>
      </c>
      <c r="P2818" s="9">
        <f>[1]!b_info_repurchasedate(A2818)</f>
        <v>0</v>
      </c>
      <c r="Q2818" s="8" t="s">
        <v>16052</v>
      </c>
      <c r="R2818" s="2" t="str">
        <f>IF((--IF(P2818=0,Q2818,P2818))&gt;(--日期设置!$B$2),IF(P2818=0,Q2818,P2818),Q2818)</f>
        <v>2023-11-22</v>
      </c>
      <c r="S2818" s="2" t="s">
        <v>18207</v>
      </c>
      <c r="T2818" s="8">
        <f>[1]!b_anal_ptmyear($A2818,日期设置!$B$2)</f>
        <v>2.6712328767123288</v>
      </c>
      <c r="U2818" s="8">
        <f>[1]!b_anal_termifexercise($A2818,日期设置!B$2)</f>
        <v>0</v>
      </c>
      <c r="V2818" s="10">
        <f>[1]!b_dq_dirtyprice(A2818,日期设置!$B$2)</f>
        <v>101.8082</v>
      </c>
      <c r="W2818" s="11">
        <f>IF(U2818=0,ROUNDUP((Q2818-日期设置!$B$2)/365,0),ROUNDUP((R2818-日期设置!$B$2)/365,0))</f>
        <v>3</v>
      </c>
      <c r="X2818" s="18">
        <f>_xlfn.IFNA(VLOOKUP(A2818,过往入选债券!A:D,4,0),2)</f>
        <v>2</v>
      </c>
      <c r="Y2818">
        <f>_xlfn.IFNA(VLOOKUP(C2818,[2]Sheet1!$A:$A,1,0),3)</f>
        <v>3</v>
      </c>
    </row>
    <row r="2819" spans="1:25" hidden="1" x14ac:dyDescent="0.2">
      <c r="A2819" s="21" t="s">
        <v>13677</v>
      </c>
      <c r="B2819" s="21" t="s">
        <v>13678</v>
      </c>
      <c r="C2819" s="37" t="s">
        <v>13679</v>
      </c>
      <c r="D2819" s="26" t="str">
        <f>[1]!b_calc_yield(A2819,日期设置!$B$2,F2819,1,R2819,1,O2819,L2819,S2819,)</f>
        <v>Fetching...</v>
      </c>
      <c r="E2819" s="26">
        <f t="shared" si="88"/>
        <v>5.4899100505087173</v>
      </c>
      <c r="F2819" s="18">
        <f>[1]!b_dq_cleanprice($A2819,日期设置!B$2)</f>
        <v>100.405</v>
      </c>
      <c r="G2819" s="18" t="str">
        <f t="shared" si="89"/>
        <v>3.05 + 1.05</v>
      </c>
      <c r="H2819" s="27">
        <f>[1]!b_dq_pctchange($A2819,日期设置!$B$2,1)/100</f>
        <v>0</v>
      </c>
      <c r="I2819" s="26">
        <f>[1]!b_pq_pctchange(A2819,日期设置!$B$4,日期设置!$B$2,1)</f>
        <v>0</v>
      </c>
      <c r="J2819" s="26">
        <f>[1]!b_pq_pctchange(A2819,日期设置!$C$4,日期设置!$B$2,1)</f>
        <v>0</v>
      </c>
      <c r="K2819" s="52">
        <f>[1]!b_dq_amount($A2819,日期设置!B$2,2,10000)</f>
        <v>0</v>
      </c>
      <c r="L2819" s="26">
        <f>[1]!b_info_latestpar(A2819,日期设置!$B$2)</f>
        <v>100</v>
      </c>
      <c r="M2819" s="6">
        <f>[1]!b_info_outstandingbalance($A2819,日期设置!B$2)</f>
        <v>4</v>
      </c>
      <c r="N2819" s="7" t="str">
        <f>[1]!b_info_latestissurercreditrating2(A2819,日期设置!$B$2,"102","1")</f>
        <v>AA</v>
      </c>
      <c r="O2819" s="8">
        <v>5.9</v>
      </c>
      <c r="P2819" s="9" t="str">
        <f>[1]!b_info_repurchasedate(A2819)</f>
        <v>2022-04-11</v>
      </c>
      <c r="Q2819" s="8" t="s">
        <v>16959</v>
      </c>
      <c r="R2819" s="2" t="str">
        <f>IF((--IF(P2819=0,Q2819,P2819))&gt;(--日期设置!$B$2),IF(P2819=0,Q2819,P2819),Q2819)</f>
        <v>2022-04-11</v>
      </c>
      <c r="S2819" s="2" t="s">
        <v>18619</v>
      </c>
      <c r="T2819" s="8">
        <f>[1]!b_anal_ptmyear($A2819,日期设置!$B$2)</f>
        <v>3.0547945205479454</v>
      </c>
      <c r="U2819" s="8">
        <f>[1]!b_anal_termifexercise($A2819,日期设置!B$2)</f>
        <v>1.0547945205479452</v>
      </c>
      <c r="V2819" s="10">
        <f>[1]!b_dq_dirtyprice(A2819,日期设置!$B$2)</f>
        <v>105.9817</v>
      </c>
      <c r="W2819" s="11">
        <f>IF(U2819=0,ROUNDUP((Q2819-日期设置!$B$2)/365,0),ROUNDUP((R2819-日期设置!$B$2)/365,0))</f>
        <v>2</v>
      </c>
      <c r="X2819" s="18">
        <f>_xlfn.IFNA(VLOOKUP(A2819,过往入选债券!A:D,4,0),2)</f>
        <v>2</v>
      </c>
      <c r="Y2819">
        <f>_xlfn.IFNA(VLOOKUP(C2819,[2]Sheet1!$A:$A,1,0),3)</f>
        <v>3</v>
      </c>
    </row>
    <row r="2820" spans="1:25" hidden="1" x14ac:dyDescent="0.2">
      <c r="A2820" s="28" t="s">
        <v>20212</v>
      </c>
      <c r="B2820" s="28" t="s">
        <v>20213</v>
      </c>
      <c r="C2820" s="39" t="s">
        <v>565</v>
      </c>
      <c r="D2820" s="26" t="str">
        <f>[1]!b_calc_yield(A2820,日期设置!$B$2,F2820,1,R2820,1,O2820,L2820,S2820,)</f>
        <v>Fetching...</v>
      </c>
      <c r="E2820" s="26">
        <f t="shared" si="88"/>
        <v>2.4949531952704218</v>
      </c>
      <c r="F2820" s="18">
        <f>[1]!b_dq_cleanprice($A2820,日期设置!B$2)</f>
        <v>99.804100000000005</v>
      </c>
      <c r="G2820" s="18" t="str">
        <f t="shared" si="89"/>
        <v>0.45 + 0</v>
      </c>
      <c r="H2820" s="27">
        <f>[1]!b_dq_pctchange($A2820,日期设置!$B$2,1)/100</f>
        <v>0</v>
      </c>
      <c r="I2820" s="26">
        <f>[1]!b_pq_pctchange(A2820,日期设置!$B$4,日期设置!$B$2,1)</f>
        <v>0</v>
      </c>
      <c r="J2820" s="26">
        <f>[1]!b_pq_pctchange(A2820,日期设置!$C$4,日期设置!$B$2,1)</f>
        <v>3.6071963567375119E-3</v>
      </c>
      <c r="K2820" s="52">
        <f>[1]!b_dq_amount($A2820,日期设置!B$2,2,10000)</f>
        <v>0</v>
      </c>
      <c r="L2820" s="26">
        <f>[1]!b_info_latestpar(A2820,日期设置!$B$2)</f>
        <v>100</v>
      </c>
      <c r="M2820" s="6">
        <f>[1]!b_info_outstandingbalance($A2820,日期设置!B$2)</f>
        <v>5</v>
      </c>
      <c r="N2820" s="7" t="str">
        <f>[1]!b_info_latestissurercreditrating2(A2820,日期设置!$B$2,"102","1")</f>
        <v>AA</v>
      </c>
      <c r="O2820" s="8">
        <v>5.2</v>
      </c>
      <c r="P2820" s="9">
        <f>[1]!b_info_repurchasedate(A2820)</f>
        <v>0</v>
      </c>
      <c r="Q2820" s="8" t="s">
        <v>17729</v>
      </c>
      <c r="R2820" s="2" t="str">
        <f>IF((--IF(P2820=0,Q2820,P2820))&gt;(--日期设置!$B$2),IF(P2820=0,Q2820,P2820),Q2820)</f>
        <v>2021-09-04</v>
      </c>
      <c r="S2820" s="31" t="s">
        <v>16844</v>
      </c>
      <c r="T2820" s="8">
        <f>[1]!b_anal_ptmyear($A2820,日期设置!$B$2)</f>
        <v>0.45479452054794522</v>
      </c>
      <c r="U2820" s="8">
        <f>[1]!b_anal_termifexercise($A2820,日期设置!B$2)</f>
        <v>0</v>
      </c>
      <c r="V2820" s="10">
        <f>[1]!b_dq_dirtyprice(A2820,日期设置!$B$2)</f>
        <v>102.6392</v>
      </c>
      <c r="W2820" s="11">
        <f>IF(U2820=0,ROUNDUP((Q2820-日期设置!$B$2)/365,0),ROUNDUP((R2820-日期设置!$B$2)/365,0))</f>
        <v>1</v>
      </c>
      <c r="X2820" s="18">
        <f>_xlfn.IFNA(VLOOKUP(A2820,过往入选债券!A:D,4,0),2)</f>
        <v>2</v>
      </c>
      <c r="Y2820">
        <f>_xlfn.IFNA(VLOOKUP(C2820,[2]Sheet1!$A:$A,1,0),3)</f>
        <v>3</v>
      </c>
    </row>
    <row r="2821" spans="1:25" hidden="1" x14ac:dyDescent="0.2">
      <c r="A2821" s="21" t="s">
        <v>11278</v>
      </c>
      <c r="B2821" s="21" t="s">
        <v>11279</v>
      </c>
      <c r="C2821" s="37" t="s">
        <v>6906</v>
      </c>
      <c r="D2821" s="26" t="str">
        <f>[1]!b_calc_yield(A2821,日期设置!$B$2,F2821,1,R2821,1,O2821,L2821,S2821,)</f>
        <v>Fetching...</v>
      </c>
      <c r="E2821" s="26">
        <f t="shared" si="88"/>
        <v>12.042824402446284</v>
      </c>
      <c r="F2821" s="18">
        <f>[1]!b_dq_cleanprice($A2821,日期设置!B$2)</f>
        <v>100</v>
      </c>
      <c r="G2821" s="18" t="str">
        <f t="shared" si="89"/>
        <v>2.27 + 0</v>
      </c>
      <c r="H2821" s="27">
        <f>[1]!b_dq_pctchange($A2821,日期设置!$B$2,1)/100</f>
        <v>0</v>
      </c>
      <c r="I2821" s="26">
        <f>[1]!b_pq_pctchange(A2821,日期设置!$B$4,日期设置!$B$2,1)</f>
        <v>0</v>
      </c>
      <c r="J2821" s="26">
        <f>[1]!b_pq_pctchange(A2821,日期设置!$C$4,日期设置!$B$2,1)</f>
        <v>0</v>
      </c>
      <c r="K2821" s="52">
        <f>[1]!b_dq_amount($A2821,日期设置!B$2,2,10000)</f>
        <v>0</v>
      </c>
      <c r="L2821" s="26">
        <f>[1]!b_info_latestpar(A2821,日期设置!$B$2)</f>
        <v>100</v>
      </c>
      <c r="M2821" s="6">
        <f>[1]!b_info_outstandingbalance($A2821,日期设置!B$2)</f>
        <v>8</v>
      </c>
      <c r="N2821" s="7" t="str">
        <f>[1]!b_info_latestissurercreditrating2(A2821,日期设置!$B$2,"102","1")</f>
        <v>AA+</v>
      </c>
      <c r="O2821" s="8">
        <v>5.5</v>
      </c>
      <c r="P2821" s="9">
        <f>[1]!b_info_repurchasedate(A2821)</f>
        <v>0</v>
      </c>
      <c r="Q2821" s="8" t="s">
        <v>16165</v>
      </c>
      <c r="R2821" s="2" t="str">
        <f>IF((--IF(P2821=0,Q2821,P2821))&gt;(--日期设置!$B$2),IF(P2821=0,Q2821,P2821),Q2821)</f>
        <v>2023-07-01</v>
      </c>
      <c r="S2821" s="2" t="s">
        <v>17954</v>
      </c>
      <c r="T2821" s="8">
        <f>[1]!b_anal_ptmyear($A2821,日期设置!$B$2)</f>
        <v>2.2767123287671232</v>
      </c>
      <c r="U2821" s="8">
        <f>[1]!b_anal_termifexercise($A2821,日期设置!B$2)</f>
        <v>0</v>
      </c>
      <c r="V2821" s="10">
        <f>[1]!b_dq_dirtyprice(A2821,日期设置!$B$2)</f>
        <v>103.9781</v>
      </c>
      <c r="W2821" s="11">
        <f>IF(U2821=0,ROUNDUP((Q2821-日期设置!$B$2)/365,0),ROUNDUP((R2821-日期设置!$B$2)/365,0))</f>
        <v>3</v>
      </c>
      <c r="X2821" s="18">
        <f>_xlfn.IFNA(VLOOKUP(A2821,过往入选债券!A:D,4,0),2)</f>
        <v>2</v>
      </c>
      <c r="Y2821">
        <f>_xlfn.IFNA(VLOOKUP(C2821,[2]Sheet1!$A:$A,1,0),3)</f>
        <v>3</v>
      </c>
    </row>
    <row r="2822" spans="1:25" hidden="1" x14ac:dyDescent="0.2">
      <c r="A2822" s="21" t="s">
        <v>11609</v>
      </c>
      <c r="B2822" s="21" t="s">
        <v>11610</v>
      </c>
      <c r="C2822" s="37" t="s">
        <v>11611</v>
      </c>
      <c r="D2822" s="26" t="str">
        <f>[1]!b_calc_yield(A2822,日期设置!$B$2,F2822,1,R2822,1,O2822,L2822,S2822,)</f>
        <v>Fetching...</v>
      </c>
      <c r="E2822" s="26">
        <f t="shared" si="88"/>
        <v>12.075376222126666</v>
      </c>
      <c r="F2822" s="18">
        <f>[1]!b_dq_cleanprice($A2822,日期设置!B$2)</f>
        <v>100</v>
      </c>
      <c r="G2822" s="18" t="str">
        <f t="shared" si="89"/>
        <v>2.28 + 0</v>
      </c>
      <c r="H2822" s="27">
        <f>[1]!b_dq_pctchange($A2822,日期设置!$B$2,1)/100</f>
        <v>0</v>
      </c>
      <c r="I2822" s="26">
        <f>[1]!b_pq_pctchange(A2822,日期设置!$B$4,日期设置!$B$2,1)</f>
        <v>0</v>
      </c>
      <c r="J2822" s="26">
        <f>[1]!b_pq_pctchange(A2822,日期设置!$C$4,日期设置!$B$2,1)</f>
        <v>0</v>
      </c>
      <c r="K2822" s="52">
        <f>[1]!b_dq_amount($A2822,日期设置!B$2,2,10000)</f>
        <v>0</v>
      </c>
      <c r="L2822" s="26">
        <f>[1]!b_info_latestpar(A2822,日期设置!$B$2)</f>
        <v>100</v>
      </c>
      <c r="M2822" s="6">
        <f>[1]!b_info_outstandingbalance($A2822,日期设置!B$2)</f>
        <v>1</v>
      </c>
      <c r="N2822" s="7">
        <f>[1]!b_info_latestissurercreditrating2(A2822,日期设置!$B$2,"102","1")</f>
        <v>0</v>
      </c>
      <c r="O2822" s="8">
        <v>5.5</v>
      </c>
      <c r="P2822" s="9">
        <f>[1]!b_info_repurchasedate(A2822)</f>
        <v>0</v>
      </c>
      <c r="Q2822" s="8" t="s">
        <v>16029</v>
      </c>
      <c r="R2822" s="2" t="str">
        <f>IF((--IF(P2822=0,Q2822,P2822))&gt;(--日期设置!$B$2),IF(P2822=0,Q2822,P2822),Q2822)</f>
        <v>2023-07-03</v>
      </c>
      <c r="S2822" s="2" t="s">
        <v>17816</v>
      </c>
      <c r="T2822" s="8">
        <f>[1]!b_anal_ptmyear($A2822,日期设置!$B$2)</f>
        <v>2.2821917808219179</v>
      </c>
      <c r="U2822" s="8">
        <f>[1]!b_anal_termifexercise($A2822,日期设置!B$2)</f>
        <v>0</v>
      </c>
      <c r="V2822" s="10">
        <f>[1]!b_dq_dirtyprice(A2822,日期设置!$B$2)</f>
        <v>103.9479</v>
      </c>
      <c r="W2822" s="11">
        <f>IF(U2822=0,ROUNDUP((Q2822-日期设置!$B$2)/365,0),ROUNDUP((R2822-日期设置!$B$2)/365,0))</f>
        <v>3</v>
      </c>
      <c r="X2822" s="18">
        <f>_xlfn.IFNA(VLOOKUP(A2822,过往入选债券!A:D,4,0),2)</f>
        <v>2</v>
      </c>
      <c r="Y2822">
        <f>_xlfn.IFNA(VLOOKUP(C2822,[2]Sheet1!$A:$A,1,0),3)</f>
        <v>3</v>
      </c>
    </row>
    <row r="2823" spans="1:25" hidden="1" x14ac:dyDescent="0.2">
      <c r="A2823" s="28" t="s">
        <v>21078</v>
      </c>
      <c r="B2823" s="28" t="s">
        <v>21079</v>
      </c>
      <c r="C2823" s="39" t="s">
        <v>225</v>
      </c>
      <c r="D2823" s="26" t="str">
        <f>[1]!b_calc_yield(A2823,日期设置!$B$2,F2823,1,R2823,1,O2823,L2823,S2823,)</f>
        <v>Fetching...</v>
      </c>
      <c r="E2823" s="26">
        <f t="shared" si="88"/>
        <v>14.009016987832833</v>
      </c>
      <c r="F2823" s="18">
        <f>[1]!b_dq_cleanprice($A2823,日期设置!B$2)</f>
        <v>100</v>
      </c>
      <c r="G2823" s="18" t="str">
        <f t="shared" si="89"/>
        <v>2.60 + 0</v>
      </c>
      <c r="H2823" s="27">
        <f>[1]!b_dq_pctchange($A2823,日期设置!$B$2,1)/100</f>
        <v>0</v>
      </c>
      <c r="I2823" s="26">
        <f>[1]!b_pq_pctchange(A2823,日期设置!$B$4,日期设置!$B$2,1)</f>
        <v>0</v>
      </c>
      <c r="J2823" s="26">
        <f>[1]!b_pq_pctchange(A2823,日期设置!$C$4,日期设置!$B$2,1)</f>
        <v>0</v>
      </c>
      <c r="K2823" s="52">
        <f>[1]!b_dq_amount($A2823,日期设置!B$2,2,10000)</f>
        <v>0</v>
      </c>
      <c r="L2823" s="26">
        <f>[1]!b_info_latestpar(A2823,日期设置!$B$2)</f>
        <v>100</v>
      </c>
      <c r="M2823" s="6">
        <f>[1]!b_info_outstandingbalance($A2823,日期设置!B$2)</f>
        <v>5</v>
      </c>
      <c r="N2823" s="7" t="str">
        <f>[1]!b_info_latestissurercreditrating2(A2823,日期设置!$B$2,"102","1")</f>
        <v>AA</v>
      </c>
      <c r="O2823" s="8">
        <v>5.5</v>
      </c>
      <c r="P2823" s="9">
        <f>[1]!b_info_repurchasedate(A2823)</f>
        <v>0</v>
      </c>
      <c r="Q2823" s="8" t="s">
        <v>17411</v>
      </c>
      <c r="R2823" s="2" t="str">
        <f>IF((--IF(P2823=0,Q2823,P2823))&gt;(--日期设置!$B$2),IF(P2823=0,Q2823,P2823),Q2823)</f>
        <v>2023-10-28</v>
      </c>
      <c r="S2823" s="31" t="s">
        <v>16169</v>
      </c>
      <c r="T2823" s="8">
        <f>[1]!b_anal_ptmyear($A2823,日期设置!$B$2)</f>
        <v>2.602739726027397</v>
      </c>
      <c r="U2823" s="8">
        <f>[1]!b_anal_termifexercise($A2823,日期设置!B$2)</f>
        <v>0</v>
      </c>
      <c r="V2823" s="10">
        <f>[1]!b_dq_dirtyprice(A2823,日期设置!$B$2)</f>
        <v>102.1849</v>
      </c>
      <c r="W2823" s="11">
        <f>IF(U2823=0,ROUNDUP((Q2823-日期设置!$B$2)/365,0),ROUNDUP((R2823-日期设置!$B$2)/365,0))</f>
        <v>3</v>
      </c>
      <c r="X2823" s="18">
        <f>_xlfn.IFNA(VLOOKUP(A2823,过往入选债券!A:D,4,0),2)</f>
        <v>2</v>
      </c>
      <c r="Y2823">
        <f>_xlfn.IFNA(VLOOKUP(C2823,[2]Sheet1!$A:$A,1,0),3)</f>
        <v>3</v>
      </c>
    </row>
    <row r="2824" spans="1:25" hidden="1" x14ac:dyDescent="0.2">
      <c r="A2824" s="28" t="s">
        <v>19751</v>
      </c>
      <c r="B2824" s="28" t="s">
        <v>19752</v>
      </c>
      <c r="C2824" s="38" t="s">
        <v>5053</v>
      </c>
      <c r="D2824" s="26" t="str">
        <f>[1]!b_calc_yield(A2824,日期设置!$B$2,F2824,1,R2824,1,O2824,L2824,S2824,)</f>
        <v>Fetching...</v>
      </c>
      <c r="E2824" s="26">
        <f t="shared" si="88"/>
        <v>12.962905502893385</v>
      </c>
      <c r="F2824" s="18">
        <f>[1]!b_dq_cleanprice($A2824,日期设置!B$2)</f>
        <v>99.997</v>
      </c>
      <c r="G2824" s="18" t="str">
        <f t="shared" si="89"/>
        <v>2.43 + 0</v>
      </c>
      <c r="H2824" s="27">
        <f>[1]!b_dq_pctchange($A2824,日期设置!$B$2,1)/100</f>
        <v>0</v>
      </c>
      <c r="I2824" s="26">
        <f>[1]!b_pq_pctchange(A2824,日期设置!$B$4,日期设置!$B$2,1)</f>
        <v>0</v>
      </c>
      <c r="J2824" s="26">
        <f>[1]!b_pq_pctchange(A2824,日期设置!$C$4,日期设置!$B$2,1)</f>
        <v>0</v>
      </c>
      <c r="K2824" s="52">
        <f>[1]!b_dq_amount($A2824,日期设置!B$2,2,10000)</f>
        <v>0</v>
      </c>
      <c r="L2824" s="26">
        <f>[1]!b_info_latestpar(A2824,日期设置!$B$2)</f>
        <v>100</v>
      </c>
      <c r="M2824" s="6">
        <f>[1]!b_info_outstandingbalance($A2824,日期设置!B$2)</f>
        <v>7</v>
      </c>
      <c r="N2824" s="7" t="str">
        <f>[1]!b_info_latestissurercreditrating2(A2824,日期设置!$B$2,"102","1")</f>
        <v>AAA</v>
      </c>
      <c r="O2824" s="8">
        <v>5.5</v>
      </c>
      <c r="P2824" s="9">
        <f>[1]!b_info_repurchasedate(A2824)</f>
        <v>0</v>
      </c>
      <c r="Q2824" s="8" t="s">
        <v>17436</v>
      </c>
      <c r="R2824" s="2" t="str">
        <f>IF((--IF(P2824=0,Q2824,P2824))&gt;(--日期设置!$B$2),IF(P2824=0,Q2824,P2824),Q2824)</f>
        <v>2023-08-26</v>
      </c>
      <c r="S2824" s="31" t="s">
        <v>19098</v>
      </c>
      <c r="T2824" s="8">
        <f>[1]!b_anal_ptmyear($A2824,日期设置!$B$2)</f>
        <v>2.43013698630137</v>
      </c>
      <c r="U2824" s="8">
        <f>[1]!b_anal_termifexercise($A2824,日期设置!B$2)</f>
        <v>0</v>
      </c>
      <c r="V2824" s="10">
        <f>[1]!b_dq_dirtyprice(A2824,日期设置!$B$2)</f>
        <v>103.13120000000001</v>
      </c>
      <c r="W2824" s="11">
        <f>IF(U2824=0,ROUNDUP((Q2824-日期设置!$B$2)/365,0),ROUNDUP((R2824-日期设置!$B$2)/365,0))</f>
        <v>3</v>
      </c>
      <c r="X2824" s="18">
        <f>_xlfn.IFNA(VLOOKUP(A2824,过往入选债券!A:D,4,0),2)</f>
        <v>2</v>
      </c>
      <c r="Y2824">
        <f>_xlfn.IFNA(VLOOKUP(C2824,[2]Sheet1!$A:$A,1,0),3)</f>
        <v>3</v>
      </c>
    </row>
    <row r="2825" spans="1:25" hidden="1" x14ac:dyDescent="0.2">
      <c r="A2825" s="21" t="s">
        <v>4743</v>
      </c>
      <c r="B2825" s="21" t="s">
        <v>4744</v>
      </c>
      <c r="C2825" s="37" t="s">
        <v>4745</v>
      </c>
      <c r="D2825" s="26" t="str">
        <f>[1]!b_calc_yield(A2825,日期设置!$B$2,F2825,1,R2825,1,O2825,L2825,S2825,)</f>
        <v>Fetching...</v>
      </c>
      <c r="E2825" s="26">
        <f t="shared" si="88"/>
        <v>12.30322835632418</v>
      </c>
      <c r="F2825" s="18">
        <f>[1]!b_dq_cleanprice($A2825,日期设置!B$2)</f>
        <v>100</v>
      </c>
      <c r="G2825" s="18" t="str">
        <f t="shared" si="89"/>
        <v>2.32 + 0</v>
      </c>
      <c r="H2825" s="27">
        <f>[1]!b_dq_pctchange($A2825,日期设置!$B$2,1)/100</f>
        <v>0</v>
      </c>
      <c r="I2825" s="26">
        <f>[1]!b_pq_pctchange(A2825,日期设置!$B$4,日期设置!$B$2,1)</f>
        <v>0</v>
      </c>
      <c r="J2825" s="26">
        <f>[1]!b_pq_pctchange(A2825,日期设置!$C$4,日期设置!$B$2,1)</f>
        <v>0</v>
      </c>
      <c r="K2825" s="52">
        <f>[1]!b_dq_amount($A2825,日期设置!B$2,2,10000)</f>
        <v>0</v>
      </c>
      <c r="L2825" s="26">
        <f>[1]!b_info_latestpar(A2825,日期设置!$B$2)</f>
        <v>100</v>
      </c>
      <c r="M2825" s="6">
        <f>[1]!b_info_outstandingbalance($A2825,日期设置!B$2)</f>
        <v>5</v>
      </c>
      <c r="N2825" s="7">
        <f>[1]!b_info_latestissurercreditrating2(A2825,日期设置!$B$2,"102","1")</f>
        <v>0</v>
      </c>
      <c r="O2825" s="8">
        <v>5.5</v>
      </c>
      <c r="P2825" s="9">
        <f>[1]!b_info_repurchasedate(A2825)</f>
        <v>0</v>
      </c>
      <c r="Q2825" s="8" t="s">
        <v>16481</v>
      </c>
      <c r="R2825" s="2" t="str">
        <f>IF((--IF(P2825=0,Q2825,P2825))&gt;(--日期设置!$B$2),IF(P2825=0,Q2825,P2825),Q2825)</f>
        <v>2023-07-17</v>
      </c>
      <c r="S2825" s="2" t="s">
        <v>18243</v>
      </c>
      <c r="T2825" s="8">
        <f>[1]!b_anal_ptmyear($A2825,日期设置!$B$2)</f>
        <v>2.3205479452054796</v>
      </c>
      <c r="U2825" s="8">
        <f>[1]!b_anal_termifexercise($A2825,日期设置!B$2)</f>
        <v>0</v>
      </c>
      <c r="V2825" s="10">
        <f>[1]!b_dq_dirtyprice(A2825,日期设置!$B$2)</f>
        <v>103.73699999999999</v>
      </c>
      <c r="W2825" s="11">
        <f>IF(U2825=0,ROUNDUP((Q2825-日期设置!$B$2)/365,0),ROUNDUP((R2825-日期设置!$B$2)/365,0))</f>
        <v>3</v>
      </c>
      <c r="X2825" s="18">
        <f>_xlfn.IFNA(VLOOKUP(A2825,过往入选债券!A:D,4,0),2)</f>
        <v>2</v>
      </c>
      <c r="Y2825">
        <f>_xlfn.IFNA(VLOOKUP(C2825,[2]Sheet1!$A:$A,1,0),3)</f>
        <v>3</v>
      </c>
    </row>
    <row r="2826" spans="1:25" hidden="1" x14ac:dyDescent="0.2">
      <c r="A2826" s="21" t="s">
        <v>8613</v>
      </c>
      <c r="B2826" s="21" t="s">
        <v>8614</v>
      </c>
      <c r="C2826" s="37" t="s">
        <v>974</v>
      </c>
      <c r="D2826" s="26" t="str">
        <f>[1]!b_calc_yield(A2826,日期设置!$B$2,F2826,1,R2826,1,O2826,L2826,S2826,)</f>
        <v>Fetching...</v>
      </c>
      <c r="E2826" s="26">
        <f t="shared" si="88"/>
        <v>6.0927354800105471</v>
      </c>
      <c r="F2826" s="18">
        <f>[1]!b_dq_cleanprice($A2826,日期设置!B$2)</f>
        <v>101.16</v>
      </c>
      <c r="G2826" s="18" t="str">
        <f t="shared" si="89"/>
        <v>3.16 + 1.16</v>
      </c>
      <c r="H2826" s="27">
        <f>[1]!b_dq_pctchange($A2826,日期设置!$B$2,1)/100</f>
        <v>0</v>
      </c>
      <c r="I2826" s="26">
        <f>[1]!b_pq_pctchange(A2826,日期设置!$B$4,日期设置!$B$2,1)</f>
        <v>0</v>
      </c>
      <c r="J2826" s="26">
        <f>[1]!b_pq_pctchange(A2826,日期设置!$C$4,日期设置!$B$2,1)</f>
        <v>-0.82352941176470928</v>
      </c>
      <c r="K2826" s="52">
        <f>[1]!b_dq_amount($A2826,日期设置!B$2,2,10000)</f>
        <v>0</v>
      </c>
      <c r="L2826" s="26">
        <f>[1]!b_info_latestpar(A2826,日期设置!$B$2)</f>
        <v>100</v>
      </c>
      <c r="M2826" s="6">
        <f>[1]!b_info_outstandingbalance($A2826,日期设置!B$2)</f>
        <v>10</v>
      </c>
      <c r="N2826" s="7" t="str">
        <f>[1]!b_info_latestissurercreditrating2(A2826,日期设置!$B$2,"102","1")</f>
        <v>AA+</v>
      </c>
      <c r="O2826" s="8">
        <v>6.56</v>
      </c>
      <c r="P2826" s="9" t="str">
        <f>[1]!b_info_repurchasedate(A2826)</f>
        <v>2022-05-22</v>
      </c>
      <c r="Q2826" s="8" t="s">
        <v>17405</v>
      </c>
      <c r="R2826" s="2" t="str">
        <f>IF((--IF(P2826=0,Q2826,P2826))&gt;(--日期设置!$B$2),IF(P2826=0,Q2826,P2826),Q2826)</f>
        <v>2022-05-22</v>
      </c>
      <c r="S2826" s="2" t="s">
        <v>18900</v>
      </c>
      <c r="T2826" s="8">
        <f>[1]!b_anal_ptmyear($A2826,日期设置!$B$2)</f>
        <v>3.1671232876712327</v>
      </c>
      <c r="U2826" s="8">
        <f>[1]!b_anal_termifexercise($A2826,日期设置!B$2)</f>
        <v>1.167123287671233</v>
      </c>
      <c r="V2826" s="10">
        <f>[1]!b_dq_dirtyprice(A2826,日期设置!$B$2)</f>
        <v>106.6237</v>
      </c>
      <c r="W2826" s="11">
        <f>IF(U2826=0,ROUNDUP((Q2826-日期设置!$B$2)/365,0),ROUNDUP((R2826-日期设置!$B$2)/365,0))</f>
        <v>2</v>
      </c>
      <c r="X2826" s="18">
        <f>_xlfn.IFNA(VLOOKUP(A2826,过往入选债券!A:D,4,0),2)</f>
        <v>2</v>
      </c>
      <c r="Y2826">
        <f>_xlfn.IFNA(VLOOKUP(C2826,[2]Sheet1!$A:$A,1,0),3)</f>
        <v>3</v>
      </c>
    </row>
    <row r="2827" spans="1:25" hidden="1" x14ac:dyDescent="0.2">
      <c r="A2827" s="21" t="s">
        <v>4404</v>
      </c>
      <c r="B2827" s="21" t="s">
        <v>4405</v>
      </c>
      <c r="C2827" s="37" t="s">
        <v>142</v>
      </c>
      <c r="D2827" s="26" t="str">
        <f>[1]!b_calc_yield(A2827,日期设置!$B$2,F2827,1,R2827,1,O2827,L2827,S2827,)</f>
        <v>Fetching...</v>
      </c>
      <c r="E2827" s="26">
        <f t="shared" si="88"/>
        <v>11.195379960340968</v>
      </c>
      <c r="F2827" s="18">
        <f>[1]!b_dq_cleanprice($A2827,日期设置!B$2)</f>
        <v>97.500500000000002</v>
      </c>
      <c r="G2827" s="18" t="str">
        <f t="shared" si="89"/>
        <v>2.10 + 0</v>
      </c>
      <c r="H2827" s="27">
        <f>[1]!b_dq_pctchange($A2827,日期设置!$B$2,1)/100</f>
        <v>0</v>
      </c>
      <c r="I2827" s="26">
        <f>[1]!b_pq_pctchange(A2827,日期设置!$B$4,日期设置!$B$2,1)</f>
        <v>0</v>
      </c>
      <c r="J2827" s="26">
        <f>[1]!b_pq_pctchange(A2827,日期设置!$C$4,日期设置!$B$2,1)</f>
        <v>0</v>
      </c>
      <c r="K2827" s="52">
        <f>[1]!b_dq_amount($A2827,日期设置!B$2,2,10000)</f>
        <v>0</v>
      </c>
      <c r="L2827" s="26">
        <f>[1]!b_info_latestpar(A2827,日期设置!$B$2)</f>
        <v>100</v>
      </c>
      <c r="M2827" s="6">
        <f>[1]!b_info_outstandingbalance($A2827,日期设置!B$2)</f>
        <v>5</v>
      </c>
      <c r="N2827" s="7">
        <f>[1]!b_info_latestissurercreditrating2(A2827,日期设置!$B$2,"102","1")</f>
        <v>0</v>
      </c>
      <c r="O2827" s="8">
        <v>4.2</v>
      </c>
      <c r="P2827" s="9">
        <f>[1]!b_info_repurchasedate(A2827)</f>
        <v>0</v>
      </c>
      <c r="Q2827" s="8" t="s">
        <v>16075</v>
      </c>
      <c r="R2827" s="2" t="str">
        <f>IF((--IF(P2827=0,Q2827,P2827))&gt;(--日期设置!$B$2),IF(P2827=0,Q2827,P2827),Q2827)</f>
        <v>2023-04-29</v>
      </c>
      <c r="S2827" s="2" t="s">
        <v>17832</v>
      </c>
      <c r="T2827" s="8">
        <f>[1]!b_anal_ptmyear($A2827,日期设置!$B$2)</f>
        <v>2.1041095890410957</v>
      </c>
      <c r="U2827" s="8">
        <f>[1]!b_anal_termifexercise($A2827,日期设置!B$2)</f>
        <v>0</v>
      </c>
      <c r="V2827" s="10">
        <f>[1]!b_dq_dirtyprice(A2827,日期设置!$B$2)</f>
        <v>101.2632</v>
      </c>
      <c r="W2827" s="11">
        <f>IF(U2827=0,ROUNDUP((Q2827-日期设置!$B$2)/365,0),ROUNDUP((R2827-日期设置!$B$2)/365,0))</f>
        <v>3</v>
      </c>
      <c r="X2827" s="18">
        <f>_xlfn.IFNA(VLOOKUP(A2827,过往入选债券!A:D,4,0),2)</f>
        <v>2</v>
      </c>
      <c r="Y2827">
        <f>_xlfn.IFNA(VLOOKUP(C2827,[2]Sheet1!$A:$A,1,0),3)</f>
        <v>3</v>
      </c>
    </row>
    <row r="2828" spans="1:25" hidden="1" x14ac:dyDescent="0.2">
      <c r="A2828" s="28" t="s">
        <v>19225</v>
      </c>
      <c r="B2828" s="28" t="s">
        <v>19226</v>
      </c>
      <c r="C2828" s="38" t="s">
        <v>15881</v>
      </c>
      <c r="D2828" s="26" t="str">
        <f>[1]!b_calc_yield(A2828,日期设置!$B$2,F2828,1,R2828,1,O2828,L2828,S2828,)</f>
        <v>Fetching...</v>
      </c>
      <c r="E2828" s="26">
        <f t="shared" si="88"/>
        <v>12.977146614273716</v>
      </c>
      <c r="F2828" s="18">
        <f>[1]!b_dq_cleanprice($A2828,日期设置!B$2)</f>
        <v>99.998999999999995</v>
      </c>
      <c r="G2828" s="18" t="str">
        <f t="shared" si="89"/>
        <v>4.43 + 2.43</v>
      </c>
      <c r="H2828" s="27">
        <f>[1]!b_dq_pctchange($A2828,日期设置!$B$2,1)/100</f>
        <v>0</v>
      </c>
      <c r="I2828" s="26">
        <f>[1]!b_pq_pctchange(A2828,日期设置!$B$4,日期设置!$B$2,1)</f>
        <v>7.7006699582861894E-3</v>
      </c>
      <c r="J2828" s="26">
        <f>[1]!b_pq_pctchange(A2828,日期设置!$C$4,日期设置!$B$2,1)</f>
        <v>7.7006699582861894E-3</v>
      </c>
      <c r="K2828" s="52">
        <f>[1]!b_dq_amount($A2828,日期设置!B$2,2,10000)</f>
        <v>0</v>
      </c>
      <c r="L2828" s="26">
        <f>[1]!b_info_latestpar(A2828,日期设置!$B$2)</f>
        <v>100</v>
      </c>
      <c r="M2828" s="6">
        <f>[1]!b_info_outstandingbalance($A2828,日期设置!B$2)</f>
        <v>6</v>
      </c>
      <c r="N2828" s="7" t="str">
        <f>[1]!b_info_latestissurercreditrating2(A2828,日期设置!$B$2,"102","1")</f>
        <v>AA</v>
      </c>
      <c r="O2828" s="8">
        <v>5.5</v>
      </c>
      <c r="P2828" s="9" t="str">
        <f>[1]!b_info_repurchasedate(A2828)</f>
        <v>2023-08-27</v>
      </c>
      <c r="Q2828" s="8" t="s">
        <v>17249</v>
      </c>
      <c r="R2828" s="2" t="str">
        <f>IF((--IF(P2828=0,Q2828,P2828))&gt;(--日期设置!$B$2),IF(P2828=0,Q2828,P2828),Q2828)</f>
        <v>2023-08-27</v>
      </c>
      <c r="S2828" s="31" t="s">
        <v>19227</v>
      </c>
      <c r="T2828" s="8">
        <f>[1]!b_anal_ptmyear($A2828,日期设置!$B$2)</f>
        <v>4.4328767123287669</v>
      </c>
      <c r="U2828" s="8">
        <f>[1]!b_anal_termifexercise($A2828,日期设置!B$2)</f>
        <v>2.4328767123287673</v>
      </c>
      <c r="V2828" s="10">
        <f>[1]!b_dq_dirtyprice(A2828,日期设置!$B$2)</f>
        <v>103.1182</v>
      </c>
      <c r="W2828" s="11">
        <f>IF(U2828=0,ROUNDUP((Q2828-日期设置!$B$2)/365,0),ROUNDUP((R2828-日期设置!$B$2)/365,0))</f>
        <v>3</v>
      </c>
      <c r="X2828" s="18">
        <f>_xlfn.IFNA(VLOOKUP(A2828,过往入选债券!A:D,4,0),2)</f>
        <v>2</v>
      </c>
      <c r="Y2828">
        <f>_xlfn.IFNA(VLOOKUP(C2828,[2]Sheet1!$A:$A,1,0),3)</f>
        <v>3</v>
      </c>
    </row>
    <row r="2829" spans="1:25" hidden="1" x14ac:dyDescent="0.2">
      <c r="A2829" s="28" t="s">
        <v>20694</v>
      </c>
      <c r="B2829" s="28" t="s">
        <v>20695</v>
      </c>
      <c r="C2829" s="39" t="s">
        <v>425</v>
      </c>
      <c r="D2829" s="26" t="str">
        <f>[1]!b_calc_yield(A2829,日期设置!$B$2,F2829,1,R2829,1,O2829,L2829,S2829,)</f>
        <v>Fetching...</v>
      </c>
      <c r="E2829" s="26">
        <f t="shared" si="88"/>
        <v>13.390271795994835</v>
      </c>
      <c r="F2829" s="18">
        <f>[1]!b_dq_cleanprice($A2829,日期设置!B$2)</f>
        <v>100</v>
      </c>
      <c r="G2829" s="18" t="str">
        <f t="shared" si="89"/>
        <v>4.50 + 2.50</v>
      </c>
      <c r="H2829" s="27">
        <f>[1]!b_dq_pctchange($A2829,日期设置!$B$2,1)/100</f>
        <v>0</v>
      </c>
      <c r="I2829" s="26">
        <f>[1]!b_pq_pctchange(A2829,日期设置!$B$4,日期设置!$B$2,1)</f>
        <v>0</v>
      </c>
      <c r="J2829" s="26">
        <f>[1]!b_pq_pctchange(A2829,日期设置!$C$4,日期设置!$B$2,1)</f>
        <v>0</v>
      </c>
      <c r="K2829" s="52">
        <f>[1]!b_dq_amount($A2829,日期设置!B$2,2,10000)</f>
        <v>0</v>
      </c>
      <c r="L2829" s="26">
        <f>[1]!b_info_latestpar(A2829,日期设置!$B$2)</f>
        <v>100</v>
      </c>
      <c r="M2829" s="6">
        <f>[1]!b_info_outstandingbalance($A2829,日期设置!B$2)</f>
        <v>10</v>
      </c>
      <c r="N2829" s="7" t="str">
        <f>[1]!b_info_latestissurercreditrating2(A2829,日期设置!$B$2,"102","1")</f>
        <v>AAA</v>
      </c>
      <c r="O2829" s="8">
        <v>5.5</v>
      </c>
      <c r="P2829" s="9" t="str">
        <f>[1]!b_info_repurchasedate(A2829)</f>
        <v>2023-09-21</v>
      </c>
      <c r="Q2829" s="8" t="s">
        <v>20826</v>
      </c>
      <c r="R2829" s="2" t="str">
        <f>IF((--IF(P2829=0,Q2829,P2829))&gt;(--日期设置!$B$2),IF(P2829=0,Q2829,P2829),Q2829)</f>
        <v>2023-09-21</v>
      </c>
      <c r="S2829" s="31" t="s">
        <v>17255</v>
      </c>
      <c r="T2829" s="8">
        <f>[1]!b_anal_ptmyear($A2829,日期设置!$B$2)</f>
        <v>4.5013698630136982</v>
      </c>
      <c r="U2829" s="8">
        <f>[1]!b_anal_termifexercise($A2829,日期设置!B$2)</f>
        <v>2.5013698630136987</v>
      </c>
      <c r="V2829" s="10">
        <f>[1]!b_dq_dirtyprice(A2829,日期设置!$B$2)</f>
        <v>102.74250000000001</v>
      </c>
      <c r="W2829" s="11">
        <f>IF(U2829=0,ROUNDUP((Q2829-日期设置!$B$2)/365,0),ROUNDUP((R2829-日期设置!$B$2)/365,0))</f>
        <v>3</v>
      </c>
      <c r="X2829" s="18">
        <f>_xlfn.IFNA(VLOOKUP(A2829,过往入选债券!A:D,4,0),2)</f>
        <v>2</v>
      </c>
      <c r="Y2829">
        <f>_xlfn.IFNA(VLOOKUP(C2829,[2]Sheet1!$A:$A,1,0),3)</f>
        <v>3</v>
      </c>
    </row>
    <row r="2830" spans="1:25" hidden="1" x14ac:dyDescent="0.2">
      <c r="A2830" s="21" t="s">
        <v>7662</v>
      </c>
      <c r="B2830" s="21" t="s">
        <v>7663</v>
      </c>
      <c r="C2830" s="37" t="s">
        <v>5030</v>
      </c>
      <c r="D2830" s="26" t="str">
        <f>[1]!b_calc_yield(A2830,日期设置!$B$2,F2830,1,R2830,1,O2830,L2830,S2830,)</f>
        <v>Fetching...</v>
      </c>
      <c r="E2830" s="26">
        <f t="shared" si="88"/>
        <v>3.9059827300414796</v>
      </c>
      <c r="F2830" s="18">
        <f>[1]!b_dq_cleanprice($A2830,日期设置!B$2)</f>
        <v>100.2893</v>
      </c>
      <c r="G2830" s="18" t="str">
        <f t="shared" si="89"/>
        <v>0.71 + 0</v>
      </c>
      <c r="H2830" s="27">
        <f>[1]!b_dq_pctchange($A2830,日期设置!$B$2,1)/100</f>
        <v>0</v>
      </c>
      <c r="I2830" s="26">
        <f>[1]!b_pq_pctchange(A2830,日期设置!$B$4,日期设置!$B$2,1)</f>
        <v>-0.24101874435500897</v>
      </c>
      <c r="J2830" s="26">
        <f>[1]!b_pq_pctchange(A2830,日期设置!$C$4,日期设置!$B$2,1)</f>
        <v>-0.42574274137420148</v>
      </c>
      <c r="K2830" s="52">
        <f>[1]!b_dq_amount($A2830,日期设置!B$2,2,10000)</f>
        <v>0</v>
      </c>
      <c r="L2830" s="26">
        <f>[1]!b_info_latestpar(A2830,日期设置!$B$2)</f>
        <v>100</v>
      </c>
      <c r="M2830" s="6">
        <f>[1]!b_info_outstandingbalance($A2830,日期设置!B$2)</f>
        <v>8</v>
      </c>
      <c r="N2830" s="7" t="str">
        <f>[1]!b_info_latestissurercreditrating2(A2830,日期设置!$B$2,"102","1")</f>
        <v>AA+</v>
      </c>
      <c r="O2830" s="8">
        <v>6</v>
      </c>
      <c r="P2830" s="9">
        <f>[1]!b_info_repurchasedate(A2830)</f>
        <v>0</v>
      </c>
      <c r="Q2830" s="8" t="s">
        <v>16453</v>
      </c>
      <c r="R2830" s="2" t="str">
        <f>IF((--IF(P2830=0,Q2830,P2830))&gt;(--日期设置!$B$2),IF(P2830=0,Q2830,P2830),Q2830)</f>
        <v>2021-12-07</v>
      </c>
      <c r="S2830" s="2" t="s">
        <v>18140</v>
      </c>
      <c r="T2830" s="8">
        <f>[1]!b_anal_ptmyear($A2830,日期设置!$B$2)</f>
        <v>0.71232876712328763</v>
      </c>
      <c r="U2830" s="8">
        <f>[1]!b_anal_termifexercise($A2830,日期设置!B$2)</f>
        <v>0</v>
      </c>
      <c r="V2830" s="10">
        <f>[1]!b_dq_dirtyprice(A2830,日期设置!$B$2)</f>
        <v>102.0153</v>
      </c>
      <c r="W2830" s="11">
        <f>IF(U2830=0,ROUNDUP((Q2830-日期设置!$B$2)/365,0),ROUNDUP((R2830-日期设置!$B$2)/365,0))</f>
        <v>1</v>
      </c>
      <c r="X2830" s="18">
        <f>_xlfn.IFNA(VLOOKUP(A2830,过往入选债券!A:D,4,0),2)</f>
        <v>2</v>
      </c>
      <c r="Y2830">
        <f>_xlfn.IFNA(VLOOKUP(C2830,[2]Sheet1!$A:$A,1,0),3)</f>
        <v>3</v>
      </c>
    </row>
    <row r="2831" spans="1:25" hidden="1" x14ac:dyDescent="0.2">
      <c r="A2831" s="21" t="s">
        <v>2109</v>
      </c>
      <c r="B2831" s="21" t="s">
        <v>2110</v>
      </c>
      <c r="C2831" s="37" t="s">
        <v>139</v>
      </c>
      <c r="D2831" s="26" t="str">
        <f>[1]!b_calc_yield(A2831,日期设置!$B$2,F2831,1,R2831,1,O2831,L2831,S2831,)</f>
        <v>Fetching...</v>
      </c>
      <c r="E2831" s="26">
        <f t="shared" si="88"/>
        <v>7.9202283443176258</v>
      </c>
      <c r="F2831" s="18">
        <f>[1]!b_dq_cleanprice($A2831,日期设置!B$2)</f>
        <v>103.47580000000001</v>
      </c>
      <c r="G2831" s="18" t="str">
        <f t="shared" si="89"/>
        <v>2.49 + 1.49</v>
      </c>
      <c r="H2831" s="27">
        <f>[1]!b_dq_pctchange($A2831,日期设置!$B$2,1)/100</f>
        <v>0</v>
      </c>
      <c r="I2831" s="26">
        <f>[1]!b_pq_pctchange(A2831,日期设置!$B$4,日期设置!$B$2,1)</f>
        <v>0.18638056684866736</v>
      </c>
      <c r="J2831" s="26">
        <f>[1]!b_pq_pctchange(A2831,日期设置!$C$4,日期设置!$B$2,1)</f>
        <v>-6.2294584813831266E-2</v>
      </c>
      <c r="K2831" s="52">
        <f>[1]!b_dq_amount($A2831,日期设置!B$2,2,10000)</f>
        <v>0</v>
      </c>
      <c r="L2831" s="26">
        <f>[1]!b_info_latestpar(A2831,日期设置!$B$2)</f>
        <v>100</v>
      </c>
      <c r="M2831" s="6">
        <f>[1]!b_info_outstandingbalance($A2831,日期设置!B$2)</f>
        <v>5</v>
      </c>
      <c r="N2831" s="7">
        <f>[1]!b_info_latestissurercreditrating2(A2831,日期设置!$B$2,"102","1")</f>
        <v>0</v>
      </c>
      <c r="O2831" s="8">
        <v>8</v>
      </c>
      <c r="P2831" s="9" t="str">
        <f>[1]!b_info_repurchasedate(A2831)</f>
        <v>2022-09-20</v>
      </c>
      <c r="Q2831" s="8" t="s">
        <v>16380</v>
      </c>
      <c r="R2831" s="2" t="str">
        <f>IF((--IF(P2831=0,Q2831,P2831))&gt;(--日期设置!$B$2),IF(P2831=0,Q2831,P2831),Q2831)</f>
        <v>2022-09-20</v>
      </c>
      <c r="S2831" s="2" t="s">
        <v>18156</v>
      </c>
      <c r="T2831" s="8">
        <f>[1]!b_anal_ptmyear($A2831,日期设置!$B$2)</f>
        <v>2.4986301369863013</v>
      </c>
      <c r="U2831" s="8">
        <f>[1]!b_anal_termifexercise($A2831,日期设置!B$2)</f>
        <v>1.4986301369863013</v>
      </c>
      <c r="V2831" s="10">
        <f>[1]!b_dq_dirtyprice(A2831,日期设置!$B$2)</f>
        <v>107.4868</v>
      </c>
      <c r="W2831" s="11">
        <f>IF(U2831=0,ROUNDUP((Q2831-日期设置!$B$2)/365,0),ROUNDUP((R2831-日期设置!$B$2)/365,0))</f>
        <v>2</v>
      </c>
      <c r="X2831" s="18">
        <f>_xlfn.IFNA(VLOOKUP(A2831,过往入选债券!A:D,4,0),2)</f>
        <v>2</v>
      </c>
      <c r="Y2831">
        <f>_xlfn.IFNA(VLOOKUP(C2831,[2]Sheet1!$A:$A,1,0),3)</f>
        <v>3</v>
      </c>
    </row>
    <row r="2832" spans="1:25" hidden="1" x14ac:dyDescent="0.2">
      <c r="A2832" s="28" t="s">
        <v>21900</v>
      </c>
      <c r="B2832" s="28" t="s">
        <v>22103</v>
      </c>
      <c r="C2832" s="39" t="s">
        <v>5634</v>
      </c>
      <c r="D2832" s="26" t="str">
        <f>[1]!b_calc_yield(A2832,日期设置!$B$2,F2832,1,R2832,1,O2832,L2832,S2832,)</f>
        <v>Fetching...</v>
      </c>
      <c r="E2832" s="26">
        <f t="shared" si="88"/>
        <v>25.505666218936241</v>
      </c>
      <c r="F2832" s="18">
        <f>[1]!b_dq_cleanprice($A2832,日期设置!B$2)</f>
        <v>100</v>
      </c>
      <c r="G2832" s="18" t="str">
        <f t="shared" si="89"/>
        <v>6.71 + 4.72</v>
      </c>
      <c r="H2832" s="27">
        <f>[1]!b_dq_pctchange($A2832,日期设置!$B$2,1)/100</f>
        <v>0</v>
      </c>
      <c r="I2832" s="26">
        <f>[1]!b_pq_pctchange(A2832,日期设置!$B$4,日期设置!$B$2,1)</f>
        <v>0</v>
      </c>
      <c r="J2832" s="26">
        <f>[1]!b_pq_pctchange(A2832,日期设置!$C$4,日期设置!$B$2,1)</f>
        <v>0</v>
      </c>
      <c r="K2832" s="52">
        <f>[1]!b_dq_amount($A2832,日期设置!B$2,2,10000)</f>
        <v>0</v>
      </c>
      <c r="L2832" s="26">
        <f>[1]!b_info_latestpar(A2832,日期设置!$B$2)</f>
        <v>100</v>
      </c>
      <c r="M2832" s="6">
        <f>[1]!b_info_outstandingbalance($A2832,日期设置!B$2)</f>
        <v>15</v>
      </c>
      <c r="N2832" s="7" t="str">
        <f>[1]!b_info_latestissurercreditrating2(A2832,日期设置!$B$2,"102","1")</f>
        <v>AA</v>
      </c>
      <c r="O2832" s="43">
        <v>5.49</v>
      </c>
      <c r="P2832" s="9" t="str">
        <f>[1]!b_info_repurchasedate(A2832)</f>
        <v>2025-12-09</v>
      </c>
      <c r="Q2832" s="31" t="s">
        <v>22170</v>
      </c>
      <c r="R2832" s="2" t="str">
        <f>IF((--IF(P2832=0,Q2832,P2832))&gt;(--日期设置!$B$2),IF(P2832=0,Q2832,P2832),Q2832)</f>
        <v>2025-12-09</v>
      </c>
      <c r="S2832" s="31" t="s">
        <v>16478</v>
      </c>
      <c r="T2832" s="8">
        <f>[1]!b_anal_ptmyear($A2832,日期设置!$B$2)</f>
        <v>6.7178082191780826</v>
      </c>
      <c r="U2832" s="8">
        <f>[1]!b_anal_termifexercise($A2832,日期设置!B$2)</f>
        <v>4.720547945205479</v>
      </c>
      <c r="V2832" s="10">
        <f>[1]!b_dq_dirtyprice(A2832,日期设置!$B$2)</f>
        <v>101.5492</v>
      </c>
      <c r="W2832" s="11">
        <f>IF(U2832=0,ROUNDUP((Q2832-日期设置!$B$2)/365,0),ROUNDUP((R2832-日期设置!$B$2)/365,0))</f>
        <v>5</v>
      </c>
      <c r="X2832" s="18">
        <f>_xlfn.IFNA(VLOOKUP(A2832,过往入选债券!A:D,4,0),2)</f>
        <v>2</v>
      </c>
      <c r="Y2832">
        <f>_xlfn.IFNA(VLOOKUP(C2832,[2]Sheet1!$A:$A,1,0),3)</f>
        <v>3</v>
      </c>
    </row>
    <row r="2833" spans="1:25" hidden="1" x14ac:dyDescent="0.2">
      <c r="A2833" s="21" t="s">
        <v>15428</v>
      </c>
      <c r="B2833" s="21" t="s">
        <v>15429</v>
      </c>
      <c r="C2833" s="37" t="s">
        <v>10002</v>
      </c>
      <c r="D2833" s="26" t="str">
        <f>[1]!b_calc_yield(A2833,日期设置!$B$2,F2833,1,R2833,1,O2833,L2833,S2833,)</f>
        <v>Fetching...</v>
      </c>
      <c r="E2833" s="26">
        <f t="shared" si="88"/>
        <v>28.634524577546362</v>
      </c>
      <c r="F2833" s="18">
        <f>[1]!b_dq_cleanprice($A2833,日期设置!B$2)</f>
        <v>103.4021</v>
      </c>
      <c r="G2833" s="18" t="str">
        <f t="shared" si="89"/>
        <v>5.45 + 0</v>
      </c>
      <c r="H2833" s="27">
        <f>[1]!b_dq_pctchange($A2833,日期设置!$B$2,1)/100</f>
        <v>0</v>
      </c>
      <c r="I2833" s="26">
        <f>[1]!b_pq_pctchange(A2833,日期设置!$B$4,日期设置!$B$2,1)</f>
        <v>0</v>
      </c>
      <c r="J2833" s="26">
        <f>[1]!b_pq_pctchange(A2833,日期设置!$C$4,日期设置!$B$2,1)</f>
        <v>1.5388618844208874</v>
      </c>
      <c r="K2833" s="52">
        <f>[1]!b_dq_amount($A2833,日期设置!B$2,2,10000)</f>
        <v>0</v>
      </c>
      <c r="L2833" s="26">
        <f>[1]!b_info_latestpar(A2833,日期设置!$B$2)</f>
        <v>100</v>
      </c>
      <c r="M2833" s="6">
        <f>[1]!b_info_outstandingbalance($A2833,日期设置!B$2)</f>
        <v>5.3</v>
      </c>
      <c r="N2833" s="7" t="str">
        <f>[1]!b_info_latestissurercreditrating2(A2833,日期设置!$B$2,"102","1")</f>
        <v>AA</v>
      </c>
      <c r="O2833" s="8">
        <v>6.23</v>
      </c>
      <c r="P2833" s="9">
        <f>[1]!b_info_repurchasedate(A2833)</f>
        <v>0</v>
      </c>
      <c r="Q2833" s="8" t="s">
        <v>17378</v>
      </c>
      <c r="R2833" s="2" t="str">
        <f>IF((--IF(P2833=0,Q2833,P2833))&gt;(--日期设置!$B$2),IF(P2833=0,Q2833,P2833),Q2833)</f>
        <v>2026-09-04</v>
      </c>
      <c r="S2833" s="2" t="s">
        <v>18427</v>
      </c>
      <c r="T2833" s="8">
        <f>[1]!b_anal_ptmyear($A2833,日期设置!$B$2)</f>
        <v>5.4547945205479449</v>
      </c>
      <c r="U2833" s="8">
        <f>[1]!b_anal_termifexercise($A2833,日期设置!B$2)</f>
        <v>0</v>
      </c>
      <c r="V2833" s="10">
        <f>[1]!b_dq_dirtyprice(A2833,日期设置!$B$2)</f>
        <v>106.7987</v>
      </c>
      <c r="W2833" s="11">
        <f>IF(U2833=0,ROUNDUP((Q2833-日期设置!$B$2)/365,0),ROUNDUP((R2833-日期设置!$B$2)/365,0))</f>
        <v>6</v>
      </c>
      <c r="X2833" s="18">
        <f>_xlfn.IFNA(VLOOKUP(A2833,过往入选债券!A:D,4,0),2)</f>
        <v>2</v>
      </c>
      <c r="Y2833">
        <f>_xlfn.IFNA(VLOOKUP(C2833,[2]Sheet1!$A:$A,1,0),3)</f>
        <v>3</v>
      </c>
    </row>
    <row r="2834" spans="1:25" hidden="1" x14ac:dyDescent="0.2">
      <c r="A2834" s="21" t="s">
        <v>8435</v>
      </c>
      <c r="B2834" s="21" t="s">
        <v>8436</v>
      </c>
      <c r="C2834" s="37" t="s">
        <v>151</v>
      </c>
      <c r="D2834" s="26" t="str">
        <f>[1]!b_calc_yield(A2834,日期设置!$B$2,F2834,1,R2834,1,O2834,L2834,S2834,)</f>
        <v>Fetching...</v>
      </c>
      <c r="E2834" s="26">
        <f t="shared" si="88"/>
        <v>16.151797195517737</v>
      </c>
      <c r="F2834" s="18">
        <f>[1]!b_dq_cleanprice($A2834,日期设置!B$2)</f>
        <v>99.622799999999998</v>
      </c>
      <c r="G2834" s="18" t="str">
        <f t="shared" si="89"/>
        <v>3.08 + 0</v>
      </c>
      <c r="H2834" s="27">
        <f>[1]!b_dq_pctchange($A2834,日期设置!$B$2,1)/100</f>
        <v>0</v>
      </c>
      <c r="I2834" s="26">
        <f>[1]!b_pq_pctchange(A2834,日期设置!$B$4,日期设置!$B$2,1)</f>
        <v>-1.7159273535177348</v>
      </c>
      <c r="J2834" s="26">
        <f>[1]!b_pq_pctchange(A2834,日期设置!$C$4,日期设置!$B$2,1)</f>
        <v>-1.7159273535177348</v>
      </c>
      <c r="K2834" s="52">
        <f>[1]!b_dq_amount($A2834,日期设置!B$2,2,10000)</f>
        <v>0</v>
      </c>
      <c r="L2834" s="26">
        <f>[1]!b_info_latestpar(A2834,日期设置!$B$2)</f>
        <v>100</v>
      </c>
      <c r="M2834" s="6">
        <f>[1]!b_info_outstandingbalance($A2834,日期设置!B$2)</f>
        <v>10</v>
      </c>
      <c r="N2834" s="7" t="str">
        <f>[1]!b_info_latestissurercreditrating2(A2834,日期设置!$B$2,"102","1")</f>
        <v>AA+</v>
      </c>
      <c r="O2834" s="8">
        <v>5.35</v>
      </c>
      <c r="P2834" s="9">
        <f>[1]!b_info_repurchasedate(A2834)</f>
        <v>0</v>
      </c>
      <c r="Q2834" s="8" t="s">
        <v>16086</v>
      </c>
      <c r="R2834" s="2" t="str">
        <f>IF((--IF(P2834=0,Q2834,P2834))&gt;(--日期设置!$B$2),IF(P2834=0,Q2834,P2834),Q2834)</f>
        <v>2024-04-22</v>
      </c>
      <c r="S2834" s="2" t="s">
        <v>17871</v>
      </c>
      <c r="T2834" s="8">
        <f>[1]!b_anal_ptmyear($A2834,日期设置!$B$2)</f>
        <v>3.0849315068493151</v>
      </c>
      <c r="U2834" s="8">
        <f>[1]!b_anal_termifexercise($A2834,日期设置!B$2)</f>
        <v>0</v>
      </c>
      <c r="V2834" s="10">
        <f>[1]!b_dq_dirtyprice(A2834,日期设置!$B$2)</f>
        <v>104.5184</v>
      </c>
      <c r="W2834" s="11">
        <f>IF(U2834=0,ROUNDUP((Q2834-日期设置!$B$2)/365,0),ROUNDUP((R2834-日期设置!$B$2)/365,0))</f>
        <v>4</v>
      </c>
      <c r="X2834" s="18">
        <f>_xlfn.IFNA(VLOOKUP(A2834,过往入选债券!A:D,4,0),2)</f>
        <v>2</v>
      </c>
      <c r="Y2834">
        <f>_xlfn.IFNA(VLOOKUP(C2834,[2]Sheet1!$A:$A,1,0),3)</f>
        <v>3</v>
      </c>
    </row>
    <row r="2835" spans="1:25" hidden="1" x14ac:dyDescent="0.2">
      <c r="A2835" s="21" t="s">
        <v>8499</v>
      </c>
      <c r="B2835" s="21" t="s">
        <v>8500</v>
      </c>
      <c r="C2835" s="37" t="s">
        <v>152</v>
      </c>
      <c r="D2835" s="26" t="str">
        <f>[1]!b_calc_yield(A2835,日期设置!$B$2,F2835,1,R2835,1,O2835,L2835,S2835,)</f>
        <v>Fetching...</v>
      </c>
      <c r="E2835" s="26">
        <f t="shared" si="88"/>
        <v>0.57076855710203045</v>
      </c>
      <c r="F2835" s="18">
        <f>[1]!b_dq_cleanprice($A2835,日期设置!B$2)</f>
        <v>100.01130000000001</v>
      </c>
      <c r="G2835" s="18" t="str">
        <f t="shared" si="89"/>
        <v>0.10 + 0</v>
      </c>
      <c r="H2835" s="27">
        <f>[1]!b_dq_pctchange($A2835,日期设置!$B$2,1)/100</f>
        <v>0</v>
      </c>
      <c r="I2835" s="26">
        <f>[1]!b_pq_pctchange(A2835,日期设置!$B$4,日期设置!$B$2,1)</f>
        <v>0</v>
      </c>
      <c r="J2835" s="26">
        <f>[1]!b_pq_pctchange(A2835,日期设置!$C$4,日期设置!$B$2,1)</f>
        <v>0</v>
      </c>
      <c r="K2835" s="52">
        <f>[1]!b_dq_amount($A2835,日期设置!B$2,2,10000)</f>
        <v>0</v>
      </c>
      <c r="L2835" s="26">
        <f>[1]!b_info_latestpar(A2835,日期设置!$B$2)</f>
        <v>100</v>
      </c>
      <c r="M2835" s="6">
        <f>[1]!b_info_outstandingbalance($A2835,日期设置!B$2)</f>
        <v>4</v>
      </c>
      <c r="N2835" s="7" t="str">
        <f>[1]!b_info_latestissurercreditrating2(A2835,日期设置!$B$2,"102","1")</f>
        <v>AA+</v>
      </c>
      <c r="O2835" s="8">
        <v>5.88</v>
      </c>
      <c r="P2835" s="9">
        <f>[1]!b_info_repurchasedate(A2835)</f>
        <v>0</v>
      </c>
      <c r="Q2835" s="8" t="s">
        <v>16178</v>
      </c>
      <c r="R2835" s="2" t="str">
        <f>IF((--IF(P2835=0,Q2835,P2835))&gt;(--日期设置!$B$2),IF(P2835=0,Q2835,P2835),Q2835)</f>
        <v>2021-04-29</v>
      </c>
      <c r="S2835" s="2" t="s">
        <v>17967</v>
      </c>
      <c r="T2835" s="8">
        <f>[1]!b_anal_ptmyear($A2835,日期设置!$B$2)</f>
        <v>0.10410958904109589</v>
      </c>
      <c r="U2835" s="8">
        <f>[1]!b_anal_termifexercise($A2835,日期设置!B$2)</f>
        <v>0</v>
      </c>
      <c r="V2835" s="10">
        <f>[1]!b_dq_dirtyprice(A2835,日期设置!$B$2)</f>
        <v>105.2791</v>
      </c>
      <c r="W2835" s="11">
        <f>IF(U2835=0,ROUNDUP((Q2835-日期设置!$B$2)/365,0),ROUNDUP((R2835-日期设置!$B$2)/365,0))</f>
        <v>1</v>
      </c>
      <c r="X2835" s="18">
        <f>_xlfn.IFNA(VLOOKUP(A2835,过往入选债券!A:D,4,0),2)</f>
        <v>2</v>
      </c>
      <c r="Y2835">
        <f>_xlfn.IFNA(VLOOKUP(C2835,[2]Sheet1!$A:$A,1,0),3)</f>
        <v>3</v>
      </c>
    </row>
    <row r="2836" spans="1:25" hidden="1" x14ac:dyDescent="0.2">
      <c r="A2836" s="21" t="s">
        <v>3994</v>
      </c>
      <c r="B2836" s="21" t="s">
        <v>3995</v>
      </c>
      <c r="C2836" s="37" t="s">
        <v>6</v>
      </c>
      <c r="D2836" s="26" t="str">
        <f>[1]!b_calc_yield(A2836,日期设置!$B$2,F2836,1,R2836,1,O2836,L2836,S2836,)</f>
        <v>Fetching...</v>
      </c>
      <c r="E2836" s="26">
        <f t="shared" si="88"/>
        <v>5.2265851015864895</v>
      </c>
      <c r="F2836" s="18">
        <f>[1]!b_dq_cleanprice($A2836,日期设置!B$2)</f>
        <v>99.361999999999995</v>
      </c>
      <c r="G2836" s="18" t="str">
        <f t="shared" si="89"/>
        <v>1.95 + 0.95</v>
      </c>
      <c r="H2836" s="27">
        <f>[1]!b_dq_pctchange($A2836,日期设置!$B$2,1)/100</f>
        <v>0</v>
      </c>
      <c r="I2836" s="26">
        <f>[1]!b_pq_pctchange(A2836,日期设置!$B$4,日期设置!$B$2,1)</f>
        <v>0</v>
      </c>
      <c r="J2836" s="26">
        <f>[1]!b_pq_pctchange(A2836,日期设置!$C$4,日期设置!$B$2,1)</f>
        <v>0</v>
      </c>
      <c r="K2836" s="52">
        <f>[1]!b_dq_amount($A2836,日期设置!B$2,2,10000)</f>
        <v>0</v>
      </c>
      <c r="L2836" s="26">
        <f>[1]!b_info_latestpar(A2836,日期设置!$B$2)</f>
        <v>100</v>
      </c>
      <c r="M2836" s="6">
        <f>[1]!b_info_outstandingbalance($A2836,日期设置!B$2)</f>
        <v>10</v>
      </c>
      <c r="N2836" s="7">
        <f>[1]!b_info_latestissurercreditrating2(A2836,日期设置!$B$2,"102","1")</f>
        <v>0</v>
      </c>
      <c r="O2836" s="8">
        <v>4.79</v>
      </c>
      <c r="P2836" s="9" t="str">
        <f>[1]!b_info_repurchasedate(A2836)</f>
        <v>2022-03-05</v>
      </c>
      <c r="Q2836" s="8" t="s">
        <v>17100</v>
      </c>
      <c r="R2836" s="2" t="str">
        <f>IF((--IF(P2836=0,Q2836,P2836))&gt;(--日期设置!$B$2),IF(P2836=0,Q2836,P2836),Q2836)</f>
        <v>2022-03-05</v>
      </c>
      <c r="S2836" s="2" t="s">
        <v>18127</v>
      </c>
      <c r="T2836" s="8">
        <f>[1]!b_anal_ptmyear($A2836,日期设置!$B$2)</f>
        <v>1.9534246575342467</v>
      </c>
      <c r="U2836" s="8">
        <f>[1]!b_anal_termifexercise($A2836,日期设置!B$2)</f>
        <v>0.95342465753424654</v>
      </c>
      <c r="V2836" s="10">
        <f>[1]!b_dq_dirtyprice(A2836,日期设置!$B$2)</f>
        <v>99.585099999999997</v>
      </c>
      <c r="W2836" s="11">
        <f>IF(U2836=0,ROUNDUP((Q2836-日期设置!$B$2)/365,0),ROUNDUP((R2836-日期设置!$B$2)/365,0))</f>
        <v>1</v>
      </c>
      <c r="X2836" s="18" t="str">
        <f>_xlfn.IFNA(VLOOKUP(A2836,过往入选债券!A:D,4,0),2)</f>
        <v>否</v>
      </c>
      <c r="Y2836" t="str">
        <f>_xlfn.IFNA(VLOOKUP(C2836,[2]Sheet1!$A:$A,1,0),3)</f>
        <v>冀中能源集团有限责任公司</v>
      </c>
    </row>
    <row r="2837" spans="1:25" hidden="1" x14ac:dyDescent="0.2">
      <c r="A2837" s="21" t="s">
        <v>1455</v>
      </c>
      <c r="B2837" s="21" t="s">
        <v>1456</v>
      </c>
      <c r="C2837" s="37" t="s">
        <v>1457</v>
      </c>
      <c r="D2837" s="26" t="str">
        <f>[1]!b_calc_yield(A2837,日期设置!$B$2,F2837,1,R2837,1,O2837,L2837,S2837,)</f>
        <v>Fetching...</v>
      </c>
      <c r="E2837" s="26">
        <f t="shared" si="88"/>
        <v>5.2773049009945394</v>
      </c>
      <c r="F2837" s="18">
        <f>[1]!b_dq_cleanprice($A2837,日期设置!B$2)</f>
        <v>100.88590000000001</v>
      </c>
      <c r="G2837" s="18" t="str">
        <f t="shared" si="89"/>
        <v>1.02 + 0</v>
      </c>
      <c r="H2837" s="27">
        <f>[1]!b_dq_pctchange($A2837,日期设置!$B$2,1)/100</f>
        <v>0</v>
      </c>
      <c r="I2837" s="26">
        <f>[1]!b_pq_pctchange(A2837,日期设置!$B$4,日期设置!$B$2,1)</f>
        <v>0</v>
      </c>
      <c r="J2837" s="26">
        <f>[1]!b_pq_pctchange(A2837,日期设置!$C$4,日期设置!$B$2,1)</f>
        <v>0</v>
      </c>
      <c r="K2837" s="52">
        <f>[1]!b_dq_amount($A2837,日期设置!B$2,2,10000)</f>
        <v>0</v>
      </c>
      <c r="L2837" s="26">
        <f>[1]!b_info_latestpar(A2837,日期设置!$B$2)</f>
        <v>100</v>
      </c>
      <c r="M2837" s="6">
        <f>[1]!b_info_outstandingbalance($A2837,日期设置!B$2)</f>
        <v>10</v>
      </c>
      <c r="N2837" s="7">
        <f>[1]!b_info_latestissurercreditrating2(A2837,日期设置!$B$2,"102","1")</f>
        <v>0</v>
      </c>
      <c r="O2837" s="8">
        <v>6.4</v>
      </c>
      <c r="P2837" s="9">
        <f>[1]!b_info_repurchasedate(A2837)</f>
        <v>0</v>
      </c>
      <c r="Q2837" s="8" t="s">
        <v>16055</v>
      </c>
      <c r="R2837" s="2" t="str">
        <f>IF((--IF(P2837=0,Q2837,P2837))&gt;(--日期设置!$B$2),IF(P2837=0,Q2837,P2837),Q2837)</f>
        <v>2022-03-30</v>
      </c>
      <c r="S2837" s="2" t="s">
        <v>17841</v>
      </c>
      <c r="T2837" s="8">
        <f>[1]!b_anal_ptmyear($A2837,日期设置!$B$2)</f>
        <v>1.021917808219178</v>
      </c>
      <c r="U2837" s="8">
        <f>[1]!b_anal_termifexercise($A2837,日期设置!B$2)</f>
        <v>0</v>
      </c>
      <c r="V2837" s="10">
        <f>[1]!b_dq_dirtyprice(A2837,日期设置!$B$2)</f>
        <v>107.1456</v>
      </c>
      <c r="W2837" s="11">
        <f>IF(U2837=0,ROUNDUP((Q2837-日期设置!$B$2)/365,0),ROUNDUP((R2837-日期设置!$B$2)/365,0))</f>
        <v>2</v>
      </c>
      <c r="X2837" s="18">
        <f>_xlfn.IFNA(VLOOKUP(A2837,过往入选债券!A:D,4,0),2)</f>
        <v>2</v>
      </c>
      <c r="Y2837">
        <f>_xlfn.IFNA(VLOOKUP(C2837,[2]Sheet1!$A:$A,1,0),3)</f>
        <v>3</v>
      </c>
    </row>
    <row r="2838" spans="1:25" hidden="1" x14ac:dyDescent="0.2">
      <c r="A2838" s="21" t="s">
        <v>14728</v>
      </c>
      <c r="B2838" s="21" t="s">
        <v>14729</v>
      </c>
      <c r="C2838" s="37" t="s">
        <v>14626</v>
      </c>
      <c r="D2838" s="26" t="str">
        <f>[1]!b_calc_yield(A2838,日期设置!$B$2,F2838,1,R2838,1,O2838,L2838,S2838,)</f>
        <v>Fetching...</v>
      </c>
      <c r="E2838" s="26">
        <f t="shared" si="88"/>
        <v>24.1114482386388</v>
      </c>
      <c r="F2838" s="18">
        <f>[1]!b_dq_cleanprice($A2838,日期设置!B$2)</f>
        <v>103.9448</v>
      </c>
      <c r="G2838" s="18" t="str">
        <f t="shared" si="89"/>
        <v>4.57 + 0</v>
      </c>
      <c r="H2838" s="27">
        <f>[1]!b_dq_pctchange($A2838,日期设置!$B$2,1)/100</f>
        <v>0</v>
      </c>
      <c r="I2838" s="26">
        <f>[1]!b_pq_pctchange(A2838,日期设置!$B$4,日期设置!$B$2,1)</f>
        <v>0</v>
      </c>
      <c r="J2838" s="26">
        <f>[1]!b_pq_pctchange(A2838,日期设置!$C$4,日期设置!$B$2,1)</f>
        <v>0</v>
      </c>
      <c r="K2838" s="52">
        <f>[1]!b_dq_amount($A2838,日期设置!B$2,2,10000)</f>
        <v>0</v>
      </c>
      <c r="L2838" s="26">
        <f>[1]!b_info_latestpar(A2838,日期设置!$B$2)</f>
        <v>100</v>
      </c>
      <c r="M2838" s="6">
        <f>[1]!b_info_outstandingbalance($A2838,日期设置!B$2)</f>
        <v>6</v>
      </c>
      <c r="N2838" s="7" t="str">
        <f>[1]!b_info_latestissurercreditrating2(A2838,日期设置!$B$2,"102","1")</f>
        <v>AA</v>
      </c>
      <c r="O2838" s="8">
        <v>6.49</v>
      </c>
      <c r="P2838" s="9">
        <f>[1]!b_info_repurchasedate(A2838)</f>
        <v>0</v>
      </c>
      <c r="Q2838" s="8" t="s">
        <v>17648</v>
      </c>
      <c r="R2838" s="2" t="str">
        <f>IF((--IF(P2838=0,Q2838,P2838))&gt;(--日期设置!$B$2),IF(P2838=0,Q2838,P2838),Q2838)</f>
        <v>2025-10-17</v>
      </c>
      <c r="S2838" s="2" t="s">
        <v>17935</v>
      </c>
      <c r="T2838" s="8">
        <f>[1]!b_anal_ptmyear($A2838,日期设置!$B$2)</f>
        <v>4.5726027397260278</v>
      </c>
      <c r="U2838" s="8">
        <f>[1]!b_anal_termifexercise($A2838,日期设置!B$2)</f>
        <v>0</v>
      </c>
      <c r="V2838" s="10">
        <f>[1]!b_dq_dirtyprice(A2838,日期设置!$B$2)</f>
        <v>106.7186</v>
      </c>
      <c r="W2838" s="11">
        <f>IF(U2838=0,ROUNDUP((Q2838-日期设置!$B$2)/365,0),ROUNDUP((R2838-日期设置!$B$2)/365,0))</f>
        <v>5</v>
      </c>
      <c r="X2838" s="18">
        <f>_xlfn.IFNA(VLOOKUP(A2838,过往入选债券!A:D,4,0),2)</f>
        <v>2</v>
      </c>
      <c r="Y2838">
        <f>_xlfn.IFNA(VLOOKUP(C2838,[2]Sheet1!$A:$A,1,0),3)</f>
        <v>3</v>
      </c>
    </row>
    <row r="2839" spans="1:25" hidden="1" x14ac:dyDescent="0.2">
      <c r="A2839" s="28" t="s">
        <v>19984</v>
      </c>
      <c r="B2839" s="28" t="s">
        <v>19985</v>
      </c>
      <c r="C2839" s="38" t="s">
        <v>12886</v>
      </c>
      <c r="D2839" s="26" t="str">
        <f>[1]!b_calc_yield(A2839,日期设置!$B$2,F2839,1,R2839,1,O2839,L2839,S2839,)</f>
        <v>Fetching...</v>
      </c>
      <c r="E2839" s="26">
        <f t="shared" si="88"/>
        <v>23.619645290668622</v>
      </c>
      <c r="F2839" s="18">
        <f>[1]!b_dq_cleanprice($A2839,日期设置!B$2)</f>
        <v>100</v>
      </c>
      <c r="G2839" s="18" t="str">
        <f t="shared" si="89"/>
        <v>6.43 + 4.43</v>
      </c>
      <c r="H2839" s="27">
        <f>[1]!b_dq_pctchange($A2839,日期设置!$B$2,1)/100</f>
        <v>0</v>
      </c>
      <c r="I2839" s="26">
        <f>[1]!b_pq_pctchange(A2839,日期设置!$B$4,日期设置!$B$2,1)</f>
        <v>0</v>
      </c>
      <c r="J2839" s="26">
        <f>[1]!b_pq_pctchange(A2839,日期设置!$C$4,日期设置!$B$2,1)</f>
        <v>0</v>
      </c>
      <c r="K2839" s="52">
        <f>[1]!b_dq_amount($A2839,日期设置!B$2,2,10000)</f>
        <v>0</v>
      </c>
      <c r="L2839" s="26">
        <f>[1]!b_info_latestpar(A2839,日期设置!$B$2)</f>
        <v>100</v>
      </c>
      <c r="M2839" s="6">
        <f>[1]!b_info_outstandingbalance($A2839,日期设置!B$2)</f>
        <v>6</v>
      </c>
      <c r="N2839" s="7" t="str">
        <f>[1]!b_info_latestissurercreditrating2(A2839,日期设置!$B$2,"102","1")</f>
        <v>AA</v>
      </c>
      <c r="O2839" s="8">
        <v>5.49</v>
      </c>
      <c r="P2839" s="9" t="str">
        <f>[1]!b_info_repurchasedate(A2839)</f>
        <v>2025-08-28</v>
      </c>
      <c r="Q2839" s="8" t="s">
        <v>20028</v>
      </c>
      <c r="R2839" s="2" t="str">
        <f>IF((--IF(P2839=0,Q2839,P2839))&gt;(--日期设置!$B$2),IF(P2839=0,Q2839,P2839),Q2839)</f>
        <v>2025-08-28</v>
      </c>
      <c r="S2839" s="31" t="s">
        <v>19230</v>
      </c>
      <c r="T2839" s="8">
        <f>[1]!b_anal_ptmyear($A2839,日期设置!$B$2)</f>
        <v>6.4356164383561643</v>
      </c>
      <c r="U2839" s="8">
        <f>[1]!b_anal_termifexercise($A2839,日期设置!B$2)</f>
        <v>4.4383561643835616</v>
      </c>
      <c r="V2839" s="10">
        <f>[1]!b_dq_dirtyprice(A2839,日期设置!$B$2)</f>
        <v>103.0985</v>
      </c>
      <c r="W2839" s="11">
        <f>IF(U2839=0,ROUNDUP((Q2839-日期设置!$B$2)/365,0),ROUNDUP((R2839-日期设置!$B$2)/365,0))</f>
        <v>5</v>
      </c>
      <c r="X2839" s="18">
        <f>_xlfn.IFNA(VLOOKUP(A2839,过往入选债券!A:D,4,0),2)</f>
        <v>2</v>
      </c>
      <c r="Y2839">
        <f>_xlfn.IFNA(VLOOKUP(C2839,[2]Sheet1!$A:$A,1,0),3)</f>
        <v>3</v>
      </c>
    </row>
    <row r="2840" spans="1:25" hidden="1" x14ac:dyDescent="0.2">
      <c r="A2840" s="21" t="s">
        <v>13418</v>
      </c>
      <c r="B2840" s="21" t="s">
        <v>13419</v>
      </c>
      <c r="C2840" s="37" t="s">
        <v>1501</v>
      </c>
      <c r="D2840" s="26" t="str">
        <f>[1]!b_calc_yield(A2840,日期设置!$B$2,F2840,1,R2840,1,O2840,L2840,S2840,)</f>
        <v>Fetching...</v>
      </c>
      <c r="E2840" s="26">
        <f t="shared" si="88"/>
        <v>25.722730949361395</v>
      </c>
      <c r="F2840" s="18">
        <f>[1]!b_dq_cleanprice($A2840,日期设置!B$2)</f>
        <v>58.543399999999998</v>
      </c>
      <c r="G2840" s="18" t="str">
        <f t="shared" si="89"/>
        <v>2.50 + 0</v>
      </c>
      <c r="H2840" s="27">
        <f>[1]!b_dq_pctchange($A2840,日期设置!$B$2,1)/100</f>
        <v>0</v>
      </c>
      <c r="I2840" s="26">
        <f>[1]!b_pq_pctchange(A2840,日期设置!$B$4,日期设置!$B$2,1)</f>
        <v>0</v>
      </c>
      <c r="J2840" s="26">
        <f>[1]!b_pq_pctchange(A2840,日期设置!$C$4,日期设置!$B$2,1)</f>
        <v>0</v>
      </c>
      <c r="K2840" s="52">
        <f>[1]!b_dq_amount($A2840,日期设置!B$2,2,10000)</f>
        <v>0</v>
      </c>
      <c r="L2840" s="26">
        <f>[1]!b_info_latestpar(A2840,日期设置!$B$2)</f>
        <v>60</v>
      </c>
      <c r="M2840" s="6">
        <f>[1]!b_info_outstandingbalance($A2840,日期设置!B$2)</f>
        <v>6</v>
      </c>
      <c r="N2840" s="7" t="str">
        <f>[1]!b_info_latestissurercreditrating2(A2840,日期设置!$B$2,"102","1")</f>
        <v>AA</v>
      </c>
      <c r="O2840" s="8">
        <v>5.18</v>
      </c>
      <c r="P2840" s="9">
        <f>[1]!b_info_repurchasedate(A2840)</f>
        <v>0</v>
      </c>
      <c r="Q2840" s="8" t="s">
        <v>17143</v>
      </c>
      <c r="R2840" s="2" t="str">
        <f>IF((--IF(P2840=0,Q2840,P2840))&gt;(--日期设置!$B$2),IF(P2840=0,Q2840,P2840),Q2840)</f>
        <v>2023-09-22</v>
      </c>
      <c r="S2840" s="2" t="s">
        <v>18691</v>
      </c>
      <c r="T2840" s="8">
        <f>[1]!b_anal_ptmyear($A2840,日期设置!$B$2)</f>
        <v>2.504109589041096</v>
      </c>
      <c r="U2840" s="8">
        <f>[1]!b_anal_termifexercise($A2840,日期设置!B$2)</f>
        <v>0</v>
      </c>
      <c r="V2840" s="10">
        <f>[1]!b_dq_dirtyprice(A2840,日期设置!$B$2)</f>
        <v>60.084600000000002</v>
      </c>
      <c r="W2840" s="11">
        <f>IF(U2840=0,ROUNDUP((Q2840-日期设置!$B$2)/365,0),ROUNDUP((R2840-日期设置!$B$2)/365,0))</f>
        <v>3</v>
      </c>
      <c r="X2840" s="18">
        <f>_xlfn.IFNA(VLOOKUP(A2840,过往入选债券!A:D,4,0),2)</f>
        <v>2</v>
      </c>
      <c r="Y2840">
        <f>_xlfn.IFNA(VLOOKUP(C2840,[2]Sheet1!$A:$A,1,0),3)</f>
        <v>3</v>
      </c>
    </row>
    <row r="2841" spans="1:25" hidden="1" x14ac:dyDescent="0.2">
      <c r="A2841" s="28" t="s">
        <v>22224</v>
      </c>
      <c r="B2841" s="28" t="s">
        <v>22225</v>
      </c>
      <c r="C2841" s="39" t="s">
        <v>22969</v>
      </c>
      <c r="D2841" s="26">
        <f>[1]!b_calc_yield(A2841,日期设置!$B$2,F2841,1,R2841,1,O2841,L2841,S2841,)</f>
        <v>5.4753661358604884</v>
      </c>
      <c r="E2841" s="26">
        <f t="shared" si="88"/>
        <v>26.470298159082596</v>
      </c>
      <c r="F2841" s="18">
        <f>[1]!b_dq_cleanprice($A2841,日期设置!B$2)</f>
        <v>99.7</v>
      </c>
      <c r="G2841" s="18" t="str">
        <f t="shared" si="89"/>
        <v>4.87 + 0</v>
      </c>
      <c r="H2841" s="27">
        <f>[1]!b_dq_pctchange($A2841,日期设置!$B$2,1)/100</f>
        <v>0</v>
      </c>
      <c r="I2841" s="26">
        <f>[1]!b_pq_pctchange(A2841,日期设置!$B$4,日期设置!$B$2,1)</f>
        <v>0</v>
      </c>
      <c r="J2841" s="26">
        <f>[1]!b_pq_pctchange(A2841,日期设置!$C$4,日期设置!$B$2,1)</f>
        <v>-0.29999999999999716</v>
      </c>
      <c r="K2841" s="52">
        <f>[1]!b_dq_amount($A2841,日期设置!B$2,2,10000)</f>
        <v>0</v>
      </c>
      <c r="L2841" s="26">
        <f>[1]!b_info_latestpar(A2841,日期设置!$B$2)</f>
        <v>100</v>
      </c>
      <c r="M2841" s="6">
        <f>[1]!b_info_outstandingbalance($A2841,日期设置!B$2)</f>
        <v>5</v>
      </c>
      <c r="N2841" s="7" t="str">
        <f>[1]!b_info_latestissurercreditrating2(A2841,日期设置!$B$2,"102","1")</f>
        <v>AA</v>
      </c>
      <c r="O2841" s="43">
        <v>5.39</v>
      </c>
      <c r="P2841" s="9">
        <f>[1]!b_info_repurchasedate(A2841)</f>
        <v>0</v>
      </c>
      <c r="Q2841" s="31" t="s">
        <v>23425</v>
      </c>
      <c r="R2841" s="2" t="str">
        <f>IF((--IF(P2841=0,Q2841,P2841))&gt;(--日期设置!$B$2),IF(P2841=0,Q2841,P2841),Q2841)</f>
        <v>2026-02-04</v>
      </c>
      <c r="S2841" s="2" t="s">
        <v>18989</v>
      </c>
      <c r="T2841" s="8">
        <f>[1]!b_anal_ptmyear($A2841,日期设置!$B$2)</f>
        <v>4.8739726027397259</v>
      </c>
      <c r="U2841" s="8">
        <f>[1]!b_anal_termifexercise($A2841,日期设置!B$2)</f>
        <v>0</v>
      </c>
      <c r="V2841" s="10">
        <f>[1]!b_dq_dirtyprice(A2841,日期设置!$B$2)</f>
        <v>100.3793</v>
      </c>
      <c r="W2841" s="11">
        <f>IF(U2841=0,ROUNDUP((Q2841-日期设置!$B$2)/365,0),ROUNDUP((R2841-日期设置!$B$2)/365,0))</f>
        <v>5</v>
      </c>
      <c r="X2841" s="18">
        <f>_xlfn.IFNA(VLOOKUP(A2841,过往入选债券!A:D,4,0),2)</f>
        <v>2</v>
      </c>
      <c r="Y2841">
        <f>_xlfn.IFNA(VLOOKUP(C2841,[2]Sheet1!$A:$A,1,0),3)</f>
        <v>3</v>
      </c>
    </row>
    <row r="2842" spans="1:25" hidden="1" x14ac:dyDescent="0.2">
      <c r="A2842" s="28" t="s">
        <v>21876</v>
      </c>
      <c r="B2842" s="28" t="s">
        <v>22073</v>
      </c>
      <c r="C2842" s="39" t="s">
        <v>14572</v>
      </c>
      <c r="D2842" s="26" t="str">
        <f>[1]!b_calc_yield(A2842,日期设置!$B$2,F2842,1,R2842,1,O2842,L2842,S2842,)</f>
        <v>Fetching...</v>
      </c>
      <c r="E2842" s="26">
        <f t="shared" si="88"/>
        <v>36.636737467065373</v>
      </c>
      <c r="F2842" s="18">
        <f>[1]!b_dq_cleanprice($A2842,日期设置!B$2)</f>
        <v>100</v>
      </c>
      <c r="G2842" s="18" t="str">
        <f t="shared" si="89"/>
        <v>6.76 + 0</v>
      </c>
      <c r="H2842" s="27">
        <f>[1]!b_dq_pctchange($A2842,日期设置!$B$2,1)/100</f>
        <v>0</v>
      </c>
      <c r="I2842" s="26">
        <f>[1]!b_pq_pctchange(A2842,日期设置!$B$4,日期设置!$B$2,1)</f>
        <v>0</v>
      </c>
      <c r="J2842" s="26">
        <f>[1]!b_pq_pctchange(A2842,日期设置!$C$4,日期设置!$B$2,1)</f>
        <v>0</v>
      </c>
      <c r="K2842" s="52">
        <f>[1]!b_dq_amount($A2842,日期设置!B$2,2,10000)</f>
        <v>0</v>
      </c>
      <c r="L2842" s="26">
        <f>[1]!b_info_latestpar(A2842,日期设置!$B$2)</f>
        <v>100</v>
      </c>
      <c r="M2842" s="6">
        <f>[1]!b_info_outstandingbalance($A2842,日期设置!B$2)</f>
        <v>6</v>
      </c>
      <c r="N2842" s="7" t="str">
        <f>[1]!b_info_latestissurercreditrating2(A2842,日期设置!$B$2,"102","1")</f>
        <v>AA</v>
      </c>
      <c r="O2842" s="43">
        <v>5.48</v>
      </c>
      <c r="P2842" s="9">
        <f>[1]!b_info_repurchasedate(A2842)</f>
        <v>0</v>
      </c>
      <c r="Q2842" s="31" t="s">
        <v>22158</v>
      </c>
      <c r="R2842" s="2" t="str">
        <f>IF((--IF(P2842=0,Q2842,P2842))&gt;(--日期设置!$B$2),IF(P2842=0,Q2842,P2842),Q2842)</f>
        <v>2027-12-28</v>
      </c>
      <c r="S2842" s="31" t="s">
        <v>16725</v>
      </c>
      <c r="T2842" s="8">
        <f>[1]!b_anal_ptmyear($A2842,日期设置!$B$2)</f>
        <v>6.7698630136986298</v>
      </c>
      <c r="U2842" s="8">
        <f>[1]!b_anal_termifexercise($A2842,日期设置!B$2)</f>
        <v>0</v>
      </c>
      <c r="V2842" s="10">
        <f>[1]!b_dq_dirtyprice(A2842,日期设置!$B$2)</f>
        <v>101.2612</v>
      </c>
      <c r="W2842" s="11">
        <f>IF(U2842=0,ROUNDUP((Q2842-日期设置!$B$2)/365,0),ROUNDUP((R2842-日期设置!$B$2)/365,0))</f>
        <v>7</v>
      </c>
      <c r="X2842" s="18">
        <f>_xlfn.IFNA(VLOOKUP(A2842,过往入选债券!A:D,4,0),2)</f>
        <v>2</v>
      </c>
      <c r="Y2842">
        <f>_xlfn.IFNA(VLOOKUP(C2842,[2]Sheet1!$A:$A,1,0),3)</f>
        <v>3</v>
      </c>
    </row>
    <row r="2843" spans="1:25" hidden="1" x14ac:dyDescent="0.2">
      <c r="A2843" s="28" t="s">
        <v>20682</v>
      </c>
      <c r="B2843" s="28" t="s">
        <v>20683</v>
      </c>
      <c r="C2843" s="39" t="s">
        <v>591</v>
      </c>
      <c r="D2843" s="26" t="str">
        <f>[1]!b_calc_yield(A2843,日期设置!$B$2,F2843,1,R2843,1,O2843,L2843,S2843,)</f>
        <v>Fetching...</v>
      </c>
      <c r="E2843" s="26">
        <f t="shared" si="88"/>
        <v>50.682598009393345</v>
      </c>
      <c r="F2843" s="18">
        <f>[1]!b_dq_cleanprice($A2843,日期设置!B$2)</f>
        <v>100</v>
      </c>
      <c r="G2843" s="18" t="str">
        <f t="shared" si="89"/>
        <v>9.50 + 0</v>
      </c>
      <c r="H2843" s="27">
        <f>[1]!b_dq_pctchange($A2843,日期设置!$B$2,1)/100</f>
        <v>0</v>
      </c>
      <c r="I2843" s="26">
        <f>[1]!b_pq_pctchange(A2843,日期设置!$B$4,日期设置!$B$2,1)</f>
        <v>0</v>
      </c>
      <c r="J2843" s="26">
        <f>[1]!b_pq_pctchange(A2843,日期设置!$C$4,日期设置!$B$2,1)</f>
        <v>0</v>
      </c>
      <c r="K2843" s="52">
        <f>[1]!b_dq_amount($A2843,日期设置!B$2,2,10000)</f>
        <v>0</v>
      </c>
      <c r="L2843" s="26">
        <f>[1]!b_info_latestpar(A2843,日期设置!$B$2)</f>
        <v>100</v>
      </c>
      <c r="M2843" s="6">
        <f>[1]!b_info_outstandingbalance($A2843,日期设置!B$2)</f>
        <v>8</v>
      </c>
      <c r="N2843" s="7" t="str">
        <f>[1]!b_info_latestissurercreditrating2(A2843,日期设置!$B$2,"102","1")</f>
        <v>AA+</v>
      </c>
      <c r="O2843" s="8">
        <v>5.48</v>
      </c>
      <c r="P2843" s="9">
        <f>[1]!b_info_repurchasedate(A2843)</f>
        <v>0</v>
      </c>
      <c r="Q2843" s="8" t="s">
        <v>20848</v>
      </c>
      <c r="R2843" s="2" t="str">
        <f>IF((--IF(P2843=0,Q2843,P2843))&gt;(--日期设置!$B$2),IF(P2843=0,Q2843,P2843),Q2843)</f>
        <v>2030-09-21</v>
      </c>
      <c r="S2843" s="31" t="s">
        <v>17255</v>
      </c>
      <c r="T2843" s="8">
        <f>[1]!b_anal_ptmyear($A2843,日期设置!$B$2)</f>
        <v>9.5013698630136982</v>
      </c>
      <c r="U2843" s="8">
        <f>[1]!b_anal_termifexercise($A2843,日期设置!B$2)</f>
        <v>0</v>
      </c>
      <c r="V2843" s="10">
        <f>[1]!b_dq_dirtyprice(A2843,日期设置!$B$2)</f>
        <v>102.7325</v>
      </c>
      <c r="W2843" s="11">
        <f>IF(U2843=0,ROUNDUP((Q2843-日期设置!$B$2)/365,0),ROUNDUP((R2843-日期设置!$B$2)/365,0))</f>
        <v>10</v>
      </c>
      <c r="X2843" s="18">
        <f>_xlfn.IFNA(VLOOKUP(A2843,过往入选债券!A:D,4,0),2)</f>
        <v>2</v>
      </c>
      <c r="Y2843">
        <f>_xlfn.IFNA(VLOOKUP(C2843,[2]Sheet1!$A:$A,1,0),3)</f>
        <v>3</v>
      </c>
    </row>
    <row r="2844" spans="1:25" hidden="1" x14ac:dyDescent="0.2">
      <c r="A2844" s="28" t="s">
        <v>20574</v>
      </c>
      <c r="B2844" s="28" t="s">
        <v>20575</v>
      </c>
      <c r="C2844" s="39" t="s">
        <v>20785</v>
      </c>
      <c r="D2844" s="26" t="str">
        <f>[1]!b_calc_yield(A2844,日期设置!$B$2,F2844,1,R2844,1,O2844,L2844,S2844,)</f>
        <v>Fetching...</v>
      </c>
      <c r="E2844" s="26">
        <f t="shared" si="88"/>
        <v>8.1640468554957657</v>
      </c>
      <c r="F2844" s="18">
        <f>[1]!b_dq_cleanprice($A2844,日期设置!B$2)</f>
        <v>100</v>
      </c>
      <c r="G2844" s="18" t="str">
        <f t="shared" si="89"/>
        <v>2.52 + 1.52</v>
      </c>
      <c r="H2844" s="27">
        <f>[1]!b_dq_pctchange($A2844,日期设置!$B$2,1)/100</f>
        <v>0</v>
      </c>
      <c r="I2844" s="26">
        <f>[1]!b_pq_pctchange(A2844,日期设置!$B$4,日期设置!$B$2,1)</f>
        <v>0</v>
      </c>
      <c r="J2844" s="26">
        <f>[1]!b_pq_pctchange(A2844,日期设置!$C$4,日期设置!$B$2,1)</f>
        <v>0</v>
      </c>
      <c r="K2844" s="52">
        <f>[1]!b_dq_amount($A2844,日期设置!B$2,2,10000)</f>
        <v>0</v>
      </c>
      <c r="L2844" s="26">
        <f>[1]!b_info_latestpar(A2844,日期设置!$B$2)</f>
        <v>100</v>
      </c>
      <c r="M2844" s="6">
        <f>[1]!b_info_outstandingbalance($A2844,日期设置!B$2)</f>
        <v>3</v>
      </c>
      <c r="N2844" s="7" t="str">
        <f>[1]!b_info_latestissurercreditrating2(A2844,日期设置!$B$2,"102","1")</f>
        <v>AA+</v>
      </c>
      <c r="O2844" s="8">
        <v>5.5</v>
      </c>
      <c r="P2844" s="9" t="str">
        <f>[1]!b_info_repurchasedate(A2844)</f>
        <v>2022-09-29</v>
      </c>
      <c r="Q2844" s="8" t="s">
        <v>17638</v>
      </c>
      <c r="R2844" s="2" t="str">
        <f>IF((--IF(P2844=0,Q2844,P2844))&gt;(--日期设置!$B$2),IF(P2844=0,Q2844,P2844),Q2844)</f>
        <v>2022-09-29</v>
      </c>
      <c r="S2844" s="31" t="s">
        <v>16690</v>
      </c>
      <c r="T2844" s="8">
        <f>[1]!b_anal_ptmyear($A2844,日期设置!$B$2)</f>
        <v>2.5232876712328767</v>
      </c>
      <c r="U2844" s="8">
        <f>[1]!b_anal_termifexercise($A2844,日期设置!B$2)</f>
        <v>1.5232876712328767</v>
      </c>
      <c r="V2844" s="10">
        <f>[1]!b_dq_dirtyprice(A2844,日期设置!$B$2)</f>
        <v>102.6219</v>
      </c>
      <c r="W2844" s="11">
        <f>IF(U2844=0,ROUNDUP((Q2844-日期设置!$B$2)/365,0),ROUNDUP((R2844-日期设置!$B$2)/365,0))</f>
        <v>2</v>
      </c>
      <c r="X2844" s="18">
        <f>_xlfn.IFNA(VLOOKUP(A2844,过往入选债券!A:D,4,0),2)</f>
        <v>2</v>
      </c>
      <c r="Y2844">
        <f>_xlfn.IFNA(VLOOKUP(C2844,[2]Sheet1!$A:$A,1,0),3)</f>
        <v>3</v>
      </c>
    </row>
    <row r="2845" spans="1:25" hidden="1" x14ac:dyDescent="0.2">
      <c r="A2845" s="21" t="s">
        <v>3475</v>
      </c>
      <c r="B2845" s="21" t="s">
        <v>3476</v>
      </c>
      <c r="C2845" s="37" t="s">
        <v>3477</v>
      </c>
      <c r="D2845" s="26" t="str">
        <f>[1]!b_calc_yield(A2845,日期设置!$B$2,F2845,1,R2845,1,O2845,L2845,S2845,)</f>
        <v>Fetching...</v>
      </c>
      <c r="E2845" s="26">
        <f t="shared" si="88"/>
        <v>8.1322252540376727</v>
      </c>
      <c r="F2845" s="18">
        <f>[1]!b_dq_cleanprice($A2845,日期设置!B$2)</f>
        <v>100</v>
      </c>
      <c r="G2845" s="18" t="str">
        <f t="shared" si="89"/>
        <v>1.51 + 0</v>
      </c>
      <c r="H2845" s="27">
        <f>[1]!b_dq_pctchange($A2845,日期设置!$B$2,1)/100</f>
        <v>0</v>
      </c>
      <c r="I2845" s="26">
        <f>[1]!b_pq_pctchange(A2845,日期设置!$B$4,日期设置!$B$2,1)</f>
        <v>0</v>
      </c>
      <c r="J2845" s="26">
        <f>[1]!b_pq_pctchange(A2845,日期设置!$C$4,日期设置!$B$2,1)</f>
        <v>0</v>
      </c>
      <c r="K2845" s="52">
        <f>[1]!b_dq_amount($A2845,日期设置!B$2,2,10000)</f>
        <v>0</v>
      </c>
      <c r="L2845" s="26">
        <f>[1]!b_info_latestpar(A2845,日期设置!$B$2)</f>
        <v>100</v>
      </c>
      <c r="M2845" s="6">
        <f>[1]!b_info_outstandingbalance($A2845,日期设置!B$2)</f>
        <v>12</v>
      </c>
      <c r="N2845" s="7">
        <f>[1]!b_info_latestissurercreditrating2(A2845,日期设置!$B$2,"102","1")</f>
        <v>0</v>
      </c>
      <c r="O2845" s="8">
        <v>5.5</v>
      </c>
      <c r="P2845" s="9">
        <f>[1]!b_info_repurchasedate(A2845)</f>
        <v>0</v>
      </c>
      <c r="Q2845" s="8" t="s">
        <v>16990</v>
      </c>
      <c r="R2845" s="2" t="str">
        <f>IF((--IF(P2845=0,Q2845,P2845))&gt;(--日期设置!$B$2),IF(P2845=0,Q2845,P2845),Q2845)</f>
        <v>2022-09-27</v>
      </c>
      <c r="S2845" s="2" t="s">
        <v>18716</v>
      </c>
      <c r="T2845" s="8">
        <f>[1]!b_anal_ptmyear($A2845,日期设置!$B$2)</f>
        <v>1.5178082191780822</v>
      </c>
      <c r="U2845" s="8">
        <f>[1]!b_anal_termifexercise($A2845,日期设置!B$2)</f>
        <v>0</v>
      </c>
      <c r="V2845" s="10">
        <f>[1]!b_dq_dirtyprice(A2845,日期设置!$B$2)</f>
        <v>102.6521</v>
      </c>
      <c r="W2845" s="11">
        <f>IF(U2845=0,ROUNDUP((Q2845-日期设置!$B$2)/365,0),ROUNDUP((R2845-日期设置!$B$2)/365,0))</f>
        <v>2</v>
      </c>
      <c r="X2845" s="18">
        <f>_xlfn.IFNA(VLOOKUP(A2845,过往入选债券!A:D,4,0),2)</f>
        <v>2</v>
      </c>
      <c r="Y2845">
        <f>_xlfn.IFNA(VLOOKUP(C2845,[2]Sheet1!$A:$A,1,0),3)</f>
        <v>3</v>
      </c>
    </row>
    <row r="2846" spans="1:25" hidden="1" x14ac:dyDescent="0.2">
      <c r="A2846" s="28" t="s">
        <v>21652</v>
      </c>
      <c r="B2846" s="28" t="s">
        <v>21653</v>
      </c>
      <c r="C2846" s="39" t="s">
        <v>3301</v>
      </c>
      <c r="D2846" s="26" t="str">
        <f>[1]!b_calc_yield(A2846,日期设置!$B$2,F2846,1,R2846,1,O2846,L2846,S2846,)</f>
        <v>Fetching...</v>
      </c>
      <c r="E2846" s="26">
        <f t="shared" si="88"/>
        <v>35.971524205800897</v>
      </c>
      <c r="F2846" s="18">
        <f>[1]!b_dq_cleanprice($A2846,日期设置!B$2)</f>
        <v>100</v>
      </c>
      <c r="G2846" s="18" t="str">
        <f t="shared" si="89"/>
        <v>6.67 + 0</v>
      </c>
      <c r="H2846" s="27">
        <f>[1]!b_dq_pctchange($A2846,日期设置!$B$2,1)/100</f>
        <v>0</v>
      </c>
      <c r="I2846" s="26">
        <f>[1]!b_pq_pctchange(A2846,日期设置!$B$4,日期设置!$B$2,1)</f>
        <v>0</v>
      </c>
      <c r="J2846" s="26">
        <f>[1]!b_pq_pctchange(A2846,日期设置!$C$4,日期设置!$B$2,1)</f>
        <v>0</v>
      </c>
      <c r="K2846" s="52">
        <f>[1]!b_dq_amount($A2846,日期设置!B$2,2,10000)</f>
        <v>0</v>
      </c>
      <c r="L2846" s="26">
        <f>[1]!b_info_latestpar(A2846,日期设置!$B$2)</f>
        <v>100</v>
      </c>
      <c r="M2846" s="6">
        <f>[1]!b_info_outstandingbalance($A2846,日期设置!B$2)</f>
        <v>3.8</v>
      </c>
      <c r="N2846" s="7" t="str">
        <f>[1]!b_info_latestissurercreditrating2(A2846,日期设置!$B$2,"102","1")</f>
        <v>AA</v>
      </c>
      <c r="O2846" s="43">
        <v>5.48</v>
      </c>
      <c r="P2846" s="9">
        <f>[1]!b_info_repurchasedate(A2846)</f>
        <v>0</v>
      </c>
      <c r="Q2846" s="31" t="s">
        <v>21745</v>
      </c>
      <c r="R2846" s="2" t="str">
        <f>IF((--IF(P2846=0,Q2846,P2846))&gt;(--日期设置!$B$2),IF(P2846=0,Q2846,P2846),Q2846)</f>
        <v>2027-11-25</v>
      </c>
      <c r="S2846" s="31" t="s">
        <v>17088</v>
      </c>
      <c r="T2846" s="8">
        <f>[1]!b_anal_ptmyear($A2846,日期设置!$B$2)</f>
        <v>6.6794520547945204</v>
      </c>
      <c r="U2846" s="8">
        <f>[1]!b_anal_termifexercise($A2846,日期设置!B$2)</f>
        <v>0</v>
      </c>
      <c r="V2846" s="10">
        <f>[1]!b_dq_dirtyprice(A2846,日期设置!$B$2)</f>
        <v>101.75660000000001</v>
      </c>
      <c r="W2846" s="11">
        <f>IF(U2846=0,ROUNDUP((Q2846-日期设置!$B$2)/365,0),ROUNDUP((R2846-日期设置!$B$2)/365,0))</f>
        <v>7</v>
      </c>
      <c r="X2846" s="18">
        <f>_xlfn.IFNA(VLOOKUP(A2846,过往入选债券!A:D,4,0),2)</f>
        <v>2</v>
      </c>
      <c r="Y2846">
        <f>_xlfn.IFNA(VLOOKUP(C2846,[2]Sheet1!$A:$A,1,0),3)</f>
        <v>3</v>
      </c>
    </row>
    <row r="2847" spans="1:25" hidden="1" x14ac:dyDescent="0.2">
      <c r="A2847" s="21" t="s">
        <v>9140</v>
      </c>
      <c r="B2847" s="21" t="s">
        <v>9141</v>
      </c>
      <c r="C2847" s="37" t="s">
        <v>364</v>
      </c>
      <c r="D2847" s="26" t="str">
        <f>[1]!b_calc_yield(A2847,日期设置!$B$2,F2847,1,R2847,1,O2847,L2847,S2847,)</f>
        <v>Fetching...</v>
      </c>
      <c r="E2847" s="26">
        <f t="shared" si="88"/>
        <v>7.6946254744443943</v>
      </c>
      <c r="F2847" s="18">
        <f>[1]!b_dq_cleanprice($A2847,日期设置!B$2)</f>
        <v>99.865399999999994</v>
      </c>
      <c r="G2847" s="18" t="str">
        <f t="shared" si="89"/>
        <v>1.44 + 1.44</v>
      </c>
      <c r="H2847" s="27">
        <f>[1]!b_dq_pctchange($A2847,日期设置!$B$2,1)/100</f>
        <v>0</v>
      </c>
      <c r="I2847" s="26">
        <f>[1]!b_pq_pctchange(A2847,日期设置!$B$4,日期设置!$B$2,1)</f>
        <v>0</v>
      </c>
      <c r="J2847" s="26">
        <f>[1]!b_pq_pctchange(A2847,日期设置!$C$4,日期设置!$B$2,1)</f>
        <v>0</v>
      </c>
      <c r="K2847" s="52">
        <f>[1]!b_dq_amount($A2847,日期设置!B$2,2,10000)</f>
        <v>0</v>
      </c>
      <c r="L2847" s="26">
        <f>[1]!b_info_latestpar(A2847,日期设置!$B$2)</f>
        <v>100</v>
      </c>
      <c r="M2847" s="6">
        <f>[1]!b_info_outstandingbalance($A2847,日期设置!B$2)</f>
        <v>10</v>
      </c>
      <c r="N2847" s="7" t="str">
        <f>[1]!b_info_latestissurercreditrating2(A2847,日期设置!$B$2,"102","1")</f>
        <v>AAA</v>
      </c>
      <c r="O2847" s="8">
        <v>5.4</v>
      </c>
      <c r="P2847" s="9">
        <f>[1]!b_info_repurchasedate(A2847)</f>
        <v>0</v>
      </c>
      <c r="Q2847" s="8" t="s">
        <v>17338</v>
      </c>
      <c r="R2847" s="2" t="str">
        <f>IF((--IF(P2847=0,Q2847,P2847))&gt;(--日期设置!$B$2),IF(P2847=0,Q2847,P2847),Q2847)</f>
        <v>2022-08-30</v>
      </c>
      <c r="S2847" s="2" t="s">
        <v>18162</v>
      </c>
      <c r="T2847" s="8">
        <f>[1]!b_anal_ptmyear($A2847,日期设置!$B$2)</f>
        <v>1.441095890410959</v>
      </c>
      <c r="U2847" s="8">
        <f>[1]!b_anal_termifexercise($A2847,日期设置!B$2)</f>
        <v>1.441095890410959</v>
      </c>
      <c r="V2847" s="10">
        <f>[1]!b_dq_dirtyprice(A2847,日期设置!$B$2)</f>
        <v>102.8835</v>
      </c>
      <c r="W2847" s="11">
        <f>IF(U2847=0,ROUNDUP((Q2847-日期设置!$B$2)/365,0),ROUNDUP((R2847-日期设置!$B$2)/365,0))</f>
        <v>2</v>
      </c>
      <c r="X2847" s="18">
        <f>_xlfn.IFNA(VLOOKUP(A2847,过往入选债券!A:D,4,0),2)</f>
        <v>2</v>
      </c>
      <c r="Y2847">
        <f>_xlfn.IFNA(VLOOKUP(C2847,[2]Sheet1!$A:$A,1,0),3)</f>
        <v>3</v>
      </c>
    </row>
    <row r="2848" spans="1:25" hidden="1" x14ac:dyDescent="0.2">
      <c r="A2848" s="21" t="s">
        <v>3336</v>
      </c>
      <c r="B2848" s="21" t="s">
        <v>3337</v>
      </c>
      <c r="C2848" s="37" t="s">
        <v>3338</v>
      </c>
      <c r="D2848" s="26" t="str">
        <f>[1]!b_calc_yield(A2848,日期设置!$B$2,F2848,1,R2848,1,O2848,L2848,S2848,)</f>
        <v>Fetching...</v>
      </c>
      <c r="E2848" s="26">
        <f t="shared" si="88"/>
        <v>7.4697269397559607</v>
      </c>
      <c r="F2848" s="18">
        <f>[1]!b_dq_cleanprice($A2848,日期设置!B$2)</f>
        <v>100</v>
      </c>
      <c r="G2848" s="18" t="str">
        <f t="shared" si="89"/>
        <v>1.40 + 0</v>
      </c>
      <c r="H2848" s="27">
        <f>[1]!b_dq_pctchange($A2848,日期设置!$B$2,1)/100</f>
        <v>0</v>
      </c>
      <c r="I2848" s="26">
        <f>[1]!b_pq_pctchange(A2848,日期设置!$B$4,日期设置!$B$2,1)</f>
        <v>0</v>
      </c>
      <c r="J2848" s="26">
        <f>[1]!b_pq_pctchange(A2848,日期设置!$C$4,日期设置!$B$2,1)</f>
        <v>0</v>
      </c>
      <c r="K2848" s="52">
        <f>[1]!b_dq_amount($A2848,日期设置!B$2,2,10000)</f>
        <v>0</v>
      </c>
      <c r="L2848" s="26">
        <f>[1]!b_info_latestpar(A2848,日期设置!$B$2)</f>
        <v>100</v>
      </c>
      <c r="M2848" s="6">
        <f>[1]!b_info_outstandingbalance($A2848,日期设置!B$2)</f>
        <v>5</v>
      </c>
      <c r="N2848" s="7">
        <f>[1]!b_info_latestissurercreditrating2(A2848,日期设置!$B$2,"102","1")</f>
        <v>0</v>
      </c>
      <c r="O2848" s="8">
        <v>5.5</v>
      </c>
      <c r="P2848" s="9">
        <f>[1]!b_info_repurchasedate(A2848)</f>
        <v>0</v>
      </c>
      <c r="Q2848" s="8" t="s">
        <v>16537</v>
      </c>
      <c r="R2848" s="2" t="str">
        <f>IF((--IF(P2848=0,Q2848,P2848))&gt;(--日期设置!$B$2),IF(P2848=0,Q2848,P2848),Q2848)</f>
        <v>2022-08-16</v>
      </c>
      <c r="S2848" s="2" t="s">
        <v>18363</v>
      </c>
      <c r="T2848" s="8">
        <f>[1]!b_anal_ptmyear($A2848,日期设置!$B$2)</f>
        <v>1.4027397260273973</v>
      </c>
      <c r="U2848" s="8">
        <f>[1]!b_anal_termifexercise($A2848,日期设置!B$2)</f>
        <v>0</v>
      </c>
      <c r="V2848" s="10">
        <f>[1]!b_dq_dirtyprice(A2848,日期设置!$B$2)</f>
        <v>103.28489999999999</v>
      </c>
      <c r="W2848" s="11">
        <f>IF(U2848=0,ROUNDUP((Q2848-日期设置!$B$2)/365,0),ROUNDUP((R2848-日期设置!$B$2)/365,0))</f>
        <v>2</v>
      </c>
      <c r="X2848" s="18">
        <f>_xlfn.IFNA(VLOOKUP(A2848,过往入选债券!A:D,4,0),2)</f>
        <v>2</v>
      </c>
      <c r="Y2848">
        <f>_xlfn.IFNA(VLOOKUP(C2848,[2]Sheet1!$A:$A,1,0),3)</f>
        <v>3</v>
      </c>
    </row>
    <row r="2849" spans="1:25" hidden="1" x14ac:dyDescent="0.2">
      <c r="A2849" s="21" t="s">
        <v>14592</v>
      </c>
      <c r="B2849" s="21" t="s">
        <v>14593</v>
      </c>
      <c r="C2849" s="37" t="s">
        <v>4171</v>
      </c>
      <c r="D2849" s="26" t="str">
        <f>[1]!b_calc_yield(A2849,日期设置!$B$2,F2849,1,R2849,1,O2849,L2849,S2849,)</f>
        <v>Fetching...</v>
      </c>
      <c r="E2849" s="26">
        <f t="shared" si="88"/>
        <v>21.512544873974136</v>
      </c>
      <c r="F2849" s="18">
        <f>[1]!b_dq_cleanprice($A2849,日期设置!B$2)</f>
        <v>105.39100000000001</v>
      </c>
      <c r="G2849" s="18" t="str">
        <f t="shared" si="89"/>
        <v>4.20 + 0</v>
      </c>
      <c r="H2849" s="27">
        <f>[1]!b_dq_pctchange($A2849,日期设置!$B$2,1)/100</f>
        <v>0</v>
      </c>
      <c r="I2849" s="26">
        <f>[1]!b_pq_pctchange(A2849,日期设置!$B$4,日期设置!$B$2,1)</f>
        <v>0</v>
      </c>
      <c r="J2849" s="26">
        <f>[1]!b_pq_pctchange(A2849,日期设置!$C$4,日期设置!$B$2,1)</f>
        <v>0</v>
      </c>
      <c r="K2849" s="52">
        <f>[1]!b_dq_amount($A2849,日期设置!B$2,2,10000)</f>
        <v>0</v>
      </c>
      <c r="L2849" s="26">
        <f>[1]!b_info_latestpar(A2849,日期设置!$B$2)</f>
        <v>100</v>
      </c>
      <c r="M2849" s="6">
        <f>[1]!b_info_outstandingbalance($A2849,日期设置!B$2)</f>
        <v>15</v>
      </c>
      <c r="N2849" s="7" t="str">
        <f>[1]!b_info_latestissurercreditrating2(A2849,日期设置!$B$2,"102","1")</f>
        <v>AA</v>
      </c>
      <c r="O2849" s="8">
        <v>6.95</v>
      </c>
      <c r="P2849" s="9">
        <f>[1]!b_info_repurchasedate(A2849)</f>
        <v>0</v>
      </c>
      <c r="Q2849" s="8" t="s">
        <v>17713</v>
      </c>
      <c r="R2849" s="2" t="str">
        <f>IF((--IF(P2849=0,Q2849,P2849))&gt;(--日期设置!$B$2),IF(P2849=0,Q2849,P2849),Q2849)</f>
        <v>2025-06-06</v>
      </c>
      <c r="S2849" s="2" t="s">
        <v>18861</v>
      </c>
      <c r="T2849" s="8">
        <f>[1]!b_anal_ptmyear($A2849,日期设置!$B$2)</f>
        <v>4.2082191780821914</v>
      </c>
      <c r="U2849" s="8">
        <f>[1]!b_anal_termifexercise($A2849,日期设置!B$2)</f>
        <v>0</v>
      </c>
      <c r="V2849" s="10">
        <f>[1]!b_dq_dirtyprice(A2849,日期设置!$B$2)</f>
        <v>110.8939</v>
      </c>
      <c r="W2849" s="11">
        <f>IF(U2849=0,ROUNDUP((Q2849-日期设置!$B$2)/365,0),ROUNDUP((R2849-日期设置!$B$2)/365,0))</f>
        <v>5</v>
      </c>
      <c r="X2849" s="18">
        <f>_xlfn.IFNA(VLOOKUP(A2849,过往入选债券!A:D,4,0),2)</f>
        <v>2</v>
      </c>
      <c r="Y2849">
        <f>_xlfn.IFNA(VLOOKUP(C2849,[2]Sheet1!$A:$A,1,0),3)</f>
        <v>3</v>
      </c>
    </row>
    <row r="2850" spans="1:25" hidden="1" x14ac:dyDescent="0.2">
      <c r="A2850" s="21" t="s">
        <v>5688</v>
      </c>
      <c r="B2850" s="21" t="s">
        <v>5689</v>
      </c>
      <c r="C2850" s="37" t="s">
        <v>690</v>
      </c>
      <c r="D2850" s="26" t="str">
        <f>[1]!b_calc_yield(A2850,日期设置!$B$2,F2850,1,R2850,1,O2850,L2850,S2850,)</f>
        <v>Fetching...</v>
      </c>
      <c r="E2850" s="26">
        <f t="shared" si="88"/>
        <v>5.3974813670539135</v>
      </c>
      <c r="F2850" s="18">
        <f>[1]!b_dq_cleanprice($A2850,日期设置!B$2)</f>
        <v>100.77</v>
      </c>
      <c r="G2850" s="18" t="str">
        <f t="shared" si="89"/>
        <v>0.98 + 0.98</v>
      </c>
      <c r="H2850" s="27">
        <f>[1]!b_dq_pctchange($A2850,日期设置!$B$2,1)/100</f>
        <v>0</v>
      </c>
      <c r="I2850" s="26">
        <f>[1]!b_pq_pctchange(A2850,日期设置!$B$4,日期设置!$B$2,1)</f>
        <v>0</v>
      </c>
      <c r="J2850" s="26">
        <f>[1]!b_pq_pctchange(A2850,日期设置!$C$4,日期设置!$B$2,1)</f>
        <v>1.3569581446154608</v>
      </c>
      <c r="K2850" s="52">
        <f>[1]!b_dq_amount($A2850,日期设置!B$2,2,10000)</f>
        <v>0</v>
      </c>
      <c r="L2850" s="26">
        <f>[1]!b_info_latestpar(A2850,日期设置!$B$2)</f>
        <v>100</v>
      </c>
      <c r="M2850" s="6">
        <f>[1]!b_info_outstandingbalance($A2850,日期设置!B$2)</f>
        <v>10</v>
      </c>
      <c r="N2850" s="7" t="str">
        <f>[1]!b_info_latestissurercreditrating2(A2850,日期设置!$B$2,"102","1")</f>
        <v>AA+</v>
      </c>
      <c r="O2850" s="8">
        <v>6.3</v>
      </c>
      <c r="P2850" s="9">
        <f>[1]!b_info_repurchasedate(A2850)</f>
        <v>0</v>
      </c>
      <c r="Q2850" s="8" t="s">
        <v>16407</v>
      </c>
      <c r="R2850" s="2" t="str">
        <f>IF((--IF(P2850=0,Q2850,P2850))&gt;(--日期设置!$B$2),IF(P2850=0,Q2850,P2850),Q2850)</f>
        <v>2022-03-17</v>
      </c>
      <c r="S2850" s="2" t="s">
        <v>18180</v>
      </c>
      <c r="T2850" s="8">
        <f>[1]!b_anal_ptmyear($A2850,日期设置!$B$2)</f>
        <v>0.98630136986301364</v>
      </c>
      <c r="U2850" s="8">
        <f>[1]!b_anal_termifexercise($A2850,日期设置!B$2)</f>
        <v>0.98630136986301364</v>
      </c>
      <c r="V2850" s="10">
        <f>[1]!b_dq_dirtyprice(A2850,日期设置!$B$2)</f>
        <v>100.8563</v>
      </c>
      <c r="W2850" s="11">
        <f>IF(U2850=0,ROUNDUP((Q2850-日期设置!$B$2)/365,0),ROUNDUP((R2850-日期设置!$B$2)/365,0))</f>
        <v>1</v>
      </c>
      <c r="X2850" s="18">
        <f>_xlfn.IFNA(VLOOKUP(A2850,过往入选债券!A:D,4,0),2)</f>
        <v>2</v>
      </c>
      <c r="Y2850" s="45">
        <f>_xlfn.IFNA(VLOOKUP(C2850,[2]Sheet1!$A:$A,1,0),3)</f>
        <v>3</v>
      </c>
    </row>
    <row r="2851" spans="1:25" hidden="1" x14ac:dyDescent="0.2">
      <c r="A2851" s="21" t="s">
        <v>5872</v>
      </c>
      <c r="B2851" s="21" t="s">
        <v>5873</v>
      </c>
      <c r="C2851" s="37" t="s">
        <v>1864</v>
      </c>
      <c r="D2851" s="26" t="str">
        <f>[1]!b_calc_yield(A2851,日期设置!$B$2,F2851,1,R2851,1,O2851,L2851,S2851,)</f>
        <v>Fetching...</v>
      </c>
      <c r="E2851" s="26">
        <f t="shared" si="88"/>
        <v>7.0283337209789964</v>
      </c>
      <c r="F2851" s="18">
        <f>[1]!b_dq_cleanprice($A2851,日期设置!B$2)</f>
        <v>100.8023</v>
      </c>
      <c r="G2851" s="18" t="str">
        <f t="shared" si="89"/>
        <v>1.33 + 0</v>
      </c>
      <c r="H2851" s="27">
        <f>[1]!b_dq_pctchange($A2851,日期设置!$B$2,1)/100</f>
        <v>0</v>
      </c>
      <c r="I2851" s="26">
        <f>[1]!b_pq_pctchange(A2851,日期设置!$B$4,日期设置!$B$2,1)</f>
        <v>0</v>
      </c>
      <c r="J2851" s="26">
        <f>[1]!b_pq_pctchange(A2851,日期设置!$C$4,日期设置!$B$2,1)</f>
        <v>-0.16223267017344917</v>
      </c>
      <c r="K2851" s="52">
        <f>[1]!b_dq_amount($A2851,日期设置!B$2,2,10000)</f>
        <v>0</v>
      </c>
      <c r="L2851" s="26">
        <f>[1]!b_info_latestpar(A2851,日期设置!$B$2)</f>
        <v>100</v>
      </c>
      <c r="M2851" s="6">
        <f>[1]!b_info_outstandingbalance($A2851,日期设置!B$2)</f>
        <v>2.7</v>
      </c>
      <c r="N2851" s="7" t="str">
        <f>[1]!b_info_latestissurercreditrating2(A2851,日期设置!$B$2,"102","1")</f>
        <v>AA+</v>
      </c>
      <c r="O2851" s="8">
        <v>6.14</v>
      </c>
      <c r="P2851" s="9" t="str">
        <f>[1]!b_info_repurchasedate(A2851)</f>
        <v>2020-07-21</v>
      </c>
      <c r="Q2851" s="8" t="s">
        <v>16399</v>
      </c>
      <c r="R2851" s="2" t="str">
        <f>IF((--IF(P2851=0,Q2851,P2851))&gt;(--日期设置!$B$2),IF(P2851=0,Q2851,P2851),Q2851)</f>
        <v>2022-07-21</v>
      </c>
      <c r="S2851" s="2" t="s">
        <v>18171</v>
      </c>
      <c r="T2851" s="8">
        <f>[1]!b_anal_ptmyear($A2851,日期设置!$B$2)</f>
        <v>1.3315068493150686</v>
      </c>
      <c r="U2851" s="8">
        <f>[1]!b_anal_termifexercise($A2851,日期设置!B$2)</f>
        <v>0</v>
      </c>
      <c r="V2851" s="10">
        <f>[1]!b_dq_dirtyprice(A2851,日期设置!$B$2)</f>
        <v>104.9068</v>
      </c>
      <c r="W2851" s="11">
        <f>IF(U2851=0,ROUNDUP((Q2851-日期设置!$B$2)/365,0),ROUNDUP((R2851-日期设置!$B$2)/365,0))</f>
        <v>2</v>
      </c>
      <c r="X2851" s="18">
        <f>_xlfn.IFNA(VLOOKUP(A2851,过往入选债券!A:D,4,0),2)</f>
        <v>2</v>
      </c>
      <c r="Y2851">
        <f>_xlfn.IFNA(VLOOKUP(C2851,[2]Sheet1!$A:$A,1,0),3)</f>
        <v>3</v>
      </c>
    </row>
    <row r="2852" spans="1:25" hidden="1" x14ac:dyDescent="0.2">
      <c r="A2852" s="28" t="s">
        <v>19306</v>
      </c>
      <c r="B2852" s="28" t="s">
        <v>19307</v>
      </c>
      <c r="C2852" s="38" t="s">
        <v>388</v>
      </c>
      <c r="D2852" s="26" t="str">
        <f>[1]!b_calc_yield(A2852,日期设置!$B$2,F2852,1,R2852,1,O2852,L2852,S2852,)</f>
        <v>Fetching...</v>
      </c>
      <c r="E2852" s="26">
        <f t="shared" si="88"/>
        <v>2.1278943955790552</v>
      </c>
      <c r="F2852" s="18">
        <f>[1]!b_dq_cleanprice($A2852,日期设置!B$2)</f>
        <v>99.256699999999995</v>
      </c>
      <c r="G2852" s="18" t="str">
        <f t="shared" si="89"/>
        <v>0.38 + 0</v>
      </c>
      <c r="H2852" s="27">
        <f>[1]!b_dq_pctchange($A2852,日期设置!$B$2,1)/100</f>
        <v>0</v>
      </c>
      <c r="I2852" s="26">
        <f>[1]!b_pq_pctchange(A2852,日期设置!$B$4,日期设置!$B$2,1)</f>
        <v>0</v>
      </c>
      <c r="J2852" s="26">
        <f>[1]!b_pq_pctchange(A2852,日期设置!$C$4,日期设置!$B$2,1)</f>
        <v>0</v>
      </c>
      <c r="K2852" s="52">
        <f>[1]!b_dq_amount($A2852,日期设置!B$2,2,10000)</f>
        <v>0</v>
      </c>
      <c r="L2852" s="26">
        <f>[1]!b_info_latestpar(A2852,日期设置!$B$2)</f>
        <v>100</v>
      </c>
      <c r="M2852" s="6">
        <f>[1]!b_info_outstandingbalance($A2852,日期设置!B$2)</f>
        <v>5</v>
      </c>
      <c r="N2852" s="7" t="str">
        <f>[1]!b_info_latestissurercreditrating2(A2852,日期设置!$B$2,"102","1")</f>
        <v>AA</v>
      </c>
      <c r="O2852" s="8">
        <v>3.64</v>
      </c>
      <c r="P2852" s="9">
        <f>[1]!b_info_repurchasedate(A2852)</f>
        <v>0</v>
      </c>
      <c r="Q2852" s="8" t="s">
        <v>15974</v>
      </c>
      <c r="R2852" s="2" t="str">
        <f>IF((--IF(P2852=0,Q2852,P2852))&gt;(--日期设置!$B$2),IF(P2852=0,Q2852,P2852),Q2852)</f>
        <v>2021-08-11</v>
      </c>
      <c r="S2852" s="31" t="s">
        <v>19150</v>
      </c>
      <c r="T2852" s="8">
        <f>[1]!b_anal_ptmyear($A2852,日期设置!$B$2)</f>
        <v>0.38904109589041097</v>
      </c>
      <c r="U2852" s="8">
        <f>[1]!b_anal_termifexercise($A2852,日期设置!B$2)</f>
        <v>0</v>
      </c>
      <c r="V2852" s="10">
        <f>[1]!b_dq_dirtyprice(A2852,日期设置!$B$2)</f>
        <v>101.4806</v>
      </c>
      <c r="W2852" s="11">
        <f>IF(U2852=0,ROUNDUP((Q2852-日期设置!$B$2)/365,0),ROUNDUP((R2852-日期设置!$B$2)/365,0))</f>
        <v>1</v>
      </c>
      <c r="X2852" s="18">
        <f>_xlfn.IFNA(VLOOKUP(A2852,过往入选债券!A:D,4,0),2)</f>
        <v>2</v>
      </c>
      <c r="Y2852">
        <f>_xlfn.IFNA(VLOOKUP(C2852,[2]Sheet1!$A:$A,1,0),3)</f>
        <v>3</v>
      </c>
    </row>
    <row r="2853" spans="1:25" hidden="1" x14ac:dyDescent="0.2">
      <c r="A2853" s="21" t="s">
        <v>9878</v>
      </c>
      <c r="B2853" s="21" t="s">
        <v>9879</v>
      </c>
      <c r="C2853" s="37" t="s">
        <v>1370</v>
      </c>
      <c r="D2853" s="26" t="str">
        <f>[1]!b_calc_yield(A2853,日期设置!$B$2,F2853,1,R2853,1,O2853,L2853,S2853,)</f>
        <v>Fetching...</v>
      </c>
      <c r="E2853" s="26">
        <f t="shared" si="88"/>
        <v>4.5690247507377713</v>
      </c>
      <c r="F2853" s="18">
        <f>[1]!b_dq_cleanprice($A2853,日期设置!B$2)</f>
        <v>100.2</v>
      </c>
      <c r="G2853" s="18" t="str">
        <f t="shared" si="89"/>
        <v>0.83 + 0</v>
      </c>
      <c r="H2853" s="27">
        <f>[1]!b_dq_pctchange($A2853,日期设置!$B$2,1)/100</f>
        <v>0</v>
      </c>
      <c r="I2853" s="26">
        <f>[1]!b_pq_pctchange(A2853,日期设置!$B$4,日期设置!$B$2,1)</f>
        <v>-0.45480827119209027</v>
      </c>
      <c r="J2853" s="26">
        <f>[1]!b_pq_pctchange(A2853,日期设置!$C$4,日期设置!$B$2,1)</f>
        <v>-0.41087966414016008</v>
      </c>
      <c r="K2853" s="52">
        <f>[1]!b_dq_amount($A2853,日期设置!B$2,2,10000)</f>
        <v>0</v>
      </c>
      <c r="L2853" s="26">
        <f>[1]!b_info_latestpar(A2853,日期设置!$B$2)</f>
        <v>100</v>
      </c>
      <c r="M2853" s="6">
        <f>[1]!b_info_outstandingbalance($A2853,日期设置!B$2)</f>
        <v>5</v>
      </c>
      <c r="N2853" s="7" t="str">
        <f>[1]!b_info_latestissurercreditrating2(A2853,日期设置!$B$2,"102","1")</f>
        <v>AA</v>
      </c>
      <c r="O2853" s="8">
        <v>5.77</v>
      </c>
      <c r="P2853" s="9">
        <f>[1]!b_info_repurchasedate(A2853)</f>
        <v>0</v>
      </c>
      <c r="Q2853" s="8" t="s">
        <v>16681</v>
      </c>
      <c r="R2853" s="2" t="str">
        <f>IF((--IF(P2853=0,Q2853,P2853))&gt;(--日期设置!$B$2),IF(P2853=0,Q2853,P2853),Q2853)</f>
        <v>2022-01-21</v>
      </c>
      <c r="S2853" s="2" t="s">
        <v>18520</v>
      </c>
      <c r="T2853" s="8">
        <f>[1]!b_anal_ptmyear($A2853,日期设置!$B$2)</f>
        <v>0.83561643835616439</v>
      </c>
      <c r="U2853" s="8">
        <f>[1]!b_anal_termifexercise($A2853,日期设置!B$2)</f>
        <v>0</v>
      </c>
      <c r="V2853" s="10">
        <f>[1]!b_dq_dirtyprice(A2853,日期设置!$B$2)</f>
        <v>101.1485</v>
      </c>
      <c r="W2853" s="11">
        <f>IF(U2853=0,ROUNDUP((Q2853-日期设置!$B$2)/365,0),ROUNDUP((R2853-日期设置!$B$2)/365,0))</f>
        <v>1</v>
      </c>
      <c r="X2853" s="18">
        <f>_xlfn.IFNA(VLOOKUP(A2853,过往入选债券!A:D,4,0),2)</f>
        <v>2</v>
      </c>
      <c r="Y2853">
        <f>_xlfn.IFNA(VLOOKUP(C2853,[2]Sheet1!$A:$A,1,0),3)</f>
        <v>3</v>
      </c>
    </row>
    <row r="2854" spans="1:25" hidden="1" x14ac:dyDescent="0.2">
      <c r="A2854" s="28" t="s">
        <v>21238</v>
      </c>
      <c r="B2854" s="28" t="s">
        <v>21239</v>
      </c>
      <c r="C2854" s="39" t="s">
        <v>4235</v>
      </c>
      <c r="D2854" s="26" t="str">
        <f>[1]!b_calc_yield(A2854,日期设置!$B$2,F2854,1,R2854,1,O2854,L2854,S2854,)</f>
        <v>Fetching...</v>
      </c>
      <c r="E2854" s="26">
        <f t="shared" si="88"/>
        <v>14.005699303342123</v>
      </c>
      <c r="F2854" s="18">
        <f>[1]!b_dq_cleanprice($A2854,日期设置!B$2)</f>
        <v>99.764300000000006</v>
      </c>
      <c r="G2854" s="18" t="str">
        <f t="shared" si="89"/>
        <v>2.60 + 0</v>
      </c>
      <c r="H2854" s="27">
        <f>[1]!b_dq_pctchange($A2854,日期设置!$B$2,1)/100</f>
        <v>0</v>
      </c>
      <c r="I2854" s="26">
        <f>[1]!b_pq_pctchange(A2854,日期设置!$B$4,日期设置!$B$2,1)</f>
        <v>0</v>
      </c>
      <c r="J2854" s="26">
        <f>[1]!b_pq_pctchange(A2854,日期设置!$C$4,日期设置!$B$2,1)</f>
        <v>0</v>
      </c>
      <c r="K2854" s="52">
        <f>[1]!b_dq_amount($A2854,日期设置!B$2,2,10000)</f>
        <v>0</v>
      </c>
      <c r="L2854" s="26">
        <f>[1]!b_info_latestpar(A2854,日期设置!$B$2)</f>
        <v>100</v>
      </c>
      <c r="M2854" s="6">
        <f>[1]!b_info_outstandingbalance($A2854,日期设置!B$2)</f>
        <v>2</v>
      </c>
      <c r="N2854" s="7" t="str">
        <f>[1]!b_info_latestissurercreditrating2(A2854,日期设置!$B$2,"102","1")</f>
        <v>AA+</v>
      </c>
      <c r="O2854" s="8">
        <v>5.38</v>
      </c>
      <c r="P2854" s="9">
        <f>[1]!b_info_repurchasedate(A2854)</f>
        <v>0</v>
      </c>
      <c r="Q2854" s="8" t="s">
        <v>16645</v>
      </c>
      <c r="R2854" s="2" t="str">
        <f>IF((--IF(P2854=0,Q2854,P2854))&gt;(--日期设置!$B$2),IF(P2854=0,Q2854,P2854),Q2854)</f>
        <v>2023-10-30</v>
      </c>
      <c r="S2854" s="31" t="s">
        <v>16171</v>
      </c>
      <c r="T2854" s="8">
        <f>[1]!b_anal_ptmyear($A2854,日期设置!$B$2)</f>
        <v>2.6082191780821917</v>
      </c>
      <c r="U2854" s="8">
        <f>[1]!b_anal_termifexercise($A2854,日期设置!B$2)</f>
        <v>0</v>
      </c>
      <c r="V2854" s="10">
        <f>[1]!b_dq_dirtyprice(A2854,日期设置!$B$2)</f>
        <v>101.8721</v>
      </c>
      <c r="W2854" s="11">
        <f>IF(U2854=0,ROUNDUP((Q2854-日期设置!$B$2)/365,0),ROUNDUP((R2854-日期设置!$B$2)/365,0))</f>
        <v>3</v>
      </c>
      <c r="X2854" s="18">
        <f>_xlfn.IFNA(VLOOKUP(A2854,过往入选债券!A:D,4,0),2)</f>
        <v>2</v>
      </c>
      <c r="Y2854">
        <f>_xlfn.IFNA(VLOOKUP(C2854,[2]Sheet1!$A:$A,1,0),3)</f>
        <v>3</v>
      </c>
    </row>
    <row r="2855" spans="1:25" hidden="1" x14ac:dyDescent="0.2">
      <c r="A2855" s="21" t="s">
        <v>4231</v>
      </c>
      <c r="B2855" s="21" t="s">
        <v>4232</v>
      </c>
      <c r="C2855" s="37" t="s">
        <v>180</v>
      </c>
      <c r="D2855" s="26" t="str">
        <f>[1]!b_calc_yield(A2855,日期设置!$B$2,F2855,1,R2855,1,O2855,L2855,S2855,)</f>
        <v>Fetching...</v>
      </c>
      <c r="E2855" s="26">
        <f t="shared" si="88"/>
        <v>11.245807029205746</v>
      </c>
      <c r="F2855" s="18">
        <f>[1]!b_dq_cleanprice($A2855,日期设置!B$2)</f>
        <v>99.597999999999999</v>
      </c>
      <c r="G2855" s="18" t="str">
        <f t="shared" si="89"/>
        <v>2.14 + 0</v>
      </c>
      <c r="H2855" s="27">
        <f>[1]!b_dq_pctchange($A2855,日期设置!$B$2,1)/100</f>
        <v>0</v>
      </c>
      <c r="I2855" s="26">
        <f>[1]!b_pq_pctchange(A2855,日期设置!$B$4,日期设置!$B$2,1)</f>
        <v>0</v>
      </c>
      <c r="J2855" s="26">
        <f>[1]!b_pq_pctchange(A2855,日期设置!$C$4,日期设置!$B$2,1)</f>
        <v>0.11298117516504282</v>
      </c>
      <c r="K2855" s="52">
        <f>[1]!b_dq_amount($A2855,日期设置!B$2,2,10000)</f>
        <v>0</v>
      </c>
      <c r="L2855" s="26">
        <f>[1]!b_info_latestpar(A2855,日期设置!$B$2)</f>
        <v>100</v>
      </c>
      <c r="M2855" s="6">
        <f>[1]!b_info_outstandingbalance($A2855,日期设置!B$2)</f>
        <v>5</v>
      </c>
      <c r="N2855" s="7">
        <f>[1]!b_info_latestissurercreditrating2(A2855,日期设置!$B$2,"102","1")</f>
        <v>0</v>
      </c>
      <c r="O2855" s="8">
        <v>5.27</v>
      </c>
      <c r="P2855" s="9">
        <f>[1]!b_info_repurchasedate(A2855)</f>
        <v>0</v>
      </c>
      <c r="Q2855" s="8" t="s">
        <v>17015</v>
      </c>
      <c r="R2855" s="2" t="str">
        <f>IF((--IF(P2855=0,Q2855,P2855))&gt;(--日期设置!$B$2),IF(P2855=0,Q2855,P2855),Q2855)</f>
        <v>2023-05-14</v>
      </c>
      <c r="S2855" s="2" t="s">
        <v>18316</v>
      </c>
      <c r="T2855" s="8">
        <f>[1]!b_anal_ptmyear($A2855,日期设置!$B$2)</f>
        <v>2.1452054794520548</v>
      </c>
      <c r="U2855" s="8">
        <f>[1]!b_anal_termifexercise($A2855,日期设置!B$2)</f>
        <v>0</v>
      </c>
      <c r="V2855" s="10">
        <f>[1]!b_dq_dirtyprice(A2855,日期设置!$B$2)</f>
        <v>104.1028</v>
      </c>
      <c r="W2855" s="11">
        <f>IF(U2855=0,ROUNDUP((Q2855-日期设置!$B$2)/365,0),ROUNDUP((R2855-日期设置!$B$2)/365,0))</f>
        <v>3</v>
      </c>
      <c r="X2855" s="18">
        <f>_xlfn.IFNA(VLOOKUP(A2855,过往入选债券!A:D,4,0),2)</f>
        <v>2</v>
      </c>
      <c r="Y2855">
        <f>_xlfn.IFNA(VLOOKUP(C2855,[2]Sheet1!$A:$A,1,0),3)</f>
        <v>3</v>
      </c>
    </row>
    <row r="2856" spans="1:25" hidden="1" x14ac:dyDescent="0.2">
      <c r="A2856" s="21" t="s">
        <v>10510</v>
      </c>
      <c r="B2856" s="21" t="s">
        <v>10511</v>
      </c>
      <c r="C2856" s="37" t="s">
        <v>696</v>
      </c>
      <c r="D2856" s="26" t="str">
        <f>[1]!b_calc_yield(A2856,日期设置!$B$2,F2856,1,R2856,1,O2856,L2856,S2856,)</f>
        <v>Fetching...</v>
      </c>
      <c r="E2856" s="26">
        <f t="shared" si="88"/>
        <v>10.875281148034354</v>
      </c>
      <c r="F2856" s="18">
        <f>[1]!b_dq_cleanprice($A2856,日期设置!B$2)</f>
        <v>97.2226</v>
      </c>
      <c r="G2856" s="18" t="str">
        <f t="shared" si="89"/>
        <v>2.05 + 0</v>
      </c>
      <c r="H2856" s="27">
        <f>[1]!b_dq_pctchange($A2856,日期设置!$B$2,1)/100</f>
        <v>0</v>
      </c>
      <c r="I2856" s="26">
        <f>[1]!b_pq_pctchange(A2856,日期设置!$B$4,日期设置!$B$2,1)</f>
        <v>0</v>
      </c>
      <c r="J2856" s="26">
        <f>[1]!b_pq_pctchange(A2856,日期设置!$C$4,日期设置!$B$2,1)</f>
        <v>-0.6590536602511925</v>
      </c>
      <c r="K2856" s="52">
        <f>[1]!b_dq_amount($A2856,日期设置!B$2,2,10000)</f>
        <v>0</v>
      </c>
      <c r="L2856" s="26">
        <f>[1]!b_info_latestpar(A2856,日期设置!$B$2)</f>
        <v>100</v>
      </c>
      <c r="M2856" s="6">
        <f>[1]!b_info_outstandingbalance($A2856,日期设置!B$2)</f>
        <v>8</v>
      </c>
      <c r="N2856" s="7" t="str">
        <f>[1]!b_info_latestissurercreditrating2(A2856,日期设置!$B$2,"102","1")</f>
        <v>AA</v>
      </c>
      <c r="O2856" s="8">
        <v>4</v>
      </c>
      <c r="P2856" s="9">
        <f>[1]!b_info_repurchasedate(A2856)</f>
        <v>0</v>
      </c>
      <c r="Q2856" s="8" t="s">
        <v>16639</v>
      </c>
      <c r="R2856" s="2" t="str">
        <f>IF((--IF(P2856=0,Q2856,P2856))&gt;(--日期设置!$B$2),IF(P2856=0,Q2856,P2856),Q2856)</f>
        <v>2023-04-10</v>
      </c>
      <c r="S2856" s="2" t="s">
        <v>17957</v>
      </c>
      <c r="T2856" s="8">
        <f>[1]!b_anal_ptmyear($A2856,日期设置!$B$2)</f>
        <v>2.0520547945205481</v>
      </c>
      <c r="U2856" s="8">
        <f>[1]!b_anal_termifexercise($A2856,日期设置!B$2)</f>
        <v>0</v>
      </c>
      <c r="V2856" s="10">
        <f>[1]!b_dq_dirtyprice(A2856,日期设置!$B$2)</f>
        <v>101.01439999999999</v>
      </c>
      <c r="W2856" s="11">
        <f>IF(U2856=0,ROUNDUP((Q2856-日期设置!$B$2)/365,0),ROUNDUP((R2856-日期设置!$B$2)/365,0))</f>
        <v>3</v>
      </c>
      <c r="X2856" s="18">
        <f>_xlfn.IFNA(VLOOKUP(A2856,过往入选债券!A:D,4,0),2)</f>
        <v>2</v>
      </c>
      <c r="Y2856">
        <f>_xlfn.IFNA(VLOOKUP(C2856,[2]Sheet1!$A:$A,1,0),3)</f>
        <v>3</v>
      </c>
    </row>
    <row r="2857" spans="1:25" hidden="1" x14ac:dyDescent="0.2">
      <c r="A2857" s="21" t="s">
        <v>19333</v>
      </c>
      <c r="B2857" s="21" t="s">
        <v>19334</v>
      </c>
      <c r="C2857" s="46" t="s">
        <v>133</v>
      </c>
      <c r="D2857" s="26" t="str">
        <f>[1]!b_calc_yield(A2857,日期设置!$B$2,F2857,1,R2857,1,O2857,L2857,S2857,)</f>
        <v>Fetching...</v>
      </c>
      <c r="E2857" s="26">
        <f t="shared" si="88"/>
        <v>2.2605004737575873</v>
      </c>
      <c r="F2857" s="18">
        <f>[1]!b_dq_cleanprice($A2857,日期设置!B$2)</f>
        <v>99.16</v>
      </c>
      <c r="G2857" s="18" t="str">
        <f t="shared" si="89"/>
        <v>0.41 + 0</v>
      </c>
      <c r="H2857" s="27">
        <f>[1]!b_dq_pctchange($A2857,日期设置!$B$2,1)/100</f>
        <v>0</v>
      </c>
      <c r="I2857" s="26">
        <f>[1]!b_pq_pctchange(A2857,日期设置!$B$4,日期设置!$B$2,1)</f>
        <v>2.6360787138817368</v>
      </c>
      <c r="J2857" s="26">
        <f>[1]!b_pq_pctchange(A2857,日期设置!$C$4,日期设置!$B$2,1)</f>
        <v>6.0746843081413586E-2</v>
      </c>
      <c r="K2857" s="52">
        <f>[1]!b_dq_amount($A2857,日期设置!B$2,2,10000)</f>
        <v>0</v>
      </c>
      <c r="L2857" s="26">
        <f>[1]!b_info_latestpar(A2857,日期设置!$B$2)</f>
        <v>100</v>
      </c>
      <c r="M2857" s="6">
        <f>[1]!b_info_outstandingbalance($A2857,日期设置!B$2)</f>
        <v>10</v>
      </c>
      <c r="N2857" s="7" t="str">
        <f>[1]!b_info_latestissurercreditrating2(A2857,日期设置!$B$2,"102","1")</f>
        <v>AAA</v>
      </c>
      <c r="O2857" s="8">
        <v>3.5</v>
      </c>
      <c r="P2857" s="9">
        <f>[1]!b_info_repurchasedate(A2857)</f>
        <v>0</v>
      </c>
      <c r="Q2857" s="8" t="s">
        <v>17498</v>
      </c>
      <c r="R2857" s="2" t="str">
        <f>IF((--IF(P2857=0,Q2857,P2857))&gt;(--日期设置!$B$2),IF(P2857=0,Q2857,P2857),Q2857)</f>
        <v>2021-08-20</v>
      </c>
      <c r="S2857" s="47" t="s">
        <v>19197</v>
      </c>
      <c r="T2857" s="8">
        <f>[1]!b_anal_ptmyear($A2857,日期设置!$B$2)</f>
        <v>0.41369863013698632</v>
      </c>
      <c r="U2857" s="8">
        <f>[1]!b_anal_termifexercise($A2857,日期设置!B$2)</f>
        <v>0</v>
      </c>
      <c r="V2857" s="10">
        <f>[1]!b_dq_dirtyprice(A2857,日期设置!$B$2)</f>
        <v>101.21210000000001</v>
      </c>
      <c r="W2857" s="11">
        <f>IF(U2857=0,ROUNDUP((Q2857-日期设置!$B$2)/365,0),ROUNDUP((R2857-日期设置!$B$2)/365,0))</f>
        <v>1</v>
      </c>
      <c r="X2857" s="18" t="str">
        <f>_xlfn.IFNA(VLOOKUP(A2857,过往入选债券!A:D,4,0),2)</f>
        <v>否</v>
      </c>
      <c r="Y2857" s="45">
        <f>_xlfn.IFNA(VLOOKUP(C2857,[2]Sheet1!$A:$A,1,0),3)</f>
        <v>3</v>
      </c>
    </row>
    <row r="2858" spans="1:25" hidden="1" x14ac:dyDescent="0.2">
      <c r="A2858" s="21" t="s">
        <v>10400</v>
      </c>
      <c r="B2858" s="21" t="s">
        <v>10401</v>
      </c>
      <c r="C2858" s="37" t="s">
        <v>1982</v>
      </c>
      <c r="D2858" s="26" t="str">
        <f>[1]!b_calc_yield(A2858,日期设置!$B$2,F2858,1,R2858,1,O2858,L2858,S2858,)</f>
        <v>Fetching...</v>
      </c>
      <c r="E2858" s="26">
        <f t="shared" si="88"/>
        <v>10.693751937165574</v>
      </c>
      <c r="F2858" s="18">
        <f>[1]!b_dq_cleanprice($A2858,日期设置!B$2)</f>
        <v>96.700400000000002</v>
      </c>
      <c r="G2858" s="18" t="str">
        <f t="shared" si="89"/>
        <v>2.01 + 0</v>
      </c>
      <c r="H2858" s="27">
        <f>[1]!b_dq_pctchange($A2858,日期设置!$B$2,1)/100</f>
        <v>0</v>
      </c>
      <c r="I2858" s="26">
        <f>[1]!b_pq_pctchange(A2858,日期设置!$B$4,日期设置!$B$2,1)</f>
        <v>0</v>
      </c>
      <c r="J2858" s="26">
        <f>[1]!b_pq_pctchange(A2858,日期设置!$C$4,日期设置!$B$2,1)</f>
        <v>0</v>
      </c>
      <c r="K2858" s="52">
        <f>[1]!b_dq_amount($A2858,日期设置!B$2,2,10000)</f>
        <v>0</v>
      </c>
      <c r="L2858" s="26">
        <f>[1]!b_info_latestpar(A2858,日期设置!$B$2)</f>
        <v>100</v>
      </c>
      <c r="M2858" s="6">
        <f>[1]!b_info_outstandingbalance($A2858,日期设置!B$2)</f>
        <v>10</v>
      </c>
      <c r="N2858" s="7" t="str">
        <f>[1]!b_info_latestissurercreditrating2(A2858,日期设置!$B$2,"102","1")</f>
        <v>AAA</v>
      </c>
      <c r="O2858" s="8">
        <v>3.69</v>
      </c>
      <c r="P2858" s="9">
        <f>[1]!b_info_repurchasedate(A2858)</f>
        <v>0</v>
      </c>
      <c r="Q2858" s="8" t="s">
        <v>15982</v>
      </c>
      <c r="R2858" s="2" t="str">
        <f>IF((--IF(P2858=0,Q2858,P2858))&gt;(--日期设置!$B$2),IF(P2858=0,Q2858,P2858),Q2858)</f>
        <v>2023-03-27</v>
      </c>
      <c r="S2858" s="2" t="s">
        <v>17770</v>
      </c>
      <c r="T2858" s="8">
        <f>[1]!b_anal_ptmyear($A2858,日期设置!$B$2)</f>
        <v>2.0136986301369864</v>
      </c>
      <c r="U2858" s="8">
        <f>[1]!b_anal_termifexercise($A2858,日期设置!B$2)</f>
        <v>0</v>
      </c>
      <c r="V2858" s="10">
        <f>[1]!b_dq_dirtyprice(A2858,日期设置!$B$2)</f>
        <v>100.3399</v>
      </c>
      <c r="W2858" s="11">
        <f>IF(U2858=0,ROUNDUP((Q2858-日期设置!$B$2)/365,0),ROUNDUP((R2858-日期设置!$B$2)/365,0))</f>
        <v>3</v>
      </c>
      <c r="X2858" s="18">
        <f>_xlfn.IFNA(VLOOKUP(A2858,过往入选债券!A:D,4,0),2)</f>
        <v>2</v>
      </c>
      <c r="Y2858">
        <f>_xlfn.IFNA(VLOOKUP(C2858,[2]Sheet1!$A:$A,1,0),3)</f>
        <v>3</v>
      </c>
    </row>
    <row r="2859" spans="1:25" hidden="1" x14ac:dyDescent="0.2">
      <c r="A2859" s="21" t="s">
        <v>3113</v>
      </c>
      <c r="B2859" s="21" t="s">
        <v>3114</v>
      </c>
      <c r="C2859" s="37" t="s">
        <v>136</v>
      </c>
      <c r="D2859" s="26" t="str">
        <f>[1]!b_calc_yield(A2859,日期设置!$B$2,F2859,1,R2859,1,O2859,L2859,S2859,)</f>
        <v>Fetching...</v>
      </c>
      <c r="E2859" s="26">
        <f t="shared" si="88"/>
        <v>6.2196565300355111</v>
      </c>
      <c r="F2859" s="18">
        <f>[1]!b_dq_cleanprice($A2859,日期设置!B$2)</f>
        <v>99.431200000000004</v>
      </c>
      <c r="G2859" s="18" t="str">
        <f t="shared" si="89"/>
        <v>1.18 + 0</v>
      </c>
      <c r="H2859" s="27">
        <f>[1]!b_dq_pctchange($A2859,日期设置!$B$2,1)/100</f>
        <v>0</v>
      </c>
      <c r="I2859" s="26">
        <f>[1]!b_pq_pctchange(A2859,日期设置!$B$4,日期设置!$B$2,1)</f>
        <v>0</v>
      </c>
      <c r="J2859" s="26">
        <f>[1]!b_pq_pctchange(A2859,日期设置!$C$4,日期设置!$B$2,1)</f>
        <v>-1.1555407103433926</v>
      </c>
      <c r="K2859" s="52">
        <f>[1]!b_dq_amount($A2859,日期设置!B$2,2,10000)</f>
        <v>0</v>
      </c>
      <c r="L2859" s="26">
        <f>[1]!b_info_latestpar(A2859,日期设置!$B$2)</f>
        <v>100</v>
      </c>
      <c r="M2859" s="6">
        <f>[1]!b_info_outstandingbalance($A2859,日期设置!B$2)</f>
        <v>8</v>
      </c>
      <c r="N2859" s="7">
        <f>[1]!b_info_latestissurercreditrating2(A2859,日期设置!$B$2,"102","1")</f>
        <v>0</v>
      </c>
      <c r="O2859" s="8">
        <v>4.97</v>
      </c>
      <c r="P2859" s="9">
        <f>[1]!b_info_repurchasedate(A2859)</f>
        <v>0</v>
      </c>
      <c r="Q2859" s="8" t="s">
        <v>16847</v>
      </c>
      <c r="R2859" s="2" t="str">
        <f>IF((--IF(P2859=0,Q2859,P2859))&gt;(--日期设置!$B$2),IF(P2859=0,Q2859,P2859),Q2859)</f>
        <v>2022-05-27</v>
      </c>
      <c r="S2859" s="2" t="s">
        <v>18179</v>
      </c>
      <c r="T2859" s="8">
        <f>[1]!b_anal_ptmyear($A2859,日期设置!$B$2)</f>
        <v>1.1808219178082191</v>
      </c>
      <c r="U2859" s="8">
        <f>[1]!b_anal_termifexercise($A2859,日期设置!B$2)</f>
        <v>0</v>
      </c>
      <c r="V2859" s="10">
        <f>[1]!b_dq_dirtyprice(A2859,日期设置!$B$2)</f>
        <v>103.5025</v>
      </c>
      <c r="W2859" s="11">
        <f>IF(U2859=0,ROUNDUP((Q2859-日期设置!$B$2)/365,0),ROUNDUP((R2859-日期设置!$B$2)/365,0))</f>
        <v>2</v>
      </c>
      <c r="X2859" s="18">
        <f>_xlfn.IFNA(VLOOKUP(A2859,过往入选债券!A:D,4,0),2)</f>
        <v>2</v>
      </c>
      <c r="Y2859">
        <f>_xlfn.IFNA(VLOOKUP(C2859,[2]Sheet1!$A:$A,1,0),3)</f>
        <v>3</v>
      </c>
    </row>
    <row r="2860" spans="1:25" hidden="1" x14ac:dyDescent="0.2">
      <c r="A2860" s="28" t="s">
        <v>20456</v>
      </c>
      <c r="B2860" s="28" t="s">
        <v>20457</v>
      </c>
      <c r="C2860" s="39" t="s">
        <v>20772</v>
      </c>
      <c r="D2860" s="26" t="str">
        <f>[1]!b_calc_yield(A2860,日期设置!$B$2,F2860,1,R2860,1,O2860,L2860,S2860,)</f>
        <v>Fetching...</v>
      </c>
      <c r="E2860" s="26">
        <f t="shared" si="88"/>
        <v>13.34243833171449</v>
      </c>
      <c r="F2860" s="18">
        <f>[1]!b_dq_cleanprice($A2860,日期设置!B$2)</f>
        <v>98.871700000000004</v>
      </c>
      <c r="G2860" s="18" t="str">
        <f t="shared" si="89"/>
        <v>4.49 + 2.49</v>
      </c>
      <c r="H2860" s="27">
        <f>[1]!b_dq_pctchange($A2860,日期设置!$B$2,1)/100</f>
        <v>0</v>
      </c>
      <c r="I2860" s="26">
        <f>[1]!b_pq_pctchange(A2860,日期设置!$B$4,日期设置!$B$2,1)</f>
        <v>0</v>
      </c>
      <c r="J2860" s="26">
        <f>[1]!b_pq_pctchange(A2860,日期设置!$C$4,日期设置!$B$2,1)</f>
        <v>0.18918781983077657</v>
      </c>
      <c r="K2860" s="52">
        <f>[1]!b_dq_amount($A2860,日期设置!B$2,2,10000)</f>
        <v>0</v>
      </c>
      <c r="L2860" s="26">
        <f>[1]!b_info_latestpar(A2860,日期设置!$B$2)</f>
        <v>100</v>
      </c>
      <c r="M2860" s="6">
        <f>[1]!b_info_outstandingbalance($A2860,日期设置!B$2)</f>
        <v>10</v>
      </c>
      <c r="N2860" s="7" t="str">
        <f>[1]!b_info_latestissurercreditrating2(A2860,日期设置!$B$2,"102","1")</f>
        <v>AA+</v>
      </c>
      <c r="O2860" s="8">
        <v>4.9800000000000004</v>
      </c>
      <c r="P2860" s="9" t="str">
        <f>[1]!b_info_repurchasedate(A2860)</f>
        <v>2023-09-17</v>
      </c>
      <c r="Q2860" s="8" t="s">
        <v>16794</v>
      </c>
      <c r="R2860" s="2" t="str">
        <f>IF((--IF(P2860=0,Q2860,P2860))&gt;(--日期设置!$B$2),IF(P2860=0,Q2860,P2860),Q2860)</f>
        <v>2023-09-17</v>
      </c>
      <c r="S2860" s="31" t="s">
        <v>17416</v>
      </c>
      <c r="T2860" s="8">
        <f>[1]!b_anal_ptmyear($A2860,日期设置!$B$2)</f>
        <v>4.4904109589041097</v>
      </c>
      <c r="U2860" s="8">
        <f>[1]!b_anal_termifexercise($A2860,日期设置!B$2)</f>
        <v>2.4904109589041097</v>
      </c>
      <c r="V2860" s="10">
        <f>[1]!b_dq_dirtyprice(A2860,日期设置!$B$2)</f>
        <v>101.40949999999999</v>
      </c>
      <c r="W2860" s="11">
        <f>IF(U2860=0,ROUNDUP((Q2860-日期设置!$B$2)/365,0),ROUNDUP((R2860-日期设置!$B$2)/365,0))</f>
        <v>3</v>
      </c>
      <c r="X2860" s="18">
        <f>_xlfn.IFNA(VLOOKUP(A2860,过往入选债券!A:D,4,0),2)</f>
        <v>2</v>
      </c>
      <c r="Y2860">
        <f>_xlfn.IFNA(VLOOKUP(C2860,[2]Sheet1!$A:$A,1,0),3)</f>
        <v>3</v>
      </c>
    </row>
    <row r="2861" spans="1:25" hidden="1" x14ac:dyDescent="0.2">
      <c r="A2861" s="28" t="s">
        <v>20136</v>
      </c>
      <c r="B2861" s="28" t="s">
        <v>20137</v>
      </c>
      <c r="C2861" s="39" t="s">
        <v>4214</v>
      </c>
      <c r="D2861" s="26" t="str">
        <f>[1]!b_calc_yield(A2861,日期设置!$B$2,F2861,1,R2861,1,O2861,L2861,S2861,)</f>
        <v>Fetching...</v>
      </c>
      <c r="E2861" s="26">
        <f t="shared" si="88"/>
        <v>13.373236266489874</v>
      </c>
      <c r="F2861" s="18">
        <f>[1]!b_dq_cleanprice($A2861,日期设置!B$2)</f>
        <v>99.371200000000002</v>
      </c>
      <c r="G2861" s="18" t="str">
        <f t="shared" si="89"/>
        <v>2.50 + 0</v>
      </c>
      <c r="H2861" s="27">
        <f>[1]!b_dq_pctchange($A2861,日期设置!$B$2,1)/100</f>
        <v>0</v>
      </c>
      <c r="I2861" s="26">
        <f>[1]!b_pq_pctchange(A2861,日期设置!$B$4,日期设置!$B$2,1)</f>
        <v>0</v>
      </c>
      <c r="J2861" s="26">
        <f>[1]!b_pq_pctchange(A2861,日期设置!$C$4,日期设置!$B$2,1)</f>
        <v>-0.41968133079467329</v>
      </c>
      <c r="K2861" s="52">
        <f>[1]!b_dq_amount($A2861,日期设置!B$2,2,10000)</f>
        <v>0</v>
      </c>
      <c r="L2861" s="26">
        <f>[1]!b_info_latestpar(A2861,日期设置!$B$2)</f>
        <v>100</v>
      </c>
      <c r="M2861" s="6">
        <f>[1]!b_info_outstandingbalance($A2861,日期设置!B$2)</f>
        <v>5</v>
      </c>
      <c r="N2861" s="7">
        <f>[1]!b_info_latestissurercreditrating2(A2861,日期设置!$B$2,"102","1")</f>
        <v>0</v>
      </c>
      <c r="O2861" s="8">
        <v>5.2</v>
      </c>
      <c r="P2861" s="9">
        <f>[1]!b_info_repurchasedate(A2861)</f>
        <v>0</v>
      </c>
      <c r="Q2861" s="8" t="s">
        <v>16513</v>
      </c>
      <c r="R2861" s="2" t="str">
        <f>IF((--IF(P2861=0,Q2861,P2861))&gt;(--日期设置!$B$2),IF(P2861=0,Q2861,P2861),Q2861)</f>
        <v>2023-09-21</v>
      </c>
      <c r="S2861" s="31" t="s">
        <v>17255</v>
      </c>
      <c r="T2861" s="8">
        <f>[1]!b_anal_ptmyear($A2861,日期设置!$B$2)</f>
        <v>2.5013698630136987</v>
      </c>
      <c r="U2861" s="8">
        <f>[1]!b_anal_termifexercise($A2861,日期设置!B$2)</f>
        <v>0</v>
      </c>
      <c r="V2861" s="10">
        <f>[1]!b_dq_dirtyprice(A2861,日期设置!$B$2)</f>
        <v>101.9641</v>
      </c>
      <c r="W2861" s="11">
        <f>IF(U2861=0,ROUNDUP((Q2861-日期设置!$B$2)/365,0),ROUNDUP((R2861-日期设置!$B$2)/365,0))</f>
        <v>3</v>
      </c>
      <c r="X2861" s="18">
        <f>_xlfn.IFNA(VLOOKUP(A2861,过往入选债券!A:D,4,0),2)</f>
        <v>2</v>
      </c>
      <c r="Y2861">
        <f>_xlfn.IFNA(VLOOKUP(C2861,[2]Sheet1!$A:$A,1,0),3)</f>
        <v>3</v>
      </c>
    </row>
    <row r="2862" spans="1:25" hidden="1" x14ac:dyDescent="0.2">
      <c r="A2862" s="21" t="s">
        <v>6291</v>
      </c>
      <c r="B2862" s="21" t="s">
        <v>6292</v>
      </c>
      <c r="C2862" s="37" t="s">
        <v>84</v>
      </c>
      <c r="D2862" s="26" t="str">
        <f>[1]!b_calc_yield(A2862,日期设置!$B$2,F2862,1,R2862,1,O2862,L2862,S2862,)</f>
        <v>Fetching...</v>
      </c>
      <c r="E2862" s="26">
        <f t="shared" si="88"/>
        <v>0.50862036725383142</v>
      </c>
      <c r="F2862" s="18">
        <f>[1]!b_dq_cleanprice($A2862,日期设置!B$2)</f>
        <v>100.1546</v>
      </c>
      <c r="G2862" s="18" t="str">
        <f t="shared" si="89"/>
        <v>0.09 + 0</v>
      </c>
      <c r="H2862" s="27">
        <f>[1]!b_dq_pctchange($A2862,日期设置!$B$2,1)/100</f>
        <v>0</v>
      </c>
      <c r="I2862" s="26">
        <f>[1]!b_pq_pctchange(A2862,日期设置!$B$4,日期设置!$B$2,1)</f>
        <v>-2.5054976207749467E-2</v>
      </c>
      <c r="J2862" s="26">
        <f>[1]!b_pq_pctchange(A2862,日期设置!$C$4,日期设置!$B$2,1)</f>
        <v>-1.4219586158566027</v>
      </c>
      <c r="K2862" s="52">
        <f>[1]!b_dq_amount($A2862,日期设置!B$2,2,10000)</f>
        <v>0</v>
      </c>
      <c r="L2862" s="26">
        <f>[1]!b_info_latestpar(A2862,日期设置!$B$2)</f>
        <v>100</v>
      </c>
      <c r="M2862" s="6">
        <f>[1]!b_info_outstandingbalance($A2862,日期设置!B$2)</f>
        <v>10</v>
      </c>
      <c r="N2862" s="7" t="str">
        <f>[1]!b_info_latestissurercreditrating2(A2862,日期设置!$B$2,"102","1")</f>
        <v>AA</v>
      </c>
      <c r="O2862" s="8">
        <v>7.5</v>
      </c>
      <c r="P2862" s="9">
        <f>[1]!b_info_repurchasedate(A2862)</f>
        <v>0</v>
      </c>
      <c r="Q2862" s="8" t="s">
        <v>16091</v>
      </c>
      <c r="R2862" s="2" t="str">
        <f>IF((--IF(P2862=0,Q2862,P2862))&gt;(--日期设置!$B$2),IF(P2862=0,Q2862,P2862),Q2862)</f>
        <v>2021-04-25</v>
      </c>
      <c r="S2862" s="2" t="s">
        <v>18544</v>
      </c>
      <c r="T2862" s="8">
        <f>[1]!b_anal_ptmyear($A2862,日期设置!$B$2)</f>
        <v>9.3150684931506855E-2</v>
      </c>
      <c r="U2862" s="8">
        <f>[1]!b_anal_termifexercise($A2862,日期设置!B$2)</f>
        <v>0</v>
      </c>
      <c r="V2862" s="10">
        <f>[1]!b_dq_dirtyprice(A2862,日期设置!$B$2)</f>
        <v>106.956</v>
      </c>
      <c r="W2862" s="11">
        <f>IF(U2862=0,ROUNDUP((Q2862-日期设置!$B$2)/365,0),ROUNDUP((R2862-日期设置!$B$2)/365,0))</f>
        <v>1</v>
      </c>
      <c r="X2862" s="18">
        <f>_xlfn.IFNA(VLOOKUP(A2862,过往入选债券!A:D,4,0),2)</f>
        <v>2</v>
      </c>
      <c r="Y2862">
        <f>_xlfn.IFNA(VLOOKUP(C2862,[2]Sheet1!$A:$A,1,0),3)</f>
        <v>3</v>
      </c>
    </row>
    <row r="2863" spans="1:25" hidden="1" x14ac:dyDescent="0.2">
      <c r="A2863" s="21" t="s">
        <v>4142</v>
      </c>
      <c r="B2863" s="21" t="s">
        <v>4143</v>
      </c>
      <c r="C2863" s="37" t="s">
        <v>317</v>
      </c>
      <c r="D2863" s="26" t="str">
        <f>[1]!b_calc_yield(A2863,日期设置!$B$2,F2863,1,R2863,1,O2863,L2863,S2863,)</f>
        <v>Fetching...</v>
      </c>
      <c r="E2863" s="26">
        <f t="shared" si="88"/>
        <v>10.55579905613293</v>
      </c>
      <c r="F2863" s="18">
        <f>[1]!b_dq_cleanprice($A2863,日期设置!B$2)</f>
        <v>97.757999999999996</v>
      </c>
      <c r="G2863" s="18" t="str">
        <f t="shared" si="89"/>
        <v>2.00 + 0</v>
      </c>
      <c r="H2863" s="27">
        <f>[1]!b_dq_pctchange($A2863,日期设置!$B$2,1)/100</f>
        <v>0</v>
      </c>
      <c r="I2863" s="26">
        <f>[1]!b_pq_pctchange(A2863,日期设置!$B$4,日期设置!$B$2,1)</f>
        <v>0</v>
      </c>
      <c r="J2863" s="26">
        <f>[1]!b_pq_pctchange(A2863,日期设置!$C$4,日期设置!$B$2,1)</f>
        <v>0</v>
      </c>
      <c r="K2863" s="52">
        <f>[1]!b_dq_amount($A2863,日期设置!B$2,2,10000)</f>
        <v>0</v>
      </c>
      <c r="L2863" s="26">
        <f>[1]!b_info_latestpar(A2863,日期设置!$B$2)</f>
        <v>100</v>
      </c>
      <c r="M2863" s="6">
        <f>[1]!b_info_outstandingbalance($A2863,日期设置!B$2)</f>
        <v>3</v>
      </c>
      <c r="N2863" s="7">
        <f>[1]!b_info_latestissurercreditrating2(A2863,日期设置!$B$2,"102","1")</f>
        <v>0</v>
      </c>
      <c r="O2863" s="8">
        <v>4.25</v>
      </c>
      <c r="P2863" s="9">
        <f>[1]!b_info_repurchasedate(A2863)</f>
        <v>0</v>
      </c>
      <c r="Q2863" s="8" t="s">
        <v>16132</v>
      </c>
      <c r="R2863" s="2" t="str">
        <f>IF((--IF(P2863=0,Q2863,P2863))&gt;(--日期设置!$B$2),IF(P2863=0,Q2863,P2863),Q2863)</f>
        <v>2023-03-24</v>
      </c>
      <c r="S2863" s="2" t="s">
        <v>18006</v>
      </c>
      <c r="T2863" s="8">
        <f>[1]!b_anal_ptmyear($A2863,日期设置!$B$2)</f>
        <v>2.0054794520547947</v>
      </c>
      <c r="U2863" s="8">
        <f>[1]!b_anal_termifexercise($A2863,日期设置!B$2)</f>
        <v>0</v>
      </c>
      <c r="V2863" s="10">
        <f>[1]!b_dq_dirtyprice(A2863,日期设置!$B$2)</f>
        <v>101.9847</v>
      </c>
      <c r="W2863" s="11">
        <f>IF(U2863=0,ROUNDUP((Q2863-日期设置!$B$2)/365,0),ROUNDUP((R2863-日期设置!$B$2)/365,0))</f>
        <v>3</v>
      </c>
      <c r="X2863" s="18">
        <f>_xlfn.IFNA(VLOOKUP(A2863,过往入选债券!A:D,4,0),2)</f>
        <v>2</v>
      </c>
      <c r="Y2863">
        <f>_xlfn.IFNA(VLOOKUP(C2863,[2]Sheet1!$A:$A,1,0),3)</f>
        <v>3</v>
      </c>
    </row>
    <row r="2864" spans="1:25" hidden="1" x14ac:dyDescent="0.2">
      <c r="A2864" s="21" t="s">
        <v>8714</v>
      </c>
      <c r="B2864" s="21" t="s">
        <v>8715</v>
      </c>
      <c r="C2864" s="37" t="s">
        <v>4561</v>
      </c>
      <c r="D2864" s="26" t="str">
        <f>[1]!b_calc_yield(A2864,日期设置!$B$2,F2864,1,R2864,1,O2864,L2864,S2864,)</f>
        <v>Fetching...</v>
      </c>
      <c r="E2864" s="26">
        <f t="shared" si="88"/>
        <v>7.620272474709533</v>
      </c>
      <c r="F2864" s="18">
        <f>[1]!b_dq_cleanprice($A2864,日期设置!B$2)</f>
        <v>103.3897</v>
      </c>
      <c r="G2864" s="18" t="str">
        <f t="shared" si="89"/>
        <v>1.45 + 1.45</v>
      </c>
      <c r="H2864" s="27">
        <f>[1]!b_dq_pctchange($A2864,日期设置!$B$2,1)/100</f>
        <v>0</v>
      </c>
      <c r="I2864" s="26">
        <f>[1]!b_pq_pctchange(A2864,日期设置!$B$4,日期设置!$B$2,1)</f>
        <v>0</v>
      </c>
      <c r="J2864" s="26">
        <f>[1]!b_pq_pctchange(A2864,日期设置!$C$4,日期设置!$B$2,1)</f>
        <v>-0.82760605261264042</v>
      </c>
      <c r="K2864" s="52">
        <f>[1]!b_dq_amount($A2864,日期设置!B$2,2,10000)</f>
        <v>0</v>
      </c>
      <c r="L2864" s="26">
        <f>[1]!b_info_latestpar(A2864,日期设置!$B$2)</f>
        <v>100</v>
      </c>
      <c r="M2864" s="6">
        <f>[1]!b_info_outstandingbalance($A2864,日期设置!B$2)</f>
        <v>3</v>
      </c>
      <c r="N2864" s="7" t="str">
        <f>[1]!b_info_latestissurercreditrating2(A2864,日期设置!$B$2,"102","1")</f>
        <v>AA</v>
      </c>
      <c r="O2864" s="8">
        <v>7.99</v>
      </c>
      <c r="P2864" s="9">
        <f>[1]!b_info_repurchasedate(A2864)</f>
        <v>0</v>
      </c>
      <c r="Q2864" s="8" t="s">
        <v>17596</v>
      </c>
      <c r="R2864" s="2" t="str">
        <f>IF((--IF(P2864=0,Q2864,P2864))&gt;(--日期设置!$B$2),IF(P2864=0,Q2864,P2864),Q2864)</f>
        <v>2022-09-03</v>
      </c>
      <c r="S2864" s="2" t="s">
        <v>18391</v>
      </c>
      <c r="T2864" s="8">
        <f>[1]!b_anal_ptmyear($A2864,日期设置!$B$2)</f>
        <v>1.452054794520548</v>
      </c>
      <c r="U2864" s="8">
        <f>[1]!b_anal_termifexercise($A2864,日期设置!B$2)</f>
        <v>1.452054794520548</v>
      </c>
      <c r="V2864" s="10">
        <f>[1]!b_dq_dirtyprice(A2864,日期设置!$B$2)</f>
        <v>107.76779999999999</v>
      </c>
      <c r="W2864" s="11">
        <f>IF(U2864=0,ROUNDUP((Q2864-日期设置!$B$2)/365,0),ROUNDUP((R2864-日期设置!$B$2)/365,0))</f>
        <v>2</v>
      </c>
      <c r="X2864" s="18">
        <f>_xlfn.IFNA(VLOOKUP(A2864,过往入选债券!A:D,4,0),2)</f>
        <v>2</v>
      </c>
      <c r="Y2864">
        <f>_xlfn.IFNA(VLOOKUP(C2864,[2]Sheet1!$A:$A,1,0),3)</f>
        <v>3</v>
      </c>
    </row>
    <row r="2865" spans="1:25" hidden="1" x14ac:dyDescent="0.2">
      <c r="A2865" s="21" t="s">
        <v>11550</v>
      </c>
      <c r="B2865" s="21" t="s">
        <v>11551</v>
      </c>
      <c r="C2865" s="37" t="s">
        <v>1049</v>
      </c>
      <c r="D2865" s="26" t="str">
        <f>[1]!b_calc_yield(A2865,日期设置!$B$2,F2865,1,R2865,1,O2865,L2865,S2865,)</f>
        <v>Fetching...</v>
      </c>
      <c r="E2865" s="26">
        <f t="shared" si="88"/>
        <v>46.861643486407999</v>
      </c>
      <c r="F2865" s="18">
        <f>[1]!b_dq_cleanprice($A2865,日期设置!B$2)</f>
        <v>29.7273</v>
      </c>
      <c r="G2865" s="18" t="str">
        <f t="shared" si="89"/>
        <v>1.77 + 0</v>
      </c>
      <c r="H2865" s="27">
        <f>[1]!b_dq_pctchange($A2865,日期设置!$B$2,1)/100</f>
        <v>0</v>
      </c>
      <c r="I2865" s="26">
        <f>[1]!b_pq_pctchange(A2865,日期设置!$B$4,日期设置!$B$2,1)</f>
        <v>0</v>
      </c>
      <c r="J2865" s="26">
        <f>[1]!b_pq_pctchange(A2865,日期设置!$C$4,日期设置!$B$2,1)</f>
        <v>-0.44707442533355268</v>
      </c>
      <c r="K2865" s="52">
        <f>[1]!b_dq_amount($A2865,日期设置!B$2,2,10000)</f>
        <v>0</v>
      </c>
      <c r="L2865" s="26">
        <f>[1]!b_info_latestpar(A2865,日期设置!$B$2)</f>
        <v>30.000000000000004</v>
      </c>
      <c r="M2865" s="6">
        <f>[1]!b_info_outstandingbalance($A2865,日期设置!B$2)</f>
        <v>4.5</v>
      </c>
      <c r="N2865" s="7" t="str">
        <f>[1]!b_info_latestissurercreditrating2(A2865,日期设置!$B$2,"102","1")</f>
        <v>AA</v>
      </c>
      <c r="O2865" s="8">
        <v>7.18</v>
      </c>
      <c r="P2865" s="9">
        <f>[1]!b_info_repurchasedate(A2865)</f>
        <v>0</v>
      </c>
      <c r="Q2865" s="8" t="s">
        <v>17301</v>
      </c>
      <c r="R2865" s="2" t="str">
        <f>IF((--IF(P2865=0,Q2865,P2865))&gt;(--日期设置!$B$2),IF(P2865=0,Q2865,P2865),Q2865)</f>
        <v>2022-12-31</v>
      </c>
      <c r="S2865" s="2" t="s">
        <v>18848</v>
      </c>
      <c r="T2865" s="8">
        <f>[1]!b_anal_ptmyear($A2865,日期设置!$B$2)</f>
        <v>1.7780821917808218</v>
      </c>
      <c r="U2865" s="8">
        <f>[1]!b_anal_termifexercise($A2865,日期设置!B$2)</f>
        <v>0</v>
      </c>
      <c r="V2865" s="10">
        <f>[1]!b_dq_dirtyprice(A2865,日期设置!$B$2)</f>
        <v>30.205300000000001</v>
      </c>
      <c r="W2865" s="11">
        <f>IF(U2865=0,ROUNDUP((Q2865-日期设置!$B$2)/365,0),ROUNDUP((R2865-日期设置!$B$2)/365,0))</f>
        <v>2</v>
      </c>
      <c r="X2865" s="18">
        <f>_xlfn.IFNA(VLOOKUP(A2865,过往入选债券!A:D,4,0),2)</f>
        <v>2</v>
      </c>
      <c r="Y2865">
        <f>_xlfn.IFNA(VLOOKUP(C2865,[2]Sheet1!$A:$A,1,0),3)</f>
        <v>3</v>
      </c>
    </row>
    <row r="2866" spans="1:25" hidden="1" x14ac:dyDescent="0.2">
      <c r="A2866" s="21" t="s">
        <v>3780</v>
      </c>
      <c r="B2866" s="21" t="s">
        <v>3781</v>
      </c>
      <c r="C2866" s="37" t="s">
        <v>142</v>
      </c>
      <c r="D2866" s="26" t="str">
        <f>[1]!b_calc_yield(A2866,日期设置!$B$2,F2866,1,R2866,1,O2866,L2866,S2866,)</f>
        <v>Fetching...</v>
      </c>
      <c r="E2866" s="26">
        <f t="shared" si="88"/>
        <v>9.7411787282016817</v>
      </c>
      <c r="F2866" s="18">
        <f>[1]!b_dq_cleanprice($A2866,日期设置!B$2)</f>
        <v>99.046800000000005</v>
      </c>
      <c r="G2866" s="18" t="str">
        <f t="shared" si="89"/>
        <v>1.79 + 0</v>
      </c>
      <c r="H2866" s="27">
        <f>[1]!b_dq_pctchange($A2866,日期设置!$B$2,1)/100</f>
        <v>0</v>
      </c>
      <c r="I2866" s="26">
        <f>[1]!b_pq_pctchange(A2866,日期设置!$B$4,日期设置!$B$2,1)</f>
        <v>0</v>
      </c>
      <c r="J2866" s="26">
        <f>[1]!b_pq_pctchange(A2866,日期设置!$C$4,日期设置!$B$2,1)</f>
        <v>0</v>
      </c>
      <c r="K2866" s="52">
        <f>[1]!b_dq_amount($A2866,日期设置!B$2,2,10000)</f>
        <v>0</v>
      </c>
      <c r="L2866" s="26">
        <f>[1]!b_info_latestpar(A2866,日期设置!$B$2)</f>
        <v>100</v>
      </c>
      <c r="M2866" s="6">
        <f>[1]!b_info_outstandingbalance($A2866,日期设置!B$2)</f>
        <v>5</v>
      </c>
      <c r="N2866" s="7">
        <f>[1]!b_info_latestissurercreditrating2(A2866,日期设置!$B$2,"102","1")</f>
        <v>0</v>
      </c>
      <c r="O2866" s="8">
        <v>4.9000000000000004</v>
      </c>
      <c r="P2866" s="9">
        <f>[1]!b_info_repurchasedate(A2866)</f>
        <v>0</v>
      </c>
      <c r="Q2866" s="8" t="s">
        <v>16783</v>
      </c>
      <c r="R2866" s="2" t="str">
        <f>IF((--IF(P2866=0,Q2866,P2866))&gt;(--日期设置!$B$2),IF(P2866=0,Q2866,P2866),Q2866)</f>
        <v>2023-01-06</v>
      </c>
      <c r="S2866" s="2" t="s">
        <v>18715</v>
      </c>
      <c r="T2866" s="8">
        <f>[1]!b_anal_ptmyear($A2866,日期设置!$B$2)</f>
        <v>1.7945205479452055</v>
      </c>
      <c r="U2866" s="8">
        <f>[1]!b_anal_termifexercise($A2866,日期设置!B$2)</f>
        <v>0</v>
      </c>
      <c r="V2866" s="10">
        <f>[1]!b_dq_dirtyprice(A2866,日期设置!$B$2)</f>
        <v>100.0536</v>
      </c>
      <c r="W2866" s="11">
        <f>IF(U2866=0,ROUNDUP((Q2866-日期设置!$B$2)/365,0),ROUNDUP((R2866-日期设置!$B$2)/365,0))</f>
        <v>2</v>
      </c>
      <c r="X2866" s="18">
        <f>_xlfn.IFNA(VLOOKUP(A2866,过往入选债券!A:D,4,0),2)</f>
        <v>2</v>
      </c>
      <c r="Y2866">
        <f>_xlfn.IFNA(VLOOKUP(C2866,[2]Sheet1!$A:$A,1,0),3)</f>
        <v>3</v>
      </c>
    </row>
    <row r="2867" spans="1:25" hidden="1" x14ac:dyDescent="0.2">
      <c r="A2867" s="21" t="s">
        <v>15002</v>
      </c>
      <c r="B2867" s="21" t="s">
        <v>15003</v>
      </c>
      <c r="C2867" s="37" t="s">
        <v>11837</v>
      </c>
      <c r="D2867" s="26" t="str">
        <f>[1]!b_calc_yield(A2867,日期设置!$B$2,F2867,1,R2867,1,O2867,L2867,S2867,)</f>
        <v>Fetching...</v>
      </c>
      <c r="E2867" s="26">
        <f t="shared" si="88"/>
        <v>25.994284856046491</v>
      </c>
      <c r="F2867" s="18">
        <f>[1]!b_dq_cleanprice($A2867,日期设置!B$2)</f>
        <v>100.86</v>
      </c>
      <c r="G2867" s="18" t="str">
        <f t="shared" si="89"/>
        <v>4.82 + 0</v>
      </c>
      <c r="H2867" s="27">
        <f>[1]!b_dq_pctchange($A2867,日期设置!$B$2,1)/100</f>
        <v>0</v>
      </c>
      <c r="I2867" s="26">
        <f>[1]!b_pq_pctchange(A2867,日期设置!$B$4,日期设置!$B$2,1)</f>
        <v>0</v>
      </c>
      <c r="J2867" s="26">
        <f>[1]!b_pq_pctchange(A2867,日期设置!$C$4,日期设置!$B$2,1)</f>
        <v>-0.96384974313050886</v>
      </c>
      <c r="K2867" s="52">
        <f>[1]!b_dq_amount($A2867,日期设置!B$2,2,10000)</f>
        <v>0</v>
      </c>
      <c r="L2867" s="26">
        <f>[1]!b_info_latestpar(A2867,日期设置!$B$2)</f>
        <v>100</v>
      </c>
      <c r="M2867" s="6">
        <f>[1]!b_info_outstandingbalance($A2867,日期设置!B$2)</f>
        <v>8</v>
      </c>
      <c r="N2867" s="7" t="str">
        <f>[1]!b_info_latestissurercreditrating2(A2867,日期设置!$B$2,"102","1")</f>
        <v>AA</v>
      </c>
      <c r="O2867" s="8">
        <v>5.67</v>
      </c>
      <c r="P2867" s="9">
        <f>[1]!b_info_repurchasedate(A2867)</f>
        <v>0</v>
      </c>
      <c r="Q2867" s="8" t="s">
        <v>17427</v>
      </c>
      <c r="R2867" s="2" t="str">
        <f>IF((--IF(P2867=0,Q2867,P2867))&gt;(--日期设置!$B$2),IF(P2867=0,Q2867,P2867),Q2867)</f>
        <v>2026-01-16</v>
      </c>
      <c r="S2867" s="2" t="s">
        <v>17885</v>
      </c>
      <c r="T2867" s="8">
        <f>[1]!b_anal_ptmyear($A2867,日期设置!$B$2)</f>
        <v>4.8219178082191778</v>
      </c>
      <c r="U2867" s="8">
        <f>[1]!b_anal_termifexercise($A2867,日期设置!B$2)</f>
        <v>0</v>
      </c>
      <c r="V2867" s="10">
        <f>[1]!b_dq_dirtyprice(A2867,日期设置!$B$2)</f>
        <v>101.86969999999999</v>
      </c>
      <c r="W2867" s="11">
        <f>IF(U2867=0,ROUNDUP((Q2867-日期设置!$B$2)/365,0),ROUNDUP((R2867-日期设置!$B$2)/365,0))</f>
        <v>5</v>
      </c>
      <c r="X2867" s="18">
        <f>_xlfn.IFNA(VLOOKUP(A2867,过往入选债券!A:D,4,0),2)</f>
        <v>2</v>
      </c>
      <c r="Y2867">
        <f>_xlfn.IFNA(VLOOKUP(C2867,[2]Sheet1!$A:$A,1,0),3)</f>
        <v>3</v>
      </c>
    </row>
    <row r="2868" spans="1:25" hidden="1" x14ac:dyDescent="0.2">
      <c r="A2868" s="21" t="s">
        <v>11333</v>
      </c>
      <c r="B2868" s="21" t="s">
        <v>11334</v>
      </c>
      <c r="C2868" s="37" t="s">
        <v>1419</v>
      </c>
      <c r="D2868" s="26" t="str">
        <f>[1]!b_calc_yield(A2868,日期设置!$B$2,F2868,1,R2868,1,O2868,L2868,S2868,)</f>
        <v>Fetching...</v>
      </c>
      <c r="E2868" s="26">
        <f t="shared" si="88"/>
        <v>12.307648736831922</v>
      </c>
      <c r="F2868" s="18">
        <f>[1]!b_dq_cleanprice($A2868,日期设置!B$2)</f>
        <v>99</v>
      </c>
      <c r="G2868" s="18" t="str">
        <f t="shared" si="89"/>
        <v>4.32 + 2.32</v>
      </c>
      <c r="H2868" s="27">
        <f>[1]!b_dq_pctchange($A2868,日期设置!$B$2,1)/100</f>
        <v>0</v>
      </c>
      <c r="I2868" s="26">
        <f>[1]!b_pq_pctchange(A2868,日期设置!$B$4,日期设置!$B$2,1)</f>
        <v>0</v>
      </c>
      <c r="J2868" s="26">
        <f>[1]!b_pq_pctchange(A2868,日期设置!$C$4,日期设置!$B$2,1)</f>
        <v>0</v>
      </c>
      <c r="K2868" s="52">
        <f>[1]!b_dq_amount($A2868,日期设置!B$2,2,10000)</f>
        <v>0</v>
      </c>
      <c r="L2868" s="26">
        <f>[1]!b_info_latestpar(A2868,日期设置!$B$2)</f>
        <v>100</v>
      </c>
      <c r="M2868" s="6">
        <f>[1]!b_info_outstandingbalance($A2868,日期设置!B$2)</f>
        <v>3</v>
      </c>
      <c r="N2868" s="7" t="str">
        <f>[1]!b_info_latestissurercreditrating2(A2868,日期设置!$B$2,"102","1")</f>
        <v>AA</v>
      </c>
      <c r="O2868" s="8">
        <v>5</v>
      </c>
      <c r="P2868" s="9" t="str">
        <f>[1]!b_info_repurchasedate(A2868)</f>
        <v>2023-07-17</v>
      </c>
      <c r="Q2868" s="8" t="s">
        <v>16738</v>
      </c>
      <c r="R2868" s="2" t="str">
        <f>IF((--IF(P2868=0,Q2868,P2868))&gt;(--日期设置!$B$2),IF(P2868=0,Q2868,P2868),Q2868)</f>
        <v>2023-07-17</v>
      </c>
      <c r="S2868" s="2" t="s">
        <v>18243</v>
      </c>
      <c r="T2868" s="8">
        <f>[1]!b_anal_ptmyear($A2868,日期设置!$B$2)</f>
        <v>4.3205479452054796</v>
      </c>
      <c r="U2868" s="8">
        <f>[1]!b_anal_termifexercise($A2868,日期设置!B$2)</f>
        <v>2.3205479452054796</v>
      </c>
      <c r="V2868" s="10">
        <f>[1]!b_dq_dirtyprice(A2868,日期设置!$B$2)</f>
        <v>102.3973</v>
      </c>
      <c r="W2868" s="11">
        <f>IF(U2868=0,ROUNDUP((Q2868-日期设置!$B$2)/365,0),ROUNDUP((R2868-日期设置!$B$2)/365,0))</f>
        <v>3</v>
      </c>
      <c r="X2868" s="18">
        <f>_xlfn.IFNA(VLOOKUP(A2868,过往入选债券!A:D,4,0),2)</f>
        <v>2</v>
      </c>
      <c r="Y2868">
        <f>_xlfn.IFNA(VLOOKUP(C2868,[2]Sheet1!$A:$A,1,0),3)</f>
        <v>3</v>
      </c>
    </row>
    <row r="2869" spans="1:25" hidden="1" x14ac:dyDescent="0.2">
      <c r="A2869" s="28" t="s">
        <v>19491</v>
      </c>
      <c r="B2869" s="28" t="s">
        <v>19492</v>
      </c>
      <c r="C2869" s="38" t="s">
        <v>80</v>
      </c>
      <c r="D2869" s="26" t="str">
        <f>[1]!b_calc_yield(A2869,日期设置!$B$2,F2869,1,R2869,1,O2869,L2869,S2869,)</f>
        <v>Fetching...</v>
      </c>
      <c r="E2869" s="26">
        <f t="shared" si="88"/>
        <v>12.674358465839951</v>
      </c>
      <c r="F2869" s="18">
        <f>[1]!b_dq_cleanprice($A2869,日期设置!B$2)</f>
        <v>99.624700000000004</v>
      </c>
      <c r="G2869" s="18" t="str">
        <f t="shared" si="89"/>
        <v>2.38 + 2.38</v>
      </c>
      <c r="H2869" s="27">
        <f>[1]!b_dq_pctchange($A2869,日期设置!$B$2,1)/100</f>
        <v>0</v>
      </c>
      <c r="I2869" s="26">
        <f>[1]!b_pq_pctchange(A2869,日期设置!$B$4,日期设置!$B$2,1)</f>
        <v>0</v>
      </c>
      <c r="J2869" s="26">
        <f>[1]!b_pq_pctchange(A2869,日期设置!$C$4,日期设置!$B$2,1)</f>
        <v>0</v>
      </c>
      <c r="K2869" s="52">
        <f>[1]!b_dq_amount($A2869,日期设置!B$2,2,10000)</f>
        <v>0</v>
      </c>
      <c r="L2869" s="26">
        <f>[1]!b_info_latestpar(A2869,日期设置!$B$2)</f>
        <v>100</v>
      </c>
      <c r="M2869" s="6">
        <f>[1]!b_info_outstandingbalance($A2869,日期设置!B$2)</f>
        <v>5</v>
      </c>
      <c r="N2869" s="7" t="str">
        <f>[1]!b_info_latestissurercreditrating2(A2869,日期设置!$B$2,"102","1")</f>
        <v>AA+</v>
      </c>
      <c r="O2869" s="8">
        <v>5.3</v>
      </c>
      <c r="P2869" s="9">
        <f>[1]!b_info_repurchasedate(A2869)</f>
        <v>0</v>
      </c>
      <c r="Q2869" s="8" t="s">
        <v>17315</v>
      </c>
      <c r="R2869" s="2" t="str">
        <f>IF((--IF(P2869=0,Q2869,P2869))&gt;(--日期设置!$B$2),IF(P2869=0,Q2869,P2869),Q2869)</f>
        <v>2023-08-11</v>
      </c>
      <c r="S2869" s="31" t="s">
        <v>19150</v>
      </c>
      <c r="T2869" s="8">
        <f>[1]!b_anal_ptmyear($A2869,日期设置!$B$2)</f>
        <v>2.3890410958904109</v>
      </c>
      <c r="U2869" s="8">
        <f>[1]!b_anal_termifexercise($A2869,日期设置!B$2)</f>
        <v>2.3890410958904109</v>
      </c>
      <c r="V2869" s="10">
        <f>[1]!b_dq_dirtyprice(A2869,日期设置!$B$2)</f>
        <v>102.86279999999999</v>
      </c>
      <c r="W2869" s="11">
        <f>IF(U2869=0,ROUNDUP((Q2869-日期设置!$B$2)/365,0),ROUNDUP((R2869-日期设置!$B$2)/365,0))</f>
        <v>3</v>
      </c>
      <c r="X2869" s="18">
        <f>_xlfn.IFNA(VLOOKUP(A2869,过往入选债券!A:D,4,0),2)</f>
        <v>2</v>
      </c>
      <c r="Y2869">
        <f>_xlfn.IFNA(VLOOKUP(C2869,[2]Sheet1!$A:$A,1,0),3)</f>
        <v>3</v>
      </c>
    </row>
    <row r="2870" spans="1:25" hidden="1" x14ac:dyDescent="0.2">
      <c r="A2870" s="21" t="s">
        <v>968</v>
      </c>
      <c r="B2870" s="21" t="s">
        <v>969</v>
      </c>
      <c r="C2870" s="37" t="s">
        <v>970</v>
      </c>
      <c r="D2870" s="26" t="str">
        <f>[1]!b_calc_yield(A2870,日期设置!$B$2,F2870,1,R2870,1,O2870,L2870,S2870,)</f>
        <v>Fetching...</v>
      </c>
      <c r="E2870" s="26">
        <f t="shared" si="88"/>
        <v>5.5836114402904258</v>
      </c>
      <c r="F2870" s="18">
        <f>[1]!b_dq_cleanprice($A2870,日期设置!B$2)</f>
        <v>100.768</v>
      </c>
      <c r="G2870" s="18" t="str">
        <f t="shared" si="89"/>
        <v>1.07 + 0</v>
      </c>
      <c r="H2870" s="27">
        <f>[1]!b_dq_pctchange($A2870,日期设置!$B$2,1)/100</f>
        <v>0</v>
      </c>
      <c r="I2870" s="26">
        <f>[1]!b_pq_pctchange(A2870,日期设置!$B$4,日期设置!$B$2,1)</f>
        <v>0</v>
      </c>
      <c r="J2870" s="26">
        <f>[1]!b_pq_pctchange(A2870,日期设置!$C$4,日期设置!$B$2,1)</f>
        <v>0</v>
      </c>
      <c r="K2870" s="52">
        <f>[1]!b_dq_amount($A2870,日期设置!B$2,2,10000)</f>
        <v>0</v>
      </c>
      <c r="L2870" s="26">
        <f>[1]!b_info_latestpar(A2870,日期设置!$B$2)</f>
        <v>100</v>
      </c>
      <c r="M2870" s="6">
        <f>[1]!b_info_outstandingbalance($A2870,日期设置!B$2)</f>
        <v>5</v>
      </c>
      <c r="N2870" s="7">
        <f>[1]!b_info_latestissurercreditrating2(A2870,日期设置!$B$2,"102","1")</f>
        <v>0</v>
      </c>
      <c r="O2870" s="8">
        <v>6.22</v>
      </c>
      <c r="P2870" s="9">
        <f>[1]!b_info_repurchasedate(A2870)</f>
        <v>0</v>
      </c>
      <c r="Q2870" s="8" t="s">
        <v>15988</v>
      </c>
      <c r="R2870" s="2" t="str">
        <f>IF((--IF(P2870=0,Q2870,P2870))&gt;(--日期设置!$B$2),IF(P2870=0,Q2870,P2870),Q2870)</f>
        <v>2022-04-20</v>
      </c>
      <c r="S2870" s="2" t="s">
        <v>18343</v>
      </c>
      <c r="T2870" s="8">
        <f>[1]!b_anal_ptmyear($A2870,日期设置!$B$2)</f>
        <v>1.0794520547945206</v>
      </c>
      <c r="U2870" s="8">
        <f>[1]!b_anal_termifexercise($A2870,日期设置!B$2)</f>
        <v>0</v>
      </c>
      <c r="V2870" s="10">
        <f>[1]!b_dq_dirtyprice(A2870,日期设置!$B$2)</f>
        <v>106.49379999999999</v>
      </c>
      <c r="W2870" s="11">
        <f>IF(U2870=0,ROUNDUP((Q2870-日期设置!$B$2)/365,0),ROUNDUP((R2870-日期设置!$B$2)/365,0))</f>
        <v>2</v>
      </c>
      <c r="X2870" s="18">
        <f>_xlfn.IFNA(VLOOKUP(A2870,过往入选债券!A:D,4,0),2)</f>
        <v>2</v>
      </c>
      <c r="Y2870">
        <f>_xlfn.IFNA(VLOOKUP(C2870,[2]Sheet1!$A:$A,1,0),3)</f>
        <v>3</v>
      </c>
    </row>
    <row r="2871" spans="1:25" hidden="1" x14ac:dyDescent="0.2">
      <c r="A2871" s="21" t="s">
        <v>12813</v>
      </c>
      <c r="B2871" s="21" t="s">
        <v>12814</v>
      </c>
      <c r="C2871" s="37" t="s">
        <v>12815</v>
      </c>
      <c r="D2871" s="26" t="str">
        <f>[1]!b_calc_yield(A2871,日期设置!$B$2,F2871,1,R2871,1,O2871,L2871,S2871,)</f>
        <v>Fetching...</v>
      </c>
      <c r="E2871" s="26">
        <f t="shared" si="88"/>
        <v>26.065980448358616</v>
      </c>
      <c r="F2871" s="18">
        <f>[1]!b_dq_cleanprice($A2871,日期设置!B$2)</f>
        <v>39.110199999999999</v>
      </c>
      <c r="G2871" s="18" t="str">
        <f t="shared" si="89"/>
        <v>1.83 + 0</v>
      </c>
      <c r="H2871" s="27">
        <f>[1]!b_dq_pctchange($A2871,日期设置!$B$2,1)/100</f>
        <v>0</v>
      </c>
      <c r="I2871" s="26">
        <f>[1]!b_pq_pctchange(A2871,日期设置!$B$4,日期设置!$B$2,1)</f>
        <v>0</v>
      </c>
      <c r="J2871" s="26">
        <f>[1]!b_pq_pctchange(A2871,日期设置!$C$4,日期设置!$B$2,1)</f>
        <v>0</v>
      </c>
      <c r="K2871" s="52">
        <f>[1]!b_dq_amount($A2871,日期设置!B$2,2,10000)</f>
        <v>0</v>
      </c>
      <c r="L2871" s="26">
        <f>[1]!b_info_latestpar(A2871,日期设置!$B$2)</f>
        <v>40</v>
      </c>
      <c r="M2871" s="6">
        <f>[1]!b_info_outstandingbalance($A2871,日期设置!B$2)</f>
        <v>2.8</v>
      </c>
      <c r="N2871" s="7" t="str">
        <f>[1]!b_info_latestissurercreditrating2(A2871,日期设置!$B$2,"102","1")</f>
        <v>AA</v>
      </c>
      <c r="O2871" s="8">
        <v>4.8499999999999996</v>
      </c>
      <c r="P2871" s="9">
        <f>[1]!b_info_repurchasedate(A2871)</f>
        <v>0</v>
      </c>
      <c r="Q2871" s="8" t="s">
        <v>15992</v>
      </c>
      <c r="R2871" s="2" t="str">
        <f>IF((--IF(P2871=0,Q2871,P2871))&gt;(--日期设置!$B$2),IF(P2871=0,Q2871,P2871),Q2871)</f>
        <v>2023-01-22</v>
      </c>
      <c r="S2871" s="2" t="s">
        <v>17780</v>
      </c>
      <c r="T2871" s="8">
        <f>[1]!b_anal_ptmyear($A2871,日期设置!$B$2)</f>
        <v>1.8383561643835615</v>
      </c>
      <c r="U2871" s="8">
        <f>[1]!b_anal_termifexercise($A2871,日期设置!B$2)</f>
        <v>0</v>
      </c>
      <c r="V2871" s="10">
        <f>[1]!b_dq_dirtyprice(A2871,日期设置!$B$2)</f>
        <v>39.4238</v>
      </c>
      <c r="W2871" s="11">
        <f>IF(U2871=0,ROUNDUP((Q2871-日期设置!$B$2)/365,0),ROUNDUP((R2871-日期设置!$B$2)/365,0))</f>
        <v>2</v>
      </c>
      <c r="X2871" s="18">
        <f>_xlfn.IFNA(VLOOKUP(A2871,过往入选债券!A:D,4,0),2)</f>
        <v>2</v>
      </c>
      <c r="Y2871">
        <f>_xlfn.IFNA(VLOOKUP(C2871,[2]Sheet1!$A:$A,1,0),3)</f>
        <v>3</v>
      </c>
    </row>
    <row r="2872" spans="1:25" hidden="1" x14ac:dyDescent="0.2">
      <c r="A2872" s="21" t="s">
        <v>14453</v>
      </c>
      <c r="B2872" s="21" t="s">
        <v>14454</v>
      </c>
      <c r="C2872" s="37" t="s">
        <v>11684</v>
      </c>
      <c r="D2872" s="26" t="str">
        <f>[1]!b_calc_yield(A2872,日期设置!$B$2,F2872,1,R2872,1,O2872,L2872,S2872,)</f>
        <v>Fetching...</v>
      </c>
      <c r="E2872" s="26">
        <f t="shared" si="88"/>
        <v>27.466252835709493</v>
      </c>
      <c r="F2872" s="18">
        <f>[1]!b_dq_cleanprice($A2872,日期设置!B$2)</f>
        <v>83.779300000000006</v>
      </c>
      <c r="G2872" s="18" t="str">
        <f t="shared" si="89"/>
        <v>3.88 + 0</v>
      </c>
      <c r="H2872" s="27">
        <f>[1]!b_dq_pctchange($A2872,日期设置!$B$2,1)/100</f>
        <v>0</v>
      </c>
      <c r="I2872" s="26">
        <f>[1]!b_pq_pctchange(A2872,日期设置!$B$4,日期设置!$B$2,1)</f>
        <v>0</v>
      </c>
      <c r="J2872" s="26">
        <f>[1]!b_pq_pctchange(A2872,日期设置!$C$4,日期设置!$B$2,1)</f>
        <v>0</v>
      </c>
      <c r="K2872" s="52">
        <f>[1]!b_dq_amount($A2872,日期设置!B$2,2,10000)</f>
        <v>0</v>
      </c>
      <c r="L2872" s="26">
        <f>[1]!b_info_latestpar(A2872,日期设置!$B$2)</f>
        <v>80</v>
      </c>
      <c r="M2872" s="6">
        <f>[1]!b_info_outstandingbalance($A2872,日期设置!B$2)</f>
        <v>5.6</v>
      </c>
      <c r="N2872" s="7" t="str">
        <f>[1]!b_info_latestissurercreditrating2(A2872,日期设置!$B$2,"102","1")</f>
        <v>AA+</v>
      </c>
      <c r="O2872" s="8">
        <v>6.9</v>
      </c>
      <c r="P2872" s="9">
        <f>[1]!b_info_repurchasedate(A2872)</f>
        <v>0</v>
      </c>
      <c r="Q2872" s="8" t="s">
        <v>16800</v>
      </c>
      <c r="R2872" s="2" t="str">
        <f>IF((--IF(P2872=0,Q2872,P2872))&gt;(--日期设置!$B$2),IF(P2872=0,Q2872,P2872),Q2872)</f>
        <v>2025-02-08</v>
      </c>
      <c r="S2872" s="2" t="s">
        <v>18503</v>
      </c>
      <c r="T2872" s="8">
        <f>[1]!b_anal_ptmyear($A2872,日期设置!$B$2)</f>
        <v>3.8849315068493153</v>
      </c>
      <c r="U2872" s="8">
        <f>[1]!b_anal_termifexercise($A2872,日期设置!B$2)</f>
        <v>0</v>
      </c>
      <c r="V2872" s="10">
        <f>[1]!b_dq_dirtyprice(A2872,日期设置!$B$2)</f>
        <v>84.414500000000004</v>
      </c>
      <c r="W2872" s="11">
        <f>IF(U2872=0,ROUNDUP((Q2872-日期设置!$B$2)/365,0),ROUNDUP((R2872-日期设置!$B$2)/365,0))</f>
        <v>4</v>
      </c>
      <c r="X2872" s="18">
        <f>_xlfn.IFNA(VLOOKUP(A2872,过往入选债券!A:D,4,0),2)</f>
        <v>2</v>
      </c>
      <c r="Y2872">
        <f>_xlfn.IFNA(VLOOKUP(C2872,[2]Sheet1!$A:$A,1,0),3)</f>
        <v>3</v>
      </c>
    </row>
    <row r="2873" spans="1:25" hidden="1" x14ac:dyDescent="0.2">
      <c r="A2873" s="21" t="s">
        <v>9919</v>
      </c>
      <c r="B2873" s="21" t="s">
        <v>9920</v>
      </c>
      <c r="C2873" s="37" t="s">
        <v>9921</v>
      </c>
      <c r="D2873" s="26" t="str">
        <f>[1]!b_calc_yield(A2873,日期设置!$B$2,F2873,1,R2873,1,O2873,L2873,S2873,)</f>
        <v>Fetching...</v>
      </c>
      <c r="E2873" s="26">
        <f t="shared" si="88"/>
        <v>10.464596368152357</v>
      </c>
      <c r="F2873" s="18">
        <f>[1]!b_dq_cleanprice($A2873,日期设置!B$2)</f>
        <v>99.130200000000002</v>
      </c>
      <c r="G2873" s="18" t="str">
        <f t="shared" si="89"/>
        <v>1.92 + 0</v>
      </c>
      <c r="H2873" s="27">
        <f>[1]!b_dq_pctchange($A2873,日期设置!$B$2,1)/100</f>
        <v>0</v>
      </c>
      <c r="I2873" s="26">
        <f>[1]!b_pq_pctchange(A2873,日期设置!$B$4,日期设置!$B$2,1)</f>
        <v>0</v>
      </c>
      <c r="J2873" s="26">
        <f>[1]!b_pq_pctchange(A2873,日期设置!$C$4,日期设置!$B$2,1)</f>
        <v>0</v>
      </c>
      <c r="K2873" s="52">
        <f>[1]!b_dq_amount($A2873,日期设置!B$2,2,10000)</f>
        <v>0</v>
      </c>
      <c r="L2873" s="26">
        <f>[1]!b_info_latestpar(A2873,日期设置!$B$2)</f>
        <v>100</v>
      </c>
      <c r="M2873" s="6">
        <f>[1]!b_info_outstandingbalance($A2873,日期设置!B$2)</f>
        <v>2</v>
      </c>
      <c r="N2873" s="7" t="str">
        <f>[1]!b_info_latestissurercreditrating2(A2873,日期设置!$B$2,"102","1")</f>
        <v>AA</v>
      </c>
      <c r="O2873" s="8">
        <v>4.97</v>
      </c>
      <c r="P2873" s="9">
        <f>[1]!b_info_repurchasedate(A2873)</f>
        <v>0</v>
      </c>
      <c r="Q2873" s="8" t="s">
        <v>17121</v>
      </c>
      <c r="R2873" s="2" t="str">
        <f>IF((--IF(P2873=0,Q2873,P2873))&gt;(--日期设置!$B$2),IF(P2873=0,Q2873,P2873),Q2873)</f>
        <v>2023-02-21</v>
      </c>
      <c r="S2873" s="2" t="s">
        <v>18725</v>
      </c>
      <c r="T2873" s="8">
        <f>[1]!b_anal_ptmyear($A2873,日期设置!$B$2)</f>
        <v>1.9205479452054794</v>
      </c>
      <c r="U2873" s="8">
        <f>[1]!b_anal_termifexercise($A2873,日期设置!B$2)</f>
        <v>0</v>
      </c>
      <c r="V2873" s="10">
        <f>[1]!b_dq_dirtyprice(A2873,日期设置!$B$2)</f>
        <v>99.525099999999995</v>
      </c>
      <c r="W2873" s="11">
        <f>IF(U2873=0,ROUNDUP((Q2873-日期设置!$B$2)/365,0),ROUNDUP((R2873-日期设置!$B$2)/365,0))</f>
        <v>2</v>
      </c>
      <c r="X2873" s="18">
        <f>_xlfn.IFNA(VLOOKUP(A2873,过往入选债券!A:D,4,0),2)</f>
        <v>2</v>
      </c>
      <c r="Y2873">
        <f>_xlfn.IFNA(VLOOKUP(C2873,[2]Sheet1!$A:$A,1,0),3)</f>
        <v>3</v>
      </c>
    </row>
    <row r="2874" spans="1:25" hidden="1" x14ac:dyDescent="0.2">
      <c r="A2874" s="21" t="s">
        <v>7857</v>
      </c>
      <c r="B2874" s="21" t="s">
        <v>7858</v>
      </c>
      <c r="C2874" s="37" t="s">
        <v>1529</v>
      </c>
      <c r="D2874" s="26" t="str">
        <f>[1]!b_calc_yield(A2874,日期设置!$B$2,F2874,1,R2874,1,O2874,L2874,S2874,)</f>
        <v>Fetching...</v>
      </c>
      <c r="E2874" s="26">
        <f t="shared" si="88"/>
        <v>4.5118098345113156</v>
      </c>
      <c r="F2874" s="18">
        <f>[1]!b_dq_cleanprice($A2874,日期设置!B$2)</f>
        <v>99.212000000000003</v>
      </c>
      <c r="G2874" s="18" t="str">
        <f t="shared" si="89"/>
        <v>0.82 + 0</v>
      </c>
      <c r="H2874" s="27">
        <f>[1]!b_dq_pctchange($A2874,日期设置!$B$2,1)/100</f>
        <v>0</v>
      </c>
      <c r="I2874" s="26">
        <f>[1]!b_pq_pctchange(A2874,日期设置!$B$4,日期设置!$B$2,1)</f>
        <v>0</v>
      </c>
      <c r="J2874" s="26">
        <f>[1]!b_pq_pctchange(A2874,日期设置!$C$4,日期设置!$B$2,1)</f>
        <v>7.9388056283809544E-2</v>
      </c>
      <c r="K2874" s="52">
        <f>[1]!b_dq_amount($A2874,日期设置!B$2,2,10000)</f>
        <v>0</v>
      </c>
      <c r="L2874" s="26">
        <f>[1]!b_info_latestpar(A2874,日期设置!$B$2)</f>
        <v>100</v>
      </c>
      <c r="M2874" s="6">
        <f>[1]!b_info_outstandingbalance($A2874,日期设置!B$2)</f>
        <v>10</v>
      </c>
      <c r="N2874" s="7" t="str">
        <f>[1]!b_info_latestissurercreditrating2(A2874,日期设置!$B$2,"102","1")</f>
        <v>AA+</v>
      </c>
      <c r="O2874" s="8">
        <v>4.5</v>
      </c>
      <c r="P2874" s="9">
        <f>[1]!b_info_repurchasedate(A2874)</f>
        <v>0</v>
      </c>
      <c r="Q2874" s="8" t="s">
        <v>16444</v>
      </c>
      <c r="R2874" s="2" t="str">
        <f>IF((--IF(P2874=0,Q2874,P2874))&gt;(--日期设置!$B$2),IF(P2874=0,Q2874,P2874),Q2874)</f>
        <v>2022-01-18</v>
      </c>
      <c r="S2874" s="2" t="s">
        <v>18020</v>
      </c>
      <c r="T2874" s="8">
        <f>[1]!b_anal_ptmyear($A2874,日期设置!$B$2)</f>
        <v>0.82739726027397265</v>
      </c>
      <c r="U2874" s="8">
        <f>[1]!b_anal_termifexercise($A2874,日期设置!B$2)</f>
        <v>0</v>
      </c>
      <c r="V2874" s="10">
        <f>[1]!b_dq_dirtyprice(A2874,日期设置!$B$2)</f>
        <v>99.988699999999994</v>
      </c>
      <c r="W2874" s="11">
        <f>IF(U2874=0,ROUNDUP((Q2874-日期设置!$B$2)/365,0),ROUNDUP((R2874-日期设置!$B$2)/365,0))</f>
        <v>1</v>
      </c>
      <c r="X2874" s="18">
        <f>_xlfn.IFNA(VLOOKUP(A2874,过往入选债券!A:D,4,0),2)</f>
        <v>2</v>
      </c>
      <c r="Y2874">
        <f>_xlfn.IFNA(VLOOKUP(C2874,[2]Sheet1!$A:$A,1,0),3)</f>
        <v>3</v>
      </c>
    </row>
    <row r="2875" spans="1:25" hidden="1" x14ac:dyDescent="0.2">
      <c r="A2875" s="21" t="s">
        <v>14285</v>
      </c>
      <c r="B2875" s="21" t="s">
        <v>14286</v>
      </c>
      <c r="C2875" s="37" t="s">
        <v>404</v>
      </c>
      <c r="D2875" s="26" t="str">
        <f>[1]!b_calc_yield(A2875,日期设置!$B$2,F2875,1,R2875,1,O2875,L2875,S2875,)</f>
        <v>Fetching...</v>
      </c>
      <c r="E2875" s="26">
        <f t="shared" si="88"/>
        <v>39.751036309283741</v>
      </c>
      <c r="F2875" s="18">
        <f>[1]!b_dq_cleanprice($A2875,日期设置!B$2)</f>
        <v>94.14</v>
      </c>
      <c r="G2875" s="18" t="str">
        <f t="shared" si="89"/>
        <v>6.63 + 0</v>
      </c>
      <c r="H2875" s="27">
        <f>[1]!b_dq_pctchange($A2875,日期设置!$B$2,1)/100</f>
        <v>0</v>
      </c>
      <c r="I2875" s="26">
        <f>[1]!b_pq_pctchange(A2875,日期设置!$B$4,日期设置!$B$2,1)</f>
        <v>0</v>
      </c>
      <c r="J2875" s="26">
        <f>[1]!b_pq_pctchange(A2875,日期设置!$C$4,日期设置!$B$2,1)</f>
        <v>0</v>
      </c>
      <c r="K2875" s="52">
        <f>[1]!b_dq_amount($A2875,日期设置!B$2,2,10000)</f>
        <v>0</v>
      </c>
      <c r="L2875" s="26">
        <f>[1]!b_info_latestpar(A2875,日期设置!$B$2)</f>
        <v>90</v>
      </c>
      <c r="M2875" s="6">
        <f>[1]!b_info_outstandingbalance($A2875,日期设置!B$2)</f>
        <v>13.32</v>
      </c>
      <c r="N2875" s="7" t="str">
        <f>[1]!b_info_latestissurercreditrating2(A2875,日期设置!$B$2,"102","1")</f>
        <v>AA</v>
      </c>
      <c r="O2875" s="8">
        <v>6.35</v>
      </c>
      <c r="P2875" s="9">
        <f>[1]!b_info_repurchasedate(A2875)</f>
        <v>0</v>
      </c>
      <c r="Q2875" s="8" t="s">
        <v>17633</v>
      </c>
      <c r="R2875" s="2" t="str">
        <f>IF((--IF(P2875=0,Q2875,P2875))&gt;(--日期设置!$B$2),IF(P2875=0,Q2875,P2875),Q2875)</f>
        <v>2027-11-10</v>
      </c>
      <c r="S2875" s="2" t="s">
        <v>18826</v>
      </c>
      <c r="T2875" s="8">
        <f>[1]!b_anal_ptmyear($A2875,日期设置!$B$2)</f>
        <v>6.6383561643835618</v>
      </c>
      <c r="U2875" s="8">
        <f>[1]!b_anal_termifexercise($A2875,日期设置!B$2)</f>
        <v>0</v>
      </c>
      <c r="V2875" s="10">
        <f>[1]!b_dq_dirtyprice(A2875,日期设置!$B$2)</f>
        <v>96.206800000000001</v>
      </c>
      <c r="W2875" s="11">
        <f>IF(U2875=0,ROUNDUP((Q2875-日期设置!$B$2)/365,0),ROUNDUP((R2875-日期设置!$B$2)/365,0))</f>
        <v>7</v>
      </c>
      <c r="X2875" s="18">
        <f>_xlfn.IFNA(VLOOKUP(A2875,过往入选债券!A:D,4,0),2)</f>
        <v>2</v>
      </c>
      <c r="Y2875">
        <f>_xlfn.IFNA(VLOOKUP(C2875,[2]Sheet1!$A:$A,1,0),3)</f>
        <v>3</v>
      </c>
    </row>
    <row r="2876" spans="1:25" hidden="1" x14ac:dyDescent="0.2">
      <c r="A2876" s="28" t="s">
        <v>21120</v>
      </c>
      <c r="B2876" s="28" t="s">
        <v>21121</v>
      </c>
      <c r="C2876" s="39" t="s">
        <v>143</v>
      </c>
      <c r="D2876" s="26" t="str">
        <f>[1]!b_calc_yield(A2876,日期设置!$B$2,F2876,1,R2876,1,O2876,L2876,S2876,)</f>
        <v>Fetching...</v>
      </c>
      <c r="E2876" s="26">
        <f t="shared" si="88"/>
        <v>14.126587823928238</v>
      </c>
      <c r="F2876" s="18">
        <f>[1]!b_dq_cleanprice($A2876,日期设置!B$2)</f>
        <v>96.960700000000003</v>
      </c>
      <c r="G2876" s="18" t="str">
        <f t="shared" si="89"/>
        <v>2.60 + 0</v>
      </c>
      <c r="H2876" s="27">
        <f>[1]!b_dq_pctchange($A2876,日期设置!$B$2,1)/100</f>
        <v>0</v>
      </c>
      <c r="I2876" s="26">
        <f>[1]!b_pq_pctchange(A2876,日期设置!$B$4,日期设置!$B$2,1)</f>
        <v>7.296934668180638E-2</v>
      </c>
      <c r="J2876" s="26">
        <f>[1]!b_pq_pctchange(A2876,日期设置!$C$4,日期设置!$B$2,1)</f>
        <v>-2.2745002388693871</v>
      </c>
      <c r="K2876" s="52">
        <f>[1]!b_dq_amount($A2876,日期设置!B$2,2,10000)</f>
        <v>0</v>
      </c>
      <c r="L2876" s="26">
        <f>[1]!b_info_latestpar(A2876,日期设置!$B$2)</f>
        <v>100</v>
      </c>
      <c r="M2876" s="6">
        <f>[1]!b_info_outstandingbalance($A2876,日期设置!B$2)</f>
        <v>10</v>
      </c>
      <c r="N2876" s="7" t="str">
        <f>[1]!b_info_latestissurercreditrating2(A2876,日期设置!$B$2,"102","1")</f>
        <v>AAA</v>
      </c>
      <c r="O2876" s="8">
        <v>4.18</v>
      </c>
      <c r="P2876" s="9">
        <f>[1]!b_info_repurchasedate(A2876)</f>
        <v>0</v>
      </c>
      <c r="Q2876" s="8" t="s">
        <v>16896</v>
      </c>
      <c r="R2876" s="2" t="str">
        <f>IF((--IF(P2876=0,Q2876,P2876))&gt;(--日期设置!$B$2),IF(P2876=0,Q2876,P2876),Q2876)</f>
        <v>2023-10-29</v>
      </c>
      <c r="S2876" s="31" t="s">
        <v>16723</v>
      </c>
      <c r="T2876" s="8">
        <f>[1]!b_anal_ptmyear($A2876,日期设置!$B$2)</f>
        <v>2.6054794520547944</v>
      </c>
      <c r="U2876" s="8">
        <f>[1]!b_anal_termifexercise($A2876,日期设置!B$2)</f>
        <v>0</v>
      </c>
      <c r="V2876" s="10">
        <f>[1]!b_dq_dirtyprice(A2876,日期设置!$B$2)</f>
        <v>98.609800000000007</v>
      </c>
      <c r="W2876" s="11">
        <f>IF(U2876=0,ROUNDUP((Q2876-日期设置!$B$2)/365,0),ROUNDUP((R2876-日期设置!$B$2)/365,0))</f>
        <v>3</v>
      </c>
      <c r="X2876" s="18">
        <f>_xlfn.IFNA(VLOOKUP(A2876,过往入选债券!A:D,4,0),2)</f>
        <v>2</v>
      </c>
      <c r="Y2876">
        <f>_xlfn.IFNA(VLOOKUP(C2876,[2]Sheet1!$A:$A,1,0),3)</f>
        <v>3</v>
      </c>
    </row>
    <row r="2877" spans="1:25" hidden="1" x14ac:dyDescent="0.2">
      <c r="A2877" s="28" t="s">
        <v>19837</v>
      </c>
      <c r="B2877" s="28" t="s">
        <v>19838</v>
      </c>
      <c r="C2877" s="38" t="s">
        <v>506</v>
      </c>
      <c r="D2877" s="26" t="str">
        <f>[1]!b_calc_yield(A2877,日期设置!$B$2,F2877,1,R2877,1,O2877,L2877,S2877,)</f>
        <v>Fetching...</v>
      </c>
      <c r="E2877" s="26">
        <f t="shared" si="88"/>
        <v>12.922281472765951</v>
      </c>
      <c r="F2877" s="18">
        <f>[1]!b_dq_cleanprice($A2877,日期设置!B$2)</f>
        <v>99.938699999999997</v>
      </c>
      <c r="G2877" s="18" t="str">
        <f t="shared" si="89"/>
        <v>2.43 + 0</v>
      </c>
      <c r="H2877" s="27">
        <f>[1]!b_dq_pctchange($A2877,日期设置!$B$2,1)/100</f>
        <v>0</v>
      </c>
      <c r="I2877" s="26">
        <f>[1]!b_pq_pctchange(A2877,日期设置!$B$4,日期设置!$B$2,1)</f>
        <v>-2.540912187475779E-2</v>
      </c>
      <c r="J2877" s="26">
        <f>[1]!b_pq_pctchange(A2877,日期设置!$C$4,日期设置!$B$2,1)</f>
        <v>0.23941825476428724</v>
      </c>
      <c r="K2877" s="52">
        <f>[1]!b_dq_amount($A2877,日期设置!B$2,2,10000)</f>
        <v>0</v>
      </c>
      <c r="L2877" s="26">
        <f>[1]!b_info_latestpar(A2877,日期设置!$B$2)</f>
        <v>100</v>
      </c>
      <c r="M2877" s="6">
        <f>[1]!b_info_outstandingbalance($A2877,日期设置!B$2)</f>
        <v>10</v>
      </c>
      <c r="N2877" s="7" t="str">
        <f>[1]!b_info_latestissurercreditrating2(A2877,日期设置!$B$2,"102","1")</f>
        <v>AA</v>
      </c>
      <c r="O2877" s="8">
        <v>5.44</v>
      </c>
      <c r="P2877" s="9">
        <f>[1]!b_info_repurchasedate(A2877)</f>
        <v>0</v>
      </c>
      <c r="Q2877" s="8" t="s">
        <v>17546</v>
      </c>
      <c r="R2877" s="2" t="str">
        <f>IF((--IF(P2877=0,Q2877,P2877))&gt;(--日期设置!$B$2),IF(P2877=0,Q2877,P2877),Q2877)</f>
        <v>2023-08-28</v>
      </c>
      <c r="S2877" s="31" t="s">
        <v>19230</v>
      </c>
      <c r="T2877" s="8">
        <f>[1]!b_anal_ptmyear($A2877,日期设置!$B$2)</f>
        <v>2.4356164383561643</v>
      </c>
      <c r="U2877" s="8">
        <f>[1]!b_anal_termifexercise($A2877,日期设置!B$2)</f>
        <v>0</v>
      </c>
      <c r="V2877" s="10">
        <f>[1]!b_dq_dirtyprice(A2877,日期设置!$B$2)</f>
        <v>103.0089</v>
      </c>
      <c r="W2877" s="11">
        <f>IF(U2877=0,ROUNDUP((Q2877-日期设置!$B$2)/365,0),ROUNDUP((R2877-日期设置!$B$2)/365,0))</f>
        <v>3</v>
      </c>
      <c r="X2877" s="18">
        <f>_xlfn.IFNA(VLOOKUP(A2877,过往入选债券!A:D,4,0),2)</f>
        <v>2</v>
      </c>
      <c r="Y2877">
        <f>_xlfn.IFNA(VLOOKUP(C2877,[2]Sheet1!$A:$A,1,0),3)</f>
        <v>3</v>
      </c>
    </row>
    <row r="2878" spans="1:25" hidden="1" x14ac:dyDescent="0.2">
      <c r="A2878" s="21" t="s">
        <v>6199</v>
      </c>
      <c r="B2878" s="21" t="s">
        <v>6200</v>
      </c>
      <c r="C2878" s="37" t="s">
        <v>6201</v>
      </c>
      <c r="D2878" s="26" t="str">
        <f>[1]!b_calc_yield(A2878,日期设置!$B$2,F2878,1,R2878,1,O2878,L2878,S2878,)</f>
        <v>Fetching...</v>
      </c>
      <c r="E2878" s="26">
        <f t="shared" si="88"/>
        <v>8.712484901043771</v>
      </c>
      <c r="F2878" s="18">
        <f>[1]!b_dq_cleanprice($A2878,日期设置!B$2)</f>
        <v>101.04</v>
      </c>
      <c r="G2878" s="18" t="str">
        <f t="shared" si="89"/>
        <v>1.63 + 0</v>
      </c>
      <c r="H2878" s="27">
        <f>[1]!b_dq_pctchange($A2878,日期设置!$B$2,1)/100</f>
        <v>0</v>
      </c>
      <c r="I2878" s="26">
        <f>[1]!b_pq_pctchange(A2878,日期设置!$B$4,日期设置!$B$2,1)</f>
        <v>0</v>
      </c>
      <c r="J2878" s="26">
        <f>[1]!b_pq_pctchange(A2878,日期设置!$C$4,日期设置!$B$2,1)</f>
        <v>-0.54824453477955848</v>
      </c>
      <c r="K2878" s="52">
        <f>[1]!b_dq_amount($A2878,日期设置!B$2,2,10000)</f>
        <v>0</v>
      </c>
      <c r="L2878" s="26">
        <f>[1]!b_info_latestpar(A2878,日期设置!$B$2)</f>
        <v>100</v>
      </c>
      <c r="M2878" s="6">
        <f>[1]!b_info_outstandingbalance($A2878,日期设置!B$2)</f>
        <v>3.05</v>
      </c>
      <c r="N2878" s="7" t="str">
        <f>[1]!b_info_latestissurercreditrating2(A2878,日期设置!$B$2,"102","1")</f>
        <v>AA</v>
      </c>
      <c r="O2878" s="8">
        <v>6.16</v>
      </c>
      <c r="P2878" s="9" t="str">
        <f>[1]!b_info_repurchasedate(A2878)</f>
        <v>2020-11-09</v>
      </c>
      <c r="Q2878" s="8" t="s">
        <v>15989</v>
      </c>
      <c r="R2878" s="2" t="str">
        <f>IF((--IF(P2878=0,Q2878,P2878))&gt;(--日期设置!$B$2),IF(P2878=0,Q2878,P2878),Q2878)</f>
        <v>2022-11-07</v>
      </c>
      <c r="S2878" s="2" t="s">
        <v>17777</v>
      </c>
      <c r="T2878" s="8">
        <f>[1]!b_anal_ptmyear($A2878,日期设置!$B$2)</f>
        <v>1.6301369863013697</v>
      </c>
      <c r="U2878" s="8">
        <f>[1]!b_anal_termifexercise($A2878,日期设置!B$2)</f>
        <v>0</v>
      </c>
      <c r="V2878" s="10">
        <f>[1]!b_dq_dirtyprice(A2878,日期设置!$B$2)</f>
        <v>103.3184</v>
      </c>
      <c r="W2878" s="11">
        <f>IF(U2878=0,ROUNDUP((Q2878-日期设置!$B$2)/365,0),ROUNDUP((R2878-日期设置!$B$2)/365,0))</f>
        <v>2</v>
      </c>
      <c r="X2878" s="18">
        <f>_xlfn.IFNA(VLOOKUP(A2878,过往入选债券!A:D,4,0),2)</f>
        <v>2</v>
      </c>
      <c r="Y2878">
        <f>_xlfn.IFNA(VLOOKUP(C2878,[2]Sheet1!$A:$A,1,0),3)</f>
        <v>3</v>
      </c>
    </row>
    <row r="2879" spans="1:25" hidden="1" x14ac:dyDescent="0.2">
      <c r="A2879" s="21" t="s">
        <v>15668</v>
      </c>
      <c r="B2879" s="21" t="s">
        <v>15669</v>
      </c>
      <c r="C2879" s="37" t="s">
        <v>3166</v>
      </c>
      <c r="D2879" s="26" t="str">
        <f>[1]!b_calc_yield(A2879,日期设置!$B$2,F2879,1,R2879,1,O2879,L2879,S2879,)</f>
        <v>Fetching...</v>
      </c>
      <c r="E2879" s="26">
        <f t="shared" si="88"/>
        <v>31.455173063924423</v>
      </c>
      <c r="F2879" s="18">
        <f>[1]!b_dq_cleanprice($A2879,日期设置!B$2)</f>
        <v>98.664400000000001</v>
      </c>
      <c r="G2879" s="18" t="str">
        <f t="shared" si="89"/>
        <v>5.79 + 0</v>
      </c>
      <c r="H2879" s="27">
        <f>[1]!b_dq_pctchange($A2879,日期设置!$B$2,1)/100</f>
        <v>0</v>
      </c>
      <c r="I2879" s="26">
        <f>[1]!b_pq_pctchange(A2879,日期设置!$B$4,日期设置!$B$2,1)</f>
        <v>-1.2346618243845242</v>
      </c>
      <c r="J2879" s="26">
        <f>[1]!b_pq_pctchange(A2879,日期设置!$C$4,日期设置!$B$2,1)</f>
        <v>-1.2346618243845242</v>
      </c>
      <c r="K2879" s="52">
        <f>[1]!b_dq_amount($A2879,日期设置!B$2,2,10000)</f>
        <v>0</v>
      </c>
      <c r="L2879" s="26">
        <f>[1]!b_info_latestpar(A2879,日期设置!$B$2)</f>
        <v>100</v>
      </c>
      <c r="M2879" s="6">
        <f>[1]!b_info_outstandingbalance($A2879,日期设置!B$2)</f>
        <v>10</v>
      </c>
      <c r="N2879" s="7" t="str">
        <f>[1]!b_info_latestissurercreditrating2(A2879,日期设置!$B$2,"102","1")</f>
        <v>AA</v>
      </c>
      <c r="O2879" s="8">
        <v>5.18</v>
      </c>
      <c r="P2879" s="9">
        <f>[1]!b_info_repurchasedate(A2879)</f>
        <v>0</v>
      </c>
      <c r="Q2879" s="8" t="s">
        <v>17608</v>
      </c>
      <c r="R2879" s="2" t="str">
        <f>IF((--IF(P2879=0,Q2879,P2879))&gt;(--日期设置!$B$2),IF(P2879=0,Q2879,P2879),Q2879)</f>
        <v>2027-01-07</v>
      </c>
      <c r="S2879" s="2" t="s">
        <v>18738</v>
      </c>
      <c r="T2879" s="8">
        <f>[1]!b_anal_ptmyear($A2879,日期设置!$B$2)</f>
        <v>5.7972602739726025</v>
      </c>
      <c r="U2879" s="8">
        <f>[1]!b_anal_termifexercise($A2879,日期设置!B$2)</f>
        <v>0</v>
      </c>
      <c r="V2879" s="10">
        <f>[1]!b_dq_dirtyprice(A2879,日期设置!$B$2)</f>
        <v>99.714600000000004</v>
      </c>
      <c r="W2879" s="11">
        <f>IF(U2879=0,ROUNDUP((Q2879-日期设置!$B$2)/365,0),ROUNDUP((R2879-日期设置!$B$2)/365,0))</f>
        <v>6</v>
      </c>
      <c r="X2879" s="18">
        <f>_xlfn.IFNA(VLOOKUP(A2879,过往入选债券!A:D,4,0),2)</f>
        <v>2</v>
      </c>
      <c r="Y2879">
        <f>_xlfn.IFNA(VLOOKUP(C2879,[2]Sheet1!$A:$A,1,0),3)</f>
        <v>3</v>
      </c>
    </row>
    <row r="2880" spans="1:25" hidden="1" x14ac:dyDescent="0.2">
      <c r="A2880" s="21" t="s">
        <v>885</v>
      </c>
      <c r="B2880" s="21" t="s">
        <v>886</v>
      </c>
      <c r="C2880" s="37" t="s">
        <v>887</v>
      </c>
      <c r="D2880" s="26" t="str">
        <f>[1]!b_calc_yield(A2880,日期设置!$B$2,F2880,1,R2880,1,O2880,L2880,S2880,)</f>
        <v>Fetching...</v>
      </c>
      <c r="E2880" s="26">
        <f t="shared" si="88"/>
        <v>2.0904693299239607</v>
      </c>
      <c r="F2880" s="18">
        <f>[1]!b_dq_cleanprice($A2880,日期设置!B$2)</f>
        <v>100.4939</v>
      </c>
      <c r="G2880" s="18" t="str">
        <f t="shared" si="89"/>
        <v>0.38 + 0</v>
      </c>
      <c r="H2880" s="27">
        <f>[1]!b_dq_pctchange($A2880,日期设置!$B$2,1)/100</f>
        <v>0</v>
      </c>
      <c r="I2880" s="26">
        <f>[1]!b_pq_pctchange(A2880,日期设置!$B$4,日期设置!$B$2,1)</f>
        <v>0</v>
      </c>
      <c r="J2880" s="26">
        <f>[1]!b_pq_pctchange(A2880,日期设置!$C$4,日期设置!$B$2,1)</f>
        <v>0</v>
      </c>
      <c r="K2880" s="52">
        <f>[1]!b_dq_amount($A2880,日期设置!B$2,2,10000)</f>
        <v>0</v>
      </c>
      <c r="L2880" s="26">
        <f>[1]!b_info_latestpar(A2880,日期设置!$B$2)</f>
        <v>100</v>
      </c>
      <c r="M2880" s="6">
        <f>[1]!b_info_outstandingbalance($A2880,日期设置!B$2)</f>
        <v>5</v>
      </c>
      <c r="N2880" s="7">
        <f>[1]!b_info_latestissurercreditrating2(A2880,日期设置!$B$2,"102","1")</f>
        <v>0</v>
      </c>
      <c r="O2880" s="8">
        <v>7</v>
      </c>
      <c r="P2880" s="9" t="str">
        <f>[1]!b_info_repurchasedate(A2880)</f>
        <v>2019-08-09</v>
      </c>
      <c r="Q2880" s="8" t="s">
        <v>16997</v>
      </c>
      <c r="R2880" s="2" t="str">
        <f>IF((--IF(P2880=0,Q2880,P2880))&gt;(--日期设置!$B$2),IF(P2880=0,Q2880,P2880),Q2880)</f>
        <v>2021-08-09</v>
      </c>
      <c r="S2880" s="2" t="s">
        <v>18755</v>
      </c>
      <c r="T2880" s="8">
        <f>[1]!b_anal_ptmyear($A2880,日期设置!$B$2)</f>
        <v>0.38356164383561642</v>
      </c>
      <c r="U2880" s="8">
        <f>[1]!b_anal_termifexercise($A2880,日期设置!B$2)</f>
        <v>0</v>
      </c>
      <c r="V2880" s="10">
        <f>[1]!b_dq_dirtyprice(A2880,日期设置!$B$2)</f>
        <v>104.809</v>
      </c>
      <c r="W2880" s="11">
        <f>IF(U2880=0,ROUNDUP((Q2880-日期设置!$B$2)/365,0),ROUNDUP((R2880-日期设置!$B$2)/365,0))</f>
        <v>1</v>
      </c>
      <c r="X2880" s="18">
        <f>_xlfn.IFNA(VLOOKUP(A2880,过往入选债券!A:D,4,0),2)</f>
        <v>2</v>
      </c>
      <c r="Y2880">
        <f>_xlfn.IFNA(VLOOKUP(C2880,[2]Sheet1!$A:$A,1,0),3)</f>
        <v>3</v>
      </c>
    </row>
    <row r="2881" spans="1:25" hidden="1" x14ac:dyDescent="0.2">
      <c r="A2881" s="21" t="s">
        <v>11440</v>
      </c>
      <c r="B2881" s="21" t="s">
        <v>11441</v>
      </c>
      <c r="C2881" s="37" t="s">
        <v>507</v>
      </c>
      <c r="D2881" s="26" t="str">
        <f>[1]!b_calc_yield(A2881,日期设置!$B$2,F2881,1,R2881,1,O2881,L2881,S2881,)</f>
        <v>Fetching...</v>
      </c>
      <c r="E2881" s="26">
        <f t="shared" si="88"/>
        <v>12.408070018546379</v>
      </c>
      <c r="F2881" s="18">
        <f>[1]!b_dq_cleanprice($A2881,日期设置!B$2)</f>
        <v>100.7225</v>
      </c>
      <c r="G2881" s="18" t="str">
        <f t="shared" si="89"/>
        <v>4.35 + 2.35</v>
      </c>
      <c r="H2881" s="27">
        <f>[1]!b_dq_pctchange($A2881,日期设置!$B$2,1)/100</f>
        <v>0</v>
      </c>
      <c r="I2881" s="26">
        <f>[1]!b_pq_pctchange(A2881,日期设置!$B$4,日期设置!$B$2,1)</f>
        <v>0</v>
      </c>
      <c r="J2881" s="26">
        <f>[1]!b_pq_pctchange(A2881,日期设置!$C$4,日期设置!$B$2,1)</f>
        <v>0</v>
      </c>
      <c r="K2881" s="52">
        <f>[1]!b_dq_amount($A2881,日期设置!B$2,2,10000)</f>
        <v>0</v>
      </c>
      <c r="L2881" s="26">
        <f>[1]!b_info_latestpar(A2881,日期设置!$B$2)</f>
        <v>100</v>
      </c>
      <c r="M2881" s="6">
        <f>[1]!b_info_outstandingbalance($A2881,日期设置!B$2)</f>
        <v>10</v>
      </c>
      <c r="N2881" s="7" t="str">
        <f>[1]!b_info_latestissurercreditrating2(A2881,日期设置!$B$2,"102","1")</f>
        <v>AA</v>
      </c>
      <c r="O2881" s="8">
        <v>5.8</v>
      </c>
      <c r="P2881" s="9" t="str">
        <f>[1]!b_info_repurchasedate(A2881)</f>
        <v>2023-07-31</v>
      </c>
      <c r="Q2881" s="8" t="s">
        <v>16129</v>
      </c>
      <c r="R2881" s="2" t="str">
        <f>IF((--IF(P2881=0,Q2881,P2881))&gt;(--日期设置!$B$2),IF(P2881=0,Q2881,P2881),Q2881)</f>
        <v>2023-07-31</v>
      </c>
      <c r="S2881" s="2" t="s">
        <v>17915</v>
      </c>
      <c r="T2881" s="8">
        <f>[1]!b_anal_ptmyear($A2881,日期设置!$B$2)</f>
        <v>4.3589041095890408</v>
      </c>
      <c r="U2881" s="8">
        <f>[1]!b_anal_termifexercise($A2881,日期设置!B$2)</f>
        <v>2.3589041095890413</v>
      </c>
      <c r="V2881" s="10">
        <f>[1]!b_dq_dirtyprice(A2881,日期设置!$B$2)</f>
        <v>104.4409</v>
      </c>
      <c r="W2881" s="11">
        <f>IF(U2881=0,ROUNDUP((Q2881-日期设置!$B$2)/365,0),ROUNDUP((R2881-日期设置!$B$2)/365,0))</f>
        <v>3</v>
      </c>
      <c r="X2881" s="18">
        <f>_xlfn.IFNA(VLOOKUP(A2881,过往入选债券!A:D,4,0),2)</f>
        <v>2</v>
      </c>
      <c r="Y2881">
        <f>_xlfn.IFNA(VLOOKUP(C2881,[2]Sheet1!$A:$A,1,0),3)</f>
        <v>3</v>
      </c>
    </row>
    <row r="2882" spans="1:25" hidden="1" x14ac:dyDescent="0.2">
      <c r="A2882" s="21" t="s">
        <v>8522</v>
      </c>
      <c r="B2882" s="21" t="s">
        <v>8523</v>
      </c>
      <c r="C2882" s="37" t="s">
        <v>6089</v>
      </c>
      <c r="D2882" s="26" t="str">
        <f>[1]!b_calc_yield(A2882,日期设置!$B$2,F2882,1,R2882,1,O2882,L2882,S2882,)</f>
        <v>Fetching...</v>
      </c>
      <c r="E2882" s="26">
        <f t="shared" ref="E2882:E2945" si="90">((O2882*W2882+L2882)/V2882-1)*100</f>
        <v>5.6627837138429449</v>
      </c>
      <c r="F2882" s="18">
        <f>[1]!b_dq_cleanprice($A2882,日期设置!B$2)</f>
        <v>101.6</v>
      </c>
      <c r="G2882" s="18" t="str">
        <f t="shared" ref="G2882:G2945" si="91">LEFT(T2882,4)&amp;" + "&amp;LEFT(U2882,4)</f>
        <v>1.10 + 1.10</v>
      </c>
      <c r="H2882" s="27">
        <f>[1]!b_dq_pctchange($A2882,日期设置!$B$2,1)/100</f>
        <v>0</v>
      </c>
      <c r="I2882" s="26">
        <f>[1]!b_pq_pctchange(A2882,日期设置!$B$4,日期设置!$B$2,1)</f>
        <v>0</v>
      </c>
      <c r="J2882" s="26">
        <f>[1]!b_pq_pctchange(A2882,日期设置!$C$4,日期设置!$B$2,1)</f>
        <v>-0.87804878048781032</v>
      </c>
      <c r="K2882" s="52">
        <f>[1]!b_dq_amount($A2882,日期设置!B$2,2,10000)</f>
        <v>0</v>
      </c>
      <c r="L2882" s="26">
        <f>[1]!b_info_latestpar(A2882,日期设置!$B$2)</f>
        <v>100</v>
      </c>
      <c r="M2882" s="6">
        <f>[1]!b_info_outstandingbalance($A2882,日期设置!B$2)</f>
        <v>6</v>
      </c>
      <c r="N2882" s="7" t="str">
        <f>[1]!b_info_latestissurercreditrating2(A2882,日期设置!$B$2,"102","1")</f>
        <v>AA</v>
      </c>
      <c r="O2882" s="8">
        <v>7</v>
      </c>
      <c r="P2882" s="9">
        <f>[1]!b_info_repurchasedate(A2882)</f>
        <v>0</v>
      </c>
      <c r="Q2882" s="8" t="s">
        <v>16184</v>
      </c>
      <c r="R2882" s="2" t="str">
        <f>IF((--IF(P2882=0,Q2882,P2882))&gt;(--日期设置!$B$2),IF(P2882=0,Q2882,P2882),Q2882)</f>
        <v>2022-04-28</v>
      </c>
      <c r="S2882" s="2" t="s">
        <v>17995</v>
      </c>
      <c r="T2882" s="8">
        <f>[1]!b_anal_ptmyear($A2882,日期设置!$B$2)</f>
        <v>1.1013698630136985</v>
      </c>
      <c r="U2882" s="8">
        <f>[1]!b_anal_termifexercise($A2882,日期设置!B$2)</f>
        <v>1.1013698630136985</v>
      </c>
      <c r="V2882" s="10">
        <f>[1]!b_dq_dirtyprice(A2882,日期设置!$B$2)</f>
        <v>107.8904</v>
      </c>
      <c r="W2882" s="11">
        <f>IF(U2882=0,ROUNDUP((Q2882-日期设置!$B$2)/365,0),ROUNDUP((R2882-日期设置!$B$2)/365,0))</f>
        <v>2</v>
      </c>
      <c r="X2882" s="18">
        <f>_xlfn.IFNA(VLOOKUP(A2882,过往入选债券!A:D,4,0),2)</f>
        <v>2</v>
      </c>
      <c r="Y2882">
        <f>_xlfn.IFNA(VLOOKUP(C2882,[2]Sheet1!$A:$A,1,0),3)</f>
        <v>3</v>
      </c>
    </row>
    <row r="2883" spans="1:25" hidden="1" x14ac:dyDescent="0.2">
      <c r="A2883" s="28" t="s">
        <v>20536</v>
      </c>
      <c r="B2883" s="28" t="s">
        <v>20537</v>
      </c>
      <c r="C2883" s="39" t="s">
        <v>20780</v>
      </c>
      <c r="D2883" s="26" t="str">
        <f>[1]!b_calc_yield(A2883,日期设置!$B$2,F2883,1,R2883,1,O2883,L2883,S2883,)</f>
        <v>Fetching...</v>
      </c>
      <c r="E2883" s="26">
        <f t="shared" si="90"/>
        <v>13.344181552277412</v>
      </c>
      <c r="F2883" s="18">
        <f>[1]!b_dq_cleanprice($A2883,日期设置!B$2)</f>
        <v>100.426</v>
      </c>
      <c r="G2883" s="18" t="str">
        <f t="shared" si="91"/>
        <v>2.51 + 2.51</v>
      </c>
      <c r="H2883" s="27">
        <f>[1]!b_dq_pctchange($A2883,日期设置!$B$2,1)/100</f>
        <v>0</v>
      </c>
      <c r="I2883" s="26">
        <f>[1]!b_pq_pctchange(A2883,日期设置!$B$4,日期设置!$B$2,1)</f>
        <v>0</v>
      </c>
      <c r="J2883" s="26">
        <f>[1]!b_pq_pctchange(A2883,日期设置!$C$4,日期设置!$B$2,1)</f>
        <v>0</v>
      </c>
      <c r="K2883" s="52">
        <f>[1]!b_dq_amount($A2883,日期设置!B$2,2,10000)</f>
        <v>0</v>
      </c>
      <c r="L2883" s="26">
        <f>[1]!b_info_latestpar(A2883,日期设置!$B$2)</f>
        <v>100</v>
      </c>
      <c r="M2883" s="6">
        <f>[1]!b_info_outstandingbalance($A2883,日期设置!B$2)</f>
        <v>7</v>
      </c>
      <c r="N2883" s="7" t="str">
        <f>[1]!b_info_latestissurercreditrating2(A2883,日期设置!$B$2,"102","1")</f>
        <v>AA+</v>
      </c>
      <c r="O2883" s="8">
        <v>5.65</v>
      </c>
      <c r="P2883" s="9">
        <f>[1]!b_info_repurchasedate(A2883)</f>
        <v>0</v>
      </c>
      <c r="Q2883" s="8" t="s">
        <v>20818</v>
      </c>
      <c r="R2883" s="2" t="str">
        <f>IF((--IF(P2883=0,Q2883,P2883))&gt;(--日期设置!$B$2),IF(P2883=0,Q2883,P2883),Q2883)</f>
        <v>2023-09-25</v>
      </c>
      <c r="S2883" s="31" t="s">
        <v>16496</v>
      </c>
      <c r="T2883" s="8">
        <f>[1]!b_anal_ptmyear($A2883,日期设置!$B$2)</f>
        <v>2.5123287671232877</v>
      </c>
      <c r="U2883" s="8">
        <f>[1]!b_anal_termifexercise($A2883,日期设置!B$2)</f>
        <v>2.5123287671232877</v>
      </c>
      <c r="V2883" s="10">
        <f>[1]!b_dq_dirtyprice(A2883,日期设置!$B$2)</f>
        <v>103.18129999999999</v>
      </c>
      <c r="W2883" s="11">
        <f>IF(U2883=0,ROUNDUP((Q2883-日期设置!$B$2)/365,0),ROUNDUP((R2883-日期设置!$B$2)/365,0))</f>
        <v>3</v>
      </c>
      <c r="X2883" s="18">
        <f>_xlfn.IFNA(VLOOKUP(A2883,过往入选债券!A:D,4,0),2)</f>
        <v>2</v>
      </c>
      <c r="Y2883">
        <f>_xlfn.IFNA(VLOOKUP(C2883,[2]Sheet1!$A:$A,1,0),3)</f>
        <v>3</v>
      </c>
    </row>
    <row r="2884" spans="1:25" hidden="1" x14ac:dyDescent="0.2">
      <c r="A2884" s="21" t="s">
        <v>9843</v>
      </c>
      <c r="B2884" s="21" t="s">
        <v>9844</v>
      </c>
      <c r="C2884" s="37" t="s">
        <v>441</v>
      </c>
      <c r="D2884" s="26" t="str">
        <f>[1]!b_calc_yield(A2884,日期设置!$B$2,F2884,1,R2884,1,O2884,L2884,S2884,)</f>
        <v>Fetching...</v>
      </c>
      <c r="E2884" s="26">
        <f t="shared" si="90"/>
        <v>9.8052805826688747</v>
      </c>
      <c r="F2884" s="18">
        <f>[1]!b_dq_cleanprice($A2884,日期设置!B$2)</f>
        <v>101.58759999999999</v>
      </c>
      <c r="G2884" s="18" t="str">
        <f t="shared" si="91"/>
        <v>1.82 + 0</v>
      </c>
      <c r="H2884" s="27">
        <f>[1]!b_dq_pctchange($A2884,日期设置!$B$2,1)/100</f>
        <v>0</v>
      </c>
      <c r="I2884" s="26">
        <f>[1]!b_pq_pctchange(A2884,日期设置!$B$4,日期设置!$B$2,1)</f>
        <v>0</v>
      </c>
      <c r="J2884" s="26">
        <f>[1]!b_pq_pctchange(A2884,日期设置!$C$4,日期设置!$B$2,1)</f>
        <v>0</v>
      </c>
      <c r="K2884" s="52">
        <f>[1]!b_dq_amount($A2884,日期设置!B$2,2,10000)</f>
        <v>0</v>
      </c>
      <c r="L2884" s="26">
        <f>[1]!b_info_latestpar(A2884,日期设置!$B$2)</f>
        <v>100</v>
      </c>
      <c r="M2884" s="6">
        <f>[1]!b_info_outstandingbalance($A2884,日期设置!B$2)</f>
        <v>12</v>
      </c>
      <c r="N2884" s="7" t="str">
        <f>[1]!b_info_latestissurercreditrating2(A2884,日期设置!$B$2,"102","1")</f>
        <v>AA+</v>
      </c>
      <c r="O2884" s="8">
        <v>6.4</v>
      </c>
      <c r="P2884" s="9">
        <f>[1]!b_info_repurchasedate(A2884)</f>
        <v>0</v>
      </c>
      <c r="Q2884" s="8" t="s">
        <v>16745</v>
      </c>
      <c r="R2884" s="2" t="str">
        <f>IF((--IF(P2884=0,Q2884,P2884))&gt;(--日期设置!$B$2),IF(P2884=0,Q2884,P2884),Q2884)</f>
        <v>2023-01-16</v>
      </c>
      <c r="S2884" s="2" t="s">
        <v>18283</v>
      </c>
      <c r="T2884" s="8">
        <f>[1]!b_anal_ptmyear($A2884,日期设置!$B$2)</f>
        <v>1.821917808219178</v>
      </c>
      <c r="U2884" s="8">
        <f>[1]!b_anal_termifexercise($A2884,日期设置!B$2)</f>
        <v>0</v>
      </c>
      <c r="V2884" s="10">
        <f>[1]!b_dq_dirtyprice(A2884,日期设置!$B$2)</f>
        <v>102.7273</v>
      </c>
      <c r="W2884" s="11">
        <f>IF(U2884=0,ROUNDUP((Q2884-日期设置!$B$2)/365,0),ROUNDUP((R2884-日期设置!$B$2)/365,0))</f>
        <v>2</v>
      </c>
      <c r="X2884" s="18">
        <f>_xlfn.IFNA(VLOOKUP(A2884,过往入选债券!A:D,4,0),2)</f>
        <v>2</v>
      </c>
      <c r="Y2884">
        <f>_xlfn.IFNA(VLOOKUP(C2884,[2]Sheet1!$A:$A,1,0),3)</f>
        <v>3</v>
      </c>
    </row>
    <row r="2885" spans="1:25" hidden="1" x14ac:dyDescent="0.2">
      <c r="A2885" s="21" t="s">
        <v>8272</v>
      </c>
      <c r="B2885" s="21" t="s">
        <v>8273</v>
      </c>
      <c r="C2885" s="37" t="s">
        <v>735</v>
      </c>
      <c r="D2885" s="26" t="str">
        <f>[1]!b_calc_yield(A2885,日期设置!$B$2,F2885,1,R2885,1,O2885,L2885,S2885,)</f>
        <v>Fetching...</v>
      </c>
      <c r="E2885" s="26">
        <f t="shared" si="90"/>
        <v>5.2305206092095435</v>
      </c>
      <c r="F2885" s="18">
        <f>[1]!b_dq_cleanprice($A2885,日期设置!B$2)</f>
        <v>100.5316</v>
      </c>
      <c r="G2885" s="18" t="str">
        <f t="shared" si="91"/>
        <v>1.01 + 0</v>
      </c>
      <c r="H2885" s="27">
        <f>[1]!b_dq_pctchange($A2885,日期设置!$B$2,1)/100</f>
        <v>0</v>
      </c>
      <c r="I2885" s="26">
        <f>[1]!b_pq_pctchange(A2885,日期设置!$B$4,日期设置!$B$2,1)</f>
        <v>-0.19577320488282335</v>
      </c>
      <c r="J2885" s="26">
        <f>[1]!b_pq_pctchange(A2885,日期设置!$C$4,日期设置!$B$2,1)</f>
        <v>-0.18071045022718099</v>
      </c>
      <c r="K2885" s="52">
        <f>[1]!b_dq_amount($A2885,日期设置!B$2,2,10000)</f>
        <v>0</v>
      </c>
      <c r="L2885" s="26">
        <f>[1]!b_info_latestpar(A2885,日期设置!$B$2)</f>
        <v>100</v>
      </c>
      <c r="M2885" s="6">
        <f>[1]!b_info_outstandingbalance($A2885,日期设置!B$2)</f>
        <v>10</v>
      </c>
      <c r="N2885" s="7" t="str">
        <f>[1]!b_info_latestissurercreditrating2(A2885,日期设置!$B$2,"102","1")</f>
        <v>AA</v>
      </c>
      <c r="O2885" s="8">
        <v>6</v>
      </c>
      <c r="P2885" s="9">
        <f>[1]!b_info_repurchasedate(A2885)</f>
        <v>0</v>
      </c>
      <c r="Q2885" s="8" t="s">
        <v>16249</v>
      </c>
      <c r="R2885" s="2" t="str">
        <f>IF((--IF(P2885=0,Q2885,P2885))&gt;(--日期设置!$B$2),IF(P2885=0,Q2885,P2885),Q2885)</f>
        <v>2022-03-28</v>
      </c>
      <c r="S2885" s="2" t="s">
        <v>17882</v>
      </c>
      <c r="T2885" s="8">
        <f>[1]!b_anal_ptmyear($A2885,日期设置!$B$2)</f>
        <v>1.0164383561643835</v>
      </c>
      <c r="U2885" s="8">
        <f>[1]!b_anal_termifexercise($A2885,日期设置!B$2)</f>
        <v>0</v>
      </c>
      <c r="V2885" s="10">
        <f>[1]!b_dq_dirtyprice(A2885,日期设置!$B$2)</f>
        <v>106.43300000000001</v>
      </c>
      <c r="W2885" s="11">
        <f>IF(U2885=0,ROUNDUP((Q2885-日期设置!$B$2)/365,0),ROUNDUP((R2885-日期设置!$B$2)/365,0))</f>
        <v>2</v>
      </c>
      <c r="X2885" s="18">
        <f>_xlfn.IFNA(VLOOKUP(A2885,过往入选债券!A:D,4,0),2)</f>
        <v>2</v>
      </c>
      <c r="Y2885" s="45">
        <f>_xlfn.IFNA(VLOOKUP(C2885,[2]Sheet1!$A:$A,1,0),3)</f>
        <v>3</v>
      </c>
    </row>
    <row r="2886" spans="1:25" hidden="1" x14ac:dyDescent="0.2">
      <c r="A2886" s="21" t="s">
        <v>4034</v>
      </c>
      <c r="B2886" s="21" t="s">
        <v>4035</v>
      </c>
      <c r="C2886" s="37" t="s">
        <v>212</v>
      </c>
      <c r="D2886" s="26" t="str">
        <f>[1]!b_calc_yield(A2886,日期设置!$B$2,F2886,1,R2886,1,O2886,L2886,S2886,)</f>
        <v>Fetching...</v>
      </c>
      <c r="E2886" s="26">
        <f t="shared" si="90"/>
        <v>10.79704884440531</v>
      </c>
      <c r="F2886" s="18">
        <f>[1]!b_dq_cleanprice($A2886,日期设置!B$2)</f>
        <v>97</v>
      </c>
      <c r="G2886" s="18" t="str">
        <f t="shared" si="91"/>
        <v>1.96 + 0</v>
      </c>
      <c r="H2886" s="27">
        <f>[1]!b_dq_pctchange($A2886,日期设置!$B$2,1)/100</f>
        <v>0</v>
      </c>
      <c r="I2886" s="26">
        <f>[1]!b_pq_pctchange(A2886,日期设置!$B$4,日期设置!$B$2,1)</f>
        <v>0</v>
      </c>
      <c r="J2886" s="26">
        <f>[1]!b_pq_pctchange(A2886,日期设置!$C$4,日期设置!$B$2,1)</f>
        <v>0</v>
      </c>
      <c r="K2886" s="52">
        <f>[1]!b_dq_amount($A2886,日期设置!B$2,2,10000)</f>
        <v>0</v>
      </c>
      <c r="L2886" s="26">
        <f>[1]!b_info_latestpar(A2886,日期设置!$B$2)</f>
        <v>100</v>
      </c>
      <c r="M2886" s="6">
        <f>[1]!b_info_outstandingbalance($A2886,日期设置!B$2)</f>
        <v>2</v>
      </c>
      <c r="N2886" s="7">
        <f>[1]!b_info_latestissurercreditrating2(A2886,日期设置!$B$2,"102","1")</f>
        <v>0</v>
      </c>
      <c r="O2886" s="8">
        <v>3.8</v>
      </c>
      <c r="P2886" s="9">
        <f>[1]!b_info_repurchasedate(A2886)</f>
        <v>0</v>
      </c>
      <c r="Q2886" s="8" t="s">
        <v>15986</v>
      </c>
      <c r="R2886" s="2" t="str">
        <f>IF((--IF(P2886=0,Q2886,P2886))&gt;(--日期设置!$B$2),IF(P2886=0,Q2886,P2886),Q2886)</f>
        <v>2023-03-11</v>
      </c>
      <c r="S2886" s="2" t="s">
        <v>18149</v>
      </c>
      <c r="T2886" s="8">
        <f>[1]!b_anal_ptmyear($A2886,日期设置!$B$2)</f>
        <v>1.9698630136986301</v>
      </c>
      <c r="U2886" s="8">
        <f>[1]!b_anal_termifexercise($A2886,日期设置!B$2)</f>
        <v>0</v>
      </c>
      <c r="V2886" s="10">
        <f>[1]!b_dq_dirtyprice(A2886,日期设置!$B$2)</f>
        <v>97.114500000000007</v>
      </c>
      <c r="W2886" s="11">
        <f>IF(U2886=0,ROUNDUP((Q2886-日期设置!$B$2)/365,0),ROUNDUP((R2886-日期设置!$B$2)/365,0))</f>
        <v>2</v>
      </c>
      <c r="X2886" s="18">
        <f>_xlfn.IFNA(VLOOKUP(A2886,过往入选债券!A:D,4,0),2)</f>
        <v>2</v>
      </c>
      <c r="Y2886">
        <f>_xlfn.IFNA(VLOOKUP(C2886,[2]Sheet1!$A:$A,1,0),3)</f>
        <v>3</v>
      </c>
    </row>
    <row r="2887" spans="1:25" hidden="1" x14ac:dyDescent="0.2">
      <c r="A2887" s="21" t="s">
        <v>13634</v>
      </c>
      <c r="B2887" s="21" t="s">
        <v>13635</v>
      </c>
      <c r="C2887" s="37" t="s">
        <v>12037</v>
      </c>
      <c r="D2887" s="26" t="str">
        <f>[1]!b_calc_yield(A2887,日期设置!$B$2,F2887,1,R2887,1,O2887,L2887,S2887,)</f>
        <v>Fetching...</v>
      </c>
      <c r="E2887" s="26">
        <f t="shared" si="90"/>
        <v>28.04097311139564</v>
      </c>
      <c r="F2887" s="18">
        <f>[1]!b_dq_cleanprice($A2887,日期设置!B$2)</f>
        <v>60.839100000000002</v>
      </c>
      <c r="G2887" s="18" t="str">
        <f t="shared" si="91"/>
        <v>2.97 + 0</v>
      </c>
      <c r="H2887" s="27">
        <f>[1]!b_dq_pctchange($A2887,日期设置!$B$2,1)/100</f>
        <v>0</v>
      </c>
      <c r="I2887" s="26">
        <f>[1]!b_pq_pctchange(A2887,日期设置!$B$4,日期设置!$B$2,1)</f>
        <v>-24.999999999999993</v>
      </c>
      <c r="J2887" s="26">
        <f>[1]!b_pq_pctchange(A2887,日期设置!$C$4,日期设置!$B$2,1)</f>
        <v>-24.614050196088151</v>
      </c>
      <c r="K2887" s="52">
        <f>[1]!b_dq_amount($A2887,日期设置!B$2,2,10000)</f>
        <v>0</v>
      </c>
      <c r="L2887" s="26">
        <f>[1]!b_info_latestpar(A2887,日期设置!$B$2)</f>
        <v>60</v>
      </c>
      <c r="M2887" s="6">
        <f>[1]!b_info_outstandingbalance($A2887,日期设置!B$2)</f>
        <v>6</v>
      </c>
      <c r="N2887" s="7" t="str">
        <f>[1]!b_info_latestissurercreditrating2(A2887,日期设置!$B$2,"102","1")</f>
        <v>AA</v>
      </c>
      <c r="O2887" s="8">
        <v>6</v>
      </c>
      <c r="P2887" s="9">
        <f>[1]!b_info_repurchasedate(A2887)</f>
        <v>0</v>
      </c>
      <c r="Q2887" s="8" t="s">
        <v>16619</v>
      </c>
      <c r="R2887" s="2" t="str">
        <f>IF((--IF(P2887=0,Q2887,P2887))&gt;(--日期设置!$B$2),IF(P2887=0,Q2887,P2887),Q2887)</f>
        <v>2024-03-14</v>
      </c>
      <c r="S2887" s="2" t="s">
        <v>18368</v>
      </c>
      <c r="T2887" s="8">
        <f>[1]!b_anal_ptmyear($A2887,日期设置!$B$2)</f>
        <v>2.978082191780822</v>
      </c>
      <c r="U2887" s="8">
        <f>[1]!b_anal_termifexercise($A2887,日期设置!B$2)</f>
        <v>0</v>
      </c>
      <c r="V2887" s="10">
        <f>[1]!b_dq_dirtyprice(A2887,日期设置!$B$2)</f>
        <v>60.917999999999999</v>
      </c>
      <c r="W2887" s="11">
        <f>IF(U2887=0,ROUNDUP((Q2887-日期设置!$B$2)/365,0),ROUNDUP((R2887-日期设置!$B$2)/365,0))</f>
        <v>3</v>
      </c>
      <c r="X2887" s="18">
        <f>_xlfn.IFNA(VLOOKUP(A2887,过往入选债券!A:D,4,0),2)</f>
        <v>2</v>
      </c>
      <c r="Y2887">
        <f>_xlfn.IFNA(VLOOKUP(C2887,[2]Sheet1!$A:$A,1,0),3)</f>
        <v>3</v>
      </c>
    </row>
    <row r="2888" spans="1:25" hidden="1" x14ac:dyDescent="0.2">
      <c r="A2888" s="28" t="s">
        <v>19096</v>
      </c>
      <c r="B2888" s="28" t="s">
        <v>19097</v>
      </c>
      <c r="C2888" s="38" t="s">
        <v>433</v>
      </c>
      <c r="D2888" s="26" t="str">
        <f>[1]!b_calc_yield(A2888,日期设置!$B$2,F2888,1,R2888,1,O2888,L2888,S2888,)</f>
        <v>Fetching...</v>
      </c>
      <c r="E2888" s="26">
        <f t="shared" si="90"/>
        <v>12.846894970415645</v>
      </c>
      <c r="F2888" s="18">
        <f>[1]!b_dq_cleanprice($A2888,日期设置!B$2)</f>
        <v>100.2701</v>
      </c>
      <c r="G2888" s="18" t="str">
        <f t="shared" si="91"/>
        <v>2.43 + 0</v>
      </c>
      <c r="H2888" s="27">
        <f>[1]!b_dq_pctchange($A2888,日期设置!$B$2,1)/100</f>
        <v>0</v>
      </c>
      <c r="I2888" s="26">
        <f>[1]!b_pq_pctchange(A2888,日期设置!$B$4,日期设置!$B$2,1)</f>
        <v>0</v>
      </c>
      <c r="J2888" s="26">
        <f>[1]!b_pq_pctchange(A2888,日期设置!$C$4,日期设置!$B$2,1)</f>
        <v>0</v>
      </c>
      <c r="K2888" s="52">
        <f>[1]!b_dq_amount($A2888,日期设置!B$2,2,10000)</f>
        <v>0</v>
      </c>
      <c r="L2888" s="26">
        <f>[1]!b_info_latestpar(A2888,日期设置!$B$2)</f>
        <v>100</v>
      </c>
      <c r="M2888" s="6">
        <f>[1]!b_info_outstandingbalance($A2888,日期设置!B$2)</f>
        <v>4</v>
      </c>
      <c r="N2888" s="7">
        <f>[1]!b_info_latestissurercreditrating2(A2888,日期设置!$B$2,"102","1")</f>
        <v>0</v>
      </c>
      <c r="O2888" s="8">
        <v>5.58</v>
      </c>
      <c r="P2888" s="9">
        <f>[1]!b_info_repurchasedate(A2888)</f>
        <v>0</v>
      </c>
      <c r="Q2888" s="8" t="s">
        <v>17436</v>
      </c>
      <c r="R2888" s="2" t="str">
        <f>IF((--IF(P2888=0,Q2888,P2888))&gt;(--日期设置!$B$2),IF(P2888=0,Q2888,P2888),Q2888)</f>
        <v>2023-08-26</v>
      </c>
      <c r="S2888" s="31" t="s">
        <v>19098</v>
      </c>
      <c r="T2888" s="8">
        <f>[1]!b_anal_ptmyear($A2888,日期设置!$B$2)</f>
        <v>2.43013698630137</v>
      </c>
      <c r="U2888" s="8">
        <f>[1]!b_anal_termifexercise($A2888,日期设置!B$2)</f>
        <v>0</v>
      </c>
      <c r="V2888" s="10">
        <f>[1]!b_dq_dirtyprice(A2888,日期设置!$B$2)</f>
        <v>103.4499</v>
      </c>
      <c r="W2888" s="11">
        <f>IF(U2888=0,ROUNDUP((Q2888-日期设置!$B$2)/365,0),ROUNDUP((R2888-日期设置!$B$2)/365,0))</f>
        <v>3</v>
      </c>
      <c r="X2888" s="18">
        <f>_xlfn.IFNA(VLOOKUP(A2888,过往入选债券!A:D,4,0),2)</f>
        <v>2</v>
      </c>
      <c r="Y2888">
        <f>_xlfn.IFNA(VLOOKUP(C2888,[2]Sheet1!$A:$A,1,0),3)</f>
        <v>3</v>
      </c>
    </row>
    <row r="2889" spans="1:25" hidden="1" x14ac:dyDescent="0.2">
      <c r="A2889" s="21" t="s">
        <v>8162</v>
      </c>
      <c r="B2889" s="21" t="s">
        <v>8163</v>
      </c>
      <c r="C2889" s="37" t="s">
        <v>5030</v>
      </c>
      <c r="D2889" s="26" t="str">
        <f>[1]!b_calc_yield(A2889,日期设置!$B$2,F2889,1,R2889,1,O2889,L2889,S2889,)</f>
        <v>Fetching...</v>
      </c>
      <c r="E2889" s="26">
        <f t="shared" si="90"/>
        <v>5.3374983564361989</v>
      </c>
      <c r="F2889" s="18">
        <f>[1]!b_dq_cleanprice($A2889,日期设置!B$2)</f>
        <v>100.2813</v>
      </c>
      <c r="G2889" s="18" t="str">
        <f t="shared" si="91"/>
        <v>0.98 + 0</v>
      </c>
      <c r="H2889" s="27">
        <f>[1]!b_dq_pctchange($A2889,日期设置!$B$2,1)/100</f>
        <v>0</v>
      </c>
      <c r="I2889" s="26">
        <f>[1]!b_pq_pctchange(A2889,日期设置!$B$4,日期设置!$B$2,1)</f>
        <v>0</v>
      </c>
      <c r="J2889" s="26">
        <f>[1]!b_pq_pctchange(A2889,日期设置!$C$4,日期设置!$B$2,1)</f>
        <v>-0.37512827976463187</v>
      </c>
      <c r="K2889" s="52">
        <f>[1]!b_dq_amount($A2889,日期设置!B$2,2,10000)</f>
        <v>0</v>
      </c>
      <c r="L2889" s="26">
        <f>[1]!b_info_latestpar(A2889,日期设置!$B$2)</f>
        <v>100</v>
      </c>
      <c r="M2889" s="6">
        <f>[1]!b_info_outstandingbalance($A2889,日期设置!B$2)</f>
        <v>6</v>
      </c>
      <c r="N2889" s="7" t="str">
        <f>[1]!b_info_latestissurercreditrating2(A2889,日期设置!$B$2,"102","1")</f>
        <v>AA+</v>
      </c>
      <c r="O2889" s="8">
        <v>5.75</v>
      </c>
      <c r="P2889" s="9">
        <f>[1]!b_info_repurchasedate(A2889)</f>
        <v>0</v>
      </c>
      <c r="Q2889" s="8" t="s">
        <v>16638</v>
      </c>
      <c r="R2889" s="2" t="str">
        <f>IF((--IF(P2889=0,Q2889,P2889))&gt;(--日期设置!$B$2),IF(P2889=0,Q2889,P2889),Q2889)</f>
        <v>2022-03-15</v>
      </c>
      <c r="S2889" s="2" t="s">
        <v>18387</v>
      </c>
      <c r="T2889" s="8">
        <f>[1]!b_anal_ptmyear($A2889,日期设置!$B$2)</f>
        <v>0.98082191780821915</v>
      </c>
      <c r="U2889" s="8">
        <f>[1]!b_anal_termifexercise($A2889,日期设置!B$2)</f>
        <v>0</v>
      </c>
      <c r="V2889" s="10">
        <f>[1]!b_dq_dirtyprice(A2889,日期设置!$B$2)</f>
        <v>100.3916</v>
      </c>
      <c r="W2889" s="11">
        <f>IF(U2889=0,ROUNDUP((Q2889-日期设置!$B$2)/365,0),ROUNDUP((R2889-日期设置!$B$2)/365,0))</f>
        <v>1</v>
      </c>
      <c r="X2889" s="18">
        <f>_xlfn.IFNA(VLOOKUP(A2889,过往入选债券!A:D,4,0),2)</f>
        <v>2</v>
      </c>
      <c r="Y2889" s="45">
        <f>_xlfn.IFNA(VLOOKUP(C2889,[2]Sheet1!$A:$A,1,0),3)</f>
        <v>3</v>
      </c>
    </row>
    <row r="2890" spans="1:25" hidden="1" x14ac:dyDescent="0.2">
      <c r="A2890" s="21" t="s">
        <v>15155</v>
      </c>
      <c r="B2890" s="21" t="s">
        <v>15156</v>
      </c>
      <c r="C2890" s="37" t="s">
        <v>270</v>
      </c>
      <c r="D2890" s="26" t="str">
        <f>[1]!b_calc_yield(A2890,日期设置!$B$2,F2890,1,R2890,1,O2890,L2890,S2890,)</f>
        <v>Fetching...</v>
      </c>
      <c r="E2890" s="26">
        <f t="shared" si="90"/>
        <v>15.520757458505452</v>
      </c>
      <c r="F2890" s="18">
        <f>[1]!b_dq_cleanprice($A2890,日期设置!B$2)</f>
        <v>100.1292</v>
      </c>
      <c r="G2890" s="18" t="str">
        <f t="shared" si="91"/>
        <v>8.00 + 3.01</v>
      </c>
      <c r="H2890" s="27">
        <f>[1]!b_dq_pctchange($A2890,日期设置!$B$2,1)/100</f>
        <v>0</v>
      </c>
      <c r="I2890" s="26">
        <f>[1]!b_pq_pctchange(A2890,日期设置!$B$4,日期设置!$B$2,1)</f>
        <v>0</v>
      </c>
      <c r="J2890" s="26">
        <f>[1]!b_pq_pctchange(A2890,日期设置!$C$4,日期设置!$B$2,1)</f>
        <v>-4.227216598580374</v>
      </c>
      <c r="K2890" s="52">
        <f>[1]!b_dq_amount($A2890,日期设置!B$2,2,10000)</f>
        <v>0</v>
      </c>
      <c r="L2890" s="26">
        <f>[1]!b_info_latestpar(A2890,日期设置!$B$2)</f>
        <v>100</v>
      </c>
      <c r="M2890" s="6">
        <f>[1]!b_info_outstandingbalance($A2890,日期设置!B$2)</f>
        <v>10</v>
      </c>
      <c r="N2890" s="7" t="str">
        <f>[1]!b_info_latestissurercreditrating2(A2890,日期设置!$B$2,"102","1")</f>
        <v>AAA</v>
      </c>
      <c r="O2890" s="8">
        <v>5.49</v>
      </c>
      <c r="P2890" s="9" t="str">
        <f>[1]!b_info_repurchasedate(A2890)</f>
        <v>2024-03-25</v>
      </c>
      <c r="Q2890" s="8" t="s">
        <v>17703</v>
      </c>
      <c r="R2890" s="2" t="str">
        <f>IF((--IF(P2890=0,Q2890,P2890))&gt;(--日期设置!$B$2),IF(P2890=0,Q2890,P2890),Q2890)</f>
        <v>2024-03-25</v>
      </c>
      <c r="S2890" s="2" t="s">
        <v>17911</v>
      </c>
      <c r="T2890" s="8">
        <f>[1]!b_anal_ptmyear($A2890,日期设置!$B$2)</f>
        <v>8.0082191780821912</v>
      </c>
      <c r="U2890" s="8">
        <f>[1]!b_anal_termifexercise($A2890,日期设置!B$2)</f>
        <v>3.010958904109589</v>
      </c>
      <c r="V2890" s="10">
        <f>[1]!b_dq_dirtyprice(A2890,日期设置!$B$2)</f>
        <v>105.5741</v>
      </c>
      <c r="W2890" s="11">
        <f>IF(U2890=0,ROUNDUP((Q2890-日期设置!$B$2)/365,0),ROUNDUP((R2890-日期设置!$B$2)/365,0))</f>
        <v>4</v>
      </c>
      <c r="X2890" s="18">
        <f>_xlfn.IFNA(VLOOKUP(A2890,过往入选债券!A:D,4,0),2)</f>
        <v>2</v>
      </c>
      <c r="Y2890">
        <f>_xlfn.IFNA(VLOOKUP(C2890,[2]Sheet1!$A:$A,1,0),3)</f>
        <v>3</v>
      </c>
    </row>
    <row r="2891" spans="1:25" hidden="1" x14ac:dyDescent="0.2">
      <c r="A2891" s="21" t="s">
        <v>8170</v>
      </c>
      <c r="B2891" s="21" t="s">
        <v>8171</v>
      </c>
      <c r="C2891" s="37" t="s">
        <v>151</v>
      </c>
      <c r="D2891" s="26" t="str">
        <f>[1]!b_calc_yield(A2891,日期设置!$B$2,F2891,1,R2891,1,O2891,L2891,S2891,)</f>
        <v>Fetching...</v>
      </c>
      <c r="E2891" s="26">
        <f t="shared" si="90"/>
        <v>16.319764042829952</v>
      </c>
      <c r="F2891" s="18">
        <f>[1]!b_dq_cleanprice($A2891,日期设置!B$2)</f>
        <v>98.810599999999994</v>
      </c>
      <c r="G2891" s="18" t="str">
        <f t="shared" si="91"/>
        <v>2.98 + 0</v>
      </c>
      <c r="H2891" s="27">
        <f>[1]!b_dq_pctchange($A2891,日期设置!$B$2,1)/100</f>
        <v>0</v>
      </c>
      <c r="I2891" s="26">
        <f>[1]!b_pq_pctchange(A2891,日期设置!$B$4,日期设置!$B$2,1)</f>
        <v>0</v>
      </c>
      <c r="J2891" s="26">
        <f>[1]!b_pq_pctchange(A2891,日期设置!$C$4,日期设置!$B$2,1)</f>
        <v>-0.20985998561884053</v>
      </c>
      <c r="K2891" s="52">
        <f>[1]!b_dq_amount($A2891,日期设置!B$2,2,10000)</f>
        <v>0</v>
      </c>
      <c r="L2891" s="26">
        <f>[1]!b_info_latestpar(A2891,日期设置!$B$2)</f>
        <v>100</v>
      </c>
      <c r="M2891" s="6">
        <f>[1]!b_info_outstandingbalance($A2891,日期设置!B$2)</f>
        <v>5</v>
      </c>
      <c r="N2891" s="7" t="str">
        <f>[1]!b_info_latestissurercreditrating2(A2891,日期设置!$B$2,"102","1")</f>
        <v>AA+</v>
      </c>
      <c r="O2891" s="8">
        <v>5</v>
      </c>
      <c r="P2891" s="9">
        <f>[1]!b_info_repurchasedate(A2891)</f>
        <v>0</v>
      </c>
      <c r="Q2891" s="8" t="s">
        <v>16035</v>
      </c>
      <c r="R2891" s="2" t="str">
        <f>IF((--IF(P2891=0,Q2891,P2891))&gt;(--日期设置!$B$2),IF(P2891=0,Q2891,P2891),Q2891)</f>
        <v>2024-03-18</v>
      </c>
      <c r="S2891" s="2" t="s">
        <v>17822</v>
      </c>
      <c r="T2891" s="8">
        <f>[1]!b_anal_ptmyear($A2891,日期设置!$B$2)</f>
        <v>2.989041095890411</v>
      </c>
      <c r="U2891" s="8">
        <f>[1]!b_anal_termifexercise($A2891,日期设置!B$2)</f>
        <v>0</v>
      </c>
      <c r="V2891" s="10">
        <f>[1]!b_dq_dirtyprice(A2891,日期设置!$B$2)</f>
        <v>98.865399999999994</v>
      </c>
      <c r="W2891" s="11">
        <f>IF(U2891=0,ROUNDUP((Q2891-日期设置!$B$2)/365,0),ROUNDUP((R2891-日期设置!$B$2)/365,0))</f>
        <v>3</v>
      </c>
      <c r="X2891" s="18">
        <f>_xlfn.IFNA(VLOOKUP(A2891,过往入选债券!A:D,4,0),2)</f>
        <v>2</v>
      </c>
      <c r="Y2891">
        <f>_xlfn.IFNA(VLOOKUP(C2891,[2]Sheet1!$A:$A,1,0),3)</f>
        <v>3</v>
      </c>
    </row>
    <row r="2892" spans="1:25" hidden="1" x14ac:dyDescent="0.2">
      <c r="A2892" s="28" t="s">
        <v>19949</v>
      </c>
      <c r="B2892" s="28" t="s">
        <v>19950</v>
      </c>
      <c r="C2892" s="38" t="s">
        <v>19951</v>
      </c>
      <c r="D2892" s="26" t="str">
        <f>[1]!b_calc_yield(A2892,日期设置!$B$2,F2892,1,R2892,1,O2892,L2892,S2892,)</f>
        <v>Fetching...</v>
      </c>
      <c r="E2892" s="26">
        <f t="shared" si="90"/>
        <v>33.780173351144803</v>
      </c>
      <c r="F2892" s="18">
        <f>[1]!b_dq_cleanprice($A2892,日期设置!B$2)</f>
        <v>99.75</v>
      </c>
      <c r="G2892" s="18" t="str">
        <f t="shared" si="91"/>
        <v>6.39 + 0</v>
      </c>
      <c r="H2892" s="27">
        <f>[1]!b_dq_pctchange($A2892,日期设置!$B$2,1)/100</f>
        <v>0</v>
      </c>
      <c r="I2892" s="26">
        <f>[1]!b_pq_pctchange(A2892,日期设置!$B$4,日期设置!$B$2,1)</f>
        <v>0</v>
      </c>
      <c r="J2892" s="26">
        <f>[1]!b_pq_pctchange(A2892,日期设置!$C$4,日期设置!$B$2,1)</f>
        <v>0</v>
      </c>
      <c r="K2892" s="52">
        <f>[1]!b_dq_amount($A2892,日期设置!B$2,2,10000)</f>
        <v>0</v>
      </c>
      <c r="L2892" s="26">
        <f>[1]!b_info_latestpar(A2892,日期设置!$B$2)</f>
        <v>100</v>
      </c>
      <c r="M2892" s="6">
        <f>[1]!b_info_outstandingbalance($A2892,日期设置!B$2)</f>
        <v>5</v>
      </c>
      <c r="N2892" s="7" t="str">
        <f>[1]!b_info_latestissurercreditrating2(A2892,日期设置!$B$2,"102","1")</f>
        <v>AA</v>
      </c>
      <c r="O2892" s="8">
        <v>5.4</v>
      </c>
      <c r="P2892" s="9">
        <f>[1]!b_info_repurchasedate(A2892)</f>
        <v>0</v>
      </c>
      <c r="Q2892" s="8" t="s">
        <v>17765</v>
      </c>
      <c r="R2892" s="2" t="str">
        <f>IF((--IF(P2892=0,Q2892,P2892))&gt;(--日期设置!$B$2),IF(P2892=0,Q2892,P2892),Q2892)</f>
        <v>2027-08-14</v>
      </c>
      <c r="S2892" s="31" t="s">
        <v>19121</v>
      </c>
      <c r="T2892" s="8">
        <f>[1]!b_anal_ptmyear($A2892,日期设置!$B$2)</f>
        <v>6.397260273972603</v>
      </c>
      <c r="U2892" s="8">
        <f>[1]!b_anal_termifexercise($A2892,日期设置!B$2)</f>
        <v>0</v>
      </c>
      <c r="V2892" s="10">
        <f>[1]!b_dq_dirtyprice(A2892,日期设置!$B$2)</f>
        <v>103.0048</v>
      </c>
      <c r="W2892" s="11">
        <f>IF(U2892=0,ROUNDUP((Q2892-日期设置!$B$2)/365,0),ROUNDUP((R2892-日期设置!$B$2)/365,0))</f>
        <v>7</v>
      </c>
      <c r="X2892" s="18">
        <f>_xlfn.IFNA(VLOOKUP(A2892,过往入选债券!A:D,4,0),2)</f>
        <v>2</v>
      </c>
      <c r="Y2892">
        <f>_xlfn.IFNA(VLOOKUP(C2892,[2]Sheet1!$A:$A,1,0),3)</f>
        <v>3</v>
      </c>
    </row>
    <row r="2893" spans="1:25" hidden="1" x14ac:dyDescent="0.2">
      <c r="A2893" s="21" t="s">
        <v>8411</v>
      </c>
      <c r="B2893" s="21" t="s">
        <v>8412</v>
      </c>
      <c r="C2893" s="37" t="s">
        <v>245</v>
      </c>
      <c r="D2893" s="26" t="str">
        <f>[1]!b_calc_yield(A2893,日期设置!$B$2,F2893,1,R2893,1,O2893,L2893,S2893,)</f>
        <v>Fetching...</v>
      </c>
      <c r="E2893" s="26">
        <f t="shared" si="90"/>
        <v>5.5928579466596684</v>
      </c>
      <c r="F2893" s="18">
        <f>[1]!b_dq_cleanprice($A2893,日期设置!B$2)</f>
        <v>100.8711</v>
      </c>
      <c r="G2893" s="18" t="str">
        <f t="shared" si="91"/>
        <v>1.08 + 0</v>
      </c>
      <c r="H2893" s="27">
        <f>[1]!b_dq_pctchange($A2893,日期设置!$B$2,1)/100</f>
        <v>0</v>
      </c>
      <c r="I2893" s="26">
        <f>[1]!b_pq_pctchange(A2893,日期设置!$B$4,日期设置!$B$2,1)</f>
        <v>0</v>
      </c>
      <c r="J2893" s="26">
        <f>[1]!b_pq_pctchange(A2893,日期设置!$C$4,日期设置!$B$2,1)</f>
        <v>-0.10200635608538094</v>
      </c>
      <c r="K2893" s="52">
        <f>[1]!b_dq_amount($A2893,日期设置!B$2,2,10000)</f>
        <v>0</v>
      </c>
      <c r="L2893" s="26">
        <f>[1]!b_info_latestpar(A2893,日期设置!$B$2)</f>
        <v>100</v>
      </c>
      <c r="M2893" s="6">
        <f>[1]!b_info_outstandingbalance($A2893,日期设置!B$2)</f>
        <v>5</v>
      </c>
      <c r="N2893" s="7" t="str">
        <f>[1]!b_info_latestissurercreditrating2(A2893,日期设置!$B$2,"102","1")</f>
        <v>AA</v>
      </c>
      <c r="O2893" s="8">
        <v>6.3</v>
      </c>
      <c r="P2893" s="9">
        <f>[1]!b_info_repurchasedate(A2893)</f>
        <v>0</v>
      </c>
      <c r="Q2893" s="8" t="s">
        <v>16305</v>
      </c>
      <c r="R2893" s="2" t="str">
        <f>IF((--IF(P2893=0,Q2893,P2893))&gt;(--日期设置!$B$2),IF(P2893=0,Q2893,P2893),Q2893)</f>
        <v>2022-04-22</v>
      </c>
      <c r="S2893" s="2" t="s">
        <v>17871</v>
      </c>
      <c r="T2893" s="8">
        <f>[1]!b_anal_ptmyear($A2893,日期设置!$B$2)</f>
        <v>1.0849315068493151</v>
      </c>
      <c r="U2893" s="8">
        <f>[1]!b_anal_termifexercise($A2893,日期设置!B$2)</f>
        <v>0</v>
      </c>
      <c r="V2893" s="10">
        <f>[1]!b_dq_dirtyprice(A2893,日期设置!$B$2)</f>
        <v>106.636</v>
      </c>
      <c r="W2893" s="11">
        <f>IF(U2893=0,ROUNDUP((Q2893-日期设置!$B$2)/365,0),ROUNDUP((R2893-日期设置!$B$2)/365,0))</f>
        <v>2</v>
      </c>
      <c r="X2893" s="18">
        <f>_xlfn.IFNA(VLOOKUP(A2893,过往入选债券!A:D,4,0),2)</f>
        <v>2</v>
      </c>
      <c r="Y2893">
        <f>_xlfn.IFNA(VLOOKUP(C2893,[2]Sheet1!$A:$A,1,0),3)</f>
        <v>3</v>
      </c>
    </row>
    <row r="2894" spans="1:25" x14ac:dyDescent="0.2">
      <c r="A2894" s="28" t="s">
        <v>20552</v>
      </c>
      <c r="B2894" s="28" t="s">
        <v>20553</v>
      </c>
      <c r="C2894" s="39" t="s">
        <v>20784</v>
      </c>
      <c r="D2894" s="26" t="str">
        <f>[1]!b_calc_yield(A2894,日期设置!$B$2,F2894,1,R2894,1,O2894,L2894,S2894,)</f>
        <v>Fetching...</v>
      </c>
      <c r="E2894" s="26">
        <f t="shared" si="90"/>
        <v>13.519771643012547</v>
      </c>
      <c r="F2894" s="18">
        <f>[1]!b_dq_cleanprice($A2894,日期设置!B$2)</f>
        <v>97.998099999999994</v>
      </c>
      <c r="G2894" s="18" t="str">
        <f t="shared" si="91"/>
        <v>4.52 + 2.52</v>
      </c>
      <c r="H2894" s="27">
        <f>[1]!b_dq_pctchange($A2894,日期设置!$B$2,1)/100</f>
        <v>-7.2080121892906159E-3</v>
      </c>
      <c r="I2894" s="26">
        <f>[1]!b_pq_pctchange(A2894,日期设置!$B$4,日期设置!$B$2,1)</f>
        <v>-0.72080121892906157</v>
      </c>
      <c r="J2894" s="26">
        <f>[1]!b_pq_pctchange(A2894,日期设置!$C$4,日期设置!$B$2,1)</f>
        <v>-0.72080121892906157</v>
      </c>
      <c r="K2894" s="52">
        <f>[1]!b_dq_amount($A2894,日期设置!B$2,2,10000)</f>
        <v>3005.8197123000004</v>
      </c>
      <c r="L2894" s="26">
        <f>[1]!b_info_latestpar(A2894,日期设置!$B$2)</f>
        <v>100</v>
      </c>
      <c r="M2894" s="6">
        <f>[1]!b_info_outstandingbalance($A2894,日期设置!B$2)</f>
        <v>5</v>
      </c>
      <c r="N2894" s="7" t="str">
        <f>[1]!b_info_latestissurercreditrating2(A2894,日期设置!$B$2,"102","1")</f>
        <v>AAA</v>
      </c>
      <c r="O2894" s="8">
        <v>4.58</v>
      </c>
      <c r="P2894" s="9" t="str">
        <f>[1]!b_info_repurchasedate(A2894)</f>
        <v>2023-09-28</v>
      </c>
      <c r="Q2894" s="8" t="s">
        <v>16910</v>
      </c>
      <c r="R2894" s="2" t="str">
        <f>IF((--IF(P2894=0,Q2894,P2894))&gt;(--日期设置!$B$2),IF(P2894=0,Q2894,P2894),Q2894)</f>
        <v>2023-09-28</v>
      </c>
      <c r="S2894" s="31" t="s">
        <v>17447</v>
      </c>
      <c r="T2894" s="8">
        <f>[1]!b_anal_ptmyear($A2894,日期设置!$B$2)</f>
        <v>4.5205479452054798</v>
      </c>
      <c r="U2894" s="8">
        <f>[1]!b_anal_termifexercise($A2894,日期设置!B$2)</f>
        <v>2.5205479452054793</v>
      </c>
      <c r="V2894" s="10">
        <f>[1]!b_dq_dirtyprice(A2894,日期设置!$B$2)</f>
        <v>100.194</v>
      </c>
      <c r="W2894" s="11">
        <f>IF(U2894=0,ROUNDUP((Q2894-日期设置!$B$2)/365,0),ROUNDUP((R2894-日期设置!$B$2)/365,0))</f>
        <v>3</v>
      </c>
      <c r="X2894" s="18">
        <f>_xlfn.IFNA(VLOOKUP(A2894,过往入选债券!A:D,4,0),2)</f>
        <v>2</v>
      </c>
      <c r="Y2894">
        <f>_xlfn.IFNA(VLOOKUP(C2894,[2]Sheet1!$A:$A,1,0),3)</f>
        <v>3</v>
      </c>
    </row>
    <row r="2895" spans="1:25" hidden="1" x14ac:dyDescent="0.2">
      <c r="A2895" s="21" t="s">
        <v>3945</v>
      </c>
      <c r="B2895" s="21" t="s">
        <v>3946</v>
      </c>
      <c r="C2895" s="37" t="s">
        <v>123</v>
      </c>
      <c r="D2895" s="26" t="str">
        <f>[1]!b_calc_yield(A2895,日期设置!$B$2,F2895,1,R2895,1,O2895,L2895,S2895,)</f>
        <v>Fetching...</v>
      </c>
      <c r="E2895" s="26">
        <f t="shared" si="90"/>
        <v>10.517402922593977</v>
      </c>
      <c r="F2895" s="18">
        <f>[1]!b_dq_cleanprice($A2895,日期设置!B$2)</f>
        <v>97.784899999999993</v>
      </c>
      <c r="G2895" s="18" t="str">
        <f t="shared" si="91"/>
        <v>1.92 + 0</v>
      </c>
      <c r="H2895" s="27">
        <f>[1]!b_dq_pctchange($A2895,日期设置!$B$2,1)/100</f>
        <v>0</v>
      </c>
      <c r="I2895" s="26">
        <f>[1]!b_pq_pctchange(A2895,日期设置!$B$4,日期设置!$B$2,1)</f>
        <v>0</v>
      </c>
      <c r="J2895" s="26">
        <f>[1]!b_pq_pctchange(A2895,日期设置!$C$4,日期设置!$B$2,1)</f>
        <v>0</v>
      </c>
      <c r="K2895" s="52">
        <f>[1]!b_dq_amount($A2895,日期设置!B$2,2,10000)</f>
        <v>0</v>
      </c>
      <c r="L2895" s="26">
        <f>[1]!b_info_latestpar(A2895,日期设置!$B$2)</f>
        <v>100</v>
      </c>
      <c r="M2895" s="6">
        <f>[1]!b_info_outstandingbalance($A2895,日期设置!B$2)</f>
        <v>20</v>
      </c>
      <c r="N2895" s="7">
        <f>[1]!b_info_latestissurercreditrating2(A2895,日期设置!$B$2,"102","1")</f>
        <v>0</v>
      </c>
      <c r="O2895" s="8">
        <v>4.2</v>
      </c>
      <c r="P2895" s="9">
        <f>[1]!b_info_repurchasedate(A2895)</f>
        <v>0</v>
      </c>
      <c r="Q2895" s="8" t="s">
        <v>17057</v>
      </c>
      <c r="R2895" s="2" t="str">
        <f>IF((--IF(P2895=0,Q2895,P2895))&gt;(--日期设置!$B$2),IF(P2895=0,Q2895,P2895),Q2895)</f>
        <v>2023-02-24</v>
      </c>
      <c r="S2895" s="2" t="s">
        <v>18222</v>
      </c>
      <c r="T2895" s="8">
        <f>[1]!b_anal_ptmyear($A2895,日期设置!$B$2)</f>
        <v>1.9287671232876713</v>
      </c>
      <c r="U2895" s="8">
        <f>[1]!b_anal_termifexercise($A2895,日期设置!B$2)</f>
        <v>0</v>
      </c>
      <c r="V2895" s="10">
        <f>[1]!b_dq_dirtyprice(A2895,日期设置!$B$2)</f>
        <v>98.084100000000007</v>
      </c>
      <c r="W2895" s="11">
        <f>IF(U2895=0,ROUNDUP((Q2895-日期设置!$B$2)/365,0),ROUNDUP((R2895-日期设置!$B$2)/365,0))</f>
        <v>2</v>
      </c>
      <c r="X2895" s="18">
        <f>_xlfn.IFNA(VLOOKUP(A2895,过往入选债券!A:D,4,0),2)</f>
        <v>2</v>
      </c>
      <c r="Y2895">
        <f>_xlfn.IFNA(VLOOKUP(C2895,[2]Sheet1!$A:$A,1,0),3)</f>
        <v>3</v>
      </c>
    </row>
    <row r="2896" spans="1:25" hidden="1" x14ac:dyDescent="0.2">
      <c r="A2896" s="28" t="s">
        <v>20176</v>
      </c>
      <c r="B2896" s="28" t="s">
        <v>20177</v>
      </c>
      <c r="C2896" s="39" t="s">
        <v>3035</v>
      </c>
      <c r="D2896" s="26" t="str">
        <f>[1]!b_calc_yield(A2896,日期设置!$B$2,F2896,1,R2896,1,O2896,L2896,S2896,)</f>
        <v>Fetching...</v>
      </c>
      <c r="E2896" s="26">
        <f t="shared" si="90"/>
        <v>8.037261593277778</v>
      </c>
      <c r="F2896" s="18">
        <f>[1]!b_dq_cleanprice($A2896,日期设置!B$2)</f>
        <v>100.251</v>
      </c>
      <c r="G2896" s="18" t="str">
        <f t="shared" si="91"/>
        <v>1.51 + 0</v>
      </c>
      <c r="H2896" s="27">
        <f>[1]!b_dq_pctchange($A2896,日期设置!$B$2,1)/100</f>
        <v>0</v>
      </c>
      <c r="I2896" s="26">
        <f>[1]!b_pq_pctchange(A2896,日期设置!$B$4,日期设置!$B$2,1)</f>
        <v>-2.89190267251659E-2</v>
      </c>
      <c r="J2896" s="26">
        <f>[1]!b_pq_pctchange(A2896,日期设置!$C$4,日期设置!$B$2,1)</f>
        <v>-2.89190267251659E-2</v>
      </c>
      <c r="K2896" s="52">
        <f>[1]!b_dq_amount($A2896,日期设置!B$2,2,10000)</f>
        <v>0</v>
      </c>
      <c r="L2896" s="26">
        <f>[1]!b_info_latestpar(A2896,日期设置!$B$2)</f>
        <v>100</v>
      </c>
      <c r="M2896" s="6">
        <f>[1]!b_info_outstandingbalance($A2896,日期设置!B$2)</f>
        <v>5</v>
      </c>
      <c r="N2896" s="7">
        <f>[1]!b_info_latestissurercreditrating2(A2896,日期设置!$B$2,"102","1")</f>
        <v>0</v>
      </c>
      <c r="O2896" s="8">
        <v>5.64</v>
      </c>
      <c r="P2896" s="9">
        <f>[1]!b_info_repurchasedate(A2896)</f>
        <v>0</v>
      </c>
      <c r="Q2896" s="8" t="s">
        <v>16923</v>
      </c>
      <c r="R2896" s="2" t="str">
        <f>IF((--IF(P2896=0,Q2896,P2896))&gt;(--日期设置!$B$2),IF(P2896=0,Q2896,P2896),Q2896)</f>
        <v>2022-09-25</v>
      </c>
      <c r="S2896" s="31" t="s">
        <v>16496</v>
      </c>
      <c r="T2896" s="8">
        <f>[1]!b_anal_ptmyear($A2896,日期设置!$B$2)</f>
        <v>1.5123287671232877</v>
      </c>
      <c r="U2896" s="8">
        <f>[1]!b_anal_termifexercise($A2896,日期设置!B$2)</f>
        <v>0</v>
      </c>
      <c r="V2896" s="10">
        <f>[1]!b_dq_dirtyprice(A2896,日期设置!$B$2)</f>
        <v>103.00149999999999</v>
      </c>
      <c r="W2896" s="11">
        <f>IF(U2896=0,ROUNDUP((Q2896-日期设置!$B$2)/365,0),ROUNDUP((R2896-日期设置!$B$2)/365,0))</f>
        <v>2</v>
      </c>
      <c r="X2896" s="18">
        <f>_xlfn.IFNA(VLOOKUP(A2896,过往入选债券!A:D,4,0),2)</f>
        <v>2</v>
      </c>
      <c r="Y2896">
        <f>_xlfn.IFNA(VLOOKUP(C2896,[2]Sheet1!$A:$A,1,0),3)</f>
        <v>3</v>
      </c>
    </row>
    <row r="2897" spans="1:25" hidden="1" x14ac:dyDescent="0.2">
      <c r="A2897" s="21" t="s">
        <v>6904</v>
      </c>
      <c r="B2897" s="21" t="s">
        <v>6905</v>
      </c>
      <c r="C2897" s="37" t="s">
        <v>6906</v>
      </c>
      <c r="D2897" s="26" t="str">
        <f>[1]!b_calc_yield(A2897,日期设置!$B$2,F2897,1,R2897,1,O2897,L2897,S2897,)</f>
        <v>Fetching...</v>
      </c>
      <c r="E2897" s="26">
        <f t="shared" si="90"/>
        <v>0.99751460040469198</v>
      </c>
      <c r="F2897" s="18">
        <f>[1]!b_dq_cleanprice($A2897,日期设置!B$2)</f>
        <v>99.944999999999993</v>
      </c>
      <c r="G2897" s="18" t="str">
        <f t="shared" si="91"/>
        <v>0.18 + 0</v>
      </c>
      <c r="H2897" s="27">
        <f>[1]!b_dq_pctchange($A2897,日期设置!$B$2,1)/100</f>
        <v>0</v>
      </c>
      <c r="I2897" s="26">
        <f>[1]!b_pq_pctchange(A2897,日期设置!$B$4,日期设置!$B$2,1)</f>
        <v>0.29543224024742049</v>
      </c>
      <c r="J2897" s="26">
        <f>[1]!b_pq_pctchange(A2897,日期设置!$C$4,日期设置!$B$2,1)</f>
        <v>0.29543224024742049</v>
      </c>
      <c r="K2897" s="52">
        <f>[1]!b_dq_amount($A2897,日期设置!B$2,2,10000)</f>
        <v>0</v>
      </c>
      <c r="L2897" s="26">
        <f>[1]!b_info_latestpar(A2897,日期设置!$B$2)</f>
        <v>100</v>
      </c>
      <c r="M2897" s="6">
        <f>[1]!b_info_outstandingbalance($A2897,日期设置!B$2)</f>
        <v>10</v>
      </c>
      <c r="N2897" s="7" t="str">
        <f>[1]!b_info_latestissurercreditrating2(A2897,日期设置!$B$2,"102","1")</f>
        <v>AA+</v>
      </c>
      <c r="O2897" s="8">
        <v>5.37</v>
      </c>
      <c r="P2897" s="9">
        <f>[1]!b_info_repurchasedate(A2897)</f>
        <v>0</v>
      </c>
      <c r="Q2897" s="8" t="s">
        <v>16164</v>
      </c>
      <c r="R2897" s="2" t="str">
        <f>IF((--IF(P2897=0,Q2897,P2897))&gt;(--日期设置!$B$2),IF(P2897=0,Q2897,P2897),Q2897)</f>
        <v>2021-05-28</v>
      </c>
      <c r="S2897" s="2" t="s">
        <v>17953</v>
      </c>
      <c r="T2897" s="8">
        <f>[1]!b_anal_ptmyear($A2897,日期设置!$B$2)</f>
        <v>0.18356164383561643</v>
      </c>
      <c r="U2897" s="8">
        <f>[1]!b_anal_termifexercise($A2897,日期设置!B$2)</f>
        <v>0</v>
      </c>
      <c r="V2897" s="10">
        <f>[1]!b_dq_dirtyprice(A2897,日期设置!$B$2)</f>
        <v>104.3293</v>
      </c>
      <c r="W2897" s="11">
        <f>IF(U2897=0,ROUNDUP((Q2897-日期设置!$B$2)/365,0),ROUNDUP((R2897-日期设置!$B$2)/365,0))</f>
        <v>1</v>
      </c>
      <c r="X2897" s="18">
        <f>_xlfn.IFNA(VLOOKUP(A2897,过往入选债券!A:D,4,0),2)</f>
        <v>2</v>
      </c>
      <c r="Y2897">
        <f>_xlfn.IFNA(VLOOKUP(C2897,[2]Sheet1!$A:$A,1,0),3)</f>
        <v>3</v>
      </c>
    </row>
    <row r="2898" spans="1:25" hidden="1" x14ac:dyDescent="0.2">
      <c r="A2898" s="28" t="s">
        <v>20556</v>
      </c>
      <c r="B2898" s="28" t="s">
        <v>20557</v>
      </c>
      <c r="C2898" s="39" t="s">
        <v>1388</v>
      </c>
      <c r="D2898" s="26" t="str">
        <f>[1]!b_calc_yield(A2898,日期设置!$B$2,F2898,1,R2898,1,O2898,L2898,S2898,)</f>
        <v>Fetching...</v>
      </c>
      <c r="E2898" s="26">
        <f t="shared" si="90"/>
        <v>13.387192655901291</v>
      </c>
      <c r="F2898" s="18">
        <f>[1]!b_dq_cleanprice($A2898,日期设置!B$2)</f>
        <v>100</v>
      </c>
      <c r="G2898" s="18" t="str">
        <f t="shared" si="91"/>
        <v>2.52 + 2.52</v>
      </c>
      <c r="H2898" s="27">
        <f>[1]!b_dq_pctchange($A2898,日期设置!$B$2,1)/100</f>
        <v>0</v>
      </c>
      <c r="I2898" s="26">
        <f>[1]!b_pq_pctchange(A2898,日期设置!$B$4,日期设置!$B$2,1)</f>
        <v>0</v>
      </c>
      <c r="J2898" s="26">
        <f>[1]!b_pq_pctchange(A2898,日期设置!$C$4,日期设置!$B$2,1)</f>
        <v>0</v>
      </c>
      <c r="K2898" s="52">
        <f>[1]!b_dq_amount($A2898,日期设置!B$2,2,10000)</f>
        <v>0</v>
      </c>
      <c r="L2898" s="26">
        <f>[1]!b_info_latestpar(A2898,日期设置!$B$2)</f>
        <v>100</v>
      </c>
      <c r="M2898" s="6">
        <f>[1]!b_info_outstandingbalance($A2898,日期设置!B$2)</f>
        <v>5</v>
      </c>
      <c r="N2898" s="7" t="str">
        <f>[1]!b_info_latestissurercreditrating2(A2898,日期设置!$B$2,"102","1")</f>
        <v>AA+</v>
      </c>
      <c r="O2898" s="8">
        <v>5.45</v>
      </c>
      <c r="P2898" s="9">
        <f>[1]!b_info_repurchasedate(A2898)</f>
        <v>0</v>
      </c>
      <c r="Q2898" s="8" t="s">
        <v>16610</v>
      </c>
      <c r="R2898" s="2" t="str">
        <f>IF((--IF(P2898=0,Q2898,P2898))&gt;(--日期设置!$B$2),IF(P2898=0,Q2898,P2898),Q2898)</f>
        <v>2023-09-28</v>
      </c>
      <c r="S2898" s="31" t="s">
        <v>17447</v>
      </c>
      <c r="T2898" s="8">
        <f>[1]!b_anal_ptmyear($A2898,日期设置!$B$2)</f>
        <v>2.5205479452054793</v>
      </c>
      <c r="U2898" s="8">
        <f>[1]!b_anal_termifexercise($A2898,日期设置!B$2)</f>
        <v>2.5205479452054793</v>
      </c>
      <c r="V2898" s="10">
        <f>[1]!b_dq_dirtyprice(A2898,日期设置!$B$2)</f>
        <v>102.613</v>
      </c>
      <c r="W2898" s="11">
        <f>IF(U2898=0,ROUNDUP((Q2898-日期设置!$B$2)/365,0),ROUNDUP((R2898-日期设置!$B$2)/365,0))</f>
        <v>3</v>
      </c>
      <c r="X2898" s="18">
        <f>_xlfn.IFNA(VLOOKUP(A2898,过往入选债券!A:D,4,0),2)</f>
        <v>2</v>
      </c>
      <c r="Y2898">
        <f>_xlfn.IFNA(VLOOKUP(C2898,[2]Sheet1!$A:$A,1,0),3)</f>
        <v>3</v>
      </c>
    </row>
    <row r="2899" spans="1:25" hidden="1" x14ac:dyDescent="0.2">
      <c r="A2899" s="21" t="s">
        <v>14109</v>
      </c>
      <c r="B2899" s="21" t="s">
        <v>14110</v>
      </c>
      <c r="C2899" s="37" t="s">
        <v>10852</v>
      </c>
      <c r="D2899" s="26" t="str">
        <f>[1]!b_calc_yield(A2899,日期设置!$B$2,F2899,1,R2899,1,O2899,L2899,S2899,)</f>
        <v>Fetching...</v>
      </c>
      <c r="E2899" s="26">
        <f t="shared" si="90"/>
        <v>38.56475317827028</v>
      </c>
      <c r="F2899" s="18">
        <f>[1]!b_dq_cleanprice($A2899,日期设置!B$2)</f>
        <v>92.834500000000006</v>
      </c>
      <c r="G2899" s="18" t="str">
        <f t="shared" si="91"/>
        <v>6.46 + 0</v>
      </c>
      <c r="H2899" s="27">
        <f>[1]!b_dq_pctchange($A2899,日期设置!$B$2,1)/100</f>
        <v>0</v>
      </c>
      <c r="I2899" s="26">
        <f>[1]!b_pq_pctchange(A2899,日期设置!$B$4,日期设置!$B$2,1)</f>
        <v>0</v>
      </c>
      <c r="J2899" s="26">
        <f>[1]!b_pq_pctchange(A2899,日期设置!$C$4,日期设置!$B$2,1)</f>
        <v>-1.6583686440677967</v>
      </c>
      <c r="K2899" s="52">
        <f>[1]!b_dq_amount($A2899,日期设置!B$2,2,10000)</f>
        <v>0</v>
      </c>
      <c r="L2899" s="26">
        <f>[1]!b_info_latestpar(A2899,日期设置!$B$2)</f>
        <v>90</v>
      </c>
      <c r="M2899" s="6">
        <f>[1]!b_info_outstandingbalance($A2899,日期设置!B$2)</f>
        <v>11.7</v>
      </c>
      <c r="N2899" s="7" t="str">
        <f>[1]!b_info_latestissurercreditrating2(A2899,日期设置!$B$2,"102","1")</f>
        <v>AA+</v>
      </c>
      <c r="O2899" s="8">
        <v>6.1</v>
      </c>
      <c r="P2899" s="9">
        <f>[1]!b_info_repurchasedate(A2899)</f>
        <v>0</v>
      </c>
      <c r="Q2899" s="8" t="s">
        <v>17259</v>
      </c>
      <c r="R2899" s="2" t="str">
        <f>IF((--IF(P2899=0,Q2899,P2899))&gt;(--日期设置!$B$2),IF(P2899=0,Q2899,P2899),Q2899)</f>
        <v>2027-09-08</v>
      </c>
      <c r="S2899" s="2" t="s">
        <v>18025</v>
      </c>
      <c r="T2899" s="8">
        <f>[1]!b_anal_ptmyear($A2899,日期设置!$B$2)</f>
        <v>6.4657534246575343</v>
      </c>
      <c r="U2899" s="8">
        <f>[1]!b_anal_termifexercise($A2899,日期设置!B$2)</f>
        <v>0</v>
      </c>
      <c r="V2899" s="10">
        <f>[1]!b_dq_dirtyprice(A2899,日期设置!$B$2)</f>
        <v>95.767499999999998</v>
      </c>
      <c r="W2899" s="11">
        <f>IF(U2899=0,ROUNDUP((Q2899-日期设置!$B$2)/365,0),ROUNDUP((R2899-日期设置!$B$2)/365,0))</f>
        <v>7</v>
      </c>
      <c r="X2899" s="18">
        <f>_xlfn.IFNA(VLOOKUP(A2899,过往入选债券!A:D,4,0),2)</f>
        <v>2</v>
      </c>
      <c r="Y2899">
        <f>_xlfn.IFNA(VLOOKUP(C2899,[2]Sheet1!$A:$A,1,0),3)</f>
        <v>3</v>
      </c>
    </row>
    <row r="2900" spans="1:25" hidden="1" x14ac:dyDescent="0.2">
      <c r="A2900" s="21" t="s">
        <v>4065</v>
      </c>
      <c r="B2900" s="21" t="s">
        <v>4066</v>
      </c>
      <c r="C2900" s="37" t="s">
        <v>4067</v>
      </c>
      <c r="D2900" s="26" t="str">
        <f>[1]!b_calc_yield(A2900,日期设置!$B$2,F2900,1,R2900,1,O2900,L2900,S2900,)</f>
        <v>Fetching...</v>
      </c>
      <c r="E2900" s="26">
        <f t="shared" si="90"/>
        <v>10.743832705620161</v>
      </c>
      <c r="F2900" s="18">
        <f>[1]!b_dq_cleanprice($A2900,日期设置!B$2)</f>
        <v>101.03570000000001</v>
      </c>
      <c r="G2900" s="18" t="str">
        <f t="shared" si="91"/>
        <v>3.98 + 1.98</v>
      </c>
      <c r="H2900" s="27">
        <f>[1]!b_dq_pctchange($A2900,日期设置!$B$2,1)/100</f>
        <v>0</v>
      </c>
      <c r="I2900" s="26">
        <f>[1]!b_pq_pctchange(A2900,日期设置!$B$4,日期设置!$B$2,1)</f>
        <v>0</v>
      </c>
      <c r="J2900" s="26">
        <f>[1]!b_pq_pctchange(A2900,日期设置!$C$4,日期设置!$B$2,1)</f>
        <v>0.18711513480818609</v>
      </c>
      <c r="K2900" s="52">
        <f>[1]!b_dq_amount($A2900,日期设置!B$2,2,10000)</f>
        <v>0</v>
      </c>
      <c r="L2900" s="26">
        <f>[1]!b_info_latestpar(A2900,日期设置!$B$2)</f>
        <v>100</v>
      </c>
      <c r="M2900" s="6">
        <f>[1]!b_info_outstandingbalance($A2900,日期设置!B$2)</f>
        <v>15</v>
      </c>
      <c r="N2900" s="7">
        <f>[1]!b_info_latestissurercreditrating2(A2900,日期设置!$B$2,"102","1")</f>
        <v>0</v>
      </c>
      <c r="O2900" s="8">
        <v>6</v>
      </c>
      <c r="P2900" s="9" t="str">
        <f>[1]!b_info_repurchasedate(A2900)</f>
        <v>2023-03-16</v>
      </c>
      <c r="Q2900" s="8" t="s">
        <v>16867</v>
      </c>
      <c r="R2900" s="2" t="str">
        <f>IF((--IF(P2900=0,Q2900,P2900))&gt;(--日期设置!$B$2),IF(P2900=0,Q2900,P2900),Q2900)</f>
        <v>2023-03-16</v>
      </c>
      <c r="S2900" s="2" t="s">
        <v>18224</v>
      </c>
      <c r="T2900" s="8">
        <f>[1]!b_anal_ptmyear($A2900,日期设置!$B$2)</f>
        <v>3.9835616438356163</v>
      </c>
      <c r="U2900" s="8">
        <f>[1]!b_anal_termifexercise($A2900,日期设置!B$2)</f>
        <v>1.9835616438356165</v>
      </c>
      <c r="V2900" s="10">
        <f>[1]!b_dq_dirtyprice(A2900,日期设置!$B$2)</f>
        <v>101.1343</v>
      </c>
      <c r="W2900" s="11">
        <f>IF(U2900=0,ROUNDUP((Q2900-日期设置!$B$2)/365,0),ROUNDUP((R2900-日期设置!$B$2)/365,0))</f>
        <v>2</v>
      </c>
      <c r="X2900" s="18">
        <f>_xlfn.IFNA(VLOOKUP(A2900,过往入选债券!A:D,4,0),2)</f>
        <v>2</v>
      </c>
      <c r="Y2900">
        <f>_xlfn.IFNA(VLOOKUP(C2900,[2]Sheet1!$A:$A,1,0),3)</f>
        <v>3</v>
      </c>
    </row>
    <row r="2901" spans="1:25" hidden="1" x14ac:dyDescent="0.2">
      <c r="A2901" s="21" t="s">
        <v>4315</v>
      </c>
      <c r="B2901" s="21" t="s">
        <v>4316</v>
      </c>
      <c r="C2901" s="37" t="s">
        <v>3477</v>
      </c>
      <c r="D2901" s="26" t="str">
        <f>[1]!b_calc_yield(A2901,日期设置!$B$2,F2901,1,R2901,1,O2901,L2901,S2901,)</f>
        <v>Fetching...</v>
      </c>
      <c r="E2901" s="26">
        <f t="shared" si="90"/>
        <v>10.943035092729069</v>
      </c>
      <c r="F2901" s="18">
        <f>[1]!b_dq_cleanprice($A2901,日期设置!B$2)</f>
        <v>99.15</v>
      </c>
      <c r="G2901" s="18" t="str">
        <f t="shared" si="91"/>
        <v>2.09 + 0</v>
      </c>
      <c r="H2901" s="27">
        <f>[1]!b_dq_pctchange($A2901,日期设置!$B$2,1)/100</f>
        <v>0</v>
      </c>
      <c r="I2901" s="26">
        <f>[1]!b_pq_pctchange(A2901,日期设置!$B$4,日期设置!$B$2,1)</f>
        <v>0</v>
      </c>
      <c r="J2901" s="26">
        <f>[1]!b_pq_pctchange(A2901,日期设置!$C$4,日期设置!$B$2,1)</f>
        <v>-0.95300887077438812</v>
      </c>
      <c r="K2901" s="52">
        <f>[1]!b_dq_amount($A2901,日期设置!B$2,2,10000)</f>
        <v>0</v>
      </c>
      <c r="L2901" s="26">
        <f>[1]!b_info_latestpar(A2901,日期设置!$B$2)</f>
        <v>100</v>
      </c>
      <c r="M2901" s="6">
        <f>[1]!b_info_outstandingbalance($A2901,日期设置!B$2)</f>
        <v>5</v>
      </c>
      <c r="N2901" s="7">
        <f>[1]!b_info_latestissurercreditrating2(A2901,日期设置!$B$2,"102","1")</f>
        <v>0</v>
      </c>
      <c r="O2901" s="8">
        <v>5</v>
      </c>
      <c r="P2901" s="9">
        <f>[1]!b_info_repurchasedate(A2901)</f>
        <v>0</v>
      </c>
      <c r="Q2901" s="8" t="s">
        <v>16427</v>
      </c>
      <c r="R2901" s="2" t="str">
        <f>IF((--IF(P2901=0,Q2901,P2901))&gt;(--日期设置!$B$2),IF(P2901=0,Q2901,P2901),Q2901)</f>
        <v>2023-04-27</v>
      </c>
      <c r="S2901" s="2" t="s">
        <v>18085</v>
      </c>
      <c r="T2901" s="8">
        <f>[1]!b_anal_ptmyear($A2901,日期设置!$B$2)</f>
        <v>2.0986301369863014</v>
      </c>
      <c r="U2901" s="8">
        <f>[1]!b_anal_termifexercise($A2901,日期设置!B$2)</f>
        <v>0</v>
      </c>
      <c r="V2901" s="10">
        <f>[1]!b_dq_dirtyprice(A2901,日期设置!$B$2)</f>
        <v>103.6568</v>
      </c>
      <c r="W2901" s="11">
        <f>IF(U2901=0,ROUNDUP((Q2901-日期设置!$B$2)/365,0),ROUNDUP((R2901-日期设置!$B$2)/365,0))</f>
        <v>3</v>
      </c>
      <c r="X2901" s="18">
        <f>_xlfn.IFNA(VLOOKUP(A2901,过往入选债券!A:D,4,0),2)</f>
        <v>2</v>
      </c>
      <c r="Y2901">
        <f>_xlfn.IFNA(VLOOKUP(C2901,[2]Sheet1!$A:$A,1,0),3)</f>
        <v>3</v>
      </c>
    </row>
    <row r="2902" spans="1:25" hidden="1" x14ac:dyDescent="0.2">
      <c r="A2902" s="21" t="s">
        <v>9582</v>
      </c>
      <c r="B2902" s="21" t="s">
        <v>9583</v>
      </c>
      <c r="C2902" s="37" t="s">
        <v>449</v>
      </c>
      <c r="D2902" s="26" t="str">
        <f>[1]!b_calc_yield(A2902,日期设置!$B$2,F2902,1,R2902,1,O2902,L2902,S2902,)</f>
        <v>Fetching...</v>
      </c>
      <c r="E2902" s="26">
        <f t="shared" si="90"/>
        <v>3.7202024994804184</v>
      </c>
      <c r="F2902" s="18">
        <f>[1]!b_dq_cleanprice($A2902,日期设置!B$2)</f>
        <v>100.1778</v>
      </c>
      <c r="G2902" s="18" t="str">
        <f t="shared" si="91"/>
        <v>1.68 + 0.69</v>
      </c>
      <c r="H2902" s="27">
        <f>[1]!b_dq_pctchange($A2902,日期设置!$B$2,1)/100</f>
        <v>0</v>
      </c>
      <c r="I2902" s="26">
        <f>[1]!b_pq_pctchange(A2902,日期设置!$B$4,日期设置!$B$2,1)</f>
        <v>0</v>
      </c>
      <c r="J2902" s="26">
        <f>[1]!b_pq_pctchange(A2902,日期设置!$C$4,日期设置!$B$2,1)</f>
        <v>0</v>
      </c>
      <c r="K2902" s="52">
        <f>[1]!b_dq_amount($A2902,日期设置!B$2,2,10000)</f>
        <v>0</v>
      </c>
      <c r="L2902" s="26">
        <f>[1]!b_info_latestpar(A2902,日期设置!$B$2)</f>
        <v>100</v>
      </c>
      <c r="M2902" s="6">
        <f>[1]!b_info_outstandingbalance($A2902,日期设置!B$2)</f>
        <v>4</v>
      </c>
      <c r="N2902" s="7" t="str">
        <f>[1]!b_info_latestissurercreditrating2(A2902,日期设置!$B$2,"102","1")</f>
        <v>AA</v>
      </c>
      <c r="O2902" s="8">
        <v>5.8</v>
      </c>
      <c r="P2902" s="9" t="str">
        <f>[1]!b_info_repurchasedate(A2902)</f>
        <v>2021-11-29</v>
      </c>
      <c r="Q2902" s="8" t="s">
        <v>16250</v>
      </c>
      <c r="R2902" s="2" t="str">
        <f>IF((--IF(P2902=0,Q2902,P2902))&gt;(--日期设置!$B$2),IF(P2902=0,Q2902,P2902),Q2902)</f>
        <v>2021-11-29</v>
      </c>
      <c r="S2902" s="2" t="s">
        <v>17875</v>
      </c>
      <c r="T2902" s="8">
        <f>[1]!b_anal_ptmyear($A2902,日期设置!$B$2)</f>
        <v>1.6849315068493151</v>
      </c>
      <c r="U2902" s="8">
        <f>[1]!b_anal_termifexercise($A2902,日期设置!B$2)</f>
        <v>0.69041095890410964</v>
      </c>
      <c r="V2902" s="10">
        <f>[1]!b_dq_dirtyprice(A2902,日期设置!$B$2)</f>
        <v>102.0052</v>
      </c>
      <c r="W2902" s="11">
        <f>IF(U2902=0,ROUNDUP((Q2902-日期设置!$B$2)/365,0),ROUNDUP((R2902-日期设置!$B$2)/365,0))</f>
        <v>1</v>
      </c>
      <c r="X2902" s="18">
        <f>_xlfn.IFNA(VLOOKUP(A2902,过往入选债券!A:D,4,0),2)</f>
        <v>2</v>
      </c>
      <c r="Y2902">
        <f>_xlfn.IFNA(VLOOKUP(C2902,[2]Sheet1!$A:$A,1,0),3)</f>
        <v>3</v>
      </c>
    </row>
    <row r="2903" spans="1:25" hidden="1" x14ac:dyDescent="0.2">
      <c r="A2903" s="28" t="s">
        <v>19568</v>
      </c>
      <c r="B2903" s="28" t="s">
        <v>19569</v>
      </c>
      <c r="C2903" s="38" t="s">
        <v>30</v>
      </c>
      <c r="D2903" s="26" t="str">
        <f>[1]!b_calc_yield(A2903,日期设置!$B$2,F2903,1,R2903,1,O2903,L2903,S2903,)</f>
        <v>Fetching...</v>
      </c>
      <c r="E2903" s="26">
        <f t="shared" si="90"/>
        <v>12.594468101430923</v>
      </c>
      <c r="F2903" s="18">
        <f>[1]!b_dq_cleanprice($A2903,日期设置!B$2)</f>
        <v>100.77209999999999</v>
      </c>
      <c r="G2903" s="18" t="str">
        <f t="shared" si="91"/>
        <v>4.39 + 2.39</v>
      </c>
      <c r="H2903" s="27">
        <f>[1]!b_dq_pctchange($A2903,日期设置!$B$2,1)/100</f>
        <v>0</v>
      </c>
      <c r="I2903" s="26">
        <f>[1]!b_pq_pctchange(A2903,日期设置!$B$4,日期设置!$B$2,1)</f>
        <v>0</v>
      </c>
      <c r="J2903" s="26">
        <f>[1]!b_pq_pctchange(A2903,日期设置!$C$4,日期设置!$B$2,1)</f>
        <v>0</v>
      </c>
      <c r="K2903" s="52">
        <f>[1]!b_dq_amount($A2903,日期设置!B$2,2,10000)</f>
        <v>0</v>
      </c>
      <c r="L2903" s="26">
        <f>[1]!b_info_latestpar(A2903,日期设置!$B$2)</f>
        <v>100</v>
      </c>
      <c r="M2903" s="6">
        <f>[1]!b_info_outstandingbalance($A2903,日期设置!B$2)</f>
        <v>5</v>
      </c>
      <c r="N2903" s="7" t="str">
        <f>[1]!b_info_latestissurercreditrating2(A2903,日期设置!$B$2,"102","1")</f>
        <v>AA</v>
      </c>
      <c r="O2903" s="8">
        <v>5.8</v>
      </c>
      <c r="P2903" s="9" t="str">
        <f>[1]!b_info_repurchasedate(A2903)</f>
        <v>2023-08-14</v>
      </c>
      <c r="Q2903" s="8" t="s">
        <v>19994</v>
      </c>
      <c r="R2903" s="2" t="str">
        <f>IF((--IF(P2903=0,Q2903,P2903))&gt;(--日期设置!$B$2),IF(P2903=0,Q2903,P2903),Q2903)</f>
        <v>2023-08-14</v>
      </c>
      <c r="S2903" s="31" t="s">
        <v>19121</v>
      </c>
      <c r="T2903" s="8">
        <f>[1]!b_anal_ptmyear($A2903,日期设置!$B$2)</f>
        <v>4.397260273972603</v>
      </c>
      <c r="U2903" s="8">
        <f>[1]!b_anal_termifexercise($A2903,日期设置!B$2)</f>
        <v>2.3972602739726026</v>
      </c>
      <c r="V2903" s="10">
        <f>[1]!b_dq_dirtyprice(A2903,日期设置!$B$2)</f>
        <v>104.268</v>
      </c>
      <c r="W2903" s="11">
        <f>IF(U2903=0,ROUNDUP((Q2903-日期设置!$B$2)/365,0),ROUNDUP((R2903-日期设置!$B$2)/365,0))</f>
        <v>3</v>
      </c>
      <c r="X2903" s="18">
        <f>_xlfn.IFNA(VLOOKUP(A2903,过往入选债券!A:D,4,0),2)</f>
        <v>2</v>
      </c>
      <c r="Y2903">
        <f>_xlfn.IFNA(VLOOKUP(C2903,[2]Sheet1!$A:$A,1,0),3)</f>
        <v>3</v>
      </c>
    </row>
    <row r="2904" spans="1:25" hidden="1" x14ac:dyDescent="0.2">
      <c r="A2904" s="21" t="s">
        <v>2619</v>
      </c>
      <c r="B2904" s="21" t="s">
        <v>2620</v>
      </c>
      <c r="C2904" s="37" t="s">
        <v>1063</v>
      </c>
      <c r="D2904" s="26" t="str">
        <f>[1]!b_calc_yield(A2904,日期设置!$B$2,F2904,1,R2904,1,O2904,L2904,S2904,)</f>
        <v>Fetching...</v>
      </c>
      <c r="E2904" s="26">
        <f t="shared" si="90"/>
        <v>4.6868395923670647</v>
      </c>
      <c r="F2904" s="18">
        <f>[1]!b_dq_cleanprice($A2904,日期设置!B$2)</f>
        <v>101.25069999999999</v>
      </c>
      <c r="G2904" s="18" t="str">
        <f t="shared" si="91"/>
        <v>0.86 + 0</v>
      </c>
      <c r="H2904" s="27">
        <f>[1]!b_dq_pctchange($A2904,日期设置!$B$2,1)/100</f>
        <v>0</v>
      </c>
      <c r="I2904" s="26">
        <f>[1]!b_pq_pctchange(A2904,日期设置!$B$4,日期设置!$B$2,1)</f>
        <v>0</v>
      </c>
      <c r="J2904" s="26">
        <f>[1]!b_pq_pctchange(A2904,日期设置!$C$4,日期设置!$B$2,1)</f>
        <v>0</v>
      </c>
      <c r="K2904" s="52">
        <f>[1]!b_dq_amount($A2904,日期设置!B$2,2,10000)</f>
        <v>0</v>
      </c>
      <c r="L2904" s="26">
        <f>[1]!b_info_latestpar(A2904,日期设置!$B$2)</f>
        <v>100</v>
      </c>
      <c r="M2904" s="6">
        <f>[1]!b_info_outstandingbalance($A2904,日期设置!B$2)</f>
        <v>1.7</v>
      </c>
      <c r="N2904" s="7">
        <f>[1]!b_info_latestissurercreditrating2(A2904,日期设置!$B$2,"102","1")</f>
        <v>0</v>
      </c>
      <c r="O2904" s="8">
        <v>7</v>
      </c>
      <c r="P2904" s="9" t="str">
        <f>[1]!b_info_repurchasedate(A2904)</f>
        <v>2021-02-01</v>
      </c>
      <c r="Q2904" s="8" t="s">
        <v>16498</v>
      </c>
      <c r="R2904" s="2" t="str">
        <f>IF((--IF(P2904=0,Q2904,P2904))&gt;(--日期设置!$B$2),IF(P2904=0,Q2904,P2904),Q2904)</f>
        <v>2022-01-31</v>
      </c>
      <c r="S2904" s="2" t="s">
        <v>18069</v>
      </c>
      <c r="T2904" s="8">
        <f>[1]!b_anal_ptmyear($A2904,日期设置!$B$2)</f>
        <v>0.86301369863013699</v>
      </c>
      <c r="U2904" s="8">
        <f>[1]!b_anal_termifexercise($A2904,日期设置!B$2)</f>
        <v>0</v>
      </c>
      <c r="V2904" s="10">
        <f>[1]!b_dq_dirtyprice(A2904,日期设置!$B$2)</f>
        <v>102.20959999999999</v>
      </c>
      <c r="W2904" s="11">
        <f>IF(U2904=0,ROUNDUP((Q2904-日期设置!$B$2)/365,0),ROUNDUP((R2904-日期设置!$B$2)/365,0))</f>
        <v>1</v>
      </c>
      <c r="X2904" s="18">
        <f>_xlfn.IFNA(VLOOKUP(A2904,过往入选债券!A:D,4,0),2)</f>
        <v>2</v>
      </c>
      <c r="Y2904">
        <f>_xlfn.IFNA(VLOOKUP(C2904,[2]Sheet1!$A:$A,1,0),3)</f>
        <v>3</v>
      </c>
    </row>
    <row r="2905" spans="1:25" hidden="1" x14ac:dyDescent="0.2">
      <c r="A2905" s="21" t="s">
        <v>14852</v>
      </c>
      <c r="B2905" s="21" t="s">
        <v>14853</v>
      </c>
      <c r="C2905" s="37" t="s">
        <v>12345</v>
      </c>
      <c r="D2905" s="26" t="str">
        <f>[1]!b_calc_yield(A2905,日期设置!$B$2,F2905,1,R2905,1,O2905,L2905,S2905,)</f>
        <v>Fetching...</v>
      </c>
      <c r="E2905" s="26">
        <f t="shared" si="90"/>
        <v>24.988167658007665</v>
      </c>
      <c r="F2905" s="18">
        <f>[1]!b_dq_cleanprice($A2905,日期设置!B$2)</f>
        <v>101.79</v>
      </c>
      <c r="G2905" s="18" t="str">
        <f t="shared" si="91"/>
        <v>4.70 + 0</v>
      </c>
      <c r="H2905" s="27">
        <f>[1]!b_dq_pctchange($A2905,日期设置!$B$2,1)/100</f>
        <v>0</v>
      </c>
      <c r="I2905" s="26">
        <f>[1]!b_pq_pctchange(A2905,日期设置!$B$4,日期设置!$B$2,1)</f>
        <v>0</v>
      </c>
      <c r="J2905" s="26">
        <f>[1]!b_pq_pctchange(A2905,日期设置!$C$4,日期设置!$B$2,1)</f>
        <v>-0.7094412357719132</v>
      </c>
      <c r="K2905" s="52">
        <f>[1]!b_dq_amount($A2905,日期设置!B$2,2,10000)</f>
        <v>0</v>
      </c>
      <c r="L2905" s="26">
        <f>[1]!b_info_latestpar(A2905,日期设置!$B$2)</f>
        <v>100</v>
      </c>
      <c r="M2905" s="6">
        <f>[1]!b_info_outstandingbalance($A2905,日期设置!B$2)</f>
        <v>12</v>
      </c>
      <c r="N2905" s="7" t="str">
        <f>[1]!b_info_latestissurercreditrating2(A2905,日期设置!$B$2,"102","1")</f>
        <v>AA</v>
      </c>
      <c r="O2905" s="8">
        <v>5.88</v>
      </c>
      <c r="P2905" s="9">
        <f>[1]!b_info_repurchasedate(A2905)</f>
        <v>0</v>
      </c>
      <c r="Q2905" s="8" t="s">
        <v>16037</v>
      </c>
      <c r="R2905" s="2" t="str">
        <f>IF((--IF(P2905=0,Q2905,P2905))&gt;(--日期设置!$B$2),IF(P2905=0,Q2905,P2905),Q2905)</f>
        <v>2025-12-04</v>
      </c>
      <c r="S2905" s="2" t="s">
        <v>17824</v>
      </c>
      <c r="T2905" s="8">
        <f>[1]!b_anal_ptmyear($A2905,日期设置!$B$2)</f>
        <v>4.7041095890410958</v>
      </c>
      <c r="U2905" s="8">
        <f>[1]!b_anal_termifexercise($A2905,日期设置!B$2)</f>
        <v>0</v>
      </c>
      <c r="V2905" s="10">
        <f>[1]!b_dq_dirtyprice(A2905,日期设置!$B$2)</f>
        <v>103.52979999999999</v>
      </c>
      <c r="W2905" s="11">
        <f>IF(U2905=0,ROUNDUP((Q2905-日期设置!$B$2)/365,0),ROUNDUP((R2905-日期设置!$B$2)/365,0))</f>
        <v>5</v>
      </c>
      <c r="X2905" s="18">
        <f>_xlfn.IFNA(VLOOKUP(A2905,过往入选债券!A:D,4,0),2)</f>
        <v>2</v>
      </c>
      <c r="Y2905">
        <f>_xlfn.IFNA(VLOOKUP(C2905,[2]Sheet1!$A:$A,1,0),3)</f>
        <v>3</v>
      </c>
    </row>
    <row r="2906" spans="1:25" hidden="1" x14ac:dyDescent="0.2">
      <c r="A2906" s="21" t="s">
        <v>8304</v>
      </c>
      <c r="B2906" s="21" t="s">
        <v>8305</v>
      </c>
      <c r="C2906" s="37" t="s">
        <v>1846</v>
      </c>
      <c r="D2906" s="26" t="str">
        <f>[1]!b_calc_yield(A2906,日期设置!$B$2,F2906,1,R2906,1,O2906,L2906,S2906,)</f>
        <v>Fetching...</v>
      </c>
      <c r="E2906" s="26">
        <f t="shared" si="90"/>
        <v>5.298461181029035</v>
      </c>
      <c r="F2906" s="18">
        <f>[1]!b_dq_cleanprice($A2906,日期设置!B$2)</f>
        <v>100.748</v>
      </c>
      <c r="G2906" s="18" t="str">
        <f t="shared" si="91"/>
        <v>1.03 + 0</v>
      </c>
      <c r="H2906" s="27">
        <f>[1]!b_dq_pctchange($A2906,日期设置!$B$2,1)/100</f>
        <v>0</v>
      </c>
      <c r="I2906" s="26">
        <f>[1]!b_pq_pctchange(A2906,日期设置!$B$4,日期设置!$B$2,1)</f>
        <v>0</v>
      </c>
      <c r="J2906" s="26">
        <f>[1]!b_pq_pctchange(A2906,日期设置!$C$4,日期设置!$B$2,1)</f>
        <v>-3.8100378622508368E-2</v>
      </c>
      <c r="K2906" s="52">
        <f>[1]!b_dq_amount($A2906,日期设置!B$2,2,10000)</f>
        <v>0</v>
      </c>
      <c r="L2906" s="26">
        <f>[1]!b_info_latestpar(A2906,日期设置!$B$2)</f>
        <v>100</v>
      </c>
      <c r="M2906" s="6">
        <f>[1]!b_info_outstandingbalance($A2906,日期设置!B$2)</f>
        <v>5</v>
      </c>
      <c r="N2906" s="7" t="str">
        <f>[1]!b_info_latestissurercreditrating2(A2906,日期设置!$B$2,"102","1")</f>
        <v>AA</v>
      </c>
      <c r="O2906" s="8">
        <v>6.2</v>
      </c>
      <c r="P2906" s="9">
        <f>[1]!b_info_repurchasedate(A2906)</f>
        <v>0</v>
      </c>
      <c r="Q2906" s="8" t="s">
        <v>16094</v>
      </c>
      <c r="R2906" s="2" t="str">
        <f>IF((--IF(P2906=0,Q2906,P2906))&gt;(--日期设置!$B$2),IF(P2906=0,Q2906,P2906),Q2906)</f>
        <v>2022-04-03</v>
      </c>
      <c r="S2906" s="2" t="s">
        <v>17879</v>
      </c>
      <c r="T2906" s="8">
        <f>[1]!b_anal_ptmyear($A2906,日期设置!$B$2)</f>
        <v>1.0328767123287672</v>
      </c>
      <c r="U2906" s="8">
        <f>[1]!b_anal_termifexercise($A2906,日期设置!B$2)</f>
        <v>0</v>
      </c>
      <c r="V2906" s="10">
        <f>[1]!b_dq_dirtyprice(A2906,日期设置!$B$2)</f>
        <v>106.74420000000001</v>
      </c>
      <c r="W2906" s="11">
        <f>IF(U2906=0,ROUNDUP((Q2906-日期设置!$B$2)/365,0),ROUNDUP((R2906-日期设置!$B$2)/365,0))</f>
        <v>2</v>
      </c>
      <c r="X2906" s="18">
        <f>_xlfn.IFNA(VLOOKUP(A2906,过往入选债券!A:D,4,0),2)</f>
        <v>2</v>
      </c>
      <c r="Y2906">
        <f>_xlfn.IFNA(VLOOKUP(C2906,[2]Sheet1!$A:$A,1,0),3)</f>
        <v>3</v>
      </c>
    </row>
    <row r="2907" spans="1:25" hidden="1" x14ac:dyDescent="0.2">
      <c r="A2907" s="21" t="s">
        <v>15585</v>
      </c>
      <c r="B2907" s="21" t="s">
        <v>15586</v>
      </c>
      <c r="C2907" s="37" t="s">
        <v>9433</v>
      </c>
      <c r="D2907" s="26" t="str">
        <f>[1]!b_calc_yield(A2907,日期设置!$B$2,F2907,1,R2907,1,O2907,L2907,S2907,)</f>
        <v>Fetching...</v>
      </c>
      <c r="E2907" s="26">
        <f t="shared" si="90"/>
        <v>30.592315591637465</v>
      </c>
      <c r="F2907" s="18">
        <f>[1]!b_dq_cleanprice($A2907,日期设置!B$2)</f>
        <v>101.76009999999999</v>
      </c>
      <c r="G2907" s="18" t="str">
        <f t="shared" si="91"/>
        <v>5.74 + 0</v>
      </c>
      <c r="H2907" s="27">
        <f>[1]!b_dq_pctchange($A2907,日期设置!$B$2,1)/100</f>
        <v>0</v>
      </c>
      <c r="I2907" s="26">
        <f>[1]!b_pq_pctchange(A2907,日期设置!$B$4,日期设置!$B$2,1)</f>
        <v>0</v>
      </c>
      <c r="J2907" s="26">
        <f>[1]!b_pq_pctchange(A2907,日期设置!$C$4,日期设置!$B$2,1)</f>
        <v>0</v>
      </c>
      <c r="K2907" s="52">
        <f>[1]!b_dq_amount($A2907,日期设置!B$2,2,10000)</f>
        <v>0</v>
      </c>
      <c r="L2907" s="26">
        <f>[1]!b_info_latestpar(A2907,日期设置!$B$2)</f>
        <v>100</v>
      </c>
      <c r="M2907" s="6">
        <f>[1]!b_info_outstandingbalance($A2907,日期设置!B$2)</f>
        <v>2.8</v>
      </c>
      <c r="N2907" s="7" t="str">
        <f>[1]!b_info_latestissurercreditrating2(A2907,日期设置!$B$2,"102","1")</f>
        <v>AA+</v>
      </c>
      <c r="O2907" s="8">
        <v>5.8</v>
      </c>
      <c r="P2907" s="9">
        <f>[1]!b_info_repurchasedate(A2907)</f>
        <v>0</v>
      </c>
      <c r="Q2907" s="8" t="s">
        <v>17004</v>
      </c>
      <c r="R2907" s="2" t="str">
        <f>IF((--IF(P2907=0,Q2907,P2907))&gt;(--日期设置!$B$2),IF(P2907=0,Q2907,P2907),Q2907)</f>
        <v>2026-12-20</v>
      </c>
      <c r="S2907" s="2" t="s">
        <v>18568</v>
      </c>
      <c r="T2907" s="8">
        <f>[1]!b_anal_ptmyear($A2907,日期设置!$B$2)</f>
        <v>5.7479452054794518</v>
      </c>
      <c r="U2907" s="8">
        <f>[1]!b_anal_termifexercise($A2907,日期设置!B$2)</f>
        <v>0</v>
      </c>
      <c r="V2907" s="10">
        <f>[1]!b_dq_dirtyprice(A2907,日期设置!$B$2)</f>
        <v>103.22199999999999</v>
      </c>
      <c r="W2907" s="11">
        <f>IF(U2907=0,ROUNDUP((Q2907-日期设置!$B$2)/365,0),ROUNDUP((R2907-日期设置!$B$2)/365,0))</f>
        <v>6</v>
      </c>
      <c r="X2907" s="18">
        <f>_xlfn.IFNA(VLOOKUP(A2907,过往入选债券!A:D,4,0),2)</f>
        <v>2</v>
      </c>
      <c r="Y2907">
        <f>_xlfn.IFNA(VLOOKUP(C2907,[2]Sheet1!$A:$A,1,0),3)</f>
        <v>3</v>
      </c>
    </row>
    <row r="2908" spans="1:25" hidden="1" x14ac:dyDescent="0.2">
      <c r="A2908" s="28" t="s">
        <v>21849</v>
      </c>
      <c r="B2908" s="28" t="s">
        <v>22041</v>
      </c>
      <c r="C2908" s="39" t="s">
        <v>22042</v>
      </c>
      <c r="D2908" s="26" t="str">
        <f>[1]!b_calc_yield(A2908,日期设置!$B$2,F2908,1,R2908,1,O2908,L2908,S2908,)</f>
        <v>Fetching...</v>
      </c>
      <c r="E2908" s="26">
        <f t="shared" si="90"/>
        <v>9.5302140575615812</v>
      </c>
      <c r="F2908" s="18">
        <f>[1]!b_dq_cleanprice($A2908,日期设置!B$2)</f>
        <v>100.0912</v>
      </c>
      <c r="G2908" s="18" t="str">
        <f t="shared" si="91"/>
        <v>1.77 + 1.77</v>
      </c>
      <c r="H2908" s="27">
        <f>[1]!b_dq_pctchange($A2908,日期设置!$B$2,1)/100</f>
        <v>0</v>
      </c>
      <c r="I2908" s="26">
        <f>[1]!b_pq_pctchange(A2908,日期设置!$B$4,日期设置!$B$2,1)</f>
        <v>0</v>
      </c>
      <c r="J2908" s="26">
        <f>[1]!b_pq_pctchange(A2908,日期设置!$C$4,日期设置!$B$2,1)</f>
        <v>9.1200000000000614E-2</v>
      </c>
      <c r="K2908" s="52">
        <f>[1]!b_dq_amount($A2908,日期设置!B$2,2,10000)</f>
        <v>0</v>
      </c>
      <c r="L2908" s="26">
        <f>[1]!b_info_latestpar(A2908,日期设置!$B$2)</f>
        <v>100</v>
      </c>
      <c r="M2908" s="6">
        <f>[1]!b_info_outstandingbalance($A2908,日期设置!B$2)</f>
        <v>10</v>
      </c>
      <c r="N2908" s="7" t="str">
        <f>[1]!b_info_latestissurercreditrating2(A2908,日期设置!$B$2,"102","1")</f>
        <v>AA+</v>
      </c>
      <c r="O2908" s="43">
        <v>5.5</v>
      </c>
      <c r="P2908" s="9">
        <f>[1]!b_info_repurchasedate(A2908)</f>
        <v>0</v>
      </c>
      <c r="Q2908" s="31" t="s">
        <v>16830</v>
      </c>
      <c r="R2908" s="2" t="str">
        <f>IF((--IF(P2908=0,Q2908,P2908))&gt;(--日期设置!$B$2),IF(P2908=0,Q2908,P2908),Q2908)</f>
        <v>2022-12-29</v>
      </c>
      <c r="S2908" s="31" t="s">
        <v>16701</v>
      </c>
      <c r="T2908" s="8">
        <f>[1]!b_anal_ptmyear($A2908,日期设置!$B$2)</f>
        <v>1.7726027397260276</v>
      </c>
      <c r="U2908" s="8">
        <f>[1]!b_anal_termifexercise($A2908,日期设置!B$2)</f>
        <v>1.7726027397260273</v>
      </c>
      <c r="V2908" s="10">
        <f>[1]!b_dq_dirtyprice(A2908,日期设置!$B$2)</f>
        <v>101.3419</v>
      </c>
      <c r="W2908" s="11">
        <f>IF(U2908=0,ROUNDUP((Q2908-日期设置!$B$2)/365,0),ROUNDUP((R2908-日期设置!$B$2)/365,0))</f>
        <v>2</v>
      </c>
      <c r="X2908" s="18">
        <f>_xlfn.IFNA(VLOOKUP(A2908,过往入选债券!A:D,4,0),2)</f>
        <v>2</v>
      </c>
      <c r="Y2908">
        <f>_xlfn.IFNA(VLOOKUP(C2908,[2]Sheet1!$A:$A,1,0),3)</f>
        <v>3</v>
      </c>
    </row>
    <row r="2909" spans="1:25" hidden="1" x14ac:dyDescent="0.2">
      <c r="A2909" s="21" t="s">
        <v>12633</v>
      </c>
      <c r="B2909" s="21" t="s">
        <v>12634</v>
      </c>
      <c r="C2909" s="37" t="s">
        <v>12635</v>
      </c>
      <c r="D2909" s="26" t="str">
        <f>[1]!b_calc_yield(A2909,日期设置!$B$2,F2909,1,R2909,1,O2909,L2909,S2909,)</f>
        <v>Fetching...</v>
      </c>
      <c r="E2909" s="26">
        <f t="shared" si="90"/>
        <v>32.183695370610209</v>
      </c>
      <c r="F2909" s="18">
        <f>[1]!b_dq_cleanprice($A2909,日期设置!B$2)</f>
        <v>39.857399999999998</v>
      </c>
      <c r="G2909" s="18" t="str">
        <f t="shared" si="91"/>
        <v>1.75 + 0</v>
      </c>
      <c r="H2909" s="27">
        <f>[1]!b_dq_pctchange($A2909,日期设置!$B$2,1)/100</f>
        <v>0</v>
      </c>
      <c r="I2909" s="26">
        <f>[1]!b_pq_pctchange(A2909,日期设置!$B$4,日期设置!$B$2,1)</f>
        <v>0</v>
      </c>
      <c r="J2909" s="26">
        <f>[1]!b_pq_pctchange(A2909,日期设置!$C$4,日期设置!$B$2,1)</f>
        <v>0</v>
      </c>
      <c r="K2909" s="52">
        <f>[1]!b_dq_amount($A2909,日期设置!B$2,2,10000)</f>
        <v>0</v>
      </c>
      <c r="L2909" s="26">
        <f>[1]!b_info_latestpar(A2909,日期设置!$B$2)</f>
        <v>40</v>
      </c>
      <c r="M2909" s="6">
        <f>[1]!b_info_outstandingbalance($A2909,日期设置!B$2)</f>
        <v>2.6</v>
      </c>
      <c r="N2909" s="7" t="str">
        <f>[1]!b_info_latestissurercreditrating2(A2909,日期设置!$B$2,"102","1")</f>
        <v>A+</v>
      </c>
      <c r="O2909" s="8">
        <v>6.79</v>
      </c>
      <c r="P2909" s="9">
        <f>[1]!b_info_repurchasedate(A2909)</f>
        <v>0</v>
      </c>
      <c r="Q2909" s="8" t="s">
        <v>17217</v>
      </c>
      <c r="R2909" s="2" t="str">
        <f>IF((--IF(P2909=0,Q2909,P2909))&gt;(--日期设置!$B$2),IF(P2909=0,Q2909,P2909),Q2909)</f>
        <v>2022-12-21</v>
      </c>
      <c r="S2909" s="2" t="s">
        <v>18794</v>
      </c>
      <c r="T2909" s="8">
        <f>[1]!b_anal_ptmyear($A2909,日期设置!$B$2)</f>
        <v>1.7506849315068493</v>
      </c>
      <c r="U2909" s="8">
        <f>[1]!b_anal_termifexercise($A2909,日期设置!B$2)</f>
        <v>0</v>
      </c>
      <c r="V2909" s="10">
        <f>[1]!b_dq_dirtyprice(A2909,日期设置!$B$2)</f>
        <v>40.534500000000001</v>
      </c>
      <c r="W2909" s="11">
        <f>IF(U2909=0,ROUNDUP((Q2909-日期设置!$B$2)/365,0),ROUNDUP((R2909-日期设置!$B$2)/365,0))</f>
        <v>2</v>
      </c>
      <c r="X2909" s="18">
        <f>_xlfn.IFNA(VLOOKUP(A2909,过往入选债券!A:D,4,0),2)</f>
        <v>2</v>
      </c>
      <c r="Y2909">
        <f>_xlfn.IFNA(VLOOKUP(C2909,[2]Sheet1!$A:$A,1,0),3)</f>
        <v>3</v>
      </c>
    </row>
    <row r="2910" spans="1:25" hidden="1" x14ac:dyDescent="0.2">
      <c r="A2910" s="21" t="s">
        <v>3964</v>
      </c>
      <c r="B2910" s="21" t="s">
        <v>3965</v>
      </c>
      <c r="C2910" s="37" t="s">
        <v>1802</v>
      </c>
      <c r="D2910" s="26" t="str">
        <f>[1]!b_calc_yield(A2910,日期设置!$B$2,F2910,1,R2910,1,O2910,L2910,S2910,)</f>
        <v>Fetching...</v>
      </c>
      <c r="E2910" s="26">
        <f t="shared" si="90"/>
        <v>10.554725918112219</v>
      </c>
      <c r="F2910" s="18">
        <f>[1]!b_dq_cleanprice($A2910,日期设置!B$2)</f>
        <v>97.576800000000006</v>
      </c>
      <c r="G2910" s="18" t="str">
        <f t="shared" si="91"/>
        <v>1.93 + 0</v>
      </c>
      <c r="H2910" s="27">
        <f>[1]!b_dq_pctchange($A2910,日期设置!$B$2,1)/100</f>
        <v>0</v>
      </c>
      <c r="I2910" s="26">
        <f>[1]!b_pq_pctchange(A2910,日期设置!$B$4,日期设置!$B$2,1)</f>
        <v>0</v>
      </c>
      <c r="J2910" s="26">
        <f>[1]!b_pq_pctchange(A2910,日期设置!$C$4,日期设置!$B$2,1)</f>
        <v>-0.45215262191388528</v>
      </c>
      <c r="K2910" s="52">
        <f>[1]!b_dq_amount($A2910,日期设置!B$2,2,10000)</f>
        <v>0</v>
      </c>
      <c r="L2910" s="26">
        <f>[1]!b_info_latestpar(A2910,日期设置!$B$2)</f>
        <v>100</v>
      </c>
      <c r="M2910" s="6">
        <f>[1]!b_info_outstandingbalance($A2910,日期设置!B$2)</f>
        <v>5</v>
      </c>
      <c r="N2910" s="7">
        <f>[1]!b_info_latestissurercreditrating2(A2910,日期设置!$B$2,"102","1")</f>
        <v>0</v>
      </c>
      <c r="O2910" s="8">
        <v>4.08</v>
      </c>
      <c r="P2910" s="9">
        <f>[1]!b_info_repurchasedate(A2910)</f>
        <v>0</v>
      </c>
      <c r="Q2910" s="8" t="s">
        <v>16833</v>
      </c>
      <c r="R2910" s="2" t="str">
        <f>IF((--IF(P2910=0,Q2910,P2910))&gt;(--日期设置!$B$2),IF(P2910=0,Q2910,P2910),Q2910)</f>
        <v>2023-02-27</v>
      </c>
      <c r="S2910" s="2" t="s">
        <v>18531</v>
      </c>
      <c r="T2910" s="8">
        <f>[1]!b_anal_ptmyear($A2910,日期设置!$B$2)</f>
        <v>1.9369863013698629</v>
      </c>
      <c r="U2910" s="8">
        <f>[1]!b_anal_termifexercise($A2910,日期设置!B$2)</f>
        <v>0</v>
      </c>
      <c r="V2910" s="10">
        <f>[1]!b_dq_dirtyprice(A2910,日期设置!$B$2)</f>
        <v>97.8339</v>
      </c>
      <c r="W2910" s="11">
        <f>IF(U2910=0,ROUNDUP((Q2910-日期设置!$B$2)/365,0),ROUNDUP((R2910-日期设置!$B$2)/365,0))</f>
        <v>2</v>
      </c>
      <c r="X2910" s="18">
        <f>_xlfn.IFNA(VLOOKUP(A2910,过往入选债券!A:D,4,0),2)</f>
        <v>2</v>
      </c>
      <c r="Y2910">
        <f>_xlfn.IFNA(VLOOKUP(C2910,[2]Sheet1!$A:$A,1,0),3)</f>
        <v>3</v>
      </c>
    </row>
    <row r="2911" spans="1:25" hidden="1" x14ac:dyDescent="0.2">
      <c r="A2911" s="21" t="s">
        <v>2639</v>
      </c>
      <c r="B2911" s="21" t="s">
        <v>2640</v>
      </c>
      <c r="C2911" s="37" t="s">
        <v>647</v>
      </c>
      <c r="D2911" s="26" t="str">
        <f>[1]!b_calc_yield(A2911,日期设置!$B$2,F2911,1,R2911,1,O2911,L2911,S2911,)</f>
        <v>Fetching...</v>
      </c>
      <c r="E2911" s="26">
        <f t="shared" si="90"/>
        <v>5.0109492213057383</v>
      </c>
      <c r="F2911" s="18">
        <f>[1]!b_dq_cleanprice($A2911,日期设置!B$2)</f>
        <v>100</v>
      </c>
      <c r="G2911" s="18" t="str">
        <f t="shared" si="91"/>
        <v>0.92 + 0</v>
      </c>
      <c r="H2911" s="27">
        <f>[1]!b_dq_pctchange($A2911,日期设置!$B$2,1)/100</f>
        <v>0</v>
      </c>
      <c r="I2911" s="26">
        <f>[1]!b_pq_pctchange(A2911,日期设置!$B$4,日期设置!$B$2,1)</f>
        <v>0</v>
      </c>
      <c r="J2911" s="26">
        <f>[1]!b_pq_pctchange(A2911,日期设置!$C$4,日期设置!$B$2,1)</f>
        <v>0</v>
      </c>
      <c r="K2911" s="52">
        <f>[1]!b_dq_amount($A2911,日期设置!B$2,2,10000)</f>
        <v>0</v>
      </c>
      <c r="L2911" s="26">
        <f>[1]!b_info_latestpar(A2911,日期设置!$B$2)</f>
        <v>100</v>
      </c>
      <c r="M2911" s="6">
        <f>[1]!b_info_outstandingbalance($A2911,日期设置!B$2)</f>
        <v>10</v>
      </c>
      <c r="N2911" s="7">
        <f>[1]!b_info_latestissurercreditrating2(A2911,日期设置!$B$2,"102","1")</f>
        <v>0</v>
      </c>
      <c r="O2911" s="8">
        <v>5.45</v>
      </c>
      <c r="P2911" s="9">
        <f>[1]!b_info_repurchasedate(A2911)</f>
        <v>0</v>
      </c>
      <c r="Q2911" s="8" t="s">
        <v>16061</v>
      </c>
      <c r="R2911" s="2" t="str">
        <f>IF((--IF(P2911=0,Q2911,P2911))&gt;(--日期设置!$B$2),IF(P2911=0,Q2911,P2911),Q2911)</f>
        <v>2022-02-22</v>
      </c>
      <c r="S2911" s="2" t="s">
        <v>17847</v>
      </c>
      <c r="T2911" s="8">
        <f>[1]!b_anal_ptmyear($A2911,日期设置!$B$2)</f>
        <v>0.92328767123287669</v>
      </c>
      <c r="U2911" s="8">
        <f>[1]!b_anal_termifexercise($A2911,日期设置!B$2)</f>
        <v>0</v>
      </c>
      <c r="V2911" s="10">
        <f>[1]!b_dq_dirtyprice(A2911,日期设置!$B$2)</f>
        <v>100.4181</v>
      </c>
      <c r="W2911" s="11">
        <f>IF(U2911=0,ROUNDUP((Q2911-日期设置!$B$2)/365,0),ROUNDUP((R2911-日期设置!$B$2)/365,0))</f>
        <v>1</v>
      </c>
      <c r="X2911" s="18">
        <f>_xlfn.IFNA(VLOOKUP(A2911,过往入选债券!A:D,4,0),2)</f>
        <v>2</v>
      </c>
      <c r="Y2911">
        <f>_xlfn.IFNA(VLOOKUP(C2911,[2]Sheet1!$A:$A,1,0),3)</f>
        <v>3</v>
      </c>
    </row>
    <row r="2912" spans="1:25" hidden="1" x14ac:dyDescent="0.2">
      <c r="A2912" s="21" t="s">
        <v>3658</v>
      </c>
      <c r="B2912" s="21" t="s">
        <v>3659</v>
      </c>
      <c r="C2912" s="37" t="s">
        <v>1433</v>
      </c>
      <c r="D2912" s="26" t="str">
        <f>[1]!b_calc_yield(A2912,日期设置!$B$2,F2912,1,R2912,1,O2912,L2912,S2912,)</f>
        <v>Fetching...</v>
      </c>
      <c r="E2912" s="26">
        <f t="shared" si="90"/>
        <v>8.9546765779040314</v>
      </c>
      <c r="F2912" s="18">
        <f>[1]!b_dq_cleanprice($A2912,日期设置!B$2)</f>
        <v>102.2731</v>
      </c>
      <c r="G2912" s="18" t="str">
        <f t="shared" si="91"/>
        <v>1.68 + 0</v>
      </c>
      <c r="H2912" s="27">
        <f>[1]!b_dq_pctchange($A2912,日期设置!$B$2,1)/100</f>
        <v>0</v>
      </c>
      <c r="I2912" s="26">
        <f>[1]!b_pq_pctchange(A2912,日期设置!$B$4,日期设置!$B$2,1)</f>
        <v>0</v>
      </c>
      <c r="J2912" s="26">
        <f>[1]!b_pq_pctchange(A2912,日期设置!$C$4,日期设置!$B$2,1)</f>
        <v>0</v>
      </c>
      <c r="K2912" s="52">
        <f>[1]!b_dq_amount($A2912,日期设置!B$2,2,10000)</f>
        <v>0</v>
      </c>
      <c r="L2912" s="26">
        <f>[1]!b_info_latestpar(A2912,日期设置!$B$2)</f>
        <v>100</v>
      </c>
      <c r="M2912" s="6">
        <f>[1]!b_info_outstandingbalance($A2912,日期设置!B$2)</f>
        <v>9</v>
      </c>
      <c r="N2912" s="7">
        <f>[1]!b_info_latestissurercreditrating2(A2912,日期设置!$B$2,"102","1")</f>
        <v>0</v>
      </c>
      <c r="O2912" s="8">
        <v>6.9</v>
      </c>
      <c r="P2912" s="9">
        <f>[1]!b_info_repurchasedate(A2912)</f>
        <v>0</v>
      </c>
      <c r="Q2912" s="8" t="s">
        <v>16250</v>
      </c>
      <c r="R2912" s="2" t="str">
        <f>IF((--IF(P2912=0,Q2912,P2912))&gt;(--日期设置!$B$2),IF(P2912=0,Q2912,P2912),Q2912)</f>
        <v>2022-11-27</v>
      </c>
      <c r="S2912" s="2" t="s">
        <v>17875</v>
      </c>
      <c r="T2912" s="8">
        <f>[1]!b_anal_ptmyear($A2912,日期设置!$B$2)</f>
        <v>1.6849315068493151</v>
      </c>
      <c r="U2912" s="8">
        <f>[1]!b_anal_termifexercise($A2912,日期设置!B$2)</f>
        <v>0</v>
      </c>
      <c r="V2912" s="10">
        <f>[1]!b_dq_dirtyprice(A2912,日期设置!$B$2)</f>
        <v>104.44710000000001</v>
      </c>
      <c r="W2912" s="11">
        <f>IF(U2912=0,ROUNDUP((Q2912-日期设置!$B$2)/365,0),ROUNDUP((R2912-日期设置!$B$2)/365,0))</f>
        <v>2</v>
      </c>
      <c r="X2912" s="18">
        <f>_xlfn.IFNA(VLOOKUP(A2912,过往入选债券!A:D,4,0),2)</f>
        <v>2</v>
      </c>
      <c r="Y2912">
        <f>_xlfn.IFNA(VLOOKUP(C2912,[2]Sheet1!$A:$A,1,0),3)</f>
        <v>3</v>
      </c>
    </row>
    <row r="2913" spans="1:25" hidden="1" x14ac:dyDescent="0.2">
      <c r="A2913" s="21" t="s">
        <v>14280</v>
      </c>
      <c r="B2913" s="21" t="s">
        <v>14281</v>
      </c>
      <c r="C2913" s="37" t="s">
        <v>14282</v>
      </c>
      <c r="D2913" s="26" t="str">
        <f>[1]!b_calc_yield(A2913,日期设置!$B$2,F2913,1,R2913,1,O2913,L2913,S2913,)</f>
        <v>Fetching...</v>
      </c>
      <c r="E2913" s="26">
        <f t="shared" si="90"/>
        <v>25.602700096432017</v>
      </c>
      <c r="F2913" s="18">
        <f>[1]!b_dq_cleanprice($A2913,日期设置!B$2)</f>
        <v>81.1036</v>
      </c>
      <c r="G2913" s="18" t="str">
        <f t="shared" si="91"/>
        <v>3.61 + 0</v>
      </c>
      <c r="H2913" s="27">
        <f>[1]!b_dq_pctchange($A2913,日期设置!$B$2,1)/100</f>
        <v>0</v>
      </c>
      <c r="I2913" s="26">
        <f>[1]!b_pq_pctchange(A2913,日期设置!$B$4,日期设置!$B$2,1)</f>
        <v>0</v>
      </c>
      <c r="J2913" s="26">
        <f>[1]!b_pq_pctchange(A2913,日期设置!$C$4,日期设置!$B$2,1)</f>
        <v>1.6896534430011534</v>
      </c>
      <c r="K2913" s="52">
        <f>[1]!b_dq_amount($A2913,日期设置!B$2,2,10000)</f>
        <v>0</v>
      </c>
      <c r="L2913" s="26">
        <f>[1]!b_info_latestpar(A2913,日期设置!$B$2)</f>
        <v>80</v>
      </c>
      <c r="M2913" s="6">
        <f>[1]!b_info_outstandingbalance($A2913,日期设置!B$2)</f>
        <v>8</v>
      </c>
      <c r="N2913" s="7" t="str">
        <f>[1]!b_info_latestissurercreditrating2(A2913,日期设置!$B$2,"102","1")</f>
        <v>AA</v>
      </c>
      <c r="O2913" s="8">
        <v>6.05</v>
      </c>
      <c r="P2913" s="9">
        <f>[1]!b_info_repurchasedate(A2913)</f>
        <v>0</v>
      </c>
      <c r="Q2913" s="8" t="s">
        <v>17010</v>
      </c>
      <c r="R2913" s="2" t="str">
        <f>IF((--IF(P2913=0,Q2913,P2913))&gt;(--日期设置!$B$2),IF(P2913=0,Q2913,P2913),Q2913)</f>
        <v>2024-11-02</v>
      </c>
      <c r="S2913" s="2" t="s">
        <v>18656</v>
      </c>
      <c r="T2913" s="8">
        <f>[1]!b_anal_ptmyear($A2913,日期设置!$B$2)</f>
        <v>3.6164383561643838</v>
      </c>
      <c r="U2913" s="8">
        <f>[1]!b_anal_termifexercise($A2913,日期设置!B$2)</f>
        <v>0</v>
      </c>
      <c r="V2913" s="10">
        <f>[1]!b_dq_dirtyprice(A2913,日期设置!$B$2)</f>
        <v>82.96</v>
      </c>
      <c r="W2913" s="11">
        <f>IF(U2913=0,ROUNDUP((Q2913-日期设置!$B$2)/365,0),ROUNDUP((R2913-日期设置!$B$2)/365,0))</f>
        <v>4</v>
      </c>
      <c r="X2913" s="18">
        <f>_xlfn.IFNA(VLOOKUP(A2913,过往入选债券!A:D,4,0),2)</f>
        <v>2</v>
      </c>
      <c r="Y2913">
        <f>_xlfn.IFNA(VLOOKUP(C2913,[2]Sheet1!$A:$A,1,0),3)</f>
        <v>3</v>
      </c>
    </row>
    <row r="2914" spans="1:25" hidden="1" x14ac:dyDescent="0.2">
      <c r="A2914" s="21" t="s">
        <v>13652</v>
      </c>
      <c r="B2914" s="21" t="s">
        <v>13653</v>
      </c>
      <c r="C2914" s="37" t="s">
        <v>12799</v>
      </c>
      <c r="D2914" s="26" t="str">
        <f>[1]!b_calc_yield(A2914,日期设置!$B$2,F2914,1,R2914,1,O2914,L2914,S2914,)</f>
        <v>Fetching...</v>
      </c>
      <c r="E2914" s="26">
        <f t="shared" si="90"/>
        <v>22.374105258396249</v>
      </c>
      <c r="F2914" s="18">
        <f>[1]!b_dq_cleanprice($A2914,日期设置!B$2)</f>
        <v>79.4572</v>
      </c>
      <c r="G2914" s="18" t="str">
        <f t="shared" si="91"/>
        <v>3.00 + 0</v>
      </c>
      <c r="H2914" s="27">
        <f>[1]!b_dq_pctchange($A2914,日期设置!$B$2,1)/100</f>
        <v>0</v>
      </c>
      <c r="I2914" s="26">
        <f>[1]!b_pq_pctchange(A2914,日期设置!$B$4,日期设置!$B$2,1)</f>
        <v>0</v>
      </c>
      <c r="J2914" s="26">
        <f>[1]!b_pq_pctchange(A2914,日期设置!$C$4,日期设置!$B$2,1)</f>
        <v>0</v>
      </c>
      <c r="K2914" s="52">
        <f>[1]!b_dq_amount($A2914,日期设置!B$2,2,10000)</f>
        <v>0</v>
      </c>
      <c r="L2914" s="26">
        <f>[1]!b_info_latestpar(A2914,日期设置!$B$2)</f>
        <v>80</v>
      </c>
      <c r="M2914" s="6">
        <f>[1]!b_info_outstandingbalance($A2914,日期设置!B$2)</f>
        <v>2.4</v>
      </c>
      <c r="N2914" s="7" t="str">
        <f>[1]!b_info_latestissurercreditrating2(A2914,日期设置!$B$2,"102","1")</f>
        <v>AA-</v>
      </c>
      <c r="O2914" s="8">
        <v>5.7</v>
      </c>
      <c r="P2914" s="9">
        <f>[1]!b_info_repurchasedate(A2914)</f>
        <v>0</v>
      </c>
      <c r="Q2914" s="8" t="s">
        <v>16582</v>
      </c>
      <c r="R2914" s="2" t="str">
        <f>IF((--IF(P2914=0,Q2914,P2914))&gt;(--日期设置!$B$2),IF(P2914=0,Q2914,P2914),Q2914)</f>
        <v>2024-03-23</v>
      </c>
      <c r="S2914" s="2" t="s">
        <v>18332</v>
      </c>
      <c r="T2914" s="8">
        <f>[1]!b_anal_ptmyear($A2914,日期设置!$B$2)</f>
        <v>3.0027397260273974</v>
      </c>
      <c r="U2914" s="8">
        <f>[1]!b_anal_termifexercise($A2914,日期设置!B$2)</f>
        <v>0</v>
      </c>
      <c r="V2914" s="10">
        <f>[1]!b_dq_dirtyprice(A2914,日期设置!$B$2)</f>
        <v>84.0047</v>
      </c>
      <c r="W2914" s="11">
        <f>IF(U2914=0,ROUNDUP((Q2914-日期设置!$B$2)/365,0),ROUNDUP((R2914-日期设置!$B$2)/365,0))</f>
        <v>4</v>
      </c>
      <c r="X2914" s="18">
        <f>_xlfn.IFNA(VLOOKUP(A2914,过往入选债券!A:D,4,0),2)</f>
        <v>2</v>
      </c>
      <c r="Y2914">
        <f>_xlfn.IFNA(VLOOKUP(C2914,[2]Sheet1!$A:$A,1,0),3)</f>
        <v>3</v>
      </c>
    </row>
    <row r="2915" spans="1:25" hidden="1" x14ac:dyDescent="0.2">
      <c r="A2915" s="21" t="s">
        <v>9180</v>
      </c>
      <c r="B2915" s="21" t="s">
        <v>9181</v>
      </c>
      <c r="C2915" s="37" t="s">
        <v>152</v>
      </c>
      <c r="D2915" s="26" t="str">
        <f>[1]!b_calc_yield(A2915,日期设置!$B$2,F2915,1,R2915,1,O2915,L2915,S2915,)</f>
        <v>Fetching...</v>
      </c>
      <c r="E2915" s="26">
        <f t="shared" si="90"/>
        <v>2.4819078148526019</v>
      </c>
      <c r="F2915" s="18">
        <f>[1]!b_dq_cleanprice($A2915,日期设置!B$2)</f>
        <v>99.961399999999998</v>
      </c>
      <c r="G2915" s="18" t="str">
        <f t="shared" si="91"/>
        <v>2.45 + 0.46</v>
      </c>
      <c r="H2915" s="27">
        <f>[1]!b_dq_pctchange($A2915,日期设置!$B$2,1)/100</f>
        <v>0</v>
      </c>
      <c r="I2915" s="26">
        <f>[1]!b_pq_pctchange(A2915,日期设置!$B$4,日期设置!$B$2,1)</f>
        <v>9.2821875122028788E-2</v>
      </c>
      <c r="J2915" s="26">
        <f>[1]!b_pq_pctchange(A2915,日期设置!$C$4,日期设置!$B$2,1)</f>
        <v>-0.54779528812480383</v>
      </c>
      <c r="K2915" s="52">
        <f>[1]!b_dq_amount($A2915,日期设置!B$2,2,10000)</f>
        <v>0</v>
      </c>
      <c r="L2915" s="26">
        <f>[1]!b_info_latestpar(A2915,日期设置!$B$2)</f>
        <v>100</v>
      </c>
      <c r="M2915" s="6">
        <f>[1]!b_info_outstandingbalance($A2915,日期设置!B$2)</f>
        <v>2.2000000000000002</v>
      </c>
      <c r="N2915" s="7" t="str">
        <f>[1]!b_info_latestissurercreditrating2(A2915,日期设置!$B$2,"102","1")</f>
        <v>AA+</v>
      </c>
      <c r="O2915" s="8">
        <v>5.5</v>
      </c>
      <c r="P2915" s="9" t="str">
        <f>[1]!b_info_repurchasedate(A2915)</f>
        <v>2021-09-06</v>
      </c>
      <c r="Q2915" s="8" t="s">
        <v>16179</v>
      </c>
      <c r="R2915" s="2" t="str">
        <f>IF((--IF(P2915=0,Q2915,P2915))&gt;(--日期设置!$B$2),IF(P2915=0,Q2915,P2915),Q2915)</f>
        <v>2021-09-06</v>
      </c>
      <c r="S2915" s="2" t="s">
        <v>17828</v>
      </c>
      <c r="T2915" s="8">
        <f>[1]!b_anal_ptmyear($A2915,日期设置!$B$2)</f>
        <v>2.4575342465753423</v>
      </c>
      <c r="U2915" s="8">
        <f>[1]!b_anal_termifexercise($A2915,日期设置!B$2)</f>
        <v>0.46027397260273972</v>
      </c>
      <c r="V2915" s="10">
        <f>[1]!b_dq_dirtyprice(A2915,日期设置!$B$2)</f>
        <v>102.94499999999999</v>
      </c>
      <c r="W2915" s="11">
        <f>IF(U2915=0,ROUNDUP((Q2915-日期设置!$B$2)/365,0),ROUNDUP((R2915-日期设置!$B$2)/365,0))</f>
        <v>1</v>
      </c>
      <c r="X2915" s="18">
        <f>_xlfn.IFNA(VLOOKUP(A2915,过往入选债券!A:D,4,0),2)</f>
        <v>2</v>
      </c>
      <c r="Y2915">
        <f>_xlfn.IFNA(VLOOKUP(C2915,[2]Sheet1!$A:$A,1,0),3)</f>
        <v>3</v>
      </c>
    </row>
    <row r="2916" spans="1:25" hidden="1" x14ac:dyDescent="0.2">
      <c r="A2916" s="21" t="s">
        <v>10605</v>
      </c>
      <c r="B2916" s="21" t="s">
        <v>10606</v>
      </c>
      <c r="C2916" s="37" t="s">
        <v>158</v>
      </c>
      <c r="D2916" s="26" t="str">
        <f>[1]!b_calc_yield(A2916,日期设置!$B$2,F2916,1,R2916,1,O2916,L2916,S2916,)</f>
        <v>Fetching...</v>
      </c>
      <c r="E2916" s="26">
        <f t="shared" si="90"/>
        <v>5.5466380628279133</v>
      </c>
      <c r="F2916" s="18">
        <f>[1]!b_dq_cleanprice($A2916,日期设置!B$2)</f>
        <v>99.865300000000005</v>
      </c>
      <c r="G2916" s="18" t="str">
        <f t="shared" si="91"/>
        <v>2.07 + 1.07</v>
      </c>
      <c r="H2916" s="27">
        <f>[1]!b_dq_pctchange($A2916,日期设置!$B$2,1)/100</f>
        <v>0</v>
      </c>
      <c r="I2916" s="26">
        <f>[1]!b_pq_pctchange(A2916,日期设置!$B$4,日期设置!$B$2,1)</f>
        <v>0</v>
      </c>
      <c r="J2916" s="26">
        <f>[1]!b_pq_pctchange(A2916,日期设置!$C$4,日期设置!$B$2,1)</f>
        <v>0</v>
      </c>
      <c r="K2916" s="52">
        <f>[1]!b_dq_amount($A2916,日期设置!B$2,2,10000)</f>
        <v>0</v>
      </c>
      <c r="L2916" s="26">
        <f>[1]!b_info_latestpar(A2916,日期设置!$B$2)</f>
        <v>100</v>
      </c>
      <c r="M2916" s="6">
        <f>[1]!b_info_outstandingbalance($A2916,日期设置!B$2)</f>
        <v>4.5</v>
      </c>
      <c r="N2916" s="7" t="str">
        <f>[1]!b_info_latestissurercreditrating2(A2916,日期设置!$B$2,"102","1")</f>
        <v>AA</v>
      </c>
      <c r="O2916" s="8">
        <v>5.3</v>
      </c>
      <c r="P2916" s="9" t="str">
        <f>[1]!b_info_repurchasedate(A2916)</f>
        <v>2022-04-17</v>
      </c>
      <c r="Q2916" s="8" t="s">
        <v>16485</v>
      </c>
      <c r="R2916" s="2" t="str">
        <f>IF((--IF(P2916=0,Q2916,P2916))&gt;(--日期设置!$B$2),IF(P2916=0,Q2916,P2916),Q2916)</f>
        <v>2022-04-17</v>
      </c>
      <c r="S2916" s="2" t="s">
        <v>18184</v>
      </c>
      <c r="T2916" s="8">
        <f>[1]!b_anal_ptmyear($A2916,日期设置!$B$2)</f>
        <v>2.0712328767123287</v>
      </c>
      <c r="U2916" s="8">
        <f>[1]!b_anal_termifexercise($A2916,日期设置!B$2)</f>
        <v>1.0712328767123287</v>
      </c>
      <c r="V2916" s="10">
        <f>[1]!b_dq_dirtyprice(A2916,日期设置!$B$2)</f>
        <v>104.7878</v>
      </c>
      <c r="W2916" s="11">
        <f>IF(U2916=0,ROUNDUP((Q2916-日期设置!$B$2)/365,0),ROUNDUP((R2916-日期设置!$B$2)/365,0))</f>
        <v>2</v>
      </c>
      <c r="X2916" s="18">
        <f>_xlfn.IFNA(VLOOKUP(A2916,过往入选债券!A:D,4,0),2)</f>
        <v>2</v>
      </c>
      <c r="Y2916">
        <f>_xlfn.IFNA(VLOOKUP(C2916,[2]Sheet1!$A:$A,1,0),3)</f>
        <v>3</v>
      </c>
    </row>
    <row r="2917" spans="1:25" hidden="1" x14ac:dyDescent="0.2">
      <c r="A2917" s="21" t="s">
        <v>10992</v>
      </c>
      <c r="B2917" s="21" t="s">
        <v>10993</v>
      </c>
      <c r="C2917" s="37" t="s">
        <v>343</v>
      </c>
      <c r="D2917" s="26" t="str">
        <f>[1]!b_calc_yield(A2917,日期设置!$B$2,F2917,1,R2917,1,O2917,L2917,S2917,)</f>
        <v>Fetching...</v>
      </c>
      <c r="E2917" s="26">
        <f t="shared" si="90"/>
        <v>11.576517316639201</v>
      </c>
      <c r="F2917" s="18">
        <f>[1]!b_dq_cleanprice($A2917,日期设置!B$2)</f>
        <v>96.2607</v>
      </c>
      <c r="G2917" s="18" t="str">
        <f t="shared" si="91"/>
        <v>2.17 + 0</v>
      </c>
      <c r="H2917" s="27">
        <f>[1]!b_dq_pctchange($A2917,日期设置!$B$2,1)/100</f>
        <v>0</v>
      </c>
      <c r="I2917" s="26">
        <f>[1]!b_pq_pctchange(A2917,日期设置!$B$4,日期设置!$B$2,1)</f>
        <v>0</v>
      </c>
      <c r="J2917" s="26">
        <f>[1]!b_pq_pctchange(A2917,日期设置!$C$4,日期设置!$B$2,1)</f>
        <v>0</v>
      </c>
      <c r="K2917" s="52">
        <f>[1]!b_dq_amount($A2917,日期设置!B$2,2,10000)</f>
        <v>0</v>
      </c>
      <c r="L2917" s="26">
        <f>[1]!b_info_latestpar(A2917,日期设置!$B$2)</f>
        <v>100</v>
      </c>
      <c r="M2917" s="6">
        <f>[1]!b_info_outstandingbalance($A2917,日期设置!B$2)</f>
        <v>10</v>
      </c>
      <c r="N2917" s="7" t="str">
        <f>[1]!b_info_latestissurercreditrating2(A2917,日期设置!$B$2,"102","1")</f>
        <v>AAA</v>
      </c>
      <c r="O2917" s="8">
        <v>3.56</v>
      </c>
      <c r="P2917" s="9">
        <f>[1]!b_info_repurchasedate(A2917)</f>
        <v>0</v>
      </c>
      <c r="Q2917" s="8" t="s">
        <v>17359</v>
      </c>
      <c r="R2917" s="2" t="str">
        <f>IF((--IF(P2917=0,Q2917,P2917))&gt;(--日期设置!$B$2),IF(P2917=0,Q2917,P2917),Q2917)</f>
        <v>2023-05-25</v>
      </c>
      <c r="S2917" s="2" t="s">
        <v>18872</v>
      </c>
      <c r="T2917" s="8">
        <f>[1]!b_anal_ptmyear($A2917,日期设置!$B$2)</f>
        <v>2.1753424657534248</v>
      </c>
      <c r="U2917" s="8">
        <f>[1]!b_anal_termifexercise($A2917,日期设置!B$2)</f>
        <v>0</v>
      </c>
      <c r="V2917" s="10">
        <f>[1]!b_dq_dirtyprice(A2917,日期设置!$B$2)</f>
        <v>99.1965</v>
      </c>
      <c r="W2917" s="11">
        <f>IF(U2917=0,ROUNDUP((Q2917-日期设置!$B$2)/365,0),ROUNDUP((R2917-日期设置!$B$2)/365,0))</f>
        <v>3</v>
      </c>
      <c r="X2917" s="18">
        <f>_xlfn.IFNA(VLOOKUP(A2917,过往入选债券!A:D,4,0),2)</f>
        <v>2</v>
      </c>
      <c r="Y2917">
        <f>_xlfn.IFNA(VLOOKUP(C2917,[2]Sheet1!$A:$A,1,0),3)</f>
        <v>3</v>
      </c>
    </row>
    <row r="2918" spans="1:25" hidden="1" x14ac:dyDescent="0.2">
      <c r="A2918" s="21" t="s">
        <v>9546</v>
      </c>
      <c r="B2918" s="21" t="s">
        <v>9547</v>
      </c>
      <c r="C2918" s="37" t="s">
        <v>286</v>
      </c>
      <c r="D2918" s="26" t="str">
        <f>[1]!b_calc_yield(A2918,日期设置!$B$2,F2918,1,R2918,1,O2918,L2918,S2918,)</f>
        <v>Fetching...</v>
      </c>
      <c r="E2918" s="26">
        <f t="shared" si="90"/>
        <v>8.9153445908652706</v>
      </c>
      <c r="F2918" s="18">
        <f>[1]!b_dq_cleanprice($A2918,日期设置!B$2)</f>
        <v>100.0155</v>
      </c>
      <c r="G2918" s="18" t="str">
        <f t="shared" si="91"/>
        <v>1.66 + 1.66</v>
      </c>
      <c r="H2918" s="27">
        <f>[1]!b_dq_pctchange($A2918,日期设置!$B$2,1)/100</f>
        <v>0</v>
      </c>
      <c r="I2918" s="26">
        <f>[1]!b_pq_pctchange(A2918,日期设置!$B$4,日期设置!$B$2,1)</f>
        <v>0.20518842168225038</v>
      </c>
      <c r="J2918" s="26">
        <f>[1]!b_pq_pctchange(A2918,日期设置!$C$4,日期设置!$B$2,1)</f>
        <v>-7.9724023006066888E-2</v>
      </c>
      <c r="K2918" s="52">
        <f>[1]!b_dq_amount($A2918,日期设置!B$2,2,10000)</f>
        <v>0</v>
      </c>
      <c r="L2918" s="26">
        <f>[1]!b_info_latestpar(A2918,日期设置!$B$2)</f>
        <v>100</v>
      </c>
      <c r="M2918" s="6">
        <f>[1]!b_info_outstandingbalance($A2918,日期设置!B$2)</f>
        <v>8</v>
      </c>
      <c r="N2918" s="7" t="str">
        <f>[1]!b_info_latestissurercreditrating2(A2918,日期设置!$B$2,"102","1")</f>
        <v>AA+</v>
      </c>
      <c r="O2918" s="8">
        <v>5.45</v>
      </c>
      <c r="P2918" s="9">
        <f>[1]!b_info_repurchasedate(A2918)</f>
        <v>0</v>
      </c>
      <c r="Q2918" s="8" t="s">
        <v>15990</v>
      </c>
      <c r="R2918" s="2" t="str">
        <f>IF((--IF(P2918=0,Q2918,P2918))&gt;(--日期设置!$B$2),IF(P2918=0,Q2918,P2918),Q2918)</f>
        <v>2022-11-21</v>
      </c>
      <c r="S2918" s="2" t="s">
        <v>18463</v>
      </c>
      <c r="T2918" s="8">
        <f>[1]!b_anal_ptmyear($A2918,日期设置!$B$2)</f>
        <v>1.6684931506849314</v>
      </c>
      <c r="U2918" s="8">
        <f>[1]!b_anal_termifexercise($A2918,日期设置!B$2)</f>
        <v>1.6684931506849314</v>
      </c>
      <c r="V2918" s="10">
        <f>[1]!b_dq_dirtyprice(A2918,日期设置!$B$2)</f>
        <v>101.8222</v>
      </c>
      <c r="W2918" s="11">
        <f>IF(U2918=0,ROUNDUP((Q2918-日期设置!$B$2)/365,0),ROUNDUP((R2918-日期设置!$B$2)/365,0))</f>
        <v>2</v>
      </c>
      <c r="X2918" s="18">
        <f>_xlfn.IFNA(VLOOKUP(A2918,过往入选债券!A:D,4,0),2)</f>
        <v>2</v>
      </c>
      <c r="Y2918">
        <f>_xlfn.IFNA(VLOOKUP(C2918,[2]Sheet1!$A:$A,1,0),3)</f>
        <v>3</v>
      </c>
    </row>
    <row r="2919" spans="1:25" hidden="1" x14ac:dyDescent="0.2">
      <c r="A2919" s="21" t="s">
        <v>15708</v>
      </c>
      <c r="B2919" s="21" t="s">
        <v>15709</v>
      </c>
      <c r="C2919" s="37" t="s">
        <v>433</v>
      </c>
      <c r="D2919" s="26" t="str">
        <f>[1]!b_calc_yield(A2919,日期设置!$B$2,F2919,1,R2919,1,O2919,L2919,S2919,)</f>
        <v>Fetching...</v>
      </c>
      <c r="E2919" s="26">
        <f t="shared" si="90"/>
        <v>32.322156672996648</v>
      </c>
      <c r="F2919" s="18">
        <f>[1]!b_dq_cleanprice($A2919,日期设置!B$2)</f>
        <v>98.508700000000005</v>
      </c>
      <c r="G2919" s="18" t="str">
        <f t="shared" si="91"/>
        <v>5.94 + 0</v>
      </c>
      <c r="H2919" s="27">
        <f>[1]!b_dq_pctchange($A2919,日期设置!$B$2,1)/100</f>
        <v>0</v>
      </c>
      <c r="I2919" s="26">
        <f>[1]!b_pq_pctchange(A2919,日期设置!$B$4,日期设置!$B$2,1)</f>
        <v>2.1485596251219738</v>
      </c>
      <c r="J2919" s="26">
        <f>[1]!b_pq_pctchange(A2919,日期设置!$C$4,日期设置!$B$2,1)</f>
        <v>2.1485596251219738</v>
      </c>
      <c r="K2919" s="52">
        <f>[1]!b_dq_amount($A2919,日期设置!B$2,2,10000)</f>
        <v>0</v>
      </c>
      <c r="L2919" s="26">
        <f>[1]!b_info_latestpar(A2919,日期设置!$B$2)</f>
        <v>100</v>
      </c>
      <c r="M2919" s="6">
        <f>[1]!b_info_outstandingbalance($A2919,日期设置!B$2)</f>
        <v>12</v>
      </c>
      <c r="N2919" s="7" t="str">
        <f>[1]!b_info_latestissurercreditrating2(A2919,日期设置!$B$2,"102","1")</f>
        <v>AA+</v>
      </c>
      <c r="O2919" s="8">
        <v>5.12</v>
      </c>
      <c r="P2919" s="9">
        <f>[1]!b_info_repurchasedate(A2919)</f>
        <v>0</v>
      </c>
      <c r="Q2919" s="8" t="s">
        <v>16456</v>
      </c>
      <c r="R2919" s="2" t="str">
        <f>IF((--IF(P2919=0,Q2919,P2919))&gt;(--日期设置!$B$2),IF(P2919=0,Q2919,P2919),Q2919)</f>
        <v>2027-03-02</v>
      </c>
      <c r="S2919" s="2" t="s">
        <v>18136</v>
      </c>
      <c r="T2919" s="8">
        <f>[1]!b_anal_ptmyear($A2919,日期设置!$B$2)</f>
        <v>5.9452054794520546</v>
      </c>
      <c r="U2919" s="8">
        <f>[1]!b_anal_termifexercise($A2919,日期设置!B$2)</f>
        <v>0</v>
      </c>
      <c r="V2919" s="10">
        <f>[1]!b_dq_dirtyprice(A2919,日期设置!$B$2)</f>
        <v>98.789199999999994</v>
      </c>
      <c r="W2919" s="11">
        <f>IF(U2919=0,ROUNDUP((Q2919-日期设置!$B$2)/365,0),ROUNDUP((R2919-日期设置!$B$2)/365,0))</f>
        <v>6</v>
      </c>
      <c r="X2919" s="18">
        <f>_xlfn.IFNA(VLOOKUP(A2919,过往入选债券!A:D,4,0),2)</f>
        <v>2</v>
      </c>
      <c r="Y2919">
        <f>_xlfn.IFNA(VLOOKUP(C2919,[2]Sheet1!$A:$A,1,0),3)</f>
        <v>3</v>
      </c>
    </row>
    <row r="2920" spans="1:25" hidden="1" x14ac:dyDescent="0.2">
      <c r="A2920" s="21" t="s">
        <v>8720</v>
      </c>
      <c r="B2920" s="21" t="s">
        <v>8721</v>
      </c>
      <c r="C2920" s="37" t="s">
        <v>7640</v>
      </c>
      <c r="D2920" s="26" t="str">
        <f>[1]!b_calc_yield(A2920,日期设置!$B$2,F2920,1,R2920,1,O2920,L2920,S2920,)</f>
        <v>Fetching...</v>
      </c>
      <c r="E2920" s="26">
        <f t="shared" si="90"/>
        <v>6.4897921927769442</v>
      </c>
      <c r="F2920" s="18">
        <f>[1]!b_dq_cleanprice($A2920,日期设置!B$2)</f>
        <v>100.65389999999999</v>
      </c>
      <c r="G2920" s="18" t="str">
        <f t="shared" si="91"/>
        <v>1.24 + 0</v>
      </c>
      <c r="H2920" s="27">
        <f>[1]!b_dq_pctchange($A2920,日期设置!$B$2,1)/100</f>
        <v>0</v>
      </c>
      <c r="I2920" s="26">
        <f>[1]!b_pq_pctchange(A2920,日期设置!$B$4,日期设置!$B$2,1)</f>
        <v>0</v>
      </c>
      <c r="J2920" s="26">
        <f>[1]!b_pq_pctchange(A2920,日期设置!$C$4,日期设置!$B$2,1)</f>
        <v>0</v>
      </c>
      <c r="K2920" s="52">
        <f>[1]!b_dq_amount($A2920,日期设置!B$2,2,10000)</f>
        <v>0</v>
      </c>
      <c r="L2920" s="26">
        <f>[1]!b_info_latestpar(A2920,日期设置!$B$2)</f>
        <v>100</v>
      </c>
      <c r="M2920" s="6">
        <f>[1]!b_info_outstandingbalance($A2920,日期设置!B$2)</f>
        <v>10</v>
      </c>
      <c r="N2920" s="7" t="str">
        <f>[1]!b_info_latestissurercreditrating2(A2920,日期设置!$B$2,"102","1")</f>
        <v>AA+</v>
      </c>
      <c r="O2920" s="8">
        <v>6</v>
      </c>
      <c r="P2920" s="9">
        <f>[1]!b_info_repurchasedate(A2920)</f>
        <v>0</v>
      </c>
      <c r="Q2920" s="8" t="s">
        <v>17212</v>
      </c>
      <c r="R2920" s="2" t="str">
        <f>IF((--IF(P2920=0,Q2920,P2920))&gt;(--日期设置!$B$2),IF(P2920=0,Q2920,P2920),Q2920)</f>
        <v>2022-06-20</v>
      </c>
      <c r="S2920" s="2" t="s">
        <v>18834</v>
      </c>
      <c r="T2920" s="8">
        <f>[1]!b_anal_ptmyear($A2920,日期设置!$B$2)</f>
        <v>1.2465753424657535</v>
      </c>
      <c r="U2920" s="8">
        <f>[1]!b_anal_termifexercise($A2920,日期设置!B$2)</f>
        <v>0</v>
      </c>
      <c r="V2920" s="10">
        <f>[1]!b_dq_dirtyprice(A2920,日期设置!$B$2)</f>
        <v>105.17440000000001</v>
      </c>
      <c r="W2920" s="11">
        <f>IF(U2920=0,ROUNDUP((Q2920-日期设置!$B$2)/365,0),ROUNDUP((R2920-日期设置!$B$2)/365,0))</f>
        <v>2</v>
      </c>
      <c r="X2920" s="18">
        <f>_xlfn.IFNA(VLOOKUP(A2920,过往入选债券!A:D,4,0),2)</f>
        <v>2</v>
      </c>
      <c r="Y2920">
        <f>_xlfn.IFNA(VLOOKUP(C2920,[2]Sheet1!$A:$A,1,0),3)</f>
        <v>3</v>
      </c>
    </row>
    <row r="2921" spans="1:25" hidden="1" x14ac:dyDescent="0.2">
      <c r="A2921" s="21" t="s">
        <v>14538</v>
      </c>
      <c r="B2921" s="21" t="s">
        <v>14539</v>
      </c>
      <c r="C2921" s="37" t="s">
        <v>1098</v>
      </c>
      <c r="D2921" s="26" t="str">
        <f>[1]!b_calc_yield(A2921,日期设置!$B$2,F2921,1,R2921,1,O2921,L2921,S2921,)</f>
        <v>Fetching...</v>
      </c>
      <c r="E2921" s="26">
        <f t="shared" si="90"/>
        <v>20.651849035287938</v>
      </c>
      <c r="F2921" s="18">
        <f>[1]!b_dq_cleanprice($A2921,日期设置!B$2)</f>
        <v>103.4967</v>
      </c>
      <c r="G2921" s="18" t="str">
        <f t="shared" si="91"/>
        <v>4.07 + 0</v>
      </c>
      <c r="H2921" s="27">
        <f>[1]!b_dq_pctchange($A2921,日期设置!$B$2,1)/100</f>
        <v>0</v>
      </c>
      <c r="I2921" s="26">
        <f>[1]!b_pq_pctchange(A2921,日期设置!$B$4,日期设置!$B$2,1)</f>
        <v>0</v>
      </c>
      <c r="J2921" s="26">
        <f>[1]!b_pq_pctchange(A2921,日期设置!$C$4,日期设置!$B$2,1)</f>
        <v>0</v>
      </c>
      <c r="K2921" s="52">
        <f>[1]!b_dq_amount($A2921,日期设置!B$2,2,10000)</f>
        <v>0</v>
      </c>
      <c r="L2921" s="26">
        <f>[1]!b_info_latestpar(A2921,日期设置!$B$2)</f>
        <v>100</v>
      </c>
      <c r="M2921" s="6">
        <f>[1]!b_info_outstandingbalance($A2921,日期设置!B$2)</f>
        <v>5.8</v>
      </c>
      <c r="N2921" s="7" t="str">
        <f>[1]!b_info_latestissurercreditrating2(A2921,日期设置!$B$2,"102","1")</f>
        <v>AA</v>
      </c>
      <c r="O2921" s="8">
        <v>6.4</v>
      </c>
      <c r="P2921" s="9">
        <f>[1]!b_info_repurchasedate(A2921)</f>
        <v>0</v>
      </c>
      <c r="Q2921" s="8" t="s">
        <v>17112</v>
      </c>
      <c r="R2921" s="2" t="str">
        <f>IF((--IF(P2921=0,Q2921,P2921))&gt;(--日期设置!$B$2),IF(P2921=0,Q2921,P2921),Q2921)</f>
        <v>2025-04-19</v>
      </c>
      <c r="S2921" s="2" t="s">
        <v>18422</v>
      </c>
      <c r="T2921" s="8">
        <f>[1]!b_anal_ptmyear($A2921,日期设置!$B$2)</f>
        <v>4.0767123287671234</v>
      </c>
      <c r="U2921" s="8">
        <f>[1]!b_anal_termifexercise($A2921,日期设置!B$2)</f>
        <v>0</v>
      </c>
      <c r="V2921" s="10">
        <f>[1]!b_dq_dirtyprice(A2921,日期设置!$B$2)</f>
        <v>109.4057</v>
      </c>
      <c r="W2921" s="11">
        <f>IF(U2921=0,ROUNDUP((Q2921-日期设置!$B$2)/365,0),ROUNDUP((R2921-日期设置!$B$2)/365,0))</f>
        <v>5</v>
      </c>
      <c r="X2921" s="18">
        <f>_xlfn.IFNA(VLOOKUP(A2921,过往入选债券!A:D,4,0),2)</f>
        <v>2</v>
      </c>
      <c r="Y2921">
        <f>_xlfn.IFNA(VLOOKUP(C2921,[2]Sheet1!$A:$A,1,0),3)</f>
        <v>3</v>
      </c>
    </row>
    <row r="2922" spans="1:25" hidden="1" x14ac:dyDescent="0.2">
      <c r="A2922" s="21" t="s">
        <v>4559</v>
      </c>
      <c r="B2922" s="21" t="s">
        <v>4560</v>
      </c>
      <c r="C2922" s="37" t="s">
        <v>4561</v>
      </c>
      <c r="D2922" s="26" t="str">
        <f>[1]!b_calc_yield(A2922,日期设置!$B$2,F2922,1,R2922,1,O2922,L2922,S2922,)</f>
        <v>Fetching...</v>
      </c>
      <c r="E2922" s="26">
        <f t="shared" si="90"/>
        <v>11.726881073051821</v>
      </c>
      <c r="F2922" s="18">
        <f>[1]!b_dq_cleanprice($A2922,日期设置!B$2)</f>
        <v>97.906999999999996</v>
      </c>
      <c r="G2922" s="18" t="str">
        <f t="shared" si="91"/>
        <v>2.22 + 0</v>
      </c>
      <c r="H2922" s="27">
        <f>[1]!b_dq_pctchange($A2922,日期设置!$B$2,1)/100</f>
        <v>0</v>
      </c>
      <c r="I2922" s="26">
        <f>[1]!b_pq_pctchange(A2922,日期设置!$B$4,日期设置!$B$2,1)</f>
        <v>-0.52032583106328323</v>
      </c>
      <c r="J2922" s="26">
        <f>[1]!b_pq_pctchange(A2922,日期设置!$C$4,日期设置!$B$2,1)</f>
        <v>-0.44830647121087402</v>
      </c>
      <c r="K2922" s="52">
        <f>[1]!b_dq_amount($A2922,日期设置!B$2,2,10000)</f>
        <v>0</v>
      </c>
      <c r="L2922" s="26">
        <f>[1]!b_info_latestpar(A2922,日期设置!$B$2)</f>
        <v>100</v>
      </c>
      <c r="M2922" s="6">
        <f>[1]!b_info_outstandingbalance($A2922,日期设置!B$2)</f>
        <v>7.5</v>
      </c>
      <c r="N2922" s="7">
        <f>[1]!b_info_latestissurercreditrating2(A2922,日期设置!$B$2,"102","1")</f>
        <v>0</v>
      </c>
      <c r="O2922" s="8">
        <v>4.4000000000000004</v>
      </c>
      <c r="P2922" s="9">
        <f>[1]!b_info_repurchasedate(A2922)</f>
        <v>0</v>
      </c>
      <c r="Q2922" s="8" t="s">
        <v>16062</v>
      </c>
      <c r="R2922" s="2" t="str">
        <f>IF((--IF(P2922=0,Q2922,P2922))&gt;(--日期设置!$B$2),IF(P2922=0,Q2922,P2922),Q2922)</f>
        <v>2023-06-12</v>
      </c>
      <c r="S2922" s="2" t="s">
        <v>17848</v>
      </c>
      <c r="T2922" s="8">
        <f>[1]!b_anal_ptmyear($A2922,日期设置!$B$2)</f>
        <v>2.2246575342465755</v>
      </c>
      <c r="U2922" s="8">
        <f>[1]!b_anal_termifexercise($A2922,日期设置!B$2)</f>
        <v>0</v>
      </c>
      <c r="V2922" s="10">
        <f>[1]!b_dq_dirtyprice(A2922,日期设置!$B$2)</f>
        <v>101.3185</v>
      </c>
      <c r="W2922" s="11">
        <f>IF(U2922=0,ROUNDUP((Q2922-日期设置!$B$2)/365,0),ROUNDUP((R2922-日期设置!$B$2)/365,0))</f>
        <v>3</v>
      </c>
      <c r="X2922" s="18">
        <f>_xlfn.IFNA(VLOOKUP(A2922,过往入选债券!A:D,4,0),2)</f>
        <v>2</v>
      </c>
      <c r="Y2922">
        <f>_xlfn.IFNA(VLOOKUP(C2922,[2]Sheet1!$A:$A,1,0),3)</f>
        <v>3</v>
      </c>
    </row>
    <row r="2923" spans="1:25" hidden="1" x14ac:dyDescent="0.2">
      <c r="A2923" s="28" t="s">
        <v>21148</v>
      </c>
      <c r="B2923" s="28" t="s">
        <v>21149</v>
      </c>
      <c r="C2923" s="39" t="s">
        <v>20773</v>
      </c>
      <c r="D2923" s="26" t="str">
        <f>[1]!b_calc_yield(A2923,日期设置!$B$2,F2923,1,R2923,1,O2923,L2923,S2923,)</f>
        <v>Fetching...</v>
      </c>
      <c r="E2923" s="26">
        <f t="shared" si="90"/>
        <v>13.886891804963341</v>
      </c>
      <c r="F2923" s="18">
        <f>[1]!b_dq_cleanprice($A2923,日期设置!B$2)</f>
        <v>98.495099999999994</v>
      </c>
      <c r="G2923" s="18" t="str">
        <f t="shared" si="91"/>
        <v>2.59 + 0</v>
      </c>
      <c r="H2923" s="27">
        <f>[1]!b_dq_pctchange($A2923,日期设置!$B$2,1)/100</f>
        <v>0</v>
      </c>
      <c r="I2923" s="26">
        <f>[1]!b_pq_pctchange(A2923,日期设置!$B$4,日期设置!$B$2,1)</f>
        <v>0</v>
      </c>
      <c r="J2923" s="26">
        <f>[1]!b_pq_pctchange(A2923,日期设置!$C$4,日期设置!$B$2,1)</f>
        <v>0</v>
      </c>
      <c r="K2923" s="52">
        <f>[1]!b_dq_amount($A2923,日期设置!B$2,2,10000)</f>
        <v>0</v>
      </c>
      <c r="L2923" s="26">
        <f>[1]!b_info_latestpar(A2923,日期设置!$B$2)</f>
        <v>100</v>
      </c>
      <c r="M2923" s="6">
        <f>[1]!b_info_outstandingbalance($A2923,日期设置!B$2)</f>
        <v>5</v>
      </c>
      <c r="N2923" s="7" t="str">
        <f>[1]!b_info_latestissurercreditrating2(A2923,日期设置!$B$2,"102","1")</f>
        <v>AA</v>
      </c>
      <c r="O2923" s="8">
        <v>4.79</v>
      </c>
      <c r="P2923" s="9">
        <f>[1]!b_info_repurchasedate(A2923)</f>
        <v>0</v>
      </c>
      <c r="Q2923" s="8" t="s">
        <v>16105</v>
      </c>
      <c r="R2923" s="2" t="str">
        <f>IF((--IF(P2923=0,Q2923,P2923))&gt;(--日期设置!$B$2),IF(P2923=0,Q2923,P2923),Q2923)</f>
        <v>2023-10-26</v>
      </c>
      <c r="S2923" s="31" t="s">
        <v>16110</v>
      </c>
      <c r="T2923" s="8">
        <f>[1]!b_anal_ptmyear($A2923,日期设置!$B$2)</f>
        <v>2.5972602739726027</v>
      </c>
      <c r="U2923" s="8">
        <f>[1]!b_anal_termifexercise($A2923,日期设置!B$2)</f>
        <v>0</v>
      </c>
      <c r="V2923" s="10">
        <f>[1]!b_dq_dirtyprice(A2923,日期设置!$B$2)</f>
        <v>100.4242</v>
      </c>
      <c r="W2923" s="11">
        <f>IF(U2923=0,ROUNDUP((Q2923-日期设置!$B$2)/365,0),ROUNDUP((R2923-日期设置!$B$2)/365,0))</f>
        <v>3</v>
      </c>
      <c r="X2923" s="18">
        <f>_xlfn.IFNA(VLOOKUP(A2923,过往入选债券!A:D,4,0),2)</f>
        <v>2</v>
      </c>
      <c r="Y2923">
        <f>_xlfn.IFNA(VLOOKUP(C2923,[2]Sheet1!$A:$A,1,0),3)</f>
        <v>3</v>
      </c>
    </row>
    <row r="2924" spans="1:25" hidden="1" x14ac:dyDescent="0.2">
      <c r="A2924" s="28" t="s">
        <v>19845</v>
      </c>
      <c r="B2924" s="28" t="s">
        <v>19846</v>
      </c>
      <c r="C2924" s="38" t="s">
        <v>7758</v>
      </c>
      <c r="D2924" s="26" t="str">
        <f>[1]!b_calc_yield(A2924,日期设置!$B$2,F2924,1,R2924,1,O2924,L2924,S2924,)</f>
        <v>Fetching...</v>
      </c>
      <c r="E2924" s="26">
        <f t="shared" si="90"/>
        <v>12.860646390802444</v>
      </c>
      <c r="F2924" s="18">
        <f>[1]!b_dq_cleanprice($A2924,日期设置!B$2)</f>
        <v>99.492400000000004</v>
      </c>
      <c r="G2924" s="18" t="str">
        <f t="shared" si="91"/>
        <v>2.43 + 2.43</v>
      </c>
      <c r="H2924" s="27">
        <f>[1]!b_dq_pctchange($A2924,日期设置!$B$2,1)/100</f>
        <v>0</v>
      </c>
      <c r="I2924" s="26">
        <f>[1]!b_pq_pctchange(A2924,日期设置!$B$4,日期设置!$B$2,1)</f>
        <v>0</v>
      </c>
      <c r="J2924" s="26">
        <f>[1]!b_pq_pctchange(A2924,日期设置!$C$4,日期设置!$B$2,1)</f>
        <v>-0.5075999999999965</v>
      </c>
      <c r="K2924" s="52">
        <f>[1]!b_dq_amount($A2924,日期设置!B$2,2,10000)</f>
        <v>0</v>
      </c>
      <c r="L2924" s="26">
        <f>[1]!b_info_latestpar(A2924,日期设置!$B$2)</f>
        <v>100</v>
      </c>
      <c r="M2924" s="6">
        <f>[1]!b_info_outstandingbalance($A2924,日期设置!B$2)</f>
        <v>10</v>
      </c>
      <c r="N2924" s="7" t="str">
        <f>[1]!b_info_latestissurercreditrating2(A2924,日期设置!$B$2,"102","1")</f>
        <v>AAA</v>
      </c>
      <c r="O2924" s="8">
        <v>5.2</v>
      </c>
      <c r="P2924" s="9">
        <f>[1]!b_info_repurchasedate(A2924)</f>
        <v>0</v>
      </c>
      <c r="Q2924" s="8" t="s">
        <v>17546</v>
      </c>
      <c r="R2924" s="2" t="str">
        <f>IF((--IF(P2924=0,Q2924,P2924))&gt;(--日期设置!$B$2),IF(P2924=0,Q2924,P2924),Q2924)</f>
        <v>2023-08-28</v>
      </c>
      <c r="S2924" s="31" t="s">
        <v>19230</v>
      </c>
      <c r="T2924" s="8">
        <f>[1]!b_anal_ptmyear($A2924,日期设置!$B$2)</f>
        <v>2.4356164383561643</v>
      </c>
      <c r="U2924" s="8">
        <f>[1]!b_anal_termifexercise($A2924,日期设置!B$2)</f>
        <v>2.4356164383561643</v>
      </c>
      <c r="V2924" s="10">
        <f>[1]!b_dq_dirtyprice(A2924,日期设置!$B$2)</f>
        <v>102.4272</v>
      </c>
      <c r="W2924" s="11">
        <f>IF(U2924=0,ROUNDUP((Q2924-日期设置!$B$2)/365,0),ROUNDUP((R2924-日期设置!$B$2)/365,0))</f>
        <v>3</v>
      </c>
      <c r="X2924" s="18">
        <f>_xlfn.IFNA(VLOOKUP(A2924,过往入选债券!A:D,4,0),2)</f>
        <v>2</v>
      </c>
      <c r="Y2924">
        <f>_xlfn.IFNA(VLOOKUP(C2924,[2]Sheet1!$A:$A,1,0),3)</f>
        <v>3</v>
      </c>
    </row>
    <row r="2925" spans="1:25" hidden="1" x14ac:dyDescent="0.2">
      <c r="A2925" s="21" t="s">
        <v>10355</v>
      </c>
      <c r="B2925" s="21" t="s">
        <v>10356</v>
      </c>
      <c r="C2925" s="37" t="s">
        <v>159</v>
      </c>
      <c r="D2925" s="26" t="str">
        <f>[1]!b_calc_yield(A2925,日期设置!$B$2,F2925,1,R2925,1,O2925,L2925,S2925,)</f>
        <v>Fetching...</v>
      </c>
      <c r="E2925" s="26">
        <f t="shared" si="90"/>
        <v>21.64483780858022</v>
      </c>
      <c r="F2925" s="18">
        <f>[1]!b_dq_cleanprice($A2925,日期设置!B$2)</f>
        <v>94.572100000000006</v>
      </c>
      <c r="G2925" s="18" t="str">
        <f t="shared" si="91"/>
        <v>4.06 + 0</v>
      </c>
      <c r="H2925" s="27">
        <f>[1]!b_dq_pctchange($A2925,日期设置!$B$2,1)/100</f>
        <v>0</v>
      </c>
      <c r="I2925" s="26">
        <f>[1]!b_pq_pctchange(A2925,日期设置!$B$4,日期设置!$B$2,1)</f>
        <v>0</v>
      </c>
      <c r="J2925" s="26">
        <f>[1]!b_pq_pctchange(A2925,日期设置!$C$4,日期设置!$B$2,1)</f>
        <v>-1.2168741271669938</v>
      </c>
      <c r="K2925" s="52">
        <f>[1]!b_dq_amount($A2925,日期设置!B$2,2,10000)</f>
        <v>0</v>
      </c>
      <c r="L2925" s="26">
        <f>[1]!b_info_latestpar(A2925,日期设置!$B$2)</f>
        <v>100</v>
      </c>
      <c r="M2925" s="6">
        <f>[1]!b_info_outstandingbalance($A2925,日期设置!B$2)</f>
        <v>6</v>
      </c>
      <c r="N2925" s="7" t="str">
        <f>[1]!b_info_latestissurercreditrating2(A2925,日期设置!$B$2,"102","1")</f>
        <v>AA+</v>
      </c>
      <c r="O2925" s="8">
        <v>3.89</v>
      </c>
      <c r="P2925" s="9">
        <f>[1]!b_info_repurchasedate(A2925)</f>
        <v>0</v>
      </c>
      <c r="Q2925" s="8" t="s">
        <v>16451</v>
      </c>
      <c r="R2925" s="2" t="str">
        <f>IF((--IF(P2925=0,Q2925,P2925))&gt;(--日期设置!$B$2),IF(P2925=0,Q2925,P2925),Q2925)</f>
        <v>2025-04-16</v>
      </c>
      <c r="S2925" s="2" t="s">
        <v>18217</v>
      </c>
      <c r="T2925" s="8">
        <f>[1]!b_anal_ptmyear($A2925,日期设置!$B$2)</f>
        <v>4.0684931506849313</v>
      </c>
      <c r="U2925" s="8">
        <f>[1]!b_anal_termifexercise($A2925,日期设置!B$2)</f>
        <v>0</v>
      </c>
      <c r="V2925" s="10">
        <f>[1]!b_dq_dirtyprice(A2925,日期设置!$B$2)</f>
        <v>98.195700000000002</v>
      </c>
      <c r="W2925" s="11">
        <f>IF(U2925=0,ROUNDUP((Q2925-日期设置!$B$2)/365,0),ROUNDUP((R2925-日期设置!$B$2)/365,0))</f>
        <v>5</v>
      </c>
      <c r="X2925" s="18">
        <f>_xlfn.IFNA(VLOOKUP(A2925,过往入选债券!A:D,4,0),2)</f>
        <v>2</v>
      </c>
      <c r="Y2925">
        <f>_xlfn.IFNA(VLOOKUP(C2925,[2]Sheet1!$A:$A,1,0),3)</f>
        <v>3</v>
      </c>
    </row>
    <row r="2926" spans="1:25" hidden="1" x14ac:dyDescent="0.2">
      <c r="A2926" s="21" t="s">
        <v>10891</v>
      </c>
      <c r="B2926" s="21" t="s">
        <v>10892</v>
      </c>
      <c r="C2926" s="37" t="s">
        <v>26</v>
      </c>
      <c r="D2926" s="26" t="str">
        <f>[1]!b_calc_yield(A2926,日期设置!$B$2,F2926,1,R2926,1,O2926,L2926,S2926,)</f>
        <v>Fetching...</v>
      </c>
      <c r="E2926" s="26">
        <f t="shared" si="90"/>
        <v>11.139725646446408</v>
      </c>
      <c r="F2926" s="18">
        <f>[1]!b_dq_cleanprice($A2926,日期设置!B$2)</f>
        <v>98.203199999999995</v>
      </c>
      <c r="G2926" s="18" t="str">
        <f t="shared" si="91"/>
        <v>2.12 + 2.12</v>
      </c>
      <c r="H2926" s="27">
        <f>[1]!b_dq_pctchange($A2926,日期设置!$B$2,1)/100</f>
        <v>0</v>
      </c>
      <c r="I2926" s="26">
        <f>[1]!b_pq_pctchange(A2926,日期设置!$B$4,日期设置!$B$2,1)</f>
        <v>0</v>
      </c>
      <c r="J2926" s="26">
        <f>[1]!b_pq_pctchange(A2926,日期设置!$C$4,日期设置!$B$2,1)</f>
        <v>0</v>
      </c>
      <c r="K2926" s="52">
        <f>[1]!b_dq_amount($A2926,日期设置!B$2,2,10000)</f>
        <v>0</v>
      </c>
      <c r="L2926" s="26">
        <f>[1]!b_info_latestpar(A2926,日期设置!$B$2)</f>
        <v>100</v>
      </c>
      <c r="M2926" s="6">
        <f>[1]!b_info_outstandingbalance($A2926,日期设置!B$2)</f>
        <v>5</v>
      </c>
      <c r="N2926" s="7" t="str">
        <f>[1]!b_info_latestissurercreditrating2(A2926,日期设置!$B$2,"102","1")</f>
        <v>AA+</v>
      </c>
      <c r="O2926" s="8">
        <v>4.5</v>
      </c>
      <c r="P2926" s="9" t="str">
        <f>[1]!b_info_repurchasedate(A2926)</f>
        <v>2023-05-08</v>
      </c>
      <c r="Q2926" s="8" t="s">
        <v>16274</v>
      </c>
      <c r="R2926" s="2" t="str">
        <f>IF((--IF(P2926=0,Q2926,P2926))&gt;(--日期设置!$B$2),IF(P2926=0,Q2926,P2926),Q2926)</f>
        <v>2023-05-08</v>
      </c>
      <c r="S2926" s="2" t="s">
        <v>18057</v>
      </c>
      <c r="T2926" s="8">
        <f>[1]!b_anal_ptmyear($A2926,日期设置!$B$2)</f>
        <v>2.128767123287671</v>
      </c>
      <c r="U2926" s="8">
        <f>[1]!b_anal_termifexercise($A2926,日期设置!B$2)</f>
        <v>2.128767123287671</v>
      </c>
      <c r="V2926" s="10">
        <f>[1]!b_dq_dirtyprice(A2926,日期设置!$B$2)</f>
        <v>102.1237</v>
      </c>
      <c r="W2926" s="11">
        <f>IF(U2926=0,ROUNDUP((Q2926-日期设置!$B$2)/365,0),ROUNDUP((R2926-日期设置!$B$2)/365,0))</f>
        <v>3</v>
      </c>
      <c r="X2926" s="18">
        <f>_xlfn.IFNA(VLOOKUP(A2926,过往入选债券!A:D,4,0),2)</f>
        <v>2</v>
      </c>
      <c r="Y2926">
        <f>_xlfn.IFNA(VLOOKUP(C2926,[2]Sheet1!$A:$A,1,0),3)</f>
        <v>3</v>
      </c>
    </row>
    <row r="2927" spans="1:25" hidden="1" x14ac:dyDescent="0.2">
      <c r="A2927" s="21" t="s">
        <v>11217</v>
      </c>
      <c r="B2927" s="21" t="s">
        <v>11218</v>
      </c>
      <c r="C2927" s="37" t="s">
        <v>80</v>
      </c>
      <c r="D2927" s="26" t="str">
        <f>[1]!b_calc_yield(A2927,日期设置!$B$2,F2927,1,R2927,1,O2927,L2927,S2927,)</f>
        <v>Fetching...</v>
      </c>
      <c r="E2927" s="26">
        <f t="shared" si="90"/>
        <v>11.797866362865307</v>
      </c>
      <c r="F2927" s="18">
        <f>[1]!b_dq_cleanprice($A2927,日期设置!B$2)</f>
        <v>99.540099999999995</v>
      </c>
      <c r="G2927" s="18" t="str">
        <f t="shared" si="91"/>
        <v>2.25 + 2.25</v>
      </c>
      <c r="H2927" s="27">
        <f>[1]!b_dq_pctchange($A2927,日期设置!$B$2,1)/100</f>
        <v>0</v>
      </c>
      <c r="I2927" s="26">
        <f>[1]!b_pq_pctchange(A2927,日期设置!$B$4,日期设置!$B$2,1)</f>
        <v>0</v>
      </c>
      <c r="J2927" s="26">
        <f>[1]!b_pq_pctchange(A2927,日期设置!$C$4,日期设置!$B$2,1)</f>
        <v>0</v>
      </c>
      <c r="K2927" s="52">
        <f>[1]!b_dq_amount($A2927,日期设置!B$2,2,10000)</f>
        <v>0</v>
      </c>
      <c r="L2927" s="26">
        <f>[1]!b_info_latestpar(A2927,日期设置!$B$2)</f>
        <v>100</v>
      </c>
      <c r="M2927" s="6">
        <f>[1]!b_info_outstandingbalance($A2927,日期设置!B$2)</f>
        <v>5</v>
      </c>
      <c r="N2927" s="7" t="str">
        <f>[1]!b_info_latestissurercreditrating2(A2927,日期设置!$B$2,"102","1")</f>
        <v>AA+</v>
      </c>
      <c r="O2927" s="8">
        <v>5.2</v>
      </c>
      <c r="P2927" s="9">
        <f>[1]!b_info_repurchasedate(A2927)</f>
        <v>0</v>
      </c>
      <c r="Q2927" s="8" t="s">
        <v>16494</v>
      </c>
      <c r="R2927" s="2" t="str">
        <f>IF((--IF(P2927=0,Q2927,P2927))&gt;(--日期设置!$B$2),IF(P2927=0,Q2927,P2927),Q2927)</f>
        <v>2023-06-24</v>
      </c>
      <c r="S2927" s="2" t="s">
        <v>17996</v>
      </c>
      <c r="T2927" s="8">
        <f>[1]!b_anal_ptmyear($A2927,日期设置!$B$2)</f>
        <v>2.2575342465753425</v>
      </c>
      <c r="U2927" s="8">
        <f>[1]!b_anal_termifexercise($A2927,日期设置!B$2)</f>
        <v>2.2575342465753425</v>
      </c>
      <c r="V2927" s="10">
        <f>[1]!b_dq_dirtyprice(A2927,日期设置!$B$2)</f>
        <v>103.40089999999999</v>
      </c>
      <c r="W2927" s="11">
        <f>IF(U2927=0,ROUNDUP((Q2927-日期设置!$B$2)/365,0),ROUNDUP((R2927-日期设置!$B$2)/365,0))</f>
        <v>3</v>
      </c>
      <c r="X2927" s="18">
        <f>_xlfn.IFNA(VLOOKUP(A2927,过往入选债券!A:D,4,0),2)</f>
        <v>2</v>
      </c>
      <c r="Y2927">
        <f>_xlfn.IFNA(VLOOKUP(C2927,[2]Sheet1!$A:$A,1,0),3)</f>
        <v>3</v>
      </c>
    </row>
    <row r="2928" spans="1:25" hidden="1" x14ac:dyDescent="0.2">
      <c r="A2928" s="21" t="s">
        <v>10893</v>
      </c>
      <c r="B2928" s="21" t="s">
        <v>10894</v>
      </c>
      <c r="C2928" s="37" t="s">
        <v>8728</v>
      </c>
      <c r="D2928" s="26" t="str">
        <f>[1]!b_calc_yield(A2928,日期设置!$B$2,F2928,1,R2928,1,O2928,L2928,S2928,)</f>
        <v>Fetching...</v>
      </c>
      <c r="E2928" s="26">
        <f t="shared" si="90"/>
        <v>11.199396051747733</v>
      </c>
      <c r="F2928" s="18">
        <f>[1]!b_dq_cleanprice($A2928,日期设置!B$2)</f>
        <v>97.381200000000007</v>
      </c>
      <c r="G2928" s="18" t="str">
        <f t="shared" si="91"/>
        <v>4.12 + 2.12</v>
      </c>
      <c r="H2928" s="27">
        <f>[1]!b_dq_pctchange($A2928,日期设置!$B$2,1)/100</f>
        <v>0</v>
      </c>
      <c r="I2928" s="26">
        <f>[1]!b_pq_pctchange(A2928,日期设置!$B$4,日期设置!$B$2,1)</f>
        <v>0</v>
      </c>
      <c r="J2928" s="26">
        <f>[1]!b_pq_pctchange(A2928,日期设置!$C$4,日期设置!$B$2,1)</f>
        <v>1.2019795353786991</v>
      </c>
      <c r="K2928" s="52">
        <f>[1]!b_dq_amount($A2928,日期设置!B$2,2,10000)</f>
        <v>0</v>
      </c>
      <c r="L2928" s="26">
        <f>[1]!b_info_latestpar(A2928,日期设置!$B$2)</f>
        <v>100</v>
      </c>
      <c r="M2928" s="6">
        <f>[1]!b_info_outstandingbalance($A2928,日期设置!B$2)</f>
        <v>5</v>
      </c>
      <c r="N2928" s="7" t="str">
        <f>[1]!b_info_latestissurercreditrating2(A2928,日期设置!$B$2,"102","1")</f>
        <v>AA</v>
      </c>
      <c r="O2928" s="8">
        <v>4.08</v>
      </c>
      <c r="P2928" s="9" t="str">
        <f>[1]!b_info_repurchasedate(A2928)</f>
        <v>2023-05-08</v>
      </c>
      <c r="Q2928" s="8" t="s">
        <v>16483</v>
      </c>
      <c r="R2928" s="2" t="str">
        <f>IF((--IF(P2928=0,Q2928,P2928))&gt;(--日期设置!$B$2),IF(P2928=0,Q2928,P2928),Q2928)</f>
        <v>2023-05-08</v>
      </c>
      <c r="S2928" s="2" t="s">
        <v>18057</v>
      </c>
      <c r="T2928" s="8">
        <f>[1]!b_anal_ptmyear($A2928,日期设置!$B$2)</f>
        <v>4.1287671232876715</v>
      </c>
      <c r="U2928" s="8">
        <f>[1]!b_anal_termifexercise($A2928,日期设置!B$2)</f>
        <v>2.128767123287671</v>
      </c>
      <c r="V2928" s="10">
        <f>[1]!b_dq_dirtyprice(A2928,日期设置!$B$2)</f>
        <v>100.9358</v>
      </c>
      <c r="W2928" s="11">
        <f>IF(U2928=0,ROUNDUP((Q2928-日期设置!$B$2)/365,0),ROUNDUP((R2928-日期设置!$B$2)/365,0))</f>
        <v>3</v>
      </c>
      <c r="X2928" s="18">
        <f>_xlfn.IFNA(VLOOKUP(A2928,过往入选债券!A:D,4,0),2)</f>
        <v>2</v>
      </c>
      <c r="Y2928">
        <f>_xlfn.IFNA(VLOOKUP(C2928,[2]Sheet1!$A:$A,1,0),3)</f>
        <v>3</v>
      </c>
    </row>
    <row r="2929" spans="1:25" hidden="1" x14ac:dyDescent="0.2">
      <c r="A2929" s="28" t="s">
        <v>21206</v>
      </c>
      <c r="B2929" s="28" t="s">
        <v>21207</v>
      </c>
      <c r="C2929" s="39" t="s">
        <v>20749</v>
      </c>
      <c r="D2929" s="26" t="str">
        <f>[1]!b_calc_yield(A2929,日期设置!$B$2,F2929,1,R2929,1,O2929,L2929,S2929,)</f>
        <v>Fetching...</v>
      </c>
      <c r="E2929" s="26">
        <f t="shared" si="90"/>
        <v>13.892283649227611</v>
      </c>
      <c r="F2929" s="18">
        <f>[1]!b_dq_cleanprice($A2929,日期设置!B$2)</f>
        <v>99</v>
      </c>
      <c r="G2929" s="18" t="str">
        <f t="shared" si="91"/>
        <v>2.60 + 2.60</v>
      </c>
      <c r="H2929" s="27">
        <f>[1]!b_dq_pctchange($A2929,日期设置!$B$2,1)/100</f>
        <v>0</v>
      </c>
      <c r="I2929" s="26">
        <f>[1]!b_pq_pctchange(A2929,日期设置!$B$4,日期设置!$B$2,1)</f>
        <v>0</v>
      </c>
      <c r="J2929" s="26">
        <f>[1]!b_pq_pctchange(A2929,日期设置!$C$4,日期设置!$B$2,1)</f>
        <v>-1</v>
      </c>
      <c r="K2929" s="52">
        <f>[1]!b_dq_amount($A2929,日期设置!B$2,2,10000)</f>
        <v>0</v>
      </c>
      <c r="L2929" s="26">
        <f>[1]!b_info_latestpar(A2929,日期设置!$B$2)</f>
        <v>100</v>
      </c>
      <c r="M2929" s="6">
        <f>[1]!b_info_outstandingbalance($A2929,日期设置!B$2)</f>
        <v>7</v>
      </c>
      <c r="N2929" s="7" t="str">
        <f>[1]!b_info_latestissurercreditrating2(A2929,日期设置!$B$2,"102","1")</f>
        <v>AAA</v>
      </c>
      <c r="O2929" s="8">
        <v>5</v>
      </c>
      <c r="P2929" s="9">
        <f>[1]!b_info_repurchasedate(A2929)</f>
        <v>0</v>
      </c>
      <c r="Q2929" s="8" t="s">
        <v>16896</v>
      </c>
      <c r="R2929" s="2" t="str">
        <f>IF((--IF(P2929=0,Q2929,P2929))&gt;(--日期设置!$B$2),IF(P2929=0,Q2929,P2929),Q2929)</f>
        <v>2023-10-29</v>
      </c>
      <c r="S2929" s="31" t="s">
        <v>16723</v>
      </c>
      <c r="T2929" s="8">
        <f>[1]!b_anal_ptmyear($A2929,日期设置!$B$2)</f>
        <v>2.6054794520547944</v>
      </c>
      <c r="U2929" s="8">
        <f>[1]!b_anal_termifexercise($A2929,日期设置!B$2)</f>
        <v>2.6054794520547944</v>
      </c>
      <c r="V2929" s="10">
        <f>[1]!b_dq_dirtyprice(A2929,日期设置!$B$2)</f>
        <v>100.9726</v>
      </c>
      <c r="W2929" s="11">
        <f>IF(U2929=0,ROUNDUP((Q2929-日期设置!$B$2)/365,0),ROUNDUP((R2929-日期设置!$B$2)/365,0))</f>
        <v>3</v>
      </c>
      <c r="X2929" s="18">
        <f>_xlfn.IFNA(VLOOKUP(A2929,过往入选债券!A:D,4,0),2)</f>
        <v>2</v>
      </c>
      <c r="Y2929">
        <f>_xlfn.IFNA(VLOOKUP(C2929,[2]Sheet1!$A:$A,1,0),3)</f>
        <v>3</v>
      </c>
    </row>
    <row r="2930" spans="1:25" hidden="1" x14ac:dyDescent="0.2">
      <c r="A2930" s="21" t="s">
        <v>10152</v>
      </c>
      <c r="B2930" s="21" t="s">
        <v>10153</v>
      </c>
      <c r="C2930" s="37" t="s">
        <v>3578</v>
      </c>
      <c r="D2930" s="26" t="str">
        <f>[1]!b_calc_yield(A2930,日期设置!$B$2,F2930,1,R2930,1,O2930,L2930,S2930,)</f>
        <v>Fetching...</v>
      </c>
      <c r="E2930" s="26">
        <f t="shared" si="90"/>
        <v>10.701144487336901</v>
      </c>
      <c r="F2930" s="18">
        <f>[1]!b_dq_cleanprice($A2930,日期设置!B$2)</f>
        <v>98.34</v>
      </c>
      <c r="G2930" s="18" t="str">
        <f t="shared" si="91"/>
        <v>1.97 + 0</v>
      </c>
      <c r="H2930" s="27">
        <f>[1]!b_dq_pctchange($A2930,日期设置!$B$2,1)/100</f>
        <v>0</v>
      </c>
      <c r="I2930" s="26">
        <f>[1]!b_pq_pctchange(A2930,日期设置!$B$4,日期设置!$B$2,1)</f>
        <v>0</v>
      </c>
      <c r="J2930" s="26">
        <f>[1]!b_pq_pctchange(A2930,日期设置!$C$4,日期设置!$B$2,1)</f>
        <v>-0.29726299055490318</v>
      </c>
      <c r="K2930" s="52">
        <f>[1]!b_dq_amount($A2930,日期设置!B$2,2,10000)</f>
        <v>0</v>
      </c>
      <c r="L2930" s="26">
        <f>[1]!b_info_latestpar(A2930,日期设置!$B$2)</f>
        <v>100</v>
      </c>
      <c r="M2930" s="6">
        <f>[1]!b_info_outstandingbalance($A2930,日期设置!B$2)</f>
        <v>5</v>
      </c>
      <c r="N2930" s="7" t="str">
        <f>[1]!b_info_latestissurercreditrating2(A2930,日期设置!$B$2,"102","1")</f>
        <v>AA+</v>
      </c>
      <c r="O2930" s="8">
        <v>4.5</v>
      </c>
      <c r="P2930" s="9">
        <f>[1]!b_info_repurchasedate(A2930)</f>
        <v>0</v>
      </c>
      <c r="Q2930" s="8" t="s">
        <v>16073</v>
      </c>
      <c r="R2930" s="2" t="str">
        <f>IF((--IF(P2930=0,Q2930,P2930))&gt;(--日期设置!$B$2),IF(P2930=0,Q2930,P2930),Q2930)</f>
        <v>2023-03-12</v>
      </c>
      <c r="S2930" s="2" t="s">
        <v>17859</v>
      </c>
      <c r="T2930" s="8">
        <f>[1]!b_anal_ptmyear($A2930,日期设置!$B$2)</f>
        <v>1.9726027397260273</v>
      </c>
      <c r="U2930" s="8">
        <f>[1]!b_anal_termifexercise($A2930,日期设置!B$2)</f>
        <v>0</v>
      </c>
      <c r="V2930" s="10">
        <f>[1]!b_dq_dirtyprice(A2930,日期设置!$B$2)</f>
        <v>98.463300000000004</v>
      </c>
      <c r="W2930" s="11">
        <f>IF(U2930=0,ROUNDUP((Q2930-日期设置!$B$2)/365,0),ROUNDUP((R2930-日期设置!$B$2)/365,0))</f>
        <v>2</v>
      </c>
      <c r="X2930" s="18">
        <f>_xlfn.IFNA(VLOOKUP(A2930,过往入选债券!A:D,4,0),2)</f>
        <v>2</v>
      </c>
      <c r="Y2930">
        <f>_xlfn.IFNA(VLOOKUP(C2930,[2]Sheet1!$A:$A,1,0),3)</f>
        <v>3</v>
      </c>
    </row>
    <row r="2931" spans="1:25" hidden="1" x14ac:dyDescent="0.2">
      <c r="A2931" s="21" t="s">
        <v>9092</v>
      </c>
      <c r="B2931" s="21" t="s">
        <v>9093</v>
      </c>
      <c r="C2931" s="37" t="s">
        <v>6797</v>
      </c>
      <c r="D2931" s="26" t="str">
        <f>[1]!b_calc_yield(A2931,日期设置!$B$2,F2931,1,R2931,1,O2931,L2931,S2931,)</f>
        <v>Fetching...</v>
      </c>
      <c r="E2931" s="26">
        <f t="shared" si="90"/>
        <v>17.991265955964654</v>
      </c>
      <c r="F2931" s="18">
        <f>[1]!b_dq_cleanprice($A2931,日期设置!B$2)</f>
        <v>100.85850000000001</v>
      </c>
      <c r="G2931" s="18" t="str">
        <f t="shared" si="91"/>
        <v>3.43 + 0</v>
      </c>
      <c r="H2931" s="27">
        <f>[1]!b_dq_pctchange($A2931,日期设置!$B$2,1)/100</f>
        <v>0</v>
      </c>
      <c r="I2931" s="26">
        <f>[1]!b_pq_pctchange(A2931,日期设置!$B$4,日期设置!$B$2,1)</f>
        <v>0</v>
      </c>
      <c r="J2931" s="26">
        <f>[1]!b_pq_pctchange(A2931,日期设置!$C$4,日期设置!$B$2,1)</f>
        <v>-1.4490700253562729</v>
      </c>
      <c r="K2931" s="52">
        <f>[1]!b_dq_amount($A2931,日期设置!B$2,2,10000)</f>
        <v>0</v>
      </c>
      <c r="L2931" s="26">
        <f>[1]!b_info_latestpar(A2931,日期设置!$B$2)</f>
        <v>100</v>
      </c>
      <c r="M2931" s="6">
        <f>[1]!b_info_outstandingbalance($A2931,日期设置!B$2)</f>
        <v>5</v>
      </c>
      <c r="N2931" s="7" t="str">
        <f>[1]!b_info_latestissurercreditrating2(A2931,日期设置!$B$2,"102","1")</f>
        <v>AA+</v>
      </c>
      <c r="O2931" s="8">
        <v>5.7</v>
      </c>
      <c r="P2931" s="9">
        <f>[1]!b_info_repurchasedate(A2931)</f>
        <v>0</v>
      </c>
      <c r="Q2931" s="8" t="s">
        <v>16011</v>
      </c>
      <c r="R2931" s="2" t="str">
        <f>IF((--IF(P2931=0,Q2931,P2931))&gt;(--日期设置!$B$2),IF(P2931=0,Q2931,P2931),Q2931)</f>
        <v>2024-08-28</v>
      </c>
      <c r="S2931" s="2" t="s">
        <v>18013</v>
      </c>
      <c r="T2931" s="8">
        <f>[1]!b_anal_ptmyear($A2931,日期设置!$B$2)</f>
        <v>3.4356164383561643</v>
      </c>
      <c r="U2931" s="8">
        <f>[1]!b_anal_termifexercise($A2931,日期设置!B$2)</f>
        <v>0</v>
      </c>
      <c r="V2931" s="10">
        <f>[1]!b_dq_dirtyprice(A2931,日期设置!$B$2)</f>
        <v>104.07550000000001</v>
      </c>
      <c r="W2931" s="11">
        <f>IF(U2931=0,ROUNDUP((Q2931-日期设置!$B$2)/365,0),ROUNDUP((R2931-日期设置!$B$2)/365,0))</f>
        <v>4</v>
      </c>
      <c r="X2931" s="18">
        <f>_xlfn.IFNA(VLOOKUP(A2931,过往入选债券!A:D,4,0),2)</f>
        <v>2</v>
      </c>
      <c r="Y2931">
        <f>_xlfn.IFNA(VLOOKUP(C2931,[2]Sheet1!$A:$A,1,0),3)</f>
        <v>3</v>
      </c>
    </row>
    <row r="2932" spans="1:25" hidden="1" x14ac:dyDescent="0.2">
      <c r="A2932" s="21" t="s">
        <v>10636</v>
      </c>
      <c r="B2932" s="21" t="s">
        <v>10637</v>
      </c>
      <c r="C2932" s="37" t="s">
        <v>8095</v>
      </c>
      <c r="D2932" s="26" t="str">
        <f>[1]!b_calc_yield(A2932,日期设置!$B$2,F2932,1,R2932,1,O2932,L2932,S2932,)</f>
        <v>Fetching...</v>
      </c>
      <c r="E2932" s="26">
        <f t="shared" si="90"/>
        <v>10.854485390431389</v>
      </c>
      <c r="F2932" s="18">
        <f>[1]!b_dq_cleanprice($A2932,日期设置!B$2)</f>
        <v>98.136899999999997</v>
      </c>
      <c r="G2932" s="18" t="str">
        <f t="shared" si="91"/>
        <v>2.07 + 0</v>
      </c>
      <c r="H2932" s="27">
        <f>[1]!b_dq_pctchange($A2932,日期设置!$B$2,1)/100</f>
        <v>0</v>
      </c>
      <c r="I2932" s="26">
        <f>[1]!b_pq_pctchange(A2932,日期设置!$B$4,日期设置!$B$2,1)</f>
        <v>-0.38076579503005048</v>
      </c>
      <c r="J2932" s="26">
        <f>[1]!b_pq_pctchange(A2932,日期设置!$C$4,日期设置!$B$2,1)</f>
        <v>0.27578243943310071</v>
      </c>
      <c r="K2932" s="52">
        <f>[1]!b_dq_amount($A2932,日期设置!B$2,2,10000)</f>
        <v>0</v>
      </c>
      <c r="L2932" s="26">
        <f>[1]!b_info_latestpar(A2932,日期设置!$B$2)</f>
        <v>100</v>
      </c>
      <c r="M2932" s="6">
        <f>[1]!b_info_outstandingbalance($A2932,日期设置!B$2)</f>
        <v>13</v>
      </c>
      <c r="N2932" s="7" t="str">
        <f>[1]!b_info_latestissurercreditrating2(A2932,日期设置!$B$2,"102","1")</f>
        <v>AA</v>
      </c>
      <c r="O2932" s="8">
        <v>4.4400000000000004</v>
      </c>
      <c r="P2932" s="9">
        <f>[1]!b_info_repurchasedate(A2932)</f>
        <v>0</v>
      </c>
      <c r="Q2932" s="8" t="s">
        <v>16505</v>
      </c>
      <c r="R2932" s="2" t="str">
        <f>IF((--IF(P2932=0,Q2932,P2932))&gt;(--日期设置!$B$2),IF(P2932=0,Q2932,P2932),Q2932)</f>
        <v>2023-04-20</v>
      </c>
      <c r="S2932" s="2" t="s">
        <v>18259</v>
      </c>
      <c r="T2932" s="8">
        <f>[1]!b_anal_ptmyear($A2932,日期设置!$B$2)</f>
        <v>2.0794520547945208</v>
      </c>
      <c r="U2932" s="8">
        <f>[1]!b_anal_termifexercise($A2932,日期设置!B$2)</f>
        <v>0</v>
      </c>
      <c r="V2932" s="10">
        <f>[1]!b_dq_dirtyprice(A2932,日期设置!$B$2)</f>
        <v>102.22410000000001</v>
      </c>
      <c r="W2932" s="11">
        <f>IF(U2932=0,ROUNDUP((Q2932-日期设置!$B$2)/365,0),ROUNDUP((R2932-日期设置!$B$2)/365,0))</f>
        <v>3</v>
      </c>
      <c r="X2932" s="18">
        <f>_xlfn.IFNA(VLOOKUP(A2932,过往入选债券!A:D,4,0),2)</f>
        <v>2</v>
      </c>
      <c r="Y2932">
        <f>_xlfn.IFNA(VLOOKUP(C2932,[2]Sheet1!$A:$A,1,0),3)</f>
        <v>3</v>
      </c>
    </row>
    <row r="2933" spans="1:25" hidden="1" x14ac:dyDescent="0.2">
      <c r="A2933" s="21" t="s">
        <v>525</v>
      </c>
      <c r="B2933" s="21" t="s">
        <v>526</v>
      </c>
      <c r="C2933" s="37" t="s">
        <v>527</v>
      </c>
      <c r="D2933" s="26" t="str">
        <f>[1]!b_calc_yield(A2933,日期设置!$B$2,F2933,1,R2933,1,O2933,L2933,S2933,)</f>
        <v>Fetching...</v>
      </c>
      <c r="E2933" s="26">
        <f t="shared" si="90"/>
        <v>8.8778782268796661</v>
      </c>
      <c r="F2933" s="18">
        <f>[1]!b_dq_cleanprice($A2933,日期设置!B$2)</f>
        <v>100</v>
      </c>
      <c r="G2933" s="18" t="str">
        <f t="shared" si="91"/>
        <v>1.58 + 0</v>
      </c>
      <c r="H2933" s="27">
        <f>[1]!b_dq_pctchange($A2933,日期设置!$B$2,1)/100</f>
        <v>0</v>
      </c>
      <c r="I2933" s="26">
        <f>[1]!b_pq_pctchange(A2933,日期设置!$B$4,日期设置!$B$2,1)</f>
        <v>0</v>
      </c>
      <c r="J2933" s="26">
        <f>[1]!b_pq_pctchange(A2933,日期设置!$C$4,日期设置!$B$2,1)</f>
        <v>0</v>
      </c>
      <c r="K2933" s="52">
        <f>[1]!b_dq_amount($A2933,日期设置!B$2,2,10000)</f>
        <v>0</v>
      </c>
      <c r="L2933" s="26">
        <f>[1]!b_info_latestpar(A2933,日期设置!$B$2)</f>
        <v>100</v>
      </c>
      <c r="M2933" s="6">
        <f>[1]!b_info_outstandingbalance($A2933,日期设置!B$2)</f>
        <v>15</v>
      </c>
      <c r="N2933" s="7">
        <f>[1]!b_info_latestissurercreditrating2(A2933,日期设置!$B$2,"102","1")</f>
        <v>0</v>
      </c>
      <c r="O2933" s="8">
        <v>5.43</v>
      </c>
      <c r="P2933" s="9">
        <f>[1]!b_info_repurchasedate(A2933)</f>
        <v>0</v>
      </c>
      <c r="Q2933" s="8" t="s">
        <v>16930</v>
      </c>
      <c r="R2933" s="2" t="str">
        <f>IF((--IF(P2933=0,Q2933,P2933))&gt;(--日期设置!$B$2),IF(P2933=0,Q2933,P2933),Q2933)</f>
        <v>2022-10-23</v>
      </c>
      <c r="S2933" s="2" t="s">
        <v>18817</v>
      </c>
      <c r="T2933" s="8">
        <f>[1]!b_anal_ptmyear($A2933,日期设置!$B$2)</f>
        <v>1.5890410958904111</v>
      </c>
      <c r="U2933" s="8">
        <f>[1]!b_anal_termifexercise($A2933,日期设置!B$2)</f>
        <v>0</v>
      </c>
      <c r="V2933" s="10">
        <f>[1]!b_dq_dirtyprice(A2933,日期设置!$B$2)</f>
        <v>101.8205</v>
      </c>
      <c r="W2933" s="11">
        <f>IF(U2933=0,ROUNDUP((Q2933-日期设置!$B$2)/365,0),ROUNDUP((R2933-日期设置!$B$2)/365,0))</f>
        <v>2</v>
      </c>
      <c r="X2933" s="18">
        <f>_xlfn.IFNA(VLOOKUP(A2933,过往入选债券!A:D,4,0),2)</f>
        <v>2</v>
      </c>
      <c r="Y2933">
        <f>_xlfn.IFNA(VLOOKUP(C2933,[2]Sheet1!$A:$A,1,0),3)</f>
        <v>3</v>
      </c>
    </row>
    <row r="2934" spans="1:25" hidden="1" x14ac:dyDescent="0.2">
      <c r="A2934" s="21" t="s">
        <v>11569</v>
      </c>
      <c r="B2934" s="21" t="s">
        <v>11570</v>
      </c>
      <c r="C2934" s="37" t="s">
        <v>43</v>
      </c>
      <c r="D2934" s="26" t="str">
        <f>[1]!b_calc_yield(A2934,日期设置!$B$2,F2934,1,R2934,1,O2934,L2934,S2934,)</f>
        <v>Fetching...</v>
      </c>
      <c r="E2934" s="26">
        <f t="shared" si="90"/>
        <v>0.41466474890594629</v>
      </c>
      <c r="F2934" s="18">
        <f>[1]!b_dq_cleanprice($A2934,日期设置!B$2)</f>
        <v>99.95</v>
      </c>
      <c r="G2934" s="18" t="str">
        <f t="shared" si="91"/>
        <v>0.07 + 0</v>
      </c>
      <c r="H2934" s="27">
        <f>[1]!b_dq_pctchange($A2934,日期设置!$B$2,1)/100</f>
        <v>0</v>
      </c>
      <c r="I2934" s="26">
        <f>[1]!b_pq_pctchange(A2934,日期设置!$B$4,日期设置!$B$2,1)</f>
        <v>5.4256535309801499E-2</v>
      </c>
      <c r="J2934" s="26">
        <f>[1]!b_pq_pctchange(A2934,日期设置!$C$4,日期设置!$B$2,1)</f>
        <v>5.4256535309801499E-2</v>
      </c>
      <c r="K2934" s="52">
        <f>[1]!b_dq_amount($A2934,日期设置!B$2,2,10000)</f>
        <v>0</v>
      </c>
      <c r="L2934" s="26">
        <f>[1]!b_info_latestpar(A2934,日期设置!$B$2)</f>
        <v>100</v>
      </c>
      <c r="M2934" s="6">
        <f>[1]!b_info_outstandingbalance($A2934,日期设置!B$2)</f>
        <v>2.2000000000000002</v>
      </c>
      <c r="N2934" s="7" t="str">
        <f>[1]!b_info_latestissurercreditrating2(A2934,日期设置!$B$2,"102","1")</f>
        <v>AA+</v>
      </c>
      <c r="O2934" s="8">
        <v>5</v>
      </c>
      <c r="P2934" s="9">
        <f>[1]!b_info_repurchasedate(A2934)</f>
        <v>0</v>
      </c>
      <c r="Q2934" s="8" t="s">
        <v>16694</v>
      </c>
      <c r="R2934" s="2" t="str">
        <f>IF((--IF(P2934=0,Q2934,P2934))&gt;(--日期设置!$B$2),IF(P2934=0,Q2934,P2934),Q2934)</f>
        <v>2021-04-19</v>
      </c>
      <c r="S2934" s="2" t="s">
        <v>18422</v>
      </c>
      <c r="T2934" s="8">
        <f>[1]!b_anal_ptmyear($A2934,日期设置!$B$2)</f>
        <v>7.6712328767123292E-2</v>
      </c>
      <c r="U2934" s="8">
        <f>[1]!b_anal_termifexercise($A2934,日期设置!B$2)</f>
        <v>0</v>
      </c>
      <c r="V2934" s="10">
        <f>[1]!b_dq_dirtyprice(A2934,日期设置!$B$2)</f>
        <v>104.5664</v>
      </c>
      <c r="W2934" s="11">
        <f>IF(U2934=0,ROUNDUP((Q2934-日期设置!$B$2)/365,0),ROUNDUP((R2934-日期设置!$B$2)/365,0))</f>
        <v>1</v>
      </c>
      <c r="X2934" s="18">
        <f>_xlfn.IFNA(VLOOKUP(A2934,过往入选债券!A:D,4,0),2)</f>
        <v>2</v>
      </c>
      <c r="Y2934">
        <f>_xlfn.IFNA(VLOOKUP(C2934,[2]Sheet1!$A:$A,1,0),3)</f>
        <v>3</v>
      </c>
    </row>
    <row r="2935" spans="1:25" hidden="1" x14ac:dyDescent="0.2">
      <c r="A2935" s="21" t="s">
        <v>5501</v>
      </c>
      <c r="B2935" s="21" t="s">
        <v>5502</v>
      </c>
      <c r="C2935" s="37" t="s">
        <v>527</v>
      </c>
      <c r="D2935" s="26" t="str">
        <f>[1]!b_calc_yield(A2935,日期设置!$B$2,F2935,1,R2935,1,O2935,L2935,S2935,)</f>
        <v>Fetching...</v>
      </c>
      <c r="E2935" s="26">
        <f t="shared" si="90"/>
        <v>1.436185235988785</v>
      </c>
      <c r="F2935" s="18">
        <f>[1]!b_dq_cleanprice($A2935,日期设置!B$2)</f>
        <v>99.9</v>
      </c>
      <c r="G2935" s="18" t="str">
        <f t="shared" si="91"/>
        <v>0.26 + 0.26</v>
      </c>
      <c r="H2935" s="27">
        <f>[1]!b_dq_pctchange($A2935,日期设置!$B$2,1)/100</f>
        <v>0</v>
      </c>
      <c r="I2935" s="26">
        <f>[1]!b_pq_pctchange(A2935,日期设置!$B$4,日期设置!$B$2,1)</f>
        <v>0</v>
      </c>
      <c r="J2935" s="26">
        <f>[1]!b_pq_pctchange(A2935,日期设置!$C$4,日期设置!$B$2,1)</f>
        <v>0</v>
      </c>
      <c r="K2935" s="52">
        <f>[1]!b_dq_amount($A2935,日期设置!B$2,2,10000)</f>
        <v>0</v>
      </c>
      <c r="L2935" s="26">
        <f>[1]!b_info_latestpar(A2935,日期设置!$B$2)</f>
        <v>100</v>
      </c>
      <c r="M2935" s="6">
        <f>[1]!b_info_outstandingbalance($A2935,日期设置!B$2)</f>
        <v>10</v>
      </c>
      <c r="N2935" s="7" t="str">
        <f>[1]!b_info_latestissurercreditrating2(A2935,日期设置!$B$2,"102","1")</f>
        <v>AA+</v>
      </c>
      <c r="O2935" s="8">
        <v>5.23</v>
      </c>
      <c r="P2935" s="9">
        <f>[1]!b_info_repurchasedate(A2935)</f>
        <v>0</v>
      </c>
      <c r="Q2935" s="8" t="s">
        <v>16327</v>
      </c>
      <c r="R2935" s="2" t="str">
        <f>IF((--IF(P2935=0,Q2935,P2935))&gt;(--日期设置!$B$2),IF(P2935=0,Q2935,P2935),Q2935)</f>
        <v>2021-06-27</v>
      </c>
      <c r="S2935" s="2" t="s">
        <v>18936</v>
      </c>
      <c r="T2935" s="8">
        <f>[1]!b_anal_ptmyear($A2935,日期设置!$B$2)</f>
        <v>0.26575342465753427</v>
      </c>
      <c r="U2935" s="8">
        <f>[1]!b_anal_termifexercise($A2935,日期设置!B$2)</f>
        <v>0.26849315068493151</v>
      </c>
      <c r="V2935" s="10">
        <f>[1]!b_dq_dirtyprice(A2935,日期设置!$B$2)</f>
        <v>103.7401</v>
      </c>
      <c r="W2935" s="11">
        <f>IF(U2935=0,ROUNDUP((Q2935-日期设置!$B$2)/365,0),ROUNDUP((R2935-日期设置!$B$2)/365,0))</f>
        <v>1</v>
      </c>
      <c r="X2935" s="18">
        <f>_xlfn.IFNA(VLOOKUP(A2935,过往入选债券!A:D,4,0),2)</f>
        <v>2</v>
      </c>
      <c r="Y2935">
        <f>_xlfn.IFNA(VLOOKUP(C2935,[2]Sheet1!$A:$A,1,0),3)</f>
        <v>3</v>
      </c>
    </row>
    <row r="2936" spans="1:25" hidden="1" x14ac:dyDescent="0.2">
      <c r="A2936" s="21" t="s">
        <v>11871</v>
      </c>
      <c r="B2936" s="21" t="s">
        <v>11872</v>
      </c>
      <c r="C2936" s="37" t="s">
        <v>1159</v>
      </c>
      <c r="D2936" s="26" t="str">
        <f>[1]!b_calc_yield(A2936,日期设置!$B$2,F2936,1,R2936,1,O2936,L2936,S2936,)</f>
        <v>Fetching...</v>
      </c>
      <c r="E2936" s="26">
        <f t="shared" si="90"/>
        <v>40.488299430774966</v>
      </c>
      <c r="F2936" s="18">
        <f>[1]!b_dq_cleanprice($A2936,日期设置!B$2)</f>
        <v>61.8459</v>
      </c>
      <c r="G2936" s="18" t="str">
        <f t="shared" si="91"/>
        <v>3.10 + 0</v>
      </c>
      <c r="H2936" s="27">
        <f>[1]!b_dq_pctchange($A2936,日期设置!$B$2,1)/100</f>
        <v>0</v>
      </c>
      <c r="I2936" s="26">
        <f>[1]!b_pq_pctchange(A2936,日期设置!$B$4,日期设置!$B$2,1)</f>
        <v>0</v>
      </c>
      <c r="J2936" s="26">
        <f>[1]!b_pq_pctchange(A2936,日期设置!$C$4,日期设置!$B$2,1)</f>
        <v>0</v>
      </c>
      <c r="K2936" s="52">
        <f>[1]!b_dq_amount($A2936,日期设置!B$2,2,10000)</f>
        <v>0</v>
      </c>
      <c r="L2936" s="26">
        <f>[1]!b_info_latestpar(A2936,日期设置!$B$2)</f>
        <v>60</v>
      </c>
      <c r="M2936" s="6">
        <f>[1]!b_info_outstandingbalance($A2936,日期设置!B$2)</f>
        <v>10.8</v>
      </c>
      <c r="N2936" s="7" t="str">
        <f>[1]!b_info_latestissurercreditrating2(A2936,日期设置!$B$2,"102","1")</f>
        <v>AA+</v>
      </c>
      <c r="O2936" s="8">
        <v>8.2799999999999994</v>
      </c>
      <c r="P2936" s="9">
        <f>[1]!b_info_repurchasedate(A2936)</f>
        <v>0</v>
      </c>
      <c r="Q2936" s="8" t="s">
        <v>16968</v>
      </c>
      <c r="R2936" s="2" t="str">
        <f>IF((--IF(P2936=0,Q2936,P2936))&gt;(--日期设置!$B$2),IF(P2936=0,Q2936,P2936),Q2936)</f>
        <v>2024-04-30</v>
      </c>
      <c r="S2936" s="2" t="s">
        <v>18206</v>
      </c>
      <c r="T2936" s="8">
        <f>[1]!b_anal_ptmyear($A2936,日期设置!$B$2)</f>
        <v>3.106849315068493</v>
      </c>
      <c r="U2936" s="8">
        <f>[1]!b_anal_termifexercise($A2936,日期设置!B$2)</f>
        <v>0</v>
      </c>
      <c r="V2936" s="10">
        <f>[1]!b_dq_dirtyprice(A2936,日期设置!$B$2)</f>
        <v>66.283100000000005</v>
      </c>
      <c r="W2936" s="11">
        <f>IF(U2936=0,ROUNDUP((Q2936-日期设置!$B$2)/365,0),ROUNDUP((R2936-日期设置!$B$2)/365,0))</f>
        <v>4</v>
      </c>
      <c r="X2936" s="18">
        <f>_xlfn.IFNA(VLOOKUP(A2936,过往入选债券!A:D,4,0),2)</f>
        <v>2</v>
      </c>
      <c r="Y2936">
        <f>_xlfn.IFNA(VLOOKUP(C2936,[2]Sheet1!$A:$A,1,0),3)</f>
        <v>3</v>
      </c>
    </row>
    <row r="2937" spans="1:25" hidden="1" x14ac:dyDescent="0.2">
      <c r="A2937" s="21" t="s">
        <v>14089</v>
      </c>
      <c r="B2937" s="21" t="s">
        <v>14090</v>
      </c>
      <c r="C2937" s="37" t="s">
        <v>548</v>
      </c>
      <c r="D2937" s="26" t="str">
        <f>[1]!b_calc_yield(A2937,日期设置!$B$2,F2937,1,R2937,1,O2937,L2937,S2937,)</f>
        <v>Fetching...</v>
      </c>
      <c r="E2937" s="26">
        <f t="shared" si="90"/>
        <v>24.641828655866462</v>
      </c>
      <c r="F2937" s="18">
        <f>[1]!b_dq_cleanprice($A2937,日期设置!B$2)</f>
        <v>80.7273</v>
      </c>
      <c r="G2937" s="18" t="str">
        <f t="shared" si="91"/>
        <v>3.44 + 0</v>
      </c>
      <c r="H2937" s="27">
        <f>[1]!b_dq_pctchange($A2937,日期设置!$B$2,1)/100</f>
        <v>0</v>
      </c>
      <c r="I2937" s="26">
        <f>[1]!b_pq_pctchange(A2937,日期设置!$B$4,日期设置!$B$2,1)</f>
        <v>0</v>
      </c>
      <c r="J2937" s="26">
        <f>[1]!b_pq_pctchange(A2937,日期设置!$C$4,日期设置!$B$2,1)</f>
        <v>0</v>
      </c>
      <c r="K2937" s="52">
        <f>[1]!b_dq_amount($A2937,日期设置!B$2,2,10000)</f>
        <v>0</v>
      </c>
      <c r="L2937" s="26">
        <f>[1]!b_info_latestpar(A2937,日期设置!$B$2)</f>
        <v>80</v>
      </c>
      <c r="M2937" s="6">
        <f>[1]!b_info_outstandingbalance($A2937,日期设置!B$2)</f>
        <v>8</v>
      </c>
      <c r="N2937" s="7" t="str">
        <f>[1]!b_info_latestissurercreditrating2(A2937,日期设置!$B$2,"102","1")</f>
        <v>AA</v>
      </c>
      <c r="O2937" s="8">
        <v>5.98</v>
      </c>
      <c r="P2937" s="9">
        <f>[1]!b_info_repurchasedate(A2937)</f>
        <v>0</v>
      </c>
      <c r="Q2937" s="8" t="s">
        <v>17511</v>
      </c>
      <c r="R2937" s="2" t="str">
        <f>IF((--IF(P2937=0,Q2937,P2937))&gt;(--日期设置!$B$2),IF(P2937=0,Q2937,P2937),Q2937)</f>
        <v>2024-09-01</v>
      </c>
      <c r="S2937" s="2" t="s">
        <v>18154</v>
      </c>
      <c r="T2937" s="8">
        <f>[1]!b_anal_ptmyear($A2937,日期设置!$B$2)</f>
        <v>3.4465753424657533</v>
      </c>
      <c r="U2937" s="8">
        <f>[1]!b_anal_termifexercise($A2937,日期设置!B$2)</f>
        <v>0</v>
      </c>
      <c r="V2937" s="10">
        <f>[1]!b_dq_dirtyprice(A2937,日期设置!$B$2)</f>
        <v>83.374899999999997</v>
      </c>
      <c r="W2937" s="11">
        <f>IF(U2937=0,ROUNDUP((Q2937-日期设置!$B$2)/365,0),ROUNDUP((R2937-日期设置!$B$2)/365,0))</f>
        <v>4</v>
      </c>
      <c r="X2937" s="18">
        <f>_xlfn.IFNA(VLOOKUP(A2937,过往入选债券!A:D,4,0),2)</f>
        <v>2</v>
      </c>
      <c r="Y2937">
        <f>_xlfn.IFNA(VLOOKUP(C2937,[2]Sheet1!$A:$A,1,0),3)</f>
        <v>3</v>
      </c>
    </row>
    <row r="2938" spans="1:25" hidden="1" x14ac:dyDescent="0.2">
      <c r="A2938" s="21" t="s">
        <v>7692</v>
      </c>
      <c r="B2938" s="21" t="s">
        <v>7693</v>
      </c>
      <c r="C2938" s="37" t="s">
        <v>7694</v>
      </c>
      <c r="D2938" s="26" t="str">
        <f>[1]!b_calc_yield(A2938,日期设置!$B$2,F2938,1,R2938,1,O2938,L2938,S2938,)</f>
        <v>Fetching...</v>
      </c>
      <c r="E2938" s="26">
        <f t="shared" si="90"/>
        <v>3.9503049853599315</v>
      </c>
      <c r="F2938" s="18">
        <f>[1]!b_dq_cleanprice($A2938,日期设置!B$2)</f>
        <v>101.4011</v>
      </c>
      <c r="G2938" s="18" t="str">
        <f t="shared" si="91"/>
        <v>2.73 + 0.73</v>
      </c>
      <c r="H2938" s="27">
        <f>[1]!b_dq_pctchange($A2938,日期设置!$B$2,1)/100</f>
        <v>0</v>
      </c>
      <c r="I2938" s="26">
        <f>[1]!b_pq_pctchange(A2938,日期设置!$B$4,日期设置!$B$2,1)</f>
        <v>0.45680602338022774</v>
      </c>
      <c r="J2938" s="26">
        <f>[1]!b_pq_pctchange(A2938,日期设置!$C$4,日期设置!$B$2,1)</f>
        <v>0.14349795270987539</v>
      </c>
      <c r="K2938" s="52">
        <f>[1]!b_dq_amount($A2938,日期设置!B$2,2,10000)</f>
        <v>0</v>
      </c>
      <c r="L2938" s="26">
        <f>[1]!b_info_latestpar(A2938,日期设置!$B$2)</f>
        <v>100</v>
      </c>
      <c r="M2938" s="6">
        <f>[1]!b_info_outstandingbalance($A2938,日期设置!B$2)</f>
        <v>8</v>
      </c>
      <c r="N2938" s="7" t="str">
        <f>[1]!b_info_latestissurercreditrating2(A2938,日期设置!$B$2,"102","1")</f>
        <v>AA</v>
      </c>
      <c r="O2938" s="8">
        <v>7.5</v>
      </c>
      <c r="P2938" s="9" t="str">
        <f>[1]!b_info_repurchasedate(A2938)</f>
        <v>2021-12-14</v>
      </c>
      <c r="Q2938" s="8" t="s">
        <v>16344</v>
      </c>
      <c r="R2938" s="2" t="str">
        <f>IF((--IF(P2938=0,Q2938,P2938))&gt;(--日期设置!$B$2),IF(P2938=0,Q2938,P2938),Q2938)</f>
        <v>2021-12-14</v>
      </c>
      <c r="S2938" s="2" t="s">
        <v>17979</v>
      </c>
      <c r="T2938" s="8">
        <f>[1]!b_anal_ptmyear($A2938,日期设置!$B$2)</f>
        <v>2.7315068493150685</v>
      </c>
      <c r="U2938" s="8">
        <f>[1]!b_anal_termifexercise($A2938,日期设置!B$2)</f>
        <v>0.73150684931506849</v>
      </c>
      <c r="V2938" s="10">
        <f>[1]!b_dq_dirtyprice(A2938,日期设置!$B$2)</f>
        <v>103.4148</v>
      </c>
      <c r="W2938" s="11">
        <f>IF(U2938=0,ROUNDUP((Q2938-日期设置!$B$2)/365,0),ROUNDUP((R2938-日期设置!$B$2)/365,0))</f>
        <v>1</v>
      </c>
      <c r="X2938" s="18">
        <f>_xlfn.IFNA(VLOOKUP(A2938,过往入选债券!A:D,4,0),2)</f>
        <v>2</v>
      </c>
      <c r="Y2938">
        <f>_xlfn.IFNA(VLOOKUP(C2938,[2]Sheet1!$A:$A,1,0),3)</f>
        <v>3</v>
      </c>
    </row>
    <row r="2939" spans="1:25" hidden="1" x14ac:dyDescent="0.2">
      <c r="A2939" s="21" t="s">
        <v>9556</v>
      </c>
      <c r="B2939" s="21" t="s">
        <v>9557</v>
      </c>
      <c r="C2939" s="37" t="s">
        <v>6635</v>
      </c>
      <c r="D2939" s="26" t="str">
        <f>[1]!b_calc_yield(A2939,日期设置!$B$2,F2939,1,R2939,1,O2939,L2939,S2939,)</f>
        <v>Fetching...</v>
      </c>
      <c r="E2939" s="26">
        <f t="shared" si="90"/>
        <v>8.8551740224902531</v>
      </c>
      <c r="F2939" s="18">
        <f>[1]!b_dq_cleanprice($A2939,日期设置!B$2)</f>
        <v>100.9</v>
      </c>
      <c r="G2939" s="18" t="str">
        <f t="shared" si="91"/>
        <v>1.66 + 1.66</v>
      </c>
      <c r="H2939" s="27">
        <f>[1]!b_dq_pctchange($A2939,日期设置!$B$2,1)/100</f>
        <v>0</v>
      </c>
      <c r="I2939" s="26">
        <f>[1]!b_pq_pctchange(A2939,日期设置!$B$4,日期设置!$B$2,1)</f>
        <v>0</v>
      </c>
      <c r="J2939" s="26">
        <f>[1]!b_pq_pctchange(A2939,日期设置!$C$4,日期设置!$B$2,1)</f>
        <v>0</v>
      </c>
      <c r="K2939" s="52">
        <f>[1]!b_dq_amount($A2939,日期设置!B$2,2,10000)</f>
        <v>0</v>
      </c>
      <c r="L2939" s="26">
        <f>[1]!b_info_latestpar(A2939,日期设置!$B$2)</f>
        <v>100</v>
      </c>
      <c r="M2939" s="6">
        <f>[1]!b_info_outstandingbalance($A2939,日期设置!B$2)</f>
        <v>3</v>
      </c>
      <c r="N2939" s="7" t="str">
        <f>[1]!b_info_latestissurercreditrating2(A2939,日期设置!$B$2,"102","1")</f>
        <v>AA+</v>
      </c>
      <c r="O2939" s="8">
        <v>6</v>
      </c>
      <c r="P2939" s="9">
        <f>[1]!b_info_repurchasedate(A2939)</f>
        <v>0</v>
      </c>
      <c r="Q2939" s="8" t="s">
        <v>15990</v>
      </c>
      <c r="R2939" s="2" t="str">
        <f>IF((--IF(P2939=0,Q2939,P2939))&gt;(--日期设置!$B$2),IF(P2939=0,Q2939,P2939),Q2939)</f>
        <v>2022-11-21</v>
      </c>
      <c r="S2939" s="2" t="s">
        <v>18463</v>
      </c>
      <c r="T2939" s="8">
        <f>[1]!b_anal_ptmyear($A2939,日期设置!$B$2)</f>
        <v>1.6684931506849314</v>
      </c>
      <c r="U2939" s="8">
        <f>[1]!b_anal_termifexercise($A2939,日期设置!B$2)</f>
        <v>1.6684931506849314</v>
      </c>
      <c r="V2939" s="10">
        <f>[1]!b_dq_dirtyprice(A2939,日期设置!$B$2)</f>
        <v>102.889</v>
      </c>
      <c r="W2939" s="11">
        <f>IF(U2939=0,ROUNDUP((Q2939-日期设置!$B$2)/365,0),ROUNDUP((R2939-日期设置!$B$2)/365,0))</f>
        <v>2</v>
      </c>
      <c r="X2939" s="18">
        <f>_xlfn.IFNA(VLOOKUP(A2939,过往入选债券!A:D,4,0),2)</f>
        <v>2</v>
      </c>
      <c r="Y2939">
        <f>_xlfn.IFNA(VLOOKUP(C2939,[2]Sheet1!$A:$A,1,0),3)</f>
        <v>3</v>
      </c>
    </row>
    <row r="2940" spans="1:25" hidden="1" x14ac:dyDescent="0.2">
      <c r="A2940" s="21" t="s">
        <v>2172</v>
      </c>
      <c r="B2940" s="21" t="s">
        <v>2173</v>
      </c>
      <c r="C2940" s="37" t="s">
        <v>1846</v>
      </c>
      <c r="D2940" s="26" t="str">
        <f>[1]!b_calc_yield(A2940,日期设置!$B$2,F2940,1,R2940,1,O2940,L2940,S2940,)</f>
        <v>Fetching...</v>
      </c>
      <c r="E2940" s="26">
        <f t="shared" si="90"/>
        <v>3.2984255895134318</v>
      </c>
      <c r="F2940" s="18">
        <f>[1]!b_dq_cleanprice($A2940,日期设置!B$2)</f>
        <v>101.0338</v>
      </c>
      <c r="G2940" s="18" t="str">
        <f t="shared" si="91"/>
        <v>0.61 + 0</v>
      </c>
      <c r="H2940" s="27">
        <f>[1]!b_dq_pctchange($A2940,日期设置!$B$2,1)/100</f>
        <v>0</v>
      </c>
      <c r="I2940" s="26">
        <f>[1]!b_pq_pctchange(A2940,日期设置!$B$4,日期设置!$B$2,1)</f>
        <v>0</v>
      </c>
      <c r="J2940" s="26">
        <f>[1]!b_pq_pctchange(A2940,日期设置!$C$4,日期设置!$B$2,1)</f>
        <v>0</v>
      </c>
      <c r="K2940" s="52">
        <f>[1]!b_dq_amount($A2940,日期设置!B$2,2,10000)</f>
        <v>0</v>
      </c>
      <c r="L2940" s="26">
        <f>[1]!b_info_latestpar(A2940,日期设置!$B$2)</f>
        <v>100</v>
      </c>
      <c r="M2940" s="6">
        <f>[1]!b_info_outstandingbalance($A2940,日期设置!B$2)</f>
        <v>5</v>
      </c>
      <c r="N2940" s="7">
        <f>[1]!b_info_latestissurercreditrating2(A2940,日期设置!$B$2,"102","1")</f>
        <v>0</v>
      </c>
      <c r="O2940" s="8">
        <v>7.3</v>
      </c>
      <c r="P2940" s="9">
        <f>[1]!b_info_repurchasedate(A2940)</f>
        <v>0</v>
      </c>
      <c r="Q2940" s="8" t="s">
        <v>16152</v>
      </c>
      <c r="R2940" s="2" t="str">
        <f>IF((--IF(P2940=0,Q2940,P2940))&gt;(--日期设置!$B$2),IF(P2940=0,Q2940,P2940),Q2940)</f>
        <v>2021-10-31</v>
      </c>
      <c r="S2940" s="2" t="s">
        <v>17941</v>
      </c>
      <c r="T2940" s="8">
        <f>[1]!b_anal_ptmyear($A2940,日期设置!$B$2)</f>
        <v>0.61095890410958908</v>
      </c>
      <c r="U2940" s="8">
        <f>[1]!b_anal_termifexercise($A2940,日期设置!B$2)</f>
        <v>0</v>
      </c>
      <c r="V2940" s="10">
        <f>[1]!b_dq_dirtyprice(A2940,日期设置!$B$2)</f>
        <v>103.8738</v>
      </c>
      <c r="W2940" s="11">
        <f>IF(U2940=0,ROUNDUP((Q2940-日期设置!$B$2)/365,0),ROUNDUP((R2940-日期设置!$B$2)/365,0))</f>
        <v>1</v>
      </c>
      <c r="X2940" s="18">
        <f>_xlfn.IFNA(VLOOKUP(A2940,过往入选债券!A:D,4,0),2)</f>
        <v>2</v>
      </c>
      <c r="Y2940">
        <f>_xlfn.IFNA(VLOOKUP(C2940,[2]Sheet1!$A:$A,1,0),3)</f>
        <v>3</v>
      </c>
    </row>
    <row r="2941" spans="1:25" hidden="1" x14ac:dyDescent="0.2">
      <c r="A2941" s="21" t="s">
        <v>6926</v>
      </c>
      <c r="B2941" s="21" t="s">
        <v>6927</v>
      </c>
      <c r="C2941" s="37" t="s">
        <v>5718</v>
      </c>
      <c r="D2941" s="26" t="str">
        <f>[1]!b_calc_yield(A2941,日期设置!$B$2,F2941,1,R2941,1,O2941,L2941,S2941,)</f>
        <v>Fetching...</v>
      </c>
      <c r="E2941" s="26">
        <f t="shared" si="90"/>
        <v>11.220768231353716</v>
      </c>
      <c r="F2941" s="18">
        <f>[1]!b_dq_cleanprice($A2941,日期设置!B$2)</f>
        <v>104.244</v>
      </c>
      <c r="G2941" s="18" t="str">
        <f t="shared" si="91"/>
        <v>2.21 + 2.21</v>
      </c>
      <c r="H2941" s="27">
        <f>[1]!b_dq_pctchange($A2941,日期设置!$B$2,1)/100</f>
        <v>0</v>
      </c>
      <c r="I2941" s="26">
        <f>[1]!b_pq_pctchange(A2941,日期设置!$B$4,日期设置!$B$2,1)</f>
        <v>0</v>
      </c>
      <c r="J2941" s="26">
        <f>[1]!b_pq_pctchange(A2941,日期设置!$C$4,日期设置!$B$2,1)</f>
        <v>0</v>
      </c>
      <c r="K2941" s="52">
        <f>[1]!b_dq_amount($A2941,日期设置!B$2,2,10000)</f>
        <v>0</v>
      </c>
      <c r="L2941" s="26">
        <f>[1]!b_info_latestpar(A2941,日期设置!$B$2)</f>
        <v>100</v>
      </c>
      <c r="M2941" s="6">
        <f>[1]!b_info_outstandingbalance($A2941,日期设置!B$2)</f>
        <v>3</v>
      </c>
      <c r="N2941" s="7" t="str">
        <f>[1]!b_info_latestissurercreditrating2(A2941,日期设置!$B$2,"102","1")</f>
        <v>AA</v>
      </c>
      <c r="O2941" s="8">
        <v>7.5</v>
      </c>
      <c r="P2941" s="9">
        <f>[1]!b_info_repurchasedate(A2941)</f>
        <v>0</v>
      </c>
      <c r="Q2941" s="8" t="s">
        <v>17055</v>
      </c>
      <c r="R2941" s="2" t="str">
        <f>IF((--IF(P2941=0,Q2941,P2941))&gt;(--日期设置!$B$2),IF(P2941=0,Q2941,P2941),Q2941)</f>
        <v>2023-06-08</v>
      </c>
      <c r="S2941" s="2" t="s">
        <v>18981</v>
      </c>
      <c r="T2941" s="8">
        <f>[1]!b_anal_ptmyear($A2941,日期设置!$B$2)</f>
        <v>2.2136986301369861</v>
      </c>
      <c r="U2941" s="8">
        <f>[1]!b_anal_termifexercise($A2941,日期设置!B$2)</f>
        <v>2.2136986301369861</v>
      </c>
      <c r="V2941" s="10">
        <f>[1]!b_dq_dirtyprice(A2941,日期设置!$B$2)</f>
        <v>110.1413</v>
      </c>
      <c r="W2941" s="11">
        <f>IF(U2941=0,ROUNDUP((Q2941-日期设置!$B$2)/365,0),ROUNDUP((R2941-日期设置!$B$2)/365,0))</f>
        <v>3</v>
      </c>
      <c r="X2941" s="18">
        <f>_xlfn.IFNA(VLOOKUP(A2941,过往入选债券!A:D,4,0),2)</f>
        <v>2</v>
      </c>
      <c r="Y2941">
        <f>_xlfn.IFNA(VLOOKUP(C2941,[2]Sheet1!$A:$A,1,0),3)</f>
        <v>3</v>
      </c>
    </row>
    <row r="2942" spans="1:25" hidden="1" x14ac:dyDescent="0.2">
      <c r="A2942" s="21" t="s">
        <v>781</v>
      </c>
      <c r="B2942" s="21" t="s">
        <v>782</v>
      </c>
      <c r="C2942" s="37" t="s">
        <v>783</v>
      </c>
      <c r="D2942" s="26" t="str">
        <f>[1]!b_calc_yield(A2942,日期设置!$B$2,F2942,1,R2942,1,O2942,L2942,S2942,)</f>
        <v>Fetching...</v>
      </c>
      <c r="E2942" s="26">
        <f t="shared" si="90"/>
        <v>3.4302522619192422</v>
      </c>
      <c r="F2942" s="18">
        <f>[1]!b_dq_cleanprice($A2942,日期设置!B$2)</f>
        <v>99.503</v>
      </c>
      <c r="G2942" s="18" t="str">
        <f t="shared" si="91"/>
        <v>0.63 + 0</v>
      </c>
      <c r="H2942" s="27">
        <f>[1]!b_dq_pctchange($A2942,日期设置!$B$2,1)/100</f>
        <v>0</v>
      </c>
      <c r="I2942" s="26">
        <f>[1]!b_pq_pctchange(A2942,日期设置!$B$4,日期设置!$B$2,1)</f>
        <v>0</v>
      </c>
      <c r="J2942" s="26">
        <f>[1]!b_pq_pctchange(A2942,日期设置!$C$4,日期设置!$B$2,1)</f>
        <v>0.68483863590829164</v>
      </c>
      <c r="K2942" s="52">
        <f>[1]!b_dq_amount($A2942,日期设置!B$2,2,10000)</f>
        <v>0</v>
      </c>
      <c r="L2942" s="26">
        <f>[1]!b_info_latestpar(A2942,日期设置!$B$2)</f>
        <v>100</v>
      </c>
      <c r="M2942" s="6">
        <f>[1]!b_info_outstandingbalance($A2942,日期设置!B$2)</f>
        <v>8.1999999999999993</v>
      </c>
      <c r="N2942" s="7">
        <f>[1]!b_info_latestissurercreditrating2(A2942,日期设置!$B$2,"102","1")</f>
        <v>0</v>
      </c>
      <c r="O2942" s="8">
        <v>4.68</v>
      </c>
      <c r="P2942" s="9">
        <f>[1]!b_info_repurchasedate(A2942)</f>
        <v>0</v>
      </c>
      <c r="Q2942" s="8" t="s">
        <v>16599</v>
      </c>
      <c r="R2942" s="2" t="str">
        <f>IF((--IF(P2942=0,Q2942,P2942))&gt;(--日期设置!$B$2),IF(P2942=0,Q2942,P2942),Q2942)</f>
        <v>2021-11-09</v>
      </c>
      <c r="S2942" s="2" t="s">
        <v>18875</v>
      </c>
      <c r="T2942" s="8">
        <f>[1]!b_anal_ptmyear($A2942,日期设置!$B$2)</f>
        <v>0.63561643835616444</v>
      </c>
      <c r="U2942" s="8">
        <f>[1]!b_anal_termifexercise($A2942,日期设置!B$2)</f>
        <v>0</v>
      </c>
      <c r="V2942" s="10">
        <f>[1]!b_dq_dirtyprice(A2942,日期设置!$B$2)</f>
        <v>101.20829999999999</v>
      </c>
      <c r="W2942" s="11">
        <f>IF(U2942=0,ROUNDUP((Q2942-日期设置!$B$2)/365,0),ROUNDUP((R2942-日期设置!$B$2)/365,0))</f>
        <v>1</v>
      </c>
      <c r="X2942" s="18">
        <f>_xlfn.IFNA(VLOOKUP(A2942,过往入选债券!A:D,4,0),2)</f>
        <v>2</v>
      </c>
      <c r="Y2942">
        <f>_xlfn.IFNA(VLOOKUP(C2942,[2]Sheet1!$A:$A,1,0),3)</f>
        <v>3</v>
      </c>
    </row>
    <row r="2943" spans="1:25" x14ac:dyDescent="0.2">
      <c r="A2943" s="21" t="s">
        <v>7943</v>
      </c>
      <c r="B2943" s="21" t="s">
        <v>7944</v>
      </c>
      <c r="C2943" s="37" t="s">
        <v>121</v>
      </c>
      <c r="D2943" s="26" t="str">
        <f>[1]!b_calc_yield(A2943,日期设置!$B$2,F2943,1,R2943,1,O2943,L2943,S2943,)</f>
        <v>Fetching...</v>
      </c>
      <c r="E2943" s="26">
        <f t="shared" si="90"/>
        <v>5.9376253318309535</v>
      </c>
      <c r="F2943" s="18">
        <f>[1]!b_dq_cleanprice($A2943,日期设置!B$2)</f>
        <v>100.0613</v>
      </c>
      <c r="G2943" s="18" t="str">
        <f t="shared" si="91"/>
        <v>1.14 + 0</v>
      </c>
      <c r="H2943" s="27">
        <f>[1]!b_dq_pctchange($A2943,日期设置!$B$2,1)/100</f>
        <v>-5.0942791245433302E-4</v>
      </c>
      <c r="I2943" s="26">
        <f>[1]!b_pq_pctchange(A2943,日期设置!$B$4,日期设置!$B$2,1)</f>
        <v>-0.11370079620504975</v>
      </c>
      <c r="J2943" s="26">
        <f>[1]!b_pq_pctchange(A2943,日期设置!$C$4,日期设置!$B$2,1)</f>
        <v>-0.40787848445971442</v>
      </c>
      <c r="K2943" s="52">
        <f>[1]!b_dq_amount($A2943,日期设置!B$2,2,10000)</f>
        <v>2094.5007946000001</v>
      </c>
      <c r="L2943" s="26">
        <f>[1]!b_info_latestpar(A2943,日期设置!$B$2)</f>
        <v>100</v>
      </c>
      <c r="M2943" s="6">
        <f>[1]!b_info_outstandingbalance($A2943,日期设置!B$2)</f>
        <v>5</v>
      </c>
      <c r="N2943" s="7" t="str">
        <f>[1]!b_info_latestissurercreditrating2(A2943,日期设置!$B$2,"102","1")</f>
        <v>AA+</v>
      </c>
      <c r="O2943" s="8">
        <v>5.47</v>
      </c>
      <c r="P2943" s="9">
        <f>[1]!b_info_repurchasedate(A2943)</f>
        <v>0</v>
      </c>
      <c r="Q2943" s="8" t="s">
        <v>16445</v>
      </c>
      <c r="R2943" s="2" t="str">
        <f>IF((--IF(P2943=0,Q2943,P2943))&gt;(--日期设置!$B$2),IF(P2943=0,Q2943,P2943),Q2943)</f>
        <v>2022-05-15</v>
      </c>
      <c r="S2943" s="2" t="s">
        <v>18769</v>
      </c>
      <c r="T2943" s="8">
        <f>[1]!b_anal_ptmyear($A2943,日期设置!$B$2)</f>
        <v>1.1479452054794521</v>
      </c>
      <c r="U2943" s="8">
        <f>[1]!b_anal_termifexercise($A2943,日期设置!B$2)</f>
        <v>0</v>
      </c>
      <c r="V2943" s="10">
        <f>[1]!b_dq_dirtyprice(A2943,日期设置!$B$2)</f>
        <v>104.72199999999999</v>
      </c>
      <c r="W2943" s="11">
        <f>IF(U2943=0,ROUNDUP((Q2943-日期设置!$B$2)/365,0),ROUNDUP((R2943-日期设置!$B$2)/365,0))</f>
        <v>2</v>
      </c>
      <c r="X2943" s="18">
        <f>_xlfn.IFNA(VLOOKUP(A2943,过往入选债券!A:D,4,0),2)</f>
        <v>2</v>
      </c>
      <c r="Y2943">
        <f>_xlfn.IFNA(VLOOKUP(C2943,[2]Sheet1!$A:$A,1,0),3)</f>
        <v>3</v>
      </c>
    </row>
    <row r="2944" spans="1:25" hidden="1" x14ac:dyDescent="0.2">
      <c r="A2944" s="21" t="s">
        <v>1420</v>
      </c>
      <c r="B2944" s="21" t="s">
        <v>1421</v>
      </c>
      <c r="C2944" s="37" t="s">
        <v>855</v>
      </c>
      <c r="D2944" s="26" t="str">
        <f>[1]!b_calc_yield(A2944,日期设置!$B$2,F2944,1,R2944,1,O2944,L2944,S2944,)</f>
        <v>Fetching...</v>
      </c>
      <c r="E2944" s="26">
        <f t="shared" si="90"/>
        <v>5.4776481807029764</v>
      </c>
      <c r="F2944" s="18">
        <f>[1]!b_dq_cleanprice($A2944,日期设置!B$2)</f>
        <v>100.7948</v>
      </c>
      <c r="G2944" s="18" t="str">
        <f t="shared" si="91"/>
        <v>1.07 + 0</v>
      </c>
      <c r="H2944" s="27">
        <f>[1]!b_dq_pctchange($A2944,日期设置!$B$2,1)/100</f>
        <v>0</v>
      </c>
      <c r="I2944" s="26">
        <f>[1]!b_pq_pctchange(A2944,日期设置!$B$4,日期设置!$B$2,1)</f>
        <v>0</v>
      </c>
      <c r="J2944" s="26">
        <f>[1]!b_pq_pctchange(A2944,日期设置!$C$4,日期设置!$B$2,1)</f>
        <v>0</v>
      </c>
      <c r="K2944" s="52">
        <f>[1]!b_dq_amount($A2944,日期设置!B$2,2,10000)</f>
        <v>0</v>
      </c>
      <c r="L2944" s="26">
        <f>[1]!b_info_latestpar(A2944,日期设置!$B$2)</f>
        <v>100</v>
      </c>
      <c r="M2944" s="6">
        <f>[1]!b_info_outstandingbalance($A2944,日期设置!B$2)</f>
        <v>5</v>
      </c>
      <c r="N2944" s="7">
        <f>[1]!b_info_latestissurercreditrating2(A2944,日期设置!$B$2,"102","1")</f>
        <v>0</v>
      </c>
      <c r="O2944" s="8">
        <v>6.19</v>
      </c>
      <c r="P2944" s="9">
        <f>[1]!b_info_repurchasedate(A2944)</f>
        <v>0</v>
      </c>
      <c r="Q2944" s="8" t="s">
        <v>16935</v>
      </c>
      <c r="R2944" s="2" t="str">
        <f>IF((--IF(P2944=0,Q2944,P2944))&gt;(--日期设置!$B$2),IF(P2944=0,Q2944,P2944),Q2944)</f>
        <v>2022-04-17</v>
      </c>
      <c r="S2944" s="2" t="s">
        <v>18600</v>
      </c>
      <c r="T2944" s="8">
        <f>[1]!b_anal_ptmyear($A2944,日期设置!$B$2)</f>
        <v>1.0712328767123287</v>
      </c>
      <c r="U2944" s="8">
        <f>[1]!b_anal_termifexercise($A2944,日期设置!B$2)</f>
        <v>0</v>
      </c>
      <c r="V2944" s="10">
        <f>[1]!b_dq_dirtyprice(A2944,日期设置!$B$2)</f>
        <v>106.54389999999999</v>
      </c>
      <c r="W2944" s="11">
        <f>IF(U2944=0,ROUNDUP((Q2944-日期设置!$B$2)/365,0),ROUNDUP((R2944-日期设置!$B$2)/365,0))</f>
        <v>2</v>
      </c>
      <c r="X2944" s="18">
        <f>_xlfn.IFNA(VLOOKUP(A2944,过往入选债券!A:D,4,0),2)</f>
        <v>2</v>
      </c>
      <c r="Y2944">
        <f>_xlfn.IFNA(VLOOKUP(C2944,[2]Sheet1!$A:$A,1,0),3)</f>
        <v>3</v>
      </c>
    </row>
    <row r="2945" spans="1:25" hidden="1" x14ac:dyDescent="0.2">
      <c r="A2945" s="21" t="s">
        <v>6355</v>
      </c>
      <c r="B2945" s="21" t="s">
        <v>6356</v>
      </c>
      <c r="C2945" s="37" t="s">
        <v>864</v>
      </c>
      <c r="D2945" s="26" t="str">
        <f>[1]!b_calc_yield(A2945,日期设置!$B$2,F2945,1,R2945,1,O2945,L2945,S2945,)</f>
        <v>Fetching...</v>
      </c>
      <c r="E2945" s="26">
        <f t="shared" si="90"/>
        <v>10.657196749911968</v>
      </c>
      <c r="F2945" s="18">
        <f>[1]!b_dq_cleanprice($A2945,日期设置!B$2)</f>
        <v>101.5782</v>
      </c>
      <c r="G2945" s="18" t="str">
        <f t="shared" si="91"/>
        <v>3.97 + 1.97</v>
      </c>
      <c r="H2945" s="27">
        <f>[1]!b_dq_pctchange($A2945,日期设置!$B$2,1)/100</f>
        <v>0</v>
      </c>
      <c r="I2945" s="26">
        <f>[1]!b_pq_pctchange(A2945,日期设置!$B$4,日期设置!$B$2,1)</f>
        <v>1.1634299372572441</v>
      </c>
      <c r="J2945" s="26">
        <f>[1]!b_pq_pctchange(A2945,日期设置!$C$4,日期设置!$B$2,1)</f>
        <v>0.9723658051689873</v>
      </c>
      <c r="K2945" s="52">
        <f>[1]!b_dq_amount($A2945,日期设置!B$2,2,10000)</f>
        <v>0</v>
      </c>
      <c r="L2945" s="26">
        <f>[1]!b_info_latestpar(A2945,日期设置!$B$2)</f>
        <v>100</v>
      </c>
      <c r="M2945" s="6">
        <f>[1]!b_info_outstandingbalance($A2945,日期设置!B$2)</f>
        <v>10</v>
      </c>
      <c r="N2945" s="7" t="str">
        <f>[1]!b_info_latestissurercreditrating2(A2945,日期设置!$B$2,"102","1")</f>
        <v>AA</v>
      </c>
      <c r="O2945" s="8">
        <v>6.26</v>
      </c>
      <c r="P2945" s="9" t="str">
        <f>[1]!b_info_repurchasedate(A2945)</f>
        <v>2023-03-14</v>
      </c>
      <c r="Q2945" s="8" t="s">
        <v>17049</v>
      </c>
      <c r="R2945" s="2" t="str">
        <f>IF((--IF(P2945=0,Q2945,P2945))&gt;(--日期设置!$B$2),IF(P2945=0,Q2945,P2945),Q2945)</f>
        <v>2023-03-14</v>
      </c>
      <c r="S2945" s="2" t="s">
        <v>18663</v>
      </c>
      <c r="T2945" s="8">
        <f>[1]!b_anal_ptmyear($A2945,日期设置!$B$2)</f>
        <v>3.978082191780822</v>
      </c>
      <c r="U2945" s="8">
        <f>[1]!b_anal_termifexercise($A2945,日期设置!B$2)</f>
        <v>1.978082191780822</v>
      </c>
      <c r="V2945" s="10">
        <f>[1]!b_dq_dirtyprice(A2945,日期设置!$B$2)</f>
        <v>101.68340000000001</v>
      </c>
      <c r="W2945" s="11">
        <f>IF(U2945=0,ROUNDUP((Q2945-日期设置!$B$2)/365,0),ROUNDUP((R2945-日期设置!$B$2)/365,0))</f>
        <v>2</v>
      </c>
      <c r="X2945" s="18">
        <f>_xlfn.IFNA(VLOOKUP(A2945,过往入选债券!A:D,4,0),2)</f>
        <v>2</v>
      </c>
      <c r="Y2945" s="45">
        <f>_xlfn.IFNA(VLOOKUP(C2945,[2]Sheet1!$A:$A,1,0),3)</f>
        <v>3</v>
      </c>
    </row>
    <row r="2946" spans="1:25" hidden="1" x14ac:dyDescent="0.2">
      <c r="A2946" s="21" t="s">
        <v>8958</v>
      </c>
      <c r="B2946" s="21" t="s">
        <v>8959</v>
      </c>
      <c r="C2946" s="37" t="s">
        <v>5338</v>
      </c>
      <c r="D2946" s="26" t="str">
        <f>[1]!b_calc_yield(A2946,日期设置!$B$2,F2946,1,R2946,1,O2946,L2946,S2946,)</f>
        <v>Fetching...</v>
      </c>
      <c r="E2946" s="26">
        <f t="shared" ref="E2946:E3009" si="92">((O2946*W2946+L2946)/V2946-1)*100</f>
        <v>7.2444122675950018</v>
      </c>
      <c r="F2946" s="18">
        <f>[1]!b_dq_cleanprice($A2946,日期设置!B$2)</f>
        <v>100.3582</v>
      </c>
      <c r="G2946" s="18" t="str">
        <f t="shared" ref="G2946:G3009" si="93">LEFT(T2946,4)&amp;" + "&amp;LEFT(U2946,4)</f>
        <v>1.38 + 1.38</v>
      </c>
      <c r="H2946" s="27">
        <f>[1]!b_dq_pctchange($A2946,日期设置!$B$2,1)/100</f>
        <v>0</v>
      </c>
      <c r="I2946" s="26">
        <f>[1]!b_pq_pctchange(A2946,日期设置!$B$4,日期设置!$B$2,1)</f>
        <v>-0.39264027758754677</v>
      </c>
      <c r="J2946" s="26">
        <f>[1]!b_pq_pctchange(A2946,日期设置!$C$4,日期设置!$B$2,1)</f>
        <v>-0.39264027758754677</v>
      </c>
      <c r="K2946" s="52">
        <f>[1]!b_dq_amount($A2946,日期设置!B$2,2,10000)</f>
        <v>0</v>
      </c>
      <c r="L2946" s="26">
        <f>[1]!b_info_latestpar(A2946,日期设置!$B$2)</f>
        <v>100</v>
      </c>
      <c r="M2946" s="6">
        <f>[1]!b_info_outstandingbalance($A2946,日期设置!B$2)</f>
        <v>5</v>
      </c>
      <c r="N2946" s="7" t="str">
        <f>[1]!b_info_latestissurercreditrating2(A2946,日期设置!$B$2,"102","1")</f>
        <v>AA+</v>
      </c>
      <c r="O2946" s="8">
        <v>5.6976000000000004</v>
      </c>
      <c r="P2946" s="9">
        <f>[1]!b_info_repurchasedate(A2946)</f>
        <v>0</v>
      </c>
      <c r="Q2946" s="8" t="s">
        <v>16685</v>
      </c>
      <c r="R2946" s="2" t="str">
        <f>IF((--IF(P2946=0,Q2946,P2946))&gt;(--日期设置!$B$2),IF(P2946=0,Q2946,P2946),Q2946)</f>
        <v>2022-08-09</v>
      </c>
      <c r="S2946" s="2" t="s">
        <v>18417</v>
      </c>
      <c r="T2946" s="8">
        <f>[1]!b_anal_ptmyear($A2946,日期设置!$B$2)</f>
        <v>1.3835616438356164</v>
      </c>
      <c r="U2946" s="8">
        <f>[1]!b_anal_termifexercise($A2946,日期设置!B$2)</f>
        <v>1.3835616438356164</v>
      </c>
      <c r="V2946" s="10">
        <f>[1]!b_dq_dirtyprice(A2946,日期设置!$B$2)</f>
        <v>103.8704</v>
      </c>
      <c r="W2946" s="11">
        <f>IF(U2946=0,ROUNDUP((Q2946-日期设置!$B$2)/365,0),ROUNDUP((R2946-日期设置!$B$2)/365,0))</f>
        <v>2</v>
      </c>
      <c r="X2946" s="18">
        <f>_xlfn.IFNA(VLOOKUP(A2946,过往入选债券!A:D,4,0),2)</f>
        <v>2</v>
      </c>
      <c r="Y2946">
        <f>_xlfn.IFNA(VLOOKUP(C2946,[2]Sheet1!$A:$A,1,0),3)</f>
        <v>3</v>
      </c>
    </row>
    <row r="2947" spans="1:25" hidden="1" x14ac:dyDescent="0.2">
      <c r="A2947" s="28" t="s">
        <v>22562</v>
      </c>
      <c r="B2947" s="28" t="s">
        <v>22563</v>
      </c>
      <c r="C2947" s="39" t="s">
        <v>21711</v>
      </c>
      <c r="D2947" s="26">
        <f>[1]!b_calc_yield(A2947,日期设置!$B$2,F2947,1,R2947,1,O2947,L2947,S2947,)</f>
        <v>5.3942906356689537</v>
      </c>
      <c r="E2947" s="26">
        <f t="shared" si="92"/>
        <v>15.375182818033872</v>
      </c>
      <c r="F2947" s="18">
        <f>[1]!b_dq_cleanprice($A2947,日期设置!B$2)</f>
        <v>99.99</v>
      </c>
      <c r="G2947" s="18" t="str">
        <f t="shared" si="93"/>
        <v>4.86 + 2.86</v>
      </c>
      <c r="H2947" s="27">
        <f>[1]!b_dq_pctchange($A2947,日期设置!$B$2,1)/100</f>
        <v>0</v>
      </c>
      <c r="I2947" s="26">
        <f>[1]!b_pq_pctchange(A2947,日期设置!$B$4,日期设置!$B$2,1)</f>
        <v>0</v>
      </c>
      <c r="J2947" s="26">
        <f>[1]!b_pq_pctchange(A2947,日期设置!$C$4,日期设置!$B$2,1)</f>
        <v>-1.0000000000005116E-2</v>
      </c>
      <c r="K2947" s="52">
        <f>[1]!b_dq_amount($A2947,日期设置!B$2,2,10000)</f>
        <v>0</v>
      </c>
      <c r="L2947" s="26">
        <f>[1]!b_info_latestpar(A2947,日期设置!$B$2)</f>
        <v>100</v>
      </c>
      <c r="M2947" s="6">
        <f>[1]!b_info_outstandingbalance($A2947,日期设置!B$2)</f>
        <v>5</v>
      </c>
      <c r="N2947" s="7" t="str">
        <f>[1]!b_info_latestissurercreditrating2(A2947,日期设置!$B$2,"102","1")</f>
        <v>AA</v>
      </c>
      <c r="O2947" s="43">
        <v>5.4</v>
      </c>
      <c r="P2947" s="9" t="str">
        <f>[1]!b_info_repurchasedate(A2947)</f>
        <v>2024-02-01</v>
      </c>
      <c r="Q2947" s="31" t="s">
        <v>17247</v>
      </c>
      <c r="R2947" s="2" t="str">
        <f>IF((--IF(P2947=0,Q2947,P2947))&gt;(--日期设置!$B$2),IF(P2947=0,Q2947,P2947),Q2947)</f>
        <v>2024-02-01</v>
      </c>
      <c r="S2947" s="2" t="s">
        <v>23223</v>
      </c>
      <c r="T2947" s="8">
        <f>[1]!b_anal_ptmyear($A2947,日期设置!$B$2)</f>
        <v>4.8657534246575338</v>
      </c>
      <c r="U2947" s="8">
        <f>[1]!b_anal_termifexercise($A2947,日期设置!B$2)</f>
        <v>2.8657534246575342</v>
      </c>
      <c r="V2947" s="10">
        <f>[1]!b_dq_dirtyprice(A2947,日期设置!$B$2)</f>
        <v>100.7149</v>
      </c>
      <c r="W2947" s="11">
        <f>IF(U2947=0,ROUNDUP((Q2947-日期设置!$B$2)/365,0),ROUNDUP((R2947-日期设置!$B$2)/365,0))</f>
        <v>3</v>
      </c>
      <c r="X2947" s="18">
        <f>_xlfn.IFNA(VLOOKUP(A2947,过往入选债券!A:D,4,0),2)</f>
        <v>2</v>
      </c>
      <c r="Y2947">
        <f>_xlfn.IFNA(VLOOKUP(C2947,[2]Sheet1!$A:$A,1,0),3)</f>
        <v>3</v>
      </c>
    </row>
    <row r="2948" spans="1:25" hidden="1" x14ac:dyDescent="0.2">
      <c r="A2948" s="28" t="s">
        <v>20322</v>
      </c>
      <c r="B2948" s="28" t="s">
        <v>20323</v>
      </c>
      <c r="C2948" s="39" t="s">
        <v>1982</v>
      </c>
      <c r="D2948" s="26" t="str">
        <f>[1]!b_calc_yield(A2948,日期设置!$B$2,F2948,1,R2948,1,O2948,L2948,S2948,)</f>
        <v>Fetching...</v>
      </c>
      <c r="E2948" s="26">
        <f t="shared" si="92"/>
        <v>12.987553971067634</v>
      </c>
      <c r="F2948" s="18">
        <f>[1]!b_dq_cleanprice($A2948,日期设置!B$2)</f>
        <v>98.080699999999993</v>
      </c>
      <c r="G2948" s="18" t="str">
        <f t="shared" si="93"/>
        <v>2.44 + 0</v>
      </c>
      <c r="H2948" s="27">
        <f>[1]!b_dq_pctchange($A2948,日期设置!$B$2,1)/100</f>
        <v>0</v>
      </c>
      <c r="I2948" s="26">
        <f>[1]!b_pq_pctchange(A2948,日期设置!$B$4,日期设置!$B$2,1)</f>
        <v>0</v>
      </c>
      <c r="J2948" s="26">
        <f>[1]!b_pq_pctchange(A2948,日期设置!$C$4,日期设置!$B$2,1)</f>
        <v>0</v>
      </c>
      <c r="K2948" s="52">
        <f>[1]!b_dq_amount($A2948,日期设置!B$2,2,10000)</f>
        <v>0</v>
      </c>
      <c r="L2948" s="26">
        <f>[1]!b_info_latestpar(A2948,日期设置!$B$2)</f>
        <v>100</v>
      </c>
      <c r="M2948" s="6">
        <f>[1]!b_info_outstandingbalance($A2948,日期设置!B$2)</f>
        <v>5</v>
      </c>
      <c r="N2948" s="7" t="str">
        <f>[1]!b_info_latestissurercreditrating2(A2948,日期设置!$B$2,"102","1")</f>
        <v>AAA</v>
      </c>
      <c r="O2948" s="8">
        <v>4.55</v>
      </c>
      <c r="P2948" s="9">
        <f>[1]!b_info_repurchasedate(A2948)</f>
        <v>0</v>
      </c>
      <c r="Q2948" s="8" t="s">
        <v>16668</v>
      </c>
      <c r="R2948" s="2" t="str">
        <f>IF((--IF(P2948=0,Q2948,P2948))&gt;(--日期设置!$B$2),IF(P2948=0,Q2948,P2948),Q2948)</f>
        <v>2023-09-02</v>
      </c>
      <c r="S2948" s="31" t="s">
        <v>20816</v>
      </c>
      <c r="T2948" s="8">
        <f>[1]!b_anal_ptmyear($A2948,日期设置!$B$2)</f>
        <v>2.4493150684931506</v>
      </c>
      <c r="U2948" s="8">
        <f>[1]!b_anal_termifexercise($A2948,日期设置!B$2)</f>
        <v>0</v>
      </c>
      <c r="V2948" s="10">
        <f>[1]!b_dq_dirtyprice(A2948,日期设置!$B$2)</f>
        <v>100.58629999999999</v>
      </c>
      <c r="W2948" s="11">
        <f>IF(U2948=0,ROUNDUP((Q2948-日期设置!$B$2)/365,0),ROUNDUP((R2948-日期设置!$B$2)/365,0))</f>
        <v>3</v>
      </c>
      <c r="X2948" s="18">
        <f>_xlfn.IFNA(VLOOKUP(A2948,过往入选债券!A:D,4,0),2)</f>
        <v>2</v>
      </c>
      <c r="Y2948">
        <f>_xlfn.IFNA(VLOOKUP(C2948,[2]Sheet1!$A:$A,1,0),3)</f>
        <v>3</v>
      </c>
    </row>
    <row r="2949" spans="1:25" hidden="1" x14ac:dyDescent="0.2">
      <c r="A2949" s="21" t="s">
        <v>4701</v>
      </c>
      <c r="B2949" s="21" t="s">
        <v>4702</v>
      </c>
      <c r="C2949" s="37" t="s">
        <v>116</v>
      </c>
      <c r="D2949" s="26" t="str">
        <f>[1]!b_calc_yield(A2949,日期设置!$B$2,F2949,1,R2949,1,O2949,L2949,S2949,)</f>
        <v>Fetching...</v>
      </c>
      <c r="E2949" s="26">
        <f t="shared" si="92"/>
        <v>6.7360959557502653</v>
      </c>
      <c r="F2949" s="18">
        <f>[1]!b_dq_cleanprice($A2949,日期设置!B$2)</f>
        <v>100.70699999999999</v>
      </c>
      <c r="G2949" s="18" t="str">
        <f t="shared" si="93"/>
        <v>4.29 + 1.29</v>
      </c>
      <c r="H2949" s="27">
        <f>[1]!b_dq_pctchange($A2949,日期设置!$B$2,1)/100</f>
        <v>0</v>
      </c>
      <c r="I2949" s="26">
        <f>[1]!b_pq_pctchange(A2949,日期设置!$B$4,日期设置!$B$2,1)</f>
        <v>0.10884962349958702</v>
      </c>
      <c r="J2949" s="26">
        <f>[1]!b_pq_pctchange(A2949,日期设置!$C$4,日期设置!$B$2,1)</f>
        <v>5.0767019121572637E-2</v>
      </c>
      <c r="K2949" s="52">
        <f>[1]!b_dq_amount($A2949,日期设置!B$2,2,10000)</f>
        <v>0</v>
      </c>
      <c r="L2949" s="26">
        <f>[1]!b_info_latestpar(A2949,日期设置!$B$2)</f>
        <v>100</v>
      </c>
      <c r="M2949" s="6">
        <f>[1]!b_info_outstandingbalance($A2949,日期设置!B$2)</f>
        <v>5</v>
      </c>
      <c r="N2949" s="7">
        <f>[1]!b_info_latestissurercreditrating2(A2949,日期设置!$B$2,"102","1")</f>
        <v>0</v>
      </c>
      <c r="O2949" s="8">
        <v>6</v>
      </c>
      <c r="P2949" s="9" t="str">
        <f>[1]!b_info_repurchasedate(A2949)</f>
        <v>2022-07-08</v>
      </c>
      <c r="Q2949" s="8" t="s">
        <v>16409</v>
      </c>
      <c r="R2949" s="2" t="str">
        <f>IF((--IF(P2949=0,Q2949,P2949))&gt;(--日期设置!$B$2),IF(P2949=0,Q2949,P2949),Q2949)</f>
        <v>2022-07-08</v>
      </c>
      <c r="S2949" s="2" t="s">
        <v>18182</v>
      </c>
      <c r="T2949" s="8">
        <f>[1]!b_anal_ptmyear($A2949,日期设置!$B$2)</f>
        <v>4.2958904109589042</v>
      </c>
      <c r="U2949" s="8">
        <f>[1]!b_anal_termifexercise($A2949,日期设置!B$2)</f>
        <v>1.295890410958904</v>
      </c>
      <c r="V2949" s="10">
        <f>[1]!b_dq_dirtyprice(A2949,日期设置!$B$2)</f>
        <v>104.93170000000001</v>
      </c>
      <c r="W2949" s="11">
        <f>IF(U2949=0,ROUNDUP((Q2949-日期设置!$B$2)/365,0),ROUNDUP((R2949-日期设置!$B$2)/365,0))</f>
        <v>2</v>
      </c>
      <c r="X2949" s="18">
        <f>_xlfn.IFNA(VLOOKUP(A2949,过往入选债券!A:D,4,0),2)</f>
        <v>2</v>
      </c>
      <c r="Y2949">
        <f>_xlfn.IFNA(VLOOKUP(C2949,[2]Sheet1!$A:$A,1,0),3)</f>
        <v>3</v>
      </c>
    </row>
    <row r="2950" spans="1:25" hidden="1" x14ac:dyDescent="0.2">
      <c r="A2950" s="28" t="s">
        <v>20688</v>
      </c>
      <c r="B2950" s="28" t="s">
        <v>20689</v>
      </c>
      <c r="C2950" s="39" t="s">
        <v>14033</v>
      </c>
      <c r="D2950" s="26" t="str">
        <f>[1]!b_calc_yield(A2950,日期设置!$B$2,F2950,1,R2950,1,O2950,L2950,S2950,)</f>
        <v>Fetching...</v>
      </c>
      <c r="E2950" s="26">
        <f t="shared" si="92"/>
        <v>34.225572991243205</v>
      </c>
      <c r="F2950" s="18">
        <f>[1]!b_dq_cleanprice($A2950,日期设置!B$2)</f>
        <v>100</v>
      </c>
      <c r="G2950" s="18" t="str">
        <f t="shared" si="93"/>
        <v>6.50 + 0</v>
      </c>
      <c r="H2950" s="27">
        <f>[1]!b_dq_pctchange($A2950,日期设置!$B$2,1)/100</f>
        <v>0</v>
      </c>
      <c r="I2950" s="26">
        <f>[1]!b_pq_pctchange(A2950,日期设置!$B$4,日期设置!$B$2,1)</f>
        <v>0</v>
      </c>
      <c r="J2950" s="26">
        <f>[1]!b_pq_pctchange(A2950,日期设置!$C$4,日期设置!$B$2,1)</f>
        <v>0</v>
      </c>
      <c r="K2950" s="52">
        <f>[1]!b_dq_amount($A2950,日期设置!B$2,2,10000)</f>
        <v>0</v>
      </c>
      <c r="L2950" s="26">
        <f>[1]!b_info_latestpar(A2950,日期设置!$B$2)</f>
        <v>100</v>
      </c>
      <c r="M2950" s="6">
        <f>[1]!b_info_outstandingbalance($A2950,日期设置!B$2)</f>
        <v>10</v>
      </c>
      <c r="N2950" s="7" t="str">
        <f>[1]!b_info_latestissurercreditrating2(A2950,日期设置!$B$2,"102","1")</f>
        <v>AA</v>
      </c>
      <c r="O2950" s="8">
        <v>5.4</v>
      </c>
      <c r="P2950" s="9">
        <f>[1]!b_info_repurchasedate(A2950)</f>
        <v>0</v>
      </c>
      <c r="Q2950" s="8" t="s">
        <v>20849</v>
      </c>
      <c r="R2950" s="2" t="str">
        <f>IF((--IF(P2950=0,Q2950,P2950))&gt;(--日期设置!$B$2),IF(P2950=0,Q2950,P2950),Q2950)</f>
        <v>2027-09-23</v>
      </c>
      <c r="S2950" s="31" t="s">
        <v>17549</v>
      </c>
      <c r="T2950" s="8">
        <f>[1]!b_anal_ptmyear($A2950,日期设置!$B$2)</f>
        <v>6.506849315068493</v>
      </c>
      <c r="U2950" s="8">
        <f>[1]!b_anal_termifexercise($A2950,日期设置!B$2)</f>
        <v>0</v>
      </c>
      <c r="V2950" s="10">
        <f>[1]!b_dq_dirtyprice(A2950,日期设置!$B$2)</f>
        <v>102.663</v>
      </c>
      <c r="W2950" s="11">
        <f>IF(U2950=0,ROUNDUP((Q2950-日期设置!$B$2)/365,0),ROUNDUP((R2950-日期设置!$B$2)/365,0))</f>
        <v>7</v>
      </c>
      <c r="X2950" s="18">
        <f>_xlfn.IFNA(VLOOKUP(A2950,过往入选债券!A:D,4,0),2)</f>
        <v>2</v>
      </c>
      <c r="Y2950">
        <f>_xlfn.IFNA(VLOOKUP(C2950,[2]Sheet1!$A:$A,1,0),3)</f>
        <v>3</v>
      </c>
    </row>
    <row r="2951" spans="1:25" hidden="1" x14ac:dyDescent="0.2">
      <c r="A2951" s="21" t="s">
        <v>5107</v>
      </c>
      <c r="B2951" s="21" t="s">
        <v>5108</v>
      </c>
      <c r="C2951" s="37" t="s">
        <v>143</v>
      </c>
      <c r="D2951" s="26" t="str">
        <f>[1]!b_calc_yield(A2951,日期设置!$B$2,F2951,1,R2951,1,O2951,L2951,S2951,)</f>
        <v>Fetching...</v>
      </c>
      <c r="E2951" s="26">
        <f t="shared" si="92"/>
        <v>1.7731766658641401</v>
      </c>
      <c r="F2951" s="18">
        <f>[1]!b_dq_cleanprice($A2951,日期设置!B$2)</f>
        <v>99.5</v>
      </c>
      <c r="G2951" s="18" t="str">
        <f t="shared" si="93"/>
        <v>0.32 + 0.32</v>
      </c>
      <c r="H2951" s="27">
        <f>[1]!b_dq_pctchange($A2951,日期设置!$B$2,1)/100</f>
        <v>0</v>
      </c>
      <c r="I2951" s="26">
        <f>[1]!b_pq_pctchange(A2951,日期设置!$B$4,日期设置!$B$2,1)</f>
        <v>0</v>
      </c>
      <c r="J2951" s="26">
        <f>[1]!b_pq_pctchange(A2951,日期设置!$C$4,日期设置!$B$2,1)</f>
        <v>0</v>
      </c>
      <c r="K2951" s="52">
        <f>[1]!b_dq_amount($A2951,日期设置!B$2,2,10000)</f>
        <v>0</v>
      </c>
      <c r="L2951" s="26">
        <f>[1]!b_info_latestpar(A2951,日期设置!$B$2)</f>
        <v>100</v>
      </c>
      <c r="M2951" s="6">
        <f>[1]!b_info_outstandingbalance($A2951,日期设置!B$2)</f>
        <v>20</v>
      </c>
      <c r="N2951" s="7" t="str">
        <f>[1]!b_info_latestissurercreditrating2(A2951,日期设置!$B$2,"102","1")</f>
        <v>AAA</v>
      </c>
      <c r="O2951" s="8">
        <v>3.99</v>
      </c>
      <c r="P2951" s="9">
        <f>[1]!b_info_repurchasedate(A2951)</f>
        <v>0</v>
      </c>
      <c r="Q2951" s="8" t="s">
        <v>16220</v>
      </c>
      <c r="R2951" s="2" t="str">
        <f>IF((--IF(P2951=0,Q2951,P2951))&gt;(--日期设置!$B$2),IF(P2951=0,Q2951,P2951),Q2951)</f>
        <v>2021-07-20</v>
      </c>
      <c r="S2951" s="2" t="s">
        <v>18719</v>
      </c>
      <c r="T2951" s="8">
        <f>[1]!b_anal_ptmyear($A2951,日期设置!$B$2)</f>
        <v>0.32876712328767121</v>
      </c>
      <c r="U2951" s="8">
        <f>[1]!b_anal_termifexercise($A2951,日期设置!B$2)</f>
        <v>0.32876712328767121</v>
      </c>
      <c r="V2951" s="10">
        <f>[1]!b_dq_dirtyprice(A2951,日期设置!$B$2)</f>
        <v>102.1782</v>
      </c>
      <c r="W2951" s="11">
        <f>IF(U2951=0,ROUNDUP((Q2951-日期设置!$B$2)/365,0),ROUNDUP((R2951-日期设置!$B$2)/365,0))</f>
        <v>1</v>
      </c>
      <c r="X2951" s="18">
        <f>_xlfn.IFNA(VLOOKUP(A2951,过往入选债券!A:D,4,0),2)</f>
        <v>2</v>
      </c>
      <c r="Y2951">
        <f>_xlfn.IFNA(VLOOKUP(C2951,[2]Sheet1!$A:$A,1,0),3)</f>
        <v>3</v>
      </c>
    </row>
    <row r="2952" spans="1:25" hidden="1" x14ac:dyDescent="0.2">
      <c r="A2952" s="21" t="s">
        <v>4229</v>
      </c>
      <c r="B2952" s="21" t="s">
        <v>4230</v>
      </c>
      <c r="C2952" s="37" t="s">
        <v>1169</v>
      </c>
      <c r="D2952" s="26" t="str">
        <f>[1]!b_calc_yield(A2952,日期设置!$B$2,F2952,1,R2952,1,O2952,L2952,S2952,)</f>
        <v>Fetching...</v>
      </c>
      <c r="E2952" s="26">
        <f t="shared" si="92"/>
        <v>10.890471220318521</v>
      </c>
      <c r="F2952" s="18">
        <f>[1]!b_dq_cleanprice($A2952,日期设置!B$2)</f>
        <v>97.508099999999999</v>
      </c>
      <c r="G2952" s="18" t="str">
        <f t="shared" si="93"/>
        <v>2.08 + 0</v>
      </c>
      <c r="H2952" s="27">
        <f>[1]!b_dq_pctchange($A2952,日期设置!$B$2,1)/100</f>
        <v>0</v>
      </c>
      <c r="I2952" s="26">
        <f>[1]!b_pq_pctchange(A2952,日期设置!$B$4,日期设置!$B$2,1)</f>
        <v>0.3291551855060636</v>
      </c>
      <c r="J2952" s="26">
        <f>[1]!b_pq_pctchange(A2952,日期设置!$C$4,日期设置!$B$2,1)</f>
        <v>0.3291551855060636</v>
      </c>
      <c r="K2952" s="52">
        <f>[1]!b_dq_amount($A2952,日期设置!B$2,2,10000)</f>
        <v>0</v>
      </c>
      <c r="L2952" s="26">
        <f>[1]!b_info_latestpar(A2952,日期设置!$B$2)</f>
        <v>100</v>
      </c>
      <c r="M2952" s="6">
        <f>[1]!b_info_outstandingbalance($A2952,日期设置!B$2)</f>
        <v>1.2</v>
      </c>
      <c r="N2952" s="7">
        <f>[1]!b_info_latestissurercreditrating2(A2952,日期设置!$B$2,"102","1")</f>
        <v>0</v>
      </c>
      <c r="O2952" s="8">
        <v>4.0999999999999996</v>
      </c>
      <c r="P2952" s="9">
        <f>[1]!b_info_repurchasedate(A2952)</f>
        <v>0</v>
      </c>
      <c r="Q2952" s="8" t="s">
        <v>17185</v>
      </c>
      <c r="R2952" s="2" t="str">
        <f>IF((--IF(P2952=0,Q2952,P2952))&gt;(--日期设置!$B$2),IF(P2952=0,Q2952,P2952),Q2952)</f>
        <v>2023-04-21</v>
      </c>
      <c r="S2952" s="2" t="s">
        <v>18770</v>
      </c>
      <c r="T2952" s="8">
        <f>[1]!b_anal_ptmyear($A2952,日期设置!$B$2)</f>
        <v>2.0821917808219177</v>
      </c>
      <c r="U2952" s="8">
        <f>[1]!b_anal_termifexercise($A2952,日期设置!B$2)</f>
        <v>0</v>
      </c>
      <c r="V2952" s="10">
        <f>[1]!b_dq_dirtyprice(A2952,日期设置!$B$2)</f>
        <v>101.2711</v>
      </c>
      <c r="W2952" s="11">
        <f>IF(U2952=0,ROUNDUP((Q2952-日期设置!$B$2)/365,0),ROUNDUP((R2952-日期设置!$B$2)/365,0))</f>
        <v>3</v>
      </c>
      <c r="X2952" s="18">
        <f>_xlfn.IFNA(VLOOKUP(A2952,过往入选债券!A:D,4,0),2)</f>
        <v>2</v>
      </c>
      <c r="Y2952">
        <f>_xlfn.IFNA(VLOOKUP(C2952,[2]Sheet1!$A:$A,1,0),3)</f>
        <v>3</v>
      </c>
    </row>
    <row r="2953" spans="1:25" hidden="1" x14ac:dyDescent="0.2">
      <c r="A2953" s="28" t="s">
        <v>20462</v>
      </c>
      <c r="B2953" s="28" t="s">
        <v>20463</v>
      </c>
      <c r="C2953" s="39" t="s">
        <v>1381</v>
      </c>
      <c r="D2953" s="26" t="str">
        <f>[1]!b_calc_yield(A2953,日期设置!$B$2,F2953,1,R2953,1,O2953,L2953,S2953,)</f>
        <v>Fetching...</v>
      </c>
      <c r="E2953" s="26">
        <f t="shared" si="92"/>
        <v>12.98024170053047</v>
      </c>
      <c r="F2953" s="18">
        <f>[1]!b_dq_cleanprice($A2953,日期设置!B$2)</f>
        <v>102.4332</v>
      </c>
      <c r="G2953" s="18" t="str">
        <f t="shared" si="93"/>
        <v>4.49 + 2.49</v>
      </c>
      <c r="H2953" s="27">
        <f>[1]!b_dq_pctchange($A2953,日期设置!$B$2,1)/100</f>
        <v>0</v>
      </c>
      <c r="I2953" s="26">
        <f>[1]!b_pq_pctchange(A2953,日期设置!$B$4,日期设置!$B$2,1)</f>
        <v>-2.1277634083255021E-2</v>
      </c>
      <c r="J2953" s="26">
        <f>[1]!b_pq_pctchange(A2953,日期设置!$C$4,日期设置!$B$2,1)</f>
        <v>8.00585794483984E-3</v>
      </c>
      <c r="K2953" s="52">
        <f>[1]!b_dq_amount($A2953,日期设置!B$2,2,10000)</f>
        <v>0</v>
      </c>
      <c r="L2953" s="26">
        <f>[1]!b_info_latestpar(A2953,日期设置!$B$2)</f>
        <v>100</v>
      </c>
      <c r="M2953" s="6">
        <f>[1]!b_info_outstandingbalance($A2953,日期设置!B$2)</f>
        <v>8</v>
      </c>
      <c r="N2953" s="7" t="str">
        <f>[1]!b_info_latestissurercreditrating2(A2953,日期设置!$B$2,"102","1")</f>
        <v>AA</v>
      </c>
      <c r="O2953" s="8">
        <v>6.48</v>
      </c>
      <c r="P2953" s="9" t="str">
        <f>[1]!b_info_repurchasedate(A2953)</f>
        <v>2023-09-18</v>
      </c>
      <c r="Q2953" s="8" t="s">
        <v>20837</v>
      </c>
      <c r="R2953" s="2" t="str">
        <f>IF((--IF(P2953=0,Q2953,P2953))&gt;(--日期设置!$B$2),IF(P2953=0,Q2953,P2953),Q2953)</f>
        <v>2023-09-18</v>
      </c>
      <c r="S2953" s="31" t="s">
        <v>16447</v>
      </c>
      <c r="T2953" s="8">
        <f>[1]!b_anal_ptmyear($A2953,日期设置!$B$2)</f>
        <v>4.493150684931507</v>
      </c>
      <c r="U2953" s="8">
        <f>[1]!b_anal_termifexercise($A2953,日期设置!B$2)</f>
        <v>2.493150684931507</v>
      </c>
      <c r="V2953" s="10">
        <f>[1]!b_dq_dirtyprice(A2953,日期设置!$B$2)</f>
        <v>105.7176</v>
      </c>
      <c r="W2953" s="11">
        <f>IF(U2953=0,ROUNDUP((Q2953-日期设置!$B$2)/365,0),ROUNDUP((R2953-日期设置!$B$2)/365,0))</f>
        <v>3</v>
      </c>
      <c r="X2953" s="18">
        <f>_xlfn.IFNA(VLOOKUP(A2953,过往入选债券!A:D,4,0),2)</f>
        <v>2</v>
      </c>
      <c r="Y2953">
        <f>_xlfn.IFNA(VLOOKUP(C2953,[2]Sheet1!$A:$A,1,0),3)</f>
        <v>3</v>
      </c>
    </row>
    <row r="2954" spans="1:25" hidden="1" x14ac:dyDescent="0.2">
      <c r="A2954" s="21" t="s">
        <v>10628</v>
      </c>
      <c r="B2954" s="21" t="s">
        <v>10629</v>
      </c>
      <c r="C2954" s="37" t="s">
        <v>540</v>
      </c>
      <c r="D2954" s="26" t="str">
        <f>[1]!b_calc_yield(A2954,日期设置!$B$2,F2954,1,R2954,1,O2954,L2954,S2954,)</f>
        <v>Fetching...</v>
      </c>
      <c r="E2954" s="26">
        <f t="shared" si="92"/>
        <v>10.901399025616531</v>
      </c>
      <c r="F2954" s="18">
        <f>[1]!b_dq_cleanprice($A2954,日期设置!B$2)</f>
        <v>97.13</v>
      </c>
      <c r="G2954" s="18" t="str">
        <f t="shared" si="93"/>
        <v>2.07 + 2.07</v>
      </c>
      <c r="H2954" s="27">
        <f>[1]!b_dq_pctchange($A2954,日期设置!$B$2,1)/100</f>
        <v>0</v>
      </c>
      <c r="I2954" s="26">
        <f>[1]!b_pq_pctchange(A2954,日期设置!$B$4,日期设置!$B$2,1)</f>
        <v>0</v>
      </c>
      <c r="J2954" s="26">
        <f>[1]!b_pq_pctchange(A2954,日期设置!$C$4,日期设置!$B$2,1)</f>
        <v>0</v>
      </c>
      <c r="K2954" s="52">
        <f>[1]!b_dq_amount($A2954,日期设置!B$2,2,10000)</f>
        <v>0</v>
      </c>
      <c r="L2954" s="26">
        <f>[1]!b_info_latestpar(A2954,日期设置!$B$2)</f>
        <v>100</v>
      </c>
      <c r="M2954" s="6">
        <f>[1]!b_info_outstandingbalance($A2954,日期设置!B$2)</f>
        <v>4</v>
      </c>
      <c r="N2954" s="7" t="str">
        <f>[1]!b_info_latestissurercreditrating2(A2954,日期设置!$B$2,"102","1")</f>
        <v>AA+</v>
      </c>
      <c r="O2954" s="8">
        <v>3.9</v>
      </c>
      <c r="P2954" s="9">
        <f>[1]!b_info_repurchasedate(A2954)</f>
        <v>0</v>
      </c>
      <c r="Q2954" s="8" t="s">
        <v>16505</v>
      </c>
      <c r="R2954" s="2" t="str">
        <f>IF((--IF(P2954=0,Q2954,P2954))&gt;(--日期设置!$B$2),IF(P2954=0,Q2954,P2954),Q2954)</f>
        <v>2023-04-20</v>
      </c>
      <c r="S2954" s="2" t="s">
        <v>18259</v>
      </c>
      <c r="T2954" s="8">
        <f>[1]!b_anal_ptmyear($A2954,日期设置!$B$2)</f>
        <v>2.0794520547945208</v>
      </c>
      <c r="U2954" s="8">
        <f>[1]!b_anal_termifexercise($A2954,日期设置!B$2)</f>
        <v>2.0794520547945203</v>
      </c>
      <c r="V2954" s="10">
        <f>[1]!b_dq_dirtyprice(A2954,日期设置!$B$2)</f>
        <v>100.7201</v>
      </c>
      <c r="W2954" s="11">
        <f>IF(U2954=0,ROUNDUP((Q2954-日期设置!$B$2)/365,0),ROUNDUP((R2954-日期设置!$B$2)/365,0))</f>
        <v>3</v>
      </c>
      <c r="X2954" s="18">
        <f>_xlfn.IFNA(VLOOKUP(A2954,过往入选债券!A:D,4,0),2)</f>
        <v>2</v>
      </c>
      <c r="Y2954">
        <f>_xlfn.IFNA(VLOOKUP(C2954,[2]Sheet1!$A:$A,1,0),3)</f>
        <v>3</v>
      </c>
    </row>
    <row r="2955" spans="1:25" hidden="1" x14ac:dyDescent="0.2">
      <c r="A2955" s="21" t="s">
        <v>4988</v>
      </c>
      <c r="B2955" s="21" t="s">
        <v>4989</v>
      </c>
      <c r="C2955" s="37" t="s">
        <v>143</v>
      </c>
      <c r="D2955" s="26" t="str">
        <f>[1]!b_calc_yield(A2955,日期设置!$B$2,F2955,1,R2955,1,O2955,L2955,S2955,)</f>
        <v>Fetching...</v>
      </c>
      <c r="E2955" s="26">
        <f t="shared" si="92"/>
        <v>9.2379941881341345</v>
      </c>
      <c r="F2955" s="18">
        <f>[1]!b_dq_cleanprice($A2955,日期设置!B$2)</f>
        <v>97.748900000000006</v>
      </c>
      <c r="G2955" s="18" t="str">
        <f t="shared" si="93"/>
        <v>1.72 + 0</v>
      </c>
      <c r="H2955" s="27">
        <f>[1]!b_dq_pctchange($A2955,日期设置!$B$2,1)/100</f>
        <v>0</v>
      </c>
      <c r="I2955" s="26">
        <f>[1]!b_pq_pctchange(A2955,日期设置!$B$4,日期设置!$B$2,1)</f>
        <v>-0.25866713468240399</v>
      </c>
      <c r="J2955" s="26">
        <f>[1]!b_pq_pctchange(A2955,日期设置!$C$4,日期设置!$B$2,1)</f>
        <v>1.0466587551325073</v>
      </c>
      <c r="K2955" s="52">
        <f>[1]!b_dq_amount($A2955,日期设置!B$2,2,10000)</f>
        <v>0</v>
      </c>
      <c r="L2955" s="26">
        <f>[1]!b_info_latestpar(A2955,日期设置!$B$2)</f>
        <v>100</v>
      </c>
      <c r="M2955" s="6">
        <f>[1]!b_info_outstandingbalance($A2955,日期设置!B$2)</f>
        <v>30</v>
      </c>
      <c r="N2955" s="7" t="str">
        <f>[1]!b_info_latestissurercreditrating2(A2955,日期设置!$B$2,"102","1")</f>
        <v>AAA</v>
      </c>
      <c r="O2955" s="8">
        <v>4</v>
      </c>
      <c r="P2955" s="9">
        <f>[1]!b_info_repurchasedate(A2955)</f>
        <v>0</v>
      </c>
      <c r="Q2955" s="8" t="s">
        <v>16185</v>
      </c>
      <c r="R2955" s="2" t="str">
        <f>IF((--IF(P2955=0,Q2955,P2955))&gt;(--日期设置!$B$2),IF(P2955=0,Q2955,P2955),Q2955)</f>
        <v>2022-12-10</v>
      </c>
      <c r="S2955" s="2" t="s">
        <v>18185</v>
      </c>
      <c r="T2955" s="8">
        <f>[1]!b_anal_ptmyear($A2955,日期设置!$B$2)</f>
        <v>1.7205479452054795</v>
      </c>
      <c r="U2955" s="8">
        <f>[1]!b_anal_termifexercise($A2955,日期设置!B$2)</f>
        <v>0</v>
      </c>
      <c r="V2955" s="10">
        <f>[1]!b_dq_dirtyprice(A2955,日期设置!$B$2)</f>
        <v>98.866699999999994</v>
      </c>
      <c r="W2955" s="11">
        <f>IF(U2955=0,ROUNDUP((Q2955-日期设置!$B$2)/365,0),ROUNDUP((R2955-日期设置!$B$2)/365,0))</f>
        <v>2</v>
      </c>
      <c r="X2955" s="18">
        <f>_xlfn.IFNA(VLOOKUP(A2955,过往入选债券!A:D,4,0),2)</f>
        <v>2</v>
      </c>
      <c r="Y2955">
        <f>_xlfn.IFNA(VLOOKUP(C2955,[2]Sheet1!$A:$A,1,0),3)</f>
        <v>3</v>
      </c>
    </row>
    <row r="2956" spans="1:25" hidden="1" x14ac:dyDescent="0.2">
      <c r="A2956" s="21" t="s">
        <v>2978</v>
      </c>
      <c r="B2956" s="21" t="s">
        <v>2979</v>
      </c>
      <c r="C2956" s="37" t="s">
        <v>1099</v>
      </c>
      <c r="D2956" s="26" t="str">
        <f>[1]!b_calc_yield(A2956,日期设置!$B$2,F2956,1,R2956,1,O2956,L2956,S2956,)</f>
        <v>Fetching...</v>
      </c>
      <c r="E2956" s="26">
        <f t="shared" si="92"/>
        <v>5.6145374407347903</v>
      </c>
      <c r="F2956" s="18">
        <f>[1]!b_dq_cleanprice($A2956,日期设置!B$2)</f>
        <v>99.998000000000005</v>
      </c>
      <c r="G2956" s="18" t="str">
        <f t="shared" si="93"/>
        <v>1.09 + 0</v>
      </c>
      <c r="H2956" s="27">
        <f>[1]!b_dq_pctchange($A2956,日期设置!$B$2,1)/100</f>
        <v>0</v>
      </c>
      <c r="I2956" s="26">
        <f>[1]!b_pq_pctchange(A2956,日期设置!$B$4,日期设置!$B$2,1)</f>
        <v>0</v>
      </c>
      <c r="J2956" s="26">
        <f>[1]!b_pq_pctchange(A2956,日期设置!$C$4,日期设置!$B$2,1)</f>
        <v>0</v>
      </c>
      <c r="K2956" s="52">
        <f>[1]!b_dq_amount($A2956,日期设置!B$2,2,10000)</f>
        <v>0</v>
      </c>
      <c r="L2956" s="26">
        <f>[1]!b_info_latestpar(A2956,日期设置!$B$2)</f>
        <v>100</v>
      </c>
      <c r="M2956" s="6">
        <f>[1]!b_info_outstandingbalance($A2956,日期设置!B$2)</f>
        <v>4</v>
      </c>
      <c r="N2956" s="7">
        <f>[1]!b_info_latestissurercreditrating2(A2956,日期设置!$B$2,"102","1")</f>
        <v>0</v>
      </c>
      <c r="O2956" s="8">
        <v>5.4</v>
      </c>
      <c r="P2956" s="9">
        <f>[1]!b_info_repurchasedate(A2956)</f>
        <v>0</v>
      </c>
      <c r="Q2956" s="8" t="s">
        <v>16056</v>
      </c>
      <c r="R2956" s="2" t="str">
        <f>IF((--IF(P2956=0,Q2956,P2956))&gt;(--日期设置!$B$2),IF(P2956=0,Q2956,P2956),Q2956)</f>
        <v>2022-04-24</v>
      </c>
      <c r="S2956" s="2" t="s">
        <v>17781</v>
      </c>
      <c r="T2956" s="8">
        <f>[1]!b_anal_ptmyear($A2956,日期设置!$B$2)</f>
        <v>1.0904109589041096</v>
      </c>
      <c r="U2956" s="8">
        <f>[1]!b_anal_termifexercise($A2956,日期设置!B$2)</f>
        <v>0</v>
      </c>
      <c r="V2956" s="10">
        <f>[1]!b_dq_dirtyprice(A2956,日期设置!$B$2)</f>
        <v>104.9098</v>
      </c>
      <c r="W2956" s="11">
        <f>IF(U2956=0,ROUNDUP((Q2956-日期设置!$B$2)/365,0),ROUNDUP((R2956-日期设置!$B$2)/365,0))</f>
        <v>2</v>
      </c>
      <c r="X2956" s="18">
        <f>_xlfn.IFNA(VLOOKUP(A2956,过往入选债券!A:D,4,0),2)</f>
        <v>2</v>
      </c>
      <c r="Y2956">
        <f>_xlfn.IFNA(VLOOKUP(C2956,[2]Sheet1!$A:$A,1,0),3)</f>
        <v>3</v>
      </c>
    </row>
    <row r="2957" spans="1:25" hidden="1" x14ac:dyDescent="0.2">
      <c r="A2957" s="28" t="s">
        <v>21788</v>
      </c>
      <c r="B2957" s="28" t="s">
        <v>21962</v>
      </c>
      <c r="C2957" s="39" t="s">
        <v>391</v>
      </c>
      <c r="D2957" s="26" t="str">
        <f>[1]!b_calc_yield(A2957,日期设置!$B$2,F2957,1,R2957,1,O2957,L2957,S2957,)</f>
        <v>Fetching...</v>
      </c>
      <c r="E2957" s="26">
        <f t="shared" si="92"/>
        <v>14.807159540455196</v>
      </c>
      <c r="F2957" s="18">
        <f>[1]!b_dq_cleanprice($A2957,日期设置!B$2)</f>
        <v>100</v>
      </c>
      <c r="G2957" s="18" t="str">
        <f t="shared" si="93"/>
        <v>2.77 + 0</v>
      </c>
      <c r="H2957" s="27">
        <f>[1]!b_dq_pctchange($A2957,日期设置!$B$2,1)/100</f>
        <v>0</v>
      </c>
      <c r="I2957" s="26">
        <f>[1]!b_pq_pctchange(A2957,日期设置!$B$4,日期设置!$B$2,1)</f>
        <v>0</v>
      </c>
      <c r="J2957" s="26">
        <f>[1]!b_pq_pctchange(A2957,日期设置!$C$4,日期设置!$B$2,1)</f>
        <v>0</v>
      </c>
      <c r="K2957" s="52">
        <f>[1]!b_dq_amount($A2957,日期设置!B$2,2,10000)</f>
        <v>0</v>
      </c>
      <c r="L2957" s="26">
        <f>[1]!b_info_latestpar(A2957,日期设置!$B$2)</f>
        <v>100</v>
      </c>
      <c r="M2957" s="6">
        <f>[1]!b_info_outstandingbalance($A2957,日期设置!B$2)</f>
        <v>2</v>
      </c>
      <c r="N2957" s="7" t="str">
        <f>[1]!b_info_latestissurercreditrating2(A2957,日期设置!$B$2,"102","1")</f>
        <v>AA+</v>
      </c>
      <c r="O2957" s="43">
        <v>5.4</v>
      </c>
      <c r="P2957" s="9">
        <f>[1]!b_info_repurchasedate(A2957)</f>
        <v>0</v>
      </c>
      <c r="Q2957" s="31" t="s">
        <v>22176</v>
      </c>
      <c r="R2957" s="2" t="str">
        <f>IF((--IF(P2957=0,Q2957,P2957))&gt;(--日期设置!$B$2),IF(P2957=0,Q2957,P2957),Q2957)</f>
        <v>2023-12-30</v>
      </c>
      <c r="S2957" s="31" t="s">
        <v>16669</v>
      </c>
      <c r="T2957" s="8">
        <f>[1]!b_anal_ptmyear($A2957,日期设置!$B$2)</f>
        <v>2.7753424657534245</v>
      </c>
      <c r="U2957" s="8">
        <f>[1]!b_anal_termifexercise($A2957,日期设置!B$2)</f>
        <v>0</v>
      </c>
      <c r="V2957" s="10">
        <f>[1]!b_dq_dirtyprice(A2957,日期设置!$B$2)</f>
        <v>101.2132</v>
      </c>
      <c r="W2957" s="11">
        <f>IF(U2957=0,ROUNDUP((Q2957-日期设置!$B$2)/365,0),ROUNDUP((R2957-日期设置!$B$2)/365,0))</f>
        <v>3</v>
      </c>
      <c r="X2957" s="18">
        <f>_xlfn.IFNA(VLOOKUP(A2957,过往入选债券!A:D,4,0),2)</f>
        <v>2</v>
      </c>
      <c r="Y2957">
        <f>_xlfn.IFNA(VLOOKUP(C2957,[2]Sheet1!$A:$A,1,0),3)</f>
        <v>3</v>
      </c>
    </row>
    <row r="2958" spans="1:25" hidden="1" x14ac:dyDescent="0.2">
      <c r="A2958" s="21" t="s">
        <v>8076</v>
      </c>
      <c r="B2958" s="21" t="s">
        <v>8077</v>
      </c>
      <c r="C2958" s="37" t="s">
        <v>425</v>
      </c>
      <c r="D2958" s="26" t="str">
        <f>[1]!b_calc_yield(A2958,日期设置!$B$2,F2958,1,R2958,1,O2958,L2958,S2958,)</f>
        <v>Fetching...</v>
      </c>
      <c r="E2958" s="26">
        <f t="shared" si="92"/>
        <v>5.065039092253798</v>
      </c>
      <c r="F2958" s="18">
        <f>[1]!b_dq_cleanprice($A2958,日期设置!B$2)</f>
        <v>101.3306</v>
      </c>
      <c r="G2958" s="18" t="str">
        <f t="shared" si="93"/>
        <v>0.93 + 0.93</v>
      </c>
      <c r="H2958" s="27">
        <f>[1]!b_dq_pctchange($A2958,日期设置!$B$2,1)/100</f>
        <v>0</v>
      </c>
      <c r="I2958" s="26">
        <f>[1]!b_pq_pctchange(A2958,日期设置!$B$4,日期设置!$B$2,1)</f>
        <v>0</v>
      </c>
      <c r="J2958" s="26">
        <f>[1]!b_pq_pctchange(A2958,日期设置!$C$4,日期设置!$B$2,1)</f>
        <v>0</v>
      </c>
      <c r="K2958" s="52">
        <f>[1]!b_dq_amount($A2958,日期设置!B$2,2,10000)</f>
        <v>0</v>
      </c>
      <c r="L2958" s="26">
        <f>[1]!b_info_latestpar(A2958,日期设置!$B$2)</f>
        <v>100</v>
      </c>
      <c r="M2958" s="6">
        <f>[1]!b_info_outstandingbalance($A2958,日期设置!B$2)</f>
        <v>10</v>
      </c>
      <c r="N2958" s="7" t="str">
        <f>[1]!b_info_latestissurercreditrating2(A2958,日期设置!$B$2,"102","1")</f>
        <v>AAA</v>
      </c>
      <c r="O2958" s="8">
        <v>6.9</v>
      </c>
      <c r="P2958" s="9">
        <f>[1]!b_info_repurchasedate(A2958)</f>
        <v>0</v>
      </c>
      <c r="Q2958" s="8" t="s">
        <v>16043</v>
      </c>
      <c r="R2958" s="2" t="str">
        <f>IF((--IF(P2958=0,Q2958,P2958))&gt;(--日期设置!$B$2),IF(P2958=0,Q2958,P2958),Q2958)</f>
        <v>2022-02-28</v>
      </c>
      <c r="S2958" s="2" t="s">
        <v>18466</v>
      </c>
      <c r="T2958" s="8">
        <f>[1]!b_anal_ptmyear($A2958,日期设置!$B$2)</f>
        <v>0.9397260273972603</v>
      </c>
      <c r="U2958" s="8">
        <f>[1]!b_anal_termifexercise($A2958,日期设置!B$2)</f>
        <v>0.9397260273972603</v>
      </c>
      <c r="V2958" s="10">
        <f>[1]!b_dq_dirtyprice(A2958,日期设置!$B$2)</f>
        <v>101.7465</v>
      </c>
      <c r="W2958" s="11">
        <f>IF(U2958=0,ROUNDUP((Q2958-日期设置!$B$2)/365,0),ROUNDUP((R2958-日期设置!$B$2)/365,0))</f>
        <v>1</v>
      </c>
      <c r="X2958" s="18">
        <f>_xlfn.IFNA(VLOOKUP(A2958,过往入选债券!A:D,4,0),2)</f>
        <v>2</v>
      </c>
      <c r="Y2958">
        <f>_xlfn.IFNA(VLOOKUP(C2958,[2]Sheet1!$A:$A,1,0),3)</f>
        <v>3</v>
      </c>
    </row>
    <row r="2959" spans="1:25" hidden="1" x14ac:dyDescent="0.2">
      <c r="A2959" s="21" t="s">
        <v>13545</v>
      </c>
      <c r="B2959" s="21" t="s">
        <v>13546</v>
      </c>
      <c r="C2959" s="37" t="s">
        <v>497</v>
      </c>
      <c r="D2959" s="26" t="str">
        <f>[1]!b_calc_yield(A2959,日期设置!$B$2,F2959,1,R2959,1,O2959,L2959,S2959,)</f>
        <v>Fetching...</v>
      </c>
      <c r="E2959" s="26">
        <f t="shared" si="92"/>
        <v>38.021621146422355</v>
      </c>
      <c r="F2959" s="18">
        <f>[1]!b_dq_cleanprice($A2959,日期设置!B$2)</f>
        <v>76.128299999999996</v>
      </c>
      <c r="G2959" s="18" t="str">
        <f t="shared" si="93"/>
        <v>5.65 + 0</v>
      </c>
      <c r="H2959" s="27">
        <f>[1]!b_dq_pctchange($A2959,日期设置!$B$2,1)/100</f>
        <v>0</v>
      </c>
      <c r="I2959" s="26">
        <f>[1]!b_pq_pctchange(A2959,日期设置!$B$4,日期设置!$B$2,1)</f>
        <v>0</v>
      </c>
      <c r="J2959" s="26">
        <f>[1]!b_pq_pctchange(A2959,日期设置!$C$4,日期设置!$B$2,1)</f>
        <v>0</v>
      </c>
      <c r="K2959" s="52">
        <f>[1]!b_dq_amount($A2959,日期设置!B$2,2,10000)</f>
        <v>0</v>
      </c>
      <c r="L2959" s="26">
        <f>[1]!b_info_latestpar(A2959,日期设置!$B$2)</f>
        <v>80</v>
      </c>
      <c r="M2959" s="6">
        <f>[1]!b_info_outstandingbalance($A2959,日期设置!B$2)</f>
        <v>16</v>
      </c>
      <c r="N2959" s="7" t="str">
        <f>[1]!b_info_latestissurercreditrating2(A2959,日期设置!$B$2,"102","1")</f>
        <v>AA+</v>
      </c>
      <c r="O2959" s="8">
        <v>4.46</v>
      </c>
      <c r="P2959" s="9">
        <f>[1]!b_info_repurchasedate(A2959)</f>
        <v>0</v>
      </c>
      <c r="Q2959" s="8" t="s">
        <v>16781</v>
      </c>
      <c r="R2959" s="2" t="str">
        <f>IF((--IF(P2959=0,Q2959,P2959))&gt;(--日期设置!$B$2),IF(P2959=0,Q2959,P2959),Q2959)</f>
        <v>2026-11-17</v>
      </c>
      <c r="S2959" s="2" t="s">
        <v>18021</v>
      </c>
      <c r="T2959" s="8">
        <f>[1]!b_anal_ptmyear($A2959,日期设置!$B$2)</f>
        <v>5.6575342465753424</v>
      </c>
      <c r="U2959" s="8">
        <f>[1]!b_anal_termifexercise($A2959,日期设置!B$2)</f>
        <v>0</v>
      </c>
      <c r="V2959" s="10">
        <f>[1]!b_dq_dirtyprice(A2959,日期设置!$B$2)</f>
        <v>77.350200000000001</v>
      </c>
      <c r="W2959" s="11">
        <f>IF(U2959=0,ROUNDUP((Q2959-日期设置!$B$2)/365,0),ROUNDUP((R2959-日期设置!$B$2)/365,0))</f>
        <v>6</v>
      </c>
      <c r="X2959" s="18">
        <f>_xlfn.IFNA(VLOOKUP(A2959,过往入选债券!A:D,4,0),2)</f>
        <v>2</v>
      </c>
      <c r="Y2959">
        <f>_xlfn.IFNA(VLOOKUP(C2959,[2]Sheet1!$A:$A,1,0),3)</f>
        <v>3</v>
      </c>
    </row>
    <row r="2960" spans="1:25" hidden="1" x14ac:dyDescent="0.2">
      <c r="A2960" s="21" t="s">
        <v>6003</v>
      </c>
      <c r="B2960" s="21" t="s">
        <v>6004</v>
      </c>
      <c r="C2960" s="37" t="s">
        <v>6005</v>
      </c>
      <c r="D2960" s="26" t="str">
        <f>[1]!b_calc_yield(A2960,日期设置!$B$2,F2960,1,R2960,1,O2960,L2960,S2960,)</f>
        <v>Fetching...</v>
      </c>
      <c r="E2960" s="26">
        <f t="shared" si="92"/>
        <v>5.4693951086222103</v>
      </c>
      <c r="F2960" s="18">
        <f>[1]!b_dq_cleanprice($A2960,日期设置!B$2)</f>
        <v>100.8128</v>
      </c>
      <c r="G2960" s="18" t="str">
        <f t="shared" si="93"/>
        <v>1.07 + 0</v>
      </c>
      <c r="H2960" s="27">
        <f>[1]!b_dq_pctchange($A2960,日期设置!$B$2,1)/100</f>
        <v>0</v>
      </c>
      <c r="I2960" s="26">
        <f>[1]!b_pq_pctchange(A2960,日期设置!$B$4,日期设置!$B$2,1)</f>
        <v>0</v>
      </c>
      <c r="J2960" s="26">
        <f>[1]!b_pq_pctchange(A2960,日期设置!$C$4,日期设置!$B$2,1)</f>
        <v>-2.4086891704823827</v>
      </c>
      <c r="K2960" s="52">
        <f>[1]!b_dq_amount($A2960,日期设置!B$2,2,10000)</f>
        <v>0</v>
      </c>
      <c r="L2960" s="26">
        <f>[1]!b_info_latestpar(A2960,日期设置!$B$2)</f>
        <v>100</v>
      </c>
      <c r="M2960" s="6">
        <f>[1]!b_info_outstandingbalance($A2960,日期设置!B$2)</f>
        <v>3.5</v>
      </c>
      <c r="N2960" s="7" t="str">
        <f>[1]!b_info_latestissurercreditrating2(A2960,日期设置!$B$2,"102","1")</f>
        <v>AA</v>
      </c>
      <c r="O2960" s="8">
        <v>6.2</v>
      </c>
      <c r="P2960" s="9">
        <f>[1]!b_info_repurchasedate(A2960)</f>
        <v>0</v>
      </c>
      <c r="Q2960" s="8" t="s">
        <v>16935</v>
      </c>
      <c r="R2960" s="2" t="str">
        <f>IF((--IF(P2960=0,Q2960,P2960))&gt;(--日期设置!$B$2),IF(P2960=0,Q2960,P2960),Q2960)</f>
        <v>2022-04-17</v>
      </c>
      <c r="S2960" s="2" t="s">
        <v>18600</v>
      </c>
      <c r="T2960" s="8">
        <f>[1]!b_anal_ptmyear($A2960,日期设置!$B$2)</f>
        <v>1.0712328767123287</v>
      </c>
      <c r="U2960" s="8">
        <f>[1]!b_anal_termifexercise($A2960,日期设置!B$2)</f>
        <v>0</v>
      </c>
      <c r="V2960" s="10">
        <f>[1]!b_dq_dirtyprice(A2960,日期设置!$B$2)</f>
        <v>106.5712</v>
      </c>
      <c r="W2960" s="11">
        <f>IF(U2960=0,ROUNDUP((Q2960-日期设置!$B$2)/365,0),ROUNDUP((R2960-日期设置!$B$2)/365,0))</f>
        <v>2</v>
      </c>
      <c r="X2960" s="18">
        <f>_xlfn.IFNA(VLOOKUP(A2960,过往入选债券!A:D,4,0),2)</f>
        <v>2</v>
      </c>
      <c r="Y2960">
        <f>_xlfn.IFNA(VLOOKUP(C2960,[2]Sheet1!$A:$A,1,0),3)</f>
        <v>3</v>
      </c>
    </row>
    <row r="2961" spans="1:25" hidden="1" x14ac:dyDescent="0.2">
      <c r="A2961" s="21" t="s">
        <v>4544</v>
      </c>
      <c r="B2961" s="21" t="s">
        <v>4545</v>
      </c>
      <c r="C2961" s="37" t="s">
        <v>144</v>
      </c>
      <c r="D2961" s="26" t="str">
        <f>[1]!b_calc_yield(A2961,日期设置!$B$2,F2961,1,R2961,1,O2961,L2961,S2961,)</f>
        <v>Fetching...</v>
      </c>
      <c r="E2961" s="26">
        <f t="shared" si="92"/>
        <v>11.530443395900436</v>
      </c>
      <c r="F2961" s="18">
        <f>[1]!b_dq_cleanprice($A2961,日期设置!B$2)</f>
        <v>100</v>
      </c>
      <c r="G2961" s="18" t="str">
        <f t="shared" si="93"/>
        <v>2.22 + 0</v>
      </c>
      <c r="H2961" s="27">
        <f>[1]!b_dq_pctchange($A2961,日期设置!$B$2,1)/100</f>
        <v>0</v>
      </c>
      <c r="I2961" s="26">
        <f>[1]!b_pq_pctchange(A2961,日期设置!$B$4,日期设置!$B$2,1)</f>
        <v>0</v>
      </c>
      <c r="J2961" s="26">
        <f>[1]!b_pq_pctchange(A2961,日期设置!$C$4,日期设置!$B$2,1)</f>
        <v>0</v>
      </c>
      <c r="K2961" s="52">
        <f>[1]!b_dq_amount($A2961,日期设置!B$2,2,10000)</f>
        <v>0</v>
      </c>
      <c r="L2961" s="26">
        <f>[1]!b_info_latestpar(A2961,日期设置!$B$2)</f>
        <v>100</v>
      </c>
      <c r="M2961" s="6">
        <f>[1]!b_info_outstandingbalance($A2961,日期设置!B$2)</f>
        <v>4</v>
      </c>
      <c r="N2961" s="7">
        <f>[1]!b_info_latestissurercreditrating2(A2961,日期设置!$B$2,"102","1")</f>
        <v>0</v>
      </c>
      <c r="O2961" s="8">
        <v>5.4</v>
      </c>
      <c r="P2961" s="9">
        <f>[1]!b_info_repurchasedate(A2961)</f>
        <v>0</v>
      </c>
      <c r="Q2961" s="8" t="s">
        <v>16062</v>
      </c>
      <c r="R2961" s="2" t="str">
        <f>IF((--IF(P2961=0,Q2961,P2961))&gt;(--日期设置!$B$2),IF(P2961=0,Q2961,P2961),Q2961)</f>
        <v>2023-06-12</v>
      </c>
      <c r="S2961" s="2" t="s">
        <v>17848</v>
      </c>
      <c r="T2961" s="8">
        <f>[1]!b_anal_ptmyear($A2961,日期设置!$B$2)</f>
        <v>2.2246575342465755</v>
      </c>
      <c r="U2961" s="8">
        <f>[1]!b_anal_termifexercise($A2961,日期设置!B$2)</f>
        <v>0</v>
      </c>
      <c r="V2961" s="10">
        <f>[1]!b_dq_dirtyprice(A2961,日期设置!$B$2)</f>
        <v>104.18680000000001</v>
      </c>
      <c r="W2961" s="11">
        <f>IF(U2961=0,ROUNDUP((Q2961-日期设置!$B$2)/365,0),ROUNDUP((R2961-日期设置!$B$2)/365,0))</f>
        <v>3</v>
      </c>
      <c r="X2961" s="18">
        <f>_xlfn.IFNA(VLOOKUP(A2961,过往入选债券!A:D,4,0),2)</f>
        <v>2</v>
      </c>
      <c r="Y2961">
        <f>_xlfn.IFNA(VLOOKUP(C2961,[2]Sheet1!$A:$A,1,0),3)</f>
        <v>3</v>
      </c>
    </row>
    <row r="2962" spans="1:25" hidden="1" x14ac:dyDescent="0.2">
      <c r="A2962" s="21" t="s">
        <v>9329</v>
      </c>
      <c r="B2962" s="21" t="s">
        <v>9330</v>
      </c>
      <c r="C2962" s="37" t="s">
        <v>8</v>
      </c>
      <c r="D2962" s="26" t="str">
        <f>[1]!b_calc_yield(A2962,日期设置!$B$2,F2962,1,R2962,1,O2962,L2962,S2962,)</f>
        <v>Fetching...</v>
      </c>
      <c r="E2962" s="26">
        <f t="shared" si="92"/>
        <v>8.3132888695898188</v>
      </c>
      <c r="F2962" s="18">
        <f>[1]!b_dq_cleanprice($A2962,日期设置!B$2)</f>
        <v>100.1298</v>
      </c>
      <c r="G2962" s="18" t="str">
        <f t="shared" si="93"/>
        <v>1.57 + 1.57</v>
      </c>
      <c r="H2962" s="27">
        <f>[1]!b_dq_pctchange($A2962,日期设置!$B$2,1)/100</f>
        <v>0</v>
      </c>
      <c r="I2962" s="26">
        <f>[1]!b_pq_pctchange(A2962,日期设置!$B$4,日期设置!$B$2,1)</f>
        <v>0</v>
      </c>
      <c r="J2962" s="26">
        <f>[1]!b_pq_pctchange(A2962,日期设置!$C$4,日期设置!$B$2,1)</f>
        <v>0</v>
      </c>
      <c r="K2962" s="52">
        <f>[1]!b_dq_amount($A2962,日期设置!B$2,2,10000)</f>
        <v>0</v>
      </c>
      <c r="L2962" s="26">
        <f>[1]!b_info_latestpar(A2962,日期设置!$B$2)</f>
        <v>100</v>
      </c>
      <c r="M2962" s="6">
        <f>[1]!b_info_outstandingbalance($A2962,日期设置!B$2)</f>
        <v>12</v>
      </c>
      <c r="N2962" s="7" t="str">
        <f>[1]!b_info_latestissurercreditrating2(A2962,日期设置!$B$2,"102","1")</f>
        <v>AAA</v>
      </c>
      <c r="O2962" s="8">
        <v>5.5</v>
      </c>
      <c r="P2962" s="9">
        <f>[1]!b_info_repurchasedate(A2962)</f>
        <v>0</v>
      </c>
      <c r="Q2962" s="8" t="s">
        <v>16495</v>
      </c>
      <c r="R2962" s="2" t="str">
        <f>IF((--IF(P2962=0,Q2962,P2962))&gt;(--日期设置!$B$2),IF(P2962=0,Q2962,P2962),Q2962)</f>
        <v>2022-10-17</v>
      </c>
      <c r="S2962" s="2" t="s">
        <v>18249</v>
      </c>
      <c r="T2962" s="8">
        <f>[1]!b_anal_ptmyear($A2962,日期设置!$B$2)</f>
        <v>1.5726027397260274</v>
      </c>
      <c r="U2962" s="8">
        <f>[1]!b_anal_termifexercise($A2962,日期设置!B$2)</f>
        <v>1.5726027397260274</v>
      </c>
      <c r="V2962" s="10">
        <f>[1]!b_dq_dirtyprice(A2962,日期设置!$B$2)</f>
        <v>102.48050000000001</v>
      </c>
      <c r="W2962" s="11">
        <f>IF(U2962=0,ROUNDUP((Q2962-日期设置!$B$2)/365,0),ROUNDUP((R2962-日期设置!$B$2)/365,0))</f>
        <v>2</v>
      </c>
      <c r="X2962" s="18">
        <f>_xlfn.IFNA(VLOOKUP(A2962,过往入选债券!A:D,4,0),2)</f>
        <v>2</v>
      </c>
      <c r="Y2962">
        <f>_xlfn.IFNA(VLOOKUP(C2962,[2]Sheet1!$A:$A,1,0),3)</f>
        <v>3</v>
      </c>
    </row>
    <row r="2963" spans="1:25" hidden="1" x14ac:dyDescent="0.2">
      <c r="A2963" s="21" t="s">
        <v>2223</v>
      </c>
      <c r="B2963" s="21" t="s">
        <v>2224</v>
      </c>
      <c r="C2963" s="37" t="s">
        <v>1378</v>
      </c>
      <c r="D2963" s="26" t="str">
        <f>[1]!b_calc_yield(A2963,日期设置!$B$2,F2963,1,R2963,1,O2963,L2963,S2963,)</f>
        <v>Fetching...</v>
      </c>
      <c r="E2963" s="26">
        <f t="shared" si="92"/>
        <v>3.6157038798755092</v>
      </c>
      <c r="F2963" s="18">
        <f>[1]!b_dq_cleanprice($A2963,日期设置!B$2)</f>
        <v>100.9648</v>
      </c>
      <c r="G2963" s="18" t="str">
        <f t="shared" si="93"/>
        <v>0.67 + 0</v>
      </c>
      <c r="H2963" s="27">
        <f>[1]!b_dq_pctchange($A2963,日期设置!$B$2,1)/100</f>
        <v>0</v>
      </c>
      <c r="I2963" s="26">
        <f>[1]!b_pq_pctchange(A2963,日期设置!$B$4,日期设置!$B$2,1)</f>
        <v>0</v>
      </c>
      <c r="J2963" s="26">
        <f>[1]!b_pq_pctchange(A2963,日期设置!$C$4,日期设置!$B$2,1)</f>
        <v>0</v>
      </c>
      <c r="K2963" s="52">
        <f>[1]!b_dq_amount($A2963,日期设置!B$2,2,10000)</f>
        <v>0</v>
      </c>
      <c r="L2963" s="26">
        <f>[1]!b_info_latestpar(A2963,日期设置!$B$2)</f>
        <v>100</v>
      </c>
      <c r="M2963" s="6">
        <f>[1]!b_info_outstandingbalance($A2963,日期设置!B$2)</f>
        <v>7</v>
      </c>
      <c r="N2963" s="7">
        <f>[1]!b_info_latestissurercreditrating2(A2963,日期设置!$B$2,"102","1")</f>
        <v>0</v>
      </c>
      <c r="O2963" s="8">
        <v>7</v>
      </c>
      <c r="P2963" s="9">
        <f>[1]!b_info_repurchasedate(A2963)</f>
        <v>0</v>
      </c>
      <c r="Q2963" s="8" t="s">
        <v>17079</v>
      </c>
      <c r="R2963" s="2" t="str">
        <f>IF((--IF(P2963=0,Q2963,P2963))&gt;(--日期设置!$B$2),IF(P2963=0,Q2963,P2963),Q2963)</f>
        <v>2021-11-22</v>
      </c>
      <c r="S2963" s="2" t="s">
        <v>18207</v>
      </c>
      <c r="T2963" s="8">
        <f>[1]!b_anal_ptmyear($A2963,日期设置!$B$2)</f>
        <v>0.67123287671232879</v>
      </c>
      <c r="U2963" s="8">
        <f>[1]!b_anal_termifexercise($A2963,日期设置!B$2)</f>
        <v>0</v>
      </c>
      <c r="V2963" s="10">
        <f>[1]!b_dq_dirtyprice(A2963,日期设置!$B$2)</f>
        <v>103.2662</v>
      </c>
      <c r="W2963" s="11">
        <f>IF(U2963=0,ROUNDUP((Q2963-日期设置!$B$2)/365,0),ROUNDUP((R2963-日期设置!$B$2)/365,0))</f>
        <v>1</v>
      </c>
      <c r="X2963" s="18">
        <f>_xlfn.IFNA(VLOOKUP(A2963,过往入选债券!A:D,4,0),2)</f>
        <v>2</v>
      </c>
      <c r="Y2963">
        <f>_xlfn.IFNA(VLOOKUP(C2963,[2]Sheet1!$A:$A,1,0),3)</f>
        <v>3</v>
      </c>
    </row>
    <row r="2964" spans="1:25" hidden="1" x14ac:dyDescent="0.2">
      <c r="A2964" s="21" t="s">
        <v>7158</v>
      </c>
      <c r="B2964" s="21" t="s">
        <v>7159</v>
      </c>
      <c r="C2964" s="37" t="s">
        <v>139</v>
      </c>
      <c r="D2964" s="26" t="str">
        <f>[1]!b_calc_yield(A2964,日期设置!$B$2,F2964,1,R2964,1,O2964,L2964,S2964,)</f>
        <v>Fetching...</v>
      </c>
      <c r="E2964" s="26">
        <f t="shared" si="92"/>
        <v>2.243256369066704</v>
      </c>
      <c r="F2964" s="18">
        <f>[1]!b_dq_cleanprice($A2964,日期设置!B$2)</f>
        <v>99.384</v>
      </c>
      <c r="G2964" s="18" t="str">
        <f t="shared" si="93"/>
        <v>0.41 + 0</v>
      </c>
      <c r="H2964" s="27">
        <f>[1]!b_dq_pctchange($A2964,日期设置!$B$2,1)/100</f>
        <v>0</v>
      </c>
      <c r="I2964" s="26">
        <f>[1]!b_pq_pctchange(A2964,日期设置!$B$4,日期设置!$B$2,1)</f>
        <v>0</v>
      </c>
      <c r="J2964" s="26">
        <f>[1]!b_pq_pctchange(A2964,日期设置!$C$4,日期设置!$B$2,1)</f>
        <v>0</v>
      </c>
      <c r="K2964" s="52">
        <f>[1]!b_dq_amount($A2964,日期设置!B$2,2,10000)</f>
        <v>0</v>
      </c>
      <c r="L2964" s="26">
        <f>[1]!b_info_latestpar(A2964,日期设置!$B$2)</f>
        <v>100</v>
      </c>
      <c r="M2964" s="6">
        <f>[1]!b_info_outstandingbalance($A2964,日期设置!B$2)</f>
        <v>1.5</v>
      </c>
      <c r="N2964" s="7" t="str">
        <f>[1]!b_info_latestissurercreditrating2(A2964,日期设置!$B$2,"102","1")</f>
        <v>AA</v>
      </c>
      <c r="O2964" s="8">
        <v>4</v>
      </c>
      <c r="P2964" s="9" t="str">
        <f>[1]!b_info_repurchasedate(A2964)</f>
        <v>2020-08-21</v>
      </c>
      <c r="Q2964" s="8" t="s">
        <v>16383</v>
      </c>
      <c r="R2964" s="2" t="str">
        <f>IF((--IF(P2964=0,Q2964,P2964))&gt;(--日期设置!$B$2),IF(P2964=0,Q2964,P2964),Q2964)</f>
        <v>2021-08-21</v>
      </c>
      <c r="S2964" s="2" t="s">
        <v>18159</v>
      </c>
      <c r="T2964" s="8">
        <f>[1]!b_anal_ptmyear($A2964,日期设置!$B$2)</f>
        <v>0.41643835616438357</v>
      </c>
      <c r="U2964" s="8">
        <f>[1]!b_anal_termifexercise($A2964,日期设置!B$2)</f>
        <v>0</v>
      </c>
      <c r="V2964" s="10">
        <f>[1]!b_dq_dirtyprice(A2964,日期设置!$B$2)</f>
        <v>101.7182</v>
      </c>
      <c r="W2964" s="11">
        <f>IF(U2964=0,ROUNDUP((Q2964-日期设置!$B$2)/365,0),ROUNDUP((R2964-日期设置!$B$2)/365,0))</f>
        <v>1</v>
      </c>
      <c r="X2964" s="18">
        <f>_xlfn.IFNA(VLOOKUP(A2964,过往入选债券!A:D,4,0),2)</f>
        <v>2</v>
      </c>
      <c r="Y2964">
        <f>_xlfn.IFNA(VLOOKUP(C2964,[2]Sheet1!$A:$A,1,0),3)</f>
        <v>3</v>
      </c>
    </row>
    <row r="2965" spans="1:25" hidden="1" x14ac:dyDescent="0.2">
      <c r="A2965" s="21" t="s">
        <v>13846</v>
      </c>
      <c r="B2965" s="21" t="s">
        <v>13847</v>
      </c>
      <c r="C2965" s="37" t="s">
        <v>3749</v>
      </c>
      <c r="D2965" s="26" t="str">
        <f>[1]!b_calc_yield(A2965,日期设置!$B$2,F2965,1,R2965,1,O2965,L2965,S2965,)</f>
        <v>Fetching...</v>
      </c>
      <c r="E2965" s="26">
        <f t="shared" si="92"/>
        <v>37.47477384519118</v>
      </c>
      <c r="F2965" s="18">
        <f>[1]!b_dq_cleanprice($A2965,日期设置!B$2)</f>
        <v>92.947000000000003</v>
      </c>
      <c r="G2965" s="18" t="str">
        <f t="shared" si="93"/>
        <v>6.34 + 0</v>
      </c>
      <c r="H2965" s="27">
        <f>[1]!b_dq_pctchange($A2965,日期设置!$B$2,1)/100</f>
        <v>0</v>
      </c>
      <c r="I2965" s="26">
        <f>[1]!b_pq_pctchange(A2965,日期设置!$B$4,日期设置!$B$2,1)</f>
        <v>0</v>
      </c>
      <c r="J2965" s="26">
        <f>[1]!b_pq_pctchange(A2965,日期设置!$C$4,日期设置!$B$2,1)</f>
        <v>0.54476577019019834</v>
      </c>
      <c r="K2965" s="52">
        <f>[1]!b_dq_amount($A2965,日期设置!B$2,2,10000)</f>
        <v>0</v>
      </c>
      <c r="L2965" s="26">
        <f>[1]!b_info_latestpar(A2965,日期设置!$B$2)</f>
        <v>90</v>
      </c>
      <c r="M2965" s="6">
        <f>[1]!b_info_outstandingbalance($A2965,日期设置!B$2)</f>
        <v>9</v>
      </c>
      <c r="N2965" s="7" t="str">
        <f>[1]!b_info_latestissurercreditrating2(A2965,日期设置!$B$2,"102","1")</f>
        <v>AA</v>
      </c>
      <c r="O2965" s="8">
        <v>6.1</v>
      </c>
      <c r="P2965" s="9">
        <f>[1]!b_info_repurchasedate(A2965)</f>
        <v>0</v>
      </c>
      <c r="Q2965" s="8" t="s">
        <v>16564</v>
      </c>
      <c r="R2965" s="2" t="str">
        <f>IF((--IF(P2965=0,Q2965,P2965))&gt;(--日期设置!$B$2),IF(P2965=0,Q2965,P2965),Q2965)</f>
        <v>2027-07-27</v>
      </c>
      <c r="S2965" s="2" t="s">
        <v>17904</v>
      </c>
      <c r="T2965" s="8">
        <f>[1]!b_anal_ptmyear($A2965,日期设置!$B$2)</f>
        <v>6.3479452054794523</v>
      </c>
      <c r="U2965" s="8">
        <f>[1]!b_anal_termifexercise($A2965,日期设置!B$2)</f>
        <v>0</v>
      </c>
      <c r="V2965" s="10">
        <f>[1]!b_dq_dirtyprice(A2965,日期设置!$B$2)</f>
        <v>96.526799999999994</v>
      </c>
      <c r="W2965" s="11">
        <f>IF(U2965=0,ROUNDUP((Q2965-日期设置!$B$2)/365,0),ROUNDUP((R2965-日期设置!$B$2)/365,0))</f>
        <v>7</v>
      </c>
      <c r="X2965" s="18">
        <f>_xlfn.IFNA(VLOOKUP(A2965,过往入选债券!A:D,4,0),2)</f>
        <v>2</v>
      </c>
      <c r="Y2965">
        <f>_xlfn.IFNA(VLOOKUP(C2965,[2]Sheet1!$A:$A,1,0),3)</f>
        <v>3</v>
      </c>
    </row>
    <row r="2966" spans="1:25" hidden="1" x14ac:dyDescent="0.2">
      <c r="A2966" s="28" t="s">
        <v>19711</v>
      </c>
      <c r="B2966" s="28" t="s">
        <v>19712</v>
      </c>
      <c r="C2966" s="38" t="s">
        <v>9433</v>
      </c>
      <c r="D2966" s="26" t="str">
        <f>[1]!b_calc_yield(A2966,日期设置!$B$2,F2966,1,R2966,1,O2966,L2966,S2966,)</f>
        <v>Fetching...</v>
      </c>
      <c r="E2966" s="26">
        <f t="shared" si="92"/>
        <v>23.290730908961542</v>
      </c>
      <c r="F2966" s="18">
        <f>[1]!b_dq_cleanprice($A2966,日期设置!B$2)</f>
        <v>98.295000000000002</v>
      </c>
      <c r="G2966" s="18" t="str">
        <f t="shared" si="93"/>
        <v>4.41 + 0</v>
      </c>
      <c r="H2966" s="27">
        <f>[1]!b_dq_pctchange($A2966,日期设置!$B$2,1)/100</f>
        <v>0</v>
      </c>
      <c r="I2966" s="26">
        <f>[1]!b_pq_pctchange(A2966,日期设置!$B$4,日期设置!$B$2,1)</f>
        <v>0</v>
      </c>
      <c r="J2966" s="26">
        <f>[1]!b_pq_pctchange(A2966,日期设置!$C$4,日期设置!$B$2,1)</f>
        <v>0.30102040816326703</v>
      </c>
      <c r="K2966" s="52">
        <f>[1]!b_dq_amount($A2966,日期设置!B$2,2,10000)</f>
        <v>0</v>
      </c>
      <c r="L2966" s="26">
        <f>[1]!b_info_latestpar(A2966,日期设置!$B$2)</f>
        <v>100</v>
      </c>
      <c r="M2966" s="6">
        <f>[1]!b_info_outstandingbalance($A2966,日期设置!B$2)</f>
        <v>10</v>
      </c>
      <c r="N2966" s="7" t="str">
        <f>[1]!b_info_latestissurercreditrating2(A2966,日期设置!$B$2,"102","1")</f>
        <v>AA+</v>
      </c>
      <c r="O2966" s="8">
        <v>4.95</v>
      </c>
      <c r="P2966" s="9">
        <f>[1]!b_info_repurchasedate(A2966)</f>
        <v>0</v>
      </c>
      <c r="Q2966" s="8" t="s">
        <v>17723</v>
      </c>
      <c r="R2966" s="2" t="str">
        <f>IF((--IF(P2966=0,Q2966,P2966))&gt;(--日期设置!$B$2),IF(P2966=0,Q2966,P2966),Q2966)</f>
        <v>2025-08-21</v>
      </c>
      <c r="S2966" s="31" t="s">
        <v>19109</v>
      </c>
      <c r="T2966" s="8">
        <f>[1]!b_anal_ptmyear($A2966,日期设置!$B$2)</f>
        <v>4.4164383561643836</v>
      </c>
      <c r="U2966" s="8">
        <f>[1]!b_anal_termifexercise($A2966,日期设置!B$2)</f>
        <v>0</v>
      </c>
      <c r="V2966" s="10">
        <f>[1]!b_dq_dirtyprice(A2966,日期设置!$B$2)</f>
        <v>101.1836</v>
      </c>
      <c r="W2966" s="11">
        <f>IF(U2966=0,ROUNDUP((Q2966-日期设置!$B$2)/365,0),ROUNDUP((R2966-日期设置!$B$2)/365,0))</f>
        <v>5</v>
      </c>
      <c r="X2966" s="18">
        <f>_xlfn.IFNA(VLOOKUP(A2966,过往入选债券!A:D,4,0),2)</f>
        <v>2</v>
      </c>
      <c r="Y2966">
        <f>_xlfn.IFNA(VLOOKUP(C2966,[2]Sheet1!$A:$A,1,0),3)</f>
        <v>3</v>
      </c>
    </row>
    <row r="2967" spans="1:25" hidden="1" x14ac:dyDescent="0.2">
      <c r="A2967" s="28" t="s">
        <v>21829</v>
      </c>
      <c r="B2967" s="28" t="s">
        <v>22014</v>
      </c>
      <c r="C2967" s="39" t="s">
        <v>13417</v>
      </c>
      <c r="D2967" s="26" t="str">
        <f>[1]!b_calc_yield(A2967,日期设置!$B$2,F2967,1,R2967,1,O2967,L2967,S2967,)</f>
        <v>Fetching...</v>
      </c>
      <c r="E2967" s="26">
        <f t="shared" si="92"/>
        <v>35.846140126631184</v>
      </c>
      <c r="F2967" s="18">
        <f>[1]!b_dq_cleanprice($A2967,日期设置!B$2)</f>
        <v>99.5</v>
      </c>
      <c r="G2967" s="18" t="str">
        <f t="shared" si="93"/>
        <v>6.73 + 0</v>
      </c>
      <c r="H2967" s="27">
        <f>[1]!b_dq_pctchange($A2967,日期设置!$B$2,1)/100</f>
        <v>0</v>
      </c>
      <c r="I2967" s="26">
        <f>[1]!b_pq_pctchange(A2967,日期设置!$B$4,日期设置!$B$2,1)</f>
        <v>0</v>
      </c>
      <c r="J2967" s="26">
        <f>[1]!b_pq_pctchange(A2967,日期设置!$C$4,日期设置!$B$2,1)</f>
        <v>0</v>
      </c>
      <c r="K2967" s="52">
        <f>[1]!b_dq_amount($A2967,日期设置!B$2,2,10000)</f>
        <v>0</v>
      </c>
      <c r="L2967" s="26">
        <f>[1]!b_info_latestpar(A2967,日期设置!$B$2)</f>
        <v>100</v>
      </c>
      <c r="M2967" s="6">
        <f>[1]!b_info_outstandingbalance($A2967,日期设置!B$2)</f>
        <v>6.5</v>
      </c>
      <c r="N2967" s="7" t="str">
        <f>[1]!b_info_latestissurercreditrating2(A2967,日期设置!$B$2,"102","1")</f>
        <v>AA</v>
      </c>
      <c r="O2967" s="43">
        <v>5.3</v>
      </c>
      <c r="P2967" s="9">
        <f>[1]!b_info_repurchasedate(A2967)</f>
        <v>0</v>
      </c>
      <c r="Q2967" s="31" t="s">
        <v>22184</v>
      </c>
      <c r="R2967" s="2" t="str">
        <f>IF((--IF(P2967=0,Q2967,P2967))&gt;(--日期设置!$B$2),IF(P2967=0,Q2967,P2967),Q2967)</f>
        <v>2027-12-14</v>
      </c>
      <c r="S2967" s="31" t="s">
        <v>16180</v>
      </c>
      <c r="T2967" s="8">
        <f>[1]!b_anal_ptmyear($A2967,日期设置!$B$2)</f>
        <v>6.7315068493150685</v>
      </c>
      <c r="U2967" s="8">
        <f>[1]!b_anal_termifexercise($A2967,日期设置!B$2)</f>
        <v>0</v>
      </c>
      <c r="V2967" s="10">
        <f>[1]!b_dq_dirtyprice(A2967,日期设置!$B$2)</f>
        <v>100.923</v>
      </c>
      <c r="W2967" s="11">
        <f>IF(U2967=0,ROUNDUP((Q2967-日期设置!$B$2)/365,0),ROUNDUP((R2967-日期设置!$B$2)/365,0))</f>
        <v>7</v>
      </c>
      <c r="X2967" s="18">
        <f>_xlfn.IFNA(VLOOKUP(A2967,过往入选债券!A:D,4,0),2)</f>
        <v>2</v>
      </c>
      <c r="Y2967">
        <f>_xlfn.IFNA(VLOOKUP(C2967,[2]Sheet1!$A:$A,1,0),3)</f>
        <v>3</v>
      </c>
    </row>
    <row r="2968" spans="1:25" hidden="1" x14ac:dyDescent="0.2">
      <c r="A2968" s="21" t="s">
        <v>5187</v>
      </c>
      <c r="B2968" s="21" t="s">
        <v>5188</v>
      </c>
      <c r="C2968" s="37" t="s">
        <v>5189</v>
      </c>
      <c r="D2968" s="26" t="str">
        <f>[1]!b_calc_yield(A2968,日期设置!$B$2,F2968,1,R2968,1,O2968,L2968,S2968,)</f>
        <v>Fetching...</v>
      </c>
      <c r="E2968" s="26">
        <f t="shared" si="92"/>
        <v>3.5551961132481935</v>
      </c>
      <c r="F2968" s="18">
        <f>[1]!b_dq_cleanprice($A2968,日期设置!B$2)</f>
        <v>99.133200000000002</v>
      </c>
      <c r="G2968" s="18" t="str">
        <f t="shared" si="93"/>
        <v>0.66 + 0</v>
      </c>
      <c r="H2968" s="27">
        <f>[1]!b_dq_pctchange($A2968,日期设置!$B$2,1)/100</f>
        <v>0</v>
      </c>
      <c r="I2968" s="26">
        <f>[1]!b_pq_pctchange(A2968,日期设置!$B$4,日期设置!$B$2,1)</f>
        <v>0</v>
      </c>
      <c r="J2968" s="26">
        <f>[1]!b_pq_pctchange(A2968,日期设置!$C$4,日期设置!$B$2,1)</f>
        <v>0</v>
      </c>
      <c r="K2968" s="52">
        <f>[1]!b_dq_amount($A2968,日期设置!B$2,2,10000)</f>
        <v>0</v>
      </c>
      <c r="L2968" s="26">
        <f>[1]!b_info_latestpar(A2968,日期设置!$B$2)</f>
        <v>100</v>
      </c>
      <c r="M2968" s="6">
        <f>[1]!b_info_outstandingbalance($A2968,日期设置!B$2)</f>
        <v>5</v>
      </c>
      <c r="N2968" s="7" t="str">
        <f>[1]!b_info_latestissurercreditrating2(A2968,日期设置!$B$2,"102","1")</f>
        <v>AA</v>
      </c>
      <c r="O2968" s="8">
        <v>4.0999999999999996</v>
      </c>
      <c r="P2968" s="9">
        <f>[1]!b_info_repurchasedate(A2968)</f>
        <v>0</v>
      </c>
      <c r="Q2968" s="8" t="s">
        <v>16329</v>
      </c>
      <c r="R2968" s="2" t="str">
        <f>IF((--IF(P2968=0,Q2968,P2968))&gt;(--日期设置!$B$2),IF(P2968=0,Q2968,P2968),Q2968)</f>
        <v>2021-11-18</v>
      </c>
      <c r="S2968" s="2" t="s">
        <v>18048</v>
      </c>
      <c r="T2968" s="8">
        <f>[1]!b_anal_ptmyear($A2968,日期设置!$B$2)</f>
        <v>0.66027397260273968</v>
      </c>
      <c r="U2968" s="8">
        <f>[1]!b_anal_termifexercise($A2968,日期设置!B$2)</f>
        <v>0</v>
      </c>
      <c r="V2968" s="10">
        <f>[1]!b_dq_dirtyprice(A2968,日期设置!$B$2)</f>
        <v>100.5261</v>
      </c>
      <c r="W2968" s="11">
        <f>IF(U2968=0,ROUNDUP((Q2968-日期设置!$B$2)/365,0),ROUNDUP((R2968-日期设置!$B$2)/365,0))</f>
        <v>1</v>
      </c>
      <c r="X2968" s="18">
        <f>_xlfn.IFNA(VLOOKUP(A2968,过往入选债券!A:D,4,0),2)</f>
        <v>2</v>
      </c>
      <c r="Y2968">
        <f>_xlfn.IFNA(VLOOKUP(C2968,[2]Sheet1!$A:$A,1,0),3)</f>
        <v>3</v>
      </c>
    </row>
    <row r="2969" spans="1:25" hidden="1" x14ac:dyDescent="0.2">
      <c r="A2969" s="28" t="s">
        <v>20308</v>
      </c>
      <c r="B2969" s="28" t="s">
        <v>20309</v>
      </c>
      <c r="C2969" s="39" t="s">
        <v>93</v>
      </c>
      <c r="D2969" s="26" t="str">
        <f>[1]!b_calc_yield(A2969,日期设置!$B$2,F2969,1,R2969,1,O2969,L2969,S2969,)</f>
        <v>Fetching...</v>
      </c>
      <c r="E2969" s="26">
        <f t="shared" si="92"/>
        <v>12.828131296212675</v>
      </c>
      <c r="F2969" s="18">
        <f>[1]!b_dq_cleanprice($A2969,日期设置!B$2)</f>
        <v>100</v>
      </c>
      <c r="G2969" s="18" t="str">
        <f t="shared" si="93"/>
        <v>2.44 + 2.44</v>
      </c>
      <c r="H2969" s="27">
        <f>[1]!b_dq_pctchange($A2969,日期设置!$B$2,1)/100</f>
        <v>0</v>
      </c>
      <c r="I2969" s="26">
        <f>[1]!b_pq_pctchange(A2969,日期设置!$B$4,日期设置!$B$2,1)</f>
        <v>0</v>
      </c>
      <c r="J2969" s="26">
        <f>[1]!b_pq_pctchange(A2969,日期设置!$C$4,日期设置!$B$2,1)</f>
        <v>0</v>
      </c>
      <c r="K2969" s="52">
        <f>[1]!b_dq_amount($A2969,日期设置!B$2,2,10000)</f>
        <v>0</v>
      </c>
      <c r="L2969" s="26">
        <f>[1]!b_info_latestpar(A2969,日期设置!$B$2)</f>
        <v>100</v>
      </c>
      <c r="M2969" s="6">
        <f>[1]!b_info_outstandingbalance($A2969,日期设置!B$2)</f>
        <v>5</v>
      </c>
      <c r="N2969" s="7" t="str">
        <f>[1]!b_info_latestissurercreditrating2(A2969,日期设置!$B$2,"102","1")</f>
        <v>AAA</v>
      </c>
      <c r="O2969" s="8">
        <v>5.4</v>
      </c>
      <c r="P2969" s="9">
        <f>[1]!b_info_repurchasedate(A2969)</f>
        <v>0</v>
      </c>
      <c r="Q2969" s="8" t="s">
        <v>16733</v>
      </c>
      <c r="R2969" s="2" t="str">
        <f>IF((--IF(P2969=0,Q2969,P2969))&gt;(--日期设置!$B$2),IF(P2969=0,Q2969,P2969),Q2969)</f>
        <v>2023-09-01</v>
      </c>
      <c r="S2969" s="31" t="s">
        <v>20815</v>
      </c>
      <c r="T2969" s="8">
        <f>[1]!b_anal_ptmyear($A2969,日期设置!$B$2)</f>
        <v>2.4465753424657533</v>
      </c>
      <c r="U2969" s="8">
        <f>[1]!b_anal_termifexercise($A2969,日期设置!B$2)</f>
        <v>2.4465753424657533</v>
      </c>
      <c r="V2969" s="10">
        <f>[1]!b_dq_dirtyprice(A2969,日期设置!$B$2)</f>
        <v>102.9885</v>
      </c>
      <c r="W2969" s="11">
        <f>IF(U2969=0,ROUNDUP((Q2969-日期设置!$B$2)/365,0),ROUNDUP((R2969-日期设置!$B$2)/365,0))</f>
        <v>3</v>
      </c>
      <c r="X2969" s="18">
        <f>_xlfn.IFNA(VLOOKUP(A2969,过往入选债券!A:D,4,0),2)</f>
        <v>2</v>
      </c>
      <c r="Y2969">
        <f>_xlfn.IFNA(VLOOKUP(C2969,[2]Sheet1!$A:$A,1,0),3)</f>
        <v>3</v>
      </c>
    </row>
    <row r="2970" spans="1:25" hidden="1" x14ac:dyDescent="0.2">
      <c r="A2970" s="21" t="s">
        <v>14624</v>
      </c>
      <c r="B2970" s="21" t="s">
        <v>14625</v>
      </c>
      <c r="C2970" s="37" t="s">
        <v>14626</v>
      </c>
      <c r="D2970" s="26" t="str">
        <f>[1]!b_calc_yield(A2970,日期设置!$B$2,F2970,1,R2970,1,O2970,L2970,S2970,)</f>
        <v>Fetching...</v>
      </c>
      <c r="E2970" s="26">
        <f t="shared" si="92"/>
        <v>21.904365866777553</v>
      </c>
      <c r="F2970" s="18">
        <f>[1]!b_dq_cleanprice($A2970,日期设置!B$2)</f>
        <v>105.941</v>
      </c>
      <c r="G2970" s="18" t="str">
        <f t="shared" si="93"/>
        <v>4.32 + 0</v>
      </c>
      <c r="H2970" s="27">
        <f>[1]!b_dq_pctchange($A2970,日期设置!$B$2,1)/100</f>
        <v>0</v>
      </c>
      <c r="I2970" s="26">
        <f>[1]!b_pq_pctchange(A2970,日期设置!$B$4,日期设置!$B$2,1)</f>
        <v>0</v>
      </c>
      <c r="J2970" s="26">
        <f>[1]!b_pq_pctchange(A2970,日期设置!$C$4,日期设置!$B$2,1)</f>
        <v>0</v>
      </c>
      <c r="K2970" s="52">
        <f>[1]!b_dq_amount($A2970,日期设置!B$2,2,10000)</f>
        <v>0</v>
      </c>
      <c r="L2970" s="26">
        <f>[1]!b_info_latestpar(A2970,日期设置!$B$2)</f>
        <v>100</v>
      </c>
      <c r="M2970" s="6">
        <f>[1]!b_info_outstandingbalance($A2970,日期设置!B$2)</f>
        <v>6</v>
      </c>
      <c r="N2970" s="7" t="str">
        <f>[1]!b_info_latestissurercreditrating2(A2970,日期设置!$B$2,"102","1")</f>
        <v>AA</v>
      </c>
      <c r="O2970" s="8">
        <v>6.97</v>
      </c>
      <c r="P2970" s="9">
        <f>[1]!b_info_repurchasedate(A2970)</f>
        <v>0</v>
      </c>
      <c r="Q2970" s="8" t="s">
        <v>16212</v>
      </c>
      <c r="R2970" s="2" t="str">
        <f>IF((--IF(P2970=0,Q2970,P2970))&gt;(--日期设置!$B$2),IF(P2970=0,Q2970,P2970),Q2970)</f>
        <v>2025-07-20</v>
      </c>
      <c r="S2970" s="2" t="s">
        <v>18005</v>
      </c>
      <c r="T2970" s="8">
        <f>[1]!b_anal_ptmyear($A2970,日期设置!$B$2)</f>
        <v>4.3287671232876708</v>
      </c>
      <c r="U2970" s="8">
        <f>[1]!b_anal_termifexercise($A2970,日期设置!B$2)</f>
        <v>0</v>
      </c>
      <c r="V2970" s="10">
        <f>[1]!b_dq_dirtyprice(A2970,日期设置!$B$2)</f>
        <v>110.6195</v>
      </c>
      <c r="W2970" s="11">
        <f>IF(U2970=0,ROUNDUP((Q2970-日期设置!$B$2)/365,0),ROUNDUP((R2970-日期设置!$B$2)/365,0))</f>
        <v>5</v>
      </c>
      <c r="X2970" s="18">
        <f>_xlfn.IFNA(VLOOKUP(A2970,过往入选债券!A:D,4,0),2)</f>
        <v>2</v>
      </c>
      <c r="Y2970">
        <f>_xlfn.IFNA(VLOOKUP(C2970,[2]Sheet1!$A:$A,1,0),3)</f>
        <v>3</v>
      </c>
    </row>
    <row r="2971" spans="1:25" hidden="1" x14ac:dyDescent="0.2">
      <c r="A2971" s="21" t="s">
        <v>15573</v>
      </c>
      <c r="B2971" s="21" t="s">
        <v>15574</v>
      </c>
      <c r="C2971" s="37" t="s">
        <v>15575</v>
      </c>
      <c r="D2971" s="26" t="str">
        <f>[1]!b_calc_yield(A2971,日期设置!$B$2,F2971,1,R2971,1,O2971,L2971,S2971,)</f>
        <v>Fetching...</v>
      </c>
      <c r="E2971" s="26">
        <f t="shared" si="92"/>
        <v>30.433716625395334</v>
      </c>
      <c r="F2971" s="18">
        <f>[1]!b_dq_cleanprice($A2971,日期设置!B$2)</f>
        <v>100.536</v>
      </c>
      <c r="G2971" s="18" t="str">
        <f t="shared" si="93"/>
        <v>5.73 + 0</v>
      </c>
      <c r="H2971" s="27">
        <f>[1]!b_dq_pctchange($A2971,日期设置!$B$2,1)/100</f>
        <v>0</v>
      </c>
      <c r="I2971" s="26">
        <f>[1]!b_pq_pctchange(A2971,日期设置!$B$4,日期设置!$B$2,1)</f>
        <v>0</v>
      </c>
      <c r="J2971" s="26">
        <f>[1]!b_pq_pctchange(A2971,日期设置!$C$4,日期设置!$B$2,1)</f>
        <v>0</v>
      </c>
      <c r="K2971" s="52">
        <f>[1]!b_dq_amount($A2971,日期设置!B$2,2,10000)</f>
        <v>0</v>
      </c>
      <c r="L2971" s="26">
        <f>[1]!b_info_latestpar(A2971,日期设置!$B$2)</f>
        <v>100</v>
      </c>
      <c r="M2971" s="6">
        <f>[1]!b_info_outstandingbalance($A2971,日期设置!B$2)</f>
        <v>3.5</v>
      </c>
      <c r="N2971" s="7" t="str">
        <f>[1]!b_info_latestissurercreditrating2(A2971,日期设置!$B$2,"102","1")</f>
        <v>AA</v>
      </c>
      <c r="O2971" s="8">
        <v>5.5</v>
      </c>
      <c r="P2971" s="9">
        <f>[1]!b_info_repurchasedate(A2971)</f>
        <v>0</v>
      </c>
      <c r="Q2971" s="8" t="s">
        <v>17401</v>
      </c>
      <c r="R2971" s="2" t="str">
        <f>IF((--IF(P2971=0,Q2971,P2971))&gt;(--日期设置!$B$2),IF(P2971=0,Q2971,P2971),Q2971)</f>
        <v>2026-12-17</v>
      </c>
      <c r="S2971" s="2" t="s">
        <v>18394</v>
      </c>
      <c r="T2971" s="8">
        <f>[1]!b_anal_ptmyear($A2971,日期设置!$B$2)</f>
        <v>5.7397260273972606</v>
      </c>
      <c r="U2971" s="8">
        <f>[1]!b_anal_termifexercise($A2971,日期设置!B$2)</f>
        <v>0</v>
      </c>
      <c r="V2971" s="10">
        <f>[1]!b_dq_dirtyprice(A2971,日期设置!$B$2)</f>
        <v>101.9675</v>
      </c>
      <c r="W2971" s="11">
        <f>IF(U2971=0,ROUNDUP((Q2971-日期设置!$B$2)/365,0),ROUNDUP((R2971-日期设置!$B$2)/365,0))</f>
        <v>6</v>
      </c>
      <c r="X2971" s="18">
        <f>_xlfn.IFNA(VLOOKUP(A2971,过往入选债券!A:D,4,0),2)</f>
        <v>2</v>
      </c>
      <c r="Y2971">
        <f>_xlfn.IFNA(VLOOKUP(C2971,[2]Sheet1!$A:$A,1,0),3)</f>
        <v>3</v>
      </c>
    </row>
    <row r="2972" spans="1:25" hidden="1" x14ac:dyDescent="0.2">
      <c r="A2972" s="21" t="s">
        <v>10496</v>
      </c>
      <c r="B2972" s="21" t="s">
        <v>10497</v>
      </c>
      <c r="C2972" s="37" t="s">
        <v>484</v>
      </c>
      <c r="D2972" s="26" t="str">
        <f>[1]!b_calc_yield(A2972,日期设置!$B$2,F2972,1,R2972,1,O2972,L2972,S2972,)</f>
        <v>Fetching...</v>
      </c>
      <c r="E2972" s="26">
        <f t="shared" si="92"/>
        <v>10.658882859178863</v>
      </c>
      <c r="F2972" s="18">
        <f>[1]!b_dq_cleanprice($A2972,日期设置!B$2)</f>
        <v>98.037199999999999</v>
      </c>
      <c r="G2972" s="18" t="str">
        <f t="shared" si="93"/>
        <v>2.05 + 2.05</v>
      </c>
      <c r="H2972" s="27">
        <f>[1]!b_dq_pctchange($A2972,日期设置!$B$2,1)/100</f>
        <v>0</v>
      </c>
      <c r="I2972" s="26">
        <f>[1]!b_pq_pctchange(A2972,日期设置!$B$4,日期设置!$B$2,1)</f>
        <v>0</v>
      </c>
      <c r="J2972" s="26">
        <f>[1]!b_pq_pctchange(A2972,日期设置!$C$4,日期设置!$B$2,1)</f>
        <v>0</v>
      </c>
      <c r="K2972" s="52">
        <f>[1]!b_dq_amount($A2972,日期设置!B$2,2,10000)</f>
        <v>0</v>
      </c>
      <c r="L2972" s="26">
        <f>[1]!b_info_latestpar(A2972,日期设置!$B$2)</f>
        <v>100</v>
      </c>
      <c r="M2972" s="6">
        <f>[1]!b_info_outstandingbalance($A2972,日期设置!B$2)</f>
        <v>10</v>
      </c>
      <c r="N2972" s="7" t="str">
        <f>[1]!b_info_latestissurercreditrating2(A2972,日期设置!$B$2,"102","1")</f>
        <v>AAA</v>
      </c>
      <c r="O2972" s="8">
        <v>4.3499999999999996</v>
      </c>
      <c r="P2972" s="9">
        <f>[1]!b_info_repurchasedate(A2972)</f>
        <v>0</v>
      </c>
      <c r="Q2972" s="8" t="s">
        <v>16639</v>
      </c>
      <c r="R2972" s="2" t="str">
        <f>IF((--IF(P2972=0,Q2972,P2972))&gt;(--日期设置!$B$2),IF(P2972=0,Q2972,P2972),Q2972)</f>
        <v>2023-04-10</v>
      </c>
      <c r="S2972" s="2" t="s">
        <v>17957</v>
      </c>
      <c r="T2972" s="8">
        <f>[1]!b_anal_ptmyear($A2972,日期设置!$B$2)</f>
        <v>2.0520547945205481</v>
      </c>
      <c r="U2972" s="8">
        <f>[1]!b_anal_termifexercise($A2972,日期设置!B$2)</f>
        <v>2.0520547945205481</v>
      </c>
      <c r="V2972" s="10">
        <f>[1]!b_dq_dirtyprice(A2972,日期设置!$B$2)</f>
        <v>102.16079999999999</v>
      </c>
      <c r="W2972" s="11">
        <f>IF(U2972=0,ROUNDUP((Q2972-日期设置!$B$2)/365,0),ROUNDUP((R2972-日期设置!$B$2)/365,0))</f>
        <v>3</v>
      </c>
      <c r="X2972" s="18">
        <f>_xlfn.IFNA(VLOOKUP(A2972,过往入选债券!A:D,4,0),2)</f>
        <v>2</v>
      </c>
      <c r="Y2972">
        <f>_xlfn.IFNA(VLOOKUP(C2972,[2]Sheet1!$A:$A,1,0),3)</f>
        <v>3</v>
      </c>
    </row>
    <row r="2973" spans="1:25" hidden="1" x14ac:dyDescent="0.2">
      <c r="A2973" s="21" t="s">
        <v>9038</v>
      </c>
      <c r="B2973" s="21" t="s">
        <v>9039</v>
      </c>
      <c r="C2973" s="37" t="s">
        <v>121</v>
      </c>
      <c r="D2973" s="26" t="str">
        <f>[1]!b_calc_yield(A2973,日期设置!$B$2,F2973,1,R2973,1,O2973,L2973,S2973,)</f>
        <v>Fetching...</v>
      </c>
      <c r="E2973" s="26">
        <f t="shared" si="92"/>
        <v>7.4218277203314198</v>
      </c>
      <c r="F2973" s="18">
        <f>[1]!b_dq_cleanprice($A2973,日期设置!B$2)</f>
        <v>100.083</v>
      </c>
      <c r="G2973" s="18" t="str">
        <f t="shared" si="93"/>
        <v>1.41 + 0</v>
      </c>
      <c r="H2973" s="27">
        <f>[1]!b_dq_pctchange($A2973,日期设置!$B$2,1)/100</f>
        <v>0</v>
      </c>
      <c r="I2973" s="26">
        <f>[1]!b_pq_pctchange(A2973,日期设置!$B$4,日期设置!$B$2,1)</f>
        <v>0</v>
      </c>
      <c r="J2973" s="26">
        <f>[1]!b_pq_pctchange(A2973,日期设置!$C$4,日期设置!$B$2,1)</f>
        <v>-1.2665870219963347</v>
      </c>
      <c r="K2973" s="52">
        <f>[1]!b_dq_amount($A2973,日期设置!B$2,2,10000)</f>
        <v>0</v>
      </c>
      <c r="L2973" s="26">
        <f>[1]!b_info_latestpar(A2973,日期设置!$B$2)</f>
        <v>100</v>
      </c>
      <c r="M2973" s="6">
        <f>[1]!b_info_outstandingbalance($A2973,日期设置!B$2)</f>
        <v>5</v>
      </c>
      <c r="N2973" s="7" t="str">
        <f>[1]!b_info_latestissurercreditrating2(A2973,日期设置!$B$2,"102","1")</f>
        <v>AA+</v>
      </c>
      <c r="O2973" s="8">
        <v>5.47</v>
      </c>
      <c r="P2973" s="9">
        <f>[1]!b_info_repurchasedate(A2973)</f>
        <v>0</v>
      </c>
      <c r="Q2973" s="8" t="s">
        <v>17152</v>
      </c>
      <c r="R2973" s="2" t="str">
        <f>IF((--IF(P2973=0,Q2973,P2973))&gt;(--日期设置!$B$2),IF(P2973=0,Q2973,P2973),Q2973)</f>
        <v>2022-08-21</v>
      </c>
      <c r="S2973" s="2" t="s">
        <v>18647</v>
      </c>
      <c r="T2973" s="8">
        <f>[1]!b_anal_ptmyear($A2973,日期设置!$B$2)</f>
        <v>1.4164383561643836</v>
      </c>
      <c r="U2973" s="8">
        <f>[1]!b_anal_termifexercise($A2973,日期设置!B$2)</f>
        <v>0</v>
      </c>
      <c r="V2973" s="10">
        <f>[1]!b_dq_dirtyprice(A2973,日期设置!$B$2)</f>
        <v>103.27509999999999</v>
      </c>
      <c r="W2973" s="11">
        <f>IF(U2973=0,ROUNDUP((Q2973-日期设置!$B$2)/365,0),ROUNDUP((R2973-日期设置!$B$2)/365,0))</f>
        <v>2</v>
      </c>
      <c r="X2973" s="18">
        <f>_xlfn.IFNA(VLOOKUP(A2973,过往入选债券!A:D,4,0),2)</f>
        <v>2</v>
      </c>
      <c r="Y2973">
        <f>_xlfn.IFNA(VLOOKUP(C2973,[2]Sheet1!$A:$A,1,0),3)</f>
        <v>3</v>
      </c>
    </row>
    <row r="2974" spans="1:25" hidden="1" x14ac:dyDescent="0.2">
      <c r="A2974" s="21" t="s">
        <v>4610</v>
      </c>
      <c r="B2974" s="21" t="s">
        <v>4611</v>
      </c>
      <c r="C2974" s="37" t="s">
        <v>989</v>
      </c>
      <c r="D2974" s="26" t="str">
        <f>[1]!b_calc_yield(A2974,日期设置!$B$2,F2974,1,R2974,1,O2974,L2974,S2974,)</f>
        <v>Fetching...</v>
      </c>
      <c r="E2974" s="26">
        <f t="shared" si="92"/>
        <v>11.693172622996716</v>
      </c>
      <c r="F2974" s="18">
        <f>[1]!b_dq_cleanprice($A2974,日期设置!B$2)</f>
        <v>100.22</v>
      </c>
      <c r="G2974" s="18" t="str">
        <f t="shared" si="93"/>
        <v>2.25 + 0</v>
      </c>
      <c r="H2974" s="27">
        <f>[1]!b_dq_pctchange($A2974,日期设置!$B$2,1)/100</f>
        <v>0</v>
      </c>
      <c r="I2974" s="26">
        <f>[1]!b_pq_pctchange(A2974,日期设置!$B$4,日期设置!$B$2,1)</f>
        <v>0</v>
      </c>
      <c r="J2974" s="26">
        <f>[1]!b_pq_pctchange(A2974,日期设置!$C$4,日期设置!$B$2,1)</f>
        <v>-9.3805357372490419E-2</v>
      </c>
      <c r="K2974" s="52">
        <f>[1]!b_dq_amount($A2974,日期设置!B$2,2,10000)</f>
        <v>0</v>
      </c>
      <c r="L2974" s="26">
        <f>[1]!b_info_latestpar(A2974,日期设置!$B$2)</f>
        <v>100</v>
      </c>
      <c r="M2974" s="6">
        <f>[1]!b_info_outstandingbalance($A2974,日期设置!B$2)</f>
        <v>6</v>
      </c>
      <c r="N2974" s="7">
        <f>[1]!b_info_latestissurercreditrating2(A2974,日期设置!$B$2,"102","1")</f>
        <v>0</v>
      </c>
      <c r="O2974" s="8">
        <v>5.5</v>
      </c>
      <c r="P2974" s="9">
        <f>[1]!b_info_repurchasedate(A2974)</f>
        <v>0</v>
      </c>
      <c r="Q2974" s="8" t="s">
        <v>16494</v>
      </c>
      <c r="R2974" s="2" t="str">
        <f>IF((--IF(P2974=0,Q2974,P2974))&gt;(--日期设置!$B$2),IF(P2974=0,Q2974,P2974),Q2974)</f>
        <v>2023-06-24</v>
      </c>
      <c r="S2974" s="2" t="s">
        <v>17996</v>
      </c>
      <c r="T2974" s="8">
        <f>[1]!b_anal_ptmyear($A2974,日期设置!$B$2)</f>
        <v>2.2575342465753425</v>
      </c>
      <c r="U2974" s="8">
        <f>[1]!b_anal_termifexercise($A2974,日期设置!B$2)</f>
        <v>0</v>
      </c>
      <c r="V2974" s="10">
        <f>[1]!b_dq_dirtyprice(A2974,日期设置!$B$2)</f>
        <v>104.3036</v>
      </c>
      <c r="W2974" s="11">
        <f>IF(U2974=0,ROUNDUP((Q2974-日期设置!$B$2)/365,0),ROUNDUP((R2974-日期设置!$B$2)/365,0))</f>
        <v>3</v>
      </c>
      <c r="X2974" s="18">
        <f>_xlfn.IFNA(VLOOKUP(A2974,过往入选债券!A:D,4,0),2)</f>
        <v>2</v>
      </c>
      <c r="Y2974">
        <f>_xlfn.IFNA(VLOOKUP(C2974,[2]Sheet1!$A:$A,1,0),3)</f>
        <v>3</v>
      </c>
    </row>
    <row r="2975" spans="1:25" hidden="1" x14ac:dyDescent="0.2">
      <c r="A2975" s="28" t="s">
        <v>19413</v>
      </c>
      <c r="B2975" s="28" t="s">
        <v>19414</v>
      </c>
      <c r="C2975" s="38" t="s">
        <v>19415</v>
      </c>
      <c r="D2975" s="26" t="str">
        <f>[1]!b_calc_yield(A2975,日期设置!$B$2,F2975,1,R2975,1,O2975,L2975,S2975,)</f>
        <v>Fetching...</v>
      </c>
      <c r="E2975" s="26">
        <f t="shared" si="92"/>
        <v>12.704093351420443</v>
      </c>
      <c r="F2975" s="18">
        <f>[1]!b_dq_cleanprice($A2975,日期设置!B$2)</f>
        <v>98.994600000000005</v>
      </c>
      <c r="G2975" s="18" t="str">
        <f t="shared" si="93"/>
        <v>2.41 + 2.41</v>
      </c>
      <c r="H2975" s="27">
        <f>[1]!b_dq_pctchange($A2975,日期设置!$B$2,1)/100</f>
        <v>0</v>
      </c>
      <c r="I2975" s="26">
        <f>[1]!b_pq_pctchange(A2975,日期设置!$B$4,日期设置!$B$2,1)</f>
        <v>0</v>
      </c>
      <c r="J2975" s="26">
        <f>[1]!b_pq_pctchange(A2975,日期设置!$C$4,日期设置!$B$2,1)</f>
        <v>0</v>
      </c>
      <c r="K2975" s="52">
        <f>[1]!b_dq_amount($A2975,日期设置!B$2,2,10000)</f>
        <v>0</v>
      </c>
      <c r="L2975" s="26">
        <f>[1]!b_info_latestpar(A2975,日期设置!$B$2)</f>
        <v>100</v>
      </c>
      <c r="M2975" s="6">
        <f>[1]!b_info_outstandingbalance($A2975,日期设置!B$2)</f>
        <v>5</v>
      </c>
      <c r="N2975" s="7" t="str">
        <f>[1]!b_info_latestissurercreditrating2(A2975,日期设置!$B$2,"102","1")</f>
        <v>AA+</v>
      </c>
      <c r="O2975" s="8">
        <v>4.9400000000000004</v>
      </c>
      <c r="P2975" s="9">
        <f>[1]!b_info_repurchasedate(A2975)</f>
        <v>0</v>
      </c>
      <c r="Q2975" s="8" t="s">
        <v>19992</v>
      </c>
      <c r="R2975" s="2" t="str">
        <f>IF((--IF(P2975=0,Q2975,P2975))&gt;(--日期设置!$B$2),IF(P2975=0,Q2975,P2975),Q2975)</f>
        <v>2023-08-21</v>
      </c>
      <c r="S2975" s="31" t="s">
        <v>19109</v>
      </c>
      <c r="T2975" s="8">
        <f>[1]!b_anal_ptmyear($A2975,日期设置!$B$2)</f>
        <v>2.4164383561643836</v>
      </c>
      <c r="U2975" s="8">
        <f>[1]!b_anal_termifexercise($A2975,日期设置!B$2)</f>
        <v>2.4164383561643836</v>
      </c>
      <c r="V2975" s="10">
        <f>[1]!b_dq_dirtyprice(A2975,日期设置!$B$2)</f>
        <v>101.87739999999999</v>
      </c>
      <c r="W2975" s="11">
        <f>IF(U2975=0,ROUNDUP((Q2975-日期设置!$B$2)/365,0),ROUNDUP((R2975-日期设置!$B$2)/365,0))</f>
        <v>3</v>
      </c>
      <c r="X2975" s="18">
        <f>_xlfn.IFNA(VLOOKUP(A2975,过往入选债券!A:D,4,0),2)</f>
        <v>2</v>
      </c>
      <c r="Y2975">
        <f>_xlfn.IFNA(VLOOKUP(C2975,[2]Sheet1!$A:$A,1,0),3)</f>
        <v>3</v>
      </c>
    </row>
    <row r="2976" spans="1:25" hidden="1" x14ac:dyDescent="0.2">
      <c r="A2976" s="21" t="s">
        <v>8280</v>
      </c>
      <c r="B2976" s="21" t="s">
        <v>8281</v>
      </c>
      <c r="C2976" s="37" t="s">
        <v>435</v>
      </c>
      <c r="D2976" s="26" t="str">
        <f>[1]!b_calc_yield(A2976,日期设置!$B$2,F2976,1,R2976,1,O2976,L2976,S2976,)</f>
        <v>Fetching...</v>
      </c>
      <c r="E2976" s="26">
        <f t="shared" si="92"/>
        <v>5.1241328043001522</v>
      </c>
      <c r="F2976" s="18">
        <f>[1]!b_dq_cleanprice($A2976,日期设置!B$2)</f>
        <v>101.5491</v>
      </c>
      <c r="G2976" s="18" t="str">
        <f t="shared" si="93"/>
        <v>1.01 + 0</v>
      </c>
      <c r="H2976" s="27">
        <f>[1]!b_dq_pctchange($A2976,日期设置!$B$2,1)/100</f>
        <v>0</v>
      </c>
      <c r="I2976" s="26">
        <f>[1]!b_pq_pctchange(A2976,日期设置!$B$4,日期设置!$B$2,1)</f>
        <v>0</v>
      </c>
      <c r="J2976" s="26">
        <f>[1]!b_pq_pctchange(A2976,日期设置!$C$4,日期设置!$B$2,1)</f>
        <v>0.1124858283629846</v>
      </c>
      <c r="K2976" s="52">
        <f>[1]!b_dq_amount($A2976,日期设置!B$2,2,10000)</f>
        <v>0</v>
      </c>
      <c r="L2976" s="26">
        <f>[1]!b_info_latestpar(A2976,日期设置!$B$2)</f>
        <v>100</v>
      </c>
      <c r="M2976" s="6">
        <f>[1]!b_info_outstandingbalance($A2976,日期设置!B$2)</f>
        <v>4</v>
      </c>
      <c r="N2976" s="7" t="str">
        <f>[1]!b_info_latestissurercreditrating2(A2976,日期设置!$B$2,"102","1")</f>
        <v>AA</v>
      </c>
      <c r="O2976" s="8">
        <v>6.99</v>
      </c>
      <c r="P2976" s="9">
        <f>[1]!b_info_repurchasedate(A2976)</f>
        <v>0</v>
      </c>
      <c r="Q2976" s="8" t="s">
        <v>16249</v>
      </c>
      <c r="R2976" s="2" t="str">
        <f>IF((--IF(P2976=0,Q2976,P2976))&gt;(--日期设置!$B$2),IF(P2976=0,Q2976,P2976),Q2976)</f>
        <v>2022-03-28</v>
      </c>
      <c r="S2976" s="2" t="s">
        <v>17882</v>
      </c>
      <c r="T2976" s="8">
        <f>[1]!b_anal_ptmyear($A2976,日期设置!$B$2)</f>
        <v>1.0164383561643835</v>
      </c>
      <c r="U2976" s="8">
        <f>[1]!b_anal_termifexercise($A2976,日期设置!B$2)</f>
        <v>0</v>
      </c>
      <c r="V2976" s="10">
        <f>[1]!b_dq_dirtyprice(A2976,日期设置!$B$2)</f>
        <v>108.4242</v>
      </c>
      <c r="W2976" s="11">
        <f>IF(U2976=0,ROUNDUP((Q2976-日期设置!$B$2)/365,0),ROUNDUP((R2976-日期设置!$B$2)/365,0))</f>
        <v>2</v>
      </c>
      <c r="X2976" s="18">
        <f>_xlfn.IFNA(VLOOKUP(A2976,过往入选债券!A:D,4,0),2)</f>
        <v>2</v>
      </c>
      <c r="Y2976">
        <f>_xlfn.IFNA(VLOOKUP(C2976,[2]Sheet1!$A:$A,1,0),3)</f>
        <v>3</v>
      </c>
    </row>
    <row r="2977" spans="1:25" hidden="1" x14ac:dyDescent="0.2">
      <c r="A2977" s="28" t="s">
        <v>21448</v>
      </c>
      <c r="B2977" s="28" t="s">
        <v>21449</v>
      </c>
      <c r="C2977" s="39" t="s">
        <v>3466</v>
      </c>
      <c r="D2977" s="26" t="str">
        <f>[1]!b_calc_yield(A2977,日期设置!$B$2,F2977,1,R2977,1,O2977,L2977,S2977,)</f>
        <v>Fetching...</v>
      </c>
      <c r="E2977" s="26">
        <f t="shared" si="92"/>
        <v>14.00396612554804</v>
      </c>
      <c r="F2977" s="18">
        <f>[1]!b_dq_cleanprice($A2977,日期设置!B$2)</f>
        <v>99.73</v>
      </c>
      <c r="G2977" s="18" t="str">
        <f t="shared" si="93"/>
        <v>2.64 + 0</v>
      </c>
      <c r="H2977" s="27">
        <f>[1]!b_dq_pctchange($A2977,日期设置!$B$2,1)/100</f>
        <v>0</v>
      </c>
      <c r="I2977" s="26">
        <f>[1]!b_pq_pctchange(A2977,日期设置!$B$4,日期设置!$B$2,1)</f>
        <v>0</v>
      </c>
      <c r="J2977" s="26">
        <f>[1]!b_pq_pctchange(A2977,日期设置!$C$4,日期设置!$B$2,1)</f>
        <v>0</v>
      </c>
      <c r="K2977" s="52">
        <f>[1]!b_dq_amount($A2977,日期设置!B$2,2,10000)</f>
        <v>0</v>
      </c>
      <c r="L2977" s="26">
        <f>[1]!b_info_latestpar(A2977,日期设置!$B$2)</f>
        <v>100</v>
      </c>
      <c r="M2977" s="6">
        <f>[1]!b_info_outstandingbalance($A2977,日期设置!B$2)</f>
        <v>5</v>
      </c>
      <c r="N2977" s="7" t="str">
        <f>[1]!b_info_latestissurercreditrating2(A2977,日期设置!$B$2,"102","1")</f>
        <v>AA</v>
      </c>
      <c r="O2977" s="43">
        <v>5.28</v>
      </c>
      <c r="P2977" s="9">
        <f>[1]!b_info_repurchasedate(A2977)</f>
        <v>0</v>
      </c>
      <c r="Q2977" s="31" t="s">
        <v>17659</v>
      </c>
      <c r="R2977" s="2" t="str">
        <f>IF((--IF(P2977=0,Q2977,P2977))&gt;(--日期设置!$B$2),IF(P2977=0,Q2977,P2977),Q2977)</f>
        <v>2023-11-12</v>
      </c>
      <c r="S2977" s="31" t="s">
        <v>17019</v>
      </c>
      <c r="T2977" s="8">
        <f>[1]!b_anal_ptmyear($A2977,日期设置!$B$2)</f>
        <v>2.6438356164383561</v>
      </c>
      <c r="U2977" s="8">
        <f>[1]!b_anal_termifexercise($A2977,日期设置!B$2)</f>
        <v>0</v>
      </c>
      <c r="V2977" s="10">
        <f>[1]!b_dq_dirtyprice(A2977,日期设置!$B$2)</f>
        <v>101.6105</v>
      </c>
      <c r="W2977" s="11">
        <f>IF(U2977=0,ROUNDUP((Q2977-日期设置!$B$2)/365,0),ROUNDUP((R2977-日期设置!$B$2)/365,0))</f>
        <v>3</v>
      </c>
      <c r="X2977" s="18">
        <f>_xlfn.IFNA(VLOOKUP(A2977,过往入选债券!A:D,4,0),2)</f>
        <v>2</v>
      </c>
      <c r="Y2977">
        <f>_xlfn.IFNA(VLOOKUP(C2977,[2]Sheet1!$A:$A,1,0),3)</f>
        <v>3</v>
      </c>
    </row>
    <row r="2978" spans="1:25" hidden="1" x14ac:dyDescent="0.2">
      <c r="A2978" s="21" t="s">
        <v>1782</v>
      </c>
      <c r="B2978" s="21" t="s">
        <v>1783</v>
      </c>
      <c r="C2978" s="37" t="s">
        <v>1481</v>
      </c>
      <c r="D2978" s="26" t="str">
        <f>[1]!b_calc_yield(A2978,日期设置!$B$2,F2978,1,R2978,1,O2978,L2978,S2978,)</f>
        <v>Fetching...</v>
      </c>
      <c r="E2978" s="26">
        <f t="shared" si="92"/>
        <v>0.47151515717949177</v>
      </c>
      <c r="F2978" s="18">
        <f>[1]!b_dq_cleanprice($A2978,日期设置!B$2)</f>
        <v>100.15300000000001</v>
      </c>
      <c r="G2978" s="18" t="str">
        <f t="shared" si="93"/>
        <v>0.08 + 0</v>
      </c>
      <c r="H2978" s="27">
        <f>[1]!b_dq_pctchange($A2978,日期设置!$B$2,1)/100</f>
        <v>0</v>
      </c>
      <c r="I2978" s="26">
        <f>[1]!b_pq_pctchange(A2978,日期设置!$B$4,日期设置!$B$2,1)</f>
        <v>-2.1943359375</v>
      </c>
      <c r="J2978" s="26">
        <f>[1]!b_pq_pctchange(A2978,日期设置!$C$4,日期设置!$B$2,1)</f>
        <v>-2.1943359375</v>
      </c>
      <c r="K2978" s="52">
        <f>[1]!b_dq_amount($A2978,日期设置!B$2,2,10000)</f>
        <v>0</v>
      </c>
      <c r="L2978" s="26">
        <f>[1]!b_info_latestpar(A2978,日期设置!$B$2)</f>
        <v>100</v>
      </c>
      <c r="M2978" s="6">
        <f>[1]!b_info_outstandingbalance($A2978,日期设置!B$2)</f>
        <v>2</v>
      </c>
      <c r="N2978" s="7">
        <f>[1]!b_info_latestissurercreditrating2(A2978,日期设置!$B$2,"102","1")</f>
        <v>0</v>
      </c>
      <c r="O2978" s="8">
        <v>7.5</v>
      </c>
      <c r="P2978" s="9">
        <f>[1]!b_info_repurchasedate(A2978)</f>
        <v>0</v>
      </c>
      <c r="Q2978" s="8" t="s">
        <v>16246</v>
      </c>
      <c r="R2978" s="2" t="str">
        <f>IF((--IF(P2978=0,Q2978,P2978))&gt;(--日期设置!$B$2),IF(P2978=0,Q2978,P2978),Q2978)</f>
        <v>2021-04-23</v>
      </c>
      <c r="S2978" s="2" t="s">
        <v>18031</v>
      </c>
      <c r="T2978" s="8">
        <f>[1]!b_anal_ptmyear($A2978,日期设置!$B$2)</f>
        <v>8.7671232876712329E-2</v>
      </c>
      <c r="U2978" s="8">
        <f>[1]!b_anal_termifexercise($A2978,日期设置!B$2)</f>
        <v>0</v>
      </c>
      <c r="V2978" s="10">
        <f>[1]!b_dq_dirtyprice(A2978,日期设置!$B$2)</f>
        <v>106.99550000000001</v>
      </c>
      <c r="W2978" s="11">
        <f>IF(U2978=0,ROUNDUP((Q2978-日期设置!$B$2)/365,0),ROUNDUP((R2978-日期设置!$B$2)/365,0))</f>
        <v>1</v>
      </c>
      <c r="X2978" s="18">
        <f>_xlfn.IFNA(VLOOKUP(A2978,过往入选债券!A:D,4,0),2)</f>
        <v>2</v>
      </c>
      <c r="Y2978">
        <f>_xlfn.IFNA(VLOOKUP(C2978,[2]Sheet1!$A:$A,1,0),3)</f>
        <v>3</v>
      </c>
    </row>
    <row r="2979" spans="1:25" hidden="1" x14ac:dyDescent="0.2">
      <c r="A2979" s="21" t="s">
        <v>9865</v>
      </c>
      <c r="B2979" s="21" t="s">
        <v>9866</v>
      </c>
      <c r="C2979" s="37" t="s">
        <v>9262</v>
      </c>
      <c r="D2979" s="26" t="str">
        <f>[1]!b_calc_yield(A2979,日期设置!$B$2,F2979,1,R2979,1,O2979,L2979,S2979,)</f>
        <v>Fetching...</v>
      </c>
      <c r="E2979" s="26">
        <f t="shared" si="92"/>
        <v>9.83047860858699</v>
      </c>
      <c r="F2979" s="18">
        <f>[1]!b_dq_cleanprice($A2979,日期设置!B$2)</f>
        <v>99.0839</v>
      </c>
      <c r="G2979" s="18" t="str">
        <f t="shared" si="93"/>
        <v>1.83 + 0</v>
      </c>
      <c r="H2979" s="27">
        <f>[1]!b_dq_pctchange($A2979,日期设置!$B$2,1)/100</f>
        <v>0</v>
      </c>
      <c r="I2979" s="26">
        <f>[1]!b_pq_pctchange(A2979,日期设置!$B$4,日期设置!$B$2,1)</f>
        <v>0</v>
      </c>
      <c r="J2979" s="26">
        <f>[1]!b_pq_pctchange(A2979,日期设置!$C$4,日期设置!$B$2,1)</f>
        <v>0</v>
      </c>
      <c r="K2979" s="52">
        <f>[1]!b_dq_amount($A2979,日期设置!B$2,2,10000)</f>
        <v>0</v>
      </c>
      <c r="L2979" s="26">
        <f>[1]!b_info_latestpar(A2979,日期设置!$B$2)</f>
        <v>100</v>
      </c>
      <c r="M2979" s="6">
        <f>[1]!b_info_outstandingbalance($A2979,日期设置!B$2)</f>
        <v>2.5</v>
      </c>
      <c r="N2979" s="7" t="str">
        <f>[1]!b_info_latestissurercreditrating2(A2979,日期设置!$B$2,"102","1")</f>
        <v>AA</v>
      </c>
      <c r="O2979" s="8">
        <v>4.8499999999999996</v>
      </c>
      <c r="P2979" s="9">
        <f>[1]!b_info_repurchasedate(A2979)</f>
        <v>0</v>
      </c>
      <c r="Q2979" s="8" t="s">
        <v>16823</v>
      </c>
      <c r="R2979" s="2" t="str">
        <f>IF((--IF(P2979=0,Q2979,P2979))&gt;(--日期设置!$B$2),IF(P2979=0,Q2979,P2979),Q2979)</f>
        <v>2023-01-21</v>
      </c>
      <c r="S2979" s="2" t="s">
        <v>18520</v>
      </c>
      <c r="T2979" s="8">
        <f>[1]!b_anal_ptmyear($A2979,日期设置!$B$2)</f>
        <v>1.8356164383561644</v>
      </c>
      <c r="U2979" s="8">
        <f>[1]!b_anal_termifexercise($A2979,日期设置!B$2)</f>
        <v>0</v>
      </c>
      <c r="V2979" s="10">
        <f>[1]!b_dq_dirtyprice(A2979,日期设置!$B$2)</f>
        <v>99.881200000000007</v>
      </c>
      <c r="W2979" s="11">
        <f>IF(U2979=0,ROUNDUP((Q2979-日期设置!$B$2)/365,0),ROUNDUP((R2979-日期设置!$B$2)/365,0))</f>
        <v>2</v>
      </c>
      <c r="X2979" s="18">
        <f>_xlfn.IFNA(VLOOKUP(A2979,过往入选债券!A:D,4,0),2)</f>
        <v>2</v>
      </c>
      <c r="Y2979">
        <f>_xlfn.IFNA(VLOOKUP(C2979,[2]Sheet1!$A:$A,1,0),3)</f>
        <v>3</v>
      </c>
    </row>
    <row r="2980" spans="1:25" hidden="1" x14ac:dyDescent="0.2">
      <c r="A2980" s="21" t="s">
        <v>1127</v>
      </c>
      <c r="B2980" s="21" t="s">
        <v>1128</v>
      </c>
      <c r="C2980" s="37" t="s">
        <v>419</v>
      </c>
      <c r="D2980" s="26" t="str">
        <f>[1]!b_calc_yield(A2980,日期设置!$B$2,F2980,1,R2980,1,O2980,L2980,S2980,)</f>
        <v>Fetching...</v>
      </c>
      <c r="E2980" s="26">
        <f t="shared" si="92"/>
        <v>9.2676640494829154</v>
      </c>
      <c r="F2980" s="18">
        <f>[1]!b_dq_cleanprice($A2980,日期设置!B$2)</f>
        <v>101.4387</v>
      </c>
      <c r="G2980" s="18" t="str">
        <f t="shared" si="93"/>
        <v>1.71 + 0</v>
      </c>
      <c r="H2980" s="27">
        <f>[1]!b_dq_pctchange($A2980,日期设置!$B$2,1)/100</f>
        <v>0</v>
      </c>
      <c r="I2980" s="26">
        <f>[1]!b_pq_pctchange(A2980,日期设置!$B$4,日期设置!$B$2,1)</f>
        <v>-1.1828405323965684E-2</v>
      </c>
      <c r="J2980" s="26">
        <f>[1]!b_pq_pctchange(A2980,日期设置!$C$4,日期设置!$B$2,1)</f>
        <v>1.3454621747991831</v>
      </c>
      <c r="K2980" s="52">
        <f>[1]!b_dq_amount($A2980,日期设置!B$2,2,10000)</f>
        <v>0</v>
      </c>
      <c r="L2980" s="26">
        <f>[1]!b_info_latestpar(A2980,日期设置!$B$2)</f>
        <v>100</v>
      </c>
      <c r="M2980" s="6">
        <f>[1]!b_info_outstandingbalance($A2980,日期设置!B$2)</f>
        <v>10</v>
      </c>
      <c r="N2980" s="7">
        <f>[1]!b_info_latestissurercreditrating2(A2980,日期设置!$B$2,"102","1")</f>
        <v>0</v>
      </c>
      <c r="O2980" s="8">
        <v>6.3</v>
      </c>
      <c r="P2980" s="9">
        <f>[1]!b_info_repurchasedate(A2980)</f>
        <v>0</v>
      </c>
      <c r="Q2980" s="8" t="s">
        <v>16715</v>
      </c>
      <c r="R2980" s="2" t="str">
        <f>IF((--IF(P2980=0,Q2980,P2980))&gt;(--日期设置!$B$2),IF(P2980=0,Q2980,P2980),Q2980)</f>
        <v>2022-12-07</v>
      </c>
      <c r="S2980" s="2" t="s">
        <v>18436</v>
      </c>
      <c r="T2980" s="8">
        <f>[1]!b_anal_ptmyear($A2980,日期设置!$B$2)</f>
        <v>1.7123287671232876</v>
      </c>
      <c r="U2980" s="8">
        <f>[1]!b_anal_termifexercise($A2980,日期设置!B$2)</f>
        <v>0</v>
      </c>
      <c r="V2980" s="10">
        <f>[1]!b_dq_dirtyprice(A2980,日期设置!$B$2)</f>
        <v>103.0497</v>
      </c>
      <c r="W2980" s="11">
        <f>IF(U2980=0,ROUNDUP((Q2980-日期设置!$B$2)/365,0),ROUNDUP((R2980-日期设置!$B$2)/365,0))</f>
        <v>2</v>
      </c>
      <c r="X2980" s="18">
        <f>_xlfn.IFNA(VLOOKUP(A2980,过往入选债券!A:D,4,0),2)</f>
        <v>2</v>
      </c>
      <c r="Y2980">
        <f>_xlfn.IFNA(VLOOKUP(C2980,[2]Sheet1!$A:$A,1,0),3)</f>
        <v>3</v>
      </c>
    </row>
    <row r="2981" spans="1:25" hidden="1" x14ac:dyDescent="0.2">
      <c r="A2981" s="21" t="s">
        <v>13848</v>
      </c>
      <c r="B2981" s="21" t="s">
        <v>13849</v>
      </c>
      <c r="C2981" s="37" t="s">
        <v>13850</v>
      </c>
      <c r="D2981" s="26" t="str">
        <f>[1]!b_calc_yield(A2981,日期设置!$B$2,F2981,1,R2981,1,O2981,L2981,S2981,)</f>
        <v>Fetching...</v>
      </c>
      <c r="E2981" s="26">
        <f t="shared" si="92"/>
        <v>24.259944849075165</v>
      </c>
      <c r="F2981" s="18">
        <f>[1]!b_dq_cleanprice($A2981,日期设置!B$2)</f>
        <v>81.625500000000002</v>
      </c>
      <c r="G2981" s="18" t="str">
        <f t="shared" si="93"/>
        <v>3.32 + 0</v>
      </c>
      <c r="H2981" s="27">
        <f>[1]!b_dq_pctchange($A2981,日期设置!$B$2,1)/100</f>
        <v>0</v>
      </c>
      <c r="I2981" s="26">
        <f>[1]!b_pq_pctchange(A2981,日期设置!$B$4,日期设置!$B$2,1)</f>
        <v>0</v>
      </c>
      <c r="J2981" s="26">
        <f>[1]!b_pq_pctchange(A2981,日期设置!$C$4,日期设置!$B$2,1)</f>
        <v>0</v>
      </c>
      <c r="K2981" s="52">
        <f>[1]!b_dq_amount($A2981,日期设置!B$2,2,10000)</f>
        <v>0</v>
      </c>
      <c r="L2981" s="26">
        <f>[1]!b_info_latestpar(A2981,日期设置!$B$2)</f>
        <v>80</v>
      </c>
      <c r="M2981" s="6">
        <f>[1]!b_info_outstandingbalance($A2981,日期设置!B$2)</f>
        <v>9.6</v>
      </c>
      <c r="N2981" s="7" t="str">
        <f>[1]!b_info_latestissurercreditrating2(A2981,日期设置!$B$2,"102","1")</f>
        <v>AA</v>
      </c>
      <c r="O2981" s="8">
        <v>6.44</v>
      </c>
      <c r="P2981" s="9">
        <f>[1]!b_info_repurchasedate(A2981)</f>
        <v>0</v>
      </c>
      <c r="Q2981" s="8" t="s">
        <v>16450</v>
      </c>
      <c r="R2981" s="2" t="str">
        <f>IF((--IF(P2981=0,Q2981,P2981))&gt;(--日期设置!$B$2),IF(P2981=0,Q2981,P2981),Q2981)</f>
        <v>2024-07-18</v>
      </c>
      <c r="S2981" s="2" t="s">
        <v>18195</v>
      </c>
      <c r="T2981" s="8">
        <f>[1]!b_anal_ptmyear($A2981,日期设置!$B$2)</f>
        <v>3.3232876712328769</v>
      </c>
      <c r="U2981" s="8">
        <f>[1]!b_anal_termifexercise($A2981,日期设置!B$2)</f>
        <v>0</v>
      </c>
      <c r="V2981" s="10">
        <f>[1]!b_dq_dirtyprice(A2981,日期设置!$B$2)</f>
        <v>85.111900000000006</v>
      </c>
      <c r="W2981" s="11">
        <f>IF(U2981=0,ROUNDUP((Q2981-日期设置!$B$2)/365,0),ROUNDUP((R2981-日期设置!$B$2)/365,0))</f>
        <v>4</v>
      </c>
      <c r="X2981" s="18">
        <f>_xlfn.IFNA(VLOOKUP(A2981,过往入选债券!A:D,4,0),2)</f>
        <v>2</v>
      </c>
      <c r="Y2981">
        <f>_xlfn.IFNA(VLOOKUP(C2981,[2]Sheet1!$A:$A,1,0),3)</f>
        <v>3</v>
      </c>
    </row>
    <row r="2982" spans="1:25" hidden="1" x14ac:dyDescent="0.2">
      <c r="A2982" s="21" t="s">
        <v>10247</v>
      </c>
      <c r="B2982" s="21" t="s">
        <v>10248</v>
      </c>
      <c r="C2982" s="37" t="s">
        <v>9742</v>
      </c>
      <c r="D2982" s="26" t="str">
        <f>[1]!b_calc_yield(A2982,日期设置!$B$2,F2982,1,R2982,1,O2982,L2982,S2982,)</f>
        <v>Fetching...</v>
      </c>
      <c r="E2982" s="26">
        <f t="shared" si="92"/>
        <v>21.752066253069778</v>
      </c>
      <c r="F2982" s="18">
        <f>[1]!b_dq_cleanprice($A2982,日期设置!B$2)</f>
        <v>96.225899999999996</v>
      </c>
      <c r="G2982" s="18" t="str">
        <f t="shared" si="93"/>
        <v>3.99 + 0</v>
      </c>
      <c r="H2982" s="27">
        <f>[1]!b_dq_pctchange($A2982,日期设置!$B$2,1)/100</f>
        <v>0</v>
      </c>
      <c r="I2982" s="26">
        <f>[1]!b_pq_pctchange(A2982,日期设置!$B$4,日期设置!$B$2,1)</f>
        <v>0</v>
      </c>
      <c r="J2982" s="26">
        <f>[1]!b_pq_pctchange(A2982,日期设置!$C$4,日期设置!$B$2,1)</f>
        <v>-0.80448383249335365</v>
      </c>
      <c r="K2982" s="52">
        <f>[1]!b_dq_amount($A2982,日期设置!B$2,2,10000)</f>
        <v>0</v>
      </c>
      <c r="L2982" s="26">
        <f>[1]!b_info_latestpar(A2982,日期设置!$B$2)</f>
        <v>100</v>
      </c>
      <c r="M2982" s="6">
        <f>[1]!b_info_outstandingbalance($A2982,日期设置!B$2)</f>
        <v>5</v>
      </c>
      <c r="N2982" s="7" t="str">
        <f>[1]!b_info_latestissurercreditrating2(A2982,日期设置!$B$2,"102","1")</f>
        <v>AA</v>
      </c>
      <c r="O2982" s="8">
        <v>4.3</v>
      </c>
      <c r="P2982" s="9">
        <f>[1]!b_info_repurchasedate(A2982)</f>
        <v>0</v>
      </c>
      <c r="Q2982" s="8" t="s">
        <v>16417</v>
      </c>
      <c r="R2982" s="2" t="str">
        <f>IF((--IF(P2982=0,Q2982,P2982))&gt;(--日期设置!$B$2),IF(P2982=0,Q2982,P2982),Q2982)</f>
        <v>2025-03-19</v>
      </c>
      <c r="S2982" s="2" t="s">
        <v>17869</v>
      </c>
      <c r="T2982" s="8">
        <f>[1]!b_anal_ptmyear($A2982,日期设置!$B$2)</f>
        <v>3.9917808219178084</v>
      </c>
      <c r="U2982" s="8">
        <f>[1]!b_anal_termifexercise($A2982,日期设置!B$2)</f>
        <v>0</v>
      </c>
      <c r="V2982" s="10">
        <f>[1]!b_dq_dirtyprice(A2982,日期设置!$B$2)</f>
        <v>96.261200000000002</v>
      </c>
      <c r="W2982" s="11">
        <f>IF(U2982=0,ROUNDUP((Q2982-日期设置!$B$2)/365,0),ROUNDUP((R2982-日期设置!$B$2)/365,0))</f>
        <v>4</v>
      </c>
      <c r="X2982" s="18">
        <f>_xlfn.IFNA(VLOOKUP(A2982,过往入选债券!A:D,4,0),2)</f>
        <v>2</v>
      </c>
      <c r="Y2982">
        <f>_xlfn.IFNA(VLOOKUP(C2982,[2]Sheet1!$A:$A,1,0),3)</f>
        <v>3</v>
      </c>
    </row>
    <row r="2983" spans="1:25" hidden="1" x14ac:dyDescent="0.2">
      <c r="A2983" s="28" t="s">
        <v>20370</v>
      </c>
      <c r="B2983" s="28" t="s">
        <v>20371</v>
      </c>
      <c r="C2983" s="39" t="s">
        <v>4820</v>
      </c>
      <c r="D2983" s="26" t="str">
        <f>[1]!b_calc_yield(A2983,日期设置!$B$2,F2983,1,R2983,1,O2983,L2983,S2983,)</f>
        <v>Fetching...</v>
      </c>
      <c r="E2983" s="26">
        <f t="shared" si="92"/>
        <v>7.6312289873824657</v>
      </c>
      <c r="F2983" s="18">
        <f>[1]!b_dq_cleanprice($A2983,日期设置!B$2)</f>
        <v>100</v>
      </c>
      <c r="G2983" s="18" t="str">
        <f t="shared" si="93"/>
        <v>1.45 + 1.45</v>
      </c>
      <c r="H2983" s="27">
        <f>[1]!b_dq_pctchange($A2983,日期设置!$B$2,1)/100</f>
        <v>0</v>
      </c>
      <c r="I2983" s="26">
        <f>[1]!b_pq_pctchange(A2983,日期设置!$B$4,日期设置!$B$2,1)</f>
        <v>0</v>
      </c>
      <c r="J2983" s="26">
        <f>[1]!b_pq_pctchange(A2983,日期设置!$C$4,日期设置!$B$2,1)</f>
        <v>0</v>
      </c>
      <c r="K2983" s="52">
        <f>[1]!b_dq_amount($A2983,日期设置!B$2,2,10000)</f>
        <v>0</v>
      </c>
      <c r="L2983" s="26">
        <f>[1]!b_info_latestpar(A2983,日期设置!$B$2)</f>
        <v>100</v>
      </c>
      <c r="M2983" s="6">
        <f>[1]!b_info_outstandingbalance($A2983,日期设置!B$2)</f>
        <v>10</v>
      </c>
      <c r="N2983" s="7" t="str">
        <f>[1]!b_info_latestissurercreditrating2(A2983,日期设置!$B$2,"102","1")</f>
        <v>AAA</v>
      </c>
      <c r="O2983" s="8">
        <v>5.4</v>
      </c>
      <c r="P2983" s="9">
        <f>[1]!b_info_repurchasedate(A2983)</f>
        <v>0</v>
      </c>
      <c r="Q2983" s="8" t="s">
        <v>16703</v>
      </c>
      <c r="R2983" s="2" t="str">
        <f>IF((--IF(P2983=0,Q2983,P2983))&gt;(--日期设置!$B$2),IF(P2983=0,Q2983,P2983),Q2983)</f>
        <v>2022-09-04</v>
      </c>
      <c r="S2983" s="31" t="s">
        <v>16844</v>
      </c>
      <c r="T2983" s="8">
        <f>[1]!b_anal_ptmyear($A2983,日期设置!$B$2)</f>
        <v>1.4547945205479453</v>
      </c>
      <c r="U2983" s="8">
        <f>[1]!b_anal_termifexercise($A2983,日期设置!B$2)</f>
        <v>1.4547945205479451</v>
      </c>
      <c r="V2983" s="10">
        <f>[1]!b_dq_dirtyprice(A2983,日期设置!$B$2)</f>
        <v>102.94410000000001</v>
      </c>
      <c r="W2983" s="11">
        <f>IF(U2983=0,ROUNDUP((Q2983-日期设置!$B$2)/365,0),ROUNDUP((R2983-日期设置!$B$2)/365,0))</f>
        <v>2</v>
      </c>
      <c r="X2983" s="18">
        <f>_xlfn.IFNA(VLOOKUP(A2983,过往入选债券!A:D,4,0),2)</f>
        <v>2</v>
      </c>
      <c r="Y2983">
        <f>_xlfn.IFNA(VLOOKUP(C2983,[2]Sheet1!$A:$A,1,0),3)</f>
        <v>3</v>
      </c>
    </row>
    <row r="2984" spans="1:25" hidden="1" x14ac:dyDescent="0.2">
      <c r="A2984" s="21" t="s">
        <v>5958</v>
      </c>
      <c r="B2984" s="21" t="s">
        <v>5959</v>
      </c>
      <c r="C2984" s="37" t="s">
        <v>220</v>
      </c>
      <c r="D2984" s="26" t="str">
        <f>[1]!b_calc_yield(A2984,日期设置!$B$2,F2984,1,R2984,1,O2984,L2984,S2984,)</f>
        <v>Fetching...</v>
      </c>
      <c r="E2984" s="26">
        <f t="shared" si="92"/>
        <v>6.6828364749186298</v>
      </c>
      <c r="F2984" s="18">
        <f>[1]!b_dq_cleanprice($A2984,日期设置!B$2)</f>
        <v>101.0933</v>
      </c>
      <c r="G2984" s="18" t="str">
        <f t="shared" si="93"/>
        <v>1.29 + 0</v>
      </c>
      <c r="H2984" s="27">
        <f>[1]!b_dq_pctchange($A2984,日期设置!$B$2,1)/100</f>
        <v>0</v>
      </c>
      <c r="I2984" s="26">
        <f>[1]!b_pq_pctchange(A2984,日期设置!$B$4,日期设置!$B$2,1)</f>
        <v>0</v>
      </c>
      <c r="J2984" s="26">
        <f>[1]!b_pq_pctchange(A2984,日期设置!$C$4,日期设置!$B$2,1)</f>
        <v>0.27664698693836698</v>
      </c>
      <c r="K2984" s="52">
        <f>[1]!b_dq_amount($A2984,日期设置!B$2,2,10000)</f>
        <v>0</v>
      </c>
      <c r="L2984" s="26">
        <f>[1]!b_info_latestpar(A2984,日期设置!$B$2)</f>
        <v>100</v>
      </c>
      <c r="M2984" s="6">
        <f>[1]!b_info_outstandingbalance($A2984,日期设置!B$2)</f>
        <v>2</v>
      </c>
      <c r="N2984" s="7" t="str">
        <f>[1]!b_info_latestissurercreditrating2(A2984,日期设置!$B$2,"102","1")</f>
        <v>AA</v>
      </c>
      <c r="O2984" s="8">
        <v>6.3</v>
      </c>
      <c r="P2984" s="9">
        <f>[1]!b_info_repurchasedate(A2984)</f>
        <v>0</v>
      </c>
      <c r="Q2984" s="8" t="s">
        <v>16162</v>
      </c>
      <c r="R2984" s="2" t="str">
        <f>IF((--IF(P2984=0,Q2984,P2984))&gt;(--日期设置!$B$2),IF(P2984=0,Q2984,P2984),Q2984)</f>
        <v>2022-07-07</v>
      </c>
      <c r="S2984" s="2" t="s">
        <v>17951</v>
      </c>
      <c r="T2984" s="8">
        <f>[1]!b_anal_ptmyear($A2984,日期设置!$B$2)</f>
        <v>1.2931506849315069</v>
      </c>
      <c r="U2984" s="8">
        <f>[1]!b_anal_termifexercise($A2984,日期设置!B$2)</f>
        <v>0</v>
      </c>
      <c r="V2984" s="10">
        <f>[1]!b_dq_dirtyprice(A2984,日期设置!$B$2)</f>
        <v>105.54649999999999</v>
      </c>
      <c r="W2984" s="11">
        <f>IF(U2984=0,ROUNDUP((Q2984-日期设置!$B$2)/365,0),ROUNDUP((R2984-日期设置!$B$2)/365,0))</f>
        <v>2</v>
      </c>
      <c r="X2984" s="18">
        <f>_xlfn.IFNA(VLOOKUP(A2984,过往入选债券!A:D,4,0),2)</f>
        <v>2</v>
      </c>
      <c r="Y2984">
        <f>_xlfn.IFNA(VLOOKUP(C2984,[2]Sheet1!$A:$A,1,0),3)</f>
        <v>3</v>
      </c>
    </row>
    <row r="2985" spans="1:25" hidden="1" x14ac:dyDescent="0.2">
      <c r="A2985" s="21" t="s">
        <v>9350</v>
      </c>
      <c r="B2985" s="21" t="s">
        <v>9351</v>
      </c>
      <c r="C2985" s="37" t="s">
        <v>121</v>
      </c>
      <c r="D2985" s="26" t="str">
        <f>[1]!b_calc_yield(A2985,日期设置!$B$2,F2985,1,R2985,1,O2985,L2985,S2985,)</f>
        <v>Fetching...</v>
      </c>
      <c r="E2985" s="26">
        <f t="shared" si="92"/>
        <v>8.3207825784074707</v>
      </c>
      <c r="F2985" s="18">
        <f>[1]!b_dq_cleanprice($A2985,日期设置!B$2)</f>
        <v>99.711299999999994</v>
      </c>
      <c r="G2985" s="18" t="str">
        <f t="shared" si="93"/>
        <v>1.57 + 0</v>
      </c>
      <c r="H2985" s="27">
        <f>[1]!b_dq_pctchange($A2985,日期设置!$B$2,1)/100</f>
        <v>0</v>
      </c>
      <c r="I2985" s="26">
        <f>[1]!b_pq_pctchange(A2985,日期设置!$B$4,日期设置!$B$2,1)</f>
        <v>0</v>
      </c>
      <c r="J2985" s="26">
        <f>[1]!b_pq_pctchange(A2985,日期设置!$C$4,日期设置!$B$2,1)</f>
        <v>-1.1635998144425577</v>
      </c>
      <c r="K2985" s="52">
        <f>[1]!b_dq_amount($A2985,日期设置!B$2,2,10000)</f>
        <v>0</v>
      </c>
      <c r="L2985" s="26">
        <f>[1]!b_info_latestpar(A2985,日期设置!$B$2)</f>
        <v>100</v>
      </c>
      <c r="M2985" s="6">
        <f>[1]!b_info_outstandingbalance($A2985,日期设置!B$2)</f>
        <v>5</v>
      </c>
      <c r="N2985" s="7" t="str">
        <f>[1]!b_info_latestissurercreditrating2(A2985,日期设置!$B$2,"102","1")</f>
        <v>AA+</v>
      </c>
      <c r="O2985" s="8">
        <v>5.2</v>
      </c>
      <c r="P2985" s="9">
        <f>[1]!b_info_repurchasedate(A2985)</f>
        <v>0</v>
      </c>
      <c r="Q2985" s="8" t="s">
        <v>16221</v>
      </c>
      <c r="R2985" s="2" t="str">
        <f>IF((--IF(P2985=0,Q2985,P2985))&gt;(--日期设置!$B$2),IF(P2985=0,Q2985,P2985),Q2985)</f>
        <v>2022-10-18</v>
      </c>
      <c r="S2985" s="2" t="s">
        <v>17897</v>
      </c>
      <c r="T2985" s="8">
        <f>[1]!b_anal_ptmyear($A2985,日期设置!$B$2)</f>
        <v>1.5753424657534247</v>
      </c>
      <c r="U2985" s="8">
        <f>[1]!b_anal_termifexercise($A2985,日期设置!B$2)</f>
        <v>0</v>
      </c>
      <c r="V2985" s="10">
        <f>[1]!b_dq_dirtyprice(A2985,日期设置!$B$2)</f>
        <v>101.9195</v>
      </c>
      <c r="W2985" s="11">
        <f>IF(U2985=0,ROUNDUP((Q2985-日期设置!$B$2)/365,0),ROUNDUP((R2985-日期设置!$B$2)/365,0))</f>
        <v>2</v>
      </c>
      <c r="X2985" s="18">
        <f>_xlfn.IFNA(VLOOKUP(A2985,过往入选债券!A:D,4,0),2)</f>
        <v>2</v>
      </c>
      <c r="Y2985">
        <f>_xlfn.IFNA(VLOOKUP(C2985,[2]Sheet1!$A:$A,1,0),3)</f>
        <v>3</v>
      </c>
    </row>
    <row r="2986" spans="1:25" hidden="1" x14ac:dyDescent="0.2">
      <c r="A2986" s="28" t="s">
        <v>20658</v>
      </c>
      <c r="B2986" s="28" t="s">
        <v>20659</v>
      </c>
      <c r="C2986" s="39" t="s">
        <v>12279</v>
      </c>
      <c r="D2986" s="26" t="str">
        <f>[1]!b_calc_yield(A2986,日期设置!$B$2,F2986,1,R2986,1,O2986,L2986,S2986,)</f>
        <v>Fetching...</v>
      </c>
      <c r="E2986" s="26">
        <f t="shared" si="92"/>
        <v>34.005926398953349</v>
      </c>
      <c r="F2986" s="18">
        <f>[1]!b_dq_cleanprice($A2986,日期设置!B$2)</f>
        <v>100</v>
      </c>
      <c r="G2986" s="18" t="str">
        <f t="shared" si="93"/>
        <v>6.49 + 0</v>
      </c>
      <c r="H2986" s="27">
        <f>[1]!b_dq_pctchange($A2986,日期设置!$B$2,1)/100</f>
        <v>0</v>
      </c>
      <c r="I2986" s="26">
        <f>[1]!b_pq_pctchange(A2986,日期设置!$B$4,日期设置!$B$2,1)</f>
        <v>0</v>
      </c>
      <c r="J2986" s="26">
        <f>[1]!b_pq_pctchange(A2986,日期设置!$C$4,日期设置!$B$2,1)</f>
        <v>0</v>
      </c>
      <c r="K2986" s="52">
        <f>[1]!b_dq_amount($A2986,日期设置!B$2,2,10000)</f>
        <v>0</v>
      </c>
      <c r="L2986" s="26">
        <f>[1]!b_info_latestpar(A2986,日期设置!$B$2)</f>
        <v>100</v>
      </c>
      <c r="M2986" s="6">
        <f>[1]!b_info_outstandingbalance($A2986,日期设置!B$2)</f>
        <v>12</v>
      </c>
      <c r="N2986" s="7" t="str">
        <f>[1]!b_info_latestissurercreditrating2(A2986,日期设置!$B$2,"102","1")</f>
        <v>AA</v>
      </c>
      <c r="O2986" s="8">
        <v>5.38</v>
      </c>
      <c r="P2986" s="9">
        <f>[1]!b_info_repurchasedate(A2986)</f>
        <v>0</v>
      </c>
      <c r="Q2986" s="8" t="s">
        <v>20850</v>
      </c>
      <c r="R2986" s="2" t="str">
        <f>IF((--IF(P2986=0,Q2986,P2986))&gt;(--日期设置!$B$2),IF(P2986=0,Q2986,P2986),Q2986)</f>
        <v>2027-09-18</v>
      </c>
      <c r="S2986" s="31" t="s">
        <v>16447</v>
      </c>
      <c r="T2986" s="8">
        <f>[1]!b_anal_ptmyear($A2986,日期设置!$B$2)</f>
        <v>6.493150684931507</v>
      </c>
      <c r="U2986" s="8">
        <f>[1]!b_anal_termifexercise($A2986,日期设置!B$2)</f>
        <v>0</v>
      </c>
      <c r="V2986" s="10">
        <f>[1]!b_dq_dirtyprice(A2986,日期设置!$B$2)</f>
        <v>102.7268</v>
      </c>
      <c r="W2986" s="11">
        <f>IF(U2986=0,ROUNDUP((Q2986-日期设置!$B$2)/365,0),ROUNDUP((R2986-日期设置!$B$2)/365,0))</f>
        <v>7</v>
      </c>
      <c r="X2986" s="18">
        <f>_xlfn.IFNA(VLOOKUP(A2986,过往入选债券!A:D,4,0),2)</f>
        <v>2</v>
      </c>
      <c r="Y2986">
        <f>_xlfn.IFNA(VLOOKUP(C2986,[2]Sheet1!$A:$A,1,0),3)</f>
        <v>3</v>
      </c>
    </row>
    <row r="2987" spans="1:25" hidden="1" x14ac:dyDescent="0.2">
      <c r="A2987" s="21" t="s">
        <v>14800</v>
      </c>
      <c r="B2987" s="21" t="s">
        <v>14801</v>
      </c>
      <c r="C2987" s="37" t="s">
        <v>11653</v>
      </c>
      <c r="D2987" s="26" t="str">
        <f>[1]!b_calc_yield(A2987,日期设置!$B$2,F2987,1,R2987,1,O2987,L2987,S2987,)</f>
        <v>Fetching...</v>
      </c>
      <c r="E2987" s="26">
        <f t="shared" si="92"/>
        <v>24.273132861523152</v>
      </c>
      <c r="F2987" s="18">
        <f>[1]!b_dq_cleanprice($A2987,日期设置!B$2)</f>
        <v>103.08880000000001</v>
      </c>
      <c r="G2987" s="18" t="str">
        <f t="shared" si="93"/>
        <v>4.65 + 0</v>
      </c>
      <c r="H2987" s="27">
        <f>[1]!b_dq_pctchange($A2987,日期设置!$B$2,1)/100</f>
        <v>0</v>
      </c>
      <c r="I2987" s="26">
        <f>[1]!b_pq_pctchange(A2987,日期设置!$B$4,日期设置!$B$2,1)</f>
        <v>0.41651568460139998</v>
      </c>
      <c r="J2987" s="26">
        <f>[1]!b_pq_pctchange(A2987,日期设置!$C$4,日期设置!$B$2,1)</f>
        <v>0.40419269570231775</v>
      </c>
      <c r="K2987" s="52">
        <f>[1]!b_dq_amount($A2987,日期设置!B$2,2,10000)</f>
        <v>0</v>
      </c>
      <c r="L2987" s="26">
        <f>[1]!b_info_latestpar(A2987,日期设置!$B$2)</f>
        <v>100</v>
      </c>
      <c r="M2987" s="6">
        <f>[1]!b_info_outstandingbalance($A2987,日期设置!B$2)</f>
        <v>7</v>
      </c>
      <c r="N2987" s="7" t="str">
        <f>[1]!b_info_latestissurercreditrating2(A2987,日期设置!$B$2,"102","1")</f>
        <v>AA</v>
      </c>
      <c r="O2987" s="8">
        <v>6.15</v>
      </c>
      <c r="P2987" s="9">
        <f>[1]!b_info_repurchasedate(A2987)</f>
        <v>0</v>
      </c>
      <c r="Q2987" s="8" t="s">
        <v>16837</v>
      </c>
      <c r="R2987" s="2" t="str">
        <f>IF((--IF(P2987=0,Q2987,P2987))&gt;(--日期设置!$B$2),IF(P2987=0,Q2987,P2987),Q2987)</f>
        <v>2025-11-16</v>
      </c>
      <c r="S2987" s="2" t="s">
        <v>17910</v>
      </c>
      <c r="T2987" s="8">
        <f>[1]!b_anal_ptmyear($A2987,日期设置!$B$2)</f>
        <v>4.6547945205479451</v>
      </c>
      <c r="U2987" s="8">
        <f>[1]!b_anal_termifexercise($A2987,日期设置!B$2)</f>
        <v>0</v>
      </c>
      <c r="V2987" s="10">
        <f>[1]!b_dq_dirtyprice(A2987,日期设置!$B$2)</f>
        <v>105.2118</v>
      </c>
      <c r="W2987" s="11">
        <f>IF(U2987=0,ROUNDUP((Q2987-日期设置!$B$2)/365,0),ROUNDUP((R2987-日期设置!$B$2)/365,0))</f>
        <v>5</v>
      </c>
      <c r="X2987" s="18">
        <f>_xlfn.IFNA(VLOOKUP(A2987,过往入选债券!A:D,4,0),2)</f>
        <v>2</v>
      </c>
      <c r="Y2987">
        <f>_xlfn.IFNA(VLOOKUP(C2987,[2]Sheet1!$A:$A,1,0),3)</f>
        <v>3</v>
      </c>
    </row>
    <row r="2988" spans="1:25" hidden="1" x14ac:dyDescent="0.2">
      <c r="A2988" s="21" t="s">
        <v>1232</v>
      </c>
      <c r="B2988" s="21" t="s">
        <v>1233</v>
      </c>
      <c r="C2988" s="37" t="s">
        <v>1234</v>
      </c>
      <c r="D2988" s="26" t="str">
        <f>[1]!b_calc_yield(A2988,日期设置!$B$2,F2988,1,R2988,1,O2988,L2988,S2988,)</f>
        <v>Fetching...</v>
      </c>
      <c r="E2988" s="26">
        <f t="shared" si="92"/>
        <v>4.5192954507852878</v>
      </c>
      <c r="F2988" s="18">
        <f>[1]!b_dq_cleanprice($A2988,日期设置!B$2)</f>
        <v>100.0643</v>
      </c>
      <c r="G2988" s="18" t="str">
        <f t="shared" si="93"/>
        <v>0.84 + 0</v>
      </c>
      <c r="H2988" s="27">
        <f>[1]!b_dq_pctchange($A2988,日期设置!$B$2,1)/100</f>
        <v>0</v>
      </c>
      <c r="I2988" s="26">
        <f>[1]!b_pq_pctchange(A2988,日期设置!$B$4,日期设置!$B$2,1)</f>
        <v>0</v>
      </c>
      <c r="J2988" s="26">
        <f>[1]!b_pq_pctchange(A2988,日期设置!$C$4,日期设置!$B$2,1)</f>
        <v>0</v>
      </c>
      <c r="K2988" s="52">
        <f>[1]!b_dq_amount($A2988,日期设置!B$2,2,10000)</f>
        <v>0</v>
      </c>
      <c r="L2988" s="26">
        <f>[1]!b_info_latestpar(A2988,日期设置!$B$2)</f>
        <v>100</v>
      </c>
      <c r="M2988" s="6">
        <f>[1]!b_info_outstandingbalance($A2988,日期设置!B$2)</f>
        <v>20</v>
      </c>
      <c r="N2988" s="7">
        <f>[1]!b_info_latestissurercreditrating2(A2988,日期设置!$B$2,"102","1")</f>
        <v>0</v>
      </c>
      <c r="O2988" s="8">
        <v>5.5</v>
      </c>
      <c r="P2988" s="9">
        <f>[1]!b_info_repurchasedate(A2988)</f>
        <v>0</v>
      </c>
      <c r="Q2988" s="8" t="s">
        <v>16223</v>
      </c>
      <c r="R2988" s="2" t="str">
        <f>IF((--IF(P2988=0,Q2988,P2988))&gt;(--日期设置!$B$2),IF(P2988=0,Q2988,P2988),Q2988)</f>
        <v>2022-01-23</v>
      </c>
      <c r="S2988" s="2" t="s">
        <v>18009</v>
      </c>
      <c r="T2988" s="8">
        <f>[1]!b_anal_ptmyear($A2988,日期设置!$B$2)</f>
        <v>0.84109589041095889</v>
      </c>
      <c r="U2988" s="8">
        <f>[1]!b_anal_termifexercise($A2988,日期设置!B$2)</f>
        <v>0</v>
      </c>
      <c r="V2988" s="10">
        <f>[1]!b_dq_dirtyprice(A2988,日期设置!$B$2)</f>
        <v>100.9383</v>
      </c>
      <c r="W2988" s="11">
        <f>IF(U2988=0,ROUNDUP((Q2988-日期设置!$B$2)/365,0),ROUNDUP((R2988-日期设置!$B$2)/365,0))</f>
        <v>1</v>
      </c>
      <c r="X2988" s="18">
        <f>_xlfn.IFNA(VLOOKUP(A2988,过往入选债券!A:D,4,0),2)</f>
        <v>2</v>
      </c>
      <c r="Y2988">
        <f>_xlfn.IFNA(VLOOKUP(C2988,[2]Sheet1!$A:$A,1,0),3)</f>
        <v>3</v>
      </c>
    </row>
    <row r="2989" spans="1:25" hidden="1" x14ac:dyDescent="0.2">
      <c r="A2989" s="21" t="s">
        <v>8423</v>
      </c>
      <c r="B2989" s="21" t="s">
        <v>8424</v>
      </c>
      <c r="C2989" s="37" t="s">
        <v>2329</v>
      </c>
      <c r="D2989" s="26" t="str">
        <f>[1]!b_calc_yield(A2989,日期设置!$B$2,F2989,1,R2989,1,O2989,L2989,S2989,)</f>
        <v>Fetching...</v>
      </c>
      <c r="E2989" s="26">
        <f t="shared" si="92"/>
        <v>5.4721713968642671</v>
      </c>
      <c r="F2989" s="18">
        <f>[1]!b_dq_cleanprice($A2989,日期设置!B$2)</f>
        <v>102.1705</v>
      </c>
      <c r="G2989" s="18" t="str">
        <f t="shared" si="93"/>
        <v>3.08 + 1.08</v>
      </c>
      <c r="H2989" s="27">
        <f>[1]!b_dq_pctchange($A2989,日期设置!$B$2,1)/100</f>
        <v>0</v>
      </c>
      <c r="I2989" s="26">
        <f>[1]!b_pq_pctchange(A2989,日期设置!$B$4,日期设置!$B$2,1)</f>
        <v>-2.2506323787712657E-2</v>
      </c>
      <c r="J2989" s="26">
        <f>[1]!b_pq_pctchange(A2989,日期设置!$C$4,日期设置!$B$2,1)</f>
        <v>-0.14406081438339766</v>
      </c>
      <c r="K2989" s="52">
        <f>[1]!b_dq_amount($A2989,日期设置!B$2,2,10000)</f>
        <v>0</v>
      </c>
      <c r="L2989" s="26">
        <f>[1]!b_info_latestpar(A2989,日期设置!$B$2)</f>
        <v>100</v>
      </c>
      <c r="M2989" s="6">
        <f>[1]!b_info_outstandingbalance($A2989,日期设置!B$2)</f>
        <v>10</v>
      </c>
      <c r="N2989" s="7" t="str">
        <f>[1]!b_info_latestissurercreditrating2(A2989,日期设置!$B$2,"102","1")</f>
        <v>AA</v>
      </c>
      <c r="O2989" s="8">
        <v>7.5</v>
      </c>
      <c r="P2989" s="9" t="str">
        <f>[1]!b_info_repurchasedate(A2989)</f>
        <v>2022-04-22</v>
      </c>
      <c r="Q2989" s="8" t="s">
        <v>16086</v>
      </c>
      <c r="R2989" s="2" t="str">
        <f>IF((--IF(P2989=0,Q2989,P2989))&gt;(--日期设置!$B$2),IF(P2989=0,Q2989,P2989),Q2989)</f>
        <v>2022-04-22</v>
      </c>
      <c r="S2989" s="2" t="s">
        <v>17871</v>
      </c>
      <c r="T2989" s="8">
        <f>[1]!b_anal_ptmyear($A2989,日期设置!$B$2)</f>
        <v>3.0849315068493151</v>
      </c>
      <c r="U2989" s="8">
        <f>[1]!b_anal_termifexercise($A2989,日期设置!B$2)</f>
        <v>1.0849315068493151</v>
      </c>
      <c r="V2989" s="10">
        <f>[1]!b_dq_dirtyprice(A2989,日期设置!$B$2)</f>
        <v>109.0335</v>
      </c>
      <c r="W2989" s="11">
        <f>IF(U2989=0,ROUNDUP((Q2989-日期设置!$B$2)/365,0),ROUNDUP((R2989-日期设置!$B$2)/365,0))</f>
        <v>2</v>
      </c>
      <c r="X2989" s="18">
        <f>_xlfn.IFNA(VLOOKUP(A2989,过往入选债券!A:D,4,0),2)</f>
        <v>2</v>
      </c>
      <c r="Y2989">
        <f>_xlfn.IFNA(VLOOKUP(C2989,[2]Sheet1!$A:$A,1,0),3)</f>
        <v>3</v>
      </c>
    </row>
    <row r="2990" spans="1:25" hidden="1" x14ac:dyDescent="0.2">
      <c r="A2990" s="21" t="s">
        <v>13702</v>
      </c>
      <c r="B2990" s="21" t="s">
        <v>13703</v>
      </c>
      <c r="C2990" s="37" t="s">
        <v>13704</v>
      </c>
      <c r="D2990" s="26" t="str">
        <f>[1]!b_calc_yield(A2990,日期设置!$B$2,F2990,1,R2990,1,O2990,L2990,S2990,)</f>
        <v>Fetching...</v>
      </c>
      <c r="E2990" s="26">
        <f t="shared" si="92"/>
        <v>22.748910811163746</v>
      </c>
      <c r="F2990" s="18">
        <f>[1]!b_dq_cleanprice($A2990,日期设置!B$2)</f>
        <v>79.992900000000006</v>
      </c>
      <c r="G2990" s="18" t="str">
        <f t="shared" si="93"/>
        <v>3.09 + 0</v>
      </c>
      <c r="H2990" s="27">
        <f>[1]!b_dq_pctchange($A2990,日期设置!$B$2,1)/100</f>
        <v>0</v>
      </c>
      <c r="I2990" s="26">
        <f>[1]!b_pq_pctchange(A2990,日期设置!$B$4,日期设置!$B$2,1)</f>
        <v>0</v>
      </c>
      <c r="J2990" s="26">
        <f>[1]!b_pq_pctchange(A2990,日期设置!$C$4,日期设置!$B$2,1)</f>
        <v>0</v>
      </c>
      <c r="K2990" s="52">
        <f>[1]!b_dq_amount($A2990,日期设置!B$2,2,10000)</f>
        <v>0</v>
      </c>
      <c r="L2990" s="26">
        <f>[1]!b_info_latestpar(A2990,日期设置!$B$2)</f>
        <v>80</v>
      </c>
      <c r="M2990" s="6">
        <f>[1]!b_info_outstandingbalance($A2990,日期设置!B$2)</f>
        <v>8</v>
      </c>
      <c r="N2990" s="7" t="str">
        <f>[1]!b_info_latestissurercreditrating2(A2990,日期设置!$B$2,"102","1")</f>
        <v>AA-</v>
      </c>
      <c r="O2990" s="8">
        <v>5.85</v>
      </c>
      <c r="P2990" s="9">
        <f>[1]!b_info_repurchasedate(A2990)</f>
        <v>0</v>
      </c>
      <c r="Q2990" s="8" t="s">
        <v>16462</v>
      </c>
      <c r="R2990" s="2" t="str">
        <f>IF((--IF(P2990=0,Q2990,P2990))&gt;(--日期设置!$B$2),IF(P2990=0,Q2990,P2990),Q2990)</f>
        <v>2024-04-25</v>
      </c>
      <c r="S2990" s="2" t="s">
        <v>18227</v>
      </c>
      <c r="T2990" s="8">
        <f>[1]!b_anal_ptmyear($A2990,日期设置!$B$2)</f>
        <v>3.0931506849315067</v>
      </c>
      <c r="U2990" s="8">
        <f>[1]!b_anal_termifexercise($A2990,日期设置!B$2)</f>
        <v>0</v>
      </c>
      <c r="V2990" s="10">
        <f>[1]!b_dq_dirtyprice(A2990,日期设置!$B$2)</f>
        <v>84.236999999999995</v>
      </c>
      <c r="W2990" s="11">
        <f>IF(U2990=0,ROUNDUP((Q2990-日期设置!$B$2)/365,0),ROUNDUP((R2990-日期设置!$B$2)/365,0))</f>
        <v>4</v>
      </c>
      <c r="X2990" s="18">
        <f>_xlfn.IFNA(VLOOKUP(A2990,过往入选债券!A:D,4,0),2)</f>
        <v>2</v>
      </c>
      <c r="Y2990">
        <f>_xlfn.IFNA(VLOOKUP(C2990,[2]Sheet1!$A:$A,1,0),3)</f>
        <v>3</v>
      </c>
    </row>
    <row r="2991" spans="1:25" hidden="1" x14ac:dyDescent="0.2">
      <c r="A2991" s="21" t="s">
        <v>2427</v>
      </c>
      <c r="B2991" s="21" t="s">
        <v>2428</v>
      </c>
      <c r="C2991" s="37" t="s">
        <v>1929</v>
      </c>
      <c r="D2991" s="26" t="str">
        <f>[1]!b_calc_yield(A2991,日期设置!$B$2,F2991,1,R2991,1,O2991,L2991,S2991,)</f>
        <v>Fetching...</v>
      </c>
      <c r="E2991" s="26">
        <f t="shared" si="92"/>
        <v>4.3958625333761381</v>
      </c>
      <c r="F2991" s="18">
        <f>[1]!b_dq_cleanprice($A2991,日期设置!B$2)</f>
        <v>100.88800000000001</v>
      </c>
      <c r="G2991" s="18" t="str">
        <f t="shared" si="93"/>
        <v>0.76 + 0</v>
      </c>
      <c r="H2991" s="27">
        <f>[1]!b_dq_pctchange($A2991,日期设置!$B$2,1)/100</f>
        <v>0</v>
      </c>
      <c r="I2991" s="26">
        <f>[1]!b_pq_pctchange(A2991,日期设置!$B$4,日期设置!$B$2,1)</f>
        <v>0</v>
      </c>
      <c r="J2991" s="26">
        <f>[1]!b_pq_pctchange(A2991,日期设置!$C$4,日期设置!$B$2,1)</f>
        <v>0</v>
      </c>
      <c r="K2991" s="52">
        <f>[1]!b_dq_amount($A2991,日期设置!B$2,2,10000)</f>
        <v>0</v>
      </c>
      <c r="L2991" s="26">
        <f>[1]!b_info_latestpar(A2991,日期设置!$B$2)</f>
        <v>100</v>
      </c>
      <c r="M2991" s="6">
        <f>[1]!b_info_outstandingbalance($A2991,日期设置!B$2)</f>
        <v>3</v>
      </c>
      <c r="N2991" s="7">
        <f>[1]!b_info_latestissurercreditrating2(A2991,日期设置!$B$2,"102","1")</f>
        <v>0</v>
      </c>
      <c r="O2991" s="8">
        <v>6.66</v>
      </c>
      <c r="P2991" s="9">
        <f>[1]!b_info_repurchasedate(A2991)</f>
        <v>0</v>
      </c>
      <c r="Q2991" s="8" t="s">
        <v>16148</v>
      </c>
      <c r="R2991" s="2" t="str">
        <f>IF((--IF(P2991=0,Q2991,P2991))&gt;(--日期设置!$B$2),IF(P2991=0,Q2991,P2991),Q2991)</f>
        <v>2021-12-27</v>
      </c>
      <c r="S2991" s="2" t="s">
        <v>17936</v>
      </c>
      <c r="T2991" s="8">
        <f>[1]!b_anal_ptmyear($A2991,日期设置!$B$2)</f>
        <v>0.76712328767123283</v>
      </c>
      <c r="U2991" s="8">
        <f>[1]!b_anal_termifexercise($A2991,日期设置!B$2)</f>
        <v>0</v>
      </c>
      <c r="V2991" s="10">
        <f>[1]!b_dq_dirtyprice(A2991,日期设置!$B$2)</f>
        <v>102.1688</v>
      </c>
      <c r="W2991" s="11">
        <f>IF(U2991=0,ROUNDUP((Q2991-日期设置!$B$2)/365,0),ROUNDUP((R2991-日期设置!$B$2)/365,0))</f>
        <v>1</v>
      </c>
      <c r="X2991" s="18">
        <f>_xlfn.IFNA(VLOOKUP(A2991,过往入选债券!A:D,4,0),2)</f>
        <v>2</v>
      </c>
      <c r="Y2991">
        <f>_xlfn.IFNA(VLOOKUP(C2991,[2]Sheet1!$A:$A,1,0),3)</f>
        <v>3</v>
      </c>
    </row>
    <row r="2992" spans="1:25" hidden="1" x14ac:dyDescent="0.2">
      <c r="A2992" s="28" t="s">
        <v>21384</v>
      </c>
      <c r="B2992" s="28" t="s">
        <v>21385</v>
      </c>
      <c r="C2992" s="39" t="s">
        <v>5968</v>
      </c>
      <c r="D2992" s="26" t="str">
        <f>[1]!b_calc_yield(A2992,日期设置!$B$2,F2992,1,R2992,1,O2992,L2992,S2992,)</f>
        <v>Fetching...</v>
      </c>
      <c r="E2992" s="26">
        <f t="shared" si="92"/>
        <v>13.893191301049423</v>
      </c>
      <c r="F2992" s="18">
        <f>[1]!b_dq_cleanprice($A2992,日期设置!B$2)</f>
        <v>99.320999999999998</v>
      </c>
      <c r="G2992" s="18" t="str">
        <f t="shared" si="93"/>
        <v>2.62 + 0</v>
      </c>
      <c r="H2992" s="27">
        <f>[1]!b_dq_pctchange($A2992,日期设置!$B$2,1)/100</f>
        <v>0</v>
      </c>
      <c r="I2992" s="26">
        <f>[1]!b_pq_pctchange(A2992,日期设置!$B$4,日期设置!$B$2,1)</f>
        <v>0</v>
      </c>
      <c r="J2992" s="26">
        <f>[1]!b_pq_pctchange(A2992,日期设置!$C$4,日期设置!$B$2,1)</f>
        <v>0</v>
      </c>
      <c r="K2992" s="52">
        <f>[1]!b_dq_amount($A2992,日期设置!B$2,2,10000)</f>
        <v>0</v>
      </c>
      <c r="L2992" s="26">
        <f>[1]!b_info_latestpar(A2992,日期设置!$B$2)</f>
        <v>100</v>
      </c>
      <c r="M2992" s="6">
        <f>[1]!b_info_outstandingbalance($A2992,日期设置!B$2)</f>
        <v>5</v>
      </c>
      <c r="N2992" s="7" t="str">
        <f>[1]!b_info_latestissurercreditrating2(A2992,日期设置!$B$2,"102","1")</f>
        <v>AA+</v>
      </c>
      <c r="O2992" s="43">
        <v>5.0999999999999996</v>
      </c>
      <c r="P2992" s="9">
        <f>[1]!b_info_repurchasedate(A2992)</f>
        <v>0</v>
      </c>
      <c r="Q2992" s="31" t="s">
        <v>16189</v>
      </c>
      <c r="R2992" s="2" t="str">
        <f>IF((--IF(P2992=0,Q2992,P2992))&gt;(--日期设置!$B$2),IF(P2992=0,Q2992,P2992),Q2992)</f>
        <v>2023-11-05</v>
      </c>
      <c r="S2992" s="31" t="s">
        <v>21681</v>
      </c>
      <c r="T2992" s="8">
        <f>[1]!b_anal_ptmyear($A2992,日期设置!$B$2)</f>
        <v>2.6246575342465754</v>
      </c>
      <c r="U2992" s="8">
        <f>[1]!b_anal_termifexercise($A2992,日期设置!B$2)</f>
        <v>0</v>
      </c>
      <c r="V2992" s="10">
        <f>[1]!b_dq_dirtyprice(A2992,日期设置!$B$2)</f>
        <v>101.23520000000001</v>
      </c>
      <c r="W2992" s="11">
        <f>IF(U2992=0,ROUNDUP((Q2992-日期设置!$B$2)/365,0),ROUNDUP((R2992-日期设置!$B$2)/365,0))</f>
        <v>3</v>
      </c>
      <c r="X2992" s="18">
        <f>_xlfn.IFNA(VLOOKUP(A2992,过往入选债券!A:D,4,0),2)</f>
        <v>2</v>
      </c>
      <c r="Y2992">
        <f>_xlfn.IFNA(VLOOKUP(C2992,[2]Sheet1!$A:$A,1,0),3)</f>
        <v>3</v>
      </c>
    </row>
    <row r="2993" spans="1:25" hidden="1" x14ac:dyDescent="0.2">
      <c r="A2993" s="21" t="s">
        <v>3058</v>
      </c>
      <c r="B2993" s="21" t="s">
        <v>3059</v>
      </c>
      <c r="C2993" s="37" t="s">
        <v>2069</v>
      </c>
      <c r="D2993" s="26" t="str">
        <f>[1]!b_calc_yield(A2993,日期设置!$B$2,F2993,1,R2993,1,O2993,L2993,S2993,)</f>
        <v>Fetching...</v>
      </c>
      <c r="E2993" s="26">
        <f t="shared" si="92"/>
        <v>5.7334930664317829</v>
      </c>
      <c r="F2993" s="18">
        <f>[1]!b_dq_cleanprice($A2993,日期设置!B$2)</f>
        <v>100.65</v>
      </c>
      <c r="G2993" s="18" t="str">
        <f t="shared" si="93"/>
        <v>1.12 + 0</v>
      </c>
      <c r="H2993" s="27">
        <f>[1]!b_dq_pctchange($A2993,日期设置!$B$2,1)/100</f>
        <v>0</v>
      </c>
      <c r="I2993" s="26">
        <f>[1]!b_pq_pctchange(A2993,日期设置!$B$4,日期设置!$B$2,1)</f>
        <v>0</v>
      </c>
      <c r="J2993" s="26">
        <f>[1]!b_pq_pctchange(A2993,日期设置!$C$4,日期设置!$B$2,1)</f>
        <v>0.39800101744621086</v>
      </c>
      <c r="K2993" s="52">
        <f>[1]!b_dq_amount($A2993,日期设置!B$2,2,10000)</f>
        <v>0</v>
      </c>
      <c r="L2993" s="26">
        <f>[1]!b_info_latestpar(A2993,日期设置!$B$2)</f>
        <v>100</v>
      </c>
      <c r="M2993" s="6">
        <f>[1]!b_info_outstandingbalance($A2993,日期设置!B$2)</f>
        <v>8.1999999999999993</v>
      </c>
      <c r="N2993" s="7">
        <f>[1]!b_info_latestissurercreditrating2(A2993,日期设置!$B$2,"102","1")</f>
        <v>0</v>
      </c>
      <c r="O2993" s="8">
        <v>6</v>
      </c>
      <c r="P2993" s="9">
        <f>[1]!b_info_repurchasedate(A2993)</f>
        <v>0</v>
      </c>
      <c r="Q2993" s="8" t="s">
        <v>16044</v>
      </c>
      <c r="R2993" s="2" t="str">
        <f>IF((--IF(P2993=0,Q2993,P2993))&gt;(--日期设置!$B$2),IF(P2993=0,Q2993,P2993),Q2993)</f>
        <v>2022-05-05</v>
      </c>
      <c r="S2993" s="2" t="s">
        <v>18302</v>
      </c>
      <c r="T2993" s="8">
        <f>[1]!b_anal_ptmyear($A2993,日期设置!$B$2)</f>
        <v>1.1205479452054794</v>
      </c>
      <c r="U2993" s="8">
        <f>[1]!b_anal_termifexercise($A2993,日期设置!B$2)</f>
        <v>0</v>
      </c>
      <c r="V2993" s="10">
        <f>[1]!b_dq_dirtyprice(A2993,日期设置!$B$2)</f>
        <v>105.9267</v>
      </c>
      <c r="W2993" s="11">
        <f>IF(U2993=0,ROUNDUP((Q2993-日期设置!$B$2)/365,0),ROUNDUP((R2993-日期设置!$B$2)/365,0))</f>
        <v>2</v>
      </c>
      <c r="X2993" s="18">
        <f>_xlfn.IFNA(VLOOKUP(A2993,过往入选债券!A:D,4,0),2)</f>
        <v>2</v>
      </c>
      <c r="Y2993">
        <f>_xlfn.IFNA(VLOOKUP(C2993,[2]Sheet1!$A:$A,1,0),3)</f>
        <v>3</v>
      </c>
    </row>
    <row r="2994" spans="1:25" hidden="1" x14ac:dyDescent="0.2">
      <c r="A2994" s="21" t="s">
        <v>1137</v>
      </c>
      <c r="B2994" s="21" t="s">
        <v>1138</v>
      </c>
      <c r="C2994" s="37" t="s">
        <v>929</v>
      </c>
      <c r="D2994" s="26" t="str">
        <f>[1]!b_calc_yield(A2994,日期设置!$B$2,F2994,1,R2994,1,O2994,L2994,S2994,)</f>
        <v>Fetching...</v>
      </c>
      <c r="E2994" s="26">
        <f t="shared" si="92"/>
        <v>4.8261814825644622</v>
      </c>
      <c r="F2994" s="18">
        <f>[1]!b_dq_cleanprice($A2994,日期设置!B$2)</f>
        <v>100</v>
      </c>
      <c r="G2994" s="18" t="str">
        <f t="shared" si="93"/>
        <v>0.89 + 0</v>
      </c>
      <c r="H2994" s="27">
        <f>[1]!b_dq_pctchange($A2994,日期设置!$B$2,1)/100</f>
        <v>0</v>
      </c>
      <c r="I2994" s="26">
        <f>[1]!b_pq_pctchange(A2994,日期设置!$B$4,日期设置!$B$2,1)</f>
        <v>0</v>
      </c>
      <c r="J2994" s="26">
        <f>[1]!b_pq_pctchange(A2994,日期设置!$C$4,日期设置!$B$2,1)</f>
        <v>0</v>
      </c>
      <c r="K2994" s="52">
        <f>[1]!b_dq_amount($A2994,日期设置!B$2,2,10000)</f>
        <v>0</v>
      </c>
      <c r="L2994" s="26">
        <f>[1]!b_info_latestpar(A2994,日期设置!$B$2)</f>
        <v>100</v>
      </c>
      <c r="M2994" s="6">
        <f>[1]!b_info_outstandingbalance($A2994,日期设置!B$2)</f>
        <v>2</v>
      </c>
      <c r="N2994" s="7">
        <f>[1]!b_info_latestissurercreditrating2(A2994,日期设置!$B$2,"102","1")</f>
        <v>0</v>
      </c>
      <c r="O2994" s="8">
        <v>5.4</v>
      </c>
      <c r="P2994" s="9">
        <f>[1]!b_info_repurchasedate(A2994)</f>
        <v>0</v>
      </c>
      <c r="Q2994" s="8" t="s">
        <v>17656</v>
      </c>
      <c r="R2994" s="2" t="str">
        <f>IF((--IF(P2994=0,Q2994,P2994))&gt;(--日期设置!$B$2),IF(P2994=0,Q2994,P2994),Q2994)</f>
        <v>2022-02-13</v>
      </c>
      <c r="S2994" s="2" t="s">
        <v>19085</v>
      </c>
      <c r="T2994" s="8">
        <f>[1]!b_anal_ptmyear($A2994,日期设置!$B$2)</f>
        <v>0.89863013698630134</v>
      </c>
      <c r="U2994" s="8">
        <f>[1]!b_anal_termifexercise($A2994,日期设置!B$2)</f>
        <v>0</v>
      </c>
      <c r="V2994" s="10">
        <f>[1]!b_dq_dirtyprice(A2994,日期设置!$B$2)</f>
        <v>100.5474</v>
      </c>
      <c r="W2994" s="11">
        <f>IF(U2994=0,ROUNDUP((Q2994-日期设置!$B$2)/365,0),ROUNDUP((R2994-日期设置!$B$2)/365,0))</f>
        <v>1</v>
      </c>
      <c r="X2994" s="18">
        <f>_xlfn.IFNA(VLOOKUP(A2994,过往入选债券!A:D,4,0),2)</f>
        <v>2</v>
      </c>
      <c r="Y2994">
        <f>_xlfn.IFNA(VLOOKUP(C2994,[2]Sheet1!$A:$A,1,0),3)</f>
        <v>3</v>
      </c>
    </row>
    <row r="2995" spans="1:25" hidden="1" x14ac:dyDescent="0.2">
      <c r="A2995" s="28" t="s">
        <v>19880</v>
      </c>
      <c r="B2995" s="28" t="s">
        <v>19881</v>
      </c>
      <c r="C2995" s="38" t="s">
        <v>218</v>
      </c>
      <c r="D2995" s="26" t="str">
        <f>[1]!b_calc_yield(A2995,日期设置!$B$2,F2995,1,R2995,1,O2995,L2995,S2995,)</f>
        <v>Fetching...</v>
      </c>
      <c r="E2995" s="26">
        <f t="shared" si="92"/>
        <v>12.77666435354805</v>
      </c>
      <c r="F2995" s="18">
        <f>[1]!b_dq_cleanprice($A2995,日期设置!B$2)</f>
        <v>100.0322</v>
      </c>
      <c r="G2995" s="18" t="str">
        <f t="shared" si="93"/>
        <v>2.44 + 0</v>
      </c>
      <c r="H2995" s="27">
        <f>[1]!b_dq_pctchange($A2995,日期设置!$B$2,1)/100</f>
        <v>0</v>
      </c>
      <c r="I2995" s="26">
        <f>[1]!b_pq_pctchange(A2995,日期设置!$B$4,日期设置!$B$2,1)</f>
        <v>0.10968489610958918</v>
      </c>
      <c r="J2995" s="26">
        <f>[1]!b_pq_pctchange(A2995,日期设置!$C$4,日期设置!$B$2,1)</f>
        <v>-9.7573252345206807E-2</v>
      </c>
      <c r="K2995" s="52">
        <f>[1]!b_dq_amount($A2995,日期设置!B$2,2,10000)</f>
        <v>0</v>
      </c>
      <c r="L2995" s="26">
        <f>[1]!b_info_latestpar(A2995,日期设置!$B$2)</f>
        <v>100</v>
      </c>
      <c r="M2995" s="6">
        <f>[1]!b_info_outstandingbalance($A2995,日期设置!B$2)</f>
        <v>10</v>
      </c>
      <c r="N2995" s="7" t="str">
        <f>[1]!b_info_latestissurercreditrating2(A2995,日期设置!$B$2,"102","1")</f>
        <v>AAA</v>
      </c>
      <c r="O2995" s="8">
        <v>5.4</v>
      </c>
      <c r="P2995" s="9">
        <f>[1]!b_info_repurchasedate(A2995)</f>
        <v>0</v>
      </c>
      <c r="Q2995" s="8" t="s">
        <v>16526</v>
      </c>
      <c r="R2995" s="2" t="str">
        <f>IF((--IF(P2995=0,Q2995,P2995))&gt;(--日期设置!$B$2),IF(P2995=0,Q2995,P2995),Q2995)</f>
        <v>2023-08-31</v>
      </c>
      <c r="S2995" s="31" t="s">
        <v>19265</v>
      </c>
      <c r="T2995" s="8">
        <f>[1]!b_anal_ptmyear($A2995,日期设置!$B$2)</f>
        <v>2.4438356164383563</v>
      </c>
      <c r="U2995" s="8">
        <f>[1]!b_anal_termifexercise($A2995,日期设置!B$2)</f>
        <v>0</v>
      </c>
      <c r="V2995" s="10">
        <f>[1]!b_dq_dirtyprice(A2995,日期设置!$B$2)</f>
        <v>103.0355</v>
      </c>
      <c r="W2995" s="11">
        <f>IF(U2995=0,ROUNDUP((Q2995-日期设置!$B$2)/365,0),ROUNDUP((R2995-日期设置!$B$2)/365,0))</f>
        <v>3</v>
      </c>
      <c r="X2995" s="18">
        <f>_xlfn.IFNA(VLOOKUP(A2995,过往入选债券!A:D,4,0),2)</f>
        <v>2</v>
      </c>
      <c r="Y2995">
        <f>_xlfn.IFNA(VLOOKUP(C2995,[2]Sheet1!$A:$A,1,0),3)</f>
        <v>3</v>
      </c>
    </row>
    <row r="2996" spans="1:25" hidden="1" x14ac:dyDescent="0.2">
      <c r="A2996" s="21" t="s">
        <v>4286</v>
      </c>
      <c r="B2996" s="21" t="s">
        <v>4287</v>
      </c>
      <c r="C2996" s="37" t="s">
        <v>1169</v>
      </c>
      <c r="D2996" s="26" t="str">
        <f>[1]!b_calc_yield(A2996,日期设置!$B$2,F2996,1,R2996,1,O2996,L2996,S2996,)</f>
        <v>Fetching...</v>
      </c>
      <c r="E2996" s="26">
        <f t="shared" si="92"/>
        <v>10.765283838499084</v>
      </c>
      <c r="F2996" s="18">
        <f>[1]!b_dq_cleanprice($A2996,日期设置!B$2)</f>
        <v>97.755600000000001</v>
      </c>
      <c r="G2996" s="18" t="str">
        <f t="shared" si="93"/>
        <v>2.07 + 0</v>
      </c>
      <c r="H2996" s="27">
        <f>[1]!b_dq_pctchange($A2996,日期设置!$B$2,1)/100</f>
        <v>0</v>
      </c>
      <c r="I2996" s="26">
        <f>[1]!b_pq_pctchange(A2996,日期设置!$B$4,日期设置!$B$2,1)</f>
        <v>0</v>
      </c>
      <c r="J2996" s="26">
        <f>[1]!b_pq_pctchange(A2996,日期设置!$C$4,日期设置!$B$2,1)</f>
        <v>0.32492123277128077</v>
      </c>
      <c r="K2996" s="52">
        <f>[1]!b_dq_amount($A2996,日期设置!B$2,2,10000)</f>
        <v>0</v>
      </c>
      <c r="L2996" s="26">
        <f>[1]!b_info_latestpar(A2996,日期设置!$B$2)</f>
        <v>100</v>
      </c>
      <c r="M2996" s="6">
        <f>[1]!b_info_outstandingbalance($A2996,日期设置!B$2)</f>
        <v>2.5</v>
      </c>
      <c r="N2996" s="7">
        <f>[1]!b_info_latestissurercreditrating2(A2996,日期设置!$B$2,"102","1")</f>
        <v>0</v>
      </c>
      <c r="O2996" s="8">
        <v>4.2</v>
      </c>
      <c r="P2996" s="9">
        <f>[1]!b_info_repurchasedate(A2996)</f>
        <v>0</v>
      </c>
      <c r="Q2996" s="8" t="s">
        <v>16485</v>
      </c>
      <c r="R2996" s="2" t="str">
        <f>IF((--IF(P2996=0,Q2996,P2996))&gt;(--日期设置!$B$2),IF(P2996=0,Q2996,P2996),Q2996)</f>
        <v>2023-04-17</v>
      </c>
      <c r="S2996" s="2" t="s">
        <v>18184</v>
      </c>
      <c r="T2996" s="8">
        <f>[1]!b_anal_ptmyear($A2996,日期设置!$B$2)</f>
        <v>2.0712328767123287</v>
      </c>
      <c r="U2996" s="8">
        <f>[1]!b_anal_termifexercise($A2996,日期设置!B$2)</f>
        <v>0</v>
      </c>
      <c r="V2996" s="10">
        <f>[1]!b_dq_dirtyprice(A2996,日期设置!$B$2)</f>
        <v>101.6564</v>
      </c>
      <c r="W2996" s="11">
        <f>IF(U2996=0,ROUNDUP((Q2996-日期设置!$B$2)/365,0),ROUNDUP((R2996-日期设置!$B$2)/365,0))</f>
        <v>3</v>
      </c>
      <c r="X2996" s="18">
        <f>_xlfn.IFNA(VLOOKUP(A2996,过往入选债券!A:D,4,0),2)</f>
        <v>2</v>
      </c>
      <c r="Y2996">
        <f>_xlfn.IFNA(VLOOKUP(C2996,[2]Sheet1!$A:$A,1,0),3)</f>
        <v>3</v>
      </c>
    </row>
    <row r="2997" spans="1:25" hidden="1" x14ac:dyDescent="0.2">
      <c r="A2997" s="21" t="s">
        <v>15695</v>
      </c>
      <c r="B2997" s="21" t="s">
        <v>15696</v>
      </c>
      <c r="C2997" s="37" t="s">
        <v>15515</v>
      </c>
      <c r="D2997" s="26" t="str">
        <f>[1]!b_calc_yield(A2997,日期设置!$B$2,F2997,1,R2997,1,O2997,L2997,S2997,)</f>
        <v>Fetching...</v>
      </c>
      <c r="E2997" s="26">
        <f t="shared" si="92"/>
        <v>30.906284879635116</v>
      </c>
      <c r="F2997" s="18">
        <f>[1]!b_dq_cleanprice($A2997,日期设置!B$2)</f>
        <v>100.6199</v>
      </c>
      <c r="G2997" s="18" t="str">
        <f t="shared" si="93"/>
        <v>5.82 + 0</v>
      </c>
      <c r="H2997" s="27">
        <f>[1]!b_dq_pctchange($A2997,日期设置!$B$2,1)/100</f>
        <v>0</v>
      </c>
      <c r="I2997" s="26">
        <f>[1]!b_pq_pctchange(A2997,日期设置!$B$4,日期设置!$B$2,1)</f>
        <v>0</v>
      </c>
      <c r="J2997" s="26">
        <f>[1]!b_pq_pctchange(A2997,日期设置!$C$4,日期设置!$B$2,1)</f>
        <v>0</v>
      </c>
      <c r="K2997" s="52">
        <f>[1]!b_dq_amount($A2997,日期设置!B$2,2,10000)</f>
        <v>0</v>
      </c>
      <c r="L2997" s="26">
        <f>[1]!b_info_latestpar(A2997,日期设置!$B$2)</f>
        <v>100</v>
      </c>
      <c r="M2997" s="6">
        <f>[1]!b_info_outstandingbalance($A2997,日期设置!B$2)</f>
        <v>7.6</v>
      </c>
      <c r="N2997" s="7" t="str">
        <f>[1]!b_info_latestissurercreditrating2(A2997,日期设置!$B$2,"102","1")</f>
        <v>AA</v>
      </c>
      <c r="O2997" s="8">
        <v>5.5</v>
      </c>
      <c r="P2997" s="9">
        <f>[1]!b_info_repurchasedate(A2997)</f>
        <v>0</v>
      </c>
      <c r="Q2997" s="8" t="s">
        <v>16533</v>
      </c>
      <c r="R2997" s="2" t="str">
        <f>IF((--IF(P2997=0,Q2997,P2997))&gt;(--日期设置!$B$2),IF(P2997=0,Q2997,P2997),Q2997)</f>
        <v>2027-01-16</v>
      </c>
      <c r="S2997" s="2" t="s">
        <v>18283</v>
      </c>
      <c r="T2997" s="8">
        <f>[1]!b_anal_ptmyear($A2997,日期设置!$B$2)</f>
        <v>5.8219178082191778</v>
      </c>
      <c r="U2997" s="8">
        <f>[1]!b_anal_termifexercise($A2997,日期设置!B$2)</f>
        <v>0</v>
      </c>
      <c r="V2997" s="10">
        <f>[1]!b_dq_dirtyprice(A2997,日期设置!$B$2)</f>
        <v>101.5994</v>
      </c>
      <c r="W2997" s="11">
        <f>IF(U2997=0,ROUNDUP((Q2997-日期设置!$B$2)/365,0),ROUNDUP((R2997-日期设置!$B$2)/365,0))</f>
        <v>6</v>
      </c>
      <c r="X2997" s="18">
        <f>_xlfn.IFNA(VLOOKUP(A2997,过往入选债券!A:D,4,0),2)</f>
        <v>2</v>
      </c>
      <c r="Y2997">
        <f>_xlfn.IFNA(VLOOKUP(C2997,[2]Sheet1!$A:$A,1,0),3)</f>
        <v>3</v>
      </c>
    </row>
    <row r="2998" spans="1:25" hidden="1" x14ac:dyDescent="0.2">
      <c r="A2998" s="21" t="s">
        <v>10017</v>
      </c>
      <c r="B2998" s="21" t="s">
        <v>10018</v>
      </c>
      <c r="C2998" s="37" t="s">
        <v>10019</v>
      </c>
      <c r="D2998" s="26" t="str">
        <f>[1]!b_calc_yield(A2998,日期设置!$B$2,F2998,1,R2998,1,O2998,L2998,S2998,)</f>
        <v>Fetching...</v>
      </c>
      <c r="E2998" s="26">
        <f t="shared" si="92"/>
        <v>10.50218460580432</v>
      </c>
      <c r="F2998" s="18">
        <f>[1]!b_dq_cleanprice($A2998,日期设置!B$2)</f>
        <v>98.066500000000005</v>
      </c>
      <c r="G2998" s="18" t="str">
        <f t="shared" si="93"/>
        <v>1.95 + 0</v>
      </c>
      <c r="H2998" s="27">
        <f>[1]!b_dq_pctchange($A2998,日期设置!$B$2,1)/100</f>
        <v>0</v>
      </c>
      <c r="I2998" s="26">
        <f>[1]!b_pq_pctchange(A2998,日期设置!$B$4,日期设置!$B$2,1)</f>
        <v>0</v>
      </c>
      <c r="J2998" s="26">
        <f>[1]!b_pq_pctchange(A2998,日期设置!$C$4,日期设置!$B$2,1)</f>
        <v>2.2132739319178397E-2</v>
      </c>
      <c r="K2998" s="52">
        <f>[1]!b_dq_amount($A2998,日期设置!B$2,2,10000)</f>
        <v>0</v>
      </c>
      <c r="L2998" s="26">
        <f>[1]!b_info_latestpar(A2998,日期设置!$B$2)</f>
        <v>100</v>
      </c>
      <c r="M2998" s="6">
        <f>[1]!b_info_outstandingbalance($A2998,日期设置!B$2)</f>
        <v>5</v>
      </c>
      <c r="N2998" s="7" t="str">
        <f>[1]!b_info_latestissurercreditrating2(A2998,日期设置!$B$2,"102","1")</f>
        <v>AA+</v>
      </c>
      <c r="O2998" s="8">
        <v>4.3</v>
      </c>
      <c r="P2998" s="9">
        <f>[1]!b_info_repurchasedate(A2998)</f>
        <v>0</v>
      </c>
      <c r="Q2998" s="8" t="s">
        <v>17013</v>
      </c>
      <c r="R2998" s="2" t="str">
        <f>IF((--IF(P2998=0,Q2998,P2998))&gt;(--日期设置!$B$2),IF(P2998=0,Q2998,P2998),Q2998)</f>
        <v>2023-03-04</v>
      </c>
      <c r="S2998" s="2" t="s">
        <v>17960</v>
      </c>
      <c r="T2998" s="8">
        <f>[1]!b_anal_ptmyear($A2998,日期设置!$B$2)</f>
        <v>1.9506849315068493</v>
      </c>
      <c r="U2998" s="8">
        <f>[1]!b_anal_termifexercise($A2998,日期设置!B$2)</f>
        <v>0</v>
      </c>
      <c r="V2998" s="10">
        <f>[1]!b_dq_dirtyprice(A2998,日期设置!$B$2)</f>
        <v>98.278599999999997</v>
      </c>
      <c r="W2998" s="11">
        <f>IF(U2998=0,ROUNDUP((Q2998-日期设置!$B$2)/365,0),ROUNDUP((R2998-日期设置!$B$2)/365,0))</f>
        <v>2</v>
      </c>
      <c r="X2998" s="18">
        <f>_xlfn.IFNA(VLOOKUP(A2998,过往入选债券!A:D,4,0),2)</f>
        <v>2</v>
      </c>
      <c r="Y2998">
        <f>_xlfn.IFNA(VLOOKUP(C2998,[2]Sheet1!$A:$A,1,0),3)</f>
        <v>3</v>
      </c>
    </row>
    <row r="2999" spans="1:25" hidden="1" x14ac:dyDescent="0.2">
      <c r="A2999" s="21" t="s">
        <v>3756</v>
      </c>
      <c r="B2999" s="21" t="s">
        <v>3757</v>
      </c>
      <c r="C2999" s="37" t="s">
        <v>690</v>
      </c>
      <c r="D2999" s="26" t="str">
        <f>[1]!b_calc_yield(A2999,日期设置!$B$2,F2999,1,R2999,1,O2999,L2999,S2999,)</f>
        <v>Fetching...</v>
      </c>
      <c r="E2999" s="26">
        <f t="shared" si="92"/>
        <v>9.3639995195795578</v>
      </c>
      <c r="F2999" s="18">
        <f>[1]!b_dq_cleanprice($A2999,日期设置!B$2)</f>
        <v>101.01300000000001</v>
      </c>
      <c r="G2999" s="18" t="str">
        <f t="shared" si="93"/>
        <v>1.76 + 0</v>
      </c>
      <c r="H2999" s="27">
        <f>[1]!b_dq_pctchange($A2999,日期设置!$B$2,1)/100</f>
        <v>0</v>
      </c>
      <c r="I2999" s="26">
        <f>[1]!b_pq_pctchange(A2999,日期设置!$B$4,日期设置!$B$2,1)</f>
        <v>0</v>
      </c>
      <c r="J2999" s="26">
        <f>[1]!b_pq_pctchange(A2999,日期设置!$C$4,日期设置!$B$2,1)</f>
        <v>0</v>
      </c>
      <c r="K2999" s="52">
        <f>[1]!b_dq_amount($A2999,日期设置!B$2,2,10000)</f>
        <v>0</v>
      </c>
      <c r="L2999" s="26">
        <f>[1]!b_info_latestpar(A2999,日期设置!$B$2)</f>
        <v>100</v>
      </c>
      <c r="M2999" s="6">
        <f>[1]!b_info_outstandingbalance($A2999,日期设置!B$2)</f>
        <v>9</v>
      </c>
      <c r="N2999" s="7">
        <f>[1]!b_info_latestissurercreditrating2(A2999,日期设置!$B$2,"102","1")</f>
        <v>0</v>
      </c>
      <c r="O2999" s="8">
        <v>6</v>
      </c>
      <c r="P2999" s="9">
        <f>[1]!b_info_repurchasedate(A2999)</f>
        <v>0</v>
      </c>
      <c r="Q2999" s="8" t="s">
        <v>16798</v>
      </c>
      <c r="R2999" s="2" t="str">
        <f>IF((--IF(P2999=0,Q2999,P2999))&gt;(--日期设置!$B$2),IF(P2999=0,Q2999,P2999),Q2999)</f>
        <v>2022-12-27</v>
      </c>
      <c r="S2999" s="2" t="s">
        <v>18502</v>
      </c>
      <c r="T2999" s="8">
        <f>[1]!b_anal_ptmyear($A2999,日期设置!$B$2)</f>
        <v>1.7671232876712328</v>
      </c>
      <c r="U2999" s="8">
        <f>[1]!b_anal_termifexercise($A2999,日期设置!B$2)</f>
        <v>0</v>
      </c>
      <c r="V2999" s="10">
        <f>[1]!b_dq_dirtyprice(A2999,日期设置!$B$2)</f>
        <v>102.41030000000001</v>
      </c>
      <c r="W2999" s="11">
        <f>IF(U2999=0,ROUNDUP((Q2999-日期设置!$B$2)/365,0),ROUNDUP((R2999-日期设置!$B$2)/365,0))</f>
        <v>2</v>
      </c>
      <c r="X2999" s="18">
        <f>_xlfn.IFNA(VLOOKUP(A2999,过往入选债券!A:D,4,0),2)</f>
        <v>2</v>
      </c>
      <c r="Y2999">
        <f>_xlfn.IFNA(VLOOKUP(C2999,[2]Sheet1!$A:$A,1,0),3)</f>
        <v>3</v>
      </c>
    </row>
    <row r="3000" spans="1:25" hidden="1" x14ac:dyDescent="0.2">
      <c r="A3000" s="28" t="s">
        <v>21604</v>
      </c>
      <c r="B3000" s="28" t="s">
        <v>21605</v>
      </c>
      <c r="C3000" s="39" t="s">
        <v>676</v>
      </c>
      <c r="D3000" s="26" t="str">
        <f>[1]!b_calc_yield(A3000,日期设置!$B$2,F3000,1,R3000,1,O3000,L3000,S3000,)</f>
        <v>Fetching...</v>
      </c>
      <c r="E3000" s="26">
        <f t="shared" si="92"/>
        <v>34.890759146695416</v>
      </c>
      <c r="F3000" s="18">
        <f>[1]!b_dq_cleanprice($A3000,日期设置!B$2)</f>
        <v>99.604900000000001</v>
      </c>
      <c r="G3000" s="18" t="str">
        <f t="shared" si="93"/>
        <v>6.61 + 0</v>
      </c>
      <c r="H3000" s="27">
        <f>[1]!b_dq_pctchange($A3000,日期设置!$B$2,1)/100</f>
        <v>0</v>
      </c>
      <c r="I3000" s="26">
        <f>[1]!b_pq_pctchange(A3000,日期设置!$B$4,日期设置!$B$2,1)</f>
        <v>1.2366320351424287</v>
      </c>
      <c r="J3000" s="26">
        <f>[1]!b_pq_pctchange(A3000,日期设置!$C$4,日期设置!$B$2,1)</f>
        <v>0.65310139795833466</v>
      </c>
      <c r="K3000" s="52">
        <f>[1]!b_dq_amount($A3000,日期设置!B$2,2,10000)</f>
        <v>0</v>
      </c>
      <c r="L3000" s="26">
        <f>[1]!b_info_latestpar(A3000,日期设置!$B$2)</f>
        <v>100</v>
      </c>
      <c r="M3000" s="6">
        <f>[1]!b_info_outstandingbalance($A3000,日期设置!B$2)</f>
        <v>16</v>
      </c>
      <c r="N3000" s="7" t="str">
        <f>[1]!b_info_latestissurercreditrating2(A3000,日期设置!$B$2,"102","1")</f>
        <v>AA+</v>
      </c>
      <c r="O3000" s="43">
        <v>5.3</v>
      </c>
      <c r="P3000" s="9">
        <f>[1]!b_info_repurchasedate(A3000)</f>
        <v>0</v>
      </c>
      <c r="Q3000" s="31" t="s">
        <v>21750</v>
      </c>
      <c r="R3000" s="2" t="str">
        <f>IF((--IF(P3000=0,Q3000,P3000))&gt;(--日期设置!$B$2),IF(P3000=0,Q3000,P3000),Q3000)</f>
        <v>2027-11-02</v>
      </c>
      <c r="S3000" s="31" t="s">
        <v>21679</v>
      </c>
      <c r="T3000" s="8">
        <f>[1]!b_anal_ptmyear($A3000,日期设置!$B$2)</f>
        <v>6.6164383561643838</v>
      </c>
      <c r="U3000" s="8">
        <f>[1]!b_anal_termifexercise($A3000,日期设置!B$2)</f>
        <v>0</v>
      </c>
      <c r="V3000" s="10">
        <f>[1]!b_dq_dirtyprice(A3000,日期设置!$B$2)</f>
        <v>101.6378</v>
      </c>
      <c r="W3000" s="11">
        <f>IF(U3000=0,ROUNDUP((Q3000-日期设置!$B$2)/365,0),ROUNDUP((R3000-日期设置!$B$2)/365,0))</f>
        <v>7</v>
      </c>
      <c r="X3000" s="18">
        <f>_xlfn.IFNA(VLOOKUP(A3000,过往入选债券!A:D,4,0),2)</f>
        <v>2</v>
      </c>
      <c r="Y3000">
        <f>_xlfn.IFNA(VLOOKUP(C3000,[2]Sheet1!$A:$A,1,0),3)</f>
        <v>3</v>
      </c>
    </row>
    <row r="3001" spans="1:25" hidden="1" x14ac:dyDescent="0.2">
      <c r="A3001" s="21" t="s">
        <v>4523</v>
      </c>
      <c r="B3001" s="21" t="s">
        <v>4524</v>
      </c>
      <c r="C3001" s="37" t="s">
        <v>4525</v>
      </c>
      <c r="D3001" s="26" t="str">
        <f>[1]!b_calc_yield(A3001,日期设置!$B$2,F3001,1,R3001,1,O3001,L3001,S3001,)</f>
        <v>Fetching...</v>
      </c>
      <c r="E3001" s="26">
        <f t="shared" si="92"/>
        <v>11.536124475789178</v>
      </c>
      <c r="F3001" s="18">
        <f>[1]!b_dq_cleanprice($A3001,日期设置!B$2)</f>
        <v>97.197000000000003</v>
      </c>
      <c r="G3001" s="18" t="str">
        <f t="shared" si="93"/>
        <v>4.2 + 2.2</v>
      </c>
      <c r="H3001" s="27">
        <f>[1]!b_dq_pctchange($A3001,日期设置!$B$2,1)/100</f>
        <v>0</v>
      </c>
      <c r="I3001" s="26">
        <f>[1]!b_pq_pctchange(A3001,日期设置!$B$4,日期设置!$B$2,1)</f>
        <v>0</v>
      </c>
      <c r="J3001" s="26">
        <f>[1]!b_pq_pctchange(A3001,日期设置!$C$4,日期设置!$B$2,1)</f>
        <v>0</v>
      </c>
      <c r="K3001" s="52">
        <f>[1]!b_dq_amount($A3001,日期设置!B$2,2,10000)</f>
        <v>0</v>
      </c>
      <c r="L3001" s="26">
        <f>[1]!b_info_latestpar(A3001,日期设置!$B$2)</f>
        <v>100</v>
      </c>
      <c r="M3001" s="6">
        <f>[1]!b_info_outstandingbalance($A3001,日期设置!B$2)</f>
        <v>8</v>
      </c>
      <c r="N3001" s="7">
        <f>[1]!b_info_latestissurercreditrating2(A3001,日期设置!$B$2,"102","1")</f>
        <v>0</v>
      </c>
      <c r="O3001" s="8">
        <v>3.99</v>
      </c>
      <c r="P3001" s="9" t="str">
        <f>[1]!b_info_repurchasedate(A3001)</f>
        <v>2023-06-03</v>
      </c>
      <c r="Q3001" s="8" t="s">
        <v>16368</v>
      </c>
      <c r="R3001" s="2" t="str">
        <f>IF((--IF(P3001=0,Q3001,P3001))&gt;(--日期设置!$B$2),IF(P3001=0,Q3001,P3001),Q3001)</f>
        <v>2023-06-03</v>
      </c>
      <c r="S3001" s="2" t="s">
        <v>18150</v>
      </c>
      <c r="T3001" s="8">
        <f>[1]!b_anal_ptmyear($A3001,日期设置!$B$2)</f>
        <v>4.2</v>
      </c>
      <c r="U3001" s="8">
        <f>[1]!b_anal_termifexercise($A3001,日期设置!B$2)</f>
        <v>2.2000000000000002</v>
      </c>
      <c r="V3001" s="10">
        <f>[1]!b_dq_dirtyprice(A3001,日期设置!$B$2)</f>
        <v>100.389</v>
      </c>
      <c r="W3001" s="11">
        <f>IF(U3001=0,ROUNDUP((Q3001-日期设置!$B$2)/365,0),ROUNDUP((R3001-日期设置!$B$2)/365,0))</f>
        <v>3</v>
      </c>
      <c r="X3001" s="18">
        <f>_xlfn.IFNA(VLOOKUP(A3001,过往入选债券!A:D,4,0),2)</f>
        <v>2</v>
      </c>
      <c r="Y3001">
        <f>_xlfn.IFNA(VLOOKUP(C3001,[2]Sheet1!$A:$A,1,0),3)</f>
        <v>3</v>
      </c>
    </row>
    <row r="3002" spans="1:25" hidden="1" x14ac:dyDescent="0.2">
      <c r="A3002" s="28" t="s">
        <v>20600</v>
      </c>
      <c r="B3002" s="28" t="s">
        <v>20601</v>
      </c>
      <c r="C3002" s="39" t="s">
        <v>20788</v>
      </c>
      <c r="D3002" s="26" t="str">
        <f>[1]!b_calc_yield(A3002,日期设置!$B$2,F3002,1,R3002,1,O3002,L3002,S3002,)</f>
        <v>Fetching...</v>
      </c>
      <c r="E3002" s="26">
        <f t="shared" si="92"/>
        <v>13.126236256133339</v>
      </c>
      <c r="F3002" s="18">
        <f>[1]!b_dq_cleanprice($A3002,日期设置!B$2)</f>
        <v>100.27</v>
      </c>
      <c r="G3002" s="18" t="str">
        <f t="shared" si="93"/>
        <v>4.50 + 2.50</v>
      </c>
      <c r="H3002" s="27">
        <f>[1]!b_dq_pctchange($A3002,日期设置!$B$2,1)/100</f>
        <v>0</v>
      </c>
      <c r="I3002" s="26">
        <f>[1]!b_pq_pctchange(A3002,日期设置!$B$4,日期设置!$B$2,1)</f>
        <v>0</v>
      </c>
      <c r="J3002" s="26">
        <f>[1]!b_pq_pctchange(A3002,日期设置!$C$4,日期设置!$B$2,1)</f>
        <v>0</v>
      </c>
      <c r="K3002" s="52">
        <f>[1]!b_dq_amount($A3002,日期设置!B$2,2,10000)</f>
        <v>0</v>
      </c>
      <c r="L3002" s="26">
        <f>[1]!b_info_latestpar(A3002,日期设置!$B$2)</f>
        <v>100</v>
      </c>
      <c r="M3002" s="6">
        <f>[1]!b_info_outstandingbalance($A3002,日期设置!B$2)</f>
        <v>5</v>
      </c>
      <c r="N3002" s="7" t="str">
        <f>[1]!b_info_latestissurercreditrating2(A3002,日期设置!$B$2,"102","1")</f>
        <v>AA</v>
      </c>
      <c r="O3002" s="8">
        <v>5.5</v>
      </c>
      <c r="P3002" s="9" t="str">
        <f>[1]!b_info_repurchasedate(A3002)</f>
        <v>2023-09-23</v>
      </c>
      <c r="Q3002" s="8" t="s">
        <v>20829</v>
      </c>
      <c r="R3002" s="2" t="str">
        <f>IF((--IF(P3002=0,Q3002,P3002))&gt;(--日期设置!$B$2),IF(P3002=0,Q3002,P3002),Q3002)</f>
        <v>2023-09-23</v>
      </c>
      <c r="S3002" s="31" t="s">
        <v>17549</v>
      </c>
      <c r="T3002" s="8">
        <f>[1]!b_anal_ptmyear($A3002,日期设置!$B$2)</f>
        <v>4.506849315068493</v>
      </c>
      <c r="U3002" s="8">
        <f>[1]!b_anal_termifexercise($A3002,日期设置!B$2)</f>
        <v>2.506849315068493</v>
      </c>
      <c r="V3002" s="10">
        <f>[1]!b_dq_dirtyprice(A3002,日期设置!$B$2)</f>
        <v>102.9823</v>
      </c>
      <c r="W3002" s="11">
        <f>IF(U3002=0,ROUNDUP((Q3002-日期设置!$B$2)/365,0),ROUNDUP((R3002-日期设置!$B$2)/365,0))</f>
        <v>3</v>
      </c>
      <c r="X3002" s="18">
        <f>_xlfn.IFNA(VLOOKUP(A3002,过往入选债券!A:D,4,0),2)</f>
        <v>2</v>
      </c>
      <c r="Y3002">
        <f>_xlfn.IFNA(VLOOKUP(C3002,[2]Sheet1!$A:$A,1,0),3)</f>
        <v>3</v>
      </c>
    </row>
    <row r="3003" spans="1:25" hidden="1" x14ac:dyDescent="0.2">
      <c r="A3003" s="21" t="s">
        <v>15879</v>
      </c>
      <c r="B3003" s="21" t="s">
        <v>15880</v>
      </c>
      <c r="C3003" s="37" t="s">
        <v>15881</v>
      </c>
      <c r="D3003" s="26" t="str">
        <f>[1]!b_calc_yield(A3003,日期设置!$B$2,F3003,1,R3003,1,O3003,L3003,S3003,)</f>
        <v>Fetching...</v>
      </c>
      <c r="E3003" s="26">
        <f t="shared" si="92"/>
        <v>31.897781614602838</v>
      </c>
      <c r="F3003" s="18">
        <f>[1]!b_dq_cleanprice($A3003,日期设置!B$2)</f>
        <v>100.05</v>
      </c>
      <c r="G3003" s="18" t="str">
        <f t="shared" si="93"/>
        <v>6.19 + 0</v>
      </c>
      <c r="H3003" s="27">
        <f>[1]!b_dq_pctchange($A3003,日期设置!$B$2,1)/100</f>
        <v>0</v>
      </c>
      <c r="I3003" s="26">
        <f>[1]!b_pq_pctchange(A3003,日期设置!$B$4,日期设置!$B$2,1)</f>
        <v>0</v>
      </c>
      <c r="J3003" s="26">
        <f>[1]!b_pq_pctchange(A3003,日期设置!$C$4,日期设置!$B$2,1)</f>
        <v>0</v>
      </c>
      <c r="K3003" s="52">
        <f>[1]!b_dq_amount($A3003,日期设置!B$2,2,10000)</f>
        <v>0</v>
      </c>
      <c r="L3003" s="26">
        <f>[1]!b_info_latestpar(A3003,日期设置!$B$2)</f>
        <v>100</v>
      </c>
      <c r="M3003" s="6">
        <f>[1]!b_info_outstandingbalance($A3003,日期设置!B$2)</f>
        <v>6.3</v>
      </c>
      <c r="N3003" s="7" t="str">
        <f>[1]!b_info_latestissurercreditrating2(A3003,日期设置!$B$2,"102","1")</f>
        <v>AA</v>
      </c>
      <c r="O3003" s="8">
        <v>5.38</v>
      </c>
      <c r="P3003" s="9">
        <f>[1]!b_info_repurchasedate(A3003)</f>
        <v>0</v>
      </c>
      <c r="Q3003" s="8" t="s">
        <v>17529</v>
      </c>
      <c r="R3003" s="2" t="str">
        <f>IF((--IF(P3003=0,Q3003,P3003))&gt;(--日期设置!$B$2),IF(P3003=0,Q3003,P3003),Q3003)</f>
        <v>2027-06-02</v>
      </c>
      <c r="S3003" s="2" t="s">
        <v>18430</v>
      </c>
      <c r="T3003" s="8">
        <f>[1]!b_anal_ptmyear($A3003,日期设置!$B$2)</f>
        <v>6.1972602739726028</v>
      </c>
      <c r="U3003" s="8">
        <f>[1]!b_anal_termifexercise($A3003,日期设置!B$2)</f>
        <v>0</v>
      </c>
      <c r="V3003" s="10">
        <f>[1]!b_dq_dirtyprice(A3003,日期设置!$B$2)</f>
        <v>104.3687</v>
      </c>
      <c r="W3003" s="11">
        <f>IF(U3003=0,ROUNDUP((Q3003-日期设置!$B$2)/365,0),ROUNDUP((R3003-日期设置!$B$2)/365,0))</f>
        <v>7</v>
      </c>
      <c r="X3003" s="18">
        <f>_xlfn.IFNA(VLOOKUP(A3003,过往入选债券!A:D,4,0),2)</f>
        <v>2</v>
      </c>
      <c r="Y3003">
        <f>_xlfn.IFNA(VLOOKUP(C3003,[2]Sheet1!$A:$A,1,0),3)</f>
        <v>3</v>
      </c>
    </row>
    <row r="3004" spans="1:25" hidden="1" x14ac:dyDescent="0.2">
      <c r="A3004" s="21" t="s">
        <v>4608</v>
      </c>
      <c r="B3004" s="21" t="s">
        <v>4609</v>
      </c>
      <c r="C3004" s="37" t="s">
        <v>116</v>
      </c>
      <c r="D3004" s="26" t="str">
        <f>[1]!b_calc_yield(A3004,日期设置!$B$2,F3004,1,R3004,1,O3004,L3004,S3004,)</f>
        <v>Fetching...</v>
      </c>
      <c r="E3004" s="26">
        <f t="shared" si="92"/>
        <v>6.4864510252648611</v>
      </c>
      <c r="F3004" s="18">
        <f>[1]!b_dq_cleanprice($A3004,日期设置!B$2)</f>
        <v>100.7229</v>
      </c>
      <c r="G3004" s="18" t="str">
        <f t="shared" si="93"/>
        <v>4.25 + 1.25</v>
      </c>
      <c r="H3004" s="27">
        <f>[1]!b_dq_pctchange($A3004,日期设置!$B$2,1)/100</f>
        <v>0</v>
      </c>
      <c r="I3004" s="26">
        <f>[1]!b_pq_pctchange(A3004,日期设置!$B$4,日期设置!$B$2,1)</f>
        <v>0</v>
      </c>
      <c r="J3004" s="26">
        <f>[1]!b_pq_pctchange(A3004,日期设置!$C$4,日期设置!$B$2,1)</f>
        <v>0</v>
      </c>
      <c r="K3004" s="52">
        <f>[1]!b_dq_amount($A3004,日期设置!B$2,2,10000)</f>
        <v>0</v>
      </c>
      <c r="L3004" s="26">
        <f>[1]!b_info_latestpar(A3004,日期设置!$B$2)</f>
        <v>100</v>
      </c>
      <c r="M3004" s="6">
        <f>[1]!b_info_outstandingbalance($A3004,日期设置!B$2)</f>
        <v>5</v>
      </c>
      <c r="N3004" s="7">
        <f>[1]!b_info_latestissurercreditrating2(A3004,日期设置!$B$2,"102","1")</f>
        <v>0</v>
      </c>
      <c r="O3004" s="8">
        <v>6</v>
      </c>
      <c r="P3004" s="9" t="str">
        <f>[1]!b_info_repurchasedate(A3004)</f>
        <v>2022-06-24</v>
      </c>
      <c r="Q3004" s="8" t="s">
        <v>16542</v>
      </c>
      <c r="R3004" s="2" t="str">
        <f>IF((--IF(P3004=0,Q3004,P3004))&gt;(--日期设置!$B$2),IF(P3004=0,Q3004,P3004),Q3004)</f>
        <v>2022-06-24</v>
      </c>
      <c r="S3004" s="2" t="s">
        <v>17996</v>
      </c>
      <c r="T3004" s="8">
        <f>[1]!b_anal_ptmyear($A3004,日期设置!$B$2)</f>
        <v>4.2575342465753421</v>
      </c>
      <c r="U3004" s="8">
        <f>[1]!b_anal_termifexercise($A3004,日期设置!B$2)</f>
        <v>1.2575342465753425</v>
      </c>
      <c r="V3004" s="10">
        <f>[1]!b_dq_dirtyprice(A3004,日期设置!$B$2)</f>
        <v>105.1777</v>
      </c>
      <c r="W3004" s="11">
        <f>IF(U3004=0,ROUNDUP((Q3004-日期设置!$B$2)/365,0),ROUNDUP((R3004-日期设置!$B$2)/365,0))</f>
        <v>2</v>
      </c>
      <c r="X3004" s="18">
        <f>_xlfn.IFNA(VLOOKUP(A3004,过往入选债券!A:D,4,0),2)</f>
        <v>2</v>
      </c>
      <c r="Y3004">
        <f>_xlfn.IFNA(VLOOKUP(C3004,[2]Sheet1!$A:$A,1,0),3)</f>
        <v>3</v>
      </c>
    </row>
    <row r="3005" spans="1:25" hidden="1" x14ac:dyDescent="0.2">
      <c r="A3005" s="21" t="s">
        <v>13493</v>
      </c>
      <c r="B3005" s="21" t="s">
        <v>13494</v>
      </c>
      <c r="C3005" s="37" t="s">
        <v>955</v>
      </c>
      <c r="D3005" s="26" t="str">
        <f>[1]!b_calc_yield(A3005,日期设置!$B$2,F3005,1,R3005,1,O3005,L3005,S3005,)</f>
        <v>Fetching...</v>
      </c>
      <c r="E3005" s="26">
        <f t="shared" si="92"/>
        <v>23.230978298170225</v>
      </c>
      <c r="F3005" s="18">
        <f>[1]!b_dq_cleanprice($A3005,日期设置!B$2)</f>
        <v>57.328699999999998</v>
      </c>
      <c r="G3005" s="18" t="str">
        <f t="shared" si="93"/>
        <v>2.59 + 0</v>
      </c>
      <c r="H3005" s="27">
        <f>[1]!b_dq_pctchange($A3005,日期设置!$B$2,1)/100</f>
        <v>0</v>
      </c>
      <c r="I3005" s="26">
        <f>[1]!b_pq_pctchange(A3005,日期设置!$B$4,日期设置!$B$2,1)</f>
        <v>0</v>
      </c>
      <c r="J3005" s="26">
        <f>[1]!b_pq_pctchange(A3005,日期设置!$C$4,日期设置!$B$2,1)</f>
        <v>-0.39665027711660505</v>
      </c>
      <c r="K3005" s="52">
        <f>[1]!b_dq_amount($A3005,日期设置!B$2,2,10000)</f>
        <v>0</v>
      </c>
      <c r="L3005" s="26">
        <f>[1]!b_info_latestpar(A3005,日期设置!$B$2)</f>
        <v>60</v>
      </c>
      <c r="M3005" s="6">
        <f>[1]!b_info_outstandingbalance($A3005,日期设置!B$2)</f>
        <v>7.2</v>
      </c>
      <c r="N3005" s="7" t="str">
        <f>[1]!b_info_latestissurercreditrating2(A3005,日期设置!$B$2,"102","1")</f>
        <v>AA</v>
      </c>
      <c r="O3005" s="8">
        <v>3.94</v>
      </c>
      <c r="P3005" s="9">
        <f>[1]!b_info_repurchasedate(A3005)</f>
        <v>0</v>
      </c>
      <c r="Q3005" s="8" t="s">
        <v>16105</v>
      </c>
      <c r="R3005" s="2" t="str">
        <f>IF((--IF(P3005=0,Q3005,P3005))&gt;(--日期设置!$B$2),IF(P3005=0,Q3005,P3005),Q3005)</f>
        <v>2023-10-26</v>
      </c>
      <c r="S3005" s="2" t="s">
        <v>18111</v>
      </c>
      <c r="T3005" s="8">
        <f>[1]!b_anal_ptmyear($A3005,日期设置!$B$2)</f>
        <v>2.5972602739726027</v>
      </c>
      <c r="U3005" s="8">
        <f>[1]!b_anal_termifexercise($A3005,日期设置!B$2)</f>
        <v>0</v>
      </c>
      <c r="V3005" s="10">
        <f>[1]!b_dq_dirtyprice(A3005,日期设置!$B$2)</f>
        <v>58.280799999999999</v>
      </c>
      <c r="W3005" s="11">
        <f>IF(U3005=0,ROUNDUP((Q3005-日期设置!$B$2)/365,0),ROUNDUP((R3005-日期设置!$B$2)/365,0))</f>
        <v>3</v>
      </c>
      <c r="X3005" s="18">
        <f>_xlfn.IFNA(VLOOKUP(A3005,过往入选债券!A:D,4,0),2)</f>
        <v>2</v>
      </c>
      <c r="Y3005">
        <f>_xlfn.IFNA(VLOOKUP(C3005,[2]Sheet1!$A:$A,1,0),3)</f>
        <v>3</v>
      </c>
    </row>
    <row r="3006" spans="1:25" hidden="1" x14ac:dyDescent="0.2">
      <c r="A3006" s="21" t="s">
        <v>14045</v>
      </c>
      <c r="B3006" s="21" t="s">
        <v>14046</v>
      </c>
      <c r="C3006" s="37" t="s">
        <v>413</v>
      </c>
      <c r="D3006" s="26" t="str">
        <f>[1]!b_calc_yield(A3006,日期设置!$B$2,F3006,1,R3006,1,O3006,L3006,S3006,)</f>
        <v>Fetching...</v>
      </c>
      <c r="E3006" s="26">
        <f t="shared" si="92"/>
        <v>37.71810901185215</v>
      </c>
      <c r="F3006" s="18">
        <f>[1]!b_dq_cleanprice($A3006,日期设置!B$2)</f>
        <v>94.551299999999998</v>
      </c>
      <c r="G3006" s="18" t="str">
        <f t="shared" si="93"/>
        <v>6.42 + 0</v>
      </c>
      <c r="H3006" s="27">
        <f>[1]!b_dq_pctchange($A3006,日期设置!$B$2,1)/100</f>
        <v>0</v>
      </c>
      <c r="I3006" s="26">
        <f>[1]!b_pq_pctchange(A3006,日期设置!$B$4,日期设置!$B$2,1)</f>
        <v>0</v>
      </c>
      <c r="J3006" s="26">
        <f>[1]!b_pq_pctchange(A3006,日期设置!$C$4,日期设置!$B$2,1)</f>
        <v>0</v>
      </c>
      <c r="K3006" s="52">
        <f>[1]!b_dq_amount($A3006,日期设置!B$2,2,10000)</f>
        <v>0</v>
      </c>
      <c r="L3006" s="26">
        <f>[1]!b_info_latestpar(A3006,日期设置!$B$2)</f>
        <v>90</v>
      </c>
      <c r="M3006" s="6">
        <f>[1]!b_info_outstandingbalance($A3006,日期设置!B$2)</f>
        <v>13.5</v>
      </c>
      <c r="N3006" s="7" t="str">
        <f>[1]!b_info_latestissurercreditrating2(A3006,日期设置!$B$2,"102","1")</f>
        <v>AA+</v>
      </c>
      <c r="O3006" s="8">
        <v>6.4</v>
      </c>
      <c r="P3006" s="9">
        <f>[1]!b_info_repurchasedate(A3006)</f>
        <v>0</v>
      </c>
      <c r="Q3006" s="8" t="s">
        <v>17538</v>
      </c>
      <c r="R3006" s="2" t="str">
        <f>IF((--IF(P3006=0,Q3006,P3006))&gt;(--日期设置!$B$2),IF(P3006=0,Q3006,P3006),Q3006)</f>
        <v>2027-08-23</v>
      </c>
      <c r="S3006" s="2" t="s">
        <v>17896</v>
      </c>
      <c r="T3006" s="8">
        <f>[1]!b_anal_ptmyear($A3006,日期设置!$B$2)</f>
        <v>6.4219178082191783</v>
      </c>
      <c r="U3006" s="8">
        <f>[1]!b_anal_termifexercise($A3006,日期设置!B$2)</f>
        <v>0</v>
      </c>
      <c r="V3006" s="10">
        <f>[1]!b_dq_dirtyprice(A3006,日期设置!$B$2)</f>
        <v>97.881100000000004</v>
      </c>
      <c r="W3006" s="11">
        <f>IF(U3006=0,ROUNDUP((Q3006-日期设置!$B$2)/365,0),ROUNDUP((R3006-日期设置!$B$2)/365,0))</f>
        <v>7</v>
      </c>
      <c r="X3006" s="18">
        <f>_xlfn.IFNA(VLOOKUP(A3006,过往入选债券!A:D,4,0),2)</f>
        <v>2</v>
      </c>
      <c r="Y3006">
        <f>_xlfn.IFNA(VLOOKUP(C3006,[2]Sheet1!$A:$A,1,0),3)</f>
        <v>3</v>
      </c>
    </row>
    <row r="3007" spans="1:25" x14ac:dyDescent="0.2">
      <c r="A3007" s="28" t="s">
        <v>19786</v>
      </c>
      <c r="B3007" s="28" t="s">
        <v>19787</v>
      </c>
      <c r="C3007" s="38" t="s">
        <v>3413</v>
      </c>
      <c r="D3007" s="26" t="str">
        <f>[1]!b_calc_yield(A3007,日期设置!$B$2,F3007,1,R3007,1,O3007,L3007,S3007,)</f>
        <v>Fetching...</v>
      </c>
      <c r="E3007" s="26">
        <f t="shared" si="92"/>
        <v>12.737215642914101</v>
      </c>
      <c r="F3007" s="18">
        <f>[1]!b_dq_cleanprice($A3007,日期设置!B$2)</f>
        <v>99.095100000000002</v>
      </c>
      <c r="G3007" s="18" t="str">
        <f t="shared" si="93"/>
        <v>2.43 + 0</v>
      </c>
      <c r="H3007" s="27">
        <f>[1]!b_dq_pctchange($A3007,日期设置!$B$2,1)/100</f>
        <v>4.9774952597689487E-4</v>
      </c>
      <c r="I3007" s="26">
        <f>[1]!b_pq_pctchange(A3007,日期设置!$B$4,日期设置!$B$2,1)</f>
        <v>0.19858703906117775</v>
      </c>
      <c r="J3007" s="26">
        <f>[1]!b_pq_pctchange(A3007,日期设置!$C$4,日期设置!$B$2,1)</f>
        <v>-0.45345642488685434</v>
      </c>
      <c r="K3007" s="52">
        <f>[1]!b_dq_amount($A3007,日期设置!B$2,2,10000)</f>
        <v>2038.6663836</v>
      </c>
      <c r="L3007" s="26">
        <f>[1]!b_info_latestpar(A3007,日期设置!$B$2)</f>
        <v>100</v>
      </c>
      <c r="M3007" s="6">
        <f>[1]!b_info_outstandingbalance($A3007,日期设置!B$2)</f>
        <v>5</v>
      </c>
      <c r="N3007" s="7" t="str">
        <f>[1]!b_info_latestissurercreditrating2(A3007,日期设置!$B$2,"102","1")</f>
        <v>AA</v>
      </c>
      <c r="O3007" s="8">
        <v>4.97</v>
      </c>
      <c r="P3007" s="9">
        <f>[1]!b_info_repurchasedate(A3007)</f>
        <v>0</v>
      </c>
      <c r="Q3007" s="8" t="s">
        <v>17436</v>
      </c>
      <c r="R3007" s="2" t="str">
        <f>IF((--IF(P3007=0,Q3007,P3007))&gt;(--日期设置!$B$2),IF(P3007=0,Q3007,P3007),Q3007)</f>
        <v>2023-08-26</v>
      </c>
      <c r="S3007" s="31" t="s">
        <v>19098</v>
      </c>
      <c r="T3007" s="8">
        <f>[1]!b_anal_ptmyear($A3007,日期设置!$B$2)</f>
        <v>2.43013698630137</v>
      </c>
      <c r="U3007" s="8">
        <f>[1]!b_anal_termifexercise($A3007,日期设置!B$2)</f>
        <v>0</v>
      </c>
      <c r="V3007" s="10">
        <f>[1]!b_dq_dirtyprice(A3007,日期设置!$B$2)</f>
        <v>101.9273</v>
      </c>
      <c r="W3007" s="11">
        <f>IF(U3007=0,ROUNDUP((Q3007-日期设置!$B$2)/365,0),ROUNDUP((R3007-日期设置!$B$2)/365,0))</f>
        <v>3</v>
      </c>
      <c r="X3007" s="18">
        <f>_xlfn.IFNA(VLOOKUP(A3007,过往入选债券!A:D,4,0),2)</f>
        <v>2</v>
      </c>
      <c r="Y3007">
        <f>_xlfn.IFNA(VLOOKUP(C3007,[2]Sheet1!$A:$A,1,0),3)</f>
        <v>3</v>
      </c>
    </row>
    <row r="3008" spans="1:25" hidden="1" x14ac:dyDescent="0.2">
      <c r="A3008" s="21" t="s">
        <v>4516</v>
      </c>
      <c r="B3008" s="21" t="s">
        <v>4517</v>
      </c>
      <c r="C3008" s="37" t="s">
        <v>1114</v>
      </c>
      <c r="D3008" s="26" t="str">
        <f>[1]!b_calc_yield(A3008,日期设置!$B$2,F3008,1,R3008,1,O3008,L3008,S3008,)</f>
        <v>Fetching...</v>
      </c>
      <c r="E3008" s="26">
        <f t="shared" si="92"/>
        <v>11.646953966227457</v>
      </c>
      <c r="F3008" s="18">
        <f>[1]!b_dq_cleanprice($A3008,日期设置!B$2)</f>
        <v>99.825900000000004</v>
      </c>
      <c r="G3008" s="18" t="str">
        <f t="shared" si="93"/>
        <v>2.25 + 0</v>
      </c>
      <c r="H3008" s="27">
        <f>[1]!b_dq_pctchange($A3008,日期设置!$B$2,1)/100</f>
        <v>0</v>
      </c>
      <c r="I3008" s="26">
        <f>[1]!b_pq_pctchange(A3008,日期设置!$B$4,日期设置!$B$2,1)</f>
        <v>0</v>
      </c>
      <c r="J3008" s="26">
        <f>[1]!b_pq_pctchange(A3008,日期设置!$C$4,日期设置!$B$2,1)</f>
        <v>0</v>
      </c>
      <c r="K3008" s="52">
        <f>[1]!b_dq_amount($A3008,日期设置!B$2,2,10000)</f>
        <v>0</v>
      </c>
      <c r="L3008" s="26">
        <f>[1]!b_info_latestpar(A3008,日期设置!$B$2)</f>
        <v>100</v>
      </c>
      <c r="M3008" s="6">
        <f>[1]!b_info_outstandingbalance($A3008,日期设置!B$2)</f>
        <v>5</v>
      </c>
      <c r="N3008" s="7">
        <f>[1]!b_info_latestissurercreditrating2(A3008,日期设置!$B$2,"102","1")</f>
        <v>0</v>
      </c>
      <c r="O3008" s="8">
        <v>5.29</v>
      </c>
      <c r="P3008" s="9">
        <f>[1]!b_info_repurchasedate(A3008)</f>
        <v>0</v>
      </c>
      <c r="Q3008" s="8" t="s">
        <v>16934</v>
      </c>
      <c r="R3008" s="2" t="str">
        <f>IF((--IF(P3008=0,Q3008,P3008))&gt;(--日期设置!$B$2),IF(P3008=0,Q3008,P3008),Q3008)</f>
        <v>2023-06-22</v>
      </c>
      <c r="S3008" s="2" t="s">
        <v>18599</v>
      </c>
      <c r="T3008" s="8">
        <f>[1]!b_anal_ptmyear($A3008,日期设置!$B$2)</f>
        <v>2.2520547945205478</v>
      </c>
      <c r="U3008" s="8">
        <f>[1]!b_anal_termifexercise($A3008,日期设置!B$2)</f>
        <v>0</v>
      </c>
      <c r="V3008" s="10">
        <f>[1]!b_dq_dirtyprice(A3008,日期设置!$B$2)</f>
        <v>103.7825</v>
      </c>
      <c r="W3008" s="11">
        <f>IF(U3008=0,ROUNDUP((Q3008-日期设置!$B$2)/365,0),ROUNDUP((R3008-日期设置!$B$2)/365,0))</f>
        <v>3</v>
      </c>
      <c r="X3008" s="18">
        <f>_xlfn.IFNA(VLOOKUP(A3008,过往入选债券!A:D,4,0),2)</f>
        <v>2</v>
      </c>
      <c r="Y3008">
        <f>_xlfn.IFNA(VLOOKUP(C3008,[2]Sheet1!$A:$A,1,0),3)</f>
        <v>3</v>
      </c>
    </row>
    <row r="3009" spans="1:25" hidden="1" x14ac:dyDescent="0.2">
      <c r="A3009" s="28" t="s">
        <v>20686</v>
      </c>
      <c r="B3009" s="28" t="s">
        <v>20687</v>
      </c>
      <c r="C3009" s="39" t="s">
        <v>20805</v>
      </c>
      <c r="D3009" s="26" t="str">
        <f>[1]!b_calc_yield(A3009,日期设置!$B$2,F3009,1,R3009,1,O3009,L3009,S3009,)</f>
        <v>Fetching...</v>
      </c>
      <c r="E3009" s="26">
        <f t="shared" si="92"/>
        <v>23.453546041311448</v>
      </c>
      <c r="F3009" s="18">
        <f>[1]!b_dq_cleanprice($A3009,日期设置!B$2)</f>
        <v>100</v>
      </c>
      <c r="G3009" s="18" t="str">
        <f t="shared" si="93"/>
        <v>6.48 + 4.49</v>
      </c>
      <c r="H3009" s="27">
        <f>[1]!b_dq_pctchange($A3009,日期设置!$B$2,1)/100</f>
        <v>0</v>
      </c>
      <c r="I3009" s="26">
        <f>[1]!b_pq_pctchange(A3009,日期设置!$B$4,日期设置!$B$2,1)</f>
        <v>0</v>
      </c>
      <c r="J3009" s="26">
        <f>[1]!b_pq_pctchange(A3009,日期设置!$C$4,日期设置!$B$2,1)</f>
        <v>0</v>
      </c>
      <c r="K3009" s="52">
        <f>[1]!b_dq_amount($A3009,日期设置!B$2,2,10000)</f>
        <v>0</v>
      </c>
      <c r="L3009" s="26">
        <f>[1]!b_info_latestpar(A3009,日期设置!$B$2)</f>
        <v>100</v>
      </c>
      <c r="M3009" s="6">
        <f>[1]!b_info_outstandingbalance($A3009,日期设置!B$2)</f>
        <v>5</v>
      </c>
      <c r="N3009" s="7" t="str">
        <f>[1]!b_info_latestissurercreditrating2(A3009,日期设置!$B$2,"102","1")</f>
        <v>AA</v>
      </c>
      <c r="O3009" s="8">
        <v>5.37</v>
      </c>
      <c r="P3009" s="9" t="str">
        <f>[1]!b_info_repurchasedate(A3009)</f>
        <v>2025-09-16</v>
      </c>
      <c r="Q3009" s="8" t="s">
        <v>20843</v>
      </c>
      <c r="R3009" s="2" t="str">
        <f>IF((--IF(P3009=0,Q3009,P3009))&gt;(--日期设置!$B$2),IF(P3009=0,Q3009,P3009),Q3009)</f>
        <v>2025-09-16</v>
      </c>
      <c r="S3009" s="31" t="s">
        <v>16122</v>
      </c>
      <c r="T3009" s="8">
        <f>[1]!b_anal_ptmyear($A3009,日期设置!$B$2)</f>
        <v>6.4876712328767123</v>
      </c>
      <c r="U3009" s="8">
        <f>[1]!b_anal_termifexercise($A3009,日期设置!B$2)</f>
        <v>4.4904109589041097</v>
      </c>
      <c r="V3009" s="10">
        <f>[1]!b_dq_dirtyprice(A3009,日期设置!$B$2)</f>
        <v>102.7512</v>
      </c>
      <c r="W3009" s="11">
        <f>IF(U3009=0,ROUNDUP((Q3009-日期设置!$B$2)/365,0),ROUNDUP((R3009-日期设置!$B$2)/365,0))</f>
        <v>5</v>
      </c>
      <c r="X3009" s="18">
        <f>_xlfn.IFNA(VLOOKUP(A3009,过往入选债券!A:D,4,0),2)</f>
        <v>2</v>
      </c>
      <c r="Y3009">
        <f>_xlfn.IFNA(VLOOKUP(C3009,[2]Sheet1!$A:$A,1,0),3)</f>
        <v>3</v>
      </c>
    </row>
    <row r="3010" spans="1:25" hidden="1" x14ac:dyDescent="0.2">
      <c r="A3010" s="21" t="s">
        <v>1444</v>
      </c>
      <c r="B3010" s="21" t="s">
        <v>1445</v>
      </c>
      <c r="C3010" s="37" t="s">
        <v>872</v>
      </c>
      <c r="D3010" s="26" t="str">
        <f>[1]!b_calc_yield(A3010,日期设置!$B$2,F3010,1,R3010,1,O3010,L3010,S3010,)</f>
        <v>Fetching...</v>
      </c>
      <c r="E3010" s="26">
        <f t="shared" ref="E3010:E3073" si="94">((O3010*W3010+L3010)/V3010-1)*100</f>
        <v>9.4798169435890358</v>
      </c>
      <c r="F3010" s="18">
        <f>[1]!b_dq_cleanprice($A3010,日期设置!B$2)</f>
        <v>102.4751</v>
      </c>
      <c r="G3010" s="18" t="str">
        <f t="shared" ref="G3010:G3073" si="95">LEFT(T3010,4)&amp;" + "&amp;LEFT(U3010,4)</f>
        <v>3.75 + 1.75</v>
      </c>
      <c r="H3010" s="27">
        <f>[1]!b_dq_pctchange($A3010,日期设置!$B$2,1)/100</f>
        <v>0</v>
      </c>
      <c r="I3010" s="26">
        <f>[1]!b_pq_pctchange(A3010,日期设置!$B$4,日期设置!$B$2,1)</f>
        <v>0</v>
      </c>
      <c r="J3010" s="26">
        <f>[1]!b_pq_pctchange(A3010,日期设置!$C$4,日期设置!$B$2,1)</f>
        <v>0</v>
      </c>
      <c r="K3010" s="52">
        <f>[1]!b_dq_amount($A3010,日期设置!B$2,2,10000)</f>
        <v>0</v>
      </c>
      <c r="L3010" s="26">
        <f>[1]!b_info_latestpar(A3010,日期设置!$B$2)</f>
        <v>100</v>
      </c>
      <c r="M3010" s="6">
        <f>[1]!b_info_outstandingbalance($A3010,日期设置!B$2)</f>
        <v>6</v>
      </c>
      <c r="N3010" s="7">
        <f>[1]!b_info_latestissurercreditrating2(A3010,日期设置!$B$2,"102","1")</f>
        <v>0</v>
      </c>
      <c r="O3010" s="8">
        <v>6.9</v>
      </c>
      <c r="P3010" s="9" t="str">
        <f>[1]!b_info_repurchasedate(A3010)</f>
        <v>2022-12-21</v>
      </c>
      <c r="Q3010" s="8" t="s">
        <v>16313</v>
      </c>
      <c r="R3010" s="2" t="str">
        <f>IF((--IF(P3010=0,Q3010,P3010))&gt;(--日期设置!$B$2),IF(P3010=0,Q3010,P3010),Q3010)</f>
        <v>2022-12-21</v>
      </c>
      <c r="S3010" s="2" t="s">
        <v>18092</v>
      </c>
      <c r="T3010" s="8">
        <f>[1]!b_anal_ptmyear($A3010,日期设置!$B$2)</f>
        <v>3.7506849315068491</v>
      </c>
      <c r="U3010" s="8">
        <f>[1]!b_anal_termifexercise($A3010,日期设置!B$2)</f>
        <v>1.7506849315068493</v>
      </c>
      <c r="V3010" s="10">
        <f>[1]!b_dq_dirtyprice(A3010,日期设置!$B$2)</f>
        <v>103.9461</v>
      </c>
      <c r="W3010" s="11">
        <f>IF(U3010=0,ROUNDUP((Q3010-日期设置!$B$2)/365,0),ROUNDUP((R3010-日期设置!$B$2)/365,0))</f>
        <v>2</v>
      </c>
      <c r="X3010" s="18">
        <f>_xlfn.IFNA(VLOOKUP(A3010,过往入选债券!A:D,4,0),2)</f>
        <v>2</v>
      </c>
      <c r="Y3010" s="45">
        <f>_xlfn.IFNA(VLOOKUP(C3010,[2]Sheet1!$A:$A,1,0),3)</f>
        <v>3</v>
      </c>
    </row>
    <row r="3011" spans="1:25" hidden="1" x14ac:dyDescent="0.2">
      <c r="A3011" s="21" t="s">
        <v>14773</v>
      </c>
      <c r="B3011" s="21" t="s">
        <v>14774</v>
      </c>
      <c r="C3011" s="37" t="s">
        <v>14775</v>
      </c>
      <c r="D3011" s="26" t="str">
        <f>[1]!b_calc_yield(A3011,日期设置!$B$2,F3011,1,R3011,1,O3011,L3011,S3011,)</f>
        <v>Fetching...</v>
      </c>
      <c r="E3011" s="26">
        <f t="shared" si="94"/>
        <v>24.216776825892694</v>
      </c>
      <c r="F3011" s="18">
        <f>[1]!b_dq_cleanprice($A3011,日期设置!B$2)</f>
        <v>104.3642</v>
      </c>
      <c r="G3011" s="18" t="str">
        <f t="shared" si="95"/>
        <v>4.67 + 0</v>
      </c>
      <c r="H3011" s="27">
        <f>[1]!b_dq_pctchange($A3011,日期设置!$B$2,1)/100</f>
        <v>0</v>
      </c>
      <c r="I3011" s="26">
        <f>[1]!b_pq_pctchange(A3011,日期设置!$B$4,日期设置!$B$2,1)</f>
        <v>0</v>
      </c>
      <c r="J3011" s="26">
        <f>[1]!b_pq_pctchange(A3011,日期设置!$C$4,日期设置!$B$2,1)</f>
        <v>0</v>
      </c>
      <c r="K3011" s="52">
        <f>[1]!b_dq_amount($A3011,日期设置!B$2,2,10000)</f>
        <v>0</v>
      </c>
      <c r="L3011" s="26">
        <f>[1]!b_info_latestpar(A3011,日期设置!$B$2)</f>
        <v>100</v>
      </c>
      <c r="M3011" s="6">
        <f>[1]!b_info_outstandingbalance($A3011,日期设置!B$2)</f>
        <v>7</v>
      </c>
      <c r="N3011" s="7" t="str">
        <f>[1]!b_info_latestissurercreditrating2(A3011,日期设置!$B$2,"102","1")</f>
        <v>AA+</v>
      </c>
      <c r="O3011" s="8">
        <v>6.45</v>
      </c>
      <c r="P3011" s="9">
        <f>[1]!b_info_repurchasedate(A3011)</f>
        <v>0</v>
      </c>
      <c r="Q3011" s="8" t="s">
        <v>17679</v>
      </c>
      <c r="R3011" s="2" t="str">
        <f>IF((--IF(P3011=0,Q3011,P3011))&gt;(--日期设置!$B$2),IF(P3011=0,Q3011,P3011),Q3011)</f>
        <v>2025-11-23</v>
      </c>
      <c r="S3011" s="2" t="s">
        <v>17851</v>
      </c>
      <c r="T3011" s="8">
        <f>[1]!b_anal_ptmyear($A3011,日期设置!$B$2)</f>
        <v>4.6739726027397257</v>
      </c>
      <c r="U3011" s="8">
        <f>[1]!b_anal_termifexercise($A3011,日期设置!B$2)</f>
        <v>0</v>
      </c>
      <c r="V3011" s="10">
        <f>[1]!b_dq_dirtyprice(A3011,日期设置!$B$2)</f>
        <v>106.4671</v>
      </c>
      <c r="W3011" s="11">
        <f>IF(U3011=0,ROUNDUP((Q3011-日期设置!$B$2)/365,0),ROUNDUP((R3011-日期设置!$B$2)/365,0))</f>
        <v>5</v>
      </c>
      <c r="X3011" s="18">
        <f>_xlfn.IFNA(VLOOKUP(A3011,过往入选债券!A:D,4,0),2)</f>
        <v>2</v>
      </c>
      <c r="Y3011">
        <f>_xlfn.IFNA(VLOOKUP(C3011,[2]Sheet1!$A:$A,1,0),3)</f>
        <v>3</v>
      </c>
    </row>
    <row r="3012" spans="1:25" hidden="1" x14ac:dyDescent="0.2">
      <c r="A3012" s="21" t="s">
        <v>2208</v>
      </c>
      <c r="B3012" s="21" t="s">
        <v>2209</v>
      </c>
      <c r="C3012" s="37" t="s">
        <v>539</v>
      </c>
      <c r="D3012" s="26" t="str">
        <f>[1]!b_calc_yield(A3012,日期设置!$B$2,F3012,1,R3012,1,O3012,L3012,S3012,)</f>
        <v>Fetching...</v>
      </c>
      <c r="E3012" s="26">
        <f t="shared" si="94"/>
        <v>3.5095495907041752</v>
      </c>
      <c r="F3012" s="18">
        <f>[1]!b_dq_cleanprice($A3012,日期设置!B$2)</f>
        <v>100.9246</v>
      </c>
      <c r="G3012" s="18" t="str">
        <f t="shared" si="95"/>
        <v>0.65 + 0</v>
      </c>
      <c r="H3012" s="27">
        <f>[1]!b_dq_pctchange($A3012,日期设置!$B$2,1)/100</f>
        <v>0</v>
      </c>
      <c r="I3012" s="26">
        <f>[1]!b_pq_pctchange(A3012,日期设置!$B$4,日期设置!$B$2,1)</f>
        <v>0</v>
      </c>
      <c r="J3012" s="26">
        <f>[1]!b_pq_pctchange(A3012,日期设置!$C$4,日期设置!$B$2,1)</f>
        <v>0</v>
      </c>
      <c r="K3012" s="52">
        <f>[1]!b_dq_amount($A3012,日期设置!B$2,2,10000)</f>
        <v>0</v>
      </c>
      <c r="L3012" s="26">
        <f>[1]!b_info_latestpar(A3012,日期设置!$B$2)</f>
        <v>100</v>
      </c>
      <c r="M3012" s="6">
        <f>[1]!b_info_outstandingbalance($A3012,日期设置!B$2)</f>
        <v>5</v>
      </c>
      <c r="N3012" s="7">
        <f>[1]!b_info_latestissurercreditrating2(A3012,日期设置!$B$2,"102","1")</f>
        <v>0</v>
      </c>
      <c r="O3012" s="8">
        <v>6.95</v>
      </c>
      <c r="P3012" s="9">
        <f>[1]!b_info_repurchasedate(A3012)</f>
        <v>0</v>
      </c>
      <c r="Q3012" s="8" t="s">
        <v>16100</v>
      </c>
      <c r="R3012" s="2" t="str">
        <f>IF((--IF(P3012=0,Q3012,P3012))&gt;(--日期设置!$B$2),IF(P3012=0,Q3012,P3012),Q3012)</f>
        <v>2021-11-16</v>
      </c>
      <c r="S3012" s="2" t="s">
        <v>17910</v>
      </c>
      <c r="T3012" s="8">
        <f>[1]!b_anal_ptmyear($A3012,日期设置!$B$2)</f>
        <v>0.65479452054794518</v>
      </c>
      <c r="U3012" s="8">
        <f>[1]!b_anal_termifexercise($A3012,日期设置!B$2)</f>
        <v>0</v>
      </c>
      <c r="V3012" s="10">
        <f>[1]!b_dq_dirtyprice(A3012,日期设置!$B$2)</f>
        <v>103.32380000000001</v>
      </c>
      <c r="W3012" s="11">
        <f>IF(U3012=0,ROUNDUP((Q3012-日期设置!$B$2)/365,0),ROUNDUP((R3012-日期设置!$B$2)/365,0))</f>
        <v>1</v>
      </c>
      <c r="X3012" s="18">
        <f>_xlfn.IFNA(VLOOKUP(A3012,过往入选债券!A:D,4,0),2)</f>
        <v>2</v>
      </c>
      <c r="Y3012">
        <f>_xlfn.IFNA(VLOOKUP(C3012,[2]Sheet1!$A:$A,1,0),3)</f>
        <v>3</v>
      </c>
    </row>
    <row r="3013" spans="1:25" hidden="1" x14ac:dyDescent="0.2">
      <c r="A3013" s="21" t="s">
        <v>10770</v>
      </c>
      <c r="B3013" s="21" t="s">
        <v>10771</v>
      </c>
      <c r="C3013" s="37" t="s">
        <v>6897</v>
      </c>
      <c r="D3013" s="26" t="str">
        <f>[1]!b_calc_yield(A3013,日期设置!$B$2,F3013,1,R3013,1,O3013,L3013,S3013,)</f>
        <v>Fetching...</v>
      </c>
      <c r="E3013" s="26">
        <f t="shared" si="94"/>
        <v>10.878025349710319</v>
      </c>
      <c r="F3013" s="18">
        <f>[1]!b_dq_cleanprice($A3013,日期设置!B$2)</f>
        <v>98.073999999999998</v>
      </c>
      <c r="G3013" s="18" t="str">
        <f t="shared" si="95"/>
        <v>4.09 + 2.09</v>
      </c>
      <c r="H3013" s="27">
        <f>[1]!b_dq_pctchange($A3013,日期设置!$B$2,1)/100</f>
        <v>0</v>
      </c>
      <c r="I3013" s="26">
        <f>[1]!b_pq_pctchange(A3013,日期设置!$B$4,日期设置!$B$2,1)</f>
        <v>0</v>
      </c>
      <c r="J3013" s="26">
        <f>[1]!b_pq_pctchange(A3013,日期设置!$C$4,日期设置!$B$2,1)</f>
        <v>0</v>
      </c>
      <c r="K3013" s="52">
        <f>[1]!b_dq_amount($A3013,日期设置!B$2,2,10000)</f>
        <v>0</v>
      </c>
      <c r="L3013" s="26">
        <f>[1]!b_info_latestpar(A3013,日期设置!$B$2)</f>
        <v>100</v>
      </c>
      <c r="M3013" s="6">
        <f>[1]!b_info_outstandingbalance($A3013,日期设置!B$2)</f>
        <v>2.5</v>
      </c>
      <c r="N3013" s="7" t="str">
        <f>[1]!b_info_latestissurercreditrating2(A3013,日期设置!$B$2,"102","1")</f>
        <v>AA</v>
      </c>
      <c r="O3013" s="8">
        <v>4.37</v>
      </c>
      <c r="P3013" s="9" t="str">
        <f>[1]!b_info_repurchasedate(A3013)</f>
        <v>2023-04-27</v>
      </c>
      <c r="Q3013" s="8" t="s">
        <v>16433</v>
      </c>
      <c r="R3013" s="2" t="str">
        <f>IF((--IF(P3013=0,Q3013,P3013))&gt;(--日期设置!$B$2),IF(P3013=0,Q3013,P3013),Q3013)</f>
        <v>2023-04-27</v>
      </c>
      <c r="S3013" s="2" t="s">
        <v>18085</v>
      </c>
      <c r="T3013" s="8">
        <f>[1]!b_anal_ptmyear($A3013,日期设置!$B$2)</f>
        <v>4.0986301369863014</v>
      </c>
      <c r="U3013" s="8">
        <f>[1]!b_anal_termifexercise($A3013,日期设置!B$2)</f>
        <v>2.0986301369863014</v>
      </c>
      <c r="V3013" s="10">
        <f>[1]!b_dq_dirtyprice(A3013,日期设置!$B$2)</f>
        <v>102.01300000000001</v>
      </c>
      <c r="W3013" s="11">
        <f>IF(U3013=0,ROUNDUP((Q3013-日期设置!$B$2)/365,0),ROUNDUP((R3013-日期设置!$B$2)/365,0))</f>
        <v>3</v>
      </c>
      <c r="X3013" s="18">
        <f>_xlfn.IFNA(VLOOKUP(A3013,过往入选债券!A:D,4,0),2)</f>
        <v>2</v>
      </c>
      <c r="Y3013">
        <f>_xlfn.IFNA(VLOOKUP(C3013,[2]Sheet1!$A:$A,1,0),3)</f>
        <v>3</v>
      </c>
    </row>
    <row r="3014" spans="1:25" x14ac:dyDescent="0.2">
      <c r="A3014" s="21" t="s">
        <v>6302</v>
      </c>
      <c r="B3014" s="21" t="s">
        <v>6303</v>
      </c>
      <c r="C3014" s="37" t="s">
        <v>6304</v>
      </c>
      <c r="D3014" s="26" t="str">
        <f>[1]!b_calc_yield(A3014,日期设置!$B$2,F3014,1,R3014,1,O3014,L3014,S3014,)</f>
        <v>Fetching...</v>
      </c>
      <c r="E3014" s="26">
        <f t="shared" si="94"/>
        <v>10.479516741210638</v>
      </c>
      <c r="F3014" s="18">
        <f>[1]!b_dq_cleanprice($A3014,日期设置!B$2)</f>
        <v>100.7895</v>
      </c>
      <c r="G3014" s="18" t="str">
        <f t="shared" si="95"/>
        <v>1.94 + 0</v>
      </c>
      <c r="H3014" s="27">
        <f>[1]!b_dq_pctchange($A3014,日期设置!$B$2,1)/100</f>
        <v>3.1111628643001855E-3</v>
      </c>
      <c r="I3014" s="26">
        <f>[1]!b_pq_pctchange(A3014,日期设置!$B$4,日期设置!$B$2,1)</f>
        <v>0.31111628643001854</v>
      </c>
      <c r="J3014" s="26">
        <f>[1]!b_pq_pctchange(A3014,日期设置!$C$4,日期设置!$B$2,1)</f>
        <v>0.31111628643001854</v>
      </c>
      <c r="K3014" s="52">
        <f>[1]!b_dq_amount($A3014,日期设置!B$2,2,10000)</f>
        <v>4040.5663011999995</v>
      </c>
      <c r="L3014" s="26">
        <f>[1]!b_info_latestpar(A3014,日期设置!$B$2)</f>
        <v>100</v>
      </c>
      <c r="M3014" s="6">
        <f>[1]!b_info_outstandingbalance($A3014,日期设置!B$2)</f>
        <v>9.6999999999999993</v>
      </c>
      <c r="N3014" s="7" t="str">
        <f>[1]!b_info_latestissurercreditrating2(A3014,日期设置!$B$2,"102","1")</f>
        <v>AA+</v>
      </c>
      <c r="O3014" s="8">
        <v>5.8</v>
      </c>
      <c r="P3014" s="9" t="str">
        <f>[1]!b_info_repurchasedate(A3014)</f>
        <v>2021-03-02</v>
      </c>
      <c r="Q3014" s="8" t="s">
        <v>16460</v>
      </c>
      <c r="R3014" s="2" t="str">
        <f>IF((--IF(P3014=0,Q3014,P3014))&gt;(--日期设置!$B$2),IF(P3014=0,Q3014,P3014),Q3014)</f>
        <v>2023-03-02</v>
      </c>
      <c r="S3014" s="2" t="s">
        <v>18226</v>
      </c>
      <c r="T3014" s="8">
        <f>[1]!b_anal_ptmyear($A3014,日期设置!$B$2)</f>
        <v>1.9452054794520548</v>
      </c>
      <c r="U3014" s="8">
        <f>[1]!b_anal_termifexercise($A3014,日期设置!B$2)</f>
        <v>0</v>
      </c>
      <c r="V3014" s="10">
        <f>[1]!b_dq_dirtyprice(A3014,日期设置!$B$2)</f>
        <v>101.0142</v>
      </c>
      <c r="W3014" s="11">
        <f>IF(U3014=0,ROUNDUP((Q3014-日期设置!$B$2)/365,0),ROUNDUP((R3014-日期设置!$B$2)/365,0))</f>
        <v>2</v>
      </c>
      <c r="X3014" s="18">
        <f>_xlfn.IFNA(VLOOKUP(A3014,过往入选债券!A:D,4,0),2)</f>
        <v>2</v>
      </c>
      <c r="Y3014">
        <f>_xlfn.IFNA(VLOOKUP(C3014,[2]Sheet1!$A:$A,1,0),3)</f>
        <v>3</v>
      </c>
    </row>
    <row r="3015" spans="1:25" hidden="1" x14ac:dyDescent="0.2">
      <c r="A3015" s="21" t="s">
        <v>9204</v>
      </c>
      <c r="B3015" s="21" t="s">
        <v>9205</v>
      </c>
      <c r="C3015" s="37" t="s">
        <v>656</v>
      </c>
      <c r="D3015" s="26" t="str">
        <f>[1]!b_calc_yield(A3015,日期设置!$B$2,F3015,1,R3015,1,O3015,L3015,S3015,)</f>
        <v>Fetching...</v>
      </c>
      <c r="E3015" s="26">
        <f t="shared" si="94"/>
        <v>7.6167447776793296</v>
      </c>
      <c r="F3015" s="18">
        <f>[1]!b_dq_cleanprice($A3015,日期设置!B$2)</f>
        <v>100.1602</v>
      </c>
      <c r="G3015" s="18" t="str">
        <f t="shared" si="95"/>
        <v>3.45 + 1.45</v>
      </c>
      <c r="H3015" s="27">
        <f>[1]!b_dq_pctchange($A3015,日期设置!$B$2,1)/100</f>
        <v>0</v>
      </c>
      <c r="I3015" s="26">
        <f>[1]!b_pq_pctchange(A3015,日期设置!$B$4,日期设置!$B$2,1)</f>
        <v>0</v>
      </c>
      <c r="J3015" s="26">
        <f>[1]!b_pq_pctchange(A3015,日期设置!$C$4,日期设置!$B$2,1)</f>
        <v>0</v>
      </c>
      <c r="K3015" s="52">
        <f>[1]!b_dq_amount($A3015,日期设置!B$2,2,10000)</f>
        <v>0</v>
      </c>
      <c r="L3015" s="26">
        <f>[1]!b_info_latestpar(A3015,日期设置!$B$2)</f>
        <v>100</v>
      </c>
      <c r="M3015" s="6">
        <f>[1]!b_info_outstandingbalance($A3015,日期设置!B$2)</f>
        <v>7</v>
      </c>
      <c r="N3015" s="7" t="str">
        <f>[1]!b_info_latestissurercreditrating2(A3015,日期设置!$B$2,"102","1")</f>
        <v>AA</v>
      </c>
      <c r="O3015" s="8">
        <v>5.5</v>
      </c>
      <c r="P3015" s="9" t="str">
        <f>[1]!b_info_repurchasedate(A3015)</f>
        <v>2022-09-05</v>
      </c>
      <c r="Q3015" s="8" t="s">
        <v>16041</v>
      </c>
      <c r="R3015" s="2" t="str">
        <f>IF((--IF(P3015=0,Q3015,P3015))&gt;(--日期设置!$B$2),IF(P3015=0,Q3015,P3015),Q3015)</f>
        <v>2022-09-05</v>
      </c>
      <c r="S3015" s="2" t="s">
        <v>17828</v>
      </c>
      <c r="T3015" s="8">
        <f>[1]!b_anal_ptmyear($A3015,日期设置!$B$2)</f>
        <v>3.4575342465753423</v>
      </c>
      <c r="U3015" s="8">
        <f>[1]!b_anal_termifexercise($A3015,日期设置!B$2)</f>
        <v>1.4575342465753425</v>
      </c>
      <c r="V3015" s="10">
        <f>[1]!b_dq_dirtyprice(A3015,日期设置!$B$2)</f>
        <v>103.1438</v>
      </c>
      <c r="W3015" s="11">
        <f>IF(U3015=0,ROUNDUP((Q3015-日期设置!$B$2)/365,0),ROUNDUP((R3015-日期设置!$B$2)/365,0))</f>
        <v>2</v>
      </c>
      <c r="X3015" s="18">
        <f>_xlfn.IFNA(VLOOKUP(A3015,过往入选债券!A:D,4,0),2)</f>
        <v>2</v>
      </c>
      <c r="Y3015">
        <f>_xlfn.IFNA(VLOOKUP(C3015,[2]Sheet1!$A:$A,1,0),3)</f>
        <v>3</v>
      </c>
    </row>
    <row r="3016" spans="1:25" hidden="1" x14ac:dyDescent="0.2">
      <c r="A3016" s="21" t="s">
        <v>15583</v>
      </c>
      <c r="B3016" s="21" t="s">
        <v>15584</v>
      </c>
      <c r="C3016" s="37" t="s">
        <v>9433</v>
      </c>
      <c r="D3016" s="26" t="str">
        <f>[1]!b_calc_yield(A3016,日期设置!$B$2,F3016,1,R3016,1,O3016,L3016,S3016,)</f>
        <v>Fetching...</v>
      </c>
      <c r="E3016" s="26">
        <f t="shared" si="94"/>
        <v>30.197343081641105</v>
      </c>
      <c r="F3016" s="18">
        <f>[1]!b_dq_cleanprice($A3016,日期设置!B$2)</f>
        <v>101.63760000000001</v>
      </c>
      <c r="G3016" s="18" t="str">
        <f t="shared" si="95"/>
        <v>5.74 + 0</v>
      </c>
      <c r="H3016" s="27">
        <f>[1]!b_dq_pctchange($A3016,日期设置!$B$2,1)/100</f>
        <v>0</v>
      </c>
      <c r="I3016" s="26">
        <f>[1]!b_pq_pctchange(A3016,日期设置!$B$4,日期设置!$B$2,1)</f>
        <v>-8.631079356776894E-2</v>
      </c>
      <c r="J3016" s="26">
        <f>[1]!b_pq_pctchange(A3016,日期设置!$C$4,日期设置!$B$2,1)</f>
        <v>-8.631079356776894E-2</v>
      </c>
      <c r="K3016" s="52">
        <f>[1]!b_dq_amount($A3016,日期设置!B$2,2,10000)</f>
        <v>0</v>
      </c>
      <c r="L3016" s="26">
        <f>[1]!b_info_latestpar(A3016,日期设置!$B$2)</f>
        <v>100</v>
      </c>
      <c r="M3016" s="6">
        <f>[1]!b_info_outstandingbalance($A3016,日期设置!B$2)</f>
        <v>3.6</v>
      </c>
      <c r="N3016" s="7" t="str">
        <f>[1]!b_info_latestissurercreditrating2(A3016,日期设置!$B$2,"102","1")</f>
        <v>AA+</v>
      </c>
      <c r="O3016" s="8">
        <v>5.7</v>
      </c>
      <c r="P3016" s="9">
        <f>[1]!b_info_repurchasedate(A3016)</f>
        <v>0</v>
      </c>
      <c r="Q3016" s="8" t="s">
        <v>17004</v>
      </c>
      <c r="R3016" s="2" t="str">
        <f>IF((--IF(P3016=0,Q3016,P3016))&gt;(--日期设置!$B$2),IF(P3016=0,Q3016,P3016),Q3016)</f>
        <v>2026-12-20</v>
      </c>
      <c r="S3016" s="2" t="s">
        <v>18568</v>
      </c>
      <c r="T3016" s="8">
        <f>[1]!b_anal_ptmyear($A3016,日期设置!$B$2)</f>
        <v>5.7479452054794518</v>
      </c>
      <c r="U3016" s="8">
        <f>[1]!b_anal_termifexercise($A3016,日期设置!B$2)</f>
        <v>0</v>
      </c>
      <c r="V3016" s="10">
        <f>[1]!b_dq_dirtyprice(A3016,日期设置!$B$2)</f>
        <v>103.07429999999999</v>
      </c>
      <c r="W3016" s="11">
        <f>IF(U3016=0,ROUNDUP((Q3016-日期设置!$B$2)/365,0),ROUNDUP((R3016-日期设置!$B$2)/365,0))</f>
        <v>6</v>
      </c>
      <c r="X3016" s="18">
        <f>_xlfn.IFNA(VLOOKUP(A3016,过往入选债券!A:D,4,0),2)</f>
        <v>2</v>
      </c>
      <c r="Y3016">
        <f>_xlfn.IFNA(VLOOKUP(C3016,[2]Sheet1!$A:$A,1,0),3)</f>
        <v>3</v>
      </c>
    </row>
    <row r="3017" spans="1:25" hidden="1" x14ac:dyDescent="0.2">
      <c r="A3017" s="21" t="s">
        <v>11012</v>
      </c>
      <c r="B3017" s="21" t="s">
        <v>11013</v>
      </c>
      <c r="C3017" s="37" t="s">
        <v>1370</v>
      </c>
      <c r="D3017" s="26" t="str">
        <f>[1]!b_calc_yield(A3017,日期设置!$B$2,F3017,1,R3017,1,O3017,L3017,S3017,)</f>
        <v>Fetching...</v>
      </c>
      <c r="E3017" s="26">
        <f t="shared" si="94"/>
        <v>11.205081260846072</v>
      </c>
      <c r="F3017" s="18">
        <f>[1]!b_dq_cleanprice($A3017,日期设置!B$2)</f>
        <v>100.271</v>
      </c>
      <c r="G3017" s="18" t="str">
        <f t="shared" si="95"/>
        <v>2.18 + 0</v>
      </c>
      <c r="H3017" s="27">
        <f>[1]!b_dq_pctchange($A3017,日期设置!$B$2,1)/100</f>
        <v>0</v>
      </c>
      <c r="I3017" s="26">
        <f>[1]!b_pq_pctchange(A3017,日期设置!$B$4,日期设置!$B$2,1)</f>
        <v>0</v>
      </c>
      <c r="J3017" s="26">
        <f>[1]!b_pq_pctchange(A3017,日期设置!$C$4,日期设置!$B$2,1)</f>
        <v>0</v>
      </c>
      <c r="K3017" s="52">
        <f>[1]!b_dq_amount($A3017,日期设置!B$2,2,10000)</f>
        <v>0</v>
      </c>
      <c r="L3017" s="26">
        <f>[1]!b_info_latestpar(A3017,日期设置!$B$2)</f>
        <v>100</v>
      </c>
      <c r="M3017" s="6">
        <f>[1]!b_info_outstandingbalance($A3017,日期设置!B$2)</f>
        <v>7.5</v>
      </c>
      <c r="N3017" s="7" t="str">
        <f>[1]!b_info_latestissurercreditrating2(A3017,日期设置!$B$2,"102","1")</f>
        <v>AA</v>
      </c>
      <c r="O3017" s="8">
        <v>5.5</v>
      </c>
      <c r="P3017" s="9">
        <f>[1]!b_info_repurchasedate(A3017)</f>
        <v>0</v>
      </c>
      <c r="Q3017" s="8" t="s">
        <v>16356</v>
      </c>
      <c r="R3017" s="2" t="str">
        <f>IF((--IF(P3017=0,Q3017,P3017))&gt;(--日期设置!$B$2),IF(P3017=0,Q3017,P3017),Q3017)</f>
        <v>2023-05-28</v>
      </c>
      <c r="S3017" s="2" t="s">
        <v>18135</v>
      </c>
      <c r="T3017" s="8">
        <f>[1]!b_anal_ptmyear($A3017,日期设置!$B$2)</f>
        <v>2.1835616438356165</v>
      </c>
      <c r="U3017" s="8">
        <f>[1]!b_anal_termifexercise($A3017,日期设置!B$2)</f>
        <v>0</v>
      </c>
      <c r="V3017" s="10">
        <f>[1]!b_dq_dirtyprice(A3017,日期设置!$B$2)</f>
        <v>104.76139999999999</v>
      </c>
      <c r="W3017" s="11">
        <f>IF(U3017=0,ROUNDUP((Q3017-日期设置!$B$2)/365,0),ROUNDUP((R3017-日期设置!$B$2)/365,0))</f>
        <v>3</v>
      </c>
      <c r="X3017" s="18">
        <f>_xlfn.IFNA(VLOOKUP(A3017,过往入选债券!A:D,4,0),2)</f>
        <v>2</v>
      </c>
      <c r="Y3017">
        <f>_xlfn.IFNA(VLOOKUP(C3017,[2]Sheet1!$A:$A,1,0),3)</f>
        <v>3</v>
      </c>
    </row>
    <row r="3018" spans="1:25" hidden="1" x14ac:dyDescent="0.2">
      <c r="A3018" s="21" t="s">
        <v>15842</v>
      </c>
      <c r="B3018" s="21" t="s">
        <v>15843</v>
      </c>
      <c r="C3018" s="37" t="s">
        <v>149</v>
      </c>
      <c r="D3018" s="26" t="str">
        <f>[1]!b_calc_yield(A3018,日期设置!$B$2,F3018,1,R3018,1,O3018,L3018,S3018,)</f>
        <v>Fetching...</v>
      </c>
      <c r="E3018" s="26">
        <f t="shared" si="94"/>
        <v>31.257970259682068</v>
      </c>
      <c r="F3018" s="18">
        <f>[1]!b_dq_cleanprice($A3018,日期设置!B$2)</f>
        <v>99.717100000000002</v>
      </c>
      <c r="G3018" s="18" t="str">
        <f t="shared" si="95"/>
        <v>6.10 + 0</v>
      </c>
      <c r="H3018" s="27">
        <f>[1]!b_dq_pctchange($A3018,日期设置!$B$2,1)/100</f>
        <v>0</v>
      </c>
      <c r="I3018" s="26">
        <f>[1]!b_pq_pctchange(A3018,日期设置!$B$4,日期设置!$B$2,1)</f>
        <v>0</v>
      </c>
      <c r="J3018" s="26">
        <f>[1]!b_pq_pctchange(A3018,日期设置!$C$4,日期设置!$B$2,1)</f>
        <v>0.35940016103059846</v>
      </c>
      <c r="K3018" s="52">
        <f>[1]!b_dq_amount($A3018,日期设置!B$2,2,10000)</f>
        <v>0</v>
      </c>
      <c r="L3018" s="26">
        <f>[1]!b_info_latestpar(A3018,日期设置!$B$2)</f>
        <v>100</v>
      </c>
      <c r="M3018" s="6">
        <f>[1]!b_info_outstandingbalance($A3018,日期设置!B$2)</f>
        <v>10</v>
      </c>
      <c r="N3018" s="7" t="str">
        <f>[1]!b_info_latestissurercreditrating2(A3018,日期设置!$B$2,"102","1")</f>
        <v>AA+</v>
      </c>
      <c r="O3018" s="8">
        <v>5.3</v>
      </c>
      <c r="P3018" s="9">
        <f>[1]!b_info_repurchasedate(A3018)</f>
        <v>0</v>
      </c>
      <c r="Q3018" s="8" t="s">
        <v>16979</v>
      </c>
      <c r="R3018" s="2" t="str">
        <f>IF((--IF(P3018=0,Q3018,P3018))&gt;(--日期设置!$B$2),IF(P3018=0,Q3018,P3018),Q3018)</f>
        <v>2027-04-30</v>
      </c>
      <c r="S3018" s="2" t="s">
        <v>17843</v>
      </c>
      <c r="T3018" s="8">
        <f>[1]!b_anal_ptmyear($A3018,日期设置!$B$2)</f>
        <v>6.1068493150684935</v>
      </c>
      <c r="U3018" s="8">
        <f>[1]!b_anal_termifexercise($A3018,日期设置!B$2)</f>
        <v>0</v>
      </c>
      <c r="V3018" s="10">
        <f>[1]!b_dq_dirtyprice(A3018,日期设置!$B$2)</f>
        <v>104.4508</v>
      </c>
      <c r="W3018" s="11">
        <f>IF(U3018=0,ROUNDUP((Q3018-日期设置!$B$2)/365,0),ROUNDUP((R3018-日期设置!$B$2)/365,0))</f>
        <v>7</v>
      </c>
      <c r="X3018" s="18">
        <f>_xlfn.IFNA(VLOOKUP(A3018,过往入选债券!A:D,4,0),2)</f>
        <v>2</v>
      </c>
      <c r="Y3018" s="45">
        <f>_xlfn.IFNA(VLOOKUP(C3018,[2]Sheet1!$A:$A,1,0),3)</f>
        <v>3</v>
      </c>
    </row>
    <row r="3019" spans="1:25" hidden="1" x14ac:dyDescent="0.2">
      <c r="A3019" s="21" t="s">
        <v>14197</v>
      </c>
      <c r="B3019" s="21" t="s">
        <v>14198</v>
      </c>
      <c r="C3019" s="37" t="s">
        <v>14199</v>
      </c>
      <c r="D3019" s="26" t="str">
        <f>[1]!b_calc_yield(A3019,日期设置!$B$2,F3019,1,R3019,1,O3019,L3019,S3019,)</f>
        <v>Fetching...</v>
      </c>
      <c r="E3019" s="26">
        <f t="shared" si="94"/>
        <v>25.213846321843249</v>
      </c>
      <c r="F3019" s="18">
        <f>[1]!b_dq_cleanprice($A3019,日期设置!B$2)</f>
        <v>82.597200000000001</v>
      </c>
      <c r="G3019" s="18" t="str">
        <f t="shared" si="95"/>
        <v>3.51 + 0</v>
      </c>
      <c r="H3019" s="27">
        <f>[1]!b_dq_pctchange($A3019,日期设置!$B$2,1)/100</f>
        <v>0</v>
      </c>
      <c r="I3019" s="26">
        <f>[1]!b_pq_pctchange(A3019,日期设置!$B$4,日期设置!$B$2,1)</f>
        <v>0</v>
      </c>
      <c r="J3019" s="26">
        <f>[1]!b_pq_pctchange(A3019,日期设置!$C$4,日期设置!$B$2,1)</f>
        <v>0</v>
      </c>
      <c r="K3019" s="52">
        <f>[1]!b_dq_amount($A3019,日期设置!B$2,2,10000)</f>
        <v>0</v>
      </c>
      <c r="L3019" s="26">
        <f>[1]!b_info_latestpar(A3019,日期设置!$B$2)</f>
        <v>80</v>
      </c>
      <c r="M3019" s="6">
        <f>[1]!b_info_outstandingbalance($A3019,日期设置!B$2)</f>
        <v>7.12</v>
      </c>
      <c r="N3019" s="7" t="str">
        <f>[1]!b_info_latestissurercreditrating2(A3019,日期设置!$B$2,"102","1")</f>
        <v>AA</v>
      </c>
      <c r="O3019" s="8">
        <v>6.66</v>
      </c>
      <c r="P3019" s="9">
        <f>[1]!b_info_repurchasedate(A3019)</f>
        <v>0</v>
      </c>
      <c r="Q3019" s="8" t="s">
        <v>16666</v>
      </c>
      <c r="R3019" s="2" t="str">
        <f>IF((--IF(P3019=0,Q3019,P3019))&gt;(--日期设置!$B$2),IF(P3019=0,Q3019,P3019),Q3019)</f>
        <v>2024-09-27</v>
      </c>
      <c r="S3019" s="2" t="s">
        <v>18407</v>
      </c>
      <c r="T3019" s="8">
        <f>[1]!b_anal_ptmyear($A3019,日期设置!$B$2)</f>
        <v>3.5178082191780824</v>
      </c>
      <c r="U3019" s="8">
        <f>[1]!b_anal_termifexercise($A3019,日期设置!B$2)</f>
        <v>0</v>
      </c>
      <c r="V3019" s="10">
        <f>[1]!b_dq_dirtyprice(A3019,日期设置!$B$2)</f>
        <v>85.166300000000007</v>
      </c>
      <c r="W3019" s="11">
        <f>IF(U3019=0,ROUNDUP((Q3019-日期设置!$B$2)/365,0),ROUNDUP((R3019-日期设置!$B$2)/365,0))</f>
        <v>4</v>
      </c>
      <c r="X3019" s="18">
        <f>_xlfn.IFNA(VLOOKUP(A3019,过往入选债券!A:D,4,0),2)</f>
        <v>2</v>
      </c>
      <c r="Y3019">
        <f>_xlfn.IFNA(VLOOKUP(C3019,[2]Sheet1!$A:$A,1,0),3)</f>
        <v>3</v>
      </c>
    </row>
    <row r="3020" spans="1:25" hidden="1" x14ac:dyDescent="0.2">
      <c r="A3020" s="21" t="s">
        <v>8298</v>
      </c>
      <c r="B3020" s="21" t="s">
        <v>8299</v>
      </c>
      <c r="C3020" s="37" t="s">
        <v>468</v>
      </c>
      <c r="D3020" s="26" t="str">
        <f>[1]!b_calc_yield(A3020,日期设置!$B$2,F3020,1,R3020,1,O3020,L3020,S3020,)</f>
        <v>Fetching...</v>
      </c>
      <c r="E3020" s="26">
        <f t="shared" si="94"/>
        <v>5.167190046874004</v>
      </c>
      <c r="F3020" s="18">
        <f>[1]!b_dq_cleanprice($A3020,日期设置!B$2)</f>
        <v>101.703</v>
      </c>
      <c r="G3020" s="18" t="str">
        <f t="shared" si="95"/>
        <v>1.03 + 0</v>
      </c>
      <c r="H3020" s="27">
        <f>[1]!b_dq_pctchange($A3020,日期设置!$B$2,1)/100</f>
        <v>0</v>
      </c>
      <c r="I3020" s="26">
        <f>[1]!b_pq_pctchange(A3020,日期设置!$B$4,日期设置!$B$2,1)</f>
        <v>0</v>
      </c>
      <c r="J3020" s="26">
        <f>[1]!b_pq_pctchange(A3020,日期设置!$C$4,日期设置!$B$2,1)</f>
        <v>-0.35038006831234664</v>
      </c>
      <c r="K3020" s="52">
        <f>[1]!b_dq_amount($A3020,日期设置!B$2,2,10000)</f>
        <v>0</v>
      </c>
      <c r="L3020" s="26">
        <f>[1]!b_info_latestpar(A3020,日期设置!$B$2)</f>
        <v>100</v>
      </c>
      <c r="M3020" s="6">
        <f>[1]!b_info_outstandingbalance($A3020,日期设置!B$2)</f>
        <v>7</v>
      </c>
      <c r="N3020" s="7" t="str">
        <f>[1]!b_info_latestissurercreditrating2(A3020,日期设置!$B$2,"102","1")</f>
        <v>AA</v>
      </c>
      <c r="O3020" s="8">
        <v>7.1</v>
      </c>
      <c r="P3020" s="9">
        <f>[1]!b_info_repurchasedate(A3020)</f>
        <v>0</v>
      </c>
      <c r="Q3020" s="8" t="s">
        <v>16333</v>
      </c>
      <c r="R3020" s="2" t="str">
        <f>IF((--IF(P3020=0,Q3020,P3020))&gt;(--日期设置!$B$2),IF(P3020=0,Q3020,P3020),Q3020)</f>
        <v>2022-04-02</v>
      </c>
      <c r="S3020" s="2" t="s">
        <v>18110</v>
      </c>
      <c r="T3020" s="8">
        <f>[1]!b_anal_ptmyear($A3020,日期设置!$B$2)</f>
        <v>1.0301369863013699</v>
      </c>
      <c r="U3020" s="8">
        <f>[1]!b_anal_termifexercise($A3020,日期设置!B$2)</f>
        <v>0</v>
      </c>
      <c r="V3020" s="10">
        <f>[1]!b_dq_dirtyprice(A3020,日期设置!$B$2)</f>
        <v>108.589</v>
      </c>
      <c r="W3020" s="11">
        <f>IF(U3020=0,ROUNDUP((Q3020-日期设置!$B$2)/365,0),ROUNDUP((R3020-日期设置!$B$2)/365,0))</f>
        <v>2</v>
      </c>
      <c r="X3020" s="18">
        <f>_xlfn.IFNA(VLOOKUP(A3020,过往入选债券!A:D,4,0),2)</f>
        <v>2</v>
      </c>
      <c r="Y3020">
        <f>_xlfn.IFNA(VLOOKUP(C3020,[2]Sheet1!$A:$A,1,0),3)</f>
        <v>3</v>
      </c>
    </row>
    <row r="3021" spans="1:25" hidden="1" x14ac:dyDescent="0.2">
      <c r="A3021" s="28" t="s">
        <v>21775</v>
      </c>
      <c r="B3021" s="28" t="s">
        <v>21947</v>
      </c>
      <c r="C3021" s="39" t="s">
        <v>3157</v>
      </c>
      <c r="D3021" s="26" t="str">
        <f>[1]!b_calc_yield(A3021,日期设置!$B$2,F3021,1,R3021,1,O3021,L3021,S3021,)</f>
        <v>Fetching...</v>
      </c>
      <c r="E3021" s="26">
        <f t="shared" si="94"/>
        <v>14.377684075976415</v>
      </c>
      <c r="F3021" s="18">
        <f>[1]!b_dq_cleanprice($A3021,日期设置!B$2)</f>
        <v>101.0851</v>
      </c>
      <c r="G3021" s="18" t="str">
        <f t="shared" si="95"/>
        <v>4.73 + 2.73</v>
      </c>
      <c r="H3021" s="27">
        <f>[1]!b_dq_pctchange($A3021,日期设置!$B$2,1)/100</f>
        <v>0</v>
      </c>
      <c r="I3021" s="26">
        <f>[1]!b_pq_pctchange(A3021,日期设置!$B$4,日期设置!$B$2,1)</f>
        <v>0</v>
      </c>
      <c r="J3021" s="26">
        <f>[1]!b_pq_pctchange(A3021,日期设置!$C$4,日期设置!$B$2,1)</f>
        <v>0</v>
      </c>
      <c r="K3021" s="52">
        <f>[1]!b_dq_amount($A3021,日期设置!B$2,2,10000)</f>
        <v>0</v>
      </c>
      <c r="L3021" s="26">
        <f>[1]!b_info_latestpar(A3021,日期设置!$B$2)</f>
        <v>100</v>
      </c>
      <c r="M3021" s="6">
        <f>[1]!b_info_outstandingbalance($A3021,日期设置!B$2)</f>
        <v>5</v>
      </c>
      <c r="N3021" s="7" t="str">
        <f>[1]!b_info_latestissurercreditrating2(A3021,日期设置!$B$2,"102","1")</f>
        <v>AA</v>
      </c>
      <c r="O3021" s="43">
        <v>5.8</v>
      </c>
      <c r="P3021" s="9" t="str">
        <f>[1]!b_info_repurchasedate(A3021)</f>
        <v>2023-12-14</v>
      </c>
      <c r="Q3021" s="31" t="s">
        <v>17533</v>
      </c>
      <c r="R3021" s="2" t="str">
        <f>IF((--IF(P3021=0,Q3021,P3021))&gt;(--日期设置!$B$2),IF(P3021=0,Q3021,P3021),Q3021)</f>
        <v>2023-12-14</v>
      </c>
      <c r="S3021" s="31" t="s">
        <v>16180</v>
      </c>
      <c r="T3021" s="8">
        <f>[1]!b_anal_ptmyear($A3021,日期设置!$B$2)</f>
        <v>4.7315068493150685</v>
      </c>
      <c r="U3021" s="8">
        <f>[1]!b_anal_termifexercise($A3021,日期设置!B$2)</f>
        <v>2.7315068493150685</v>
      </c>
      <c r="V3021" s="10">
        <f>[1]!b_dq_dirtyprice(A3021,日期设置!$B$2)</f>
        <v>102.64239999999999</v>
      </c>
      <c r="W3021" s="11">
        <f>IF(U3021=0,ROUNDUP((Q3021-日期设置!$B$2)/365,0),ROUNDUP((R3021-日期设置!$B$2)/365,0))</f>
        <v>3</v>
      </c>
      <c r="X3021" s="18">
        <f>_xlfn.IFNA(VLOOKUP(A3021,过往入选债券!A:D,4,0),2)</f>
        <v>2</v>
      </c>
      <c r="Y3021">
        <f>_xlfn.IFNA(VLOOKUP(C3021,[2]Sheet1!$A:$A,1,0),3)</f>
        <v>3</v>
      </c>
    </row>
    <row r="3022" spans="1:25" x14ac:dyDescent="0.2">
      <c r="A3022" s="21" t="s">
        <v>3848</v>
      </c>
      <c r="B3022" s="21" t="s">
        <v>3849</v>
      </c>
      <c r="C3022" s="37" t="s">
        <v>3466</v>
      </c>
      <c r="D3022" s="26" t="str">
        <f>[1]!b_calc_yield(A3022,日期设置!$B$2,F3022,1,R3022,1,O3022,L3022,S3022,)</f>
        <v>Fetching...</v>
      </c>
      <c r="E3022" s="26">
        <f t="shared" si="94"/>
        <v>5.2913588780076237</v>
      </c>
      <c r="F3022" s="18">
        <f>[1]!b_dq_cleanprice($A3022,日期设置!B$2)</f>
        <v>100.34439999999999</v>
      </c>
      <c r="G3022" s="18" t="str">
        <f t="shared" si="95"/>
        <v>1.98 + 0.98</v>
      </c>
      <c r="H3022" s="27">
        <f>[1]!b_dq_pctchange($A3022,日期设置!$B$2,1)/100</f>
        <v>-7.9724790026064656E-6</v>
      </c>
      <c r="I3022" s="26">
        <f>[1]!b_pq_pctchange(A3022,日期设置!$B$4,日期设置!$B$2,1)</f>
        <v>3.189118726896372E-3</v>
      </c>
      <c r="J3022" s="26">
        <f>[1]!b_pq_pctchange(A3022,日期设置!$C$4,日期设置!$B$2,1)</f>
        <v>3.189118726896372E-3</v>
      </c>
      <c r="K3022" s="52">
        <f>[1]!b_dq_amount($A3022,日期设置!B$2,2,10000)</f>
        <v>2008.2016985999999</v>
      </c>
      <c r="L3022" s="26">
        <f>[1]!b_info_latestpar(A3022,日期设置!$B$2)</f>
        <v>100</v>
      </c>
      <c r="M3022" s="6">
        <f>[1]!b_info_outstandingbalance($A3022,日期设置!B$2)</f>
        <v>2</v>
      </c>
      <c r="N3022" s="7">
        <f>[1]!b_info_latestissurercreditrating2(A3022,日期设置!$B$2,"102","1")</f>
        <v>0</v>
      </c>
      <c r="O3022" s="8">
        <v>5.72</v>
      </c>
      <c r="P3022" s="9" t="str">
        <f>[1]!b_info_repurchasedate(A3022)</f>
        <v>2022-03-18</v>
      </c>
      <c r="Q3022" s="8" t="s">
        <v>16634</v>
      </c>
      <c r="R3022" s="2" t="str">
        <f>IF((--IF(P3022=0,Q3022,P3022))&gt;(--日期设置!$B$2),IF(P3022=0,Q3022,P3022),Q3022)</f>
        <v>2022-03-18</v>
      </c>
      <c r="S3022" s="2" t="s">
        <v>18153</v>
      </c>
      <c r="T3022" s="8">
        <f>[1]!b_anal_ptmyear($A3022,日期设置!$B$2)</f>
        <v>1.989041095890411</v>
      </c>
      <c r="U3022" s="8">
        <f>[1]!b_anal_termifexercise($A3022,日期设置!B$2)</f>
        <v>0.989041095890411</v>
      </c>
      <c r="V3022" s="10">
        <f>[1]!b_dq_dirtyprice(A3022,日期设置!$B$2)</f>
        <v>100.4071</v>
      </c>
      <c r="W3022" s="11">
        <f>IF(U3022=0,ROUNDUP((Q3022-日期设置!$B$2)/365,0),ROUNDUP((R3022-日期设置!$B$2)/365,0))</f>
        <v>1</v>
      </c>
      <c r="X3022" s="18">
        <f>_xlfn.IFNA(VLOOKUP(A3022,过往入选债券!A:D,4,0),2)</f>
        <v>2</v>
      </c>
      <c r="Y3022">
        <f>_xlfn.IFNA(VLOOKUP(C3022,[2]Sheet1!$A:$A,1,0),3)</f>
        <v>3</v>
      </c>
    </row>
    <row r="3023" spans="1:25" x14ac:dyDescent="0.2">
      <c r="A3023" s="21" t="s">
        <v>6837</v>
      </c>
      <c r="B3023" s="21" t="s">
        <v>6838</v>
      </c>
      <c r="C3023" s="37" t="s">
        <v>202</v>
      </c>
      <c r="D3023" s="26" t="str">
        <f>[1]!b_calc_yield(A3023,日期设置!$B$2,F3023,1,R3023,1,O3023,L3023,S3023,)</f>
        <v>Fetching...</v>
      </c>
      <c r="E3023" s="26">
        <f t="shared" si="94"/>
        <v>0.63030307590157264</v>
      </c>
      <c r="F3023" s="18">
        <f>[1]!b_dq_cleanprice($A3023,日期设置!B$2)</f>
        <v>100.1545</v>
      </c>
      <c r="G3023" s="18" t="str">
        <f t="shared" si="95"/>
        <v>0.11 + 0</v>
      </c>
      <c r="H3023" s="27">
        <f>[1]!b_dq_pctchange($A3023,日期设置!$B$2,1)/100</f>
        <v>-1.0562495262337417E-3</v>
      </c>
      <c r="I3023" s="26">
        <f>[1]!b_pq_pctchange(A3023,日期设置!$B$4,日期设置!$B$2,1)</f>
        <v>-0.10562495262337417</v>
      </c>
      <c r="J3023" s="26">
        <f>[1]!b_pq_pctchange(A3023,日期设置!$C$4,日期设置!$B$2,1)</f>
        <v>-0.12216161233383753</v>
      </c>
      <c r="K3023" s="52">
        <f>[1]!b_dq_amount($A3023,日期设置!B$2,2,10000)</f>
        <v>1063.2984246999999</v>
      </c>
      <c r="L3023" s="26">
        <f>[1]!b_info_latestpar(A3023,日期设置!$B$2)</f>
        <v>100</v>
      </c>
      <c r="M3023" s="6">
        <f>[1]!b_info_outstandingbalance($A3023,日期设置!B$2)</f>
        <v>8</v>
      </c>
      <c r="N3023" s="7" t="str">
        <f>[1]!b_info_latestissurercreditrating2(A3023,日期设置!$B$2,"102","1")</f>
        <v>AA+</v>
      </c>
      <c r="O3023" s="8">
        <v>7</v>
      </c>
      <c r="P3023" s="9">
        <f>[1]!b_info_repurchasedate(A3023)</f>
        <v>0</v>
      </c>
      <c r="Q3023" s="8" t="s">
        <v>16818</v>
      </c>
      <c r="R3023" s="2" t="str">
        <f>IF((--IF(P3023=0,Q3023,P3023))&gt;(--日期设置!$B$2),IF(P3023=0,Q3023,P3023),Q3023)</f>
        <v>2021-05-04</v>
      </c>
      <c r="S3023" s="2" t="s">
        <v>18374</v>
      </c>
      <c r="T3023" s="8">
        <f>[1]!b_anal_ptmyear($A3023,日期设置!$B$2)</f>
        <v>0.11780821917808219</v>
      </c>
      <c r="U3023" s="8">
        <f>[1]!b_anal_termifexercise($A3023,日期设置!B$2)</f>
        <v>0</v>
      </c>
      <c r="V3023" s="10">
        <f>[1]!b_dq_dirtyprice(A3023,日期设置!$B$2)</f>
        <v>106.32980000000001</v>
      </c>
      <c r="W3023" s="11">
        <f>IF(U3023=0,ROUNDUP((Q3023-日期设置!$B$2)/365,0),ROUNDUP((R3023-日期设置!$B$2)/365,0))</f>
        <v>1</v>
      </c>
      <c r="X3023" s="18">
        <f>_xlfn.IFNA(VLOOKUP(A3023,过往入选债券!A:D,4,0),2)</f>
        <v>2</v>
      </c>
      <c r="Y3023">
        <f>_xlfn.IFNA(VLOOKUP(C3023,[2]Sheet1!$A:$A,1,0),3)</f>
        <v>3</v>
      </c>
    </row>
    <row r="3024" spans="1:25" hidden="1" x14ac:dyDescent="0.2">
      <c r="A3024" s="21" t="s">
        <v>1237</v>
      </c>
      <c r="B3024" s="21" t="s">
        <v>1238</v>
      </c>
      <c r="C3024" s="37" t="s">
        <v>1239</v>
      </c>
      <c r="D3024" s="26" t="str">
        <f>[1]!b_calc_yield(A3024,日期设置!$B$2,F3024,1,R3024,1,O3024,L3024,S3024,)</f>
        <v>Fetching...</v>
      </c>
      <c r="E3024" s="26">
        <f t="shared" si="94"/>
        <v>10.171993624169673</v>
      </c>
      <c r="F3024" s="18">
        <f>[1]!b_dq_cleanprice($A3024,日期设置!B$2)</f>
        <v>100</v>
      </c>
      <c r="G3024" s="18" t="str">
        <f t="shared" si="95"/>
        <v>11.0 + 2.00</v>
      </c>
      <c r="H3024" s="27">
        <f>[1]!b_dq_pctchange($A3024,日期设置!$B$2,1)/100</f>
        <v>0</v>
      </c>
      <c r="I3024" s="26">
        <f>[1]!b_pq_pctchange(A3024,日期设置!$B$4,日期设置!$B$2,1)</f>
        <v>0</v>
      </c>
      <c r="J3024" s="26">
        <f>[1]!b_pq_pctchange(A3024,日期设置!$C$4,日期设置!$B$2,1)</f>
        <v>0</v>
      </c>
      <c r="K3024" s="52">
        <f>[1]!b_dq_amount($A3024,日期设置!B$2,2,10000)</f>
        <v>0</v>
      </c>
      <c r="L3024" s="26">
        <f>[1]!b_info_latestpar(A3024,日期设置!$B$2)</f>
        <v>100</v>
      </c>
      <c r="M3024" s="6">
        <f>[1]!b_info_outstandingbalance($A3024,日期设置!B$2)</f>
        <v>1</v>
      </c>
      <c r="N3024" s="7">
        <f>[1]!b_info_latestissurercreditrating2(A3024,日期设置!$B$2,"102","1")</f>
        <v>0</v>
      </c>
      <c r="O3024" s="8">
        <v>5.35</v>
      </c>
      <c r="P3024" s="9" t="str">
        <f>[1]!b_info_repurchasedate(A3024)</f>
        <v>2023-03-23</v>
      </c>
      <c r="Q3024" s="8" t="s">
        <v>17361</v>
      </c>
      <c r="R3024" s="2" t="str">
        <f>IF((--IF(P3024=0,Q3024,P3024))&gt;(--日期设置!$B$2),IF(P3024=0,Q3024,P3024),Q3024)</f>
        <v>2023-03-23</v>
      </c>
      <c r="S3024" s="2" t="s">
        <v>18332</v>
      </c>
      <c r="T3024" s="8">
        <f>[1]!b_anal_ptmyear($A3024,日期设置!$B$2)</f>
        <v>11.002739726027396</v>
      </c>
      <c r="U3024" s="8">
        <f>[1]!b_anal_termifexercise($A3024,日期设置!B$2)</f>
        <v>2.0027397260273974</v>
      </c>
      <c r="V3024" s="10">
        <f>[1]!b_dq_dirtyprice(A3024,日期设置!$B$2)</f>
        <v>105.3353</v>
      </c>
      <c r="W3024" s="11">
        <f>IF(U3024=0,ROUNDUP((Q3024-日期设置!$B$2)/365,0),ROUNDUP((R3024-日期设置!$B$2)/365,0))</f>
        <v>3</v>
      </c>
      <c r="X3024" s="18">
        <f>_xlfn.IFNA(VLOOKUP(A3024,过往入选债券!A:D,4,0),2)</f>
        <v>2</v>
      </c>
      <c r="Y3024">
        <f>_xlfn.IFNA(VLOOKUP(C3024,[2]Sheet1!$A:$A,1,0),3)</f>
        <v>3</v>
      </c>
    </row>
    <row r="3025" spans="1:25" hidden="1" x14ac:dyDescent="0.2">
      <c r="A3025" s="28" t="s">
        <v>22296</v>
      </c>
      <c r="B3025" s="28" t="s">
        <v>22297</v>
      </c>
      <c r="C3025" s="39" t="s">
        <v>440</v>
      </c>
      <c r="D3025" s="26">
        <f>[1]!b_calc_yield(A3025,日期设置!$B$2,F3025,1,R3025,1,O3025,L3025,S3025,)</f>
        <v>5.3496030267027139</v>
      </c>
      <c r="E3025" s="26">
        <f t="shared" si="94"/>
        <v>25.995873970354964</v>
      </c>
      <c r="F3025" s="18">
        <f>[1]!b_dq_cleanprice($A3025,日期设置!B$2)</f>
        <v>100.06</v>
      </c>
      <c r="G3025" s="18" t="str">
        <f t="shared" si="95"/>
        <v>4.88 + 0</v>
      </c>
      <c r="H3025" s="27">
        <f>[1]!b_dq_pctchange($A3025,日期设置!$B$2,1)/100</f>
        <v>0</v>
      </c>
      <c r="I3025" s="26">
        <f>[1]!b_pq_pctchange(A3025,日期设置!$B$4,日期设置!$B$2,1)</f>
        <v>0.15133802027449322</v>
      </c>
      <c r="J3025" s="26">
        <f>[1]!b_pq_pctchange(A3025,日期设置!$C$4,日期设置!$B$2,1)</f>
        <v>6.0000000000002274E-2</v>
      </c>
      <c r="K3025" s="52">
        <f>[1]!b_dq_amount($A3025,日期设置!B$2,2,10000)</f>
        <v>0</v>
      </c>
      <c r="L3025" s="26">
        <f>[1]!b_info_latestpar(A3025,日期设置!$B$2)</f>
        <v>100</v>
      </c>
      <c r="M3025" s="6">
        <f>[1]!b_info_outstandingbalance($A3025,日期设置!B$2)</f>
        <v>10</v>
      </c>
      <c r="N3025" s="7" t="str">
        <f>[1]!b_info_latestissurercreditrating2(A3025,日期设置!$B$2,"102","1")</f>
        <v>AAA</v>
      </c>
      <c r="O3025" s="43">
        <v>5.37</v>
      </c>
      <c r="P3025" s="9">
        <f>[1]!b_info_repurchasedate(A3025)</f>
        <v>0</v>
      </c>
      <c r="Q3025" s="31" t="s">
        <v>23428</v>
      </c>
      <c r="R3025" s="2" t="str">
        <f>IF((--IF(P3025=0,Q3025,P3025))&gt;(--日期设置!$B$2),IF(P3025=0,Q3025,P3025),Q3025)</f>
        <v>2026-02-08</v>
      </c>
      <c r="S3025" s="2" t="s">
        <v>23090</v>
      </c>
      <c r="T3025" s="8">
        <f>[1]!b_anal_ptmyear($A3025,日期设置!$B$2)</f>
        <v>4.8849315068493153</v>
      </c>
      <c r="U3025" s="8">
        <f>[1]!b_anal_termifexercise($A3025,日期设置!B$2)</f>
        <v>0</v>
      </c>
      <c r="V3025" s="10">
        <f>[1]!b_dq_dirtyprice(A3025,日期设置!$B$2)</f>
        <v>100.67789999999999</v>
      </c>
      <c r="W3025" s="11">
        <f>IF(U3025=0,ROUNDUP((Q3025-日期设置!$B$2)/365,0),ROUNDUP((R3025-日期设置!$B$2)/365,0))</f>
        <v>5</v>
      </c>
      <c r="X3025" s="18">
        <f>_xlfn.IFNA(VLOOKUP(A3025,过往入选债券!A:D,4,0),2)</f>
        <v>2</v>
      </c>
      <c r="Y3025">
        <f>_xlfn.IFNA(VLOOKUP(C3025,[2]Sheet1!$A:$A,1,0),3)</f>
        <v>3</v>
      </c>
    </row>
    <row r="3026" spans="1:25" hidden="1" x14ac:dyDescent="0.2">
      <c r="A3026" s="21" t="s">
        <v>14313</v>
      </c>
      <c r="B3026" s="21" t="s">
        <v>14314</v>
      </c>
      <c r="C3026" s="37" t="s">
        <v>285</v>
      </c>
      <c r="D3026" s="26" t="str">
        <f>[1]!b_calc_yield(A3026,日期设置!$B$2,F3026,1,R3026,1,O3026,L3026,S3026,)</f>
        <v>Fetching...</v>
      </c>
      <c r="E3026" s="26">
        <f t="shared" si="94"/>
        <v>25.895632567770921</v>
      </c>
      <c r="F3026" s="18">
        <f>[1]!b_dq_cleanprice($A3026,日期设置!B$2)</f>
        <v>83.011499999999998</v>
      </c>
      <c r="G3026" s="18" t="str">
        <f t="shared" si="95"/>
        <v>3.66 + 0</v>
      </c>
      <c r="H3026" s="27">
        <f>[1]!b_dq_pctchange($A3026,日期设置!$B$2,1)/100</f>
        <v>0</v>
      </c>
      <c r="I3026" s="26">
        <f>[1]!b_pq_pctchange(A3026,日期设置!$B$4,日期设置!$B$2,1)</f>
        <v>-0.283851345020529</v>
      </c>
      <c r="J3026" s="26">
        <f>[1]!b_pq_pctchange(A3026,日期设置!$C$4,日期设置!$B$2,1)</f>
        <v>-0.283851345020529</v>
      </c>
      <c r="K3026" s="52">
        <f>[1]!b_dq_amount($A3026,日期设置!B$2,2,10000)</f>
        <v>0</v>
      </c>
      <c r="L3026" s="26">
        <f>[1]!b_info_latestpar(A3026,日期设置!$B$2)</f>
        <v>80</v>
      </c>
      <c r="M3026" s="6">
        <f>[1]!b_info_outstandingbalance($A3026,日期设置!B$2)</f>
        <v>12</v>
      </c>
      <c r="N3026" s="7" t="str">
        <f>[1]!b_info_latestissurercreditrating2(A3026,日期设置!$B$2,"102","1")</f>
        <v>AA</v>
      </c>
      <c r="O3026" s="8">
        <v>6.69</v>
      </c>
      <c r="P3026" s="9">
        <f>[1]!b_info_repurchasedate(A3026)</f>
        <v>0</v>
      </c>
      <c r="Q3026" s="8" t="s">
        <v>17128</v>
      </c>
      <c r="R3026" s="2" t="str">
        <f>IF((--IF(P3026=0,Q3026,P3026))&gt;(--日期设置!$B$2),IF(P3026=0,Q3026,P3026),Q3026)</f>
        <v>2024-11-20</v>
      </c>
      <c r="S3026" s="2" t="s">
        <v>18651</v>
      </c>
      <c r="T3026" s="8">
        <f>[1]!b_anal_ptmyear($A3026,日期设置!$B$2)</f>
        <v>3.6657534246575345</v>
      </c>
      <c r="U3026" s="8">
        <f>[1]!b_anal_termifexercise($A3026,日期设置!B$2)</f>
        <v>0</v>
      </c>
      <c r="V3026" s="10">
        <f>[1]!b_dq_dirtyprice(A3026,日期设置!$B$2)</f>
        <v>84.800399999999996</v>
      </c>
      <c r="W3026" s="11">
        <f>IF(U3026=0,ROUNDUP((Q3026-日期设置!$B$2)/365,0),ROUNDUP((R3026-日期设置!$B$2)/365,0))</f>
        <v>4</v>
      </c>
      <c r="X3026" s="18">
        <f>_xlfn.IFNA(VLOOKUP(A3026,过往入选债券!A:D,4,0),2)</f>
        <v>2</v>
      </c>
      <c r="Y3026">
        <f>_xlfn.IFNA(VLOOKUP(C3026,[2]Sheet1!$A:$A,1,0),3)</f>
        <v>3</v>
      </c>
    </row>
    <row r="3027" spans="1:25" hidden="1" x14ac:dyDescent="0.2">
      <c r="A3027" s="21" t="s">
        <v>5837</v>
      </c>
      <c r="B3027" s="21" t="s">
        <v>5838</v>
      </c>
      <c r="C3027" s="37" t="s">
        <v>507</v>
      </c>
      <c r="D3027" s="26" t="str">
        <f>[1]!b_calc_yield(A3027,日期设置!$B$2,F3027,1,R3027,1,O3027,L3027,S3027,)</f>
        <v>Fetching...</v>
      </c>
      <c r="E3027" s="26">
        <f t="shared" si="94"/>
        <v>7.596402053169915</v>
      </c>
      <c r="F3027" s="18">
        <f>[1]!b_dq_cleanprice($A3027,日期设置!B$2)</f>
        <v>100.85429999999999</v>
      </c>
      <c r="G3027" s="18" t="str">
        <f t="shared" si="95"/>
        <v>1.46 + 0</v>
      </c>
      <c r="H3027" s="27">
        <f>[1]!b_dq_pctchange($A3027,日期设置!$B$2,1)/100</f>
        <v>0</v>
      </c>
      <c r="I3027" s="26">
        <f>[1]!b_pq_pctchange(A3027,日期设置!$B$4,日期设置!$B$2,1)</f>
        <v>0</v>
      </c>
      <c r="J3027" s="26">
        <f>[1]!b_pq_pctchange(A3027,日期设置!$C$4,日期设置!$B$2,1)</f>
        <v>0</v>
      </c>
      <c r="K3027" s="52">
        <f>[1]!b_dq_amount($A3027,日期设置!B$2,2,10000)</f>
        <v>0</v>
      </c>
      <c r="L3027" s="26">
        <f>[1]!b_info_latestpar(A3027,日期设置!$B$2)</f>
        <v>100</v>
      </c>
      <c r="M3027" s="6">
        <f>[1]!b_info_outstandingbalance($A3027,日期设置!B$2)</f>
        <v>6</v>
      </c>
      <c r="N3027" s="7" t="str">
        <f>[1]!b_info_latestissurercreditrating2(A3027,日期设置!$B$2,"102","1")</f>
        <v>AA</v>
      </c>
      <c r="O3027" s="8">
        <v>6</v>
      </c>
      <c r="P3027" s="9">
        <f>[1]!b_info_repurchasedate(A3027)</f>
        <v>0</v>
      </c>
      <c r="Q3027" s="8" t="s">
        <v>16071</v>
      </c>
      <c r="R3027" s="2" t="str">
        <f>IF((--IF(P3027=0,Q3027,P3027))&gt;(--日期设置!$B$2),IF(P3027=0,Q3027,P3027),Q3027)</f>
        <v>2022-09-06</v>
      </c>
      <c r="S3027" s="2" t="s">
        <v>17913</v>
      </c>
      <c r="T3027" s="8">
        <f>[1]!b_anal_ptmyear($A3027,日期设置!$B$2)</f>
        <v>1.4602739726027396</v>
      </c>
      <c r="U3027" s="8">
        <f>[1]!b_anal_termifexercise($A3027,日期设置!B$2)</f>
        <v>0</v>
      </c>
      <c r="V3027" s="10">
        <f>[1]!b_dq_dirtyprice(A3027,日期设置!$B$2)</f>
        <v>104.09269999999999</v>
      </c>
      <c r="W3027" s="11">
        <f>IF(U3027=0,ROUNDUP((Q3027-日期设置!$B$2)/365,0),ROUNDUP((R3027-日期设置!$B$2)/365,0))</f>
        <v>2</v>
      </c>
      <c r="X3027" s="18">
        <f>_xlfn.IFNA(VLOOKUP(A3027,过往入选债券!A:D,4,0),2)</f>
        <v>2</v>
      </c>
      <c r="Y3027">
        <f>_xlfn.IFNA(VLOOKUP(C3027,[2]Sheet1!$A:$A,1,0),3)</f>
        <v>3</v>
      </c>
    </row>
    <row r="3028" spans="1:25" hidden="1" x14ac:dyDescent="0.2">
      <c r="A3028" s="21" t="s">
        <v>898</v>
      </c>
      <c r="B3028" s="21" t="s">
        <v>899</v>
      </c>
      <c r="C3028" s="37" t="s">
        <v>900</v>
      </c>
      <c r="D3028" s="26" t="str">
        <f>[1]!b_calc_yield(A3028,日期设置!$B$2,F3028,1,R3028,1,O3028,L3028,S3028,)</f>
        <v>Fetching...</v>
      </c>
      <c r="E3028" s="26">
        <f t="shared" si="94"/>
        <v>2.5786622770129553</v>
      </c>
      <c r="F3028" s="18">
        <f>[1]!b_dq_cleanprice($A3028,日期设置!B$2)</f>
        <v>100</v>
      </c>
      <c r="G3028" s="18" t="str">
        <f t="shared" si="95"/>
        <v>0.48 + 0</v>
      </c>
      <c r="H3028" s="27">
        <f>[1]!b_dq_pctchange($A3028,日期设置!$B$2,1)/100</f>
        <v>0</v>
      </c>
      <c r="I3028" s="26">
        <f>[1]!b_pq_pctchange(A3028,日期设置!$B$4,日期设置!$B$2,1)</f>
        <v>0</v>
      </c>
      <c r="J3028" s="26">
        <f>[1]!b_pq_pctchange(A3028,日期设置!$C$4,日期设置!$B$2,1)</f>
        <v>0</v>
      </c>
      <c r="K3028" s="52">
        <f>[1]!b_dq_amount($A3028,日期设置!B$2,2,10000)</f>
        <v>0</v>
      </c>
      <c r="L3028" s="26">
        <f>[1]!b_info_latestpar(A3028,日期设置!$B$2)</f>
        <v>100</v>
      </c>
      <c r="M3028" s="6">
        <f>[1]!b_info_outstandingbalance($A3028,日期设置!B$2)</f>
        <v>10</v>
      </c>
      <c r="N3028" s="7">
        <f>[1]!b_info_latestissurercreditrating2(A3028,日期设置!$B$2,"102","1")</f>
        <v>0</v>
      </c>
      <c r="O3028" s="8">
        <v>5.5</v>
      </c>
      <c r="P3028" s="9">
        <f>[1]!b_info_repurchasedate(A3028)</f>
        <v>0</v>
      </c>
      <c r="Q3028" s="8" t="s">
        <v>16922</v>
      </c>
      <c r="R3028" s="2" t="str">
        <f>IF((--IF(P3028=0,Q3028,P3028))&gt;(--日期设置!$B$2),IF(P3028=0,Q3028,P3028),Q3028)</f>
        <v>2021-09-14</v>
      </c>
      <c r="S3028" s="2" t="s">
        <v>18586</v>
      </c>
      <c r="T3028" s="8">
        <f>[1]!b_anal_ptmyear($A3028,日期设置!$B$2)</f>
        <v>0.48219178082191783</v>
      </c>
      <c r="U3028" s="8">
        <f>[1]!b_anal_termifexercise($A3028,日期设置!B$2)</f>
        <v>0</v>
      </c>
      <c r="V3028" s="10">
        <f>[1]!b_dq_dirtyprice(A3028,日期设置!$B$2)</f>
        <v>102.8479</v>
      </c>
      <c r="W3028" s="11">
        <f>IF(U3028=0,ROUNDUP((Q3028-日期设置!$B$2)/365,0),ROUNDUP((R3028-日期设置!$B$2)/365,0))</f>
        <v>1</v>
      </c>
      <c r="X3028" s="18">
        <f>_xlfn.IFNA(VLOOKUP(A3028,过往入选债券!A:D,4,0),2)</f>
        <v>2</v>
      </c>
      <c r="Y3028">
        <f>_xlfn.IFNA(VLOOKUP(C3028,[2]Sheet1!$A:$A,1,0),3)</f>
        <v>3</v>
      </c>
    </row>
    <row r="3029" spans="1:25" hidden="1" x14ac:dyDescent="0.2">
      <c r="A3029" s="21" t="s">
        <v>12933</v>
      </c>
      <c r="B3029" s="21" t="s">
        <v>12934</v>
      </c>
      <c r="C3029" s="37" t="s">
        <v>12935</v>
      </c>
      <c r="D3029" s="26" t="str">
        <f>[1]!b_calc_yield(A3029,日期设置!$B$2,F3029,1,R3029,1,O3029,L3029,S3029,)</f>
        <v>Fetching...</v>
      </c>
      <c r="E3029" s="26">
        <f t="shared" si="94"/>
        <v>27.139559349244902</v>
      </c>
      <c r="F3029" s="18">
        <f>[1]!b_dq_cleanprice($A3029,日期设置!B$2)</f>
        <v>40.113399999999999</v>
      </c>
      <c r="G3029" s="18" t="str">
        <f t="shared" si="95"/>
        <v>2 + 0</v>
      </c>
      <c r="H3029" s="27">
        <f>[1]!b_dq_pctchange($A3029,日期设置!$B$2,1)/100</f>
        <v>0</v>
      </c>
      <c r="I3029" s="26">
        <f>[1]!b_pq_pctchange(A3029,日期设置!$B$4,日期设置!$B$2,1)</f>
        <v>-33.333222536147588</v>
      </c>
      <c r="J3029" s="26">
        <f>[1]!b_pq_pctchange(A3029,日期设置!$C$4,日期设置!$B$2,1)</f>
        <v>-33.277222864461621</v>
      </c>
      <c r="K3029" s="52">
        <f>[1]!b_dq_amount($A3029,日期设置!B$2,2,10000)</f>
        <v>0</v>
      </c>
      <c r="L3029" s="26">
        <f>[1]!b_info_latestpar(A3029,日期设置!$B$2)</f>
        <v>40</v>
      </c>
      <c r="M3029" s="6">
        <f>[1]!b_info_outstandingbalance($A3029,日期设置!B$2)</f>
        <v>6</v>
      </c>
      <c r="N3029" s="7" t="str">
        <f>[1]!b_info_latestissurercreditrating2(A3029,日期设置!$B$2,"102","1")</f>
        <v>AA</v>
      </c>
      <c r="O3029" s="8">
        <v>5.5</v>
      </c>
      <c r="P3029" s="9">
        <f>[1]!b_info_repurchasedate(A3029)</f>
        <v>0</v>
      </c>
      <c r="Q3029" s="8" t="s">
        <v>16570</v>
      </c>
      <c r="R3029" s="2" t="str">
        <f>IF((--IF(P3029=0,Q3029,P3029))&gt;(--日期设置!$B$2),IF(P3029=0,Q3029,P3029),Q3029)</f>
        <v>2023-03-22</v>
      </c>
      <c r="S3029" s="2" t="s">
        <v>18121</v>
      </c>
      <c r="T3029" s="8">
        <f>[1]!b_anal_ptmyear($A3029,日期设置!$B$2)</f>
        <v>2</v>
      </c>
      <c r="U3029" s="8">
        <f>[1]!b_anal_termifexercise($A3029,日期设置!B$2)</f>
        <v>0</v>
      </c>
      <c r="V3029" s="10">
        <f>[1]!b_dq_dirtyprice(A3029,日期设置!$B$2)</f>
        <v>40.113399999999999</v>
      </c>
      <c r="W3029" s="11">
        <f>IF(U3029=0,ROUNDUP((Q3029-日期设置!$B$2)/365,0),ROUNDUP((R3029-日期设置!$B$2)/365,0))</f>
        <v>2</v>
      </c>
      <c r="X3029" s="18">
        <f>_xlfn.IFNA(VLOOKUP(A3029,过往入选债券!A:D,4,0),2)</f>
        <v>2</v>
      </c>
      <c r="Y3029" s="45">
        <f>_xlfn.IFNA(VLOOKUP(C3029,[2]Sheet1!$A:$A,1,0),3)</f>
        <v>3</v>
      </c>
    </row>
    <row r="3030" spans="1:25" hidden="1" x14ac:dyDescent="0.2">
      <c r="A3030" s="21" t="s">
        <v>2186</v>
      </c>
      <c r="B3030" s="21" t="s">
        <v>2187</v>
      </c>
      <c r="C3030" s="37" t="s">
        <v>234</v>
      </c>
      <c r="D3030" s="26" t="str">
        <f>[1]!b_calc_yield(A3030,日期设置!$B$2,F3030,1,R3030,1,O3030,L3030,S3030,)</f>
        <v>Fetching...</v>
      </c>
      <c r="E3030" s="26">
        <f t="shared" si="94"/>
        <v>3.8561249100584227</v>
      </c>
      <c r="F3030" s="18">
        <f>[1]!b_dq_cleanprice($A3030,日期设置!B$2)</f>
        <v>100.2073</v>
      </c>
      <c r="G3030" s="18" t="str">
        <f t="shared" si="95"/>
        <v>0.63 + 0</v>
      </c>
      <c r="H3030" s="27">
        <f>[1]!b_dq_pctchange($A3030,日期设置!$B$2,1)/100</f>
        <v>0</v>
      </c>
      <c r="I3030" s="26">
        <f>[1]!b_pq_pctchange(A3030,日期设置!$B$4,日期设置!$B$2,1)</f>
        <v>0</v>
      </c>
      <c r="J3030" s="26">
        <f>[1]!b_pq_pctchange(A3030,日期设置!$C$4,日期设置!$B$2,1)</f>
        <v>0.29857170024722252</v>
      </c>
      <c r="K3030" s="52">
        <f>[1]!b_dq_amount($A3030,日期设置!B$2,2,10000)</f>
        <v>0</v>
      </c>
      <c r="L3030" s="26">
        <f>[1]!b_info_latestpar(A3030,日期设置!$B$2)</f>
        <v>100</v>
      </c>
      <c r="M3030" s="6">
        <f>[1]!b_info_outstandingbalance($A3030,日期设置!B$2)</f>
        <v>5.5</v>
      </c>
      <c r="N3030" s="7">
        <f>[1]!b_info_latestissurercreditrating2(A3030,日期设置!$B$2,"102","1")</f>
        <v>0</v>
      </c>
      <c r="O3030" s="8">
        <v>5.8</v>
      </c>
      <c r="P3030" s="9" t="str">
        <f>[1]!b_info_repurchasedate(A3030)</f>
        <v>2020-11-09</v>
      </c>
      <c r="Q3030" s="8" t="s">
        <v>17285</v>
      </c>
      <c r="R3030" s="2" t="str">
        <f>IF((--IF(P3030=0,Q3030,P3030))&gt;(--日期设置!$B$2),IF(P3030=0,Q3030,P3030),Q3030)</f>
        <v>2021-11-07</v>
      </c>
      <c r="S3030" s="2" t="s">
        <v>18835</v>
      </c>
      <c r="T3030" s="8">
        <f>[1]!b_anal_ptmyear($A3030,日期设置!$B$2)</f>
        <v>0.63013698630136983</v>
      </c>
      <c r="U3030" s="8">
        <f>[1]!b_anal_termifexercise($A3030,日期设置!B$2)</f>
        <v>0</v>
      </c>
      <c r="V3030" s="10">
        <f>[1]!b_dq_dirtyprice(A3030,日期设置!$B$2)</f>
        <v>101.8717</v>
      </c>
      <c r="W3030" s="11">
        <f>IF(U3030=0,ROUNDUP((Q3030-日期设置!$B$2)/365,0),ROUNDUP((R3030-日期设置!$B$2)/365,0))</f>
        <v>1</v>
      </c>
      <c r="X3030" s="18">
        <f>_xlfn.IFNA(VLOOKUP(A3030,过往入选债券!A:D,4,0),2)</f>
        <v>2</v>
      </c>
      <c r="Y3030">
        <f>_xlfn.IFNA(VLOOKUP(C3030,[2]Sheet1!$A:$A,1,0),3)</f>
        <v>3</v>
      </c>
    </row>
    <row r="3031" spans="1:25" x14ac:dyDescent="0.2">
      <c r="A3031" s="21" t="s">
        <v>769</v>
      </c>
      <c r="B3031" s="21" t="s">
        <v>770</v>
      </c>
      <c r="C3031" s="37" t="s">
        <v>771</v>
      </c>
      <c r="D3031" s="26" t="str">
        <f>[1]!b_calc_yield(A3031,日期设置!$B$2,F3031,1,R3031,1,O3031,L3031,S3031,)</f>
        <v>Fetching...</v>
      </c>
      <c r="E3031" s="26">
        <f t="shared" si="94"/>
        <v>1.7562845356489332</v>
      </c>
      <c r="F3031" s="18">
        <f>[1]!b_dq_cleanprice($A3031,日期设置!B$2)</f>
        <v>99.987300000000005</v>
      </c>
      <c r="G3031" s="18" t="str">
        <f t="shared" si="95"/>
        <v>0.32 + 0</v>
      </c>
      <c r="H3031" s="27">
        <f>[1]!b_dq_pctchange($A3031,日期设置!$B$2,1)/100</f>
        <v>-1.0510277992856248E-3</v>
      </c>
      <c r="I3031" s="26">
        <f>[1]!b_pq_pctchange(A3031,日期设置!$B$4,日期设置!$B$2,1)</f>
        <v>-0.17431777951496336</v>
      </c>
      <c r="J3031" s="26">
        <f>[1]!b_pq_pctchange(A3031,日期设置!$C$4,日期设置!$B$2,1)</f>
        <v>0.25005539519080361</v>
      </c>
      <c r="K3031" s="52">
        <f>[1]!b_dq_amount($A3031,日期设置!B$2,2,10000)</f>
        <v>8294.4864656000009</v>
      </c>
      <c r="L3031" s="26">
        <f>[1]!b_info_latestpar(A3031,日期设置!$B$2)</f>
        <v>100</v>
      </c>
      <c r="M3031" s="6">
        <f>[1]!b_info_outstandingbalance($A3031,日期设置!B$2)</f>
        <v>15</v>
      </c>
      <c r="N3031" s="7">
        <f>[1]!b_info_latestissurercreditrating2(A3031,日期设置!$B$2,"102","1")</f>
        <v>0</v>
      </c>
      <c r="O3031" s="8">
        <v>5.5</v>
      </c>
      <c r="P3031" s="9">
        <f>[1]!b_info_repurchasedate(A3031)</f>
        <v>0</v>
      </c>
      <c r="Q3031" s="8" t="s">
        <v>16220</v>
      </c>
      <c r="R3031" s="2" t="str">
        <f>IF((--IF(P3031=0,Q3031,P3031))&gt;(--日期设置!$B$2),IF(P3031=0,Q3031,P3031),Q3031)</f>
        <v>2021-07-20</v>
      </c>
      <c r="S3031" s="2" t="s">
        <v>18719</v>
      </c>
      <c r="T3031" s="8">
        <f>[1]!b_anal_ptmyear($A3031,日期设置!$B$2)</f>
        <v>0.32876712328767121</v>
      </c>
      <c r="U3031" s="8">
        <f>[1]!b_anal_termifexercise($A3031,日期设置!B$2)</f>
        <v>0</v>
      </c>
      <c r="V3031" s="10">
        <f>[1]!b_dq_dirtyprice(A3031,日期设置!$B$2)</f>
        <v>103.67910000000001</v>
      </c>
      <c r="W3031" s="11">
        <f>IF(U3031=0,ROUNDUP((Q3031-日期设置!$B$2)/365,0),ROUNDUP((R3031-日期设置!$B$2)/365,0))</f>
        <v>1</v>
      </c>
      <c r="X3031" s="18">
        <f>_xlfn.IFNA(VLOOKUP(A3031,过往入选债券!A:D,4,0),2)</f>
        <v>2</v>
      </c>
      <c r="Y3031">
        <f>_xlfn.IFNA(VLOOKUP(C3031,[2]Sheet1!$A:$A,1,0),3)</f>
        <v>3</v>
      </c>
    </row>
    <row r="3032" spans="1:25" hidden="1" x14ac:dyDescent="0.2">
      <c r="A3032" s="28" t="s">
        <v>20500</v>
      </c>
      <c r="B3032" s="28" t="s">
        <v>20501</v>
      </c>
      <c r="C3032" s="39" t="s">
        <v>296</v>
      </c>
      <c r="D3032" s="26" t="str">
        <f>[1]!b_calc_yield(A3032,日期设置!$B$2,F3032,1,R3032,1,O3032,L3032,S3032,)</f>
        <v>Fetching...</v>
      </c>
      <c r="E3032" s="26">
        <f t="shared" si="94"/>
        <v>13.141974386793255</v>
      </c>
      <c r="F3032" s="18">
        <f>[1]!b_dq_cleanprice($A3032,日期设置!B$2)</f>
        <v>98.7316</v>
      </c>
      <c r="G3032" s="18" t="str">
        <f t="shared" si="95"/>
        <v>4.50 + 2.50</v>
      </c>
      <c r="H3032" s="27">
        <f>[1]!b_dq_pctchange($A3032,日期设置!$B$2,1)/100</f>
        <v>0</v>
      </c>
      <c r="I3032" s="26">
        <f>[1]!b_pq_pctchange(A3032,日期设置!$B$4,日期设置!$B$2,1)</f>
        <v>0</v>
      </c>
      <c r="J3032" s="26">
        <f>[1]!b_pq_pctchange(A3032,日期设置!$C$4,日期设置!$B$2,1)</f>
        <v>-0.51530082726237092</v>
      </c>
      <c r="K3032" s="52">
        <f>[1]!b_dq_amount($A3032,日期设置!B$2,2,10000)</f>
        <v>0</v>
      </c>
      <c r="L3032" s="26">
        <f>[1]!b_info_latestpar(A3032,日期设置!$B$2)</f>
        <v>100</v>
      </c>
      <c r="M3032" s="6">
        <f>[1]!b_info_outstandingbalance($A3032,日期设置!B$2)</f>
        <v>10</v>
      </c>
      <c r="N3032" s="7" t="str">
        <f>[1]!b_info_latestissurercreditrating2(A3032,日期设置!$B$2,"102","1")</f>
        <v>AAA</v>
      </c>
      <c r="O3032" s="8">
        <v>4.8</v>
      </c>
      <c r="P3032" s="9" t="str">
        <f>[1]!b_info_repurchasedate(A3032)</f>
        <v>2023-09-22</v>
      </c>
      <c r="Q3032" s="8" t="s">
        <v>20854</v>
      </c>
      <c r="R3032" s="2" t="str">
        <f>IF((--IF(P3032=0,Q3032,P3032))&gt;(--日期设置!$B$2),IF(P3032=0,Q3032,P3032),Q3032)</f>
        <v>2023-09-22</v>
      </c>
      <c r="S3032" s="31" t="s">
        <v>17459</v>
      </c>
      <c r="T3032" s="8">
        <f>[1]!b_anal_ptmyear($A3032,日期设置!$B$2)</f>
        <v>4.5041095890410956</v>
      </c>
      <c r="U3032" s="8">
        <f>[1]!b_anal_termifexercise($A3032,日期设置!B$2)</f>
        <v>2.504109589041096</v>
      </c>
      <c r="V3032" s="10">
        <f>[1]!b_dq_dirtyprice(A3032,日期设置!$B$2)</f>
        <v>101.11190000000001</v>
      </c>
      <c r="W3032" s="11">
        <f>IF(U3032=0,ROUNDUP((Q3032-日期设置!$B$2)/365,0),ROUNDUP((R3032-日期设置!$B$2)/365,0))</f>
        <v>3</v>
      </c>
      <c r="X3032" s="18">
        <f>_xlfn.IFNA(VLOOKUP(A3032,过往入选债券!A:D,4,0),2)</f>
        <v>2</v>
      </c>
      <c r="Y3032">
        <f>_xlfn.IFNA(VLOOKUP(C3032,[2]Sheet1!$A:$A,1,0),3)</f>
        <v>3</v>
      </c>
    </row>
    <row r="3033" spans="1:25" x14ac:dyDescent="0.2">
      <c r="A3033" s="28" t="s">
        <v>20276</v>
      </c>
      <c r="B3033" s="28" t="s">
        <v>20277</v>
      </c>
      <c r="C3033" s="39" t="s">
        <v>3120</v>
      </c>
      <c r="D3033" s="26" t="str">
        <f>[1]!b_calc_yield(A3033,日期设置!$B$2,F3033,1,R3033,1,O3033,L3033,S3033,)</f>
        <v>Fetching...</v>
      </c>
      <c r="E3033" s="26">
        <f t="shared" si="94"/>
        <v>2.7936609109385557</v>
      </c>
      <c r="F3033" s="18">
        <f>[1]!b_dq_cleanprice($A3033,日期设置!B$2)</f>
        <v>99.837199999999996</v>
      </c>
      <c r="G3033" s="18" t="str">
        <f t="shared" si="95"/>
        <v>0.52 + 0</v>
      </c>
      <c r="H3033" s="27">
        <f>[1]!b_dq_pctchange($A3033,日期设置!$B$2,1)/100</f>
        <v>3.7274549098194955E-4</v>
      </c>
      <c r="I3033" s="26">
        <f>[1]!b_pq_pctchange(A3033,日期设置!$B$4,日期设置!$B$2,1)</f>
        <v>3.7274549098194963E-2</v>
      </c>
      <c r="J3033" s="26">
        <f>[1]!b_pq_pctchange(A3033,日期设置!$C$4,日期设置!$B$2,1)</f>
        <v>0.24499664635738161</v>
      </c>
      <c r="K3033" s="52">
        <f>[1]!b_dq_amount($A3033,日期设置!B$2,2,10000)</f>
        <v>3068.7680547</v>
      </c>
      <c r="L3033" s="26">
        <f>[1]!b_info_latestpar(A3033,日期设置!$B$2)</f>
        <v>100</v>
      </c>
      <c r="M3033" s="6">
        <f>[1]!b_info_outstandingbalance($A3033,日期设置!B$2)</f>
        <v>5</v>
      </c>
      <c r="N3033" s="7" t="str">
        <f>[1]!b_info_latestissurercreditrating2(A3033,日期设置!$B$2,"102","1")</f>
        <v>AA</v>
      </c>
      <c r="O3033" s="8">
        <v>5.15</v>
      </c>
      <c r="P3033" s="9">
        <f>[1]!b_info_repurchasedate(A3033)</f>
        <v>0</v>
      </c>
      <c r="Q3033" s="8" t="s">
        <v>16906</v>
      </c>
      <c r="R3033" s="2" t="str">
        <f>IF((--IF(P3033=0,Q3033,P3033))&gt;(--日期设置!$B$2),IF(P3033=0,Q3033,P3033),Q3033)</f>
        <v>2021-09-29</v>
      </c>
      <c r="S3033" s="31" t="s">
        <v>16690</v>
      </c>
      <c r="T3033" s="8">
        <f>[1]!b_anal_ptmyear($A3033,日期设置!$B$2)</f>
        <v>0.52328767123287667</v>
      </c>
      <c r="U3033" s="8">
        <f>[1]!b_anal_termifexercise($A3033,日期设置!B$2)</f>
        <v>0</v>
      </c>
      <c r="V3033" s="10">
        <f>[1]!b_dq_dirtyprice(A3033,日期设置!$B$2)</f>
        <v>102.2923</v>
      </c>
      <c r="W3033" s="11">
        <f>IF(U3033=0,ROUNDUP((Q3033-日期设置!$B$2)/365,0),ROUNDUP((R3033-日期设置!$B$2)/365,0))</f>
        <v>1</v>
      </c>
      <c r="X3033" s="18">
        <f>_xlfn.IFNA(VLOOKUP(A3033,过往入选债券!A:D,4,0),2)</f>
        <v>2</v>
      </c>
      <c r="Y3033">
        <f>_xlfn.IFNA(VLOOKUP(C3033,[2]Sheet1!$A:$A,1,0),3)</f>
        <v>3</v>
      </c>
    </row>
    <row r="3034" spans="1:25" hidden="1" x14ac:dyDescent="0.2">
      <c r="A3034" s="28" t="s">
        <v>19835</v>
      </c>
      <c r="B3034" s="28" t="s">
        <v>19836</v>
      </c>
      <c r="C3034" s="38" t="s">
        <v>143</v>
      </c>
      <c r="D3034" s="26" t="str">
        <f>[1]!b_calc_yield(A3034,日期设置!$B$2,F3034,1,R3034,1,O3034,L3034,S3034,)</f>
        <v>Fetching...</v>
      </c>
      <c r="E3034" s="26">
        <f t="shared" si="94"/>
        <v>12.833136570294634</v>
      </c>
      <c r="F3034" s="18">
        <f>[1]!b_dq_cleanprice($A3034,日期设置!B$2)</f>
        <v>97.213499999999996</v>
      </c>
      <c r="G3034" s="18" t="str">
        <f t="shared" si="95"/>
        <v>2.43 + 0</v>
      </c>
      <c r="H3034" s="27">
        <f>[1]!b_dq_pctchange($A3034,日期设置!$B$2,1)/100</f>
        <v>0</v>
      </c>
      <c r="I3034" s="26">
        <f>[1]!b_pq_pctchange(A3034,日期设置!$B$4,日期设置!$B$2,1)</f>
        <v>0</v>
      </c>
      <c r="J3034" s="26">
        <f>[1]!b_pq_pctchange(A3034,日期设置!$C$4,日期设置!$B$2,1)</f>
        <v>4.5155859263288853</v>
      </c>
      <c r="K3034" s="52">
        <f>[1]!b_dq_amount($A3034,日期设置!B$2,2,10000)</f>
        <v>0</v>
      </c>
      <c r="L3034" s="26">
        <f>[1]!b_info_latestpar(A3034,日期设置!$B$2)</f>
        <v>100</v>
      </c>
      <c r="M3034" s="6">
        <f>[1]!b_info_outstandingbalance($A3034,日期设置!B$2)</f>
        <v>10</v>
      </c>
      <c r="N3034" s="7" t="str">
        <f>[1]!b_info_latestissurercreditrating2(A3034,日期设置!$B$2,"102","1")</f>
        <v>AAA</v>
      </c>
      <c r="O3034" s="8">
        <v>4.0999999999999996</v>
      </c>
      <c r="P3034" s="9">
        <f>[1]!b_info_repurchasedate(A3034)</f>
        <v>0</v>
      </c>
      <c r="Q3034" s="8" t="s">
        <v>17546</v>
      </c>
      <c r="R3034" s="2" t="str">
        <f>IF((--IF(P3034=0,Q3034,P3034))&gt;(--日期设置!$B$2),IF(P3034=0,Q3034,P3034),Q3034)</f>
        <v>2023-08-28</v>
      </c>
      <c r="S3034" s="31" t="s">
        <v>19230</v>
      </c>
      <c r="T3034" s="8">
        <f>[1]!b_anal_ptmyear($A3034,日期设置!$B$2)</f>
        <v>2.4356164383561643</v>
      </c>
      <c r="U3034" s="8">
        <f>[1]!b_anal_termifexercise($A3034,日期设置!B$2)</f>
        <v>0</v>
      </c>
      <c r="V3034" s="10">
        <f>[1]!b_dq_dirtyprice(A3034,日期设置!$B$2)</f>
        <v>99.527500000000003</v>
      </c>
      <c r="W3034" s="11">
        <f>IF(U3034=0,ROUNDUP((Q3034-日期设置!$B$2)/365,0),ROUNDUP((R3034-日期设置!$B$2)/365,0))</f>
        <v>3</v>
      </c>
      <c r="X3034" s="18">
        <f>_xlfn.IFNA(VLOOKUP(A3034,过往入选债券!A:D,4,0),2)</f>
        <v>2</v>
      </c>
      <c r="Y3034">
        <f>_xlfn.IFNA(VLOOKUP(C3034,[2]Sheet1!$A:$A,1,0),3)</f>
        <v>3</v>
      </c>
    </row>
    <row r="3035" spans="1:25" hidden="1" x14ac:dyDescent="0.2">
      <c r="A3035" s="21" t="s">
        <v>14310</v>
      </c>
      <c r="B3035" s="21" t="s">
        <v>14311</v>
      </c>
      <c r="C3035" s="37" t="s">
        <v>14312</v>
      </c>
      <c r="D3035" s="26" t="str">
        <f>[1]!b_calc_yield(A3035,日期设置!$B$2,F3035,1,R3035,1,O3035,L3035,S3035,)</f>
        <v>Fetching...</v>
      </c>
      <c r="E3035" s="26">
        <f t="shared" si="94"/>
        <v>25.771089497995359</v>
      </c>
      <c r="F3035" s="18">
        <f>[1]!b_dq_cleanprice($A3035,日期设置!B$2)</f>
        <v>82.570499999999996</v>
      </c>
      <c r="G3035" s="18" t="str">
        <f t="shared" si="95"/>
        <v>3.67 + 0</v>
      </c>
      <c r="H3035" s="27">
        <f>[1]!b_dq_pctchange($A3035,日期设置!$B$2,1)/100</f>
        <v>0</v>
      </c>
      <c r="I3035" s="26">
        <f>[1]!b_pq_pctchange(A3035,日期设置!$B$4,日期设置!$B$2,1)</f>
        <v>-2.2795000035504449</v>
      </c>
      <c r="J3035" s="26">
        <f>[1]!b_pq_pctchange(A3035,日期设置!$C$4,日期设置!$B$2,1)</f>
        <v>-2.2795000035504449</v>
      </c>
      <c r="K3035" s="52">
        <f>[1]!b_dq_amount($A3035,日期设置!B$2,2,10000)</f>
        <v>0</v>
      </c>
      <c r="L3035" s="26">
        <f>[1]!b_info_latestpar(A3035,日期设置!$B$2)</f>
        <v>80</v>
      </c>
      <c r="M3035" s="6">
        <f>[1]!b_info_outstandingbalance($A3035,日期设置!B$2)</f>
        <v>5.6</v>
      </c>
      <c r="N3035" s="7" t="str">
        <f>[1]!b_info_latestissurercreditrating2(A3035,日期设置!$B$2,"102","1")</f>
        <v>AA</v>
      </c>
      <c r="O3035" s="8">
        <v>6.5</v>
      </c>
      <c r="P3035" s="9">
        <f>[1]!b_info_repurchasedate(A3035)</f>
        <v>0</v>
      </c>
      <c r="Q3035" s="8" t="s">
        <v>17239</v>
      </c>
      <c r="R3035" s="2" t="str">
        <f>IF((--IF(P3035=0,Q3035,P3035))&gt;(--日期设置!$B$2),IF(P3035=0,Q3035,P3035),Q3035)</f>
        <v>2024-11-22</v>
      </c>
      <c r="S3035" s="2" t="s">
        <v>18508</v>
      </c>
      <c r="T3035" s="8">
        <f>[1]!b_anal_ptmyear($A3035,日期设置!$B$2)</f>
        <v>3.6712328767123288</v>
      </c>
      <c r="U3035" s="8">
        <f>[1]!b_anal_termifexercise($A3035,日期设置!B$2)</f>
        <v>0</v>
      </c>
      <c r="V3035" s="10">
        <f>[1]!b_dq_dirtyprice(A3035,日期设置!$B$2)</f>
        <v>84.280100000000004</v>
      </c>
      <c r="W3035" s="11">
        <f>IF(U3035=0,ROUNDUP((Q3035-日期设置!$B$2)/365,0),ROUNDUP((R3035-日期设置!$B$2)/365,0))</f>
        <v>4</v>
      </c>
      <c r="X3035" s="18">
        <f>_xlfn.IFNA(VLOOKUP(A3035,过往入选债券!A:D,4,0),2)</f>
        <v>2</v>
      </c>
      <c r="Y3035">
        <f>_xlfn.IFNA(VLOOKUP(C3035,[2]Sheet1!$A:$A,1,0),3)</f>
        <v>3</v>
      </c>
    </row>
    <row r="3036" spans="1:25" hidden="1" x14ac:dyDescent="0.2">
      <c r="A3036" s="28" t="s">
        <v>19387</v>
      </c>
      <c r="B3036" s="28" t="s">
        <v>19388</v>
      </c>
      <c r="C3036" s="38" t="s">
        <v>281</v>
      </c>
      <c r="D3036" s="26" t="str">
        <f>[1]!b_calc_yield(A3036,日期设置!$B$2,F3036,1,R3036,1,O3036,L3036,S3036,)</f>
        <v>Fetching...</v>
      </c>
      <c r="E3036" s="26">
        <f t="shared" si="94"/>
        <v>2.3686455027173814</v>
      </c>
      <c r="F3036" s="18">
        <f>[1]!b_dq_cleanprice($A3036,日期设置!B$2)</f>
        <v>100</v>
      </c>
      <c r="G3036" s="18" t="str">
        <f t="shared" si="95"/>
        <v>0.44 + 0</v>
      </c>
      <c r="H3036" s="27">
        <f>[1]!b_dq_pctchange($A3036,日期设置!$B$2,1)/100</f>
        <v>0</v>
      </c>
      <c r="I3036" s="26">
        <f>[1]!b_pq_pctchange(A3036,日期设置!$B$4,日期设置!$B$2,1)</f>
        <v>0</v>
      </c>
      <c r="J3036" s="26">
        <f>[1]!b_pq_pctchange(A3036,日期设置!$C$4,日期设置!$B$2,1)</f>
        <v>0</v>
      </c>
      <c r="K3036" s="52">
        <f>[1]!b_dq_amount($A3036,日期设置!B$2,2,10000)</f>
        <v>0</v>
      </c>
      <c r="L3036" s="26">
        <f>[1]!b_info_latestpar(A3036,日期设置!$B$2)</f>
        <v>100</v>
      </c>
      <c r="M3036" s="6">
        <f>[1]!b_info_outstandingbalance($A3036,日期设置!B$2)</f>
        <v>10</v>
      </c>
      <c r="N3036" s="7" t="str">
        <f>[1]!b_info_latestissurercreditrating2(A3036,日期设置!$B$2,"102","1")</f>
        <v>AA+</v>
      </c>
      <c r="O3036" s="8">
        <v>5.5</v>
      </c>
      <c r="P3036" s="9">
        <f>[1]!b_info_repurchasedate(A3036)</f>
        <v>0</v>
      </c>
      <c r="Q3036" s="8" t="s">
        <v>16207</v>
      </c>
      <c r="R3036" s="2" t="str">
        <f>IF((--IF(P3036=0,Q3036,P3036))&gt;(--日期设置!$B$2),IF(P3036=0,Q3036,P3036),Q3036)</f>
        <v>2021-08-31</v>
      </c>
      <c r="S3036" s="31" t="s">
        <v>19265</v>
      </c>
      <c r="T3036" s="8">
        <f>[1]!b_anal_ptmyear($A3036,日期设置!$B$2)</f>
        <v>0.44383561643835617</v>
      </c>
      <c r="U3036" s="8">
        <f>[1]!b_anal_termifexercise($A3036,日期设置!B$2)</f>
        <v>0</v>
      </c>
      <c r="V3036" s="10">
        <f>[1]!b_dq_dirtyprice(A3036,日期设置!$B$2)</f>
        <v>103.05889999999999</v>
      </c>
      <c r="W3036" s="11">
        <f>IF(U3036=0,ROUNDUP((Q3036-日期设置!$B$2)/365,0),ROUNDUP((R3036-日期设置!$B$2)/365,0))</f>
        <v>1</v>
      </c>
      <c r="X3036" s="18">
        <f>_xlfn.IFNA(VLOOKUP(A3036,过往入选债券!A:D,4,0),2)</f>
        <v>2</v>
      </c>
      <c r="Y3036">
        <f>_xlfn.IFNA(VLOOKUP(C3036,[2]Sheet1!$A:$A,1,0),3)</f>
        <v>3</v>
      </c>
    </row>
    <row r="3037" spans="1:25" hidden="1" x14ac:dyDescent="0.2">
      <c r="A3037" s="21" t="s">
        <v>15691</v>
      </c>
      <c r="B3037" s="21" t="s">
        <v>15692</v>
      </c>
      <c r="C3037" s="37" t="s">
        <v>7846</v>
      </c>
      <c r="D3037" s="26" t="str">
        <f>[1]!b_calc_yield(A3037,日期设置!$B$2,F3037,1,R3037,1,O3037,L3037,S3037,)</f>
        <v>Fetching...</v>
      </c>
      <c r="E3037" s="26">
        <f t="shared" si="94"/>
        <v>9.6614361643251101</v>
      </c>
      <c r="F3037" s="18">
        <f>[1]!b_dq_cleanprice($A3037,日期设置!B$2)</f>
        <v>98.554400000000001</v>
      </c>
      <c r="G3037" s="18" t="str">
        <f t="shared" si="95"/>
        <v>1.81 + 1.81</v>
      </c>
      <c r="H3037" s="27">
        <f>[1]!b_dq_pctchange($A3037,日期设置!$B$2,1)/100</f>
        <v>0</v>
      </c>
      <c r="I3037" s="26">
        <f>[1]!b_pq_pctchange(A3037,日期设置!$B$4,日期设置!$B$2,1)</f>
        <v>0</v>
      </c>
      <c r="J3037" s="26">
        <f>[1]!b_pq_pctchange(A3037,日期设置!$C$4,日期设置!$B$2,1)</f>
        <v>0</v>
      </c>
      <c r="K3037" s="52">
        <f>[1]!b_dq_amount($A3037,日期设置!B$2,2,10000)</f>
        <v>0</v>
      </c>
      <c r="L3037" s="26">
        <f>[1]!b_info_latestpar(A3037,日期设置!$B$2)</f>
        <v>100</v>
      </c>
      <c r="M3037" s="6">
        <f>[1]!b_info_outstandingbalance($A3037,日期设置!B$2)</f>
        <v>10</v>
      </c>
      <c r="N3037" s="7" t="str">
        <f>[1]!b_info_latestissurercreditrating2(A3037,日期设置!$B$2,"102","1")</f>
        <v>AAA</v>
      </c>
      <c r="O3037" s="8">
        <v>4.49</v>
      </c>
      <c r="P3037" s="9">
        <f>[1]!b_info_repurchasedate(A3037)</f>
        <v>0</v>
      </c>
      <c r="Q3037" s="8" t="s">
        <v>16576</v>
      </c>
      <c r="R3037" s="2" t="str">
        <f>IF((--IF(P3037=0,Q3037,P3037))&gt;(--日期设置!$B$2),IF(P3037=0,Q3037,P3037),Q3037)</f>
        <v>2023-01-14</v>
      </c>
      <c r="S3037" s="2" t="s">
        <v>18326</v>
      </c>
      <c r="T3037" s="8">
        <f>[1]!b_anal_ptmyear($A3037,日期设置!$B$2)</f>
        <v>1.8164383561643835</v>
      </c>
      <c r="U3037" s="8">
        <f>[1]!b_anal_termifexercise($A3037,日期设置!B$2)</f>
        <v>1.8164383561643835</v>
      </c>
      <c r="V3037" s="10">
        <f>[1]!b_dq_dirtyprice(A3037,日期设置!$B$2)</f>
        <v>99.378600000000006</v>
      </c>
      <c r="W3037" s="11">
        <f>IF(U3037=0,ROUNDUP((Q3037-日期设置!$B$2)/365,0),ROUNDUP((R3037-日期设置!$B$2)/365,0))</f>
        <v>2</v>
      </c>
      <c r="X3037" s="18">
        <f>_xlfn.IFNA(VLOOKUP(A3037,过往入选债券!A:D,4,0),2)</f>
        <v>2</v>
      </c>
      <c r="Y3037">
        <f>_xlfn.IFNA(VLOOKUP(C3037,[2]Sheet1!$A:$A,1,0),3)</f>
        <v>3</v>
      </c>
    </row>
    <row r="3038" spans="1:25" hidden="1" x14ac:dyDescent="0.2">
      <c r="A3038" s="28" t="s">
        <v>20452</v>
      </c>
      <c r="B3038" s="28" t="s">
        <v>20453</v>
      </c>
      <c r="C3038" s="39" t="s">
        <v>19415</v>
      </c>
      <c r="D3038" s="26" t="str">
        <f>[1]!b_calc_yield(A3038,日期设置!$B$2,F3038,1,R3038,1,O3038,L3038,S3038,)</f>
        <v>Fetching...</v>
      </c>
      <c r="E3038" s="26">
        <f t="shared" si="94"/>
        <v>13.000934248126118</v>
      </c>
      <c r="F3038" s="18">
        <f>[1]!b_dq_cleanprice($A3038,日期设置!B$2)</f>
        <v>99.5</v>
      </c>
      <c r="G3038" s="18" t="str">
        <f t="shared" si="95"/>
        <v>2.49 + 2.49</v>
      </c>
      <c r="H3038" s="27">
        <f>[1]!b_dq_pctchange($A3038,日期设置!$B$2,1)/100</f>
        <v>0</v>
      </c>
      <c r="I3038" s="26">
        <f>[1]!b_pq_pctchange(A3038,日期设置!$B$4,日期设置!$B$2,1)</f>
        <v>0</v>
      </c>
      <c r="J3038" s="26">
        <f>[1]!b_pq_pctchange(A3038,日期设置!$C$4,日期设置!$B$2,1)</f>
        <v>0</v>
      </c>
      <c r="K3038" s="52">
        <f>[1]!b_dq_amount($A3038,日期设置!B$2,2,10000)</f>
        <v>0</v>
      </c>
      <c r="L3038" s="26">
        <f>[1]!b_info_latestpar(A3038,日期设置!$B$2)</f>
        <v>100</v>
      </c>
      <c r="M3038" s="6">
        <f>[1]!b_info_outstandingbalance($A3038,日期设置!B$2)</f>
        <v>5</v>
      </c>
      <c r="N3038" s="7" t="str">
        <f>[1]!b_info_latestissurercreditrating2(A3038,日期设置!$B$2,"102","1")</f>
        <v>AA+</v>
      </c>
      <c r="O3038" s="8">
        <v>5.13</v>
      </c>
      <c r="P3038" s="9">
        <f>[1]!b_info_repurchasedate(A3038)</f>
        <v>0</v>
      </c>
      <c r="Q3038" s="8" t="s">
        <v>20834</v>
      </c>
      <c r="R3038" s="2" t="str">
        <f>IF((--IF(P3038=0,Q3038,P3038))&gt;(--日期设置!$B$2),IF(P3038=0,Q3038,P3038),Q3038)</f>
        <v>2023-09-17</v>
      </c>
      <c r="S3038" s="31" t="s">
        <v>17416</v>
      </c>
      <c r="T3038" s="8">
        <f>[1]!b_anal_ptmyear($A3038,日期设置!$B$2)</f>
        <v>2.4904109589041097</v>
      </c>
      <c r="U3038" s="8">
        <f>[1]!b_anal_termifexercise($A3038,日期设置!B$2)</f>
        <v>2.4904109589041097</v>
      </c>
      <c r="V3038" s="10">
        <f>[1]!b_dq_dirtyprice(A3038,日期设置!$B$2)</f>
        <v>102.1142</v>
      </c>
      <c r="W3038" s="11">
        <f>IF(U3038=0,ROUNDUP((Q3038-日期设置!$B$2)/365,0),ROUNDUP((R3038-日期设置!$B$2)/365,0))</f>
        <v>3</v>
      </c>
      <c r="X3038" s="18">
        <f>_xlfn.IFNA(VLOOKUP(A3038,过往入选债券!A:D,4,0),2)</f>
        <v>2</v>
      </c>
      <c r="Y3038">
        <f>_xlfn.IFNA(VLOOKUP(C3038,[2]Sheet1!$A:$A,1,0),3)</f>
        <v>3</v>
      </c>
    </row>
    <row r="3039" spans="1:25" hidden="1" x14ac:dyDescent="0.2">
      <c r="A3039" s="21" t="s">
        <v>8813</v>
      </c>
      <c r="B3039" s="21" t="s">
        <v>8814</v>
      </c>
      <c r="C3039" s="37" t="s">
        <v>3602</v>
      </c>
      <c r="D3039" s="26" t="str">
        <f>[1]!b_calc_yield(A3039,日期设置!$B$2,F3039,1,R3039,1,O3039,L3039,S3039,)</f>
        <v>Fetching...</v>
      </c>
      <c r="E3039" s="26">
        <f t="shared" si="94"/>
        <v>6.7010353633619513</v>
      </c>
      <c r="F3039" s="18">
        <f>[1]!b_dq_cleanprice($A3039,日期设置!B$2)</f>
        <v>100.53919999999999</v>
      </c>
      <c r="G3039" s="18" t="str">
        <f t="shared" si="95"/>
        <v>1.30 + 0</v>
      </c>
      <c r="H3039" s="27">
        <f>[1]!b_dq_pctchange($A3039,日期设置!$B$2,1)/100</f>
        <v>0</v>
      </c>
      <c r="I3039" s="26">
        <f>[1]!b_pq_pctchange(A3039,日期设置!$B$4,日期设置!$B$2,1)</f>
        <v>0</v>
      </c>
      <c r="J3039" s="26">
        <f>[1]!b_pq_pctchange(A3039,日期设置!$C$4,日期设置!$B$2,1)</f>
        <v>0.53919999999999391</v>
      </c>
      <c r="K3039" s="52">
        <f>[1]!b_dq_amount($A3039,日期设置!B$2,2,10000)</f>
        <v>0</v>
      </c>
      <c r="L3039" s="26">
        <f>[1]!b_info_latestpar(A3039,日期设置!$B$2)</f>
        <v>100</v>
      </c>
      <c r="M3039" s="6">
        <f>[1]!b_info_outstandingbalance($A3039,日期设置!B$2)</f>
        <v>4</v>
      </c>
      <c r="N3039" s="7" t="str">
        <f>[1]!b_info_latestissurercreditrating2(A3039,日期设置!$B$2,"102","1")</f>
        <v>AA</v>
      </c>
      <c r="O3039" s="8">
        <v>5.8</v>
      </c>
      <c r="P3039" s="9">
        <f>[1]!b_info_repurchasedate(A3039)</f>
        <v>0</v>
      </c>
      <c r="Q3039" s="8" t="s">
        <v>17379</v>
      </c>
      <c r="R3039" s="2" t="str">
        <f>IF((--IF(P3039=0,Q3039,P3039))&gt;(--日期设置!$B$2),IF(P3039=0,Q3039,P3039),Q3039)</f>
        <v>2022-07-10</v>
      </c>
      <c r="S3039" s="2" t="s">
        <v>18882</v>
      </c>
      <c r="T3039" s="8">
        <f>[1]!b_anal_ptmyear($A3039,日期设置!$B$2)</f>
        <v>1.3013698630136985</v>
      </c>
      <c r="U3039" s="8">
        <f>[1]!b_anal_termifexercise($A3039,日期设置!B$2)</f>
        <v>0</v>
      </c>
      <c r="V3039" s="10">
        <f>[1]!b_dq_dirtyprice(A3039,日期设置!$B$2)</f>
        <v>104.5913</v>
      </c>
      <c r="W3039" s="11">
        <f>IF(U3039=0,ROUNDUP((Q3039-日期设置!$B$2)/365,0),ROUNDUP((R3039-日期设置!$B$2)/365,0))</f>
        <v>2</v>
      </c>
      <c r="X3039" s="18">
        <f>_xlfn.IFNA(VLOOKUP(A3039,过往入选债券!A:D,4,0),2)</f>
        <v>2</v>
      </c>
      <c r="Y3039">
        <f>_xlfn.IFNA(VLOOKUP(C3039,[2]Sheet1!$A:$A,1,0),3)</f>
        <v>3</v>
      </c>
    </row>
    <row r="3040" spans="1:25" hidden="1" x14ac:dyDescent="0.2">
      <c r="A3040" s="21" t="s">
        <v>2796</v>
      </c>
      <c r="B3040" s="21" t="s">
        <v>2797</v>
      </c>
      <c r="C3040" s="37" t="s">
        <v>797</v>
      </c>
      <c r="D3040" s="26" t="str">
        <f>[1]!b_calc_yield(A3040,日期设置!$B$2,F3040,1,R3040,1,O3040,L3040,S3040,)</f>
        <v>Fetching...</v>
      </c>
      <c r="E3040" s="26">
        <f t="shared" si="94"/>
        <v>5.3337069822039895</v>
      </c>
      <c r="F3040" s="18">
        <f>[1]!b_dq_cleanprice($A3040,日期设置!B$2)</f>
        <v>102.0566</v>
      </c>
      <c r="G3040" s="18" t="str">
        <f t="shared" si="95"/>
        <v>3 + 1</v>
      </c>
      <c r="H3040" s="27">
        <f>[1]!b_dq_pctchange($A3040,日期设置!$B$2,1)/100</f>
        <v>0</v>
      </c>
      <c r="I3040" s="26">
        <f>[1]!b_pq_pctchange(A3040,日期设置!$B$4,日期设置!$B$2,1)</f>
        <v>0</v>
      </c>
      <c r="J3040" s="26">
        <f>[1]!b_pq_pctchange(A3040,日期设置!$C$4,日期设置!$B$2,1)</f>
        <v>0</v>
      </c>
      <c r="K3040" s="52">
        <f>[1]!b_dq_amount($A3040,日期设置!B$2,2,10000)</f>
        <v>0</v>
      </c>
      <c r="L3040" s="26">
        <f>[1]!b_info_latestpar(A3040,日期设置!$B$2)</f>
        <v>100</v>
      </c>
      <c r="M3040" s="6">
        <f>[1]!b_info_outstandingbalance($A3040,日期设置!B$2)</f>
        <v>3</v>
      </c>
      <c r="N3040" s="7">
        <f>[1]!b_info_latestissurercreditrating2(A3040,日期设置!$B$2,"102","1")</f>
        <v>0</v>
      </c>
      <c r="O3040" s="8">
        <v>7.5</v>
      </c>
      <c r="P3040" s="9" t="str">
        <f>[1]!b_info_repurchasedate(A3040)</f>
        <v>2022-03-22</v>
      </c>
      <c r="Q3040" s="8" t="s">
        <v>16938</v>
      </c>
      <c r="R3040" s="2" t="str">
        <f>IF((--IF(P3040=0,Q3040,P3040))&gt;(--日期设置!$B$2),IF(P3040=0,Q3040,P3040),Q3040)</f>
        <v>2022-03-22</v>
      </c>
      <c r="S3040" s="2" t="s">
        <v>18601</v>
      </c>
      <c r="T3040" s="8">
        <f>[1]!b_anal_ptmyear($A3040,日期设置!$B$2)</f>
        <v>3</v>
      </c>
      <c r="U3040" s="8">
        <f>[1]!b_anal_termifexercise($A3040,日期设置!B$2)</f>
        <v>1</v>
      </c>
      <c r="V3040" s="10">
        <f>[1]!b_dq_dirtyprice(A3040,日期设置!$B$2)</f>
        <v>102.0566</v>
      </c>
      <c r="W3040" s="11">
        <f>IF(U3040=0,ROUNDUP((Q3040-日期设置!$B$2)/365,0),ROUNDUP((R3040-日期设置!$B$2)/365,0))</f>
        <v>1</v>
      </c>
      <c r="X3040" s="18">
        <f>_xlfn.IFNA(VLOOKUP(A3040,过往入选债券!A:D,4,0),2)</f>
        <v>2</v>
      </c>
      <c r="Y3040">
        <f>_xlfn.IFNA(VLOOKUP(C3040,[2]Sheet1!$A:$A,1,0),3)</f>
        <v>3</v>
      </c>
    </row>
    <row r="3041" spans="1:25" hidden="1" x14ac:dyDescent="0.2">
      <c r="A3041" s="21" t="s">
        <v>1093</v>
      </c>
      <c r="B3041" s="21" t="s">
        <v>1094</v>
      </c>
      <c r="C3041" s="37" t="s">
        <v>1095</v>
      </c>
      <c r="D3041" s="26" t="str">
        <f>[1]!b_calc_yield(A3041,日期设置!$B$2,F3041,1,R3041,1,O3041,L3041,S3041,)</f>
        <v>Fetching...</v>
      </c>
      <c r="E3041" s="26">
        <f t="shared" si="94"/>
        <v>7.8430039037224342</v>
      </c>
      <c r="F3041" s="18">
        <f>[1]!b_dq_cleanprice($A3041,日期设置!B$2)</f>
        <v>100.2</v>
      </c>
      <c r="G3041" s="18" t="str">
        <f t="shared" si="95"/>
        <v>1.50 + 0</v>
      </c>
      <c r="H3041" s="27">
        <f>[1]!b_dq_pctchange($A3041,日期设置!$B$2,1)/100</f>
        <v>0</v>
      </c>
      <c r="I3041" s="26">
        <f>[1]!b_pq_pctchange(A3041,日期设置!$B$4,日期设置!$B$2,1)</f>
        <v>0</v>
      </c>
      <c r="J3041" s="26">
        <f>[1]!b_pq_pctchange(A3041,日期设置!$C$4,日期设置!$B$2,1)</f>
        <v>0</v>
      </c>
      <c r="K3041" s="52">
        <f>[1]!b_dq_amount($A3041,日期设置!B$2,2,10000)</f>
        <v>0</v>
      </c>
      <c r="L3041" s="26">
        <f>[1]!b_info_latestpar(A3041,日期设置!$B$2)</f>
        <v>100</v>
      </c>
      <c r="M3041" s="6">
        <f>[1]!b_info_outstandingbalance($A3041,日期设置!B$2)</f>
        <v>10</v>
      </c>
      <c r="N3041" s="7">
        <f>[1]!b_info_latestissurercreditrating2(A3041,日期设置!$B$2,"102","1")</f>
        <v>0</v>
      </c>
      <c r="O3041" s="8">
        <v>5.5</v>
      </c>
      <c r="P3041" s="9">
        <f>[1]!b_info_repurchasedate(A3041)</f>
        <v>0</v>
      </c>
      <c r="Q3041" s="8" t="s">
        <v>16293</v>
      </c>
      <c r="R3041" s="2" t="str">
        <f>IF((--IF(P3041=0,Q3041,P3041))&gt;(--日期设置!$B$2),IF(P3041=0,Q3041,P3041),Q3041)</f>
        <v>2022-09-22</v>
      </c>
      <c r="S3041" s="2" t="s">
        <v>18074</v>
      </c>
      <c r="T3041" s="8">
        <f>[1]!b_anal_ptmyear($A3041,日期设置!$B$2)</f>
        <v>1.504109589041096</v>
      </c>
      <c r="U3041" s="8">
        <f>[1]!b_anal_termifexercise($A3041,日期设置!B$2)</f>
        <v>0</v>
      </c>
      <c r="V3041" s="10">
        <f>[1]!b_dq_dirtyprice(A3041,日期设置!$B$2)</f>
        <v>102.92740000000001</v>
      </c>
      <c r="W3041" s="11">
        <f>IF(U3041=0,ROUNDUP((Q3041-日期设置!$B$2)/365,0),ROUNDUP((R3041-日期设置!$B$2)/365,0))</f>
        <v>2</v>
      </c>
      <c r="X3041" s="18">
        <f>_xlfn.IFNA(VLOOKUP(A3041,过往入选债券!A:D,4,0),2)</f>
        <v>2</v>
      </c>
      <c r="Y3041">
        <f>_xlfn.IFNA(VLOOKUP(C3041,[2]Sheet1!$A:$A,1,0),3)</f>
        <v>3</v>
      </c>
    </row>
    <row r="3042" spans="1:25" hidden="1" x14ac:dyDescent="0.2">
      <c r="A3042" s="21" t="s">
        <v>10077</v>
      </c>
      <c r="B3042" s="21" t="s">
        <v>10078</v>
      </c>
      <c r="C3042" s="37" t="s">
        <v>10079</v>
      </c>
      <c r="D3042" s="26" t="str">
        <f>[1]!b_calc_yield(A3042,日期设置!$B$2,F3042,1,R3042,1,O3042,L3042,S3042,)</f>
        <v>Fetching...</v>
      </c>
      <c r="E3042" s="26">
        <f t="shared" si="94"/>
        <v>10.496007674008446</v>
      </c>
      <c r="F3042" s="18">
        <f>[1]!b_dq_cleanprice($A3042,日期设置!B$2)</f>
        <v>98.663300000000007</v>
      </c>
      <c r="G3042" s="18" t="str">
        <f t="shared" si="95"/>
        <v>1.96 + 0</v>
      </c>
      <c r="H3042" s="27">
        <f>[1]!b_dq_pctchange($A3042,日期设置!$B$2,1)/100</f>
        <v>0</v>
      </c>
      <c r="I3042" s="26">
        <f>[1]!b_pq_pctchange(A3042,日期设置!$B$4,日期设置!$B$2,1)</f>
        <v>0</v>
      </c>
      <c r="J3042" s="26">
        <f>[1]!b_pq_pctchange(A3042,日期设置!$C$4,日期设置!$B$2,1)</f>
        <v>0</v>
      </c>
      <c r="K3042" s="52">
        <f>[1]!b_dq_amount($A3042,日期设置!B$2,2,10000)</f>
        <v>0</v>
      </c>
      <c r="L3042" s="26">
        <f>[1]!b_info_latestpar(A3042,日期设置!$B$2)</f>
        <v>100</v>
      </c>
      <c r="M3042" s="6">
        <f>[1]!b_info_outstandingbalance($A3042,日期设置!B$2)</f>
        <v>3</v>
      </c>
      <c r="N3042" s="7" t="str">
        <f>[1]!b_info_latestissurercreditrating2(A3042,日期设置!$B$2,"102","1")</f>
        <v>AA</v>
      </c>
      <c r="O3042" s="8">
        <v>4.5999999999999996</v>
      </c>
      <c r="P3042" s="9">
        <f>[1]!b_info_repurchasedate(A3042)</f>
        <v>0</v>
      </c>
      <c r="Q3042" s="8" t="s">
        <v>16042</v>
      </c>
      <c r="R3042" s="2" t="str">
        <f>IF((--IF(P3042=0,Q3042,P3042))&gt;(--日期设置!$B$2),IF(P3042=0,Q3042,P3042),Q3042)</f>
        <v>2023-03-09</v>
      </c>
      <c r="S3042" s="2" t="s">
        <v>18372</v>
      </c>
      <c r="T3042" s="8">
        <f>[1]!b_anal_ptmyear($A3042,日期设置!$B$2)</f>
        <v>1.9643835616438357</v>
      </c>
      <c r="U3042" s="8">
        <f>[1]!b_anal_termifexercise($A3042,日期设置!B$2)</f>
        <v>0</v>
      </c>
      <c r="V3042" s="10">
        <f>[1]!b_dq_dirtyprice(A3042,日期设置!$B$2)</f>
        <v>98.827100000000002</v>
      </c>
      <c r="W3042" s="11">
        <f>IF(U3042=0,ROUNDUP((Q3042-日期设置!$B$2)/365,0),ROUNDUP((R3042-日期设置!$B$2)/365,0))</f>
        <v>2</v>
      </c>
      <c r="X3042" s="18">
        <f>_xlfn.IFNA(VLOOKUP(A3042,过往入选债券!A:D,4,0),2)</f>
        <v>2</v>
      </c>
      <c r="Y3042">
        <f>_xlfn.IFNA(VLOOKUP(C3042,[2]Sheet1!$A:$A,1,0),3)</f>
        <v>3</v>
      </c>
    </row>
    <row r="3043" spans="1:25" hidden="1" x14ac:dyDescent="0.2">
      <c r="A3043" s="21" t="s">
        <v>10156</v>
      </c>
      <c r="B3043" s="21" t="s">
        <v>10157</v>
      </c>
      <c r="C3043" s="37" t="s">
        <v>6285</v>
      </c>
      <c r="D3043" s="26" t="str">
        <f>[1]!b_calc_yield(A3043,日期设置!$B$2,F3043,1,R3043,1,O3043,L3043,S3043,)</f>
        <v>Fetching...</v>
      </c>
      <c r="E3043" s="26">
        <f t="shared" si="94"/>
        <v>10.557916258862775</v>
      </c>
      <c r="F3043" s="18">
        <f>[1]!b_dq_cleanprice($A3043,日期设置!B$2)</f>
        <v>98.587000000000003</v>
      </c>
      <c r="G3043" s="18" t="str">
        <f t="shared" si="95"/>
        <v>1.97 + 0</v>
      </c>
      <c r="H3043" s="27">
        <f>[1]!b_dq_pctchange($A3043,日期设置!$B$2,1)/100</f>
        <v>0</v>
      </c>
      <c r="I3043" s="26">
        <f>[1]!b_pq_pctchange(A3043,日期设置!$B$4,日期设置!$B$2,1)</f>
        <v>0</v>
      </c>
      <c r="J3043" s="26">
        <f>[1]!b_pq_pctchange(A3043,日期设置!$C$4,日期设置!$B$2,1)</f>
        <v>0</v>
      </c>
      <c r="K3043" s="52">
        <f>[1]!b_dq_amount($A3043,日期设置!B$2,2,10000)</f>
        <v>0</v>
      </c>
      <c r="L3043" s="26">
        <f>[1]!b_info_latestpar(A3043,日期设置!$B$2)</f>
        <v>100</v>
      </c>
      <c r="M3043" s="6">
        <f>[1]!b_info_outstandingbalance($A3043,日期设置!B$2)</f>
        <v>5</v>
      </c>
      <c r="N3043" s="7" t="str">
        <f>[1]!b_info_latestissurercreditrating2(A3043,日期设置!$B$2,"102","1")</f>
        <v>AA+</v>
      </c>
      <c r="O3043" s="8">
        <v>4.5599999999999996</v>
      </c>
      <c r="P3043" s="9">
        <f>[1]!b_info_repurchasedate(A3043)</f>
        <v>0</v>
      </c>
      <c r="Q3043" s="8" t="s">
        <v>16195</v>
      </c>
      <c r="R3043" s="2" t="str">
        <f>IF((--IF(P3043=0,Q3043,P3043))&gt;(--日期设置!$B$2),IF(P3043=0,Q3043,P3043),Q3043)</f>
        <v>2023-03-13</v>
      </c>
      <c r="S3043" s="2" t="s">
        <v>17982</v>
      </c>
      <c r="T3043" s="8">
        <f>[1]!b_anal_ptmyear($A3043,日期设置!$B$2)</f>
        <v>1.9753424657534246</v>
      </c>
      <c r="U3043" s="8">
        <f>[1]!b_anal_termifexercise($A3043,日期设置!B$2)</f>
        <v>0</v>
      </c>
      <c r="V3043" s="10">
        <f>[1]!b_dq_dirtyprice(A3043,日期设置!$B$2)</f>
        <v>98.699399999999997</v>
      </c>
      <c r="W3043" s="11">
        <f>IF(U3043=0,ROUNDUP((Q3043-日期设置!$B$2)/365,0),ROUNDUP((R3043-日期设置!$B$2)/365,0))</f>
        <v>2</v>
      </c>
      <c r="X3043" s="18">
        <f>_xlfn.IFNA(VLOOKUP(A3043,过往入选债券!A:D,4,0),2)</f>
        <v>2</v>
      </c>
      <c r="Y3043">
        <f>_xlfn.IFNA(VLOOKUP(C3043,[2]Sheet1!$A:$A,1,0),3)</f>
        <v>3</v>
      </c>
    </row>
    <row r="3044" spans="1:25" hidden="1" x14ac:dyDescent="0.2">
      <c r="A3044" s="21" t="s">
        <v>3699</v>
      </c>
      <c r="B3044" s="21" t="s">
        <v>3700</v>
      </c>
      <c r="C3044" s="37" t="s">
        <v>151</v>
      </c>
      <c r="D3044" s="26" t="str">
        <f>[1]!b_calc_yield(A3044,日期设置!$B$2,F3044,1,R3044,1,O3044,L3044,S3044,)</f>
        <v>Fetching...</v>
      </c>
      <c r="E3044" s="26">
        <f t="shared" si="94"/>
        <v>3.7823492998739328</v>
      </c>
      <c r="F3044" s="18">
        <f>[1]!b_dq_cleanprice($A3044,日期设置!B$2)</f>
        <v>99.802000000000007</v>
      </c>
      <c r="G3044" s="18" t="str">
        <f t="shared" si="95"/>
        <v>0.70 + 0</v>
      </c>
      <c r="H3044" s="27">
        <f>[1]!b_dq_pctchange($A3044,日期设置!$B$2,1)/100</f>
        <v>0</v>
      </c>
      <c r="I3044" s="26">
        <f>[1]!b_pq_pctchange(A3044,日期设置!$B$4,日期设置!$B$2,1)</f>
        <v>0</v>
      </c>
      <c r="J3044" s="26">
        <f>[1]!b_pq_pctchange(A3044,日期设置!$C$4,日期设置!$B$2,1)</f>
        <v>0</v>
      </c>
      <c r="K3044" s="52">
        <f>[1]!b_dq_amount($A3044,日期设置!B$2,2,10000)</f>
        <v>0</v>
      </c>
      <c r="L3044" s="26">
        <f>[1]!b_info_latestpar(A3044,日期设置!$B$2)</f>
        <v>100</v>
      </c>
      <c r="M3044" s="6">
        <f>[1]!b_info_outstandingbalance($A3044,日期设置!B$2)</f>
        <v>6</v>
      </c>
      <c r="N3044" s="7">
        <f>[1]!b_info_latestissurercreditrating2(A3044,日期设置!$B$2,"102","1")</f>
        <v>0</v>
      </c>
      <c r="O3044" s="8">
        <v>5.12</v>
      </c>
      <c r="P3044" s="9">
        <f>[1]!b_info_repurchasedate(A3044)</f>
        <v>0</v>
      </c>
      <c r="Q3044" s="8" t="s">
        <v>16316</v>
      </c>
      <c r="R3044" s="2" t="str">
        <f>IF((--IF(P3044=0,Q3044,P3044))&gt;(--日期设置!$B$2),IF(P3044=0,Q3044,P3044),Q3044)</f>
        <v>2021-12-06</v>
      </c>
      <c r="S3044" s="2" t="s">
        <v>18556</v>
      </c>
      <c r="T3044" s="8">
        <f>[1]!b_anal_ptmyear($A3044,日期设置!$B$2)</f>
        <v>0.70958904109589038</v>
      </c>
      <c r="U3044" s="8">
        <f>[1]!b_anal_termifexercise($A3044,日期设置!B$2)</f>
        <v>0</v>
      </c>
      <c r="V3044" s="10">
        <f>[1]!b_dq_dirtyprice(A3044,日期设置!$B$2)</f>
        <v>101.2889</v>
      </c>
      <c r="W3044" s="11">
        <f>IF(U3044=0,ROUNDUP((Q3044-日期设置!$B$2)/365,0),ROUNDUP((R3044-日期设置!$B$2)/365,0))</f>
        <v>1</v>
      </c>
      <c r="X3044" s="18">
        <f>_xlfn.IFNA(VLOOKUP(A3044,过往入选债券!A:D,4,0),2)</f>
        <v>2</v>
      </c>
      <c r="Y3044">
        <f>_xlfn.IFNA(VLOOKUP(C3044,[2]Sheet1!$A:$A,1,0),3)</f>
        <v>3</v>
      </c>
    </row>
    <row r="3045" spans="1:25" hidden="1" x14ac:dyDescent="0.2">
      <c r="A3045" s="28" t="s">
        <v>19555</v>
      </c>
      <c r="B3045" s="28" t="s">
        <v>19556</v>
      </c>
      <c r="C3045" s="38" t="s">
        <v>143</v>
      </c>
      <c r="D3045" s="26" t="str">
        <f>[1]!b_calc_yield(A3045,日期设置!$B$2,F3045,1,R3045,1,O3045,L3045,S3045,)</f>
        <v>Fetching...</v>
      </c>
      <c r="E3045" s="26">
        <f t="shared" si="94"/>
        <v>12.603006502285453</v>
      </c>
      <c r="F3045" s="18">
        <f>[1]!b_dq_cleanprice($A3045,日期设置!B$2)</f>
        <v>97.012299999999996</v>
      </c>
      <c r="G3045" s="18" t="str">
        <f t="shared" si="95"/>
        <v>2.39 + 0</v>
      </c>
      <c r="H3045" s="27">
        <f>[1]!b_dq_pctchange($A3045,日期设置!$B$2,1)/100</f>
        <v>0</v>
      </c>
      <c r="I3045" s="26">
        <f>[1]!b_pq_pctchange(A3045,日期设置!$B$4,日期设置!$B$2,1)</f>
        <v>0</v>
      </c>
      <c r="J3045" s="26">
        <f>[1]!b_pq_pctchange(A3045,日期设置!$C$4,日期设置!$B$2,1)</f>
        <v>-2.0128256019134394</v>
      </c>
      <c r="K3045" s="52">
        <f>[1]!b_dq_amount($A3045,日期设置!B$2,2,10000)</f>
        <v>0</v>
      </c>
      <c r="L3045" s="26">
        <f>[1]!b_info_latestpar(A3045,日期设置!$B$2)</f>
        <v>100</v>
      </c>
      <c r="M3045" s="6">
        <f>[1]!b_info_outstandingbalance($A3045,日期设置!B$2)</f>
        <v>10</v>
      </c>
      <c r="N3045" s="7" t="str">
        <f>[1]!b_info_latestissurercreditrating2(A3045,日期设置!$B$2,"102","1")</f>
        <v>AAA</v>
      </c>
      <c r="O3045" s="8">
        <v>3.98</v>
      </c>
      <c r="P3045" s="9">
        <f>[1]!b_info_repurchasedate(A3045)</f>
        <v>0</v>
      </c>
      <c r="Q3045" s="8" t="s">
        <v>17022</v>
      </c>
      <c r="R3045" s="2" t="str">
        <f>IF((--IF(P3045=0,Q3045,P3045))&gt;(--日期设置!$B$2),IF(P3045=0,Q3045,P3045),Q3045)</f>
        <v>2023-08-14</v>
      </c>
      <c r="S3045" s="31" t="s">
        <v>19121</v>
      </c>
      <c r="T3045" s="8">
        <f>[1]!b_anal_ptmyear($A3045,日期设置!$B$2)</f>
        <v>2.3972602739726026</v>
      </c>
      <c r="U3045" s="8">
        <f>[1]!b_anal_termifexercise($A3045,日期设置!B$2)</f>
        <v>0</v>
      </c>
      <c r="V3045" s="10">
        <f>[1]!b_dq_dirtyprice(A3045,日期设置!$B$2)</f>
        <v>99.411199999999994</v>
      </c>
      <c r="W3045" s="11">
        <f>IF(U3045=0,ROUNDUP((Q3045-日期设置!$B$2)/365,0),ROUNDUP((R3045-日期设置!$B$2)/365,0))</f>
        <v>3</v>
      </c>
      <c r="X3045" s="18">
        <f>_xlfn.IFNA(VLOOKUP(A3045,过往入选债券!A:D,4,0),2)</f>
        <v>2</v>
      </c>
      <c r="Y3045">
        <f>_xlfn.IFNA(VLOOKUP(C3045,[2]Sheet1!$A:$A,1,0),3)</f>
        <v>3</v>
      </c>
    </row>
    <row r="3046" spans="1:25" hidden="1" x14ac:dyDescent="0.2">
      <c r="A3046" s="21" t="s">
        <v>10954</v>
      </c>
      <c r="B3046" s="21" t="s">
        <v>10955</v>
      </c>
      <c r="C3046" s="37" t="s">
        <v>4923</v>
      </c>
      <c r="D3046" s="26" t="str">
        <f>[1]!b_calc_yield(A3046,日期设置!$B$2,F3046,1,R3046,1,O3046,L3046,S3046,)</f>
        <v>Fetching...</v>
      </c>
      <c r="E3046" s="26">
        <f t="shared" si="94"/>
        <v>21.770660220577142</v>
      </c>
      <c r="F3046" s="18">
        <f>[1]!b_dq_cleanprice($A3046,日期设置!B$2)</f>
        <v>95.792100000000005</v>
      </c>
      <c r="G3046" s="18" t="str">
        <f t="shared" si="95"/>
        <v>9.16 + 4.16</v>
      </c>
      <c r="H3046" s="27">
        <f>[1]!b_dq_pctchange($A3046,日期设置!$B$2,1)/100</f>
        <v>0</v>
      </c>
      <c r="I3046" s="26">
        <f>[1]!b_pq_pctchange(A3046,日期设置!$B$4,日期设置!$B$2,1)</f>
        <v>0</v>
      </c>
      <c r="J3046" s="26">
        <f>[1]!b_pq_pctchange(A3046,日期设置!$C$4,日期设置!$B$2,1)</f>
        <v>0</v>
      </c>
      <c r="K3046" s="52">
        <f>[1]!b_dq_amount($A3046,日期设置!B$2,2,10000)</f>
        <v>0</v>
      </c>
      <c r="L3046" s="26">
        <f>[1]!b_info_latestpar(A3046,日期设置!$B$2)</f>
        <v>100</v>
      </c>
      <c r="M3046" s="6">
        <f>[1]!b_info_outstandingbalance($A3046,日期设置!B$2)</f>
        <v>10</v>
      </c>
      <c r="N3046" s="7" t="str">
        <f>[1]!b_info_latestissurercreditrating2(A3046,日期设置!$B$2,"102","1")</f>
        <v>AAA</v>
      </c>
      <c r="O3046" s="8">
        <v>4.18</v>
      </c>
      <c r="P3046" s="9" t="str">
        <f>[1]!b_info_repurchasedate(A3046)</f>
        <v>2025-05-21</v>
      </c>
      <c r="Q3046" s="8" t="s">
        <v>17077</v>
      </c>
      <c r="R3046" s="2" t="str">
        <f>IF((--IF(P3046=0,Q3046,P3046))&gt;(--日期设置!$B$2),IF(P3046=0,Q3046,P3046),Q3046)</f>
        <v>2025-05-21</v>
      </c>
      <c r="S3046" s="2" t="s">
        <v>17861</v>
      </c>
      <c r="T3046" s="8">
        <f>[1]!b_anal_ptmyear($A3046,日期设置!$B$2)</f>
        <v>9.1643835616438363</v>
      </c>
      <c r="U3046" s="8">
        <f>[1]!b_anal_termifexercise($A3046,日期设置!B$2)</f>
        <v>4.1671232876712327</v>
      </c>
      <c r="V3046" s="10">
        <f>[1]!b_dq_dirtyprice(A3046,日期设置!$B$2)</f>
        <v>99.284999999999997</v>
      </c>
      <c r="W3046" s="11">
        <f>IF(U3046=0,ROUNDUP((Q3046-日期设置!$B$2)/365,0),ROUNDUP((R3046-日期设置!$B$2)/365,0))</f>
        <v>5</v>
      </c>
      <c r="X3046" s="18">
        <f>_xlfn.IFNA(VLOOKUP(A3046,过往入选债券!A:D,4,0),2)</f>
        <v>2</v>
      </c>
      <c r="Y3046">
        <f>_xlfn.IFNA(VLOOKUP(C3046,[2]Sheet1!$A:$A,1,0),3)</f>
        <v>3</v>
      </c>
    </row>
    <row r="3047" spans="1:25" hidden="1" x14ac:dyDescent="0.2">
      <c r="A3047" s="21" t="s">
        <v>10915</v>
      </c>
      <c r="B3047" s="21" t="s">
        <v>10916</v>
      </c>
      <c r="C3047" s="37" t="s">
        <v>10917</v>
      </c>
      <c r="D3047" s="26" t="str">
        <f>[1]!b_calc_yield(A3047,日期设置!$B$2,F3047,1,R3047,1,O3047,L3047,S3047,)</f>
        <v>Fetching...</v>
      </c>
      <c r="E3047" s="26">
        <f t="shared" si="94"/>
        <v>11.054680554477692</v>
      </c>
      <c r="F3047" s="18">
        <f>[1]!b_dq_cleanprice($A3047,日期设置!B$2)</f>
        <v>98.054500000000004</v>
      </c>
      <c r="G3047" s="18" t="str">
        <f t="shared" si="95"/>
        <v>4.13 + 2.13</v>
      </c>
      <c r="H3047" s="27">
        <f>[1]!b_dq_pctchange($A3047,日期设置!$B$2,1)/100</f>
        <v>0</v>
      </c>
      <c r="I3047" s="26">
        <f>[1]!b_pq_pctchange(A3047,日期设置!$B$4,日期设置!$B$2,1)</f>
        <v>0</v>
      </c>
      <c r="J3047" s="26">
        <f>[1]!b_pq_pctchange(A3047,日期设置!$C$4,日期设置!$B$2,1)</f>
        <v>0.12345099128389643</v>
      </c>
      <c r="K3047" s="52">
        <f>[1]!b_dq_amount($A3047,日期设置!B$2,2,10000)</f>
        <v>0</v>
      </c>
      <c r="L3047" s="26">
        <f>[1]!b_info_latestpar(A3047,日期设置!$B$2)</f>
        <v>100</v>
      </c>
      <c r="M3047" s="6">
        <f>[1]!b_info_outstandingbalance($A3047,日期设置!B$2)</f>
        <v>2</v>
      </c>
      <c r="N3047" s="7" t="str">
        <f>[1]!b_info_latestissurercreditrating2(A3047,日期设置!$B$2,"102","1")</f>
        <v>AA</v>
      </c>
      <c r="O3047" s="8">
        <v>4.3499999999999996</v>
      </c>
      <c r="P3047" s="9" t="str">
        <f>[1]!b_info_repurchasedate(A3047)</f>
        <v>2023-05-12</v>
      </c>
      <c r="Q3047" s="8" t="s">
        <v>16197</v>
      </c>
      <c r="R3047" s="2" t="str">
        <f>IF((--IF(P3047=0,Q3047,P3047))&gt;(--日期设置!$B$2),IF(P3047=0,Q3047,P3047),Q3047)</f>
        <v>2023-05-12</v>
      </c>
      <c r="S3047" s="2" t="s">
        <v>17984</v>
      </c>
      <c r="T3047" s="8">
        <f>[1]!b_anal_ptmyear($A3047,日期设置!$B$2)</f>
        <v>4.13972602739726</v>
      </c>
      <c r="U3047" s="8">
        <f>[1]!b_anal_termifexercise($A3047,日期设置!B$2)</f>
        <v>2.1397260273972605</v>
      </c>
      <c r="V3047" s="10">
        <f>[1]!b_dq_dirtyprice(A3047,日期设置!$B$2)</f>
        <v>101.7967</v>
      </c>
      <c r="W3047" s="11">
        <f>IF(U3047=0,ROUNDUP((Q3047-日期设置!$B$2)/365,0),ROUNDUP((R3047-日期设置!$B$2)/365,0))</f>
        <v>3</v>
      </c>
      <c r="X3047" s="18">
        <f>_xlfn.IFNA(VLOOKUP(A3047,过往入选债券!A:D,4,0),2)</f>
        <v>2</v>
      </c>
      <c r="Y3047">
        <f>_xlfn.IFNA(VLOOKUP(C3047,[2]Sheet1!$A:$A,1,0),3)</f>
        <v>3</v>
      </c>
    </row>
    <row r="3048" spans="1:25" hidden="1" x14ac:dyDescent="0.2">
      <c r="A3048" s="21" t="s">
        <v>2722</v>
      </c>
      <c r="B3048" s="21" t="s">
        <v>2723</v>
      </c>
      <c r="C3048" s="37" t="s">
        <v>1864</v>
      </c>
      <c r="D3048" s="26" t="str">
        <f>[1]!b_calc_yield(A3048,日期设置!$B$2,F3048,1,R3048,1,O3048,L3048,S3048,)</f>
        <v>Fetching...</v>
      </c>
      <c r="E3048" s="26">
        <f t="shared" si="94"/>
        <v>5.2259907901368141</v>
      </c>
      <c r="F3048" s="18">
        <f>[1]!b_dq_cleanprice($A3048,日期设置!B$2)</f>
        <v>101.26300000000001</v>
      </c>
      <c r="G3048" s="18" t="str">
        <f t="shared" si="95"/>
        <v>0.98 + 0</v>
      </c>
      <c r="H3048" s="27">
        <f>[1]!b_dq_pctchange($A3048,日期设置!$B$2,1)/100</f>
        <v>0</v>
      </c>
      <c r="I3048" s="26">
        <f>[1]!b_pq_pctchange(A3048,日期设置!$B$4,日期设置!$B$2,1)</f>
        <v>0</v>
      </c>
      <c r="J3048" s="26">
        <f>[1]!b_pq_pctchange(A3048,日期设置!$C$4,日期设置!$B$2,1)</f>
        <v>1.0369802751245578</v>
      </c>
      <c r="K3048" s="52">
        <f>[1]!b_dq_amount($A3048,日期设置!B$2,2,10000)</f>
        <v>0</v>
      </c>
      <c r="L3048" s="26">
        <f>[1]!b_info_latestpar(A3048,日期设置!$B$2)</f>
        <v>100</v>
      </c>
      <c r="M3048" s="6">
        <f>[1]!b_info_outstandingbalance($A3048,日期设置!B$2)</f>
        <v>5</v>
      </c>
      <c r="N3048" s="7">
        <f>[1]!b_info_latestissurercreditrating2(A3048,日期设置!$B$2,"102","1")</f>
        <v>0</v>
      </c>
      <c r="O3048" s="8">
        <v>6.69</v>
      </c>
      <c r="P3048" s="9">
        <f>[1]!b_info_repurchasedate(A3048)</f>
        <v>0</v>
      </c>
      <c r="Q3048" s="8" t="s">
        <v>16638</v>
      </c>
      <c r="R3048" s="2" t="str">
        <f>IF((--IF(P3048=0,Q3048,P3048))&gt;(--日期设置!$B$2),IF(P3048=0,Q3048,P3048),Q3048)</f>
        <v>2022-03-15</v>
      </c>
      <c r="S3048" s="2" t="s">
        <v>18387</v>
      </c>
      <c r="T3048" s="8">
        <f>[1]!b_anal_ptmyear($A3048,日期设置!$B$2)</f>
        <v>0.98082191780821915</v>
      </c>
      <c r="U3048" s="8">
        <f>[1]!b_anal_termifexercise($A3048,日期设置!B$2)</f>
        <v>0</v>
      </c>
      <c r="V3048" s="10">
        <f>[1]!b_dq_dirtyprice(A3048,日期设置!$B$2)</f>
        <v>101.3913</v>
      </c>
      <c r="W3048" s="11">
        <f>IF(U3048=0,ROUNDUP((Q3048-日期设置!$B$2)/365,0),ROUNDUP((R3048-日期设置!$B$2)/365,0))</f>
        <v>1</v>
      </c>
      <c r="X3048" s="18">
        <f>_xlfn.IFNA(VLOOKUP(A3048,过往入选债券!A:D,4,0),2)</f>
        <v>2</v>
      </c>
      <c r="Y3048">
        <f>_xlfn.IFNA(VLOOKUP(C3048,[2]Sheet1!$A:$A,1,0),3)</f>
        <v>3</v>
      </c>
    </row>
    <row r="3049" spans="1:25" hidden="1" x14ac:dyDescent="0.2">
      <c r="A3049" s="21" t="s">
        <v>4335</v>
      </c>
      <c r="B3049" s="21" t="s">
        <v>4336</v>
      </c>
      <c r="C3049" s="37" t="s">
        <v>32</v>
      </c>
      <c r="D3049" s="26" t="str">
        <f>[1]!b_calc_yield(A3049,日期设置!$B$2,F3049,1,R3049,1,O3049,L3049,S3049,)</f>
        <v>Fetching...</v>
      </c>
      <c r="E3049" s="26">
        <f t="shared" si="94"/>
        <v>10.740190747907974</v>
      </c>
      <c r="F3049" s="18">
        <f>[1]!b_dq_cleanprice($A3049,日期设置!B$2)</f>
        <v>98.489000000000004</v>
      </c>
      <c r="G3049" s="18" t="str">
        <f t="shared" si="95"/>
        <v>2.09 + 0</v>
      </c>
      <c r="H3049" s="27">
        <f>[1]!b_dq_pctchange($A3049,日期设置!$B$2,1)/100</f>
        <v>0</v>
      </c>
      <c r="I3049" s="26">
        <f>[1]!b_pq_pctchange(A3049,日期设置!$B$4,日期设置!$B$2,1)</f>
        <v>0</v>
      </c>
      <c r="J3049" s="26">
        <f>[1]!b_pq_pctchange(A3049,日期设置!$C$4,日期设置!$B$2,1)</f>
        <v>0</v>
      </c>
      <c r="K3049" s="52">
        <f>[1]!b_dq_amount($A3049,日期设置!B$2,2,10000)</f>
        <v>0</v>
      </c>
      <c r="L3049" s="26">
        <f>[1]!b_info_latestpar(A3049,日期设置!$B$2)</f>
        <v>100</v>
      </c>
      <c r="M3049" s="6">
        <f>[1]!b_info_outstandingbalance($A3049,日期设置!B$2)</f>
        <v>5</v>
      </c>
      <c r="N3049" s="7">
        <f>[1]!b_info_latestissurercreditrating2(A3049,日期设置!$B$2,"102","1")</f>
        <v>0</v>
      </c>
      <c r="O3049" s="8">
        <v>4.55</v>
      </c>
      <c r="P3049" s="9">
        <f>[1]!b_info_repurchasedate(A3049)</f>
        <v>0</v>
      </c>
      <c r="Q3049" s="8" t="s">
        <v>16074</v>
      </c>
      <c r="R3049" s="2" t="str">
        <f>IF((--IF(P3049=0,Q3049,P3049))&gt;(--日期设置!$B$2),IF(P3049=0,Q3049,P3049),Q3049)</f>
        <v>2023-04-24</v>
      </c>
      <c r="S3049" s="2" t="s">
        <v>17860</v>
      </c>
      <c r="T3049" s="8">
        <f>[1]!b_anal_ptmyear($A3049,日期设置!$B$2)</f>
        <v>2.0904109589041098</v>
      </c>
      <c r="U3049" s="8">
        <f>[1]!b_anal_termifexercise($A3049,日期设置!B$2)</f>
        <v>0</v>
      </c>
      <c r="V3049" s="10">
        <f>[1]!b_dq_dirtyprice(A3049,日期设置!$B$2)</f>
        <v>102.6276</v>
      </c>
      <c r="W3049" s="11">
        <f>IF(U3049=0,ROUNDUP((Q3049-日期设置!$B$2)/365,0),ROUNDUP((R3049-日期设置!$B$2)/365,0))</f>
        <v>3</v>
      </c>
      <c r="X3049" s="18">
        <f>_xlfn.IFNA(VLOOKUP(A3049,过往入选债券!A:D,4,0),2)</f>
        <v>2</v>
      </c>
      <c r="Y3049">
        <f>_xlfn.IFNA(VLOOKUP(C3049,[2]Sheet1!$A:$A,1,0),3)</f>
        <v>3</v>
      </c>
    </row>
    <row r="3050" spans="1:25" hidden="1" x14ac:dyDescent="0.2">
      <c r="A3050" s="21" t="s">
        <v>12866</v>
      </c>
      <c r="B3050" s="21" t="s">
        <v>12867</v>
      </c>
      <c r="C3050" s="37" t="s">
        <v>12868</v>
      </c>
      <c r="D3050" s="26" t="str">
        <f>[1]!b_calc_yield(A3050,日期设置!$B$2,F3050,1,R3050,1,O3050,L3050,S3050,)</f>
        <v>Fetching...</v>
      </c>
      <c r="E3050" s="26">
        <f t="shared" si="94"/>
        <v>26.158547618568928</v>
      </c>
      <c r="F3050" s="18">
        <f>[1]!b_dq_cleanprice($A3050,日期设置!B$2)</f>
        <v>39.7074</v>
      </c>
      <c r="G3050" s="18" t="str">
        <f t="shared" si="95"/>
        <v>1.95 + 0</v>
      </c>
      <c r="H3050" s="27">
        <f>[1]!b_dq_pctchange($A3050,日期设置!$B$2,1)/100</f>
        <v>0</v>
      </c>
      <c r="I3050" s="26">
        <f>[1]!b_pq_pctchange(A3050,日期设置!$B$4,日期设置!$B$2,1)</f>
        <v>0</v>
      </c>
      <c r="J3050" s="26">
        <f>[1]!b_pq_pctchange(A3050,日期设置!$C$4,日期设置!$B$2,1)</f>
        <v>-33.333221403267238</v>
      </c>
      <c r="K3050" s="52">
        <f>[1]!b_dq_amount($A3050,日期设置!B$2,2,10000)</f>
        <v>0</v>
      </c>
      <c r="L3050" s="26">
        <f>[1]!b_info_latestpar(A3050,日期设置!$B$2)</f>
        <v>40</v>
      </c>
      <c r="M3050" s="6">
        <f>[1]!b_info_outstandingbalance($A3050,日期设置!B$2)</f>
        <v>6</v>
      </c>
      <c r="N3050" s="7" t="str">
        <f>[1]!b_info_latestissurercreditrating2(A3050,日期设置!$B$2,"102","1")</f>
        <v>AA</v>
      </c>
      <c r="O3050" s="8">
        <v>5.0999999999999996</v>
      </c>
      <c r="P3050" s="9">
        <f>[1]!b_info_repurchasedate(A3050)</f>
        <v>0</v>
      </c>
      <c r="Q3050" s="8" t="s">
        <v>16630</v>
      </c>
      <c r="R3050" s="2" t="str">
        <f>IF((--IF(P3050=0,Q3050,P3050))&gt;(--日期设置!$B$2),IF(P3050=0,Q3050,P3050),Q3050)</f>
        <v>2023-03-07</v>
      </c>
      <c r="S3050" s="2" t="s">
        <v>18377</v>
      </c>
      <c r="T3050" s="8">
        <f>[1]!b_anal_ptmyear($A3050,日期设置!$B$2)</f>
        <v>1.9589041095890409</v>
      </c>
      <c r="U3050" s="8">
        <f>[1]!b_anal_termifexercise($A3050,日期设置!B$2)</f>
        <v>0</v>
      </c>
      <c r="V3050" s="10">
        <f>[1]!b_dq_dirtyprice(A3050,日期设置!$B$2)</f>
        <v>39.791200000000003</v>
      </c>
      <c r="W3050" s="11">
        <f>IF(U3050=0,ROUNDUP((Q3050-日期设置!$B$2)/365,0),ROUNDUP((R3050-日期设置!$B$2)/365,0))</f>
        <v>2</v>
      </c>
      <c r="X3050" s="18">
        <f>_xlfn.IFNA(VLOOKUP(A3050,过往入选债券!A:D,4,0),2)</f>
        <v>2</v>
      </c>
      <c r="Y3050">
        <f>_xlfn.IFNA(VLOOKUP(C3050,[2]Sheet1!$A:$A,1,0),3)</f>
        <v>3</v>
      </c>
    </row>
    <row r="3051" spans="1:25" hidden="1" x14ac:dyDescent="0.2">
      <c r="A3051" s="21" t="s">
        <v>9572</v>
      </c>
      <c r="B3051" s="21" t="s">
        <v>9573</v>
      </c>
      <c r="C3051" s="37" t="s">
        <v>5059</v>
      </c>
      <c r="D3051" s="26" t="str">
        <f>[1]!b_calc_yield(A3051,日期设置!$B$2,F3051,1,R3051,1,O3051,L3051,S3051,)</f>
        <v>Fetching...</v>
      </c>
      <c r="E3051" s="26">
        <f t="shared" si="94"/>
        <v>3.6327728280791449</v>
      </c>
      <c r="F3051" s="18">
        <f>[1]!b_dq_cleanprice($A3051,日期设置!B$2)</f>
        <v>99.7303</v>
      </c>
      <c r="G3051" s="18" t="str">
        <f t="shared" si="95"/>
        <v>1.68 + 0.68</v>
      </c>
      <c r="H3051" s="27">
        <f>[1]!b_dq_pctchange($A3051,日期设置!$B$2,1)/100</f>
        <v>0</v>
      </c>
      <c r="I3051" s="26">
        <f>[1]!b_pq_pctchange(A3051,日期设置!$B$4,日期设置!$B$2,1)</f>
        <v>-0.217513759696319</v>
      </c>
      <c r="J3051" s="26">
        <f>[1]!b_pq_pctchange(A3051,日期设置!$C$4,日期设置!$B$2,1)</f>
        <v>-0.217513759696319</v>
      </c>
      <c r="K3051" s="52">
        <f>[1]!b_dq_amount($A3051,日期设置!B$2,2,10000)</f>
        <v>0</v>
      </c>
      <c r="L3051" s="26">
        <f>[1]!b_info_latestpar(A3051,日期设置!$B$2)</f>
        <v>100</v>
      </c>
      <c r="M3051" s="6">
        <f>[1]!b_info_outstandingbalance($A3051,日期设置!B$2)</f>
        <v>5</v>
      </c>
      <c r="N3051" s="7" t="str">
        <f>[1]!b_info_latestissurercreditrating2(A3051,日期设置!$B$2,"102","1")</f>
        <v>AA+</v>
      </c>
      <c r="O3051" s="8">
        <v>5</v>
      </c>
      <c r="P3051" s="9" t="str">
        <f>[1]!b_info_repurchasedate(A3051)</f>
        <v>2021-11-26</v>
      </c>
      <c r="Q3051" s="8" t="s">
        <v>16912</v>
      </c>
      <c r="R3051" s="2" t="str">
        <f>IF((--IF(P3051=0,Q3051,P3051))&gt;(--日期设置!$B$2),IF(P3051=0,Q3051,P3051),Q3051)</f>
        <v>2021-11-26</v>
      </c>
      <c r="S3051" s="2" t="s">
        <v>18580</v>
      </c>
      <c r="T3051" s="8">
        <f>[1]!b_anal_ptmyear($A3051,日期设置!$B$2)</f>
        <v>1.6821917808219178</v>
      </c>
      <c r="U3051" s="8">
        <f>[1]!b_anal_termifexercise($A3051,日期设置!B$2)</f>
        <v>0.68219178082191778</v>
      </c>
      <c r="V3051" s="10">
        <f>[1]!b_dq_dirtyprice(A3051,日期设置!$B$2)</f>
        <v>101.3193</v>
      </c>
      <c r="W3051" s="11">
        <f>IF(U3051=0,ROUNDUP((Q3051-日期设置!$B$2)/365,0),ROUNDUP((R3051-日期设置!$B$2)/365,0))</f>
        <v>1</v>
      </c>
      <c r="X3051" s="18">
        <f>_xlfn.IFNA(VLOOKUP(A3051,过往入选债券!A:D,4,0),2)</f>
        <v>2</v>
      </c>
      <c r="Y3051">
        <f>_xlfn.IFNA(VLOOKUP(C3051,[2]Sheet1!$A:$A,1,0),3)</f>
        <v>3</v>
      </c>
    </row>
    <row r="3052" spans="1:25" hidden="1" x14ac:dyDescent="0.2">
      <c r="A3052" s="21" t="s">
        <v>2358</v>
      </c>
      <c r="B3052" s="21" t="s">
        <v>2359</v>
      </c>
      <c r="C3052" s="37" t="s">
        <v>1864</v>
      </c>
      <c r="D3052" s="26" t="str">
        <f>[1]!b_calc_yield(A3052,日期设置!$B$2,F3052,1,R3052,1,O3052,L3052,S3052,)</f>
        <v>Fetching...</v>
      </c>
      <c r="E3052" s="26">
        <f t="shared" si="94"/>
        <v>3.9816341106275521</v>
      </c>
      <c r="F3052" s="18">
        <f>[1]!b_dq_cleanprice($A3052,日期设置!B$2)</f>
        <v>101.35129999999999</v>
      </c>
      <c r="G3052" s="18" t="str">
        <f t="shared" si="95"/>
        <v>0.74 + 0</v>
      </c>
      <c r="H3052" s="27">
        <f>[1]!b_dq_pctchange($A3052,日期设置!$B$2,1)/100</f>
        <v>0</v>
      </c>
      <c r="I3052" s="26">
        <f>[1]!b_pq_pctchange(A3052,日期设置!$B$4,日期设置!$B$2,1)</f>
        <v>0</v>
      </c>
      <c r="J3052" s="26">
        <f>[1]!b_pq_pctchange(A3052,日期设置!$C$4,日期设置!$B$2,1)</f>
        <v>0</v>
      </c>
      <c r="K3052" s="52">
        <f>[1]!b_dq_amount($A3052,日期设置!B$2,2,10000)</f>
        <v>0</v>
      </c>
      <c r="L3052" s="26">
        <f>[1]!b_info_latestpar(A3052,日期设置!$B$2)</f>
        <v>100</v>
      </c>
      <c r="M3052" s="6">
        <f>[1]!b_info_outstandingbalance($A3052,日期设置!B$2)</f>
        <v>5</v>
      </c>
      <c r="N3052" s="7">
        <f>[1]!b_info_latestissurercreditrating2(A3052,日期设置!$B$2,"102","1")</f>
        <v>0</v>
      </c>
      <c r="O3052" s="8">
        <v>7.3</v>
      </c>
      <c r="P3052" s="9">
        <f>[1]!b_info_repurchasedate(A3052)</f>
        <v>0</v>
      </c>
      <c r="Q3052" s="8" t="s">
        <v>16252</v>
      </c>
      <c r="R3052" s="2" t="str">
        <f>IF((--IF(P3052=0,Q3052,P3052))&gt;(--日期设置!$B$2),IF(P3052=0,Q3052,P3052),Q3052)</f>
        <v>2021-12-20</v>
      </c>
      <c r="S3052" s="2" t="s">
        <v>18034</v>
      </c>
      <c r="T3052" s="8">
        <f>[1]!b_anal_ptmyear($A3052,日期设置!$B$2)</f>
        <v>0.74794520547945209</v>
      </c>
      <c r="U3052" s="8">
        <f>[1]!b_anal_termifexercise($A3052,日期设置!B$2)</f>
        <v>0</v>
      </c>
      <c r="V3052" s="10">
        <f>[1]!b_dq_dirtyprice(A3052,日期设置!$B$2)</f>
        <v>103.1913</v>
      </c>
      <c r="W3052" s="11">
        <f>IF(U3052=0,ROUNDUP((Q3052-日期设置!$B$2)/365,0),ROUNDUP((R3052-日期设置!$B$2)/365,0))</f>
        <v>1</v>
      </c>
      <c r="X3052" s="18">
        <f>_xlfn.IFNA(VLOOKUP(A3052,过往入选债券!A:D,4,0),2)</f>
        <v>2</v>
      </c>
      <c r="Y3052">
        <f>_xlfn.IFNA(VLOOKUP(C3052,[2]Sheet1!$A:$A,1,0),3)</f>
        <v>3</v>
      </c>
    </row>
    <row r="3053" spans="1:25" hidden="1" x14ac:dyDescent="0.2">
      <c r="A3053" s="21" t="s">
        <v>9524</v>
      </c>
      <c r="B3053" s="21" t="s">
        <v>9525</v>
      </c>
      <c r="C3053" s="37" t="s">
        <v>3001</v>
      </c>
      <c r="D3053" s="26" t="str">
        <f>[1]!b_calc_yield(A3053,日期设置!$B$2,F3053,1,R3053,1,O3053,L3053,S3053,)</f>
        <v>Fetching...</v>
      </c>
      <c r="E3053" s="26">
        <f t="shared" si="94"/>
        <v>3.5145032820359301</v>
      </c>
      <c r="F3053" s="18">
        <f>[1]!b_dq_cleanprice($A3053,日期设置!B$2)</f>
        <v>100.2375</v>
      </c>
      <c r="G3053" s="18" t="str">
        <f t="shared" si="95"/>
        <v>0.66 + 0</v>
      </c>
      <c r="H3053" s="27">
        <f>[1]!b_dq_pctchange($A3053,日期设置!$B$2,1)/100</f>
        <v>0</v>
      </c>
      <c r="I3053" s="26">
        <f>[1]!b_pq_pctchange(A3053,日期设置!$B$4,日期设置!$B$2,1)</f>
        <v>0</v>
      </c>
      <c r="J3053" s="26">
        <f>[1]!b_pq_pctchange(A3053,日期设置!$C$4,日期设置!$B$2,1)</f>
        <v>0</v>
      </c>
      <c r="K3053" s="52">
        <f>[1]!b_dq_amount($A3053,日期设置!B$2,2,10000)</f>
        <v>0</v>
      </c>
      <c r="L3053" s="26">
        <f>[1]!b_info_latestpar(A3053,日期设置!$B$2)</f>
        <v>100</v>
      </c>
      <c r="M3053" s="6">
        <f>[1]!b_info_outstandingbalance($A3053,日期设置!B$2)</f>
        <v>2</v>
      </c>
      <c r="N3053" s="7" t="str">
        <f>[1]!b_info_latestissurercreditrating2(A3053,日期设置!$B$2,"102","1")</f>
        <v>AA</v>
      </c>
      <c r="O3053" s="8">
        <v>5.8</v>
      </c>
      <c r="P3053" s="9">
        <f>[1]!b_info_repurchasedate(A3053)</f>
        <v>0</v>
      </c>
      <c r="Q3053" s="8" t="s">
        <v>16329</v>
      </c>
      <c r="R3053" s="2" t="str">
        <f>IF((--IF(P3053=0,Q3053,P3053))&gt;(--日期设置!$B$2),IF(P3053=0,Q3053,P3053),Q3053)</f>
        <v>2021-11-18</v>
      </c>
      <c r="S3053" s="2" t="s">
        <v>18106</v>
      </c>
      <c r="T3053" s="8">
        <f>[1]!b_anal_ptmyear($A3053,日期设置!$B$2)</f>
        <v>0.66027397260273968</v>
      </c>
      <c r="U3053" s="8">
        <f>[1]!b_anal_termifexercise($A3053,日期设置!B$2)</f>
        <v>0</v>
      </c>
      <c r="V3053" s="10">
        <f>[1]!b_dq_dirtyprice(A3053,日期设置!$B$2)</f>
        <v>102.2079</v>
      </c>
      <c r="W3053" s="11">
        <f>IF(U3053=0,ROUNDUP((Q3053-日期设置!$B$2)/365,0),ROUNDUP((R3053-日期设置!$B$2)/365,0))</f>
        <v>1</v>
      </c>
      <c r="X3053" s="18">
        <f>_xlfn.IFNA(VLOOKUP(A3053,过往入选债券!A:D,4,0),2)</f>
        <v>2</v>
      </c>
      <c r="Y3053" s="45">
        <f>_xlfn.IFNA(VLOOKUP(C3053,[2]Sheet1!$A:$A,1,0),3)</f>
        <v>3</v>
      </c>
    </row>
    <row r="3054" spans="1:25" hidden="1" x14ac:dyDescent="0.2">
      <c r="A3054" s="28" t="s">
        <v>21016</v>
      </c>
      <c r="B3054" s="28" t="s">
        <v>21017</v>
      </c>
      <c r="C3054" s="39" t="s">
        <v>21263</v>
      </c>
      <c r="D3054" s="26" t="str">
        <f>[1]!b_calc_yield(A3054,日期设置!$B$2,F3054,1,R3054,1,O3054,L3054,S3054,)</f>
        <v>Fetching...</v>
      </c>
      <c r="E3054" s="26">
        <f t="shared" si="94"/>
        <v>13.591268390328848</v>
      </c>
      <c r="F3054" s="18">
        <f>[1]!b_dq_cleanprice($A3054,日期设置!B$2)</f>
        <v>100.3908</v>
      </c>
      <c r="G3054" s="18" t="str">
        <f t="shared" si="95"/>
        <v>2.60 + 0</v>
      </c>
      <c r="H3054" s="27">
        <f>[1]!b_dq_pctchange($A3054,日期设置!$B$2,1)/100</f>
        <v>0</v>
      </c>
      <c r="I3054" s="26">
        <f>[1]!b_pq_pctchange(A3054,日期设置!$B$4,日期设置!$B$2,1)</f>
        <v>0</v>
      </c>
      <c r="J3054" s="26">
        <f>[1]!b_pq_pctchange(A3054,日期设置!$C$4,日期设置!$B$2,1)</f>
        <v>0</v>
      </c>
      <c r="K3054" s="52">
        <f>[1]!b_dq_amount($A3054,日期设置!B$2,2,10000)</f>
        <v>0</v>
      </c>
      <c r="L3054" s="26">
        <f>[1]!b_info_latestpar(A3054,日期设置!$B$2)</f>
        <v>100</v>
      </c>
      <c r="M3054" s="6">
        <f>[1]!b_info_outstandingbalance($A3054,日期设置!B$2)</f>
        <v>10</v>
      </c>
      <c r="N3054" s="7" t="str">
        <f>[1]!b_info_latestissurercreditrating2(A3054,日期设置!$B$2,"102","1")</f>
        <v>AA+</v>
      </c>
      <c r="O3054" s="8">
        <v>5.5</v>
      </c>
      <c r="P3054" s="9">
        <f>[1]!b_info_repurchasedate(A3054)</f>
        <v>0</v>
      </c>
      <c r="Q3054" s="8" t="s">
        <v>16896</v>
      </c>
      <c r="R3054" s="2" t="str">
        <f>IF((--IF(P3054=0,Q3054,P3054))&gt;(--日期设置!$B$2),IF(P3054=0,Q3054,P3054),Q3054)</f>
        <v>2023-10-29</v>
      </c>
      <c r="S3054" s="31" t="s">
        <v>16723</v>
      </c>
      <c r="T3054" s="8">
        <f>[1]!b_anal_ptmyear($A3054,日期设置!$B$2)</f>
        <v>2.6054794520547944</v>
      </c>
      <c r="U3054" s="8">
        <f>[1]!b_anal_termifexercise($A3054,日期设置!B$2)</f>
        <v>0</v>
      </c>
      <c r="V3054" s="10">
        <f>[1]!b_dq_dirtyprice(A3054,日期设置!$B$2)</f>
        <v>102.5607</v>
      </c>
      <c r="W3054" s="11">
        <f>IF(U3054=0,ROUNDUP((Q3054-日期设置!$B$2)/365,0),ROUNDUP((R3054-日期设置!$B$2)/365,0))</f>
        <v>3</v>
      </c>
      <c r="X3054" s="18">
        <f>_xlfn.IFNA(VLOOKUP(A3054,过往入选债券!A:D,4,0),2)</f>
        <v>2</v>
      </c>
      <c r="Y3054">
        <f>_xlfn.IFNA(VLOOKUP(C3054,[2]Sheet1!$A:$A,1,0),3)</f>
        <v>3</v>
      </c>
    </row>
    <row r="3055" spans="1:25" hidden="1" x14ac:dyDescent="0.2">
      <c r="A3055" s="21" t="s">
        <v>14849</v>
      </c>
      <c r="B3055" s="21" t="s">
        <v>14850</v>
      </c>
      <c r="C3055" s="37" t="s">
        <v>14851</v>
      </c>
      <c r="D3055" s="26" t="str">
        <f>[1]!b_calc_yield(A3055,日期设置!$B$2,F3055,1,R3055,1,O3055,L3055,S3055,)</f>
        <v>Fetching...</v>
      </c>
      <c r="E3055" s="26">
        <f t="shared" si="94"/>
        <v>24.702919388784462</v>
      </c>
      <c r="F3055" s="18">
        <f>[1]!b_dq_cleanprice($A3055,日期设置!B$2)</f>
        <v>100.6687</v>
      </c>
      <c r="G3055" s="18" t="str">
        <f t="shared" si="95"/>
        <v>4.72 + 0</v>
      </c>
      <c r="H3055" s="27">
        <f>[1]!b_dq_pctchange($A3055,日期设置!$B$2,1)/100</f>
        <v>0</v>
      </c>
      <c r="I3055" s="26">
        <f>[1]!b_pq_pctchange(A3055,日期设置!$B$4,日期设置!$B$2,1)</f>
        <v>0</v>
      </c>
      <c r="J3055" s="26">
        <f>[1]!b_pq_pctchange(A3055,日期设置!$C$4,日期设置!$B$2,1)</f>
        <v>0</v>
      </c>
      <c r="K3055" s="52">
        <f>[1]!b_dq_amount($A3055,日期设置!B$2,2,10000)</f>
        <v>0</v>
      </c>
      <c r="L3055" s="26">
        <f>[1]!b_info_latestpar(A3055,日期设置!$B$2)</f>
        <v>100</v>
      </c>
      <c r="M3055" s="6">
        <f>[1]!b_info_outstandingbalance($A3055,日期设置!B$2)</f>
        <v>10</v>
      </c>
      <c r="N3055" s="7" t="str">
        <f>[1]!b_info_latestissurercreditrating2(A3055,日期设置!$B$2,"102","1")</f>
        <v>AA</v>
      </c>
      <c r="O3055" s="8">
        <v>5.49</v>
      </c>
      <c r="P3055" s="9">
        <f>[1]!b_info_repurchasedate(A3055)</f>
        <v>0</v>
      </c>
      <c r="Q3055" s="8" t="s">
        <v>16817</v>
      </c>
      <c r="R3055" s="2" t="str">
        <f>IF((--IF(P3055=0,Q3055,P3055))&gt;(--日期设置!$B$2),IF(P3055=0,Q3055,P3055),Q3055)</f>
        <v>2025-12-10</v>
      </c>
      <c r="S3055" s="2" t="s">
        <v>18515</v>
      </c>
      <c r="T3055" s="8">
        <f>[1]!b_anal_ptmyear($A3055,日期设置!$B$2)</f>
        <v>4.7205479452054799</v>
      </c>
      <c r="U3055" s="8">
        <f>[1]!b_anal_termifexercise($A3055,日期设置!B$2)</f>
        <v>0</v>
      </c>
      <c r="V3055" s="10">
        <f>[1]!b_dq_dirtyprice(A3055,日期设置!$B$2)</f>
        <v>102.2029</v>
      </c>
      <c r="W3055" s="11">
        <f>IF(U3055=0,ROUNDUP((Q3055-日期设置!$B$2)/365,0),ROUNDUP((R3055-日期设置!$B$2)/365,0))</f>
        <v>5</v>
      </c>
      <c r="X3055" s="18">
        <f>_xlfn.IFNA(VLOOKUP(A3055,过往入选债券!A:D,4,0),2)</f>
        <v>2</v>
      </c>
      <c r="Y3055">
        <f>_xlfn.IFNA(VLOOKUP(C3055,[2]Sheet1!$A:$A,1,0),3)</f>
        <v>3</v>
      </c>
    </row>
    <row r="3056" spans="1:25" hidden="1" x14ac:dyDescent="0.2">
      <c r="A3056" s="28" t="s">
        <v>20236</v>
      </c>
      <c r="B3056" s="28" t="s">
        <v>20237</v>
      </c>
      <c r="C3056" s="39" t="s">
        <v>167</v>
      </c>
      <c r="D3056" s="26" t="str">
        <f>[1]!b_calc_yield(A3056,日期设置!$B$2,F3056,1,R3056,1,O3056,L3056,S3056,)</f>
        <v>Fetching...</v>
      </c>
      <c r="E3056" s="26">
        <f t="shared" si="94"/>
        <v>2.5937063424509299</v>
      </c>
      <c r="F3056" s="18">
        <f>[1]!b_dq_cleanprice($A3056,日期设置!B$2)</f>
        <v>99.552599999999998</v>
      </c>
      <c r="G3056" s="18" t="str">
        <f t="shared" si="95"/>
        <v>0.48 + 0</v>
      </c>
      <c r="H3056" s="27">
        <f>[1]!b_dq_pctchange($A3056,日期设置!$B$2,1)/100</f>
        <v>0</v>
      </c>
      <c r="I3056" s="26">
        <f>[1]!b_pq_pctchange(A3056,日期设置!$B$4,日期设置!$B$2,1)</f>
        <v>0</v>
      </c>
      <c r="J3056" s="26">
        <f>[1]!b_pq_pctchange(A3056,日期设置!$C$4,日期设置!$B$2,1)</f>
        <v>6.8553461648262926E-2</v>
      </c>
      <c r="K3056" s="52">
        <f>[1]!b_dq_amount($A3056,日期设置!B$2,2,10000)</f>
        <v>0</v>
      </c>
      <c r="L3056" s="26">
        <f>[1]!b_info_latestpar(A3056,日期设置!$B$2)</f>
        <v>100</v>
      </c>
      <c r="M3056" s="6">
        <f>[1]!b_info_outstandingbalance($A3056,日期设置!B$2)</f>
        <v>4</v>
      </c>
      <c r="N3056" s="7" t="str">
        <f>[1]!b_info_latestissurercreditrating2(A3056,日期设置!$B$2,"102","1")</f>
        <v>AA</v>
      </c>
      <c r="O3056" s="8">
        <v>4.5</v>
      </c>
      <c r="P3056" s="9">
        <f>[1]!b_info_repurchasedate(A3056)</f>
        <v>0</v>
      </c>
      <c r="Q3056" s="8" t="s">
        <v>17462</v>
      </c>
      <c r="R3056" s="2" t="str">
        <f>IF((--IF(P3056=0,Q3056,P3056))&gt;(--日期设置!$B$2),IF(P3056=0,Q3056,P3056),Q3056)</f>
        <v>2021-09-16</v>
      </c>
      <c r="S3056" s="31" t="s">
        <v>16122</v>
      </c>
      <c r="T3056" s="8">
        <f>[1]!b_anal_ptmyear($A3056,日期设置!$B$2)</f>
        <v>0.48767123287671232</v>
      </c>
      <c r="U3056" s="8">
        <f>[1]!b_anal_termifexercise($A3056,日期设置!B$2)</f>
        <v>0</v>
      </c>
      <c r="V3056" s="10">
        <f>[1]!b_dq_dirtyprice(A3056,日期设置!$B$2)</f>
        <v>101.85809999999999</v>
      </c>
      <c r="W3056" s="11">
        <f>IF(U3056=0,ROUNDUP((Q3056-日期设置!$B$2)/365,0),ROUNDUP((R3056-日期设置!$B$2)/365,0))</f>
        <v>1</v>
      </c>
      <c r="X3056" s="18">
        <f>_xlfn.IFNA(VLOOKUP(A3056,过往入选债券!A:D,4,0),2)</f>
        <v>2</v>
      </c>
      <c r="Y3056">
        <f>_xlfn.IFNA(VLOOKUP(C3056,[2]Sheet1!$A:$A,1,0),3)</f>
        <v>3</v>
      </c>
    </row>
    <row r="3057" spans="1:25" hidden="1" x14ac:dyDescent="0.2">
      <c r="A3057" s="21" t="s">
        <v>10727</v>
      </c>
      <c r="B3057" s="21" t="s">
        <v>10728</v>
      </c>
      <c r="C3057" s="37" t="s">
        <v>246</v>
      </c>
      <c r="D3057" s="26" t="str">
        <f>[1]!b_calc_yield(A3057,日期设置!$B$2,F3057,1,R3057,1,O3057,L3057,S3057,)</f>
        <v>Fetching...</v>
      </c>
      <c r="E3057" s="26">
        <f t="shared" si="94"/>
        <v>10.726522075063794</v>
      </c>
      <c r="F3057" s="18">
        <f>[1]!b_dq_cleanprice($A3057,日期设置!B$2)</f>
        <v>98.411600000000007</v>
      </c>
      <c r="G3057" s="18" t="str">
        <f t="shared" si="95"/>
        <v>2.09 + 0</v>
      </c>
      <c r="H3057" s="27">
        <f>[1]!b_dq_pctchange($A3057,日期设置!$B$2,1)/100</f>
        <v>0</v>
      </c>
      <c r="I3057" s="26">
        <f>[1]!b_pq_pctchange(A3057,日期设置!$B$4,日期设置!$B$2,1)</f>
        <v>0</v>
      </c>
      <c r="J3057" s="26">
        <f>[1]!b_pq_pctchange(A3057,日期设置!$C$4,日期设置!$B$2,1)</f>
        <v>3.5069137024783627E-2</v>
      </c>
      <c r="K3057" s="52">
        <f>[1]!b_dq_amount($A3057,日期设置!B$2,2,10000)</f>
        <v>0</v>
      </c>
      <c r="L3057" s="26">
        <f>[1]!b_info_latestpar(A3057,日期设置!$B$2)</f>
        <v>100</v>
      </c>
      <c r="M3057" s="6">
        <f>[1]!b_info_outstandingbalance($A3057,日期设置!B$2)</f>
        <v>6</v>
      </c>
      <c r="N3057" s="7" t="str">
        <f>[1]!b_info_latestissurercreditrating2(A3057,日期设置!$B$2,"102","1")</f>
        <v>AA</v>
      </c>
      <c r="O3057" s="8">
        <v>4.5</v>
      </c>
      <c r="P3057" s="9">
        <f>[1]!b_info_repurchasedate(A3057)</f>
        <v>0</v>
      </c>
      <c r="Q3057" s="8" t="s">
        <v>16074</v>
      </c>
      <c r="R3057" s="2" t="str">
        <f>IF((--IF(P3057=0,Q3057,P3057))&gt;(--日期设置!$B$2),IF(P3057=0,Q3057,P3057),Q3057)</f>
        <v>2023-04-24</v>
      </c>
      <c r="S3057" s="2" t="s">
        <v>17860</v>
      </c>
      <c r="T3057" s="8">
        <f>[1]!b_anal_ptmyear($A3057,日期设置!$B$2)</f>
        <v>2.0904109589041098</v>
      </c>
      <c r="U3057" s="8">
        <f>[1]!b_anal_termifexercise($A3057,日期设置!B$2)</f>
        <v>0</v>
      </c>
      <c r="V3057" s="10">
        <f>[1]!b_dq_dirtyprice(A3057,日期设置!$B$2)</f>
        <v>102.5048</v>
      </c>
      <c r="W3057" s="11">
        <f>IF(U3057=0,ROUNDUP((Q3057-日期设置!$B$2)/365,0),ROUNDUP((R3057-日期设置!$B$2)/365,0))</f>
        <v>3</v>
      </c>
      <c r="X3057" s="18">
        <f>_xlfn.IFNA(VLOOKUP(A3057,过往入选债券!A:D,4,0),2)</f>
        <v>2</v>
      </c>
      <c r="Y3057">
        <f>_xlfn.IFNA(VLOOKUP(C3057,[2]Sheet1!$A:$A,1,0),3)</f>
        <v>3</v>
      </c>
    </row>
    <row r="3058" spans="1:25" hidden="1" x14ac:dyDescent="0.2">
      <c r="A3058" s="21" t="s">
        <v>15111</v>
      </c>
      <c r="B3058" s="21" t="s">
        <v>15112</v>
      </c>
      <c r="C3058" s="37" t="s">
        <v>15113</v>
      </c>
      <c r="D3058" s="26" t="str">
        <f>[1]!b_calc_yield(A3058,日期设置!$B$2,F3058,1,R3058,1,O3058,L3058,S3058,)</f>
        <v>Fetching...</v>
      </c>
      <c r="E3058" s="26">
        <f t="shared" si="94"/>
        <v>26.334328784966555</v>
      </c>
      <c r="F3058" s="18">
        <f>[1]!b_dq_cleanprice($A3058,日期设置!B$2)</f>
        <v>100.56059999999999</v>
      </c>
      <c r="G3058" s="18" t="str">
        <f t="shared" si="95"/>
        <v>4.96 + 0</v>
      </c>
      <c r="H3058" s="27">
        <f>[1]!b_dq_pctchange($A3058,日期设置!$B$2,1)/100</f>
        <v>0</v>
      </c>
      <c r="I3058" s="26">
        <f>[1]!b_pq_pctchange(A3058,日期设置!$B$4,日期设置!$B$2,1)</f>
        <v>0</v>
      </c>
      <c r="J3058" s="26">
        <f>[1]!b_pq_pctchange(A3058,日期设置!$C$4,日期设置!$B$2,1)</f>
        <v>-0.97566355559845286</v>
      </c>
      <c r="K3058" s="52">
        <f>[1]!b_dq_amount($A3058,日期设置!B$2,2,10000)</f>
        <v>0</v>
      </c>
      <c r="L3058" s="26">
        <f>[1]!b_info_latestpar(A3058,日期设置!$B$2)</f>
        <v>100</v>
      </c>
      <c r="M3058" s="6">
        <f>[1]!b_info_outstandingbalance($A3058,日期设置!B$2)</f>
        <v>15</v>
      </c>
      <c r="N3058" s="7" t="str">
        <f>[1]!b_info_latestissurercreditrating2(A3058,日期设置!$B$2,"102","1")</f>
        <v>AA</v>
      </c>
      <c r="O3058" s="8">
        <v>5.45</v>
      </c>
      <c r="P3058" s="9">
        <f>[1]!b_info_repurchasedate(A3058)</f>
        <v>0</v>
      </c>
      <c r="Q3058" s="8" t="s">
        <v>17597</v>
      </c>
      <c r="R3058" s="2" t="str">
        <f>IF((--IF(P3058=0,Q3058,P3058))&gt;(--日期设置!$B$2),IF(P3058=0,Q3058,P3058),Q3058)</f>
        <v>2026-03-11</v>
      </c>
      <c r="S3058" s="2" t="s">
        <v>18581</v>
      </c>
      <c r="T3058" s="8">
        <f>[1]!b_anal_ptmyear($A3058,日期设置!$B$2)</f>
        <v>4.9698630136986299</v>
      </c>
      <c r="U3058" s="8">
        <f>[1]!b_anal_termifexercise($A3058,日期设置!B$2)</f>
        <v>0</v>
      </c>
      <c r="V3058" s="10">
        <f>[1]!b_dq_dirtyprice(A3058,日期设置!$B$2)</f>
        <v>100.7248</v>
      </c>
      <c r="W3058" s="11">
        <f>IF(U3058=0,ROUNDUP((Q3058-日期设置!$B$2)/365,0),ROUNDUP((R3058-日期设置!$B$2)/365,0))</f>
        <v>5</v>
      </c>
      <c r="X3058" s="18">
        <f>_xlfn.IFNA(VLOOKUP(A3058,过往入选债券!A:D,4,0),2)</f>
        <v>2</v>
      </c>
      <c r="Y3058">
        <f>_xlfn.IFNA(VLOOKUP(C3058,[2]Sheet1!$A:$A,1,0),3)</f>
        <v>3</v>
      </c>
    </row>
    <row r="3059" spans="1:25" hidden="1" x14ac:dyDescent="0.2">
      <c r="A3059" s="21" t="s">
        <v>11301</v>
      </c>
      <c r="B3059" s="21" t="s">
        <v>11302</v>
      </c>
      <c r="C3059" s="37" t="s">
        <v>1011</v>
      </c>
      <c r="D3059" s="26" t="str">
        <f>[1]!b_calc_yield(A3059,日期设置!$B$2,F3059,1,R3059,1,O3059,L3059,S3059,)</f>
        <v>Fetching...</v>
      </c>
      <c r="E3059" s="26">
        <f t="shared" si="94"/>
        <v>11.93989370148245</v>
      </c>
      <c r="F3059" s="18">
        <f>[1]!b_dq_cleanprice($A3059,日期设置!B$2)</f>
        <v>98.249899999999997</v>
      </c>
      <c r="G3059" s="18" t="str">
        <f t="shared" si="95"/>
        <v>4.30 + 2.30</v>
      </c>
      <c r="H3059" s="27">
        <f>[1]!b_dq_pctchange($A3059,日期设置!$B$2,1)/100</f>
        <v>0</v>
      </c>
      <c r="I3059" s="26">
        <f>[1]!b_pq_pctchange(A3059,日期设置!$B$4,日期设置!$B$2,1)</f>
        <v>0</v>
      </c>
      <c r="J3059" s="26">
        <f>[1]!b_pq_pctchange(A3059,日期设置!$C$4,日期设置!$B$2,1)</f>
        <v>-2.7988998703983983</v>
      </c>
      <c r="K3059" s="52">
        <f>[1]!b_dq_amount($A3059,日期设置!B$2,2,10000)</f>
        <v>0</v>
      </c>
      <c r="L3059" s="26">
        <f>[1]!b_info_latestpar(A3059,日期设置!$B$2)</f>
        <v>100</v>
      </c>
      <c r="M3059" s="6">
        <f>[1]!b_info_outstandingbalance($A3059,日期设置!B$2)</f>
        <v>4</v>
      </c>
      <c r="N3059" s="7" t="str">
        <f>[1]!b_info_latestissurercreditrating2(A3059,日期设置!$B$2,"102","1")</f>
        <v>AA+</v>
      </c>
      <c r="O3059" s="8">
        <v>4.5</v>
      </c>
      <c r="P3059" s="9" t="str">
        <f>[1]!b_info_repurchasedate(A3059)</f>
        <v>2023-07-10</v>
      </c>
      <c r="Q3059" s="8" t="s">
        <v>17551</v>
      </c>
      <c r="R3059" s="2" t="str">
        <f>IF((--IF(P3059=0,Q3059,P3059))&gt;(--日期设置!$B$2),IF(P3059=0,Q3059,P3059),Q3059)</f>
        <v>2023-07-10</v>
      </c>
      <c r="S3059" s="2" t="s">
        <v>18245</v>
      </c>
      <c r="T3059" s="8">
        <f>[1]!b_anal_ptmyear($A3059,日期设置!$B$2)</f>
        <v>4.3013698630136989</v>
      </c>
      <c r="U3059" s="8">
        <f>[1]!b_anal_termifexercise($A3059,日期设置!B$2)</f>
        <v>2.3013698630136985</v>
      </c>
      <c r="V3059" s="10">
        <f>[1]!b_dq_dirtyprice(A3059,日期设置!$B$2)</f>
        <v>101.3937</v>
      </c>
      <c r="W3059" s="11">
        <f>IF(U3059=0,ROUNDUP((Q3059-日期设置!$B$2)/365,0),ROUNDUP((R3059-日期设置!$B$2)/365,0))</f>
        <v>3</v>
      </c>
      <c r="X3059" s="18">
        <f>_xlfn.IFNA(VLOOKUP(A3059,过往入选债券!A:D,4,0),2)</f>
        <v>2</v>
      </c>
      <c r="Y3059">
        <f>_xlfn.IFNA(VLOOKUP(C3059,[2]Sheet1!$A:$A,1,0),3)</f>
        <v>3</v>
      </c>
    </row>
    <row r="3060" spans="1:25" hidden="1" x14ac:dyDescent="0.2">
      <c r="A3060" s="21" t="s">
        <v>595</v>
      </c>
      <c r="B3060" s="21" t="s">
        <v>596</v>
      </c>
      <c r="C3060" s="37" t="s">
        <v>597</v>
      </c>
      <c r="D3060" s="26" t="str">
        <f>[1]!b_calc_yield(A3060,日期设置!$B$2,F3060,1,R3060,1,O3060,L3060,S3060,)</f>
        <v>Fetching...</v>
      </c>
      <c r="E3060" s="26">
        <f t="shared" si="94"/>
        <v>0.24758114737912784</v>
      </c>
      <c r="F3060" s="18">
        <f>[1]!b_dq_cleanprice($A3060,日期设置!B$2)</f>
        <v>100</v>
      </c>
      <c r="G3060" s="18" t="str">
        <f t="shared" si="95"/>
        <v>0.04 + 0</v>
      </c>
      <c r="H3060" s="27">
        <f>[1]!b_dq_pctchange($A3060,日期设置!$B$2,1)/100</f>
        <v>0</v>
      </c>
      <c r="I3060" s="26">
        <f>[1]!b_pq_pctchange(A3060,日期设置!$B$4,日期设置!$B$2,1)</f>
        <v>0</v>
      </c>
      <c r="J3060" s="26">
        <f>[1]!b_pq_pctchange(A3060,日期设置!$C$4,日期设置!$B$2,1)</f>
        <v>0</v>
      </c>
      <c r="K3060" s="52">
        <f>[1]!b_dq_amount($A3060,日期设置!B$2,2,10000)</f>
        <v>0</v>
      </c>
      <c r="L3060" s="26">
        <f>[1]!b_info_latestpar(A3060,日期设置!$B$2)</f>
        <v>100</v>
      </c>
      <c r="M3060" s="6">
        <f>[1]!b_info_outstandingbalance($A3060,日期设置!B$2)</f>
        <v>4.7</v>
      </c>
      <c r="N3060" s="7">
        <f>[1]!b_info_latestissurercreditrating2(A3060,日期设置!$B$2,"102","1")</f>
        <v>0</v>
      </c>
      <c r="O3060" s="8">
        <v>5.6</v>
      </c>
      <c r="P3060" s="9">
        <f>[1]!b_info_repurchasedate(A3060)</f>
        <v>0</v>
      </c>
      <c r="Q3060" s="8" t="s">
        <v>17167</v>
      </c>
      <c r="R3060" s="2" t="str">
        <f>IF((--IF(P3060=0,Q3060,P3060))&gt;(--日期设置!$B$2),IF(P3060=0,Q3060,P3060),Q3060)</f>
        <v>2021-04-08</v>
      </c>
      <c r="S3060" s="2" t="s">
        <v>18956</v>
      </c>
      <c r="T3060" s="8">
        <f>[1]!b_anal_ptmyear($A3060,日期设置!$B$2)</f>
        <v>4.6575342465753428E-2</v>
      </c>
      <c r="U3060" s="8">
        <f>[1]!b_anal_termifexercise($A3060,日期设置!B$2)</f>
        <v>0</v>
      </c>
      <c r="V3060" s="10">
        <f>[1]!b_dq_dirtyprice(A3060,日期设置!$B$2)</f>
        <v>105.33920000000001</v>
      </c>
      <c r="W3060" s="11">
        <f>IF(U3060=0,ROUNDUP((Q3060-日期设置!$B$2)/365,0),ROUNDUP((R3060-日期设置!$B$2)/365,0))</f>
        <v>1</v>
      </c>
      <c r="X3060" s="18">
        <f>_xlfn.IFNA(VLOOKUP(A3060,过往入选债券!A:D,4,0),2)</f>
        <v>2</v>
      </c>
      <c r="Y3060">
        <f>_xlfn.IFNA(VLOOKUP(C3060,[2]Sheet1!$A:$A,1,0),3)</f>
        <v>3</v>
      </c>
    </row>
    <row r="3061" spans="1:25" hidden="1" x14ac:dyDescent="0.2">
      <c r="A3061" s="28" t="s">
        <v>22468</v>
      </c>
      <c r="B3061" s="28" t="s">
        <v>22469</v>
      </c>
      <c r="C3061" s="39" t="s">
        <v>15860</v>
      </c>
      <c r="D3061" s="26">
        <f>[1]!b_calc_yield(A3061,日期设置!$B$2,F3061,1,R3061,1,O3061,L3061,S3061,)</f>
        <v>5.3160509039489794</v>
      </c>
      <c r="E3061" s="26">
        <f t="shared" si="94"/>
        <v>36.193963804856175</v>
      </c>
      <c r="F3061" s="18">
        <f>[1]!b_dq_cleanprice($A3061,日期设置!B$2)</f>
        <v>101</v>
      </c>
      <c r="G3061" s="18" t="str">
        <f t="shared" si="95"/>
        <v>6.87 + 0</v>
      </c>
      <c r="H3061" s="27">
        <f>[1]!b_dq_pctchange($A3061,日期设置!$B$2,1)/100</f>
        <v>0</v>
      </c>
      <c r="I3061" s="26">
        <f>[1]!b_pq_pctchange(A3061,日期设置!$B$4,日期设置!$B$2,1)</f>
        <v>0.99192064634829658</v>
      </c>
      <c r="J3061" s="26">
        <f>[1]!b_pq_pctchange(A3061,日期设置!$C$4,日期设置!$B$2,1)</f>
        <v>0.99192064634829658</v>
      </c>
      <c r="K3061" s="52">
        <f>[1]!b_dq_amount($A3061,日期设置!B$2,2,10000)</f>
        <v>0</v>
      </c>
      <c r="L3061" s="26">
        <f>[1]!b_info_latestpar(A3061,日期设置!$B$2)</f>
        <v>100</v>
      </c>
      <c r="M3061" s="6">
        <f>[1]!b_info_outstandingbalance($A3061,日期设置!B$2)</f>
        <v>5</v>
      </c>
      <c r="N3061" s="7" t="str">
        <f>[1]!b_info_latestissurercreditrating2(A3061,日期设置!$B$2,"102","1")</f>
        <v>AA+</v>
      </c>
      <c r="O3061" s="43">
        <v>5.5</v>
      </c>
      <c r="P3061" s="9">
        <f>[1]!b_info_repurchasedate(A3061)</f>
        <v>0</v>
      </c>
      <c r="Q3061" s="31" t="s">
        <v>23449</v>
      </c>
      <c r="R3061" s="2" t="str">
        <f>IF((--IF(P3061=0,Q3061,P3061))&gt;(--日期设置!$B$2),IF(P3061=0,Q3061,P3061),Q3061)</f>
        <v>2028-02-04</v>
      </c>
      <c r="S3061" s="2" t="s">
        <v>23176</v>
      </c>
      <c r="T3061" s="8">
        <f>[1]!b_anal_ptmyear($A3061,日期设置!$B$2)</f>
        <v>6.8739726027397259</v>
      </c>
      <c r="U3061" s="8">
        <f>[1]!b_anal_termifexercise($A3061,日期设置!B$2)</f>
        <v>0</v>
      </c>
      <c r="V3061" s="10">
        <f>[1]!b_dq_dirtyprice(A3061,日期设置!$B$2)</f>
        <v>101.6932</v>
      </c>
      <c r="W3061" s="11">
        <f>IF(U3061=0,ROUNDUP((Q3061-日期设置!$B$2)/365,0),ROUNDUP((R3061-日期设置!$B$2)/365,0))</f>
        <v>7</v>
      </c>
      <c r="X3061" s="18">
        <f>_xlfn.IFNA(VLOOKUP(A3061,过往入选债券!A:D,4,0),2)</f>
        <v>2</v>
      </c>
      <c r="Y3061">
        <f>_xlfn.IFNA(VLOOKUP(C3061,[2]Sheet1!$A:$A,1,0),3)</f>
        <v>3</v>
      </c>
    </row>
    <row r="3062" spans="1:25" hidden="1" x14ac:dyDescent="0.2">
      <c r="A3062" s="21" t="s">
        <v>6109</v>
      </c>
      <c r="B3062" s="21" t="s">
        <v>6110</v>
      </c>
      <c r="C3062" s="37" t="s">
        <v>1493</v>
      </c>
      <c r="D3062" s="26" t="str">
        <f>[1]!b_calc_yield(A3062,日期设置!$B$2,F3062,1,R3062,1,O3062,L3062,S3062,)</f>
        <v>Fetching...</v>
      </c>
      <c r="E3062" s="26">
        <f t="shared" si="94"/>
        <v>6.2150808555278214</v>
      </c>
      <c r="F3062" s="18">
        <f>[1]!b_dq_cleanprice($A3062,日期设置!B$2)</f>
        <v>101.5697</v>
      </c>
      <c r="G3062" s="18" t="str">
        <f t="shared" si="95"/>
        <v>1.22 + 0</v>
      </c>
      <c r="H3062" s="27">
        <f>[1]!b_dq_pctchange($A3062,日期设置!$B$2,1)/100</f>
        <v>0</v>
      </c>
      <c r="I3062" s="26">
        <f>[1]!b_pq_pctchange(A3062,日期设置!$B$4,日期设置!$B$2,1)</f>
        <v>0</v>
      </c>
      <c r="J3062" s="26">
        <f>[1]!b_pq_pctchange(A3062,日期设置!$C$4,日期设置!$B$2,1)</f>
        <v>0</v>
      </c>
      <c r="K3062" s="52">
        <f>[1]!b_dq_amount($A3062,日期设置!B$2,2,10000)</f>
        <v>0</v>
      </c>
      <c r="L3062" s="26">
        <f>[1]!b_info_latestpar(A3062,日期设置!$B$2)</f>
        <v>100</v>
      </c>
      <c r="M3062" s="6">
        <f>[1]!b_info_outstandingbalance($A3062,日期设置!B$2)</f>
        <v>10</v>
      </c>
      <c r="N3062" s="7" t="str">
        <f>[1]!b_info_latestissurercreditrating2(A3062,日期设置!$B$2,"102","1")</f>
        <v>AA+</v>
      </c>
      <c r="O3062" s="8">
        <v>6.7</v>
      </c>
      <c r="P3062" s="9">
        <f>[1]!b_info_repurchasedate(A3062)</f>
        <v>0</v>
      </c>
      <c r="Q3062" s="8" t="s">
        <v>16087</v>
      </c>
      <c r="R3062" s="2" t="str">
        <f>IF((--IF(P3062=0,Q3062,P3062))&gt;(--日期设置!$B$2),IF(P3062=0,Q3062,P3062),Q3062)</f>
        <v>2022-06-12</v>
      </c>
      <c r="S3062" s="2" t="s">
        <v>18538</v>
      </c>
      <c r="T3062" s="8">
        <f>[1]!b_anal_ptmyear($A3062,日期设置!$B$2)</f>
        <v>1.2246575342465753</v>
      </c>
      <c r="U3062" s="8">
        <f>[1]!b_anal_termifexercise($A3062,日期设置!B$2)</f>
        <v>0</v>
      </c>
      <c r="V3062" s="10">
        <f>[1]!b_dq_dirtyprice(A3062,日期设置!$B$2)</f>
        <v>106.7645</v>
      </c>
      <c r="W3062" s="11">
        <f>IF(U3062=0,ROUNDUP((Q3062-日期设置!$B$2)/365,0),ROUNDUP((R3062-日期设置!$B$2)/365,0))</f>
        <v>2</v>
      </c>
      <c r="X3062" s="18">
        <f>_xlfn.IFNA(VLOOKUP(A3062,过往入选债券!A:D,4,0),2)</f>
        <v>2</v>
      </c>
      <c r="Y3062">
        <f>_xlfn.IFNA(VLOOKUP(C3062,[2]Sheet1!$A:$A,1,0),3)</f>
        <v>3</v>
      </c>
    </row>
    <row r="3063" spans="1:25" hidden="1" x14ac:dyDescent="0.2">
      <c r="A3063" s="21" t="s">
        <v>13517</v>
      </c>
      <c r="B3063" s="21" t="s">
        <v>13518</v>
      </c>
      <c r="C3063" s="37" t="s">
        <v>967</v>
      </c>
      <c r="D3063" s="26" t="str">
        <f>[1]!b_calc_yield(A3063,日期设置!$B$2,F3063,1,R3063,1,O3063,L3063,S3063,)</f>
        <v>Fetching...</v>
      </c>
      <c r="E3063" s="26">
        <f t="shared" si="94"/>
        <v>37.034522310628269</v>
      </c>
      <c r="F3063" s="18">
        <f>[1]!b_dq_cleanprice($A3063,日期设置!B$2)</f>
        <v>74.642700000000005</v>
      </c>
      <c r="G3063" s="18" t="str">
        <f t="shared" si="95"/>
        <v>5.62 + 0</v>
      </c>
      <c r="H3063" s="27">
        <f>[1]!b_dq_pctchange($A3063,日期设置!$B$2,1)/100</f>
        <v>0</v>
      </c>
      <c r="I3063" s="26">
        <f>[1]!b_pq_pctchange(A3063,日期设置!$B$4,日期设置!$B$2,1)</f>
        <v>0</v>
      </c>
      <c r="J3063" s="26">
        <f>[1]!b_pq_pctchange(A3063,日期设置!$C$4,日期设置!$B$2,1)</f>
        <v>2.2244228225796407E-2</v>
      </c>
      <c r="K3063" s="52">
        <f>[1]!b_dq_amount($A3063,日期设置!B$2,2,10000)</f>
        <v>0</v>
      </c>
      <c r="L3063" s="26">
        <f>[1]!b_info_latestpar(A3063,日期设置!$B$2)</f>
        <v>80</v>
      </c>
      <c r="M3063" s="6">
        <f>[1]!b_info_outstandingbalance($A3063,日期设置!B$2)</f>
        <v>5.6</v>
      </c>
      <c r="N3063" s="7" t="str">
        <f>[1]!b_info_latestissurercreditrating2(A3063,日期设置!$B$2,"102","1")</f>
        <v>AA+</v>
      </c>
      <c r="O3063" s="8">
        <v>3.99</v>
      </c>
      <c r="P3063" s="9">
        <f>[1]!b_info_repurchasedate(A3063)</f>
        <v>0</v>
      </c>
      <c r="Q3063" s="8" t="s">
        <v>16468</v>
      </c>
      <c r="R3063" s="2" t="str">
        <f>IF((--IF(P3063=0,Q3063,P3063))&gt;(--日期设置!$B$2),IF(P3063=0,Q3063,P3063),Q3063)</f>
        <v>2026-11-04</v>
      </c>
      <c r="S3063" s="2" t="s">
        <v>17972</v>
      </c>
      <c r="T3063" s="8">
        <f>[1]!b_anal_ptmyear($A3063,日期设置!$B$2)</f>
        <v>5.6219178082191785</v>
      </c>
      <c r="U3063" s="8">
        <f>[1]!b_anal_termifexercise($A3063,日期设置!B$2)</f>
        <v>0</v>
      </c>
      <c r="V3063" s="10">
        <f>[1]!b_dq_dirtyprice(A3063,日期设置!$B$2)</f>
        <v>75.849500000000006</v>
      </c>
      <c r="W3063" s="11">
        <f>IF(U3063=0,ROUNDUP((Q3063-日期设置!$B$2)/365,0),ROUNDUP((R3063-日期设置!$B$2)/365,0))</f>
        <v>6</v>
      </c>
      <c r="X3063" s="18">
        <f>_xlfn.IFNA(VLOOKUP(A3063,过往入选债券!A:D,4,0),2)</f>
        <v>2</v>
      </c>
      <c r="Y3063">
        <f>_xlfn.IFNA(VLOOKUP(C3063,[2]Sheet1!$A:$A,1,0),3)</f>
        <v>3</v>
      </c>
    </row>
    <row r="3064" spans="1:25" hidden="1" x14ac:dyDescent="0.2">
      <c r="A3064" s="21" t="s">
        <v>3949</v>
      </c>
      <c r="B3064" s="21" t="s">
        <v>3950</v>
      </c>
      <c r="C3064" s="37" t="s">
        <v>591</v>
      </c>
      <c r="D3064" s="26" t="str">
        <f>[1]!b_calc_yield(A3064,日期设置!$B$2,F3064,1,R3064,1,O3064,L3064,S3064,)</f>
        <v>Fetching...</v>
      </c>
      <c r="E3064" s="26">
        <f t="shared" si="94"/>
        <v>10.272091611279311</v>
      </c>
      <c r="F3064" s="18">
        <f>[1]!b_dq_cleanprice($A3064,日期设置!B$2)</f>
        <v>99.162300000000002</v>
      </c>
      <c r="G3064" s="18" t="str">
        <f t="shared" si="95"/>
        <v>1.93 + 0</v>
      </c>
      <c r="H3064" s="27">
        <f>[1]!b_dq_pctchange($A3064,日期设置!$B$2,1)/100</f>
        <v>0</v>
      </c>
      <c r="I3064" s="26">
        <f>[1]!b_pq_pctchange(A3064,日期设置!$B$4,日期设置!$B$2,1)</f>
        <v>0</v>
      </c>
      <c r="J3064" s="26">
        <f>[1]!b_pq_pctchange(A3064,日期设置!$C$4,日期设置!$B$2,1)</f>
        <v>0</v>
      </c>
      <c r="K3064" s="52">
        <f>[1]!b_dq_amount($A3064,日期设置!B$2,2,10000)</f>
        <v>0</v>
      </c>
      <c r="L3064" s="26">
        <f>[1]!b_info_latestpar(A3064,日期设置!$B$2)</f>
        <v>100</v>
      </c>
      <c r="M3064" s="6">
        <f>[1]!b_info_outstandingbalance($A3064,日期设置!B$2)</f>
        <v>5</v>
      </c>
      <c r="N3064" s="7">
        <f>[1]!b_info_latestissurercreditrating2(A3064,日期设置!$B$2,"102","1")</f>
        <v>0</v>
      </c>
      <c r="O3064" s="8">
        <v>4.8499999999999996</v>
      </c>
      <c r="P3064" s="9">
        <f>[1]!b_info_repurchasedate(A3064)</f>
        <v>0</v>
      </c>
      <c r="Q3064" s="8" t="s">
        <v>17203</v>
      </c>
      <c r="R3064" s="2" t="str">
        <f>IF((--IF(P3064=0,Q3064,P3064))&gt;(--日期设置!$B$2),IF(P3064=0,Q3064,P3064),Q3064)</f>
        <v>2023-02-26</v>
      </c>
      <c r="S3064" s="2" t="s">
        <v>18783</v>
      </c>
      <c r="T3064" s="8">
        <f>[1]!b_anal_ptmyear($A3064,日期设置!$B$2)</f>
        <v>1.9342465753424658</v>
      </c>
      <c r="U3064" s="8">
        <f>[1]!b_anal_termifexercise($A3064,日期设置!B$2)</f>
        <v>0</v>
      </c>
      <c r="V3064" s="10">
        <f>[1]!b_dq_dirtyprice(A3064,日期设置!$B$2)</f>
        <v>99.481200000000001</v>
      </c>
      <c r="W3064" s="11">
        <f>IF(U3064=0,ROUNDUP((Q3064-日期设置!$B$2)/365,0),ROUNDUP((R3064-日期设置!$B$2)/365,0))</f>
        <v>2</v>
      </c>
      <c r="X3064" s="18">
        <f>_xlfn.IFNA(VLOOKUP(A3064,过往入选债券!A:D,4,0),2)</f>
        <v>2</v>
      </c>
      <c r="Y3064">
        <f>_xlfn.IFNA(VLOOKUP(C3064,[2]Sheet1!$A:$A,1,0),3)</f>
        <v>3</v>
      </c>
    </row>
    <row r="3065" spans="1:25" hidden="1" x14ac:dyDescent="0.2">
      <c r="A3065" s="21" t="s">
        <v>3846</v>
      </c>
      <c r="B3065" s="21" t="s">
        <v>3847</v>
      </c>
      <c r="C3065" s="37" t="s">
        <v>1864</v>
      </c>
      <c r="D3065" s="26" t="str">
        <f>[1]!b_calc_yield(A3065,日期设置!$B$2,F3065,1,R3065,1,O3065,L3065,S3065,)</f>
        <v>Fetching...</v>
      </c>
      <c r="E3065" s="26">
        <f t="shared" si="94"/>
        <v>4.4236403355675691</v>
      </c>
      <c r="F3065" s="18">
        <f>[1]!b_dq_cleanprice($A3065,日期设置!B$2)</f>
        <v>100.9021</v>
      </c>
      <c r="G3065" s="18" t="str">
        <f t="shared" si="95"/>
        <v>3.83 + 0.83</v>
      </c>
      <c r="H3065" s="27">
        <f>[1]!b_dq_pctchange($A3065,日期设置!$B$2,1)/100</f>
        <v>0</v>
      </c>
      <c r="I3065" s="26">
        <f>[1]!b_pq_pctchange(A3065,日期设置!$B$4,日期设置!$B$2,1)</f>
        <v>0</v>
      </c>
      <c r="J3065" s="26">
        <f>[1]!b_pq_pctchange(A3065,日期设置!$C$4,日期设置!$B$2,1)</f>
        <v>0</v>
      </c>
      <c r="K3065" s="52">
        <f>[1]!b_dq_amount($A3065,日期设置!B$2,2,10000)</f>
        <v>0</v>
      </c>
      <c r="L3065" s="26">
        <f>[1]!b_info_latestpar(A3065,日期设置!$B$2)</f>
        <v>100</v>
      </c>
      <c r="M3065" s="6">
        <f>[1]!b_info_outstandingbalance($A3065,日期设置!B$2)</f>
        <v>5</v>
      </c>
      <c r="N3065" s="7">
        <f>[1]!b_info_latestissurercreditrating2(A3065,日期设置!$B$2,"102","1")</f>
        <v>0</v>
      </c>
      <c r="O3065" s="8">
        <v>6.5</v>
      </c>
      <c r="P3065" s="9" t="str">
        <f>[1]!b_info_repurchasedate(A3065)</f>
        <v>2022-01-20</v>
      </c>
      <c r="Q3065" s="8" t="s">
        <v>16857</v>
      </c>
      <c r="R3065" s="2" t="str">
        <f>IF((--IF(P3065=0,Q3065,P3065))&gt;(--日期设置!$B$2),IF(P3065=0,Q3065,P3065),Q3065)</f>
        <v>2022-01-20</v>
      </c>
      <c r="S3065" s="2" t="s">
        <v>18258</v>
      </c>
      <c r="T3065" s="8">
        <f>[1]!b_anal_ptmyear($A3065,日期设置!$B$2)</f>
        <v>3.8328767123287673</v>
      </c>
      <c r="U3065" s="8">
        <f>[1]!b_anal_termifexercise($A3065,日期设置!B$2)</f>
        <v>0.83287671232876714</v>
      </c>
      <c r="V3065" s="10">
        <f>[1]!b_dq_dirtyprice(A3065,日期设置!$B$2)</f>
        <v>101.9884</v>
      </c>
      <c r="W3065" s="11">
        <f>IF(U3065=0,ROUNDUP((Q3065-日期设置!$B$2)/365,0),ROUNDUP((R3065-日期设置!$B$2)/365,0))</f>
        <v>1</v>
      </c>
      <c r="X3065" s="18">
        <f>_xlfn.IFNA(VLOOKUP(A3065,过往入选债券!A:D,4,0),2)</f>
        <v>2</v>
      </c>
      <c r="Y3065">
        <f>_xlfn.IFNA(VLOOKUP(C3065,[2]Sheet1!$A:$A,1,0),3)</f>
        <v>3</v>
      </c>
    </row>
    <row r="3066" spans="1:25" hidden="1" x14ac:dyDescent="0.2">
      <c r="A3066" s="21" t="s">
        <v>9804</v>
      </c>
      <c r="B3066" s="21" t="s">
        <v>9805</v>
      </c>
      <c r="C3066" s="37" t="s">
        <v>296</v>
      </c>
      <c r="D3066" s="26" t="str">
        <f>[1]!b_calc_yield(A3066,日期设置!$B$2,F3066,1,R3066,1,O3066,L3066,S3066,)</f>
        <v>Fetching...</v>
      </c>
      <c r="E3066" s="26">
        <f t="shared" si="94"/>
        <v>9.6233780188858411</v>
      </c>
      <c r="F3066" s="18">
        <f>[1]!b_dq_cleanprice($A3066,日期设置!B$2)</f>
        <v>98.749099999999999</v>
      </c>
      <c r="G3066" s="18" t="str">
        <f t="shared" si="95"/>
        <v>3.81 + 1.81</v>
      </c>
      <c r="H3066" s="27">
        <f>[1]!b_dq_pctchange($A3066,日期设置!$B$2,1)/100</f>
        <v>0</v>
      </c>
      <c r="I3066" s="26">
        <f>[1]!b_pq_pctchange(A3066,日期设置!$B$4,日期设置!$B$2,1)</f>
        <v>0</v>
      </c>
      <c r="J3066" s="26">
        <f>[1]!b_pq_pctchange(A3066,日期设置!$C$4,日期设置!$B$2,1)</f>
        <v>-0.31314576218486778</v>
      </c>
      <c r="K3066" s="52">
        <f>[1]!b_dq_amount($A3066,日期设置!B$2,2,10000)</f>
        <v>0</v>
      </c>
      <c r="L3066" s="26">
        <f>[1]!b_info_latestpar(A3066,日期设置!$B$2)</f>
        <v>100</v>
      </c>
      <c r="M3066" s="6">
        <f>[1]!b_info_outstandingbalance($A3066,日期设置!B$2)</f>
        <v>10</v>
      </c>
      <c r="N3066" s="7" t="str">
        <f>[1]!b_info_latestissurercreditrating2(A3066,日期设置!$B$2,"102","1")</f>
        <v>AAA</v>
      </c>
      <c r="O3066" s="8">
        <v>4.58</v>
      </c>
      <c r="P3066" s="9" t="str">
        <f>[1]!b_info_repurchasedate(A3066)</f>
        <v>2023-01-15</v>
      </c>
      <c r="Q3066" s="8" t="s">
        <v>17415</v>
      </c>
      <c r="R3066" s="2" t="str">
        <f>IF((--IF(P3066=0,Q3066,P3066))&gt;(--日期设置!$B$2),IF(P3066=0,Q3066,P3066),Q3066)</f>
        <v>2023-01-15</v>
      </c>
      <c r="S3066" s="2" t="s">
        <v>18563</v>
      </c>
      <c r="T3066" s="8">
        <f>[1]!b_anal_ptmyear($A3066,日期设置!$B$2)</f>
        <v>3.8191780821917809</v>
      </c>
      <c r="U3066" s="8">
        <f>[1]!b_anal_termifexercise($A3066,日期设置!B$2)</f>
        <v>1.8191780821917809</v>
      </c>
      <c r="V3066" s="10">
        <f>[1]!b_dq_dirtyprice(A3066,日期设置!$B$2)</f>
        <v>99.577299999999994</v>
      </c>
      <c r="W3066" s="11">
        <f>IF(U3066=0,ROUNDUP((Q3066-日期设置!$B$2)/365,0),ROUNDUP((R3066-日期设置!$B$2)/365,0))</f>
        <v>2</v>
      </c>
      <c r="X3066" s="18">
        <f>_xlfn.IFNA(VLOOKUP(A3066,过往入选债券!A:D,4,0),2)</f>
        <v>2</v>
      </c>
      <c r="Y3066">
        <f>_xlfn.IFNA(VLOOKUP(C3066,[2]Sheet1!$A:$A,1,0),3)</f>
        <v>3</v>
      </c>
    </row>
    <row r="3067" spans="1:25" hidden="1" x14ac:dyDescent="0.2">
      <c r="A3067" s="21" t="s">
        <v>11349</v>
      </c>
      <c r="B3067" s="21" t="s">
        <v>11350</v>
      </c>
      <c r="C3067" s="37" t="s">
        <v>143</v>
      </c>
      <c r="D3067" s="26" t="str">
        <f>[1]!b_calc_yield(A3067,日期设置!$B$2,F3067,1,R3067,1,O3067,L3067,S3067,)</f>
        <v>Fetching...</v>
      </c>
      <c r="E3067" s="26">
        <f t="shared" si="94"/>
        <v>12.137789546125099</v>
      </c>
      <c r="F3067" s="18">
        <f>[1]!b_dq_cleanprice($A3067,日期设置!B$2)</f>
        <v>97.372600000000006</v>
      </c>
      <c r="G3067" s="18" t="str">
        <f t="shared" si="95"/>
        <v>2.32 + 0</v>
      </c>
      <c r="H3067" s="27">
        <f>[1]!b_dq_pctchange($A3067,日期设置!$B$2,1)/100</f>
        <v>0</v>
      </c>
      <c r="I3067" s="26">
        <f>[1]!b_pq_pctchange(A3067,日期设置!$B$4,日期设置!$B$2,1)</f>
        <v>0</v>
      </c>
      <c r="J3067" s="26">
        <f>[1]!b_pq_pctchange(A3067,日期设置!$C$4,日期设置!$B$2,1)</f>
        <v>-2.6069474589663764</v>
      </c>
      <c r="K3067" s="52">
        <f>[1]!b_dq_amount($A3067,日期设置!B$2,2,10000)</f>
        <v>0</v>
      </c>
      <c r="L3067" s="26">
        <f>[1]!b_info_latestpar(A3067,日期设置!$B$2)</f>
        <v>100</v>
      </c>
      <c r="M3067" s="6">
        <f>[1]!b_info_outstandingbalance($A3067,日期设置!B$2)</f>
        <v>10</v>
      </c>
      <c r="N3067" s="7" t="str">
        <f>[1]!b_info_latestissurercreditrating2(A3067,日期设置!$B$2,"102","1")</f>
        <v>AAA</v>
      </c>
      <c r="O3067" s="8">
        <v>4.09</v>
      </c>
      <c r="P3067" s="9">
        <f>[1]!b_info_repurchasedate(A3067)</f>
        <v>0</v>
      </c>
      <c r="Q3067" s="8" t="s">
        <v>16706</v>
      </c>
      <c r="R3067" s="2" t="str">
        <f>IF((--IF(P3067=0,Q3067,P3067))&gt;(--日期设置!$B$2),IF(P3067=0,Q3067,P3067),Q3067)</f>
        <v>2023-07-20</v>
      </c>
      <c r="S3067" s="2" t="s">
        <v>17998</v>
      </c>
      <c r="T3067" s="8">
        <f>[1]!b_anal_ptmyear($A3067,日期设置!$B$2)</f>
        <v>2.3287671232876712</v>
      </c>
      <c r="U3067" s="8">
        <f>[1]!b_anal_termifexercise($A3067,日期设置!B$2)</f>
        <v>0</v>
      </c>
      <c r="V3067" s="10">
        <f>[1]!b_dq_dirtyprice(A3067,日期设置!$B$2)</f>
        <v>100.11790000000001</v>
      </c>
      <c r="W3067" s="11">
        <f>IF(U3067=0,ROUNDUP((Q3067-日期设置!$B$2)/365,0),ROUNDUP((R3067-日期设置!$B$2)/365,0))</f>
        <v>3</v>
      </c>
      <c r="X3067" s="18">
        <f>_xlfn.IFNA(VLOOKUP(A3067,过往入选债券!A:D,4,0),2)</f>
        <v>2</v>
      </c>
      <c r="Y3067">
        <f>_xlfn.IFNA(VLOOKUP(C3067,[2]Sheet1!$A:$A,1,0),3)</f>
        <v>3</v>
      </c>
    </row>
    <row r="3068" spans="1:25" hidden="1" x14ac:dyDescent="0.2">
      <c r="A3068" s="28" t="s">
        <v>20354</v>
      </c>
      <c r="B3068" s="28" t="s">
        <v>20355</v>
      </c>
      <c r="C3068" s="39" t="s">
        <v>3720</v>
      </c>
      <c r="D3068" s="26" t="str">
        <f>[1]!b_calc_yield(A3068,日期设置!$B$2,F3068,1,R3068,1,O3068,L3068,S3068,)</f>
        <v>Fetching...</v>
      </c>
      <c r="E3068" s="26">
        <f t="shared" si="94"/>
        <v>12.74045809780211</v>
      </c>
      <c r="F3068" s="18">
        <f>[1]!b_dq_cleanprice($A3068,日期设置!B$2)</f>
        <v>99.053200000000004</v>
      </c>
      <c r="G3068" s="18" t="str">
        <f t="shared" si="95"/>
        <v>2.45 + 0</v>
      </c>
      <c r="H3068" s="27">
        <f>[1]!b_dq_pctchange($A3068,日期设置!$B$2,1)/100</f>
        <v>0</v>
      </c>
      <c r="I3068" s="26">
        <f>[1]!b_pq_pctchange(A3068,日期设置!$B$4,日期设置!$B$2,1)</f>
        <v>0</v>
      </c>
      <c r="J3068" s="26">
        <f>[1]!b_pq_pctchange(A3068,日期设置!$C$4,日期设置!$B$2,1)</f>
        <v>-1.8684515034793181</v>
      </c>
      <c r="K3068" s="52">
        <f>[1]!b_dq_amount($A3068,日期设置!B$2,2,10000)</f>
        <v>0</v>
      </c>
      <c r="L3068" s="26">
        <f>[1]!b_info_latestpar(A3068,日期设置!$B$2)</f>
        <v>100</v>
      </c>
      <c r="M3068" s="6">
        <f>[1]!b_info_outstandingbalance($A3068,日期设置!B$2)</f>
        <v>7</v>
      </c>
      <c r="N3068" s="7" t="str">
        <f>[1]!b_info_latestissurercreditrating2(A3068,日期设置!$B$2,"102","1")</f>
        <v>AA</v>
      </c>
      <c r="O3068" s="8">
        <v>4.9000000000000004</v>
      </c>
      <c r="P3068" s="9">
        <f>[1]!b_info_repurchasedate(A3068)</f>
        <v>0</v>
      </c>
      <c r="Q3068" s="8" t="s">
        <v>16188</v>
      </c>
      <c r="R3068" s="2" t="str">
        <f>IF((--IF(P3068=0,Q3068,P3068))&gt;(--日期设置!$B$2),IF(P3068=0,Q3068,P3068),Q3068)</f>
        <v>2023-09-03</v>
      </c>
      <c r="S3068" s="31" t="s">
        <v>17563</v>
      </c>
      <c r="T3068" s="8">
        <f>[1]!b_anal_ptmyear($A3068,日期设置!$B$2)</f>
        <v>2.452054794520548</v>
      </c>
      <c r="U3068" s="8">
        <f>[1]!b_anal_termifexercise($A3068,日期设置!B$2)</f>
        <v>0</v>
      </c>
      <c r="V3068" s="10">
        <f>[1]!b_dq_dirtyprice(A3068,日期设置!$B$2)</f>
        <v>101.7381</v>
      </c>
      <c r="W3068" s="11">
        <f>IF(U3068=0,ROUNDUP((Q3068-日期设置!$B$2)/365,0),ROUNDUP((R3068-日期设置!$B$2)/365,0))</f>
        <v>3</v>
      </c>
      <c r="X3068" s="18">
        <f>_xlfn.IFNA(VLOOKUP(A3068,过往入选债券!A:D,4,0),2)</f>
        <v>2</v>
      </c>
      <c r="Y3068">
        <f>_xlfn.IFNA(VLOOKUP(C3068,[2]Sheet1!$A:$A,1,0),3)</f>
        <v>3</v>
      </c>
    </row>
    <row r="3069" spans="1:25" hidden="1" x14ac:dyDescent="0.2">
      <c r="A3069" s="21" t="s">
        <v>3927</v>
      </c>
      <c r="B3069" s="21" t="s">
        <v>3928</v>
      </c>
      <c r="C3069" s="37" t="s">
        <v>116</v>
      </c>
      <c r="D3069" s="26" t="str">
        <f>[1]!b_calc_yield(A3069,日期设置!$B$2,F3069,1,R3069,1,O3069,L3069,S3069,)</f>
        <v>Fetching...</v>
      </c>
      <c r="E3069" s="26">
        <f t="shared" si="94"/>
        <v>4.8710236693810804</v>
      </c>
      <c r="F3069" s="18">
        <f>[1]!b_dq_cleanprice($A3069,日期设置!B$2)</f>
        <v>100.03440000000001</v>
      </c>
      <c r="G3069" s="18" t="str">
        <f t="shared" si="95"/>
        <v>0.91 + 0</v>
      </c>
      <c r="H3069" s="27">
        <f>[1]!b_dq_pctchange($A3069,日期设置!$B$2,1)/100</f>
        <v>0</v>
      </c>
      <c r="I3069" s="26">
        <f>[1]!b_pq_pctchange(A3069,日期设置!$B$4,日期设置!$B$2,1)</f>
        <v>0</v>
      </c>
      <c r="J3069" s="26">
        <f>[1]!b_pq_pctchange(A3069,日期设置!$C$4,日期设置!$B$2,1)</f>
        <v>0</v>
      </c>
      <c r="K3069" s="52">
        <f>[1]!b_dq_amount($A3069,日期设置!B$2,2,10000)</f>
        <v>0</v>
      </c>
      <c r="L3069" s="26">
        <f>[1]!b_info_latestpar(A3069,日期设置!$B$2)</f>
        <v>100</v>
      </c>
      <c r="M3069" s="6">
        <f>[1]!b_info_outstandingbalance($A3069,日期设置!B$2)</f>
        <v>10</v>
      </c>
      <c r="N3069" s="7">
        <f>[1]!b_info_latestissurercreditrating2(A3069,日期设置!$B$2,"102","1")</f>
        <v>0</v>
      </c>
      <c r="O3069" s="8">
        <v>5.37</v>
      </c>
      <c r="P3069" s="9">
        <f>[1]!b_info_repurchasedate(A3069)</f>
        <v>0</v>
      </c>
      <c r="Q3069" s="8" t="s">
        <v>16515</v>
      </c>
      <c r="R3069" s="2" t="str">
        <f>IF((--IF(P3069=0,Q3069,P3069))&gt;(--日期设置!$B$2),IF(P3069=0,Q3069,P3069),Q3069)</f>
        <v>2022-02-20</v>
      </c>
      <c r="S3069" s="2" t="s">
        <v>17826</v>
      </c>
      <c r="T3069" s="8">
        <f>[1]!b_anal_ptmyear($A3069,日期设置!$B$2)</f>
        <v>0.9178082191780822</v>
      </c>
      <c r="U3069" s="8">
        <f>[1]!b_anal_termifexercise($A3069,日期设置!B$2)</f>
        <v>0</v>
      </c>
      <c r="V3069" s="10">
        <f>[1]!b_dq_dirtyprice(A3069,日期设置!$B$2)</f>
        <v>100.47580000000001</v>
      </c>
      <c r="W3069" s="11">
        <f>IF(U3069=0,ROUNDUP((Q3069-日期设置!$B$2)/365,0),ROUNDUP((R3069-日期设置!$B$2)/365,0))</f>
        <v>1</v>
      </c>
      <c r="X3069" s="18">
        <f>_xlfn.IFNA(VLOOKUP(A3069,过往入选债券!A:D,4,0),2)</f>
        <v>2</v>
      </c>
      <c r="Y3069" s="45">
        <f>_xlfn.IFNA(VLOOKUP(C3069,[2]Sheet1!$A:$A,1,0),3)</f>
        <v>3</v>
      </c>
    </row>
    <row r="3070" spans="1:25" hidden="1" x14ac:dyDescent="0.2">
      <c r="A3070" s="21" t="s">
        <v>13943</v>
      </c>
      <c r="B3070" s="21" t="s">
        <v>13944</v>
      </c>
      <c r="C3070" s="37" t="s">
        <v>12226</v>
      </c>
      <c r="D3070" s="26" t="str">
        <f>[1]!b_calc_yield(A3070,日期设置!$B$2,F3070,1,R3070,1,O3070,L3070,S3070,)</f>
        <v>Fetching...</v>
      </c>
      <c r="E3070" s="26">
        <f t="shared" si="94"/>
        <v>23.621804370309007</v>
      </c>
      <c r="F3070" s="18">
        <f>[1]!b_dq_cleanprice($A3070,日期设置!B$2)</f>
        <v>79.861500000000007</v>
      </c>
      <c r="G3070" s="18" t="str">
        <f t="shared" si="95"/>
        <v>3.36 + 0</v>
      </c>
      <c r="H3070" s="27">
        <f>[1]!b_dq_pctchange($A3070,日期设置!$B$2,1)/100</f>
        <v>0</v>
      </c>
      <c r="I3070" s="26">
        <f>[1]!b_pq_pctchange(A3070,日期设置!$B$4,日期设置!$B$2,1)</f>
        <v>0</v>
      </c>
      <c r="J3070" s="26">
        <f>[1]!b_pq_pctchange(A3070,日期设置!$C$4,日期设置!$B$2,1)</f>
        <v>7.3883359463971458E-3</v>
      </c>
      <c r="K3070" s="52">
        <f>[1]!b_dq_amount($A3070,日期设置!B$2,2,10000)</f>
        <v>0</v>
      </c>
      <c r="L3070" s="26">
        <f>[1]!b_info_latestpar(A3070,日期设置!$B$2)</f>
        <v>80</v>
      </c>
      <c r="M3070" s="6">
        <f>[1]!b_info_outstandingbalance($A3070,日期设置!B$2)</f>
        <v>4</v>
      </c>
      <c r="N3070" s="7" t="str">
        <f>[1]!b_info_latestissurercreditrating2(A3070,日期设置!$B$2,"102","1")</f>
        <v>AA</v>
      </c>
      <c r="O3070" s="8">
        <v>5.55</v>
      </c>
      <c r="P3070" s="9">
        <f>[1]!b_info_repurchasedate(A3070)</f>
        <v>0</v>
      </c>
      <c r="Q3070" s="8" t="s">
        <v>16237</v>
      </c>
      <c r="R3070" s="2" t="str">
        <f>IF((--IF(P3070=0,Q3070,P3070))&gt;(--日期设置!$B$2),IF(P3070=0,Q3070,P3070),Q3070)</f>
        <v>2024-08-03</v>
      </c>
      <c r="S3070" s="2" t="s">
        <v>17999</v>
      </c>
      <c r="T3070" s="8">
        <f>[1]!b_anal_ptmyear($A3070,日期设置!$B$2)</f>
        <v>3.3671232876712329</v>
      </c>
      <c r="U3070" s="8">
        <f>[1]!b_anal_termifexercise($A3070,日期设置!B$2)</f>
        <v>0</v>
      </c>
      <c r="V3070" s="10">
        <f>[1]!b_dq_dirtyprice(A3070,日期设置!$B$2)</f>
        <v>82.671499999999995</v>
      </c>
      <c r="W3070" s="11">
        <f>IF(U3070=0,ROUNDUP((Q3070-日期设置!$B$2)/365,0),ROUNDUP((R3070-日期设置!$B$2)/365,0))</f>
        <v>4</v>
      </c>
      <c r="X3070" s="18">
        <f>_xlfn.IFNA(VLOOKUP(A3070,过往入选债券!A:D,4,0),2)</f>
        <v>2</v>
      </c>
      <c r="Y3070">
        <f>_xlfn.IFNA(VLOOKUP(C3070,[2]Sheet1!$A:$A,1,0),3)</f>
        <v>3</v>
      </c>
    </row>
    <row r="3071" spans="1:25" hidden="1" x14ac:dyDescent="0.2">
      <c r="A3071" s="21" t="s">
        <v>10457</v>
      </c>
      <c r="B3071" s="21" t="s">
        <v>10458</v>
      </c>
      <c r="C3071" s="37" t="s">
        <v>447</v>
      </c>
      <c r="D3071" s="26" t="str">
        <f>[1]!b_calc_yield(A3071,日期设置!$B$2,F3071,1,R3071,1,O3071,L3071,S3071,)</f>
        <v>Fetching...</v>
      </c>
      <c r="E3071" s="26">
        <f t="shared" si="94"/>
        <v>10.359229460786024</v>
      </c>
      <c r="F3071" s="18">
        <f>[1]!b_dq_cleanprice($A3071,日期设置!B$2)</f>
        <v>98.429100000000005</v>
      </c>
      <c r="G3071" s="18" t="str">
        <f t="shared" si="95"/>
        <v>2.03 + 0</v>
      </c>
      <c r="H3071" s="27">
        <f>[1]!b_dq_pctchange($A3071,日期设置!$B$2,1)/100</f>
        <v>0</v>
      </c>
      <c r="I3071" s="26">
        <f>[1]!b_pq_pctchange(A3071,日期设置!$B$4,日期设置!$B$2,1)</f>
        <v>1.7680824536116323E-2</v>
      </c>
      <c r="J3071" s="26">
        <f>[1]!b_pq_pctchange(A3071,日期设置!$C$4,日期设置!$B$2,1)</f>
        <v>1.7680824536116323E-2</v>
      </c>
      <c r="K3071" s="52">
        <f>[1]!b_dq_amount($A3071,日期设置!B$2,2,10000)</f>
        <v>0</v>
      </c>
      <c r="L3071" s="26">
        <f>[1]!b_info_latestpar(A3071,日期设置!$B$2)</f>
        <v>100</v>
      </c>
      <c r="M3071" s="6">
        <f>[1]!b_info_outstandingbalance($A3071,日期设置!B$2)</f>
        <v>5</v>
      </c>
      <c r="N3071" s="7" t="str">
        <f>[1]!b_info_latestissurercreditrating2(A3071,日期设置!$B$2,"102","1")</f>
        <v>AA+</v>
      </c>
      <c r="O3071" s="8">
        <v>4.47</v>
      </c>
      <c r="P3071" s="9">
        <f>[1]!b_info_repurchasedate(A3071)</f>
        <v>0</v>
      </c>
      <c r="Q3071" s="8" t="s">
        <v>17165</v>
      </c>
      <c r="R3071" s="2" t="str">
        <f>IF((--IF(P3071=0,Q3071,P3071))&gt;(--日期设置!$B$2),IF(P3071=0,Q3071,P3071),Q3071)</f>
        <v>2023-04-02</v>
      </c>
      <c r="S3071" s="2" t="s">
        <v>18431</v>
      </c>
      <c r="T3071" s="8">
        <f>[1]!b_anal_ptmyear($A3071,日期设置!$B$2)</f>
        <v>2.0301369863013701</v>
      </c>
      <c r="U3071" s="8">
        <f>[1]!b_anal_termifexercise($A3071,日期设置!B$2)</f>
        <v>0</v>
      </c>
      <c r="V3071" s="10">
        <f>[1]!b_dq_dirtyprice(A3071,日期设置!$B$2)</f>
        <v>102.76439999999999</v>
      </c>
      <c r="W3071" s="11">
        <f>IF(U3071=0,ROUNDUP((Q3071-日期设置!$B$2)/365,0),ROUNDUP((R3071-日期设置!$B$2)/365,0))</f>
        <v>3</v>
      </c>
      <c r="X3071" s="18">
        <f>_xlfn.IFNA(VLOOKUP(A3071,过往入选债券!A:D,4,0),2)</f>
        <v>2</v>
      </c>
      <c r="Y3071">
        <f>_xlfn.IFNA(VLOOKUP(C3071,[2]Sheet1!$A:$A,1,0),3)</f>
        <v>3</v>
      </c>
    </row>
    <row r="3072" spans="1:25" hidden="1" x14ac:dyDescent="0.2">
      <c r="A3072" s="21" t="s">
        <v>6165</v>
      </c>
      <c r="B3072" s="21" t="s">
        <v>6166</v>
      </c>
      <c r="C3072" s="37" t="s">
        <v>1391</v>
      </c>
      <c r="D3072" s="26" t="str">
        <f>[1]!b_calc_yield(A3072,日期设置!$B$2,F3072,1,R3072,1,O3072,L3072,S3072,)</f>
        <v>Fetching...</v>
      </c>
      <c r="E3072" s="26">
        <f t="shared" si="94"/>
        <v>8.0929020921082682</v>
      </c>
      <c r="F3072" s="18">
        <f>[1]!b_dq_cleanprice($A3072,日期设置!B$2)</f>
        <v>101.12560000000001</v>
      </c>
      <c r="G3072" s="18" t="str">
        <f t="shared" si="95"/>
        <v>1.56 + 0</v>
      </c>
      <c r="H3072" s="27">
        <f>[1]!b_dq_pctchange($A3072,日期设置!$B$2,1)/100</f>
        <v>0</v>
      </c>
      <c r="I3072" s="26">
        <f>[1]!b_pq_pctchange(A3072,日期设置!$B$4,日期设置!$B$2,1)</f>
        <v>0</v>
      </c>
      <c r="J3072" s="26">
        <f>[1]!b_pq_pctchange(A3072,日期设置!$C$4,日期设置!$B$2,1)</f>
        <v>0</v>
      </c>
      <c r="K3072" s="52">
        <f>[1]!b_dq_amount($A3072,日期设置!B$2,2,10000)</f>
        <v>0</v>
      </c>
      <c r="L3072" s="26">
        <f>[1]!b_info_latestpar(A3072,日期设置!$B$2)</f>
        <v>100</v>
      </c>
      <c r="M3072" s="6">
        <f>[1]!b_info_outstandingbalance($A3072,日期设置!B$2)</f>
        <v>3</v>
      </c>
      <c r="N3072" s="7" t="str">
        <f>[1]!b_info_latestissurercreditrating2(A3072,日期设置!$B$2,"102","1")</f>
        <v>AA</v>
      </c>
      <c r="O3072" s="8">
        <v>6.1</v>
      </c>
      <c r="P3072" s="9">
        <f>[1]!b_info_repurchasedate(A3072)</f>
        <v>0</v>
      </c>
      <c r="Q3072" s="8" t="s">
        <v>17651</v>
      </c>
      <c r="R3072" s="2" t="str">
        <f>IF((--IF(P3072=0,Q3072,P3072))&gt;(--日期设置!$B$2),IF(P3072=0,Q3072,P3072),Q3072)</f>
        <v>2022-10-13</v>
      </c>
      <c r="S3072" s="2" t="s">
        <v>18071</v>
      </c>
      <c r="T3072" s="8">
        <f>[1]!b_anal_ptmyear($A3072,日期设置!$B$2)</f>
        <v>1.5616438356164384</v>
      </c>
      <c r="U3072" s="8">
        <f>[1]!b_anal_termifexercise($A3072,日期设置!B$2)</f>
        <v>0</v>
      </c>
      <c r="V3072" s="10">
        <f>[1]!b_dq_dirtyprice(A3072,日期设置!$B$2)</f>
        <v>103.7996</v>
      </c>
      <c r="W3072" s="11">
        <f>IF(U3072=0,ROUNDUP((Q3072-日期设置!$B$2)/365,0),ROUNDUP((R3072-日期设置!$B$2)/365,0))</f>
        <v>2</v>
      </c>
      <c r="X3072" s="18">
        <f>_xlfn.IFNA(VLOOKUP(A3072,过往入选债券!A:D,4,0),2)</f>
        <v>2</v>
      </c>
      <c r="Y3072">
        <f>_xlfn.IFNA(VLOOKUP(C3072,[2]Sheet1!$A:$A,1,0),3)</f>
        <v>3</v>
      </c>
    </row>
    <row r="3073" spans="1:25" hidden="1" x14ac:dyDescent="0.2">
      <c r="A3073" s="21" t="s">
        <v>8371</v>
      </c>
      <c r="B3073" s="21" t="s">
        <v>8372</v>
      </c>
      <c r="C3073" s="37" t="s">
        <v>963</v>
      </c>
      <c r="D3073" s="26" t="str">
        <f>[1]!b_calc_yield(A3073,日期设置!$B$2,F3073,1,R3073,1,O3073,L3073,S3073,)</f>
        <v>Fetching...</v>
      </c>
      <c r="E3073" s="26">
        <f t="shared" si="94"/>
        <v>5.269464941673152</v>
      </c>
      <c r="F3073" s="18">
        <f>[1]!b_dq_cleanprice($A3073,日期设置!B$2)</f>
        <v>101.792</v>
      </c>
      <c r="G3073" s="18" t="str">
        <f t="shared" si="95"/>
        <v>3.05 + 1.05</v>
      </c>
      <c r="H3073" s="27">
        <f>[1]!b_dq_pctchange($A3073,日期设置!$B$2,1)/100</f>
        <v>0</v>
      </c>
      <c r="I3073" s="26">
        <f>[1]!b_pq_pctchange(A3073,日期设置!$B$4,日期设置!$B$2,1)</f>
        <v>0</v>
      </c>
      <c r="J3073" s="26">
        <f>[1]!b_pq_pctchange(A3073,日期设置!$C$4,日期设置!$B$2,1)</f>
        <v>0</v>
      </c>
      <c r="K3073" s="52">
        <f>[1]!b_dq_amount($A3073,日期设置!B$2,2,10000)</f>
        <v>0</v>
      </c>
      <c r="L3073" s="26">
        <f>[1]!b_info_latestpar(A3073,日期设置!$B$2)</f>
        <v>100</v>
      </c>
      <c r="M3073" s="6">
        <f>[1]!b_info_outstandingbalance($A3073,日期设置!B$2)</f>
        <v>5</v>
      </c>
      <c r="N3073" s="7" t="str">
        <f>[1]!b_info_latestissurercreditrating2(A3073,日期设置!$B$2,"102","1")</f>
        <v>AA</v>
      </c>
      <c r="O3073" s="8">
        <v>7.1</v>
      </c>
      <c r="P3073" s="9" t="str">
        <f>[1]!b_info_repurchasedate(A3073)</f>
        <v>2022-04-12</v>
      </c>
      <c r="Q3073" s="8" t="s">
        <v>16479</v>
      </c>
      <c r="R3073" s="2" t="str">
        <f>IF((--IF(P3073=0,Q3073,P3073))&gt;(--日期设置!$B$2),IF(P3073=0,Q3073,P3073),Q3073)</f>
        <v>2022-04-12</v>
      </c>
      <c r="S3073" s="2" t="s">
        <v>18240</v>
      </c>
      <c r="T3073" s="8">
        <f>[1]!b_anal_ptmyear($A3073,日期设置!$B$2)</f>
        <v>3.0575342465753423</v>
      </c>
      <c r="U3073" s="8">
        <f>[1]!b_anal_termifexercise($A3073,日期设置!B$2)</f>
        <v>1.0575342465753426</v>
      </c>
      <c r="V3073" s="10">
        <f>[1]!b_dq_dirtyprice(A3073,日期设置!$B$2)</f>
        <v>108.48350000000001</v>
      </c>
      <c r="W3073" s="11">
        <f>IF(U3073=0,ROUNDUP((Q3073-日期设置!$B$2)/365,0),ROUNDUP((R3073-日期设置!$B$2)/365,0))</f>
        <v>2</v>
      </c>
      <c r="X3073" s="18">
        <f>_xlfn.IFNA(VLOOKUP(A3073,过往入选债券!A:D,4,0),2)</f>
        <v>2</v>
      </c>
      <c r="Y3073">
        <f>_xlfn.IFNA(VLOOKUP(C3073,[2]Sheet1!$A:$A,1,0),3)</f>
        <v>3</v>
      </c>
    </row>
    <row r="3074" spans="1:25" hidden="1" x14ac:dyDescent="0.2">
      <c r="A3074" s="21" t="s">
        <v>13415</v>
      </c>
      <c r="B3074" s="21" t="s">
        <v>13416</v>
      </c>
      <c r="C3074" s="37" t="s">
        <v>13417</v>
      </c>
      <c r="D3074" s="26" t="str">
        <f>[1]!b_calc_yield(A3074,日期设置!$B$2,F3074,1,R3074,1,O3074,L3074,S3074,)</f>
        <v>Fetching...</v>
      </c>
      <c r="E3074" s="26">
        <f t="shared" ref="E3074:E3137" si="96">((O3074*W3074+L3074)/V3074-1)*100</f>
        <v>23.543510199660123</v>
      </c>
      <c r="F3074" s="18">
        <f>[1]!b_dq_cleanprice($A3074,日期设置!B$2)</f>
        <v>57.784999999999997</v>
      </c>
      <c r="G3074" s="18" t="str">
        <f t="shared" ref="G3074:G3137" si="97">LEFT(T3074,4)&amp;" + "&amp;LEFT(U3074,4)</f>
        <v>2.50 + 0</v>
      </c>
      <c r="H3074" s="27">
        <f>[1]!b_dq_pctchange($A3074,日期设置!$B$2,1)/100</f>
        <v>0</v>
      </c>
      <c r="I3074" s="26">
        <f>[1]!b_pq_pctchange(A3074,日期设置!$B$4,日期设置!$B$2,1)</f>
        <v>0</v>
      </c>
      <c r="J3074" s="26">
        <f>[1]!b_pq_pctchange(A3074,日期设置!$C$4,日期设置!$B$2,1)</f>
        <v>0</v>
      </c>
      <c r="K3074" s="52">
        <f>[1]!b_dq_amount($A3074,日期设置!B$2,2,10000)</f>
        <v>0</v>
      </c>
      <c r="L3074" s="26">
        <f>[1]!b_info_latestpar(A3074,日期设置!$B$2)</f>
        <v>60</v>
      </c>
      <c r="M3074" s="6">
        <f>[1]!b_info_outstandingbalance($A3074,日期设置!B$2)</f>
        <v>4.8</v>
      </c>
      <c r="N3074" s="7" t="str">
        <f>[1]!b_info_latestissurercreditrating2(A3074,日期设置!$B$2,"102","1")</f>
        <v>AA</v>
      </c>
      <c r="O3074" s="8">
        <v>4.33</v>
      </c>
      <c r="P3074" s="9">
        <f>[1]!b_info_repurchasedate(A3074)</f>
        <v>0</v>
      </c>
      <c r="Q3074" s="8" t="s">
        <v>16513</v>
      </c>
      <c r="R3074" s="2" t="str">
        <f>IF((--IF(P3074=0,Q3074,P3074))&gt;(--日期设置!$B$2),IF(P3074=0,Q3074,P3074),Q3074)</f>
        <v>2023-09-21</v>
      </c>
      <c r="S3074" s="2" t="s">
        <v>18517</v>
      </c>
      <c r="T3074" s="8">
        <f>[1]!b_anal_ptmyear($A3074,日期设置!$B$2)</f>
        <v>2.5013698630136987</v>
      </c>
      <c r="U3074" s="8">
        <f>[1]!b_anal_termifexercise($A3074,日期设置!B$2)</f>
        <v>0</v>
      </c>
      <c r="V3074" s="10">
        <f>[1]!b_dq_dirtyprice(A3074,日期设置!$B$2)</f>
        <v>59.080399999999997</v>
      </c>
      <c r="W3074" s="11">
        <f>IF(U3074=0,ROUNDUP((Q3074-日期设置!$B$2)/365,0),ROUNDUP((R3074-日期设置!$B$2)/365,0))</f>
        <v>3</v>
      </c>
      <c r="X3074" s="18">
        <f>_xlfn.IFNA(VLOOKUP(A3074,过往入选债券!A:D,4,0),2)</f>
        <v>2</v>
      </c>
      <c r="Y3074">
        <f>_xlfn.IFNA(VLOOKUP(C3074,[2]Sheet1!$A:$A,1,0),3)</f>
        <v>3</v>
      </c>
    </row>
    <row r="3075" spans="1:25" hidden="1" x14ac:dyDescent="0.2">
      <c r="A3075" s="21" t="s">
        <v>15745</v>
      </c>
      <c r="B3075" s="21" t="s">
        <v>15746</v>
      </c>
      <c r="C3075" s="37" t="s">
        <v>1100</v>
      </c>
      <c r="D3075" s="26" t="str">
        <f>[1]!b_calc_yield(A3075,日期设置!$B$2,F3075,1,R3075,1,O3075,L3075,S3075,)</f>
        <v>Fetching...</v>
      </c>
      <c r="E3075" s="26">
        <f t="shared" si="96"/>
        <v>30.591098080558176</v>
      </c>
      <c r="F3075" s="18">
        <f>[1]!b_dq_cleanprice($A3075,日期设置!B$2)</f>
        <v>98.225899999999996</v>
      </c>
      <c r="G3075" s="18" t="str">
        <f t="shared" si="97"/>
        <v>6.01 + 0</v>
      </c>
      <c r="H3075" s="27">
        <f>[1]!b_dq_pctchange($A3075,日期设置!$B$2,1)/100</f>
        <v>0</v>
      </c>
      <c r="I3075" s="26">
        <f>[1]!b_pq_pctchange(A3075,日期设置!$B$4,日期设置!$B$2,1)</f>
        <v>0</v>
      </c>
      <c r="J3075" s="26">
        <f>[1]!b_pq_pctchange(A3075,日期设置!$C$4,日期设置!$B$2,1)</f>
        <v>0</v>
      </c>
      <c r="K3075" s="52">
        <f>[1]!b_dq_amount($A3075,日期设置!B$2,2,10000)</f>
        <v>0</v>
      </c>
      <c r="L3075" s="26">
        <f>[1]!b_info_latestpar(A3075,日期设置!$B$2)</f>
        <v>100</v>
      </c>
      <c r="M3075" s="6">
        <f>[1]!b_info_outstandingbalance($A3075,日期设置!B$2)</f>
        <v>8.5</v>
      </c>
      <c r="N3075" s="7" t="str">
        <f>[1]!b_info_latestissurercreditrating2(A3075,日期设置!$B$2,"102","1")</f>
        <v>AA</v>
      </c>
      <c r="O3075" s="8">
        <v>4.95</v>
      </c>
      <c r="P3075" s="9">
        <f>[1]!b_info_repurchasedate(A3075)</f>
        <v>0</v>
      </c>
      <c r="Q3075" s="8" t="s">
        <v>16007</v>
      </c>
      <c r="R3075" s="2" t="str">
        <f>IF((--IF(P3075=0,Q3075,P3075))&gt;(--日期设置!$B$2),IF(P3075=0,Q3075,P3075),Q3075)</f>
        <v>2027-03-27</v>
      </c>
      <c r="S3075" s="2" t="s">
        <v>17770</v>
      </c>
      <c r="T3075" s="8">
        <f>[1]!b_anal_ptmyear($A3075,日期设置!$B$2)</f>
        <v>6.0136986301369859</v>
      </c>
      <c r="U3075" s="8">
        <f>[1]!b_anal_termifexercise($A3075,日期设置!B$2)</f>
        <v>0</v>
      </c>
      <c r="V3075" s="10">
        <f>[1]!b_dq_dirtyprice(A3075,日期设置!$B$2)</f>
        <v>103.10809999999999</v>
      </c>
      <c r="W3075" s="11">
        <f>IF(U3075=0,ROUNDUP((Q3075-日期设置!$B$2)/365,0),ROUNDUP((R3075-日期设置!$B$2)/365,0))</f>
        <v>7</v>
      </c>
      <c r="X3075" s="18">
        <f>_xlfn.IFNA(VLOOKUP(A3075,过往入选债券!A:D,4,0),2)</f>
        <v>2</v>
      </c>
      <c r="Y3075">
        <f>_xlfn.IFNA(VLOOKUP(C3075,[2]Sheet1!$A:$A,1,0),3)</f>
        <v>3</v>
      </c>
    </row>
    <row r="3076" spans="1:25" hidden="1" x14ac:dyDescent="0.2">
      <c r="A3076" s="21" t="s">
        <v>14219</v>
      </c>
      <c r="B3076" s="21" t="s">
        <v>14220</v>
      </c>
      <c r="C3076" s="37" t="s">
        <v>14221</v>
      </c>
      <c r="D3076" s="26" t="str">
        <f>[1]!b_calc_yield(A3076,日期设置!$B$2,F3076,1,R3076,1,O3076,L3076,S3076,)</f>
        <v>Fetching...</v>
      </c>
      <c r="E3076" s="26">
        <f t="shared" si="96"/>
        <v>24.943072216618845</v>
      </c>
      <c r="F3076" s="18">
        <f>[1]!b_dq_cleanprice($A3076,日期设置!B$2)</f>
        <v>81.703999999999994</v>
      </c>
      <c r="G3076" s="18" t="str">
        <f t="shared" si="97"/>
        <v>3.56 + 0</v>
      </c>
      <c r="H3076" s="27">
        <f>[1]!b_dq_pctchange($A3076,日期设置!$B$2,1)/100</f>
        <v>0</v>
      </c>
      <c r="I3076" s="26">
        <f>[1]!b_pq_pctchange(A3076,日期设置!$B$4,日期设置!$B$2,1)</f>
        <v>0</v>
      </c>
      <c r="J3076" s="26">
        <f>[1]!b_pq_pctchange(A3076,日期设置!$C$4,日期设置!$B$2,1)</f>
        <v>0</v>
      </c>
      <c r="K3076" s="52">
        <f>[1]!b_dq_amount($A3076,日期设置!B$2,2,10000)</f>
        <v>0</v>
      </c>
      <c r="L3076" s="26">
        <f>[1]!b_info_latestpar(A3076,日期设置!$B$2)</f>
        <v>80</v>
      </c>
      <c r="M3076" s="6">
        <f>[1]!b_info_outstandingbalance($A3076,日期设置!B$2)</f>
        <v>8</v>
      </c>
      <c r="N3076" s="7" t="str">
        <f>[1]!b_info_latestissurercreditrating2(A3076,日期设置!$B$2,"102","1")</f>
        <v>AA-</v>
      </c>
      <c r="O3076" s="8">
        <v>6.2</v>
      </c>
      <c r="P3076" s="9">
        <f>[1]!b_info_repurchasedate(A3076)</f>
        <v>0</v>
      </c>
      <c r="Q3076" s="8" t="s">
        <v>16952</v>
      </c>
      <c r="R3076" s="2" t="str">
        <f>IF((--IF(P3076=0,Q3076,P3076))&gt;(--日期设置!$B$2),IF(P3076=0,Q3076,P3076),Q3076)</f>
        <v>2024-10-13</v>
      </c>
      <c r="S3076" s="2" t="s">
        <v>18071</v>
      </c>
      <c r="T3076" s="8">
        <f>[1]!b_anal_ptmyear($A3076,日期设置!$B$2)</f>
        <v>3.5616438356164384</v>
      </c>
      <c r="U3076" s="8">
        <f>[1]!b_anal_termifexercise($A3076,日期设置!B$2)</f>
        <v>0</v>
      </c>
      <c r="V3076" s="10">
        <f>[1]!b_dq_dirtyprice(A3076,日期设置!$B$2)</f>
        <v>83.878200000000007</v>
      </c>
      <c r="W3076" s="11">
        <f>IF(U3076=0,ROUNDUP((Q3076-日期设置!$B$2)/365,0),ROUNDUP((R3076-日期设置!$B$2)/365,0))</f>
        <v>4</v>
      </c>
      <c r="X3076" s="18">
        <f>_xlfn.IFNA(VLOOKUP(A3076,过往入选债券!A:D,4,0),2)</f>
        <v>2</v>
      </c>
      <c r="Y3076">
        <f>_xlfn.IFNA(VLOOKUP(C3076,[2]Sheet1!$A:$A,1,0),3)</f>
        <v>3</v>
      </c>
    </row>
    <row r="3077" spans="1:25" hidden="1" x14ac:dyDescent="0.2">
      <c r="A3077" s="21" t="s">
        <v>4472</v>
      </c>
      <c r="B3077" s="21" t="s">
        <v>4473</v>
      </c>
      <c r="C3077" s="37" t="s">
        <v>1679</v>
      </c>
      <c r="D3077" s="26" t="str">
        <f>[1]!b_calc_yield(A3077,日期设置!$B$2,F3077,1,R3077,1,O3077,L3077,S3077,)</f>
        <v>Fetching...</v>
      </c>
      <c r="E3077" s="26">
        <f t="shared" si="96"/>
        <v>11.122286778134093</v>
      </c>
      <c r="F3077" s="18">
        <f>[1]!b_dq_cleanprice($A3077,日期设置!B$2)</f>
        <v>97.852999999999994</v>
      </c>
      <c r="G3077" s="18" t="str">
        <f t="shared" si="97"/>
        <v>2.15 + 0</v>
      </c>
      <c r="H3077" s="27">
        <f>[1]!b_dq_pctchange($A3077,日期设置!$B$2,1)/100</f>
        <v>0</v>
      </c>
      <c r="I3077" s="26">
        <f>[1]!b_pq_pctchange(A3077,日期设置!$B$4,日期设置!$B$2,1)</f>
        <v>-0.45159104712356068</v>
      </c>
      <c r="J3077" s="26">
        <f>[1]!b_pq_pctchange(A3077,日期设置!$C$4,日期设置!$B$2,1)</f>
        <v>-0.45159104712356068</v>
      </c>
      <c r="K3077" s="52">
        <f>[1]!b_dq_amount($A3077,日期设置!B$2,2,10000)</f>
        <v>0</v>
      </c>
      <c r="L3077" s="26">
        <f>[1]!b_info_latestpar(A3077,日期设置!$B$2)</f>
        <v>100</v>
      </c>
      <c r="M3077" s="6">
        <f>[1]!b_info_outstandingbalance($A3077,日期设置!B$2)</f>
        <v>5</v>
      </c>
      <c r="N3077" s="7">
        <f>[1]!b_info_latestissurercreditrating2(A3077,日期设置!$B$2,"102","1")</f>
        <v>0</v>
      </c>
      <c r="O3077" s="8">
        <v>4.2300000000000004</v>
      </c>
      <c r="P3077" s="9">
        <f>[1]!b_info_repurchasedate(A3077)</f>
        <v>0</v>
      </c>
      <c r="Q3077" s="8" t="s">
        <v>16175</v>
      </c>
      <c r="R3077" s="2" t="str">
        <f>IF((--IF(P3077=0,Q3077,P3077))&gt;(--日期设置!$B$2),IF(P3077=0,Q3077,P3077),Q3077)</f>
        <v>2023-05-19</v>
      </c>
      <c r="S3077" s="2" t="s">
        <v>17964</v>
      </c>
      <c r="T3077" s="8">
        <f>[1]!b_anal_ptmyear($A3077,日期设置!$B$2)</f>
        <v>2.1589041095890411</v>
      </c>
      <c r="U3077" s="8">
        <f>[1]!b_anal_termifexercise($A3077,日期设置!B$2)</f>
        <v>0</v>
      </c>
      <c r="V3077" s="10">
        <f>[1]!b_dq_dirtyprice(A3077,日期设置!$B$2)</f>
        <v>101.41079999999999</v>
      </c>
      <c r="W3077" s="11">
        <f>IF(U3077=0,ROUNDUP((Q3077-日期设置!$B$2)/365,0),ROUNDUP((R3077-日期设置!$B$2)/365,0))</f>
        <v>3</v>
      </c>
      <c r="X3077" s="18">
        <f>_xlfn.IFNA(VLOOKUP(A3077,过往入选债券!A:D,4,0),2)</f>
        <v>2</v>
      </c>
      <c r="Y3077">
        <f>_xlfn.IFNA(VLOOKUP(C3077,[2]Sheet1!$A:$A,1,0),3)</f>
        <v>3</v>
      </c>
    </row>
    <row r="3078" spans="1:25" hidden="1" x14ac:dyDescent="0.2">
      <c r="A3078" s="21" t="s">
        <v>6553</v>
      </c>
      <c r="B3078" s="21" t="s">
        <v>6554</v>
      </c>
      <c r="C3078" s="37" t="s">
        <v>143</v>
      </c>
      <c r="D3078" s="26" t="str">
        <f>[1]!b_calc_yield(A3078,日期设置!$B$2,F3078,1,R3078,1,O3078,L3078,S3078,)</f>
        <v>Fetching...</v>
      </c>
      <c r="E3078" s="26">
        <f t="shared" si="96"/>
        <v>10.256407823460712</v>
      </c>
      <c r="F3078" s="18">
        <f>[1]!b_dq_cleanprice($A3078,日期设置!B$2)</f>
        <v>100.18300000000001</v>
      </c>
      <c r="G3078" s="18" t="str">
        <f t="shared" si="97"/>
        <v>2.03 + 0</v>
      </c>
      <c r="H3078" s="27">
        <f>[1]!b_dq_pctchange($A3078,日期设置!$B$2,1)/100</f>
        <v>0</v>
      </c>
      <c r="I3078" s="26">
        <f>[1]!b_pq_pctchange(A3078,日期设置!$B$4,日期设置!$B$2,1)</f>
        <v>-0.15238812827710549</v>
      </c>
      <c r="J3078" s="26">
        <f>[1]!b_pq_pctchange(A3078,日期设置!$C$4,日期设置!$B$2,1)</f>
        <v>5.4517934057235733</v>
      </c>
      <c r="K3078" s="52">
        <f>[1]!b_dq_amount($A3078,日期设置!B$2,2,10000)</f>
        <v>0</v>
      </c>
      <c r="L3078" s="26">
        <f>[1]!b_info_latestpar(A3078,日期设置!$B$2)</f>
        <v>100</v>
      </c>
      <c r="M3078" s="6">
        <f>[1]!b_info_outstandingbalance($A3078,日期设置!B$2)</f>
        <v>20</v>
      </c>
      <c r="N3078" s="7" t="str">
        <f>[1]!b_info_latestissurercreditrating2(A3078,日期设置!$B$2,"102","1")</f>
        <v>AAA</v>
      </c>
      <c r="O3078" s="8">
        <v>5.4</v>
      </c>
      <c r="P3078" s="9">
        <f>[1]!b_info_repurchasedate(A3078)</f>
        <v>0</v>
      </c>
      <c r="Q3078" s="8" t="s">
        <v>16873</v>
      </c>
      <c r="R3078" s="2" t="str">
        <f>IF((--IF(P3078=0,Q3078,P3078))&gt;(--日期设置!$B$2),IF(P3078=0,Q3078,P3078),Q3078)</f>
        <v>2023-04-04</v>
      </c>
      <c r="S3078" s="2" t="s">
        <v>17971</v>
      </c>
      <c r="T3078" s="8">
        <f>[1]!b_anal_ptmyear($A3078,日期设置!$B$2)</f>
        <v>2.0356164383561643</v>
      </c>
      <c r="U3078" s="8">
        <f>[1]!b_anal_termifexercise($A3078,日期设置!B$2)</f>
        <v>0</v>
      </c>
      <c r="V3078" s="10">
        <f>[1]!b_dq_dirtyprice(A3078,日期设置!$B$2)</f>
        <v>105.3907</v>
      </c>
      <c r="W3078" s="11">
        <f>IF(U3078=0,ROUNDUP((Q3078-日期设置!$B$2)/365,0),ROUNDUP((R3078-日期设置!$B$2)/365,0))</f>
        <v>3</v>
      </c>
      <c r="X3078" s="18">
        <f>_xlfn.IFNA(VLOOKUP(A3078,过往入选债券!A:D,4,0),2)</f>
        <v>2</v>
      </c>
      <c r="Y3078">
        <f>_xlfn.IFNA(VLOOKUP(C3078,[2]Sheet1!$A:$A,1,0),3)</f>
        <v>3</v>
      </c>
    </row>
    <row r="3079" spans="1:25" hidden="1" x14ac:dyDescent="0.2">
      <c r="A3079" s="21" t="s">
        <v>2283</v>
      </c>
      <c r="B3079" s="21" t="s">
        <v>2284</v>
      </c>
      <c r="C3079" s="37" t="s">
        <v>436</v>
      </c>
      <c r="D3079" s="26" t="str">
        <f>[1]!b_calc_yield(A3079,日期设置!$B$2,F3079,1,R3079,1,O3079,L3079,S3079,)</f>
        <v>Fetching...</v>
      </c>
      <c r="E3079" s="26">
        <f t="shared" si="96"/>
        <v>3.7738914815401925</v>
      </c>
      <c r="F3079" s="18">
        <f>[1]!b_dq_cleanprice($A3079,日期设置!B$2)</f>
        <v>100</v>
      </c>
      <c r="G3079" s="18" t="str">
        <f t="shared" si="97"/>
        <v>0.71 + 0</v>
      </c>
      <c r="H3079" s="27">
        <f>[1]!b_dq_pctchange($A3079,日期设置!$B$2,1)/100</f>
        <v>0</v>
      </c>
      <c r="I3079" s="26">
        <f>[1]!b_pq_pctchange(A3079,日期设置!$B$4,日期设置!$B$2,1)</f>
        <v>0</v>
      </c>
      <c r="J3079" s="26">
        <f>[1]!b_pq_pctchange(A3079,日期设置!$C$4,日期设置!$B$2,1)</f>
        <v>0</v>
      </c>
      <c r="K3079" s="52">
        <f>[1]!b_dq_amount($A3079,日期设置!B$2,2,10000)</f>
        <v>0</v>
      </c>
      <c r="L3079" s="26">
        <f>[1]!b_info_latestpar(A3079,日期设置!$B$2)</f>
        <v>100</v>
      </c>
      <c r="M3079" s="6">
        <f>[1]!b_info_outstandingbalance($A3079,日期设置!B$2)</f>
        <v>8</v>
      </c>
      <c r="N3079" s="7">
        <f>[1]!b_info_latestissurercreditrating2(A3079,日期设置!$B$2,"102","1")</f>
        <v>0</v>
      </c>
      <c r="O3079" s="8">
        <v>5.38</v>
      </c>
      <c r="P3079" s="9">
        <f>[1]!b_info_repurchasedate(A3079)</f>
        <v>0</v>
      </c>
      <c r="Q3079" s="8" t="s">
        <v>16453</v>
      </c>
      <c r="R3079" s="2" t="str">
        <f>IF((--IF(P3079=0,Q3079,P3079))&gt;(--日期设置!$B$2),IF(P3079=0,Q3079,P3079),Q3079)</f>
        <v>2021-12-07</v>
      </c>
      <c r="S3079" s="2" t="s">
        <v>18140</v>
      </c>
      <c r="T3079" s="8">
        <f>[1]!b_anal_ptmyear($A3079,日期设置!$B$2)</f>
        <v>0.71232876712328763</v>
      </c>
      <c r="U3079" s="8">
        <f>[1]!b_anal_termifexercise($A3079,日期设置!B$2)</f>
        <v>0</v>
      </c>
      <c r="V3079" s="10">
        <f>[1]!b_dq_dirtyprice(A3079,日期设置!$B$2)</f>
        <v>101.54770000000001</v>
      </c>
      <c r="W3079" s="11">
        <f>IF(U3079=0,ROUNDUP((Q3079-日期设置!$B$2)/365,0),ROUNDUP((R3079-日期设置!$B$2)/365,0))</f>
        <v>1</v>
      </c>
      <c r="X3079" s="18">
        <f>_xlfn.IFNA(VLOOKUP(A3079,过往入选债券!A:D,4,0),2)</f>
        <v>2</v>
      </c>
      <c r="Y3079">
        <f>_xlfn.IFNA(VLOOKUP(C3079,[2]Sheet1!$A:$A,1,0),3)</f>
        <v>3</v>
      </c>
    </row>
    <row r="3080" spans="1:25" hidden="1" x14ac:dyDescent="0.2">
      <c r="A3080" s="21" t="s">
        <v>8314</v>
      </c>
      <c r="B3080" s="21" t="s">
        <v>8315</v>
      </c>
      <c r="C3080" s="37" t="s">
        <v>4802</v>
      </c>
      <c r="D3080" s="26" t="str">
        <f>[1]!b_calc_yield(A3080,日期设置!$B$2,F3080,1,R3080,1,O3080,L3080,S3080,)</f>
        <v>Fetching...</v>
      </c>
      <c r="E3080" s="26">
        <f t="shared" si="96"/>
        <v>5.2064937149980617</v>
      </c>
      <c r="F3080" s="18">
        <f>[1]!b_dq_cleanprice($A3080,日期设置!B$2)</f>
        <v>100.39</v>
      </c>
      <c r="G3080" s="18" t="str">
        <f t="shared" si="97"/>
        <v>1.03 + 0</v>
      </c>
      <c r="H3080" s="27">
        <f>[1]!b_dq_pctchange($A3080,日期设置!$B$2,1)/100</f>
        <v>0</v>
      </c>
      <c r="I3080" s="26">
        <f>[1]!b_pq_pctchange(A3080,日期设置!$B$4,日期设置!$B$2,1)</f>
        <v>0</v>
      </c>
      <c r="J3080" s="26">
        <f>[1]!b_pq_pctchange(A3080,日期设置!$C$4,日期设置!$B$2,1)</f>
        <v>0</v>
      </c>
      <c r="K3080" s="52">
        <f>[1]!b_dq_amount($A3080,日期设置!B$2,2,10000)</f>
        <v>0</v>
      </c>
      <c r="L3080" s="26">
        <f>[1]!b_info_latestpar(A3080,日期设置!$B$2)</f>
        <v>100</v>
      </c>
      <c r="M3080" s="6">
        <f>[1]!b_info_outstandingbalance($A3080,日期设置!B$2)</f>
        <v>3</v>
      </c>
      <c r="N3080" s="7" t="str">
        <f>[1]!b_info_latestissurercreditrating2(A3080,日期设置!$B$2,"102","1")</f>
        <v>AA+</v>
      </c>
      <c r="O3080" s="8">
        <v>5.7</v>
      </c>
      <c r="P3080" s="9">
        <f>[1]!b_info_repurchasedate(A3080)</f>
        <v>0</v>
      </c>
      <c r="Q3080" s="8" t="s">
        <v>16993</v>
      </c>
      <c r="R3080" s="2" t="str">
        <f>IF((--IF(P3080=0,Q3080,P3080))&gt;(--日期设置!$B$2),IF(P3080=0,Q3080,P3080),Q3080)</f>
        <v>2022-04-04</v>
      </c>
      <c r="S3080" s="2" t="s">
        <v>18040</v>
      </c>
      <c r="T3080" s="8">
        <f>[1]!b_anal_ptmyear($A3080,日期设置!$B$2)</f>
        <v>1.0356164383561643</v>
      </c>
      <c r="U3080" s="8">
        <f>[1]!b_anal_termifexercise($A3080,日期设置!B$2)</f>
        <v>0</v>
      </c>
      <c r="V3080" s="10">
        <f>[1]!b_dq_dirtyprice(A3080,日期设置!$B$2)</f>
        <v>105.887</v>
      </c>
      <c r="W3080" s="11">
        <f>IF(U3080=0,ROUNDUP((Q3080-日期设置!$B$2)/365,0),ROUNDUP((R3080-日期设置!$B$2)/365,0))</f>
        <v>2</v>
      </c>
      <c r="X3080" s="18">
        <f>_xlfn.IFNA(VLOOKUP(A3080,过往入选债券!A:D,4,0),2)</f>
        <v>2</v>
      </c>
      <c r="Y3080">
        <f>_xlfn.IFNA(VLOOKUP(C3080,[2]Sheet1!$A:$A,1,0),3)</f>
        <v>3</v>
      </c>
    </row>
    <row r="3081" spans="1:25" hidden="1" x14ac:dyDescent="0.2">
      <c r="A3081" s="21" t="s">
        <v>14134</v>
      </c>
      <c r="B3081" s="21" t="s">
        <v>14135</v>
      </c>
      <c r="C3081" s="37" t="s">
        <v>14136</v>
      </c>
      <c r="D3081" s="26" t="str">
        <f>[1]!b_calc_yield(A3081,日期设置!$B$2,F3081,1,R3081,1,O3081,L3081,S3081,)</f>
        <v>Fetching...</v>
      </c>
      <c r="E3081" s="26">
        <f t="shared" si="96"/>
        <v>24.45431339706321</v>
      </c>
      <c r="F3081" s="18">
        <f>[1]!b_dq_cleanprice($A3081,日期设置!B$2)</f>
        <v>80.991500000000002</v>
      </c>
      <c r="G3081" s="18" t="str">
        <f t="shared" si="97"/>
        <v>3.49 + 0</v>
      </c>
      <c r="H3081" s="27">
        <f>[1]!b_dq_pctchange($A3081,日期设置!$B$2,1)/100</f>
        <v>0</v>
      </c>
      <c r="I3081" s="26">
        <f>[1]!b_pq_pctchange(A3081,日期设置!$B$4,日期设置!$B$2,1)</f>
        <v>0</v>
      </c>
      <c r="J3081" s="26">
        <f>[1]!b_pq_pctchange(A3081,日期设置!$C$4,日期设置!$B$2,1)</f>
        <v>0</v>
      </c>
      <c r="K3081" s="52">
        <f>[1]!b_dq_amount($A3081,日期设置!B$2,2,10000)</f>
        <v>0</v>
      </c>
      <c r="L3081" s="26">
        <f>[1]!b_info_latestpar(A3081,日期设置!$B$2)</f>
        <v>80</v>
      </c>
      <c r="M3081" s="6">
        <f>[1]!b_info_outstandingbalance($A3081,日期设置!B$2)</f>
        <v>4</v>
      </c>
      <c r="N3081" s="7" t="str">
        <f>[1]!b_info_latestissurercreditrating2(A3081,日期设置!$B$2,"102","1")</f>
        <v>AA</v>
      </c>
      <c r="O3081" s="8">
        <v>5.95</v>
      </c>
      <c r="P3081" s="9">
        <f>[1]!b_info_repurchasedate(A3081)</f>
        <v>0</v>
      </c>
      <c r="Q3081" s="8" t="s">
        <v>16381</v>
      </c>
      <c r="R3081" s="2" t="str">
        <f>IF((--IF(P3081=0,Q3081,P3081))&gt;(--日期设置!$B$2),IF(P3081=0,Q3081,P3081),Q3081)</f>
        <v>2024-09-18</v>
      </c>
      <c r="S3081" s="2" t="s">
        <v>18405</v>
      </c>
      <c r="T3081" s="8">
        <f>[1]!b_anal_ptmyear($A3081,日期设置!$B$2)</f>
        <v>3.493150684931507</v>
      </c>
      <c r="U3081" s="8">
        <f>[1]!b_anal_termifexercise($A3081,日期设置!B$2)</f>
        <v>0</v>
      </c>
      <c r="V3081" s="10">
        <f>[1]!b_dq_dirtyprice(A3081,日期设置!$B$2)</f>
        <v>83.4041</v>
      </c>
      <c r="W3081" s="11">
        <f>IF(U3081=0,ROUNDUP((Q3081-日期设置!$B$2)/365,0),ROUNDUP((R3081-日期设置!$B$2)/365,0))</f>
        <v>4</v>
      </c>
      <c r="X3081" s="18">
        <f>_xlfn.IFNA(VLOOKUP(A3081,过往入选债券!A:D,4,0),2)</f>
        <v>2</v>
      </c>
      <c r="Y3081">
        <f>_xlfn.IFNA(VLOOKUP(C3081,[2]Sheet1!$A:$A,1,0),3)</f>
        <v>3</v>
      </c>
    </row>
    <row r="3082" spans="1:25" hidden="1" x14ac:dyDescent="0.2">
      <c r="A3082" s="21" t="s">
        <v>9534</v>
      </c>
      <c r="B3082" s="21" t="s">
        <v>9535</v>
      </c>
      <c r="C3082" s="37" t="s">
        <v>1149</v>
      </c>
      <c r="D3082" s="26" t="str">
        <f>[1]!b_calc_yield(A3082,日期设置!$B$2,F3082,1,R3082,1,O3082,L3082,S3082,)</f>
        <v>Fetching...</v>
      </c>
      <c r="E3082" s="26">
        <f t="shared" si="96"/>
        <v>8.688958980669593</v>
      </c>
      <c r="F3082" s="18">
        <f>[1]!b_dq_cleanprice($A3082,日期设置!B$2)</f>
        <v>100.4385</v>
      </c>
      <c r="G3082" s="18" t="str">
        <f t="shared" si="97"/>
        <v>3.66 + 1.66</v>
      </c>
      <c r="H3082" s="27">
        <f>[1]!b_dq_pctchange($A3082,日期设置!$B$2,1)/100</f>
        <v>0</v>
      </c>
      <c r="I3082" s="26">
        <f>[1]!b_pq_pctchange(A3082,日期设置!$B$4,日期设置!$B$2,1)</f>
        <v>0</v>
      </c>
      <c r="J3082" s="26">
        <f>[1]!b_pq_pctchange(A3082,日期设置!$C$4,日期设置!$B$2,1)</f>
        <v>0</v>
      </c>
      <c r="K3082" s="52">
        <f>[1]!b_dq_amount($A3082,日期设置!B$2,2,10000)</f>
        <v>0</v>
      </c>
      <c r="L3082" s="26">
        <f>[1]!b_info_latestpar(A3082,日期设置!$B$2)</f>
        <v>100</v>
      </c>
      <c r="M3082" s="6">
        <f>[1]!b_info_outstandingbalance($A3082,日期设置!B$2)</f>
        <v>5</v>
      </c>
      <c r="N3082" s="7" t="str">
        <f>[1]!b_info_latestissurercreditrating2(A3082,日期设置!$B$2,"102","1")</f>
        <v>AA</v>
      </c>
      <c r="O3082" s="8">
        <v>5.6</v>
      </c>
      <c r="P3082" s="9" t="str">
        <f>[1]!b_info_repurchasedate(A3082)</f>
        <v>2022-11-20</v>
      </c>
      <c r="Q3082" s="8" t="s">
        <v>17128</v>
      </c>
      <c r="R3082" s="2" t="str">
        <f>IF((--IF(P3082=0,Q3082,P3082))&gt;(--日期设置!$B$2),IF(P3082=0,Q3082,P3082),Q3082)</f>
        <v>2022-11-20</v>
      </c>
      <c r="S3082" s="2" t="s">
        <v>18018</v>
      </c>
      <c r="T3082" s="8">
        <f>[1]!b_anal_ptmyear($A3082,日期设置!$B$2)</f>
        <v>3.6657534246575345</v>
      </c>
      <c r="U3082" s="8">
        <f>[1]!b_anal_termifexercise($A3082,日期设置!B$2)</f>
        <v>1.6657534246575343</v>
      </c>
      <c r="V3082" s="10">
        <f>[1]!b_dq_dirtyprice(A3082,日期设置!$B$2)</f>
        <v>102.3103</v>
      </c>
      <c r="W3082" s="11">
        <f>IF(U3082=0,ROUNDUP((Q3082-日期设置!$B$2)/365,0),ROUNDUP((R3082-日期设置!$B$2)/365,0))</f>
        <v>2</v>
      </c>
      <c r="X3082" s="18">
        <f>_xlfn.IFNA(VLOOKUP(A3082,过往入选债券!A:D,4,0),2)</f>
        <v>2</v>
      </c>
      <c r="Y3082">
        <f>_xlfn.IFNA(VLOOKUP(C3082,[2]Sheet1!$A:$A,1,0),3)</f>
        <v>3</v>
      </c>
    </row>
    <row r="3083" spans="1:25" hidden="1" x14ac:dyDescent="0.2">
      <c r="A3083" s="21" t="s">
        <v>14822</v>
      </c>
      <c r="B3083" s="21" t="s">
        <v>14823</v>
      </c>
      <c r="C3083" s="37" t="s">
        <v>44</v>
      </c>
      <c r="D3083" s="26" t="str">
        <f>[1]!b_calc_yield(A3083,日期设置!$B$2,F3083,1,R3083,1,O3083,L3083,S3083,)</f>
        <v>Fetching...</v>
      </c>
      <c r="E3083" s="26">
        <f t="shared" si="96"/>
        <v>24.302636643664812</v>
      </c>
      <c r="F3083" s="18">
        <f>[1]!b_dq_cleanprice($A3083,日期设置!B$2)</f>
        <v>101.8878</v>
      </c>
      <c r="G3083" s="18" t="str">
        <f t="shared" si="97"/>
        <v>4.69 + 0</v>
      </c>
      <c r="H3083" s="27">
        <f>[1]!b_dq_pctchange($A3083,日期设置!$B$2,1)/100</f>
        <v>0</v>
      </c>
      <c r="I3083" s="26">
        <f>[1]!b_pq_pctchange(A3083,日期设置!$B$4,日期设置!$B$2,1)</f>
        <v>0</v>
      </c>
      <c r="J3083" s="26">
        <f>[1]!b_pq_pctchange(A3083,日期设置!$C$4,日期设置!$B$2,1)</f>
        <v>-0.89603050316606414</v>
      </c>
      <c r="K3083" s="52">
        <f>[1]!b_dq_amount($A3083,日期设置!B$2,2,10000)</f>
        <v>0</v>
      </c>
      <c r="L3083" s="26">
        <f>[1]!b_info_latestpar(A3083,日期设置!$B$2)</f>
        <v>100</v>
      </c>
      <c r="M3083" s="6">
        <f>[1]!b_info_outstandingbalance($A3083,日期设置!B$2)</f>
        <v>9.5</v>
      </c>
      <c r="N3083" s="7" t="str">
        <f>[1]!b_info_latestissurercreditrating2(A3083,日期设置!$B$2,"102","1")</f>
        <v>AA</v>
      </c>
      <c r="O3083" s="8">
        <v>5.77</v>
      </c>
      <c r="P3083" s="9">
        <f>[1]!b_info_repurchasedate(A3083)</f>
        <v>0</v>
      </c>
      <c r="Q3083" s="8" t="s">
        <v>17353</v>
      </c>
      <c r="R3083" s="2" t="str">
        <f>IF((--IF(P3083=0,Q3083,P3083))&gt;(--日期设置!$B$2),IF(P3083=0,Q3083,P3083),Q3083)</f>
        <v>2025-11-30</v>
      </c>
      <c r="S3083" s="2" t="s">
        <v>18113</v>
      </c>
      <c r="T3083" s="8">
        <f>[1]!b_anal_ptmyear($A3083,日期设置!$B$2)</f>
        <v>4.6931506849315072</v>
      </c>
      <c r="U3083" s="8">
        <f>[1]!b_anal_termifexercise($A3083,日期设置!B$2)</f>
        <v>0</v>
      </c>
      <c r="V3083" s="10">
        <f>[1]!b_dq_dirtyprice(A3083,日期设置!$B$2)</f>
        <v>103.6583</v>
      </c>
      <c r="W3083" s="11">
        <f>IF(U3083=0,ROUNDUP((Q3083-日期设置!$B$2)/365,0),ROUNDUP((R3083-日期设置!$B$2)/365,0))</f>
        <v>5</v>
      </c>
      <c r="X3083" s="18">
        <f>_xlfn.IFNA(VLOOKUP(A3083,过往入选债券!A:D,4,0),2)</f>
        <v>2</v>
      </c>
      <c r="Y3083">
        <f>_xlfn.IFNA(VLOOKUP(C3083,[2]Sheet1!$A:$A,1,0),3)</f>
        <v>3</v>
      </c>
    </row>
    <row r="3084" spans="1:25" hidden="1" x14ac:dyDescent="0.2">
      <c r="A3084" s="21" t="s">
        <v>4762</v>
      </c>
      <c r="B3084" s="21" t="s">
        <v>4763</v>
      </c>
      <c r="C3084" s="37" t="s">
        <v>1114</v>
      </c>
      <c r="D3084" s="26" t="str">
        <f>[1]!b_calc_yield(A3084,日期设置!$B$2,F3084,1,R3084,1,O3084,L3084,S3084,)</f>
        <v>Fetching...</v>
      </c>
      <c r="E3084" s="26">
        <f t="shared" si="96"/>
        <v>11.963308409774132</v>
      </c>
      <c r="F3084" s="18">
        <f>[1]!b_dq_cleanprice($A3084,日期设置!B$2)</f>
        <v>100.1889</v>
      </c>
      <c r="G3084" s="18" t="str">
        <f t="shared" si="97"/>
        <v>2.33 + 0</v>
      </c>
      <c r="H3084" s="27">
        <f>[1]!b_dq_pctchange($A3084,日期设置!$B$2,1)/100</f>
        <v>0</v>
      </c>
      <c r="I3084" s="26">
        <f>[1]!b_pq_pctchange(A3084,日期设置!$B$4,日期设置!$B$2,1)</f>
        <v>0</v>
      </c>
      <c r="J3084" s="26">
        <f>[1]!b_pq_pctchange(A3084,日期设置!$C$4,日期设置!$B$2,1)</f>
        <v>-0.45911118617797381</v>
      </c>
      <c r="K3084" s="52">
        <f>[1]!b_dq_amount($A3084,日期设置!B$2,2,10000)</f>
        <v>0</v>
      </c>
      <c r="L3084" s="26">
        <f>[1]!b_info_latestpar(A3084,日期设置!$B$2)</f>
        <v>100</v>
      </c>
      <c r="M3084" s="6">
        <f>[1]!b_info_outstandingbalance($A3084,日期设置!B$2)</f>
        <v>10</v>
      </c>
      <c r="N3084" s="7">
        <f>[1]!b_info_latestissurercreditrating2(A3084,日期设置!$B$2,"102","1")</f>
        <v>0</v>
      </c>
      <c r="O3084" s="8">
        <v>5.4</v>
      </c>
      <c r="P3084" s="9">
        <f>[1]!b_info_repurchasedate(A3084)</f>
        <v>0</v>
      </c>
      <c r="Q3084" s="8" t="s">
        <v>16317</v>
      </c>
      <c r="R3084" s="2" t="str">
        <f>IF((--IF(P3084=0,Q3084,P3084))&gt;(--日期设置!$B$2),IF(P3084=0,Q3084,P3084),Q3084)</f>
        <v>2023-07-22</v>
      </c>
      <c r="S3084" s="2" t="s">
        <v>15975</v>
      </c>
      <c r="T3084" s="8">
        <f>[1]!b_anal_ptmyear($A3084,日期设置!$B$2)</f>
        <v>2.3342465753424659</v>
      </c>
      <c r="U3084" s="8">
        <f>[1]!b_anal_termifexercise($A3084,日期设置!B$2)</f>
        <v>0</v>
      </c>
      <c r="V3084" s="10">
        <f>[1]!b_dq_dirtyprice(A3084,日期设置!$B$2)</f>
        <v>103.78400000000001</v>
      </c>
      <c r="W3084" s="11">
        <f>IF(U3084=0,ROUNDUP((Q3084-日期设置!$B$2)/365,0),ROUNDUP((R3084-日期设置!$B$2)/365,0))</f>
        <v>3</v>
      </c>
      <c r="X3084" s="18">
        <f>_xlfn.IFNA(VLOOKUP(A3084,过往入选债券!A:D,4,0),2)</f>
        <v>2</v>
      </c>
      <c r="Y3084">
        <f>_xlfn.IFNA(VLOOKUP(C3084,[2]Sheet1!$A:$A,1,0),3)</f>
        <v>3</v>
      </c>
    </row>
    <row r="3085" spans="1:25" hidden="1" x14ac:dyDescent="0.2">
      <c r="A3085" s="21" t="s">
        <v>9323</v>
      </c>
      <c r="B3085" s="21" t="s">
        <v>9324</v>
      </c>
      <c r="C3085" s="37" t="s">
        <v>23</v>
      </c>
      <c r="D3085" s="26" t="str">
        <f>[1]!b_calc_yield(A3085,日期设置!$B$2,F3085,1,R3085,1,O3085,L3085,S3085,)</f>
        <v>Fetching...</v>
      </c>
      <c r="E3085" s="26">
        <f t="shared" si="96"/>
        <v>3.0183708063861836</v>
      </c>
      <c r="F3085" s="18">
        <f>[1]!b_dq_cleanprice($A3085,日期设置!B$2)</f>
        <v>100.8</v>
      </c>
      <c r="G3085" s="18" t="str">
        <f t="shared" si="97"/>
        <v>0.56 + 0.57</v>
      </c>
      <c r="H3085" s="27">
        <f>[1]!b_dq_pctchange($A3085,日期设置!$B$2,1)/100</f>
        <v>0</v>
      </c>
      <c r="I3085" s="26">
        <f>[1]!b_pq_pctchange(A3085,日期设置!$B$4,日期设置!$B$2,1)</f>
        <v>0</v>
      </c>
      <c r="J3085" s="26">
        <f>[1]!b_pq_pctchange(A3085,日期设置!$C$4,日期设置!$B$2,1)</f>
        <v>0</v>
      </c>
      <c r="K3085" s="52">
        <f>[1]!b_dq_amount($A3085,日期设置!B$2,2,10000)</f>
        <v>0</v>
      </c>
      <c r="L3085" s="26">
        <f>[1]!b_info_latestpar(A3085,日期设置!$B$2)</f>
        <v>100</v>
      </c>
      <c r="M3085" s="6">
        <f>[1]!b_info_outstandingbalance($A3085,日期设置!B$2)</f>
        <v>6.5</v>
      </c>
      <c r="N3085" s="7" t="str">
        <f>[1]!b_info_latestissurercreditrating2(A3085,日期设置!$B$2,"102","1")</f>
        <v>AAA</v>
      </c>
      <c r="O3085" s="8">
        <v>6.9</v>
      </c>
      <c r="P3085" s="9">
        <f>[1]!b_info_repurchasedate(A3085)</f>
        <v>0</v>
      </c>
      <c r="Q3085" s="8" t="s">
        <v>17024</v>
      </c>
      <c r="R3085" s="2" t="str">
        <f>IF((--IF(P3085=0,Q3085,P3085))&gt;(--日期设置!$B$2),IF(P3085=0,Q3085,P3085),Q3085)</f>
        <v>2021-10-16</v>
      </c>
      <c r="S3085" s="2" t="s">
        <v>18546</v>
      </c>
      <c r="T3085" s="8">
        <f>[1]!b_anal_ptmyear($A3085,日期设置!$B$2)</f>
        <v>0.56986301369863013</v>
      </c>
      <c r="U3085" s="8">
        <f>[1]!b_anal_termifexercise($A3085,日期设置!B$2)</f>
        <v>0.57534246575342463</v>
      </c>
      <c r="V3085" s="10">
        <f>[1]!b_dq_dirtyprice(A3085,日期设置!$B$2)</f>
        <v>103.7679</v>
      </c>
      <c r="W3085" s="11">
        <f>IF(U3085=0,ROUNDUP((Q3085-日期设置!$B$2)/365,0),ROUNDUP((R3085-日期设置!$B$2)/365,0))</f>
        <v>1</v>
      </c>
      <c r="X3085" s="18">
        <f>_xlfn.IFNA(VLOOKUP(A3085,过往入选债券!A:D,4,0),2)</f>
        <v>2</v>
      </c>
      <c r="Y3085">
        <f>_xlfn.IFNA(VLOOKUP(C3085,[2]Sheet1!$A:$A,1,0),3)</f>
        <v>3</v>
      </c>
    </row>
    <row r="3086" spans="1:25" x14ac:dyDescent="0.2">
      <c r="A3086" s="21" t="s">
        <v>13500</v>
      </c>
      <c r="B3086" s="21" t="s">
        <v>13501</v>
      </c>
      <c r="C3086" s="37" t="s">
        <v>13502</v>
      </c>
      <c r="D3086" s="26" t="str">
        <f>[1]!b_calc_yield(A3086,日期设置!$B$2,F3086,1,R3086,1,O3086,L3086,S3086,)</f>
        <v>Fetching...</v>
      </c>
      <c r="E3086" s="26">
        <f t="shared" si="96"/>
        <v>23.652796725784462</v>
      </c>
      <c r="F3086" s="18">
        <f>[1]!b_dq_cleanprice($A3086,日期设置!B$2)</f>
        <v>57.776299999999999</v>
      </c>
      <c r="G3086" s="18" t="str">
        <f t="shared" si="97"/>
        <v>2.65 + 0</v>
      </c>
      <c r="H3086" s="27">
        <f>[1]!b_dq_pctchange($A3086,日期设置!$B$2,1)/100</f>
        <v>-1.069334666648398E-2</v>
      </c>
      <c r="I3086" s="26">
        <f>[1]!b_pq_pctchange(A3086,日期设置!$B$4,日期设置!$B$2,1)</f>
        <v>-1.069334666648398</v>
      </c>
      <c r="J3086" s="26">
        <f>[1]!b_pq_pctchange(A3086,日期设置!$C$4,日期设置!$B$2,1)</f>
        <v>-1.069334666648398</v>
      </c>
      <c r="K3086" s="52">
        <f>[1]!b_dq_amount($A3086,日期设置!B$2,2,10000)</f>
        <v>996.88006987000017</v>
      </c>
      <c r="L3086" s="26">
        <f>[1]!b_info_latestpar(A3086,日期设置!$B$2)</f>
        <v>60</v>
      </c>
      <c r="M3086" s="6">
        <f>[1]!b_info_outstandingbalance($A3086,日期设置!B$2)</f>
        <v>9</v>
      </c>
      <c r="N3086" s="7" t="str">
        <f>[1]!b_info_latestissurercreditrating2(A3086,日期设置!$B$2,"102","1")</f>
        <v>AA</v>
      </c>
      <c r="O3086" s="8">
        <v>4.17</v>
      </c>
      <c r="P3086" s="9">
        <f>[1]!b_info_repurchasedate(A3086)</f>
        <v>0</v>
      </c>
      <c r="Q3086" s="8" t="s">
        <v>16124</v>
      </c>
      <c r="R3086" s="2" t="str">
        <f>IF((--IF(P3086=0,Q3086,P3086))&gt;(--日期设置!$B$2),IF(P3086=0,Q3086,P3086),Q3086)</f>
        <v>2023-11-16</v>
      </c>
      <c r="S3086" s="2" t="s">
        <v>18301</v>
      </c>
      <c r="T3086" s="8">
        <f>[1]!b_anal_ptmyear($A3086,日期设置!$B$2)</f>
        <v>2.6547945205479451</v>
      </c>
      <c r="U3086" s="8">
        <f>[1]!b_anal_termifexercise($A3086,日期设置!B$2)</f>
        <v>0</v>
      </c>
      <c r="V3086" s="10">
        <f>[1]!b_dq_dirtyprice(A3086,日期设置!$B$2)</f>
        <v>58.64</v>
      </c>
      <c r="W3086" s="11">
        <f>IF(U3086=0,ROUNDUP((Q3086-日期设置!$B$2)/365,0),ROUNDUP((R3086-日期设置!$B$2)/365,0))</f>
        <v>3</v>
      </c>
      <c r="X3086" s="18">
        <f>_xlfn.IFNA(VLOOKUP(A3086,过往入选债券!A:D,4,0),2)</f>
        <v>2</v>
      </c>
      <c r="Y3086">
        <f>_xlfn.IFNA(VLOOKUP(C3086,[2]Sheet1!$A:$A,1,0),3)</f>
        <v>3</v>
      </c>
    </row>
    <row r="3087" spans="1:25" hidden="1" x14ac:dyDescent="0.2">
      <c r="A3087" s="21" t="s">
        <v>4024</v>
      </c>
      <c r="B3087" s="21" t="s">
        <v>4025</v>
      </c>
      <c r="C3087" s="37" t="s">
        <v>4026</v>
      </c>
      <c r="D3087" s="26" t="str">
        <f>[1]!b_calc_yield(A3087,日期设置!$B$2,F3087,1,R3087,1,O3087,L3087,S3087,)</f>
        <v>Fetching...</v>
      </c>
      <c r="E3087" s="26">
        <f t="shared" si="96"/>
        <v>5.1218296373032102</v>
      </c>
      <c r="F3087" s="18">
        <f>[1]!b_dq_cleanprice($A3087,日期设置!B$2)</f>
        <v>99.930999999999997</v>
      </c>
      <c r="G3087" s="18" t="str">
        <f t="shared" si="97"/>
        <v>1.96 + 0.96</v>
      </c>
      <c r="H3087" s="27">
        <f>[1]!b_dq_pctchange($A3087,日期设置!$B$2,1)/100</f>
        <v>0</v>
      </c>
      <c r="I3087" s="26">
        <f>[1]!b_pq_pctchange(A3087,日期设置!$B$4,日期设置!$B$2,1)</f>
        <v>0</v>
      </c>
      <c r="J3087" s="26">
        <f>[1]!b_pq_pctchange(A3087,日期设置!$C$4,日期设置!$B$2,1)</f>
        <v>-3.7011843790018942E-2</v>
      </c>
      <c r="K3087" s="52">
        <f>[1]!b_dq_amount($A3087,日期设置!B$2,2,10000)</f>
        <v>0</v>
      </c>
      <c r="L3087" s="26">
        <f>[1]!b_info_latestpar(A3087,日期设置!$B$2)</f>
        <v>100</v>
      </c>
      <c r="M3087" s="6">
        <f>[1]!b_info_outstandingbalance($A3087,日期设置!B$2)</f>
        <v>5</v>
      </c>
      <c r="N3087" s="7">
        <f>[1]!b_info_latestissurercreditrating2(A3087,日期设置!$B$2,"102","1")</f>
        <v>0</v>
      </c>
      <c r="O3087" s="8">
        <v>5.23</v>
      </c>
      <c r="P3087" s="9" t="str">
        <f>[1]!b_info_repurchasedate(A3087)</f>
        <v>2022-03-10</v>
      </c>
      <c r="Q3087" s="8" t="s">
        <v>16279</v>
      </c>
      <c r="R3087" s="2" t="str">
        <f>IF((--IF(P3087=0,Q3087,P3087))&gt;(--日期设置!$B$2),IF(P3087=0,Q3087,P3087),Q3087)</f>
        <v>2022-03-10</v>
      </c>
      <c r="S3087" s="2" t="s">
        <v>18360</v>
      </c>
      <c r="T3087" s="8">
        <f>[1]!b_anal_ptmyear($A3087,日期设置!$B$2)</f>
        <v>1.967123287671233</v>
      </c>
      <c r="U3087" s="8">
        <f>[1]!b_anal_termifexercise($A3087,日期设置!B$2)</f>
        <v>0.9671232876712329</v>
      </c>
      <c r="V3087" s="10">
        <f>[1]!b_dq_dirtyprice(A3087,日期设置!$B$2)</f>
        <v>100.10290000000001</v>
      </c>
      <c r="W3087" s="11">
        <f>IF(U3087=0,ROUNDUP((Q3087-日期设置!$B$2)/365,0),ROUNDUP((R3087-日期设置!$B$2)/365,0))</f>
        <v>1</v>
      </c>
      <c r="X3087" s="18">
        <f>_xlfn.IFNA(VLOOKUP(A3087,过往入选债券!A:D,4,0),2)</f>
        <v>2</v>
      </c>
      <c r="Y3087">
        <f>_xlfn.IFNA(VLOOKUP(C3087,[2]Sheet1!$A:$A,1,0),3)</f>
        <v>3</v>
      </c>
    </row>
    <row r="3088" spans="1:25" hidden="1" x14ac:dyDescent="0.2">
      <c r="A3088" s="21" t="s">
        <v>4121</v>
      </c>
      <c r="B3088" s="21" t="s">
        <v>4122</v>
      </c>
      <c r="C3088" s="37" t="s">
        <v>4123</v>
      </c>
      <c r="D3088" s="26" t="str">
        <f>[1]!b_calc_yield(A3088,日期设置!$B$2,F3088,1,R3088,1,O3088,L3088,S3088,)</f>
        <v>Fetching...</v>
      </c>
      <c r="E3088" s="26">
        <f t="shared" si="96"/>
        <v>10.178985033131349</v>
      </c>
      <c r="F3088" s="18">
        <f>[1]!b_dq_cleanprice($A3088,日期设置!B$2)</f>
        <v>98.526499999999999</v>
      </c>
      <c r="G3088" s="18" t="str">
        <f t="shared" si="97"/>
        <v>2.00 + 0</v>
      </c>
      <c r="H3088" s="27">
        <f>[1]!b_dq_pctchange($A3088,日期设置!$B$2,1)/100</f>
        <v>0</v>
      </c>
      <c r="I3088" s="26">
        <f>[1]!b_pq_pctchange(A3088,日期设置!$B$4,日期设置!$B$2,1)</f>
        <v>0</v>
      </c>
      <c r="J3088" s="26">
        <f>[1]!b_pq_pctchange(A3088,日期设置!$C$4,日期设置!$B$2,1)</f>
        <v>0</v>
      </c>
      <c r="K3088" s="52">
        <f>[1]!b_dq_amount($A3088,日期设置!B$2,2,10000)</f>
        <v>0</v>
      </c>
      <c r="L3088" s="26">
        <f>[1]!b_info_latestpar(A3088,日期设置!$B$2)</f>
        <v>100</v>
      </c>
      <c r="M3088" s="6">
        <f>[1]!b_info_outstandingbalance($A3088,日期设置!B$2)</f>
        <v>10</v>
      </c>
      <c r="N3088" s="7">
        <f>[1]!b_info_latestissurercreditrating2(A3088,日期设置!$B$2,"102","1")</f>
        <v>0</v>
      </c>
      <c r="O3088" s="8">
        <v>4.5</v>
      </c>
      <c r="P3088" s="9">
        <f>[1]!b_info_repurchasedate(A3088)</f>
        <v>0</v>
      </c>
      <c r="Q3088" s="8" t="s">
        <v>16574</v>
      </c>
      <c r="R3088" s="2" t="str">
        <f>IF((--IF(P3088=0,Q3088,P3088))&gt;(--日期设置!$B$2),IF(P3088=0,Q3088,P3088),Q3088)</f>
        <v>2023-03-23</v>
      </c>
      <c r="S3088" s="2" t="s">
        <v>18214</v>
      </c>
      <c r="T3088" s="8">
        <f>[1]!b_anal_ptmyear($A3088,日期设置!$B$2)</f>
        <v>2.0027397260273974</v>
      </c>
      <c r="U3088" s="8">
        <f>[1]!b_anal_termifexercise($A3088,日期设置!B$2)</f>
        <v>0</v>
      </c>
      <c r="V3088" s="10">
        <f>[1]!b_dq_dirtyprice(A3088,日期设置!$B$2)</f>
        <v>103.0142</v>
      </c>
      <c r="W3088" s="11">
        <f>IF(U3088=0,ROUNDUP((Q3088-日期设置!$B$2)/365,0),ROUNDUP((R3088-日期设置!$B$2)/365,0))</f>
        <v>3</v>
      </c>
      <c r="X3088" s="18">
        <f>_xlfn.IFNA(VLOOKUP(A3088,过往入选债券!A:D,4,0),2)</f>
        <v>2</v>
      </c>
      <c r="Y3088">
        <f>_xlfn.IFNA(VLOOKUP(C3088,[2]Sheet1!$A:$A,1,0),3)</f>
        <v>3</v>
      </c>
    </row>
    <row r="3089" spans="1:25" hidden="1" x14ac:dyDescent="0.2">
      <c r="A3089" s="21" t="s">
        <v>14973</v>
      </c>
      <c r="B3089" s="21" t="s">
        <v>14974</v>
      </c>
      <c r="C3089" s="37" t="s">
        <v>14975</v>
      </c>
      <c r="D3089" s="26" t="str">
        <f>[1]!b_calc_yield(A3089,日期设置!$B$2,F3089,1,R3089,1,O3089,L3089,S3089,)</f>
        <v>Fetching...</v>
      </c>
      <c r="E3089" s="26">
        <f t="shared" si="96"/>
        <v>42.614726065564398</v>
      </c>
      <c r="F3089" s="18">
        <f>[1]!b_dq_cleanprice($A3089,日期设置!B$2)</f>
        <v>99.612399999999994</v>
      </c>
      <c r="G3089" s="18" t="str">
        <f t="shared" si="97"/>
        <v>8.31 + 3.32</v>
      </c>
      <c r="H3089" s="27">
        <f>[1]!b_dq_pctchange($A3089,日期设置!$B$2,1)/100</f>
        <v>0</v>
      </c>
      <c r="I3089" s="26">
        <f>[1]!b_pq_pctchange(A3089,日期设置!$B$4,日期设置!$B$2,1)</f>
        <v>0</v>
      </c>
      <c r="J3089" s="26">
        <f>[1]!b_pq_pctchange(A3089,日期设置!$C$4,日期设置!$B$2,1)</f>
        <v>0</v>
      </c>
      <c r="K3089" s="52">
        <f>[1]!b_dq_amount($A3089,日期设置!B$2,2,10000)</f>
        <v>0</v>
      </c>
      <c r="L3089" s="26">
        <f>[1]!b_info_latestpar(A3089,日期设置!$B$2)</f>
        <v>100</v>
      </c>
      <c r="M3089" s="6">
        <f>[1]!b_info_outstandingbalance($A3089,日期设置!B$2)</f>
        <v>15</v>
      </c>
      <c r="N3089" s="7" t="str">
        <f>[1]!b_info_latestissurercreditrating2(A3089,日期设置!$B$2,"102","1")</f>
        <v>AA+</v>
      </c>
      <c r="O3089" s="8">
        <v>5.24</v>
      </c>
      <c r="P3089" s="9">
        <f>[1]!b_info_repurchasedate(A3089)</f>
        <v>0</v>
      </c>
      <c r="Q3089" s="8" t="s">
        <v>17732</v>
      </c>
      <c r="R3089" s="2" t="str">
        <f>IF((--IF(P3089=0,Q3089,P3089))&gt;(--日期设置!$B$2),IF(P3089=0,Q3089,P3089),Q3089)</f>
        <v>2029-07-16</v>
      </c>
      <c r="S3089" s="2" t="s">
        <v>17903</v>
      </c>
      <c r="T3089" s="8">
        <f>[1]!b_anal_ptmyear($A3089,日期设置!$B$2)</f>
        <v>8.3178082191780831</v>
      </c>
      <c r="U3089" s="8">
        <f>[1]!b_anal_termifexercise($A3089,日期设置!B$2)</f>
        <v>3.3205479452054796</v>
      </c>
      <c r="V3089" s="10">
        <f>[1]!b_dq_dirtyprice(A3089,日期设置!$B$2)</f>
        <v>103.1871</v>
      </c>
      <c r="W3089" s="11">
        <f>IF(U3089=0,ROUNDUP((Q3089-日期设置!$B$2)/365,0),ROUNDUP((R3089-日期设置!$B$2)/365,0))</f>
        <v>9</v>
      </c>
      <c r="X3089" s="18">
        <f>_xlfn.IFNA(VLOOKUP(A3089,过往入选债券!A:D,4,0),2)</f>
        <v>2</v>
      </c>
      <c r="Y3089">
        <f>_xlfn.IFNA(VLOOKUP(C3089,[2]Sheet1!$A:$A,1,0),3)</f>
        <v>3</v>
      </c>
    </row>
    <row r="3090" spans="1:25" hidden="1" x14ac:dyDescent="0.2">
      <c r="A3090" s="21" t="s">
        <v>9740</v>
      </c>
      <c r="B3090" s="21" t="s">
        <v>9741</v>
      </c>
      <c r="C3090" s="37" t="s">
        <v>9742</v>
      </c>
      <c r="D3090" s="26" t="str">
        <f>[1]!b_calc_yield(A3090,日期设置!$B$2,F3090,1,R3090,1,O3090,L3090,S3090,)</f>
        <v>Fetching...</v>
      </c>
      <c r="E3090" s="26">
        <f t="shared" si="96"/>
        <v>19.956696796305383</v>
      </c>
      <c r="F3090" s="18">
        <f>[1]!b_dq_cleanprice($A3090,日期设置!B$2)</f>
        <v>98.624300000000005</v>
      </c>
      <c r="G3090" s="18" t="str">
        <f t="shared" si="97"/>
        <v>3.78 + 0</v>
      </c>
      <c r="H3090" s="27">
        <f>[1]!b_dq_pctchange($A3090,日期设置!$B$2,1)/100</f>
        <v>0</v>
      </c>
      <c r="I3090" s="26">
        <f>[1]!b_pq_pctchange(A3090,日期设置!$B$4,日期设置!$B$2,1)</f>
        <v>0</v>
      </c>
      <c r="J3090" s="26">
        <f>[1]!b_pq_pctchange(A3090,日期设置!$C$4,日期设置!$B$2,1)</f>
        <v>0.23242909235779186</v>
      </c>
      <c r="K3090" s="52">
        <f>[1]!b_dq_amount($A3090,日期设置!B$2,2,10000)</f>
        <v>0</v>
      </c>
      <c r="L3090" s="26">
        <f>[1]!b_info_latestpar(A3090,日期设置!$B$2)</f>
        <v>100</v>
      </c>
      <c r="M3090" s="6">
        <f>[1]!b_info_outstandingbalance($A3090,日期设置!B$2)</f>
        <v>5</v>
      </c>
      <c r="N3090" s="7" t="str">
        <f>[1]!b_info_latestissurercreditrating2(A3090,日期设置!$B$2,"102","1")</f>
        <v>AA</v>
      </c>
      <c r="O3090" s="8">
        <v>4.8899999999999997</v>
      </c>
      <c r="P3090" s="9">
        <f>[1]!b_info_repurchasedate(A3090)</f>
        <v>0</v>
      </c>
      <c r="Q3090" s="8" t="s">
        <v>17384</v>
      </c>
      <c r="R3090" s="2" t="str">
        <f>IF((--IF(P3090=0,Q3090,P3090))&gt;(--日期设置!$B$2),IF(P3090=0,Q3090,P3090),Q3090)</f>
        <v>2025-01-03</v>
      </c>
      <c r="S3090" s="2" t="s">
        <v>18359</v>
      </c>
      <c r="T3090" s="8">
        <f>[1]!b_anal_ptmyear($A3090,日期设置!$B$2)</f>
        <v>3.7863013698630139</v>
      </c>
      <c r="U3090" s="8">
        <f>[1]!b_anal_termifexercise($A3090,日期设置!B$2)</f>
        <v>0</v>
      </c>
      <c r="V3090" s="10">
        <f>[1]!b_dq_dirtyprice(A3090,日期设置!$B$2)</f>
        <v>99.669300000000007</v>
      </c>
      <c r="W3090" s="11">
        <f>IF(U3090=0,ROUNDUP((Q3090-日期设置!$B$2)/365,0),ROUNDUP((R3090-日期设置!$B$2)/365,0))</f>
        <v>4</v>
      </c>
      <c r="X3090" s="18">
        <f>_xlfn.IFNA(VLOOKUP(A3090,过往入选债券!A:D,4,0),2)</f>
        <v>2</v>
      </c>
      <c r="Y3090">
        <f>_xlfn.IFNA(VLOOKUP(C3090,[2]Sheet1!$A:$A,1,0),3)</f>
        <v>3</v>
      </c>
    </row>
    <row r="3091" spans="1:25" hidden="1" x14ac:dyDescent="0.2">
      <c r="A3091" s="21" t="s">
        <v>10280</v>
      </c>
      <c r="B3091" s="21" t="s">
        <v>10281</v>
      </c>
      <c r="C3091" s="37" t="s">
        <v>5011</v>
      </c>
      <c r="D3091" s="26" t="str">
        <f>[1]!b_calc_yield(A3091,日期设置!$B$2,F3091,1,R3091,1,O3091,L3091,S3091,)</f>
        <v>Fetching...</v>
      </c>
      <c r="E3091" s="26">
        <f t="shared" si="96"/>
        <v>21.351360523579711</v>
      </c>
      <c r="F3091" s="18">
        <f>[1]!b_dq_cleanprice($A3091,日期设置!B$2)</f>
        <v>97.2136</v>
      </c>
      <c r="G3091" s="18" t="str">
        <f t="shared" si="97"/>
        <v>3.99 + 0</v>
      </c>
      <c r="H3091" s="27">
        <f>[1]!b_dq_pctchange($A3091,日期设置!$B$2,1)/100</f>
        <v>0</v>
      </c>
      <c r="I3091" s="26">
        <f>[1]!b_pq_pctchange(A3091,日期设置!$B$4,日期设置!$B$2,1)</f>
        <v>0</v>
      </c>
      <c r="J3091" s="26">
        <f>[1]!b_pq_pctchange(A3091,日期设置!$C$4,日期设置!$B$2,1)</f>
        <v>0</v>
      </c>
      <c r="K3091" s="52">
        <f>[1]!b_dq_amount($A3091,日期设置!B$2,2,10000)</f>
        <v>0</v>
      </c>
      <c r="L3091" s="26">
        <f>[1]!b_info_latestpar(A3091,日期设置!$B$2)</f>
        <v>100</v>
      </c>
      <c r="M3091" s="6">
        <f>[1]!b_info_outstandingbalance($A3091,日期设置!B$2)</f>
        <v>3</v>
      </c>
      <c r="N3091" s="7" t="str">
        <f>[1]!b_info_latestissurercreditrating2(A3091,日期设置!$B$2,"102","1")</f>
        <v>AA</v>
      </c>
      <c r="O3091" s="8">
        <v>4.5</v>
      </c>
      <c r="P3091" s="9">
        <f>[1]!b_info_repurchasedate(A3091)</f>
        <v>0</v>
      </c>
      <c r="Q3091" s="8" t="s">
        <v>16527</v>
      </c>
      <c r="R3091" s="2" t="str">
        <f>IF((--IF(P3091=0,Q3091,P3091))&gt;(--日期设置!$B$2),IF(P3091=0,Q3091,P3091),Q3091)</f>
        <v>2025-03-20</v>
      </c>
      <c r="S3091" s="2" t="s">
        <v>18280</v>
      </c>
      <c r="T3091" s="8">
        <f>[1]!b_anal_ptmyear($A3091,日期设置!$B$2)</f>
        <v>3.9945205479452053</v>
      </c>
      <c r="U3091" s="8">
        <f>[1]!b_anal_termifexercise($A3091,日期设置!B$2)</f>
        <v>0</v>
      </c>
      <c r="V3091" s="10">
        <f>[1]!b_dq_dirtyprice(A3091,日期设置!$B$2)</f>
        <v>97.238299999999995</v>
      </c>
      <c r="W3091" s="11">
        <f>IF(U3091=0,ROUNDUP((Q3091-日期设置!$B$2)/365,0),ROUNDUP((R3091-日期设置!$B$2)/365,0))</f>
        <v>4</v>
      </c>
      <c r="X3091" s="18">
        <f>_xlfn.IFNA(VLOOKUP(A3091,过往入选债券!A:D,4,0),2)</f>
        <v>2</v>
      </c>
      <c r="Y3091">
        <f>_xlfn.IFNA(VLOOKUP(C3091,[2]Sheet1!$A:$A,1,0),3)</f>
        <v>3</v>
      </c>
    </row>
    <row r="3092" spans="1:25" hidden="1" x14ac:dyDescent="0.2">
      <c r="A3092" s="21" t="s">
        <v>4766</v>
      </c>
      <c r="B3092" s="21" t="s">
        <v>4767</v>
      </c>
      <c r="C3092" s="37" t="s">
        <v>4768</v>
      </c>
      <c r="D3092" s="26" t="str">
        <f>[1]!b_calc_yield(A3092,日期设置!$B$2,F3092,1,R3092,1,O3092,L3092,S3092,)</f>
        <v>Fetching...</v>
      </c>
      <c r="E3092" s="26">
        <f t="shared" si="96"/>
        <v>11.922961202579119</v>
      </c>
      <c r="F3092" s="18">
        <f>[1]!b_dq_cleanprice($A3092,日期设置!B$2)</f>
        <v>101.16500000000001</v>
      </c>
      <c r="G3092" s="18" t="str">
        <f t="shared" si="97"/>
        <v>2.33 + 0</v>
      </c>
      <c r="H3092" s="27">
        <f>[1]!b_dq_pctchange($A3092,日期设置!$B$2,1)/100</f>
        <v>0</v>
      </c>
      <c r="I3092" s="26">
        <f>[1]!b_pq_pctchange(A3092,日期设置!$B$4,日期设置!$B$2,1)</f>
        <v>0</v>
      </c>
      <c r="J3092" s="26">
        <f>[1]!b_pq_pctchange(A3092,日期设置!$C$4,日期设置!$B$2,1)</f>
        <v>-0.91576885406463082</v>
      </c>
      <c r="K3092" s="52">
        <f>[1]!b_dq_amount($A3092,日期设置!B$2,2,10000)</f>
        <v>0</v>
      </c>
      <c r="L3092" s="26">
        <f>[1]!b_info_latestpar(A3092,日期设置!$B$2)</f>
        <v>100</v>
      </c>
      <c r="M3092" s="6">
        <f>[1]!b_info_outstandingbalance($A3092,日期设置!B$2)</f>
        <v>5</v>
      </c>
      <c r="N3092" s="7">
        <f>[1]!b_info_latestissurercreditrating2(A3092,日期设置!$B$2,"102","1")</f>
        <v>0</v>
      </c>
      <c r="O3092" s="8">
        <v>5.85</v>
      </c>
      <c r="P3092" s="9">
        <f>[1]!b_info_repurchasedate(A3092)</f>
        <v>0</v>
      </c>
      <c r="Q3092" s="8" t="s">
        <v>16077</v>
      </c>
      <c r="R3092" s="2" t="str">
        <f>IF((--IF(P3092=0,Q3092,P3092))&gt;(--日期设置!$B$2),IF(P3092=0,Q3092,P3092),Q3092)</f>
        <v>2023-07-24</v>
      </c>
      <c r="S3092" s="2" t="s">
        <v>17863</v>
      </c>
      <c r="T3092" s="8">
        <f>[1]!b_anal_ptmyear($A3092,日期设置!$B$2)</f>
        <v>2.3397260273972602</v>
      </c>
      <c r="U3092" s="8">
        <f>[1]!b_anal_termifexercise($A3092,日期设置!B$2)</f>
        <v>0</v>
      </c>
      <c r="V3092" s="10">
        <f>[1]!b_dq_dirtyprice(A3092,日期设置!$B$2)</f>
        <v>105.02760000000001</v>
      </c>
      <c r="W3092" s="11">
        <f>IF(U3092=0,ROUNDUP((Q3092-日期设置!$B$2)/365,0),ROUNDUP((R3092-日期设置!$B$2)/365,0))</f>
        <v>3</v>
      </c>
      <c r="X3092" s="18">
        <f>_xlfn.IFNA(VLOOKUP(A3092,过往入选债券!A:D,4,0),2)</f>
        <v>2</v>
      </c>
      <c r="Y3092">
        <f>_xlfn.IFNA(VLOOKUP(C3092,[2]Sheet1!$A:$A,1,0),3)</f>
        <v>3</v>
      </c>
    </row>
    <row r="3093" spans="1:25" hidden="1" x14ac:dyDescent="0.2">
      <c r="A3093" s="21" t="s">
        <v>10438</v>
      </c>
      <c r="B3093" s="21" t="s">
        <v>10439</v>
      </c>
      <c r="C3093" s="37" t="s">
        <v>81</v>
      </c>
      <c r="D3093" s="26" t="str">
        <f>[1]!b_calc_yield(A3093,日期设置!$B$2,F3093,1,R3093,1,O3093,L3093,S3093,)</f>
        <v>Fetching...</v>
      </c>
      <c r="E3093" s="26">
        <f t="shared" si="96"/>
        <v>10.100665065134562</v>
      </c>
      <c r="F3093" s="18">
        <f>[1]!b_dq_cleanprice($A3093,日期设置!B$2)</f>
        <v>101.3051</v>
      </c>
      <c r="G3093" s="18" t="str">
        <f t="shared" si="97"/>
        <v>2.02 + 2.02</v>
      </c>
      <c r="H3093" s="27">
        <f>[1]!b_dq_pctchange($A3093,日期设置!$B$2,1)/100</f>
        <v>0</v>
      </c>
      <c r="I3093" s="26">
        <f>[1]!b_pq_pctchange(A3093,日期设置!$B$4,日期设置!$B$2,1)</f>
        <v>0</v>
      </c>
      <c r="J3093" s="26">
        <f>[1]!b_pq_pctchange(A3093,日期设置!$C$4,日期设置!$B$2,1)</f>
        <v>0</v>
      </c>
      <c r="K3093" s="52">
        <f>[1]!b_dq_amount($A3093,日期设置!B$2,2,10000)</f>
        <v>0</v>
      </c>
      <c r="L3093" s="26">
        <f>[1]!b_info_latestpar(A3093,日期设置!$B$2)</f>
        <v>100</v>
      </c>
      <c r="M3093" s="6">
        <f>[1]!b_info_outstandingbalance($A3093,日期设置!B$2)</f>
        <v>5</v>
      </c>
      <c r="N3093" s="7" t="str">
        <f>[1]!b_info_latestissurercreditrating2(A3093,日期设置!$B$2,"102","1")</f>
        <v>AAA</v>
      </c>
      <c r="O3093" s="8">
        <v>5.99</v>
      </c>
      <c r="P3093" s="9">
        <f>[1]!b_info_repurchasedate(A3093)</f>
        <v>0</v>
      </c>
      <c r="Q3093" s="8" t="s">
        <v>17179</v>
      </c>
      <c r="R3093" s="2" t="str">
        <f>IF((--IF(P3093=0,Q3093,P3093))&gt;(--日期设置!$B$2),IF(P3093=0,Q3093,P3093),Q3093)</f>
        <v>2023-03-31</v>
      </c>
      <c r="S3093" s="2" t="s">
        <v>18740</v>
      </c>
      <c r="T3093" s="8">
        <f>[1]!b_anal_ptmyear($A3093,日期设置!$B$2)</f>
        <v>2.0246575342465754</v>
      </c>
      <c r="U3093" s="8">
        <f>[1]!b_anal_termifexercise($A3093,日期设置!B$2)</f>
        <v>2.0246575342465754</v>
      </c>
      <c r="V3093" s="10">
        <f>[1]!b_dq_dirtyprice(A3093,日期设置!$B$2)</f>
        <v>107.1474</v>
      </c>
      <c r="W3093" s="11">
        <f>IF(U3093=0,ROUNDUP((Q3093-日期设置!$B$2)/365,0),ROUNDUP((R3093-日期设置!$B$2)/365,0))</f>
        <v>3</v>
      </c>
      <c r="X3093" s="18">
        <f>_xlfn.IFNA(VLOOKUP(A3093,过往入选债券!A:D,4,0),2)</f>
        <v>2</v>
      </c>
      <c r="Y3093">
        <f>_xlfn.IFNA(VLOOKUP(C3093,[2]Sheet1!$A:$A,1,0),3)</f>
        <v>3</v>
      </c>
    </row>
    <row r="3094" spans="1:25" hidden="1" x14ac:dyDescent="0.2">
      <c r="A3094" s="21" t="s">
        <v>8068</v>
      </c>
      <c r="B3094" s="21" t="s">
        <v>8069</v>
      </c>
      <c r="C3094" s="37" t="s">
        <v>8070</v>
      </c>
      <c r="D3094" s="26" t="str">
        <f>[1]!b_calc_yield(A3094,日期设置!$B$2,F3094,1,R3094,1,O3094,L3094,S3094,)</f>
        <v>Fetching...</v>
      </c>
      <c r="E3094" s="26">
        <f t="shared" si="96"/>
        <v>4.9722510269131215</v>
      </c>
      <c r="F3094" s="18">
        <f>[1]!b_dq_cleanprice($A3094,日期设置!B$2)</f>
        <v>101.5098</v>
      </c>
      <c r="G3094" s="18" t="str">
        <f t="shared" si="97"/>
        <v>2.93 + 0.93</v>
      </c>
      <c r="H3094" s="27">
        <f>[1]!b_dq_pctchange($A3094,日期设置!$B$2,1)/100</f>
        <v>0</v>
      </c>
      <c r="I3094" s="26">
        <f>[1]!b_pq_pctchange(A3094,日期设置!$B$4,日期设置!$B$2,1)</f>
        <v>0</v>
      </c>
      <c r="J3094" s="26">
        <f>[1]!b_pq_pctchange(A3094,日期设置!$C$4,日期设置!$B$2,1)</f>
        <v>0</v>
      </c>
      <c r="K3094" s="52">
        <f>[1]!b_dq_amount($A3094,日期设置!B$2,2,10000)</f>
        <v>0</v>
      </c>
      <c r="L3094" s="26">
        <f>[1]!b_info_latestpar(A3094,日期设置!$B$2)</f>
        <v>100</v>
      </c>
      <c r="M3094" s="6">
        <f>[1]!b_info_outstandingbalance($A3094,日期设置!B$2)</f>
        <v>2</v>
      </c>
      <c r="N3094" s="7" t="str">
        <f>[1]!b_info_latestissurercreditrating2(A3094,日期设置!$B$2,"102","1")</f>
        <v>AA</v>
      </c>
      <c r="O3094" s="8">
        <v>7</v>
      </c>
      <c r="P3094" s="9" t="str">
        <f>[1]!b_info_repurchasedate(A3094)</f>
        <v>2022-02-28</v>
      </c>
      <c r="Q3094" s="8" t="s">
        <v>17116</v>
      </c>
      <c r="R3094" s="2" t="str">
        <f>IF((--IF(P3094=0,Q3094,P3094))&gt;(--日期设置!$B$2),IF(P3094=0,Q3094,P3094),Q3094)</f>
        <v>2022-02-28</v>
      </c>
      <c r="S3094" s="2" t="s">
        <v>18466</v>
      </c>
      <c r="T3094" s="8">
        <f>[1]!b_anal_ptmyear($A3094,日期设置!$B$2)</f>
        <v>2.9397260273972603</v>
      </c>
      <c r="U3094" s="8">
        <f>[1]!b_anal_termifexercise($A3094,日期设置!B$2)</f>
        <v>0.9397260273972603</v>
      </c>
      <c r="V3094" s="10">
        <f>[1]!b_dq_dirtyprice(A3094,日期设置!$B$2)</f>
        <v>101.93170000000001</v>
      </c>
      <c r="W3094" s="11">
        <f>IF(U3094=0,ROUNDUP((Q3094-日期设置!$B$2)/365,0),ROUNDUP((R3094-日期设置!$B$2)/365,0))</f>
        <v>1</v>
      </c>
      <c r="X3094" s="18">
        <f>_xlfn.IFNA(VLOOKUP(A3094,过往入选债券!A:D,4,0),2)</f>
        <v>2</v>
      </c>
      <c r="Y3094">
        <f>_xlfn.IFNA(VLOOKUP(C3094,[2]Sheet1!$A:$A,1,0),3)</f>
        <v>3</v>
      </c>
    </row>
    <row r="3095" spans="1:25" hidden="1" x14ac:dyDescent="0.2">
      <c r="A3095" s="21" t="s">
        <v>13730</v>
      </c>
      <c r="B3095" s="21" t="s">
        <v>13731</v>
      </c>
      <c r="C3095" s="37" t="s">
        <v>4831</v>
      </c>
      <c r="D3095" s="26" t="str">
        <f>[1]!b_calc_yield(A3095,日期设置!$B$2,F3095,1,R3095,1,O3095,L3095,S3095,)</f>
        <v>Fetching...</v>
      </c>
      <c r="E3095" s="26">
        <f t="shared" si="96"/>
        <v>22.499901881146545</v>
      </c>
      <c r="F3095" s="18">
        <f>[1]!b_dq_cleanprice($A3095,日期设置!B$2)</f>
        <v>79.998400000000004</v>
      </c>
      <c r="G3095" s="18" t="str">
        <f t="shared" si="97"/>
        <v>3.11 + 0</v>
      </c>
      <c r="H3095" s="27">
        <f>[1]!b_dq_pctchange($A3095,日期设置!$B$2,1)/100</f>
        <v>0</v>
      </c>
      <c r="I3095" s="26">
        <f>[1]!b_pq_pctchange(A3095,日期设置!$B$4,日期设置!$B$2,1)</f>
        <v>0</v>
      </c>
      <c r="J3095" s="26">
        <f>[1]!b_pq_pctchange(A3095,日期设置!$C$4,日期设置!$B$2,1)</f>
        <v>0</v>
      </c>
      <c r="K3095" s="52">
        <f>[1]!b_dq_amount($A3095,日期设置!B$2,2,10000)</f>
        <v>0</v>
      </c>
      <c r="L3095" s="26">
        <f>[1]!b_info_latestpar(A3095,日期设置!$B$2)</f>
        <v>80</v>
      </c>
      <c r="M3095" s="6">
        <f>[1]!b_info_outstandingbalance($A3095,日期设置!B$2)</f>
        <v>7.2</v>
      </c>
      <c r="N3095" s="7" t="str">
        <f>[1]!b_info_latestissurercreditrating2(A3095,日期设置!$B$2,"102","1")</f>
        <v>AA</v>
      </c>
      <c r="O3095" s="8">
        <v>5.75</v>
      </c>
      <c r="P3095" s="9">
        <f>[1]!b_info_repurchasedate(A3095)</f>
        <v>0</v>
      </c>
      <c r="Q3095" s="8" t="s">
        <v>17299</v>
      </c>
      <c r="R3095" s="2" t="str">
        <f>IF((--IF(P3095=0,Q3095,P3095))&gt;(--日期设置!$B$2),IF(P3095=0,Q3095,P3095),Q3095)</f>
        <v>2024-05-02</v>
      </c>
      <c r="S3095" s="2" t="s">
        <v>18846</v>
      </c>
      <c r="T3095" s="8">
        <f>[1]!b_anal_ptmyear($A3095,日期设置!$B$2)</f>
        <v>3.1123287671232878</v>
      </c>
      <c r="U3095" s="8">
        <f>[1]!b_anal_termifexercise($A3095,日期设置!B$2)</f>
        <v>0</v>
      </c>
      <c r="V3095" s="10">
        <f>[1]!b_dq_dirtyprice(A3095,日期设置!$B$2)</f>
        <v>84.081699999999998</v>
      </c>
      <c r="W3095" s="11">
        <f>IF(U3095=0,ROUNDUP((Q3095-日期设置!$B$2)/365,0),ROUNDUP((R3095-日期设置!$B$2)/365,0))</f>
        <v>4</v>
      </c>
      <c r="X3095" s="18">
        <f>_xlfn.IFNA(VLOOKUP(A3095,过往入选债券!A:D,4,0),2)</f>
        <v>2</v>
      </c>
      <c r="Y3095">
        <f>_xlfn.IFNA(VLOOKUP(C3095,[2]Sheet1!$A:$A,1,0),3)</f>
        <v>3</v>
      </c>
    </row>
    <row r="3096" spans="1:25" hidden="1" x14ac:dyDescent="0.2">
      <c r="A3096" s="28" t="s">
        <v>20458</v>
      </c>
      <c r="B3096" s="28" t="s">
        <v>20459</v>
      </c>
      <c r="C3096" s="39" t="s">
        <v>20773</v>
      </c>
      <c r="D3096" s="26" t="str">
        <f>[1]!b_calc_yield(A3096,日期设置!$B$2,F3096,1,R3096,1,O3096,L3096,S3096,)</f>
        <v>Fetching...</v>
      </c>
      <c r="E3096" s="26">
        <f t="shared" si="96"/>
        <v>12.936355083564433</v>
      </c>
      <c r="F3096" s="18">
        <f>[1]!b_dq_cleanprice($A3096,日期设置!B$2)</f>
        <v>99.0351</v>
      </c>
      <c r="G3096" s="18" t="str">
        <f t="shared" si="97"/>
        <v>2.49 + 0</v>
      </c>
      <c r="H3096" s="27">
        <f>[1]!b_dq_pctchange($A3096,日期设置!$B$2,1)/100</f>
        <v>0</v>
      </c>
      <c r="I3096" s="26">
        <f>[1]!b_pq_pctchange(A3096,日期设置!$B$4,日期设置!$B$2,1)</f>
        <v>0</v>
      </c>
      <c r="J3096" s="26">
        <f>[1]!b_pq_pctchange(A3096,日期设置!$C$4,日期设置!$B$2,1)</f>
        <v>0</v>
      </c>
      <c r="K3096" s="52">
        <f>[1]!b_dq_amount($A3096,日期设置!B$2,2,10000)</f>
        <v>0</v>
      </c>
      <c r="L3096" s="26">
        <f>[1]!b_info_latestpar(A3096,日期设置!$B$2)</f>
        <v>100</v>
      </c>
      <c r="M3096" s="6">
        <f>[1]!b_info_outstandingbalance($A3096,日期设置!B$2)</f>
        <v>4</v>
      </c>
      <c r="N3096" s="7" t="str">
        <f>[1]!b_info_latestissurercreditrating2(A3096,日期设置!$B$2,"102","1")</f>
        <v>AA</v>
      </c>
      <c r="O3096" s="8">
        <v>4.88</v>
      </c>
      <c r="P3096" s="9">
        <f>[1]!b_info_repurchasedate(A3096)</f>
        <v>0</v>
      </c>
      <c r="Q3096" s="8" t="s">
        <v>17256</v>
      </c>
      <c r="R3096" s="2" t="str">
        <f>IF((--IF(P3096=0,Q3096,P3096))&gt;(--日期设置!$B$2),IF(P3096=0,Q3096,P3096),Q3096)</f>
        <v>2023-09-18</v>
      </c>
      <c r="S3096" s="31" t="s">
        <v>16447</v>
      </c>
      <c r="T3096" s="8">
        <f>[1]!b_anal_ptmyear($A3096,日期设置!$B$2)</f>
        <v>2.493150684931507</v>
      </c>
      <c r="U3096" s="8">
        <f>[1]!b_anal_termifexercise($A3096,日期设置!B$2)</f>
        <v>0</v>
      </c>
      <c r="V3096" s="10">
        <f>[1]!b_dq_dirtyprice(A3096,日期设置!$B$2)</f>
        <v>101.5085</v>
      </c>
      <c r="W3096" s="11">
        <f>IF(U3096=0,ROUNDUP((Q3096-日期设置!$B$2)/365,0),ROUNDUP((R3096-日期设置!$B$2)/365,0))</f>
        <v>3</v>
      </c>
      <c r="X3096" s="18">
        <f>_xlfn.IFNA(VLOOKUP(A3096,过往入选债券!A:D,4,0),2)</f>
        <v>2</v>
      </c>
      <c r="Y3096">
        <f>_xlfn.IFNA(VLOOKUP(C3096,[2]Sheet1!$A:$A,1,0),3)</f>
        <v>3</v>
      </c>
    </row>
    <row r="3097" spans="1:25" hidden="1" x14ac:dyDescent="0.2">
      <c r="A3097" s="21" t="s">
        <v>2263</v>
      </c>
      <c r="B3097" s="21" t="s">
        <v>2264</v>
      </c>
      <c r="C3097" s="37" t="s">
        <v>1409</v>
      </c>
      <c r="D3097" s="26" t="str">
        <f>[1]!b_calc_yield(A3097,日期设置!$B$2,F3097,1,R3097,1,O3097,L3097,S3097,)</f>
        <v>Fetching...</v>
      </c>
      <c r="E3097" s="26">
        <f t="shared" si="96"/>
        <v>3.6516225576785022</v>
      </c>
      <c r="F3097" s="18">
        <f>[1]!b_dq_cleanprice($A3097,日期设置!B$2)</f>
        <v>101.3909</v>
      </c>
      <c r="G3097" s="18" t="str">
        <f t="shared" si="97"/>
        <v>2.69 + 0.69</v>
      </c>
      <c r="H3097" s="27">
        <f>[1]!b_dq_pctchange($A3097,日期设置!$B$2,1)/100</f>
        <v>0</v>
      </c>
      <c r="I3097" s="26">
        <f>[1]!b_pq_pctchange(A3097,日期设置!$B$4,日期设置!$B$2,1)</f>
        <v>0</v>
      </c>
      <c r="J3097" s="26">
        <f>[1]!b_pq_pctchange(A3097,日期设置!$C$4,日期设置!$B$2,1)</f>
        <v>0</v>
      </c>
      <c r="K3097" s="52">
        <f>[1]!b_dq_amount($A3097,日期设置!B$2,2,10000)</f>
        <v>0</v>
      </c>
      <c r="L3097" s="26">
        <f>[1]!b_info_latestpar(A3097,日期设置!$B$2)</f>
        <v>100</v>
      </c>
      <c r="M3097" s="6">
        <f>[1]!b_info_outstandingbalance($A3097,日期设置!B$2)</f>
        <v>2.5</v>
      </c>
      <c r="N3097" s="7">
        <f>[1]!b_info_latestissurercreditrating2(A3097,日期设置!$B$2,"102","1")</f>
        <v>0</v>
      </c>
      <c r="O3097" s="8">
        <v>7.5</v>
      </c>
      <c r="P3097" s="9" t="str">
        <f>[1]!b_info_repurchasedate(A3097)</f>
        <v>2021-11-29</v>
      </c>
      <c r="Q3097" s="8" t="s">
        <v>16247</v>
      </c>
      <c r="R3097" s="2" t="str">
        <f>IF((--IF(P3097=0,Q3097,P3097))&gt;(--日期设置!$B$2),IF(P3097=0,Q3097,P3097),Q3097)</f>
        <v>2021-11-29</v>
      </c>
      <c r="S3097" s="2" t="s">
        <v>18139</v>
      </c>
      <c r="T3097" s="8">
        <f>[1]!b_anal_ptmyear($A3097,日期设置!$B$2)</f>
        <v>2.6904109589041099</v>
      </c>
      <c r="U3097" s="8">
        <f>[1]!b_anal_termifexercise($A3097,日期设置!B$2)</f>
        <v>0.69041095890410964</v>
      </c>
      <c r="V3097" s="10">
        <f>[1]!b_dq_dirtyprice(A3097,日期设置!$B$2)</f>
        <v>103.7128</v>
      </c>
      <c r="W3097" s="11">
        <f>IF(U3097=0,ROUNDUP((Q3097-日期设置!$B$2)/365,0),ROUNDUP((R3097-日期设置!$B$2)/365,0))</f>
        <v>1</v>
      </c>
      <c r="X3097" s="18">
        <f>_xlfn.IFNA(VLOOKUP(A3097,过往入选债券!A:D,4,0),2)</f>
        <v>2</v>
      </c>
      <c r="Y3097">
        <f>_xlfn.IFNA(VLOOKUP(C3097,[2]Sheet1!$A:$A,1,0),3)</f>
        <v>3</v>
      </c>
    </row>
    <row r="3098" spans="1:25" x14ac:dyDescent="0.2">
      <c r="A3098" s="28" t="s">
        <v>20352</v>
      </c>
      <c r="B3098" s="28" t="s">
        <v>20353</v>
      </c>
      <c r="C3098" s="39" t="s">
        <v>459</v>
      </c>
      <c r="D3098" s="26" t="str">
        <f>[1]!b_calc_yield(A3098,日期设置!$B$2,F3098,1,R3098,1,O3098,L3098,S3098,)</f>
        <v>Fetching...</v>
      </c>
      <c r="E3098" s="26">
        <f t="shared" si="96"/>
        <v>22.943113967876961</v>
      </c>
      <c r="F3098" s="18">
        <f>[1]!b_dq_cleanprice($A3098,日期设置!B$2)</f>
        <v>99.777900000000002</v>
      </c>
      <c r="G3098" s="18" t="str">
        <f t="shared" si="97"/>
        <v>4.45 + 0</v>
      </c>
      <c r="H3098" s="27">
        <f>[1]!b_dq_pctchange($A3098,日期设置!$B$2,1)/100</f>
        <v>1.8040392438699352E-5</v>
      </c>
      <c r="I3098" s="26">
        <f>[1]!b_pq_pctchange(A3098,日期设置!$B$4,日期设置!$B$2,1)</f>
        <v>0.24907063197026155</v>
      </c>
      <c r="J3098" s="26">
        <f>[1]!b_pq_pctchange(A3098,日期设置!$C$4,日期设置!$B$2,1)</f>
        <v>0.24907063197026155</v>
      </c>
      <c r="K3098" s="52">
        <f>[1]!b_dq_amount($A3098,日期设置!B$2,2,10000)</f>
        <v>2032.4528110240001</v>
      </c>
      <c r="L3098" s="26">
        <f>[1]!b_info_latestpar(A3098,日期设置!$B$2)</f>
        <v>100</v>
      </c>
      <c r="M3098" s="6">
        <f>[1]!b_info_outstandingbalance($A3098,日期设置!B$2)</f>
        <v>8</v>
      </c>
      <c r="N3098" s="7" t="str">
        <f>[1]!b_info_latestissurercreditrating2(A3098,日期设置!$B$2,"102","1")</f>
        <v>AA+</v>
      </c>
      <c r="O3098" s="8">
        <v>5.24</v>
      </c>
      <c r="P3098" s="9">
        <f>[1]!b_info_repurchasedate(A3098)</f>
        <v>0</v>
      </c>
      <c r="Q3098" s="8" t="s">
        <v>17333</v>
      </c>
      <c r="R3098" s="2" t="str">
        <f>IF((--IF(P3098=0,Q3098,P3098))&gt;(--日期设置!$B$2),IF(P3098=0,Q3098,P3098),Q3098)</f>
        <v>2025-09-03</v>
      </c>
      <c r="S3098" s="31" t="s">
        <v>17563</v>
      </c>
      <c r="T3098" s="8">
        <f>[1]!b_anal_ptmyear($A3098,日期设置!$B$2)</f>
        <v>4.4520547945205475</v>
      </c>
      <c r="U3098" s="8">
        <f>[1]!b_anal_termifexercise($A3098,日期设置!B$2)</f>
        <v>0</v>
      </c>
      <c r="V3098" s="10">
        <f>[1]!b_dq_dirtyprice(A3098,日期设置!$B$2)</f>
        <v>102.6491</v>
      </c>
      <c r="W3098" s="11">
        <f>IF(U3098=0,ROUNDUP((Q3098-日期设置!$B$2)/365,0),ROUNDUP((R3098-日期设置!$B$2)/365,0))</f>
        <v>5</v>
      </c>
      <c r="X3098" s="18">
        <f>_xlfn.IFNA(VLOOKUP(A3098,过往入选债券!A:D,4,0),2)</f>
        <v>2</v>
      </c>
      <c r="Y3098">
        <f>_xlfn.IFNA(VLOOKUP(C3098,[2]Sheet1!$A:$A,1,0),3)</f>
        <v>3</v>
      </c>
    </row>
    <row r="3099" spans="1:25" hidden="1" x14ac:dyDescent="0.2">
      <c r="A3099" s="28" t="s">
        <v>21888</v>
      </c>
      <c r="B3099" s="28" t="s">
        <v>22087</v>
      </c>
      <c r="C3099" s="39" t="s">
        <v>22088</v>
      </c>
      <c r="D3099" s="26" t="str">
        <f>[1]!b_calc_yield(A3099,日期设置!$B$2,F3099,1,R3099,1,O3099,L3099,S3099,)</f>
        <v>Fetching...</v>
      </c>
      <c r="E3099" s="26">
        <f t="shared" si="96"/>
        <v>14.077834745608397</v>
      </c>
      <c r="F3099" s="18">
        <f>[1]!b_dq_cleanprice($A3099,日期设置!B$2)</f>
        <v>100</v>
      </c>
      <c r="G3099" s="18" t="str">
        <f t="shared" si="97"/>
        <v>6.69 + 2.69</v>
      </c>
      <c r="H3099" s="27">
        <f>[1]!b_dq_pctchange($A3099,日期设置!$B$2,1)/100</f>
        <v>0</v>
      </c>
      <c r="I3099" s="26">
        <f>[1]!b_pq_pctchange(A3099,日期设置!$B$4,日期设置!$B$2,1)</f>
        <v>0</v>
      </c>
      <c r="J3099" s="26">
        <f>[1]!b_pq_pctchange(A3099,日期设置!$C$4,日期设置!$B$2,1)</f>
        <v>0</v>
      </c>
      <c r="K3099" s="52">
        <f>[1]!b_dq_amount($A3099,日期设置!B$2,2,10000)</f>
        <v>0</v>
      </c>
      <c r="L3099" s="26">
        <f>[1]!b_info_latestpar(A3099,日期设置!$B$2)</f>
        <v>100</v>
      </c>
      <c r="M3099" s="6">
        <f>[1]!b_info_outstandingbalance($A3099,日期设置!B$2)</f>
        <v>5</v>
      </c>
      <c r="N3099" s="7" t="str">
        <f>[1]!b_info_latestissurercreditrating2(A3099,日期设置!$B$2,"102","1")</f>
        <v>AA+</v>
      </c>
      <c r="O3099" s="43">
        <v>5.3</v>
      </c>
      <c r="P3099" s="9" t="str">
        <f>[1]!b_info_repurchasedate(A3099)</f>
        <v>2023-12-02</v>
      </c>
      <c r="Q3099" s="31" t="s">
        <v>22185</v>
      </c>
      <c r="R3099" s="2" t="str">
        <f>IF((--IF(P3099=0,Q3099,P3099))&gt;(--日期设置!$B$2),IF(P3099=0,Q3099,P3099),Q3099)</f>
        <v>2023-12-02</v>
      </c>
      <c r="S3099" s="31" t="s">
        <v>22156</v>
      </c>
      <c r="T3099" s="8">
        <f>[1]!b_anal_ptmyear($A3099,日期设置!$B$2)</f>
        <v>6.6986301369863011</v>
      </c>
      <c r="U3099" s="8">
        <f>[1]!b_anal_termifexercise($A3099,日期设置!B$2)</f>
        <v>2.6986301369863015</v>
      </c>
      <c r="V3099" s="10">
        <f>[1]!b_dq_dirtyprice(A3099,日期设置!$B$2)</f>
        <v>101.5973</v>
      </c>
      <c r="W3099" s="11">
        <f>IF(U3099=0,ROUNDUP((Q3099-日期设置!$B$2)/365,0),ROUNDUP((R3099-日期设置!$B$2)/365,0))</f>
        <v>3</v>
      </c>
      <c r="X3099" s="18">
        <f>_xlfn.IFNA(VLOOKUP(A3099,过往入选债券!A:D,4,0),2)</f>
        <v>2</v>
      </c>
      <c r="Y3099">
        <f>_xlfn.IFNA(VLOOKUP(C3099,[2]Sheet1!$A:$A,1,0),3)</f>
        <v>3</v>
      </c>
    </row>
    <row r="3100" spans="1:25" hidden="1" x14ac:dyDescent="0.2">
      <c r="A3100" s="21" t="s">
        <v>8363</v>
      </c>
      <c r="B3100" s="21" t="s">
        <v>8364</v>
      </c>
      <c r="C3100" s="37" t="s">
        <v>88</v>
      </c>
      <c r="D3100" s="26" t="str">
        <f>[1]!b_calc_yield(A3100,日期设置!$B$2,F3100,1,R3100,1,O3100,L3100,S3100,)</f>
        <v>Fetching...</v>
      </c>
      <c r="E3100" s="26">
        <f t="shared" si="96"/>
        <v>5.3399485904384258</v>
      </c>
      <c r="F3100" s="18">
        <f>[1]!b_dq_cleanprice($A3100,日期设置!B$2)</f>
        <v>99.864500000000007</v>
      </c>
      <c r="G3100" s="18" t="str">
        <f t="shared" si="97"/>
        <v>3.05 + 1.05</v>
      </c>
      <c r="H3100" s="27">
        <f>[1]!b_dq_pctchange($A3100,日期设置!$B$2,1)/100</f>
        <v>0</v>
      </c>
      <c r="I3100" s="26">
        <f>[1]!b_pq_pctchange(A3100,日期设置!$B$4,日期设置!$B$2,1)</f>
        <v>0</v>
      </c>
      <c r="J3100" s="26">
        <f>[1]!b_pq_pctchange(A3100,日期设置!$C$4,日期设置!$B$2,1)</f>
        <v>-1.0172384399766798</v>
      </c>
      <c r="K3100" s="52">
        <f>[1]!b_dq_amount($A3100,日期设置!B$2,2,10000)</f>
        <v>0</v>
      </c>
      <c r="L3100" s="26">
        <f>[1]!b_info_latestpar(A3100,日期设置!$B$2)</f>
        <v>100</v>
      </c>
      <c r="M3100" s="6">
        <f>[1]!b_info_outstandingbalance($A3100,日期设置!B$2)</f>
        <v>10</v>
      </c>
      <c r="N3100" s="7" t="str">
        <f>[1]!b_info_latestissurercreditrating2(A3100,日期设置!$B$2,"102","1")</f>
        <v>AA+</v>
      </c>
      <c r="O3100" s="8">
        <v>5.16</v>
      </c>
      <c r="P3100" s="9" t="str">
        <f>[1]!b_info_repurchasedate(A3100)</f>
        <v>2022-04-12</v>
      </c>
      <c r="Q3100" s="8" t="s">
        <v>16479</v>
      </c>
      <c r="R3100" s="2" t="str">
        <f>IF((--IF(P3100=0,Q3100,P3100))&gt;(--日期设置!$B$2),IF(P3100=0,Q3100,P3100),Q3100)</f>
        <v>2022-04-12</v>
      </c>
      <c r="S3100" s="2" t="s">
        <v>18240</v>
      </c>
      <c r="T3100" s="8">
        <f>[1]!b_anal_ptmyear($A3100,日期设置!$B$2)</f>
        <v>3.0575342465753423</v>
      </c>
      <c r="U3100" s="8">
        <f>[1]!b_anal_termifexercise($A3100,日期设置!B$2)</f>
        <v>1.0575342465753426</v>
      </c>
      <c r="V3100" s="10">
        <f>[1]!b_dq_dirtyprice(A3100,日期设置!$B$2)</f>
        <v>104.7276</v>
      </c>
      <c r="W3100" s="11">
        <f>IF(U3100=0,ROUNDUP((Q3100-日期设置!$B$2)/365,0),ROUNDUP((R3100-日期设置!$B$2)/365,0))</f>
        <v>2</v>
      </c>
      <c r="X3100" s="18">
        <f>_xlfn.IFNA(VLOOKUP(A3100,过往入选债券!A:D,4,0),2)</f>
        <v>2</v>
      </c>
      <c r="Y3100">
        <f>_xlfn.IFNA(VLOOKUP(C3100,[2]Sheet1!$A:$A,1,0),3)</f>
        <v>3</v>
      </c>
    </row>
    <row r="3101" spans="1:25" hidden="1" x14ac:dyDescent="0.2">
      <c r="A3101" s="21" t="s">
        <v>12850</v>
      </c>
      <c r="B3101" s="21" t="s">
        <v>12851</v>
      </c>
      <c r="C3101" s="37" t="s">
        <v>12852</v>
      </c>
      <c r="D3101" s="26" t="str">
        <f>[1]!b_calc_yield(A3101,日期设置!$B$2,F3101,1,R3101,1,O3101,L3101,S3101,)</f>
        <v>Fetching...</v>
      </c>
      <c r="E3101" s="26">
        <f t="shared" si="96"/>
        <v>25.718763032516524</v>
      </c>
      <c r="F3101" s="18">
        <f>[1]!b_dq_cleanprice($A3101,日期设置!B$2)</f>
        <v>39.281599999999997</v>
      </c>
      <c r="G3101" s="18" t="str">
        <f t="shared" si="97"/>
        <v>1.85 + 0</v>
      </c>
      <c r="H3101" s="27">
        <f>[1]!b_dq_pctchange($A3101,日期设置!$B$2,1)/100</f>
        <v>0</v>
      </c>
      <c r="I3101" s="26">
        <f>[1]!b_pq_pctchange(A3101,日期设置!$B$4,日期设置!$B$2,1)</f>
        <v>0</v>
      </c>
      <c r="J3101" s="26">
        <f>[1]!b_pq_pctchange(A3101,日期设置!$C$4,日期设置!$B$2,1)</f>
        <v>-0.61128653550321166</v>
      </c>
      <c r="K3101" s="52">
        <f>[1]!b_dq_amount($A3101,日期设置!B$2,2,10000)</f>
        <v>0</v>
      </c>
      <c r="L3101" s="26">
        <f>[1]!b_info_latestpar(A3101,日期设置!$B$2)</f>
        <v>40</v>
      </c>
      <c r="M3101" s="6">
        <f>[1]!b_info_outstandingbalance($A3101,日期设置!B$2)</f>
        <v>4</v>
      </c>
      <c r="N3101" s="7" t="str">
        <f>[1]!b_info_latestissurercreditrating2(A3101,日期设置!$B$2,"102","1")</f>
        <v>AA</v>
      </c>
      <c r="O3101" s="8">
        <v>4.87</v>
      </c>
      <c r="P3101" s="9">
        <f>[1]!b_info_repurchasedate(A3101)</f>
        <v>0</v>
      </c>
      <c r="Q3101" s="8" t="s">
        <v>16775</v>
      </c>
      <c r="R3101" s="2" t="str">
        <f>IF((--IF(P3101=0,Q3101,P3101))&gt;(--日期设置!$B$2),IF(P3101=0,Q3101,P3101),Q3101)</f>
        <v>2023-01-28</v>
      </c>
      <c r="S3101" s="2" t="s">
        <v>17793</v>
      </c>
      <c r="T3101" s="8">
        <f>[1]!b_anal_ptmyear($A3101,日期设置!$B$2)</f>
        <v>1.8547945205479452</v>
      </c>
      <c r="U3101" s="8">
        <f>[1]!b_anal_termifexercise($A3101,日期设置!B$2)</f>
        <v>0</v>
      </c>
      <c r="V3101" s="10">
        <f>[1]!b_dq_dirtyprice(A3101,日期设置!$B$2)</f>
        <v>39.564500000000002</v>
      </c>
      <c r="W3101" s="11">
        <f>IF(U3101=0,ROUNDUP((Q3101-日期设置!$B$2)/365,0),ROUNDUP((R3101-日期设置!$B$2)/365,0))</f>
        <v>2</v>
      </c>
      <c r="X3101" s="18">
        <f>_xlfn.IFNA(VLOOKUP(A3101,过往入选债券!A:D,4,0),2)</f>
        <v>2</v>
      </c>
      <c r="Y3101">
        <f>_xlfn.IFNA(VLOOKUP(C3101,[2]Sheet1!$A:$A,1,0),3)</f>
        <v>3</v>
      </c>
    </row>
    <row r="3102" spans="1:25" hidden="1" x14ac:dyDescent="0.2">
      <c r="A3102" s="21" t="s">
        <v>14119</v>
      </c>
      <c r="B3102" s="21" t="s">
        <v>14120</v>
      </c>
      <c r="C3102" s="37" t="s">
        <v>13860</v>
      </c>
      <c r="D3102" s="26" t="str">
        <f>[1]!b_calc_yield(A3102,日期设置!$B$2,F3102,1,R3102,1,O3102,L3102,S3102,)</f>
        <v>Fetching...</v>
      </c>
      <c r="E3102" s="26">
        <f t="shared" si="96"/>
        <v>24.533356131201735</v>
      </c>
      <c r="F3102" s="18">
        <f>[1]!b_dq_cleanprice($A3102,日期设置!B$2)</f>
        <v>81.641800000000003</v>
      </c>
      <c r="G3102" s="18" t="str">
        <f t="shared" si="97"/>
        <v>3.48 + 0</v>
      </c>
      <c r="H3102" s="27">
        <f>[1]!b_dq_pctchange($A3102,日期设置!$B$2,1)/100</f>
        <v>0</v>
      </c>
      <c r="I3102" s="26">
        <f>[1]!b_pq_pctchange(A3102,日期设置!$B$4,日期设置!$B$2,1)</f>
        <v>0</v>
      </c>
      <c r="J3102" s="26">
        <f>[1]!b_pq_pctchange(A3102,日期设置!$C$4,日期设置!$B$2,1)</f>
        <v>0</v>
      </c>
      <c r="K3102" s="52">
        <f>[1]!b_dq_amount($A3102,日期设置!B$2,2,10000)</f>
        <v>0</v>
      </c>
      <c r="L3102" s="26">
        <f>[1]!b_info_latestpar(A3102,日期设置!$B$2)</f>
        <v>80</v>
      </c>
      <c r="M3102" s="6">
        <f>[1]!b_info_outstandingbalance($A3102,日期设置!B$2)</f>
        <v>5.2</v>
      </c>
      <c r="N3102" s="7" t="str">
        <f>[1]!b_info_latestissurercreditrating2(A3102,日期设置!$B$2,"102","1")</f>
        <v>AA</v>
      </c>
      <c r="O3102" s="8">
        <v>6.22</v>
      </c>
      <c r="P3102" s="9">
        <f>[1]!b_info_repurchasedate(A3102)</f>
        <v>0</v>
      </c>
      <c r="Q3102" s="8" t="s">
        <v>16049</v>
      </c>
      <c r="R3102" s="2" t="str">
        <f>IF((--IF(P3102=0,Q3102,P3102))&gt;(--日期设置!$B$2),IF(P3102=0,Q3102,P3102),Q3102)</f>
        <v>2024-09-14</v>
      </c>
      <c r="S3102" s="2" t="s">
        <v>17835</v>
      </c>
      <c r="T3102" s="8">
        <f>[1]!b_anal_ptmyear($A3102,日期设置!$B$2)</f>
        <v>3.4821917808219176</v>
      </c>
      <c r="U3102" s="8">
        <f>[1]!b_anal_termifexercise($A3102,日期设置!B$2)</f>
        <v>0</v>
      </c>
      <c r="V3102" s="10">
        <f>[1]!b_dq_dirtyprice(A3102,日期设置!$B$2)</f>
        <v>84.218400000000003</v>
      </c>
      <c r="W3102" s="11">
        <f>IF(U3102=0,ROUNDUP((Q3102-日期设置!$B$2)/365,0),ROUNDUP((R3102-日期设置!$B$2)/365,0))</f>
        <v>4</v>
      </c>
      <c r="X3102" s="18">
        <f>_xlfn.IFNA(VLOOKUP(A3102,过往入选债券!A:D,4,0),2)</f>
        <v>2</v>
      </c>
      <c r="Y3102">
        <f>_xlfn.IFNA(VLOOKUP(C3102,[2]Sheet1!$A:$A,1,0),3)</f>
        <v>3</v>
      </c>
    </row>
    <row r="3103" spans="1:25" hidden="1" x14ac:dyDescent="0.2">
      <c r="A3103" s="28" t="s">
        <v>21420</v>
      </c>
      <c r="B3103" s="28" t="s">
        <v>21421</v>
      </c>
      <c r="C3103" s="39" t="s">
        <v>19415</v>
      </c>
      <c r="D3103" s="26" t="str">
        <f>[1]!b_calc_yield(A3103,日期设置!$B$2,F3103,1,R3103,1,O3103,L3103,S3103,)</f>
        <v>Fetching...</v>
      </c>
      <c r="E3103" s="26">
        <f t="shared" si="96"/>
        <v>13.655530582065367</v>
      </c>
      <c r="F3103" s="18">
        <f>[1]!b_dq_cleanprice($A3103,日期设置!B$2)</f>
        <v>100</v>
      </c>
      <c r="G3103" s="18" t="str">
        <f t="shared" si="97"/>
        <v>2.62 + 2.62</v>
      </c>
      <c r="H3103" s="27">
        <f>[1]!b_dq_pctchange($A3103,日期设置!$B$2,1)/100</f>
        <v>0</v>
      </c>
      <c r="I3103" s="26">
        <f>[1]!b_pq_pctchange(A3103,日期设置!$B$4,日期设置!$B$2,1)</f>
        <v>0</v>
      </c>
      <c r="J3103" s="26">
        <f>[1]!b_pq_pctchange(A3103,日期设置!$C$4,日期设置!$B$2,1)</f>
        <v>0</v>
      </c>
      <c r="K3103" s="52">
        <f>[1]!b_dq_amount($A3103,日期设置!B$2,2,10000)</f>
        <v>0</v>
      </c>
      <c r="L3103" s="26">
        <f>[1]!b_info_latestpar(A3103,日期设置!$B$2)</f>
        <v>100</v>
      </c>
      <c r="M3103" s="6">
        <f>[1]!b_info_outstandingbalance($A3103,日期设置!B$2)</f>
        <v>5</v>
      </c>
      <c r="N3103" s="7" t="str">
        <f>[1]!b_info_latestissurercreditrating2(A3103,日期设置!$B$2,"102","1")</f>
        <v>AA+</v>
      </c>
      <c r="O3103" s="43">
        <v>5.3</v>
      </c>
      <c r="P3103" s="9">
        <f>[1]!b_info_repurchasedate(A3103)</f>
        <v>0</v>
      </c>
      <c r="Q3103" s="31" t="s">
        <v>17751</v>
      </c>
      <c r="R3103" s="2" t="str">
        <f>IF((--IF(P3103=0,Q3103,P3103))&gt;(--日期设置!$B$2),IF(P3103=0,Q3103,P3103),Q3103)</f>
        <v>2023-11-06</v>
      </c>
      <c r="S3103" s="31" t="s">
        <v>21682</v>
      </c>
      <c r="T3103" s="8">
        <f>[1]!b_anal_ptmyear($A3103,日期设置!$B$2)</f>
        <v>2.6273972602739724</v>
      </c>
      <c r="U3103" s="8">
        <f>[1]!b_anal_termifexercise($A3103,日期设置!B$2)</f>
        <v>2.6273972602739728</v>
      </c>
      <c r="V3103" s="10">
        <f>[1]!b_dq_dirtyprice(A3103,日期设置!$B$2)</f>
        <v>101.9748</v>
      </c>
      <c r="W3103" s="11">
        <f>IF(U3103=0,ROUNDUP((Q3103-日期设置!$B$2)/365,0),ROUNDUP((R3103-日期设置!$B$2)/365,0))</f>
        <v>3</v>
      </c>
      <c r="X3103" s="18">
        <f>_xlfn.IFNA(VLOOKUP(A3103,过往入选债券!A:D,4,0),2)</f>
        <v>2</v>
      </c>
      <c r="Y3103">
        <f>_xlfn.IFNA(VLOOKUP(C3103,[2]Sheet1!$A:$A,1,0),3)</f>
        <v>3</v>
      </c>
    </row>
    <row r="3104" spans="1:25" hidden="1" x14ac:dyDescent="0.2">
      <c r="A3104" s="28" t="s">
        <v>21863</v>
      </c>
      <c r="B3104" s="28" t="s">
        <v>22057</v>
      </c>
      <c r="C3104" s="39" t="s">
        <v>22058</v>
      </c>
      <c r="D3104" s="26" t="str">
        <f>[1]!b_calc_yield(A3104,日期设置!$B$2,F3104,1,R3104,1,O3104,L3104,S3104,)</f>
        <v>Fetching...</v>
      </c>
      <c r="E3104" s="26">
        <f t="shared" si="96"/>
        <v>35.306909162795286</v>
      </c>
      <c r="F3104" s="18">
        <f>[1]!b_dq_cleanprice($A3104,日期设置!B$2)</f>
        <v>99.885000000000005</v>
      </c>
      <c r="G3104" s="18" t="str">
        <f t="shared" si="97"/>
        <v>6.75 + 0</v>
      </c>
      <c r="H3104" s="27">
        <f>[1]!b_dq_pctchange($A3104,日期设置!$B$2,1)/100</f>
        <v>0</v>
      </c>
      <c r="I3104" s="26">
        <f>[1]!b_pq_pctchange(A3104,日期设置!$B$4,日期设置!$B$2,1)</f>
        <v>0</v>
      </c>
      <c r="J3104" s="26">
        <f>[1]!b_pq_pctchange(A3104,日期设置!$C$4,日期设置!$B$2,1)</f>
        <v>0</v>
      </c>
      <c r="K3104" s="52">
        <f>[1]!b_dq_amount($A3104,日期设置!B$2,2,10000)</f>
        <v>0</v>
      </c>
      <c r="L3104" s="26">
        <f>[1]!b_info_latestpar(A3104,日期设置!$B$2)</f>
        <v>100</v>
      </c>
      <c r="M3104" s="6">
        <f>[1]!b_info_outstandingbalance($A3104,日期设置!B$2)</f>
        <v>6</v>
      </c>
      <c r="N3104" s="7" t="str">
        <f>[1]!b_info_latestissurercreditrating2(A3104,日期设置!$B$2,"102","1")</f>
        <v>AA</v>
      </c>
      <c r="O3104" s="43">
        <v>5.27</v>
      </c>
      <c r="P3104" s="9">
        <f>[1]!b_info_repurchasedate(A3104)</f>
        <v>0</v>
      </c>
      <c r="Q3104" s="31" t="s">
        <v>22186</v>
      </c>
      <c r="R3104" s="2" t="str">
        <f>IF((--IF(P3104=0,Q3104,P3104))&gt;(--日期设置!$B$2),IF(P3104=0,Q3104,P3104),Q3104)</f>
        <v>2027-12-23</v>
      </c>
      <c r="S3104" s="31" t="s">
        <v>16982</v>
      </c>
      <c r="T3104" s="8">
        <f>[1]!b_anal_ptmyear($A3104,日期设置!$B$2)</f>
        <v>6.7561643835616438</v>
      </c>
      <c r="U3104" s="8">
        <f>[1]!b_anal_termifexercise($A3104,日期设置!B$2)</f>
        <v>0</v>
      </c>
      <c r="V3104" s="10">
        <f>[1]!b_dq_dirtyprice(A3104,日期设置!$B$2)</f>
        <v>101.17</v>
      </c>
      <c r="W3104" s="11">
        <f>IF(U3104=0,ROUNDUP((Q3104-日期设置!$B$2)/365,0),ROUNDUP((R3104-日期设置!$B$2)/365,0))</f>
        <v>7</v>
      </c>
      <c r="X3104" s="18">
        <f>_xlfn.IFNA(VLOOKUP(A3104,过往入选债券!A:D,4,0),2)</f>
        <v>2</v>
      </c>
      <c r="Y3104">
        <f>_xlfn.IFNA(VLOOKUP(C3104,[2]Sheet1!$A:$A,1,0),3)</f>
        <v>3</v>
      </c>
    </row>
    <row r="3105" spans="1:25" hidden="1" x14ac:dyDescent="0.2">
      <c r="A3105" s="28" t="s">
        <v>22268</v>
      </c>
      <c r="B3105" s="28" t="s">
        <v>22269</v>
      </c>
      <c r="C3105" s="39" t="s">
        <v>22972</v>
      </c>
      <c r="D3105" s="26">
        <f>[1]!b_calc_yield(A3105,日期设置!$B$2,F3105,1,R3105,1,O3105,L3105,S3105,)</f>
        <v>5.2858008478970433</v>
      </c>
      <c r="E3105" s="26">
        <f t="shared" si="96"/>
        <v>36.063675774648438</v>
      </c>
      <c r="F3105" s="18">
        <f>[1]!b_dq_cleanprice($A3105,日期设置!B$2)</f>
        <v>100</v>
      </c>
      <c r="G3105" s="18" t="str">
        <f t="shared" si="97"/>
        <v>6.86 + 0</v>
      </c>
      <c r="H3105" s="27">
        <f>[1]!b_dq_pctchange($A3105,日期设置!$B$2,1)/100</f>
        <v>0</v>
      </c>
      <c r="I3105" s="26">
        <f>[1]!b_pq_pctchange(A3105,日期设置!$B$4,日期设置!$B$2,1)</f>
        <v>0</v>
      </c>
      <c r="J3105" s="26">
        <f>[1]!b_pq_pctchange(A3105,日期设置!$C$4,日期设置!$B$2,1)</f>
        <v>0</v>
      </c>
      <c r="K3105" s="52">
        <f>[1]!b_dq_amount($A3105,日期设置!B$2,2,10000)</f>
        <v>0</v>
      </c>
      <c r="L3105" s="26">
        <f>[1]!b_info_latestpar(A3105,日期设置!$B$2)</f>
        <v>100</v>
      </c>
      <c r="M3105" s="6">
        <f>[1]!b_info_outstandingbalance($A3105,日期设置!B$2)</f>
        <v>8</v>
      </c>
      <c r="N3105" s="7" t="str">
        <f>[1]!b_info_latestissurercreditrating2(A3105,日期设置!$B$2,"102","1")</f>
        <v>AA</v>
      </c>
      <c r="O3105" s="43">
        <v>5.29</v>
      </c>
      <c r="P3105" s="9">
        <f>[1]!b_info_repurchasedate(A3105)</f>
        <v>0</v>
      </c>
      <c r="Q3105" s="31" t="s">
        <v>23432</v>
      </c>
      <c r="R3105" s="2" t="str">
        <f>IF((--IF(P3105=0,Q3105,P3105))&gt;(--日期设置!$B$2),IF(P3105=0,Q3105,P3105),Q3105)</f>
        <v>2028-02-01</v>
      </c>
      <c r="S3105" s="2" t="s">
        <v>23076</v>
      </c>
      <c r="T3105" s="8">
        <f>[1]!b_anal_ptmyear($A3105,日期设置!$B$2)</f>
        <v>6.8657534246575338</v>
      </c>
      <c r="U3105" s="8">
        <f>[1]!b_anal_termifexercise($A3105,日期设置!B$2)</f>
        <v>0</v>
      </c>
      <c r="V3105" s="10">
        <f>[1]!b_dq_dirtyprice(A3105,日期设置!$B$2)</f>
        <v>100.7102</v>
      </c>
      <c r="W3105" s="11">
        <f>IF(U3105=0,ROUNDUP((Q3105-日期设置!$B$2)/365,0),ROUNDUP((R3105-日期设置!$B$2)/365,0))</f>
        <v>7</v>
      </c>
      <c r="X3105" s="18">
        <f>_xlfn.IFNA(VLOOKUP(A3105,过往入选债券!A:D,4,0),2)</f>
        <v>2</v>
      </c>
      <c r="Y3105">
        <f>_xlfn.IFNA(VLOOKUP(C3105,[2]Sheet1!$A:$A,1,0),3)</f>
        <v>3</v>
      </c>
    </row>
    <row r="3106" spans="1:25" hidden="1" x14ac:dyDescent="0.2">
      <c r="A3106" s="28" t="s">
        <v>19882</v>
      </c>
      <c r="B3106" s="28" t="s">
        <v>19883</v>
      </c>
      <c r="C3106" s="38" t="s">
        <v>19884</v>
      </c>
      <c r="D3106" s="26" t="str">
        <f>[1]!b_calc_yield(A3106,日期设置!$B$2,F3106,1,R3106,1,O3106,L3106,S3106,)</f>
        <v>Fetching...</v>
      </c>
      <c r="E3106" s="26">
        <f t="shared" si="96"/>
        <v>12.641662275562137</v>
      </c>
      <c r="F3106" s="18">
        <f>[1]!b_dq_cleanprice($A3106,日期设置!B$2)</f>
        <v>99.017799999999994</v>
      </c>
      <c r="G3106" s="18" t="str">
        <f t="shared" si="97"/>
        <v>2.44 + 0</v>
      </c>
      <c r="H3106" s="27">
        <f>[1]!b_dq_pctchange($A3106,日期设置!$B$2,1)/100</f>
        <v>0</v>
      </c>
      <c r="I3106" s="26">
        <f>[1]!b_pq_pctchange(A3106,日期设置!$B$4,日期设置!$B$2,1)</f>
        <v>0</v>
      </c>
      <c r="J3106" s="26">
        <f>[1]!b_pq_pctchange(A3106,日期设置!$C$4,日期设置!$B$2,1)</f>
        <v>-0.98220000000000596</v>
      </c>
      <c r="K3106" s="52">
        <f>[1]!b_dq_amount($A3106,日期设置!B$2,2,10000)</f>
        <v>0</v>
      </c>
      <c r="L3106" s="26">
        <f>[1]!b_info_latestpar(A3106,日期设置!$B$2)</f>
        <v>100</v>
      </c>
      <c r="M3106" s="6">
        <f>[1]!b_info_outstandingbalance($A3106,日期设置!B$2)</f>
        <v>3</v>
      </c>
      <c r="N3106" s="7" t="str">
        <f>[1]!b_info_latestissurercreditrating2(A3106,日期设置!$B$2,"102","1")</f>
        <v>AA</v>
      </c>
      <c r="O3106" s="8">
        <v>4.8600000000000003</v>
      </c>
      <c r="P3106" s="9">
        <f>[1]!b_info_repurchasedate(A3106)</f>
        <v>0</v>
      </c>
      <c r="Q3106" s="8" t="s">
        <v>16526</v>
      </c>
      <c r="R3106" s="2" t="str">
        <f>IF((--IF(P3106=0,Q3106,P3106))&gt;(--日期设置!$B$2),IF(P3106=0,Q3106,P3106),Q3106)</f>
        <v>2023-08-31</v>
      </c>
      <c r="S3106" s="31" t="s">
        <v>19265</v>
      </c>
      <c r="T3106" s="8">
        <f>[1]!b_anal_ptmyear($A3106,日期设置!$B$2)</f>
        <v>2.4438356164383563</v>
      </c>
      <c r="U3106" s="8">
        <f>[1]!b_anal_termifexercise($A3106,日期设置!B$2)</f>
        <v>0</v>
      </c>
      <c r="V3106" s="10">
        <f>[1]!b_dq_dirtyprice(A3106,日期设置!$B$2)</f>
        <v>101.7208</v>
      </c>
      <c r="W3106" s="11">
        <f>IF(U3106=0,ROUNDUP((Q3106-日期设置!$B$2)/365,0),ROUNDUP((R3106-日期设置!$B$2)/365,0))</f>
        <v>3</v>
      </c>
      <c r="X3106" s="18">
        <f>_xlfn.IFNA(VLOOKUP(A3106,过往入选债券!A:D,4,0),2)</f>
        <v>2</v>
      </c>
      <c r="Y3106">
        <f>_xlfn.IFNA(VLOOKUP(C3106,[2]Sheet1!$A:$A,1,0),3)</f>
        <v>3</v>
      </c>
    </row>
    <row r="3107" spans="1:25" hidden="1" x14ac:dyDescent="0.2">
      <c r="A3107" s="28" t="s">
        <v>19757</v>
      </c>
      <c r="B3107" s="28" t="s">
        <v>19758</v>
      </c>
      <c r="C3107" s="38" t="s">
        <v>220</v>
      </c>
      <c r="D3107" s="26" t="str">
        <f>[1]!b_calc_yield(A3107,日期设置!$B$2,F3107,1,R3107,1,O3107,L3107,S3107,)</f>
        <v>Fetching...</v>
      </c>
      <c r="E3107" s="26">
        <f t="shared" si="96"/>
        <v>12.502099100856823</v>
      </c>
      <c r="F3107" s="18">
        <f>[1]!b_dq_cleanprice($A3107,日期设置!B$2)</f>
        <v>100</v>
      </c>
      <c r="G3107" s="18" t="str">
        <f t="shared" si="97"/>
        <v>4.43 + 2.43</v>
      </c>
      <c r="H3107" s="27">
        <f>[1]!b_dq_pctchange($A3107,日期设置!$B$2,1)/100</f>
        <v>0</v>
      </c>
      <c r="I3107" s="26">
        <f>[1]!b_pq_pctchange(A3107,日期设置!$B$4,日期设置!$B$2,1)</f>
        <v>0</v>
      </c>
      <c r="J3107" s="26">
        <f>[1]!b_pq_pctchange(A3107,日期设置!$C$4,日期设置!$B$2,1)</f>
        <v>0</v>
      </c>
      <c r="K3107" s="52">
        <f>[1]!b_dq_amount($A3107,日期设置!B$2,2,10000)</f>
        <v>0</v>
      </c>
      <c r="L3107" s="26">
        <f>[1]!b_info_latestpar(A3107,日期设置!$B$2)</f>
        <v>100</v>
      </c>
      <c r="M3107" s="6">
        <f>[1]!b_info_outstandingbalance($A3107,日期设置!B$2)</f>
        <v>4</v>
      </c>
      <c r="N3107" s="7" t="str">
        <f>[1]!b_info_latestissurercreditrating2(A3107,日期设置!$B$2,"102","1")</f>
        <v>AA</v>
      </c>
      <c r="O3107" s="8">
        <v>5.3</v>
      </c>
      <c r="P3107" s="9" t="str">
        <f>[1]!b_info_repurchasedate(A3107)</f>
        <v>2023-08-26</v>
      </c>
      <c r="Q3107" s="8" t="s">
        <v>20002</v>
      </c>
      <c r="R3107" s="2" t="str">
        <f>IF((--IF(P3107=0,Q3107,P3107))&gt;(--日期设置!$B$2),IF(P3107=0,Q3107,P3107),Q3107)</f>
        <v>2023-08-26</v>
      </c>
      <c r="S3107" s="31" t="s">
        <v>19098</v>
      </c>
      <c r="T3107" s="8">
        <f>[1]!b_anal_ptmyear($A3107,日期设置!$B$2)</f>
        <v>4.4301369863013695</v>
      </c>
      <c r="U3107" s="8">
        <f>[1]!b_anal_termifexercise($A3107,日期设置!B$2)</f>
        <v>2.43013698630137</v>
      </c>
      <c r="V3107" s="10">
        <f>[1]!b_dq_dirtyprice(A3107,日期设置!$B$2)</f>
        <v>103.02030000000001</v>
      </c>
      <c r="W3107" s="11">
        <f>IF(U3107=0,ROUNDUP((Q3107-日期设置!$B$2)/365,0),ROUNDUP((R3107-日期设置!$B$2)/365,0))</f>
        <v>3</v>
      </c>
      <c r="X3107" s="18">
        <f>_xlfn.IFNA(VLOOKUP(A3107,过往入选债券!A:D,4,0),2)</f>
        <v>2</v>
      </c>
      <c r="Y3107">
        <f>_xlfn.IFNA(VLOOKUP(C3107,[2]Sheet1!$A:$A,1,0),3)</f>
        <v>3</v>
      </c>
    </row>
    <row r="3108" spans="1:25" hidden="1" x14ac:dyDescent="0.2">
      <c r="A3108" s="21" t="s">
        <v>3975</v>
      </c>
      <c r="B3108" s="21" t="s">
        <v>3976</v>
      </c>
      <c r="C3108" s="37" t="s">
        <v>3413</v>
      </c>
      <c r="D3108" s="26" t="str">
        <f>[1]!b_calc_yield(A3108,日期设置!$B$2,F3108,1,R3108,1,O3108,L3108,S3108,)</f>
        <v>Fetching...</v>
      </c>
      <c r="E3108" s="26">
        <f t="shared" si="96"/>
        <v>4.9646379816486341</v>
      </c>
      <c r="F3108" s="18">
        <f>[1]!b_dq_cleanprice($A3108,日期设置!B$2)</f>
        <v>100</v>
      </c>
      <c r="G3108" s="18" t="str">
        <f t="shared" si="97"/>
        <v>0.93 + 0</v>
      </c>
      <c r="H3108" s="27">
        <f>[1]!b_dq_pctchange($A3108,日期设置!$B$2,1)/100</f>
        <v>0</v>
      </c>
      <c r="I3108" s="26">
        <f>[1]!b_pq_pctchange(A3108,日期设置!$B$4,日期设置!$B$2,1)</f>
        <v>0</v>
      </c>
      <c r="J3108" s="26">
        <f>[1]!b_pq_pctchange(A3108,日期设置!$C$4,日期设置!$B$2,1)</f>
        <v>0</v>
      </c>
      <c r="K3108" s="52">
        <f>[1]!b_dq_amount($A3108,日期设置!B$2,2,10000)</f>
        <v>0</v>
      </c>
      <c r="L3108" s="26">
        <f>[1]!b_info_latestpar(A3108,日期设置!$B$2)</f>
        <v>100</v>
      </c>
      <c r="M3108" s="6">
        <f>[1]!b_info_outstandingbalance($A3108,日期设置!B$2)</f>
        <v>2</v>
      </c>
      <c r="N3108" s="7">
        <f>[1]!b_info_latestissurercreditrating2(A3108,日期设置!$B$2,"102","1")</f>
        <v>0</v>
      </c>
      <c r="O3108" s="8">
        <v>5.3</v>
      </c>
      <c r="P3108" s="9">
        <f>[1]!b_info_repurchasedate(A3108)</f>
        <v>0</v>
      </c>
      <c r="Q3108" s="8" t="s">
        <v>16043</v>
      </c>
      <c r="R3108" s="2" t="str">
        <f>IF((--IF(P3108=0,Q3108,P3108))&gt;(--日期设置!$B$2),IF(P3108=0,Q3108,P3108),Q3108)</f>
        <v>2022-02-28</v>
      </c>
      <c r="S3108" s="2" t="s">
        <v>17924</v>
      </c>
      <c r="T3108" s="8">
        <f>[1]!b_anal_ptmyear($A3108,日期设置!$B$2)</f>
        <v>0.9397260273972603</v>
      </c>
      <c r="U3108" s="8">
        <f>[1]!b_anal_termifexercise($A3108,日期设置!B$2)</f>
        <v>0</v>
      </c>
      <c r="V3108" s="10">
        <f>[1]!b_dq_dirtyprice(A3108,日期设置!$B$2)</f>
        <v>100.31950000000001</v>
      </c>
      <c r="W3108" s="11">
        <f>IF(U3108=0,ROUNDUP((Q3108-日期设置!$B$2)/365,0),ROUNDUP((R3108-日期设置!$B$2)/365,0))</f>
        <v>1</v>
      </c>
      <c r="X3108" s="18">
        <f>_xlfn.IFNA(VLOOKUP(A3108,过往入选债券!A:D,4,0),2)</f>
        <v>2</v>
      </c>
      <c r="Y3108">
        <f>_xlfn.IFNA(VLOOKUP(C3108,[2]Sheet1!$A:$A,1,0),3)</f>
        <v>3</v>
      </c>
    </row>
    <row r="3109" spans="1:25" hidden="1" x14ac:dyDescent="0.2">
      <c r="A3109" s="21" t="s">
        <v>6763</v>
      </c>
      <c r="B3109" s="21" t="s">
        <v>6764</v>
      </c>
      <c r="C3109" s="37" t="s">
        <v>112</v>
      </c>
      <c r="D3109" s="26" t="str">
        <f>[1]!b_calc_yield(A3109,日期设置!$B$2,F3109,1,R3109,1,O3109,L3109,S3109,)</f>
        <v>Fetching...</v>
      </c>
      <c r="E3109" s="26">
        <f t="shared" si="96"/>
        <v>2.64862087997082</v>
      </c>
      <c r="F3109" s="18">
        <f>[1]!b_dq_cleanprice($A3109,日期设置!B$2)</f>
        <v>100.98650000000001</v>
      </c>
      <c r="G3109" s="18" t="str">
        <f t="shared" si="97"/>
        <v>2.50 + 0.50</v>
      </c>
      <c r="H3109" s="27">
        <f>[1]!b_dq_pctchange($A3109,日期设置!$B$2,1)/100</f>
        <v>0</v>
      </c>
      <c r="I3109" s="26">
        <f>[1]!b_pq_pctchange(A3109,日期设置!$B$4,日期设置!$B$2,1)</f>
        <v>0</v>
      </c>
      <c r="J3109" s="26">
        <f>[1]!b_pq_pctchange(A3109,日期设置!$C$4,日期设置!$B$2,1)</f>
        <v>-8.8122825395978641E-3</v>
      </c>
      <c r="K3109" s="52">
        <f>[1]!b_dq_amount($A3109,日期设置!B$2,2,10000)</f>
        <v>0</v>
      </c>
      <c r="L3109" s="26">
        <f>[1]!b_info_latestpar(A3109,日期设置!$B$2)</f>
        <v>100</v>
      </c>
      <c r="M3109" s="6">
        <f>[1]!b_info_outstandingbalance($A3109,日期设置!B$2)</f>
        <v>5</v>
      </c>
      <c r="N3109" s="7" t="str">
        <f>[1]!b_info_latestissurercreditrating2(A3109,日期设置!$B$2,"102","1")</f>
        <v>AA</v>
      </c>
      <c r="O3109" s="8">
        <v>7.5</v>
      </c>
      <c r="P3109" s="9" t="str">
        <f>[1]!b_info_repurchasedate(A3109)</f>
        <v>2021-09-22</v>
      </c>
      <c r="Q3109" s="8" t="s">
        <v>16513</v>
      </c>
      <c r="R3109" s="2" t="str">
        <f>IF((--IF(P3109=0,Q3109,P3109))&gt;(--日期设置!$B$2),IF(P3109=0,Q3109,P3109),Q3109)</f>
        <v>2021-09-22</v>
      </c>
      <c r="S3109" s="2" t="s">
        <v>17934</v>
      </c>
      <c r="T3109" s="8">
        <f>[1]!b_anal_ptmyear($A3109,日期设置!$B$2)</f>
        <v>2.5013698630136987</v>
      </c>
      <c r="U3109" s="8">
        <f>[1]!b_anal_termifexercise($A3109,日期设置!B$2)</f>
        <v>0.50410958904109593</v>
      </c>
      <c r="V3109" s="10">
        <f>[1]!b_dq_dirtyprice(A3109,日期设置!$B$2)</f>
        <v>104.72620000000001</v>
      </c>
      <c r="W3109" s="11">
        <f>IF(U3109=0,ROUNDUP((Q3109-日期设置!$B$2)/365,0),ROUNDUP((R3109-日期设置!$B$2)/365,0))</f>
        <v>1</v>
      </c>
      <c r="X3109" s="18">
        <f>_xlfn.IFNA(VLOOKUP(A3109,过往入选债券!A:D,4,0),2)</f>
        <v>2</v>
      </c>
      <c r="Y3109">
        <f>_xlfn.IFNA(VLOOKUP(C3109,[2]Sheet1!$A:$A,1,0),3)</f>
        <v>3</v>
      </c>
    </row>
    <row r="3110" spans="1:25" hidden="1" x14ac:dyDescent="0.2">
      <c r="A3110" s="21" t="s">
        <v>9320</v>
      </c>
      <c r="B3110" s="21" t="s">
        <v>9321</v>
      </c>
      <c r="C3110" s="37" t="s">
        <v>9322</v>
      </c>
      <c r="D3110" s="26" t="str">
        <f>[1]!b_calc_yield(A3110,日期设置!$B$2,F3110,1,R3110,1,O3110,L3110,S3110,)</f>
        <v>Fetching...</v>
      </c>
      <c r="E3110" s="26">
        <f t="shared" si="96"/>
        <v>8.1083154415381831</v>
      </c>
      <c r="F3110" s="18">
        <f>[1]!b_dq_cleanprice($A3110,日期设置!B$2)</f>
        <v>101.56180000000001</v>
      </c>
      <c r="G3110" s="18" t="str">
        <f t="shared" si="97"/>
        <v>1.57 + 0</v>
      </c>
      <c r="H3110" s="27">
        <f>[1]!b_dq_pctchange($A3110,日期设置!$B$2,1)/100</f>
        <v>0</v>
      </c>
      <c r="I3110" s="26">
        <f>[1]!b_pq_pctchange(A3110,日期设置!$B$4,日期设置!$B$2,1)</f>
        <v>0</v>
      </c>
      <c r="J3110" s="26">
        <f>[1]!b_pq_pctchange(A3110,日期设置!$C$4,日期设置!$B$2,1)</f>
        <v>0</v>
      </c>
      <c r="K3110" s="52">
        <f>[1]!b_dq_amount($A3110,日期设置!B$2,2,10000)</f>
        <v>0</v>
      </c>
      <c r="L3110" s="26">
        <f>[1]!b_info_latestpar(A3110,日期设置!$B$2)</f>
        <v>100</v>
      </c>
      <c r="M3110" s="6">
        <f>[1]!b_info_outstandingbalance($A3110,日期设置!B$2)</f>
        <v>5</v>
      </c>
      <c r="N3110" s="7" t="str">
        <f>[1]!b_info_latestissurercreditrating2(A3110,日期设置!$B$2,"102","1")</f>
        <v>AA</v>
      </c>
      <c r="O3110" s="8">
        <v>6.37</v>
      </c>
      <c r="P3110" s="9">
        <f>[1]!b_info_repurchasedate(A3110)</f>
        <v>0</v>
      </c>
      <c r="Q3110" s="8" t="s">
        <v>16495</v>
      </c>
      <c r="R3110" s="2" t="str">
        <f>IF((--IF(P3110=0,Q3110,P3110))&gt;(--日期设置!$B$2),IF(P3110=0,Q3110,P3110),Q3110)</f>
        <v>2022-10-17</v>
      </c>
      <c r="S3110" s="2" t="s">
        <v>18249</v>
      </c>
      <c r="T3110" s="8">
        <f>[1]!b_anal_ptmyear($A3110,日期设置!$B$2)</f>
        <v>1.5726027397260274</v>
      </c>
      <c r="U3110" s="8">
        <f>[1]!b_anal_termifexercise($A3110,日期设置!B$2)</f>
        <v>0</v>
      </c>
      <c r="V3110" s="10">
        <f>[1]!b_dq_dirtyprice(A3110,日期设置!$B$2)</f>
        <v>104.2843</v>
      </c>
      <c r="W3110" s="11">
        <f>IF(U3110=0,ROUNDUP((Q3110-日期设置!$B$2)/365,0),ROUNDUP((R3110-日期设置!$B$2)/365,0))</f>
        <v>2</v>
      </c>
      <c r="X3110" s="18">
        <f>_xlfn.IFNA(VLOOKUP(A3110,过往入选债券!A:D,4,0),2)</f>
        <v>2</v>
      </c>
      <c r="Y3110">
        <f>_xlfn.IFNA(VLOOKUP(C3110,[2]Sheet1!$A:$A,1,0),3)</f>
        <v>3</v>
      </c>
    </row>
    <row r="3111" spans="1:25" hidden="1" x14ac:dyDescent="0.2">
      <c r="A3111" s="28" t="s">
        <v>19573</v>
      </c>
      <c r="B3111" s="28" t="s">
        <v>19574</v>
      </c>
      <c r="C3111" s="38" t="s">
        <v>385</v>
      </c>
      <c r="D3111" s="26" t="str">
        <f>[1]!b_calc_yield(A3111,日期设置!$B$2,F3111,1,R3111,1,O3111,L3111,S3111,)</f>
        <v>Fetching...</v>
      </c>
      <c r="E3111" s="26">
        <f t="shared" si="96"/>
        <v>12.378891457237007</v>
      </c>
      <c r="F3111" s="18">
        <f>[1]!b_dq_cleanprice($A3111,日期设置!B$2)</f>
        <v>98.802000000000007</v>
      </c>
      <c r="G3111" s="18" t="str">
        <f t="shared" si="97"/>
        <v>2.39 + 0</v>
      </c>
      <c r="H3111" s="27">
        <f>[1]!b_dq_pctchange($A3111,日期设置!$B$2,1)/100</f>
        <v>0</v>
      </c>
      <c r="I3111" s="26">
        <f>[1]!b_pq_pctchange(A3111,日期设置!$B$4,日期设置!$B$2,1)</f>
        <v>0</v>
      </c>
      <c r="J3111" s="26">
        <f>[1]!b_pq_pctchange(A3111,日期设置!$C$4,日期设置!$B$2,1)</f>
        <v>0</v>
      </c>
      <c r="K3111" s="52">
        <f>[1]!b_dq_amount($A3111,日期设置!B$2,2,10000)</f>
        <v>0</v>
      </c>
      <c r="L3111" s="26">
        <f>[1]!b_info_latestpar(A3111,日期设置!$B$2)</f>
        <v>100</v>
      </c>
      <c r="M3111" s="6">
        <f>[1]!b_info_outstandingbalance($A3111,日期设置!B$2)</f>
        <v>3</v>
      </c>
      <c r="N3111" s="7" t="str">
        <f>[1]!b_info_latestissurercreditrating2(A3111,日期设置!$B$2,"102","1")</f>
        <v>AA</v>
      </c>
      <c r="O3111" s="8">
        <v>4.75</v>
      </c>
      <c r="P3111" s="9">
        <f>[1]!b_info_repurchasedate(A3111)</f>
        <v>0</v>
      </c>
      <c r="Q3111" s="8" t="s">
        <v>17022</v>
      </c>
      <c r="R3111" s="2" t="str">
        <f>IF((--IF(P3111=0,Q3111,P3111))&gt;(--日期设置!$B$2),IF(P3111=0,Q3111,P3111),Q3111)</f>
        <v>2023-08-14</v>
      </c>
      <c r="S3111" s="31" t="s">
        <v>19121</v>
      </c>
      <c r="T3111" s="8">
        <f>[1]!b_anal_ptmyear($A3111,日期设置!$B$2)</f>
        <v>2.3972602739726026</v>
      </c>
      <c r="U3111" s="8">
        <f>[1]!b_anal_termifexercise($A3111,日期设置!B$2)</f>
        <v>0</v>
      </c>
      <c r="V3111" s="10">
        <f>[1]!b_dq_dirtyprice(A3111,日期设置!$B$2)</f>
        <v>101.66500000000001</v>
      </c>
      <c r="W3111" s="11">
        <f>IF(U3111=0,ROUNDUP((Q3111-日期设置!$B$2)/365,0),ROUNDUP((R3111-日期设置!$B$2)/365,0))</f>
        <v>3</v>
      </c>
      <c r="X3111" s="18">
        <f>_xlfn.IFNA(VLOOKUP(A3111,过往入选债券!A:D,4,0),2)</f>
        <v>2</v>
      </c>
      <c r="Y3111">
        <f>_xlfn.IFNA(VLOOKUP(C3111,[2]Sheet1!$A:$A,1,0),3)</f>
        <v>3</v>
      </c>
    </row>
    <row r="3112" spans="1:25" hidden="1" x14ac:dyDescent="0.2">
      <c r="A3112" s="28" t="s">
        <v>20908</v>
      </c>
      <c r="B3112" s="28" t="s">
        <v>20909</v>
      </c>
      <c r="C3112" s="39" t="s">
        <v>107</v>
      </c>
      <c r="D3112" s="26" t="str">
        <f>[1]!b_calc_yield(A3112,日期设置!$B$2,F3112,1,R3112,1,O3112,L3112,S3112,)</f>
        <v>Fetching...</v>
      </c>
      <c r="E3112" s="26">
        <f t="shared" si="96"/>
        <v>8.1432454792577769</v>
      </c>
      <c r="F3112" s="18">
        <f>[1]!b_dq_cleanprice($A3112,日期设置!B$2)</f>
        <v>99.410899999999998</v>
      </c>
      <c r="G3112" s="18" t="str">
        <f t="shared" si="97"/>
        <v>1.56 + 1.56</v>
      </c>
      <c r="H3112" s="27">
        <f>[1]!b_dq_pctchange($A3112,日期设置!$B$2,1)/100</f>
        <v>0</v>
      </c>
      <c r="I3112" s="26">
        <f>[1]!b_pq_pctchange(A3112,日期设置!$B$4,日期设置!$B$2,1)</f>
        <v>0</v>
      </c>
      <c r="J3112" s="26">
        <f>[1]!b_pq_pctchange(A3112,日期设置!$C$4,日期设置!$B$2,1)</f>
        <v>0</v>
      </c>
      <c r="K3112" s="52">
        <f>[1]!b_dq_amount($A3112,日期设置!B$2,2,10000)</f>
        <v>0</v>
      </c>
      <c r="L3112" s="26">
        <f>[1]!b_info_latestpar(A3112,日期设置!$B$2)</f>
        <v>100</v>
      </c>
      <c r="M3112" s="6">
        <f>[1]!b_info_outstandingbalance($A3112,日期设置!B$2)</f>
        <v>10</v>
      </c>
      <c r="N3112" s="7" t="str">
        <f>[1]!b_info_latestissurercreditrating2(A3112,日期设置!$B$2,"102","1")</f>
        <v>AAA</v>
      </c>
      <c r="O3112" s="8">
        <v>4.9000000000000004</v>
      </c>
      <c r="P3112" s="9">
        <f>[1]!b_info_repurchasedate(A3112)</f>
        <v>0</v>
      </c>
      <c r="Q3112" s="8" t="s">
        <v>16143</v>
      </c>
      <c r="R3112" s="2" t="str">
        <f>IF((--IF(P3112=0,Q3112,P3112))&gt;(--日期设置!$B$2),IF(P3112=0,Q3112,P3112),Q3112)</f>
        <v>2022-10-15</v>
      </c>
      <c r="S3112" s="31" t="s">
        <v>16386</v>
      </c>
      <c r="T3112" s="8">
        <f>[1]!b_anal_ptmyear($A3112,日期设置!$B$2)</f>
        <v>1.5671232876712329</v>
      </c>
      <c r="U3112" s="8">
        <f>[1]!b_anal_termifexercise($A3112,日期设置!B$2)</f>
        <v>1.5671232876712329</v>
      </c>
      <c r="V3112" s="10">
        <f>[1]!b_dq_dirtyprice(A3112,日期设置!$B$2)</f>
        <v>101.532</v>
      </c>
      <c r="W3112" s="11">
        <f>IF(U3112=0,ROUNDUP((Q3112-日期设置!$B$2)/365,0),ROUNDUP((R3112-日期设置!$B$2)/365,0))</f>
        <v>2</v>
      </c>
      <c r="X3112" s="18">
        <f>_xlfn.IFNA(VLOOKUP(A3112,过往入选债券!A:D,4,0),2)</f>
        <v>2</v>
      </c>
      <c r="Y3112">
        <f>_xlfn.IFNA(VLOOKUP(C3112,[2]Sheet1!$A:$A,1,0),3)</f>
        <v>3</v>
      </c>
    </row>
    <row r="3113" spans="1:25" hidden="1" x14ac:dyDescent="0.2">
      <c r="A3113" s="21" t="s">
        <v>4792</v>
      </c>
      <c r="B3113" s="21" t="s">
        <v>4793</v>
      </c>
      <c r="C3113" s="37" t="s">
        <v>4794</v>
      </c>
      <c r="D3113" s="26" t="str">
        <f>[1]!b_calc_yield(A3113,日期设置!$B$2,F3113,1,R3113,1,O3113,L3113,S3113,)</f>
        <v>Fetching...</v>
      </c>
      <c r="E3113" s="26">
        <f t="shared" si="96"/>
        <v>12.323365695532317</v>
      </c>
      <c r="F3113" s="18">
        <f>[1]!b_dq_cleanprice($A3113,日期设置!B$2)</f>
        <v>96.915700000000001</v>
      </c>
      <c r="G3113" s="18" t="str">
        <f t="shared" si="97"/>
        <v>2.36 + 0</v>
      </c>
      <c r="H3113" s="27">
        <f>[1]!b_dq_pctchange($A3113,日期设置!$B$2,1)/100</f>
        <v>0</v>
      </c>
      <c r="I3113" s="26">
        <f>[1]!b_pq_pctchange(A3113,日期设置!$B$4,日期设置!$B$2,1)</f>
        <v>0</v>
      </c>
      <c r="J3113" s="26">
        <f>[1]!b_pq_pctchange(A3113,日期设置!$C$4,日期设置!$B$2,1)</f>
        <v>0</v>
      </c>
      <c r="K3113" s="52">
        <f>[1]!b_dq_amount($A3113,日期设置!B$2,2,10000)</f>
        <v>0</v>
      </c>
      <c r="L3113" s="26">
        <f>[1]!b_info_latestpar(A3113,日期设置!$B$2)</f>
        <v>100</v>
      </c>
      <c r="M3113" s="6">
        <f>[1]!b_info_outstandingbalance($A3113,日期设置!B$2)</f>
        <v>9</v>
      </c>
      <c r="N3113" s="7">
        <f>[1]!b_info_latestissurercreditrating2(A3113,日期设置!$B$2,"102","1")</f>
        <v>0</v>
      </c>
      <c r="O3113" s="8">
        <v>3.87</v>
      </c>
      <c r="P3113" s="9">
        <f>[1]!b_info_repurchasedate(A3113)</f>
        <v>0</v>
      </c>
      <c r="Q3113" s="8" t="s">
        <v>16477</v>
      </c>
      <c r="R3113" s="2" t="str">
        <f>IF((--IF(P3113=0,Q3113,P3113))&gt;(--日期设置!$B$2),IF(P3113=0,Q3113,P3113),Q3113)</f>
        <v>2023-08-03</v>
      </c>
      <c r="S3113" s="2" t="s">
        <v>18250</v>
      </c>
      <c r="T3113" s="8">
        <f>[1]!b_anal_ptmyear($A3113,日期设置!$B$2)</f>
        <v>2.3671232876712329</v>
      </c>
      <c r="U3113" s="8">
        <f>[1]!b_anal_termifexercise($A3113,日期设置!B$2)</f>
        <v>0</v>
      </c>
      <c r="V3113" s="10">
        <f>[1]!b_dq_dirtyprice(A3113,日期设置!$B$2)</f>
        <v>99.364900000000006</v>
      </c>
      <c r="W3113" s="11">
        <f>IF(U3113=0,ROUNDUP((Q3113-日期设置!$B$2)/365,0),ROUNDUP((R3113-日期设置!$B$2)/365,0))</f>
        <v>3</v>
      </c>
      <c r="X3113" s="18">
        <f>_xlfn.IFNA(VLOOKUP(A3113,过往入选债券!A:D,4,0),2)</f>
        <v>2</v>
      </c>
      <c r="Y3113">
        <f>_xlfn.IFNA(VLOOKUP(C3113,[2]Sheet1!$A:$A,1,0),3)</f>
        <v>3</v>
      </c>
    </row>
    <row r="3114" spans="1:25" hidden="1" x14ac:dyDescent="0.2">
      <c r="A3114" s="21" t="s">
        <v>13757</v>
      </c>
      <c r="B3114" s="21" t="s">
        <v>13758</v>
      </c>
      <c r="C3114" s="37" t="s">
        <v>13759</v>
      </c>
      <c r="D3114" s="26" t="str">
        <f>[1]!b_calc_yield(A3114,日期设置!$B$2,F3114,1,R3114,1,O3114,L3114,S3114,)</f>
        <v>Fetching...</v>
      </c>
      <c r="E3114" s="26">
        <f t="shared" si="96"/>
        <v>23.110760076140437</v>
      </c>
      <c r="F3114" s="18">
        <f>[1]!b_dq_cleanprice($A3114,日期设置!B$2)</f>
        <v>81.479299999999995</v>
      </c>
      <c r="G3114" s="18" t="str">
        <f t="shared" si="97"/>
        <v>3.15 + 0</v>
      </c>
      <c r="H3114" s="27">
        <f>[1]!b_dq_pctchange($A3114,日期设置!$B$2,1)/100</f>
        <v>0</v>
      </c>
      <c r="I3114" s="26">
        <f>[1]!b_pq_pctchange(A3114,日期设置!$B$4,日期设置!$B$2,1)</f>
        <v>0</v>
      </c>
      <c r="J3114" s="26">
        <f>[1]!b_pq_pctchange(A3114,日期设置!$C$4,日期设置!$B$2,1)</f>
        <v>0</v>
      </c>
      <c r="K3114" s="52">
        <f>[1]!b_dq_amount($A3114,日期设置!B$2,2,10000)</f>
        <v>0</v>
      </c>
      <c r="L3114" s="26">
        <f>[1]!b_info_latestpar(A3114,日期设置!$B$2)</f>
        <v>80</v>
      </c>
      <c r="M3114" s="6">
        <f>[1]!b_info_outstandingbalance($A3114,日期设置!B$2)</f>
        <v>5.28</v>
      </c>
      <c r="N3114" s="7" t="str">
        <f>[1]!b_info_latestissurercreditrating2(A3114,日期设置!$B$2,"102","1")</f>
        <v>AA</v>
      </c>
      <c r="O3114" s="8">
        <v>6.42</v>
      </c>
      <c r="P3114" s="9">
        <f>[1]!b_info_repurchasedate(A3114)</f>
        <v>0</v>
      </c>
      <c r="Q3114" s="8" t="s">
        <v>17660</v>
      </c>
      <c r="R3114" s="2" t="str">
        <f>IF((--IF(P3114=0,Q3114,P3114))&gt;(--日期设置!$B$2),IF(P3114=0,Q3114,P3114),Q3114)</f>
        <v>2024-05-16</v>
      </c>
      <c r="S3114" s="2" t="s">
        <v>19050</v>
      </c>
      <c r="T3114" s="8">
        <f>[1]!b_anal_ptmyear($A3114,日期设置!$B$2)</f>
        <v>3.1506849315068495</v>
      </c>
      <c r="U3114" s="8">
        <f>[1]!b_anal_termifexercise($A3114,日期设置!B$2)</f>
        <v>0</v>
      </c>
      <c r="V3114" s="10">
        <f>[1]!b_dq_dirtyprice(A3114,日期设置!$B$2)</f>
        <v>85.841399999999993</v>
      </c>
      <c r="W3114" s="11">
        <f>IF(U3114=0,ROUNDUP((Q3114-日期设置!$B$2)/365,0),ROUNDUP((R3114-日期设置!$B$2)/365,0))</f>
        <v>4</v>
      </c>
      <c r="X3114" s="18">
        <f>_xlfn.IFNA(VLOOKUP(A3114,过往入选债券!A:D,4,0),2)</f>
        <v>2</v>
      </c>
      <c r="Y3114">
        <f>_xlfn.IFNA(VLOOKUP(C3114,[2]Sheet1!$A:$A,1,0),3)</f>
        <v>3</v>
      </c>
    </row>
    <row r="3115" spans="1:25" hidden="1" x14ac:dyDescent="0.2">
      <c r="A3115" s="21" t="s">
        <v>8041</v>
      </c>
      <c r="B3115" s="21" t="s">
        <v>8042</v>
      </c>
      <c r="C3115" s="37" t="s">
        <v>8043</v>
      </c>
      <c r="D3115" s="26" t="str">
        <f>[1]!b_calc_yield(A3115,日期设置!$B$2,F3115,1,R3115,1,O3115,L3115,S3115,)</f>
        <v>Fetching...</v>
      </c>
      <c r="E3115" s="26">
        <f t="shared" si="96"/>
        <v>4.873584007425813</v>
      </c>
      <c r="F3115" s="18">
        <f>[1]!b_dq_cleanprice($A3115,日期设置!B$2)</f>
        <v>100</v>
      </c>
      <c r="G3115" s="18" t="str">
        <f t="shared" si="97"/>
        <v>0.92 + 0</v>
      </c>
      <c r="H3115" s="27">
        <f>[1]!b_dq_pctchange($A3115,日期设置!$B$2,1)/100</f>
        <v>0</v>
      </c>
      <c r="I3115" s="26">
        <f>[1]!b_pq_pctchange(A3115,日期设置!$B$4,日期设置!$B$2,1)</f>
        <v>0</v>
      </c>
      <c r="J3115" s="26">
        <f>[1]!b_pq_pctchange(A3115,日期设置!$C$4,日期设置!$B$2,1)</f>
        <v>0</v>
      </c>
      <c r="K3115" s="52">
        <f>[1]!b_dq_amount($A3115,日期设置!B$2,2,10000)</f>
        <v>0</v>
      </c>
      <c r="L3115" s="26">
        <f>[1]!b_info_latestpar(A3115,日期设置!$B$2)</f>
        <v>100</v>
      </c>
      <c r="M3115" s="6">
        <f>[1]!b_info_outstandingbalance($A3115,日期设置!B$2)</f>
        <v>2</v>
      </c>
      <c r="N3115" s="7" t="str">
        <f>[1]!b_info_latestissurercreditrating2(A3115,日期设置!$B$2,"102","1")</f>
        <v>AA+</v>
      </c>
      <c r="O3115" s="8">
        <v>5.3</v>
      </c>
      <c r="P3115" s="9">
        <f>[1]!b_info_repurchasedate(A3115)</f>
        <v>0</v>
      </c>
      <c r="Q3115" s="8" t="s">
        <v>16061</v>
      </c>
      <c r="R3115" s="2" t="str">
        <f>IF((--IF(P3115=0,Q3115,P3115))&gt;(--日期设置!$B$2),IF(P3115=0,Q3115,P3115),Q3115)</f>
        <v>2022-02-22</v>
      </c>
      <c r="S3115" s="2" t="s">
        <v>17847</v>
      </c>
      <c r="T3115" s="8">
        <f>[1]!b_anal_ptmyear($A3115,日期设置!$B$2)</f>
        <v>0.92328767123287669</v>
      </c>
      <c r="U3115" s="8">
        <f>[1]!b_anal_termifexercise($A3115,日期设置!B$2)</f>
        <v>0</v>
      </c>
      <c r="V3115" s="10">
        <f>[1]!b_dq_dirtyprice(A3115,日期设置!$B$2)</f>
        <v>100.4066</v>
      </c>
      <c r="W3115" s="11">
        <f>IF(U3115=0,ROUNDUP((Q3115-日期设置!$B$2)/365,0),ROUNDUP((R3115-日期设置!$B$2)/365,0))</f>
        <v>1</v>
      </c>
      <c r="X3115" s="18">
        <f>_xlfn.IFNA(VLOOKUP(A3115,过往入选债券!A:D,4,0),2)</f>
        <v>2</v>
      </c>
      <c r="Y3115">
        <f>_xlfn.IFNA(VLOOKUP(C3115,[2]Sheet1!$A:$A,1,0),3)</f>
        <v>3</v>
      </c>
    </row>
    <row r="3116" spans="1:25" hidden="1" x14ac:dyDescent="0.2">
      <c r="A3116" s="21" t="s">
        <v>10516</v>
      </c>
      <c r="B3116" s="21" t="s">
        <v>10517</v>
      </c>
      <c r="C3116" s="37" t="s">
        <v>8</v>
      </c>
      <c r="D3116" s="26" t="str">
        <f>[1]!b_calc_yield(A3116,日期设置!$B$2,F3116,1,R3116,1,O3116,L3116,S3116,)</f>
        <v>Fetching...</v>
      </c>
      <c r="E3116" s="26">
        <f t="shared" si="96"/>
        <v>10.615579539553055</v>
      </c>
      <c r="F3116" s="18">
        <f>[1]!b_dq_cleanprice($A3116,日期设置!B$2)</f>
        <v>95.977900000000005</v>
      </c>
      <c r="G3116" s="18" t="str">
        <f t="shared" si="97"/>
        <v>2.05 + 0</v>
      </c>
      <c r="H3116" s="27">
        <f>[1]!b_dq_pctchange($A3116,日期设置!$B$2,1)/100</f>
        <v>0</v>
      </c>
      <c r="I3116" s="26">
        <f>[1]!b_pq_pctchange(A3116,日期设置!$B$4,日期设置!$B$2,1)</f>
        <v>0</v>
      </c>
      <c r="J3116" s="26">
        <f>[1]!b_pq_pctchange(A3116,日期设置!$C$4,日期设置!$B$2,1)</f>
        <v>0.76324738138957626</v>
      </c>
      <c r="K3116" s="52">
        <f>[1]!b_dq_amount($A3116,日期设置!B$2,2,10000)</f>
        <v>0</v>
      </c>
      <c r="L3116" s="26">
        <f>[1]!b_info_latestpar(A3116,日期设置!$B$2)</f>
        <v>100</v>
      </c>
      <c r="M3116" s="6">
        <f>[1]!b_info_outstandingbalance($A3116,日期设置!B$2)</f>
        <v>20</v>
      </c>
      <c r="N3116" s="7" t="str">
        <f>[1]!b_info_latestissurercreditrating2(A3116,日期设置!$B$2,"102","1")</f>
        <v>AAA</v>
      </c>
      <c r="O3116" s="8">
        <v>3.16</v>
      </c>
      <c r="P3116" s="9">
        <f>[1]!b_info_repurchasedate(A3116)</f>
        <v>0</v>
      </c>
      <c r="Q3116" s="8" t="s">
        <v>16639</v>
      </c>
      <c r="R3116" s="2" t="str">
        <f>IF((--IF(P3116=0,Q3116,P3116))&gt;(--日期设置!$B$2),IF(P3116=0,Q3116,P3116),Q3116)</f>
        <v>2023-04-10</v>
      </c>
      <c r="S3116" s="2" t="s">
        <v>17957</v>
      </c>
      <c r="T3116" s="8">
        <f>[1]!b_anal_ptmyear($A3116,日期设置!$B$2)</f>
        <v>2.0520547945205481</v>
      </c>
      <c r="U3116" s="8">
        <f>[1]!b_anal_termifexercise($A3116,日期设置!B$2)</f>
        <v>0</v>
      </c>
      <c r="V3116" s="10">
        <f>[1]!b_dq_dirtyprice(A3116,日期设置!$B$2)</f>
        <v>98.973399999999998</v>
      </c>
      <c r="W3116" s="11">
        <f>IF(U3116=0,ROUNDUP((Q3116-日期设置!$B$2)/365,0),ROUNDUP((R3116-日期设置!$B$2)/365,0))</f>
        <v>3</v>
      </c>
      <c r="X3116" s="18">
        <f>_xlfn.IFNA(VLOOKUP(A3116,过往入选债券!A:D,4,0),2)</f>
        <v>2</v>
      </c>
      <c r="Y3116">
        <f>_xlfn.IFNA(VLOOKUP(C3116,[2]Sheet1!$A:$A,1,0),3)</f>
        <v>3</v>
      </c>
    </row>
    <row r="3117" spans="1:25" hidden="1" x14ac:dyDescent="0.2">
      <c r="A3117" s="28" t="s">
        <v>22488</v>
      </c>
      <c r="B3117" s="28" t="s">
        <v>22489</v>
      </c>
      <c r="C3117" s="39" t="s">
        <v>970</v>
      </c>
      <c r="D3117" s="26">
        <f>[1]!b_calc_yield(A3117,日期设置!$B$2,F3117,1,R3117,1,O3117,L3117,S3117,)</f>
        <v>5.2760471121274497</v>
      </c>
      <c r="E3117" s="26">
        <f t="shared" si="96"/>
        <v>9.8889196324038373</v>
      </c>
      <c r="F3117" s="18">
        <f>[1]!b_dq_cleanprice($A3117,日期设置!B$2)</f>
        <v>100.842</v>
      </c>
      <c r="G3117" s="18" t="str">
        <f t="shared" si="97"/>
        <v>2.87 + 1.87</v>
      </c>
      <c r="H3117" s="27">
        <f>[1]!b_dq_pctchange($A3117,日期设置!$B$2,1)/100</f>
        <v>0</v>
      </c>
      <c r="I3117" s="26">
        <f>[1]!b_pq_pctchange(A3117,日期设置!$B$4,日期设置!$B$2,1)</f>
        <v>0.84199999999999886</v>
      </c>
      <c r="J3117" s="26">
        <f>[1]!b_pq_pctchange(A3117,日期设置!$C$4,日期设置!$B$2,1)</f>
        <v>0.84199999999999886</v>
      </c>
      <c r="K3117" s="52">
        <f>[1]!b_dq_amount($A3117,日期设置!B$2,2,10000)</f>
        <v>0</v>
      </c>
      <c r="L3117" s="26">
        <f>[1]!b_info_latestpar(A3117,日期设置!$B$2)</f>
        <v>100</v>
      </c>
      <c r="M3117" s="6">
        <f>[1]!b_info_outstandingbalance($A3117,日期设置!B$2)</f>
        <v>10</v>
      </c>
      <c r="N3117" s="7" t="str">
        <f>[1]!b_info_latestissurercreditrating2(A3117,日期设置!$B$2,"102","1")</f>
        <v>AA</v>
      </c>
      <c r="O3117" s="43">
        <v>5.8</v>
      </c>
      <c r="P3117" s="9" t="str">
        <f>[1]!b_info_repurchasedate(A3117)</f>
        <v>2023-02-05</v>
      </c>
      <c r="Q3117" s="31" t="s">
        <v>23424</v>
      </c>
      <c r="R3117" s="2" t="str">
        <f>IF((--IF(P3117=0,Q3117,P3117))&gt;(--日期设置!$B$2),IF(P3117=0,Q3117,P3117),Q3117)</f>
        <v>2023-02-05</v>
      </c>
      <c r="S3117" s="2" t="s">
        <v>23186</v>
      </c>
      <c r="T3117" s="8">
        <f>[1]!b_anal_ptmyear($A3117,日期设置!$B$2)</f>
        <v>2.8767123287671232</v>
      </c>
      <c r="U3117" s="8">
        <f>[1]!b_anal_termifexercise($A3117,日期设置!B$2)</f>
        <v>1.8767123287671232</v>
      </c>
      <c r="V3117" s="10">
        <f>[1]!b_dq_dirtyprice(A3117,日期设置!$B$2)</f>
        <v>101.55710000000001</v>
      </c>
      <c r="W3117" s="11">
        <f>IF(U3117=0,ROUNDUP((Q3117-日期设置!$B$2)/365,0),ROUNDUP((R3117-日期设置!$B$2)/365,0))</f>
        <v>2</v>
      </c>
      <c r="X3117" s="18">
        <f>_xlfn.IFNA(VLOOKUP(A3117,过往入选债券!A:D,4,0),2)</f>
        <v>2</v>
      </c>
      <c r="Y3117">
        <f>_xlfn.IFNA(VLOOKUP(C3117,[2]Sheet1!$A:$A,1,0),3)</f>
        <v>3</v>
      </c>
    </row>
    <row r="3118" spans="1:25" hidden="1" x14ac:dyDescent="0.2">
      <c r="A3118" s="28" t="s">
        <v>19974</v>
      </c>
      <c r="B3118" s="28" t="s">
        <v>19975</v>
      </c>
      <c r="C3118" s="38" t="s">
        <v>632</v>
      </c>
      <c r="D3118" s="26" t="str">
        <f>[1]!b_calc_yield(A3118,日期设置!$B$2,F3118,1,R3118,1,O3118,L3118,S3118,)</f>
        <v>Fetching...</v>
      </c>
      <c r="E3118" s="26">
        <f t="shared" si="96"/>
        <v>32.755407985645157</v>
      </c>
      <c r="F3118" s="18">
        <f>[1]!b_dq_cleanprice($A3118,日期设置!B$2)</f>
        <v>101.1628</v>
      </c>
      <c r="G3118" s="18" t="str">
        <f t="shared" si="97"/>
        <v>6.42 + 0</v>
      </c>
      <c r="H3118" s="27">
        <f>[1]!b_dq_pctchange($A3118,日期设置!$B$2,1)/100</f>
        <v>0</v>
      </c>
      <c r="I3118" s="26">
        <f>[1]!b_pq_pctchange(A3118,日期设置!$B$4,日期设置!$B$2,1)</f>
        <v>0</v>
      </c>
      <c r="J3118" s="26">
        <f>[1]!b_pq_pctchange(A3118,日期设置!$C$4,日期设置!$B$2,1)</f>
        <v>0</v>
      </c>
      <c r="K3118" s="52">
        <f>[1]!b_dq_amount($A3118,日期设置!B$2,2,10000)</f>
        <v>0</v>
      </c>
      <c r="L3118" s="26">
        <f>[1]!b_info_latestpar(A3118,日期设置!$B$2)</f>
        <v>100</v>
      </c>
      <c r="M3118" s="6">
        <f>[1]!b_info_outstandingbalance($A3118,日期设置!B$2)</f>
        <v>18</v>
      </c>
      <c r="N3118" s="7" t="str">
        <f>[1]!b_info_latestissurercreditrating2(A3118,日期设置!$B$2,"102","1")</f>
        <v>AA</v>
      </c>
      <c r="O3118" s="8">
        <v>5.5</v>
      </c>
      <c r="P3118" s="9">
        <f>[1]!b_info_repurchasedate(A3118)</f>
        <v>0</v>
      </c>
      <c r="Q3118" s="8" t="s">
        <v>17418</v>
      </c>
      <c r="R3118" s="2" t="str">
        <f>IF((--IF(P3118=0,Q3118,P3118))&gt;(--日期设置!$B$2),IF(P3118=0,Q3118,P3118),Q3118)</f>
        <v>2027-08-24</v>
      </c>
      <c r="S3118" s="31" t="s">
        <v>19105</v>
      </c>
      <c r="T3118" s="8">
        <f>[1]!b_anal_ptmyear($A3118,日期设置!$B$2)</f>
        <v>6.4246575342465757</v>
      </c>
      <c r="U3118" s="8">
        <f>[1]!b_anal_termifexercise($A3118,日期设置!B$2)</f>
        <v>0</v>
      </c>
      <c r="V3118" s="10">
        <f>[1]!b_dq_dirtyprice(A3118,日期设置!$B$2)</f>
        <v>104.3272</v>
      </c>
      <c r="W3118" s="11">
        <f>IF(U3118=0,ROUNDUP((Q3118-日期设置!$B$2)/365,0),ROUNDUP((R3118-日期设置!$B$2)/365,0))</f>
        <v>7</v>
      </c>
      <c r="X3118" s="18">
        <f>_xlfn.IFNA(VLOOKUP(A3118,过往入选债券!A:D,4,0),2)</f>
        <v>2</v>
      </c>
      <c r="Y3118">
        <f>_xlfn.IFNA(VLOOKUP(C3118,[2]Sheet1!$A:$A,1,0),3)</f>
        <v>3</v>
      </c>
    </row>
    <row r="3119" spans="1:25" hidden="1" x14ac:dyDescent="0.2">
      <c r="A3119" s="21" t="s">
        <v>13531</v>
      </c>
      <c r="B3119" s="21" t="s">
        <v>13532</v>
      </c>
      <c r="C3119" s="37" t="s">
        <v>122</v>
      </c>
      <c r="D3119" s="26" t="str">
        <f>[1]!b_calc_yield(A3119,日期设置!$B$2,F3119,1,R3119,1,O3119,L3119,S3119,)</f>
        <v>Fetching...</v>
      </c>
      <c r="E3119" s="26">
        <f t="shared" si="96"/>
        <v>24.160676532769543</v>
      </c>
      <c r="F3119" s="18">
        <f>[1]!b_dq_cleanprice($A3119,日期设置!B$2)</f>
        <v>58.199199999999998</v>
      </c>
      <c r="G3119" s="18" t="str">
        <f t="shared" si="97"/>
        <v>2.65 + 0</v>
      </c>
      <c r="H3119" s="27">
        <f>[1]!b_dq_pctchange($A3119,日期设置!$B$2,1)/100</f>
        <v>0</v>
      </c>
      <c r="I3119" s="26">
        <f>[1]!b_pq_pctchange(A3119,日期设置!$B$4,日期设置!$B$2,1)</f>
        <v>0</v>
      </c>
      <c r="J3119" s="26">
        <f>[1]!b_pq_pctchange(A3119,日期设置!$C$4,日期设置!$B$2,1)</f>
        <v>1.3060304236344245E-2</v>
      </c>
      <c r="K3119" s="52">
        <f>[1]!b_dq_amount($A3119,日期设置!B$2,2,10000)</f>
        <v>0</v>
      </c>
      <c r="L3119" s="26">
        <f>[1]!b_info_latestpar(A3119,日期设置!$B$2)</f>
        <v>60</v>
      </c>
      <c r="M3119" s="6">
        <f>[1]!b_info_outstandingbalance($A3119,日期设置!B$2)</f>
        <v>9</v>
      </c>
      <c r="N3119" s="7" t="str">
        <f>[1]!b_info_latestissurercreditrating2(A3119,日期设置!$B$2,"102","1")</f>
        <v>AA</v>
      </c>
      <c r="O3119" s="8">
        <v>4.47</v>
      </c>
      <c r="P3119" s="9">
        <f>[1]!b_info_repurchasedate(A3119)</f>
        <v>0</v>
      </c>
      <c r="Q3119" s="8" t="s">
        <v>16124</v>
      </c>
      <c r="R3119" s="2" t="str">
        <f>IF((--IF(P3119=0,Q3119,P3119))&gt;(--日期设置!$B$2),IF(P3119=0,Q3119,P3119),Q3119)</f>
        <v>2023-11-16</v>
      </c>
      <c r="S3119" s="2" t="s">
        <v>18301</v>
      </c>
      <c r="T3119" s="8">
        <f>[1]!b_anal_ptmyear($A3119,日期设置!$B$2)</f>
        <v>2.6547945205479451</v>
      </c>
      <c r="U3119" s="8">
        <f>[1]!b_anal_termifexercise($A3119,日期设置!B$2)</f>
        <v>0</v>
      </c>
      <c r="V3119" s="10">
        <f>[1]!b_dq_dirtyprice(A3119,日期设置!$B$2)</f>
        <v>59.125</v>
      </c>
      <c r="W3119" s="11">
        <f>IF(U3119=0,ROUNDUP((Q3119-日期设置!$B$2)/365,0),ROUNDUP((R3119-日期设置!$B$2)/365,0))</f>
        <v>3</v>
      </c>
      <c r="X3119" s="18">
        <f>_xlfn.IFNA(VLOOKUP(A3119,过往入选债券!A:D,4,0),2)</f>
        <v>2</v>
      </c>
      <c r="Y3119">
        <f>_xlfn.IFNA(VLOOKUP(C3119,[2]Sheet1!$A:$A,1,0),3)</f>
        <v>3</v>
      </c>
    </row>
    <row r="3120" spans="1:25" hidden="1" x14ac:dyDescent="0.2">
      <c r="A3120" s="28" t="s">
        <v>21632</v>
      </c>
      <c r="B3120" s="28" t="s">
        <v>21633</v>
      </c>
      <c r="C3120" s="39" t="s">
        <v>21726</v>
      </c>
      <c r="D3120" s="26" t="str">
        <f>[1]!b_calc_yield(A3120,日期设置!$B$2,F3120,1,R3120,1,O3120,L3120,S3120,)</f>
        <v>Fetching...</v>
      </c>
      <c r="E3120" s="26">
        <f t="shared" si="96"/>
        <v>34.52747421131108</v>
      </c>
      <c r="F3120" s="18">
        <f>[1]!b_dq_cleanprice($A3120,日期设置!B$2)</f>
        <v>100</v>
      </c>
      <c r="G3120" s="18" t="str">
        <f t="shared" si="97"/>
        <v>6.65 + 0</v>
      </c>
      <c r="H3120" s="27">
        <f>[1]!b_dq_pctchange($A3120,日期设置!$B$2,1)/100</f>
        <v>0</v>
      </c>
      <c r="I3120" s="26">
        <f>[1]!b_pq_pctchange(A3120,日期设置!$B$4,日期设置!$B$2,1)</f>
        <v>0</v>
      </c>
      <c r="J3120" s="26">
        <f>[1]!b_pq_pctchange(A3120,日期设置!$C$4,日期设置!$B$2,1)</f>
        <v>0</v>
      </c>
      <c r="K3120" s="52">
        <f>[1]!b_dq_amount($A3120,日期设置!B$2,2,10000)</f>
        <v>0</v>
      </c>
      <c r="L3120" s="26">
        <f>[1]!b_info_latestpar(A3120,日期设置!$B$2)</f>
        <v>100</v>
      </c>
      <c r="M3120" s="6">
        <f>[1]!b_info_outstandingbalance($A3120,日期设置!B$2)</f>
        <v>2</v>
      </c>
      <c r="N3120" s="7" t="str">
        <f>[1]!b_info_latestissurercreditrating2(A3120,日期设置!$B$2,"102","1")</f>
        <v>AA</v>
      </c>
      <c r="O3120" s="43">
        <v>5.28</v>
      </c>
      <c r="P3120" s="9">
        <f>[1]!b_info_repurchasedate(A3120)</f>
        <v>0</v>
      </c>
      <c r="Q3120" s="31" t="s">
        <v>21754</v>
      </c>
      <c r="R3120" s="2" t="str">
        <f>IF((--IF(P3120=0,Q3120,P3120))&gt;(--日期设置!$B$2),IF(P3120=0,Q3120,P3120),Q3120)</f>
        <v>2027-11-17</v>
      </c>
      <c r="S3120" s="31" t="s">
        <v>16098</v>
      </c>
      <c r="T3120" s="8">
        <f>[1]!b_anal_ptmyear($A3120,日期设置!$B$2)</f>
        <v>6.6575342465753424</v>
      </c>
      <c r="U3120" s="8">
        <f>[1]!b_anal_termifexercise($A3120,日期设置!B$2)</f>
        <v>0</v>
      </c>
      <c r="V3120" s="10">
        <f>[1]!b_dq_dirtyprice(A3120,日期设置!$B$2)</f>
        <v>101.8082</v>
      </c>
      <c r="W3120" s="11">
        <f>IF(U3120=0,ROUNDUP((Q3120-日期设置!$B$2)/365,0),ROUNDUP((R3120-日期设置!$B$2)/365,0))</f>
        <v>7</v>
      </c>
      <c r="X3120" s="18">
        <f>_xlfn.IFNA(VLOOKUP(A3120,过往入选债券!A:D,4,0),2)</f>
        <v>2</v>
      </c>
      <c r="Y3120">
        <f>_xlfn.IFNA(VLOOKUP(C3120,[2]Sheet1!$A:$A,1,0),3)</f>
        <v>3</v>
      </c>
    </row>
    <row r="3121" spans="1:25" hidden="1" x14ac:dyDescent="0.2">
      <c r="A3121" s="21" t="s">
        <v>14501</v>
      </c>
      <c r="B3121" s="21" t="s">
        <v>14502</v>
      </c>
      <c r="C3121" s="37" t="s">
        <v>13195</v>
      </c>
      <c r="D3121" s="26" t="str">
        <f>[1]!b_calc_yield(A3121,日期设置!$B$2,F3121,1,R3121,1,O3121,L3121,S3121,)</f>
        <v>Fetching...</v>
      </c>
      <c r="E3121" s="26">
        <f t="shared" si="96"/>
        <v>19.863279236742759</v>
      </c>
      <c r="F3121" s="18">
        <f>[1]!b_dq_cleanprice($A3121,日期设置!B$2)</f>
        <v>103.5686</v>
      </c>
      <c r="G3121" s="18" t="str">
        <f t="shared" si="97"/>
        <v>4.03 + 0</v>
      </c>
      <c r="H3121" s="27">
        <f>[1]!b_dq_pctchange($A3121,日期设置!$B$2,1)/100</f>
        <v>0</v>
      </c>
      <c r="I3121" s="26">
        <f>[1]!b_pq_pctchange(A3121,日期设置!$B$4,日期设置!$B$2,1)</f>
        <v>0</v>
      </c>
      <c r="J3121" s="26">
        <f>[1]!b_pq_pctchange(A3121,日期设置!$C$4,日期设置!$B$2,1)</f>
        <v>-0.36949497223255334</v>
      </c>
      <c r="K3121" s="52">
        <f>[1]!b_dq_amount($A3121,日期设置!B$2,2,10000)</f>
        <v>0</v>
      </c>
      <c r="L3121" s="26">
        <f>[1]!b_info_latestpar(A3121,日期设置!$B$2)</f>
        <v>100</v>
      </c>
      <c r="M3121" s="6">
        <f>[1]!b_info_outstandingbalance($A3121,日期设置!B$2)</f>
        <v>5</v>
      </c>
      <c r="N3121" s="7" t="str">
        <f>[1]!b_info_latestissurercreditrating2(A3121,日期设置!$B$2,"102","1")</f>
        <v>AAA</v>
      </c>
      <c r="O3121" s="8">
        <v>6.28</v>
      </c>
      <c r="P3121" s="9">
        <f>[1]!b_info_repurchasedate(A3121)</f>
        <v>0</v>
      </c>
      <c r="Q3121" s="8" t="s">
        <v>17439</v>
      </c>
      <c r="R3121" s="2" t="str">
        <f>IF((--IF(P3121=0,Q3121,P3121))&gt;(--日期设置!$B$2),IF(P3121=0,Q3121,P3121),Q3121)</f>
        <v>2025-04-04</v>
      </c>
      <c r="S3121" s="2" t="s">
        <v>17971</v>
      </c>
      <c r="T3121" s="8">
        <f>[1]!b_anal_ptmyear($A3121,日期设置!$B$2)</f>
        <v>4.0356164383561648</v>
      </c>
      <c r="U3121" s="8">
        <f>[1]!b_anal_termifexercise($A3121,日期设置!B$2)</f>
        <v>0</v>
      </c>
      <c r="V3121" s="10">
        <f>[1]!b_dq_dirtyprice(A3121,日期设置!$B$2)</f>
        <v>109.6249</v>
      </c>
      <c r="W3121" s="11">
        <f>IF(U3121=0,ROUNDUP((Q3121-日期设置!$B$2)/365,0),ROUNDUP((R3121-日期设置!$B$2)/365,0))</f>
        <v>5</v>
      </c>
      <c r="X3121" s="18">
        <f>_xlfn.IFNA(VLOOKUP(A3121,过往入选债券!A:D,4,0),2)</f>
        <v>2</v>
      </c>
      <c r="Y3121">
        <f>_xlfn.IFNA(VLOOKUP(C3121,[2]Sheet1!$A:$A,1,0),3)</f>
        <v>3</v>
      </c>
    </row>
    <row r="3122" spans="1:25" hidden="1" x14ac:dyDescent="0.2">
      <c r="A3122" s="21" t="s">
        <v>1240</v>
      </c>
      <c r="B3122" s="21" t="s">
        <v>1241</v>
      </c>
      <c r="C3122" s="37" t="s">
        <v>530</v>
      </c>
      <c r="D3122" s="26" t="str">
        <f>[1]!b_calc_yield(A3122,日期设置!$B$2,F3122,1,R3122,1,O3122,L3122,S3122,)</f>
        <v>Fetching...</v>
      </c>
      <c r="E3122" s="26">
        <f t="shared" si="96"/>
        <v>10.084717369453887</v>
      </c>
      <c r="F3122" s="18">
        <f>[1]!b_dq_cleanprice($A3122,日期设置!B$2)</f>
        <v>99.492400000000004</v>
      </c>
      <c r="G3122" s="18" t="str">
        <f t="shared" si="97"/>
        <v>11.0 + 2.00</v>
      </c>
      <c r="H3122" s="27">
        <f>[1]!b_dq_pctchange($A3122,日期设置!$B$2,1)/100</f>
        <v>0</v>
      </c>
      <c r="I3122" s="26">
        <f>[1]!b_pq_pctchange(A3122,日期设置!$B$4,日期设置!$B$2,1)</f>
        <v>0</v>
      </c>
      <c r="J3122" s="26">
        <f>[1]!b_pq_pctchange(A3122,日期设置!$C$4,日期设置!$B$2,1)</f>
        <v>0</v>
      </c>
      <c r="K3122" s="52">
        <f>[1]!b_dq_amount($A3122,日期设置!B$2,2,10000)</f>
        <v>0</v>
      </c>
      <c r="L3122" s="26">
        <f>[1]!b_info_latestpar(A3122,日期设置!$B$2)</f>
        <v>100</v>
      </c>
      <c r="M3122" s="6">
        <f>[1]!b_info_outstandingbalance($A3122,日期设置!B$2)</f>
        <v>3</v>
      </c>
      <c r="N3122" s="7">
        <f>[1]!b_info_latestissurercreditrating2(A3122,日期设置!$B$2,"102","1")</f>
        <v>0</v>
      </c>
      <c r="O3122" s="8">
        <v>5</v>
      </c>
      <c r="P3122" s="9" t="str">
        <f>[1]!b_info_repurchasedate(A3122)</f>
        <v>2023-03-24</v>
      </c>
      <c r="Q3122" s="8" t="s">
        <v>17366</v>
      </c>
      <c r="R3122" s="2" t="str">
        <f>IF((--IF(P3122=0,Q3122,P3122))&gt;(--日期设置!$B$2),IF(P3122=0,Q3122,P3122),Q3122)</f>
        <v>2023-03-24</v>
      </c>
      <c r="S3122" s="2" t="s">
        <v>18393</v>
      </c>
      <c r="T3122" s="8">
        <f>[1]!b_anal_ptmyear($A3122,日期设置!$B$2)</f>
        <v>11.005479452054795</v>
      </c>
      <c r="U3122" s="8">
        <f>[1]!b_anal_termifexercise($A3122,日期设置!B$2)</f>
        <v>2.0054794520547947</v>
      </c>
      <c r="V3122" s="10">
        <f>[1]!b_dq_dirtyprice(A3122,日期设置!$B$2)</f>
        <v>104.465</v>
      </c>
      <c r="W3122" s="11">
        <f>IF(U3122=0,ROUNDUP((Q3122-日期设置!$B$2)/365,0),ROUNDUP((R3122-日期设置!$B$2)/365,0))</f>
        <v>3</v>
      </c>
      <c r="X3122" s="18">
        <f>_xlfn.IFNA(VLOOKUP(A3122,过往入选债券!A:D,4,0),2)</f>
        <v>2</v>
      </c>
      <c r="Y3122">
        <f>_xlfn.IFNA(VLOOKUP(C3122,[2]Sheet1!$A:$A,1,0),3)</f>
        <v>3</v>
      </c>
    </row>
    <row r="3123" spans="1:25" hidden="1" x14ac:dyDescent="0.2">
      <c r="A3123" s="21" t="s">
        <v>13828</v>
      </c>
      <c r="B3123" s="21" t="s">
        <v>13829</v>
      </c>
      <c r="C3123" s="37" t="s">
        <v>13830</v>
      </c>
      <c r="D3123" s="26" t="str">
        <f>[1]!b_calc_yield(A3123,日期设置!$B$2,F3123,1,R3123,1,O3123,L3123,S3123,)</f>
        <v>Fetching...</v>
      </c>
      <c r="E3123" s="26">
        <f t="shared" si="96"/>
        <v>23.456643004143409</v>
      </c>
      <c r="F3123" s="18">
        <f>[1]!b_dq_cleanprice($A3123,日期设置!B$2)</f>
        <v>80.644400000000005</v>
      </c>
      <c r="G3123" s="18" t="str">
        <f t="shared" si="97"/>
        <v>3.30 + 0</v>
      </c>
      <c r="H3123" s="27">
        <f>[1]!b_dq_pctchange($A3123,日期设置!$B$2,1)/100</f>
        <v>0</v>
      </c>
      <c r="I3123" s="26">
        <f>[1]!b_pq_pctchange(A3123,日期设置!$B$4,日期设置!$B$2,1)</f>
        <v>0</v>
      </c>
      <c r="J3123" s="26">
        <f>[1]!b_pq_pctchange(A3123,日期设置!$C$4,日期设置!$B$2,1)</f>
        <v>0</v>
      </c>
      <c r="K3123" s="52">
        <f>[1]!b_dq_amount($A3123,日期设置!B$2,2,10000)</f>
        <v>0</v>
      </c>
      <c r="L3123" s="26">
        <f>[1]!b_info_latestpar(A3123,日期设置!$B$2)</f>
        <v>80</v>
      </c>
      <c r="M3123" s="6">
        <f>[1]!b_info_outstandingbalance($A3123,日期设置!B$2)</f>
        <v>8</v>
      </c>
      <c r="N3123" s="7" t="str">
        <f>[1]!b_info_latestissurercreditrating2(A3123,日期设置!$B$2,"102","1")</f>
        <v>AA</v>
      </c>
      <c r="O3123" s="8">
        <v>5.9</v>
      </c>
      <c r="P3123" s="9">
        <f>[1]!b_info_repurchasedate(A3123)</f>
        <v>0</v>
      </c>
      <c r="Q3123" s="8" t="s">
        <v>16657</v>
      </c>
      <c r="R3123" s="2" t="str">
        <f>IF((--IF(P3123=0,Q3123,P3123))&gt;(--日期设置!$B$2),IF(P3123=0,Q3123,P3123),Q3123)</f>
        <v>2024-07-12</v>
      </c>
      <c r="S3123" s="2" t="s">
        <v>18608</v>
      </c>
      <c r="T3123" s="8">
        <f>[1]!b_anal_ptmyear($A3123,日期设置!$B$2)</f>
        <v>3.3068493150684932</v>
      </c>
      <c r="U3123" s="8">
        <f>[1]!b_anal_termifexercise($A3123,日期设置!B$2)</f>
        <v>0</v>
      </c>
      <c r="V3123" s="10">
        <f>[1]!b_dq_dirtyprice(A3123,日期设置!$B$2)</f>
        <v>83.9161</v>
      </c>
      <c r="W3123" s="11">
        <f>IF(U3123=0,ROUNDUP((Q3123-日期设置!$B$2)/365,0),ROUNDUP((R3123-日期设置!$B$2)/365,0))</f>
        <v>4</v>
      </c>
      <c r="X3123" s="18">
        <f>_xlfn.IFNA(VLOOKUP(A3123,过往入选债券!A:D,4,0),2)</f>
        <v>2</v>
      </c>
      <c r="Y3123">
        <f>_xlfn.IFNA(VLOOKUP(C3123,[2]Sheet1!$A:$A,1,0),3)</f>
        <v>3</v>
      </c>
    </row>
    <row r="3124" spans="1:25" hidden="1" x14ac:dyDescent="0.2">
      <c r="A3124" s="21" t="s">
        <v>4562</v>
      </c>
      <c r="B3124" s="21" t="s">
        <v>4563</v>
      </c>
      <c r="C3124" s="37" t="s">
        <v>4564</v>
      </c>
      <c r="D3124" s="26" t="str">
        <f>[1]!b_calc_yield(A3124,日期设置!$B$2,F3124,1,R3124,1,O3124,L3124,S3124,)</f>
        <v>Fetching...</v>
      </c>
      <c r="E3124" s="26">
        <f t="shared" si="96"/>
        <v>11.360722622076924</v>
      </c>
      <c r="F3124" s="18">
        <f>[1]!b_dq_cleanprice($A3124,日期设置!B$2)</f>
        <v>98.95</v>
      </c>
      <c r="G3124" s="18" t="str">
        <f t="shared" si="97"/>
        <v>2.22 + 0</v>
      </c>
      <c r="H3124" s="27">
        <f>[1]!b_dq_pctchange($A3124,日期设置!$B$2,1)/100</f>
        <v>0</v>
      </c>
      <c r="I3124" s="26">
        <f>[1]!b_pq_pctchange(A3124,日期设置!$B$4,日期设置!$B$2,1)</f>
        <v>0</v>
      </c>
      <c r="J3124" s="26">
        <f>[1]!b_pq_pctchange(A3124,日期设置!$C$4,日期设置!$B$2,1)</f>
        <v>0</v>
      </c>
      <c r="K3124" s="52">
        <f>[1]!b_dq_amount($A3124,日期设置!B$2,2,10000)</f>
        <v>0</v>
      </c>
      <c r="L3124" s="26">
        <f>[1]!b_info_latestpar(A3124,日期设置!$B$2)</f>
        <v>100</v>
      </c>
      <c r="M3124" s="6">
        <f>[1]!b_info_outstandingbalance($A3124,日期设置!B$2)</f>
        <v>5</v>
      </c>
      <c r="N3124" s="7">
        <f>[1]!b_info_latestissurercreditrating2(A3124,日期设置!$B$2,"102","1")</f>
        <v>0</v>
      </c>
      <c r="O3124" s="8">
        <v>4.7699999999999996</v>
      </c>
      <c r="P3124" s="9">
        <f>[1]!b_info_repurchasedate(A3124)</f>
        <v>0</v>
      </c>
      <c r="Q3124" s="8" t="s">
        <v>16062</v>
      </c>
      <c r="R3124" s="2" t="str">
        <f>IF((--IF(P3124=0,Q3124,P3124))&gt;(--日期设置!$B$2),IF(P3124=0,Q3124,P3124),Q3124)</f>
        <v>2023-06-12</v>
      </c>
      <c r="S3124" s="2" t="s">
        <v>17848</v>
      </c>
      <c r="T3124" s="8">
        <f>[1]!b_anal_ptmyear($A3124,日期设置!$B$2)</f>
        <v>2.2246575342465755</v>
      </c>
      <c r="U3124" s="8">
        <f>[1]!b_anal_termifexercise($A3124,日期设置!B$2)</f>
        <v>0</v>
      </c>
      <c r="V3124" s="10">
        <f>[1]!b_dq_dirtyprice(A3124,日期设置!$B$2)</f>
        <v>102.6484</v>
      </c>
      <c r="W3124" s="11">
        <f>IF(U3124=0,ROUNDUP((Q3124-日期设置!$B$2)/365,0),ROUNDUP((R3124-日期设置!$B$2)/365,0))</f>
        <v>3</v>
      </c>
      <c r="X3124" s="18">
        <f>_xlfn.IFNA(VLOOKUP(A3124,过往入选债券!A:D,4,0),2)</f>
        <v>2</v>
      </c>
      <c r="Y3124">
        <f>_xlfn.IFNA(VLOOKUP(C3124,[2]Sheet1!$A:$A,1,0),3)</f>
        <v>3</v>
      </c>
    </row>
    <row r="3125" spans="1:25" hidden="1" x14ac:dyDescent="0.2">
      <c r="A3125" s="21" t="s">
        <v>10168</v>
      </c>
      <c r="B3125" s="21" t="s">
        <v>10169</v>
      </c>
      <c r="C3125" s="37" t="s">
        <v>4820</v>
      </c>
      <c r="D3125" s="26" t="str">
        <f>[1]!b_calc_yield(A3125,日期设置!$B$2,F3125,1,R3125,1,O3125,L3125,S3125,)</f>
        <v>Fetching...</v>
      </c>
      <c r="E3125" s="26">
        <f t="shared" si="96"/>
        <v>10.462089513158791</v>
      </c>
      <c r="F3125" s="18">
        <f>[1]!b_dq_cleanprice($A3125,日期设置!B$2)</f>
        <v>97.672499999999999</v>
      </c>
      <c r="G3125" s="18" t="str">
        <f t="shared" si="97"/>
        <v>1.97 + 0</v>
      </c>
      <c r="H3125" s="27">
        <f>[1]!b_dq_pctchange($A3125,日期设置!$B$2,1)/100</f>
        <v>0</v>
      </c>
      <c r="I3125" s="26">
        <f>[1]!b_pq_pctchange(A3125,日期设置!$B$4,日期设置!$B$2,1)</f>
        <v>0</v>
      </c>
      <c r="J3125" s="26">
        <f>[1]!b_pq_pctchange(A3125,日期设置!$C$4,日期设置!$B$2,1)</f>
        <v>0</v>
      </c>
      <c r="K3125" s="52">
        <f>[1]!b_dq_amount($A3125,日期设置!B$2,2,10000)</f>
        <v>0</v>
      </c>
      <c r="L3125" s="26">
        <f>[1]!b_info_latestpar(A3125,日期设置!$B$2)</f>
        <v>100</v>
      </c>
      <c r="M3125" s="6">
        <f>[1]!b_info_outstandingbalance($A3125,日期设置!B$2)</f>
        <v>5</v>
      </c>
      <c r="N3125" s="7" t="str">
        <f>[1]!b_info_latestissurercreditrating2(A3125,日期设置!$B$2,"102","1")</f>
        <v>AAA</v>
      </c>
      <c r="O3125" s="8">
        <v>4</v>
      </c>
      <c r="P3125" s="9">
        <f>[1]!b_info_repurchasedate(A3125)</f>
        <v>0</v>
      </c>
      <c r="Q3125" s="8" t="s">
        <v>16195</v>
      </c>
      <c r="R3125" s="2" t="str">
        <f>IF((--IF(P3125=0,Q3125,P3125))&gt;(--日期设置!$B$2),IF(P3125=0,Q3125,P3125),Q3125)</f>
        <v>2023-03-13</v>
      </c>
      <c r="S3125" s="2" t="s">
        <v>17982</v>
      </c>
      <c r="T3125" s="8">
        <f>[1]!b_anal_ptmyear($A3125,日期设置!$B$2)</f>
        <v>1.9753424657534246</v>
      </c>
      <c r="U3125" s="8">
        <f>[1]!b_anal_termifexercise($A3125,日期设置!B$2)</f>
        <v>0</v>
      </c>
      <c r="V3125" s="10">
        <f>[1]!b_dq_dirtyprice(A3125,日期设置!$B$2)</f>
        <v>97.771100000000004</v>
      </c>
      <c r="W3125" s="11">
        <f>IF(U3125=0,ROUNDUP((Q3125-日期设置!$B$2)/365,0),ROUNDUP((R3125-日期设置!$B$2)/365,0))</f>
        <v>2</v>
      </c>
      <c r="X3125" s="18">
        <f>_xlfn.IFNA(VLOOKUP(A3125,过往入选债券!A:D,4,0),2)</f>
        <v>2</v>
      </c>
      <c r="Y3125">
        <f>_xlfn.IFNA(VLOOKUP(C3125,[2]Sheet1!$A:$A,1,0),3)</f>
        <v>3</v>
      </c>
    </row>
    <row r="3126" spans="1:25" hidden="1" x14ac:dyDescent="0.2">
      <c r="A3126" s="21" t="s">
        <v>6016</v>
      </c>
      <c r="B3126" s="21" t="s">
        <v>6017</v>
      </c>
      <c r="C3126" s="37" t="s">
        <v>121</v>
      </c>
      <c r="D3126" s="26" t="str">
        <f>[1]!b_calc_yield(A3126,日期设置!$B$2,F3126,1,R3126,1,O3126,L3126,S3126,)</f>
        <v>Fetching...</v>
      </c>
      <c r="E3126" s="26">
        <f t="shared" si="96"/>
        <v>7.2602151111331281</v>
      </c>
      <c r="F3126" s="18">
        <f>[1]!b_dq_cleanprice($A3126,日期设置!B$2)</f>
        <v>101.3236</v>
      </c>
      <c r="G3126" s="18" t="str">
        <f t="shared" si="97"/>
        <v>1.42 + 0</v>
      </c>
      <c r="H3126" s="27">
        <f>[1]!b_dq_pctchange($A3126,日期设置!$B$2,1)/100</f>
        <v>0</v>
      </c>
      <c r="I3126" s="26">
        <f>[1]!b_pq_pctchange(A3126,日期设置!$B$4,日期设置!$B$2,1)</f>
        <v>0</v>
      </c>
      <c r="J3126" s="26">
        <f>[1]!b_pq_pctchange(A3126,日期设置!$C$4,日期设置!$B$2,1)</f>
        <v>1.1387184227232605</v>
      </c>
      <c r="K3126" s="52">
        <f>[1]!b_dq_amount($A3126,日期设置!B$2,2,10000)</f>
        <v>0</v>
      </c>
      <c r="L3126" s="26">
        <f>[1]!b_info_latestpar(A3126,日期设置!$B$2)</f>
        <v>100</v>
      </c>
      <c r="M3126" s="6">
        <f>[1]!b_info_outstandingbalance($A3126,日期设置!B$2)</f>
        <v>5</v>
      </c>
      <c r="N3126" s="7" t="str">
        <f>[1]!b_info_latestissurercreditrating2(A3126,日期设置!$B$2,"102","1")</f>
        <v>AA+</v>
      </c>
      <c r="O3126" s="8">
        <v>6.29</v>
      </c>
      <c r="P3126" s="9">
        <f>[1]!b_info_repurchasedate(A3126)</f>
        <v>0</v>
      </c>
      <c r="Q3126" s="8" t="s">
        <v>16070</v>
      </c>
      <c r="R3126" s="2" t="str">
        <f>IF((--IF(P3126=0,Q3126,P3126))&gt;(--日期设置!$B$2),IF(P3126=0,Q3126,P3126),Q3126)</f>
        <v>2022-08-23</v>
      </c>
      <c r="S3126" s="2" t="s">
        <v>17896</v>
      </c>
      <c r="T3126" s="8">
        <f>[1]!b_anal_ptmyear($A3126,日期设置!$B$2)</f>
        <v>1.4219178082191781</v>
      </c>
      <c r="U3126" s="8">
        <f>[1]!b_anal_termifexercise($A3126,日期设置!B$2)</f>
        <v>0</v>
      </c>
      <c r="V3126" s="10">
        <f>[1]!b_dq_dirtyprice(A3126,日期设置!$B$2)</f>
        <v>104.9597</v>
      </c>
      <c r="W3126" s="11">
        <f>IF(U3126=0,ROUNDUP((Q3126-日期设置!$B$2)/365,0),ROUNDUP((R3126-日期设置!$B$2)/365,0))</f>
        <v>2</v>
      </c>
      <c r="X3126" s="18">
        <f>_xlfn.IFNA(VLOOKUP(A3126,过往入选债券!A:D,4,0),2)</f>
        <v>2</v>
      </c>
      <c r="Y3126">
        <f>_xlfn.IFNA(VLOOKUP(C3126,[2]Sheet1!$A:$A,1,0),3)</f>
        <v>3</v>
      </c>
    </row>
    <row r="3127" spans="1:25" hidden="1" x14ac:dyDescent="0.2">
      <c r="A3127" s="21" t="s">
        <v>3951</v>
      </c>
      <c r="B3127" s="21" t="s">
        <v>3952</v>
      </c>
      <c r="C3127" s="37" t="s">
        <v>1062</v>
      </c>
      <c r="D3127" s="26" t="str">
        <f>[1]!b_calc_yield(A3127,日期设置!$B$2,F3127,1,R3127,1,O3127,L3127,S3127,)</f>
        <v>Fetching...</v>
      </c>
      <c r="E3127" s="26">
        <f t="shared" si="96"/>
        <v>10.225478609305094</v>
      </c>
      <c r="F3127" s="18">
        <f>[1]!b_dq_cleanprice($A3127,日期设置!B$2)</f>
        <v>98.967799999999997</v>
      </c>
      <c r="G3127" s="18" t="str">
        <f t="shared" si="97"/>
        <v>3.93 + 1.93</v>
      </c>
      <c r="H3127" s="27">
        <f>[1]!b_dq_pctchange($A3127,日期设置!$B$2,1)/100</f>
        <v>0</v>
      </c>
      <c r="I3127" s="26">
        <f>[1]!b_pq_pctchange(A3127,日期设置!$B$4,日期设置!$B$2,1)</f>
        <v>0</v>
      </c>
      <c r="J3127" s="26">
        <f>[1]!b_pq_pctchange(A3127,日期设置!$C$4,日期设置!$B$2,1)</f>
        <v>0</v>
      </c>
      <c r="K3127" s="52">
        <f>[1]!b_dq_amount($A3127,日期设置!B$2,2,10000)</f>
        <v>0</v>
      </c>
      <c r="L3127" s="26">
        <f>[1]!b_info_latestpar(A3127,日期设置!$B$2)</f>
        <v>100</v>
      </c>
      <c r="M3127" s="6">
        <f>[1]!b_info_outstandingbalance($A3127,日期设置!B$2)</f>
        <v>3</v>
      </c>
      <c r="N3127" s="7">
        <f>[1]!b_info_latestissurercreditrating2(A3127,日期设置!$B$2,"102","1")</f>
        <v>0</v>
      </c>
      <c r="O3127" s="8">
        <v>4.7</v>
      </c>
      <c r="P3127" s="9" t="str">
        <f>[1]!b_info_repurchasedate(A3127)</f>
        <v>2023-02-28</v>
      </c>
      <c r="Q3127" s="8" t="s">
        <v>16921</v>
      </c>
      <c r="R3127" s="2" t="str">
        <f>IF((--IF(P3127=0,Q3127,P3127))&gt;(--日期设置!$B$2),IF(P3127=0,Q3127,P3127),Q3127)</f>
        <v>2023-02-28</v>
      </c>
      <c r="S3127" s="2" t="s">
        <v>17924</v>
      </c>
      <c r="T3127" s="8">
        <f>[1]!b_anal_ptmyear($A3127,日期设置!$B$2)</f>
        <v>3.9397260273972603</v>
      </c>
      <c r="U3127" s="8">
        <f>[1]!b_anal_termifexercise($A3127,日期设置!B$2)</f>
        <v>1.9397260273972603</v>
      </c>
      <c r="V3127" s="10">
        <f>[1]!b_dq_dirtyprice(A3127,日期设置!$B$2)</f>
        <v>99.251099999999994</v>
      </c>
      <c r="W3127" s="11">
        <f>IF(U3127=0,ROUNDUP((Q3127-日期设置!$B$2)/365,0),ROUNDUP((R3127-日期设置!$B$2)/365,0))</f>
        <v>2</v>
      </c>
      <c r="X3127" s="18">
        <f>_xlfn.IFNA(VLOOKUP(A3127,过往入选债券!A:D,4,0),2)</f>
        <v>2</v>
      </c>
      <c r="Y3127">
        <f>_xlfn.IFNA(VLOOKUP(C3127,[2]Sheet1!$A:$A,1,0),3)</f>
        <v>3</v>
      </c>
    </row>
    <row r="3128" spans="1:25" hidden="1" x14ac:dyDescent="0.2">
      <c r="A3128" s="21" t="s">
        <v>21336</v>
      </c>
      <c r="B3128" s="21" t="s">
        <v>21337</v>
      </c>
      <c r="C3128" s="37" t="s">
        <v>163</v>
      </c>
      <c r="D3128" s="26" t="str">
        <f>[1]!b_calc_yield(A3128,日期设置!$B$2,F3128,1,R3128,1,O3128,L3128,S3128,)</f>
        <v>Fetching...</v>
      </c>
      <c r="E3128" s="26">
        <f t="shared" si="96"/>
        <v>13.576697455905574</v>
      </c>
      <c r="F3128" s="18">
        <f>[1]!b_dq_cleanprice($A3128,日期设置!B$2)</f>
        <v>99.733400000000003</v>
      </c>
      <c r="G3128" s="18" t="str">
        <f t="shared" si="97"/>
        <v>2.61 + 2.61</v>
      </c>
      <c r="H3128" s="27">
        <f>[1]!b_dq_pctchange($A3128,日期设置!$B$2,1)/100</f>
        <v>0</v>
      </c>
      <c r="I3128" s="26">
        <f>[1]!b_pq_pctchange(A3128,日期设置!$B$4,日期设置!$B$2,1)</f>
        <v>8.2989883663639755E-2</v>
      </c>
      <c r="J3128" s="26">
        <f>[1]!b_pq_pctchange(A3128,日期设置!$C$4,日期设置!$B$2,1)</f>
        <v>-0.52582968783349937</v>
      </c>
      <c r="K3128" s="52">
        <f>[1]!b_dq_amount($A3128,日期设置!B$2,2,10000)</f>
        <v>0</v>
      </c>
      <c r="L3128" s="26">
        <f>[1]!b_info_latestpar(A3128,日期设置!$B$2)</f>
        <v>100</v>
      </c>
      <c r="M3128" s="6">
        <f>[1]!b_info_outstandingbalance($A3128,日期设置!B$2)</f>
        <v>5</v>
      </c>
      <c r="N3128" s="7" t="str">
        <f>[1]!b_info_latestissurercreditrating2(A3128,日期设置!$B$2,"102","1")</f>
        <v>AAA</v>
      </c>
      <c r="O3128" s="48">
        <v>5.17</v>
      </c>
      <c r="P3128" s="9">
        <f>[1]!b_info_repurchasedate(A3128)</f>
        <v>0</v>
      </c>
      <c r="Q3128" s="47" t="s">
        <v>21741</v>
      </c>
      <c r="R3128" s="2" t="str">
        <f>IF((--IF(P3128=0,Q3128,P3128))&gt;(--日期设置!$B$2),IF(P3128=0,Q3128,P3128),Q3128)</f>
        <v>2023-11-03</v>
      </c>
      <c r="S3128" s="47" t="s">
        <v>21680</v>
      </c>
      <c r="T3128" s="8">
        <f>[1]!b_anal_ptmyear($A3128,日期设置!$B$2)</f>
        <v>2.6191780821917807</v>
      </c>
      <c r="U3128" s="8">
        <f>[1]!b_anal_termifexercise($A3128,日期设置!B$2)</f>
        <v>2.6191780821917807</v>
      </c>
      <c r="V3128" s="10">
        <f>[1]!b_dq_dirtyprice(A3128,日期设置!$B$2)</f>
        <v>101.7022</v>
      </c>
      <c r="W3128" s="11">
        <f>IF(U3128=0,ROUNDUP((Q3128-日期设置!$B$2)/365,0),ROUNDUP((R3128-日期设置!$B$2)/365,0))</f>
        <v>3</v>
      </c>
      <c r="X3128" s="18">
        <f>_xlfn.IFNA(VLOOKUP(A3128,过往入选债券!A:D,4,0),2)</f>
        <v>2</v>
      </c>
      <c r="Y3128" s="45">
        <f>_xlfn.IFNA(VLOOKUP(C3128,[2]Sheet1!$A:$A,1,0),3)</f>
        <v>3</v>
      </c>
    </row>
    <row r="3129" spans="1:25" hidden="1" x14ac:dyDescent="0.2">
      <c r="A3129" s="21" t="s">
        <v>5150</v>
      </c>
      <c r="B3129" s="21" t="s">
        <v>5151</v>
      </c>
      <c r="C3129" s="37" t="s">
        <v>143</v>
      </c>
      <c r="D3129" s="26" t="str">
        <f>[1]!b_calc_yield(A3129,日期设置!$B$2,F3129,1,R3129,1,O3129,L3129,S3129,)</f>
        <v>Fetching...</v>
      </c>
      <c r="E3129" s="26">
        <f t="shared" si="96"/>
        <v>1.0536477700367808</v>
      </c>
      <c r="F3129" s="18">
        <f>[1]!b_dq_cleanprice($A3129,日期设置!B$2)</f>
        <v>99.685299999999998</v>
      </c>
      <c r="G3129" s="18" t="str">
        <f t="shared" si="97"/>
        <v>0.2 + 0</v>
      </c>
      <c r="H3129" s="27">
        <f>[1]!b_dq_pctchange($A3129,日期设置!$B$2,1)/100</f>
        <v>0</v>
      </c>
      <c r="I3129" s="26">
        <f>[1]!b_pq_pctchange(A3129,日期设置!$B$4,日期设置!$B$2,1)</f>
        <v>0</v>
      </c>
      <c r="J3129" s="26">
        <f>[1]!b_pq_pctchange(A3129,日期设置!$C$4,日期设置!$B$2,1)</f>
        <v>0.13369870279109744</v>
      </c>
      <c r="K3129" s="52">
        <f>[1]!b_dq_amount($A3129,日期设置!B$2,2,10000)</f>
        <v>0</v>
      </c>
      <c r="L3129" s="26">
        <f>[1]!b_info_latestpar(A3129,日期设置!$B$2)</f>
        <v>100</v>
      </c>
      <c r="M3129" s="6">
        <f>[1]!b_info_outstandingbalance($A3129,日期设置!B$2)</f>
        <v>30</v>
      </c>
      <c r="N3129" s="7" t="str">
        <f>[1]!b_info_latestissurercreditrating2(A3129,日期设置!$B$2,"102","1")</f>
        <v>AAA</v>
      </c>
      <c r="O3129" s="8">
        <v>3.84</v>
      </c>
      <c r="P3129" s="9">
        <f>[1]!b_info_repurchasedate(A3129)</f>
        <v>0</v>
      </c>
      <c r="Q3129" s="8" t="s">
        <v>16565</v>
      </c>
      <c r="R3129" s="2" t="str">
        <f>IF((--IF(P3129=0,Q3129,P3129))&gt;(--日期设置!$B$2),IF(P3129=0,Q3129,P3129),Q3129)</f>
        <v>2021-06-03</v>
      </c>
      <c r="S3129" s="2" t="s">
        <v>18327</v>
      </c>
      <c r="T3129" s="8">
        <f>[1]!b_anal_ptmyear($A3129,日期设置!$B$2)</f>
        <v>0.2</v>
      </c>
      <c r="U3129" s="8">
        <f>[1]!b_anal_termifexercise($A3129,日期设置!B$2)</f>
        <v>0</v>
      </c>
      <c r="V3129" s="10">
        <f>[1]!b_dq_dirtyprice(A3129,日期设置!$B$2)</f>
        <v>102.7573</v>
      </c>
      <c r="W3129" s="11">
        <f>IF(U3129=0,ROUNDUP((Q3129-日期设置!$B$2)/365,0),ROUNDUP((R3129-日期设置!$B$2)/365,0))</f>
        <v>1</v>
      </c>
      <c r="X3129" s="18">
        <f>_xlfn.IFNA(VLOOKUP(A3129,过往入选债券!A:D,4,0),2)</f>
        <v>2</v>
      </c>
      <c r="Y3129">
        <f>_xlfn.IFNA(VLOOKUP(C3129,[2]Sheet1!$A:$A,1,0),3)</f>
        <v>3</v>
      </c>
    </row>
    <row r="3130" spans="1:25" hidden="1" x14ac:dyDescent="0.2">
      <c r="A3130" s="21" t="s">
        <v>19619</v>
      </c>
      <c r="B3130" s="21" t="s">
        <v>19620</v>
      </c>
      <c r="C3130" s="46" t="s">
        <v>1982</v>
      </c>
      <c r="D3130" s="26" t="str">
        <f>[1]!b_calc_yield(A3130,日期设置!$B$2,F3130,1,R3130,1,O3130,L3130,S3130,)</f>
        <v>Fetching...</v>
      </c>
      <c r="E3130" s="26">
        <f t="shared" si="96"/>
        <v>12.454030414471728</v>
      </c>
      <c r="F3130" s="18">
        <f>[1]!b_dq_cleanprice($A3130,日期设置!B$2)</f>
        <v>98.018000000000001</v>
      </c>
      <c r="G3130" s="18" t="str">
        <f t="shared" si="97"/>
        <v>2.40 + 0</v>
      </c>
      <c r="H3130" s="27">
        <f>[1]!b_dq_pctchange($A3130,日期设置!$B$2,1)/100</f>
        <v>0</v>
      </c>
      <c r="I3130" s="26">
        <f>[1]!b_pq_pctchange(A3130,日期设置!$B$4,日期设置!$B$2,1)</f>
        <v>0</v>
      </c>
      <c r="J3130" s="26">
        <f>[1]!b_pq_pctchange(A3130,日期设置!$C$4,日期设置!$B$2,1)</f>
        <v>0</v>
      </c>
      <c r="K3130" s="52">
        <f>[1]!b_dq_amount($A3130,日期设置!B$2,2,10000)</f>
        <v>0</v>
      </c>
      <c r="L3130" s="26">
        <f>[1]!b_info_latestpar(A3130,日期设置!$B$2)</f>
        <v>100</v>
      </c>
      <c r="M3130" s="6">
        <f>[1]!b_info_outstandingbalance($A3130,日期设置!B$2)</f>
        <v>5</v>
      </c>
      <c r="N3130" s="7" t="str">
        <f>[1]!b_info_latestissurercreditrating2(A3130,日期设置!$B$2,"102","1")</f>
        <v>AAA</v>
      </c>
      <c r="O3130" s="8">
        <v>4.38</v>
      </c>
      <c r="P3130" s="9">
        <f>[1]!b_info_repurchasedate(A3130)</f>
        <v>0</v>
      </c>
      <c r="Q3130" s="8" t="s">
        <v>16768</v>
      </c>
      <c r="R3130" s="2" t="str">
        <f>IF((--IF(P3130=0,Q3130,P3130))&gt;(--日期设置!$B$2),IF(P3130=0,Q3130,P3130),Q3130)</f>
        <v>2023-08-18</v>
      </c>
      <c r="S3130" s="47" t="s">
        <v>19192</v>
      </c>
      <c r="T3130" s="8">
        <f>[1]!b_anal_ptmyear($A3130,日期设置!$B$2)</f>
        <v>2.4082191780821915</v>
      </c>
      <c r="U3130" s="8">
        <f>[1]!b_anal_termifexercise($A3130,日期设置!B$2)</f>
        <v>0</v>
      </c>
      <c r="V3130" s="10">
        <f>[1]!b_dq_dirtyprice(A3130,日期设置!$B$2)</f>
        <v>100.61</v>
      </c>
      <c r="W3130" s="11">
        <f>IF(U3130=0,ROUNDUP((Q3130-日期设置!$B$2)/365,0),ROUNDUP((R3130-日期设置!$B$2)/365,0))</f>
        <v>3</v>
      </c>
      <c r="X3130" s="18">
        <f>_xlfn.IFNA(VLOOKUP(A3130,过往入选债券!A:D,4,0),2)</f>
        <v>2</v>
      </c>
      <c r="Y3130" s="45">
        <f>_xlfn.IFNA(VLOOKUP(C3130,[2]Sheet1!$A:$A,1,0),3)</f>
        <v>3</v>
      </c>
    </row>
    <row r="3131" spans="1:25" hidden="1" x14ac:dyDescent="0.2">
      <c r="A3131" s="21" t="s">
        <v>6683</v>
      </c>
      <c r="B3131" s="21" t="s">
        <v>6684</v>
      </c>
      <c r="C3131" s="37" t="s">
        <v>343</v>
      </c>
      <c r="D3131" s="26" t="str">
        <f>[1]!b_calc_yield(A3131,日期设置!$B$2,F3131,1,R3131,1,O3131,L3131,S3131,)</f>
        <v>Fetching...</v>
      </c>
      <c r="E3131" s="26">
        <f t="shared" si="96"/>
        <v>10.518978016092007</v>
      </c>
      <c r="F3131" s="18">
        <f>[1]!b_dq_cleanprice($A3131,日期设置!B$2)</f>
        <v>99.039199999999994</v>
      </c>
      <c r="G3131" s="18" t="str">
        <f t="shared" si="97"/>
        <v>2.07 + 0</v>
      </c>
      <c r="H3131" s="27">
        <f>[1]!b_dq_pctchange($A3131,日期设置!$B$2,1)/100</f>
        <v>0</v>
      </c>
      <c r="I3131" s="26">
        <f>[1]!b_pq_pctchange(A3131,日期设置!$B$4,日期设置!$B$2,1)</f>
        <v>0</v>
      </c>
      <c r="J3131" s="26">
        <f>[1]!b_pq_pctchange(A3131,日期设置!$C$4,日期设置!$B$2,1)</f>
        <v>0</v>
      </c>
      <c r="K3131" s="52">
        <f>[1]!b_dq_amount($A3131,日期设置!B$2,2,10000)</f>
        <v>0</v>
      </c>
      <c r="L3131" s="26">
        <f>[1]!b_info_latestpar(A3131,日期设置!$B$2)</f>
        <v>100</v>
      </c>
      <c r="M3131" s="6">
        <f>[1]!b_info_outstandingbalance($A3131,日期设置!B$2)</f>
        <v>20</v>
      </c>
      <c r="N3131" s="7" t="str">
        <f>[1]!b_info_latestissurercreditrating2(A3131,日期设置!$B$2,"102","1")</f>
        <v>AAA</v>
      </c>
      <c r="O3131" s="8">
        <v>4.7699999999999996</v>
      </c>
      <c r="P3131" s="9">
        <f>[1]!b_info_repurchasedate(A3131)</f>
        <v>0</v>
      </c>
      <c r="Q3131" s="8" t="s">
        <v>16505</v>
      </c>
      <c r="R3131" s="2" t="str">
        <f>IF((--IF(P3131=0,Q3131,P3131))&gt;(--日期设置!$B$2),IF(P3131=0,Q3131,P3131),Q3131)</f>
        <v>2023-04-20</v>
      </c>
      <c r="S3131" s="2" t="s">
        <v>18474</v>
      </c>
      <c r="T3131" s="8">
        <f>[1]!b_anal_ptmyear($A3131,日期设置!$B$2)</f>
        <v>2.0794520547945208</v>
      </c>
      <c r="U3131" s="8">
        <f>[1]!b_anal_termifexercise($A3131,日期设置!B$2)</f>
        <v>0</v>
      </c>
      <c r="V3131" s="10">
        <f>[1]!b_dq_dirtyprice(A3131,日期设置!$B$2)</f>
        <v>103.4302</v>
      </c>
      <c r="W3131" s="11">
        <f>IF(U3131=0,ROUNDUP((Q3131-日期设置!$B$2)/365,0),ROUNDUP((R3131-日期设置!$B$2)/365,0))</f>
        <v>3</v>
      </c>
      <c r="X3131" s="18">
        <f>_xlfn.IFNA(VLOOKUP(A3131,过往入选债券!A:D,4,0),2)</f>
        <v>2</v>
      </c>
      <c r="Y3131">
        <f>_xlfn.IFNA(VLOOKUP(C3131,[2]Sheet1!$A:$A,1,0),3)</f>
        <v>3</v>
      </c>
    </row>
    <row r="3132" spans="1:25" hidden="1" x14ac:dyDescent="0.2">
      <c r="A3132" s="28" t="s">
        <v>20388</v>
      </c>
      <c r="B3132" s="28" t="s">
        <v>20389</v>
      </c>
      <c r="C3132" s="39" t="s">
        <v>9921</v>
      </c>
      <c r="D3132" s="26" t="str">
        <f>[1]!b_calc_yield(A3132,日期设置!$B$2,F3132,1,R3132,1,O3132,L3132,S3132,)</f>
        <v>Fetching...</v>
      </c>
      <c r="E3132" s="26">
        <f t="shared" si="96"/>
        <v>12.607127758436288</v>
      </c>
      <c r="F3132" s="18">
        <f>[1]!b_dq_cleanprice($A3132,日期设置!B$2)</f>
        <v>99.822699999999998</v>
      </c>
      <c r="G3132" s="18" t="str">
        <f t="shared" si="97"/>
        <v>2.45 + 0</v>
      </c>
      <c r="H3132" s="27">
        <f>[1]!b_dq_pctchange($A3132,日期设置!$B$2,1)/100</f>
        <v>0</v>
      </c>
      <c r="I3132" s="26">
        <f>[1]!b_pq_pctchange(A3132,日期设置!$B$4,日期设置!$B$2,1)</f>
        <v>0</v>
      </c>
      <c r="J3132" s="26">
        <f>[1]!b_pq_pctchange(A3132,日期设置!$C$4,日期设置!$B$2,1)</f>
        <v>0</v>
      </c>
      <c r="K3132" s="52">
        <f>[1]!b_dq_amount($A3132,日期设置!B$2,2,10000)</f>
        <v>0</v>
      </c>
      <c r="L3132" s="26">
        <f>[1]!b_info_latestpar(A3132,日期设置!$B$2)</f>
        <v>100</v>
      </c>
      <c r="M3132" s="6">
        <f>[1]!b_info_outstandingbalance($A3132,日期设置!B$2)</f>
        <v>2</v>
      </c>
      <c r="N3132" s="7" t="str">
        <f>[1]!b_info_latestissurercreditrating2(A3132,日期设置!$B$2,"102","1")</f>
        <v>AA</v>
      </c>
      <c r="O3132" s="8">
        <v>5.2</v>
      </c>
      <c r="P3132" s="9">
        <f>[1]!b_info_repurchasedate(A3132)</f>
        <v>0</v>
      </c>
      <c r="Q3132" s="8" t="s">
        <v>16850</v>
      </c>
      <c r="R3132" s="2" t="str">
        <f>IF((--IF(P3132=0,Q3132,P3132))&gt;(--日期设置!$B$2),IF(P3132=0,Q3132,P3132),Q3132)</f>
        <v>2023-09-04</v>
      </c>
      <c r="S3132" s="31" t="s">
        <v>16844</v>
      </c>
      <c r="T3132" s="8">
        <f>[1]!b_anal_ptmyear($A3132,日期设置!$B$2)</f>
        <v>2.4547945205479453</v>
      </c>
      <c r="U3132" s="8">
        <f>[1]!b_anal_termifexercise($A3132,日期设置!B$2)</f>
        <v>0</v>
      </c>
      <c r="V3132" s="10">
        <f>[1]!b_dq_dirtyprice(A3132,日期设置!$B$2)</f>
        <v>102.65779999999999</v>
      </c>
      <c r="W3132" s="11">
        <f>IF(U3132=0,ROUNDUP((Q3132-日期设置!$B$2)/365,0),ROUNDUP((R3132-日期设置!$B$2)/365,0))</f>
        <v>3</v>
      </c>
      <c r="X3132" s="18">
        <f>_xlfn.IFNA(VLOOKUP(A3132,过往入选债券!A:D,4,0),2)</f>
        <v>2</v>
      </c>
      <c r="Y3132">
        <f>_xlfn.IFNA(VLOOKUP(C3132,[2]Sheet1!$A:$A,1,0),3)</f>
        <v>3</v>
      </c>
    </row>
    <row r="3133" spans="1:25" hidden="1" x14ac:dyDescent="0.2">
      <c r="A3133" s="28" t="s">
        <v>20078</v>
      </c>
      <c r="B3133" s="28" t="s">
        <v>20079</v>
      </c>
      <c r="C3133" s="39" t="s">
        <v>4171</v>
      </c>
      <c r="D3133" s="26" t="str">
        <f>[1]!b_calc_yield(A3133,日期设置!$B$2,F3133,1,R3133,1,O3133,L3133,S3133,)</f>
        <v>Fetching...</v>
      </c>
      <c r="E3133" s="26">
        <f t="shared" si="96"/>
        <v>12.739538056410439</v>
      </c>
      <c r="F3133" s="18">
        <f>[1]!b_dq_cleanprice($A3133,日期设置!B$2)</f>
        <v>98.406800000000004</v>
      </c>
      <c r="G3133" s="18" t="str">
        <f t="shared" si="97"/>
        <v>2.46 + 0</v>
      </c>
      <c r="H3133" s="27">
        <f>[1]!b_dq_pctchange($A3133,日期设置!$B$2,1)/100</f>
        <v>0</v>
      </c>
      <c r="I3133" s="26">
        <f>[1]!b_pq_pctchange(A3133,日期设置!$B$4,日期设置!$B$2,1)</f>
        <v>0</v>
      </c>
      <c r="J3133" s="26">
        <f>[1]!b_pq_pctchange(A3133,日期设置!$C$4,日期设置!$B$2,1)</f>
        <v>-0.51799852809161362</v>
      </c>
      <c r="K3133" s="52">
        <f>[1]!b_dq_amount($A3133,日期设置!B$2,2,10000)</f>
        <v>0</v>
      </c>
      <c r="L3133" s="26">
        <f>[1]!b_info_latestpar(A3133,日期设置!$B$2)</f>
        <v>100</v>
      </c>
      <c r="M3133" s="6">
        <f>[1]!b_info_outstandingbalance($A3133,日期设置!B$2)</f>
        <v>5</v>
      </c>
      <c r="N3133" s="7">
        <f>[1]!b_info_latestissurercreditrating2(A3133,日期设置!$B$2,"102","1")</f>
        <v>0</v>
      </c>
      <c r="O3133" s="8">
        <v>4.57</v>
      </c>
      <c r="P3133" s="9">
        <f>[1]!b_info_repurchasedate(A3133)</f>
        <v>0</v>
      </c>
      <c r="Q3133" s="8" t="s">
        <v>17026</v>
      </c>
      <c r="R3133" s="2" t="str">
        <f>IF((--IF(P3133=0,Q3133,P3133))&gt;(--日期设置!$B$2),IF(P3133=0,Q3133,P3133),Q3133)</f>
        <v>2023-09-07</v>
      </c>
      <c r="S3133" s="31" t="s">
        <v>15994</v>
      </c>
      <c r="T3133" s="8">
        <f>[1]!b_anal_ptmyear($A3133,日期设置!$B$2)</f>
        <v>2.463013698630137</v>
      </c>
      <c r="U3133" s="8">
        <f>[1]!b_anal_termifexercise($A3133,日期设置!B$2)</f>
        <v>0</v>
      </c>
      <c r="V3133" s="10">
        <f>[1]!b_dq_dirtyprice(A3133,日期设置!$B$2)</f>
        <v>100.8608</v>
      </c>
      <c r="W3133" s="11">
        <f>IF(U3133=0,ROUNDUP((Q3133-日期设置!$B$2)/365,0),ROUNDUP((R3133-日期设置!$B$2)/365,0))</f>
        <v>3</v>
      </c>
      <c r="X3133" s="18">
        <f>_xlfn.IFNA(VLOOKUP(A3133,过往入选债券!A:D,4,0),2)</f>
        <v>2</v>
      </c>
      <c r="Y3133">
        <f>_xlfn.IFNA(VLOOKUP(C3133,[2]Sheet1!$A:$A,1,0),3)</f>
        <v>3</v>
      </c>
    </row>
    <row r="3134" spans="1:25" hidden="1" x14ac:dyDescent="0.2">
      <c r="A3134" s="21" t="s">
        <v>1609</v>
      </c>
      <c r="B3134" s="21" t="s">
        <v>1610</v>
      </c>
      <c r="C3134" s="37" t="s">
        <v>962</v>
      </c>
      <c r="D3134" s="26" t="str">
        <f>[1]!b_calc_yield(A3134,日期设置!$B$2,F3134,1,R3134,1,O3134,L3134,S3134,)</f>
        <v>Fetching...</v>
      </c>
      <c r="E3134" s="26">
        <f t="shared" si="96"/>
        <v>9.9413745048923872</v>
      </c>
      <c r="F3134" s="18">
        <f>[1]!b_dq_cleanprice($A3134,日期设置!B$2)</f>
        <v>100.4054</v>
      </c>
      <c r="G3134" s="18" t="str">
        <f t="shared" si="97"/>
        <v>1.89 + 0</v>
      </c>
      <c r="H3134" s="27">
        <f>[1]!b_dq_pctchange($A3134,日期设置!$B$2,1)/100</f>
        <v>0</v>
      </c>
      <c r="I3134" s="26">
        <f>[1]!b_pq_pctchange(A3134,日期设置!$B$4,日期设置!$B$2,1)</f>
        <v>0</v>
      </c>
      <c r="J3134" s="26">
        <f>[1]!b_pq_pctchange(A3134,日期设置!$C$4,日期设置!$B$2,1)</f>
        <v>0</v>
      </c>
      <c r="K3134" s="52">
        <f>[1]!b_dq_amount($A3134,日期设置!B$2,2,10000)</f>
        <v>0</v>
      </c>
      <c r="L3134" s="26">
        <f>[1]!b_info_latestpar(A3134,日期设置!$B$2)</f>
        <v>100</v>
      </c>
      <c r="M3134" s="6">
        <f>[1]!b_info_outstandingbalance($A3134,日期设置!B$2)</f>
        <v>10</v>
      </c>
      <c r="N3134" s="7">
        <f>[1]!b_info_latestissurercreditrating2(A3134,日期设置!$B$2,"102","1")</f>
        <v>0</v>
      </c>
      <c r="O3134" s="8">
        <v>5.5</v>
      </c>
      <c r="P3134" s="9">
        <f>[1]!b_info_repurchasedate(A3134)</f>
        <v>0</v>
      </c>
      <c r="Q3134" s="8" t="s">
        <v>16726</v>
      </c>
      <c r="R3134" s="2" t="str">
        <f>IF((--IF(P3134=0,Q3134,P3134))&gt;(--日期设置!$B$2),IF(P3134=0,Q3134,P3134),Q3134)</f>
        <v>2023-02-13</v>
      </c>
      <c r="S3134" s="2" t="s">
        <v>18700</v>
      </c>
      <c r="T3134" s="8">
        <f>[1]!b_anal_ptmyear($A3134,日期设置!$B$2)</f>
        <v>1.8986301369863012</v>
      </c>
      <c r="U3134" s="8">
        <f>[1]!b_anal_termifexercise($A3134,日期设置!B$2)</f>
        <v>0</v>
      </c>
      <c r="V3134" s="10">
        <f>[1]!b_dq_dirtyprice(A3134,日期设置!$B$2)</f>
        <v>100.9629</v>
      </c>
      <c r="W3134" s="11">
        <f>IF(U3134=0,ROUNDUP((Q3134-日期设置!$B$2)/365,0),ROUNDUP((R3134-日期设置!$B$2)/365,0))</f>
        <v>2</v>
      </c>
      <c r="X3134" s="18">
        <f>_xlfn.IFNA(VLOOKUP(A3134,过往入选债券!A:D,4,0),2)</f>
        <v>2</v>
      </c>
      <c r="Y3134">
        <f>_xlfn.IFNA(VLOOKUP(C3134,[2]Sheet1!$A:$A,1,0),3)</f>
        <v>3</v>
      </c>
    </row>
    <row r="3135" spans="1:25" hidden="1" x14ac:dyDescent="0.2">
      <c r="A3135" s="21" t="s">
        <v>3563</v>
      </c>
      <c r="B3135" s="21" t="s">
        <v>3564</v>
      </c>
      <c r="C3135" s="37" t="s">
        <v>1982</v>
      </c>
      <c r="D3135" s="26" t="str">
        <f>[1]!b_calc_yield(A3135,日期设置!$B$2,F3135,1,R3135,1,O3135,L3135,S3135,)</f>
        <v>Fetching...</v>
      </c>
      <c r="E3135" s="26">
        <f t="shared" si="96"/>
        <v>8.2406358185734607</v>
      </c>
      <c r="F3135" s="18">
        <f>[1]!b_dq_cleanprice($A3135,日期设置!B$2)</f>
        <v>100.247</v>
      </c>
      <c r="G3135" s="18" t="str">
        <f t="shared" si="97"/>
        <v>1.59 + 0</v>
      </c>
      <c r="H3135" s="27">
        <f>[1]!b_dq_pctchange($A3135,日期设置!$B$2,1)/100</f>
        <v>0</v>
      </c>
      <c r="I3135" s="26">
        <f>[1]!b_pq_pctchange(A3135,日期设置!$B$4,日期设置!$B$2,1)</f>
        <v>0</v>
      </c>
      <c r="J3135" s="26">
        <f>[1]!b_pq_pctchange(A3135,日期设置!$C$4,日期设置!$B$2,1)</f>
        <v>0</v>
      </c>
      <c r="K3135" s="52">
        <f>[1]!b_dq_amount($A3135,日期设置!B$2,2,10000)</f>
        <v>0</v>
      </c>
      <c r="L3135" s="26">
        <f>[1]!b_info_latestpar(A3135,日期设置!$B$2)</f>
        <v>100</v>
      </c>
      <c r="M3135" s="6">
        <f>[1]!b_info_outstandingbalance($A3135,日期设置!B$2)</f>
        <v>8</v>
      </c>
      <c r="N3135" s="7">
        <f>[1]!b_info_latestissurercreditrating2(A3135,日期设置!$B$2,"102","1")</f>
        <v>0</v>
      </c>
      <c r="O3135" s="8">
        <v>5.45</v>
      </c>
      <c r="P3135" s="9">
        <f>[1]!b_info_repurchasedate(A3135)</f>
        <v>0</v>
      </c>
      <c r="Q3135" s="8" t="s">
        <v>16575</v>
      </c>
      <c r="R3135" s="2" t="str">
        <f>IF((--IF(P3135=0,Q3135,P3135))&gt;(--日期设置!$B$2),IF(P3135=0,Q3135,P3135),Q3135)</f>
        <v>2022-10-25</v>
      </c>
      <c r="S3135" s="2" t="s">
        <v>18325</v>
      </c>
      <c r="T3135" s="8">
        <f>[1]!b_anal_ptmyear($A3135,日期设置!$B$2)</f>
        <v>1.5945205479452054</v>
      </c>
      <c r="U3135" s="8">
        <f>[1]!b_anal_termifexercise($A3135,日期设置!B$2)</f>
        <v>0</v>
      </c>
      <c r="V3135" s="10">
        <f>[1]!b_dq_dirtyprice(A3135,日期设置!$B$2)</f>
        <v>102.4569</v>
      </c>
      <c r="W3135" s="11">
        <f>IF(U3135=0,ROUNDUP((Q3135-日期设置!$B$2)/365,0),ROUNDUP((R3135-日期设置!$B$2)/365,0))</f>
        <v>2</v>
      </c>
      <c r="X3135" s="18">
        <f>_xlfn.IFNA(VLOOKUP(A3135,过往入选债券!A:D,4,0),2)</f>
        <v>2</v>
      </c>
      <c r="Y3135">
        <f>_xlfn.IFNA(VLOOKUP(C3135,[2]Sheet1!$A:$A,1,0),3)</f>
        <v>3</v>
      </c>
    </row>
    <row r="3136" spans="1:25" hidden="1" x14ac:dyDescent="0.2">
      <c r="A3136" s="21" t="s">
        <v>3072</v>
      </c>
      <c r="B3136" s="21" t="s">
        <v>3073</v>
      </c>
      <c r="C3136" s="37" t="s">
        <v>2807</v>
      </c>
      <c r="D3136" s="26" t="str">
        <f>[1]!b_calc_yield(A3136,日期设置!$B$2,F3136,1,R3136,1,O3136,L3136,S3136,)</f>
        <v>Fetching...</v>
      </c>
      <c r="E3136" s="26">
        <f t="shared" si="96"/>
        <v>5.5071774601004542</v>
      </c>
      <c r="F3136" s="18">
        <f>[1]!b_dq_cleanprice($A3136,日期设置!B$2)</f>
        <v>101.59699999999999</v>
      </c>
      <c r="G3136" s="18" t="str">
        <f t="shared" si="97"/>
        <v>1.10 + 0</v>
      </c>
      <c r="H3136" s="27">
        <f>[1]!b_dq_pctchange($A3136,日期设置!$B$2,1)/100</f>
        <v>0</v>
      </c>
      <c r="I3136" s="26">
        <f>[1]!b_pq_pctchange(A3136,日期设置!$B$4,日期设置!$B$2,1)</f>
        <v>4.2342005238584557E-2</v>
      </c>
      <c r="J3136" s="26">
        <f>[1]!b_pq_pctchange(A3136,日期设置!$C$4,日期设置!$B$2,1)</f>
        <v>0.19428007889545218</v>
      </c>
      <c r="K3136" s="52">
        <f>[1]!b_dq_amount($A3136,日期设置!B$2,2,10000)</f>
        <v>0</v>
      </c>
      <c r="L3136" s="26">
        <f>[1]!b_info_latestpar(A3136,日期设置!$B$2)</f>
        <v>100</v>
      </c>
      <c r="M3136" s="6">
        <f>[1]!b_info_outstandingbalance($A3136,日期设置!B$2)</f>
        <v>5</v>
      </c>
      <c r="N3136" s="7">
        <f>[1]!b_info_latestissurercreditrating2(A3136,日期设置!$B$2,"102","1")</f>
        <v>0</v>
      </c>
      <c r="O3136" s="8">
        <v>6.8</v>
      </c>
      <c r="P3136" s="9">
        <f>[1]!b_info_repurchasedate(A3136)</f>
        <v>0</v>
      </c>
      <c r="Q3136" s="8" t="s">
        <v>16338</v>
      </c>
      <c r="R3136" s="2" t="str">
        <f>IF((--IF(P3136=0,Q3136,P3136))&gt;(--日期设置!$B$2),IF(P3136=0,Q3136,P3136),Q3136)</f>
        <v>2022-04-30</v>
      </c>
      <c r="S3136" s="2" t="s">
        <v>18483</v>
      </c>
      <c r="T3136" s="8">
        <f>[1]!b_anal_ptmyear($A3136,日期设置!$B$2)</f>
        <v>1.106849315068493</v>
      </c>
      <c r="U3136" s="8">
        <f>[1]!b_anal_termifexercise($A3136,日期设置!B$2)</f>
        <v>0</v>
      </c>
      <c r="V3136" s="10">
        <f>[1]!b_dq_dirtyprice(A3136,日期设置!$B$2)</f>
        <v>107.6704</v>
      </c>
      <c r="W3136" s="11">
        <f>IF(U3136=0,ROUNDUP((Q3136-日期设置!$B$2)/365,0),ROUNDUP((R3136-日期设置!$B$2)/365,0))</f>
        <v>2</v>
      </c>
      <c r="X3136" s="18">
        <f>_xlfn.IFNA(VLOOKUP(A3136,过往入选债券!A:D,4,0),2)</f>
        <v>2</v>
      </c>
      <c r="Y3136">
        <f>_xlfn.IFNA(VLOOKUP(C3136,[2]Sheet1!$A:$A,1,0),3)</f>
        <v>3</v>
      </c>
    </row>
    <row r="3137" spans="1:25" hidden="1" x14ac:dyDescent="0.2">
      <c r="A3137" s="21" t="s">
        <v>14776</v>
      </c>
      <c r="B3137" s="21" t="s">
        <v>14777</v>
      </c>
      <c r="C3137" s="37" t="s">
        <v>715</v>
      </c>
      <c r="D3137" s="26" t="str">
        <f>[1]!b_calc_yield(A3137,日期设置!$B$2,F3137,1,R3137,1,O3137,L3137,S3137,)</f>
        <v>Fetching...</v>
      </c>
      <c r="E3137" s="26">
        <f t="shared" si="96"/>
        <v>23.564416480309291</v>
      </c>
      <c r="F3137" s="18">
        <f>[1]!b_dq_cleanprice($A3137,日期设置!B$2)</f>
        <v>103.2499</v>
      </c>
      <c r="G3137" s="18" t="str">
        <f t="shared" si="97"/>
        <v>4.62 + 0</v>
      </c>
      <c r="H3137" s="27">
        <f>[1]!b_dq_pctchange($A3137,日期设置!$B$2,1)/100</f>
        <v>0</v>
      </c>
      <c r="I3137" s="26">
        <f>[1]!b_pq_pctchange(A3137,日期设置!$B$4,日期设置!$B$2,1)</f>
        <v>0</v>
      </c>
      <c r="J3137" s="26">
        <f>[1]!b_pq_pctchange(A3137,日期设置!$C$4,日期设置!$B$2,1)</f>
        <v>0</v>
      </c>
      <c r="K3137" s="52">
        <f>[1]!b_dq_amount($A3137,日期设置!B$2,2,10000)</f>
        <v>0</v>
      </c>
      <c r="L3137" s="26">
        <f>[1]!b_info_latestpar(A3137,日期设置!$B$2)</f>
        <v>100</v>
      </c>
      <c r="M3137" s="6">
        <f>[1]!b_info_outstandingbalance($A3137,日期设置!B$2)</f>
        <v>3</v>
      </c>
      <c r="N3137" s="7" t="str">
        <f>[1]!b_info_latestissurercreditrating2(A3137,日期设置!$B$2,"102","1")</f>
        <v>AA+</v>
      </c>
      <c r="O3137" s="8">
        <v>6.08</v>
      </c>
      <c r="P3137" s="9">
        <f>[1]!b_info_repurchasedate(A3137)</f>
        <v>0</v>
      </c>
      <c r="Q3137" s="8" t="s">
        <v>17050</v>
      </c>
      <c r="R3137" s="2" t="str">
        <f>IF((--IF(P3137=0,Q3137,P3137))&gt;(--日期设置!$B$2),IF(P3137=0,Q3137,P3137),Q3137)</f>
        <v>2025-11-05</v>
      </c>
      <c r="S3137" s="2" t="s">
        <v>17977</v>
      </c>
      <c r="T3137" s="8">
        <f>[1]!b_anal_ptmyear($A3137,日期设置!$B$2)</f>
        <v>4.624657534246575</v>
      </c>
      <c r="U3137" s="8">
        <f>[1]!b_anal_termifexercise($A3137,日期设置!B$2)</f>
        <v>0</v>
      </c>
      <c r="V3137" s="10">
        <f>[1]!b_dq_dirtyprice(A3137,日期设置!$B$2)</f>
        <v>105.532</v>
      </c>
      <c r="W3137" s="11">
        <f>IF(U3137=0,ROUNDUP((Q3137-日期设置!$B$2)/365,0),ROUNDUP((R3137-日期设置!$B$2)/365,0))</f>
        <v>5</v>
      </c>
      <c r="X3137" s="18">
        <f>_xlfn.IFNA(VLOOKUP(A3137,过往入选债券!A:D,4,0),2)</f>
        <v>2</v>
      </c>
      <c r="Y3137">
        <f>_xlfn.IFNA(VLOOKUP(C3137,[2]Sheet1!$A:$A,1,0),3)</f>
        <v>3</v>
      </c>
    </row>
    <row r="3138" spans="1:25" hidden="1" x14ac:dyDescent="0.2">
      <c r="A3138" s="21" t="s">
        <v>13959</v>
      </c>
      <c r="B3138" s="21" t="s">
        <v>13960</v>
      </c>
      <c r="C3138" s="37" t="s">
        <v>13961</v>
      </c>
      <c r="D3138" s="26" t="str">
        <f>[1]!b_calc_yield(A3138,日期设置!$B$2,F3138,1,R3138,1,O3138,L3138,S3138,)</f>
        <v>Fetching...</v>
      </c>
      <c r="E3138" s="26">
        <f t="shared" ref="E3138:E3201" si="98">((O3138*W3138+L3138)/V3138-1)*100</f>
        <v>23.796964401225118</v>
      </c>
      <c r="F3138" s="18">
        <f>[1]!b_dq_cleanprice($A3138,日期设置!B$2)</f>
        <v>80.968599999999995</v>
      </c>
      <c r="G3138" s="18" t="str">
        <f t="shared" ref="G3138:G3201" si="99">LEFT(T3138,4)&amp;" + "&amp;LEFT(U3138,4)</f>
        <v>3.37 + 0</v>
      </c>
      <c r="H3138" s="27">
        <f>[1]!b_dq_pctchange($A3138,日期设置!$B$2,1)/100</f>
        <v>0</v>
      </c>
      <c r="I3138" s="26">
        <f>[1]!b_pq_pctchange(A3138,日期设置!$B$4,日期设置!$B$2,1)</f>
        <v>0</v>
      </c>
      <c r="J3138" s="26">
        <f>[1]!b_pq_pctchange(A3138,日期设置!$C$4,日期设置!$B$2,1)</f>
        <v>-0.48046017981919997</v>
      </c>
      <c r="K3138" s="52">
        <f>[1]!b_dq_amount($A3138,日期设置!B$2,2,10000)</f>
        <v>0</v>
      </c>
      <c r="L3138" s="26">
        <f>[1]!b_info_latestpar(A3138,日期设置!$B$2)</f>
        <v>80</v>
      </c>
      <c r="M3138" s="6">
        <f>[1]!b_info_outstandingbalance($A3138,日期设置!B$2)</f>
        <v>12</v>
      </c>
      <c r="N3138" s="7" t="str">
        <f>[1]!b_info_latestissurercreditrating2(A3138,日期设置!$B$2,"102","1")</f>
        <v>AA</v>
      </c>
      <c r="O3138" s="8">
        <v>5.98</v>
      </c>
      <c r="P3138" s="9">
        <f>[1]!b_info_repurchasedate(A3138)</f>
        <v>0</v>
      </c>
      <c r="Q3138" s="8" t="s">
        <v>16806</v>
      </c>
      <c r="R3138" s="2" t="str">
        <f>IF((--IF(P3138=0,Q3138,P3138))&gt;(--日期设置!$B$2),IF(P3138=0,Q3138,P3138),Q3138)</f>
        <v>2024-08-07</v>
      </c>
      <c r="S3138" s="2" t="s">
        <v>18064</v>
      </c>
      <c r="T3138" s="8">
        <f>[1]!b_anal_ptmyear($A3138,日期设置!$B$2)</f>
        <v>3.3780821917808219</v>
      </c>
      <c r="U3138" s="8">
        <f>[1]!b_anal_termifexercise($A3138,日期设置!B$2)</f>
        <v>0</v>
      </c>
      <c r="V3138" s="10">
        <f>[1]!b_dq_dirtyprice(A3138,日期设置!$B$2)</f>
        <v>83.943899999999999</v>
      </c>
      <c r="W3138" s="11">
        <f>IF(U3138=0,ROUNDUP((Q3138-日期设置!$B$2)/365,0),ROUNDUP((R3138-日期设置!$B$2)/365,0))</f>
        <v>4</v>
      </c>
      <c r="X3138" s="18">
        <f>_xlfn.IFNA(VLOOKUP(A3138,过往入选债券!A:D,4,0),2)</f>
        <v>2</v>
      </c>
      <c r="Y3138">
        <f>_xlfn.IFNA(VLOOKUP(C3138,[2]Sheet1!$A:$A,1,0),3)</f>
        <v>3</v>
      </c>
    </row>
    <row r="3139" spans="1:25" hidden="1" x14ac:dyDescent="0.2">
      <c r="A3139" s="21" t="s">
        <v>8870</v>
      </c>
      <c r="B3139" s="21" t="s">
        <v>8871</v>
      </c>
      <c r="C3139" s="37" t="s">
        <v>1353</v>
      </c>
      <c r="D3139" s="26" t="str">
        <f>[1]!b_calc_yield(A3139,日期设置!$B$2,F3139,1,R3139,1,O3139,L3139,S3139,)</f>
        <v>Fetching...</v>
      </c>
      <c r="E3139" s="26">
        <f t="shared" si="98"/>
        <v>6.7091984468305332</v>
      </c>
      <c r="F3139" s="18">
        <f>[1]!b_dq_cleanprice($A3139,日期设置!B$2)</f>
        <v>101.1374</v>
      </c>
      <c r="G3139" s="18" t="str">
        <f t="shared" si="99"/>
        <v>1.32 + 0</v>
      </c>
      <c r="H3139" s="27">
        <f>[1]!b_dq_pctchange($A3139,日期设置!$B$2,1)/100</f>
        <v>0</v>
      </c>
      <c r="I3139" s="26">
        <f>[1]!b_pq_pctchange(A3139,日期设置!$B$4,日期设置!$B$2,1)</f>
        <v>0</v>
      </c>
      <c r="J3139" s="26">
        <f>[1]!b_pq_pctchange(A3139,日期设置!$C$4,日期设置!$B$2,1)</f>
        <v>0</v>
      </c>
      <c r="K3139" s="52">
        <f>[1]!b_dq_amount($A3139,日期设置!B$2,2,10000)</f>
        <v>0</v>
      </c>
      <c r="L3139" s="26">
        <f>[1]!b_info_latestpar(A3139,日期设置!$B$2)</f>
        <v>100</v>
      </c>
      <c r="M3139" s="6">
        <f>[1]!b_info_outstandingbalance($A3139,日期设置!B$2)</f>
        <v>4</v>
      </c>
      <c r="N3139" s="7" t="str">
        <f>[1]!b_info_latestissurercreditrating2(A3139,日期设置!$B$2,"102","1")</f>
        <v>AA</v>
      </c>
      <c r="O3139" s="8">
        <v>6.2</v>
      </c>
      <c r="P3139" s="9">
        <f>[1]!b_info_repurchasedate(A3139)</f>
        <v>0</v>
      </c>
      <c r="Q3139" s="8" t="s">
        <v>16425</v>
      </c>
      <c r="R3139" s="2" t="str">
        <f>IF((--IF(P3139=0,Q3139,P3139))&gt;(--日期设置!$B$2),IF(P3139=0,Q3139,P3139),Q3139)</f>
        <v>2022-07-18</v>
      </c>
      <c r="S3139" s="2" t="s">
        <v>18216</v>
      </c>
      <c r="T3139" s="8">
        <f>[1]!b_anal_ptmyear($A3139,日期设置!$B$2)</f>
        <v>1.3232876712328767</v>
      </c>
      <c r="U3139" s="8">
        <f>[1]!b_anal_termifexercise($A3139,日期设置!B$2)</f>
        <v>0</v>
      </c>
      <c r="V3139" s="10">
        <f>[1]!b_dq_dirtyprice(A3139,日期设置!$B$2)</f>
        <v>105.333</v>
      </c>
      <c r="W3139" s="11">
        <f>IF(U3139=0,ROUNDUP((Q3139-日期设置!$B$2)/365,0),ROUNDUP((R3139-日期设置!$B$2)/365,0))</f>
        <v>2</v>
      </c>
      <c r="X3139" s="18">
        <f>_xlfn.IFNA(VLOOKUP(A3139,过往入选债券!A:D,4,0),2)</f>
        <v>2</v>
      </c>
      <c r="Y3139">
        <f>_xlfn.IFNA(VLOOKUP(C3139,[2]Sheet1!$A:$A,1,0),3)</f>
        <v>3</v>
      </c>
    </row>
    <row r="3140" spans="1:25" hidden="1" x14ac:dyDescent="0.2">
      <c r="A3140" s="21" t="s">
        <v>13979</v>
      </c>
      <c r="B3140" s="21" t="s">
        <v>13980</v>
      </c>
      <c r="C3140" s="37" t="s">
        <v>1424</v>
      </c>
      <c r="D3140" s="26" t="str">
        <f>[1]!b_calc_yield(A3140,日期设置!$B$2,F3140,1,R3140,1,O3140,L3140,S3140,)</f>
        <v>Fetching...</v>
      </c>
      <c r="E3140" s="26">
        <f t="shared" si="98"/>
        <v>23.648420087950161</v>
      </c>
      <c r="F3140" s="18">
        <f>[1]!b_dq_cleanprice($A3140,日期设置!B$2)</f>
        <v>80.494600000000005</v>
      </c>
      <c r="G3140" s="18" t="str">
        <f t="shared" si="99"/>
        <v>3.37 + 0</v>
      </c>
      <c r="H3140" s="27">
        <f>[1]!b_dq_pctchange($A3140,日期设置!$B$2,1)/100</f>
        <v>0</v>
      </c>
      <c r="I3140" s="26">
        <f>[1]!b_pq_pctchange(A3140,日期设置!$B$4,日期设置!$B$2,1)</f>
        <v>0</v>
      </c>
      <c r="J3140" s="26">
        <f>[1]!b_pq_pctchange(A3140,日期设置!$C$4,日期设置!$B$2,1)</f>
        <v>0</v>
      </c>
      <c r="K3140" s="52">
        <f>[1]!b_dq_amount($A3140,日期设置!B$2,2,10000)</f>
        <v>0</v>
      </c>
      <c r="L3140" s="26">
        <f>[1]!b_info_latestpar(A3140,日期设置!$B$2)</f>
        <v>80</v>
      </c>
      <c r="M3140" s="6">
        <f>[1]!b_info_outstandingbalance($A3140,日期设置!B$2)</f>
        <v>8</v>
      </c>
      <c r="N3140" s="7" t="str">
        <f>[1]!b_info_latestissurercreditrating2(A3140,日期设置!$B$2,"102","1")</f>
        <v>AA</v>
      </c>
      <c r="O3140" s="8">
        <v>5.77</v>
      </c>
      <c r="P3140" s="9">
        <f>[1]!b_info_repurchasedate(A3140)</f>
        <v>0</v>
      </c>
      <c r="Q3140" s="8" t="s">
        <v>16806</v>
      </c>
      <c r="R3140" s="2" t="str">
        <f>IF((--IF(P3140=0,Q3140,P3140))&gt;(--日期设置!$B$2),IF(P3140=0,Q3140,P3140),Q3140)</f>
        <v>2024-08-07</v>
      </c>
      <c r="S3140" s="2" t="s">
        <v>18064</v>
      </c>
      <c r="T3140" s="8">
        <f>[1]!b_anal_ptmyear($A3140,日期设置!$B$2)</f>
        <v>3.3780821917808219</v>
      </c>
      <c r="U3140" s="8">
        <f>[1]!b_anal_termifexercise($A3140,日期设置!B$2)</f>
        <v>0</v>
      </c>
      <c r="V3140" s="10">
        <f>[1]!b_dq_dirtyprice(A3140,日期设置!$B$2)</f>
        <v>83.365399999999994</v>
      </c>
      <c r="W3140" s="11">
        <f>IF(U3140=0,ROUNDUP((Q3140-日期设置!$B$2)/365,0),ROUNDUP((R3140-日期设置!$B$2)/365,0))</f>
        <v>4</v>
      </c>
      <c r="X3140" s="18">
        <f>_xlfn.IFNA(VLOOKUP(A3140,过往入选债券!A:D,4,0),2)</f>
        <v>2</v>
      </c>
      <c r="Y3140">
        <f>_xlfn.IFNA(VLOOKUP(C3140,[2]Sheet1!$A:$A,1,0),3)</f>
        <v>3</v>
      </c>
    </row>
    <row r="3141" spans="1:25" hidden="1" x14ac:dyDescent="0.2">
      <c r="A3141" s="21" t="s">
        <v>9411</v>
      </c>
      <c r="B3141" s="21" t="s">
        <v>9412</v>
      </c>
      <c r="C3141" s="37" t="s">
        <v>296</v>
      </c>
      <c r="D3141" s="26" t="str">
        <f>[1]!b_calc_yield(A3141,日期设置!$B$2,F3141,1,R3141,1,O3141,L3141,S3141,)</f>
        <v>Fetching...</v>
      </c>
      <c r="E3141" s="26">
        <f t="shared" si="98"/>
        <v>8.2638365391930257</v>
      </c>
      <c r="F3141" s="18">
        <f>[1]!b_dq_cleanprice($A3141,日期设置!B$2)</f>
        <v>99.273499999999999</v>
      </c>
      <c r="G3141" s="18" t="str">
        <f t="shared" si="99"/>
        <v>1.59 + 0</v>
      </c>
      <c r="H3141" s="27">
        <f>[1]!b_dq_pctchange($A3141,日期设置!$B$2,1)/100</f>
        <v>0</v>
      </c>
      <c r="I3141" s="26">
        <f>[1]!b_pq_pctchange(A3141,日期设置!$B$4,日期设置!$B$2,1)</f>
        <v>0</v>
      </c>
      <c r="J3141" s="26">
        <f>[1]!b_pq_pctchange(A3141,日期设置!$C$4,日期设置!$B$2,1)</f>
        <v>-2.628409379292522E-2</v>
      </c>
      <c r="K3141" s="52">
        <f>[1]!b_dq_amount($A3141,日期设置!B$2,2,10000)</f>
        <v>0</v>
      </c>
      <c r="L3141" s="26">
        <f>[1]!b_info_latestpar(A3141,日期设置!$B$2)</f>
        <v>100</v>
      </c>
      <c r="M3141" s="6">
        <f>[1]!b_info_outstandingbalance($A3141,日期设置!B$2)</f>
        <v>10</v>
      </c>
      <c r="N3141" s="7" t="str">
        <f>[1]!b_info_latestissurercreditrating2(A3141,日期设置!$B$2,"102","1")</f>
        <v>AAA</v>
      </c>
      <c r="O3141" s="8">
        <v>4.79</v>
      </c>
      <c r="P3141" s="9">
        <f>[1]!b_info_repurchasedate(A3141)</f>
        <v>0</v>
      </c>
      <c r="Q3141" s="8" t="s">
        <v>16575</v>
      </c>
      <c r="R3141" s="2" t="str">
        <f>IF((--IF(P3141=0,Q3141,P3141))&gt;(--日期设置!$B$2),IF(P3141=0,Q3141,P3141),Q3141)</f>
        <v>2022-10-25</v>
      </c>
      <c r="S3141" s="2" t="s">
        <v>18325</v>
      </c>
      <c r="T3141" s="8">
        <f>[1]!b_anal_ptmyear($A3141,日期设置!$B$2)</f>
        <v>1.5945205479452054</v>
      </c>
      <c r="U3141" s="8">
        <f>[1]!b_anal_termifexercise($A3141,日期设置!B$2)</f>
        <v>0</v>
      </c>
      <c r="V3141" s="10">
        <f>[1]!b_dq_dirtyprice(A3141,日期设置!$B$2)</f>
        <v>101.2157</v>
      </c>
      <c r="W3141" s="11">
        <f>IF(U3141=0,ROUNDUP((Q3141-日期设置!$B$2)/365,0),ROUNDUP((R3141-日期设置!$B$2)/365,0))</f>
        <v>2</v>
      </c>
      <c r="X3141" s="18">
        <f>_xlfn.IFNA(VLOOKUP(A3141,过往入选债券!A:D,4,0),2)</f>
        <v>2</v>
      </c>
      <c r="Y3141">
        <f>_xlfn.IFNA(VLOOKUP(C3141,[2]Sheet1!$A:$A,1,0),3)</f>
        <v>3</v>
      </c>
    </row>
    <row r="3142" spans="1:25" hidden="1" x14ac:dyDescent="0.2">
      <c r="A3142" s="21" t="s">
        <v>2962</v>
      </c>
      <c r="B3142" s="21" t="s">
        <v>2963</v>
      </c>
      <c r="C3142" s="37" t="s">
        <v>300</v>
      </c>
      <c r="D3142" s="26" t="str">
        <f>[1]!b_calc_yield(A3142,日期设置!$B$2,F3142,1,R3142,1,O3142,L3142,S3142,)</f>
        <v>Fetching...</v>
      </c>
      <c r="E3142" s="26">
        <f t="shared" si="98"/>
        <v>0.4752154804006814</v>
      </c>
      <c r="F3142" s="18">
        <f>[1]!b_dq_cleanprice($A3142,日期设置!B$2)</f>
        <v>100.024</v>
      </c>
      <c r="G3142" s="18" t="str">
        <f t="shared" si="99"/>
        <v>0.09 + 0</v>
      </c>
      <c r="H3142" s="27">
        <f>[1]!b_dq_pctchange($A3142,日期设置!$B$2,1)/100</f>
        <v>0</v>
      </c>
      <c r="I3142" s="26">
        <f>[1]!b_pq_pctchange(A3142,日期设置!$B$4,日期设置!$B$2,1)</f>
        <v>4.0406626686781952E-2</v>
      </c>
      <c r="J3142" s="26">
        <f>[1]!b_pq_pctchange(A3142,日期设置!$C$4,日期设置!$B$2,1)</f>
        <v>3.0902132247127644E-2</v>
      </c>
      <c r="K3142" s="52">
        <f>[1]!b_dq_amount($A3142,日期设置!B$2,2,10000)</f>
        <v>0</v>
      </c>
      <c r="L3142" s="26">
        <f>[1]!b_info_latestpar(A3142,日期设置!$B$2)</f>
        <v>100</v>
      </c>
      <c r="M3142" s="6">
        <f>[1]!b_info_outstandingbalance($A3142,日期设置!B$2)</f>
        <v>8</v>
      </c>
      <c r="N3142" s="7">
        <f>[1]!b_info_latestissurercreditrating2(A3142,日期设置!$B$2,"102","1")</f>
        <v>0</v>
      </c>
      <c r="O3142" s="8">
        <v>5.8</v>
      </c>
      <c r="P3142" s="9">
        <f>[1]!b_info_repurchasedate(A3142)</f>
        <v>0</v>
      </c>
      <c r="Q3142" s="8" t="s">
        <v>16026</v>
      </c>
      <c r="R3142" s="2" t="str">
        <f>IF((--IF(P3142=0,Q3142,P3142))&gt;(--日期设置!$B$2),IF(P3142=0,Q3142,P3142),Q3142)</f>
        <v>2021-04-24</v>
      </c>
      <c r="S3142" s="2" t="s">
        <v>17781</v>
      </c>
      <c r="T3142" s="8">
        <f>[1]!b_anal_ptmyear($A3142,日期设置!$B$2)</f>
        <v>9.0410958904109592E-2</v>
      </c>
      <c r="U3142" s="8">
        <f>[1]!b_anal_termifexercise($A3142,日期设置!B$2)</f>
        <v>0</v>
      </c>
      <c r="V3142" s="10">
        <f>[1]!b_dq_dirtyprice(A3142,日期设置!$B$2)</f>
        <v>105.2996</v>
      </c>
      <c r="W3142" s="11">
        <f>IF(U3142=0,ROUNDUP((Q3142-日期设置!$B$2)/365,0),ROUNDUP((R3142-日期设置!$B$2)/365,0))</f>
        <v>1</v>
      </c>
      <c r="X3142" s="18">
        <f>_xlfn.IFNA(VLOOKUP(A3142,过往入选债券!A:D,4,0),2)</f>
        <v>2</v>
      </c>
      <c r="Y3142">
        <f>_xlfn.IFNA(VLOOKUP(C3142,[2]Sheet1!$A:$A,1,0),3)</f>
        <v>3</v>
      </c>
    </row>
    <row r="3143" spans="1:25" hidden="1" x14ac:dyDescent="0.2">
      <c r="A3143" s="21" t="s">
        <v>13462</v>
      </c>
      <c r="B3143" s="21" t="s">
        <v>13463</v>
      </c>
      <c r="C3143" s="37" t="s">
        <v>13464</v>
      </c>
      <c r="D3143" s="26" t="str">
        <f>[1]!b_calc_yield(A3143,日期设置!$B$2,F3143,1,R3143,1,O3143,L3143,S3143,)</f>
        <v>Fetching...</v>
      </c>
      <c r="E3143" s="26">
        <f t="shared" si="98"/>
        <v>23.254322407448669</v>
      </c>
      <c r="F3143" s="18">
        <f>[1]!b_dq_cleanprice($A3143,日期设置!B$2)</f>
        <v>57.716700000000003</v>
      </c>
      <c r="G3143" s="18" t="str">
        <f t="shared" si="99"/>
        <v>2.57 + 0</v>
      </c>
      <c r="H3143" s="27">
        <f>[1]!b_dq_pctchange($A3143,日期设置!$B$2,1)/100</f>
        <v>0</v>
      </c>
      <c r="I3143" s="26">
        <f>[1]!b_pq_pctchange(A3143,日期设置!$B$4,日期设置!$B$2,1)</f>
        <v>0</v>
      </c>
      <c r="J3143" s="26">
        <f>[1]!b_pq_pctchange(A3143,日期设置!$C$4,日期设置!$B$2,1)</f>
        <v>-1.8440162582268989</v>
      </c>
      <c r="K3143" s="52">
        <f>[1]!b_dq_amount($A3143,日期设置!B$2,2,10000)</f>
        <v>0</v>
      </c>
      <c r="L3143" s="26">
        <f>[1]!b_info_latestpar(A3143,日期设置!$B$2)</f>
        <v>60</v>
      </c>
      <c r="M3143" s="6">
        <f>[1]!b_info_outstandingbalance($A3143,日期设置!B$2)</f>
        <v>4.8</v>
      </c>
      <c r="N3143" s="7" t="str">
        <f>[1]!b_info_latestissurercreditrating2(A3143,日期设置!$B$2,"102","1")</f>
        <v>AA-</v>
      </c>
      <c r="O3143" s="8">
        <v>4.1500000000000004</v>
      </c>
      <c r="P3143" s="9">
        <f>[1]!b_info_repurchasedate(A3143)</f>
        <v>0</v>
      </c>
      <c r="Q3143" s="8" t="s">
        <v>16870</v>
      </c>
      <c r="R3143" s="2" t="str">
        <f>IF((--IF(P3143=0,Q3143,P3143))&gt;(--日期设置!$B$2),IF(P3143=0,Q3143,P3143),Q3143)</f>
        <v>2023-10-17</v>
      </c>
      <c r="S3143" s="2" t="s">
        <v>18557</v>
      </c>
      <c r="T3143" s="8">
        <f>[1]!b_anal_ptmyear($A3143,日期设置!$B$2)</f>
        <v>2.5726027397260274</v>
      </c>
      <c r="U3143" s="8">
        <f>[1]!b_anal_termifexercise($A3143,日期设置!B$2)</f>
        <v>0</v>
      </c>
      <c r="V3143" s="10">
        <f>[1]!b_dq_dirtyprice(A3143,日期设置!$B$2)</f>
        <v>58.780900000000003</v>
      </c>
      <c r="W3143" s="11">
        <f>IF(U3143=0,ROUNDUP((Q3143-日期设置!$B$2)/365,0),ROUNDUP((R3143-日期设置!$B$2)/365,0))</f>
        <v>3</v>
      </c>
      <c r="X3143" s="18">
        <f>_xlfn.IFNA(VLOOKUP(A3143,过往入选债券!A:D,4,0),2)</f>
        <v>2</v>
      </c>
      <c r="Y3143">
        <f>_xlfn.IFNA(VLOOKUP(C3143,[2]Sheet1!$A:$A,1,0),3)</f>
        <v>3</v>
      </c>
    </row>
    <row r="3144" spans="1:25" hidden="1" x14ac:dyDescent="0.2">
      <c r="A3144" s="21" t="s">
        <v>9197</v>
      </c>
      <c r="B3144" s="21" t="s">
        <v>9198</v>
      </c>
      <c r="C3144" s="37" t="s">
        <v>296</v>
      </c>
      <c r="D3144" s="26" t="str">
        <f>[1]!b_calc_yield(A3144,日期设置!$B$2,F3144,1,R3144,1,O3144,L3144,S3144,)</f>
        <v>Fetching...</v>
      </c>
      <c r="E3144" s="26">
        <f t="shared" si="98"/>
        <v>7.5133308653838604</v>
      </c>
      <c r="F3144" s="18">
        <f>[1]!b_dq_cleanprice($A3144,日期设置!B$2)</f>
        <v>99.073499999999996</v>
      </c>
      <c r="G3144" s="18" t="str">
        <f t="shared" si="99"/>
        <v>1.45 + 0</v>
      </c>
      <c r="H3144" s="27">
        <f>[1]!b_dq_pctchange($A3144,日期设置!$B$2,1)/100</f>
        <v>0</v>
      </c>
      <c r="I3144" s="26">
        <f>[1]!b_pq_pctchange(A3144,日期设置!$B$4,日期设置!$B$2,1)</f>
        <v>0</v>
      </c>
      <c r="J3144" s="26">
        <f>[1]!b_pq_pctchange(A3144,日期设置!$C$4,日期设置!$B$2,1)</f>
        <v>0</v>
      </c>
      <c r="K3144" s="52">
        <f>[1]!b_dq_amount($A3144,日期设置!B$2,2,10000)</f>
        <v>0</v>
      </c>
      <c r="L3144" s="26">
        <f>[1]!b_info_latestpar(A3144,日期设置!$B$2)</f>
        <v>100</v>
      </c>
      <c r="M3144" s="6">
        <f>[1]!b_info_outstandingbalance($A3144,日期设置!B$2)</f>
        <v>10</v>
      </c>
      <c r="N3144" s="7" t="str">
        <f>[1]!b_info_latestissurercreditrating2(A3144,日期设置!$B$2,"102","1")</f>
        <v>AAA</v>
      </c>
      <c r="O3144" s="8">
        <v>4.5999999999999996</v>
      </c>
      <c r="P3144" s="9">
        <f>[1]!b_info_repurchasedate(A3144)</f>
        <v>0</v>
      </c>
      <c r="Q3144" s="8" t="s">
        <v>16760</v>
      </c>
      <c r="R3144" s="2" t="str">
        <f>IF((--IF(P3144=0,Q3144,P3144))&gt;(--日期设置!$B$2),IF(P3144=0,Q3144,P3144),Q3144)</f>
        <v>2022-09-05</v>
      </c>
      <c r="S3144" s="2" t="s">
        <v>17828</v>
      </c>
      <c r="T3144" s="8">
        <f>[1]!b_anal_ptmyear($A3144,日期设置!$B$2)</f>
        <v>1.4575342465753425</v>
      </c>
      <c r="U3144" s="8">
        <f>[1]!b_anal_termifexercise($A3144,日期设置!B$2)</f>
        <v>0</v>
      </c>
      <c r="V3144" s="10">
        <f>[1]!b_dq_dirtyprice(A3144,日期设置!$B$2)</f>
        <v>101.5688</v>
      </c>
      <c r="W3144" s="11">
        <f>IF(U3144=0,ROUNDUP((Q3144-日期设置!$B$2)/365,0),ROUNDUP((R3144-日期设置!$B$2)/365,0))</f>
        <v>2</v>
      </c>
      <c r="X3144" s="18">
        <f>_xlfn.IFNA(VLOOKUP(A3144,过往入选债券!A:D,4,0),2)</f>
        <v>2</v>
      </c>
      <c r="Y3144">
        <f>_xlfn.IFNA(VLOOKUP(C3144,[2]Sheet1!$A:$A,1,0),3)</f>
        <v>3</v>
      </c>
    </row>
    <row r="3145" spans="1:25" hidden="1" x14ac:dyDescent="0.2">
      <c r="A3145" s="21" t="s">
        <v>20434</v>
      </c>
      <c r="B3145" s="21" t="s">
        <v>20435</v>
      </c>
      <c r="C3145" s="37" t="s">
        <v>80</v>
      </c>
      <c r="D3145" s="26" t="str">
        <f>[1]!b_calc_yield(A3145,日期设置!$B$2,F3145,1,R3145,1,O3145,L3145,S3145,)</f>
        <v>Fetching...</v>
      </c>
      <c r="E3145" s="26">
        <f t="shared" si="98"/>
        <v>12.765335929892885</v>
      </c>
      <c r="F3145" s="18">
        <f>[1]!b_dq_cleanprice($A3145,日期设置!B$2)</f>
        <v>100</v>
      </c>
      <c r="G3145" s="18" t="str">
        <f t="shared" si="99"/>
        <v>2.48 + 2.48</v>
      </c>
      <c r="H3145" s="27">
        <f>[1]!b_dq_pctchange($A3145,日期设置!$B$2,1)/100</f>
        <v>0</v>
      </c>
      <c r="I3145" s="26">
        <f>[1]!b_pq_pctchange(A3145,日期设置!$B$4,日期设置!$B$2,1)</f>
        <v>0</v>
      </c>
      <c r="J3145" s="26">
        <f>[1]!b_pq_pctchange(A3145,日期设置!$C$4,日期设置!$B$2,1)</f>
        <v>0</v>
      </c>
      <c r="K3145" s="52">
        <f>[1]!b_dq_amount($A3145,日期设置!B$2,2,10000)</f>
        <v>0</v>
      </c>
      <c r="L3145" s="26">
        <f>[1]!b_info_latestpar(A3145,日期设置!$B$2)</f>
        <v>100</v>
      </c>
      <c r="M3145" s="6">
        <f>[1]!b_info_outstandingbalance($A3145,日期设置!B$2)</f>
        <v>5</v>
      </c>
      <c r="N3145" s="7" t="str">
        <f>[1]!b_info_latestissurercreditrating2(A3145,日期设置!$B$2,"102","1")</f>
        <v>AA+</v>
      </c>
      <c r="O3145" s="8">
        <v>5.27</v>
      </c>
      <c r="P3145" s="9">
        <f>[1]!b_info_repurchasedate(A3145)</f>
        <v>0</v>
      </c>
      <c r="Q3145" s="8" t="s">
        <v>20838</v>
      </c>
      <c r="R3145" s="2" t="str">
        <f>IF((--IF(P3145=0,Q3145,P3145))&gt;(--日期设置!$B$2),IF(P3145=0,Q3145,P3145),Q3145)</f>
        <v>2023-09-16</v>
      </c>
      <c r="S3145" s="47" t="s">
        <v>16122</v>
      </c>
      <c r="T3145" s="8">
        <f>[1]!b_anal_ptmyear($A3145,日期设置!$B$2)</f>
        <v>2.4876712328767123</v>
      </c>
      <c r="U3145" s="8">
        <f>[1]!b_anal_termifexercise($A3145,日期设置!B$2)</f>
        <v>2.4876712328767123</v>
      </c>
      <c r="V3145" s="10">
        <f>[1]!b_dq_dirtyprice(A3145,日期设置!$B$2)</f>
        <v>102.7</v>
      </c>
      <c r="W3145" s="11">
        <f>IF(U3145=0,ROUNDUP((Q3145-日期设置!$B$2)/365,0),ROUNDUP((R3145-日期设置!$B$2)/365,0))</f>
        <v>3</v>
      </c>
      <c r="X3145" s="18">
        <f>_xlfn.IFNA(VLOOKUP(A3145,过往入选债券!A:D,4,0),2)</f>
        <v>2</v>
      </c>
      <c r="Y3145" s="45">
        <f>_xlfn.IFNA(VLOOKUP(C3145,[2]Sheet1!$A:$A,1,0),3)</f>
        <v>3</v>
      </c>
    </row>
    <row r="3146" spans="1:25" hidden="1" x14ac:dyDescent="0.2">
      <c r="A3146" s="21" t="s">
        <v>3497</v>
      </c>
      <c r="B3146" s="21" t="s">
        <v>3498</v>
      </c>
      <c r="C3146" s="37" t="s">
        <v>682</v>
      </c>
      <c r="D3146" s="26" t="str">
        <f>[1]!b_calc_yield(A3146,日期设置!$B$2,F3146,1,R3146,1,O3146,L3146,S3146,)</f>
        <v>Fetching...</v>
      </c>
      <c r="E3146" s="26">
        <f t="shared" si="98"/>
        <v>7.7051712653940507</v>
      </c>
      <c r="F3146" s="18">
        <f>[1]!b_dq_cleanprice($A3146,日期设置!B$2)</f>
        <v>102.4308</v>
      </c>
      <c r="G3146" s="18" t="str">
        <f t="shared" si="99"/>
        <v>1.51 + 0</v>
      </c>
      <c r="H3146" s="27">
        <f>[1]!b_dq_pctchange($A3146,日期设置!$B$2,1)/100</f>
        <v>0</v>
      </c>
      <c r="I3146" s="26">
        <f>[1]!b_pq_pctchange(A3146,日期设置!$B$4,日期设置!$B$2,1)</f>
        <v>0</v>
      </c>
      <c r="J3146" s="26">
        <f>[1]!b_pq_pctchange(A3146,日期设置!$C$4,日期设置!$B$2,1)</f>
        <v>0</v>
      </c>
      <c r="K3146" s="52">
        <f>[1]!b_dq_amount($A3146,日期设置!B$2,2,10000)</f>
        <v>0</v>
      </c>
      <c r="L3146" s="26">
        <f>[1]!b_info_latestpar(A3146,日期设置!$B$2)</f>
        <v>100</v>
      </c>
      <c r="M3146" s="6">
        <f>[1]!b_info_outstandingbalance($A3146,日期设置!B$2)</f>
        <v>4</v>
      </c>
      <c r="N3146" s="7">
        <f>[1]!b_info_latestissurercreditrating2(A3146,日期设置!$B$2,"102","1")</f>
        <v>0</v>
      </c>
      <c r="O3146" s="8">
        <v>7</v>
      </c>
      <c r="P3146" s="9">
        <f>[1]!b_info_repurchasedate(A3146)</f>
        <v>0</v>
      </c>
      <c r="Q3146" s="8" t="s">
        <v>16923</v>
      </c>
      <c r="R3146" s="2" t="str">
        <f>IF((--IF(P3146=0,Q3146,P3146))&gt;(--日期设置!$B$2),IF(P3146=0,Q3146,P3146),Q3146)</f>
        <v>2022-09-25</v>
      </c>
      <c r="S3146" s="2" t="s">
        <v>18029</v>
      </c>
      <c r="T3146" s="8">
        <f>[1]!b_anal_ptmyear($A3146,日期设置!$B$2)</f>
        <v>1.5123287671232877</v>
      </c>
      <c r="U3146" s="8">
        <f>[1]!b_anal_termifexercise($A3146,日期设置!B$2)</f>
        <v>0</v>
      </c>
      <c r="V3146" s="10">
        <f>[1]!b_dq_dirtyprice(A3146,日期设置!$B$2)</f>
        <v>105.8445</v>
      </c>
      <c r="W3146" s="11">
        <f>IF(U3146=0,ROUNDUP((Q3146-日期设置!$B$2)/365,0),ROUNDUP((R3146-日期设置!$B$2)/365,0))</f>
        <v>2</v>
      </c>
      <c r="X3146" s="18">
        <f>_xlfn.IFNA(VLOOKUP(A3146,过往入选债券!A:D,4,0),2)</f>
        <v>2</v>
      </c>
      <c r="Y3146">
        <f>_xlfn.IFNA(VLOOKUP(C3146,[2]Sheet1!$A:$A,1,0),3)</f>
        <v>3</v>
      </c>
    </row>
    <row r="3147" spans="1:25" hidden="1" x14ac:dyDescent="0.2">
      <c r="A3147" s="21" t="s">
        <v>12873</v>
      </c>
      <c r="B3147" s="21" t="s">
        <v>12874</v>
      </c>
      <c r="C3147" s="37" t="s">
        <v>17</v>
      </c>
      <c r="D3147" s="26" t="str">
        <f>[1]!b_calc_yield(A3147,日期设置!$B$2,F3147,1,R3147,1,O3147,L3147,S3147,)</f>
        <v>Fetching...</v>
      </c>
      <c r="E3147" s="26">
        <f t="shared" si="98"/>
        <v>23.692013000906798</v>
      </c>
      <c r="F3147" s="18">
        <f>[1]!b_dq_cleanprice($A3147,日期设置!B$2)</f>
        <v>39.193100000000001</v>
      </c>
      <c r="G3147" s="18" t="str">
        <f t="shared" si="99"/>
        <v>1.96 + 0</v>
      </c>
      <c r="H3147" s="27">
        <f>[1]!b_dq_pctchange($A3147,日期设置!$B$2,1)/100</f>
        <v>0</v>
      </c>
      <c r="I3147" s="26">
        <f>[1]!b_pq_pctchange(A3147,日期设置!$B$4,日期设置!$B$2,1)</f>
        <v>0</v>
      </c>
      <c r="J3147" s="26">
        <f>[1]!b_pq_pctchange(A3147,日期设置!$C$4,日期设置!$B$2,1)</f>
        <v>-33.524484088014148</v>
      </c>
      <c r="K3147" s="52">
        <f>[1]!b_dq_amount($A3147,日期设置!B$2,2,10000)</f>
        <v>0</v>
      </c>
      <c r="L3147" s="26">
        <f>[1]!b_info_latestpar(A3147,日期设置!$B$2)</f>
        <v>40</v>
      </c>
      <c r="M3147" s="6">
        <f>[1]!b_info_outstandingbalance($A3147,日期设置!B$2)</f>
        <v>7.6</v>
      </c>
      <c r="N3147" s="7" t="str">
        <f>[1]!b_info_latestissurercreditrating2(A3147,日期设置!$B$2,"102","1")</f>
        <v>AA+</v>
      </c>
      <c r="O3147" s="8">
        <v>4.28</v>
      </c>
      <c r="P3147" s="9">
        <f>[1]!b_info_repurchasedate(A3147)</f>
        <v>0</v>
      </c>
      <c r="Q3147" s="8" t="s">
        <v>17123</v>
      </c>
      <c r="R3147" s="2" t="str">
        <f>IF((--IF(P3147=0,Q3147,P3147))&gt;(--日期设置!$B$2),IF(P3147=0,Q3147,P3147),Q3147)</f>
        <v>2023-03-08</v>
      </c>
      <c r="S3147" s="2" t="s">
        <v>18132</v>
      </c>
      <c r="T3147" s="8">
        <f>[1]!b_anal_ptmyear($A3147,日期设置!$B$2)</f>
        <v>1.9616438356164383</v>
      </c>
      <c r="U3147" s="8">
        <f>[1]!b_anal_termifexercise($A3147,日期设置!B$2)</f>
        <v>0</v>
      </c>
      <c r="V3147" s="10">
        <f>[1]!b_dq_dirtyprice(A3147,日期设置!$B$2)</f>
        <v>39.258800000000001</v>
      </c>
      <c r="W3147" s="11">
        <f>IF(U3147=0,ROUNDUP((Q3147-日期设置!$B$2)/365,0),ROUNDUP((R3147-日期设置!$B$2)/365,0))</f>
        <v>2</v>
      </c>
      <c r="X3147" s="18">
        <f>_xlfn.IFNA(VLOOKUP(A3147,过往入选债券!A:D,4,0),2)</f>
        <v>2</v>
      </c>
      <c r="Y3147">
        <f>_xlfn.IFNA(VLOOKUP(C3147,[2]Sheet1!$A:$A,1,0),3)</f>
        <v>3</v>
      </c>
    </row>
    <row r="3148" spans="1:25" hidden="1" x14ac:dyDescent="0.2">
      <c r="A3148" s="21" t="s">
        <v>8695</v>
      </c>
      <c r="B3148" s="21" t="s">
        <v>8696</v>
      </c>
      <c r="C3148" s="37" t="s">
        <v>121</v>
      </c>
      <c r="D3148" s="26" t="str">
        <f>[1]!b_calc_yield(A3148,日期设置!$B$2,F3148,1,R3148,1,O3148,L3148,S3148,)</f>
        <v>Fetching...</v>
      </c>
      <c r="E3148" s="26">
        <f t="shared" si="98"/>
        <v>7.0587202905300961</v>
      </c>
      <c r="F3148" s="18">
        <f>[1]!b_dq_cleanprice($A3148,日期设置!B$2)</f>
        <v>100.3035</v>
      </c>
      <c r="G3148" s="18" t="str">
        <f t="shared" si="99"/>
        <v>1.38 + 0</v>
      </c>
      <c r="H3148" s="27">
        <f>[1]!b_dq_pctchange($A3148,日期设置!$B$2,1)/100</f>
        <v>0</v>
      </c>
      <c r="I3148" s="26">
        <f>[1]!b_pq_pctchange(A3148,日期设置!$B$4,日期设置!$B$2,1)</f>
        <v>-7.2773818970646728E-3</v>
      </c>
      <c r="J3148" s="26">
        <f>[1]!b_pq_pctchange(A3148,日期设置!$C$4,日期设置!$B$2,1)</f>
        <v>-0.98371174728528876</v>
      </c>
      <c r="K3148" s="52">
        <f>[1]!b_dq_amount($A3148,日期设置!B$2,2,10000)</f>
        <v>0</v>
      </c>
      <c r="L3148" s="26">
        <f>[1]!b_info_latestpar(A3148,日期设置!$B$2)</f>
        <v>100</v>
      </c>
      <c r="M3148" s="6">
        <f>[1]!b_info_outstandingbalance($A3148,日期设置!B$2)</f>
        <v>5</v>
      </c>
      <c r="N3148" s="7" t="str">
        <f>[1]!b_info_latestissurercreditrating2(A3148,日期设置!$B$2,"102","1")</f>
        <v>AA+</v>
      </c>
      <c r="O3148" s="8">
        <v>5.51</v>
      </c>
      <c r="P3148" s="9">
        <f>[1]!b_info_repurchasedate(A3148)</f>
        <v>0</v>
      </c>
      <c r="Q3148" s="8" t="s">
        <v>16685</v>
      </c>
      <c r="R3148" s="2" t="str">
        <f>IF((--IF(P3148=0,Q3148,P3148))&gt;(--日期设置!$B$2),IF(P3148=0,Q3148,P3148),Q3148)</f>
        <v>2022-08-09</v>
      </c>
      <c r="S3148" s="2" t="s">
        <v>18417</v>
      </c>
      <c r="T3148" s="8">
        <f>[1]!b_anal_ptmyear($A3148,日期设置!$B$2)</f>
        <v>1.3835616438356164</v>
      </c>
      <c r="U3148" s="8">
        <f>[1]!b_anal_termifexercise($A3148,日期设置!B$2)</f>
        <v>0</v>
      </c>
      <c r="V3148" s="10">
        <f>[1]!b_dq_dirtyprice(A3148,日期设置!$B$2)</f>
        <v>103.70010000000001</v>
      </c>
      <c r="W3148" s="11">
        <f>IF(U3148=0,ROUNDUP((Q3148-日期设置!$B$2)/365,0),ROUNDUP((R3148-日期设置!$B$2)/365,0))</f>
        <v>2</v>
      </c>
      <c r="X3148" s="18">
        <f>_xlfn.IFNA(VLOOKUP(A3148,过往入选债券!A:D,4,0),2)</f>
        <v>2</v>
      </c>
      <c r="Y3148">
        <f>_xlfn.IFNA(VLOOKUP(C3148,[2]Sheet1!$A:$A,1,0),3)</f>
        <v>3</v>
      </c>
    </row>
    <row r="3149" spans="1:25" hidden="1" x14ac:dyDescent="0.2">
      <c r="A3149" s="21" t="s">
        <v>4532</v>
      </c>
      <c r="B3149" s="21" t="s">
        <v>4533</v>
      </c>
      <c r="C3149" s="37" t="s">
        <v>3010</v>
      </c>
      <c r="D3149" s="26" t="str">
        <f>[1]!b_calc_yield(A3149,日期设置!$B$2,F3149,1,R3149,1,O3149,L3149,S3149,)</f>
        <v>Fetching...</v>
      </c>
      <c r="E3149" s="26">
        <f t="shared" si="98"/>
        <v>11.250716545709549</v>
      </c>
      <c r="F3149" s="18">
        <f>[1]!b_dq_cleanprice($A3149,日期设置!B$2)</f>
        <v>98.999200000000002</v>
      </c>
      <c r="G3149" s="18" t="str">
        <f t="shared" si="99"/>
        <v>4.21 + 2.21</v>
      </c>
      <c r="H3149" s="27">
        <f>[1]!b_dq_pctchange($A3149,日期设置!$B$2,1)/100</f>
        <v>0</v>
      </c>
      <c r="I3149" s="26">
        <f>[1]!b_pq_pctchange(A3149,日期设置!$B$4,日期设置!$B$2,1)</f>
        <v>0.30415708365839955</v>
      </c>
      <c r="J3149" s="26">
        <f>[1]!b_pq_pctchange(A3149,日期设置!$C$4,日期设置!$B$2,1)</f>
        <v>-1.0007999999999981</v>
      </c>
      <c r="K3149" s="52">
        <f>[1]!b_dq_amount($A3149,日期设置!B$2,2,10000)</f>
        <v>0</v>
      </c>
      <c r="L3149" s="26">
        <f>[1]!b_info_latestpar(A3149,日期设置!$B$2)</f>
        <v>100</v>
      </c>
      <c r="M3149" s="6">
        <f>[1]!b_info_outstandingbalance($A3149,日期设置!B$2)</f>
        <v>3</v>
      </c>
      <c r="N3149" s="7">
        <f>[1]!b_info_latestissurercreditrating2(A3149,日期设置!$B$2,"102","1")</f>
        <v>0</v>
      </c>
      <c r="O3149" s="8">
        <v>4.7699999999999996</v>
      </c>
      <c r="P3149" s="9" t="str">
        <f>[1]!b_info_repurchasedate(A3149)</f>
        <v>2023-06-08</v>
      </c>
      <c r="Q3149" s="8" t="s">
        <v>16336</v>
      </c>
      <c r="R3149" s="2" t="str">
        <f>IF((--IF(P3149=0,Q3149,P3149))&gt;(--日期设置!$B$2),IF(P3149=0,Q3149,P3149),Q3149)</f>
        <v>2023-06-08</v>
      </c>
      <c r="S3149" s="2" t="s">
        <v>18114</v>
      </c>
      <c r="T3149" s="8">
        <f>[1]!b_anal_ptmyear($A3149,日期设置!$B$2)</f>
        <v>4.2136986301369861</v>
      </c>
      <c r="U3149" s="8">
        <f>[1]!b_anal_termifexercise($A3149,日期设置!B$2)</f>
        <v>2.2136986301369861</v>
      </c>
      <c r="V3149" s="10">
        <f>[1]!b_dq_dirtyprice(A3149,日期设置!$B$2)</f>
        <v>102.7499</v>
      </c>
      <c r="W3149" s="11">
        <f>IF(U3149=0,ROUNDUP((Q3149-日期设置!$B$2)/365,0),ROUNDUP((R3149-日期设置!$B$2)/365,0))</f>
        <v>3</v>
      </c>
      <c r="X3149" s="18">
        <f>_xlfn.IFNA(VLOOKUP(A3149,过往入选债券!A:D,4,0),2)</f>
        <v>2</v>
      </c>
      <c r="Y3149">
        <f>_xlfn.IFNA(VLOOKUP(C3149,[2]Sheet1!$A:$A,1,0),3)</f>
        <v>3</v>
      </c>
    </row>
    <row r="3150" spans="1:25" hidden="1" x14ac:dyDescent="0.2">
      <c r="A3150" s="21" t="s">
        <v>4885</v>
      </c>
      <c r="B3150" s="21" t="s">
        <v>4886</v>
      </c>
      <c r="C3150" s="37" t="s">
        <v>4887</v>
      </c>
      <c r="D3150" s="26" t="str">
        <f>[1]!b_calc_yield(A3150,日期设置!$B$2,F3150,1,R3150,1,O3150,L3150,S3150,)</f>
        <v>Fetching...</v>
      </c>
      <c r="E3150" s="26">
        <f t="shared" si="98"/>
        <v>36.578396487880752</v>
      </c>
      <c r="F3150" s="18">
        <f>[1]!b_dq_cleanprice($A3150,日期设置!B$2)</f>
        <v>106.74299999999999</v>
      </c>
      <c r="G3150" s="18" t="str">
        <f t="shared" si="99"/>
        <v>7.39 + 0</v>
      </c>
      <c r="H3150" s="27">
        <f>[1]!b_dq_pctchange($A3150,日期设置!$B$2,1)/100</f>
        <v>0</v>
      </c>
      <c r="I3150" s="26">
        <f>[1]!b_pq_pctchange(A3150,日期设置!$B$4,日期设置!$B$2,1)</f>
        <v>0</v>
      </c>
      <c r="J3150" s="26">
        <f>[1]!b_pq_pctchange(A3150,日期设置!$C$4,日期设置!$B$2,1)</f>
        <v>0</v>
      </c>
      <c r="K3150" s="52">
        <f>[1]!b_dq_amount($A3150,日期设置!B$2,2,10000)</f>
        <v>0</v>
      </c>
      <c r="L3150" s="26">
        <f>[1]!b_info_latestpar(A3150,日期设置!$B$2)</f>
        <v>100</v>
      </c>
      <c r="M3150" s="6">
        <f>[1]!b_info_outstandingbalance($A3150,日期设置!B$2)</f>
        <v>4.5</v>
      </c>
      <c r="N3150" s="7" t="str">
        <f>[1]!b_info_latestissurercreditrating2(A3150,日期设置!$B$2,"102","1")</f>
        <v>AA+</v>
      </c>
      <c r="O3150" s="8">
        <v>6.38</v>
      </c>
      <c r="P3150" s="9">
        <f>[1]!b_info_repurchasedate(A3150)</f>
        <v>0</v>
      </c>
      <c r="Q3150" s="8" t="s">
        <v>17442</v>
      </c>
      <c r="R3150" s="2" t="str">
        <f>IF((--IF(P3150=0,Q3150,P3150))&gt;(--日期设置!$B$2),IF(P3150=0,Q3150,P3150),Q3150)</f>
        <v>2028-08-14</v>
      </c>
      <c r="S3150" s="2" t="s">
        <v>18922</v>
      </c>
      <c r="T3150" s="8">
        <f>[1]!b_anal_ptmyear($A3150,日期设置!$B$2)</f>
        <v>7.397260273972603</v>
      </c>
      <c r="U3150" s="8">
        <f>[1]!b_anal_termifexercise($A3150,日期设置!B$2)</f>
        <v>0</v>
      </c>
      <c r="V3150" s="10">
        <f>[1]!b_dq_dirtyprice(A3150,日期设置!$B$2)</f>
        <v>110.5885</v>
      </c>
      <c r="W3150" s="11">
        <f>IF(U3150=0,ROUNDUP((Q3150-日期设置!$B$2)/365,0),ROUNDUP((R3150-日期设置!$B$2)/365,0))</f>
        <v>8</v>
      </c>
      <c r="X3150" s="18">
        <f>_xlfn.IFNA(VLOOKUP(A3150,过往入选债券!A:D,4,0),2)</f>
        <v>2</v>
      </c>
      <c r="Y3150">
        <f>_xlfn.IFNA(VLOOKUP(C3150,[2]Sheet1!$A:$A,1,0),3)</f>
        <v>3</v>
      </c>
    </row>
    <row r="3151" spans="1:25" x14ac:dyDescent="0.2">
      <c r="A3151" s="21" t="s">
        <v>5464</v>
      </c>
      <c r="B3151" s="21" t="s">
        <v>5465</v>
      </c>
      <c r="C3151" s="37" t="s">
        <v>5466</v>
      </c>
      <c r="D3151" s="26" t="str">
        <f>[1]!b_calc_yield(A3151,日期设置!$B$2,F3151,1,R3151,1,O3151,L3151,S3151,)</f>
        <v>Fetching...</v>
      </c>
      <c r="E3151" s="26">
        <f t="shared" si="98"/>
        <v>0.23006273659482712</v>
      </c>
      <c r="F3151" s="18">
        <f>[1]!b_dq_cleanprice($A3151,日期设置!B$2)</f>
        <v>99.990600000000001</v>
      </c>
      <c r="G3151" s="18" t="str">
        <f t="shared" si="99"/>
        <v>0.04 + 0.04</v>
      </c>
      <c r="H3151" s="27">
        <f>[1]!b_dq_pctchange($A3151,日期设置!$B$2,1)/100</f>
        <v>2.9003567438762905E-5</v>
      </c>
      <c r="I3151" s="26">
        <f>[1]!b_pq_pctchange(A3151,日期设置!$B$4,日期设置!$B$2,1)</f>
        <v>7.0011481883078854E-3</v>
      </c>
      <c r="J3151" s="26">
        <f>[1]!b_pq_pctchange(A3151,日期设置!$C$4,日期设置!$B$2,1)</f>
        <v>0.51993799347363467</v>
      </c>
      <c r="K3151" s="52">
        <f>[1]!b_dq_amount($A3151,日期设置!B$2,2,10000)</f>
        <v>37820.977642800004</v>
      </c>
      <c r="L3151" s="26">
        <f>[1]!b_info_latestpar(A3151,日期设置!$B$2)</f>
        <v>100</v>
      </c>
      <c r="M3151" s="6">
        <f>[1]!b_info_outstandingbalance($A3151,日期设置!B$2)</f>
        <v>9</v>
      </c>
      <c r="N3151" s="7" t="str">
        <f>[1]!b_info_latestissurercreditrating2(A3151,日期设置!$B$2,"102","1")</f>
        <v>AA</v>
      </c>
      <c r="O3151" s="8">
        <v>5.3</v>
      </c>
      <c r="P3151" s="9">
        <f>[1]!b_info_repurchasedate(A3151)</f>
        <v>0</v>
      </c>
      <c r="Q3151" s="8" t="s">
        <v>17170</v>
      </c>
      <c r="R3151" s="2" t="str">
        <f>IF((--IF(P3151=0,Q3151,P3151))&gt;(--日期设置!$B$2),IF(P3151=0,Q3151,P3151),Q3151)</f>
        <v>2021-04-07</v>
      </c>
      <c r="S3151" s="2" t="s">
        <v>19046</v>
      </c>
      <c r="T3151" s="8">
        <f>[1]!b_anal_ptmyear($A3151,日期设置!$B$2)</f>
        <v>4.3835616438356165E-2</v>
      </c>
      <c r="U3151" s="8">
        <f>[1]!b_anal_termifexercise($A3151,日期设置!B$2)</f>
        <v>4.3835616438356165E-2</v>
      </c>
      <c r="V3151" s="10">
        <f>[1]!b_dq_dirtyprice(A3151,日期设置!$B$2)</f>
        <v>105.0583</v>
      </c>
      <c r="W3151" s="11">
        <f>IF(U3151=0,ROUNDUP((Q3151-日期设置!$B$2)/365,0),ROUNDUP((R3151-日期设置!$B$2)/365,0))</f>
        <v>1</v>
      </c>
      <c r="X3151" s="18">
        <f>_xlfn.IFNA(VLOOKUP(A3151,过往入选债券!A:D,4,0),2)</f>
        <v>2</v>
      </c>
      <c r="Y3151">
        <f>_xlfn.IFNA(VLOOKUP(C3151,[2]Sheet1!$A:$A,1,0),3)</f>
        <v>3</v>
      </c>
    </row>
    <row r="3152" spans="1:25" hidden="1" x14ac:dyDescent="0.2">
      <c r="A3152" s="21" t="s">
        <v>5647</v>
      </c>
      <c r="B3152" s="21" t="s">
        <v>5648</v>
      </c>
      <c r="C3152" s="37" t="s">
        <v>1118</v>
      </c>
      <c r="D3152" s="26" t="str">
        <f>[1]!b_calc_yield(A3152,日期设置!$B$2,F3152,1,R3152,1,O3152,L3152,S3152,)</f>
        <v>Fetching...</v>
      </c>
      <c r="E3152" s="26">
        <f t="shared" si="98"/>
        <v>7.1165562027180718</v>
      </c>
      <c r="F3152" s="18">
        <f>[1]!b_dq_cleanprice($A3152,日期设置!B$2)</f>
        <v>102.01</v>
      </c>
      <c r="G3152" s="18" t="str">
        <f t="shared" si="99"/>
        <v>1.40 + 1.40</v>
      </c>
      <c r="H3152" s="27">
        <f>[1]!b_dq_pctchange($A3152,日期设置!$B$2,1)/100</f>
        <v>0</v>
      </c>
      <c r="I3152" s="26">
        <f>[1]!b_pq_pctchange(A3152,日期设置!$B$4,日期设置!$B$2,1)</f>
        <v>0</v>
      </c>
      <c r="J3152" s="26">
        <f>[1]!b_pq_pctchange(A3152,日期设置!$C$4,日期设置!$B$2,1)</f>
        <v>0</v>
      </c>
      <c r="K3152" s="52">
        <f>[1]!b_dq_amount($A3152,日期设置!B$2,2,10000)</f>
        <v>0</v>
      </c>
      <c r="L3152" s="26">
        <f>[1]!b_info_latestpar(A3152,日期设置!$B$2)</f>
        <v>100</v>
      </c>
      <c r="M3152" s="6">
        <f>[1]!b_info_outstandingbalance($A3152,日期设置!B$2)</f>
        <v>10</v>
      </c>
      <c r="N3152" s="7" t="str">
        <f>[1]!b_info_latestissurercreditrating2(A3152,日期设置!$B$2,"102","1")</f>
        <v>AA+</v>
      </c>
      <c r="O3152" s="8">
        <v>6.8</v>
      </c>
      <c r="P3152" s="9">
        <f>[1]!b_info_repurchasedate(A3152)</f>
        <v>0</v>
      </c>
      <c r="Q3152" s="8" t="s">
        <v>17343</v>
      </c>
      <c r="R3152" s="2" t="str">
        <f>IF((--IF(P3152=0,Q3152,P3152))&gt;(--日期设置!$B$2),IF(P3152=0,Q3152,P3152),Q3152)</f>
        <v>2022-08-17</v>
      </c>
      <c r="S3152" s="2" t="s">
        <v>18246</v>
      </c>
      <c r="T3152" s="8">
        <f>[1]!b_anal_ptmyear($A3152,日期设置!$B$2)</f>
        <v>1.4054794520547946</v>
      </c>
      <c r="U3152" s="8">
        <f>[1]!b_anal_termifexercise($A3152,日期设置!B$2)</f>
        <v>1.4054794520547946</v>
      </c>
      <c r="V3152" s="10">
        <f>[1]!b_dq_dirtyprice(A3152,日期设置!$B$2)</f>
        <v>106.0527</v>
      </c>
      <c r="W3152" s="11">
        <f>IF(U3152=0,ROUNDUP((Q3152-日期设置!$B$2)/365,0),ROUNDUP((R3152-日期设置!$B$2)/365,0))</f>
        <v>2</v>
      </c>
      <c r="X3152" s="18">
        <f>_xlfn.IFNA(VLOOKUP(A3152,过往入选债券!A:D,4,0),2)</f>
        <v>2</v>
      </c>
      <c r="Y3152">
        <f>_xlfn.IFNA(VLOOKUP(C3152,[2]Sheet1!$A:$A,1,0),3)</f>
        <v>3</v>
      </c>
    </row>
    <row r="3153" spans="1:25" hidden="1" x14ac:dyDescent="0.2">
      <c r="A3153" s="21" t="s">
        <v>12919</v>
      </c>
      <c r="B3153" s="21" t="s">
        <v>12920</v>
      </c>
      <c r="C3153" s="37" t="s">
        <v>5054</v>
      </c>
      <c r="D3153" s="26" t="str">
        <f>[1]!b_calc_yield(A3153,日期设置!$B$2,F3153,1,R3153,1,O3153,L3153,S3153,)</f>
        <v>Fetching...</v>
      </c>
      <c r="E3153" s="26">
        <f t="shared" si="98"/>
        <v>24.608071204612102</v>
      </c>
      <c r="F3153" s="18">
        <f>[1]!b_dq_cleanprice($A3153,日期设置!B$2)</f>
        <v>39.542900000000003</v>
      </c>
      <c r="G3153" s="18" t="str">
        <f t="shared" si="99"/>
        <v>1.99 + 0</v>
      </c>
      <c r="H3153" s="27">
        <f>[1]!b_dq_pctchange($A3153,日期设置!$B$2,1)/100</f>
        <v>0</v>
      </c>
      <c r="I3153" s="26">
        <f>[1]!b_pq_pctchange(A3153,日期设置!$B$4,日期设置!$B$2,1)</f>
        <v>-33.333277135530551</v>
      </c>
      <c r="J3153" s="26">
        <f>[1]!b_pq_pctchange(A3153,日期设置!$C$4,日期设置!$B$2,1)</f>
        <v>-33.333277135530551</v>
      </c>
      <c r="K3153" s="52">
        <f>[1]!b_dq_amount($A3153,日期设置!B$2,2,10000)</f>
        <v>0</v>
      </c>
      <c r="L3153" s="26">
        <f>[1]!b_info_latestpar(A3153,日期设置!$B$2)</f>
        <v>40</v>
      </c>
      <c r="M3153" s="6">
        <f>[1]!b_info_outstandingbalance($A3153,日期设置!B$2)</f>
        <v>4</v>
      </c>
      <c r="N3153" s="7" t="str">
        <f>[1]!b_info_latestissurercreditrating2(A3153,日期设置!$B$2,"102","1")</f>
        <v>AA</v>
      </c>
      <c r="O3153" s="8">
        <v>4.6399999999999997</v>
      </c>
      <c r="P3153" s="9">
        <f>[1]!b_info_repurchasedate(A3153)</f>
        <v>0</v>
      </c>
      <c r="Q3153" s="8" t="s">
        <v>16535</v>
      </c>
      <c r="R3153" s="2" t="str">
        <f>IF((--IF(P3153=0,Q3153,P3153))&gt;(--日期设置!$B$2),IF(P3153=0,Q3153,P3153),Q3153)</f>
        <v>2023-03-21</v>
      </c>
      <c r="S3153" s="2" t="s">
        <v>18285</v>
      </c>
      <c r="T3153" s="8">
        <f>[1]!b_anal_ptmyear($A3153,日期设置!$B$2)</f>
        <v>1.9972602739726026</v>
      </c>
      <c r="U3153" s="8">
        <f>[1]!b_anal_termifexercise($A3153,日期设置!B$2)</f>
        <v>0</v>
      </c>
      <c r="V3153" s="10">
        <f>[1]!b_dq_dirtyprice(A3153,日期设置!$B$2)</f>
        <v>39.548000000000002</v>
      </c>
      <c r="W3153" s="11">
        <f>IF(U3153=0,ROUNDUP((Q3153-日期设置!$B$2)/365,0),ROUNDUP((R3153-日期设置!$B$2)/365,0))</f>
        <v>2</v>
      </c>
      <c r="X3153" s="18">
        <f>_xlfn.IFNA(VLOOKUP(A3153,过往入选债券!A:D,4,0),2)</f>
        <v>2</v>
      </c>
      <c r="Y3153">
        <f>_xlfn.IFNA(VLOOKUP(C3153,[2]Sheet1!$A:$A,1,0),3)</f>
        <v>3</v>
      </c>
    </row>
    <row r="3154" spans="1:25" hidden="1" x14ac:dyDescent="0.2">
      <c r="A3154" s="21" t="s">
        <v>11296</v>
      </c>
      <c r="B3154" s="21" t="s">
        <v>11297</v>
      </c>
      <c r="C3154" s="37" t="s">
        <v>11298</v>
      </c>
      <c r="D3154" s="26" t="str">
        <f>[1]!b_calc_yield(A3154,日期设置!$B$2,F3154,1,R3154,1,O3154,L3154,S3154,)</f>
        <v>Fetching...</v>
      </c>
      <c r="E3154" s="26">
        <f t="shared" si="98"/>
        <v>12.114215376895853</v>
      </c>
      <c r="F3154" s="18">
        <f>[1]!b_dq_cleanprice($A3154,日期设置!B$2)</f>
        <v>99.001000000000005</v>
      </c>
      <c r="G3154" s="18" t="str">
        <f t="shared" si="99"/>
        <v>2.36 + 0</v>
      </c>
      <c r="H3154" s="27">
        <f>[1]!b_dq_pctchange($A3154,日期设置!$B$2,1)/100</f>
        <v>0</v>
      </c>
      <c r="I3154" s="26">
        <f>[1]!b_pq_pctchange(A3154,日期设置!$B$4,日期设置!$B$2,1)</f>
        <v>0</v>
      </c>
      <c r="J3154" s="26">
        <f>[1]!b_pq_pctchange(A3154,日期设置!$C$4,日期设置!$B$2,1)</f>
        <v>0</v>
      </c>
      <c r="K3154" s="52">
        <f>[1]!b_dq_amount($A3154,日期设置!B$2,2,10000)</f>
        <v>0</v>
      </c>
      <c r="L3154" s="26">
        <f>[1]!b_info_latestpar(A3154,日期设置!$B$2)</f>
        <v>100</v>
      </c>
      <c r="M3154" s="6">
        <f>[1]!b_info_outstandingbalance($A3154,日期设置!B$2)</f>
        <v>5</v>
      </c>
      <c r="N3154" s="7" t="str">
        <f>[1]!b_info_latestissurercreditrating2(A3154,日期设置!$B$2,"102","1")</f>
        <v>AA+</v>
      </c>
      <c r="O3154" s="8">
        <v>4.8</v>
      </c>
      <c r="P3154" s="9">
        <f>[1]!b_info_repurchasedate(A3154)</f>
        <v>0</v>
      </c>
      <c r="Q3154" s="8" t="s">
        <v>16477</v>
      </c>
      <c r="R3154" s="2" t="str">
        <f>IF((--IF(P3154=0,Q3154,P3154))&gt;(--日期设置!$B$2),IF(P3154=0,Q3154,P3154),Q3154)</f>
        <v>2023-08-03</v>
      </c>
      <c r="S3154" s="2" t="s">
        <v>18250</v>
      </c>
      <c r="T3154" s="8">
        <f>[1]!b_anal_ptmyear($A3154,日期设置!$B$2)</f>
        <v>2.3671232876712329</v>
      </c>
      <c r="U3154" s="8">
        <f>[1]!b_anal_termifexercise($A3154,日期设置!B$2)</f>
        <v>0</v>
      </c>
      <c r="V3154" s="10">
        <f>[1]!b_dq_dirtyprice(A3154,日期设置!$B$2)</f>
        <v>102.03879999999999</v>
      </c>
      <c r="W3154" s="11">
        <f>IF(U3154=0,ROUNDUP((Q3154-日期设置!$B$2)/365,0),ROUNDUP((R3154-日期设置!$B$2)/365,0))</f>
        <v>3</v>
      </c>
      <c r="X3154" s="18">
        <f>_xlfn.IFNA(VLOOKUP(A3154,过往入选债券!A:D,4,0),2)</f>
        <v>2</v>
      </c>
      <c r="Y3154">
        <f>_xlfn.IFNA(VLOOKUP(C3154,[2]Sheet1!$A:$A,1,0),3)</f>
        <v>3</v>
      </c>
    </row>
    <row r="3155" spans="1:25" hidden="1" x14ac:dyDescent="0.2">
      <c r="A3155" s="21" t="s">
        <v>11094</v>
      </c>
      <c r="B3155" s="21" t="s">
        <v>11095</v>
      </c>
      <c r="C3155" s="37" t="s">
        <v>270</v>
      </c>
      <c r="D3155" s="26" t="str">
        <f>[1]!b_calc_yield(A3155,日期设置!$B$2,F3155,1,R3155,1,O3155,L3155,S3155,)</f>
        <v>Fetching...</v>
      </c>
      <c r="E3155" s="26">
        <f t="shared" si="98"/>
        <v>11.436749587140916</v>
      </c>
      <c r="F3155" s="18">
        <f>[1]!b_dq_cleanprice($A3155,日期设置!B$2)</f>
        <v>96.617599999999996</v>
      </c>
      <c r="G3155" s="18" t="str">
        <f t="shared" si="99"/>
        <v>2.21 + 0</v>
      </c>
      <c r="H3155" s="27">
        <f>[1]!b_dq_pctchange($A3155,日期设置!$B$2,1)/100</f>
        <v>0</v>
      </c>
      <c r="I3155" s="26">
        <f>[1]!b_pq_pctchange(A3155,日期设置!$B$4,日期设置!$B$2,1)</f>
        <v>0</v>
      </c>
      <c r="J3155" s="26">
        <f>[1]!b_pq_pctchange(A3155,日期设置!$C$4,日期设置!$B$2,1)</f>
        <v>-3.3824000000000041</v>
      </c>
      <c r="K3155" s="52">
        <f>[1]!b_dq_amount($A3155,日期设置!B$2,2,10000)</f>
        <v>0</v>
      </c>
      <c r="L3155" s="26">
        <f>[1]!b_info_latestpar(A3155,日期设置!$B$2)</f>
        <v>100</v>
      </c>
      <c r="M3155" s="6">
        <f>[1]!b_info_outstandingbalance($A3155,日期设置!B$2)</f>
        <v>10</v>
      </c>
      <c r="N3155" s="7" t="str">
        <f>[1]!b_info_latestissurercreditrating2(A3155,日期设置!$B$2,"102","1")</f>
        <v>AAA</v>
      </c>
      <c r="O3155" s="8">
        <v>3.6</v>
      </c>
      <c r="P3155" s="9">
        <f>[1]!b_info_repurchasedate(A3155)</f>
        <v>0</v>
      </c>
      <c r="Q3155" s="8" t="s">
        <v>17029</v>
      </c>
      <c r="R3155" s="2" t="str">
        <f>IF((--IF(P3155=0,Q3155,P3155))&gt;(--日期设置!$B$2),IF(P3155=0,Q3155,P3155),Q3155)</f>
        <v>2023-06-10</v>
      </c>
      <c r="S3155" s="2" t="s">
        <v>18091</v>
      </c>
      <c r="T3155" s="8">
        <f>[1]!b_anal_ptmyear($A3155,日期设置!$B$2)</f>
        <v>2.2191780821917808</v>
      </c>
      <c r="U3155" s="8">
        <f>[1]!b_anal_termifexercise($A3155,日期设置!B$2)</f>
        <v>0</v>
      </c>
      <c r="V3155" s="10">
        <f>[1]!b_dq_dirtyprice(A3155,日期设置!$B$2)</f>
        <v>99.428600000000003</v>
      </c>
      <c r="W3155" s="11">
        <f>IF(U3155=0,ROUNDUP((Q3155-日期设置!$B$2)/365,0),ROUNDUP((R3155-日期设置!$B$2)/365,0))</f>
        <v>3</v>
      </c>
      <c r="X3155" s="18">
        <f>_xlfn.IFNA(VLOOKUP(A3155,过往入选债券!A:D,4,0),2)</f>
        <v>2</v>
      </c>
      <c r="Y3155">
        <f>_xlfn.IFNA(VLOOKUP(C3155,[2]Sheet1!$A:$A,1,0),3)</f>
        <v>3</v>
      </c>
    </row>
    <row r="3156" spans="1:25" hidden="1" x14ac:dyDescent="0.2">
      <c r="A3156" s="21" t="s">
        <v>3384</v>
      </c>
      <c r="B3156" s="21" t="s">
        <v>3385</v>
      </c>
      <c r="C3156" s="37" t="s">
        <v>3386</v>
      </c>
      <c r="D3156" s="26" t="str">
        <f>[1]!b_calc_yield(A3156,日期设置!$B$2,F3156,1,R3156,1,O3156,L3156,S3156,)</f>
        <v>Fetching...</v>
      </c>
      <c r="E3156" s="26">
        <f t="shared" si="98"/>
        <v>7.4313204912908271</v>
      </c>
      <c r="F3156" s="18">
        <f>[1]!b_dq_cleanprice($A3156,日期设置!B$2)</f>
        <v>103.0322</v>
      </c>
      <c r="G3156" s="18" t="str">
        <f t="shared" si="99"/>
        <v>1.46 + 0</v>
      </c>
      <c r="H3156" s="27">
        <f>[1]!b_dq_pctchange($A3156,日期设置!$B$2,1)/100</f>
        <v>0</v>
      </c>
      <c r="I3156" s="26">
        <f>[1]!b_pq_pctchange(A3156,日期设置!$B$4,日期设置!$B$2,1)</f>
        <v>0</v>
      </c>
      <c r="J3156" s="26">
        <f>[1]!b_pq_pctchange(A3156,日期设置!$C$4,日期设置!$B$2,1)</f>
        <v>-0.26214146733395366</v>
      </c>
      <c r="K3156" s="52">
        <f>[1]!b_dq_amount($A3156,日期设置!B$2,2,10000)</f>
        <v>0</v>
      </c>
      <c r="L3156" s="26">
        <f>[1]!b_info_latestpar(A3156,日期设置!$B$2)</f>
        <v>100</v>
      </c>
      <c r="M3156" s="6">
        <f>[1]!b_info_outstandingbalance($A3156,日期设置!B$2)</f>
        <v>8</v>
      </c>
      <c r="N3156" s="7">
        <f>[1]!b_info_latestissurercreditrating2(A3156,日期设置!$B$2,"102","1")</f>
        <v>0</v>
      </c>
      <c r="O3156" s="8">
        <v>7.48</v>
      </c>
      <c r="P3156" s="9">
        <f>[1]!b_info_repurchasedate(A3156)</f>
        <v>0</v>
      </c>
      <c r="Q3156" s="8" t="s">
        <v>16300</v>
      </c>
      <c r="R3156" s="2" t="str">
        <f>IF((--IF(P3156=0,Q3156,P3156))&gt;(--日期设置!$B$2),IF(P3156=0,Q3156,P3156),Q3156)</f>
        <v>2022-09-09</v>
      </c>
      <c r="S3156" s="2" t="s">
        <v>18081</v>
      </c>
      <c r="T3156" s="8">
        <f>[1]!b_anal_ptmyear($A3156,日期设置!$B$2)</f>
        <v>1.4684931506849315</v>
      </c>
      <c r="U3156" s="8">
        <f>[1]!b_anal_termifexercise($A3156,日期设置!B$2)</f>
        <v>0</v>
      </c>
      <c r="V3156" s="10">
        <f>[1]!b_dq_dirtyprice(A3156,日期设置!$B$2)</f>
        <v>107.00790000000001</v>
      </c>
      <c r="W3156" s="11">
        <f>IF(U3156=0,ROUNDUP((Q3156-日期设置!$B$2)/365,0),ROUNDUP((R3156-日期设置!$B$2)/365,0))</f>
        <v>2</v>
      </c>
      <c r="X3156" s="18">
        <f>_xlfn.IFNA(VLOOKUP(A3156,过往入选债券!A:D,4,0),2)</f>
        <v>2</v>
      </c>
      <c r="Y3156">
        <f>_xlfn.IFNA(VLOOKUP(C3156,[2]Sheet1!$A:$A,1,0),3)</f>
        <v>3</v>
      </c>
    </row>
    <row r="3157" spans="1:25" hidden="1" x14ac:dyDescent="0.2">
      <c r="A3157" s="28" t="s">
        <v>22962</v>
      </c>
      <c r="B3157" s="28" t="s">
        <v>22963</v>
      </c>
      <c r="C3157" s="39" t="s">
        <v>23052</v>
      </c>
      <c r="D3157" s="26">
        <f>[1]!b_calc_yield(A3157,日期设置!$B$2,F3157,1,R3157,1,O3157,L3157,S3157,)</f>
        <v>5.2458689415472284</v>
      </c>
      <c r="E3157" s="26">
        <f t="shared" si="98"/>
        <v>35.870510187555958</v>
      </c>
      <c r="F3157" s="18">
        <f>[1]!b_dq_cleanprice($A3157,日期设置!B$2)</f>
        <v>100</v>
      </c>
      <c r="G3157" s="18" t="str">
        <f t="shared" si="99"/>
        <v>6.87 + 0</v>
      </c>
      <c r="H3157" s="27">
        <f>[1]!b_dq_pctchange($A3157,日期设置!$B$2,1)/100</f>
        <v>0</v>
      </c>
      <c r="I3157" s="26">
        <f>[1]!b_pq_pctchange(A3157,日期设置!$B$4,日期设置!$B$2,1)</f>
        <v>0</v>
      </c>
      <c r="J3157" s="26">
        <f>[1]!b_pq_pctchange(A3157,日期设置!$C$4,日期设置!$B$2,1)</f>
        <v>0</v>
      </c>
      <c r="K3157" s="52">
        <f>[1]!b_dq_amount($A3157,日期设置!B$2,2,10000)</f>
        <v>0</v>
      </c>
      <c r="L3157" s="26">
        <f>[1]!b_info_latestpar(A3157,日期设置!$B$2)</f>
        <v>100</v>
      </c>
      <c r="M3157" s="6">
        <f>[1]!b_info_outstandingbalance($A3157,日期设置!B$2)</f>
        <v>9.3000000000000007</v>
      </c>
      <c r="N3157" s="7" t="str">
        <f>[1]!b_info_latestissurercreditrating2(A3157,日期设置!$B$2,"102","1")</f>
        <v>AA</v>
      </c>
      <c r="O3157" s="43">
        <v>5.25</v>
      </c>
      <c r="P3157" s="9">
        <f>[1]!b_info_repurchasedate(A3157)</f>
        <v>0</v>
      </c>
      <c r="Q3157" s="31" t="s">
        <v>23436</v>
      </c>
      <c r="R3157" s="2" t="str">
        <f>IF((--IF(P3157=0,Q3157,P3157))&gt;(--日期设置!$B$2),IF(P3157=0,Q3157,P3157),Q3157)</f>
        <v>2028-02-05</v>
      </c>
      <c r="S3157" s="2" t="s">
        <v>23422</v>
      </c>
      <c r="T3157" s="8">
        <f>[1]!b_anal_ptmyear($A3157,日期设置!$B$2)</f>
        <v>6.8767123287671232</v>
      </c>
      <c r="U3157" s="8">
        <f>[1]!b_anal_termifexercise($A3157,日期设置!B$2)</f>
        <v>0</v>
      </c>
      <c r="V3157" s="10">
        <f>[1]!b_dq_dirtyprice(A3157,日期设置!$B$2)</f>
        <v>100.6473</v>
      </c>
      <c r="W3157" s="11">
        <f>IF(U3157=0,ROUNDUP((Q3157-日期设置!$B$2)/365,0),ROUNDUP((R3157-日期设置!$B$2)/365,0))</f>
        <v>7</v>
      </c>
      <c r="X3157" s="18">
        <f>_xlfn.IFNA(VLOOKUP(A3157,过往入选债券!A:D,4,0),2)</f>
        <v>2</v>
      </c>
      <c r="Y3157">
        <f>_xlfn.IFNA(VLOOKUP(C3157,[2]Sheet1!$A:$A,1,0),3)</f>
        <v>3</v>
      </c>
    </row>
    <row r="3158" spans="1:25" hidden="1" x14ac:dyDescent="0.2">
      <c r="A3158" s="21" t="s">
        <v>14888</v>
      </c>
      <c r="B3158" s="21" t="s">
        <v>14889</v>
      </c>
      <c r="C3158" s="37" t="s">
        <v>171</v>
      </c>
      <c r="D3158" s="26" t="str">
        <f>[1]!b_calc_yield(A3158,日期设置!$B$2,F3158,1,R3158,1,O3158,L3158,S3158,)</f>
        <v>Fetching...</v>
      </c>
      <c r="E3158" s="26">
        <f t="shared" si="98"/>
        <v>24.557274252828186</v>
      </c>
      <c r="F3158" s="18">
        <f>[1]!b_dq_cleanprice($A3158,日期设置!B$2)</f>
        <v>100.4872</v>
      </c>
      <c r="G3158" s="18" t="str">
        <f t="shared" si="99"/>
        <v>4.74 + 0</v>
      </c>
      <c r="H3158" s="27">
        <f>[1]!b_dq_pctchange($A3158,日期设置!$B$2,1)/100</f>
        <v>0</v>
      </c>
      <c r="I3158" s="26">
        <f>[1]!b_pq_pctchange(A3158,日期设置!$B$4,日期设置!$B$2,1)</f>
        <v>0</v>
      </c>
      <c r="J3158" s="26">
        <f>[1]!b_pq_pctchange(A3158,日期设置!$C$4,日期设置!$B$2,1)</f>
        <v>0</v>
      </c>
      <c r="K3158" s="52">
        <f>[1]!b_dq_amount($A3158,日期设置!B$2,2,10000)</f>
        <v>0</v>
      </c>
      <c r="L3158" s="26">
        <f>[1]!b_info_latestpar(A3158,日期设置!$B$2)</f>
        <v>100</v>
      </c>
      <c r="M3158" s="6">
        <f>[1]!b_info_outstandingbalance($A3158,日期设置!B$2)</f>
        <v>3</v>
      </c>
      <c r="N3158" s="7" t="str">
        <f>[1]!b_info_latestissurercreditrating2(A3158,日期设置!$B$2,"102","1")</f>
        <v>AA</v>
      </c>
      <c r="O3158" s="8">
        <v>5.37</v>
      </c>
      <c r="P3158" s="9">
        <f>[1]!b_info_repurchasedate(A3158)</f>
        <v>0</v>
      </c>
      <c r="Q3158" s="8" t="s">
        <v>17183</v>
      </c>
      <c r="R3158" s="2" t="str">
        <f>IF((--IF(P3158=0,Q3158,P3158))&gt;(--日期设置!$B$2),IF(P3158=0,Q3158,P3158),Q3158)</f>
        <v>2025-12-20</v>
      </c>
      <c r="S3158" s="2" t="s">
        <v>18034</v>
      </c>
      <c r="T3158" s="8">
        <f>[1]!b_anal_ptmyear($A3158,日期设置!$B$2)</f>
        <v>4.7479452054794518</v>
      </c>
      <c r="U3158" s="8">
        <f>[1]!b_anal_termifexercise($A3158,日期设置!B$2)</f>
        <v>0</v>
      </c>
      <c r="V3158" s="10">
        <f>[1]!b_dq_dirtyprice(A3158,日期设置!$B$2)</f>
        <v>101.8407</v>
      </c>
      <c r="W3158" s="11">
        <f>IF(U3158=0,ROUNDUP((Q3158-日期设置!$B$2)/365,0),ROUNDUP((R3158-日期设置!$B$2)/365,0))</f>
        <v>5</v>
      </c>
      <c r="X3158" s="18">
        <f>_xlfn.IFNA(VLOOKUP(A3158,过往入选债券!A:D,4,0),2)</f>
        <v>2</v>
      </c>
      <c r="Y3158">
        <f>_xlfn.IFNA(VLOOKUP(C3158,[2]Sheet1!$A:$A,1,0),3)</f>
        <v>3</v>
      </c>
    </row>
    <row r="3159" spans="1:25" hidden="1" x14ac:dyDescent="0.2">
      <c r="A3159" s="28" t="s">
        <v>21798</v>
      </c>
      <c r="B3159" s="28" t="s">
        <v>21974</v>
      </c>
      <c r="C3159" s="39" t="s">
        <v>21972</v>
      </c>
      <c r="D3159" s="26" t="str">
        <f>[1]!b_calc_yield(A3159,日期设置!$B$2,F3159,1,R3159,1,O3159,L3159,S3159,)</f>
        <v>Fetching...</v>
      </c>
      <c r="E3159" s="26">
        <f t="shared" si="98"/>
        <v>9.1857692580089143</v>
      </c>
      <c r="F3159" s="18">
        <f>[1]!b_dq_cleanprice($A3159,日期设置!B$2)</f>
        <v>100.39579999999999</v>
      </c>
      <c r="G3159" s="18" t="str">
        <f t="shared" si="99"/>
        <v>1.76 + 1.76</v>
      </c>
      <c r="H3159" s="27">
        <f>[1]!b_dq_pctchange($A3159,日期设置!$B$2,1)/100</f>
        <v>0</v>
      </c>
      <c r="I3159" s="26">
        <f>[1]!b_pq_pctchange(A3159,日期设置!$B$4,日期设置!$B$2,1)</f>
        <v>0</v>
      </c>
      <c r="J3159" s="26">
        <f>[1]!b_pq_pctchange(A3159,日期设置!$C$4,日期设置!$B$2,1)</f>
        <v>0.39579999999999416</v>
      </c>
      <c r="K3159" s="52">
        <f>[1]!b_dq_amount($A3159,日期设置!B$2,2,10000)</f>
        <v>0</v>
      </c>
      <c r="L3159" s="26">
        <f>[1]!b_info_latestpar(A3159,日期设置!$B$2)</f>
        <v>100</v>
      </c>
      <c r="M3159" s="6">
        <f>[1]!b_info_outstandingbalance($A3159,日期设置!B$2)</f>
        <v>10</v>
      </c>
      <c r="N3159" s="7" t="str">
        <f>[1]!b_info_latestissurercreditrating2(A3159,日期设置!$B$2,"102","1")</f>
        <v>AA+</v>
      </c>
      <c r="O3159" s="43">
        <v>5.5</v>
      </c>
      <c r="P3159" s="9">
        <f>[1]!b_info_repurchasedate(A3159)</f>
        <v>0</v>
      </c>
      <c r="Q3159" s="31" t="s">
        <v>16559</v>
      </c>
      <c r="R3159" s="2" t="str">
        <f>IF((--IF(P3159=0,Q3159,P3159))&gt;(--日期设置!$B$2),IF(P3159=0,Q3159,P3159),Q3159)</f>
        <v>2022-12-28</v>
      </c>
      <c r="S3159" s="31" t="s">
        <v>16725</v>
      </c>
      <c r="T3159" s="8">
        <f>[1]!b_anal_ptmyear($A3159,日期设置!$B$2)</f>
        <v>1.7698630136986302</v>
      </c>
      <c r="U3159" s="8">
        <f>[1]!b_anal_termifexercise($A3159,日期设置!B$2)</f>
        <v>1.7698630136986302</v>
      </c>
      <c r="V3159" s="10">
        <f>[1]!b_dq_dirtyprice(A3159,日期设置!$B$2)</f>
        <v>101.66160000000001</v>
      </c>
      <c r="W3159" s="11">
        <f>IF(U3159=0,ROUNDUP((Q3159-日期设置!$B$2)/365,0),ROUNDUP((R3159-日期设置!$B$2)/365,0))</f>
        <v>2</v>
      </c>
      <c r="X3159" s="18">
        <f>_xlfn.IFNA(VLOOKUP(A3159,过往入选债券!A:D,4,0),2)</f>
        <v>2</v>
      </c>
      <c r="Y3159">
        <f>_xlfn.IFNA(VLOOKUP(C3159,[2]Sheet1!$A:$A,1,0),3)</f>
        <v>3</v>
      </c>
    </row>
    <row r="3160" spans="1:25" hidden="1" x14ac:dyDescent="0.2">
      <c r="A3160" s="21" t="s">
        <v>11071</v>
      </c>
      <c r="B3160" s="21" t="s">
        <v>11072</v>
      </c>
      <c r="C3160" s="37" t="s">
        <v>246</v>
      </c>
      <c r="D3160" s="26" t="str">
        <f>[1]!b_calc_yield(A3160,日期设置!$B$2,F3160,1,R3160,1,O3160,L3160,S3160,)</f>
        <v>Fetching...</v>
      </c>
      <c r="E3160" s="26">
        <f t="shared" si="98"/>
        <v>11.220036284688394</v>
      </c>
      <c r="F3160" s="18">
        <f>[1]!b_dq_cleanprice($A3160,日期设置!B$2)</f>
        <v>99.275999999999996</v>
      </c>
      <c r="G3160" s="18" t="str">
        <f t="shared" si="99"/>
        <v>4.21 + 2.21</v>
      </c>
      <c r="H3160" s="27">
        <f>[1]!b_dq_pctchange($A3160,日期设置!$B$2,1)/100</f>
        <v>0</v>
      </c>
      <c r="I3160" s="26">
        <f>[1]!b_pq_pctchange(A3160,日期设置!$B$4,日期设置!$B$2,1)</f>
        <v>0</v>
      </c>
      <c r="J3160" s="26">
        <f>[1]!b_pq_pctchange(A3160,日期设置!$C$4,日期设置!$B$2,1)</f>
        <v>1.1671169165205098</v>
      </c>
      <c r="K3160" s="52">
        <f>[1]!b_dq_amount($A3160,日期设置!B$2,2,10000)</f>
        <v>0</v>
      </c>
      <c r="L3160" s="26">
        <f>[1]!b_info_latestpar(A3160,日期设置!$B$2)</f>
        <v>100</v>
      </c>
      <c r="M3160" s="6">
        <f>[1]!b_info_outstandingbalance($A3160,日期设置!B$2)</f>
        <v>6</v>
      </c>
      <c r="N3160" s="7" t="str">
        <f>[1]!b_info_latestissurercreditrating2(A3160,日期设置!$B$2,"102","1")</f>
        <v>AA</v>
      </c>
      <c r="O3160" s="8">
        <v>4.9000000000000004</v>
      </c>
      <c r="P3160" s="9" t="str">
        <f>[1]!b_info_repurchasedate(A3160)</f>
        <v>2023-06-08</v>
      </c>
      <c r="Q3160" s="8" t="s">
        <v>16336</v>
      </c>
      <c r="R3160" s="2" t="str">
        <f>IF((--IF(P3160=0,Q3160,P3160))&gt;(--日期设置!$B$2),IF(P3160=0,Q3160,P3160),Q3160)</f>
        <v>2023-06-08</v>
      </c>
      <c r="S3160" s="2" t="s">
        <v>18114</v>
      </c>
      <c r="T3160" s="8">
        <f>[1]!b_anal_ptmyear($A3160,日期设置!$B$2)</f>
        <v>4.2136986301369861</v>
      </c>
      <c r="U3160" s="8">
        <f>[1]!b_anal_termifexercise($A3160,日期设置!B$2)</f>
        <v>2.2136986301369861</v>
      </c>
      <c r="V3160" s="10">
        <f>[1]!b_dq_dirtyprice(A3160,日期设置!$B$2)</f>
        <v>103.1289</v>
      </c>
      <c r="W3160" s="11">
        <f>IF(U3160=0,ROUNDUP((Q3160-日期设置!$B$2)/365,0),ROUNDUP((R3160-日期设置!$B$2)/365,0))</f>
        <v>3</v>
      </c>
      <c r="X3160" s="18">
        <f>_xlfn.IFNA(VLOOKUP(A3160,过往入选债券!A:D,4,0),2)</f>
        <v>2</v>
      </c>
      <c r="Y3160">
        <f>_xlfn.IFNA(VLOOKUP(C3160,[2]Sheet1!$A:$A,1,0),3)</f>
        <v>3</v>
      </c>
    </row>
    <row r="3161" spans="1:25" hidden="1" x14ac:dyDescent="0.2">
      <c r="A3161" s="21" t="s">
        <v>10103</v>
      </c>
      <c r="B3161" s="21" t="s">
        <v>10104</v>
      </c>
      <c r="C3161" s="37" t="s">
        <v>5973</v>
      </c>
      <c r="D3161" s="26" t="str">
        <f>[1]!b_calc_yield(A3161,日期设置!$B$2,F3161,1,R3161,1,O3161,L3161,S3161,)</f>
        <v>Fetching...</v>
      </c>
      <c r="E3161" s="26">
        <f t="shared" si="98"/>
        <v>10.345219710653474</v>
      </c>
      <c r="F3161" s="18">
        <f>[1]!b_dq_cleanprice($A3161,日期设置!B$2)</f>
        <v>98.348200000000006</v>
      </c>
      <c r="G3161" s="18" t="str">
        <f t="shared" si="99"/>
        <v>1.96 + 0</v>
      </c>
      <c r="H3161" s="27">
        <f>[1]!b_dq_pctchange($A3161,日期设置!$B$2,1)/100</f>
        <v>0</v>
      </c>
      <c r="I3161" s="26">
        <f>[1]!b_pq_pctchange(A3161,日期设置!$B$4,日期设置!$B$2,1)</f>
        <v>0</v>
      </c>
      <c r="J3161" s="26">
        <f>[1]!b_pq_pctchange(A3161,日期设置!$C$4,日期设置!$B$2,1)</f>
        <v>0.12512051375765848</v>
      </c>
      <c r="K3161" s="52">
        <f>[1]!b_dq_amount($A3161,日期设置!B$2,2,10000)</f>
        <v>0</v>
      </c>
      <c r="L3161" s="26">
        <f>[1]!b_info_latestpar(A3161,日期设置!$B$2)</f>
        <v>100</v>
      </c>
      <c r="M3161" s="6">
        <f>[1]!b_info_outstandingbalance($A3161,日期设置!B$2)</f>
        <v>5</v>
      </c>
      <c r="N3161" s="7" t="str">
        <f>[1]!b_info_latestissurercreditrating2(A3161,日期设置!$B$2,"102","1")</f>
        <v>AA+</v>
      </c>
      <c r="O3161" s="8">
        <v>4.34</v>
      </c>
      <c r="P3161" s="9">
        <f>[1]!b_info_repurchasedate(A3161)</f>
        <v>0</v>
      </c>
      <c r="Q3161" s="8" t="s">
        <v>16279</v>
      </c>
      <c r="R3161" s="2" t="str">
        <f>IF((--IF(P3161=0,Q3161,P3161))&gt;(--日期设置!$B$2),IF(P3161=0,Q3161,P3161),Q3161)</f>
        <v>2023-03-10</v>
      </c>
      <c r="S3161" s="2" t="s">
        <v>18360</v>
      </c>
      <c r="T3161" s="8">
        <f>[1]!b_anal_ptmyear($A3161,日期设置!$B$2)</f>
        <v>1.967123287671233</v>
      </c>
      <c r="U3161" s="8">
        <f>[1]!b_anal_termifexercise($A3161,日期设置!B$2)</f>
        <v>0</v>
      </c>
      <c r="V3161" s="10">
        <f>[1]!b_dq_dirtyprice(A3161,日期设置!$B$2)</f>
        <v>98.490899999999996</v>
      </c>
      <c r="W3161" s="11">
        <f>IF(U3161=0,ROUNDUP((Q3161-日期设置!$B$2)/365,0),ROUNDUP((R3161-日期设置!$B$2)/365,0))</f>
        <v>2</v>
      </c>
      <c r="X3161" s="18">
        <f>_xlfn.IFNA(VLOOKUP(A3161,过往入选债券!A:D,4,0),2)</f>
        <v>2</v>
      </c>
      <c r="Y3161">
        <f>_xlfn.IFNA(VLOOKUP(C3161,[2]Sheet1!$A:$A,1,0),3)</f>
        <v>3</v>
      </c>
    </row>
    <row r="3162" spans="1:25" hidden="1" x14ac:dyDescent="0.2">
      <c r="A3162" s="21" t="s">
        <v>2913</v>
      </c>
      <c r="B3162" s="21" t="s">
        <v>2914</v>
      </c>
      <c r="C3162" s="37" t="s">
        <v>459</v>
      </c>
      <c r="D3162" s="26" t="str">
        <f>[1]!b_calc_yield(A3162,日期设置!$B$2,F3162,1,R3162,1,O3162,L3162,S3162,)</f>
        <v>Fetching...</v>
      </c>
      <c r="E3162" s="26">
        <f t="shared" si="98"/>
        <v>5.2614532558177274</v>
      </c>
      <c r="F3162" s="18">
        <f>[1]!b_dq_cleanprice($A3162,日期设置!B$2)</f>
        <v>100</v>
      </c>
      <c r="G3162" s="18" t="str">
        <f t="shared" si="99"/>
        <v>1.05 + 0</v>
      </c>
      <c r="H3162" s="27">
        <f>[1]!b_dq_pctchange($A3162,日期设置!$B$2,1)/100</f>
        <v>0</v>
      </c>
      <c r="I3162" s="26">
        <f>[1]!b_pq_pctchange(A3162,日期设置!$B$4,日期设置!$B$2,1)</f>
        <v>0</v>
      </c>
      <c r="J3162" s="26">
        <f>[1]!b_pq_pctchange(A3162,日期设置!$C$4,日期设置!$B$2,1)</f>
        <v>0</v>
      </c>
      <c r="K3162" s="52">
        <f>[1]!b_dq_amount($A3162,日期设置!B$2,2,10000)</f>
        <v>0</v>
      </c>
      <c r="L3162" s="26">
        <f>[1]!b_info_latestpar(A3162,日期设置!$B$2)</f>
        <v>100</v>
      </c>
      <c r="M3162" s="6">
        <f>[1]!b_info_outstandingbalance($A3162,日期设置!B$2)</f>
        <v>5</v>
      </c>
      <c r="N3162" s="7">
        <f>[1]!b_info_latestissurercreditrating2(A3162,日期设置!$B$2,"102","1")</f>
        <v>0</v>
      </c>
      <c r="O3162" s="8">
        <v>5.25</v>
      </c>
      <c r="P3162" s="9">
        <f>[1]!b_info_repurchasedate(A3162)</f>
        <v>0</v>
      </c>
      <c r="Q3162" s="8" t="s">
        <v>17011</v>
      </c>
      <c r="R3162" s="2" t="str">
        <f>IF((--IF(P3162=0,Q3162,P3162))&gt;(--日期设置!$B$2),IF(P3162=0,Q3162,P3162),Q3162)</f>
        <v>2022-04-10</v>
      </c>
      <c r="S3162" s="2" t="s">
        <v>18094</v>
      </c>
      <c r="T3162" s="8">
        <f>[1]!b_anal_ptmyear($A3162,日期设置!$B$2)</f>
        <v>1.0520547945205478</v>
      </c>
      <c r="U3162" s="8">
        <f>[1]!b_anal_termifexercise($A3162,日期设置!B$2)</f>
        <v>0</v>
      </c>
      <c r="V3162" s="10">
        <f>[1]!b_dq_dirtyprice(A3162,日期设置!$B$2)</f>
        <v>104.97669999999999</v>
      </c>
      <c r="W3162" s="11">
        <f>IF(U3162=0,ROUNDUP((Q3162-日期设置!$B$2)/365,0),ROUNDUP((R3162-日期设置!$B$2)/365,0))</f>
        <v>2</v>
      </c>
      <c r="X3162" s="18">
        <f>_xlfn.IFNA(VLOOKUP(A3162,过往入选债券!A:D,4,0),2)</f>
        <v>2</v>
      </c>
      <c r="Y3162">
        <f>_xlfn.IFNA(VLOOKUP(C3162,[2]Sheet1!$A:$A,1,0),3)</f>
        <v>3</v>
      </c>
    </row>
    <row r="3163" spans="1:25" hidden="1" x14ac:dyDescent="0.2">
      <c r="A3163" s="21" t="s">
        <v>2135</v>
      </c>
      <c r="B3163" s="21" t="s">
        <v>2136</v>
      </c>
      <c r="C3163" s="37" t="s">
        <v>404</v>
      </c>
      <c r="D3163" s="26" t="str">
        <f>[1]!b_calc_yield(A3163,日期设置!$B$2,F3163,1,R3163,1,O3163,L3163,S3163,)</f>
        <v>Fetching...</v>
      </c>
      <c r="E3163" s="26">
        <f t="shared" si="98"/>
        <v>3.5603310811601174</v>
      </c>
      <c r="F3163" s="18">
        <f>[1]!b_dq_cleanprice($A3163,日期设置!B$2)</f>
        <v>100.4876</v>
      </c>
      <c r="G3163" s="18" t="str">
        <f t="shared" si="99"/>
        <v>0.57 + 0</v>
      </c>
      <c r="H3163" s="27">
        <f>[1]!b_dq_pctchange($A3163,日期设置!$B$2,1)/100</f>
        <v>0</v>
      </c>
      <c r="I3163" s="26">
        <f>[1]!b_pq_pctchange(A3163,日期设置!$B$4,日期设置!$B$2,1)</f>
        <v>0</v>
      </c>
      <c r="J3163" s="26">
        <f>[1]!b_pq_pctchange(A3163,日期设置!$C$4,日期设置!$B$2,1)</f>
        <v>0.10888807640695711</v>
      </c>
      <c r="K3163" s="52">
        <f>[1]!b_dq_amount($A3163,日期设置!B$2,2,10000)</f>
        <v>0</v>
      </c>
      <c r="L3163" s="26">
        <f>[1]!b_info_latestpar(A3163,日期设置!$B$2)</f>
        <v>100</v>
      </c>
      <c r="M3163" s="6">
        <f>[1]!b_info_outstandingbalance($A3163,日期设置!B$2)</f>
        <v>5</v>
      </c>
      <c r="N3163" s="7">
        <f>[1]!b_info_latestissurercreditrating2(A3163,日期设置!$B$2,"102","1")</f>
        <v>0</v>
      </c>
      <c r="O3163" s="8">
        <v>6.25</v>
      </c>
      <c r="P3163" s="9">
        <f>[1]!b_info_repurchasedate(A3163)</f>
        <v>0</v>
      </c>
      <c r="Q3163" s="8" t="s">
        <v>16060</v>
      </c>
      <c r="R3163" s="2" t="str">
        <f>IF((--IF(P3163=0,Q3163,P3163))&gt;(--日期设置!$B$2),IF(P3163=0,Q3163,P3163),Q3163)</f>
        <v>2021-10-19</v>
      </c>
      <c r="S3163" s="2" t="s">
        <v>17846</v>
      </c>
      <c r="T3163" s="8">
        <f>[1]!b_anal_ptmyear($A3163,日期设置!$B$2)</f>
        <v>0.57808219178082187</v>
      </c>
      <c r="U3163" s="8">
        <f>[1]!b_anal_termifexercise($A3163,日期设置!B$2)</f>
        <v>0</v>
      </c>
      <c r="V3163" s="10">
        <f>[1]!b_dq_dirtyprice(A3163,日期设置!$B$2)</f>
        <v>102.5972</v>
      </c>
      <c r="W3163" s="11">
        <f>IF(U3163=0,ROUNDUP((Q3163-日期设置!$B$2)/365,0),ROUNDUP((R3163-日期设置!$B$2)/365,0))</f>
        <v>1</v>
      </c>
      <c r="X3163" s="18">
        <f>_xlfn.IFNA(VLOOKUP(A3163,过往入选债券!A:D,4,0),2)</f>
        <v>2</v>
      </c>
      <c r="Y3163">
        <f>_xlfn.IFNA(VLOOKUP(C3163,[2]Sheet1!$A:$A,1,0),3)</f>
        <v>3</v>
      </c>
    </row>
    <row r="3164" spans="1:25" hidden="1" x14ac:dyDescent="0.2">
      <c r="A3164" s="21" t="s">
        <v>736</v>
      </c>
      <c r="B3164" s="21" t="s">
        <v>737</v>
      </c>
      <c r="C3164" s="37" t="s">
        <v>530</v>
      </c>
      <c r="D3164" s="26" t="str">
        <f>[1]!b_calc_yield(A3164,日期设置!$B$2,F3164,1,R3164,1,O3164,L3164,S3164,)</f>
        <v>Fetching...</v>
      </c>
      <c r="E3164" s="26">
        <f t="shared" si="98"/>
        <v>4.1505940441289857</v>
      </c>
      <c r="F3164" s="18">
        <f>[1]!b_dq_cleanprice($A3164,日期设置!B$2)</f>
        <v>100</v>
      </c>
      <c r="G3164" s="18" t="str">
        <f t="shared" si="99"/>
        <v>0.79 + 0</v>
      </c>
      <c r="H3164" s="27">
        <f>[1]!b_dq_pctchange($A3164,日期设置!$B$2,1)/100</f>
        <v>0</v>
      </c>
      <c r="I3164" s="26">
        <f>[1]!b_pq_pctchange(A3164,日期设置!$B$4,日期设置!$B$2,1)</f>
        <v>0</v>
      </c>
      <c r="J3164" s="26">
        <f>[1]!b_pq_pctchange(A3164,日期设置!$C$4,日期设置!$B$2,1)</f>
        <v>0</v>
      </c>
      <c r="K3164" s="52">
        <f>[1]!b_dq_amount($A3164,日期设置!B$2,2,10000)</f>
        <v>0</v>
      </c>
      <c r="L3164" s="26">
        <f>[1]!b_info_latestpar(A3164,日期设置!$B$2)</f>
        <v>100</v>
      </c>
      <c r="M3164" s="6">
        <f>[1]!b_info_outstandingbalance($A3164,日期设置!B$2)</f>
        <v>2</v>
      </c>
      <c r="N3164" s="7">
        <f>[1]!b_info_latestissurercreditrating2(A3164,日期设置!$B$2,"102","1")</f>
        <v>0</v>
      </c>
      <c r="O3164" s="8">
        <v>5.3</v>
      </c>
      <c r="P3164" s="9">
        <f>[1]!b_info_repurchasedate(A3164)</f>
        <v>0</v>
      </c>
      <c r="Q3164" s="8" t="s">
        <v>17365</v>
      </c>
      <c r="R3164" s="2" t="str">
        <f>IF((--IF(P3164=0,Q3164,P3164))&gt;(--日期设置!$B$2),IF(P3164=0,Q3164,P3164),Q3164)</f>
        <v>2022-01-05</v>
      </c>
      <c r="S3164" s="2" t="s">
        <v>18877</v>
      </c>
      <c r="T3164" s="8">
        <f>[1]!b_anal_ptmyear($A3164,日期设置!$B$2)</f>
        <v>0.79178082191780819</v>
      </c>
      <c r="U3164" s="8">
        <f>[1]!b_anal_termifexercise($A3164,日期设置!B$2)</f>
        <v>0</v>
      </c>
      <c r="V3164" s="10">
        <f>[1]!b_dq_dirtyprice(A3164,日期设置!$B$2)</f>
        <v>101.1036</v>
      </c>
      <c r="W3164" s="11">
        <f>IF(U3164=0,ROUNDUP((Q3164-日期设置!$B$2)/365,0),ROUNDUP((R3164-日期设置!$B$2)/365,0))</f>
        <v>1</v>
      </c>
      <c r="X3164" s="18">
        <f>_xlfn.IFNA(VLOOKUP(A3164,过往入选债券!A:D,4,0),2)</f>
        <v>2</v>
      </c>
      <c r="Y3164">
        <f>_xlfn.IFNA(VLOOKUP(C3164,[2]Sheet1!$A:$A,1,0),3)</f>
        <v>3</v>
      </c>
    </row>
    <row r="3165" spans="1:25" hidden="1" x14ac:dyDescent="0.2">
      <c r="A3165" s="28" t="s">
        <v>21154</v>
      </c>
      <c r="B3165" s="28" t="s">
        <v>21155</v>
      </c>
      <c r="C3165" s="39" t="s">
        <v>774</v>
      </c>
      <c r="D3165" s="26" t="str">
        <f>[1]!b_calc_yield(A3165,日期设置!$B$2,F3165,1,R3165,1,O3165,L3165,S3165,)</f>
        <v>Fetching...</v>
      </c>
      <c r="E3165" s="26">
        <f t="shared" si="98"/>
        <v>13.308935387373078</v>
      </c>
      <c r="F3165" s="18">
        <f>[1]!b_dq_cleanprice($A3165,日期设置!B$2)</f>
        <v>99.633399999999995</v>
      </c>
      <c r="G3165" s="18" t="str">
        <f t="shared" si="99"/>
        <v>4.58 + 2.58</v>
      </c>
      <c r="H3165" s="27">
        <f>[1]!b_dq_pctchange($A3165,日期设置!$B$2,1)/100</f>
        <v>0</v>
      </c>
      <c r="I3165" s="26">
        <f>[1]!b_pq_pctchange(A3165,日期设置!$B$4,日期设置!$B$2,1)</f>
        <v>0</v>
      </c>
      <c r="J3165" s="26">
        <f>[1]!b_pq_pctchange(A3165,日期设置!$C$4,日期设置!$B$2,1)</f>
        <v>-0.24949290467008453</v>
      </c>
      <c r="K3165" s="52">
        <f>[1]!b_dq_amount($A3165,日期设置!B$2,2,10000)</f>
        <v>0</v>
      </c>
      <c r="L3165" s="26">
        <f>[1]!b_info_latestpar(A3165,日期设置!$B$2)</f>
        <v>100</v>
      </c>
      <c r="M3165" s="6">
        <f>[1]!b_info_outstandingbalance($A3165,日期设置!B$2)</f>
        <v>5</v>
      </c>
      <c r="N3165" s="7" t="str">
        <f>[1]!b_info_latestissurercreditrating2(A3165,日期设置!$B$2,"102","1")</f>
        <v>AA</v>
      </c>
      <c r="O3165" s="8">
        <v>5.0999999999999996</v>
      </c>
      <c r="P3165" s="9" t="str">
        <f>[1]!b_info_repurchasedate(A3165)</f>
        <v>2023-10-21</v>
      </c>
      <c r="Q3165" s="8" t="s">
        <v>21288</v>
      </c>
      <c r="R3165" s="2" t="str">
        <f>IF((--IF(P3165=0,Q3165,P3165))&gt;(--日期设置!$B$2),IF(P3165=0,Q3165,P3165),Q3165)</f>
        <v>2023-10-21</v>
      </c>
      <c r="S3165" s="31" t="s">
        <v>16150</v>
      </c>
      <c r="T3165" s="8">
        <f>[1]!b_anal_ptmyear($A3165,日期设置!$B$2)</f>
        <v>4.5835616438356164</v>
      </c>
      <c r="U3165" s="8">
        <f>[1]!b_anal_termifexercise($A3165,日期设置!B$2)</f>
        <v>2.5835616438356164</v>
      </c>
      <c r="V3165" s="10">
        <f>[1]!b_dq_dirtyprice(A3165,日期设置!$B$2)</f>
        <v>101.7572</v>
      </c>
      <c r="W3165" s="11">
        <f>IF(U3165=0,ROUNDUP((Q3165-日期设置!$B$2)/365,0),ROUNDUP((R3165-日期设置!$B$2)/365,0))</f>
        <v>3</v>
      </c>
      <c r="X3165" s="18">
        <f>_xlfn.IFNA(VLOOKUP(A3165,过往入选债券!A:D,4,0),2)</f>
        <v>2</v>
      </c>
      <c r="Y3165">
        <f>_xlfn.IFNA(VLOOKUP(C3165,[2]Sheet1!$A:$A,1,0),3)</f>
        <v>3</v>
      </c>
    </row>
    <row r="3166" spans="1:25" hidden="1" x14ac:dyDescent="0.2">
      <c r="A3166" s="28" t="s">
        <v>19160</v>
      </c>
      <c r="B3166" s="28" t="s">
        <v>19161</v>
      </c>
      <c r="C3166" s="38" t="s">
        <v>141</v>
      </c>
      <c r="D3166" s="26" t="str">
        <f>[1]!b_calc_yield(A3166,日期设置!$B$2,F3166,1,R3166,1,O3166,L3166,S3166,)</f>
        <v>Fetching...</v>
      </c>
      <c r="E3166" s="26">
        <f t="shared" si="98"/>
        <v>12.189440993788804</v>
      </c>
      <c r="F3166" s="18">
        <f>[1]!b_dq_cleanprice($A3166,日期设置!B$2)</f>
        <v>99.877300000000005</v>
      </c>
      <c r="G3166" s="18" t="str">
        <f t="shared" si="99"/>
        <v>2.39 + 0</v>
      </c>
      <c r="H3166" s="27">
        <f>[1]!b_dq_pctchange($A3166,日期设置!$B$2,1)/100</f>
        <v>0</v>
      </c>
      <c r="I3166" s="26">
        <f>[1]!b_pq_pctchange(A3166,日期设置!$B$4,日期设置!$B$2,1)</f>
        <v>0</v>
      </c>
      <c r="J3166" s="26">
        <f>[1]!b_pq_pctchange(A3166,日期设置!$C$4,日期设置!$B$2,1)</f>
        <v>0</v>
      </c>
      <c r="K3166" s="52">
        <f>[1]!b_dq_amount($A3166,日期设置!B$2,2,10000)</f>
        <v>0</v>
      </c>
      <c r="L3166" s="26">
        <f>[1]!b_info_latestpar(A3166,日期设置!$B$2)</f>
        <v>100</v>
      </c>
      <c r="M3166" s="6">
        <f>[1]!b_info_outstandingbalance($A3166,日期设置!B$2)</f>
        <v>5</v>
      </c>
      <c r="N3166" s="7">
        <f>[1]!b_info_latestissurercreditrating2(A3166,日期设置!$B$2,"102","1")</f>
        <v>0</v>
      </c>
      <c r="O3166" s="8">
        <v>5.2</v>
      </c>
      <c r="P3166" s="9">
        <f>[1]!b_info_repurchasedate(A3166)</f>
        <v>0</v>
      </c>
      <c r="Q3166" s="8" t="s">
        <v>19997</v>
      </c>
      <c r="R3166" s="2" t="str">
        <f>IF((--IF(P3166=0,Q3166,P3166))&gt;(--日期设置!$B$2),IF(P3166=0,Q3166,P3166),Q3166)</f>
        <v>2023-08-12</v>
      </c>
      <c r="S3166" s="31" t="s">
        <v>19144</v>
      </c>
      <c r="T3166" s="8">
        <f>[1]!b_anal_ptmyear($A3166,日期设置!$B$2)</f>
        <v>2.3917808219178083</v>
      </c>
      <c r="U3166" s="8">
        <f>[1]!b_anal_termifexercise($A3166,日期设置!B$2)</f>
        <v>0</v>
      </c>
      <c r="V3166" s="10">
        <f>[1]!b_dq_dirtyprice(A3166,日期设置!$B$2)</f>
        <v>103.04</v>
      </c>
      <c r="W3166" s="11">
        <f>IF(U3166=0,ROUNDUP((Q3166-日期设置!$B$2)/365,0),ROUNDUP((R3166-日期设置!$B$2)/365,0))</f>
        <v>3</v>
      </c>
      <c r="X3166" s="18">
        <f>_xlfn.IFNA(VLOOKUP(A3166,过往入选债券!A:D,4,0),2)</f>
        <v>2</v>
      </c>
      <c r="Y3166">
        <f>_xlfn.IFNA(VLOOKUP(C3166,[2]Sheet1!$A:$A,1,0),3)</f>
        <v>3</v>
      </c>
    </row>
    <row r="3167" spans="1:25" hidden="1" x14ac:dyDescent="0.2">
      <c r="A3167" s="21" t="s">
        <v>15459</v>
      </c>
      <c r="B3167" s="21" t="s">
        <v>15460</v>
      </c>
      <c r="C3167" s="37" t="s">
        <v>4836</v>
      </c>
      <c r="D3167" s="26" t="str">
        <f>[1]!b_calc_yield(A3167,日期设置!$B$2,F3167,1,R3167,1,O3167,L3167,S3167,)</f>
        <v>Fetching...</v>
      </c>
      <c r="E3167" s="26">
        <f t="shared" si="98"/>
        <v>27.853222982470459</v>
      </c>
      <c r="F3167" s="18">
        <f>[1]!b_dq_cleanprice($A3167,日期设置!B$2)</f>
        <v>102.589</v>
      </c>
      <c r="G3167" s="18" t="str">
        <f t="shared" si="99"/>
        <v>5.50 + 0</v>
      </c>
      <c r="H3167" s="27">
        <f>[1]!b_dq_pctchange($A3167,日期设置!$B$2,1)/100</f>
        <v>0</v>
      </c>
      <c r="I3167" s="26">
        <f>[1]!b_pq_pctchange(A3167,日期设置!$B$4,日期设置!$B$2,1)</f>
        <v>0</v>
      </c>
      <c r="J3167" s="26">
        <f>[1]!b_pq_pctchange(A3167,日期设置!$C$4,日期设置!$B$2,1)</f>
        <v>0</v>
      </c>
      <c r="K3167" s="52">
        <f>[1]!b_dq_amount($A3167,日期设置!B$2,2,10000)</f>
        <v>0</v>
      </c>
      <c r="L3167" s="26">
        <f>[1]!b_info_latestpar(A3167,日期设置!$B$2)</f>
        <v>100</v>
      </c>
      <c r="M3167" s="6">
        <f>[1]!b_info_outstandingbalance($A3167,日期设置!B$2)</f>
        <v>6.5</v>
      </c>
      <c r="N3167" s="7" t="str">
        <f>[1]!b_info_latestissurercreditrating2(A3167,日期设置!$B$2,"102","1")</f>
        <v>AA</v>
      </c>
      <c r="O3167" s="8">
        <v>5.8</v>
      </c>
      <c r="P3167" s="9">
        <f>[1]!b_info_repurchasedate(A3167)</f>
        <v>0</v>
      </c>
      <c r="Q3167" s="8" t="s">
        <v>17058</v>
      </c>
      <c r="R3167" s="2" t="str">
        <f>IF((--IF(P3167=0,Q3167,P3167))&gt;(--日期设置!$B$2),IF(P3167=0,Q3167,P3167),Q3167)</f>
        <v>2026-09-24</v>
      </c>
      <c r="S3167" s="2" t="s">
        <v>17874</v>
      </c>
      <c r="T3167" s="8">
        <f>[1]!b_anal_ptmyear($A3167,日期设置!$B$2)</f>
        <v>5.5095890410958903</v>
      </c>
      <c r="U3167" s="8">
        <f>[1]!b_anal_termifexercise($A3167,日期设置!B$2)</f>
        <v>0</v>
      </c>
      <c r="V3167" s="10">
        <f>[1]!b_dq_dirtyprice(A3167,日期设置!$B$2)</f>
        <v>105.43340000000001</v>
      </c>
      <c r="W3167" s="11">
        <f>IF(U3167=0,ROUNDUP((Q3167-日期设置!$B$2)/365,0),ROUNDUP((R3167-日期设置!$B$2)/365,0))</f>
        <v>6</v>
      </c>
      <c r="X3167" s="18">
        <f>_xlfn.IFNA(VLOOKUP(A3167,过往入选债券!A:D,4,0),2)</f>
        <v>2</v>
      </c>
      <c r="Y3167">
        <f>_xlfn.IFNA(VLOOKUP(C3167,[2]Sheet1!$A:$A,1,0),3)</f>
        <v>3</v>
      </c>
    </row>
    <row r="3168" spans="1:25" x14ac:dyDescent="0.2">
      <c r="A3168" s="28" t="s">
        <v>22754</v>
      </c>
      <c r="B3168" s="28" t="s">
        <v>22755</v>
      </c>
      <c r="C3168" s="39" t="s">
        <v>134</v>
      </c>
      <c r="D3168" s="26">
        <f>[1]!b_calc_yield(A3168,日期设置!$B$2,F3168,1,R3168,1,O3168,L3168,S3168,)</f>
        <v>5.2386538079788094</v>
      </c>
      <c r="E3168" s="26">
        <f t="shared" si="98"/>
        <v>2.554698330720484</v>
      </c>
      <c r="F3168" s="18">
        <f>[1]!b_dq_cleanprice($A3168,日期设置!B$2)</f>
        <v>100.01090000000001</v>
      </c>
      <c r="G3168" s="18" t="str">
        <f t="shared" si="99"/>
        <v>0.01 + 0</v>
      </c>
      <c r="H3168" s="27">
        <f>[1]!b_dq_pctchange($A3168,日期设置!$B$2,1)/100</f>
        <v>0</v>
      </c>
      <c r="I3168" s="26">
        <f>[1]!b_pq_pctchange(A3168,日期设置!$B$4,日期设置!$B$2,1)</f>
        <v>-1.7395077193149314E-2</v>
      </c>
      <c r="J3168" s="26">
        <f>[1]!b_pq_pctchange(A3168,日期设置!$C$4,日期设置!$B$2,1)</f>
        <v>6.2997102133403723E-3</v>
      </c>
      <c r="K3168" s="52">
        <f>[1]!b_dq_amount($A3168,日期设置!B$2,2,10000)</f>
        <v>6020.1992052000005</v>
      </c>
      <c r="L3168" s="26">
        <f>[1]!b_info_latestpar(A3168,日期设置!$B$2)</f>
        <v>100</v>
      </c>
      <c r="M3168" s="6">
        <f>[1]!b_info_outstandingbalance($A3168,日期设置!B$2)</f>
        <v>13</v>
      </c>
      <c r="N3168" s="7" t="str">
        <f>[1]!b_info_latestissurercreditrating2(A3168,日期设置!$B$2,"102","1")</f>
        <v>AAA</v>
      </c>
      <c r="O3168" s="43">
        <v>2.9</v>
      </c>
      <c r="P3168" s="9">
        <f>[1]!b_info_repurchasedate(A3168)</f>
        <v>0</v>
      </c>
      <c r="Q3168" s="31" t="s">
        <v>16244</v>
      </c>
      <c r="R3168" s="2" t="str">
        <f>IF((--IF(P3168=0,Q3168,P3168))&gt;(--日期设置!$B$2),IF(P3168=0,Q3168,P3168),Q3168)</f>
        <v>2021-03-26</v>
      </c>
      <c r="S3168" s="2" t="s">
        <v>23318</v>
      </c>
      <c r="T3168" s="8">
        <f>[1]!b_anal_ptmyear($A3168,日期设置!$B$2)</f>
        <v>1.0958904109589041E-2</v>
      </c>
      <c r="U3168" s="8">
        <f>[1]!b_anal_termifexercise($A3168,日期设置!B$2)</f>
        <v>0</v>
      </c>
      <c r="V3168" s="10">
        <f>[1]!b_dq_dirtyprice(A3168,日期设置!$B$2)</f>
        <v>100.33669999999999</v>
      </c>
      <c r="W3168" s="11">
        <f>IF(U3168=0,ROUNDUP((Q3168-日期设置!$B$2)/365,0),ROUNDUP((R3168-日期设置!$B$2)/365,0))</f>
        <v>1</v>
      </c>
      <c r="X3168" s="18">
        <f>_xlfn.IFNA(VLOOKUP(A3168,过往入选债券!A:D,4,0),2)</f>
        <v>2</v>
      </c>
      <c r="Y3168">
        <f>_xlfn.IFNA(VLOOKUP(C3168,[2]Sheet1!$A:$A,1,0),3)</f>
        <v>3</v>
      </c>
    </row>
    <row r="3169" spans="1:25" hidden="1" x14ac:dyDescent="0.2">
      <c r="A3169" s="28" t="s">
        <v>20258</v>
      </c>
      <c r="B3169" s="28" t="s">
        <v>20259</v>
      </c>
      <c r="C3169" s="39" t="s">
        <v>1529</v>
      </c>
      <c r="D3169" s="26" t="str">
        <f>[1]!b_calc_yield(A3169,日期设置!$B$2,F3169,1,R3169,1,O3169,L3169,S3169,)</f>
        <v>Fetching...</v>
      </c>
      <c r="E3169" s="26">
        <f t="shared" si="98"/>
        <v>2.6695257018078733</v>
      </c>
      <c r="F3169" s="18">
        <f>[1]!b_dq_cleanprice($A3169,日期设置!B$2)</f>
        <v>99.518000000000001</v>
      </c>
      <c r="G3169" s="18" t="str">
        <f t="shared" si="99"/>
        <v>0.50 + 0</v>
      </c>
      <c r="H3169" s="27">
        <f>[1]!b_dq_pctchange($A3169,日期设置!$B$2,1)/100</f>
        <v>0</v>
      </c>
      <c r="I3169" s="26">
        <f>[1]!b_pq_pctchange(A3169,日期设置!$B$4,日期设置!$B$2,1)</f>
        <v>0</v>
      </c>
      <c r="J3169" s="26">
        <f>[1]!b_pq_pctchange(A3169,日期设置!$C$4,日期设置!$B$2,1)</f>
        <v>0</v>
      </c>
      <c r="K3169" s="52">
        <f>[1]!b_dq_amount($A3169,日期设置!B$2,2,10000)</f>
        <v>0</v>
      </c>
      <c r="L3169" s="26">
        <f>[1]!b_info_latestpar(A3169,日期设置!$B$2)</f>
        <v>100</v>
      </c>
      <c r="M3169" s="6">
        <f>[1]!b_info_outstandingbalance($A3169,日期设置!B$2)</f>
        <v>8</v>
      </c>
      <c r="N3169" s="7" t="str">
        <f>[1]!b_info_latestissurercreditrating2(A3169,日期设置!$B$2,"102","1")</f>
        <v>AA+</v>
      </c>
      <c r="O3169" s="8">
        <v>4.38</v>
      </c>
      <c r="P3169" s="9">
        <f>[1]!b_info_repurchasedate(A3169)</f>
        <v>0</v>
      </c>
      <c r="Q3169" s="8" t="s">
        <v>20856</v>
      </c>
      <c r="R3169" s="2" t="str">
        <f>IF((--IF(P3169=0,Q3169,P3169))&gt;(--日期设置!$B$2),IF(P3169=0,Q3169,P3169),Q3169)</f>
        <v>2021-09-24</v>
      </c>
      <c r="S3169" s="31" t="s">
        <v>17569</v>
      </c>
      <c r="T3169" s="8">
        <f>[1]!b_anal_ptmyear($A3169,日期设置!$B$2)</f>
        <v>0.50958904109589043</v>
      </c>
      <c r="U3169" s="8">
        <f>[1]!b_anal_termifexercise($A3169,日期设置!B$2)</f>
        <v>0</v>
      </c>
      <c r="V3169" s="10">
        <f>[1]!b_dq_dirtyprice(A3169,日期设置!$B$2)</f>
        <v>101.666</v>
      </c>
      <c r="W3169" s="11">
        <f>IF(U3169=0,ROUNDUP((Q3169-日期设置!$B$2)/365,0),ROUNDUP((R3169-日期设置!$B$2)/365,0))</f>
        <v>1</v>
      </c>
      <c r="X3169" s="18">
        <f>_xlfn.IFNA(VLOOKUP(A3169,过往入选债券!A:D,4,0),2)</f>
        <v>2</v>
      </c>
      <c r="Y3169">
        <f>_xlfn.IFNA(VLOOKUP(C3169,[2]Sheet1!$A:$A,1,0),3)</f>
        <v>3</v>
      </c>
    </row>
    <row r="3170" spans="1:25" hidden="1" x14ac:dyDescent="0.2">
      <c r="A3170" s="21" t="s">
        <v>5930</v>
      </c>
      <c r="B3170" s="21" t="s">
        <v>5931</v>
      </c>
      <c r="C3170" s="37" t="s">
        <v>4923</v>
      </c>
      <c r="D3170" s="26" t="str">
        <f>[1]!b_calc_yield(A3170,日期设置!$B$2,F3170,1,R3170,1,O3170,L3170,S3170,)</f>
        <v>Fetching...</v>
      </c>
      <c r="E3170" s="26">
        <f t="shared" si="98"/>
        <v>9.0042474603988953</v>
      </c>
      <c r="F3170" s="18">
        <f>[1]!b_dq_cleanprice($A3170,日期设置!B$2)</f>
        <v>101.5197</v>
      </c>
      <c r="G3170" s="18" t="str">
        <f t="shared" si="99"/>
        <v>1.74 + 0</v>
      </c>
      <c r="H3170" s="27">
        <f>[1]!b_dq_pctchange($A3170,日期设置!$B$2,1)/100</f>
        <v>0</v>
      </c>
      <c r="I3170" s="26">
        <f>[1]!b_pq_pctchange(A3170,日期设置!$B$4,日期设置!$B$2,1)</f>
        <v>6.5843361796459873E-2</v>
      </c>
      <c r="J3170" s="26">
        <f>[1]!b_pq_pctchange(A3170,日期设置!$C$4,日期设置!$B$2,1)</f>
        <v>-0.19867914252402288</v>
      </c>
      <c r="K3170" s="52">
        <f>[1]!b_dq_amount($A3170,日期设置!B$2,2,10000)</f>
        <v>0</v>
      </c>
      <c r="L3170" s="26">
        <f>[1]!b_info_latestpar(A3170,日期设置!$B$2)</f>
        <v>100</v>
      </c>
      <c r="M3170" s="6">
        <f>[1]!b_info_outstandingbalance($A3170,日期设置!B$2)</f>
        <v>20</v>
      </c>
      <c r="N3170" s="7" t="str">
        <f>[1]!b_info_latestissurercreditrating2(A3170,日期设置!$B$2,"102","1")</f>
        <v>AAA</v>
      </c>
      <c r="O3170" s="8">
        <v>6.19</v>
      </c>
      <c r="P3170" s="9">
        <f>[1]!b_info_repurchasedate(A3170)</f>
        <v>0</v>
      </c>
      <c r="Q3170" s="8" t="s">
        <v>16740</v>
      </c>
      <c r="R3170" s="2" t="str">
        <f>IF((--IF(P3170=0,Q3170,P3170))&gt;(--日期设置!$B$2),IF(P3170=0,Q3170,P3170),Q3170)</f>
        <v>2022-12-19</v>
      </c>
      <c r="S3170" s="2" t="s">
        <v>18692</v>
      </c>
      <c r="T3170" s="8">
        <f>[1]!b_anal_ptmyear($A3170,日期设置!$B$2)</f>
        <v>1.7452054794520548</v>
      </c>
      <c r="U3170" s="8">
        <f>[1]!b_anal_termifexercise($A3170,日期设置!B$2)</f>
        <v>0</v>
      </c>
      <c r="V3170" s="10">
        <f>[1]!b_dq_dirtyprice(A3170,日期设置!$B$2)</f>
        <v>103.09690000000001</v>
      </c>
      <c r="W3170" s="11">
        <f>IF(U3170=0,ROUNDUP((Q3170-日期设置!$B$2)/365,0),ROUNDUP((R3170-日期设置!$B$2)/365,0))</f>
        <v>2</v>
      </c>
      <c r="X3170" s="18">
        <f>_xlfn.IFNA(VLOOKUP(A3170,过往入选债券!A:D,4,0),2)</f>
        <v>2</v>
      </c>
      <c r="Y3170">
        <f>_xlfn.IFNA(VLOOKUP(C3170,[2]Sheet1!$A:$A,1,0),3)</f>
        <v>3</v>
      </c>
    </row>
    <row r="3171" spans="1:25" ht="16.5" hidden="1" x14ac:dyDescent="0.35">
      <c r="A3171" s="28" t="s">
        <v>19118</v>
      </c>
      <c r="B3171" s="50" t="s">
        <v>19991</v>
      </c>
      <c r="C3171" s="38" t="s">
        <v>285</v>
      </c>
      <c r="D3171" s="26" t="str">
        <f>[1]!b_calc_yield(A3171,日期设置!$B$2,F3171,1,R3171,1,O3171,L3171,S3171,)</f>
        <v>Fetching...</v>
      </c>
      <c r="E3171" s="26">
        <f t="shared" si="98"/>
        <v>12.349998045577149</v>
      </c>
      <c r="F3171" s="18">
        <f>[1]!b_dq_cleanprice($A3171,日期设置!B$2)</f>
        <v>99.42</v>
      </c>
      <c r="G3171" s="18" t="str">
        <f t="shared" si="99"/>
        <v>2.41 + 0</v>
      </c>
      <c r="H3171" s="27">
        <f>[1]!b_dq_pctchange($A3171,日期设置!$B$2,1)/100</f>
        <v>0</v>
      </c>
      <c r="I3171" s="26">
        <f>[1]!b_pq_pctchange(A3171,日期设置!$B$4,日期设置!$B$2,1)</f>
        <v>0</v>
      </c>
      <c r="J3171" s="26">
        <f>[1]!b_pq_pctchange(A3171,日期设置!$C$4,日期设置!$B$2,1)</f>
        <v>0</v>
      </c>
      <c r="K3171" s="52">
        <f>[1]!b_dq_amount($A3171,日期设置!B$2,2,10000)</f>
        <v>0</v>
      </c>
      <c r="L3171" s="26">
        <f>[1]!b_info_latestpar(A3171,日期设置!$B$2)</f>
        <v>100</v>
      </c>
      <c r="M3171" s="6">
        <f>[1]!b_info_outstandingbalance($A3171,日期设置!B$2)</f>
        <v>9.3000000000000007</v>
      </c>
      <c r="N3171" s="7">
        <f>[1]!b_info_latestissurercreditrating2(A3171,日期设置!$B$2,"102","1")</f>
        <v>0</v>
      </c>
      <c r="O3171" s="8">
        <v>4.99</v>
      </c>
      <c r="P3171" s="9">
        <f>[1]!b_info_repurchasedate(A3171)</f>
        <v>0</v>
      </c>
      <c r="Q3171" s="8" t="s">
        <v>19992</v>
      </c>
      <c r="R3171" s="2" t="str">
        <f>IF((--IF(P3171=0,Q3171,P3171))&gt;(--日期设置!$B$2),IF(P3171=0,Q3171,P3171),Q3171)</f>
        <v>2023-08-21</v>
      </c>
      <c r="S3171" s="31" t="s">
        <v>19109</v>
      </c>
      <c r="T3171" s="8">
        <f>[1]!b_anal_ptmyear($A3171,日期设置!$B$2)</f>
        <v>2.4164383561643836</v>
      </c>
      <c r="U3171" s="8">
        <f>[1]!b_anal_termifexercise($A3171,日期设置!B$2)</f>
        <v>0</v>
      </c>
      <c r="V3171" s="10">
        <f>[1]!b_dq_dirtyprice(A3171,日期设置!$B$2)</f>
        <v>102.33199999999999</v>
      </c>
      <c r="W3171" s="11">
        <f>IF(U3171=0,ROUNDUP((Q3171-日期设置!$B$2)/365,0),ROUNDUP((R3171-日期设置!$B$2)/365,0))</f>
        <v>3</v>
      </c>
      <c r="X3171" s="18">
        <f>_xlfn.IFNA(VLOOKUP(A3171,过往入选债券!A:D,4,0),2)</f>
        <v>2</v>
      </c>
      <c r="Y3171">
        <f>_xlfn.IFNA(VLOOKUP(C3171,[2]Sheet1!$A:$A,1,0),3)</f>
        <v>3</v>
      </c>
    </row>
    <row r="3172" spans="1:25" hidden="1" x14ac:dyDescent="0.2">
      <c r="A3172" s="21" t="s">
        <v>7982</v>
      </c>
      <c r="B3172" s="21" t="s">
        <v>7983</v>
      </c>
      <c r="C3172" s="37" t="s">
        <v>7984</v>
      </c>
      <c r="D3172" s="26" t="str">
        <f>[1]!b_calc_yield(A3172,日期设置!$B$2,F3172,1,R3172,1,O3172,L3172,S3172,)</f>
        <v>Fetching...</v>
      </c>
      <c r="E3172" s="26">
        <f t="shared" si="98"/>
        <v>14.570609681955693</v>
      </c>
      <c r="F3172" s="18">
        <f>[1]!b_dq_cleanprice($A3172,日期设置!B$2)</f>
        <v>107.1562</v>
      </c>
      <c r="G3172" s="18" t="str">
        <f t="shared" si="99"/>
        <v>2.86 + 0</v>
      </c>
      <c r="H3172" s="27">
        <f>[1]!b_dq_pctchange($A3172,日期设置!$B$2,1)/100</f>
        <v>0</v>
      </c>
      <c r="I3172" s="26">
        <f>[1]!b_pq_pctchange(A3172,日期设置!$B$4,日期设置!$B$2,1)</f>
        <v>0</v>
      </c>
      <c r="J3172" s="26">
        <f>[1]!b_pq_pctchange(A3172,日期设置!$C$4,日期设置!$B$2,1)</f>
        <v>0</v>
      </c>
      <c r="K3172" s="52">
        <f>[1]!b_dq_amount($A3172,日期设置!B$2,2,10000)</f>
        <v>0</v>
      </c>
      <c r="L3172" s="26">
        <f>[1]!b_info_latestpar(A3172,日期设置!$B$2)</f>
        <v>100</v>
      </c>
      <c r="M3172" s="6">
        <f>[1]!b_info_outstandingbalance($A3172,日期设置!B$2)</f>
        <v>4</v>
      </c>
      <c r="N3172" s="7" t="str">
        <f>[1]!b_info_latestissurercreditrating2(A3172,日期设置!$B$2,"102","1")</f>
        <v>AA</v>
      </c>
      <c r="O3172" s="8">
        <v>8</v>
      </c>
      <c r="P3172" s="9">
        <f>[1]!b_info_repurchasedate(A3172)</f>
        <v>0</v>
      </c>
      <c r="Q3172" s="8" t="s">
        <v>17162</v>
      </c>
      <c r="R3172" s="2" t="str">
        <f>IF((--IF(P3172=0,Q3172,P3172))&gt;(--日期设置!$B$2),IF(P3172=0,Q3172,P3172),Q3172)</f>
        <v>2024-02-01</v>
      </c>
      <c r="S3172" s="2" t="s">
        <v>18732</v>
      </c>
      <c r="T3172" s="8">
        <f>[1]!b_anal_ptmyear($A3172,日期设置!$B$2)</f>
        <v>2.8657534246575342</v>
      </c>
      <c r="U3172" s="8">
        <f>[1]!b_anal_termifexercise($A3172,日期设置!B$2)</f>
        <v>0</v>
      </c>
      <c r="V3172" s="10">
        <f>[1]!b_dq_dirtyprice(A3172,日期设置!$B$2)</f>
        <v>108.2302</v>
      </c>
      <c r="W3172" s="11">
        <f>IF(U3172=0,ROUNDUP((Q3172-日期设置!$B$2)/365,0),ROUNDUP((R3172-日期设置!$B$2)/365,0))</f>
        <v>3</v>
      </c>
      <c r="X3172" s="18">
        <f>_xlfn.IFNA(VLOOKUP(A3172,过往入选债券!A:D,4,0),2)</f>
        <v>2</v>
      </c>
      <c r="Y3172">
        <f>_xlfn.IFNA(VLOOKUP(C3172,[2]Sheet1!$A:$A,1,0),3)</f>
        <v>3</v>
      </c>
    </row>
    <row r="3173" spans="1:25" hidden="1" x14ac:dyDescent="0.2">
      <c r="A3173" s="21" t="s">
        <v>10615</v>
      </c>
      <c r="B3173" s="21" t="s">
        <v>10616</v>
      </c>
      <c r="C3173" s="37" t="s">
        <v>11</v>
      </c>
      <c r="D3173" s="26" t="str">
        <f>[1]!b_calc_yield(A3173,日期设置!$B$2,F3173,1,R3173,1,O3173,L3173,S3173,)</f>
        <v>Fetching...</v>
      </c>
      <c r="E3173" s="26">
        <f t="shared" si="98"/>
        <v>20.722749344059842</v>
      </c>
      <c r="F3173" s="18">
        <f>[1]!b_dq_cleanprice($A3173,日期设置!B$2)</f>
        <v>96.778700000000001</v>
      </c>
      <c r="G3173" s="18" t="str">
        <f t="shared" si="99"/>
        <v>4.07 + 0</v>
      </c>
      <c r="H3173" s="27">
        <f>[1]!b_dq_pctchange($A3173,日期设置!$B$2,1)/100</f>
        <v>0</v>
      </c>
      <c r="I3173" s="26">
        <f>[1]!b_pq_pctchange(A3173,日期设置!$B$4,日期设置!$B$2,1)</f>
        <v>0</v>
      </c>
      <c r="J3173" s="26">
        <f>[1]!b_pq_pctchange(A3173,日期设置!$C$4,日期设置!$B$2,1)</f>
        <v>-3.2212999999999994</v>
      </c>
      <c r="K3173" s="52">
        <f>[1]!b_dq_amount($A3173,日期设置!B$2,2,10000)</f>
        <v>0</v>
      </c>
      <c r="L3173" s="26">
        <f>[1]!b_info_latestpar(A3173,日期设置!$B$2)</f>
        <v>100</v>
      </c>
      <c r="M3173" s="6">
        <f>[1]!b_info_outstandingbalance($A3173,日期设置!B$2)</f>
        <v>2</v>
      </c>
      <c r="N3173" s="7" t="str">
        <f>[1]!b_info_latestissurercreditrating2(A3173,日期设置!$B$2,"102","1")</f>
        <v>AA+</v>
      </c>
      <c r="O3173" s="8">
        <v>4.34</v>
      </c>
      <c r="P3173" s="9">
        <f>[1]!b_info_repurchasedate(A3173)</f>
        <v>0</v>
      </c>
      <c r="Q3173" s="8" t="s">
        <v>16411</v>
      </c>
      <c r="R3173" s="2" t="str">
        <f>IF((--IF(P3173=0,Q3173,P3173))&gt;(--日期设置!$B$2),IF(P3173=0,Q3173,P3173),Q3173)</f>
        <v>2025-04-17</v>
      </c>
      <c r="S3173" s="2" t="s">
        <v>18184</v>
      </c>
      <c r="T3173" s="8">
        <f>[1]!b_anal_ptmyear($A3173,日期设置!$B$2)</f>
        <v>4.0712328767123287</v>
      </c>
      <c r="U3173" s="8">
        <f>[1]!b_anal_termifexercise($A3173,日期设置!B$2)</f>
        <v>0</v>
      </c>
      <c r="V3173" s="10">
        <f>[1]!b_dq_dirtyprice(A3173,日期设置!$B$2)</f>
        <v>100.8095</v>
      </c>
      <c r="W3173" s="11">
        <f>IF(U3173=0,ROUNDUP((Q3173-日期设置!$B$2)/365,0),ROUNDUP((R3173-日期设置!$B$2)/365,0))</f>
        <v>5</v>
      </c>
      <c r="X3173" s="18">
        <f>_xlfn.IFNA(VLOOKUP(A3173,过往入选债券!A:D,4,0),2)</f>
        <v>2</v>
      </c>
      <c r="Y3173">
        <f>_xlfn.IFNA(VLOOKUP(C3173,[2]Sheet1!$A:$A,1,0),3)</f>
        <v>3</v>
      </c>
    </row>
    <row r="3174" spans="1:25" hidden="1" x14ac:dyDescent="0.2">
      <c r="A3174" s="21" t="s">
        <v>2850</v>
      </c>
      <c r="B3174" s="21" t="s">
        <v>2851</v>
      </c>
      <c r="C3174" s="37" t="s">
        <v>224</v>
      </c>
      <c r="D3174" s="26" t="str">
        <f>[1]!b_calc_yield(A3174,日期设置!$B$2,F3174,1,R3174,1,O3174,L3174,S3174,)</f>
        <v>Fetching...</v>
      </c>
      <c r="E3174" s="26">
        <f t="shared" si="98"/>
        <v>5.0452679451551186</v>
      </c>
      <c r="F3174" s="18">
        <f>[1]!b_dq_cleanprice($A3174,日期设置!B$2)</f>
        <v>100.7358</v>
      </c>
      <c r="G3174" s="18" t="str">
        <f t="shared" si="99"/>
        <v>1.01 + 0</v>
      </c>
      <c r="H3174" s="27">
        <f>[1]!b_dq_pctchange($A3174,日期设置!$B$2,1)/100</f>
        <v>0</v>
      </c>
      <c r="I3174" s="26">
        <f>[1]!b_pq_pctchange(A3174,日期设置!$B$4,日期设置!$B$2,1)</f>
        <v>0</v>
      </c>
      <c r="J3174" s="26">
        <f>[1]!b_pq_pctchange(A3174,日期设置!$C$4,日期设置!$B$2,1)</f>
        <v>0</v>
      </c>
      <c r="K3174" s="52">
        <f>[1]!b_dq_amount($A3174,日期设置!B$2,2,10000)</f>
        <v>0</v>
      </c>
      <c r="L3174" s="26">
        <f>[1]!b_info_latestpar(A3174,日期设置!$B$2)</f>
        <v>100</v>
      </c>
      <c r="M3174" s="6">
        <f>[1]!b_info_outstandingbalance($A3174,日期设置!B$2)</f>
        <v>5</v>
      </c>
      <c r="N3174" s="7">
        <f>[1]!b_info_latestissurercreditrating2(A3174,日期设置!$B$2,"102","1")</f>
        <v>0</v>
      </c>
      <c r="O3174" s="8">
        <v>6</v>
      </c>
      <c r="P3174" s="9">
        <f>[1]!b_info_repurchasedate(A3174)</f>
        <v>0</v>
      </c>
      <c r="Q3174" s="8" t="s">
        <v>17038</v>
      </c>
      <c r="R3174" s="2" t="str">
        <f>IF((--IF(P3174=0,Q3174,P3174))&gt;(--日期设置!$B$2),IF(P3174=0,Q3174,P3174),Q3174)</f>
        <v>2022-03-29</v>
      </c>
      <c r="S3174" s="2" t="s">
        <v>18641</v>
      </c>
      <c r="T3174" s="8">
        <f>[1]!b_anal_ptmyear($A3174,日期设置!$B$2)</f>
        <v>1.0191780821917809</v>
      </c>
      <c r="U3174" s="8">
        <f>[1]!b_anal_termifexercise($A3174,日期设置!B$2)</f>
        <v>0</v>
      </c>
      <c r="V3174" s="10">
        <f>[1]!b_dq_dirtyprice(A3174,日期设置!$B$2)</f>
        <v>106.6207</v>
      </c>
      <c r="W3174" s="11">
        <f>IF(U3174=0,ROUNDUP((Q3174-日期设置!$B$2)/365,0),ROUNDUP((R3174-日期设置!$B$2)/365,0))</f>
        <v>2</v>
      </c>
      <c r="X3174" s="18">
        <f>_xlfn.IFNA(VLOOKUP(A3174,过往入选债券!A:D,4,0),2)</f>
        <v>2</v>
      </c>
      <c r="Y3174">
        <f>_xlfn.IFNA(VLOOKUP(C3174,[2]Sheet1!$A:$A,1,0),3)</f>
        <v>3</v>
      </c>
    </row>
    <row r="3175" spans="1:25" hidden="1" x14ac:dyDescent="0.2">
      <c r="A3175" s="21" t="s">
        <v>5132</v>
      </c>
      <c r="B3175" s="21" t="s">
        <v>5133</v>
      </c>
      <c r="C3175" s="37" t="s">
        <v>5134</v>
      </c>
      <c r="D3175" s="26" t="str">
        <f>[1]!b_calc_yield(A3175,日期设置!$B$2,F3175,1,R3175,1,O3175,L3175,S3175,)</f>
        <v>Fetching...</v>
      </c>
      <c r="E3175" s="26">
        <f t="shared" si="98"/>
        <v>3.1555700213858895</v>
      </c>
      <c r="F3175" s="18">
        <f>[1]!b_dq_cleanprice($A3175,日期设置!B$2)</f>
        <v>98.840500000000006</v>
      </c>
      <c r="G3175" s="18" t="str">
        <f t="shared" si="99"/>
        <v>0.60 + 0</v>
      </c>
      <c r="H3175" s="27">
        <f>[1]!b_dq_pctchange($A3175,日期设置!$B$2,1)/100</f>
        <v>0</v>
      </c>
      <c r="I3175" s="26">
        <f>[1]!b_pq_pctchange(A3175,日期设置!$B$4,日期设置!$B$2,1)</f>
        <v>0</v>
      </c>
      <c r="J3175" s="26">
        <f>[1]!b_pq_pctchange(A3175,日期设置!$C$4,日期设置!$B$2,1)</f>
        <v>0</v>
      </c>
      <c r="K3175" s="52">
        <f>[1]!b_dq_amount($A3175,日期设置!B$2,2,10000)</f>
        <v>0</v>
      </c>
      <c r="L3175" s="26">
        <f>[1]!b_info_latestpar(A3175,日期设置!$B$2)</f>
        <v>100</v>
      </c>
      <c r="M3175" s="6">
        <f>[1]!b_info_outstandingbalance($A3175,日期设置!B$2)</f>
        <v>8</v>
      </c>
      <c r="N3175" s="7" t="str">
        <f>[1]!b_info_latestissurercreditrating2(A3175,日期设置!$B$2,"102","1")</f>
        <v>AA+</v>
      </c>
      <c r="O3175" s="8">
        <v>3.32</v>
      </c>
      <c r="P3175" s="9">
        <f>[1]!b_info_repurchasedate(A3175)</f>
        <v>0</v>
      </c>
      <c r="Q3175" s="8" t="s">
        <v>16340</v>
      </c>
      <c r="R3175" s="2" t="str">
        <f>IF((--IF(P3175=0,Q3175,P3175))&gt;(--日期设置!$B$2),IF(P3175=0,Q3175,P3175),Q3175)</f>
        <v>2021-10-28</v>
      </c>
      <c r="S3175" s="2" t="s">
        <v>18118</v>
      </c>
      <c r="T3175" s="8">
        <f>[1]!b_anal_ptmyear($A3175,日期设置!$B$2)</f>
        <v>0.60273972602739723</v>
      </c>
      <c r="U3175" s="8">
        <f>[1]!b_anal_termifexercise($A3175,日期设置!B$2)</f>
        <v>0</v>
      </c>
      <c r="V3175" s="10">
        <f>[1]!b_dq_dirtyprice(A3175,日期设置!$B$2)</f>
        <v>100.15940000000001</v>
      </c>
      <c r="W3175" s="11">
        <f>IF(U3175=0,ROUNDUP((Q3175-日期设置!$B$2)/365,0),ROUNDUP((R3175-日期设置!$B$2)/365,0))</f>
        <v>1</v>
      </c>
      <c r="X3175" s="18">
        <f>_xlfn.IFNA(VLOOKUP(A3175,过往入选债券!A:D,4,0),2)</f>
        <v>2</v>
      </c>
      <c r="Y3175">
        <f>_xlfn.IFNA(VLOOKUP(C3175,[2]Sheet1!$A:$A,1,0),3)</f>
        <v>3</v>
      </c>
    </row>
    <row r="3176" spans="1:25" hidden="1" x14ac:dyDescent="0.2">
      <c r="A3176" s="28" t="s">
        <v>19784</v>
      </c>
      <c r="B3176" s="28" t="s">
        <v>19785</v>
      </c>
      <c r="C3176" s="38" t="s">
        <v>4235</v>
      </c>
      <c r="D3176" s="26" t="str">
        <f>[1]!b_calc_yield(A3176,日期设置!$B$2,F3176,1,R3176,1,O3176,L3176,S3176,)</f>
        <v>Fetching...</v>
      </c>
      <c r="E3176" s="26">
        <f t="shared" si="98"/>
        <v>12.387588138084782</v>
      </c>
      <c r="F3176" s="18">
        <f>[1]!b_dq_cleanprice($A3176,日期设置!B$2)</f>
        <v>100</v>
      </c>
      <c r="G3176" s="18" t="str">
        <f t="shared" si="99"/>
        <v>2.43 + 0</v>
      </c>
      <c r="H3176" s="27">
        <f>[1]!b_dq_pctchange($A3176,日期设置!$B$2,1)/100</f>
        <v>0</v>
      </c>
      <c r="I3176" s="26">
        <f>[1]!b_pq_pctchange(A3176,日期设置!$B$4,日期设置!$B$2,1)</f>
        <v>0</v>
      </c>
      <c r="J3176" s="26">
        <f>[1]!b_pq_pctchange(A3176,日期设置!$C$4,日期设置!$B$2,1)</f>
        <v>0</v>
      </c>
      <c r="K3176" s="52">
        <f>[1]!b_dq_amount($A3176,日期设置!B$2,2,10000)</f>
        <v>0</v>
      </c>
      <c r="L3176" s="26">
        <f>[1]!b_info_latestpar(A3176,日期设置!$B$2)</f>
        <v>100</v>
      </c>
      <c r="M3176" s="6">
        <f>[1]!b_info_outstandingbalance($A3176,日期设置!B$2)</f>
        <v>2.9</v>
      </c>
      <c r="N3176" s="7" t="str">
        <f>[1]!b_info_latestissurercreditrating2(A3176,日期设置!$B$2,"102","1")</f>
        <v>AA+</v>
      </c>
      <c r="O3176" s="8">
        <v>5.25</v>
      </c>
      <c r="P3176" s="9">
        <f>[1]!b_info_repurchasedate(A3176)</f>
        <v>0</v>
      </c>
      <c r="Q3176" s="8" t="s">
        <v>17436</v>
      </c>
      <c r="R3176" s="2" t="str">
        <f>IF((--IF(P3176=0,Q3176,P3176))&gt;(--日期设置!$B$2),IF(P3176=0,Q3176,P3176),Q3176)</f>
        <v>2023-08-26</v>
      </c>
      <c r="S3176" s="31" t="s">
        <v>19098</v>
      </c>
      <c r="T3176" s="8">
        <f>[1]!b_anal_ptmyear($A3176,日期设置!$B$2)</f>
        <v>2.43013698630137</v>
      </c>
      <c r="U3176" s="8">
        <f>[1]!b_anal_termifexercise($A3176,日期设置!B$2)</f>
        <v>0</v>
      </c>
      <c r="V3176" s="10">
        <f>[1]!b_dq_dirtyprice(A3176,日期设置!$B$2)</f>
        <v>102.9918</v>
      </c>
      <c r="W3176" s="11">
        <f>IF(U3176=0,ROUNDUP((Q3176-日期设置!$B$2)/365,0),ROUNDUP((R3176-日期设置!$B$2)/365,0))</f>
        <v>3</v>
      </c>
      <c r="X3176" s="18">
        <f>_xlfn.IFNA(VLOOKUP(A3176,过往入选债券!A:D,4,0),2)</f>
        <v>2</v>
      </c>
      <c r="Y3176">
        <f>_xlfn.IFNA(VLOOKUP(C3176,[2]Sheet1!$A:$A,1,0),3)</f>
        <v>3</v>
      </c>
    </row>
    <row r="3177" spans="1:25" hidden="1" x14ac:dyDescent="0.2">
      <c r="A3177" s="21" t="s">
        <v>3802</v>
      </c>
      <c r="B3177" s="21" t="s">
        <v>3803</v>
      </c>
      <c r="C3177" s="37" t="s">
        <v>507</v>
      </c>
      <c r="D3177" s="26" t="str">
        <f>[1]!b_calc_yield(A3177,日期设置!$B$2,F3177,1,R3177,1,O3177,L3177,S3177,)</f>
        <v>Fetching...</v>
      </c>
      <c r="E3177" s="26">
        <f t="shared" si="98"/>
        <v>9.3656694388766901</v>
      </c>
      <c r="F3177" s="18">
        <f>[1]!b_dq_cleanprice($A3177,日期设置!B$2)</f>
        <v>102.1121</v>
      </c>
      <c r="G3177" s="18" t="str">
        <f t="shared" si="99"/>
        <v>3.81 + 1.81</v>
      </c>
      <c r="H3177" s="27">
        <f>[1]!b_dq_pctchange($A3177,日期设置!$B$2,1)/100</f>
        <v>0</v>
      </c>
      <c r="I3177" s="26">
        <f>[1]!b_pq_pctchange(A3177,日期设置!$B$4,日期设置!$B$2,1)</f>
        <v>0</v>
      </c>
      <c r="J3177" s="26">
        <f>[1]!b_pq_pctchange(A3177,日期设置!$C$4,日期设置!$B$2,1)</f>
        <v>0</v>
      </c>
      <c r="K3177" s="52">
        <f>[1]!b_dq_amount($A3177,日期设置!B$2,2,10000)</f>
        <v>0</v>
      </c>
      <c r="L3177" s="26">
        <f>[1]!b_info_latestpar(A3177,日期设置!$B$2)</f>
        <v>100</v>
      </c>
      <c r="M3177" s="6">
        <f>[1]!b_info_outstandingbalance($A3177,日期设置!B$2)</f>
        <v>4.3</v>
      </c>
      <c r="N3177" s="7">
        <f>[1]!b_info_latestissurercreditrating2(A3177,日期设置!$B$2,"102","1")</f>
        <v>0</v>
      </c>
      <c r="O3177" s="8">
        <v>6.5</v>
      </c>
      <c r="P3177" s="9" t="str">
        <f>[1]!b_info_repurchasedate(A3177)</f>
        <v>2023-01-13</v>
      </c>
      <c r="Q3177" s="8" t="s">
        <v>16127</v>
      </c>
      <c r="R3177" s="2" t="str">
        <f>IF((--IF(P3177=0,Q3177,P3177))&gt;(--日期设置!$B$2),IF(P3177=0,Q3177,P3177),Q3177)</f>
        <v>2023-01-13</v>
      </c>
      <c r="S3177" s="2" t="s">
        <v>17912</v>
      </c>
      <c r="T3177" s="8">
        <f>[1]!b_anal_ptmyear($A3177,日期设置!$B$2)</f>
        <v>3.8136986301369862</v>
      </c>
      <c r="U3177" s="8">
        <f>[1]!b_anal_termifexercise($A3177,日期设置!B$2)</f>
        <v>1.8136986301369864</v>
      </c>
      <c r="V3177" s="10">
        <f>[1]!b_dq_dirtyprice(A3177,日期设置!$B$2)</f>
        <v>103.3231</v>
      </c>
      <c r="W3177" s="11">
        <f>IF(U3177=0,ROUNDUP((Q3177-日期设置!$B$2)/365,0),ROUNDUP((R3177-日期设置!$B$2)/365,0))</f>
        <v>2</v>
      </c>
      <c r="X3177" s="18">
        <f>_xlfn.IFNA(VLOOKUP(A3177,过往入选债券!A:D,4,0),2)</f>
        <v>2</v>
      </c>
      <c r="Y3177">
        <f>_xlfn.IFNA(VLOOKUP(C3177,[2]Sheet1!$A:$A,1,0),3)</f>
        <v>3</v>
      </c>
    </row>
    <row r="3178" spans="1:25" hidden="1" x14ac:dyDescent="0.2">
      <c r="A3178" s="21" t="s">
        <v>13219</v>
      </c>
      <c r="B3178" s="21" t="s">
        <v>13220</v>
      </c>
      <c r="C3178" s="37" t="s">
        <v>13221</v>
      </c>
      <c r="D3178" s="26" t="str">
        <f>[1]!b_calc_yield(A3178,日期设置!$B$2,F3178,1,R3178,1,O3178,L3178,S3178,)</f>
        <v>Fetching...</v>
      </c>
      <c r="E3178" s="26">
        <f t="shared" si="98"/>
        <v>25.940093360995853</v>
      </c>
      <c r="F3178" s="18">
        <f>[1]!b_dq_cleanprice($A3178,日期设置!B$2)</f>
        <v>59.048299999999998</v>
      </c>
      <c r="G3178" s="18" t="str">
        <f t="shared" si="99"/>
        <v>2.25 + 0</v>
      </c>
      <c r="H3178" s="27">
        <f>[1]!b_dq_pctchange($A3178,日期设置!$B$2,1)/100</f>
        <v>0</v>
      </c>
      <c r="I3178" s="26">
        <f>[1]!b_pq_pctchange(A3178,日期设置!$B$4,日期设置!$B$2,1)</f>
        <v>0</v>
      </c>
      <c r="J3178" s="26">
        <f>[1]!b_pq_pctchange(A3178,日期设置!$C$4,日期设置!$B$2,1)</f>
        <v>0</v>
      </c>
      <c r="K3178" s="52">
        <f>[1]!b_dq_amount($A3178,日期设置!B$2,2,10000)</f>
        <v>0</v>
      </c>
      <c r="L3178" s="26">
        <f>[1]!b_info_latestpar(A3178,日期设置!$B$2)</f>
        <v>60</v>
      </c>
      <c r="M3178" s="6">
        <f>[1]!b_info_outstandingbalance($A3178,日期设置!B$2)</f>
        <v>8.34</v>
      </c>
      <c r="N3178" s="7" t="str">
        <f>[1]!b_info_latestissurercreditrating2(A3178,日期设置!$B$2,"102","1")</f>
        <v>AA</v>
      </c>
      <c r="O3178" s="8">
        <v>5.9</v>
      </c>
      <c r="P3178" s="9">
        <f>[1]!b_info_repurchasedate(A3178)</f>
        <v>0</v>
      </c>
      <c r="Q3178" s="8" t="s">
        <v>16934</v>
      </c>
      <c r="R3178" s="2" t="str">
        <f>IF((--IF(P3178=0,Q3178,P3178))&gt;(--日期设置!$B$2),IF(P3178=0,Q3178,P3178),Q3178)</f>
        <v>2023-06-22</v>
      </c>
      <c r="S3178" s="2" t="s">
        <v>18917</v>
      </c>
      <c r="T3178" s="8">
        <f>[1]!b_anal_ptmyear($A3178,日期设置!$B$2)</f>
        <v>2.2520547945205478</v>
      </c>
      <c r="U3178" s="8">
        <f>[1]!b_anal_termifexercise($A3178,日期设置!B$2)</f>
        <v>0</v>
      </c>
      <c r="V3178" s="10">
        <f>[1]!b_dq_dirtyprice(A3178,日期设置!$B$2)</f>
        <v>61.695999999999998</v>
      </c>
      <c r="W3178" s="11">
        <f>IF(U3178=0,ROUNDUP((Q3178-日期设置!$B$2)/365,0),ROUNDUP((R3178-日期设置!$B$2)/365,0))</f>
        <v>3</v>
      </c>
      <c r="X3178" s="18" t="str">
        <f>_xlfn.IFNA(VLOOKUP(A3178,过往入选债券!A:D,4,0),2)</f>
        <v>否</v>
      </c>
      <c r="Y3178">
        <f>_xlfn.IFNA(VLOOKUP(C3178,[2]Sheet1!$A:$A,1,0),3)</f>
        <v>3</v>
      </c>
    </row>
    <row r="3179" spans="1:25" hidden="1" x14ac:dyDescent="0.2">
      <c r="A3179" s="21" t="s">
        <v>984</v>
      </c>
      <c r="B3179" s="21" t="s">
        <v>985</v>
      </c>
      <c r="C3179" s="37" t="s">
        <v>986</v>
      </c>
      <c r="D3179" s="26" t="str">
        <f>[1]!b_calc_yield(A3179,日期设置!$B$2,F3179,1,R3179,1,O3179,L3179,S3179,)</f>
        <v>Fetching...</v>
      </c>
      <c r="E3179" s="26">
        <f t="shared" si="98"/>
        <v>6.4704755681242121</v>
      </c>
      <c r="F3179" s="18">
        <f>[1]!b_dq_cleanprice($A3179,日期设置!B$2)</f>
        <v>101.7542</v>
      </c>
      <c r="G3179" s="18" t="str">
        <f t="shared" si="99"/>
        <v>1.29 + 0</v>
      </c>
      <c r="H3179" s="27">
        <f>[1]!b_dq_pctchange($A3179,日期设置!$B$2,1)/100</f>
        <v>0</v>
      </c>
      <c r="I3179" s="26">
        <f>[1]!b_pq_pctchange(A3179,日期设置!$B$4,日期设置!$B$2,1)</f>
        <v>0</v>
      </c>
      <c r="J3179" s="26">
        <f>[1]!b_pq_pctchange(A3179,日期设置!$C$4,日期设置!$B$2,1)</f>
        <v>0</v>
      </c>
      <c r="K3179" s="52">
        <f>[1]!b_dq_amount($A3179,日期设置!B$2,2,10000)</f>
        <v>0</v>
      </c>
      <c r="L3179" s="26">
        <f>[1]!b_info_latestpar(A3179,日期设置!$B$2)</f>
        <v>100</v>
      </c>
      <c r="M3179" s="6">
        <f>[1]!b_info_outstandingbalance($A3179,日期设置!B$2)</f>
        <v>3</v>
      </c>
      <c r="N3179" s="7">
        <f>[1]!b_info_latestissurercreditrating2(A3179,日期设置!$B$2,"102","1")</f>
        <v>0</v>
      </c>
      <c r="O3179" s="8">
        <v>6.7</v>
      </c>
      <c r="P3179" s="9">
        <f>[1]!b_info_repurchasedate(A3179)</f>
        <v>0</v>
      </c>
      <c r="Q3179" s="8" t="s">
        <v>17139</v>
      </c>
      <c r="R3179" s="2" t="str">
        <f>IF((--IF(P3179=0,Q3179,P3179))&gt;(--日期设置!$B$2),IF(P3179=0,Q3179,P3179),Q3179)</f>
        <v>2022-07-06</v>
      </c>
      <c r="S3179" s="2" t="s">
        <v>18024</v>
      </c>
      <c r="T3179" s="8">
        <f>[1]!b_anal_ptmyear($A3179,日期设置!$B$2)</f>
        <v>1.2904109589041095</v>
      </c>
      <c r="U3179" s="8">
        <f>[1]!b_anal_termifexercise($A3179,日期设置!B$2)</f>
        <v>0</v>
      </c>
      <c r="V3179" s="10">
        <f>[1]!b_dq_dirtyprice(A3179,日期设置!$B$2)</f>
        <v>106.50839999999999</v>
      </c>
      <c r="W3179" s="11">
        <f>IF(U3179=0,ROUNDUP((Q3179-日期设置!$B$2)/365,0),ROUNDUP((R3179-日期设置!$B$2)/365,0))</f>
        <v>2</v>
      </c>
      <c r="X3179" s="18">
        <f>_xlfn.IFNA(VLOOKUP(A3179,过往入选债券!A:D,4,0),2)</f>
        <v>2</v>
      </c>
      <c r="Y3179">
        <f>_xlfn.IFNA(VLOOKUP(C3179,[2]Sheet1!$A:$A,1,0),3)</f>
        <v>3</v>
      </c>
    </row>
    <row r="3180" spans="1:25" hidden="1" x14ac:dyDescent="0.2">
      <c r="A3180" s="21" t="s">
        <v>3786</v>
      </c>
      <c r="B3180" s="21" t="s">
        <v>3787</v>
      </c>
      <c r="C3180" s="37" t="s">
        <v>3269</v>
      </c>
      <c r="D3180" s="26" t="str">
        <f>[1]!b_calc_yield(A3180,日期设置!$B$2,F3180,1,R3180,1,O3180,L3180,S3180,)</f>
        <v>Fetching...</v>
      </c>
      <c r="E3180" s="26">
        <f t="shared" si="98"/>
        <v>9.307782557684785</v>
      </c>
      <c r="F3180" s="18">
        <f>[1]!b_dq_cleanprice($A3180,日期设置!B$2)</f>
        <v>101.1</v>
      </c>
      <c r="G3180" s="18" t="str">
        <f t="shared" si="99"/>
        <v>3.8 + 1.8</v>
      </c>
      <c r="H3180" s="27">
        <f>[1]!b_dq_pctchange($A3180,日期设置!$B$2,1)/100</f>
        <v>0</v>
      </c>
      <c r="I3180" s="26">
        <f>[1]!b_pq_pctchange(A3180,日期设置!$B$4,日期设置!$B$2,1)</f>
        <v>0</v>
      </c>
      <c r="J3180" s="26">
        <f>[1]!b_pq_pctchange(A3180,日期设置!$C$4,日期设置!$B$2,1)</f>
        <v>0</v>
      </c>
      <c r="K3180" s="52">
        <f>[1]!b_dq_amount($A3180,日期设置!B$2,2,10000)</f>
        <v>0</v>
      </c>
      <c r="L3180" s="26">
        <f>[1]!b_info_latestpar(A3180,日期设置!$B$2)</f>
        <v>100</v>
      </c>
      <c r="M3180" s="6">
        <f>[1]!b_info_outstandingbalance($A3180,日期设置!B$2)</f>
        <v>7</v>
      </c>
      <c r="N3180" s="7">
        <f>[1]!b_info_latestissurercreditrating2(A3180,日期设置!$B$2,"102","1")</f>
        <v>0</v>
      </c>
      <c r="O3180" s="8">
        <v>5.9</v>
      </c>
      <c r="P3180" s="9" t="str">
        <f>[1]!b_info_repurchasedate(A3180)</f>
        <v>2023-01-08</v>
      </c>
      <c r="Q3180" s="8" t="s">
        <v>17702</v>
      </c>
      <c r="R3180" s="2" t="str">
        <f>IF((--IF(P3180=0,Q3180,P3180))&gt;(--日期设置!$B$2),IF(P3180=0,Q3180,P3180),Q3180)</f>
        <v>2023-01-08</v>
      </c>
      <c r="S3180" s="2" t="s">
        <v>18189</v>
      </c>
      <c r="T3180" s="8">
        <f>[1]!b_anal_ptmyear($A3180,日期设置!$B$2)</f>
        <v>3.8</v>
      </c>
      <c r="U3180" s="8">
        <f>[1]!b_anal_termifexercise($A3180,日期设置!B$2)</f>
        <v>1.8</v>
      </c>
      <c r="V3180" s="10">
        <f>[1]!b_dq_dirtyprice(A3180,日期设置!$B$2)</f>
        <v>102.28</v>
      </c>
      <c r="W3180" s="11">
        <f>IF(U3180=0,ROUNDUP((Q3180-日期设置!$B$2)/365,0),ROUNDUP((R3180-日期设置!$B$2)/365,0))</f>
        <v>2</v>
      </c>
      <c r="X3180" s="18">
        <f>_xlfn.IFNA(VLOOKUP(A3180,过往入选债券!A:D,4,0),2)</f>
        <v>2</v>
      </c>
      <c r="Y3180">
        <f>_xlfn.IFNA(VLOOKUP(C3180,[2]Sheet1!$A:$A,1,0),3)</f>
        <v>3</v>
      </c>
    </row>
    <row r="3181" spans="1:25" hidden="1" x14ac:dyDescent="0.2">
      <c r="A3181" s="21" t="s">
        <v>4273</v>
      </c>
      <c r="B3181" s="21" t="s">
        <v>4274</v>
      </c>
      <c r="C3181" s="37" t="s">
        <v>1381</v>
      </c>
      <c r="D3181" s="26" t="str">
        <f>[1]!b_calc_yield(A3181,日期设置!$B$2,F3181,1,R3181,1,O3181,L3181,S3181,)</f>
        <v>Fetching...</v>
      </c>
      <c r="E3181" s="26">
        <f t="shared" si="98"/>
        <v>5.3096958921628579</v>
      </c>
      <c r="F3181" s="18">
        <f>[1]!b_dq_cleanprice($A3181,日期设置!B$2)</f>
        <v>100.265</v>
      </c>
      <c r="G3181" s="18" t="str">
        <f t="shared" si="99"/>
        <v>1.06 + 0</v>
      </c>
      <c r="H3181" s="27">
        <f>[1]!b_dq_pctchange($A3181,日期设置!$B$2,1)/100</f>
        <v>0</v>
      </c>
      <c r="I3181" s="26">
        <f>[1]!b_pq_pctchange(A3181,日期设置!$B$4,日期设置!$B$2,1)</f>
        <v>0</v>
      </c>
      <c r="J3181" s="26">
        <f>[1]!b_pq_pctchange(A3181,日期设置!$C$4,日期设置!$B$2,1)</f>
        <v>0</v>
      </c>
      <c r="K3181" s="52">
        <f>[1]!b_dq_amount($A3181,日期设置!B$2,2,10000)</f>
        <v>0</v>
      </c>
      <c r="L3181" s="26">
        <f>[1]!b_info_latestpar(A3181,日期设置!$B$2)</f>
        <v>100</v>
      </c>
      <c r="M3181" s="6">
        <f>[1]!b_info_outstandingbalance($A3181,日期设置!B$2)</f>
        <v>5</v>
      </c>
      <c r="N3181" s="7">
        <f>[1]!b_info_latestissurercreditrating2(A3181,日期设置!$B$2,"102","1")</f>
        <v>0</v>
      </c>
      <c r="O3181" s="8">
        <v>5.5</v>
      </c>
      <c r="P3181" s="9">
        <f>[1]!b_info_repurchasedate(A3181)</f>
        <v>0</v>
      </c>
      <c r="Q3181" s="8" t="s">
        <v>16687</v>
      </c>
      <c r="R3181" s="2" t="str">
        <f>IF((--IF(P3181=0,Q3181,P3181))&gt;(--日期设置!$B$2),IF(P3181=0,Q3181,P3181),Q3181)</f>
        <v>2022-04-15</v>
      </c>
      <c r="S3181" s="2" t="s">
        <v>17881</v>
      </c>
      <c r="T3181" s="8">
        <f>[1]!b_anal_ptmyear($A3181,日期设置!$B$2)</f>
        <v>1.0657534246575342</v>
      </c>
      <c r="U3181" s="8">
        <f>[1]!b_anal_termifexercise($A3181,日期设置!B$2)</f>
        <v>0</v>
      </c>
      <c r="V3181" s="10">
        <f>[1]!b_dq_dirtyprice(A3181,日期设置!$B$2)</f>
        <v>105.4034</v>
      </c>
      <c r="W3181" s="11">
        <f>IF(U3181=0,ROUNDUP((Q3181-日期设置!$B$2)/365,0),ROUNDUP((R3181-日期设置!$B$2)/365,0))</f>
        <v>2</v>
      </c>
      <c r="X3181" s="18">
        <f>_xlfn.IFNA(VLOOKUP(A3181,过往入选债券!A:D,4,0),2)</f>
        <v>2</v>
      </c>
      <c r="Y3181">
        <f>_xlfn.IFNA(VLOOKUP(C3181,[2]Sheet1!$A:$A,1,0),3)</f>
        <v>3</v>
      </c>
    </row>
    <row r="3182" spans="1:25" hidden="1" x14ac:dyDescent="0.2">
      <c r="A3182" s="21" t="s">
        <v>2836</v>
      </c>
      <c r="B3182" s="21" t="s">
        <v>2837</v>
      </c>
      <c r="C3182" s="37" t="s">
        <v>459</v>
      </c>
      <c r="D3182" s="26" t="str">
        <f>[1]!b_calc_yield(A3182,日期设置!$B$2,F3182,1,R3182,1,O3182,L3182,S3182,)</f>
        <v>Fetching...</v>
      </c>
      <c r="E3182" s="26">
        <f t="shared" si="98"/>
        <v>5.0415373379587347</v>
      </c>
      <c r="F3182" s="18">
        <f>[1]!b_dq_cleanprice($A3182,日期设置!B$2)</f>
        <v>100</v>
      </c>
      <c r="G3182" s="18" t="str">
        <f t="shared" si="99"/>
        <v>1.01 + 0</v>
      </c>
      <c r="H3182" s="27">
        <f>[1]!b_dq_pctchange($A3182,日期设置!$B$2,1)/100</f>
        <v>0</v>
      </c>
      <c r="I3182" s="26">
        <f>[1]!b_pq_pctchange(A3182,日期设置!$B$4,日期设置!$B$2,1)</f>
        <v>0</v>
      </c>
      <c r="J3182" s="26">
        <f>[1]!b_pq_pctchange(A3182,日期设置!$C$4,日期设置!$B$2,1)</f>
        <v>0</v>
      </c>
      <c r="K3182" s="52">
        <f>[1]!b_dq_amount($A3182,日期设置!B$2,2,10000)</f>
        <v>0</v>
      </c>
      <c r="L3182" s="26">
        <f>[1]!b_info_latestpar(A3182,日期设置!$B$2)</f>
        <v>100</v>
      </c>
      <c r="M3182" s="6">
        <f>[1]!b_info_outstandingbalance($A3182,日期设置!B$2)</f>
        <v>5</v>
      </c>
      <c r="N3182" s="7">
        <f>[1]!b_info_latestissurercreditrating2(A3182,日期设置!$B$2,"102","1")</f>
        <v>0</v>
      </c>
      <c r="O3182" s="8">
        <v>5.23</v>
      </c>
      <c r="P3182" s="9">
        <f>[1]!b_info_repurchasedate(A3182)</f>
        <v>0</v>
      </c>
      <c r="Q3182" s="8" t="s">
        <v>16101</v>
      </c>
      <c r="R3182" s="2" t="str">
        <f>IF((--IF(P3182=0,Q3182,P3182))&gt;(--日期设置!$B$2),IF(P3182=0,Q3182,P3182),Q3182)</f>
        <v>2022-03-27</v>
      </c>
      <c r="S3182" s="2" t="s">
        <v>17886</v>
      </c>
      <c r="T3182" s="8">
        <f>[1]!b_anal_ptmyear($A3182,日期设置!$B$2)</f>
        <v>1.0136986301369864</v>
      </c>
      <c r="U3182" s="8">
        <f>[1]!b_anal_termifexercise($A3182,日期设置!B$2)</f>
        <v>0</v>
      </c>
      <c r="V3182" s="10">
        <f>[1]!b_dq_dirtyprice(A3182,日期设置!$B$2)</f>
        <v>105.1584</v>
      </c>
      <c r="W3182" s="11">
        <f>IF(U3182=0,ROUNDUP((Q3182-日期设置!$B$2)/365,0),ROUNDUP((R3182-日期设置!$B$2)/365,0))</f>
        <v>2</v>
      </c>
      <c r="X3182" s="18">
        <f>_xlfn.IFNA(VLOOKUP(A3182,过往入选债券!A:D,4,0),2)</f>
        <v>2</v>
      </c>
      <c r="Y3182">
        <f>_xlfn.IFNA(VLOOKUP(C3182,[2]Sheet1!$A:$A,1,0),3)</f>
        <v>3</v>
      </c>
    </row>
    <row r="3183" spans="1:25" hidden="1" x14ac:dyDescent="0.2">
      <c r="A3183" s="21" t="s">
        <v>10756</v>
      </c>
      <c r="B3183" s="21" t="s">
        <v>10757</v>
      </c>
      <c r="C3183" s="37" t="s">
        <v>326</v>
      </c>
      <c r="D3183" s="26" t="str">
        <f>[1]!b_calc_yield(A3183,日期设置!$B$2,F3183,1,R3183,1,O3183,L3183,S3183,)</f>
        <v>Fetching...</v>
      </c>
      <c r="E3183" s="26">
        <f t="shared" si="98"/>
        <v>10.630020018104535</v>
      </c>
      <c r="F3183" s="18">
        <f>[1]!b_dq_cleanprice($A3183,日期设置!B$2)</f>
        <v>97.347700000000003</v>
      </c>
      <c r="G3183" s="18" t="str">
        <f t="shared" si="99"/>
        <v>2.09 + 0</v>
      </c>
      <c r="H3183" s="27">
        <f>[1]!b_dq_pctchange($A3183,日期设置!$B$2,1)/100</f>
        <v>0</v>
      </c>
      <c r="I3183" s="26">
        <f>[1]!b_pq_pctchange(A3183,日期设置!$B$4,日期设置!$B$2,1)</f>
        <v>0</v>
      </c>
      <c r="J3183" s="26">
        <f>[1]!b_pq_pctchange(A3183,日期设置!$C$4,日期设置!$B$2,1)</f>
        <v>0.36911135924742944</v>
      </c>
      <c r="K3183" s="52">
        <f>[1]!b_dq_amount($A3183,日期设置!B$2,2,10000)</f>
        <v>0</v>
      </c>
      <c r="L3183" s="26">
        <f>[1]!b_info_latestpar(A3183,日期设置!$B$2)</f>
        <v>100</v>
      </c>
      <c r="M3183" s="6">
        <f>[1]!b_info_outstandingbalance($A3183,日期设置!B$2)</f>
        <v>2</v>
      </c>
      <c r="N3183" s="7" t="str">
        <f>[1]!b_info_latestissurercreditrating2(A3183,日期设置!$B$2,"102","1")</f>
        <v>AA</v>
      </c>
      <c r="O3183" s="8">
        <v>3.86</v>
      </c>
      <c r="P3183" s="9">
        <f>[1]!b_info_repurchasedate(A3183)</f>
        <v>0</v>
      </c>
      <c r="Q3183" s="8" t="s">
        <v>16074</v>
      </c>
      <c r="R3183" s="2" t="str">
        <f>IF((--IF(P3183=0,Q3183,P3183))&gt;(--日期设置!$B$2),IF(P3183=0,Q3183,P3183),Q3183)</f>
        <v>2023-04-24</v>
      </c>
      <c r="S3183" s="2" t="s">
        <v>17860</v>
      </c>
      <c r="T3183" s="8">
        <f>[1]!b_anal_ptmyear($A3183,日期设置!$B$2)</f>
        <v>2.0904109589041098</v>
      </c>
      <c r="U3183" s="8">
        <f>[1]!b_anal_termifexercise($A3183,日期设置!B$2)</f>
        <v>0</v>
      </c>
      <c r="V3183" s="10">
        <f>[1]!b_dq_dirtyprice(A3183,日期设置!$B$2)</f>
        <v>100.8587</v>
      </c>
      <c r="W3183" s="11">
        <f>IF(U3183=0,ROUNDUP((Q3183-日期设置!$B$2)/365,0),ROUNDUP((R3183-日期设置!$B$2)/365,0))</f>
        <v>3</v>
      </c>
      <c r="X3183" s="18">
        <f>_xlfn.IFNA(VLOOKUP(A3183,过往入选债券!A:D,4,0),2)</f>
        <v>2</v>
      </c>
      <c r="Y3183">
        <f>_xlfn.IFNA(VLOOKUP(C3183,[2]Sheet1!$A:$A,1,0),3)</f>
        <v>3</v>
      </c>
    </row>
    <row r="3184" spans="1:25" hidden="1" x14ac:dyDescent="0.2">
      <c r="A3184" s="21" t="s">
        <v>15226</v>
      </c>
      <c r="B3184" s="21" t="s">
        <v>15227</v>
      </c>
      <c r="C3184" s="37" t="s">
        <v>15228</v>
      </c>
      <c r="D3184" s="26" t="str">
        <f>[1]!b_calc_yield(A3184,日期设置!$B$2,F3184,1,R3184,1,O3184,L3184,S3184,)</f>
        <v>Fetching...</v>
      </c>
      <c r="E3184" s="26">
        <f t="shared" si="98"/>
        <v>25.431055881645314</v>
      </c>
      <c r="F3184" s="18">
        <f>[1]!b_dq_cleanprice($A3184,日期设置!B$2)</f>
        <v>100</v>
      </c>
      <c r="G3184" s="18" t="str">
        <f t="shared" si="99"/>
        <v>5.09 + 0</v>
      </c>
      <c r="H3184" s="27">
        <f>[1]!b_dq_pctchange($A3184,日期设置!$B$2,1)/100</f>
        <v>0</v>
      </c>
      <c r="I3184" s="26">
        <f>[1]!b_pq_pctchange(A3184,日期设置!$B$4,日期设置!$B$2,1)</f>
        <v>0</v>
      </c>
      <c r="J3184" s="26">
        <f>[1]!b_pq_pctchange(A3184,日期设置!$C$4,日期设置!$B$2,1)</f>
        <v>0</v>
      </c>
      <c r="K3184" s="52">
        <f>[1]!b_dq_amount($A3184,日期设置!B$2,2,10000)</f>
        <v>0</v>
      </c>
      <c r="L3184" s="26">
        <f>[1]!b_info_latestpar(A3184,日期设置!$B$2)</f>
        <v>100</v>
      </c>
      <c r="M3184" s="6">
        <f>[1]!b_info_outstandingbalance($A3184,日期设置!B$2)</f>
        <v>9.5</v>
      </c>
      <c r="N3184" s="7" t="str">
        <f>[1]!b_info_latestissurercreditrating2(A3184,日期设置!$B$2,"102","1")</f>
        <v>AA</v>
      </c>
      <c r="O3184" s="8">
        <v>5.23</v>
      </c>
      <c r="P3184" s="9">
        <f>[1]!b_info_repurchasedate(A3184)</f>
        <v>0</v>
      </c>
      <c r="Q3184" s="8" t="s">
        <v>17476</v>
      </c>
      <c r="R3184" s="2" t="str">
        <f>IF((--IF(P3184=0,Q3184,P3184))&gt;(--日期设置!$B$2),IF(P3184=0,Q3184,P3184),Q3184)</f>
        <v>2026-04-25</v>
      </c>
      <c r="S3184" s="2" t="s">
        <v>18104</v>
      </c>
      <c r="T3184" s="8">
        <f>[1]!b_anal_ptmyear($A3184,日期设置!$B$2)</f>
        <v>5.0931506849315067</v>
      </c>
      <c r="U3184" s="8">
        <f>[1]!b_anal_termifexercise($A3184,日期设置!B$2)</f>
        <v>0</v>
      </c>
      <c r="V3184" s="10">
        <f>[1]!b_dq_dirtyprice(A3184,日期设置!$B$2)</f>
        <v>104.7428</v>
      </c>
      <c r="W3184" s="11">
        <f>IF(U3184=0,ROUNDUP((Q3184-日期设置!$B$2)/365,0),ROUNDUP((R3184-日期设置!$B$2)/365,0))</f>
        <v>6</v>
      </c>
      <c r="X3184" s="18">
        <f>_xlfn.IFNA(VLOOKUP(A3184,过往入选债券!A:D,4,0),2)</f>
        <v>2</v>
      </c>
      <c r="Y3184">
        <f>_xlfn.IFNA(VLOOKUP(C3184,[2]Sheet1!$A:$A,1,0),3)</f>
        <v>3</v>
      </c>
    </row>
    <row r="3185" spans="1:25" hidden="1" x14ac:dyDescent="0.2">
      <c r="A3185" s="21" t="s">
        <v>6646</v>
      </c>
      <c r="B3185" s="21" t="s">
        <v>6647</v>
      </c>
      <c r="C3185" s="37" t="s">
        <v>5962</v>
      </c>
      <c r="D3185" s="26" t="str">
        <f>[1]!b_calc_yield(A3185,日期设置!$B$2,F3185,1,R3185,1,O3185,L3185,S3185,)</f>
        <v>Fetching...</v>
      </c>
      <c r="E3185" s="26">
        <f t="shared" si="98"/>
        <v>0.38653506961383588</v>
      </c>
      <c r="F3185" s="18">
        <f>[1]!b_dq_cleanprice($A3185,日期设置!B$2)</f>
        <v>100.1058</v>
      </c>
      <c r="G3185" s="18" t="str">
        <f t="shared" si="99"/>
        <v>0.07 + 0</v>
      </c>
      <c r="H3185" s="27">
        <f>[1]!b_dq_pctchange($A3185,日期设置!$B$2,1)/100</f>
        <v>0</v>
      </c>
      <c r="I3185" s="26">
        <f>[1]!b_pq_pctchange(A3185,日期设置!$B$4,日期设置!$B$2,1)</f>
        <v>-0.35208218237200412</v>
      </c>
      <c r="J3185" s="26">
        <f>[1]!b_pq_pctchange(A3185,日期设置!$C$4,日期设置!$B$2,1)</f>
        <v>-0.35208218237200412</v>
      </c>
      <c r="K3185" s="52">
        <f>[1]!b_dq_amount($A3185,日期设置!B$2,2,10000)</f>
        <v>0</v>
      </c>
      <c r="L3185" s="26">
        <f>[1]!b_info_latestpar(A3185,日期设置!$B$2)</f>
        <v>100</v>
      </c>
      <c r="M3185" s="6">
        <f>[1]!b_info_outstandingbalance($A3185,日期设置!B$2)</f>
        <v>5</v>
      </c>
      <c r="N3185" s="7" t="str">
        <f>[1]!b_info_latestissurercreditrating2(A3185,日期设置!$B$2,"102","1")</f>
        <v>AA+</v>
      </c>
      <c r="O3185" s="8">
        <v>7</v>
      </c>
      <c r="P3185" s="9">
        <f>[1]!b_info_repurchasedate(A3185)</f>
        <v>0</v>
      </c>
      <c r="Q3185" s="8" t="s">
        <v>16510</v>
      </c>
      <c r="R3185" s="2" t="str">
        <f>IF((--IF(P3185=0,Q3185,P3185))&gt;(--日期设置!$B$2),IF(P3185=0,Q3185,P3185),Q3185)</f>
        <v>2021-04-18</v>
      </c>
      <c r="S3185" s="2" t="s">
        <v>18265</v>
      </c>
      <c r="T3185" s="8">
        <f>[1]!b_anal_ptmyear($A3185,日期设置!$B$2)</f>
        <v>7.3972602739726029E-2</v>
      </c>
      <c r="U3185" s="8">
        <f>[1]!b_anal_termifexercise($A3185,日期设置!B$2)</f>
        <v>0</v>
      </c>
      <c r="V3185" s="10">
        <f>[1]!b_dq_dirtyprice(A3185,日期设置!$B$2)</f>
        <v>106.58799999999999</v>
      </c>
      <c r="W3185" s="11">
        <f>IF(U3185=0,ROUNDUP((Q3185-日期设置!$B$2)/365,0),ROUNDUP((R3185-日期设置!$B$2)/365,0))</f>
        <v>1</v>
      </c>
      <c r="X3185" s="18" t="str">
        <f>_xlfn.IFNA(VLOOKUP(A3185,过往入选债券!A:D,4,0),2)</f>
        <v>否</v>
      </c>
      <c r="Y3185">
        <f>_xlfn.IFNA(VLOOKUP(C3185,[2]Sheet1!$A:$A,1,0),3)</f>
        <v>3</v>
      </c>
    </row>
    <row r="3186" spans="1:25" hidden="1" x14ac:dyDescent="0.2">
      <c r="A3186" s="21" t="s">
        <v>1395</v>
      </c>
      <c r="B3186" s="21" t="s">
        <v>1396</v>
      </c>
      <c r="C3186" s="37" t="s">
        <v>542</v>
      </c>
      <c r="D3186" s="26" t="str">
        <f>[1]!b_calc_yield(A3186,日期设置!$B$2,F3186,1,R3186,1,O3186,L3186,S3186,)</f>
        <v>Fetching...</v>
      </c>
      <c r="E3186" s="26">
        <f t="shared" si="98"/>
        <v>7.9646394058368486</v>
      </c>
      <c r="F3186" s="18">
        <f>[1]!b_dq_cleanprice($A3186,日期设置!B$2)</f>
        <v>100.7783</v>
      </c>
      <c r="G3186" s="18" t="str">
        <f t="shared" si="99"/>
        <v>1.38 + 0</v>
      </c>
      <c r="H3186" s="27">
        <f>[1]!b_dq_pctchange($A3186,日期设置!$B$2,1)/100</f>
        <v>0</v>
      </c>
      <c r="I3186" s="26">
        <f>[1]!b_pq_pctchange(A3186,日期设置!$B$4,日期设置!$B$2,1)</f>
        <v>0</v>
      </c>
      <c r="J3186" s="26">
        <f>[1]!b_pq_pctchange(A3186,日期设置!$C$4,日期设置!$B$2,1)</f>
        <v>0</v>
      </c>
      <c r="K3186" s="52">
        <f>[1]!b_dq_amount($A3186,日期设置!B$2,2,10000)</f>
        <v>0</v>
      </c>
      <c r="L3186" s="26">
        <f>[1]!b_info_latestpar(A3186,日期设置!$B$2)</f>
        <v>100</v>
      </c>
      <c r="M3186" s="6">
        <f>[1]!b_info_outstandingbalance($A3186,日期设置!B$2)</f>
        <v>5</v>
      </c>
      <c r="N3186" s="7">
        <f>[1]!b_info_latestissurercreditrating2(A3186,日期设置!$B$2,"102","1")</f>
        <v>0</v>
      </c>
      <c r="O3186" s="8">
        <v>5.85</v>
      </c>
      <c r="P3186" s="9">
        <f>[1]!b_info_repurchasedate(A3186)</f>
        <v>0</v>
      </c>
      <c r="Q3186" s="8" t="s">
        <v>16685</v>
      </c>
      <c r="R3186" s="2" t="str">
        <f>IF((--IF(P3186=0,Q3186,P3186))&gt;(--日期设置!$B$2),IF(P3186=0,Q3186,P3186),Q3186)</f>
        <v>2022-08-09</v>
      </c>
      <c r="S3186" s="2" t="s">
        <v>17933</v>
      </c>
      <c r="T3186" s="8">
        <f>[1]!b_anal_ptmyear($A3186,日期设置!$B$2)</f>
        <v>1.3835616438356164</v>
      </c>
      <c r="U3186" s="8">
        <f>[1]!b_anal_termifexercise($A3186,日期设置!B$2)</f>
        <v>0</v>
      </c>
      <c r="V3186" s="10">
        <f>[1]!b_dq_dirtyprice(A3186,日期设置!$B$2)</f>
        <v>103.4598</v>
      </c>
      <c r="W3186" s="11">
        <f>IF(U3186=0,ROUNDUP((Q3186-日期设置!$B$2)/365,0),ROUNDUP((R3186-日期设置!$B$2)/365,0))</f>
        <v>2</v>
      </c>
      <c r="X3186" s="18">
        <f>_xlfn.IFNA(VLOOKUP(A3186,过往入选债券!A:D,4,0),2)</f>
        <v>2</v>
      </c>
      <c r="Y3186">
        <f>_xlfn.IFNA(VLOOKUP(C3186,[2]Sheet1!$A:$A,1,0),3)</f>
        <v>3</v>
      </c>
    </row>
    <row r="3187" spans="1:25" hidden="1" x14ac:dyDescent="0.2">
      <c r="A3187" s="21" t="s">
        <v>14469</v>
      </c>
      <c r="B3187" s="21" t="s">
        <v>14470</v>
      </c>
      <c r="C3187" s="37" t="s">
        <v>13973</v>
      </c>
      <c r="D3187" s="26" t="str">
        <f>[1]!b_calc_yield(A3187,日期设置!$B$2,F3187,1,R3187,1,O3187,L3187,S3187,)</f>
        <v>Fetching...</v>
      </c>
      <c r="E3187" s="26">
        <f t="shared" si="98"/>
        <v>26.903252842893298</v>
      </c>
      <c r="F3187" s="18">
        <f>[1]!b_dq_cleanprice($A3187,日期设置!B$2)</f>
        <v>84.429000000000002</v>
      </c>
      <c r="G3187" s="18" t="str">
        <f t="shared" si="99"/>
        <v>3.99 + 0</v>
      </c>
      <c r="H3187" s="27">
        <f>[1]!b_dq_pctchange($A3187,日期设置!$B$2,1)/100</f>
        <v>0</v>
      </c>
      <c r="I3187" s="26">
        <f>[1]!b_pq_pctchange(A3187,日期设置!$B$4,日期设置!$B$2,1)</f>
        <v>-20.000037901650895</v>
      </c>
      <c r="J3187" s="26">
        <f>[1]!b_pq_pctchange(A3187,日期设置!$C$4,日期设置!$B$2,1)</f>
        <v>-20.000037901650895</v>
      </c>
      <c r="K3187" s="52">
        <f>[1]!b_dq_amount($A3187,日期设置!B$2,2,10000)</f>
        <v>0</v>
      </c>
      <c r="L3187" s="26">
        <f>[1]!b_info_latestpar(A3187,日期设置!$B$2)</f>
        <v>80</v>
      </c>
      <c r="M3187" s="6">
        <f>[1]!b_info_outstandingbalance($A3187,日期设置!B$2)</f>
        <v>4.8</v>
      </c>
      <c r="N3187" s="7" t="str">
        <f>[1]!b_info_latestissurercreditrating2(A3187,日期设置!$B$2,"102","1")</f>
        <v>AA</v>
      </c>
      <c r="O3187" s="8">
        <v>6.8</v>
      </c>
      <c r="P3187" s="9">
        <f>[1]!b_info_repurchasedate(A3187)</f>
        <v>0</v>
      </c>
      <c r="Q3187" s="8" t="s">
        <v>16417</v>
      </c>
      <c r="R3187" s="2" t="str">
        <f>IF((--IF(P3187=0,Q3187,P3187))&gt;(--日期设置!$B$2),IF(P3187=0,Q3187,P3187),Q3187)</f>
        <v>2025-03-19</v>
      </c>
      <c r="S3187" s="2" t="s">
        <v>17987</v>
      </c>
      <c r="T3187" s="8">
        <f>[1]!b_anal_ptmyear($A3187,日期设置!$B$2)</f>
        <v>3.9917808219178084</v>
      </c>
      <c r="U3187" s="8">
        <f>[1]!b_anal_termifexercise($A3187,日期设置!B$2)</f>
        <v>0</v>
      </c>
      <c r="V3187" s="10">
        <f>[1]!b_dq_dirtyprice(A3187,日期设置!$B$2)</f>
        <v>84.473799999999997</v>
      </c>
      <c r="W3187" s="11">
        <f>IF(U3187=0,ROUNDUP((Q3187-日期设置!$B$2)/365,0),ROUNDUP((R3187-日期设置!$B$2)/365,0))</f>
        <v>4</v>
      </c>
      <c r="X3187" s="18">
        <f>_xlfn.IFNA(VLOOKUP(A3187,过往入选债券!A:D,4,0),2)</f>
        <v>2</v>
      </c>
      <c r="Y3187">
        <f>_xlfn.IFNA(VLOOKUP(C3187,[2]Sheet1!$A:$A,1,0),3)</f>
        <v>3</v>
      </c>
    </row>
    <row r="3188" spans="1:25" hidden="1" x14ac:dyDescent="0.2">
      <c r="A3188" s="21" t="s">
        <v>3856</v>
      </c>
      <c r="B3188" s="21" t="s">
        <v>3857</v>
      </c>
      <c r="C3188" s="37" t="s">
        <v>3858</v>
      </c>
      <c r="D3188" s="26" t="str">
        <f>[1]!b_calc_yield(A3188,日期设置!$B$2,F3188,1,R3188,1,O3188,L3188,S3188,)</f>
        <v>Fetching...</v>
      </c>
      <c r="E3188" s="26">
        <f t="shared" si="98"/>
        <v>9.5146880580028181</v>
      </c>
      <c r="F3188" s="18">
        <f>[1]!b_dq_cleanprice($A3188,日期设置!B$2)</f>
        <v>99.262600000000006</v>
      </c>
      <c r="G3188" s="18" t="str">
        <f t="shared" si="99"/>
        <v>3.83 + 1.83</v>
      </c>
      <c r="H3188" s="27">
        <f>[1]!b_dq_pctchange($A3188,日期设置!$B$2,1)/100</f>
        <v>0</v>
      </c>
      <c r="I3188" s="26">
        <f>[1]!b_pq_pctchange(A3188,日期设置!$B$4,日期设置!$B$2,1)</f>
        <v>0</v>
      </c>
      <c r="J3188" s="26">
        <f>[1]!b_pq_pctchange(A3188,日期设置!$C$4,日期设置!$B$2,1)</f>
        <v>0</v>
      </c>
      <c r="K3188" s="52">
        <f>[1]!b_dq_amount($A3188,日期设置!B$2,2,10000)</f>
        <v>0</v>
      </c>
      <c r="L3188" s="26">
        <f>[1]!b_info_latestpar(A3188,日期设置!$B$2)</f>
        <v>100</v>
      </c>
      <c r="M3188" s="6">
        <f>[1]!b_info_outstandingbalance($A3188,日期设置!B$2)</f>
        <v>7.5</v>
      </c>
      <c r="N3188" s="7">
        <f>[1]!b_info_latestissurercreditrating2(A3188,日期设置!$B$2,"102","1")</f>
        <v>0</v>
      </c>
      <c r="O3188" s="8">
        <v>4.8</v>
      </c>
      <c r="P3188" s="9" t="str">
        <f>[1]!b_info_repurchasedate(A3188)</f>
        <v>2023-01-19</v>
      </c>
      <c r="Q3188" s="8" t="s">
        <v>17111</v>
      </c>
      <c r="R3188" s="2" t="str">
        <f>IF((--IF(P3188=0,Q3188,P3188))&gt;(--日期设置!$B$2),IF(P3188=0,Q3188,P3188),Q3188)</f>
        <v>2023-01-19</v>
      </c>
      <c r="S3188" s="2" t="s">
        <v>18718</v>
      </c>
      <c r="T3188" s="8">
        <f>[1]!b_anal_ptmyear($A3188,日期设置!$B$2)</f>
        <v>3.8301369863013699</v>
      </c>
      <c r="U3188" s="8">
        <f>[1]!b_anal_termifexercise($A3188,日期设置!B$2)</f>
        <v>1.8301369863013699</v>
      </c>
      <c r="V3188" s="10">
        <f>[1]!b_dq_dirtyprice(A3188,日期设置!$B$2)</f>
        <v>100.0779</v>
      </c>
      <c r="W3188" s="11">
        <f>IF(U3188=0,ROUNDUP((Q3188-日期设置!$B$2)/365,0),ROUNDUP((R3188-日期设置!$B$2)/365,0))</f>
        <v>2</v>
      </c>
      <c r="X3188" s="18">
        <f>_xlfn.IFNA(VLOOKUP(A3188,过往入选债券!A:D,4,0),2)</f>
        <v>2</v>
      </c>
      <c r="Y3188">
        <f>_xlfn.IFNA(VLOOKUP(C3188,[2]Sheet1!$A:$A,1,0),3)</f>
        <v>3</v>
      </c>
    </row>
    <row r="3189" spans="1:25" hidden="1" x14ac:dyDescent="0.2">
      <c r="A3189" s="21" t="s">
        <v>4439</v>
      </c>
      <c r="B3189" s="21" t="s">
        <v>4440</v>
      </c>
      <c r="C3189" s="37" t="s">
        <v>4441</v>
      </c>
      <c r="D3189" s="26" t="str">
        <f>[1]!b_calc_yield(A3189,日期设置!$B$2,F3189,1,R3189,1,O3189,L3189,S3189,)</f>
        <v>Fetching...</v>
      </c>
      <c r="E3189" s="26">
        <f t="shared" si="98"/>
        <v>10.772257747171654</v>
      </c>
      <c r="F3189" s="18">
        <f>[1]!b_dq_cleanprice($A3189,日期设置!B$2)</f>
        <v>97.979299999999995</v>
      </c>
      <c r="G3189" s="18" t="str">
        <f t="shared" si="99"/>
        <v>2.12 + 0</v>
      </c>
      <c r="H3189" s="27">
        <f>[1]!b_dq_pctchange($A3189,日期设置!$B$2,1)/100</f>
        <v>0</v>
      </c>
      <c r="I3189" s="26">
        <f>[1]!b_pq_pctchange(A3189,日期设置!$B$4,日期设置!$B$2,1)</f>
        <v>0</v>
      </c>
      <c r="J3189" s="26">
        <f>[1]!b_pq_pctchange(A3189,日期设置!$C$4,日期设置!$B$2,1)</f>
        <v>0</v>
      </c>
      <c r="K3189" s="52">
        <f>[1]!b_dq_amount($A3189,日期设置!B$2,2,10000)</f>
        <v>0</v>
      </c>
      <c r="L3189" s="26">
        <f>[1]!b_info_latestpar(A3189,日期设置!$B$2)</f>
        <v>100</v>
      </c>
      <c r="M3189" s="6">
        <f>[1]!b_info_outstandingbalance($A3189,日期设置!B$2)</f>
        <v>5</v>
      </c>
      <c r="N3189" s="7" t="str">
        <f>[1]!b_info_latestissurercreditrating2(A3189,日期设置!$B$2,"102","1")</f>
        <v>AA</v>
      </c>
      <c r="O3189" s="8">
        <v>4.2</v>
      </c>
      <c r="P3189" s="9">
        <f>[1]!b_info_repurchasedate(A3189)</f>
        <v>0</v>
      </c>
      <c r="Q3189" s="8" t="s">
        <v>16947</v>
      </c>
      <c r="R3189" s="2" t="str">
        <f>IF((--IF(P3189=0,Q3189,P3189))&gt;(--日期设置!$B$2),IF(P3189=0,Q3189,P3189),Q3189)</f>
        <v>2023-05-07</v>
      </c>
      <c r="S3189" s="2" t="s">
        <v>18438</v>
      </c>
      <c r="T3189" s="8">
        <f>[1]!b_anal_ptmyear($A3189,日期设置!$B$2)</f>
        <v>2.1260273972602741</v>
      </c>
      <c r="U3189" s="8">
        <f>[1]!b_anal_termifexercise($A3189,日期设置!B$2)</f>
        <v>0</v>
      </c>
      <c r="V3189" s="10">
        <f>[1]!b_dq_dirtyprice(A3189,日期设置!$B$2)</f>
        <v>101.65</v>
      </c>
      <c r="W3189" s="11">
        <f>IF(U3189=0,ROUNDUP((Q3189-日期设置!$B$2)/365,0),ROUNDUP((R3189-日期设置!$B$2)/365,0))</f>
        <v>3</v>
      </c>
      <c r="X3189" s="18">
        <f>_xlfn.IFNA(VLOOKUP(A3189,过往入选债券!A:D,4,0),2)</f>
        <v>2</v>
      </c>
      <c r="Y3189">
        <f>_xlfn.IFNA(VLOOKUP(C3189,[2]Sheet1!$A:$A,1,0),3)</f>
        <v>3</v>
      </c>
    </row>
    <row r="3190" spans="1:25" hidden="1" x14ac:dyDescent="0.2">
      <c r="A3190" s="28" t="s">
        <v>20102</v>
      </c>
      <c r="B3190" s="28" t="s">
        <v>20103</v>
      </c>
      <c r="C3190" s="39" t="s">
        <v>1332</v>
      </c>
      <c r="D3190" s="26" t="str">
        <f>[1]!b_calc_yield(A3190,日期设置!$B$2,F3190,1,R3190,1,O3190,L3190,S3190,)</f>
        <v>Fetching...</v>
      </c>
      <c r="E3190" s="26">
        <f t="shared" si="98"/>
        <v>12.731482846533826</v>
      </c>
      <c r="F3190" s="18">
        <f>[1]!b_dq_cleanprice($A3190,日期设置!B$2)</f>
        <v>99.235799999999998</v>
      </c>
      <c r="G3190" s="18" t="str">
        <f t="shared" si="99"/>
        <v>4.48 + 2.48</v>
      </c>
      <c r="H3190" s="27">
        <f>[1]!b_dq_pctchange($A3190,日期设置!$B$2,1)/100</f>
        <v>0</v>
      </c>
      <c r="I3190" s="26">
        <f>[1]!b_pq_pctchange(A3190,日期设置!$B$4,日期设置!$B$2,1)</f>
        <v>0</v>
      </c>
      <c r="J3190" s="26">
        <f>[1]!b_pq_pctchange(A3190,日期设置!$C$4,日期设置!$B$2,1)</f>
        <v>0.86743157312689412</v>
      </c>
      <c r="K3190" s="52">
        <f>[1]!b_dq_amount($A3190,日期设置!B$2,2,10000)</f>
        <v>0</v>
      </c>
      <c r="L3190" s="26">
        <f>[1]!b_info_latestpar(A3190,日期设置!$B$2)</f>
        <v>100</v>
      </c>
      <c r="M3190" s="6">
        <f>[1]!b_info_outstandingbalance($A3190,日期设置!B$2)</f>
        <v>7</v>
      </c>
      <c r="N3190" s="7">
        <f>[1]!b_info_latestissurercreditrating2(A3190,日期设置!$B$2,"102","1")</f>
        <v>0</v>
      </c>
      <c r="O3190" s="8">
        <v>4.9000000000000004</v>
      </c>
      <c r="P3190" s="9" t="str">
        <f>[1]!b_info_repurchasedate(A3190)</f>
        <v>2023-09-16</v>
      </c>
      <c r="Q3190" s="8" t="s">
        <v>20821</v>
      </c>
      <c r="R3190" s="2" t="str">
        <f>IF((--IF(P3190=0,Q3190,P3190))&gt;(--日期设置!$B$2),IF(P3190=0,Q3190,P3190),Q3190)</f>
        <v>2023-09-16</v>
      </c>
      <c r="S3190" s="31" t="s">
        <v>16122</v>
      </c>
      <c r="T3190" s="8">
        <f>[1]!b_anal_ptmyear($A3190,日期设置!$B$2)</f>
        <v>4.4876712328767123</v>
      </c>
      <c r="U3190" s="8">
        <f>[1]!b_anal_termifexercise($A3190,日期设置!B$2)</f>
        <v>2.4876712328767123</v>
      </c>
      <c r="V3190" s="10">
        <f>[1]!b_dq_dirtyprice(A3190,日期设置!$B$2)</f>
        <v>101.7462</v>
      </c>
      <c r="W3190" s="11">
        <f>IF(U3190=0,ROUNDUP((Q3190-日期设置!$B$2)/365,0),ROUNDUP((R3190-日期设置!$B$2)/365,0))</f>
        <v>3</v>
      </c>
      <c r="X3190" s="18">
        <f>_xlfn.IFNA(VLOOKUP(A3190,过往入选债券!A:D,4,0),2)</f>
        <v>2</v>
      </c>
      <c r="Y3190">
        <f>_xlfn.IFNA(VLOOKUP(C3190,[2]Sheet1!$A:$A,1,0),3)</f>
        <v>3</v>
      </c>
    </row>
    <row r="3191" spans="1:25" hidden="1" x14ac:dyDescent="0.2">
      <c r="A3191" s="21" t="s">
        <v>4268</v>
      </c>
      <c r="B3191" s="21" t="s">
        <v>4269</v>
      </c>
      <c r="C3191" s="37" t="s">
        <v>4270</v>
      </c>
      <c r="D3191" s="26" t="str">
        <f>[1]!b_calc_yield(A3191,日期设置!$B$2,F3191,1,R3191,1,O3191,L3191,S3191,)</f>
        <v>Fetching...</v>
      </c>
      <c r="E3191" s="26">
        <f t="shared" si="98"/>
        <v>10.444068994087141</v>
      </c>
      <c r="F3191" s="18">
        <f>[1]!b_dq_cleanprice($A3191,日期设置!B$2)</f>
        <v>97.814400000000006</v>
      </c>
      <c r="G3191" s="18" t="str">
        <f t="shared" si="99"/>
        <v>2.06 + 0</v>
      </c>
      <c r="H3191" s="27">
        <f>[1]!b_dq_pctchange($A3191,日期设置!$B$2,1)/100</f>
        <v>0</v>
      </c>
      <c r="I3191" s="26">
        <f>[1]!b_pq_pctchange(A3191,日期设置!$B$4,日期设置!$B$2,1)</f>
        <v>0</v>
      </c>
      <c r="J3191" s="26">
        <f>[1]!b_pq_pctchange(A3191,日期设置!$C$4,日期设置!$B$2,1)</f>
        <v>0</v>
      </c>
      <c r="K3191" s="52">
        <f>[1]!b_dq_amount($A3191,日期设置!B$2,2,10000)</f>
        <v>0</v>
      </c>
      <c r="L3191" s="26">
        <f>[1]!b_info_latestpar(A3191,日期设置!$B$2)</f>
        <v>100</v>
      </c>
      <c r="M3191" s="6">
        <f>[1]!b_info_outstandingbalance($A3191,日期设置!B$2)</f>
        <v>7</v>
      </c>
      <c r="N3191" s="7">
        <f>[1]!b_info_latestissurercreditrating2(A3191,日期设置!$B$2,"102","1")</f>
        <v>0</v>
      </c>
      <c r="O3191" s="8">
        <v>4.08</v>
      </c>
      <c r="P3191" s="9">
        <f>[1]!b_info_repurchasedate(A3191)</f>
        <v>0</v>
      </c>
      <c r="Q3191" s="8" t="s">
        <v>16096</v>
      </c>
      <c r="R3191" s="2" t="str">
        <f>IF((--IF(P3191=0,Q3191,P3191))&gt;(--日期设置!$B$2),IF(P3191=0,Q3191,P3191),Q3191)</f>
        <v>2023-04-15</v>
      </c>
      <c r="S3191" s="2" t="s">
        <v>17881</v>
      </c>
      <c r="T3191" s="8">
        <f>[1]!b_anal_ptmyear($A3191,日期设置!$B$2)</f>
        <v>2.0657534246575344</v>
      </c>
      <c r="U3191" s="8">
        <f>[1]!b_anal_termifexercise($A3191,日期设置!B$2)</f>
        <v>0</v>
      </c>
      <c r="V3191" s="10">
        <f>[1]!b_dq_dirtyprice(A3191,日期设置!$B$2)</f>
        <v>101.62609999999999</v>
      </c>
      <c r="W3191" s="11">
        <f>IF(U3191=0,ROUNDUP((Q3191-日期设置!$B$2)/365,0),ROUNDUP((R3191-日期设置!$B$2)/365,0))</f>
        <v>3</v>
      </c>
      <c r="X3191" s="18">
        <f>_xlfn.IFNA(VLOOKUP(A3191,过往入选债券!A:D,4,0),2)</f>
        <v>2</v>
      </c>
      <c r="Y3191">
        <f>_xlfn.IFNA(VLOOKUP(C3191,[2]Sheet1!$A:$A,1,0),3)</f>
        <v>3</v>
      </c>
    </row>
    <row r="3192" spans="1:25" hidden="1" x14ac:dyDescent="0.2">
      <c r="A3192" s="28" t="s">
        <v>20158</v>
      </c>
      <c r="B3192" s="28" t="s">
        <v>20159</v>
      </c>
      <c r="C3192" s="39" t="s">
        <v>1629</v>
      </c>
      <c r="D3192" s="26" t="str">
        <f>[1]!b_calc_yield(A3192,日期设置!$B$2,F3192,1,R3192,1,O3192,L3192,S3192,)</f>
        <v>Fetching...</v>
      </c>
      <c r="E3192" s="26">
        <f t="shared" si="98"/>
        <v>12.793472809552696</v>
      </c>
      <c r="F3192" s="18">
        <f>[1]!b_dq_cleanprice($A3192,日期设置!B$2)</f>
        <v>99.9238</v>
      </c>
      <c r="G3192" s="18" t="str">
        <f t="shared" si="99"/>
        <v>2.50 + 0</v>
      </c>
      <c r="H3192" s="27">
        <f>[1]!b_dq_pctchange($A3192,日期设置!$B$2,1)/100</f>
        <v>0</v>
      </c>
      <c r="I3192" s="26">
        <f>[1]!b_pq_pctchange(A3192,日期设置!$B$4,日期设置!$B$2,1)</f>
        <v>0</v>
      </c>
      <c r="J3192" s="26">
        <f>[1]!b_pq_pctchange(A3192,日期设置!$C$4,日期设置!$B$2,1)</f>
        <v>0</v>
      </c>
      <c r="K3192" s="52">
        <f>[1]!b_dq_amount($A3192,日期设置!B$2,2,10000)</f>
        <v>0</v>
      </c>
      <c r="L3192" s="26">
        <f>[1]!b_info_latestpar(A3192,日期设置!$B$2)</f>
        <v>100</v>
      </c>
      <c r="M3192" s="6">
        <f>[1]!b_info_outstandingbalance($A3192,日期设置!B$2)</f>
        <v>3</v>
      </c>
      <c r="N3192" s="7">
        <f>[1]!b_info_latestissurercreditrating2(A3192,日期设置!$B$2,"102","1")</f>
        <v>0</v>
      </c>
      <c r="O3192" s="8">
        <v>5.2</v>
      </c>
      <c r="P3192" s="9">
        <f>[1]!b_info_repurchasedate(A3192)</f>
        <v>0</v>
      </c>
      <c r="Q3192" s="8" t="s">
        <v>17149</v>
      </c>
      <c r="R3192" s="2" t="str">
        <f>IF((--IF(P3192=0,Q3192,P3192))&gt;(--日期设置!$B$2),IF(P3192=0,Q3192,P3192),Q3192)</f>
        <v>2023-09-23</v>
      </c>
      <c r="S3192" s="31" t="s">
        <v>17549</v>
      </c>
      <c r="T3192" s="8">
        <f>[1]!b_anal_ptmyear($A3192,日期设置!$B$2)</f>
        <v>2.506849315068493</v>
      </c>
      <c r="U3192" s="8">
        <f>[1]!b_anal_termifexercise($A3192,日期设置!B$2)</f>
        <v>0</v>
      </c>
      <c r="V3192" s="10">
        <f>[1]!b_dq_dirtyprice(A3192,日期设置!$B$2)</f>
        <v>102.48820000000001</v>
      </c>
      <c r="W3192" s="11">
        <f>IF(U3192=0,ROUNDUP((Q3192-日期设置!$B$2)/365,0),ROUNDUP((R3192-日期设置!$B$2)/365,0))</f>
        <v>3</v>
      </c>
      <c r="X3192" s="18">
        <f>_xlfn.IFNA(VLOOKUP(A3192,过往入选债券!A:D,4,0),2)</f>
        <v>2</v>
      </c>
      <c r="Y3192">
        <f>_xlfn.IFNA(VLOOKUP(C3192,[2]Sheet1!$A:$A,1,0),3)</f>
        <v>3</v>
      </c>
    </row>
    <row r="3193" spans="1:25" hidden="1" x14ac:dyDescent="0.2">
      <c r="A3193" s="21" t="s">
        <v>8268</v>
      </c>
      <c r="B3193" s="21" t="s">
        <v>8269</v>
      </c>
      <c r="C3193" s="37" t="s">
        <v>3602</v>
      </c>
      <c r="D3193" s="26" t="str">
        <f>[1]!b_calc_yield(A3193,日期设置!$B$2,F3193,1,R3193,1,O3193,L3193,S3193,)</f>
        <v>Fetching...</v>
      </c>
      <c r="E3193" s="26">
        <f t="shared" si="98"/>
        <v>5.0481802058944369</v>
      </c>
      <c r="F3193" s="18">
        <f>[1]!b_dq_cleanprice($A3193,日期设置!B$2)</f>
        <v>100.2713</v>
      </c>
      <c r="G3193" s="18" t="str">
        <f t="shared" si="99"/>
        <v>1.01 + 0</v>
      </c>
      <c r="H3193" s="27">
        <f>[1]!b_dq_pctchange($A3193,日期设置!$B$2,1)/100</f>
        <v>0</v>
      </c>
      <c r="I3193" s="26">
        <f>[1]!b_pq_pctchange(A3193,日期设置!$B$4,日期设置!$B$2,1)</f>
        <v>1.8154052094142833E-2</v>
      </c>
      <c r="J3193" s="26">
        <f>[1]!b_pq_pctchange(A3193,日期设置!$C$4,日期设置!$B$2,1)</f>
        <v>0.17993589846059985</v>
      </c>
      <c r="K3193" s="52">
        <f>[1]!b_dq_amount($A3193,日期设置!B$2,2,10000)</f>
        <v>0</v>
      </c>
      <c r="L3193" s="26">
        <f>[1]!b_info_latestpar(A3193,日期设置!$B$2)</f>
        <v>100</v>
      </c>
      <c r="M3193" s="6">
        <f>[1]!b_info_outstandingbalance($A3193,日期设置!B$2)</f>
        <v>10</v>
      </c>
      <c r="N3193" s="7" t="str">
        <f>[1]!b_info_latestissurercreditrating2(A3193,日期设置!$B$2,"102","1")</f>
        <v>AA</v>
      </c>
      <c r="O3193" s="8">
        <v>5.5</v>
      </c>
      <c r="P3193" s="9">
        <f>[1]!b_info_repurchasedate(A3193)</f>
        <v>0</v>
      </c>
      <c r="Q3193" s="8" t="s">
        <v>17038</v>
      </c>
      <c r="R3193" s="2" t="str">
        <f>IF((--IF(P3193=0,Q3193,P3193))&gt;(--日期设置!$B$2),IF(P3193=0,Q3193,P3193),Q3193)</f>
        <v>2022-03-29</v>
      </c>
      <c r="S3193" s="2" t="s">
        <v>18641</v>
      </c>
      <c r="T3193" s="8">
        <f>[1]!b_anal_ptmyear($A3193,日期设置!$B$2)</f>
        <v>1.0191780821917809</v>
      </c>
      <c r="U3193" s="8">
        <f>[1]!b_anal_termifexercise($A3193,日期设置!B$2)</f>
        <v>0</v>
      </c>
      <c r="V3193" s="10">
        <f>[1]!b_dq_dirtyprice(A3193,日期设置!$B$2)</f>
        <v>105.6658</v>
      </c>
      <c r="W3193" s="11">
        <f>IF(U3193=0,ROUNDUP((Q3193-日期设置!$B$2)/365,0),ROUNDUP((R3193-日期设置!$B$2)/365,0))</f>
        <v>2</v>
      </c>
      <c r="X3193" s="18">
        <f>_xlfn.IFNA(VLOOKUP(A3193,过往入选债券!A:D,4,0),2)</f>
        <v>2</v>
      </c>
      <c r="Y3193">
        <f>_xlfn.IFNA(VLOOKUP(C3193,[2]Sheet1!$A:$A,1,0),3)</f>
        <v>3</v>
      </c>
    </row>
    <row r="3194" spans="1:25" hidden="1" x14ac:dyDescent="0.2">
      <c r="A3194" s="21" t="s">
        <v>3603</v>
      </c>
      <c r="B3194" s="21" t="s">
        <v>3604</v>
      </c>
      <c r="C3194" s="37" t="s">
        <v>1312</v>
      </c>
      <c r="D3194" s="26" t="str">
        <f>[1]!b_calc_yield(A3194,日期设置!$B$2,F3194,1,R3194,1,O3194,L3194,S3194,)</f>
        <v>Fetching...</v>
      </c>
      <c r="E3194" s="26">
        <f t="shared" si="98"/>
        <v>8.273339628827614</v>
      </c>
      <c r="F3194" s="18">
        <f>[1]!b_dq_cleanprice($A3194,日期设置!B$2)</f>
        <v>99.868200000000002</v>
      </c>
      <c r="G3194" s="18" t="str">
        <f t="shared" si="99"/>
        <v>3.61 + 1.61</v>
      </c>
      <c r="H3194" s="27">
        <f>[1]!b_dq_pctchange($A3194,日期设置!$B$2,1)/100</f>
        <v>0</v>
      </c>
      <c r="I3194" s="26">
        <f>[1]!b_pq_pctchange(A3194,日期设置!$B$4,日期设置!$B$2,1)</f>
        <v>0</v>
      </c>
      <c r="J3194" s="26">
        <f>[1]!b_pq_pctchange(A3194,日期设置!$C$4,日期设置!$B$2,1)</f>
        <v>-0.59007973243347855</v>
      </c>
      <c r="K3194" s="52">
        <f>[1]!b_dq_amount($A3194,日期设置!B$2,2,10000)</f>
        <v>0</v>
      </c>
      <c r="L3194" s="26">
        <f>[1]!b_info_latestpar(A3194,日期设置!$B$2)</f>
        <v>100</v>
      </c>
      <c r="M3194" s="6">
        <f>[1]!b_info_outstandingbalance($A3194,日期设置!B$2)</f>
        <v>2.5</v>
      </c>
      <c r="N3194" s="7">
        <f>[1]!b_info_latestissurercreditrating2(A3194,日期设置!$B$2,"102","1")</f>
        <v>0</v>
      </c>
      <c r="O3194" s="8">
        <v>5.15</v>
      </c>
      <c r="P3194" s="9" t="str">
        <f>[1]!b_info_repurchasedate(A3194)</f>
        <v>2022-10-31</v>
      </c>
      <c r="Q3194" s="8" t="s">
        <v>16051</v>
      </c>
      <c r="R3194" s="2" t="str">
        <f>IF((--IF(P3194=0,Q3194,P3194))&gt;(--日期设置!$B$2),IF(P3194=0,Q3194,P3194),Q3194)</f>
        <v>2022-10-31</v>
      </c>
      <c r="S3194" s="2" t="s">
        <v>17923</v>
      </c>
      <c r="T3194" s="8">
        <f>[1]!b_anal_ptmyear($A3194,日期设置!$B$2)</f>
        <v>3.6109589041095891</v>
      </c>
      <c r="U3194" s="8">
        <f>[1]!b_anal_termifexercise($A3194,日期设置!B$2)</f>
        <v>1.6109589041095891</v>
      </c>
      <c r="V3194" s="10">
        <f>[1]!b_dq_dirtyprice(A3194,日期设置!$B$2)</f>
        <v>101.87179999999999</v>
      </c>
      <c r="W3194" s="11">
        <f>IF(U3194=0,ROUNDUP((Q3194-日期设置!$B$2)/365,0),ROUNDUP((R3194-日期设置!$B$2)/365,0))</f>
        <v>2</v>
      </c>
      <c r="X3194" s="18">
        <f>_xlfn.IFNA(VLOOKUP(A3194,过往入选债券!A:D,4,0),2)</f>
        <v>2</v>
      </c>
      <c r="Y3194">
        <f>_xlfn.IFNA(VLOOKUP(C3194,[2]Sheet1!$A:$A,1,0),3)</f>
        <v>3</v>
      </c>
    </row>
    <row r="3195" spans="1:25" hidden="1" x14ac:dyDescent="0.2">
      <c r="A3195" s="21" t="s">
        <v>15537</v>
      </c>
      <c r="B3195" s="21" t="s">
        <v>15538</v>
      </c>
      <c r="C3195" s="37" t="s">
        <v>676</v>
      </c>
      <c r="D3195" s="26" t="str">
        <f>[1]!b_calc_yield(A3195,日期设置!$B$2,F3195,1,R3195,1,O3195,L3195,S3195,)</f>
        <v>Fetching...</v>
      </c>
      <c r="E3195" s="26">
        <f t="shared" si="98"/>
        <v>28.733313851437181</v>
      </c>
      <c r="F3195" s="18">
        <f>[1]!b_dq_cleanprice($A3195,日期设置!B$2)</f>
        <v>102.774</v>
      </c>
      <c r="G3195" s="18" t="str">
        <f t="shared" si="99"/>
        <v>5.66 + 0</v>
      </c>
      <c r="H3195" s="27">
        <f>[1]!b_dq_pctchange($A3195,日期设置!$B$2,1)/100</f>
        <v>0</v>
      </c>
      <c r="I3195" s="26">
        <f>[1]!b_pq_pctchange(A3195,日期设置!$B$4,日期设置!$B$2,1)</f>
        <v>0</v>
      </c>
      <c r="J3195" s="26">
        <f>[1]!b_pq_pctchange(A3195,日期设置!$C$4,日期设置!$B$2,1)</f>
        <v>0</v>
      </c>
      <c r="K3195" s="52">
        <f>[1]!b_dq_amount($A3195,日期设置!B$2,2,10000)</f>
        <v>0</v>
      </c>
      <c r="L3195" s="26">
        <f>[1]!b_info_latestpar(A3195,日期设置!$B$2)</f>
        <v>100</v>
      </c>
      <c r="M3195" s="6">
        <f>[1]!b_info_outstandingbalance($A3195,日期设置!B$2)</f>
        <v>8</v>
      </c>
      <c r="N3195" s="7" t="str">
        <f>[1]!b_info_latestissurercreditrating2(A3195,日期设置!$B$2,"102","1")</f>
        <v>AA+</v>
      </c>
      <c r="O3195" s="8">
        <v>5.8</v>
      </c>
      <c r="P3195" s="9">
        <f>[1]!b_info_repurchasedate(A3195)</f>
        <v>0</v>
      </c>
      <c r="Q3195" s="8" t="s">
        <v>17066</v>
      </c>
      <c r="R3195" s="2" t="str">
        <f>IF((--IF(P3195=0,Q3195,P3195))&gt;(--日期设置!$B$2),IF(P3195=0,Q3195,P3195),Q3195)</f>
        <v>2026-11-20</v>
      </c>
      <c r="S3195" s="2" t="s">
        <v>18018</v>
      </c>
      <c r="T3195" s="8">
        <f>[1]!b_anal_ptmyear($A3195,日期设置!$B$2)</f>
        <v>5.6657534246575345</v>
      </c>
      <c r="U3195" s="8">
        <f>[1]!b_anal_termifexercise($A3195,日期设置!B$2)</f>
        <v>0</v>
      </c>
      <c r="V3195" s="10">
        <f>[1]!b_dq_dirtyprice(A3195,日期设置!$B$2)</f>
        <v>104.71259999999999</v>
      </c>
      <c r="W3195" s="11">
        <f>IF(U3195=0,ROUNDUP((Q3195-日期设置!$B$2)/365,0),ROUNDUP((R3195-日期设置!$B$2)/365,0))</f>
        <v>6</v>
      </c>
      <c r="X3195" s="18">
        <f>_xlfn.IFNA(VLOOKUP(A3195,过往入选债券!A:D,4,0),2)</f>
        <v>2</v>
      </c>
      <c r="Y3195">
        <f>_xlfn.IFNA(VLOOKUP(C3195,[2]Sheet1!$A:$A,1,0),3)</f>
        <v>3</v>
      </c>
    </row>
    <row r="3196" spans="1:25" hidden="1" x14ac:dyDescent="0.2">
      <c r="A3196" s="21" t="s">
        <v>4294</v>
      </c>
      <c r="B3196" s="21" t="s">
        <v>4295</v>
      </c>
      <c r="C3196" s="37" t="s">
        <v>3477</v>
      </c>
      <c r="D3196" s="26" t="str">
        <f>[1]!b_calc_yield(A3196,日期设置!$B$2,F3196,1,R3196,1,O3196,L3196,S3196,)</f>
        <v>Fetching...</v>
      </c>
      <c r="E3196" s="26">
        <f t="shared" si="98"/>
        <v>10.349655325601681</v>
      </c>
      <c r="F3196" s="18">
        <f>[1]!b_dq_cleanprice($A3196,日期设置!B$2)</f>
        <v>99.427199999999999</v>
      </c>
      <c r="G3196" s="18" t="str">
        <f t="shared" si="99"/>
        <v>2.07 + 0</v>
      </c>
      <c r="H3196" s="27">
        <f>[1]!b_dq_pctchange($A3196,日期设置!$B$2,1)/100</f>
        <v>0</v>
      </c>
      <c r="I3196" s="26">
        <f>[1]!b_pq_pctchange(A3196,日期设置!$B$4,日期设置!$B$2,1)</f>
        <v>0</v>
      </c>
      <c r="J3196" s="26">
        <f>[1]!b_pq_pctchange(A3196,日期设置!$C$4,日期设置!$B$2,1)</f>
        <v>3.0483848087814496E-2</v>
      </c>
      <c r="K3196" s="52">
        <f>[1]!b_dq_amount($A3196,日期设置!B$2,2,10000)</f>
        <v>0</v>
      </c>
      <c r="L3196" s="26">
        <f>[1]!b_info_latestpar(A3196,日期设置!$B$2)</f>
        <v>100</v>
      </c>
      <c r="M3196" s="6">
        <f>[1]!b_info_outstandingbalance($A3196,日期设置!B$2)</f>
        <v>7.5</v>
      </c>
      <c r="N3196" s="7">
        <f>[1]!b_info_latestissurercreditrating2(A3196,日期设置!$B$2,"102","1")</f>
        <v>0</v>
      </c>
      <c r="O3196" s="8">
        <v>4.92</v>
      </c>
      <c r="P3196" s="9">
        <f>[1]!b_info_repurchasedate(A3196)</f>
        <v>0</v>
      </c>
      <c r="Q3196" s="8" t="s">
        <v>16485</v>
      </c>
      <c r="R3196" s="2" t="str">
        <f>IF((--IF(P3196=0,Q3196,P3196))&gt;(--日期设置!$B$2),IF(P3196=0,Q3196,P3196),Q3196)</f>
        <v>2023-04-17</v>
      </c>
      <c r="S3196" s="2" t="s">
        <v>18184</v>
      </c>
      <c r="T3196" s="8">
        <f>[1]!b_anal_ptmyear($A3196,日期设置!$B$2)</f>
        <v>2.0712328767123287</v>
      </c>
      <c r="U3196" s="8">
        <f>[1]!b_anal_termifexercise($A3196,日期设置!B$2)</f>
        <v>0</v>
      </c>
      <c r="V3196" s="10">
        <f>[1]!b_dq_dirtyprice(A3196,日期设置!$B$2)</f>
        <v>103.9967</v>
      </c>
      <c r="W3196" s="11">
        <f>IF(U3196=0,ROUNDUP((Q3196-日期设置!$B$2)/365,0),ROUNDUP((R3196-日期设置!$B$2)/365,0))</f>
        <v>3</v>
      </c>
      <c r="X3196" s="18">
        <f>_xlfn.IFNA(VLOOKUP(A3196,过往入选债券!A:D,4,0),2)</f>
        <v>2</v>
      </c>
      <c r="Y3196">
        <f>_xlfn.IFNA(VLOOKUP(C3196,[2]Sheet1!$A:$A,1,0),3)</f>
        <v>3</v>
      </c>
    </row>
    <row r="3197" spans="1:25" hidden="1" x14ac:dyDescent="0.2">
      <c r="A3197" s="21" t="s">
        <v>13784</v>
      </c>
      <c r="B3197" s="21" t="s">
        <v>13785</v>
      </c>
      <c r="C3197" s="37" t="s">
        <v>13786</v>
      </c>
      <c r="D3197" s="26" t="str">
        <f>[1]!b_calc_yield(A3197,日期设置!$B$2,F3197,1,R3197,1,O3197,L3197,S3197,)</f>
        <v>Fetching...</v>
      </c>
      <c r="E3197" s="26">
        <f t="shared" si="98"/>
        <v>23.082150728440553</v>
      </c>
      <c r="F3197" s="18">
        <f>[1]!b_dq_cleanprice($A3197,日期设置!B$2)</f>
        <v>81.078400000000002</v>
      </c>
      <c r="G3197" s="18" t="str">
        <f t="shared" si="99"/>
        <v>3.24 + 0</v>
      </c>
      <c r="H3197" s="27">
        <f>[1]!b_dq_pctchange($A3197,日期设置!$B$2,1)/100</f>
        <v>0</v>
      </c>
      <c r="I3197" s="26">
        <f>[1]!b_pq_pctchange(A3197,日期设置!$B$4,日期设置!$B$2,1)</f>
        <v>0</v>
      </c>
      <c r="J3197" s="26">
        <f>[1]!b_pq_pctchange(A3197,日期设置!$C$4,日期设置!$B$2,1)</f>
        <v>0</v>
      </c>
      <c r="K3197" s="52">
        <f>[1]!b_dq_amount($A3197,日期设置!B$2,2,10000)</f>
        <v>0</v>
      </c>
      <c r="L3197" s="26">
        <f>[1]!b_info_latestpar(A3197,日期设置!$B$2)</f>
        <v>80</v>
      </c>
      <c r="M3197" s="6">
        <f>[1]!b_info_outstandingbalance($A3197,日期设置!B$2)</f>
        <v>12.8</v>
      </c>
      <c r="N3197" s="7" t="str">
        <f>[1]!b_info_latestissurercreditrating2(A3197,日期设置!$B$2,"102","1")</f>
        <v>AA+</v>
      </c>
      <c r="O3197" s="8">
        <v>6.08</v>
      </c>
      <c r="P3197" s="9">
        <f>[1]!b_info_repurchasedate(A3197)</f>
        <v>0</v>
      </c>
      <c r="Q3197" s="8" t="s">
        <v>16093</v>
      </c>
      <c r="R3197" s="2" t="str">
        <f>IF((--IF(P3197=0,Q3197,P3197))&gt;(--日期设置!$B$2),IF(P3197=0,Q3197,P3197),Q3197)</f>
        <v>2024-06-19</v>
      </c>
      <c r="S3197" s="2" t="s">
        <v>17878</v>
      </c>
      <c r="T3197" s="8">
        <f>[1]!b_anal_ptmyear($A3197,日期设置!$B$2)</f>
        <v>3.2438356164383562</v>
      </c>
      <c r="U3197" s="8">
        <f>[1]!b_anal_termifexercise($A3197,日期设置!B$2)</f>
        <v>0</v>
      </c>
      <c r="V3197" s="10">
        <f>[1]!b_dq_dirtyprice(A3197,日期设置!$B$2)</f>
        <v>84.756399999999999</v>
      </c>
      <c r="W3197" s="11">
        <f>IF(U3197=0,ROUNDUP((Q3197-日期设置!$B$2)/365,0),ROUNDUP((R3197-日期设置!$B$2)/365,0))</f>
        <v>4</v>
      </c>
      <c r="X3197" s="18">
        <f>_xlfn.IFNA(VLOOKUP(A3197,过往入选债券!A:D,4,0),2)</f>
        <v>2</v>
      </c>
      <c r="Y3197">
        <f>_xlfn.IFNA(VLOOKUP(C3197,[2]Sheet1!$A:$A,1,0),3)</f>
        <v>3</v>
      </c>
    </row>
    <row r="3198" spans="1:25" hidden="1" x14ac:dyDescent="0.2">
      <c r="A3198" s="21" t="s">
        <v>8726</v>
      </c>
      <c r="B3198" s="21" t="s">
        <v>8727</v>
      </c>
      <c r="C3198" s="37" t="s">
        <v>8728</v>
      </c>
      <c r="D3198" s="26" t="str">
        <f>[1]!b_calc_yield(A3198,日期设置!$B$2,F3198,1,R3198,1,O3198,L3198,S3198,)</f>
        <v>Fetching...</v>
      </c>
      <c r="E3198" s="26">
        <f t="shared" si="98"/>
        <v>6.6642066633418207</v>
      </c>
      <c r="F3198" s="18">
        <f>[1]!b_dq_cleanprice($A3198,日期设置!B$2)</f>
        <v>100.3279</v>
      </c>
      <c r="G3198" s="18" t="str">
        <f t="shared" si="99"/>
        <v>3.32 + 1.32</v>
      </c>
      <c r="H3198" s="27">
        <f>[1]!b_dq_pctchange($A3198,日期设置!$B$2,1)/100</f>
        <v>0</v>
      </c>
      <c r="I3198" s="26">
        <f>[1]!b_pq_pctchange(A3198,日期设置!$B$4,日期设置!$B$2,1)</f>
        <v>0</v>
      </c>
      <c r="J3198" s="26">
        <f>[1]!b_pq_pctchange(A3198,日期设置!$C$4,日期设置!$B$2,1)</f>
        <v>-2.700413531961969E-2</v>
      </c>
      <c r="K3198" s="52">
        <f>[1]!b_dq_amount($A3198,日期设置!B$2,2,10000)</f>
        <v>0</v>
      </c>
      <c r="L3198" s="26">
        <f>[1]!b_info_latestpar(A3198,日期设置!$B$2)</f>
        <v>100</v>
      </c>
      <c r="M3198" s="6">
        <f>[1]!b_info_outstandingbalance($A3198,日期设置!B$2)</f>
        <v>7</v>
      </c>
      <c r="N3198" s="7" t="str">
        <f>[1]!b_info_latestissurercreditrating2(A3198,日期设置!$B$2,"102","1")</f>
        <v>AA</v>
      </c>
      <c r="O3198" s="8">
        <v>5.5</v>
      </c>
      <c r="P3198" s="9" t="str">
        <f>[1]!b_info_repurchasedate(A3198)</f>
        <v>2022-07-17</v>
      </c>
      <c r="Q3198" s="8" t="s">
        <v>16366</v>
      </c>
      <c r="R3198" s="2" t="str">
        <f>IF((--IF(P3198=0,Q3198,P3198))&gt;(--日期设置!$B$2),IF(P3198=0,Q3198,P3198),Q3198)</f>
        <v>2022-07-17</v>
      </c>
      <c r="S3198" s="2" t="s">
        <v>18147</v>
      </c>
      <c r="T3198" s="8">
        <f>[1]!b_anal_ptmyear($A3198,日期设置!$B$2)</f>
        <v>3.3205479452054796</v>
      </c>
      <c r="U3198" s="8">
        <f>[1]!b_anal_termifexercise($A3198,日期设置!B$2)</f>
        <v>1.3205479452054794</v>
      </c>
      <c r="V3198" s="10">
        <f>[1]!b_dq_dirtyprice(A3198,日期设置!$B$2)</f>
        <v>104.06489999999999</v>
      </c>
      <c r="W3198" s="11">
        <f>IF(U3198=0,ROUNDUP((Q3198-日期设置!$B$2)/365,0),ROUNDUP((R3198-日期设置!$B$2)/365,0))</f>
        <v>2</v>
      </c>
      <c r="X3198" s="18">
        <f>_xlfn.IFNA(VLOOKUP(A3198,过往入选债券!A:D,4,0),2)</f>
        <v>2</v>
      </c>
      <c r="Y3198">
        <f>_xlfn.IFNA(VLOOKUP(C3198,[2]Sheet1!$A:$A,1,0),3)</f>
        <v>3</v>
      </c>
    </row>
    <row r="3199" spans="1:25" hidden="1" x14ac:dyDescent="0.2">
      <c r="A3199" s="21" t="s">
        <v>2433</v>
      </c>
      <c r="B3199" s="21" t="s">
        <v>2434</v>
      </c>
      <c r="C3199" s="37" t="s">
        <v>967</v>
      </c>
      <c r="D3199" s="26" t="str">
        <f>[1]!b_calc_yield(A3199,日期设置!$B$2,F3199,1,R3199,1,O3199,L3199,S3199,)</f>
        <v>Fetching...</v>
      </c>
      <c r="E3199" s="26">
        <f t="shared" si="98"/>
        <v>4.026452717316098</v>
      </c>
      <c r="F3199" s="18">
        <f>[1]!b_dq_cleanprice($A3199,日期设置!B$2)</f>
        <v>101.6336</v>
      </c>
      <c r="G3199" s="18" t="str">
        <f t="shared" si="99"/>
        <v>0.77 + 0</v>
      </c>
      <c r="H3199" s="27">
        <f>[1]!b_dq_pctchange($A3199,日期设置!$B$2,1)/100</f>
        <v>0</v>
      </c>
      <c r="I3199" s="26">
        <f>[1]!b_pq_pctchange(A3199,日期设置!$B$4,日期设置!$B$2,1)</f>
        <v>0</v>
      </c>
      <c r="J3199" s="26">
        <f>[1]!b_pq_pctchange(A3199,日期设置!$C$4,日期设置!$B$2,1)</f>
        <v>-0.13657900063474432</v>
      </c>
      <c r="K3199" s="52">
        <f>[1]!b_dq_amount($A3199,日期设置!B$2,2,10000)</f>
        <v>0</v>
      </c>
      <c r="L3199" s="26">
        <f>[1]!b_info_latestpar(A3199,日期设置!$B$2)</f>
        <v>100</v>
      </c>
      <c r="M3199" s="6">
        <f>[1]!b_info_outstandingbalance($A3199,日期设置!B$2)</f>
        <v>4</v>
      </c>
      <c r="N3199" s="7">
        <f>[1]!b_info_latestissurercreditrating2(A3199,日期设置!$B$2,"102","1")</f>
        <v>0</v>
      </c>
      <c r="O3199" s="8">
        <v>7.5</v>
      </c>
      <c r="P3199" s="9">
        <f>[1]!b_info_repurchasedate(A3199)</f>
        <v>0</v>
      </c>
      <c r="Q3199" s="8" t="s">
        <v>16466</v>
      </c>
      <c r="R3199" s="2" t="str">
        <f>IF((--IF(P3199=0,Q3199,P3199))&gt;(--日期设置!$B$2),IF(P3199=0,Q3199,P3199),Q3199)</f>
        <v>2021-12-29</v>
      </c>
      <c r="S3199" s="2" t="s">
        <v>18231</v>
      </c>
      <c r="T3199" s="8">
        <f>[1]!b_anal_ptmyear($A3199,日期设置!$B$2)</f>
        <v>0.77260273972602744</v>
      </c>
      <c r="U3199" s="8">
        <f>[1]!b_anal_termifexercise($A3199,日期设置!B$2)</f>
        <v>0</v>
      </c>
      <c r="V3199" s="10">
        <f>[1]!b_dq_dirtyprice(A3199,日期设置!$B$2)</f>
        <v>103.3391</v>
      </c>
      <c r="W3199" s="11">
        <f>IF(U3199=0,ROUNDUP((Q3199-日期设置!$B$2)/365,0),ROUNDUP((R3199-日期设置!$B$2)/365,0))</f>
        <v>1</v>
      </c>
      <c r="X3199" s="18">
        <f>_xlfn.IFNA(VLOOKUP(A3199,过往入选债券!A:D,4,0),2)</f>
        <v>2</v>
      </c>
      <c r="Y3199">
        <f>_xlfn.IFNA(VLOOKUP(C3199,[2]Sheet1!$A:$A,1,0),3)</f>
        <v>3</v>
      </c>
    </row>
    <row r="3200" spans="1:25" hidden="1" x14ac:dyDescent="0.2">
      <c r="A3200" s="21" t="s">
        <v>837</v>
      </c>
      <c r="B3200" s="21" t="s">
        <v>838</v>
      </c>
      <c r="C3200" s="37" t="s">
        <v>836</v>
      </c>
      <c r="D3200" s="26" t="str">
        <f>[1]!b_calc_yield(A3200,日期设置!$B$2,F3200,1,R3200,1,O3200,L3200,S3200,)</f>
        <v>Fetching...</v>
      </c>
      <c r="E3200" s="26">
        <f t="shared" si="98"/>
        <v>2.28448462388815</v>
      </c>
      <c r="F3200" s="18">
        <f>[1]!b_dq_cleanprice($A3200,日期设置!B$2)</f>
        <v>99.430599999999998</v>
      </c>
      <c r="G3200" s="18" t="str">
        <f t="shared" si="99"/>
        <v>0.43 + 0</v>
      </c>
      <c r="H3200" s="27">
        <f>[1]!b_dq_pctchange($A3200,日期设置!$B$2,1)/100</f>
        <v>0</v>
      </c>
      <c r="I3200" s="26">
        <f>[1]!b_pq_pctchange(A3200,日期设置!$B$4,日期设置!$B$2,1)</f>
        <v>0</v>
      </c>
      <c r="J3200" s="26">
        <f>[1]!b_pq_pctchange(A3200,日期设置!$C$4,日期设置!$B$2,1)</f>
        <v>0</v>
      </c>
      <c r="K3200" s="52">
        <f>[1]!b_dq_amount($A3200,日期设置!B$2,2,10000)</f>
        <v>0</v>
      </c>
      <c r="L3200" s="26">
        <f>[1]!b_info_latestpar(A3200,日期设置!$B$2)</f>
        <v>100</v>
      </c>
      <c r="M3200" s="6">
        <f>[1]!b_info_outstandingbalance($A3200,日期设置!B$2)</f>
        <v>3</v>
      </c>
      <c r="N3200" s="7">
        <f>[1]!b_info_latestissurercreditrating2(A3200,日期设置!$B$2,"102","1")</f>
        <v>0</v>
      </c>
      <c r="O3200" s="8">
        <v>4</v>
      </c>
      <c r="P3200" s="9">
        <f>[1]!b_info_repurchasedate(A3200)</f>
        <v>0</v>
      </c>
      <c r="Q3200" s="8" t="s">
        <v>16788</v>
      </c>
      <c r="R3200" s="2" t="str">
        <f>IF((--IF(P3200=0,Q3200,P3200))&gt;(--日期设置!$B$2),IF(P3200=0,Q3200,P3200),Q3200)</f>
        <v>2021-08-29</v>
      </c>
      <c r="S3200" s="2" t="s">
        <v>18807</v>
      </c>
      <c r="T3200" s="8">
        <f>[1]!b_anal_ptmyear($A3200,日期设置!$B$2)</f>
        <v>0.43835616438356162</v>
      </c>
      <c r="U3200" s="8">
        <f>[1]!b_anal_termifexercise($A3200,日期设置!B$2)</f>
        <v>0</v>
      </c>
      <c r="V3200" s="10">
        <f>[1]!b_dq_dirtyprice(A3200,日期设置!$B$2)</f>
        <v>101.6772</v>
      </c>
      <c r="W3200" s="11">
        <f>IF(U3200=0,ROUNDUP((Q3200-日期设置!$B$2)/365,0),ROUNDUP((R3200-日期设置!$B$2)/365,0))</f>
        <v>1</v>
      </c>
      <c r="X3200" s="18">
        <f>_xlfn.IFNA(VLOOKUP(A3200,过往入选债券!A:D,4,0),2)</f>
        <v>2</v>
      </c>
      <c r="Y3200">
        <f>_xlfn.IFNA(VLOOKUP(C3200,[2]Sheet1!$A:$A,1,0),3)</f>
        <v>3</v>
      </c>
    </row>
    <row r="3201" spans="1:25" hidden="1" x14ac:dyDescent="0.2">
      <c r="A3201" s="21" t="s">
        <v>4036</v>
      </c>
      <c r="B3201" s="21" t="s">
        <v>4037</v>
      </c>
      <c r="C3201" s="37" t="s">
        <v>3035</v>
      </c>
      <c r="D3201" s="26" t="str">
        <f>[1]!b_calc_yield(A3201,日期设置!$B$2,F3201,1,R3201,1,O3201,L3201,S3201,)</f>
        <v>Fetching...</v>
      </c>
      <c r="E3201" s="26">
        <f t="shared" si="98"/>
        <v>5.0256767963601678</v>
      </c>
      <c r="F3201" s="18">
        <f>[1]!b_dq_cleanprice($A3201,日期设置!B$2)</f>
        <v>100.714</v>
      </c>
      <c r="G3201" s="18" t="str">
        <f t="shared" si="99"/>
        <v>0.96 + 0</v>
      </c>
      <c r="H3201" s="27">
        <f>[1]!b_dq_pctchange($A3201,日期设置!$B$2,1)/100</f>
        <v>0</v>
      </c>
      <c r="I3201" s="26">
        <f>[1]!b_pq_pctchange(A3201,日期设置!$B$4,日期设置!$B$2,1)</f>
        <v>9.6405180039152619E-2</v>
      </c>
      <c r="J3201" s="26">
        <f>[1]!b_pq_pctchange(A3201,日期设置!$C$4,日期设置!$B$2,1)</f>
        <v>0.12914566019877111</v>
      </c>
      <c r="K3201" s="52">
        <f>[1]!b_dq_amount($A3201,日期设置!B$2,2,10000)</f>
        <v>0</v>
      </c>
      <c r="L3201" s="26">
        <f>[1]!b_info_latestpar(A3201,日期设置!$B$2)</f>
        <v>100</v>
      </c>
      <c r="M3201" s="6">
        <f>[1]!b_info_outstandingbalance($A3201,日期设置!B$2)</f>
        <v>2.5</v>
      </c>
      <c r="N3201" s="7">
        <f>[1]!b_info_latestissurercreditrating2(A3201,日期设置!$B$2,"102","1")</f>
        <v>0</v>
      </c>
      <c r="O3201" s="8">
        <v>6</v>
      </c>
      <c r="P3201" s="9">
        <f>[1]!b_info_repurchasedate(A3201)</f>
        <v>0</v>
      </c>
      <c r="Q3201" s="8" t="s">
        <v>16834</v>
      </c>
      <c r="R3201" s="2" t="str">
        <f>IF((--IF(P3201=0,Q3201,P3201))&gt;(--日期设置!$B$2),IF(P3201=0,Q3201,P3201),Q3201)</f>
        <v>2022-03-09</v>
      </c>
      <c r="S3201" s="2" t="s">
        <v>18372</v>
      </c>
      <c r="T3201" s="8">
        <f>[1]!b_anal_ptmyear($A3201,日期设置!$B$2)</f>
        <v>0.96438356164383565</v>
      </c>
      <c r="U3201" s="8">
        <f>[1]!b_anal_termifexercise($A3201,日期设置!B$2)</f>
        <v>0</v>
      </c>
      <c r="V3201" s="10">
        <f>[1]!b_dq_dirtyprice(A3201,日期设置!$B$2)</f>
        <v>100.9277</v>
      </c>
      <c r="W3201" s="11">
        <f>IF(U3201=0,ROUNDUP((Q3201-日期设置!$B$2)/365,0),ROUNDUP((R3201-日期设置!$B$2)/365,0))</f>
        <v>1</v>
      </c>
      <c r="X3201" s="18">
        <f>_xlfn.IFNA(VLOOKUP(A3201,过往入选债券!A:D,4,0),2)</f>
        <v>2</v>
      </c>
      <c r="Y3201">
        <f>_xlfn.IFNA(VLOOKUP(C3201,[2]Sheet1!$A:$A,1,0),3)</f>
        <v>3</v>
      </c>
    </row>
    <row r="3202" spans="1:25" hidden="1" x14ac:dyDescent="0.2">
      <c r="A3202" s="28" t="s">
        <v>19115</v>
      </c>
      <c r="B3202" s="28" t="s">
        <v>19116</v>
      </c>
      <c r="C3202" s="38" t="s">
        <v>4270</v>
      </c>
      <c r="D3202" s="26" t="str">
        <f>[1]!b_calc_yield(A3202,日期设置!$B$2,F3202,1,R3202,1,O3202,L3202,S3202,)</f>
        <v>Fetching...</v>
      </c>
      <c r="E3202" s="26">
        <f t="shared" ref="E3202:E3265" si="100">((O3202*W3202+L3202)/V3202-1)*100</f>
        <v>12.386443890009025</v>
      </c>
      <c r="F3202" s="18">
        <f>[1]!b_dq_cleanprice($A3202,日期设置!B$2)</f>
        <v>98.833500000000001</v>
      </c>
      <c r="G3202" s="18" t="str">
        <f t="shared" ref="G3202:G3265" si="101">LEFT(T3202,4)&amp;" + "&amp;LEFT(U3202,4)</f>
        <v>4.42 + 2.42</v>
      </c>
      <c r="H3202" s="27">
        <f>[1]!b_dq_pctchange($A3202,日期设置!$B$2,1)/100</f>
        <v>0</v>
      </c>
      <c r="I3202" s="26">
        <f>[1]!b_pq_pctchange(A3202,日期设置!$B$4,日期设置!$B$2,1)</f>
        <v>0</v>
      </c>
      <c r="J3202" s="26">
        <f>[1]!b_pq_pctchange(A3202,日期设置!$C$4,日期设置!$B$2,1)</f>
        <v>0</v>
      </c>
      <c r="K3202" s="52">
        <f>[1]!b_dq_amount($A3202,日期设置!B$2,2,10000)</f>
        <v>0</v>
      </c>
      <c r="L3202" s="26">
        <f>[1]!b_info_latestpar(A3202,日期设置!$B$2)</f>
        <v>100</v>
      </c>
      <c r="M3202" s="6">
        <f>[1]!b_info_outstandingbalance($A3202,日期设置!B$2)</f>
        <v>6.5</v>
      </c>
      <c r="N3202" s="7">
        <f>[1]!b_info_latestissurercreditrating2(A3202,日期设置!$B$2,"102","1")</f>
        <v>0</v>
      </c>
      <c r="O3202" s="8">
        <v>4.7</v>
      </c>
      <c r="P3202" s="9" t="str">
        <f>[1]!b_info_repurchasedate(A3202)</f>
        <v>2023-08-25</v>
      </c>
      <c r="Q3202" s="8" t="s">
        <v>19993</v>
      </c>
      <c r="R3202" s="2" t="str">
        <f>IF((--IF(P3202=0,Q3202,P3202))&gt;(--日期设置!$B$2),IF(P3202=0,Q3202,P3202),Q3202)</f>
        <v>2023-08-25</v>
      </c>
      <c r="S3202" s="31" t="s">
        <v>19117</v>
      </c>
      <c r="T3202" s="8">
        <f>[1]!b_anal_ptmyear($A3202,日期设置!$B$2)</f>
        <v>4.4273972602739722</v>
      </c>
      <c r="U3202" s="8">
        <f>[1]!b_anal_termifexercise($A3202,日期设置!B$2)</f>
        <v>2.4273972602739726</v>
      </c>
      <c r="V3202" s="10">
        <f>[1]!b_dq_dirtyprice(A3202,日期设置!$B$2)</f>
        <v>101.5247</v>
      </c>
      <c r="W3202" s="11">
        <f>IF(U3202=0,ROUNDUP((Q3202-日期设置!$B$2)/365,0),ROUNDUP((R3202-日期设置!$B$2)/365,0))</f>
        <v>3</v>
      </c>
      <c r="X3202" s="18">
        <f>_xlfn.IFNA(VLOOKUP(A3202,过往入选债券!A:D,4,0),2)</f>
        <v>2</v>
      </c>
      <c r="Y3202">
        <f>_xlfn.IFNA(VLOOKUP(C3202,[2]Sheet1!$A:$A,1,0),3)</f>
        <v>3</v>
      </c>
    </row>
    <row r="3203" spans="1:25" hidden="1" x14ac:dyDescent="0.2">
      <c r="A3203" s="21" t="s">
        <v>4059</v>
      </c>
      <c r="B3203" s="21" t="s">
        <v>4060</v>
      </c>
      <c r="C3203" s="37" t="s">
        <v>295</v>
      </c>
      <c r="D3203" s="26" t="str">
        <f>[1]!b_calc_yield(A3203,日期设置!$B$2,F3203,1,R3203,1,O3203,L3203,S3203,)</f>
        <v>Fetching...</v>
      </c>
      <c r="E3203" s="26">
        <f t="shared" si="100"/>
        <v>10.297875096257659</v>
      </c>
      <c r="F3203" s="18">
        <f>[1]!b_dq_cleanprice($A3203,日期设置!B$2)</f>
        <v>98.7</v>
      </c>
      <c r="G3203" s="18" t="str">
        <f t="shared" si="101"/>
        <v>1.97 + 0</v>
      </c>
      <c r="H3203" s="27">
        <f>[1]!b_dq_pctchange($A3203,日期设置!$B$2,1)/100</f>
        <v>0</v>
      </c>
      <c r="I3203" s="26">
        <f>[1]!b_pq_pctchange(A3203,日期设置!$B$4,日期设置!$B$2,1)</f>
        <v>0</v>
      </c>
      <c r="J3203" s="26">
        <f>[1]!b_pq_pctchange(A3203,日期设置!$C$4,日期设置!$B$2,1)</f>
        <v>1.8575851393188823</v>
      </c>
      <c r="K3203" s="52">
        <f>[1]!b_dq_amount($A3203,日期设置!B$2,2,10000)</f>
        <v>0</v>
      </c>
      <c r="L3203" s="26">
        <f>[1]!b_info_latestpar(A3203,日期设置!$B$2)</f>
        <v>100</v>
      </c>
      <c r="M3203" s="6">
        <f>[1]!b_info_outstandingbalance($A3203,日期设置!B$2)</f>
        <v>10</v>
      </c>
      <c r="N3203" s="7">
        <f>[1]!b_info_latestissurercreditrating2(A3203,日期设置!$B$2,"102","1")</f>
        <v>0</v>
      </c>
      <c r="O3203" s="8">
        <v>4.5</v>
      </c>
      <c r="P3203" s="9">
        <f>[1]!b_info_repurchasedate(A3203)</f>
        <v>0</v>
      </c>
      <c r="Q3203" s="8" t="s">
        <v>16073</v>
      </c>
      <c r="R3203" s="2" t="str">
        <f>IF((--IF(P3203=0,Q3203,P3203))&gt;(--日期设置!$B$2),IF(P3203=0,Q3203,P3203),Q3203)</f>
        <v>2023-03-12</v>
      </c>
      <c r="S3203" s="2" t="s">
        <v>17859</v>
      </c>
      <c r="T3203" s="8">
        <f>[1]!b_anal_ptmyear($A3203,日期设置!$B$2)</f>
        <v>1.9726027397260273</v>
      </c>
      <c r="U3203" s="8">
        <f>[1]!b_anal_termifexercise($A3203,日期设置!B$2)</f>
        <v>0</v>
      </c>
      <c r="V3203" s="10">
        <f>[1]!b_dq_dirtyprice(A3203,日期设置!$B$2)</f>
        <v>98.823300000000003</v>
      </c>
      <c r="W3203" s="11">
        <f>IF(U3203=0,ROUNDUP((Q3203-日期设置!$B$2)/365,0),ROUNDUP((R3203-日期设置!$B$2)/365,0))</f>
        <v>2</v>
      </c>
      <c r="X3203" s="18">
        <f>_xlfn.IFNA(VLOOKUP(A3203,过往入选债券!A:D,4,0),2)</f>
        <v>2</v>
      </c>
      <c r="Y3203">
        <f>_xlfn.IFNA(VLOOKUP(C3203,[2]Sheet1!$A:$A,1,0),3)</f>
        <v>3</v>
      </c>
    </row>
    <row r="3204" spans="1:25" hidden="1" x14ac:dyDescent="0.2">
      <c r="A3204" s="21" t="s">
        <v>10095</v>
      </c>
      <c r="B3204" s="21" t="s">
        <v>10096</v>
      </c>
      <c r="C3204" s="37" t="s">
        <v>270</v>
      </c>
      <c r="D3204" s="26" t="str">
        <f>[1]!b_calc_yield(A3204,日期设置!$B$2,F3204,1,R3204,1,O3204,L3204,S3204,)</f>
        <v>Fetching...</v>
      </c>
      <c r="E3204" s="26">
        <f t="shared" si="100"/>
        <v>10.298396923840759</v>
      </c>
      <c r="F3204" s="18">
        <f>[1]!b_dq_cleanprice($A3204,日期设置!B$2)</f>
        <v>96.956000000000003</v>
      </c>
      <c r="G3204" s="18" t="str">
        <f t="shared" si="101"/>
        <v>1.96 + 0</v>
      </c>
      <c r="H3204" s="27">
        <f>[1]!b_dq_pctchange($A3204,日期设置!$B$2,1)/100</f>
        <v>0</v>
      </c>
      <c r="I3204" s="26">
        <f>[1]!b_pq_pctchange(A3204,日期设置!$B$4,日期设置!$B$2,1)</f>
        <v>0</v>
      </c>
      <c r="J3204" s="26">
        <f>[1]!b_pq_pctchange(A3204,日期设置!$C$4,日期设置!$B$2,1)</f>
        <v>-0.76608549247986824</v>
      </c>
      <c r="K3204" s="52">
        <f>[1]!b_dq_amount($A3204,日期设置!B$2,2,10000)</f>
        <v>0</v>
      </c>
      <c r="L3204" s="26">
        <f>[1]!b_info_latestpar(A3204,日期设置!$B$2)</f>
        <v>100</v>
      </c>
      <c r="M3204" s="6">
        <f>[1]!b_info_outstandingbalance($A3204,日期设置!B$2)</f>
        <v>10</v>
      </c>
      <c r="N3204" s="7" t="str">
        <f>[1]!b_info_latestissurercreditrating2(A3204,日期设置!$B$2,"102","1")</f>
        <v>AAA</v>
      </c>
      <c r="O3204" s="8">
        <v>3.54</v>
      </c>
      <c r="P3204" s="9">
        <f>[1]!b_info_repurchasedate(A3204)</f>
        <v>0</v>
      </c>
      <c r="Q3204" s="8" t="s">
        <v>16042</v>
      </c>
      <c r="R3204" s="2" t="str">
        <f>IF((--IF(P3204=0,Q3204,P3204))&gt;(--日期设置!$B$2),IF(P3204=0,Q3204,P3204),Q3204)</f>
        <v>2023-03-09</v>
      </c>
      <c r="S3204" s="2" t="s">
        <v>18372</v>
      </c>
      <c r="T3204" s="8">
        <f>[1]!b_anal_ptmyear($A3204,日期设置!$B$2)</f>
        <v>1.9643835616438357</v>
      </c>
      <c r="U3204" s="8">
        <f>[1]!b_anal_termifexercise($A3204,日期设置!B$2)</f>
        <v>0</v>
      </c>
      <c r="V3204" s="10">
        <f>[1]!b_dq_dirtyprice(A3204,日期设置!$B$2)</f>
        <v>97.082099999999997</v>
      </c>
      <c r="W3204" s="11">
        <f>IF(U3204=0,ROUNDUP((Q3204-日期设置!$B$2)/365,0),ROUNDUP((R3204-日期设置!$B$2)/365,0))</f>
        <v>2</v>
      </c>
      <c r="X3204" s="18">
        <f>_xlfn.IFNA(VLOOKUP(A3204,过往入选债券!A:D,4,0),2)</f>
        <v>2</v>
      </c>
      <c r="Y3204">
        <f>_xlfn.IFNA(VLOOKUP(C3204,[2]Sheet1!$A:$A,1,0),3)</f>
        <v>3</v>
      </c>
    </row>
    <row r="3205" spans="1:25" hidden="1" x14ac:dyDescent="0.2">
      <c r="A3205" s="21" t="s">
        <v>7169</v>
      </c>
      <c r="B3205" s="21" t="s">
        <v>7170</v>
      </c>
      <c r="C3205" s="37" t="s">
        <v>1920</v>
      </c>
      <c r="D3205" s="26" t="str">
        <f>[1]!b_calc_yield(A3205,日期设置!$B$2,F3205,1,R3205,1,O3205,L3205,S3205,)</f>
        <v>Fetching...</v>
      </c>
      <c r="E3205" s="26">
        <f t="shared" si="100"/>
        <v>2.254633976831788</v>
      </c>
      <c r="F3205" s="18">
        <f>[1]!b_dq_cleanprice($A3205,日期设置!B$2)</f>
        <v>100.9585</v>
      </c>
      <c r="G3205" s="18" t="str">
        <f t="shared" si="101"/>
        <v>0.43 + 0.43</v>
      </c>
      <c r="H3205" s="27">
        <f>[1]!b_dq_pctchange($A3205,日期设置!$B$2,1)/100</f>
        <v>0</v>
      </c>
      <c r="I3205" s="26">
        <f>[1]!b_pq_pctchange(A3205,日期设置!$B$4,日期设置!$B$2,1)</f>
        <v>0</v>
      </c>
      <c r="J3205" s="26">
        <f>[1]!b_pq_pctchange(A3205,日期设置!$C$4,日期设置!$B$2,1)</f>
        <v>0</v>
      </c>
      <c r="K3205" s="52">
        <f>[1]!b_dq_amount($A3205,日期设置!B$2,2,10000)</f>
        <v>0</v>
      </c>
      <c r="L3205" s="26">
        <f>[1]!b_info_latestpar(A3205,日期设置!$B$2)</f>
        <v>100</v>
      </c>
      <c r="M3205" s="6">
        <f>[1]!b_info_outstandingbalance($A3205,日期设置!B$2)</f>
        <v>4.5</v>
      </c>
      <c r="N3205" s="7" t="str">
        <f>[1]!b_info_latestissurercreditrating2(A3205,日期设置!$B$2,"102","1")</f>
        <v>AA</v>
      </c>
      <c r="O3205" s="8">
        <v>7.7</v>
      </c>
      <c r="P3205" s="9">
        <f>[1]!b_info_repurchasedate(A3205)</f>
        <v>0</v>
      </c>
      <c r="Q3205" s="8" t="s">
        <v>16290</v>
      </c>
      <c r="R3205" s="2" t="str">
        <f>IF((--IF(P3205=0,Q3205,P3205))&gt;(--日期设置!$B$2),IF(P3205=0,Q3205,P3205),Q3205)</f>
        <v>2021-08-27</v>
      </c>
      <c r="S3205" s="2" t="s">
        <v>18072</v>
      </c>
      <c r="T3205" s="8">
        <f>[1]!b_anal_ptmyear($A3205,日期设置!$B$2)</f>
        <v>0.43287671232876712</v>
      </c>
      <c r="U3205" s="8">
        <f>[1]!b_anal_termifexercise($A3205,日期设置!B$2)</f>
        <v>0.43287671232876712</v>
      </c>
      <c r="V3205" s="10">
        <f>[1]!b_dq_dirtyprice(A3205,日期设置!$B$2)</f>
        <v>105.3253</v>
      </c>
      <c r="W3205" s="11">
        <f>IF(U3205=0,ROUNDUP((Q3205-日期设置!$B$2)/365,0),ROUNDUP((R3205-日期设置!$B$2)/365,0))</f>
        <v>1</v>
      </c>
      <c r="X3205" s="18">
        <f>_xlfn.IFNA(VLOOKUP(A3205,过往入选债券!A:D,4,0),2)</f>
        <v>2</v>
      </c>
      <c r="Y3205">
        <f>_xlfn.IFNA(VLOOKUP(C3205,[2]Sheet1!$A:$A,1,0),3)</f>
        <v>3</v>
      </c>
    </row>
    <row r="3206" spans="1:25" hidden="1" x14ac:dyDescent="0.2">
      <c r="A3206" s="21" t="s">
        <v>5769</v>
      </c>
      <c r="B3206" s="21" t="s">
        <v>5770</v>
      </c>
      <c r="C3206" s="37" t="s">
        <v>140</v>
      </c>
      <c r="D3206" s="26" t="str">
        <f>[1]!b_calc_yield(A3206,日期设置!$B$2,F3206,1,R3206,1,O3206,L3206,S3206,)</f>
        <v>Fetching...</v>
      </c>
      <c r="E3206" s="26">
        <f t="shared" si="100"/>
        <v>8.5212118776179402</v>
      </c>
      <c r="F3206" s="18">
        <f>[1]!b_dq_cleanprice($A3206,日期设置!B$2)</f>
        <v>102.29300000000001</v>
      </c>
      <c r="G3206" s="18" t="str">
        <f t="shared" si="101"/>
        <v>1.67 + 1.67</v>
      </c>
      <c r="H3206" s="27">
        <f>[1]!b_dq_pctchange($A3206,日期设置!$B$2,1)/100</f>
        <v>0</v>
      </c>
      <c r="I3206" s="26">
        <f>[1]!b_pq_pctchange(A3206,日期设置!$B$4,日期设置!$B$2,1)</f>
        <v>0.78128078817734614</v>
      </c>
      <c r="J3206" s="26">
        <f>[1]!b_pq_pctchange(A3206,日期设置!$C$4,日期设置!$B$2,1)</f>
        <v>0.19393701944268329</v>
      </c>
      <c r="K3206" s="52">
        <f>[1]!b_dq_amount($A3206,日期设置!B$2,2,10000)</f>
        <v>0</v>
      </c>
      <c r="L3206" s="26">
        <f>[1]!b_info_latestpar(A3206,日期设置!$B$2)</f>
        <v>100</v>
      </c>
      <c r="M3206" s="6">
        <f>[1]!b_info_outstandingbalance($A3206,日期设置!B$2)</f>
        <v>8</v>
      </c>
      <c r="N3206" s="7" t="str">
        <f>[1]!b_info_latestissurercreditrating2(A3206,日期设置!$B$2,"102","1")</f>
        <v>AA+</v>
      </c>
      <c r="O3206" s="8">
        <v>6.7</v>
      </c>
      <c r="P3206" s="9">
        <f>[1]!b_info_repurchasedate(A3206)</f>
        <v>0</v>
      </c>
      <c r="Q3206" s="8" t="s">
        <v>17099</v>
      </c>
      <c r="R3206" s="2" t="str">
        <f>IF((--IF(P3206=0,Q3206,P3206))&gt;(--日期设置!$B$2),IF(P3206=0,Q3206,P3206),Q3206)</f>
        <v>2022-11-22</v>
      </c>
      <c r="S3206" s="2" t="s">
        <v>18508</v>
      </c>
      <c r="T3206" s="8">
        <f>[1]!b_anal_ptmyear($A3206,日期设置!$B$2)</f>
        <v>1.6712328767123288</v>
      </c>
      <c r="U3206" s="8">
        <f>[1]!b_anal_termifexercise($A3206,日期设置!B$2)</f>
        <v>1.6712328767123288</v>
      </c>
      <c r="V3206" s="10">
        <f>[1]!b_dq_dirtyprice(A3206,日期设置!$B$2)</f>
        <v>104.4957</v>
      </c>
      <c r="W3206" s="11">
        <f>IF(U3206=0,ROUNDUP((Q3206-日期设置!$B$2)/365,0),ROUNDUP((R3206-日期设置!$B$2)/365,0))</f>
        <v>2</v>
      </c>
      <c r="X3206" s="18">
        <f>_xlfn.IFNA(VLOOKUP(A3206,过往入选债券!A:D,4,0),2)</f>
        <v>2</v>
      </c>
      <c r="Y3206">
        <f>_xlfn.IFNA(VLOOKUP(C3206,[2]Sheet1!$A:$A,1,0),3)</f>
        <v>3</v>
      </c>
    </row>
    <row r="3207" spans="1:25" x14ac:dyDescent="0.2">
      <c r="A3207" s="21" t="s">
        <v>9158</v>
      </c>
      <c r="B3207" s="21" t="s">
        <v>9159</v>
      </c>
      <c r="C3207" s="37" t="s">
        <v>3035</v>
      </c>
      <c r="D3207" s="26" t="str">
        <f>[1]!b_calc_yield(A3207,日期设置!$B$2,F3207,1,R3207,1,O3207,L3207,S3207,)</f>
        <v>Fetching...</v>
      </c>
      <c r="E3207" s="26">
        <f t="shared" si="100"/>
        <v>7.9949010978838775</v>
      </c>
      <c r="F3207" s="18">
        <f>[1]!b_dq_cleanprice($A3207,日期设置!B$2)</f>
        <v>101.12779999999999</v>
      </c>
      <c r="G3207" s="18" t="str">
        <f t="shared" si="101"/>
        <v>3.56 + 1.56</v>
      </c>
      <c r="H3207" s="27">
        <f>[1]!b_dq_pctchange($A3207,日期设置!$B$2,1)/100</f>
        <v>3.9332245293432575E-3</v>
      </c>
      <c r="I3207" s="26">
        <f>[1]!b_pq_pctchange(A3207,日期设置!$B$4,日期设置!$B$2,1)</f>
        <v>0.39332245293432566</v>
      </c>
      <c r="J3207" s="26">
        <f>[1]!b_pq_pctchange(A3207,日期设置!$C$4,日期设置!$B$2,1)</f>
        <v>0.39332245293432566</v>
      </c>
      <c r="K3207" s="52">
        <f>[1]!b_dq_amount($A3207,日期设置!B$2,2,10000)</f>
        <v>20741.724384000001</v>
      </c>
      <c r="L3207" s="26">
        <f>[1]!b_info_latestpar(A3207,日期设置!$B$2)</f>
        <v>100</v>
      </c>
      <c r="M3207" s="6">
        <f>[1]!b_info_outstandingbalance($A3207,日期设置!B$2)</f>
        <v>15</v>
      </c>
      <c r="N3207" s="7" t="str">
        <f>[1]!b_info_latestissurercreditrating2(A3207,日期设置!$B$2,"102","1")</f>
        <v>AA</v>
      </c>
      <c r="O3207" s="8">
        <v>6</v>
      </c>
      <c r="P3207" s="9" t="str">
        <f>[1]!b_info_repurchasedate(A3207)</f>
        <v>2022-10-16</v>
      </c>
      <c r="Q3207" s="8" t="s">
        <v>16851</v>
      </c>
      <c r="R3207" s="2" t="str">
        <f>IF((--IF(P3207=0,Q3207,P3207))&gt;(--日期设置!$B$2),IF(P3207=0,Q3207,P3207),Q3207)</f>
        <v>2022-10-16</v>
      </c>
      <c r="S3207" s="2" t="s">
        <v>18546</v>
      </c>
      <c r="T3207" s="8">
        <f>[1]!b_anal_ptmyear($A3207,日期设置!$B$2)</f>
        <v>3.56986301369863</v>
      </c>
      <c r="U3207" s="8">
        <f>[1]!b_anal_termifexercise($A3207,日期设置!B$2)</f>
        <v>1.5698630136986302</v>
      </c>
      <c r="V3207" s="10">
        <f>[1]!b_dq_dirtyprice(A3207,日期设置!$B$2)</f>
        <v>103.7086</v>
      </c>
      <c r="W3207" s="11">
        <f>IF(U3207=0,ROUNDUP((Q3207-日期设置!$B$2)/365,0),ROUNDUP((R3207-日期设置!$B$2)/365,0))</f>
        <v>2</v>
      </c>
      <c r="X3207" s="18">
        <f>_xlfn.IFNA(VLOOKUP(A3207,过往入选债券!A:D,4,0),2)</f>
        <v>2</v>
      </c>
      <c r="Y3207">
        <f>_xlfn.IFNA(VLOOKUP(C3207,[2]Sheet1!$A:$A,1,0),3)</f>
        <v>3</v>
      </c>
    </row>
    <row r="3208" spans="1:25" x14ac:dyDescent="0.2">
      <c r="A3208" s="28" t="s">
        <v>22534</v>
      </c>
      <c r="B3208" s="28" t="s">
        <v>22535</v>
      </c>
      <c r="C3208" s="39" t="s">
        <v>442</v>
      </c>
      <c r="D3208" s="26" t="str">
        <f>[1]!b_calc_yield(A3208,日期设置!$B$2,F3208,1,R3208,1,O3208,L3208,S3208,)</f>
        <v>Fetching...</v>
      </c>
      <c r="E3208" s="26">
        <f t="shared" si="100"/>
        <v>2.3568028328368573</v>
      </c>
      <c r="F3208" s="18">
        <f>[1]!b_dq_cleanprice($A3208,日期设置!B$2)</f>
        <v>100.0029</v>
      </c>
      <c r="G3208" s="18" t="str">
        <f t="shared" si="101"/>
        <v>0.01 + 0</v>
      </c>
      <c r="H3208" s="27">
        <f>[1]!b_dq_pctchange($A3208,日期设置!$B$2,1)/100</f>
        <v>-1.0999560017680237E-5</v>
      </c>
      <c r="I3208" s="26">
        <f>[1]!b_pq_pctchange(A3208,日期设置!$B$4,日期设置!$B$2,1)</f>
        <v>2.899999999996794E-3</v>
      </c>
      <c r="J3208" s="26">
        <f>[1]!b_pq_pctchange(A3208,日期设置!$C$4,日期设置!$B$2,1)</f>
        <v>0</v>
      </c>
      <c r="K3208" s="52">
        <f>[1]!b_dq_amount($A3208,日期设置!B$2,2,10000)</f>
        <v>4005.5954519999996</v>
      </c>
      <c r="L3208" s="26">
        <f>[1]!b_info_latestpar(A3208,日期设置!$B$2)</f>
        <v>100</v>
      </c>
      <c r="M3208" s="6">
        <f>[1]!b_info_outstandingbalance($A3208,日期设置!B$2)</f>
        <v>20</v>
      </c>
      <c r="N3208" s="7" t="str">
        <f>[1]!b_info_latestissurercreditrating2(A3208,日期设置!$B$2,"102","1")</f>
        <v>AAA</v>
      </c>
      <c r="O3208" s="43">
        <v>2.5</v>
      </c>
      <c r="P3208" s="9">
        <f>[1]!b_info_repurchasedate(A3208)</f>
        <v>0</v>
      </c>
      <c r="Q3208" s="31" t="s">
        <v>16244</v>
      </c>
      <c r="R3208" s="2" t="str">
        <f>IF((--IF(P3208=0,Q3208,P3208))&gt;(--日期设置!$B$2),IF(P3208=0,Q3208,P3208),Q3208)</f>
        <v>2021-03-26</v>
      </c>
      <c r="S3208" s="2" t="s">
        <v>23209</v>
      </c>
      <c r="T3208" s="8">
        <f>[1]!b_anal_ptmyear($A3208,日期设置!$B$2)</f>
        <v>1.0958904109589041E-2</v>
      </c>
      <c r="U3208" s="8">
        <f>[1]!b_anal_termifexercise($A3208,日期设置!B$2)</f>
        <v>0</v>
      </c>
      <c r="V3208" s="10">
        <f>[1]!b_dq_dirtyprice(A3208,日期设置!$B$2)</f>
        <v>100.1399</v>
      </c>
      <c r="W3208" s="11">
        <f>IF(U3208=0,ROUNDUP((Q3208-日期设置!$B$2)/365,0),ROUNDUP((R3208-日期设置!$B$2)/365,0))</f>
        <v>1</v>
      </c>
      <c r="X3208" s="18">
        <f>_xlfn.IFNA(VLOOKUP(A3208,过往入选债券!A:D,4,0),2)</f>
        <v>2</v>
      </c>
      <c r="Y3208">
        <f>_xlfn.IFNA(VLOOKUP(C3208,[2]Sheet1!$A:$A,1,0),3)</f>
        <v>3</v>
      </c>
    </row>
    <row r="3209" spans="1:25" hidden="1" x14ac:dyDescent="0.2">
      <c r="A3209" s="21" t="s">
        <v>11403</v>
      </c>
      <c r="B3209" s="21" t="s">
        <v>11404</v>
      </c>
      <c r="C3209" s="37" t="s">
        <v>63</v>
      </c>
      <c r="D3209" s="26" t="str">
        <f>[1]!b_calc_yield(A3209,日期设置!$B$2,F3209,1,R3209,1,O3209,L3209,S3209,)</f>
        <v>Fetching...</v>
      </c>
      <c r="E3209" s="26">
        <f t="shared" si="100"/>
        <v>11.811726563074988</v>
      </c>
      <c r="F3209" s="18">
        <f>[1]!b_dq_cleanprice($A3209,日期设置!B$2)</f>
        <v>100.9472</v>
      </c>
      <c r="G3209" s="18" t="str">
        <f t="shared" si="101"/>
        <v>4.35 + 2.35</v>
      </c>
      <c r="H3209" s="27">
        <f>[1]!b_dq_pctchange($A3209,日期设置!$B$2,1)/100</f>
        <v>0</v>
      </c>
      <c r="I3209" s="26">
        <f>[1]!b_pq_pctchange(A3209,日期设置!$B$4,日期设置!$B$2,1)</f>
        <v>0</v>
      </c>
      <c r="J3209" s="26">
        <f>[1]!b_pq_pctchange(A3209,日期设置!$C$4,日期设置!$B$2,1)</f>
        <v>1.1888815794688529E-2</v>
      </c>
      <c r="K3209" s="52">
        <f>[1]!b_dq_amount($A3209,日期设置!B$2,2,10000)</f>
        <v>0</v>
      </c>
      <c r="L3209" s="26">
        <f>[1]!b_info_latestpar(A3209,日期设置!$B$2)</f>
        <v>100</v>
      </c>
      <c r="M3209" s="6">
        <f>[1]!b_info_outstandingbalance($A3209,日期设置!B$2)</f>
        <v>10</v>
      </c>
      <c r="N3209" s="7" t="str">
        <f>[1]!b_info_latestissurercreditrating2(A3209,日期设置!$B$2,"102","1")</f>
        <v>AA</v>
      </c>
      <c r="O3209" s="8">
        <v>5.66</v>
      </c>
      <c r="P3209" s="9" t="str">
        <f>[1]!b_info_repurchasedate(A3209)</f>
        <v>2023-07-28</v>
      </c>
      <c r="Q3209" s="8" t="s">
        <v>16398</v>
      </c>
      <c r="R3209" s="2" t="str">
        <f>IF((--IF(P3209=0,Q3209,P3209))&gt;(--日期设置!$B$2),IF(P3209=0,Q3209,P3209),Q3209)</f>
        <v>2023-07-28</v>
      </c>
      <c r="S3209" s="2" t="s">
        <v>18169</v>
      </c>
      <c r="T3209" s="8">
        <f>[1]!b_anal_ptmyear($A3209,日期设置!$B$2)</f>
        <v>4.3506849315068497</v>
      </c>
      <c r="U3209" s="8">
        <f>[1]!b_anal_termifexercise($A3209,日期设置!B$2)</f>
        <v>2.3506849315068492</v>
      </c>
      <c r="V3209" s="10">
        <f>[1]!b_dq_dirtyprice(A3209,日期设置!$B$2)</f>
        <v>104.6223</v>
      </c>
      <c r="W3209" s="11">
        <f>IF(U3209=0,ROUNDUP((Q3209-日期设置!$B$2)/365,0),ROUNDUP((R3209-日期设置!$B$2)/365,0))</f>
        <v>3</v>
      </c>
      <c r="X3209" s="18">
        <f>_xlfn.IFNA(VLOOKUP(A3209,过往入选债券!A:D,4,0),2)</f>
        <v>2</v>
      </c>
      <c r="Y3209" s="45">
        <f>_xlfn.IFNA(VLOOKUP(C3209,[2]Sheet1!$A:$A,1,0),3)</f>
        <v>3</v>
      </c>
    </row>
    <row r="3210" spans="1:25" hidden="1" x14ac:dyDescent="0.2">
      <c r="A3210" s="21" t="s">
        <v>821</v>
      </c>
      <c r="B3210" s="21" t="s">
        <v>822</v>
      </c>
      <c r="C3210" s="37" t="s">
        <v>735</v>
      </c>
      <c r="D3210" s="26" t="str">
        <f>[1]!b_calc_yield(A3210,日期设置!$B$2,F3210,1,R3210,1,O3210,L3210,S3210,)</f>
        <v>Fetching...</v>
      </c>
      <c r="E3210" s="26">
        <f t="shared" si="100"/>
        <v>2.4811166342468605</v>
      </c>
      <c r="F3210" s="18">
        <f>[1]!b_dq_cleanprice($A3210,日期设置!B$2)</f>
        <v>99.841499999999996</v>
      </c>
      <c r="G3210" s="18" t="str">
        <f t="shared" si="101"/>
        <v>0.47 + 0</v>
      </c>
      <c r="H3210" s="27">
        <f>[1]!b_dq_pctchange($A3210,日期设置!$B$2,1)/100</f>
        <v>0</v>
      </c>
      <c r="I3210" s="26">
        <f>[1]!b_pq_pctchange(A3210,日期设置!$B$4,日期设置!$B$2,1)</f>
        <v>-3.6844840170486982E-2</v>
      </c>
      <c r="J3210" s="26">
        <f>[1]!b_pq_pctchange(A3210,日期设置!$C$4,日期设置!$B$2,1)</f>
        <v>0.17277135487054635</v>
      </c>
      <c r="K3210" s="52">
        <f>[1]!b_dq_amount($A3210,日期设置!B$2,2,10000)</f>
        <v>0</v>
      </c>
      <c r="L3210" s="26">
        <f>[1]!b_info_latestpar(A3210,日期设置!$B$2)</f>
        <v>100</v>
      </c>
      <c r="M3210" s="6">
        <f>[1]!b_info_outstandingbalance($A3210,日期设置!B$2)</f>
        <v>15</v>
      </c>
      <c r="N3210" s="7">
        <f>[1]!b_info_latestissurercreditrating2(A3210,日期设置!$B$2,"102","1")</f>
        <v>0</v>
      </c>
      <c r="O3210" s="8">
        <v>5</v>
      </c>
      <c r="P3210" s="9">
        <f>[1]!b_info_repurchasedate(A3210)</f>
        <v>0</v>
      </c>
      <c r="Q3210" s="8" t="s">
        <v>17246</v>
      </c>
      <c r="R3210" s="2" t="str">
        <f>IF((--IF(P3210=0,Q3210,P3210))&gt;(--日期设置!$B$2),IF(P3210=0,Q3210,P3210),Q3210)</f>
        <v>2021-09-12</v>
      </c>
      <c r="S3210" s="2" t="s">
        <v>18920</v>
      </c>
      <c r="T3210" s="8">
        <f>[1]!b_anal_ptmyear($A3210,日期设置!$B$2)</f>
        <v>0.47671232876712327</v>
      </c>
      <c r="U3210" s="8">
        <f>[1]!b_anal_termifexercise($A3210,日期设置!B$2)</f>
        <v>0</v>
      </c>
      <c r="V3210" s="10">
        <f>[1]!b_dq_dirtyprice(A3210,日期设置!$B$2)</f>
        <v>102.4579</v>
      </c>
      <c r="W3210" s="11">
        <f>IF(U3210=0,ROUNDUP((Q3210-日期设置!$B$2)/365,0),ROUNDUP((R3210-日期设置!$B$2)/365,0))</f>
        <v>1</v>
      </c>
      <c r="X3210" s="18">
        <f>_xlfn.IFNA(VLOOKUP(A3210,过往入选债券!A:D,4,0),2)</f>
        <v>2</v>
      </c>
      <c r="Y3210">
        <f>_xlfn.IFNA(VLOOKUP(C3210,[2]Sheet1!$A:$A,1,0),3)</f>
        <v>3</v>
      </c>
    </row>
    <row r="3211" spans="1:25" hidden="1" x14ac:dyDescent="0.2">
      <c r="A3211" s="21" t="s">
        <v>532</v>
      </c>
      <c r="B3211" s="21" t="s">
        <v>533</v>
      </c>
      <c r="C3211" s="37" t="s">
        <v>527</v>
      </c>
      <c r="D3211" s="26" t="str">
        <f>[1]!b_calc_yield(A3211,日期设置!$B$2,F3211,1,R3211,1,O3211,L3211,S3211,)</f>
        <v>Fetching...</v>
      </c>
      <c r="E3211" s="26">
        <f t="shared" si="100"/>
        <v>9.0786663731047277</v>
      </c>
      <c r="F3211" s="18">
        <f>[1]!b_dq_cleanprice($A3211,日期设置!B$2)</f>
        <v>100.0301</v>
      </c>
      <c r="G3211" s="18" t="str">
        <f t="shared" si="101"/>
        <v>1.70 + 0</v>
      </c>
      <c r="H3211" s="27">
        <f>[1]!b_dq_pctchange($A3211,日期设置!$B$2,1)/100</f>
        <v>0</v>
      </c>
      <c r="I3211" s="26">
        <f>[1]!b_pq_pctchange(A3211,日期设置!$B$4,日期设置!$B$2,1)</f>
        <v>0</v>
      </c>
      <c r="J3211" s="26">
        <f>[1]!b_pq_pctchange(A3211,日期设置!$C$4,日期设置!$B$2,1)</f>
        <v>0</v>
      </c>
      <c r="K3211" s="52">
        <f>[1]!b_dq_amount($A3211,日期设置!B$2,2,10000)</f>
        <v>0</v>
      </c>
      <c r="L3211" s="26">
        <f>[1]!b_info_latestpar(A3211,日期设置!$B$2)</f>
        <v>100</v>
      </c>
      <c r="M3211" s="6">
        <f>[1]!b_info_outstandingbalance($A3211,日期设置!B$2)</f>
        <v>15</v>
      </c>
      <c r="N3211" s="7">
        <f>[1]!b_info_latestissurercreditrating2(A3211,日期设置!$B$2,"102","1")</f>
        <v>0</v>
      </c>
      <c r="O3211" s="8">
        <v>5.24</v>
      </c>
      <c r="P3211" s="9">
        <f>[1]!b_info_repurchasedate(A3211)</f>
        <v>0</v>
      </c>
      <c r="Q3211" s="8" t="s">
        <v>16116</v>
      </c>
      <c r="R3211" s="2" t="str">
        <f>IF((--IF(P3211=0,Q3211,P3211))&gt;(--日期设置!$B$2),IF(P3211=0,Q3211,P3211),Q3211)</f>
        <v>2022-12-04</v>
      </c>
      <c r="S3211" s="2" t="s">
        <v>18753</v>
      </c>
      <c r="T3211" s="8">
        <f>[1]!b_anal_ptmyear($A3211,日期设置!$B$2)</f>
        <v>1.7041095890410958</v>
      </c>
      <c r="U3211" s="8">
        <f>[1]!b_anal_termifexercise($A3211,日期设置!B$2)</f>
        <v>0</v>
      </c>
      <c r="V3211" s="10">
        <f>[1]!b_dq_dirtyprice(A3211,日期设置!$B$2)</f>
        <v>101.2847</v>
      </c>
      <c r="W3211" s="11">
        <f>IF(U3211=0,ROUNDUP((Q3211-日期设置!$B$2)/365,0),ROUNDUP((R3211-日期设置!$B$2)/365,0))</f>
        <v>2</v>
      </c>
      <c r="X3211" s="18">
        <f>_xlfn.IFNA(VLOOKUP(A3211,过往入选债券!A:D,4,0),2)</f>
        <v>2</v>
      </c>
      <c r="Y3211">
        <f>_xlfn.IFNA(VLOOKUP(C3211,[2]Sheet1!$A:$A,1,0),3)</f>
        <v>3</v>
      </c>
    </row>
    <row r="3212" spans="1:25" hidden="1" x14ac:dyDescent="0.2">
      <c r="A3212" s="21" t="s">
        <v>9096</v>
      </c>
      <c r="B3212" s="21" t="s">
        <v>9097</v>
      </c>
      <c r="C3212" s="37" t="s">
        <v>4824</v>
      </c>
      <c r="D3212" s="26" t="str">
        <f>[1]!b_calc_yield(A3212,日期设置!$B$2,F3212,1,R3212,1,O3212,L3212,S3212,)</f>
        <v>Fetching...</v>
      </c>
      <c r="E3212" s="26">
        <f t="shared" si="100"/>
        <v>7.3034942495055377</v>
      </c>
      <c r="F3212" s="18">
        <f>[1]!b_dq_cleanprice($A3212,日期设置!B$2)</f>
        <v>99.600099999999998</v>
      </c>
      <c r="G3212" s="18" t="str">
        <f t="shared" si="101"/>
        <v>1.43 + 0</v>
      </c>
      <c r="H3212" s="27">
        <f>[1]!b_dq_pctchange($A3212,日期设置!$B$2,1)/100</f>
        <v>0</v>
      </c>
      <c r="I3212" s="26">
        <f>[1]!b_pq_pctchange(A3212,日期设置!$B$4,日期设置!$B$2,1)</f>
        <v>0</v>
      </c>
      <c r="J3212" s="26">
        <f>[1]!b_pq_pctchange(A3212,日期设置!$C$4,日期设置!$B$2,1)</f>
        <v>0</v>
      </c>
      <c r="K3212" s="52">
        <f>[1]!b_dq_amount($A3212,日期设置!B$2,2,10000)</f>
        <v>0</v>
      </c>
      <c r="L3212" s="26">
        <f>[1]!b_info_latestpar(A3212,日期设置!$B$2)</f>
        <v>100</v>
      </c>
      <c r="M3212" s="6">
        <f>[1]!b_info_outstandingbalance($A3212,日期设置!B$2)</f>
        <v>8</v>
      </c>
      <c r="N3212" s="7" t="str">
        <f>[1]!b_info_latestissurercreditrating2(A3212,日期设置!$B$2,"102","1")</f>
        <v>AA+</v>
      </c>
      <c r="O3212" s="8">
        <v>4.93</v>
      </c>
      <c r="P3212" s="9">
        <f>[1]!b_info_repurchasedate(A3212)</f>
        <v>0</v>
      </c>
      <c r="Q3212" s="8" t="s">
        <v>16227</v>
      </c>
      <c r="R3212" s="2" t="str">
        <f>IF((--IF(P3212=0,Q3212,P3212))&gt;(--日期设置!$B$2),IF(P3212=0,Q3212,P3212),Q3212)</f>
        <v>2022-08-28</v>
      </c>
      <c r="S3212" s="2" t="s">
        <v>18013</v>
      </c>
      <c r="T3212" s="8">
        <f>[1]!b_anal_ptmyear($A3212,日期设置!$B$2)</f>
        <v>1.4356164383561643</v>
      </c>
      <c r="U3212" s="8">
        <f>[1]!b_anal_termifexercise($A3212,日期设置!B$2)</f>
        <v>0</v>
      </c>
      <c r="V3212" s="10">
        <f>[1]!b_dq_dirtyprice(A3212,日期设置!$B$2)</f>
        <v>102.38249999999999</v>
      </c>
      <c r="W3212" s="11">
        <f>IF(U3212=0,ROUNDUP((Q3212-日期设置!$B$2)/365,0),ROUNDUP((R3212-日期设置!$B$2)/365,0))</f>
        <v>2</v>
      </c>
      <c r="X3212" s="18">
        <f>_xlfn.IFNA(VLOOKUP(A3212,过往入选债券!A:D,4,0),2)</f>
        <v>2</v>
      </c>
      <c r="Y3212">
        <f>_xlfn.IFNA(VLOOKUP(C3212,[2]Sheet1!$A:$A,1,0),3)</f>
        <v>3</v>
      </c>
    </row>
    <row r="3213" spans="1:25" hidden="1" x14ac:dyDescent="0.2">
      <c r="A3213" s="28" t="s">
        <v>19400</v>
      </c>
      <c r="B3213" s="28" t="s">
        <v>19401</v>
      </c>
      <c r="C3213" s="38" t="s">
        <v>11684</v>
      </c>
      <c r="D3213" s="26" t="str">
        <f>[1]!b_calc_yield(A3213,日期设置!$B$2,F3213,1,R3213,1,O3213,L3213,S3213,)</f>
        <v>Fetching...</v>
      </c>
      <c r="E3213" s="26">
        <f t="shared" si="100"/>
        <v>22.709850902012718</v>
      </c>
      <c r="F3213" s="18">
        <f>[1]!b_dq_cleanprice($A3213,日期设置!B$2)</f>
        <v>97.1</v>
      </c>
      <c r="G3213" s="18" t="str">
        <f t="shared" si="101"/>
        <v>4.42 + 0</v>
      </c>
      <c r="H3213" s="27">
        <f>[1]!b_dq_pctchange($A3213,日期设置!$B$2,1)/100</f>
        <v>0</v>
      </c>
      <c r="I3213" s="26">
        <f>[1]!b_pq_pctchange(A3213,日期设置!$B$4,日期设置!$B$2,1)</f>
        <v>0</v>
      </c>
      <c r="J3213" s="26">
        <f>[1]!b_pq_pctchange(A3213,日期设置!$C$4,日期设置!$B$2,1)</f>
        <v>-1.4213197969543205</v>
      </c>
      <c r="K3213" s="52">
        <f>[1]!b_dq_amount($A3213,日期设置!B$2,2,10000)</f>
        <v>0</v>
      </c>
      <c r="L3213" s="26">
        <f>[1]!b_info_latestpar(A3213,日期设置!$B$2)</f>
        <v>100</v>
      </c>
      <c r="M3213" s="6">
        <f>[1]!b_info_outstandingbalance($A3213,日期设置!B$2)</f>
        <v>5</v>
      </c>
      <c r="N3213" s="7" t="str">
        <f>[1]!b_info_latestissurercreditrating2(A3213,日期设置!$B$2,"102","1")</f>
        <v>AA+</v>
      </c>
      <c r="O3213" s="8">
        <v>4.46</v>
      </c>
      <c r="P3213" s="9">
        <f>[1]!b_info_repurchasedate(A3213)</f>
        <v>0</v>
      </c>
      <c r="Q3213" s="8" t="s">
        <v>20001</v>
      </c>
      <c r="R3213" s="2" t="str">
        <f>IF((--IF(P3213=0,Q3213,P3213))&gt;(--日期设置!$B$2),IF(P3213=0,Q3213,P3213),Q3213)</f>
        <v>2025-08-24</v>
      </c>
      <c r="S3213" s="31" t="s">
        <v>19105</v>
      </c>
      <c r="T3213" s="8">
        <f>[1]!b_anal_ptmyear($A3213,日期设置!$B$2)</f>
        <v>4.4246575342465757</v>
      </c>
      <c r="U3213" s="8">
        <f>[1]!b_anal_termifexercise($A3213,日期设置!B$2)</f>
        <v>0</v>
      </c>
      <c r="V3213" s="10">
        <f>[1]!b_dq_dirtyprice(A3213,日期设置!$B$2)</f>
        <v>99.665999999999997</v>
      </c>
      <c r="W3213" s="11">
        <f>IF(U3213=0,ROUNDUP((Q3213-日期设置!$B$2)/365,0),ROUNDUP((R3213-日期设置!$B$2)/365,0))</f>
        <v>5</v>
      </c>
      <c r="X3213" s="18">
        <f>_xlfn.IFNA(VLOOKUP(A3213,过往入选债券!A:D,4,0),2)</f>
        <v>2</v>
      </c>
      <c r="Y3213">
        <f>_xlfn.IFNA(VLOOKUP(C3213,[2]Sheet1!$A:$A,1,0),3)</f>
        <v>3</v>
      </c>
    </row>
    <row r="3214" spans="1:25" hidden="1" x14ac:dyDescent="0.2">
      <c r="A3214" s="21" t="s">
        <v>8010</v>
      </c>
      <c r="B3214" s="21" t="s">
        <v>8011</v>
      </c>
      <c r="C3214" s="37" t="s">
        <v>2329</v>
      </c>
      <c r="D3214" s="26" t="str">
        <f>[1]!b_calc_yield(A3214,日期设置!$B$2,F3214,1,R3214,1,O3214,L3214,S3214,)</f>
        <v>Fetching...</v>
      </c>
      <c r="E3214" s="26">
        <f t="shared" si="100"/>
        <v>4.7605340633282367</v>
      </c>
      <c r="F3214" s="18">
        <f>[1]!b_dq_cleanprice($A3214,日期设置!B$2)</f>
        <v>101.5432</v>
      </c>
      <c r="G3214" s="18" t="str">
        <f t="shared" si="101"/>
        <v>2.91 + 0.91</v>
      </c>
      <c r="H3214" s="27">
        <f>[1]!b_dq_pctchange($A3214,日期设置!$B$2,1)/100</f>
        <v>0</v>
      </c>
      <c r="I3214" s="26">
        <f>[1]!b_pq_pctchange(A3214,日期设置!$B$4,日期设置!$B$2,1)</f>
        <v>-1.1225488554919963E-2</v>
      </c>
      <c r="J3214" s="26">
        <f>[1]!b_pq_pctchange(A3214,日期设置!$C$4,日期设置!$B$2,1)</f>
        <v>-0.14779705684237582</v>
      </c>
      <c r="K3214" s="52">
        <f>[1]!b_dq_amount($A3214,日期设置!B$2,2,10000)</f>
        <v>0</v>
      </c>
      <c r="L3214" s="26">
        <f>[1]!b_info_latestpar(A3214,日期设置!$B$2)</f>
        <v>100</v>
      </c>
      <c r="M3214" s="6">
        <f>[1]!b_info_outstandingbalance($A3214,日期设置!B$2)</f>
        <v>10</v>
      </c>
      <c r="N3214" s="7" t="str">
        <f>[1]!b_info_latestissurercreditrating2(A3214,日期设置!$B$2,"102","1")</f>
        <v>AA</v>
      </c>
      <c r="O3214" s="8">
        <v>7</v>
      </c>
      <c r="P3214" s="9" t="str">
        <f>[1]!b_info_repurchasedate(A3214)</f>
        <v>2022-02-19</v>
      </c>
      <c r="Q3214" s="8" t="s">
        <v>17221</v>
      </c>
      <c r="R3214" s="2" t="str">
        <f>IF((--IF(P3214=0,Q3214,P3214))&gt;(--日期设置!$B$2),IF(P3214=0,Q3214,P3214),Q3214)</f>
        <v>2022-02-19</v>
      </c>
      <c r="S3214" s="2" t="s">
        <v>18370</v>
      </c>
      <c r="T3214" s="8">
        <f>[1]!b_anal_ptmyear($A3214,日期设置!$B$2)</f>
        <v>2.9150684931506849</v>
      </c>
      <c r="U3214" s="8">
        <f>[1]!b_anal_termifexercise($A3214,日期设置!B$2)</f>
        <v>0.91506849315068495</v>
      </c>
      <c r="V3214" s="10">
        <f>[1]!b_dq_dirtyprice(A3214,日期设置!$B$2)</f>
        <v>102.1377</v>
      </c>
      <c r="W3214" s="11">
        <f>IF(U3214=0,ROUNDUP((Q3214-日期设置!$B$2)/365,0),ROUNDUP((R3214-日期设置!$B$2)/365,0))</f>
        <v>1</v>
      </c>
      <c r="X3214" s="18">
        <f>_xlfn.IFNA(VLOOKUP(A3214,过往入选债券!A:D,4,0),2)</f>
        <v>2</v>
      </c>
      <c r="Y3214">
        <f>_xlfn.IFNA(VLOOKUP(C3214,[2]Sheet1!$A:$A,1,0),3)</f>
        <v>3</v>
      </c>
    </row>
    <row r="3215" spans="1:25" hidden="1" x14ac:dyDescent="0.2">
      <c r="A3215" s="21" t="s">
        <v>8952</v>
      </c>
      <c r="B3215" s="21" t="s">
        <v>8953</v>
      </c>
      <c r="C3215" s="37" t="s">
        <v>296</v>
      </c>
      <c r="D3215" s="26" t="str">
        <f>[1]!b_calc_yield(A3215,日期设置!$B$2,F3215,1,R3215,1,O3215,L3215,S3215,)</f>
        <v>Fetching...</v>
      </c>
      <c r="E3215" s="26">
        <f t="shared" si="100"/>
        <v>7.0132005127552688</v>
      </c>
      <c r="F3215" s="18">
        <f>[1]!b_dq_cleanprice($A3215,日期设置!B$2)</f>
        <v>99.295199999999994</v>
      </c>
      <c r="G3215" s="18" t="str">
        <f t="shared" si="101"/>
        <v>3.38 + 1.38</v>
      </c>
      <c r="H3215" s="27">
        <f>[1]!b_dq_pctchange($A3215,日期设置!$B$2,1)/100</f>
        <v>0</v>
      </c>
      <c r="I3215" s="26">
        <f>[1]!b_pq_pctchange(A3215,日期设置!$B$4,日期设置!$B$2,1)</f>
        <v>0</v>
      </c>
      <c r="J3215" s="26">
        <f>[1]!b_pq_pctchange(A3215,日期设置!$C$4,日期设置!$B$2,1)</f>
        <v>0</v>
      </c>
      <c r="K3215" s="52">
        <f>[1]!b_dq_amount($A3215,日期设置!B$2,2,10000)</f>
        <v>0</v>
      </c>
      <c r="L3215" s="26">
        <f>[1]!b_info_latestpar(A3215,日期设置!$B$2)</f>
        <v>100</v>
      </c>
      <c r="M3215" s="6">
        <f>[1]!b_info_outstandingbalance($A3215,日期设置!B$2)</f>
        <v>10</v>
      </c>
      <c r="N3215" s="7" t="str">
        <f>[1]!b_info_latestissurercreditrating2(A3215,日期设置!$B$2,"102","1")</f>
        <v>AAA</v>
      </c>
      <c r="O3215" s="8">
        <v>4.68</v>
      </c>
      <c r="P3215" s="9" t="str">
        <f>[1]!b_info_repurchasedate(A3215)</f>
        <v>2022-08-08</v>
      </c>
      <c r="Q3215" s="8" t="s">
        <v>17280</v>
      </c>
      <c r="R3215" s="2" t="str">
        <f>IF((--IF(P3215=0,Q3215,P3215))&gt;(--日期设置!$B$2),IF(P3215=0,Q3215,P3215),Q3215)</f>
        <v>2022-08-08</v>
      </c>
      <c r="S3215" s="2" t="s">
        <v>18653</v>
      </c>
      <c r="T3215" s="8">
        <f>[1]!b_anal_ptmyear($A3215,日期设置!$B$2)</f>
        <v>3.3808219178082193</v>
      </c>
      <c r="U3215" s="8">
        <f>[1]!b_anal_termifexercise($A3215,日期设置!B$2)</f>
        <v>1.3808219178082193</v>
      </c>
      <c r="V3215" s="10">
        <f>[1]!b_dq_dirtyprice(A3215,日期设置!$B$2)</f>
        <v>102.193</v>
      </c>
      <c r="W3215" s="11">
        <f>IF(U3215=0,ROUNDUP((Q3215-日期设置!$B$2)/365,0),ROUNDUP((R3215-日期设置!$B$2)/365,0))</f>
        <v>2</v>
      </c>
      <c r="X3215" s="18">
        <f>_xlfn.IFNA(VLOOKUP(A3215,过往入选债券!A:D,4,0),2)</f>
        <v>2</v>
      </c>
      <c r="Y3215">
        <f>_xlfn.IFNA(VLOOKUP(C3215,[2]Sheet1!$A:$A,1,0),3)</f>
        <v>3</v>
      </c>
    </row>
    <row r="3216" spans="1:25" x14ac:dyDescent="0.2">
      <c r="A3216" s="21" t="s">
        <v>11946</v>
      </c>
      <c r="B3216" s="21" t="s">
        <v>11947</v>
      </c>
      <c r="C3216" s="37" t="s">
        <v>4815</v>
      </c>
      <c r="D3216" s="26" t="str">
        <f>[1]!b_calc_yield(A3216,日期设置!$B$2,F3216,1,R3216,1,O3216,L3216,S3216,)</f>
        <v>Fetching...</v>
      </c>
      <c r="E3216" s="26">
        <f t="shared" si="100"/>
        <v>1.267933652827602</v>
      </c>
      <c r="F3216" s="18">
        <f>[1]!b_dq_cleanprice($A3216,日期设置!B$2)</f>
        <v>100.3394</v>
      </c>
      <c r="G3216" s="18" t="str">
        <f t="shared" si="101"/>
        <v>0.24 + 0</v>
      </c>
      <c r="H3216" s="27">
        <f>[1]!b_dq_pctchange($A3216,日期设置!$B$2,1)/100</f>
        <v>-7.4093401504571224E-4</v>
      </c>
      <c r="I3216" s="26">
        <f>[1]!b_pq_pctchange(A3216,日期设置!$B$4,日期设置!$B$2,1)</f>
        <v>-7.4093401504571221E-2</v>
      </c>
      <c r="J3216" s="26">
        <f>[1]!b_pq_pctchange(A3216,日期设置!$C$4,日期设置!$B$2,1)</f>
        <v>-7.4093401504571221E-2</v>
      </c>
      <c r="K3216" s="52">
        <f>[1]!b_dq_amount($A3216,日期设置!B$2,2,10000)</f>
        <v>2110.8362192</v>
      </c>
      <c r="L3216" s="26">
        <f>[1]!b_info_latestpar(A3216,日期设置!$B$2)</f>
        <v>100</v>
      </c>
      <c r="M3216" s="6">
        <f>[1]!b_info_outstandingbalance($A3216,日期设置!B$2)</f>
        <v>3.1</v>
      </c>
      <c r="N3216" s="7" t="str">
        <f>[1]!b_info_latestissurercreditrating2(A3216,日期设置!$B$2,"102","1")</f>
        <v>AA</v>
      </c>
      <c r="O3216" s="8">
        <v>6.88</v>
      </c>
      <c r="P3216" s="9" t="str">
        <f>[1]!b_info_repurchasedate(A3216)</f>
        <v>2018-06-19</v>
      </c>
      <c r="Q3216" s="8" t="s">
        <v>16838</v>
      </c>
      <c r="R3216" s="2" t="str">
        <f>IF((--IF(P3216=0,Q3216,P3216))&gt;(--日期设置!$B$2),IF(P3216=0,Q3216,P3216),Q3216)</f>
        <v>2021-06-19</v>
      </c>
      <c r="S3216" s="2" t="s">
        <v>18652</v>
      </c>
      <c r="T3216" s="8">
        <f>[1]!b_anal_ptmyear($A3216,日期设置!$B$2)</f>
        <v>0.24383561643835616</v>
      </c>
      <c r="U3216" s="8">
        <f>[1]!b_anal_termifexercise($A3216,日期设置!B$2)</f>
        <v>0</v>
      </c>
      <c r="V3216" s="10">
        <f>[1]!b_dq_dirtyprice(A3216,日期设置!$B$2)</f>
        <v>105.54179999999999</v>
      </c>
      <c r="W3216" s="11">
        <f>IF(U3216=0,ROUNDUP((Q3216-日期设置!$B$2)/365,0),ROUNDUP((R3216-日期设置!$B$2)/365,0))</f>
        <v>1</v>
      </c>
      <c r="X3216" s="18">
        <f>_xlfn.IFNA(VLOOKUP(A3216,过往入选债券!A:D,4,0),2)</f>
        <v>2</v>
      </c>
      <c r="Y3216">
        <f>_xlfn.IFNA(VLOOKUP(C3216,[2]Sheet1!$A:$A,1,0),3)</f>
        <v>3</v>
      </c>
    </row>
    <row r="3217" spans="1:25" hidden="1" x14ac:dyDescent="0.2">
      <c r="A3217" s="28" t="s">
        <v>21624</v>
      </c>
      <c r="B3217" s="28" t="s">
        <v>21625</v>
      </c>
      <c r="C3217" s="39" t="s">
        <v>2176</v>
      </c>
      <c r="D3217" s="26" t="str">
        <f>[1]!b_calc_yield(A3217,日期设置!$B$2,F3217,1,R3217,1,O3217,L3217,S3217,)</f>
        <v>Fetching...</v>
      </c>
      <c r="E3217" s="26">
        <f t="shared" si="100"/>
        <v>13.590908727269824</v>
      </c>
      <c r="F3217" s="18">
        <f>[1]!b_dq_cleanprice($A3217,日期设置!B$2)</f>
        <v>98.361000000000004</v>
      </c>
      <c r="G3217" s="18" t="str">
        <f t="shared" si="101"/>
        <v>4.63 + 2.63</v>
      </c>
      <c r="H3217" s="27">
        <f>[1]!b_dq_pctchange($A3217,日期设置!$B$2,1)/100</f>
        <v>0</v>
      </c>
      <c r="I3217" s="26">
        <f>[1]!b_pq_pctchange(A3217,日期设置!$B$4,日期设置!$B$2,1)</f>
        <v>0</v>
      </c>
      <c r="J3217" s="26">
        <f>[1]!b_pq_pctchange(A3217,日期设置!$C$4,日期设置!$B$2,1)</f>
        <v>-1.1854411749932114</v>
      </c>
      <c r="K3217" s="52">
        <f>[1]!b_dq_amount($A3217,日期设置!B$2,2,10000)</f>
        <v>0</v>
      </c>
      <c r="L3217" s="26">
        <f>[1]!b_info_latestpar(A3217,日期设置!$B$2)</f>
        <v>100</v>
      </c>
      <c r="M3217" s="6">
        <f>[1]!b_info_outstandingbalance($A3217,日期设置!B$2)</f>
        <v>5</v>
      </c>
      <c r="N3217" s="7" t="str">
        <f>[1]!b_info_latestissurercreditrating2(A3217,日期设置!$B$2,"102","1")</f>
        <v>AA+</v>
      </c>
      <c r="O3217" s="43">
        <v>4.53</v>
      </c>
      <c r="P3217" s="9" t="str">
        <f>[1]!b_info_repurchasedate(A3217)</f>
        <v>2023-11-10</v>
      </c>
      <c r="Q3217" s="31" t="s">
        <v>21760</v>
      </c>
      <c r="R3217" s="2" t="str">
        <f>IF((--IF(P3217=0,Q3217,P3217))&gt;(--日期设置!$B$2),IF(P3217=0,Q3217,P3217),Q3217)</f>
        <v>2023-11-10</v>
      </c>
      <c r="S3217" s="31" t="s">
        <v>21684</v>
      </c>
      <c r="T3217" s="8">
        <f>[1]!b_anal_ptmyear($A3217,日期设置!$B$2)</f>
        <v>4.6383561643835618</v>
      </c>
      <c r="U3217" s="8">
        <f>[1]!b_anal_termifexercise($A3217,日期设置!B$2)</f>
        <v>2.6383561643835618</v>
      </c>
      <c r="V3217" s="10">
        <f>[1]!b_dq_dirtyprice(A3217,日期设置!$B$2)</f>
        <v>99.999200000000002</v>
      </c>
      <c r="W3217" s="11">
        <f>IF(U3217=0,ROUNDUP((Q3217-日期设置!$B$2)/365,0),ROUNDUP((R3217-日期设置!$B$2)/365,0))</f>
        <v>3</v>
      </c>
      <c r="X3217" s="18">
        <f>_xlfn.IFNA(VLOOKUP(A3217,过往入选债券!A:D,4,0),2)</f>
        <v>2</v>
      </c>
      <c r="Y3217">
        <f>_xlfn.IFNA(VLOOKUP(C3217,[2]Sheet1!$A:$A,1,0),3)</f>
        <v>3</v>
      </c>
    </row>
    <row r="3218" spans="1:25" hidden="1" x14ac:dyDescent="0.2">
      <c r="A3218" s="21" t="s">
        <v>15655</v>
      </c>
      <c r="B3218" s="21" t="s">
        <v>15656</v>
      </c>
      <c r="C3218" s="37" t="s">
        <v>15657</v>
      </c>
      <c r="D3218" s="26" t="str">
        <f>[1]!b_calc_yield(A3218,日期设置!$B$2,F3218,1,R3218,1,O3218,L3218,S3218,)</f>
        <v>Fetching...</v>
      </c>
      <c r="E3218" s="26">
        <f t="shared" si="100"/>
        <v>44.682673773885725</v>
      </c>
      <c r="F3218" s="18">
        <f>[1]!b_dq_cleanprice($A3218,日期设置!B$2)</f>
        <v>100</v>
      </c>
      <c r="G3218" s="18" t="str">
        <f t="shared" si="101"/>
        <v>9.02 + 4.03</v>
      </c>
      <c r="H3218" s="27">
        <f>[1]!b_dq_pctchange($A3218,日期设置!$B$2,1)/100</f>
        <v>0</v>
      </c>
      <c r="I3218" s="26">
        <f>[1]!b_pq_pctchange(A3218,日期设置!$B$4,日期设置!$B$2,1)</f>
        <v>0</v>
      </c>
      <c r="J3218" s="26">
        <f>[1]!b_pq_pctchange(A3218,日期设置!$C$4,日期设置!$B$2,1)</f>
        <v>0</v>
      </c>
      <c r="K3218" s="52">
        <f>[1]!b_dq_amount($A3218,日期设置!B$2,2,10000)</f>
        <v>0</v>
      </c>
      <c r="L3218" s="26">
        <f>[1]!b_info_latestpar(A3218,日期设置!$B$2)</f>
        <v>100</v>
      </c>
      <c r="M3218" s="6">
        <f>[1]!b_info_outstandingbalance($A3218,日期设置!B$2)</f>
        <v>15</v>
      </c>
      <c r="N3218" s="7" t="str">
        <f>[1]!b_info_latestissurercreditrating2(A3218,日期设置!$B$2,"102","1")</f>
        <v>AA+</v>
      </c>
      <c r="O3218" s="8">
        <v>5.2</v>
      </c>
      <c r="P3218" s="9">
        <f>[1]!b_info_repurchasedate(A3218)</f>
        <v>0</v>
      </c>
      <c r="Q3218" s="8" t="s">
        <v>17345</v>
      </c>
      <c r="R3218" s="2" t="str">
        <f>IF((--IF(P3218=0,Q3218,P3218))&gt;(--日期设置!$B$2),IF(P3218=0,Q3218,P3218),Q3218)</f>
        <v>2030-04-01</v>
      </c>
      <c r="S3218" s="2" t="s">
        <v>18410</v>
      </c>
      <c r="T3218" s="8">
        <f>[1]!b_anal_ptmyear($A3218,日期设置!$B$2)</f>
        <v>9.0273972602739718</v>
      </c>
      <c r="U3218" s="8">
        <f>[1]!b_anal_termifexercise($A3218,日期设置!B$2)</f>
        <v>4.0301369863013701</v>
      </c>
      <c r="V3218" s="10">
        <f>[1]!b_dq_dirtyprice(A3218,日期设置!$B$2)</f>
        <v>105.0575</v>
      </c>
      <c r="W3218" s="11">
        <f>IF(U3218=0,ROUNDUP((Q3218-日期设置!$B$2)/365,0),ROUNDUP((R3218-日期设置!$B$2)/365,0))</f>
        <v>10</v>
      </c>
      <c r="X3218" s="18">
        <f>_xlfn.IFNA(VLOOKUP(A3218,过往入选债券!A:D,4,0),2)</f>
        <v>2</v>
      </c>
      <c r="Y3218">
        <f>_xlfn.IFNA(VLOOKUP(C3218,[2]Sheet1!$A:$A,1,0),3)</f>
        <v>3</v>
      </c>
    </row>
    <row r="3219" spans="1:25" hidden="1" x14ac:dyDescent="0.2">
      <c r="A3219" s="28" t="s">
        <v>21588</v>
      </c>
      <c r="B3219" s="28" t="s">
        <v>21589</v>
      </c>
      <c r="C3219" s="39" t="s">
        <v>1464</v>
      </c>
      <c r="D3219" s="26" t="str">
        <f>[1]!b_calc_yield(A3219,日期设置!$B$2,F3219,1,R3219,1,O3219,L3219,S3219,)</f>
        <v>Fetching...</v>
      </c>
      <c r="E3219" s="26">
        <f t="shared" si="100"/>
        <v>34.040918068297657</v>
      </c>
      <c r="F3219" s="18">
        <f>[1]!b_dq_cleanprice($A3219,日期设置!B$2)</f>
        <v>98.61</v>
      </c>
      <c r="G3219" s="18" t="str">
        <f t="shared" si="101"/>
        <v>6.62 + 0</v>
      </c>
      <c r="H3219" s="27">
        <f>[1]!b_dq_pctchange($A3219,日期设置!$B$2,1)/100</f>
        <v>0</v>
      </c>
      <c r="I3219" s="26">
        <f>[1]!b_pq_pctchange(A3219,日期设置!$B$4,日期设置!$B$2,1)</f>
        <v>0</v>
      </c>
      <c r="J3219" s="26">
        <f>[1]!b_pq_pctchange(A3219,日期设置!$C$4,日期设置!$B$2,1)</f>
        <v>0</v>
      </c>
      <c r="K3219" s="52">
        <f>[1]!b_dq_amount($A3219,日期设置!B$2,2,10000)</f>
        <v>0</v>
      </c>
      <c r="L3219" s="26">
        <f>[1]!b_info_latestpar(A3219,日期设置!$B$2)</f>
        <v>100</v>
      </c>
      <c r="M3219" s="6">
        <f>[1]!b_info_outstandingbalance($A3219,日期设置!B$2)</f>
        <v>9</v>
      </c>
      <c r="N3219" s="7" t="str">
        <f>[1]!b_info_latestissurercreditrating2(A3219,日期设置!$B$2,"102","1")</f>
        <v>AA</v>
      </c>
      <c r="O3219" s="43">
        <v>4.95</v>
      </c>
      <c r="P3219" s="9">
        <f>[1]!b_info_repurchasedate(A3219)</f>
        <v>0</v>
      </c>
      <c r="Q3219" s="31" t="s">
        <v>21739</v>
      </c>
      <c r="R3219" s="2" t="str">
        <f>IF((--IF(P3219=0,Q3219,P3219))&gt;(--日期设置!$B$2),IF(P3219=0,Q3219,P3219),Q3219)</f>
        <v>2027-11-06</v>
      </c>
      <c r="S3219" s="31" t="s">
        <v>21682</v>
      </c>
      <c r="T3219" s="8">
        <f>[1]!b_anal_ptmyear($A3219,日期设置!$B$2)</f>
        <v>6.6273972602739724</v>
      </c>
      <c r="U3219" s="8">
        <f>[1]!b_anal_termifexercise($A3219,日期设置!B$2)</f>
        <v>0</v>
      </c>
      <c r="V3219" s="10">
        <f>[1]!b_dq_dirtyprice(A3219,日期设置!$B$2)</f>
        <v>100.45440000000001</v>
      </c>
      <c r="W3219" s="11">
        <f>IF(U3219=0,ROUNDUP((Q3219-日期设置!$B$2)/365,0),ROUNDUP((R3219-日期设置!$B$2)/365,0))</f>
        <v>7</v>
      </c>
      <c r="X3219" s="18">
        <f>_xlfn.IFNA(VLOOKUP(A3219,过往入选债券!A:D,4,0),2)</f>
        <v>2</v>
      </c>
      <c r="Y3219">
        <f>_xlfn.IFNA(VLOOKUP(C3219,[2]Sheet1!$A:$A,1,0),3)</f>
        <v>3</v>
      </c>
    </row>
    <row r="3220" spans="1:25" hidden="1" x14ac:dyDescent="0.2">
      <c r="A3220" s="21" t="s">
        <v>10409</v>
      </c>
      <c r="B3220" s="21" t="s">
        <v>10410</v>
      </c>
      <c r="C3220" s="37" t="s">
        <v>959</v>
      </c>
      <c r="D3220" s="26" t="str">
        <f>[1]!b_calc_yield(A3220,日期设置!$B$2,F3220,1,R3220,1,O3220,L3220,S3220,)</f>
        <v>Fetching...</v>
      </c>
      <c r="E3220" s="26">
        <f t="shared" si="100"/>
        <v>10.057718474723387</v>
      </c>
      <c r="F3220" s="18">
        <f>[1]!b_dq_cleanprice($A3220,日期设置!B$2)</f>
        <v>99.233199999999997</v>
      </c>
      <c r="G3220" s="18" t="str">
        <f t="shared" si="101"/>
        <v>4.02 + 2.02</v>
      </c>
      <c r="H3220" s="27">
        <f>[1]!b_dq_pctchange($A3220,日期设置!$B$2,1)/100</f>
        <v>0</v>
      </c>
      <c r="I3220" s="26">
        <f>[1]!b_pq_pctchange(A3220,日期设置!$B$4,日期设置!$B$2,1)</f>
        <v>0</v>
      </c>
      <c r="J3220" s="26">
        <f>[1]!b_pq_pctchange(A3220,日期设置!$C$4,日期设置!$B$2,1)</f>
        <v>0.50763683506866786</v>
      </c>
      <c r="K3220" s="52">
        <f>[1]!b_dq_amount($A3220,日期设置!B$2,2,10000)</f>
        <v>0</v>
      </c>
      <c r="L3220" s="26">
        <f>[1]!b_info_latestpar(A3220,日期设置!$B$2)</f>
        <v>100</v>
      </c>
      <c r="M3220" s="6">
        <f>[1]!b_info_outstandingbalance($A3220,日期设置!B$2)</f>
        <v>5</v>
      </c>
      <c r="N3220" s="7" t="str">
        <f>[1]!b_info_latestissurercreditrating2(A3220,日期设置!$B$2,"102","1")</f>
        <v>AA</v>
      </c>
      <c r="O3220" s="8">
        <v>4.79</v>
      </c>
      <c r="P3220" s="9" t="str">
        <f>[1]!b_info_repurchasedate(A3220)</f>
        <v>2023-03-30</v>
      </c>
      <c r="Q3220" s="8" t="s">
        <v>16532</v>
      </c>
      <c r="R3220" s="2" t="str">
        <f>IF((--IF(P3220=0,Q3220,P3220))&gt;(--日期设置!$B$2),IF(P3220=0,Q3220,P3220),Q3220)</f>
        <v>2023-03-30</v>
      </c>
      <c r="S3220" s="2" t="s">
        <v>18056</v>
      </c>
      <c r="T3220" s="8">
        <f>[1]!b_anal_ptmyear($A3220,日期设置!$B$2)</f>
        <v>4.021917808219178</v>
      </c>
      <c r="U3220" s="8">
        <f>[1]!b_anal_termifexercise($A3220,日期设置!B$2)</f>
        <v>2.021917808219178</v>
      </c>
      <c r="V3220" s="10">
        <f>[1]!b_dq_dirtyprice(A3220,日期设置!$B$2)</f>
        <v>103.9182</v>
      </c>
      <c r="W3220" s="11">
        <f>IF(U3220=0,ROUNDUP((Q3220-日期设置!$B$2)/365,0),ROUNDUP((R3220-日期设置!$B$2)/365,0))</f>
        <v>3</v>
      </c>
      <c r="X3220" s="18">
        <f>_xlfn.IFNA(VLOOKUP(A3220,过往入选债券!A:D,4,0),2)</f>
        <v>2</v>
      </c>
      <c r="Y3220">
        <f>_xlfn.IFNA(VLOOKUP(C3220,[2]Sheet1!$A:$A,1,0),3)</f>
        <v>3</v>
      </c>
    </row>
    <row r="3221" spans="1:25" hidden="1" x14ac:dyDescent="0.2">
      <c r="A3221" s="21" t="s">
        <v>9959</v>
      </c>
      <c r="B3221" s="21" t="s">
        <v>9960</v>
      </c>
      <c r="C3221" s="37" t="s">
        <v>270</v>
      </c>
      <c r="D3221" s="26" t="str">
        <f>[1]!b_calc_yield(A3221,日期设置!$B$2,F3221,1,R3221,1,O3221,L3221,S3221,)</f>
        <v>Fetching...</v>
      </c>
      <c r="E3221" s="26">
        <f t="shared" si="100"/>
        <v>10.103766637531631</v>
      </c>
      <c r="F3221" s="18">
        <f>[1]!b_dq_cleanprice($A3221,日期设置!B$2)</f>
        <v>97.126000000000005</v>
      </c>
      <c r="G3221" s="18" t="str">
        <f t="shared" si="101"/>
        <v>1.93 + 0</v>
      </c>
      <c r="H3221" s="27">
        <f>[1]!b_dq_pctchange($A3221,日期设置!$B$2,1)/100</f>
        <v>0</v>
      </c>
      <c r="I3221" s="26">
        <f>[1]!b_pq_pctchange(A3221,日期设置!$B$4,日期设置!$B$2,1)</f>
        <v>0</v>
      </c>
      <c r="J3221" s="26">
        <f>[1]!b_pq_pctchange(A3221,日期设置!$C$4,日期设置!$B$2,1)</f>
        <v>11.896313364055308</v>
      </c>
      <c r="K3221" s="52">
        <f>[1]!b_dq_amount($A3221,日期设置!B$2,2,10000)</f>
        <v>0</v>
      </c>
      <c r="L3221" s="26">
        <f>[1]!b_info_latestpar(A3221,日期设置!$B$2)</f>
        <v>100</v>
      </c>
      <c r="M3221" s="6">
        <f>[1]!b_info_outstandingbalance($A3221,日期设置!B$2)</f>
        <v>20</v>
      </c>
      <c r="N3221" s="7" t="str">
        <f>[1]!b_info_latestissurercreditrating2(A3221,日期设置!$B$2,"102","1")</f>
        <v>AAA</v>
      </c>
      <c r="O3221" s="8">
        <v>3.6</v>
      </c>
      <c r="P3221" s="9">
        <f>[1]!b_info_repurchasedate(A3221)</f>
        <v>0</v>
      </c>
      <c r="Q3221" s="8" t="s">
        <v>17203</v>
      </c>
      <c r="R3221" s="2" t="str">
        <f>IF((--IF(P3221=0,Q3221,P3221))&gt;(--日期设置!$B$2),IF(P3221=0,Q3221,P3221),Q3221)</f>
        <v>2023-02-26</v>
      </c>
      <c r="S3221" s="2" t="s">
        <v>18783</v>
      </c>
      <c r="T3221" s="8">
        <f>[1]!b_anal_ptmyear($A3221,日期设置!$B$2)</f>
        <v>1.9342465753424658</v>
      </c>
      <c r="U3221" s="8">
        <f>[1]!b_anal_termifexercise($A3221,日期设置!B$2)</f>
        <v>0</v>
      </c>
      <c r="V3221" s="10">
        <f>[1]!b_dq_dirtyprice(A3221,日期设置!$B$2)</f>
        <v>97.362700000000004</v>
      </c>
      <c r="W3221" s="11">
        <f>IF(U3221=0,ROUNDUP((Q3221-日期设置!$B$2)/365,0),ROUNDUP((R3221-日期设置!$B$2)/365,0))</f>
        <v>2</v>
      </c>
      <c r="X3221" s="18" t="str">
        <f>_xlfn.IFNA(VLOOKUP(A3221,过往入选债券!A:D,4,0),2)</f>
        <v>否</v>
      </c>
      <c r="Y3221">
        <f>_xlfn.IFNA(VLOOKUP(C3221,[2]Sheet1!$A:$A,1,0),3)</f>
        <v>3</v>
      </c>
    </row>
    <row r="3222" spans="1:25" hidden="1" x14ac:dyDescent="0.2">
      <c r="A3222" s="21" t="s">
        <v>6147</v>
      </c>
      <c r="B3222" s="21" t="s">
        <v>6148</v>
      </c>
      <c r="C3222" s="37" t="s">
        <v>4923</v>
      </c>
      <c r="D3222" s="26" t="str">
        <f>[1]!b_calc_yield(A3222,日期设置!$B$2,F3222,1,R3222,1,O3222,L3222,S3222,)</f>
        <v>Fetching...</v>
      </c>
      <c r="E3222" s="26">
        <f t="shared" si="100"/>
        <v>8.3150856567407061</v>
      </c>
      <c r="F3222" s="18">
        <f>[1]!b_dq_cleanprice($A3222,日期设置!B$2)</f>
        <v>100.4295</v>
      </c>
      <c r="G3222" s="18" t="str">
        <f t="shared" si="101"/>
        <v>1.62 + 0</v>
      </c>
      <c r="H3222" s="27">
        <f>[1]!b_dq_pctchange($A3222,日期设置!$B$2,1)/100</f>
        <v>0</v>
      </c>
      <c r="I3222" s="26">
        <f>[1]!b_pq_pctchange(A3222,日期设置!$B$4,日期设置!$B$2,1)</f>
        <v>0</v>
      </c>
      <c r="J3222" s="26">
        <f>[1]!b_pq_pctchange(A3222,日期设置!$C$4,日期设置!$B$2,1)</f>
        <v>0.13809813442881977</v>
      </c>
      <c r="K3222" s="52">
        <f>[1]!b_dq_amount($A3222,日期设置!B$2,2,10000)</f>
        <v>0</v>
      </c>
      <c r="L3222" s="26">
        <f>[1]!b_info_latestpar(A3222,日期设置!$B$2)</f>
        <v>100</v>
      </c>
      <c r="M3222" s="6">
        <f>[1]!b_info_outstandingbalance($A3222,日期设置!B$2)</f>
        <v>20</v>
      </c>
      <c r="N3222" s="7" t="str">
        <f>[1]!b_info_latestissurercreditrating2(A3222,日期设置!$B$2,"102","1")</f>
        <v>AAA</v>
      </c>
      <c r="O3222" s="8">
        <v>5.5</v>
      </c>
      <c r="P3222" s="9">
        <f>[1]!b_info_repurchasedate(A3222)</f>
        <v>0</v>
      </c>
      <c r="Q3222" s="8" t="s">
        <v>16950</v>
      </c>
      <c r="R3222" s="2" t="str">
        <f>IF((--IF(P3222=0,Q3222,P3222))&gt;(--日期设置!$B$2),IF(P3222=0,Q3222,P3222),Q3222)</f>
        <v>2022-11-06</v>
      </c>
      <c r="S3222" s="2" t="s">
        <v>18296</v>
      </c>
      <c r="T3222" s="8">
        <f>[1]!b_anal_ptmyear($A3222,日期设置!$B$2)</f>
        <v>1.6273972602739726</v>
      </c>
      <c r="U3222" s="8">
        <f>[1]!b_anal_termifexercise($A3222,日期设置!B$2)</f>
        <v>0</v>
      </c>
      <c r="V3222" s="10">
        <f>[1]!b_dq_dirtyprice(A3222,日期设置!$B$2)</f>
        <v>102.47880000000001</v>
      </c>
      <c r="W3222" s="11">
        <f>IF(U3222=0,ROUNDUP((Q3222-日期设置!$B$2)/365,0),ROUNDUP((R3222-日期设置!$B$2)/365,0))</f>
        <v>2</v>
      </c>
      <c r="X3222" s="18">
        <f>_xlfn.IFNA(VLOOKUP(A3222,过往入选债券!A:D,4,0),2)</f>
        <v>2</v>
      </c>
      <c r="Y3222" s="45">
        <f>_xlfn.IFNA(VLOOKUP(C3222,[2]Sheet1!$A:$A,1,0),3)</f>
        <v>3</v>
      </c>
    </row>
    <row r="3223" spans="1:25" hidden="1" x14ac:dyDescent="0.2">
      <c r="A3223" s="21" t="s">
        <v>13708</v>
      </c>
      <c r="B3223" s="21" t="s">
        <v>13709</v>
      </c>
      <c r="C3223" s="37" t="s">
        <v>13710</v>
      </c>
      <c r="D3223" s="26" t="str">
        <f>[1]!b_calc_yield(A3223,日期设置!$B$2,F3223,1,R3223,1,O3223,L3223,S3223,)</f>
        <v>Fetching...</v>
      </c>
      <c r="E3223" s="26">
        <f t="shared" si="100"/>
        <v>22.572118080890657</v>
      </c>
      <c r="F3223" s="18">
        <f>[1]!b_dq_cleanprice($A3223,日期设置!B$2)</f>
        <v>81.692899999999995</v>
      </c>
      <c r="G3223" s="18" t="str">
        <f t="shared" si="101"/>
        <v>3.07 + 0</v>
      </c>
      <c r="H3223" s="27">
        <f>[1]!b_dq_pctchange($A3223,日期设置!$B$2,1)/100</f>
        <v>0</v>
      </c>
      <c r="I3223" s="26">
        <f>[1]!b_pq_pctchange(A3223,日期设置!$B$4,日期设置!$B$2,1)</f>
        <v>0</v>
      </c>
      <c r="J3223" s="26">
        <f>[1]!b_pq_pctchange(A3223,日期设置!$C$4,日期设置!$B$2,1)</f>
        <v>0</v>
      </c>
      <c r="K3223" s="52">
        <f>[1]!b_dq_amount($A3223,日期设置!B$2,2,10000)</f>
        <v>0</v>
      </c>
      <c r="L3223" s="26">
        <f>[1]!b_info_latestpar(A3223,日期设置!$B$2)</f>
        <v>80</v>
      </c>
      <c r="M3223" s="6">
        <f>[1]!b_info_outstandingbalance($A3223,日期设置!B$2)</f>
        <v>4</v>
      </c>
      <c r="N3223" s="7" t="str">
        <f>[1]!b_info_latestissurercreditrating2(A3223,日期设置!$B$2,"102","1")</f>
        <v>AA</v>
      </c>
      <c r="O3223" s="8">
        <v>6.5</v>
      </c>
      <c r="P3223" s="9">
        <f>[1]!b_info_repurchasedate(A3223)</f>
        <v>0</v>
      </c>
      <c r="Q3223" s="8" t="s">
        <v>17649</v>
      </c>
      <c r="R3223" s="2" t="str">
        <f>IF((--IF(P3223=0,Q3223,P3223))&gt;(--日期设置!$B$2),IF(P3223=0,Q3223,P3223),Q3223)</f>
        <v>2024-04-20</v>
      </c>
      <c r="S3223" s="2" t="s">
        <v>18343</v>
      </c>
      <c r="T3223" s="8">
        <f>[1]!b_anal_ptmyear($A3223,日期设置!$B$2)</f>
        <v>3.0794520547945208</v>
      </c>
      <c r="U3223" s="8">
        <f>[1]!b_anal_termifexercise($A3223,日期设置!B$2)</f>
        <v>0</v>
      </c>
      <c r="V3223" s="10">
        <f>[1]!b_dq_dirtyprice(A3223,日期设置!$B$2)</f>
        <v>86.479699999999994</v>
      </c>
      <c r="W3223" s="11">
        <f>IF(U3223=0,ROUNDUP((Q3223-日期设置!$B$2)/365,0),ROUNDUP((R3223-日期设置!$B$2)/365,0))</f>
        <v>4</v>
      </c>
      <c r="X3223" s="18">
        <f>_xlfn.IFNA(VLOOKUP(A3223,过往入选债券!A:D,4,0),2)</f>
        <v>2</v>
      </c>
      <c r="Y3223">
        <f>_xlfn.IFNA(VLOOKUP(C3223,[2]Sheet1!$A:$A,1,0),3)</f>
        <v>3</v>
      </c>
    </row>
    <row r="3224" spans="1:25" hidden="1" x14ac:dyDescent="0.2">
      <c r="A3224" s="28" t="s">
        <v>21124</v>
      </c>
      <c r="B3224" s="28" t="s">
        <v>21125</v>
      </c>
      <c r="C3224" s="39" t="s">
        <v>451</v>
      </c>
      <c r="D3224" s="26" t="str">
        <f>[1]!b_calc_yield(A3224,日期设置!$B$2,F3224,1,R3224,1,O3224,L3224,S3224,)</f>
        <v>Fetching...</v>
      </c>
      <c r="E3224" s="26">
        <f t="shared" si="100"/>
        <v>23.490927975848884</v>
      </c>
      <c r="F3224" s="18">
        <f>[1]!b_dq_cleanprice($A3224,日期设置!B$2)</f>
        <v>98.876199999999997</v>
      </c>
      <c r="G3224" s="18" t="str">
        <f t="shared" si="101"/>
        <v>4.58 + 0</v>
      </c>
      <c r="H3224" s="27">
        <f>[1]!b_dq_pctchange($A3224,日期设置!$B$2,1)/100</f>
        <v>0</v>
      </c>
      <c r="I3224" s="26">
        <f>[1]!b_pq_pctchange(A3224,日期设置!$B$4,日期设置!$B$2,1)</f>
        <v>0</v>
      </c>
      <c r="J3224" s="26">
        <f>[1]!b_pq_pctchange(A3224,日期设置!$C$4,日期设置!$B$2,1)</f>
        <v>0</v>
      </c>
      <c r="K3224" s="52">
        <f>[1]!b_dq_amount($A3224,日期设置!B$2,2,10000)</f>
        <v>0</v>
      </c>
      <c r="L3224" s="26">
        <f>[1]!b_info_latestpar(A3224,日期设置!$B$2)</f>
        <v>100</v>
      </c>
      <c r="M3224" s="6">
        <f>[1]!b_info_outstandingbalance($A3224,日期设置!B$2)</f>
        <v>5</v>
      </c>
      <c r="N3224" s="7" t="str">
        <f>[1]!b_info_latestissurercreditrating2(A3224,日期设置!$B$2,"102","1")</f>
        <v>AA+</v>
      </c>
      <c r="O3224" s="8">
        <v>4.92</v>
      </c>
      <c r="P3224" s="9">
        <f>[1]!b_info_repurchasedate(A3224)</f>
        <v>0</v>
      </c>
      <c r="Q3224" s="8" t="s">
        <v>17527</v>
      </c>
      <c r="R3224" s="2" t="str">
        <f>IF((--IF(P3224=0,Q3224,P3224))&gt;(--日期设置!$B$2),IF(P3224=0,Q3224,P3224),Q3224)</f>
        <v>2025-10-23</v>
      </c>
      <c r="S3224" s="31" t="s">
        <v>16008</v>
      </c>
      <c r="T3224" s="8">
        <f>[1]!b_anal_ptmyear($A3224,日期设置!$B$2)</f>
        <v>4.5890410958904111</v>
      </c>
      <c r="U3224" s="8">
        <f>[1]!b_anal_termifexercise($A3224,日期设置!B$2)</f>
        <v>0</v>
      </c>
      <c r="V3224" s="10">
        <f>[1]!b_dq_dirtyprice(A3224,日期设置!$B$2)</f>
        <v>100.8981</v>
      </c>
      <c r="W3224" s="11">
        <f>IF(U3224=0,ROUNDUP((Q3224-日期设置!$B$2)/365,0),ROUNDUP((R3224-日期设置!$B$2)/365,0))</f>
        <v>5</v>
      </c>
      <c r="X3224" s="18">
        <f>_xlfn.IFNA(VLOOKUP(A3224,过往入选债券!A:D,4,0),2)</f>
        <v>2</v>
      </c>
      <c r="Y3224">
        <f>_xlfn.IFNA(VLOOKUP(C3224,[2]Sheet1!$A:$A,1,0),3)</f>
        <v>3</v>
      </c>
    </row>
    <row r="3225" spans="1:25" hidden="1" x14ac:dyDescent="0.2">
      <c r="A3225" s="28" t="s">
        <v>19457</v>
      </c>
      <c r="B3225" s="28" t="s">
        <v>19458</v>
      </c>
      <c r="C3225" s="38" t="s">
        <v>6465</v>
      </c>
      <c r="D3225" s="26" t="str">
        <f>[1]!b_calc_yield(A3225,日期设置!$B$2,F3225,1,R3225,1,O3225,L3225,S3225,)</f>
        <v>Fetching...</v>
      </c>
      <c r="E3225" s="26">
        <f t="shared" si="100"/>
        <v>12.092827521076055</v>
      </c>
      <c r="F3225" s="18">
        <f>[1]!b_dq_cleanprice($A3225,日期设置!B$2)</f>
        <v>98.436199999999999</v>
      </c>
      <c r="G3225" s="18" t="str">
        <f t="shared" si="101"/>
        <v>4.37 + 2.37</v>
      </c>
      <c r="H3225" s="27">
        <f>[1]!b_dq_pctchange($A3225,日期设置!$B$2,1)/100</f>
        <v>0</v>
      </c>
      <c r="I3225" s="26">
        <f>[1]!b_pq_pctchange(A3225,日期设置!$B$4,日期设置!$B$2,1)</f>
        <v>0</v>
      </c>
      <c r="J3225" s="26">
        <f>[1]!b_pq_pctchange(A3225,日期设置!$C$4,日期设置!$B$2,1)</f>
        <v>0</v>
      </c>
      <c r="K3225" s="52">
        <f>[1]!b_dq_amount($A3225,日期设置!B$2,2,10000)</f>
        <v>0</v>
      </c>
      <c r="L3225" s="26">
        <f>[1]!b_info_latestpar(A3225,日期设置!$B$2)</f>
        <v>100</v>
      </c>
      <c r="M3225" s="6">
        <f>[1]!b_info_outstandingbalance($A3225,日期设置!B$2)</f>
        <v>5</v>
      </c>
      <c r="N3225" s="7" t="str">
        <f>[1]!b_info_latestissurercreditrating2(A3225,日期设置!$B$2,"102","1")</f>
        <v>AA</v>
      </c>
      <c r="O3225" s="8">
        <v>4.49</v>
      </c>
      <c r="P3225" s="9" t="str">
        <f>[1]!b_info_repurchasedate(A3225)</f>
        <v>2023-08-07</v>
      </c>
      <c r="Q3225" s="8" t="s">
        <v>19996</v>
      </c>
      <c r="R3225" s="2" t="str">
        <f>IF((--IF(P3225=0,Q3225,P3225))&gt;(--日期设置!$B$2),IF(P3225=0,Q3225,P3225),Q3225)</f>
        <v>2023-08-07</v>
      </c>
      <c r="S3225" s="31" t="s">
        <v>19130</v>
      </c>
      <c r="T3225" s="8">
        <f>[1]!b_anal_ptmyear($A3225,日期设置!$B$2)</f>
        <v>4.3780821917808215</v>
      </c>
      <c r="U3225" s="8">
        <f>[1]!b_anal_termifexercise($A3225,日期设置!B$2)</f>
        <v>2.3780821917808219</v>
      </c>
      <c r="V3225" s="10">
        <f>[1]!b_dq_dirtyprice(A3225,日期设置!$B$2)</f>
        <v>101.2286</v>
      </c>
      <c r="W3225" s="11">
        <f>IF(U3225=0,ROUNDUP((Q3225-日期设置!$B$2)/365,0),ROUNDUP((R3225-日期设置!$B$2)/365,0))</f>
        <v>3</v>
      </c>
      <c r="X3225" s="18">
        <f>_xlfn.IFNA(VLOOKUP(A3225,过往入选债券!A:D,4,0),2)</f>
        <v>2</v>
      </c>
      <c r="Y3225">
        <f>_xlfn.IFNA(VLOOKUP(C3225,[2]Sheet1!$A:$A,1,0),3)</f>
        <v>3</v>
      </c>
    </row>
    <row r="3226" spans="1:25" hidden="1" x14ac:dyDescent="0.2">
      <c r="A3226" s="21" t="s">
        <v>948</v>
      </c>
      <c r="B3226" s="21" t="s">
        <v>949</v>
      </c>
      <c r="C3226" s="37" t="s">
        <v>8</v>
      </c>
      <c r="D3226" s="26" t="str">
        <f>[1]!b_calc_yield(A3226,日期设置!$B$2,F3226,1,R3226,1,O3226,L3226,S3226,)</f>
        <v>Fetching...</v>
      </c>
      <c r="E3226" s="26">
        <f t="shared" si="100"/>
        <v>8.3063444367797334</v>
      </c>
      <c r="F3226" s="18">
        <f>[1]!b_dq_cleanprice($A3226,日期设置!B$2)</f>
        <v>100.5557</v>
      </c>
      <c r="G3226" s="18" t="str">
        <f t="shared" si="101"/>
        <v>1.62 + 0</v>
      </c>
      <c r="H3226" s="27">
        <f>[1]!b_dq_pctchange($A3226,日期设置!$B$2,1)/100</f>
        <v>0</v>
      </c>
      <c r="I3226" s="26">
        <f>[1]!b_pq_pctchange(A3226,日期设置!$B$4,日期设置!$B$2,1)</f>
        <v>0</v>
      </c>
      <c r="J3226" s="26">
        <f>[1]!b_pq_pctchange(A3226,日期设置!$C$4,日期设置!$B$2,1)</f>
        <v>0</v>
      </c>
      <c r="K3226" s="52">
        <f>[1]!b_dq_amount($A3226,日期设置!B$2,2,10000)</f>
        <v>0</v>
      </c>
      <c r="L3226" s="26">
        <f>[1]!b_info_latestpar(A3226,日期设置!$B$2)</f>
        <v>100</v>
      </c>
      <c r="M3226" s="6">
        <f>[1]!b_info_outstandingbalance($A3226,日期设置!B$2)</f>
        <v>10</v>
      </c>
      <c r="N3226" s="7">
        <f>[1]!b_info_latestissurercreditrating2(A3226,日期设置!$B$2,"102","1")</f>
        <v>0</v>
      </c>
      <c r="O3226" s="8">
        <v>5.58</v>
      </c>
      <c r="P3226" s="9">
        <f>[1]!b_info_repurchasedate(A3226)</f>
        <v>0</v>
      </c>
      <c r="Q3226" s="8" t="s">
        <v>16950</v>
      </c>
      <c r="R3226" s="2" t="str">
        <f>IF((--IF(P3226=0,Q3226,P3226))&gt;(--日期设置!$B$2),IF(P3226=0,Q3226,P3226),Q3226)</f>
        <v>2022-11-06</v>
      </c>
      <c r="S3226" s="2" t="s">
        <v>18296</v>
      </c>
      <c r="T3226" s="8">
        <f>[1]!b_anal_ptmyear($A3226,日期设置!$B$2)</f>
        <v>1.6273972602739726</v>
      </c>
      <c r="U3226" s="8">
        <f>[1]!b_anal_termifexercise($A3226,日期设置!B$2)</f>
        <v>0</v>
      </c>
      <c r="V3226" s="10">
        <f>[1]!b_dq_dirtyprice(A3226,日期设置!$B$2)</f>
        <v>102.6348</v>
      </c>
      <c r="W3226" s="11">
        <f>IF(U3226=0,ROUNDUP((Q3226-日期设置!$B$2)/365,0),ROUNDUP((R3226-日期设置!$B$2)/365,0))</f>
        <v>2</v>
      </c>
      <c r="X3226" s="18">
        <f>_xlfn.IFNA(VLOOKUP(A3226,过往入选债券!A:D,4,0),2)</f>
        <v>2</v>
      </c>
      <c r="Y3226">
        <f>_xlfn.IFNA(VLOOKUP(C3226,[2]Sheet1!$A:$A,1,0),3)</f>
        <v>3</v>
      </c>
    </row>
    <row r="3227" spans="1:25" hidden="1" x14ac:dyDescent="0.2">
      <c r="A3227" s="21" t="s">
        <v>4296</v>
      </c>
      <c r="B3227" s="21" t="s">
        <v>4297</v>
      </c>
      <c r="C3227" s="37" t="s">
        <v>4298</v>
      </c>
      <c r="D3227" s="26" t="str">
        <f>[1]!b_calc_yield(A3227,日期设置!$B$2,F3227,1,R3227,1,O3227,L3227,S3227,)</f>
        <v>Fetching...</v>
      </c>
      <c r="E3227" s="26">
        <f t="shared" si="100"/>
        <v>10.471965495995072</v>
      </c>
      <c r="F3227" s="18">
        <f>[1]!b_dq_cleanprice($A3227,日期设置!B$2)</f>
        <v>97.736900000000006</v>
      </c>
      <c r="G3227" s="18" t="str">
        <f t="shared" si="101"/>
        <v>4.07 + 2.07</v>
      </c>
      <c r="H3227" s="27">
        <f>[1]!b_dq_pctchange($A3227,日期设置!$B$2,1)/100</f>
        <v>0</v>
      </c>
      <c r="I3227" s="26">
        <f>[1]!b_pq_pctchange(A3227,日期设置!$B$4,日期设置!$B$2,1)</f>
        <v>0</v>
      </c>
      <c r="J3227" s="26">
        <f>[1]!b_pq_pctchange(A3227,日期设置!$C$4,日期设置!$B$2,1)</f>
        <v>0</v>
      </c>
      <c r="K3227" s="52">
        <f>[1]!b_dq_amount($A3227,日期设置!B$2,2,10000)</f>
        <v>0</v>
      </c>
      <c r="L3227" s="26">
        <f>[1]!b_info_latestpar(A3227,日期设置!$B$2)</f>
        <v>100</v>
      </c>
      <c r="M3227" s="6">
        <f>[1]!b_info_outstandingbalance($A3227,日期设置!B$2)</f>
        <v>10</v>
      </c>
      <c r="N3227" s="7">
        <f>[1]!b_info_latestissurercreditrating2(A3227,日期设置!$B$2,"102","1")</f>
        <v>0</v>
      </c>
      <c r="O3227" s="8">
        <v>4.0199999999999996</v>
      </c>
      <c r="P3227" s="9" t="str">
        <f>[1]!b_info_repurchasedate(A3227)</f>
        <v>2023-04-20</v>
      </c>
      <c r="Q3227" s="8" t="s">
        <v>16995</v>
      </c>
      <c r="R3227" s="2" t="str">
        <f>IF((--IF(P3227=0,Q3227,P3227))&gt;(--日期设置!$B$2),IF(P3227=0,Q3227,P3227),Q3227)</f>
        <v>2023-04-20</v>
      </c>
      <c r="S3227" s="2" t="s">
        <v>18259</v>
      </c>
      <c r="T3227" s="8">
        <f>[1]!b_anal_ptmyear($A3227,日期设置!$B$2)</f>
        <v>4.0794520547945208</v>
      </c>
      <c r="U3227" s="8">
        <f>[1]!b_anal_termifexercise($A3227,日期设置!B$2)</f>
        <v>2.0794520547945203</v>
      </c>
      <c r="V3227" s="10">
        <f>[1]!b_dq_dirtyprice(A3227,日期设置!$B$2)</f>
        <v>101.4375</v>
      </c>
      <c r="W3227" s="11">
        <f>IF(U3227=0,ROUNDUP((Q3227-日期设置!$B$2)/365,0),ROUNDUP((R3227-日期设置!$B$2)/365,0))</f>
        <v>3</v>
      </c>
      <c r="X3227" s="18">
        <f>_xlfn.IFNA(VLOOKUP(A3227,过往入选债券!A:D,4,0),2)</f>
        <v>2</v>
      </c>
      <c r="Y3227">
        <f>_xlfn.IFNA(VLOOKUP(C3227,[2]Sheet1!$A:$A,1,0),3)</f>
        <v>3</v>
      </c>
    </row>
    <row r="3228" spans="1:25" hidden="1" x14ac:dyDescent="0.2">
      <c r="A3228" s="21" t="s">
        <v>3519</v>
      </c>
      <c r="B3228" s="21" t="s">
        <v>3520</v>
      </c>
      <c r="C3228" s="37" t="s">
        <v>358</v>
      </c>
      <c r="D3228" s="26" t="str">
        <f>[1]!b_calc_yield(A3228,日期设置!$B$2,F3228,1,R3228,1,O3228,L3228,S3228,)</f>
        <v>Fetching...</v>
      </c>
      <c r="E3228" s="26">
        <f t="shared" si="100"/>
        <v>7.6722117855736238</v>
      </c>
      <c r="F3228" s="18">
        <f>[1]!b_dq_cleanprice($A3228,日期设置!B$2)</f>
        <v>102.5399</v>
      </c>
      <c r="G3228" s="18" t="str">
        <f t="shared" si="101"/>
        <v>1.52 + 0</v>
      </c>
      <c r="H3228" s="27">
        <f>[1]!b_dq_pctchange($A3228,日期设置!$B$2,1)/100</f>
        <v>0</v>
      </c>
      <c r="I3228" s="26">
        <f>[1]!b_pq_pctchange(A3228,日期设置!$B$4,日期设置!$B$2,1)</f>
        <v>0</v>
      </c>
      <c r="J3228" s="26">
        <f>[1]!b_pq_pctchange(A3228,日期设置!$C$4,日期设置!$B$2,1)</f>
        <v>2.5399000000000029</v>
      </c>
      <c r="K3228" s="52">
        <f>[1]!b_dq_amount($A3228,日期设置!B$2,2,10000)</f>
        <v>0</v>
      </c>
      <c r="L3228" s="26">
        <f>[1]!b_info_latestpar(A3228,日期设置!$B$2)</f>
        <v>100</v>
      </c>
      <c r="M3228" s="6">
        <f>[1]!b_info_outstandingbalance($A3228,日期设置!B$2)</f>
        <v>2</v>
      </c>
      <c r="N3228" s="7">
        <f>[1]!b_info_latestissurercreditrating2(A3228,日期设置!$B$2,"102","1")</f>
        <v>0</v>
      </c>
      <c r="O3228" s="8">
        <v>7</v>
      </c>
      <c r="P3228" s="9">
        <f>[1]!b_info_repurchasedate(A3228)</f>
        <v>0</v>
      </c>
      <c r="Q3228" s="8" t="s">
        <v>16099</v>
      </c>
      <c r="R3228" s="2" t="str">
        <f>IF((--IF(P3228=0,Q3228,P3228))&gt;(--日期设置!$B$2),IF(P3228=0,Q3228,P3228),Q3228)</f>
        <v>2022-09-29</v>
      </c>
      <c r="S3228" s="2" t="s">
        <v>18867</v>
      </c>
      <c r="T3228" s="8">
        <f>[1]!b_anal_ptmyear($A3228,日期设置!$B$2)</f>
        <v>1.5232876712328767</v>
      </c>
      <c r="U3228" s="8">
        <f>[1]!b_anal_termifexercise($A3228,日期设置!B$2)</f>
        <v>0</v>
      </c>
      <c r="V3228" s="10">
        <f>[1]!b_dq_dirtyprice(A3228,日期设置!$B$2)</f>
        <v>105.87690000000001</v>
      </c>
      <c r="W3228" s="11">
        <f>IF(U3228=0,ROUNDUP((Q3228-日期设置!$B$2)/365,0),ROUNDUP((R3228-日期设置!$B$2)/365,0))</f>
        <v>2</v>
      </c>
      <c r="X3228" s="18">
        <f>_xlfn.IFNA(VLOOKUP(A3228,过往入选债券!A:D,4,0),2)</f>
        <v>2</v>
      </c>
      <c r="Y3228">
        <f>_xlfn.IFNA(VLOOKUP(C3228,[2]Sheet1!$A:$A,1,0),3)</f>
        <v>3</v>
      </c>
    </row>
    <row r="3229" spans="1:25" hidden="1" x14ac:dyDescent="0.2">
      <c r="A3229" s="28" t="s">
        <v>20154</v>
      </c>
      <c r="B3229" s="28" t="s">
        <v>20155</v>
      </c>
      <c r="C3229" s="39" t="s">
        <v>2511</v>
      </c>
      <c r="D3229" s="26" t="str">
        <f>[1]!b_calc_yield(A3229,日期设置!$B$2,F3229,1,R3229,1,O3229,L3229,S3229,)</f>
        <v>Fetching...</v>
      </c>
      <c r="E3229" s="26">
        <f t="shared" si="100"/>
        <v>12.902443778837869</v>
      </c>
      <c r="F3229" s="18">
        <f>[1]!b_dq_cleanprice($A3229,日期设置!B$2)</f>
        <v>98.832999999999998</v>
      </c>
      <c r="G3229" s="18" t="str">
        <f t="shared" si="101"/>
        <v>2.52 + 0</v>
      </c>
      <c r="H3229" s="27">
        <f>[1]!b_dq_pctchange($A3229,日期设置!$B$2,1)/100</f>
        <v>0</v>
      </c>
      <c r="I3229" s="26">
        <f>[1]!b_pq_pctchange(A3229,日期设置!$B$4,日期设置!$B$2,1)</f>
        <v>0</v>
      </c>
      <c r="J3229" s="26">
        <f>[1]!b_pq_pctchange(A3229,日期设置!$C$4,日期设置!$B$2,1)</f>
        <v>0.74719673802243025</v>
      </c>
      <c r="K3229" s="52">
        <f>[1]!b_dq_amount($A3229,日期设置!B$2,2,10000)</f>
        <v>0</v>
      </c>
      <c r="L3229" s="26">
        <f>[1]!b_info_latestpar(A3229,日期设置!$B$2)</f>
        <v>100</v>
      </c>
      <c r="M3229" s="6">
        <f>[1]!b_info_outstandingbalance($A3229,日期设置!B$2)</f>
        <v>8</v>
      </c>
      <c r="N3229" s="7">
        <f>[1]!b_info_latestissurercreditrating2(A3229,日期设置!$B$2,"102","1")</f>
        <v>0</v>
      </c>
      <c r="O3229" s="8">
        <v>4.7</v>
      </c>
      <c r="P3229" s="9">
        <f>[1]!b_info_repurchasedate(A3229)</f>
        <v>0</v>
      </c>
      <c r="Q3229" s="8" t="s">
        <v>17067</v>
      </c>
      <c r="R3229" s="2" t="str">
        <f>IF((--IF(P3229=0,Q3229,P3229))&gt;(--日期设置!$B$2),IF(P3229=0,Q3229,P3229),Q3229)</f>
        <v>2023-09-30</v>
      </c>
      <c r="S3229" s="31" t="s">
        <v>17342</v>
      </c>
      <c r="T3229" s="8">
        <f>[1]!b_anal_ptmyear($A3229,日期设置!$B$2)</f>
        <v>2.526027397260274</v>
      </c>
      <c r="U3229" s="8">
        <f>[1]!b_anal_termifexercise($A3229,日期设置!B$2)</f>
        <v>0</v>
      </c>
      <c r="V3229" s="10">
        <f>[1]!b_dq_dirtyprice(A3229,日期设置!$B$2)</f>
        <v>101.0607</v>
      </c>
      <c r="W3229" s="11">
        <f>IF(U3229=0,ROUNDUP((Q3229-日期设置!$B$2)/365,0),ROUNDUP((R3229-日期设置!$B$2)/365,0))</f>
        <v>3</v>
      </c>
      <c r="X3229" s="18">
        <f>_xlfn.IFNA(VLOOKUP(A3229,过往入选债券!A:D,4,0),2)</f>
        <v>2</v>
      </c>
      <c r="Y3229">
        <f>_xlfn.IFNA(VLOOKUP(C3229,[2]Sheet1!$A:$A,1,0),3)</f>
        <v>3</v>
      </c>
    </row>
    <row r="3230" spans="1:25" hidden="1" x14ac:dyDescent="0.2">
      <c r="A3230" s="28" t="s">
        <v>19564</v>
      </c>
      <c r="B3230" s="28" t="s">
        <v>19565</v>
      </c>
      <c r="C3230" s="38" t="s">
        <v>68</v>
      </c>
      <c r="D3230" s="26" t="str">
        <f>[1]!b_calc_yield(A3230,日期设置!$B$2,F3230,1,R3230,1,O3230,L3230,S3230,)</f>
        <v>Fetching...</v>
      </c>
      <c r="E3230" s="26">
        <f t="shared" si="100"/>
        <v>12.181667267991948</v>
      </c>
      <c r="F3230" s="18">
        <f>[1]!b_dq_cleanprice($A3230,日期设置!B$2)</f>
        <v>98.67</v>
      </c>
      <c r="G3230" s="18" t="str">
        <f t="shared" si="101"/>
        <v>2.39 + 2.39</v>
      </c>
      <c r="H3230" s="27">
        <f>[1]!b_dq_pctchange($A3230,日期设置!$B$2,1)/100</f>
        <v>0</v>
      </c>
      <c r="I3230" s="26">
        <f>[1]!b_pq_pctchange(A3230,日期设置!$B$4,日期设置!$B$2,1)</f>
        <v>0</v>
      </c>
      <c r="J3230" s="26">
        <f>[1]!b_pq_pctchange(A3230,日期设置!$C$4,日期设置!$B$2,1)</f>
        <v>4.6844676437126642E-2</v>
      </c>
      <c r="K3230" s="52">
        <f>[1]!b_dq_amount($A3230,日期设置!B$2,2,10000)</f>
        <v>0</v>
      </c>
      <c r="L3230" s="26">
        <f>[1]!b_info_latestpar(A3230,日期设置!$B$2)</f>
        <v>100</v>
      </c>
      <c r="M3230" s="6">
        <f>[1]!b_info_outstandingbalance($A3230,日期设置!B$2)</f>
        <v>19</v>
      </c>
      <c r="N3230" s="7" t="str">
        <f>[1]!b_info_latestissurercreditrating2(A3230,日期设置!$B$2,"102","1")</f>
        <v>AAA</v>
      </c>
      <c r="O3230" s="8">
        <v>4.5999999999999996</v>
      </c>
      <c r="P3230" s="9">
        <f>[1]!b_info_repurchasedate(A3230)</f>
        <v>0</v>
      </c>
      <c r="Q3230" s="8" t="s">
        <v>17022</v>
      </c>
      <c r="R3230" s="2" t="str">
        <f>IF((--IF(P3230=0,Q3230,P3230))&gt;(--日期设置!$B$2),IF(P3230=0,Q3230,P3230),Q3230)</f>
        <v>2023-08-14</v>
      </c>
      <c r="S3230" s="31" t="s">
        <v>19121</v>
      </c>
      <c r="T3230" s="8">
        <f>[1]!b_anal_ptmyear($A3230,日期设置!$B$2)</f>
        <v>2.3972602739726026</v>
      </c>
      <c r="U3230" s="8">
        <f>[1]!b_anal_termifexercise($A3230,日期设置!B$2)</f>
        <v>2.3972602739726026</v>
      </c>
      <c r="V3230" s="10">
        <f>[1]!b_dq_dirtyprice(A3230,日期设置!$B$2)</f>
        <v>101.4426</v>
      </c>
      <c r="W3230" s="11">
        <f>IF(U3230=0,ROUNDUP((Q3230-日期设置!$B$2)/365,0),ROUNDUP((R3230-日期设置!$B$2)/365,0))</f>
        <v>3</v>
      </c>
      <c r="X3230" s="18">
        <f>_xlfn.IFNA(VLOOKUP(A3230,过往入选债券!A:D,4,0),2)</f>
        <v>2</v>
      </c>
      <c r="Y3230">
        <f>_xlfn.IFNA(VLOOKUP(C3230,[2]Sheet1!$A:$A,1,0),3)</f>
        <v>3</v>
      </c>
    </row>
    <row r="3231" spans="1:25" hidden="1" x14ac:dyDescent="0.2">
      <c r="A3231" s="21" t="s">
        <v>4384</v>
      </c>
      <c r="B3231" s="21" t="s">
        <v>4385</v>
      </c>
      <c r="C3231" s="37" t="s">
        <v>4386</v>
      </c>
      <c r="D3231" s="26" t="str">
        <f>[1]!b_calc_yield(A3231,日期设置!$B$2,F3231,1,R3231,1,O3231,L3231,S3231,)</f>
        <v>Fetching...</v>
      </c>
      <c r="E3231" s="26">
        <f t="shared" si="100"/>
        <v>10.500019853202502</v>
      </c>
      <c r="F3231" s="18">
        <f>[1]!b_dq_cleanprice($A3231,日期设置!B$2)</f>
        <v>99.034300000000002</v>
      </c>
      <c r="G3231" s="18" t="str">
        <f t="shared" si="101"/>
        <v>2.10 + 0</v>
      </c>
      <c r="H3231" s="27">
        <f>[1]!b_dq_pctchange($A3231,日期设置!$B$2,1)/100</f>
        <v>0</v>
      </c>
      <c r="I3231" s="26">
        <f>[1]!b_pq_pctchange(A3231,日期设置!$B$4,日期设置!$B$2,1)</f>
        <v>0</v>
      </c>
      <c r="J3231" s="26">
        <f>[1]!b_pq_pctchange(A3231,日期设置!$C$4,日期设置!$B$2,1)</f>
        <v>-0.96569999999999812</v>
      </c>
      <c r="K3231" s="52">
        <f>[1]!b_dq_amount($A3231,日期设置!B$2,2,10000)</f>
        <v>0</v>
      </c>
      <c r="L3231" s="26">
        <f>[1]!b_info_latestpar(A3231,日期设置!$B$2)</f>
        <v>100</v>
      </c>
      <c r="M3231" s="6">
        <f>[1]!b_info_outstandingbalance($A3231,日期设置!B$2)</f>
        <v>3</v>
      </c>
      <c r="N3231" s="7">
        <f>[1]!b_info_latestissurercreditrating2(A3231,日期设置!$B$2,"102","1")</f>
        <v>0</v>
      </c>
      <c r="O3231" s="8">
        <v>4.7</v>
      </c>
      <c r="P3231" s="9">
        <f>[1]!b_info_repurchasedate(A3231)</f>
        <v>0</v>
      </c>
      <c r="Q3231" s="8" t="s">
        <v>16306</v>
      </c>
      <c r="R3231" s="2" t="str">
        <f>IF((--IF(P3231=0,Q3231,P3231))&gt;(--日期设置!$B$2),IF(P3231=0,Q3231,P3231),Q3231)</f>
        <v>2023-04-28</v>
      </c>
      <c r="S3231" s="2" t="s">
        <v>18086</v>
      </c>
      <c r="T3231" s="8">
        <f>[1]!b_anal_ptmyear($A3231,日期设置!$B$2)</f>
        <v>2.1013698630136988</v>
      </c>
      <c r="U3231" s="8">
        <f>[1]!b_anal_termifexercise($A3231,日期设置!B$2)</f>
        <v>0</v>
      </c>
      <c r="V3231" s="10">
        <f>[1]!b_dq_dirtyprice(A3231,日期设置!$B$2)</f>
        <v>103.25790000000001</v>
      </c>
      <c r="W3231" s="11">
        <f>IF(U3231=0,ROUNDUP((Q3231-日期设置!$B$2)/365,0),ROUNDUP((R3231-日期设置!$B$2)/365,0))</f>
        <v>3</v>
      </c>
      <c r="X3231" s="18">
        <f>_xlfn.IFNA(VLOOKUP(A3231,过往入选债券!A:D,4,0),2)</f>
        <v>2</v>
      </c>
      <c r="Y3231">
        <f>_xlfn.IFNA(VLOOKUP(C3231,[2]Sheet1!$A:$A,1,0),3)</f>
        <v>3</v>
      </c>
    </row>
    <row r="3232" spans="1:25" hidden="1" x14ac:dyDescent="0.2">
      <c r="A3232" s="21" t="s">
        <v>13198</v>
      </c>
      <c r="B3232" s="21" t="s">
        <v>13199</v>
      </c>
      <c r="C3232" s="37" t="s">
        <v>1014</v>
      </c>
      <c r="D3232" s="26" t="str">
        <f>[1]!b_calc_yield(A3232,日期设置!$B$2,F3232,1,R3232,1,O3232,L3232,S3232,)</f>
        <v>Fetching...</v>
      </c>
      <c r="E3232" s="26">
        <f t="shared" si="100"/>
        <v>35.271919881707035</v>
      </c>
      <c r="F3232" s="18">
        <f>[1]!b_dq_cleanprice($A3232,日期设置!B$2)</f>
        <v>81.900000000000006</v>
      </c>
      <c r="G3232" s="18" t="str">
        <f t="shared" si="101"/>
        <v>5.19 + 0</v>
      </c>
      <c r="H3232" s="27">
        <f>[1]!b_dq_pctchange($A3232,日期设置!$B$2,1)/100</f>
        <v>0</v>
      </c>
      <c r="I3232" s="26">
        <f>[1]!b_pq_pctchange(A3232,日期设置!$B$4,日期设置!$B$2,1)</f>
        <v>-1.3015184381778722</v>
      </c>
      <c r="J3232" s="26">
        <f>[1]!b_pq_pctchange(A3232,日期设置!$C$4,日期设置!$B$2,1)</f>
        <v>-1.3015184381778722</v>
      </c>
      <c r="K3232" s="52">
        <f>[1]!b_dq_amount($A3232,日期设置!B$2,2,10000)</f>
        <v>0</v>
      </c>
      <c r="L3232" s="26">
        <f>[1]!b_info_latestpar(A3232,日期设置!$B$2)</f>
        <v>80</v>
      </c>
      <c r="M3232" s="6">
        <f>[1]!b_info_outstandingbalance($A3232,日期设置!B$2)</f>
        <v>8.24</v>
      </c>
      <c r="N3232" s="7" t="str">
        <f>[1]!b_info_latestissurercreditrating2(A3232,日期设置!$B$2,"102","1")</f>
        <v>AA+</v>
      </c>
      <c r="O3232" s="8">
        <v>6</v>
      </c>
      <c r="P3232" s="9">
        <f>[1]!b_info_repurchasedate(A3232)</f>
        <v>0</v>
      </c>
      <c r="Q3232" s="8" t="s">
        <v>17409</v>
      </c>
      <c r="R3232" s="2" t="str">
        <f>IF((--IF(P3232=0,Q3232,P3232))&gt;(--日期设置!$B$2),IF(P3232=0,Q3232,P3232),Q3232)</f>
        <v>2026-06-02</v>
      </c>
      <c r="S3232" s="2" t="s">
        <v>18902</v>
      </c>
      <c r="T3232" s="8">
        <f>[1]!b_anal_ptmyear($A3232,日期设置!$B$2)</f>
        <v>5.1972602739726028</v>
      </c>
      <c r="U3232" s="8">
        <f>[1]!b_anal_termifexercise($A3232,日期设置!B$2)</f>
        <v>0</v>
      </c>
      <c r="V3232" s="10">
        <f>[1]!b_dq_dirtyprice(A3232,日期设置!$B$2)</f>
        <v>85.753200000000007</v>
      </c>
      <c r="W3232" s="11">
        <f>IF(U3232=0,ROUNDUP((Q3232-日期设置!$B$2)/365,0),ROUNDUP((R3232-日期设置!$B$2)/365,0))</f>
        <v>6</v>
      </c>
      <c r="X3232" s="18">
        <f>_xlfn.IFNA(VLOOKUP(A3232,过往入选债券!A:D,4,0),2)</f>
        <v>2</v>
      </c>
      <c r="Y3232">
        <f>_xlfn.IFNA(VLOOKUP(C3232,[2]Sheet1!$A:$A,1,0),3)</f>
        <v>3</v>
      </c>
    </row>
    <row r="3233" spans="1:25" hidden="1" x14ac:dyDescent="0.2">
      <c r="A3233" s="28" t="s">
        <v>22480</v>
      </c>
      <c r="B3233" s="28" t="s">
        <v>22481</v>
      </c>
      <c r="C3233" s="39" t="s">
        <v>3681</v>
      </c>
      <c r="D3233" s="26">
        <f>[1]!b_calc_yield(A3233,日期设置!$B$2,F3233,1,R3233,1,O3233,L3233,S3233,)</f>
        <v>5.1910501679032848</v>
      </c>
      <c r="E3233" s="26">
        <f t="shared" si="100"/>
        <v>14.863609400135736</v>
      </c>
      <c r="F3233" s="18">
        <f>[1]!b_dq_cleanprice($A3233,日期设置!B$2)</f>
        <v>100</v>
      </c>
      <c r="G3233" s="18" t="str">
        <f t="shared" si="101"/>
        <v>4.87 + 2.87</v>
      </c>
      <c r="H3233" s="27">
        <f>[1]!b_dq_pctchange($A3233,日期设置!$B$2,1)/100</f>
        <v>0</v>
      </c>
      <c r="I3233" s="26">
        <f>[1]!b_pq_pctchange(A3233,日期设置!$B$4,日期设置!$B$2,1)</f>
        <v>0</v>
      </c>
      <c r="J3233" s="26">
        <f>[1]!b_pq_pctchange(A3233,日期设置!$C$4,日期设置!$B$2,1)</f>
        <v>0</v>
      </c>
      <c r="K3233" s="52">
        <f>[1]!b_dq_amount($A3233,日期设置!B$2,2,10000)</f>
        <v>0</v>
      </c>
      <c r="L3233" s="26">
        <f>[1]!b_info_latestpar(A3233,日期设置!$B$2)</f>
        <v>100</v>
      </c>
      <c r="M3233" s="6">
        <f>[1]!b_info_outstandingbalance($A3233,日期设置!B$2)</f>
        <v>10</v>
      </c>
      <c r="N3233" s="7" t="str">
        <f>[1]!b_info_latestissurercreditrating2(A3233,日期设置!$B$2,"102","1")</f>
        <v>AA+</v>
      </c>
      <c r="O3233" s="43">
        <v>5.2</v>
      </c>
      <c r="P3233" s="9" t="str">
        <f>[1]!b_info_repurchasedate(A3233)</f>
        <v>2024-02-05</v>
      </c>
      <c r="Q3233" s="31" t="s">
        <v>23427</v>
      </c>
      <c r="R3233" s="2" t="str">
        <f>IF((--IF(P3233=0,Q3233,P3233))&gt;(--日期设置!$B$2),IF(P3233=0,Q3233,P3233),Q3233)</f>
        <v>2024-02-05</v>
      </c>
      <c r="S3233" s="2" t="s">
        <v>23182</v>
      </c>
      <c r="T3233" s="8">
        <f>[1]!b_anal_ptmyear($A3233,日期设置!$B$2)</f>
        <v>4.8767123287671232</v>
      </c>
      <c r="U3233" s="8">
        <f>[1]!b_anal_termifexercise($A3233,日期设置!B$2)</f>
        <v>2.8767123287671232</v>
      </c>
      <c r="V3233" s="10">
        <f>[1]!b_dq_dirtyprice(A3233,日期设置!$B$2)</f>
        <v>100.64109999999999</v>
      </c>
      <c r="W3233" s="11">
        <f>IF(U3233=0,ROUNDUP((Q3233-日期设置!$B$2)/365,0),ROUNDUP((R3233-日期设置!$B$2)/365,0))</f>
        <v>3</v>
      </c>
      <c r="X3233" s="18">
        <f>_xlfn.IFNA(VLOOKUP(A3233,过往入选债券!A:D,4,0),2)</f>
        <v>2</v>
      </c>
      <c r="Y3233">
        <f>_xlfn.IFNA(VLOOKUP(C3233,[2]Sheet1!$A:$A,1,0),3)</f>
        <v>3</v>
      </c>
    </row>
    <row r="3234" spans="1:25" hidden="1" x14ac:dyDescent="0.2">
      <c r="A3234" s="21" t="s">
        <v>1478</v>
      </c>
      <c r="B3234" s="21" t="s">
        <v>1479</v>
      </c>
      <c r="C3234" s="37" t="s">
        <v>1480</v>
      </c>
      <c r="D3234" s="26" t="str">
        <f>[1]!b_calc_yield(A3234,日期设置!$B$2,F3234,1,R3234,1,O3234,L3234,S3234,)</f>
        <v>Fetching...</v>
      </c>
      <c r="E3234" s="26">
        <f t="shared" si="100"/>
        <v>6.0745499853021245</v>
      </c>
      <c r="F3234" s="18">
        <f>[1]!b_dq_cleanprice($A3234,日期设置!B$2)</f>
        <v>100</v>
      </c>
      <c r="G3234" s="18" t="str">
        <f t="shared" si="101"/>
        <v>1.21 + 0</v>
      </c>
      <c r="H3234" s="27">
        <f>[1]!b_dq_pctchange($A3234,日期设置!$B$2,1)/100</f>
        <v>0</v>
      </c>
      <c r="I3234" s="26">
        <f>[1]!b_pq_pctchange(A3234,日期设置!$B$4,日期设置!$B$2,1)</f>
        <v>0</v>
      </c>
      <c r="J3234" s="26">
        <f>[1]!b_pq_pctchange(A3234,日期设置!$C$4,日期设置!$B$2,1)</f>
        <v>0</v>
      </c>
      <c r="K3234" s="52">
        <f>[1]!b_dq_amount($A3234,日期设置!B$2,2,10000)</f>
        <v>0</v>
      </c>
      <c r="L3234" s="26">
        <f>[1]!b_info_latestpar(A3234,日期设置!$B$2)</f>
        <v>100</v>
      </c>
      <c r="M3234" s="6">
        <f>[1]!b_info_outstandingbalance($A3234,日期设置!B$2)</f>
        <v>1.7</v>
      </c>
      <c r="N3234" s="7">
        <f>[1]!b_info_latestissurercreditrating2(A3234,日期设置!$B$2,"102","1")</f>
        <v>0</v>
      </c>
      <c r="O3234" s="8">
        <v>5.21</v>
      </c>
      <c r="P3234" s="9">
        <f>[1]!b_info_repurchasedate(A3234)</f>
        <v>0</v>
      </c>
      <c r="Q3234" s="8" t="s">
        <v>16186</v>
      </c>
      <c r="R3234" s="2" t="str">
        <f>IF((--IF(P3234=0,Q3234,P3234))&gt;(--日期设置!$B$2),IF(P3234=0,Q3234,P3234),Q3234)</f>
        <v>2022-06-08</v>
      </c>
      <c r="S3234" s="2" t="s">
        <v>17975</v>
      </c>
      <c r="T3234" s="8">
        <f>[1]!b_anal_ptmyear($A3234,日期设置!$B$2)</f>
        <v>1.2136986301369863</v>
      </c>
      <c r="U3234" s="8">
        <f>[1]!b_anal_termifexercise($A3234,日期设置!B$2)</f>
        <v>0</v>
      </c>
      <c r="V3234" s="10">
        <f>[1]!b_dq_dirtyprice(A3234,日期设置!$B$2)</f>
        <v>104.0966</v>
      </c>
      <c r="W3234" s="11">
        <f>IF(U3234=0,ROUNDUP((Q3234-日期设置!$B$2)/365,0),ROUNDUP((R3234-日期设置!$B$2)/365,0))</f>
        <v>2</v>
      </c>
      <c r="X3234" s="18">
        <f>_xlfn.IFNA(VLOOKUP(A3234,过往入选债券!A:D,4,0),2)</f>
        <v>2</v>
      </c>
      <c r="Y3234">
        <f>_xlfn.IFNA(VLOOKUP(C3234,[2]Sheet1!$A:$A,1,0),3)</f>
        <v>3</v>
      </c>
    </row>
    <row r="3235" spans="1:25" hidden="1" x14ac:dyDescent="0.2">
      <c r="A3235" s="21" t="s">
        <v>14424</v>
      </c>
      <c r="B3235" s="21" t="s">
        <v>14425</v>
      </c>
      <c r="C3235" s="37" t="s">
        <v>12207</v>
      </c>
      <c r="D3235" s="26" t="str">
        <f>[1]!b_calc_yield(A3235,日期设置!$B$2,F3235,1,R3235,1,O3235,L3235,S3235,)</f>
        <v>Fetching...</v>
      </c>
      <c r="E3235" s="26">
        <f t="shared" si="100"/>
        <v>39.268505942024554</v>
      </c>
      <c r="F3235" s="18">
        <f>[1]!b_dq_cleanprice($A3235,日期设置!B$2)</f>
        <v>100.03570000000001</v>
      </c>
      <c r="G3235" s="18" t="str">
        <f t="shared" si="101"/>
        <v>7.68 + 2.68</v>
      </c>
      <c r="H3235" s="27">
        <f>[1]!b_dq_pctchange($A3235,日期设置!$B$2,1)/100</f>
        <v>0</v>
      </c>
      <c r="I3235" s="26">
        <f>[1]!b_pq_pctchange(A3235,日期设置!$B$4,日期设置!$B$2,1)</f>
        <v>0</v>
      </c>
      <c r="J3235" s="26">
        <f>[1]!b_pq_pctchange(A3235,日期设置!$C$4,日期设置!$B$2,1)</f>
        <v>0</v>
      </c>
      <c r="K3235" s="52">
        <f>[1]!b_dq_amount($A3235,日期设置!B$2,2,10000)</f>
        <v>0</v>
      </c>
      <c r="L3235" s="26">
        <f>[1]!b_info_latestpar(A3235,日期设置!$B$2)</f>
        <v>100</v>
      </c>
      <c r="M3235" s="6">
        <f>[1]!b_info_outstandingbalance($A3235,日期设置!B$2)</f>
        <v>30</v>
      </c>
      <c r="N3235" s="7" t="str">
        <f>[1]!b_info_latestissurercreditrating2(A3235,日期设置!$B$2,"102","1")</f>
        <v>AA+</v>
      </c>
      <c r="O3235" s="8">
        <v>5.2</v>
      </c>
      <c r="P3235" s="9">
        <f>[1]!b_info_repurchasedate(A3235)</f>
        <v>0</v>
      </c>
      <c r="Q3235" s="8" t="s">
        <v>17647</v>
      </c>
      <c r="R3235" s="2" t="str">
        <f>IF((--IF(P3235=0,Q3235,P3235))&gt;(--日期设置!$B$2),IF(P3235=0,Q3235,P3235),Q3235)</f>
        <v>2028-11-27</v>
      </c>
      <c r="S3235" s="2" t="s">
        <v>18475</v>
      </c>
      <c r="T3235" s="8">
        <f>[1]!b_anal_ptmyear($A3235,日期设置!$B$2)</f>
        <v>7.6849315068493151</v>
      </c>
      <c r="U3235" s="8">
        <f>[1]!b_anal_termifexercise($A3235,日期设置!B$2)</f>
        <v>2.6849315068493151</v>
      </c>
      <c r="V3235" s="10">
        <f>[1]!b_dq_dirtyprice(A3235,日期设置!$B$2)</f>
        <v>101.6741</v>
      </c>
      <c r="W3235" s="11">
        <f>IF(U3235=0,ROUNDUP((Q3235-日期设置!$B$2)/365,0),ROUNDUP((R3235-日期设置!$B$2)/365,0))</f>
        <v>8</v>
      </c>
      <c r="X3235" s="18">
        <f>_xlfn.IFNA(VLOOKUP(A3235,过往入选债券!A:D,4,0),2)</f>
        <v>2</v>
      </c>
      <c r="Y3235">
        <f>_xlfn.IFNA(VLOOKUP(C3235,[2]Sheet1!$A:$A,1,0),3)</f>
        <v>3</v>
      </c>
    </row>
    <row r="3236" spans="1:25" hidden="1" x14ac:dyDescent="0.2">
      <c r="A3236" s="28" t="s">
        <v>21440</v>
      </c>
      <c r="B3236" s="28" t="s">
        <v>21441</v>
      </c>
      <c r="C3236" s="39" t="s">
        <v>246</v>
      </c>
      <c r="D3236" s="26" t="str">
        <f>[1]!b_calc_yield(A3236,日期设置!$B$2,F3236,1,R3236,1,O3236,L3236,S3236,)</f>
        <v>Fetching...</v>
      </c>
      <c r="E3236" s="26">
        <f t="shared" si="100"/>
        <v>13.538470088964939</v>
      </c>
      <c r="F3236" s="18">
        <f>[1]!b_dq_cleanprice($A3236,日期设置!B$2)</f>
        <v>99.036100000000005</v>
      </c>
      <c r="G3236" s="18" t="str">
        <f t="shared" si="101"/>
        <v>4.64 + 2.64</v>
      </c>
      <c r="H3236" s="27">
        <f>[1]!b_dq_pctchange($A3236,日期设置!$B$2,1)/100</f>
        <v>0</v>
      </c>
      <c r="I3236" s="26">
        <f>[1]!b_pq_pctchange(A3236,日期设置!$B$4,日期设置!$B$2,1)</f>
        <v>0</v>
      </c>
      <c r="J3236" s="26">
        <f>[1]!b_pq_pctchange(A3236,日期设置!$C$4,日期设置!$B$2,1)</f>
        <v>0</v>
      </c>
      <c r="K3236" s="52">
        <f>[1]!b_dq_amount($A3236,日期设置!B$2,2,10000)</f>
        <v>0</v>
      </c>
      <c r="L3236" s="26">
        <f>[1]!b_info_latestpar(A3236,日期设置!$B$2)</f>
        <v>100</v>
      </c>
      <c r="M3236" s="6">
        <f>[1]!b_info_outstandingbalance($A3236,日期设置!B$2)</f>
        <v>5</v>
      </c>
      <c r="N3236" s="7" t="str">
        <f>[1]!b_info_latestissurercreditrating2(A3236,日期设置!$B$2,"102","1")</f>
        <v>AA</v>
      </c>
      <c r="O3236" s="43">
        <v>4.8</v>
      </c>
      <c r="P3236" s="9" t="str">
        <f>[1]!b_info_repurchasedate(A3236)</f>
        <v>2023-11-11</v>
      </c>
      <c r="Q3236" s="31" t="s">
        <v>21758</v>
      </c>
      <c r="R3236" s="2" t="str">
        <f>IF((--IF(P3236=0,Q3236,P3236))&gt;(--日期设置!$B$2),IF(P3236=0,Q3236,P3236),Q3236)</f>
        <v>2023-11-11</v>
      </c>
      <c r="S3236" s="31" t="s">
        <v>16853</v>
      </c>
      <c r="T3236" s="8">
        <f>[1]!b_anal_ptmyear($A3236,日期设置!$B$2)</f>
        <v>4.6410958904109592</v>
      </c>
      <c r="U3236" s="8">
        <f>[1]!b_anal_termifexercise($A3236,日期设置!B$2)</f>
        <v>2.6410958904109587</v>
      </c>
      <c r="V3236" s="10">
        <f>[1]!b_dq_dirtyprice(A3236,日期设置!$B$2)</f>
        <v>100.75879999999999</v>
      </c>
      <c r="W3236" s="11">
        <f>IF(U3236=0,ROUNDUP((Q3236-日期设置!$B$2)/365,0),ROUNDUP((R3236-日期设置!$B$2)/365,0))</f>
        <v>3</v>
      </c>
      <c r="X3236" s="18">
        <f>_xlfn.IFNA(VLOOKUP(A3236,过往入选债券!A:D,4,0),2)</f>
        <v>2</v>
      </c>
      <c r="Y3236">
        <f>_xlfn.IFNA(VLOOKUP(C3236,[2]Sheet1!$A:$A,1,0),3)</f>
        <v>3</v>
      </c>
    </row>
    <row r="3237" spans="1:25" hidden="1" x14ac:dyDescent="0.2">
      <c r="A3237" s="21" t="s">
        <v>3782</v>
      </c>
      <c r="B3237" s="21" t="s">
        <v>3783</v>
      </c>
      <c r="C3237" s="37" t="s">
        <v>268</v>
      </c>
      <c r="D3237" s="26" t="str">
        <f>[1]!b_calc_yield(A3237,日期设置!$B$2,F3237,1,R3237,1,O3237,L3237,S3237,)</f>
        <v>Fetching...</v>
      </c>
      <c r="E3237" s="26">
        <f t="shared" si="100"/>
        <v>9.2492670606195038</v>
      </c>
      <c r="F3237" s="18">
        <f>[1]!b_dq_cleanprice($A3237,日期设置!B$2)</f>
        <v>99.480999999999995</v>
      </c>
      <c r="G3237" s="18" t="str">
        <f t="shared" si="101"/>
        <v>1.79 + 0</v>
      </c>
      <c r="H3237" s="27">
        <f>[1]!b_dq_pctchange($A3237,日期设置!$B$2,1)/100</f>
        <v>0</v>
      </c>
      <c r="I3237" s="26">
        <f>[1]!b_pq_pctchange(A3237,日期设置!$B$4,日期设置!$B$2,1)</f>
        <v>0</v>
      </c>
      <c r="J3237" s="26">
        <f>[1]!b_pq_pctchange(A3237,日期设置!$C$4,日期设置!$B$2,1)</f>
        <v>0</v>
      </c>
      <c r="K3237" s="52">
        <f>[1]!b_dq_amount($A3237,日期设置!B$2,2,10000)</f>
        <v>0</v>
      </c>
      <c r="L3237" s="26">
        <f>[1]!b_info_latestpar(A3237,日期设置!$B$2)</f>
        <v>100</v>
      </c>
      <c r="M3237" s="6">
        <f>[1]!b_info_outstandingbalance($A3237,日期设置!B$2)</f>
        <v>5</v>
      </c>
      <c r="N3237" s="7">
        <f>[1]!b_info_latestissurercreditrating2(A3237,日期设置!$B$2,"102","1")</f>
        <v>0</v>
      </c>
      <c r="O3237" s="8">
        <v>4.8899999999999997</v>
      </c>
      <c r="P3237" s="9">
        <f>[1]!b_info_repurchasedate(A3237)</f>
        <v>0</v>
      </c>
      <c r="Q3237" s="8" t="s">
        <v>16783</v>
      </c>
      <c r="R3237" s="2" t="str">
        <f>IF((--IF(P3237=0,Q3237,P3237))&gt;(--日期设置!$B$2),IF(P3237=0,Q3237,P3237),Q3237)</f>
        <v>2023-01-06</v>
      </c>
      <c r="S3237" s="2" t="s">
        <v>18715</v>
      </c>
      <c r="T3237" s="8">
        <f>[1]!b_anal_ptmyear($A3237,日期设置!$B$2)</f>
        <v>1.7945205479452055</v>
      </c>
      <c r="U3237" s="8">
        <f>[1]!b_anal_termifexercise($A3237,日期设置!B$2)</f>
        <v>0</v>
      </c>
      <c r="V3237" s="10">
        <f>[1]!b_dq_dirtyprice(A3237,日期设置!$B$2)</f>
        <v>100.4858</v>
      </c>
      <c r="W3237" s="11">
        <f>IF(U3237=0,ROUNDUP((Q3237-日期设置!$B$2)/365,0),ROUNDUP((R3237-日期设置!$B$2)/365,0))</f>
        <v>2</v>
      </c>
      <c r="X3237" s="18">
        <f>_xlfn.IFNA(VLOOKUP(A3237,过往入选债券!A:D,4,0),2)</f>
        <v>2</v>
      </c>
      <c r="Y3237">
        <f>_xlfn.IFNA(VLOOKUP(C3237,[2]Sheet1!$A:$A,1,0),3)</f>
        <v>3</v>
      </c>
    </row>
    <row r="3238" spans="1:25" hidden="1" x14ac:dyDescent="0.2">
      <c r="A3238" s="21" t="s">
        <v>11183</v>
      </c>
      <c r="B3238" s="21" t="s">
        <v>11184</v>
      </c>
      <c r="C3238" s="37" t="s">
        <v>5038</v>
      </c>
      <c r="D3238" s="26" t="str">
        <f>[1]!b_calc_yield(A3238,日期设置!$B$2,F3238,1,R3238,1,O3238,L3238,S3238,)</f>
        <v>Fetching...</v>
      </c>
      <c r="E3238" s="26">
        <f t="shared" si="100"/>
        <v>11.226464201146701</v>
      </c>
      <c r="F3238" s="18">
        <f>[1]!b_dq_cleanprice($A3238,日期设置!B$2)</f>
        <v>100</v>
      </c>
      <c r="G3238" s="18" t="str">
        <f t="shared" si="101"/>
        <v>2.24 + 0</v>
      </c>
      <c r="H3238" s="27">
        <f>[1]!b_dq_pctchange($A3238,日期设置!$B$2,1)/100</f>
        <v>0</v>
      </c>
      <c r="I3238" s="26">
        <f>[1]!b_pq_pctchange(A3238,日期设置!$B$4,日期设置!$B$2,1)</f>
        <v>0</v>
      </c>
      <c r="J3238" s="26">
        <f>[1]!b_pq_pctchange(A3238,日期设置!$C$4,日期设置!$B$2,1)</f>
        <v>0</v>
      </c>
      <c r="K3238" s="52">
        <f>[1]!b_dq_amount($A3238,日期设置!B$2,2,10000)</f>
        <v>0</v>
      </c>
      <c r="L3238" s="26">
        <f>[1]!b_info_latestpar(A3238,日期设置!$B$2)</f>
        <v>100</v>
      </c>
      <c r="M3238" s="6">
        <f>[1]!b_info_outstandingbalance($A3238,日期设置!B$2)</f>
        <v>10</v>
      </c>
      <c r="N3238" s="7" t="str">
        <f>[1]!b_info_latestissurercreditrating2(A3238,日期设置!$B$2,"102","1")</f>
        <v>AA+</v>
      </c>
      <c r="O3238" s="8">
        <v>5.2</v>
      </c>
      <c r="P3238" s="9">
        <f>[1]!b_info_repurchasedate(A3238)</f>
        <v>0</v>
      </c>
      <c r="Q3238" s="8" t="s">
        <v>16307</v>
      </c>
      <c r="R3238" s="2" t="str">
        <f>IF((--IF(P3238=0,Q3238,P3238))&gt;(--日期设置!$B$2),IF(P3238=0,Q3238,P3238),Q3238)</f>
        <v>2023-06-19</v>
      </c>
      <c r="S3238" s="2" t="s">
        <v>18087</v>
      </c>
      <c r="T3238" s="8">
        <f>[1]!b_anal_ptmyear($A3238,日期设置!$B$2)</f>
        <v>2.2438356164383562</v>
      </c>
      <c r="U3238" s="8">
        <f>[1]!b_anal_termifexercise($A3238,日期设置!B$2)</f>
        <v>0</v>
      </c>
      <c r="V3238" s="10">
        <f>[1]!b_dq_dirtyprice(A3238,日期设置!$B$2)</f>
        <v>103.93210000000001</v>
      </c>
      <c r="W3238" s="11">
        <f>IF(U3238=0,ROUNDUP((Q3238-日期设置!$B$2)/365,0),ROUNDUP((R3238-日期设置!$B$2)/365,0))</f>
        <v>3</v>
      </c>
      <c r="X3238" s="18">
        <f>_xlfn.IFNA(VLOOKUP(A3238,过往入选债券!A:D,4,0),2)</f>
        <v>2</v>
      </c>
      <c r="Y3238">
        <f>_xlfn.IFNA(VLOOKUP(C3238,[2]Sheet1!$A:$A,1,0),3)</f>
        <v>3</v>
      </c>
    </row>
    <row r="3239" spans="1:25" hidden="1" x14ac:dyDescent="0.2">
      <c r="A3239" s="21" t="s">
        <v>528</v>
      </c>
      <c r="B3239" s="21" t="s">
        <v>529</v>
      </c>
      <c r="C3239" s="37" t="s">
        <v>530</v>
      </c>
      <c r="D3239" s="26" t="str">
        <f>[1]!b_calc_yield(A3239,日期设置!$B$2,F3239,1,R3239,1,O3239,L3239,S3239,)</f>
        <v>Fetching...</v>
      </c>
      <c r="E3239" s="26">
        <f t="shared" si="100"/>
        <v>3.055351391345118</v>
      </c>
      <c r="F3239" s="18">
        <f>[1]!b_dq_cleanprice($A3239,日期设置!B$2)</f>
        <v>100</v>
      </c>
      <c r="G3239" s="18" t="str">
        <f t="shared" si="101"/>
        <v>0.58 + 0</v>
      </c>
      <c r="H3239" s="27">
        <f>[1]!b_dq_pctchange($A3239,日期设置!$B$2,1)/100</f>
        <v>0</v>
      </c>
      <c r="I3239" s="26">
        <f>[1]!b_pq_pctchange(A3239,日期设置!$B$4,日期设置!$B$2,1)</f>
        <v>0</v>
      </c>
      <c r="J3239" s="26">
        <f>[1]!b_pq_pctchange(A3239,日期设置!$C$4,日期设置!$B$2,1)</f>
        <v>0</v>
      </c>
      <c r="K3239" s="52">
        <f>[1]!b_dq_amount($A3239,日期设置!B$2,2,10000)</f>
        <v>0</v>
      </c>
      <c r="L3239" s="26">
        <f>[1]!b_info_latestpar(A3239,日期设置!$B$2)</f>
        <v>100</v>
      </c>
      <c r="M3239" s="6">
        <f>[1]!b_info_outstandingbalance($A3239,日期设置!B$2)</f>
        <v>3</v>
      </c>
      <c r="N3239" s="7">
        <f>[1]!b_info_latestissurercreditrating2(A3239,日期设置!$B$2,"102","1")</f>
        <v>0</v>
      </c>
      <c r="O3239" s="8">
        <v>5.3</v>
      </c>
      <c r="P3239" s="9">
        <f>[1]!b_info_repurchasedate(A3239)</f>
        <v>0</v>
      </c>
      <c r="Q3239" s="8" t="s">
        <v>16904</v>
      </c>
      <c r="R3239" s="2" t="str">
        <f>IF((--IF(P3239=0,Q3239,P3239))&gt;(--日期设置!$B$2),IF(P3239=0,Q3239,P3239),Q3239)</f>
        <v>2021-10-23</v>
      </c>
      <c r="S3239" s="2" t="s">
        <v>18817</v>
      </c>
      <c r="T3239" s="8">
        <f>[1]!b_anal_ptmyear($A3239,日期设置!$B$2)</f>
        <v>0.58904109589041098</v>
      </c>
      <c r="U3239" s="8">
        <f>[1]!b_anal_termifexercise($A3239,日期设置!B$2)</f>
        <v>0</v>
      </c>
      <c r="V3239" s="10">
        <f>[1]!b_dq_dirtyprice(A3239,日期设置!$B$2)</f>
        <v>102.1781</v>
      </c>
      <c r="W3239" s="11">
        <f>IF(U3239=0,ROUNDUP((Q3239-日期设置!$B$2)/365,0),ROUNDUP((R3239-日期设置!$B$2)/365,0))</f>
        <v>1</v>
      </c>
      <c r="X3239" s="18">
        <f>_xlfn.IFNA(VLOOKUP(A3239,过往入选债券!A:D,4,0),2)</f>
        <v>2</v>
      </c>
      <c r="Y3239">
        <f>_xlfn.IFNA(VLOOKUP(C3239,[2]Sheet1!$A:$A,1,0),3)</f>
        <v>3</v>
      </c>
    </row>
    <row r="3240" spans="1:25" hidden="1" x14ac:dyDescent="0.2">
      <c r="A3240" s="21" t="s">
        <v>2159</v>
      </c>
      <c r="B3240" s="21" t="s">
        <v>2160</v>
      </c>
      <c r="C3240" s="37" t="s">
        <v>2027</v>
      </c>
      <c r="D3240" s="26" t="str">
        <f>[1]!b_calc_yield(A3240,日期设置!$B$2,F3240,1,R3240,1,O3240,L3240,S3240,)</f>
        <v>Fetching...</v>
      </c>
      <c r="E3240" s="26">
        <f t="shared" si="100"/>
        <v>3.6372773509529832</v>
      </c>
      <c r="F3240" s="18">
        <f>[1]!b_dq_cleanprice($A3240,日期设置!B$2)</f>
        <v>100.4058</v>
      </c>
      <c r="G3240" s="18" t="str">
        <f t="shared" si="101"/>
        <v>0.60 + 0</v>
      </c>
      <c r="H3240" s="27">
        <f>[1]!b_dq_pctchange($A3240,日期设置!$B$2,1)/100</f>
        <v>0</v>
      </c>
      <c r="I3240" s="26">
        <f>[1]!b_pq_pctchange(A3240,日期设置!$B$4,日期设置!$B$2,1)</f>
        <v>0</v>
      </c>
      <c r="J3240" s="26">
        <f>[1]!b_pq_pctchange(A3240,日期设置!$C$4,日期设置!$B$2,1)</f>
        <v>0</v>
      </c>
      <c r="K3240" s="52">
        <f>[1]!b_dq_amount($A3240,日期设置!B$2,2,10000)</f>
        <v>0</v>
      </c>
      <c r="L3240" s="26">
        <f>[1]!b_info_latestpar(A3240,日期设置!$B$2)</f>
        <v>100</v>
      </c>
      <c r="M3240" s="6">
        <f>[1]!b_info_outstandingbalance($A3240,日期设置!B$2)</f>
        <v>5.5</v>
      </c>
      <c r="N3240" s="7">
        <f>[1]!b_info_latestissurercreditrating2(A3240,日期设置!$B$2,"102","1")</f>
        <v>0</v>
      </c>
      <c r="O3240" s="8">
        <v>6</v>
      </c>
      <c r="P3240" s="9" t="str">
        <f>[1]!b_info_repurchasedate(A3240)</f>
        <v>2020-10-29</v>
      </c>
      <c r="Q3240" s="8" t="s">
        <v>16440</v>
      </c>
      <c r="R3240" s="2" t="str">
        <f>IF((--IF(P3240=0,Q3240,P3240))&gt;(--日期设置!$B$2),IF(P3240=0,Q3240,P3240),Q3240)</f>
        <v>2021-10-29</v>
      </c>
      <c r="S3240" s="2" t="s">
        <v>18205</v>
      </c>
      <c r="T3240" s="8">
        <f>[1]!b_anal_ptmyear($A3240,日期设置!$B$2)</f>
        <v>0.60547945205479448</v>
      </c>
      <c r="U3240" s="8">
        <f>[1]!b_anal_termifexercise($A3240,日期设置!B$2)</f>
        <v>0</v>
      </c>
      <c r="V3240" s="10">
        <f>[1]!b_dq_dirtyprice(A3240,日期设置!$B$2)</f>
        <v>102.27979999999999</v>
      </c>
      <c r="W3240" s="11">
        <f>IF(U3240=0,ROUNDUP((Q3240-日期设置!$B$2)/365,0),ROUNDUP((R3240-日期设置!$B$2)/365,0))</f>
        <v>1</v>
      </c>
      <c r="X3240" s="18">
        <f>_xlfn.IFNA(VLOOKUP(A3240,过往入选债券!A:D,4,0),2)</f>
        <v>2</v>
      </c>
      <c r="Y3240">
        <f>_xlfn.IFNA(VLOOKUP(C3240,[2]Sheet1!$A:$A,1,0),3)</f>
        <v>3</v>
      </c>
    </row>
    <row r="3241" spans="1:25" hidden="1" x14ac:dyDescent="0.2">
      <c r="A3241" s="21" t="s">
        <v>3662</v>
      </c>
      <c r="B3241" s="21" t="s">
        <v>3663</v>
      </c>
      <c r="C3241" s="37" t="s">
        <v>3386</v>
      </c>
      <c r="D3241" s="26" t="str">
        <f>[1]!b_calc_yield(A3241,日期设置!$B$2,F3241,1,R3241,1,O3241,L3241,S3241,)</f>
        <v>Fetching...</v>
      </c>
      <c r="E3241" s="26">
        <f t="shared" si="100"/>
        <v>8.6225072392764446</v>
      </c>
      <c r="F3241" s="18">
        <f>[1]!b_dq_cleanprice($A3241,日期设置!B$2)</f>
        <v>102.81019999999999</v>
      </c>
      <c r="G3241" s="18" t="str">
        <f t="shared" si="101"/>
        <v>1.69 + 0</v>
      </c>
      <c r="H3241" s="27">
        <f>[1]!b_dq_pctchange($A3241,日期设置!$B$2,1)/100</f>
        <v>0</v>
      </c>
      <c r="I3241" s="26">
        <f>[1]!b_pq_pctchange(A3241,日期设置!$B$4,日期设置!$B$2,1)</f>
        <v>0</v>
      </c>
      <c r="J3241" s="26">
        <f>[1]!b_pq_pctchange(A3241,日期设置!$C$4,日期设置!$B$2,1)</f>
        <v>0</v>
      </c>
      <c r="K3241" s="52">
        <f>[1]!b_dq_amount($A3241,日期设置!B$2,2,10000)</f>
        <v>0</v>
      </c>
      <c r="L3241" s="26">
        <f>[1]!b_info_latestpar(A3241,日期设置!$B$2)</f>
        <v>100</v>
      </c>
      <c r="M3241" s="6">
        <f>[1]!b_info_outstandingbalance($A3241,日期设置!B$2)</f>
        <v>15</v>
      </c>
      <c r="N3241" s="7">
        <f>[1]!b_info_latestissurercreditrating2(A3241,日期设置!$B$2,"102","1")</f>
        <v>0</v>
      </c>
      <c r="O3241" s="8">
        <v>6.98</v>
      </c>
      <c r="P3241" s="9">
        <f>[1]!b_info_repurchasedate(A3241)</f>
        <v>0</v>
      </c>
      <c r="Q3241" s="8" t="s">
        <v>16092</v>
      </c>
      <c r="R3241" s="2" t="str">
        <f>IF((--IF(P3241=0,Q3241,P3241))&gt;(--日期设置!$B$2),IF(P3241=0,Q3241,P3241),Q3241)</f>
        <v>2022-12-02</v>
      </c>
      <c r="S3241" s="2" t="s">
        <v>17898</v>
      </c>
      <c r="T3241" s="8">
        <f>[1]!b_anal_ptmyear($A3241,日期设置!$B$2)</f>
        <v>1.6986301369863015</v>
      </c>
      <c r="U3241" s="8">
        <f>[1]!b_anal_termifexercise($A3241,日期设置!B$2)</f>
        <v>0</v>
      </c>
      <c r="V3241" s="10">
        <f>[1]!b_dq_dirtyprice(A3241,日期设置!$B$2)</f>
        <v>104.91379999999999</v>
      </c>
      <c r="W3241" s="11">
        <f>IF(U3241=0,ROUNDUP((Q3241-日期设置!$B$2)/365,0),ROUNDUP((R3241-日期设置!$B$2)/365,0))</f>
        <v>2</v>
      </c>
      <c r="X3241" s="18">
        <f>_xlfn.IFNA(VLOOKUP(A3241,过往入选债券!A:D,4,0),2)</f>
        <v>2</v>
      </c>
      <c r="Y3241">
        <f>_xlfn.IFNA(VLOOKUP(C3241,[2]Sheet1!$A:$A,1,0),3)</f>
        <v>3</v>
      </c>
    </row>
    <row r="3242" spans="1:25" hidden="1" x14ac:dyDescent="0.2">
      <c r="A3242" s="21" t="s">
        <v>3684</v>
      </c>
      <c r="B3242" s="21" t="s">
        <v>3685</v>
      </c>
      <c r="C3242" s="37" t="s">
        <v>3686</v>
      </c>
      <c r="D3242" s="26" t="str">
        <f>[1]!b_calc_yield(A3242,日期设置!$B$2,F3242,1,R3242,1,O3242,L3242,S3242,)</f>
        <v>Fetching...</v>
      </c>
      <c r="E3242" s="26">
        <f t="shared" si="100"/>
        <v>8.6654907508203252</v>
      </c>
      <c r="F3242" s="18">
        <f>[1]!b_dq_cleanprice($A3242,日期设置!B$2)</f>
        <v>101.2604</v>
      </c>
      <c r="G3242" s="18" t="str">
        <f t="shared" si="101"/>
        <v>1.69 + 0</v>
      </c>
      <c r="H3242" s="27">
        <f>[1]!b_dq_pctchange($A3242,日期设置!$B$2,1)/100</f>
        <v>0</v>
      </c>
      <c r="I3242" s="26">
        <f>[1]!b_pq_pctchange(A3242,日期设置!$B$4,日期设置!$B$2,1)</f>
        <v>0</v>
      </c>
      <c r="J3242" s="26">
        <f>[1]!b_pq_pctchange(A3242,日期设置!$C$4,日期设置!$B$2,1)</f>
        <v>0</v>
      </c>
      <c r="K3242" s="52">
        <f>[1]!b_dq_amount($A3242,日期设置!B$2,2,10000)</f>
        <v>0</v>
      </c>
      <c r="L3242" s="26">
        <f>[1]!b_info_latestpar(A3242,日期设置!$B$2)</f>
        <v>100</v>
      </c>
      <c r="M3242" s="6">
        <f>[1]!b_info_outstandingbalance($A3242,日期设置!B$2)</f>
        <v>4</v>
      </c>
      <c r="N3242" s="7">
        <f>[1]!b_info_latestissurercreditrating2(A3242,日期设置!$B$2,"102","1")</f>
        <v>0</v>
      </c>
      <c r="O3242" s="8">
        <v>6</v>
      </c>
      <c r="P3242" s="9">
        <f>[1]!b_info_repurchasedate(A3242)</f>
        <v>0</v>
      </c>
      <c r="Q3242" s="8" t="s">
        <v>16092</v>
      </c>
      <c r="R3242" s="2" t="str">
        <f>IF((--IF(P3242=0,Q3242,P3242))&gt;(--日期设置!$B$2),IF(P3242=0,Q3242,P3242),Q3242)</f>
        <v>2022-12-02</v>
      </c>
      <c r="S3242" s="2" t="s">
        <v>17898</v>
      </c>
      <c r="T3242" s="8">
        <f>[1]!b_anal_ptmyear($A3242,日期设置!$B$2)</f>
        <v>1.6986301369863015</v>
      </c>
      <c r="U3242" s="8">
        <f>[1]!b_anal_termifexercise($A3242,日期设置!B$2)</f>
        <v>0</v>
      </c>
      <c r="V3242" s="10">
        <f>[1]!b_dq_dirtyprice(A3242,日期设置!$B$2)</f>
        <v>103.0686</v>
      </c>
      <c r="W3242" s="11">
        <f>IF(U3242=0,ROUNDUP((Q3242-日期设置!$B$2)/365,0),ROUNDUP((R3242-日期设置!$B$2)/365,0))</f>
        <v>2</v>
      </c>
      <c r="X3242" s="18">
        <f>_xlfn.IFNA(VLOOKUP(A3242,过往入选债券!A:D,4,0),2)</f>
        <v>2</v>
      </c>
      <c r="Y3242">
        <f>_xlfn.IFNA(VLOOKUP(C3242,[2]Sheet1!$A:$A,1,0),3)</f>
        <v>3</v>
      </c>
    </row>
    <row r="3243" spans="1:25" hidden="1" x14ac:dyDescent="0.2">
      <c r="A3243" s="21" t="s">
        <v>12818</v>
      </c>
      <c r="B3243" s="21" t="s">
        <v>12819</v>
      </c>
      <c r="C3243" s="37" t="s">
        <v>12820</v>
      </c>
      <c r="D3243" s="26" t="str">
        <f>[1]!b_calc_yield(A3243,日期设置!$B$2,F3243,1,R3243,1,O3243,L3243,S3243,)</f>
        <v>Fetching...</v>
      </c>
      <c r="E3243" s="26">
        <f t="shared" si="100"/>
        <v>28.843062610991545</v>
      </c>
      <c r="F3243" s="18">
        <f>[1]!b_dq_cleanprice($A3243,日期设置!B$2)</f>
        <v>40.005899999999997</v>
      </c>
      <c r="G3243" s="18" t="str">
        <f t="shared" si="101"/>
        <v>1.84 + 0</v>
      </c>
      <c r="H3243" s="27">
        <f>[1]!b_dq_pctchange($A3243,日期设置!$B$2,1)/100</f>
        <v>0</v>
      </c>
      <c r="I3243" s="26">
        <f>[1]!b_pq_pctchange(A3243,日期设置!$B$4,日期设置!$B$2,1)</f>
        <v>0</v>
      </c>
      <c r="J3243" s="26">
        <f>[1]!b_pq_pctchange(A3243,日期设置!$C$4,日期设置!$B$2,1)</f>
        <v>0</v>
      </c>
      <c r="K3243" s="52">
        <f>[1]!b_dq_amount($A3243,日期设置!B$2,2,10000)</f>
        <v>0</v>
      </c>
      <c r="L3243" s="26">
        <f>[1]!b_info_latestpar(A3243,日期设置!$B$2)</f>
        <v>40</v>
      </c>
      <c r="M3243" s="6">
        <f>[1]!b_info_outstandingbalance($A3243,日期设置!B$2)</f>
        <v>2</v>
      </c>
      <c r="N3243" s="7" t="str">
        <f>[1]!b_info_latestissurercreditrating2(A3243,日期设置!$B$2,"102","1")</f>
        <v>AA-</v>
      </c>
      <c r="O3243" s="8">
        <v>6.01</v>
      </c>
      <c r="P3243" s="9">
        <f>[1]!b_info_repurchasedate(A3243)</f>
        <v>0</v>
      </c>
      <c r="Q3243" s="8" t="s">
        <v>16363</v>
      </c>
      <c r="R3243" s="2" t="str">
        <f>IF((--IF(P3243=0,Q3243,P3243))&gt;(--日期设置!$B$2),IF(P3243=0,Q3243,P3243),Q3243)</f>
        <v>2023-01-25</v>
      </c>
      <c r="S3243" s="2" t="s">
        <v>18234</v>
      </c>
      <c r="T3243" s="8">
        <f>[1]!b_anal_ptmyear($A3243,日期设置!$B$2)</f>
        <v>1.8465753424657534</v>
      </c>
      <c r="U3243" s="8">
        <f>[1]!b_anal_termifexercise($A3243,日期设置!B$2)</f>
        <v>0</v>
      </c>
      <c r="V3243" s="10">
        <f>[1]!b_dq_dirtyprice(A3243,日期设置!$B$2)</f>
        <v>40.374699999999997</v>
      </c>
      <c r="W3243" s="11">
        <f>IF(U3243=0,ROUNDUP((Q3243-日期设置!$B$2)/365,0),ROUNDUP((R3243-日期设置!$B$2)/365,0))</f>
        <v>2</v>
      </c>
      <c r="X3243" s="18">
        <f>_xlfn.IFNA(VLOOKUP(A3243,过往入选债券!A:D,4,0),2)</f>
        <v>2</v>
      </c>
      <c r="Y3243">
        <f>_xlfn.IFNA(VLOOKUP(C3243,[2]Sheet1!$A:$A,1,0),3)</f>
        <v>3</v>
      </c>
    </row>
    <row r="3244" spans="1:25" hidden="1" x14ac:dyDescent="0.2">
      <c r="A3244" s="21" t="s">
        <v>3867</v>
      </c>
      <c r="B3244" s="21" t="s">
        <v>3868</v>
      </c>
      <c r="C3244" s="37" t="s">
        <v>34</v>
      </c>
      <c r="D3244" s="26" t="str">
        <f>[1]!b_calc_yield(A3244,日期设置!$B$2,F3244,1,R3244,1,O3244,L3244,S3244,)</f>
        <v>Fetching...</v>
      </c>
      <c r="E3244" s="26">
        <f t="shared" si="100"/>
        <v>9.4751902452943746</v>
      </c>
      <c r="F3244" s="18">
        <f>[1]!b_dq_cleanprice($A3244,日期设置!B$2)</f>
        <v>98.780699999999996</v>
      </c>
      <c r="G3244" s="18" t="str">
        <f t="shared" si="101"/>
        <v>1.83 + 0</v>
      </c>
      <c r="H3244" s="27">
        <f>[1]!b_dq_pctchange($A3244,日期设置!$B$2,1)/100</f>
        <v>0</v>
      </c>
      <c r="I3244" s="26">
        <f>[1]!b_pq_pctchange(A3244,日期设置!$B$4,日期设置!$B$2,1)</f>
        <v>0</v>
      </c>
      <c r="J3244" s="26">
        <f>[1]!b_pq_pctchange(A3244,日期设置!$C$4,日期设置!$B$2,1)</f>
        <v>0</v>
      </c>
      <c r="K3244" s="52">
        <f>[1]!b_dq_amount($A3244,日期设置!B$2,2,10000)</f>
        <v>0</v>
      </c>
      <c r="L3244" s="26">
        <f>[1]!b_info_latestpar(A3244,日期设置!$B$2)</f>
        <v>100</v>
      </c>
      <c r="M3244" s="6">
        <f>[1]!b_info_outstandingbalance($A3244,日期设置!B$2)</f>
        <v>9</v>
      </c>
      <c r="N3244" s="7">
        <f>[1]!b_info_latestissurercreditrating2(A3244,日期设置!$B$2,"102","1")</f>
        <v>0</v>
      </c>
      <c r="O3244" s="8">
        <v>4.4800000000000004</v>
      </c>
      <c r="P3244" s="9">
        <f>[1]!b_info_repurchasedate(A3244)</f>
        <v>0</v>
      </c>
      <c r="Q3244" s="8" t="s">
        <v>16503</v>
      </c>
      <c r="R3244" s="2" t="str">
        <f>IF((--IF(P3244=0,Q3244,P3244))&gt;(--日期设置!$B$2),IF(P3244=0,Q3244,P3244),Q3244)</f>
        <v>2023-01-20</v>
      </c>
      <c r="S3244" s="2" t="s">
        <v>18258</v>
      </c>
      <c r="T3244" s="8">
        <f>[1]!b_anal_ptmyear($A3244,日期设置!$B$2)</f>
        <v>1.8328767123287673</v>
      </c>
      <c r="U3244" s="8">
        <f>[1]!b_anal_termifexercise($A3244,日期设置!B$2)</f>
        <v>0</v>
      </c>
      <c r="V3244" s="10">
        <f>[1]!b_dq_dirtyprice(A3244,日期设置!$B$2)</f>
        <v>99.529399999999995</v>
      </c>
      <c r="W3244" s="11">
        <f>IF(U3244=0,ROUNDUP((Q3244-日期设置!$B$2)/365,0),ROUNDUP((R3244-日期设置!$B$2)/365,0))</f>
        <v>2</v>
      </c>
      <c r="X3244" s="18">
        <f>_xlfn.IFNA(VLOOKUP(A3244,过往入选债券!A:D,4,0),2)</f>
        <v>2</v>
      </c>
      <c r="Y3244">
        <f>_xlfn.IFNA(VLOOKUP(C3244,[2]Sheet1!$A:$A,1,0),3)</f>
        <v>3</v>
      </c>
    </row>
    <row r="3245" spans="1:25" hidden="1" x14ac:dyDescent="0.2">
      <c r="A3245" s="21" t="s">
        <v>6816</v>
      </c>
      <c r="B3245" s="21" t="s">
        <v>6817</v>
      </c>
      <c r="C3245" s="37" t="s">
        <v>5354</v>
      </c>
      <c r="D3245" s="26" t="str">
        <f>[1]!b_calc_yield(A3245,日期设置!$B$2,F3245,1,R3245,1,O3245,L3245,S3245,)</f>
        <v>Fetching...</v>
      </c>
      <c r="E3245" s="26">
        <f t="shared" si="100"/>
        <v>1.8606546244737343</v>
      </c>
      <c r="F3245" s="18">
        <f>[1]!b_dq_cleanprice($A3245,日期设置!B$2)</f>
        <v>100.3875</v>
      </c>
      <c r="G3245" s="18" t="str">
        <f t="shared" si="101"/>
        <v>0.35 + 0</v>
      </c>
      <c r="H3245" s="27">
        <f>[1]!b_dq_pctchange($A3245,日期设置!$B$2,1)/100</f>
        <v>0</v>
      </c>
      <c r="I3245" s="26">
        <f>[1]!b_pq_pctchange(A3245,日期设置!$B$4,日期设置!$B$2,1)</f>
        <v>1.7136543379866899E-2</v>
      </c>
      <c r="J3245" s="26">
        <f>[1]!b_pq_pctchange(A3245,日期设置!$C$4,日期设置!$B$2,1)</f>
        <v>-3.2364070902209587E-2</v>
      </c>
      <c r="K3245" s="52">
        <f>[1]!b_dq_amount($A3245,日期设置!B$2,2,10000)</f>
        <v>0</v>
      </c>
      <c r="L3245" s="26">
        <f>[1]!b_info_latestpar(A3245,日期设置!$B$2)</f>
        <v>100</v>
      </c>
      <c r="M3245" s="6">
        <f>[1]!b_info_outstandingbalance($A3245,日期设置!B$2)</f>
        <v>10</v>
      </c>
      <c r="N3245" s="7" t="str">
        <f>[1]!b_info_latestissurercreditrating2(A3245,日期设置!$B$2,"102","1")</f>
        <v>AA+</v>
      </c>
      <c r="O3245" s="8">
        <v>6.5</v>
      </c>
      <c r="P3245" s="9">
        <f>[1]!b_info_repurchasedate(A3245)</f>
        <v>0</v>
      </c>
      <c r="Q3245" s="8" t="s">
        <v>16617</v>
      </c>
      <c r="R3245" s="2" t="str">
        <f>IF((--IF(P3245=0,Q3245,P3245))&gt;(--日期设置!$B$2),IF(P3245=0,Q3245,P3245),Q3245)</f>
        <v>2021-07-31</v>
      </c>
      <c r="S3245" s="2" t="s">
        <v>18366</v>
      </c>
      <c r="T3245" s="8">
        <f>[1]!b_anal_ptmyear($A3245,日期设置!$B$2)</f>
        <v>0.35890410958904112</v>
      </c>
      <c r="U3245" s="8">
        <f>[1]!b_anal_termifexercise($A3245,日期设置!B$2)</f>
        <v>0</v>
      </c>
      <c r="V3245" s="10">
        <f>[1]!b_dq_dirtyprice(A3245,日期设置!$B$2)</f>
        <v>104.55459999999999</v>
      </c>
      <c r="W3245" s="11">
        <f>IF(U3245=0,ROUNDUP((Q3245-日期设置!$B$2)/365,0),ROUNDUP((R3245-日期设置!$B$2)/365,0))</f>
        <v>1</v>
      </c>
      <c r="X3245" s="18">
        <f>_xlfn.IFNA(VLOOKUP(A3245,过往入选债券!A:D,4,0),2)</f>
        <v>2</v>
      </c>
      <c r="Y3245">
        <f>_xlfn.IFNA(VLOOKUP(C3245,[2]Sheet1!$A:$A,1,0),3)</f>
        <v>3</v>
      </c>
    </row>
    <row r="3246" spans="1:25" hidden="1" x14ac:dyDescent="0.2">
      <c r="A3246" s="21" t="s">
        <v>13232</v>
      </c>
      <c r="B3246" s="21" t="s">
        <v>13233</v>
      </c>
      <c r="C3246" s="37" t="s">
        <v>13234</v>
      </c>
      <c r="D3246" s="26" t="str">
        <f>[1]!b_calc_yield(A3246,日期设置!$B$2,F3246,1,R3246,1,O3246,L3246,S3246,)</f>
        <v>Fetching...</v>
      </c>
      <c r="E3246" s="26">
        <f t="shared" si="100"/>
        <v>25.851563183315672</v>
      </c>
      <c r="F3246" s="18">
        <f>[1]!b_dq_cleanprice($A3246,日期设置!B$2)</f>
        <v>59.1693</v>
      </c>
      <c r="G3246" s="18" t="str">
        <f t="shared" si="101"/>
        <v>2.27 + 0</v>
      </c>
      <c r="H3246" s="27">
        <f>[1]!b_dq_pctchange($A3246,日期设置!$B$2,1)/100</f>
        <v>0</v>
      </c>
      <c r="I3246" s="26">
        <f>[1]!b_pq_pctchange(A3246,日期设置!$B$4,日期设置!$B$2,1)</f>
        <v>0</v>
      </c>
      <c r="J3246" s="26">
        <f>[1]!b_pq_pctchange(A3246,日期设置!$C$4,日期设置!$B$2,1)</f>
        <v>-0.61492826116899013</v>
      </c>
      <c r="K3246" s="52">
        <f>[1]!b_dq_amount($A3246,日期设置!B$2,2,10000)</f>
        <v>0</v>
      </c>
      <c r="L3246" s="26">
        <f>[1]!b_info_latestpar(A3246,日期设置!$B$2)</f>
        <v>60</v>
      </c>
      <c r="M3246" s="6">
        <f>[1]!b_info_outstandingbalance($A3246,日期设置!B$2)</f>
        <v>6.6</v>
      </c>
      <c r="N3246" s="7" t="str">
        <f>[1]!b_info_latestissurercreditrating2(A3246,日期设置!$B$2,"102","1")</f>
        <v>AA</v>
      </c>
      <c r="O3246" s="8">
        <v>5.9</v>
      </c>
      <c r="P3246" s="9">
        <f>[1]!b_info_repurchasedate(A3246)</f>
        <v>0</v>
      </c>
      <c r="Q3246" s="8" t="s">
        <v>16889</v>
      </c>
      <c r="R3246" s="2" t="str">
        <f>IF((--IF(P3246=0,Q3246,P3246))&gt;(--日期设置!$B$2),IF(P3246=0,Q3246,P3246),Q3246)</f>
        <v>2023-06-30</v>
      </c>
      <c r="S3246" s="2" t="s">
        <v>18866</v>
      </c>
      <c r="T3246" s="8">
        <f>[1]!b_anal_ptmyear($A3246,日期设置!$B$2)</f>
        <v>2.2739726027397262</v>
      </c>
      <c r="U3246" s="8">
        <f>[1]!b_anal_termifexercise($A3246,日期设置!B$2)</f>
        <v>0</v>
      </c>
      <c r="V3246" s="10">
        <f>[1]!b_dq_dirtyprice(A3246,日期设置!$B$2)</f>
        <v>61.739400000000003</v>
      </c>
      <c r="W3246" s="11">
        <f>IF(U3246=0,ROUNDUP((Q3246-日期设置!$B$2)/365,0),ROUNDUP((R3246-日期设置!$B$2)/365,0))</f>
        <v>3</v>
      </c>
      <c r="X3246" s="18">
        <f>_xlfn.IFNA(VLOOKUP(A3246,过往入选债券!A:D,4,0),2)</f>
        <v>2</v>
      </c>
      <c r="Y3246" s="45">
        <f>_xlfn.IFNA(VLOOKUP(C3246,[2]Sheet1!$A:$A,1,0),3)</f>
        <v>3</v>
      </c>
    </row>
    <row r="3247" spans="1:25" hidden="1" x14ac:dyDescent="0.2">
      <c r="A3247" s="21" t="s">
        <v>9489</v>
      </c>
      <c r="B3247" s="21" t="s">
        <v>9490</v>
      </c>
      <c r="C3247" s="37" t="s">
        <v>119</v>
      </c>
      <c r="D3247" s="26" t="str">
        <f>[1]!b_calc_yield(A3247,日期设置!$B$2,F3247,1,R3247,1,O3247,L3247,S3247,)</f>
        <v>Fetching...</v>
      </c>
      <c r="E3247" s="26">
        <f t="shared" si="100"/>
        <v>8.2935458805936548</v>
      </c>
      <c r="F3247" s="18">
        <f>[1]!b_dq_cleanprice($A3247,日期设置!B$2)</f>
        <v>100.30240000000001</v>
      </c>
      <c r="G3247" s="18" t="str">
        <f t="shared" si="101"/>
        <v>1.62 + 1.62</v>
      </c>
      <c r="H3247" s="27">
        <f>[1]!b_dq_pctchange($A3247,日期设置!$B$2,1)/100</f>
        <v>0</v>
      </c>
      <c r="I3247" s="26">
        <f>[1]!b_pq_pctchange(A3247,日期设置!$B$4,日期设置!$B$2,1)</f>
        <v>0</v>
      </c>
      <c r="J3247" s="26">
        <f>[1]!b_pq_pctchange(A3247,日期设置!$C$4,日期设置!$B$2,1)</f>
        <v>0</v>
      </c>
      <c r="K3247" s="52">
        <f>[1]!b_dq_amount($A3247,日期设置!B$2,2,10000)</f>
        <v>0</v>
      </c>
      <c r="L3247" s="26">
        <f>[1]!b_info_latestpar(A3247,日期设置!$B$2)</f>
        <v>100</v>
      </c>
      <c r="M3247" s="6">
        <f>[1]!b_info_outstandingbalance($A3247,日期设置!B$2)</f>
        <v>10</v>
      </c>
      <c r="N3247" s="7" t="str">
        <f>[1]!b_info_latestissurercreditrating2(A3247,日期设置!$B$2,"102","1")</f>
        <v>AAA</v>
      </c>
      <c r="O3247" s="8">
        <v>5.4</v>
      </c>
      <c r="P3247" s="9">
        <f>[1]!b_info_repurchasedate(A3247)</f>
        <v>0</v>
      </c>
      <c r="Q3247" s="8" t="s">
        <v>16950</v>
      </c>
      <c r="R3247" s="2" t="str">
        <f>IF((--IF(P3247=0,Q3247,P3247))&gt;(--日期设置!$B$2),IF(P3247=0,Q3247,P3247),Q3247)</f>
        <v>2022-11-06</v>
      </c>
      <c r="S3247" s="2" t="s">
        <v>18401</v>
      </c>
      <c r="T3247" s="8">
        <f>[1]!b_anal_ptmyear($A3247,日期设置!$B$2)</f>
        <v>1.6273972602739726</v>
      </c>
      <c r="U3247" s="8">
        <f>[1]!b_anal_termifexercise($A3247,日期设置!B$2)</f>
        <v>1.6273972602739726</v>
      </c>
      <c r="V3247" s="10">
        <f>[1]!b_dq_dirtyprice(A3247,日期设置!$B$2)</f>
        <v>102.3145</v>
      </c>
      <c r="W3247" s="11">
        <f>IF(U3247=0,ROUNDUP((Q3247-日期设置!$B$2)/365,0),ROUNDUP((R3247-日期设置!$B$2)/365,0))</f>
        <v>2</v>
      </c>
      <c r="X3247" s="18">
        <f>_xlfn.IFNA(VLOOKUP(A3247,过往入选债券!A:D,4,0),2)</f>
        <v>2</v>
      </c>
      <c r="Y3247">
        <f>_xlfn.IFNA(VLOOKUP(C3247,[2]Sheet1!$A:$A,1,0),3)</f>
        <v>3</v>
      </c>
    </row>
    <row r="3248" spans="1:25" hidden="1" x14ac:dyDescent="0.2">
      <c r="A3248" s="21" t="s">
        <v>4442</v>
      </c>
      <c r="B3248" s="21" t="s">
        <v>4443</v>
      </c>
      <c r="C3248" s="37" t="s">
        <v>127</v>
      </c>
      <c r="D3248" s="26" t="str">
        <f>[1]!b_calc_yield(A3248,日期设置!$B$2,F3248,1,R3248,1,O3248,L3248,S3248,)</f>
        <v>Fetching...</v>
      </c>
      <c r="E3248" s="26">
        <f t="shared" si="100"/>
        <v>10.725986795926069</v>
      </c>
      <c r="F3248" s="18">
        <f>[1]!b_dq_cleanprice($A3248,日期设置!B$2)</f>
        <v>97.665700000000001</v>
      </c>
      <c r="G3248" s="18" t="str">
        <f t="shared" si="101"/>
        <v>2.12 + 0</v>
      </c>
      <c r="H3248" s="27">
        <f>[1]!b_dq_pctchange($A3248,日期设置!$B$2,1)/100</f>
        <v>0</v>
      </c>
      <c r="I3248" s="26">
        <f>[1]!b_pq_pctchange(A3248,日期设置!$B$4,日期设置!$B$2,1)</f>
        <v>0</v>
      </c>
      <c r="J3248" s="26">
        <f>[1]!b_pq_pctchange(A3248,日期设置!$C$4,日期设置!$B$2,1)</f>
        <v>0</v>
      </c>
      <c r="K3248" s="52">
        <f>[1]!b_dq_amount($A3248,日期设置!B$2,2,10000)</f>
        <v>0</v>
      </c>
      <c r="L3248" s="26">
        <f>[1]!b_info_latestpar(A3248,日期设置!$B$2)</f>
        <v>100</v>
      </c>
      <c r="M3248" s="6">
        <f>[1]!b_info_outstandingbalance($A3248,日期设置!B$2)</f>
        <v>10</v>
      </c>
      <c r="N3248" s="7">
        <f>[1]!b_info_latestissurercreditrating2(A3248,日期设置!$B$2,"102","1")</f>
        <v>0</v>
      </c>
      <c r="O3248" s="8">
        <v>4</v>
      </c>
      <c r="P3248" s="9">
        <f>[1]!b_info_repurchasedate(A3248)</f>
        <v>0</v>
      </c>
      <c r="Q3248" s="8" t="s">
        <v>16274</v>
      </c>
      <c r="R3248" s="2" t="str">
        <f>IF((--IF(P3248=0,Q3248,P3248))&gt;(--日期设置!$B$2),IF(P3248=0,Q3248,P3248),Q3248)</f>
        <v>2023-05-08</v>
      </c>
      <c r="S3248" s="2" t="s">
        <v>18057</v>
      </c>
      <c r="T3248" s="8">
        <f>[1]!b_anal_ptmyear($A3248,日期设置!$B$2)</f>
        <v>2.128767123287671</v>
      </c>
      <c r="U3248" s="8">
        <f>[1]!b_anal_termifexercise($A3248,日期设置!B$2)</f>
        <v>0</v>
      </c>
      <c r="V3248" s="10">
        <f>[1]!b_dq_dirtyprice(A3248,日期设置!$B$2)</f>
        <v>101.1506</v>
      </c>
      <c r="W3248" s="11">
        <f>IF(U3248=0,ROUNDUP((Q3248-日期设置!$B$2)/365,0),ROUNDUP((R3248-日期设置!$B$2)/365,0))</f>
        <v>3</v>
      </c>
      <c r="X3248" s="18">
        <f>_xlfn.IFNA(VLOOKUP(A3248,过往入选债券!A:D,4,0),2)</f>
        <v>2</v>
      </c>
      <c r="Y3248">
        <f>_xlfn.IFNA(VLOOKUP(C3248,[2]Sheet1!$A:$A,1,0),3)</f>
        <v>3</v>
      </c>
    </row>
    <row r="3249" spans="1:25" hidden="1" x14ac:dyDescent="0.2">
      <c r="A3249" s="21" t="s">
        <v>11181</v>
      </c>
      <c r="B3249" s="21" t="s">
        <v>11182</v>
      </c>
      <c r="C3249" s="37" t="s">
        <v>189</v>
      </c>
      <c r="D3249" s="26" t="str">
        <f>[1]!b_calc_yield(A3249,日期设置!$B$2,F3249,1,R3249,1,O3249,L3249,S3249,)</f>
        <v>Fetching...</v>
      </c>
      <c r="E3249" s="26">
        <f t="shared" si="100"/>
        <v>6.2231976453857918</v>
      </c>
      <c r="F3249" s="18">
        <f>[1]!b_dq_cleanprice($A3249,日期设置!B$2)</f>
        <v>100</v>
      </c>
      <c r="G3249" s="18" t="str">
        <f t="shared" si="101"/>
        <v>2.24 + 1.24</v>
      </c>
      <c r="H3249" s="27">
        <f>[1]!b_dq_pctchange($A3249,日期设置!$B$2,1)/100</f>
        <v>0</v>
      </c>
      <c r="I3249" s="26">
        <f>[1]!b_pq_pctchange(A3249,日期设置!$B$4,日期设置!$B$2,1)</f>
        <v>0</v>
      </c>
      <c r="J3249" s="26">
        <f>[1]!b_pq_pctchange(A3249,日期设置!$C$4,日期设置!$B$2,1)</f>
        <v>0</v>
      </c>
      <c r="K3249" s="52">
        <f>[1]!b_dq_amount($A3249,日期设置!B$2,2,10000)</f>
        <v>0</v>
      </c>
      <c r="L3249" s="26">
        <f>[1]!b_info_latestpar(A3249,日期设置!$B$2)</f>
        <v>100</v>
      </c>
      <c r="M3249" s="6">
        <f>[1]!b_info_outstandingbalance($A3249,日期设置!B$2)</f>
        <v>4</v>
      </c>
      <c r="N3249" s="7" t="str">
        <f>[1]!b_info_latestissurercreditrating2(A3249,日期设置!$B$2,"102","1")</f>
        <v>AA+</v>
      </c>
      <c r="O3249" s="8">
        <v>5.2</v>
      </c>
      <c r="P3249" s="9" t="str">
        <f>[1]!b_info_repurchasedate(A3249)</f>
        <v>2022-06-19</v>
      </c>
      <c r="Q3249" s="8" t="s">
        <v>16307</v>
      </c>
      <c r="R3249" s="2" t="str">
        <f>IF((--IF(P3249=0,Q3249,P3249))&gt;(--日期设置!$B$2),IF(P3249=0,Q3249,P3249),Q3249)</f>
        <v>2022-06-19</v>
      </c>
      <c r="S3249" s="2" t="s">
        <v>18087</v>
      </c>
      <c r="T3249" s="8">
        <f>[1]!b_anal_ptmyear($A3249,日期设置!$B$2)</f>
        <v>2.2438356164383562</v>
      </c>
      <c r="U3249" s="8">
        <f>[1]!b_anal_termifexercise($A3249,日期设置!B$2)</f>
        <v>1.2438356164383562</v>
      </c>
      <c r="V3249" s="10">
        <f>[1]!b_dq_dirtyprice(A3249,日期设置!$B$2)</f>
        <v>103.93210000000001</v>
      </c>
      <c r="W3249" s="11">
        <f>IF(U3249=0,ROUNDUP((Q3249-日期设置!$B$2)/365,0),ROUNDUP((R3249-日期设置!$B$2)/365,0))</f>
        <v>2</v>
      </c>
      <c r="X3249" s="18">
        <f>_xlfn.IFNA(VLOOKUP(A3249,过往入选债券!A:D,4,0),2)</f>
        <v>2</v>
      </c>
      <c r="Y3249">
        <f>_xlfn.IFNA(VLOOKUP(C3249,[2]Sheet1!$A:$A,1,0),3)</f>
        <v>3</v>
      </c>
    </row>
    <row r="3250" spans="1:25" hidden="1" x14ac:dyDescent="0.2">
      <c r="A3250" s="21" t="s">
        <v>10500</v>
      </c>
      <c r="B3250" s="21" t="s">
        <v>10501</v>
      </c>
      <c r="C3250" s="37" t="s">
        <v>123</v>
      </c>
      <c r="D3250" s="26" t="str">
        <f>[1]!b_calc_yield(A3250,日期设置!$B$2,F3250,1,R3250,1,O3250,L3250,S3250,)</f>
        <v>Fetching...</v>
      </c>
      <c r="E3250" s="26">
        <f t="shared" si="100"/>
        <v>10.365567786116991</v>
      </c>
      <c r="F3250" s="18">
        <f>[1]!b_dq_cleanprice($A3250,日期设置!B$2)</f>
        <v>96.6</v>
      </c>
      <c r="G3250" s="18" t="str">
        <f t="shared" si="101"/>
        <v>2.04 + 0</v>
      </c>
      <c r="H3250" s="27">
        <f>[1]!b_dq_pctchange($A3250,日期设置!$B$2,1)/100</f>
        <v>0</v>
      </c>
      <c r="I3250" s="26">
        <f>[1]!b_pq_pctchange(A3250,日期设置!$B$4,日期设置!$B$2,1)</f>
        <v>0.83507306889352528</v>
      </c>
      <c r="J3250" s="26">
        <f>[1]!b_pq_pctchange(A3250,日期设置!$C$4,日期设置!$B$2,1)</f>
        <v>-0.27872406317746484</v>
      </c>
      <c r="K3250" s="52">
        <f>[1]!b_dq_amount($A3250,日期设置!B$2,2,10000)</f>
        <v>0</v>
      </c>
      <c r="L3250" s="26">
        <f>[1]!b_info_latestpar(A3250,日期设置!$B$2)</f>
        <v>100</v>
      </c>
      <c r="M3250" s="6">
        <f>[1]!b_info_outstandingbalance($A3250,日期设置!B$2)</f>
        <v>20</v>
      </c>
      <c r="N3250" s="7" t="str">
        <f>[1]!b_info_latestissurercreditrating2(A3250,日期设置!$B$2,"102","1")</f>
        <v>AAA</v>
      </c>
      <c r="O3250" s="8">
        <v>3.39</v>
      </c>
      <c r="P3250" s="9">
        <f>[1]!b_info_repurchasedate(A3250)</f>
        <v>0</v>
      </c>
      <c r="Q3250" s="8" t="s">
        <v>16457</v>
      </c>
      <c r="R3250" s="2" t="str">
        <f>IF((--IF(P3250=0,Q3250,P3250))&gt;(--日期设置!$B$2),IF(P3250=0,Q3250,P3250),Q3250)</f>
        <v>2023-04-09</v>
      </c>
      <c r="S3250" s="2" t="s">
        <v>18223</v>
      </c>
      <c r="T3250" s="8">
        <f>[1]!b_anal_ptmyear($A3250,日期设置!$B$2)</f>
        <v>2.0493150684931507</v>
      </c>
      <c r="U3250" s="8">
        <f>[1]!b_anal_termifexercise($A3250,日期设置!B$2)</f>
        <v>0</v>
      </c>
      <c r="V3250" s="10">
        <f>[1]!b_dq_dirtyprice(A3250,日期设置!$B$2)</f>
        <v>99.822800000000001</v>
      </c>
      <c r="W3250" s="11">
        <f>IF(U3250=0,ROUNDUP((Q3250-日期设置!$B$2)/365,0),ROUNDUP((R3250-日期设置!$B$2)/365,0))</f>
        <v>3</v>
      </c>
      <c r="X3250" s="18">
        <f>_xlfn.IFNA(VLOOKUP(A3250,过往入选债券!A:D,4,0),2)</f>
        <v>2</v>
      </c>
      <c r="Y3250">
        <f>_xlfn.IFNA(VLOOKUP(C3250,[2]Sheet1!$A:$A,1,0),3)</f>
        <v>3</v>
      </c>
    </row>
    <row r="3251" spans="1:25" hidden="1" x14ac:dyDescent="0.2">
      <c r="A3251" s="21" t="s">
        <v>11209</v>
      </c>
      <c r="B3251" s="21" t="s">
        <v>11210</v>
      </c>
      <c r="C3251" s="37" t="s">
        <v>10</v>
      </c>
      <c r="D3251" s="26" t="str">
        <f>[1]!b_calc_yield(A3251,日期设置!$B$2,F3251,1,R3251,1,O3251,L3251,S3251,)</f>
        <v>Fetching...</v>
      </c>
      <c r="E3251" s="26">
        <f t="shared" si="100"/>
        <v>11.163447951012717</v>
      </c>
      <c r="F3251" s="18">
        <f>[1]!b_dq_cleanprice($A3251,日期设置!B$2)</f>
        <v>101.6788</v>
      </c>
      <c r="G3251" s="18" t="str">
        <f t="shared" si="101"/>
        <v>2.25 + 2.25</v>
      </c>
      <c r="H3251" s="27">
        <f>[1]!b_dq_pctchange($A3251,日期设置!$B$2,1)/100</f>
        <v>0</v>
      </c>
      <c r="I3251" s="26">
        <f>[1]!b_pq_pctchange(A3251,日期设置!$B$4,日期设置!$B$2,1)</f>
        <v>0.62754404733745495</v>
      </c>
      <c r="J3251" s="26">
        <f>[1]!b_pq_pctchange(A3251,日期设置!$C$4,日期设置!$B$2,1)</f>
        <v>0.62754404733745495</v>
      </c>
      <c r="K3251" s="52">
        <f>[1]!b_dq_amount($A3251,日期设置!B$2,2,10000)</f>
        <v>0</v>
      </c>
      <c r="L3251" s="26">
        <f>[1]!b_info_latestpar(A3251,日期设置!$B$2)</f>
        <v>100</v>
      </c>
      <c r="M3251" s="6">
        <f>[1]!b_info_outstandingbalance($A3251,日期设置!B$2)</f>
        <v>10</v>
      </c>
      <c r="N3251" s="7" t="str">
        <f>[1]!b_info_latestissurercreditrating2(A3251,日期设置!$B$2,"102","1")</f>
        <v>AAA</v>
      </c>
      <c r="O3251" s="8">
        <v>6</v>
      </c>
      <c r="P3251" s="9">
        <f>[1]!b_info_repurchasedate(A3251)</f>
        <v>0</v>
      </c>
      <c r="Q3251" s="8" t="s">
        <v>16436</v>
      </c>
      <c r="R3251" s="2" t="str">
        <f>IF((--IF(P3251=0,Q3251,P3251))&gt;(--日期设置!$B$2),IF(P3251=0,Q3251,P3251),Q3251)</f>
        <v>2023-06-23</v>
      </c>
      <c r="S3251" s="2" t="s">
        <v>18203</v>
      </c>
      <c r="T3251" s="8">
        <f>[1]!b_anal_ptmyear($A3251,日期设置!$B$2)</f>
        <v>2.2547945205479452</v>
      </c>
      <c r="U3251" s="8">
        <f>[1]!b_anal_termifexercise($A3251,日期设置!B$2)</f>
        <v>2.2547945205479452</v>
      </c>
      <c r="V3251" s="10">
        <f>[1]!b_dq_dirtyprice(A3251,日期设置!$B$2)</f>
        <v>106.15</v>
      </c>
      <c r="W3251" s="11">
        <f>IF(U3251=0,ROUNDUP((Q3251-日期设置!$B$2)/365,0),ROUNDUP((R3251-日期设置!$B$2)/365,0))</f>
        <v>3</v>
      </c>
      <c r="X3251" s="18">
        <f>_xlfn.IFNA(VLOOKUP(A3251,过往入选债券!A:D,4,0),2)</f>
        <v>2</v>
      </c>
      <c r="Y3251">
        <f>_xlfn.IFNA(VLOOKUP(C3251,[2]Sheet1!$A:$A,1,0),3)</f>
        <v>3</v>
      </c>
    </row>
    <row r="3252" spans="1:25" hidden="1" x14ac:dyDescent="0.2">
      <c r="A3252" s="28" t="s">
        <v>19223</v>
      </c>
      <c r="B3252" s="28" t="s">
        <v>19224</v>
      </c>
      <c r="C3252" s="38" t="s">
        <v>6861</v>
      </c>
      <c r="D3252" s="26" t="str">
        <f>[1]!b_calc_yield(A3252,日期设置!$B$2,F3252,1,R3252,1,O3252,L3252,S3252,)</f>
        <v>Fetching...</v>
      </c>
      <c r="E3252" s="26">
        <f t="shared" si="100"/>
        <v>12.375655192870072</v>
      </c>
      <c r="F3252" s="18">
        <f>[1]!b_dq_cleanprice($A3252,日期设置!B$2)</f>
        <v>98.016199999999998</v>
      </c>
      <c r="G3252" s="18" t="str">
        <f t="shared" si="101"/>
        <v>4.43 + 2.43</v>
      </c>
      <c r="H3252" s="27">
        <f>[1]!b_dq_pctchange($A3252,日期设置!$B$2,1)/100</f>
        <v>0</v>
      </c>
      <c r="I3252" s="26">
        <f>[1]!b_pq_pctchange(A3252,日期设置!$B$4,日期设置!$B$2,1)</f>
        <v>0</v>
      </c>
      <c r="J3252" s="26">
        <f>[1]!b_pq_pctchange(A3252,日期设置!$C$4,日期设置!$B$2,1)</f>
        <v>0</v>
      </c>
      <c r="K3252" s="52">
        <f>[1]!b_dq_amount($A3252,日期设置!B$2,2,10000)</f>
        <v>0</v>
      </c>
      <c r="L3252" s="26">
        <f>[1]!b_info_latestpar(A3252,日期设置!$B$2)</f>
        <v>100</v>
      </c>
      <c r="M3252" s="6">
        <f>[1]!b_info_outstandingbalance($A3252,日期设置!B$2)</f>
        <v>10</v>
      </c>
      <c r="N3252" s="7">
        <f>[1]!b_info_latestissurercreditrating2(A3252,日期设置!$B$2,"102","1")</f>
        <v>0</v>
      </c>
      <c r="O3252" s="8">
        <v>4.3</v>
      </c>
      <c r="P3252" s="9" t="str">
        <f>[1]!b_info_repurchasedate(A3252)</f>
        <v>2023-08-26</v>
      </c>
      <c r="Q3252" s="8" t="s">
        <v>20002</v>
      </c>
      <c r="R3252" s="2" t="str">
        <f>IF((--IF(P3252=0,Q3252,P3252))&gt;(--日期设置!$B$2),IF(P3252=0,Q3252,P3252),Q3252)</f>
        <v>2023-08-26</v>
      </c>
      <c r="S3252" s="31" t="s">
        <v>19098</v>
      </c>
      <c r="T3252" s="8">
        <f>[1]!b_anal_ptmyear($A3252,日期设置!$B$2)</f>
        <v>4.4301369863013695</v>
      </c>
      <c r="U3252" s="8">
        <f>[1]!b_anal_termifexercise($A3252,日期设置!B$2)</f>
        <v>2.43013698630137</v>
      </c>
      <c r="V3252" s="10">
        <f>[1]!b_dq_dirtyprice(A3252,日期设置!$B$2)</f>
        <v>100.4666</v>
      </c>
      <c r="W3252" s="11">
        <f>IF(U3252=0,ROUNDUP((Q3252-日期设置!$B$2)/365,0),ROUNDUP((R3252-日期设置!$B$2)/365,0))</f>
        <v>3</v>
      </c>
      <c r="X3252" s="18">
        <f>_xlfn.IFNA(VLOOKUP(A3252,过往入选债券!A:D,4,0),2)</f>
        <v>2</v>
      </c>
      <c r="Y3252">
        <f>_xlfn.IFNA(VLOOKUP(C3252,[2]Sheet1!$A:$A,1,0),3)</f>
        <v>3</v>
      </c>
    </row>
    <row r="3253" spans="1:25" hidden="1" x14ac:dyDescent="0.2">
      <c r="A3253" s="21" t="s">
        <v>10795</v>
      </c>
      <c r="B3253" s="21" t="s">
        <v>10796</v>
      </c>
      <c r="C3253" s="37" t="s">
        <v>3826</v>
      </c>
      <c r="D3253" s="26" t="str">
        <f>[1]!b_calc_yield(A3253,日期设置!$B$2,F3253,1,R3253,1,O3253,L3253,S3253,)</f>
        <v>Fetching...</v>
      </c>
      <c r="E3253" s="26">
        <f t="shared" si="100"/>
        <v>10.498528471138457</v>
      </c>
      <c r="F3253" s="18">
        <f>[1]!b_dq_cleanprice($A3253,日期设置!B$2)</f>
        <v>98.672499999999999</v>
      </c>
      <c r="G3253" s="18" t="str">
        <f t="shared" si="101"/>
        <v>2.10 + 0</v>
      </c>
      <c r="H3253" s="27">
        <f>[1]!b_dq_pctchange($A3253,日期设置!$B$2,1)/100</f>
        <v>0</v>
      </c>
      <c r="I3253" s="26">
        <f>[1]!b_pq_pctchange(A3253,日期设置!$B$4,日期设置!$B$2,1)</f>
        <v>0</v>
      </c>
      <c r="J3253" s="26">
        <f>[1]!b_pq_pctchange(A3253,日期设置!$C$4,日期设置!$B$2,1)</f>
        <v>0</v>
      </c>
      <c r="K3253" s="52">
        <f>[1]!b_dq_amount($A3253,日期设置!B$2,2,10000)</f>
        <v>0</v>
      </c>
      <c r="L3253" s="26">
        <f>[1]!b_info_latestpar(A3253,日期设置!$B$2)</f>
        <v>100</v>
      </c>
      <c r="M3253" s="6">
        <f>[1]!b_info_outstandingbalance($A3253,日期设置!B$2)</f>
        <v>7</v>
      </c>
      <c r="N3253" s="7" t="str">
        <f>[1]!b_info_latestissurercreditrating2(A3253,日期设置!$B$2,"102","1")</f>
        <v>AA</v>
      </c>
      <c r="O3253" s="8">
        <v>4.5</v>
      </c>
      <c r="P3253" s="9">
        <f>[1]!b_info_repurchasedate(A3253)</f>
        <v>0</v>
      </c>
      <c r="Q3253" s="8" t="s">
        <v>16306</v>
      </c>
      <c r="R3253" s="2" t="str">
        <f>IF((--IF(P3253=0,Q3253,P3253))&gt;(--日期设置!$B$2),IF(P3253=0,Q3253,P3253),Q3253)</f>
        <v>2023-04-28</v>
      </c>
      <c r="S3253" s="2" t="s">
        <v>18086</v>
      </c>
      <c r="T3253" s="8">
        <f>[1]!b_anal_ptmyear($A3253,日期设置!$B$2)</f>
        <v>2.1013698630136988</v>
      </c>
      <c r="U3253" s="8">
        <f>[1]!b_anal_termifexercise($A3253,日期设置!B$2)</f>
        <v>0</v>
      </c>
      <c r="V3253" s="10">
        <f>[1]!b_dq_dirtyprice(A3253,日期设置!$B$2)</f>
        <v>102.7163</v>
      </c>
      <c r="W3253" s="11">
        <f>IF(U3253=0,ROUNDUP((Q3253-日期设置!$B$2)/365,0),ROUNDUP((R3253-日期设置!$B$2)/365,0))</f>
        <v>3</v>
      </c>
      <c r="X3253" s="18">
        <f>_xlfn.IFNA(VLOOKUP(A3253,过往入选债券!A:D,4,0),2)</f>
        <v>2</v>
      </c>
      <c r="Y3253">
        <f>_xlfn.IFNA(VLOOKUP(C3253,[2]Sheet1!$A:$A,1,0),3)</f>
        <v>3</v>
      </c>
    </row>
    <row r="3254" spans="1:25" hidden="1" x14ac:dyDescent="0.2">
      <c r="A3254" s="21" t="s">
        <v>8550</v>
      </c>
      <c r="B3254" s="21" t="s">
        <v>8551</v>
      </c>
      <c r="C3254" s="37" t="s">
        <v>5974</v>
      </c>
      <c r="D3254" s="26" t="str">
        <f>[1]!b_calc_yield(A3254,日期设置!$B$2,F3254,1,R3254,1,O3254,L3254,S3254,)</f>
        <v>Fetching...</v>
      </c>
      <c r="E3254" s="26">
        <f t="shared" si="100"/>
        <v>5.5472062214940943</v>
      </c>
      <c r="F3254" s="18">
        <f>[1]!b_dq_cleanprice($A3254,日期设置!B$2)</f>
        <v>101.3981</v>
      </c>
      <c r="G3254" s="18" t="str">
        <f t="shared" si="101"/>
        <v>1.12 + 0</v>
      </c>
      <c r="H3254" s="27">
        <f>[1]!b_dq_pctchange($A3254,日期设置!$B$2,1)/100</f>
        <v>0</v>
      </c>
      <c r="I3254" s="26">
        <f>[1]!b_pq_pctchange(A3254,日期设置!$B$4,日期设置!$B$2,1)</f>
        <v>0</v>
      </c>
      <c r="J3254" s="26">
        <f>[1]!b_pq_pctchange(A3254,日期设置!$C$4,日期设置!$B$2,1)</f>
        <v>0</v>
      </c>
      <c r="K3254" s="52">
        <f>[1]!b_dq_amount($A3254,日期设置!B$2,2,10000)</f>
        <v>0</v>
      </c>
      <c r="L3254" s="26">
        <f>[1]!b_info_latestpar(A3254,日期设置!$B$2)</f>
        <v>100</v>
      </c>
      <c r="M3254" s="6">
        <f>[1]!b_info_outstandingbalance($A3254,日期设置!B$2)</f>
        <v>5</v>
      </c>
      <c r="N3254" s="7" t="str">
        <f>[1]!b_info_latestissurercreditrating2(A3254,日期设置!$B$2,"102","1")</f>
        <v>AA+</v>
      </c>
      <c r="O3254" s="8">
        <v>6.5</v>
      </c>
      <c r="P3254" s="9">
        <f>[1]!b_info_repurchasedate(A3254)</f>
        <v>0</v>
      </c>
      <c r="Q3254" s="8" t="s">
        <v>16222</v>
      </c>
      <c r="R3254" s="2" t="str">
        <f>IF((--IF(P3254=0,Q3254,P3254))&gt;(--日期设置!$B$2),IF(P3254=0,Q3254,P3254),Q3254)</f>
        <v>2022-05-08</v>
      </c>
      <c r="S3254" s="2" t="s">
        <v>18299</v>
      </c>
      <c r="T3254" s="8">
        <f>[1]!b_anal_ptmyear($A3254,日期设置!$B$2)</f>
        <v>1.1287671232876713</v>
      </c>
      <c r="U3254" s="8">
        <f>[1]!b_anal_termifexercise($A3254,日期设置!B$2)</f>
        <v>0</v>
      </c>
      <c r="V3254" s="10">
        <f>[1]!b_dq_dirtyprice(A3254,日期设置!$B$2)</f>
        <v>107.0611</v>
      </c>
      <c r="W3254" s="11">
        <f>IF(U3254=0,ROUNDUP((Q3254-日期设置!$B$2)/365,0),ROUNDUP((R3254-日期设置!$B$2)/365,0))</f>
        <v>2</v>
      </c>
      <c r="X3254" s="18">
        <f>_xlfn.IFNA(VLOOKUP(A3254,过往入选债券!A:D,4,0),2)</f>
        <v>2</v>
      </c>
      <c r="Y3254">
        <f>_xlfn.IFNA(VLOOKUP(C3254,[2]Sheet1!$A:$A,1,0),3)</f>
        <v>3</v>
      </c>
    </row>
    <row r="3255" spans="1:25" hidden="1" x14ac:dyDescent="0.2">
      <c r="A3255" s="28" t="s">
        <v>20622</v>
      </c>
      <c r="B3255" s="28" t="s">
        <v>20623</v>
      </c>
      <c r="C3255" s="39" t="s">
        <v>20793</v>
      </c>
      <c r="D3255" s="26" t="str">
        <f>[1]!b_calc_yield(A3255,日期设置!$B$2,F3255,1,R3255,1,O3255,L3255,S3255,)</f>
        <v>Fetching...</v>
      </c>
      <c r="E3255" s="26">
        <f t="shared" si="100"/>
        <v>48.039356233597921</v>
      </c>
      <c r="F3255" s="18">
        <f>[1]!b_dq_cleanprice($A3255,日期设置!B$2)</f>
        <v>100</v>
      </c>
      <c r="G3255" s="18" t="str">
        <f t="shared" si="101"/>
        <v>9.50 + 4.51</v>
      </c>
      <c r="H3255" s="27">
        <f>[1]!b_dq_pctchange($A3255,日期设置!$B$2,1)/100</f>
        <v>0</v>
      </c>
      <c r="I3255" s="26">
        <f>[1]!b_pq_pctchange(A3255,日期设置!$B$4,日期设置!$B$2,1)</f>
        <v>0</v>
      </c>
      <c r="J3255" s="26">
        <f>[1]!b_pq_pctchange(A3255,日期设置!$C$4,日期设置!$B$2,1)</f>
        <v>0</v>
      </c>
      <c r="K3255" s="52">
        <f>[1]!b_dq_amount($A3255,日期设置!B$2,2,10000)</f>
        <v>0</v>
      </c>
      <c r="L3255" s="26">
        <f>[1]!b_info_latestpar(A3255,日期设置!$B$2)</f>
        <v>100</v>
      </c>
      <c r="M3255" s="6">
        <f>[1]!b_info_outstandingbalance($A3255,日期设置!B$2)</f>
        <v>15</v>
      </c>
      <c r="N3255" s="7" t="str">
        <f>[1]!b_info_latestissurercreditrating2(A3255,日期设置!$B$2,"102","1")</f>
        <v>AA</v>
      </c>
      <c r="O3255" s="8">
        <v>5.18</v>
      </c>
      <c r="P3255" s="9">
        <f>[1]!b_info_repurchasedate(A3255)</f>
        <v>0</v>
      </c>
      <c r="Q3255" s="8" t="s">
        <v>20851</v>
      </c>
      <c r="R3255" s="2" t="str">
        <f>IF((--IF(P3255=0,Q3255,P3255))&gt;(--日期设置!$B$2),IF(P3255=0,Q3255,P3255),Q3255)</f>
        <v>2030-09-24</v>
      </c>
      <c r="S3255" s="31" t="s">
        <v>17569</v>
      </c>
      <c r="T3255" s="8">
        <f>[1]!b_anal_ptmyear($A3255,日期设置!$B$2)</f>
        <v>9.5095890410958912</v>
      </c>
      <c r="U3255" s="8">
        <f>[1]!b_anal_termifexercise($A3255,日期设置!B$2)</f>
        <v>4.5123287671232877</v>
      </c>
      <c r="V3255" s="10">
        <f>[1]!b_dq_dirtyprice(A3255,日期设置!$B$2)</f>
        <v>102.5403</v>
      </c>
      <c r="W3255" s="11">
        <f>IF(U3255=0,ROUNDUP((Q3255-日期设置!$B$2)/365,0),ROUNDUP((R3255-日期设置!$B$2)/365,0))</f>
        <v>10</v>
      </c>
      <c r="X3255" s="18">
        <f>_xlfn.IFNA(VLOOKUP(A3255,过往入选债券!A:D,4,0),2)</f>
        <v>2</v>
      </c>
      <c r="Y3255">
        <f>_xlfn.IFNA(VLOOKUP(C3255,[2]Sheet1!$A:$A,1,0),3)</f>
        <v>3</v>
      </c>
    </row>
    <row r="3256" spans="1:25" hidden="1" x14ac:dyDescent="0.2">
      <c r="A3256" s="21" t="s">
        <v>1101</v>
      </c>
      <c r="B3256" s="21" t="s">
        <v>1102</v>
      </c>
      <c r="C3256" s="37" t="s">
        <v>670</v>
      </c>
      <c r="D3256" s="26" t="str">
        <f>[1]!b_calc_yield(A3256,日期设置!$B$2,F3256,1,R3256,1,O3256,L3256,S3256,)</f>
        <v>Fetching...</v>
      </c>
      <c r="E3256" s="26">
        <f t="shared" si="100"/>
        <v>4.6928677486256731</v>
      </c>
      <c r="F3256" s="18">
        <f>[1]!b_dq_cleanprice($A3256,日期设置!B$2)</f>
        <v>100</v>
      </c>
      <c r="G3256" s="18" t="str">
        <f t="shared" si="101"/>
        <v>0.90 + 0</v>
      </c>
      <c r="H3256" s="27">
        <f>[1]!b_dq_pctchange($A3256,日期设置!$B$2,1)/100</f>
        <v>0</v>
      </c>
      <c r="I3256" s="26">
        <f>[1]!b_pq_pctchange(A3256,日期设置!$B$4,日期设置!$B$2,1)</f>
        <v>0</v>
      </c>
      <c r="J3256" s="26">
        <f>[1]!b_pq_pctchange(A3256,日期设置!$C$4,日期设置!$B$2,1)</f>
        <v>0</v>
      </c>
      <c r="K3256" s="52">
        <f>[1]!b_dq_amount($A3256,日期设置!B$2,2,10000)</f>
        <v>0</v>
      </c>
      <c r="L3256" s="26">
        <f>[1]!b_info_latestpar(A3256,日期设置!$B$2)</f>
        <v>100</v>
      </c>
      <c r="M3256" s="6">
        <f>[1]!b_info_outstandingbalance($A3256,日期设置!B$2)</f>
        <v>5</v>
      </c>
      <c r="N3256" s="7">
        <f>[1]!b_info_latestissurercreditrating2(A3256,日期设置!$B$2,"102","1")</f>
        <v>0</v>
      </c>
      <c r="O3256" s="8">
        <v>5.2</v>
      </c>
      <c r="P3256" s="9">
        <f>[1]!b_info_repurchasedate(A3256)</f>
        <v>0</v>
      </c>
      <c r="Q3256" s="8" t="s">
        <v>17657</v>
      </c>
      <c r="R3256" s="2" t="str">
        <f>IF((--IF(P3256=0,Q3256,P3256))&gt;(--日期设置!$B$2),IF(P3256=0,Q3256,P3256),Q3256)</f>
        <v>2022-02-16</v>
      </c>
      <c r="S3256" s="2" t="s">
        <v>19049</v>
      </c>
      <c r="T3256" s="8">
        <f>[1]!b_anal_ptmyear($A3256,日期设置!$B$2)</f>
        <v>0.9068493150684932</v>
      </c>
      <c r="U3256" s="8">
        <f>[1]!b_anal_termifexercise($A3256,日期设置!B$2)</f>
        <v>0</v>
      </c>
      <c r="V3256" s="10">
        <f>[1]!b_dq_dirtyprice(A3256,日期设置!$B$2)</f>
        <v>100.48439999999999</v>
      </c>
      <c r="W3256" s="11">
        <f>IF(U3256=0,ROUNDUP((Q3256-日期设置!$B$2)/365,0),ROUNDUP((R3256-日期设置!$B$2)/365,0))</f>
        <v>1</v>
      </c>
      <c r="X3256" s="18">
        <f>_xlfn.IFNA(VLOOKUP(A3256,过往入选债券!A:D,4,0),2)</f>
        <v>2</v>
      </c>
      <c r="Y3256">
        <f>_xlfn.IFNA(VLOOKUP(C3256,[2]Sheet1!$A:$A,1,0),3)</f>
        <v>3</v>
      </c>
    </row>
    <row r="3257" spans="1:25" hidden="1" x14ac:dyDescent="0.2">
      <c r="A3257" s="21" t="s">
        <v>8528</v>
      </c>
      <c r="B3257" s="21" t="s">
        <v>8529</v>
      </c>
      <c r="C3257" s="37" t="s">
        <v>152</v>
      </c>
      <c r="D3257" s="26" t="str">
        <f>[1]!b_calc_yield(A3257,日期设置!$B$2,F3257,1,R3257,1,O3257,L3257,S3257,)</f>
        <v>Fetching...</v>
      </c>
      <c r="E3257" s="26">
        <f t="shared" si="100"/>
        <v>0.53857918765967128</v>
      </c>
      <c r="F3257" s="18">
        <f>[1]!b_dq_cleanprice($A3257,日期设置!B$2)</f>
        <v>100.04689999999999</v>
      </c>
      <c r="G3257" s="18" t="str">
        <f t="shared" si="101"/>
        <v>0.10 + 0</v>
      </c>
      <c r="H3257" s="27">
        <f>[1]!b_dq_pctchange($A3257,日期设置!$B$2,1)/100</f>
        <v>0</v>
      </c>
      <c r="I3257" s="26">
        <f>[1]!b_pq_pctchange(A3257,日期设置!$B$4,日期设置!$B$2,1)</f>
        <v>0</v>
      </c>
      <c r="J3257" s="26">
        <f>[1]!b_pq_pctchange(A3257,日期设置!$C$4,日期设置!$B$2,1)</f>
        <v>-6.8221408936912475E-2</v>
      </c>
      <c r="K3257" s="52">
        <f>[1]!b_dq_amount($A3257,日期设置!B$2,2,10000)</f>
        <v>0</v>
      </c>
      <c r="L3257" s="26">
        <f>[1]!b_info_latestpar(A3257,日期设置!$B$2)</f>
        <v>100</v>
      </c>
      <c r="M3257" s="6">
        <f>[1]!b_info_outstandingbalance($A3257,日期设置!B$2)</f>
        <v>4</v>
      </c>
      <c r="N3257" s="7" t="str">
        <f>[1]!b_info_latestissurercreditrating2(A3257,日期设置!$B$2,"102","1")</f>
        <v>AA+</v>
      </c>
      <c r="O3257" s="8">
        <v>5.9</v>
      </c>
      <c r="P3257" s="9">
        <f>[1]!b_info_repurchasedate(A3257)</f>
        <v>0</v>
      </c>
      <c r="Q3257" s="8" t="s">
        <v>16178</v>
      </c>
      <c r="R3257" s="2" t="str">
        <f>IF((--IF(P3257=0,Q3257,P3257))&gt;(--日期设置!$B$2),IF(P3257=0,Q3257,P3257),Q3257)</f>
        <v>2021-04-29</v>
      </c>
      <c r="S3257" s="2" t="s">
        <v>17967</v>
      </c>
      <c r="T3257" s="8">
        <f>[1]!b_anal_ptmyear($A3257,日期设置!$B$2)</f>
        <v>0.10410958904109589</v>
      </c>
      <c r="U3257" s="8">
        <f>[1]!b_anal_termifexercise($A3257,日期设置!B$2)</f>
        <v>0</v>
      </c>
      <c r="V3257" s="10">
        <f>[1]!b_dq_dirtyprice(A3257,日期设置!$B$2)</f>
        <v>105.3327</v>
      </c>
      <c r="W3257" s="11">
        <f>IF(U3257=0,ROUNDUP((Q3257-日期设置!$B$2)/365,0),ROUNDUP((R3257-日期设置!$B$2)/365,0))</f>
        <v>1</v>
      </c>
      <c r="X3257" s="18">
        <f>_xlfn.IFNA(VLOOKUP(A3257,过往入选债券!A:D,4,0),2)</f>
        <v>2</v>
      </c>
      <c r="Y3257">
        <f>_xlfn.IFNA(VLOOKUP(C3257,[2]Sheet1!$A:$A,1,0),3)</f>
        <v>3</v>
      </c>
    </row>
    <row r="3258" spans="1:25" hidden="1" x14ac:dyDescent="0.2">
      <c r="A3258" s="21" t="s">
        <v>15550</v>
      </c>
      <c r="B3258" s="21" t="s">
        <v>15551</v>
      </c>
      <c r="C3258" s="37" t="s">
        <v>15552</v>
      </c>
      <c r="D3258" s="26" t="str">
        <f>[1]!b_calc_yield(A3258,日期设置!$B$2,F3258,1,R3258,1,O3258,L3258,S3258,)</f>
        <v>Fetching...</v>
      </c>
      <c r="E3258" s="26">
        <f t="shared" si="100"/>
        <v>29.059890351157236</v>
      </c>
      <c r="F3258" s="18">
        <f>[1]!b_dq_cleanprice($A3258,日期设置!B$2)</f>
        <v>100.25020000000001</v>
      </c>
      <c r="G3258" s="18" t="str">
        <f t="shared" si="101"/>
        <v>5.70 + 0</v>
      </c>
      <c r="H3258" s="27">
        <f>[1]!b_dq_pctchange($A3258,日期设置!$B$2,1)/100</f>
        <v>0</v>
      </c>
      <c r="I3258" s="26">
        <f>[1]!b_pq_pctchange(A3258,日期设置!$B$4,日期设置!$B$2,1)</f>
        <v>0</v>
      </c>
      <c r="J3258" s="26">
        <f>[1]!b_pq_pctchange(A3258,日期设置!$C$4,日期设置!$B$2,1)</f>
        <v>0</v>
      </c>
      <c r="K3258" s="52">
        <f>[1]!b_dq_amount($A3258,日期设置!B$2,2,10000)</f>
        <v>0</v>
      </c>
      <c r="L3258" s="26">
        <f>[1]!b_info_latestpar(A3258,日期设置!$B$2)</f>
        <v>100</v>
      </c>
      <c r="M3258" s="6">
        <f>[1]!b_info_outstandingbalance($A3258,日期设置!B$2)</f>
        <v>10</v>
      </c>
      <c r="N3258" s="7" t="str">
        <f>[1]!b_info_latestissurercreditrating2(A3258,日期设置!$B$2,"102","1")</f>
        <v>AA</v>
      </c>
      <c r="O3258" s="8">
        <v>5.23</v>
      </c>
      <c r="P3258" s="9">
        <f>[1]!b_info_repurchasedate(A3258)</f>
        <v>0</v>
      </c>
      <c r="Q3258" s="8" t="s">
        <v>16660</v>
      </c>
      <c r="R3258" s="2" t="str">
        <f>IF((--IF(P3258=0,Q3258,P3258))&gt;(--日期设置!$B$2),IF(P3258=0,Q3258,P3258),Q3258)</f>
        <v>2026-12-04</v>
      </c>
      <c r="S3258" s="2" t="s">
        <v>17902</v>
      </c>
      <c r="T3258" s="8">
        <f>[1]!b_anal_ptmyear($A3258,日期设置!$B$2)</f>
        <v>5.7041095890410958</v>
      </c>
      <c r="U3258" s="8">
        <f>[1]!b_anal_termifexercise($A3258,日期设置!B$2)</f>
        <v>0</v>
      </c>
      <c r="V3258" s="10">
        <f>[1]!b_dq_dirtyprice(A3258,日期设置!$B$2)</f>
        <v>101.79770000000001</v>
      </c>
      <c r="W3258" s="11">
        <f>IF(U3258=0,ROUNDUP((Q3258-日期设置!$B$2)/365,0),ROUNDUP((R3258-日期设置!$B$2)/365,0))</f>
        <v>6</v>
      </c>
      <c r="X3258" s="18">
        <f>_xlfn.IFNA(VLOOKUP(A3258,过往入选债券!A:D,4,0),2)</f>
        <v>2</v>
      </c>
      <c r="Y3258">
        <f>_xlfn.IFNA(VLOOKUP(C3258,[2]Sheet1!$A:$A,1,0),3)</f>
        <v>3</v>
      </c>
    </row>
    <row r="3259" spans="1:25" hidden="1" x14ac:dyDescent="0.2">
      <c r="A3259" s="28" t="s">
        <v>21837</v>
      </c>
      <c r="B3259" s="28" t="s">
        <v>22024</v>
      </c>
      <c r="C3259" s="39" t="s">
        <v>22025</v>
      </c>
      <c r="D3259" s="26" t="str">
        <f>[1]!b_calc_yield(A3259,日期设置!$B$2,F3259,1,R3259,1,O3259,L3259,S3259,)</f>
        <v>Fetching...</v>
      </c>
      <c r="E3259" s="26">
        <f t="shared" si="100"/>
        <v>13.99413210533098</v>
      </c>
      <c r="F3259" s="18">
        <f>[1]!b_dq_cleanprice($A3259,日期设置!B$2)</f>
        <v>100.2924</v>
      </c>
      <c r="G3259" s="18" t="str">
        <f t="shared" si="101"/>
        <v>2.73 + 0</v>
      </c>
      <c r="H3259" s="27">
        <f>[1]!b_dq_pctchange($A3259,日期设置!$B$2,1)/100</f>
        <v>0</v>
      </c>
      <c r="I3259" s="26">
        <f>[1]!b_pq_pctchange(A3259,日期设置!$B$4,日期设置!$B$2,1)</f>
        <v>0</v>
      </c>
      <c r="J3259" s="26">
        <f>[1]!b_pq_pctchange(A3259,日期设置!$C$4,日期设置!$B$2,1)</f>
        <v>0</v>
      </c>
      <c r="K3259" s="52">
        <f>[1]!b_dq_amount($A3259,日期设置!B$2,2,10000)</f>
        <v>0</v>
      </c>
      <c r="L3259" s="26">
        <f>[1]!b_info_latestpar(A3259,日期设置!$B$2)</f>
        <v>100</v>
      </c>
      <c r="M3259" s="6">
        <f>[1]!b_info_outstandingbalance($A3259,日期设置!B$2)</f>
        <v>5</v>
      </c>
      <c r="N3259" s="7" t="str">
        <f>[1]!b_info_latestissurercreditrating2(A3259,日期设置!$B$2,"102","1")</f>
        <v>AA+</v>
      </c>
      <c r="O3259" s="43">
        <v>5.3</v>
      </c>
      <c r="P3259" s="9">
        <f>[1]!b_info_repurchasedate(A3259)</f>
        <v>0</v>
      </c>
      <c r="Q3259" s="31" t="s">
        <v>22179</v>
      </c>
      <c r="R3259" s="2" t="str">
        <f>IF((--IF(P3259=0,Q3259,P3259))&gt;(--日期设置!$B$2),IF(P3259=0,Q3259,P3259),Q3259)</f>
        <v>2023-12-17</v>
      </c>
      <c r="S3259" s="31" t="s">
        <v>17435</v>
      </c>
      <c r="T3259" s="8">
        <f>[1]!b_anal_ptmyear($A3259,日期设置!$B$2)</f>
        <v>2.7397260273972601</v>
      </c>
      <c r="U3259" s="8">
        <f>[1]!b_anal_termifexercise($A3259,日期设置!B$2)</f>
        <v>0</v>
      </c>
      <c r="V3259" s="10">
        <f>[1]!b_dq_dirtyprice(A3259,日期设置!$B$2)</f>
        <v>101.67189999999999</v>
      </c>
      <c r="W3259" s="11">
        <f>IF(U3259=0,ROUNDUP((Q3259-日期设置!$B$2)/365,0),ROUNDUP((R3259-日期设置!$B$2)/365,0))</f>
        <v>3</v>
      </c>
      <c r="X3259" s="18">
        <f>_xlfn.IFNA(VLOOKUP(A3259,过往入选债券!A:D,4,0),2)</f>
        <v>2</v>
      </c>
      <c r="Y3259">
        <f>_xlfn.IFNA(VLOOKUP(C3259,[2]Sheet1!$A:$A,1,0),3)</f>
        <v>3</v>
      </c>
    </row>
    <row r="3260" spans="1:25" hidden="1" x14ac:dyDescent="0.2">
      <c r="A3260" s="21" t="s">
        <v>14761</v>
      </c>
      <c r="B3260" s="21" t="s">
        <v>14762</v>
      </c>
      <c r="C3260" s="37" t="s">
        <v>4673</v>
      </c>
      <c r="D3260" s="26" t="str">
        <f>[1]!b_calc_yield(A3260,日期设置!$B$2,F3260,1,R3260,1,O3260,L3260,S3260,)</f>
        <v>Fetching...</v>
      </c>
      <c r="E3260" s="26">
        <f t="shared" si="100"/>
        <v>23.253388142609509</v>
      </c>
      <c r="F3260" s="18">
        <f>[1]!b_dq_cleanprice($A3260,日期设置!B$2)</f>
        <v>101.5624</v>
      </c>
      <c r="G3260" s="18" t="str">
        <f t="shared" si="101"/>
        <v>4.61 + 0</v>
      </c>
      <c r="H3260" s="27">
        <f>[1]!b_dq_pctchange($A3260,日期设置!$B$2,1)/100</f>
        <v>0</v>
      </c>
      <c r="I3260" s="26">
        <f>[1]!b_pq_pctchange(A3260,日期设置!$B$4,日期设置!$B$2,1)</f>
        <v>0</v>
      </c>
      <c r="J3260" s="26">
        <f>[1]!b_pq_pctchange(A3260,日期设置!$C$4,日期设置!$B$2,1)</f>
        <v>0</v>
      </c>
      <c r="K3260" s="52">
        <f>[1]!b_dq_amount($A3260,日期设置!B$2,2,10000)</f>
        <v>0</v>
      </c>
      <c r="L3260" s="26">
        <f>[1]!b_info_latestpar(A3260,日期设置!$B$2)</f>
        <v>100</v>
      </c>
      <c r="M3260" s="6">
        <f>[1]!b_info_outstandingbalance($A3260,日期设置!B$2)</f>
        <v>6</v>
      </c>
      <c r="N3260" s="7" t="str">
        <f>[1]!b_info_latestissurercreditrating2(A3260,日期设置!$B$2,"102","1")</f>
        <v>AA</v>
      </c>
      <c r="O3260" s="8">
        <v>5.57</v>
      </c>
      <c r="P3260" s="9">
        <f>[1]!b_info_repurchasedate(A3260)</f>
        <v>0</v>
      </c>
      <c r="Q3260" s="8" t="s">
        <v>16890</v>
      </c>
      <c r="R3260" s="2" t="str">
        <f>IF((--IF(P3260=0,Q3260,P3260))&gt;(--日期设置!$B$2),IF(P3260=0,Q3260,P3260),Q3260)</f>
        <v>2025-10-31</v>
      </c>
      <c r="S3260" s="2" t="s">
        <v>17941</v>
      </c>
      <c r="T3260" s="8">
        <f>[1]!b_anal_ptmyear($A3260,日期设置!$B$2)</f>
        <v>4.6109589041095891</v>
      </c>
      <c r="U3260" s="8">
        <f>[1]!b_anal_termifexercise($A3260,日期设置!B$2)</f>
        <v>0</v>
      </c>
      <c r="V3260" s="10">
        <f>[1]!b_dq_dirtyprice(A3260,日期设置!$B$2)</f>
        <v>103.7294</v>
      </c>
      <c r="W3260" s="11">
        <f>IF(U3260=0,ROUNDUP((Q3260-日期设置!$B$2)/365,0),ROUNDUP((R3260-日期设置!$B$2)/365,0))</f>
        <v>5</v>
      </c>
      <c r="X3260" s="18">
        <f>_xlfn.IFNA(VLOOKUP(A3260,过往入选债券!A:D,4,0),2)</f>
        <v>2</v>
      </c>
      <c r="Y3260">
        <f>_xlfn.IFNA(VLOOKUP(C3260,[2]Sheet1!$A:$A,1,0),3)</f>
        <v>3</v>
      </c>
    </row>
    <row r="3261" spans="1:25" hidden="1" x14ac:dyDescent="0.2">
      <c r="A3261" s="28" t="s">
        <v>20106</v>
      </c>
      <c r="B3261" s="28" t="s">
        <v>20107</v>
      </c>
      <c r="C3261" s="39" t="s">
        <v>20738</v>
      </c>
      <c r="D3261" s="26" t="str">
        <f>[1]!b_calc_yield(A3261,日期设置!$B$2,F3261,1,R3261,1,O3261,L3261,S3261,)</f>
        <v>Fetching...</v>
      </c>
      <c r="E3261" s="26">
        <f t="shared" si="100"/>
        <v>12.679734392785313</v>
      </c>
      <c r="F3261" s="18">
        <f>[1]!b_dq_cleanprice($A3261,日期设置!B$2)</f>
        <v>98.1</v>
      </c>
      <c r="G3261" s="18" t="str">
        <f t="shared" si="101"/>
        <v>4.48 + 2.48</v>
      </c>
      <c r="H3261" s="27">
        <f>[1]!b_dq_pctchange($A3261,日期设置!$B$2,1)/100</f>
        <v>0</v>
      </c>
      <c r="I3261" s="26">
        <f>[1]!b_pq_pctchange(A3261,日期设置!$B$4,日期设置!$B$2,1)</f>
        <v>0</v>
      </c>
      <c r="J3261" s="26">
        <f>[1]!b_pq_pctchange(A3261,日期设置!$C$4,日期设置!$B$2,1)</f>
        <v>0</v>
      </c>
      <c r="K3261" s="52">
        <f>[1]!b_dq_amount($A3261,日期设置!B$2,2,10000)</f>
        <v>0</v>
      </c>
      <c r="L3261" s="26">
        <f>[1]!b_info_latestpar(A3261,日期设置!$B$2)</f>
        <v>100</v>
      </c>
      <c r="M3261" s="6">
        <f>[1]!b_info_outstandingbalance($A3261,日期设置!B$2)</f>
        <v>10</v>
      </c>
      <c r="N3261" s="7">
        <f>[1]!b_info_latestissurercreditrating2(A3261,日期设置!$B$2,"102","1")</f>
        <v>0</v>
      </c>
      <c r="O3261" s="8">
        <v>4.3499999999999996</v>
      </c>
      <c r="P3261" s="9" t="str">
        <f>[1]!b_info_repurchasedate(A3261)</f>
        <v>2023-09-16</v>
      </c>
      <c r="Q3261" s="8" t="s">
        <v>20821</v>
      </c>
      <c r="R3261" s="2" t="str">
        <f>IF((--IF(P3261=0,Q3261,P3261))&gt;(--日期设置!$B$2),IF(P3261=0,Q3261,P3261),Q3261)</f>
        <v>2023-09-16</v>
      </c>
      <c r="S3261" s="31" t="s">
        <v>16122</v>
      </c>
      <c r="T3261" s="8">
        <f>[1]!b_anal_ptmyear($A3261,日期设置!$B$2)</f>
        <v>4.4876712328767123</v>
      </c>
      <c r="U3261" s="8">
        <f>[1]!b_anal_termifexercise($A3261,日期设置!B$2)</f>
        <v>2.4876712328767123</v>
      </c>
      <c r="V3261" s="10">
        <f>[1]!b_dq_dirtyprice(A3261,日期设置!$B$2)</f>
        <v>100.32859999999999</v>
      </c>
      <c r="W3261" s="11">
        <f>IF(U3261=0,ROUNDUP((Q3261-日期设置!$B$2)/365,0),ROUNDUP((R3261-日期设置!$B$2)/365,0))</f>
        <v>3</v>
      </c>
      <c r="X3261" s="18">
        <f>_xlfn.IFNA(VLOOKUP(A3261,过往入选债券!A:D,4,0),2)</f>
        <v>2</v>
      </c>
      <c r="Y3261">
        <f>_xlfn.IFNA(VLOOKUP(C3261,[2]Sheet1!$A:$A,1,0),3)</f>
        <v>3</v>
      </c>
    </row>
    <row r="3262" spans="1:25" hidden="1" x14ac:dyDescent="0.2">
      <c r="A3262" s="21" t="s">
        <v>8207</v>
      </c>
      <c r="B3262" s="21" t="s">
        <v>8208</v>
      </c>
      <c r="C3262" s="37" t="s">
        <v>385</v>
      </c>
      <c r="D3262" s="26" t="str">
        <f>[1]!b_calc_yield(A3262,日期设置!$B$2,F3262,1,R3262,1,O3262,L3262,S3262,)</f>
        <v>Fetching...</v>
      </c>
      <c r="E3262" s="26">
        <f t="shared" si="100"/>
        <v>5.156520296689493</v>
      </c>
      <c r="F3262" s="18">
        <f>[1]!b_dq_cleanprice($A3262,日期设置!B$2)</f>
        <v>101.2598</v>
      </c>
      <c r="G3262" s="18" t="str">
        <f t="shared" si="101"/>
        <v>0.99 + 0</v>
      </c>
      <c r="H3262" s="27">
        <f>[1]!b_dq_pctchange($A3262,日期设置!$B$2,1)/100</f>
        <v>0</v>
      </c>
      <c r="I3262" s="26">
        <f>[1]!b_pq_pctchange(A3262,日期设置!$B$4,日期设置!$B$2,1)</f>
        <v>0</v>
      </c>
      <c r="J3262" s="26">
        <f>[1]!b_pq_pctchange(A3262,日期设置!$C$4,日期设置!$B$2,1)</f>
        <v>0</v>
      </c>
      <c r="K3262" s="52">
        <f>[1]!b_dq_amount($A3262,日期设置!B$2,2,10000)</f>
        <v>0</v>
      </c>
      <c r="L3262" s="26">
        <f>[1]!b_info_latestpar(A3262,日期设置!$B$2)</f>
        <v>100</v>
      </c>
      <c r="M3262" s="6">
        <f>[1]!b_info_outstandingbalance($A3262,日期设置!B$2)</f>
        <v>1.5</v>
      </c>
      <c r="N3262" s="7" t="str">
        <f>[1]!b_info_latestissurercreditrating2(A3262,日期设置!$B$2,"102","1")</f>
        <v>AA</v>
      </c>
      <c r="O3262" s="8">
        <v>6.5</v>
      </c>
      <c r="P3262" s="9">
        <f>[1]!b_info_repurchasedate(A3262)</f>
        <v>0</v>
      </c>
      <c r="Q3262" s="8" t="s">
        <v>17310</v>
      </c>
      <c r="R3262" s="2" t="str">
        <f>IF((--IF(P3262=0,Q3262,P3262))&gt;(--日期设置!$B$2),IF(P3262=0,Q3262,P3262),Q3262)</f>
        <v>2022-03-21</v>
      </c>
      <c r="S3262" s="2" t="s">
        <v>17783</v>
      </c>
      <c r="T3262" s="8">
        <f>[1]!b_anal_ptmyear($A3262,日期设置!$B$2)</f>
        <v>0.99726027397260275</v>
      </c>
      <c r="U3262" s="8">
        <f>[1]!b_anal_termifexercise($A3262,日期设置!B$2)</f>
        <v>0</v>
      </c>
      <c r="V3262" s="10">
        <f>[1]!b_dq_dirtyprice(A3262,日期设置!$B$2)</f>
        <v>101.27760000000001</v>
      </c>
      <c r="W3262" s="11">
        <f>IF(U3262=0,ROUNDUP((Q3262-日期设置!$B$2)/365,0),ROUNDUP((R3262-日期设置!$B$2)/365,0))</f>
        <v>1</v>
      </c>
      <c r="X3262" s="18">
        <f>_xlfn.IFNA(VLOOKUP(A3262,过往入选债券!A:D,4,0),2)</f>
        <v>2</v>
      </c>
      <c r="Y3262">
        <f>_xlfn.IFNA(VLOOKUP(C3262,[2]Sheet1!$A:$A,1,0),3)</f>
        <v>3</v>
      </c>
    </row>
    <row r="3263" spans="1:25" hidden="1" x14ac:dyDescent="0.2">
      <c r="A3263" s="28" t="s">
        <v>20390</v>
      </c>
      <c r="B3263" s="28" t="s">
        <v>20391</v>
      </c>
      <c r="C3263" s="39" t="s">
        <v>20763</v>
      </c>
      <c r="D3263" s="26" t="str">
        <f>[1]!b_calc_yield(A3263,日期设置!$B$2,F3263,1,R3263,1,O3263,L3263,S3263,)</f>
        <v>Fetching...</v>
      </c>
      <c r="E3263" s="26">
        <f t="shared" si="100"/>
        <v>12.460047604523506</v>
      </c>
      <c r="F3263" s="18">
        <f>[1]!b_dq_cleanprice($A3263,日期设置!B$2)</f>
        <v>99.339200000000005</v>
      </c>
      <c r="G3263" s="18" t="str">
        <f t="shared" si="101"/>
        <v>4.46 + 2.46</v>
      </c>
      <c r="H3263" s="27">
        <f>[1]!b_dq_pctchange($A3263,日期设置!$B$2,1)/100</f>
        <v>0</v>
      </c>
      <c r="I3263" s="26">
        <f>[1]!b_pq_pctchange(A3263,日期设置!$B$4,日期设置!$B$2,1)</f>
        <v>0</v>
      </c>
      <c r="J3263" s="26">
        <f>[1]!b_pq_pctchange(A3263,日期设置!$C$4,日期设置!$B$2,1)</f>
        <v>0</v>
      </c>
      <c r="K3263" s="52">
        <f>[1]!b_dq_amount($A3263,日期设置!B$2,2,10000)</f>
        <v>0</v>
      </c>
      <c r="L3263" s="26">
        <f>[1]!b_info_latestpar(A3263,日期设置!$B$2)</f>
        <v>100</v>
      </c>
      <c r="M3263" s="6">
        <f>[1]!b_info_outstandingbalance($A3263,日期设置!B$2)</f>
        <v>8</v>
      </c>
      <c r="N3263" s="7" t="str">
        <f>[1]!b_info_latestissurercreditrating2(A3263,日期设置!$B$2,"102","1")</f>
        <v>AA</v>
      </c>
      <c r="O3263" s="8">
        <v>4.8899999999999997</v>
      </c>
      <c r="P3263" s="9" t="str">
        <f>[1]!b_info_repurchasedate(A3263)</f>
        <v>2023-09-07</v>
      </c>
      <c r="Q3263" s="8" t="s">
        <v>20855</v>
      </c>
      <c r="R3263" s="2" t="str">
        <f>IF((--IF(P3263=0,Q3263,P3263))&gt;(--日期设置!$B$2),IF(P3263=0,Q3263,P3263),Q3263)</f>
        <v>2023-09-07</v>
      </c>
      <c r="S3263" s="31" t="s">
        <v>15994</v>
      </c>
      <c r="T3263" s="8">
        <f>[1]!b_anal_ptmyear($A3263,日期设置!$B$2)</f>
        <v>4.463013698630137</v>
      </c>
      <c r="U3263" s="8">
        <f>[1]!b_anal_termifexercise($A3263,日期设置!B$2)</f>
        <v>2.463013698630137</v>
      </c>
      <c r="V3263" s="10">
        <f>[1]!b_dq_dirtyprice(A3263,日期设置!$B$2)</f>
        <v>101.96510000000001</v>
      </c>
      <c r="W3263" s="11">
        <f>IF(U3263=0,ROUNDUP((Q3263-日期设置!$B$2)/365,0),ROUNDUP((R3263-日期设置!$B$2)/365,0))</f>
        <v>3</v>
      </c>
      <c r="X3263" s="18">
        <f>_xlfn.IFNA(VLOOKUP(A3263,过往入选债券!A:D,4,0),2)</f>
        <v>2</v>
      </c>
      <c r="Y3263">
        <f>_xlfn.IFNA(VLOOKUP(C3263,[2]Sheet1!$A:$A,1,0),3)</f>
        <v>3</v>
      </c>
    </row>
    <row r="3264" spans="1:25" hidden="1" x14ac:dyDescent="0.2">
      <c r="A3264" s="21" t="s">
        <v>3232</v>
      </c>
      <c r="B3264" s="21" t="s">
        <v>3233</v>
      </c>
      <c r="C3264" s="37" t="s">
        <v>359</v>
      </c>
      <c r="D3264" s="26" t="str">
        <f>[1]!b_calc_yield(A3264,日期设置!$B$2,F3264,1,R3264,1,O3264,L3264,S3264,)</f>
        <v>Fetching...</v>
      </c>
      <c r="E3264" s="26">
        <f t="shared" si="100"/>
        <v>6.4489518352301767</v>
      </c>
      <c r="F3264" s="18">
        <f>[1]!b_dq_cleanprice($A3264,日期设置!B$2)</f>
        <v>99.890900000000002</v>
      </c>
      <c r="G3264" s="18" t="str">
        <f t="shared" si="101"/>
        <v>1.28 + 0</v>
      </c>
      <c r="H3264" s="27">
        <f>[1]!b_dq_pctchange($A3264,日期设置!$B$2,1)/100</f>
        <v>0</v>
      </c>
      <c r="I3264" s="26">
        <f>[1]!b_pq_pctchange(A3264,日期设置!$B$4,日期设置!$B$2,1)</f>
        <v>0</v>
      </c>
      <c r="J3264" s="26">
        <f>[1]!b_pq_pctchange(A3264,日期设置!$C$4,日期设置!$B$2,1)</f>
        <v>0</v>
      </c>
      <c r="K3264" s="52">
        <f>[1]!b_dq_amount($A3264,日期设置!B$2,2,10000)</f>
        <v>0</v>
      </c>
      <c r="L3264" s="26">
        <f>[1]!b_info_latestpar(A3264,日期设置!$B$2)</f>
        <v>100</v>
      </c>
      <c r="M3264" s="6">
        <f>[1]!b_info_outstandingbalance($A3264,日期设置!B$2)</f>
        <v>10</v>
      </c>
      <c r="N3264" s="7">
        <f>[1]!b_info_latestissurercreditrating2(A3264,日期设置!$B$2,"102","1")</f>
        <v>0</v>
      </c>
      <c r="O3264" s="8">
        <v>5.0999999999999996</v>
      </c>
      <c r="P3264" s="9">
        <f>[1]!b_info_repurchasedate(A3264)</f>
        <v>0</v>
      </c>
      <c r="Q3264" s="8" t="s">
        <v>16713</v>
      </c>
      <c r="R3264" s="2" t="str">
        <f>IF((--IF(P3264=0,Q3264,P3264))&gt;(--日期设置!$B$2),IF(P3264=0,Q3264,P3264),Q3264)</f>
        <v>2022-07-05</v>
      </c>
      <c r="S3264" s="2" t="s">
        <v>18433</v>
      </c>
      <c r="T3264" s="8">
        <f>[1]!b_anal_ptmyear($A3264,日期设置!$B$2)</f>
        <v>1.2876712328767124</v>
      </c>
      <c r="U3264" s="8">
        <f>[1]!b_anal_termifexercise($A3264,日期设置!B$2)</f>
        <v>0</v>
      </c>
      <c r="V3264" s="10">
        <f>[1]!b_dq_dirtyprice(A3264,日期设置!$B$2)</f>
        <v>103.52379999999999</v>
      </c>
      <c r="W3264" s="11">
        <f>IF(U3264=0,ROUNDUP((Q3264-日期设置!$B$2)/365,0),ROUNDUP((R3264-日期设置!$B$2)/365,0))</f>
        <v>2</v>
      </c>
      <c r="X3264" s="18">
        <f>_xlfn.IFNA(VLOOKUP(A3264,过往入选债券!A:D,4,0),2)</f>
        <v>2</v>
      </c>
      <c r="Y3264">
        <f>_xlfn.IFNA(VLOOKUP(C3264,[2]Sheet1!$A:$A,1,0),3)</f>
        <v>3</v>
      </c>
    </row>
    <row r="3265" spans="1:25" hidden="1" x14ac:dyDescent="0.2">
      <c r="A3265" s="21" t="s">
        <v>9936</v>
      </c>
      <c r="B3265" s="21" t="s">
        <v>9937</v>
      </c>
      <c r="C3265" s="37" t="s">
        <v>295</v>
      </c>
      <c r="D3265" s="26" t="str">
        <f>[1]!b_calc_yield(A3265,日期设置!$B$2,F3265,1,R3265,1,O3265,L3265,S3265,)</f>
        <v>Fetching...</v>
      </c>
      <c r="E3265" s="26">
        <f t="shared" si="100"/>
        <v>9.9857162725867319</v>
      </c>
      <c r="F3265" s="18">
        <f>[1]!b_dq_cleanprice($A3265,日期设置!B$2)</f>
        <v>98.206699999999998</v>
      </c>
      <c r="G3265" s="18" t="str">
        <f t="shared" si="101"/>
        <v>1.92 + 0</v>
      </c>
      <c r="H3265" s="27">
        <f>[1]!b_dq_pctchange($A3265,日期设置!$B$2,1)/100</f>
        <v>0</v>
      </c>
      <c r="I3265" s="26">
        <f>[1]!b_pq_pctchange(A3265,日期设置!$B$4,日期设置!$B$2,1)</f>
        <v>0</v>
      </c>
      <c r="J3265" s="26">
        <f>[1]!b_pq_pctchange(A3265,日期设置!$C$4,日期设置!$B$2,1)</f>
        <v>0</v>
      </c>
      <c r="K3265" s="52">
        <f>[1]!b_dq_amount($A3265,日期设置!B$2,2,10000)</f>
        <v>0</v>
      </c>
      <c r="L3265" s="26">
        <f>[1]!b_info_latestpar(A3265,日期设置!$B$2)</f>
        <v>100</v>
      </c>
      <c r="M3265" s="6">
        <f>[1]!b_info_outstandingbalance($A3265,日期设置!B$2)</f>
        <v>10</v>
      </c>
      <c r="N3265" s="7" t="str">
        <f>[1]!b_info_latestissurercreditrating2(A3265,日期设置!$B$2,"102","1")</f>
        <v>AAA</v>
      </c>
      <c r="O3265" s="8">
        <v>4.17</v>
      </c>
      <c r="P3265" s="9">
        <f>[1]!b_info_repurchasedate(A3265)</f>
        <v>0</v>
      </c>
      <c r="Q3265" s="8" t="s">
        <v>17057</v>
      </c>
      <c r="R3265" s="2" t="str">
        <f>IF((--IF(P3265=0,Q3265,P3265))&gt;(--日期设置!$B$2),IF(P3265=0,Q3265,P3265),Q3265)</f>
        <v>2023-02-24</v>
      </c>
      <c r="S3265" s="2" t="s">
        <v>18222</v>
      </c>
      <c r="T3265" s="8">
        <f>[1]!b_anal_ptmyear($A3265,日期设置!$B$2)</f>
        <v>1.9287671232876713</v>
      </c>
      <c r="U3265" s="8">
        <f>[1]!b_anal_termifexercise($A3265,日期设置!B$2)</f>
        <v>0</v>
      </c>
      <c r="V3265" s="10">
        <f>[1]!b_dq_dirtyprice(A3265,日期设置!$B$2)</f>
        <v>98.503699999999995</v>
      </c>
      <c r="W3265" s="11">
        <f>IF(U3265=0,ROUNDUP((Q3265-日期设置!$B$2)/365,0),ROUNDUP((R3265-日期设置!$B$2)/365,0))</f>
        <v>2</v>
      </c>
      <c r="X3265" s="18" t="str">
        <f>_xlfn.IFNA(VLOOKUP(A3265,过往入选债券!A:D,4,0),2)</f>
        <v>否</v>
      </c>
      <c r="Y3265">
        <f>_xlfn.IFNA(VLOOKUP(C3265,[2]Sheet1!$A:$A,1,0),3)</f>
        <v>3</v>
      </c>
    </row>
    <row r="3266" spans="1:25" hidden="1" x14ac:dyDescent="0.2">
      <c r="A3266" s="21" t="s">
        <v>778</v>
      </c>
      <c r="B3266" s="21" t="s">
        <v>779</v>
      </c>
      <c r="C3266" s="37" t="s">
        <v>780</v>
      </c>
      <c r="D3266" s="26" t="str">
        <f>[1]!b_calc_yield(A3266,日期设置!$B$2,F3266,1,R3266,1,O3266,L3266,S3266,)</f>
        <v>Fetching...</v>
      </c>
      <c r="E3266" s="26">
        <f t="shared" ref="E3266:E3329" si="102">((O3266*W3266+L3266)/V3266-1)*100</f>
        <v>3.0151788112185551</v>
      </c>
      <c r="F3266" s="18">
        <f>[1]!b_dq_cleanprice($A3266,日期设置!B$2)</f>
        <v>99.9</v>
      </c>
      <c r="G3266" s="18" t="str">
        <f t="shared" ref="G3266:G3329" si="103">LEFT(T3266,4)&amp;" + "&amp;LEFT(U3266,4)</f>
        <v>0.58 + 0</v>
      </c>
      <c r="H3266" s="27">
        <f>[1]!b_dq_pctchange($A3266,日期设置!$B$2,1)/100</f>
        <v>0</v>
      </c>
      <c r="I3266" s="26">
        <f>[1]!b_pq_pctchange(A3266,日期设置!$B$4,日期设置!$B$2,1)</f>
        <v>0</v>
      </c>
      <c r="J3266" s="26">
        <f>[1]!b_pq_pctchange(A3266,日期设置!$C$4,日期设置!$B$2,1)</f>
        <v>0</v>
      </c>
      <c r="K3266" s="52">
        <f>[1]!b_dq_amount($A3266,日期设置!B$2,2,10000)</f>
        <v>0</v>
      </c>
      <c r="L3266" s="26">
        <f>[1]!b_info_latestpar(A3266,日期设置!$B$2)</f>
        <v>100</v>
      </c>
      <c r="M3266" s="6">
        <f>[1]!b_info_outstandingbalance($A3266,日期设置!B$2)</f>
        <v>5.5</v>
      </c>
      <c r="N3266" s="7">
        <f>[1]!b_info_latestissurercreditrating2(A3266,日期设置!$B$2,"102","1")</f>
        <v>0</v>
      </c>
      <c r="O3266" s="8">
        <v>5.0999999999999996</v>
      </c>
      <c r="P3266" s="9">
        <f>[1]!b_info_repurchasedate(A3266)</f>
        <v>0</v>
      </c>
      <c r="Q3266" s="8" t="s">
        <v>16773</v>
      </c>
      <c r="R3266" s="2" t="str">
        <f>IF((--IF(P3266=0,Q3266,P3266))&gt;(--日期设置!$B$2),IF(P3266=0,Q3266,P3266),Q3266)</f>
        <v>2021-10-21</v>
      </c>
      <c r="S3266" s="2" t="s">
        <v>18310</v>
      </c>
      <c r="T3266" s="8">
        <f>[1]!b_anal_ptmyear($A3266,日期设置!$B$2)</f>
        <v>0.58356164383561648</v>
      </c>
      <c r="U3266" s="8">
        <f>[1]!b_anal_termifexercise($A3266,日期设置!B$2)</f>
        <v>0</v>
      </c>
      <c r="V3266" s="10">
        <f>[1]!b_dq_dirtyprice(A3266,日期设置!$B$2)</f>
        <v>102.02379999999999</v>
      </c>
      <c r="W3266" s="11">
        <f>IF(U3266=0,ROUNDUP((Q3266-日期设置!$B$2)/365,0),ROUNDUP((R3266-日期设置!$B$2)/365,0))</f>
        <v>1</v>
      </c>
      <c r="X3266" s="18">
        <f>_xlfn.IFNA(VLOOKUP(A3266,过往入选债券!A:D,4,0),2)</f>
        <v>2</v>
      </c>
      <c r="Y3266">
        <f>_xlfn.IFNA(VLOOKUP(C3266,[2]Sheet1!$A:$A,1,0),3)</f>
        <v>3</v>
      </c>
    </row>
    <row r="3267" spans="1:25" hidden="1" x14ac:dyDescent="0.2">
      <c r="A3267" s="21" t="s">
        <v>9944</v>
      </c>
      <c r="B3267" s="21" t="s">
        <v>9945</v>
      </c>
      <c r="C3267" s="37" t="s">
        <v>296</v>
      </c>
      <c r="D3267" s="26" t="str">
        <f>[1]!b_calc_yield(A3267,日期设置!$B$2,F3267,1,R3267,1,O3267,L3267,S3267,)</f>
        <v>Fetching...</v>
      </c>
      <c r="E3267" s="26">
        <f t="shared" si="102"/>
        <v>10.004178532105069</v>
      </c>
      <c r="F3267" s="18">
        <f>[1]!b_dq_cleanprice($A3267,日期设置!B$2)</f>
        <v>98.079099999999997</v>
      </c>
      <c r="G3267" s="18" t="str">
        <f t="shared" si="103"/>
        <v>3.93 + 1.93</v>
      </c>
      <c r="H3267" s="27">
        <f>[1]!b_dq_pctchange($A3267,日期设置!$B$2,1)/100</f>
        <v>0</v>
      </c>
      <c r="I3267" s="26">
        <f>[1]!b_pq_pctchange(A3267,日期设置!$B$4,日期设置!$B$2,1)</f>
        <v>0</v>
      </c>
      <c r="J3267" s="26">
        <f>[1]!b_pq_pctchange(A3267,日期设置!$C$4,日期设置!$B$2,1)</f>
        <v>0</v>
      </c>
      <c r="K3267" s="52">
        <f>[1]!b_dq_amount($A3267,日期设置!B$2,2,10000)</f>
        <v>0</v>
      </c>
      <c r="L3267" s="26">
        <f>[1]!b_info_latestpar(A3267,日期设置!$B$2)</f>
        <v>100</v>
      </c>
      <c r="M3267" s="6">
        <f>[1]!b_info_outstandingbalance($A3267,日期设置!B$2)</f>
        <v>10</v>
      </c>
      <c r="N3267" s="7" t="str">
        <f>[1]!b_info_latestissurercreditrating2(A3267,日期设置!$B$2,"102","1")</f>
        <v>AAA</v>
      </c>
      <c r="O3267" s="8">
        <v>4.0999999999999996</v>
      </c>
      <c r="P3267" s="9" t="str">
        <f>[1]!b_info_repurchasedate(A3267)</f>
        <v>2023-02-25</v>
      </c>
      <c r="Q3267" s="8" t="s">
        <v>17406</v>
      </c>
      <c r="R3267" s="2" t="str">
        <f>IF((--IF(P3267=0,Q3267,P3267))&gt;(--日期设置!$B$2),IF(P3267=0,Q3267,P3267),Q3267)</f>
        <v>2023-02-25</v>
      </c>
      <c r="S3267" s="2" t="s">
        <v>18539</v>
      </c>
      <c r="T3267" s="8">
        <f>[1]!b_anal_ptmyear($A3267,日期设置!$B$2)</f>
        <v>3.9315068493150687</v>
      </c>
      <c r="U3267" s="8">
        <f>[1]!b_anal_termifexercise($A3267,日期设置!B$2)</f>
        <v>1.9315068493150684</v>
      </c>
      <c r="V3267" s="10">
        <f>[1]!b_dq_dirtyprice(A3267,日期设置!$B$2)</f>
        <v>98.359899999999996</v>
      </c>
      <c r="W3267" s="11">
        <f>IF(U3267=0,ROUNDUP((Q3267-日期设置!$B$2)/365,0),ROUNDUP((R3267-日期设置!$B$2)/365,0))</f>
        <v>2</v>
      </c>
      <c r="X3267" s="18">
        <f>_xlfn.IFNA(VLOOKUP(A3267,过往入选债券!A:D,4,0),2)</f>
        <v>2</v>
      </c>
      <c r="Y3267">
        <f>_xlfn.IFNA(VLOOKUP(C3267,[2]Sheet1!$A:$A,1,0),3)</f>
        <v>3</v>
      </c>
    </row>
    <row r="3268" spans="1:25" hidden="1" x14ac:dyDescent="0.2">
      <c r="A3268" s="28" t="s">
        <v>20944</v>
      </c>
      <c r="B3268" s="28" t="s">
        <v>20945</v>
      </c>
      <c r="C3268" s="39" t="s">
        <v>11865</v>
      </c>
      <c r="D3268" s="26" t="str">
        <f>[1]!b_calc_yield(A3268,日期设置!$B$2,F3268,1,R3268,1,O3268,L3268,S3268,)</f>
        <v>Fetching...</v>
      </c>
      <c r="E3268" s="26">
        <f t="shared" si="102"/>
        <v>33.636393426018898</v>
      </c>
      <c r="F3268" s="18">
        <f>[1]!b_dq_cleanprice($A3268,日期设置!B$2)</f>
        <v>98.730099999999993</v>
      </c>
      <c r="G3268" s="18" t="str">
        <f t="shared" si="103"/>
        <v>6.6 + 0</v>
      </c>
      <c r="H3268" s="27">
        <f>[1]!b_dq_pctchange($A3268,日期设置!$B$2,1)/100</f>
        <v>0</v>
      </c>
      <c r="I3268" s="26">
        <f>[1]!b_pq_pctchange(A3268,日期设置!$B$4,日期设置!$B$2,1)</f>
        <v>0</v>
      </c>
      <c r="J3268" s="26">
        <f>[1]!b_pq_pctchange(A3268,日期设置!$C$4,日期设置!$B$2,1)</f>
        <v>-0.62775656290953508</v>
      </c>
      <c r="K3268" s="52">
        <f>[1]!b_dq_amount($A3268,日期设置!B$2,2,10000)</f>
        <v>0</v>
      </c>
      <c r="L3268" s="26">
        <f>[1]!b_info_latestpar(A3268,日期设置!$B$2)</f>
        <v>100</v>
      </c>
      <c r="M3268" s="6">
        <f>[1]!b_info_outstandingbalance($A3268,日期设置!B$2)</f>
        <v>13</v>
      </c>
      <c r="N3268" s="7" t="str">
        <f>[1]!b_info_latestissurercreditrating2(A3268,日期设置!$B$2,"102","1")</f>
        <v>AA</v>
      </c>
      <c r="O3268" s="8">
        <v>4.9400000000000004</v>
      </c>
      <c r="P3268" s="9">
        <f>[1]!b_info_repurchasedate(A3268)</f>
        <v>0</v>
      </c>
      <c r="Q3268" s="8" t="s">
        <v>21296</v>
      </c>
      <c r="R3268" s="2" t="str">
        <f>IF((--IF(P3268=0,Q3268,P3268))&gt;(--日期设置!$B$2),IF(P3268=0,Q3268,P3268),Q3268)</f>
        <v>2027-10-27</v>
      </c>
      <c r="S3268" s="31" t="s">
        <v>17093</v>
      </c>
      <c r="T3268" s="8">
        <f>[1]!b_anal_ptmyear($A3268,日期设置!$B$2)</f>
        <v>6.6</v>
      </c>
      <c r="U3268" s="8">
        <f>[1]!b_anal_termifexercise($A3268,日期设置!B$2)</f>
        <v>0</v>
      </c>
      <c r="V3268" s="10">
        <f>[1]!b_dq_dirtyprice(A3268,日期设置!$B$2)</f>
        <v>100.70610000000001</v>
      </c>
      <c r="W3268" s="11">
        <f>IF(U3268=0,ROUNDUP((Q3268-日期设置!$B$2)/365,0),ROUNDUP((R3268-日期设置!$B$2)/365,0))</f>
        <v>7</v>
      </c>
      <c r="X3268" s="18">
        <f>_xlfn.IFNA(VLOOKUP(A3268,过往入选债券!A:D,4,0),2)</f>
        <v>2</v>
      </c>
      <c r="Y3268">
        <f>_xlfn.IFNA(VLOOKUP(C3268,[2]Sheet1!$A:$A,1,0),3)</f>
        <v>3</v>
      </c>
    </row>
    <row r="3269" spans="1:25" hidden="1" x14ac:dyDescent="0.2">
      <c r="A3269" s="21" t="s">
        <v>7543</v>
      </c>
      <c r="B3269" s="21" t="s">
        <v>7544</v>
      </c>
      <c r="C3269" s="37" t="s">
        <v>7545</v>
      </c>
      <c r="D3269" s="26" t="str">
        <f>[1]!b_calc_yield(A3269,日期设置!$B$2,F3269,1,R3269,1,O3269,L3269,S3269,)</f>
        <v>Fetching...</v>
      </c>
      <c r="E3269" s="26">
        <f t="shared" si="102"/>
        <v>3.2552594466495277</v>
      </c>
      <c r="F3269" s="18">
        <f>[1]!b_dq_cleanprice($A3269,日期设置!B$2)</f>
        <v>100.7563</v>
      </c>
      <c r="G3269" s="18" t="str">
        <f t="shared" si="103"/>
        <v>2.63 + 0.63</v>
      </c>
      <c r="H3269" s="27">
        <f>[1]!b_dq_pctchange($A3269,日期设置!$B$2,1)/100</f>
        <v>0</v>
      </c>
      <c r="I3269" s="26">
        <f>[1]!b_pq_pctchange(A3269,日期设置!$B$4,日期设置!$B$2,1)</f>
        <v>0.25502487562188653</v>
      </c>
      <c r="J3269" s="26">
        <f>[1]!b_pq_pctchange(A3269,日期设置!$C$4,日期设置!$B$2,1)</f>
        <v>0.16681827445483305</v>
      </c>
      <c r="K3269" s="52">
        <f>[1]!b_dq_amount($A3269,日期设置!B$2,2,10000)</f>
        <v>0</v>
      </c>
      <c r="L3269" s="26">
        <f>[1]!b_info_latestpar(A3269,日期设置!$B$2)</f>
        <v>100</v>
      </c>
      <c r="M3269" s="6">
        <f>[1]!b_info_outstandingbalance($A3269,日期设置!B$2)</f>
        <v>7</v>
      </c>
      <c r="N3269" s="7" t="str">
        <f>[1]!b_info_latestissurercreditrating2(A3269,日期设置!$B$2,"102","1")</f>
        <v>AA</v>
      </c>
      <c r="O3269" s="8">
        <v>6.53</v>
      </c>
      <c r="P3269" s="9" t="str">
        <f>[1]!b_info_repurchasedate(A3269)</f>
        <v>2021-11-08</v>
      </c>
      <c r="Q3269" s="8" t="s">
        <v>17672</v>
      </c>
      <c r="R3269" s="2" t="str">
        <f>IF((--IF(P3269=0,Q3269,P3269))&gt;(--日期设置!$B$2),IF(P3269=0,Q3269,P3269),Q3269)</f>
        <v>2021-11-08</v>
      </c>
      <c r="S3269" s="2" t="s">
        <v>18835</v>
      </c>
      <c r="T3269" s="8">
        <f>[1]!b_anal_ptmyear($A3269,日期设置!$B$2)</f>
        <v>2.6301369863013697</v>
      </c>
      <c r="U3269" s="8">
        <f>[1]!b_anal_termifexercise($A3269,日期设置!B$2)</f>
        <v>0.63287671232876708</v>
      </c>
      <c r="V3269" s="10">
        <f>[1]!b_dq_dirtyprice(A3269,日期设置!$B$2)</f>
        <v>103.17149999999999</v>
      </c>
      <c r="W3269" s="11">
        <f>IF(U3269=0,ROUNDUP((Q3269-日期设置!$B$2)/365,0),ROUNDUP((R3269-日期设置!$B$2)/365,0))</f>
        <v>1</v>
      </c>
      <c r="X3269" s="18">
        <f>_xlfn.IFNA(VLOOKUP(A3269,过往入选债券!A:D,4,0),2)</f>
        <v>2</v>
      </c>
      <c r="Y3269">
        <f>_xlfn.IFNA(VLOOKUP(C3269,[2]Sheet1!$A:$A,1,0),3)</f>
        <v>3</v>
      </c>
    </row>
    <row r="3270" spans="1:25" hidden="1" x14ac:dyDescent="0.2">
      <c r="A3270" s="21" t="s">
        <v>12239</v>
      </c>
      <c r="B3270" s="21" t="s">
        <v>12240</v>
      </c>
      <c r="C3270" s="37" t="s">
        <v>12241</v>
      </c>
      <c r="D3270" s="26" t="str">
        <f>[1]!b_calc_yield(A3270,日期设置!$B$2,F3270,1,R3270,1,O3270,L3270,S3270,)</f>
        <v>Fetching...</v>
      </c>
      <c r="E3270" s="26">
        <f t="shared" si="102"/>
        <v>34.827222355321965</v>
      </c>
      <c r="F3270" s="18">
        <f>[1]!b_dq_cleanprice($A3270,日期设置!B$2)</f>
        <v>19.423300000000001</v>
      </c>
      <c r="G3270" s="18" t="str">
        <f t="shared" si="103"/>
        <v>0.84 + 0</v>
      </c>
      <c r="H3270" s="27">
        <f>[1]!b_dq_pctchange($A3270,日期设置!$B$2,1)/100</f>
        <v>0</v>
      </c>
      <c r="I3270" s="26">
        <f>[1]!b_pq_pctchange(A3270,日期设置!$B$4,日期设置!$B$2,1)</f>
        <v>7.5124127509534571</v>
      </c>
      <c r="J3270" s="26">
        <f>[1]!b_pq_pctchange(A3270,日期设置!$C$4,日期设置!$B$2,1)</f>
        <v>7.5124127509534571</v>
      </c>
      <c r="K3270" s="52">
        <f>[1]!b_dq_amount($A3270,日期设置!B$2,2,10000)</f>
        <v>0</v>
      </c>
      <c r="L3270" s="26">
        <f>[1]!b_info_latestpar(A3270,日期设置!$B$2)</f>
        <v>19.999999999999996</v>
      </c>
      <c r="M3270" s="6">
        <f>[1]!b_info_outstandingbalance($A3270,日期设置!B$2)</f>
        <v>3</v>
      </c>
      <c r="N3270" s="7" t="str">
        <f>[1]!b_info_latestissurercreditrating2(A3270,日期设置!$B$2,"102","1")</f>
        <v>AA</v>
      </c>
      <c r="O3270" s="8">
        <v>6.45</v>
      </c>
      <c r="P3270" s="9">
        <f>[1]!b_info_repurchasedate(A3270)</f>
        <v>0</v>
      </c>
      <c r="Q3270" s="8" t="s">
        <v>16232</v>
      </c>
      <c r="R3270" s="2" t="str">
        <f>IF((--IF(P3270=0,Q3270,P3270))&gt;(--日期设置!$B$2),IF(P3270=0,Q3270,P3270),Q3270)</f>
        <v>2022-01-26</v>
      </c>
      <c r="S3270" s="2" t="s">
        <v>18870</v>
      </c>
      <c r="T3270" s="8">
        <f>[1]!b_anal_ptmyear($A3270,日期设置!$B$2)</f>
        <v>0.84931506849315064</v>
      </c>
      <c r="U3270" s="8">
        <f>[1]!b_anal_termifexercise($A3270,日期设置!B$2)</f>
        <v>0</v>
      </c>
      <c r="V3270" s="10">
        <f>[1]!b_dq_dirtyprice(A3270,日期设置!$B$2)</f>
        <v>19.617699999999999</v>
      </c>
      <c r="W3270" s="11">
        <f>IF(U3270=0,ROUNDUP((Q3270-日期设置!$B$2)/365,0),ROUNDUP((R3270-日期设置!$B$2)/365,0))</f>
        <v>1</v>
      </c>
      <c r="X3270" s="18">
        <f>_xlfn.IFNA(VLOOKUP(A3270,过往入选债券!A:D,4,0),2)</f>
        <v>2</v>
      </c>
      <c r="Y3270">
        <f>_xlfn.IFNA(VLOOKUP(C3270,[2]Sheet1!$A:$A,1,0),3)</f>
        <v>3</v>
      </c>
    </row>
    <row r="3271" spans="1:25" hidden="1" x14ac:dyDescent="0.2">
      <c r="A3271" s="28" t="s">
        <v>20350</v>
      </c>
      <c r="B3271" s="28" t="s">
        <v>20351</v>
      </c>
      <c r="C3271" s="39" t="s">
        <v>5062</v>
      </c>
      <c r="D3271" s="26" t="str">
        <f>[1]!b_calc_yield(A3271,日期设置!$B$2,F3271,1,R3271,1,O3271,L3271,S3271,)</f>
        <v>Fetching...</v>
      </c>
      <c r="E3271" s="26">
        <f t="shared" si="102"/>
        <v>12.421598777390418</v>
      </c>
      <c r="F3271" s="18">
        <f>[1]!b_dq_cleanprice($A3271,日期设置!B$2)</f>
        <v>98.705600000000004</v>
      </c>
      <c r="G3271" s="18" t="str">
        <f t="shared" si="103"/>
        <v>4.45 + 2.45</v>
      </c>
      <c r="H3271" s="27">
        <f>[1]!b_dq_pctchange($A3271,日期设置!$B$2,1)/100</f>
        <v>0</v>
      </c>
      <c r="I3271" s="26">
        <f>[1]!b_pq_pctchange(A3271,日期设置!$B$4,日期设置!$B$2,1)</f>
        <v>0</v>
      </c>
      <c r="J3271" s="26">
        <f>[1]!b_pq_pctchange(A3271,日期设置!$C$4,日期设置!$B$2,1)</f>
        <v>-0.80088439988944371</v>
      </c>
      <c r="K3271" s="52">
        <f>[1]!b_dq_amount($A3271,日期设置!B$2,2,10000)</f>
        <v>0</v>
      </c>
      <c r="L3271" s="26">
        <f>[1]!b_info_latestpar(A3271,日期设置!$B$2)</f>
        <v>100</v>
      </c>
      <c r="M3271" s="6">
        <f>[1]!b_info_outstandingbalance($A3271,日期设置!B$2)</f>
        <v>4</v>
      </c>
      <c r="N3271" s="7" t="str">
        <f>[1]!b_info_latestissurercreditrating2(A3271,日期设置!$B$2,"102","1")</f>
        <v>AA+</v>
      </c>
      <c r="O3271" s="8">
        <v>4.5999999999999996</v>
      </c>
      <c r="P3271" s="9" t="str">
        <f>[1]!b_info_repurchasedate(A3271)</f>
        <v>2023-09-03</v>
      </c>
      <c r="Q3271" s="8" t="s">
        <v>17333</v>
      </c>
      <c r="R3271" s="2" t="str">
        <f>IF((--IF(P3271=0,Q3271,P3271))&gt;(--日期设置!$B$2),IF(P3271=0,Q3271,P3271),Q3271)</f>
        <v>2023-09-03</v>
      </c>
      <c r="S3271" s="31" t="s">
        <v>17563</v>
      </c>
      <c r="T3271" s="8">
        <f>[1]!b_anal_ptmyear($A3271,日期设置!$B$2)</f>
        <v>4.4520547945205475</v>
      </c>
      <c r="U3271" s="8">
        <f>[1]!b_anal_termifexercise($A3271,日期设置!B$2)</f>
        <v>2.452054794520548</v>
      </c>
      <c r="V3271" s="10">
        <f>[1]!b_dq_dirtyprice(A3271,日期设置!$B$2)</f>
        <v>101.2261</v>
      </c>
      <c r="W3271" s="11">
        <f>IF(U3271=0,ROUNDUP((Q3271-日期设置!$B$2)/365,0),ROUNDUP((R3271-日期设置!$B$2)/365,0))</f>
        <v>3</v>
      </c>
      <c r="X3271" s="18">
        <f>_xlfn.IFNA(VLOOKUP(A3271,过往入选债券!A:D,4,0),2)</f>
        <v>2</v>
      </c>
      <c r="Y3271">
        <f>_xlfn.IFNA(VLOOKUP(C3271,[2]Sheet1!$A:$A,1,0),3)</f>
        <v>3</v>
      </c>
    </row>
    <row r="3272" spans="1:25" hidden="1" x14ac:dyDescent="0.2">
      <c r="A3272" s="21" t="s">
        <v>6025</v>
      </c>
      <c r="B3272" s="21" t="s">
        <v>6026</v>
      </c>
      <c r="C3272" s="37" t="s">
        <v>5018</v>
      </c>
      <c r="D3272" s="26" t="str">
        <f>[1]!b_calc_yield(A3272,日期设置!$B$2,F3272,1,R3272,1,O3272,L3272,S3272,)</f>
        <v>Fetching...</v>
      </c>
      <c r="E3272" s="26">
        <f t="shared" si="102"/>
        <v>8.3638394537776328</v>
      </c>
      <c r="F3272" s="18">
        <f>[1]!b_dq_cleanprice($A3272,日期设置!B$2)</f>
        <v>102.5784</v>
      </c>
      <c r="G3272" s="18" t="str">
        <f t="shared" si="103"/>
        <v>1.65 + 1.65</v>
      </c>
      <c r="H3272" s="27">
        <f>[1]!b_dq_pctchange($A3272,日期设置!$B$2,1)/100</f>
        <v>0</v>
      </c>
      <c r="I3272" s="26">
        <f>[1]!b_pq_pctchange(A3272,日期设置!$B$4,日期设置!$B$2,1)</f>
        <v>0</v>
      </c>
      <c r="J3272" s="26">
        <f>[1]!b_pq_pctchange(A3272,日期设置!$C$4,日期设置!$B$2,1)</f>
        <v>0</v>
      </c>
      <c r="K3272" s="52">
        <f>[1]!b_dq_amount($A3272,日期设置!B$2,2,10000)</f>
        <v>0</v>
      </c>
      <c r="L3272" s="26">
        <f>[1]!b_info_latestpar(A3272,日期设置!$B$2)</f>
        <v>100</v>
      </c>
      <c r="M3272" s="6">
        <f>[1]!b_info_outstandingbalance($A3272,日期设置!B$2)</f>
        <v>5</v>
      </c>
      <c r="N3272" s="7" t="str">
        <f>[1]!b_info_latestissurercreditrating2(A3272,日期设置!$B$2,"102","1")</f>
        <v>AA</v>
      </c>
      <c r="O3272" s="8">
        <v>6.85</v>
      </c>
      <c r="P3272" s="9">
        <f>[1]!b_info_repurchasedate(A3272)</f>
        <v>0</v>
      </c>
      <c r="Q3272" s="8" t="s">
        <v>17140</v>
      </c>
      <c r="R3272" s="2" t="str">
        <f>IF((--IF(P3272=0,Q3272,P3272))&gt;(--日期设置!$B$2),IF(P3272=0,Q3272,P3272),Q3272)</f>
        <v>2022-11-17</v>
      </c>
      <c r="S3272" s="2" t="s">
        <v>17883</v>
      </c>
      <c r="T3272" s="8">
        <f>[1]!b_anal_ptmyear($A3272,日期设置!$B$2)</f>
        <v>1.6575342465753424</v>
      </c>
      <c r="U3272" s="8">
        <f>[1]!b_anal_termifexercise($A3272,日期设置!B$2)</f>
        <v>1.6575342465753424</v>
      </c>
      <c r="V3272" s="10">
        <f>[1]!b_dq_dirtyprice(A3272,日期设置!$B$2)</f>
        <v>104.9243</v>
      </c>
      <c r="W3272" s="11">
        <f>IF(U3272=0,ROUNDUP((Q3272-日期设置!$B$2)/365,0),ROUNDUP((R3272-日期设置!$B$2)/365,0))</f>
        <v>2</v>
      </c>
      <c r="X3272" s="18">
        <f>_xlfn.IFNA(VLOOKUP(A3272,过往入选债券!A:D,4,0),2)</f>
        <v>2</v>
      </c>
      <c r="Y3272">
        <f>_xlfn.IFNA(VLOOKUP(C3272,[2]Sheet1!$A:$A,1,0),3)</f>
        <v>3</v>
      </c>
    </row>
    <row r="3273" spans="1:25" hidden="1" x14ac:dyDescent="0.2">
      <c r="A3273" s="21" t="s">
        <v>8196</v>
      </c>
      <c r="B3273" s="21" t="s">
        <v>8197</v>
      </c>
      <c r="C3273" s="37" t="s">
        <v>343</v>
      </c>
      <c r="D3273" s="26" t="str">
        <f>[1]!b_calc_yield(A3273,日期设置!$B$2,F3273,1,R3273,1,O3273,L3273,S3273,)</f>
        <v>Fetching...</v>
      </c>
      <c r="E3273" s="26">
        <f t="shared" si="102"/>
        <v>5.2144512432776846</v>
      </c>
      <c r="F3273" s="18">
        <f>[1]!b_dq_cleanprice($A3273,日期设置!B$2)</f>
        <v>99.631200000000007</v>
      </c>
      <c r="G3273" s="18" t="str">
        <f t="shared" si="103"/>
        <v>1.05 + 0</v>
      </c>
      <c r="H3273" s="27">
        <f>[1]!b_dq_pctchange($A3273,日期设置!$B$2,1)/100</f>
        <v>0</v>
      </c>
      <c r="I3273" s="26">
        <f>[1]!b_pq_pctchange(A3273,日期设置!$B$4,日期设置!$B$2,1)</f>
        <v>0</v>
      </c>
      <c r="J3273" s="26">
        <f>[1]!b_pq_pctchange(A3273,日期设置!$C$4,日期设置!$B$2,1)</f>
        <v>-0.65313073982261471</v>
      </c>
      <c r="K3273" s="52">
        <f>[1]!b_dq_amount($A3273,日期设置!B$2,2,10000)</f>
        <v>0</v>
      </c>
      <c r="L3273" s="26">
        <f>[1]!b_info_latestpar(A3273,日期设置!$B$2)</f>
        <v>100</v>
      </c>
      <c r="M3273" s="6">
        <f>[1]!b_info_outstandingbalance($A3273,日期设置!B$2)</f>
        <v>15</v>
      </c>
      <c r="N3273" s="7" t="str">
        <f>[1]!b_info_latestissurercreditrating2(A3273,日期设置!$B$2,"102","1")</f>
        <v>AAA</v>
      </c>
      <c r="O3273" s="8">
        <v>4.8</v>
      </c>
      <c r="P3273" s="9">
        <f>[1]!b_info_repurchasedate(A3273)</f>
        <v>0</v>
      </c>
      <c r="Q3273" s="8" t="s">
        <v>15991</v>
      </c>
      <c r="R3273" s="2" t="str">
        <f>IF((--IF(P3273=0,Q3273,P3273))&gt;(--日期设置!$B$2),IF(P3273=0,Q3273,P3273),Q3273)</f>
        <v>2022-04-11</v>
      </c>
      <c r="S3273" s="2" t="s">
        <v>18646</v>
      </c>
      <c r="T3273" s="8">
        <f>[1]!b_anal_ptmyear($A3273,日期设置!$B$2)</f>
        <v>1.0547945205479452</v>
      </c>
      <c r="U3273" s="8">
        <f>[1]!b_anal_termifexercise($A3273,日期设置!B$2)</f>
        <v>0</v>
      </c>
      <c r="V3273" s="10">
        <f>[1]!b_dq_dirtyprice(A3273,日期设置!$B$2)</f>
        <v>104.1682</v>
      </c>
      <c r="W3273" s="11">
        <f>IF(U3273=0,ROUNDUP((Q3273-日期设置!$B$2)/365,0),ROUNDUP((R3273-日期设置!$B$2)/365,0))</f>
        <v>2</v>
      </c>
      <c r="X3273" s="18">
        <f>_xlfn.IFNA(VLOOKUP(A3273,过往入选债券!A:D,4,0),2)</f>
        <v>2</v>
      </c>
      <c r="Y3273">
        <f>_xlfn.IFNA(VLOOKUP(C3273,[2]Sheet1!$A:$A,1,0),3)</f>
        <v>3</v>
      </c>
    </row>
    <row r="3274" spans="1:25" x14ac:dyDescent="0.2">
      <c r="A3274" s="21" t="s">
        <v>10307</v>
      </c>
      <c r="B3274" s="21" t="s">
        <v>10308</v>
      </c>
      <c r="C3274" s="37" t="s">
        <v>970</v>
      </c>
      <c r="D3274" s="26" t="str">
        <f>[1]!b_calc_yield(A3274,日期设置!$B$2,F3274,1,R3274,1,O3274,L3274,S3274,)</f>
        <v>Fetching...</v>
      </c>
      <c r="E3274" s="26">
        <f t="shared" si="102"/>
        <v>9.8668032199571662</v>
      </c>
      <c r="F3274" s="18">
        <f>[1]!b_dq_cleanprice($A3274,日期设置!B$2)</f>
        <v>99.699600000000004</v>
      </c>
      <c r="G3274" s="18" t="str">
        <f t="shared" si="103"/>
        <v>2.00 + 0</v>
      </c>
      <c r="H3274" s="27">
        <f>[1]!b_dq_pctchange($A3274,日期设置!$B$2,1)/100</f>
        <v>8.7438825448620027E-4</v>
      </c>
      <c r="I3274" s="26">
        <f>[1]!b_pq_pctchange(A3274,日期设置!$B$4,日期设置!$B$2,1)</f>
        <v>8.7438825448620028E-2</v>
      </c>
      <c r="J3274" s="26">
        <f>[1]!b_pq_pctchange(A3274,日期设置!$C$4,日期设置!$B$2,1)</f>
        <v>8.7438825448620028E-2</v>
      </c>
      <c r="K3274" s="52">
        <f>[1]!b_dq_amount($A3274,日期设置!B$2,2,10000)</f>
        <v>5233.6101369999997</v>
      </c>
      <c r="L3274" s="26">
        <f>[1]!b_info_latestpar(A3274,日期设置!$B$2)</f>
        <v>100</v>
      </c>
      <c r="M3274" s="6">
        <f>[1]!b_info_outstandingbalance($A3274,日期设置!B$2)</f>
        <v>9</v>
      </c>
      <c r="N3274" s="7" t="str">
        <f>[1]!b_info_latestissurercreditrating2(A3274,日期设置!$B$2,"102","1")</f>
        <v>AA</v>
      </c>
      <c r="O3274" s="8">
        <v>5</v>
      </c>
      <c r="P3274" s="9">
        <f>[1]!b_info_repurchasedate(A3274)</f>
        <v>0</v>
      </c>
      <c r="Q3274" s="8" t="s">
        <v>16132</v>
      </c>
      <c r="R3274" s="2" t="str">
        <f>IF((--IF(P3274=0,Q3274,P3274))&gt;(--日期设置!$B$2),IF(P3274=0,Q3274,P3274),Q3274)</f>
        <v>2023-03-24</v>
      </c>
      <c r="S3274" s="2" t="s">
        <v>18006</v>
      </c>
      <c r="T3274" s="8">
        <f>[1]!b_anal_ptmyear($A3274,日期设置!$B$2)</f>
        <v>2.0054794520547947</v>
      </c>
      <c r="U3274" s="8">
        <f>[1]!b_anal_termifexercise($A3274,日期设置!B$2)</f>
        <v>0</v>
      </c>
      <c r="V3274" s="10">
        <f>[1]!b_dq_dirtyprice(A3274,日期设置!$B$2)</f>
        <v>104.6722</v>
      </c>
      <c r="W3274" s="11">
        <f>IF(U3274=0,ROUNDUP((Q3274-日期设置!$B$2)/365,0),ROUNDUP((R3274-日期设置!$B$2)/365,0))</f>
        <v>3</v>
      </c>
      <c r="X3274" s="18">
        <f>_xlfn.IFNA(VLOOKUP(A3274,过往入选债券!A:D,4,0),2)</f>
        <v>2</v>
      </c>
      <c r="Y3274">
        <f>_xlfn.IFNA(VLOOKUP(C3274,[2]Sheet1!$A:$A,1,0),3)</f>
        <v>3</v>
      </c>
    </row>
    <row r="3275" spans="1:25" hidden="1" x14ac:dyDescent="0.2">
      <c r="A3275" s="28" t="s">
        <v>22540</v>
      </c>
      <c r="B3275" s="28" t="s">
        <v>22541</v>
      </c>
      <c r="C3275" s="39" t="s">
        <v>1814</v>
      </c>
      <c r="D3275" s="26">
        <f>[1]!b_calc_yield(A3275,日期设置!$B$2,F3275,1,R3275,1,O3275,L3275,S3275,)</f>
        <v>5.1607543138399237</v>
      </c>
      <c r="E3275" s="26">
        <f t="shared" si="102"/>
        <v>35.465983445172554</v>
      </c>
      <c r="F3275" s="18">
        <f>[1]!b_dq_cleanprice($A3275,日期设置!B$2)</f>
        <v>98.686499999999995</v>
      </c>
      <c r="G3275" s="18" t="str">
        <f t="shared" si="103"/>
        <v>6.87 + 0</v>
      </c>
      <c r="H3275" s="27">
        <f>[1]!b_dq_pctchange($A3275,日期设置!$B$2,1)/100</f>
        <v>0</v>
      </c>
      <c r="I3275" s="26">
        <f>[1]!b_pq_pctchange(A3275,日期设置!$B$4,日期设置!$B$2,1)</f>
        <v>0</v>
      </c>
      <c r="J3275" s="26">
        <f>[1]!b_pq_pctchange(A3275,日期设置!$C$4,日期设置!$B$2,1)</f>
        <v>-1.3135000000000048</v>
      </c>
      <c r="K3275" s="52">
        <f>[1]!b_dq_amount($A3275,日期设置!B$2,2,10000)</f>
        <v>0</v>
      </c>
      <c r="L3275" s="26">
        <f>[1]!b_info_latestpar(A3275,日期设置!$B$2)</f>
        <v>100</v>
      </c>
      <c r="M3275" s="6">
        <f>[1]!b_info_outstandingbalance($A3275,日期设置!B$2)</f>
        <v>10</v>
      </c>
      <c r="N3275" s="7" t="str">
        <f>[1]!b_info_latestissurercreditrating2(A3275,日期设置!$B$2,"102","1")</f>
        <v>AA+</v>
      </c>
      <c r="O3275" s="43">
        <v>4.93</v>
      </c>
      <c r="P3275" s="9">
        <f>[1]!b_info_repurchasedate(A3275)</f>
        <v>0</v>
      </c>
      <c r="Q3275" s="31" t="s">
        <v>23436</v>
      </c>
      <c r="R3275" s="2" t="str">
        <f>IF((--IF(P3275=0,Q3275,P3275))&gt;(--日期设置!$B$2),IF(P3275=0,Q3275,P3275),Q3275)</f>
        <v>2028-02-05</v>
      </c>
      <c r="S3275" s="2" t="s">
        <v>23212</v>
      </c>
      <c r="T3275" s="8">
        <f>[1]!b_anal_ptmyear($A3275,日期设置!$B$2)</f>
        <v>6.8767123287671232</v>
      </c>
      <c r="U3275" s="8">
        <f>[1]!b_anal_termifexercise($A3275,日期设置!B$2)</f>
        <v>0</v>
      </c>
      <c r="V3275" s="10">
        <f>[1]!b_dq_dirtyprice(A3275,日期设置!$B$2)</f>
        <v>99.294300000000007</v>
      </c>
      <c r="W3275" s="11">
        <f>IF(U3275=0,ROUNDUP((Q3275-日期设置!$B$2)/365,0),ROUNDUP((R3275-日期设置!$B$2)/365,0))</f>
        <v>7</v>
      </c>
      <c r="X3275" s="18">
        <f>_xlfn.IFNA(VLOOKUP(A3275,过往入选债券!A:D,4,0),2)</f>
        <v>2</v>
      </c>
      <c r="Y3275">
        <f>_xlfn.IFNA(VLOOKUP(C3275,[2]Sheet1!$A:$A,1,0),3)</f>
        <v>3</v>
      </c>
    </row>
    <row r="3276" spans="1:25" hidden="1" x14ac:dyDescent="0.2">
      <c r="A3276" s="28" t="s">
        <v>20292</v>
      </c>
      <c r="B3276" s="28" t="s">
        <v>20293</v>
      </c>
      <c r="C3276" s="39" t="s">
        <v>124</v>
      </c>
      <c r="D3276" s="26" t="str">
        <f>[1]!b_calc_yield(A3276,日期设置!$B$2,F3276,1,R3276,1,O3276,L3276,S3276,)</f>
        <v>Fetching...</v>
      </c>
      <c r="E3276" s="26">
        <f t="shared" si="102"/>
        <v>7.7099680411245375</v>
      </c>
      <c r="F3276" s="18">
        <f>[1]!b_dq_cleanprice($A3276,日期设置!B$2)</f>
        <v>99.384500000000003</v>
      </c>
      <c r="G3276" s="18" t="str">
        <f t="shared" si="103"/>
        <v>1.52 + 1.52</v>
      </c>
      <c r="H3276" s="27">
        <f>[1]!b_dq_pctchange($A3276,日期设置!$B$2,1)/100</f>
        <v>0</v>
      </c>
      <c r="I3276" s="26">
        <f>[1]!b_pq_pctchange(A3276,日期设置!$B$4,日期设置!$B$2,1)</f>
        <v>0</v>
      </c>
      <c r="J3276" s="26">
        <f>[1]!b_pq_pctchange(A3276,日期设置!$C$4,日期设置!$B$2,1)</f>
        <v>-0.56180337382185896</v>
      </c>
      <c r="K3276" s="52">
        <f>[1]!b_dq_amount($A3276,日期设置!B$2,2,10000)</f>
        <v>0</v>
      </c>
      <c r="L3276" s="26">
        <f>[1]!b_info_latestpar(A3276,日期设置!$B$2)</f>
        <v>100</v>
      </c>
      <c r="M3276" s="6">
        <f>[1]!b_info_outstandingbalance($A3276,日期设置!B$2)</f>
        <v>5</v>
      </c>
      <c r="N3276" s="7" t="str">
        <f>[1]!b_info_latestissurercreditrating2(A3276,日期设置!$B$2,"102","1")</f>
        <v>AA+</v>
      </c>
      <c r="O3276" s="8">
        <v>4.75</v>
      </c>
      <c r="P3276" s="9">
        <f>[1]!b_info_repurchasedate(A3276)</f>
        <v>0</v>
      </c>
      <c r="Q3276" s="8" t="s">
        <v>17078</v>
      </c>
      <c r="R3276" s="2" t="str">
        <f>IF((--IF(P3276=0,Q3276,P3276))&gt;(--日期设置!$B$2),IF(P3276=0,Q3276,P3276),Q3276)</f>
        <v>2022-09-28</v>
      </c>
      <c r="S3276" s="31" t="s">
        <v>17447</v>
      </c>
      <c r="T3276" s="8">
        <f>[1]!b_anal_ptmyear($A3276,日期设置!$B$2)</f>
        <v>1.5205479452054793</v>
      </c>
      <c r="U3276" s="8">
        <f>[1]!b_anal_termifexercise($A3276,日期设置!B$2)</f>
        <v>1.5205479452054795</v>
      </c>
      <c r="V3276" s="10">
        <f>[1]!b_dq_dirtyprice(A3276,日期设置!$B$2)</f>
        <v>101.6619</v>
      </c>
      <c r="W3276" s="11">
        <f>IF(U3276=0,ROUNDUP((Q3276-日期设置!$B$2)/365,0),ROUNDUP((R3276-日期设置!$B$2)/365,0))</f>
        <v>2</v>
      </c>
      <c r="X3276" s="18">
        <f>_xlfn.IFNA(VLOOKUP(A3276,过往入选债券!A:D,4,0),2)</f>
        <v>2</v>
      </c>
      <c r="Y3276">
        <f>_xlfn.IFNA(VLOOKUP(C3276,[2]Sheet1!$A:$A,1,0),3)</f>
        <v>3</v>
      </c>
    </row>
    <row r="3277" spans="1:25" hidden="1" x14ac:dyDescent="0.2">
      <c r="A3277" s="21" t="s">
        <v>3411</v>
      </c>
      <c r="B3277" s="21" t="s">
        <v>3412</v>
      </c>
      <c r="C3277" s="37" t="s">
        <v>3413</v>
      </c>
      <c r="D3277" s="26" t="str">
        <f>[1]!b_calc_yield(A3277,日期设置!$B$2,F3277,1,R3277,1,O3277,L3277,S3277,)</f>
        <v>Fetching...</v>
      </c>
      <c r="E3277" s="26">
        <f t="shared" si="102"/>
        <v>2.2760993720343459</v>
      </c>
      <c r="F3277" s="18">
        <f>[1]!b_dq_cleanprice($A3277,日期设置!B$2)</f>
        <v>100.497</v>
      </c>
      <c r="G3277" s="18" t="str">
        <f t="shared" si="103"/>
        <v>0.44 + 0</v>
      </c>
      <c r="H3277" s="27">
        <f>[1]!b_dq_pctchange($A3277,日期设置!$B$2,1)/100</f>
        <v>0</v>
      </c>
      <c r="I3277" s="26">
        <f>[1]!b_pq_pctchange(A3277,日期设置!$B$4,日期设置!$B$2,1)</f>
        <v>0</v>
      </c>
      <c r="J3277" s="26">
        <f>[1]!b_pq_pctchange(A3277,日期设置!$C$4,日期设置!$B$2,1)</f>
        <v>-3.8294930646387684E-2</v>
      </c>
      <c r="K3277" s="52">
        <f>[1]!b_dq_amount($A3277,日期设置!B$2,2,10000)</f>
        <v>0</v>
      </c>
      <c r="L3277" s="26">
        <f>[1]!b_info_latestpar(A3277,日期设置!$B$2)</f>
        <v>100</v>
      </c>
      <c r="M3277" s="6">
        <f>[1]!b_info_outstandingbalance($A3277,日期设置!B$2)</f>
        <v>3</v>
      </c>
      <c r="N3277" s="7">
        <f>[1]!b_info_latestissurercreditrating2(A3277,日期设置!$B$2,"102","1")</f>
        <v>0</v>
      </c>
      <c r="O3277" s="8">
        <v>6.5</v>
      </c>
      <c r="P3277" s="9">
        <f>[1]!b_info_repurchasedate(A3277)</f>
        <v>0</v>
      </c>
      <c r="Q3277" s="8" t="s">
        <v>16151</v>
      </c>
      <c r="R3277" s="2" t="str">
        <f>IF((--IF(P3277=0,Q3277,P3277))&gt;(--日期设置!$B$2),IF(P3277=0,Q3277,P3277),Q3277)</f>
        <v>2021-08-30</v>
      </c>
      <c r="S3277" s="2" t="s">
        <v>18162</v>
      </c>
      <c r="T3277" s="8">
        <f>[1]!b_anal_ptmyear($A3277,日期设置!$B$2)</f>
        <v>0.44109589041095892</v>
      </c>
      <c r="U3277" s="8">
        <f>[1]!b_anal_termifexercise($A3277,日期设置!B$2)</f>
        <v>0</v>
      </c>
      <c r="V3277" s="10">
        <f>[1]!b_dq_dirtyprice(A3277,日期设置!$B$2)</f>
        <v>104.12990000000001</v>
      </c>
      <c r="W3277" s="11">
        <f>IF(U3277=0,ROUNDUP((Q3277-日期设置!$B$2)/365,0),ROUNDUP((R3277-日期设置!$B$2)/365,0))</f>
        <v>1</v>
      </c>
      <c r="X3277" s="18">
        <f>_xlfn.IFNA(VLOOKUP(A3277,过往入选债券!A:D,4,0),2)</f>
        <v>2</v>
      </c>
      <c r="Y3277">
        <f>_xlfn.IFNA(VLOOKUP(C3277,[2]Sheet1!$A:$A,1,0),3)</f>
        <v>3</v>
      </c>
    </row>
    <row r="3278" spans="1:25" hidden="1" x14ac:dyDescent="0.2">
      <c r="A3278" s="28" t="s">
        <v>20182</v>
      </c>
      <c r="B3278" s="28" t="s">
        <v>20183</v>
      </c>
      <c r="C3278" s="39" t="s">
        <v>141</v>
      </c>
      <c r="D3278" s="26" t="str">
        <f>[1]!b_calc_yield(A3278,日期设置!$B$2,F3278,1,R3278,1,O3278,L3278,S3278,)</f>
        <v>Fetching...</v>
      </c>
      <c r="E3278" s="26">
        <f t="shared" si="102"/>
        <v>12.719454344233117</v>
      </c>
      <c r="F3278" s="18">
        <f>[1]!b_dq_cleanprice($A3278,日期设置!B$2)</f>
        <v>100.06229999999999</v>
      </c>
      <c r="G3278" s="18" t="str">
        <f t="shared" si="103"/>
        <v>2.52 + 0</v>
      </c>
      <c r="H3278" s="27">
        <f>[1]!b_dq_pctchange($A3278,日期设置!$B$2,1)/100</f>
        <v>0</v>
      </c>
      <c r="I3278" s="26">
        <f>[1]!b_pq_pctchange(A3278,日期设置!$B$4,日期设置!$B$2,1)</f>
        <v>0</v>
      </c>
      <c r="J3278" s="26">
        <f>[1]!b_pq_pctchange(A3278,日期设置!$C$4,日期设置!$B$2,1)</f>
        <v>0</v>
      </c>
      <c r="K3278" s="52">
        <f>[1]!b_dq_amount($A3278,日期设置!B$2,2,10000)</f>
        <v>0</v>
      </c>
      <c r="L3278" s="26">
        <f>[1]!b_info_latestpar(A3278,日期设置!$B$2)</f>
        <v>100</v>
      </c>
      <c r="M3278" s="6">
        <f>[1]!b_info_outstandingbalance($A3278,日期设置!B$2)</f>
        <v>5</v>
      </c>
      <c r="N3278" s="7">
        <f>[1]!b_info_latestissurercreditrating2(A3278,日期设置!$B$2,"102","1")</f>
        <v>0</v>
      </c>
      <c r="O3278" s="8">
        <v>5.2</v>
      </c>
      <c r="P3278" s="9">
        <f>[1]!b_info_repurchasedate(A3278)</f>
        <v>0</v>
      </c>
      <c r="Q3278" s="8" t="s">
        <v>16610</v>
      </c>
      <c r="R3278" s="2" t="str">
        <f>IF((--IF(P3278=0,Q3278,P3278))&gt;(--日期设置!$B$2),IF(P3278=0,Q3278,P3278),Q3278)</f>
        <v>2023-09-28</v>
      </c>
      <c r="S3278" s="31" t="s">
        <v>17447</v>
      </c>
      <c r="T3278" s="8">
        <f>[1]!b_anal_ptmyear($A3278,日期设置!$B$2)</f>
        <v>2.5205479452054793</v>
      </c>
      <c r="U3278" s="8">
        <f>[1]!b_anal_termifexercise($A3278,日期设置!B$2)</f>
        <v>0</v>
      </c>
      <c r="V3278" s="10">
        <f>[1]!b_dq_dirtyprice(A3278,日期设置!$B$2)</f>
        <v>102.55549999999999</v>
      </c>
      <c r="W3278" s="11">
        <f>IF(U3278=0,ROUNDUP((Q3278-日期设置!$B$2)/365,0),ROUNDUP((R3278-日期设置!$B$2)/365,0))</f>
        <v>3</v>
      </c>
      <c r="X3278" s="18">
        <f>_xlfn.IFNA(VLOOKUP(A3278,过往入选债券!A:D,4,0),2)</f>
        <v>2</v>
      </c>
      <c r="Y3278">
        <f>_xlfn.IFNA(VLOOKUP(C3278,[2]Sheet1!$A:$A,1,0),3)</f>
        <v>3</v>
      </c>
    </row>
    <row r="3279" spans="1:25" hidden="1" x14ac:dyDescent="0.2">
      <c r="A3279" s="21" t="s">
        <v>2946</v>
      </c>
      <c r="B3279" s="21" t="s">
        <v>2947</v>
      </c>
      <c r="C3279" s="37" t="s">
        <v>2948</v>
      </c>
      <c r="D3279" s="26" t="str">
        <f>[1]!b_calc_yield(A3279,日期设置!$B$2,F3279,1,R3279,1,O3279,L3279,S3279,)</f>
        <v>Fetching...</v>
      </c>
      <c r="E3279" s="26">
        <f t="shared" si="102"/>
        <v>5.2423335840436236</v>
      </c>
      <c r="F3279" s="18">
        <f>[1]!b_dq_cleanprice($A3279,日期设置!B$2)</f>
        <v>101.2449</v>
      </c>
      <c r="G3279" s="18" t="str">
        <f t="shared" si="103"/>
        <v>1.07 + 0</v>
      </c>
      <c r="H3279" s="27">
        <f>[1]!b_dq_pctchange($A3279,日期设置!$B$2,1)/100</f>
        <v>0</v>
      </c>
      <c r="I3279" s="26">
        <f>[1]!b_pq_pctchange(A3279,日期设置!$B$4,日期设置!$B$2,1)</f>
        <v>0</v>
      </c>
      <c r="J3279" s="26">
        <f>[1]!b_pq_pctchange(A3279,日期设置!$C$4,日期设置!$B$2,1)</f>
        <v>4.456530546503553E-2</v>
      </c>
      <c r="K3279" s="52">
        <f>[1]!b_dq_amount($A3279,日期设置!B$2,2,10000)</f>
        <v>0</v>
      </c>
      <c r="L3279" s="26">
        <f>[1]!b_info_latestpar(A3279,日期设置!$B$2)</f>
        <v>100</v>
      </c>
      <c r="M3279" s="6">
        <f>[1]!b_info_outstandingbalance($A3279,日期设置!B$2)</f>
        <v>5</v>
      </c>
      <c r="N3279" s="7">
        <f>[1]!b_info_latestissurercreditrating2(A3279,日期设置!$B$2,"102","1")</f>
        <v>0</v>
      </c>
      <c r="O3279" s="8">
        <v>6.39</v>
      </c>
      <c r="P3279" s="9">
        <f>[1]!b_info_repurchasedate(A3279)</f>
        <v>0</v>
      </c>
      <c r="Q3279" s="8" t="s">
        <v>16597</v>
      </c>
      <c r="R3279" s="2" t="str">
        <f>IF((--IF(P3279=0,Q3279,P3279))&gt;(--日期设置!$B$2),IF(P3279=0,Q3279,P3279),Q3279)</f>
        <v>2022-04-18</v>
      </c>
      <c r="S3279" s="2" t="s">
        <v>18350</v>
      </c>
      <c r="T3279" s="8">
        <f>[1]!b_anal_ptmyear($A3279,日期设置!$B$2)</f>
        <v>1.0739726027397261</v>
      </c>
      <c r="U3279" s="8">
        <f>[1]!b_anal_termifexercise($A3279,日期设置!B$2)</f>
        <v>0</v>
      </c>
      <c r="V3279" s="10">
        <f>[1]!b_dq_dirtyprice(A3279,日期设置!$B$2)</f>
        <v>107.1622</v>
      </c>
      <c r="W3279" s="11">
        <f>IF(U3279=0,ROUNDUP((Q3279-日期设置!$B$2)/365,0),ROUNDUP((R3279-日期设置!$B$2)/365,0))</f>
        <v>2</v>
      </c>
      <c r="X3279" s="18">
        <f>_xlfn.IFNA(VLOOKUP(A3279,过往入选债券!A:D,4,0),2)</f>
        <v>2</v>
      </c>
      <c r="Y3279">
        <f>_xlfn.IFNA(VLOOKUP(C3279,[2]Sheet1!$A:$A,1,0),3)</f>
        <v>3</v>
      </c>
    </row>
    <row r="3280" spans="1:25" hidden="1" x14ac:dyDescent="0.2">
      <c r="A3280" s="28" t="s">
        <v>21833</v>
      </c>
      <c r="B3280" s="28" t="s">
        <v>22019</v>
      </c>
      <c r="C3280" s="39" t="s">
        <v>1069</v>
      </c>
      <c r="D3280" s="26" t="str">
        <f>[1]!b_calc_yield(A3280,日期设置!$B$2,F3280,1,R3280,1,O3280,L3280,S3280,)</f>
        <v>Fetching...</v>
      </c>
      <c r="E3280" s="26">
        <f t="shared" si="102"/>
        <v>13.937989102351022</v>
      </c>
      <c r="F3280" s="18">
        <f>[1]!b_dq_cleanprice($A3280,日期设置!B$2)</f>
        <v>100.57980000000001</v>
      </c>
      <c r="G3280" s="18" t="str">
        <f t="shared" si="103"/>
        <v>6.73 + 2.73</v>
      </c>
      <c r="H3280" s="27">
        <f>[1]!b_dq_pctchange($A3280,日期设置!$B$2,1)/100</f>
        <v>0</v>
      </c>
      <c r="I3280" s="26">
        <f>[1]!b_pq_pctchange(A3280,日期设置!$B$4,日期设置!$B$2,1)</f>
        <v>0</v>
      </c>
      <c r="J3280" s="26">
        <f>[1]!b_pq_pctchange(A3280,日期设置!$C$4,日期设置!$B$2,1)</f>
        <v>0</v>
      </c>
      <c r="K3280" s="52">
        <f>[1]!b_dq_amount($A3280,日期设置!B$2,2,10000)</f>
        <v>0</v>
      </c>
      <c r="L3280" s="26">
        <f>[1]!b_info_latestpar(A3280,日期设置!$B$2)</f>
        <v>100</v>
      </c>
      <c r="M3280" s="6">
        <f>[1]!b_info_outstandingbalance($A3280,日期设置!B$2)</f>
        <v>3.4</v>
      </c>
      <c r="N3280" s="7" t="str">
        <f>[1]!b_info_latestissurercreditrating2(A3280,日期设置!$B$2,"102","1")</f>
        <v>AA</v>
      </c>
      <c r="O3280" s="43">
        <v>5.4</v>
      </c>
      <c r="P3280" s="9" t="str">
        <f>[1]!b_info_repurchasedate(A3280)</f>
        <v>2023-12-17</v>
      </c>
      <c r="Q3280" s="31" t="s">
        <v>22187</v>
      </c>
      <c r="R3280" s="2" t="str">
        <f>IF((--IF(P3280=0,Q3280,P3280))&gt;(--日期设置!$B$2),IF(P3280=0,Q3280,P3280),Q3280)</f>
        <v>2023-12-17</v>
      </c>
      <c r="S3280" s="31" t="s">
        <v>17435</v>
      </c>
      <c r="T3280" s="8">
        <f>[1]!b_anal_ptmyear($A3280,日期设置!$B$2)</f>
        <v>6.7397260273972606</v>
      </c>
      <c r="U3280" s="8">
        <f>[1]!b_anal_termifexercise($A3280,日期设置!B$2)</f>
        <v>2.7397260273972601</v>
      </c>
      <c r="V3280" s="10">
        <f>[1]!b_dq_dirtyprice(A3280,日期设置!$B$2)</f>
        <v>101.9853</v>
      </c>
      <c r="W3280" s="11">
        <f>IF(U3280=0,ROUNDUP((Q3280-日期设置!$B$2)/365,0),ROUNDUP((R3280-日期设置!$B$2)/365,0))</f>
        <v>3</v>
      </c>
      <c r="X3280" s="18">
        <f>_xlfn.IFNA(VLOOKUP(A3280,过往入选债券!A:D,4,0),2)</f>
        <v>2</v>
      </c>
      <c r="Y3280">
        <f>_xlfn.IFNA(VLOOKUP(C3280,[2]Sheet1!$A:$A,1,0),3)</f>
        <v>3</v>
      </c>
    </row>
    <row r="3281" spans="1:25" hidden="1" x14ac:dyDescent="0.2">
      <c r="A3281" s="21" t="s">
        <v>2034</v>
      </c>
      <c r="B3281" s="21" t="s">
        <v>2035</v>
      </c>
      <c r="C3281" s="37" t="s">
        <v>2036</v>
      </c>
      <c r="D3281" s="26" t="str">
        <f>[1]!b_calc_yield(A3281,日期设置!$B$2,F3281,1,R3281,1,O3281,L3281,S3281,)</f>
        <v>Fetching...</v>
      </c>
      <c r="E3281" s="26">
        <f t="shared" si="102"/>
        <v>2.1757251387451326</v>
      </c>
      <c r="F3281" s="18">
        <f>[1]!b_dq_cleanprice($A3281,日期设置!B$2)</f>
        <v>100.8753</v>
      </c>
      <c r="G3281" s="18" t="str">
        <f t="shared" si="103"/>
        <v>0.42 + 0</v>
      </c>
      <c r="H3281" s="27">
        <f>[1]!b_dq_pctchange($A3281,日期设置!$B$2,1)/100</f>
        <v>0</v>
      </c>
      <c r="I3281" s="26">
        <f>[1]!b_pq_pctchange(A3281,日期设置!$B$4,日期设置!$B$2,1)</f>
        <v>0</v>
      </c>
      <c r="J3281" s="26">
        <f>[1]!b_pq_pctchange(A3281,日期设置!$C$4,日期设置!$B$2,1)</f>
        <v>-6.3008414000953153E-2</v>
      </c>
      <c r="K3281" s="52">
        <f>[1]!b_dq_amount($A3281,日期设置!B$2,2,10000)</f>
        <v>0</v>
      </c>
      <c r="L3281" s="26">
        <f>[1]!b_info_latestpar(A3281,日期设置!$B$2)</f>
        <v>100</v>
      </c>
      <c r="M3281" s="6">
        <f>[1]!b_info_outstandingbalance($A3281,日期设置!B$2)</f>
        <v>5</v>
      </c>
      <c r="N3281" s="7">
        <f>[1]!b_info_latestissurercreditrating2(A3281,日期设置!$B$2,"102","1")</f>
        <v>0</v>
      </c>
      <c r="O3281" s="8">
        <v>7.5</v>
      </c>
      <c r="P3281" s="9">
        <f>[1]!b_info_repurchasedate(A3281)</f>
        <v>0</v>
      </c>
      <c r="Q3281" s="8" t="s">
        <v>16552</v>
      </c>
      <c r="R3281" s="2" t="str">
        <f>IF((--IF(P3281=0,Q3281,P3281))&gt;(--日期设置!$B$2),IF(P3281=0,Q3281,P3281),Q3281)</f>
        <v>2021-08-23</v>
      </c>
      <c r="S3281" s="2" t="s">
        <v>18298</v>
      </c>
      <c r="T3281" s="8">
        <f>[1]!b_anal_ptmyear($A3281,日期设置!$B$2)</f>
        <v>0.42191780821917807</v>
      </c>
      <c r="U3281" s="8">
        <f>[1]!b_anal_termifexercise($A3281,日期设置!B$2)</f>
        <v>0</v>
      </c>
      <c r="V3281" s="10">
        <f>[1]!b_dq_dirtyprice(A3281,日期设置!$B$2)</f>
        <v>105.2109</v>
      </c>
      <c r="W3281" s="11">
        <f>IF(U3281=0,ROUNDUP((Q3281-日期设置!$B$2)/365,0),ROUNDUP((R3281-日期设置!$B$2)/365,0))</f>
        <v>1</v>
      </c>
      <c r="X3281" s="18">
        <f>_xlfn.IFNA(VLOOKUP(A3281,过往入选债券!A:D,4,0),2)</f>
        <v>2</v>
      </c>
      <c r="Y3281">
        <f>_xlfn.IFNA(VLOOKUP(C3281,[2]Sheet1!$A:$A,1,0),3)</f>
        <v>3</v>
      </c>
    </row>
    <row r="3282" spans="1:25" hidden="1" x14ac:dyDescent="0.2">
      <c r="A3282" s="21" t="s">
        <v>5179</v>
      </c>
      <c r="B3282" s="21" t="s">
        <v>5180</v>
      </c>
      <c r="C3282" s="37" t="s">
        <v>180</v>
      </c>
      <c r="D3282" s="26" t="str">
        <f>[1]!b_calc_yield(A3282,日期设置!$B$2,F3282,1,R3282,1,O3282,L3282,S3282,)</f>
        <v>Fetching...</v>
      </c>
      <c r="E3282" s="26">
        <f t="shared" si="102"/>
        <v>3.5459510048437615</v>
      </c>
      <c r="F3282" s="18">
        <f>[1]!b_dq_cleanprice($A3282,日期设置!B$2)</f>
        <v>99.1892</v>
      </c>
      <c r="G3282" s="18" t="str">
        <f t="shared" si="103"/>
        <v>0.68 + 0</v>
      </c>
      <c r="H3282" s="27">
        <f>[1]!b_dq_pctchange($A3282,日期设置!$B$2,1)/100</f>
        <v>0</v>
      </c>
      <c r="I3282" s="26">
        <f>[1]!b_pq_pctchange(A3282,日期设置!$B$4,日期设置!$B$2,1)</f>
        <v>0</v>
      </c>
      <c r="J3282" s="26">
        <f>[1]!b_pq_pctchange(A3282,日期设置!$C$4,日期设置!$B$2,1)</f>
        <v>-1.5926616601984481E-2</v>
      </c>
      <c r="K3282" s="52">
        <f>[1]!b_dq_amount($A3282,日期设置!B$2,2,10000)</f>
        <v>0</v>
      </c>
      <c r="L3282" s="26">
        <f>[1]!b_info_latestpar(A3282,日期设置!$B$2)</f>
        <v>100</v>
      </c>
      <c r="M3282" s="6">
        <f>[1]!b_info_outstandingbalance($A3282,日期设置!B$2)</f>
        <v>5</v>
      </c>
      <c r="N3282" s="7" t="str">
        <f>[1]!b_info_latestissurercreditrating2(A3282,日期设置!$B$2,"102","1")</f>
        <v>AA+</v>
      </c>
      <c r="O3282" s="8">
        <v>4</v>
      </c>
      <c r="P3282" s="9">
        <f>[1]!b_info_repurchasedate(A3282)</f>
        <v>0</v>
      </c>
      <c r="Q3282" s="8" t="s">
        <v>16849</v>
      </c>
      <c r="R3282" s="2" t="str">
        <f>IF((--IF(P3282=0,Q3282,P3282))&gt;(--日期设置!$B$2),IF(P3282=0,Q3282,P3282),Q3282)</f>
        <v>2021-11-28</v>
      </c>
      <c r="S3282" s="2" t="s">
        <v>18660</v>
      </c>
      <c r="T3282" s="8">
        <f>[1]!b_anal_ptmyear($A3282,日期设置!$B$2)</f>
        <v>0.68767123287671228</v>
      </c>
      <c r="U3282" s="8">
        <f>[1]!b_anal_termifexercise($A3282,日期设置!B$2)</f>
        <v>0</v>
      </c>
      <c r="V3282" s="10">
        <f>[1]!b_dq_dirtyprice(A3282,日期设置!$B$2)</f>
        <v>100.4385</v>
      </c>
      <c r="W3282" s="11">
        <f>IF(U3282=0,ROUNDUP((Q3282-日期设置!$B$2)/365,0),ROUNDUP((R3282-日期设置!$B$2)/365,0))</f>
        <v>1</v>
      </c>
      <c r="X3282" s="18">
        <f>_xlfn.IFNA(VLOOKUP(A3282,过往入选债券!A:D,4,0),2)</f>
        <v>2</v>
      </c>
      <c r="Y3282">
        <f>_xlfn.IFNA(VLOOKUP(C3282,[2]Sheet1!$A:$A,1,0),3)</f>
        <v>3</v>
      </c>
    </row>
    <row r="3283" spans="1:25" hidden="1" x14ac:dyDescent="0.2">
      <c r="A3283" s="21" t="s">
        <v>2705</v>
      </c>
      <c r="B3283" s="21" t="s">
        <v>2706</v>
      </c>
      <c r="C3283" s="37" t="s">
        <v>223</v>
      </c>
      <c r="D3283" s="26" t="str">
        <f>[1]!b_calc_yield(A3283,日期设置!$B$2,F3283,1,R3283,1,O3283,L3283,S3283,)</f>
        <v>Fetching...</v>
      </c>
      <c r="E3283" s="26">
        <f t="shared" si="102"/>
        <v>5.0292909594694457</v>
      </c>
      <c r="F3283" s="18">
        <f>[1]!b_dq_cleanprice($A3283,日期设置!B$2)</f>
        <v>102.1675</v>
      </c>
      <c r="G3283" s="18" t="str">
        <f t="shared" si="103"/>
        <v>0.97 + 0</v>
      </c>
      <c r="H3283" s="27">
        <f>[1]!b_dq_pctchange($A3283,日期设置!$B$2,1)/100</f>
        <v>0</v>
      </c>
      <c r="I3283" s="26">
        <f>[1]!b_pq_pctchange(A3283,日期设置!$B$4,日期设置!$B$2,1)</f>
        <v>0.53877189529620095</v>
      </c>
      <c r="J3283" s="26">
        <f>[1]!b_pq_pctchange(A3283,日期设置!$C$4,日期设置!$B$2,1)</f>
        <v>0.53877189529620095</v>
      </c>
      <c r="K3283" s="52">
        <f>[1]!b_dq_amount($A3283,日期设置!B$2,2,10000)</f>
        <v>0</v>
      </c>
      <c r="L3283" s="26">
        <f>[1]!b_info_latestpar(A3283,日期设置!$B$2)</f>
        <v>100</v>
      </c>
      <c r="M3283" s="6">
        <f>[1]!b_info_outstandingbalance($A3283,日期设置!B$2)</f>
        <v>5</v>
      </c>
      <c r="N3283" s="7">
        <f>[1]!b_info_latestissurercreditrating2(A3283,日期设置!$B$2,"102","1")</f>
        <v>0</v>
      </c>
      <c r="O3283" s="8">
        <v>7.5</v>
      </c>
      <c r="P3283" s="9">
        <f>[1]!b_info_repurchasedate(A3283)</f>
        <v>0</v>
      </c>
      <c r="Q3283" s="8" t="s">
        <v>16748</v>
      </c>
      <c r="R3283" s="2" t="str">
        <f>IF((--IF(P3283=0,Q3283,P3283))&gt;(--日期设置!$B$2),IF(P3283=0,Q3283,P3283),Q3283)</f>
        <v>2022-03-13</v>
      </c>
      <c r="S3283" s="2" t="s">
        <v>18671</v>
      </c>
      <c r="T3283" s="8">
        <f>[1]!b_anal_ptmyear($A3283,日期设置!$B$2)</f>
        <v>0.97534246575342465</v>
      </c>
      <c r="U3283" s="8">
        <f>[1]!b_anal_termifexercise($A3283,日期设置!B$2)</f>
        <v>0</v>
      </c>
      <c r="V3283" s="10">
        <f>[1]!b_dq_dirtyprice(A3283,日期设置!$B$2)</f>
        <v>102.3524</v>
      </c>
      <c r="W3283" s="11">
        <f>IF(U3283=0,ROUNDUP((Q3283-日期设置!$B$2)/365,0),ROUNDUP((R3283-日期设置!$B$2)/365,0))</f>
        <v>1</v>
      </c>
      <c r="X3283" s="18">
        <f>_xlfn.IFNA(VLOOKUP(A3283,过往入选债券!A:D,4,0),2)</f>
        <v>2</v>
      </c>
      <c r="Y3283">
        <f>_xlfn.IFNA(VLOOKUP(C3283,[2]Sheet1!$A:$A,1,0),3)</f>
        <v>3</v>
      </c>
    </row>
    <row r="3284" spans="1:25" hidden="1" x14ac:dyDescent="0.2">
      <c r="A3284" s="21" t="s">
        <v>15706</v>
      </c>
      <c r="B3284" s="21" t="s">
        <v>15707</v>
      </c>
      <c r="C3284" s="37" t="s">
        <v>13521</v>
      </c>
      <c r="D3284" s="26" t="str">
        <f>[1]!b_calc_yield(A3284,日期设置!$B$2,F3284,1,R3284,1,O3284,L3284,S3284,)</f>
        <v>Fetching...</v>
      </c>
      <c r="E3284" s="26">
        <f t="shared" si="102"/>
        <v>31.19129391318738</v>
      </c>
      <c r="F3284" s="18">
        <f>[1]!b_dq_cleanprice($A3284,日期设置!B$2)</f>
        <v>96.545500000000004</v>
      </c>
      <c r="G3284" s="18" t="str">
        <f t="shared" si="103"/>
        <v>5.97 + 0</v>
      </c>
      <c r="H3284" s="27">
        <f>[1]!b_dq_pctchange($A3284,日期设置!$B$2,1)/100</f>
        <v>0</v>
      </c>
      <c r="I3284" s="26">
        <f>[1]!b_pq_pctchange(A3284,日期设置!$B$4,日期设置!$B$2,1)</f>
        <v>0</v>
      </c>
      <c r="J3284" s="26">
        <f>[1]!b_pq_pctchange(A3284,日期设置!$C$4,日期设置!$B$2,1)</f>
        <v>0</v>
      </c>
      <c r="K3284" s="52">
        <f>[1]!b_dq_amount($A3284,日期设置!B$2,2,10000)</f>
        <v>0</v>
      </c>
      <c r="L3284" s="26">
        <f>[1]!b_info_latestpar(A3284,日期设置!$B$2)</f>
        <v>100</v>
      </c>
      <c r="M3284" s="6">
        <f>[1]!b_info_outstandingbalance($A3284,日期设置!B$2)</f>
        <v>7.5</v>
      </c>
      <c r="N3284" s="7" t="str">
        <f>[1]!b_info_latestissurercreditrating2(A3284,日期设置!$B$2,"102","1")</f>
        <v>AA</v>
      </c>
      <c r="O3284" s="8">
        <v>4.47</v>
      </c>
      <c r="P3284" s="9">
        <f>[1]!b_info_repurchasedate(A3284)</f>
        <v>0</v>
      </c>
      <c r="Q3284" s="8" t="s">
        <v>17279</v>
      </c>
      <c r="R3284" s="2" t="str">
        <f>IF((--IF(P3284=0,Q3284,P3284))&gt;(--日期设置!$B$2),IF(P3284=0,Q3284,P3284),Q3284)</f>
        <v>2027-03-12</v>
      </c>
      <c r="S3284" s="2" t="s">
        <v>17859</v>
      </c>
      <c r="T3284" s="8">
        <f>[1]!b_anal_ptmyear($A3284,日期设置!$B$2)</f>
        <v>5.9726027397260273</v>
      </c>
      <c r="U3284" s="8">
        <f>[1]!b_anal_termifexercise($A3284,日期设置!B$2)</f>
        <v>0</v>
      </c>
      <c r="V3284" s="10">
        <f>[1]!b_dq_dirtyprice(A3284,日期设置!$B$2)</f>
        <v>96.668000000000006</v>
      </c>
      <c r="W3284" s="11">
        <f>IF(U3284=0,ROUNDUP((Q3284-日期设置!$B$2)/365,0),ROUNDUP((R3284-日期设置!$B$2)/365,0))</f>
        <v>6</v>
      </c>
      <c r="X3284" s="18">
        <f>_xlfn.IFNA(VLOOKUP(A3284,过往入选债券!A:D,4,0),2)</f>
        <v>2</v>
      </c>
      <c r="Y3284">
        <f>_xlfn.IFNA(VLOOKUP(C3284,[2]Sheet1!$A:$A,1,0),3)</f>
        <v>3</v>
      </c>
    </row>
    <row r="3285" spans="1:25" hidden="1" x14ac:dyDescent="0.2">
      <c r="A3285" s="28" t="s">
        <v>21817</v>
      </c>
      <c r="B3285" s="28" t="s">
        <v>22002</v>
      </c>
      <c r="C3285" s="39" t="s">
        <v>407</v>
      </c>
      <c r="D3285" s="26" t="str">
        <f>[1]!b_calc_yield(A3285,日期设置!$B$2,F3285,1,R3285,1,O3285,L3285,S3285,)</f>
        <v>Fetching...</v>
      </c>
      <c r="E3285" s="26">
        <f t="shared" si="102"/>
        <v>9.0405909525940196</v>
      </c>
      <c r="F3285" s="18">
        <f>[1]!b_dq_cleanprice($A3285,日期设置!B$2)</f>
        <v>100.05</v>
      </c>
      <c r="G3285" s="18" t="str">
        <f t="shared" si="103"/>
        <v>1.76 + 0</v>
      </c>
      <c r="H3285" s="27">
        <f>[1]!b_dq_pctchange($A3285,日期设置!$B$2,1)/100</f>
        <v>0</v>
      </c>
      <c r="I3285" s="26">
        <f>[1]!b_pq_pctchange(A3285,日期设置!$B$4,日期设置!$B$2,1)</f>
        <v>0</v>
      </c>
      <c r="J3285" s="26">
        <f>[1]!b_pq_pctchange(A3285,日期设置!$C$4,日期设置!$B$2,1)</f>
        <v>0</v>
      </c>
      <c r="K3285" s="52">
        <f>[1]!b_dq_amount($A3285,日期设置!B$2,2,10000)</f>
        <v>0</v>
      </c>
      <c r="L3285" s="26">
        <f>[1]!b_info_latestpar(A3285,日期设置!$B$2)</f>
        <v>100</v>
      </c>
      <c r="M3285" s="6">
        <f>[1]!b_info_outstandingbalance($A3285,日期设置!B$2)</f>
        <v>5</v>
      </c>
      <c r="N3285" s="7" t="str">
        <f>[1]!b_info_latestissurercreditrating2(A3285,日期设置!$B$2,"102","1")</f>
        <v>AA+</v>
      </c>
      <c r="O3285" s="43">
        <v>5.2</v>
      </c>
      <c r="P3285" s="9">
        <f>[1]!b_info_repurchasedate(A3285)</f>
        <v>0</v>
      </c>
      <c r="Q3285" s="31" t="s">
        <v>16559</v>
      </c>
      <c r="R3285" s="2" t="str">
        <f>IF((--IF(P3285=0,Q3285,P3285))&gt;(--日期设置!$B$2),IF(P3285=0,Q3285,P3285),Q3285)</f>
        <v>2022-12-28</v>
      </c>
      <c r="S3285" s="31" t="s">
        <v>16725</v>
      </c>
      <c r="T3285" s="8">
        <f>[1]!b_anal_ptmyear($A3285,日期设置!$B$2)</f>
        <v>1.7698630136986302</v>
      </c>
      <c r="U3285" s="8">
        <f>[1]!b_anal_termifexercise($A3285,日期设置!B$2)</f>
        <v>0</v>
      </c>
      <c r="V3285" s="10">
        <f>[1]!b_dq_dirtyprice(A3285,日期设置!$B$2)</f>
        <v>101.2467</v>
      </c>
      <c r="W3285" s="11">
        <f>IF(U3285=0,ROUNDUP((Q3285-日期设置!$B$2)/365,0),ROUNDUP((R3285-日期设置!$B$2)/365,0))</f>
        <v>2</v>
      </c>
      <c r="X3285" s="18">
        <f>_xlfn.IFNA(VLOOKUP(A3285,过往入选债券!A:D,4,0),2)</f>
        <v>2</v>
      </c>
      <c r="Y3285">
        <f>_xlfn.IFNA(VLOOKUP(C3285,[2]Sheet1!$A:$A,1,0),3)</f>
        <v>3</v>
      </c>
    </row>
    <row r="3286" spans="1:25" x14ac:dyDescent="0.2">
      <c r="A3286" s="21" t="s">
        <v>10243</v>
      </c>
      <c r="B3286" s="21" t="s">
        <v>10244</v>
      </c>
      <c r="C3286" s="37" t="s">
        <v>1604</v>
      </c>
      <c r="D3286" s="26" t="str">
        <f>[1]!b_calc_yield(A3286,日期设置!$B$2,F3286,1,R3286,1,O3286,L3286,S3286,)</f>
        <v>Fetching...</v>
      </c>
      <c r="E3286" s="26">
        <f t="shared" si="102"/>
        <v>10.271156774508515</v>
      </c>
      <c r="F3286" s="18">
        <f>[1]!b_dq_cleanprice($A3286,日期设置!B$2)</f>
        <v>99.712999999999994</v>
      </c>
      <c r="G3286" s="18" t="str">
        <f t="shared" si="103"/>
        <v>3.99 + 1.99</v>
      </c>
      <c r="H3286" s="27">
        <f>[1]!b_dq_pctchange($A3286,日期设置!$B$2,1)/100</f>
        <v>-8.0223824470370103E-5</v>
      </c>
      <c r="I3286" s="26">
        <f>[1]!b_pq_pctchange(A3286,日期设置!$B$4,日期设置!$B$2,1)</f>
        <v>0.28310947737889308</v>
      </c>
      <c r="J3286" s="26">
        <f>[1]!b_pq_pctchange(A3286,日期设置!$C$4,日期设置!$B$2,1)</f>
        <v>0.3577988576604606</v>
      </c>
      <c r="K3286" s="52">
        <f>[1]!b_dq_amount($A3286,日期设置!B$2,2,10000)</f>
        <v>498.7704794500001</v>
      </c>
      <c r="L3286" s="26">
        <f>[1]!b_info_latestpar(A3286,日期设置!$B$2)</f>
        <v>100</v>
      </c>
      <c r="M3286" s="6">
        <f>[1]!b_info_outstandingbalance($A3286,日期设置!B$2)</f>
        <v>5</v>
      </c>
      <c r="N3286" s="7" t="str">
        <f>[1]!b_info_latestissurercreditrating2(A3286,日期设置!$B$2,"102","1")</f>
        <v>AA</v>
      </c>
      <c r="O3286" s="8">
        <v>5</v>
      </c>
      <c r="P3286" s="9" t="str">
        <f>[1]!b_info_repurchasedate(A3286)</f>
        <v>2023-03-19</v>
      </c>
      <c r="Q3286" s="8" t="s">
        <v>16417</v>
      </c>
      <c r="R3286" s="2" t="str">
        <f>IF((--IF(P3286=0,Q3286,P3286))&gt;(--日期设置!$B$2),IF(P3286=0,Q3286,P3286),Q3286)</f>
        <v>2023-03-19</v>
      </c>
      <c r="S3286" s="2" t="s">
        <v>17869</v>
      </c>
      <c r="T3286" s="8">
        <f>[1]!b_anal_ptmyear($A3286,日期设置!$B$2)</f>
        <v>3.9917808219178084</v>
      </c>
      <c r="U3286" s="8">
        <f>[1]!b_anal_termifexercise($A3286,日期设置!B$2)</f>
        <v>1.9917808219178081</v>
      </c>
      <c r="V3286" s="10">
        <f>[1]!b_dq_dirtyprice(A3286,日期设置!$B$2)</f>
        <v>99.754099999999994</v>
      </c>
      <c r="W3286" s="11">
        <f>IF(U3286=0,ROUNDUP((Q3286-日期设置!$B$2)/365,0),ROUNDUP((R3286-日期设置!$B$2)/365,0))</f>
        <v>2</v>
      </c>
      <c r="X3286" s="18">
        <f>_xlfn.IFNA(VLOOKUP(A3286,过往入选债券!A:D,4,0),2)</f>
        <v>2</v>
      </c>
      <c r="Y3286">
        <f>_xlfn.IFNA(VLOOKUP(C3286,[2]Sheet1!$A:$A,1,0),3)</f>
        <v>3</v>
      </c>
    </row>
    <row r="3287" spans="1:25" hidden="1" x14ac:dyDescent="0.2">
      <c r="A3287" s="21" t="s">
        <v>13079</v>
      </c>
      <c r="B3287" s="21" t="s">
        <v>13080</v>
      </c>
      <c r="C3287" s="37" t="s">
        <v>343</v>
      </c>
      <c r="D3287" s="26" t="str">
        <f>[1]!b_calc_yield(A3287,日期设置!$B$2,F3287,1,R3287,1,O3287,L3287,S3287,)</f>
        <v>Fetching...</v>
      </c>
      <c r="E3287" s="26">
        <f t="shared" si="102"/>
        <v>20.778009140322862</v>
      </c>
      <c r="F3287" s="18">
        <f>[1]!b_dq_cleanprice($A3287,日期设置!B$2)</f>
        <v>57.043900000000001</v>
      </c>
      <c r="G3287" s="18" t="str">
        <f t="shared" si="103"/>
        <v>2.07 + 0</v>
      </c>
      <c r="H3287" s="27">
        <f>[1]!b_dq_pctchange($A3287,日期设置!$B$2,1)/100</f>
        <v>0</v>
      </c>
      <c r="I3287" s="26">
        <f>[1]!b_pq_pctchange(A3287,日期设置!$B$4,日期设置!$B$2,1)</f>
        <v>0</v>
      </c>
      <c r="J3287" s="26">
        <f>[1]!b_pq_pctchange(A3287,日期设置!$C$4,日期设置!$B$2,1)</f>
        <v>0</v>
      </c>
      <c r="K3287" s="52">
        <f>[1]!b_dq_amount($A3287,日期设置!B$2,2,10000)</f>
        <v>0</v>
      </c>
      <c r="L3287" s="26">
        <f>[1]!b_info_latestpar(A3287,日期设置!$B$2)</f>
        <v>60</v>
      </c>
      <c r="M3287" s="6">
        <f>[1]!b_info_outstandingbalance($A3287,日期设置!B$2)</f>
        <v>18</v>
      </c>
      <c r="N3287" s="7" t="str">
        <f>[1]!b_info_latestissurercreditrating2(A3287,日期设置!$B$2,"102","1")</f>
        <v>AAA</v>
      </c>
      <c r="O3287" s="8">
        <v>3.82</v>
      </c>
      <c r="P3287" s="9">
        <f>[1]!b_info_repurchasedate(A3287)</f>
        <v>0</v>
      </c>
      <c r="Q3287" s="8" t="s">
        <v>17570</v>
      </c>
      <c r="R3287" s="2" t="str">
        <f>IF((--IF(P3287=0,Q3287,P3287))&gt;(--日期设置!$B$2),IF(P3287=0,Q3287,P3287),Q3287)</f>
        <v>2023-04-18</v>
      </c>
      <c r="S3287" s="2" t="s">
        <v>18497</v>
      </c>
      <c r="T3287" s="8">
        <f>[1]!b_anal_ptmyear($A3287,日期设置!$B$2)</f>
        <v>2.0739726027397261</v>
      </c>
      <c r="U3287" s="8">
        <f>[1]!b_anal_termifexercise($A3287,日期设置!B$2)</f>
        <v>0</v>
      </c>
      <c r="V3287" s="10">
        <f>[1]!b_dq_dirtyprice(A3287,日期设置!$B$2)</f>
        <v>59.166400000000003</v>
      </c>
      <c r="W3287" s="11">
        <f>IF(U3287=0,ROUNDUP((Q3287-日期设置!$B$2)/365,0),ROUNDUP((R3287-日期设置!$B$2)/365,0))</f>
        <v>3</v>
      </c>
      <c r="X3287" s="18">
        <f>_xlfn.IFNA(VLOOKUP(A3287,过往入选债券!A:D,4,0),2)</f>
        <v>2</v>
      </c>
      <c r="Y3287">
        <f>_xlfn.IFNA(VLOOKUP(C3287,[2]Sheet1!$A:$A,1,0),3)</f>
        <v>3</v>
      </c>
    </row>
    <row r="3288" spans="1:25" hidden="1" x14ac:dyDescent="0.2">
      <c r="A3288" s="21" t="s">
        <v>11159</v>
      </c>
      <c r="B3288" s="21" t="s">
        <v>11160</v>
      </c>
      <c r="C3288" s="37" t="s">
        <v>3720</v>
      </c>
      <c r="D3288" s="26" t="str">
        <f>[1]!b_calc_yield(A3288,日期设置!$B$2,F3288,1,R3288,1,O3288,L3288,S3288,)</f>
        <v>Fetching...</v>
      </c>
      <c r="E3288" s="26">
        <f t="shared" si="102"/>
        <v>11.161375385198347</v>
      </c>
      <c r="F3288" s="18">
        <f>[1]!b_dq_cleanprice($A3288,日期设置!B$2)</f>
        <v>99.658699999999996</v>
      </c>
      <c r="G3288" s="18" t="str">
        <f t="shared" si="103"/>
        <v>2.24 + 0</v>
      </c>
      <c r="H3288" s="27">
        <f>[1]!b_dq_pctchange($A3288,日期设置!$B$2,1)/100</f>
        <v>0</v>
      </c>
      <c r="I3288" s="26">
        <f>[1]!b_pq_pctchange(A3288,日期设置!$B$4,日期设置!$B$2,1)</f>
        <v>9.0188803933755182E-2</v>
      </c>
      <c r="J3288" s="26">
        <f>[1]!b_pq_pctchange(A3288,日期设置!$C$4,日期设置!$B$2,1)</f>
        <v>9.0188803933755182E-2</v>
      </c>
      <c r="K3288" s="52">
        <f>[1]!b_dq_amount($A3288,日期设置!B$2,2,10000)</f>
        <v>0</v>
      </c>
      <c r="L3288" s="26">
        <f>[1]!b_info_latestpar(A3288,日期设置!$B$2)</f>
        <v>100</v>
      </c>
      <c r="M3288" s="6">
        <f>[1]!b_info_outstandingbalance($A3288,日期设置!B$2)</f>
        <v>8</v>
      </c>
      <c r="N3288" s="7" t="str">
        <f>[1]!b_info_latestissurercreditrating2(A3288,日期设置!$B$2,"102","1")</f>
        <v>AA</v>
      </c>
      <c r="O3288" s="8">
        <v>5</v>
      </c>
      <c r="P3288" s="9">
        <f>[1]!b_info_repurchasedate(A3288)</f>
        <v>0</v>
      </c>
      <c r="Q3288" s="8" t="s">
        <v>16063</v>
      </c>
      <c r="R3288" s="2" t="str">
        <f>IF((--IF(P3288=0,Q3288,P3288))&gt;(--日期设置!$B$2),IF(P3288=0,Q3288,P3288),Q3288)</f>
        <v>2023-06-18</v>
      </c>
      <c r="S3288" s="2" t="s">
        <v>17849</v>
      </c>
      <c r="T3288" s="8">
        <f>[1]!b_anal_ptmyear($A3288,日期设置!$B$2)</f>
        <v>2.2410958904109588</v>
      </c>
      <c r="U3288" s="8">
        <f>[1]!b_anal_termifexercise($A3288,日期设置!B$2)</f>
        <v>0</v>
      </c>
      <c r="V3288" s="10">
        <f>[1]!b_dq_dirtyprice(A3288,日期设置!$B$2)</f>
        <v>103.4532</v>
      </c>
      <c r="W3288" s="11">
        <f>IF(U3288=0,ROUNDUP((Q3288-日期设置!$B$2)/365,0),ROUNDUP((R3288-日期设置!$B$2)/365,0))</f>
        <v>3</v>
      </c>
      <c r="X3288" s="18">
        <f>_xlfn.IFNA(VLOOKUP(A3288,过往入选债券!A:D,4,0),2)</f>
        <v>2</v>
      </c>
      <c r="Y3288">
        <f>_xlfn.IFNA(VLOOKUP(C3288,[2]Sheet1!$A:$A,1,0),3)</f>
        <v>3</v>
      </c>
    </row>
    <row r="3289" spans="1:25" hidden="1" x14ac:dyDescent="0.2">
      <c r="A3289" s="21" t="s">
        <v>8542</v>
      </c>
      <c r="B3289" s="21" t="s">
        <v>8543</v>
      </c>
      <c r="C3289" s="37" t="s">
        <v>252</v>
      </c>
      <c r="D3289" s="26" t="str">
        <f>[1]!b_calc_yield(A3289,日期设置!$B$2,F3289,1,R3289,1,O3289,L3289,S3289,)</f>
        <v>Fetching...</v>
      </c>
      <c r="E3289" s="26">
        <f t="shared" si="102"/>
        <v>5.3641338655901816</v>
      </c>
      <c r="F3289" s="18">
        <f>[1]!b_dq_cleanprice($A3289,日期设置!B$2)</f>
        <v>102.44670000000001</v>
      </c>
      <c r="G3289" s="18" t="str">
        <f t="shared" si="103"/>
        <v>3.10 + 1.10</v>
      </c>
      <c r="H3289" s="27">
        <f>[1]!b_dq_pctchange($A3289,日期设置!$B$2,1)/100</f>
        <v>0</v>
      </c>
      <c r="I3289" s="26">
        <f>[1]!b_pq_pctchange(A3289,日期设置!$B$4,日期设置!$B$2,1)</f>
        <v>0</v>
      </c>
      <c r="J3289" s="26">
        <f>[1]!b_pq_pctchange(A3289,日期设置!$C$4,日期设置!$B$2,1)</f>
        <v>0</v>
      </c>
      <c r="K3289" s="52">
        <f>[1]!b_dq_amount($A3289,日期设置!B$2,2,10000)</f>
        <v>0</v>
      </c>
      <c r="L3289" s="26">
        <f>[1]!b_info_latestpar(A3289,日期设置!$B$2)</f>
        <v>100</v>
      </c>
      <c r="M3289" s="6">
        <f>[1]!b_info_outstandingbalance($A3289,日期设置!B$2)</f>
        <v>4</v>
      </c>
      <c r="N3289" s="7" t="str">
        <f>[1]!b_info_latestissurercreditrating2(A3289,日期设置!$B$2,"102","1")</f>
        <v>AA</v>
      </c>
      <c r="O3289" s="8">
        <v>7.5</v>
      </c>
      <c r="P3289" s="9" t="str">
        <f>[1]!b_info_repurchasedate(A3289)</f>
        <v>2022-04-30</v>
      </c>
      <c r="Q3289" s="8" t="s">
        <v>16968</v>
      </c>
      <c r="R3289" s="2" t="str">
        <f>IF((--IF(P3289=0,Q3289,P3289))&gt;(--日期设置!$B$2),IF(P3289=0,Q3289,P3289),Q3289)</f>
        <v>2022-04-30</v>
      </c>
      <c r="S3289" s="2" t="s">
        <v>18483</v>
      </c>
      <c r="T3289" s="8">
        <f>[1]!b_anal_ptmyear($A3289,日期设置!$B$2)</f>
        <v>3.106849315068493</v>
      </c>
      <c r="U3289" s="8">
        <f>[1]!b_anal_termifexercise($A3289,日期设置!B$2)</f>
        <v>1.106849315068493</v>
      </c>
      <c r="V3289" s="10">
        <f>[1]!b_dq_dirtyprice(A3289,日期设置!$B$2)</f>
        <v>109.14530000000001</v>
      </c>
      <c r="W3289" s="11">
        <f>IF(U3289=0,ROUNDUP((Q3289-日期设置!$B$2)/365,0),ROUNDUP((R3289-日期设置!$B$2)/365,0))</f>
        <v>2</v>
      </c>
      <c r="X3289" s="18">
        <f>_xlfn.IFNA(VLOOKUP(A3289,过往入选债券!A:D,4,0),2)</f>
        <v>2</v>
      </c>
      <c r="Y3289">
        <f>_xlfn.IFNA(VLOOKUP(C3289,[2]Sheet1!$A:$A,1,0),3)</f>
        <v>3</v>
      </c>
    </row>
    <row r="3290" spans="1:25" hidden="1" x14ac:dyDescent="0.2">
      <c r="A3290" s="21" t="s">
        <v>14010</v>
      </c>
      <c r="B3290" s="21" t="s">
        <v>14011</v>
      </c>
      <c r="C3290" s="37" t="s">
        <v>1149</v>
      </c>
      <c r="D3290" s="26" t="str">
        <f>[1]!b_calc_yield(A3290,日期设置!$B$2,F3290,1,R3290,1,O3290,L3290,S3290,)</f>
        <v>Fetching...</v>
      </c>
      <c r="E3290" s="26">
        <f t="shared" si="102"/>
        <v>23.557830678869273</v>
      </c>
      <c r="F3290" s="18">
        <f>[1]!b_dq_cleanprice($A3290,日期设置!B$2)</f>
        <v>81.498400000000004</v>
      </c>
      <c r="G3290" s="18" t="str">
        <f t="shared" si="103"/>
        <v>3.39 + 0</v>
      </c>
      <c r="H3290" s="27">
        <f>[1]!b_dq_pctchange($A3290,日期设置!$B$2,1)/100</f>
        <v>0</v>
      </c>
      <c r="I3290" s="26">
        <f>[1]!b_pq_pctchange(A3290,日期设置!$B$4,日期设置!$B$2,1)</f>
        <v>0</v>
      </c>
      <c r="J3290" s="26">
        <f>[1]!b_pq_pctchange(A3290,日期设置!$C$4,日期设置!$B$2,1)</f>
        <v>0.36748768472906512</v>
      </c>
      <c r="K3290" s="52">
        <f>[1]!b_dq_amount($A3290,日期设置!B$2,2,10000)</f>
        <v>0</v>
      </c>
      <c r="L3290" s="26">
        <f>[1]!b_info_latestpar(A3290,日期设置!$B$2)</f>
        <v>80</v>
      </c>
      <c r="M3290" s="6">
        <f>[1]!b_info_outstandingbalance($A3290,日期设置!B$2)</f>
        <v>4.8</v>
      </c>
      <c r="N3290" s="7" t="str">
        <f>[1]!b_info_latestissurercreditrating2(A3290,日期设置!$B$2,"102","1")</f>
        <v>AA</v>
      </c>
      <c r="O3290" s="8">
        <v>6.08</v>
      </c>
      <c r="P3290" s="9">
        <f>[1]!b_info_repurchasedate(A3290)</f>
        <v>0</v>
      </c>
      <c r="Q3290" s="8" t="s">
        <v>16649</v>
      </c>
      <c r="R3290" s="2" t="str">
        <f>IF((--IF(P3290=0,Q3290,P3290))&gt;(--日期设置!$B$2),IF(P3290=0,Q3290,P3290),Q3290)</f>
        <v>2024-08-14</v>
      </c>
      <c r="S3290" s="2" t="s">
        <v>18552</v>
      </c>
      <c r="T3290" s="8">
        <f>[1]!b_anal_ptmyear($A3290,日期设置!$B$2)</f>
        <v>3.3972602739726026</v>
      </c>
      <c r="U3290" s="8">
        <f>[1]!b_anal_termifexercise($A3290,日期设置!B$2)</f>
        <v>0</v>
      </c>
      <c r="V3290" s="10">
        <f>[1]!b_dq_dirtyprice(A3290,日期设置!$B$2)</f>
        <v>84.430099999999996</v>
      </c>
      <c r="W3290" s="11">
        <f>IF(U3290=0,ROUNDUP((Q3290-日期设置!$B$2)/365,0),ROUNDUP((R3290-日期设置!$B$2)/365,0))</f>
        <v>4</v>
      </c>
      <c r="X3290" s="18">
        <f>_xlfn.IFNA(VLOOKUP(A3290,过往入选债券!A:D,4,0),2)</f>
        <v>2</v>
      </c>
      <c r="Y3290">
        <f>_xlfn.IFNA(VLOOKUP(C3290,[2]Sheet1!$A:$A,1,0),3)</f>
        <v>3</v>
      </c>
    </row>
    <row r="3291" spans="1:25" hidden="1" x14ac:dyDescent="0.2">
      <c r="A3291" s="21" t="s">
        <v>11005</v>
      </c>
      <c r="B3291" s="21" t="s">
        <v>11006</v>
      </c>
      <c r="C3291" s="37" t="s">
        <v>7841</v>
      </c>
      <c r="D3291" s="26" t="str">
        <f>[1]!b_calc_yield(A3291,日期设置!$B$2,F3291,1,R3291,1,O3291,L3291,S3291,)</f>
        <v>Fetching...</v>
      </c>
      <c r="E3291" s="26">
        <f t="shared" si="102"/>
        <v>10.874836275182442</v>
      </c>
      <c r="F3291" s="18">
        <f>[1]!b_dq_cleanprice($A3291,日期设置!B$2)</f>
        <v>98.851200000000006</v>
      </c>
      <c r="G3291" s="18" t="str">
        <f t="shared" si="103"/>
        <v>2.18 + 0</v>
      </c>
      <c r="H3291" s="27">
        <f>[1]!b_dq_pctchange($A3291,日期设置!$B$2,1)/100</f>
        <v>0</v>
      </c>
      <c r="I3291" s="26">
        <f>[1]!b_pq_pctchange(A3291,日期设置!$B$4,日期设置!$B$2,1)</f>
        <v>0</v>
      </c>
      <c r="J3291" s="26">
        <f>[1]!b_pq_pctchange(A3291,日期设置!$C$4,日期设置!$B$2,1)</f>
        <v>0</v>
      </c>
      <c r="K3291" s="52">
        <f>[1]!b_dq_amount($A3291,日期设置!B$2,2,10000)</f>
        <v>0</v>
      </c>
      <c r="L3291" s="26">
        <f>[1]!b_info_latestpar(A3291,日期设置!$B$2)</f>
        <v>100</v>
      </c>
      <c r="M3291" s="6">
        <f>[1]!b_info_outstandingbalance($A3291,日期设置!B$2)</f>
        <v>5</v>
      </c>
      <c r="N3291" s="7" t="str">
        <f>[1]!b_info_latestissurercreditrating2(A3291,日期设置!$B$2,"102","1")</f>
        <v>AA+</v>
      </c>
      <c r="O3291" s="8">
        <v>4.59</v>
      </c>
      <c r="P3291" s="9">
        <f>[1]!b_info_repurchasedate(A3291)</f>
        <v>0</v>
      </c>
      <c r="Q3291" s="8" t="s">
        <v>16998</v>
      </c>
      <c r="R3291" s="2" t="str">
        <f>IF((--IF(P3291=0,Q3291,P3291))&gt;(--日期设置!$B$2),IF(P3291=0,Q3291,P3291),Q3291)</f>
        <v>2023-05-27</v>
      </c>
      <c r="S3291" s="2" t="s">
        <v>18151</v>
      </c>
      <c r="T3291" s="8">
        <f>[1]!b_anal_ptmyear($A3291,日期设置!$B$2)</f>
        <v>2.1808219178082191</v>
      </c>
      <c r="U3291" s="8">
        <f>[1]!b_anal_termifexercise($A3291,日期设置!B$2)</f>
        <v>0</v>
      </c>
      <c r="V3291" s="10">
        <f>[1]!b_dq_dirtyprice(A3291,日期设置!$B$2)</f>
        <v>102.6112</v>
      </c>
      <c r="W3291" s="11">
        <f>IF(U3291=0,ROUNDUP((Q3291-日期设置!$B$2)/365,0),ROUNDUP((R3291-日期设置!$B$2)/365,0))</f>
        <v>3</v>
      </c>
      <c r="X3291" s="18">
        <f>_xlfn.IFNA(VLOOKUP(A3291,过往入选债券!A:D,4,0),2)</f>
        <v>2</v>
      </c>
      <c r="Y3291">
        <f>_xlfn.IFNA(VLOOKUP(C3291,[2]Sheet1!$A:$A,1,0),3)</f>
        <v>3</v>
      </c>
    </row>
    <row r="3292" spans="1:25" hidden="1" x14ac:dyDescent="0.2">
      <c r="A3292" s="21" t="s">
        <v>2064</v>
      </c>
      <c r="B3292" s="21" t="s">
        <v>2065</v>
      </c>
      <c r="C3292" s="37" t="s">
        <v>2066</v>
      </c>
      <c r="D3292" s="26" t="str">
        <f>[1]!b_calc_yield(A3292,日期设置!$B$2,F3292,1,R3292,1,O3292,L3292,S3292,)</f>
        <v>Fetching...</v>
      </c>
      <c r="E3292" s="26">
        <f t="shared" si="102"/>
        <v>2.3427890418610708</v>
      </c>
      <c r="F3292" s="18">
        <f>[1]!b_dq_cleanprice($A3292,日期设置!B$2)</f>
        <v>100.7342</v>
      </c>
      <c r="G3292" s="18" t="str">
        <f t="shared" si="103"/>
        <v>0.45 + 0</v>
      </c>
      <c r="H3292" s="27">
        <f>[1]!b_dq_pctchange($A3292,日期设置!$B$2,1)/100</f>
        <v>0</v>
      </c>
      <c r="I3292" s="26">
        <f>[1]!b_pq_pctchange(A3292,日期设置!$B$4,日期设置!$B$2,1)</f>
        <v>0</v>
      </c>
      <c r="J3292" s="26">
        <f>[1]!b_pq_pctchange(A3292,日期设置!$C$4,日期设置!$B$2,1)</f>
        <v>0</v>
      </c>
      <c r="K3292" s="52">
        <f>[1]!b_dq_amount($A3292,日期设置!B$2,2,10000)</f>
        <v>0</v>
      </c>
      <c r="L3292" s="26">
        <f>[1]!b_info_latestpar(A3292,日期设置!$B$2)</f>
        <v>100</v>
      </c>
      <c r="M3292" s="6">
        <f>[1]!b_info_outstandingbalance($A3292,日期设置!B$2)</f>
        <v>5</v>
      </c>
      <c r="N3292" s="7">
        <f>[1]!b_info_latestissurercreditrating2(A3292,日期设置!$B$2,"102","1")</f>
        <v>0</v>
      </c>
      <c r="O3292" s="8">
        <v>7</v>
      </c>
      <c r="P3292" s="9">
        <f>[1]!b_info_repurchasedate(A3292)</f>
        <v>0</v>
      </c>
      <c r="Q3292" s="8" t="s">
        <v>17729</v>
      </c>
      <c r="R3292" s="2" t="str">
        <f>IF((--IF(P3292=0,Q3292,P3292))&gt;(--日期设置!$B$2),IF(P3292=0,Q3292,P3292),Q3292)</f>
        <v>2021-09-04</v>
      </c>
      <c r="S3292" s="2" t="s">
        <v>18545</v>
      </c>
      <c r="T3292" s="8">
        <f>[1]!b_anal_ptmyear($A3292,日期设置!$B$2)</f>
        <v>0.45479452054794522</v>
      </c>
      <c r="U3292" s="8">
        <f>[1]!b_anal_termifexercise($A3292,日期设置!B$2)</f>
        <v>0</v>
      </c>
      <c r="V3292" s="10">
        <f>[1]!b_dq_dirtyprice(A3292,日期设置!$B$2)</f>
        <v>104.5506</v>
      </c>
      <c r="W3292" s="11">
        <f>IF(U3292=0,ROUNDUP((Q3292-日期设置!$B$2)/365,0),ROUNDUP((R3292-日期设置!$B$2)/365,0))</f>
        <v>1</v>
      </c>
      <c r="X3292" s="18">
        <f>_xlfn.IFNA(VLOOKUP(A3292,过往入选债券!A:D,4,0),2)</f>
        <v>2</v>
      </c>
      <c r="Y3292">
        <f>_xlfn.IFNA(VLOOKUP(C3292,[2]Sheet1!$A:$A,1,0),3)</f>
        <v>3</v>
      </c>
    </row>
    <row r="3293" spans="1:25" hidden="1" x14ac:dyDescent="0.2">
      <c r="A3293" s="21" t="s">
        <v>5658</v>
      </c>
      <c r="B3293" s="21" t="s">
        <v>5659</v>
      </c>
      <c r="C3293" s="37" t="s">
        <v>270</v>
      </c>
      <c r="D3293" s="26" t="str">
        <f>[1]!b_calc_yield(A3293,日期设置!$B$2,F3293,1,R3293,1,O3293,L3293,S3293,)</f>
        <v>Fetching...</v>
      </c>
      <c r="E3293" s="26">
        <f t="shared" si="102"/>
        <v>0.52206621485781923</v>
      </c>
      <c r="F3293" s="18">
        <f>[1]!b_dq_cleanprice($A3293,日期设置!B$2)</f>
        <v>100</v>
      </c>
      <c r="G3293" s="18" t="str">
        <f t="shared" si="103"/>
        <v>0.10 + 0</v>
      </c>
      <c r="H3293" s="27">
        <f>[1]!b_dq_pctchange($A3293,日期设置!$B$2,1)/100</f>
        <v>0</v>
      </c>
      <c r="I3293" s="26">
        <f>[1]!b_pq_pctchange(A3293,日期设置!$B$4,日期设置!$B$2,1)</f>
        <v>0</v>
      </c>
      <c r="J3293" s="26">
        <f>[1]!b_pq_pctchange(A3293,日期设置!$C$4,日期设置!$B$2,1)</f>
        <v>0</v>
      </c>
      <c r="K3293" s="52">
        <f>[1]!b_dq_amount($A3293,日期设置!B$2,2,10000)</f>
        <v>0</v>
      </c>
      <c r="L3293" s="26">
        <f>[1]!b_info_latestpar(A3293,日期设置!$B$2)</f>
        <v>100</v>
      </c>
      <c r="M3293" s="6">
        <f>[1]!b_info_outstandingbalance($A3293,日期设置!B$2)</f>
        <v>10</v>
      </c>
      <c r="N3293" s="7" t="str">
        <f>[1]!b_info_latestissurercreditrating2(A3293,日期设置!$B$2,"102","1")</f>
        <v>AAA</v>
      </c>
      <c r="O3293" s="8">
        <v>5.4</v>
      </c>
      <c r="P3293" s="9">
        <f>[1]!b_info_repurchasedate(A3293)</f>
        <v>0</v>
      </c>
      <c r="Q3293" s="8" t="s">
        <v>16404</v>
      </c>
      <c r="R3293" s="2" t="str">
        <f>IF((--IF(P3293=0,Q3293,P3293))&gt;(--日期设置!$B$2),IF(P3293=0,Q3293,P3293),Q3293)</f>
        <v>2021-04-28</v>
      </c>
      <c r="S3293" s="2" t="s">
        <v>17973</v>
      </c>
      <c r="T3293" s="8">
        <f>[1]!b_anal_ptmyear($A3293,日期设置!$B$2)</f>
        <v>0.10136986301369863</v>
      </c>
      <c r="U3293" s="8">
        <f>[1]!b_anal_termifexercise($A3293,日期设置!B$2)</f>
        <v>0</v>
      </c>
      <c r="V3293" s="10">
        <f>[1]!b_dq_dirtyprice(A3293,日期设置!$B$2)</f>
        <v>104.8526</v>
      </c>
      <c r="W3293" s="11">
        <f>IF(U3293=0,ROUNDUP((Q3293-日期设置!$B$2)/365,0),ROUNDUP((R3293-日期设置!$B$2)/365,0))</f>
        <v>1</v>
      </c>
      <c r="X3293" s="18">
        <f>_xlfn.IFNA(VLOOKUP(A3293,过往入选债券!A:D,4,0),2)</f>
        <v>2</v>
      </c>
      <c r="Y3293">
        <f>_xlfn.IFNA(VLOOKUP(C3293,[2]Sheet1!$A:$A,1,0),3)</f>
        <v>3</v>
      </c>
    </row>
    <row r="3294" spans="1:25" hidden="1" x14ac:dyDescent="0.2">
      <c r="A3294" s="21" t="s">
        <v>10958</v>
      </c>
      <c r="B3294" s="21" t="s">
        <v>10959</v>
      </c>
      <c r="C3294" s="37" t="s">
        <v>282</v>
      </c>
      <c r="D3294" s="26" t="str">
        <f>[1]!b_calc_yield(A3294,日期设置!$B$2,F3294,1,R3294,1,O3294,L3294,S3294,)</f>
        <v>Fetching...</v>
      </c>
      <c r="E3294" s="26">
        <f t="shared" si="102"/>
        <v>10.852362247530412</v>
      </c>
      <c r="F3294" s="18">
        <f>[1]!b_dq_cleanprice($A3294,日期设置!B$2)</f>
        <v>97.7864</v>
      </c>
      <c r="G3294" s="18" t="str">
        <f t="shared" si="103"/>
        <v>2.16 + 2.16</v>
      </c>
      <c r="H3294" s="27">
        <f>[1]!b_dq_pctchange($A3294,日期设置!$B$2,1)/100</f>
        <v>0</v>
      </c>
      <c r="I3294" s="26">
        <f>[1]!b_pq_pctchange(A3294,日期设置!$B$4,日期设置!$B$2,1)</f>
        <v>0</v>
      </c>
      <c r="J3294" s="26">
        <f>[1]!b_pq_pctchange(A3294,日期设置!$C$4,日期设置!$B$2,1)</f>
        <v>-3.0678171662778522E-3</v>
      </c>
      <c r="K3294" s="52">
        <f>[1]!b_dq_amount($A3294,日期设置!B$2,2,10000)</f>
        <v>0</v>
      </c>
      <c r="L3294" s="26">
        <f>[1]!b_info_latestpar(A3294,日期设置!$B$2)</f>
        <v>100</v>
      </c>
      <c r="M3294" s="6">
        <f>[1]!b_info_outstandingbalance($A3294,日期设置!B$2)</f>
        <v>25</v>
      </c>
      <c r="N3294" s="7" t="str">
        <f>[1]!b_info_latestissurercreditrating2(A3294,日期设置!$B$2,"102","1")</f>
        <v>AAA</v>
      </c>
      <c r="O3294" s="8">
        <v>4.05</v>
      </c>
      <c r="P3294" s="9">
        <f>[1]!b_info_repurchasedate(A3294)</f>
        <v>0</v>
      </c>
      <c r="Q3294" s="8" t="s">
        <v>16076</v>
      </c>
      <c r="R3294" s="2" t="str">
        <f>IF((--IF(P3294=0,Q3294,P3294))&gt;(--日期设置!$B$2),IF(P3294=0,Q3294,P3294),Q3294)</f>
        <v>2023-05-21</v>
      </c>
      <c r="S3294" s="2" t="s">
        <v>17861</v>
      </c>
      <c r="T3294" s="8">
        <f>[1]!b_anal_ptmyear($A3294,日期设置!$B$2)</f>
        <v>2.1643835616438354</v>
      </c>
      <c r="U3294" s="8">
        <f>[1]!b_anal_termifexercise($A3294,日期设置!B$2)</f>
        <v>2.1643835616438358</v>
      </c>
      <c r="V3294" s="10">
        <f>[1]!b_dq_dirtyprice(A3294,日期设置!$B$2)</f>
        <v>101.17059999999999</v>
      </c>
      <c r="W3294" s="11">
        <f>IF(U3294=0,ROUNDUP((Q3294-日期设置!$B$2)/365,0),ROUNDUP((R3294-日期设置!$B$2)/365,0))</f>
        <v>3</v>
      </c>
      <c r="X3294" s="18">
        <f>_xlfn.IFNA(VLOOKUP(A3294,过往入选债券!A:D,4,0),2)</f>
        <v>2</v>
      </c>
      <c r="Y3294">
        <f>_xlfn.IFNA(VLOOKUP(C3294,[2]Sheet1!$A:$A,1,0),3)</f>
        <v>3</v>
      </c>
    </row>
    <row r="3295" spans="1:25" hidden="1" x14ac:dyDescent="0.2">
      <c r="A3295" s="21" t="s">
        <v>5411</v>
      </c>
      <c r="B3295" s="21" t="s">
        <v>5412</v>
      </c>
      <c r="C3295" s="37" t="s">
        <v>300</v>
      </c>
      <c r="D3295" s="26" t="str">
        <f>[1]!b_calc_yield(A3295,日期设置!$B$2,F3295,1,R3295,1,O3295,L3295,S3295,)</f>
        <v>Fetching...</v>
      </c>
      <c r="E3295" s="26">
        <f t="shared" si="102"/>
        <v>1.9608610376080415</v>
      </c>
      <c r="F3295" s="18">
        <f>[1]!b_dq_cleanprice($A3295,日期设置!B$2)</f>
        <v>99.606399999999994</v>
      </c>
      <c r="G3295" s="18" t="str">
        <f t="shared" si="103"/>
        <v>0.38 + 0</v>
      </c>
      <c r="H3295" s="27">
        <f>[1]!b_dq_pctchange($A3295,日期设置!$B$2,1)/100</f>
        <v>0</v>
      </c>
      <c r="I3295" s="26">
        <f>[1]!b_pq_pctchange(A3295,日期设置!$B$4,日期设置!$B$2,1)</f>
        <v>0</v>
      </c>
      <c r="J3295" s="26">
        <f>[1]!b_pq_pctchange(A3295,日期设置!$C$4,日期设置!$B$2,1)</f>
        <v>-1.3250404538877759E-2</v>
      </c>
      <c r="K3295" s="52">
        <f>[1]!b_dq_amount($A3295,日期设置!B$2,2,10000)</f>
        <v>0</v>
      </c>
      <c r="L3295" s="26">
        <f>[1]!b_info_latestpar(A3295,日期设置!$B$2)</f>
        <v>100</v>
      </c>
      <c r="M3295" s="6">
        <f>[1]!b_info_outstandingbalance($A3295,日期设置!B$2)</f>
        <v>7.5</v>
      </c>
      <c r="N3295" s="7" t="str">
        <f>[1]!b_info_latestissurercreditrating2(A3295,日期设置!$B$2,"102","1")</f>
        <v>AA+</v>
      </c>
      <c r="O3295" s="8">
        <v>4.2300000000000004</v>
      </c>
      <c r="P3295" s="9">
        <f>[1]!b_info_repurchasedate(A3295)</f>
        <v>0</v>
      </c>
      <c r="Q3295" s="8" t="s">
        <v>16507</v>
      </c>
      <c r="R3295" s="2" t="str">
        <f>IF((--IF(P3295=0,Q3295,P3295))&gt;(--日期设置!$B$2),IF(P3295=0,Q3295,P3295),Q3295)</f>
        <v>2021-08-08</v>
      </c>
      <c r="S3295" s="2" t="s">
        <v>18262</v>
      </c>
      <c r="T3295" s="8">
        <f>[1]!b_anal_ptmyear($A3295,日期设置!$B$2)</f>
        <v>0.38082191780821917</v>
      </c>
      <c r="U3295" s="8">
        <f>[1]!b_anal_termifexercise($A3295,日期设置!B$2)</f>
        <v>0</v>
      </c>
      <c r="V3295" s="10">
        <f>[1]!b_dq_dirtyprice(A3295,日期设置!$B$2)</f>
        <v>102.2255</v>
      </c>
      <c r="W3295" s="11">
        <f>IF(U3295=0,ROUNDUP((Q3295-日期设置!$B$2)/365,0),ROUNDUP((R3295-日期设置!$B$2)/365,0))</f>
        <v>1</v>
      </c>
      <c r="X3295" s="18">
        <f>_xlfn.IFNA(VLOOKUP(A3295,过往入选债券!A:D,4,0),2)</f>
        <v>2</v>
      </c>
      <c r="Y3295">
        <f>_xlfn.IFNA(VLOOKUP(C3295,[2]Sheet1!$A:$A,1,0),3)</f>
        <v>3</v>
      </c>
    </row>
    <row r="3296" spans="1:25" hidden="1" x14ac:dyDescent="0.2">
      <c r="A3296" s="28" t="s">
        <v>20910</v>
      </c>
      <c r="B3296" s="28" t="s">
        <v>20911</v>
      </c>
      <c r="C3296" s="39" t="s">
        <v>218</v>
      </c>
      <c r="D3296" s="26" t="str">
        <f>[1]!b_calc_yield(A3296,日期设置!$B$2,F3296,1,R3296,1,O3296,L3296,S3296,)</f>
        <v>Fetching...</v>
      </c>
      <c r="E3296" s="26">
        <f t="shared" si="102"/>
        <v>12.903132020103536</v>
      </c>
      <c r="F3296" s="18">
        <f>[1]!b_dq_cleanprice($A3296,日期设置!B$2)</f>
        <v>100.7899</v>
      </c>
      <c r="G3296" s="18" t="str">
        <f t="shared" si="103"/>
        <v>2.56 + 0</v>
      </c>
      <c r="H3296" s="27">
        <f>[1]!b_dq_pctchange($A3296,日期设置!$B$2,1)/100</f>
        <v>0</v>
      </c>
      <c r="I3296" s="26">
        <f>[1]!b_pq_pctchange(A3296,日期设置!$B$4,日期设置!$B$2,1)</f>
        <v>0</v>
      </c>
      <c r="J3296" s="26">
        <f>[1]!b_pq_pctchange(A3296,日期设置!$C$4,日期设置!$B$2,1)</f>
        <v>0</v>
      </c>
      <c r="K3296" s="52">
        <f>[1]!b_dq_amount($A3296,日期设置!B$2,2,10000)</f>
        <v>0</v>
      </c>
      <c r="L3296" s="26">
        <f>[1]!b_info_latestpar(A3296,日期设置!$B$2)</f>
        <v>100</v>
      </c>
      <c r="M3296" s="6">
        <f>[1]!b_info_outstandingbalance($A3296,日期设置!B$2)</f>
        <v>10</v>
      </c>
      <c r="N3296" s="7" t="str">
        <f>[1]!b_info_latestissurercreditrating2(A3296,日期设置!$B$2,"102","1")</f>
        <v>AAA</v>
      </c>
      <c r="O3296" s="8">
        <v>5.5</v>
      </c>
      <c r="P3296" s="9">
        <f>[1]!b_info_repurchasedate(A3296)</f>
        <v>0</v>
      </c>
      <c r="Q3296" s="8" t="s">
        <v>21291</v>
      </c>
      <c r="R3296" s="2" t="str">
        <f>IF((--IF(P3296=0,Q3296,P3296))&gt;(--日期设置!$B$2),IF(P3296=0,Q3296,P3296),Q3296)</f>
        <v>2023-10-14</v>
      </c>
      <c r="S3296" s="31" t="s">
        <v>16568</v>
      </c>
      <c r="T3296" s="8">
        <f>[1]!b_anal_ptmyear($A3296,日期设置!$B$2)</f>
        <v>2.5643835616438357</v>
      </c>
      <c r="U3296" s="8">
        <f>[1]!b_anal_termifexercise($A3296,日期设置!B$2)</f>
        <v>0</v>
      </c>
      <c r="V3296" s="10">
        <f>[1]!b_dq_dirtyprice(A3296,日期设置!$B$2)</f>
        <v>103.1858</v>
      </c>
      <c r="W3296" s="11">
        <f>IF(U3296=0,ROUNDUP((Q3296-日期设置!$B$2)/365,0),ROUNDUP((R3296-日期设置!$B$2)/365,0))</f>
        <v>3</v>
      </c>
      <c r="X3296" s="18">
        <f>_xlfn.IFNA(VLOOKUP(A3296,过往入选债券!A:D,4,0),2)</f>
        <v>2</v>
      </c>
      <c r="Y3296">
        <f>_xlfn.IFNA(VLOOKUP(C3296,[2]Sheet1!$A:$A,1,0),3)</f>
        <v>3</v>
      </c>
    </row>
    <row r="3297" spans="1:25" hidden="1" x14ac:dyDescent="0.2">
      <c r="A3297" s="21" t="s">
        <v>3091</v>
      </c>
      <c r="B3297" s="21" t="s">
        <v>3092</v>
      </c>
      <c r="C3297" s="37" t="s">
        <v>2036</v>
      </c>
      <c r="D3297" s="26" t="str">
        <f>[1]!b_calc_yield(A3297,日期设置!$B$2,F3297,1,R3297,1,O3297,L3297,S3297,)</f>
        <v>Fetching...</v>
      </c>
      <c r="E3297" s="26">
        <f t="shared" si="102"/>
        <v>5.4971413976335315</v>
      </c>
      <c r="F3297" s="18">
        <f>[1]!b_dq_cleanprice($A3297,日期设置!B$2)</f>
        <v>101.96120000000001</v>
      </c>
      <c r="G3297" s="18" t="str">
        <f t="shared" si="103"/>
        <v>1.12 + 0</v>
      </c>
      <c r="H3297" s="27">
        <f>[1]!b_dq_pctchange($A3297,日期设置!$B$2,1)/100</f>
        <v>0</v>
      </c>
      <c r="I3297" s="26">
        <f>[1]!b_pq_pctchange(A3297,日期设置!$B$4,日期设置!$B$2,1)</f>
        <v>0</v>
      </c>
      <c r="J3297" s="26">
        <f>[1]!b_pq_pctchange(A3297,日期设置!$C$4,日期设置!$B$2,1)</f>
        <v>0</v>
      </c>
      <c r="K3297" s="52">
        <f>[1]!b_dq_amount($A3297,日期设置!B$2,2,10000)</f>
        <v>0</v>
      </c>
      <c r="L3297" s="26">
        <f>[1]!b_info_latestpar(A3297,日期设置!$B$2)</f>
        <v>100</v>
      </c>
      <c r="M3297" s="6">
        <f>[1]!b_info_outstandingbalance($A3297,日期设置!B$2)</f>
        <v>5</v>
      </c>
      <c r="N3297" s="7">
        <f>[1]!b_info_latestissurercreditrating2(A3297,日期设置!$B$2,"102","1")</f>
        <v>0</v>
      </c>
      <c r="O3297" s="8">
        <v>7</v>
      </c>
      <c r="P3297" s="9">
        <f>[1]!b_info_repurchasedate(A3297)</f>
        <v>0</v>
      </c>
      <c r="Q3297" s="8" t="s">
        <v>16222</v>
      </c>
      <c r="R3297" s="2" t="str">
        <f>IF((--IF(P3297=0,Q3297,P3297))&gt;(--日期设置!$B$2),IF(P3297=0,Q3297,P3297),Q3297)</f>
        <v>2022-05-08</v>
      </c>
      <c r="S3297" s="2" t="s">
        <v>18299</v>
      </c>
      <c r="T3297" s="8">
        <f>[1]!b_anal_ptmyear($A3297,日期设置!$B$2)</f>
        <v>1.1287671232876713</v>
      </c>
      <c r="U3297" s="8">
        <f>[1]!b_anal_termifexercise($A3297,日期设置!B$2)</f>
        <v>0</v>
      </c>
      <c r="V3297" s="10">
        <f>[1]!b_dq_dirtyprice(A3297,日期设置!$B$2)</f>
        <v>108.0598</v>
      </c>
      <c r="W3297" s="11">
        <f>IF(U3297=0,ROUNDUP((Q3297-日期设置!$B$2)/365,0),ROUNDUP((R3297-日期设置!$B$2)/365,0))</f>
        <v>2</v>
      </c>
      <c r="X3297" s="18">
        <f>_xlfn.IFNA(VLOOKUP(A3297,过往入选债券!A:D,4,0),2)</f>
        <v>2</v>
      </c>
      <c r="Y3297">
        <f>_xlfn.IFNA(VLOOKUP(C3297,[2]Sheet1!$A:$A,1,0),3)</f>
        <v>3</v>
      </c>
    </row>
    <row r="3298" spans="1:25" hidden="1" x14ac:dyDescent="0.2">
      <c r="A3298" s="21" t="s">
        <v>3296</v>
      </c>
      <c r="B3298" s="21" t="s">
        <v>3297</v>
      </c>
      <c r="C3298" s="37" t="s">
        <v>3298</v>
      </c>
      <c r="D3298" s="26" t="str">
        <f>[1]!b_calc_yield(A3298,日期设置!$B$2,F3298,1,R3298,1,O3298,L3298,S3298,)</f>
        <v>Fetching...</v>
      </c>
      <c r="E3298" s="26">
        <f t="shared" si="102"/>
        <v>1.7490423758732554</v>
      </c>
      <c r="F3298" s="18">
        <f>[1]!b_dq_cleanprice($A3298,日期设置!B$2)</f>
        <v>100.7</v>
      </c>
      <c r="G3298" s="18" t="str">
        <f t="shared" si="103"/>
        <v>1.33 + 0.34</v>
      </c>
      <c r="H3298" s="27">
        <f>[1]!b_dq_pctchange($A3298,日期设置!$B$2,1)/100</f>
        <v>0</v>
      </c>
      <c r="I3298" s="26">
        <f>[1]!b_pq_pctchange(A3298,日期设置!$B$4,日期设置!$B$2,1)</f>
        <v>0</v>
      </c>
      <c r="J3298" s="26">
        <f>[1]!b_pq_pctchange(A3298,日期设置!$C$4,日期设置!$B$2,1)</f>
        <v>0</v>
      </c>
      <c r="K3298" s="52">
        <f>[1]!b_dq_amount($A3298,日期设置!B$2,2,10000)</f>
        <v>0</v>
      </c>
      <c r="L3298" s="26">
        <f>[1]!b_info_latestpar(A3298,日期设置!$B$2)</f>
        <v>100</v>
      </c>
      <c r="M3298" s="6">
        <f>[1]!b_info_outstandingbalance($A3298,日期设置!B$2)</f>
        <v>5</v>
      </c>
      <c r="N3298" s="7">
        <f>[1]!b_info_latestissurercreditrating2(A3298,日期设置!$B$2,"102","1")</f>
        <v>0</v>
      </c>
      <c r="O3298" s="8">
        <v>7.5</v>
      </c>
      <c r="P3298" s="9" t="str">
        <f>[1]!b_info_repurchasedate(A3298)</f>
        <v>2021-07-26</v>
      </c>
      <c r="Q3298" s="8" t="s">
        <v>17012</v>
      </c>
      <c r="R3298" s="2" t="str">
        <f>IF((--IF(P3298=0,Q3298,P3298))&gt;(--日期设置!$B$2),IF(P3298=0,Q3298,P3298),Q3298)</f>
        <v>2021-07-26</v>
      </c>
      <c r="S3298" s="2" t="s">
        <v>18443</v>
      </c>
      <c r="T3298" s="8">
        <f>[1]!b_anal_ptmyear($A3298,日期设置!$B$2)</f>
        <v>1.3397260273972602</v>
      </c>
      <c r="U3298" s="8">
        <f>[1]!b_anal_termifexercise($A3298,日期设置!B$2)</f>
        <v>0.34520547945205482</v>
      </c>
      <c r="V3298" s="10">
        <f>[1]!b_dq_dirtyprice(A3298,日期设置!$B$2)</f>
        <v>105.6521</v>
      </c>
      <c r="W3298" s="11">
        <f>IF(U3298=0,ROUNDUP((Q3298-日期设置!$B$2)/365,0),ROUNDUP((R3298-日期设置!$B$2)/365,0))</f>
        <v>1</v>
      </c>
      <c r="X3298" s="18">
        <f>_xlfn.IFNA(VLOOKUP(A3298,过往入选债券!A:D,4,0),2)</f>
        <v>2</v>
      </c>
      <c r="Y3298">
        <f>_xlfn.IFNA(VLOOKUP(C3298,[2]Sheet1!$A:$A,1,0),3)</f>
        <v>3</v>
      </c>
    </row>
    <row r="3299" spans="1:25" hidden="1" x14ac:dyDescent="0.2">
      <c r="A3299" s="21" t="s">
        <v>7921</v>
      </c>
      <c r="B3299" s="21" t="s">
        <v>7922</v>
      </c>
      <c r="C3299" s="37" t="s">
        <v>247</v>
      </c>
      <c r="D3299" s="26" t="str">
        <f>[1]!b_calc_yield(A3299,日期设置!$B$2,F3299,1,R3299,1,O3299,L3299,S3299,)</f>
        <v>Fetching...</v>
      </c>
      <c r="E3299" s="26">
        <f t="shared" si="102"/>
        <v>4.3584244603686262</v>
      </c>
      <c r="F3299" s="18">
        <f>[1]!b_dq_cleanprice($A3299,日期设置!B$2)</f>
        <v>101.6182</v>
      </c>
      <c r="G3299" s="18" t="str">
        <f t="shared" si="103"/>
        <v>0.84 + 0</v>
      </c>
      <c r="H3299" s="27">
        <f>[1]!b_dq_pctchange($A3299,日期设置!$B$2,1)/100</f>
        <v>0</v>
      </c>
      <c r="I3299" s="26">
        <f>[1]!b_pq_pctchange(A3299,日期设置!$B$4,日期设置!$B$2,1)</f>
        <v>0</v>
      </c>
      <c r="J3299" s="26">
        <f>[1]!b_pq_pctchange(A3299,日期设置!$C$4,日期设置!$B$2,1)</f>
        <v>0.11645320197044497</v>
      </c>
      <c r="K3299" s="52">
        <f>[1]!b_dq_amount($A3299,日期设置!B$2,2,10000)</f>
        <v>0</v>
      </c>
      <c r="L3299" s="26">
        <f>[1]!b_info_latestpar(A3299,日期设置!$B$2)</f>
        <v>100</v>
      </c>
      <c r="M3299" s="6">
        <f>[1]!b_info_outstandingbalance($A3299,日期设置!B$2)</f>
        <v>5</v>
      </c>
      <c r="N3299" s="7" t="str">
        <f>[1]!b_info_latestissurercreditrating2(A3299,日期设置!$B$2,"102","1")</f>
        <v>AA</v>
      </c>
      <c r="O3299" s="8">
        <v>7.2</v>
      </c>
      <c r="P3299" s="9">
        <f>[1]!b_info_repurchasedate(A3299)</f>
        <v>0</v>
      </c>
      <c r="Q3299" s="8" t="s">
        <v>16384</v>
      </c>
      <c r="R3299" s="2" t="str">
        <f>IF((--IF(P3299=0,Q3299,P3299))&gt;(--日期设置!$B$2),IF(P3299=0,Q3299,P3299),Q3299)</f>
        <v>2022-01-25</v>
      </c>
      <c r="S3299" s="2" t="s">
        <v>18160</v>
      </c>
      <c r="T3299" s="8">
        <f>[1]!b_anal_ptmyear($A3299,日期设置!$B$2)</f>
        <v>0.84657534246575339</v>
      </c>
      <c r="U3299" s="8">
        <f>[1]!b_anal_termifexercise($A3299,日期设置!B$2)</f>
        <v>0</v>
      </c>
      <c r="V3299" s="10">
        <f>[1]!b_dq_dirtyprice(A3299,日期设置!$B$2)</f>
        <v>102.7229</v>
      </c>
      <c r="W3299" s="11">
        <f>IF(U3299=0,ROUNDUP((Q3299-日期设置!$B$2)/365,0),ROUNDUP((R3299-日期设置!$B$2)/365,0))</f>
        <v>1</v>
      </c>
      <c r="X3299" s="18">
        <f>_xlfn.IFNA(VLOOKUP(A3299,过往入选债券!A:D,4,0),2)</f>
        <v>2</v>
      </c>
      <c r="Y3299">
        <f>_xlfn.IFNA(VLOOKUP(C3299,[2]Sheet1!$A:$A,1,0),3)</f>
        <v>3</v>
      </c>
    </row>
    <row r="3300" spans="1:25" hidden="1" x14ac:dyDescent="0.2">
      <c r="A3300" s="28" t="s">
        <v>19281</v>
      </c>
      <c r="B3300" s="28" t="s">
        <v>19282</v>
      </c>
      <c r="C3300" s="38" t="s">
        <v>255</v>
      </c>
      <c r="D3300" s="26" t="str">
        <f>[1]!b_calc_yield(A3300,日期设置!$B$2,F3300,1,R3300,1,O3300,L3300,S3300,)</f>
        <v>Fetching...</v>
      </c>
      <c r="E3300" s="26">
        <f t="shared" si="102"/>
        <v>12.180788801031994</v>
      </c>
      <c r="F3300" s="18">
        <f>[1]!b_dq_cleanprice($A3300,日期设置!B$2)</f>
        <v>101.4267</v>
      </c>
      <c r="G3300" s="18" t="str">
        <f t="shared" si="103"/>
        <v>4.44 + 2.44</v>
      </c>
      <c r="H3300" s="27">
        <f>[1]!b_dq_pctchange($A3300,日期设置!$B$2,1)/100</f>
        <v>0</v>
      </c>
      <c r="I3300" s="26">
        <f>[1]!b_pq_pctchange(A3300,日期设置!$B$4,日期设置!$B$2,1)</f>
        <v>3.0178675511181034E-2</v>
      </c>
      <c r="J3300" s="26">
        <f>[1]!b_pq_pctchange(A3300,日期设置!$C$4,日期设置!$B$2,1)</f>
        <v>6.2547292757833911E-2</v>
      </c>
      <c r="K3300" s="52">
        <f>[1]!b_dq_amount($A3300,日期设置!B$2,2,10000)</f>
        <v>0</v>
      </c>
      <c r="L3300" s="26">
        <f>[1]!b_info_latestpar(A3300,日期设置!$B$2)</f>
        <v>100</v>
      </c>
      <c r="M3300" s="6">
        <f>[1]!b_info_outstandingbalance($A3300,日期设置!B$2)</f>
        <v>10</v>
      </c>
      <c r="N3300" s="7">
        <f>[1]!b_info_latestissurercreditrating2(A3300,日期设置!$B$2,"102","1")</f>
        <v>0</v>
      </c>
      <c r="O3300" s="8">
        <v>5.8</v>
      </c>
      <c r="P3300" s="9" t="str">
        <f>[1]!b_info_repurchasedate(A3300)</f>
        <v>2023-08-31</v>
      </c>
      <c r="Q3300" s="8" t="s">
        <v>17413</v>
      </c>
      <c r="R3300" s="2" t="str">
        <f>IF((--IF(P3300=0,Q3300,P3300))&gt;(--日期设置!$B$2),IF(P3300=0,Q3300,P3300),Q3300)</f>
        <v>2023-08-31</v>
      </c>
      <c r="S3300" s="31" t="s">
        <v>19265</v>
      </c>
      <c r="T3300" s="8">
        <f>[1]!b_anal_ptmyear($A3300,日期设置!$B$2)</f>
        <v>4.4438356164383563</v>
      </c>
      <c r="U3300" s="8">
        <f>[1]!b_anal_termifexercise($A3300,日期设置!B$2)</f>
        <v>2.4438356164383563</v>
      </c>
      <c r="V3300" s="10">
        <f>[1]!b_dq_dirtyprice(A3300,日期设置!$B$2)</f>
        <v>104.6525</v>
      </c>
      <c r="W3300" s="11">
        <f>IF(U3300=0,ROUNDUP((Q3300-日期设置!$B$2)/365,0),ROUNDUP((R3300-日期设置!$B$2)/365,0))</f>
        <v>3</v>
      </c>
      <c r="X3300" s="18">
        <f>_xlfn.IFNA(VLOOKUP(A3300,过往入选债券!A:D,4,0),2)</f>
        <v>2</v>
      </c>
      <c r="Y3300">
        <f>_xlfn.IFNA(VLOOKUP(C3300,[2]Sheet1!$A:$A,1,0),3)</f>
        <v>3</v>
      </c>
    </row>
    <row r="3301" spans="1:25" hidden="1" x14ac:dyDescent="0.2">
      <c r="A3301" s="21" t="s">
        <v>5797</v>
      </c>
      <c r="B3301" s="21" t="s">
        <v>5798</v>
      </c>
      <c r="C3301" s="37" t="s">
        <v>180</v>
      </c>
      <c r="D3301" s="26" t="str">
        <f>[1]!b_calc_yield(A3301,日期设置!$B$2,F3301,1,R3301,1,O3301,L3301,S3301,)</f>
        <v>Fetching...</v>
      </c>
      <c r="E3301" s="26">
        <f t="shared" si="102"/>
        <v>7.6289842864774027</v>
      </c>
      <c r="F3301" s="18">
        <f>[1]!b_dq_cleanprice($A3301,日期设置!B$2)</f>
        <v>100.76900000000001</v>
      </c>
      <c r="G3301" s="18" t="str">
        <f t="shared" si="103"/>
        <v>3.51 + 1.51</v>
      </c>
      <c r="H3301" s="27">
        <f>[1]!b_dq_pctchange($A3301,日期设置!$B$2,1)/100</f>
        <v>0</v>
      </c>
      <c r="I3301" s="26">
        <f>[1]!b_pq_pctchange(A3301,日期设置!$B$4,日期设置!$B$2,1)</f>
        <v>0</v>
      </c>
      <c r="J3301" s="26">
        <f>[1]!b_pq_pctchange(A3301,日期设置!$C$4,日期设置!$B$2,1)</f>
        <v>0</v>
      </c>
      <c r="K3301" s="52">
        <f>[1]!b_dq_amount($A3301,日期设置!B$2,2,10000)</f>
        <v>0</v>
      </c>
      <c r="L3301" s="26">
        <f>[1]!b_info_latestpar(A3301,日期设置!$B$2)</f>
        <v>100</v>
      </c>
      <c r="M3301" s="6">
        <f>[1]!b_info_outstandingbalance($A3301,日期设置!B$2)</f>
        <v>8</v>
      </c>
      <c r="N3301" s="7" t="str">
        <f>[1]!b_info_latestissurercreditrating2(A3301,日期设置!$B$2,"102","1")</f>
        <v>AA+</v>
      </c>
      <c r="O3301" s="8">
        <v>5.71</v>
      </c>
      <c r="P3301" s="9" t="str">
        <f>[1]!b_info_repurchasedate(A3301)</f>
        <v>2022-09-27</v>
      </c>
      <c r="Q3301" s="8" t="s">
        <v>16666</v>
      </c>
      <c r="R3301" s="2" t="str">
        <f>IF((--IF(P3301=0,Q3301,P3301))&gt;(--日期设置!$B$2),IF(P3301=0,Q3301,P3301),Q3301)</f>
        <v>2022-09-27</v>
      </c>
      <c r="S3301" s="2" t="s">
        <v>18407</v>
      </c>
      <c r="T3301" s="8">
        <f>[1]!b_anal_ptmyear($A3301,日期设置!$B$2)</f>
        <v>3.5178082191780824</v>
      </c>
      <c r="U3301" s="8">
        <f>[1]!b_anal_termifexercise($A3301,日期设置!B$2)</f>
        <v>1.5178082191780822</v>
      </c>
      <c r="V3301" s="10">
        <f>[1]!b_dq_dirtyprice(A3301,日期设置!$B$2)</f>
        <v>103.5223</v>
      </c>
      <c r="W3301" s="11">
        <f>IF(U3301=0,ROUNDUP((Q3301-日期设置!$B$2)/365,0),ROUNDUP((R3301-日期设置!$B$2)/365,0))</f>
        <v>2</v>
      </c>
      <c r="X3301" s="18">
        <f>_xlfn.IFNA(VLOOKUP(A3301,过往入选债券!A:D,4,0),2)</f>
        <v>2</v>
      </c>
      <c r="Y3301">
        <f>_xlfn.IFNA(VLOOKUP(C3301,[2]Sheet1!$A:$A,1,0),3)</f>
        <v>3</v>
      </c>
    </row>
    <row r="3302" spans="1:25" hidden="1" x14ac:dyDescent="0.2">
      <c r="A3302" s="21" t="s">
        <v>10216</v>
      </c>
      <c r="B3302" s="21" t="s">
        <v>10217</v>
      </c>
      <c r="C3302" s="37" t="s">
        <v>359</v>
      </c>
      <c r="D3302" s="26" t="str">
        <f>[1]!b_calc_yield(A3302,日期设置!$B$2,F3302,1,R3302,1,O3302,L3302,S3302,)</f>
        <v>Fetching...</v>
      </c>
      <c r="E3302" s="26">
        <f t="shared" si="102"/>
        <v>10.288776531203126</v>
      </c>
      <c r="F3302" s="18">
        <f>[1]!b_dq_cleanprice($A3302,日期设置!B$2)</f>
        <v>97.700699999999998</v>
      </c>
      <c r="G3302" s="18" t="str">
        <f t="shared" si="103"/>
        <v>1.98 + 0</v>
      </c>
      <c r="H3302" s="27">
        <f>[1]!b_dq_pctchange($A3302,日期设置!$B$2,1)/100</f>
        <v>0</v>
      </c>
      <c r="I3302" s="26">
        <f>[1]!b_pq_pctchange(A3302,日期设置!$B$4,日期设置!$B$2,1)</f>
        <v>0</v>
      </c>
      <c r="J3302" s="26">
        <f>[1]!b_pq_pctchange(A3302,日期设置!$C$4,日期设置!$B$2,1)</f>
        <v>0</v>
      </c>
      <c r="K3302" s="52">
        <f>[1]!b_dq_amount($A3302,日期设置!B$2,2,10000)</f>
        <v>0</v>
      </c>
      <c r="L3302" s="26">
        <f>[1]!b_info_latestpar(A3302,日期设置!$B$2)</f>
        <v>100</v>
      </c>
      <c r="M3302" s="6">
        <f>[1]!b_info_outstandingbalance($A3302,日期设置!B$2)</f>
        <v>10</v>
      </c>
      <c r="N3302" s="7" t="str">
        <f>[1]!b_info_latestissurercreditrating2(A3302,日期设置!$B$2,"102","1")</f>
        <v>AAA</v>
      </c>
      <c r="O3302" s="8">
        <v>3.9</v>
      </c>
      <c r="P3302" s="9">
        <f>[1]!b_info_repurchasedate(A3302)</f>
        <v>0</v>
      </c>
      <c r="Q3302" s="8" t="s">
        <v>16634</v>
      </c>
      <c r="R3302" s="2" t="str">
        <f>IF((--IF(P3302=0,Q3302,P3302))&gt;(--日期设置!$B$2),IF(P3302=0,Q3302,P3302),Q3302)</f>
        <v>2023-03-18</v>
      </c>
      <c r="S3302" s="2" t="s">
        <v>18153</v>
      </c>
      <c r="T3302" s="8">
        <f>[1]!b_anal_ptmyear($A3302,日期设置!$B$2)</f>
        <v>1.989041095890411</v>
      </c>
      <c r="U3302" s="8">
        <f>[1]!b_anal_termifexercise($A3302,日期设置!B$2)</f>
        <v>0</v>
      </c>
      <c r="V3302" s="10">
        <f>[1]!b_dq_dirtyprice(A3302,日期设置!$B$2)</f>
        <v>97.743399999999994</v>
      </c>
      <c r="W3302" s="11">
        <f>IF(U3302=0,ROUNDUP((Q3302-日期设置!$B$2)/365,0),ROUNDUP((R3302-日期设置!$B$2)/365,0))</f>
        <v>2</v>
      </c>
      <c r="X3302" s="18">
        <f>_xlfn.IFNA(VLOOKUP(A3302,过往入选债券!A:D,4,0),2)</f>
        <v>2</v>
      </c>
      <c r="Y3302">
        <f>_xlfn.IFNA(VLOOKUP(C3302,[2]Sheet1!$A:$A,1,0),3)</f>
        <v>3</v>
      </c>
    </row>
    <row r="3303" spans="1:25" hidden="1" x14ac:dyDescent="0.2">
      <c r="A3303" s="21" t="s">
        <v>11634</v>
      </c>
      <c r="B3303" s="21" t="s">
        <v>11635</v>
      </c>
      <c r="C3303" s="37" t="s">
        <v>123</v>
      </c>
      <c r="D3303" s="26" t="str">
        <f>[1]!b_calc_yield(A3303,日期设置!$B$2,F3303,1,R3303,1,O3303,L3303,S3303,)</f>
        <v>Fetching...</v>
      </c>
      <c r="E3303" s="26">
        <f t="shared" si="102"/>
        <v>10.298718929820595</v>
      </c>
      <c r="F3303" s="18">
        <f>[1]!b_dq_cleanprice($A3303,日期设置!B$2)</f>
        <v>100</v>
      </c>
      <c r="G3303" s="18" t="str">
        <f t="shared" si="103"/>
        <v>2.09 + 0</v>
      </c>
      <c r="H3303" s="27">
        <f>[1]!b_dq_pctchange($A3303,日期设置!$B$2,1)/100</f>
        <v>0</v>
      </c>
      <c r="I3303" s="26">
        <f>[1]!b_pq_pctchange(A3303,日期设置!$B$4,日期设置!$B$2,1)</f>
        <v>0</v>
      </c>
      <c r="J3303" s="26">
        <f>[1]!b_pq_pctchange(A3303,日期设置!$C$4,日期设置!$B$2,1)</f>
        <v>0</v>
      </c>
      <c r="K3303" s="52">
        <f>[1]!b_dq_amount($A3303,日期设置!B$2,2,10000)</f>
        <v>0</v>
      </c>
      <c r="L3303" s="26">
        <f>[1]!b_info_latestpar(A3303,日期设置!$B$2)</f>
        <v>100</v>
      </c>
      <c r="M3303" s="6">
        <f>[1]!b_info_outstandingbalance($A3303,日期设置!B$2)</f>
        <v>30</v>
      </c>
      <c r="N3303" s="7" t="str">
        <f>[1]!b_info_latestissurercreditrating2(A3303,日期设置!$B$2,"102","1")</f>
        <v>AAA</v>
      </c>
      <c r="O3303" s="8">
        <v>5.15</v>
      </c>
      <c r="P3303" s="9">
        <f>[1]!b_info_repurchasedate(A3303)</f>
        <v>0</v>
      </c>
      <c r="Q3303" s="8" t="s">
        <v>16872</v>
      </c>
      <c r="R3303" s="2" t="str">
        <f>IF((--IF(P3303=0,Q3303,P3303))&gt;(--日期设置!$B$2),IF(P3303=0,Q3303,P3303),Q3303)</f>
        <v>2023-04-25</v>
      </c>
      <c r="S3303" s="2" t="s">
        <v>18949</v>
      </c>
      <c r="T3303" s="8">
        <f>[1]!b_anal_ptmyear($A3303,日期设置!$B$2)</f>
        <v>2.0931506849315067</v>
      </c>
      <c r="U3303" s="8">
        <f>[1]!b_anal_termifexercise($A3303,日期设置!B$2)</f>
        <v>0</v>
      </c>
      <c r="V3303" s="10">
        <f>[1]!b_dq_dirtyprice(A3303,日期设置!$B$2)</f>
        <v>104.6703</v>
      </c>
      <c r="W3303" s="11">
        <f>IF(U3303=0,ROUNDUP((Q3303-日期设置!$B$2)/365,0),ROUNDUP((R3303-日期设置!$B$2)/365,0))</f>
        <v>3</v>
      </c>
      <c r="X3303" s="18">
        <f>_xlfn.IFNA(VLOOKUP(A3303,过往入选债券!A:D,4,0),2)</f>
        <v>2</v>
      </c>
      <c r="Y3303">
        <f>_xlfn.IFNA(VLOOKUP(C3303,[2]Sheet1!$A:$A,1,0),3)</f>
        <v>3</v>
      </c>
    </row>
    <row r="3304" spans="1:25" hidden="1" x14ac:dyDescent="0.2">
      <c r="A3304" s="21" t="s">
        <v>8518</v>
      </c>
      <c r="B3304" s="21" t="s">
        <v>8519</v>
      </c>
      <c r="C3304" s="37" t="s">
        <v>8</v>
      </c>
      <c r="D3304" s="26" t="str">
        <f>[1]!b_calc_yield(A3304,日期设置!$B$2,F3304,1,R3304,1,O3304,L3304,S3304,)</f>
        <v>Fetching...</v>
      </c>
      <c r="E3304" s="26">
        <f t="shared" si="102"/>
        <v>6.6265547722523355</v>
      </c>
      <c r="F3304" s="18">
        <f>[1]!b_dq_cleanprice($A3304,日期设置!B$2)</f>
        <v>101.045</v>
      </c>
      <c r="G3304" s="18" t="str">
        <f t="shared" si="103"/>
        <v>1.33 + 1.33</v>
      </c>
      <c r="H3304" s="27">
        <f>[1]!b_dq_pctchange($A3304,日期设置!$B$2,1)/100</f>
        <v>0</v>
      </c>
      <c r="I3304" s="26">
        <f>[1]!b_pq_pctchange(A3304,日期设置!$B$4,日期设置!$B$2,1)</f>
        <v>0</v>
      </c>
      <c r="J3304" s="26">
        <f>[1]!b_pq_pctchange(A3304,日期设置!$C$4,日期设置!$B$2,1)</f>
        <v>0</v>
      </c>
      <c r="K3304" s="52">
        <f>[1]!b_dq_amount($A3304,日期设置!B$2,2,10000)</f>
        <v>0</v>
      </c>
      <c r="L3304" s="26">
        <f>[1]!b_info_latestpar(A3304,日期设置!$B$2)</f>
        <v>100</v>
      </c>
      <c r="M3304" s="6">
        <f>[1]!b_info_outstandingbalance($A3304,日期设置!B$2)</f>
        <v>8</v>
      </c>
      <c r="N3304" s="7" t="str">
        <f>[1]!b_info_latestissurercreditrating2(A3304,日期设置!$B$2,"102","1")</f>
        <v>AAA</v>
      </c>
      <c r="O3304" s="8">
        <v>6</v>
      </c>
      <c r="P3304" s="9">
        <f>[1]!b_info_repurchasedate(A3304)</f>
        <v>0</v>
      </c>
      <c r="Q3304" s="8" t="s">
        <v>16996</v>
      </c>
      <c r="R3304" s="2" t="str">
        <f>IF((--IF(P3304=0,Q3304,P3304))&gt;(--日期设置!$B$2),IF(P3304=0,Q3304,P3304),Q3304)</f>
        <v>2022-07-22</v>
      </c>
      <c r="S3304" s="2" t="s">
        <v>18288</v>
      </c>
      <c r="T3304" s="8">
        <f>[1]!b_anal_ptmyear($A3304,日期设置!$B$2)</f>
        <v>1.3342465753424657</v>
      </c>
      <c r="U3304" s="8">
        <f>[1]!b_anal_termifexercise($A3304,日期设置!B$2)</f>
        <v>1.3342465753424657</v>
      </c>
      <c r="V3304" s="10">
        <f>[1]!b_dq_dirtyprice(A3304,日期设置!$B$2)</f>
        <v>105.0395</v>
      </c>
      <c r="W3304" s="11">
        <f>IF(U3304=0,ROUNDUP((Q3304-日期设置!$B$2)/365,0),ROUNDUP((R3304-日期设置!$B$2)/365,0))</f>
        <v>2</v>
      </c>
      <c r="X3304" s="18">
        <f>_xlfn.IFNA(VLOOKUP(A3304,过往入选债券!A:D,4,0),2)</f>
        <v>2</v>
      </c>
      <c r="Y3304" s="45">
        <f>_xlfn.IFNA(VLOOKUP(C3304,[2]Sheet1!$A:$A,1,0),3)</f>
        <v>3</v>
      </c>
    </row>
    <row r="3305" spans="1:25" hidden="1" x14ac:dyDescent="0.2">
      <c r="A3305" s="21" t="s">
        <v>3654</v>
      </c>
      <c r="B3305" s="21" t="s">
        <v>3655</v>
      </c>
      <c r="C3305" s="37" t="s">
        <v>142</v>
      </c>
      <c r="D3305" s="26" t="str">
        <f>[1]!b_calc_yield(A3305,日期设置!$B$2,F3305,1,R3305,1,O3305,L3305,S3305,)</f>
        <v>Fetching...</v>
      </c>
      <c r="E3305" s="26">
        <f t="shared" si="102"/>
        <v>8.5500170319064317</v>
      </c>
      <c r="F3305" s="18">
        <f>[1]!b_dq_cleanprice($A3305,日期设置!B$2)</f>
        <v>99.700999999999993</v>
      </c>
      <c r="G3305" s="18" t="str">
        <f t="shared" si="103"/>
        <v>1.68 + 0</v>
      </c>
      <c r="H3305" s="27">
        <f>[1]!b_dq_pctchange($A3305,日期设置!$B$2,1)/100</f>
        <v>0</v>
      </c>
      <c r="I3305" s="26">
        <f>[1]!b_pq_pctchange(A3305,日期设置!$B$4,日期设置!$B$2,1)</f>
        <v>0</v>
      </c>
      <c r="J3305" s="26">
        <f>[1]!b_pq_pctchange(A3305,日期设置!$C$4,日期设置!$B$2,1)</f>
        <v>2.9195791391555377E-2</v>
      </c>
      <c r="K3305" s="52">
        <f>[1]!b_dq_amount($A3305,日期设置!B$2,2,10000)</f>
        <v>0</v>
      </c>
      <c r="L3305" s="26">
        <f>[1]!b_info_latestpar(A3305,日期设置!$B$2)</f>
        <v>100</v>
      </c>
      <c r="M3305" s="6">
        <f>[1]!b_info_outstandingbalance($A3305,日期设置!B$2)</f>
        <v>5</v>
      </c>
      <c r="N3305" s="7">
        <f>[1]!b_info_latestissurercreditrating2(A3305,日期设置!$B$2,"102","1")</f>
        <v>0</v>
      </c>
      <c r="O3305" s="8">
        <v>4.97</v>
      </c>
      <c r="P3305" s="9">
        <f>[1]!b_info_repurchasedate(A3305)</f>
        <v>0</v>
      </c>
      <c r="Q3305" s="8" t="s">
        <v>16912</v>
      </c>
      <c r="R3305" s="2" t="str">
        <f>IF((--IF(P3305=0,Q3305,P3305))&gt;(--日期设置!$B$2),IF(P3305=0,Q3305,P3305),Q3305)</f>
        <v>2022-11-26</v>
      </c>
      <c r="S3305" s="2" t="s">
        <v>18580</v>
      </c>
      <c r="T3305" s="8">
        <f>[1]!b_anal_ptmyear($A3305,日期设置!$B$2)</f>
        <v>1.6821917808219178</v>
      </c>
      <c r="U3305" s="8">
        <f>[1]!b_anal_termifexercise($A3305,日期设置!B$2)</f>
        <v>0</v>
      </c>
      <c r="V3305" s="10">
        <f>[1]!b_dq_dirtyprice(A3305,日期设置!$B$2)</f>
        <v>101.2805</v>
      </c>
      <c r="W3305" s="11">
        <f>IF(U3305=0,ROUNDUP((Q3305-日期设置!$B$2)/365,0),ROUNDUP((R3305-日期设置!$B$2)/365,0))</f>
        <v>2</v>
      </c>
      <c r="X3305" s="18">
        <f>_xlfn.IFNA(VLOOKUP(A3305,过往入选债券!A:D,4,0),2)</f>
        <v>2</v>
      </c>
      <c r="Y3305">
        <f>_xlfn.IFNA(VLOOKUP(C3305,[2]Sheet1!$A:$A,1,0),3)</f>
        <v>3</v>
      </c>
    </row>
    <row r="3306" spans="1:25" hidden="1" x14ac:dyDescent="0.2">
      <c r="A3306" s="21" t="s">
        <v>9202</v>
      </c>
      <c r="B3306" s="21" t="s">
        <v>9203</v>
      </c>
      <c r="C3306" s="37" t="s">
        <v>41</v>
      </c>
      <c r="D3306" s="26" t="str">
        <f>[1]!b_calc_yield(A3306,日期设置!$B$2,F3306,1,R3306,1,O3306,L3306,S3306,)</f>
        <v>Fetching...</v>
      </c>
      <c r="E3306" s="26">
        <f t="shared" si="102"/>
        <v>7.2506703166894892</v>
      </c>
      <c r="F3306" s="18">
        <f>[1]!b_dq_cleanprice($A3306,日期设置!B$2)</f>
        <v>102.78</v>
      </c>
      <c r="G3306" s="18" t="str">
        <f t="shared" si="103"/>
        <v>3.46 + 1.46</v>
      </c>
      <c r="H3306" s="27">
        <f>[1]!b_dq_pctchange($A3306,日期设置!$B$2,1)/100</f>
        <v>0</v>
      </c>
      <c r="I3306" s="26">
        <f>[1]!b_pq_pctchange(A3306,日期设置!$B$4,日期设置!$B$2,1)</f>
        <v>0</v>
      </c>
      <c r="J3306" s="26">
        <f>[1]!b_pq_pctchange(A3306,日期设置!$C$4,日期设置!$B$2,1)</f>
        <v>0</v>
      </c>
      <c r="K3306" s="52">
        <f>[1]!b_dq_amount($A3306,日期设置!B$2,2,10000)</f>
        <v>0</v>
      </c>
      <c r="L3306" s="26">
        <f>[1]!b_info_latestpar(A3306,日期设置!$B$2)</f>
        <v>100</v>
      </c>
      <c r="M3306" s="6">
        <f>[1]!b_info_outstandingbalance($A3306,日期设置!B$2)</f>
        <v>4</v>
      </c>
      <c r="N3306" s="7" t="str">
        <f>[1]!b_info_latestissurercreditrating2(A3306,日期设置!$B$2,"102","1")</f>
        <v>AA</v>
      </c>
      <c r="O3306" s="8">
        <v>7.2</v>
      </c>
      <c r="P3306" s="9" t="str">
        <f>[1]!b_info_repurchasedate(A3306)</f>
        <v>2022-09-06</v>
      </c>
      <c r="Q3306" s="8" t="s">
        <v>17138</v>
      </c>
      <c r="R3306" s="2" t="str">
        <f>IF((--IF(P3306=0,Q3306,P3306))&gt;(--日期设置!$B$2),IF(P3306=0,Q3306,P3306),Q3306)</f>
        <v>2022-09-06</v>
      </c>
      <c r="S3306" s="2" t="s">
        <v>17857</v>
      </c>
      <c r="T3306" s="8">
        <f>[1]!b_anal_ptmyear($A3306,日期设置!$B$2)</f>
        <v>3.4602739726027396</v>
      </c>
      <c r="U3306" s="8">
        <f>[1]!b_anal_termifexercise($A3306,日期设置!B$2)</f>
        <v>1.4602739726027398</v>
      </c>
      <c r="V3306" s="10">
        <f>[1]!b_dq_dirtyprice(A3306,日期设置!$B$2)</f>
        <v>106.666</v>
      </c>
      <c r="W3306" s="11">
        <f>IF(U3306=0,ROUNDUP((Q3306-日期设置!$B$2)/365,0),ROUNDUP((R3306-日期设置!$B$2)/365,0))</f>
        <v>2</v>
      </c>
      <c r="X3306" s="18">
        <f>_xlfn.IFNA(VLOOKUP(A3306,过往入选债券!A:D,4,0),2)</f>
        <v>2</v>
      </c>
      <c r="Y3306">
        <f>_xlfn.IFNA(VLOOKUP(C3306,[2]Sheet1!$A:$A,1,0),3)</f>
        <v>3</v>
      </c>
    </row>
    <row r="3307" spans="1:25" hidden="1" x14ac:dyDescent="0.2">
      <c r="A3307" s="21" t="s">
        <v>9130</v>
      </c>
      <c r="B3307" s="21" t="s">
        <v>9131</v>
      </c>
      <c r="C3307" s="37" t="s">
        <v>9132</v>
      </c>
      <c r="D3307" s="26" t="str">
        <f>[1]!b_calc_yield(A3307,日期设置!$B$2,F3307,1,R3307,1,O3307,L3307,S3307,)</f>
        <v>Fetching...</v>
      </c>
      <c r="E3307" s="26">
        <f t="shared" si="102"/>
        <v>7.2675498328587329</v>
      </c>
      <c r="F3307" s="18">
        <f>[1]!b_dq_cleanprice($A3307,日期设置!B$2)</f>
        <v>98.631699999999995</v>
      </c>
      <c r="G3307" s="18" t="str">
        <f t="shared" si="103"/>
        <v>1.43 + 0</v>
      </c>
      <c r="H3307" s="27">
        <f>[1]!b_dq_pctchange($A3307,日期设置!$B$2,1)/100</f>
        <v>0</v>
      </c>
      <c r="I3307" s="26">
        <f>[1]!b_pq_pctchange(A3307,日期设置!$B$4,日期设置!$B$2,1)</f>
        <v>0</v>
      </c>
      <c r="J3307" s="26">
        <f>[1]!b_pq_pctchange(A3307,日期设置!$C$4,日期设置!$B$2,1)</f>
        <v>0.20532441460698966</v>
      </c>
      <c r="K3307" s="52">
        <f>[1]!b_dq_amount($A3307,日期设置!B$2,2,10000)</f>
        <v>0</v>
      </c>
      <c r="L3307" s="26">
        <f>[1]!b_info_latestpar(A3307,日期设置!$B$2)</f>
        <v>100</v>
      </c>
      <c r="M3307" s="6">
        <f>[1]!b_info_outstandingbalance($A3307,日期设置!B$2)</f>
        <v>10</v>
      </c>
      <c r="N3307" s="7" t="str">
        <f>[1]!b_info_latestissurercreditrating2(A3307,日期设置!$B$2,"102","1")</f>
        <v>AA+</v>
      </c>
      <c r="O3307" s="8">
        <v>4.1500000000000004</v>
      </c>
      <c r="P3307" s="9">
        <f>[1]!b_info_repurchasedate(A3307)</f>
        <v>0</v>
      </c>
      <c r="Q3307" s="8" t="s">
        <v>16226</v>
      </c>
      <c r="R3307" s="2" t="str">
        <f>IF((--IF(P3307=0,Q3307,P3307))&gt;(--日期设置!$B$2),IF(P3307=0,Q3307,P3307),Q3307)</f>
        <v>2022-08-29</v>
      </c>
      <c r="S3307" s="2" t="s">
        <v>17892</v>
      </c>
      <c r="T3307" s="8">
        <f>[1]!b_anal_ptmyear($A3307,日期设置!$B$2)</f>
        <v>1.4383561643835616</v>
      </c>
      <c r="U3307" s="8">
        <f>[1]!b_anal_termifexercise($A3307,日期设置!B$2)</f>
        <v>0</v>
      </c>
      <c r="V3307" s="10">
        <f>[1]!b_dq_dirtyprice(A3307,日期设置!$B$2)</f>
        <v>100.96250000000001</v>
      </c>
      <c r="W3307" s="11">
        <f>IF(U3307=0,ROUNDUP((Q3307-日期设置!$B$2)/365,0),ROUNDUP((R3307-日期设置!$B$2)/365,0))</f>
        <v>2</v>
      </c>
      <c r="X3307" s="18">
        <f>_xlfn.IFNA(VLOOKUP(A3307,过往入选债券!A:D,4,0),2)</f>
        <v>2</v>
      </c>
      <c r="Y3307">
        <f>_xlfn.IFNA(VLOOKUP(C3307,[2]Sheet1!$A:$A,1,0),3)</f>
        <v>3</v>
      </c>
    </row>
    <row r="3308" spans="1:25" hidden="1" x14ac:dyDescent="0.2">
      <c r="A3308" s="21" t="s">
        <v>7519</v>
      </c>
      <c r="B3308" s="21" t="s">
        <v>7520</v>
      </c>
      <c r="C3308" s="37" t="s">
        <v>3989</v>
      </c>
      <c r="D3308" s="26" t="str">
        <f>[1]!b_calc_yield(A3308,日期设置!$B$2,F3308,1,R3308,1,O3308,L3308,S3308,)</f>
        <v>Fetching...</v>
      </c>
      <c r="E3308" s="26">
        <f t="shared" si="102"/>
        <v>3.2260826334034043</v>
      </c>
      <c r="F3308" s="18">
        <f>[1]!b_dq_cleanprice($A3308,日期设置!B$2)</f>
        <v>100.5112</v>
      </c>
      <c r="G3308" s="18" t="str">
        <f t="shared" si="103"/>
        <v>2.62 + 0.63</v>
      </c>
      <c r="H3308" s="27">
        <f>[1]!b_dq_pctchange($A3308,日期设置!$B$2,1)/100</f>
        <v>0</v>
      </c>
      <c r="I3308" s="26">
        <f>[1]!b_pq_pctchange(A3308,日期设置!$B$4,日期设置!$B$2,1)</f>
        <v>0</v>
      </c>
      <c r="J3308" s="26">
        <f>[1]!b_pq_pctchange(A3308,日期设置!$C$4,日期设置!$B$2,1)</f>
        <v>0.51120000000000232</v>
      </c>
      <c r="K3308" s="52">
        <f>[1]!b_dq_amount($A3308,日期设置!B$2,2,10000)</f>
        <v>0</v>
      </c>
      <c r="L3308" s="26">
        <f>[1]!b_info_latestpar(A3308,日期设置!$B$2)</f>
        <v>100</v>
      </c>
      <c r="M3308" s="6">
        <f>[1]!b_info_outstandingbalance($A3308,日期设置!B$2)</f>
        <v>8</v>
      </c>
      <c r="N3308" s="7" t="str">
        <f>[1]!b_info_latestissurercreditrating2(A3308,日期设置!$B$2,"102","1")</f>
        <v>AA</v>
      </c>
      <c r="O3308" s="8">
        <v>6.1</v>
      </c>
      <c r="P3308" s="9" t="str">
        <f>[1]!b_info_repurchasedate(A3308)</f>
        <v>2021-11-08</v>
      </c>
      <c r="Q3308" s="8" t="s">
        <v>17751</v>
      </c>
      <c r="R3308" s="2" t="str">
        <f>IF((--IF(P3308=0,Q3308,P3308))&gt;(--日期设置!$B$2),IF(P3308=0,Q3308,P3308),Q3308)</f>
        <v>2021-11-08</v>
      </c>
      <c r="S3308" s="2" t="s">
        <v>18831</v>
      </c>
      <c r="T3308" s="8">
        <f>[1]!b_anal_ptmyear($A3308,日期设置!$B$2)</f>
        <v>2.6273972602739724</v>
      </c>
      <c r="U3308" s="8">
        <f>[1]!b_anal_termifexercise($A3308,日期设置!B$2)</f>
        <v>0.63287671232876708</v>
      </c>
      <c r="V3308" s="10">
        <f>[1]!b_dq_dirtyprice(A3308,日期设置!$B$2)</f>
        <v>102.7841</v>
      </c>
      <c r="W3308" s="11">
        <f>IF(U3308=0,ROUNDUP((Q3308-日期设置!$B$2)/365,0),ROUNDUP((R3308-日期设置!$B$2)/365,0))</f>
        <v>1</v>
      </c>
      <c r="X3308" s="18">
        <f>_xlfn.IFNA(VLOOKUP(A3308,过往入选债券!A:D,4,0),2)</f>
        <v>2</v>
      </c>
      <c r="Y3308">
        <f>_xlfn.IFNA(VLOOKUP(C3308,[2]Sheet1!$A:$A,1,0),3)</f>
        <v>3</v>
      </c>
    </row>
    <row r="3309" spans="1:25" hidden="1" x14ac:dyDescent="0.2">
      <c r="A3309" s="21" t="s">
        <v>3968</v>
      </c>
      <c r="B3309" s="21" t="s">
        <v>3969</v>
      </c>
      <c r="C3309" s="37" t="s">
        <v>459</v>
      </c>
      <c r="D3309" s="26" t="str">
        <f>[1]!b_calc_yield(A3309,日期设置!$B$2,F3309,1,R3309,1,O3309,L3309,S3309,)</f>
        <v>Fetching...</v>
      </c>
      <c r="E3309" s="26">
        <f t="shared" si="102"/>
        <v>9.9884817617710731</v>
      </c>
      <c r="F3309" s="18">
        <f>[1]!b_dq_cleanprice($A3309,日期设置!B$2)</f>
        <v>97.94</v>
      </c>
      <c r="G3309" s="18" t="str">
        <f t="shared" si="103"/>
        <v>1.93 + 0</v>
      </c>
      <c r="H3309" s="27">
        <f>[1]!b_dq_pctchange($A3309,日期设置!$B$2,1)/100</f>
        <v>0</v>
      </c>
      <c r="I3309" s="26">
        <f>[1]!b_pq_pctchange(A3309,日期设置!$B$4,日期设置!$B$2,1)</f>
        <v>0</v>
      </c>
      <c r="J3309" s="26">
        <f>[1]!b_pq_pctchange(A3309,日期设置!$C$4,日期设置!$B$2,1)</f>
        <v>0</v>
      </c>
      <c r="K3309" s="52">
        <f>[1]!b_dq_amount($A3309,日期设置!B$2,2,10000)</f>
        <v>0</v>
      </c>
      <c r="L3309" s="26">
        <f>[1]!b_info_latestpar(A3309,日期设置!$B$2)</f>
        <v>100</v>
      </c>
      <c r="M3309" s="6">
        <f>[1]!b_info_outstandingbalance($A3309,日期设置!B$2)</f>
        <v>5</v>
      </c>
      <c r="N3309" s="7">
        <f>[1]!b_info_latestissurercreditrating2(A3309,日期设置!$B$2,"102","1")</f>
        <v>0</v>
      </c>
      <c r="O3309" s="8">
        <v>4</v>
      </c>
      <c r="P3309" s="9">
        <f>[1]!b_info_repurchasedate(A3309)</f>
        <v>0</v>
      </c>
      <c r="Q3309" s="8" t="s">
        <v>16833</v>
      </c>
      <c r="R3309" s="2" t="str">
        <f>IF((--IF(P3309=0,Q3309,P3309))&gt;(--日期设置!$B$2),IF(P3309=0,Q3309,P3309),Q3309)</f>
        <v>2023-02-27</v>
      </c>
      <c r="S3309" s="2" t="s">
        <v>18531</v>
      </c>
      <c r="T3309" s="8">
        <f>[1]!b_anal_ptmyear($A3309,日期设置!$B$2)</f>
        <v>1.9369863013698629</v>
      </c>
      <c r="U3309" s="8">
        <f>[1]!b_anal_termifexercise($A3309,日期设置!B$2)</f>
        <v>0</v>
      </c>
      <c r="V3309" s="10">
        <f>[1]!b_dq_dirtyprice(A3309,日期设置!$B$2)</f>
        <v>98.192099999999996</v>
      </c>
      <c r="W3309" s="11">
        <f>IF(U3309=0,ROUNDUP((Q3309-日期设置!$B$2)/365,0),ROUNDUP((R3309-日期设置!$B$2)/365,0))</f>
        <v>2</v>
      </c>
      <c r="X3309" s="18">
        <f>_xlfn.IFNA(VLOOKUP(A3309,过往入选债券!A:D,4,0),2)</f>
        <v>2</v>
      </c>
      <c r="Y3309">
        <f>_xlfn.IFNA(VLOOKUP(C3309,[2]Sheet1!$A:$A,1,0),3)</f>
        <v>3</v>
      </c>
    </row>
    <row r="3310" spans="1:25" hidden="1" x14ac:dyDescent="0.2">
      <c r="A3310" s="21" t="s">
        <v>2225</v>
      </c>
      <c r="B3310" s="21" t="s">
        <v>2226</v>
      </c>
      <c r="C3310" s="37" t="s">
        <v>2227</v>
      </c>
      <c r="D3310" s="26" t="str">
        <f>[1]!b_calc_yield(A3310,日期设置!$B$2,F3310,1,R3310,1,O3310,L3310,S3310,)</f>
        <v>Fetching...</v>
      </c>
      <c r="E3310" s="26">
        <f t="shared" si="102"/>
        <v>4.6053160958077433</v>
      </c>
      <c r="F3310" s="18">
        <f>[1]!b_dq_cleanprice($A3310,日期设置!B$2)</f>
        <v>100.0504</v>
      </c>
      <c r="G3310" s="18" t="str">
        <f t="shared" si="103"/>
        <v>0.69 + 0</v>
      </c>
      <c r="H3310" s="27">
        <f>[1]!b_dq_pctchange($A3310,日期设置!$B$2,1)/100</f>
        <v>0</v>
      </c>
      <c r="I3310" s="26">
        <f>[1]!b_pq_pctchange(A3310,日期设置!$B$4,日期设置!$B$2,1)</f>
        <v>0</v>
      </c>
      <c r="J3310" s="26">
        <f>[1]!b_pq_pctchange(A3310,日期设置!$C$4,日期设置!$B$2,1)</f>
        <v>0</v>
      </c>
      <c r="K3310" s="52">
        <f>[1]!b_dq_amount($A3310,日期设置!B$2,2,10000)</f>
        <v>0</v>
      </c>
      <c r="L3310" s="26">
        <f>[1]!b_info_latestpar(A3310,日期设置!$B$2)</f>
        <v>100</v>
      </c>
      <c r="M3310" s="6">
        <f>[1]!b_info_outstandingbalance($A3310,日期设置!B$2)</f>
        <v>1</v>
      </c>
      <c r="N3310" s="7">
        <f>[1]!b_info_latestissurercreditrating2(A3310,日期设置!$B$2,"102","1")</f>
        <v>0</v>
      </c>
      <c r="O3310" s="8">
        <v>5.3</v>
      </c>
      <c r="P3310" s="9" t="str">
        <f>[1]!b_info_repurchasedate(A3310)</f>
        <v>2020-11-30</v>
      </c>
      <c r="Q3310" s="8" t="s">
        <v>16335</v>
      </c>
      <c r="R3310" s="2" t="str">
        <f>IF((--IF(P3310=0,Q3310,P3310))&gt;(--日期设置!$B$2),IF(P3310=0,Q3310,P3310),Q3310)</f>
        <v>2021-11-30</v>
      </c>
      <c r="S3310" s="2" t="s">
        <v>18113</v>
      </c>
      <c r="T3310" s="8">
        <f>[1]!b_anal_ptmyear($A3310,日期设置!$B$2)</f>
        <v>0.69315068493150689</v>
      </c>
      <c r="U3310" s="8">
        <f>[1]!b_anal_termifexercise($A3310,日期设置!B$2)</f>
        <v>0</v>
      </c>
      <c r="V3310" s="10">
        <f>[1]!b_dq_dirtyprice(A3310,日期设置!$B$2)</f>
        <v>100.6641</v>
      </c>
      <c r="W3310" s="11">
        <f>IF(U3310=0,ROUNDUP((Q3310-日期设置!$B$2)/365,0),ROUNDUP((R3310-日期设置!$B$2)/365,0))</f>
        <v>1</v>
      </c>
      <c r="X3310" s="18">
        <f>_xlfn.IFNA(VLOOKUP(A3310,过往入选债券!A:D,4,0),2)</f>
        <v>2</v>
      </c>
      <c r="Y3310">
        <f>_xlfn.IFNA(VLOOKUP(C3310,[2]Sheet1!$A:$A,1,0),3)</f>
        <v>3</v>
      </c>
    </row>
    <row r="3311" spans="1:25" hidden="1" x14ac:dyDescent="0.2">
      <c r="A3311" s="21" t="s">
        <v>15579</v>
      </c>
      <c r="B3311" s="21" t="s">
        <v>15580</v>
      </c>
      <c r="C3311" s="37" t="s">
        <v>13860</v>
      </c>
      <c r="D3311" s="26" t="str">
        <f>[1]!b_calc_yield(A3311,日期设置!$B$2,F3311,1,R3311,1,O3311,L3311,S3311,)</f>
        <v>Fetching...</v>
      </c>
      <c r="E3311" s="26">
        <f t="shared" si="102"/>
        <v>28.791775752596926</v>
      </c>
      <c r="F3311" s="18">
        <f>[1]!b_dq_cleanprice($A3311,日期设置!B$2)</f>
        <v>102.7</v>
      </c>
      <c r="G3311" s="18" t="str">
        <f t="shared" si="103"/>
        <v>5.73 + 0</v>
      </c>
      <c r="H3311" s="27">
        <f>[1]!b_dq_pctchange($A3311,日期设置!$B$2,1)/100</f>
        <v>0</v>
      </c>
      <c r="I3311" s="26">
        <f>[1]!b_pq_pctchange(A3311,日期设置!$B$4,日期设置!$B$2,1)</f>
        <v>0</v>
      </c>
      <c r="J3311" s="26">
        <f>[1]!b_pq_pctchange(A3311,日期设置!$C$4,日期设置!$B$2,1)</f>
        <v>0</v>
      </c>
      <c r="K3311" s="52">
        <f>[1]!b_dq_amount($A3311,日期设置!B$2,2,10000)</f>
        <v>0</v>
      </c>
      <c r="L3311" s="26">
        <f>[1]!b_info_latestpar(A3311,日期设置!$B$2)</f>
        <v>100</v>
      </c>
      <c r="M3311" s="6">
        <f>[1]!b_info_outstandingbalance($A3311,日期设置!B$2)</f>
        <v>9</v>
      </c>
      <c r="N3311" s="7" t="str">
        <f>[1]!b_info_latestissurercreditrating2(A3311,日期设置!$B$2,"102","1")</f>
        <v>AA</v>
      </c>
      <c r="O3311" s="8">
        <v>5.7</v>
      </c>
      <c r="P3311" s="9">
        <f>[1]!b_info_repurchasedate(A3311)</f>
        <v>0</v>
      </c>
      <c r="Q3311" s="8" t="s">
        <v>17428</v>
      </c>
      <c r="R3311" s="2" t="str">
        <f>IF((--IF(P3311=0,Q3311,P3311))&gt;(--日期设置!$B$2),IF(P3311=0,Q3311,P3311),Q3311)</f>
        <v>2026-12-16</v>
      </c>
      <c r="S3311" s="2" t="s">
        <v>18547</v>
      </c>
      <c r="T3311" s="8">
        <f>[1]!b_anal_ptmyear($A3311,日期设置!$B$2)</f>
        <v>5.7369863013698632</v>
      </c>
      <c r="U3311" s="8">
        <f>[1]!b_anal_termifexercise($A3311,日期设置!B$2)</f>
        <v>0</v>
      </c>
      <c r="V3311" s="10">
        <f>[1]!b_dq_dirtyprice(A3311,日期设置!$B$2)</f>
        <v>104.1992</v>
      </c>
      <c r="W3311" s="11">
        <f>IF(U3311=0,ROUNDUP((Q3311-日期设置!$B$2)/365,0),ROUNDUP((R3311-日期设置!$B$2)/365,0))</f>
        <v>6</v>
      </c>
      <c r="X3311" s="18">
        <f>_xlfn.IFNA(VLOOKUP(A3311,过往入选债券!A:D,4,0),2)</f>
        <v>2</v>
      </c>
      <c r="Y3311">
        <f>_xlfn.IFNA(VLOOKUP(C3311,[2]Sheet1!$A:$A,1,0),3)</f>
        <v>3</v>
      </c>
    </row>
    <row r="3312" spans="1:25" hidden="1" x14ac:dyDescent="0.2">
      <c r="A3312" s="28" t="s">
        <v>20060</v>
      </c>
      <c r="B3312" s="28" t="s">
        <v>20061</v>
      </c>
      <c r="C3312" s="39" t="s">
        <v>2137</v>
      </c>
      <c r="D3312" s="26" t="str">
        <f>[1]!b_calc_yield(A3312,日期设置!$B$2,F3312,1,R3312,1,O3312,L3312,S3312,)</f>
        <v>Fetching...</v>
      </c>
      <c r="E3312" s="26">
        <f t="shared" si="102"/>
        <v>12.355783783890395</v>
      </c>
      <c r="F3312" s="18">
        <f>[1]!b_dq_cleanprice($A3312,日期设置!B$2)</f>
        <v>98.870999999999995</v>
      </c>
      <c r="G3312" s="18" t="str">
        <f t="shared" si="103"/>
        <v>2.45 + 0</v>
      </c>
      <c r="H3312" s="27">
        <f>[1]!b_dq_pctchange($A3312,日期设置!$B$2,1)/100</f>
        <v>0</v>
      </c>
      <c r="I3312" s="26">
        <f>[1]!b_pq_pctchange(A3312,日期设置!$B$4,日期设置!$B$2,1)</f>
        <v>0</v>
      </c>
      <c r="J3312" s="26">
        <f>[1]!b_pq_pctchange(A3312,日期设置!$C$4,日期设置!$B$2,1)</f>
        <v>0</v>
      </c>
      <c r="K3312" s="52">
        <f>[1]!b_dq_amount($A3312,日期设置!B$2,2,10000)</f>
        <v>0</v>
      </c>
      <c r="L3312" s="26">
        <f>[1]!b_info_latestpar(A3312,日期设置!$B$2)</f>
        <v>100</v>
      </c>
      <c r="M3312" s="6">
        <f>[1]!b_info_outstandingbalance($A3312,日期设置!B$2)</f>
        <v>8</v>
      </c>
      <c r="N3312" s="7">
        <f>[1]!b_info_latestissurercreditrating2(A3312,日期设置!$B$2,"102","1")</f>
        <v>0</v>
      </c>
      <c r="O3312" s="8">
        <v>4.6500000000000004</v>
      </c>
      <c r="P3312" s="9">
        <f>[1]!b_info_repurchasedate(A3312)</f>
        <v>0</v>
      </c>
      <c r="Q3312" s="8" t="s">
        <v>16188</v>
      </c>
      <c r="R3312" s="2" t="str">
        <f>IF((--IF(P3312=0,Q3312,P3312))&gt;(--日期设置!$B$2),IF(P3312=0,Q3312,P3312),Q3312)</f>
        <v>2023-09-03</v>
      </c>
      <c r="S3312" s="31" t="s">
        <v>17563</v>
      </c>
      <c r="T3312" s="8">
        <f>[1]!b_anal_ptmyear($A3312,日期设置!$B$2)</f>
        <v>2.452054794520548</v>
      </c>
      <c r="U3312" s="8">
        <f>[1]!b_anal_termifexercise($A3312,日期设置!B$2)</f>
        <v>0</v>
      </c>
      <c r="V3312" s="10">
        <f>[1]!b_dq_dirtyprice(A3312,日期设置!$B$2)</f>
        <v>101.41889999999999</v>
      </c>
      <c r="W3312" s="11">
        <f>IF(U3312=0,ROUNDUP((Q3312-日期设置!$B$2)/365,0),ROUNDUP((R3312-日期设置!$B$2)/365,0))</f>
        <v>3</v>
      </c>
      <c r="X3312" s="18">
        <f>_xlfn.IFNA(VLOOKUP(A3312,过往入选债券!A:D,4,0),2)</f>
        <v>2</v>
      </c>
      <c r="Y3312">
        <f>_xlfn.IFNA(VLOOKUP(C3312,[2]Sheet1!$A:$A,1,0),3)</f>
        <v>3</v>
      </c>
    </row>
    <row r="3313" spans="1:25" hidden="1" x14ac:dyDescent="0.2">
      <c r="A3313" s="21" t="s">
        <v>1542</v>
      </c>
      <c r="B3313" s="21" t="s">
        <v>1543</v>
      </c>
      <c r="C3313" s="37" t="s">
        <v>1270</v>
      </c>
      <c r="D3313" s="26" t="str">
        <f>[1]!b_calc_yield(A3313,日期设置!$B$2,F3313,1,R3313,1,O3313,L3313,S3313,)</f>
        <v>Fetching...</v>
      </c>
      <c r="E3313" s="26">
        <f t="shared" si="102"/>
        <v>9.1854152890337826</v>
      </c>
      <c r="F3313" s="18">
        <f>[1]!b_dq_cleanprice($A3313,日期设置!B$2)</f>
        <v>102.7966</v>
      </c>
      <c r="G3313" s="18" t="str">
        <f t="shared" si="103"/>
        <v>1.82 + 0</v>
      </c>
      <c r="H3313" s="27">
        <f>[1]!b_dq_pctchange($A3313,日期设置!$B$2,1)/100</f>
        <v>0</v>
      </c>
      <c r="I3313" s="26">
        <f>[1]!b_pq_pctchange(A3313,日期设置!$B$4,日期设置!$B$2,1)</f>
        <v>0</v>
      </c>
      <c r="J3313" s="26">
        <f>[1]!b_pq_pctchange(A3313,日期设置!$C$4,日期设置!$B$2,1)</f>
        <v>0</v>
      </c>
      <c r="K3313" s="52">
        <f>[1]!b_dq_amount($A3313,日期设置!B$2,2,10000)</f>
        <v>0</v>
      </c>
      <c r="L3313" s="26">
        <f>[1]!b_info_latestpar(A3313,日期设置!$B$2)</f>
        <v>100</v>
      </c>
      <c r="M3313" s="6">
        <f>[1]!b_info_outstandingbalance($A3313,日期设置!B$2)</f>
        <v>4</v>
      </c>
      <c r="N3313" s="7">
        <f>[1]!b_info_latestissurercreditrating2(A3313,日期设置!$B$2,"102","1")</f>
        <v>0</v>
      </c>
      <c r="O3313" s="8">
        <v>6.8</v>
      </c>
      <c r="P3313" s="9">
        <f>[1]!b_info_repurchasedate(A3313)</f>
        <v>0</v>
      </c>
      <c r="Q3313" s="8" t="s">
        <v>16745</v>
      </c>
      <c r="R3313" s="2" t="str">
        <f>IF((--IF(P3313=0,Q3313,P3313))&gt;(--日期设置!$B$2),IF(P3313=0,Q3313,P3313),Q3313)</f>
        <v>2023-01-16</v>
      </c>
      <c r="S3313" s="2" t="s">
        <v>19063</v>
      </c>
      <c r="T3313" s="8">
        <f>[1]!b_anal_ptmyear($A3313,日期设置!$B$2)</f>
        <v>1.821917808219178</v>
      </c>
      <c r="U3313" s="8">
        <f>[1]!b_anal_termifexercise($A3313,日期设置!B$2)</f>
        <v>0</v>
      </c>
      <c r="V3313" s="10">
        <f>[1]!b_dq_dirtyprice(A3313,日期设置!$B$2)</f>
        <v>104.0432</v>
      </c>
      <c r="W3313" s="11">
        <f>IF(U3313=0,ROUNDUP((Q3313-日期设置!$B$2)/365,0),ROUNDUP((R3313-日期设置!$B$2)/365,0))</f>
        <v>2</v>
      </c>
      <c r="X3313" s="18">
        <f>_xlfn.IFNA(VLOOKUP(A3313,过往入选债券!A:D,4,0),2)</f>
        <v>2</v>
      </c>
      <c r="Y3313">
        <f>_xlfn.IFNA(VLOOKUP(C3313,[2]Sheet1!$A:$A,1,0),3)</f>
        <v>3</v>
      </c>
    </row>
    <row r="3314" spans="1:25" hidden="1" x14ac:dyDescent="0.2">
      <c r="A3314" s="28" t="s">
        <v>19599</v>
      </c>
      <c r="B3314" s="28" t="s">
        <v>19600</v>
      </c>
      <c r="C3314" s="38" t="s">
        <v>19318</v>
      </c>
      <c r="D3314" s="26" t="str">
        <f>[1]!b_calc_yield(A3314,日期设置!$B$2,F3314,1,R3314,1,O3314,L3314,S3314,)</f>
        <v>Fetching...</v>
      </c>
      <c r="E3314" s="26">
        <f t="shared" si="102"/>
        <v>12.205945123178896</v>
      </c>
      <c r="F3314" s="18">
        <f>[1]!b_dq_cleanprice($A3314,日期设置!B$2)</f>
        <v>97.064099999999996</v>
      </c>
      <c r="G3314" s="18" t="str">
        <f t="shared" si="103"/>
        <v>2.40 + 0</v>
      </c>
      <c r="H3314" s="27">
        <f>[1]!b_dq_pctchange($A3314,日期设置!$B$2,1)/100</f>
        <v>0</v>
      </c>
      <c r="I3314" s="26">
        <f>[1]!b_pq_pctchange(A3314,日期设置!$B$4,日期设置!$B$2,1)</f>
        <v>0</v>
      </c>
      <c r="J3314" s="26">
        <f>[1]!b_pq_pctchange(A3314,日期设置!$C$4,日期设置!$B$2,1)</f>
        <v>-1.4677697695665504</v>
      </c>
      <c r="K3314" s="52">
        <f>[1]!b_dq_amount($A3314,日期设置!B$2,2,10000)</f>
        <v>0</v>
      </c>
      <c r="L3314" s="26">
        <f>[1]!b_info_latestpar(A3314,日期设置!$B$2)</f>
        <v>100</v>
      </c>
      <c r="M3314" s="6">
        <f>[1]!b_info_outstandingbalance($A3314,日期设置!B$2)</f>
        <v>15</v>
      </c>
      <c r="N3314" s="7" t="str">
        <f>[1]!b_info_latestissurercreditrating2(A3314,日期设置!$B$2,"102","1")</f>
        <v>AAA</v>
      </c>
      <c r="O3314" s="8">
        <v>3.82</v>
      </c>
      <c r="P3314" s="9">
        <f>[1]!b_info_repurchasedate(A3314)</f>
        <v>0</v>
      </c>
      <c r="Q3314" s="8" t="s">
        <v>16257</v>
      </c>
      <c r="R3314" s="2" t="str">
        <f>IF((--IF(P3314=0,Q3314,P3314))&gt;(--日期设置!$B$2),IF(P3314=0,Q3314,P3314),Q3314)</f>
        <v>2023-08-17</v>
      </c>
      <c r="S3314" s="31" t="s">
        <v>19101</v>
      </c>
      <c r="T3314" s="8">
        <f>[1]!b_anal_ptmyear($A3314,日期设置!$B$2)</f>
        <v>2.4054794520547946</v>
      </c>
      <c r="U3314" s="8">
        <f>[1]!b_anal_termifexercise($A3314,日期设置!B$2)</f>
        <v>0</v>
      </c>
      <c r="V3314" s="10">
        <f>[1]!b_dq_dirtyprice(A3314,日期设置!$B$2)</f>
        <v>99.3352</v>
      </c>
      <c r="W3314" s="11">
        <f>IF(U3314=0,ROUNDUP((Q3314-日期设置!$B$2)/365,0),ROUNDUP((R3314-日期设置!$B$2)/365,0))</f>
        <v>3</v>
      </c>
      <c r="X3314" s="18">
        <f>_xlfn.IFNA(VLOOKUP(A3314,过往入选债券!A:D,4,0),2)</f>
        <v>2</v>
      </c>
      <c r="Y3314">
        <f>_xlfn.IFNA(VLOOKUP(C3314,[2]Sheet1!$A:$A,1,0),3)</f>
        <v>3</v>
      </c>
    </row>
    <row r="3315" spans="1:25" hidden="1" x14ac:dyDescent="0.2">
      <c r="A3315" s="21" t="s">
        <v>1993</v>
      </c>
      <c r="B3315" s="21" t="s">
        <v>1994</v>
      </c>
      <c r="C3315" s="37" t="s">
        <v>783</v>
      </c>
      <c r="D3315" s="26" t="str">
        <f>[1]!b_calc_yield(A3315,日期设置!$B$2,F3315,1,R3315,1,O3315,L3315,S3315,)</f>
        <v>Fetching...</v>
      </c>
      <c r="E3315" s="26">
        <f t="shared" si="102"/>
        <v>1.7876394442872812</v>
      </c>
      <c r="F3315" s="18">
        <f>[1]!b_dq_cleanprice($A3315,日期设置!B$2)</f>
        <v>100.3912</v>
      </c>
      <c r="G3315" s="18" t="str">
        <f t="shared" si="103"/>
        <v>2.34 + 0.34</v>
      </c>
      <c r="H3315" s="27">
        <f>[1]!b_dq_pctchange($A3315,日期设置!$B$2,1)/100</f>
        <v>0</v>
      </c>
      <c r="I3315" s="26">
        <f>[1]!b_pq_pctchange(A3315,日期设置!$B$4,日期设置!$B$2,1)</f>
        <v>0</v>
      </c>
      <c r="J3315" s="26">
        <f>[1]!b_pq_pctchange(A3315,日期设置!$C$4,日期设置!$B$2,1)</f>
        <v>0</v>
      </c>
      <c r="K3315" s="52">
        <f>[1]!b_dq_amount($A3315,日期设置!B$2,2,10000)</f>
        <v>0</v>
      </c>
      <c r="L3315" s="26">
        <f>[1]!b_info_latestpar(A3315,日期设置!$B$2)</f>
        <v>100</v>
      </c>
      <c r="M3315" s="6">
        <f>[1]!b_info_outstandingbalance($A3315,日期设置!B$2)</f>
        <v>3</v>
      </c>
      <c r="N3315" s="7">
        <f>[1]!b_info_latestissurercreditrating2(A3315,日期设置!$B$2,"102","1")</f>
        <v>0</v>
      </c>
      <c r="O3315" s="8">
        <v>6.5</v>
      </c>
      <c r="P3315" s="9" t="str">
        <f>[1]!b_info_repurchasedate(A3315)</f>
        <v>2021-07-27</v>
      </c>
      <c r="Q3315" s="8" t="s">
        <v>17619</v>
      </c>
      <c r="R3315" s="2" t="str">
        <f>IF((--IF(P3315=0,Q3315,P3315))&gt;(--日期设置!$B$2),IF(P3315=0,Q3315,P3315),Q3315)</f>
        <v>2021-07-27</v>
      </c>
      <c r="S3315" s="2" t="s">
        <v>18804</v>
      </c>
      <c r="T3315" s="8">
        <f>[1]!b_anal_ptmyear($A3315,日期设置!$B$2)</f>
        <v>2.3479452054794523</v>
      </c>
      <c r="U3315" s="8">
        <f>[1]!b_anal_termifexercise($A3315,日期设置!B$2)</f>
        <v>0.34794520547945207</v>
      </c>
      <c r="V3315" s="10">
        <f>[1]!b_dq_dirtyprice(A3315,日期设置!$B$2)</f>
        <v>104.6296</v>
      </c>
      <c r="W3315" s="11">
        <f>IF(U3315=0,ROUNDUP((Q3315-日期设置!$B$2)/365,0),ROUNDUP((R3315-日期设置!$B$2)/365,0))</f>
        <v>1</v>
      </c>
      <c r="X3315" s="18">
        <f>_xlfn.IFNA(VLOOKUP(A3315,过往入选债券!A:D,4,0),2)</f>
        <v>2</v>
      </c>
      <c r="Y3315">
        <f>_xlfn.IFNA(VLOOKUP(C3315,[2]Sheet1!$A:$A,1,0),3)</f>
        <v>3</v>
      </c>
    </row>
    <row r="3316" spans="1:25" hidden="1" x14ac:dyDescent="0.2">
      <c r="A3316" s="21" t="s">
        <v>11292</v>
      </c>
      <c r="B3316" s="21" t="s">
        <v>11293</v>
      </c>
      <c r="C3316" s="37" t="s">
        <v>690</v>
      </c>
      <c r="D3316" s="26" t="str">
        <f>[1]!b_calc_yield(A3316,日期设置!$B$2,F3316,1,R3316,1,O3316,L3316,S3316,)</f>
        <v>Fetching...</v>
      </c>
      <c r="E3316" s="26">
        <f t="shared" si="102"/>
        <v>11.439711213901727</v>
      </c>
      <c r="F3316" s="18">
        <f>[1]!b_dq_cleanprice($A3316,日期设置!B$2)</f>
        <v>99.052099999999996</v>
      </c>
      <c r="G3316" s="18" t="str">
        <f t="shared" si="103"/>
        <v>2.29 + 0</v>
      </c>
      <c r="H3316" s="27">
        <f>[1]!b_dq_pctchange($A3316,日期设置!$B$2,1)/100</f>
        <v>0</v>
      </c>
      <c r="I3316" s="26">
        <f>[1]!b_pq_pctchange(A3316,日期设置!$B$4,日期设置!$B$2,1)</f>
        <v>0</v>
      </c>
      <c r="J3316" s="26">
        <f>[1]!b_pq_pctchange(A3316,日期设置!$C$4,日期设置!$B$2,1)</f>
        <v>0</v>
      </c>
      <c r="K3316" s="52">
        <f>[1]!b_dq_amount($A3316,日期设置!B$2,2,10000)</f>
        <v>0</v>
      </c>
      <c r="L3316" s="26">
        <f>[1]!b_info_latestpar(A3316,日期设置!$B$2)</f>
        <v>100</v>
      </c>
      <c r="M3316" s="6">
        <f>[1]!b_info_outstandingbalance($A3316,日期设置!B$2)</f>
        <v>5</v>
      </c>
      <c r="N3316" s="7" t="str">
        <f>[1]!b_info_latestissurercreditrating2(A3316,日期设置!$B$2,"102","1")</f>
        <v>AA+</v>
      </c>
      <c r="O3316" s="8">
        <v>4.7</v>
      </c>
      <c r="P3316" s="9">
        <f>[1]!b_info_repurchasedate(A3316)</f>
        <v>0</v>
      </c>
      <c r="Q3316" s="8" t="s">
        <v>17323</v>
      </c>
      <c r="R3316" s="2" t="str">
        <f>IF((--IF(P3316=0,Q3316,P3316))&gt;(--日期设置!$B$2),IF(P3316=0,Q3316,P3316),Q3316)</f>
        <v>2023-07-06</v>
      </c>
      <c r="S3316" s="2" t="s">
        <v>17997</v>
      </c>
      <c r="T3316" s="8">
        <f>[1]!b_anal_ptmyear($A3316,日期设置!$B$2)</f>
        <v>2.2904109589041095</v>
      </c>
      <c r="U3316" s="8">
        <f>[1]!b_anal_termifexercise($A3316,日期设置!B$2)</f>
        <v>0</v>
      </c>
      <c r="V3316" s="10">
        <f>[1]!b_dq_dirtyprice(A3316,日期设置!$B$2)</f>
        <v>102.38720000000001</v>
      </c>
      <c r="W3316" s="11">
        <f>IF(U3316=0,ROUNDUP((Q3316-日期设置!$B$2)/365,0),ROUNDUP((R3316-日期设置!$B$2)/365,0))</f>
        <v>3</v>
      </c>
      <c r="X3316" s="18">
        <f>_xlfn.IFNA(VLOOKUP(A3316,过往入选债券!A:D,4,0),2)</f>
        <v>2</v>
      </c>
      <c r="Y3316">
        <f>_xlfn.IFNA(VLOOKUP(C3316,[2]Sheet1!$A:$A,1,0),3)</f>
        <v>3</v>
      </c>
    </row>
    <row r="3317" spans="1:25" hidden="1" x14ac:dyDescent="0.2">
      <c r="A3317" s="21" t="s">
        <v>3907</v>
      </c>
      <c r="B3317" s="21" t="s">
        <v>3908</v>
      </c>
      <c r="C3317" s="37" t="s">
        <v>1864</v>
      </c>
      <c r="D3317" s="26" t="str">
        <f>[1]!b_calc_yield(A3317,日期设置!$B$2,F3317,1,R3317,1,O3317,L3317,S3317,)</f>
        <v>Fetching...</v>
      </c>
      <c r="E3317" s="26">
        <f t="shared" si="102"/>
        <v>4.3038497868594705</v>
      </c>
      <c r="F3317" s="18">
        <f>[1]!b_dq_cleanprice($A3317,日期设置!B$2)</f>
        <v>101.4534</v>
      </c>
      <c r="G3317" s="18" t="str">
        <f t="shared" si="103"/>
        <v>0.83 + 0</v>
      </c>
      <c r="H3317" s="27">
        <f>[1]!b_dq_pctchange($A3317,日期设置!$B$2,1)/100</f>
        <v>0</v>
      </c>
      <c r="I3317" s="26">
        <f>[1]!b_pq_pctchange(A3317,日期设置!$B$4,日期设置!$B$2,1)</f>
        <v>0</v>
      </c>
      <c r="J3317" s="26">
        <f>[1]!b_pq_pctchange(A3317,日期设置!$C$4,日期设置!$B$2,1)</f>
        <v>0.12751149281217844</v>
      </c>
      <c r="K3317" s="52">
        <f>[1]!b_dq_amount($A3317,日期设置!B$2,2,10000)</f>
        <v>0</v>
      </c>
      <c r="L3317" s="26">
        <f>[1]!b_info_latestpar(A3317,日期设置!$B$2)</f>
        <v>100</v>
      </c>
      <c r="M3317" s="6">
        <f>[1]!b_info_outstandingbalance($A3317,日期设置!B$2)</f>
        <v>5</v>
      </c>
      <c r="N3317" s="7">
        <f>[1]!b_info_latestissurercreditrating2(A3317,日期设置!$B$2,"102","1")</f>
        <v>0</v>
      </c>
      <c r="O3317" s="8">
        <v>7</v>
      </c>
      <c r="P3317" s="9">
        <f>[1]!b_info_repurchasedate(A3317)</f>
        <v>0</v>
      </c>
      <c r="Q3317" s="8" t="s">
        <v>16230</v>
      </c>
      <c r="R3317" s="2" t="str">
        <f>IF((--IF(P3317=0,Q3317,P3317))&gt;(--日期设置!$B$2),IF(P3317=0,Q3317,P3317),Q3317)</f>
        <v>2022-01-22</v>
      </c>
      <c r="S3317" s="2" t="s">
        <v>18041</v>
      </c>
      <c r="T3317" s="8">
        <f>[1]!b_anal_ptmyear($A3317,日期设置!$B$2)</f>
        <v>0.83835616438356164</v>
      </c>
      <c r="U3317" s="8">
        <f>[1]!b_anal_termifexercise($A3317,日期设置!B$2)</f>
        <v>0</v>
      </c>
      <c r="V3317" s="10">
        <f>[1]!b_dq_dirtyprice(A3317,日期设置!$B$2)</f>
        <v>102.5849</v>
      </c>
      <c r="W3317" s="11">
        <f>IF(U3317=0,ROUNDUP((Q3317-日期设置!$B$2)/365,0),ROUNDUP((R3317-日期设置!$B$2)/365,0))</f>
        <v>1</v>
      </c>
      <c r="X3317" s="18">
        <f>_xlfn.IFNA(VLOOKUP(A3317,过往入选债券!A:D,4,0),2)</f>
        <v>2</v>
      </c>
      <c r="Y3317">
        <f>_xlfn.IFNA(VLOOKUP(C3317,[2]Sheet1!$A:$A,1,0),3)</f>
        <v>3</v>
      </c>
    </row>
    <row r="3318" spans="1:25" hidden="1" x14ac:dyDescent="0.2">
      <c r="A3318" s="21" t="s">
        <v>3981</v>
      </c>
      <c r="B3318" s="21" t="s">
        <v>3982</v>
      </c>
      <c r="C3318" s="37" t="s">
        <v>3831</v>
      </c>
      <c r="D3318" s="26" t="str">
        <f>[1]!b_calc_yield(A3318,日期设置!$B$2,F3318,1,R3318,1,O3318,L3318,S3318,)</f>
        <v>Fetching...</v>
      </c>
      <c r="E3318" s="26">
        <f t="shared" si="102"/>
        <v>10.03475105329521</v>
      </c>
      <c r="F3318" s="18">
        <f>[1]!b_dq_cleanprice($A3318,日期设置!B$2)</f>
        <v>97.349900000000005</v>
      </c>
      <c r="G3318" s="18" t="str">
        <f t="shared" si="103"/>
        <v>1.94 + 0</v>
      </c>
      <c r="H3318" s="27">
        <f>[1]!b_dq_pctchange($A3318,日期设置!$B$2,1)/100</f>
        <v>0</v>
      </c>
      <c r="I3318" s="26">
        <f>[1]!b_pq_pctchange(A3318,日期设置!$B$4,日期设置!$B$2,1)</f>
        <v>0</v>
      </c>
      <c r="J3318" s="26">
        <f>[1]!b_pq_pctchange(A3318,日期设置!$C$4,日期设置!$B$2,1)</f>
        <v>0</v>
      </c>
      <c r="K3318" s="52">
        <f>[1]!b_dq_amount($A3318,日期设置!B$2,2,10000)</f>
        <v>0</v>
      </c>
      <c r="L3318" s="26">
        <f>[1]!b_info_latestpar(A3318,日期设置!$B$2)</f>
        <v>100</v>
      </c>
      <c r="M3318" s="6">
        <f>[1]!b_info_outstandingbalance($A3318,日期设置!B$2)</f>
        <v>5</v>
      </c>
      <c r="N3318" s="7" t="str">
        <f>[1]!b_info_latestissurercreditrating2(A3318,日期设置!$B$2,"102","1")</f>
        <v>AA+</v>
      </c>
      <c r="O3318" s="8">
        <v>3.67</v>
      </c>
      <c r="P3318" s="9">
        <f>[1]!b_info_repurchasedate(A3318)</f>
        <v>0</v>
      </c>
      <c r="Q3318" s="8" t="s">
        <v>16460</v>
      </c>
      <c r="R3318" s="2" t="str">
        <f>IF((--IF(P3318=0,Q3318,P3318))&gt;(--日期设置!$B$2),IF(P3318=0,Q3318,P3318),Q3318)</f>
        <v>2023-03-02</v>
      </c>
      <c r="S3318" s="2" t="s">
        <v>18136</v>
      </c>
      <c r="T3318" s="8">
        <f>[1]!b_anal_ptmyear($A3318,日期设置!$B$2)</f>
        <v>1.9452054794520548</v>
      </c>
      <c r="U3318" s="8">
        <f>[1]!b_anal_termifexercise($A3318,日期设置!B$2)</f>
        <v>0</v>
      </c>
      <c r="V3318" s="10">
        <f>[1]!b_dq_dirtyprice(A3318,日期设置!$B$2)</f>
        <v>97.551000000000002</v>
      </c>
      <c r="W3318" s="11">
        <f>IF(U3318=0,ROUNDUP((Q3318-日期设置!$B$2)/365,0),ROUNDUP((R3318-日期设置!$B$2)/365,0))</f>
        <v>2</v>
      </c>
      <c r="X3318" s="18">
        <f>_xlfn.IFNA(VLOOKUP(A3318,过往入选债券!A:D,4,0),2)</f>
        <v>2</v>
      </c>
      <c r="Y3318">
        <f>_xlfn.IFNA(VLOOKUP(C3318,[2]Sheet1!$A:$A,1,0),3)</f>
        <v>3</v>
      </c>
    </row>
    <row r="3319" spans="1:25" hidden="1" x14ac:dyDescent="0.2">
      <c r="A3319" s="21" t="s">
        <v>13336</v>
      </c>
      <c r="B3319" s="21" t="s">
        <v>13337</v>
      </c>
      <c r="C3319" s="37" t="s">
        <v>1932</v>
      </c>
      <c r="D3319" s="26" t="str">
        <f>[1]!b_calc_yield(A3319,日期设置!$B$2,F3319,1,R3319,1,O3319,L3319,S3319,)</f>
        <v>Fetching...</v>
      </c>
      <c r="E3319" s="26">
        <f t="shared" si="102"/>
        <v>22.337992376111828</v>
      </c>
      <c r="F3319" s="18">
        <f>[1]!b_dq_cleanprice($A3319,日期设置!B$2)</f>
        <v>57.633400000000002</v>
      </c>
      <c r="G3319" s="18" t="str">
        <f t="shared" si="103"/>
        <v>2.43 + 0</v>
      </c>
      <c r="H3319" s="27">
        <f>[1]!b_dq_pctchange($A3319,日期设置!$B$2,1)/100</f>
        <v>0</v>
      </c>
      <c r="I3319" s="26">
        <f>[1]!b_pq_pctchange(A3319,日期设置!$B$4,日期设置!$B$2,1)</f>
        <v>0</v>
      </c>
      <c r="J3319" s="26">
        <f>[1]!b_pq_pctchange(A3319,日期设置!$C$4,日期设置!$B$2,1)</f>
        <v>0</v>
      </c>
      <c r="K3319" s="52">
        <f>[1]!b_dq_amount($A3319,日期设置!B$2,2,10000)</f>
        <v>0</v>
      </c>
      <c r="L3319" s="26">
        <f>[1]!b_info_latestpar(A3319,日期设置!$B$2)</f>
        <v>60</v>
      </c>
      <c r="M3319" s="6">
        <f>[1]!b_info_outstandingbalance($A3319,日期设置!B$2)</f>
        <v>1.5</v>
      </c>
      <c r="N3319" s="7" t="str">
        <f>[1]!b_info_latestissurercreditrating2(A3319,日期设置!$B$2,"102","1")</f>
        <v>AA</v>
      </c>
      <c r="O3319" s="8">
        <v>4.07</v>
      </c>
      <c r="P3319" s="9">
        <f>[1]!b_info_repurchasedate(A3319)</f>
        <v>0</v>
      </c>
      <c r="Q3319" s="8" t="s">
        <v>17436</v>
      </c>
      <c r="R3319" s="2" t="str">
        <f>IF((--IF(P3319=0,Q3319,P3319))&gt;(--日期设置!$B$2),IF(P3319=0,Q3319,P3319),Q3319)</f>
        <v>2023-08-26</v>
      </c>
      <c r="S3319" s="2" t="s">
        <v>17894</v>
      </c>
      <c r="T3319" s="8">
        <f>[1]!b_anal_ptmyear($A3319,日期设置!$B$2)</f>
        <v>2.43013698630137</v>
      </c>
      <c r="U3319" s="8">
        <f>[1]!b_anal_termifexercise($A3319,日期设置!B$2)</f>
        <v>0</v>
      </c>
      <c r="V3319" s="10">
        <f>[1]!b_dq_dirtyprice(A3319,日期设置!$B$2)</f>
        <v>59.024999999999999</v>
      </c>
      <c r="W3319" s="11">
        <f>IF(U3319=0,ROUNDUP((Q3319-日期设置!$B$2)/365,0),ROUNDUP((R3319-日期设置!$B$2)/365,0))</f>
        <v>3</v>
      </c>
      <c r="X3319" s="18">
        <f>_xlfn.IFNA(VLOOKUP(A3319,过往入选债券!A:D,4,0),2)</f>
        <v>2</v>
      </c>
      <c r="Y3319">
        <f>_xlfn.IFNA(VLOOKUP(C3319,[2]Sheet1!$A:$A,1,0),3)</f>
        <v>3</v>
      </c>
    </row>
    <row r="3320" spans="1:25" hidden="1" x14ac:dyDescent="0.2">
      <c r="A3320" s="21" t="s">
        <v>1035</v>
      </c>
      <c r="B3320" s="21" t="s">
        <v>1036</v>
      </c>
      <c r="C3320" s="37" t="s">
        <v>638</v>
      </c>
      <c r="D3320" s="26" t="str">
        <f>[1]!b_calc_yield(A3320,日期设置!$B$2,F3320,1,R3320,1,O3320,L3320,S3320,)</f>
        <v>Fetching...</v>
      </c>
      <c r="E3320" s="26">
        <f t="shared" si="102"/>
        <v>4.7678839175825827</v>
      </c>
      <c r="F3320" s="18">
        <f>[1]!b_dq_cleanprice($A3320,日期设置!B$2)</f>
        <v>100.13039999999999</v>
      </c>
      <c r="G3320" s="18" t="str">
        <f t="shared" si="103"/>
        <v>0.92 + 0</v>
      </c>
      <c r="H3320" s="27">
        <f>[1]!b_dq_pctchange($A3320,日期设置!$B$2,1)/100</f>
        <v>0</v>
      </c>
      <c r="I3320" s="26">
        <f>[1]!b_pq_pctchange(A3320,日期设置!$B$4,日期设置!$B$2,1)</f>
        <v>0</v>
      </c>
      <c r="J3320" s="26">
        <f>[1]!b_pq_pctchange(A3320,日期设置!$C$4,日期设置!$B$2,1)</f>
        <v>0</v>
      </c>
      <c r="K3320" s="52">
        <f>[1]!b_dq_amount($A3320,日期设置!B$2,2,10000)</f>
        <v>0</v>
      </c>
      <c r="L3320" s="26">
        <f>[1]!b_info_latestpar(A3320,日期设置!$B$2)</f>
        <v>100</v>
      </c>
      <c r="M3320" s="6">
        <f>[1]!b_info_outstandingbalance($A3320,日期设置!B$2)</f>
        <v>6</v>
      </c>
      <c r="N3320" s="7">
        <f>[1]!b_info_latestissurercreditrating2(A3320,日期设置!$B$2,"102","1")</f>
        <v>0</v>
      </c>
      <c r="O3320" s="8">
        <v>5.3</v>
      </c>
      <c r="P3320" s="9">
        <f>[1]!b_info_repurchasedate(A3320)</f>
        <v>0</v>
      </c>
      <c r="Q3320" s="8" t="s">
        <v>16321</v>
      </c>
      <c r="R3320" s="2" t="str">
        <f>IF((--IF(P3320=0,Q3320,P3320))&gt;(--日期设置!$B$2),IF(P3320=0,Q3320,P3320),Q3320)</f>
        <v>2022-02-24</v>
      </c>
      <c r="S3320" s="2" t="s">
        <v>18100</v>
      </c>
      <c r="T3320" s="8">
        <f>[1]!b_anal_ptmyear($A3320,日期设置!$B$2)</f>
        <v>0.92876712328767119</v>
      </c>
      <c r="U3320" s="8">
        <f>[1]!b_anal_termifexercise($A3320,日期设置!B$2)</f>
        <v>0</v>
      </c>
      <c r="V3320" s="10">
        <f>[1]!b_dq_dirtyprice(A3320,日期设置!$B$2)</f>
        <v>100.50790000000001</v>
      </c>
      <c r="W3320" s="11">
        <f>IF(U3320=0,ROUNDUP((Q3320-日期设置!$B$2)/365,0),ROUNDUP((R3320-日期设置!$B$2)/365,0))</f>
        <v>1</v>
      </c>
      <c r="X3320" s="18">
        <f>_xlfn.IFNA(VLOOKUP(A3320,过往入选债券!A:D,4,0),2)</f>
        <v>2</v>
      </c>
      <c r="Y3320">
        <f>_xlfn.IFNA(VLOOKUP(C3320,[2]Sheet1!$A:$A,1,0),3)</f>
        <v>3</v>
      </c>
    </row>
    <row r="3321" spans="1:25" hidden="1" x14ac:dyDescent="0.2">
      <c r="A3321" s="21" t="s">
        <v>13858</v>
      </c>
      <c r="B3321" s="21" t="s">
        <v>13859</v>
      </c>
      <c r="C3321" s="37" t="s">
        <v>13860</v>
      </c>
      <c r="D3321" s="26" t="str">
        <f>[1]!b_calc_yield(A3321,日期设置!$B$2,F3321,1,R3321,1,O3321,L3321,S3321,)</f>
        <v>Fetching...</v>
      </c>
      <c r="E3321" s="26">
        <f t="shared" si="102"/>
        <v>23.34360409065992</v>
      </c>
      <c r="F3321" s="18">
        <f>[1]!b_dq_cleanprice($A3321,日期设置!B$2)</f>
        <v>81.526399999999995</v>
      </c>
      <c r="G3321" s="18" t="str">
        <f t="shared" si="103"/>
        <v>3.36 + 0</v>
      </c>
      <c r="H3321" s="27">
        <f>[1]!b_dq_pctchange($A3321,日期设置!$B$2,1)/100</f>
        <v>0</v>
      </c>
      <c r="I3321" s="26">
        <f>[1]!b_pq_pctchange(A3321,日期设置!$B$4,日期设置!$B$2,1)</f>
        <v>7.2790120183476817E-2</v>
      </c>
      <c r="J3321" s="26">
        <f>[1]!b_pq_pctchange(A3321,日期设置!$C$4,日期设置!$B$2,1)</f>
        <v>-0.70555393839892178</v>
      </c>
      <c r="K3321" s="52">
        <f>[1]!b_dq_amount($A3321,日期设置!B$2,2,10000)</f>
        <v>0</v>
      </c>
      <c r="L3321" s="26">
        <f>[1]!b_info_latestpar(A3321,日期设置!$B$2)</f>
        <v>80</v>
      </c>
      <c r="M3321" s="6">
        <f>[1]!b_info_outstandingbalance($A3321,日期设置!B$2)</f>
        <v>8</v>
      </c>
      <c r="N3321" s="7" t="str">
        <f>[1]!b_info_latestissurercreditrating2(A3321,日期设置!$B$2,"102","1")</f>
        <v>AA</v>
      </c>
      <c r="O3321" s="8">
        <v>6.1</v>
      </c>
      <c r="P3321" s="9">
        <f>[1]!b_info_repurchasedate(A3321)</f>
        <v>0</v>
      </c>
      <c r="Q3321" s="8" t="s">
        <v>17160</v>
      </c>
      <c r="R3321" s="2" t="str">
        <f>IF((--IF(P3321=0,Q3321,P3321))&gt;(--日期设置!$B$2),IF(P3321=0,Q3321,P3321),Q3321)</f>
        <v>2024-08-01</v>
      </c>
      <c r="S3321" s="2" t="s">
        <v>18744</v>
      </c>
      <c r="T3321" s="8">
        <f>[1]!b_anal_ptmyear($A3321,日期设置!$B$2)</f>
        <v>3.3616438356164382</v>
      </c>
      <c r="U3321" s="8">
        <f>[1]!b_anal_termifexercise($A3321,日期设置!B$2)</f>
        <v>0</v>
      </c>
      <c r="V3321" s="10">
        <f>[1]!b_dq_dirtyprice(A3321,日期设置!$B$2)</f>
        <v>84.641599999999997</v>
      </c>
      <c r="W3321" s="11">
        <f>IF(U3321=0,ROUNDUP((Q3321-日期设置!$B$2)/365,0),ROUNDUP((R3321-日期设置!$B$2)/365,0))</f>
        <v>4</v>
      </c>
      <c r="X3321" s="18">
        <f>_xlfn.IFNA(VLOOKUP(A3321,过往入选债券!A:D,4,0),2)</f>
        <v>2</v>
      </c>
      <c r="Y3321">
        <f>_xlfn.IFNA(VLOOKUP(C3321,[2]Sheet1!$A:$A,1,0),3)</f>
        <v>3</v>
      </c>
    </row>
    <row r="3322" spans="1:25" hidden="1" x14ac:dyDescent="0.2">
      <c r="A3322" s="21" t="s">
        <v>9215</v>
      </c>
      <c r="B3322" s="21" t="s">
        <v>9216</v>
      </c>
      <c r="C3322" s="37" t="s">
        <v>5154</v>
      </c>
      <c r="D3322" s="26" t="str">
        <f>[1]!b_calc_yield(A3322,日期设置!$B$2,F3322,1,R3322,1,O3322,L3322,S3322,)</f>
        <v>Fetching...</v>
      </c>
      <c r="E3322" s="26">
        <f t="shared" si="102"/>
        <v>7.3767851390529326</v>
      </c>
      <c r="F3322" s="18">
        <f>[1]!b_dq_cleanprice($A3322,日期设置!B$2)</f>
        <v>101.16589999999999</v>
      </c>
      <c r="G3322" s="18" t="str">
        <f t="shared" si="103"/>
        <v>1.47 + 1.47</v>
      </c>
      <c r="H3322" s="27">
        <f>[1]!b_dq_pctchange($A3322,日期设置!$B$2,1)/100</f>
        <v>0</v>
      </c>
      <c r="I3322" s="26">
        <f>[1]!b_pq_pctchange(A3322,日期设置!$B$4,日期设置!$B$2,1)</f>
        <v>0</v>
      </c>
      <c r="J3322" s="26">
        <f>[1]!b_pq_pctchange(A3322,日期设置!$C$4,日期设置!$B$2,1)</f>
        <v>0</v>
      </c>
      <c r="K3322" s="52">
        <f>[1]!b_dq_amount($A3322,日期设置!B$2,2,10000)</f>
        <v>0</v>
      </c>
      <c r="L3322" s="26">
        <f>[1]!b_info_latestpar(A3322,日期设置!$B$2)</f>
        <v>100</v>
      </c>
      <c r="M3322" s="6">
        <f>[1]!b_info_outstandingbalance($A3322,日期设置!B$2)</f>
        <v>7.1</v>
      </c>
      <c r="N3322" s="7" t="str">
        <f>[1]!b_info_latestissurercreditrating2(A3322,日期设置!$B$2,"102","1")</f>
        <v>AA+</v>
      </c>
      <c r="O3322" s="8">
        <v>6</v>
      </c>
      <c r="P3322" s="9">
        <f>[1]!b_info_repurchasedate(A3322)</f>
        <v>0</v>
      </c>
      <c r="Q3322" s="8" t="s">
        <v>16502</v>
      </c>
      <c r="R3322" s="2" t="str">
        <f>IF((--IF(P3322=0,Q3322,P3322))&gt;(--日期设置!$B$2),IF(P3322=0,Q3322,P3322),Q3322)</f>
        <v>2022-09-12</v>
      </c>
      <c r="S3322" s="2" t="s">
        <v>18257</v>
      </c>
      <c r="T3322" s="8">
        <f>[1]!b_anal_ptmyear($A3322,日期设置!$B$2)</f>
        <v>1.4767123287671233</v>
      </c>
      <c r="U3322" s="8">
        <f>[1]!b_anal_termifexercise($A3322,日期设置!B$2)</f>
        <v>1.4767123287671233</v>
      </c>
      <c r="V3322" s="10">
        <f>[1]!b_dq_dirtyprice(A3322,日期设置!$B$2)</f>
        <v>104.3056</v>
      </c>
      <c r="W3322" s="11">
        <f>IF(U3322=0,ROUNDUP((Q3322-日期设置!$B$2)/365,0),ROUNDUP((R3322-日期设置!$B$2)/365,0))</f>
        <v>2</v>
      </c>
      <c r="X3322" s="18">
        <f>_xlfn.IFNA(VLOOKUP(A3322,过往入选债券!A:D,4,0),2)</f>
        <v>2</v>
      </c>
      <c r="Y3322">
        <f>_xlfn.IFNA(VLOOKUP(C3322,[2]Sheet1!$A:$A,1,0),3)</f>
        <v>3</v>
      </c>
    </row>
    <row r="3323" spans="1:25" hidden="1" x14ac:dyDescent="0.2">
      <c r="A3323" s="28" t="s">
        <v>21600</v>
      </c>
      <c r="B3323" s="28" t="s">
        <v>21601</v>
      </c>
      <c r="C3323" s="39" t="s">
        <v>13951</v>
      </c>
      <c r="D3323" s="26" t="str">
        <f>[1]!b_calc_yield(A3323,日期设置!$B$2,F3323,1,R3323,1,O3323,L3323,S3323,)</f>
        <v>Fetching...</v>
      </c>
      <c r="E3323" s="26">
        <f t="shared" si="102"/>
        <v>33.491527908038485</v>
      </c>
      <c r="F3323" s="18">
        <f>[1]!b_dq_cleanprice($A3323,日期设置!B$2)</f>
        <v>99.08</v>
      </c>
      <c r="G3323" s="18" t="str">
        <f t="shared" si="103"/>
        <v>6.61 + 0</v>
      </c>
      <c r="H3323" s="27">
        <f>[1]!b_dq_pctchange($A3323,日期设置!$B$2,1)/100</f>
        <v>0</v>
      </c>
      <c r="I3323" s="26">
        <f>[1]!b_pq_pctchange(A3323,日期设置!$B$4,日期设置!$B$2,1)</f>
        <v>0</v>
      </c>
      <c r="J3323" s="26">
        <f>[1]!b_pq_pctchange(A3323,日期设置!$C$4,日期设置!$B$2,1)</f>
        <v>0</v>
      </c>
      <c r="K3323" s="52">
        <f>[1]!b_dq_amount($A3323,日期设置!B$2,2,10000)</f>
        <v>0</v>
      </c>
      <c r="L3323" s="26">
        <f>[1]!b_info_latestpar(A3323,日期设置!$B$2)</f>
        <v>100</v>
      </c>
      <c r="M3323" s="6">
        <f>[1]!b_info_outstandingbalance($A3323,日期设置!B$2)</f>
        <v>4.5</v>
      </c>
      <c r="N3323" s="7" t="str">
        <f>[1]!b_info_latestissurercreditrating2(A3323,日期设置!$B$2,"102","1")</f>
        <v>AA</v>
      </c>
      <c r="O3323" s="43">
        <v>4.97</v>
      </c>
      <c r="P3323" s="9">
        <f>[1]!b_info_repurchasedate(A3323)</f>
        <v>0</v>
      </c>
      <c r="Q3323" s="31" t="s">
        <v>21740</v>
      </c>
      <c r="R3323" s="2" t="str">
        <f>IF((--IF(P3323=0,Q3323,P3323))&gt;(--日期设置!$B$2),IF(P3323=0,Q3323,P3323),Q3323)</f>
        <v>2027-11-03</v>
      </c>
      <c r="S3323" s="31" t="s">
        <v>21680</v>
      </c>
      <c r="T3323" s="8">
        <f>[1]!b_anal_ptmyear($A3323,日期设置!$B$2)</f>
        <v>6.6191780821917812</v>
      </c>
      <c r="U3323" s="8">
        <f>[1]!b_anal_termifexercise($A3323,日期设置!B$2)</f>
        <v>0</v>
      </c>
      <c r="V3323" s="10">
        <f>[1]!b_dq_dirtyprice(A3323,日期设置!$B$2)</f>
        <v>100.9727</v>
      </c>
      <c r="W3323" s="11">
        <f>IF(U3323=0,ROUNDUP((Q3323-日期设置!$B$2)/365,0),ROUNDUP((R3323-日期设置!$B$2)/365,0))</f>
        <v>7</v>
      </c>
      <c r="X3323" s="18">
        <f>_xlfn.IFNA(VLOOKUP(A3323,过往入选债券!A:D,4,0),2)</f>
        <v>2</v>
      </c>
      <c r="Y3323">
        <f>_xlfn.IFNA(VLOOKUP(C3323,[2]Sheet1!$A:$A,1,0),3)</f>
        <v>3</v>
      </c>
    </row>
    <row r="3324" spans="1:25" hidden="1" x14ac:dyDescent="0.2">
      <c r="A3324" s="21" t="s">
        <v>4636</v>
      </c>
      <c r="B3324" s="21" t="s">
        <v>4637</v>
      </c>
      <c r="C3324" s="37" t="s">
        <v>154</v>
      </c>
      <c r="D3324" s="26" t="str">
        <f>[1]!b_calc_yield(A3324,日期设置!$B$2,F3324,1,R3324,1,O3324,L3324,S3324,)</f>
        <v>Fetching...</v>
      </c>
      <c r="E3324" s="26">
        <f t="shared" si="102"/>
        <v>11.18650501791263</v>
      </c>
      <c r="F3324" s="18">
        <f>[1]!b_dq_cleanprice($A3324,日期设置!B$2)</f>
        <v>101.20399999999999</v>
      </c>
      <c r="G3324" s="18" t="str">
        <f t="shared" si="103"/>
        <v>4.27 + 2.27</v>
      </c>
      <c r="H3324" s="27">
        <f>[1]!b_dq_pctchange($A3324,日期设置!$B$2,1)/100</f>
        <v>0</v>
      </c>
      <c r="I3324" s="26">
        <f>[1]!b_pq_pctchange(A3324,日期设置!$B$4,日期设置!$B$2,1)</f>
        <v>0</v>
      </c>
      <c r="J3324" s="26">
        <f>[1]!b_pq_pctchange(A3324,日期设置!$C$4,日期设置!$B$2,1)</f>
        <v>0.27644290314589681</v>
      </c>
      <c r="K3324" s="52">
        <f>[1]!b_dq_amount($A3324,日期设置!B$2,2,10000)</f>
        <v>0</v>
      </c>
      <c r="L3324" s="26">
        <f>[1]!b_info_latestpar(A3324,日期设置!$B$2)</f>
        <v>100</v>
      </c>
      <c r="M3324" s="6">
        <f>[1]!b_info_outstandingbalance($A3324,日期设置!B$2)</f>
        <v>5</v>
      </c>
      <c r="N3324" s="7" t="str">
        <f>[1]!b_info_latestissurercreditrating2(A3324,日期设置!$B$2,"102","1")</f>
        <v>AA+</v>
      </c>
      <c r="O3324" s="8">
        <v>5.72</v>
      </c>
      <c r="P3324" s="9" t="str">
        <f>[1]!b_info_repurchasedate(A3324)</f>
        <v>2023-06-29</v>
      </c>
      <c r="Q3324" s="8" t="s">
        <v>16697</v>
      </c>
      <c r="R3324" s="2" t="str">
        <f>IF((--IF(P3324=0,Q3324,P3324))&gt;(--日期设置!$B$2),IF(P3324=0,Q3324,P3324),Q3324)</f>
        <v>2023-06-29</v>
      </c>
      <c r="S3324" s="2" t="s">
        <v>18516</v>
      </c>
      <c r="T3324" s="8">
        <f>[1]!b_anal_ptmyear($A3324,日期设置!$B$2)</f>
        <v>4.2712328767123289</v>
      </c>
      <c r="U3324" s="8">
        <f>[1]!b_anal_termifexercise($A3324,日期设置!B$2)</f>
        <v>2.2712328767123289</v>
      </c>
      <c r="V3324" s="10">
        <f>[1]!b_dq_dirtyprice(A3324,日期设置!$B$2)</f>
        <v>105.3725</v>
      </c>
      <c r="W3324" s="11">
        <f>IF(U3324=0,ROUNDUP((Q3324-日期设置!$B$2)/365,0),ROUNDUP((R3324-日期设置!$B$2)/365,0))</f>
        <v>3</v>
      </c>
      <c r="X3324" s="18">
        <f>_xlfn.IFNA(VLOOKUP(A3324,过往入选债券!A:D,4,0),2)</f>
        <v>2</v>
      </c>
      <c r="Y3324">
        <f>_xlfn.IFNA(VLOOKUP(C3324,[2]Sheet1!$A:$A,1,0),3)</f>
        <v>3</v>
      </c>
    </row>
    <row r="3325" spans="1:25" hidden="1" x14ac:dyDescent="0.2">
      <c r="A3325" s="21" t="s">
        <v>4290</v>
      </c>
      <c r="B3325" s="21" t="s">
        <v>4291</v>
      </c>
      <c r="C3325" s="37" t="s">
        <v>224</v>
      </c>
      <c r="D3325" s="26" t="str">
        <f>[1]!b_calc_yield(A3325,日期设置!$B$2,F3325,1,R3325,1,O3325,L3325,S3325,)</f>
        <v>Fetching...</v>
      </c>
      <c r="E3325" s="26">
        <f t="shared" si="102"/>
        <v>10.156464216346128</v>
      </c>
      <c r="F3325" s="18">
        <f>[1]!b_dq_cleanprice($A3325,日期设置!B$2)</f>
        <v>99.932599999999994</v>
      </c>
      <c r="G3325" s="18" t="str">
        <f t="shared" si="103"/>
        <v>2.07 + 0</v>
      </c>
      <c r="H3325" s="27">
        <f>[1]!b_dq_pctchange($A3325,日期设置!$B$2,1)/100</f>
        <v>0</v>
      </c>
      <c r="I3325" s="26">
        <f>[1]!b_pq_pctchange(A3325,日期设置!$B$4,日期设置!$B$2,1)</f>
        <v>0.13587582793069594</v>
      </c>
      <c r="J3325" s="26">
        <f>[1]!b_pq_pctchange(A3325,日期设置!$C$4,日期设置!$B$2,1)</f>
        <v>1.1407259717323415</v>
      </c>
      <c r="K3325" s="52">
        <f>[1]!b_dq_amount($A3325,日期设置!B$2,2,10000)</f>
        <v>0</v>
      </c>
      <c r="L3325" s="26">
        <f>[1]!b_info_latestpar(A3325,日期设置!$B$2)</f>
        <v>100</v>
      </c>
      <c r="M3325" s="6">
        <f>[1]!b_info_outstandingbalance($A3325,日期设置!B$2)</f>
        <v>5</v>
      </c>
      <c r="N3325" s="7">
        <f>[1]!b_info_latestissurercreditrating2(A3325,日期设置!$B$2,"102","1")</f>
        <v>0</v>
      </c>
      <c r="O3325" s="8">
        <v>5.0999999999999996</v>
      </c>
      <c r="P3325" s="9">
        <f>[1]!b_info_repurchasedate(A3325)</f>
        <v>0</v>
      </c>
      <c r="Q3325" s="8" t="s">
        <v>16485</v>
      </c>
      <c r="R3325" s="2" t="str">
        <f>IF((--IF(P3325=0,Q3325,P3325))&gt;(--日期设置!$B$2),IF(P3325=0,Q3325,P3325),Q3325)</f>
        <v>2023-04-17</v>
      </c>
      <c r="S3325" s="2" t="s">
        <v>18184</v>
      </c>
      <c r="T3325" s="8">
        <f>[1]!b_anal_ptmyear($A3325,日期设置!$B$2)</f>
        <v>2.0712328767123287</v>
      </c>
      <c r="U3325" s="8">
        <f>[1]!b_anal_termifexercise($A3325,日期设置!B$2)</f>
        <v>0</v>
      </c>
      <c r="V3325" s="10">
        <f>[1]!b_dq_dirtyprice(A3325,日期设置!$B$2)</f>
        <v>104.66930000000001</v>
      </c>
      <c r="W3325" s="11">
        <f>IF(U3325=0,ROUNDUP((Q3325-日期设置!$B$2)/365,0),ROUNDUP((R3325-日期设置!$B$2)/365,0))</f>
        <v>3</v>
      </c>
      <c r="X3325" s="18">
        <f>_xlfn.IFNA(VLOOKUP(A3325,过往入选债券!A:D,4,0),2)</f>
        <v>2</v>
      </c>
      <c r="Y3325">
        <f>_xlfn.IFNA(VLOOKUP(C3325,[2]Sheet1!$A:$A,1,0),3)</f>
        <v>3</v>
      </c>
    </row>
    <row r="3326" spans="1:25" hidden="1" x14ac:dyDescent="0.2">
      <c r="A3326" s="21" t="s">
        <v>14503</v>
      </c>
      <c r="B3326" s="21" t="s">
        <v>14504</v>
      </c>
      <c r="C3326" s="37" t="s">
        <v>1776</v>
      </c>
      <c r="D3326" s="26" t="str">
        <f>[1]!b_calc_yield(A3326,日期设置!$B$2,F3326,1,R3326,1,O3326,L3326,S3326,)</f>
        <v>Fetching...</v>
      </c>
      <c r="E3326" s="26">
        <f t="shared" si="102"/>
        <v>19.276603031338091</v>
      </c>
      <c r="F3326" s="18">
        <f>[1]!b_dq_cleanprice($A3326,日期设置!B$2)</f>
        <v>104.2692</v>
      </c>
      <c r="G3326" s="18" t="str">
        <f t="shared" si="103"/>
        <v>4.03 + 0</v>
      </c>
      <c r="H3326" s="27">
        <f>[1]!b_dq_pctchange($A3326,日期设置!$B$2,1)/100</f>
        <v>0</v>
      </c>
      <c r="I3326" s="26">
        <f>[1]!b_pq_pctchange(A3326,日期设置!$B$4,日期设置!$B$2,1)</f>
        <v>0</v>
      </c>
      <c r="J3326" s="26">
        <f>[1]!b_pq_pctchange(A3326,日期设置!$C$4,日期设置!$B$2,1)</f>
        <v>0</v>
      </c>
      <c r="K3326" s="52">
        <f>[1]!b_dq_amount($A3326,日期设置!B$2,2,10000)</f>
        <v>0</v>
      </c>
      <c r="L3326" s="26">
        <f>[1]!b_info_latestpar(A3326,日期设置!$B$2)</f>
        <v>100</v>
      </c>
      <c r="M3326" s="6">
        <f>[1]!b_info_outstandingbalance($A3326,日期设置!B$2)</f>
        <v>10</v>
      </c>
      <c r="N3326" s="7" t="str">
        <f>[1]!b_info_latestissurercreditrating2(A3326,日期设置!$B$2,"102","1")</f>
        <v>AA+</v>
      </c>
      <c r="O3326" s="8">
        <v>6.33</v>
      </c>
      <c r="P3326" s="9">
        <f>[1]!b_info_repurchasedate(A3326)</f>
        <v>0</v>
      </c>
      <c r="Q3326" s="8" t="s">
        <v>17439</v>
      </c>
      <c r="R3326" s="2" t="str">
        <f>IF((--IF(P3326=0,Q3326,P3326))&gt;(--日期设置!$B$2),IF(P3326=0,Q3326,P3326),Q3326)</f>
        <v>2025-04-04</v>
      </c>
      <c r="S3326" s="2" t="s">
        <v>17971</v>
      </c>
      <c r="T3326" s="8">
        <f>[1]!b_anal_ptmyear($A3326,日期设置!$B$2)</f>
        <v>4.0356164383561648</v>
      </c>
      <c r="U3326" s="8">
        <f>[1]!b_anal_termifexercise($A3326,日期设置!B$2)</f>
        <v>0</v>
      </c>
      <c r="V3326" s="10">
        <f>[1]!b_dq_dirtyprice(A3326,日期设置!$B$2)</f>
        <v>110.3737</v>
      </c>
      <c r="W3326" s="11">
        <f>IF(U3326=0,ROUNDUP((Q3326-日期设置!$B$2)/365,0),ROUNDUP((R3326-日期设置!$B$2)/365,0))</f>
        <v>5</v>
      </c>
      <c r="X3326" s="18">
        <f>_xlfn.IFNA(VLOOKUP(A3326,过往入选债券!A:D,4,0),2)</f>
        <v>2</v>
      </c>
      <c r="Y3326">
        <f>_xlfn.IFNA(VLOOKUP(C3326,[2]Sheet1!$A:$A,1,0),3)</f>
        <v>3</v>
      </c>
    </row>
    <row r="3327" spans="1:25" hidden="1" x14ac:dyDescent="0.2">
      <c r="A3327" s="21" t="s">
        <v>10082</v>
      </c>
      <c r="B3327" s="21" t="s">
        <v>10083</v>
      </c>
      <c r="C3327" s="37" t="s">
        <v>383</v>
      </c>
      <c r="D3327" s="26" t="str">
        <f>[1]!b_calc_yield(A3327,日期设置!$B$2,F3327,1,R3327,1,O3327,L3327,S3327,)</f>
        <v>Fetching...</v>
      </c>
      <c r="E3327" s="26">
        <f t="shared" si="102"/>
        <v>20.695238215392632</v>
      </c>
      <c r="F3327" s="18">
        <f>[1]!b_dq_cleanprice($A3327,日期设置!B$2)</f>
        <v>94.983800000000002</v>
      </c>
      <c r="G3327" s="18" t="str">
        <f t="shared" si="103"/>
        <v>3.96 + 0</v>
      </c>
      <c r="H3327" s="27">
        <f>[1]!b_dq_pctchange($A3327,日期设置!$B$2,1)/100</f>
        <v>0</v>
      </c>
      <c r="I3327" s="26">
        <f>[1]!b_pq_pctchange(A3327,日期设置!$B$4,日期设置!$B$2,1)</f>
        <v>0</v>
      </c>
      <c r="J3327" s="26">
        <f>[1]!b_pq_pctchange(A3327,日期设置!$C$4,日期设置!$B$2,1)</f>
        <v>9.8534834435138163E-2</v>
      </c>
      <c r="K3327" s="52">
        <f>[1]!b_dq_amount($A3327,日期设置!B$2,2,10000)</f>
        <v>0</v>
      </c>
      <c r="L3327" s="26">
        <f>[1]!b_info_latestpar(A3327,日期设置!$B$2)</f>
        <v>100</v>
      </c>
      <c r="M3327" s="6">
        <f>[1]!b_info_outstandingbalance($A3327,日期设置!B$2)</f>
        <v>10</v>
      </c>
      <c r="N3327" s="7" t="str">
        <f>[1]!b_info_latestissurercreditrating2(A3327,日期设置!$B$2,"102","1")</f>
        <v>AA+</v>
      </c>
      <c r="O3327" s="8">
        <v>3.7</v>
      </c>
      <c r="P3327" s="9">
        <f>[1]!b_info_repurchasedate(A3327)</f>
        <v>0</v>
      </c>
      <c r="Q3327" s="8" t="s">
        <v>16632</v>
      </c>
      <c r="R3327" s="2" t="str">
        <f>IF((--IF(P3327=0,Q3327,P3327))&gt;(--日期设置!$B$2),IF(P3327=0,Q3327,P3327),Q3327)</f>
        <v>2025-03-09</v>
      </c>
      <c r="S3327" s="2" t="s">
        <v>18372</v>
      </c>
      <c r="T3327" s="8">
        <f>[1]!b_anal_ptmyear($A3327,日期设置!$B$2)</f>
        <v>3.9643835616438357</v>
      </c>
      <c r="U3327" s="8">
        <f>[1]!b_anal_termifexercise($A3327,日期设置!B$2)</f>
        <v>0</v>
      </c>
      <c r="V3327" s="10">
        <f>[1]!b_dq_dirtyprice(A3327,日期设置!$B$2)</f>
        <v>95.115600000000001</v>
      </c>
      <c r="W3327" s="11">
        <f>IF(U3327=0,ROUNDUP((Q3327-日期设置!$B$2)/365,0),ROUNDUP((R3327-日期设置!$B$2)/365,0))</f>
        <v>4</v>
      </c>
      <c r="X3327" s="18">
        <f>_xlfn.IFNA(VLOOKUP(A3327,过往入选债券!A:D,4,0),2)</f>
        <v>2</v>
      </c>
      <c r="Y3327">
        <f>_xlfn.IFNA(VLOOKUP(C3327,[2]Sheet1!$A:$A,1,0),3)</f>
        <v>3</v>
      </c>
    </row>
    <row r="3328" spans="1:25" x14ac:dyDescent="0.2">
      <c r="A3328" s="28" t="s">
        <v>22822</v>
      </c>
      <c r="B3328" s="28" t="s">
        <v>22823</v>
      </c>
      <c r="C3328" s="39" t="s">
        <v>23024</v>
      </c>
      <c r="D3328" s="26">
        <f>[1]!b_calc_yield(A3328,日期设置!$B$2,F3328,1,R3328,1,O3328,L3328,S3328,)</f>
        <v>5.1284026685742559</v>
      </c>
      <c r="E3328" s="26">
        <f t="shared" si="102"/>
        <v>2.3563418013119231</v>
      </c>
      <c r="F3328" s="18">
        <f>[1]!b_dq_cleanprice($A3328,日期设置!B$2)</f>
        <v>100.0076</v>
      </c>
      <c r="G3328" s="18" t="str">
        <f t="shared" si="103"/>
        <v>0.01 + 0</v>
      </c>
      <c r="H3328" s="27">
        <f>[1]!b_dq_pctchange($A3328,日期设置!$B$2,1)/100</f>
        <v>-4.199504458471217E-5</v>
      </c>
      <c r="I3328" s="26">
        <f>[1]!b_pq_pctchange(A3328,日期设置!$B$4,日期设置!$B$2,1)</f>
        <v>-4.1995044584712173E-3</v>
      </c>
      <c r="J3328" s="26">
        <f>[1]!b_pq_pctchange(A3328,日期设置!$C$4,日期设置!$B$2,1)</f>
        <v>0</v>
      </c>
      <c r="K3328" s="52">
        <f>[1]!b_dq_amount($A3328,日期设置!B$2,2,10000)</f>
        <v>4007.5697535999998</v>
      </c>
      <c r="L3328" s="26">
        <f>[1]!b_info_latestpar(A3328,日期设置!$B$2)</f>
        <v>100</v>
      </c>
      <c r="M3328" s="6">
        <f>[1]!b_info_outstandingbalance($A3328,日期设置!B$2)</f>
        <v>20</v>
      </c>
      <c r="N3328" s="7" t="str">
        <f>[1]!b_info_latestissurercreditrating2(A3328,日期设置!$B$2,"102","1")</f>
        <v>AAA</v>
      </c>
      <c r="O3328" s="43">
        <v>2.5499999999999998</v>
      </c>
      <c r="P3328" s="9">
        <f>[1]!b_info_repurchasedate(A3328)</f>
        <v>0</v>
      </c>
      <c r="Q3328" s="31" t="s">
        <v>16244</v>
      </c>
      <c r="R3328" s="2" t="str">
        <f>IF((--IF(P3328=0,Q3328,P3328))&gt;(--日期设置!$B$2),IF(P3328=0,Q3328,P3328),Q3328)</f>
        <v>2021-03-26</v>
      </c>
      <c r="S3328" s="2" t="s">
        <v>23352</v>
      </c>
      <c r="T3328" s="8">
        <f>[1]!b_anal_ptmyear($A3328,日期设置!$B$2)</f>
        <v>1.0958904109589041E-2</v>
      </c>
      <c r="U3328" s="8">
        <f>[1]!b_anal_termifexercise($A3328,日期设置!B$2)</f>
        <v>0</v>
      </c>
      <c r="V3328" s="10">
        <f>[1]!b_dq_dirtyprice(A3328,日期设置!$B$2)</f>
        <v>100.1892</v>
      </c>
      <c r="W3328" s="11">
        <f>IF(U3328=0,ROUNDUP((Q3328-日期设置!$B$2)/365,0),ROUNDUP((R3328-日期设置!$B$2)/365,0))</f>
        <v>1</v>
      </c>
      <c r="X3328" s="18">
        <f>_xlfn.IFNA(VLOOKUP(A3328,过往入选债券!A:D,4,0),2)</f>
        <v>2</v>
      </c>
      <c r="Y3328">
        <f>_xlfn.IFNA(VLOOKUP(C3328,[2]Sheet1!$A:$A,1,0),3)</f>
        <v>3</v>
      </c>
    </row>
    <row r="3329" spans="1:25" hidden="1" x14ac:dyDescent="0.2">
      <c r="A3329" s="21" t="s">
        <v>10603</v>
      </c>
      <c r="B3329" s="21" t="s">
        <v>10604</v>
      </c>
      <c r="C3329" s="37" t="s">
        <v>503</v>
      </c>
      <c r="D3329" s="26" t="str">
        <f>[1]!b_calc_yield(A3329,日期设置!$B$2,F3329,1,R3329,1,O3329,L3329,S3329,)</f>
        <v>Fetching...</v>
      </c>
      <c r="E3329" s="26">
        <f t="shared" si="102"/>
        <v>10.308451092079341</v>
      </c>
      <c r="F3329" s="18">
        <f>[1]!b_dq_cleanprice($A3329,日期设置!B$2)</f>
        <v>97.6751</v>
      </c>
      <c r="G3329" s="18" t="str">
        <f t="shared" si="103"/>
        <v>2.07 + 0</v>
      </c>
      <c r="H3329" s="27">
        <f>[1]!b_dq_pctchange($A3329,日期设置!$B$2,1)/100</f>
        <v>0</v>
      </c>
      <c r="I3329" s="26">
        <f>[1]!b_pq_pctchange(A3329,日期设置!$B$4,日期设置!$B$2,1)</f>
        <v>-0.18690347237834781</v>
      </c>
      <c r="J3329" s="26">
        <f>[1]!b_pq_pctchange(A3329,日期设置!$C$4,日期设置!$B$2,1)</f>
        <v>-0.70136735627509217</v>
      </c>
      <c r="K3329" s="52">
        <f>[1]!b_dq_amount($A3329,日期设置!B$2,2,10000)</f>
        <v>0</v>
      </c>
      <c r="L3329" s="26">
        <f>[1]!b_info_latestpar(A3329,日期设置!$B$2)</f>
        <v>100</v>
      </c>
      <c r="M3329" s="6">
        <f>[1]!b_info_outstandingbalance($A3329,日期设置!B$2)</f>
        <v>5</v>
      </c>
      <c r="N3329" s="7" t="str">
        <f>[1]!b_info_latestissurercreditrating2(A3329,日期设置!$B$2,"102","1")</f>
        <v>AA+</v>
      </c>
      <c r="O3329" s="8">
        <v>3.92</v>
      </c>
      <c r="P3329" s="9">
        <f>[1]!b_info_repurchasedate(A3329)</f>
        <v>0</v>
      </c>
      <c r="Q3329" s="8" t="s">
        <v>16485</v>
      </c>
      <c r="R3329" s="2" t="str">
        <f>IF((--IF(P3329=0,Q3329,P3329))&gt;(--日期设置!$B$2),IF(P3329=0,Q3329,P3329),Q3329)</f>
        <v>2023-04-17</v>
      </c>
      <c r="S3329" s="2" t="s">
        <v>18184</v>
      </c>
      <c r="T3329" s="8">
        <f>[1]!b_anal_ptmyear($A3329,日期设置!$B$2)</f>
        <v>2.0712328767123287</v>
      </c>
      <c r="U3329" s="8">
        <f>[1]!b_anal_termifexercise($A3329,日期设置!B$2)</f>
        <v>0</v>
      </c>
      <c r="V3329" s="10">
        <f>[1]!b_dq_dirtyprice(A3329,日期设置!$B$2)</f>
        <v>101.3159</v>
      </c>
      <c r="W3329" s="11">
        <f>IF(U3329=0,ROUNDUP((Q3329-日期设置!$B$2)/365,0),ROUNDUP((R3329-日期设置!$B$2)/365,0))</f>
        <v>3</v>
      </c>
      <c r="X3329" s="18">
        <f>_xlfn.IFNA(VLOOKUP(A3329,过往入选债券!A:D,4,0),2)</f>
        <v>2</v>
      </c>
      <c r="Y3329">
        <f>_xlfn.IFNA(VLOOKUP(C3329,[2]Sheet1!$A:$A,1,0),3)</f>
        <v>3</v>
      </c>
    </row>
    <row r="3330" spans="1:25" hidden="1" x14ac:dyDescent="0.2">
      <c r="A3330" s="21" t="s">
        <v>1602</v>
      </c>
      <c r="B3330" s="21" t="s">
        <v>1603</v>
      </c>
      <c r="C3330" s="37" t="s">
        <v>1604</v>
      </c>
      <c r="D3330" s="26" t="str">
        <f>[1]!b_calc_yield(A3330,日期设置!$B$2,F3330,1,R3330,1,O3330,L3330,S3330,)</f>
        <v>Fetching...</v>
      </c>
      <c r="E3330" s="26">
        <f t="shared" ref="E3330:E3393" si="104">((O3330*W3330+L3330)/V3330-1)*100</f>
        <v>14.609342861789543</v>
      </c>
      <c r="F3330" s="18">
        <f>[1]!b_dq_cleanprice($A3330,日期设置!B$2)</f>
        <v>103.86</v>
      </c>
      <c r="G3330" s="18" t="str">
        <f t="shared" ref="G3330:G3393" si="105">LEFT(T3330,4)&amp;" + "&amp;LEFT(U3330,4)</f>
        <v>2.89 + 0</v>
      </c>
      <c r="H3330" s="27">
        <f>[1]!b_dq_pctchange($A3330,日期设置!$B$2,1)/100</f>
        <v>0</v>
      </c>
      <c r="I3330" s="26">
        <f>[1]!b_pq_pctchange(A3330,日期设置!$B$4,日期设置!$B$2,1)</f>
        <v>0</v>
      </c>
      <c r="J3330" s="26">
        <f>[1]!b_pq_pctchange(A3330,日期设置!$C$4,日期设置!$B$2,1)</f>
        <v>0</v>
      </c>
      <c r="K3330" s="52">
        <f>[1]!b_dq_amount($A3330,日期设置!B$2,2,10000)</f>
        <v>0</v>
      </c>
      <c r="L3330" s="26">
        <f>[1]!b_info_latestpar(A3330,日期设置!$B$2)</f>
        <v>100</v>
      </c>
      <c r="M3330" s="6">
        <f>[1]!b_info_outstandingbalance($A3330,日期设置!B$2)</f>
        <v>3</v>
      </c>
      <c r="N3330" s="7">
        <f>[1]!b_info_latestissurercreditrating2(A3330,日期设置!$B$2,"102","1")</f>
        <v>0</v>
      </c>
      <c r="O3330" s="8">
        <v>6.6</v>
      </c>
      <c r="P3330" s="9">
        <f>[1]!b_info_repurchasedate(A3330)</f>
        <v>0</v>
      </c>
      <c r="Q3330" s="8" t="s">
        <v>17357</v>
      </c>
      <c r="R3330" s="2" t="str">
        <f>IF((--IF(P3330=0,Q3330,P3330))&gt;(--日期设置!$B$2),IF(P3330=0,Q3330,P3330),Q3330)</f>
        <v>2024-02-13</v>
      </c>
      <c r="S3330" s="2" t="s">
        <v>18700</v>
      </c>
      <c r="T3330" s="8">
        <f>[1]!b_anal_ptmyear($A3330,日期设置!$B$2)</f>
        <v>2.8986301369863012</v>
      </c>
      <c r="U3330" s="8">
        <f>[1]!b_anal_termifexercise($A3330,日期设置!B$2)</f>
        <v>0</v>
      </c>
      <c r="V3330" s="10">
        <f>[1]!b_dq_dirtyprice(A3330,日期设置!$B$2)</f>
        <v>104.529</v>
      </c>
      <c r="W3330" s="11">
        <f>IF(U3330=0,ROUNDUP((Q3330-日期设置!$B$2)/365,0),ROUNDUP((R3330-日期设置!$B$2)/365,0))</f>
        <v>3</v>
      </c>
      <c r="X3330" s="18">
        <f>_xlfn.IFNA(VLOOKUP(A3330,过往入选债券!A:D,4,0),2)</f>
        <v>2</v>
      </c>
      <c r="Y3330">
        <f>_xlfn.IFNA(VLOOKUP(C3330,[2]Sheet1!$A:$A,1,0),3)</f>
        <v>3</v>
      </c>
    </row>
    <row r="3331" spans="1:25" hidden="1" x14ac:dyDescent="0.2">
      <c r="A3331" s="21" t="s">
        <v>2200</v>
      </c>
      <c r="B3331" s="21" t="s">
        <v>2201</v>
      </c>
      <c r="C3331" s="37" t="s">
        <v>1391</v>
      </c>
      <c r="D3331" s="26" t="str">
        <f>[1]!b_calc_yield(A3331,日期设置!$B$2,F3331,1,R3331,1,O3331,L3331,S3331,)</f>
        <v>Fetching...</v>
      </c>
      <c r="E3331" s="26">
        <f t="shared" si="104"/>
        <v>3.3150185438444835</v>
      </c>
      <c r="F3331" s="18">
        <f>[1]!b_dq_cleanprice($A3331,日期设置!B$2)</f>
        <v>101.4</v>
      </c>
      <c r="G3331" s="18" t="str">
        <f t="shared" si="105"/>
        <v>2.64 + 0.65</v>
      </c>
      <c r="H3331" s="27">
        <f>[1]!b_dq_pctchange($A3331,日期设置!$B$2,1)/100</f>
        <v>0</v>
      </c>
      <c r="I3331" s="26">
        <f>[1]!b_pq_pctchange(A3331,日期设置!$B$4,日期设置!$B$2,1)</f>
        <v>0</v>
      </c>
      <c r="J3331" s="26">
        <f>[1]!b_pq_pctchange(A3331,日期设置!$C$4,日期设置!$B$2,1)</f>
        <v>0</v>
      </c>
      <c r="K3331" s="52">
        <f>[1]!b_dq_amount($A3331,日期设置!B$2,2,10000)</f>
        <v>0</v>
      </c>
      <c r="L3331" s="26">
        <f>[1]!b_info_latestpar(A3331,日期设置!$B$2)</f>
        <v>100</v>
      </c>
      <c r="M3331" s="6">
        <f>[1]!b_info_outstandingbalance($A3331,日期设置!B$2)</f>
        <v>9</v>
      </c>
      <c r="N3331" s="7">
        <f>[1]!b_info_latestissurercreditrating2(A3331,日期设置!$B$2,"102","1")</f>
        <v>0</v>
      </c>
      <c r="O3331" s="8">
        <v>7.5</v>
      </c>
      <c r="P3331" s="9" t="str">
        <f>[1]!b_info_repurchasedate(A3331)</f>
        <v>2021-11-15</v>
      </c>
      <c r="Q3331" s="8" t="s">
        <v>17685</v>
      </c>
      <c r="R3331" s="2" t="str">
        <f>IF((--IF(P3331=0,Q3331,P3331))&gt;(--日期设置!$B$2),IF(P3331=0,Q3331,P3331),Q3331)</f>
        <v>2021-11-15</v>
      </c>
      <c r="S3331" s="2" t="s">
        <v>18033</v>
      </c>
      <c r="T3331" s="8">
        <f>[1]!b_anal_ptmyear($A3331,日期设置!$B$2)</f>
        <v>2.6465753424657534</v>
      </c>
      <c r="U3331" s="8">
        <f>[1]!b_anal_termifexercise($A3331,日期设置!B$2)</f>
        <v>0.65205479452054793</v>
      </c>
      <c r="V3331" s="10">
        <f>[1]!b_dq_dirtyprice(A3331,日期设置!$B$2)</f>
        <v>104.05070000000001</v>
      </c>
      <c r="W3331" s="11">
        <f>IF(U3331=0,ROUNDUP((Q3331-日期设置!$B$2)/365,0),ROUNDUP((R3331-日期设置!$B$2)/365,0))</f>
        <v>1</v>
      </c>
      <c r="X3331" s="18">
        <f>_xlfn.IFNA(VLOOKUP(A3331,过往入选债券!A:D,4,0),2)</f>
        <v>2</v>
      </c>
      <c r="Y3331">
        <f>_xlfn.IFNA(VLOOKUP(C3331,[2]Sheet1!$A:$A,1,0),3)</f>
        <v>3</v>
      </c>
    </row>
    <row r="3332" spans="1:25" hidden="1" x14ac:dyDescent="0.2">
      <c r="A3332" s="21" t="s">
        <v>13321</v>
      </c>
      <c r="B3332" s="21" t="s">
        <v>13322</v>
      </c>
      <c r="C3332" s="37" t="s">
        <v>13323</v>
      </c>
      <c r="D3332" s="26" t="str">
        <f>[1]!b_calc_yield(A3332,日期设置!$B$2,F3332,1,R3332,1,O3332,L3332,S3332,)</f>
        <v>Fetching...</v>
      </c>
      <c r="E3332" s="26">
        <f t="shared" si="104"/>
        <v>22.679547682326671</v>
      </c>
      <c r="F3332" s="18">
        <f>[1]!b_dq_cleanprice($A3332,日期设置!B$2)</f>
        <v>57.840400000000002</v>
      </c>
      <c r="G3332" s="18" t="str">
        <f t="shared" si="105"/>
        <v>2.40 + 0</v>
      </c>
      <c r="H3332" s="27">
        <f>[1]!b_dq_pctchange($A3332,日期设置!$B$2,1)/100</f>
        <v>0</v>
      </c>
      <c r="I3332" s="26">
        <f>[1]!b_pq_pctchange(A3332,日期设置!$B$4,日期设置!$B$2,1)</f>
        <v>0</v>
      </c>
      <c r="J3332" s="26">
        <f>[1]!b_pq_pctchange(A3332,日期设置!$C$4,日期设置!$B$2,1)</f>
        <v>0</v>
      </c>
      <c r="K3332" s="52">
        <f>[1]!b_dq_amount($A3332,日期设置!B$2,2,10000)</f>
        <v>0</v>
      </c>
      <c r="L3332" s="26">
        <f>[1]!b_info_latestpar(A3332,日期设置!$B$2)</f>
        <v>60</v>
      </c>
      <c r="M3332" s="6">
        <f>[1]!b_info_outstandingbalance($A3332,日期设置!B$2)</f>
        <v>6</v>
      </c>
      <c r="N3332" s="7" t="str">
        <f>[1]!b_info_latestissurercreditrating2(A3332,日期设置!$B$2,"102","1")</f>
        <v>AA</v>
      </c>
      <c r="O3332" s="8">
        <v>4.28</v>
      </c>
      <c r="P3332" s="9">
        <f>[1]!b_info_repurchasedate(A3332)</f>
        <v>0</v>
      </c>
      <c r="Q3332" s="8" t="s">
        <v>17356</v>
      </c>
      <c r="R3332" s="2" t="str">
        <f>IF((--IF(P3332=0,Q3332,P3332))&gt;(--日期设置!$B$2),IF(P3332=0,Q3332,P3332),Q3332)</f>
        <v>2023-08-16</v>
      </c>
      <c r="S3332" s="2" t="s">
        <v>18471</v>
      </c>
      <c r="T3332" s="8">
        <f>[1]!b_anal_ptmyear($A3332,日期设置!$B$2)</f>
        <v>2.4027397260273973</v>
      </c>
      <c r="U3332" s="8">
        <f>[1]!b_anal_termifexercise($A3332,日期设置!B$2)</f>
        <v>0</v>
      </c>
      <c r="V3332" s="10">
        <f>[1]!b_dq_dirtyprice(A3332,日期设置!$B$2)</f>
        <v>59.374200000000002</v>
      </c>
      <c r="W3332" s="11">
        <f>IF(U3332=0,ROUNDUP((Q3332-日期设置!$B$2)/365,0),ROUNDUP((R3332-日期设置!$B$2)/365,0))</f>
        <v>3</v>
      </c>
      <c r="X3332" s="18">
        <f>_xlfn.IFNA(VLOOKUP(A3332,过往入选债券!A:D,4,0),2)</f>
        <v>2</v>
      </c>
      <c r="Y3332">
        <f>_xlfn.IFNA(VLOOKUP(C3332,[2]Sheet1!$A:$A,1,0),3)</f>
        <v>3</v>
      </c>
    </row>
    <row r="3333" spans="1:25" hidden="1" x14ac:dyDescent="0.2">
      <c r="A3333" s="21" t="s">
        <v>11411</v>
      </c>
      <c r="B3333" s="21" t="s">
        <v>11412</v>
      </c>
      <c r="C3333" s="37" t="s">
        <v>1786</v>
      </c>
      <c r="D3333" s="26" t="str">
        <f>[1]!b_calc_yield(A3333,日期设置!$B$2,F3333,1,R3333,1,O3333,L3333,S3333,)</f>
        <v>Fetching...</v>
      </c>
      <c r="E3333" s="26">
        <f t="shared" si="104"/>
        <v>11.839134646560501</v>
      </c>
      <c r="F3333" s="18">
        <f>[1]!b_dq_cleanprice($A3333,日期设置!B$2)</f>
        <v>97.862899999999996</v>
      </c>
      <c r="G3333" s="18" t="str">
        <f t="shared" si="105"/>
        <v>2.35 + 2.35</v>
      </c>
      <c r="H3333" s="27">
        <f>[1]!b_dq_pctchange($A3333,日期设置!$B$2,1)/100</f>
        <v>0</v>
      </c>
      <c r="I3333" s="26">
        <f>[1]!b_pq_pctchange(A3333,日期设置!$B$4,日期设置!$B$2,1)</f>
        <v>0</v>
      </c>
      <c r="J3333" s="26">
        <f>[1]!b_pq_pctchange(A3333,日期设置!$C$4,日期设置!$B$2,1)</f>
        <v>-9.4022765555614382E-2</v>
      </c>
      <c r="K3333" s="52">
        <f>[1]!b_dq_amount($A3333,日期设置!B$2,2,10000)</f>
        <v>0</v>
      </c>
      <c r="L3333" s="26">
        <f>[1]!b_info_latestpar(A3333,日期设置!$B$2)</f>
        <v>100</v>
      </c>
      <c r="M3333" s="6">
        <f>[1]!b_info_outstandingbalance($A3333,日期设置!B$2)</f>
        <v>20</v>
      </c>
      <c r="N3333" s="7" t="str">
        <f>[1]!b_info_latestissurercreditrating2(A3333,日期设置!$B$2,"102","1")</f>
        <v>AAA</v>
      </c>
      <c r="O3333" s="8">
        <v>4.1500000000000004</v>
      </c>
      <c r="P3333" s="9">
        <f>[1]!b_info_repurchasedate(A3333)</f>
        <v>0</v>
      </c>
      <c r="Q3333" s="8" t="s">
        <v>16488</v>
      </c>
      <c r="R3333" s="2" t="str">
        <f>IF((--IF(P3333=0,Q3333,P3333))&gt;(--日期设置!$B$2),IF(P3333=0,Q3333,P3333),Q3333)</f>
        <v>2023-07-29</v>
      </c>
      <c r="S3333" s="2" t="s">
        <v>18003</v>
      </c>
      <c r="T3333" s="8">
        <f>[1]!b_anal_ptmyear($A3333,日期设置!$B$2)</f>
        <v>2.3534246575342466</v>
      </c>
      <c r="U3333" s="8">
        <f>[1]!b_anal_termifexercise($A3333,日期设置!B$2)</f>
        <v>2.3534246575342466</v>
      </c>
      <c r="V3333" s="10">
        <f>[1]!b_dq_dirtyprice(A3333,日期设置!$B$2)</f>
        <v>100.5462</v>
      </c>
      <c r="W3333" s="11">
        <f>IF(U3333=0,ROUNDUP((Q3333-日期设置!$B$2)/365,0),ROUNDUP((R3333-日期设置!$B$2)/365,0))</f>
        <v>3</v>
      </c>
      <c r="X3333" s="18">
        <f>_xlfn.IFNA(VLOOKUP(A3333,过往入选债券!A:D,4,0),2)</f>
        <v>2</v>
      </c>
      <c r="Y3333" t="str">
        <f>_xlfn.IFNA(VLOOKUP(C3333,[2]Sheet1!$A:$A,1,0),3)</f>
        <v>陕西煤业化工集团有限责任公司</v>
      </c>
    </row>
    <row r="3334" spans="1:25" hidden="1" x14ac:dyDescent="0.2">
      <c r="A3334" s="21" t="s">
        <v>14155</v>
      </c>
      <c r="B3334" s="21" t="s">
        <v>14156</v>
      </c>
      <c r="C3334" s="37" t="s">
        <v>13878</v>
      </c>
      <c r="D3334" s="26" t="str">
        <f>[1]!b_calc_yield(A3334,日期设置!$B$2,F3334,1,R3334,1,O3334,L3334,S3334,)</f>
        <v>Fetching...</v>
      </c>
      <c r="E3334" s="26">
        <f t="shared" si="104"/>
        <v>23.791862061864812</v>
      </c>
      <c r="F3334" s="18">
        <f>[1]!b_dq_cleanprice($A3334,日期设置!B$2)</f>
        <v>81.206500000000005</v>
      </c>
      <c r="G3334" s="18" t="str">
        <f t="shared" si="105"/>
        <v>3.50 + 0</v>
      </c>
      <c r="H3334" s="27">
        <f>[1]!b_dq_pctchange($A3334,日期设置!$B$2,1)/100</f>
        <v>0</v>
      </c>
      <c r="I3334" s="26">
        <f>[1]!b_pq_pctchange(A3334,日期设置!$B$4,日期设置!$B$2,1)</f>
        <v>0</v>
      </c>
      <c r="J3334" s="26">
        <f>[1]!b_pq_pctchange(A3334,日期设置!$C$4,日期设置!$B$2,1)</f>
        <v>-1.3093691475489095</v>
      </c>
      <c r="K3334" s="52">
        <f>[1]!b_dq_amount($A3334,日期设置!B$2,2,10000)</f>
        <v>0</v>
      </c>
      <c r="L3334" s="26">
        <f>[1]!b_info_latestpar(A3334,日期设置!$B$2)</f>
        <v>80</v>
      </c>
      <c r="M3334" s="6">
        <f>[1]!b_info_outstandingbalance($A3334,日期设置!B$2)</f>
        <v>4</v>
      </c>
      <c r="N3334" s="7" t="str">
        <f>[1]!b_info_latestissurercreditrating2(A3334,日期设置!$B$2,"102","1")</f>
        <v>AA</v>
      </c>
      <c r="O3334" s="8">
        <v>5.85</v>
      </c>
      <c r="P3334" s="9">
        <f>[1]!b_info_repurchasedate(A3334)</f>
        <v>0</v>
      </c>
      <c r="Q3334" s="8" t="s">
        <v>16945</v>
      </c>
      <c r="R3334" s="2" t="str">
        <f>IF((--IF(P3334=0,Q3334,P3334))&gt;(--日期设置!$B$2),IF(P3334=0,Q3334,P3334),Q3334)</f>
        <v>2024-09-22</v>
      </c>
      <c r="S3334" s="2" t="s">
        <v>18074</v>
      </c>
      <c r="T3334" s="8">
        <f>[1]!b_anal_ptmyear($A3334,日期设置!$B$2)</f>
        <v>3.504109589041096</v>
      </c>
      <c r="U3334" s="8">
        <f>[1]!b_anal_termifexercise($A3334,日期设置!B$2)</f>
        <v>0</v>
      </c>
      <c r="V3334" s="10">
        <f>[1]!b_dq_dirtyprice(A3334,日期设置!$B$2)</f>
        <v>83.527299999999997</v>
      </c>
      <c r="W3334" s="11">
        <f>IF(U3334=0,ROUNDUP((Q3334-日期设置!$B$2)/365,0),ROUNDUP((R3334-日期设置!$B$2)/365,0))</f>
        <v>4</v>
      </c>
      <c r="X3334" s="18">
        <f>_xlfn.IFNA(VLOOKUP(A3334,过往入选债券!A:D,4,0),2)</f>
        <v>2</v>
      </c>
      <c r="Y3334">
        <f>_xlfn.IFNA(VLOOKUP(C3334,[2]Sheet1!$A:$A,1,0),3)</f>
        <v>3</v>
      </c>
    </row>
    <row r="3335" spans="1:25" hidden="1" x14ac:dyDescent="0.2">
      <c r="A3335" s="28" t="s">
        <v>22530</v>
      </c>
      <c r="B3335" s="28" t="s">
        <v>22531</v>
      </c>
      <c r="C3335" s="39" t="s">
        <v>442</v>
      </c>
      <c r="D3335" s="26">
        <f>[1]!b_calc_yield(A3335,日期设置!$B$2,F3335,1,R3335,1,O3335,L3335,S3335,)</f>
        <v>5.1249959449895464</v>
      </c>
      <c r="E3335" s="26">
        <f t="shared" si="104"/>
        <v>2.3111336472871002</v>
      </c>
      <c r="F3335" s="18">
        <f>[1]!b_dq_cleanprice($A3335,日期设置!B$2)</f>
        <v>100.0065</v>
      </c>
      <c r="G3335" s="18" t="str">
        <f t="shared" si="105"/>
        <v>0.01 + 0</v>
      </c>
      <c r="H3335" s="27">
        <f>[1]!b_dq_pctchange($A3335,日期设置!$B$2,1)/100</f>
        <v>0</v>
      </c>
      <c r="I3335" s="26">
        <f>[1]!b_pq_pctchange(A3335,日期设置!$B$4,日期设置!$B$2,1)</f>
        <v>6.5000000000026148E-3</v>
      </c>
      <c r="J3335" s="26">
        <f>[1]!b_pq_pctchange(A3335,日期设置!$C$4,日期设置!$B$2,1)</f>
        <v>0</v>
      </c>
      <c r="K3335" s="52">
        <f>[1]!b_dq_amount($A3335,日期设置!B$2,2,10000)</f>
        <v>0</v>
      </c>
      <c r="L3335" s="26">
        <f>[1]!b_info_latestpar(A3335,日期设置!$B$2)</f>
        <v>100</v>
      </c>
      <c r="M3335" s="6">
        <f>[1]!b_info_outstandingbalance($A3335,日期设置!B$2)</f>
        <v>10</v>
      </c>
      <c r="N3335" s="7" t="str">
        <f>[1]!b_info_latestissurercreditrating2(A3335,日期设置!$B$2,"102","1")</f>
        <v>AAA</v>
      </c>
      <c r="O3335" s="43">
        <v>2.5</v>
      </c>
      <c r="P3335" s="9">
        <f>[1]!b_info_repurchasedate(A3335)</f>
        <v>0</v>
      </c>
      <c r="Q3335" s="31" t="s">
        <v>16244</v>
      </c>
      <c r="R3335" s="2" t="str">
        <f>IF((--IF(P3335=0,Q3335,P3335))&gt;(--日期设置!$B$2),IF(P3335=0,Q3335,P3335),Q3335)</f>
        <v>2021-03-26</v>
      </c>
      <c r="S3335" s="2" t="s">
        <v>23207</v>
      </c>
      <c r="T3335" s="8">
        <f>[1]!b_anal_ptmyear($A3335,日期设置!$B$2)</f>
        <v>1.0958904109589041E-2</v>
      </c>
      <c r="U3335" s="8">
        <f>[1]!b_anal_termifexercise($A3335,日期设置!B$2)</f>
        <v>0</v>
      </c>
      <c r="V3335" s="10">
        <f>[1]!b_dq_dirtyprice(A3335,日期设置!$B$2)</f>
        <v>100.1846</v>
      </c>
      <c r="W3335" s="11">
        <f>IF(U3335=0,ROUNDUP((Q3335-日期设置!$B$2)/365,0),ROUNDUP((R3335-日期设置!$B$2)/365,0))</f>
        <v>1</v>
      </c>
      <c r="X3335" s="18">
        <f>_xlfn.IFNA(VLOOKUP(A3335,过往入选债券!A:D,4,0),2)</f>
        <v>2</v>
      </c>
      <c r="Y3335">
        <f>_xlfn.IFNA(VLOOKUP(C3335,[2]Sheet1!$A:$A,1,0),3)</f>
        <v>3</v>
      </c>
    </row>
    <row r="3336" spans="1:25" hidden="1" x14ac:dyDescent="0.2">
      <c r="A3336" s="21" t="s">
        <v>6641</v>
      </c>
      <c r="B3336" s="21" t="s">
        <v>6642</v>
      </c>
      <c r="C3336" s="37" t="s">
        <v>1481</v>
      </c>
      <c r="D3336" s="26" t="str">
        <f>[1]!b_calc_yield(A3336,日期设置!$B$2,F3336,1,R3336,1,O3336,L3336,S3336,)</f>
        <v>Fetching...</v>
      </c>
      <c r="E3336" s="26">
        <f t="shared" si="104"/>
        <v>0.36504956939242827</v>
      </c>
      <c r="F3336" s="18">
        <f>[1]!b_dq_cleanprice($A3336,日期设置!B$2)</f>
        <v>100.0689</v>
      </c>
      <c r="G3336" s="18" t="str">
        <f t="shared" si="105"/>
        <v>2.07 + 0.07</v>
      </c>
      <c r="H3336" s="27">
        <f>[1]!b_dq_pctchange($A3336,日期设置!$B$2,1)/100</f>
        <v>0</v>
      </c>
      <c r="I3336" s="26">
        <f>[1]!b_pq_pctchange(A3336,日期设置!$B$4,日期设置!$B$2,1)</f>
        <v>-0.27147346107734766</v>
      </c>
      <c r="J3336" s="26">
        <f>[1]!b_pq_pctchange(A3336,日期设置!$C$4,日期设置!$B$2,1)</f>
        <v>-0.27147346107734766</v>
      </c>
      <c r="K3336" s="52">
        <f>[1]!b_dq_amount($A3336,日期设置!B$2,2,10000)</f>
        <v>0</v>
      </c>
      <c r="L3336" s="26">
        <f>[1]!b_info_latestpar(A3336,日期设置!$B$2)</f>
        <v>100</v>
      </c>
      <c r="M3336" s="6">
        <f>[1]!b_info_outstandingbalance($A3336,日期设置!B$2)</f>
        <v>3</v>
      </c>
      <c r="N3336" s="7" t="str">
        <f>[1]!b_info_latestissurercreditrating2(A3336,日期设置!$B$2,"102","1")</f>
        <v>AA</v>
      </c>
      <c r="O3336" s="8">
        <v>6.4</v>
      </c>
      <c r="P3336" s="9" t="str">
        <f>[1]!b_info_repurchasedate(A3336)</f>
        <v>2021-04-19</v>
      </c>
      <c r="Q3336" s="8" t="s">
        <v>16485</v>
      </c>
      <c r="R3336" s="2" t="str">
        <f>IF((--IF(P3336=0,Q3336,P3336))&gt;(--日期设置!$B$2),IF(P3336=0,Q3336,P3336),Q3336)</f>
        <v>2021-04-19</v>
      </c>
      <c r="S3336" s="2" t="s">
        <v>18455</v>
      </c>
      <c r="T3336" s="8">
        <f>[1]!b_anal_ptmyear($A3336,日期设置!$B$2)</f>
        <v>2.0712328767123287</v>
      </c>
      <c r="U3336" s="8">
        <f>[1]!b_anal_termifexercise($A3336,日期设置!B$2)</f>
        <v>7.6712328767123292E-2</v>
      </c>
      <c r="V3336" s="10">
        <f>[1]!b_dq_dirtyprice(A3336,日期设置!$B$2)</f>
        <v>106.01300000000001</v>
      </c>
      <c r="W3336" s="11">
        <f>IF(U3336=0,ROUNDUP((Q3336-日期设置!$B$2)/365,0),ROUNDUP((R3336-日期设置!$B$2)/365,0))</f>
        <v>1</v>
      </c>
      <c r="X3336" s="18">
        <f>_xlfn.IFNA(VLOOKUP(A3336,过往入选债券!A:D,4,0),2)</f>
        <v>2</v>
      </c>
      <c r="Y3336">
        <f>_xlfn.IFNA(VLOOKUP(C3336,[2]Sheet1!$A:$A,1,0),3)</f>
        <v>3</v>
      </c>
    </row>
    <row r="3337" spans="1:25" hidden="1" x14ac:dyDescent="0.2">
      <c r="A3337" s="28" t="s">
        <v>20214</v>
      </c>
      <c r="B3337" s="28" t="s">
        <v>20215</v>
      </c>
      <c r="C3337" s="39" t="s">
        <v>345</v>
      </c>
      <c r="D3337" s="26" t="str">
        <f>[1]!b_calc_yield(A3337,日期设置!$B$2,F3337,1,R3337,1,O3337,L3337,S3337,)</f>
        <v>Fetching...</v>
      </c>
      <c r="E3337" s="26">
        <f t="shared" si="104"/>
        <v>2.3292265850360705</v>
      </c>
      <c r="F3337" s="18">
        <f>[1]!b_dq_cleanprice($A3337,日期设置!B$2)</f>
        <v>100.1</v>
      </c>
      <c r="G3337" s="18" t="str">
        <f t="shared" si="105"/>
        <v>0.45 + 0</v>
      </c>
      <c r="H3337" s="27">
        <f>[1]!b_dq_pctchange($A3337,日期设置!$B$2,1)/100</f>
        <v>0</v>
      </c>
      <c r="I3337" s="26">
        <f>[1]!b_pq_pctchange(A3337,日期设置!$B$4,日期设置!$B$2,1)</f>
        <v>0</v>
      </c>
      <c r="J3337" s="26">
        <f>[1]!b_pq_pctchange(A3337,日期设置!$C$4,日期设置!$B$2,1)</f>
        <v>0.65359477124182153</v>
      </c>
      <c r="K3337" s="52">
        <f>[1]!b_dq_amount($A3337,日期设置!B$2,2,10000)</f>
        <v>0</v>
      </c>
      <c r="L3337" s="26">
        <f>[1]!b_info_latestpar(A3337,日期设置!$B$2)</f>
        <v>100</v>
      </c>
      <c r="M3337" s="6">
        <f>[1]!b_info_outstandingbalance($A3337,日期设置!B$2)</f>
        <v>5</v>
      </c>
      <c r="N3337" s="7" t="str">
        <f>[1]!b_info_latestissurercreditrating2(A3337,日期设置!$B$2,"102","1")</f>
        <v>AA</v>
      </c>
      <c r="O3337" s="8">
        <v>5.5</v>
      </c>
      <c r="P3337" s="9">
        <f>[1]!b_info_repurchasedate(A3337)</f>
        <v>0</v>
      </c>
      <c r="Q3337" s="8" t="s">
        <v>17729</v>
      </c>
      <c r="R3337" s="2" t="str">
        <f>IF((--IF(P3337=0,Q3337,P3337))&gt;(--日期设置!$B$2),IF(P3337=0,Q3337,P3337),Q3337)</f>
        <v>2021-09-04</v>
      </c>
      <c r="S3337" s="31" t="s">
        <v>16844</v>
      </c>
      <c r="T3337" s="8">
        <f>[1]!b_anal_ptmyear($A3337,日期设置!$B$2)</f>
        <v>0.45479452054794522</v>
      </c>
      <c r="U3337" s="8">
        <f>[1]!b_anal_termifexercise($A3337,日期设置!B$2)</f>
        <v>0</v>
      </c>
      <c r="V3337" s="10">
        <f>[1]!b_dq_dirtyprice(A3337,日期设置!$B$2)</f>
        <v>103.0986</v>
      </c>
      <c r="W3337" s="11">
        <f>IF(U3337=0,ROUNDUP((Q3337-日期设置!$B$2)/365,0),ROUNDUP((R3337-日期设置!$B$2)/365,0))</f>
        <v>1</v>
      </c>
      <c r="X3337" s="18">
        <f>_xlfn.IFNA(VLOOKUP(A3337,过往入选债券!A:D,4,0),2)</f>
        <v>2</v>
      </c>
      <c r="Y3337">
        <f>_xlfn.IFNA(VLOOKUP(C3337,[2]Sheet1!$A:$A,1,0),3)</f>
        <v>3</v>
      </c>
    </row>
    <row r="3338" spans="1:25" hidden="1" x14ac:dyDescent="0.2">
      <c r="A3338" s="21" t="s">
        <v>14605</v>
      </c>
      <c r="B3338" s="21" t="s">
        <v>14606</v>
      </c>
      <c r="C3338" s="37" t="s">
        <v>10</v>
      </c>
      <c r="D3338" s="26" t="str">
        <f>[1]!b_calc_yield(A3338,日期设置!$B$2,F3338,1,R3338,1,O3338,L3338,S3338,)</f>
        <v>Fetching...</v>
      </c>
      <c r="E3338" s="26">
        <f t="shared" si="104"/>
        <v>20.766970630331684</v>
      </c>
      <c r="F3338" s="18">
        <f>[1]!b_dq_cleanprice($A3338,日期设置!B$2)</f>
        <v>102.78100000000001</v>
      </c>
      <c r="G3338" s="18" t="str">
        <f t="shared" si="105"/>
        <v>4.26 + 0</v>
      </c>
      <c r="H3338" s="27">
        <f>[1]!b_dq_pctchange($A3338,日期设置!$B$2,1)/100</f>
        <v>0</v>
      </c>
      <c r="I3338" s="26">
        <f>[1]!b_pq_pctchange(A3338,日期设置!$B$4,日期设置!$B$2,1)</f>
        <v>0</v>
      </c>
      <c r="J3338" s="26">
        <f>[1]!b_pq_pctchange(A3338,日期设置!$C$4,日期设置!$B$2,1)</f>
        <v>-2.8949824838537785</v>
      </c>
      <c r="K3338" s="52">
        <f>[1]!b_dq_amount($A3338,日期设置!B$2,2,10000)</f>
        <v>0</v>
      </c>
      <c r="L3338" s="26">
        <f>[1]!b_info_latestpar(A3338,日期设置!$B$2)</f>
        <v>100</v>
      </c>
      <c r="M3338" s="6">
        <f>[1]!b_info_outstandingbalance($A3338,日期设置!B$2)</f>
        <v>10</v>
      </c>
      <c r="N3338" s="7" t="str">
        <f>[1]!b_info_latestissurercreditrating2(A3338,日期设置!$B$2,"102","1")</f>
        <v>AAA</v>
      </c>
      <c r="O3338" s="8">
        <v>5.87</v>
      </c>
      <c r="P3338" s="9">
        <f>[1]!b_info_repurchasedate(A3338)</f>
        <v>0</v>
      </c>
      <c r="Q3338" s="8" t="s">
        <v>17621</v>
      </c>
      <c r="R3338" s="2" t="str">
        <f>IF((--IF(P3338=0,Q3338,P3338))&gt;(--日期设置!$B$2),IF(P3338=0,Q3338,P3338),Q3338)</f>
        <v>2025-06-26</v>
      </c>
      <c r="S3338" s="2" t="s">
        <v>18560</v>
      </c>
      <c r="T3338" s="8">
        <f>[1]!b_anal_ptmyear($A3338,日期设置!$B$2)</f>
        <v>4.2630136986301368</v>
      </c>
      <c r="U3338" s="8">
        <f>[1]!b_anal_termifexercise($A3338,日期设置!B$2)</f>
        <v>0</v>
      </c>
      <c r="V3338" s="10">
        <f>[1]!b_dq_dirtyprice(A3338,日期设置!$B$2)</f>
        <v>107.1071</v>
      </c>
      <c r="W3338" s="11">
        <f>IF(U3338=0,ROUNDUP((Q3338-日期设置!$B$2)/365,0),ROUNDUP((R3338-日期设置!$B$2)/365,0))</f>
        <v>5</v>
      </c>
      <c r="X3338" s="18">
        <f>_xlfn.IFNA(VLOOKUP(A3338,过往入选债券!A:D,4,0),2)</f>
        <v>2</v>
      </c>
      <c r="Y3338">
        <f>_xlfn.IFNA(VLOOKUP(C3338,[2]Sheet1!$A:$A,1,0),3)</f>
        <v>3</v>
      </c>
    </row>
    <row r="3339" spans="1:25" hidden="1" x14ac:dyDescent="0.2">
      <c r="A3339" s="21" t="s">
        <v>8781</v>
      </c>
      <c r="B3339" s="21" t="s">
        <v>8782</v>
      </c>
      <c r="C3339" s="37" t="s">
        <v>173</v>
      </c>
      <c r="D3339" s="26" t="str">
        <f>[1]!b_calc_yield(A3339,日期设置!$B$2,F3339,1,R3339,1,O3339,L3339,S3339,)</f>
        <v>Fetching...</v>
      </c>
      <c r="E3339" s="26">
        <f t="shared" si="104"/>
        <v>6.1895450976906963</v>
      </c>
      <c r="F3339" s="18">
        <f>[1]!b_dq_cleanprice($A3339,日期设置!B$2)</f>
        <v>102.6378</v>
      </c>
      <c r="G3339" s="18" t="str">
        <f t="shared" si="105"/>
        <v>1.26 + 0</v>
      </c>
      <c r="H3339" s="27">
        <f>[1]!b_dq_pctchange($A3339,日期设置!$B$2,1)/100</f>
        <v>0</v>
      </c>
      <c r="I3339" s="26">
        <f>[1]!b_pq_pctchange(A3339,日期设置!$B$4,日期设置!$B$2,1)</f>
        <v>0</v>
      </c>
      <c r="J3339" s="26">
        <f>[1]!b_pq_pctchange(A3339,日期设置!$C$4,日期设置!$B$2,1)</f>
        <v>0</v>
      </c>
      <c r="K3339" s="52">
        <f>[1]!b_dq_amount($A3339,日期设置!B$2,2,10000)</f>
        <v>0</v>
      </c>
      <c r="L3339" s="26">
        <f>[1]!b_info_latestpar(A3339,日期设置!$B$2)</f>
        <v>100</v>
      </c>
      <c r="M3339" s="6">
        <f>[1]!b_info_outstandingbalance($A3339,日期设置!B$2)</f>
        <v>5</v>
      </c>
      <c r="N3339" s="7" t="str">
        <f>[1]!b_info_latestissurercreditrating2(A3339,日期设置!$B$2,"102","1")</f>
        <v>AA+</v>
      </c>
      <c r="O3339" s="8">
        <v>7.35</v>
      </c>
      <c r="P3339" s="9">
        <f>[1]!b_info_repurchasedate(A3339)</f>
        <v>0</v>
      </c>
      <c r="Q3339" s="8" t="s">
        <v>16159</v>
      </c>
      <c r="R3339" s="2" t="str">
        <f>IF((--IF(P3339=0,Q3339,P3339))&gt;(--日期设置!$B$2),IF(P3339=0,Q3339,P3339),Q3339)</f>
        <v>2022-06-28</v>
      </c>
      <c r="S3339" s="2" t="s">
        <v>17947</v>
      </c>
      <c r="T3339" s="8">
        <f>[1]!b_anal_ptmyear($A3339,日期设置!$B$2)</f>
        <v>1.2684931506849315</v>
      </c>
      <c r="U3339" s="8">
        <f>[1]!b_anal_termifexercise($A3339,日期设置!B$2)</f>
        <v>0</v>
      </c>
      <c r="V3339" s="10">
        <f>[1]!b_dq_dirtyprice(A3339,日期设置!$B$2)</f>
        <v>108.01439999999999</v>
      </c>
      <c r="W3339" s="11">
        <f>IF(U3339=0,ROUNDUP((Q3339-日期设置!$B$2)/365,0),ROUNDUP((R3339-日期设置!$B$2)/365,0))</f>
        <v>2</v>
      </c>
      <c r="X3339" s="18">
        <f>_xlfn.IFNA(VLOOKUP(A3339,过往入选债券!A:D,4,0),2)</f>
        <v>2</v>
      </c>
      <c r="Y3339">
        <f>_xlfn.IFNA(VLOOKUP(C3339,[2]Sheet1!$A:$A,1,0),3)</f>
        <v>3</v>
      </c>
    </row>
    <row r="3340" spans="1:25" hidden="1" x14ac:dyDescent="0.2">
      <c r="A3340" s="21" t="s">
        <v>2255</v>
      </c>
      <c r="B3340" s="21" t="s">
        <v>2256</v>
      </c>
      <c r="C3340" s="37" t="s">
        <v>16</v>
      </c>
      <c r="D3340" s="26" t="str">
        <f>[1]!b_calc_yield(A3340,日期设置!$B$2,F3340,1,R3340,1,O3340,L3340,S3340,)</f>
        <v>Fetching...</v>
      </c>
      <c r="E3340" s="26">
        <f t="shared" si="104"/>
        <v>3.5477914397867627</v>
      </c>
      <c r="F3340" s="18">
        <f>[1]!b_dq_cleanprice($A3340,日期设置!B$2)</f>
        <v>100</v>
      </c>
      <c r="G3340" s="18" t="str">
        <f t="shared" si="105"/>
        <v>0.69 + 0</v>
      </c>
      <c r="H3340" s="27">
        <f>[1]!b_dq_pctchange($A3340,日期设置!$B$2,1)/100</f>
        <v>0</v>
      </c>
      <c r="I3340" s="26">
        <f>[1]!b_pq_pctchange(A3340,日期设置!$B$4,日期设置!$B$2,1)</f>
        <v>0</v>
      </c>
      <c r="J3340" s="26">
        <f>[1]!b_pq_pctchange(A3340,日期设置!$C$4,日期设置!$B$2,1)</f>
        <v>0</v>
      </c>
      <c r="K3340" s="52">
        <f>[1]!b_dq_amount($A3340,日期设置!B$2,2,10000)</f>
        <v>0</v>
      </c>
      <c r="L3340" s="26">
        <f>[1]!b_info_latestpar(A3340,日期设置!$B$2)</f>
        <v>100</v>
      </c>
      <c r="M3340" s="6">
        <f>[1]!b_info_outstandingbalance($A3340,日期设置!B$2)</f>
        <v>8</v>
      </c>
      <c r="N3340" s="7">
        <f>[1]!b_info_latestissurercreditrating2(A3340,日期设置!$B$2,"102","1")</f>
        <v>0</v>
      </c>
      <c r="O3340" s="8">
        <v>5.2</v>
      </c>
      <c r="P3340" s="9">
        <f>[1]!b_info_repurchasedate(A3340)</f>
        <v>0</v>
      </c>
      <c r="Q3340" s="8" t="s">
        <v>16335</v>
      </c>
      <c r="R3340" s="2" t="str">
        <f>IF((--IF(P3340=0,Q3340,P3340))&gt;(--日期设置!$B$2),IF(P3340=0,Q3340,P3340),Q3340)</f>
        <v>2021-11-30</v>
      </c>
      <c r="S3340" s="2" t="s">
        <v>18113</v>
      </c>
      <c r="T3340" s="8">
        <f>[1]!b_anal_ptmyear($A3340,日期设置!$B$2)</f>
        <v>0.69315068493150689</v>
      </c>
      <c r="U3340" s="8">
        <f>[1]!b_anal_termifexercise($A3340,日期设置!B$2)</f>
        <v>0</v>
      </c>
      <c r="V3340" s="10">
        <f>[1]!b_dq_dirtyprice(A3340,日期设置!$B$2)</f>
        <v>101.5956</v>
      </c>
      <c r="W3340" s="11">
        <f>IF(U3340=0,ROUNDUP((Q3340-日期设置!$B$2)/365,0),ROUNDUP((R3340-日期设置!$B$2)/365,0))</f>
        <v>1</v>
      </c>
      <c r="X3340" s="18">
        <f>_xlfn.IFNA(VLOOKUP(A3340,过往入选债券!A:D,4,0),2)</f>
        <v>2</v>
      </c>
      <c r="Y3340">
        <f>_xlfn.IFNA(VLOOKUP(C3340,[2]Sheet1!$A:$A,1,0),3)</f>
        <v>3</v>
      </c>
    </row>
    <row r="3341" spans="1:25" hidden="1" x14ac:dyDescent="0.2">
      <c r="A3341" s="21" t="s">
        <v>15802</v>
      </c>
      <c r="B3341" s="21" t="s">
        <v>15803</v>
      </c>
      <c r="C3341" s="37" t="s">
        <v>340</v>
      </c>
      <c r="D3341" s="26" t="str">
        <f>[1]!b_calc_yield(A3341,日期设置!$B$2,F3341,1,R3341,1,O3341,L3341,S3341,)</f>
        <v>Fetching...</v>
      </c>
      <c r="E3341" s="26">
        <f t="shared" si="104"/>
        <v>20.261406649947645</v>
      </c>
      <c r="F3341" s="18">
        <f>[1]!b_dq_cleanprice($A3341,日期设置!B$2)</f>
        <v>96.485600000000005</v>
      </c>
      <c r="G3341" s="18" t="str">
        <f t="shared" si="105"/>
        <v>9.06 + 4.06</v>
      </c>
      <c r="H3341" s="27">
        <f>[1]!b_dq_pctchange($A3341,日期设置!$B$2,1)/100</f>
        <v>0</v>
      </c>
      <c r="I3341" s="26">
        <f>[1]!b_pq_pctchange(A3341,日期设置!$B$4,日期设置!$B$2,1)</f>
        <v>0</v>
      </c>
      <c r="J3341" s="26">
        <f>[1]!b_pq_pctchange(A3341,日期设置!$C$4,日期设置!$B$2,1)</f>
        <v>0</v>
      </c>
      <c r="K3341" s="52">
        <f>[1]!b_dq_amount($A3341,日期设置!B$2,2,10000)</f>
        <v>0</v>
      </c>
      <c r="L3341" s="26">
        <f>[1]!b_info_latestpar(A3341,日期设置!$B$2)</f>
        <v>100</v>
      </c>
      <c r="M3341" s="6">
        <f>[1]!b_info_outstandingbalance($A3341,日期设置!B$2)</f>
        <v>10</v>
      </c>
      <c r="N3341" s="7" t="str">
        <f>[1]!b_info_latestissurercreditrating2(A3341,日期设置!$B$2,"102","1")</f>
        <v>AA+</v>
      </c>
      <c r="O3341" s="8">
        <v>4.1399999999999997</v>
      </c>
      <c r="P3341" s="9" t="str">
        <f>[1]!b_info_repurchasedate(A3341)</f>
        <v>2025-04-14</v>
      </c>
      <c r="Q3341" s="8" t="s">
        <v>17124</v>
      </c>
      <c r="R3341" s="2" t="str">
        <f>IF((--IF(P3341=0,Q3341,P3341))&gt;(--日期设置!$B$2),IF(P3341=0,Q3341,P3341),Q3341)</f>
        <v>2025-04-14</v>
      </c>
      <c r="S3341" s="2" t="s">
        <v>18654</v>
      </c>
      <c r="T3341" s="8">
        <f>[1]!b_anal_ptmyear($A3341,日期设置!$B$2)</f>
        <v>9.0630136986301366</v>
      </c>
      <c r="U3341" s="8">
        <f>[1]!b_anal_termifexercise($A3341,日期设置!B$2)</f>
        <v>4.065753424657534</v>
      </c>
      <c r="V3341" s="10">
        <f>[1]!b_dq_dirtyprice(A3341,日期设置!$B$2)</f>
        <v>100.3647</v>
      </c>
      <c r="W3341" s="11">
        <f>IF(U3341=0,ROUNDUP((Q3341-日期设置!$B$2)/365,0),ROUNDUP((R3341-日期设置!$B$2)/365,0))</f>
        <v>5</v>
      </c>
      <c r="X3341" s="18">
        <f>_xlfn.IFNA(VLOOKUP(A3341,过往入选债券!A:D,4,0),2)</f>
        <v>2</v>
      </c>
      <c r="Y3341">
        <f>_xlfn.IFNA(VLOOKUP(C3341,[2]Sheet1!$A:$A,1,0),3)</f>
        <v>3</v>
      </c>
    </row>
    <row r="3342" spans="1:25" hidden="1" x14ac:dyDescent="0.2">
      <c r="A3342" s="21" t="s">
        <v>2578</v>
      </c>
      <c r="B3342" s="21" t="s">
        <v>2579</v>
      </c>
      <c r="C3342" s="37" t="s">
        <v>1464</v>
      </c>
      <c r="D3342" s="26" t="str">
        <f>[1]!b_calc_yield(A3342,日期设置!$B$2,F3342,1,R3342,1,O3342,L3342,S3342,)</f>
        <v>Fetching...</v>
      </c>
      <c r="E3342" s="26">
        <f t="shared" si="104"/>
        <v>5.1175656984785656</v>
      </c>
      <c r="F3342" s="18">
        <f>[1]!b_dq_cleanprice($A3342,日期设置!B$2)</f>
        <v>101.22</v>
      </c>
      <c r="G3342" s="18" t="str">
        <f t="shared" si="105"/>
        <v>3 + 1</v>
      </c>
      <c r="H3342" s="27">
        <f>[1]!b_dq_pctchange($A3342,日期设置!$B$2,1)/100</f>
        <v>0</v>
      </c>
      <c r="I3342" s="26">
        <f>[1]!b_pq_pctchange(A3342,日期设置!$B$4,日期设置!$B$2,1)</f>
        <v>0</v>
      </c>
      <c r="J3342" s="26">
        <f>[1]!b_pq_pctchange(A3342,日期设置!$C$4,日期设置!$B$2,1)</f>
        <v>0</v>
      </c>
      <c r="K3342" s="52">
        <f>[1]!b_dq_amount($A3342,日期设置!B$2,2,10000)</f>
        <v>0</v>
      </c>
      <c r="L3342" s="26">
        <f>[1]!b_info_latestpar(A3342,日期设置!$B$2)</f>
        <v>100</v>
      </c>
      <c r="M3342" s="6">
        <f>[1]!b_info_outstandingbalance($A3342,日期设置!B$2)</f>
        <v>10</v>
      </c>
      <c r="N3342" s="7">
        <f>[1]!b_info_latestissurercreditrating2(A3342,日期设置!$B$2,"102","1")</f>
        <v>0</v>
      </c>
      <c r="O3342" s="8">
        <v>6.4</v>
      </c>
      <c r="P3342" s="9" t="str">
        <f>[1]!b_info_repurchasedate(A3342)</f>
        <v>2022-03-22</v>
      </c>
      <c r="Q3342" s="8" t="s">
        <v>16938</v>
      </c>
      <c r="R3342" s="2" t="str">
        <f>IF((--IF(P3342=0,Q3342,P3342))&gt;(--日期设置!$B$2),IF(P3342=0,Q3342,P3342),Q3342)</f>
        <v>2022-03-22</v>
      </c>
      <c r="S3342" s="2" t="s">
        <v>18601</v>
      </c>
      <c r="T3342" s="8">
        <f>[1]!b_anal_ptmyear($A3342,日期设置!$B$2)</f>
        <v>3</v>
      </c>
      <c r="U3342" s="8">
        <f>[1]!b_anal_termifexercise($A3342,日期设置!B$2)</f>
        <v>1</v>
      </c>
      <c r="V3342" s="10">
        <f>[1]!b_dq_dirtyprice(A3342,日期设置!$B$2)</f>
        <v>101.22</v>
      </c>
      <c r="W3342" s="11">
        <f>IF(U3342=0,ROUNDUP((Q3342-日期设置!$B$2)/365,0),ROUNDUP((R3342-日期设置!$B$2)/365,0))</f>
        <v>1</v>
      </c>
      <c r="X3342" s="18">
        <f>_xlfn.IFNA(VLOOKUP(A3342,过往入选债券!A:D,4,0),2)</f>
        <v>2</v>
      </c>
      <c r="Y3342">
        <f>_xlfn.IFNA(VLOOKUP(C3342,[2]Sheet1!$A:$A,1,0),3)</f>
        <v>3</v>
      </c>
    </row>
    <row r="3343" spans="1:25" hidden="1" x14ac:dyDescent="0.2">
      <c r="A3343" s="21" t="s">
        <v>13314</v>
      </c>
      <c r="B3343" s="21" t="s">
        <v>13315</v>
      </c>
      <c r="C3343" s="37" t="s">
        <v>13316</v>
      </c>
      <c r="D3343" s="26" t="str">
        <f>[1]!b_calc_yield(A3343,日期设置!$B$2,F3343,1,R3343,1,O3343,L3343,S3343,)</f>
        <v>Fetching...</v>
      </c>
      <c r="E3343" s="26">
        <f t="shared" si="104"/>
        <v>24.089595997365997</v>
      </c>
      <c r="F3343" s="18">
        <f>[1]!b_dq_cleanprice($A3343,日期设置!B$2)</f>
        <v>58.607300000000002</v>
      </c>
      <c r="G3343" s="18" t="str">
        <f t="shared" si="105"/>
        <v>2.38 + 0</v>
      </c>
      <c r="H3343" s="27">
        <f>[1]!b_dq_pctchange($A3343,日期设置!$B$2,1)/100</f>
        <v>0</v>
      </c>
      <c r="I3343" s="26">
        <f>[1]!b_pq_pctchange(A3343,日期设置!$B$4,日期设置!$B$2,1)</f>
        <v>0</v>
      </c>
      <c r="J3343" s="26">
        <f>[1]!b_pq_pctchange(A3343,日期设置!$C$4,日期设置!$B$2,1)</f>
        <v>0</v>
      </c>
      <c r="K3343" s="52">
        <f>[1]!b_dq_amount($A3343,日期设置!B$2,2,10000)</f>
        <v>0</v>
      </c>
      <c r="L3343" s="26">
        <f>[1]!b_info_latestpar(A3343,日期设置!$B$2)</f>
        <v>60</v>
      </c>
      <c r="M3343" s="6">
        <f>[1]!b_info_outstandingbalance($A3343,日期设置!B$2)</f>
        <v>6</v>
      </c>
      <c r="N3343" s="7" t="str">
        <f>[1]!b_info_latestissurercreditrating2(A3343,日期设置!$B$2,"102","1")</f>
        <v>AA</v>
      </c>
      <c r="O3343" s="8">
        <v>5</v>
      </c>
      <c r="P3343" s="9">
        <f>[1]!b_info_repurchasedate(A3343)</f>
        <v>0</v>
      </c>
      <c r="Q3343" s="8" t="s">
        <v>17315</v>
      </c>
      <c r="R3343" s="2" t="str">
        <f>IF((--IF(P3343=0,Q3343,P3343))&gt;(--日期设置!$B$2),IF(P3343=0,Q3343,P3343),Q3343)</f>
        <v>2023-08-11</v>
      </c>
      <c r="S3343" s="2" t="s">
        <v>17969</v>
      </c>
      <c r="T3343" s="8">
        <f>[1]!b_anal_ptmyear($A3343,日期设置!$B$2)</f>
        <v>2.3890410958904109</v>
      </c>
      <c r="U3343" s="8">
        <f>[1]!b_anal_termifexercise($A3343,日期设置!B$2)</f>
        <v>0</v>
      </c>
      <c r="V3343" s="10">
        <f>[1]!b_dq_dirtyprice(A3343,日期设置!$B$2)</f>
        <v>60.440199999999997</v>
      </c>
      <c r="W3343" s="11">
        <f>IF(U3343=0,ROUNDUP((Q3343-日期设置!$B$2)/365,0),ROUNDUP((R3343-日期设置!$B$2)/365,0))</f>
        <v>3</v>
      </c>
      <c r="X3343" s="18">
        <f>_xlfn.IFNA(VLOOKUP(A3343,过往入选债券!A:D,4,0),2)</f>
        <v>2</v>
      </c>
      <c r="Y3343">
        <f>_xlfn.IFNA(VLOOKUP(C3343,[2]Sheet1!$A:$A,1,0),3)</f>
        <v>3</v>
      </c>
    </row>
    <row r="3344" spans="1:25" hidden="1" x14ac:dyDescent="0.2">
      <c r="A3344" s="21" t="s">
        <v>4339</v>
      </c>
      <c r="B3344" s="21" t="s">
        <v>4340</v>
      </c>
      <c r="C3344" s="37" t="s">
        <v>704</v>
      </c>
      <c r="D3344" s="26" t="str">
        <f>[1]!b_calc_yield(A3344,日期设置!$B$2,F3344,1,R3344,1,O3344,L3344,S3344,)</f>
        <v>Fetching...</v>
      </c>
      <c r="E3344" s="26">
        <f t="shared" si="104"/>
        <v>10.311344948737844</v>
      </c>
      <c r="F3344" s="18">
        <f>[1]!b_dq_cleanprice($A3344,日期设置!B$2)</f>
        <v>98.779300000000006</v>
      </c>
      <c r="G3344" s="18" t="str">
        <f t="shared" si="105"/>
        <v>2.09 + 0</v>
      </c>
      <c r="H3344" s="27">
        <f>[1]!b_dq_pctchange($A3344,日期设置!$B$2,1)/100</f>
        <v>0</v>
      </c>
      <c r="I3344" s="26">
        <f>[1]!b_pq_pctchange(A3344,日期设置!$B$4,日期设置!$B$2,1)</f>
        <v>0</v>
      </c>
      <c r="J3344" s="26">
        <f>[1]!b_pq_pctchange(A3344,日期设置!$C$4,日期设置!$B$2,1)</f>
        <v>0</v>
      </c>
      <c r="K3344" s="52">
        <f>[1]!b_dq_amount($A3344,日期设置!B$2,2,10000)</f>
        <v>0</v>
      </c>
      <c r="L3344" s="26">
        <f>[1]!b_info_latestpar(A3344,日期设置!$B$2)</f>
        <v>100</v>
      </c>
      <c r="M3344" s="6">
        <f>[1]!b_info_outstandingbalance($A3344,日期设置!B$2)</f>
        <v>5</v>
      </c>
      <c r="N3344" s="7">
        <f>[1]!b_info_latestissurercreditrating2(A3344,日期设置!$B$2,"102","1")</f>
        <v>0</v>
      </c>
      <c r="O3344" s="8">
        <v>4.49</v>
      </c>
      <c r="P3344" s="9">
        <f>[1]!b_info_repurchasedate(A3344)</f>
        <v>0</v>
      </c>
      <c r="Q3344" s="8" t="s">
        <v>16074</v>
      </c>
      <c r="R3344" s="2" t="str">
        <f>IF((--IF(P3344=0,Q3344,P3344))&gt;(--日期设置!$B$2),IF(P3344=0,Q3344,P3344),Q3344)</f>
        <v>2023-04-24</v>
      </c>
      <c r="S3344" s="2" t="s">
        <v>17860</v>
      </c>
      <c r="T3344" s="8">
        <f>[1]!b_anal_ptmyear($A3344,日期设置!$B$2)</f>
        <v>2.0904109589041098</v>
      </c>
      <c r="U3344" s="8">
        <f>[1]!b_anal_termifexercise($A3344,日期设置!B$2)</f>
        <v>0</v>
      </c>
      <c r="V3344" s="10">
        <f>[1]!b_dq_dirtyprice(A3344,日期设置!$B$2)</f>
        <v>102.8634</v>
      </c>
      <c r="W3344" s="11">
        <f>IF(U3344=0,ROUNDUP((Q3344-日期设置!$B$2)/365,0),ROUNDUP((R3344-日期设置!$B$2)/365,0))</f>
        <v>3</v>
      </c>
      <c r="X3344" s="18">
        <f>_xlfn.IFNA(VLOOKUP(A3344,过往入选债券!A:D,4,0),2)</f>
        <v>2</v>
      </c>
      <c r="Y3344">
        <f>_xlfn.IFNA(VLOOKUP(C3344,[2]Sheet1!$A:$A,1,0),3)</f>
        <v>3</v>
      </c>
    </row>
    <row r="3345" spans="1:25" hidden="1" x14ac:dyDescent="0.2">
      <c r="A3345" s="21" t="s">
        <v>8259</v>
      </c>
      <c r="B3345" s="21" t="s">
        <v>8260</v>
      </c>
      <c r="C3345" s="37" t="s">
        <v>8261</v>
      </c>
      <c r="D3345" s="26" t="str">
        <f>[1]!b_calc_yield(A3345,日期设置!$B$2,F3345,1,R3345,1,O3345,L3345,S3345,)</f>
        <v>Fetching...</v>
      </c>
      <c r="E3345" s="26">
        <f t="shared" si="104"/>
        <v>2.5227575327094076</v>
      </c>
      <c r="F3345" s="18">
        <f>[1]!b_dq_cleanprice($A3345,日期设置!B$2)</f>
        <v>100.2569</v>
      </c>
      <c r="G3345" s="18" t="str">
        <f t="shared" si="105"/>
        <v>2.49 + 0.49</v>
      </c>
      <c r="H3345" s="27">
        <f>[1]!b_dq_pctchange($A3345,日期设置!$B$2,1)/100</f>
        <v>0</v>
      </c>
      <c r="I3345" s="26">
        <f>[1]!b_pq_pctchange(A3345,日期设置!$B$4,日期设置!$B$2,1)</f>
        <v>0</v>
      </c>
      <c r="J3345" s="26">
        <f>[1]!b_pq_pctchange(A3345,日期设置!$C$4,日期设置!$B$2,1)</f>
        <v>-1.0648732928080809</v>
      </c>
      <c r="K3345" s="52">
        <f>[1]!b_dq_amount($A3345,日期设置!B$2,2,10000)</f>
        <v>0</v>
      </c>
      <c r="L3345" s="26">
        <f>[1]!b_info_latestpar(A3345,日期设置!$B$2)</f>
        <v>100</v>
      </c>
      <c r="M3345" s="6">
        <f>[1]!b_info_outstandingbalance($A3345,日期设置!B$2)</f>
        <v>3</v>
      </c>
      <c r="N3345" s="7" t="str">
        <f>[1]!b_info_latestissurercreditrating2(A3345,日期设置!$B$2,"102","1")</f>
        <v>AA</v>
      </c>
      <c r="O3345" s="8">
        <v>5.8</v>
      </c>
      <c r="P3345" s="9" t="str">
        <f>[1]!b_info_repurchasedate(A3345)</f>
        <v>2021-09-18</v>
      </c>
      <c r="Q3345" s="8" t="s">
        <v>17256</v>
      </c>
      <c r="R3345" s="2" t="str">
        <f>IF((--IF(P3345=0,Q3345,P3345))&gt;(--日期设置!$B$2),IF(P3345=0,Q3345,P3345),Q3345)</f>
        <v>2021-09-18</v>
      </c>
      <c r="S3345" s="2" t="s">
        <v>18157</v>
      </c>
      <c r="T3345" s="8">
        <f>[1]!b_anal_ptmyear($A3345,日期设置!$B$2)</f>
        <v>2.493150684931507</v>
      </c>
      <c r="U3345" s="8">
        <f>[1]!b_anal_termifexercise($A3345,日期设置!B$2)</f>
        <v>0.49315068493150682</v>
      </c>
      <c r="V3345" s="10">
        <f>[1]!b_dq_dirtyprice(A3345,日期设置!$B$2)</f>
        <v>103.1966</v>
      </c>
      <c r="W3345" s="11">
        <f>IF(U3345=0,ROUNDUP((Q3345-日期设置!$B$2)/365,0),ROUNDUP((R3345-日期设置!$B$2)/365,0))</f>
        <v>1</v>
      </c>
      <c r="X3345" s="18">
        <f>_xlfn.IFNA(VLOOKUP(A3345,过往入选债券!A:D,4,0),2)</f>
        <v>2</v>
      </c>
      <c r="Y3345">
        <f>_xlfn.IFNA(VLOOKUP(C3345,[2]Sheet1!$A:$A,1,0),3)</f>
        <v>3</v>
      </c>
    </row>
    <row r="3346" spans="1:25" hidden="1" x14ac:dyDescent="0.2">
      <c r="A3346" s="21" t="s">
        <v>7965</v>
      </c>
      <c r="B3346" s="21" t="s">
        <v>7966</v>
      </c>
      <c r="C3346" s="37" t="s">
        <v>1424</v>
      </c>
      <c r="D3346" s="26" t="str">
        <f>[1]!b_calc_yield(A3346,日期设置!$B$2,F3346,1,R3346,1,O3346,L3346,S3346,)</f>
        <v>Fetching...</v>
      </c>
      <c r="E3346" s="26">
        <f t="shared" si="104"/>
        <v>4.4007349031170984</v>
      </c>
      <c r="F3346" s="18">
        <f>[1]!b_dq_cleanprice($A3346,日期设置!B$2)</f>
        <v>101.5116</v>
      </c>
      <c r="G3346" s="18" t="str">
        <f t="shared" si="105"/>
        <v>2.86 + 0.86</v>
      </c>
      <c r="H3346" s="27">
        <f>[1]!b_dq_pctchange($A3346,日期设置!$B$2,1)/100</f>
        <v>0</v>
      </c>
      <c r="I3346" s="26">
        <f>[1]!b_pq_pctchange(A3346,日期设置!$B$4,日期设置!$B$2,1)</f>
        <v>0</v>
      </c>
      <c r="J3346" s="26">
        <f>[1]!b_pq_pctchange(A3346,日期设置!$C$4,日期设置!$B$2,1)</f>
        <v>0</v>
      </c>
      <c r="K3346" s="52">
        <f>[1]!b_dq_amount($A3346,日期设置!B$2,2,10000)</f>
        <v>0</v>
      </c>
      <c r="L3346" s="26">
        <f>[1]!b_info_latestpar(A3346,日期设置!$B$2)</f>
        <v>100</v>
      </c>
      <c r="M3346" s="6">
        <f>[1]!b_info_outstandingbalance($A3346,日期设置!B$2)</f>
        <v>8.5</v>
      </c>
      <c r="N3346" s="7" t="str">
        <f>[1]!b_info_latestissurercreditrating2(A3346,日期设置!$B$2,"102","1")</f>
        <v>AA</v>
      </c>
      <c r="O3346" s="8">
        <v>7</v>
      </c>
      <c r="P3346" s="9" t="str">
        <f>[1]!b_info_repurchasedate(A3346)</f>
        <v>2022-01-30</v>
      </c>
      <c r="Q3346" s="8" t="s">
        <v>16218</v>
      </c>
      <c r="R3346" s="2" t="str">
        <f>IF((--IF(P3346=0,Q3346,P3346))&gt;(--日期设置!$B$2),IF(P3346=0,Q3346,P3346),Q3346)</f>
        <v>2022-01-30</v>
      </c>
      <c r="S3346" s="2" t="s">
        <v>17937</v>
      </c>
      <c r="T3346" s="8">
        <f>[1]!b_anal_ptmyear($A3346,日期设置!$B$2)</f>
        <v>2.86027397260274</v>
      </c>
      <c r="U3346" s="8">
        <f>[1]!b_anal_termifexercise($A3346,日期设置!B$2)</f>
        <v>0.86027397260273974</v>
      </c>
      <c r="V3346" s="10">
        <f>[1]!b_dq_dirtyprice(A3346,日期设置!$B$2)</f>
        <v>102.4897</v>
      </c>
      <c r="W3346" s="11">
        <f>IF(U3346=0,ROUNDUP((Q3346-日期设置!$B$2)/365,0),ROUNDUP((R3346-日期设置!$B$2)/365,0))</f>
        <v>1</v>
      </c>
      <c r="X3346" s="18">
        <f>_xlfn.IFNA(VLOOKUP(A3346,过往入选债券!A:D,4,0),2)</f>
        <v>2</v>
      </c>
      <c r="Y3346">
        <f>_xlfn.IFNA(VLOOKUP(C3346,[2]Sheet1!$A:$A,1,0),3)</f>
        <v>3</v>
      </c>
    </row>
    <row r="3347" spans="1:25" hidden="1" x14ac:dyDescent="0.2">
      <c r="A3347" s="21" t="s">
        <v>12315</v>
      </c>
      <c r="B3347" s="21" t="s">
        <v>12316</v>
      </c>
      <c r="C3347" s="37" t="s">
        <v>12317</v>
      </c>
      <c r="D3347" s="26" t="str">
        <f>[1]!b_calc_yield(A3347,日期设置!$B$2,F3347,1,R3347,1,O3347,L3347,S3347,)</f>
        <v>Fetching...</v>
      </c>
      <c r="E3347" s="26">
        <f t="shared" si="104"/>
        <v>29.872061148921603</v>
      </c>
      <c r="F3347" s="18">
        <f>[1]!b_dq_cleanprice($A3347,日期设置!B$2)</f>
        <v>20.163499999999999</v>
      </c>
      <c r="G3347" s="18" t="str">
        <f t="shared" si="105"/>
        <v>0.99 + 0</v>
      </c>
      <c r="H3347" s="27">
        <f>[1]!b_dq_pctchange($A3347,日期设置!$B$2,1)/100</f>
        <v>0</v>
      </c>
      <c r="I3347" s="26">
        <f>[1]!b_pq_pctchange(A3347,日期设置!$B$4,日期设置!$B$2,1)</f>
        <v>-50</v>
      </c>
      <c r="J3347" s="26">
        <f>[1]!b_pq_pctchange(A3347,日期设置!$C$4,日期设置!$B$2,1)</f>
        <v>-50</v>
      </c>
      <c r="K3347" s="52">
        <f>[1]!b_dq_amount($A3347,日期设置!B$2,2,10000)</f>
        <v>0</v>
      </c>
      <c r="L3347" s="26">
        <f>[1]!b_info_latestpar(A3347,日期设置!$B$2)</f>
        <v>19.999999999999996</v>
      </c>
      <c r="M3347" s="6">
        <f>[1]!b_info_outstandingbalance($A3347,日期设置!B$2)</f>
        <v>2.4</v>
      </c>
      <c r="N3347" s="7" t="str">
        <f>[1]!b_info_latestissurercreditrating2(A3347,日期设置!$B$2,"102","1")</f>
        <v>AA</v>
      </c>
      <c r="O3347" s="8">
        <v>6.2</v>
      </c>
      <c r="P3347" s="9">
        <f>[1]!b_info_repurchasedate(A3347)</f>
        <v>0</v>
      </c>
      <c r="Q3347" s="8" t="s">
        <v>16084</v>
      </c>
      <c r="R3347" s="2" t="str">
        <f>IF((--IF(P3347=0,Q3347,P3347))&gt;(--日期设置!$B$2),IF(P3347=0,Q3347,P3347),Q3347)</f>
        <v>2022-03-19</v>
      </c>
      <c r="S3347" s="2" t="s">
        <v>19025</v>
      </c>
      <c r="T3347" s="8">
        <f>[1]!b_anal_ptmyear($A3347,日期设置!$B$2)</f>
        <v>0.99178082191780825</v>
      </c>
      <c r="U3347" s="8">
        <f>[1]!b_anal_termifexercise($A3347,日期设置!B$2)</f>
        <v>0</v>
      </c>
      <c r="V3347" s="10">
        <f>[1]!b_dq_dirtyprice(A3347,日期设置!$B$2)</f>
        <v>20.1737</v>
      </c>
      <c r="W3347" s="11">
        <f>IF(U3347=0,ROUNDUP((Q3347-日期设置!$B$2)/365,0),ROUNDUP((R3347-日期设置!$B$2)/365,0))</f>
        <v>1</v>
      </c>
      <c r="X3347" s="18">
        <f>_xlfn.IFNA(VLOOKUP(A3347,过往入选债券!A:D,4,0),2)</f>
        <v>2</v>
      </c>
      <c r="Y3347" s="45">
        <f>_xlfn.IFNA(VLOOKUP(C3347,[2]Sheet1!$A:$A,1,0),3)</f>
        <v>3</v>
      </c>
    </row>
    <row r="3348" spans="1:25" hidden="1" x14ac:dyDescent="0.2">
      <c r="A3348" s="21" t="s">
        <v>2536</v>
      </c>
      <c r="B3348" s="21" t="s">
        <v>2537</v>
      </c>
      <c r="C3348" s="37" t="s">
        <v>542</v>
      </c>
      <c r="D3348" s="26" t="str">
        <f>[1]!b_calc_yield(A3348,日期设置!$B$2,F3348,1,R3348,1,O3348,L3348,S3348,)</f>
        <v>Fetching...</v>
      </c>
      <c r="E3348" s="26">
        <f t="shared" si="104"/>
        <v>4.3495327714232701</v>
      </c>
      <c r="F3348" s="18">
        <f>[1]!b_dq_cleanprice($A3348,日期设置!B$2)</f>
        <v>100.09</v>
      </c>
      <c r="G3348" s="18" t="str">
        <f t="shared" si="105"/>
        <v>0.83 + 0</v>
      </c>
      <c r="H3348" s="27">
        <f>[1]!b_dq_pctchange($A3348,日期设置!$B$2,1)/100</f>
        <v>0</v>
      </c>
      <c r="I3348" s="26">
        <f>[1]!b_pq_pctchange(A3348,日期设置!$B$4,日期设置!$B$2,1)</f>
        <v>0</v>
      </c>
      <c r="J3348" s="26">
        <f>[1]!b_pq_pctchange(A3348,日期设置!$C$4,日期设置!$B$2,1)</f>
        <v>0</v>
      </c>
      <c r="K3348" s="52">
        <f>[1]!b_dq_amount($A3348,日期设置!B$2,2,10000)</f>
        <v>0</v>
      </c>
      <c r="L3348" s="26">
        <f>[1]!b_info_latestpar(A3348,日期设置!$B$2)</f>
        <v>100</v>
      </c>
      <c r="M3348" s="6">
        <f>[1]!b_info_outstandingbalance($A3348,日期设置!B$2)</f>
        <v>7</v>
      </c>
      <c r="N3348" s="7">
        <f>[1]!b_info_latestissurercreditrating2(A3348,日期设置!$B$2,"102","1")</f>
        <v>0</v>
      </c>
      <c r="O3348" s="8">
        <v>5.27</v>
      </c>
      <c r="P3348" s="9">
        <f>[1]!b_info_repurchasedate(A3348)</f>
        <v>0</v>
      </c>
      <c r="Q3348" s="8" t="s">
        <v>16230</v>
      </c>
      <c r="R3348" s="2" t="str">
        <f>IF((--IF(P3348=0,Q3348,P3348))&gt;(--日期设置!$B$2),IF(P3348=0,Q3348,P3348),Q3348)</f>
        <v>2022-01-22</v>
      </c>
      <c r="S3348" s="2" t="s">
        <v>18059</v>
      </c>
      <c r="T3348" s="8">
        <f>[1]!b_anal_ptmyear($A3348,日期设置!$B$2)</f>
        <v>0.83835616438356164</v>
      </c>
      <c r="U3348" s="8">
        <f>[1]!b_anal_termifexercise($A3348,日期设置!B$2)</f>
        <v>0</v>
      </c>
      <c r="V3348" s="10">
        <f>[1]!b_dq_dirtyprice(A3348,日期设置!$B$2)</f>
        <v>100.88209999999999</v>
      </c>
      <c r="W3348" s="11">
        <f>IF(U3348=0,ROUNDUP((Q3348-日期设置!$B$2)/365,0),ROUNDUP((R3348-日期设置!$B$2)/365,0))</f>
        <v>1</v>
      </c>
      <c r="X3348" s="18">
        <f>_xlfn.IFNA(VLOOKUP(A3348,过往入选债券!A:D,4,0),2)</f>
        <v>2</v>
      </c>
      <c r="Y3348">
        <f>_xlfn.IFNA(VLOOKUP(C3348,[2]Sheet1!$A:$A,1,0),3)</f>
        <v>3</v>
      </c>
    </row>
    <row r="3349" spans="1:25" hidden="1" x14ac:dyDescent="0.2">
      <c r="A3349" s="21" t="s">
        <v>11662</v>
      </c>
      <c r="B3349" s="21" t="s">
        <v>11663</v>
      </c>
      <c r="C3349" s="37" t="s">
        <v>484</v>
      </c>
      <c r="D3349" s="26" t="str">
        <f>[1]!b_calc_yield(A3349,日期设置!$B$2,F3349,1,R3349,1,O3349,L3349,S3349,)</f>
        <v>Fetching...</v>
      </c>
      <c r="E3349" s="26">
        <f t="shared" si="104"/>
        <v>9.6844122358233253</v>
      </c>
      <c r="F3349" s="18">
        <f>[1]!b_dq_cleanprice($A3349,日期设置!B$2)</f>
        <v>102.0303</v>
      </c>
      <c r="G3349" s="18" t="str">
        <f t="shared" si="105"/>
        <v>2.01 + 0</v>
      </c>
      <c r="H3349" s="27">
        <f>[1]!b_dq_pctchange($A3349,日期设置!$B$2,1)/100</f>
        <v>0</v>
      </c>
      <c r="I3349" s="26">
        <f>[1]!b_pq_pctchange(A3349,日期设置!$B$4,日期设置!$B$2,1)</f>
        <v>0</v>
      </c>
      <c r="J3349" s="26">
        <f>[1]!b_pq_pctchange(A3349,日期设置!$C$4,日期设置!$B$2,1)</f>
        <v>0</v>
      </c>
      <c r="K3349" s="52">
        <f>[1]!b_dq_amount($A3349,日期设置!B$2,2,10000)</f>
        <v>0</v>
      </c>
      <c r="L3349" s="26">
        <f>[1]!b_info_latestpar(A3349,日期设置!$B$2)</f>
        <v>100</v>
      </c>
      <c r="M3349" s="6">
        <f>[1]!b_info_outstandingbalance($A3349,日期设置!B$2)</f>
        <v>29.3</v>
      </c>
      <c r="N3349" s="7" t="str">
        <f>[1]!b_info_latestissurercreditrating2(A3349,日期设置!$B$2,"102","1")</f>
        <v>AAA</v>
      </c>
      <c r="O3349" s="8">
        <v>6.2</v>
      </c>
      <c r="P3349" s="9" t="str">
        <f>[1]!b_info_repurchasedate(A3349)</f>
        <v>2018-03-28</v>
      </c>
      <c r="Q3349" s="8" t="s">
        <v>16337</v>
      </c>
      <c r="R3349" s="2" t="str">
        <f>IF((--IF(P3349=0,Q3349,P3349))&gt;(--日期设置!$B$2),IF(P3349=0,Q3349,P3349),Q3349)</f>
        <v>2023-03-28</v>
      </c>
      <c r="S3349" s="2" t="s">
        <v>18389</v>
      </c>
      <c r="T3349" s="8">
        <f>[1]!b_anal_ptmyear($A3349,日期设置!$B$2)</f>
        <v>2.0164383561643837</v>
      </c>
      <c r="U3349" s="8">
        <f>[1]!b_anal_termifexercise($A3349,日期设置!B$2)</f>
        <v>0</v>
      </c>
      <c r="V3349" s="10">
        <f>[1]!b_dq_dirtyprice(A3349,日期设置!$B$2)</f>
        <v>108.1284</v>
      </c>
      <c r="W3349" s="11">
        <f>IF(U3349=0,ROUNDUP((Q3349-日期设置!$B$2)/365,0),ROUNDUP((R3349-日期设置!$B$2)/365,0))</f>
        <v>3</v>
      </c>
      <c r="X3349" s="18">
        <f>_xlfn.IFNA(VLOOKUP(A3349,过往入选债券!A:D,4,0),2)</f>
        <v>2</v>
      </c>
      <c r="Y3349">
        <f>_xlfn.IFNA(VLOOKUP(C3349,[2]Sheet1!$A:$A,1,0),3)</f>
        <v>3</v>
      </c>
    </row>
    <row r="3350" spans="1:25" hidden="1" x14ac:dyDescent="0.2">
      <c r="A3350" s="21" t="s">
        <v>2755</v>
      </c>
      <c r="B3350" s="21" t="s">
        <v>2756</v>
      </c>
      <c r="C3350" s="37" t="s">
        <v>2757</v>
      </c>
      <c r="D3350" s="26" t="str">
        <f>[1]!b_calc_yield(A3350,日期设置!$B$2,F3350,1,R3350,1,O3350,L3350,S3350,)</f>
        <v>Fetching...</v>
      </c>
      <c r="E3350" s="26">
        <f t="shared" si="104"/>
        <v>5.0712198847778334</v>
      </c>
      <c r="F3350" s="18">
        <f>[1]!b_dq_cleanprice($A3350,日期设置!B$2)</f>
        <v>101.02330000000001</v>
      </c>
      <c r="G3350" s="18" t="str">
        <f t="shared" si="105"/>
        <v>2.99 + 0.99</v>
      </c>
      <c r="H3350" s="27">
        <f>[1]!b_dq_pctchange($A3350,日期设置!$B$2,1)/100</f>
        <v>0</v>
      </c>
      <c r="I3350" s="26">
        <f>[1]!b_pq_pctchange(A3350,日期设置!$B$4,日期设置!$B$2,1)</f>
        <v>-0.14826046002254695</v>
      </c>
      <c r="J3350" s="26">
        <f>[1]!b_pq_pctchange(A3350,日期设置!$C$4,日期设置!$B$2,1)</f>
        <v>-0.4711260424722658</v>
      </c>
      <c r="K3350" s="52">
        <f>[1]!b_dq_amount($A3350,日期设置!B$2,2,10000)</f>
        <v>0</v>
      </c>
      <c r="L3350" s="26">
        <f>[1]!b_info_latestpar(A3350,日期设置!$B$2)</f>
        <v>100</v>
      </c>
      <c r="M3350" s="6">
        <f>[1]!b_info_outstandingbalance($A3350,日期设置!B$2)</f>
        <v>10</v>
      </c>
      <c r="N3350" s="7">
        <f>[1]!b_info_latestissurercreditrating2(A3350,日期设置!$B$2,"102","1")</f>
        <v>0</v>
      </c>
      <c r="O3350" s="8">
        <v>6.2</v>
      </c>
      <c r="P3350" s="9" t="str">
        <f>[1]!b_info_repurchasedate(A3350)</f>
        <v>2022-03-19</v>
      </c>
      <c r="Q3350" s="8" t="s">
        <v>17017</v>
      </c>
      <c r="R3350" s="2" t="str">
        <f>IF((--IF(P3350=0,Q3350,P3350))&gt;(--日期设置!$B$2),IF(P3350=0,Q3350,P3350),Q3350)</f>
        <v>2022-03-19</v>
      </c>
      <c r="S3350" s="2" t="s">
        <v>17917</v>
      </c>
      <c r="T3350" s="8">
        <f>[1]!b_anal_ptmyear($A3350,日期设置!$B$2)</f>
        <v>2.9917808219178084</v>
      </c>
      <c r="U3350" s="8">
        <f>[1]!b_anal_termifexercise($A3350,日期设置!B$2)</f>
        <v>0.99178082191780825</v>
      </c>
      <c r="V3350" s="10">
        <f>[1]!b_dq_dirtyprice(A3350,日期设置!$B$2)</f>
        <v>101.07429999999999</v>
      </c>
      <c r="W3350" s="11">
        <f>IF(U3350=0,ROUNDUP((Q3350-日期设置!$B$2)/365,0),ROUNDUP((R3350-日期设置!$B$2)/365,0))</f>
        <v>1</v>
      </c>
      <c r="X3350" s="18">
        <f>_xlfn.IFNA(VLOOKUP(A3350,过往入选债券!A:D,4,0),2)</f>
        <v>2</v>
      </c>
      <c r="Y3350">
        <f>_xlfn.IFNA(VLOOKUP(C3350,[2]Sheet1!$A:$A,1,0),3)</f>
        <v>3</v>
      </c>
    </row>
    <row r="3351" spans="1:25" hidden="1" x14ac:dyDescent="0.2">
      <c r="A3351" s="21" t="s">
        <v>1132</v>
      </c>
      <c r="B3351" s="21" t="s">
        <v>1133</v>
      </c>
      <c r="C3351" s="37" t="s">
        <v>1069</v>
      </c>
      <c r="D3351" s="26" t="str">
        <f>[1]!b_calc_yield(A3351,日期设置!$B$2,F3351,1,R3351,1,O3351,L3351,S3351,)</f>
        <v>Fetching...</v>
      </c>
      <c r="E3351" s="26">
        <f t="shared" si="104"/>
        <v>8.8850174216027931</v>
      </c>
      <c r="F3351" s="18">
        <f>[1]!b_dq_cleanprice($A3351,日期设置!B$2)</f>
        <v>103.0866</v>
      </c>
      <c r="G3351" s="18" t="str">
        <f t="shared" si="105"/>
        <v>1.76 + 0</v>
      </c>
      <c r="H3351" s="27">
        <f>[1]!b_dq_pctchange($A3351,日期设置!$B$2,1)/100</f>
        <v>0</v>
      </c>
      <c r="I3351" s="26">
        <f>[1]!b_pq_pctchange(A3351,日期设置!$B$4,日期设置!$B$2,1)</f>
        <v>0</v>
      </c>
      <c r="J3351" s="26">
        <f>[1]!b_pq_pctchange(A3351,日期设置!$C$4,日期设置!$B$2,1)</f>
        <v>0</v>
      </c>
      <c r="K3351" s="52">
        <f>[1]!b_dq_amount($A3351,日期设置!B$2,2,10000)</f>
        <v>0</v>
      </c>
      <c r="L3351" s="26">
        <f>[1]!b_info_latestpar(A3351,日期设置!$B$2)</f>
        <v>100</v>
      </c>
      <c r="M3351" s="6">
        <f>[1]!b_info_outstandingbalance($A3351,日期设置!B$2)</f>
        <v>10</v>
      </c>
      <c r="N3351" s="7">
        <f>[1]!b_info_latestissurercreditrating2(A3351,日期设置!$B$2,"102","1")</f>
        <v>0</v>
      </c>
      <c r="O3351" s="8">
        <v>7</v>
      </c>
      <c r="P3351" s="9">
        <f>[1]!b_info_repurchasedate(A3351)</f>
        <v>0</v>
      </c>
      <c r="Q3351" s="8" t="s">
        <v>16559</v>
      </c>
      <c r="R3351" s="2" t="str">
        <f>IF((--IF(P3351=0,Q3351,P3351))&gt;(--日期设置!$B$2),IF(P3351=0,Q3351,P3351),Q3351)</f>
        <v>2022-12-28</v>
      </c>
      <c r="S3351" s="2" t="s">
        <v>18445</v>
      </c>
      <c r="T3351" s="8">
        <f>[1]!b_anal_ptmyear($A3351,日期设置!$B$2)</f>
        <v>1.7698630136986302</v>
      </c>
      <c r="U3351" s="8">
        <f>[1]!b_anal_termifexercise($A3351,日期设置!B$2)</f>
        <v>0</v>
      </c>
      <c r="V3351" s="10">
        <f>[1]!b_dq_dirtyprice(A3351,日期设置!$B$2)</f>
        <v>104.69759999999999</v>
      </c>
      <c r="W3351" s="11">
        <f>IF(U3351=0,ROUNDUP((Q3351-日期设置!$B$2)/365,0),ROUNDUP((R3351-日期设置!$B$2)/365,0))</f>
        <v>2</v>
      </c>
      <c r="X3351" s="18">
        <f>_xlfn.IFNA(VLOOKUP(A3351,过往入选债券!A:D,4,0),2)</f>
        <v>2</v>
      </c>
      <c r="Y3351">
        <f>_xlfn.IFNA(VLOOKUP(C3351,[2]Sheet1!$A:$A,1,0),3)</f>
        <v>3</v>
      </c>
    </row>
    <row r="3352" spans="1:25" hidden="1" x14ac:dyDescent="0.2">
      <c r="A3352" s="21" t="s">
        <v>10359</v>
      </c>
      <c r="B3352" s="21" t="s">
        <v>10360</v>
      </c>
      <c r="C3352" s="37" t="s">
        <v>10</v>
      </c>
      <c r="D3352" s="26" t="str">
        <f>[1]!b_calc_yield(A3352,日期设置!$B$2,F3352,1,R3352,1,O3352,L3352,S3352,)</f>
        <v>Fetching...</v>
      </c>
      <c r="E3352" s="26">
        <f t="shared" si="104"/>
        <v>19.968475145172349</v>
      </c>
      <c r="F3352" s="18">
        <f>[1]!b_dq_cleanprice($A3352,日期设置!B$2)</f>
        <v>96.0274</v>
      </c>
      <c r="G3352" s="18" t="str">
        <f t="shared" si="105"/>
        <v>4.00 + 0</v>
      </c>
      <c r="H3352" s="27">
        <f>[1]!b_dq_pctchange($A3352,日期设置!$B$2,1)/100</f>
        <v>0</v>
      </c>
      <c r="I3352" s="26">
        <f>[1]!b_pq_pctchange(A3352,日期设置!$B$4,日期设置!$B$2,1)</f>
        <v>0</v>
      </c>
      <c r="J3352" s="26">
        <f>[1]!b_pq_pctchange(A3352,日期设置!$C$4,日期设置!$B$2,1)</f>
        <v>-2.3051442012265335</v>
      </c>
      <c r="K3352" s="52">
        <f>[1]!b_dq_amount($A3352,日期设置!B$2,2,10000)</f>
        <v>0</v>
      </c>
      <c r="L3352" s="26">
        <f>[1]!b_info_latestpar(A3352,日期设置!$B$2)</f>
        <v>100</v>
      </c>
      <c r="M3352" s="6">
        <f>[1]!b_info_outstandingbalance($A3352,日期设置!B$2)</f>
        <v>15</v>
      </c>
      <c r="N3352" s="7" t="str">
        <f>[1]!b_info_latestissurercreditrating2(A3352,日期设置!$B$2,"102","1")</f>
        <v>AAA</v>
      </c>
      <c r="O3352" s="8">
        <v>3.99</v>
      </c>
      <c r="P3352" s="9">
        <f>[1]!b_info_repurchasedate(A3352)</f>
        <v>0</v>
      </c>
      <c r="Q3352" s="8" t="s">
        <v>16963</v>
      </c>
      <c r="R3352" s="2" t="str">
        <f>IF((--IF(P3352=0,Q3352,P3352))&gt;(--日期设置!$B$2),IF(P3352=0,Q3352,P3352),Q3352)</f>
        <v>2025-03-25</v>
      </c>
      <c r="S3352" s="2" t="s">
        <v>18165</v>
      </c>
      <c r="T3352" s="8">
        <f>[1]!b_anal_ptmyear($A3352,日期设置!$B$2)</f>
        <v>4.0082191780821921</v>
      </c>
      <c r="U3352" s="8">
        <f>[1]!b_anal_termifexercise($A3352,日期设置!B$2)</f>
        <v>0</v>
      </c>
      <c r="V3352" s="10">
        <f>[1]!b_dq_dirtyprice(A3352,日期设置!$B$2)</f>
        <v>99.9846</v>
      </c>
      <c r="W3352" s="11">
        <f>IF(U3352=0,ROUNDUP((Q3352-日期设置!$B$2)/365,0),ROUNDUP((R3352-日期设置!$B$2)/365,0))</f>
        <v>5</v>
      </c>
      <c r="X3352" s="18">
        <f>_xlfn.IFNA(VLOOKUP(A3352,过往入选债券!A:D,4,0),2)</f>
        <v>2</v>
      </c>
      <c r="Y3352">
        <f>_xlfn.IFNA(VLOOKUP(C3352,[2]Sheet1!$A:$A,1,0),3)</f>
        <v>3</v>
      </c>
    </row>
    <row r="3353" spans="1:25" hidden="1" x14ac:dyDescent="0.2">
      <c r="A3353" s="21" t="s">
        <v>9178</v>
      </c>
      <c r="B3353" s="21" t="s">
        <v>9179</v>
      </c>
      <c r="C3353" s="37" t="s">
        <v>152</v>
      </c>
      <c r="D3353" s="26" t="str">
        <f>[1]!b_calc_yield(A3353,日期设置!$B$2,F3353,1,R3353,1,O3353,L3353,S3353,)</f>
        <v>Fetching...</v>
      </c>
      <c r="E3353" s="26">
        <f t="shared" si="104"/>
        <v>2.3375645793683564</v>
      </c>
      <c r="F3353" s="18">
        <f>[1]!b_dq_cleanprice($A3353,日期设置!B$2)</f>
        <v>100.1066</v>
      </c>
      <c r="G3353" s="18" t="str">
        <f t="shared" si="105"/>
        <v>2.45 + 0.46</v>
      </c>
      <c r="H3353" s="27">
        <f>[1]!b_dq_pctchange($A3353,日期设置!$B$2,1)/100</f>
        <v>0</v>
      </c>
      <c r="I3353" s="26">
        <f>[1]!b_pq_pctchange(A3353,日期设置!$B$4,日期设置!$B$2,1)</f>
        <v>0</v>
      </c>
      <c r="J3353" s="26">
        <f>[1]!b_pq_pctchange(A3353,日期设置!$C$4,日期设置!$B$2,1)</f>
        <v>0</v>
      </c>
      <c r="K3353" s="52">
        <f>[1]!b_dq_amount($A3353,日期设置!B$2,2,10000)</f>
        <v>0</v>
      </c>
      <c r="L3353" s="26">
        <f>[1]!b_info_latestpar(A3353,日期设置!$B$2)</f>
        <v>100</v>
      </c>
      <c r="M3353" s="6">
        <f>[1]!b_info_outstandingbalance($A3353,日期设置!B$2)</f>
        <v>3.3</v>
      </c>
      <c r="N3353" s="7" t="str">
        <f>[1]!b_info_latestissurercreditrating2(A3353,日期设置!$B$2,"102","1")</f>
        <v>AA+</v>
      </c>
      <c r="O3353" s="8">
        <v>5.5</v>
      </c>
      <c r="P3353" s="9" t="str">
        <f>[1]!b_info_repurchasedate(A3353)</f>
        <v>2021-09-06</v>
      </c>
      <c r="Q3353" s="8" t="s">
        <v>16179</v>
      </c>
      <c r="R3353" s="2" t="str">
        <f>IF((--IF(P3353=0,Q3353,P3353))&gt;(--日期设置!$B$2),IF(P3353=0,Q3353,P3353),Q3353)</f>
        <v>2021-09-06</v>
      </c>
      <c r="S3353" s="2" t="s">
        <v>17828</v>
      </c>
      <c r="T3353" s="8">
        <f>[1]!b_anal_ptmyear($A3353,日期设置!$B$2)</f>
        <v>2.4575342465753423</v>
      </c>
      <c r="U3353" s="8">
        <f>[1]!b_anal_termifexercise($A3353,日期设置!B$2)</f>
        <v>0.46027397260273972</v>
      </c>
      <c r="V3353" s="10">
        <f>[1]!b_dq_dirtyprice(A3353,日期设置!$B$2)</f>
        <v>103.0902</v>
      </c>
      <c r="W3353" s="11">
        <f>IF(U3353=0,ROUNDUP((Q3353-日期设置!$B$2)/365,0),ROUNDUP((R3353-日期设置!$B$2)/365,0))</f>
        <v>1</v>
      </c>
      <c r="X3353" s="18">
        <f>_xlfn.IFNA(VLOOKUP(A3353,过往入选债券!A:D,4,0),2)</f>
        <v>2</v>
      </c>
      <c r="Y3353">
        <f>_xlfn.IFNA(VLOOKUP(C3353,[2]Sheet1!$A:$A,1,0),3)</f>
        <v>3</v>
      </c>
    </row>
    <row r="3354" spans="1:25" hidden="1" x14ac:dyDescent="0.2">
      <c r="A3354" s="21" t="s">
        <v>9481</v>
      </c>
      <c r="B3354" s="21" t="s">
        <v>9482</v>
      </c>
      <c r="C3354" s="37" t="s">
        <v>9483</v>
      </c>
      <c r="D3354" s="26" t="str">
        <f>[1]!b_calc_yield(A3354,日期设置!$B$2,F3354,1,R3354,1,O3354,L3354,S3354,)</f>
        <v>Fetching...</v>
      </c>
      <c r="E3354" s="26">
        <f t="shared" si="104"/>
        <v>8.1791427604483111</v>
      </c>
      <c r="F3354" s="18">
        <f>[1]!b_dq_cleanprice($A3354,日期设置!B$2)</f>
        <v>99.292699999999996</v>
      </c>
      <c r="G3354" s="18" t="str">
        <f t="shared" si="105"/>
        <v>1.62 + 0</v>
      </c>
      <c r="H3354" s="27">
        <f>[1]!b_dq_pctchange($A3354,日期设置!$B$2,1)/100</f>
        <v>0</v>
      </c>
      <c r="I3354" s="26">
        <f>[1]!b_pq_pctchange(A3354,日期设置!$B$4,日期设置!$B$2,1)</f>
        <v>0</v>
      </c>
      <c r="J3354" s="26">
        <f>[1]!b_pq_pctchange(A3354,日期设置!$C$4,日期设置!$B$2,1)</f>
        <v>0</v>
      </c>
      <c r="K3354" s="52">
        <f>[1]!b_dq_amount($A3354,日期设置!B$2,2,10000)</f>
        <v>0</v>
      </c>
      <c r="L3354" s="26">
        <f>[1]!b_info_latestpar(A3354,日期设置!$B$2)</f>
        <v>100</v>
      </c>
      <c r="M3354" s="6">
        <f>[1]!b_info_outstandingbalance($A3354,日期设置!B$2)</f>
        <v>3</v>
      </c>
      <c r="N3354" s="7" t="str">
        <f>[1]!b_info_latestissurercreditrating2(A3354,日期设置!$B$2,"102","1")</f>
        <v>AA</v>
      </c>
      <c r="O3354" s="8">
        <v>4.66</v>
      </c>
      <c r="P3354" s="9">
        <f>[1]!b_info_repurchasedate(A3354)</f>
        <v>0</v>
      </c>
      <c r="Q3354" s="8" t="s">
        <v>17098</v>
      </c>
      <c r="R3354" s="2" t="str">
        <f>IF((--IF(P3354=0,Q3354,P3354))&gt;(--日期设置!$B$2),IF(P3354=0,Q3354,P3354),Q3354)</f>
        <v>2022-11-04</v>
      </c>
      <c r="S3354" s="2" t="s">
        <v>18710</v>
      </c>
      <c r="T3354" s="8">
        <f>[1]!b_anal_ptmyear($A3354,日期设置!$B$2)</f>
        <v>1.6219178082191781</v>
      </c>
      <c r="U3354" s="8">
        <f>[1]!b_anal_termifexercise($A3354,日期设置!B$2)</f>
        <v>0</v>
      </c>
      <c r="V3354" s="10">
        <f>[1]!b_dq_dirtyprice(A3354,日期设置!$B$2)</f>
        <v>101.05459999999999</v>
      </c>
      <c r="W3354" s="11">
        <f>IF(U3354=0,ROUNDUP((Q3354-日期设置!$B$2)/365,0),ROUNDUP((R3354-日期设置!$B$2)/365,0))</f>
        <v>2</v>
      </c>
      <c r="X3354" s="18">
        <f>_xlfn.IFNA(VLOOKUP(A3354,过往入选债券!A:D,4,0),2)</f>
        <v>2</v>
      </c>
      <c r="Y3354">
        <f>_xlfn.IFNA(VLOOKUP(C3354,[2]Sheet1!$A:$A,1,0),3)</f>
        <v>3</v>
      </c>
    </row>
    <row r="3355" spans="1:25" hidden="1" x14ac:dyDescent="0.2">
      <c r="A3355" s="21" t="s">
        <v>4345</v>
      </c>
      <c r="B3355" s="21" t="s">
        <v>4346</v>
      </c>
      <c r="C3355" s="37" t="s">
        <v>632</v>
      </c>
      <c r="D3355" s="26" t="str">
        <f>[1]!b_calc_yield(A3355,日期设置!$B$2,F3355,1,R3355,1,O3355,L3355,S3355,)</f>
        <v>Fetching...</v>
      </c>
      <c r="E3355" s="26">
        <f t="shared" si="104"/>
        <v>10.358527265453654</v>
      </c>
      <c r="F3355" s="18">
        <f>[1]!b_dq_cleanprice($A3355,日期设置!B$2)</f>
        <v>97.849000000000004</v>
      </c>
      <c r="G3355" s="18" t="str">
        <f t="shared" si="105"/>
        <v>2.09 + 0</v>
      </c>
      <c r="H3355" s="27">
        <f>[1]!b_dq_pctchange($A3355,日期设置!$B$2,1)/100</f>
        <v>0</v>
      </c>
      <c r="I3355" s="26">
        <f>[1]!b_pq_pctchange(A3355,日期设置!$B$4,日期设置!$B$2,1)</f>
        <v>0</v>
      </c>
      <c r="J3355" s="26">
        <f>[1]!b_pq_pctchange(A3355,日期设置!$C$4,日期设置!$B$2,1)</f>
        <v>0</v>
      </c>
      <c r="K3355" s="52">
        <f>[1]!b_dq_amount($A3355,日期设置!B$2,2,10000)</f>
        <v>0</v>
      </c>
      <c r="L3355" s="26">
        <f>[1]!b_info_latestpar(A3355,日期设置!$B$2)</f>
        <v>100</v>
      </c>
      <c r="M3355" s="6">
        <f>[1]!b_info_outstandingbalance($A3355,日期设置!B$2)</f>
        <v>5</v>
      </c>
      <c r="N3355" s="7">
        <f>[1]!b_info_latestissurercreditrating2(A3355,日期设置!$B$2,"102","1")</f>
        <v>0</v>
      </c>
      <c r="O3355" s="8">
        <v>4</v>
      </c>
      <c r="P3355" s="9">
        <f>[1]!b_info_repurchasedate(A3355)</f>
        <v>0</v>
      </c>
      <c r="Q3355" s="8" t="s">
        <v>16074</v>
      </c>
      <c r="R3355" s="2" t="str">
        <f>IF((--IF(P3355=0,Q3355,P3355))&gt;(--日期设置!$B$2),IF(P3355=0,Q3355,P3355),Q3355)</f>
        <v>2023-04-24</v>
      </c>
      <c r="S3355" s="2" t="s">
        <v>17860</v>
      </c>
      <c r="T3355" s="8">
        <f>[1]!b_anal_ptmyear($A3355,日期设置!$B$2)</f>
        <v>2.0904109589041098</v>
      </c>
      <c r="U3355" s="8">
        <f>[1]!b_anal_termifexercise($A3355,日期设置!B$2)</f>
        <v>0</v>
      </c>
      <c r="V3355" s="10">
        <f>[1]!b_dq_dirtyprice(A3355,日期设置!$B$2)</f>
        <v>101.48739999999999</v>
      </c>
      <c r="W3355" s="11">
        <f>IF(U3355=0,ROUNDUP((Q3355-日期设置!$B$2)/365,0),ROUNDUP((R3355-日期设置!$B$2)/365,0))</f>
        <v>3</v>
      </c>
      <c r="X3355" s="18">
        <f>_xlfn.IFNA(VLOOKUP(A3355,过往入选债券!A:D,4,0),2)</f>
        <v>2</v>
      </c>
      <c r="Y3355">
        <f>_xlfn.IFNA(VLOOKUP(C3355,[2]Sheet1!$A:$A,1,0),3)</f>
        <v>3</v>
      </c>
    </row>
    <row r="3356" spans="1:25" hidden="1" x14ac:dyDescent="0.2">
      <c r="A3356" s="28" t="s">
        <v>19755</v>
      </c>
      <c r="B3356" s="28" t="s">
        <v>19756</v>
      </c>
      <c r="C3356" s="38" t="s">
        <v>2041</v>
      </c>
      <c r="D3356" s="26" t="str">
        <f>[1]!b_calc_yield(A3356,日期设置!$B$2,F3356,1,R3356,1,O3356,L3356,S3356,)</f>
        <v>Fetching...</v>
      </c>
      <c r="E3356" s="26">
        <f t="shared" si="104"/>
        <v>12.25575050614105</v>
      </c>
      <c r="F3356" s="18">
        <f>[1]!b_dq_cleanprice($A3356,日期设置!B$2)</f>
        <v>97.261399999999995</v>
      </c>
      <c r="G3356" s="18" t="str">
        <f t="shared" si="105"/>
        <v>2.43 + 0</v>
      </c>
      <c r="H3356" s="27">
        <f>[1]!b_dq_pctchange($A3356,日期设置!$B$2,1)/100</f>
        <v>0</v>
      </c>
      <c r="I3356" s="26">
        <f>[1]!b_pq_pctchange(A3356,日期设置!$B$4,日期设置!$B$2,1)</f>
        <v>0</v>
      </c>
      <c r="J3356" s="26">
        <f>[1]!b_pq_pctchange(A3356,日期设置!$C$4,日期设置!$B$2,1)</f>
        <v>0</v>
      </c>
      <c r="K3356" s="52">
        <f>[1]!b_dq_amount($A3356,日期设置!B$2,2,10000)</f>
        <v>0</v>
      </c>
      <c r="L3356" s="26">
        <f>[1]!b_info_latestpar(A3356,日期设置!$B$2)</f>
        <v>100</v>
      </c>
      <c r="M3356" s="6">
        <f>[1]!b_info_outstandingbalance($A3356,日期设置!B$2)</f>
        <v>20</v>
      </c>
      <c r="N3356" s="7" t="str">
        <f>[1]!b_info_latestissurercreditrating2(A3356,日期设置!$B$2,"102","1")</f>
        <v>AAA</v>
      </c>
      <c r="O3356" s="8">
        <v>3.89</v>
      </c>
      <c r="P3356" s="9">
        <f>[1]!b_info_repurchasedate(A3356)</f>
        <v>0</v>
      </c>
      <c r="Q3356" s="8" t="s">
        <v>17436</v>
      </c>
      <c r="R3356" s="2" t="str">
        <f>IF((--IF(P3356=0,Q3356,P3356))&gt;(--日期设置!$B$2),IF(P3356=0,Q3356,P3356),Q3356)</f>
        <v>2023-08-26</v>
      </c>
      <c r="S3356" s="31" t="s">
        <v>19098</v>
      </c>
      <c r="T3356" s="8">
        <f>[1]!b_anal_ptmyear($A3356,日期设置!$B$2)</f>
        <v>2.43013698630137</v>
      </c>
      <c r="U3356" s="8">
        <f>[1]!b_anal_termifexercise($A3356,日期设置!B$2)</f>
        <v>0</v>
      </c>
      <c r="V3356" s="10">
        <f>[1]!b_dq_dirtyprice(A3356,日期设置!$B$2)</f>
        <v>99.478200000000001</v>
      </c>
      <c r="W3356" s="11">
        <f>IF(U3356=0,ROUNDUP((Q3356-日期设置!$B$2)/365,0),ROUNDUP((R3356-日期设置!$B$2)/365,0))</f>
        <v>3</v>
      </c>
      <c r="X3356" s="18">
        <f>_xlfn.IFNA(VLOOKUP(A3356,过往入选债券!A:D,4,0),2)</f>
        <v>2</v>
      </c>
      <c r="Y3356">
        <f>_xlfn.IFNA(VLOOKUP(C3356,[2]Sheet1!$A:$A,1,0),3)</f>
        <v>3</v>
      </c>
    </row>
    <row r="3357" spans="1:25" hidden="1" x14ac:dyDescent="0.2">
      <c r="A3357" s="21" t="s">
        <v>11538</v>
      </c>
      <c r="B3357" s="21" t="s">
        <v>11539</v>
      </c>
      <c r="C3357" s="37" t="s">
        <v>11540</v>
      </c>
      <c r="D3357" s="26" t="str">
        <f>[1]!b_calc_yield(A3357,日期设置!$B$2,F3357,1,R3357,1,O3357,L3357,S3357,)</f>
        <v>Fetching...</v>
      </c>
      <c r="E3357" s="26">
        <f t="shared" si="104"/>
        <v>7.9525355833726108</v>
      </c>
      <c r="F3357" s="18">
        <f>[1]!b_dq_cleanprice($A3357,日期设置!B$2)</f>
        <v>101.3</v>
      </c>
      <c r="G3357" s="18" t="str">
        <f t="shared" si="105"/>
        <v>1.59 + 0</v>
      </c>
      <c r="H3357" s="27">
        <f>[1]!b_dq_pctchange($A3357,日期设置!$B$2,1)/100</f>
        <v>0</v>
      </c>
      <c r="I3357" s="26">
        <f>[1]!b_pq_pctchange(A3357,日期设置!$B$4,日期设置!$B$2,1)</f>
        <v>0</v>
      </c>
      <c r="J3357" s="26">
        <f>[1]!b_pq_pctchange(A3357,日期设置!$C$4,日期设置!$B$2,1)</f>
        <v>0</v>
      </c>
      <c r="K3357" s="52">
        <f>[1]!b_dq_amount($A3357,日期设置!B$2,2,10000)</f>
        <v>0</v>
      </c>
      <c r="L3357" s="26">
        <f>[1]!b_info_latestpar(A3357,日期设置!$B$2)</f>
        <v>100</v>
      </c>
      <c r="M3357" s="6">
        <f>[1]!b_info_outstandingbalance($A3357,日期设置!B$2)</f>
        <v>1.4</v>
      </c>
      <c r="N3357" s="7" t="str">
        <f>[1]!b_info_latestissurercreditrating2(A3357,日期设置!$B$2,"102","1")</f>
        <v>AA+</v>
      </c>
      <c r="O3357" s="8">
        <v>6</v>
      </c>
      <c r="P3357" s="9" t="str">
        <f>[1]!b_info_repurchasedate(A3357)</f>
        <v>2017-10-24</v>
      </c>
      <c r="Q3357" s="8" t="s">
        <v>16145</v>
      </c>
      <c r="R3357" s="2" t="str">
        <f>IF((--IF(P3357=0,Q3357,P3357))&gt;(--日期设置!$B$2),IF(P3357=0,Q3357,P3357),Q3357)</f>
        <v>2022-10-24</v>
      </c>
      <c r="S3357" s="2" t="s">
        <v>18932</v>
      </c>
      <c r="T3357" s="8">
        <f>[1]!b_anal_ptmyear($A3357,日期设置!$B$2)</f>
        <v>1.5917808219178082</v>
      </c>
      <c r="U3357" s="8">
        <f>[1]!b_anal_termifexercise($A3357,日期设置!B$2)</f>
        <v>0</v>
      </c>
      <c r="V3357" s="10">
        <f>[1]!b_dq_dirtyprice(A3357,日期设置!$B$2)</f>
        <v>103.74930000000001</v>
      </c>
      <c r="W3357" s="11">
        <f>IF(U3357=0,ROUNDUP((Q3357-日期设置!$B$2)/365,0),ROUNDUP((R3357-日期设置!$B$2)/365,0))</f>
        <v>2</v>
      </c>
      <c r="X3357" s="18">
        <f>_xlfn.IFNA(VLOOKUP(A3357,过往入选债券!A:D,4,0),2)</f>
        <v>2</v>
      </c>
      <c r="Y3357">
        <f>_xlfn.IFNA(VLOOKUP(C3357,[2]Sheet1!$A:$A,1,0),3)</f>
        <v>3</v>
      </c>
    </row>
    <row r="3358" spans="1:25" hidden="1" x14ac:dyDescent="0.2">
      <c r="A3358" s="21" t="s">
        <v>4482</v>
      </c>
      <c r="B3358" s="21" t="s">
        <v>4483</v>
      </c>
      <c r="C3358" s="37" t="s">
        <v>317</v>
      </c>
      <c r="D3358" s="26" t="str">
        <f>[1]!b_calc_yield(A3358,日期设置!$B$2,F3358,1,R3358,1,O3358,L3358,S3358,)</f>
        <v>Fetching...</v>
      </c>
      <c r="E3358" s="26">
        <f t="shared" si="104"/>
        <v>10.795851702499238</v>
      </c>
      <c r="F3358" s="18">
        <f>[1]!b_dq_cleanprice($A3358,日期设置!B$2)</f>
        <v>98.127099999999999</v>
      </c>
      <c r="G3358" s="18" t="str">
        <f t="shared" si="105"/>
        <v>2.17 + 0</v>
      </c>
      <c r="H3358" s="27">
        <f>[1]!b_dq_pctchange($A3358,日期设置!$B$2,1)/100</f>
        <v>0</v>
      </c>
      <c r="I3358" s="26">
        <f>[1]!b_pq_pctchange(A3358,日期设置!$B$4,日期设置!$B$2,1)</f>
        <v>0</v>
      </c>
      <c r="J3358" s="26">
        <f>[1]!b_pq_pctchange(A3358,日期设置!$C$4,日期设置!$B$2,1)</f>
        <v>-1.8729000000000013</v>
      </c>
      <c r="K3358" s="52">
        <f>[1]!b_dq_amount($A3358,日期设置!B$2,2,10000)</f>
        <v>0</v>
      </c>
      <c r="L3358" s="26">
        <f>[1]!b_info_latestpar(A3358,日期设置!$B$2)</f>
        <v>100</v>
      </c>
      <c r="M3358" s="6">
        <f>[1]!b_info_outstandingbalance($A3358,日期设置!B$2)</f>
        <v>3</v>
      </c>
      <c r="N3358" s="7">
        <f>[1]!b_info_latestissurercreditrating2(A3358,日期设置!$B$2,"102","1")</f>
        <v>0</v>
      </c>
      <c r="O3358" s="8">
        <v>4.18</v>
      </c>
      <c r="P3358" s="9">
        <f>[1]!b_info_repurchasedate(A3358)</f>
        <v>0</v>
      </c>
      <c r="Q3358" s="8" t="s">
        <v>17359</v>
      </c>
      <c r="R3358" s="2" t="str">
        <f>IF((--IF(P3358=0,Q3358,P3358))&gt;(--日期设置!$B$2),IF(P3358=0,Q3358,P3358),Q3358)</f>
        <v>2023-05-25</v>
      </c>
      <c r="S3358" s="2" t="s">
        <v>18872</v>
      </c>
      <c r="T3358" s="8">
        <f>[1]!b_anal_ptmyear($A3358,日期设置!$B$2)</f>
        <v>2.1753424657534248</v>
      </c>
      <c r="U3358" s="8">
        <f>[1]!b_anal_termifexercise($A3358,日期设置!B$2)</f>
        <v>0</v>
      </c>
      <c r="V3358" s="10">
        <f>[1]!b_dq_dirtyprice(A3358,日期设置!$B$2)</f>
        <v>101.5742</v>
      </c>
      <c r="W3358" s="11">
        <f>IF(U3358=0,ROUNDUP((Q3358-日期设置!$B$2)/365,0),ROUNDUP((R3358-日期设置!$B$2)/365,0))</f>
        <v>3</v>
      </c>
      <c r="X3358" s="18">
        <f>_xlfn.IFNA(VLOOKUP(A3358,过往入选债券!A:D,4,0),2)</f>
        <v>2</v>
      </c>
      <c r="Y3358">
        <f>_xlfn.IFNA(VLOOKUP(C3358,[2]Sheet1!$A:$A,1,0),3)</f>
        <v>3</v>
      </c>
    </row>
    <row r="3359" spans="1:25" hidden="1" x14ac:dyDescent="0.2">
      <c r="A3359" s="21" t="s">
        <v>10378</v>
      </c>
      <c r="B3359" s="21" t="s">
        <v>10379</v>
      </c>
      <c r="C3359" s="37" t="s">
        <v>10380</v>
      </c>
      <c r="D3359" s="26" t="str">
        <f>[1]!b_calc_yield(A3359,日期设置!$B$2,F3359,1,R3359,1,O3359,L3359,S3359,)</f>
        <v>Fetching...</v>
      </c>
      <c r="E3359" s="26">
        <f t="shared" si="104"/>
        <v>9.8338785431020259</v>
      </c>
      <c r="F3359" s="18">
        <f>[1]!b_dq_cleanprice($A3359,日期设置!B$2)</f>
        <v>99.300899999999999</v>
      </c>
      <c r="G3359" s="18" t="str">
        <f t="shared" si="105"/>
        <v>4.01 + 2.01</v>
      </c>
      <c r="H3359" s="27">
        <f>[1]!b_dq_pctchange($A3359,日期设置!$B$2,1)/100</f>
        <v>0</v>
      </c>
      <c r="I3359" s="26">
        <f>[1]!b_pq_pctchange(A3359,日期设置!$B$4,日期设置!$B$2,1)</f>
        <v>0.41551218525634342</v>
      </c>
      <c r="J3359" s="26">
        <f>[1]!b_pq_pctchange(A3359,日期设置!$C$4,日期设置!$B$2,1)</f>
        <v>0.25441978659025527</v>
      </c>
      <c r="K3359" s="52">
        <f>[1]!b_dq_amount($A3359,日期设置!B$2,2,10000)</f>
        <v>0</v>
      </c>
      <c r="L3359" s="26">
        <f>[1]!b_info_latestpar(A3359,日期设置!$B$2)</f>
        <v>100</v>
      </c>
      <c r="M3359" s="6">
        <f>[1]!b_info_outstandingbalance($A3359,日期设置!B$2)</f>
        <v>4</v>
      </c>
      <c r="N3359" s="7" t="str">
        <f>[1]!b_info_latestissurercreditrating2(A3359,日期设置!$B$2,"102","1")</f>
        <v>AA</v>
      </c>
      <c r="O3359" s="8">
        <v>4.7300000000000004</v>
      </c>
      <c r="P3359" s="9" t="str">
        <f>[1]!b_info_repurchasedate(A3359)</f>
        <v>2023-03-27</v>
      </c>
      <c r="Q3359" s="8" t="s">
        <v>16157</v>
      </c>
      <c r="R3359" s="2" t="str">
        <f>IF((--IF(P3359=0,Q3359,P3359))&gt;(--日期设置!$B$2),IF(P3359=0,Q3359,P3359),Q3359)</f>
        <v>2023-03-27</v>
      </c>
      <c r="S3359" s="2" t="s">
        <v>17770</v>
      </c>
      <c r="T3359" s="8">
        <f>[1]!b_anal_ptmyear($A3359,日期设置!$B$2)</f>
        <v>4.0136986301369859</v>
      </c>
      <c r="U3359" s="8">
        <f>[1]!b_anal_termifexercise($A3359,日期设置!B$2)</f>
        <v>2.0136986301369864</v>
      </c>
      <c r="V3359" s="10">
        <f>[1]!b_dq_dirtyprice(A3359,日期设置!$B$2)</f>
        <v>103.9661</v>
      </c>
      <c r="W3359" s="11">
        <f>IF(U3359=0,ROUNDUP((Q3359-日期设置!$B$2)/365,0),ROUNDUP((R3359-日期设置!$B$2)/365,0))</f>
        <v>3</v>
      </c>
      <c r="X3359" s="18">
        <f>_xlfn.IFNA(VLOOKUP(A3359,过往入选债券!A:D,4,0),2)</f>
        <v>2</v>
      </c>
      <c r="Y3359">
        <f>_xlfn.IFNA(VLOOKUP(C3359,[2]Sheet1!$A:$A,1,0),3)</f>
        <v>3</v>
      </c>
    </row>
    <row r="3360" spans="1:25" hidden="1" x14ac:dyDescent="0.2">
      <c r="A3360" s="21" t="s">
        <v>11507</v>
      </c>
      <c r="B3360" s="21" t="s">
        <v>11508</v>
      </c>
      <c r="C3360" s="37" t="s">
        <v>11509</v>
      </c>
      <c r="D3360" s="26" t="str">
        <f>[1]!b_calc_yield(A3360,日期设置!$B$2,F3360,1,R3360,1,O3360,L3360,S3360,)</f>
        <v>Fetching...</v>
      </c>
      <c r="E3360" s="26">
        <f t="shared" si="104"/>
        <v>20.147936992096383</v>
      </c>
      <c r="F3360" s="18">
        <f>[1]!b_dq_cleanprice($A3360,日期设置!B$2)</f>
        <v>98.892700000000005</v>
      </c>
      <c r="G3360" s="18" t="str">
        <f t="shared" si="105"/>
        <v>4.10 + 0</v>
      </c>
      <c r="H3360" s="27">
        <f>[1]!b_dq_pctchange($A3360,日期设置!$B$2,1)/100</f>
        <v>0</v>
      </c>
      <c r="I3360" s="26">
        <f>[1]!b_pq_pctchange(A3360,日期设置!$B$4,日期设置!$B$2,1)</f>
        <v>0</v>
      </c>
      <c r="J3360" s="26">
        <f>[1]!b_pq_pctchange(A3360,日期设置!$C$4,日期设置!$B$2,1)</f>
        <v>0</v>
      </c>
      <c r="K3360" s="52">
        <f>[1]!b_dq_amount($A3360,日期设置!B$2,2,10000)</f>
        <v>0</v>
      </c>
      <c r="L3360" s="26">
        <f>[1]!b_info_latestpar(A3360,日期设置!$B$2)</f>
        <v>100</v>
      </c>
      <c r="M3360" s="6">
        <f>[1]!b_info_outstandingbalance($A3360,日期设置!B$2)</f>
        <v>4</v>
      </c>
      <c r="N3360" s="7">
        <f>[1]!b_info_latestissurercreditrating2(A3360,日期设置!$B$2,"102","1")</f>
        <v>0</v>
      </c>
      <c r="O3360" s="8">
        <v>4.8</v>
      </c>
      <c r="P3360" s="9">
        <f>[1]!b_info_repurchasedate(A3360)</f>
        <v>0</v>
      </c>
      <c r="Q3360" s="8" t="s">
        <v>17377</v>
      </c>
      <c r="R3360" s="2" t="str">
        <f>IF((--IF(P3360=0,Q3360,P3360))&gt;(--日期设置!$B$2),IF(P3360=0,Q3360,P3360),Q3360)</f>
        <v>2025-04-28</v>
      </c>
      <c r="S3360" s="2" t="s">
        <v>17973</v>
      </c>
      <c r="T3360" s="8">
        <f>[1]!b_anal_ptmyear($A3360,日期设置!$B$2)</f>
        <v>4.1013698630136988</v>
      </c>
      <c r="U3360" s="8">
        <f>[1]!b_anal_termifexercise($A3360,日期设置!B$2)</f>
        <v>0</v>
      </c>
      <c r="V3360" s="10">
        <f>[1]!b_dq_dirtyprice(A3360,日期设置!$B$2)</f>
        <v>103.20610000000001</v>
      </c>
      <c r="W3360" s="11">
        <f>IF(U3360=0,ROUNDUP((Q3360-日期设置!$B$2)/365,0),ROUNDUP((R3360-日期设置!$B$2)/365,0))</f>
        <v>5</v>
      </c>
      <c r="X3360" s="18">
        <f>_xlfn.IFNA(VLOOKUP(A3360,过往入选债券!A:D,4,0),2)</f>
        <v>2</v>
      </c>
      <c r="Y3360">
        <f>_xlfn.IFNA(VLOOKUP(C3360,[2]Sheet1!$A:$A,1,0),3)</f>
        <v>3</v>
      </c>
    </row>
    <row r="3361" spans="1:25" hidden="1" x14ac:dyDescent="0.2">
      <c r="A3361" s="21" t="s">
        <v>9714</v>
      </c>
      <c r="B3361" s="21" t="s">
        <v>9715</v>
      </c>
      <c r="C3361" s="37" t="s">
        <v>2443</v>
      </c>
      <c r="D3361" s="26" t="str">
        <f>[1]!b_calc_yield(A3361,日期设置!$B$2,F3361,1,R3361,1,O3361,L3361,S3361,)</f>
        <v>Fetching...</v>
      </c>
      <c r="E3361" s="26">
        <f t="shared" si="104"/>
        <v>19.171178199920959</v>
      </c>
      <c r="F3361" s="18">
        <f>[1]!b_dq_cleanprice($A3361,日期设置!B$2)</f>
        <v>97.894499999999994</v>
      </c>
      <c r="G3361" s="18" t="str">
        <f t="shared" si="105"/>
        <v>3.76 + 0</v>
      </c>
      <c r="H3361" s="27">
        <f>[1]!b_dq_pctchange($A3361,日期设置!$B$2,1)/100</f>
        <v>0</v>
      </c>
      <c r="I3361" s="26">
        <f>[1]!b_pq_pctchange(A3361,日期设置!$B$4,日期设置!$B$2,1)</f>
        <v>-1.0127800792953519</v>
      </c>
      <c r="J3361" s="26">
        <f>[1]!b_pq_pctchange(A3361,日期设置!$C$4,日期设置!$B$2,1)</f>
        <v>-1.0127800792953519</v>
      </c>
      <c r="K3361" s="52">
        <f>[1]!b_dq_amount($A3361,日期设置!B$2,2,10000)</f>
        <v>0</v>
      </c>
      <c r="L3361" s="26">
        <f>[1]!b_info_latestpar(A3361,日期设置!$B$2)</f>
        <v>100</v>
      </c>
      <c r="M3361" s="6">
        <f>[1]!b_info_outstandingbalance($A3361,日期设置!B$2)</f>
        <v>4</v>
      </c>
      <c r="N3361" s="7" t="str">
        <f>[1]!b_info_latestissurercreditrating2(A3361,日期设置!$B$2,"102","1")</f>
        <v>AA+</v>
      </c>
      <c r="O3361" s="8">
        <v>4.4800000000000004</v>
      </c>
      <c r="P3361" s="9">
        <f>[1]!b_info_repurchasedate(A3361)</f>
        <v>0</v>
      </c>
      <c r="Q3361" s="8" t="s">
        <v>16613</v>
      </c>
      <c r="R3361" s="2" t="str">
        <f>IF((--IF(P3361=0,Q3361,P3361))&gt;(--日期设置!$B$2),IF(P3361=0,Q3361,P3361),Q3361)</f>
        <v>2024-12-26</v>
      </c>
      <c r="S3361" s="2" t="s">
        <v>18152</v>
      </c>
      <c r="T3361" s="8">
        <f>[1]!b_anal_ptmyear($A3361,日期设置!$B$2)</f>
        <v>3.7643835616438355</v>
      </c>
      <c r="U3361" s="8">
        <f>[1]!b_anal_termifexercise($A3361,日期设置!B$2)</f>
        <v>0</v>
      </c>
      <c r="V3361" s="10">
        <f>[1]!b_dq_dirtyprice(A3361,日期设置!$B$2)</f>
        <v>98.950100000000006</v>
      </c>
      <c r="W3361" s="11">
        <f>IF(U3361=0,ROUNDUP((Q3361-日期设置!$B$2)/365,0),ROUNDUP((R3361-日期设置!$B$2)/365,0))</f>
        <v>4</v>
      </c>
      <c r="X3361" s="18">
        <f>_xlfn.IFNA(VLOOKUP(A3361,过往入选债券!A:D,4,0),2)</f>
        <v>2</v>
      </c>
      <c r="Y3361">
        <f>_xlfn.IFNA(VLOOKUP(C3361,[2]Sheet1!$A:$A,1,0),3)</f>
        <v>3</v>
      </c>
    </row>
    <row r="3362" spans="1:25" hidden="1" x14ac:dyDescent="0.2">
      <c r="A3362" s="21" t="s">
        <v>15924</v>
      </c>
      <c r="B3362" s="21" t="s">
        <v>15925</v>
      </c>
      <c r="C3362" s="37" t="s">
        <v>15926</v>
      </c>
      <c r="D3362" s="26" t="str">
        <f>[1]!b_calc_yield(A3362,日期设置!$B$2,F3362,1,R3362,1,O3362,L3362,S3362,)</f>
        <v>Fetching...</v>
      </c>
      <c r="E3362" s="26">
        <f t="shared" si="104"/>
        <v>31.21000334759232</v>
      </c>
      <c r="F3362" s="18">
        <f>[1]!b_dq_cleanprice($A3362,日期设置!B$2)</f>
        <v>99.010999999999996</v>
      </c>
      <c r="G3362" s="18" t="str">
        <f t="shared" si="105"/>
        <v>9.29 + 6.30</v>
      </c>
      <c r="H3362" s="27">
        <f>[1]!b_dq_pctchange($A3362,日期设置!$B$2,1)/100</f>
        <v>0</v>
      </c>
      <c r="I3362" s="26">
        <f>[1]!b_pq_pctchange(A3362,日期设置!$B$4,日期设置!$B$2,1)</f>
        <v>0</v>
      </c>
      <c r="J3362" s="26">
        <f>[1]!b_pq_pctchange(A3362,日期设置!$C$4,日期设置!$B$2,1)</f>
        <v>0</v>
      </c>
      <c r="K3362" s="52">
        <f>[1]!b_dq_amount($A3362,日期设置!B$2,2,10000)</f>
        <v>0</v>
      </c>
      <c r="L3362" s="26">
        <f>[1]!b_info_latestpar(A3362,日期设置!$B$2)</f>
        <v>100</v>
      </c>
      <c r="M3362" s="6">
        <f>[1]!b_info_outstandingbalance($A3362,日期设置!B$2)</f>
        <v>8</v>
      </c>
      <c r="N3362" s="7" t="str">
        <f>[1]!b_info_latestissurercreditrating2(A3362,日期设置!$B$2,"102","1")</f>
        <v>AA</v>
      </c>
      <c r="O3362" s="8">
        <v>4.92</v>
      </c>
      <c r="P3362" s="9" t="str">
        <f>[1]!b_info_repurchasedate(A3362)</f>
        <v>2027-07-09</v>
      </c>
      <c r="Q3362" s="8" t="s">
        <v>16038</v>
      </c>
      <c r="R3362" s="2" t="str">
        <f>IF((--IF(P3362=0,Q3362,P3362))&gt;(--日期设置!$B$2),IF(P3362=0,Q3362,P3362),Q3362)</f>
        <v>2027-07-09</v>
      </c>
      <c r="S3362" s="2" t="s">
        <v>17825</v>
      </c>
      <c r="T3362" s="8">
        <f>[1]!b_anal_ptmyear($A3362,日期设置!$B$2)</f>
        <v>9.2986301369863007</v>
      </c>
      <c r="U3362" s="8">
        <f>[1]!b_anal_termifexercise($A3362,日期设置!B$2)</f>
        <v>6.3013698630136989</v>
      </c>
      <c r="V3362" s="10">
        <f>[1]!b_dq_dirtyprice(A3362,日期设置!$B$2)</f>
        <v>102.46169999999999</v>
      </c>
      <c r="W3362" s="11">
        <f>IF(U3362=0,ROUNDUP((Q3362-日期设置!$B$2)/365,0),ROUNDUP((R3362-日期设置!$B$2)/365,0))</f>
        <v>7</v>
      </c>
      <c r="X3362" s="18">
        <f>_xlfn.IFNA(VLOOKUP(A3362,过往入选债券!A:D,4,0),2)</f>
        <v>2</v>
      </c>
      <c r="Y3362">
        <f>_xlfn.IFNA(VLOOKUP(C3362,[2]Sheet1!$A:$A,1,0),3)</f>
        <v>3</v>
      </c>
    </row>
    <row r="3363" spans="1:25" hidden="1" x14ac:dyDescent="0.2">
      <c r="A3363" s="21" t="s">
        <v>5330</v>
      </c>
      <c r="B3363" s="21" t="s">
        <v>5331</v>
      </c>
      <c r="C3363" s="37" t="s">
        <v>4923</v>
      </c>
      <c r="D3363" s="26" t="str">
        <f>[1]!b_calc_yield(A3363,日期设置!$B$2,F3363,1,R3363,1,O3363,L3363,S3363,)</f>
        <v>Fetching...</v>
      </c>
      <c r="E3363" s="26">
        <f t="shared" si="104"/>
        <v>0.68504001633864497</v>
      </c>
      <c r="F3363" s="18">
        <f>[1]!b_dq_cleanprice($A3363,日期设置!B$2)</f>
        <v>100.0206</v>
      </c>
      <c r="G3363" s="18" t="str">
        <f t="shared" si="105"/>
        <v>0.13 + 0.13</v>
      </c>
      <c r="H3363" s="27">
        <f>[1]!b_dq_pctchange($A3363,日期设置!$B$2,1)/100</f>
        <v>0</v>
      </c>
      <c r="I3363" s="26">
        <f>[1]!b_pq_pctchange(A3363,日期设置!$B$4,日期设置!$B$2,1)</f>
        <v>0</v>
      </c>
      <c r="J3363" s="26">
        <f>[1]!b_pq_pctchange(A3363,日期设置!$C$4,日期设置!$B$2,1)</f>
        <v>0</v>
      </c>
      <c r="K3363" s="52">
        <f>[1]!b_dq_amount($A3363,日期设置!B$2,2,10000)</f>
        <v>0</v>
      </c>
      <c r="L3363" s="26">
        <f>[1]!b_info_latestpar(A3363,日期设置!$B$2)</f>
        <v>100</v>
      </c>
      <c r="M3363" s="6">
        <f>[1]!b_info_outstandingbalance($A3363,日期设置!B$2)</f>
        <v>10</v>
      </c>
      <c r="N3363" s="7" t="str">
        <f>[1]!b_info_latestissurercreditrating2(A3363,日期设置!$B$2,"102","1")</f>
        <v>AAA</v>
      </c>
      <c r="O3363" s="8">
        <v>5.5</v>
      </c>
      <c r="P3363" s="9">
        <f>[1]!b_info_repurchasedate(A3363)</f>
        <v>0</v>
      </c>
      <c r="Q3363" s="8" t="s">
        <v>17069</v>
      </c>
      <c r="R3363" s="2" t="str">
        <f>IF((--IF(P3363=0,Q3363,P3363))&gt;(--日期设置!$B$2),IF(P3363=0,Q3363,P3363),Q3363)</f>
        <v>2021-05-10</v>
      </c>
      <c r="S3363" s="2" t="s">
        <v>18690</v>
      </c>
      <c r="T3363" s="8">
        <f>[1]!b_anal_ptmyear($A3363,日期设置!$B$2)</f>
        <v>0.13424657534246576</v>
      </c>
      <c r="U3363" s="8">
        <f>[1]!b_anal_termifexercise($A3363,日期设置!B$2)</f>
        <v>0.13424657534246576</v>
      </c>
      <c r="V3363" s="10">
        <f>[1]!b_dq_dirtyprice(A3363,日期设置!$B$2)</f>
        <v>104.7822</v>
      </c>
      <c r="W3363" s="11">
        <f>IF(U3363=0,ROUNDUP((Q3363-日期设置!$B$2)/365,0),ROUNDUP((R3363-日期设置!$B$2)/365,0))</f>
        <v>1</v>
      </c>
      <c r="X3363" s="18">
        <f>_xlfn.IFNA(VLOOKUP(A3363,过往入选债券!A:D,4,0),2)</f>
        <v>2</v>
      </c>
      <c r="Y3363">
        <f>_xlfn.IFNA(VLOOKUP(C3363,[2]Sheet1!$A:$A,1,0),3)</f>
        <v>3</v>
      </c>
    </row>
    <row r="3364" spans="1:25" hidden="1" x14ac:dyDescent="0.2">
      <c r="A3364" s="21" t="s">
        <v>9479</v>
      </c>
      <c r="B3364" s="21" t="s">
        <v>9480</v>
      </c>
      <c r="C3364" s="37" t="s">
        <v>8</v>
      </c>
      <c r="D3364" s="26" t="str">
        <f>[1]!b_calc_yield(A3364,日期设置!$B$2,F3364,1,R3364,1,O3364,L3364,S3364,)</f>
        <v>Fetching...</v>
      </c>
      <c r="E3364" s="26">
        <f t="shared" si="104"/>
        <v>8.1505437990725191</v>
      </c>
      <c r="F3364" s="18">
        <f>[1]!b_dq_cleanprice($A3364,日期设置!B$2)</f>
        <v>98.520399999999995</v>
      </c>
      <c r="G3364" s="18" t="str">
        <f t="shared" si="105"/>
        <v>1.61 + 0</v>
      </c>
      <c r="H3364" s="27">
        <f>[1]!b_dq_pctchange($A3364,日期设置!$B$2,1)/100</f>
        <v>0</v>
      </c>
      <c r="I3364" s="26">
        <f>[1]!b_pq_pctchange(A3364,日期设置!$B$4,日期设置!$B$2,1)</f>
        <v>0</v>
      </c>
      <c r="J3364" s="26">
        <f>[1]!b_pq_pctchange(A3364,日期设置!$C$4,日期设置!$B$2,1)</f>
        <v>0</v>
      </c>
      <c r="K3364" s="52">
        <f>[1]!b_dq_amount($A3364,日期设置!B$2,2,10000)</f>
        <v>0</v>
      </c>
      <c r="L3364" s="26">
        <f>[1]!b_info_latestpar(A3364,日期设置!$B$2)</f>
        <v>100</v>
      </c>
      <c r="M3364" s="6">
        <f>[1]!b_info_outstandingbalance($A3364,日期设置!B$2)</f>
        <v>20</v>
      </c>
      <c r="N3364" s="7" t="str">
        <f>[1]!b_info_latestissurercreditrating2(A3364,日期设置!$B$2,"102","1")</f>
        <v>AAA</v>
      </c>
      <c r="O3364" s="8">
        <v>4.1399999999999997</v>
      </c>
      <c r="P3364" s="9">
        <f>[1]!b_info_repurchasedate(A3364)</f>
        <v>0</v>
      </c>
      <c r="Q3364" s="8" t="s">
        <v>17094</v>
      </c>
      <c r="R3364" s="2" t="str">
        <f>IF((--IF(P3364=0,Q3364,P3364))&gt;(--日期设置!$B$2),IF(P3364=0,Q3364,P3364),Q3364)</f>
        <v>2022-11-01</v>
      </c>
      <c r="S3364" s="2" t="s">
        <v>18307</v>
      </c>
      <c r="T3364" s="8">
        <f>[1]!b_anal_ptmyear($A3364,日期设置!$B$2)</f>
        <v>1.6136986301369864</v>
      </c>
      <c r="U3364" s="8">
        <f>[1]!b_anal_termifexercise($A3364,日期设置!B$2)</f>
        <v>0</v>
      </c>
      <c r="V3364" s="10">
        <f>[1]!b_dq_dirtyprice(A3364,日期设置!$B$2)</f>
        <v>100.11969999999999</v>
      </c>
      <c r="W3364" s="11">
        <f>IF(U3364=0,ROUNDUP((Q3364-日期设置!$B$2)/365,0),ROUNDUP((R3364-日期设置!$B$2)/365,0))</f>
        <v>2</v>
      </c>
      <c r="X3364" s="18">
        <f>_xlfn.IFNA(VLOOKUP(A3364,过往入选债券!A:D,4,0),2)</f>
        <v>2</v>
      </c>
      <c r="Y3364">
        <f>_xlfn.IFNA(VLOOKUP(C3364,[2]Sheet1!$A:$A,1,0),3)</f>
        <v>3</v>
      </c>
    </row>
    <row r="3365" spans="1:25" hidden="1" x14ac:dyDescent="0.2">
      <c r="A3365" s="21" t="s">
        <v>3167</v>
      </c>
      <c r="B3365" s="21" t="s">
        <v>3168</v>
      </c>
      <c r="C3365" s="37" t="s">
        <v>3169</v>
      </c>
      <c r="D3365" s="26" t="str">
        <f>[1]!b_calc_yield(A3365,日期设置!$B$2,F3365,1,R3365,1,O3365,L3365,S3365,)</f>
        <v>Fetching...</v>
      </c>
      <c r="E3365" s="26">
        <f t="shared" si="104"/>
        <v>15.856073764257816</v>
      </c>
      <c r="F3365" s="18">
        <f>[1]!b_dq_cleanprice($A3365,日期设置!B$2)</f>
        <v>100.264</v>
      </c>
      <c r="G3365" s="18" t="str">
        <f t="shared" si="105"/>
        <v>3.23 + 0</v>
      </c>
      <c r="H3365" s="27">
        <f>[1]!b_dq_pctchange($A3365,日期设置!$B$2,1)/100</f>
        <v>0</v>
      </c>
      <c r="I3365" s="26">
        <f>[1]!b_pq_pctchange(A3365,日期设置!$B$4,日期设置!$B$2,1)</f>
        <v>0</v>
      </c>
      <c r="J3365" s="26">
        <f>[1]!b_pq_pctchange(A3365,日期设置!$C$4,日期设置!$B$2,1)</f>
        <v>0</v>
      </c>
      <c r="K3365" s="52">
        <f>[1]!b_dq_amount($A3365,日期设置!B$2,2,10000)</f>
        <v>0</v>
      </c>
      <c r="L3365" s="26">
        <f>[1]!b_info_latestpar(A3365,日期设置!$B$2)</f>
        <v>100</v>
      </c>
      <c r="M3365" s="6">
        <f>[1]!b_info_outstandingbalance($A3365,日期设置!B$2)</f>
        <v>5</v>
      </c>
      <c r="N3365" s="7">
        <f>[1]!b_info_latestissurercreditrating2(A3365,日期设置!$B$2,"102","1")</f>
        <v>0</v>
      </c>
      <c r="O3365" s="8">
        <v>5.2</v>
      </c>
      <c r="P3365" s="9">
        <f>[1]!b_info_repurchasedate(A3365)</f>
        <v>0</v>
      </c>
      <c r="Q3365" s="8" t="s">
        <v>16231</v>
      </c>
      <c r="R3365" s="2" t="str">
        <f>IF((--IF(P3365=0,Q3365,P3365))&gt;(--日期设置!$B$2),IF(P3365=0,Q3365,P3365),Q3365)</f>
        <v>2024-06-14</v>
      </c>
      <c r="S3365" s="2" t="s">
        <v>17790</v>
      </c>
      <c r="T3365" s="8">
        <f>[1]!b_anal_ptmyear($A3365,日期设置!$B$2)</f>
        <v>3.2301369863013698</v>
      </c>
      <c r="U3365" s="8">
        <f>[1]!b_anal_termifexercise($A3365,日期设置!B$2)</f>
        <v>0</v>
      </c>
      <c r="V3365" s="10">
        <f>[1]!b_dq_dirtyprice(A3365,日期设置!$B$2)</f>
        <v>104.26730000000001</v>
      </c>
      <c r="W3365" s="11">
        <f>IF(U3365=0,ROUNDUP((Q3365-日期设置!$B$2)/365,0),ROUNDUP((R3365-日期设置!$B$2)/365,0))</f>
        <v>4</v>
      </c>
      <c r="X3365" s="18">
        <f>_xlfn.IFNA(VLOOKUP(A3365,过往入选债券!A:D,4,0),2)</f>
        <v>2</v>
      </c>
      <c r="Y3365">
        <f>_xlfn.IFNA(VLOOKUP(C3365,[2]Sheet1!$A:$A,1,0),3)</f>
        <v>3</v>
      </c>
    </row>
    <row r="3366" spans="1:25" x14ac:dyDescent="0.2">
      <c r="A3366" s="21" t="s">
        <v>9303</v>
      </c>
      <c r="B3366" s="21" t="s">
        <v>9304</v>
      </c>
      <c r="C3366" s="37" t="s">
        <v>460</v>
      </c>
      <c r="D3366" s="26" t="str">
        <f>[1]!b_calc_yield(A3366,日期设置!$B$2,F3366,1,R3366,1,O3366,L3366,S3366,)</f>
        <v>Fetching...</v>
      </c>
      <c r="E3366" s="26">
        <f t="shared" si="104"/>
        <v>17.843118626892142</v>
      </c>
      <c r="F3366" s="18">
        <f>[1]!b_dq_cleanprice($A3366,日期设置!B$2)</f>
        <v>98.919399999999996</v>
      </c>
      <c r="G3366" s="18" t="str">
        <f t="shared" si="105"/>
        <v>3.55 + 0</v>
      </c>
      <c r="H3366" s="27">
        <f>[1]!b_dq_pctchange($A3366,日期设置!$B$2,1)/100</f>
        <v>5.5905023478337812E-2</v>
      </c>
      <c r="I3366" s="26">
        <f>[1]!b_pq_pctchange(A3366,日期设置!$B$4,日期设置!$B$2,1)</f>
        <v>5.5905023478337803</v>
      </c>
      <c r="J3366" s="26">
        <f>[1]!b_pq_pctchange(A3366,日期设置!$C$4,日期设置!$B$2,1)</f>
        <v>-1.6455479724462696</v>
      </c>
      <c r="K3366" s="52">
        <f>[1]!b_dq_amount($A3366,日期设置!B$2,2,10000)</f>
        <v>2020.9912875999999</v>
      </c>
      <c r="L3366" s="26">
        <f>[1]!b_info_latestpar(A3366,日期设置!$B$2)</f>
        <v>100</v>
      </c>
      <c r="M3366" s="6">
        <f>[1]!b_info_outstandingbalance($A3366,日期设置!B$2)</f>
        <v>10</v>
      </c>
      <c r="N3366" s="7" t="str">
        <f>[1]!b_info_latestissurercreditrating2(A3366,日期设置!$B$2,"102","1")</f>
        <v>AAA</v>
      </c>
      <c r="O3366" s="8">
        <v>4.7699999999999996</v>
      </c>
      <c r="P3366" s="9">
        <f>[1]!b_info_repurchasedate(A3366)</f>
        <v>0</v>
      </c>
      <c r="Q3366" s="8" t="s">
        <v>16807</v>
      </c>
      <c r="R3366" s="2" t="str">
        <f>IF((--IF(P3366=0,Q3366,P3366))&gt;(--日期设置!$B$2),IF(P3366=0,Q3366,P3366),Q3366)</f>
        <v>2024-10-10</v>
      </c>
      <c r="S3366" s="2" t="s">
        <v>18504</v>
      </c>
      <c r="T3366" s="8">
        <f>[1]!b_anal_ptmyear($A3366,日期设置!$B$2)</f>
        <v>3.5534246575342463</v>
      </c>
      <c r="U3366" s="8">
        <f>[1]!b_anal_termifexercise($A3366,日期设置!B$2)</f>
        <v>0</v>
      </c>
      <c r="V3366" s="10">
        <f>[1]!b_dq_dirtyprice(A3366,日期设置!$B$2)</f>
        <v>101.0496</v>
      </c>
      <c r="W3366" s="11">
        <f>IF(U3366=0,ROUNDUP((Q3366-日期设置!$B$2)/365,0),ROUNDUP((R3366-日期设置!$B$2)/365,0))</f>
        <v>4</v>
      </c>
      <c r="X3366" s="18">
        <f>_xlfn.IFNA(VLOOKUP(A3366,过往入选债券!A:D,4,0),2)</f>
        <v>2</v>
      </c>
      <c r="Y3366">
        <f>_xlfn.IFNA(VLOOKUP(C3366,[2]Sheet1!$A:$A,1,0),3)</f>
        <v>3</v>
      </c>
    </row>
    <row r="3367" spans="1:25" hidden="1" x14ac:dyDescent="0.2">
      <c r="A3367" s="28" t="s">
        <v>19162</v>
      </c>
      <c r="B3367" s="28" t="s">
        <v>19163</v>
      </c>
      <c r="C3367" s="38" t="s">
        <v>4803</v>
      </c>
      <c r="D3367" s="26" t="str">
        <f>[1]!b_calc_yield(A3367,日期设置!$B$2,F3367,1,R3367,1,O3367,L3367,S3367,)</f>
        <v>Fetching...</v>
      </c>
      <c r="E3367" s="26">
        <f t="shared" si="104"/>
        <v>11.979358057845912</v>
      </c>
      <c r="F3367" s="18">
        <f>[1]!b_dq_cleanprice($A3367,日期设置!B$2)</f>
        <v>98.103300000000004</v>
      </c>
      <c r="G3367" s="18" t="str">
        <f t="shared" si="105"/>
        <v>4.39 + 2.39</v>
      </c>
      <c r="H3367" s="27">
        <f>[1]!b_dq_pctchange($A3367,日期设置!$B$2,1)/100</f>
        <v>0</v>
      </c>
      <c r="I3367" s="26">
        <f>[1]!b_pq_pctchange(A3367,日期设置!$B$4,日期设置!$B$2,1)</f>
        <v>0</v>
      </c>
      <c r="J3367" s="26">
        <f>[1]!b_pq_pctchange(A3367,日期设置!$C$4,日期设置!$B$2,1)</f>
        <v>0</v>
      </c>
      <c r="K3367" s="52">
        <f>[1]!b_dq_amount($A3367,日期设置!B$2,2,10000)</f>
        <v>0</v>
      </c>
      <c r="L3367" s="26">
        <f>[1]!b_info_latestpar(A3367,日期设置!$B$2)</f>
        <v>100</v>
      </c>
      <c r="M3367" s="6">
        <f>[1]!b_info_outstandingbalance($A3367,日期设置!B$2)</f>
        <v>10</v>
      </c>
      <c r="N3367" s="7">
        <f>[1]!b_info_latestissurercreditrating2(A3367,日期设置!$B$2,"102","1")</f>
        <v>0</v>
      </c>
      <c r="O3367" s="8">
        <v>4.25</v>
      </c>
      <c r="P3367" s="9" t="str">
        <f>[1]!b_info_repurchasedate(A3367)</f>
        <v>2023-08-12</v>
      </c>
      <c r="Q3367" s="8" t="s">
        <v>19999</v>
      </c>
      <c r="R3367" s="2" t="str">
        <f>IF((--IF(P3367=0,Q3367,P3367))&gt;(--日期设置!$B$2),IF(P3367=0,Q3367,P3367),Q3367)</f>
        <v>2023-08-12</v>
      </c>
      <c r="S3367" s="31" t="s">
        <v>19144</v>
      </c>
      <c r="T3367" s="8">
        <f>[1]!b_anal_ptmyear($A3367,日期设置!$B$2)</f>
        <v>4.3917808219178083</v>
      </c>
      <c r="U3367" s="8">
        <f>[1]!b_anal_termifexercise($A3367,日期设置!B$2)</f>
        <v>2.3917808219178083</v>
      </c>
      <c r="V3367" s="10">
        <f>[1]!b_dq_dirtyprice(A3367,日期设置!$B$2)</f>
        <v>100.68819999999999</v>
      </c>
      <c r="W3367" s="11">
        <f>IF(U3367=0,ROUNDUP((Q3367-日期设置!$B$2)/365,0),ROUNDUP((R3367-日期设置!$B$2)/365,0))</f>
        <v>3</v>
      </c>
      <c r="X3367" s="18">
        <f>_xlfn.IFNA(VLOOKUP(A3367,过往入选债券!A:D,4,0),2)</f>
        <v>2</v>
      </c>
      <c r="Y3367">
        <f>_xlfn.IFNA(VLOOKUP(C3367,[2]Sheet1!$A:$A,1,0),3)</f>
        <v>3</v>
      </c>
    </row>
    <row r="3368" spans="1:25" hidden="1" x14ac:dyDescent="0.2">
      <c r="A3368" s="28" t="s">
        <v>21458</v>
      </c>
      <c r="B3368" s="28" t="s">
        <v>21459</v>
      </c>
      <c r="C3368" s="39" t="s">
        <v>47</v>
      </c>
      <c r="D3368" s="26" t="str">
        <f>[1]!b_calc_yield(A3368,日期设置!$B$2,F3368,1,R3368,1,O3368,L3368,S3368,)</f>
        <v>Fetching...</v>
      </c>
      <c r="E3368" s="26">
        <f t="shared" si="104"/>
        <v>23.354816808228662</v>
      </c>
      <c r="F3368" s="18">
        <f>[1]!b_dq_cleanprice($A3368,日期设置!B$2)</f>
        <v>99.566599999999994</v>
      </c>
      <c r="G3368" s="18" t="str">
        <f t="shared" si="105"/>
        <v>4.64 + 0</v>
      </c>
      <c r="H3368" s="27">
        <f>[1]!b_dq_pctchange($A3368,日期设置!$B$2,1)/100</f>
        <v>0</v>
      </c>
      <c r="I3368" s="26">
        <f>[1]!b_pq_pctchange(A3368,日期设置!$B$4,日期设置!$B$2,1)</f>
        <v>1.2947904193444359</v>
      </c>
      <c r="J3368" s="26">
        <f>[1]!b_pq_pctchange(A3368,日期设置!$C$4,日期设置!$B$2,1)</f>
        <v>1.2947904193444359</v>
      </c>
      <c r="K3368" s="52">
        <f>[1]!b_dq_amount($A3368,日期设置!B$2,2,10000)</f>
        <v>0</v>
      </c>
      <c r="L3368" s="26">
        <f>[1]!b_info_latestpar(A3368,日期设置!$B$2)</f>
        <v>100</v>
      </c>
      <c r="M3368" s="6">
        <f>[1]!b_info_outstandingbalance($A3368,日期设置!B$2)</f>
        <v>5</v>
      </c>
      <c r="N3368" s="7" t="str">
        <f>[1]!b_info_latestissurercreditrating2(A3368,日期设置!$B$2,"102","1")</f>
        <v>AA+</v>
      </c>
      <c r="O3368" s="43">
        <v>5</v>
      </c>
      <c r="P3368" s="9">
        <f>[1]!b_info_repurchasedate(A3368)</f>
        <v>0</v>
      </c>
      <c r="Q3368" s="31" t="s">
        <v>21753</v>
      </c>
      <c r="R3368" s="2" t="str">
        <f>IF((--IF(P3368=0,Q3368,P3368))&gt;(--日期设置!$B$2),IF(P3368=0,Q3368,P3368),Q3368)</f>
        <v>2025-11-13</v>
      </c>
      <c r="S3368" s="31" t="s">
        <v>17545</v>
      </c>
      <c r="T3368" s="8">
        <f>[1]!b_anal_ptmyear($A3368,日期设置!$B$2)</f>
        <v>4.6465753424657539</v>
      </c>
      <c r="U3368" s="8">
        <f>[1]!b_anal_termifexercise($A3368,日期设置!B$2)</f>
        <v>0</v>
      </c>
      <c r="V3368" s="10">
        <f>[1]!b_dq_dirtyprice(A3368,日期设置!$B$2)</f>
        <v>101.33369999999999</v>
      </c>
      <c r="W3368" s="11">
        <f>IF(U3368=0,ROUNDUP((Q3368-日期设置!$B$2)/365,0),ROUNDUP((R3368-日期设置!$B$2)/365,0))</f>
        <v>5</v>
      </c>
      <c r="X3368" s="18">
        <f>_xlfn.IFNA(VLOOKUP(A3368,过往入选债券!A:D,4,0),2)</f>
        <v>2</v>
      </c>
      <c r="Y3368">
        <f>_xlfn.IFNA(VLOOKUP(C3368,[2]Sheet1!$A:$A,1,0),3)</f>
        <v>3</v>
      </c>
    </row>
    <row r="3369" spans="1:25" hidden="1" x14ac:dyDescent="0.2">
      <c r="A3369" s="28" t="s">
        <v>20432</v>
      </c>
      <c r="B3369" s="28" t="s">
        <v>20433</v>
      </c>
      <c r="C3369" s="39" t="s">
        <v>1805</v>
      </c>
      <c r="D3369" s="26" t="str">
        <f>[1]!b_calc_yield(A3369,日期设置!$B$2,F3369,1,R3369,1,O3369,L3369,S3369,)</f>
        <v>Fetching...</v>
      </c>
      <c r="E3369" s="26">
        <f t="shared" si="104"/>
        <v>12.481321695191872</v>
      </c>
      <c r="F3369" s="18">
        <f>[1]!b_dq_cleanprice($A3369,日期设置!B$2)</f>
        <v>98.557100000000005</v>
      </c>
      <c r="G3369" s="18" t="str">
        <f t="shared" si="105"/>
        <v>2.48 + 0</v>
      </c>
      <c r="H3369" s="27">
        <f>[1]!b_dq_pctchange($A3369,日期设置!$B$2,1)/100</f>
        <v>0</v>
      </c>
      <c r="I3369" s="26">
        <f>[1]!b_pq_pctchange(A3369,日期设置!$B$4,日期设置!$B$2,1)</f>
        <v>0</v>
      </c>
      <c r="J3369" s="26">
        <f>[1]!b_pq_pctchange(A3369,日期设置!$C$4,日期设置!$B$2,1)</f>
        <v>-0.58795642525720704</v>
      </c>
      <c r="K3369" s="52">
        <f>[1]!b_dq_amount($A3369,日期设置!B$2,2,10000)</f>
        <v>0</v>
      </c>
      <c r="L3369" s="26">
        <f>[1]!b_info_latestpar(A3369,日期设置!$B$2)</f>
        <v>100</v>
      </c>
      <c r="M3369" s="6">
        <f>[1]!b_info_outstandingbalance($A3369,日期设置!B$2)</f>
        <v>5</v>
      </c>
      <c r="N3369" s="7" t="str">
        <f>[1]!b_info_latestissurercreditrating2(A3369,日期设置!$B$2,"102","1")</f>
        <v>AAA</v>
      </c>
      <c r="O3369" s="8">
        <v>4.4800000000000004</v>
      </c>
      <c r="P3369" s="9">
        <f>[1]!b_info_repurchasedate(A3369)</f>
        <v>0</v>
      </c>
      <c r="Q3369" s="8" t="s">
        <v>20838</v>
      </c>
      <c r="R3369" s="2" t="str">
        <f>IF((--IF(P3369=0,Q3369,P3369))&gt;(--日期设置!$B$2),IF(P3369=0,Q3369,P3369),Q3369)</f>
        <v>2023-09-16</v>
      </c>
      <c r="S3369" s="31" t="s">
        <v>16122</v>
      </c>
      <c r="T3369" s="8">
        <f>[1]!b_anal_ptmyear($A3369,日期设置!$B$2)</f>
        <v>2.4876712328767123</v>
      </c>
      <c r="U3369" s="8">
        <f>[1]!b_anal_termifexercise($A3369,日期设置!B$2)</f>
        <v>0</v>
      </c>
      <c r="V3369" s="10">
        <f>[1]!b_dq_dirtyprice(A3369,日期设置!$B$2)</f>
        <v>100.8523</v>
      </c>
      <c r="W3369" s="11">
        <f>IF(U3369=0,ROUNDUP((Q3369-日期设置!$B$2)/365,0),ROUNDUP((R3369-日期设置!$B$2)/365,0))</f>
        <v>3</v>
      </c>
      <c r="X3369" s="18">
        <f>_xlfn.IFNA(VLOOKUP(A3369,过往入选债券!A:D,4,0),2)</f>
        <v>2</v>
      </c>
      <c r="Y3369">
        <f>_xlfn.IFNA(VLOOKUP(C3369,[2]Sheet1!$A:$A,1,0),3)</f>
        <v>3</v>
      </c>
    </row>
    <row r="3370" spans="1:25" hidden="1" x14ac:dyDescent="0.2">
      <c r="A3370" s="21" t="s">
        <v>3619</v>
      </c>
      <c r="B3370" s="21" t="s">
        <v>3620</v>
      </c>
      <c r="C3370" s="37" t="s">
        <v>1495</v>
      </c>
      <c r="D3370" s="26" t="str">
        <f>[1]!b_calc_yield(A3370,日期设置!$B$2,F3370,1,R3370,1,O3370,L3370,S3370,)</f>
        <v>Fetching...</v>
      </c>
      <c r="E3370" s="26">
        <f t="shared" si="104"/>
        <v>8.2661873191876012</v>
      </c>
      <c r="F3370" s="18">
        <f>[1]!b_dq_cleanprice($A3370,日期设置!B$2)</f>
        <v>99.895200000000003</v>
      </c>
      <c r="G3370" s="18" t="str">
        <f t="shared" si="105"/>
        <v>1.64 + 0</v>
      </c>
      <c r="H3370" s="27">
        <f>[1]!b_dq_pctchange($A3370,日期设置!$B$2,1)/100</f>
        <v>0</v>
      </c>
      <c r="I3370" s="26">
        <f>[1]!b_pq_pctchange(A3370,日期设置!$B$4,日期设置!$B$2,1)</f>
        <v>0</v>
      </c>
      <c r="J3370" s="26">
        <f>[1]!b_pq_pctchange(A3370,日期设置!$C$4,日期设置!$B$2,1)</f>
        <v>-0.67393833334989572</v>
      </c>
      <c r="K3370" s="52">
        <f>[1]!b_dq_amount($A3370,日期设置!B$2,2,10000)</f>
        <v>0</v>
      </c>
      <c r="L3370" s="26">
        <f>[1]!b_info_latestpar(A3370,日期设置!$B$2)</f>
        <v>100</v>
      </c>
      <c r="M3370" s="6">
        <f>[1]!b_info_outstandingbalance($A3370,日期设置!B$2)</f>
        <v>5</v>
      </c>
      <c r="N3370" s="7">
        <f>[1]!b_info_latestissurercreditrating2(A3370,日期设置!$B$2,"102","1")</f>
        <v>0</v>
      </c>
      <c r="O3370" s="8">
        <v>5.05</v>
      </c>
      <c r="P3370" s="9">
        <f>[1]!b_info_repurchasedate(A3370)</f>
        <v>0</v>
      </c>
      <c r="Q3370" s="8" t="s">
        <v>17360</v>
      </c>
      <c r="R3370" s="2" t="str">
        <f>IF((--IF(P3370=0,Q3370,P3370))&gt;(--日期设置!$B$2),IF(P3370=0,Q3370,P3370),Q3370)</f>
        <v>2022-11-12</v>
      </c>
      <c r="S3370" s="2" t="s">
        <v>18823</v>
      </c>
      <c r="T3370" s="8">
        <f>[1]!b_anal_ptmyear($A3370,日期设置!$B$2)</f>
        <v>1.6438356164383561</v>
      </c>
      <c r="U3370" s="8">
        <f>[1]!b_anal_termifexercise($A3370,日期设置!B$2)</f>
        <v>0</v>
      </c>
      <c r="V3370" s="10">
        <f>[1]!b_dq_dirtyprice(A3370,日期设置!$B$2)</f>
        <v>101.6938</v>
      </c>
      <c r="W3370" s="11">
        <f>IF(U3370=0,ROUNDUP((Q3370-日期设置!$B$2)/365,0),ROUNDUP((R3370-日期设置!$B$2)/365,0))</f>
        <v>2</v>
      </c>
      <c r="X3370" s="18">
        <f>_xlfn.IFNA(VLOOKUP(A3370,过往入选债券!A:D,4,0),2)</f>
        <v>2</v>
      </c>
      <c r="Y3370">
        <f>_xlfn.IFNA(VLOOKUP(C3370,[2]Sheet1!$A:$A,1,0),3)</f>
        <v>3</v>
      </c>
    </row>
    <row r="3371" spans="1:25" hidden="1" x14ac:dyDescent="0.2">
      <c r="A3371" s="21" t="s">
        <v>11424</v>
      </c>
      <c r="B3371" s="21" t="s">
        <v>11425</v>
      </c>
      <c r="C3371" s="37" t="s">
        <v>143</v>
      </c>
      <c r="D3371" s="26" t="str">
        <f>[1]!b_calc_yield(A3371,日期设置!$B$2,F3371,1,R3371,1,O3371,L3371,S3371,)</f>
        <v>Fetching...</v>
      </c>
      <c r="E3371" s="26">
        <f t="shared" si="104"/>
        <v>11.826861617130069</v>
      </c>
      <c r="F3371" s="18">
        <f>[1]!b_dq_cleanprice($A3371,日期设置!B$2)</f>
        <v>97.57</v>
      </c>
      <c r="G3371" s="18" t="str">
        <f t="shared" si="105"/>
        <v>2.35 + 0</v>
      </c>
      <c r="H3371" s="27">
        <f>[1]!b_dq_pctchange($A3371,日期设置!$B$2,1)/100</f>
        <v>0</v>
      </c>
      <c r="I3371" s="26">
        <f>[1]!b_pq_pctchange(A3371,日期设置!$B$4,日期设置!$B$2,1)</f>
        <v>0</v>
      </c>
      <c r="J3371" s="26">
        <f>[1]!b_pq_pctchange(A3371,日期设置!$C$4,日期设置!$B$2,1)</f>
        <v>0</v>
      </c>
      <c r="K3371" s="52">
        <f>[1]!b_dq_amount($A3371,日期设置!B$2,2,10000)</f>
        <v>0</v>
      </c>
      <c r="L3371" s="26">
        <f>[1]!b_info_latestpar(A3371,日期设置!$B$2)</f>
        <v>100</v>
      </c>
      <c r="M3371" s="6">
        <f>[1]!b_info_outstandingbalance($A3371,日期设置!B$2)</f>
        <v>10</v>
      </c>
      <c r="N3371" s="7" t="str">
        <f>[1]!b_info_latestissurercreditrating2(A3371,日期设置!$B$2,"102","1")</f>
        <v>AAA</v>
      </c>
      <c r="O3371" s="8">
        <v>3.99</v>
      </c>
      <c r="P3371" s="9">
        <f>[1]!b_info_repurchasedate(A3371)</f>
        <v>0</v>
      </c>
      <c r="Q3371" s="8" t="s">
        <v>16860</v>
      </c>
      <c r="R3371" s="2" t="str">
        <f>IF((--IF(P3371=0,Q3371,P3371))&gt;(--日期设置!$B$2),IF(P3371=0,Q3371,P3371),Q3371)</f>
        <v>2023-07-31</v>
      </c>
      <c r="S3371" s="2" t="s">
        <v>17915</v>
      </c>
      <c r="T3371" s="8">
        <f>[1]!b_anal_ptmyear($A3371,日期设置!$B$2)</f>
        <v>2.3589041095890413</v>
      </c>
      <c r="U3371" s="8">
        <f>[1]!b_anal_termifexercise($A3371,日期设置!B$2)</f>
        <v>0</v>
      </c>
      <c r="V3371" s="10">
        <f>[1]!b_dq_dirtyprice(A3371,日期设置!$B$2)</f>
        <v>100.128</v>
      </c>
      <c r="W3371" s="11">
        <f>IF(U3371=0,ROUNDUP((Q3371-日期设置!$B$2)/365,0),ROUNDUP((R3371-日期设置!$B$2)/365,0))</f>
        <v>3</v>
      </c>
      <c r="X3371" s="18" t="str">
        <f>_xlfn.IFNA(VLOOKUP(A3371,过往入选债券!A:D,4,0),2)</f>
        <v>否</v>
      </c>
      <c r="Y3371">
        <f>_xlfn.IFNA(VLOOKUP(C3371,[2]Sheet1!$A:$A,1,0),3)</f>
        <v>3</v>
      </c>
    </row>
    <row r="3372" spans="1:25" hidden="1" x14ac:dyDescent="0.2">
      <c r="A3372" s="28" t="s">
        <v>21508</v>
      </c>
      <c r="B3372" s="28" t="s">
        <v>21509</v>
      </c>
      <c r="C3372" s="39" t="s">
        <v>10724</v>
      </c>
      <c r="D3372" s="26" t="str">
        <f>[1]!b_calc_yield(A3372,日期设置!$B$2,F3372,1,R3372,1,O3372,L3372,S3372,)</f>
        <v>Fetching...</v>
      </c>
      <c r="E3372" s="26">
        <f t="shared" si="104"/>
        <v>13.415075691597099</v>
      </c>
      <c r="F3372" s="18">
        <f>[1]!b_dq_cleanprice($A3372,日期设置!B$2)</f>
        <v>100.4631</v>
      </c>
      <c r="G3372" s="18" t="str">
        <f t="shared" si="105"/>
        <v>4.67 + 2.67</v>
      </c>
      <c r="H3372" s="27">
        <f>[1]!b_dq_pctchange($A3372,日期设置!$B$2,1)/100</f>
        <v>0</v>
      </c>
      <c r="I3372" s="26">
        <f>[1]!b_pq_pctchange(A3372,日期设置!$B$4,日期设置!$B$2,1)</f>
        <v>0.46309999999999718</v>
      </c>
      <c r="J3372" s="26">
        <f>[1]!b_pq_pctchange(A3372,日期设置!$C$4,日期设置!$B$2,1)</f>
        <v>0.46309999999999718</v>
      </c>
      <c r="K3372" s="52">
        <f>[1]!b_dq_amount($A3372,日期设置!B$2,2,10000)</f>
        <v>0</v>
      </c>
      <c r="L3372" s="26">
        <f>[1]!b_info_latestpar(A3372,日期设置!$B$2)</f>
        <v>100</v>
      </c>
      <c r="M3372" s="6">
        <f>[1]!b_info_outstandingbalance($A3372,日期设置!B$2)</f>
        <v>8</v>
      </c>
      <c r="N3372" s="7" t="str">
        <f>[1]!b_info_latestissurercreditrating2(A3372,日期设置!$B$2,"102","1")</f>
        <v>AA+</v>
      </c>
      <c r="O3372" s="43">
        <v>5.3</v>
      </c>
      <c r="P3372" s="9" t="str">
        <f>[1]!b_info_repurchasedate(A3372)</f>
        <v>2023-11-23</v>
      </c>
      <c r="Q3372" s="31" t="s">
        <v>17679</v>
      </c>
      <c r="R3372" s="2" t="str">
        <f>IF((--IF(P3372=0,Q3372,P3372))&gt;(--日期设置!$B$2),IF(P3372=0,Q3372,P3372),Q3372)</f>
        <v>2023-11-23</v>
      </c>
      <c r="S3372" s="31" t="s">
        <v>16787</v>
      </c>
      <c r="T3372" s="8">
        <f>[1]!b_anal_ptmyear($A3372,日期设置!$B$2)</f>
        <v>4.6739726027397257</v>
      </c>
      <c r="U3372" s="8">
        <f>[1]!b_anal_termifexercise($A3372,日期设置!B$2)</f>
        <v>2.6739726027397261</v>
      </c>
      <c r="V3372" s="10">
        <f>[1]!b_dq_dirtyprice(A3372,日期设置!$B$2)</f>
        <v>102.191</v>
      </c>
      <c r="W3372" s="11">
        <f>IF(U3372=0,ROUNDUP((Q3372-日期设置!$B$2)/365,0),ROUNDUP((R3372-日期设置!$B$2)/365,0))</f>
        <v>3</v>
      </c>
      <c r="X3372" s="18">
        <f>_xlfn.IFNA(VLOOKUP(A3372,过往入选债券!A:D,4,0),2)</f>
        <v>2</v>
      </c>
      <c r="Y3372">
        <f>_xlfn.IFNA(VLOOKUP(C3372,[2]Sheet1!$A:$A,1,0),3)</f>
        <v>3</v>
      </c>
    </row>
    <row r="3373" spans="1:25" hidden="1" x14ac:dyDescent="0.2">
      <c r="A3373" s="21" t="s">
        <v>7180</v>
      </c>
      <c r="B3373" s="21" t="s">
        <v>7181</v>
      </c>
      <c r="C3373" s="37" t="s">
        <v>656</v>
      </c>
      <c r="D3373" s="26" t="str">
        <f>[1]!b_calc_yield(A3373,日期设置!$B$2,F3373,1,R3373,1,O3373,L3373,S3373,)</f>
        <v>Fetching...</v>
      </c>
      <c r="E3373" s="26">
        <f t="shared" si="104"/>
        <v>2.9885850326449859</v>
      </c>
      <c r="F3373" s="18">
        <f>[1]!b_dq_cleanprice($A3373,日期设置!B$2)</f>
        <v>101.2778</v>
      </c>
      <c r="G3373" s="18" t="str">
        <f t="shared" si="105"/>
        <v>2.58 + 0.58</v>
      </c>
      <c r="H3373" s="27">
        <f>[1]!b_dq_pctchange($A3373,日期设置!$B$2,1)/100</f>
        <v>0</v>
      </c>
      <c r="I3373" s="26">
        <f>[1]!b_pq_pctchange(A3373,日期设置!$B$4,日期设置!$B$2,1)</f>
        <v>-0.21891625615763627</v>
      </c>
      <c r="J3373" s="26">
        <f>[1]!b_pq_pctchange(A3373,日期设置!$C$4,日期设置!$B$2,1)</f>
        <v>-6.220127344761889E-3</v>
      </c>
      <c r="K3373" s="52">
        <f>[1]!b_dq_amount($A3373,日期设置!B$2,2,10000)</f>
        <v>0</v>
      </c>
      <c r="L3373" s="26">
        <f>[1]!b_info_latestpar(A3373,日期设置!$B$2)</f>
        <v>100</v>
      </c>
      <c r="M3373" s="6">
        <f>[1]!b_info_outstandingbalance($A3373,日期设置!B$2)</f>
        <v>4</v>
      </c>
      <c r="N3373" s="7" t="str">
        <f>[1]!b_info_latestissurercreditrating2(A3373,日期设置!$B$2,"102","1")</f>
        <v>AA</v>
      </c>
      <c r="O3373" s="8">
        <v>7.5</v>
      </c>
      <c r="P3373" s="9" t="str">
        <f>[1]!b_info_repurchasedate(A3373)</f>
        <v>2021-10-22</v>
      </c>
      <c r="Q3373" s="8" t="s">
        <v>17747</v>
      </c>
      <c r="R3373" s="2" t="str">
        <f>IF((--IF(P3373=0,Q3373,P3373))&gt;(--日期设置!$B$2),IF(P3373=0,Q3373,P3373),Q3373)</f>
        <v>2021-10-22</v>
      </c>
      <c r="S3373" s="2" t="s">
        <v>18838</v>
      </c>
      <c r="T3373" s="8">
        <f>[1]!b_anal_ptmyear($A3373,日期设置!$B$2)</f>
        <v>2.5863013698630137</v>
      </c>
      <c r="U3373" s="8">
        <f>[1]!b_anal_termifexercise($A3373,日期设置!B$2)</f>
        <v>0.58630136986301373</v>
      </c>
      <c r="V3373" s="10">
        <f>[1]!b_dq_dirtyprice(A3373,日期设置!$B$2)</f>
        <v>104.3805</v>
      </c>
      <c r="W3373" s="11">
        <f>IF(U3373=0,ROUNDUP((Q3373-日期设置!$B$2)/365,0),ROUNDUP((R3373-日期设置!$B$2)/365,0))</f>
        <v>1</v>
      </c>
      <c r="X3373" s="18">
        <f>_xlfn.IFNA(VLOOKUP(A3373,过往入选债券!A:D,4,0),2)</f>
        <v>2</v>
      </c>
      <c r="Y3373">
        <f>_xlfn.IFNA(VLOOKUP(C3373,[2]Sheet1!$A:$A,1,0),3)</f>
        <v>3</v>
      </c>
    </row>
    <row r="3374" spans="1:25" hidden="1" x14ac:dyDescent="0.2">
      <c r="A3374" s="21" t="s">
        <v>15307</v>
      </c>
      <c r="B3374" s="21" t="s">
        <v>15308</v>
      </c>
      <c r="C3374" s="37" t="s">
        <v>1531</v>
      </c>
      <c r="D3374" s="26" t="str">
        <f>[1]!b_calc_yield(A3374,日期设置!$B$2,F3374,1,R3374,1,O3374,L3374,S3374,)</f>
        <v>Fetching...</v>
      </c>
      <c r="E3374" s="26">
        <f t="shared" si="104"/>
        <v>25.168398191607167</v>
      </c>
      <c r="F3374" s="18">
        <f>[1]!b_dq_cleanprice($A3374,日期设置!B$2)</f>
        <v>99.954499999999996</v>
      </c>
      <c r="G3374" s="18" t="str">
        <f t="shared" si="105"/>
        <v>5.14 + 0</v>
      </c>
      <c r="H3374" s="27">
        <f>[1]!b_dq_pctchange($A3374,日期设置!$B$2,1)/100</f>
        <v>0</v>
      </c>
      <c r="I3374" s="26">
        <f>[1]!b_pq_pctchange(A3374,日期设置!$B$4,日期设置!$B$2,1)</f>
        <v>0</v>
      </c>
      <c r="J3374" s="26">
        <f>[1]!b_pq_pctchange(A3374,日期设置!$C$4,日期设置!$B$2,1)</f>
        <v>0</v>
      </c>
      <c r="K3374" s="52">
        <f>[1]!b_dq_amount($A3374,日期设置!B$2,2,10000)</f>
        <v>0</v>
      </c>
      <c r="L3374" s="26">
        <f>[1]!b_info_latestpar(A3374,日期设置!$B$2)</f>
        <v>100</v>
      </c>
      <c r="M3374" s="6">
        <f>[1]!b_info_outstandingbalance($A3374,日期设置!B$2)</f>
        <v>6</v>
      </c>
      <c r="N3374" s="7" t="str">
        <f>[1]!b_info_latestissurercreditrating2(A3374,日期设置!$B$2,"102","1")</f>
        <v>AA</v>
      </c>
      <c r="O3374" s="8">
        <v>5.09</v>
      </c>
      <c r="P3374" s="9">
        <f>[1]!b_info_repurchasedate(A3374)</f>
        <v>0</v>
      </c>
      <c r="Q3374" s="8" t="s">
        <v>17604</v>
      </c>
      <c r="R3374" s="2" t="str">
        <f>IF((--IF(P3374=0,Q3374,P3374))&gt;(--日期设置!$B$2),IF(P3374=0,Q3374,P3374),Q3374)</f>
        <v>2026-05-15</v>
      </c>
      <c r="S3374" s="2" t="s">
        <v>18769</v>
      </c>
      <c r="T3374" s="8">
        <f>[1]!b_anal_ptmyear($A3374,日期设置!$B$2)</f>
        <v>5.1479452054794521</v>
      </c>
      <c r="U3374" s="8">
        <f>[1]!b_anal_termifexercise($A3374,日期设置!B$2)</f>
        <v>0</v>
      </c>
      <c r="V3374" s="10">
        <f>[1]!b_dq_dirtyprice(A3374,日期设置!$B$2)</f>
        <v>104.2915</v>
      </c>
      <c r="W3374" s="11">
        <f>IF(U3374=0,ROUNDUP((Q3374-日期设置!$B$2)/365,0),ROUNDUP((R3374-日期设置!$B$2)/365,0))</f>
        <v>6</v>
      </c>
      <c r="X3374" s="18">
        <f>_xlfn.IFNA(VLOOKUP(A3374,过往入选债券!A:D,4,0),2)</f>
        <v>2</v>
      </c>
      <c r="Y3374">
        <f>_xlfn.IFNA(VLOOKUP(C3374,[2]Sheet1!$A:$A,1,0),3)</f>
        <v>3</v>
      </c>
    </row>
    <row r="3375" spans="1:25" hidden="1" x14ac:dyDescent="0.2">
      <c r="A3375" s="21" t="s">
        <v>5888</v>
      </c>
      <c r="B3375" s="21" t="s">
        <v>5889</v>
      </c>
      <c r="C3375" s="37" t="s">
        <v>1864</v>
      </c>
      <c r="D3375" s="26" t="str">
        <f>[1]!b_calc_yield(A3375,日期设置!$B$2,F3375,1,R3375,1,O3375,L3375,S3375,)</f>
        <v>Fetching...</v>
      </c>
      <c r="E3375" s="26">
        <f t="shared" si="104"/>
        <v>7.1272847316904198</v>
      </c>
      <c r="F3375" s="18">
        <f>[1]!b_dq_cleanprice($A3375,日期设置!B$2)</f>
        <v>101.37820000000001</v>
      </c>
      <c r="G3375" s="18" t="str">
        <f t="shared" si="105"/>
        <v>1.44 + 0</v>
      </c>
      <c r="H3375" s="27">
        <f>[1]!b_dq_pctchange($A3375,日期设置!$B$2,1)/100</f>
        <v>0</v>
      </c>
      <c r="I3375" s="26">
        <f>[1]!b_pq_pctchange(A3375,日期设置!$B$4,日期设置!$B$2,1)</f>
        <v>0</v>
      </c>
      <c r="J3375" s="26">
        <f>[1]!b_pq_pctchange(A3375,日期设置!$C$4,日期设置!$B$2,1)</f>
        <v>0</v>
      </c>
      <c r="K3375" s="52">
        <f>[1]!b_dq_amount($A3375,日期设置!B$2,2,10000)</f>
        <v>0</v>
      </c>
      <c r="L3375" s="26">
        <f>[1]!b_info_latestpar(A3375,日期设置!$B$2)</f>
        <v>100</v>
      </c>
      <c r="M3375" s="6">
        <f>[1]!b_info_outstandingbalance($A3375,日期设置!B$2)</f>
        <v>5</v>
      </c>
      <c r="N3375" s="7" t="str">
        <f>[1]!b_info_latestissurercreditrating2(A3375,日期设置!$B$2,"102","1")</f>
        <v>AA+</v>
      </c>
      <c r="O3375" s="8">
        <v>6.14</v>
      </c>
      <c r="P3375" s="9" t="str">
        <f>[1]!b_info_repurchasedate(A3375)</f>
        <v>2020-08-31</v>
      </c>
      <c r="Q3375" s="8" t="s">
        <v>17338</v>
      </c>
      <c r="R3375" s="2" t="str">
        <f>IF((--IF(P3375=0,Q3375,P3375))&gt;(--日期设置!$B$2),IF(P3375=0,Q3375,P3375),Q3375)</f>
        <v>2022-08-30</v>
      </c>
      <c r="S3375" s="2" t="s">
        <v>18543</v>
      </c>
      <c r="T3375" s="8">
        <f>[1]!b_anal_ptmyear($A3375,日期设置!$B$2)</f>
        <v>1.441095890410959</v>
      </c>
      <c r="U3375" s="8">
        <f>[1]!b_anal_termifexercise($A3375,日期设置!B$2)</f>
        <v>0</v>
      </c>
      <c r="V3375" s="10">
        <f>[1]!b_dq_dirtyprice(A3375,日期设置!$B$2)</f>
        <v>104.8099</v>
      </c>
      <c r="W3375" s="11">
        <f>IF(U3375=0,ROUNDUP((Q3375-日期设置!$B$2)/365,0),ROUNDUP((R3375-日期设置!$B$2)/365,0))</f>
        <v>2</v>
      </c>
      <c r="X3375" s="18">
        <f>_xlfn.IFNA(VLOOKUP(A3375,过往入选债券!A:D,4,0),2)</f>
        <v>2</v>
      </c>
      <c r="Y3375">
        <f>_xlfn.IFNA(VLOOKUP(C3375,[2]Sheet1!$A:$A,1,0),3)</f>
        <v>3</v>
      </c>
    </row>
    <row r="3376" spans="1:25" hidden="1" x14ac:dyDescent="0.2">
      <c r="A3376" s="21" t="s">
        <v>11262</v>
      </c>
      <c r="B3376" s="21" t="s">
        <v>11263</v>
      </c>
      <c r="C3376" s="37" t="s">
        <v>388</v>
      </c>
      <c r="D3376" s="26" t="str">
        <f>[1]!b_calc_yield(A3376,日期设置!$B$2,F3376,1,R3376,1,O3376,L3376,S3376,)</f>
        <v>Fetching...</v>
      </c>
      <c r="E3376" s="26">
        <f t="shared" si="104"/>
        <v>11.145102388099648</v>
      </c>
      <c r="F3376" s="18">
        <f>[1]!b_dq_cleanprice($A3376,日期设置!B$2)</f>
        <v>100.6521</v>
      </c>
      <c r="G3376" s="18" t="str">
        <f t="shared" si="105"/>
        <v>4.27 + 2.27</v>
      </c>
      <c r="H3376" s="27">
        <f>[1]!b_dq_pctchange($A3376,日期设置!$B$2,1)/100</f>
        <v>0</v>
      </c>
      <c r="I3376" s="26">
        <f>[1]!b_pq_pctchange(A3376,日期设置!$B$4,日期设置!$B$2,1)</f>
        <v>0</v>
      </c>
      <c r="J3376" s="26">
        <f>[1]!b_pq_pctchange(A3376,日期设置!$C$4,日期设置!$B$2,1)</f>
        <v>0</v>
      </c>
      <c r="K3376" s="52">
        <f>[1]!b_dq_amount($A3376,日期设置!B$2,2,10000)</f>
        <v>0</v>
      </c>
      <c r="L3376" s="26">
        <f>[1]!b_info_latestpar(A3376,日期设置!$B$2)</f>
        <v>100</v>
      </c>
      <c r="M3376" s="6">
        <f>[1]!b_info_outstandingbalance($A3376,日期设置!B$2)</f>
        <v>10</v>
      </c>
      <c r="N3376" s="7" t="str">
        <f>[1]!b_info_latestissurercreditrating2(A3376,日期设置!$B$2,"102","1")</f>
        <v>AA</v>
      </c>
      <c r="O3376" s="8">
        <v>5.42</v>
      </c>
      <c r="P3376" s="9" t="str">
        <f>[1]!b_info_repurchasedate(A3376)</f>
        <v>2023-06-29</v>
      </c>
      <c r="Q3376" s="8" t="s">
        <v>16697</v>
      </c>
      <c r="R3376" s="2" t="str">
        <f>IF((--IF(P3376=0,Q3376,P3376))&gt;(--日期设置!$B$2),IF(P3376=0,Q3376,P3376),Q3376)</f>
        <v>2023-06-29</v>
      </c>
      <c r="S3376" s="2" t="s">
        <v>18516</v>
      </c>
      <c r="T3376" s="8">
        <f>[1]!b_anal_ptmyear($A3376,日期设置!$B$2)</f>
        <v>4.2712328767123289</v>
      </c>
      <c r="U3376" s="8">
        <f>[1]!b_anal_termifexercise($A3376,日期设置!B$2)</f>
        <v>2.2712328767123289</v>
      </c>
      <c r="V3376" s="10">
        <f>[1]!b_dq_dirtyprice(A3376,日期设置!$B$2)</f>
        <v>104.602</v>
      </c>
      <c r="W3376" s="11">
        <f>IF(U3376=0,ROUNDUP((Q3376-日期设置!$B$2)/365,0),ROUNDUP((R3376-日期设置!$B$2)/365,0))</f>
        <v>3</v>
      </c>
      <c r="X3376" s="18">
        <f>_xlfn.IFNA(VLOOKUP(A3376,过往入选债券!A:D,4,0),2)</f>
        <v>2</v>
      </c>
      <c r="Y3376">
        <f>_xlfn.IFNA(VLOOKUP(C3376,[2]Sheet1!$A:$A,1,0),3)</f>
        <v>3</v>
      </c>
    </row>
    <row r="3377" spans="1:25" hidden="1" x14ac:dyDescent="0.2">
      <c r="A3377" s="21" t="s">
        <v>3254</v>
      </c>
      <c r="B3377" s="21" t="s">
        <v>3255</v>
      </c>
      <c r="C3377" s="37" t="s">
        <v>25</v>
      </c>
      <c r="D3377" s="26" t="str">
        <f>[1]!b_calc_yield(A3377,日期设置!$B$2,F3377,1,R3377,1,O3377,L3377,S3377,)</f>
        <v>Fetching...</v>
      </c>
      <c r="E3377" s="26">
        <f t="shared" si="104"/>
        <v>1.6055373473697232</v>
      </c>
      <c r="F3377" s="18">
        <f>[1]!b_dq_cleanprice($A3377,日期设置!B$2)</f>
        <v>100</v>
      </c>
      <c r="G3377" s="18" t="str">
        <f t="shared" si="105"/>
        <v>1.31 + 0.31</v>
      </c>
      <c r="H3377" s="27">
        <f>[1]!b_dq_pctchange($A3377,日期设置!$B$2,1)/100</f>
        <v>0</v>
      </c>
      <c r="I3377" s="26">
        <f>[1]!b_pq_pctchange(A3377,日期设置!$B$4,日期设置!$B$2,1)</f>
        <v>0</v>
      </c>
      <c r="J3377" s="26">
        <f>[1]!b_pq_pctchange(A3377,日期设置!$C$4,日期设置!$B$2,1)</f>
        <v>0</v>
      </c>
      <c r="K3377" s="52">
        <f>[1]!b_dq_amount($A3377,日期设置!B$2,2,10000)</f>
        <v>0</v>
      </c>
      <c r="L3377" s="26">
        <f>[1]!b_info_latestpar(A3377,日期设置!$B$2)</f>
        <v>100</v>
      </c>
      <c r="M3377" s="6">
        <f>[1]!b_info_outstandingbalance($A3377,日期设置!B$2)</f>
        <v>10</v>
      </c>
      <c r="N3377" s="7">
        <f>[1]!b_info_latestissurercreditrating2(A3377,日期设置!$B$2,"102","1")</f>
        <v>0</v>
      </c>
      <c r="O3377" s="8">
        <v>5.28</v>
      </c>
      <c r="P3377" s="9" t="str">
        <f>[1]!b_info_repurchasedate(A3377)</f>
        <v>2021-07-15</v>
      </c>
      <c r="Q3377" s="8" t="s">
        <v>16069</v>
      </c>
      <c r="R3377" s="2" t="str">
        <f>IF((--IF(P3377=0,Q3377,P3377))&gt;(--日期设置!$B$2),IF(P3377=0,Q3377,P3377),Q3377)</f>
        <v>2021-07-15</v>
      </c>
      <c r="S3377" s="2" t="s">
        <v>17855</v>
      </c>
      <c r="T3377" s="8">
        <f>[1]!b_anal_ptmyear($A3377,日期设置!$B$2)</f>
        <v>1.3150684931506849</v>
      </c>
      <c r="U3377" s="8">
        <f>[1]!b_anal_termifexercise($A3377,日期设置!B$2)</f>
        <v>0.31506849315068491</v>
      </c>
      <c r="V3377" s="10">
        <f>[1]!b_dq_dirtyprice(A3377,日期设置!$B$2)</f>
        <v>103.6164</v>
      </c>
      <c r="W3377" s="11">
        <f>IF(U3377=0,ROUNDUP((Q3377-日期设置!$B$2)/365,0),ROUNDUP((R3377-日期设置!$B$2)/365,0))</f>
        <v>1</v>
      </c>
      <c r="X3377" s="18">
        <f>_xlfn.IFNA(VLOOKUP(A3377,过往入选债券!A:D,4,0),2)</f>
        <v>2</v>
      </c>
      <c r="Y3377" t="str">
        <f>_xlfn.IFNA(VLOOKUP(C3377,[2]Sheet1!$A:$A,1,0),3)</f>
        <v>大同煤矿集团有限责任公司</v>
      </c>
    </row>
    <row r="3378" spans="1:25" hidden="1" x14ac:dyDescent="0.2">
      <c r="A3378" s="28" t="s">
        <v>20188</v>
      </c>
      <c r="B3378" s="28" t="s">
        <v>20189</v>
      </c>
      <c r="C3378" s="39" t="s">
        <v>4794</v>
      </c>
      <c r="D3378" s="26" t="str">
        <f>[1]!b_calc_yield(A3378,日期设置!$B$2,F3378,1,R3378,1,O3378,L3378,S3378,)</f>
        <v>Fetching...</v>
      </c>
      <c r="E3378" s="26">
        <f t="shared" si="104"/>
        <v>12.582515641627335</v>
      </c>
      <c r="F3378" s="18">
        <f>[1]!b_dq_cleanprice($A3378,日期设置!B$2)</f>
        <v>99.75</v>
      </c>
      <c r="G3378" s="18" t="str">
        <f t="shared" si="105"/>
        <v>2.52 + 0</v>
      </c>
      <c r="H3378" s="27">
        <f>[1]!b_dq_pctchange($A3378,日期设置!$B$2,1)/100</f>
        <v>0</v>
      </c>
      <c r="I3378" s="26">
        <f>[1]!b_pq_pctchange(A3378,日期设置!$B$4,日期设置!$B$2,1)</f>
        <v>0</v>
      </c>
      <c r="J3378" s="26">
        <f>[1]!b_pq_pctchange(A3378,日期设置!$C$4,日期设置!$B$2,1)</f>
        <v>0</v>
      </c>
      <c r="K3378" s="52">
        <f>[1]!b_dq_amount($A3378,日期设置!B$2,2,10000)</f>
        <v>0</v>
      </c>
      <c r="L3378" s="26">
        <f>[1]!b_info_latestpar(A3378,日期设置!$B$2)</f>
        <v>100</v>
      </c>
      <c r="M3378" s="6">
        <f>[1]!b_info_outstandingbalance($A3378,日期设置!B$2)</f>
        <v>1</v>
      </c>
      <c r="N3378" s="7">
        <f>[1]!b_info_latestissurercreditrating2(A3378,日期设置!$B$2,"102","1")</f>
        <v>0</v>
      </c>
      <c r="O3378" s="8">
        <v>5</v>
      </c>
      <c r="P3378" s="9">
        <f>[1]!b_info_repurchasedate(A3378)</f>
        <v>0</v>
      </c>
      <c r="Q3378" s="8" t="s">
        <v>16610</v>
      </c>
      <c r="R3378" s="2" t="str">
        <f>IF((--IF(P3378=0,Q3378,P3378))&gt;(--日期设置!$B$2),IF(P3378=0,Q3378,P3378),Q3378)</f>
        <v>2023-09-28</v>
      </c>
      <c r="S3378" s="31" t="s">
        <v>17447</v>
      </c>
      <c r="T3378" s="8">
        <f>[1]!b_anal_ptmyear($A3378,日期设置!$B$2)</f>
        <v>2.5205479452054793</v>
      </c>
      <c r="U3378" s="8">
        <f>[1]!b_anal_termifexercise($A3378,日期设置!B$2)</f>
        <v>0</v>
      </c>
      <c r="V3378" s="10">
        <f>[1]!b_dq_dirtyprice(A3378,日期设置!$B$2)</f>
        <v>102.1473</v>
      </c>
      <c r="W3378" s="11">
        <f>IF(U3378=0,ROUNDUP((Q3378-日期设置!$B$2)/365,0),ROUNDUP((R3378-日期设置!$B$2)/365,0))</f>
        <v>3</v>
      </c>
      <c r="X3378" s="18">
        <f>_xlfn.IFNA(VLOOKUP(A3378,过往入选债券!A:D,4,0),2)</f>
        <v>2</v>
      </c>
      <c r="Y3378">
        <f>_xlfn.IFNA(VLOOKUP(C3378,[2]Sheet1!$A:$A,1,0),3)</f>
        <v>3</v>
      </c>
    </row>
    <row r="3379" spans="1:25" hidden="1" x14ac:dyDescent="0.2">
      <c r="A3379" s="21" t="s">
        <v>504</v>
      </c>
      <c r="B3379" s="21" t="s">
        <v>505</v>
      </c>
      <c r="C3379" s="37" t="s">
        <v>476</v>
      </c>
      <c r="D3379" s="26" t="str">
        <f>[1]!b_calc_yield(A3379,日期设置!$B$2,F3379,1,R3379,1,O3379,L3379,S3379,)</f>
        <v>Fetching...</v>
      </c>
      <c r="E3379" s="26">
        <f t="shared" si="104"/>
        <v>20.446206870992857</v>
      </c>
      <c r="F3379" s="18">
        <f>[1]!b_dq_cleanprice($A3379,日期设置!B$2)</f>
        <v>103.3909</v>
      </c>
      <c r="G3379" s="18" t="str">
        <f t="shared" si="105"/>
        <v>4.30 + 0</v>
      </c>
      <c r="H3379" s="27">
        <f>[1]!b_dq_pctchange($A3379,日期设置!$B$2,1)/100</f>
        <v>0</v>
      </c>
      <c r="I3379" s="26">
        <f>[1]!b_pq_pctchange(A3379,日期设置!$B$4,日期设置!$B$2,1)</f>
        <v>0</v>
      </c>
      <c r="J3379" s="26">
        <f>[1]!b_pq_pctchange(A3379,日期设置!$C$4,日期设置!$B$2,1)</f>
        <v>0</v>
      </c>
      <c r="K3379" s="52">
        <f>[1]!b_dq_amount($A3379,日期设置!B$2,2,10000)</f>
        <v>0</v>
      </c>
      <c r="L3379" s="26">
        <f>[1]!b_info_latestpar(A3379,日期设置!$B$2)</f>
        <v>100</v>
      </c>
      <c r="M3379" s="6">
        <f>[1]!b_info_outstandingbalance($A3379,日期设置!B$2)</f>
        <v>25</v>
      </c>
      <c r="N3379" s="7">
        <f>[1]!b_info_latestissurercreditrating2(A3379,日期设置!$B$2,"102","1")</f>
        <v>0</v>
      </c>
      <c r="O3379" s="8">
        <v>6</v>
      </c>
      <c r="P3379" s="9">
        <f>[1]!b_info_repurchasedate(A3379)</f>
        <v>0</v>
      </c>
      <c r="Q3379" s="8" t="s">
        <v>17551</v>
      </c>
      <c r="R3379" s="2" t="str">
        <f>IF((--IF(P3379=0,Q3379,P3379))&gt;(--日期设置!$B$2),IF(P3379=0,Q3379,P3379),Q3379)</f>
        <v>2025-07-10</v>
      </c>
      <c r="S3379" s="2" t="s">
        <v>19012</v>
      </c>
      <c r="T3379" s="8">
        <f>[1]!b_anal_ptmyear($A3379,日期设置!$B$2)</f>
        <v>4.3013698630136989</v>
      </c>
      <c r="U3379" s="8">
        <f>[1]!b_anal_termifexercise($A3379,日期设置!B$2)</f>
        <v>0</v>
      </c>
      <c r="V3379" s="10">
        <f>[1]!b_dq_dirtyprice(A3379,日期设置!$B$2)</f>
        <v>107.932</v>
      </c>
      <c r="W3379" s="11">
        <f>IF(U3379=0,ROUNDUP((Q3379-日期设置!$B$2)/365,0),ROUNDUP((R3379-日期设置!$B$2)/365,0))</f>
        <v>5</v>
      </c>
      <c r="X3379" s="18">
        <f>_xlfn.IFNA(VLOOKUP(A3379,过往入选债券!A:D,4,0),2)</f>
        <v>2</v>
      </c>
      <c r="Y3379">
        <f>_xlfn.IFNA(VLOOKUP(C3379,[2]Sheet1!$A:$A,1,0),3)</f>
        <v>3</v>
      </c>
    </row>
    <row r="3380" spans="1:25" hidden="1" x14ac:dyDescent="0.2">
      <c r="A3380" s="21" t="s">
        <v>6062</v>
      </c>
      <c r="B3380" s="21" t="s">
        <v>6063</v>
      </c>
      <c r="C3380" s="37" t="s">
        <v>6064</v>
      </c>
      <c r="D3380" s="26" t="str">
        <f>[1]!b_calc_yield(A3380,日期设置!$B$2,F3380,1,R3380,1,O3380,L3380,S3380,)</f>
        <v>Fetching...</v>
      </c>
      <c r="E3380" s="26">
        <f t="shared" si="104"/>
        <v>7.1165421088389857</v>
      </c>
      <c r="F3380" s="18">
        <f>[1]!b_dq_cleanprice($A3380,日期设置!B$2)</f>
        <v>101.15</v>
      </c>
      <c r="G3380" s="18" t="str">
        <f t="shared" si="105"/>
        <v>1.43 + 1.43</v>
      </c>
      <c r="H3380" s="27">
        <f>[1]!b_dq_pctchange($A3380,日期设置!$B$2,1)/100</f>
        <v>0</v>
      </c>
      <c r="I3380" s="26">
        <f>[1]!b_pq_pctchange(A3380,日期设置!$B$4,日期设置!$B$2,1)</f>
        <v>-0.57990957342243876</v>
      </c>
      <c r="J3380" s="26">
        <f>[1]!b_pq_pctchange(A3380,日期设置!$C$4,日期设置!$B$2,1)</f>
        <v>-0.54784715339719758</v>
      </c>
      <c r="K3380" s="52">
        <f>[1]!b_dq_amount($A3380,日期设置!B$2,2,10000)</f>
        <v>0</v>
      </c>
      <c r="L3380" s="26">
        <f>[1]!b_info_latestpar(A3380,日期设置!$B$2)</f>
        <v>100</v>
      </c>
      <c r="M3380" s="6">
        <f>[1]!b_info_outstandingbalance($A3380,日期设置!B$2)</f>
        <v>10</v>
      </c>
      <c r="N3380" s="7" t="str">
        <f>[1]!b_info_latestissurercreditrating2(A3380,日期设置!$B$2,"102","1")</f>
        <v>AA+</v>
      </c>
      <c r="O3380" s="8">
        <v>5.97</v>
      </c>
      <c r="P3380" s="9">
        <f>[1]!b_info_repurchasedate(A3380)</f>
        <v>0</v>
      </c>
      <c r="Q3380" s="8" t="s">
        <v>16226</v>
      </c>
      <c r="R3380" s="2" t="str">
        <f>IF((--IF(P3380=0,Q3380,P3380))&gt;(--日期设置!$B$2),IF(P3380=0,Q3380,P3380),Q3380)</f>
        <v>2022-08-29</v>
      </c>
      <c r="S3380" s="2" t="s">
        <v>18500</v>
      </c>
      <c r="T3380" s="8">
        <f>[1]!b_anal_ptmyear($A3380,日期设置!$B$2)</f>
        <v>1.4383561643835616</v>
      </c>
      <c r="U3380" s="8">
        <f>[1]!b_anal_termifexercise($A3380,日期设置!B$2)</f>
        <v>1.4383561643835616</v>
      </c>
      <c r="V3380" s="10">
        <f>[1]!b_dq_dirtyprice(A3380,日期设置!$B$2)</f>
        <v>104.503</v>
      </c>
      <c r="W3380" s="11">
        <f>IF(U3380=0,ROUNDUP((Q3380-日期设置!$B$2)/365,0),ROUNDUP((R3380-日期设置!$B$2)/365,0))</f>
        <v>2</v>
      </c>
      <c r="X3380" s="18">
        <f>_xlfn.IFNA(VLOOKUP(A3380,过往入选债券!A:D,4,0),2)</f>
        <v>2</v>
      </c>
      <c r="Y3380">
        <f>_xlfn.IFNA(VLOOKUP(C3380,[2]Sheet1!$A:$A,1,0),3)</f>
        <v>3</v>
      </c>
    </row>
    <row r="3381" spans="1:25" hidden="1" x14ac:dyDescent="0.2">
      <c r="A3381" s="21" t="s">
        <v>9114</v>
      </c>
      <c r="B3381" s="21" t="s">
        <v>9115</v>
      </c>
      <c r="C3381" s="37" t="s">
        <v>81</v>
      </c>
      <c r="D3381" s="26" t="str">
        <f>[1]!b_calc_yield(A3381,日期设置!$B$2,F3381,1,R3381,1,O3381,L3381,S3381,)</f>
        <v>Fetching...</v>
      </c>
      <c r="E3381" s="26">
        <f t="shared" si="104"/>
        <v>7.0797027407125235</v>
      </c>
      <c r="F3381" s="18">
        <f>[1]!b_dq_cleanprice($A3381,日期设置!B$2)</f>
        <v>102.27</v>
      </c>
      <c r="G3381" s="18" t="str">
        <f t="shared" si="105"/>
        <v>1.43 + 1.43</v>
      </c>
      <c r="H3381" s="27">
        <f>[1]!b_dq_pctchange($A3381,日期设置!$B$2,1)/100</f>
        <v>0</v>
      </c>
      <c r="I3381" s="26">
        <f>[1]!b_pq_pctchange(A3381,日期设置!$B$4,日期设置!$B$2,1)</f>
        <v>0</v>
      </c>
      <c r="J3381" s="26">
        <f>[1]!b_pq_pctchange(A3381,日期设置!$C$4,日期设置!$B$2,1)</f>
        <v>0</v>
      </c>
      <c r="K3381" s="52">
        <f>[1]!b_dq_amount($A3381,日期设置!B$2,2,10000)</f>
        <v>0</v>
      </c>
      <c r="L3381" s="26">
        <f>[1]!b_info_latestpar(A3381,日期设置!$B$2)</f>
        <v>100</v>
      </c>
      <c r="M3381" s="6">
        <f>[1]!b_info_outstandingbalance($A3381,日期设置!B$2)</f>
        <v>6</v>
      </c>
      <c r="N3381" s="7" t="str">
        <f>[1]!b_info_latestissurercreditrating2(A3381,日期设置!$B$2,"102","1")</f>
        <v>AAA</v>
      </c>
      <c r="O3381" s="8">
        <v>6.8</v>
      </c>
      <c r="P3381" s="9">
        <f>[1]!b_info_repurchasedate(A3381)</f>
        <v>0</v>
      </c>
      <c r="Q3381" s="8" t="s">
        <v>16226</v>
      </c>
      <c r="R3381" s="2" t="str">
        <f>IF((--IF(P3381=0,Q3381,P3381))&gt;(--日期设置!$B$2),IF(P3381=0,Q3381,P3381),Q3381)</f>
        <v>2022-08-29</v>
      </c>
      <c r="S3381" s="2" t="s">
        <v>17892</v>
      </c>
      <c r="T3381" s="8">
        <f>[1]!b_anal_ptmyear($A3381,日期设置!$B$2)</f>
        <v>1.4383561643835616</v>
      </c>
      <c r="U3381" s="8">
        <f>[1]!b_anal_termifexercise($A3381,日期设置!B$2)</f>
        <v>1.4383561643835616</v>
      </c>
      <c r="V3381" s="10">
        <f>[1]!b_dq_dirtyprice(A3381,日期设置!$B$2)</f>
        <v>106.08920000000001</v>
      </c>
      <c r="W3381" s="11">
        <f>IF(U3381=0,ROUNDUP((Q3381-日期设置!$B$2)/365,0),ROUNDUP((R3381-日期设置!$B$2)/365,0))</f>
        <v>2</v>
      </c>
      <c r="X3381" s="18">
        <f>_xlfn.IFNA(VLOOKUP(A3381,过往入选债券!A:D,4,0),2)</f>
        <v>2</v>
      </c>
      <c r="Y3381">
        <f>_xlfn.IFNA(VLOOKUP(C3381,[2]Sheet1!$A:$A,1,0),3)</f>
        <v>3</v>
      </c>
    </row>
    <row r="3382" spans="1:25" hidden="1" x14ac:dyDescent="0.2">
      <c r="A3382" s="21" t="s">
        <v>4187</v>
      </c>
      <c r="B3382" s="21" t="s">
        <v>4188</v>
      </c>
      <c r="C3382" s="37" t="s">
        <v>174</v>
      </c>
      <c r="D3382" s="26" t="str">
        <f>[1]!b_calc_yield(A3382,日期设置!$B$2,F3382,1,R3382,1,O3382,L3382,S3382,)</f>
        <v>Fetching...</v>
      </c>
      <c r="E3382" s="26">
        <f t="shared" si="104"/>
        <v>9.8843003686958966</v>
      </c>
      <c r="F3382" s="18">
        <f>[1]!b_dq_cleanprice($A3382,日期设置!B$2)</f>
        <v>98.108500000000006</v>
      </c>
      <c r="G3382" s="18" t="str">
        <f t="shared" si="105"/>
        <v>2.01 + 0</v>
      </c>
      <c r="H3382" s="27">
        <f>[1]!b_dq_pctchange($A3382,日期设置!$B$2,1)/100</f>
        <v>0</v>
      </c>
      <c r="I3382" s="26">
        <f>[1]!b_pq_pctchange(A3382,日期设置!$B$4,日期设置!$B$2,1)</f>
        <v>0</v>
      </c>
      <c r="J3382" s="26">
        <f>[1]!b_pq_pctchange(A3382,日期设置!$C$4,日期设置!$B$2,1)</f>
        <v>0</v>
      </c>
      <c r="K3382" s="52">
        <f>[1]!b_dq_amount($A3382,日期设置!B$2,2,10000)</f>
        <v>0</v>
      </c>
      <c r="L3382" s="26">
        <f>[1]!b_info_latestpar(A3382,日期设置!$B$2)</f>
        <v>100</v>
      </c>
      <c r="M3382" s="6">
        <f>[1]!b_info_outstandingbalance($A3382,日期设置!B$2)</f>
        <v>3</v>
      </c>
      <c r="N3382" s="7">
        <f>[1]!b_info_latestissurercreditrating2(A3382,日期设置!$B$2,"102","1")</f>
        <v>0</v>
      </c>
      <c r="O3382" s="8">
        <v>4.08</v>
      </c>
      <c r="P3382" s="9">
        <f>[1]!b_info_repurchasedate(A3382)</f>
        <v>0</v>
      </c>
      <c r="Q3382" s="8" t="s">
        <v>16019</v>
      </c>
      <c r="R3382" s="2" t="str">
        <f>IF((--IF(P3382=0,Q3382,P3382))&gt;(--日期设置!$B$2),IF(P3382=0,Q3382,P3382),Q3382)</f>
        <v>2023-03-26</v>
      </c>
      <c r="S3382" s="2" t="s">
        <v>17806</v>
      </c>
      <c r="T3382" s="8">
        <f>[1]!b_anal_ptmyear($A3382,日期设置!$B$2)</f>
        <v>2.010958904109589</v>
      </c>
      <c r="U3382" s="8">
        <f>[1]!b_anal_termifexercise($A3382,日期设置!B$2)</f>
        <v>0</v>
      </c>
      <c r="V3382" s="10">
        <f>[1]!b_dq_dirtyprice(A3382,日期设置!$B$2)</f>
        <v>102.1438</v>
      </c>
      <c r="W3382" s="11">
        <f>IF(U3382=0,ROUNDUP((Q3382-日期设置!$B$2)/365,0),ROUNDUP((R3382-日期设置!$B$2)/365,0))</f>
        <v>3</v>
      </c>
      <c r="X3382" s="18">
        <f>_xlfn.IFNA(VLOOKUP(A3382,过往入选债券!A:D,4,0),2)</f>
        <v>2</v>
      </c>
      <c r="Y3382">
        <f>_xlfn.IFNA(VLOOKUP(C3382,[2]Sheet1!$A:$A,1,0),3)</f>
        <v>3</v>
      </c>
    </row>
    <row r="3383" spans="1:25" hidden="1" x14ac:dyDescent="0.2">
      <c r="A3383" s="21" t="s">
        <v>3076</v>
      </c>
      <c r="B3383" s="21" t="s">
        <v>3077</v>
      </c>
      <c r="C3383" s="37" t="s">
        <v>3078</v>
      </c>
      <c r="D3383" s="26" t="str">
        <f>[1]!b_calc_yield(A3383,日期设置!$B$2,F3383,1,R3383,1,O3383,L3383,S3383,)</f>
        <v>Fetching...</v>
      </c>
      <c r="E3383" s="26">
        <f t="shared" si="104"/>
        <v>5.3644622602370351</v>
      </c>
      <c r="F3383" s="18">
        <f>[1]!b_dq_cleanprice($A3383,日期设置!B$2)</f>
        <v>100.9388</v>
      </c>
      <c r="G3383" s="18" t="str">
        <f t="shared" si="105"/>
        <v>1.10 + 0</v>
      </c>
      <c r="H3383" s="27">
        <f>[1]!b_dq_pctchange($A3383,日期设置!$B$2,1)/100</f>
        <v>0</v>
      </c>
      <c r="I3383" s="26">
        <f>[1]!b_pq_pctchange(A3383,日期设置!$B$4,日期设置!$B$2,1)</f>
        <v>5.3823927362476688E-2</v>
      </c>
      <c r="J3383" s="26">
        <f>[1]!b_pq_pctchange(A3383,日期设置!$C$4,日期设置!$B$2,1)</f>
        <v>-1.0698407918410029E-2</v>
      </c>
      <c r="K3383" s="52">
        <f>[1]!b_dq_amount($A3383,日期设置!B$2,2,10000)</f>
        <v>0</v>
      </c>
      <c r="L3383" s="26">
        <f>[1]!b_info_latestpar(A3383,日期设置!$B$2)</f>
        <v>100</v>
      </c>
      <c r="M3383" s="6">
        <f>[1]!b_info_outstandingbalance($A3383,日期设置!B$2)</f>
        <v>8</v>
      </c>
      <c r="N3383" s="7">
        <f>[1]!b_info_latestissurercreditrating2(A3383,日期设置!$B$2,"102","1")</f>
        <v>0</v>
      </c>
      <c r="O3383" s="8">
        <v>6</v>
      </c>
      <c r="P3383" s="9">
        <f>[1]!b_info_repurchasedate(A3383)</f>
        <v>0</v>
      </c>
      <c r="Q3383" s="8" t="s">
        <v>16338</v>
      </c>
      <c r="R3383" s="2" t="str">
        <f>IF((--IF(P3383=0,Q3383,P3383))&gt;(--日期设置!$B$2),IF(P3383=0,Q3383,P3383),Q3383)</f>
        <v>2022-04-30</v>
      </c>
      <c r="S3383" s="2" t="s">
        <v>18483</v>
      </c>
      <c r="T3383" s="8">
        <f>[1]!b_anal_ptmyear($A3383,日期设置!$B$2)</f>
        <v>1.106849315068493</v>
      </c>
      <c r="U3383" s="8">
        <f>[1]!b_anal_termifexercise($A3383,日期设置!B$2)</f>
        <v>0</v>
      </c>
      <c r="V3383" s="10">
        <f>[1]!b_dq_dirtyprice(A3383,日期设置!$B$2)</f>
        <v>106.29770000000001</v>
      </c>
      <c r="W3383" s="11">
        <f>IF(U3383=0,ROUNDUP((Q3383-日期设置!$B$2)/365,0),ROUNDUP((R3383-日期设置!$B$2)/365,0))</f>
        <v>2</v>
      </c>
      <c r="X3383" s="18">
        <f>_xlfn.IFNA(VLOOKUP(A3383,过往入选债券!A:D,4,0),2)</f>
        <v>2</v>
      </c>
      <c r="Y3383">
        <f>_xlfn.IFNA(VLOOKUP(C3383,[2]Sheet1!$A:$A,1,0),3)</f>
        <v>3</v>
      </c>
    </row>
    <row r="3384" spans="1:25" hidden="1" x14ac:dyDescent="0.2">
      <c r="A3384" s="21" t="s">
        <v>4134</v>
      </c>
      <c r="B3384" s="21" t="s">
        <v>4135</v>
      </c>
      <c r="C3384" s="37" t="s">
        <v>3477</v>
      </c>
      <c r="D3384" s="26" t="str">
        <f>[1]!b_calc_yield(A3384,日期设置!$B$2,F3384,1,R3384,1,O3384,L3384,S3384,)</f>
        <v>Fetching...</v>
      </c>
      <c r="E3384" s="26">
        <f t="shared" si="104"/>
        <v>10.587769185054686</v>
      </c>
      <c r="F3384" s="18">
        <f>[1]!b_dq_cleanprice($A3384,日期设置!B$2)</f>
        <v>99.798000000000002</v>
      </c>
      <c r="G3384" s="18" t="str">
        <f t="shared" si="105"/>
        <v>2.16 + 0</v>
      </c>
      <c r="H3384" s="27">
        <f>[1]!b_dq_pctchange($A3384,日期设置!$B$2,1)/100</f>
        <v>0</v>
      </c>
      <c r="I3384" s="26">
        <f>[1]!b_pq_pctchange(A3384,日期设置!$B$4,日期设置!$B$2,1)</f>
        <v>0</v>
      </c>
      <c r="J3384" s="26">
        <f>[1]!b_pq_pctchange(A3384,日期设置!$C$4,日期设置!$B$2,1)</f>
        <v>0</v>
      </c>
      <c r="K3384" s="52">
        <f>[1]!b_dq_amount($A3384,日期设置!B$2,2,10000)</f>
        <v>0</v>
      </c>
      <c r="L3384" s="26">
        <f>[1]!b_info_latestpar(A3384,日期设置!$B$2)</f>
        <v>100</v>
      </c>
      <c r="M3384" s="6">
        <f>[1]!b_info_outstandingbalance($A3384,日期设置!B$2)</f>
        <v>2</v>
      </c>
      <c r="N3384" s="7">
        <f>[1]!b_info_latestissurercreditrating2(A3384,日期设置!$B$2,"102","1")</f>
        <v>0</v>
      </c>
      <c r="O3384" s="8">
        <v>5</v>
      </c>
      <c r="P3384" s="9">
        <f>[1]!b_info_repurchasedate(A3384)</f>
        <v>0</v>
      </c>
      <c r="Q3384" s="8" t="s">
        <v>17206</v>
      </c>
      <c r="R3384" s="2" t="str">
        <f>IF((--IF(P3384=0,Q3384,P3384))&gt;(--日期设置!$B$2),IF(P3384=0,Q3384,P3384),Q3384)</f>
        <v>2023-05-20</v>
      </c>
      <c r="S3384" s="2" t="s">
        <v>17961</v>
      </c>
      <c r="T3384" s="8">
        <f>[1]!b_anal_ptmyear($A3384,日期设置!$B$2)</f>
        <v>2.1616438356164385</v>
      </c>
      <c r="U3384" s="8">
        <f>[1]!b_anal_termifexercise($A3384,日期设置!B$2)</f>
        <v>0</v>
      </c>
      <c r="V3384" s="10">
        <f>[1]!b_dq_dirtyprice(A3384,日期设置!$B$2)</f>
        <v>103.9898</v>
      </c>
      <c r="W3384" s="11">
        <f>IF(U3384=0,ROUNDUP((Q3384-日期设置!$B$2)/365,0),ROUNDUP((R3384-日期设置!$B$2)/365,0))</f>
        <v>3</v>
      </c>
      <c r="X3384" s="18">
        <f>_xlfn.IFNA(VLOOKUP(A3384,过往入选债券!A:D,4,0),2)</f>
        <v>2</v>
      </c>
      <c r="Y3384">
        <f>_xlfn.IFNA(VLOOKUP(C3384,[2]Sheet1!$A:$A,1,0),3)</f>
        <v>3</v>
      </c>
    </row>
    <row r="3385" spans="1:25" hidden="1" x14ac:dyDescent="0.2">
      <c r="A3385" s="21" t="s">
        <v>15700</v>
      </c>
      <c r="B3385" s="21" t="s">
        <v>15701</v>
      </c>
      <c r="C3385" s="37" t="s">
        <v>343</v>
      </c>
      <c r="D3385" s="26" t="str">
        <f>[1]!b_calc_yield(A3385,日期设置!$B$2,F3385,1,R3385,1,O3385,L3385,S3385,)</f>
        <v>Fetching...</v>
      </c>
      <c r="E3385" s="26">
        <f t="shared" si="104"/>
        <v>19.87641113257861</v>
      </c>
      <c r="F3385" s="18">
        <f>[1]!b_dq_cleanprice($A3385,日期设置!B$2)</f>
        <v>99.775999999999996</v>
      </c>
      <c r="G3385" s="18" t="str">
        <f t="shared" si="105"/>
        <v>5.91 + 3.91</v>
      </c>
      <c r="H3385" s="27">
        <f>[1]!b_dq_pctchange($A3385,日期设置!$B$2,1)/100</f>
        <v>0</v>
      </c>
      <c r="I3385" s="26">
        <f>[1]!b_pq_pctchange(A3385,日期设置!$B$4,日期设置!$B$2,1)</f>
        <v>0</v>
      </c>
      <c r="J3385" s="26">
        <f>[1]!b_pq_pctchange(A3385,日期设置!$C$4,日期设置!$B$2,1)</f>
        <v>0</v>
      </c>
      <c r="K3385" s="52">
        <f>[1]!b_dq_amount($A3385,日期设置!B$2,2,10000)</f>
        <v>0</v>
      </c>
      <c r="L3385" s="26">
        <f>[1]!b_info_latestpar(A3385,日期设置!$B$2)</f>
        <v>100</v>
      </c>
      <c r="M3385" s="6">
        <f>[1]!b_info_outstandingbalance($A3385,日期设置!B$2)</f>
        <v>15</v>
      </c>
      <c r="N3385" s="7" t="str">
        <f>[1]!b_info_latestissurercreditrating2(A3385,日期设置!$B$2,"102","1")</f>
        <v>AAA</v>
      </c>
      <c r="O3385" s="8">
        <v>5.03</v>
      </c>
      <c r="P3385" s="9" t="str">
        <f>[1]!b_info_repurchasedate(A3385)</f>
        <v>2025-02-19</v>
      </c>
      <c r="Q3385" s="8" t="s">
        <v>17571</v>
      </c>
      <c r="R3385" s="2" t="str">
        <f>IF((--IF(P3385=0,Q3385,P3385))&gt;(--日期设置!$B$2),IF(P3385=0,Q3385,P3385),Q3385)</f>
        <v>2025-02-19</v>
      </c>
      <c r="S3385" s="2" t="s">
        <v>18351</v>
      </c>
      <c r="T3385" s="8">
        <f>[1]!b_anal_ptmyear($A3385,日期设置!$B$2)</f>
        <v>5.9150684931506845</v>
      </c>
      <c r="U3385" s="8">
        <f>[1]!b_anal_termifexercise($A3385,日期设置!B$2)</f>
        <v>3.9178082191780823</v>
      </c>
      <c r="V3385" s="10">
        <f>[1]!b_dq_dirtyprice(A3385,日期设置!$B$2)</f>
        <v>100.2032</v>
      </c>
      <c r="W3385" s="11">
        <f>IF(U3385=0,ROUNDUP((Q3385-日期设置!$B$2)/365,0),ROUNDUP((R3385-日期设置!$B$2)/365,0))</f>
        <v>4</v>
      </c>
      <c r="X3385" s="18">
        <f>_xlfn.IFNA(VLOOKUP(A3385,过往入选债券!A:D,4,0),2)</f>
        <v>2</v>
      </c>
      <c r="Y3385">
        <f>_xlfn.IFNA(VLOOKUP(C3385,[2]Sheet1!$A:$A,1,0),3)</f>
        <v>3</v>
      </c>
    </row>
    <row r="3386" spans="1:25" hidden="1" x14ac:dyDescent="0.2">
      <c r="A3386" s="21" t="s">
        <v>14981</v>
      </c>
      <c r="B3386" s="21" t="s">
        <v>14982</v>
      </c>
      <c r="C3386" s="37" t="s">
        <v>14983</v>
      </c>
      <c r="D3386" s="26" t="str">
        <f>[1]!b_calc_yield(A3386,日期设置!$B$2,F3386,1,R3386,1,O3386,L3386,S3386,)</f>
        <v>Fetching...</v>
      </c>
      <c r="E3386" s="26">
        <f t="shared" si="104"/>
        <v>45.638823511074399</v>
      </c>
      <c r="F3386" s="18">
        <f>[1]!b_dq_cleanprice($A3386,日期设置!B$2)</f>
        <v>102.6361</v>
      </c>
      <c r="G3386" s="18" t="str">
        <f t="shared" si="105"/>
        <v>7.99 + 0</v>
      </c>
      <c r="H3386" s="27">
        <f>[1]!b_dq_pctchange($A3386,日期设置!$B$2,1)/100</f>
        <v>0</v>
      </c>
      <c r="I3386" s="26">
        <f>[1]!b_pq_pctchange(A3386,日期设置!$B$4,日期设置!$B$2,1)</f>
        <v>0</v>
      </c>
      <c r="J3386" s="26">
        <f>[1]!b_pq_pctchange(A3386,日期设置!$C$4,日期设置!$B$2,1)</f>
        <v>0</v>
      </c>
      <c r="K3386" s="52">
        <f>[1]!b_dq_amount($A3386,日期设置!B$2,2,10000)</f>
        <v>0</v>
      </c>
      <c r="L3386" s="26">
        <f>[1]!b_info_latestpar(A3386,日期设置!$B$2)</f>
        <v>100</v>
      </c>
      <c r="M3386" s="6">
        <f>[1]!b_info_outstandingbalance($A3386,日期设置!B$2)</f>
        <v>7</v>
      </c>
      <c r="N3386" s="7" t="str">
        <f>[1]!b_info_latestissurercreditrating2(A3386,日期设置!$B$2,"102","1")</f>
        <v>AA+</v>
      </c>
      <c r="O3386" s="8">
        <v>5.5</v>
      </c>
      <c r="P3386" s="9">
        <f>[1]!b_info_repurchasedate(A3386)</f>
        <v>0</v>
      </c>
      <c r="Q3386" s="8" t="s">
        <v>16821</v>
      </c>
      <c r="R3386" s="2" t="str">
        <f>IF((--IF(P3386=0,Q3386,P3386))&gt;(--日期设置!$B$2),IF(P3386=0,Q3386,P3386),Q3386)</f>
        <v>2029-03-21</v>
      </c>
      <c r="S3386" s="2" t="s">
        <v>17783</v>
      </c>
      <c r="T3386" s="8">
        <f>[1]!b_anal_ptmyear($A3386,日期设置!$B$2)</f>
        <v>7.9972602739726026</v>
      </c>
      <c r="U3386" s="8">
        <f>[1]!b_anal_termifexercise($A3386,日期设置!B$2)</f>
        <v>0</v>
      </c>
      <c r="V3386" s="10">
        <f>[1]!b_dq_dirtyprice(A3386,日期设置!$B$2)</f>
        <v>102.6512</v>
      </c>
      <c r="W3386" s="11">
        <f>IF(U3386=0,ROUNDUP((Q3386-日期设置!$B$2)/365,0),ROUNDUP((R3386-日期设置!$B$2)/365,0))</f>
        <v>9</v>
      </c>
      <c r="X3386" s="18">
        <f>_xlfn.IFNA(VLOOKUP(A3386,过往入选债券!A:D,4,0),2)</f>
        <v>2</v>
      </c>
      <c r="Y3386">
        <f>_xlfn.IFNA(VLOOKUP(C3386,[2]Sheet1!$A:$A,1,0),3)</f>
        <v>3</v>
      </c>
    </row>
    <row r="3387" spans="1:25" hidden="1" x14ac:dyDescent="0.2">
      <c r="A3387" s="21" t="s">
        <v>14379</v>
      </c>
      <c r="B3387" s="21" t="s">
        <v>14380</v>
      </c>
      <c r="C3387" s="37" t="s">
        <v>2329</v>
      </c>
      <c r="D3387" s="26" t="str">
        <f>[1]!b_calc_yield(A3387,日期设置!$B$2,F3387,1,R3387,1,O3387,L3387,S3387,)</f>
        <v>Fetching...</v>
      </c>
      <c r="E3387" s="26">
        <f t="shared" si="104"/>
        <v>25.393313524147576</v>
      </c>
      <c r="F3387" s="18">
        <f>[1]!b_dq_cleanprice($A3387,日期设置!B$2)</f>
        <v>84.374300000000005</v>
      </c>
      <c r="G3387" s="18" t="str">
        <f t="shared" si="105"/>
        <v>3.76 + 0</v>
      </c>
      <c r="H3387" s="27">
        <f>[1]!b_dq_pctchange($A3387,日期设置!$B$2,1)/100</f>
        <v>0</v>
      </c>
      <c r="I3387" s="26">
        <f>[1]!b_pq_pctchange(A3387,日期设置!$B$4,日期设置!$B$2,1)</f>
        <v>0</v>
      </c>
      <c r="J3387" s="26">
        <f>[1]!b_pq_pctchange(A3387,日期设置!$C$4,日期设置!$B$2,1)</f>
        <v>0</v>
      </c>
      <c r="K3387" s="52">
        <f>[1]!b_dq_amount($A3387,日期设置!B$2,2,10000)</f>
        <v>0</v>
      </c>
      <c r="L3387" s="26">
        <f>[1]!b_info_latestpar(A3387,日期设置!$B$2)</f>
        <v>80</v>
      </c>
      <c r="M3387" s="6">
        <f>[1]!b_info_outstandingbalance($A3387,日期设置!B$2)</f>
        <v>8</v>
      </c>
      <c r="N3387" s="7" t="str">
        <f>[1]!b_info_latestissurercreditrating2(A3387,日期设置!$B$2,"102","1")</f>
        <v>AA</v>
      </c>
      <c r="O3387" s="8">
        <v>6.85</v>
      </c>
      <c r="P3387" s="9">
        <f>[1]!b_info_repurchasedate(A3387)</f>
        <v>0</v>
      </c>
      <c r="Q3387" s="8" t="s">
        <v>17222</v>
      </c>
      <c r="R3387" s="2" t="str">
        <f>IF((--IF(P3387=0,Q3387,P3387))&gt;(--日期设置!$B$2),IF(P3387=0,Q3387,P3387),Q3387)</f>
        <v>2024-12-27</v>
      </c>
      <c r="S3387" s="2" t="s">
        <v>18797</v>
      </c>
      <c r="T3387" s="8">
        <f>[1]!b_anal_ptmyear($A3387,日期设置!$B$2)</f>
        <v>3.7671232876712328</v>
      </c>
      <c r="U3387" s="8">
        <f>[1]!b_anal_termifexercise($A3387,日期设置!B$2)</f>
        <v>0</v>
      </c>
      <c r="V3387" s="10">
        <f>[1]!b_dq_dirtyprice(A3387,日期设置!$B$2)</f>
        <v>85.650499999999994</v>
      </c>
      <c r="W3387" s="11">
        <f>IF(U3387=0,ROUNDUP((Q3387-日期设置!$B$2)/365,0),ROUNDUP((R3387-日期设置!$B$2)/365,0))</f>
        <v>4</v>
      </c>
      <c r="X3387" s="18">
        <f>_xlfn.IFNA(VLOOKUP(A3387,过往入选债券!A:D,4,0),2)</f>
        <v>2</v>
      </c>
      <c r="Y3387">
        <f>_xlfn.IFNA(VLOOKUP(C3387,[2]Sheet1!$A:$A,1,0),3)</f>
        <v>3</v>
      </c>
    </row>
    <row r="3388" spans="1:25" hidden="1" x14ac:dyDescent="0.2">
      <c r="A3388" s="28" t="s">
        <v>20592</v>
      </c>
      <c r="B3388" s="28" t="s">
        <v>20593</v>
      </c>
      <c r="C3388" s="39" t="s">
        <v>1864</v>
      </c>
      <c r="D3388" s="26" t="str">
        <f>[1]!b_calc_yield(A3388,日期设置!$B$2,F3388,1,R3388,1,O3388,L3388,S3388,)</f>
        <v>Fetching...</v>
      </c>
      <c r="E3388" s="26">
        <f t="shared" si="104"/>
        <v>12.523952546006246</v>
      </c>
      <c r="F3388" s="18">
        <f>[1]!b_dq_cleanprice($A3388,日期设置!B$2)</f>
        <v>101.102</v>
      </c>
      <c r="G3388" s="18" t="str">
        <f t="shared" si="105"/>
        <v>4.52 + 2.52</v>
      </c>
      <c r="H3388" s="27">
        <f>[1]!b_dq_pctchange($A3388,日期设置!$B$2,1)/100</f>
        <v>0</v>
      </c>
      <c r="I3388" s="26">
        <f>[1]!b_pq_pctchange(A3388,日期设置!$B$4,日期设置!$B$2,1)</f>
        <v>0.54288103854465641</v>
      </c>
      <c r="J3388" s="26">
        <f>[1]!b_pq_pctchange(A3388,日期设置!$C$4,日期设置!$B$2,1)</f>
        <v>0.54288103854465641</v>
      </c>
      <c r="K3388" s="52">
        <f>[1]!b_dq_amount($A3388,日期设置!B$2,2,10000)</f>
        <v>0</v>
      </c>
      <c r="L3388" s="26">
        <f>[1]!b_info_latestpar(A3388,日期设置!$B$2)</f>
        <v>100</v>
      </c>
      <c r="M3388" s="6">
        <f>[1]!b_info_outstandingbalance($A3388,日期设置!B$2)</f>
        <v>7</v>
      </c>
      <c r="N3388" s="7" t="str">
        <f>[1]!b_info_latestissurercreditrating2(A3388,日期设置!$B$2,"102","1")</f>
        <v>AA+</v>
      </c>
      <c r="O3388" s="8">
        <v>5.58</v>
      </c>
      <c r="P3388" s="9" t="str">
        <f>[1]!b_info_repurchasedate(A3388)</f>
        <v>2023-09-30</v>
      </c>
      <c r="Q3388" s="8" t="s">
        <v>17426</v>
      </c>
      <c r="R3388" s="2" t="str">
        <f>IF((--IF(P3388=0,Q3388,P3388))&gt;(--日期设置!$B$2),IF(P3388=0,Q3388,P3388),Q3388)</f>
        <v>2023-09-30</v>
      </c>
      <c r="S3388" s="31" t="s">
        <v>17342</v>
      </c>
      <c r="T3388" s="8">
        <f>[1]!b_anal_ptmyear($A3388,日期设置!$B$2)</f>
        <v>4.5260273972602736</v>
      </c>
      <c r="U3388" s="8">
        <f>[1]!b_anal_termifexercise($A3388,日期设置!B$2)</f>
        <v>2.526027397260274</v>
      </c>
      <c r="V3388" s="10">
        <f>[1]!b_dq_dirtyprice(A3388,日期设置!$B$2)</f>
        <v>103.74679999999999</v>
      </c>
      <c r="W3388" s="11">
        <f>IF(U3388=0,ROUNDUP((Q3388-日期设置!$B$2)/365,0),ROUNDUP((R3388-日期设置!$B$2)/365,0))</f>
        <v>3</v>
      </c>
      <c r="X3388" s="18">
        <f>_xlfn.IFNA(VLOOKUP(A3388,过往入选债券!A:D,4,0),2)</f>
        <v>2</v>
      </c>
      <c r="Y3388">
        <f>_xlfn.IFNA(VLOOKUP(C3388,[2]Sheet1!$A:$A,1,0),3)</f>
        <v>3</v>
      </c>
    </row>
    <row r="3389" spans="1:25" hidden="1" x14ac:dyDescent="0.2">
      <c r="A3389" s="21" t="s">
        <v>12844</v>
      </c>
      <c r="B3389" s="21" t="s">
        <v>12845</v>
      </c>
      <c r="C3389" s="37" t="s">
        <v>3178</v>
      </c>
      <c r="D3389" s="26" t="str">
        <f>[1]!b_calc_yield(A3389,日期设置!$B$2,F3389,1,R3389,1,O3389,L3389,S3389,)</f>
        <v>Fetching...</v>
      </c>
      <c r="E3389" s="26">
        <f t="shared" si="104"/>
        <v>26.011969382049926</v>
      </c>
      <c r="F3389" s="18">
        <f>[1]!b_dq_cleanprice($A3389,日期设置!B$2)</f>
        <v>39.6096</v>
      </c>
      <c r="G3389" s="18" t="str">
        <f t="shared" si="105"/>
        <v>1.86 + 0</v>
      </c>
      <c r="H3389" s="27">
        <f>[1]!b_dq_pctchange($A3389,日期设置!$B$2,1)/100</f>
        <v>0</v>
      </c>
      <c r="I3389" s="26">
        <f>[1]!b_pq_pctchange(A3389,日期设置!$B$4,日期设置!$B$2,1)</f>
        <v>0</v>
      </c>
      <c r="J3389" s="26">
        <f>[1]!b_pq_pctchange(A3389,日期设置!$C$4,日期设置!$B$2,1)</f>
        <v>0</v>
      </c>
      <c r="K3389" s="52">
        <f>[1]!b_dq_amount($A3389,日期设置!B$2,2,10000)</f>
        <v>0</v>
      </c>
      <c r="L3389" s="26">
        <f>[1]!b_info_latestpar(A3389,日期设置!$B$2)</f>
        <v>40</v>
      </c>
      <c r="M3389" s="6">
        <f>[1]!b_info_outstandingbalance($A3389,日期设置!B$2)</f>
        <v>2</v>
      </c>
      <c r="N3389" s="7" t="str">
        <f>[1]!b_info_latestissurercreditrating2(A3389,日期设置!$B$2,"102","1")</f>
        <v>AA</v>
      </c>
      <c r="O3389" s="8">
        <v>5.13</v>
      </c>
      <c r="P3389" s="9">
        <f>[1]!b_info_repurchasedate(A3389)</f>
        <v>0</v>
      </c>
      <c r="Q3389" s="8" t="s">
        <v>16199</v>
      </c>
      <c r="R3389" s="2" t="str">
        <f>IF((--IF(P3389=0,Q3389,P3389))&gt;(--日期设置!$B$2),IF(P3389=0,Q3389,P3389),Q3389)</f>
        <v>2023-02-01</v>
      </c>
      <c r="S3389" s="2" t="s">
        <v>18242</v>
      </c>
      <c r="T3389" s="8">
        <f>[1]!b_anal_ptmyear($A3389,日期设置!$B$2)</f>
        <v>1.8657534246575342</v>
      </c>
      <c r="U3389" s="8">
        <f>[1]!b_anal_termifexercise($A3389,日期设置!B$2)</f>
        <v>0</v>
      </c>
      <c r="V3389" s="10">
        <f>[1]!b_dq_dirtyprice(A3389,日期设置!$B$2)</f>
        <v>39.885100000000001</v>
      </c>
      <c r="W3389" s="11">
        <f>IF(U3389=0,ROUNDUP((Q3389-日期设置!$B$2)/365,0),ROUNDUP((R3389-日期设置!$B$2)/365,0))</f>
        <v>2</v>
      </c>
      <c r="X3389" s="18" t="str">
        <f>_xlfn.IFNA(VLOOKUP(A3389,过往入选债券!A:D,4,0),2)</f>
        <v>否</v>
      </c>
      <c r="Y3389">
        <f>_xlfn.IFNA(VLOOKUP(C3389,[2]Sheet1!$A:$A,1,0),3)</f>
        <v>3</v>
      </c>
    </row>
    <row r="3390" spans="1:25" hidden="1" x14ac:dyDescent="0.2">
      <c r="A3390" s="21" t="s">
        <v>4284</v>
      </c>
      <c r="B3390" s="21" t="s">
        <v>4285</v>
      </c>
      <c r="C3390" s="37" t="s">
        <v>1814</v>
      </c>
      <c r="D3390" s="26" t="str">
        <f>[1]!b_calc_yield(A3390,日期设置!$B$2,F3390,1,R3390,1,O3390,L3390,S3390,)</f>
        <v>Fetching...</v>
      </c>
      <c r="E3390" s="26">
        <f t="shared" si="104"/>
        <v>10.229973079018206</v>
      </c>
      <c r="F3390" s="18">
        <f>[1]!b_dq_cleanprice($A3390,日期设置!B$2)</f>
        <v>97.711399999999998</v>
      </c>
      <c r="G3390" s="18" t="str">
        <f t="shared" si="105"/>
        <v>2.07 + 0</v>
      </c>
      <c r="H3390" s="27">
        <f>[1]!b_dq_pctchange($A3390,日期设置!$B$2,1)/100</f>
        <v>0</v>
      </c>
      <c r="I3390" s="26">
        <f>[1]!b_pq_pctchange(A3390,日期设置!$B$4,日期设置!$B$2,1)</f>
        <v>0</v>
      </c>
      <c r="J3390" s="26">
        <f>[1]!b_pq_pctchange(A3390,日期设置!$C$4,日期设置!$B$2,1)</f>
        <v>0</v>
      </c>
      <c r="K3390" s="52">
        <f>[1]!b_dq_amount($A3390,日期设置!B$2,2,10000)</f>
        <v>0</v>
      </c>
      <c r="L3390" s="26">
        <f>[1]!b_info_latestpar(A3390,日期设置!$B$2)</f>
        <v>100</v>
      </c>
      <c r="M3390" s="6">
        <f>[1]!b_info_outstandingbalance($A3390,日期设置!B$2)</f>
        <v>10</v>
      </c>
      <c r="N3390" s="7">
        <f>[1]!b_info_latestissurercreditrating2(A3390,日期设置!$B$2,"102","1")</f>
        <v>0</v>
      </c>
      <c r="O3390" s="8">
        <v>3.9</v>
      </c>
      <c r="P3390" s="9">
        <f>[1]!b_info_repurchasedate(A3390)</f>
        <v>0</v>
      </c>
      <c r="Q3390" s="8" t="s">
        <v>16485</v>
      </c>
      <c r="R3390" s="2" t="str">
        <f>IF((--IF(P3390=0,Q3390,P3390))&gt;(--日期设置!$B$2),IF(P3390=0,Q3390,P3390),Q3390)</f>
        <v>2023-04-17</v>
      </c>
      <c r="S3390" s="2" t="s">
        <v>18184</v>
      </c>
      <c r="T3390" s="8">
        <f>[1]!b_anal_ptmyear($A3390,日期设置!$B$2)</f>
        <v>2.0712328767123287</v>
      </c>
      <c r="U3390" s="8">
        <f>[1]!b_anal_termifexercise($A3390,日期设置!B$2)</f>
        <v>0</v>
      </c>
      <c r="V3390" s="10">
        <f>[1]!b_dq_dirtyprice(A3390,日期设置!$B$2)</f>
        <v>101.3336</v>
      </c>
      <c r="W3390" s="11">
        <f>IF(U3390=0,ROUNDUP((Q3390-日期设置!$B$2)/365,0),ROUNDUP((R3390-日期设置!$B$2)/365,0))</f>
        <v>3</v>
      </c>
      <c r="X3390" s="18">
        <f>_xlfn.IFNA(VLOOKUP(A3390,过往入选债券!A:D,4,0),2)</f>
        <v>2</v>
      </c>
      <c r="Y3390">
        <f>_xlfn.IFNA(VLOOKUP(C3390,[2]Sheet1!$A:$A,1,0),3)</f>
        <v>3</v>
      </c>
    </row>
    <row r="3391" spans="1:25" hidden="1" x14ac:dyDescent="0.2">
      <c r="A3391" s="21" t="s">
        <v>2696</v>
      </c>
      <c r="B3391" s="21" t="s">
        <v>2697</v>
      </c>
      <c r="C3391" s="37" t="s">
        <v>531</v>
      </c>
      <c r="D3391" s="26" t="str">
        <f>[1]!b_calc_yield(A3391,日期设置!$B$2,F3391,1,R3391,1,O3391,L3391,S3391,)</f>
        <v>Fetching...</v>
      </c>
      <c r="E3391" s="26">
        <f t="shared" si="104"/>
        <v>15.09344665283454</v>
      </c>
      <c r="F3391" s="18">
        <f>[1]!b_dq_cleanprice($A3391,日期设置!B$2)</f>
        <v>100</v>
      </c>
      <c r="G3391" s="18" t="str">
        <f t="shared" si="105"/>
        <v>2.96 + 0</v>
      </c>
      <c r="H3391" s="27">
        <f>[1]!b_dq_pctchange($A3391,日期设置!$B$2,1)/100</f>
        <v>0</v>
      </c>
      <c r="I3391" s="26">
        <f>[1]!b_pq_pctchange(A3391,日期设置!$B$4,日期设置!$B$2,1)</f>
        <v>0</v>
      </c>
      <c r="J3391" s="26">
        <f>[1]!b_pq_pctchange(A3391,日期设置!$C$4,日期设置!$B$2,1)</f>
        <v>0</v>
      </c>
      <c r="K3391" s="52">
        <f>[1]!b_dq_amount($A3391,日期设置!B$2,2,10000)</f>
        <v>0</v>
      </c>
      <c r="L3391" s="26">
        <f>[1]!b_info_latestpar(A3391,日期设置!$B$2)</f>
        <v>100</v>
      </c>
      <c r="M3391" s="6">
        <f>[1]!b_info_outstandingbalance($A3391,日期设置!B$2)</f>
        <v>6</v>
      </c>
      <c r="N3391" s="7">
        <f>[1]!b_info_latestissurercreditrating2(A3391,日期设置!$B$2,"102","1")</f>
        <v>0</v>
      </c>
      <c r="O3391" s="8">
        <v>5.09</v>
      </c>
      <c r="P3391" s="9">
        <f>[1]!b_info_repurchasedate(A3391)</f>
        <v>0</v>
      </c>
      <c r="Q3391" s="8" t="s">
        <v>17376</v>
      </c>
      <c r="R3391" s="2" t="str">
        <f>IF((--IF(P3391=0,Q3391,P3391))&gt;(--日期设置!$B$2),IF(P3391=0,Q3391,P3391),Q3391)</f>
        <v>2024-03-11</v>
      </c>
      <c r="S3391" s="2" t="s">
        <v>18581</v>
      </c>
      <c r="T3391" s="8">
        <f>[1]!b_anal_ptmyear($A3391,日期设置!$B$2)</f>
        <v>2.9698630136986299</v>
      </c>
      <c r="U3391" s="8">
        <f>[1]!b_anal_termifexercise($A3391,日期设置!B$2)</f>
        <v>0</v>
      </c>
      <c r="V3391" s="10">
        <f>[1]!b_dq_dirtyprice(A3391,日期设置!$B$2)</f>
        <v>100.1534</v>
      </c>
      <c r="W3391" s="11">
        <f>IF(U3391=0,ROUNDUP((Q3391-日期设置!$B$2)/365,0),ROUNDUP((R3391-日期设置!$B$2)/365,0))</f>
        <v>3</v>
      </c>
      <c r="X3391" s="18">
        <f>_xlfn.IFNA(VLOOKUP(A3391,过往入选债券!A:D,4,0),2)</f>
        <v>2</v>
      </c>
      <c r="Y3391">
        <f>_xlfn.IFNA(VLOOKUP(C3391,[2]Sheet1!$A:$A,1,0),3)</f>
        <v>3</v>
      </c>
    </row>
    <row r="3392" spans="1:25" hidden="1" x14ac:dyDescent="0.2">
      <c r="A3392" s="21" t="s">
        <v>4501</v>
      </c>
      <c r="B3392" s="21" t="s">
        <v>4502</v>
      </c>
      <c r="C3392" s="37" t="s">
        <v>4503</v>
      </c>
      <c r="D3392" s="26" t="str">
        <f>[1]!b_calc_yield(A3392,日期设置!$B$2,F3392,1,R3392,1,O3392,L3392,S3392,)</f>
        <v>Fetching...</v>
      </c>
      <c r="E3392" s="26">
        <f t="shared" si="104"/>
        <v>10.832561049988509</v>
      </c>
      <c r="F3392" s="18">
        <f>[1]!b_dq_cleanprice($A3392,日期设置!B$2)</f>
        <v>97.749799999999993</v>
      </c>
      <c r="G3392" s="18" t="str">
        <f t="shared" si="105"/>
        <v>4.18 + 2.18</v>
      </c>
      <c r="H3392" s="27">
        <f>[1]!b_dq_pctchange($A3392,日期设置!$B$2,1)/100</f>
        <v>0</v>
      </c>
      <c r="I3392" s="26">
        <f>[1]!b_pq_pctchange(A3392,日期设置!$B$4,日期设置!$B$2,1)</f>
        <v>0</v>
      </c>
      <c r="J3392" s="26">
        <f>[1]!b_pq_pctchange(A3392,日期设置!$C$4,日期设置!$B$2,1)</f>
        <v>0</v>
      </c>
      <c r="K3392" s="52">
        <f>[1]!b_dq_amount($A3392,日期设置!B$2,2,10000)</f>
        <v>0</v>
      </c>
      <c r="L3392" s="26">
        <f>[1]!b_info_latestpar(A3392,日期设置!$B$2)</f>
        <v>100</v>
      </c>
      <c r="M3392" s="6">
        <f>[1]!b_info_outstandingbalance($A3392,日期设置!B$2)</f>
        <v>18</v>
      </c>
      <c r="N3392" s="7">
        <f>[1]!b_info_latestissurercreditrating2(A3392,日期设置!$B$2,"102","1")</f>
        <v>0</v>
      </c>
      <c r="O3392" s="8">
        <v>3.98</v>
      </c>
      <c r="P3392" s="9" t="str">
        <f>[1]!b_info_repurchasedate(A3392)</f>
        <v>2023-05-28</v>
      </c>
      <c r="Q3392" s="8" t="s">
        <v>17136</v>
      </c>
      <c r="R3392" s="2" t="str">
        <f>IF((--IF(P3392=0,Q3392,P3392))&gt;(--日期设置!$B$2),IF(P3392=0,Q3392,P3392),Q3392)</f>
        <v>2023-05-28</v>
      </c>
      <c r="S3392" s="2" t="s">
        <v>18135</v>
      </c>
      <c r="T3392" s="8">
        <f>[1]!b_anal_ptmyear($A3392,日期设置!$B$2)</f>
        <v>4.183561643835616</v>
      </c>
      <c r="U3392" s="8">
        <f>[1]!b_anal_termifexercise($A3392,日期设置!B$2)</f>
        <v>2.1835616438356165</v>
      </c>
      <c r="V3392" s="10">
        <f>[1]!b_dq_dirtyprice(A3392,日期设置!$B$2)</f>
        <v>100.9992</v>
      </c>
      <c r="W3392" s="11">
        <f>IF(U3392=0,ROUNDUP((Q3392-日期设置!$B$2)/365,0),ROUNDUP((R3392-日期设置!$B$2)/365,0))</f>
        <v>3</v>
      </c>
      <c r="X3392" s="18">
        <f>_xlfn.IFNA(VLOOKUP(A3392,过往入选债券!A:D,4,0),2)</f>
        <v>2</v>
      </c>
      <c r="Y3392">
        <f>_xlfn.IFNA(VLOOKUP(C3392,[2]Sheet1!$A:$A,1,0),3)</f>
        <v>3</v>
      </c>
    </row>
    <row r="3393" spans="1:25" hidden="1" x14ac:dyDescent="0.2">
      <c r="A3393" s="21" t="s">
        <v>11325</v>
      </c>
      <c r="B3393" s="21" t="s">
        <v>11326</v>
      </c>
      <c r="C3393" s="37" t="s">
        <v>11327</v>
      </c>
      <c r="D3393" s="26" t="str">
        <f>[1]!b_calc_yield(A3393,日期设置!$B$2,F3393,1,R3393,1,O3393,L3393,S3393,)</f>
        <v>Fetching...</v>
      </c>
      <c r="E3393" s="26">
        <f t="shared" si="104"/>
        <v>11.43843533864526</v>
      </c>
      <c r="F3393" s="18">
        <f>[1]!b_dq_cleanprice($A3393,日期设置!B$2)</f>
        <v>100</v>
      </c>
      <c r="G3393" s="18" t="str">
        <f t="shared" si="105"/>
        <v>2.32 + 0</v>
      </c>
      <c r="H3393" s="27">
        <f>[1]!b_dq_pctchange($A3393,日期设置!$B$2,1)/100</f>
        <v>0</v>
      </c>
      <c r="I3393" s="26">
        <f>[1]!b_pq_pctchange(A3393,日期设置!$B$4,日期设置!$B$2,1)</f>
        <v>0</v>
      </c>
      <c r="J3393" s="26">
        <f>[1]!b_pq_pctchange(A3393,日期设置!$C$4,日期设置!$B$2,1)</f>
        <v>0</v>
      </c>
      <c r="K3393" s="52">
        <f>[1]!b_dq_amount($A3393,日期设置!B$2,2,10000)</f>
        <v>0</v>
      </c>
      <c r="L3393" s="26">
        <f>[1]!b_info_latestpar(A3393,日期设置!$B$2)</f>
        <v>100</v>
      </c>
      <c r="M3393" s="6">
        <f>[1]!b_info_outstandingbalance($A3393,日期设置!B$2)</f>
        <v>9</v>
      </c>
      <c r="N3393" s="7" t="str">
        <f>[1]!b_info_latestissurercreditrating2(A3393,日期设置!$B$2,"102","1")</f>
        <v>AA+</v>
      </c>
      <c r="O3393" s="8">
        <v>5.0999999999999996</v>
      </c>
      <c r="P3393" s="9">
        <f>[1]!b_info_repurchasedate(A3393)</f>
        <v>0</v>
      </c>
      <c r="Q3393" s="8" t="s">
        <v>16481</v>
      </c>
      <c r="R3393" s="2" t="str">
        <f>IF((--IF(P3393=0,Q3393,P3393))&gt;(--日期设置!$B$2),IF(P3393=0,Q3393,P3393),Q3393)</f>
        <v>2023-07-17</v>
      </c>
      <c r="S3393" s="2" t="s">
        <v>18243</v>
      </c>
      <c r="T3393" s="8">
        <f>[1]!b_anal_ptmyear($A3393,日期设置!$B$2)</f>
        <v>2.3205479452054796</v>
      </c>
      <c r="U3393" s="8">
        <f>[1]!b_anal_termifexercise($A3393,日期设置!B$2)</f>
        <v>0</v>
      </c>
      <c r="V3393" s="10">
        <f>[1]!b_dq_dirtyprice(A3393,日期设置!$B$2)</f>
        <v>103.4652</v>
      </c>
      <c r="W3393" s="11">
        <f>IF(U3393=0,ROUNDUP((Q3393-日期设置!$B$2)/365,0),ROUNDUP((R3393-日期设置!$B$2)/365,0))</f>
        <v>3</v>
      </c>
      <c r="X3393" s="18">
        <f>_xlfn.IFNA(VLOOKUP(A3393,过往入选债券!A:D,4,0),2)</f>
        <v>2</v>
      </c>
      <c r="Y3393">
        <f>_xlfn.IFNA(VLOOKUP(C3393,[2]Sheet1!$A:$A,1,0),3)</f>
        <v>3</v>
      </c>
    </row>
    <row r="3394" spans="1:25" hidden="1" x14ac:dyDescent="0.2">
      <c r="A3394" s="21" t="s">
        <v>3718</v>
      </c>
      <c r="B3394" s="21" t="s">
        <v>3719</v>
      </c>
      <c r="C3394" s="37" t="s">
        <v>3720</v>
      </c>
      <c r="D3394" s="26" t="str">
        <f>[1]!b_calc_yield(A3394,日期设置!$B$2,F3394,1,R3394,1,O3394,L3394,S3394,)</f>
        <v>Fetching...</v>
      </c>
      <c r="E3394" s="26">
        <f t="shared" ref="E3394:E3457" si="106">((O3394*W3394+L3394)/V3394-1)*100</f>
        <v>3.8879731573824516</v>
      </c>
      <c r="F3394" s="18">
        <f>[1]!b_dq_cleanprice($A3394,日期设置!B$2)</f>
        <v>100.7647</v>
      </c>
      <c r="G3394" s="18" t="str">
        <f t="shared" ref="G3394:G3457" si="107">LEFT(T3394,4)&amp;" + "&amp;LEFT(U3394,4)</f>
        <v>1.76 + 0.76</v>
      </c>
      <c r="H3394" s="27">
        <f>[1]!b_dq_pctchange($A3394,日期设置!$B$2,1)/100</f>
        <v>0</v>
      </c>
      <c r="I3394" s="26">
        <f>[1]!b_pq_pctchange(A3394,日期设置!$B$4,日期设置!$B$2,1)</f>
        <v>0</v>
      </c>
      <c r="J3394" s="26">
        <f>[1]!b_pq_pctchange(A3394,日期设置!$C$4,日期设置!$B$2,1)</f>
        <v>-7.4771841757397997E-2</v>
      </c>
      <c r="K3394" s="52">
        <f>[1]!b_dq_amount($A3394,日期设置!B$2,2,10000)</f>
        <v>0</v>
      </c>
      <c r="L3394" s="26">
        <f>[1]!b_info_latestpar(A3394,日期设置!$B$2)</f>
        <v>100</v>
      </c>
      <c r="M3394" s="6">
        <f>[1]!b_info_outstandingbalance($A3394,日期设置!B$2)</f>
        <v>5</v>
      </c>
      <c r="N3394" s="7">
        <f>[1]!b_info_latestissurercreditrating2(A3394,日期设置!$B$2,"102","1")</f>
        <v>0</v>
      </c>
      <c r="O3394" s="8">
        <v>6.2</v>
      </c>
      <c r="P3394" s="9" t="str">
        <f>[1]!b_info_repurchasedate(A3394)</f>
        <v>2021-12-27</v>
      </c>
      <c r="Q3394" s="8" t="s">
        <v>16953</v>
      </c>
      <c r="R3394" s="2" t="str">
        <f>IF((--IF(P3394=0,Q3394,P3394))&gt;(--日期设置!$B$2),IF(P3394=0,Q3394,P3394),Q3394)</f>
        <v>2021-12-27</v>
      </c>
      <c r="S3394" s="2" t="s">
        <v>18152</v>
      </c>
      <c r="T3394" s="8">
        <f>[1]!b_anal_ptmyear($A3394,日期设置!$B$2)</f>
        <v>1.7643835616438355</v>
      </c>
      <c r="U3394" s="8">
        <f>[1]!b_anal_termifexercise($A3394,日期设置!B$2)</f>
        <v>0.76712328767123283</v>
      </c>
      <c r="V3394" s="10">
        <f>[1]!b_dq_dirtyprice(A3394,日期设置!$B$2)</f>
        <v>102.2255</v>
      </c>
      <c r="W3394" s="11">
        <f>IF(U3394=0,ROUNDUP((Q3394-日期设置!$B$2)/365,0),ROUNDUP((R3394-日期设置!$B$2)/365,0))</f>
        <v>1</v>
      </c>
      <c r="X3394" s="18">
        <f>_xlfn.IFNA(VLOOKUP(A3394,过往入选债券!A:D,4,0),2)</f>
        <v>2</v>
      </c>
      <c r="Y3394">
        <f>_xlfn.IFNA(VLOOKUP(C3394,[2]Sheet1!$A:$A,1,0),3)</f>
        <v>3</v>
      </c>
    </row>
    <row r="3395" spans="1:25" hidden="1" x14ac:dyDescent="0.2">
      <c r="A3395" s="21" t="s">
        <v>10451</v>
      </c>
      <c r="B3395" s="21" t="s">
        <v>10452</v>
      </c>
      <c r="C3395" s="37" t="s">
        <v>1388</v>
      </c>
      <c r="D3395" s="26" t="str">
        <f>[1]!b_calc_yield(A3395,日期设置!$B$2,F3395,1,R3395,1,O3395,L3395,S3395,)</f>
        <v>Fetching...</v>
      </c>
      <c r="E3395" s="26">
        <f t="shared" si="106"/>
        <v>9.8405688022220374</v>
      </c>
      <c r="F3395" s="18">
        <f>[1]!b_dq_cleanprice($A3395,日期设置!B$2)</f>
        <v>99.834199999999996</v>
      </c>
      <c r="G3395" s="18" t="str">
        <f t="shared" si="107"/>
        <v>2.02 + 2.02</v>
      </c>
      <c r="H3395" s="27">
        <f>[1]!b_dq_pctchange($A3395,日期设置!$B$2,1)/100</f>
        <v>0</v>
      </c>
      <c r="I3395" s="26">
        <f>[1]!b_pq_pctchange(A3395,日期设置!$B$4,日期设置!$B$2,1)</f>
        <v>0</v>
      </c>
      <c r="J3395" s="26">
        <f>[1]!b_pq_pctchange(A3395,日期设置!$C$4,日期设置!$B$2,1)</f>
        <v>0</v>
      </c>
      <c r="K3395" s="52">
        <f>[1]!b_dq_amount($A3395,日期设置!B$2,2,10000)</f>
        <v>0</v>
      </c>
      <c r="L3395" s="26">
        <f>[1]!b_info_latestpar(A3395,日期设置!$B$2)</f>
        <v>100</v>
      </c>
      <c r="M3395" s="6">
        <f>[1]!b_info_outstandingbalance($A3395,日期设置!B$2)</f>
        <v>5</v>
      </c>
      <c r="N3395" s="7" t="str">
        <f>[1]!b_info_latestissurercreditrating2(A3395,日期设置!$B$2,"102","1")</f>
        <v>AA+</v>
      </c>
      <c r="O3395" s="8">
        <v>5</v>
      </c>
      <c r="P3395" s="9">
        <f>[1]!b_info_repurchasedate(A3395)</f>
        <v>0</v>
      </c>
      <c r="Q3395" s="8" t="s">
        <v>16674</v>
      </c>
      <c r="R3395" s="2" t="str">
        <f>IF((--IF(P3395=0,Q3395,P3395))&gt;(--日期设置!$B$2),IF(P3395=0,Q3395,P3395),Q3395)</f>
        <v>2023-04-01</v>
      </c>
      <c r="S3395" s="2" t="s">
        <v>18410</v>
      </c>
      <c r="T3395" s="8">
        <f>[1]!b_anal_ptmyear($A3395,日期设置!$B$2)</f>
        <v>2.0273972602739727</v>
      </c>
      <c r="U3395" s="8">
        <f>[1]!b_anal_termifexercise($A3395,日期设置!B$2)</f>
        <v>2.0273972602739727</v>
      </c>
      <c r="V3395" s="10">
        <f>[1]!b_dq_dirtyprice(A3395,日期设置!$B$2)</f>
        <v>104.6972</v>
      </c>
      <c r="W3395" s="11">
        <f>IF(U3395=0,ROUNDUP((Q3395-日期设置!$B$2)/365,0),ROUNDUP((R3395-日期设置!$B$2)/365,0))</f>
        <v>3</v>
      </c>
      <c r="X3395" s="18">
        <f>_xlfn.IFNA(VLOOKUP(A3395,过往入选债券!A:D,4,0),2)</f>
        <v>2</v>
      </c>
      <c r="Y3395">
        <f>_xlfn.IFNA(VLOOKUP(C3395,[2]Sheet1!$A:$A,1,0),3)</f>
        <v>3</v>
      </c>
    </row>
    <row r="3396" spans="1:25" hidden="1" x14ac:dyDescent="0.2">
      <c r="A3396" s="21" t="s">
        <v>9647</v>
      </c>
      <c r="B3396" s="21" t="s">
        <v>9648</v>
      </c>
      <c r="C3396" s="37" t="s">
        <v>344</v>
      </c>
      <c r="D3396" s="26" t="str">
        <f>[1]!b_calc_yield(A3396,日期设置!$B$2,F3396,1,R3396,1,O3396,L3396,S3396,)</f>
        <v>Fetching...</v>
      </c>
      <c r="E3396" s="26">
        <f t="shared" si="106"/>
        <v>8.6527161701444477</v>
      </c>
      <c r="F3396" s="18">
        <f>[1]!b_dq_cleanprice($A3396,日期设置!B$2)</f>
        <v>100.07689999999999</v>
      </c>
      <c r="G3396" s="18" t="str">
        <f t="shared" si="107"/>
        <v>3.72 + 1.72</v>
      </c>
      <c r="H3396" s="27">
        <f>[1]!b_dq_pctchange($A3396,日期设置!$B$2,1)/100</f>
        <v>0</v>
      </c>
      <c r="I3396" s="26">
        <f>[1]!b_pq_pctchange(A3396,日期设置!$B$4,日期设置!$B$2,1)</f>
        <v>0</v>
      </c>
      <c r="J3396" s="26">
        <f>[1]!b_pq_pctchange(A3396,日期设置!$C$4,日期设置!$B$2,1)</f>
        <v>-0.97905931150214787</v>
      </c>
      <c r="K3396" s="52">
        <f>[1]!b_dq_amount($A3396,日期设置!B$2,2,10000)</f>
        <v>0</v>
      </c>
      <c r="L3396" s="26">
        <f>[1]!b_info_latestpar(A3396,日期设置!$B$2)</f>
        <v>100</v>
      </c>
      <c r="M3396" s="6">
        <f>[1]!b_info_outstandingbalance($A3396,日期设置!B$2)</f>
        <v>7</v>
      </c>
      <c r="N3396" s="7" t="str">
        <f>[1]!b_info_latestissurercreditrating2(A3396,日期设置!$B$2,"102","1")</f>
        <v>AA</v>
      </c>
      <c r="O3396" s="8">
        <v>5.15</v>
      </c>
      <c r="P3396" s="9" t="str">
        <f>[1]!b_info_repurchasedate(A3396)</f>
        <v>2022-12-10</v>
      </c>
      <c r="Q3396" s="8" t="s">
        <v>17643</v>
      </c>
      <c r="R3396" s="2" t="str">
        <f>IF((--IF(P3396=0,Q3396,P3396))&gt;(--日期设置!$B$2),IF(P3396=0,Q3396,P3396),Q3396)</f>
        <v>2022-12-10</v>
      </c>
      <c r="S3396" s="2" t="s">
        <v>17974</v>
      </c>
      <c r="T3396" s="8">
        <f>[1]!b_anal_ptmyear($A3396,日期设置!$B$2)</f>
        <v>3.7205479452054795</v>
      </c>
      <c r="U3396" s="8">
        <f>[1]!b_anal_termifexercise($A3396,日期设置!B$2)</f>
        <v>1.7205479452054795</v>
      </c>
      <c r="V3396" s="10">
        <f>[1]!b_dq_dirtyprice(A3396,日期设置!$B$2)</f>
        <v>101.51609999999999</v>
      </c>
      <c r="W3396" s="11">
        <f>IF(U3396=0,ROUNDUP((Q3396-日期设置!$B$2)/365,0),ROUNDUP((R3396-日期设置!$B$2)/365,0))</f>
        <v>2</v>
      </c>
      <c r="X3396" s="18">
        <f>_xlfn.IFNA(VLOOKUP(A3396,过往入选债券!A:D,4,0),2)</f>
        <v>2</v>
      </c>
      <c r="Y3396">
        <f>_xlfn.IFNA(VLOOKUP(C3396,[2]Sheet1!$A:$A,1,0),3)</f>
        <v>3</v>
      </c>
    </row>
    <row r="3397" spans="1:25" hidden="1" x14ac:dyDescent="0.2">
      <c r="A3397" s="28" t="s">
        <v>20180</v>
      </c>
      <c r="B3397" s="28" t="s">
        <v>20181</v>
      </c>
      <c r="C3397" s="39" t="s">
        <v>20744</v>
      </c>
      <c r="D3397" s="26" t="str">
        <f>[1]!b_calc_yield(A3397,日期设置!$B$2,F3397,1,R3397,1,O3397,L3397,S3397,)</f>
        <v>Fetching...</v>
      </c>
      <c r="E3397" s="26">
        <f t="shared" si="106"/>
        <v>12.540983929182925</v>
      </c>
      <c r="F3397" s="18">
        <f>[1]!b_dq_cleanprice($A3397,日期设置!B$2)</f>
        <v>99.289299999999997</v>
      </c>
      <c r="G3397" s="18" t="str">
        <f t="shared" si="107"/>
        <v>2.51 + 0</v>
      </c>
      <c r="H3397" s="27">
        <f>[1]!b_dq_pctchange($A3397,日期设置!$B$2,1)/100</f>
        <v>0</v>
      </c>
      <c r="I3397" s="26">
        <f>[1]!b_pq_pctchange(A3397,日期设置!$B$4,日期设置!$B$2,1)</f>
        <v>0</v>
      </c>
      <c r="J3397" s="26">
        <f>[1]!b_pq_pctchange(A3397,日期设置!$C$4,日期设置!$B$2,1)</f>
        <v>0</v>
      </c>
      <c r="K3397" s="52">
        <f>[1]!b_dq_amount($A3397,日期设置!B$2,2,10000)</f>
        <v>0</v>
      </c>
      <c r="L3397" s="26">
        <f>[1]!b_info_latestpar(A3397,日期设置!$B$2)</f>
        <v>100</v>
      </c>
      <c r="M3397" s="6">
        <f>[1]!b_info_outstandingbalance($A3397,日期设置!B$2)</f>
        <v>6</v>
      </c>
      <c r="N3397" s="7">
        <f>[1]!b_info_latestissurercreditrating2(A3397,日期设置!$B$2,"102","1")</f>
        <v>0</v>
      </c>
      <c r="O3397" s="8">
        <v>4.79</v>
      </c>
      <c r="P3397" s="9">
        <f>[1]!b_info_repurchasedate(A3397)</f>
        <v>0</v>
      </c>
      <c r="Q3397" s="8" t="s">
        <v>20818</v>
      </c>
      <c r="R3397" s="2" t="str">
        <f>IF((--IF(P3397=0,Q3397,P3397))&gt;(--日期设置!$B$2),IF(P3397=0,Q3397,P3397),Q3397)</f>
        <v>2023-09-25</v>
      </c>
      <c r="S3397" s="31" t="s">
        <v>16496</v>
      </c>
      <c r="T3397" s="8">
        <f>[1]!b_anal_ptmyear($A3397,日期设置!$B$2)</f>
        <v>2.5123287671232877</v>
      </c>
      <c r="U3397" s="8">
        <f>[1]!b_anal_termifexercise($A3397,日期设置!B$2)</f>
        <v>0</v>
      </c>
      <c r="V3397" s="10">
        <f>[1]!b_dq_dirtyprice(A3397,日期设置!$B$2)</f>
        <v>101.62520000000001</v>
      </c>
      <c r="W3397" s="11">
        <f>IF(U3397=0,ROUNDUP((Q3397-日期设置!$B$2)/365,0),ROUNDUP((R3397-日期设置!$B$2)/365,0))</f>
        <v>3</v>
      </c>
      <c r="X3397" s="18">
        <f>_xlfn.IFNA(VLOOKUP(A3397,过往入选债券!A:D,4,0),2)</f>
        <v>2</v>
      </c>
      <c r="Y3397">
        <f>_xlfn.IFNA(VLOOKUP(C3397,[2]Sheet1!$A:$A,1,0),3)</f>
        <v>3</v>
      </c>
    </row>
    <row r="3398" spans="1:25" hidden="1" x14ac:dyDescent="0.2">
      <c r="A3398" s="21" t="s">
        <v>5981</v>
      </c>
      <c r="B3398" s="21" t="s">
        <v>5982</v>
      </c>
      <c r="C3398" s="37" t="s">
        <v>123</v>
      </c>
      <c r="D3398" s="26" t="str">
        <f>[1]!b_calc_yield(A3398,日期设置!$B$2,F3398,1,R3398,1,O3398,L3398,S3398,)</f>
        <v>Fetching...</v>
      </c>
      <c r="E3398" s="26">
        <f t="shared" si="106"/>
        <v>8.130481878413498</v>
      </c>
      <c r="F3398" s="18">
        <f>[1]!b_dq_cleanprice($A3398,日期设置!B$2)</f>
        <v>102.8223</v>
      </c>
      <c r="G3398" s="18" t="str">
        <f t="shared" si="107"/>
        <v>1.63 + 1.63</v>
      </c>
      <c r="H3398" s="27">
        <f>[1]!b_dq_pctchange($A3398,日期设置!$B$2,1)/100</f>
        <v>0</v>
      </c>
      <c r="I3398" s="26">
        <f>[1]!b_pq_pctchange(A3398,日期设置!$B$4,日期设置!$B$2,1)</f>
        <v>0</v>
      </c>
      <c r="J3398" s="26">
        <f>[1]!b_pq_pctchange(A3398,日期设置!$C$4,日期设置!$B$2,1)</f>
        <v>0</v>
      </c>
      <c r="K3398" s="52">
        <f>[1]!b_dq_amount($A3398,日期设置!B$2,2,10000)</f>
        <v>0</v>
      </c>
      <c r="L3398" s="26">
        <f>[1]!b_info_latestpar(A3398,日期设置!$B$2)</f>
        <v>100</v>
      </c>
      <c r="M3398" s="6">
        <f>[1]!b_info_outstandingbalance($A3398,日期设置!B$2)</f>
        <v>10</v>
      </c>
      <c r="N3398" s="7" t="str">
        <f>[1]!b_info_latestissurercreditrating2(A3398,日期设置!$B$2,"102","1")</f>
        <v>AAA</v>
      </c>
      <c r="O3398" s="8">
        <v>6.95</v>
      </c>
      <c r="P3398" s="9">
        <f>[1]!b_info_repurchasedate(A3398)</f>
        <v>0</v>
      </c>
      <c r="Q3398" s="8" t="s">
        <v>17267</v>
      </c>
      <c r="R3398" s="2" t="str">
        <f>IF((--IF(P3398=0,Q3398,P3398))&gt;(--日期设置!$B$2),IF(P3398=0,Q3398,P3398),Q3398)</f>
        <v>2022-11-10</v>
      </c>
      <c r="S3398" s="2" t="s">
        <v>18826</v>
      </c>
      <c r="T3398" s="8">
        <f>[1]!b_anal_ptmyear($A3398,日期设置!$B$2)</f>
        <v>1.6383561643835618</v>
      </c>
      <c r="U3398" s="8">
        <f>[1]!b_anal_termifexercise($A3398,日期设置!B$2)</f>
        <v>1.6383561643835616</v>
      </c>
      <c r="V3398" s="10">
        <f>[1]!b_dq_dirtyprice(A3398,日期设置!$B$2)</f>
        <v>105.3357</v>
      </c>
      <c r="W3398" s="11">
        <f>IF(U3398=0,ROUNDUP((Q3398-日期设置!$B$2)/365,0),ROUNDUP((R3398-日期设置!$B$2)/365,0))</f>
        <v>2</v>
      </c>
      <c r="X3398" s="18">
        <f>_xlfn.IFNA(VLOOKUP(A3398,过往入选债券!A:D,4,0),2)</f>
        <v>2</v>
      </c>
      <c r="Y3398">
        <f>_xlfn.IFNA(VLOOKUP(C3398,[2]Sheet1!$A:$A,1,0),3)</f>
        <v>3</v>
      </c>
    </row>
    <row r="3399" spans="1:25" hidden="1" x14ac:dyDescent="0.2">
      <c r="A3399" s="21" t="s">
        <v>12913</v>
      </c>
      <c r="B3399" s="21" t="s">
        <v>12914</v>
      </c>
      <c r="C3399" s="37" t="s">
        <v>4834</v>
      </c>
      <c r="D3399" s="26" t="str">
        <f>[1]!b_calc_yield(A3399,日期设置!$B$2,F3399,1,R3399,1,O3399,L3399,S3399,)</f>
        <v>Fetching...</v>
      </c>
      <c r="E3399" s="26">
        <f t="shared" si="106"/>
        <v>23.468371054146075</v>
      </c>
      <c r="F3399" s="18">
        <f>[1]!b_dq_cleanprice($A3399,日期设置!B$2)</f>
        <v>39.414700000000003</v>
      </c>
      <c r="G3399" s="18" t="str">
        <f t="shared" si="107"/>
        <v>1.98 + 0</v>
      </c>
      <c r="H3399" s="27">
        <f>[1]!b_dq_pctchange($A3399,日期设置!$B$2,1)/100</f>
        <v>0</v>
      </c>
      <c r="I3399" s="26">
        <f>[1]!b_pq_pctchange(A3399,日期设置!$B$4,日期设置!$B$2,1)</f>
        <v>-33.339703726003201</v>
      </c>
      <c r="J3399" s="26">
        <f>[1]!b_pq_pctchange(A3399,日期设置!$C$4,日期设置!$B$2,1)</f>
        <v>-33.339703726003201</v>
      </c>
      <c r="K3399" s="52">
        <f>[1]!b_dq_amount($A3399,日期设置!B$2,2,10000)</f>
        <v>0</v>
      </c>
      <c r="L3399" s="26">
        <f>[1]!b_info_latestpar(A3399,日期设置!$B$2)</f>
        <v>40</v>
      </c>
      <c r="M3399" s="6">
        <f>[1]!b_info_outstandingbalance($A3399,日期设置!B$2)</f>
        <v>4.5999999999999996</v>
      </c>
      <c r="N3399" s="7" t="str">
        <f>[1]!b_info_latestissurercreditrating2(A3399,日期设置!$B$2,"102","1")</f>
        <v>AA</v>
      </c>
      <c r="O3399" s="8">
        <v>4.3499999999999996</v>
      </c>
      <c r="P3399" s="9">
        <f>[1]!b_info_repurchasedate(A3399)</f>
        <v>0</v>
      </c>
      <c r="Q3399" s="8" t="s">
        <v>16214</v>
      </c>
      <c r="R3399" s="2" t="str">
        <f>IF((--IF(P3399=0,Q3399,P3399))&gt;(--日期设置!$B$2),IF(P3399=0,Q3399,P3399),Q3399)</f>
        <v>2023-03-16</v>
      </c>
      <c r="S3399" s="2" t="s">
        <v>18781</v>
      </c>
      <c r="T3399" s="8">
        <f>[1]!b_anal_ptmyear($A3399,日期设置!$B$2)</f>
        <v>1.9835616438356163</v>
      </c>
      <c r="U3399" s="8">
        <f>[1]!b_anal_termifexercise($A3399,日期设置!B$2)</f>
        <v>0</v>
      </c>
      <c r="V3399" s="10">
        <f>[1]!b_dq_dirtyprice(A3399,日期设置!$B$2)</f>
        <v>39.443300000000001</v>
      </c>
      <c r="W3399" s="11">
        <f>IF(U3399=0,ROUNDUP((Q3399-日期设置!$B$2)/365,0),ROUNDUP((R3399-日期设置!$B$2)/365,0))</f>
        <v>2</v>
      </c>
      <c r="X3399" s="18">
        <f>_xlfn.IFNA(VLOOKUP(A3399,过往入选债券!A:D,4,0),2)</f>
        <v>2</v>
      </c>
      <c r="Y3399">
        <f>_xlfn.IFNA(VLOOKUP(C3399,[2]Sheet1!$A:$A,1,0),3)</f>
        <v>3</v>
      </c>
    </row>
    <row r="3400" spans="1:25" hidden="1" x14ac:dyDescent="0.2">
      <c r="A3400" s="21" t="s">
        <v>1009</v>
      </c>
      <c r="B3400" s="21" t="s">
        <v>1010</v>
      </c>
      <c r="C3400" s="37" t="s">
        <v>1011</v>
      </c>
      <c r="D3400" s="26" t="str">
        <f>[1]!b_calc_yield(A3400,日期设置!$B$2,F3400,1,R3400,1,O3400,L3400,S3400,)</f>
        <v>Fetching...</v>
      </c>
      <c r="E3400" s="26">
        <f t="shared" si="106"/>
        <v>6.5017875689941107</v>
      </c>
      <c r="F3400" s="18">
        <f>[1]!b_dq_cleanprice($A3400,日期设置!B$2)</f>
        <v>99.251199999999997</v>
      </c>
      <c r="G3400" s="18" t="str">
        <f t="shared" si="107"/>
        <v>1.31 + 0</v>
      </c>
      <c r="H3400" s="27">
        <f>[1]!b_dq_pctchange($A3400,日期设置!$B$2,1)/100</f>
        <v>0</v>
      </c>
      <c r="I3400" s="26">
        <f>[1]!b_pq_pctchange(A3400,日期设置!$B$4,日期设置!$B$2,1)</f>
        <v>0</v>
      </c>
      <c r="J3400" s="26">
        <f>[1]!b_pq_pctchange(A3400,日期设置!$C$4,日期设置!$B$2,1)</f>
        <v>0</v>
      </c>
      <c r="K3400" s="52">
        <f>[1]!b_dq_amount($A3400,日期设置!B$2,2,10000)</f>
        <v>0</v>
      </c>
      <c r="L3400" s="26">
        <f>[1]!b_info_latestpar(A3400,日期设置!$B$2)</f>
        <v>100</v>
      </c>
      <c r="M3400" s="6">
        <f>[1]!b_info_outstandingbalance($A3400,日期设置!B$2)</f>
        <v>10</v>
      </c>
      <c r="N3400" s="7">
        <f>[1]!b_info_latestissurercreditrating2(A3400,日期设置!$B$2,"102","1")</f>
        <v>0</v>
      </c>
      <c r="O3400" s="8">
        <v>4.5</v>
      </c>
      <c r="P3400" s="9">
        <f>[1]!b_info_repurchasedate(A3400)</f>
        <v>0</v>
      </c>
      <c r="Q3400" s="8" t="s">
        <v>16551</v>
      </c>
      <c r="R3400" s="2" t="str">
        <f>IF((--IF(P3400=0,Q3400,P3400))&gt;(--日期设置!$B$2),IF(P3400=0,Q3400,P3400),Q3400)</f>
        <v>2022-07-14</v>
      </c>
      <c r="S3400" s="2" t="s">
        <v>18912</v>
      </c>
      <c r="T3400" s="8">
        <f>[1]!b_anal_ptmyear($A3400,日期设置!$B$2)</f>
        <v>1.3123287671232877</v>
      </c>
      <c r="U3400" s="8">
        <f>[1]!b_anal_termifexercise($A3400,日期设置!B$2)</f>
        <v>0</v>
      </c>
      <c r="V3400" s="10">
        <f>[1]!b_dq_dirtyprice(A3400,日期设置!$B$2)</f>
        <v>102.34569999999999</v>
      </c>
      <c r="W3400" s="11">
        <f>IF(U3400=0,ROUNDUP((Q3400-日期设置!$B$2)/365,0),ROUNDUP((R3400-日期设置!$B$2)/365,0))</f>
        <v>2</v>
      </c>
      <c r="X3400" s="18">
        <f>_xlfn.IFNA(VLOOKUP(A3400,过往入选债券!A:D,4,0),2)</f>
        <v>2</v>
      </c>
      <c r="Y3400">
        <f>_xlfn.IFNA(VLOOKUP(C3400,[2]Sheet1!$A:$A,1,0),3)</f>
        <v>3</v>
      </c>
    </row>
    <row r="3401" spans="1:25" hidden="1" x14ac:dyDescent="0.2">
      <c r="A3401" s="21" t="s">
        <v>7883</v>
      </c>
      <c r="B3401" s="21" t="s">
        <v>7884</v>
      </c>
      <c r="C3401" s="37" t="s">
        <v>133</v>
      </c>
      <c r="D3401" s="26" t="str">
        <f>[1]!b_calc_yield(A3401,日期设置!$B$2,F3401,1,R3401,1,O3401,L3401,S3401,)</f>
        <v>Fetching...</v>
      </c>
      <c r="E3401" s="26">
        <f t="shared" si="106"/>
        <v>4.2470619517145369</v>
      </c>
      <c r="F3401" s="18">
        <f>[1]!b_dq_cleanprice($A3401,日期设置!B$2)</f>
        <v>99.646000000000001</v>
      </c>
      <c r="G3401" s="18" t="str">
        <f t="shared" si="107"/>
        <v>0.83 + 0</v>
      </c>
      <c r="H3401" s="27">
        <f>[1]!b_dq_pctchange($A3401,日期设置!$B$2,1)/100</f>
        <v>0</v>
      </c>
      <c r="I3401" s="26">
        <f>[1]!b_pq_pctchange(A3401,日期设置!$B$4,日期设置!$B$2,1)</f>
        <v>5.6230545235462788E-2</v>
      </c>
      <c r="J3401" s="26">
        <f>[1]!b_pq_pctchange(A3401,日期设置!$C$4,日期设置!$B$2,1)</f>
        <v>1.4928656767192585</v>
      </c>
      <c r="K3401" s="52">
        <f>[1]!b_dq_amount($A3401,日期设置!B$2,2,10000)</f>
        <v>0</v>
      </c>
      <c r="L3401" s="26">
        <f>[1]!b_info_latestpar(A3401,日期设置!$B$2)</f>
        <v>100</v>
      </c>
      <c r="M3401" s="6">
        <f>[1]!b_info_outstandingbalance($A3401,日期设置!B$2)</f>
        <v>5</v>
      </c>
      <c r="N3401" s="7" t="str">
        <f>[1]!b_info_latestissurercreditrating2(A3401,日期设置!$B$2,"102","1")</f>
        <v>AAA</v>
      </c>
      <c r="O3401" s="8">
        <v>4.68</v>
      </c>
      <c r="P3401" s="9">
        <f>[1]!b_info_repurchasedate(A3401)</f>
        <v>0</v>
      </c>
      <c r="Q3401" s="8" t="s">
        <v>16681</v>
      </c>
      <c r="R3401" s="2" t="str">
        <f>IF((--IF(P3401=0,Q3401,P3401))&gt;(--日期设置!$B$2),IF(P3401=0,Q3401,P3401),Q3401)</f>
        <v>2022-01-21</v>
      </c>
      <c r="S3401" s="2" t="s">
        <v>18415</v>
      </c>
      <c r="T3401" s="8">
        <f>[1]!b_anal_ptmyear($A3401,日期设置!$B$2)</f>
        <v>0.83561643835616439</v>
      </c>
      <c r="U3401" s="8">
        <f>[1]!b_anal_termifexercise($A3401,日期设置!B$2)</f>
        <v>0</v>
      </c>
      <c r="V3401" s="10">
        <f>[1]!b_dq_dirtyprice(A3401,日期设置!$B$2)</f>
        <v>100.4153</v>
      </c>
      <c r="W3401" s="11">
        <f>IF(U3401=0,ROUNDUP((Q3401-日期设置!$B$2)/365,0),ROUNDUP((R3401-日期设置!$B$2)/365,0))</f>
        <v>1</v>
      </c>
      <c r="X3401" s="18" t="str">
        <f>_xlfn.IFNA(VLOOKUP(A3401,过往入选债券!A:D,4,0),2)</f>
        <v>否</v>
      </c>
      <c r="Y3401">
        <f>_xlfn.IFNA(VLOOKUP(C3401,[2]Sheet1!$A:$A,1,0),3)</f>
        <v>3</v>
      </c>
    </row>
    <row r="3402" spans="1:25" hidden="1" x14ac:dyDescent="0.2">
      <c r="A3402" s="21" t="s">
        <v>11282</v>
      </c>
      <c r="B3402" s="21" t="s">
        <v>11283</v>
      </c>
      <c r="C3402" s="37" t="s">
        <v>353</v>
      </c>
      <c r="D3402" s="26" t="str">
        <f>[1]!b_calc_yield(A3402,日期设置!$B$2,F3402,1,R3402,1,O3402,L3402,S3402,)</f>
        <v>Fetching...</v>
      </c>
      <c r="E3402" s="26">
        <f t="shared" si="106"/>
        <v>21.07359354377607</v>
      </c>
      <c r="F3402" s="18">
        <f>[1]!b_dq_cleanprice($A3402,日期设置!B$2)</f>
        <v>99.551599999999993</v>
      </c>
      <c r="G3402" s="18" t="str">
        <f t="shared" si="107"/>
        <v>4.28 + 0</v>
      </c>
      <c r="H3402" s="27">
        <f>[1]!b_dq_pctchange($A3402,日期设置!$B$2,1)/100</f>
        <v>0</v>
      </c>
      <c r="I3402" s="26">
        <f>[1]!b_pq_pctchange(A3402,日期设置!$B$4,日期设置!$B$2,1)</f>
        <v>0</v>
      </c>
      <c r="J3402" s="26">
        <f>[1]!b_pq_pctchange(A3402,日期设置!$C$4,日期设置!$B$2,1)</f>
        <v>-1.9086854004435974</v>
      </c>
      <c r="K3402" s="52">
        <f>[1]!b_dq_amount($A3402,日期设置!B$2,2,10000)</f>
        <v>0</v>
      </c>
      <c r="L3402" s="26">
        <f>[1]!b_info_latestpar(A3402,日期设置!$B$2)</f>
        <v>100</v>
      </c>
      <c r="M3402" s="6">
        <f>[1]!b_info_outstandingbalance($A3402,日期设置!B$2)</f>
        <v>5</v>
      </c>
      <c r="N3402" s="7" t="str">
        <f>[1]!b_info_latestissurercreditrating2(A3402,日期设置!$B$2,"102","1")</f>
        <v>AAA</v>
      </c>
      <c r="O3402" s="8">
        <v>4.97</v>
      </c>
      <c r="P3402" s="9">
        <f>[1]!b_info_repurchasedate(A3402)</f>
        <v>0</v>
      </c>
      <c r="Q3402" s="8" t="s">
        <v>16046</v>
      </c>
      <c r="R3402" s="2" t="str">
        <f>IF((--IF(P3402=0,Q3402,P3402))&gt;(--日期设置!$B$2),IF(P3402=0,Q3402,P3402),Q3402)</f>
        <v>2025-07-03</v>
      </c>
      <c r="S3402" s="2" t="s">
        <v>17816</v>
      </c>
      <c r="T3402" s="8">
        <f>[1]!b_anal_ptmyear($A3402,日期设置!$B$2)</f>
        <v>4.2821917808219174</v>
      </c>
      <c r="U3402" s="8">
        <f>[1]!b_anal_termifexercise($A3402,日期设置!B$2)</f>
        <v>0</v>
      </c>
      <c r="V3402" s="10">
        <f>[1]!b_dq_dirtyprice(A3402,日期设置!$B$2)</f>
        <v>103.1191</v>
      </c>
      <c r="W3402" s="11">
        <f>IF(U3402=0,ROUNDUP((Q3402-日期设置!$B$2)/365,0),ROUNDUP((R3402-日期设置!$B$2)/365,0))</f>
        <v>5</v>
      </c>
      <c r="X3402" s="18">
        <f>_xlfn.IFNA(VLOOKUP(A3402,过往入选债券!A:D,4,0),2)</f>
        <v>2</v>
      </c>
      <c r="Y3402">
        <f>_xlfn.IFNA(VLOOKUP(C3402,[2]Sheet1!$A:$A,1,0),3)</f>
        <v>3</v>
      </c>
    </row>
    <row r="3403" spans="1:25" hidden="1" x14ac:dyDescent="0.2">
      <c r="A3403" s="28" t="s">
        <v>20248</v>
      </c>
      <c r="B3403" s="28" t="s">
        <v>20249</v>
      </c>
      <c r="C3403" s="39" t="s">
        <v>19318</v>
      </c>
      <c r="D3403" s="26" t="str">
        <f>[1]!b_calc_yield(A3403,日期设置!$B$2,F3403,1,R3403,1,O3403,L3403,S3403,)</f>
        <v>Fetching...</v>
      </c>
      <c r="E3403" s="26">
        <f t="shared" si="106"/>
        <v>2.5481881302678477</v>
      </c>
      <c r="F3403" s="18">
        <f>[1]!b_dq_cleanprice($A3403,日期设置!B$2)</f>
        <v>99.149600000000007</v>
      </c>
      <c r="G3403" s="18" t="str">
        <f t="shared" si="107"/>
        <v>0.50 + 0</v>
      </c>
      <c r="H3403" s="27">
        <f>[1]!b_dq_pctchange($A3403,日期设置!$B$2,1)/100</f>
        <v>0</v>
      </c>
      <c r="I3403" s="26">
        <f>[1]!b_pq_pctchange(A3403,日期设置!$B$4,日期设置!$B$2,1)</f>
        <v>0</v>
      </c>
      <c r="J3403" s="26">
        <f>[1]!b_pq_pctchange(A3403,日期设置!$C$4,日期设置!$B$2,1)</f>
        <v>-0.14321424327083238</v>
      </c>
      <c r="K3403" s="52">
        <f>[1]!b_dq_amount($A3403,日期设置!B$2,2,10000)</f>
        <v>0</v>
      </c>
      <c r="L3403" s="26">
        <f>[1]!b_info_latestpar(A3403,日期设置!$B$2)</f>
        <v>100</v>
      </c>
      <c r="M3403" s="6">
        <f>[1]!b_info_outstandingbalance($A3403,日期设置!B$2)</f>
        <v>15</v>
      </c>
      <c r="N3403" s="7" t="str">
        <f>[1]!b_info_latestissurercreditrating2(A3403,日期设置!$B$2,"102","1")</f>
        <v>AAA</v>
      </c>
      <c r="O3403" s="8">
        <v>3.43</v>
      </c>
      <c r="P3403" s="9">
        <f>[1]!b_info_repurchasedate(A3403)</f>
        <v>0</v>
      </c>
      <c r="Q3403" s="8" t="s">
        <v>16146</v>
      </c>
      <c r="R3403" s="2" t="str">
        <f>IF((--IF(P3403=0,Q3403,P3403))&gt;(--日期设置!$B$2),IF(P3403=0,Q3403,P3403),Q3403)</f>
        <v>2021-09-21</v>
      </c>
      <c r="S3403" s="31" t="s">
        <v>17255</v>
      </c>
      <c r="T3403" s="8">
        <f>[1]!b_anal_ptmyear($A3403,日期设置!$B$2)</f>
        <v>0.50136986301369868</v>
      </c>
      <c r="U3403" s="8">
        <f>[1]!b_anal_termifexercise($A3403,日期设置!B$2)</f>
        <v>0</v>
      </c>
      <c r="V3403" s="10">
        <f>[1]!b_dq_dirtyprice(A3403,日期设置!$B$2)</f>
        <v>100.8599</v>
      </c>
      <c r="W3403" s="11">
        <f>IF(U3403=0,ROUNDUP((Q3403-日期设置!$B$2)/365,0),ROUNDUP((R3403-日期设置!$B$2)/365,0))</f>
        <v>1</v>
      </c>
      <c r="X3403" s="18">
        <f>_xlfn.IFNA(VLOOKUP(A3403,过往入选债券!A:D,4,0),2)</f>
        <v>2</v>
      </c>
      <c r="Y3403">
        <f>_xlfn.IFNA(VLOOKUP(C3403,[2]Sheet1!$A:$A,1,0),3)</f>
        <v>3</v>
      </c>
    </row>
    <row r="3404" spans="1:25" hidden="1" x14ac:dyDescent="0.2">
      <c r="A3404" s="21" t="s">
        <v>3267</v>
      </c>
      <c r="B3404" s="21" t="s">
        <v>3268</v>
      </c>
      <c r="C3404" s="37" t="s">
        <v>3269</v>
      </c>
      <c r="D3404" s="26" t="str">
        <f>[1]!b_calc_yield(A3404,日期设置!$B$2,F3404,1,R3404,1,O3404,L3404,S3404,)</f>
        <v>Fetching...</v>
      </c>
      <c r="E3404" s="26">
        <f t="shared" si="106"/>
        <v>6.4623396564651214</v>
      </c>
      <c r="F3404" s="18">
        <f>[1]!b_dq_cleanprice($A3404,日期设置!B$2)</f>
        <v>101.4846</v>
      </c>
      <c r="G3404" s="18" t="str">
        <f t="shared" si="107"/>
        <v>3.32 + 1.32</v>
      </c>
      <c r="H3404" s="27">
        <f>[1]!b_dq_pctchange($A3404,日期设置!$B$2,1)/100</f>
        <v>0</v>
      </c>
      <c r="I3404" s="26">
        <f>[1]!b_pq_pctchange(A3404,日期设置!$B$4,日期设置!$B$2,1)</f>
        <v>0</v>
      </c>
      <c r="J3404" s="26">
        <f>[1]!b_pq_pctchange(A3404,日期设置!$C$4,日期设置!$B$2,1)</f>
        <v>0.10554599832704593</v>
      </c>
      <c r="K3404" s="52">
        <f>[1]!b_dq_amount($A3404,日期设置!B$2,2,10000)</f>
        <v>0</v>
      </c>
      <c r="L3404" s="26">
        <f>[1]!b_info_latestpar(A3404,日期设置!$B$2)</f>
        <v>100</v>
      </c>
      <c r="M3404" s="6">
        <f>[1]!b_info_outstandingbalance($A3404,日期设置!B$2)</f>
        <v>20</v>
      </c>
      <c r="N3404" s="7">
        <f>[1]!b_info_latestissurercreditrating2(A3404,日期设置!$B$2,"102","1")</f>
        <v>0</v>
      </c>
      <c r="O3404" s="8">
        <v>6.3</v>
      </c>
      <c r="P3404" s="9" t="str">
        <f>[1]!b_info_repurchasedate(A3404)</f>
        <v>2022-07-17</v>
      </c>
      <c r="Q3404" s="8" t="s">
        <v>16366</v>
      </c>
      <c r="R3404" s="2" t="str">
        <f>IF((--IF(P3404=0,Q3404,P3404))&gt;(--日期设置!$B$2),IF(P3404=0,Q3404,P3404),Q3404)</f>
        <v>2022-07-17</v>
      </c>
      <c r="S3404" s="2" t="s">
        <v>18147</v>
      </c>
      <c r="T3404" s="8">
        <f>[1]!b_anal_ptmyear($A3404,日期设置!$B$2)</f>
        <v>3.3205479452054796</v>
      </c>
      <c r="U3404" s="8">
        <f>[1]!b_anal_termifexercise($A3404,日期设置!B$2)</f>
        <v>1.3205479452054794</v>
      </c>
      <c r="V3404" s="10">
        <f>[1]!b_dq_dirtyprice(A3404,日期设置!$B$2)</f>
        <v>105.7651</v>
      </c>
      <c r="W3404" s="11">
        <f>IF(U3404=0,ROUNDUP((Q3404-日期设置!$B$2)/365,0),ROUNDUP((R3404-日期设置!$B$2)/365,0))</f>
        <v>2</v>
      </c>
      <c r="X3404" s="18">
        <f>_xlfn.IFNA(VLOOKUP(A3404,过往入选债券!A:D,4,0),2)</f>
        <v>2</v>
      </c>
      <c r="Y3404">
        <f>_xlfn.IFNA(VLOOKUP(C3404,[2]Sheet1!$A:$A,1,0),3)</f>
        <v>3</v>
      </c>
    </row>
    <row r="3405" spans="1:25" hidden="1" x14ac:dyDescent="0.2">
      <c r="A3405" s="21" t="s">
        <v>9977</v>
      </c>
      <c r="B3405" s="21" t="s">
        <v>9978</v>
      </c>
      <c r="C3405" s="37" t="s">
        <v>9979</v>
      </c>
      <c r="D3405" s="26" t="str">
        <f>[1]!b_calc_yield(A3405,日期设置!$B$2,F3405,1,R3405,1,O3405,L3405,S3405,)</f>
        <v>Fetching...</v>
      </c>
      <c r="E3405" s="26">
        <f t="shared" si="106"/>
        <v>9.888417041947605</v>
      </c>
      <c r="F3405" s="18">
        <f>[1]!b_dq_cleanprice($A3405,日期设置!B$2)</f>
        <v>97.150999999999996</v>
      </c>
      <c r="G3405" s="18" t="str">
        <f t="shared" si="107"/>
        <v>1.93 + 0</v>
      </c>
      <c r="H3405" s="27">
        <f>[1]!b_dq_pctchange($A3405,日期设置!$B$2,1)/100</f>
        <v>0</v>
      </c>
      <c r="I3405" s="26">
        <f>[1]!b_pq_pctchange(A3405,日期设置!$B$4,日期设置!$B$2,1)</f>
        <v>-0.69710629337749241</v>
      </c>
      <c r="J3405" s="26">
        <f>[1]!b_pq_pctchange(A3405,日期设置!$C$4,日期设置!$B$2,1)</f>
        <v>-0.69710629337749241</v>
      </c>
      <c r="K3405" s="52">
        <f>[1]!b_dq_amount($A3405,日期设置!B$2,2,10000)</f>
        <v>0</v>
      </c>
      <c r="L3405" s="26">
        <f>[1]!b_info_latestpar(A3405,日期设置!$B$2)</f>
        <v>100</v>
      </c>
      <c r="M3405" s="6">
        <f>[1]!b_info_outstandingbalance($A3405,日期设置!B$2)</f>
        <v>5</v>
      </c>
      <c r="N3405" s="7" t="str">
        <f>[1]!b_info_latestissurercreditrating2(A3405,日期设置!$B$2,"102","1")</f>
        <v>AAA</v>
      </c>
      <c r="O3405" s="8">
        <v>3.5</v>
      </c>
      <c r="P3405" s="9">
        <f>[1]!b_info_repurchasedate(A3405)</f>
        <v>0</v>
      </c>
      <c r="Q3405" s="8" t="s">
        <v>16833</v>
      </c>
      <c r="R3405" s="2" t="str">
        <f>IF((--IF(P3405=0,Q3405,P3405))&gt;(--日期设置!$B$2),IF(P3405=0,Q3405,P3405),Q3405)</f>
        <v>2023-02-27</v>
      </c>
      <c r="S3405" s="2" t="s">
        <v>18531</v>
      </c>
      <c r="T3405" s="8">
        <f>[1]!b_anal_ptmyear($A3405,日期设置!$B$2)</f>
        <v>1.9369863013698629</v>
      </c>
      <c r="U3405" s="8">
        <f>[1]!b_anal_termifexercise($A3405,日期设置!B$2)</f>
        <v>0</v>
      </c>
      <c r="V3405" s="10">
        <f>[1]!b_dq_dirtyprice(A3405,日期设置!$B$2)</f>
        <v>97.371499999999997</v>
      </c>
      <c r="W3405" s="11">
        <f>IF(U3405=0,ROUNDUP((Q3405-日期设置!$B$2)/365,0),ROUNDUP((R3405-日期设置!$B$2)/365,0))</f>
        <v>2</v>
      </c>
      <c r="X3405" s="18">
        <f>_xlfn.IFNA(VLOOKUP(A3405,过往入选债券!A:D,4,0),2)</f>
        <v>2</v>
      </c>
      <c r="Y3405">
        <f>_xlfn.IFNA(VLOOKUP(C3405,[2]Sheet1!$A:$A,1,0),3)</f>
        <v>3</v>
      </c>
    </row>
    <row r="3406" spans="1:25" hidden="1" x14ac:dyDescent="0.2">
      <c r="A3406" s="21" t="s">
        <v>4444</v>
      </c>
      <c r="B3406" s="21" t="s">
        <v>4445</v>
      </c>
      <c r="C3406" s="37" t="s">
        <v>4446</v>
      </c>
      <c r="D3406" s="26" t="str">
        <f>[1]!b_calc_yield(A3406,日期设置!$B$2,F3406,1,R3406,1,O3406,L3406,S3406,)</f>
        <v>Fetching...</v>
      </c>
      <c r="E3406" s="26">
        <f t="shared" si="106"/>
        <v>10.509339519225168</v>
      </c>
      <c r="F3406" s="18">
        <f>[1]!b_dq_cleanprice($A3406,日期设置!B$2)</f>
        <v>97.864000000000004</v>
      </c>
      <c r="G3406" s="18" t="str">
        <f t="shared" si="107"/>
        <v>2.12 + 0</v>
      </c>
      <c r="H3406" s="27">
        <f>[1]!b_dq_pctchange($A3406,日期设置!$B$2,1)/100</f>
        <v>0</v>
      </c>
      <c r="I3406" s="26">
        <f>[1]!b_pq_pctchange(A3406,日期设置!$B$4,日期设置!$B$2,1)</f>
        <v>0</v>
      </c>
      <c r="J3406" s="26">
        <f>[1]!b_pq_pctchange(A3406,日期设置!$C$4,日期设置!$B$2,1)</f>
        <v>0</v>
      </c>
      <c r="K3406" s="52">
        <f>[1]!b_dq_amount($A3406,日期设置!B$2,2,10000)</f>
        <v>0</v>
      </c>
      <c r="L3406" s="26">
        <f>[1]!b_info_latestpar(A3406,日期设置!$B$2)</f>
        <v>100</v>
      </c>
      <c r="M3406" s="6">
        <f>[1]!b_info_outstandingbalance($A3406,日期设置!B$2)</f>
        <v>6</v>
      </c>
      <c r="N3406" s="7">
        <f>[1]!b_info_latestissurercreditrating2(A3406,日期设置!$B$2,"102","1")</f>
        <v>0</v>
      </c>
      <c r="O3406" s="8">
        <v>4</v>
      </c>
      <c r="P3406" s="9">
        <f>[1]!b_info_repurchasedate(A3406)</f>
        <v>0</v>
      </c>
      <c r="Q3406" s="8" t="s">
        <v>16274</v>
      </c>
      <c r="R3406" s="2" t="str">
        <f>IF((--IF(P3406=0,Q3406,P3406))&gt;(--日期设置!$B$2),IF(P3406=0,Q3406,P3406),Q3406)</f>
        <v>2023-05-08</v>
      </c>
      <c r="S3406" s="2" t="s">
        <v>18057</v>
      </c>
      <c r="T3406" s="8">
        <f>[1]!b_anal_ptmyear($A3406,日期设置!$B$2)</f>
        <v>2.128767123287671</v>
      </c>
      <c r="U3406" s="8">
        <f>[1]!b_anal_termifexercise($A3406,日期设置!B$2)</f>
        <v>0</v>
      </c>
      <c r="V3406" s="10">
        <f>[1]!b_dq_dirtyprice(A3406,日期设置!$B$2)</f>
        <v>101.3489</v>
      </c>
      <c r="W3406" s="11">
        <f>IF(U3406=0,ROUNDUP((Q3406-日期设置!$B$2)/365,0),ROUNDUP((R3406-日期设置!$B$2)/365,0))</f>
        <v>3</v>
      </c>
      <c r="X3406" s="18">
        <f>_xlfn.IFNA(VLOOKUP(A3406,过往入选债券!A:D,4,0),2)</f>
        <v>2</v>
      </c>
      <c r="Y3406">
        <f>_xlfn.IFNA(VLOOKUP(C3406,[2]Sheet1!$A:$A,1,0),3)</f>
        <v>3</v>
      </c>
    </row>
    <row r="3407" spans="1:25" hidden="1" x14ac:dyDescent="0.2">
      <c r="A3407" s="21" t="s">
        <v>3164</v>
      </c>
      <c r="B3407" s="21" t="s">
        <v>3165</v>
      </c>
      <c r="C3407" s="37" t="s">
        <v>3166</v>
      </c>
      <c r="D3407" s="26" t="str">
        <f>[1]!b_calc_yield(A3407,日期设置!$B$2,F3407,1,R3407,1,O3407,L3407,S3407,)</f>
        <v>Fetching...</v>
      </c>
      <c r="E3407" s="26">
        <f t="shared" si="106"/>
        <v>5.9810589446696039</v>
      </c>
      <c r="F3407" s="18">
        <f>[1]!b_dq_cleanprice($A3407,日期设置!B$2)</f>
        <v>101.39530000000001</v>
      </c>
      <c r="G3407" s="18" t="str">
        <f t="shared" si="107"/>
        <v>3.23 + 1.23</v>
      </c>
      <c r="H3407" s="27">
        <f>[1]!b_dq_pctchange($A3407,日期设置!$B$2,1)/100</f>
        <v>0</v>
      </c>
      <c r="I3407" s="26">
        <f>[1]!b_pq_pctchange(A3407,日期设置!$B$4,日期设置!$B$2,1)</f>
        <v>1.395300000000006</v>
      </c>
      <c r="J3407" s="26">
        <f>[1]!b_pq_pctchange(A3407,日期设置!$C$4,日期设置!$B$2,1)</f>
        <v>1.395300000000006</v>
      </c>
      <c r="K3407" s="52">
        <f>[1]!b_dq_amount($A3407,日期设置!B$2,2,10000)</f>
        <v>0</v>
      </c>
      <c r="L3407" s="26">
        <f>[1]!b_info_latestpar(A3407,日期设置!$B$2)</f>
        <v>100</v>
      </c>
      <c r="M3407" s="6">
        <f>[1]!b_info_outstandingbalance($A3407,日期设置!B$2)</f>
        <v>5</v>
      </c>
      <c r="N3407" s="7">
        <f>[1]!b_info_latestissurercreditrating2(A3407,日期设置!$B$2,"102","1")</f>
        <v>0</v>
      </c>
      <c r="O3407" s="8">
        <v>6.3</v>
      </c>
      <c r="P3407" s="9" t="str">
        <f>[1]!b_info_repurchasedate(A3407)</f>
        <v>2022-06-14</v>
      </c>
      <c r="Q3407" s="8" t="s">
        <v>16231</v>
      </c>
      <c r="R3407" s="2" t="str">
        <f>IF((--IF(P3407=0,Q3407,P3407))&gt;(--日期设置!$B$2),IF(P3407=0,Q3407,P3407),Q3407)</f>
        <v>2022-06-14</v>
      </c>
      <c r="S3407" s="2" t="s">
        <v>17790</v>
      </c>
      <c r="T3407" s="8">
        <f>[1]!b_anal_ptmyear($A3407,日期设置!$B$2)</f>
        <v>3.2301369863013698</v>
      </c>
      <c r="U3407" s="8">
        <f>[1]!b_anal_termifexercise($A3407,日期设置!B$2)</f>
        <v>1.2301369863013698</v>
      </c>
      <c r="V3407" s="10">
        <f>[1]!b_dq_dirtyprice(A3407,日期设置!$B$2)</f>
        <v>106.2454</v>
      </c>
      <c r="W3407" s="11">
        <f>IF(U3407=0,ROUNDUP((Q3407-日期设置!$B$2)/365,0),ROUNDUP((R3407-日期设置!$B$2)/365,0))</f>
        <v>2</v>
      </c>
      <c r="X3407" s="18">
        <f>_xlfn.IFNA(VLOOKUP(A3407,过往入选债券!A:D,4,0),2)</f>
        <v>2</v>
      </c>
      <c r="Y3407">
        <f>_xlfn.IFNA(VLOOKUP(C3407,[2]Sheet1!$A:$A,1,0),3)</f>
        <v>3</v>
      </c>
    </row>
    <row r="3408" spans="1:25" hidden="1" x14ac:dyDescent="0.2">
      <c r="A3408" s="21" t="s">
        <v>9275</v>
      </c>
      <c r="B3408" s="21" t="s">
        <v>9276</v>
      </c>
      <c r="C3408" s="37" t="s">
        <v>738</v>
      </c>
      <c r="D3408" s="26" t="str">
        <f>[1]!b_calc_yield(A3408,日期设置!$B$2,F3408,1,R3408,1,O3408,L3408,S3408,)</f>
        <v>Fetching...</v>
      </c>
      <c r="E3408" s="26">
        <f t="shared" si="106"/>
        <v>7.4565043533370456</v>
      </c>
      <c r="F3408" s="18">
        <f>[1]!b_dq_cleanprice($A3408,日期设置!B$2)</f>
        <v>102.6536</v>
      </c>
      <c r="G3408" s="18" t="str">
        <f t="shared" si="107"/>
        <v>1.51 + 1.51</v>
      </c>
      <c r="H3408" s="27">
        <f>[1]!b_dq_pctchange($A3408,日期设置!$B$2,1)/100</f>
        <v>0</v>
      </c>
      <c r="I3408" s="26">
        <f>[1]!b_pq_pctchange(A3408,日期设置!$B$4,日期设置!$B$2,1)</f>
        <v>0</v>
      </c>
      <c r="J3408" s="26">
        <f>[1]!b_pq_pctchange(A3408,日期设置!$C$4,日期设置!$B$2,1)</f>
        <v>0.26165763382972168</v>
      </c>
      <c r="K3408" s="52">
        <f>[1]!b_dq_amount($A3408,日期设置!B$2,2,10000)</f>
        <v>0</v>
      </c>
      <c r="L3408" s="26">
        <f>[1]!b_info_latestpar(A3408,日期设置!$B$2)</f>
        <v>100</v>
      </c>
      <c r="M3408" s="6">
        <f>[1]!b_info_outstandingbalance($A3408,日期设置!B$2)</f>
        <v>4</v>
      </c>
      <c r="N3408" s="7" t="str">
        <f>[1]!b_info_latestissurercreditrating2(A3408,日期设置!$B$2,"102","1")</f>
        <v>AA</v>
      </c>
      <c r="O3408" s="8">
        <v>6.97</v>
      </c>
      <c r="P3408" s="9">
        <f>[1]!b_info_repurchasedate(A3408)</f>
        <v>0</v>
      </c>
      <c r="Q3408" s="8" t="s">
        <v>16016</v>
      </c>
      <c r="R3408" s="2" t="str">
        <f>IF((--IF(P3408=0,Q3408,P3408))&gt;(--日期设置!$B$2),IF(P3408=0,Q3408,P3408),Q3408)</f>
        <v>2022-09-26</v>
      </c>
      <c r="S3408" s="2" t="s">
        <v>17772</v>
      </c>
      <c r="T3408" s="8">
        <f>[1]!b_anal_ptmyear($A3408,日期设置!$B$2)</f>
        <v>1.515068493150685</v>
      </c>
      <c r="U3408" s="8">
        <f>[1]!b_anal_termifexercise($A3408,日期设置!B$2)</f>
        <v>1.515068493150685</v>
      </c>
      <c r="V3408" s="10">
        <f>[1]!b_dq_dirtyprice(A3408,日期设置!$B$2)</f>
        <v>106.03360000000001</v>
      </c>
      <c r="W3408" s="11">
        <f>IF(U3408=0,ROUNDUP((Q3408-日期设置!$B$2)/365,0),ROUNDUP((R3408-日期设置!$B$2)/365,0))</f>
        <v>2</v>
      </c>
      <c r="X3408" s="18">
        <f>_xlfn.IFNA(VLOOKUP(A3408,过往入选债券!A:D,4,0),2)</f>
        <v>2</v>
      </c>
      <c r="Y3408" s="45">
        <f>_xlfn.IFNA(VLOOKUP(C3408,[2]Sheet1!$A:$A,1,0),3)</f>
        <v>3</v>
      </c>
    </row>
    <row r="3409" spans="1:25" hidden="1" x14ac:dyDescent="0.2">
      <c r="A3409" s="21" t="s">
        <v>6723</v>
      </c>
      <c r="B3409" s="21" t="s">
        <v>6724</v>
      </c>
      <c r="C3409" s="37" t="s">
        <v>5062</v>
      </c>
      <c r="D3409" s="26" t="str">
        <f>[1]!b_calc_yield(A3409,日期设置!$B$2,F3409,1,R3409,1,O3409,L3409,S3409,)</f>
        <v>Fetching...</v>
      </c>
      <c r="E3409" s="26">
        <f t="shared" si="106"/>
        <v>10.067468251747979</v>
      </c>
      <c r="F3409" s="18">
        <f>[1]!b_dq_cleanprice($A3409,日期设置!B$2)</f>
        <v>101.5476</v>
      </c>
      <c r="G3409" s="18" t="str">
        <f t="shared" si="107"/>
        <v>2.09 + 0</v>
      </c>
      <c r="H3409" s="27">
        <f>[1]!b_dq_pctchange($A3409,日期设置!$B$2,1)/100</f>
        <v>0</v>
      </c>
      <c r="I3409" s="26">
        <f>[1]!b_pq_pctchange(A3409,日期设置!$B$4,日期设置!$B$2,1)</f>
        <v>0</v>
      </c>
      <c r="J3409" s="26">
        <f>[1]!b_pq_pctchange(A3409,日期设置!$C$4,日期设置!$B$2,1)</f>
        <v>0</v>
      </c>
      <c r="K3409" s="52">
        <f>[1]!b_dq_amount($A3409,日期设置!B$2,2,10000)</f>
        <v>0</v>
      </c>
      <c r="L3409" s="26">
        <f>[1]!b_info_latestpar(A3409,日期设置!$B$2)</f>
        <v>100</v>
      </c>
      <c r="M3409" s="6">
        <f>[1]!b_info_outstandingbalance($A3409,日期设置!B$2)</f>
        <v>6</v>
      </c>
      <c r="N3409" s="7" t="str">
        <f>[1]!b_info_latestissurercreditrating2(A3409,日期设置!$B$2,"102","1")</f>
        <v>AA+</v>
      </c>
      <c r="O3409" s="8">
        <v>5.88</v>
      </c>
      <c r="P3409" s="9">
        <f>[1]!b_info_repurchasedate(A3409)</f>
        <v>0</v>
      </c>
      <c r="Q3409" s="8" t="s">
        <v>16872</v>
      </c>
      <c r="R3409" s="2" t="str">
        <f>IF((--IF(P3409=0,Q3409,P3409))&gt;(--日期设置!$B$2),IF(P3409=0,Q3409,P3409),Q3409)</f>
        <v>2023-04-25</v>
      </c>
      <c r="S3409" s="2" t="s">
        <v>18544</v>
      </c>
      <c r="T3409" s="8">
        <f>[1]!b_anal_ptmyear($A3409,日期设置!$B$2)</f>
        <v>2.0931506849315067</v>
      </c>
      <c r="U3409" s="8">
        <f>[1]!b_anal_termifexercise($A3409,日期设置!B$2)</f>
        <v>0</v>
      </c>
      <c r="V3409" s="10">
        <f>[1]!b_dq_dirtyprice(A3409,日期设置!$B$2)</f>
        <v>106.87990000000001</v>
      </c>
      <c r="W3409" s="11">
        <f>IF(U3409=0,ROUNDUP((Q3409-日期设置!$B$2)/365,0),ROUNDUP((R3409-日期设置!$B$2)/365,0))</f>
        <v>3</v>
      </c>
      <c r="X3409" s="18">
        <f>_xlfn.IFNA(VLOOKUP(A3409,过往入选债券!A:D,4,0),2)</f>
        <v>2</v>
      </c>
      <c r="Y3409">
        <f>_xlfn.IFNA(VLOOKUP(C3409,[2]Sheet1!$A:$A,1,0),3)</f>
        <v>3</v>
      </c>
    </row>
    <row r="3410" spans="1:25" hidden="1" x14ac:dyDescent="0.2">
      <c r="A3410" s="21" t="s">
        <v>6830</v>
      </c>
      <c r="B3410" s="21" t="s">
        <v>6831</v>
      </c>
      <c r="C3410" s="37" t="s">
        <v>4816</v>
      </c>
      <c r="D3410" s="26" t="str">
        <f>[1]!b_calc_yield(A3410,日期设置!$B$2,F3410,1,R3410,1,O3410,L3410,S3410,)</f>
        <v>Fetching...</v>
      </c>
      <c r="E3410" s="26">
        <f t="shared" si="106"/>
        <v>10.195748056745725</v>
      </c>
      <c r="F3410" s="18">
        <f>[1]!b_dq_cleanprice($A3410,日期设置!B$2)</f>
        <v>102.3929</v>
      </c>
      <c r="G3410" s="18" t="str">
        <f t="shared" si="107"/>
        <v>2.12 + 0</v>
      </c>
      <c r="H3410" s="27">
        <f>[1]!b_dq_pctchange($A3410,日期设置!$B$2,1)/100</f>
        <v>0</v>
      </c>
      <c r="I3410" s="26">
        <f>[1]!b_pq_pctchange(A3410,日期设置!$B$4,日期设置!$B$2,1)</f>
        <v>0</v>
      </c>
      <c r="J3410" s="26">
        <f>[1]!b_pq_pctchange(A3410,日期设置!$C$4,日期设置!$B$2,1)</f>
        <v>-0.7318624342933211</v>
      </c>
      <c r="K3410" s="52">
        <f>[1]!b_dq_amount($A3410,日期设置!B$2,2,10000)</f>
        <v>0</v>
      </c>
      <c r="L3410" s="26">
        <f>[1]!b_info_latestpar(A3410,日期设置!$B$2)</f>
        <v>100</v>
      </c>
      <c r="M3410" s="6">
        <f>[1]!b_info_outstandingbalance($A3410,日期设置!B$2)</f>
        <v>5</v>
      </c>
      <c r="N3410" s="7" t="str">
        <f>[1]!b_info_latestissurercreditrating2(A3410,日期设置!$B$2,"102","1")</f>
        <v>AA+</v>
      </c>
      <c r="O3410" s="8">
        <v>6.3</v>
      </c>
      <c r="P3410" s="9">
        <f>[1]!b_info_repurchasedate(A3410)</f>
        <v>0</v>
      </c>
      <c r="Q3410" s="8" t="s">
        <v>16947</v>
      </c>
      <c r="R3410" s="2" t="str">
        <f>IF((--IF(P3410=0,Q3410,P3410))&gt;(--日期设置!$B$2),IF(P3410=0,Q3410,P3410),Q3410)</f>
        <v>2023-05-07</v>
      </c>
      <c r="S3410" s="2" t="s">
        <v>18409</v>
      </c>
      <c r="T3410" s="8">
        <f>[1]!b_anal_ptmyear($A3410,日期设置!$B$2)</f>
        <v>2.1260273972602741</v>
      </c>
      <c r="U3410" s="8">
        <f>[1]!b_anal_termifexercise($A3410,日期设置!B$2)</f>
        <v>0</v>
      </c>
      <c r="V3410" s="10">
        <f>[1]!b_dq_dirtyprice(A3410,日期设置!$B$2)</f>
        <v>107.8989</v>
      </c>
      <c r="W3410" s="11">
        <f>IF(U3410=0,ROUNDUP((Q3410-日期设置!$B$2)/365,0),ROUNDUP((R3410-日期设置!$B$2)/365,0))</f>
        <v>3</v>
      </c>
      <c r="X3410" s="18">
        <f>_xlfn.IFNA(VLOOKUP(A3410,过往入选债券!A:D,4,0),2)</f>
        <v>2</v>
      </c>
      <c r="Y3410">
        <f>_xlfn.IFNA(VLOOKUP(C3410,[2]Sheet1!$A:$A,1,0),3)</f>
        <v>3</v>
      </c>
    </row>
    <row r="3411" spans="1:25" hidden="1" x14ac:dyDescent="0.2">
      <c r="A3411" s="28" t="s">
        <v>22842</v>
      </c>
      <c r="B3411" s="28" t="s">
        <v>22843</v>
      </c>
      <c r="C3411" s="39" t="s">
        <v>102</v>
      </c>
      <c r="D3411" s="26">
        <f>[1]!b_calc_yield(A3411,日期设置!$B$2,F3411,1,R3411,1,O3411,L3411,S3411,)</f>
        <v>5.075161923144921</v>
      </c>
      <c r="E3411" s="26">
        <f t="shared" si="106"/>
        <v>2.308886999085713</v>
      </c>
      <c r="F3411" s="18">
        <f>[1]!b_dq_cleanprice($A3411,日期设置!B$2)</f>
        <v>100.0087</v>
      </c>
      <c r="G3411" s="18" t="str">
        <f t="shared" si="107"/>
        <v>0.01 + 0</v>
      </c>
      <c r="H3411" s="27">
        <f>[1]!b_dq_pctchange($A3411,日期设置!$B$2,1)/100</f>
        <v>0</v>
      </c>
      <c r="I3411" s="26">
        <f>[1]!b_pq_pctchange(A3411,日期设置!$B$4,日期设置!$B$2,1)</f>
        <v>0</v>
      </c>
      <c r="J3411" s="26">
        <f>[1]!b_pq_pctchange(A3411,日期设置!$C$4,日期设置!$B$2,1)</f>
        <v>0</v>
      </c>
      <c r="K3411" s="52">
        <f>[1]!b_dq_amount($A3411,日期设置!B$2,2,10000)</f>
        <v>0</v>
      </c>
      <c r="L3411" s="26">
        <f>[1]!b_info_latestpar(A3411,日期设置!$B$2)</f>
        <v>100</v>
      </c>
      <c r="M3411" s="6">
        <f>[1]!b_info_outstandingbalance($A3411,日期设置!B$2)</f>
        <v>10</v>
      </c>
      <c r="N3411" s="7" t="str">
        <f>[1]!b_info_latestissurercreditrating2(A3411,日期设置!$B$2,"102","1")</f>
        <v>AAA</v>
      </c>
      <c r="O3411" s="43">
        <v>2.5</v>
      </c>
      <c r="P3411" s="9">
        <f>[1]!b_info_repurchasedate(A3411)</f>
        <v>0</v>
      </c>
      <c r="Q3411" s="31" t="s">
        <v>16244</v>
      </c>
      <c r="R3411" s="2" t="str">
        <f>IF((--IF(P3411=0,Q3411,P3411))&gt;(--日期设置!$B$2),IF(P3411=0,Q3411,P3411),Q3411)</f>
        <v>2021-03-26</v>
      </c>
      <c r="S3411" s="2" t="s">
        <v>23362</v>
      </c>
      <c r="T3411" s="8">
        <f>[1]!b_anal_ptmyear($A3411,日期设置!$B$2)</f>
        <v>1.0958904109589041E-2</v>
      </c>
      <c r="U3411" s="8">
        <f>[1]!b_anal_termifexercise($A3411,日期设置!B$2)</f>
        <v>0</v>
      </c>
      <c r="V3411" s="10">
        <f>[1]!b_dq_dirtyprice(A3411,日期设置!$B$2)</f>
        <v>100.18680000000001</v>
      </c>
      <c r="W3411" s="11">
        <f>IF(U3411=0,ROUNDUP((Q3411-日期设置!$B$2)/365,0),ROUNDUP((R3411-日期设置!$B$2)/365,0))</f>
        <v>1</v>
      </c>
      <c r="X3411" s="18">
        <f>_xlfn.IFNA(VLOOKUP(A3411,过往入选债券!A:D,4,0),2)</f>
        <v>2</v>
      </c>
      <c r="Y3411">
        <f>_xlfn.IFNA(VLOOKUP(C3411,[2]Sheet1!$A:$A,1,0),3)</f>
        <v>3</v>
      </c>
    </row>
    <row r="3412" spans="1:25" hidden="1" x14ac:dyDescent="0.2">
      <c r="A3412" s="21" t="s">
        <v>8146</v>
      </c>
      <c r="B3412" s="21" t="s">
        <v>8147</v>
      </c>
      <c r="C3412" s="37" t="s">
        <v>295</v>
      </c>
      <c r="D3412" s="26" t="str">
        <f>[1]!b_calc_yield(A3412,日期设置!$B$2,F3412,1,R3412,1,O3412,L3412,S3412,)</f>
        <v>Fetching...</v>
      </c>
      <c r="E3412" s="26">
        <f t="shared" si="106"/>
        <v>15.133437737128453</v>
      </c>
      <c r="F3412" s="18">
        <f>[1]!b_dq_cleanprice($A3412,日期设置!B$2)</f>
        <v>98.986500000000007</v>
      </c>
      <c r="G3412" s="18" t="str">
        <f t="shared" si="107"/>
        <v>2.97 + 0</v>
      </c>
      <c r="H3412" s="27">
        <f>[1]!b_dq_pctchange($A3412,日期设置!$B$2,1)/100</f>
        <v>0</v>
      </c>
      <c r="I3412" s="26">
        <f>[1]!b_pq_pctchange(A3412,日期设置!$B$4,日期设置!$B$2,1)</f>
        <v>0</v>
      </c>
      <c r="J3412" s="26">
        <f>[1]!b_pq_pctchange(A3412,日期设置!$C$4,日期设置!$B$2,1)</f>
        <v>0</v>
      </c>
      <c r="K3412" s="52">
        <f>[1]!b_dq_amount($A3412,日期设置!B$2,2,10000)</f>
        <v>0</v>
      </c>
      <c r="L3412" s="26">
        <f>[1]!b_info_latestpar(A3412,日期设置!$B$2)</f>
        <v>100</v>
      </c>
      <c r="M3412" s="6">
        <f>[1]!b_info_outstandingbalance($A3412,日期设置!B$2)</f>
        <v>5</v>
      </c>
      <c r="N3412" s="7" t="str">
        <f>[1]!b_info_latestissurercreditrating2(A3412,日期设置!$B$2,"102","1")</f>
        <v>AAA</v>
      </c>
      <c r="O3412" s="8">
        <v>4.7</v>
      </c>
      <c r="P3412" s="9">
        <f>[1]!b_info_repurchasedate(A3412)</f>
        <v>0</v>
      </c>
      <c r="Q3412" s="8" t="s">
        <v>16583</v>
      </c>
      <c r="R3412" s="2" t="str">
        <f>IF((--IF(P3412=0,Q3412,P3412))&gt;(--日期设置!$B$2),IF(P3412=0,Q3412,P3412),Q3412)</f>
        <v>2024-03-13</v>
      </c>
      <c r="S3412" s="2" t="s">
        <v>18671</v>
      </c>
      <c r="T3412" s="8">
        <f>[1]!b_anal_ptmyear($A3412,日期设置!$B$2)</f>
        <v>2.9753424657534246</v>
      </c>
      <c r="U3412" s="8">
        <f>[1]!b_anal_termifexercise($A3412,日期设置!B$2)</f>
        <v>0</v>
      </c>
      <c r="V3412" s="10">
        <f>[1]!b_dq_dirtyprice(A3412,日期设置!$B$2)</f>
        <v>99.102400000000003</v>
      </c>
      <c r="W3412" s="11">
        <f>IF(U3412=0,ROUNDUP((Q3412-日期设置!$B$2)/365,0),ROUNDUP((R3412-日期设置!$B$2)/365,0))</f>
        <v>3</v>
      </c>
      <c r="X3412" s="18">
        <f>_xlfn.IFNA(VLOOKUP(A3412,过往入选债券!A:D,4,0),2)</f>
        <v>2</v>
      </c>
      <c r="Y3412">
        <f>_xlfn.IFNA(VLOOKUP(C3412,[2]Sheet1!$A:$A,1,0),3)</f>
        <v>3</v>
      </c>
    </row>
    <row r="3413" spans="1:25" hidden="1" x14ac:dyDescent="0.2">
      <c r="A3413" s="21" t="s">
        <v>10040</v>
      </c>
      <c r="B3413" s="21" t="s">
        <v>10041</v>
      </c>
      <c r="C3413" s="37" t="s">
        <v>34</v>
      </c>
      <c r="D3413" s="26" t="str">
        <f>[1]!b_calc_yield(A3413,日期设置!$B$2,F3413,1,R3413,1,O3413,L3413,S3413,)</f>
        <v>Fetching...</v>
      </c>
      <c r="E3413" s="26">
        <f t="shared" si="106"/>
        <v>20.331431902402453</v>
      </c>
      <c r="F3413" s="18">
        <f>[1]!b_dq_cleanprice($A3413,日期设置!B$2)</f>
        <v>95.886399999999995</v>
      </c>
      <c r="G3413" s="18" t="str">
        <f t="shared" si="107"/>
        <v>3.95 + 0</v>
      </c>
      <c r="H3413" s="27">
        <f>[1]!b_dq_pctchange($A3413,日期设置!$B$2,1)/100</f>
        <v>0</v>
      </c>
      <c r="I3413" s="26">
        <f>[1]!b_pq_pctchange(A3413,日期设置!$B$4,日期设置!$B$2,1)</f>
        <v>0</v>
      </c>
      <c r="J3413" s="26">
        <f>[1]!b_pq_pctchange(A3413,日期设置!$C$4,日期设置!$B$2,1)</f>
        <v>3.5459883399551347E-3</v>
      </c>
      <c r="K3413" s="52">
        <f>[1]!b_dq_amount($A3413,日期设置!B$2,2,10000)</f>
        <v>0</v>
      </c>
      <c r="L3413" s="26">
        <f>[1]!b_info_latestpar(A3413,日期设置!$B$2)</f>
        <v>100</v>
      </c>
      <c r="M3413" s="6">
        <f>[1]!b_info_outstandingbalance($A3413,日期设置!B$2)</f>
        <v>11</v>
      </c>
      <c r="N3413" s="7" t="str">
        <f>[1]!b_info_latestissurercreditrating2(A3413,日期设置!$B$2,"102","1")</f>
        <v>AA+</v>
      </c>
      <c r="O3413" s="8">
        <v>3.9</v>
      </c>
      <c r="P3413" s="9">
        <f>[1]!b_info_repurchasedate(A3413)</f>
        <v>0</v>
      </c>
      <c r="Q3413" s="8" t="s">
        <v>16350</v>
      </c>
      <c r="R3413" s="2" t="str">
        <f>IF((--IF(P3413=0,Q3413,P3413))&gt;(--日期设置!$B$2),IF(P3413=0,Q3413,P3413),Q3413)</f>
        <v>2025-03-05</v>
      </c>
      <c r="S3413" s="2" t="s">
        <v>18127</v>
      </c>
      <c r="T3413" s="8">
        <f>[1]!b_anal_ptmyear($A3413,日期设置!$B$2)</f>
        <v>3.9534246575342467</v>
      </c>
      <c r="U3413" s="8">
        <f>[1]!b_anal_termifexercise($A3413,日期设置!B$2)</f>
        <v>0</v>
      </c>
      <c r="V3413" s="10">
        <f>[1]!b_dq_dirtyprice(A3413,日期设置!$B$2)</f>
        <v>96.067999999999998</v>
      </c>
      <c r="W3413" s="11">
        <f>IF(U3413=0,ROUNDUP((Q3413-日期设置!$B$2)/365,0),ROUNDUP((R3413-日期设置!$B$2)/365,0))</f>
        <v>4</v>
      </c>
      <c r="X3413" s="18">
        <f>_xlfn.IFNA(VLOOKUP(A3413,过往入选债券!A:D,4,0),2)</f>
        <v>2</v>
      </c>
      <c r="Y3413">
        <f>_xlfn.IFNA(VLOOKUP(C3413,[2]Sheet1!$A:$A,1,0),3)</f>
        <v>3</v>
      </c>
    </row>
    <row r="3414" spans="1:25" hidden="1" x14ac:dyDescent="0.2">
      <c r="A3414" s="21" t="s">
        <v>2347</v>
      </c>
      <c r="B3414" s="21" t="s">
        <v>2348</v>
      </c>
      <c r="C3414" s="37" t="s">
        <v>1350</v>
      </c>
      <c r="D3414" s="26" t="str">
        <f>[1]!b_calc_yield(A3414,日期设置!$B$2,F3414,1,R3414,1,O3414,L3414,S3414,)</f>
        <v>Fetching...</v>
      </c>
      <c r="E3414" s="26">
        <f t="shared" si="106"/>
        <v>3.7107213731878419</v>
      </c>
      <c r="F3414" s="18">
        <f>[1]!b_dq_cleanprice($A3414,日期设置!B$2)</f>
        <v>101.64</v>
      </c>
      <c r="G3414" s="18" t="str">
        <f t="shared" si="107"/>
        <v>0.73 + 0</v>
      </c>
      <c r="H3414" s="27">
        <f>[1]!b_dq_pctchange($A3414,日期设置!$B$2,1)/100</f>
        <v>0</v>
      </c>
      <c r="I3414" s="26">
        <f>[1]!b_pq_pctchange(A3414,日期设置!$B$4,日期设置!$B$2,1)</f>
        <v>0</v>
      </c>
      <c r="J3414" s="26">
        <f>[1]!b_pq_pctchange(A3414,日期设置!$C$4,日期设置!$B$2,1)</f>
        <v>0</v>
      </c>
      <c r="K3414" s="52">
        <f>[1]!b_dq_amount($A3414,日期设置!B$2,2,10000)</f>
        <v>0</v>
      </c>
      <c r="L3414" s="26">
        <f>[1]!b_info_latestpar(A3414,日期设置!$B$2)</f>
        <v>100</v>
      </c>
      <c r="M3414" s="6">
        <f>[1]!b_info_outstandingbalance($A3414,日期设置!B$2)</f>
        <v>8</v>
      </c>
      <c r="N3414" s="7">
        <f>[1]!b_info_latestissurercreditrating2(A3414,日期设置!$B$2,"102","1")</f>
        <v>0</v>
      </c>
      <c r="O3414" s="8">
        <v>7.5</v>
      </c>
      <c r="P3414" s="9">
        <f>[1]!b_info_repurchasedate(A3414)</f>
        <v>0</v>
      </c>
      <c r="Q3414" s="8" t="s">
        <v>16191</v>
      </c>
      <c r="R3414" s="2" t="str">
        <f>IF((--IF(P3414=0,Q3414,P3414))&gt;(--日期设置!$B$2),IF(P3414=0,Q3414,P3414),Q3414)</f>
        <v>2021-12-14</v>
      </c>
      <c r="S3414" s="2" t="s">
        <v>17979</v>
      </c>
      <c r="T3414" s="8">
        <f>[1]!b_anal_ptmyear($A3414,日期设置!$B$2)</f>
        <v>0.73150684931506849</v>
      </c>
      <c r="U3414" s="8">
        <f>[1]!b_anal_termifexercise($A3414,日期设置!B$2)</f>
        <v>0</v>
      </c>
      <c r="V3414" s="10">
        <f>[1]!b_dq_dirtyprice(A3414,日期设置!$B$2)</f>
        <v>103.6537</v>
      </c>
      <c r="W3414" s="11">
        <f>IF(U3414=0,ROUNDUP((Q3414-日期设置!$B$2)/365,0),ROUNDUP((R3414-日期设置!$B$2)/365,0))</f>
        <v>1</v>
      </c>
      <c r="X3414" s="18">
        <f>_xlfn.IFNA(VLOOKUP(A3414,过往入选债券!A:D,4,0),2)</f>
        <v>2</v>
      </c>
      <c r="Y3414">
        <f>_xlfn.IFNA(VLOOKUP(C3414,[2]Sheet1!$A:$A,1,0),3)</f>
        <v>3</v>
      </c>
    </row>
    <row r="3415" spans="1:25" hidden="1" x14ac:dyDescent="0.2">
      <c r="A3415" s="28" t="s">
        <v>22396</v>
      </c>
      <c r="B3415" s="28" t="s">
        <v>22397</v>
      </c>
      <c r="C3415" s="39" t="s">
        <v>21257</v>
      </c>
      <c r="D3415" s="26">
        <f>[1]!b_calc_yield(A3415,日期设置!$B$2,F3415,1,R3415,1,O3415,L3415,S3415,)</f>
        <v>5.0723360033287044</v>
      </c>
      <c r="E3415" s="26">
        <f t="shared" si="106"/>
        <v>2.3986841868885778</v>
      </c>
      <c r="F3415" s="18">
        <f>[1]!b_dq_cleanprice($A3415,日期设置!B$2)</f>
        <v>100.01139999999999</v>
      </c>
      <c r="G3415" s="18" t="str">
        <f t="shared" si="107"/>
        <v>0.01 + 0</v>
      </c>
      <c r="H3415" s="27">
        <f>[1]!b_dq_pctchange($A3415,日期设置!$B$2,1)/100</f>
        <v>0</v>
      </c>
      <c r="I3415" s="26">
        <f>[1]!b_pq_pctchange(A3415,日期设置!$B$4,日期设置!$B$2,1)</f>
        <v>0</v>
      </c>
      <c r="J3415" s="26">
        <f>[1]!b_pq_pctchange(A3415,日期设置!$C$4,日期设置!$B$2,1)</f>
        <v>0</v>
      </c>
      <c r="K3415" s="52">
        <f>[1]!b_dq_amount($A3415,日期设置!B$2,2,10000)</f>
        <v>0</v>
      </c>
      <c r="L3415" s="26">
        <f>[1]!b_info_latestpar(A3415,日期设置!$B$2)</f>
        <v>100</v>
      </c>
      <c r="M3415" s="6">
        <f>[1]!b_info_outstandingbalance($A3415,日期设置!B$2)</f>
        <v>10</v>
      </c>
      <c r="N3415" s="7" t="str">
        <f>[1]!b_info_latestissurercreditrating2(A3415,日期设置!$B$2,"102","1")</f>
        <v>AAA</v>
      </c>
      <c r="O3415" s="43">
        <v>2.6</v>
      </c>
      <c r="P3415" s="9">
        <f>[1]!b_info_repurchasedate(A3415)</f>
        <v>0</v>
      </c>
      <c r="Q3415" s="31" t="s">
        <v>16244</v>
      </c>
      <c r="R3415" s="2" t="str">
        <f>IF((--IF(P3415=0,Q3415,P3415))&gt;(--日期设置!$B$2),IF(P3415=0,Q3415,P3415),Q3415)</f>
        <v>2021-03-26</v>
      </c>
      <c r="S3415" s="2" t="s">
        <v>23140</v>
      </c>
      <c r="T3415" s="8">
        <f>[1]!b_anal_ptmyear($A3415,日期设置!$B$2)</f>
        <v>1.0958904109589041E-2</v>
      </c>
      <c r="U3415" s="8">
        <f>[1]!b_anal_termifexercise($A3415,日期设置!B$2)</f>
        <v>0</v>
      </c>
      <c r="V3415" s="10">
        <f>[1]!b_dq_dirtyprice(A3415,日期设置!$B$2)</f>
        <v>100.1966</v>
      </c>
      <c r="W3415" s="11">
        <f>IF(U3415=0,ROUNDUP((Q3415-日期设置!$B$2)/365,0),ROUNDUP((R3415-日期设置!$B$2)/365,0))</f>
        <v>1</v>
      </c>
      <c r="X3415" s="18">
        <f>_xlfn.IFNA(VLOOKUP(A3415,过往入选债券!A:D,4,0),2)</f>
        <v>2</v>
      </c>
      <c r="Y3415">
        <f>_xlfn.IFNA(VLOOKUP(C3415,[2]Sheet1!$A:$A,1,0),3)</f>
        <v>3</v>
      </c>
    </row>
    <row r="3416" spans="1:25" hidden="1" x14ac:dyDescent="0.2">
      <c r="A3416" s="21" t="s">
        <v>9706</v>
      </c>
      <c r="B3416" s="21" t="s">
        <v>9707</v>
      </c>
      <c r="C3416" s="37" t="s">
        <v>2421</v>
      </c>
      <c r="D3416" s="26" t="str">
        <f>[1]!b_calc_yield(A3416,日期设置!$B$2,F3416,1,R3416,1,O3416,L3416,S3416,)</f>
        <v>Fetching...</v>
      </c>
      <c r="E3416" s="26">
        <f t="shared" si="106"/>
        <v>18.994556503254213</v>
      </c>
      <c r="F3416" s="18">
        <f>[1]!b_dq_cleanprice($A3416,日期设置!B$2)</f>
        <v>98.066900000000004</v>
      </c>
      <c r="G3416" s="18" t="str">
        <f t="shared" si="107"/>
        <v>3.75 + 0</v>
      </c>
      <c r="H3416" s="27">
        <f>[1]!b_dq_pctchange($A3416,日期设置!$B$2,1)/100</f>
        <v>0</v>
      </c>
      <c r="I3416" s="26">
        <f>[1]!b_pq_pctchange(A3416,日期设置!$B$4,日期设置!$B$2,1)</f>
        <v>0</v>
      </c>
      <c r="J3416" s="26">
        <f>[1]!b_pq_pctchange(A3416,日期设置!$C$4,日期设置!$B$2,1)</f>
        <v>0</v>
      </c>
      <c r="K3416" s="52">
        <f>[1]!b_dq_amount($A3416,日期设置!B$2,2,10000)</f>
        <v>0</v>
      </c>
      <c r="L3416" s="26">
        <f>[1]!b_info_latestpar(A3416,日期设置!$B$2)</f>
        <v>100</v>
      </c>
      <c r="M3416" s="6">
        <f>[1]!b_info_outstandingbalance($A3416,日期设置!B$2)</f>
        <v>5</v>
      </c>
      <c r="N3416" s="7" t="str">
        <f>[1]!b_info_latestissurercreditrating2(A3416,日期设置!$B$2,"102","1")</f>
        <v>AA+</v>
      </c>
      <c r="O3416" s="8">
        <v>4.5</v>
      </c>
      <c r="P3416" s="9">
        <f>[1]!b_info_repurchasedate(A3416)</f>
        <v>0</v>
      </c>
      <c r="Q3416" s="8" t="s">
        <v>16561</v>
      </c>
      <c r="R3416" s="2" t="str">
        <f>IF((--IF(P3416=0,Q3416,P3416))&gt;(--日期设置!$B$2),IF(P3416=0,Q3416,P3416),Q3416)</f>
        <v>2024-12-23</v>
      </c>
      <c r="S3416" s="2" t="s">
        <v>18311</v>
      </c>
      <c r="T3416" s="8">
        <f>[1]!b_anal_ptmyear($A3416,日期设置!$B$2)</f>
        <v>3.7561643835616438</v>
      </c>
      <c r="U3416" s="8">
        <f>[1]!b_anal_termifexercise($A3416,日期设置!B$2)</f>
        <v>0</v>
      </c>
      <c r="V3416" s="10">
        <f>[1]!b_dq_dirtyprice(A3416,日期设置!$B$2)</f>
        <v>99.164199999999994</v>
      </c>
      <c r="W3416" s="11">
        <f>IF(U3416=0,ROUNDUP((Q3416-日期设置!$B$2)/365,0),ROUNDUP((R3416-日期设置!$B$2)/365,0))</f>
        <v>4</v>
      </c>
      <c r="X3416" s="18">
        <f>_xlfn.IFNA(VLOOKUP(A3416,过往入选债券!A:D,4,0),2)</f>
        <v>2</v>
      </c>
      <c r="Y3416">
        <f>_xlfn.IFNA(VLOOKUP(C3416,[2]Sheet1!$A:$A,1,0),3)</f>
        <v>3</v>
      </c>
    </row>
    <row r="3417" spans="1:25" hidden="1" x14ac:dyDescent="0.2">
      <c r="A3417" s="21" t="s">
        <v>11518</v>
      </c>
      <c r="B3417" s="21" t="s">
        <v>11519</v>
      </c>
      <c r="C3417" s="37" t="s">
        <v>11520</v>
      </c>
      <c r="D3417" s="26" t="str">
        <f>[1]!b_calc_yield(A3417,日期设置!$B$2,F3417,1,R3417,1,O3417,L3417,S3417,)</f>
        <v>Fetching...</v>
      </c>
      <c r="E3417" s="26">
        <f t="shared" si="106"/>
        <v>37.767174452940132</v>
      </c>
      <c r="F3417" s="18">
        <f>[1]!b_dq_cleanprice($A3417,日期设置!B$2)</f>
        <v>20.4145</v>
      </c>
      <c r="G3417" s="18" t="str">
        <f t="shared" si="107"/>
        <v>0.97 + 0</v>
      </c>
      <c r="H3417" s="27">
        <f>[1]!b_dq_pctchange($A3417,日期设置!$B$2,1)/100</f>
        <v>0</v>
      </c>
      <c r="I3417" s="26">
        <f>[1]!b_pq_pctchange(A3417,日期设置!$B$4,日期设置!$B$2,1)</f>
        <v>-50.069706011837802</v>
      </c>
      <c r="J3417" s="26">
        <f>[1]!b_pq_pctchange(A3417,日期设置!$C$4,日期设置!$B$2,1)</f>
        <v>-50.069706011837802</v>
      </c>
      <c r="K3417" s="52">
        <f>[1]!b_dq_amount($A3417,日期设置!B$2,2,10000)</f>
        <v>0</v>
      </c>
      <c r="L3417" s="26">
        <f>[1]!b_info_latestpar(A3417,日期设置!$B$2)</f>
        <v>19.999999999999996</v>
      </c>
      <c r="M3417" s="6">
        <f>[1]!b_info_outstandingbalance($A3417,日期设置!B$2)</f>
        <v>2</v>
      </c>
      <c r="N3417" s="7" t="str">
        <f>[1]!b_info_latestissurercreditrating2(A3417,日期设置!$B$2,"102","1")</f>
        <v>AA</v>
      </c>
      <c r="O3417" s="8">
        <v>8.18</v>
      </c>
      <c r="P3417" s="9" t="str">
        <f>[1]!b_info_repurchasedate(A3417)</f>
        <v>2017-03-13</v>
      </c>
      <c r="Q3417" s="8" t="s">
        <v>16748</v>
      </c>
      <c r="R3417" s="2" t="str">
        <f>IF((--IF(P3417=0,Q3417,P3417))&gt;(--日期设置!$B$2),IF(P3417=0,Q3417,P3417),Q3417)</f>
        <v>2022-03-13</v>
      </c>
      <c r="S3417" s="2" t="s">
        <v>18465</v>
      </c>
      <c r="T3417" s="8">
        <f>[1]!b_anal_ptmyear($A3417,日期设置!$B$2)</f>
        <v>0.97534246575342465</v>
      </c>
      <c r="U3417" s="8">
        <f>[1]!b_anal_termifexercise($A3417,日期设置!B$2)</f>
        <v>0</v>
      </c>
      <c r="V3417" s="10">
        <f>[1]!b_dq_dirtyprice(A3417,日期设置!$B$2)</f>
        <v>20.454799999999999</v>
      </c>
      <c r="W3417" s="11">
        <f>IF(U3417=0,ROUNDUP((Q3417-日期设置!$B$2)/365,0),ROUNDUP((R3417-日期设置!$B$2)/365,0))</f>
        <v>1</v>
      </c>
      <c r="X3417" s="18">
        <f>_xlfn.IFNA(VLOOKUP(A3417,过往入选债券!A:D,4,0),2)</f>
        <v>2</v>
      </c>
      <c r="Y3417">
        <f>_xlfn.IFNA(VLOOKUP(C3417,[2]Sheet1!$A:$A,1,0),3)</f>
        <v>3</v>
      </c>
    </row>
    <row r="3418" spans="1:25" hidden="1" x14ac:dyDescent="0.2">
      <c r="A3418" s="21" t="s">
        <v>2753</v>
      </c>
      <c r="B3418" s="21" t="s">
        <v>2754</v>
      </c>
      <c r="C3418" s="37" t="s">
        <v>98</v>
      </c>
      <c r="D3418" s="26" t="str">
        <f>[1]!b_calc_yield(A3418,日期设置!$B$2,F3418,1,R3418,1,O3418,L3418,S3418,)</f>
        <v>Fetching...</v>
      </c>
      <c r="E3418" s="26">
        <f t="shared" si="106"/>
        <v>5.1709356363264014</v>
      </c>
      <c r="F3418" s="18">
        <f>[1]!b_dq_cleanprice($A3418,日期设置!B$2)</f>
        <v>100.9371</v>
      </c>
      <c r="G3418" s="18" t="str">
        <f t="shared" si="107"/>
        <v>1.07 + 0</v>
      </c>
      <c r="H3418" s="27">
        <f>[1]!b_dq_pctchange($A3418,日期设置!$B$2,1)/100</f>
        <v>0</v>
      </c>
      <c r="I3418" s="26">
        <f>[1]!b_pq_pctchange(A3418,日期设置!$B$4,日期设置!$B$2,1)</f>
        <v>0</v>
      </c>
      <c r="J3418" s="26">
        <f>[1]!b_pq_pctchange(A3418,日期设置!$C$4,日期设置!$B$2,1)</f>
        <v>0</v>
      </c>
      <c r="K3418" s="52">
        <f>[1]!b_dq_amount($A3418,日期设置!B$2,2,10000)</f>
        <v>0</v>
      </c>
      <c r="L3418" s="26">
        <f>[1]!b_info_latestpar(A3418,日期设置!$B$2)</f>
        <v>100</v>
      </c>
      <c r="M3418" s="6">
        <f>[1]!b_info_outstandingbalance($A3418,日期设置!B$2)</f>
        <v>5</v>
      </c>
      <c r="N3418" s="7">
        <f>[1]!b_info_latestissurercreditrating2(A3418,日期设置!$B$2,"102","1")</f>
        <v>0</v>
      </c>
      <c r="O3418" s="8">
        <v>6</v>
      </c>
      <c r="P3418" s="9">
        <f>[1]!b_info_repurchasedate(A3418)</f>
        <v>0</v>
      </c>
      <c r="Q3418" s="8" t="s">
        <v>16597</v>
      </c>
      <c r="R3418" s="2" t="str">
        <f>IF((--IF(P3418=0,Q3418,P3418))&gt;(--日期设置!$B$2),IF(P3418=0,Q3418,P3418),Q3418)</f>
        <v>2022-04-18</v>
      </c>
      <c r="S3418" s="2" t="s">
        <v>18350</v>
      </c>
      <c r="T3418" s="8">
        <f>[1]!b_anal_ptmyear($A3418,日期设置!$B$2)</f>
        <v>1.0739726027397261</v>
      </c>
      <c r="U3418" s="8">
        <f>[1]!b_anal_termifexercise($A3418,日期设置!B$2)</f>
        <v>0</v>
      </c>
      <c r="V3418" s="10">
        <f>[1]!b_dq_dirtyprice(A3418,日期设置!$B$2)</f>
        <v>106.4933</v>
      </c>
      <c r="W3418" s="11">
        <f>IF(U3418=0,ROUNDUP((Q3418-日期设置!$B$2)/365,0),ROUNDUP((R3418-日期设置!$B$2)/365,0))</f>
        <v>2</v>
      </c>
      <c r="X3418" s="18">
        <f>_xlfn.IFNA(VLOOKUP(A3418,过往入选债券!A:D,4,0),2)</f>
        <v>2</v>
      </c>
      <c r="Y3418">
        <f>_xlfn.IFNA(VLOOKUP(C3418,[2]Sheet1!$A:$A,1,0),3)</f>
        <v>3</v>
      </c>
    </row>
    <row r="3419" spans="1:25" hidden="1" x14ac:dyDescent="0.2">
      <c r="A3419" s="21" t="s">
        <v>7718</v>
      </c>
      <c r="B3419" s="21" t="s">
        <v>7719</v>
      </c>
      <c r="C3419" s="37" t="s">
        <v>7720</v>
      </c>
      <c r="D3419" s="26" t="str">
        <f>[1]!b_calc_yield(A3419,日期设置!$B$2,F3419,1,R3419,1,O3419,L3419,S3419,)</f>
        <v>Fetching...</v>
      </c>
      <c r="E3419" s="26">
        <f t="shared" si="106"/>
        <v>3.7651653032670929</v>
      </c>
      <c r="F3419" s="18">
        <f>[1]!b_dq_cleanprice($A3419,日期设置!B$2)</f>
        <v>100.9616</v>
      </c>
      <c r="G3419" s="18" t="str">
        <f t="shared" si="107"/>
        <v>0.74 + 0</v>
      </c>
      <c r="H3419" s="27">
        <f>[1]!b_dq_pctchange($A3419,日期设置!$B$2,1)/100</f>
        <v>0</v>
      </c>
      <c r="I3419" s="26">
        <f>[1]!b_pq_pctchange(A3419,日期设置!$B$4,日期设置!$B$2,1)</f>
        <v>0</v>
      </c>
      <c r="J3419" s="26">
        <f>[1]!b_pq_pctchange(A3419,日期设置!$C$4,日期设置!$B$2,1)</f>
        <v>0</v>
      </c>
      <c r="K3419" s="52">
        <f>[1]!b_dq_amount($A3419,日期设置!B$2,2,10000)</f>
        <v>0</v>
      </c>
      <c r="L3419" s="26">
        <f>[1]!b_info_latestpar(A3419,日期设置!$B$2)</f>
        <v>100</v>
      </c>
      <c r="M3419" s="6">
        <f>[1]!b_info_outstandingbalance($A3419,日期设置!B$2)</f>
        <v>6</v>
      </c>
      <c r="N3419" s="7" t="str">
        <f>[1]!b_info_latestissurercreditrating2(A3419,日期设置!$B$2,"102","1")</f>
        <v>AA+</v>
      </c>
      <c r="O3419" s="8">
        <v>6.5</v>
      </c>
      <c r="P3419" s="9">
        <f>[1]!b_info_repurchasedate(A3419)</f>
        <v>0</v>
      </c>
      <c r="Q3419" s="8" t="s">
        <v>16720</v>
      </c>
      <c r="R3419" s="2" t="str">
        <f>IF((--IF(P3419=0,Q3419,P3419))&gt;(--日期设置!$B$2),IF(P3419=0,Q3419,P3419),Q3419)</f>
        <v>2021-12-18</v>
      </c>
      <c r="S3419" s="2" t="s">
        <v>17771</v>
      </c>
      <c r="T3419" s="8">
        <f>[1]!b_anal_ptmyear($A3419,日期设置!$B$2)</f>
        <v>0.74246575342465748</v>
      </c>
      <c r="U3419" s="8">
        <f>[1]!b_anal_termifexercise($A3419,日期设置!B$2)</f>
        <v>0</v>
      </c>
      <c r="V3419" s="10">
        <f>[1]!b_dq_dirtyprice(A3419,日期设置!$B$2)</f>
        <v>102.6356</v>
      </c>
      <c r="W3419" s="11">
        <f>IF(U3419=0,ROUNDUP((Q3419-日期设置!$B$2)/365,0),ROUNDUP((R3419-日期设置!$B$2)/365,0))</f>
        <v>1</v>
      </c>
      <c r="X3419" s="18">
        <f>_xlfn.IFNA(VLOOKUP(A3419,过往入选债券!A:D,4,0),2)</f>
        <v>2</v>
      </c>
      <c r="Y3419">
        <f>_xlfn.IFNA(VLOOKUP(C3419,[2]Sheet1!$A:$A,1,0),3)</f>
        <v>3</v>
      </c>
    </row>
    <row r="3420" spans="1:25" hidden="1" x14ac:dyDescent="0.2">
      <c r="A3420" s="28" t="s">
        <v>20062</v>
      </c>
      <c r="B3420" s="28" t="s">
        <v>20063</v>
      </c>
      <c r="C3420" s="39" t="s">
        <v>1312</v>
      </c>
      <c r="D3420" s="26" t="str">
        <f>[1]!b_calc_yield(A3420,日期设置!$B$2,F3420,1,R3420,1,O3420,L3420,S3420,)</f>
        <v>Fetching...</v>
      </c>
      <c r="E3420" s="26">
        <f t="shared" si="106"/>
        <v>12.182158722064784</v>
      </c>
      <c r="F3420" s="18">
        <f>[1]!b_dq_cleanprice($A3420,日期设置!B$2)</f>
        <v>99.36</v>
      </c>
      <c r="G3420" s="18" t="str">
        <f t="shared" si="107"/>
        <v>4.45 + 2.45</v>
      </c>
      <c r="H3420" s="27">
        <f>[1]!b_dq_pctchange($A3420,日期设置!$B$2,1)/100</f>
        <v>0</v>
      </c>
      <c r="I3420" s="26">
        <f>[1]!b_pq_pctchange(A3420,日期设置!$B$4,日期设置!$B$2,1)</f>
        <v>0</v>
      </c>
      <c r="J3420" s="26">
        <f>[1]!b_pq_pctchange(A3420,日期设置!$C$4,日期设置!$B$2,1)</f>
        <v>0</v>
      </c>
      <c r="K3420" s="52">
        <f>[1]!b_dq_amount($A3420,日期设置!B$2,2,10000)</f>
        <v>0</v>
      </c>
      <c r="L3420" s="26">
        <f>[1]!b_info_latestpar(A3420,日期设置!$B$2)</f>
        <v>100</v>
      </c>
      <c r="M3420" s="6">
        <f>[1]!b_info_outstandingbalance($A3420,日期设置!B$2)</f>
        <v>8</v>
      </c>
      <c r="N3420" s="7">
        <f>[1]!b_info_latestissurercreditrating2(A3420,日期设置!$B$2,"102","1")</f>
        <v>0</v>
      </c>
      <c r="O3420" s="8">
        <v>4.8</v>
      </c>
      <c r="P3420" s="9" t="str">
        <f>[1]!b_info_repurchasedate(A3420)</f>
        <v>2023-09-04</v>
      </c>
      <c r="Q3420" s="8" t="s">
        <v>20836</v>
      </c>
      <c r="R3420" s="2" t="str">
        <f>IF((--IF(P3420=0,Q3420,P3420))&gt;(--日期设置!$B$2),IF(P3420=0,Q3420,P3420),Q3420)</f>
        <v>2023-09-04</v>
      </c>
      <c r="S3420" s="31" t="s">
        <v>16844</v>
      </c>
      <c r="T3420" s="8">
        <f>[1]!b_anal_ptmyear($A3420,日期设置!$B$2)</f>
        <v>4.4547945205479449</v>
      </c>
      <c r="U3420" s="8">
        <f>[1]!b_anal_termifexercise($A3420,日期设置!B$2)</f>
        <v>2.4547945205479453</v>
      </c>
      <c r="V3420" s="10">
        <f>[1]!b_dq_dirtyprice(A3420,日期设置!$B$2)</f>
        <v>101.977</v>
      </c>
      <c r="W3420" s="11">
        <f>IF(U3420=0,ROUNDUP((Q3420-日期设置!$B$2)/365,0),ROUNDUP((R3420-日期设置!$B$2)/365,0))</f>
        <v>3</v>
      </c>
      <c r="X3420" s="18">
        <f>_xlfn.IFNA(VLOOKUP(A3420,过往入选债券!A:D,4,0),2)</f>
        <v>2</v>
      </c>
      <c r="Y3420">
        <f>_xlfn.IFNA(VLOOKUP(C3420,[2]Sheet1!$A:$A,1,0),3)</f>
        <v>3</v>
      </c>
    </row>
    <row r="3421" spans="1:25" hidden="1" x14ac:dyDescent="0.2">
      <c r="A3421" s="21" t="s">
        <v>13389</v>
      </c>
      <c r="B3421" s="21" t="s">
        <v>13390</v>
      </c>
      <c r="C3421" s="37" t="s">
        <v>13391</v>
      </c>
      <c r="D3421" s="26" t="str">
        <f>[1]!b_calc_yield(A3421,日期设置!$B$2,F3421,1,R3421,1,O3421,L3421,S3421,)</f>
        <v>Fetching...</v>
      </c>
      <c r="E3421" s="26">
        <f t="shared" si="106"/>
        <v>23.171902729388826</v>
      </c>
      <c r="F3421" s="18">
        <f>[1]!b_dq_cleanprice($A3421,日期设置!B$2)</f>
        <v>58.267200000000003</v>
      </c>
      <c r="G3421" s="18" t="str">
        <f t="shared" si="107"/>
        <v>2.47 + 0</v>
      </c>
      <c r="H3421" s="27">
        <f>[1]!b_dq_pctchange($A3421,日期设置!$B$2,1)/100</f>
        <v>0</v>
      </c>
      <c r="I3421" s="26">
        <f>[1]!b_pq_pctchange(A3421,日期设置!$B$4,日期设置!$B$2,1)</f>
        <v>0</v>
      </c>
      <c r="J3421" s="26">
        <f>[1]!b_pq_pctchange(A3421,日期设置!$C$4,日期设置!$B$2,1)</f>
        <v>0</v>
      </c>
      <c r="K3421" s="52">
        <f>[1]!b_dq_amount($A3421,日期设置!B$2,2,10000)</f>
        <v>0</v>
      </c>
      <c r="L3421" s="26">
        <f>[1]!b_info_latestpar(A3421,日期设置!$B$2)</f>
        <v>60</v>
      </c>
      <c r="M3421" s="6">
        <f>[1]!b_info_outstandingbalance($A3421,日期设置!B$2)</f>
        <v>6.96</v>
      </c>
      <c r="N3421" s="7" t="str">
        <f>[1]!b_info_latestissurercreditrating2(A3421,日期设置!$B$2,"102","1")</f>
        <v>AA-</v>
      </c>
      <c r="O3421" s="8">
        <v>4.5</v>
      </c>
      <c r="P3421" s="9">
        <f>[1]!b_info_repurchasedate(A3421)</f>
        <v>0</v>
      </c>
      <c r="Q3421" s="8" t="s">
        <v>17598</v>
      </c>
      <c r="R3421" s="2" t="str">
        <f>IF((--IF(P3421=0,Q3421,P3421))&gt;(--日期设置!$B$2),IF(P3421=0,Q3421,P3421),Q3421)</f>
        <v>2023-09-13</v>
      </c>
      <c r="S3421" s="2" t="s">
        <v>18478</v>
      </c>
      <c r="T3421" s="8">
        <f>[1]!b_anal_ptmyear($A3421,日期设置!$B$2)</f>
        <v>2.4794520547945207</v>
      </c>
      <c r="U3421" s="8">
        <f>[1]!b_anal_termifexercise($A3421,日期设置!B$2)</f>
        <v>0</v>
      </c>
      <c r="V3421" s="10">
        <f>[1]!b_dq_dirtyprice(A3421,日期设置!$B$2)</f>
        <v>59.672699999999999</v>
      </c>
      <c r="W3421" s="11">
        <f>IF(U3421=0,ROUNDUP((Q3421-日期设置!$B$2)/365,0),ROUNDUP((R3421-日期设置!$B$2)/365,0))</f>
        <v>3</v>
      </c>
      <c r="X3421" s="18">
        <f>_xlfn.IFNA(VLOOKUP(A3421,过往入选债券!A:D,4,0),2)</f>
        <v>2</v>
      </c>
      <c r="Y3421">
        <f>_xlfn.IFNA(VLOOKUP(C3421,[2]Sheet1!$A:$A,1,0),3)</f>
        <v>3</v>
      </c>
    </row>
    <row r="3422" spans="1:25" hidden="1" x14ac:dyDescent="0.2">
      <c r="A3422" s="28" t="s">
        <v>21848</v>
      </c>
      <c r="B3422" s="28" t="s">
        <v>22040</v>
      </c>
      <c r="C3422" s="39" t="s">
        <v>540</v>
      </c>
      <c r="D3422" s="26" t="str">
        <f>[1]!b_calc_yield(A3422,日期设置!$B$2,F3422,1,R3422,1,O3422,L3422,S3422,)</f>
        <v>Fetching...</v>
      </c>
      <c r="E3422" s="26">
        <f t="shared" si="106"/>
        <v>13.751785391720128</v>
      </c>
      <c r="F3422" s="18">
        <f>[1]!b_dq_cleanprice($A3422,日期设置!B$2)</f>
        <v>100</v>
      </c>
      <c r="G3422" s="18" t="str">
        <f t="shared" si="107"/>
        <v>2.74 + 2.74</v>
      </c>
      <c r="H3422" s="27">
        <f>[1]!b_dq_pctchange($A3422,日期设置!$B$2,1)/100</f>
        <v>0</v>
      </c>
      <c r="I3422" s="26">
        <f>[1]!b_pq_pctchange(A3422,日期设置!$B$4,日期设置!$B$2,1)</f>
        <v>0</v>
      </c>
      <c r="J3422" s="26">
        <f>[1]!b_pq_pctchange(A3422,日期设置!$C$4,日期设置!$B$2,1)</f>
        <v>0</v>
      </c>
      <c r="K3422" s="52">
        <f>[1]!b_dq_amount($A3422,日期设置!B$2,2,10000)</f>
        <v>0</v>
      </c>
      <c r="L3422" s="26">
        <f>[1]!b_info_latestpar(A3422,日期设置!$B$2)</f>
        <v>100</v>
      </c>
      <c r="M3422" s="6">
        <f>[1]!b_info_outstandingbalance($A3422,日期设置!B$2)</f>
        <v>5</v>
      </c>
      <c r="N3422" s="7" t="str">
        <f>[1]!b_info_latestissurercreditrating2(A3422,日期设置!$B$2,"102","1")</f>
        <v>AAA</v>
      </c>
      <c r="O3422" s="43">
        <v>5.08</v>
      </c>
      <c r="P3422" s="9">
        <f>[1]!b_info_repurchasedate(A3422)</f>
        <v>0</v>
      </c>
      <c r="Q3422" s="31" t="s">
        <v>15983</v>
      </c>
      <c r="R3422" s="2" t="str">
        <f>IF((--IF(P3422=0,Q3422,P3422))&gt;(--日期设置!$B$2),IF(P3422=0,Q3422,P3422),Q3422)</f>
        <v>2023-12-18</v>
      </c>
      <c r="S3422" s="31" t="s">
        <v>17254</v>
      </c>
      <c r="T3422" s="8">
        <f>[1]!b_anal_ptmyear($A3422,日期设置!$B$2)</f>
        <v>2.7424657534246575</v>
      </c>
      <c r="U3422" s="8">
        <f>[1]!b_anal_termifexercise($A3422,日期设置!B$2)</f>
        <v>2.7424657534246575</v>
      </c>
      <c r="V3422" s="10">
        <f>[1]!b_dq_dirtyprice(A3422,日期设置!$B$2)</f>
        <v>101.3083</v>
      </c>
      <c r="W3422" s="11">
        <f>IF(U3422=0,ROUNDUP((Q3422-日期设置!$B$2)/365,0),ROUNDUP((R3422-日期设置!$B$2)/365,0))</f>
        <v>3</v>
      </c>
      <c r="X3422" s="18">
        <f>_xlfn.IFNA(VLOOKUP(A3422,过往入选债券!A:D,4,0),2)</f>
        <v>2</v>
      </c>
      <c r="Y3422">
        <f>_xlfn.IFNA(VLOOKUP(C3422,[2]Sheet1!$A:$A,1,0),3)</f>
        <v>3</v>
      </c>
    </row>
    <row r="3423" spans="1:25" hidden="1" x14ac:dyDescent="0.2">
      <c r="A3423" s="21" t="s">
        <v>10489</v>
      </c>
      <c r="B3423" s="21" t="s">
        <v>10490</v>
      </c>
      <c r="C3423" s="37" t="s">
        <v>6089</v>
      </c>
      <c r="D3423" s="26" t="str">
        <f>[1]!b_calc_yield(A3423,日期设置!$B$2,F3423,1,R3423,1,O3423,L3423,S3423,)</f>
        <v>Fetching...</v>
      </c>
      <c r="E3423" s="26">
        <f t="shared" si="106"/>
        <v>9.9442026090871707</v>
      </c>
      <c r="F3423" s="18">
        <f>[1]!b_dq_cleanprice($A3423,日期设置!B$2)</f>
        <v>98.336100000000002</v>
      </c>
      <c r="G3423" s="18" t="str">
        <f t="shared" si="107"/>
        <v>4.03 + 2.03</v>
      </c>
      <c r="H3423" s="27">
        <f>[1]!b_dq_pctchange($A3423,日期设置!$B$2,1)/100</f>
        <v>0</v>
      </c>
      <c r="I3423" s="26">
        <f>[1]!b_pq_pctchange(A3423,日期设置!$B$4,日期设置!$B$2,1)</f>
        <v>0</v>
      </c>
      <c r="J3423" s="26">
        <f>[1]!b_pq_pctchange(A3423,日期设置!$C$4,日期设置!$B$2,1)</f>
        <v>-0.73728253244033348</v>
      </c>
      <c r="K3423" s="52">
        <f>[1]!b_dq_amount($A3423,日期设置!B$2,2,10000)</f>
        <v>0</v>
      </c>
      <c r="L3423" s="26">
        <f>[1]!b_info_latestpar(A3423,日期设置!$B$2)</f>
        <v>100</v>
      </c>
      <c r="M3423" s="6">
        <f>[1]!b_info_outstandingbalance($A3423,日期设置!B$2)</f>
        <v>5</v>
      </c>
      <c r="N3423" s="7" t="str">
        <f>[1]!b_info_latestissurercreditrating2(A3423,日期设置!$B$2,"102","1")</f>
        <v>AA</v>
      </c>
      <c r="O3423" s="8">
        <v>4.1900000000000004</v>
      </c>
      <c r="P3423" s="9" t="str">
        <f>[1]!b_info_repurchasedate(A3423)</f>
        <v>2023-04-03</v>
      </c>
      <c r="Q3423" s="8" t="s">
        <v>16615</v>
      </c>
      <c r="R3423" s="2" t="str">
        <f>IF((--IF(P3423=0,Q3423,P3423))&gt;(--日期设置!$B$2),IF(P3423=0,Q3423,P3423),Q3423)</f>
        <v>2023-04-03</v>
      </c>
      <c r="S3423" s="2" t="s">
        <v>18364</v>
      </c>
      <c r="T3423" s="8">
        <f>[1]!b_anal_ptmyear($A3423,日期设置!$B$2)</f>
        <v>4.0328767123287674</v>
      </c>
      <c r="U3423" s="8">
        <f>[1]!b_anal_termifexercise($A3423,日期设置!B$2)</f>
        <v>2.032876712328767</v>
      </c>
      <c r="V3423" s="10">
        <f>[1]!b_dq_dirtyprice(A3423,日期设置!$B$2)</f>
        <v>102.3883</v>
      </c>
      <c r="W3423" s="11">
        <f>IF(U3423=0,ROUNDUP((Q3423-日期设置!$B$2)/365,0),ROUNDUP((R3423-日期设置!$B$2)/365,0))</f>
        <v>3</v>
      </c>
      <c r="X3423" s="18">
        <f>_xlfn.IFNA(VLOOKUP(A3423,过往入选债券!A:D,4,0),2)</f>
        <v>2</v>
      </c>
      <c r="Y3423">
        <f>_xlfn.IFNA(VLOOKUP(C3423,[2]Sheet1!$A:$A,1,0),3)</f>
        <v>3</v>
      </c>
    </row>
    <row r="3424" spans="1:25" hidden="1" x14ac:dyDescent="0.2">
      <c r="A3424" s="21" t="s">
        <v>3062</v>
      </c>
      <c r="B3424" s="21" t="s">
        <v>3063</v>
      </c>
      <c r="C3424" s="37" t="s">
        <v>224</v>
      </c>
      <c r="D3424" s="26" t="str">
        <f>[1]!b_calc_yield(A3424,日期设置!$B$2,F3424,1,R3424,1,O3424,L3424,S3424,)</f>
        <v>Fetching...</v>
      </c>
      <c r="E3424" s="26">
        <f t="shared" si="106"/>
        <v>5.3198748615683966</v>
      </c>
      <c r="F3424" s="18">
        <f>[1]!b_dq_cleanprice($A3424,日期设置!B$2)</f>
        <v>101.47669999999999</v>
      </c>
      <c r="G3424" s="18" t="str">
        <f t="shared" si="107"/>
        <v>1.10 + 0</v>
      </c>
      <c r="H3424" s="27">
        <f>[1]!b_dq_pctchange($A3424,日期设置!$B$2,1)/100</f>
        <v>0</v>
      </c>
      <c r="I3424" s="26">
        <f>[1]!b_pq_pctchange(A3424,日期设置!$B$4,日期设置!$B$2,1)</f>
        <v>0</v>
      </c>
      <c r="J3424" s="26">
        <f>[1]!b_pq_pctchange(A3424,日期设置!$C$4,日期设置!$B$2,1)</f>
        <v>0.27688704648875562</v>
      </c>
      <c r="K3424" s="52">
        <f>[1]!b_dq_amount($A3424,日期设置!B$2,2,10000)</f>
        <v>0</v>
      </c>
      <c r="L3424" s="26">
        <f>[1]!b_info_latestpar(A3424,日期设置!$B$2)</f>
        <v>100</v>
      </c>
      <c r="M3424" s="6">
        <f>[1]!b_info_outstandingbalance($A3424,日期设置!B$2)</f>
        <v>5</v>
      </c>
      <c r="N3424" s="7">
        <f>[1]!b_info_latestissurercreditrating2(A3424,日期设置!$B$2,"102","1")</f>
        <v>0</v>
      </c>
      <c r="O3424" s="8">
        <v>6.49</v>
      </c>
      <c r="P3424" s="9">
        <f>[1]!b_info_repurchasedate(A3424)</f>
        <v>0</v>
      </c>
      <c r="Q3424" s="8" t="s">
        <v>16338</v>
      </c>
      <c r="R3424" s="2" t="str">
        <f>IF((--IF(P3424=0,Q3424,P3424))&gt;(--日期设置!$B$2),IF(P3424=0,Q3424,P3424),Q3424)</f>
        <v>2022-04-30</v>
      </c>
      <c r="S3424" s="2" t="s">
        <v>18483</v>
      </c>
      <c r="T3424" s="8">
        <f>[1]!b_anal_ptmyear($A3424,日期设置!$B$2)</f>
        <v>1.106849315068493</v>
      </c>
      <c r="U3424" s="8">
        <f>[1]!b_anal_termifexercise($A3424,日期设置!B$2)</f>
        <v>0</v>
      </c>
      <c r="V3424" s="10">
        <f>[1]!b_dq_dirtyprice(A3424,日期设置!$B$2)</f>
        <v>107.2732</v>
      </c>
      <c r="W3424" s="11">
        <f>IF(U3424=0,ROUNDUP((Q3424-日期设置!$B$2)/365,0),ROUNDUP((R3424-日期设置!$B$2)/365,0))</f>
        <v>2</v>
      </c>
      <c r="X3424" s="18">
        <f>_xlfn.IFNA(VLOOKUP(A3424,过往入选债券!A:D,4,0),2)</f>
        <v>2</v>
      </c>
      <c r="Y3424">
        <f>_xlfn.IFNA(VLOOKUP(C3424,[2]Sheet1!$A:$A,1,0),3)</f>
        <v>3</v>
      </c>
    </row>
    <row r="3425" spans="1:25" hidden="1" x14ac:dyDescent="0.2">
      <c r="A3425" s="21" t="s">
        <v>12832</v>
      </c>
      <c r="B3425" s="21" t="s">
        <v>12833</v>
      </c>
      <c r="C3425" s="37" t="s">
        <v>12834</v>
      </c>
      <c r="D3425" s="26" t="str">
        <f>[1]!b_calc_yield(A3425,日期设置!$B$2,F3425,1,R3425,1,O3425,L3425,S3425,)</f>
        <v>Fetching...</v>
      </c>
      <c r="E3425" s="26">
        <f t="shared" si="106"/>
        <v>25.24392853995392</v>
      </c>
      <c r="F3425" s="18">
        <f>[1]!b_dq_cleanprice($A3425,日期设置!B$2)</f>
        <v>39.431600000000003</v>
      </c>
      <c r="G3425" s="18" t="str">
        <f t="shared" si="107"/>
        <v>1.85 + 0</v>
      </c>
      <c r="H3425" s="27">
        <f>[1]!b_dq_pctchange($A3425,日期设置!$B$2,1)/100</f>
        <v>0</v>
      </c>
      <c r="I3425" s="26">
        <f>[1]!b_pq_pctchange(A3425,日期设置!$B$4,日期设置!$B$2,1)</f>
        <v>0</v>
      </c>
      <c r="J3425" s="26">
        <f>[1]!b_pq_pctchange(A3425,日期设置!$C$4,日期设置!$B$2,1)</f>
        <v>0</v>
      </c>
      <c r="K3425" s="52">
        <f>[1]!b_dq_amount($A3425,日期设置!B$2,2,10000)</f>
        <v>0</v>
      </c>
      <c r="L3425" s="26">
        <f>[1]!b_info_latestpar(A3425,日期设置!$B$2)</f>
        <v>40</v>
      </c>
      <c r="M3425" s="6">
        <f>[1]!b_info_outstandingbalance($A3425,日期设置!B$2)</f>
        <v>6</v>
      </c>
      <c r="N3425" s="7" t="str">
        <f>[1]!b_info_latestissurercreditrating2(A3425,日期设置!$B$2,"102","1")</f>
        <v>AA</v>
      </c>
      <c r="O3425" s="8">
        <v>4.87</v>
      </c>
      <c r="P3425" s="9">
        <f>[1]!b_info_repurchasedate(A3425)</f>
        <v>0</v>
      </c>
      <c r="Q3425" s="8" t="s">
        <v>16775</v>
      </c>
      <c r="R3425" s="2" t="str">
        <f>IF((--IF(P3425=0,Q3425,P3425))&gt;(--日期设置!$B$2),IF(P3425=0,Q3425,P3425),Q3425)</f>
        <v>2023-01-28</v>
      </c>
      <c r="S3425" s="2" t="s">
        <v>17793</v>
      </c>
      <c r="T3425" s="8">
        <f>[1]!b_anal_ptmyear($A3425,日期设置!$B$2)</f>
        <v>1.8547945205479452</v>
      </c>
      <c r="U3425" s="8">
        <f>[1]!b_anal_termifexercise($A3425,日期设置!B$2)</f>
        <v>0</v>
      </c>
      <c r="V3425" s="10">
        <f>[1]!b_dq_dirtyprice(A3425,日期设置!$B$2)</f>
        <v>39.714500000000001</v>
      </c>
      <c r="W3425" s="11">
        <f>IF(U3425=0,ROUNDUP((Q3425-日期设置!$B$2)/365,0),ROUNDUP((R3425-日期设置!$B$2)/365,0))</f>
        <v>2</v>
      </c>
      <c r="X3425" s="18">
        <f>_xlfn.IFNA(VLOOKUP(A3425,过往入选债券!A:D,4,0),2)</f>
        <v>2</v>
      </c>
      <c r="Y3425">
        <f>_xlfn.IFNA(VLOOKUP(C3425,[2]Sheet1!$A:$A,1,0),3)</f>
        <v>3</v>
      </c>
    </row>
    <row r="3426" spans="1:25" hidden="1" x14ac:dyDescent="0.2">
      <c r="A3426" s="21" t="s">
        <v>13971</v>
      </c>
      <c r="B3426" s="21" t="s">
        <v>13972</v>
      </c>
      <c r="C3426" s="37" t="s">
        <v>13973</v>
      </c>
      <c r="D3426" s="26" t="str">
        <f>[1]!b_calc_yield(A3426,日期设置!$B$2,F3426,1,R3426,1,O3426,L3426,S3426,)</f>
        <v>Fetching...</v>
      </c>
      <c r="E3426" s="26">
        <f t="shared" si="106"/>
        <v>23.927697721279451</v>
      </c>
      <c r="F3426" s="18">
        <f>[1]!b_dq_cleanprice($A3426,日期设置!B$2)</f>
        <v>81.815799999999996</v>
      </c>
      <c r="G3426" s="18" t="str">
        <f t="shared" si="107"/>
        <v>3.56 + 0</v>
      </c>
      <c r="H3426" s="27">
        <f>[1]!b_dq_pctchange($A3426,日期设置!$B$2,1)/100</f>
        <v>0</v>
      </c>
      <c r="I3426" s="26">
        <f>[1]!b_pq_pctchange(A3426,日期设置!$B$4,日期设置!$B$2,1)</f>
        <v>0</v>
      </c>
      <c r="J3426" s="26">
        <f>[1]!b_pq_pctchange(A3426,日期设置!$C$4,日期设置!$B$2,1)</f>
        <v>0</v>
      </c>
      <c r="K3426" s="52">
        <f>[1]!b_dq_amount($A3426,日期设置!B$2,2,10000)</f>
        <v>0</v>
      </c>
      <c r="L3426" s="26">
        <f>[1]!b_info_latestpar(A3426,日期设置!$B$2)</f>
        <v>80</v>
      </c>
      <c r="M3426" s="6">
        <f>[1]!b_info_outstandingbalance($A3426,日期设置!B$2)</f>
        <v>4.8</v>
      </c>
      <c r="N3426" s="7" t="str">
        <f>[1]!b_info_latestissurercreditrating2(A3426,日期设置!$B$2,"102","1")</f>
        <v>AA</v>
      </c>
      <c r="O3426" s="8">
        <v>6</v>
      </c>
      <c r="P3426" s="9">
        <f>[1]!b_info_repurchasedate(A3426)</f>
        <v>0</v>
      </c>
      <c r="Q3426" s="8" t="s">
        <v>16952</v>
      </c>
      <c r="R3426" s="2" t="str">
        <f>IF((--IF(P3426=0,Q3426,P3426))&gt;(--日期设置!$B$2),IF(P3426=0,Q3426,P3426),Q3426)</f>
        <v>2024-10-13</v>
      </c>
      <c r="S3426" s="2" t="s">
        <v>18071</v>
      </c>
      <c r="T3426" s="8">
        <f>[1]!b_anal_ptmyear($A3426,日期设置!$B$2)</f>
        <v>3.5616438356164384</v>
      </c>
      <c r="U3426" s="8">
        <f>[1]!b_anal_termifexercise($A3426,日期设置!B$2)</f>
        <v>0</v>
      </c>
      <c r="V3426" s="10">
        <f>[1]!b_dq_dirtyprice(A3426,日期设置!$B$2)</f>
        <v>83.919899999999998</v>
      </c>
      <c r="W3426" s="11">
        <f>IF(U3426=0,ROUNDUP((Q3426-日期设置!$B$2)/365,0),ROUNDUP((R3426-日期设置!$B$2)/365,0))</f>
        <v>4</v>
      </c>
      <c r="X3426" s="18">
        <f>_xlfn.IFNA(VLOOKUP(A3426,过往入选债券!A:D,4,0),2)</f>
        <v>2</v>
      </c>
      <c r="Y3426">
        <f>_xlfn.IFNA(VLOOKUP(C3426,[2]Sheet1!$A:$A,1,0),3)</f>
        <v>3</v>
      </c>
    </row>
    <row r="3427" spans="1:25" hidden="1" x14ac:dyDescent="0.2">
      <c r="A3427" s="21" t="s">
        <v>7652</v>
      </c>
      <c r="B3427" s="21" t="s">
        <v>7653</v>
      </c>
      <c r="C3427" s="37" t="s">
        <v>4800</v>
      </c>
      <c r="D3427" s="26" t="str">
        <f>[1]!b_calc_yield(A3427,日期设置!$B$2,F3427,1,R3427,1,O3427,L3427,S3427,)</f>
        <v>Fetching...</v>
      </c>
      <c r="E3427" s="26">
        <f t="shared" si="106"/>
        <v>3.6108888136750616</v>
      </c>
      <c r="F3427" s="18">
        <f>[1]!b_dq_cleanprice($A3427,日期设置!B$2)</f>
        <v>99.902299999999997</v>
      </c>
      <c r="G3427" s="18" t="str">
        <f t="shared" si="107"/>
        <v>0.71 + 0</v>
      </c>
      <c r="H3427" s="27">
        <f>[1]!b_dq_pctchange($A3427,日期设置!$B$2,1)/100</f>
        <v>0</v>
      </c>
      <c r="I3427" s="26">
        <f>[1]!b_pq_pctchange(A3427,日期设置!$B$4,日期设置!$B$2,1)</f>
        <v>0</v>
      </c>
      <c r="J3427" s="26">
        <f>[1]!b_pq_pctchange(A3427,日期设置!$C$4,日期设置!$B$2,1)</f>
        <v>0</v>
      </c>
      <c r="K3427" s="52">
        <f>[1]!b_dq_amount($A3427,日期设置!B$2,2,10000)</f>
        <v>0</v>
      </c>
      <c r="L3427" s="26">
        <f>[1]!b_info_latestpar(A3427,日期设置!$B$2)</f>
        <v>100</v>
      </c>
      <c r="M3427" s="6">
        <f>[1]!b_info_outstandingbalance($A3427,日期设置!B$2)</f>
        <v>7</v>
      </c>
      <c r="N3427" s="7" t="str">
        <f>[1]!b_info_latestissurercreditrating2(A3427,日期设置!$B$2,"102","1")</f>
        <v>AA+</v>
      </c>
      <c r="O3427" s="8">
        <v>5</v>
      </c>
      <c r="P3427" s="9">
        <f>[1]!b_info_repurchasedate(A3427)</f>
        <v>0</v>
      </c>
      <c r="Q3427" s="8" t="s">
        <v>16453</v>
      </c>
      <c r="R3427" s="2" t="str">
        <f>IF((--IF(P3427=0,Q3427,P3427))&gt;(--日期设置!$B$2),IF(P3427=0,Q3427,P3427),Q3427)</f>
        <v>2021-12-07</v>
      </c>
      <c r="S3427" s="2" t="s">
        <v>18140</v>
      </c>
      <c r="T3427" s="8">
        <f>[1]!b_anal_ptmyear($A3427,日期设置!$B$2)</f>
        <v>0.71232876712328763</v>
      </c>
      <c r="U3427" s="8">
        <f>[1]!b_anal_termifexercise($A3427,日期设置!B$2)</f>
        <v>0</v>
      </c>
      <c r="V3427" s="10">
        <f>[1]!b_dq_dirtyprice(A3427,日期设置!$B$2)</f>
        <v>101.3407</v>
      </c>
      <c r="W3427" s="11">
        <f>IF(U3427=0,ROUNDUP((Q3427-日期设置!$B$2)/365,0),ROUNDUP((R3427-日期设置!$B$2)/365,0))</f>
        <v>1</v>
      </c>
      <c r="X3427" s="18">
        <f>_xlfn.IFNA(VLOOKUP(A3427,过往入选债券!A:D,4,0),2)</f>
        <v>2</v>
      </c>
      <c r="Y3427">
        <f>_xlfn.IFNA(VLOOKUP(C3427,[2]Sheet1!$A:$A,1,0),3)</f>
        <v>3</v>
      </c>
    </row>
    <row r="3428" spans="1:25" hidden="1" x14ac:dyDescent="0.2">
      <c r="A3428" s="21" t="s">
        <v>5684</v>
      </c>
      <c r="B3428" s="21" t="s">
        <v>5685</v>
      </c>
      <c r="C3428" s="37" t="s">
        <v>180</v>
      </c>
      <c r="D3428" s="26" t="str">
        <f>[1]!b_calc_yield(A3428,日期设置!$B$2,F3428,1,R3428,1,O3428,L3428,S3428,)</f>
        <v>Fetching...</v>
      </c>
      <c r="E3428" s="26">
        <f t="shared" si="106"/>
        <v>4.7625946827797971</v>
      </c>
      <c r="F3428" s="18">
        <f>[1]!b_dq_cleanprice($A3428,日期设置!B$2)</f>
        <v>100.435</v>
      </c>
      <c r="G3428" s="18" t="str">
        <f t="shared" si="107"/>
        <v>0.93 + 0</v>
      </c>
      <c r="H3428" s="27">
        <f>[1]!b_dq_pctchange($A3428,日期设置!$B$2,1)/100</f>
        <v>0</v>
      </c>
      <c r="I3428" s="26">
        <f>[1]!b_pq_pctchange(A3428,日期设置!$B$4,日期设置!$B$2,1)</f>
        <v>0</v>
      </c>
      <c r="J3428" s="26">
        <f>[1]!b_pq_pctchange(A3428,日期设置!$C$4,日期设置!$B$2,1)</f>
        <v>7.8021696608197258E-2</v>
      </c>
      <c r="K3428" s="52">
        <f>[1]!b_dq_amount($A3428,日期设置!B$2,2,10000)</f>
        <v>0</v>
      </c>
      <c r="L3428" s="26">
        <f>[1]!b_info_latestpar(A3428,日期设置!$B$2)</f>
        <v>100</v>
      </c>
      <c r="M3428" s="6">
        <f>[1]!b_info_outstandingbalance($A3428,日期设置!B$2)</f>
        <v>10</v>
      </c>
      <c r="N3428" s="7" t="str">
        <f>[1]!b_info_latestissurercreditrating2(A3428,日期设置!$B$2,"102","1")</f>
        <v>AA+</v>
      </c>
      <c r="O3428" s="8">
        <v>5.57</v>
      </c>
      <c r="P3428" s="9">
        <f>[1]!b_info_repurchasedate(A3428)</f>
        <v>0</v>
      </c>
      <c r="Q3428" s="8" t="s">
        <v>16043</v>
      </c>
      <c r="R3428" s="2" t="str">
        <f>IF((--IF(P3428=0,Q3428,P3428))&gt;(--日期设置!$B$2),IF(P3428=0,Q3428,P3428),Q3428)</f>
        <v>2022-02-28</v>
      </c>
      <c r="S3428" s="2" t="s">
        <v>17830</v>
      </c>
      <c r="T3428" s="8">
        <f>[1]!b_anal_ptmyear($A3428,日期设置!$B$2)</f>
        <v>0.9397260273972603</v>
      </c>
      <c r="U3428" s="8">
        <f>[1]!b_anal_termifexercise($A3428,日期设置!B$2)</f>
        <v>0</v>
      </c>
      <c r="V3428" s="10">
        <f>[1]!b_dq_dirtyprice(A3428,日期设置!$B$2)</f>
        <v>100.77070000000001</v>
      </c>
      <c r="W3428" s="11">
        <f>IF(U3428=0,ROUNDUP((Q3428-日期设置!$B$2)/365,0),ROUNDUP((R3428-日期设置!$B$2)/365,0))</f>
        <v>1</v>
      </c>
      <c r="X3428" s="18">
        <f>_xlfn.IFNA(VLOOKUP(A3428,过往入选债券!A:D,4,0),2)</f>
        <v>2</v>
      </c>
      <c r="Y3428">
        <f>_xlfn.IFNA(VLOOKUP(C3428,[2]Sheet1!$A:$A,1,0),3)</f>
        <v>3</v>
      </c>
    </row>
    <row r="3429" spans="1:25" hidden="1" x14ac:dyDescent="0.2">
      <c r="A3429" s="28" t="s">
        <v>19260</v>
      </c>
      <c r="B3429" s="28" t="s">
        <v>19261</v>
      </c>
      <c r="C3429" s="38" t="s">
        <v>19262</v>
      </c>
      <c r="D3429" s="26" t="str">
        <f>[1]!b_calc_yield(A3429,日期设置!$B$2,F3429,1,R3429,1,O3429,L3429,S3429,)</f>
        <v>Fetching...</v>
      </c>
      <c r="E3429" s="26">
        <f t="shared" si="106"/>
        <v>12.068416592787079</v>
      </c>
      <c r="F3429" s="18">
        <f>[1]!b_dq_cleanprice($A3429,日期设置!B$2)</f>
        <v>99.371499999999997</v>
      </c>
      <c r="G3429" s="18" t="str">
        <f t="shared" si="107"/>
        <v>2.43 + 0</v>
      </c>
      <c r="H3429" s="27">
        <f>[1]!b_dq_pctchange($A3429,日期设置!$B$2,1)/100</f>
        <v>0</v>
      </c>
      <c r="I3429" s="26">
        <f>[1]!b_pq_pctchange(A3429,日期设置!$B$4,日期设置!$B$2,1)</f>
        <v>0</v>
      </c>
      <c r="J3429" s="26">
        <f>[1]!b_pq_pctchange(A3429,日期设置!$C$4,日期设置!$B$2,1)</f>
        <v>0</v>
      </c>
      <c r="K3429" s="52">
        <f>[1]!b_dq_amount($A3429,日期设置!B$2,2,10000)</f>
        <v>0</v>
      </c>
      <c r="L3429" s="26">
        <f>[1]!b_info_latestpar(A3429,日期设置!$B$2)</f>
        <v>100</v>
      </c>
      <c r="M3429" s="6">
        <f>[1]!b_info_outstandingbalance($A3429,日期设置!B$2)</f>
        <v>6</v>
      </c>
      <c r="N3429" s="7" t="str">
        <f>[1]!b_info_latestissurercreditrating2(A3429,日期设置!$B$2,"102","1")</f>
        <v>AA</v>
      </c>
      <c r="O3429" s="8">
        <v>4.8</v>
      </c>
      <c r="P3429" s="9">
        <f>[1]!b_info_repurchasedate(A3429)</f>
        <v>0</v>
      </c>
      <c r="Q3429" s="8" t="s">
        <v>17546</v>
      </c>
      <c r="R3429" s="2" t="str">
        <f>IF((--IF(P3429=0,Q3429,P3429))&gt;(--日期设置!$B$2),IF(P3429=0,Q3429,P3429),Q3429)</f>
        <v>2023-08-28</v>
      </c>
      <c r="S3429" s="31" t="s">
        <v>19230</v>
      </c>
      <c r="T3429" s="8">
        <f>[1]!b_anal_ptmyear($A3429,日期设置!$B$2)</f>
        <v>2.4356164383561643</v>
      </c>
      <c r="U3429" s="8">
        <f>[1]!b_anal_termifexercise($A3429,日期设置!B$2)</f>
        <v>0</v>
      </c>
      <c r="V3429" s="10">
        <f>[1]!b_dq_dirtyprice(A3429,日期设置!$B$2)</f>
        <v>102.0805</v>
      </c>
      <c r="W3429" s="11">
        <f>IF(U3429=0,ROUNDUP((Q3429-日期设置!$B$2)/365,0),ROUNDUP((R3429-日期设置!$B$2)/365,0))</f>
        <v>3</v>
      </c>
      <c r="X3429" s="18">
        <f>_xlfn.IFNA(VLOOKUP(A3429,过往入选债券!A:D,4,0),2)</f>
        <v>2</v>
      </c>
      <c r="Y3429">
        <f>_xlfn.IFNA(VLOOKUP(C3429,[2]Sheet1!$A:$A,1,0),3)</f>
        <v>3</v>
      </c>
    </row>
    <row r="3430" spans="1:25" hidden="1" x14ac:dyDescent="0.2">
      <c r="A3430" s="21" t="s">
        <v>2521</v>
      </c>
      <c r="B3430" s="21" t="s">
        <v>2522</v>
      </c>
      <c r="C3430" s="37" t="s">
        <v>1640</v>
      </c>
      <c r="D3430" s="26" t="str">
        <f>[1]!b_calc_yield(A3430,日期设置!$B$2,F3430,1,R3430,1,O3430,L3430,S3430,)</f>
        <v>Fetching...</v>
      </c>
      <c r="E3430" s="26">
        <f t="shared" si="106"/>
        <v>4.1922762988386042</v>
      </c>
      <c r="F3430" s="18">
        <f>[1]!b_dq_cleanprice($A3430,日期设置!B$2)</f>
        <v>100.66</v>
      </c>
      <c r="G3430" s="18" t="str">
        <f t="shared" si="107"/>
        <v>0.82 + 0</v>
      </c>
      <c r="H3430" s="27">
        <f>[1]!b_dq_pctchange($A3430,日期设置!$B$2,1)/100</f>
        <v>0</v>
      </c>
      <c r="I3430" s="26">
        <f>[1]!b_pq_pctchange(A3430,日期设置!$B$4,日期设置!$B$2,1)</f>
        <v>0</v>
      </c>
      <c r="J3430" s="26">
        <f>[1]!b_pq_pctchange(A3430,日期设置!$C$4,日期设置!$B$2,1)</f>
        <v>-0.6692441744574148</v>
      </c>
      <c r="K3430" s="52">
        <f>[1]!b_dq_amount($A3430,日期设置!B$2,2,10000)</f>
        <v>0</v>
      </c>
      <c r="L3430" s="26">
        <f>[1]!b_info_latestpar(A3430,日期设置!$B$2)</f>
        <v>100</v>
      </c>
      <c r="M3430" s="6">
        <f>[1]!b_info_outstandingbalance($A3430,日期设置!B$2)</f>
        <v>2</v>
      </c>
      <c r="N3430" s="7">
        <f>[1]!b_info_latestissurercreditrating2(A3430,日期设置!$B$2,"102","1")</f>
        <v>0</v>
      </c>
      <c r="O3430" s="8">
        <v>5.95</v>
      </c>
      <c r="P3430" s="9">
        <f>[1]!b_info_repurchasedate(A3430)</f>
        <v>0</v>
      </c>
      <c r="Q3430" s="8" t="s">
        <v>16444</v>
      </c>
      <c r="R3430" s="2" t="str">
        <f>IF((--IF(P3430=0,Q3430,P3430))&gt;(--日期设置!$B$2),IF(P3430=0,Q3430,P3430),Q3430)</f>
        <v>2022-01-18</v>
      </c>
      <c r="S3430" s="2" t="s">
        <v>18020</v>
      </c>
      <c r="T3430" s="8">
        <f>[1]!b_anal_ptmyear($A3430,日期设置!$B$2)</f>
        <v>0.82739726027397265</v>
      </c>
      <c r="U3430" s="8">
        <f>[1]!b_anal_termifexercise($A3430,日期设置!B$2)</f>
        <v>0</v>
      </c>
      <c r="V3430" s="10">
        <f>[1]!b_dq_dirtyprice(A3430,日期设置!$B$2)</f>
        <v>101.687</v>
      </c>
      <c r="W3430" s="11">
        <f>IF(U3430=0,ROUNDUP((Q3430-日期设置!$B$2)/365,0),ROUNDUP((R3430-日期设置!$B$2)/365,0))</f>
        <v>1</v>
      </c>
      <c r="X3430" s="18">
        <f>_xlfn.IFNA(VLOOKUP(A3430,过往入选债券!A:D,4,0),2)</f>
        <v>2</v>
      </c>
      <c r="Y3430">
        <f>_xlfn.IFNA(VLOOKUP(C3430,[2]Sheet1!$A:$A,1,0),3)</f>
        <v>3</v>
      </c>
    </row>
    <row r="3431" spans="1:25" hidden="1" x14ac:dyDescent="0.2">
      <c r="A3431" s="21" t="s">
        <v>11442</v>
      </c>
      <c r="B3431" s="21" t="s">
        <v>11443</v>
      </c>
      <c r="C3431" s="37" t="s">
        <v>632</v>
      </c>
      <c r="D3431" s="26" t="str">
        <f>[1]!b_calc_yield(A3431,日期设置!$B$2,F3431,1,R3431,1,O3431,L3431,S3431,)</f>
        <v>Fetching...</v>
      </c>
      <c r="E3431" s="26">
        <f t="shared" si="106"/>
        <v>11.708725734486869</v>
      </c>
      <c r="F3431" s="18">
        <f>[1]!b_dq_cleanprice($A3431,日期设置!B$2)</f>
        <v>98.268799999999999</v>
      </c>
      <c r="G3431" s="18" t="str">
        <f t="shared" si="107"/>
        <v>2.35 + 0</v>
      </c>
      <c r="H3431" s="27">
        <f>[1]!b_dq_pctchange($A3431,日期设置!$B$2,1)/100</f>
        <v>0</v>
      </c>
      <c r="I3431" s="26">
        <f>[1]!b_pq_pctchange(A3431,日期设置!$B$4,日期设置!$B$2,1)</f>
        <v>0</v>
      </c>
      <c r="J3431" s="26">
        <f>[1]!b_pq_pctchange(A3431,日期设置!$C$4,日期设置!$B$2,1)</f>
        <v>0</v>
      </c>
      <c r="K3431" s="52">
        <f>[1]!b_dq_amount($A3431,日期设置!B$2,2,10000)</f>
        <v>0</v>
      </c>
      <c r="L3431" s="26">
        <f>[1]!b_info_latestpar(A3431,日期设置!$B$2)</f>
        <v>100</v>
      </c>
      <c r="M3431" s="6">
        <f>[1]!b_info_outstandingbalance($A3431,日期设置!B$2)</f>
        <v>5</v>
      </c>
      <c r="N3431" s="7" t="str">
        <f>[1]!b_info_latestissurercreditrating2(A3431,日期设置!$B$2,"102","1")</f>
        <v>AA</v>
      </c>
      <c r="O3431" s="8">
        <v>4.28</v>
      </c>
      <c r="P3431" s="9">
        <f>[1]!b_info_repurchasedate(A3431)</f>
        <v>0</v>
      </c>
      <c r="Q3431" s="8" t="s">
        <v>16860</v>
      </c>
      <c r="R3431" s="2" t="str">
        <f>IF((--IF(P3431=0,Q3431,P3431))&gt;(--日期设置!$B$2),IF(P3431=0,Q3431,P3431),Q3431)</f>
        <v>2023-07-31</v>
      </c>
      <c r="S3431" s="2" t="s">
        <v>17915</v>
      </c>
      <c r="T3431" s="8">
        <f>[1]!b_anal_ptmyear($A3431,日期设置!$B$2)</f>
        <v>2.3589041095890413</v>
      </c>
      <c r="U3431" s="8">
        <f>[1]!b_anal_termifexercise($A3431,日期设置!B$2)</f>
        <v>0</v>
      </c>
      <c r="V3431" s="10">
        <f>[1]!b_dq_dirtyprice(A3431,日期设置!$B$2)</f>
        <v>101.0127</v>
      </c>
      <c r="W3431" s="11">
        <f>IF(U3431=0,ROUNDUP((Q3431-日期设置!$B$2)/365,0),ROUNDUP((R3431-日期设置!$B$2)/365,0))</f>
        <v>3</v>
      </c>
      <c r="X3431" s="18">
        <f>_xlfn.IFNA(VLOOKUP(A3431,过往入选债券!A:D,4,0),2)</f>
        <v>2</v>
      </c>
      <c r="Y3431">
        <f>_xlfn.IFNA(VLOOKUP(C3431,[2]Sheet1!$A:$A,1,0),3)</f>
        <v>3</v>
      </c>
    </row>
    <row r="3432" spans="1:25" hidden="1" x14ac:dyDescent="0.2">
      <c r="A3432" s="21" t="s">
        <v>14478</v>
      </c>
      <c r="B3432" s="21" t="s">
        <v>14479</v>
      </c>
      <c r="C3432" s="37" t="s">
        <v>11242</v>
      </c>
      <c r="D3432" s="26" t="str">
        <f>[1]!b_calc_yield(A3432,日期设置!$B$2,F3432,1,R3432,1,O3432,L3432,S3432,)</f>
        <v>Fetching...</v>
      </c>
      <c r="E3432" s="26">
        <f t="shared" si="106"/>
        <v>25.821718742072729</v>
      </c>
      <c r="F3432" s="18">
        <f>[1]!b_dq_cleanprice($A3432,日期设置!B$2)</f>
        <v>82.744100000000003</v>
      </c>
      <c r="G3432" s="18" t="str">
        <f t="shared" si="107"/>
        <v>3.99 + 0</v>
      </c>
      <c r="H3432" s="27">
        <f>[1]!b_dq_pctchange($A3432,日期设置!$B$2,1)/100</f>
        <v>0</v>
      </c>
      <c r="I3432" s="26">
        <f>[1]!b_pq_pctchange(A3432,日期设置!$B$4,日期设置!$B$2,1)</f>
        <v>-19.999980663269195</v>
      </c>
      <c r="J3432" s="26">
        <f>[1]!b_pq_pctchange(A3432,日期设置!$C$4,日期设置!$B$2,1)</f>
        <v>-19.999980663269195</v>
      </c>
      <c r="K3432" s="52">
        <f>[1]!b_dq_amount($A3432,日期设置!B$2,2,10000)</f>
        <v>0</v>
      </c>
      <c r="L3432" s="26">
        <f>[1]!b_info_latestpar(A3432,日期设置!$B$2)</f>
        <v>80</v>
      </c>
      <c r="M3432" s="6">
        <f>[1]!b_info_outstandingbalance($A3432,日期设置!B$2)</f>
        <v>12</v>
      </c>
      <c r="N3432" s="7" t="str">
        <f>[1]!b_info_latestissurercreditrating2(A3432,日期设置!$B$2,"102","1")</f>
        <v>AA+</v>
      </c>
      <c r="O3432" s="8">
        <v>6.04</v>
      </c>
      <c r="P3432" s="9">
        <f>[1]!b_info_repurchasedate(A3432)</f>
        <v>0</v>
      </c>
      <c r="Q3432" s="8" t="s">
        <v>16417</v>
      </c>
      <c r="R3432" s="2" t="str">
        <f>IF((--IF(P3432=0,Q3432,P3432))&gt;(--日期设置!$B$2),IF(P3432=0,Q3432,P3432),Q3432)</f>
        <v>2025-03-19</v>
      </c>
      <c r="S3432" s="2" t="s">
        <v>17987</v>
      </c>
      <c r="T3432" s="8">
        <f>[1]!b_anal_ptmyear($A3432,日期设置!$B$2)</f>
        <v>3.9917808219178084</v>
      </c>
      <c r="U3432" s="8">
        <f>[1]!b_anal_termifexercise($A3432,日期设置!B$2)</f>
        <v>0</v>
      </c>
      <c r="V3432" s="10">
        <f>[1]!b_dq_dirtyprice(A3432,日期设置!$B$2)</f>
        <v>82.783799999999999</v>
      </c>
      <c r="W3432" s="11">
        <f>IF(U3432=0,ROUNDUP((Q3432-日期设置!$B$2)/365,0),ROUNDUP((R3432-日期设置!$B$2)/365,0))</f>
        <v>4</v>
      </c>
      <c r="X3432" s="18">
        <f>_xlfn.IFNA(VLOOKUP(A3432,过往入选债券!A:D,4,0),2)</f>
        <v>2</v>
      </c>
      <c r="Y3432">
        <f>_xlfn.IFNA(VLOOKUP(C3432,[2]Sheet1!$A:$A,1,0),3)</f>
        <v>3</v>
      </c>
    </row>
    <row r="3433" spans="1:25" hidden="1" x14ac:dyDescent="0.2">
      <c r="A3433" s="21" t="s">
        <v>13913</v>
      </c>
      <c r="B3433" s="21" t="s">
        <v>13914</v>
      </c>
      <c r="C3433" s="37" t="s">
        <v>13915</v>
      </c>
      <c r="D3433" s="26" t="str">
        <f>[1]!b_calc_yield(A3433,日期设置!$B$2,F3433,1,R3433,1,O3433,L3433,S3433,)</f>
        <v>Fetching...</v>
      </c>
      <c r="E3433" s="26">
        <f t="shared" si="106"/>
        <v>22.851292795581159</v>
      </c>
      <c r="F3433" s="18">
        <f>[1]!b_dq_cleanprice($A3433,日期设置!B$2)</f>
        <v>80.991200000000006</v>
      </c>
      <c r="G3433" s="18" t="str">
        <f t="shared" si="107"/>
        <v>3.35 + 0</v>
      </c>
      <c r="H3433" s="27">
        <f>[1]!b_dq_pctchange($A3433,日期设置!$B$2,1)/100</f>
        <v>0</v>
      </c>
      <c r="I3433" s="26">
        <f>[1]!b_pq_pctchange(A3433,日期设置!$B$4,日期设置!$B$2,1)</f>
        <v>0</v>
      </c>
      <c r="J3433" s="26">
        <f>[1]!b_pq_pctchange(A3433,日期设置!$C$4,日期设置!$B$2,1)</f>
        <v>-5.9262185786814331E-3</v>
      </c>
      <c r="K3433" s="52">
        <f>[1]!b_dq_amount($A3433,日期设置!B$2,2,10000)</f>
        <v>0</v>
      </c>
      <c r="L3433" s="26">
        <f>[1]!b_info_latestpar(A3433,日期设置!$B$2)</f>
        <v>80</v>
      </c>
      <c r="M3433" s="6">
        <f>[1]!b_info_outstandingbalance($A3433,日期设置!B$2)</f>
        <v>5.6</v>
      </c>
      <c r="N3433" s="7" t="str">
        <f>[1]!b_info_latestissurercreditrating2(A3433,日期设置!$B$2,"102","1")</f>
        <v>AA</v>
      </c>
      <c r="O3433" s="8">
        <v>5.8</v>
      </c>
      <c r="P3433" s="9">
        <f>[1]!b_info_repurchasedate(A3433)</f>
        <v>0</v>
      </c>
      <c r="Q3433" s="8" t="s">
        <v>16986</v>
      </c>
      <c r="R3433" s="2" t="str">
        <f>IF((--IF(P3433=0,Q3433,P3433))&gt;(--日期设置!$B$2),IF(P3433=0,Q3433,P3433),Q3433)</f>
        <v>2024-07-28</v>
      </c>
      <c r="S3433" s="2" t="s">
        <v>18645</v>
      </c>
      <c r="T3433" s="8">
        <f>[1]!b_anal_ptmyear($A3433,日期设置!$B$2)</f>
        <v>3.3506849315068492</v>
      </c>
      <c r="U3433" s="8">
        <f>[1]!b_anal_termifexercise($A3433,日期设置!B$2)</f>
        <v>0</v>
      </c>
      <c r="V3433" s="10">
        <f>[1]!b_dq_dirtyprice(A3433,日期设置!$B$2)</f>
        <v>84.004000000000005</v>
      </c>
      <c r="W3433" s="11">
        <f>IF(U3433=0,ROUNDUP((Q3433-日期设置!$B$2)/365,0),ROUNDUP((R3433-日期设置!$B$2)/365,0))</f>
        <v>4</v>
      </c>
      <c r="X3433" s="18">
        <f>_xlfn.IFNA(VLOOKUP(A3433,过往入选债券!A:D,4,0),2)</f>
        <v>2</v>
      </c>
      <c r="Y3433">
        <f>_xlfn.IFNA(VLOOKUP(C3433,[2]Sheet1!$A:$A,1,0),3)</f>
        <v>3</v>
      </c>
    </row>
    <row r="3434" spans="1:25" hidden="1" x14ac:dyDescent="0.2">
      <c r="A3434" s="21" t="s">
        <v>14661</v>
      </c>
      <c r="B3434" s="21" t="s">
        <v>14662</v>
      </c>
      <c r="C3434" s="37" t="s">
        <v>387</v>
      </c>
      <c r="D3434" s="26" t="str">
        <f>[1]!b_calc_yield(A3434,日期设置!$B$2,F3434,1,R3434,1,O3434,L3434,S3434,)</f>
        <v>Fetching...</v>
      </c>
      <c r="E3434" s="26">
        <f t="shared" si="106"/>
        <v>21.322610198295578</v>
      </c>
      <c r="F3434" s="18">
        <f>[1]!b_dq_cleanprice($A3434,日期设置!B$2)</f>
        <v>104.74679999999999</v>
      </c>
      <c r="G3434" s="18" t="str">
        <f t="shared" si="107"/>
        <v>4.42 + 0</v>
      </c>
      <c r="H3434" s="27">
        <f>[1]!b_dq_pctchange($A3434,日期设置!$B$2,1)/100</f>
        <v>0</v>
      </c>
      <c r="I3434" s="26">
        <f>[1]!b_pq_pctchange(A3434,日期设置!$B$4,日期设置!$B$2,1)</f>
        <v>0</v>
      </c>
      <c r="J3434" s="26">
        <f>[1]!b_pq_pctchange(A3434,日期设置!$C$4,日期设置!$B$2,1)</f>
        <v>-6.878530494024078E-2</v>
      </c>
      <c r="K3434" s="52">
        <f>[1]!b_dq_amount($A3434,日期设置!B$2,2,10000)</f>
        <v>0</v>
      </c>
      <c r="L3434" s="26">
        <f>[1]!b_info_latestpar(A3434,日期设置!$B$2)</f>
        <v>100</v>
      </c>
      <c r="M3434" s="6">
        <f>[1]!b_info_outstandingbalance($A3434,日期设置!B$2)</f>
        <v>15</v>
      </c>
      <c r="N3434" s="7" t="str">
        <f>[1]!b_info_latestissurercreditrating2(A3434,日期设置!$B$2,"102","1")</f>
        <v>AA+</v>
      </c>
      <c r="O3434" s="8">
        <v>6.3</v>
      </c>
      <c r="P3434" s="9">
        <f>[1]!b_info_repurchasedate(A3434)</f>
        <v>0</v>
      </c>
      <c r="Q3434" s="8" t="s">
        <v>16862</v>
      </c>
      <c r="R3434" s="2" t="str">
        <f>IF((--IF(P3434=0,Q3434,P3434))&gt;(--日期设置!$B$2),IF(P3434=0,Q3434,P3434),Q3434)</f>
        <v>2025-08-23</v>
      </c>
      <c r="S3434" s="2" t="s">
        <v>18298</v>
      </c>
      <c r="T3434" s="8">
        <f>[1]!b_anal_ptmyear($A3434,日期设置!$B$2)</f>
        <v>4.4219178082191783</v>
      </c>
      <c r="U3434" s="8">
        <f>[1]!b_anal_termifexercise($A3434,日期设置!B$2)</f>
        <v>0</v>
      </c>
      <c r="V3434" s="10">
        <f>[1]!b_dq_dirtyprice(A3434,日期设置!$B$2)</f>
        <v>108.3887</v>
      </c>
      <c r="W3434" s="11">
        <f>IF(U3434=0,ROUNDUP((Q3434-日期设置!$B$2)/365,0),ROUNDUP((R3434-日期设置!$B$2)/365,0))</f>
        <v>5</v>
      </c>
      <c r="X3434" s="18">
        <f>_xlfn.IFNA(VLOOKUP(A3434,过往入选债券!A:D,4,0),2)</f>
        <v>2</v>
      </c>
      <c r="Y3434">
        <f>_xlfn.IFNA(VLOOKUP(C3434,[2]Sheet1!$A:$A,1,0),3)</f>
        <v>3</v>
      </c>
    </row>
    <row r="3435" spans="1:25" hidden="1" x14ac:dyDescent="0.2">
      <c r="A3435" s="21" t="s">
        <v>2615</v>
      </c>
      <c r="B3435" s="21" t="s">
        <v>2616</v>
      </c>
      <c r="C3435" s="37" t="s">
        <v>25</v>
      </c>
      <c r="D3435" s="26" t="str">
        <f>[1]!b_calc_yield(A3435,日期设置!$B$2,F3435,1,R3435,1,O3435,L3435,S3435,)</f>
        <v>Fetching...</v>
      </c>
      <c r="E3435" s="26">
        <f t="shared" si="106"/>
        <v>4.2432249342652772</v>
      </c>
      <c r="F3435" s="18">
        <f>[1]!b_dq_cleanprice($A3435,日期设置!B$2)</f>
        <v>100</v>
      </c>
      <c r="G3435" s="18" t="str">
        <f t="shared" si="107"/>
        <v>0.86 + 0</v>
      </c>
      <c r="H3435" s="27">
        <f>[1]!b_dq_pctchange($A3435,日期设置!$B$2,1)/100</f>
        <v>0</v>
      </c>
      <c r="I3435" s="26">
        <f>[1]!b_pq_pctchange(A3435,日期设置!$B$4,日期设置!$B$2,1)</f>
        <v>0</v>
      </c>
      <c r="J3435" s="26">
        <f>[1]!b_pq_pctchange(A3435,日期设置!$C$4,日期设置!$B$2,1)</f>
        <v>0</v>
      </c>
      <c r="K3435" s="52">
        <f>[1]!b_dq_amount($A3435,日期设置!B$2,2,10000)</f>
        <v>0</v>
      </c>
      <c r="L3435" s="26">
        <f>[1]!b_info_latestpar(A3435,日期设置!$B$2)</f>
        <v>100</v>
      </c>
      <c r="M3435" s="6">
        <f>[1]!b_info_outstandingbalance($A3435,日期设置!B$2)</f>
        <v>15</v>
      </c>
      <c r="N3435" s="7">
        <f>[1]!b_info_latestissurercreditrating2(A3435,日期设置!$B$2,"102","1")</f>
        <v>0</v>
      </c>
      <c r="O3435" s="8">
        <v>5.0999999999999996</v>
      </c>
      <c r="P3435" s="9">
        <f>[1]!b_info_repurchasedate(A3435)</f>
        <v>0</v>
      </c>
      <c r="Q3435" s="8" t="s">
        <v>16498</v>
      </c>
      <c r="R3435" s="2" t="str">
        <f>IF((--IF(P3435=0,Q3435,P3435))&gt;(--日期设置!$B$2),IF(P3435=0,Q3435,P3435),Q3435)</f>
        <v>2022-01-31</v>
      </c>
      <c r="S3435" s="2" t="s">
        <v>18069</v>
      </c>
      <c r="T3435" s="8">
        <f>[1]!b_anal_ptmyear($A3435,日期设置!$B$2)</f>
        <v>0.86301369863013699</v>
      </c>
      <c r="U3435" s="8">
        <f>[1]!b_anal_termifexercise($A3435,日期设置!B$2)</f>
        <v>0</v>
      </c>
      <c r="V3435" s="10">
        <f>[1]!b_dq_dirtyprice(A3435,日期设置!$B$2)</f>
        <v>100.8219</v>
      </c>
      <c r="W3435" s="11">
        <f>IF(U3435=0,ROUNDUP((Q3435-日期设置!$B$2)/365,0),ROUNDUP((R3435-日期设置!$B$2)/365,0))</f>
        <v>1</v>
      </c>
      <c r="X3435" s="18" t="str">
        <f>_xlfn.IFNA(VLOOKUP(A3435,过往入选债券!A:D,4,0),2)</f>
        <v>否</v>
      </c>
      <c r="Y3435" s="45" t="str">
        <f>_xlfn.IFNA(VLOOKUP(C3435,[2]Sheet1!$A:$A,1,0),3)</f>
        <v>大同煤矿集团有限责任公司</v>
      </c>
    </row>
    <row r="3436" spans="1:25" hidden="1" x14ac:dyDescent="0.2">
      <c r="A3436" s="21" t="s">
        <v>4063</v>
      </c>
      <c r="B3436" s="21" t="s">
        <v>4064</v>
      </c>
      <c r="C3436" s="37" t="s">
        <v>157</v>
      </c>
      <c r="D3436" s="26" t="str">
        <f>[1]!b_calc_yield(A3436,日期设置!$B$2,F3436,1,R3436,1,O3436,L3436,S3436,)</f>
        <v>Fetching...</v>
      </c>
      <c r="E3436" s="26">
        <f t="shared" si="106"/>
        <v>9.9742730867176768</v>
      </c>
      <c r="F3436" s="18">
        <f>[1]!b_dq_cleanprice($A3436,日期设置!B$2)</f>
        <v>99.479200000000006</v>
      </c>
      <c r="G3436" s="18" t="str">
        <f t="shared" si="107"/>
        <v>1.96 + 0</v>
      </c>
      <c r="H3436" s="27">
        <f>[1]!b_dq_pctchange($A3436,日期设置!$B$2,1)/100</f>
        <v>0</v>
      </c>
      <c r="I3436" s="26">
        <f>[1]!b_pq_pctchange(A3436,日期设置!$B$4,日期设置!$B$2,1)</f>
        <v>0</v>
      </c>
      <c r="J3436" s="26">
        <f>[1]!b_pq_pctchange(A3436,日期设置!$C$4,日期设置!$B$2,1)</f>
        <v>0</v>
      </c>
      <c r="K3436" s="52">
        <f>[1]!b_dq_amount($A3436,日期设置!B$2,2,10000)</f>
        <v>0</v>
      </c>
      <c r="L3436" s="26">
        <f>[1]!b_info_latestpar(A3436,日期设置!$B$2)</f>
        <v>100</v>
      </c>
      <c r="M3436" s="6">
        <f>[1]!b_info_outstandingbalance($A3436,日期设置!B$2)</f>
        <v>5</v>
      </c>
      <c r="N3436" s="7">
        <f>[1]!b_info_latestissurercreditrating2(A3436,日期设置!$B$2,"102","1")</f>
        <v>0</v>
      </c>
      <c r="O3436" s="8">
        <v>4.78</v>
      </c>
      <c r="P3436" s="9">
        <f>[1]!b_info_repurchasedate(A3436)</f>
        <v>0</v>
      </c>
      <c r="Q3436" s="8" t="s">
        <v>15986</v>
      </c>
      <c r="R3436" s="2" t="str">
        <f>IF((--IF(P3436=0,Q3436,P3436))&gt;(--日期设置!$B$2),IF(P3436=0,Q3436,P3436),Q3436)</f>
        <v>2023-03-11</v>
      </c>
      <c r="S3436" s="2" t="s">
        <v>18149</v>
      </c>
      <c r="T3436" s="8">
        <f>[1]!b_anal_ptmyear($A3436,日期设置!$B$2)</f>
        <v>1.9698630136986301</v>
      </c>
      <c r="U3436" s="8">
        <f>[1]!b_anal_termifexercise($A3436,日期设置!B$2)</f>
        <v>0</v>
      </c>
      <c r="V3436" s="10">
        <f>[1]!b_dq_dirtyprice(A3436,日期设置!$B$2)</f>
        <v>99.6233</v>
      </c>
      <c r="W3436" s="11">
        <f>IF(U3436=0,ROUNDUP((Q3436-日期设置!$B$2)/365,0),ROUNDUP((R3436-日期设置!$B$2)/365,0))</f>
        <v>2</v>
      </c>
      <c r="X3436" s="18">
        <f>_xlfn.IFNA(VLOOKUP(A3436,过往入选债券!A:D,4,0),2)</f>
        <v>2</v>
      </c>
      <c r="Y3436">
        <f>_xlfn.IFNA(VLOOKUP(C3436,[2]Sheet1!$A:$A,1,0),3)</f>
        <v>3</v>
      </c>
    </row>
    <row r="3437" spans="1:25" hidden="1" x14ac:dyDescent="0.2">
      <c r="A3437" s="21" t="s">
        <v>6849</v>
      </c>
      <c r="B3437" s="21" t="s">
        <v>6850</v>
      </c>
      <c r="C3437" s="37" t="s">
        <v>690</v>
      </c>
      <c r="D3437" s="26" t="str">
        <f>[1]!b_calc_yield(A3437,日期设置!$B$2,F3437,1,R3437,1,O3437,L3437,S3437,)</f>
        <v>Fetching...</v>
      </c>
      <c r="E3437" s="26">
        <f t="shared" si="106"/>
        <v>10.075092447650791</v>
      </c>
      <c r="F3437" s="18">
        <f>[1]!b_dq_cleanprice($A3437,日期设置!B$2)</f>
        <v>103.9923</v>
      </c>
      <c r="G3437" s="18" t="str">
        <f t="shared" si="107"/>
        <v>2.12 + 0</v>
      </c>
      <c r="H3437" s="27">
        <f>[1]!b_dq_pctchange($A3437,日期设置!$B$2,1)/100</f>
        <v>0</v>
      </c>
      <c r="I3437" s="26">
        <f>[1]!b_pq_pctchange(A3437,日期设置!$B$4,日期设置!$B$2,1)</f>
        <v>0</v>
      </c>
      <c r="J3437" s="26">
        <f>[1]!b_pq_pctchange(A3437,日期设置!$C$4,日期设置!$B$2,1)</f>
        <v>0</v>
      </c>
      <c r="K3437" s="52">
        <f>[1]!b_dq_amount($A3437,日期设置!B$2,2,10000)</f>
        <v>0</v>
      </c>
      <c r="L3437" s="26">
        <f>[1]!b_info_latestpar(A3437,日期设置!$B$2)</f>
        <v>100</v>
      </c>
      <c r="M3437" s="6">
        <f>[1]!b_info_outstandingbalance($A3437,日期设置!B$2)</f>
        <v>10</v>
      </c>
      <c r="N3437" s="7" t="str">
        <f>[1]!b_info_latestissurercreditrating2(A3437,日期设置!$B$2,"102","1")</f>
        <v>AA+</v>
      </c>
      <c r="O3437" s="8">
        <v>7.1</v>
      </c>
      <c r="P3437" s="9">
        <f>[1]!b_info_repurchasedate(A3437)</f>
        <v>0</v>
      </c>
      <c r="Q3437" s="8" t="s">
        <v>16947</v>
      </c>
      <c r="R3437" s="2" t="str">
        <f>IF((--IF(P3437=0,Q3437,P3437))&gt;(--日期设置!$B$2),IF(P3437=0,Q3437,P3437),Q3437)</f>
        <v>2023-05-07</v>
      </c>
      <c r="S3437" s="2" t="s">
        <v>18409</v>
      </c>
      <c r="T3437" s="8">
        <f>[1]!b_anal_ptmyear($A3437,日期设置!$B$2)</f>
        <v>2.1260273972602741</v>
      </c>
      <c r="U3437" s="8">
        <f>[1]!b_anal_termifexercise($A3437,日期设置!B$2)</f>
        <v>0</v>
      </c>
      <c r="V3437" s="10">
        <f>[1]!b_dq_dirtyprice(A3437,日期设置!$B$2)</f>
        <v>110.19750000000001</v>
      </c>
      <c r="W3437" s="11">
        <f>IF(U3437=0,ROUNDUP((Q3437-日期设置!$B$2)/365,0),ROUNDUP((R3437-日期设置!$B$2)/365,0))</f>
        <v>3</v>
      </c>
      <c r="X3437" s="18">
        <f>_xlfn.IFNA(VLOOKUP(A3437,过往入选债券!A:D,4,0),2)</f>
        <v>2</v>
      </c>
      <c r="Y3437">
        <f>_xlfn.IFNA(VLOOKUP(C3437,[2]Sheet1!$A:$A,1,0),3)</f>
        <v>3</v>
      </c>
    </row>
    <row r="3438" spans="1:25" hidden="1" x14ac:dyDescent="0.2">
      <c r="A3438" s="28" t="s">
        <v>21867</v>
      </c>
      <c r="B3438" s="28" t="s">
        <v>22063</v>
      </c>
      <c r="C3438" s="39" t="s">
        <v>22064</v>
      </c>
      <c r="D3438" s="26" t="str">
        <f>[1]!b_calc_yield(A3438,日期设置!$B$2,F3438,1,R3438,1,O3438,L3438,S3438,)</f>
        <v>Fetching...</v>
      </c>
      <c r="E3438" s="26">
        <f t="shared" si="106"/>
        <v>8.8774654274527354</v>
      </c>
      <c r="F3438" s="18">
        <f>[1]!b_dq_cleanprice($A3438,日期设置!B$2)</f>
        <v>100.041</v>
      </c>
      <c r="G3438" s="18" t="str">
        <f t="shared" si="107"/>
        <v>1.76 + 1.76</v>
      </c>
      <c r="H3438" s="27">
        <f>[1]!b_dq_pctchange($A3438,日期设置!$B$2,1)/100</f>
        <v>0</v>
      </c>
      <c r="I3438" s="26">
        <f>[1]!b_pq_pctchange(A3438,日期设置!$B$4,日期设置!$B$2,1)</f>
        <v>0</v>
      </c>
      <c r="J3438" s="26">
        <f>[1]!b_pq_pctchange(A3438,日期设置!$C$4,日期设置!$B$2,1)</f>
        <v>0</v>
      </c>
      <c r="K3438" s="52">
        <f>[1]!b_dq_amount($A3438,日期设置!B$2,2,10000)</f>
        <v>0</v>
      </c>
      <c r="L3438" s="26">
        <f>[1]!b_info_latestpar(A3438,日期设置!$B$2)</f>
        <v>100</v>
      </c>
      <c r="M3438" s="6">
        <f>[1]!b_info_outstandingbalance($A3438,日期设置!B$2)</f>
        <v>5</v>
      </c>
      <c r="N3438" s="7" t="str">
        <f>[1]!b_info_latestissurercreditrating2(A3438,日期设置!$B$2,"102","1")</f>
        <v>AAA</v>
      </c>
      <c r="O3438" s="43">
        <v>5.0999999999999996</v>
      </c>
      <c r="P3438" s="9">
        <f>[1]!b_info_repurchasedate(A3438)</f>
        <v>0</v>
      </c>
      <c r="Q3438" s="31" t="s">
        <v>16559</v>
      </c>
      <c r="R3438" s="2" t="str">
        <f>IF((--IF(P3438=0,Q3438,P3438))&gt;(--日期设置!$B$2),IF(P3438=0,Q3438,P3438),Q3438)</f>
        <v>2022-12-28</v>
      </c>
      <c r="S3438" s="31" t="s">
        <v>16725</v>
      </c>
      <c r="T3438" s="8">
        <f>[1]!b_anal_ptmyear($A3438,日期设置!$B$2)</f>
        <v>1.7698630136986302</v>
      </c>
      <c r="U3438" s="8">
        <f>[1]!b_anal_termifexercise($A3438,日期设置!B$2)</f>
        <v>1.7698630136986302</v>
      </c>
      <c r="V3438" s="10">
        <f>[1]!b_dq_dirtyprice(A3438,日期设置!$B$2)</f>
        <v>101.21469999999999</v>
      </c>
      <c r="W3438" s="11">
        <f>IF(U3438=0,ROUNDUP((Q3438-日期设置!$B$2)/365,0),ROUNDUP((R3438-日期设置!$B$2)/365,0))</f>
        <v>2</v>
      </c>
      <c r="X3438" s="18">
        <f>_xlfn.IFNA(VLOOKUP(A3438,过往入选债券!A:D,4,0),2)</f>
        <v>2</v>
      </c>
      <c r="Y3438">
        <f>_xlfn.IFNA(VLOOKUP(C3438,[2]Sheet1!$A:$A,1,0),3)</f>
        <v>3</v>
      </c>
    </row>
    <row r="3439" spans="1:25" hidden="1" x14ac:dyDescent="0.2">
      <c r="A3439" s="28" t="s">
        <v>20952</v>
      </c>
      <c r="B3439" s="28" t="s">
        <v>20953</v>
      </c>
      <c r="C3439" s="39" t="s">
        <v>2041</v>
      </c>
      <c r="D3439" s="26" t="str">
        <f>[1]!b_calc_yield(A3439,日期设置!$B$2,F3439,1,R3439,1,O3439,L3439,S3439,)</f>
        <v>Fetching...</v>
      </c>
      <c r="E3439" s="26">
        <f t="shared" si="106"/>
        <v>13.018054176683869</v>
      </c>
      <c r="F3439" s="18">
        <f>[1]!b_dq_cleanprice($A3439,日期设置!B$2)</f>
        <v>97.298299999999998</v>
      </c>
      <c r="G3439" s="18" t="str">
        <f t="shared" si="107"/>
        <v>2.58 + 0</v>
      </c>
      <c r="H3439" s="27">
        <f>[1]!b_dq_pctchange($A3439,日期设置!$B$2,1)/100</f>
        <v>0</v>
      </c>
      <c r="I3439" s="26">
        <f>[1]!b_pq_pctchange(A3439,日期设置!$B$4,日期设置!$B$2,1)</f>
        <v>0</v>
      </c>
      <c r="J3439" s="26">
        <f>[1]!b_pq_pctchange(A3439,日期设置!$C$4,日期设置!$B$2,1)</f>
        <v>-4.1108997423543823E-3</v>
      </c>
      <c r="K3439" s="52">
        <f>[1]!b_dq_amount($A3439,日期设置!B$2,2,10000)</f>
        <v>0</v>
      </c>
      <c r="L3439" s="26">
        <f>[1]!b_info_latestpar(A3439,日期设置!$B$2)</f>
        <v>100</v>
      </c>
      <c r="M3439" s="6">
        <f>[1]!b_info_outstandingbalance($A3439,日期设置!B$2)</f>
        <v>20</v>
      </c>
      <c r="N3439" s="7" t="str">
        <f>[1]!b_info_latestissurercreditrating2(A3439,日期设置!$B$2,"102","1")</f>
        <v>AAA</v>
      </c>
      <c r="O3439" s="8">
        <v>3.93</v>
      </c>
      <c r="P3439" s="9">
        <f>[1]!b_info_repurchasedate(A3439)</f>
        <v>0</v>
      </c>
      <c r="Q3439" s="8" t="s">
        <v>16017</v>
      </c>
      <c r="R3439" s="2" t="str">
        <f>IF((--IF(P3439=0,Q3439,P3439))&gt;(--日期设置!$B$2),IF(P3439=0,Q3439,P3439),Q3439)</f>
        <v>2023-10-23</v>
      </c>
      <c r="S3439" s="31" t="s">
        <v>16008</v>
      </c>
      <c r="T3439" s="8">
        <f>[1]!b_anal_ptmyear($A3439,日期设置!$B$2)</f>
        <v>2.5890410958904111</v>
      </c>
      <c r="U3439" s="8">
        <f>[1]!b_anal_termifexercise($A3439,日期设置!B$2)</f>
        <v>0</v>
      </c>
      <c r="V3439" s="10">
        <f>[1]!b_dq_dirtyprice(A3439,日期设置!$B$2)</f>
        <v>98.913399999999996</v>
      </c>
      <c r="W3439" s="11">
        <f>IF(U3439=0,ROUNDUP((Q3439-日期设置!$B$2)/365,0),ROUNDUP((R3439-日期设置!$B$2)/365,0))</f>
        <v>3</v>
      </c>
      <c r="X3439" s="18">
        <f>_xlfn.IFNA(VLOOKUP(A3439,过往入选债券!A:D,4,0),2)</f>
        <v>2</v>
      </c>
      <c r="Y3439">
        <f>_xlfn.IFNA(VLOOKUP(C3439,[2]Sheet1!$A:$A,1,0),3)</f>
        <v>3</v>
      </c>
    </row>
    <row r="3440" spans="1:25" hidden="1" x14ac:dyDescent="0.2">
      <c r="A3440" s="21" t="s">
        <v>8329</v>
      </c>
      <c r="B3440" s="21" t="s">
        <v>8330</v>
      </c>
      <c r="C3440" s="37" t="s">
        <v>8331</v>
      </c>
      <c r="D3440" s="26" t="str">
        <f>[1]!b_calc_yield(A3440,日期设置!$B$2,F3440,1,R3440,1,O3440,L3440,S3440,)</f>
        <v>Fetching...</v>
      </c>
      <c r="E3440" s="26">
        <f t="shared" si="106"/>
        <v>14.518233796362567</v>
      </c>
      <c r="F3440" s="18">
        <f>[1]!b_dq_cleanprice($A3440,日期设置!B$2)</f>
        <v>102.592</v>
      </c>
      <c r="G3440" s="18" t="str">
        <f t="shared" si="107"/>
        <v>3.05 + 0</v>
      </c>
      <c r="H3440" s="27">
        <f>[1]!b_dq_pctchange($A3440,日期设置!$B$2,1)/100</f>
        <v>0</v>
      </c>
      <c r="I3440" s="26">
        <f>[1]!b_pq_pctchange(A3440,日期设置!$B$4,日期设置!$B$2,1)</f>
        <v>0</v>
      </c>
      <c r="J3440" s="26">
        <f>[1]!b_pq_pctchange(A3440,日期设置!$C$4,日期设置!$B$2,1)</f>
        <v>3.5011541379477311</v>
      </c>
      <c r="K3440" s="52">
        <f>[1]!b_dq_amount($A3440,日期设置!B$2,2,10000)</f>
        <v>0</v>
      </c>
      <c r="L3440" s="26">
        <f>[1]!b_info_latestpar(A3440,日期设置!$B$2)</f>
        <v>100</v>
      </c>
      <c r="M3440" s="6">
        <f>[1]!b_info_outstandingbalance($A3440,日期设置!B$2)</f>
        <v>8</v>
      </c>
      <c r="N3440" s="7" t="str">
        <f>[1]!b_info_latestissurercreditrating2(A3440,日期设置!$B$2,"102","1")</f>
        <v>AA+</v>
      </c>
      <c r="O3440" s="8">
        <v>6</v>
      </c>
      <c r="P3440" s="9">
        <f>[1]!b_info_repurchasedate(A3440)</f>
        <v>0</v>
      </c>
      <c r="Q3440" s="8" t="s">
        <v>16314</v>
      </c>
      <c r="R3440" s="2" t="str">
        <f>IF((--IF(P3440=0,Q3440,P3440))&gt;(--日期设置!$B$2),IF(P3440=0,Q3440,P3440),Q3440)</f>
        <v>2024-04-10</v>
      </c>
      <c r="S3440" s="2" t="s">
        <v>18094</v>
      </c>
      <c r="T3440" s="8">
        <f>[1]!b_anal_ptmyear($A3440,日期设置!$B$2)</f>
        <v>3.0520547945205481</v>
      </c>
      <c r="U3440" s="8">
        <f>[1]!b_anal_termifexercise($A3440,日期设置!B$2)</f>
        <v>0</v>
      </c>
      <c r="V3440" s="10">
        <f>[1]!b_dq_dirtyprice(A3440,日期设置!$B$2)</f>
        <v>108.27970000000001</v>
      </c>
      <c r="W3440" s="11">
        <f>IF(U3440=0,ROUNDUP((Q3440-日期设置!$B$2)/365,0),ROUNDUP((R3440-日期设置!$B$2)/365,0))</f>
        <v>4</v>
      </c>
      <c r="X3440" s="18">
        <f>_xlfn.IFNA(VLOOKUP(A3440,过往入选债券!A:D,4,0),2)</f>
        <v>2</v>
      </c>
      <c r="Y3440">
        <f>_xlfn.IFNA(VLOOKUP(C3440,[2]Sheet1!$A:$A,1,0),3)</f>
        <v>3</v>
      </c>
    </row>
    <row r="3441" spans="1:25" hidden="1" x14ac:dyDescent="0.2">
      <c r="A3441" s="21" t="s">
        <v>13885</v>
      </c>
      <c r="B3441" s="21" t="s">
        <v>13886</v>
      </c>
      <c r="C3441" s="37" t="s">
        <v>13887</v>
      </c>
      <c r="D3441" s="26" t="str">
        <f>[1]!b_calc_yield(A3441,日期设置!$B$2,F3441,1,R3441,1,O3441,L3441,S3441,)</f>
        <v>Fetching...</v>
      </c>
      <c r="E3441" s="26">
        <f t="shared" si="106"/>
        <v>22.909585316111514</v>
      </c>
      <c r="F3441" s="18">
        <f>[1]!b_dq_cleanprice($A3441,日期设置!B$2)</f>
        <v>81.418499999999995</v>
      </c>
      <c r="G3441" s="18" t="str">
        <f t="shared" si="107"/>
        <v>3.33 + 0</v>
      </c>
      <c r="H3441" s="27">
        <f>[1]!b_dq_pctchange($A3441,日期设置!$B$2,1)/100</f>
        <v>0</v>
      </c>
      <c r="I3441" s="26">
        <f>[1]!b_pq_pctchange(A3441,日期设置!$B$4,日期设置!$B$2,1)</f>
        <v>0</v>
      </c>
      <c r="J3441" s="26">
        <f>[1]!b_pq_pctchange(A3441,日期设置!$C$4,日期设置!$B$2,1)</f>
        <v>0</v>
      </c>
      <c r="K3441" s="52">
        <f>[1]!b_dq_amount($A3441,日期设置!B$2,2,10000)</f>
        <v>0</v>
      </c>
      <c r="L3441" s="26">
        <f>[1]!b_info_latestpar(A3441,日期设置!$B$2)</f>
        <v>80</v>
      </c>
      <c r="M3441" s="6">
        <f>[1]!b_info_outstandingbalance($A3441,日期设置!B$2)</f>
        <v>4</v>
      </c>
      <c r="N3441" s="7" t="str">
        <f>[1]!b_info_latestissurercreditrating2(A3441,日期设置!$B$2,"102","1")</f>
        <v>AA-</v>
      </c>
      <c r="O3441" s="8">
        <v>5.99</v>
      </c>
      <c r="P3441" s="9">
        <f>[1]!b_info_repurchasedate(A3441)</f>
        <v>0</v>
      </c>
      <c r="Q3441" s="8" t="s">
        <v>16676</v>
      </c>
      <c r="R3441" s="2" t="str">
        <f>IF((--IF(P3441=0,Q3441,P3441))&gt;(--日期设置!$B$2),IF(P3441=0,Q3441,P3441),Q3441)</f>
        <v>2024-07-24</v>
      </c>
      <c r="S3441" s="2" t="s">
        <v>18412</v>
      </c>
      <c r="T3441" s="8">
        <f>[1]!b_anal_ptmyear($A3441,日期设置!$B$2)</f>
        <v>3.3397260273972602</v>
      </c>
      <c r="U3441" s="8">
        <f>[1]!b_anal_termifexercise($A3441,日期设置!B$2)</f>
        <v>0</v>
      </c>
      <c r="V3441" s="10">
        <f>[1]!b_dq_dirtyprice(A3441,日期设置!$B$2)</f>
        <v>84.582499999999996</v>
      </c>
      <c r="W3441" s="11">
        <f>IF(U3441=0,ROUNDUP((Q3441-日期设置!$B$2)/365,0),ROUNDUP((R3441-日期设置!$B$2)/365,0))</f>
        <v>4</v>
      </c>
      <c r="X3441" s="18">
        <f>_xlfn.IFNA(VLOOKUP(A3441,过往入选债券!A:D,4,0),2)</f>
        <v>2</v>
      </c>
      <c r="Y3441">
        <f>_xlfn.IFNA(VLOOKUP(C3441,[2]Sheet1!$A:$A,1,0),3)</f>
        <v>3</v>
      </c>
    </row>
    <row r="3442" spans="1:25" hidden="1" x14ac:dyDescent="0.2">
      <c r="A3442" s="21" t="s">
        <v>14275</v>
      </c>
      <c r="B3442" s="21" t="s">
        <v>14276</v>
      </c>
      <c r="C3442" s="37" t="s">
        <v>14277</v>
      </c>
      <c r="D3442" s="26" t="str">
        <f>[1]!b_calc_yield(A3442,日期设置!$B$2,F3442,1,R3442,1,O3442,L3442,S3442,)</f>
        <v>Fetching...</v>
      </c>
      <c r="E3442" s="26">
        <f t="shared" si="106"/>
        <v>24.143682611544648</v>
      </c>
      <c r="F3442" s="18">
        <f>[1]!b_dq_cleanprice($A3442,日期设置!B$2)</f>
        <v>82.065299999999993</v>
      </c>
      <c r="G3442" s="18" t="str">
        <f t="shared" si="107"/>
        <v>3.61 + 0</v>
      </c>
      <c r="H3442" s="27">
        <f>[1]!b_dq_pctchange($A3442,日期设置!$B$2,1)/100</f>
        <v>0</v>
      </c>
      <c r="I3442" s="26">
        <f>[1]!b_pq_pctchange(A3442,日期设置!$B$4,日期设置!$B$2,1)</f>
        <v>-0.16386861313869752</v>
      </c>
      <c r="J3442" s="26">
        <f>[1]!b_pq_pctchange(A3442,日期设置!$C$4,日期设置!$B$2,1)</f>
        <v>-0.16386861313869752</v>
      </c>
      <c r="K3442" s="52">
        <f>[1]!b_dq_amount($A3442,日期设置!B$2,2,10000)</f>
        <v>0</v>
      </c>
      <c r="L3442" s="26">
        <f>[1]!b_info_latestpar(A3442,日期设置!$B$2)</f>
        <v>80</v>
      </c>
      <c r="M3442" s="6">
        <f>[1]!b_info_outstandingbalance($A3442,日期设置!B$2)</f>
        <v>5.6</v>
      </c>
      <c r="N3442" s="7" t="str">
        <f>[1]!b_info_latestissurercreditrating2(A3442,日期设置!$B$2,"102","1")</f>
        <v>AA</v>
      </c>
      <c r="O3442" s="8">
        <v>6.05</v>
      </c>
      <c r="P3442" s="9">
        <f>[1]!b_info_repurchasedate(A3442)</f>
        <v>0</v>
      </c>
      <c r="Q3442" s="8" t="s">
        <v>16006</v>
      </c>
      <c r="R3442" s="2" t="str">
        <f>IF((--IF(P3442=0,Q3442,P3442))&gt;(--日期设置!$B$2),IF(P3442=0,Q3442,P3442),Q3442)</f>
        <v>2024-11-01</v>
      </c>
      <c r="S3442" s="2" t="s">
        <v>17795</v>
      </c>
      <c r="T3442" s="8">
        <f>[1]!b_anal_ptmyear($A3442,日期设置!$B$2)</f>
        <v>3.6136986301369864</v>
      </c>
      <c r="U3442" s="8">
        <f>[1]!b_anal_termifexercise($A3442,日期设置!B$2)</f>
        <v>0</v>
      </c>
      <c r="V3442" s="10">
        <f>[1]!b_dq_dirtyprice(A3442,日期设置!$B$2)</f>
        <v>83.935000000000002</v>
      </c>
      <c r="W3442" s="11">
        <f>IF(U3442=0,ROUNDUP((Q3442-日期设置!$B$2)/365,0),ROUNDUP((R3442-日期设置!$B$2)/365,0))</f>
        <v>4</v>
      </c>
      <c r="X3442" s="18">
        <f>_xlfn.IFNA(VLOOKUP(A3442,过往入选债券!A:D,4,0),2)</f>
        <v>2</v>
      </c>
      <c r="Y3442">
        <f>_xlfn.IFNA(VLOOKUP(C3442,[2]Sheet1!$A:$A,1,0),3)</f>
        <v>3</v>
      </c>
    </row>
    <row r="3443" spans="1:25" hidden="1" x14ac:dyDescent="0.2">
      <c r="A3443" s="21" t="s">
        <v>14126</v>
      </c>
      <c r="B3443" s="21" t="s">
        <v>14127</v>
      </c>
      <c r="C3443" s="37" t="s">
        <v>4561</v>
      </c>
      <c r="D3443" s="26" t="str">
        <f>[1]!b_calc_yield(A3443,日期设置!$B$2,F3443,1,R3443,1,O3443,L3443,S3443,)</f>
        <v>Fetching...</v>
      </c>
      <c r="E3443" s="26">
        <f t="shared" si="106"/>
        <v>23.519789396374534</v>
      </c>
      <c r="F3443" s="18">
        <f>[1]!b_dq_cleanprice($A3443,日期设置!B$2)</f>
        <v>81.480900000000005</v>
      </c>
      <c r="G3443" s="18" t="str">
        <f t="shared" si="107"/>
        <v>3.49 + 0</v>
      </c>
      <c r="H3443" s="27">
        <f>[1]!b_dq_pctchange($A3443,日期设置!$B$2,1)/100</f>
        <v>0</v>
      </c>
      <c r="I3443" s="26">
        <f>[1]!b_pq_pctchange(A3443,日期设置!$B$4,日期设置!$B$2,1)</f>
        <v>0</v>
      </c>
      <c r="J3443" s="26">
        <f>[1]!b_pq_pctchange(A3443,日期设置!$C$4,日期设置!$B$2,1)</f>
        <v>-9.2573973348493835E-2</v>
      </c>
      <c r="K3443" s="52">
        <f>[1]!b_dq_amount($A3443,日期设置!B$2,2,10000)</f>
        <v>0</v>
      </c>
      <c r="L3443" s="26">
        <f>[1]!b_info_latestpar(A3443,日期设置!$B$2)</f>
        <v>80</v>
      </c>
      <c r="M3443" s="6">
        <f>[1]!b_info_outstandingbalance($A3443,日期设置!B$2)</f>
        <v>3.6</v>
      </c>
      <c r="N3443" s="7" t="str">
        <f>[1]!b_info_latestissurercreditrating2(A3443,日期设置!$B$2,"102","1")</f>
        <v>AA</v>
      </c>
      <c r="O3443" s="8">
        <v>5.9</v>
      </c>
      <c r="P3443" s="9">
        <f>[1]!b_info_repurchasedate(A3443)</f>
        <v>0</v>
      </c>
      <c r="Q3443" s="8" t="s">
        <v>16381</v>
      </c>
      <c r="R3443" s="2" t="str">
        <f>IF((--IF(P3443=0,Q3443,P3443))&gt;(--日期设置!$B$2),IF(P3443=0,Q3443,P3443),Q3443)</f>
        <v>2024-09-18</v>
      </c>
      <c r="S3443" s="2" t="s">
        <v>18405</v>
      </c>
      <c r="T3443" s="8">
        <f>[1]!b_anal_ptmyear($A3443,日期设置!$B$2)</f>
        <v>3.493150684931507</v>
      </c>
      <c r="U3443" s="8">
        <f>[1]!b_anal_termifexercise($A3443,日期设置!B$2)</f>
        <v>0</v>
      </c>
      <c r="V3443" s="10">
        <f>[1]!b_dq_dirtyprice(A3443,日期设置!$B$2)</f>
        <v>83.873199999999997</v>
      </c>
      <c r="W3443" s="11">
        <f>IF(U3443=0,ROUNDUP((Q3443-日期设置!$B$2)/365,0),ROUNDUP((R3443-日期设置!$B$2)/365,0))</f>
        <v>4</v>
      </c>
      <c r="X3443" s="18">
        <f>_xlfn.IFNA(VLOOKUP(A3443,过往入选债券!A:D,4,0),2)</f>
        <v>2</v>
      </c>
      <c r="Y3443">
        <f>_xlfn.IFNA(VLOOKUP(C3443,[2]Sheet1!$A:$A,1,0),3)</f>
        <v>3</v>
      </c>
    </row>
    <row r="3444" spans="1:25" hidden="1" x14ac:dyDescent="0.2">
      <c r="A3444" s="21" t="s">
        <v>15780</v>
      </c>
      <c r="B3444" s="21" t="s">
        <v>15781</v>
      </c>
      <c r="C3444" s="37" t="s">
        <v>11676</v>
      </c>
      <c r="D3444" s="26" t="str">
        <f>[1]!b_calc_yield(A3444,日期设置!$B$2,F3444,1,R3444,1,O3444,L3444,S3444,)</f>
        <v>Fetching...</v>
      </c>
      <c r="E3444" s="26">
        <f t="shared" si="106"/>
        <v>29.698194991915038</v>
      </c>
      <c r="F3444" s="18">
        <f>[1]!b_dq_cleanprice($A3444,日期设置!B$2)</f>
        <v>96.139399999999995</v>
      </c>
      <c r="G3444" s="18" t="str">
        <f t="shared" si="107"/>
        <v>6.03 + 0</v>
      </c>
      <c r="H3444" s="27">
        <f>[1]!b_dq_pctchange($A3444,日期设置!$B$2,1)/100</f>
        <v>0</v>
      </c>
      <c r="I3444" s="26">
        <f>[1]!b_pq_pctchange(A3444,日期设置!$B$4,日期设置!$B$2,1)</f>
        <v>0</v>
      </c>
      <c r="J3444" s="26">
        <f>[1]!b_pq_pctchange(A3444,日期设置!$C$4,日期设置!$B$2,1)</f>
        <v>-3.8606000000000051</v>
      </c>
      <c r="K3444" s="52">
        <f>[1]!b_dq_amount($A3444,日期设置!B$2,2,10000)</f>
        <v>0</v>
      </c>
      <c r="L3444" s="26">
        <f>[1]!b_info_latestpar(A3444,日期设置!$B$2)</f>
        <v>100</v>
      </c>
      <c r="M3444" s="6">
        <f>[1]!b_info_outstandingbalance($A3444,日期设置!B$2)</f>
        <v>10</v>
      </c>
      <c r="N3444" s="7" t="str">
        <f>[1]!b_info_latestissurercreditrating2(A3444,日期设置!$B$2,"102","1")</f>
        <v>AA</v>
      </c>
      <c r="O3444" s="8">
        <v>4.3</v>
      </c>
      <c r="P3444" s="9">
        <f>[1]!b_info_repurchasedate(A3444)</f>
        <v>0</v>
      </c>
      <c r="Q3444" s="8" t="s">
        <v>17420</v>
      </c>
      <c r="R3444" s="2" t="str">
        <f>IF((--IF(P3444=0,Q3444,P3444))&gt;(--日期设置!$B$2),IF(P3444=0,Q3444,P3444),Q3444)</f>
        <v>2027-04-02</v>
      </c>
      <c r="S3444" s="2" t="s">
        <v>18431</v>
      </c>
      <c r="T3444" s="8">
        <f>[1]!b_anal_ptmyear($A3444,日期设置!$B$2)</f>
        <v>6.0301369863013701</v>
      </c>
      <c r="U3444" s="8">
        <f>[1]!b_anal_termifexercise($A3444,日期设置!B$2)</f>
        <v>0</v>
      </c>
      <c r="V3444" s="10">
        <f>[1]!b_dq_dirtyprice(A3444,日期设置!$B$2)</f>
        <v>100.3098</v>
      </c>
      <c r="W3444" s="11">
        <f>IF(U3444=0,ROUNDUP((Q3444-日期设置!$B$2)/365,0),ROUNDUP((R3444-日期设置!$B$2)/365,0))</f>
        <v>7</v>
      </c>
      <c r="X3444" s="18">
        <f>_xlfn.IFNA(VLOOKUP(A3444,过往入选债券!A:D,4,0),2)</f>
        <v>2</v>
      </c>
      <c r="Y3444">
        <f>_xlfn.IFNA(VLOOKUP(C3444,[2]Sheet1!$A:$A,1,0),3)</f>
        <v>3</v>
      </c>
    </row>
    <row r="3445" spans="1:25" hidden="1" x14ac:dyDescent="0.2">
      <c r="A3445" s="21" t="s">
        <v>10166</v>
      </c>
      <c r="B3445" s="21" t="s">
        <v>10167</v>
      </c>
      <c r="C3445" s="37" t="s">
        <v>373</v>
      </c>
      <c r="D3445" s="26" t="str">
        <f>[1]!b_calc_yield(A3445,日期设置!$B$2,F3445,1,R3445,1,O3445,L3445,S3445,)</f>
        <v>Fetching...</v>
      </c>
      <c r="E3445" s="26">
        <f t="shared" si="106"/>
        <v>20.382229171171474</v>
      </c>
      <c r="F3445" s="18">
        <f>[1]!b_dq_cleanprice($A3445,日期设置!B$2)</f>
        <v>96.096199999999996</v>
      </c>
      <c r="G3445" s="18" t="str">
        <f t="shared" si="107"/>
        <v>3.97 + 0</v>
      </c>
      <c r="H3445" s="27">
        <f>[1]!b_dq_pctchange($A3445,日期设置!$B$2,1)/100</f>
        <v>0</v>
      </c>
      <c r="I3445" s="26">
        <f>[1]!b_pq_pctchange(A3445,日期设置!$B$4,日期设置!$B$2,1)</f>
        <v>0</v>
      </c>
      <c r="J3445" s="26">
        <f>[1]!b_pq_pctchange(A3445,日期设置!$C$4,日期设置!$B$2,1)</f>
        <v>-0.21028321254596433</v>
      </c>
      <c r="K3445" s="52">
        <f>[1]!b_dq_amount($A3445,日期设置!B$2,2,10000)</f>
        <v>0</v>
      </c>
      <c r="L3445" s="26">
        <f>[1]!b_info_latestpar(A3445,日期设置!$B$2)</f>
        <v>100</v>
      </c>
      <c r="M3445" s="6">
        <f>[1]!b_info_outstandingbalance($A3445,日期设置!B$2)</f>
        <v>5</v>
      </c>
      <c r="N3445" s="7" t="str">
        <f>[1]!b_info_latestissurercreditrating2(A3445,日期设置!$B$2,"102","1")</f>
        <v>AA+</v>
      </c>
      <c r="O3445" s="8">
        <v>3.95</v>
      </c>
      <c r="P3445" s="9">
        <f>[1]!b_info_repurchasedate(A3445)</f>
        <v>0</v>
      </c>
      <c r="Q3445" s="8" t="s">
        <v>16614</v>
      </c>
      <c r="R3445" s="2" t="str">
        <f>IF((--IF(P3445=0,Q3445,P3445))&gt;(--日期设置!$B$2),IF(P3445=0,Q3445,P3445),Q3445)</f>
        <v>2025-03-13</v>
      </c>
      <c r="S3445" s="2" t="s">
        <v>17982</v>
      </c>
      <c r="T3445" s="8">
        <f>[1]!b_anal_ptmyear($A3445,日期设置!$B$2)</f>
        <v>3.9753424657534246</v>
      </c>
      <c r="U3445" s="8">
        <f>[1]!b_anal_termifexercise($A3445,日期设置!B$2)</f>
        <v>0</v>
      </c>
      <c r="V3445" s="10">
        <f>[1]!b_dq_dirtyprice(A3445,日期设置!$B$2)</f>
        <v>96.193600000000004</v>
      </c>
      <c r="W3445" s="11">
        <f>IF(U3445=0,ROUNDUP((Q3445-日期设置!$B$2)/365,0),ROUNDUP((R3445-日期设置!$B$2)/365,0))</f>
        <v>4</v>
      </c>
      <c r="X3445" s="18">
        <f>_xlfn.IFNA(VLOOKUP(A3445,过往入选债券!A:D,4,0),2)</f>
        <v>2</v>
      </c>
      <c r="Y3445">
        <f>_xlfn.IFNA(VLOOKUP(C3445,[2]Sheet1!$A:$A,1,0),3)</f>
        <v>3</v>
      </c>
    </row>
    <row r="3446" spans="1:25" hidden="1" x14ac:dyDescent="0.2">
      <c r="A3446" s="21" t="s">
        <v>723</v>
      </c>
      <c r="B3446" s="21" t="s">
        <v>724</v>
      </c>
      <c r="C3446" s="37" t="s">
        <v>715</v>
      </c>
      <c r="D3446" s="26" t="str">
        <f>[1]!b_calc_yield(A3446,日期设置!$B$2,F3446,1,R3446,1,O3446,L3446,S3446,)</f>
        <v>Fetching...</v>
      </c>
      <c r="E3446" s="26">
        <f t="shared" si="106"/>
        <v>2.5497691153950619</v>
      </c>
      <c r="F3446" s="18">
        <f>[1]!b_dq_cleanprice($A3446,日期设置!B$2)</f>
        <v>99.526499999999999</v>
      </c>
      <c r="G3446" s="18" t="str">
        <f t="shared" si="107"/>
        <v>0.50 + 0</v>
      </c>
      <c r="H3446" s="27">
        <f>[1]!b_dq_pctchange($A3446,日期设置!$B$2,1)/100</f>
        <v>0</v>
      </c>
      <c r="I3446" s="26">
        <f>[1]!b_pq_pctchange(A3446,日期设置!$B$4,日期设置!$B$2,1)</f>
        <v>0</v>
      </c>
      <c r="J3446" s="26">
        <f>[1]!b_pq_pctchange(A3446,日期设置!$C$4,日期设置!$B$2,1)</f>
        <v>0</v>
      </c>
      <c r="K3446" s="52">
        <f>[1]!b_dq_amount($A3446,日期设置!B$2,2,10000)</f>
        <v>0</v>
      </c>
      <c r="L3446" s="26">
        <f>[1]!b_info_latestpar(A3446,日期设置!$B$2)</f>
        <v>100</v>
      </c>
      <c r="M3446" s="6">
        <f>[1]!b_info_outstandingbalance($A3446,日期设置!B$2)</f>
        <v>5</v>
      </c>
      <c r="N3446" s="7">
        <f>[1]!b_info_latestissurercreditrating2(A3446,日期设置!$B$2,"102","1")</f>
        <v>0</v>
      </c>
      <c r="O3446" s="8">
        <v>4.2</v>
      </c>
      <c r="P3446" s="9">
        <f>[1]!b_info_repurchasedate(A3446)</f>
        <v>0</v>
      </c>
      <c r="Q3446" s="8" t="s">
        <v>17070</v>
      </c>
      <c r="R3446" s="2" t="str">
        <f>IF((--IF(P3446=0,Q3446,P3446))&gt;(--日期设置!$B$2),IF(P3446=0,Q3446,P3446),Q3446)</f>
        <v>2021-09-22</v>
      </c>
      <c r="S3446" s="2" t="s">
        <v>18691</v>
      </c>
      <c r="T3446" s="8">
        <f>[1]!b_anal_ptmyear($A3446,日期设置!$B$2)</f>
        <v>0.50410958904109593</v>
      </c>
      <c r="U3446" s="8">
        <f>[1]!b_anal_termifexercise($A3446,日期设置!B$2)</f>
        <v>0</v>
      </c>
      <c r="V3446" s="10">
        <f>[1]!b_dq_dirtyprice(A3446,日期设置!$B$2)</f>
        <v>101.6092</v>
      </c>
      <c r="W3446" s="11">
        <f>IF(U3446=0,ROUNDUP((Q3446-日期设置!$B$2)/365,0),ROUNDUP((R3446-日期设置!$B$2)/365,0))</f>
        <v>1</v>
      </c>
      <c r="X3446" s="18">
        <f>_xlfn.IFNA(VLOOKUP(A3446,过往入选债券!A:D,4,0),2)</f>
        <v>2</v>
      </c>
      <c r="Y3446">
        <f>_xlfn.IFNA(VLOOKUP(C3446,[2]Sheet1!$A:$A,1,0),3)</f>
        <v>3</v>
      </c>
    </row>
    <row r="3447" spans="1:25" hidden="1" x14ac:dyDescent="0.2">
      <c r="A3447" s="21" t="s">
        <v>3087</v>
      </c>
      <c r="B3447" s="21" t="s">
        <v>3088</v>
      </c>
      <c r="C3447" s="37" t="s">
        <v>154</v>
      </c>
      <c r="D3447" s="26" t="str">
        <f>[1]!b_calc_yield(A3447,日期设置!$B$2,F3447,1,R3447,1,O3447,L3447,S3447,)</f>
        <v>Fetching...</v>
      </c>
      <c r="E3447" s="26">
        <f t="shared" si="106"/>
        <v>5.4222914454806093</v>
      </c>
      <c r="F3447" s="18">
        <f>[1]!b_dq_cleanprice($A3447,日期设置!B$2)</f>
        <v>101.4736</v>
      </c>
      <c r="G3447" s="18" t="str">
        <f t="shared" si="107"/>
        <v>1.12 + 0</v>
      </c>
      <c r="H3447" s="27">
        <f>[1]!b_dq_pctchange($A3447,日期设置!$B$2,1)/100</f>
        <v>0</v>
      </c>
      <c r="I3447" s="26">
        <f>[1]!b_pq_pctchange(A3447,日期设置!$B$4,日期设置!$B$2,1)</f>
        <v>0</v>
      </c>
      <c r="J3447" s="26">
        <f>[1]!b_pq_pctchange(A3447,日期设置!$C$4,日期设置!$B$2,1)</f>
        <v>-0.96764654501874481</v>
      </c>
      <c r="K3447" s="52">
        <f>[1]!b_dq_amount($A3447,日期设置!B$2,2,10000)</f>
        <v>0</v>
      </c>
      <c r="L3447" s="26">
        <f>[1]!b_info_latestpar(A3447,日期设置!$B$2)</f>
        <v>100</v>
      </c>
      <c r="M3447" s="6">
        <f>[1]!b_info_outstandingbalance($A3447,日期设置!B$2)</f>
        <v>3.3</v>
      </c>
      <c r="N3447" s="7">
        <f>[1]!b_info_latestissurercreditrating2(A3447,日期设置!$B$2,"102","1")</f>
        <v>0</v>
      </c>
      <c r="O3447" s="8">
        <v>6.45</v>
      </c>
      <c r="P3447" s="9">
        <f>[1]!b_info_repurchasedate(A3447)</f>
        <v>0</v>
      </c>
      <c r="Q3447" s="8" t="s">
        <v>16222</v>
      </c>
      <c r="R3447" s="2" t="str">
        <f>IF((--IF(P3447=0,Q3447,P3447))&gt;(--日期设置!$B$2),IF(P3447=0,Q3447,P3447),Q3447)</f>
        <v>2022-05-08</v>
      </c>
      <c r="S3447" s="2" t="s">
        <v>18299</v>
      </c>
      <c r="T3447" s="8">
        <f>[1]!b_anal_ptmyear($A3447,日期设置!$B$2)</f>
        <v>1.1287671232876713</v>
      </c>
      <c r="U3447" s="8">
        <f>[1]!b_anal_termifexercise($A3447,日期设置!B$2)</f>
        <v>0</v>
      </c>
      <c r="V3447" s="10">
        <f>[1]!b_dq_dirtyprice(A3447,日期设置!$B$2)</f>
        <v>107.09310000000001</v>
      </c>
      <c r="W3447" s="11">
        <f>IF(U3447=0,ROUNDUP((Q3447-日期设置!$B$2)/365,0),ROUNDUP((R3447-日期设置!$B$2)/365,0))</f>
        <v>2</v>
      </c>
      <c r="X3447" s="18">
        <f>_xlfn.IFNA(VLOOKUP(A3447,过往入选债券!A:D,4,0),2)</f>
        <v>2</v>
      </c>
      <c r="Y3447">
        <f>_xlfn.IFNA(VLOOKUP(C3447,[2]Sheet1!$A:$A,1,0),3)</f>
        <v>3</v>
      </c>
    </row>
    <row r="3448" spans="1:25" hidden="1" x14ac:dyDescent="0.2">
      <c r="A3448" s="21" t="s">
        <v>13906</v>
      </c>
      <c r="B3448" s="21" t="s">
        <v>13907</v>
      </c>
      <c r="C3448" s="37" t="s">
        <v>13685</v>
      </c>
      <c r="D3448" s="26" t="str">
        <f>[1]!b_calc_yield(A3448,日期设置!$B$2,F3448,1,R3448,1,O3448,L3448,S3448,)</f>
        <v>Fetching...</v>
      </c>
      <c r="E3448" s="26">
        <f t="shared" si="106"/>
        <v>22.902991381167336</v>
      </c>
      <c r="F3448" s="18">
        <f>[1]!b_dq_cleanprice($A3448,日期设置!B$2)</f>
        <v>81.3673</v>
      </c>
      <c r="G3448" s="18" t="str">
        <f t="shared" si="107"/>
        <v>3.34 + 0</v>
      </c>
      <c r="H3448" s="27">
        <f>[1]!b_dq_pctchange($A3448,日期设置!$B$2,1)/100</f>
        <v>0</v>
      </c>
      <c r="I3448" s="26">
        <f>[1]!b_pq_pctchange(A3448,日期设置!$B$4,日期设置!$B$2,1)</f>
        <v>0</v>
      </c>
      <c r="J3448" s="26">
        <f>[1]!b_pq_pctchange(A3448,日期设置!$C$4,日期设置!$B$2,1)</f>
        <v>-0.77158536585365833</v>
      </c>
      <c r="K3448" s="52">
        <f>[1]!b_dq_amount($A3448,日期设置!B$2,2,10000)</f>
        <v>0</v>
      </c>
      <c r="L3448" s="26">
        <f>[1]!b_info_latestpar(A3448,日期设置!$B$2)</f>
        <v>80</v>
      </c>
      <c r="M3448" s="6">
        <f>[1]!b_info_outstandingbalance($A3448,日期设置!B$2)</f>
        <v>7.2</v>
      </c>
      <c r="N3448" s="7" t="str">
        <f>[1]!b_info_latestissurercreditrating2(A3448,日期设置!$B$2,"102","1")</f>
        <v>AA</v>
      </c>
      <c r="O3448" s="8">
        <v>5.96</v>
      </c>
      <c r="P3448" s="9">
        <f>[1]!b_info_repurchasedate(A3448)</f>
        <v>0</v>
      </c>
      <c r="Q3448" s="8" t="s">
        <v>16354</v>
      </c>
      <c r="R3448" s="2" t="str">
        <f>IF((--IF(P3448=0,Q3448,P3448))&gt;(--日期设置!$B$2),IF(P3448=0,Q3448,P3448),Q3448)</f>
        <v>2024-07-26</v>
      </c>
      <c r="S3448" s="2" t="s">
        <v>18133</v>
      </c>
      <c r="T3448" s="8">
        <f>[1]!b_anal_ptmyear($A3448,日期设置!$B$2)</f>
        <v>3.3452054794520549</v>
      </c>
      <c r="U3448" s="8">
        <f>[1]!b_anal_termifexercise($A3448,日期设置!B$2)</f>
        <v>0</v>
      </c>
      <c r="V3448" s="10">
        <f>[1]!b_dq_dirtyprice(A3448,日期设置!$B$2)</f>
        <v>84.489400000000003</v>
      </c>
      <c r="W3448" s="11">
        <f>IF(U3448=0,ROUNDUP((Q3448-日期设置!$B$2)/365,0),ROUNDUP((R3448-日期设置!$B$2)/365,0))</f>
        <v>4</v>
      </c>
      <c r="X3448" s="18">
        <f>_xlfn.IFNA(VLOOKUP(A3448,过往入选债券!A:D,4,0),2)</f>
        <v>2</v>
      </c>
      <c r="Y3448">
        <f>_xlfn.IFNA(VLOOKUP(C3448,[2]Sheet1!$A:$A,1,0),3)</f>
        <v>3</v>
      </c>
    </row>
    <row r="3449" spans="1:25" hidden="1" x14ac:dyDescent="0.2">
      <c r="A3449" s="21" t="s">
        <v>3892</v>
      </c>
      <c r="B3449" s="21" t="s">
        <v>3893</v>
      </c>
      <c r="C3449" s="37" t="s">
        <v>1098</v>
      </c>
      <c r="D3449" s="26" t="str">
        <f>[1]!b_calc_yield(A3449,日期设置!$B$2,F3449,1,R3449,1,O3449,L3449,S3449,)</f>
        <v>Fetching...</v>
      </c>
      <c r="E3449" s="26">
        <f t="shared" si="106"/>
        <v>19.365904039928907</v>
      </c>
      <c r="F3449" s="18">
        <f>[1]!b_dq_cleanprice($A3449,日期设置!B$2)</f>
        <v>98.091300000000004</v>
      </c>
      <c r="G3449" s="18" t="str">
        <f t="shared" si="107"/>
        <v>3.83 + 0</v>
      </c>
      <c r="H3449" s="27">
        <f>[1]!b_dq_pctchange($A3449,日期设置!$B$2,1)/100</f>
        <v>0</v>
      </c>
      <c r="I3449" s="26">
        <f>[1]!b_pq_pctchange(A3449,日期设置!$B$4,日期设置!$B$2,1)</f>
        <v>0</v>
      </c>
      <c r="J3449" s="26">
        <f>[1]!b_pq_pctchange(A3449,日期设置!$C$4,日期设置!$B$2,1)</f>
        <v>0</v>
      </c>
      <c r="K3449" s="52">
        <f>[1]!b_dq_amount($A3449,日期设置!B$2,2,10000)</f>
        <v>0</v>
      </c>
      <c r="L3449" s="26">
        <f>[1]!b_info_latestpar(A3449,日期设置!$B$2)</f>
        <v>100</v>
      </c>
      <c r="M3449" s="6">
        <f>[1]!b_info_outstandingbalance($A3449,日期设置!B$2)</f>
        <v>3</v>
      </c>
      <c r="N3449" s="7">
        <f>[1]!b_info_latestissurercreditrating2(A3449,日期设置!$B$2,"102","1")</f>
        <v>0</v>
      </c>
      <c r="O3449" s="8">
        <v>4.5</v>
      </c>
      <c r="P3449" s="9">
        <f>[1]!b_info_repurchasedate(A3449)</f>
        <v>0</v>
      </c>
      <c r="Q3449" s="8" t="s">
        <v>17111</v>
      </c>
      <c r="R3449" s="2" t="str">
        <f>IF((--IF(P3449=0,Q3449,P3449))&gt;(--日期设置!$B$2),IF(P3449=0,Q3449,P3449),Q3449)</f>
        <v>2025-01-19</v>
      </c>
      <c r="S3449" s="2" t="s">
        <v>18718</v>
      </c>
      <c r="T3449" s="8">
        <f>[1]!b_anal_ptmyear($A3449,日期设置!$B$2)</f>
        <v>3.8301369863013699</v>
      </c>
      <c r="U3449" s="8">
        <f>[1]!b_anal_termifexercise($A3449,日期设置!B$2)</f>
        <v>0</v>
      </c>
      <c r="V3449" s="10">
        <f>[1]!b_dq_dirtyprice(A3449,日期设置!$B$2)</f>
        <v>98.855699999999999</v>
      </c>
      <c r="W3449" s="11">
        <f>IF(U3449=0,ROUNDUP((Q3449-日期设置!$B$2)/365,0),ROUNDUP((R3449-日期设置!$B$2)/365,0))</f>
        <v>4</v>
      </c>
      <c r="X3449" s="18">
        <f>_xlfn.IFNA(VLOOKUP(A3449,过往入选债券!A:D,4,0),2)</f>
        <v>2</v>
      </c>
      <c r="Y3449" s="45">
        <f>_xlfn.IFNA(VLOOKUP(C3449,[2]Sheet1!$A:$A,1,0),3)</f>
        <v>3</v>
      </c>
    </row>
    <row r="3450" spans="1:25" hidden="1" x14ac:dyDescent="0.2">
      <c r="A3450" s="28" t="s">
        <v>19611</v>
      </c>
      <c r="B3450" s="28" t="s">
        <v>19612</v>
      </c>
      <c r="C3450" s="38" t="s">
        <v>1069</v>
      </c>
      <c r="D3450" s="26" t="str">
        <f>[1]!b_calc_yield(A3450,日期设置!$B$2,F3450,1,R3450,1,O3450,L3450,S3450,)</f>
        <v>Fetching...</v>
      </c>
      <c r="E3450" s="26">
        <f t="shared" si="106"/>
        <v>11.954140274350799</v>
      </c>
      <c r="F3450" s="18">
        <f>[1]!b_dq_cleanprice($A3450,日期设置!B$2)</f>
        <v>98.059100000000001</v>
      </c>
      <c r="G3450" s="18" t="str">
        <f t="shared" si="107"/>
        <v>4.40 + 2.40</v>
      </c>
      <c r="H3450" s="27">
        <f>[1]!b_dq_pctchange($A3450,日期设置!$B$2,1)/100</f>
        <v>0</v>
      </c>
      <c r="I3450" s="26">
        <f>[1]!b_pq_pctchange(A3450,日期设置!$B$4,日期设置!$B$2,1)</f>
        <v>0</v>
      </c>
      <c r="J3450" s="26">
        <f>[1]!b_pq_pctchange(A3450,日期设置!$C$4,日期设置!$B$2,1)</f>
        <v>0</v>
      </c>
      <c r="K3450" s="52">
        <f>[1]!b_dq_amount($A3450,日期设置!B$2,2,10000)</f>
        <v>0</v>
      </c>
      <c r="L3450" s="26">
        <f>[1]!b_info_latestpar(A3450,日期设置!$B$2)</f>
        <v>100</v>
      </c>
      <c r="M3450" s="6">
        <f>[1]!b_info_outstandingbalance($A3450,日期设置!B$2)</f>
        <v>5</v>
      </c>
      <c r="N3450" s="7" t="str">
        <f>[1]!b_info_latestissurercreditrating2(A3450,日期设置!$B$2,"102","1")</f>
        <v>AA</v>
      </c>
      <c r="O3450" s="8">
        <v>4.1900000000000004</v>
      </c>
      <c r="P3450" s="9" t="str">
        <f>[1]!b_info_repurchasedate(A3450)</f>
        <v>2023-08-17</v>
      </c>
      <c r="Q3450" s="8" t="s">
        <v>17188</v>
      </c>
      <c r="R3450" s="2" t="str">
        <f>IF((--IF(P3450=0,Q3450,P3450))&gt;(--日期设置!$B$2),IF(P3450=0,Q3450,P3450),Q3450)</f>
        <v>2023-08-17</v>
      </c>
      <c r="S3450" s="31" t="s">
        <v>19101</v>
      </c>
      <c r="T3450" s="8">
        <f>[1]!b_anal_ptmyear($A3450,日期设置!$B$2)</f>
        <v>4.4054794520547942</v>
      </c>
      <c r="U3450" s="8">
        <f>[1]!b_anal_termifexercise($A3450,日期设置!B$2)</f>
        <v>2.4054794520547946</v>
      </c>
      <c r="V3450" s="10">
        <f>[1]!b_dq_dirtyprice(A3450,日期设置!$B$2)</f>
        <v>100.5501</v>
      </c>
      <c r="W3450" s="11">
        <f>IF(U3450=0,ROUNDUP((Q3450-日期设置!$B$2)/365,0),ROUNDUP((R3450-日期设置!$B$2)/365,0))</f>
        <v>3</v>
      </c>
      <c r="X3450" s="18">
        <f>_xlfn.IFNA(VLOOKUP(A3450,过往入选债券!A:D,4,0),2)</f>
        <v>2</v>
      </c>
      <c r="Y3450">
        <f>_xlfn.IFNA(VLOOKUP(C3450,[2]Sheet1!$A:$A,1,0),3)</f>
        <v>3</v>
      </c>
    </row>
    <row r="3451" spans="1:25" hidden="1" x14ac:dyDescent="0.2">
      <c r="A3451" s="21" t="s">
        <v>7461</v>
      </c>
      <c r="B3451" s="21" t="s">
        <v>7462</v>
      </c>
      <c r="C3451" s="37" t="s">
        <v>1061</v>
      </c>
      <c r="D3451" s="26" t="str">
        <f>[1]!b_calc_yield(A3451,日期设置!$B$2,F3451,1,R3451,1,O3451,L3451,S3451,)</f>
        <v>Fetching...</v>
      </c>
      <c r="E3451" s="26">
        <f t="shared" si="106"/>
        <v>3.0180979535953334</v>
      </c>
      <c r="F3451" s="18">
        <f>[1]!b_dq_cleanprice($A3451,日期设置!B$2)</f>
        <v>101.898</v>
      </c>
      <c r="G3451" s="18" t="str">
        <f t="shared" si="107"/>
        <v>2.59 + 0.59</v>
      </c>
      <c r="H3451" s="27">
        <f>[1]!b_dq_pctchange($A3451,日期设置!$B$2,1)/100</f>
        <v>0</v>
      </c>
      <c r="I3451" s="26">
        <f>[1]!b_pq_pctchange(A3451,日期设置!$B$4,日期设置!$B$2,1)</f>
        <v>0.26764804282367832</v>
      </c>
      <c r="J3451" s="26">
        <f>[1]!b_pq_pctchange(A3451,日期设置!$C$4,日期设置!$B$2,1)</f>
        <v>0.1532305702359226</v>
      </c>
      <c r="K3451" s="52">
        <f>[1]!b_dq_amount($A3451,日期设置!B$2,2,10000)</f>
        <v>0</v>
      </c>
      <c r="L3451" s="26">
        <f>[1]!b_info_latestpar(A3451,日期设置!$B$2)</f>
        <v>100</v>
      </c>
      <c r="M3451" s="6">
        <f>[1]!b_info_outstandingbalance($A3451,日期设置!B$2)</f>
        <v>7</v>
      </c>
      <c r="N3451" s="7" t="str">
        <f>[1]!b_info_latestissurercreditrating2(A3451,日期设置!$B$2,"102","1")</f>
        <v>AA</v>
      </c>
      <c r="O3451" s="8">
        <v>8.5</v>
      </c>
      <c r="P3451" s="9" t="str">
        <f>[1]!b_info_repurchasedate(A3451)</f>
        <v>2021-10-26</v>
      </c>
      <c r="Q3451" s="8" t="s">
        <v>16105</v>
      </c>
      <c r="R3451" s="2" t="str">
        <f>IF((--IF(P3451=0,Q3451,P3451))&gt;(--日期设置!$B$2),IF(P3451=0,Q3451,P3451),Q3451)</f>
        <v>2021-10-26</v>
      </c>
      <c r="S3451" s="2" t="s">
        <v>17890</v>
      </c>
      <c r="T3451" s="8">
        <f>[1]!b_anal_ptmyear($A3451,日期设置!$B$2)</f>
        <v>2.5972602739726027</v>
      </c>
      <c r="U3451" s="8">
        <f>[1]!b_anal_termifexercise($A3451,日期设置!B$2)</f>
        <v>0.59726027397260273</v>
      </c>
      <c r="V3451" s="10">
        <f>[1]!b_dq_dirtyprice(A3451,日期设置!$B$2)</f>
        <v>105.32129999999999</v>
      </c>
      <c r="W3451" s="11">
        <f>IF(U3451=0,ROUNDUP((Q3451-日期设置!$B$2)/365,0),ROUNDUP((R3451-日期设置!$B$2)/365,0))</f>
        <v>1</v>
      </c>
      <c r="X3451" s="18">
        <f>_xlfn.IFNA(VLOOKUP(A3451,过往入选债券!A:D,4,0),2)</f>
        <v>2</v>
      </c>
      <c r="Y3451">
        <f>_xlfn.IFNA(VLOOKUP(C3451,[2]Sheet1!$A:$A,1,0),3)</f>
        <v>3</v>
      </c>
    </row>
    <row r="3452" spans="1:25" hidden="1" x14ac:dyDescent="0.2">
      <c r="A3452" s="21" t="s">
        <v>9584</v>
      </c>
      <c r="B3452" s="21" t="s">
        <v>9585</v>
      </c>
      <c r="C3452" s="37" t="s">
        <v>890</v>
      </c>
      <c r="D3452" s="26" t="str">
        <f>[1]!b_calc_yield(A3452,日期设置!$B$2,F3452,1,R3452,1,O3452,L3452,S3452,)</f>
        <v>Fetching...</v>
      </c>
      <c r="E3452" s="26">
        <f t="shared" si="106"/>
        <v>18.405939720792695</v>
      </c>
      <c r="F3452" s="18">
        <f>[1]!b_dq_cleanprice($A3452,日期设置!B$2)</f>
        <v>99.372699999999995</v>
      </c>
      <c r="G3452" s="18" t="str">
        <f t="shared" si="107"/>
        <v>3.68 + 0</v>
      </c>
      <c r="H3452" s="27">
        <f>[1]!b_dq_pctchange($A3452,日期设置!$B$2,1)/100</f>
        <v>0</v>
      </c>
      <c r="I3452" s="26">
        <f>[1]!b_pq_pctchange(A3452,日期设置!$B$4,日期设置!$B$2,1)</f>
        <v>0</v>
      </c>
      <c r="J3452" s="26">
        <f>[1]!b_pq_pctchange(A3452,日期设置!$C$4,日期设置!$B$2,1)</f>
        <v>-2.2057000019682422</v>
      </c>
      <c r="K3452" s="52">
        <f>[1]!b_dq_amount($A3452,日期设置!B$2,2,10000)</f>
        <v>0</v>
      </c>
      <c r="L3452" s="26">
        <f>[1]!b_info_latestpar(A3452,日期设置!$B$2)</f>
        <v>100</v>
      </c>
      <c r="M3452" s="6">
        <f>[1]!b_info_outstandingbalance($A3452,日期设置!B$2)</f>
        <v>5</v>
      </c>
      <c r="N3452" s="7" t="str">
        <f>[1]!b_info_latestissurercreditrating2(A3452,日期设置!$B$2,"102","1")</f>
        <v>AA+</v>
      </c>
      <c r="O3452" s="8">
        <v>4.87</v>
      </c>
      <c r="P3452" s="9">
        <f>[1]!b_info_repurchasedate(A3452)</f>
        <v>0</v>
      </c>
      <c r="Q3452" s="8" t="s">
        <v>16090</v>
      </c>
      <c r="R3452" s="2" t="str">
        <f>IF((--IF(P3452=0,Q3452,P3452))&gt;(--日期设置!$B$2),IF(P3452=0,Q3452,P3452),Q3452)</f>
        <v>2024-11-27</v>
      </c>
      <c r="S3452" s="2" t="s">
        <v>17875</v>
      </c>
      <c r="T3452" s="8">
        <f>[1]!b_anal_ptmyear($A3452,日期设置!$B$2)</f>
        <v>3.6849315068493151</v>
      </c>
      <c r="U3452" s="8">
        <f>[1]!b_anal_termifexercise($A3452,日期设置!B$2)</f>
        <v>0</v>
      </c>
      <c r="V3452" s="10">
        <f>[1]!b_dq_dirtyprice(A3452,日期设置!$B$2)</f>
        <v>100.9071</v>
      </c>
      <c r="W3452" s="11">
        <f>IF(U3452=0,ROUNDUP((Q3452-日期设置!$B$2)/365,0),ROUNDUP((R3452-日期设置!$B$2)/365,0))</f>
        <v>4</v>
      </c>
      <c r="X3452" s="18">
        <f>_xlfn.IFNA(VLOOKUP(A3452,过往入选债券!A:D,4,0),2)</f>
        <v>2</v>
      </c>
      <c r="Y3452">
        <f>_xlfn.IFNA(VLOOKUP(C3452,[2]Sheet1!$A:$A,1,0),3)</f>
        <v>3</v>
      </c>
    </row>
    <row r="3453" spans="1:25" hidden="1" x14ac:dyDescent="0.2">
      <c r="A3453" s="21" t="s">
        <v>3862</v>
      </c>
      <c r="B3453" s="21" t="s">
        <v>3863</v>
      </c>
      <c r="C3453" s="37" t="s">
        <v>3864</v>
      </c>
      <c r="D3453" s="26" t="str">
        <f>[1]!b_calc_yield(A3453,日期设置!$B$2,F3453,1,R3453,1,O3453,L3453,S3453,)</f>
        <v>Fetching...</v>
      </c>
      <c r="E3453" s="26">
        <f t="shared" si="106"/>
        <v>9.1795403442991521</v>
      </c>
      <c r="F3453" s="18">
        <f>[1]!b_dq_cleanprice($A3453,日期设置!B$2)</f>
        <v>100.7482</v>
      </c>
      <c r="G3453" s="18" t="str">
        <f t="shared" si="107"/>
        <v>1.83 + 0</v>
      </c>
      <c r="H3453" s="27">
        <f>[1]!b_dq_pctchange($A3453,日期设置!$B$2,1)/100</f>
        <v>0</v>
      </c>
      <c r="I3453" s="26">
        <f>[1]!b_pq_pctchange(A3453,日期设置!$B$4,日期设置!$B$2,1)</f>
        <v>0</v>
      </c>
      <c r="J3453" s="26">
        <f>[1]!b_pq_pctchange(A3453,日期设置!$C$4,日期设置!$B$2,1)</f>
        <v>0</v>
      </c>
      <c r="K3453" s="52">
        <f>[1]!b_dq_amount($A3453,日期设置!B$2,2,10000)</f>
        <v>0</v>
      </c>
      <c r="L3453" s="26">
        <f>[1]!b_info_latestpar(A3453,日期设置!$B$2)</f>
        <v>100</v>
      </c>
      <c r="M3453" s="6">
        <f>[1]!b_info_outstandingbalance($A3453,日期设置!B$2)</f>
        <v>5</v>
      </c>
      <c r="N3453" s="7">
        <f>[1]!b_info_latestissurercreditrating2(A3453,日期设置!$B$2,"102","1")</f>
        <v>0</v>
      </c>
      <c r="O3453" s="8">
        <v>5.5</v>
      </c>
      <c r="P3453" s="9">
        <f>[1]!b_info_repurchasedate(A3453)</f>
        <v>0</v>
      </c>
      <c r="Q3453" s="8" t="s">
        <v>16503</v>
      </c>
      <c r="R3453" s="2" t="str">
        <f>IF((--IF(P3453=0,Q3453,P3453))&gt;(--日期设置!$B$2),IF(P3453=0,Q3453,P3453),Q3453)</f>
        <v>2023-01-20</v>
      </c>
      <c r="S3453" s="2" t="s">
        <v>18258</v>
      </c>
      <c r="T3453" s="8">
        <f>[1]!b_anal_ptmyear($A3453,日期设置!$B$2)</f>
        <v>1.8328767123287673</v>
      </c>
      <c r="U3453" s="8">
        <f>[1]!b_anal_termifexercise($A3453,日期设置!B$2)</f>
        <v>0</v>
      </c>
      <c r="V3453" s="10">
        <f>[1]!b_dq_dirtyprice(A3453,日期设置!$B$2)</f>
        <v>101.6674</v>
      </c>
      <c r="W3453" s="11">
        <f>IF(U3453=0,ROUNDUP((Q3453-日期设置!$B$2)/365,0),ROUNDUP((R3453-日期设置!$B$2)/365,0))</f>
        <v>2</v>
      </c>
      <c r="X3453" s="18">
        <f>_xlfn.IFNA(VLOOKUP(A3453,过往入选债券!A:D,4,0),2)</f>
        <v>2</v>
      </c>
      <c r="Y3453">
        <f>_xlfn.IFNA(VLOOKUP(C3453,[2]Sheet1!$A:$A,1,0),3)</f>
        <v>3</v>
      </c>
    </row>
    <row r="3454" spans="1:25" hidden="1" x14ac:dyDescent="0.2">
      <c r="A3454" s="21" t="s">
        <v>14867</v>
      </c>
      <c r="B3454" s="21" t="s">
        <v>14868</v>
      </c>
      <c r="C3454" s="37" t="s">
        <v>3826</v>
      </c>
      <c r="D3454" s="26" t="str">
        <f>[1]!b_calc_yield(A3454,日期设置!$B$2,F3454,1,R3454,1,O3454,L3454,S3454,)</f>
        <v>Fetching...</v>
      </c>
      <c r="E3454" s="26">
        <f t="shared" si="106"/>
        <v>23.597049260512559</v>
      </c>
      <c r="F3454" s="18">
        <f>[1]!b_dq_cleanprice($A3454,日期设置!B$2)</f>
        <v>101.2931</v>
      </c>
      <c r="G3454" s="18" t="str">
        <f t="shared" si="107"/>
        <v>4.75 + 0</v>
      </c>
      <c r="H3454" s="27">
        <f>[1]!b_dq_pctchange($A3454,日期设置!$B$2,1)/100</f>
        <v>0</v>
      </c>
      <c r="I3454" s="26">
        <f>[1]!b_pq_pctchange(A3454,日期设置!$B$4,日期设置!$B$2,1)</f>
        <v>0</v>
      </c>
      <c r="J3454" s="26">
        <f>[1]!b_pq_pctchange(A3454,日期设置!$C$4,日期设置!$B$2,1)</f>
        <v>-2.4151252408477859</v>
      </c>
      <c r="K3454" s="52">
        <f>[1]!b_dq_amount($A3454,日期设置!B$2,2,10000)</f>
        <v>0</v>
      </c>
      <c r="L3454" s="26">
        <f>[1]!b_info_latestpar(A3454,日期设置!$B$2)</f>
        <v>100</v>
      </c>
      <c r="M3454" s="6">
        <f>[1]!b_info_outstandingbalance($A3454,日期设置!B$2)</f>
        <v>9.5</v>
      </c>
      <c r="N3454" s="7" t="str">
        <f>[1]!b_info_latestissurercreditrating2(A3454,日期设置!$B$2,"102","1")</f>
        <v>AA</v>
      </c>
      <c r="O3454" s="8">
        <v>5.37</v>
      </c>
      <c r="P3454" s="9">
        <f>[1]!b_info_repurchasedate(A3454)</f>
        <v>0</v>
      </c>
      <c r="Q3454" s="8" t="s">
        <v>16819</v>
      </c>
      <c r="R3454" s="2" t="str">
        <f>IF((--IF(P3454=0,Q3454,P3454))&gt;(--日期设置!$B$2),IF(P3454=0,Q3454,P3454),Q3454)</f>
        <v>2025-12-21</v>
      </c>
      <c r="S3454" s="2" t="s">
        <v>17970</v>
      </c>
      <c r="T3454" s="8">
        <f>[1]!b_anal_ptmyear($A3454,日期设置!$B$2)</f>
        <v>4.7506849315068491</v>
      </c>
      <c r="U3454" s="8">
        <f>[1]!b_anal_termifexercise($A3454,日期设置!B$2)</f>
        <v>0</v>
      </c>
      <c r="V3454" s="10">
        <f>[1]!b_dq_dirtyprice(A3454,日期设置!$B$2)</f>
        <v>102.6319</v>
      </c>
      <c r="W3454" s="11">
        <f>IF(U3454=0,ROUNDUP((Q3454-日期设置!$B$2)/365,0),ROUNDUP((R3454-日期设置!$B$2)/365,0))</f>
        <v>5</v>
      </c>
      <c r="X3454" s="18">
        <f>_xlfn.IFNA(VLOOKUP(A3454,过往入选债券!A:D,4,0),2)</f>
        <v>2</v>
      </c>
      <c r="Y3454">
        <f>_xlfn.IFNA(VLOOKUP(C3454,[2]Sheet1!$A:$A,1,0),3)</f>
        <v>3</v>
      </c>
    </row>
    <row r="3455" spans="1:25" hidden="1" x14ac:dyDescent="0.2">
      <c r="A3455" s="21" t="s">
        <v>3162</v>
      </c>
      <c r="B3455" s="21" t="s">
        <v>3163</v>
      </c>
      <c r="C3455" s="37" t="s">
        <v>133</v>
      </c>
      <c r="D3455" s="26" t="str">
        <f>[1]!b_calc_yield(A3455,日期设置!$B$2,F3455,1,R3455,1,O3455,L3455,S3455,)</f>
        <v>Fetching...</v>
      </c>
      <c r="E3455" s="26">
        <f t="shared" si="106"/>
        <v>5.9652125355321717</v>
      </c>
      <c r="F3455" s="18">
        <f>[1]!b_dq_cleanprice($A3455,日期设置!B$2)</f>
        <v>100.6135</v>
      </c>
      <c r="G3455" s="18" t="str">
        <f t="shared" si="107"/>
        <v>1.22 + 0</v>
      </c>
      <c r="H3455" s="27">
        <f>[1]!b_dq_pctchange($A3455,日期设置!$B$2,1)/100</f>
        <v>0</v>
      </c>
      <c r="I3455" s="26">
        <f>[1]!b_pq_pctchange(A3455,日期设置!$B$4,日期设置!$B$2,1)</f>
        <v>0</v>
      </c>
      <c r="J3455" s="26">
        <f>[1]!b_pq_pctchange(A3455,日期设置!$C$4,日期设置!$B$2,1)</f>
        <v>0</v>
      </c>
      <c r="K3455" s="52">
        <f>[1]!b_dq_amount($A3455,日期设置!B$2,2,10000)</f>
        <v>0</v>
      </c>
      <c r="L3455" s="26">
        <f>[1]!b_info_latestpar(A3455,日期设置!$B$2)</f>
        <v>100</v>
      </c>
      <c r="M3455" s="6">
        <f>[1]!b_info_outstandingbalance($A3455,日期设置!B$2)</f>
        <v>5</v>
      </c>
      <c r="N3455" s="7">
        <f>[1]!b_info_latestissurercreditrating2(A3455,日期设置!$B$2,"102","1")</f>
        <v>0</v>
      </c>
      <c r="O3455" s="8">
        <v>5.6</v>
      </c>
      <c r="P3455" s="9">
        <f>[1]!b_info_repurchasedate(A3455)</f>
        <v>0</v>
      </c>
      <c r="Q3455" s="8" t="s">
        <v>17466</v>
      </c>
      <c r="R3455" s="2" t="str">
        <f>IF((--IF(P3455=0,Q3455,P3455))&gt;(--日期设置!$B$2),IF(P3455=0,Q3455,P3455),Q3455)</f>
        <v>2022-06-13</v>
      </c>
      <c r="S3455" s="2" t="s">
        <v>18198</v>
      </c>
      <c r="T3455" s="8">
        <f>[1]!b_anal_ptmyear($A3455,日期设置!$B$2)</f>
        <v>1.2273972602739727</v>
      </c>
      <c r="U3455" s="8">
        <f>[1]!b_anal_termifexercise($A3455,日期设置!B$2)</f>
        <v>0</v>
      </c>
      <c r="V3455" s="10">
        <f>[1]!b_dq_dirtyprice(A3455,日期设置!$B$2)</f>
        <v>104.9401</v>
      </c>
      <c r="W3455" s="11">
        <f>IF(U3455=0,ROUNDUP((Q3455-日期设置!$B$2)/365,0),ROUNDUP((R3455-日期设置!$B$2)/365,0))</f>
        <v>2</v>
      </c>
      <c r="X3455" s="18">
        <f>_xlfn.IFNA(VLOOKUP(A3455,过往入选债券!A:D,4,0),2)</f>
        <v>2</v>
      </c>
      <c r="Y3455">
        <f>_xlfn.IFNA(VLOOKUP(C3455,[2]Sheet1!$A:$A,1,0),3)</f>
        <v>3</v>
      </c>
    </row>
    <row r="3456" spans="1:25" hidden="1" x14ac:dyDescent="0.2">
      <c r="A3456" s="21" t="s">
        <v>13822</v>
      </c>
      <c r="B3456" s="21" t="s">
        <v>13823</v>
      </c>
      <c r="C3456" s="37" t="s">
        <v>13824</v>
      </c>
      <c r="D3456" s="26" t="str">
        <f>[1]!b_calc_yield(A3456,日期设置!$B$2,F3456,1,R3456,1,O3456,L3456,S3456,)</f>
        <v>Fetching...</v>
      </c>
      <c r="E3456" s="26">
        <f t="shared" si="106"/>
        <v>22.981748390522938</v>
      </c>
      <c r="F3456" s="18">
        <f>[1]!b_dq_cleanprice($A3456,日期设置!B$2)</f>
        <v>82.289400000000001</v>
      </c>
      <c r="G3456" s="18" t="str">
        <f t="shared" si="107"/>
        <v>3.30 + 0</v>
      </c>
      <c r="H3456" s="27">
        <f>[1]!b_dq_pctchange($A3456,日期设置!$B$2,1)/100</f>
        <v>0</v>
      </c>
      <c r="I3456" s="26">
        <f>[1]!b_pq_pctchange(A3456,日期设置!$B$4,日期设置!$B$2,1)</f>
        <v>0</v>
      </c>
      <c r="J3456" s="26">
        <f>[1]!b_pq_pctchange(A3456,日期设置!$C$4,日期设置!$B$2,1)</f>
        <v>0</v>
      </c>
      <c r="K3456" s="52">
        <f>[1]!b_dq_amount($A3456,日期设置!B$2,2,10000)</f>
        <v>0</v>
      </c>
      <c r="L3456" s="26">
        <f>[1]!b_info_latestpar(A3456,日期设置!$B$2)</f>
        <v>80</v>
      </c>
      <c r="M3456" s="6">
        <f>[1]!b_info_outstandingbalance($A3456,日期设置!B$2)</f>
        <v>7.2</v>
      </c>
      <c r="N3456" s="7" t="str">
        <f>[1]!b_info_latestissurercreditrating2(A3456,日期设置!$B$2,"102","1")</f>
        <v>AA-</v>
      </c>
      <c r="O3456" s="8">
        <v>6.4</v>
      </c>
      <c r="P3456" s="9">
        <f>[1]!b_info_repurchasedate(A3456)</f>
        <v>0</v>
      </c>
      <c r="Q3456" s="8" t="s">
        <v>17444</v>
      </c>
      <c r="R3456" s="2" t="str">
        <f>IF((--IF(P3456=0,Q3456,P3456))&gt;(--日期设置!$B$2),IF(P3456=0,Q3456,P3456),Q3456)</f>
        <v>2024-07-10</v>
      </c>
      <c r="S3456" s="2" t="s">
        <v>18926</v>
      </c>
      <c r="T3456" s="8">
        <f>[1]!b_anal_ptmyear($A3456,日期设置!$B$2)</f>
        <v>3.3013698630136985</v>
      </c>
      <c r="U3456" s="8">
        <f>[1]!b_anal_termifexercise($A3456,日期设置!B$2)</f>
        <v>0</v>
      </c>
      <c r="V3456" s="10">
        <f>[1]!b_dq_dirtyprice(A3456,日期设置!$B$2)</f>
        <v>85.866399999999999</v>
      </c>
      <c r="W3456" s="11">
        <f>IF(U3456=0,ROUNDUP((Q3456-日期设置!$B$2)/365,0),ROUNDUP((R3456-日期设置!$B$2)/365,0))</f>
        <v>4</v>
      </c>
      <c r="X3456" s="18">
        <f>_xlfn.IFNA(VLOOKUP(A3456,过往入选债券!A:D,4,0),2)</f>
        <v>2</v>
      </c>
      <c r="Y3456">
        <f>_xlfn.IFNA(VLOOKUP(C3456,[2]Sheet1!$A:$A,1,0),3)</f>
        <v>3</v>
      </c>
    </row>
    <row r="3457" spans="1:25" hidden="1" x14ac:dyDescent="0.2">
      <c r="A3457" s="28" t="s">
        <v>21140</v>
      </c>
      <c r="B3457" s="28" t="s">
        <v>21141</v>
      </c>
      <c r="C3457" s="39" t="s">
        <v>21272</v>
      </c>
      <c r="D3457" s="26" t="str">
        <f>[1]!b_calc_yield(A3457,日期设置!$B$2,F3457,1,R3457,1,O3457,L3457,S3457,)</f>
        <v>Fetching...</v>
      </c>
      <c r="E3457" s="26">
        <f t="shared" si="106"/>
        <v>12.76125479855752</v>
      </c>
      <c r="F3457" s="18">
        <f>[1]!b_dq_cleanprice($A3457,日期设置!B$2)</f>
        <v>100.89060000000001</v>
      </c>
      <c r="G3457" s="18" t="str">
        <f t="shared" si="107"/>
        <v>2.58 + 2.58</v>
      </c>
      <c r="H3457" s="27">
        <f>[1]!b_dq_pctchange($A3457,日期设置!$B$2,1)/100</f>
        <v>0</v>
      </c>
      <c r="I3457" s="26">
        <f>[1]!b_pq_pctchange(A3457,日期设置!$B$4,日期设置!$B$2,1)</f>
        <v>0</v>
      </c>
      <c r="J3457" s="26">
        <f>[1]!b_pq_pctchange(A3457,日期设置!$C$4,日期设置!$B$2,1)</f>
        <v>0.89060000000000628</v>
      </c>
      <c r="K3457" s="52">
        <f>[1]!b_dq_amount($A3457,日期设置!B$2,2,10000)</f>
        <v>0</v>
      </c>
      <c r="L3457" s="26">
        <f>[1]!b_info_latestpar(A3457,日期设置!$B$2)</f>
        <v>100</v>
      </c>
      <c r="M3457" s="6">
        <f>[1]!b_info_outstandingbalance($A3457,日期设置!B$2)</f>
        <v>5</v>
      </c>
      <c r="N3457" s="7" t="str">
        <f>[1]!b_info_latestissurercreditrating2(A3457,日期设置!$B$2,"102","1")</f>
        <v>AA+</v>
      </c>
      <c r="O3457" s="8">
        <v>5.44</v>
      </c>
      <c r="P3457" s="9">
        <f>[1]!b_info_repurchasedate(A3457)</f>
        <v>0</v>
      </c>
      <c r="Q3457" s="8" t="s">
        <v>17688</v>
      </c>
      <c r="R3457" s="2" t="str">
        <f>IF((--IF(P3457=0,Q3457,P3457))&gt;(--日期设置!$B$2),IF(P3457=0,Q3457,P3457),Q3457)</f>
        <v>2023-10-21</v>
      </c>
      <c r="S3457" s="31" t="s">
        <v>16150</v>
      </c>
      <c r="T3457" s="8">
        <f>[1]!b_anal_ptmyear($A3457,日期设置!$B$2)</f>
        <v>2.5835616438356164</v>
      </c>
      <c r="U3457" s="8">
        <f>[1]!b_anal_termifexercise($A3457,日期设置!B$2)</f>
        <v>2.5835616438356164</v>
      </c>
      <c r="V3457" s="10">
        <f>[1]!b_dq_dirtyprice(A3457,日期设置!$B$2)</f>
        <v>103.15600000000001</v>
      </c>
      <c r="W3457" s="11">
        <f>IF(U3457=0,ROUNDUP((Q3457-日期设置!$B$2)/365,0),ROUNDUP((R3457-日期设置!$B$2)/365,0))</f>
        <v>3</v>
      </c>
      <c r="X3457" s="18">
        <f>_xlfn.IFNA(VLOOKUP(A3457,过往入选债券!A:D,4,0),2)</f>
        <v>2</v>
      </c>
      <c r="Y3457">
        <f>_xlfn.IFNA(VLOOKUP(C3457,[2]Sheet1!$A:$A,1,0),3)</f>
        <v>3</v>
      </c>
    </row>
    <row r="3458" spans="1:25" hidden="1" x14ac:dyDescent="0.2">
      <c r="A3458" s="21" t="s">
        <v>8799</v>
      </c>
      <c r="B3458" s="21" t="s">
        <v>8800</v>
      </c>
      <c r="C3458" s="37" t="s">
        <v>2048</v>
      </c>
      <c r="D3458" s="26" t="str">
        <f>[1]!b_calc_yield(A3458,日期设置!$B$2,F3458,1,R3458,1,O3458,L3458,S3458,)</f>
        <v>Fetching...</v>
      </c>
      <c r="E3458" s="26">
        <f t="shared" ref="E3458:E3521" si="108">((O3458*W3458+L3458)/V3458-1)*100</f>
        <v>6.3009414978067113</v>
      </c>
      <c r="F3458" s="18">
        <f>[1]!b_dq_cleanprice($A3458,日期设置!B$2)</f>
        <v>100</v>
      </c>
      <c r="G3458" s="18" t="str">
        <f t="shared" ref="G3458:G3521" si="109">LEFT(T3458,4)&amp;" + "&amp;LEFT(U3458,4)</f>
        <v>1.28 + 0</v>
      </c>
      <c r="H3458" s="27">
        <f>[1]!b_dq_pctchange($A3458,日期设置!$B$2,1)/100</f>
        <v>0</v>
      </c>
      <c r="I3458" s="26">
        <f>[1]!b_pq_pctchange(A3458,日期设置!$B$4,日期设置!$B$2,1)</f>
        <v>0</v>
      </c>
      <c r="J3458" s="26">
        <f>[1]!b_pq_pctchange(A3458,日期设置!$C$4,日期设置!$B$2,1)</f>
        <v>0</v>
      </c>
      <c r="K3458" s="52">
        <f>[1]!b_dq_amount($A3458,日期设置!B$2,2,10000)</f>
        <v>0</v>
      </c>
      <c r="L3458" s="26">
        <f>[1]!b_info_latestpar(A3458,日期设置!$B$2)</f>
        <v>100</v>
      </c>
      <c r="M3458" s="6">
        <f>[1]!b_info_outstandingbalance($A3458,日期设置!B$2)</f>
        <v>1</v>
      </c>
      <c r="N3458" s="7" t="str">
        <f>[1]!b_info_latestissurercreditrating2(A3458,日期设置!$B$2,"102","1")</f>
        <v>AA</v>
      </c>
      <c r="O3458" s="8">
        <v>5.07</v>
      </c>
      <c r="P3458" s="9">
        <f>[1]!b_info_repurchasedate(A3458)</f>
        <v>0</v>
      </c>
      <c r="Q3458" s="8" t="s">
        <v>16713</v>
      </c>
      <c r="R3458" s="2" t="str">
        <f>IF((--IF(P3458=0,Q3458,P3458))&gt;(--日期设置!$B$2),IF(P3458=0,Q3458,P3458),Q3458)</f>
        <v>2022-07-05</v>
      </c>
      <c r="S3458" s="2" t="s">
        <v>18433</v>
      </c>
      <c r="T3458" s="8">
        <f>[1]!b_anal_ptmyear($A3458,日期设置!$B$2)</f>
        <v>1.2876712328767124</v>
      </c>
      <c r="U3458" s="8">
        <f>[1]!b_anal_termifexercise($A3458,日期设置!B$2)</f>
        <v>0</v>
      </c>
      <c r="V3458" s="10">
        <f>[1]!b_dq_dirtyprice(A3458,日期设置!$B$2)</f>
        <v>103.61150000000001</v>
      </c>
      <c r="W3458" s="11">
        <f>IF(U3458=0,ROUNDUP((Q3458-日期设置!$B$2)/365,0),ROUNDUP((R3458-日期设置!$B$2)/365,0))</f>
        <v>2</v>
      </c>
      <c r="X3458" s="18">
        <f>_xlfn.IFNA(VLOOKUP(A3458,过往入选债券!A:D,4,0),2)</f>
        <v>2</v>
      </c>
      <c r="Y3458">
        <f>_xlfn.IFNA(VLOOKUP(C3458,[2]Sheet1!$A:$A,1,0),3)</f>
        <v>3</v>
      </c>
    </row>
    <row r="3459" spans="1:25" hidden="1" x14ac:dyDescent="0.2">
      <c r="A3459" s="21" t="s">
        <v>9164</v>
      </c>
      <c r="B3459" s="21" t="s">
        <v>9165</v>
      </c>
      <c r="C3459" s="37" t="s">
        <v>1401</v>
      </c>
      <c r="D3459" s="26" t="str">
        <f>[1]!b_calc_yield(A3459,日期设置!$B$2,F3459,1,R3459,1,O3459,L3459,S3459,)</f>
        <v>Fetching...</v>
      </c>
      <c r="E3459" s="26">
        <f t="shared" si="108"/>
        <v>7.0961925791524827</v>
      </c>
      <c r="F3459" s="18">
        <f>[1]!b_dq_cleanprice($A3459,日期设置!B$2)</f>
        <v>101.68300000000001</v>
      </c>
      <c r="G3459" s="18" t="str">
        <f t="shared" si="109"/>
        <v>1.44 + 0</v>
      </c>
      <c r="H3459" s="27">
        <f>[1]!b_dq_pctchange($A3459,日期设置!$B$2,1)/100</f>
        <v>0</v>
      </c>
      <c r="I3459" s="26">
        <f>[1]!b_pq_pctchange(A3459,日期设置!$B$4,日期设置!$B$2,1)</f>
        <v>0</v>
      </c>
      <c r="J3459" s="26">
        <f>[1]!b_pq_pctchange(A3459,日期设置!$C$4,日期设置!$B$2,1)</f>
        <v>0</v>
      </c>
      <c r="K3459" s="52">
        <f>[1]!b_dq_amount($A3459,日期设置!B$2,2,10000)</f>
        <v>0</v>
      </c>
      <c r="L3459" s="26">
        <f>[1]!b_info_latestpar(A3459,日期设置!$B$2)</f>
        <v>100</v>
      </c>
      <c r="M3459" s="6">
        <f>[1]!b_info_outstandingbalance($A3459,日期设置!B$2)</f>
        <v>7</v>
      </c>
      <c r="N3459" s="7" t="str">
        <f>[1]!b_info_latestissurercreditrating2(A3459,日期设置!$B$2,"102","1")</f>
        <v>AA</v>
      </c>
      <c r="O3459" s="8">
        <v>6.31</v>
      </c>
      <c r="P3459" s="9">
        <f>[1]!b_info_repurchasedate(A3459)</f>
        <v>0</v>
      </c>
      <c r="Q3459" s="8" t="s">
        <v>16939</v>
      </c>
      <c r="R3459" s="2" t="str">
        <f>IF((--IF(P3459=0,Q3459,P3459))&gt;(--日期设置!$B$2),IF(P3459=0,Q3459,P3459),Q3459)</f>
        <v>2022-09-02</v>
      </c>
      <c r="S3459" s="2" t="s">
        <v>18204</v>
      </c>
      <c r="T3459" s="8">
        <f>[1]!b_anal_ptmyear($A3459,日期设置!$B$2)</f>
        <v>1.4493150684931506</v>
      </c>
      <c r="U3459" s="8">
        <f>[1]!b_anal_termifexercise($A3459,日期设置!B$2)</f>
        <v>0</v>
      </c>
      <c r="V3459" s="10">
        <f>[1]!b_dq_dirtyprice(A3459,日期设置!$B$2)</f>
        <v>105.15779999999999</v>
      </c>
      <c r="W3459" s="11">
        <f>IF(U3459=0,ROUNDUP((Q3459-日期设置!$B$2)/365,0),ROUNDUP((R3459-日期设置!$B$2)/365,0))</f>
        <v>2</v>
      </c>
      <c r="X3459" s="18">
        <f>_xlfn.IFNA(VLOOKUP(A3459,过往入选债券!A:D,4,0),2)</f>
        <v>2</v>
      </c>
      <c r="Y3459">
        <f>_xlfn.IFNA(VLOOKUP(C3459,[2]Sheet1!$A:$A,1,0),3)</f>
        <v>3</v>
      </c>
    </row>
    <row r="3460" spans="1:25" hidden="1" x14ac:dyDescent="0.2">
      <c r="A3460" s="28" t="s">
        <v>21931</v>
      </c>
      <c r="B3460" s="28" t="s">
        <v>22144</v>
      </c>
      <c r="C3460" s="39" t="s">
        <v>22145</v>
      </c>
      <c r="D3460" s="26" t="str">
        <f>[1]!b_calc_yield(A3460,日期设置!$B$2,F3460,1,R3460,1,O3460,L3460,S3460,)</f>
        <v>Fetching...</v>
      </c>
      <c r="E3460" s="26">
        <f t="shared" si="108"/>
        <v>48.724526601432117</v>
      </c>
      <c r="F3460" s="18">
        <f>[1]!b_dq_cleanprice($A3460,日期设置!B$2)</f>
        <v>99.990099999999998</v>
      </c>
      <c r="G3460" s="18" t="str">
        <f t="shared" si="109"/>
        <v>9.76 + 4.76</v>
      </c>
      <c r="H3460" s="27">
        <f>[1]!b_dq_pctchange($A3460,日期设置!$B$2,1)/100</f>
        <v>0</v>
      </c>
      <c r="I3460" s="26">
        <f>[1]!b_pq_pctchange(A3460,日期设置!$B$4,日期设置!$B$2,1)</f>
        <v>0</v>
      </c>
      <c r="J3460" s="26">
        <f>[1]!b_pq_pctchange(A3460,日期设置!$C$4,日期设置!$B$2,1)</f>
        <v>0</v>
      </c>
      <c r="K3460" s="52">
        <f>[1]!b_dq_amount($A3460,日期设置!B$2,2,10000)</f>
        <v>0</v>
      </c>
      <c r="L3460" s="26">
        <f>[1]!b_info_latestpar(A3460,日期设置!$B$2)</f>
        <v>100</v>
      </c>
      <c r="M3460" s="6">
        <f>[1]!b_info_outstandingbalance($A3460,日期设置!B$2)</f>
        <v>10</v>
      </c>
      <c r="N3460" s="7" t="str">
        <f>[1]!b_info_latestissurercreditrating2(A3460,日期设置!$B$2,"102","1")</f>
        <v>AA+</v>
      </c>
      <c r="O3460" s="43">
        <v>5.05</v>
      </c>
      <c r="P3460" s="9">
        <f>[1]!b_info_repurchasedate(A3460)</f>
        <v>0</v>
      </c>
      <c r="Q3460" s="31" t="s">
        <v>22188</v>
      </c>
      <c r="R3460" s="2" t="str">
        <f>IF((--IF(P3460=0,Q3460,P3460))&gt;(--日期设置!$B$2),IF(P3460=0,Q3460,P3460),Q3460)</f>
        <v>2030-12-25</v>
      </c>
      <c r="S3460" s="31" t="s">
        <v>16878</v>
      </c>
      <c r="T3460" s="8">
        <f>[1]!b_anal_ptmyear($A3460,日期设置!$B$2)</f>
        <v>9.7616438356164377</v>
      </c>
      <c r="U3460" s="8">
        <f>[1]!b_anal_termifexercise($A3460,日期设置!B$2)</f>
        <v>4.7643835616438359</v>
      </c>
      <c r="V3460" s="10">
        <f>[1]!b_dq_dirtyprice(A3460,日期设置!$B$2)</f>
        <v>101.1938</v>
      </c>
      <c r="W3460" s="11">
        <f>IF(U3460=0,ROUNDUP((Q3460-日期设置!$B$2)/365,0),ROUNDUP((R3460-日期设置!$B$2)/365,0))</f>
        <v>10</v>
      </c>
      <c r="X3460" s="18">
        <f>_xlfn.IFNA(VLOOKUP(A3460,过往入选债券!A:D,4,0),2)</f>
        <v>2</v>
      </c>
      <c r="Y3460">
        <f>_xlfn.IFNA(VLOOKUP(C3460,[2]Sheet1!$A:$A,1,0),3)</f>
        <v>3</v>
      </c>
    </row>
    <row r="3461" spans="1:25" x14ac:dyDescent="0.2">
      <c r="A3461" s="21" t="s">
        <v>3881</v>
      </c>
      <c r="B3461" s="21" t="s">
        <v>3882</v>
      </c>
      <c r="C3461" s="37" t="s">
        <v>3883</v>
      </c>
      <c r="D3461" s="26" t="str">
        <f>[1]!b_calc_yield(A3461,日期设置!$B$2,F3461,1,R3461,1,O3461,L3461,S3461,)</f>
        <v>Fetching...</v>
      </c>
      <c r="E3461" s="26">
        <f t="shared" si="108"/>
        <v>4.1901385280176839</v>
      </c>
      <c r="F3461" s="18">
        <f>[1]!b_dq_cleanprice($A3461,日期设置!B$2)</f>
        <v>99.533000000000001</v>
      </c>
      <c r="G3461" s="18" t="str">
        <f t="shared" si="109"/>
        <v>1.83 + 0.83</v>
      </c>
      <c r="H3461" s="27">
        <f>[1]!b_dq_pctchange($A3461,日期设置!$B$2,1)/100</f>
        <v>-3.4891346245300818E-3</v>
      </c>
      <c r="I3461" s="26">
        <f>[1]!b_pq_pctchange(A3461,日期设置!$B$4,日期设置!$B$2,1)</f>
        <v>-0.34891346245300819</v>
      </c>
      <c r="J3461" s="26">
        <f>[1]!b_pq_pctchange(A3461,日期设置!$C$4,日期设置!$B$2,1)</f>
        <v>-1.3762384890709634E-2</v>
      </c>
      <c r="K3461" s="52">
        <f>[1]!b_dq_amount($A3461,日期设置!B$2,2,10000)</f>
        <v>2006.0076711999998</v>
      </c>
      <c r="L3461" s="26">
        <f>[1]!b_info_latestpar(A3461,日期设置!$B$2)</f>
        <v>100</v>
      </c>
      <c r="M3461" s="6">
        <f>[1]!b_info_outstandingbalance($A3461,日期设置!B$2)</f>
        <v>5</v>
      </c>
      <c r="N3461" s="7">
        <f>[1]!b_info_latestissurercreditrating2(A3461,日期设置!$B$2,"102","1")</f>
        <v>0</v>
      </c>
      <c r="O3461" s="8">
        <v>4.5</v>
      </c>
      <c r="P3461" s="9" t="str">
        <f>[1]!b_info_repurchasedate(A3461)</f>
        <v>2022-01-19</v>
      </c>
      <c r="Q3461" s="8" t="s">
        <v>16309</v>
      </c>
      <c r="R3461" s="2" t="str">
        <f>IF((--IF(P3461=0,Q3461,P3461))&gt;(--日期设置!$B$2),IF(P3461=0,Q3461,P3461),Q3461)</f>
        <v>2022-01-19</v>
      </c>
      <c r="S3461" s="2" t="s">
        <v>18718</v>
      </c>
      <c r="T3461" s="8">
        <f>[1]!b_anal_ptmyear($A3461,日期设置!$B$2)</f>
        <v>1.8301369863013699</v>
      </c>
      <c r="U3461" s="8">
        <f>[1]!b_anal_termifexercise($A3461,日期设置!B$2)</f>
        <v>0.83013698630136989</v>
      </c>
      <c r="V3461" s="10">
        <f>[1]!b_dq_dirtyprice(A3461,日期设置!$B$2)</f>
        <v>100.2974</v>
      </c>
      <c r="W3461" s="11">
        <f>IF(U3461=0,ROUNDUP((Q3461-日期设置!$B$2)/365,0),ROUNDUP((R3461-日期设置!$B$2)/365,0))</f>
        <v>1</v>
      </c>
      <c r="X3461" s="18">
        <f>_xlfn.IFNA(VLOOKUP(A3461,过往入选债券!A:D,4,0),2)</f>
        <v>2</v>
      </c>
      <c r="Y3461">
        <f>_xlfn.IFNA(VLOOKUP(C3461,[2]Sheet1!$A:$A,1,0),3)</f>
        <v>3</v>
      </c>
    </row>
    <row r="3462" spans="1:25" hidden="1" x14ac:dyDescent="0.2">
      <c r="A3462" s="21" t="s">
        <v>15666</v>
      </c>
      <c r="B3462" s="21" t="s">
        <v>15667</v>
      </c>
      <c r="C3462" s="37" t="s">
        <v>14975</v>
      </c>
      <c r="D3462" s="26" t="str">
        <f>[1]!b_calc_yield(A3462,日期设置!$B$2,F3462,1,R3462,1,O3462,L3462,S3462,)</f>
        <v>Fetching...</v>
      </c>
      <c r="E3462" s="26">
        <f t="shared" si="108"/>
        <v>44.636716775360455</v>
      </c>
      <c r="F3462" s="18">
        <f>[1]!b_dq_cleanprice($A3462,日期设置!B$2)</f>
        <v>100</v>
      </c>
      <c r="G3462" s="18" t="str">
        <f t="shared" si="109"/>
        <v>9.19 + 4.2</v>
      </c>
      <c r="H3462" s="27">
        <f>[1]!b_dq_pctchange($A3462,日期设置!$B$2,1)/100</f>
        <v>0</v>
      </c>
      <c r="I3462" s="26">
        <f>[1]!b_pq_pctchange(A3462,日期设置!$B$4,日期设置!$B$2,1)</f>
        <v>0</v>
      </c>
      <c r="J3462" s="26">
        <f>[1]!b_pq_pctchange(A3462,日期设置!$C$4,日期设置!$B$2,1)</f>
        <v>0</v>
      </c>
      <c r="K3462" s="52">
        <f>[1]!b_dq_amount($A3462,日期设置!B$2,2,10000)</f>
        <v>0</v>
      </c>
      <c r="L3462" s="26">
        <f>[1]!b_info_latestpar(A3462,日期设置!$B$2)</f>
        <v>100</v>
      </c>
      <c r="M3462" s="6">
        <f>[1]!b_info_outstandingbalance($A3462,日期设置!B$2)</f>
        <v>10</v>
      </c>
      <c r="N3462" s="7" t="str">
        <f>[1]!b_info_latestissurercreditrating2(A3462,日期设置!$B$2,"102","1")</f>
        <v>AA+</v>
      </c>
      <c r="O3462" s="8">
        <v>5.05</v>
      </c>
      <c r="P3462" s="9">
        <f>[1]!b_info_repurchasedate(A3462)</f>
        <v>0</v>
      </c>
      <c r="Q3462" s="8" t="s">
        <v>17733</v>
      </c>
      <c r="R3462" s="2" t="str">
        <f>IF((--IF(P3462=0,Q3462,P3462))&gt;(--日期设置!$B$2),IF(P3462=0,Q3462,P3462),Q3462)</f>
        <v>2030-06-02</v>
      </c>
      <c r="S3462" s="2" t="s">
        <v>18430</v>
      </c>
      <c r="T3462" s="8">
        <f>[1]!b_anal_ptmyear($A3462,日期设置!$B$2)</f>
        <v>9.1972602739726028</v>
      </c>
      <c r="U3462" s="8">
        <f>[1]!b_anal_termifexercise($A3462,日期设置!B$2)</f>
        <v>4.2</v>
      </c>
      <c r="V3462" s="10">
        <f>[1]!b_dq_dirtyprice(A3462,日期设置!$B$2)</f>
        <v>104.0538</v>
      </c>
      <c r="W3462" s="11">
        <f>IF(U3462=0,ROUNDUP((Q3462-日期设置!$B$2)/365,0),ROUNDUP((R3462-日期设置!$B$2)/365,0))</f>
        <v>10</v>
      </c>
      <c r="X3462" s="18">
        <f>_xlfn.IFNA(VLOOKUP(A3462,过往入选债券!A:D,4,0),2)</f>
        <v>2</v>
      </c>
      <c r="Y3462">
        <f>_xlfn.IFNA(VLOOKUP(C3462,[2]Sheet1!$A:$A,1,0),3)</f>
        <v>3</v>
      </c>
    </row>
    <row r="3463" spans="1:25" hidden="1" x14ac:dyDescent="0.2">
      <c r="A3463" s="28" t="s">
        <v>22710</v>
      </c>
      <c r="B3463" s="28" t="s">
        <v>22711</v>
      </c>
      <c r="C3463" s="39" t="s">
        <v>21728</v>
      </c>
      <c r="D3463" s="26">
        <f>[1]!b_calc_yield(A3463,日期设置!$B$2,F3463,1,R3463,1,O3463,L3463,S3463,)</f>
        <v>5.0462000202763857</v>
      </c>
      <c r="E3463" s="26">
        <f t="shared" si="108"/>
        <v>34.438640456346434</v>
      </c>
      <c r="F3463" s="18">
        <f>[1]!b_dq_cleanprice($A3463,日期设置!B$2)</f>
        <v>100</v>
      </c>
      <c r="G3463" s="18" t="str">
        <f t="shared" si="109"/>
        <v>6.86 + 0</v>
      </c>
      <c r="H3463" s="27">
        <f>[1]!b_dq_pctchange($A3463,日期设置!$B$2,1)/100</f>
        <v>0</v>
      </c>
      <c r="I3463" s="26">
        <f>[1]!b_pq_pctchange(A3463,日期设置!$B$4,日期设置!$B$2,1)</f>
        <v>0</v>
      </c>
      <c r="J3463" s="26">
        <f>[1]!b_pq_pctchange(A3463,日期设置!$C$4,日期设置!$B$2,1)</f>
        <v>0</v>
      </c>
      <c r="K3463" s="52">
        <f>[1]!b_dq_amount($A3463,日期设置!B$2,2,10000)</f>
        <v>0</v>
      </c>
      <c r="L3463" s="26">
        <f>[1]!b_info_latestpar(A3463,日期设置!$B$2)</f>
        <v>100</v>
      </c>
      <c r="M3463" s="6">
        <f>[1]!b_info_outstandingbalance($A3463,日期设置!B$2)</f>
        <v>5</v>
      </c>
      <c r="N3463" s="7" t="str">
        <f>[1]!b_info_latestissurercreditrating2(A3463,日期设置!$B$2,"102","1")</f>
        <v>AA-</v>
      </c>
      <c r="O3463" s="43">
        <v>5.05</v>
      </c>
      <c r="P3463" s="9">
        <f>[1]!b_info_repurchasedate(A3463)</f>
        <v>0</v>
      </c>
      <c r="Q3463" s="31" t="s">
        <v>23432</v>
      </c>
      <c r="R3463" s="2" t="str">
        <f>IF((--IF(P3463=0,Q3463,P3463))&gt;(--日期设置!$B$2),IF(P3463=0,Q3463,P3463),Q3463)</f>
        <v>2028-02-01</v>
      </c>
      <c r="S3463" s="2" t="s">
        <v>23296</v>
      </c>
      <c r="T3463" s="8">
        <f>[1]!b_anal_ptmyear($A3463,日期设置!$B$2)</f>
        <v>6.8657534246575338</v>
      </c>
      <c r="U3463" s="8">
        <f>[1]!b_anal_termifexercise($A3463,日期设置!B$2)</f>
        <v>0</v>
      </c>
      <c r="V3463" s="10">
        <f>[1]!b_dq_dirtyprice(A3463,日期设置!$B$2)</f>
        <v>100.67789999999999</v>
      </c>
      <c r="W3463" s="11">
        <f>IF(U3463=0,ROUNDUP((Q3463-日期设置!$B$2)/365,0),ROUNDUP((R3463-日期设置!$B$2)/365,0))</f>
        <v>7</v>
      </c>
      <c r="X3463" s="18">
        <f>_xlfn.IFNA(VLOOKUP(A3463,过往入选债券!A:D,4,0),2)</f>
        <v>2</v>
      </c>
      <c r="Y3463">
        <f>_xlfn.IFNA(VLOOKUP(C3463,[2]Sheet1!$A:$A,1,0),3)</f>
        <v>3</v>
      </c>
    </row>
    <row r="3464" spans="1:25" hidden="1" x14ac:dyDescent="0.2">
      <c r="A3464" s="21" t="s">
        <v>9775</v>
      </c>
      <c r="B3464" s="21" t="s">
        <v>9776</v>
      </c>
      <c r="C3464" s="37" t="s">
        <v>102</v>
      </c>
      <c r="D3464" s="26" t="str">
        <f>[1]!b_calc_yield(A3464,日期设置!$B$2,F3464,1,R3464,1,O3464,L3464,S3464,)</f>
        <v>Fetching...</v>
      </c>
      <c r="E3464" s="26">
        <f t="shared" si="108"/>
        <v>9.0801916447631026</v>
      </c>
      <c r="F3464" s="18">
        <f>[1]!b_dq_cleanprice($A3464,日期设置!B$2)</f>
        <v>98.592200000000005</v>
      </c>
      <c r="G3464" s="18" t="str">
        <f t="shared" si="109"/>
        <v>1.80 + 1.80</v>
      </c>
      <c r="H3464" s="27">
        <f>[1]!b_dq_pctchange($A3464,日期设置!$B$2,1)/100</f>
        <v>0</v>
      </c>
      <c r="I3464" s="26">
        <f>[1]!b_pq_pctchange(A3464,日期设置!$B$4,日期设置!$B$2,1)</f>
        <v>0</v>
      </c>
      <c r="J3464" s="26">
        <f>[1]!b_pq_pctchange(A3464,日期设置!$C$4,日期设置!$B$2,1)</f>
        <v>0</v>
      </c>
      <c r="K3464" s="52">
        <f>[1]!b_dq_amount($A3464,日期设置!B$2,2,10000)</f>
        <v>0</v>
      </c>
      <c r="L3464" s="26">
        <f>[1]!b_info_latestpar(A3464,日期设置!$B$2)</f>
        <v>100</v>
      </c>
      <c r="M3464" s="6">
        <f>[1]!b_info_outstandingbalance($A3464,日期设置!B$2)</f>
        <v>15</v>
      </c>
      <c r="N3464" s="7" t="str">
        <f>[1]!b_info_latestissurercreditrating2(A3464,日期设置!$B$2,"102","1")</f>
        <v>AAA</v>
      </c>
      <c r="O3464" s="8">
        <v>4.22</v>
      </c>
      <c r="P3464" s="9">
        <f>[1]!b_info_repurchasedate(A3464)</f>
        <v>0</v>
      </c>
      <c r="Q3464" s="8" t="s">
        <v>16015</v>
      </c>
      <c r="R3464" s="2" t="str">
        <f>IF((--IF(P3464=0,Q3464,P3464))&gt;(--日期设置!$B$2),IF(P3464=0,Q3464,P3464),Q3464)</f>
        <v>2023-01-10</v>
      </c>
      <c r="S3464" s="2" t="s">
        <v>17802</v>
      </c>
      <c r="T3464" s="8">
        <f>[1]!b_anal_ptmyear($A3464,日期设置!$B$2)</f>
        <v>1.8054794520547945</v>
      </c>
      <c r="U3464" s="8">
        <f>[1]!b_anal_termifexercise($A3464,日期设置!B$2)</f>
        <v>1.8054794520547945</v>
      </c>
      <c r="V3464" s="10">
        <f>[1]!b_dq_dirtyprice(A3464,日期设置!$B$2)</f>
        <v>99.4131</v>
      </c>
      <c r="W3464" s="11">
        <f>IF(U3464=0,ROUNDUP((Q3464-日期设置!$B$2)/365,0),ROUNDUP((R3464-日期设置!$B$2)/365,0))</f>
        <v>2</v>
      </c>
      <c r="X3464" s="18">
        <f>_xlfn.IFNA(VLOOKUP(A3464,过往入选债券!A:D,4,0),2)</f>
        <v>2</v>
      </c>
      <c r="Y3464">
        <f>_xlfn.IFNA(VLOOKUP(C3464,[2]Sheet1!$A:$A,1,0),3)</f>
        <v>3</v>
      </c>
    </row>
    <row r="3465" spans="1:25" hidden="1" x14ac:dyDescent="0.2">
      <c r="A3465" s="21" t="s">
        <v>3504</v>
      </c>
      <c r="B3465" s="21" t="s">
        <v>3505</v>
      </c>
      <c r="C3465" s="37" t="s">
        <v>2417</v>
      </c>
      <c r="D3465" s="26" t="str">
        <f>[1]!b_calc_yield(A3465,日期设置!$B$2,F3465,1,R3465,1,O3465,L3465,S3465,)</f>
        <v>Fetching...</v>
      </c>
      <c r="E3465" s="26">
        <f t="shared" si="108"/>
        <v>7.4375197390203374</v>
      </c>
      <c r="F3465" s="18">
        <f>[1]!b_dq_cleanprice($A3465,日期设置!B$2)</f>
        <v>101.75</v>
      </c>
      <c r="G3465" s="18" t="str">
        <f t="shared" si="109"/>
        <v>1.51 + 0</v>
      </c>
      <c r="H3465" s="27">
        <f>[1]!b_dq_pctchange($A3465,日期设置!$B$2,1)/100</f>
        <v>0</v>
      </c>
      <c r="I3465" s="26">
        <f>[1]!b_pq_pctchange(A3465,日期设置!$B$4,日期设置!$B$2,1)</f>
        <v>0</v>
      </c>
      <c r="J3465" s="26">
        <f>[1]!b_pq_pctchange(A3465,日期设置!$C$4,日期设置!$B$2,1)</f>
        <v>0</v>
      </c>
      <c r="K3465" s="52">
        <f>[1]!b_dq_amount($A3465,日期设置!B$2,2,10000)</f>
        <v>0</v>
      </c>
      <c r="L3465" s="26">
        <f>[1]!b_info_latestpar(A3465,日期设置!$B$2)</f>
        <v>100</v>
      </c>
      <c r="M3465" s="6">
        <f>[1]!b_info_outstandingbalance($A3465,日期设置!B$2)</f>
        <v>3</v>
      </c>
      <c r="N3465" s="7">
        <f>[1]!b_info_latestissurercreditrating2(A3465,日期设置!$B$2,"102","1")</f>
        <v>0</v>
      </c>
      <c r="O3465" s="8">
        <v>6.3</v>
      </c>
      <c r="P3465" s="9">
        <f>[1]!b_info_repurchasedate(A3465)</f>
        <v>0</v>
      </c>
      <c r="Q3465" s="8" t="s">
        <v>16016</v>
      </c>
      <c r="R3465" s="2" t="str">
        <f>IF((--IF(P3465=0,Q3465,P3465))&gt;(--日期设置!$B$2),IF(P3465=0,Q3465,P3465),Q3465)</f>
        <v>2022-09-26</v>
      </c>
      <c r="S3465" s="2" t="s">
        <v>17772</v>
      </c>
      <c r="T3465" s="8">
        <f>[1]!b_anal_ptmyear($A3465,日期设置!$B$2)</f>
        <v>1.515068493150685</v>
      </c>
      <c r="U3465" s="8">
        <f>[1]!b_anal_termifexercise($A3465,日期设置!B$2)</f>
        <v>0</v>
      </c>
      <c r="V3465" s="10">
        <f>[1]!b_dq_dirtyprice(A3465,日期设置!$B$2)</f>
        <v>104.8051</v>
      </c>
      <c r="W3465" s="11">
        <f>IF(U3465=0,ROUNDUP((Q3465-日期设置!$B$2)/365,0),ROUNDUP((R3465-日期设置!$B$2)/365,0))</f>
        <v>2</v>
      </c>
      <c r="X3465" s="18">
        <f>_xlfn.IFNA(VLOOKUP(A3465,过往入选债券!A:D,4,0),2)</f>
        <v>2</v>
      </c>
      <c r="Y3465">
        <f>_xlfn.IFNA(VLOOKUP(C3465,[2]Sheet1!$A:$A,1,0),3)</f>
        <v>3</v>
      </c>
    </row>
    <row r="3466" spans="1:25" hidden="1" x14ac:dyDescent="0.2">
      <c r="A3466" s="21" t="s">
        <v>10411</v>
      </c>
      <c r="B3466" s="21" t="s">
        <v>10412</v>
      </c>
      <c r="C3466" s="37" t="s">
        <v>8513</v>
      </c>
      <c r="D3466" s="26" t="str">
        <f>[1]!b_calc_yield(A3466,日期设置!$B$2,F3466,1,R3466,1,O3466,L3466,S3466,)</f>
        <v>Fetching...</v>
      </c>
      <c r="E3466" s="26">
        <f t="shared" si="108"/>
        <v>9.695161509475847</v>
      </c>
      <c r="F3466" s="18">
        <f>[1]!b_dq_cleanprice($A3466,日期设置!B$2)</f>
        <v>99.694599999999994</v>
      </c>
      <c r="G3466" s="18" t="str">
        <f t="shared" si="109"/>
        <v>2.01 + 0</v>
      </c>
      <c r="H3466" s="27">
        <f>[1]!b_dq_pctchange($A3466,日期设置!$B$2,1)/100</f>
        <v>0</v>
      </c>
      <c r="I3466" s="26">
        <f>[1]!b_pq_pctchange(A3466,日期设置!$B$4,日期设置!$B$2,1)</f>
        <v>0</v>
      </c>
      <c r="J3466" s="26">
        <f>[1]!b_pq_pctchange(A3466,日期设置!$C$4,日期设置!$B$2,1)</f>
        <v>0</v>
      </c>
      <c r="K3466" s="52">
        <f>[1]!b_dq_amount($A3466,日期设置!B$2,2,10000)</f>
        <v>0</v>
      </c>
      <c r="L3466" s="26">
        <f>[1]!b_info_latestpar(A3466,日期设置!$B$2)</f>
        <v>100</v>
      </c>
      <c r="M3466" s="6">
        <f>[1]!b_info_outstandingbalance($A3466,日期设置!B$2)</f>
        <v>2</v>
      </c>
      <c r="N3466" s="7" t="str">
        <f>[1]!b_info_latestissurercreditrating2(A3466,日期设置!$B$2,"102","1")</f>
        <v>AA+</v>
      </c>
      <c r="O3466" s="8">
        <v>4.88</v>
      </c>
      <c r="P3466" s="9">
        <f>[1]!b_info_repurchasedate(A3466)</f>
        <v>0</v>
      </c>
      <c r="Q3466" s="8" t="s">
        <v>15982</v>
      </c>
      <c r="R3466" s="2" t="str">
        <f>IF((--IF(P3466=0,Q3466,P3466))&gt;(--日期设置!$B$2),IF(P3466=0,Q3466,P3466),Q3466)</f>
        <v>2023-03-27</v>
      </c>
      <c r="S3466" s="2" t="s">
        <v>17770</v>
      </c>
      <c r="T3466" s="8">
        <f>[1]!b_anal_ptmyear($A3466,日期设置!$B$2)</f>
        <v>2.0136986301369864</v>
      </c>
      <c r="U3466" s="8">
        <f>[1]!b_anal_termifexercise($A3466,日期设置!B$2)</f>
        <v>0</v>
      </c>
      <c r="V3466" s="10">
        <f>[1]!b_dq_dirtyprice(A3466,日期设置!$B$2)</f>
        <v>104.5078</v>
      </c>
      <c r="W3466" s="11">
        <f>IF(U3466=0,ROUNDUP((Q3466-日期设置!$B$2)/365,0),ROUNDUP((R3466-日期设置!$B$2)/365,0))</f>
        <v>3</v>
      </c>
      <c r="X3466" s="18">
        <f>_xlfn.IFNA(VLOOKUP(A3466,过往入选债券!A:D,4,0),2)</f>
        <v>2</v>
      </c>
      <c r="Y3466">
        <f>_xlfn.IFNA(VLOOKUP(C3466,[2]Sheet1!$A:$A,1,0),3)</f>
        <v>3</v>
      </c>
    </row>
    <row r="3467" spans="1:25" hidden="1" x14ac:dyDescent="0.2">
      <c r="A3467" s="21" t="s">
        <v>9909</v>
      </c>
      <c r="B3467" s="21" t="s">
        <v>9910</v>
      </c>
      <c r="C3467" s="37" t="s">
        <v>8</v>
      </c>
      <c r="D3467" s="26" t="str">
        <f>[1]!b_calc_yield(A3467,日期设置!$B$2,F3467,1,R3467,1,O3467,L3467,S3467,)</f>
        <v>Fetching...</v>
      </c>
      <c r="E3467" s="26">
        <f t="shared" si="108"/>
        <v>9.7193992163781218</v>
      </c>
      <c r="F3467" s="18">
        <f>[1]!b_dq_cleanprice($A3467,日期设置!B$2)</f>
        <v>96.990099999999998</v>
      </c>
      <c r="G3467" s="18" t="str">
        <f t="shared" si="109"/>
        <v>1.91 + 0</v>
      </c>
      <c r="H3467" s="27">
        <f>[1]!b_dq_pctchange($A3467,日期设置!$B$2,1)/100</f>
        <v>0</v>
      </c>
      <c r="I3467" s="26">
        <f>[1]!b_pq_pctchange(A3467,日期设置!$B$4,日期设置!$B$2,1)</f>
        <v>0</v>
      </c>
      <c r="J3467" s="26">
        <f>[1]!b_pq_pctchange(A3467,日期设置!$C$4,日期设置!$B$2,1)</f>
        <v>-0.63243155744339075</v>
      </c>
      <c r="K3467" s="52">
        <f>[1]!b_dq_amount($A3467,日期设置!B$2,2,10000)</f>
        <v>0</v>
      </c>
      <c r="L3467" s="26">
        <f>[1]!b_info_latestpar(A3467,日期设置!$B$2)</f>
        <v>100</v>
      </c>
      <c r="M3467" s="6">
        <f>[1]!b_info_outstandingbalance($A3467,日期设置!B$2)</f>
        <v>20</v>
      </c>
      <c r="N3467" s="7" t="str">
        <f>[1]!b_info_latestissurercreditrating2(A3467,日期设置!$B$2,"102","1")</f>
        <v>AAA</v>
      </c>
      <c r="O3467" s="8">
        <v>3.36</v>
      </c>
      <c r="P3467" s="9">
        <f>[1]!b_info_repurchasedate(A3467)</f>
        <v>0</v>
      </c>
      <c r="Q3467" s="8" t="s">
        <v>16039</v>
      </c>
      <c r="R3467" s="2" t="str">
        <f>IF((--IF(P3467=0,Q3467,P3467))&gt;(--日期设置!$B$2),IF(P3467=0,Q3467,P3467),Q3467)</f>
        <v>2023-02-20</v>
      </c>
      <c r="S3467" s="2" t="s">
        <v>17826</v>
      </c>
      <c r="T3467" s="8">
        <f>[1]!b_anal_ptmyear($A3467,日期设置!$B$2)</f>
        <v>1.9178082191780823</v>
      </c>
      <c r="U3467" s="8">
        <f>[1]!b_anal_termifexercise($A3467,日期设置!B$2)</f>
        <v>0</v>
      </c>
      <c r="V3467" s="10">
        <f>[1]!b_dq_dirtyprice(A3467,日期设置!$B$2)</f>
        <v>97.266300000000001</v>
      </c>
      <c r="W3467" s="11">
        <f>IF(U3467=0,ROUNDUP((Q3467-日期设置!$B$2)/365,0),ROUNDUP((R3467-日期设置!$B$2)/365,0))</f>
        <v>2</v>
      </c>
      <c r="X3467" s="18">
        <f>_xlfn.IFNA(VLOOKUP(A3467,过往入选债券!A:D,4,0),2)</f>
        <v>2</v>
      </c>
      <c r="Y3467">
        <f>_xlfn.IFNA(VLOOKUP(C3467,[2]Sheet1!$A:$A,1,0),3)</f>
        <v>3</v>
      </c>
    </row>
    <row r="3468" spans="1:25" hidden="1" x14ac:dyDescent="0.2">
      <c r="A3468" s="21" t="s">
        <v>9454</v>
      </c>
      <c r="B3468" s="21" t="s">
        <v>9455</v>
      </c>
      <c r="C3468" s="37" t="s">
        <v>5973</v>
      </c>
      <c r="D3468" s="26" t="str">
        <f>[1]!b_calc_yield(A3468,日期设置!$B$2,F3468,1,R3468,1,O3468,L3468,S3468,)</f>
        <v>Fetching...</v>
      </c>
      <c r="E3468" s="26">
        <f t="shared" si="108"/>
        <v>7.9579158297177433</v>
      </c>
      <c r="F3468" s="18">
        <f>[1]!b_dq_cleanprice($A3468,日期设置!B$2)</f>
        <v>100.8091</v>
      </c>
      <c r="G3468" s="18" t="str">
        <f t="shared" si="109"/>
        <v>1.60 + 0</v>
      </c>
      <c r="H3468" s="27">
        <f>[1]!b_dq_pctchange($A3468,日期设置!$B$2,1)/100</f>
        <v>0</v>
      </c>
      <c r="I3468" s="26">
        <f>[1]!b_pq_pctchange(A3468,日期设置!$B$4,日期设置!$B$2,1)</f>
        <v>0</v>
      </c>
      <c r="J3468" s="26">
        <f>[1]!b_pq_pctchange(A3468,日期设置!$C$4,日期设置!$B$2,1)</f>
        <v>-0.19997802221735847</v>
      </c>
      <c r="K3468" s="52">
        <f>[1]!b_dq_amount($A3468,日期设置!B$2,2,10000)</f>
        <v>0</v>
      </c>
      <c r="L3468" s="26">
        <f>[1]!b_info_latestpar(A3468,日期设置!$B$2)</f>
        <v>100</v>
      </c>
      <c r="M3468" s="6">
        <f>[1]!b_info_outstandingbalance($A3468,日期设置!B$2)</f>
        <v>5</v>
      </c>
      <c r="N3468" s="7" t="str">
        <f>[1]!b_info_latestissurercreditrating2(A3468,日期设置!$B$2,"102","1")</f>
        <v>AA+</v>
      </c>
      <c r="O3468" s="8">
        <v>5.6</v>
      </c>
      <c r="P3468" s="9">
        <f>[1]!b_info_repurchasedate(A3468)</f>
        <v>0</v>
      </c>
      <c r="Q3468" s="8" t="s">
        <v>16379</v>
      </c>
      <c r="R3468" s="2" t="str">
        <f>IF((--IF(P3468=0,Q3468,P3468))&gt;(--日期设置!$B$2),IF(P3468=0,Q3468,P3468),Q3468)</f>
        <v>2022-10-30</v>
      </c>
      <c r="S3468" s="2" t="s">
        <v>18418</v>
      </c>
      <c r="T3468" s="8">
        <f>[1]!b_anal_ptmyear($A3468,日期设置!$B$2)</f>
        <v>1.6082191780821917</v>
      </c>
      <c r="U3468" s="8">
        <f>[1]!b_anal_termifexercise($A3468,日期设置!B$2)</f>
        <v>0</v>
      </c>
      <c r="V3468" s="10">
        <f>[1]!b_dq_dirtyprice(A3468,日期设置!$B$2)</f>
        <v>103.0031</v>
      </c>
      <c r="W3468" s="11">
        <f>IF(U3468=0,ROUNDUP((Q3468-日期设置!$B$2)/365,0),ROUNDUP((R3468-日期设置!$B$2)/365,0))</f>
        <v>2</v>
      </c>
      <c r="X3468" s="18">
        <f>_xlfn.IFNA(VLOOKUP(A3468,过往入选债券!A:D,4,0),2)</f>
        <v>2</v>
      </c>
      <c r="Y3468">
        <f>_xlfn.IFNA(VLOOKUP(C3468,[2]Sheet1!$A:$A,1,0),3)</f>
        <v>3</v>
      </c>
    </row>
    <row r="3469" spans="1:25" hidden="1" x14ac:dyDescent="0.2">
      <c r="A3469" s="28" t="s">
        <v>21088</v>
      </c>
      <c r="B3469" s="28" t="s">
        <v>21089</v>
      </c>
      <c r="C3469" s="39" t="s">
        <v>37</v>
      </c>
      <c r="D3469" s="26" t="str">
        <f>[1]!b_calc_yield(A3469,日期设置!$B$2,F3469,1,R3469,1,O3469,L3469,S3469,)</f>
        <v>Fetching...</v>
      </c>
      <c r="E3469" s="26">
        <f t="shared" si="108"/>
        <v>12.820160006290182</v>
      </c>
      <c r="F3469" s="18">
        <f>[1]!b_dq_cleanprice($A3469,日期设置!B$2)</f>
        <v>99.706500000000005</v>
      </c>
      <c r="G3469" s="18" t="str">
        <f t="shared" si="109"/>
        <v>2.58 + 2.58</v>
      </c>
      <c r="H3469" s="27">
        <f>[1]!b_dq_pctchange($A3469,日期设置!$B$2,1)/100</f>
        <v>0</v>
      </c>
      <c r="I3469" s="26">
        <f>[1]!b_pq_pctchange(A3469,日期设置!$B$4,日期设置!$B$2,1)</f>
        <v>0</v>
      </c>
      <c r="J3469" s="26">
        <f>[1]!b_pq_pctchange(A3469,日期设置!$C$4,日期设置!$B$2,1)</f>
        <v>-0.56991563453599026</v>
      </c>
      <c r="K3469" s="52">
        <f>[1]!b_dq_amount($A3469,日期设置!B$2,2,10000)</f>
        <v>0</v>
      </c>
      <c r="L3469" s="26">
        <f>[1]!b_info_latestpar(A3469,日期设置!$B$2)</f>
        <v>100</v>
      </c>
      <c r="M3469" s="6">
        <f>[1]!b_info_outstandingbalance($A3469,日期设置!B$2)</f>
        <v>10</v>
      </c>
      <c r="N3469" s="7" t="str">
        <f>[1]!b_info_latestissurercreditrating2(A3469,日期设置!$B$2,"102","1")</f>
        <v>AAA</v>
      </c>
      <c r="O3469" s="8">
        <v>4.93</v>
      </c>
      <c r="P3469" s="9">
        <f>[1]!b_info_repurchasedate(A3469)</f>
        <v>0</v>
      </c>
      <c r="Q3469" s="8" t="s">
        <v>17747</v>
      </c>
      <c r="R3469" s="2" t="str">
        <f>IF((--IF(P3469=0,Q3469,P3469))&gt;(--日期设置!$B$2),IF(P3469=0,Q3469,P3469),Q3469)</f>
        <v>2023-10-22</v>
      </c>
      <c r="S3469" s="31" t="s">
        <v>16198</v>
      </c>
      <c r="T3469" s="8">
        <f>[1]!b_anal_ptmyear($A3469,日期设置!$B$2)</f>
        <v>2.5863013698630137</v>
      </c>
      <c r="U3469" s="8">
        <f>[1]!b_anal_termifexercise($A3469,日期设置!B$2)</f>
        <v>2.5863013698630137</v>
      </c>
      <c r="V3469" s="10">
        <f>[1]!b_dq_dirtyprice(A3469,日期设置!$B$2)</f>
        <v>101.746</v>
      </c>
      <c r="W3469" s="11">
        <f>IF(U3469=0,ROUNDUP((Q3469-日期设置!$B$2)/365,0),ROUNDUP((R3469-日期设置!$B$2)/365,0))</f>
        <v>3</v>
      </c>
      <c r="X3469" s="18">
        <f>_xlfn.IFNA(VLOOKUP(A3469,过往入选债券!A:D,4,0),2)</f>
        <v>2</v>
      </c>
      <c r="Y3469">
        <f>_xlfn.IFNA(VLOOKUP(C3469,[2]Sheet1!$A:$A,1,0),3)</f>
        <v>3</v>
      </c>
    </row>
    <row r="3470" spans="1:25" hidden="1" x14ac:dyDescent="0.2">
      <c r="A3470" s="21" t="s">
        <v>11194</v>
      </c>
      <c r="B3470" s="21" t="s">
        <v>11195</v>
      </c>
      <c r="C3470" s="37" t="s">
        <v>353</v>
      </c>
      <c r="D3470" s="26" t="str">
        <f>[1]!b_calc_yield(A3470,日期设置!$B$2,F3470,1,R3470,1,O3470,L3470,S3470,)</f>
        <v>Fetching...</v>
      </c>
      <c r="E3470" s="26">
        <f t="shared" si="108"/>
        <v>20.745747575579433</v>
      </c>
      <c r="F3470" s="18">
        <f>[1]!b_dq_cleanprice($A3470,日期设置!B$2)</f>
        <v>98.963999999999999</v>
      </c>
      <c r="G3470" s="18" t="str">
        <f t="shared" si="109"/>
        <v>4.24 + 0</v>
      </c>
      <c r="H3470" s="27">
        <f>[1]!b_dq_pctchange($A3470,日期设置!$B$2,1)/100</f>
        <v>0</v>
      </c>
      <c r="I3470" s="26">
        <f>[1]!b_pq_pctchange(A3470,日期设置!$B$4,日期设置!$B$2,1)</f>
        <v>0</v>
      </c>
      <c r="J3470" s="26">
        <f>[1]!b_pq_pctchange(A3470,日期设置!$C$4,日期设置!$B$2,1)</f>
        <v>-1.7323247468438698</v>
      </c>
      <c r="K3470" s="52">
        <f>[1]!b_dq_amount($A3470,日期设置!B$2,2,10000)</f>
        <v>0</v>
      </c>
      <c r="L3470" s="26">
        <f>[1]!b_info_latestpar(A3470,日期设置!$B$2)</f>
        <v>100</v>
      </c>
      <c r="M3470" s="6">
        <f>[1]!b_info_outstandingbalance($A3470,日期设置!B$2)</f>
        <v>5</v>
      </c>
      <c r="N3470" s="7" t="str">
        <f>[1]!b_info_latestissurercreditrating2(A3470,日期设置!$B$2,"102","1")</f>
        <v>AAA</v>
      </c>
      <c r="O3470" s="8">
        <v>4.7699999999999996</v>
      </c>
      <c r="P3470" s="9">
        <f>[1]!b_info_repurchasedate(A3470)</f>
        <v>0</v>
      </c>
      <c r="Q3470" s="8" t="s">
        <v>17483</v>
      </c>
      <c r="R3470" s="2" t="str">
        <f>IF((--IF(P3470=0,Q3470,P3470))&gt;(--日期设置!$B$2),IF(P3470=0,Q3470,P3470),Q3470)</f>
        <v>2025-06-19</v>
      </c>
      <c r="S3470" s="2" t="s">
        <v>18087</v>
      </c>
      <c r="T3470" s="8">
        <f>[1]!b_anal_ptmyear($A3470,日期设置!$B$2)</f>
        <v>4.2438356164383562</v>
      </c>
      <c r="U3470" s="8">
        <f>[1]!b_anal_termifexercise($A3470,日期设置!B$2)</f>
        <v>0</v>
      </c>
      <c r="V3470" s="10">
        <f>[1]!b_dq_dirtyprice(A3470,日期设置!$B$2)</f>
        <v>102.57089999999999</v>
      </c>
      <c r="W3470" s="11">
        <f>IF(U3470=0,ROUNDUP((Q3470-日期设置!$B$2)/365,0),ROUNDUP((R3470-日期设置!$B$2)/365,0))</f>
        <v>5</v>
      </c>
      <c r="X3470" s="18">
        <f>_xlfn.IFNA(VLOOKUP(A3470,过往入选债券!A:D,4,0),2)</f>
        <v>2</v>
      </c>
      <c r="Y3470">
        <f>_xlfn.IFNA(VLOOKUP(C3470,[2]Sheet1!$A:$A,1,0),3)</f>
        <v>3</v>
      </c>
    </row>
    <row r="3471" spans="1:25" hidden="1" x14ac:dyDescent="0.2">
      <c r="A3471" s="21" t="s">
        <v>3933</v>
      </c>
      <c r="B3471" s="21" t="s">
        <v>3934</v>
      </c>
      <c r="C3471" s="37" t="s">
        <v>133</v>
      </c>
      <c r="D3471" s="26" t="str">
        <f>[1]!b_calc_yield(A3471,日期设置!$B$2,F3471,1,R3471,1,O3471,L3471,S3471,)</f>
        <v>Fetching...</v>
      </c>
      <c r="E3471" s="26">
        <f t="shared" si="108"/>
        <v>9.6683584731838792</v>
      </c>
      <c r="F3471" s="18">
        <f>[1]!b_dq_cleanprice($A3471,日期设置!B$2)</f>
        <v>99.381900000000002</v>
      </c>
      <c r="G3471" s="18" t="str">
        <f t="shared" si="109"/>
        <v>1.92 + 0</v>
      </c>
      <c r="H3471" s="27">
        <f>[1]!b_dq_pctchange($A3471,日期设置!$B$2,1)/100</f>
        <v>0</v>
      </c>
      <c r="I3471" s="26">
        <f>[1]!b_pq_pctchange(A3471,日期设置!$B$4,日期设置!$B$2,1)</f>
        <v>0</v>
      </c>
      <c r="J3471" s="26">
        <f>[1]!b_pq_pctchange(A3471,日期设置!$C$4,日期设置!$B$2,1)</f>
        <v>0</v>
      </c>
      <c r="K3471" s="52">
        <f>[1]!b_dq_amount($A3471,日期设置!B$2,2,10000)</f>
        <v>0</v>
      </c>
      <c r="L3471" s="26">
        <f>[1]!b_info_latestpar(A3471,日期设置!$B$2)</f>
        <v>100</v>
      </c>
      <c r="M3471" s="6">
        <f>[1]!b_info_outstandingbalance($A3471,日期设置!B$2)</f>
        <v>6</v>
      </c>
      <c r="N3471" s="7">
        <f>[1]!b_info_latestissurercreditrating2(A3471,日期设置!$B$2,"102","1")</f>
        <v>0</v>
      </c>
      <c r="O3471" s="8">
        <v>4.7</v>
      </c>
      <c r="P3471" s="9">
        <f>[1]!b_info_repurchasedate(A3471)</f>
        <v>0</v>
      </c>
      <c r="Q3471" s="8" t="s">
        <v>17121</v>
      </c>
      <c r="R3471" s="2" t="str">
        <f>IF((--IF(P3471=0,Q3471,P3471))&gt;(--日期设置!$B$2),IF(P3471=0,Q3471,P3471),Q3471)</f>
        <v>2023-02-21</v>
      </c>
      <c r="S3471" s="2" t="s">
        <v>18725</v>
      </c>
      <c r="T3471" s="8">
        <f>[1]!b_anal_ptmyear($A3471,日期设置!$B$2)</f>
        <v>1.9205479452054794</v>
      </c>
      <c r="U3471" s="8">
        <f>[1]!b_anal_termifexercise($A3471,日期设置!B$2)</f>
        <v>0</v>
      </c>
      <c r="V3471" s="10">
        <f>[1]!b_dq_dirtyprice(A3471,日期设置!$B$2)</f>
        <v>99.755300000000005</v>
      </c>
      <c r="W3471" s="11">
        <f>IF(U3471=0,ROUNDUP((Q3471-日期设置!$B$2)/365,0),ROUNDUP((R3471-日期设置!$B$2)/365,0))</f>
        <v>2</v>
      </c>
      <c r="X3471" s="18">
        <f>_xlfn.IFNA(VLOOKUP(A3471,过往入选债券!A:D,4,0),2)</f>
        <v>2</v>
      </c>
      <c r="Y3471">
        <f>_xlfn.IFNA(VLOOKUP(C3471,[2]Sheet1!$A:$A,1,0),3)</f>
        <v>3</v>
      </c>
    </row>
    <row r="3472" spans="1:25" hidden="1" x14ac:dyDescent="0.2">
      <c r="A3472" s="21" t="s">
        <v>14603</v>
      </c>
      <c r="B3472" s="21" t="s">
        <v>14604</v>
      </c>
      <c r="C3472" s="37" t="s">
        <v>14329</v>
      </c>
      <c r="D3472" s="26" t="str">
        <f>[1]!b_calc_yield(A3472,日期设置!$B$2,F3472,1,R3472,1,O3472,L3472,S3472,)</f>
        <v>Fetching...</v>
      </c>
      <c r="E3472" s="26">
        <f t="shared" si="108"/>
        <v>20.041614426334455</v>
      </c>
      <c r="F3472" s="18">
        <f>[1]!b_dq_cleanprice($A3472,日期设置!B$2)</f>
        <v>107.32129999999999</v>
      </c>
      <c r="G3472" s="18" t="str">
        <f t="shared" si="109"/>
        <v>4.26 + 0</v>
      </c>
      <c r="H3472" s="27">
        <f>[1]!b_dq_pctchange($A3472,日期设置!$B$2,1)/100</f>
        <v>0</v>
      </c>
      <c r="I3472" s="26">
        <f>[1]!b_pq_pctchange(A3472,日期设置!$B$4,日期设置!$B$2,1)</f>
        <v>0</v>
      </c>
      <c r="J3472" s="26">
        <f>[1]!b_pq_pctchange(A3472,日期设置!$C$4,日期设置!$B$2,1)</f>
        <v>0</v>
      </c>
      <c r="K3472" s="52">
        <f>[1]!b_dq_amount($A3472,日期设置!B$2,2,10000)</f>
        <v>0</v>
      </c>
      <c r="L3472" s="26">
        <f>[1]!b_info_latestpar(A3472,日期设置!$B$2)</f>
        <v>100</v>
      </c>
      <c r="M3472" s="6">
        <f>[1]!b_info_outstandingbalance($A3472,日期设置!B$2)</f>
        <v>6</v>
      </c>
      <c r="N3472" s="7" t="str">
        <f>[1]!b_info_latestissurercreditrating2(A3472,日期设置!$B$2,"102","1")</f>
        <v>AA</v>
      </c>
      <c r="O3472" s="8">
        <v>7</v>
      </c>
      <c r="P3472" s="9">
        <f>[1]!b_info_repurchasedate(A3472)</f>
        <v>0</v>
      </c>
      <c r="Q3472" s="8" t="s">
        <v>16547</v>
      </c>
      <c r="R3472" s="2" t="str">
        <f>IF((--IF(P3472=0,Q3472,P3472))&gt;(--日期设置!$B$2),IF(P3472=0,Q3472,P3472),Q3472)</f>
        <v>2025-06-27</v>
      </c>
      <c r="S3472" s="2" t="s">
        <v>18294</v>
      </c>
      <c r="T3472" s="8">
        <f>[1]!b_anal_ptmyear($A3472,日期设置!$B$2)</f>
        <v>4.2657534246575342</v>
      </c>
      <c r="U3472" s="8">
        <f>[1]!b_anal_termifexercise($A3472,日期设置!B$2)</f>
        <v>0</v>
      </c>
      <c r="V3472" s="10">
        <f>[1]!b_dq_dirtyprice(A3472,日期设置!$B$2)</f>
        <v>112.461</v>
      </c>
      <c r="W3472" s="11">
        <f>IF(U3472=0,ROUNDUP((Q3472-日期设置!$B$2)/365,0),ROUNDUP((R3472-日期设置!$B$2)/365,0))</f>
        <v>5</v>
      </c>
      <c r="X3472" s="18">
        <f>_xlfn.IFNA(VLOOKUP(A3472,过往入选债券!A:D,4,0),2)</f>
        <v>2</v>
      </c>
      <c r="Y3472">
        <f>_xlfn.IFNA(VLOOKUP(C3472,[2]Sheet1!$A:$A,1,0),3)</f>
        <v>3</v>
      </c>
    </row>
    <row r="3473" spans="1:25" hidden="1" x14ac:dyDescent="0.2">
      <c r="A3473" s="21" t="s">
        <v>10300</v>
      </c>
      <c r="B3473" s="21" t="s">
        <v>10301</v>
      </c>
      <c r="C3473" s="37" t="s">
        <v>10302</v>
      </c>
      <c r="D3473" s="26" t="str">
        <f>[1]!b_calc_yield(A3473,日期设置!$B$2,F3473,1,R3473,1,O3473,L3473,S3473,)</f>
        <v>Fetching...</v>
      </c>
      <c r="E3473" s="26">
        <f t="shared" si="108"/>
        <v>9.7467886815785008</v>
      </c>
      <c r="F3473" s="18">
        <f>[1]!b_dq_cleanprice($A3473,日期设置!B$2)</f>
        <v>98.064099999999996</v>
      </c>
      <c r="G3473" s="18" t="str">
        <f t="shared" si="109"/>
        <v>2.00 + 0</v>
      </c>
      <c r="H3473" s="27">
        <f>[1]!b_dq_pctchange($A3473,日期设置!$B$2,1)/100</f>
        <v>0</v>
      </c>
      <c r="I3473" s="26">
        <f>[1]!b_pq_pctchange(A3473,日期设置!$B$4,日期设置!$B$2,1)</f>
        <v>0</v>
      </c>
      <c r="J3473" s="26">
        <f>[1]!b_pq_pctchange(A3473,日期设置!$C$4,日期设置!$B$2,1)</f>
        <v>0</v>
      </c>
      <c r="K3473" s="52">
        <f>[1]!b_dq_amount($A3473,日期设置!B$2,2,10000)</f>
        <v>0</v>
      </c>
      <c r="L3473" s="26">
        <f>[1]!b_info_latestpar(A3473,日期设置!$B$2)</f>
        <v>100</v>
      </c>
      <c r="M3473" s="6">
        <f>[1]!b_info_outstandingbalance($A3473,日期设置!B$2)</f>
        <v>10</v>
      </c>
      <c r="N3473" s="7" t="str">
        <f>[1]!b_info_latestissurercreditrating2(A3473,日期设置!$B$2,"102","1")</f>
        <v>AA+</v>
      </c>
      <c r="O3473" s="8">
        <v>4</v>
      </c>
      <c r="P3473" s="9">
        <f>[1]!b_info_repurchasedate(A3473)</f>
        <v>0</v>
      </c>
      <c r="Q3473" s="8" t="s">
        <v>16574</v>
      </c>
      <c r="R3473" s="2" t="str">
        <f>IF((--IF(P3473=0,Q3473,P3473))&gt;(--日期设置!$B$2),IF(P3473=0,Q3473,P3473),Q3473)</f>
        <v>2023-03-23</v>
      </c>
      <c r="S3473" s="2" t="s">
        <v>18214</v>
      </c>
      <c r="T3473" s="8">
        <f>[1]!b_anal_ptmyear($A3473,日期设置!$B$2)</f>
        <v>2.0027397260273974</v>
      </c>
      <c r="U3473" s="8">
        <f>[1]!b_anal_termifexercise($A3473,日期设置!B$2)</f>
        <v>0</v>
      </c>
      <c r="V3473" s="10">
        <f>[1]!b_dq_dirtyprice(A3473,日期设置!$B$2)</f>
        <v>102.0531</v>
      </c>
      <c r="W3473" s="11">
        <f>IF(U3473=0,ROUNDUP((Q3473-日期设置!$B$2)/365,0),ROUNDUP((R3473-日期设置!$B$2)/365,0))</f>
        <v>3</v>
      </c>
      <c r="X3473" s="18">
        <f>_xlfn.IFNA(VLOOKUP(A3473,过往入选债券!A:D,4,0),2)</f>
        <v>2</v>
      </c>
      <c r="Y3473">
        <f>_xlfn.IFNA(VLOOKUP(C3473,[2]Sheet1!$A:$A,1,0),3)</f>
        <v>3</v>
      </c>
    </row>
    <row r="3474" spans="1:25" hidden="1" x14ac:dyDescent="0.2">
      <c r="A3474" s="28" t="s">
        <v>22278</v>
      </c>
      <c r="B3474" s="28" t="s">
        <v>22279</v>
      </c>
      <c r="C3474" s="39" t="s">
        <v>306</v>
      </c>
      <c r="D3474" s="26">
        <f>[1]!b_calc_yield(A3474,日期设置!$B$2,F3474,1,R3474,1,O3474,L3474,S3474,)</f>
        <v>5.038967309189462</v>
      </c>
      <c r="E3474" s="26">
        <f t="shared" si="108"/>
        <v>9.5232414185606693</v>
      </c>
      <c r="F3474" s="18">
        <f>[1]!b_dq_cleanprice($A3474,日期设置!B$2)</f>
        <v>101.571</v>
      </c>
      <c r="G3474" s="18" t="str">
        <f t="shared" si="109"/>
        <v>1.88 + 1.88</v>
      </c>
      <c r="H3474" s="27">
        <f>[1]!b_dq_pctchange($A3474,日期设置!$B$2,1)/100</f>
        <v>0</v>
      </c>
      <c r="I3474" s="26">
        <f>[1]!b_pq_pctchange(A3474,日期设置!$B$4,日期设置!$B$2,1)</f>
        <v>5.8121207344941972E-2</v>
      </c>
      <c r="J3474" s="26">
        <f>[1]!b_pq_pctchange(A3474,日期设置!$C$4,日期设置!$B$2,1)</f>
        <v>1.5709999999999982</v>
      </c>
      <c r="K3474" s="52">
        <f>[1]!b_dq_amount($A3474,日期设置!B$2,2,10000)</f>
        <v>0</v>
      </c>
      <c r="L3474" s="26">
        <f>[1]!b_info_latestpar(A3474,日期设置!$B$2)</f>
        <v>100</v>
      </c>
      <c r="M3474" s="6">
        <f>[1]!b_info_outstandingbalance($A3474,日期设置!B$2)</f>
        <v>4</v>
      </c>
      <c r="N3474" s="7" t="str">
        <f>[1]!b_info_latestissurercreditrating2(A3474,日期设置!$B$2,"102","1")</f>
        <v>AA+</v>
      </c>
      <c r="O3474" s="43">
        <v>6</v>
      </c>
      <c r="P3474" s="9">
        <f>[1]!b_info_repurchasedate(A3474)</f>
        <v>0</v>
      </c>
      <c r="Q3474" s="31" t="s">
        <v>23434</v>
      </c>
      <c r="R3474" s="2" t="str">
        <f>IF((--IF(P3474=0,Q3474,P3474))&gt;(--日期设置!$B$2),IF(P3474=0,Q3474,P3474),Q3474)</f>
        <v>2023-02-08</v>
      </c>
      <c r="S3474" s="2" t="s">
        <v>23081</v>
      </c>
      <c r="T3474" s="8">
        <f>[1]!b_anal_ptmyear($A3474,日期设置!$B$2)</f>
        <v>1.8849315068493151</v>
      </c>
      <c r="U3474" s="8">
        <f>[1]!b_anal_termifexercise($A3474,日期设置!B$2)</f>
        <v>1.8849315068493151</v>
      </c>
      <c r="V3474" s="10">
        <f>[1]!b_dq_dirtyprice(A3474,日期设置!$B$2)</f>
        <v>102.26139999999999</v>
      </c>
      <c r="W3474" s="11">
        <f>IF(U3474=0,ROUNDUP((Q3474-日期设置!$B$2)/365,0),ROUNDUP((R3474-日期设置!$B$2)/365,0))</f>
        <v>2</v>
      </c>
      <c r="X3474" s="18">
        <f>_xlfn.IFNA(VLOOKUP(A3474,过往入选债券!A:D,4,0),2)</f>
        <v>2</v>
      </c>
      <c r="Y3474">
        <f>_xlfn.IFNA(VLOOKUP(C3474,[2]Sheet1!$A:$A,1,0),3)</f>
        <v>3</v>
      </c>
    </row>
    <row r="3475" spans="1:25" hidden="1" x14ac:dyDescent="0.2">
      <c r="A3475" s="21" t="s">
        <v>10487</v>
      </c>
      <c r="B3475" s="21" t="s">
        <v>10488</v>
      </c>
      <c r="C3475" s="37" t="s">
        <v>88</v>
      </c>
      <c r="D3475" s="26" t="str">
        <f>[1]!b_calc_yield(A3475,日期设置!$B$2,F3475,1,R3475,1,O3475,L3475,S3475,)</f>
        <v>Fetching...</v>
      </c>
      <c r="E3475" s="26">
        <f t="shared" si="108"/>
        <v>9.7981072797228776</v>
      </c>
      <c r="F3475" s="18">
        <f>[1]!b_dq_cleanprice($A3475,日期设置!B$2)</f>
        <v>99.602000000000004</v>
      </c>
      <c r="G3475" s="18" t="str">
        <f t="shared" si="109"/>
        <v>4.03 + 2.03</v>
      </c>
      <c r="H3475" s="27">
        <f>[1]!b_dq_pctchange($A3475,日期设置!$B$2,1)/100</f>
        <v>0</v>
      </c>
      <c r="I3475" s="26">
        <f>[1]!b_pq_pctchange(A3475,日期设置!$B$4,日期设置!$B$2,1)</f>
        <v>0.59172195228857671</v>
      </c>
      <c r="J3475" s="26">
        <f>[1]!b_pq_pctchange(A3475,日期设置!$C$4,日期设置!$B$2,1)</f>
        <v>-0.38455191450846138</v>
      </c>
      <c r="K3475" s="52">
        <f>[1]!b_dq_amount($A3475,日期设置!B$2,2,10000)</f>
        <v>0</v>
      </c>
      <c r="L3475" s="26">
        <f>[1]!b_info_latestpar(A3475,日期设置!$B$2)</f>
        <v>100</v>
      </c>
      <c r="M3475" s="6">
        <f>[1]!b_info_outstandingbalance($A3475,日期设置!B$2)</f>
        <v>9</v>
      </c>
      <c r="N3475" s="7" t="str">
        <f>[1]!b_info_latestissurercreditrating2(A3475,日期设置!$B$2,"102","1")</f>
        <v>AA+</v>
      </c>
      <c r="O3475" s="8">
        <v>4.83</v>
      </c>
      <c r="P3475" s="9" t="str">
        <f>[1]!b_info_repurchasedate(A3475)</f>
        <v>2023-04-03</v>
      </c>
      <c r="Q3475" s="8" t="s">
        <v>16615</v>
      </c>
      <c r="R3475" s="2" t="str">
        <f>IF((--IF(P3475=0,Q3475,P3475))&gt;(--日期设置!$B$2),IF(P3475=0,Q3475,P3475),Q3475)</f>
        <v>2023-04-03</v>
      </c>
      <c r="S3475" s="2" t="s">
        <v>18364</v>
      </c>
      <c r="T3475" s="8">
        <f>[1]!b_anal_ptmyear($A3475,日期设置!$B$2)</f>
        <v>4.0328767123287674</v>
      </c>
      <c r="U3475" s="8">
        <f>[1]!b_anal_termifexercise($A3475,日期设置!B$2)</f>
        <v>2.032876712328767</v>
      </c>
      <c r="V3475" s="10">
        <f>[1]!b_dq_dirtyprice(A3475,日期设置!$B$2)</f>
        <v>104.2732</v>
      </c>
      <c r="W3475" s="11">
        <f>IF(U3475=0,ROUNDUP((Q3475-日期设置!$B$2)/365,0),ROUNDUP((R3475-日期设置!$B$2)/365,0))</f>
        <v>3</v>
      </c>
      <c r="X3475" s="18" t="str">
        <f>_xlfn.IFNA(VLOOKUP(A3475,过往入选债券!A:D,4,0),2)</f>
        <v>否</v>
      </c>
      <c r="Y3475">
        <f>_xlfn.IFNA(VLOOKUP(C3475,[2]Sheet1!$A:$A,1,0),3)</f>
        <v>3</v>
      </c>
    </row>
    <row r="3476" spans="1:25" hidden="1" x14ac:dyDescent="0.2">
      <c r="A3476" s="21" t="s">
        <v>14082</v>
      </c>
      <c r="B3476" s="21" t="s">
        <v>14083</v>
      </c>
      <c r="C3476" s="37" t="s">
        <v>14084</v>
      </c>
      <c r="D3476" s="26" t="str">
        <f>[1]!b_calc_yield(A3476,日期设置!$B$2,F3476,1,R3476,1,O3476,L3476,S3476,)</f>
        <v>Fetching...</v>
      </c>
      <c r="E3476" s="26">
        <f t="shared" si="108"/>
        <v>23.425435608712885</v>
      </c>
      <c r="F3476" s="18">
        <f>[1]!b_dq_cleanprice($A3476,日期设置!B$2)</f>
        <v>81.736500000000007</v>
      </c>
      <c r="G3476" s="18" t="str">
        <f t="shared" si="109"/>
        <v>3.47 + 0</v>
      </c>
      <c r="H3476" s="27">
        <f>[1]!b_dq_pctchange($A3476,日期设置!$B$2,1)/100</f>
        <v>0</v>
      </c>
      <c r="I3476" s="26">
        <f>[1]!b_pq_pctchange(A3476,日期设置!$B$4,日期设置!$B$2,1)</f>
        <v>-1.0983226893115201</v>
      </c>
      <c r="J3476" s="26">
        <f>[1]!b_pq_pctchange(A3476,日期设置!$C$4,日期设置!$B$2,1)</f>
        <v>-1.0983226893115201</v>
      </c>
      <c r="K3476" s="52">
        <f>[1]!b_dq_amount($A3476,日期设置!B$2,2,10000)</f>
        <v>0</v>
      </c>
      <c r="L3476" s="26">
        <f>[1]!b_info_latestpar(A3476,日期设置!$B$2)</f>
        <v>80</v>
      </c>
      <c r="M3476" s="6">
        <f>[1]!b_info_outstandingbalance($A3476,日期设置!B$2)</f>
        <v>4.8</v>
      </c>
      <c r="N3476" s="7" t="str">
        <f>[1]!b_info_latestissurercreditrating2(A3476,日期设置!$B$2,"102","1")</f>
        <v>AA-</v>
      </c>
      <c r="O3476" s="8">
        <v>6</v>
      </c>
      <c r="P3476" s="9">
        <f>[1]!b_info_repurchasedate(A3476)</f>
        <v>0</v>
      </c>
      <c r="Q3476" s="8" t="s">
        <v>15997</v>
      </c>
      <c r="R3476" s="2" t="str">
        <f>IF((--IF(P3476=0,Q3476,P3476))&gt;(--日期设置!$B$2),IF(P3476=0,Q3476,P3476),Q3476)</f>
        <v>2024-09-11</v>
      </c>
      <c r="S3476" s="2" t="s">
        <v>17785</v>
      </c>
      <c r="T3476" s="8">
        <f>[1]!b_anal_ptmyear($A3476,日期设置!$B$2)</f>
        <v>3.473972602739726</v>
      </c>
      <c r="U3476" s="8">
        <f>[1]!b_anal_termifexercise($A3476,日期设置!B$2)</f>
        <v>0</v>
      </c>
      <c r="V3476" s="10">
        <f>[1]!b_dq_dirtyprice(A3476,日期设置!$B$2)</f>
        <v>84.261399999999995</v>
      </c>
      <c r="W3476" s="11">
        <f>IF(U3476=0,ROUNDUP((Q3476-日期设置!$B$2)/365,0),ROUNDUP((R3476-日期设置!$B$2)/365,0))</f>
        <v>4</v>
      </c>
      <c r="X3476" s="18">
        <f>_xlfn.IFNA(VLOOKUP(A3476,过往入选债券!A:D,4,0),2)</f>
        <v>2</v>
      </c>
      <c r="Y3476">
        <f>_xlfn.IFNA(VLOOKUP(C3476,[2]Sheet1!$A:$A,1,0),3)</f>
        <v>3</v>
      </c>
    </row>
    <row r="3477" spans="1:25" hidden="1" x14ac:dyDescent="0.2">
      <c r="A3477" s="28" t="s">
        <v>19435</v>
      </c>
      <c r="B3477" s="28" t="s">
        <v>19436</v>
      </c>
      <c r="C3477" s="38" t="s">
        <v>2137</v>
      </c>
      <c r="D3477" s="26" t="str">
        <f>[1]!b_calc_yield(A3477,日期设置!$B$2,F3477,1,R3477,1,O3477,L3477,S3477,)</f>
        <v>Fetching...</v>
      </c>
      <c r="E3477" s="26">
        <f t="shared" si="108"/>
        <v>21.359340656152725</v>
      </c>
      <c r="F3477" s="18">
        <f>[1]!b_dq_cleanprice($A3477,日期设置!B$2)</f>
        <v>100.2122</v>
      </c>
      <c r="G3477" s="18" t="str">
        <f t="shared" si="109"/>
        <v>4.37 + 0</v>
      </c>
      <c r="H3477" s="27">
        <f>[1]!b_dq_pctchange($A3477,日期设置!$B$2,1)/100</f>
        <v>0</v>
      </c>
      <c r="I3477" s="26">
        <f>[1]!b_pq_pctchange(A3477,日期设置!$B$4,日期设置!$B$2,1)</f>
        <v>0</v>
      </c>
      <c r="J3477" s="26">
        <f>[1]!b_pq_pctchange(A3477,日期设置!$C$4,日期设置!$B$2,1)</f>
        <v>0</v>
      </c>
      <c r="K3477" s="52">
        <f>[1]!b_dq_amount($A3477,日期设置!B$2,2,10000)</f>
        <v>0</v>
      </c>
      <c r="L3477" s="26">
        <f>[1]!b_info_latestpar(A3477,日期设置!$B$2)</f>
        <v>100</v>
      </c>
      <c r="M3477" s="6">
        <f>[1]!b_info_outstandingbalance($A3477,日期设置!B$2)</f>
        <v>10</v>
      </c>
      <c r="N3477" s="7" t="str">
        <f>[1]!b_info_latestissurercreditrating2(A3477,日期设置!$B$2,"102","1")</f>
        <v>AA+</v>
      </c>
      <c r="O3477" s="8">
        <v>5.0999999999999996</v>
      </c>
      <c r="P3477" s="9">
        <f>[1]!b_info_repurchasedate(A3477)</f>
        <v>0</v>
      </c>
      <c r="Q3477" s="8" t="s">
        <v>20005</v>
      </c>
      <c r="R3477" s="2" t="str">
        <f>IF((--IF(P3477=0,Q3477,P3477))&gt;(--日期设置!$B$2),IF(P3477=0,Q3477,P3477),Q3477)</f>
        <v>2025-08-05</v>
      </c>
      <c r="S3477" s="31" t="s">
        <v>19125</v>
      </c>
      <c r="T3477" s="8">
        <f>[1]!b_anal_ptmyear($A3477,日期设置!$B$2)</f>
        <v>4.3726027397260276</v>
      </c>
      <c r="U3477" s="8">
        <f>[1]!b_anal_termifexercise($A3477,日期设置!B$2)</f>
        <v>0</v>
      </c>
      <c r="V3477" s="10">
        <f>[1]!b_dq_dirtyprice(A3477,日期设置!$B$2)</f>
        <v>103.4119</v>
      </c>
      <c r="W3477" s="11">
        <f>IF(U3477=0,ROUNDUP((Q3477-日期设置!$B$2)/365,0),ROUNDUP((R3477-日期设置!$B$2)/365,0))</f>
        <v>5</v>
      </c>
      <c r="X3477" s="18">
        <f>_xlfn.IFNA(VLOOKUP(A3477,过往入选债券!A:D,4,0),2)</f>
        <v>2</v>
      </c>
      <c r="Y3477">
        <f>_xlfn.IFNA(VLOOKUP(C3477,[2]Sheet1!$A:$A,1,0),3)</f>
        <v>3</v>
      </c>
    </row>
    <row r="3478" spans="1:25" hidden="1" x14ac:dyDescent="0.2">
      <c r="A3478" s="28" t="s">
        <v>19796</v>
      </c>
      <c r="B3478" s="28" t="s">
        <v>19797</v>
      </c>
      <c r="C3478" s="38" t="s">
        <v>1747</v>
      </c>
      <c r="D3478" s="26" t="str">
        <f>[1]!b_calc_yield(A3478,日期设置!$B$2,F3478,1,R3478,1,O3478,L3478,S3478,)</f>
        <v>Fetching...</v>
      </c>
      <c r="E3478" s="26">
        <f t="shared" si="108"/>
        <v>11.995269887413462</v>
      </c>
      <c r="F3478" s="18">
        <f>[1]!b_dq_cleanprice($A3478,日期设置!B$2)</f>
        <v>98.884600000000006</v>
      </c>
      <c r="G3478" s="18" t="str">
        <f t="shared" si="109"/>
        <v>2.43 + 0</v>
      </c>
      <c r="H3478" s="27">
        <f>[1]!b_dq_pctchange($A3478,日期设置!$B$2,1)/100</f>
        <v>0</v>
      </c>
      <c r="I3478" s="26">
        <f>[1]!b_pq_pctchange(A3478,日期设置!$B$4,日期设置!$B$2,1)</f>
        <v>0</v>
      </c>
      <c r="J3478" s="26">
        <f>[1]!b_pq_pctchange(A3478,日期设置!$C$4,日期设置!$B$2,1)</f>
        <v>0.27236959519754034</v>
      </c>
      <c r="K3478" s="52">
        <f>[1]!b_dq_amount($A3478,日期设置!B$2,2,10000)</f>
        <v>0</v>
      </c>
      <c r="L3478" s="26">
        <f>[1]!b_info_latestpar(A3478,日期设置!$B$2)</f>
        <v>100</v>
      </c>
      <c r="M3478" s="6">
        <f>[1]!b_info_outstandingbalance($A3478,日期设置!B$2)</f>
        <v>6.4</v>
      </c>
      <c r="N3478" s="7" t="str">
        <f>[1]!b_info_latestissurercreditrating2(A3478,日期设置!$B$2,"102","1")</f>
        <v>AA</v>
      </c>
      <c r="O3478" s="8">
        <v>4.55</v>
      </c>
      <c r="P3478" s="9">
        <f>[1]!b_info_repurchasedate(A3478)</f>
        <v>0</v>
      </c>
      <c r="Q3478" s="8" t="s">
        <v>17436</v>
      </c>
      <c r="R3478" s="2" t="str">
        <f>IF((--IF(P3478=0,Q3478,P3478))&gt;(--日期设置!$B$2),IF(P3478=0,Q3478,P3478),Q3478)</f>
        <v>2023-08-26</v>
      </c>
      <c r="S3478" s="31" t="s">
        <v>19098</v>
      </c>
      <c r="T3478" s="8">
        <f>[1]!b_anal_ptmyear($A3478,日期设置!$B$2)</f>
        <v>2.43013698630137</v>
      </c>
      <c r="U3478" s="8">
        <f>[1]!b_anal_termifexercise($A3478,日期设置!B$2)</f>
        <v>0</v>
      </c>
      <c r="V3478" s="10">
        <f>[1]!b_dq_dirtyprice(A3478,日期设置!$B$2)</f>
        <v>101.47750000000001</v>
      </c>
      <c r="W3478" s="11">
        <f>IF(U3478=0,ROUNDUP((Q3478-日期设置!$B$2)/365,0),ROUNDUP((R3478-日期设置!$B$2)/365,0))</f>
        <v>3</v>
      </c>
      <c r="X3478" s="18">
        <f>_xlfn.IFNA(VLOOKUP(A3478,过往入选债券!A:D,4,0),2)</f>
        <v>2</v>
      </c>
      <c r="Y3478">
        <f>_xlfn.IFNA(VLOOKUP(C3478,[2]Sheet1!$A:$A,1,0),3)</f>
        <v>3</v>
      </c>
    </row>
    <row r="3479" spans="1:25" hidden="1" x14ac:dyDescent="0.2">
      <c r="A3479" s="28" t="s">
        <v>21879</v>
      </c>
      <c r="B3479" s="28" t="s">
        <v>22076</v>
      </c>
      <c r="C3479" s="39" t="s">
        <v>438</v>
      </c>
      <c r="D3479" s="26" t="str">
        <f>[1]!b_calc_yield(A3479,日期设置!$B$2,F3479,1,R3479,1,O3479,L3479,S3479,)</f>
        <v>Fetching...</v>
      </c>
      <c r="E3479" s="26">
        <f t="shared" si="108"/>
        <v>8.7756563835305066</v>
      </c>
      <c r="F3479" s="18">
        <f>[1]!b_dq_cleanprice($A3479,日期设置!B$2)</f>
        <v>100</v>
      </c>
      <c r="G3479" s="18" t="str">
        <f t="shared" si="109"/>
        <v>1.75 + 1.75</v>
      </c>
      <c r="H3479" s="27">
        <f>[1]!b_dq_pctchange($A3479,日期设置!$B$2,1)/100</f>
        <v>0</v>
      </c>
      <c r="I3479" s="26">
        <f>[1]!b_pq_pctchange(A3479,日期设置!$B$4,日期设置!$B$2,1)</f>
        <v>0</v>
      </c>
      <c r="J3479" s="26">
        <f>[1]!b_pq_pctchange(A3479,日期设置!$C$4,日期设置!$B$2,1)</f>
        <v>0</v>
      </c>
      <c r="K3479" s="52">
        <f>[1]!b_dq_amount($A3479,日期设置!B$2,2,10000)</f>
        <v>0</v>
      </c>
      <c r="L3479" s="26">
        <f>[1]!b_info_latestpar(A3479,日期设置!$B$2)</f>
        <v>100</v>
      </c>
      <c r="M3479" s="6">
        <f>[1]!b_info_outstandingbalance($A3479,日期设置!B$2)</f>
        <v>5</v>
      </c>
      <c r="N3479" s="7" t="str">
        <f>[1]!b_info_latestissurercreditrating2(A3479,日期设置!$B$2,"102","1")</f>
        <v>AAA</v>
      </c>
      <c r="O3479" s="43">
        <v>5.05</v>
      </c>
      <c r="P3479" s="9">
        <f>[1]!b_info_repurchasedate(A3479)</f>
        <v>0</v>
      </c>
      <c r="Q3479" s="31" t="s">
        <v>16691</v>
      </c>
      <c r="R3479" s="2" t="str">
        <f>IF((--IF(P3479=0,Q3479,P3479))&gt;(--日期设置!$B$2),IF(P3479=0,Q3479,P3479),Q3479)</f>
        <v>2022-12-24</v>
      </c>
      <c r="S3479" s="31" t="s">
        <v>16976</v>
      </c>
      <c r="T3479" s="8">
        <f>[1]!b_anal_ptmyear($A3479,日期设置!$B$2)</f>
        <v>1.7589041095890412</v>
      </c>
      <c r="U3479" s="8">
        <f>[1]!b_anal_termifexercise($A3479,日期设置!B$2)</f>
        <v>1.7589041095890412</v>
      </c>
      <c r="V3479" s="10">
        <f>[1]!b_dq_dirtyprice(A3479,日期设置!$B$2)</f>
        <v>101.2175</v>
      </c>
      <c r="W3479" s="11">
        <f>IF(U3479=0,ROUNDUP((Q3479-日期设置!$B$2)/365,0),ROUNDUP((R3479-日期设置!$B$2)/365,0))</f>
        <v>2</v>
      </c>
      <c r="X3479" s="18">
        <f>_xlfn.IFNA(VLOOKUP(A3479,过往入选债券!A:D,4,0),2)</f>
        <v>2</v>
      </c>
      <c r="Y3479">
        <f>_xlfn.IFNA(VLOOKUP(C3479,[2]Sheet1!$A:$A,1,0),3)</f>
        <v>3</v>
      </c>
    </row>
    <row r="3480" spans="1:25" hidden="1" x14ac:dyDescent="0.2">
      <c r="A3480" s="21" t="s">
        <v>5583</v>
      </c>
      <c r="B3480" s="21" t="s">
        <v>5584</v>
      </c>
      <c r="C3480" s="37" t="s">
        <v>4191</v>
      </c>
      <c r="D3480" s="26" t="str">
        <f>[1]!b_calc_yield(A3480,日期设置!$B$2,F3480,1,R3480,1,O3480,L3480,S3480,)</f>
        <v>Fetching...</v>
      </c>
      <c r="E3480" s="26">
        <f t="shared" si="108"/>
        <v>3.2976000887388723</v>
      </c>
      <c r="F3480" s="18">
        <f>[1]!b_dq_cleanprice($A3480,日期设置!B$2)</f>
        <v>99.486000000000004</v>
      </c>
      <c r="G3480" s="18" t="str">
        <f t="shared" si="109"/>
        <v>0.65 + 0</v>
      </c>
      <c r="H3480" s="27">
        <f>[1]!b_dq_pctchange($A3480,日期设置!$B$2,1)/100</f>
        <v>0</v>
      </c>
      <c r="I3480" s="26">
        <f>[1]!b_pq_pctchange(A3480,日期设置!$B$4,日期设置!$B$2,1)</f>
        <v>0</v>
      </c>
      <c r="J3480" s="26">
        <f>[1]!b_pq_pctchange(A3480,日期设置!$C$4,日期设置!$B$2,1)</f>
        <v>-0.49877631277585416</v>
      </c>
      <c r="K3480" s="52">
        <f>[1]!b_dq_amount($A3480,日期设置!B$2,2,10000)</f>
        <v>0</v>
      </c>
      <c r="L3480" s="26">
        <f>[1]!b_info_latestpar(A3480,日期设置!$B$2)</f>
        <v>100</v>
      </c>
      <c r="M3480" s="6">
        <f>[1]!b_info_outstandingbalance($A3480,日期设置!B$2)</f>
        <v>6</v>
      </c>
      <c r="N3480" s="7" t="str">
        <f>[1]!b_info_latestissurercreditrating2(A3480,日期设置!$B$2,"102","1")</f>
        <v>AA</v>
      </c>
      <c r="O3480" s="8">
        <v>4.3</v>
      </c>
      <c r="P3480" s="9">
        <f>[1]!b_info_repurchasedate(A3480)</f>
        <v>0</v>
      </c>
      <c r="Q3480" s="8" t="s">
        <v>16100</v>
      </c>
      <c r="R3480" s="2" t="str">
        <f>IF((--IF(P3480=0,Q3480,P3480))&gt;(--日期设置!$B$2),IF(P3480=0,Q3480,P3480),Q3480)</f>
        <v>2021-11-16</v>
      </c>
      <c r="S3480" s="2" t="s">
        <v>18301</v>
      </c>
      <c r="T3480" s="8">
        <f>[1]!b_anal_ptmyear($A3480,日期设置!$B$2)</f>
        <v>0.65479452054794518</v>
      </c>
      <c r="U3480" s="8">
        <f>[1]!b_anal_termifexercise($A3480,日期设置!B$2)</f>
        <v>0</v>
      </c>
      <c r="V3480" s="10">
        <f>[1]!b_dq_dirtyprice(A3480,日期设置!$B$2)</f>
        <v>100.9704</v>
      </c>
      <c r="W3480" s="11">
        <f>IF(U3480=0,ROUNDUP((Q3480-日期设置!$B$2)/365,0),ROUNDUP((R3480-日期设置!$B$2)/365,0))</f>
        <v>1</v>
      </c>
      <c r="X3480" s="18">
        <f>_xlfn.IFNA(VLOOKUP(A3480,过往入选债券!A:D,4,0),2)</f>
        <v>2</v>
      </c>
      <c r="Y3480">
        <f>_xlfn.IFNA(VLOOKUP(C3480,[2]Sheet1!$A:$A,1,0),3)</f>
        <v>3</v>
      </c>
    </row>
    <row r="3481" spans="1:25" hidden="1" x14ac:dyDescent="0.2">
      <c r="A3481" s="21" t="s">
        <v>12294</v>
      </c>
      <c r="B3481" s="21" t="s">
        <v>12295</v>
      </c>
      <c r="C3481" s="37" t="s">
        <v>12296</v>
      </c>
      <c r="D3481" s="26" t="str">
        <f>[1]!b_calc_yield(A3481,日期设置!$B$2,F3481,1,R3481,1,O3481,L3481,S3481,)</f>
        <v>Fetching...</v>
      </c>
      <c r="E3481" s="26">
        <f t="shared" si="108"/>
        <v>29.794710927573043</v>
      </c>
      <c r="F3481" s="18">
        <f>[1]!b_dq_cleanprice($A3481,日期设置!B$2)</f>
        <v>20.126999999999999</v>
      </c>
      <c r="G3481" s="18" t="str">
        <f t="shared" si="109"/>
        <v>0.98 + 0</v>
      </c>
      <c r="H3481" s="27">
        <f>[1]!b_dq_pctchange($A3481,日期设置!$B$2,1)/100</f>
        <v>0</v>
      </c>
      <c r="I3481" s="26">
        <f>[1]!b_pq_pctchange(A3481,日期设置!$B$4,日期设置!$B$2,1)</f>
        <v>-50</v>
      </c>
      <c r="J3481" s="26">
        <f>[1]!b_pq_pctchange(A3481,日期设置!$C$4,日期设置!$B$2,1)</f>
        <v>-50.061161244860841</v>
      </c>
      <c r="K3481" s="52">
        <f>[1]!b_dq_amount($A3481,日期设置!B$2,2,10000)</f>
        <v>0</v>
      </c>
      <c r="L3481" s="26">
        <f>[1]!b_info_latestpar(A3481,日期设置!$B$2)</f>
        <v>19.999999999999996</v>
      </c>
      <c r="M3481" s="6">
        <f>[1]!b_info_outstandingbalance($A3481,日期设置!B$2)</f>
        <v>2</v>
      </c>
      <c r="N3481" s="7" t="str">
        <f>[1]!b_info_latestissurercreditrating2(A3481,日期设置!$B$2,"102","1")</f>
        <v>AA</v>
      </c>
      <c r="O3481" s="8">
        <v>6.15</v>
      </c>
      <c r="P3481" s="9">
        <f>[1]!b_info_repurchasedate(A3481)</f>
        <v>0</v>
      </c>
      <c r="Q3481" s="8" t="s">
        <v>17532</v>
      </c>
      <c r="R3481" s="2" t="str">
        <f>IF((--IF(P3481=0,Q3481,P3481))&gt;(--日期设置!$B$2),IF(P3481=0,Q3481,P3481),Q3481)</f>
        <v>2022-03-16</v>
      </c>
      <c r="S3481" s="2" t="s">
        <v>18986</v>
      </c>
      <c r="T3481" s="8">
        <f>[1]!b_anal_ptmyear($A3481,日期设置!$B$2)</f>
        <v>0.98356164383561639</v>
      </c>
      <c r="U3481" s="8">
        <f>[1]!b_anal_termifexercise($A3481,日期设置!B$2)</f>
        <v>0</v>
      </c>
      <c r="V3481" s="10">
        <f>[1]!b_dq_dirtyprice(A3481,日期设置!$B$2)</f>
        <v>20.147200000000002</v>
      </c>
      <c r="W3481" s="11">
        <f>IF(U3481=0,ROUNDUP((Q3481-日期设置!$B$2)/365,0),ROUNDUP((R3481-日期设置!$B$2)/365,0))</f>
        <v>1</v>
      </c>
      <c r="X3481" s="18">
        <f>_xlfn.IFNA(VLOOKUP(A3481,过往入选债券!A:D,4,0),2)</f>
        <v>2</v>
      </c>
      <c r="Y3481">
        <f>_xlfn.IFNA(VLOOKUP(C3481,[2]Sheet1!$A:$A,1,0),3)</f>
        <v>3</v>
      </c>
    </row>
    <row r="3482" spans="1:25" hidden="1" x14ac:dyDescent="0.2">
      <c r="A3482" s="21" t="s">
        <v>9367</v>
      </c>
      <c r="B3482" s="21" t="s">
        <v>9368</v>
      </c>
      <c r="C3482" s="37" t="s">
        <v>83</v>
      </c>
      <c r="D3482" s="26" t="str">
        <f>[1]!b_calc_yield(A3482,日期设置!$B$2,F3482,1,R3482,1,O3482,L3482,S3482,)</f>
        <v>Fetching...</v>
      </c>
      <c r="E3482" s="26">
        <f t="shared" si="108"/>
        <v>7.8144282658626718</v>
      </c>
      <c r="F3482" s="18">
        <f>[1]!b_dq_cleanprice($A3482,日期设置!B$2)</f>
        <v>101.4</v>
      </c>
      <c r="G3482" s="18" t="str">
        <f t="shared" si="109"/>
        <v>1.58 + 1.58</v>
      </c>
      <c r="H3482" s="27">
        <f>[1]!b_dq_pctchange($A3482,日期设置!$B$2,1)/100</f>
        <v>0</v>
      </c>
      <c r="I3482" s="26">
        <f>[1]!b_pq_pctchange(A3482,日期设置!$B$4,日期设置!$B$2,1)</f>
        <v>0</v>
      </c>
      <c r="J3482" s="26">
        <f>[1]!b_pq_pctchange(A3482,日期设置!$C$4,日期设置!$B$2,1)</f>
        <v>-0.95673450251269787</v>
      </c>
      <c r="K3482" s="52">
        <f>[1]!b_dq_amount($A3482,日期设置!B$2,2,10000)</f>
        <v>0</v>
      </c>
      <c r="L3482" s="26">
        <f>[1]!b_info_latestpar(A3482,日期设置!$B$2)</f>
        <v>100</v>
      </c>
      <c r="M3482" s="6">
        <f>[1]!b_info_outstandingbalance($A3482,日期设置!B$2)</f>
        <v>10</v>
      </c>
      <c r="N3482" s="7" t="str">
        <f>[1]!b_info_latestissurercreditrating2(A3482,日期设置!$B$2,"102","1")</f>
        <v>AAA</v>
      </c>
      <c r="O3482" s="8">
        <v>6</v>
      </c>
      <c r="P3482" s="9">
        <f>[1]!b_info_repurchasedate(A3482)</f>
        <v>0</v>
      </c>
      <c r="Q3482" s="8" t="s">
        <v>16519</v>
      </c>
      <c r="R3482" s="2" t="str">
        <f>IF((--IF(P3482=0,Q3482,P3482))&gt;(--日期设置!$B$2),IF(P3482=0,Q3482,P3482),Q3482)</f>
        <v>2022-10-22</v>
      </c>
      <c r="S3482" s="2" t="s">
        <v>18462</v>
      </c>
      <c r="T3482" s="8">
        <f>[1]!b_anal_ptmyear($A3482,日期设置!$B$2)</f>
        <v>1.5863013698630137</v>
      </c>
      <c r="U3482" s="8">
        <f>[1]!b_anal_termifexercise($A3482,日期设置!B$2)</f>
        <v>1.5863013698630137</v>
      </c>
      <c r="V3482" s="10">
        <f>[1]!b_dq_dirtyprice(A3482,日期设置!$B$2)</f>
        <v>103.8822</v>
      </c>
      <c r="W3482" s="11">
        <f>IF(U3482=0,ROUNDUP((Q3482-日期设置!$B$2)/365,0),ROUNDUP((R3482-日期设置!$B$2)/365,0))</f>
        <v>2</v>
      </c>
      <c r="X3482" s="18">
        <f>_xlfn.IFNA(VLOOKUP(A3482,过往入选债券!A:D,4,0),2)</f>
        <v>2</v>
      </c>
      <c r="Y3482">
        <f>_xlfn.IFNA(VLOOKUP(C3482,[2]Sheet1!$A:$A,1,0),3)</f>
        <v>3</v>
      </c>
    </row>
    <row r="3483" spans="1:25" hidden="1" x14ac:dyDescent="0.2">
      <c r="A3483" s="21" t="s">
        <v>14240</v>
      </c>
      <c r="B3483" s="21" t="s">
        <v>14241</v>
      </c>
      <c r="C3483" s="37" t="s">
        <v>14242</v>
      </c>
      <c r="D3483" s="26" t="str">
        <f>[1]!b_calc_yield(A3483,日期设置!$B$2,F3483,1,R3483,1,O3483,L3483,S3483,)</f>
        <v>Fetching...</v>
      </c>
      <c r="E3483" s="26">
        <f t="shared" si="108"/>
        <v>23.883940559578278</v>
      </c>
      <c r="F3483" s="18">
        <f>[1]!b_dq_cleanprice($A3483,日期设置!B$2)</f>
        <v>81.831900000000005</v>
      </c>
      <c r="G3483" s="18" t="str">
        <f t="shared" si="109"/>
        <v>3.58 + 0</v>
      </c>
      <c r="H3483" s="27">
        <f>[1]!b_dq_pctchange($A3483,日期设置!$B$2,1)/100</f>
        <v>0</v>
      </c>
      <c r="I3483" s="26">
        <f>[1]!b_pq_pctchange(A3483,日期设置!$B$4,日期设置!$B$2,1)</f>
        <v>0</v>
      </c>
      <c r="J3483" s="26">
        <f>[1]!b_pq_pctchange(A3483,日期设置!$C$4,日期设置!$B$2,1)</f>
        <v>0</v>
      </c>
      <c r="K3483" s="52">
        <f>[1]!b_dq_amount($A3483,日期设置!B$2,2,10000)</f>
        <v>0</v>
      </c>
      <c r="L3483" s="26">
        <f>[1]!b_info_latestpar(A3483,日期设置!$B$2)</f>
        <v>80</v>
      </c>
      <c r="M3483" s="6">
        <f>[1]!b_info_outstandingbalance($A3483,日期设置!B$2)</f>
        <v>6.4</v>
      </c>
      <c r="N3483" s="7" t="str">
        <f>[1]!b_info_latestissurercreditrating2(A3483,日期设置!$B$2,"102","1")</f>
        <v>AA-</v>
      </c>
      <c r="O3483" s="8">
        <v>5.95</v>
      </c>
      <c r="P3483" s="9">
        <f>[1]!b_info_repurchasedate(A3483)</f>
        <v>0</v>
      </c>
      <c r="Q3483" s="8" t="s">
        <v>16452</v>
      </c>
      <c r="R3483" s="2" t="str">
        <f>IF((--IF(P3483=0,Q3483,P3483))&gt;(--日期设置!$B$2),IF(P3483=0,Q3483,P3483),Q3483)</f>
        <v>2024-10-23</v>
      </c>
      <c r="S3483" s="2" t="s">
        <v>18220</v>
      </c>
      <c r="T3483" s="8">
        <f>[1]!b_anal_ptmyear($A3483,日期设置!$B$2)</f>
        <v>3.5890410958904111</v>
      </c>
      <c r="U3483" s="8">
        <f>[1]!b_anal_termifexercise($A3483,日期设置!B$2)</f>
        <v>0</v>
      </c>
      <c r="V3483" s="10">
        <f>[1]!b_dq_dirtyprice(A3483,日期设置!$B$2)</f>
        <v>83.7881</v>
      </c>
      <c r="W3483" s="11">
        <f>IF(U3483=0,ROUNDUP((Q3483-日期设置!$B$2)/365,0),ROUNDUP((R3483-日期设置!$B$2)/365,0))</f>
        <v>4</v>
      </c>
      <c r="X3483" s="18">
        <f>_xlfn.IFNA(VLOOKUP(A3483,过往入选债券!A:D,4,0),2)</f>
        <v>2</v>
      </c>
      <c r="Y3483">
        <f>_xlfn.IFNA(VLOOKUP(C3483,[2]Sheet1!$A:$A,1,0),3)</f>
        <v>3</v>
      </c>
    </row>
    <row r="3484" spans="1:25" hidden="1" x14ac:dyDescent="0.2">
      <c r="A3484" s="21" t="s">
        <v>7971</v>
      </c>
      <c r="B3484" s="21" t="s">
        <v>7972</v>
      </c>
      <c r="C3484" s="37" t="s">
        <v>2634</v>
      </c>
      <c r="D3484" s="26" t="str">
        <f>[1]!b_calc_yield(A3484,日期设置!$B$2,F3484,1,R3484,1,O3484,L3484,S3484,)</f>
        <v>Fetching...</v>
      </c>
      <c r="E3484" s="26">
        <f t="shared" si="108"/>
        <v>4.3453217405121203</v>
      </c>
      <c r="F3484" s="18">
        <f>[1]!b_dq_cleanprice($A3484,日期设置!B$2)</f>
        <v>100</v>
      </c>
      <c r="G3484" s="18" t="str">
        <f t="shared" si="109"/>
        <v>2.86 + 0.86</v>
      </c>
      <c r="H3484" s="27">
        <f>[1]!b_dq_pctchange($A3484,日期设置!$B$2,1)/100</f>
        <v>0</v>
      </c>
      <c r="I3484" s="26">
        <f>[1]!b_pq_pctchange(A3484,日期设置!$B$4,日期设置!$B$2,1)</f>
        <v>0</v>
      </c>
      <c r="J3484" s="26">
        <f>[1]!b_pq_pctchange(A3484,日期设置!$C$4,日期设置!$B$2,1)</f>
        <v>0</v>
      </c>
      <c r="K3484" s="52">
        <f>[1]!b_dq_amount($A3484,日期设置!B$2,2,10000)</f>
        <v>0</v>
      </c>
      <c r="L3484" s="26">
        <f>[1]!b_info_latestpar(A3484,日期设置!$B$2)</f>
        <v>100</v>
      </c>
      <c r="M3484" s="6">
        <f>[1]!b_info_outstandingbalance($A3484,日期设置!B$2)</f>
        <v>3</v>
      </c>
      <c r="N3484" s="7" t="str">
        <f>[1]!b_info_latestissurercreditrating2(A3484,日期设置!$B$2,"102","1")</f>
        <v>AA</v>
      </c>
      <c r="O3484" s="8">
        <v>5.07</v>
      </c>
      <c r="P3484" s="9" t="str">
        <f>[1]!b_info_repurchasedate(A3484)</f>
        <v>2022-01-31</v>
      </c>
      <c r="Q3484" s="8" t="s">
        <v>16287</v>
      </c>
      <c r="R3484" s="2" t="str">
        <f>IF((--IF(P3484=0,Q3484,P3484))&gt;(--日期设置!$B$2),IF(P3484=0,Q3484,P3484),Q3484)</f>
        <v>2022-01-31</v>
      </c>
      <c r="S3484" s="2" t="s">
        <v>18069</v>
      </c>
      <c r="T3484" s="8">
        <f>[1]!b_anal_ptmyear($A3484,日期设置!$B$2)</f>
        <v>2.8630136986301369</v>
      </c>
      <c r="U3484" s="8">
        <f>[1]!b_anal_termifexercise($A3484,日期设置!B$2)</f>
        <v>0.86301369863013699</v>
      </c>
      <c r="V3484" s="10">
        <f>[1]!b_dq_dirtyprice(A3484,日期设置!$B$2)</f>
        <v>100.69450000000001</v>
      </c>
      <c r="W3484" s="11">
        <f>IF(U3484=0,ROUNDUP((Q3484-日期设置!$B$2)/365,0),ROUNDUP((R3484-日期设置!$B$2)/365,0))</f>
        <v>1</v>
      </c>
      <c r="X3484" s="18">
        <f>_xlfn.IFNA(VLOOKUP(A3484,过往入选债券!A:D,4,0),2)</f>
        <v>2</v>
      </c>
      <c r="Y3484">
        <f>_xlfn.IFNA(VLOOKUP(C3484,[2]Sheet1!$A:$A,1,0),3)</f>
        <v>3</v>
      </c>
    </row>
    <row r="3485" spans="1:25" hidden="1" x14ac:dyDescent="0.2">
      <c r="A3485" s="28" t="s">
        <v>19237</v>
      </c>
      <c r="B3485" s="28" t="s">
        <v>19238</v>
      </c>
      <c r="C3485" s="38" t="s">
        <v>451</v>
      </c>
      <c r="D3485" s="26" t="str">
        <f>[1]!b_calc_yield(A3485,日期设置!$B$2,F3485,1,R3485,1,O3485,L3485,S3485,)</f>
        <v>Fetching...</v>
      </c>
      <c r="E3485" s="26">
        <f t="shared" si="108"/>
        <v>11.985963848244928</v>
      </c>
      <c r="F3485" s="18">
        <f>[1]!b_dq_cleanprice($A3485,日期设置!B$2)</f>
        <v>98.956299999999999</v>
      </c>
      <c r="G3485" s="18" t="str">
        <f t="shared" si="109"/>
        <v>2.43 + 0</v>
      </c>
      <c r="H3485" s="27">
        <f>[1]!b_dq_pctchange($A3485,日期设置!$B$2,1)/100</f>
        <v>0</v>
      </c>
      <c r="I3485" s="26">
        <f>[1]!b_pq_pctchange(A3485,日期设置!$B$4,日期设置!$B$2,1)</f>
        <v>0</v>
      </c>
      <c r="J3485" s="26">
        <f>[1]!b_pq_pctchange(A3485,日期设置!$C$4,日期设置!$B$2,1)</f>
        <v>0</v>
      </c>
      <c r="K3485" s="52">
        <f>[1]!b_dq_amount($A3485,日期设置!B$2,2,10000)</f>
        <v>0</v>
      </c>
      <c r="L3485" s="26">
        <f>[1]!b_info_latestpar(A3485,日期设置!$B$2)</f>
        <v>100</v>
      </c>
      <c r="M3485" s="6">
        <f>[1]!b_info_outstandingbalance($A3485,日期设置!B$2)</f>
        <v>5</v>
      </c>
      <c r="N3485" s="7">
        <f>[1]!b_info_latestissurercreditrating2(A3485,日期设置!$B$2,"102","1")</f>
        <v>0</v>
      </c>
      <c r="O3485" s="8">
        <v>4.58</v>
      </c>
      <c r="P3485" s="9">
        <f>[1]!b_info_repurchasedate(A3485)</f>
        <v>0</v>
      </c>
      <c r="Q3485" s="8" t="s">
        <v>17436</v>
      </c>
      <c r="R3485" s="2" t="str">
        <f>IF((--IF(P3485=0,Q3485,P3485))&gt;(--日期设置!$B$2),IF(P3485=0,Q3485,P3485),Q3485)</f>
        <v>2023-08-26</v>
      </c>
      <c r="S3485" s="31" t="s">
        <v>19098</v>
      </c>
      <c r="T3485" s="8">
        <f>[1]!b_anal_ptmyear($A3485,日期设置!$B$2)</f>
        <v>2.43013698630137</v>
      </c>
      <c r="U3485" s="8">
        <f>[1]!b_anal_termifexercise($A3485,日期设置!B$2)</f>
        <v>0</v>
      </c>
      <c r="V3485" s="10">
        <f>[1]!b_dq_dirtyprice(A3485,日期设置!$B$2)</f>
        <v>101.5663</v>
      </c>
      <c r="W3485" s="11">
        <f>IF(U3485=0,ROUNDUP((Q3485-日期设置!$B$2)/365,0),ROUNDUP((R3485-日期设置!$B$2)/365,0))</f>
        <v>3</v>
      </c>
      <c r="X3485" s="18">
        <f>_xlfn.IFNA(VLOOKUP(A3485,过往入选债券!A:D,4,0),2)</f>
        <v>2</v>
      </c>
      <c r="Y3485">
        <f>_xlfn.IFNA(VLOOKUP(C3485,[2]Sheet1!$A:$A,1,0),3)</f>
        <v>3</v>
      </c>
    </row>
    <row r="3486" spans="1:25" hidden="1" x14ac:dyDescent="0.2">
      <c r="A3486" s="21" t="s">
        <v>4307</v>
      </c>
      <c r="B3486" s="21" t="s">
        <v>4308</v>
      </c>
      <c r="C3486" s="37" t="s">
        <v>74</v>
      </c>
      <c r="D3486" s="26" t="str">
        <f>[1]!b_calc_yield(A3486,日期设置!$B$2,F3486,1,R3486,1,O3486,L3486,S3486,)</f>
        <v>Fetching...</v>
      </c>
      <c r="E3486" s="26">
        <f t="shared" si="108"/>
        <v>10.101186661228612</v>
      </c>
      <c r="F3486" s="18">
        <f>[1]!b_dq_cleanprice($A3486,日期设置!B$2)</f>
        <v>98.884600000000006</v>
      </c>
      <c r="G3486" s="18" t="str">
        <f t="shared" si="109"/>
        <v>2.08 + 0</v>
      </c>
      <c r="H3486" s="27">
        <f>[1]!b_dq_pctchange($A3486,日期设置!$B$2,1)/100</f>
        <v>0</v>
      </c>
      <c r="I3486" s="26">
        <f>[1]!b_pq_pctchange(A3486,日期设置!$B$4,日期设置!$B$2,1)</f>
        <v>0</v>
      </c>
      <c r="J3486" s="26">
        <f>[1]!b_pq_pctchange(A3486,日期设置!$C$4,日期设置!$B$2,1)</f>
        <v>0.28111480477125211</v>
      </c>
      <c r="K3486" s="52">
        <f>[1]!b_dq_amount($A3486,日期设置!B$2,2,10000)</f>
        <v>0</v>
      </c>
      <c r="L3486" s="26">
        <f>[1]!b_info_latestpar(A3486,日期设置!$B$2)</f>
        <v>100</v>
      </c>
      <c r="M3486" s="6">
        <f>[1]!b_info_outstandingbalance($A3486,日期设置!B$2)</f>
        <v>6</v>
      </c>
      <c r="N3486" s="7">
        <f>[1]!b_info_latestissurercreditrating2(A3486,日期设置!$B$2,"102","1")</f>
        <v>0</v>
      </c>
      <c r="O3486" s="8">
        <v>4.46</v>
      </c>
      <c r="P3486" s="9">
        <f>[1]!b_info_repurchasedate(A3486)</f>
        <v>0</v>
      </c>
      <c r="Q3486" s="8" t="s">
        <v>17185</v>
      </c>
      <c r="R3486" s="2" t="str">
        <f>IF((--IF(P3486=0,Q3486,P3486))&gt;(--日期设置!$B$2),IF(P3486=0,Q3486,P3486),Q3486)</f>
        <v>2023-04-21</v>
      </c>
      <c r="S3486" s="2" t="s">
        <v>18770</v>
      </c>
      <c r="T3486" s="8">
        <f>[1]!b_anal_ptmyear($A3486,日期设置!$B$2)</f>
        <v>2.0821917808219177</v>
      </c>
      <c r="U3486" s="8">
        <f>[1]!b_anal_termifexercise($A3486,日期设置!B$2)</f>
        <v>0</v>
      </c>
      <c r="V3486" s="10">
        <f>[1]!b_dq_dirtyprice(A3486,日期设置!$B$2)</f>
        <v>102.97799999999999</v>
      </c>
      <c r="W3486" s="11">
        <f>IF(U3486=0,ROUNDUP((Q3486-日期设置!$B$2)/365,0),ROUNDUP((R3486-日期设置!$B$2)/365,0))</f>
        <v>3</v>
      </c>
      <c r="X3486" s="18">
        <f>_xlfn.IFNA(VLOOKUP(A3486,过往入选债券!A:D,4,0),2)</f>
        <v>2</v>
      </c>
      <c r="Y3486">
        <f>_xlfn.IFNA(VLOOKUP(C3486,[2]Sheet1!$A:$A,1,0),3)</f>
        <v>3</v>
      </c>
    </row>
    <row r="3487" spans="1:25" hidden="1" x14ac:dyDescent="0.2">
      <c r="A3487" s="28" t="s">
        <v>21658</v>
      </c>
      <c r="B3487" s="28" t="s">
        <v>21659</v>
      </c>
      <c r="C3487" s="39" t="s">
        <v>21729</v>
      </c>
      <c r="D3487" s="26" t="str">
        <f>[1]!b_calc_yield(A3487,日期设置!$B$2,F3487,1,R3487,1,O3487,L3487,S3487,)</f>
        <v>Fetching...</v>
      </c>
      <c r="E3487" s="26">
        <f t="shared" si="108"/>
        <v>18.309770135374805</v>
      </c>
      <c r="F3487" s="18">
        <f>[1]!b_dq_cleanprice($A3487,日期设置!B$2)</f>
        <v>99.7</v>
      </c>
      <c r="G3487" s="18" t="str">
        <f t="shared" si="109"/>
        <v>6.68 + 3.68</v>
      </c>
      <c r="H3487" s="27">
        <f>[1]!b_dq_pctchange($A3487,日期设置!$B$2,1)/100</f>
        <v>0</v>
      </c>
      <c r="I3487" s="26">
        <f>[1]!b_pq_pctchange(A3487,日期设置!$B$4,日期设置!$B$2,1)</f>
        <v>0</v>
      </c>
      <c r="J3487" s="26">
        <f>[1]!b_pq_pctchange(A3487,日期设置!$C$4,日期设置!$B$2,1)</f>
        <v>0</v>
      </c>
      <c r="K3487" s="52">
        <f>[1]!b_dq_amount($A3487,日期设置!B$2,2,10000)</f>
        <v>0</v>
      </c>
      <c r="L3487" s="26">
        <f>[1]!b_info_latestpar(A3487,日期设置!$B$2)</f>
        <v>100</v>
      </c>
      <c r="M3487" s="6">
        <f>[1]!b_info_outstandingbalance($A3487,日期设置!B$2)</f>
        <v>5</v>
      </c>
      <c r="N3487" s="7" t="str">
        <f>[1]!b_info_latestissurercreditrating2(A3487,日期设置!$B$2,"102","1")</f>
        <v>AA</v>
      </c>
      <c r="O3487" s="43">
        <v>4.95</v>
      </c>
      <c r="P3487" s="9" t="str">
        <f>[1]!b_info_repurchasedate(A3487)</f>
        <v>2024-11-27</v>
      </c>
      <c r="Q3487" s="31" t="s">
        <v>21756</v>
      </c>
      <c r="R3487" s="2" t="str">
        <f>IF((--IF(P3487=0,Q3487,P3487))&gt;(--日期设置!$B$2),IF(P3487=0,Q3487,P3487),Q3487)</f>
        <v>2024-11-27</v>
      </c>
      <c r="S3487" s="31" t="s">
        <v>16525</v>
      </c>
      <c r="T3487" s="8">
        <f>[1]!b_anal_ptmyear($A3487,日期设置!$B$2)</f>
        <v>6.6849315068493151</v>
      </c>
      <c r="U3487" s="8">
        <f>[1]!b_anal_termifexercise($A3487,日期设置!B$2)</f>
        <v>3.6876712328767125</v>
      </c>
      <c r="V3487" s="10">
        <f>[1]!b_dq_dirtyprice(A3487,日期设置!$B$2)</f>
        <v>101.25960000000001</v>
      </c>
      <c r="W3487" s="11">
        <f>IF(U3487=0,ROUNDUP((Q3487-日期设置!$B$2)/365,0),ROUNDUP((R3487-日期设置!$B$2)/365,0))</f>
        <v>4</v>
      </c>
      <c r="X3487" s="18">
        <f>_xlfn.IFNA(VLOOKUP(A3487,过往入选债券!A:D,4,0),2)</f>
        <v>2</v>
      </c>
      <c r="Y3487">
        <f>_xlfn.IFNA(VLOOKUP(C3487,[2]Sheet1!$A:$A,1,0),3)</f>
        <v>3</v>
      </c>
    </row>
    <row r="3488" spans="1:25" hidden="1" x14ac:dyDescent="0.2">
      <c r="A3488" s="21" t="s">
        <v>893</v>
      </c>
      <c r="B3488" s="21" t="s">
        <v>894</v>
      </c>
      <c r="C3488" s="37" t="s">
        <v>224</v>
      </c>
      <c r="D3488" s="26" t="str">
        <f>[1]!b_calc_yield(A3488,日期设置!$B$2,F3488,1,R3488,1,O3488,L3488,S3488,)</f>
        <v>Fetching...</v>
      </c>
      <c r="E3488" s="26">
        <f t="shared" si="108"/>
        <v>1.3789062948738273</v>
      </c>
      <c r="F3488" s="18">
        <f>[1]!b_dq_cleanprice($A3488,日期设置!B$2)</f>
        <v>100.176</v>
      </c>
      <c r="G3488" s="18" t="str">
        <f t="shared" si="109"/>
        <v>0.27 + 0</v>
      </c>
      <c r="H3488" s="27">
        <f>[1]!b_dq_pctchange($A3488,日期设置!$B$2,1)/100</f>
        <v>0</v>
      </c>
      <c r="I3488" s="26">
        <f>[1]!b_pq_pctchange(A3488,日期设置!$B$4,日期设置!$B$2,1)</f>
        <v>8.6922638851425538E-2</v>
      </c>
      <c r="J3488" s="26">
        <f>[1]!b_pq_pctchange(A3488,日期设置!$C$4,日期设置!$B$2,1)</f>
        <v>8.6922638851425538E-2</v>
      </c>
      <c r="K3488" s="52">
        <f>[1]!b_dq_amount($A3488,日期设置!B$2,2,10000)</f>
        <v>0</v>
      </c>
      <c r="L3488" s="26">
        <f>[1]!b_info_latestpar(A3488,日期设置!$B$2)</f>
        <v>100</v>
      </c>
      <c r="M3488" s="6">
        <f>[1]!b_info_outstandingbalance($A3488,日期设置!B$2)</f>
        <v>7</v>
      </c>
      <c r="N3488" s="7">
        <f>[1]!b_info_latestissurercreditrating2(A3488,日期设置!$B$2,"102","1")</f>
        <v>0</v>
      </c>
      <c r="O3488" s="8">
        <v>5.9</v>
      </c>
      <c r="P3488" s="9">
        <f>[1]!b_info_repurchasedate(A3488)</f>
        <v>0</v>
      </c>
      <c r="Q3488" s="8" t="s">
        <v>17374</v>
      </c>
      <c r="R3488" s="2" t="str">
        <f>IF((--IF(P3488=0,Q3488,P3488))&gt;(--日期设置!$B$2),IF(P3488=0,Q3488,P3488),Q3488)</f>
        <v>2021-06-30</v>
      </c>
      <c r="S3488" s="2" t="s">
        <v>18866</v>
      </c>
      <c r="T3488" s="8">
        <f>[1]!b_anal_ptmyear($A3488,日期设置!$B$2)</f>
        <v>0.27397260273972601</v>
      </c>
      <c r="U3488" s="8">
        <f>[1]!b_anal_termifexercise($A3488,日期设置!B$2)</f>
        <v>0</v>
      </c>
      <c r="V3488" s="10">
        <f>[1]!b_dq_dirtyprice(A3488,日期设置!$B$2)</f>
        <v>104.45959999999999</v>
      </c>
      <c r="W3488" s="11">
        <f>IF(U3488=0,ROUNDUP((Q3488-日期设置!$B$2)/365,0),ROUNDUP((R3488-日期设置!$B$2)/365,0))</f>
        <v>1</v>
      </c>
      <c r="X3488" s="18">
        <f>_xlfn.IFNA(VLOOKUP(A3488,过往入选债券!A:D,4,0),2)</f>
        <v>2</v>
      </c>
      <c r="Y3488">
        <f>_xlfn.IFNA(VLOOKUP(C3488,[2]Sheet1!$A:$A,1,0),3)</f>
        <v>3</v>
      </c>
    </row>
    <row r="3489" spans="1:25" hidden="1" x14ac:dyDescent="0.2">
      <c r="A3489" s="28" t="s">
        <v>22778</v>
      </c>
      <c r="B3489" s="28" t="s">
        <v>22779</v>
      </c>
      <c r="C3489" s="39" t="s">
        <v>419</v>
      </c>
      <c r="D3489" s="26">
        <f>[1]!b_calc_yield(A3489,日期设置!$B$2,F3489,1,R3489,1,O3489,L3489,S3489,)</f>
        <v>5.0306582719551978</v>
      </c>
      <c r="E3489" s="26">
        <f t="shared" si="108"/>
        <v>14.726235880704518</v>
      </c>
      <c r="F3489" s="18">
        <f>[1]!b_dq_cleanprice($A3489,日期设置!B$2)</f>
        <v>100.6601</v>
      </c>
      <c r="G3489" s="18" t="str">
        <f t="shared" si="109"/>
        <v>2.93 + 0</v>
      </c>
      <c r="H3489" s="27">
        <f>[1]!b_dq_pctchange($A3489,日期设置!$B$2,1)/100</f>
        <v>0</v>
      </c>
      <c r="I3489" s="26">
        <f>[1]!b_pq_pctchange(A3489,日期设置!$B$4,日期设置!$B$2,1)</f>
        <v>0.66009999999999991</v>
      </c>
      <c r="J3489" s="26">
        <f>[1]!b_pq_pctchange(A3489,日期设置!$C$4,日期设置!$B$2,1)</f>
        <v>0</v>
      </c>
      <c r="K3489" s="52">
        <f>[1]!b_dq_amount($A3489,日期设置!B$2,2,10000)</f>
        <v>0</v>
      </c>
      <c r="L3489" s="26">
        <f>[1]!b_info_latestpar(A3489,日期设置!$B$2)</f>
        <v>100</v>
      </c>
      <c r="M3489" s="6">
        <f>[1]!b_info_outstandingbalance($A3489,日期设置!B$2)</f>
        <v>10</v>
      </c>
      <c r="N3489" s="7" t="str">
        <f>[1]!b_info_latestissurercreditrating2(A3489,日期设置!$B$2,"102","1")</f>
        <v>AA+</v>
      </c>
      <c r="O3489" s="43">
        <v>5.3</v>
      </c>
      <c r="P3489" s="9">
        <f>[1]!b_info_repurchasedate(A3489)</f>
        <v>0</v>
      </c>
      <c r="Q3489" s="31" t="s">
        <v>23453</v>
      </c>
      <c r="R3489" s="2" t="str">
        <f>IF((--IF(P3489=0,Q3489,P3489))&gt;(--日期设置!$B$2),IF(P3489=0,Q3489,P3489),Q3489)</f>
        <v>2024-02-25</v>
      </c>
      <c r="S3489" s="2" t="s">
        <v>23330</v>
      </c>
      <c r="T3489" s="8">
        <f>[1]!b_anal_ptmyear($A3489,日期设置!$B$2)</f>
        <v>2.9315068493150687</v>
      </c>
      <c r="U3489" s="8">
        <f>[1]!b_anal_termifexercise($A3489,日期设置!B$2)</f>
        <v>0</v>
      </c>
      <c r="V3489" s="10">
        <f>[1]!b_dq_dirtyprice(A3489,日期设置!$B$2)</f>
        <v>101.0231</v>
      </c>
      <c r="W3489" s="11">
        <f>IF(U3489=0,ROUNDUP((Q3489-日期设置!$B$2)/365,0),ROUNDUP((R3489-日期设置!$B$2)/365,0))</f>
        <v>3</v>
      </c>
      <c r="X3489" s="18">
        <f>_xlfn.IFNA(VLOOKUP(A3489,过往入选债券!A:D,4,0),2)</f>
        <v>2</v>
      </c>
      <c r="Y3489">
        <f>_xlfn.IFNA(VLOOKUP(C3489,[2]Sheet1!$A:$A,1,0),3)</f>
        <v>3</v>
      </c>
    </row>
    <row r="3490" spans="1:25" hidden="1" x14ac:dyDescent="0.2">
      <c r="A3490" s="21" t="s">
        <v>3363</v>
      </c>
      <c r="B3490" s="21" t="s">
        <v>3364</v>
      </c>
      <c r="C3490" s="37" t="s">
        <v>2772</v>
      </c>
      <c r="D3490" s="26" t="str">
        <f>[1]!b_calc_yield(A3490,日期设置!$B$2,F3490,1,R3490,1,O3490,L3490,S3490,)</f>
        <v>Fetching...</v>
      </c>
      <c r="E3490" s="26">
        <f t="shared" si="108"/>
        <v>6.9823068475521666</v>
      </c>
      <c r="F3490" s="18">
        <f>[1]!b_dq_cleanprice($A3490,日期设置!B$2)</f>
        <v>99.53</v>
      </c>
      <c r="G3490" s="18" t="str">
        <f t="shared" si="109"/>
        <v>1.41 + 0</v>
      </c>
      <c r="H3490" s="27">
        <f>[1]!b_dq_pctchange($A3490,日期设置!$B$2,1)/100</f>
        <v>0</v>
      </c>
      <c r="I3490" s="26">
        <f>[1]!b_pq_pctchange(A3490,日期设置!$B$4,日期设置!$B$2,1)</f>
        <v>0</v>
      </c>
      <c r="J3490" s="26">
        <f>[1]!b_pq_pctchange(A3490,日期设置!$C$4,日期设置!$B$2,1)</f>
        <v>-1.0832836414231797</v>
      </c>
      <c r="K3490" s="52">
        <f>[1]!b_dq_amount($A3490,日期设置!B$2,2,10000)</f>
        <v>0</v>
      </c>
      <c r="L3490" s="26">
        <f>[1]!b_info_latestpar(A3490,日期设置!$B$2)</f>
        <v>100</v>
      </c>
      <c r="M3490" s="6">
        <f>[1]!b_info_outstandingbalance($A3490,日期设置!B$2)</f>
        <v>4</v>
      </c>
      <c r="N3490" s="7">
        <f>[1]!b_info_latestissurercreditrating2(A3490,日期设置!$B$2,"102","1")</f>
        <v>0</v>
      </c>
      <c r="O3490" s="8">
        <v>4.7</v>
      </c>
      <c r="P3490" s="9">
        <f>[1]!b_info_repurchasedate(A3490)</f>
        <v>0</v>
      </c>
      <c r="Q3490" s="8" t="s">
        <v>16587</v>
      </c>
      <c r="R3490" s="2" t="str">
        <f>IF((--IF(P3490=0,Q3490,P3490))&gt;(--日期设置!$B$2),IF(P3490=0,Q3490,P3490),Q3490)</f>
        <v>2022-08-22</v>
      </c>
      <c r="S3490" s="2" t="s">
        <v>18336</v>
      </c>
      <c r="T3490" s="8">
        <f>[1]!b_anal_ptmyear($A3490,日期设置!$B$2)</f>
        <v>1.4191780821917808</v>
      </c>
      <c r="U3490" s="8">
        <f>[1]!b_anal_termifexercise($A3490,日期设置!B$2)</f>
        <v>0</v>
      </c>
      <c r="V3490" s="10">
        <f>[1]!b_dq_dirtyprice(A3490,日期设置!$B$2)</f>
        <v>102.2599</v>
      </c>
      <c r="W3490" s="11">
        <f>IF(U3490=0,ROUNDUP((Q3490-日期设置!$B$2)/365,0),ROUNDUP((R3490-日期设置!$B$2)/365,0))</f>
        <v>2</v>
      </c>
      <c r="X3490" s="18">
        <f>_xlfn.IFNA(VLOOKUP(A3490,过往入选债券!A:D,4,0),2)</f>
        <v>2</v>
      </c>
      <c r="Y3490">
        <f>_xlfn.IFNA(VLOOKUP(C3490,[2]Sheet1!$A:$A,1,0),3)</f>
        <v>3</v>
      </c>
    </row>
    <row r="3491" spans="1:25" x14ac:dyDescent="0.2">
      <c r="A3491" s="21" t="s">
        <v>3829</v>
      </c>
      <c r="B3491" s="21" t="s">
        <v>3830</v>
      </c>
      <c r="C3491" s="37" t="s">
        <v>3831</v>
      </c>
      <c r="D3491" s="26" t="str">
        <f>[1]!b_calc_yield(A3491,日期设置!$B$2,F3491,1,R3491,1,O3491,L3491,S3491,)</f>
        <v>Fetching...</v>
      </c>
      <c r="E3491" s="26">
        <f t="shared" si="108"/>
        <v>9.136483974539523</v>
      </c>
      <c r="F3491" s="18">
        <f>[1]!b_dq_cleanprice($A3491,日期设置!B$2)</f>
        <v>98.66</v>
      </c>
      <c r="G3491" s="18" t="str">
        <f t="shared" si="109"/>
        <v>1.82 + 0</v>
      </c>
      <c r="H3491" s="27">
        <f>[1]!b_dq_pctchange($A3491,日期设置!$B$2,1)/100</f>
        <v>9.1305671096686023E-4</v>
      </c>
      <c r="I3491" s="26">
        <f>[1]!b_pq_pctchange(A3491,日期设置!$B$4,日期设置!$B$2,1)</f>
        <v>0.28461069323033256</v>
      </c>
      <c r="J3491" s="26">
        <f>[1]!b_pq_pctchange(A3491,日期设置!$C$4,日期设置!$B$2,1)</f>
        <v>0.28461069323033256</v>
      </c>
      <c r="K3491" s="52">
        <f>[1]!b_dq_amount($A3491,日期设置!B$2,2,10000)</f>
        <v>5965.0109591999999</v>
      </c>
      <c r="L3491" s="26">
        <f>[1]!b_info_latestpar(A3491,日期设置!$B$2)</f>
        <v>100</v>
      </c>
      <c r="M3491" s="6">
        <f>[1]!b_info_outstandingbalance($A3491,日期设置!B$2)</f>
        <v>5</v>
      </c>
      <c r="N3491" s="7" t="str">
        <f>[1]!b_info_latestissurercreditrating2(A3491,日期设置!$B$2,"102","1")</f>
        <v>AA+</v>
      </c>
      <c r="O3491" s="8">
        <v>4.25</v>
      </c>
      <c r="P3491" s="9">
        <f>[1]!b_info_repurchasedate(A3491)</f>
        <v>0</v>
      </c>
      <c r="Q3491" s="8" t="s">
        <v>16745</v>
      </c>
      <c r="R3491" s="2" t="str">
        <f>IF((--IF(P3491=0,Q3491,P3491))&gt;(--日期设置!$B$2),IF(P3491=0,Q3491,P3491),Q3491)</f>
        <v>2023-01-16</v>
      </c>
      <c r="S3491" s="2" t="s">
        <v>18283</v>
      </c>
      <c r="T3491" s="8">
        <f>[1]!b_anal_ptmyear($A3491,日期设置!$B$2)</f>
        <v>1.821917808219178</v>
      </c>
      <c r="U3491" s="8">
        <f>[1]!b_anal_termifexercise($A3491,日期设置!B$2)</f>
        <v>0</v>
      </c>
      <c r="V3491" s="10">
        <f>[1]!b_dq_dirtyprice(A3491,日期设置!$B$2)</f>
        <v>99.416799999999995</v>
      </c>
      <c r="W3491" s="11">
        <f>IF(U3491=0,ROUNDUP((Q3491-日期设置!$B$2)/365,0),ROUNDUP((R3491-日期设置!$B$2)/365,0))</f>
        <v>2</v>
      </c>
      <c r="X3491" s="18">
        <f>_xlfn.IFNA(VLOOKUP(A3491,过往入选债券!A:D,4,0),2)</f>
        <v>2</v>
      </c>
      <c r="Y3491">
        <f>_xlfn.IFNA(VLOOKUP(C3491,[2]Sheet1!$A:$A,1,0),3)</f>
        <v>3</v>
      </c>
    </row>
    <row r="3492" spans="1:25" hidden="1" x14ac:dyDescent="0.2">
      <c r="A3492" s="21" t="s">
        <v>15122</v>
      </c>
      <c r="B3492" s="21" t="s">
        <v>15123</v>
      </c>
      <c r="C3492" s="37" t="s">
        <v>15124</v>
      </c>
      <c r="D3492" s="26" t="str">
        <f>[1]!b_calc_yield(A3492,日期设置!$B$2,F3492,1,R3492,1,O3492,L3492,S3492,)</f>
        <v>Fetching...</v>
      </c>
      <c r="E3492" s="26">
        <f t="shared" si="108"/>
        <v>24.887216932990832</v>
      </c>
      <c r="F3492" s="18">
        <f>[1]!b_dq_cleanprice($A3492,日期设置!B$2)</f>
        <v>101.29470000000001</v>
      </c>
      <c r="G3492" s="18" t="str">
        <f t="shared" si="109"/>
        <v>4.97 + 0</v>
      </c>
      <c r="H3492" s="27">
        <f>[1]!b_dq_pctchange($A3492,日期设置!$B$2,1)/100</f>
        <v>0</v>
      </c>
      <c r="I3492" s="26">
        <f>[1]!b_pq_pctchange(A3492,日期设置!$B$4,日期设置!$B$2,1)</f>
        <v>0</v>
      </c>
      <c r="J3492" s="26">
        <f>[1]!b_pq_pctchange(A3492,日期设置!$C$4,日期设置!$B$2,1)</f>
        <v>-3.3425383787414948</v>
      </c>
      <c r="K3492" s="52">
        <f>[1]!b_dq_amount($A3492,日期设置!B$2,2,10000)</f>
        <v>0</v>
      </c>
      <c r="L3492" s="26">
        <f>[1]!b_info_latestpar(A3492,日期设置!$B$2)</f>
        <v>100</v>
      </c>
      <c r="M3492" s="6">
        <f>[1]!b_info_outstandingbalance($A3492,日期设置!B$2)</f>
        <v>8</v>
      </c>
      <c r="N3492" s="7" t="str">
        <f>[1]!b_info_latestissurercreditrating2(A3492,日期设置!$B$2,"102","1")</f>
        <v>AA</v>
      </c>
      <c r="O3492" s="8">
        <v>5.33</v>
      </c>
      <c r="P3492" s="9">
        <f>[1]!b_info_repurchasedate(A3492)</f>
        <v>0</v>
      </c>
      <c r="Q3492" s="8" t="s">
        <v>17422</v>
      </c>
      <c r="R3492" s="2" t="str">
        <f>IF((--IF(P3492=0,Q3492,P3492))&gt;(--日期设置!$B$2),IF(P3492=0,Q3492,P3492),Q3492)</f>
        <v>2026-03-14</v>
      </c>
      <c r="S3492" s="2" t="s">
        <v>17994</v>
      </c>
      <c r="T3492" s="8">
        <f>[1]!b_anal_ptmyear($A3492,日期设置!$B$2)</f>
        <v>4.978082191780822</v>
      </c>
      <c r="U3492" s="8">
        <f>[1]!b_anal_termifexercise($A3492,日期设置!B$2)</f>
        <v>0</v>
      </c>
      <c r="V3492" s="10">
        <f>[1]!b_dq_dirtyprice(A3492,日期设置!$B$2)</f>
        <v>101.4115</v>
      </c>
      <c r="W3492" s="11">
        <f>IF(U3492=0,ROUNDUP((Q3492-日期设置!$B$2)/365,0),ROUNDUP((R3492-日期设置!$B$2)/365,0))</f>
        <v>5</v>
      </c>
      <c r="X3492" s="18">
        <f>_xlfn.IFNA(VLOOKUP(A3492,过往入选债券!A:D,4,0),2)</f>
        <v>2</v>
      </c>
      <c r="Y3492">
        <f>_xlfn.IFNA(VLOOKUP(C3492,[2]Sheet1!$A:$A,1,0),3)</f>
        <v>3</v>
      </c>
    </row>
    <row r="3493" spans="1:25" hidden="1" x14ac:dyDescent="0.2">
      <c r="A3493" s="21" t="s">
        <v>4303</v>
      </c>
      <c r="B3493" s="21" t="s">
        <v>4304</v>
      </c>
      <c r="C3493" s="37" t="s">
        <v>76</v>
      </c>
      <c r="D3493" s="26" t="str">
        <f>[1]!b_calc_yield(A3493,日期设置!$B$2,F3493,1,R3493,1,O3493,L3493,S3493,)</f>
        <v>Fetching...</v>
      </c>
      <c r="E3493" s="26">
        <f t="shared" si="108"/>
        <v>10.132504858642498</v>
      </c>
      <c r="F3493" s="18">
        <f>[1]!b_dq_cleanprice($A3493,日期设置!B$2)</f>
        <v>98.067599999999999</v>
      </c>
      <c r="G3493" s="18" t="str">
        <f t="shared" si="109"/>
        <v>2.07 + 0</v>
      </c>
      <c r="H3493" s="27">
        <f>[1]!b_dq_pctchange($A3493,日期设置!$B$2,1)/100</f>
        <v>0</v>
      </c>
      <c r="I3493" s="26">
        <f>[1]!b_pq_pctchange(A3493,日期设置!$B$4,日期设置!$B$2,1)</f>
        <v>0</v>
      </c>
      <c r="J3493" s="26">
        <f>[1]!b_pq_pctchange(A3493,日期设置!$C$4,日期设置!$B$2,1)</f>
        <v>5.9688335062759598E-2</v>
      </c>
      <c r="K3493" s="52">
        <f>[1]!b_dq_amount($A3493,日期设置!B$2,2,10000)</f>
        <v>0</v>
      </c>
      <c r="L3493" s="26">
        <f>[1]!b_info_latestpar(A3493,日期设置!$B$2)</f>
        <v>100</v>
      </c>
      <c r="M3493" s="6">
        <f>[1]!b_info_outstandingbalance($A3493,日期设置!B$2)</f>
        <v>5</v>
      </c>
      <c r="N3493" s="7">
        <f>[1]!b_info_latestissurercreditrating2(A3493,日期设置!$B$2,"102","1")</f>
        <v>0</v>
      </c>
      <c r="O3493" s="8">
        <v>4.03</v>
      </c>
      <c r="P3493" s="9">
        <f>[1]!b_info_repurchasedate(A3493)</f>
        <v>0</v>
      </c>
      <c r="Q3493" s="8" t="s">
        <v>16505</v>
      </c>
      <c r="R3493" s="2" t="str">
        <f>IF((--IF(P3493=0,Q3493,P3493))&gt;(--日期设置!$B$2),IF(P3493=0,Q3493,P3493),Q3493)</f>
        <v>2023-04-20</v>
      </c>
      <c r="S3493" s="2" t="s">
        <v>18259</v>
      </c>
      <c r="T3493" s="8">
        <f>[1]!b_anal_ptmyear($A3493,日期设置!$B$2)</f>
        <v>2.0794520547945208</v>
      </c>
      <c r="U3493" s="8">
        <f>[1]!b_anal_termifexercise($A3493,日期设置!B$2)</f>
        <v>0</v>
      </c>
      <c r="V3493" s="10">
        <f>[1]!b_dq_dirtyprice(A3493,日期设置!$B$2)</f>
        <v>101.7774</v>
      </c>
      <c r="W3493" s="11">
        <f>IF(U3493=0,ROUNDUP((Q3493-日期设置!$B$2)/365,0),ROUNDUP((R3493-日期设置!$B$2)/365,0))</f>
        <v>3</v>
      </c>
      <c r="X3493" s="18">
        <f>_xlfn.IFNA(VLOOKUP(A3493,过往入选债券!A:D,4,0),2)</f>
        <v>2</v>
      </c>
      <c r="Y3493">
        <f>_xlfn.IFNA(VLOOKUP(C3493,[2]Sheet1!$A:$A,1,0),3)</f>
        <v>3</v>
      </c>
    </row>
    <row r="3494" spans="1:25" hidden="1" x14ac:dyDescent="0.2">
      <c r="A3494" s="21" t="s">
        <v>14377</v>
      </c>
      <c r="B3494" s="21" t="s">
        <v>14378</v>
      </c>
      <c r="C3494" s="37" t="s">
        <v>10</v>
      </c>
      <c r="D3494" s="26" t="str">
        <f>[1]!b_calc_yield(A3494,日期设置!$B$2,F3494,1,R3494,1,O3494,L3494,S3494,)</f>
        <v>Fetching...</v>
      </c>
      <c r="E3494" s="26">
        <f t="shared" si="108"/>
        <v>24.728707897495173</v>
      </c>
      <c r="F3494" s="18">
        <f>[1]!b_dq_cleanprice($A3494,日期设置!B$2)</f>
        <v>82.625600000000006</v>
      </c>
      <c r="G3494" s="18" t="str">
        <f t="shared" si="109"/>
        <v>3.76 + 0</v>
      </c>
      <c r="H3494" s="27">
        <f>[1]!b_dq_pctchange($A3494,日期设置!$B$2,1)/100</f>
        <v>0</v>
      </c>
      <c r="I3494" s="26">
        <f>[1]!b_pq_pctchange(A3494,日期设置!$B$4,日期设置!$B$2,1)</f>
        <v>0</v>
      </c>
      <c r="J3494" s="26">
        <f>[1]!b_pq_pctchange(A3494,日期设置!$C$4,日期设置!$B$2,1)</f>
        <v>-0.3366516011758075</v>
      </c>
      <c r="K3494" s="52">
        <f>[1]!b_dq_amount($A3494,日期设置!B$2,2,10000)</f>
        <v>0</v>
      </c>
      <c r="L3494" s="26">
        <f>[1]!b_info_latestpar(A3494,日期设置!$B$2)</f>
        <v>80</v>
      </c>
      <c r="M3494" s="6">
        <f>[1]!b_info_outstandingbalance($A3494,日期设置!B$2)</f>
        <v>40</v>
      </c>
      <c r="N3494" s="7" t="str">
        <f>[1]!b_info_latestissurercreditrating2(A3494,日期设置!$B$2,"102","1")</f>
        <v>AAA</v>
      </c>
      <c r="O3494" s="8">
        <v>6.12</v>
      </c>
      <c r="P3494" s="9">
        <f>[1]!b_info_repurchasedate(A3494)</f>
        <v>0</v>
      </c>
      <c r="Q3494" s="8" t="s">
        <v>17222</v>
      </c>
      <c r="R3494" s="2" t="str">
        <f>IF((--IF(P3494=0,Q3494,P3494))&gt;(--日期设置!$B$2),IF(P3494=0,Q3494,P3494),Q3494)</f>
        <v>2024-12-27</v>
      </c>
      <c r="S3494" s="2" t="s">
        <v>18797</v>
      </c>
      <c r="T3494" s="8">
        <f>[1]!b_anal_ptmyear($A3494,日期设置!$B$2)</f>
        <v>3.7671232876712328</v>
      </c>
      <c r="U3494" s="8">
        <f>[1]!b_anal_termifexercise($A3494,日期设置!B$2)</f>
        <v>0</v>
      </c>
      <c r="V3494" s="10">
        <f>[1]!b_dq_dirtyprice(A3494,日期设置!$B$2)</f>
        <v>83.765799999999999</v>
      </c>
      <c r="W3494" s="11">
        <f>IF(U3494=0,ROUNDUP((Q3494-日期设置!$B$2)/365,0),ROUNDUP((R3494-日期设置!$B$2)/365,0))</f>
        <v>4</v>
      </c>
      <c r="X3494" s="18">
        <f>_xlfn.IFNA(VLOOKUP(A3494,过往入选债券!A:D,4,0),2)</f>
        <v>2</v>
      </c>
      <c r="Y3494" s="45">
        <f>_xlfn.IFNA(VLOOKUP(C3494,[2]Sheet1!$A:$A,1,0),3)</f>
        <v>3</v>
      </c>
    </row>
    <row r="3495" spans="1:25" hidden="1" x14ac:dyDescent="0.2">
      <c r="A3495" s="21" t="s">
        <v>3292</v>
      </c>
      <c r="B3495" s="21" t="s">
        <v>3293</v>
      </c>
      <c r="C3495" s="37" t="s">
        <v>408</v>
      </c>
      <c r="D3495" s="26" t="str">
        <f>[1]!b_calc_yield(A3495,日期设置!$B$2,F3495,1,R3495,1,O3495,L3495,S3495,)</f>
        <v>Fetching...</v>
      </c>
      <c r="E3495" s="26">
        <f t="shared" si="108"/>
        <v>6.5617283649982872</v>
      </c>
      <c r="F3495" s="18">
        <f>[1]!b_dq_cleanprice($A3495,日期设置!B$2)</f>
        <v>99.560199999999995</v>
      </c>
      <c r="G3495" s="18" t="str">
        <f t="shared" si="109"/>
        <v>1.33 + 0</v>
      </c>
      <c r="H3495" s="27">
        <f>[1]!b_dq_pctchange($A3495,日期设置!$B$2,1)/100</f>
        <v>0</v>
      </c>
      <c r="I3495" s="26">
        <f>[1]!b_pq_pctchange(A3495,日期设置!$B$4,日期设置!$B$2,1)</f>
        <v>0</v>
      </c>
      <c r="J3495" s="26">
        <f>[1]!b_pq_pctchange(A3495,日期设置!$C$4,日期设置!$B$2,1)</f>
        <v>0</v>
      </c>
      <c r="K3495" s="52">
        <f>[1]!b_dq_amount($A3495,日期设置!B$2,2,10000)</f>
        <v>0</v>
      </c>
      <c r="L3495" s="26">
        <f>[1]!b_info_latestpar(A3495,日期设置!$B$2)</f>
        <v>100</v>
      </c>
      <c r="M3495" s="6">
        <f>[1]!b_info_outstandingbalance($A3495,日期设置!B$2)</f>
        <v>6</v>
      </c>
      <c r="N3495" s="7">
        <f>[1]!b_info_latestissurercreditrating2(A3495,日期设置!$B$2,"102","1")</f>
        <v>0</v>
      </c>
      <c r="O3495" s="8">
        <v>4.7</v>
      </c>
      <c r="P3495" s="9">
        <f>[1]!b_info_repurchasedate(A3495)</f>
        <v>0</v>
      </c>
      <c r="Q3495" s="8" t="s">
        <v>17012</v>
      </c>
      <c r="R3495" s="2" t="str">
        <f>IF((--IF(P3495=0,Q3495,P3495))&gt;(--日期设置!$B$2),IF(P3495=0,Q3495,P3495),Q3495)</f>
        <v>2022-07-24</v>
      </c>
      <c r="S3495" s="2" t="s">
        <v>18443</v>
      </c>
      <c r="T3495" s="8">
        <f>[1]!b_anal_ptmyear($A3495,日期设置!$B$2)</f>
        <v>1.3397260273972602</v>
      </c>
      <c r="U3495" s="8">
        <f>[1]!b_anal_termifexercise($A3495,日期设置!B$2)</f>
        <v>0</v>
      </c>
      <c r="V3495" s="10">
        <f>[1]!b_dq_dirtyprice(A3495,日期设置!$B$2)</f>
        <v>102.6635</v>
      </c>
      <c r="W3495" s="11">
        <f>IF(U3495=0,ROUNDUP((Q3495-日期设置!$B$2)/365,0),ROUNDUP((R3495-日期设置!$B$2)/365,0))</f>
        <v>2</v>
      </c>
      <c r="X3495" s="18">
        <f>_xlfn.IFNA(VLOOKUP(A3495,过往入选债券!A:D,4,0),2)</f>
        <v>2</v>
      </c>
      <c r="Y3495">
        <f>_xlfn.IFNA(VLOOKUP(C3495,[2]Sheet1!$A:$A,1,0),3)</f>
        <v>3</v>
      </c>
    </row>
    <row r="3496" spans="1:25" x14ac:dyDescent="0.2">
      <c r="A3496" s="21" t="s">
        <v>8828</v>
      </c>
      <c r="B3496" s="21" t="s">
        <v>8829</v>
      </c>
      <c r="C3496" s="37" t="s">
        <v>143</v>
      </c>
      <c r="D3496" s="26" t="str">
        <f>[1]!b_calc_yield(A3496,日期设置!$B$2,F3496,1,R3496,1,O3496,L3496,S3496,)</f>
        <v>Fetching...</v>
      </c>
      <c r="E3496" s="26">
        <f t="shared" si="108"/>
        <v>6.4107470536862055</v>
      </c>
      <c r="F3496" s="18">
        <f>[1]!b_dq_cleanprice($A3496,日期设置!B$2)</f>
        <v>98.981899999999996</v>
      </c>
      <c r="G3496" s="18" t="str">
        <f t="shared" si="109"/>
        <v>1.30 + 0</v>
      </c>
      <c r="H3496" s="27">
        <f>[1]!b_dq_pctchange($A3496,日期设置!$B$2,1)/100</f>
        <v>9.2675863897301262E-3</v>
      </c>
      <c r="I3496" s="26">
        <f>[1]!b_pq_pctchange(A3496,日期设置!$B$4,日期设置!$B$2,1)</f>
        <v>0.9267586389730128</v>
      </c>
      <c r="J3496" s="26">
        <f>[1]!b_pq_pctchange(A3496,日期设置!$C$4,日期设置!$B$2,1)</f>
        <v>0.9267586389730128</v>
      </c>
      <c r="K3496" s="52">
        <f>[1]!b_dq_amount($A3496,日期设置!B$2,2,10000)</f>
        <v>6114.4197534000004</v>
      </c>
      <c r="L3496" s="26">
        <f>[1]!b_info_latestpar(A3496,日期设置!$B$2)</f>
        <v>100</v>
      </c>
      <c r="M3496" s="6">
        <f>[1]!b_info_outstandingbalance($A3496,日期设置!B$2)</f>
        <v>10</v>
      </c>
      <c r="N3496" s="7" t="str">
        <f>[1]!b_info_latestissurercreditrating2(A3496,日期设置!$B$2,"102","1")</f>
        <v>AAA</v>
      </c>
      <c r="O3496" s="8">
        <v>4.22</v>
      </c>
      <c r="P3496" s="9">
        <f>[1]!b_info_repurchasedate(A3496)</f>
        <v>0</v>
      </c>
      <c r="Q3496" s="8" t="s">
        <v>17142</v>
      </c>
      <c r="R3496" s="2" t="str">
        <f>IF((--IF(P3496=0,Q3496,P3496))&gt;(--日期设置!$B$2),IF(P3496=0,Q3496,P3496),Q3496)</f>
        <v>2022-07-12</v>
      </c>
      <c r="S3496" s="2" t="s">
        <v>18400</v>
      </c>
      <c r="T3496" s="8">
        <f>[1]!b_anal_ptmyear($A3496,日期设置!$B$2)</f>
        <v>1.3068493150684932</v>
      </c>
      <c r="U3496" s="8">
        <f>[1]!b_anal_termifexercise($A3496,日期设置!B$2)</f>
        <v>0</v>
      </c>
      <c r="V3496" s="10">
        <f>[1]!b_dq_dirtyprice(A3496,日期设置!$B$2)</f>
        <v>101.907</v>
      </c>
      <c r="W3496" s="11">
        <f>IF(U3496=0,ROUNDUP((Q3496-日期设置!$B$2)/365,0),ROUNDUP((R3496-日期设置!$B$2)/365,0))</f>
        <v>2</v>
      </c>
      <c r="X3496" s="18">
        <f>_xlfn.IFNA(VLOOKUP(A3496,过往入选债券!A:D,4,0),2)</f>
        <v>2</v>
      </c>
      <c r="Y3496">
        <f>_xlfn.IFNA(VLOOKUP(C3496,[2]Sheet1!$A:$A,1,0),3)</f>
        <v>3</v>
      </c>
    </row>
    <row r="3497" spans="1:25" hidden="1" x14ac:dyDescent="0.2">
      <c r="A3497" s="21" t="s">
        <v>5286</v>
      </c>
      <c r="B3497" s="21" t="s">
        <v>5287</v>
      </c>
      <c r="C3497" s="37" t="s">
        <v>5288</v>
      </c>
      <c r="D3497" s="26" t="str">
        <f>[1]!b_calc_yield(A3497,日期设置!$B$2,F3497,1,R3497,1,O3497,L3497,S3497,)</f>
        <v>Fetching...</v>
      </c>
      <c r="E3497" s="26">
        <f t="shared" si="108"/>
        <v>1.5836703569045429</v>
      </c>
      <c r="F3497" s="18">
        <f>[1]!b_dq_cleanprice($A3497,日期设置!B$2)</f>
        <v>99.770700000000005</v>
      </c>
      <c r="G3497" s="18" t="str">
        <f t="shared" si="109"/>
        <v>0.31 + 0</v>
      </c>
      <c r="H3497" s="27">
        <f>[1]!b_dq_pctchange($A3497,日期设置!$B$2,1)/100</f>
        <v>0</v>
      </c>
      <c r="I3497" s="26">
        <f>[1]!b_pq_pctchange(A3497,日期设置!$B$4,日期设置!$B$2,1)</f>
        <v>0.13569460684195067</v>
      </c>
      <c r="J3497" s="26">
        <f>[1]!b_pq_pctchange(A3497,日期设置!$C$4,日期设置!$B$2,1)</f>
        <v>0.10444823040015663</v>
      </c>
      <c r="K3497" s="52">
        <f>[1]!b_dq_amount($A3497,日期设置!B$2,2,10000)</f>
        <v>0</v>
      </c>
      <c r="L3497" s="26">
        <f>[1]!b_info_latestpar(A3497,日期设置!$B$2)</f>
        <v>100</v>
      </c>
      <c r="M3497" s="6">
        <f>[1]!b_info_outstandingbalance($A3497,日期设置!B$2)</f>
        <v>10</v>
      </c>
      <c r="N3497" s="7" t="str">
        <f>[1]!b_info_latestissurercreditrating2(A3497,日期设置!$B$2,"102","1")</f>
        <v>AA</v>
      </c>
      <c r="O3497" s="8">
        <v>4.4400000000000004</v>
      </c>
      <c r="P3497" s="9">
        <f>[1]!b_info_repurchasedate(A3497)</f>
        <v>0</v>
      </c>
      <c r="Q3497" s="8" t="s">
        <v>16544</v>
      </c>
      <c r="R3497" s="2" t="str">
        <f>IF((--IF(P3497=0,Q3497,P3497))&gt;(--日期设置!$B$2),IF(P3497=0,Q3497,P3497),Q3497)</f>
        <v>2021-07-15</v>
      </c>
      <c r="S3497" s="2" t="s">
        <v>18291</v>
      </c>
      <c r="T3497" s="8">
        <f>[1]!b_anal_ptmyear($A3497,日期设置!$B$2)</f>
        <v>0.31506849315068491</v>
      </c>
      <c r="U3497" s="8">
        <f>[1]!b_anal_termifexercise($A3497,日期设置!B$2)</f>
        <v>0</v>
      </c>
      <c r="V3497" s="10">
        <f>[1]!b_dq_dirtyprice(A3497,日期设置!$B$2)</f>
        <v>102.81180000000001</v>
      </c>
      <c r="W3497" s="11">
        <f>IF(U3497=0,ROUNDUP((Q3497-日期设置!$B$2)/365,0),ROUNDUP((R3497-日期设置!$B$2)/365,0))</f>
        <v>1</v>
      </c>
      <c r="X3497" s="18">
        <f>_xlfn.IFNA(VLOOKUP(A3497,过往入选债券!A:D,4,0),2)</f>
        <v>2</v>
      </c>
      <c r="Y3497">
        <f>_xlfn.IFNA(VLOOKUP(C3497,[2]Sheet1!$A:$A,1,0),3)</f>
        <v>3</v>
      </c>
    </row>
    <row r="3498" spans="1:25" hidden="1" x14ac:dyDescent="0.2">
      <c r="A3498" s="28" t="s">
        <v>19661</v>
      </c>
      <c r="B3498" s="28" t="s">
        <v>19662</v>
      </c>
      <c r="C3498" s="38" t="s">
        <v>41</v>
      </c>
      <c r="D3498" s="26" t="str">
        <f>[1]!b_calc_yield(A3498,日期设置!$B$2,F3498,1,R3498,1,O3498,L3498,S3498,)</f>
        <v>Fetching...</v>
      </c>
      <c r="E3498" s="26">
        <f t="shared" si="108"/>
        <v>21.786654406909435</v>
      </c>
      <c r="F3498" s="18">
        <f>[1]!b_dq_cleanprice($A3498,日期设置!B$2)</f>
        <v>98.052999999999997</v>
      </c>
      <c r="G3498" s="18" t="str">
        <f t="shared" si="109"/>
        <v>4.41 + 0</v>
      </c>
      <c r="H3498" s="27">
        <f>[1]!b_dq_pctchange($A3498,日期设置!$B$2,1)/100</f>
        <v>0</v>
      </c>
      <c r="I3498" s="26">
        <f>[1]!b_pq_pctchange(A3498,日期设置!$B$4,日期设置!$B$2,1)</f>
        <v>0</v>
      </c>
      <c r="J3498" s="26">
        <f>[1]!b_pq_pctchange(A3498,日期设置!$C$4,日期设置!$B$2,1)</f>
        <v>0</v>
      </c>
      <c r="K3498" s="52">
        <f>[1]!b_dq_amount($A3498,日期设置!B$2,2,10000)</f>
        <v>0</v>
      </c>
      <c r="L3498" s="26">
        <f>[1]!b_info_latestpar(A3498,日期设置!$B$2)</f>
        <v>100</v>
      </c>
      <c r="M3498" s="6">
        <f>[1]!b_info_outstandingbalance($A3498,日期设置!B$2)</f>
        <v>3.5</v>
      </c>
      <c r="N3498" s="7" t="str">
        <f>[1]!b_info_latestissurercreditrating2(A3498,日期设置!$B$2,"102","1")</f>
        <v>AA</v>
      </c>
      <c r="O3498" s="8">
        <v>4.53</v>
      </c>
      <c r="P3498" s="9">
        <f>[1]!b_info_repurchasedate(A3498)</f>
        <v>0</v>
      </c>
      <c r="Q3498" s="8" t="s">
        <v>20009</v>
      </c>
      <c r="R3498" s="2" t="str">
        <f>IF((--IF(P3498=0,Q3498,P3498))&gt;(--日期设置!$B$2),IF(P3498=0,Q3498,P3498),Q3498)</f>
        <v>2025-08-20</v>
      </c>
      <c r="S3498" s="31" t="s">
        <v>19197</v>
      </c>
      <c r="T3498" s="8">
        <f>[1]!b_anal_ptmyear($A3498,日期设置!$B$2)</f>
        <v>4.4136986301369863</v>
      </c>
      <c r="U3498" s="8">
        <f>[1]!b_anal_termifexercise($A3498,日期设置!B$2)</f>
        <v>0</v>
      </c>
      <c r="V3498" s="10">
        <f>[1]!b_dq_dirtyprice(A3498,日期设置!$B$2)</f>
        <v>100.7089</v>
      </c>
      <c r="W3498" s="11">
        <f>IF(U3498=0,ROUNDUP((Q3498-日期设置!$B$2)/365,0),ROUNDUP((R3498-日期设置!$B$2)/365,0))</f>
        <v>5</v>
      </c>
      <c r="X3498" s="18">
        <f>_xlfn.IFNA(VLOOKUP(A3498,过往入选债券!A:D,4,0),2)</f>
        <v>2</v>
      </c>
      <c r="Y3498">
        <f>_xlfn.IFNA(VLOOKUP(C3498,[2]Sheet1!$A:$A,1,0),3)</f>
        <v>3</v>
      </c>
    </row>
    <row r="3499" spans="1:25" hidden="1" x14ac:dyDescent="0.2">
      <c r="A3499" s="21" t="s">
        <v>15686</v>
      </c>
      <c r="B3499" s="21" t="s">
        <v>15687</v>
      </c>
      <c r="C3499" s="37" t="s">
        <v>15688</v>
      </c>
      <c r="D3499" s="26" t="str">
        <f>[1]!b_calc_yield(A3499,日期设置!$B$2,F3499,1,R3499,1,O3499,L3499,S3499,)</f>
        <v>Fetching...</v>
      </c>
      <c r="E3499" s="26">
        <f t="shared" si="108"/>
        <v>29.037687420228075</v>
      </c>
      <c r="F3499" s="18">
        <f>[1]!b_dq_cleanprice($A3499,日期设置!B$2)</f>
        <v>98.869</v>
      </c>
      <c r="G3499" s="18" t="str">
        <f t="shared" si="109"/>
        <v>5.80 + 0</v>
      </c>
      <c r="H3499" s="27">
        <f>[1]!b_dq_pctchange($A3499,日期设置!$B$2,1)/100</f>
        <v>0</v>
      </c>
      <c r="I3499" s="26">
        <f>[1]!b_pq_pctchange(A3499,日期设置!$B$4,日期设置!$B$2,1)</f>
        <v>0</v>
      </c>
      <c r="J3499" s="26">
        <f>[1]!b_pq_pctchange(A3499,日期设置!$C$4,日期设置!$B$2,1)</f>
        <v>0</v>
      </c>
      <c r="K3499" s="52">
        <f>[1]!b_dq_amount($A3499,日期设置!B$2,2,10000)</f>
        <v>0</v>
      </c>
      <c r="L3499" s="26">
        <f>[1]!b_info_latestpar(A3499,日期设置!$B$2)</f>
        <v>100</v>
      </c>
      <c r="M3499" s="6">
        <f>[1]!b_info_outstandingbalance($A3499,日期设置!B$2)</f>
        <v>8</v>
      </c>
      <c r="N3499" s="7" t="str">
        <f>[1]!b_info_latestissurercreditrating2(A3499,日期设置!$B$2,"102","1")</f>
        <v>AA</v>
      </c>
      <c r="O3499" s="8">
        <v>4.8</v>
      </c>
      <c r="P3499" s="9">
        <f>[1]!b_info_repurchasedate(A3499)</f>
        <v>0</v>
      </c>
      <c r="Q3499" s="8" t="s">
        <v>17106</v>
      </c>
      <c r="R3499" s="2" t="str">
        <f>IF((--IF(P3499=0,Q3499,P3499))&gt;(--日期设置!$B$2),IF(P3499=0,Q3499,P3499),Q3499)</f>
        <v>2027-01-09</v>
      </c>
      <c r="S3499" s="2" t="s">
        <v>18148</v>
      </c>
      <c r="T3499" s="8">
        <f>[1]!b_anal_ptmyear($A3499,日期设置!$B$2)</f>
        <v>5.8027397260273972</v>
      </c>
      <c r="U3499" s="8">
        <f>[1]!b_anal_termifexercise($A3499,日期设置!B$2)</f>
        <v>0</v>
      </c>
      <c r="V3499" s="10">
        <f>[1]!b_dq_dirtyprice(A3499,日期设置!$B$2)</f>
        <v>99.815799999999996</v>
      </c>
      <c r="W3499" s="11">
        <f>IF(U3499=0,ROUNDUP((Q3499-日期设置!$B$2)/365,0),ROUNDUP((R3499-日期设置!$B$2)/365,0))</f>
        <v>6</v>
      </c>
      <c r="X3499" s="18">
        <f>_xlfn.IFNA(VLOOKUP(A3499,过往入选债券!A:D,4,0),2)</f>
        <v>2</v>
      </c>
      <c r="Y3499">
        <f>_xlfn.IFNA(VLOOKUP(C3499,[2]Sheet1!$A:$A,1,0),3)</f>
        <v>3</v>
      </c>
    </row>
    <row r="3500" spans="1:25" hidden="1" x14ac:dyDescent="0.2">
      <c r="A3500" s="21" t="s">
        <v>8058</v>
      </c>
      <c r="B3500" s="21" t="s">
        <v>8059</v>
      </c>
      <c r="C3500" s="37" t="s">
        <v>3010</v>
      </c>
      <c r="D3500" s="26" t="str">
        <f>[1]!b_calc_yield(A3500,日期设置!$B$2,F3500,1,R3500,1,O3500,L3500,S3500,)</f>
        <v>Fetching...</v>
      </c>
      <c r="E3500" s="26">
        <f t="shared" si="108"/>
        <v>14.526035324520659</v>
      </c>
      <c r="F3500" s="18">
        <f>[1]!b_dq_cleanprice($A3500,日期设置!B$2)</f>
        <v>104.38639999999999</v>
      </c>
      <c r="G3500" s="18" t="str">
        <f t="shared" si="109"/>
        <v>2.93 + 0</v>
      </c>
      <c r="H3500" s="27">
        <f>[1]!b_dq_pctchange($A3500,日期设置!$B$2,1)/100</f>
        <v>0</v>
      </c>
      <c r="I3500" s="26">
        <f>[1]!b_pq_pctchange(A3500,日期设置!$B$4,日期设置!$B$2,1)</f>
        <v>0</v>
      </c>
      <c r="J3500" s="26">
        <f>[1]!b_pq_pctchange(A3500,日期设置!$C$4,日期设置!$B$2,1)</f>
        <v>0.16927358218981001</v>
      </c>
      <c r="K3500" s="52">
        <f>[1]!b_dq_amount($A3500,日期设置!B$2,2,10000)</f>
        <v>0</v>
      </c>
      <c r="L3500" s="26">
        <f>[1]!b_info_latestpar(A3500,日期设置!$B$2)</f>
        <v>100</v>
      </c>
      <c r="M3500" s="6">
        <f>[1]!b_info_outstandingbalance($A3500,日期设置!B$2)</f>
        <v>5</v>
      </c>
      <c r="N3500" s="7" t="str">
        <f>[1]!b_info_latestissurercreditrating2(A3500,日期设置!$B$2,"102","1")</f>
        <v>AA</v>
      </c>
      <c r="O3500" s="8">
        <v>6.67</v>
      </c>
      <c r="P3500" s="9">
        <f>[1]!b_info_repurchasedate(A3500)</f>
        <v>0</v>
      </c>
      <c r="Q3500" s="8" t="s">
        <v>17116</v>
      </c>
      <c r="R3500" s="2" t="str">
        <f>IF((--IF(P3500=0,Q3500,P3500))&gt;(--日期设置!$B$2),IF(P3500=0,Q3500,P3500),Q3500)</f>
        <v>2024-02-28</v>
      </c>
      <c r="S3500" s="2" t="s">
        <v>18466</v>
      </c>
      <c r="T3500" s="8">
        <f>[1]!b_anal_ptmyear($A3500,日期设置!$B$2)</f>
        <v>2.9397260273972603</v>
      </c>
      <c r="U3500" s="8">
        <f>[1]!b_anal_termifexercise($A3500,日期设置!B$2)</f>
        <v>0</v>
      </c>
      <c r="V3500" s="10">
        <f>[1]!b_dq_dirtyprice(A3500,日期设置!$B$2)</f>
        <v>104.7884</v>
      </c>
      <c r="W3500" s="11">
        <f>IF(U3500=0,ROUNDUP((Q3500-日期设置!$B$2)/365,0),ROUNDUP((R3500-日期设置!$B$2)/365,0))</f>
        <v>3</v>
      </c>
      <c r="X3500" s="18">
        <f>_xlfn.IFNA(VLOOKUP(A3500,过往入选债券!A:D,4,0),2)</f>
        <v>2</v>
      </c>
      <c r="Y3500">
        <f>_xlfn.IFNA(VLOOKUP(C3500,[2]Sheet1!$A:$A,1,0),3)</f>
        <v>3</v>
      </c>
    </row>
    <row r="3501" spans="1:25" hidden="1" x14ac:dyDescent="0.2">
      <c r="A3501" s="28" t="s">
        <v>20170</v>
      </c>
      <c r="B3501" s="28" t="s">
        <v>20171</v>
      </c>
      <c r="C3501" s="39" t="s">
        <v>20743</v>
      </c>
      <c r="D3501" s="26" t="str">
        <f>[1]!b_calc_yield(A3501,日期设置!$B$2,F3501,1,R3501,1,O3501,L3501,S3501,)</f>
        <v>Fetching...</v>
      </c>
      <c r="E3501" s="26">
        <f t="shared" si="108"/>
        <v>12.360211658475162</v>
      </c>
      <c r="F3501" s="18">
        <f>[1]!b_dq_cleanprice($A3501,日期设置!B$2)</f>
        <v>99.592200000000005</v>
      </c>
      <c r="G3501" s="18" t="str">
        <f t="shared" si="109"/>
        <v>2.50 + 0</v>
      </c>
      <c r="H3501" s="27">
        <f>[1]!b_dq_pctchange($A3501,日期设置!$B$2,1)/100</f>
        <v>0</v>
      </c>
      <c r="I3501" s="26">
        <f>[1]!b_pq_pctchange(A3501,日期设置!$B$4,日期设置!$B$2,1)</f>
        <v>0</v>
      </c>
      <c r="J3501" s="26">
        <f>[1]!b_pq_pctchange(A3501,日期设置!$C$4,日期设置!$B$2,1)</f>
        <v>0.37006802721089554</v>
      </c>
      <c r="K3501" s="52">
        <f>[1]!b_dq_amount($A3501,日期设置!B$2,2,10000)</f>
        <v>0</v>
      </c>
      <c r="L3501" s="26">
        <f>[1]!b_info_latestpar(A3501,日期设置!$B$2)</f>
        <v>100</v>
      </c>
      <c r="M3501" s="6">
        <f>[1]!b_info_outstandingbalance($A3501,日期设置!B$2)</f>
        <v>5</v>
      </c>
      <c r="N3501" s="7">
        <f>[1]!b_info_latestissurercreditrating2(A3501,日期设置!$B$2,"102","1")</f>
        <v>0</v>
      </c>
      <c r="O3501" s="8">
        <v>4.8600000000000003</v>
      </c>
      <c r="P3501" s="9">
        <f>[1]!b_info_repurchasedate(A3501)</f>
        <v>0</v>
      </c>
      <c r="Q3501" s="8" t="s">
        <v>20844</v>
      </c>
      <c r="R3501" s="2" t="str">
        <f>IF((--IF(P3501=0,Q3501,P3501))&gt;(--日期设置!$B$2),IF(P3501=0,Q3501,P3501),Q3501)</f>
        <v>2023-09-24</v>
      </c>
      <c r="S3501" s="31" t="s">
        <v>17569</v>
      </c>
      <c r="T3501" s="8">
        <f>[1]!b_anal_ptmyear($A3501,日期设置!$B$2)</f>
        <v>2.5095890410958903</v>
      </c>
      <c r="U3501" s="8">
        <f>[1]!b_anal_termifexercise($A3501,日期设置!B$2)</f>
        <v>0</v>
      </c>
      <c r="V3501" s="10">
        <f>[1]!b_dq_dirtyprice(A3501,日期设置!$B$2)</f>
        <v>101.9756</v>
      </c>
      <c r="W3501" s="11">
        <f>IF(U3501=0,ROUNDUP((Q3501-日期设置!$B$2)/365,0),ROUNDUP((R3501-日期设置!$B$2)/365,0))</f>
        <v>3</v>
      </c>
      <c r="X3501" s="18">
        <f>_xlfn.IFNA(VLOOKUP(A3501,过往入选债券!A:D,4,0),2)</f>
        <v>2</v>
      </c>
      <c r="Y3501">
        <f>_xlfn.IFNA(VLOOKUP(C3501,[2]Sheet1!$A:$A,1,0),3)</f>
        <v>3</v>
      </c>
    </row>
    <row r="3502" spans="1:25" hidden="1" x14ac:dyDescent="0.2">
      <c r="A3502" s="21" t="s">
        <v>9176</v>
      </c>
      <c r="B3502" s="21" t="s">
        <v>9177</v>
      </c>
      <c r="C3502" s="37" t="s">
        <v>282</v>
      </c>
      <c r="D3502" s="26" t="str">
        <f>[1]!b_calc_yield(A3502,日期设置!$B$2,F3502,1,R3502,1,O3502,L3502,S3502,)</f>
        <v>Fetching...</v>
      </c>
      <c r="E3502" s="26">
        <f t="shared" si="108"/>
        <v>7.1860671816818433</v>
      </c>
      <c r="F3502" s="18">
        <f>[1]!b_dq_cleanprice($A3502,日期设置!B$2)</f>
        <v>99.595100000000002</v>
      </c>
      <c r="G3502" s="18" t="str">
        <f t="shared" si="109"/>
        <v>1.46 + 1.46</v>
      </c>
      <c r="H3502" s="27">
        <f>[1]!b_dq_pctchange($A3502,日期设置!$B$2,1)/100</f>
        <v>0</v>
      </c>
      <c r="I3502" s="26">
        <f>[1]!b_pq_pctchange(A3502,日期设置!$B$4,日期设置!$B$2,1)</f>
        <v>0</v>
      </c>
      <c r="J3502" s="26">
        <f>[1]!b_pq_pctchange(A3502,日期设置!$C$4,日期设置!$B$2,1)</f>
        <v>0</v>
      </c>
      <c r="K3502" s="52">
        <f>[1]!b_dq_amount($A3502,日期设置!B$2,2,10000)</f>
        <v>0</v>
      </c>
      <c r="L3502" s="26">
        <f>[1]!b_info_latestpar(A3502,日期设置!$B$2)</f>
        <v>100</v>
      </c>
      <c r="M3502" s="6">
        <f>[1]!b_info_outstandingbalance($A3502,日期设置!B$2)</f>
        <v>15</v>
      </c>
      <c r="N3502" s="7" t="str">
        <f>[1]!b_info_latestissurercreditrating2(A3502,日期设置!$B$2,"102","1")</f>
        <v>AAA</v>
      </c>
      <c r="O3502" s="8">
        <v>4.75</v>
      </c>
      <c r="P3502" s="9">
        <f>[1]!b_info_repurchasedate(A3502)</f>
        <v>0</v>
      </c>
      <c r="Q3502" s="8" t="s">
        <v>16071</v>
      </c>
      <c r="R3502" s="2" t="str">
        <f>IF((--IF(P3502=0,Q3502,P3502))&gt;(--日期设置!$B$2),IF(P3502=0,Q3502,P3502),Q3502)</f>
        <v>2022-09-06</v>
      </c>
      <c r="S3502" s="2" t="s">
        <v>17857</v>
      </c>
      <c r="T3502" s="8">
        <f>[1]!b_anal_ptmyear($A3502,日期设置!$B$2)</f>
        <v>1.4602739726027396</v>
      </c>
      <c r="U3502" s="8">
        <f>[1]!b_anal_termifexercise($A3502,日期设置!B$2)</f>
        <v>1.4602739726027398</v>
      </c>
      <c r="V3502" s="10">
        <f>[1]!b_dq_dirtyprice(A3502,日期设置!$B$2)</f>
        <v>102.1588</v>
      </c>
      <c r="W3502" s="11">
        <f>IF(U3502=0,ROUNDUP((Q3502-日期设置!$B$2)/365,0),ROUNDUP((R3502-日期设置!$B$2)/365,0))</f>
        <v>2</v>
      </c>
      <c r="X3502" s="18">
        <f>_xlfn.IFNA(VLOOKUP(A3502,过往入选债券!A:D,4,0),2)</f>
        <v>2</v>
      </c>
      <c r="Y3502">
        <f>_xlfn.IFNA(VLOOKUP(C3502,[2]Sheet1!$A:$A,1,0),3)</f>
        <v>3</v>
      </c>
    </row>
    <row r="3503" spans="1:25" x14ac:dyDescent="0.2">
      <c r="A3503" s="21" t="s">
        <v>10836</v>
      </c>
      <c r="B3503" s="21" t="s">
        <v>10837</v>
      </c>
      <c r="C3503" s="37" t="s">
        <v>446</v>
      </c>
      <c r="D3503" s="26" t="str">
        <f>[1]!b_calc_yield(A3503,日期设置!$B$2,F3503,1,R3503,1,O3503,L3503,S3503,)</f>
        <v>Fetching...</v>
      </c>
      <c r="E3503" s="26">
        <f t="shared" si="108"/>
        <v>10.276049602062699</v>
      </c>
      <c r="F3503" s="18">
        <f>[1]!b_dq_cleanprice($A3503,日期设置!B$2)</f>
        <v>97.972399999999993</v>
      </c>
      <c r="G3503" s="18" t="str">
        <f t="shared" si="109"/>
        <v>2.10 + 0</v>
      </c>
      <c r="H3503" s="27">
        <f>[1]!b_dq_pctchange($A3503,日期设置!$B$2,1)/100</f>
        <v>-3.5099605333512669E-4</v>
      </c>
      <c r="I3503" s="26">
        <f>[1]!b_pq_pctchange(A3503,日期设置!$B$4,日期设置!$B$2,1)</f>
        <v>0.19974002092513371</v>
      </c>
      <c r="J3503" s="26">
        <f>[1]!b_pq_pctchange(A3503,日期设置!$C$4,日期设置!$B$2,1)</f>
        <v>0.19974002092513371</v>
      </c>
      <c r="K3503" s="52">
        <f>[1]!b_dq_amount($A3503,日期设置!B$2,2,10000)</f>
        <v>10153.607123</v>
      </c>
      <c r="L3503" s="26">
        <f>[1]!b_info_latestpar(A3503,日期设置!$B$2)</f>
        <v>100</v>
      </c>
      <c r="M3503" s="6">
        <f>[1]!b_info_outstandingbalance($A3503,日期设置!B$2)</f>
        <v>5</v>
      </c>
      <c r="N3503" s="7" t="str">
        <f>[1]!b_info_latestissurercreditrating2(A3503,日期设置!$B$2,"102","1")</f>
        <v>AAA</v>
      </c>
      <c r="O3503" s="8">
        <v>3.99</v>
      </c>
      <c r="P3503" s="9">
        <f>[1]!b_info_repurchasedate(A3503)</f>
        <v>0</v>
      </c>
      <c r="Q3503" s="8" t="s">
        <v>16057</v>
      </c>
      <c r="R3503" s="2" t="str">
        <f>IF((--IF(P3503=0,Q3503,P3503))&gt;(--日期设置!$B$2),IF(P3503=0,Q3503,P3503),Q3503)</f>
        <v>2023-04-30</v>
      </c>
      <c r="S3503" s="2" t="s">
        <v>17843</v>
      </c>
      <c r="T3503" s="8">
        <f>[1]!b_anal_ptmyear($A3503,日期设置!$B$2)</f>
        <v>2.106849315068493</v>
      </c>
      <c r="U3503" s="8">
        <f>[1]!b_anal_termifexercise($A3503,日期设置!B$2)</f>
        <v>0</v>
      </c>
      <c r="V3503" s="10">
        <f>[1]!b_dq_dirtyprice(A3503,日期设置!$B$2)</f>
        <v>101.5361</v>
      </c>
      <c r="W3503" s="11">
        <f>IF(U3503=0,ROUNDUP((Q3503-日期设置!$B$2)/365,0),ROUNDUP((R3503-日期设置!$B$2)/365,0))</f>
        <v>3</v>
      </c>
      <c r="X3503" s="18">
        <f>_xlfn.IFNA(VLOOKUP(A3503,过往入选债券!A:D,4,0),2)</f>
        <v>2</v>
      </c>
      <c r="Y3503">
        <f>_xlfn.IFNA(VLOOKUP(C3503,[2]Sheet1!$A:$A,1,0),3)</f>
        <v>3</v>
      </c>
    </row>
    <row r="3504" spans="1:25" hidden="1" x14ac:dyDescent="0.2">
      <c r="A3504" s="21" t="s">
        <v>13055</v>
      </c>
      <c r="B3504" s="21" t="s">
        <v>13056</v>
      </c>
      <c r="C3504" s="37" t="s">
        <v>13057</v>
      </c>
      <c r="D3504" s="26" t="str">
        <f>[1]!b_calc_yield(A3504,日期设置!$B$2,F3504,1,R3504,1,O3504,L3504,S3504,)</f>
        <v>Fetching...</v>
      </c>
      <c r="E3504" s="26">
        <f t="shared" si="108"/>
        <v>25.735657576693161</v>
      </c>
      <c r="F3504" s="18">
        <f>[1]!b_dq_cleanprice($A3504,日期设置!B$2)</f>
        <v>59.0062</v>
      </c>
      <c r="G3504" s="18" t="str">
        <f t="shared" si="109"/>
        <v>2.05 + 0</v>
      </c>
      <c r="H3504" s="27">
        <f>[1]!b_dq_pctchange($A3504,日期设置!$B$2,1)/100</f>
        <v>0</v>
      </c>
      <c r="I3504" s="26">
        <f>[1]!b_pq_pctchange(A3504,日期设置!$B$4,日期设置!$B$2,1)</f>
        <v>0</v>
      </c>
      <c r="J3504" s="26">
        <f>[1]!b_pq_pctchange(A3504,日期设置!$C$4,日期设置!$B$2,1)</f>
        <v>0</v>
      </c>
      <c r="K3504" s="52">
        <f>[1]!b_dq_amount($A3504,日期设置!B$2,2,10000)</f>
        <v>0</v>
      </c>
      <c r="L3504" s="26">
        <f>[1]!b_info_latestpar(A3504,日期设置!$B$2)</f>
        <v>60</v>
      </c>
      <c r="M3504" s="6">
        <f>[1]!b_info_outstandingbalance($A3504,日期设置!B$2)</f>
        <v>4.2</v>
      </c>
      <c r="N3504" s="7" t="str">
        <f>[1]!b_info_latestissurercreditrating2(A3504,日期设置!$B$2,"102","1")</f>
        <v>AA-</v>
      </c>
      <c r="O3504" s="8">
        <v>6.2</v>
      </c>
      <c r="P3504" s="9">
        <f>[1]!b_info_repurchasedate(A3504)</f>
        <v>0</v>
      </c>
      <c r="Q3504" s="8" t="s">
        <v>16285</v>
      </c>
      <c r="R3504" s="2" t="str">
        <f>IF((--IF(P3504=0,Q3504,P3504))&gt;(--日期设置!$B$2),IF(P3504=0,Q3504,P3504),Q3504)</f>
        <v>2023-04-12</v>
      </c>
      <c r="S3504" s="2" t="s">
        <v>18658</v>
      </c>
      <c r="T3504" s="8">
        <f>[1]!b_anal_ptmyear($A3504,日期设置!$B$2)</f>
        <v>2.0575342465753423</v>
      </c>
      <c r="U3504" s="8">
        <f>[1]!b_anal_termifexercise($A3504,日期设置!B$2)</f>
        <v>0</v>
      </c>
      <c r="V3504" s="10">
        <f>[1]!b_dq_dirtyprice(A3504,日期设置!$B$2)</f>
        <v>62.512099999999997</v>
      </c>
      <c r="W3504" s="11">
        <f>IF(U3504=0,ROUNDUP((Q3504-日期设置!$B$2)/365,0),ROUNDUP((R3504-日期设置!$B$2)/365,0))</f>
        <v>3</v>
      </c>
      <c r="X3504" s="18">
        <f>_xlfn.IFNA(VLOOKUP(A3504,过往入选债券!A:D,4,0),2)</f>
        <v>2</v>
      </c>
      <c r="Y3504">
        <f>_xlfn.IFNA(VLOOKUP(C3504,[2]Sheet1!$A:$A,1,0),3)</f>
        <v>3</v>
      </c>
    </row>
    <row r="3505" spans="1:25" hidden="1" x14ac:dyDescent="0.2">
      <c r="A3505" s="21" t="s">
        <v>15222</v>
      </c>
      <c r="B3505" s="21" t="s">
        <v>15223</v>
      </c>
      <c r="C3505" s="37" t="s">
        <v>11684</v>
      </c>
      <c r="D3505" s="26" t="str">
        <f>[1]!b_calc_yield(A3505,日期设置!$B$2,F3505,1,R3505,1,O3505,L3505,S3505,)</f>
        <v>Fetching...</v>
      </c>
      <c r="E3505" s="26">
        <f t="shared" si="108"/>
        <v>24.114753254291067</v>
      </c>
      <c r="F3505" s="18">
        <f>[1]!b_dq_cleanprice($A3505,日期设置!B$2)</f>
        <v>101.7773</v>
      </c>
      <c r="G3505" s="18" t="str">
        <f t="shared" si="109"/>
        <v>5.07 + 0</v>
      </c>
      <c r="H3505" s="27">
        <f>[1]!b_dq_pctchange($A3505,日期设置!$B$2,1)/100</f>
        <v>0</v>
      </c>
      <c r="I3505" s="26">
        <f>[1]!b_pq_pctchange(A3505,日期设置!$B$4,日期设置!$B$2,1)</f>
        <v>0</v>
      </c>
      <c r="J3505" s="26">
        <f>[1]!b_pq_pctchange(A3505,日期设置!$C$4,日期设置!$B$2,1)</f>
        <v>0</v>
      </c>
      <c r="K3505" s="52">
        <f>[1]!b_dq_amount($A3505,日期设置!B$2,2,10000)</f>
        <v>0</v>
      </c>
      <c r="L3505" s="26">
        <f>[1]!b_info_latestpar(A3505,日期设置!$B$2)</f>
        <v>100</v>
      </c>
      <c r="M3505" s="6">
        <f>[1]!b_info_outstandingbalance($A3505,日期设置!B$2)</f>
        <v>7</v>
      </c>
      <c r="N3505" s="7" t="str">
        <f>[1]!b_info_latestissurercreditrating2(A3505,日期设置!$B$2,"102","1")</f>
        <v>AA+</v>
      </c>
      <c r="O3505" s="8">
        <v>5.43</v>
      </c>
      <c r="P3505" s="9">
        <f>[1]!b_info_repurchasedate(A3505)</f>
        <v>0</v>
      </c>
      <c r="Q3505" s="8" t="s">
        <v>17382</v>
      </c>
      <c r="R3505" s="2" t="str">
        <f>IF((--IF(P3505=0,Q3505,P3505))&gt;(--日期设置!$B$2),IF(P3505=0,Q3505,P3505),Q3505)</f>
        <v>2026-04-17</v>
      </c>
      <c r="S3505" s="2" t="s">
        <v>18728</v>
      </c>
      <c r="T3505" s="8">
        <f>[1]!b_anal_ptmyear($A3505,日期设置!$B$2)</f>
        <v>5.0712328767123287</v>
      </c>
      <c r="U3505" s="8">
        <f>[1]!b_anal_termifexercise($A3505,日期设置!B$2)</f>
        <v>0</v>
      </c>
      <c r="V3505" s="10">
        <f>[1]!b_dq_dirtyprice(A3505,日期设置!$B$2)</f>
        <v>106.8205</v>
      </c>
      <c r="W3505" s="11">
        <f>IF(U3505=0,ROUNDUP((Q3505-日期设置!$B$2)/365,0),ROUNDUP((R3505-日期设置!$B$2)/365,0))</f>
        <v>6</v>
      </c>
      <c r="X3505" s="18">
        <f>_xlfn.IFNA(VLOOKUP(A3505,过往入选债券!A:D,4,0),2)</f>
        <v>2</v>
      </c>
      <c r="Y3505">
        <f>_xlfn.IFNA(VLOOKUP(C3505,[2]Sheet1!$A:$A,1,0),3)</f>
        <v>3</v>
      </c>
    </row>
    <row r="3506" spans="1:25" hidden="1" x14ac:dyDescent="0.2">
      <c r="A3506" s="28" t="s">
        <v>20392</v>
      </c>
      <c r="B3506" s="28" t="s">
        <v>20393</v>
      </c>
      <c r="C3506" s="39" t="s">
        <v>268</v>
      </c>
      <c r="D3506" s="26" t="str">
        <f>[1]!b_calc_yield(A3506,日期设置!$B$2,F3506,1,R3506,1,O3506,L3506,S3506,)</f>
        <v>Fetching...</v>
      </c>
      <c r="E3506" s="26">
        <f t="shared" si="108"/>
        <v>22.010736944851161</v>
      </c>
      <c r="F3506" s="18">
        <f>[1]!b_dq_cleanprice($A3506,日期设置!B$2)</f>
        <v>98.518699999999995</v>
      </c>
      <c r="G3506" s="18" t="str">
        <f t="shared" si="109"/>
        <v>4.46 + 0</v>
      </c>
      <c r="H3506" s="27">
        <f>[1]!b_dq_pctchange($A3506,日期设置!$B$2,1)/100</f>
        <v>0</v>
      </c>
      <c r="I3506" s="26">
        <f>[1]!b_pq_pctchange(A3506,日期设置!$B$4,日期设置!$B$2,1)</f>
        <v>0</v>
      </c>
      <c r="J3506" s="26">
        <f>[1]!b_pq_pctchange(A3506,日期设置!$C$4,日期设置!$B$2,1)</f>
        <v>-1.5088775142960074</v>
      </c>
      <c r="K3506" s="52">
        <f>[1]!b_dq_amount($A3506,日期设置!B$2,2,10000)</f>
        <v>0</v>
      </c>
      <c r="L3506" s="26">
        <f>[1]!b_info_latestpar(A3506,日期设置!$B$2)</f>
        <v>100</v>
      </c>
      <c r="M3506" s="6">
        <f>[1]!b_info_outstandingbalance($A3506,日期设置!B$2)</f>
        <v>5</v>
      </c>
      <c r="N3506" s="7" t="str">
        <f>[1]!b_info_latestissurercreditrating2(A3506,日期设置!$B$2,"102","1")</f>
        <v>AA+</v>
      </c>
      <c r="O3506" s="8">
        <v>4.6500000000000004</v>
      </c>
      <c r="P3506" s="9">
        <f>[1]!b_info_repurchasedate(A3506)</f>
        <v>0</v>
      </c>
      <c r="Q3506" s="8" t="s">
        <v>20855</v>
      </c>
      <c r="R3506" s="2" t="str">
        <f>IF((--IF(P3506=0,Q3506,P3506))&gt;(--日期设置!$B$2),IF(P3506=0,Q3506,P3506),Q3506)</f>
        <v>2025-09-07</v>
      </c>
      <c r="S3506" s="31" t="s">
        <v>15994</v>
      </c>
      <c r="T3506" s="8">
        <f>[1]!b_anal_ptmyear($A3506,日期设置!$B$2)</f>
        <v>4.463013698630137</v>
      </c>
      <c r="U3506" s="8">
        <f>[1]!b_anal_termifexercise($A3506,日期设置!B$2)</f>
        <v>0</v>
      </c>
      <c r="V3506" s="10">
        <f>[1]!b_dq_dirtyprice(A3506,日期设置!$B$2)</f>
        <v>101.0157</v>
      </c>
      <c r="W3506" s="11">
        <f>IF(U3506=0,ROUNDUP((Q3506-日期设置!$B$2)/365,0),ROUNDUP((R3506-日期设置!$B$2)/365,0))</f>
        <v>5</v>
      </c>
      <c r="X3506" s="18">
        <f>_xlfn.IFNA(VLOOKUP(A3506,过往入选债券!A:D,4,0),2)</f>
        <v>2</v>
      </c>
      <c r="Y3506">
        <f>_xlfn.IFNA(VLOOKUP(C3506,[2]Sheet1!$A:$A,1,0),3)</f>
        <v>3</v>
      </c>
    </row>
    <row r="3507" spans="1:25" hidden="1" x14ac:dyDescent="0.2">
      <c r="A3507" s="21" t="s">
        <v>2643</v>
      </c>
      <c r="B3507" s="21" t="s">
        <v>2644</v>
      </c>
      <c r="C3507" s="37" t="s">
        <v>970</v>
      </c>
      <c r="D3507" s="26" t="str">
        <f>[1]!b_calc_yield(A3507,日期设置!$B$2,F3507,1,R3507,1,O3507,L3507,S3507,)</f>
        <v>Fetching...</v>
      </c>
      <c r="E3507" s="26">
        <f t="shared" si="108"/>
        <v>4.7048893182472407</v>
      </c>
      <c r="F3507" s="18">
        <f>[1]!b_dq_cleanprice($A3507,日期设置!B$2)</f>
        <v>102.0185</v>
      </c>
      <c r="G3507" s="18" t="str">
        <f t="shared" si="109"/>
        <v>2.93 + 0.93</v>
      </c>
      <c r="H3507" s="27">
        <f>[1]!b_dq_pctchange($A3507,日期设置!$B$2,1)/100</f>
        <v>0</v>
      </c>
      <c r="I3507" s="26">
        <f>[1]!b_pq_pctchange(A3507,日期设置!$B$4,日期设置!$B$2,1)</f>
        <v>2.0185000000000031</v>
      </c>
      <c r="J3507" s="26">
        <f>[1]!b_pq_pctchange(A3507,日期设置!$C$4,日期设置!$B$2,1)</f>
        <v>2.0185000000000031</v>
      </c>
      <c r="K3507" s="52">
        <f>[1]!b_dq_amount($A3507,日期设置!B$2,2,10000)</f>
        <v>0</v>
      </c>
      <c r="L3507" s="26">
        <f>[1]!b_info_latestpar(A3507,日期设置!$B$2)</f>
        <v>100</v>
      </c>
      <c r="M3507" s="6">
        <f>[1]!b_info_outstandingbalance($A3507,日期设置!B$2)</f>
        <v>11.8</v>
      </c>
      <c r="N3507" s="7">
        <f>[1]!b_info_latestissurercreditrating2(A3507,日期设置!$B$2,"102","1")</f>
        <v>0</v>
      </c>
      <c r="O3507" s="8">
        <v>7.3</v>
      </c>
      <c r="P3507" s="9" t="str">
        <f>[1]!b_info_repurchasedate(A3507)</f>
        <v>2022-02-27</v>
      </c>
      <c r="Q3507" s="8" t="s">
        <v>17000</v>
      </c>
      <c r="R3507" s="2" t="str">
        <f>IF((--IF(P3507=0,Q3507,P3507))&gt;(--日期设置!$B$2),IF(P3507=0,Q3507,P3507),Q3507)</f>
        <v>2022-02-27</v>
      </c>
      <c r="S3507" s="2" t="s">
        <v>18518</v>
      </c>
      <c r="T3507" s="8">
        <f>[1]!b_anal_ptmyear($A3507,日期设置!$B$2)</f>
        <v>2.9369863013698629</v>
      </c>
      <c r="U3507" s="8">
        <f>[1]!b_anal_termifexercise($A3507,日期设置!B$2)</f>
        <v>0.93698630136986305</v>
      </c>
      <c r="V3507" s="10">
        <f>[1]!b_dq_dirtyprice(A3507,日期设置!$B$2)</f>
        <v>102.4785</v>
      </c>
      <c r="W3507" s="11">
        <f>IF(U3507=0,ROUNDUP((Q3507-日期设置!$B$2)/365,0),ROUNDUP((R3507-日期设置!$B$2)/365,0))</f>
        <v>1</v>
      </c>
      <c r="X3507" s="18">
        <f>_xlfn.IFNA(VLOOKUP(A3507,过往入选债券!A:D,4,0),2)</f>
        <v>2</v>
      </c>
      <c r="Y3507">
        <f>_xlfn.IFNA(VLOOKUP(C3507,[2]Sheet1!$A:$A,1,0),3)</f>
        <v>3</v>
      </c>
    </row>
    <row r="3508" spans="1:25" hidden="1" x14ac:dyDescent="0.2">
      <c r="A3508" s="21" t="s">
        <v>8450</v>
      </c>
      <c r="B3508" s="21" t="s">
        <v>8451</v>
      </c>
      <c r="C3508" s="37" t="s">
        <v>7160</v>
      </c>
      <c r="D3508" s="26" t="str">
        <f>[1]!b_calc_yield(A3508,日期设置!$B$2,F3508,1,R3508,1,O3508,L3508,S3508,)</f>
        <v>Fetching...</v>
      </c>
      <c r="E3508" s="26">
        <f t="shared" si="108"/>
        <v>5.2325152782792372</v>
      </c>
      <c r="F3508" s="18">
        <f>[1]!b_dq_cleanprice($A3508,日期设置!B$2)</f>
        <v>100.66200000000001</v>
      </c>
      <c r="G3508" s="18" t="str">
        <f t="shared" si="109"/>
        <v>1.09 + 0</v>
      </c>
      <c r="H3508" s="27">
        <f>[1]!b_dq_pctchange($A3508,日期设置!$B$2,1)/100</f>
        <v>0</v>
      </c>
      <c r="I3508" s="26">
        <f>[1]!b_pq_pctchange(A3508,日期设置!$B$4,日期设置!$B$2,1)</f>
        <v>0.66200000000000614</v>
      </c>
      <c r="J3508" s="26">
        <f>[1]!b_pq_pctchange(A3508,日期设置!$C$4,日期设置!$B$2,1)</f>
        <v>4.6613281704245127E-2</v>
      </c>
      <c r="K3508" s="52">
        <f>[1]!b_dq_amount($A3508,日期设置!B$2,2,10000)</f>
        <v>0</v>
      </c>
      <c r="L3508" s="26">
        <f>[1]!b_info_latestpar(A3508,日期设置!$B$2)</f>
        <v>100</v>
      </c>
      <c r="M3508" s="6">
        <f>[1]!b_info_outstandingbalance($A3508,日期设置!B$2)</f>
        <v>5</v>
      </c>
      <c r="N3508" s="7" t="str">
        <f>[1]!b_info_latestissurercreditrating2(A3508,日期设置!$B$2,"102","1")</f>
        <v>AA</v>
      </c>
      <c r="O3508" s="8">
        <v>5.67</v>
      </c>
      <c r="P3508" s="9">
        <f>[1]!b_info_repurchasedate(A3508)</f>
        <v>0</v>
      </c>
      <c r="Q3508" s="8" t="s">
        <v>16326</v>
      </c>
      <c r="R3508" s="2" t="str">
        <f>IF((--IF(P3508=0,Q3508,P3508))&gt;(--日期设置!$B$2),IF(P3508=0,Q3508,P3508),Q3508)</f>
        <v>2022-04-25</v>
      </c>
      <c r="S3508" s="2" t="s">
        <v>18104</v>
      </c>
      <c r="T3508" s="8">
        <f>[1]!b_anal_ptmyear($A3508,日期设置!$B$2)</f>
        <v>1.0931506849315069</v>
      </c>
      <c r="U3508" s="8">
        <f>[1]!b_anal_termifexercise($A3508,日期设置!B$2)</f>
        <v>0</v>
      </c>
      <c r="V3508" s="10">
        <f>[1]!b_dq_dirtyprice(A3508,日期设置!$B$2)</f>
        <v>105.8038</v>
      </c>
      <c r="W3508" s="11">
        <f>IF(U3508=0,ROUNDUP((Q3508-日期设置!$B$2)/365,0),ROUNDUP((R3508-日期设置!$B$2)/365,0))</f>
        <v>2</v>
      </c>
      <c r="X3508" s="18">
        <f>_xlfn.IFNA(VLOOKUP(A3508,过往入选债券!A:D,4,0),2)</f>
        <v>2</v>
      </c>
      <c r="Y3508">
        <f>_xlfn.IFNA(VLOOKUP(C3508,[2]Sheet1!$A:$A,1,0),3)</f>
        <v>3</v>
      </c>
    </row>
    <row r="3509" spans="1:25" hidden="1" x14ac:dyDescent="0.2">
      <c r="A3509" s="21" t="s">
        <v>12768</v>
      </c>
      <c r="B3509" s="21" t="s">
        <v>12769</v>
      </c>
      <c r="C3509" s="37" t="s">
        <v>6712</v>
      </c>
      <c r="D3509" s="26" t="str">
        <f>[1]!b_calc_yield(A3509,日期设置!$B$2,F3509,1,R3509,1,O3509,L3509,S3509,)</f>
        <v>Fetching...</v>
      </c>
      <c r="E3509" s="26">
        <f t="shared" si="108"/>
        <v>34.953345313301895</v>
      </c>
      <c r="F3509" s="18">
        <f>[1]!b_dq_cleanprice($A3509,日期设置!B$2)</f>
        <v>69.295000000000002</v>
      </c>
      <c r="G3509" s="18" t="str">
        <f t="shared" si="109"/>
        <v>4.80 + 0</v>
      </c>
      <c r="H3509" s="27">
        <f>[1]!b_dq_pctchange($A3509,日期设置!$B$2,1)/100</f>
        <v>0</v>
      </c>
      <c r="I3509" s="26">
        <f>[1]!b_pq_pctchange(A3509,日期设置!$B$4,日期设置!$B$2,1)</f>
        <v>0</v>
      </c>
      <c r="J3509" s="26">
        <f>[1]!b_pq_pctchange(A3509,日期设置!$C$4,日期设置!$B$2,1)</f>
        <v>-1.0335810290679401</v>
      </c>
      <c r="K3509" s="52">
        <f>[1]!b_dq_amount($A3509,日期设置!B$2,2,10000)</f>
        <v>0</v>
      </c>
      <c r="L3509" s="26">
        <f>[1]!b_info_latestpar(A3509,日期设置!$B$2)</f>
        <v>70</v>
      </c>
      <c r="M3509" s="6">
        <f>[1]!b_info_outstandingbalance($A3509,日期设置!B$2)</f>
        <v>10.5</v>
      </c>
      <c r="N3509" s="7" t="str">
        <f>[1]!b_info_latestissurercreditrating2(A3509,日期设置!$B$2,"102","1")</f>
        <v>AA</v>
      </c>
      <c r="O3509" s="8">
        <v>4.88</v>
      </c>
      <c r="P3509" s="9">
        <f>[1]!b_info_repurchasedate(A3509)</f>
        <v>0</v>
      </c>
      <c r="Q3509" s="8" t="s">
        <v>17520</v>
      </c>
      <c r="R3509" s="2" t="str">
        <f>IF((--IF(P3509=0,Q3509,P3509))&gt;(--日期设置!$B$2),IF(P3509=0,Q3509,P3509),Q3509)</f>
        <v>2026-01-11</v>
      </c>
      <c r="S3509" s="2" t="s">
        <v>18633</v>
      </c>
      <c r="T3509" s="8">
        <f>[1]!b_anal_ptmyear($A3509,日期设置!$B$2)</f>
        <v>4.8082191780821919</v>
      </c>
      <c r="U3509" s="8">
        <f>[1]!b_anal_termifexercise($A3509,日期设置!B$2)</f>
        <v>0</v>
      </c>
      <c r="V3509" s="10">
        <f>[1]!b_dq_dirtyprice(A3509,日期设置!$B$2)</f>
        <v>69.950100000000006</v>
      </c>
      <c r="W3509" s="11">
        <f>IF(U3509=0,ROUNDUP((Q3509-日期设置!$B$2)/365,0),ROUNDUP((R3509-日期设置!$B$2)/365,0))</f>
        <v>5</v>
      </c>
      <c r="X3509" s="18">
        <f>_xlfn.IFNA(VLOOKUP(A3509,过往入选债券!A:D,4,0),2)</f>
        <v>2</v>
      </c>
      <c r="Y3509">
        <f>_xlfn.IFNA(VLOOKUP(C3509,[2]Sheet1!$A:$A,1,0),3)</f>
        <v>3</v>
      </c>
    </row>
    <row r="3510" spans="1:25" hidden="1" x14ac:dyDescent="0.2">
      <c r="A3510" s="21" t="s">
        <v>5603</v>
      </c>
      <c r="B3510" s="21" t="s">
        <v>5604</v>
      </c>
      <c r="C3510" s="37" t="s">
        <v>49</v>
      </c>
      <c r="D3510" s="26" t="str">
        <f>[1]!b_calc_yield(A3510,日期设置!$B$2,F3510,1,R3510,1,O3510,L3510,S3510,)</f>
        <v>Fetching...</v>
      </c>
      <c r="E3510" s="26">
        <f t="shared" si="108"/>
        <v>3.4930350154659173</v>
      </c>
      <c r="F3510" s="18">
        <f>[1]!b_dq_cleanprice($A3510,日期设置!B$2)</f>
        <v>101.2598</v>
      </c>
      <c r="G3510" s="18" t="str">
        <f t="shared" si="109"/>
        <v>0.69 + 0</v>
      </c>
      <c r="H3510" s="27">
        <f>[1]!b_dq_pctchange($A3510,日期设置!$B$2,1)/100</f>
        <v>0</v>
      </c>
      <c r="I3510" s="26">
        <f>[1]!b_pq_pctchange(A3510,日期设置!$B$4,日期设置!$B$2,1)</f>
        <v>0</v>
      </c>
      <c r="J3510" s="26">
        <f>[1]!b_pq_pctchange(A3510,日期设置!$C$4,日期设置!$B$2,1)</f>
        <v>-0.10762669812930592</v>
      </c>
      <c r="K3510" s="52">
        <f>[1]!b_dq_amount($A3510,日期设置!B$2,2,10000)</f>
        <v>0</v>
      </c>
      <c r="L3510" s="26">
        <f>[1]!b_info_latestpar(A3510,日期设置!$B$2)</f>
        <v>100</v>
      </c>
      <c r="M3510" s="6">
        <f>[1]!b_info_outstandingbalance($A3510,日期设置!B$2)</f>
        <v>14.2</v>
      </c>
      <c r="N3510" s="7" t="str">
        <f>[1]!b_info_latestissurercreditrating2(A3510,日期设置!$B$2,"102","1")</f>
        <v>AA</v>
      </c>
      <c r="O3510" s="8">
        <v>7</v>
      </c>
      <c r="P3510" s="9" t="str">
        <f>[1]!b_info_repurchasedate(A3510)</f>
        <v>2019-12-02</v>
      </c>
      <c r="Q3510" s="8" t="s">
        <v>16641</v>
      </c>
      <c r="R3510" s="2" t="str">
        <f>IF((--IF(P3510=0,Q3510,P3510))&gt;(--日期设置!$B$2),IF(P3510=0,Q3510,P3510),Q3510)</f>
        <v>2021-12-01</v>
      </c>
      <c r="S3510" s="2" t="s">
        <v>18853</v>
      </c>
      <c r="T3510" s="8">
        <f>[1]!b_anal_ptmyear($A3510,日期设置!$B$2)</f>
        <v>0.69589041095890414</v>
      </c>
      <c r="U3510" s="8">
        <f>[1]!b_anal_termifexercise($A3510,日期设置!B$2)</f>
        <v>0</v>
      </c>
      <c r="V3510" s="10">
        <f>[1]!b_dq_dirtyprice(A3510,日期设置!$B$2)</f>
        <v>103.3886</v>
      </c>
      <c r="W3510" s="11">
        <f>IF(U3510=0,ROUNDUP((Q3510-日期设置!$B$2)/365,0),ROUNDUP((R3510-日期设置!$B$2)/365,0))</f>
        <v>1</v>
      </c>
      <c r="X3510" s="18">
        <f>_xlfn.IFNA(VLOOKUP(A3510,过往入选债券!A:D,4,0),2)</f>
        <v>2</v>
      </c>
      <c r="Y3510">
        <f>_xlfn.IFNA(VLOOKUP(C3510,[2]Sheet1!$A:$A,1,0),3)</f>
        <v>3</v>
      </c>
    </row>
    <row r="3511" spans="1:25" hidden="1" x14ac:dyDescent="0.2">
      <c r="A3511" s="21" t="s">
        <v>3716</v>
      </c>
      <c r="B3511" s="21" t="s">
        <v>3717</v>
      </c>
      <c r="C3511" s="37" t="s">
        <v>3477</v>
      </c>
      <c r="D3511" s="26" t="str">
        <f>[1]!b_calc_yield(A3511,日期设置!$B$2,F3511,1,R3511,1,O3511,L3511,S3511,)</f>
        <v>Fetching...</v>
      </c>
      <c r="E3511" s="26">
        <f t="shared" si="108"/>
        <v>8.5651018947055402</v>
      </c>
      <c r="F3511" s="18">
        <f>[1]!b_dq_cleanprice($A3511,日期设置!B$2)</f>
        <v>100.751</v>
      </c>
      <c r="G3511" s="18" t="str">
        <f t="shared" si="109"/>
        <v>1.72 + 0</v>
      </c>
      <c r="H3511" s="27">
        <f>[1]!b_dq_pctchange($A3511,日期设置!$B$2,1)/100</f>
        <v>0</v>
      </c>
      <c r="I3511" s="26">
        <f>[1]!b_pq_pctchange(A3511,日期设置!$B$4,日期设置!$B$2,1)</f>
        <v>-0.55186995176196718</v>
      </c>
      <c r="J3511" s="26">
        <f>[1]!b_pq_pctchange(A3511,日期设置!$C$4,日期设置!$B$2,1)</f>
        <v>1.129121786359208</v>
      </c>
      <c r="K3511" s="52">
        <f>[1]!b_dq_amount($A3511,日期设置!B$2,2,10000)</f>
        <v>0</v>
      </c>
      <c r="L3511" s="26">
        <f>[1]!b_info_latestpar(A3511,日期设置!$B$2)</f>
        <v>100</v>
      </c>
      <c r="M3511" s="6">
        <f>[1]!b_info_outstandingbalance($A3511,日期设置!B$2)</f>
        <v>8</v>
      </c>
      <c r="N3511" s="7">
        <f>[1]!b_info_latestissurercreditrating2(A3511,日期设置!$B$2,"102","1")</f>
        <v>0</v>
      </c>
      <c r="O3511" s="8">
        <v>5.5</v>
      </c>
      <c r="P3511" s="9">
        <f>[1]!b_info_repurchasedate(A3511)</f>
        <v>0</v>
      </c>
      <c r="Q3511" s="8" t="s">
        <v>16166</v>
      </c>
      <c r="R3511" s="2" t="str">
        <f>IF((--IF(P3511=0,Q3511,P3511))&gt;(--日期设置!$B$2),IF(P3511=0,Q3511,P3511),Q3511)</f>
        <v>2022-12-13</v>
      </c>
      <c r="S3511" s="2" t="s">
        <v>17955</v>
      </c>
      <c r="T3511" s="8">
        <f>[1]!b_anal_ptmyear($A3511,日期设置!$B$2)</f>
        <v>1.7287671232876711</v>
      </c>
      <c r="U3511" s="8">
        <f>[1]!b_anal_termifexercise($A3511,日期设置!B$2)</f>
        <v>0</v>
      </c>
      <c r="V3511" s="10">
        <f>[1]!b_dq_dirtyprice(A3511,日期设置!$B$2)</f>
        <v>102.2428</v>
      </c>
      <c r="W3511" s="11">
        <f>IF(U3511=0,ROUNDUP((Q3511-日期设置!$B$2)/365,0),ROUNDUP((R3511-日期设置!$B$2)/365,0))</f>
        <v>2</v>
      </c>
      <c r="X3511" s="18">
        <f>_xlfn.IFNA(VLOOKUP(A3511,过往入选债券!A:D,4,0),2)</f>
        <v>2</v>
      </c>
      <c r="Y3511">
        <f>_xlfn.IFNA(VLOOKUP(C3511,[2]Sheet1!$A:$A,1,0),3)</f>
        <v>3</v>
      </c>
    </row>
    <row r="3512" spans="1:25" hidden="1" x14ac:dyDescent="0.2">
      <c r="A3512" s="28" t="s">
        <v>19373</v>
      </c>
      <c r="B3512" s="28" t="s">
        <v>19374</v>
      </c>
      <c r="C3512" s="38" t="s">
        <v>19375</v>
      </c>
      <c r="D3512" s="26" t="str">
        <f>[1]!b_calc_yield(A3512,日期设置!$B$2,F3512,1,R3512,1,O3512,L3512,S3512,)</f>
        <v>Fetching...</v>
      </c>
      <c r="E3512" s="26">
        <f t="shared" si="108"/>
        <v>2.1725112792646106</v>
      </c>
      <c r="F3512" s="18">
        <f>[1]!b_dq_cleanprice($A3512,日期设置!B$2)</f>
        <v>99.302000000000007</v>
      </c>
      <c r="G3512" s="18" t="str">
        <f t="shared" si="109"/>
        <v>0.43 + 0</v>
      </c>
      <c r="H3512" s="27">
        <f>[1]!b_dq_pctchange($A3512,日期设置!$B$2,1)/100</f>
        <v>0</v>
      </c>
      <c r="I3512" s="26">
        <f>[1]!b_pq_pctchange(A3512,日期设置!$B$4,日期设置!$B$2,1)</f>
        <v>0</v>
      </c>
      <c r="J3512" s="26">
        <f>[1]!b_pq_pctchange(A3512,日期设置!$C$4,日期设置!$B$2,1)</f>
        <v>-0.3337197456704214</v>
      </c>
      <c r="K3512" s="52">
        <f>[1]!b_dq_amount($A3512,日期设置!B$2,2,10000)</f>
        <v>0</v>
      </c>
      <c r="L3512" s="26">
        <f>[1]!b_info_latestpar(A3512,日期设置!$B$2)</f>
        <v>100</v>
      </c>
      <c r="M3512" s="6">
        <f>[1]!b_info_outstandingbalance($A3512,日期设置!B$2)</f>
        <v>10</v>
      </c>
      <c r="N3512" s="7" t="str">
        <f>[1]!b_info_latestissurercreditrating2(A3512,日期设置!$B$2,"102","1")</f>
        <v>AA+</v>
      </c>
      <c r="O3512" s="8">
        <v>3.47</v>
      </c>
      <c r="P3512" s="9">
        <f>[1]!b_info_repurchasedate(A3512)</f>
        <v>0</v>
      </c>
      <c r="Q3512" s="8" t="s">
        <v>16290</v>
      </c>
      <c r="R3512" s="2" t="str">
        <f>IF((--IF(P3512=0,Q3512,P3512))&gt;(--日期设置!$B$2),IF(P3512=0,Q3512,P3512),Q3512)</f>
        <v>2021-08-27</v>
      </c>
      <c r="S3512" s="31" t="s">
        <v>19227</v>
      </c>
      <c r="T3512" s="8">
        <f>[1]!b_anal_ptmyear($A3512,日期设置!$B$2)</f>
        <v>0.43287671232876712</v>
      </c>
      <c r="U3512" s="8">
        <f>[1]!b_anal_termifexercise($A3512,日期设置!B$2)</f>
        <v>0</v>
      </c>
      <c r="V3512" s="10">
        <f>[1]!b_dq_dirtyprice(A3512,日期设置!$B$2)</f>
        <v>101.26990000000001</v>
      </c>
      <c r="W3512" s="11">
        <f>IF(U3512=0,ROUNDUP((Q3512-日期设置!$B$2)/365,0),ROUNDUP((R3512-日期设置!$B$2)/365,0))</f>
        <v>1</v>
      </c>
      <c r="X3512" s="18">
        <f>_xlfn.IFNA(VLOOKUP(A3512,过往入选债券!A:D,4,0),2)</f>
        <v>2</v>
      </c>
      <c r="Y3512">
        <f>_xlfn.IFNA(VLOOKUP(C3512,[2]Sheet1!$A:$A,1,0),3)</f>
        <v>3</v>
      </c>
    </row>
    <row r="3513" spans="1:25" hidden="1" x14ac:dyDescent="0.2">
      <c r="A3513" s="21" t="s">
        <v>10937</v>
      </c>
      <c r="B3513" s="21" t="s">
        <v>10938</v>
      </c>
      <c r="C3513" s="37" t="s">
        <v>10939</v>
      </c>
      <c r="D3513" s="26" t="str">
        <f>[1]!b_calc_yield(A3513,日期设置!$B$2,F3513,1,R3513,1,O3513,L3513,S3513,)</f>
        <v>Fetching...</v>
      </c>
      <c r="E3513" s="26">
        <f t="shared" si="108"/>
        <v>10.444083771681111</v>
      </c>
      <c r="F3513" s="18">
        <f>[1]!b_dq_cleanprice($A3513,日期设置!B$2)</f>
        <v>98.597099999999998</v>
      </c>
      <c r="G3513" s="18" t="str">
        <f t="shared" si="109"/>
        <v>2.14 + 2.14</v>
      </c>
      <c r="H3513" s="27">
        <f>[1]!b_dq_pctchange($A3513,日期设置!$B$2,1)/100</f>
        <v>0</v>
      </c>
      <c r="I3513" s="26">
        <f>[1]!b_pq_pctchange(A3513,日期设置!$B$4,日期设置!$B$2,1)</f>
        <v>0</v>
      </c>
      <c r="J3513" s="26">
        <f>[1]!b_pq_pctchange(A3513,日期设置!$C$4,日期设置!$B$2,1)</f>
        <v>-2.1497024385948079E-2</v>
      </c>
      <c r="K3513" s="52">
        <f>[1]!b_dq_amount($A3513,日期设置!B$2,2,10000)</f>
        <v>0</v>
      </c>
      <c r="L3513" s="26">
        <f>[1]!b_info_latestpar(A3513,日期设置!$B$2)</f>
        <v>100</v>
      </c>
      <c r="M3513" s="6">
        <f>[1]!b_info_outstandingbalance($A3513,日期设置!B$2)</f>
        <v>10</v>
      </c>
      <c r="N3513" s="7" t="str">
        <f>[1]!b_info_latestissurercreditrating2(A3513,日期设置!$B$2,"102","1")</f>
        <v>AA+</v>
      </c>
      <c r="O3513" s="8">
        <v>4.32</v>
      </c>
      <c r="P3513" s="9">
        <f>[1]!b_info_repurchasedate(A3513)</f>
        <v>0</v>
      </c>
      <c r="Q3513" s="8" t="s">
        <v>17231</v>
      </c>
      <c r="R3513" s="2" t="str">
        <f>IF((--IF(P3513=0,Q3513,P3513))&gt;(--日期设置!$B$2),IF(P3513=0,Q3513,P3513),Q3513)</f>
        <v>2023-05-15</v>
      </c>
      <c r="S3513" s="2" t="s">
        <v>18802</v>
      </c>
      <c r="T3513" s="8">
        <f>[1]!b_anal_ptmyear($A3513,日期设置!$B$2)</f>
        <v>2.1479452054794521</v>
      </c>
      <c r="U3513" s="8">
        <f>[1]!b_anal_termifexercise($A3513,日期设置!B$2)</f>
        <v>2.1479452054794521</v>
      </c>
      <c r="V3513" s="10">
        <f>[1]!b_dq_dirtyprice(A3513,日期设置!$B$2)</f>
        <v>102.27800000000001</v>
      </c>
      <c r="W3513" s="11">
        <f>IF(U3513=0,ROUNDUP((Q3513-日期设置!$B$2)/365,0),ROUNDUP((R3513-日期设置!$B$2)/365,0))</f>
        <v>3</v>
      </c>
      <c r="X3513" s="18">
        <f>_xlfn.IFNA(VLOOKUP(A3513,过往入选债券!A:D,4,0),2)</f>
        <v>2</v>
      </c>
      <c r="Y3513">
        <f>_xlfn.IFNA(VLOOKUP(C3513,[2]Sheet1!$A:$A,1,0),3)</f>
        <v>3</v>
      </c>
    </row>
    <row r="3514" spans="1:25" hidden="1" x14ac:dyDescent="0.2">
      <c r="A3514" s="28" t="s">
        <v>20892</v>
      </c>
      <c r="B3514" s="28" t="s">
        <v>20893</v>
      </c>
      <c r="C3514" s="39" t="s">
        <v>183</v>
      </c>
      <c r="D3514" s="26" t="str">
        <f>[1]!b_calc_yield(A3514,日期设置!$B$2,F3514,1,R3514,1,O3514,L3514,S3514,)</f>
        <v>Fetching...</v>
      </c>
      <c r="E3514" s="26">
        <f t="shared" si="108"/>
        <v>12.823297273158296</v>
      </c>
      <c r="F3514" s="18">
        <f>[1]!b_dq_cleanprice($A3514,日期设置!B$2)</f>
        <v>99.69</v>
      </c>
      <c r="G3514" s="18" t="str">
        <f t="shared" si="109"/>
        <v>2.59 + 2.59</v>
      </c>
      <c r="H3514" s="27">
        <f>[1]!b_dq_pctchange($A3514,日期设置!$B$2,1)/100</f>
        <v>0</v>
      </c>
      <c r="I3514" s="26">
        <f>[1]!b_pq_pctchange(A3514,日期设置!$B$4,日期设置!$B$2,1)</f>
        <v>0</v>
      </c>
      <c r="J3514" s="26">
        <f>[1]!b_pq_pctchange(A3514,日期设置!$C$4,日期设置!$B$2,1)</f>
        <v>0</v>
      </c>
      <c r="K3514" s="52">
        <f>[1]!b_dq_amount($A3514,日期设置!B$2,2,10000)</f>
        <v>0</v>
      </c>
      <c r="L3514" s="26">
        <f>[1]!b_info_latestpar(A3514,日期设置!$B$2)</f>
        <v>100</v>
      </c>
      <c r="M3514" s="6">
        <f>[1]!b_info_outstandingbalance($A3514,日期设置!B$2)</f>
        <v>10</v>
      </c>
      <c r="N3514" s="7" t="str">
        <f>[1]!b_info_latestissurercreditrating2(A3514,日期设置!$B$2,"102","1")</f>
        <v>AAA</v>
      </c>
      <c r="O3514" s="8">
        <v>4.9000000000000004</v>
      </c>
      <c r="P3514" s="9">
        <f>[1]!b_info_repurchasedate(A3514)</f>
        <v>0</v>
      </c>
      <c r="Q3514" s="8" t="s">
        <v>16105</v>
      </c>
      <c r="R3514" s="2" t="str">
        <f>IF((--IF(P3514=0,Q3514,P3514))&gt;(--日期设置!$B$2),IF(P3514=0,Q3514,P3514),Q3514)</f>
        <v>2023-10-26</v>
      </c>
      <c r="S3514" s="31" t="s">
        <v>16110</v>
      </c>
      <c r="T3514" s="8">
        <f>[1]!b_anal_ptmyear($A3514,日期设置!$B$2)</f>
        <v>2.5972602739726027</v>
      </c>
      <c r="U3514" s="8">
        <f>[1]!b_anal_termifexercise($A3514,日期设置!B$2)</f>
        <v>2.5972602739726027</v>
      </c>
      <c r="V3514" s="10">
        <f>[1]!b_dq_dirtyprice(A3514,日期设置!$B$2)</f>
        <v>101.6634</v>
      </c>
      <c r="W3514" s="11">
        <f>IF(U3514=0,ROUNDUP((Q3514-日期设置!$B$2)/365,0),ROUNDUP((R3514-日期设置!$B$2)/365,0))</f>
        <v>3</v>
      </c>
      <c r="X3514" s="18">
        <f>_xlfn.IFNA(VLOOKUP(A3514,过往入选债券!A:D,4,0),2)</f>
        <v>2</v>
      </c>
      <c r="Y3514">
        <f>_xlfn.IFNA(VLOOKUP(C3514,[2]Sheet1!$A:$A,1,0),3)</f>
        <v>3</v>
      </c>
    </row>
    <row r="3515" spans="1:25" hidden="1" x14ac:dyDescent="0.2">
      <c r="A3515" s="28" t="s">
        <v>19371</v>
      </c>
      <c r="B3515" s="28" t="s">
        <v>19372</v>
      </c>
      <c r="C3515" s="38" t="s">
        <v>1920</v>
      </c>
      <c r="D3515" s="26" t="str">
        <f>[1]!b_calc_yield(A3515,日期设置!$B$2,F3515,1,R3515,1,O3515,L3515,S3515,)</f>
        <v>Fetching...</v>
      </c>
      <c r="E3515" s="26">
        <f t="shared" si="108"/>
        <v>2.1716358405903691</v>
      </c>
      <c r="F3515" s="18">
        <f>[1]!b_dq_cleanprice($A3515,日期设置!B$2)</f>
        <v>99.751499999999993</v>
      </c>
      <c r="G3515" s="18" t="str">
        <f t="shared" si="109"/>
        <v>0.43 + 0</v>
      </c>
      <c r="H3515" s="27">
        <f>[1]!b_dq_pctchange($A3515,日期设置!$B$2,1)/100</f>
        <v>0</v>
      </c>
      <c r="I3515" s="26">
        <f>[1]!b_pq_pctchange(A3515,日期设置!$B$4,日期设置!$B$2,1)</f>
        <v>5.8880882069705674E-2</v>
      </c>
      <c r="J3515" s="26">
        <f>[1]!b_pq_pctchange(A3515,日期设置!$C$4,日期设置!$B$2,1)</f>
        <v>0.232515843533109</v>
      </c>
      <c r="K3515" s="52">
        <f>[1]!b_dq_amount($A3515,日期设置!B$2,2,10000)</f>
        <v>0</v>
      </c>
      <c r="L3515" s="26">
        <f>[1]!b_info_latestpar(A3515,日期设置!$B$2)</f>
        <v>100</v>
      </c>
      <c r="M3515" s="6">
        <f>[1]!b_info_outstandingbalance($A3515,日期设置!B$2)</f>
        <v>5</v>
      </c>
      <c r="N3515" s="7" t="str">
        <f>[1]!b_info_latestissurercreditrating2(A3515,日期设置!$B$2,"102","1")</f>
        <v>AA</v>
      </c>
      <c r="O3515" s="8">
        <v>4.5599999999999996</v>
      </c>
      <c r="P3515" s="9">
        <f>[1]!b_info_repurchasedate(A3515)</f>
        <v>0</v>
      </c>
      <c r="Q3515" s="8" t="s">
        <v>16290</v>
      </c>
      <c r="R3515" s="2" t="str">
        <f>IF((--IF(P3515=0,Q3515,P3515))&gt;(--日期设置!$B$2),IF(P3515=0,Q3515,P3515),Q3515)</f>
        <v>2021-08-27</v>
      </c>
      <c r="S3515" s="31" t="s">
        <v>19227</v>
      </c>
      <c r="T3515" s="8">
        <f>[1]!b_anal_ptmyear($A3515,日期设置!$B$2)</f>
        <v>0.43287671232876712</v>
      </c>
      <c r="U3515" s="8">
        <f>[1]!b_anal_termifexercise($A3515,日期设置!B$2)</f>
        <v>0</v>
      </c>
      <c r="V3515" s="10">
        <f>[1]!b_dq_dirtyprice(A3515,日期设置!$B$2)</f>
        <v>102.33759999999999</v>
      </c>
      <c r="W3515" s="11">
        <f>IF(U3515=0,ROUNDUP((Q3515-日期设置!$B$2)/365,0),ROUNDUP((R3515-日期设置!$B$2)/365,0))</f>
        <v>1</v>
      </c>
      <c r="X3515" s="18">
        <f>_xlfn.IFNA(VLOOKUP(A3515,过往入选债券!A:D,4,0),2)</f>
        <v>2</v>
      </c>
      <c r="Y3515">
        <f>_xlfn.IFNA(VLOOKUP(C3515,[2]Sheet1!$A:$A,1,0),3)</f>
        <v>3</v>
      </c>
    </row>
    <row r="3516" spans="1:25" hidden="1" x14ac:dyDescent="0.2">
      <c r="A3516" s="21" t="s">
        <v>4652</v>
      </c>
      <c r="B3516" s="21" t="s">
        <v>4653</v>
      </c>
      <c r="C3516" s="37" t="s">
        <v>4654</v>
      </c>
      <c r="D3516" s="26" t="str">
        <f>[1]!b_calc_yield(A3516,日期设置!$B$2,F3516,1,R3516,1,O3516,L3516,S3516,)</f>
        <v>Fetching...</v>
      </c>
      <c r="E3516" s="26">
        <f t="shared" si="108"/>
        <v>11.035348447984639</v>
      </c>
      <c r="F3516" s="18">
        <f>[1]!b_dq_cleanprice($A3516,日期设置!B$2)</f>
        <v>99.69</v>
      </c>
      <c r="G3516" s="18" t="str">
        <f t="shared" si="109"/>
        <v>2.27 + 0</v>
      </c>
      <c r="H3516" s="27">
        <f>[1]!b_dq_pctchange($A3516,日期设置!$B$2,1)/100</f>
        <v>0</v>
      </c>
      <c r="I3516" s="26">
        <f>[1]!b_pq_pctchange(A3516,日期设置!$B$4,日期设置!$B$2,1)</f>
        <v>0</v>
      </c>
      <c r="J3516" s="26">
        <f>[1]!b_pq_pctchange(A3516,日期设置!$C$4,日期设置!$B$2,1)</f>
        <v>0</v>
      </c>
      <c r="K3516" s="52">
        <f>[1]!b_dq_amount($A3516,日期设置!B$2,2,10000)</f>
        <v>0</v>
      </c>
      <c r="L3516" s="26">
        <f>[1]!b_info_latestpar(A3516,日期设置!$B$2)</f>
        <v>100</v>
      </c>
      <c r="M3516" s="6">
        <f>[1]!b_info_outstandingbalance($A3516,日期设置!B$2)</f>
        <v>5</v>
      </c>
      <c r="N3516" s="7">
        <f>[1]!b_info_latestissurercreditrating2(A3516,日期设置!$B$2,"102","1")</f>
        <v>0</v>
      </c>
      <c r="O3516" s="8">
        <v>4.88</v>
      </c>
      <c r="P3516" s="9">
        <f>[1]!b_info_repurchasedate(A3516)</f>
        <v>0</v>
      </c>
      <c r="Q3516" s="8" t="s">
        <v>17018</v>
      </c>
      <c r="R3516" s="2" t="str">
        <f>IF((--IF(P3516=0,Q3516,P3516))&gt;(--日期设置!$B$2),IF(P3516=0,Q3516,P3516),Q3516)</f>
        <v>2023-06-29</v>
      </c>
      <c r="S3516" s="2" t="s">
        <v>18516</v>
      </c>
      <c r="T3516" s="8">
        <f>[1]!b_anal_ptmyear($A3516,日期设置!$B$2)</f>
        <v>2.2712328767123289</v>
      </c>
      <c r="U3516" s="8">
        <f>[1]!b_anal_termifexercise($A3516,日期设置!B$2)</f>
        <v>0</v>
      </c>
      <c r="V3516" s="10">
        <f>[1]!b_dq_dirtyprice(A3516,日期设置!$B$2)</f>
        <v>103.24639999999999</v>
      </c>
      <c r="W3516" s="11">
        <f>IF(U3516=0,ROUNDUP((Q3516-日期设置!$B$2)/365,0),ROUNDUP((R3516-日期设置!$B$2)/365,0))</f>
        <v>3</v>
      </c>
      <c r="X3516" s="18">
        <f>_xlfn.IFNA(VLOOKUP(A3516,过往入选债券!A:D,4,0),2)</f>
        <v>2</v>
      </c>
      <c r="Y3516">
        <f>_xlfn.IFNA(VLOOKUP(C3516,[2]Sheet1!$A:$A,1,0),3)</f>
        <v>3</v>
      </c>
    </row>
    <row r="3517" spans="1:25" hidden="1" x14ac:dyDescent="0.2">
      <c r="A3517" s="21" t="s">
        <v>9193</v>
      </c>
      <c r="B3517" s="21" t="s">
        <v>9194</v>
      </c>
      <c r="C3517" s="37" t="s">
        <v>970</v>
      </c>
      <c r="D3517" s="26" t="str">
        <f>[1]!b_calc_yield(A3517,日期设置!$B$2,F3517,1,R3517,1,O3517,L3517,S3517,)</f>
        <v>Fetching...</v>
      </c>
      <c r="E3517" s="26">
        <f t="shared" si="108"/>
        <v>7.1026946491357101</v>
      </c>
      <c r="F3517" s="18">
        <f>[1]!b_dq_cleanprice($A3517,日期设置!B$2)</f>
        <v>101.9051</v>
      </c>
      <c r="G3517" s="18" t="str">
        <f t="shared" si="109"/>
        <v>1.46 + 0</v>
      </c>
      <c r="H3517" s="27">
        <f>[1]!b_dq_pctchange($A3517,日期设置!$B$2,1)/100</f>
        <v>0</v>
      </c>
      <c r="I3517" s="26">
        <f>[1]!b_pq_pctchange(A3517,日期设置!$B$4,日期设置!$B$2,1)</f>
        <v>0</v>
      </c>
      <c r="J3517" s="26">
        <f>[1]!b_pq_pctchange(A3517,日期设置!$C$4,日期设置!$B$2,1)</f>
        <v>-0.63051124457224239</v>
      </c>
      <c r="K3517" s="52">
        <f>[1]!b_dq_amount($A3517,日期设置!B$2,2,10000)</f>
        <v>0</v>
      </c>
      <c r="L3517" s="26">
        <f>[1]!b_info_latestpar(A3517,日期设置!$B$2)</f>
        <v>100</v>
      </c>
      <c r="M3517" s="6">
        <f>[1]!b_info_outstandingbalance($A3517,日期设置!B$2)</f>
        <v>9</v>
      </c>
      <c r="N3517" s="7" t="str">
        <f>[1]!b_info_latestissurercreditrating2(A3517,日期设置!$B$2,"102","1")</f>
        <v>AA</v>
      </c>
      <c r="O3517" s="8">
        <v>6.43</v>
      </c>
      <c r="P3517" s="9">
        <f>[1]!b_info_repurchasedate(A3517)</f>
        <v>0</v>
      </c>
      <c r="Q3517" s="8" t="s">
        <v>16071</v>
      </c>
      <c r="R3517" s="2" t="str">
        <f>IF((--IF(P3517=0,Q3517,P3517))&gt;(--日期设置!$B$2),IF(P3517=0,Q3517,P3517),Q3517)</f>
        <v>2022-09-06</v>
      </c>
      <c r="S3517" s="2" t="s">
        <v>17857</v>
      </c>
      <c r="T3517" s="8">
        <f>[1]!b_anal_ptmyear($A3517,日期设置!$B$2)</f>
        <v>1.4602739726027396</v>
      </c>
      <c r="U3517" s="8">
        <f>[1]!b_anal_termifexercise($A3517,日期设置!B$2)</f>
        <v>0</v>
      </c>
      <c r="V3517" s="10">
        <f>[1]!b_dq_dirtyprice(A3517,日期设置!$B$2)</f>
        <v>105.3755</v>
      </c>
      <c r="W3517" s="11">
        <f>IF(U3517=0,ROUNDUP((Q3517-日期设置!$B$2)/365,0),ROUNDUP((R3517-日期设置!$B$2)/365,0))</f>
        <v>2</v>
      </c>
      <c r="X3517" s="18">
        <f>_xlfn.IFNA(VLOOKUP(A3517,过往入选债券!A:D,4,0),2)</f>
        <v>2</v>
      </c>
      <c r="Y3517">
        <f>_xlfn.IFNA(VLOOKUP(C3517,[2]Sheet1!$A:$A,1,0),3)</f>
        <v>3</v>
      </c>
    </row>
    <row r="3518" spans="1:25" hidden="1" x14ac:dyDescent="0.2">
      <c r="A3518" s="21" t="s">
        <v>784</v>
      </c>
      <c r="B3518" s="21" t="s">
        <v>785</v>
      </c>
      <c r="C3518" s="37" t="s">
        <v>786</v>
      </c>
      <c r="D3518" s="26" t="str">
        <f>[1]!b_calc_yield(A3518,日期设置!$B$2,F3518,1,R3518,1,O3518,L3518,S3518,)</f>
        <v>Fetching...</v>
      </c>
      <c r="E3518" s="26">
        <f t="shared" si="108"/>
        <v>3.6827563662000129</v>
      </c>
      <c r="F3518" s="18">
        <f>[1]!b_dq_cleanprice($A3518,日期设置!B$2)</f>
        <v>100.15130000000001</v>
      </c>
      <c r="G3518" s="18" t="str">
        <f t="shared" si="109"/>
        <v>0.73 + 0</v>
      </c>
      <c r="H3518" s="27">
        <f>[1]!b_dq_pctchange($A3518,日期设置!$B$2,1)/100</f>
        <v>0</v>
      </c>
      <c r="I3518" s="26">
        <f>[1]!b_pq_pctchange(A3518,日期设置!$B$4,日期设置!$B$2,1)</f>
        <v>0</v>
      </c>
      <c r="J3518" s="26">
        <f>[1]!b_pq_pctchange(A3518,日期设置!$C$4,日期设置!$B$2,1)</f>
        <v>0</v>
      </c>
      <c r="K3518" s="52">
        <f>[1]!b_dq_amount($A3518,日期设置!B$2,2,10000)</f>
        <v>0</v>
      </c>
      <c r="L3518" s="26">
        <f>[1]!b_info_latestpar(A3518,日期设置!$B$2)</f>
        <v>100</v>
      </c>
      <c r="M3518" s="6">
        <f>[1]!b_info_outstandingbalance($A3518,日期设置!B$2)</f>
        <v>5</v>
      </c>
      <c r="N3518" s="7">
        <f>[1]!b_info_latestissurercreditrating2(A3518,日期设置!$B$2,"102","1")</f>
        <v>0</v>
      </c>
      <c r="O3518" s="8">
        <v>5.3</v>
      </c>
      <c r="P3518" s="9">
        <f>[1]!b_info_repurchasedate(A3518)</f>
        <v>0</v>
      </c>
      <c r="Q3518" s="8" t="s">
        <v>16573</v>
      </c>
      <c r="R3518" s="2" t="str">
        <f>IF((--IF(P3518=0,Q3518,P3518))&gt;(--日期设置!$B$2),IF(P3518=0,Q3518,P3518),Q3518)</f>
        <v>2021-12-15</v>
      </c>
      <c r="S3518" s="2" t="s">
        <v>18323</v>
      </c>
      <c r="T3518" s="8">
        <f>[1]!b_anal_ptmyear($A3518,日期设置!$B$2)</f>
        <v>0.73424657534246573</v>
      </c>
      <c r="U3518" s="8">
        <f>[1]!b_anal_termifexercise($A3518,日期设置!B$2)</f>
        <v>0</v>
      </c>
      <c r="V3518" s="10">
        <f>[1]!b_dq_dirtyprice(A3518,日期设置!$B$2)</f>
        <v>101.5598</v>
      </c>
      <c r="W3518" s="11">
        <f>IF(U3518=0,ROUNDUP((Q3518-日期设置!$B$2)/365,0),ROUNDUP((R3518-日期设置!$B$2)/365,0))</f>
        <v>1</v>
      </c>
      <c r="X3518" s="18">
        <f>_xlfn.IFNA(VLOOKUP(A3518,过往入选债券!A:D,4,0),2)</f>
        <v>2</v>
      </c>
      <c r="Y3518">
        <f>_xlfn.IFNA(VLOOKUP(C3518,[2]Sheet1!$A:$A,1,0),3)</f>
        <v>3</v>
      </c>
    </row>
    <row r="3519" spans="1:25" hidden="1" x14ac:dyDescent="0.2">
      <c r="A3519" s="28" t="s">
        <v>20080</v>
      </c>
      <c r="B3519" s="28" t="s">
        <v>20081</v>
      </c>
      <c r="C3519" s="39" t="s">
        <v>461</v>
      </c>
      <c r="D3519" s="26" t="str">
        <f>[1]!b_calc_yield(A3519,日期设置!$B$2,F3519,1,R3519,1,O3519,L3519,S3519,)</f>
        <v>Fetching...</v>
      </c>
      <c r="E3519" s="26">
        <f t="shared" si="108"/>
        <v>7.213085273984654</v>
      </c>
      <c r="F3519" s="18">
        <f>[1]!b_dq_cleanprice($A3519,日期设置!B$2)</f>
        <v>99.741799999999998</v>
      </c>
      <c r="G3519" s="18" t="str">
        <f t="shared" si="109"/>
        <v>1.46 + 0</v>
      </c>
      <c r="H3519" s="27">
        <f>[1]!b_dq_pctchange($A3519,日期设置!$B$2,1)/100</f>
        <v>0</v>
      </c>
      <c r="I3519" s="26">
        <f>[1]!b_pq_pctchange(A3519,日期设置!$B$4,日期设置!$B$2,1)</f>
        <v>0</v>
      </c>
      <c r="J3519" s="26">
        <f>[1]!b_pq_pctchange(A3519,日期设置!$C$4,日期设置!$B$2,1)</f>
        <v>-0.25820000000000221</v>
      </c>
      <c r="K3519" s="52">
        <f>[1]!b_dq_amount($A3519,日期设置!B$2,2,10000)</f>
        <v>0</v>
      </c>
      <c r="L3519" s="26">
        <f>[1]!b_info_latestpar(A3519,日期设置!$B$2)</f>
        <v>100</v>
      </c>
      <c r="M3519" s="6">
        <f>[1]!b_info_outstandingbalance($A3519,日期设置!B$2)</f>
        <v>4</v>
      </c>
      <c r="N3519" s="7">
        <f>[1]!b_info_latestissurercreditrating2(A3519,日期设置!$B$2,"102","1")</f>
        <v>0</v>
      </c>
      <c r="O3519" s="8">
        <v>4.8499999999999996</v>
      </c>
      <c r="P3519" s="9">
        <f>[1]!b_info_repurchasedate(A3519)</f>
        <v>0</v>
      </c>
      <c r="Q3519" s="8" t="s">
        <v>16300</v>
      </c>
      <c r="R3519" s="2" t="str">
        <f>IF((--IF(P3519=0,Q3519,P3519))&gt;(--日期设置!$B$2),IF(P3519=0,Q3519,P3519),Q3519)</f>
        <v>2022-09-09</v>
      </c>
      <c r="S3519" s="31" t="s">
        <v>17492</v>
      </c>
      <c r="T3519" s="8">
        <f>[1]!b_anal_ptmyear($A3519,日期设置!$B$2)</f>
        <v>1.4684931506849315</v>
      </c>
      <c r="U3519" s="8">
        <f>[1]!b_anal_termifexercise($A3519,日期设置!B$2)</f>
        <v>0</v>
      </c>
      <c r="V3519" s="10">
        <f>[1]!b_dq_dirtyprice(A3519,日期设置!$B$2)</f>
        <v>102.31959999999999</v>
      </c>
      <c r="W3519" s="11">
        <f>IF(U3519=0,ROUNDUP((Q3519-日期设置!$B$2)/365,0),ROUNDUP((R3519-日期设置!$B$2)/365,0))</f>
        <v>2</v>
      </c>
      <c r="X3519" s="18">
        <f>_xlfn.IFNA(VLOOKUP(A3519,过往入选债券!A:D,4,0),2)</f>
        <v>2</v>
      </c>
      <c r="Y3519">
        <f>_xlfn.IFNA(VLOOKUP(C3519,[2]Sheet1!$A:$A,1,0),3)</f>
        <v>3</v>
      </c>
    </row>
    <row r="3520" spans="1:25" hidden="1" x14ac:dyDescent="0.2">
      <c r="A3520" s="28" t="s">
        <v>19976</v>
      </c>
      <c r="B3520" s="28" t="s">
        <v>19977</v>
      </c>
      <c r="C3520" s="38" t="s">
        <v>3030</v>
      </c>
      <c r="D3520" s="26" t="str">
        <f>[1]!b_calc_yield(A3520,日期设置!$B$2,F3520,1,R3520,1,O3520,L3520,S3520,)</f>
        <v>Fetching...</v>
      </c>
      <c r="E3520" s="26">
        <f t="shared" si="108"/>
        <v>31.35318527835036</v>
      </c>
      <c r="F3520" s="18">
        <f>[1]!b_dq_cleanprice($A3520,日期设置!B$2)</f>
        <v>100.16500000000001</v>
      </c>
      <c r="G3520" s="18" t="str">
        <f t="shared" si="109"/>
        <v>6.43 + 0</v>
      </c>
      <c r="H3520" s="27">
        <f>[1]!b_dq_pctchange($A3520,日期设置!$B$2,1)/100</f>
        <v>0</v>
      </c>
      <c r="I3520" s="26">
        <f>[1]!b_pq_pctchange(A3520,日期设置!$B$4,日期设置!$B$2,1)</f>
        <v>0</v>
      </c>
      <c r="J3520" s="26">
        <f>[1]!b_pq_pctchange(A3520,日期设置!$C$4,日期设置!$B$2,1)</f>
        <v>0</v>
      </c>
      <c r="K3520" s="52">
        <f>[1]!b_dq_amount($A3520,日期设置!B$2,2,10000)</f>
        <v>0</v>
      </c>
      <c r="L3520" s="26">
        <f>[1]!b_info_latestpar(A3520,日期设置!$B$2)</f>
        <v>100</v>
      </c>
      <c r="M3520" s="6">
        <f>[1]!b_info_outstandingbalance($A3520,日期设置!B$2)</f>
        <v>7</v>
      </c>
      <c r="N3520" s="7" t="str">
        <f>[1]!b_info_latestissurercreditrating2(A3520,日期设置!$B$2,"102","1")</f>
        <v>AA+</v>
      </c>
      <c r="O3520" s="8">
        <v>5.05</v>
      </c>
      <c r="P3520" s="9">
        <f>[1]!b_info_repurchasedate(A3520)</f>
        <v>0</v>
      </c>
      <c r="Q3520" s="8" t="s">
        <v>20012</v>
      </c>
      <c r="R3520" s="2" t="str">
        <f>IF((--IF(P3520=0,Q3520,P3520))&gt;(--日期设置!$B$2),IF(P3520=0,Q3520,P3520),Q3520)</f>
        <v>2027-08-26</v>
      </c>
      <c r="S3520" s="31" t="s">
        <v>19098</v>
      </c>
      <c r="T3520" s="8">
        <f>[1]!b_anal_ptmyear($A3520,日期设置!$B$2)</f>
        <v>6.4301369863013695</v>
      </c>
      <c r="U3520" s="8">
        <f>[1]!b_anal_termifexercise($A3520,日期设置!B$2)</f>
        <v>0</v>
      </c>
      <c r="V3520" s="10">
        <f>[1]!b_dq_dirtyprice(A3520,日期设置!$B$2)</f>
        <v>103.0428</v>
      </c>
      <c r="W3520" s="11">
        <f>IF(U3520=0,ROUNDUP((Q3520-日期设置!$B$2)/365,0),ROUNDUP((R3520-日期设置!$B$2)/365,0))</f>
        <v>7</v>
      </c>
      <c r="X3520" s="18">
        <f>_xlfn.IFNA(VLOOKUP(A3520,过往入选债券!A:D,4,0),2)</f>
        <v>2</v>
      </c>
      <c r="Y3520">
        <f>_xlfn.IFNA(VLOOKUP(C3520,[2]Sheet1!$A:$A,1,0),3)</f>
        <v>3</v>
      </c>
    </row>
    <row r="3521" spans="1:25" hidden="1" x14ac:dyDescent="0.2">
      <c r="A3521" s="21" t="s">
        <v>4360</v>
      </c>
      <c r="B3521" s="21" t="s">
        <v>4361</v>
      </c>
      <c r="C3521" s="37" t="s">
        <v>4359</v>
      </c>
      <c r="D3521" s="26" t="str">
        <f>[1]!b_calc_yield(A3521,日期设置!$B$2,F3521,1,R3521,1,O3521,L3521,S3521,)</f>
        <v>Fetching...</v>
      </c>
      <c r="E3521" s="26">
        <f t="shared" si="108"/>
        <v>10.497559440987224</v>
      </c>
      <c r="F3521" s="18">
        <f>[1]!b_dq_cleanprice($A3521,日期设置!B$2)</f>
        <v>99.157499999999999</v>
      </c>
      <c r="G3521" s="18" t="str">
        <f t="shared" si="109"/>
        <v>2.16 + 0</v>
      </c>
      <c r="H3521" s="27">
        <f>[1]!b_dq_pctchange($A3521,日期设置!$B$2,1)/100</f>
        <v>0</v>
      </c>
      <c r="I3521" s="26">
        <f>[1]!b_pq_pctchange(A3521,日期设置!$B$4,日期设置!$B$2,1)</f>
        <v>0</v>
      </c>
      <c r="J3521" s="26">
        <f>[1]!b_pq_pctchange(A3521,日期设置!$C$4,日期设置!$B$2,1)</f>
        <v>4.4898247454924496E-2</v>
      </c>
      <c r="K3521" s="52">
        <f>[1]!b_dq_amount($A3521,日期设置!B$2,2,10000)</f>
        <v>0</v>
      </c>
      <c r="L3521" s="26">
        <f>[1]!b_info_latestpar(A3521,日期设置!$B$2)</f>
        <v>100</v>
      </c>
      <c r="M3521" s="6">
        <f>[1]!b_info_outstandingbalance($A3521,日期设置!B$2)</f>
        <v>7.5</v>
      </c>
      <c r="N3521" s="7">
        <f>[1]!b_info_latestissurercreditrating2(A3521,日期设置!$B$2,"102","1")</f>
        <v>0</v>
      </c>
      <c r="O3521" s="8">
        <v>4.5999999999999996</v>
      </c>
      <c r="P3521" s="9">
        <f>[1]!b_info_repurchasedate(A3521)</f>
        <v>0</v>
      </c>
      <c r="Q3521" s="8" t="s">
        <v>16476</v>
      </c>
      <c r="R3521" s="2" t="str">
        <f>IF((--IF(P3521=0,Q3521,P3521))&gt;(--日期设置!$B$2),IF(P3521=0,Q3521,P3521),Q3521)</f>
        <v>2023-05-22</v>
      </c>
      <c r="S3521" s="2" t="s">
        <v>18238</v>
      </c>
      <c r="T3521" s="8">
        <f>[1]!b_anal_ptmyear($A3521,日期设置!$B$2)</f>
        <v>2.1671232876712327</v>
      </c>
      <c r="U3521" s="8">
        <f>[1]!b_anal_termifexercise($A3521,日期设置!B$2)</f>
        <v>0</v>
      </c>
      <c r="V3521" s="10">
        <f>[1]!b_dq_dirtyprice(A3521,日期设置!$B$2)</f>
        <v>102.98869999999999</v>
      </c>
      <c r="W3521" s="11">
        <f>IF(U3521=0,ROUNDUP((Q3521-日期设置!$B$2)/365,0),ROUNDUP((R3521-日期设置!$B$2)/365,0))</f>
        <v>3</v>
      </c>
      <c r="X3521" s="18">
        <f>_xlfn.IFNA(VLOOKUP(A3521,过往入选债券!A:D,4,0),2)</f>
        <v>2</v>
      </c>
      <c r="Y3521">
        <f>_xlfn.IFNA(VLOOKUP(C3521,[2]Sheet1!$A:$A,1,0),3)</f>
        <v>3</v>
      </c>
    </row>
    <row r="3522" spans="1:25" hidden="1" x14ac:dyDescent="0.2">
      <c r="A3522" s="28" t="s">
        <v>21172</v>
      </c>
      <c r="B3522" s="28" t="s">
        <v>21173</v>
      </c>
      <c r="C3522" s="39" t="s">
        <v>270</v>
      </c>
      <c r="D3522" s="26" t="str">
        <f>[1]!b_calc_yield(A3522,日期设置!$B$2,F3522,1,R3522,1,O3522,L3522,S3522,)</f>
        <v>Fetching...</v>
      </c>
      <c r="E3522" s="26">
        <f t="shared" ref="E3522:E3585" si="110">((O3522*W3522+L3522)/V3522-1)*100</f>
        <v>12.832530486481808</v>
      </c>
      <c r="F3522" s="18">
        <f>[1]!b_dq_cleanprice($A3522,日期设置!B$2)</f>
        <v>99.469200000000001</v>
      </c>
      <c r="G3522" s="18" t="str">
        <f t="shared" ref="G3522:G3585" si="111">LEFT(T3522,4)&amp;" + "&amp;LEFT(U3522,4)</f>
        <v>2.6 + 0</v>
      </c>
      <c r="H3522" s="27">
        <f>[1]!b_dq_pctchange($A3522,日期设置!$B$2,1)/100</f>
        <v>0</v>
      </c>
      <c r="I3522" s="26">
        <f>[1]!b_pq_pctchange(A3522,日期设置!$B$4,日期设置!$B$2,1)</f>
        <v>0</v>
      </c>
      <c r="J3522" s="26">
        <f>[1]!b_pq_pctchange(A3522,日期设置!$C$4,日期设置!$B$2,1)</f>
        <v>0</v>
      </c>
      <c r="K3522" s="52">
        <f>[1]!b_dq_amount($A3522,日期设置!B$2,2,10000)</f>
        <v>0</v>
      </c>
      <c r="L3522" s="26">
        <f>[1]!b_info_latestpar(A3522,日期设置!$B$2)</f>
        <v>100</v>
      </c>
      <c r="M3522" s="6">
        <f>[1]!b_info_outstandingbalance($A3522,日期设置!B$2)</f>
        <v>10</v>
      </c>
      <c r="N3522" s="7" t="str">
        <f>[1]!b_info_latestissurercreditrating2(A3522,日期设置!$B$2,"102","1")</f>
        <v>AAA</v>
      </c>
      <c r="O3522" s="8">
        <v>4.8</v>
      </c>
      <c r="P3522" s="9">
        <f>[1]!b_info_repurchasedate(A3522)</f>
        <v>0</v>
      </c>
      <c r="Q3522" s="8" t="s">
        <v>17536</v>
      </c>
      <c r="R3522" s="2" t="str">
        <f>IF((--IF(P3522=0,Q3522,P3522))&gt;(--日期设置!$B$2),IF(P3522=0,Q3522,P3522),Q3522)</f>
        <v>2023-10-27</v>
      </c>
      <c r="S3522" s="31" t="s">
        <v>17093</v>
      </c>
      <c r="T3522" s="8">
        <f>[1]!b_anal_ptmyear($A3522,日期设置!$B$2)</f>
        <v>2.6</v>
      </c>
      <c r="U3522" s="8">
        <f>[1]!b_anal_termifexercise($A3522,日期设置!B$2)</f>
        <v>0</v>
      </c>
      <c r="V3522" s="10">
        <f>[1]!b_dq_dirtyprice(A3522,日期设置!$B$2)</f>
        <v>101.3892</v>
      </c>
      <c r="W3522" s="11">
        <f>IF(U3522=0,ROUNDUP((Q3522-日期设置!$B$2)/365,0),ROUNDUP((R3522-日期设置!$B$2)/365,0))</f>
        <v>3</v>
      </c>
      <c r="X3522" s="18">
        <f>_xlfn.IFNA(VLOOKUP(A3522,过往入选债券!A:D,4,0),2)</f>
        <v>2</v>
      </c>
      <c r="Y3522">
        <f>_xlfn.IFNA(VLOOKUP(C3522,[2]Sheet1!$A:$A,1,0),3)</f>
        <v>3</v>
      </c>
    </row>
    <row r="3523" spans="1:25" hidden="1" x14ac:dyDescent="0.2">
      <c r="A3523" s="21" t="s">
        <v>13404</v>
      </c>
      <c r="B3523" s="21" t="s">
        <v>13405</v>
      </c>
      <c r="C3523" s="37" t="s">
        <v>288</v>
      </c>
      <c r="D3523" s="26" t="str">
        <f>[1]!b_calc_yield(A3523,日期设置!$B$2,F3523,1,R3523,1,O3523,L3523,S3523,)</f>
        <v>Fetching...</v>
      </c>
      <c r="E3523" s="26">
        <f t="shared" si="110"/>
        <v>34.577652563264081</v>
      </c>
      <c r="F3523" s="18">
        <f>[1]!b_dq_cleanprice($A3523,日期设置!B$2)</f>
        <v>77.584699999999998</v>
      </c>
      <c r="G3523" s="18" t="str">
        <f t="shared" si="111"/>
        <v>5.46 + 0</v>
      </c>
      <c r="H3523" s="27">
        <f>[1]!b_dq_pctchange($A3523,日期设置!$B$2,1)/100</f>
        <v>0</v>
      </c>
      <c r="I3523" s="26">
        <f>[1]!b_pq_pctchange(A3523,日期设置!$B$4,日期设置!$B$2,1)</f>
        <v>0</v>
      </c>
      <c r="J3523" s="26">
        <f>[1]!b_pq_pctchange(A3523,日期设置!$C$4,日期设置!$B$2,1)</f>
        <v>0</v>
      </c>
      <c r="K3523" s="52">
        <f>[1]!b_dq_amount($A3523,日期设置!B$2,2,10000)</f>
        <v>0</v>
      </c>
      <c r="L3523" s="26">
        <f>[1]!b_info_latestpar(A3523,日期设置!$B$2)</f>
        <v>80</v>
      </c>
      <c r="M3523" s="6">
        <f>[1]!b_info_outstandingbalance($A3523,日期设置!B$2)</f>
        <v>4</v>
      </c>
      <c r="N3523" s="7" t="str">
        <f>[1]!b_info_latestissurercreditrating2(A3523,日期设置!$B$2,"102","1")</f>
        <v>AA</v>
      </c>
      <c r="O3523" s="8">
        <v>4.5</v>
      </c>
      <c r="P3523" s="9">
        <f>[1]!b_info_repurchasedate(A3523)</f>
        <v>0</v>
      </c>
      <c r="Q3523" s="8" t="s">
        <v>16758</v>
      </c>
      <c r="R3523" s="2" t="str">
        <f>IF((--IF(P3523=0,Q3523,P3523))&gt;(--日期设置!$B$2),IF(P3523=0,Q3523,P3523),Q3523)</f>
        <v>2026-09-08</v>
      </c>
      <c r="S3523" s="2" t="s">
        <v>18080</v>
      </c>
      <c r="T3523" s="8">
        <f>[1]!b_anal_ptmyear($A3523,日期设置!$B$2)</f>
        <v>5.4657534246575343</v>
      </c>
      <c r="U3523" s="8">
        <f>[1]!b_anal_termifexercise($A3523,日期设置!B$2)</f>
        <v>0</v>
      </c>
      <c r="V3523" s="10">
        <f>[1]!b_dq_dirtyprice(A3523,日期设置!$B$2)</f>
        <v>79.507999999999996</v>
      </c>
      <c r="W3523" s="11">
        <f>IF(U3523=0,ROUNDUP((Q3523-日期设置!$B$2)/365,0),ROUNDUP((R3523-日期设置!$B$2)/365,0))</f>
        <v>6</v>
      </c>
      <c r="X3523" s="18">
        <f>_xlfn.IFNA(VLOOKUP(A3523,过往入选债券!A:D,4,0),2)</f>
        <v>2</v>
      </c>
      <c r="Y3523">
        <f>_xlfn.IFNA(VLOOKUP(C3523,[2]Sheet1!$A:$A,1,0),3)</f>
        <v>3</v>
      </c>
    </row>
    <row r="3524" spans="1:25" hidden="1" x14ac:dyDescent="0.2">
      <c r="A3524" s="21" t="s">
        <v>10559</v>
      </c>
      <c r="B3524" s="21" t="s">
        <v>10560</v>
      </c>
      <c r="C3524" s="37" t="s">
        <v>1574</v>
      </c>
      <c r="D3524" s="26" t="str">
        <f>[1]!b_calc_yield(A3524,日期设置!$B$2,F3524,1,R3524,1,O3524,L3524,S3524,)</f>
        <v>Fetching...</v>
      </c>
      <c r="E3524" s="26">
        <f t="shared" si="110"/>
        <v>9.9758246975664822</v>
      </c>
      <c r="F3524" s="18">
        <f>[1]!b_dq_cleanprice($A3524,日期设置!B$2)</f>
        <v>99.012699999999995</v>
      </c>
      <c r="G3524" s="18" t="str">
        <f t="shared" si="111"/>
        <v>2.06 + 0</v>
      </c>
      <c r="H3524" s="27">
        <f>[1]!b_dq_pctchange($A3524,日期设置!$B$2,1)/100</f>
        <v>0</v>
      </c>
      <c r="I3524" s="26">
        <f>[1]!b_pq_pctchange(A3524,日期设置!$B$4,日期设置!$B$2,1)</f>
        <v>0</v>
      </c>
      <c r="J3524" s="26">
        <f>[1]!b_pq_pctchange(A3524,日期设置!$C$4,日期设置!$B$2,1)</f>
        <v>0</v>
      </c>
      <c r="K3524" s="52">
        <f>[1]!b_dq_amount($A3524,日期设置!B$2,2,10000)</f>
        <v>0</v>
      </c>
      <c r="L3524" s="26">
        <f>[1]!b_info_latestpar(A3524,日期设置!$B$2)</f>
        <v>100</v>
      </c>
      <c r="M3524" s="6">
        <f>[1]!b_info_outstandingbalance($A3524,日期设置!B$2)</f>
        <v>10</v>
      </c>
      <c r="N3524" s="7" t="str">
        <f>[1]!b_info_latestissurercreditrating2(A3524,日期设置!$B$2,"102","1")</f>
        <v>AA</v>
      </c>
      <c r="O3524" s="8">
        <v>4.5</v>
      </c>
      <c r="P3524" s="9">
        <f>[1]!b_info_repurchasedate(A3524)</f>
        <v>0</v>
      </c>
      <c r="Q3524" s="8" t="s">
        <v>16504</v>
      </c>
      <c r="R3524" s="2" t="str">
        <f>IF((--IF(P3524=0,Q3524,P3524))&gt;(--日期设置!$B$2),IF(P3524=0,Q3524,P3524),Q3524)</f>
        <v>2023-04-16</v>
      </c>
      <c r="S3524" s="2" t="s">
        <v>18217</v>
      </c>
      <c r="T3524" s="8">
        <f>[1]!b_anal_ptmyear($A3524,日期设置!$B$2)</f>
        <v>2.0684931506849313</v>
      </c>
      <c r="U3524" s="8">
        <f>[1]!b_anal_termifexercise($A3524,日期设置!B$2)</f>
        <v>0</v>
      </c>
      <c r="V3524" s="10">
        <f>[1]!b_dq_dirtyprice(A3524,日期设置!$B$2)</f>
        <v>103.2045</v>
      </c>
      <c r="W3524" s="11">
        <f>IF(U3524=0,ROUNDUP((Q3524-日期设置!$B$2)/365,0),ROUNDUP((R3524-日期设置!$B$2)/365,0))</f>
        <v>3</v>
      </c>
      <c r="X3524" s="18">
        <f>_xlfn.IFNA(VLOOKUP(A3524,过往入选债券!A:D,4,0),2)</f>
        <v>2</v>
      </c>
      <c r="Y3524">
        <f>_xlfn.IFNA(VLOOKUP(C3524,[2]Sheet1!$A:$A,1,0),3)</f>
        <v>3</v>
      </c>
    </row>
    <row r="3525" spans="1:25" hidden="1" x14ac:dyDescent="0.2">
      <c r="A3525" s="21" t="s">
        <v>10158</v>
      </c>
      <c r="B3525" s="21" t="s">
        <v>10159</v>
      </c>
      <c r="C3525" s="37" t="s">
        <v>6921</v>
      </c>
      <c r="D3525" s="26" t="str">
        <f>[1]!b_calc_yield(A3525,日期设置!$B$2,F3525,1,R3525,1,O3525,L3525,S3525,)</f>
        <v>Fetching...</v>
      </c>
      <c r="E3525" s="26">
        <f t="shared" si="110"/>
        <v>20.111590994923656</v>
      </c>
      <c r="F3525" s="18">
        <f>[1]!b_dq_cleanprice($A3525,日期设置!B$2)</f>
        <v>97.0732</v>
      </c>
      <c r="G3525" s="18" t="str">
        <f t="shared" si="111"/>
        <v>3.97 + 0</v>
      </c>
      <c r="H3525" s="27">
        <f>[1]!b_dq_pctchange($A3525,日期设置!$B$2,1)/100</f>
        <v>0</v>
      </c>
      <c r="I3525" s="26">
        <f>[1]!b_pq_pctchange(A3525,日期设置!$B$4,日期设置!$B$2,1)</f>
        <v>0</v>
      </c>
      <c r="J3525" s="26">
        <f>[1]!b_pq_pctchange(A3525,日期设置!$C$4,日期设置!$B$2,1)</f>
        <v>0.85401532656216517</v>
      </c>
      <c r="K3525" s="52">
        <f>[1]!b_dq_amount($A3525,日期设置!B$2,2,10000)</f>
        <v>0</v>
      </c>
      <c r="L3525" s="26">
        <f>[1]!b_info_latestpar(A3525,日期设置!$B$2)</f>
        <v>100</v>
      </c>
      <c r="M3525" s="6">
        <f>[1]!b_info_outstandingbalance($A3525,日期设置!B$2)</f>
        <v>5</v>
      </c>
      <c r="N3525" s="7" t="str">
        <f>[1]!b_info_latestissurercreditrating2(A3525,日期设置!$B$2,"102","1")</f>
        <v>AA+</v>
      </c>
      <c r="O3525" s="8">
        <v>4.18</v>
      </c>
      <c r="P3525" s="9">
        <f>[1]!b_info_repurchasedate(A3525)</f>
        <v>0</v>
      </c>
      <c r="Q3525" s="8" t="s">
        <v>16614</v>
      </c>
      <c r="R3525" s="2" t="str">
        <f>IF((--IF(P3525=0,Q3525,P3525))&gt;(--日期设置!$B$2),IF(P3525=0,Q3525,P3525),Q3525)</f>
        <v>2025-03-13</v>
      </c>
      <c r="S3525" s="2" t="s">
        <v>17982</v>
      </c>
      <c r="T3525" s="8">
        <f>[1]!b_anal_ptmyear($A3525,日期设置!$B$2)</f>
        <v>3.9753424657534246</v>
      </c>
      <c r="U3525" s="8">
        <f>[1]!b_anal_termifexercise($A3525,日期设置!B$2)</f>
        <v>0</v>
      </c>
      <c r="V3525" s="10">
        <f>[1]!b_dq_dirtyprice(A3525,日期设置!$B$2)</f>
        <v>97.176299999999998</v>
      </c>
      <c r="W3525" s="11">
        <f>IF(U3525=0,ROUNDUP((Q3525-日期设置!$B$2)/365,0),ROUNDUP((R3525-日期设置!$B$2)/365,0))</f>
        <v>4</v>
      </c>
      <c r="X3525" s="18">
        <f>_xlfn.IFNA(VLOOKUP(A3525,过往入选债券!A:D,4,0),2)</f>
        <v>2</v>
      </c>
      <c r="Y3525">
        <f>_xlfn.IFNA(VLOOKUP(C3525,[2]Sheet1!$A:$A,1,0),3)</f>
        <v>3</v>
      </c>
    </row>
    <row r="3526" spans="1:25" hidden="1" x14ac:dyDescent="0.2">
      <c r="A3526" s="28" t="s">
        <v>20934</v>
      </c>
      <c r="B3526" s="28" t="s">
        <v>20935</v>
      </c>
      <c r="C3526" s="39" t="s">
        <v>11242</v>
      </c>
      <c r="D3526" s="26" t="str">
        <f>[1]!b_calc_yield(A3526,日期设置!$B$2,F3526,1,R3526,1,O3526,L3526,S3526,)</f>
        <v>Fetching...</v>
      </c>
      <c r="E3526" s="26">
        <f t="shared" si="110"/>
        <v>12.715140163674787</v>
      </c>
      <c r="F3526" s="18">
        <f>[1]!b_dq_cleanprice($A3526,日期设置!B$2)</f>
        <v>99.3352</v>
      </c>
      <c r="G3526" s="18" t="str">
        <f t="shared" si="111"/>
        <v>4.57 + 2.57</v>
      </c>
      <c r="H3526" s="27">
        <f>[1]!b_dq_pctchange($A3526,日期设置!$B$2,1)/100</f>
        <v>0</v>
      </c>
      <c r="I3526" s="26">
        <f>[1]!b_pq_pctchange(A3526,日期设置!$B$4,日期设置!$B$2,1)</f>
        <v>0</v>
      </c>
      <c r="J3526" s="26">
        <f>[1]!b_pq_pctchange(A3526,日期设置!$C$4,日期设置!$B$2,1)</f>
        <v>0</v>
      </c>
      <c r="K3526" s="52">
        <f>[1]!b_dq_amount($A3526,日期设置!B$2,2,10000)</f>
        <v>0</v>
      </c>
      <c r="L3526" s="26">
        <f>[1]!b_info_latestpar(A3526,日期设置!$B$2)</f>
        <v>100</v>
      </c>
      <c r="M3526" s="6">
        <f>[1]!b_info_outstandingbalance($A3526,日期设置!B$2)</f>
        <v>6</v>
      </c>
      <c r="N3526" s="7" t="str">
        <f>[1]!b_info_latestissurercreditrating2(A3526,日期设置!$B$2,"102","1")</f>
        <v>AA+</v>
      </c>
      <c r="O3526" s="8">
        <v>4.74</v>
      </c>
      <c r="P3526" s="9" t="str">
        <f>[1]!b_info_repurchasedate(A3526)</f>
        <v>2023-10-19</v>
      </c>
      <c r="Q3526" s="8" t="s">
        <v>16276</v>
      </c>
      <c r="R3526" s="2" t="str">
        <f>IF((--IF(P3526=0,Q3526,P3526))&gt;(--日期设置!$B$2),IF(P3526=0,Q3526,P3526),Q3526)</f>
        <v>2023-10-19</v>
      </c>
      <c r="S3526" s="31" t="s">
        <v>16413</v>
      </c>
      <c r="T3526" s="8">
        <f>[1]!b_anal_ptmyear($A3526,日期设置!$B$2)</f>
        <v>4.5780821917808217</v>
      </c>
      <c r="U3526" s="8">
        <f>[1]!b_anal_termifexercise($A3526,日期设置!B$2)</f>
        <v>2.5780821917808221</v>
      </c>
      <c r="V3526" s="10">
        <f>[1]!b_dq_dirtyprice(A3526,日期设置!$B$2)</f>
        <v>101.3351</v>
      </c>
      <c r="W3526" s="11">
        <f>IF(U3526=0,ROUNDUP((Q3526-日期设置!$B$2)/365,0),ROUNDUP((R3526-日期设置!$B$2)/365,0))</f>
        <v>3</v>
      </c>
      <c r="X3526" s="18">
        <f>_xlfn.IFNA(VLOOKUP(A3526,过往入选债券!A:D,4,0),2)</f>
        <v>2</v>
      </c>
      <c r="Y3526">
        <f>_xlfn.IFNA(VLOOKUP(C3526,[2]Sheet1!$A:$A,1,0),3)</f>
        <v>3</v>
      </c>
    </row>
    <row r="3527" spans="1:25" hidden="1" x14ac:dyDescent="0.2">
      <c r="A3527" s="21" t="s">
        <v>2311</v>
      </c>
      <c r="B3527" s="21" t="s">
        <v>2312</v>
      </c>
      <c r="C3527" s="37" t="s">
        <v>1640</v>
      </c>
      <c r="D3527" s="26" t="str">
        <f>[1]!b_calc_yield(A3527,日期设置!$B$2,F3527,1,R3527,1,O3527,L3527,S3527,)</f>
        <v>Fetching...</v>
      </c>
      <c r="E3527" s="26">
        <f t="shared" si="110"/>
        <v>3.567970263009923</v>
      </c>
      <c r="F3527" s="18">
        <f>[1]!b_dq_cleanprice($A3527,日期设置!B$2)</f>
        <v>100.69</v>
      </c>
      <c r="G3527" s="18" t="str">
        <f t="shared" si="111"/>
        <v>0.71 + 0</v>
      </c>
      <c r="H3527" s="27">
        <f>[1]!b_dq_pctchange($A3527,日期设置!$B$2,1)/100</f>
        <v>0</v>
      </c>
      <c r="I3527" s="26">
        <f>[1]!b_pq_pctchange(A3527,日期设置!$B$4,日期设置!$B$2,1)</f>
        <v>0</v>
      </c>
      <c r="J3527" s="26">
        <f>[1]!b_pq_pctchange(A3527,日期设置!$C$4,日期设置!$B$2,1)</f>
        <v>8.4090913609005752E-2</v>
      </c>
      <c r="K3527" s="52">
        <f>[1]!b_dq_amount($A3527,日期设置!B$2,2,10000)</f>
        <v>0</v>
      </c>
      <c r="L3527" s="26">
        <f>[1]!b_info_latestpar(A3527,日期设置!$B$2)</f>
        <v>100</v>
      </c>
      <c r="M3527" s="6">
        <f>[1]!b_info_outstandingbalance($A3527,日期设置!B$2)</f>
        <v>2</v>
      </c>
      <c r="N3527" s="7">
        <f>[1]!b_info_latestissurercreditrating2(A3527,日期设置!$B$2,"102","1")</f>
        <v>0</v>
      </c>
      <c r="O3527" s="8">
        <v>6.1</v>
      </c>
      <c r="P3527" s="9">
        <f>[1]!b_info_repurchasedate(A3527)</f>
        <v>0</v>
      </c>
      <c r="Q3527" s="8" t="s">
        <v>16453</v>
      </c>
      <c r="R3527" s="2" t="str">
        <f>IF((--IF(P3527=0,Q3527,P3527))&gt;(--日期设置!$B$2),IF(P3527=0,Q3527,P3527),Q3527)</f>
        <v>2021-12-07</v>
      </c>
      <c r="S3527" s="2" t="s">
        <v>18140</v>
      </c>
      <c r="T3527" s="8">
        <f>[1]!b_anal_ptmyear($A3527,日期设置!$B$2)</f>
        <v>0.71232876712328763</v>
      </c>
      <c r="U3527" s="8">
        <f>[1]!b_anal_termifexercise($A3527,日期设置!B$2)</f>
        <v>0</v>
      </c>
      <c r="V3527" s="10">
        <f>[1]!b_dq_dirtyprice(A3527,日期设置!$B$2)</f>
        <v>102.4448</v>
      </c>
      <c r="W3527" s="11">
        <f>IF(U3527=0,ROUNDUP((Q3527-日期设置!$B$2)/365,0),ROUNDUP((R3527-日期设置!$B$2)/365,0))</f>
        <v>1</v>
      </c>
      <c r="X3527" s="18">
        <f>_xlfn.IFNA(VLOOKUP(A3527,过往入选债券!A:D,4,0),2)</f>
        <v>2</v>
      </c>
      <c r="Y3527">
        <f>_xlfn.IFNA(VLOOKUP(C3527,[2]Sheet1!$A:$A,1,0),3)</f>
        <v>3</v>
      </c>
    </row>
    <row r="3528" spans="1:25" hidden="1" x14ac:dyDescent="0.2">
      <c r="A3528" s="21" t="s">
        <v>7820</v>
      </c>
      <c r="B3528" s="21" t="s">
        <v>7821</v>
      </c>
      <c r="C3528" s="37" t="s">
        <v>1982</v>
      </c>
      <c r="D3528" s="26" t="str">
        <f>[1]!b_calc_yield(A3528,日期设置!$B$2,F3528,1,R3528,1,O3528,L3528,S3528,)</f>
        <v>Fetching...</v>
      </c>
      <c r="E3528" s="26">
        <f t="shared" si="110"/>
        <v>4.0477269588458098</v>
      </c>
      <c r="F3528" s="18">
        <f>[1]!b_dq_cleanprice($A3528,日期设置!B$2)</f>
        <v>101.4796</v>
      </c>
      <c r="G3528" s="18" t="str">
        <f t="shared" si="111"/>
        <v>0.80 + 0.80</v>
      </c>
      <c r="H3528" s="27">
        <f>[1]!b_dq_pctchange($A3528,日期设置!$B$2,1)/100</f>
        <v>0</v>
      </c>
      <c r="I3528" s="26">
        <f>[1]!b_pq_pctchange(A3528,日期设置!$B$4,日期设置!$B$2,1)</f>
        <v>0</v>
      </c>
      <c r="J3528" s="26">
        <f>[1]!b_pq_pctchange(A3528,日期设置!$C$4,日期设置!$B$2,1)</f>
        <v>0</v>
      </c>
      <c r="K3528" s="52">
        <f>[1]!b_dq_amount($A3528,日期设置!B$2,2,10000)</f>
        <v>0</v>
      </c>
      <c r="L3528" s="26">
        <f>[1]!b_info_latestpar(A3528,日期设置!$B$2)</f>
        <v>100</v>
      </c>
      <c r="M3528" s="6">
        <f>[1]!b_info_outstandingbalance($A3528,日期设置!B$2)</f>
        <v>5</v>
      </c>
      <c r="N3528" s="7" t="str">
        <f>[1]!b_info_latestissurercreditrating2(A3528,日期设置!$B$2,"102","1")</f>
        <v>AAA</v>
      </c>
      <c r="O3528" s="8">
        <v>6.98</v>
      </c>
      <c r="P3528" s="9">
        <f>[1]!b_info_repurchasedate(A3528)</f>
        <v>0</v>
      </c>
      <c r="Q3528" s="8" t="s">
        <v>17235</v>
      </c>
      <c r="R3528" s="2" t="str">
        <f>IF((--IF(P3528=0,Q3528,P3528))&gt;(--日期设置!$B$2),IF(P3528=0,Q3528,P3528),Q3528)</f>
        <v>2022-01-11</v>
      </c>
      <c r="S3528" s="2" t="s">
        <v>18362</v>
      </c>
      <c r="T3528" s="8">
        <f>[1]!b_anal_ptmyear($A3528,日期设置!$B$2)</f>
        <v>0.80821917808219179</v>
      </c>
      <c r="U3528" s="8">
        <f>[1]!b_anal_termifexercise($A3528,日期设置!B$2)</f>
        <v>0.80821917808219179</v>
      </c>
      <c r="V3528" s="10">
        <f>[1]!b_dq_dirtyprice(A3528,日期设置!$B$2)</f>
        <v>102.8182</v>
      </c>
      <c r="W3528" s="11">
        <f>IF(U3528=0,ROUNDUP((Q3528-日期设置!$B$2)/365,0),ROUNDUP((R3528-日期设置!$B$2)/365,0))</f>
        <v>1</v>
      </c>
      <c r="X3528" s="18">
        <f>_xlfn.IFNA(VLOOKUP(A3528,过往入选债券!A:D,4,0),2)</f>
        <v>2</v>
      </c>
      <c r="Y3528">
        <f>_xlfn.IFNA(VLOOKUP(C3528,[2]Sheet1!$A:$A,1,0),3)</f>
        <v>3</v>
      </c>
    </row>
    <row r="3529" spans="1:25" hidden="1" x14ac:dyDescent="0.2">
      <c r="A3529" s="21" t="s">
        <v>5900</v>
      </c>
      <c r="B3529" s="21" t="s">
        <v>5901</v>
      </c>
      <c r="C3529" s="37" t="s">
        <v>433</v>
      </c>
      <c r="D3529" s="26" t="str">
        <f>[1]!b_calc_yield(A3529,日期设置!$B$2,F3529,1,R3529,1,O3529,L3529,S3529,)</f>
        <v>Fetching...</v>
      </c>
      <c r="E3529" s="26">
        <f t="shared" si="110"/>
        <v>7.8424194312887607</v>
      </c>
      <c r="F3529" s="18">
        <f>[1]!b_dq_cleanprice($A3529,日期设置!B$2)</f>
        <v>101.41160000000001</v>
      </c>
      <c r="G3529" s="18" t="str">
        <f t="shared" si="111"/>
        <v>1.6 + 0</v>
      </c>
      <c r="H3529" s="27">
        <f>[1]!b_dq_pctchange($A3529,日期设置!$B$2,1)/100</f>
        <v>0</v>
      </c>
      <c r="I3529" s="26">
        <f>[1]!b_pq_pctchange(A3529,日期设置!$B$4,日期设置!$B$2,1)</f>
        <v>0</v>
      </c>
      <c r="J3529" s="26">
        <f>[1]!b_pq_pctchange(A3529,日期设置!$C$4,日期设置!$B$2,1)</f>
        <v>0</v>
      </c>
      <c r="K3529" s="52">
        <f>[1]!b_dq_amount($A3529,日期设置!B$2,2,10000)</f>
        <v>0</v>
      </c>
      <c r="L3529" s="26">
        <f>[1]!b_info_latestpar(A3529,日期设置!$B$2)</f>
        <v>100</v>
      </c>
      <c r="M3529" s="6">
        <f>[1]!b_info_outstandingbalance($A3529,日期设置!B$2)</f>
        <v>7</v>
      </c>
      <c r="N3529" s="7" t="str">
        <f>[1]!b_info_latestissurercreditrating2(A3529,日期设置!$B$2,"102","1")</f>
        <v>AA</v>
      </c>
      <c r="O3529" s="8">
        <v>5.97</v>
      </c>
      <c r="P3529" s="9">
        <f>[1]!b_info_repurchasedate(A3529)</f>
        <v>0</v>
      </c>
      <c r="Q3529" s="8" t="s">
        <v>16454</v>
      </c>
      <c r="R3529" s="2" t="str">
        <f>IF((--IF(P3529=0,Q3529,P3529))&gt;(--日期设置!$B$2),IF(P3529=0,Q3529,P3529),Q3529)</f>
        <v>2022-10-27</v>
      </c>
      <c r="S3529" s="2" t="s">
        <v>18221</v>
      </c>
      <c r="T3529" s="8">
        <f>[1]!b_anal_ptmyear($A3529,日期设置!$B$2)</f>
        <v>1.6</v>
      </c>
      <c r="U3529" s="8">
        <f>[1]!b_anal_termifexercise($A3529,日期设置!B$2)</f>
        <v>0</v>
      </c>
      <c r="V3529" s="10">
        <f>[1]!b_dq_dirtyprice(A3529,日期设置!$B$2)</f>
        <v>103.7996</v>
      </c>
      <c r="W3529" s="11">
        <f>IF(U3529=0,ROUNDUP((Q3529-日期设置!$B$2)/365,0),ROUNDUP((R3529-日期设置!$B$2)/365,0))</f>
        <v>2</v>
      </c>
      <c r="X3529" s="18">
        <f>_xlfn.IFNA(VLOOKUP(A3529,过往入选债券!A:D,4,0),2)</f>
        <v>2</v>
      </c>
      <c r="Y3529">
        <f>_xlfn.IFNA(VLOOKUP(C3529,[2]Sheet1!$A:$A,1,0),3)</f>
        <v>3</v>
      </c>
    </row>
    <row r="3530" spans="1:25" x14ac:dyDescent="0.2">
      <c r="A3530" s="21" t="s">
        <v>7690</v>
      </c>
      <c r="B3530" s="21" t="s">
        <v>7691</v>
      </c>
      <c r="C3530" s="37" t="s">
        <v>426</v>
      </c>
      <c r="D3530" s="26" t="str">
        <f>[1]!b_calc_yield(A3530,日期设置!$B$2,F3530,1,R3530,1,O3530,L3530,S3530,)</f>
        <v>Fetching...</v>
      </c>
      <c r="E3530" s="26">
        <f t="shared" si="110"/>
        <v>3.6479294298418674</v>
      </c>
      <c r="F3530" s="18">
        <f>[1]!b_dq_cleanprice($A3530,日期设置!B$2)</f>
        <v>99.358800000000002</v>
      </c>
      <c r="G3530" s="18" t="str">
        <f t="shared" si="111"/>
        <v>0.72 + 0</v>
      </c>
      <c r="H3530" s="27">
        <f>[1]!b_dq_pctchange($A3530,日期设置!$B$2,1)/100</f>
        <v>1.4461561080798466E-2</v>
      </c>
      <c r="I3530" s="26">
        <f>[1]!b_pq_pctchange(A3530,日期设置!$B$4,日期设置!$B$2,1)</f>
        <v>1.2149815465827838</v>
      </c>
      <c r="J3530" s="26">
        <f>[1]!b_pq_pctchange(A3530,日期设置!$C$4,日期设置!$B$2,1)</f>
        <v>-5.0900619056148476E-2</v>
      </c>
      <c r="K3530" s="52">
        <f>[1]!b_dq_amount($A3530,日期设置!B$2,2,10000)</f>
        <v>10048.791643999999</v>
      </c>
      <c r="L3530" s="26">
        <f>[1]!b_info_latestpar(A3530,日期设置!$B$2)</f>
        <v>100</v>
      </c>
      <c r="M3530" s="6">
        <f>[1]!b_info_outstandingbalance($A3530,日期设置!B$2)</f>
        <v>15</v>
      </c>
      <c r="N3530" s="7" t="str">
        <f>[1]!b_info_latestissurercreditrating2(A3530,日期设置!$B$2,"102","1")</f>
        <v>AAA</v>
      </c>
      <c r="O3530" s="8">
        <v>4.1500000000000004</v>
      </c>
      <c r="P3530" s="9">
        <f>[1]!b_info_repurchasedate(A3530)</f>
        <v>0</v>
      </c>
      <c r="Q3530" s="8" t="s">
        <v>17191</v>
      </c>
      <c r="R3530" s="2" t="str">
        <f>IF((--IF(P3530=0,Q3530,P3530))&gt;(--日期设置!$B$2),IF(P3530=0,Q3530,P3530),Q3530)</f>
        <v>2021-12-13</v>
      </c>
      <c r="S3530" s="2" t="s">
        <v>18399</v>
      </c>
      <c r="T3530" s="8">
        <f>[1]!b_anal_ptmyear($A3530,日期设置!$B$2)</f>
        <v>0.72876712328767124</v>
      </c>
      <c r="U3530" s="8">
        <f>[1]!b_anal_termifexercise($A3530,日期设置!B$2)</f>
        <v>0</v>
      </c>
      <c r="V3530" s="10">
        <f>[1]!b_dq_dirtyprice(A3530,日期设置!$B$2)</f>
        <v>100.48439999999999</v>
      </c>
      <c r="W3530" s="11">
        <f>IF(U3530=0,ROUNDUP((Q3530-日期设置!$B$2)/365,0),ROUNDUP((R3530-日期设置!$B$2)/365,0))</f>
        <v>1</v>
      </c>
      <c r="X3530" s="18">
        <f>_xlfn.IFNA(VLOOKUP(A3530,过往入选债券!A:D,4,0),2)</f>
        <v>2</v>
      </c>
      <c r="Y3530">
        <f>_xlfn.IFNA(VLOOKUP(C3530,[2]Sheet1!$A:$A,1,0),3)</f>
        <v>3</v>
      </c>
    </row>
    <row r="3531" spans="1:25" hidden="1" x14ac:dyDescent="0.2">
      <c r="A3531" s="21" t="s">
        <v>15759</v>
      </c>
      <c r="B3531" s="21" t="s">
        <v>15760</v>
      </c>
      <c r="C3531" s="37" t="s">
        <v>1992</v>
      </c>
      <c r="D3531" s="26" t="str">
        <f>[1]!b_calc_yield(A3531,日期设置!$B$2,F3531,1,R3531,1,O3531,L3531,S3531,)</f>
        <v>Fetching...</v>
      </c>
      <c r="E3531" s="26">
        <f t="shared" si="110"/>
        <v>19.418235384331339</v>
      </c>
      <c r="F3531" s="18">
        <f>[1]!b_dq_cleanprice($A3531,日期设置!B$2)</f>
        <v>98.018799999999999</v>
      </c>
      <c r="G3531" s="18" t="str">
        <f t="shared" si="111"/>
        <v>6.02 + 4.02</v>
      </c>
      <c r="H3531" s="27">
        <f>[1]!b_dq_pctchange($A3531,日期设置!$B$2,1)/100</f>
        <v>0</v>
      </c>
      <c r="I3531" s="26">
        <f>[1]!b_pq_pctchange(A3531,日期设置!$B$4,日期设置!$B$2,1)</f>
        <v>-1.981200000000001</v>
      </c>
      <c r="J3531" s="26">
        <f>[1]!b_pq_pctchange(A3531,日期设置!$C$4,日期设置!$B$2,1)</f>
        <v>-1.981200000000001</v>
      </c>
      <c r="K3531" s="52">
        <f>[1]!b_dq_amount($A3531,日期设置!B$2,2,10000)</f>
        <v>0</v>
      </c>
      <c r="L3531" s="26">
        <f>[1]!b_info_latestpar(A3531,日期设置!$B$2)</f>
        <v>100</v>
      </c>
      <c r="M3531" s="6">
        <f>[1]!b_info_outstandingbalance($A3531,日期设置!B$2)</f>
        <v>7.4</v>
      </c>
      <c r="N3531" s="7" t="str">
        <f>[1]!b_info_latestissurercreditrating2(A3531,日期设置!$B$2,"102","1")</f>
        <v>AA+</v>
      </c>
      <c r="O3531" s="8">
        <v>4.45</v>
      </c>
      <c r="P3531" s="9" t="str">
        <f>[1]!b_info_repurchasedate(A3531)</f>
        <v>2025-03-30</v>
      </c>
      <c r="Q3531" s="8" t="s">
        <v>16801</v>
      </c>
      <c r="R3531" s="2" t="str">
        <f>IF((--IF(P3531=0,Q3531,P3531))&gt;(--日期设置!$B$2),IF(P3531=0,Q3531,P3531),Q3531)</f>
        <v>2025-03-30</v>
      </c>
      <c r="S3531" s="2" t="s">
        <v>18056</v>
      </c>
      <c r="T3531" s="8">
        <f>[1]!b_anal_ptmyear($A3531,日期设置!$B$2)</f>
        <v>6.021917808219178</v>
      </c>
      <c r="U3531" s="8">
        <f>[1]!b_anal_termifexercise($A3531,日期设置!B$2)</f>
        <v>4.0246575342465754</v>
      </c>
      <c r="V3531" s="10">
        <f>[1]!b_dq_dirtyprice(A3531,日期设置!$B$2)</f>
        <v>102.37130000000001</v>
      </c>
      <c r="W3531" s="11">
        <f>IF(U3531=0,ROUNDUP((Q3531-日期设置!$B$2)/365,0),ROUNDUP((R3531-日期设置!$B$2)/365,0))</f>
        <v>5</v>
      </c>
      <c r="X3531" s="18">
        <f>_xlfn.IFNA(VLOOKUP(A3531,过往入选债券!A:D,4,0),2)</f>
        <v>2</v>
      </c>
      <c r="Y3531">
        <f>_xlfn.IFNA(VLOOKUP(C3531,[2]Sheet1!$A:$A,1,0),3)</f>
        <v>3</v>
      </c>
    </row>
    <row r="3532" spans="1:25" hidden="1" x14ac:dyDescent="0.2">
      <c r="A3532" s="28" t="s">
        <v>21825</v>
      </c>
      <c r="B3532" s="28" t="s">
        <v>22010</v>
      </c>
      <c r="C3532" s="39" t="s">
        <v>2612</v>
      </c>
      <c r="D3532" s="26" t="str">
        <f>[1]!b_calc_yield(A3532,日期设置!$B$2,F3532,1,R3532,1,O3532,L3532,S3532,)</f>
        <v>Fetching...</v>
      </c>
      <c r="E3532" s="26">
        <f t="shared" si="110"/>
        <v>13.413065437671644</v>
      </c>
      <c r="F3532" s="18">
        <f>[1]!b_dq_cleanprice($A3532,日期设置!B$2)</f>
        <v>99.937299999999993</v>
      </c>
      <c r="G3532" s="18" t="str">
        <f t="shared" si="111"/>
        <v>4.71 + 2.71</v>
      </c>
      <c r="H3532" s="27">
        <f>[1]!b_dq_pctchange($A3532,日期设置!$B$2,1)/100</f>
        <v>0</v>
      </c>
      <c r="I3532" s="26">
        <f>[1]!b_pq_pctchange(A3532,日期设置!$B$4,日期设置!$B$2,1)</f>
        <v>0</v>
      </c>
      <c r="J3532" s="26">
        <f>[1]!b_pq_pctchange(A3532,日期设置!$C$4,日期设置!$B$2,1)</f>
        <v>0</v>
      </c>
      <c r="K3532" s="52">
        <f>[1]!b_dq_amount($A3532,日期设置!B$2,2,10000)</f>
        <v>0</v>
      </c>
      <c r="L3532" s="26">
        <f>[1]!b_info_latestpar(A3532,日期设置!$B$2)</f>
        <v>100</v>
      </c>
      <c r="M3532" s="6">
        <f>[1]!b_info_outstandingbalance($A3532,日期设置!B$2)</f>
        <v>6</v>
      </c>
      <c r="N3532" s="7" t="str">
        <f>[1]!b_info_latestissurercreditrating2(A3532,日期设置!$B$2,"102","1")</f>
        <v>AA</v>
      </c>
      <c r="O3532" s="43">
        <v>4.99</v>
      </c>
      <c r="P3532" s="9" t="str">
        <f>[1]!b_info_repurchasedate(A3532)</f>
        <v>2023-12-07</v>
      </c>
      <c r="Q3532" s="31" t="s">
        <v>16784</v>
      </c>
      <c r="R3532" s="2" t="str">
        <f>IF((--IF(P3532=0,Q3532,P3532))&gt;(--日期设置!$B$2),IF(P3532=0,Q3532,P3532),Q3532)</f>
        <v>2023-12-07</v>
      </c>
      <c r="S3532" s="31" t="s">
        <v>16877</v>
      </c>
      <c r="T3532" s="8">
        <f>[1]!b_anal_ptmyear($A3532,日期设置!$B$2)</f>
        <v>4.7123287671232879</v>
      </c>
      <c r="U3532" s="8">
        <f>[1]!b_anal_termifexercise($A3532,日期设置!B$2)</f>
        <v>2.7123287671232879</v>
      </c>
      <c r="V3532" s="10">
        <f>[1]!b_dq_dirtyprice(A3532,日期设置!$B$2)</f>
        <v>101.3728</v>
      </c>
      <c r="W3532" s="11">
        <f>IF(U3532=0,ROUNDUP((Q3532-日期设置!$B$2)/365,0),ROUNDUP((R3532-日期设置!$B$2)/365,0))</f>
        <v>3</v>
      </c>
      <c r="X3532" s="18">
        <f>_xlfn.IFNA(VLOOKUP(A3532,过往入选债券!A:D,4,0),2)</f>
        <v>2</v>
      </c>
      <c r="Y3532">
        <f>_xlfn.IFNA(VLOOKUP(C3532,[2]Sheet1!$A:$A,1,0),3)</f>
        <v>3</v>
      </c>
    </row>
    <row r="3533" spans="1:25" hidden="1" x14ac:dyDescent="0.2">
      <c r="A3533" s="21" t="s">
        <v>11584</v>
      </c>
      <c r="B3533" s="21" t="s">
        <v>11585</v>
      </c>
      <c r="C3533" s="37" t="s">
        <v>11586</v>
      </c>
      <c r="D3533" s="26" t="str">
        <f>[1]!b_calc_yield(A3533,日期设置!$B$2,F3533,1,R3533,1,O3533,L3533,S3533,)</f>
        <v>Fetching...</v>
      </c>
      <c r="E3533" s="26">
        <f t="shared" si="110"/>
        <v>5.9539886748643633</v>
      </c>
      <c r="F3533" s="18">
        <f>[1]!b_dq_cleanprice($A3533,日期设置!B$2)</f>
        <v>101.02379999999999</v>
      </c>
      <c r="G3533" s="18" t="str">
        <f t="shared" si="111"/>
        <v>1.23 + 0</v>
      </c>
      <c r="H3533" s="27">
        <f>[1]!b_dq_pctchange($A3533,日期设置!$B$2,1)/100</f>
        <v>0</v>
      </c>
      <c r="I3533" s="26">
        <f>[1]!b_pq_pctchange(A3533,日期设置!$B$4,日期设置!$B$2,1)</f>
        <v>0</v>
      </c>
      <c r="J3533" s="26">
        <f>[1]!b_pq_pctchange(A3533,日期设置!$C$4,日期设置!$B$2,1)</f>
        <v>0</v>
      </c>
      <c r="K3533" s="52">
        <f>[1]!b_dq_amount($A3533,日期设置!B$2,2,10000)</f>
        <v>0</v>
      </c>
      <c r="L3533" s="26">
        <f>[1]!b_info_latestpar(A3533,日期设置!$B$2)</f>
        <v>100</v>
      </c>
      <c r="M3533" s="6">
        <f>[1]!b_info_outstandingbalance($A3533,日期设置!B$2)</f>
        <v>2</v>
      </c>
      <c r="N3533" s="7" t="str">
        <f>[1]!b_info_latestissurercreditrating2(A3533,日期设置!$B$2,"102","1")</f>
        <v>AA</v>
      </c>
      <c r="O3533" s="8">
        <v>5.9</v>
      </c>
      <c r="P3533" s="9">
        <f>[1]!b_info_repurchasedate(A3533)</f>
        <v>0</v>
      </c>
      <c r="Q3533" s="8" t="s">
        <v>16827</v>
      </c>
      <c r="R3533" s="2" t="str">
        <f>IF((--IF(P3533=0,Q3533,P3533))&gt;(--日期设置!$B$2),IF(P3533=0,Q3533,P3533),Q3533)</f>
        <v>2022-06-17</v>
      </c>
      <c r="S3533" s="2" t="s">
        <v>18648</v>
      </c>
      <c r="T3533" s="8">
        <f>[1]!b_anal_ptmyear($A3533,日期设置!$B$2)</f>
        <v>1.2383561643835617</v>
      </c>
      <c r="U3533" s="8">
        <f>[1]!b_anal_termifexercise($A3533,日期设置!B$2)</f>
        <v>0</v>
      </c>
      <c r="V3533" s="10">
        <f>[1]!b_dq_dirtyprice(A3533,日期设置!$B$2)</f>
        <v>105.5175</v>
      </c>
      <c r="W3533" s="11">
        <f>IF(U3533=0,ROUNDUP((Q3533-日期设置!$B$2)/365,0),ROUNDUP((R3533-日期设置!$B$2)/365,0))</f>
        <v>2</v>
      </c>
      <c r="X3533" s="18">
        <f>_xlfn.IFNA(VLOOKUP(A3533,过往入选债券!A:D,4,0),2)</f>
        <v>2</v>
      </c>
      <c r="Y3533">
        <f>_xlfn.IFNA(VLOOKUP(C3533,[2]Sheet1!$A:$A,1,0),3)</f>
        <v>3</v>
      </c>
    </row>
    <row r="3534" spans="1:25" hidden="1" x14ac:dyDescent="0.2">
      <c r="A3534" s="28" t="s">
        <v>19827</v>
      </c>
      <c r="B3534" s="28" t="s">
        <v>19828</v>
      </c>
      <c r="C3534" s="38" t="s">
        <v>19829</v>
      </c>
      <c r="D3534" s="26" t="str">
        <f>[1]!b_calc_yield(A3534,日期设置!$B$2,F3534,1,R3534,1,O3534,L3534,S3534,)</f>
        <v>Fetching...</v>
      </c>
      <c r="E3534" s="26">
        <f t="shared" si="110"/>
        <v>21.704073036190152</v>
      </c>
      <c r="F3534" s="18">
        <f>[1]!b_dq_cleanprice($A3534,日期设置!B$2)</f>
        <v>99.141999999999996</v>
      </c>
      <c r="G3534" s="18" t="str">
        <f t="shared" si="111"/>
        <v>9.43 + 4.43</v>
      </c>
      <c r="H3534" s="27">
        <f>[1]!b_dq_pctchange($A3534,日期设置!$B$2,1)/100</f>
        <v>0</v>
      </c>
      <c r="I3534" s="26">
        <f>[1]!b_pq_pctchange(A3534,日期设置!$B$4,日期设置!$B$2,1)</f>
        <v>-0.86325424752489066</v>
      </c>
      <c r="J3534" s="26">
        <f>[1]!b_pq_pctchange(A3534,日期设置!$C$4,日期设置!$B$2,1)</f>
        <v>-0.86325424752489066</v>
      </c>
      <c r="K3534" s="52">
        <f>[1]!b_dq_amount($A3534,日期设置!B$2,2,10000)</f>
        <v>0</v>
      </c>
      <c r="L3534" s="26">
        <f>[1]!b_info_latestpar(A3534,日期设置!$B$2)</f>
        <v>100</v>
      </c>
      <c r="M3534" s="6">
        <f>[1]!b_info_outstandingbalance($A3534,日期设置!B$2)</f>
        <v>4</v>
      </c>
      <c r="N3534" s="7" t="str">
        <f>[1]!b_info_latestissurercreditrating2(A3534,日期设置!$B$2,"102","1")</f>
        <v>AA+</v>
      </c>
      <c r="O3534" s="8">
        <v>4.79</v>
      </c>
      <c r="P3534" s="9" t="str">
        <f>[1]!b_info_repurchasedate(A3534)</f>
        <v>2025-08-28</v>
      </c>
      <c r="Q3534" s="8" t="s">
        <v>20015</v>
      </c>
      <c r="R3534" s="2" t="str">
        <f>IF((--IF(P3534=0,Q3534,P3534))&gt;(--日期设置!$B$2),IF(P3534=0,Q3534,P3534),Q3534)</f>
        <v>2025-08-28</v>
      </c>
      <c r="S3534" s="31" t="s">
        <v>19230</v>
      </c>
      <c r="T3534" s="8">
        <f>[1]!b_anal_ptmyear($A3534,日期设置!$B$2)</f>
        <v>9.4356164383561651</v>
      </c>
      <c r="U3534" s="8">
        <f>[1]!b_anal_termifexercise($A3534,日期设置!B$2)</f>
        <v>4.4383561643835616</v>
      </c>
      <c r="V3534" s="10">
        <f>[1]!b_dq_dirtyprice(A3534,日期设置!$B$2)</f>
        <v>101.8454</v>
      </c>
      <c r="W3534" s="11">
        <f>IF(U3534=0,ROUNDUP((Q3534-日期设置!$B$2)/365,0),ROUNDUP((R3534-日期设置!$B$2)/365,0))</f>
        <v>5</v>
      </c>
      <c r="X3534" s="18">
        <f>_xlfn.IFNA(VLOOKUP(A3534,过往入选债券!A:D,4,0),2)</f>
        <v>2</v>
      </c>
      <c r="Y3534">
        <f>_xlfn.IFNA(VLOOKUP(C3534,[2]Sheet1!$A:$A,1,0),3)</f>
        <v>3</v>
      </c>
    </row>
    <row r="3535" spans="1:25" hidden="1" x14ac:dyDescent="0.2">
      <c r="A3535" s="28" t="s">
        <v>20916</v>
      </c>
      <c r="B3535" s="28" t="s">
        <v>20917</v>
      </c>
      <c r="C3535" s="39" t="s">
        <v>306</v>
      </c>
      <c r="D3535" s="26" t="str">
        <f>[1]!b_calc_yield(A3535,日期设置!$B$2,F3535,1,R3535,1,O3535,L3535,S3535,)</f>
        <v>Fetching...</v>
      </c>
      <c r="E3535" s="26">
        <f t="shared" si="110"/>
        <v>7.7992268884767624</v>
      </c>
      <c r="F3535" s="18">
        <f>[1]!b_dq_cleanprice($A3535,日期设置!B$2)</f>
        <v>99.729100000000003</v>
      </c>
      <c r="G3535" s="18" t="str">
        <f t="shared" si="111"/>
        <v>1.58 + 1.58</v>
      </c>
      <c r="H3535" s="27">
        <f>[1]!b_dq_pctchange($A3535,日期设置!$B$2,1)/100</f>
        <v>0</v>
      </c>
      <c r="I3535" s="26">
        <f>[1]!b_pq_pctchange(A3535,日期设置!$B$4,日期设置!$B$2,1)</f>
        <v>0</v>
      </c>
      <c r="J3535" s="26">
        <f>[1]!b_pq_pctchange(A3535,日期设置!$C$4,日期设置!$B$2,1)</f>
        <v>-0.73792804853165728</v>
      </c>
      <c r="K3535" s="52">
        <f>[1]!b_dq_amount($A3535,日期设置!B$2,2,10000)</f>
        <v>0</v>
      </c>
      <c r="L3535" s="26">
        <f>[1]!b_info_latestpar(A3535,日期设置!$B$2)</f>
        <v>100</v>
      </c>
      <c r="M3535" s="6">
        <f>[1]!b_info_outstandingbalance($A3535,日期设置!B$2)</f>
        <v>6</v>
      </c>
      <c r="N3535" s="7" t="str">
        <f>[1]!b_info_latestissurercreditrating2(A3535,日期设置!$B$2,"102","1")</f>
        <v>AA+</v>
      </c>
      <c r="O3535" s="8">
        <v>4.84</v>
      </c>
      <c r="P3535" s="9">
        <f>[1]!b_info_repurchasedate(A3535)</f>
        <v>0</v>
      </c>
      <c r="Q3535" s="8" t="s">
        <v>16875</v>
      </c>
      <c r="R3535" s="2" t="str">
        <f>IF((--IF(P3535=0,Q3535,P3535))&gt;(--日期设置!$B$2),IF(P3535=0,Q3535,P3535),Q3535)</f>
        <v>2022-10-21</v>
      </c>
      <c r="S3535" s="31" t="s">
        <v>16150</v>
      </c>
      <c r="T3535" s="8">
        <f>[1]!b_anal_ptmyear($A3535,日期设置!$B$2)</f>
        <v>1.5835616438356164</v>
      </c>
      <c r="U3535" s="8">
        <f>[1]!b_anal_termifexercise($A3535,日期设置!B$2)</f>
        <v>1.5835616438356164</v>
      </c>
      <c r="V3535" s="10">
        <f>[1]!b_dq_dirtyprice(A3535,日期设置!$B$2)</f>
        <v>101.74469999999999</v>
      </c>
      <c r="W3535" s="11">
        <f>IF(U3535=0,ROUNDUP((Q3535-日期设置!$B$2)/365,0),ROUNDUP((R3535-日期设置!$B$2)/365,0))</f>
        <v>2</v>
      </c>
      <c r="X3535" s="18">
        <f>_xlfn.IFNA(VLOOKUP(A3535,过往入选债券!A:D,4,0),2)</f>
        <v>2</v>
      </c>
      <c r="Y3535">
        <f>_xlfn.IFNA(VLOOKUP(C3535,[2]Sheet1!$A:$A,1,0),3)</f>
        <v>3</v>
      </c>
    </row>
    <row r="3536" spans="1:25" hidden="1" x14ac:dyDescent="0.2">
      <c r="A3536" s="28" t="s">
        <v>22352</v>
      </c>
      <c r="B3536" s="28" t="s">
        <v>22353</v>
      </c>
      <c r="C3536" s="39" t="s">
        <v>10013</v>
      </c>
      <c r="D3536" s="26">
        <f>[1]!b_calc_yield(A3536,日期设置!$B$2,F3536,1,R3536,1,O3536,L3536,S3536,)</f>
        <v>5.0028957764758237</v>
      </c>
      <c r="E3536" s="26">
        <f t="shared" si="110"/>
        <v>24.243135179925424</v>
      </c>
      <c r="F3536" s="18">
        <f>[1]!b_dq_cleanprice($A3536,日期设置!B$2)</f>
        <v>99.51</v>
      </c>
      <c r="G3536" s="18" t="str">
        <f t="shared" si="111"/>
        <v>6.86 + 4.86</v>
      </c>
      <c r="H3536" s="27">
        <f>[1]!b_dq_pctchange($A3536,日期设置!$B$2,1)/100</f>
        <v>0</v>
      </c>
      <c r="I3536" s="26">
        <f>[1]!b_pq_pctchange(A3536,日期设置!$B$4,日期设置!$B$2,1)</f>
        <v>0</v>
      </c>
      <c r="J3536" s="26">
        <f>[1]!b_pq_pctchange(A3536,日期设置!$C$4,日期设置!$B$2,1)</f>
        <v>-0.48999999999999488</v>
      </c>
      <c r="K3536" s="52">
        <f>[1]!b_dq_amount($A3536,日期设置!B$2,2,10000)</f>
        <v>0</v>
      </c>
      <c r="L3536" s="26">
        <f>[1]!b_info_latestpar(A3536,日期设置!$B$2)</f>
        <v>100</v>
      </c>
      <c r="M3536" s="6">
        <f>[1]!b_info_outstandingbalance($A3536,日期设置!B$2)</f>
        <v>8</v>
      </c>
      <c r="N3536" s="7" t="str">
        <f>[1]!b_info_latestissurercreditrating2(A3536,日期设置!$B$2,"102","1")</f>
        <v>AA+</v>
      </c>
      <c r="O3536" s="43">
        <v>4.8899999999999997</v>
      </c>
      <c r="P3536" s="9" t="str">
        <f>[1]!b_info_repurchasedate(A3536)</f>
        <v>2026-02-01</v>
      </c>
      <c r="Q3536" s="31" t="s">
        <v>23432</v>
      </c>
      <c r="R3536" s="2" t="str">
        <f>IF((--IF(P3536=0,Q3536,P3536))&gt;(--日期设置!$B$2),IF(P3536=0,Q3536,P3536),Q3536)</f>
        <v>2026-02-01</v>
      </c>
      <c r="S3536" s="2" t="s">
        <v>23118</v>
      </c>
      <c r="T3536" s="8">
        <f>[1]!b_anal_ptmyear($A3536,日期设置!$B$2)</f>
        <v>6.8657534246575338</v>
      </c>
      <c r="U3536" s="8">
        <f>[1]!b_anal_termifexercise($A3536,日期设置!B$2)</f>
        <v>4.8684931506849312</v>
      </c>
      <c r="V3536" s="10">
        <f>[1]!b_dq_dirtyprice(A3536,日期设置!$B$2)</f>
        <v>100.1665</v>
      </c>
      <c r="W3536" s="11">
        <f>IF(U3536=0,ROUNDUP((Q3536-日期设置!$B$2)/365,0),ROUNDUP((R3536-日期设置!$B$2)/365,0))</f>
        <v>5</v>
      </c>
      <c r="X3536" s="18">
        <f>_xlfn.IFNA(VLOOKUP(A3536,过往入选债券!A:D,4,0),2)</f>
        <v>2</v>
      </c>
      <c r="Y3536">
        <f>_xlfn.IFNA(VLOOKUP(C3536,[2]Sheet1!$A:$A,1,0),3)</f>
        <v>3</v>
      </c>
    </row>
    <row r="3537" spans="1:25" hidden="1" x14ac:dyDescent="0.2">
      <c r="A3537" s="21" t="s">
        <v>9835</v>
      </c>
      <c r="B3537" s="21" t="s">
        <v>9836</v>
      </c>
      <c r="C3537" s="37" t="s">
        <v>676</v>
      </c>
      <c r="D3537" s="26" t="str">
        <f>[1]!b_calc_yield(A3537,日期设置!$B$2,F3537,1,R3537,1,O3537,L3537,S3537,)</f>
        <v>Fetching...</v>
      </c>
      <c r="E3537" s="26">
        <f t="shared" si="110"/>
        <v>19.015256298040018</v>
      </c>
      <c r="F3537" s="18">
        <f>[1]!b_dq_cleanprice($A3537,日期设置!B$2)</f>
        <v>99.568399999999997</v>
      </c>
      <c r="G3537" s="18" t="str">
        <f t="shared" si="111"/>
        <v>3.82 + 0</v>
      </c>
      <c r="H3537" s="27">
        <f>[1]!b_dq_pctchange($A3537,日期设置!$B$2,1)/100</f>
        <v>0</v>
      </c>
      <c r="I3537" s="26">
        <f>[1]!b_pq_pctchange(A3537,日期设置!$B$4,日期设置!$B$2,1)</f>
        <v>0</v>
      </c>
      <c r="J3537" s="26">
        <f>[1]!b_pq_pctchange(A3537,日期设置!$C$4,日期设置!$B$2,1)</f>
        <v>0</v>
      </c>
      <c r="K3537" s="52">
        <f>[1]!b_dq_amount($A3537,日期设置!B$2,2,10000)</f>
        <v>0</v>
      </c>
      <c r="L3537" s="26">
        <f>[1]!b_info_latestpar(A3537,日期设置!$B$2)</f>
        <v>100</v>
      </c>
      <c r="M3537" s="6">
        <f>[1]!b_info_outstandingbalance($A3537,日期设置!B$2)</f>
        <v>10</v>
      </c>
      <c r="N3537" s="7" t="str">
        <f>[1]!b_info_latestissurercreditrating2(A3537,日期设置!$B$2,"102","1")</f>
        <v>AA</v>
      </c>
      <c r="O3537" s="8">
        <v>4.88</v>
      </c>
      <c r="P3537" s="9">
        <f>[1]!b_info_repurchasedate(A3537)</f>
        <v>0</v>
      </c>
      <c r="Q3537" s="8" t="s">
        <v>16288</v>
      </c>
      <c r="R3537" s="2" t="str">
        <f>IF((--IF(P3537=0,Q3537,P3537))&gt;(--日期设置!$B$2),IF(P3537=0,Q3537,P3537),Q3537)</f>
        <v>2025-01-17</v>
      </c>
      <c r="S3537" s="2" t="s">
        <v>18051</v>
      </c>
      <c r="T3537" s="8">
        <f>[1]!b_anal_ptmyear($A3537,日期设置!$B$2)</f>
        <v>3.8246575342465752</v>
      </c>
      <c r="U3537" s="8">
        <f>[1]!b_anal_termifexercise($A3537,日期设置!B$2)</f>
        <v>0</v>
      </c>
      <c r="V3537" s="10">
        <f>[1]!b_dq_dirtyprice(A3537,日期设置!$B$2)</f>
        <v>100.4241</v>
      </c>
      <c r="W3537" s="11">
        <f>IF(U3537=0,ROUNDUP((Q3537-日期设置!$B$2)/365,0),ROUNDUP((R3537-日期设置!$B$2)/365,0))</f>
        <v>4</v>
      </c>
      <c r="X3537" s="18">
        <f>_xlfn.IFNA(VLOOKUP(A3537,过往入选债券!A:D,4,0),2)</f>
        <v>2</v>
      </c>
      <c r="Y3537">
        <f>_xlfn.IFNA(VLOOKUP(C3537,[2]Sheet1!$A:$A,1,0),3)</f>
        <v>3</v>
      </c>
    </row>
    <row r="3538" spans="1:25" hidden="1" x14ac:dyDescent="0.2">
      <c r="A3538" s="21" t="s">
        <v>8137</v>
      </c>
      <c r="B3538" s="21" t="s">
        <v>8138</v>
      </c>
      <c r="C3538" s="37" t="s">
        <v>4923</v>
      </c>
      <c r="D3538" s="26" t="str">
        <f>[1]!b_calc_yield(A3538,日期设置!$B$2,F3538,1,R3538,1,O3538,L3538,S3538,)</f>
        <v>Fetching...</v>
      </c>
      <c r="E3538" s="26">
        <f t="shared" si="110"/>
        <v>14.867993513431156</v>
      </c>
      <c r="F3538" s="18">
        <f>[1]!b_dq_cleanprice($A3538,日期设置!B$2)</f>
        <v>99.641999999999996</v>
      </c>
      <c r="G3538" s="18" t="str">
        <f t="shared" si="111"/>
        <v>2.97 + 0</v>
      </c>
      <c r="H3538" s="27">
        <f>[1]!b_dq_pctchange($A3538,日期设置!$B$2,1)/100</f>
        <v>0</v>
      </c>
      <c r="I3538" s="26">
        <f>[1]!b_pq_pctchange(A3538,日期设置!$B$4,日期设置!$B$2,1)</f>
        <v>0</v>
      </c>
      <c r="J3538" s="26">
        <f>[1]!b_pq_pctchange(A3538,日期设置!$C$4,日期设置!$B$2,1)</f>
        <v>0</v>
      </c>
      <c r="K3538" s="52">
        <f>[1]!b_dq_amount($A3538,日期设置!B$2,2,10000)</f>
        <v>0</v>
      </c>
      <c r="L3538" s="26">
        <f>[1]!b_info_latestpar(A3538,日期设置!$B$2)</f>
        <v>100</v>
      </c>
      <c r="M3538" s="6">
        <f>[1]!b_info_outstandingbalance($A3538,日期设置!B$2)</f>
        <v>20</v>
      </c>
      <c r="N3538" s="7" t="str">
        <f>[1]!b_info_latestissurercreditrating2(A3538,日期设置!$B$2,"102","1")</f>
        <v>AAA</v>
      </c>
      <c r="O3538" s="8">
        <v>4.87</v>
      </c>
      <c r="P3538" s="9">
        <f>[1]!b_info_repurchasedate(A3538)</f>
        <v>0</v>
      </c>
      <c r="Q3538" s="8" t="s">
        <v>17073</v>
      </c>
      <c r="R3538" s="2" t="str">
        <f>IF((--IF(P3538=0,Q3538,P3538))&gt;(--日期设置!$B$2),IF(P3538=0,Q3538,P3538),Q3538)</f>
        <v>2024-03-12</v>
      </c>
      <c r="S3538" s="2" t="s">
        <v>18694</v>
      </c>
      <c r="T3538" s="8">
        <f>[1]!b_anal_ptmyear($A3538,日期设置!$B$2)</f>
        <v>2.9726027397260273</v>
      </c>
      <c r="U3538" s="8">
        <f>[1]!b_anal_termifexercise($A3538,日期设置!B$2)</f>
        <v>0</v>
      </c>
      <c r="V3538" s="10">
        <f>[1]!b_dq_dirtyprice(A3538,日期设置!$B$2)</f>
        <v>99.775400000000005</v>
      </c>
      <c r="W3538" s="11">
        <f>IF(U3538=0,ROUNDUP((Q3538-日期设置!$B$2)/365,0),ROUNDUP((R3538-日期设置!$B$2)/365,0))</f>
        <v>3</v>
      </c>
      <c r="X3538" s="18">
        <f>_xlfn.IFNA(VLOOKUP(A3538,过往入选债券!A:D,4,0),2)</f>
        <v>2</v>
      </c>
      <c r="Y3538">
        <f>_xlfn.IFNA(VLOOKUP(C3538,[2]Sheet1!$A:$A,1,0),3)</f>
        <v>3</v>
      </c>
    </row>
    <row r="3539" spans="1:25" hidden="1" x14ac:dyDescent="0.2">
      <c r="A3539" s="21" t="s">
        <v>9032</v>
      </c>
      <c r="B3539" s="21" t="s">
        <v>9033</v>
      </c>
      <c r="C3539" s="37" t="s">
        <v>6137</v>
      </c>
      <c r="D3539" s="26" t="str">
        <f>[1]!b_calc_yield(A3539,日期设置!$B$2,F3539,1,R3539,1,O3539,L3539,S3539,)</f>
        <v>Fetching...</v>
      </c>
      <c r="E3539" s="26">
        <f t="shared" si="110"/>
        <v>16.430561885477736</v>
      </c>
      <c r="F3539" s="18">
        <f>[1]!b_dq_cleanprice($A3539,日期设置!B$2)</f>
        <v>102.17</v>
      </c>
      <c r="G3539" s="18" t="str">
        <f t="shared" si="111"/>
        <v>3.41 + 0</v>
      </c>
      <c r="H3539" s="27">
        <f>[1]!b_dq_pctchange($A3539,日期设置!$B$2,1)/100</f>
        <v>0</v>
      </c>
      <c r="I3539" s="26">
        <f>[1]!b_pq_pctchange(A3539,日期设置!$B$4,日期设置!$B$2,1)</f>
        <v>0</v>
      </c>
      <c r="J3539" s="26">
        <f>[1]!b_pq_pctchange(A3539,日期设置!$C$4,日期设置!$B$2,1)</f>
        <v>0</v>
      </c>
      <c r="K3539" s="52">
        <f>[1]!b_dq_amount($A3539,日期设置!B$2,2,10000)</f>
        <v>0</v>
      </c>
      <c r="L3539" s="26">
        <f>[1]!b_info_latestpar(A3539,日期设置!$B$2)</f>
        <v>100</v>
      </c>
      <c r="M3539" s="6">
        <f>[1]!b_info_outstandingbalance($A3539,日期设置!B$2)</f>
        <v>3</v>
      </c>
      <c r="N3539" s="7" t="str">
        <f>[1]!b_info_latestissurercreditrating2(A3539,日期设置!$B$2,"102","1")</f>
        <v>AA</v>
      </c>
      <c r="O3539" s="8">
        <v>5.72</v>
      </c>
      <c r="P3539" s="9">
        <f>[1]!b_info_repurchasedate(A3539)</f>
        <v>0</v>
      </c>
      <c r="Q3539" s="8" t="s">
        <v>17618</v>
      </c>
      <c r="R3539" s="2" t="str">
        <f>IF((--IF(P3539=0,Q3539,P3539))&gt;(--日期设置!$B$2),IF(P3539=0,Q3539,P3539),Q3539)</f>
        <v>2024-08-19</v>
      </c>
      <c r="S3539" s="2" t="s">
        <v>18273</v>
      </c>
      <c r="T3539" s="8">
        <f>[1]!b_anal_ptmyear($A3539,日期设置!$B$2)</f>
        <v>3.4109589041095889</v>
      </c>
      <c r="U3539" s="8">
        <f>[1]!b_anal_termifexercise($A3539,日期设置!B$2)</f>
        <v>0</v>
      </c>
      <c r="V3539" s="10">
        <f>[1]!b_dq_dirtyprice(A3539,日期设置!$B$2)</f>
        <v>105.5393</v>
      </c>
      <c r="W3539" s="11">
        <f>IF(U3539=0,ROUNDUP((Q3539-日期设置!$B$2)/365,0),ROUNDUP((R3539-日期设置!$B$2)/365,0))</f>
        <v>4</v>
      </c>
      <c r="X3539" s="18">
        <f>_xlfn.IFNA(VLOOKUP(A3539,过往入选债券!A:D,4,0),2)</f>
        <v>2</v>
      </c>
      <c r="Y3539">
        <f>_xlfn.IFNA(VLOOKUP(C3539,[2]Sheet1!$A:$A,1,0),3)</f>
        <v>3</v>
      </c>
    </row>
    <row r="3540" spans="1:25" hidden="1" x14ac:dyDescent="0.2">
      <c r="A3540" s="21" t="s">
        <v>5700</v>
      </c>
      <c r="B3540" s="21" t="s">
        <v>5701</v>
      </c>
      <c r="C3540" s="37" t="s">
        <v>5013</v>
      </c>
      <c r="D3540" s="26" t="str">
        <f>[1]!b_calc_yield(A3540,日期设置!$B$2,F3540,1,R3540,1,O3540,L3540,S3540,)</f>
        <v>Fetching...</v>
      </c>
      <c r="E3540" s="26">
        <f t="shared" si="110"/>
        <v>4.9861962593807041</v>
      </c>
      <c r="F3540" s="18">
        <f>[1]!b_dq_cleanprice($A3540,日期设置!B$2)</f>
        <v>101.69970000000001</v>
      </c>
      <c r="G3540" s="18" t="str">
        <f t="shared" si="111"/>
        <v>1.05 + 1.05</v>
      </c>
      <c r="H3540" s="27">
        <f>[1]!b_dq_pctchange($A3540,日期设置!$B$2,1)/100</f>
        <v>0</v>
      </c>
      <c r="I3540" s="26">
        <f>[1]!b_pq_pctchange(A3540,日期设置!$B$4,日期设置!$B$2,1)</f>
        <v>0</v>
      </c>
      <c r="J3540" s="26">
        <f>[1]!b_pq_pctchange(A3540,日期设置!$C$4,日期设置!$B$2,1)</f>
        <v>0</v>
      </c>
      <c r="K3540" s="52">
        <f>[1]!b_dq_amount($A3540,日期设置!B$2,2,10000)</f>
        <v>0</v>
      </c>
      <c r="L3540" s="26">
        <f>[1]!b_info_latestpar(A3540,日期设置!$B$2)</f>
        <v>100</v>
      </c>
      <c r="M3540" s="6">
        <f>[1]!b_info_outstandingbalance($A3540,日期设置!B$2)</f>
        <v>9</v>
      </c>
      <c r="N3540" s="7" t="str">
        <f>[1]!b_info_latestissurercreditrating2(A3540,日期设置!$B$2,"102","1")</f>
        <v>AA+</v>
      </c>
      <c r="O3540" s="8">
        <v>6.7</v>
      </c>
      <c r="P3540" s="9">
        <f>[1]!b_info_repurchasedate(A3540)</f>
        <v>0</v>
      </c>
      <c r="Q3540" s="8" t="s">
        <v>16516</v>
      </c>
      <c r="R3540" s="2" t="str">
        <f>IF((--IF(P3540=0,Q3540,P3540))&gt;(--日期设置!$B$2),IF(P3540=0,Q3540,P3540),Q3540)</f>
        <v>2022-04-12</v>
      </c>
      <c r="S3540" s="2" t="s">
        <v>18614</v>
      </c>
      <c r="T3540" s="8">
        <f>[1]!b_anal_ptmyear($A3540,日期设置!$B$2)</f>
        <v>1.0575342465753426</v>
      </c>
      <c r="U3540" s="8">
        <f>[1]!b_anal_termifexercise($A3540,日期设置!B$2)</f>
        <v>1.0575342465753426</v>
      </c>
      <c r="V3540" s="10">
        <f>[1]!b_dq_dirtyprice(A3540,日期设置!$B$2)</f>
        <v>108.0142</v>
      </c>
      <c r="W3540" s="11">
        <f>IF(U3540=0,ROUNDUP((Q3540-日期设置!$B$2)/365,0),ROUNDUP((R3540-日期设置!$B$2)/365,0))</f>
        <v>2</v>
      </c>
      <c r="X3540" s="18">
        <f>_xlfn.IFNA(VLOOKUP(A3540,过往入选债券!A:D,4,0),2)</f>
        <v>2</v>
      </c>
      <c r="Y3540">
        <f>_xlfn.IFNA(VLOOKUP(C3540,[2]Sheet1!$A:$A,1,0),3)</f>
        <v>3</v>
      </c>
    </row>
    <row r="3541" spans="1:25" hidden="1" x14ac:dyDescent="0.2">
      <c r="A3541" s="28" t="s">
        <v>19980</v>
      </c>
      <c r="B3541" s="28" t="s">
        <v>19981</v>
      </c>
      <c r="C3541" s="38" t="s">
        <v>11907</v>
      </c>
      <c r="D3541" s="26" t="str">
        <f>[1]!b_calc_yield(A3541,日期设置!$B$2,F3541,1,R3541,1,O3541,L3541,S3541,)</f>
        <v>Fetching...</v>
      </c>
      <c r="E3541" s="26">
        <f t="shared" si="110"/>
        <v>31.308334202871137</v>
      </c>
      <c r="F3541" s="18">
        <f>[1]!b_dq_cleanprice($A3541,日期设置!B$2)</f>
        <v>99.697000000000003</v>
      </c>
      <c r="G3541" s="18" t="str">
        <f t="shared" si="111"/>
        <v>6.42 + 0</v>
      </c>
      <c r="H3541" s="27">
        <f>[1]!b_dq_pctchange($A3541,日期设置!$B$2,1)/100</f>
        <v>0</v>
      </c>
      <c r="I3541" s="26">
        <f>[1]!b_pq_pctchange(A3541,日期设置!$B$4,日期设置!$B$2,1)</f>
        <v>0</v>
      </c>
      <c r="J3541" s="26">
        <f>[1]!b_pq_pctchange(A3541,日期设置!$C$4,日期设置!$B$2,1)</f>
        <v>0</v>
      </c>
      <c r="K3541" s="52">
        <f>[1]!b_dq_amount($A3541,日期设置!B$2,2,10000)</f>
        <v>0</v>
      </c>
      <c r="L3541" s="26">
        <f>[1]!b_info_latestpar(A3541,日期设置!$B$2)</f>
        <v>100</v>
      </c>
      <c r="M3541" s="6">
        <f>[1]!b_info_outstandingbalance($A3541,日期设置!B$2)</f>
        <v>10</v>
      </c>
      <c r="N3541" s="7" t="str">
        <f>[1]!b_info_latestissurercreditrating2(A3541,日期设置!$B$2,"102","1")</f>
        <v>AA</v>
      </c>
      <c r="O3541" s="8">
        <v>4.95</v>
      </c>
      <c r="P3541" s="9">
        <f>[1]!b_info_repurchasedate(A3541)</f>
        <v>0</v>
      </c>
      <c r="Q3541" s="8" t="s">
        <v>17418</v>
      </c>
      <c r="R3541" s="2" t="str">
        <f>IF((--IF(P3541=0,Q3541,P3541))&gt;(--日期设置!$B$2),IF(P3541=0,Q3541,P3541),Q3541)</f>
        <v>2027-08-24</v>
      </c>
      <c r="S3541" s="31" t="s">
        <v>19105</v>
      </c>
      <c r="T3541" s="8">
        <f>[1]!b_anal_ptmyear($A3541,日期设置!$B$2)</f>
        <v>6.4246575342465757</v>
      </c>
      <c r="U3541" s="8">
        <f>[1]!b_anal_termifexercise($A3541,日期设置!B$2)</f>
        <v>0</v>
      </c>
      <c r="V3541" s="10">
        <f>[1]!b_dq_dirtyprice(A3541,日期设置!$B$2)</f>
        <v>102.5449</v>
      </c>
      <c r="W3541" s="11">
        <f>IF(U3541=0,ROUNDUP((Q3541-日期设置!$B$2)/365,0),ROUNDUP((R3541-日期设置!$B$2)/365,0))</f>
        <v>7</v>
      </c>
      <c r="X3541" s="18">
        <f>_xlfn.IFNA(VLOOKUP(A3541,过往入选债券!A:D,4,0),2)</f>
        <v>2</v>
      </c>
      <c r="Y3541">
        <f>_xlfn.IFNA(VLOOKUP(C3541,[2]Sheet1!$A:$A,1,0),3)</f>
        <v>3</v>
      </c>
    </row>
    <row r="3542" spans="1:25" hidden="1" x14ac:dyDescent="0.2">
      <c r="A3542" s="21" t="s">
        <v>12755</v>
      </c>
      <c r="B3542" s="21" t="s">
        <v>12756</v>
      </c>
      <c r="C3542" s="37" t="s">
        <v>4831</v>
      </c>
      <c r="D3542" s="26" t="str">
        <f>[1]!b_calc_yield(A3542,日期设置!$B$2,F3542,1,R3542,1,O3542,L3542,S3542,)</f>
        <v>Fetching...</v>
      </c>
      <c r="E3542" s="26">
        <f t="shared" si="110"/>
        <v>24.717153906114021</v>
      </c>
      <c r="F3542" s="18">
        <f>[1]!b_dq_cleanprice($A3542,日期设置!B$2)</f>
        <v>39.320999999999998</v>
      </c>
      <c r="G3542" s="18" t="str">
        <f t="shared" si="111"/>
        <v>1.83 + 0</v>
      </c>
      <c r="H3542" s="27">
        <f>[1]!b_dq_pctchange($A3542,日期设置!$B$2,1)/100</f>
        <v>0</v>
      </c>
      <c r="I3542" s="26">
        <f>[1]!b_pq_pctchange(A3542,日期设置!$B$4,日期设置!$B$2,1)</f>
        <v>3.8149010033191083E-3</v>
      </c>
      <c r="J3542" s="26">
        <f>[1]!b_pq_pctchange(A3542,日期设置!$C$4,日期设置!$B$2,1)</f>
        <v>-0.38633513623064436</v>
      </c>
      <c r="K3542" s="52">
        <f>[1]!b_dq_amount($A3542,日期设置!B$2,2,10000)</f>
        <v>0</v>
      </c>
      <c r="L3542" s="26">
        <f>[1]!b_info_latestpar(A3542,日期设置!$B$2)</f>
        <v>40</v>
      </c>
      <c r="M3542" s="6">
        <f>[1]!b_info_outstandingbalance($A3542,日期设置!B$2)</f>
        <v>4.4000000000000004</v>
      </c>
      <c r="N3542" s="7" t="str">
        <f>[1]!b_info_latestissurercreditrating2(A3542,日期设置!$B$2,"102","1")</f>
        <v>AA</v>
      </c>
      <c r="O3542" s="8">
        <v>4.72</v>
      </c>
      <c r="P3542" s="9">
        <f>[1]!b_info_repurchasedate(A3542)</f>
        <v>0</v>
      </c>
      <c r="Q3542" s="8" t="s">
        <v>16309</v>
      </c>
      <c r="R3542" s="2" t="str">
        <f>IF((--IF(P3542=0,Q3542,P3542))&gt;(--日期设置!$B$2),IF(P3542=0,Q3542,P3542),Q3542)</f>
        <v>2023-01-19</v>
      </c>
      <c r="S3542" s="2" t="s">
        <v>18585</v>
      </c>
      <c r="T3542" s="8">
        <f>[1]!b_anal_ptmyear($A3542,日期设置!$B$2)</f>
        <v>1.8301369863013699</v>
      </c>
      <c r="U3542" s="8">
        <f>[1]!b_anal_termifexercise($A3542,日期设置!B$2)</f>
        <v>0</v>
      </c>
      <c r="V3542" s="10">
        <f>[1]!b_dq_dirtyprice(A3542,日期设置!$B$2)</f>
        <v>39.6417</v>
      </c>
      <c r="W3542" s="11">
        <f>IF(U3542=0,ROUNDUP((Q3542-日期设置!$B$2)/365,0),ROUNDUP((R3542-日期设置!$B$2)/365,0))</f>
        <v>2</v>
      </c>
      <c r="X3542" s="18">
        <f>_xlfn.IFNA(VLOOKUP(A3542,过往入选债券!A:D,4,0),2)</f>
        <v>2</v>
      </c>
      <c r="Y3542">
        <f>_xlfn.IFNA(VLOOKUP(C3542,[2]Sheet1!$A:$A,1,0),3)</f>
        <v>3</v>
      </c>
    </row>
    <row r="3543" spans="1:25" hidden="1" x14ac:dyDescent="0.2">
      <c r="A3543" s="21" t="s">
        <v>3641</v>
      </c>
      <c r="B3543" s="21" t="s">
        <v>3642</v>
      </c>
      <c r="C3543" s="37" t="s">
        <v>1069</v>
      </c>
      <c r="D3543" s="26" t="str">
        <f>[1]!b_calc_yield(A3543,日期设置!$B$2,F3543,1,R3543,1,O3543,L3543,S3543,)</f>
        <v>Fetching...</v>
      </c>
      <c r="E3543" s="26">
        <f t="shared" si="110"/>
        <v>8.2476864517195594</v>
      </c>
      <c r="F3543" s="18">
        <f>[1]!b_dq_cleanprice($A3543,日期设置!B$2)</f>
        <v>99.974999999999994</v>
      </c>
      <c r="G3543" s="18" t="str">
        <f t="shared" si="111"/>
        <v>3.67 + 1.67</v>
      </c>
      <c r="H3543" s="27">
        <f>[1]!b_dq_pctchange($A3543,日期设置!$B$2,1)/100</f>
        <v>0</v>
      </c>
      <c r="I3543" s="26">
        <f>[1]!b_pq_pctchange(A3543,日期设置!$B$4,日期设置!$B$2,1)</f>
        <v>-2.5000000000005681E-2</v>
      </c>
      <c r="J3543" s="26">
        <f>[1]!b_pq_pctchange(A3543,日期设置!$C$4,日期设置!$B$2,1)</f>
        <v>-2.5000000000005681E-2</v>
      </c>
      <c r="K3543" s="52">
        <f>[1]!b_dq_amount($A3543,日期设置!B$2,2,10000)</f>
        <v>0</v>
      </c>
      <c r="L3543" s="26">
        <f>[1]!b_info_latestpar(A3543,日期设置!$B$2)</f>
        <v>100</v>
      </c>
      <c r="M3543" s="6">
        <f>[1]!b_info_outstandingbalance($A3543,日期设置!B$2)</f>
        <v>5</v>
      </c>
      <c r="N3543" s="7">
        <f>[1]!b_info_latestissurercreditrating2(A3543,日期设置!$B$2,"102","1")</f>
        <v>0</v>
      </c>
      <c r="O3543" s="8">
        <v>5</v>
      </c>
      <c r="P3543" s="9" t="str">
        <f>[1]!b_info_repurchasedate(A3543)</f>
        <v>2022-11-22</v>
      </c>
      <c r="Q3543" s="8" t="s">
        <v>17239</v>
      </c>
      <c r="R3543" s="2" t="str">
        <f>IF((--IF(P3543=0,Q3543,P3543))&gt;(--日期设置!$B$2),IF(P3543=0,Q3543,P3543),Q3543)</f>
        <v>2022-11-22</v>
      </c>
      <c r="S3543" s="2" t="s">
        <v>18711</v>
      </c>
      <c r="T3543" s="8">
        <f>[1]!b_anal_ptmyear($A3543,日期设置!$B$2)</f>
        <v>3.6712328767123288</v>
      </c>
      <c r="U3543" s="8">
        <f>[1]!b_anal_termifexercise($A3543,日期设置!B$2)</f>
        <v>1.6712328767123288</v>
      </c>
      <c r="V3543" s="10">
        <f>[1]!b_dq_dirtyprice(A3543,日期设置!$B$2)</f>
        <v>101.61879999999999</v>
      </c>
      <c r="W3543" s="11">
        <f>IF(U3543=0,ROUNDUP((Q3543-日期设置!$B$2)/365,0),ROUNDUP((R3543-日期设置!$B$2)/365,0))</f>
        <v>2</v>
      </c>
      <c r="X3543" s="18">
        <f>_xlfn.IFNA(VLOOKUP(A3543,过往入选债券!A:D,4,0),2)</f>
        <v>2</v>
      </c>
      <c r="Y3543">
        <f>_xlfn.IFNA(VLOOKUP(C3543,[2]Sheet1!$A:$A,1,0),3)</f>
        <v>3</v>
      </c>
    </row>
    <row r="3544" spans="1:25" hidden="1" x14ac:dyDescent="0.2">
      <c r="A3544" s="28" t="s">
        <v>21920</v>
      </c>
      <c r="B3544" s="28" t="s">
        <v>22130</v>
      </c>
      <c r="C3544" s="39" t="s">
        <v>20776</v>
      </c>
      <c r="D3544" s="26" t="str">
        <f>[1]!b_calc_yield(A3544,日期设置!$B$2,F3544,1,R3544,1,O3544,L3544,S3544,)</f>
        <v>Fetching...</v>
      </c>
      <c r="E3544" s="26">
        <f t="shared" si="110"/>
        <v>8.4937808405900928</v>
      </c>
      <c r="F3544" s="18">
        <f>[1]!b_dq_cleanprice($A3544,日期设置!B$2)</f>
        <v>99.9773</v>
      </c>
      <c r="G3544" s="18" t="str">
        <f t="shared" si="111"/>
        <v>1.71 + 1.71</v>
      </c>
      <c r="H3544" s="27">
        <f>[1]!b_dq_pctchange($A3544,日期设置!$B$2,1)/100</f>
        <v>0</v>
      </c>
      <c r="I3544" s="26">
        <f>[1]!b_pq_pctchange(A3544,日期设置!$B$4,日期设置!$B$2,1)</f>
        <v>0</v>
      </c>
      <c r="J3544" s="26">
        <f>[1]!b_pq_pctchange(A3544,日期设置!$C$4,日期设置!$B$2,1)</f>
        <v>-0.19227332761637855</v>
      </c>
      <c r="K3544" s="52">
        <f>[1]!b_dq_amount($A3544,日期设置!B$2,2,10000)</f>
        <v>0</v>
      </c>
      <c r="L3544" s="26">
        <f>[1]!b_info_latestpar(A3544,日期设置!$B$2)</f>
        <v>100</v>
      </c>
      <c r="M3544" s="6">
        <f>[1]!b_info_outstandingbalance($A3544,日期设置!B$2)</f>
        <v>10</v>
      </c>
      <c r="N3544" s="7" t="str">
        <f>[1]!b_info_latestissurercreditrating2(A3544,日期设置!$B$2,"102","1")</f>
        <v>AAA</v>
      </c>
      <c r="O3544" s="43">
        <v>5</v>
      </c>
      <c r="P3544" s="9">
        <f>[1]!b_info_repurchasedate(A3544)</f>
        <v>0</v>
      </c>
      <c r="Q3544" s="31" t="s">
        <v>16767</v>
      </c>
      <c r="R3544" s="2" t="str">
        <f>IF((--IF(P3544=0,Q3544,P3544))&gt;(--日期设置!$B$2),IF(P3544=0,Q3544,P3544),Q3544)</f>
        <v>2022-12-09</v>
      </c>
      <c r="S3544" s="31" t="s">
        <v>16478</v>
      </c>
      <c r="T3544" s="8">
        <f>[1]!b_anal_ptmyear($A3544,日期设置!$B$2)</f>
        <v>1.7178082191780821</v>
      </c>
      <c r="U3544" s="8">
        <f>[1]!b_anal_termifexercise($A3544,日期设置!B$2)</f>
        <v>1.7178082191780821</v>
      </c>
      <c r="V3544" s="10">
        <f>[1]!b_dq_dirtyprice(A3544,日期设置!$B$2)</f>
        <v>101.3883</v>
      </c>
      <c r="W3544" s="11">
        <f>IF(U3544=0,ROUNDUP((Q3544-日期设置!$B$2)/365,0),ROUNDUP((R3544-日期设置!$B$2)/365,0))</f>
        <v>2</v>
      </c>
      <c r="X3544" s="18">
        <f>_xlfn.IFNA(VLOOKUP(A3544,过往入选债券!A:D,4,0),2)</f>
        <v>2</v>
      </c>
      <c r="Y3544">
        <f>_xlfn.IFNA(VLOOKUP(C3544,[2]Sheet1!$A:$A,1,0),3)</f>
        <v>3</v>
      </c>
    </row>
    <row r="3545" spans="1:25" hidden="1" x14ac:dyDescent="0.2">
      <c r="A3545" s="21" t="s">
        <v>4647</v>
      </c>
      <c r="B3545" s="21" t="s">
        <v>4648</v>
      </c>
      <c r="C3545" s="37" t="s">
        <v>4649</v>
      </c>
      <c r="D3545" s="26" t="str">
        <f>[1]!b_calc_yield(A3545,日期设置!$B$2,F3545,1,R3545,1,O3545,L3545,S3545,)</f>
        <v>Fetching...</v>
      </c>
      <c r="E3545" s="26">
        <f t="shared" si="110"/>
        <v>11.076958845863594</v>
      </c>
      <c r="F3545" s="18">
        <f>[1]!b_dq_cleanprice($A3545,日期设置!B$2)</f>
        <v>98.408900000000003</v>
      </c>
      <c r="G3545" s="18" t="str">
        <f t="shared" si="111"/>
        <v>4.27 + 2.27</v>
      </c>
      <c r="H3545" s="27">
        <f>[1]!b_dq_pctchange($A3545,日期设置!$B$2,1)/100</f>
        <v>0</v>
      </c>
      <c r="I3545" s="26">
        <f>[1]!b_pq_pctchange(A3545,日期设置!$B$4,日期设置!$B$2,1)</f>
        <v>0</v>
      </c>
      <c r="J3545" s="26">
        <f>[1]!b_pq_pctchange(A3545,日期设置!$C$4,日期设置!$B$2,1)</f>
        <v>0</v>
      </c>
      <c r="K3545" s="52">
        <f>[1]!b_dq_amount($A3545,日期设置!B$2,2,10000)</f>
        <v>0</v>
      </c>
      <c r="L3545" s="26">
        <f>[1]!b_info_latestpar(A3545,日期设置!$B$2)</f>
        <v>100</v>
      </c>
      <c r="M3545" s="6">
        <f>[1]!b_info_outstandingbalance($A3545,日期设置!B$2)</f>
        <v>6</v>
      </c>
      <c r="N3545" s="7">
        <f>[1]!b_info_latestissurercreditrating2(A3545,日期设置!$B$2,"102","1")</f>
        <v>0</v>
      </c>
      <c r="O3545" s="8">
        <v>4.25</v>
      </c>
      <c r="P3545" s="9" t="str">
        <f>[1]!b_info_repurchasedate(A3545)</f>
        <v>2023-06-29</v>
      </c>
      <c r="Q3545" s="8" t="s">
        <v>16697</v>
      </c>
      <c r="R3545" s="2" t="str">
        <f>IF((--IF(P3545=0,Q3545,P3545))&gt;(--日期设置!$B$2),IF(P3545=0,Q3545,P3545),Q3545)</f>
        <v>2023-06-29</v>
      </c>
      <c r="S3545" s="2" t="s">
        <v>18516</v>
      </c>
      <c r="T3545" s="8">
        <f>[1]!b_anal_ptmyear($A3545,日期设置!$B$2)</f>
        <v>4.2712328767123289</v>
      </c>
      <c r="U3545" s="8">
        <f>[1]!b_anal_termifexercise($A3545,日期设置!B$2)</f>
        <v>2.2712328767123289</v>
      </c>
      <c r="V3545" s="10">
        <f>[1]!b_dq_dirtyprice(A3545,日期设置!$B$2)</f>
        <v>101.50620000000001</v>
      </c>
      <c r="W3545" s="11">
        <f>IF(U3545=0,ROUNDUP((Q3545-日期设置!$B$2)/365,0),ROUNDUP((R3545-日期设置!$B$2)/365,0))</f>
        <v>3</v>
      </c>
      <c r="X3545" s="18">
        <f>_xlfn.IFNA(VLOOKUP(A3545,过往入选债券!A:D,4,0),2)</f>
        <v>2</v>
      </c>
      <c r="Y3545">
        <f>_xlfn.IFNA(VLOOKUP(C3545,[2]Sheet1!$A:$A,1,0),3)</f>
        <v>3</v>
      </c>
    </row>
    <row r="3546" spans="1:25" hidden="1" x14ac:dyDescent="0.2">
      <c r="A3546" s="21" t="s">
        <v>3357</v>
      </c>
      <c r="B3546" s="21" t="s">
        <v>3358</v>
      </c>
      <c r="C3546" s="37" t="s">
        <v>507</v>
      </c>
      <c r="D3546" s="26" t="str">
        <f>[1]!b_calc_yield(A3546,日期设置!$B$2,F3546,1,R3546,1,O3546,L3546,S3546,)</f>
        <v>Fetching...</v>
      </c>
      <c r="E3546" s="26">
        <f t="shared" si="110"/>
        <v>6.8804655322353137</v>
      </c>
      <c r="F3546" s="18">
        <f>[1]!b_dq_cleanprice($A3546,日期设置!B$2)</f>
        <v>101.7741</v>
      </c>
      <c r="G3546" s="18" t="str">
        <f t="shared" si="111"/>
        <v>3.42 + 1.42</v>
      </c>
      <c r="H3546" s="27">
        <f>[1]!b_dq_pctchange($A3546,日期设置!$B$2,1)/100</f>
        <v>0</v>
      </c>
      <c r="I3546" s="26">
        <f>[1]!b_pq_pctchange(A3546,日期设置!$B$4,日期设置!$B$2,1)</f>
        <v>0</v>
      </c>
      <c r="J3546" s="26">
        <f>[1]!b_pq_pctchange(A3546,日期设置!$C$4,日期设置!$B$2,1)</f>
        <v>8.6737689296156592E-2</v>
      </c>
      <c r="K3546" s="52">
        <f>[1]!b_dq_amount($A3546,日期设置!B$2,2,10000)</f>
        <v>0</v>
      </c>
      <c r="L3546" s="26">
        <f>[1]!b_info_latestpar(A3546,日期设置!$B$2)</f>
        <v>100</v>
      </c>
      <c r="M3546" s="6">
        <f>[1]!b_info_outstandingbalance($A3546,日期设置!B$2)</f>
        <v>3.7</v>
      </c>
      <c r="N3546" s="7">
        <f>[1]!b_info_latestissurercreditrating2(A3546,日期设置!$B$2,"102","1")</f>
        <v>0</v>
      </c>
      <c r="O3546" s="8">
        <v>6.35</v>
      </c>
      <c r="P3546" s="9" t="str">
        <f>[1]!b_info_repurchasedate(A3546)</f>
        <v>2022-08-23</v>
      </c>
      <c r="Q3546" s="8" t="s">
        <v>16126</v>
      </c>
      <c r="R3546" s="2" t="str">
        <f>IF((--IF(P3546=0,Q3546,P3546))&gt;(--日期设置!$B$2),IF(P3546=0,Q3546,P3546),Q3546)</f>
        <v>2022-08-23</v>
      </c>
      <c r="S3546" s="2" t="s">
        <v>17856</v>
      </c>
      <c r="T3546" s="8">
        <f>[1]!b_anal_ptmyear($A3546,日期设置!$B$2)</f>
        <v>3.4219178082191779</v>
      </c>
      <c r="U3546" s="8">
        <f>[1]!b_anal_termifexercise($A3546,日期设置!B$2)</f>
        <v>1.4219178082191781</v>
      </c>
      <c r="V3546" s="10">
        <f>[1]!b_dq_dirtyprice(A3546,日期设置!$B$2)</f>
        <v>105.4449</v>
      </c>
      <c r="W3546" s="11">
        <f>IF(U3546=0,ROUNDUP((Q3546-日期设置!$B$2)/365,0),ROUNDUP((R3546-日期设置!$B$2)/365,0))</f>
        <v>2</v>
      </c>
      <c r="X3546" s="18">
        <f>_xlfn.IFNA(VLOOKUP(A3546,过往入选债券!A:D,4,0),2)</f>
        <v>2</v>
      </c>
      <c r="Y3546">
        <f>_xlfn.IFNA(VLOOKUP(C3546,[2]Sheet1!$A:$A,1,0),3)</f>
        <v>3</v>
      </c>
    </row>
    <row r="3547" spans="1:25" hidden="1" x14ac:dyDescent="0.2">
      <c r="A3547" s="21" t="s">
        <v>15777</v>
      </c>
      <c r="B3547" s="21" t="s">
        <v>15778</v>
      </c>
      <c r="C3547" s="37" t="s">
        <v>15779</v>
      </c>
      <c r="D3547" s="26" t="str">
        <f>[1]!b_calc_yield(A3547,日期设置!$B$2,F3547,1,R3547,1,O3547,L3547,S3547,)</f>
        <v>Fetching...</v>
      </c>
      <c r="E3547" s="26">
        <f t="shared" si="110"/>
        <v>19.390326136166092</v>
      </c>
      <c r="F3547" s="18">
        <f>[1]!b_dq_cleanprice($A3547,日期设置!B$2)</f>
        <v>100</v>
      </c>
      <c r="G3547" s="18" t="str">
        <f t="shared" si="111"/>
        <v>9.06 + 4.06</v>
      </c>
      <c r="H3547" s="27">
        <f>[1]!b_dq_pctchange($A3547,日期设置!$B$2,1)/100</f>
        <v>0</v>
      </c>
      <c r="I3547" s="26">
        <f>[1]!b_pq_pctchange(A3547,日期设置!$B$4,日期设置!$B$2,1)</f>
        <v>0</v>
      </c>
      <c r="J3547" s="26">
        <f>[1]!b_pq_pctchange(A3547,日期设置!$C$4,日期设置!$B$2,1)</f>
        <v>0</v>
      </c>
      <c r="K3547" s="52">
        <f>[1]!b_dq_amount($A3547,日期设置!B$2,2,10000)</f>
        <v>0</v>
      </c>
      <c r="L3547" s="26">
        <f>[1]!b_info_latestpar(A3547,日期设置!$B$2)</f>
        <v>100</v>
      </c>
      <c r="M3547" s="6">
        <f>[1]!b_info_outstandingbalance($A3547,日期设置!B$2)</f>
        <v>10</v>
      </c>
      <c r="N3547" s="7" t="str">
        <f>[1]!b_info_latestissurercreditrating2(A3547,日期设置!$B$2,"102","1")</f>
        <v>AA+</v>
      </c>
      <c r="O3547" s="8">
        <v>5</v>
      </c>
      <c r="P3547" s="9" t="str">
        <f>[1]!b_info_repurchasedate(A3547)</f>
        <v>2025-04-13</v>
      </c>
      <c r="Q3547" s="8" t="s">
        <v>17675</v>
      </c>
      <c r="R3547" s="2" t="str">
        <f>IF((--IF(P3547=0,Q3547,P3547))&gt;(--日期设置!$B$2),IF(P3547=0,Q3547,P3547),Q3547)</f>
        <v>2025-04-13</v>
      </c>
      <c r="S3547" s="2" t="s">
        <v>17803</v>
      </c>
      <c r="T3547" s="8">
        <f>[1]!b_anal_ptmyear($A3547,日期设置!$B$2)</f>
        <v>9.0602739726027401</v>
      </c>
      <c r="U3547" s="8">
        <f>[1]!b_anal_termifexercise($A3547,日期设置!B$2)</f>
        <v>4.0630136986301366</v>
      </c>
      <c r="V3547" s="10">
        <f>[1]!b_dq_dirtyprice(A3547,日期设置!$B$2)</f>
        <v>104.6986</v>
      </c>
      <c r="W3547" s="11">
        <f>IF(U3547=0,ROUNDUP((Q3547-日期设置!$B$2)/365,0),ROUNDUP((R3547-日期设置!$B$2)/365,0))</f>
        <v>5</v>
      </c>
      <c r="X3547" s="18">
        <f>_xlfn.IFNA(VLOOKUP(A3547,过往入选债券!A:D,4,0),2)</f>
        <v>2</v>
      </c>
      <c r="Y3547">
        <f>_xlfn.IFNA(VLOOKUP(C3547,[2]Sheet1!$A:$A,1,0),3)</f>
        <v>3</v>
      </c>
    </row>
    <row r="3548" spans="1:25" hidden="1" x14ac:dyDescent="0.2">
      <c r="A3548" s="21" t="s">
        <v>9676</v>
      </c>
      <c r="B3548" s="21" t="s">
        <v>9677</v>
      </c>
      <c r="C3548" s="37" t="s">
        <v>393</v>
      </c>
      <c r="D3548" s="26" t="str">
        <f>[1]!b_calc_yield(A3548,日期设置!$B$2,F3548,1,R3548,1,O3548,L3548,S3548,)</f>
        <v>Fetching...</v>
      </c>
      <c r="E3548" s="26">
        <f t="shared" si="110"/>
        <v>8.5456810369295866</v>
      </c>
      <c r="F3548" s="18">
        <f>[1]!b_dq_cleanprice($A3548,日期设置!B$2)</f>
        <v>100.0936</v>
      </c>
      <c r="G3548" s="18" t="str">
        <f t="shared" si="111"/>
        <v>1.72 + 1.72</v>
      </c>
      <c r="H3548" s="27">
        <f>[1]!b_dq_pctchange($A3548,日期设置!$B$2,1)/100</f>
        <v>0</v>
      </c>
      <c r="I3548" s="26">
        <f>[1]!b_pq_pctchange(A3548,日期设置!$B$4,日期设置!$B$2,1)</f>
        <v>0</v>
      </c>
      <c r="J3548" s="26">
        <f>[1]!b_pq_pctchange(A3548,日期设置!$C$4,日期设置!$B$2,1)</f>
        <v>-0.58836382416623156</v>
      </c>
      <c r="K3548" s="52">
        <f>[1]!b_dq_amount($A3548,日期设置!B$2,2,10000)</f>
        <v>0</v>
      </c>
      <c r="L3548" s="26">
        <f>[1]!b_info_latestpar(A3548,日期设置!$B$2)</f>
        <v>100</v>
      </c>
      <c r="M3548" s="6">
        <f>[1]!b_info_outstandingbalance($A3548,日期设置!B$2)</f>
        <v>5</v>
      </c>
      <c r="N3548" s="7" t="str">
        <f>[1]!b_info_latestissurercreditrating2(A3548,日期设置!$B$2,"102","1")</f>
        <v>AAA</v>
      </c>
      <c r="O3548" s="8">
        <v>5.07</v>
      </c>
      <c r="P3548" s="9">
        <f>[1]!b_info_repurchasedate(A3548)</f>
        <v>0</v>
      </c>
      <c r="Q3548" s="8" t="s">
        <v>16166</v>
      </c>
      <c r="R3548" s="2" t="str">
        <f>IF((--IF(P3548=0,Q3548,P3548))&gt;(--日期设置!$B$2),IF(P3548=0,Q3548,P3548),Q3548)</f>
        <v>2022-12-13</v>
      </c>
      <c r="S3548" s="2" t="s">
        <v>17955</v>
      </c>
      <c r="T3548" s="8">
        <f>[1]!b_anal_ptmyear($A3548,日期设置!$B$2)</f>
        <v>1.7287671232876711</v>
      </c>
      <c r="U3548" s="8">
        <f>[1]!b_anal_termifexercise($A3548,日期设置!B$2)</f>
        <v>1.7287671232876711</v>
      </c>
      <c r="V3548" s="10">
        <f>[1]!b_dq_dirtyprice(A3548,日期设置!$B$2)</f>
        <v>101.4688</v>
      </c>
      <c r="W3548" s="11">
        <f>IF(U3548=0,ROUNDUP((Q3548-日期设置!$B$2)/365,0),ROUNDUP((R3548-日期设置!$B$2)/365,0))</f>
        <v>2</v>
      </c>
      <c r="X3548" s="18">
        <f>_xlfn.IFNA(VLOOKUP(A3548,过往入选债券!A:D,4,0),2)</f>
        <v>2</v>
      </c>
      <c r="Y3548">
        <f>_xlfn.IFNA(VLOOKUP(C3548,[2]Sheet1!$A:$A,1,0),3)</f>
        <v>3</v>
      </c>
    </row>
    <row r="3549" spans="1:25" hidden="1" x14ac:dyDescent="0.2">
      <c r="A3549" s="28" t="s">
        <v>22492</v>
      </c>
      <c r="B3549" s="28" t="s">
        <v>22493</v>
      </c>
      <c r="C3549" s="39" t="s">
        <v>22990</v>
      </c>
      <c r="D3549" s="26">
        <f>[1]!b_calc_yield(A3549,日期设置!$B$2,F3549,1,R3549,1,O3549,L3549,S3549,)</f>
        <v>4.9962803614020173</v>
      </c>
      <c r="E3549" s="26">
        <f t="shared" si="110"/>
        <v>34.118173012443201</v>
      </c>
      <c r="F3549" s="18">
        <f>[1]!b_dq_cleanprice($A3549,日期设置!B$2)</f>
        <v>100</v>
      </c>
      <c r="G3549" s="18" t="str">
        <f t="shared" si="111"/>
        <v>6.86 + 0</v>
      </c>
      <c r="H3549" s="27">
        <f>[1]!b_dq_pctchange($A3549,日期设置!$B$2,1)/100</f>
        <v>0</v>
      </c>
      <c r="I3549" s="26">
        <f>[1]!b_pq_pctchange(A3549,日期设置!$B$4,日期设置!$B$2,1)</f>
        <v>0</v>
      </c>
      <c r="J3549" s="26">
        <f>[1]!b_pq_pctchange(A3549,日期设置!$C$4,日期设置!$B$2,1)</f>
        <v>0</v>
      </c>
      <c r="K3549" s="52">
        <f>[1]!b_dq_amount($A3549,日期设置!B$2,2,10000)</f>
        <v>0</v>
      </c>
      <c r="L3549" s="26">
        <f>[1]!b_info_latestpar(A3549,日期设置!$B$2)</f>
        <v>100</v>
      </c>
      <c r="M3549" s="6">
        <f>[1]!b_info_outstandingbalance($A3549,日期设置!B$2)</f>
        <v>10</v>
      </c>
      <c r="N3549" s="7" t="str">
        <f>[1]!b_info_latestissurercreditrating2(A3549,日期设置!$B$2,"102","1")</f>
        <v>AA</v>
      </c>
      <c r="O3549" s="43">
        <v>5</v>
      </c>
      <c r="P3549" s="9">
        <f>[1]!b_info_repurchasedate(A3549)</f>
        <v>0</v>
      </c>
      <c r="Q3549" s="31" t="s">
        <v>23450</v>
      </c>
      <c r="R3549" s="2" t="str">
        <f>IF((--IF(P3549=0,Q3549,P3549))&gt;(--日期设置!$B$2),IF(P3549=0,Q3549,P3549),Q3549)</f>
        <v>2028-02-02</v>
      </c>
      <c r="S3549" s="2" t="s">
        <v>23188</v>
      </c>
      <c r="T3549" s="8">
        <f>[1]!b_anal_ptmyear($A3549,日期设置!$B$2)</f>
        <v>6.8684931506849312</v>
      </c>
      <c r="U3549" s="8">
        <f>[1]!b_anal_termifexercise($A3549,日期设置!B$2)</f>
        <v>0</v>
      </c>
      <c r="V3549" s="10">
        <f>[1]!b_dq_dirtyprice(A3549,日期设置!$B$2)</f>
        <v>100.6575</v>
      </c>
      <c r="W3549" s="11">
        <f>IF(U3549=0,ROUNDUP((Q3549-日期设置!$B$2)/365,0),ROUNDUP((R3549-日期设置!$B$2)/365,0))</f>
        <v>7</v>
      </c>
      <c r="X3549" s="18">
        <f>_xlfn.IFNA(VLOOKUP(A3549,过往入选债券!A:D,4,0),2)</f>
        <v>2</v>
      </c>
      <c r="Y3549">
        <f>_xlfn.IFNA(VLOOKUP(C3549,[2]Sheet1!$A:$A,1,0),3)</f>
        <v>3</v>
      </c>
    </row>
    <row r="3550" spans="1:25" hidden="1" x14ac:dyDescent="0.2">
      <c r="A3550" s="21" t="s">
        <v>5960</v>
      </c>
      <c r="B3550" s="21" t="s">
        <v>5961</v>
      </c>
      <c r="C3550" s="37" t="s">
        <v>539</v>
      </c>
      <c r="D3550" s="26" t="str">
        <f>[1]!b_calc_yield(A3550,日期设置!$B$2,F3550,1,R3550,1,O3550,L3550,S3550,)</f>
        <v>Fetching...</v>
      </c>
      <c r="E3550" s="26">
        <f t="shared" si="110"/>
        <v>6.2228574517705582</v>
      </c>
      <c r="F3550" s="18">
        <f>[1]!b_dq_cleanprice($A3550,日期设置!B$2)</f>
        <v>101.19759999999999</v>
      </c>
      <c r="G3550" s="18" t="str">
        <f t="shared" si="111"/>
        <v>1.29 + 1.29</v>
      </c>
      <c r="H3550" s="27">
        <f>[1]!b_dq_pctchange($A3550,日期设置!$B$2,1)/100</f>
        <v>0</v>
      </c>
      <c r="I3550" s="26">
        <f>[1]!b_pq_pctchange(A3550,日期设置!$B$4,日期设置!$B$2,1)</f>
        <v>0</v>
      </c>
      <c r="J3550" s="26">
        <f>[1]!b_pq_pctchange(A3550,日期设置!$C$4,日期设置!$B$2,1)</f>
        <v>-0.3678207995967463</v>
      </c>
      <c r="K3550" s="52">
        <f>[1]!b_dq_amount($A3550,日期设置!B$2,2,10000)</f>
        <v>0</v>
      </c>
      <c r="L3550" s="26">
        <f>[1]!b_info_latestpar(A3550,日期设置!$B$2)</f>
        <v>100</v>
      </c>
      <c r="M3550" s="6">
        <f>[1]!b_info_outstandingbalance($A3550,日期设置!B$2)</f>
        <v>10</v>
      </c>
      <c r="N3550" s="7" t="str">
        <f>[1]!b_info_latestissurercreditrating2(A3550,日期设置!$B$2,"102","1")</f>
        <v>AAA</v>
      </c>
      <c r="O3550" s="8">
        <v>6</v>
      </c>
      <c r="P3550" s="9">
        <f>[1]!b_info_repurchasedate(A3550)</f>
        <v>0</v>
      </c>
      <c r="Q3550" s="8" t="s">
        <v>16162</v>
      </c>
      <c r="R3550" s="2" t="str">
        <f>IF((--IF(P3550=0,Q3550,P3550))&gt;(--日期设置!$B$2),IF(P3550=0,Q3550,P3550),Q3550)</f>
        <v>2022-07-07</v>
      </c>
      <c r="S3550" s="2" t="s">
        <v>17951</v>
      </c>
      <c r="T3550" s="8">
        <f>[1]!b_anal_ptmyear($A3550,日期设置!$B$2)</f>
        <v>1.2931506849315069</v>
      </c>
      <c r="U3550" s="8">
        <f>[1]!b_anal_termifexercise($A3550,日期设置!B$2)</f>
        <v>1.2931506849315069</v>
      </c>
      <c r="V3550" s="10">
        <f>[1]!b_dq_dirtyprice(A3550,日期设置!$B$2)</f>
        <v>105.4387</v>
      </c>
      <c r="W3550" s="11">
        <f>IF(U3550=0,ROUNDUP((Q3550-日期设置!$B$2)/365,0),ROUNDUP((R3550-日期设置!$B$2)/365,0))</f>
        <v>2</v>
      </c>
      <c r="X3550" s="18">
        <f>_xlfn.IFNA(VLOOKUP(A3550,过往入选债券!A:D,4,0),2)</f>
        <v>2</v>
      </c>
      <c r="Y3550">
        <f>_xlfn.IFNA(VLOOKUP(C3550,[2]Sheet1!$A:$A,1,0),3)</f>
        <v>3</v>
      </c>
    </row>
    <row r="3551" spans="1:25" hidden="1" x14ac:dyDescent="0.2">
      <c r="A3551" s="28" t="s">
        <v>21827</v>
      </c>
      <c r="B3551" s="28" t="s">
        <v>22012</v>
      </c>
      <c r="C3551" s="39" t="s">
        <v>274</v>
      </c>
      <c r="D3551" s="26" t="str">
        <f>[1]!b_calc_yield(A3551,日期设置!$B$2,F3551,1,R3551,1,O3551,L3551,S3551,)</f>
        <v>Fetching...</v>
      </c>
      <c r="E3551" s="26">
        <f t="shared" si="110"/>
        <v>33.157631017245379</v>
      </c>
      <c r="F3551" s="18">
        <f>[1]!b_dq_cleanprice($A3551,日期设置!B$2)</f>
        <v>100</v>
      </c>
      <c r="G3551" s="18" t="str">
        <f t="shared" si="111"/>
        <v>6.72 + 0</v>
      </c>
      <c r="H3551" s="27">
        <f>[1]!b_dq_pctchange($A3551,日期设置!$B$2,1)/100</f>
        <v>0</v>
      </c>
      <c r="I3551" s="26">
        <f>[1]!b_pq_pctchange(A3551,日期设置!$B$4,日期设置!$B$2,1)</f>
        <v>0</v>
      </c>
      <c r="J3551" s="26">
        <f>[1]!b_pq_pctchange(A3551,日期设置!$C$4,日期设置!$B$2,1)</f>
        <v>0</v>
      </c>
      <c r="K3551" s="52">
        <f>[1]!b_dq_amount($A3551,日期设置!B$2,2,10000)</f>
        <v>0</v>
      </c>
      <c r="L3551" s="26">
        <f>[1]!b_info_latestpar(A3551,日期设置!$B$2)</f>
        <v>100</v>
      </c>
      <c r="M3551" s="6">
        <f>[1]!b_info_outstandingbalance($A3551,日期设置!B$2)</f>
        <v>5</v>
      </c>
      <c r="N3551" s="7" t="str">
        <f>[1]!b_info_latestissurercreditrating2(A3551,日期设置!$B$2,"102","1")</f>
        <v>AA+</v>
      </c>
      <c r="O3551" s="43">
        <v>5</v>
      </c>
      <c r="P3551" s="9">
        <f>[1]!b_info_repurchasedate(A3551)</f>
        <v>0</v>
      </c>
      <c r="Q3551" s="31" t="s">
        <v>17440</v>
      </c>
      <c r="R3551" s="2" t="str">
        <f>IF((--IF(P3551=0,Q3551,P3551))&gt;(--日期设置!$B$2),IF(P3551=0,Q3551,P3551),Q3551)</f>
        <v>2027-12-11</v>
      </c>
      <c r="S3551" s="31" t="s">
        <v>16156</v>
      </c>
      <c r="T3551" s="8">
        <f>[1]!b_anal_ptmyear($A3551,日期设置!$B$2)</f>
        <v>6.7232876712328764</v>
      </c>
      <c r="U3551" s="8">
        <f>[1]!b_anal_termifexercise($A3551,日期设置!B$2)</f>
        <v>0</v>
      </c>
      <c r="V3551" s="10">
        <f>[1]!b_dq_dirtyprice(A3551,日期设置!$B$2)</f>
        <v>101.3836</v>
      </c>
      <c r="W3551" s="11">
        <f>IF(U3551=0,ROUNDUP((Q3551-日期设置!$B$2)/365,0),ROUNDUP((R3551-日期设置!$B$2)/365,0))</f>
        <v>7</v>
      </c>
      <c r="X3551" s="18">
        <f>_xlfn.IFNA(VLOOKUP(A3551,过往入选债券!A:D,4,0),2)</f>
        <v>2</v>
      </c>
      <c r="Y3551">
        <f>_xlfn.IFNA(VLOOKUP(C3551,[2]Sheet1!$A:$A,1,0),3)</f>
        <v>3</v>
      </c>
    </row>
    <row r="3552" spans="1:25" hidden="1" x14ac:dyDescent="0.2">
      <c r="A3552" s="28" t="s">
        <v>21784</v>
      </c>
      <c r="B3552" s="28" t="s">
        <v>21957</v>
      </c>
      <c r="C3552" s="39" t="s">
        <v>10417</v>
      </c>
      <c r="D3552" s="26" t="str">
        <f>[1]!b_calc_yield(A3552,日期设置!$B$2,F3552,1,R3552,1,O3552,L3552,S3552,)</f>
        <v>Fetching...</v>
      </c>
      <c r="E3552" s="26">
        <f t="shared" si="110"/>
        <v>33.085695357970948</v>
      </c>
      <c r="F3552" s="18">
        <f>[1]!b_dq_cleanprice($A3552,日期设置!B$2)</f>
        <v>100</v>
      </c>
      <c r="G3552" s="18" t="str">
        <f t="shared" si="111"/>
        <v>6.71 + 0</v>
      </c>
      <c r="H3552" s="27">
        <f>[1]!b_dq_pctchange($A3552,日期设置!$B$2,1)/100</f>
        <v>0</v>
      </c>
      <c r="I3552" s="26">
        <f>[1]!b_pq_pctchange(A3552,日期设置!$B$4,日期设置!$B$2,1)</f>
        <v>0</v>
      </c>
      <c r="J3552" s="26">
        <f>[1]!b_pq_pctchange(A3552,日期设置!$C$4,日期设置!$B$2,1)</f>
        <v>0</v>
      </c>
      <c r="K3552" s="52">
        <f>[1]!b_dq_amount($A3552,日期设置!B$2,2,10000)</f>
        <v>0</v>
      </c>
      <c r="L3552" s="26">
        <f>[1]!b_info_latestpar(A3552,日期设置!$B$2)</f>
        <v>100</v>
      </c>
      <c r="M3552" s="6">
        <f>[1]!b_info_outstandingbalance($A3552,日期设置!B$2)</f>
        <v>4.7</v>
      </c>
      <c r="N3552" s="7" t="str">
        <f>[1]!b_info_latestissurercreditrating2(A3552,日期设置!$B$2,"102","1")</f>
        <v>AA</v>
      </c>
      <c r="O3552" s="43">
        <v>5</v>
      </c>
      <c r="P3552" s="9">
        <f>[1]!b_info_repurchasedate(A3552)</f>
        <v>0</v>
      </c>
      <c r="Q3552" s="31" t="s">
        <v>22189</v>
      </c>
      <c r="R3552" s="2" t="str">
        <f>IF((--IF(P3552=0,Q3552,P3552))&gt;(--日期设置!$B$2),IF(P3552=0,Q3552,P3552),Q3552)</f>
        <v>2027-12-07</v>
      </c>
      <c r="S3552" s="31" t="s">
        <v>16877</v>
      </c>
      <c r="T3552" s="8">
        <f>[1]!b_anal_ptmyear($A3552,日期设置!$B$2)</f>
        <v>6.7123287671232879</v>
      </c>
      <c r="U3552" s="8">
        <f>[1]!b_anal_termifexercise($A3552,日期设置!B$2)</f>
        <v>0</v>
      </c>
      <c r="V3552" s="10">
        <f>[1]!b_dq_dirtyprice(A3552,日期设置!$B$2)</f>
        <v>101.4384</v>
      </c>
      <c r="W3552" s="11">
        <f>IF(U3552=0,ROUNDUP((Q3552-日期设置!$B$2)/365,0),ROUNDUP((R3552-日期设置!$B$2)/365,0))</f>
        <v>7</v>
      </c>
      <c r="X3552" s="18">
        <f>_xlfn.IFNA(VLOOKUP(A3552,过往入选债券!A:D,4,0),2)</f>
        <v>2</v>
      </c>
      <c r="Y3552">
        <f>_xlfn.IFNA(VLOOKUP(C3552,[2]Sheet1!$A:$A,1,0),3)</f>
        <v>3</v>
      </c>
    </row>
    <row r="3553" spans="1:25" hidden="1" x14ac:dyDescent="0.2">
      <c r="A3553" s="21" t="s">
        <v>10481</v>
      </c>
      <c r="B3553" s="21" t="s">
        <v>10482</v>
      </c>
      <c r="C3553" s="37" t="s">
        <v>149</v>
      </c>
      <c r="D3553" s="26" t="str">
        <f>[1]!b_calc_yield(A3553,日期设置!$B$2,F3553,1,R3553,1,O3553,L3553,S3553,)</f>
        <v>Fetching...</v>
      </c>
      <c r="E3553" s="26">
        <f t="shared" si="110"/>
        <v>19.419339303975349</v>
      </c>
      <c r="F3553" s="18">
        <f>[1]!b_dq_cleanprice($A3553,日期设置!B$2)</f>
        <v>98.227599999999995</v>
      </c>
      <c r="G3553" s="18" t="str">
        <f t="shared" si="111"/>
        <v>4.03 + 0</v>
      </c>
      <c r="H3553" s="27">
        <f>[1]!b_dq_pctchange($A3553,日期设置!$B$2,1)/100</f>
        <v>0</v>
      </c>
      <c r="I3553" s="26">
        <f>[1]!b_pq_pctchange(A3553,日期设置!$B$4,日期设置!$B$2,1)</f>
        <v>0</v>
      </c>
      <c r="J3553" s="26">
        <f>[1]!b_pq_pctchange(A3553,日期设置!$C$4,日期设置!$B$2,1)</f>
        <v>0</v>
      </c>
      <c r="K3553" s="52">
        <f>[1]!b_dq_amount($A3553,日期设置!B$2,2,10000)</f>
        <v>0</v>
      </c>
      <c r="L3553" s="26">
        <f>[1]!b_info_latestpar(A3553,日期设置!$B$2)</f>
        <v>100</v>
      </c>
      <c r="M3553" s="6">
        <f>[1]!b_info_outstandingbalance($A3553,日期设置!B$2)</f>
        <v>3</v>
      </c>
      <c r="N3553" s="7" t="str">
        <f>[1]!b_info_latestissurercreditrating2(A3553,日期设置!$B$2,"102","1")</f>
        <v>AA+</v>
      </c>
      <c r="O3553" s="8">
        <v>4.5</v>
      </c>
      <c r="P3553" s="9">
        <f>[1]!b_info_repurchasedate(A3553)</f>
        <v>0</v>
      </c>
      <c r="Q3553" s="8" t="s">
        <v>16615</v>
      </c>
      <c r="R3553" s="2" t="str">
        <f>IF((--IF(P3553=0,Q3553,P3553))&gt;(--日期设置!$B$2),IF(P3553=0,Q3553,P3553),Q3553)</f>
        <v>2025-04-03</v>
      </c>
      <c r="S3553" s="2" t="s">
        <v>18364</v>
      </c>
      <c r="T3553" s="8">
        <f>[1]!b_anal_ptmyear($A3553,日期设置!$B$2)</f>
        <v>4.0328767123287674</v>
      </c>
      <c r="U3553" s="8">
        <f>[1]!b_anal_termifexercise($A3553,日期设置!B$2)</f>
        <v>0</v>
      </c>
      <c r="V3553" s="10">
        <f>[1]!b_dq_dirtyprice(A3553,日期设置!$B$2)</f>
        <v>102.5797</v>
      </c>
      <c r="W3553" s="11">
        <f>IF(U3553=0,ROUNDUP((Q3553-日期设置!$B$2)/365,0),ROUNDUP((R3553-日期设置!$B$2)/365,0))</f>
        <v>5</v>
      </c>
      <c r="X3553" s="18">
        <f>_xlfn.IFNA(VLOOKUP(A3553,过往入选债券!A:D,4,0),2)</f>
        <v>2</v>
      </c>
      <c r="Y3553">
        <f>_xlfn.IFNA(VLOOKUP(C3553,[2]Sheet1!$A:$A,1,0),3)</f>
        <v>3</v>
      </c>
    </row>
    <row r="3554" spans="1:25" hidden="1" x14ac:dyDescent="0.2">
      <c r="A3554" s="21" t="s">
        <v>853</v>
      </c>
      <c r="B3554" s="21" t="s">
        <v>854</v>
      </c>
      <c r="C3554" s="37" t="s">
        <v>855</v>
      </c>
      <c r="D3554" s="26" t="str">
        <f>[1]!b_calc_yield(A3554,日期设置!$B$2,F3554,1,R3554,1,O3554,L3554,S3554,)</f>
        <v>Fetching...</v>
      </c>
      <c r="E3554" s="26">
        <f t="shared" si="110"/>
        <v>9.9393658784066687</v>
      </c>
      <c r="F3554" s="18">
        <f>[1]!b_dq_cleanprice($A3554,日期设置!B$2)</f>
        <v>101.49460000000001</v>
      </c>
      <c r="G3554" s="18" t="str">
        <f t="shared" si="111"/>
        <v>1.99 + 0</v>
      </c>
      <c r="H3554" s="27">
        <f>[1]!b_dq_pctchange($A3554,日期设置!$B$2,1)/100</f>
        <v>0</v>
      </c>
      <c r="I3554" s="26">
        <f>[1]!b_pq_pctchange(A3554,日期设置!$B$4,日期设置!$B$2,1)</f>
        <v>0</v>
      </c>
      <c r="J3554" s="26">
        <f>[1]!b_pq_pctchange(A3554,日期设置!$C$4,日期设置!$B$2,1)</f>
        <v>0</v>
      </c>
      <c r="K3554" s="52">
        <f>[1]!b_dq_amount($A3554,日期设置!B$2,2,10000)</f>
        <v>0</v>
      </c>
      <c r="L3554" s="26">
        <f>[1]!b_info_latestpar(A3554,日期设置!$B$2)</f>
        <v>100</v>
      </c>
      <c r="M3554" s="6">
        <f>[1]!b_info_outstandingbalance($A3554,日期设置!B$2)</f>
        <v>5</v>
      </c>
      <c r="N3554" s="7" t="str">
        <f>[1]!b_info_latestissurercreditrating2(A3554,日期设置!$B$2,"102","1")</f>
        <v>AA</v>
      </c>
      <c r="O3554" s="8">
        <v>5.8</v>
      </c>
      <c r="P3554" s="9">
        <f>[1]!b_info_repurchasedate(A3554)</f>
        <v>0</v>
      </c>
      <c r="Q3554" s="8" t="s">
        <v>16535</v>
      </c>
      <c r="R3554" s="2" t="str">
        <f>IF((--IF(P3554=0,Q3554,P3554))&gt;(--日期设置!$B$2),IF(P3554=0,Q3554,P3554),Q3554)</f>
        <v>2023-03-21</v>
      </c>
      <c r="S3554" s="2" t="s">
        <v>18285</v>
      </c>
      <c r="T3554" s="8">
        <f>[1]!b_anal_ptmyear($A3554,日期设置!$B$2)</f>
        <v>1.9972602739726026</v>
      </c>
      <c r="U3554" s="8">
        <f>[1]!b_anal_termifexercise($A3554,日期设置!B$2)</f>
        <v>0</v>
      </c>
      <c r="V3554" s="10">
        <f>[1]!b_dq_dirtyprice(A3554,日期设置!$B$2)</f>
        <v>101.51049999999999</v>
      </c>
      <c r="W3554" s="11">
        <f>IF(U3554=0,ROUNDUP((Q3554-日期设置!$B$2)/365,0),ROUNDUP((R3554-日期设置!$B$2)/365,0))</f>
        <v>2</v>
      </c>
      <c r="X3554" s="18">
        <f>_xlfn.IFNA(VLOOKUP(A3554,过往入选债券!A:D,4,0),2)</f>
        <v>2</v>
      </c>
      <c r="Y3554">
        <f>_xlfn.IFNA(VLOOKUP(C3554,[2]Sheet1!$A:$A,1,0),3)</f>
        <v>3</v>
      </c>
    </row>
    <row r="3555" spans="1:25" hidden="1" x14ac:dyDescent="0.2">
      <c r="A3555" s="28" t="s">
        <v>20564</v>
      </c>
      <c r="B3555" s="28" t="s">
        <v>20565</v>
      </c>
      <c r="C3555" s="39" t="s">
        <v>5692</v>
      </c>
      <c r="D3555" s="26" t="str">
        <f>[1]!b_calc_yield(A3555,日期设置!$B$2,F3555,1,R3555,1,O3555,L3555,S3555,)</f>
        <v>Fetching...</v>
      </c>
      <c r="E3555" s="26">
        <f t="shared" si="110"/>
        <v>22.08438081732076</v>
      </c>
      <c r="F3555" s="18">
        <f>[1]!b_dq_cleanprice($A3555,日期设置!B$2)</f>
        <v>99.990899999999996</v>
      </c>
      <c r="G3555" s="18" t="str">
        <f t="shared" si="111"/>
        <v>4.52 + 0</v>
      </c>
      <c r="H3555" s="27">
        <f>[1]!b_dq_pctchange($A3555,日期设置!$B$2,1)/100</f>
        <v>0</v>
      </c>
      <c r="I3555" s="26">
        <f>[1]!b_pq_pctchange(A3555,日期设置!$B$4,日期设置!$B$2,1)</f>
        <v>0</v>
      </c>
      <c r="J3555" s="26">
        <f>[1]!b_pq_pctchange(A3555,日期设置!$C$4,日期设置!$B$2,1)</f>
        <v>0</v>
      </c>
      <c r="K3555" s="52">
        <f>[1]!b_dq_amount($A3555,日期设置!B$2,2,10000)</f>
        <v>0</v>
      </c>
      <c r="L3555" s="26">
        <f>[1]!b_info_latestpar(A3555,日期设置!$B$2)</f>
        <v>100</v>
      </c>
      <c r="M3555" s="6">
        <f>[1]!b_info_outstandingbalance($A3555,日期设置!B$2)</f>
        <v>5</v>
      </c>
      <c r="N3555" s="7" t="str">
        <f>[1]!b_info_latestissurercreditrating2(A3555,日期设置!$B$2,"102","1")</f>
        <v>AAA</v>
      </c>
      <c r="O3555" s="8">
        <v>5</v>
      </c>
      <c r="P3555" s="9">
        <f>[1]!b_info_repurchasedate(A3555)</f>
        <v>0</v>
      </c>
      <c r="Q3555" s="8" t="s">
        <v>16910</v>
      </c>
      <c r="R3555" s="2" t="str">
        <f>IF((--IF(P3555=0,Q3555,P3555))&gt;(--日期设置!$B$2),IF(P3555=0,Q3555,P3555),Q3555)</f>
        <v>2025-09-28</v>
      </c>
      <c r="S3555" s="31" t="s">
        <v>17447</v>
      </c>
      <c r="T3555" s="8">
        <f>[1]!b_anal_ptmyear($A3555,日期设置!$B$2)</f>
        <v>4.5205479452054798</v>
      </c>
      <c r="U3555" s="8">
        <f>[1]!b_anal_termifexercise($A3555,日期设置!B$2)</f>
        <v>0</v>
      </c>
      <c r="V3555" s="10">
        <f>[1]!b_dq_dirtyprice(A3555,日期设置!$B$2)</f>
        <v>102.3882</v>
      </c>
      <c r="W3555" s="11">
        <f>IF(U3555=0,ROUNDUP((Q3555-日期设置!$B$2)/365,0),ROUNDUP((R3555-日期设置!$B$2)/365,0))</f>
        <v>5</v>
      </c>
      <c r="X3555" s="18">
        <f>_xlfn.IFNA(VLOOKUP(A3555,过往入选债券!A:D,4,0),2)</f>
        <v>2</v>
      </c>
      <c r="Y3555">
        <f>_xlfn.IFNA(VLOOKUP(C3555,[2]Sheet1!$A:$A,1,0),3)</f>
        <v>3</v>
      </c>
    </row>
    <row r="3556" spans="1:25" hidden="1" x14ac:dyDescent="0.2">
      <c r="A3556" s="28" t="s">
        <v>20650</v>
      </c>
      <c r="B3556" s="28" t="s">
        <v>20651</v>
      </c>
      <c r="C3556" s="39" t="s">
        <v>1404</v>
      </c>
      <c r="D3556" s="26" t="str">
        <f>[1]!b_calc_yield(A3556,日期设置!$B$2,F3556,1,R3556,1,O3556,L3556,S3556,)</f>
        <v>Fetching...</v>
      </c>
      <c r="E3556" s="26">
        <f t="shared" si="110"/>
        <v>31.382513863288231</v>
      </c>
      <c r="F3556" s="18">
        <f>[1]!b_dq_cleanprice($A3556,日期设置!B$2)</f>
        <v>100</v>
      </c>
      <c r="G3556" s="18" t="str">
        <f t="shared" si="111"/>
        <v>6.44 + 0</v>
      </c>
      <c r="H3556" s="27">
        <f>[1]!b_dq_pctchange($A3556,日期设置!$B$2,1)/100</f>
        <v>0</v>
      </c>
      <c r="I3556" s="26">
        <f>[1]!b_pq_pctchange(A3556,日期设置!$B$4,日期设置!$B$2,1)</f>
        <v>0</v>
      </c>
      <c r="J3556" s="26">
        <f>[1]!b_pq_pctchange(A3556,日期设置!$C$4,日期设置!$B$2,1)</f>
        <v>0</v>
      </c>
      <c r="K3556" s="52">
        <f>[1]!b_dq_amount($A3556,日期设置!B$2,2,10000)</f>
        <v>0</v>
      </c>
      <c r="L3556" s="26">
        <f>[1]!b_info_latestpar(A3556,日期设置!$B$2)</f>
        <v>100</v>
      </c>
      <c r="M3556" s="6">
        <f>[1]!b_info_outstandingbalance($A3556,日期设置!B$2)</f>
        <v>10</v>
      </c>
      <c r="N3556" s="7" t="str">
        <f>[1]!b_info_latestissurercreditrating2(A3556,日期设置!$B$2,"102","1")</f>
        <v>AA</v>
      </c>
      <c r="O3556" s="8">
        <v>5</v>
      </c>
      <c r="P3556" s="9">
        <f>[1]!b_info_repurchasedate(A3556)</f>
        <v>0</v>
      </c>
      <c r="Q3556" s="8" t="s">
        <v>20846</v>
      </c>
      <c r="R3556" s="2" t="str">
        <f>IF((--IF(P3556=0,Q3556,P3556))&gt;(--日期设置!$B$2),IF(P3556=0,Q3556,P3556),Q3556)</f>
        <v>2027-09-02</v>
      </c>
      <c r="S3556" s="31" t="s">
        <v>20816</v>
      </c>
      <c r="T3556" s="8">
        <f>[1]!b_anal_ptmyear($A3556,日期设置!$B$2)</f>
        <v>6.4493150684931511</v>
      </c>
      <c r="U3556" s="8">
        <f>[1]!b_anal_termifexercise($A3556,日期设置!B$2)</f>
        <v>0</v>
      </c>
      <c r="V3556" s="10">
        <f>[1]!b_dq_dirtyprice(A3556,日期设置!$B$2)</f>
        <v>102.7534</v>
      </c>
      <c r="W3556" s="11">
        <f>IF(U3556=0,ROUNDUP((Q3556-日期设置!$B$2)/365,0),ROUNDUP((R3556-日期设置!$B$2)/365,0))</f>
        <v>7</v>
      </c>
      <c r="X3556" s="18">
        <f>_xlfn.IFNA(VLOOKUP(A3556,过往入选债券!A:D,4,0),2)</f>
        <v>2</v>
      </c>
      <c r="Y3556">
        <f>_xlfn.IFNA(VLOOKUP(C3556,[2]Sheet1!$A:$A,1,0),3)</f>
        <v>3</v>
      </c>
    </row>
    <row r="3557" spans="1:25" hidden="1" x14ac:dyDescent="0.2">
      <c r="A3557" s="21" t="s">
        <v>2712</v>
      </c>
      <c r="B3557" s="21" t="s">
        <v>2713</v>
      </c>
      <c r="C3557" s="37" t="s">
        <v>2318</v>
      </c>
      <c r="D3557" s="26" t="str">
        <f>[1]!b_calc_yield(A3557,日期设置!$B$2,F3557,1,R3557,1,O3557,L3557,S3557,)</f>
        <v>Fetching...</v>
      </c>
      <c r="E3557" s="26">
        <f t="shared" si="110"/>
        <v>4.8706944337631786</v>
      </c>
      <c r="F3557" s="18">
        <f>[1]!b_dq_cleanprice($A3557,日期设置!B$2)</f>
        <v>100</v>
      </c>
      <c r="G3557" s="18" t="str">
        <f t="shared" si="111"/>
        <v>2.97 + 0.97</v>
      </c>
      <c r="H3557" s="27">
        <f>[1]!b_dq_pctchange($A3557,日期设置!$B$2,1)/100</f>
        <v>0</v>
      </c>
      <c r="I3557" s="26">
        <f>[1]!b_pq_pctchange(A3557,日期设置!$B$4,日期设置!$B$2,1)</f>
        <v>0</v>
      </c>
      <c r="J3557" s="26">
        <f>[1]!b_pq_pctchange(A3557,日期设置!$C$4,日期设置!$B$2,1)</f>
        <v>0</v>
      </c>
      <c r="K3557" s="52">
        <f>[1]!b_dq_amount($A3557,日期设置!B$2,2,10000)</f>
        <v>0</v>
      </c>
      <c r="L3557" s="26">
        <f>[1]!b_info_latestpar(A3557,日期设置!$B$2)</f>
        <v>100</v>
      </c>
      <c r="M3557" s="6">
        <f>[1]!b_info_outstandingbalance($A3557,日期设置!B$2)</f>
        <v>8</v>
      </c>
      <c r="N3557" s="7">
        <f>[1]!b_info_latestissurercreditrating2(A3557,日期设置!$B$2,"102","1")</f>
        <v>0</v>
      </c>
      <c r="O3557" s="8">
        <v>5</v>
      </c>
      <c r="P3557" s="9" t="str">
        <f>[1]!b_info_repurchasedate(A3557)</f>
        <v>2022-03-13</v>
      </c>
      <c r="Q3557" s="8" t="s">
        <v>16583</v>
      </c>
      <c r="R3557" s="2" t="str">
        <f>IF((--IF(P3557=0,Q3557,P3557))&gt;(--日期设置!$B$2),IF(P3557=0,Q3557,P3557),Q3557)</f>
        <v>2022-03-13</v>
      </c>
      <c r="S3557" s="2" t="s">
        <v>18671</v>
      </c>
      <c r="T3557" s="8">
        <f>[1]!b_anal_ptmyear($A3557,日期设置!$B$2)</f>
        <v>2.9753424657534246</v>
      </c>
      <c r="U3557" s="8">
        <f>[1]!b_anal_termifexercise($A3557,日期设置!B$2)</f>
        <v>0.97534246575342465</v>
      </c>
      <c r="V3557" s="10">
        <f>[1]!b_dq_dirtyprice(A3557,日期设置!$B$2)</f>
        <v>100.1233</v>
      </c>
      <c r="W3557" s="11">
        <f>IF(U3557=0,ROUNDUP((Q3557-日期设置!$B$2)/365,0),ROUNDUP((R3557-日期设置!$B$2)/365,0))</f>
        <v>1</v>
      </c>
      <c r="X3557" s="18">
        <f>_xlfn.IFNA(VLOOKUP(A3557,过往入选债券!A:D,4,0),2)</f>
        <v>2</v>
      </c>
      <c r="Y3557">
        <f>_xlfn.IFNA(VLOOKUP(C3557,[2]Sheet1!$A:$A,1,0),3)</f>
        <v>3</v>
      </c>
    </row>
    <row r="3558" spans="1:25" hidden="1" x14ac:dyDescent="0.2">
      <c r="A3558" s="21" t="s">
        <v>8602</v>
      </c>
      <c r="B3558" s="21" t="s">
        <v>8603</v>
      </c>
      <c r="C3558" s="37" t="s">
        <v>364</v>
      </c>
      <c r="D3558" s="26" t="str">
        <f>[1]!b_calc_yield(A3558,日期设置!$B$2,F3558,1,R3558,1,O3558,L3558,S3558,)</f>
        <v>Fetching...</v>
      </c>
      <c r="E3558" s="26">
        <f t="shared" si="110"/>
        <v>5.3766602950546361</v>
      </c>
      <c r="F3558" s="18">
        <f>[1]!b_dq_cleanprice($A3558,日期设置!B$2)</f>
        <v>100.95529999999999</v>
      </c>
      <c r="G3558" s="18" t="str">
        <f t="shared" si="111"/>
        <v>1.12 + 1.12</v>
      </c>
      <c r="H3558" s="27">
        <f>[1]!b_dq_pctchange($A3558,日期设置!$B$2,1)/100</f>
        <v>0</v>
      </c>
      <c r="I3558" s="26">
        <f>[1]!b_pq_pctchange(A3558,日期设置!$B$4,日期设置!$B$2,1)</f>
        <v>0</v>
      </c>
      <c r="J3558" s="26">
        <f>[1]!b_pq_pctchange(A3558,日期设置!$C$4,日期设置!$B$2,1)</f>
        <v>2.5165981537671731E-2</v>
      </c>
      <c r="K3558" s="52">
        <f>[1]!b_dq_amount($A3558,日期设置!B$2,2,10000)</f>
        <v>0</v>
      </c>
      <c r="L3558" s="26">
        <f>[1]!b_info_latestpar(A3558,日期设置!$B$2)</f>
        <v>100</v>
      </c>
      <c r="M3558" s="6">
        <f>[1]!b_info_outstandingbalance($A3558,日期设置!B$2)</f>
        <v>10</v>
      </c>
      <c r="N3558" s="7" t="str">
        <f>[1]!b_info_latestissurercreditrating2(A3558,日期设置!$B$2,"102","1")</f>
        <v>AAA</v>
      </c>
      <c r="O3558" s="8">
        <v>5.9</v>
      </c>
      <c r="P3558" s="9">
        <f>[1]!b_info_repurchasedate(A3558)</f>
        <v>0</v>
      </c>
      <c r="Q3558" s="8" t="s">
        <v>16222</v>
      </c>
      <c r="R3558" s="2" t="str">
        <f>IF((--IF(P3558=0,Q3558,P3558))&gt;(--日期设置!$B$2),IF(P3558=0,Q3558,P3558),Q3558)</f>
        <v>2022-05-08</v>
      </c>
      <c r="S3558" s="2" t="s">
        <v>18299</v>
      </c>
      <c r="T3558" s="8">
        <f>[1]!b_anal_ptmyear($A3558,日期设置!$B$2)</f>
        <v>1.1287671232876713</v>
      </c>
      <c r="U3558" s="8">
        <f>[1]!b_anal_termifexercise($A3558,日期设置!B$2)</f>
        <v>1.1287671232876713</v>
      </c>
      <c r="V3558" s="10">
        <f>[1]!b_dq_dirtyprice(A3558,日期设置!$B$2)</f>
        <v>106.0956</v>
      </c>
      <c r="W3558" s="11">
        <f>IF(U3558=0,ROUNDUP((Q3558-日期设置!$B$2)/365,0),ROUNDUP((R3558-日期设置!$B$2)/365,0))</f>
        <v>2</v>
      </c>
      <c r="X3558" s="18">
        <f>_xlfn.IFNA(VLOOKUP(A3558,过往入选债券!A:D,4,0),2)</f>
        <v>2</v>
      </c>
      <c r="Y3558">
        <f>_xlfn.IFNA(VLOOKUP(C3558,[2]Sheet1!$A:$A,1,0),3)</f>
        <v>3</v>
      </c>
    </row>
    <row r="3559" spans="1:25" hidden="1" x14ac:dyDescent="0.2">
      <c r="A3559" s="28" t="s">
        <v>21596</v>
      </c>
      <c r="B3559" s="28" t="s">
        <v>21597</v>
      </c>
      <c r="C3559" s="39" t="s">
        <v>459</v>
      </c>
      <c r="D3559" s="26" t="str">
        <f>[1]!b_calc_yield(A3559,日期设置!$B$2,F3559,1,R3559,1,O3559,L3559,S3559,)</f>
        <v>Fetching...</v>
      </c>
      <c r="E3559" s="26">
        <f t="shared" si="110"/>
        <v>22.945337519376196</v>
      </c>
      <c r="F3559" s="18">
        <f>[1]!b_dq_cleanprice($A3559,日期设置!B$2)</f>
        <v>100</v>
      </c>
      <c r="G3559" s="18" t="str">
        <f t="shared" si="111"/>
        <v>4.66 + 0</v>
      </c>
      <c r="H3559" s="27">
        <f>[1]!b_dq_pctchange($A3559,日期设置!$B$2,1)/100</f>
        <v>0</v>
      </c>
      <c r="I3559" s="26">
        <f>[1]!b_pq_pctchange(A3559,日期设置!$B$4,日期设置!$B$2,1)</f>
        <v>0</v>
      </c>
      <c r="J3559" s="26">
        <f>[1]!b_pq_pctchange(A3559,日期设置!$C$4,日期设置!$B$2,1)</f>
        <v>0</v>
      </c>
      <c r="K3559" s="52">
        <f>[1]!b_dq_amount($A3559,日期设置!B$2,2,10000)</f>
        <v>0</v>
      </c>
      <c r="L3559" s="26">
        <f>[1]!b_info_latestpar(A3559,日期设置!$B$2)</f>
        <v>100</v>
      </c>
      <c r="M3559" s="6">
        <f>[1]!b_info_outstandingbalance($A3559,日期设置!B$2)</f>
        <v>3.1</v>
      </c>
      <c r="N3559" s="7" t="str">
        <f>[1]!b_info_latestissurercreditrating2(A3559,日期设置!$B$2,"102","1")</f>
        <v>AA+</v>
      </c>
      <c r="O3559" s="43">
        <v>5</v>
      </c>
      <c r="P3559" s="9">
        <f>[1]!b_info_repurchasedate(A3559)</f>
        <v>0</v>
      </c>
      <c r="Q3559" s="31" t="s">
        <v>21755</v>
      </c>
      <c r="R3559" s="2" t="str">
        <f>IF((--IF(P3559=0,Q3559,P3559))&gt;(--日期设置!$B$2),IF(P3559=0,Q3559,P3559),Q3559)</f>
        <v>2025-11-20</v>
      </c>
      <c r="S3559" s="31" t="s">
        <v>17501</v>
      </c>
      <c r="T3559" s="8">
        <f>[1]!b_anal_ptmyear($A3559,日期设置!$B$2)</f>
        <v>4.6657534246575345</v>
      </c>
      <c r="U3559" s="8">
        <f>[1]!b_anal_termifexercise($A3559,日期设置!B$2)</f>
        <v>0</v>
      </c>
      <c r="V3559" s="10">
        <f>[1]!b_dq_dirtyprice(A3559,日期设置!$B$2)</f>
        <v>101.6712</v>
      </c>
      <c r="W3559" s="11">
        <f>IF(U3559=0,ROUNDUP((Q3559-日期设置!$B$2)/365,0),ROUNDUP((R3559-日期设置!$B$2)/365,0))</f>
        <v>5</v>
      </c>
      <c r="X3559" s="18">
        <f>_xlfn.IFNA(VLOOKUP(A3559,过往入选债券!A:D,4,0),2)</f>
        <v>2</v>
      </c>
      <c r="Y3559">
        <f>_xlfn.IFNA(VLOOKUP(C3559,[2]Sheet1!$A:$A,1,0),3)</f>
        <v>3</v>
      </c>
    </row>
    <row r="3560" spans="1:25" hidden="1" x14ac:dyDescent="0.2">
      <c r="A3560" s="21" t="s">
        <v>5971</v>
      </c>
      <c r="B3560" s="21" t="s">
        <v>5972</v>
      </c>
      <c r="C3560" s="37" t="s">
        <v>5973</v>
      </c>
      <c r="D3560" s="26" t="str">
        <f>[1]!b_calc_yield(A3560,日期设置!$B$2,F3560,1,R3560,1,O3560,L3560,S3560,)</f>
        <v>Fetching...</v>
      </c>
      <c r="E3560" s="26">
        <f t="shared" si="110"/>
        <v>7.0890493176735569</v>
      </c>
      <c r="F3560" s="18">
        <f>[1]!b_dq_cleanprice($A3560,日期设置!B$2)</f>
        <v>102.2471</v>
      </c>
      <c r="G3560" s="18" t="str">
        <f t="shared" si="111"/>
        <v>1.46 + 0</v>
      </c>
      <c r="H3560" s="27">
        <f>[1]!b_dq_pctchange($A3560,日期设置!$B$2,1)/100</f>
        <v>0</v>
      </c>
      <c r="I3560" s="26">
        <f>[1]!b_pq_pctchange(A3560,日期设置!$B$4,日期设置!$B$2,1)</f>
        <v>0</v>
      </c>
      <c r="J3560" s="26">
        <f>[1]!b_pq_pctchange(A3560,日期设置!$C$4,日期设置!$B$2,1)</f>
        <v>-1.3822311299553782</v>
      </c>
      <c r="K3560" s="52">
        <f>[1]!b_dq_amount($A3560,日期设置!B$2,2,10000)</f>
        <v>0</v>
      </c>
      <c r="L3560" s="26">
        <f>[1]!b_info_latestpar(A3560,日期设置!$B$2)</f>
        <v>100</v>
      </c>
      <c r="M3560" s="6">
        <f>[1]!b_info_outstandingbalance($A3560,日期设置!B$2)</f>
        <v>5</v>
      </c>
      <c r="N3560" s="7" t="str">
        <f>[1]!b_info_latestissurercreditrating2(A3560,日期设置!$B$2,"102","1")</f>
        <v>AA+</v>
      </c>
      <c r="O3560" s="8">
        <v>6.65</v>
      </c>
      <c r="P3560" s="9">
        <f>[1]!b_info_repurchasedate(A3560)</f>
        <v>0</v>
      </c>
      <c r="Q3560" s="8" t="s">
        <v>16964</v>
      </c>
      <c r="R3560" s="2" t="str">
        <f>IF((--IF(P3560=0,Q3560,P3560))&gt;(--日期设置!$B$2),IF(P3560=0,Q3560,P3560),Q3560)</f>
        <v>2022-09-08</v>
      </c>
      <c r="S3560" s="2" t="s">
        <v>18025</v>
      </c>
      <c r="T3560" s="8">
        <f>[1]!b_anal_ptmyear($A3560,日期设置!$B$2)</f>
        <v>1.4657534246575343</v>
      </c>
      <c r="U3560" s="8">
        <f>[1]!b_anal_termifexercise($A3560,日期设置!B$2)</f>
        <v>0</v>
      </c>
      <c r="V3560" s="10">
        <f>[1]!b_dq_dirtyprice(A3560,日期设置!$B$2)</f>
        <v>105.7998</v>
      </c>
      <c r="W3560" s="11">
        <f>IF(U3560=0,ROUNDUP((Q3560-日期设置!$B$2)/365,0),ROUNDUP((R3560-日期设置!$B$2)/365,0))</f>
        <v>2</v>
      </c>
      <c r="X3560" s="18">
        <f>_xlfn.IFNA(VLOOKUP(A3560,过往入选债券!A:D,4,0),2)</f>
        <v>2</v>
      </c>
      <c r="Y3560">
        <f>_xlfn.IFNA(VLOOKUP(C3560,[2]Sheet1!$A:$A,1,0),3)</f>
        <v>3</v>
      </c>
    </row>
    <row r="3561" spans="1:25" hidden="1" x14ac:dyDescent="0.2">
      <c r="A3561" s="21" t="s">
        <v>5760</v>
      </c>
      <c r="B3561" s="21" t="s">
        <v>5761</v>
      </c>
      <c r="C3561" s="37" t="s">
        <v>15</v>
      </c>
      <c r="D3561" s="26" t="str">
        <f>[1]!b_calc_yield(A3561,日期设置!$B$2,F3561,1,R3561,1,O3561,L3561,S3561,)</f>
        <v>Fetching...</v>
      </c>
      <c r="E3561" s="26">
        <f t="shared" si="110"/>
        <v>8.8195156247839801</v>
      </c>
      <c r="F3561" s="18">
        <f>[1]!b_dq_cleanprice($A3561,日期设置!B$2)</f>
        <v>100.1467</v>
      </c>
      <c r="G3561" s="18" t="str">
        <f t="shared" si="111"/>
        <v>1.71 + 0</v>
      </c>
      <c r="H3561" s="27">
        <f>[1]!b_dq_pctchange($A3561,日期设置!$B$2,1)/100</f>
        <v>0</v>
      </c>
      <c r="I3561" s="26">
        <f>[1]!b_pq_pctchange(A3561,日期设置!$B$4,日期设置!$B$2,1)</f>
        <v>0</v>
      </c>
      <c r="J3561" s="26">
        <f>[1]!b_pq_pctchange(A3561,日期设置!$C$4,日期设置!$B$2,1)</f>
        <v>0.28710194271980388</v>
      </c>
      <c r="K3561" s="52">
        <f>[1]!b_dq_amount($A3561,日期设置!B$2,2,10000)</f>
        <v>0</v>
      </c>
      <c r="L3561" s="26">
        <f>[1]!b_info_latestpar(A3561,日期设置!$B$2)</f>
        <v>100</v>
      </c>
      <c r="M3561" s="6">
        <f>[1]!b_info_outstandingbalance($A3561,日期设置!B$2)</f>
        <v>3.4</v>
      </c>
      <c r="N3561" s="7" t="str">
        <f>[1]!b_info_latestissurercreditrating2(A3561,日期设置!$B$2,"102","1")</f>
        <v>AAA</v>
      </c>
      <c r="O3561" s="8">
        <v>5.0999999999999996</v>
      </c>
      <c r="P3561" s="9" t="str">
        <f>[1]!b_info_repurchasedate(A3561)</f>
        <v>2020-12-07</v>
      </c>
      <c r="Q3561" s="8" t="s">
        <v>16715</v>
      </c>
      <c r="R3561" s="2" t="str">
        <f>IF((--IF(P3561=0,Q3561,P3561))&gt;(--日期设置!$B$2),IF(P3561=0,Q3561,P3561),Q3561)</f>
        <v>2022-12-07</v>
      </c>
      <c r="S3561" s="2" t="s">
        <v>18436</v>
      </c>
      <c r="T3561" s="8">
        <f>[1]!b_anal_ptmyear($A3561,日期设置!$B$2)</f>
        <v>1.7123287671232876</v>
      </c>
      <c r="U3561" s="8">
        <f>[1]!b_anal_termifexercise($A3561,日期设置!B$2)</f>
        <v>0</v>
      </c>
      <c r="V3561" s="10">
        <f>[1]!b_dq_dirtyprice(A3561,日期设置!$B$2)</f>
        <v>101.26860000000001</v>
      </c>
      <c r="W3561" s="11">
        <f>IF(U3561=0,ROUNDUP((Q3561-日期设置!$B$2)/365,0),ROUNDUP((R3561-日期设置!$B$2)/365,0))</f>
        <v>2</v>
      </c>
      <c r="X3561" s="18">
        <f>_xlfn.IFNA(VLOOKUP(A3561,过往入选债券!A:D,4,0),2)</f>
        <v>2</v>
      </c>
      <c r="Y3561">
        <f>_xlfn.IFNA(VLOOKUP(C3561,[2]Sheet1!$A:$A,1,0),3)</f>
        <v>3</v>
      </c>
    </row>
    <row r="3562" spans="1:25" hidden="1" x14ac:dyDescent="0.2">
      <c r="A3562" s="21" t="s">
        <v>9635</v>
      </c>
      <c r="B3562" s="21" t="s">
        <v>9636</v>
      </c>
      <c r="C3562" s="37" t="s">
        <v>7841</v>
      </c>
      <c r="D3562" s="26" t="str">
        <f>[1]!b_calc_yield(A3562,日期设置!$B$2,F3562,1,R3562,1,O3562,L3562,S3562,)</f>
        <v>Fetching...</v>
      </c>
      <c r="E3562" s="26">
        <f t="shared" si="110"/>
        <v>8.4093112532194869</v>
      </c>
      <c r="F3562" s="18">
        <f>[1]!b_dq_cleanprice($A3562,日期设置!B$2)</f>
        <v>100.5446</v>
      </c>
      <c r="G3562" s="18" t="str">
        <f t="shared" si="111"/>
        <v>1.70 + 0</v>
      </c>
      <c r="H3562" s="27">
        <f>[1]!b_dq_pctchange($A3562,日期设置!$B$2,1)/100</f>
        <v>0</v>
      </c>
      <c r="I3562" s="26">
        <f>[1]!b_pq_pctchange(A3562,日期设置!$B$4,日期设置!$B$2,1)</f>
        <v>0</v>
      </c>
      <c r="J3562" s="26">
        <f>[1]!b_pq_pctchange(A3562,日期设置!$C$4,日期设置!$B$2,1)</f>
        <v>-0.12029916843572183</v>
      </c>
      <c r="K3562" s="52">
        <f>[1]!b_dq_amount($A3562,日期设置!B$2,2,10000)</f>
        <v>0</v>
      </c>
      <c r="L3562" s="26">
        <f>[1]!b_info_latestpar(A3562,日期设置!$B$2)</f>
        <v>100</v>
      </c>
      <c r="M3562" s="6">
        <f>[1]!b_info_outstandingbalance($A3562,日期设置!B$2)</f>
        <v>5</v>
      </c>
      <c r="N3562" s="7" t="str">
        <f>[1]!b_info_latestissurercreditrating2(A3562,日期设置!$B$2,"102","1")</f>
        <v>AA+</v>
      </c>
      <c r="O3562" s="8">
        <v>5.35</v>
      </c>
      <c r="P3562" s="9">
        <f>[1]!b_info_repurchasedate(A3562)</f>
        <v>0</v>
      </c>
      <c r="Q3562" s="8" t="s">
        <v>16741</v>
      </c>
      <c r="R3562" s="2" t="str">
        <f>IF((--IF(P3562=0,Q3562,P3562))&gt;(--日期设置!$B$2),IF(P3562=0,Q3562,P3562),Q3562)</f>
        <v>2022-12-05</v>
      </c>
      <c r="S3562" s="2" t="s">
        <v>18458</v>
      </c>
      <c r="T3562" s="8">
        <f>[1]!b_anal_ptmyear($A3562,日期设置!$B$2)</f>
        <v>1.7068493150684931</v>
      </c>
      <c r="U3562" s="8">
        <f>[1]!b_anal_termifexercise($A3562,日期设置!B$2)</f>
        <v>0</v>
      </c>
      <c r="V3562" s="10">
        <f>[1]!b_dq_dirtyprice(A3562,日期设置!$B$2)</f>
        <v>102.113</v>
      </c>
      <c r="W3562" s="11">
        <f>IF(U3562=0,ROUNDUP((Q3562-日期设置!$B$2)/365,0),ROUNDUP((R3562-日期设置!$B$2)/365,0))</f>
        <v>2</v>
      </c>
      <c r="X3562" s="18">
        <f>_xlfn.IFNA(VLOOKUP(A3562,过往入选债券!A:D,4,0),2)</f>
        <v>2</v>
      </c>
      <c r="Y3562">
        <f>_xlfn.IFNA(VLOOKUP(C3562,[2]Sheet1!$A:$A,1,0),3)</f>
        <v>3</v>
      </c>
    </row>
    <row r="3563" spans="1:25" x14ac:dyDescent="0.2">
      <c r="A3563" s="21" t="s">
        <v>10830</v>
      </c>
      <c r="B3563" s="21" t="s">
        <v>10831</v>
      </c>
      <c r="C3563" s="37" t="s">
        <v>959</v>
      </c>
      <c r="D3563" s="26" t="str">
        <f>[1]!b_calc_yield(A3563,日期设置!$B$2,F3563,1,R3563,1,O3563,L3563,S3563,)</f>
        <v>Fetching...</v>
      </c>
      <c r="E3563" s="26">
        <f t="shared" si="110"/>
        <v>10.168902821439296</v>
      </c>
      <c r="F3563" s="18">
        <f>[1]!b_dq_cleanprice($A3563,日期设置!B$2)</f>
        <v>98.444000000000003</v>
      </c>
      <c r="G3563" s="18" t="str">
        <f t="shared" si="111"/>
        <v>4.10 + 2.10</v>
      </c>
      <c r="H3563" s="27">
        <f>[1]!b_dq_pctchange($A3563,日期设置!$B$2,1)/100</f>
        <v>1.2265144286137399E-2</v>
      </c>
      <c r="I3563" s="26">
        <f>[1]!b_pq_pctchange(A3563,日期设置!$B$4,日期设置!$B$2,1)</f>
        <v>1.2265144286137399</v>
      </c>
      <c r="J3563" s="26">
        <f>[1]!b_pq_pctchange(A3563,日期设置!$C$4,日期设置!$B$2,1)</f>
        <v>1.2265144286137399</v>
      </c>
      <c r="K3563" s="52">
        <f>[1]!b_dq_amount($A3563,日期设置!B$2,2,10000)</f>
        <v>153.310109595</v>
      </c>
      <c r="L3563" s="26">
        <f>[1]!b_info_latestpar(A3563,日期设置!$B$2)</f>
        <v>100</v>
      </c>
      <c r="M3563" s="6">
        <f>[1]!b_info_outstandingbalance($A3563,日期设置!B$2)</f>
        <v>5</v>
      </c>
      <c r="N3563" s="7" t="str">
        <f>[1]!b_info_latestissurercreditrating2(A3563,日期设置!$B$2,"102","1")</f>
        <v>AA</v>
      </c>
      <c r="O3563" s="8">
        <v>4.2</v>
      </c>
      <c r="P3563" s="9" t="str">
        <f>[1]!b_info_repurchasedate(A3563)</f>
        <v>2023-04-29</v>
      </c>
      <c r="Q3563" s="8" t="s">
        <v>16045</v>
      </c>
      <c r="R3563" s="2" t="str">
        <f>IF((--IF(P3563=0,Q3563,P3563))&gt;(--日期设置!$B$2),IF(P3563=0,Q3563,P3563),Q3563)</f>
        <v>2023-04-29</v>
      </c>
      <c r="S3563" s="2" t="s">
        <v>17832</v>
      </c>
      <c r="T3563" s="8">
        <f>[1]!b_anal_ptmyear($A3563,日期设置!$B$2)</f>
        <v>4.1041095890410961</v>
      </c>
      <c r="U3563" s="8">
        <f>[1]!b_anal_termifexercise($A3563,日期设置!B$2)</f>
        <v>2.1041095890410957</v>
      </c>
      <c r="V3563" s="10">
        <f>[1]!b_dq_dirtyprice(A3563,日期设置!$B$2)</f>
        <v>102.2067</v>
      </c>
      <c r="W3563" s="11">
        <f>IF(U3563=0,ROUNDUP((Q3563-日期设置!$B$2)/365,0),ROUNDUP((R3563-日期设置!$B$2)/365,0))</f>
        <v>3</v>
      </c>
      <c r="X3563" s="18">
        <f>_xlfn.IFNA(VLOOKUP(A3563,过往入选债券!A:D,4,0),2)</f>
        <v>2</v>
      </c>
      <c r="Y3563">
        <f>_xlfn.IFNA(VLOOKUP(C3563,[2]Sheet1!$A:$A,1,0),3)</f>
        <v>3</v>
      </c>
    </row>
    <row r="3564" spans="1:25" hidden="1" x14ac:dyDescent="0.2">
      <c r="A3564" s="21" t="s">
        <v>9431</v>
      </c>
      <c r="B3564" s="21" t="s">
        <v>9432</v>
      </c>
      <c r="C3564" s="37" t="s">
        <v>9433</v>
      </c>
      <c r="D3564" s="26" t="str">
        <f>[1]!b_calc_yield(A3564,日期设置!$B$2,F3564,1,R3564,1,O3564,L3564,S3564,)</f>
        <v>Fetching...</v>
      </c>
      <c r="E3564" s="26">
        <f t="shared" si="110"/>
        <v>17.408579220676579</v>
      </c>
      <c r="F3564" s="18">
        <f>[1]!b_dq_cleanprice($A3564,日期设置!B$2)</f>
        <v>103.83629999999999</v>
      </c>
      <c r="G3564" s="18" t="str">
        <f t="shared" si="111"/>
        <v>3.60 + 0</v>
      </c>
      <c r="H3564" s="27">
        <f>[1]!b_dq_pctchange($A3564,日期设置!$B$2,1)/100</f>
        <v>0</v>
      </c>
      <c r="I3564" s="26">
        <f>[1]!b_pq_pctchange(A3564,日期设置!$B$4,日期设置!$B$2,1)</f>
        <v>0</v>
      </c>
      <c r="J3564" s="26">
        <f>[1]!b_pq_pctchange(A3564,日期设置!$C$4,日期设置!$B$2,1)</f>
        <v>1.4237336477216447</v>
      </c>
      <c r="K3564" s="52">
        <f>[1]!b_dq_amount($A3564,日期设置!B$2,2,10000)</f>
        <v>0</v>
      </c>
      <c r="L3564" s="26">
        <f>[1]!b_info_latestpar(A3564,日期设置!$B$2)</f>
        <v>100</v>
      </c>
      <c r="M3564" s="6">
        <f>[1]!b_info_outstandingbalance($A3564,日期设置!B$2)</f>
        <v>5</v>
      </c>
      <c r="N3564" s="7" t="str">
        <f>[1]!b_info_latestissurercreditrating2(A3564,日期设置!$B$2,"102","1")</f>
        <v>AA+</v>
      </c>
      <c r="O3564" s="8">
        <v>6.19</v>
      </c>
      <c r="P3564" s="9">
        <f>[1]!b_info_repurchasedate(A3564)</f>
        <v>0</v>
      </c>
      <c r="Q3564" s="8" t="s">
        <v>16616</v>
      </c>
      <c r="R3564" s="2" t="str">
        <f>IF((--IF(P3564=0,Q3564,P3564))&gt;(--日期设置!$B$2),IF(P3564=0,Q3564,P3564),Q3564)</f>
        <v>2024-10-30</v>
      </c>
      <c r="S3564" s="2" t="s">
        <v>18418</v>
      </c>
      <c r="T3564" s="8">
        <f>[1]!b_anal_ptmyear($A3564,日期设置!$B$2)</f>
        <v>3.6082191780821917</v>
      </c>
      <c r="U3564" s="8">
        <f>[1]!b_anal_termifexercise($A3564,日期设置!B$2)</f>
        <v>0</v>
      </c>
      <c r="V3564" s="10">
        <f>[1]!b_dq_dirtyprice(A3564,日期设置!$B$2)</f>
        <v>106.26139999999999</v>
      </c>
      <c r="W3564" s="11">
        <f>IF(U3564=0,ROUNDUP((Q3564-日期设置!$B$2)/365,0),ROUNDUP((R3564-日期设置!$B$2)/365,0))</f>
        <v>4</v>
      </c>
      <c r="X3564" s="18">
        <f>_xlfn.IFNA(VLOOKUP(A3564,过往入选债券!A:D,4,0),2)</f>
        <v>2</v>
      </c>
      <c r="Y3564">
        <f>_xlfn.IFNA(VLOOKUP(C3564,[2]Sheet1!$A:$A,1,0),3)</f>
        <v>3</v>
      </c>
    </row>
    <row r="3565" spans="1:25" hidden="1" x14ac:dyDescent="0.2">
      <c r="A3565" s="21" t="s">
        <v>10571</v>
      </c>
      <c r="B3565" s="21" t="s">
        <v>10572</v>
      </c>
      <c r="C3565" s="37" t="s">
        <v>2391</v>
      </c>
      <c r="D3565" s="26" t="str">
        <f>[1]!b_calc_yield(A3565,日期设置!$B$2,F3565,1,R3565,1,O3565,L3565,S3565,)</f>
        <v>Fetching...</v>
      </c>
      <c r="E3565" s="26">
        <f t="shared" si="110"/>
        <v>9.9689241655708027</v>
      </c>
      <c r="F3565" s="18">
        <f>[1]!b_dq_cleanprice($A3565,日期设置!B$2)</f>
        <v>98.343199999999996</v>
      </c>
      <c r="G3565" s="18" t="str">
        <f t="shared" si="111"/>
        <v>2.06 + 2.06</v>
      </c>
      <c r="H3565" s="27">
        <f>[1]!b_dq_pctchange($A3565,日期设置!$B$2,1)/100</f>
        <v>0</v>
      </c>
      <c r="I3565" s="26">
        <f>[1]!b_pq_pctchange(A3565,日期设置!$B$4,日期设置!$B$2,1)</f>
        <v>0</v>
      </c>
      <c r="J3565" s="26">
        <f>[1]!b_pq_pctchange(A3565,日期设置!$C$4,日期设置!$B$2,1)</f>
        <v>0</v>
      </c>
      <c r="K3565" s="52">
        <f>[1]!b_dq_amount($A3565,日期设置!B$2,2,10000)</f>
        <v>0</v>
      </c>
      <c r="L3565" s="26">
        <f>[1]!b_info_latestpar(A3565,日期设置!$B$2)</f>
        <v>100</v>
      </c>
      <c r="M3565" s="6">
        <f>[1]!b_info_outstandingbalance($A3565,日期设置!B$2)</f>
        <v>10</v>
      </c>
      <c r="N3565" s="7" t="str">
        <f>[1]!b_info_latestissurercreditrating2(A3565,日期设置!$B$2,"102","1")</f>
        <v>AA+</v>
      </c>
      <c r="O3565" s="8">
        <v>4.13</v>
      </c>
      <c r="P3565" s="9">
        <f>[1]!b_info_repurchasedate(A3565)</f>
        <v>0</v>
      </c>
      <c r="Q3565" s="8" t="s">
        <v>16096</v>
      </c>
      <c r="R3565" s="2" t="str">
        <f>IF((--IF(P3565=0,Q3565,P3565))&gt;(--日期设置!$B$2),IF(P3565=0,Q3565,P3565),Q3565)</f>
        <v>2023-04-15</v>
      </c>
      <c r="S3565" s="2" t="s">
        <v>17881</v>
      </c>
      <c r="T3565" s="8">
        <f>[1]!b_anal_ptmyear($A3565,日期设置!$B$2)</f>
        <v>2.0657534246575344</v>
      </c>
      <c r="U3565" s="8">
        <f>[1]!b_anal_termifexercise($A3565,日期设置!B$2)</f>
        <v>2.0657534246575344</v>
      </c>
      <c r="V3565" s="10">
        <f>[1]!b_dq_dirtyprice(A3565,日期设置!$B$2)</f>
        <v>102.2016</v>
      </c>
      <c r="W3565" s="11">
        <f>IF(U3565=0,ROUNDUP((Q3565-日期设置!$B$2)/365,0),ROUNDUP((R3565-日期设置!$B$2)/365,0))</f>
        <v>3</v>
      </c>
      <c r="X3565" s="18">
        <f>_xlfn.IFNA(VLOOKUP(A3565,过往入选债券!A:D,4,0),2)</f>
        <v>2</v>
      </c>
      <c r="Y3565">
        <f>_xlfn.IFNA(VLOOKUP(C3565,[2]Sheet1!$A:$A,1,0),3)</f>
        <v>3</v>
      </c>
    </row>
    <row r="3566" spans="1:25" hidden="1" x14ac:dyDescent="0.2">
      <c r="A3566" s="21" t="s">
        <v>8766</v>
      </c>
      <c r="B3566" s="21" t="s">
        <v>8767</v>
      </c>
      <c r="C3566" s="37" t="s">
        <v>458</v>
      </c>
      <c r="D3566" s="26" t="str">
        <f>[1]!b_calc_yield(A3566,日期设置!$B$2,F3566,1,R3566,1,O3566,L3566,S3566,)</f>
        <v>Fetching...</v>
      </c>
      <c r="E3566" s="26">
        <f t="shared" si="110"/>
        <v>7.0571177295524201</v>
      </c>
      <c r="F3566" s="18">
        <f>[1]!b_dq_cleanprice($A3566,日期设置!B$2)</f>
        <v>101.76</v>
      </c>
      <c r="G3566" s="18" t="str">
        <f t="shared" si="111"/>
        <v>3.45 + 1.45</v>
      </c>
      <c r="H3566" s="27">
        <f>[1]!b_dq_pctchange($A3566,日期设置!$B$2,1)/100</f>
        <v>0</v>
      </c>
      <c r="I3566" s="26">
        <f>[1]!b_pq_pctchange(A3566,日期设置!$B$4,日期设置!$B$2,1)</f>
        <v>0</v>
      </c>
      <c r="J3566" s="26">
        <f>[1]!b_pq_pctchange(A3566,日期设置!$C$4,日期设置!$B$2,1)</f>
        <v>0</v>
      </c>
      <c r="K3566" s="52">
        <f>[1]!b_dq_amount($A3566,日期设置!B$2,2,10000)</f>
        <v>0</v>
      </c>
      <c r="L3566" s="26">
        <f>[1]!b_info_latestpar(A3566,日期设置!$B$2)</f>
        <v>100</v>
      </c>
      <c r="M3566" s="6">
        <f>[1]!b_info_outstandingbalance($A3566,日期设置!B$2)</f>
        <v>3</v>
      </c>
      <c r="N3566" s="7" t="str">
        <f>[1]!b_info_latestissurercreditrating2(A3566,日期设置!$B$2,"102","1")</f>
        <v>AA</v>
      </c>
      <c r="O3566" s="8">
        <v>6.3</v>
      </c>
      <c r="P3566" s="9" t="str">
        <f>[1]!b_info_repurchasedate(A3566)</f>
        <v>2022-09-05</v>
      </c>
      <c r="Q3566" s="8" t="s">
        <v>16041</v>
      </c>
      <c r="R3566" s="2" t="str">
        <f>IF((--IF(P3566=0,Q3566,P3566))&gt;(--日期设置!$B$2),IF(P3566=0,Q3566,P3566),Q3566)</f>
        <v>2022-09-05</v>
      </c>
      <c r="S3566" s="2" t="s">
        <v>17828</v>
      </c>
      <c r="T3566" s="8">
        <f>[1]!b_anal_ptmyear($A3566,日期设置!$B$2)</f>
        <v>3.4575342465753423</v>
      </c>
      <c r="U3566" s="8">
        <f>[1]!b_anal_termifexercise($A3566,日期设置!B$2)</f>
        <v>1.4575342465753425</v>
      </c>
      <c r="V3566" s="10">
        <f>[1]!b_dq_dirtyprice(A3566,日期设置!$B$2)</f>
        <v>105.17749999999999</v>
      </c>
      <c r="W3566" s="11">
        <f>IF(U3566=0,ROUNDUP((Q3566-日期设置!$B$2)/365,0),ROUNDUP((R3566-日期设置!$B$2)/365,0))</f>
        <v>2</v>
      </c>
      <c r="X3566" s="18">
        <f>_xlfn.IFNA(VLOOKUP(A3566,过往入选债券!A:D,4,0),2)</f>
        <v>2</v>
      </c>
      <c r="Y3566">
        <f>_xlfn.IFNA(VLOOKUP(C3566,[2]Sheet1!$A:$A,1,0),3)</f>
        <v>3</v>
      </c>
    </row>
    <row r="3567" spans="1:25" hidden="1" x14ac:dyDescent="0.2">
      <c r="A3567" s="28" t="s">
        <v>19945</v>
      </c>
      <c r="B3567" s="28" t="s">
        <v>19946</v>
      </c>
      <c r="C3567" s="38" t="s">
        <v>744</v>
      </c>
      <c r="D3567" s="26" t="str">
        <f>[1]!b_calc_yield(A3567,日期设置!$B$2,F3567,1,R3567,1,O3567,L3567,S3567,)</f>
        <v>Fetching...</v>
      </c>
      <c r="E3567" s="26">
        <f t="shared" si="110"/>
        <v>31.153871788538524</v>
      </c>
      <c r="F3567" s="18">
        <f>[1]!b_dq_cleanprice($A3567,日期设置!B$2)</f>
        <v>99.114000000000004</v>
      </c>
      <c r="G3567" s="18" t="str">
        <f t="shared" si="111"/>
        <v>6.39 + 0</v>
      </c>
      <c r="H3567" s="27">
        <f>[1]!b_dq_pctchange($A3567,日期设置!$B$2,1)/100</f>
        <v>0</v>
      </c>
      <c r="I3567" s="26">
        <f>[1]!b_pq_pctchange(A3567,日期设置!$B$4,日期设置!$B$2,1)</f>
        <v>0</v>
      </c>
      <c r="J3567" s="26">
        <f>[1]!b_pq_pctchange(A3567,日期设置!$C$4,日期设置!$B$2,1)</f>
        <v>-0.88599999999999568</v>
      </c>
      <c r="K3567" s="52">
        <f>[1]!b_dq_amount($A3567,日期设置!B$2,2,10000)</f>
        <v>0</v>
      </c>
      <c r="L3567" s="26">
        <f>[1]!b_info_latestpar(A3567,日期设置!$B$2)</f>
        <v>100</v>
      </c>
      <c r="M3567" s="6">
        <f>[1]!b_info_outstandingbalance($A3567,日期设置!B$2)</f>
        <v>8</v>
      </c>
      <c r="N3567" s="7" t="str">
        <f>[1]!b_info_latestissurercreditrating2(A3567,日期设置!$B$2,"102","1")</f>
        <v>AA+</v>
      </c>
      <c r="O3567" s="8">
        <v>4.83</v>
      </c>
      <c r="P3567" s="9">
        <f>[1]!b_info_repurchasedate(A3567)</f>
        <v>0</v>
      </c>
      <c r="Q3567" s="8" t="s">
        <v>17765</v>
      </c>
      <c r="R3567" s="2" t="str">
        <f>IF((--IF(P3567=0,Q3567,P3567))&gt;(--日期设置!$B$2),IF(P3567=0,Q3567,P3567),Q3567)</f>
        <v>2027-08-14</v>
      </c>
      <c r="S3567" s="31" t="s">
        <v>19121</v>
      </c>
      <c r="T3567" s="8">
        <f>[1]!b_anal_ptmyear($A3567,日期设置!$B$2)</f>
        <v>6.397260273972603</v>
      </c>
      <c r="U3567" s="8">
        <f>[1]!b_anal_termifexercise($A3567,日期设置!B$2)</f>
        <v>0</v>
      </c>
      <c r="V3567" s="10">
        <f>[1]!b_dq_dirtyprice(A3567,日期设置!$B$2)</f>
        <v>102.0252</v>
      </c>
      <c r="W3567" s="11">
        <f>IF(U3567=0,ROUNDUP((Q3567-日期设置!$B$2)/365,0),ROUNDUP((R3567-日期设置!$B$2)/365,0))</f>
        <v>7</v>
      </c>
      <c r="X3567" s="18">
        <f>_xlfn.IFNA(VLOOKUP(A3567,过往入选债券!A:D,4,0),2)</f>
        <v>2</v>
      </c>
      <c r="Y3567">
        <f>_xlfn.IFNA(VLOOKUP(C3567,[2]Sheet1!$A:$A,1,0),3)</f>
        <v>3</v>
      </c>
    </row>
    <row r="3568" spans="1:25" hidden="1" x14ac:dyDescent="0.2">
      <c r="A3568" s="21" t="s">
        <v>2216</v>
      </c>
      <c r="B3568" s="21" t="s">
        <v>2217</v>
      </c>
      <c r="C3568" s="37" t="s">
        <v>419</v>
      </c>
      <c r="D3568" s="26" t="str">
        <f>[1]!b_calc_yield(A3568,日期设置!$B$2,F3568,1,R3568,1,O3568,L3568,S3568,)</f>
        <v>Fetching...</v>
      </c>
      <c r="E3568" s="26">
        <f t="shared" si="110"/>
        <v>8.1897635538057614</v>
      </c>
      <c r="F3568" s="18">
        <f>[1]!b_dq_cleanprice($A3568,日期设置!B$2)</f>
        <v>100.44110000000001</v>
      </c>
      <c r="G3568" s="18" t="str">
        <f t="shared" si="111"/>
        <v>2.66 + 1.66</v>
      </c>
      <c r="H3568" s="27">
        <f>[1]!b_dq_pctchange($A3568,日期设置!$B$2,1)/100</f>
        <v>0</v>
      </c>
      <c r="I3568" s="26">
        <f>[1]!b_pq_pctchange(A3568,日期设置!$B$4,日期设置!$B$2,1)</f>
        <v>0</v>
      </c>
      <c r="J3568" s="26">
        <f>[1]!b_pq_pctchange(A3568,日期设置!$C$4,日期设置!$B$2,1)</f>
        <v>0.31841058385595439</v>
      </c>
      <c r="K3568" s="52">
        <f>[1]!b_dq_amount($A3568,日期设置!B$2,2,10000)</f>
        <v>0</v>
      </c>
      <c r="L3568" s="26">
        <f>[1]!b_info_latestpar(A3568,日期设置!$B$2)</f>
        <v>100</v>
      </c>
      <c r="M3568" s="6">
        <f>[1]!b_info_outstandingbalance($A3568,日期设置!B$2)</f>
        <v>10</v>
      </c>
      <c r="N3568" s="7">
        <f>[1]!b_info_latestissurercreditrating2(A3568,日期设置!$B$2,"102","1")</f>
        <v>0</v>
      </c>
      <c r="O3568" s="8">
        <v>5.29</v>
      </c>
      <c r="P3568" s="9" t="str">
        <f>[1]!b_info_repurchasedate(A3568)</f>
        <v>2022-11-20</v>
      </c>
      <c r="Q3568" s="8" t="s">
        <v>16408</v>
      </c>
      <c r="R3568" s="2" t="str">
        <f>IF((--IF(P3568=0,Q3568,P3568))&gt;(--日期设置!$B$2),IF(P3568=0,Q3568,P3568),Q3568)</f>
        <v>2022-11-20</v>
      </c>
      <c r="S3568" s="2" t="s">
        <v>18181</v>
      </c>
      <c r="T3568" s="8">
        <f>[1]!b_anal_ptmyear($A3568,日期设置!$B$2)</f>
        <v>2.6657534246575345</v>
      </c>
      <c r="U3568" s="8">
        <f>[1]!b_anal_termifexercise($A3568,日期设置!B$2)</f>
        <v>1.6657534246575343</v>
      </c>
      <c r="V3568" s="10">
        <f>[1]!b_dq_dirtyprice(A3568,日期设置!$B$2)</f>
        <v>102.2093</v>
      </c>
      <c r="W3568" s="11">
        <f>IF(U3568=0,ROUNDUP((Q3568-日期设置!$B$2)/365,0),ROUNDUP((R3568-日期设置!$B$2)/365,0))</f>
        <v>2</v>
      </c>
      <c r="X3568" s="18">
        <f>_xlfn.IFNA(VLOOKUP(A3568,过往入选债券!A:D,4,0),2)</f>
        <v>2</v>
      </c>
      <c r="Y3568">
        <f>_xlfn.IFNA(VLOOKUP(C3568,[2]Sheet1!$A:$A,1,0),3)</f>
        <v>3</v>
      </c>
    </row>
    <row r="3569" spans="1:25" hidden="1" x14ac:dyDescent="0.2">
      <c r="A3569" s="28" t="s">
        <v>21530</v>
      </c>
      <c r="B3569" s="28" t="s">
        <v>21531</v>
      </c>
      <c r="C3569" s="39" t="s">
        <v>296</v>
      </c>
      <c r="D3569" s="26" t="str">
        <f>[1]!b_calc_yield(A3569,日期设置!$B$2,F3569,1,R3569,1,O3569,L3569,S3569,)</f>
        <v>Fetching...</v>
      </c>
      <c r="E3569" s="26">
        <f t="shared" si="110"/>
        <v>8.2888200653276947</v>
      </c>
      <c r="F3569" s="18">
        <f>[1]!b_dq_cleanprice($A3569,日期设置!B$2)</f>
        <v>99.991200000000006</v>
      </c>
      <c r="G3569" s="18" t="str">
        <f t="shared" si="111"/>
        <v>3.68 + 1.68</v>
      </c>
      <c r="H3569" s="27">
        <f>[1]!b_dq_pctchange($A3569,日期设置!$B$2,1)/100</f>
        <v>0</v>
      </c>
      <c r="I3569" s="26">
        <f>[1]!b_pq_pctchange(A3569,日期设置!$B$4,日期设置!$B$2,1)</f>
        <v>0</v>
      </c>
      <c r="J3569" s="26">
        <f>[1]!b_pq_pctchange(A3569,日期设置!$C$4,日期设置!$B$2,1)</f>
        <v>0</v>
      </c>
      <c r="K3569" s="52">
        <f>[1]!b_dq_amount($A3569,日期设置!B$2,2,10000)</f>
        <v>0</v>
      </c>
      <c r="L3569" s="26">
        <f>[1]!b_info_latestpar(A3569,日期设置!$B$2)</f>
        <v>100</v>
      </c>
      <c r="M3569" s="6">
        <f>[1]!b_info_outstandingbalance($A3569,日期设置!B$2)</f>
        <v>10</v>
      </c>
      <c r="N3569" s="7" t="str">
        <f>[1]!b_info_latestissurercreditrating2(A3569,日期设置!$B$2,"102","1")</f>
        <v>AAA</v>
      </c>
      <c r="O3569" s="43">
        <v>5</v>
      </c>
      <c r="P3569" s="9" t="str">
        <f>[1]!b_info_repurchasedate(A3569)</f>
        <v>2022-11-26</v>
      </c>
      <c r="Q3569" s="31" t="s">
        <v>17397</v>
      </c>
      <c r="R3569" s="2" t="str">
        <f>IF((--IF(P3569=0,Q3569,P3569))&gt;(--日期设置!$B$2),IF(P3569=0,Q3569,P3569),Q3569)</f>
        <v>2022-11-26</v>
      </c>
      <c r="S3569" s="31" t="s">
        <v>16422</v>
      </c>
      <c r="T3569" s="8">
        <f>[1]!b_anal_ptmyear($A3569,日期设置!$B$2)</f>
        <v>3.6821917808219178</v>
      </c>
      <c r="U3569" s="8">
        <f>[1]!b_anal_termifexercise($A3569,日期设置!B$2)</f>
        <v>1.6821917808219178</v>
      </c>
      <c r="V3569" s="10">
        <f>[1]!b_dq_dirtyprice(A3569,日期设置!$B$2)</f>
        <v>101.5802</v>
      </c>
      <c r="W3569" s="11">
        <f>IF(U3569=0,ROUNDUP((Q3569-日期设置!$B$2)/365,0),ROUNDUP((R3569-日期设置!$B$2)/365,0))</f>
        <v>2</v>
      </c>
      <c r="X3569" s="18">
        <f>_xlfn.IFNA(VLOOKUP(A3569,过往入选债券!A:D,4,0),2)</f>
        <v>2</v>
      </c>
      <c r="Y3569">
        <f>_xlfn.IFNA(VLOOKUP(C3569,[2]Sheet1!$A:$A,1,0),3)</f>
        <v>3</v>
      </c>
    </row>
    <row r="3570" spans="1:25" hidden="1" x14ac:dyDescent="0.2">
      <c r="A3570" s="21" t="s">
        <v>11227</v>
      </c>
      <c r="B3570" s="21" t="s">
        <v>11228</v>
      </c>
      <c r="C3570" s="37" t="s">
        <v>105</v>
      </c>
      <c r="D3570" s="26" t="str">
        <f>[1]!b_calc_yield(A3570,日期设置!$B$2,F3570,1,R3570,1,O3570,L3570,S3570,)</f>
        <v>Fetching...</v>
      </c>
      <c r="E3570" s="26">
        <f t="shared" si="110"/>
        <v>10.883665678998543</v>
      </c>
      <c r="F3570" s="18">
        <f>[1]!b_dq_cleanprice($A3570,日期设置!B$2)</f>
        <v>100</v>
      </c>
      <c r="G3570" s="18" t="str">
        <f t="shared" si="111"/>
        <v>2.25 + 0</v>
      </c>
      <c r="H3570" s="27">
        <f>[1]!b_dq_pctchange($A3570,日期设置!$B$2,1)/100</f>
        <v>0</v>
      </c>
      <c r="I3570" s="26">
        <f>[1]!b_pq_pctchange(A3570,日期设置!$B$4,日期设置!$B$2,1)</f>
        <v>0</v>
      </c>
      <c r="J3570" s="26">
        <f>[1]!b_pq_pctchange(A3570,日期设置!$C$4,日期设置!$B$2,1)</f>
        <v>0</v>
      </c>
      <c r="K3570" s="52">
        <f>[1]!b_dq_amount($A3570,日期设置!B$2,2,10000)</f>
        <v>0</v>
      </c>
      <c r="L3570" s="26">
        <f>[1]!b_info_latestpar(A3570,日期设置!$B$2)</f>
        <v>100</v>
      </c>
      <c r="M3570" s="6">
        <f>[1]!b_info_outstandingbalance($A3570,日期设置!B$2)</f>
        <v>5</v>
      </c>
      <c r="N3570" s="7" t="str">
        <f>[1]!b_info_latestissurercreditrating2(A3570,日期设置!$B$2,"102","1")</f>
        <v>AA+</v>
      </c>
      <c r="O3570" s="8">
        <v>5</v>
      </c>
      <c r="P3570" s="9">
        <f>[1]!b_info_repurchasedate(A3570)</f>
        <v>0</v>
      </c>
      <c r="Q3570" s="8" t="s">
        <v>16494</v>
      </c>
      <c r="R3570" s="2" t="str">
        <f>IF((--IF(P3570=0,Q3570,P3570))&gt;(--日期设置!$B$2),IF(P3570=0,Q3570,P3570),Q3570)</f>
        <v>2023-06-24</v>
      </c>
      <c r="S3570" s="2" t="s">
        <v>17996</v>
      </c>
      <c r="T3570" s="8">
        <f>[1]!b_anal_ptmyear($A3570,日期设置!$B$2)</f>
        <v>2.2575342465753425</v>
      </c>
      <c r="U3570" s="8">
        <f>[1]!b_anal_termifexercise($A3570,日期设置!B$2)</f>
        <v>0</v>
      </c>
      <c r="V3570" s="10">
        <f>[1]!b_dq_dirtyprice(A3570,日期设置!$B$2)</f>
        <v>103.7123</v>
      </c>
      <c r="W3570" s="11">
        <f>IF(U3570=0,ROUNDUP((Q3570-日期设置!$B$2)/365,0),ROUNDUP((R3570-日期设置!$B$2)/365,0))</f>
        <v>3</v>
      </c>
      <c r="X3570" s="18">
        <f>_xlfn.IFNA(VLOOKUP(A3570,过往入选债券!A:D,4,0),2)</f>
        <v>2</v>
      </c>
      <c r="Y3570">
        <f>_xlfn.IFNA(VLOOKUP(C3570,[2]Sheet1!$A:$A,1,0),3)</f>
        <v>3</v>
      </c>
    </row>
    <row r="3571" spans="1:25" hidden="1" x14ac:dyDescent="0.2">
      <c r="A3571" s="21" t="s">
        <v>2365</v>
      </c>
      <c r="B3571" s="21" t="s">
        <v>2366</v>
      </c>
      <c r="C3571" s="37" t="s">
        <v>502</v>
      </c>
      <c r="D3571" s="26" t="str">
        <f>[1]!b_calc_yield(A3571,日期设置!$B$2,F3571,1,R3571,1,O3571,L3571,S3571,)</f>
        <v>Fetching...</v>
      </c>
      <c r="E3571" s="26">
        <f t="shared" si="110"/>
        <v>3.7177306246243047</v>
      </c>
      <c r="F3571" s="18">
        <f>[1]!b_dq_cleanprice($A3571,日期设置!B$2)</f>
        <v>100.38800000000001</v>
      </c>
      <c r="G3571" s="18" t="str">
        <f t="shared" si="111"/>
        <v>2.74 + 0.74</v>
      </c>
      <c r="H3571" s="27">
        <f>[1]!b_dq_pctchange($A3571,日期设置!$B$2,1)/100</f>
        <v>0</v>
      </c>
      <c r="I3571" s="26">
        <f>[1]!b_pq_pctchange(A3571,日期设置!$B$4,日期设置!$B$2,1)</f>
        <v>0</v>
      </c>
      <c r="J3571" s="26">
        <f>[1]!b_pq_pctchange(A3571,日期设置!$C$4,日期设置!$B$2,1)</f>
        <v>0</v>
      </c>
      <c r="K3571" s="52">
        <f>[1]!b_dq_amount($A3571,日期设置!B$2,2,10000)</f>
        <v>0</v>
      </c>
      <c r="L3571" s="26">
        <f>[1]!b_info_latestpar(A3571,日期设置!$B$2)</f>
        <v>100</v>
      </c>
      <c r="M3571" s="6">
        <f>[1]!b_info_outstandingbalance($A3571,日期设置!B$2)</f>
        <v>10</v>
      </c>
      <c r="N3571" s="7">
        <f>[1]!b_info_latestissurercreditrating2(A3571,日期设置!$B$2,"102","1")</f>
        <v>0</v>
      </c>
      <c r="O3571" s="8">
        <v>5.6</v>
      </c>
      <c r="P3571" s="9" t="str">
        <f>[1]!b_info_repurchasedate(A3571)</f>
        <v>2021-12-20</v>
      </c>
      <c r="Q3571" s="8" t="s">
        <v>16034</v>
      </c>
      <c r="R3571" s="2" t="str">
        <f>IF((--IF(P3571=0,Q3571,P3571))&gt;(--日期设置!$B$2),IF(P3571=0,Q3571,P3571),Q3571)</f>
        <v>2021-12-20</v>
      </c>
      <c r="S3571" s="2" t="s">
        <v>17821</v>
      </c>
      <c r="T3571" s="8">
        <f>[1]!b_anal_ptmyear($A3571,日期设置!$B$2)</f>
        <v>2.7452054794520548</v>
      </c>
      <c r="U3571" s="8">
        <f>[1]!b_anal_termifexercise($A3571,日期设置!B$2)</f>
        <v>0.74794520547945209</v>
      </c>
      <c r="V3571" s="10">
        <f>[1]!b_dq_dirtyprice(A3571,日期设置!$B$2)</f>
        <v>101.81480000000001</v>
      </c>
      <c r="W3571" s="11">
        <f>IF(U3571=0,ROUNDUP((Q3571-日期设置!$B$2)/365,0),ROUNDUP((R3571-日期设置!$B$2)/365,0))</f>
        <v>1</v>
      </c>
      <c r="X3571" s="18">
        <f>_xlfn.IFNA(VLOOKUP(A3571,过往入选债券!A:D,4,0),2)</f>
        <v>2</v>
      </c>
      <c r="Y3571">
        <f>_xlfn.IFNA(VLOOKUP(C3571,[2]Sheet1!$A:$A,1,0),3)</f>
        <v>3</v>
      </c>
    </row>
    <row r="3572" spans="1:25" hidden="1" x14ac:dyDescent="0.2">
      <c r="A3572" s="21" t="s">
        <v>15600</v>
      </c>
      <c r="B3572" s="21" t="s">
        <v>15601</v>
      </c>
      <c r="C3572" s="37" t="s">
        <v>4486</v>
      </c>
      <c r="D3572" s="26" t="str">
        <f>[1]!b_calc_yield(A3572,日期设置!$B$2,F3572,1,R3572,1,O3572,L3572,S3572,)</f>
        <v>Fetching...</v>
      </c>
      <c r="E3572" s="26">
        <f t="shared" si="110"/>
        <v>28.461646549386764</v>
      </c>
      <c r="F3572" s="18">
        <f>[1]!b_dq_cleanprice($A3572,日期设置!B$2)</f>
        <v>99.886399999999995</v>
      </c>
      <c r="G3572" s="18" t="str">
        <f t="shared" si="111"/>
        <v>5.76 + 0</v>
      </c>
      <c r="H3572" s="27">
        <f>[1]!b_dq_pctchange($A3572,日期设置!$B$2,1)/100</f>
        <v>0</v>
      </c>
      <c r="I3572" s="26">
        <f>[1]!b_pq_pctchange(A3572,日期设置!$B$4,日期设置!$B$2,1)</f>
        <v>0</v>
      </c>
      <c r="J3572" s="26">
        <f>[1]!b_pq_pctchange(A3572,日期设置!$C$4,日期设置!$B$2,1)</f>
        <v>0</v>
      </c>
      <c r="K3572" s="52">
        <f>[1]!b_dq_amount($A3572,日期设置!B$2,2,10000)</f>
        <v>0</v>
      </c>
      <c r="L3572" s="26">
        <f>[1]!b_info_latestpar(A3572,日期设置!$B$2)</f>
        <v>100</v>
      </c>
      <c r="M3572" s="6">
        <f>[1]!b_info_outstandingbalance($A3572,日期设置!B$2)</f>
        <v>8</v>
      </c>
      <c r="N3572" s="7" t="str">
        <f>[1]!b_info_latestissurercreditrating2(A3572,日期设置!$B$2,"102","1")</f>
        <v>AA+</v>
      </c>
      <c r="O3572" s="8">
        <v>4.97</v>
      </c>
      <c r="P3572" s="9">
        <f>[1]!b_info_repurchasedate(A3572)</f>
        <v>0</v>
      </c>
      <c r="Q3572" s="8" t="s">
        <v>16375</v>
      </c>
      <c r="R3572" s="2" t="str">
        <f>IF((--IF(P3572=0,Q3572,P3572))&gt;(--日期设置!$B$2),IF(P3572=0,Q3572,P3572),Q3572)</f>
        <v>2026-12-26</v>
      </c>
      <c r="S3572" s="2" t="s">
        <v>18152</v>
      </c>
      <c r="T3572" s="8">
        <f>[1]!b_anal_ptmyear($A3572,日期设置!$B$2)</f>
        <v>5.7643835616438359</v>
      </c>
      <c r="U3572" s="8">
        <f>[1]!b_anal_termifexercise($A3572,日期设置!B$2)</f>
        <v>0</v>
      </c>
      <c r="V3572" s="10">
        <f>[1]!b_dq_dirtyprice(A3572,日期设置!$B$2)</f>
        <v>101.0574</v>
      </c>
      <c r="W3572" s="11">
        <f>IF(U3572=0,ROUNDUP((Q3572-日期设置!$B$2)/365,0),ROUNDUP((R3572-日期设置!$B$2)/365,0))</f>
        <v>6</v>
      </c>
      <c r="X3572" s="18">
        <f>_xlfn.IFNA(VLOOKUP(A3572,过往入选债券!A:D,4,0),2)</f>
        <v>2</v>
      </c>
      <c r="Y3572">
        <f>_xlfn.IFNA(VLOOKUP(C3572,[2]Sheet1!$A:$A,1,0),3)</f>
        <v>3</v>
      </c>
    </row>
    <row r="3573" spans="1:25" hidden="1" x14ac:dyDescent="0.2">
      <c r="A3573" s="21" t="s">
        <v>4322</v>
      </c>
      <c r="B3573" s="21" t="s">
        <v>4323</v>
      </c>
      <c r="C3573" s="37" t="s">
        <v>3845</v>
      </c>
      <c r="D3573" s="26" t="str">
        <f>[1]!b_calc_yield(A3573,日期设置!$B$2,F3573,1,R3573,1,O3573,L3573,S3573,)</f>
        <v>Fetching...</v>
      </c>
      <c r="E3573" s="26">
        <f t="shared" si="110"/>
        <v>10.175181590673255</v>
      </c>
      <c r="F3573" s="18">
        <f>[1]!b_dq_cleanprice($A3573,日期设置!B$2)</f>
        <v>98.007000000000005</v>
      </c>
      <c r="G3573" s="18" t="str">
        <f t="shared" si="111"/>
        <v>2.10 + 0</v>
      </c>
      <c r="H3573" s="27">
        <f>[1]!b_dq_pctchange($A3573,日期设置!$B$2,1)/100</f>
        <v>0</v>
      </c>
      <c r="I3573" s="26">
        <f>[1]!b_pq_pctchange(A3573,日期设置!$B$4,日期设置!$B$2,1)</f>
        <v>0</v>
      </c>
      <c r="J3573" s="26">
        <f>[1]!b_pq_pctchange(A3573,日期设置!$C$4,日期设置!$B$2,1)</f>
        <v>0</v>
      </c>
      <c r="K3573" s="52">
        <f>[1]!b_dq_amount($A3573,日期设置!B$2,2,10000)</f>
        <v>0</v>
      </c>
      <c r="L3573" s="26">
        <f>[1]!b_info_latestpar(A3573,日期设置!$B$2)</f>
        <v>100</v>
      </c>
      <c r="M3573" s="6">
        <f>[1]!b_info_outstandingbalance($A3573,日期设置!B$2)</f>
        <v>3</v>
      </c>
      <c r="N3573" s="7">
        <f>[1]!b_info_latestissurercreditrating2(A3573,日期设置!$B$2,"102","1")</f>
        <v>0</v>
      </c>
      <c r="O3573" s="8">
        <v>3.97</v>
      </c>
      <c r="P3573" s="9">
        <f>[1]!b_info_repurchasedate(A3573)</f>
        <v>0</v>
      </c>
      <c r="Q3573" s="8" t="s">
        <v>16306</v>
      </c>
      <c r="R3573" s="2" t="str">
        <f>IF((--IF(P3573=0,Q3573,P3573))&gt;(--日期设置!$B$2),IF(P3573=0,Q3573,P3573),Q3573)</f>
        <v>2023-04-28</v>
      </c>
      <c r="S3573" s="2" t="s">
        <v>18086</v>
      </c>
      <c r="T3573" s="8">
        <f>[1]!b_anal_ptmyear($A3573,日期设置!$B$2)</f>
        <v>2.1013698630136988</v>
      </c>
      <c r="U3573" s="8">
        <f>[1]!b_anal_termifexercise($A3573,日期设置!B$2)</f>
        <v>0</v>
      </c>
      <c r="V3573" s="10">
        <f>[1]!b_dq_dirtyprice(A3573,日期设置!$B$2)</f>
        <v>101.5746</v>
      </c>
      <c r="W3573" s="11">
        <f>IF(U3573=0,ROUNDUP((Q3573-日期设置!$B$2)/365,0),ROUNDUP((R3573-日期设置!$B$2)/365,0))</f>
        <v>3</v>
      </c>
      <c r="X3573" s="18">
        <f>_xlfn.IFNA(VLOOKUP(A3573,过往入选债券!A:D,4,0),2)</f>
        <v>2</v>
      </c>
      <c r="Y3573">
        <f>_xlfn.IFNA(VLOOKUP(C3573,[2]Sheet1!$A:$A,1,0),3)</f>
        <v>3</v>
      </c>
    </row>
    <row r="3574" spans="1:25" hidden="1" x14ac:dyDescent="0.2">
      <c r="A3574" s="21" t="s">
        <v>14857</v>
      </c>
      <c r="B3574" s="21" t="s">
        <v>14858</v>
      </c>
      <c r="C3574" s="37" t="s">
        <v>19</v>
      </c>
      <c r="D3574" s="26" t="str">
        <f>[1]!b_calc_yield(A3574,日期设置!$B$2,F3574,1,R3574,1,O3574,L3574,S3574,)</f>
        <v>Fetching...</v>
      </c>
      <c r="E3574" s="26">
        <f t="shared" si="110"/>
        <v>3.5119898578480413</v>
      </c>
      <c r="F3574" s="18">
        <f>[1]!b_dq_cleanprice($A3574,日期设置!B$2)</f>
        <v>101.6</v>
      </c>
      <c r="G3574" s="18" t="str">
        <f t="shared" si="111"/>
        <v>4.70 + 0.70</v>
      </c>
      <c r="H3574" s="27">
        <f>[1]!b_dq_pctchange($A3574,日期设置!$B$2,1)/100</f>
        <v>0</v>
      </c>
      <c r="I3574" s="26">
        <f>[1]!b_pq_pctchange(A3574,日期设置!$B$4,日期设置!$B$2,1)</f>
        <v>1.4953582856075354</v>
      </c>
      <c r="J3574" s="26">
        <f>[1]!b_pq_pctchange(A3574,日期设置!$C$4,日期设置!$B$2,1)</f>
        <v>1.4953582856075354</v>
      </c>
      <c r="K3574" s="52">
        <f>[1]!b_dq_amount($A3574,日期设置!B$2,2,10000)</f>
        <v>0</v>
      </c>
      <c r="L3574" s="26">
        <f>[1]!b_info_latestpar(A3574,日期设置!$B$2)</f>
        <v>100</v>
      </c>
      <c r="M3574" s="6">
        <f>[1]!b_info_outstandingbalance($A3574,日期设置!B$2)</f>
        <v>5</v>
      </c>
      <c r="N3574" s="7" t="str">
        <f>[1]!b_info_latestissurercreditrating2(A3574,日期设置!$B$2,"102","1")</f>
        <v>AA+</v>
      </c>
      <c r="O3574" s="8">
        <v>7.45</v>
      </c>
      <c r="P3574" s="9" t="str">
        <f>[1]!b_info_repurchasedate(A3574)</f>
        <v>2021-12-06</v>
      </c>
      <c r="Q3574" s="8" t="s">
        <v>16037</v>
      </c>
      <c r="R3574" s="2" t="str">
        <f>IF((--IF(P3574=0,Q3574,P3574))&gt;(--日期设置!$B$2),IF(P3574=0,Q3574,P3574),Q3574)</f>
        <v>2021-12-06</v>
      </c>
      <c r="S3574" s="2" t="s">
        <v>17824</v>
      </c>
      <c r="T3574" s="8">
        <f>[1]!b_anal_ptmyear($A3574,日期设置!$B$2)</f>
        <v>4.7041095890410958</v>
      </c>
      <c r="U3574" s="8">
        <f>[1]!b_anal_termifexercise($A3574,日期设置!B$2)</f>
        <v>0.70958904109589038</v>
      </c>
      <c r="V3574" s="10">
        <f>[1]!b_dq_dirtyprice(A3574,日期设置!$B$2)</f>
        <v>103.8044</v>
      </c>
      <c r="W3574" s="11">
        <f>IF(U3574=0,ROUNDUP((Q3574-日期设置!$B$2)/365,0),ROUNDUP((R3574-日期设置!$B$2)/365,0))</f>
        <v>1</v>
      </c>
      <c r="X3574" s="18" t="str">
        <f>_xlfn.IFNA(VLOOKUP(A3574,过往入选债券!A:D,4,0),2)</f>
        <v>否</v>
      </c>
      <c r="Y3574">
        <f>_xlfn.IFNA(VLOOKUP(C3574,[2]Sheet1!$A:$A,1,0),3)</f>
        <v>3</v>
      </c>
    </row>
    <row r="3575" spans="1:25" hidden="1" x14ac:dyDescent="0.2">
      <c r="A3575" s="21" t="s">
        <v>11001</v>
      </c>
      <c r="B3575" s="21" t="s">
        <v>11002</v>
      </c>
      <c r="C3575" s="37" t="s">
        <v>484</v>
      </c>
      <c r="D3575" s="26" t="str">
        <f>[1]!b_calc_yield(A3575,日期设置!$B$2,F3575,1,R3575,1,O3575,L3575,S3575,)</f>
        <v>Fetching...</v>
      </c>
      <c r="E3575" s="26">
        <f t="shared" si="110"/>
        <v>10.512032963155239</v>
      </c>
      <c r="F3575" s="18">
        <f>[1]!b_dq_cleanprice($A3575,日期设置!B$2)</f>
        <v>99.542299999999997</v>
      </c>
      <c r="G3575" s="18" t="str">
        <f t="shared" si="111"/>
        <v>2.18 + 2.18</v>
      </c>
      <c r="H3575" s="27">
        <f>[1]!b_dq_pctchange($A3575,日期设置!$B$2,1)/100</f>
        <v>0</v>
      </c>
      <c r="I3575" s="26">
        <f>[1]!b_pq_pctchange(A3575,日期设置!$B$4,日期设置!$B$2,1)</f>
        <v>0</v>
      </c>
      <c r="J3575" s="26">
        <f>[1]!b_pq_pctchange(A3575,日期设置!$C$4,日期设置!$B$2,1)</f>
        <v>0</v>
      </c>
      <c r="K3575" s="52">
        <f>[1]!b_dq_amount($A3575,日期设置!B$2,2,10000)</f>
        <v>0</v>
      </c>
      <c r="L3575" s="26">
        <f>[1]!b_info_latestpar(A3575,日期设置!$B$2)</f>
        <v>100</v>
      </c>
      <c r="M3575" s="6">
        <f>[1]!b_info_outstandingbalance($A3575,日期设置!B$2)</f>
        <v>5</v>
      </c>
      <c r="N3575" s="7" t="str">
        <f>[1]!b_info_latestissurercreditrating2(A3575,日期设置!$B$2,"102","1")</f>
        <v>AAA</v>
      </c>
      <c r="O3575" s="8">
        <v>4.7699999999999996</v>
      </c>
      <c r="P3575" s="9">
        <f>[1]!b_info_repurchasedate(A3575)</f>
        <v>0</v>
      </c>
      <c r="Q3575" s="8" t="s">
        <v>16356</v>
      </c>
      <c r="R3575" s="2" t="str">
        <f>IF((--IF(P3575=0,Q3575,P3575))&gt;(--日期设置!$B$2),IF(P3575=0,Q3575,P3575),Q3575)</f>
        <v>2023-05-28</v>
      </c>
      <c r="S3575" s="2" t="s">
        <v>18135</v>
      </c>
      <c r="T3575" s="8">
        <f>[1]!b_anal_ptmyear($A3575,日期设置!$B$2)</f>
        <v>2.1835616438356165</v>
      </c>
      <c r="U3575" s="8">
        <f>[1]!b_anal_termifexercise($A3575,日期设置!B$2)</f>
        <v>2.1835616438356165</v>
      </c>
      <c r="V3575" s="10">
        <f>[1]!b_dq_dirtyprice(A3575,日期设置!$B$2)</f>
        <v>103.4367</v>
      </c>
      <c r="W3575" s="11">
        <f>IF(U3575=0,ROUNDUP((Q3575-日期设置!$B$2)/365,0),ROUNDUP((R3575-日期设置!$B$2)/365,0))</f>
        <v>3</v>
      </c>
      <c r="X3575" s="18">
        <f>_xlfn.IFNA(VLOOKUP(A3575,过往入选债券!A:D,4,0),2)</f>
        <v>2</v>
      </c>
      <c r="Y3575">
        <f>_xlfn.IFNA(VLOOKUP(C3575,[2]Sheet1!$A:$A,1,0),3)</f>
        <v>3</v>
      </c>
    </row>
    <row r="3576" spans="1:25" hidden="1" x14ac:dyDescent="0.2">
      <c r="A3576" s="28" t="s">
        <v>22738</v>
      </c>
      <c r="B3576" s="28" t="s">
        <v>22739</v>
      </c>
      <c r="C3576" s="39" t="s">
        <v>20784</v>
      </c>
      <c r="D3576" s="26">
        <f>[1]!b_calc_yield(A3576,日期设置!$B$2,F3576,1,R3576,1,O3576,L3576,S3576,)</f>
        <v>4.9874177171814065</v>
      </c>
      <c r="E3576" s="26">
        <f t="shared" si="110"/>
        <v>9.6245359643222006</v>
      </c>
      <c r="F3576" s="18">
        <f>[1]!b_dq_cleanprice($A3576,日期设置!B$2)</f>
        <v>100</v>
      </c>
      <c r="G3576" s="18" t="str">
        <f t="shared" si="111"/>
        <v>2.93 + 1.93</v>
      </c>
      <c r="H3576" s="27">
        <f>[1]!b_dq_pctchange($A3576,日期设置!$B$2,1)/100</f>
        <v>0</v>
      </c>
      <c r="I3576" s="26">
        <f>[1]!b_pq_pctchange(A3576,日期设置!$B$4,日期设置!$B$2,1)</f>
        <v>0</v>
      </c>
      <c r="J3576" s="26">
        <f>[1]!b_pq_pctchange(A3576,日期设置!$C$4,日期设置!$B$2,1)</f>
        <v>0</v>
      </c>
      <c r="K3576" s="52">
        <f>[1]!b_dq_amount($A3576,日期设置!B$2,2,10000)</f>
        <v>0</v>
      </c>
      <c r="L3576" s="26">
        <f>[1]!b_info_latestpar(A3576,日期设置!$B$2)</f>
        <v>100</v>
      </c>
      <c r="M3576" s="6">
        <f>[1]!b_info_outstandingbalance($A3576,日期设置!B$2)</f>
        <v>3.5</v>
      </c>
      <c r="N3576" s="7" t="str">
        <f>[1]!b_info_latestissurercreditrating2(A3576,日期设置!$B$2,"102","1")</f>
        <v>AAA</v>
      </c>
      <c r="O3576" s="43">
        <v>5</v>
      </c>
      <c r="P3576" s="9" t="str">
        <f>[1]!b_info_repurchasedate(A3576)</f>
        <v>2023-02-25</v>
      </c>
      <c r="Q3576" s="31" t="s">
        <v>23453</v>
      </c>
      <c r="R3576" s="2" t="str">
        <f>IF((--IF(P3576=0,Q3576,P3576))&gt;(--日期设置!$B$2),IF(P3576=0,Q3576,P3576),Q3576)</f>
        <v>2023-02-25</v>
      </c>
      <c r="S3576" s="2" t="s">
        <v>23310</v>
      </c>
      <c r="T3576" s="8">
        <f>[1]!b_anal_ptmyear($A3576,日期设置!$B$2)</f>
        <v>2.9315068493150687</v>
      </c>
      <c r="U3576" s="8">
        <f>[1]!b_anal_termifexercise($A3576,日期设置!B$2)</f>
        <v>1.9315068493150684</v>
      </c>
      <c r="V3576" s="10">
        <f>[1]!b_dq_dirtyprice(A3576,日期设置!$B$2)</f>
        <v>100.3425</v>
      </c>
      <c r="W3576" s="11">
        <f>IF(U3576=0,ROUNDUP((Q3576-日期设置!$B$2)/365,0),ROUNDUP((R3576-日期设置!$B$2)/365,0))</f>
        <v>2</v>
      </c>
      <c r="X3576" s="18">
        <f>_xlfn.IFNA(VLOOKUP(A3576,过往入选债券!A:D,4,0),2)</f>
        <v>2</v>
      </c>
      <c r="Y3576">
        <f>_xlfn.IFNA(VLOOKUP(C3576,[2]Sheet1!$A:$A,1,0),3)</f>
        <v>3</v>
      </c>
    </row>
    <row r="3577" spans="1:25" hidden="1" x14ac:dyDescent="0.2">
      <c r="A3577" s="21" t="s">
        <v>11376</v>
      </c>
      <c r="B3577" s="21" t="s">
        <v>11377</v>
      </c>
      <c r="C3577" s="37" t="s">
        <v>316</v>
      </c>
      <c r="D3577" s="26" t="str">
        <f>[1]!b_calc_yield(A3577,日期设置!$B$2,F3577,1,R3577,1,O3577,L3577,S3577,)</f>
        <v>Fetching...</v>
      </c>
      <c r="E3577" s="26">
        <f t="shared" si="110"/>
        <v>11.309963403219857</v>
      </c>
      <c r="F3577" s="18">
        <f>[1]!b_dq_cleanprice($A3577,日期设置!B$2)</f>
        <v>100</v>
      </c>
      <c r="G3577" s="18" t="str">
        <f t="shared" si="111"/>
        <v>2.33 + 2.33</v>
      </c>
      <c r="H3577" s="27">
        <f>[1]!b_dq_pctchange($A3577,日期设置!$B$2,1)/100</f>
        <v>0</v>
      </c>
      <c r="I3577" s="26">
        <f>[1]!b_pq_pctchange(A3577,日期设置!$B$4,日期设置!$B$2,1)</f>
        <v>0</v>
      </c>
      <c r="J3577" s="26">
        <f>[1]!b_pq_pctchange(A3577,日期设置!$C$4,日期设置!$B$2,1)</f>
        <v>0</v>
      </c>
      <c r="K3577" s="52">
        <f>[1]!b_dq_amount($A3577,日期设置!B$2,2,10000)</f>
        <v>0</v>
      </c>
      <c r="L3577" s="26">
        <f>[1]!b_info_latestpar(A3577,日期设置!$B$2)</f>
        <v>100</v>
      </c>
      <c r="M3577" s="6">
        <f>[1]!b_info_outstandingbalance($A3577,日期设置!B$2)</f>
        <v>10</v>
      </c>
      <c r="N3577" s="7" t="str">
        <f>[1]!b_info_latestissurercreditrating2(A3577,日期设置!$B$2,"102","1")</f>
        <v>AAA</v>
      </c>
      <c r="O3577" s="8">
        <v>5</v>
      </c>
      <c r="P3577" s="9">
        <f>[1]!b_info_repurchasedate(A3577)</f>
        <v>0</v>
      </c>
      <c r="Q3577" s="8" t="s">
        <v>15999</v>
      </c>
      <c r="R3577" s="2" t="str">
        <f>IF((--IF(P3577=0,Q3577,P3577))&gt;(--日期设置!$B$2),IF(P3577=0,Q3577,P3577),Q3577)</f>
        <v>2023-07-23</v>
      </c>
      <c r="S3577" s="2" t="s">
        <v>18786</v>
      </c>
      <c r="T3577" s="8">
        <f>[1]!b_anal_ptmyear($A3577,日期设置!$B$2)</f>
        <v>2.3369863013698629</v>
      </c>
      <c r="U3577" s="8">
        <f>[1]!b_anal_termifexercise($A3577,日期设置!B$2)</f>
        <v>2.3369863013698629</v>
      </c>
      <c r="V3577" s="10">
        <f>[1]!b_dq_dirtyprice(A3577,日期设置!$B$2)</f>
        <v>103.3151</v>
      </c>
      <c r="W3577" s="11">
        <f>IF(U3577=0,ROUNDUP((Q3577-日期设置!$B$2)/365,0),ROUNDUP((R3577-日期设置!$B$2)/365,0))</f>
        <v>3</v>
      </c>
      <c r="X3577" s="18">
        <f>_xlfn.IFNA(VLOOKUP(A3577,过往入选债券!A:D,4,0),2)</f>
        <v>2</v>
      </c>
      <c r="Y3577">
        <f>_xlfn.IFNA(VLOOKUP(C3577,[2]Sheet1!$A:$A,1,0),3)</f>
        <v>3</v>
      </c>
    </row>
    <row r="3578" spans="1:25" hidden="1" x14ac:dyDescent="0.2">
      <c r="A3578" s="21" t="s">
        <v>15403</v>
      </c>
      <c r="B3578" s="21" t="s">
        <v>15404</v>
      </c>
      <c r="C3578" s="37" t="s">
        <v>15405</v>
      </c>
      <c r="D3578" s="26" t="str">
        <f>[1]!b_calc_yield(A3578,日期设置!$B$2,F3578,1,R3578,1,O3578,L3578,S3578,)</f>
        <v>Fetching...</v>
      </c>
      <c r="E3578" s="26">
        <f t="shared" si="110"/>
        <v>26.233557445048426</v>
      </c>
      <c r="F3578" s="18">
        <f>[1]!b_dq_cleanprice($A3578,日期设置!B$2)</f>
        <v>99.568399999999997</v>
      </c>
      <c r="G3578" s="18" t="str">
        <f t="shared" si="111"/>
        <v>5.4 + 0</v>
      </c>
      <c r="H3578" s="27">
        <f>[1]!b_dq_pctchange($A3578,日期设置!$B$2,1)/100</f>
        <v>0</v>
      </c>
      <c r="I3578" s="26">
        <f>[1]!b_pq_pctchange(A3578,日期设置!$B$4,日期设置!$B$2,1)</f>
        <v>-0.44643348141127004</v>
      </c>
      <c r="J3578" s="26">
        <f>[1]!b_pq_pctchange(A3578,日期设置!$C$4,日期设置!$B$2,1)</f>
        <v>-0.44643348141127004</v>
      </c>
      <c r="K3578" s="52">
        <f>[1]!b_dq_amount($A3578,日期设置!B$2,2,10000)</f>
        <v>0</v>
      </c>
      <c r="L3578" s="26">
        <f>[1]!b_info_latestpar(A3578,日期设置!$B$2)</f>
        <v>100</v>
      </c>
      <c r="M3578" s="6">
        <f>[1]!b_info_outstandingbalance($A3578,日期设置!B$2)</f>
        <v>10</v>
      </c>
      <c r="N3578" s="7" t="str">
        <f>[1]!b_info_latestissurercreditrating2(A3578,日期设置!$B$2,"102","1")</f>
        <v>AA</v>
      </c>
      <c r="O3578" s="8">
        <v>4.9000000000000004</v>
      </c>
      <c r="P3578" s="9">
        <f>[1]!b_info_repurchasedate(A3578)</f>
        <v>0</v>
      </c>
      <c r="Q3578" s="8" t="s">
        <v>17433</v>
      </c>
      <c r="R3578" s="2" t="str">
        <f>IF((--IF(P3578=0,Q3578,P3578))&gt;(--日期设置!$B$2),IF(P3578=0,Q3578,P3578),Q3578)</f>
        <v>2026-08-15</v>
      </c>
      <c r="S3578" s="2" t="s">
        <v>18143</v>
      </c>
      <c r="T3578" s="8">
        <f>[1]!b_anal_ptmyear($A3578,日期设置!$B$2)</f>
        <v>5.4</v>
      </c>
      <c r="U3578" s="8">
        <f>[1]!b_anal_termifexercise($A3578,日期设置!B$2)</f>
        <v>0</v>
      </c>
      <c r="V3578" s="10">
        <f>[1]!b_dq_dirtyprice(A3578,日期设置!$B$2)</f>
        <v>102.50839999999999</v>
      </c>
      <c r="W3578" s="11">
        <f>IF(U3578=0,ROUNDUP((Q3578-日期设置!$B$2)/365,0),ROUNDUP((R3578-日期设置!$B$2)/365,0))</f>
        <v>6</v>
      </c>
      <c r="X3578" s="18">
        <f>_xlfn.IFNA(VLOOKUP(A3578,过往入选债券!A:D,4,0),2)</f>
        <v>2</v>
      </c>
      <c r="Y3578">
        <f>_xlfn.IFNA(VLOOKUP(C3578,[2]Sheet1!$A:$A,1,0),3)</f>
        <v>3</v>
      </c>
    </row>
    <row r="3579" spans="1:25" hidden="1" x14ac:dyDescent="0.2">
      <c r="A3579" s="21" t="s">
        <v>4568</v>
      </c>
      <c r="B3579" s="21" t="s">
        <v>4569</v>
      </c>
      <c r="C3579" s="37" t="s">
        <v>251</v>
      </c>
      <c r="D3579" s="26" t="str">
        <f>[1]!b_calc_yield(A3579,日期设置!$B$2,F3579,1,R3579,1,O3579,L3579,S3579,)</f>
        <v>Fetching...</v>
      </c>
      <c r="E3579" s="26">
        <f t="shared" si="110"/>
        <v>10.745490491777376</v>
      </c>
      <c r="F3579" s="18">
        <f>[1]!b_dq_cleanprice($A3579,日期设置!B$2)</f>
        <v>100.0061</v>
      </c>
      <c r="G3579" s="18" t="str">
        <f t="shared" si="111"/>
        <v>2.23 + 0</v>
      </c>
      <c r="H3579" s="27">
        <f>[1]!b_dq_pctchange($A3579,日期设置!$B$2,1)/100</f>
        <v>0</v>
      </c>
      <c r="I3579" s="26">
        <f>[1]!b_pq_pctchange(A3579,日期设置!$B$4,日期设置!$B$2,1)</f>
        <v>0</v>
      </c>
      <c r="J3579" s="26">
        <f>[1]!b_pq_pctchange(A3579,日期设置!$C$4,日期设置!$B$2,1)</f>
        <v>0.14841089187736051</v>
      </c>
      <c r="K3579" s="52">
        <f>[1]!b_dq_amount($A3579,日期设置!B$2,2,10000)</f>
        <v>0</v>
      </c>
      <c r="L3579" s="26">
        <f>[1]!b_info_latestpar(A3579,日期设置!$B$2)</f>
        <v>100</v>
      </c>
      <c r="M3579" s="6">
        <f>[1]!b_info_outstandingbalance($A3579,日期设置!B$2)</f>
        <v>6</v>
      </c>
      <c r="N3579" s="7">
        <f>[1]!b_info_latestissurercreditrating2(A3579,日期设置!$B$2,"102","1")</f>
        <v>0</v>
      </c>
      <c r="O3579" s="8">
        <v>5</v>
      </c>
      <c r="P3579" s="9">
        <f>[1]!b_info_repurchasedate(A3579)</f>
        <v>0</v>
      </c>
      <c r="Q3579" s="8" t="s">
        <v>16030</v>
      </c>
      <c r="R3579" s="2" t="str">
        <f>IF((--IF(P3579=0,Q3579,P3579))&gt;(--日期设置!$B$2),IF(P3579=0,Q3579,P3579),Q3579)</f>
        <v>2023-06-15</v>
      </c>
      <c r="S3579" s="2" t="s">
        <v>17862</v>
      </c>
      <c r="T3579" s="8">
        <f>[1]!b_anal_ptmyear($A3579,日期设置!$B$2)</f>
        <v>2.2328767123287672</v>
      </c>
      <c r="U3579" s="8">
        <f>[1]!b_anal_termifexercise($A3579,日期设置!B$2)</f>
        <v>0</v>
      </c>
      <c r="V3579" s="10">
        <f>[1]!b_dq_dirtyprice(A3579,日期设置!$B$2)</f>
        <v>103.8417</v>
      </c>
      <c r="W3579" s="11">
        <f>IF(U3579=0,ROUNDUP((Q3579-日期设置!$B$2)/365,0),ROUNDUP((R3579-日期设置!$B$2)/365,0))</f>
        <v>3</v>
      </c>
      <c r="X3579" s="18">
        <f>_xlfn.IFNA(VLOOKUP(A3579,过往入选债券!A:D,4,0),2)</f>
        <v>2</v>
      </c>
      <c r="Y3579">
        <f>_xlfn.IFNA(VLOOKUP(C3579,[2]Sheet1!$A:$A,1,0),3)</f>
        <v>3</v>
      </c>
    </row>
    <row r="3580" spans="1:25" hidden="1" x14ac:dyDescent="0.2">
      <c r="A3580" s="21" t="s">
        <v>8166</v>
      </c>
      <c r="B3580" s="21" t="s">
        <v>8167</v>
      </c>
      <c r="C3580" s="37" t="s">
        <v>3578</v>
      </c>
      <c r="D3580" s="26" t="str">
        <f>[1]!b_calc_yield(A3580,日期设置!$B$2,F3580,1,R3580,1,O3580,L3580,S3580,)</f>
        <v>Fetching...</v>
      </c>
      <c r="E3580" s="26">
        <f t="shared" si="110"/>
        <v>4.8904814125118934</v>
      </c>
      <c r="F3580" s="18">
        <f>[1]!b_dq_cleanprice($A3580,日期设置!B$2)</f>
        <v>100.4756</v>
      </c>
      <c r="G3580" s="18" t="str">
        <f t="shared" si="111"/>
        <v>2.98 + 0.98</v>
      </c>
      <c r="H3580" s="27">
        <f>[1]!b_dq_pctchange($A3580,日期设置!$B$2,1)/100</f>
        <v>0</v>
      </c>
      <c r="I3580" s="26">
        <f>[1]!b_pq_pctchange(A3580,日期设置!$B$4,日期设置!$B$2,1)</f>
        <v>0</v>
      </c>
      <c r="J3580" s="26">
        <f>[1]!b_pq_pctchange(A3580,日期设置!$C$4,日期设置!$B$2,1)</f>
        <v>-0.71757616959382708</v>
      </c>
      <c r="K3580" s="52">
        <f>[1]!b_dq_amount($A3580,日期设置!B$2,2,10000)</f>
        <v>0</v>
      </c>
      <c r="L3580" s="26">
        <f>[1]!b_info_latestpar(A3580,日期设置!$B$2)</f>
        <v>100</v>
      </c>
      <c r="M3580" s="6">
        <f>[1]!b_info_outstandingbalance($A3580,日期设置!B$2)</f>
        <v>5</v>
      </c>
      <c r="N3580" s="7" t="str">
        <f>[1]!b_info_latestissurercreditrating2(A3580,日期设置!$B$2,"102","1")</f>
        <v>AA+</v>
      </c>
      <c r="O3580" s="8">
        <v>5.5</v>
      </c>
      <c r="P3580" s="9" t="str">
        <f>[1]!b_info_repurchasedate(A3580)</f>
        <v>2022-03-15</v>
      </c>
      <c r="Q3580" s="8" t="s">
        <v>17530</v>
      </c>
      <c r="R3580" s="2" t="str">
        <f>IF((--IF(P3580=0,Q3580,P3580))&gt;(--日期设置!$B$2),IF(P3580=0,Q3580,P3580),Q3580)</f>
        <v>2022-03-15</v>
      </c>
      <c r="S3580" s="2" t="s">
        <v>18387</v>
      </c>
      <c r="T3580" s="8">
        <f>[1]!b_anal_ptmyear($A3580,日期设置!$B$2)</f>
        <v>2.9808219178082194</v>
      </c>
      <c r="U3580" s="8">
        <f>[1]!b_anal_termifexercise($A3580,日期设置!B$2)</f>
        <v>0.98082191780821915</v>
      </c>
      <c r="V3580" s="10">
        <f>[1]!b_dq_dirtyprice(A3580,日期设置!$B$2)</f>
        <v>100.58110000000001</v>
      </c>
      <c r="W3580" s="11">
        <f>IF(U3580=0,ROUNDUP((Q3580-日期设置!$B$2)/365,0),ROUNDUP((R3580-日期设置!$B$2)/365,0))</f>
        <v>1</v>
      </c>
      <c r="X3580" s="18">
        <f>_xlfn.IFNA(VLOOKUP(A3580,过往入选债券!A:D,4,0),2)</f>
        <v>2</v>
      </c>
      <c r="Y3580">
        <f>_xlfn.IFNA(VLOOKUP(C3580,[2]Sheet1!$A:$A,1,0),3)</f>
        <v>3</v>
      </c>
    </row>
    <row r="3581" spans="1:25" hidden="1" x14ac:dyDescent="0.2">
      <c r="A3581" s="28" t="s">
        <v>21068</v>
      </c>
      <c r="B3581" s="28" t="s">
        <v>21069</v>
      </c>
      <c r="C3581" s="39" t="s">
        <v>20748</v>
      </c>
      <c r="D3581" s="26" t="str">
        <f>[1]!b_calc_yield(A3581,日期设置!$B$2,F3581,1,R3581,1,O3581,L3581,S3581,)</f>
        <v>Fetching...</v>
      </c>
      <c r="E3581" s="26">
        <f t="shared" si="110"/>
        <v>12.568616540581923</v>
      </c>
      <c r="F3581" s="18">
        <f>[1]!b_dq_cleanprice($A3581,日期设置!B$2)</f>
        <v>99.3001</v>
      </c>
      <c r="G3581" s="18" t="str">
        <f t="shared" si="111"/>
        <v>2.56 + 0</v>
      </c>
      <c r="H3581" s="27">
        <f>[1]!b_dq_pctchange($A3581,日期设置!$B$2,1)/100</f>
        <v>0</v>
      </c>
      <c r="I3581" s="26">
        <f>[1]!b_pq_pctchange(A3581,日期设置!$B$4,日期设置!$B$2,1)</f>
        <v>4.775688721817755E-2</v>
      </c>
      <c r="J3581" s="26">
        <f>[1]!b_pq_pctchange(A3581,日期设置!$C$4,日期设置!$B$2,1)</f>
        <v>-1.1683619642892722</v>
      </c>
      <c r="K3581" s="52">
        <f>[1]!b_dq_amount($A3581,日期设置!B$2,2,10000)</f>
        <v>0</v>
      </c>
      <c r="L3581" s="26">
        <f>[1]!b_info_latestpar(A3581,日期设置!$B$2)</f>
        <v>100</v>
      </c>
      <c r="M3581" s="6">
        <f>[1]!b_info_outstandingbalance($A3581,日期设置!B$2)</f>
        <v>9</v>
      </c>
      <c r="N3581" s="7" t="str">
        <f>[1]!b_info_latestissurercreditrating2(A3581,日期设置!$B$2,"102","1")</f>
        <v>AA+</v>
      </c>
      <c r="O3581" s="8">
        <v>4.7</v>
      </c>
      <c r="P3581" s="9">
        <f>[1]!b_info_repurchasedate(A3581)</f>
        <v>0</v>
      </c>
      <c r="Q3581" s="8" t="s">
        <v>16434</v>
      </c>
      <c r="R3581" s="2" t="str">
        <f>IF((--IF(P3581=0,Q3581,P3581))&gt;(--日期设置!$B$2),IF(P3581=0,Q3581,P3581),Q3581)</f>
        <v>2023-10-13</v>
      </c>
      <c r="S3581" s="31" t="s">
        <v>16289</v>
      </c>
      <c r="T3581" s="8">
        <f>[1]!b_anal_ptmyear($A3581,日期设置!$B$2)</f>
        <v>2.5616438356164384</v>
      </c>
      <c r="U3581" s="8">
        <f>[1]!b_anal_termifexercise($A3581,日期设置!B$2)</f>
        <v>0</v>
      </c>
      <c r="V3581" s="10">
        <f>[1]!b_dq_dirtyprice(A3581,日期设置!$B$2)</f>
        <v>101.3604</v>
      </c>
      <c r="W3581" s="11">
        <f>IF(U3581=0,ROUNDUP((Q3581-日期设置!$B$2)/365,0),ROUNDUP((R3581-日期设置!$B$2)/365,0))</f>
        <v>3</v>
      </c>
      <c r="X3581" s="18">
        <f>_xlfn.IFNA(VLOOKUP(A3581,过往入选债券!A:D,4,0),2)</f>
        <v>2</v>
      </c>
      <c r="Y3581">
        <f>_xlfn.IFNA(VLOOKUP(C3581,[2]Sheet1!$A:$A,1,0),3)</f>
        <v>3</v>
      </c>
    </row>
    <row r="3582" spans="1:25" x14ac:dyDescent="0.2">
      <c r="A3582" s="21" t="s">
        <v>6050</v>
      </c>
      <c r="B3582" s="21" t="s">
        <v>6051</v>
      </c>
      <c r="C3582" s="37" t="s">
        <v>98</v>
      </c>
      <c r="D3582" s="26" t="str">
        <f>[1]!b_calc_yield(A3582,日期设置!$B$2,F3582,1,R3582,1,O3582,L3582,S3582,)</f>
        <v>Fetching...</v>
      </c>
      <c r="E3582" s="26">
        <f t="shared" si="110"/>
        <v>4.7937481919388514</v>
      </c>
      <c r="F3582" s="18">
        <f>[1]!b_dq_cleanprice($A3582,日期设置!B$2)</f>
        <v>101.3789</v>
      </c>
      <c r="G3582" s="18" t="str">
        <f t="shared" si="111"/>
        <v>0.96 + 0</v>
      </c>
      <c r="H3582" s="27">
        <f>[1]!b_dq_pctchange($A3582,日期设置!$B$2,1)/100</f>
        <v>3.7514851485148672E-3</v>
      </c>
      <c r="I3582" s="26">
        <f>[1]!b_pq_pctchange(A3582,日期设置!$B$4,日期设置!$B$2,1)</f>
        <v>0.3751485148514867</v>
      </c>
      <c r="J3582" s="26">
        <f>[1]!b_pq_pctchange(A3582,日期设置!$C$4,日期设置!$B$2,1)</f>
        <v>-0.55110471087603397</v>
      </c>
      <c r="K3582" s="52">
        <f>[1]!b_dq_amount($A3582,日期设置!B$2,2,10000)</f>
        <v>4065.1286028000004</v>
      </c>
      <c r="L3582" s="26">
        <f>[1]!b_info_latestpar(A3582,日期设置!$B$2)</f>
        <v>100</v>
      </c>
      <c r="M3582" s="6">
        <f>[1]!b_info_outstandingbalance($A3582,日期设置!B$2)</f>
        <v>10</v>
      </c>
      <c r="N3582" s="7" t="str">
        <f>[1]!b_info_latestissurercreditrating2(A3582,日期设置!$B$2,"102","1")</f>
        <v>AA+</v>
      </c>
      <c r="O3582" s="8">
        <v>6.5</v>
      </c>
      <c r="P3582" s="9">
        <f>[1]!b_info_repurchasedate(A3582)</f>
        <v>0</v>
      </c>
      <c r="Q3582" s="8" t="s">
        <v>16066</v>
      </c>
      <c r="R3582" s="2" t="str">
        <f>IF((--IF(P3582=0,Q3582,P3582))&gt;(--日期设置!$B$2),IF(P3582=0,Q3582,P3582),Q3582)</f>
        <v>2022-03-08</v>
      </c>
      <c r="S3582" s="2" t="s">
        <v>18840</v>
      </c>
      <c r="T3582" s="8">
        <f>[1]!b_anal_ptmyear($A3582,日期设置!$B$2)</f>
        <v>0.9616438356164384</v>
      </c>
      <c r="U3582" s="8">
        <f>[1]!b_anal_termifexercise($A3582,日期设置!B$2)</f>
        <v>0</v>
      </c>
      <c r="V3582" s="10">
        <f>[1]!b_dq_dirtyprice(A3582,日期设置!$B$2)</f>
        <v>101.62820000000001</v>
      </c>
      <c r="W3582" s="11">
        <f>IF(U3582=0,ROUNDUP((Q3582-日期设置!$B$2)/365,0),ROUNDUP((R3582-日期设置!$B$2)/365,0))</f>
        <v>1</v>
      </c>
      <c r="X3582" s="18" t="str">
        <f>_xlfn.IFNA(VLOOKUP(A3582,过往入选债券!A:D,4,0),2)</f>
        <v>否</v>
      </c>
      <c r="Y3582" s="45">
        <f>_xlfn.IFNA(VLOOKUP(C3582,[2]Sheet1!$A:$A,1,0),3)</f>
        <v>3</v>
      </c>
    </row>
    <row r="3583" spans="1:25" hidden="1" x14ac:dyDescent="0.2">
      <c r="A3583" s="21" t="s">
        <v>4144</v>
      </c>
      <c r="B3583" s="21" t="s">
        <v>4145</v>
      </c>
      <c r="C3583" s="37" t="s">
        <v>1118</v>
      </c>
      <c r="D3583" s="26" t="str">
        <f>[1]!b_calc_yield(A3583,日期设置!$B$2,F3583,1,R3583,1,O3583,L3583,S3583,)</f>
        <v>Fetching...</v>
      </c>
      <c r="E3583" s="26">
        <f t="shared" si="110"/>
        <v>9.5720607656721857</v>
      </c>
      <c r="F3583" s="18">
        <f>[1]!b_dq_cleanprice($A3583,日期设置!B$2)</f>
        <v>99.097099999999998</v>
      </c>
      <c r="G3583" s="18" t="str">
        <f t="shared" si="111"/>
        <v>4.00 + 2.00</v>
      </c>
      <c r="H3583" s="27">
        <f>[1]!b_dq_pctchange($A3583,日期设置!$B$2,1)/100</f>
        <v>0</v>
      </c>
      <c r="I3583" s="26">
        <f>[1]!b_pq_pctchange(A3583,日期设置!$B$4,日期设置!$B$2,1)</f>
        <v>0.15928926263019541</v>
      </c>
      <c r="J3583" s="26">
        <f>[1]!b_pq_pctchange(A3583,日期设置!$C$4,日期设置!$B$2,1)</f>
        <v>-6.9580229534087365E-2</v>
      </c>
      <c r="K3583" s="52">
        <f>[1]!b_dq_amount($A3583,日期设置!B$2,2,10000)</f>
        <v>0</v>
      </c>
      <c r="L3583" s="26">
        <f>[1]!b_info_latestpar(A3583,日期设置!$B$2)</f>
        <v>100</v>
      </c>
      <c r="M3583" s="6">
        <f>[1]!b_info_outstandingbalance($A3583,日期设置!B$2)</f>
        <v>15</v>
      </c>
      <c r="N3583" s="7">
        <f>[1]!b_info_latestissurercreditrating2(A3583,日期设置!$B$2,"102","1")</f>
        <v>0</v>
      </c>
      <c r="O3583" s="8">
        <v>4.5</v>
      </c>
      <c r="P3583" s="9" t="str">
        <f>[1]!b_info_repurchasedate(A3583)</f>
        <v>2023-03-23</v>
      </c>
      <c r="Q3583" s="8" t="s">
        <v>16449</v>
      </c>
      <c r="R3583" s="2" t="str">
        <f>IF((--IF(P3583=0,Q3583,P3583))&gt;(--日期设置!$B$2),IF(P3583=0,Q3583,P3583),Q3583)</f>
        <v>2023-03-23</v>
      </c>
      <c r="S3583" s="2" t="s">
        <v>18214</v>
      </c>
      <c r="T3583" s="8">
        <f>[1]!b_anal_ptmyear($A3583,日期设置!$B$2)</f>
        <v>4.0027397260273974</v>
      </c>
      <c r="U3583" s="8">
        <f>[1]!b_anal_termifexercise($A3583,日期设置!B$2)</f>
        <v>2.0027397260273974</v>
      </c>
      <c r="V3583" s="10">
        <f>[1]!b_dq_dirtyprice(A3583,日期设置!$B$2)</f>
        <v>103.5848</v>
      </c>
      <c r="W3583" s="11">
        <f>IF(U3583=0,ROUNDUP((Q3583-日期设置!$B$2)/365,0),ROUNDUP((R3583-日期设置!$B$2)/365,0))</f>
        <v>3</v>
      </c>
      <c r="X3583" s="18">
        <f>_xlfn.IFNA(VLOOKUP(A3583,过往入选债券!A:D,4,0),2)</f>
        <v>2</v>
      </c>
      <c r="Y3583" s="45">
        <f>_xlfn.IFNA(VLOOKUP(C3583,[2]Sheet1!$A:$A,1,0),3)</f>
        <v>3</v>
      </c>
    </row>
    <row r="3584" spans="1:25" hidden="1" x14ac:dyDescent="0.2">
      <c r="A3584" s="21" t="s">
        <v>9507</v>
      </c>
      <c r="B3584" s="21" t="s">
        <v>9508</v>
      </c>
      <c r="C3584" s="37" t="s">
        <v>282</v>
      </c>
      <c r="D3584" s="26" t="str">
        <f>[1]!b_calc_yield(A3584,日期设置!$B$2,F3584,1,R3584,1,O3584,L3584,S3584,)</f>
        <v>Fetching...</v>
      </c>
      <c r="E3584" s="26">
        <f t="shared" si="110"/>
        <v>8.0985291511607382</v>
      </c>
      <c r="F3584" s="18">
        <f>[1]!b_dq_cleanprice($A3584,日期设置!B$2)</f>
        <v>99.842200000000005</v>
      </c>
      <c r="G3584" s="18" t="str">
        <f t="shared" si="111"/>
        <v>1.64 + 1.64</v>
      </c>
      <c r="H3584" s="27">
        <f>[1]!b_dq_pctchange($A3584,日期设置!$B$2,1)/100</f>
        <v>0</v>
      </c>
      <c r="I3584" s="26">
        <f>[1]!b_pq_pctchange(A3584,日期设置!$B$4,日期设置!$B$2,1)</f>
        <v>0</v>
      </c>
      <c r="J3584" s="26">
        <f>[1]!b_pq_pctchange(A3584,日期设置!$C$4,日期设置!$B$2,1)</f>
        <v>-0.13443145696092826</v>
      </c>
      <c r="K3584" s="52">
        <f>[1]!b_dq_amount($A3584,日期设置!B$2,2,10000)</f>
        <v>0</v>
      </c>
      <c r="L3584" s="26">
        <f>[1]!b_info_latestpar(A3584,日期设置!$B$2)</f>
        <v>100</v>
      </c>
      <c r="M3584" s="6">
        <f>[1]!b_info_outstandingbalance($A3584,日期设置!B$2)</f>
        <v>20</v>
      </c>
      <c r="N3584" s="7" t="str">
        <f>[1]!b_info_latestissurercreditrating2(A3584,日期设置!$B$2,"102","1")</f>
        <v>AAA</v>
      </c>
      <c r="O3584" s="8">
        <v>4.9000000000000004</v>
      </c>
      <c r="P3584" s="9">
        <f>[1]!b_info_repurchasedate(A3584)</f>
        <v>0</v>
      </c>
      <c r="Q3584" s="8" t="s">
        <v>16072</v>
      </c>
      <c r="R3584" s="2" t="str">
        <f>IF((--IF(P3584=0,Q3584,P3584))&gt;(--日期设置!$B$2),IF(P3584=0,Q3584,P3584),Q3584)</f>
        <v>2022-11-13</v>
      </c>
      <c r="S3584" s="2" t="s">
        <v>17858</v>
      </c>
      <c r="T3584" s="8">
        <f>[1]!b_anal_ptmyear($A3584,日期设置!$B$2)</f>
        <v>1.6465753424657534</v>
      </c>
      <c r="U3584" s="8">
        <f>[1]!b_anal_termifexercise($A3584,日期设置!B$2)</f>
        <v>1.6465753424657534</v>
      </c>
      <c r="V3584" s="10">
        <f>[1]!b_dq_dirtyprice(A3584,日期设置!$B$2)</f>
        <v>101.574</v>
      </c>
      <c r="W3584" s="11">
        <f>IF(U3584=0,ROUNDUP((Q3584-日期设置!$B$2)/365,0),ROUNDUP((R3584-日期设置!$B$2)/365,0))</f>
        <v>2</v>
      </c>
      <c r="X3584" s="18">
        <f>_xlfn.IFNA(VLOOKUP(A3584,过往入选债券!A:D,4,0),2)</f>
        <v>2</v>
      </c>
      <c r="Y3584">
        <f>_xlfn.IFNA(VLOOKUP(C3584,[2]Sheet1!$A:$A,1,0),3)</f>
        <v>3</v>
      </c>
    </row>
    <row r="3585" spans="1:25" hidden="1" x14ac:dyDescent="0.2">
      <c r="A3585" s="28" t="s">
        <v>20646</v>
      </c>
      <c r="B3585" s="28" t="s">
        <v>20647</v>
      </c>
      <c r="C3585" s="39" t="s">
        <v>42</v>
      </c>
      <c r="D3585" s="26" t="str">
        <f>[1]!b_calc_yield(A3585,日期设置!$B$2,F3585,1,R3585,1,O3585,L3585,S3585,)</f>
        <v>Fetching...</v>
      </c>
      <c r="E3585" s="26">
        <f t="shared" si="110"/>
        <v>31.426306105532632</v>
      </c>
      <c r="F3585" s="18">
        <f>[1]!b_dq_cleanprice($A3585,日期设置!B$2)</f>
        <v>100</v>
      </c>
      <c r="G3585" s="18" t="str">
        <f t="shared" si="111"/>
        <v>6.46 + 0</v>
      </c>
      <c r="H3585" s="27">
        <f>[1]!b_dq_pctchange($A3585,日期设置!$B$2,1)/100</f>
        <v>0</v>
      </c>
      <c r="I3585" s="26">
        <f>[1]!b_pq_pctchange(A3585,日期设置!$B$4,日期设置!$B$2,1)</f>
        <v>0</v>
      </c>
      <c r="J3585" s="26">
        <f>[1]!b_pq_pctchange(A3585,日期设置!$C$4,日期设置!$B$2,1)</f>
        <v>0</v>
      </c>
      <c r="K3585" s="52">
        <f>[1]!b_dq_amount($A3585,日期设置!B$2,2,10000)</f>
        <v>0</v>
      </c>
      <c r="L3585" s="26">
        <f>[1]!b_info_latestpar(A3585,日期设置!$B$2)</f>
        <v>100</v>
      </c>
      <c r="M3585" s="6">
        <f>[1]!b_info_outstandingbalance($A3585,日期设置!B$2)</f>
        <v>8</v>
      </c>
      <c r="N3585" s="7" t="str">
        <f>[1]!b_info_latestissurercreditrating2(A3585,日期设置!$B$2,"102","1")</f>
        <v>AA+</v>
      </c>
      <c r="O3585" s="8">
        <v>4.99</v>
      </c>
      <c r="P3585" s="9">
        <f>[1]!b_info_repurchasedate(A3585)</f>
        <v>0</v>
      </c>
      <c r="Q3585" s="8" t="s">
        <v>17259</v>
      </c>
      <c r="R3585" s="2" t="str">
        <f>IF((--IF(P3585=0,Q3585,P3585))&gt;(--日期设置!$B$2),IF(P3585=0,Q3585,P3585),Q3585)</f>
        <v>2027-09-08</v>
      </c>
      <c r="S3585" s="31" t="s">
        <v>16650</v>
      </c>
      <c r="T3585" s="8">
        <f>[1]!b_anal_ptmyear($A3585,日期设置!$B$2)</f>
        <v>6.4657534246575343</v>
      </c>
      <c r="U3585" s="8">
        <f>[1]!b_anal_termifexercise($A3585,日期设置!B$2)</f>
        <v>0</v>
      </c>
      <c r="V3585" s="10">
        <f>[1]!b_dq_dirtyprice(A3585,日期设置!$B$2)</f>
        <v>102.66589999999999</v>
      </c>
      <c r="W3585" s="11">
        <f>IF(U3585=0,ROUNDUP((Q3585-日期设置!$B$2)/365,0),ROUNDUP((R3585-日期设置!$B$2)/365,0))</f>
        <v>7</v>
      </c>
      <c r="X3585" s="18">
        <f>_xlfn.IFNA(VLOOKUP(A3585,过往入选债券!A:D,4,0),2)</f>
        <v>2</v>
      </c>
      <c r="Y3585">
        <f>_xlfn.IFNA(VLOOKUP(C3585,[2]Sheet1!$A:$A,1,0),3)</f>
        <v>3</v>
      </c>
    </row>
    <row r="3586" spans="1:25" hidden="1" x14ac:dyDescent="0.2">
      <c r="A3586" s="21" t="s">
        <v>15516</v>
      </c>
      <c r="B3586" s="21" t="s">
        <v>15517</v>
      </c>
      <c r="C3586" s="37" t="s">
        <v>15405</v>
      </c>
      <c r="D3586" s="26" t="str">
        <f>[1]!b_calc_yield(A3586,日期设置!$B$2,F3586,1,R3586,1,O3586,L3586,S3586,)</f>
        <v>Fetching...</v>
      </c>
      <c r="E3586" s="26">
        <f t="shared" ref="E3586:E3649" si="112">((O3586*W3586+L3586)/V3586-1)*100</f>
        <v>27.423704230801359</v>
      </c>
      <c r="F3586" s="18">
        <f>[1]!b_dq_cleanprice($A3586,日期设置!B$2)</f>
        <v>100.9109</v>
      </c>
      <c r="G3586" s="18" t="str">
        <f t="shared" ref="G3586:G3649" si="113">LEFT(T3586,4)&amp;" + "&amp;LEFT(U3586,4)</f>
        <v>5.62 + 0</v>
      </c>
      <c r="H3586" s="27">
        <f>[1]!b_dq_pctchange($A3586,日期设置!$B$2,1)/100</f>
        <v>0</v>
      </c>
      <c r="I3586" s="26">
        <f>[1]!b_pq_pctchange(A3586,日期设置!$B$4,日期设置!$B$2,1)</f>
        <v>0</v>
      </c>
      <c r="J3586" s="26">
        <f>[1]!b_pq_pctchange(A3586,日期设置!$C$4,日期设置!$B$2,1)</f>
        <v>0</v>
      </c>
      <c r="K3586" s="52">
        <f>[1]!b_dq_amount($A3586,日期设置!B$2,2,10000)</f>
        <v>0</v>
      </c>
      <c r="L3586" s="26">
        <f>[1]!b_info_latestpar(A3586,日期设置!$B$2)</f>
        <v>100</v>
      </c>
      <c r="M3586" s="6">
        <f>[1]!b_info_outstandingbalance($A3586,日期设置!B$2)</f>
        <v>8</v>
      </c>
      <c r="N3586" s="7" t="str">
        <f>[1]!b_info_latestissurercreditrating2(A3586,日期设置!$B$2,"102","1")</f>
        <v>AA</v>
      </c>
      <c r="O3586" s="8">
        <v>5.18</v>
      </c>
      <c r="P3586" s="9">
        <f>[1]!b_info_repurchasedate(A3586)</f>
        <v>0</v>
      </c>
      <c r="Q3586" s="8" t="s">
        <v>16468</v>
      </c>
      <c r="R3586" s="2" t="str">
        <f>IF((--IF(P3586=0,Q3586,P3586))&gt;(--日期设置!$B$2),IF(P3586=0,Q3586,P3586),Q3586)</f>
        <v>2026-11-04</v>
      </c>
      <c r="S3586" s="2" t="s">
        <v>18710</v>
      </c>
      <c r="T3586" s="8">
        <f>[1]!b_anal_ptmyear($A3586,日期设置!$B$2)</f>
        <v>5.6219178082191785</v>
      </c>
      <c r="U3586" s="8">
        <f>[1]!b_anal_termifexercise($A3586,日期设置!B$2)</f>
        <v>0</v>
      </c>
      <c r="V3586" s="10">
        <f>[1]!b_dq_dirtyprice(A3586,日期设置!$B$2)</f>
        <v>102.8694</v>
      </c>
      <c r="W3586" s="11">
        <f>IF(U3586=0,ROUNDUP((Q3586-日期设置!$B$2)/365,0),ROUNDUP((R3586-日期设置!$B$2)/365,0))</f>
        <v>6</v>
      </c>
      <c r="X3586" s="18">
        <f>_xlfn.IFNA(VLOOKUP(A3586,过往入选债券!A:D,4,0),2)</f>
        <v>2</v>
      </c>
      <c r="Y3586">
        <f>_xlfn.IFNA(VLOOKUP(C3586,[2]Sheet1!$A:$A,1,0),3)</f>
        <v>3</v>
      </c>
    </row>
    <row r="3587" spans="1:25" x14ac:dyDescent="0.2">
      <c r="A3587" s="21" t="s">
        <v>8657</v>
      </c>
      <c r="B3587" s="21" t="s">
        <v>8658</v>
      </c>
      <c r="C3587" s="37" t="s">
        <v>96</v>
      </c>
      <c r="D3587" s="26" t="str">
        <f>[1]!b_calc_yield(A3587,日期设置!$B$2,F3587,1,R3587,1,O3587,L3587,S3587,)</f>
        <v>Fetching...</v>
      </c>
      <c r="E3587" s="26">
        <f t="shared" si="112"/>
        <v>1.0377665712290263</v>
      </c>
      <c r="F3587" s="18">
        <f>[1]!b_dq_cleanprice($A3587,日期设置!B$2)</f>
        <v>100.4278</v>
      </c>
      <c r="G3587" s="18" t="str">
        <f t="shared" si="113"/>
        <v>1.20 + 0.21</v>
      </c>
      <c r="H3587" s="27">
        <f>[1]!b_dq_pctchange($A3587,日期设置!$B$2,1)/100</f>
        <v>0</v>
      </c>
      <c r="I3587" s="26">
        <f>[1]!b_pq_pctchange(A3587,日期设置!$B$4,日期设置!$B$2,1)</f>
        <v>0.3019210890332657</v>
      </c>
      <c r="J3587" s="26">
        <f>[1]!b_pq_pctchange(A3587,日期设置!$C$4,日期设置!$B$2,1)</f>
        <v>-7.382937652981085E-2</v>
      </c>
      <c r="K3587" s="52">
        <f>[1]!b_dq_amount($A3587,日期设置!B$2,2,10000)</f>
        <v>4249.8955615999994</v>
      </c>
      <c r="L3587" s="26">
        <f>[1]!b_info_latestpar(A3587,日期设置!$B$2)</f>
        <v>100</v>
      </c>
      <c r="M3587" s="6">
        <f>[1]!b_info_outstandingbalance($A3587,日期设置!B$2)</f>
        <v>20</v>
      </c>
      <c r="N3587" s="7" t="str">
        <f>[1]!b_info_latestissurercreditrating2(A3587,日期设置!$B$2,"102","1")</f>
        <v>AA+</v>
      </c>
      <c r="O3587" s="8">
        <v>7.35</v>
      </c>
      <c r="P3587" s="9" t="str">
        <f>[1]!b_info_repurchasedate(A3587)</f>
        <v>2021-06-07</v>
      </c>
      <c r="Q3587" s="8" t="s">
        <v>17095</v>
      </c>
      <c r="R3587" s="2" t="str">
        <f>IF((--IF(P3587=0,Q3587,P3587))&gt;(--日期设置!$B$2),IF(P3587=0,Q3587,P3587),Q3587)</f>
        <v>2021-06-07</v>
      </c>
      <c r="S3587" s="2" t="s">
        <v>18632</v>
      </c>
      <c r="T3587" s="8">
        <f>[1]!b_anal_ptmyear($A3587,日期设置!$B$2)</f>
        <v>1.2082191780821918</v>
      </c>
      <c r="U3587" s="8">
        <f>[1]!b_anal_termifexercise($A3587,日期设置!B$2)</f>
        <v>0.21095890410958903</v>
      </c>
      <c r="V3587" s="10">
        <f>[1]!b_dq_dirtyprice(A3587,日期设置!$B$2)</f>
        <v>106.2474</v>
      </c>
      <c r="W3587" s="11">
        <f>IF(U3587=0,ROUNDUP((Q3587-日期设置!$B$2)/365,0),ROUNDUP((R3587-日期设置!$B$2)/365,0))</f>
        <v>1</v>
      </c>
      <c r="X3587" s="18" t="str">
        <f>_xlfn.IFNA(VLOOKUP(A3587,过往入选债券!A:D,4,0),2)</f>
        <v>否</v>
      </c>
      <c r="Y3587">
        <f>_xlfn.IFNA(VLOOKUP(C3587,[2]Sheet1!$A:$A,1,0),3)</f>
        <v>3</v>
      </c>
    </row>
    <row r="3588" spans="1:25" hidden="1" x14ac:dyDescent="0.2">
      <c r="A3588" s="21" t="s">
        <v>4040</v>
      </c>
      <c r="B3588" s="21" t="s">
        <v>4041</v>
      </c>
      <c r="C3588" s="37" t="s">
        <v>76</v>
      </c>
      <c r="D3588" s="26" t="str">
        <f>[1]!b_calc_yield(A3588,日期设置!$B$2,F3588,1,R3588,1,O3588,L3588,S3588,)</f>
        <v>Fetching...</v>
      </c>
      <c r="E3588" s="26">
        <f t="shared" si="112"/>
        <v>9.8541657594854115</v>
      </c>
      <c r="F3588" s="18">
        <f>[1]!b_dq_cleanprice($A3588,日期设置!B$2)</f>
        <v>98.632900000000006</v>
      </c>
      <c r="G3588" s="18" t="str">
        <f t="shared" si="113"/>
        <v>1.97 + 0</v>
      </c>
      <c r="H3588" s="27">
        <f>[1]!b_dq_pctchange($A3588,日期设置!$B$2,1)/100</f>
        <v>0</v>
      </c>
      <c r="I3588" s="26">
        <f>[1]!b_pq_pctchange(A3588,日期设置!$B$4,日期设置!$B$2,1)</f>
        <v>0</v>
      </c>
      <c r="J3588" s="26">
        <f>[1]!b_pq_pctchange(A3588,日期设置!$C$4,日期设置!$B$2,1)</f>
        <v>-0.20337151523919769</v>
      </c>
      <c r="K3588" s="52">
        <f>[1]!b_dq_amount($A3588,日期设置!B$2,2,10000)</f>
        <v>0</v>
      </c>
      <c r="L3588" s="26">
        <f>[1]!b_info_latestpar(A3588,日期设置!$B$2)</f>
        <v>100</v>
      </c>
      <c r="M3588" s="6">
        <f>[1]!b_info_outstandingbalance($A3588,日期设置!B$2)</f>
        <v>5</v>
      </c>
      <c r="N3588" s="7">
        <f>[1]!b_info_latestissurercreditrating2(A3588,日期设置!$B$2,"102","1")</f>
        <v>0</v>
      </c>
      <c r="O3588" s="8">
        <v>4.24</v>
      </c>
      <c r="P3588" s="9">
        <f>[1]!b_info_repurchasedate(A3588)</f>
        <v>0</v>
      </c>
      <c r="Q3588" s="8" t="s">
        <v>16073</v>
      </c>
      <c r="R3588" s="2" t="str">
        <f>IF((--IF(P3588=0,Q3588,P3588))&gt;(--日期设置!$B$2),IF(P3588=0,Q3588,P3588),Q3588)</f>
        <v>2023-03-12</v>
      </c>
      <c r="S3588" s="2" t="s">
        <v>17859</v>
      </c>
      <c r="T3588" s="8">
        <f>[1]!b_anal_ptmyear($A3588,日期设置!$B$2)</f>
        <v>1.9726027397260273</v>
      </c>
      <c r="U3588" s="8">
        <f>[1]!b_anal_termifexercise($A3588,日期设置!B$2)</f>
        <v>0</v>
      </c>
      <c r="V3588" s="10">
        <f>[1]!b_dq_dirtyprice(A3588,日期设置!$B$2)</f>
        <v>98.749099999999999</v>
      </c>
      <c r="W3588" s="11">
        <f>IF(U3588=0,ROUNDUP((Q3588-日期设置!$B$2)/365,0),ROUNDUP((R3588-日期设置!$B$2)/365,0))</f>
        <v>2</v>
      </c>
      <c r="X3588" s="18">
        <f>_xlfn.IFNA(VLOOKUP(A3588,过往入选债券!A:D,4,0),2)</f>
        <v>2</v>
      </c>
      <c r="Y3588">
        <f>_xlfn.IFNA(VLOOKUP(C3588,[2]Sheet1!$A:$A,1,0),3)</f>
        <v>3</v>
      </c>
    </row>
    <row r="3589" spans="1:25" hidden="1" x14ac:dyDescent="0.2">
      <c r="A3589" s="21" t="s">
        <v>8653</v>
      </c>
      <c r="B3589" s="21" t="s">
        <v>8654</v>
      </c>
      <c r="C3589" s="37" t="s">
        <v>26</v>
      </c>
      <c r="D3589" s="26" t="str">
        <f>[1]!b_calc_yield(A3589,日期设置!$B$2,F3589,1,R3589,1,O3589,L3589,S3589,)</f>
        <v>Fetching...</v>
      </c>
      <c r="E3589" s="26">
        <f t="shared" si="112"/>
        <v>15.296992359769179</v>
      </c>
      <c r="F3589" s="18">
        <f>[1]!b_dq_cleanprice($A3589,日期设置!B$2)</f>
        <v>101.0159</v>
      </c>
      <c r="G3589" s="18" t="str">
        <f t="shared" si="113"/>
        <v>3.20 + 0</v>
      </c>
      <c r="H3589" s="27">
        <f>[1]!b_dq_pctchange($A3589,日期设置!$B$2,1)/100</f>
        <v>0</v>
      </c>
      <c r="I3589" s="26">
        <f>[1]!b_pq_pctchange(A3589,日期设置!$B$4,日期设置!$B$2,1)</f>
        <v>0</v>
      </c>
      <c r="J3589" s="26">
        <f>[1]!b_pq_pctchange(A3589,日期设置!$C$4,日期设置!$B$2,1)</f>
        <v>0</v>
      </c>
      <c r="K3589" s="52">
        <f>[1]!b_dq_amount($A3589,日期设置!B$2,2,10000)</f>
        <v>0</v>
      </c>
      <c r="L3589" s="26">
        <f>[1]!b_info_latestpar(A3589,日期设置!$B$2)</f>
        <v>100</v>
      </c>
      <c r="M3589" s="6">
        <f>[1]!b_info_outstandingbalance($A3589,日期设置!B$2)</f>
        <v>10</v>
      </c>
      <c r="N3589" s="7" t="str">
        <f>[1]!b_info_latestissurercreditrating2(A3589,日期设置!$B$2,"102","1")</f>
        <v>AA+</v>
      </c>
      <c r="O3589" s="8">
        <v>5.34</v>
      </c>
      <c r="P3589" s="9">
        <f>[1]!b_info_repurchasedate(A3589)</f>
        <v>0</v>
      </c>
      <c r="Q3589" s="8" t="s">
        <v>17390</v>
      </c>
      <c r="R3589" s="2" t="str">
        <f>IF((--IF(P3589=0,Q3589,P3589))&gt;(--日期设置!$B$2),IF(P3589=0,Q3589,P3589),Q3589)</f>
        <v>2024-06-05</v>
      </c>
      <c r="S3589" s="2" t="s">
        <v>18519</v>
      </c>
      <c r="T3589" s="8">
        <f>[1]!b_anal_ptmyear($A3589,日期设置!$B$2)</f>
        <v>3.2054794520547945</v>
      </c>
      <c r="U3589" s="8">
        <f>[1]!b_anal_termifexercise($A3589,日期设置!B$2)</f>
        <v>0</v>
      </c>
      <c r="V3589" s="10">
        <f>[1]!b_dq_dirtyprice(A3589,日期设置!$B$2)</f>
        <v>105.2586</v>
      </c>
      <c r="W3589" s="11">
        <f>IF(U3589=0,ROUNDUP((Q3589-日期设置!$B$2)/365,0),ROUNDUP((R3589-日期设置!$B$2)/365,0))</f>
        <v>4</v>
      </c>
      <c r="X3589" s="18">
        <f>_xlfn.IFNA(VLOOKUP(A3589,过往入选债券!A:D,4,0),2)</f>
        <v>2</v>
      </c>
      <c r="Y3589">
        <f>_xlfn.IFNA(VLOOKUP(C3589,[2]Sheet1!$A:$A,1,0),3)</f>
        <v>3</v>
      </c>
    </row>
    <row r="3590" spans="1:25" hidden="1" x14ac:dyDescent="0.2">
      <c r="A3590" s="21" t="s">
        <v>10154</v>
      </c>
      <c r="B3590" s="21" t="s">
        <v>10155</v>
      </c>
      <c r="C3590" s="37" t="s">
        <v>523</v>
      </c>
      <c r="D3590" s="26" t="str">
        <f>[1]!b_calc_yield(A3590,日期设置!$B$2,F3590,1,R3590,1,O3590,L3590,S3590,)</f>
        <v>Fetching...</v>
      </c>
      <c r="E3590" s="26">
        <f t="shared" si="112"/>
        <v>9.8554432205598896</v>
      </c>
      <c r="F3590" s="18">
        <f>[1]!b_dq_cleanprice($A3590,日期设置!B$2)</f>
        <v>98.470399999999998</v>
      </c>
      <c r="G3590" s="18" t="str">
        <f t="shared" si="113"/>
        <v>1.97 + 0</v>
      </c>
      <c r="H3590" s="27">
        <f>[1]!b_dq_pctchange($A3590,日期设置!$B$2,1)/100</f>
        <v>0</v>
      </c>
      <c r="I3590" s="26">
        <f>[1]!b_pq_pctchange(A3590,日期设置!$B$4,日期设置!$B$2,1)</f>
        <v>0</v>
      </c>
      <c r="J3590" s="26">
        <f>[1]!b_pq_pctchange(A3590,日期设置!$C$4,日期设置!$B$2,1)</f>
        <v>-0.155439311240606</v>
      </c>
      <c r="K3590" s="52">
        <f>[1]!b_dq_amount($A3590,日期设置!B$2,2,10000)</f>
        <v>0</v>
      </c>
      <c r="L3590" s="26">
        <f>[1]!b_info_latestpar(A3590,日期设置!$B$2)</f>
        <v>100</v>
      </c>
      <c r="M3590" s="6">
        <f>[1]!b_info_outstandingbalance($A3590,日期设置!B$2)</f>
        <v>6</v>
      </c>
      <c r="N3590" s="7" t="str">
        <f>[1]!b_info_latestissurercreditrating2(A3590,日期设置!$B$2,"102","1")</f>
        <v>AA</v>
      </c>
      <c r="O3590" s="8">
        <v>4.1500000000000004</v>
      </c>
      <c r="P3590" s="9">
        <f>[1]!b_info_repurchasedate(A3590)</f>
        <v>0</v>
      </c>
      <c r="Q3590" s="8" t="s">
        <v>16073</v>
      </c>
      <c r="R3590" s="2" t="str">
        <f>IF((--IF(P3590=0,Q3590,P3590))&gt;(--日期设置!$B$2),IF(P3590=0,Q3590,P3590),Q3590)</f>
        <v>2023-03-12</v>
      </c>
      <c r="S3590" s="2" t="s">
        <v>17859</v>
      </c>
      <c r="T3590" s="8">
        <f>[1]!b_anal_ptmyear($A3590,日期设置!$B$2)</f>
        <v>1.9726027397260273</v>
      </c>
      <c r="U3590" s="8">
        <f>[1]!b_anal_termifexercise($A3590,日期设置!B$2)</f>
        <v>0</v>
      </c>
      <c r="V3590" s="10">
        <f>[1]!b_dq_dirtyprice(A3590,日期设置!$B$2)</f>
        <v>98.584100000000007</v>
      </c>
      <c r="W3590" s="11">
        <f>IF(U3590=0,ROUNDUP((Q3590-日期设置!$B$2)/365,0),ROUNDUP((R3590-日期设置!$B$2)/365,0))</f>
        <v>2</v>
      </c>
      <c r="X3590" s="18">
        <f>_xlfn.IFNA(VLOOKUP(A3590,过往入选债券!A:D,4,0),2)</f>
        <v>2</v>
      </c>
      <c r="Y3590">
        <f>_xlfn.IFNA(VLOOKUP(C3590,[2]Sheet1!$A:$A,1,0),3)</f>
        <v>3</v>
      </c>
    </row>
    <row r="3591" spans="1:25" hidden="1" x14ac:dyDescent="0.2">
      <c r="A3591" s="28" t="s">
        <v>20534</v>
      </c>
      <c r="B3591" s="28" t="s">
        <v>20535</v>
      </c>
      <c r="C3591" s="39" t="s">
        <v>10724</v>
      </c>
      <c r="D3591" s="26" t="str">
        <f>[1]!b_calc_yield(A3591,日期设置!$B$2,F3591,1,R3591,1,O3591,L3591,S3591,)</f>
        <v>Fetching...</v>
      </c>
      <c r="E3591" s="26">
        <f t="shared" si="112"/>
        <v>12.277683509301163</v>
      </c>
      <c r="F3591" s="18">
        <f>[1]!b_dq_cleanprice($A3591,日期设置!B$2)</f>
        <v>99.505700000000004</v>
      </c>
      <c r="G3591" s="18" t="str">
        <f t="shared" si="113"/>
        <v>4.51 + 2.51</v>
      </c>
      <c r="H3591" s="27">
        <f>[1]!b_dq_pctchange($A3591,日期设置!$B$2,1)/100</f>
        <v>0</v>
      </c>
      <c r="I3591" s="26">
        <f>[1]!b_pq_pctchange(A3591,日期设置!$B$4,日期设置!$B$2,1)</f>
        <v>0.42377414321729084</v>
      </c>
      <c r="J3591" s="26">
        <f>[1]!b_pq_pctchange(A3591,日期设置!$C$4,日期设置!$B$2,1)</f>
        <v>0.80140121116835816</v>
      </c>
      <c r="K3591" s="52">
        <f>[1]!b_dq_amount($A3591,日期设置!B$2,2,10000)</f>
        <v>0</v>
      </c>
      <c r="L3591" s="26">
        <f>[1]!b_info_latestpar(A3591,日期设置!$B$2)</f>
        <v>100</v>
      </c>
      <c r="M3591" s="6">
        <f>[1]!b_info_outstandingbalance($A3591,日期设置!B$2)</f>
        <v>15</v>
      </c>
      <c r="N3591" s="7" t="str">
        <f>[1]!b_info_latestissurercreditrating2(A3591,日期设置!$B$2,"102","1")</f>
        <v>AA+</v>
      </c>
      <c r="O3591" s="8">
        <v>4.78</v>
      </c>
      <c r="P3591" s="9" t="str">
        <f>[1]!b_info_repurchasedate(A3591)</f>
        <v>2023-09-25</v>
      </c>
      <c r="Q3591" s="8" t="s">
        <v>16024</v>
      </c>
      <c r="R3591" s="2" t="str">
        <f>IF((--IF(P3591=0,Q3591,P3591))&gt;(--日期设置!$B$2),IF(P3591=0,Q3591,P3591),Q3591)</f>
        <v>2023-09-25</v>
      </c>
      <c r="S3591" s="31" t="s">
        <v>16496</v>
      </c>
      <c r="T3591" s="8">
        <f>[1]!b_anal_ptmyear($A3591,日期设置!$B$2)</f>
        <v>4.5123287671232877</v>
      </c>
      <c r="U3591" s="8">
        <f>[1]!b_anal_termifexercise($A3591,日期设置!B$2)</f>
        <v>2.5123287671232877</v>
      </c>
      <c r="V3591" s="10">
        <f>[1]!b_dq_dirtyprice(A3591,日期设置!$B$2)</f>
        <v>101.8368</v>
      </c>
      <c r="W3591" s="11">
        <f>IF(U3591=0,ROUNDUP((Q3591-日期设置!$B$2)/365,0),ROUNDUP((R3591-日期设置!$B$2)/365,0))</f>
        <v>3</v>
      </c>
      <c r="X3591" s="18">
        <f>_xlfn.IFNA(VLOOKUP(A3591,过往入选债券!A:D,4,0),2)</f>
        <v>2</v>
      </c>
      <c r="Y3591">
        <f>_xlfn.IFNA(VLOOKUP(C3591,[2]Sheet1!$A:$A,1,0),3)</f>
        <v>3</v>
      </c>
    </row>
    <row r="3592" spans="1:25" hidden="1" x14ac:dyDescent="0.2">
      <c r="A3592" s="21" t="s">
        <v>13833</v>
      </c>
      <c r="B3592" s="21" t="s">
        <v>13834</v>
      </c>
      <c r="C3592" s="37" t="s">
        <v>13835</v>
      </c>
      <c r="D3592" s="26" t="str">
        <f>[1]!b_calc_yield(A3592,日期设置!$B$2,F3592,1,R3592,1,O3592,L3592,S3592,)</f>
        <v>Fetching...</v>
      </c>
      <c r="E3592" s="26">
        <f t="shared" si="112"/>
        <v>34.515934932788575</v>
      </c>
      <c r="F3592" s="18">
        <f>[1]!b_dq_cleanprice($A3592,日期设置!B$2)</f>
        <v>93.15</v>
      </c>
      <c r="G3592" s="18" t="str">
        <f t="shared" si="113"/>
        <v>6.30 + 0</v>
      </c>
      <c r="H3592" s="27">
        <f>[1]!b_dq_pctchange($A3592,日期设置!$B$2,1)/100</f>
        <v>0</v>
      </c>
      <c r="I3592" s="26">
        <f>[1]!b_pq_pctchange(A3592,日期设置!$B$4,日期设置!$B$2,1)</f>
        <v>0</v>
      </c>
      <c r="J3592" s="26">
        <f>[1]!b_pq_pctchange(A3592,日期设置!$C$4,日期设置!$B$2,1)</f>
        <v>0</v>
      </c>
      <c r="K3592" s="52">
        <f>[1]!b_dq_amount($A3592,日期设置!B$2,2,10000)</f>
        <v>0</v>
      </c>
      <c r="L3592" s="26">
        <f>[1]!b_info_latestpar(A3592,日期设置!$B$2)</f>
        <v>90</v>
      </c>
      <c r="M3592" s="6">
        <f>[1]!b_info_outstandingbalance($A3592,日期设置!B$2)</f>
        <v>10.8</v>
      </c>
      <c r="N3592" s="7" t="str">
        <f>[1]!b_info_latestissurercreditrating2(A3592,日期设置!$B$2,"102","1")</f>
        <v>AA</v>
      </c>
      <c r="O3592" s="8">
        <v>5.73</v>
      </c>
      <c r="P3592" s="9">
        <f>[1]!b_info_repurchasedate(A3592)</f>
        <v>0</v>
      </c>
      <c r="Q3592" s="8" t="s">
        <v>17582</v>
      </c>
      <c r="R3592" s="2" t="str">
        <f>IF((--IF(P3592=0,Q3592,P3592))&gt;(--日期设置!$B$2),IF(P3592=0,Q3592,P3592),Q3592)</f>
        <v>2027-07-12</v>
      </c>
      <c r="S3592" s="2" t="s">
        <v>18608</v>
      </c>
      <c r="T3592" s="8">
        <f>[1]!b_anal_ptmyear($A3592,日期设置!$B$2)</f>
        <v>6.3068493150684928</v>
      </c>
      <c r="U3592" s="8">
        <f>[1]!b_anal_termifexercise($A3592,日期设置!B$2)</f>
        <v>0</v>
      </c>
      <c r="V3592" s="10">
        <f>[1]!b_dq_dirtyprice(A3592,日期设置!$B$2)</f>
        <v>96.724599999999995</v>
      </c>
      <c r="W3592" s="11">
        <f>IF(U3592=0,ROUNDUP((Q3592-日期设置!$B$2)/365,0),ROUNDUP((R3592-日期设置!$B$2)/365,0))</f>
        <v>7</v>
      </c>
      <c r="X3592" s="18">
        <f>_xlfn.IFNA(VLOOKUP(A3592,过往入选债券!A:D,4,0),2)</f>
        <v>2</v>
      </c>
      <c r="Y3592">
        <f>_xlfn.IFNA(VLOOKUP(C3592,[2]Sheet1!$A:$A,1,0),3)</f>
        <v>3</v>
      </c>
    </row>
    <row r="3593" spans="1:25" hidden="1" x14ac:dyDescent="0.2">
      <c r="A3593" s="21" t="s">
        <v>4240</v>
      </c>
      <c r="B3593" s="21" t="s">
        <v>4241</v>
      </c>
      <c r="C3593" s="37" t="s">
        <v>127</v>
      </c>
      <c r="D3593" s="26" t="str">
        <f>[1]!b_calc_yield(A3593,日期设置!$B$2,F3593,1,R3593,1,O3593,L3593,S3593,)</f>
        <v>Fetching...</v>
      </c>
      <c r="E3593" s="26">
        <f t="shared" si="112"/>
        <v>9.7662079257171186</v>
      </c>
      <c r="F3593" s="18">
        <f>[1]!b_dq_cleanprice($A3593,日期设置!B$2)</f>
        <v>98.484399999999994</v>
      </c>
      <c r="G3593" s="18" t="str">
        <f t="shared" si="113"/>
        <v>2.03 + 0</v>
      </c>
      <c r="H3593" s="27">
        <f>[1]!b_dq_pctchange($A3593,日期设置!$B$2,1)/100</f>
        <v>0</v>
      </c>
      <c r="I3593" s="26">
        <f>[1]!b_pq_pctchange(A3593,日期设置!$B$4,日期设置!$B$2,1)</f>
        <v>0</v>
      </c>
      <c r="J3593" s="26">
        <f>[1]!b_pq_pctchange(A3593,日期设置!$C$4,日期设置!$B$2,1)</f>
        <v>0.40842626407214766</v>
      </c>
      <c r="K3593" s="52">
        <f>[1]!b_dq_amount($A3593,日期设置!B$2,2,10000)</f>
        <v>0</v>
      </c>
      <c r="L3593" s="26">
        <f>[1]!b_info_latestpar(A3593,日期设置!$B$2)</f>
        <v>100</v>
      </c>
      <c r="M3593" s="6">
        <f>[1]!b_info_outstandingbalance($A3593,日期设置!B$2)</f>
        <v>5</v>
      </c>
      <c r="N3593" s="7">
        <f>[1]!b_info_latestissurercreditrating2(A3593,日期设置!$B$2,"102","1")</f>
        <v>0</v>
      </c>
      <c r="O3593" s="8">
        <v>4.18</v>
      </c>
      <c r="P3593" s="9">
        <f>[1]!b_info_repurchasedate(A3593)</f>
        <v>0</v>
      </c>
      <c r="Q3593" s="8" t="s">
        <v>16173</v>
      </c>
      <c r="R3593" s="2" t="str">
        <f>IF((--IF(P3593=0,Q3593,P3593))&gt;(--日期设置!$B$2),IF(P3593=0,Q3593,P3593),Q3593)</f>
        <v>2023-04-03</v>
      </c>
      <c r="S3593" s="2" t="s">
        <v>18364</v>
      </c>
      <c r="T3593" s="8">
        <f>[1]!b_anal_ptmyear($A3593,日期设置!$B$2)</f>
        <v>2.032876712328767</v>
      </c>
      <c r="U3593" s="8">
        <f>[1]!b_anal_termifexercise($A3593,日期设置!B$2)</f>
        <v>0</v>
      </c>
      <c r="V3593" s="10">
        <f>[1]!b_dq_dirtyprice(A3593,日期设置!$B$2)</f>
        <v>102.527</v>
      </c>
      <c r="W3593" s="11">
        <f>IF(U3593=0,ROUNDUP((Q3593-日期设置!$B$2)/365,0),ROUNDUP((R3593-日期设置!$B$2)/365,0))</f>
        <v>3</v>
      </c>
      <c r="X3593" s="18">
        <f>_xlfn.IFNA(VLOOKUP(A3593,过往入选债券!A:D,4,0),2)</f>
        <v>2</v>
      </c>
      <c r="Y3593">
        <f>_xlfn.IFNA(VLOOKUP(C3593,[2]Sheet1!$A:$A,1,0),3)</f>
        <v>3</v>
      </c>
    </row>
    <row r="3594" spans="1:25" hidden="1" x14ac:dyDescent="0.2">
      <c r="A3594" s="21" t="s">
        <v>10214</v>
      </c>
      <c r="B3594" s="21" t="s">
        <v>10215</v>
      </c>
      <c r="C3594" s="37" t="s">
        <v>2421</v>
      </c>
      <c r="D3594" s="26" t="str">
        <f>[1]!b_calc_yield(A3594,日期设置!$B$2,F3594,1,R3594,1,O3594,L3594,S3594,)</f>
        <v>Fetching...</v>
      </c>
      <c r="E3594" s="26">
        <f t="shared" si="112"/>
        <v>20.013766044641599</v>
      </c>
      <c r="F3594" s="18">
        <f>[1]!b_dq_cleanprice($A3594,日期设置!B$2)</f>
        <v>97.874099999999999</v>
      </c>
      <c r="G3594" s="18" t="str">
        <f t="shared" si="113"/>
        <v>3.98 + 0</v>
      </c>
      <c r="H3594" s="27">
        <f>[1]!b_dq_pctchange($A3594,日期设置!$B$2,1)/100</f>
        <v>0</v>
      </c>
      <c r="I3594" s="26">
        <f>[1]!b_pq_pctchange(A3594,日期设置!$B$4,日期设置!$B$2,1)</f>
        <v>0</v>
      </c>
      <c r="J3594" s="26">
        <f>[1]!b_pq_pctchange(A3594,日期设置!$C$4,日期设置!$B$2,1)</f>
        <v>0</v>
      </c>
      <c r="K3594" s="52">
        <f>[1]!b_dq_amount($A3594,日期设置!B$2,2,10000)</f>
        <v>0</v>
      </c>
      <c r="L3594" s="26">
        <f>[1]!b_info_latestpar(A3594,日期设置!$B$2)</f>
        <v>100</v>
      </c>
      <c r="M3594" s="6">
        <f>[1]!b_info_outstandingbalance($A3594,日期设置!B$2)</f>
        <v>15</v>
      </c>
      <c r="N3594" s="7" t="str">
        <f>[1]!b_info_latestissurercreditrating2(A3594,日期设置!$B$2,"102","1")</f>
        <v>AA+</v>
      </c>
      <c r="O3594" s="8">
        <v>4.38</v>
      </c>
      <c r="P3594" s="9">
        <f>[1]!b_info_repurchasedate(A3594)</f>
        <v>0</v>
      </c>
      <c r="Q3594" s="8" t="s">
        <v>16377</v>
      </c>
      <c r="R3594" s="2" t="str">
        <f>IF((--IF(P3594=0,Q3594,P3594))&gt;(--日期设置!$B$2),IF(P3594=0,Q3594,P3594),Q3594)</f>
        <v>2025-03-18</v>
      </c>
      <c r="S3594" s="2" t="s">
        <v>18153</v>
      </c>
      <c r="T3594" s="8">
        <f>[1]!b_anal_ptmyear($A3594,日期设置!$B$2)</f>
        <v>3.989041095890411</v>
      </c>
      <c r="U3594" s="8">
        <f>[1]!b_anal_termifexercise($A3594,日期设置!B$2)</f>
        <v>0</v>
      </c>
      <c r="V3594" s="10">
        <f>[1]!b_dq_dirtyprice(A3594,日期设置!$B$2)</f>
        <v>97.9221</v>
      </c>
      <c r="W3594" s="11">
        <f>IF(U3594=0,ROUNDUP((Q3594-日期设置!$B$2)/365,0),ROUNDUP((R3594-日期设置!$B$2)/365,0))</f>
        <v>4</v>
      </c>
      <c r="X3594" s="18">
        <f>_xlfn.IFNA(VLOOKUP(A3594,过往入选债券!A:D,4,0),2)</f>
        <v>2</v>
      </c>
      <c r="Y3594">
        <f>_xlfn.IFNA(VLOOKUP(C3594,[2]Sheet1!$A:$A,1,0),3)</f>
        <v>3</v>
      </c>
    </row>
    <row r="3595" spans="1:25" hidden="1" x14ac:dyDescent="0.2">
      <c r="A3595" s="28" t="s">
        <v>19429</v>
      </c>
      <c r="B3595" s="28" t="s">
        <v>19430</v>
      </c>
      <c r="C3595" s="38" t="s">
        <v>19431</v>
      </c>
      <c r="D3595" s="26" t="str">
        <f>[1]!b_calc_yield(A3595,日期设置!$B$2,F3595,1,R3595,1,O3595,L3595,S3595,)</f>
        <v>Fetching...</v>
      </c>
      <c r="E3595" s="26">
        <f t="shared" si="112"/>
        <v>11.565784002744417</v>
      </c>
      <c r="F3595" s="18">
        <f>[1]!b_dq_cleanprice($A3595,日期设置!B$2)</f>
        <v>98.922700000000006</v>
      </c>
      <c r="G3595" s="18" t="str">
        <f t="shared" si="113"/>
        <v>2.37 + 0</v>
      </c>
      <c r="H3595" s="27">
        <f>[1]!b_dq_pctchange($A3595,日期设置!$B$2,1)/100</f>
        <v>0</v>
      </c>
      <c r="I3595" s="26">
        <f>[1]!b_pq_pctchange(A3595,日期设置!$B$4,日期设置!$B$2,1)</f>
        <v>0</v>
      </c>
      <c r="J3595" s="26">
        <f>[1]!b_pq_pctchange(A3595,日期设置!$C$4,日期设置!$B$2,1)</f>
        <v>0</v>
      </c>
      <c r="K3595" s="52">
        <f>[1]!b_dq_amount($A3595,日期设置!B$2,2,10000)</f>
        <v>0</v>
      </c>
      <c r="L3595" s="26">
        <f>[1]!b_info_latestpar(A3595,日期设置!$B$2)</f>
        <v>100</v>
      </c>
      <c r="M3595" s="6">
        <f>[1]!b_info_outstandingbalance($A3595,日期设置!B$2)</f>
        <v>3</v>
      </c>
      <c r="N3595" s="7" t="str">
        <f>[1]!b_info_latestissurercreditrating2(A3595,日期设置!$B$2,"102","1")</f>
        <v>AA</v>
      </c>
      <c r="O3595" s="8">
        <v>4.5</v>
      </c>
      <c r="P3595" s="9">
        <f>[1]!b_info_repurchasedate(A3595)</f>
        <v>0</v>
      </c>
      <c r="Q3595" s="8" t="s">
        <v>16397</v>
      </c>
      <c r="R3595" s="2" t="str">
        <f>IF((--IF(P3595=0,Q3595,P3595))&gt;(--日期设置!$B$2),IF(P3595=0,Q3595,P3595),Q3595)</f>
        <v>2023-08-06</v>
      </c>
      <c r="S3595" s="31" t="s">
        <v>19122</v>
      </c>
      <c r="T3595" s="8">
        <f>[1]!b_anal_ptmyear($A3595,日期设置!$B$2)</f>
        <v>2.3753424657534246</v>
      </c>
      <c r="U3595" s="8">
        <f>[1]!b_anal_termifexercise($A3595,日期设置!B$2)</f>
        <v>0</v>
      </c>
      <c r="V3595" s="10">
        <f>[1]!b_dq_dirtyprice(A3595,日期设置!$B$2)</f>
        <v>101.7337</v>
      </c>
      <c r="W3595" s="11">
        <f>IF(U3595=0,ROUNDUP((Q3595-日期设置!$B$2)/365,0),ROUNDUP((R3595-日期设置!$B$2)/365,0))</f>
        <v>3</v>
      </c>
      <c r="X3595" s="18">
        <f>_xlfn.IFNA(VLOOKUP(A3595,过往入选债券!A:D,4,0),2)</f>
        <v>2</v>
      </c>
      <c r="Y3595">
        <f>_xlfn.IFNA(VLOOKUP(C3595,[2]Sheet1!$A:$A,1,0),3)</f>
        <v>3</v>
      </c>
    </row>
    <row r="3596" spans="1:25" hidden="1" x14ac:dyDescent="0.2">
      <c r="A3596" s="21" t="s">
        <v>15430</v>
      </c>
      <c r="B3596" s="21" t="s">
        <v>15431</v>
      </c>
      <c r="C3596" s="37" t="s">
        <v>14775</v>
      </c>
      <c r="D3596" s="26" t="str">
        <f>[1]!b_calc_yield(A3596,日期设置!$B$2,F3596,1,R3596,1,O3596,L3596,S3596,)</f>
        <v>Fetching...</v>
      </c>
      <c r="E3596" s="26">
        <f t="shared" si="112"/>
        <v>26.467280437396855</v>
      </c>
      <c r="F3596" s="18">
        <f>[1]!b_dq_cleanprice($A3596,日期设置!B$2)</f>
        <v>99.969700000000003</v>
      </c>
      <c r="G3596" s="18" t="str">
        <f t="shared" si="113"/>
        <v>5.45 + 0</v>
      </c>
      <c r="H3596" s="27">
        <f>[1]!b_dq_pctchange($A3596,日期设置!$B$2,1)/100</f>
        <v>0</v>
      </c>
      <c r="I3596" s="26">
        <f>[1]!b_pq_pctchange(A3596,日期设置!$B$4,日期设置!$B$2,1)</f>
        <v>0</v>
      </c>
      <c r="J3596" s="26">
        <f>[1]!b_pq_pctchange(A3596,日期设置!$C$4,日期设置!$B$2,1)</f>
        <v>-0.33507533961146996</v>
      </c>
      <c r="K3596" s="52">
        <f>[1]!b_dq_amount($A3596,日期设置!B$2,2,10000)</f>
        <v>0</v>
      </c>
      <c r="L3596" s="26">
        <f>[1]!b_info_latestpar(A3596,日期设置!$B$2)</f>
        <v>100</v>
      </c>
      <c r="M3596" s="6">
        <f>[1]!b_info_outstandingbalance($A3596,日期设置!B$2)</f>
        <v>8</v>
      </c>
      <c r="N3596" s="7" t="str">
        <f>[1]!b_info_latestissurercreditrating2(A3596,日期设置!$B$2,"102","1")</f>
        <v>AA+</v>
      </c>
      <c r="O3596" s="8">
        <v>4.9800000000000004</v>
      </c>
      <c r="P3596" s="9">
        <f>[1]!b_info_repurchasedate(A3596)</f>
        <v>0</v>
      </c>
      <c r="Q3596" s="8" t="s">
        <v>17104</v>
      </c>
      <c r="R3596" s="2" t="str">
        <f>IF((--IF(P3596=0,Q3596,P3596))&gt;(--日期设置!$B$2),IF(P3596=0,Q3596,P3596),Q3596)</f>
        <v>2026-09-03</v>
      </c>
      <c r="S3596" s="2" t="s">
        <v>18391</v>
      </c>
      <c r="T3596" s="8">
        <f>[1]!b_anal_ptmyear($A3596,日期设置!$B$2)</f>
        <v>5.4520547945205475</v>
      </c>
      <c r="U3596" s="8">
        <f>[1]!b_anal_termifexercise($A3596,日期设置!B$2)</f>
        <v>0</v>
      </c>
      <c r="V3596" s="10">
        <f>[1]!b_dq_dirtyprice(A3596,日期设置!$B$2)</f>
        <v>102.6985</v>
      </c>
      <c r="W3596" s="11">
        <f>IF(U3596=0,ROUNDUP((Q3596-日期设置!$B$2)/365,0),ROUNDUP((R3596-日期设置!$B$2)/365,0))</f>
        <v>6</v>
      </c>
      <c r="X3596" s="18">
        <f>_xlfn.IFNA(VLOOKUP(A3596,过往入选债券!A:D,4,0),2)</f>
        <v>2</v>
      </c>
      <c r="Y3596">
        <f>_xlfn.IFNA(VLOOKUP(C3596,[2]Sheet1!$A:$A,1,0),3)</f>
        <v>3</v>
      </c>
    </row>
    <row r="3597" spans="1:25" hidden="1" x14ac:dyDescent="0.2">
      <c r="A3597" s="21" t="s">
        <v>4433</v>
      </c>
      <c r="B3597" s="21" t="s">
        <v>4434</v>
      </c>
      <c r="C3597" s="37" t="s">
        <v>422</v>
      </c>
      <c r="D3597" s="26" t="str">
        <f>[1]!b_calc_yield(A3597,日期设置!$B$2,F3597,1,R3597,1,O3597,L3597,S3597,)</f>
        <v>Fetching...</v>
      </c>
      <c r="E3597" s="26">
        <f t="shared" si="112"/>
        <v>10.855871359165015</v>
      </c>
      <c r="F3597" s="18">
        <f>[1]!b_dq_cleanprice($A3597,日期设置!B$2)</f>
        <v>97.148499999999999</v>
      </c>
      <c r="G3597" s="18" t="str">
        <f t="shared" si="113"/>
        <v>4.22 + 2.22</v>
      </c>
      <c r="H3597" s="27">
        <f>[1]!b_dq_pctchange($A3597,日期设置!$B$2,1)/100</f>
        <v>0</v>
      </c>
      <c r="I3597" s="26">
        <f>[1]!b_pq_pctchange(A3597,日期设置!$B$4,日期设置!$B$2,1)</f>
        <v>0</v>
      </c>
      <c r="J3597" s="26">
        <f>[1]!b_pq_pctchange(A3597,日期设置!$C$4,日期设置!$B$2,1)</f>
        <v>0.30168404120330222</v>
      </c>
      <c r="K3597" s="52">
        <f>[1]!b_dq_amount($A3597,日期设置!B$2,2,10000)</f>
        <v>0</v>
      </c>
      <c r="L3597" s="26">
        <f>[1]!b_info_latestpar(A3597,日期设置!$B$2)</f>
        <v>100</v>
      </c>
      <c r="M3597" s="6">
        <f>[1]!b_info_outstandingbalance($A3597,日期设置!B$2)</f>
        <v>5.2</v>
      </c>
      <c r="N3597" s="7">
        <f>[1]!b_info_latestissurercreditrating2(A3597,日期设置!$B$2,"102","1")</f>
        <v>0</v>
      </c>
      <c r="O3597" s="8">
        <v>3.6</v>
      </c>
      <c r="P3597" s="9" t="str">
        <f>[1]!b_info_repurchasedate(A3597)</f>
        <v>2023-06-11</v>
      </c>
      <c r="Q3597" s="8" t="s">
        <v>16941</v>
      </c>
      <c r="R3597" s="2" t="str">
        <f>IF((--IF(P3597=0,Q3597,P3597))&gt;(--日期设置!$B$2),IF(P3597=0,Q3597,P3597),Q3597)</f>
        <v>2023-06-11</v>
      </c>
      <c r="S3597" s="2" t="s">
        <v>18194</v>
      </c>
      <c r="T3597" s="8">
        <f>[1]!b_anal_ptmyear($A3597,日期设置!$B$2)</f>
        <v>4.2219178082191782</v>
      </c>
      <c r="U3597" s="8">
        <f>[1]!b_anal_termifexercise($A3597,日期设置!B$2)</f>
        <v>2.2219178082191782</v>
      </c>
      <c r="V3597" s="10">
        <f>[1]!b_dq_dirtyprice(A3597,日期设置!$B$2)</f>
        <v>99.949600000000004</v>
      </c>
      <c r="W3597" s="11">
        <f>IF(U3597=0,ROUNDUP((Q3597-日期设置!$B$2)/365,0),ROUNDUP((R3597-日期设置!$B$2)/365,0))</f>
        <v>3</v>
      </c>
      <c r="X3597" s="18">
        <f>_xlfn.IFNA(VLOOKUP(A3597,过往入选债券!A:D,4,0),2)</f>
        <v>2</v>
      </c>
      <c r="Y3597">
        <f>_xlfn.IFNA(VLOOKUP(C3597,[2]Sheet1!$A:$A,1,0),3)</f>
        <v>3</v>
      </c>
    </row>
    <row r="3598" spans="1:25" hidden="1" x14ac:dyDescent="0.2">
      <c r="A3598" s="21" t="s">
        <v>10630</v>
      </c>
      <c r="B3598" s="21" t="s">
        <v>10631</v>
      </c>
      <c r="C3598" s="37" t="s">
        <v>540</v>
      </c>
      <c r="D3598" s="26" t="str">
        <f>[1]!b_calc_yield(A3598,日期设置!$B$2,F3598,1,R3598,1,O3598,L3598,S3598,)</f>
        <v>Fetching...</v>
      </c>
      <c r="E3598" s="26">
        <f t="shared" si="112"/>
        <v>10.05056217413407</v>
      </c>
      <c r="F3598" s="18">
        <f>[1]!b_dq_cleanprice($A3598,日期设置!B$2)</f>
        <v>97.908699999999996</v>
      </c>
      <c r="G3598" s="18" t="str">
        <f t="shared" si="113"/>
        <v>2.07 + 2.07</v>
      </c>
      <c r="H3598" s="27">
        <f>[1]!b_dq_pctchange($A3598,日期设置!$B$2,1)/100</f>
        <v>0</v>
      </c>
      <c r="I3598" s="26">
        <f>[1]!b_pq_pctchange(A3598,日期设置!$B$4,日期设置!$B$2,1)</f>
        <v>0</v>
      </c>
      <c r="J3598" s="26">
        <f>[1]!b_pq_pctchange(A3598,日期设置!$C$4,日期设置!$B$2,1)</f>
        <v>0</v>
      </c>
      <c r="K3598" s="52">
        <f>[1]!b_dq_amount($A3598,日期设置!B$2,2,10000)</f>
        <v>0</v>
      </c>
      <c r="L3598" s="26">
        <f>[1]!b_info_latestpar(A3598,日期设置!$B$2)</f>
        <v>100</v>
      </c>
      <c r="M3598" s="6">
        <f>[1]!b_info_outstandingbalance($A3598,日期设置!B$2)</f>
        <v>3</v>
      </c>
      <c r="N3598" s="7" t="str">
        <f>[1]!b_info_latestissurercreditrating2(A3598,日期设置!$B$2,"102","1")</f>
        <v>AA+</v>
      </c>
      <c r="O3598" s="8">
        <v>3.9</v>
      </c>
      <c r="P3598" s="9">
        <f>[1]!b_info_repurchasedate(A3598)</f>
        <v>0</v>
      </c>
      <c r="Q3598" s="8" t="s">
        <v>16505</v>
      </c>
      <c r="R3598" s="2" t="str">
        <f>IF((--IF(P3598=0,Q3598,P3598))&gt;(--日期设置!$B$2),IF(P3598=0,Q3598,P3598),Q3598)</f>
        <v>2023-04-20</v>
      </c>
      <c r="S3598" s="2" t="s">
        <v>18259</v>
      </c>
      <c r="T3598" s="8">
        <f>[1]!b_anal_ptmyear($A3598,日期设置!$B$2)</f>
        <v>2.0794520547945208</v>
      </c>
      <c r="U3598" s="8">
        <f>[1]!b_anal_termifexercise($A3598,日期设置!B$2)</f>
        <v>2.0794520547945203</v>
      </c>
      <c r="V3598" s="10">
        <f>[1]!b_dq_dirtyprice(A3598,日期设置!$B$2)</f>
        <v>101.4988</v>
      </c>
      <c r="W3598" s="11">
        <f>IF(U3598=0,ROUNDUP((Q3598-日期设置!$B$2)/365,0),ROUNDUP((R3598-日期设置!$B$2)/365,0))</f>
        <v>3</v>
      </c>
      <c r="X3598" s="18">
        <f>_xlfn.IFNA(VLOOKUP(A3598,过往入选债券!A:D,4,0),2)</f>
        <v>2</v>
      </c>
      <c r="Y3598">
        <f>_xlfn.IFNA(VLOOKUP(C3598,[2]Sheet1!$A:$A,1,0),3)</f>
        <v>3</v>
      </c>
    </row>
    <row r="3599" spans="1:25" hidden="1" x14ac:dyDescent="0.2">
      <c r="A3599" s="21" t="s">
        <v>2637</v>
      </c>
      <c r="B3599" s="21" t="s">
        <v>2638</v>
      </c>
      <c r="C3599" s="37" t="s">
        <v>1742</v>
      </c>
      <c r="D3599" s="26" t="str">
        <f>[1]!b_calc_yield(A3599,日期设置!$B$2,F3599,1,R3599,1,O3599,L3599,S3599,)</f>
        <v>Fetching...</v>
      </c>
      <c r="E3599" s="26">
        <f t="shared" si="112"/>
        <v>4.5702164105526188</v>
      </c>
      <c r="F3599" s="18">
        <f>[1]!b_dq_cleanprice($A3599,日期设置!B$2)</f>
        <v>100</v>
      </c>
      <c r="G3599" s="18" t="str">
        <f t="shared" si="113"/>
        <v>2.91 + 0.91</v>
      </c>
      <c r="H3599" s="27">
        <f>[1]!b_dq_pctchange($A3599,日期设置!$B$2,1)/100</f>
        <v>0</v>
      </c>
      <c r="I3599" s="26">
        <f>[1]!b_pq_pctchange(A3599,日期设置!$B$4,日期设置!$B$2,1)</f>
        <v>0</v>
      </c>
      <c r="J3599" s="26">
        <f>[1]!b_pq_pctchange(A3599,日期设置!$C$4,日期设置!$B$2,1)</f>
        <v>0</v>
      </c>
      <c r="K3599" s="52">
        <f>[1]!b_dq_amount($A3599,日期设置!B$2,2,10000)</f>
        <v>0</v>
      </c>
      <c r="L3599" s="26">
        <f>[1]!b_info_latestpar(A3599,日期设置!$B$2)</f>
        <v>100</v>
      </c>
      <c r="M3599" s="6">
        <f>[1]!b_info_outstandingbalance($A3599,日期设置!B$2)</f>
        <v>2</v>
      </c>
      <c r="N3599" s="7">
        <f>[1]!b_info_latestissurercreditrating2(A3599,日期设置!$B$2,"102","1")</f>
        <v>0</v>
      </c>
      <c r="O3599" s="8">
        <v>5</v>
      </c>
      <c r="P3599" s="9" t="str">
        <f>[1]!b_info_repurchasedate(A3599)</f>
        <v>2022-02-20</v>
      </c>
      <c r="Q3599" s="8" t="s">
        <v>17110</v>
      </c>
      <c r="R3599" s="2" t="str">
        <f>IF((--IF(P3599=0,Q3599,P3599))&gt;(--日期设置!$B$2),IF(P3599=0,Q3599,P3599),Q3599)</f>
        <v>2022-02-20</v>
      </c>
      <c r="S3599" s="2" t="s">
        <v>18269</v>
      </c>
      <c r="T3599" s="8">
        <f>[1]!b_anal_ptmyear($A3599,日期设置!$B$2)</f>
        <v>2.9178082191780823</v>
      </c>
      <c r="U3599" s="8">
        <f>[1]!b_anal_termifexercise($A3599,日期设置!B$2)</f>
        <v>0.9178082191780822</v>
      </c>
      <c r="V3599" s="10">
        <f>[1]!b_dq_dirtyprice(A3599,日期设置!$B$2)</f>
        <v>100.411</v>
      </c>
      <c r="W3599" s="11">
        <f>IF(U3599=0,ROUNDUP((Q3599-日期设置!$B$2)/365,0),ROUNDUP((R3599-日期设置!$B$2)/365,0))</f>
        <v>1</v>
      </c>
      <c r="X3599" s="18">
        <f>_xlfn.IFNA(VLOOKUP(A3599,过往入选债券!A:D,4,0),2)</f>
        <v>2</v>
      </c>
      <c r="Y3599">
        <f>_xlfn.IFNA(VLOOKUP(C3599,[2]Sheet1!$A:$A,1,0),3)</f>
        <v>3</v>
      </c>
    </row>
    <row r="3600" spans="1:25" hidden="1" x14ac:dyDescent="0.2">
      <c r="A3600" s="21" t="s">
        <v>14278</v>
      </c>
      <c r="B3600" s="21" t="s">
        <v>14279</v>
      </c>
      <c r="C3600" s="37" t="s">
        <v>12149</v>
      </c>
      <c r="D3600" s="26" t="str">
        <f>[1]!b_calc_yield(A3600,日期设置!$B$2,F3600,1,R3600,1,O3600,L3600,S3600,)</f>
        <v>Fetching...</v>
      </c>
      <c r="E3600" s="26">
        <f t="shared" si="112"/>
        <v>23.848454873732262</v>
      </c>
      <c r="F3600" s="18">
        <f>[1]!b_dq_cleanprice($A3600,日期设置!B$2)</f>
        <v>82.126499999999993</v>
      </c>
      <c r="G3600" s="18" t="str">
        <f t="shared" si="113"/>
        <v>3.62 + 0</v>
      </c>
      <c r="H3600" s="27">
        <f>[1]!b_dq_pctchange($A3600,日期设置!$B$2,1)/100</f>
        <v>0</v>
      </c>
      <c r="I3600" s="26">
        <f>[1]!b_pq_pctchange(A3600,日期设置!$B$4,日期设置!$B$2,1)</f>
        <v>0</v>
      </c>
      <c r="J3600" s="26">
        <f>[1]!b_pq_pctchange(A3600,日期设置!$C$4,日期设置!$B$2,1)</f>
        <v>-4.7830119100661636E-2</v>
      </c>
      <c r="K3600" s="52">
        <f>[1]!b_dq_amount($A3600,日期设置!B$2,2,10000)</f>
        <v>0</v>
      </c>
      <c r="L3600" s="26">
        <f>[1]!b_info_latestpar(A3600,日期设置!$B$2)</f>
        <v>80</v>
      </c>
      <c r="M3600" s="6">
        <f>[1]!b_info_outstandingbalance($A3600,日期设置!B$2)</f>
        <v>11.2</v>
      </c>
      <c r="N3600" s="7" t="str">
        <f>[1]!b_info_latestissurercreditrating2(A3600,日期设置!$B$2,"102","1")</f>
        <v>AA</v>
      </c>
      <c r="O3600" s="8">
        <v>5.98</v>
      </c>
      <c r="P3600" s="9">
        <f>[1]!b_info_repurchasedate(A3600)</f>
        <v>0</v>
      </c>
      <c r="Q3600" s="8" t="s">
        <v>16658</v>
      </c>
      <c r="R3600" s="2" t="str">
        <f>IF((--IF(P3600=0,Q3600,P3600))&gt;(--日期设置!$B$2),IF(P3600=0,Q3600,P3600),Q3600)</f>
        <v>2024-11-06</v>
      </c>
      <c r="S3600" s="2" t="s">
        <v>18296</v>
      </c>
      <c r="T3600" s="8">
        <f>[1]!b_anal_ptmyear($A3600,日期设置!$B$2)</f>
        <v>3.6273972602739724</v>
      </c>
      <c r="U3600" s="8">
        <f>[1]!b_anal_termifexercise($A3600,日期设置!B$2)</f>
        <v>0</v>
      </c>
      <c r="V3600" s="10">
        <f>[1]!b_dq_dirtyprice(A3600,日期设置!$B$2)</f>
        <v>83.909000000000006</v>
      </c>
      <c r="W3600" s="11">
        <f>IF(U3600=0,ROUNDUP((Q3600-日期设置!$B$2)/365,0),ROUNDUP((R3600-日期设置!$B$2)/365,0))</f>
        <v>4</v>
      </c>
      <c r="X3600" s="18">
        <f>_xlfn.IFNA(VLOOKUP(A3600,过往入选债券!A:D,4,0),2)</f>
        <v>2</v>
      </c>
      <c r="Y3600">
        <f>_xlfn.IFNA(VLOOKUP(C3600,[2]Sheet1!$A:$A,1,0),3)</f>
        <v>3</v>
      </c>
    </row>
    <row r="3601" spans="1:25" x14ac:dyDescent="0.2">
      <c r="A3601" s="21" t="s">
        <v>865</v>
      </c>
      <c r="B3601" s="21" t="s">
        <v>866</v>
      </c>
      <c r="C3601" s="37" t="s">
        <v>116</v>
      </c>
      <c r="D3601" s="26" t="str">
        <f>[1]!b_calc_yield(A3601,日期设置!$B$2,F3601,1,R3601,1,O3601,L3601,S3601,)</f>
        <v>Fetching...</v>
      </c>
      <c r="E3601" s="26">
        <f t="shared" si="112"/>
        <v>2.2370997771582468</v>
      </c>
      <c r="F3601" s="18">
        <f>[1]!b_dq_cleanprice($A3601,日期设置!B$2)</f>
        <v>100.36790000000001</v>
      </c>
      <c r="G3601" s="18" t="str">
        <f t="shared" si="113"/>
        <v>1.44 + 0.44</v>
      </c>
      <c r="H3601" s="27">
        <f>[1]!b_dq_pctchange($A3601,日期设置!$B$2,1)/100</f>
        <v>1.3651645870327346E-4</v>
      </c>
      <c r="I3601" s="26">
        <f>[1]!b_pq_pctchange(A3601,日期设置!$B$4,日期设置!$B$2,1)</f>
        <v>2.551267013015587E-2</v>
      </c>
      <c r="J3601" s="26">
        <f>[1]!b_pq_pctchange(A3601,日期设置!$C$4,日期设置!$B$2,1)</f>
        <v>-0.28741113402717067</v>
      </c>
      <c r="K3601" s="52">
        <f>[1]!b_dq_amount($A3601,日期设置!B$2,2,10000)</f>
        <v>3109.7788766999997</v>
      </c>
      <c r="L3601" s="26">
        <f>[1]!b_info_latestpar(A3601,日期设置!$B$2)</f>
        <v>100</v>
      </c>
      <c r="M3601" s="6">
        <f>[1]!b_info_outstandingbalance($A3601,日期设置!B$2)</f>
        <v>10</v>
      </c>
      <c r="N3601" s="7">
        <f>[1]!b_info_latestissurercreditrating2(A3601,日期设置!$B$2,"102","1")</f>
        <v>0</v>
      </c>
      <c r="O3601" s="8">
        <v>5.98</v>
      </c>
      <c r="P3601" s="9" t="str">
        <f>[1]!b_info_repurchasedate(A3601)</f>
        <v>2021-09-02</v>
      </c>
      <c r="Q3601" s="8" t="s">
        <v>16939</v>
      </c>
      <c r="R3601" s="2" t="str">
        <f>IF((--IF(P3601=0,Q3601,P3601))&gt;(--日期设置!$B$2),IF(P3601=0,Q3601,P3601),Q3601)</f>
        <v>2021-09-02</v>
      </c>
      <c r="S3601" s="2" t="s">
        <v>18352</v>
      </c>
      <c r="T3601" s="8">
        <f>[1]!b_anal_ptmyear($A3601,日期设置!$B$2)</f>
        <v>1.4493150684931506</v>
      </c>
      <c r="U3601" s="8">
        <f>[1]!b_anal_termifexercise($A3601,日期设置!B$2)</f>
        <v>0.44931506849315067</v>
      </c>
      <c r="V3601" s="10">
        <f>[1]!b_dq_dirtyprice(A3601,日期设置!$B$2)</f>
        <v>103.661</v>
      </c>
      <c r="W3601" s="11">
        <f>IF(U3601=0,ROUNDUP((Q3601-日期设置!$B$2)/365,0),ROUNDUP((R3601-日期设置!$B$2)/365,0))</f>
        <v>1</v>
      </c>
      <c r="X3601" s="18">
        <f>_xlfn.IFNA(VLOOKUP(A3601,过往入选债券!A:D,4,0),2)</f>
        <v>2</v>
      </c>
      <c r="Y3601">
        <f>_xlfn.IFNA(VLOOKUP(C3601,[2]Sheet1!$A:$A,1,0),3)</f>
        <v>3</v>
      </c>
    </row>
    <row r="3602" spans="1:25" hidden="1" x14ac:dyDescent="0.2">
      <c r="A3602" s="21" t="s">
        <v>4729</v>
      </c>
      <c r="B3602" s="21" t="s">
        <v>4730</v>
      </c>
      <c r="C3602" s="37" t="s">
        <v>100</v>
      </c>
      <c r="D3602" s="26" t="str">
        <f>[1]!b_calc_yield(A3602,日期设置!$B$2,F3602,1,R3602,1,O3602,L3602,S3602,)</f>
        <v>Fetching...</v>
      </c>
      <c r="E3602" s="26">
        <f t="shared" si="112"/>
        <v>20.790994221956559</v>
      </c>
      <c r="F3602" s="18">
        <f>[1]!b_dq_cleanprice($A3602,日期设置!B$2)</f>
        <v>100.8914</v>
      </c>
      <c r="G3602" s="18" t="str">
        <f t="shared" si="113"/>
        <v>4.32 + 0</v>
      </c>
      <c r="H3602" s="27">
        <f>[1]!b_dq_pctchange($A3602,日期设置!$B$2,1)/100</f>
        <v>0</v>
      </c>
      <c r="I3602" s="26">
        <f>[1]!b_pq_pctchange(A3602,日期设置!$B$4,日期设置!$B$2,1)</f>
        <v>0</v>
      </c>
      <c r="J3602" s="26">
        <f>[1]!b_pq_pctchange(A3602,日期设置!$C$4,日期设置!$B$2,1)</f>
        <v>0</v>
      </c>
      <c r="K3602" s="52">
        <f>[1]!b_dq_amount($A3602,日期设置!B$2,2,10000)</f>
        <v>0</v>
      </c>
      <c r="L3602" s="26">
        <f>[1]!b_info_latestpar(A3602,日期设置!$B$2)</f>
        <v>100</v>
      </c>
      <c r="M3602" s="6">
        <f>[1]!b_info_outstandingbalance($A3602,日期设置!B$2)</f>
        <v>11</v>
      </c>
      <c r="N3602" s="7">
        <f>[1]!b_info_latestissurercreditrating2(A3602,日期设置!$B$2,"102","1")</f>
        <v>0</v>
      </c>
      <c r="O3602" s="8">
        <v>5.22</v>
      </c>
      <c r="P3602" s="9">
        <f>[1]!b_info_repurchasedate(A3602)</f>
        <v>0</v>
      </c>
      <c r="Q3602" s="8" t="s">
        <v>16212</v>
      </c>
      <c r="R3602" s="2" t="str">
        <f>IF((--IF(P3602=0,Q3602,P3602))&gt;(--日期设置!$B$2),IF(P3602=0,Q3602,P3602),Q3602)</f>
        <v>2025-07-20</v>
      </c>
      <c r="S3602" s="2" t="s">
        <v>17998</v>
      </c>
      <c r="T3602" s="8">
        <f>[1]!b_anal_ptmyear($A3602,日期设置!$B$2)</f>
        <v>4.3287671232876708</v>
      </c>
      <c r="U3602" s="8">
        <f>[1]!b_anal_termifexercise($A3602,日期设置!B$2)</f>
        <v>0</v>
      </c>
      <c r="V3602" s="10">
        <f>[1]!b_dq_dirtyprice(A3602,日期设置!$B$2)</f>
        <v>104.3952</v>
      </c>
      <c r="W3602" s="11">
        <f>IF(U3602=0,ROUNDUP((Q3602-日期设置!$B$2)/365,0),ROUNDUP((R3602-日期设置!$B$2)/365,0))</f>
        <v>5</v>
      </c>
      <c r="X3602" s="18">
        <f>_xlfn.IFNA(VLOOKUP(A3602,过往入选债券!A:D,4,0),2)</f>
        <v>2</v>
      </c>
      <c r="Y3602">
        <f>_xlfn.IFNA(VLOOKUP(C3602,[2]Sheet1!$A:$A,1,0),3)</f>
        <v>3</v>
      </c>
    </row>
    <row r="3603" spans="1:25" hidden="1" x14ac:dyDescent="0.2">
      <c r="A3603" s="21" t="s">
        <v>7697</v>
      </c>
      <c r="B3603" s="21" t="s">
        <v>7698</v>
      </c>
      <c r="C3603" s="37" t="s">
        <v>88</v>
      </c>
      <c r="D3603" s="26" t="str">
        <f>[1]!b_calc_yield(A3603,日期设置!$B$2,F3603,1,R3603,1,O3603,L3603,S3603,)</f>
        <v>Fetching...</v>
      </c>
      <c r="E3603" s="26">
        <f t="shared" si="112"/>
        <v>3.6418852111681277</v>
      </c>
      <c r="F3603" s="18">
        <f>[1]!b_dq_cleanprice($A3603,日期设置!B$2)</f>
        <v>100.42749999999999</v>
      </c>
      <c r="G3603" s="18" t="str">
        <f t="shared" si="113"/>
        <v>2.73 + 0.73</v>
      </c>
      <c r="H3603" s="27">
        <f>[1]!b_dq_pctchange($A3603,日期设置!$B$2,1)/100</f>
        <v>0</v>
      </c>
      <c r="I3603" s="26">
        <f>[1]!b_pq_pctchange(A3603,日期设置!$B$4,日期设置!$B$2,1)</f>
        <v>3.2460129063298955</v>
      </c>
      <c r="J3603" s="26">
        <f>[1]!b_pq_pctchange(A3603,日期设置!$C$4,日期设置!$B$2,1)</f>
        <v>0.42749999999999488</v>
      </c>
      <c r="K3603" s="52">
        <f>[1]!b_dq_amount($A3603,日期设置!B$2,2,10000)</f>
        <v>0</v>
      </c>
      <c r="L3603" s="26">
        <f>[1]!b_info_latestpar(A3603,日期设置!$B$2)</f>
        <v>100</v>
      </c>
      <c r="M3603" s="6">
        <f>[1]!b_info_outstandingbalance($A3603,日期设置!B$2)</f>
        <v>10</v>
      </c>
      <c r="N3603" s="7" t="str">
        <f>[1]!b_info_latestissurercreditrating2(A3603,日期设置!$B$2,"102","1")</f>
        <v>AA+</v>
      </c>
      <c r="O3603" s="8">
        <v>5.66</v>
      </c>
      <c r="P3603" s="9" t="str">
        <f>[1]!b_info_repurchasedate(A3603)</f>
        <v>2021-12-14</v>
      </c>
      <c r="Q3603" s="8" t="s">
        <v>16344</v>
      </c>
      <c r="R3603" s="2" t="str">
        <f>IF((--IF(P3603=0,Q3603,P3603))&gt;(--日期设置!$B$2),IF(P3603=0,Q3603,P3603),Q3603)</f>
        <v>2021-12-14</v>
      </c>
      <c r="S3603" s="2" t="s">
        <v>17979</v>
      </c>
      <c r="T3603" s="8">
        <f>[1]!b_anal_ptmyear($A3603,日期设置!$B$2)</f>
        <v>2.7315068493150685</v>
      </c>
      <c r="U3603" s="8">
        <f>[1]!b_anal_termifexercise($A3603,日期设置!B$2)</f>
        <v>0.73150684931506849</v>
      </c>
      <c r="V3603" s="10">
        <f>[1]!b_dq_dirtyprice(A3603,日期设置!$B$2)</f>
        <v>101.9472</v>
      </c>
      <c r="W3603" s="11">
        <f>IF(U3603=0,ROUNDUP((Q3603-日期设置!$B$2)/365,0),ROUNDUP((R3603-日期设置!$B$2)/365,0))</f>
        <v>1</v>
      </c>
      <c r="X3603" s="18" t="str">
        <f>_xlfn.IFNA(VLOOKUP(A3603,过往入选债券!A:D,4,0),2)</f>
        <v>否</v>
      </c>
      <c r="Y3603">
        <f>_xlfn.IFNA(VLOOKUP(C3603,[2]Sheet1!$A:$A,1,0),3)</f>
        <v>3</v>
      </c>
    </row>
    <row r="3604" spans="1:25" hidden="1" x14ac:dyDescent="0.2">
      <c r="A3604" s="28" t="s">
        <v>22740</v>
      </c>
      <c r="B3604" s="28" t="s">
        <v>22741</v>
      </c>
      <c r="C3604" s="39" t="s">
        <v>2740</v>
      </c>
      <c r="D3604" s="26">
        <f>[1]!b_calc_yield(A3604,日期设置!$B$2,F3604,1,R3604,1,O3604,L3604,S3604,)</f>
        <v>4.9780076949880874</v>
      </c>
      <c r="E3604" s="26">
        <f t="shared" si="112"/>
        <v>14.193678436559454</v>
      </c>
      <c r="F3604" s="18">
        <f>[1]!b_dq_cleanprice($A3604,日期设置!B$2)</f>
        <v>100.03489999999999</v>
      </c>
      <c r="G3604" s="18" t="str">
        <f t="shared" si="113"/>
        <v>2.86 + 0</v>
      </c>
      <c r="H3604" s="27">
        <f>[1]!b_dq_pctchange($A3604,日期设置!$B$2,1)/100</f>
        <v>0</v>
      </c>
      <c r="I3604" s="26">
        <f>[1]!b_pq_pctchange(A3604,日期设置!$B$4,日期设置!$B$2,1)</f>
        <v>0</v>
      </c>
      <c r="J3604" s="26">
        <f>[1]!b_pq_pctchange(A3604,日期设置!$C$4,日期设置!$B$2,1)</f>
        <v>4.8506596897168013E-2</v>
      </c>
      <c r="K3604" s="52">
        <f>[1]!b_dq_amount($A3604,日期设置!B$2,2,10000)</f>
        <v>0</v>
      </c>
      <c r="L3604" s="26">
        <f>[1]!b_info_latestpar(A3604,日期设置!$B$2)</f>
        <v>100</v>
      </c>
      <c r="M3604" s="6">
        <f>[1]!b_info_outstandingbalance($A3604,日期设置!B$2)</f>
        <v>6</v>
      </c>
      <c r="N3604" s="7" t="str">
        <f>[1]!b_info_latestissurercreditrating2(A3604,日期设置!$B$2,"102","1")</f>
        <v>AA</v>
      </c>
      <c r="O3604" s="43">
        <v>5</v>
      </c>
      <c r="P3604" s="9">
        <f>[1]!b_info_repurchasedate(A3604)</f>
        <v>0</v>
      </c>
      <c r="Q3604" s="31" t="s">
        <v>17162</v>
      </c>
      <c r="R3604" s="2" t="str">
        <f>IF((--IF(P3604=0,Q3604,P3604))&gt;(--日期设置!$B$2),IF(P3604=0,Q3604,P3604),Q3604)</f>
        <v>2024-02-01</v>
      </c>
      <c r="S3604" s="2" t="s">
        <v>23311</v>
      </c>
      <c r="T3604" s="8">
        <f>[1]!b_anal_ptmyear($A3604,日期设置!$B$2)</f>
        <v>2.8657534246575342</v>
      </c>
      <c r="U3604" s="8">
        <f>[1]!b_anal_termifexercise($A3604,日期设置!B$2)</f>
        <v>0</v>
      </c>
      <c r="V3604" s="10">
        <f>[1]!b_dq_dirtyprice(A3604,日期设置!$B$2)</f>
        <v>100.70610000000001</v>
      </c>
      <c r="W3604" s="11">
        <f>IF(U3604=0,ROUNDUP((Q3604-日期设置!$B$2)/365,0),ROUNDUP((R3604-日期设置!$B$2)/365,0))</f>
        <v>3</v>
      </c>
      <c r="X3604" s="18">
        <f>_xlfn.IFNA(VLOOKUP(A3604,过往入选债券!A:D,4,0),2)</f>
        <v>2</v>
      </c>
      <c r="Y3604">
        <f>_xlfn.IFNA(VLOOKUP(C3604,[2]Sheet1!$A:$A,1,0),3)</f>
        <v>3</v>
      </c>
    </row>
    <row r="3605" spans="1:25" hidden="1" x14ac:dyDescent="0.2">
      <c r="A3605" s="21" t="s">
        <v>13216</v>
      </c>
      <c r="B3605" s="21" t="s">
        <v>13217</v>
      </c>
      <c r="C3605" s="37" t="s">
        <v>13218</v>
      </c>
      <c r="D3605" s="26" t="str">
        <f>[1]!b_calc_yield(A3605,日期设置!$B$2,F3605,1,R3605,1,O3605,L3605,S3605,)</f>
        <v>Fetching...</v>
      </c>
      <c r="E3605" s="26">
        <f t="shared" si="112"/>
        <v>25.075546276336169</v>
      </c>
      <c r="F3605" s="18">
        <f>[1]!b_dq_cleanprice($A3605,日期设置!B$2)</f>
        <v>59.2607</v>
      </c>
      <c r="G3605" s="18" t="str">
        <f t="shared" si="113"/>
        <v>2.24 + 0</v>
      </c>
      <c r="H3605" s="27">
        <f>[1]!b_dq_pctchange($A3605,日期设置!$B$2,1)/100</f>
        <v>0</v>
      </c>
      <c r="I3605" s="26">
        <f>[1]!b_pq_pctchange(A3605,日期设置!$B$4,日期设置!$B$2,1)</f>
        <v>0</v>
      </c>
      <c r="J3605" s="26">
        <f>[1]!b_pq_pctchange(A3605,日期设置!$C$4,日期设置!$B$2,1)</f>
        <v>-0.88659124815188528</v>
      </c>
      <c r="K3605" s="52">
        <f>[1]!b_dq_amount($A3605,日期设置!B$2,2,10000)</f>
        <v>0</v>
      </c>
      <c r="L3605" s="26">
        <f>[1]!b_info_latestpar(A3605,日期设置!$B$2)</f>
        <v>60</v>
      </c>
      <c r="M3605" s="6">
        <f>[1]!b_info_outstandingbalance($A3605,日期设置!B$2)</f>
        <v>8.4</v>
      </c>
      <c r="N3605" s="7" t="str">
        <f>[1]!b_info_latestissurercreditrating2(A3605,日期设置!$B$2,"102","1")</f>
        <v>AA</v>
      </c>
      <c r="O3605" s="8">
        <v>5.8</v>
      </c>
      <c r="P3605" s="9">
        <f>[1]!b_info_repurchasedate(A3605)</f>
        <v>0</v>
      </c>
      <c r="Q3605" s="8" t="s">
        <v>16554</v>
      </c>
      <c r="R3605" s="2" t="str">
        <f>IF((--IF(P3605=0,Q3605,P3605))&gt;(--日期设置!$B$2),IF(P3605=0,Q3605,P3605),Q3605)</f>
        <v>2023-06-20</v>
      </c>
      <c r="S3605" s="2" t="s">
        <v>18304</v>
      </c>
      <c r="T3605" s="8">
        <f>[1]!b_anal_ptmyear($A3605,日期设置!$B$2)</f>
        <v>2.2465753424657535</v>
      </c>
      <c r="U3605" s="8">
        <f>[1]!b_anal_termifexercise($A3605,日期设置!B$2)</f>
        <v>0</v>
      </c>
      <c r="V3605" s="10">
        <f>[1]!b_dq_dirtyprice(A3605,日期设置!$B$2)</f>
        <v>61.882599999999996</v>
      </c>
      <c r="W3605" s="11">
        <f>IF(U3605=0,ROUNDUP((Q3605-日期设置!$B$2)/365,0),ROUNDUP((R3605-日期设置!$B$2)/365,0))</f>
        <v>3</v>
      </c>
      <c r="X3605" s="18">
        <f>_xlfn.IFNA(VLOOKUP(A3605,过往入选债券!A:D,4,0),2)</f>
        <v>2</v>
      </c>
      <c r="Y3605">
        <f>_xlfn.IFNA(VLOOKUP(C3605,[2]Sheet1!$A:$A,1,0),3)</f>
        <v>3</v>
      </c>
    </row>
    <row r="3606" spans="1:25" hidden="1" x14ac:dyDescent="0.2">
      <c r="A3606" s="21" t="s">
        <v>3002</v>
      </c>
      <c r="B3606" s="21" t="s">
        <v>3003</v>
      </c>
      <c r="C3606" s="37" t="s">
        <v>2612</v>
      </c>
      <c r="D3606" s="26" t="str">
        <f>[1]!b_calc_yield(A3606,日期设置!$B$2,F3606,1,R3606,1,O3606,L3606,S3606,)</f>
        <v>Fetching...</v>
      </c>
      <c r="E3606" s="26">
        <f t="shared" si="112"/>
        <v>5.1933499508335368</v>
      </c>
      <c r="F3606" s="18">
        <f>[1]!b_dq_cleanprice($A3606,日期设置!B$2)</f>
        <v>100.2197</v>
      </c>
      <c r="G3606" s="18" t="str">
        <f t="shared" si="113"/>
        <v>1.09 + 0</v>
      </c>
      <c r="H3606" s="27">
        <f>[1]!b_dq_pctchange($A3606,日期设置!$B$2,1)/100</f>
        <v>0</v>
      </c>
      <c r="I3606" s="26">
        <f>[1]!b_pq_pctchange(A3606,日期设置!$B$4,日期设置!$B$2,1)</f>
        <v>0</v>
      </c>
      <c r="J3606" s="26">
        <f>[1]!b_pq_pctchange(A3606,日期设置!$C$4,日期设置!$B$2,1)</f>
        <v>-0.17640004462293202</v>
      </c>
      <c r="K3606" s="52">
        <f>[1]!b_dq_amount($A3606,日期设置!B$2,2,10000)</f>
        <v>0</v>
      </c>
      <c r="L3606" s="26">
        <f>[1]!b_info_latestpar(A3606,日期设置!$B$2)</f>
        <v>100</v>
      </c>
      <c r="M3606" s="6">
        <f>[1]!b_info_outstandingbalance($A3606,日期设置!B$2)</f>
        <v>4</v>
      </c>
      <c r="N3606" s="7">
        <f>[1]!b_info_latestissurercreditrating2(A3606,日期设置!$B$2,"102","1")</f>
        <v>0</v>
      </c>
      <c r="O3606" s="8">
        <v>5.2</v>
      </c>
      <c r="P3606" s="9">
        <f>[1]!b_info_repurchasedate(A3606)</f>
        <v>0</v>
      </c>
      <c r="Q3606" s="8" t="s">
        <v>16056</v>
      </c>
      <c r="R3606" s="2" t="str">
        <f>IF((--IF(P3606=0,Q3606,P3606))&gt;(--日期设置!$B$2),IF(P3606=0,Q3606,P3606),Q3606)</f>
        <v>2022-04-24</v>
      </c>
      <c r="S3606" s="2" t="s">
        <v>17781</v>
      </c>
      <c r="T3606" s="8">
        <f>[1]!b_anal_ptmyear($A3606,日期设置!$B$2)</f>
        <v>1.0904109589041096</v>
      </c>
      <c r="U3606" s="8">
        <f>[1]!b_anal_termifexercise($A3606,日期设置!B$2)</f>
        <v>0</v>
      </c>
      <c r="V3606" s="10">
        <f>[1]!b_dq_dirtyprice(A3606,日期设置!$B$2)</f>
        <v>104.9496</v>
      </c>
      <c r="W3606" s="11">
        <f>IF(U3606=0,ROUNDUP((Q3606-日期设置!$B$2)/365,0),ROUNDUP((R3606-日期设置!$B$2)/365,0))</f>
        <v>2</v>
      </c>
      <c r="X3606" s="18">
        <f>_xlfn.IFNA(VLOOKUP(A3606,过往入选债券!A:D,4,0),2)</f>
        <v>2</v>
      </c>
      <c r="Y3606" s="45">
        <f>_xlfn.IFNA(VLOOKUP(C3606,[2]Sheet1!$A:$A,1,0),3)</f>
        <v>3</v>
      </c>
    </row>
    <row r="3607" spans="1:25" hidden="1" x14ac:dyDescent="0.2">
      <c r="A3607" s="21" t="s">
        <v>4665</v>
      </c>
      <c r="B3607" s="21" t="s">
        <v>4666</v>
      </c>
      <c r="C3607" s="37" t="s">
        <v>1113</v>
      </c>
      <c r="D3607" s="26" t="str">
        <f>[1]!b_calc_yield(A3607,日期设置!$B$2,F3607,1,R3607,1,O3607,L3607,S3607,)</f>
        <v>Fetching...</v>
      </c>
      <c r="E3607" s="26">
        <f t="shared" si="112"/>
        <v>11.326224794016149</v>
      </c>
      <c r="F3607" s="18">
        <f>[1]!b_dq_cleanprice($A3607,日期设置!B$2)</f>
        <v>99.119</v>
      </c>
      <c r="G3607" s="18" t="str">
        <f t="shared" si="113"/>
        <v>2.33 + 0</v>
      </c>
      <c r="H3607" s="27">
        <f>[1]!b_dq_pctchange($A3607,日期设置!$B$2,1)/100</f>
        <v>0</v>
      </c>
      <c r="I3607" s="26">
        <f>[1]!b_pq_pctchange(A3607,日期设置!$B$4,日期设置!$B$2,1)</f>
        <v>0</v>
      </c>
      <c r="J3607" s="26">
        <f>[1]!b_pq_pctchange(A3607,日期设置!$C$4,日期设置!$B$2,1)</f>
        <v>-0.83340003201536583</v>
      </c>
      <c r="K3607" s="52">
        <f>[1]!b_dq_amount($A3607,日期设置!B$2,2,10000)</f>
        <v>0</v>
      </c>
      <c r="L3607" s="26">
        <f>[1]!b_info_latestpar(A3607,日期设置!$B$2)</f>
        <v>100</v>
      </c>
      <c r="M3607" s="6">
        <f>[1]!b_info_outstandingbalance($A3607,日期设置!B$2)</f>
        <v>10</v>
      </c>
      <c r="N3607" s="7">
        <f>[1]!b_info_latestissurercreditrating2(A3607,日期设置!$B$2,"102","1")</f>
        <v>0</v>
      </c>
      <c r="O3607" s="8">
        <v>4.58</v>
      </c>
      <c r="P3607" s="9">
        <f>[1]!b_info_repurchasedate(A3607)</f>
        <v>0</v>
      </c>
      <c r="Q3607" s="8" t="s">
        <v>16317</v>
      </c>
      <c r="R3607" s="2" t="str">
        <f>IF((--IF(P3607=0,Q3607,P3607))&gt;(--日期设置!$B$2),IF(P3607=0,Q3607,P3607),Q3607)</f>
        <v>2023-07-22</v>
      </c>
      <c r="S3607" s="2" t="s">
        <v>15975</v>
      </c>
      <c r="T3607" s="8">
        <f>[1]!b_anal_ptmyear($A3607,日期设置!$B$2)</f>
        <v>2.3342465753424659</v>
      </c>
      <c r="U3607" s="8">
        <f>[1]!b_anal_termifexercise($A3607,日期设置!B$2)</f>
        <v>0</v>
      </c>
      <c r="V3607" s="10">
        <f>[1]!b_dq_dirtyprice(A3607,日期设置!$B$2)</f>
        <v>102.1682</v>
      </c>
      <c r="W3607" s="11">
        <f>IF(U3607=0,ROUNDUP((Q3607-日期设置!$B$2)/365,0),ROUNDUP((R3607-日期设置!$B$2)/365,0))</f>
        <v>3</v>
      </c>
      <c r="X3607" s="18">
        <f>_xlfn.IFNA(VLOOKUP(A3607,过往入选债券!A:D,4,0),2)</f>
        <v>2</v>
      </c>
      <c r="Y3607">
        <f>_xlfn.IFNA(VLOOKUP(C3607,[2]Sheet1!$A:$A,1,0),3)</f>
        <v>3</v>
      </c>
    </row>
    <row r="3608" spans="1:25" hidden="1" x14ac:dyDescent="0.2">
      <c r="A3608" s="21" t="s">
        <v>15520</v>
      </c>
      <c r="B3608" s="21" t="s">
        <v>15521</v>
      </c>
      <c r="C3608" s="37" t="s">
        <v>14901</v>
      </c>
      <c r="D3608" s="26" t="str">
        <f>[1]!b_calc_yield(A3608,日期设置!$B$2,F3608,1,R3608,1,O3608,L3608,S3608,)</f>
        <v>Fetching...</v>
      </c>
      <c r="E3608" s="26">
        <f t="shared" si="112"/>
        <v>27.536604661857499</v>
      </c>
      <c r="F3608" s="18">
        <f>[1]!b_dq_cleanprice($A3608,日期设置!B$2)</f>
        <v>100.803</v>
      </c>
      <c r="G3608" s="18" t="str">
        <f t="shared" si="113"/>
        <v>5.64 + 0</v>
      </c>
      <c r="H3608" s="27">
        <f>[1]!b_dq_pctchange($A3608,日期设置!$B$2,1)/100</f>
        <v>0</v>
      </c>
      <c r="I3608" s="26">
        <f>[1]!b_pq_pctchange(A3608,日期设置!$B$4,日期设置!$B$2,1)</f>
        <v>0</v>
      </c>
      <c r="J3608" s="26">
        <f>[1]!b_pq_pctchange(A3608,日期设置!$C$4,日期设置!$B$2,1)</f>
        <v>0</v>
      </c>
      <c r="K3608" s="52">
        <f>[1]!b_dq_amount($A3608,日期设置!B$2,2,10000)</f>
        <v>0</v>
      </c>
      <c r="L3608" s="26">
        <f>[1]!b_info_latestpar(A3608,日期设置!$B$2)</f>
        <v>100</v>
      </c>
      <c r="M3608" s="6">
        <f>[1]!b_info_outstandingbalance($A3608,日期设置!B$2)</f>
        <v>5.5</v>
      </c>
      <c r="N3608" s="7" t="str">
        <f>[1]!b_info_latestissurercreditrating2(A3608,日期设置!$B$2,"102","1")</f>
        <v>AA</v>
      </c>
      <c r="O3608" s="8">
        <v>5.15</v>
      </c>
      <c r="P3608" s="9">
        <f>[1]!b_info_repurchasedate(A3608)</f>
        <v>0</v>
      </c>
      <c r="Q3608" s="8" t="s">
        <v>17673</v>
      </c>
      <c r="R3608" s="2" t="str">
        <f>IF((--IF(P3608=0,Q3608,P3608))&gt;(--日期设置!$B$2),IF(P3608=0,Q3608,P3608),Q3608)</f>
        <v>2026-11-12</v>
      </c>
      <c r="S3608" s="2" t="s">
        <v>18823</v>
      </c>
      <c r="T3608" s="8">
        <f>[1]!b_anal_ptmyear($A3608,日期设置!$B$2)</f>
        <v>5.6438356164383565</v>
      </c>
      <c r="U3608" s="8">
        <f>[1]!b_anal_termifexercise($A3608,日期设置!B$2)</f>
        <v>0</v>
      </c>
      <c r="V3608" s="10">
        <f>[1]!b_dq_dirtyprice(A3608,日期设置!$B$2)</f>
        <v>102.63720000000001</v>
      </c>
      <c r="W3608" s="11">
        <f>IF(U3608=0,ROUNDUP((Q3608-日期设置!$B$2)/365,0),ROUNDUP((R3608-日期设置!$B$2)/365,0))</f>
        <v>6</v>
      </c>
      <c r="X3608" s="18">
        <f>_xlfn.IFNA(VLOOKUP(A3608,过往入选债券!A:D,4,0),2)</f>
        <v>2</v>
      </c>
      <c r="Y3608">
        <f>_xlfn.IFNA(VLOOKUP(C3608,[2]Sheet1!$A:$A,1,0),3)</f>
        <v>3</v>
      </c>
    </row>
    <row r="3609" spans="1:25" hidden="1" x14ac:dyDescent="0.2">
      <c r="A3609" s="21" t="s">
        <v>13861</v>
      </c>
      <c r="B3609" s="21" t="s">
        <v>13862</v>
      </c>
      <c r="C3609" s="37" t="s">
        <v>12839</v>
      </c>
      <c r="D3609" s="26" t="str">
        <f>[1]!b_calc_yield(A3609,日期设置!$B$2,F3609,1,R3609,1,O3609,L3609,S3609,)</f>
        <v>Fetching...</v>
      </c>
      <c r="E3609" s="26">
        <f t="shared" si="112"/>
        <v>22.624445018675555</v>
      </c>
      <c r="F3609" s="18">
        <f>[1]!b_dq_cleanprice($A3609,日期设置!B$2)</f>
        <v>81.849000000000004</v>
      </c>
      <c r="G3609" s="18" t="str">
        <f t="shared" si="113"/>
        <v>3.32 + 0</v>
      </c>
      <c r="H3609" s="27">
        <f>[1]!b_dq_pctchange($A3609,日期设置!$B$2,1)/100</f>
        <v>0</v>
      </c>
      <c r="I3609" s="26">
        <f>[1]!b_pq_pctchange(A3609,日期设置!$B$4,日期设置!$B$2,1)</f>
        <v>0</v>
      </c>
      <c r="J3609" s="26">
        <f>[1]!b_pq_pctchange(A3609,日期设置!$C$4,日期设置!$B$2,1)</f>
        <v>0</v>
      </c>
      <c r="K3609" s="52">
        <f>[1]!b_dq_amount($A3609,日期设置!B$2,2,10000)</f>
        <v>0</v>
      </c>
      <c r="L3609" s="26">
        <f>[1]!b_info_latestpar(A3609,日期设置!$B$2)</f>
        <v>80</v>
      </c>
      <c r="M3609" s="6">
        <f>[1]!b_info_outstandingbalance($A3609,日期设置!B$2)</f>
        <v>6.4</v>
      </c>
      <c r="N3609" s="7" t="str">
        <f>[1]!b_info_latestissurercreditrating2(A3609,日期设置!$B$2,"102","1")</f>
        <v>AA</v>
      </c>
      <c r="O3609" s="8">
        <v>6.1</v>
      </c>
      <c r="P3609" s="9">
        <f>[1]!b_info_repurchasedate(A3609)</f>
        <v>0</v>
      </c>
      <c r="Q3609" s="8" t="s">
        <v>16601</v>
      </c>
      <c r="R3609" s="2" t="str">
        <f>IF((--IF(P3609=0,Q3609,P3609))&gt;(--日期设置!$B$2),IF(P3609=0,Q3609,P3609),Q3609)</f>
        <v>2024-07-19</v>
      </c>
      <c r="S3609" s="2" t="s">
        <v>18843</v>
      </c>
      <c r="T3609" s="8">
        <f>[1]!b_anal_ptmyear($A3609,日期设置!$B$2)</f>
        <v>3.3260273972602739</v>
      </c>
      <c r="U3609" s="8">
        <f>[1]!b_anal_termifexercise($A3609,日期设置!B$2)</f>
        <v>0</v>
      </c>
      <c r="V3609" s="10">
        <f>[1]!b_dq_dirtyprice(A3609,日期设置!$B$2)</f>
        <v>85.138000000000005</v>
      </c>
      <c r="W3609" s="11">
        <f>IF(U3609=0,ROUNDUP((Q3609-日期设置!$B$2)/365,0),ROUNDUP((R3609-日期设置!$B$2)/365,0))</f>
        <v>4</v>
      </c>
      <c r="X3609" s="18">
        <f>_xlfn.IFNA(VLOOKUP(A3609,过往入选债券!A:D,4,0),2)</f>
        <v>2</v>
      </c>
      <c r="Y3609">
        <f>_xlfn.IFNA(VLOOKUP(C3609,[2]Sheet1!$A:$A,1,0),3)</f>
        <v>3</v>
      </c>
    </row>
    <row r="3610" spans="1:25" hidden="1" x14ac:dyDescent="0.2">
      <c r="A3610" s="21" t="s">
        <v>10960</v>
      </c>
      <c r="B3610" s="21" t="s">
        <v>10961</v>
      </c>
      <c r="C3610" s="37" t="s">
        <v>4779</v>
      </c>
      <c r="D3610" s="26" t="str">
        <f>[1]!b_calc_yield(A3610,日期设置!$B$2,F3610,1,R3610,1,O3610,L3610,S3610,)</f>
        <v>Fetching...</v>
      </c>
      <c r="E3610" s="26">
        <f t="shared" si="112"/>
        <v>10.391997738122004</v>
      </c>
      <c r="F3610" s="18">
        <f>[1]!b_dq_cleanprice($A3610,日期设置!B$2)</f>
        <v>99.632900000000006</v>
      </c>
      <c r="G3610" s="18" t="str">
        <f t="shared" si="113"/>
        <v>2.16 + 0</v>
      </c>
      <c r="H3610" s="27">
        <f>[1]!b_dq_pctchange($A3610,日期设置!$B$2,1)/100</f>
        <v>0</v>
      </c>
      <c r="I3610" s="26">
        <f>[1]!b_pq_pctchange(A3610,日期设置!$B$4,日期设置!$B$2,1)</f>
        <v>0</v>
      </c>
      <c r="J3610" s="26">
        <f>[1]!b_pq_pctchange(A3610,日期设置!$C$4,日期设置!$B$2,1)</f>
        <v>0</v>
      </c>
      <c r="K3610" s="52">
        <f>[1]!b_dq_amount($A3610,日期设置!B$2,2,10000)</f>
        <v>0</v>
      </c>
      <c r="L3610" s="26">
        <f>[1]!b_info_latestpar(A3610,日期设置!$B$2)</f>
        <v>100</v>
      </c>
      <c r="M3610" s="6">
        <f>[1]!b_info_outstandingbalance($A3610,日期设置!B$2)</f>
        <v>10</v>
      </c>
      <c r="N3610" s="7" t="str">
        <f>[1]!b_info_latestissurercreditrating2(A3610,日期设置!$B$2,"102","1")</f>
        <v>AA+</v>
      </c>
      <c r="O3610" s="8">
        <v>4.8</v>
      </c>
      <c r="P3610" s="9">
        <f>[1]!b_info_repurchasedate(A3610)</f>
        <v>0</v>
      </c>
      <c r="Q3610" s="8" t="s">
        <v>16476</v>
      </c>
      <c r="R3610" s="2" t="str">
        <f>IF((--IF(P3610=0,Q3610,P3610))&gt;(--日期设置!$B$2),IF(P3610=0,Q3610,P3610),Q3610)</f>
        <v>2023-05-22</v>
      </c>
      <c r="S3610" s="2" t="s">
        <v>18238</v>
      </c>
      <c r="T3610" s="8">
        <f>[1]!b_anal_ptmyear($A3610,日期设置!$B$2)</f>
        <v>2.1671232876712327</v>
      </c>
      <c r="U3610" s="8">
        <f>[1]!b_anal_termifexercise($A3610,日期设置!B$2)</f>
        <v>0</v>
      </c>
      <c r="V3610" s="10">
        <f>[1]!b_dq_dirtyprice(A3610,日期设置!$B$2)</f>
        <v>103.6307</v>
      </c>
      <c r="W3610" s="11">
        <f>IF(U3610=0,ROUNDUP((Q3610-日期设置!$B$2)/365,0),ROUNDUP((R3610-日期设置!$B$2)/365,0))</f>
        <v>3</v>
      </c>
      <c r="X3610" s="18">
        <f>_xlfn.IFNA(VLOOKUP(A3610,过往入选债券!A:D,4,0),2)</f>
        <v>2</v>
      </c>
      <c r="Y3610">
        <f>_xlfn.IFNA(VLOOKUP(C3610,[2]Sheet1!$A:$A,1,0),3)</f>
        <v>3</v>
      </c>
    </row>
    <row r="3611" spans="1:25" hidden="1" x14ac:dyDescent="0.2">
      <c r="A3611" s="28" t="s">
        <v>20716</v>
      </c>
      <c r="B3611" s="28" t="s">
        <v>20717</v>
      </c>
      <c r="C3611" s="39" t="s">
        <v>979</v>
      </c>
      <c r="D3611" s="26" t="str">
        <f>[1]!b_calc_yield(A3611,日期设置!$B$2,F3611,1,R3611,1,O3611,L3611,S3611,)</f>
        <v>Fetching...</v>
      </c>
      <c r="E3611" s="26">
        <f t="shared" si="112"/>
        <v>31.715039990155081</v>
      </c>
      <c r="F3611" s="18">
        <f>[1]!b_dq_cleanprice($A3611,日期设置!B$2)</f>
        <v>100</v>
      </c>
      <c r="G3611" s="18" t="str">
        <f t="shared" si="113"/>
        <v>6.52 + 0</v>
      </c>
      <c r="H3611" s="27">
        <f>[1]!b_dq_pctchange($A3611,日期设置!$B$2,1)/100</f>
        <v>0</v>
      </c>
      <c r="I3611" s="26">
        <f>[1]!b_pq_pctchange(A3611,日期设置!$B$4,日期设置!$B$2,1)</f>
        <v>0</v>
      </c>
      <c r="J3611" s="26">
        <f>[1]!b_pq_pctchange(A3611,日期设置!$C$4,日期设置!$B$2,1)</f>
        <v>0</v>
      </c>
      <c r="K3611" s="52">
        <f>[1]!b_dq_amount($A3611,日期设置!B$2,2,10000)</f>
        <v>0</v>
      </c>
      <c r="L3611" s="26">
        <f>[1]!b_info_latestpar(A3611,日期设置!$B$2)</f>
        <v>100</v>
      </c>
      <c r="M3611" s="6">
        <f>[1]!b_info_outstandingbalance($A3611,日期设置!B$2)</f>
        <v>6.8</v>
      </c>
      <c r="N3611" s="7" t="str">
        <f>[1]!b_info_latestissurercreditrating2(A3611,日期设置!$B$2,"102","1")</f>
        <v>AA+</v>
      </c>
      <c r="O3611" s="8">
        <v>4.9800000000000004</v>
      </c>
      <c r="P3611" s="9">
        <f>[1]!b_info_repurchasedate(A3611)</f>
        <v>0</v>
      </c>
      <c r="Q3611" s="8" t="s">
        <v>20830</v>
      </c>
      <c r="R3611" s="2" t="str">
        <f>IF((--IF(P3611=0,Q3611,P3611))&gt;(--日期设置!$B$2),IF(P3611=0,Q3611,P3611),Q3611)</f>
        <v>2027-09-28</v>
      </c>
      <c r="S3611" s="31" t="s">
        <v>17447</v>
      </c>
      <c r="T3611" s="8">
        <f>[1]!b_anal_ptmyear($A3611,日期设置!$B$2)</f>
        <v>6.5205479452054798</v>
      </c>
      <c r="U3611" s="8">
        <f>[1]!b_anal_termifexercise($A3611,日期设置!B$2)</f>
        <v>0</v>
      </c>
      <c r="V3611" s="10">
        <f>[1]!b_dq_dirtyprice(A3611,日期设置!$B$2)</f>
        <v>102.3877</v>
      </c>
      <c r="W3611" s="11">
        <f>IF(U3611=0,ROUNDUP((Q3611-日期设置!$B$2)/365,0),ROUNDUP((R3611-日期设置!$B$2)/365,0))</f>
        <v>7</v>
      </c>
      <c r="X3611" s="18">
        <f>_xlfn.IFNA(VLOOKUP(A3611,过往入选债券!A:D,4,0),2)</f>
        <v>2</v>
      </c>
      <c r="Y3611">
        <f>_xlfn.IFNA(VLOOKUP(C3611,[2]Sheet1!$A:$A,1,0),3)</f>
        <v>3</v>
      </c>
    </row>
    <row r="3612" spans="1:25" hidden="1" x14ac:dyDescent="0.2">
      <c r="A3612" s="21" t="s">
        <v>6781</v>
      </c>
      <c r="B3612" s="21" t="s">
        <v>6782</v>
      </c>
      <c r="C3612" s="37" t="s">
        <v>5649</v>
      </c>
      <c r="D3612" s="26" t="str">
        <f>[1]!b_calc_yield(A3612,日期设置!$B$2,F3612,1,R3612,1,O3612,L3612,S3612,)</f>
        <v>Fetching...</v>
      </c>
      <c r="E3612" s="26">
        <f t="shared" si="112"/>
        <v>0.49033986930580031</v>
      </c>
      <c r="F3612" s="18">
        <f>[1]!b_dq_cleanprice($A3612,日期设置!B$2)</f>
        <v>100.0933</v>
      </c>
      <c r="G3612" s="18" t="str">
        <f t="shared" si="113"/>
        <v>0.09 + 0</v>
      </c>
      <c r="H3612" s="27">
        <f>[1]!b_dq_pctchange($A3612,日期设置!$B$2,1)/100</f>
        <v>0</v>
      </c>
      <c r="I3612" s="26">
        <f>[1]!b_pq_pctchange(A3612,日期设置!$B$4,日期设置!$B$2,1)</f>
        <v>0</v>
      </c>
      <c r="J3612" s="26">
        <f>[1]!b_pq_pctchange(A3612,日期设置!$C$4,日期设置!$B$2,1)</f>
        <v>0</v>
      </c>
      <c r="K3612" s="52">
        <f>[1]!b_dq_amount($A3612,日期设置!B$2,2,10000)</f>
        <v>0</v>
      </c>
      <c r="L3612" s="26">
        <f>[1]!b_info_latestpar(A3612,日期设置!$B$2)</f>
        <v>100</v>
      </c>
      <c r="M3612" s="6">
        <f>[1]!b_info_outstandingbalance($A3612,日期设置!B$2)</f>
        <v>5</v>
      </c>
      <c r="N3612" s="7" t="str">
        <f>[1]!b_info_latestissurercreditrating2(A3612,日期设置!$B$2,"102","1")</f>
        <v>AA+</v>
      </c>
      <c r="O3612" s="8">
        <v>6.2</v>
      </c>
      <c r="P3612" s="9">
        <f>[1]!b_info_repurchasedate(A3612)</f>
        <v>0</v>
      </c>
      <c r="Q3612" s="8" t="s">
        <v>16083</v>
      </c>
      <c r="R3612" s="2" t="str">
        <f>IF((--IF(P3612=0,Q3612,P3612))&gt;(--日期设置!$B$2),IF(P3612=0,Q3612,P3612),Q3612)</f>
        <v>2021-04-27</v>
      </c>
      <c r="S3612" s="2" t="s">
        <v>17868</v>
      </c>
      <c r="T3612" s="8">
        <f>[1]!b_anal_ptmyear($A3612,日期设置!$B$2)</f>
        <v>9.8630136986301367E-2</v>
      </c>
      <c r="U3612" s="8">
        <f>[1]!b_anal_termifexercise($A3612,日期设置!B$2)</f>
        <v>0</v>
      </c>
      <c r="V3612" s="10">
        <f>[1]!b_dq_dirtyprice(A3612,日期设置!$B$2)</f>
        <v>105.6818</v>
      </c>
      <c r="W3612" s="11">
        <f>IF(U3612=0,ROUNDUP((Q3612-日期设置!$B$2)/365,0),ROUNDUP((R3612-日期设置!$B$2)/365,0))</f>
        <v>1</v>
      </c>
      <c r="X3612" s="18">
        <f>_xlfn.IFNA(VLOOKUP(A3612,过往入选债券!A:D,4,0),2)</f>
        <v>2</v>
      </c>
      <c r="Y3612">
        <f>_xlfn.IFNA(VLOOKUP(C3612,[2]Sheet1!$A:$A,1,0),3)</f>
        <v>3</v>
      </c>
    </row>
    <row r="3613" spans="1:25" hidden="1" x14ac:dyDescent="0.2">
      <c r="A3613" s="21" t="s">
        <v>6090</v>
      </c>
      <c r="B3613" s="21" t="s">
        <v>6091</v>
      </c>
      <c r="C3613" s="37" t="s">
        <v>322</v>
      </c>
      <c r="D3613" s="26" t="str">
        <f>[1]!b_calc_yield(A3613,日期设置!$B$2,F3613,1,R3613,1,O3613,L3613,S3613,)</f>
        <v>Fetching...</v>
      </c>
      <c r="E3613" s="26">
        <f t="shared" si="112"/>
        <v>8.3386224312720802</v>
      </c>
      <c r="F3613" s="18">
        <f>[1]!b_dq_cleanprice($A3613,日期设置!B$2)</f>
        <v>102.4149</v>
      </c>
      <c r="G3613" s="18" t="str">
        <f t="shared" si="113"/>
        <v>1.70 + 0</v>
      </c>
      <c r="H3613" s="27">
        <f>[1]!b_dq_pctchange($A3613,日期设置!$B$2,1)/100</f>
        <v>0</v>
      </c>
      <c r="I3613" s="26">
        <f>[1]!b_pq_pctchange(A3613,日期设置!$B$4,日期设置!$B$2,1)</f>
        <v>0</v>
      </c>
      <c r="J3613" s="26">
        <f>[1]!b_pq_pctchange(A3613,日期设置!$C$4,日期设置!$B$2,1)</f>
        <v>1.2597410206833764E-2</v>
      </c>
      <c r="K3613" s="52">
        <f>[1]!b_dq_amount($A3613,日期设置!B$2,2,10000)</f>
        <v>0</v>
      </c>
      <c r="L3613" s="26">
        <f>[1]!b_info_latestpar(A3613,日期设置!$B$2)</f>
        <v>100</v>
      </c>
      <c r="M3613" s="6">
        <f>[1]!b_info_outstandingbalance($A3613,日期设置!B$2)</f>
        <v>4</v>
      </c>
      <c r="N3613" s="7" t="str">
        <f>[1]!b_info_latestissurercreditrating2(A3613,日期设置!$B$2,"102","1")</f>
        <v>AA</v>
      </c>
      <c r="O3613" s="8">
        <v>6.5</v>
      </c>
      <c r="P3613" s="9">
        <f>[1]!b_info_repurchasedate(A3613)</f>
        <v>0</v>
      </c>
      <c r="Q3613" s="8" t="s">
        <v>17037</v>
      </c>
      <c r="R3613" s="2" t="str">
        <f>IF((--IF(P3613=0,Q3613,P3613))&gt;(--日期设置!$B$2),IF(P3613=0,Q3613,P3613),Q3613)</f>
        <v>2022-12-06</v>
      </c>
      <c r="S3613" s="2" t="s">
        <v>18293</v>
      </c>
      <c r="T3613" s="8">
        <f>[1]!b_anal_ptmyear($A3613,日期设置!$B$2)</f>
        <v>1.7095890410958905</v>
      </c>
      <c r="U3613" s="8">
        <f>[1]!b_anal_termifexercise($A3613,日期设置!B$2)</f>
        <v>0</v>
      </c>
      <c r="V3613" s="10">
        <f>[1]!b_dq_dirtyprice(A3613,日期设置!$B$2)</f>
        <v>104.3026</v>
      </c>
      <c r="W3613" s="11">
        <f>IF(U3613=0,ROUNDUP((Q3613-日期设置!$B$2)/365,0),ROUNDUP((R3613-日期设置!$B$2)/365,0))</f>
        <v>2</v>
      </c>
      <c r="X3613" s="18">
        <f>_xlfn.IFNA(VLOOKUP(A3613,过往入选债券!A:D,4,0),2)</f>
        <v>2</v>
      </c>
      <c r="Y3613">
        <f>_xlfn.IFNA(VLOOKUP(C3613,[2]Sheet1!$A:$A,1,0),3)</f>
        <v>3</v>
      </c>
    </row>
    <row r="3614" spans="1:25" hidden="1" x14ac:dyDescent="0.2">
      <c r="A3614" s="28" t="s">
        <v>20440</v>
      </c>
      <c r="B3614" s="28" t="s">
        <v>20441</v>
      </c>
      <c r="C3614" s="39" t="s">
        <v>8890</v>
      </c>
      <c r="D3614" s="26" t="str">
        <f>[1]!b_calc_yield(A3614,日期设置!$B$2,F3614,1,R3614,1,O3614,L3614,S3614,)</f>
        <v>Fetching...</v>
      </c>
      <c r="E3614" s="26">
        <f t="shared" si="112"/>
        <v>12.192695963474831</v>
      </c>
      <c r="F3614" s="18">
        <f>[1]!b_dq_cleanprice($A3614,日期设置!B$2)</f>
        <v>98.189599999999999</v>
      </c>
      <c r="G3614" s="18" t="str">
        <f t="shared" si="113"/>
        <v>2.48 + 0</v>
      </c>
      <c r="H3614" s="27">
        <f>[1]!b_dq_pctchange($A3614,日期设置!$B$2,1)/100</f>
        <v>0</v>
      </c>
      <c r="I3614" s="26">
        <f>[1]!b_pq_pctchange(A3614,日期设置!$B$4,日期设置!$B$2,1)</f>
        <v>0</v>
      </c>
      <c r="J3614" s="26">
        <f>[1]!b_pq_pctchange(A3614,日期设置!$C$4,日期设置!$B$2,1)</f>
        <v>0</v>
      </c>
      <c r="K3614" s="52">
        <f>[1]!b_dq_amount($A3614,日期设置!B$2,2,10000)</f>
        <v>0</v>
      </c>
      <c r="L3614" s="26">
        <f>[1]!b_info_latestpar(A3614,日期设置!$B$2)</f>
        <v>100</v>
      </c>
      <c r="M3614" s="6">
        <f>[1]!b_info_outstandingbalance($A3614,日期设置!B$2)</f>
        <v>3</v>
      </c>
      <c r="N3614" s="7" t="str">
        <f>[1]!b_info_latestissurercreditrating2(A3614,日期设置!$B$2,"102","1")</f>
        <v>AA+</v>
      </c>
      <c r="O3614" s="8">
        <v>4.1900000000000004</v>
      </c>
      <c r="P3614" s="9">
        <f>[1]!b_info_repurchasedate(A3614)</f>
        <v>0</v>
      </c>
      <c r="Q3614" s="8" t="s">
        <v>20838</v>
      </c>
      <c r="R3614" s="2" t="str">
        <f>IF((--IF(P3614=0,Q3614,P3614))&gt;(--日期设置!$B$2),IF(P3614=0,Q3614,P3614),Q3614)</f>
        <v>2023-09-16</v>
      </c>
      <c r="S3614" s="31" t="s">
        <v>16122</v>
      </c>
      <c r="T3614" s="8">
        <f>[1]!b_anal_ptmyear($A3614,日期设置!$B$2)</f>
        <v>2.4876712328767123</v>
      </c>
      <c r="U3614" s="8">
        <f>[1]!b_anal_termifexercise($A3614,日期设置!B$2)</f>
        <v>0</v>
      </c>
      <c r="V3614" s="10">
        <f>[1]!b_dq_dirtyprice(A3614,日期设置!$B$2)</f>
        <v>100.33629999999999</v>
      </c>
      <c r="W3614" s="11">
        <f>IF(U3614=0,ROUNDUP((Q3614-日期设置!$B$2)/365,0),ROUNDUP((R3614-日期设置!$B$2)/365,0))</f>
        <v>3</v>
      </c>
      <c r="X3614" s="18">
        <f>_xlfn.IFNA(VLOOKUP(A3614,过往入选债券!A:D,4,0),2)</f>
        <v>2</v>
      </c>
      <c r="Y3614">
        <f>_xlfn.IFNA(VLOOKUP(C3614,[2]Sheet1!$A:$A,1,0),3)</f>
        <v>3</v>
      </c>
    </row>
    <row r="3615" spans="1:25" hidden="1" x14ac:dyDescent="0.2">
      <c r="A3615" s="21" t="s">
        <v>8349</v>
      </c>
      <c r="B3615" s="21" t="s">
        <v>8350</v>
      </c>
      <c r="C3615" s="37" t="s">
        <v>5634</v>
      </c>
      <c r="D3615" s="26" t="str">
        <f>[1]!b_calc_yield(A3615,日期设置!$B$2,F3615,1,R3615,1,O3615,L3615,S3615,)</f>
        <v>Fetching...</v>
      </c>
      <c r="E3615" s="26">
        <f t="shared" si="112"/>
        <v>0.27230134808542417</v>
      </c>
      <c r="F3615" s="18">
        <f>[1]!b_dq_cleanprice($A3615,日期设置!B$2)</f>
        <v>100.04559999999999</v>
      </c>
      <c r="G3615" s="18" t="str">
        <f t="shared" si="113"/>
        <v>3.05 + 0.05</v>
      </c>
      <c r="H3615" s="27">
        <f>[1]!b_dq_pctchange($A3615,日期设置!$B$2,1)/100</f>
        <v>0</v>
      </c>
      <c r="I3615" s="26">
        <f>[1]!b_pq_pctchange(A3615,日期设置!$B$4,日期设置!$B$2,1)</f>
        <v>0</v>
      </c>
      <c r="J3615" s="26">
        <f>[1]!b_pq_pctchange(A3615,日期设置!$C$4,日期设置!$B$2,1)</f>
        <v>6.4612276332501842E-2</v>
      </c>
      <c r="K3615" s="52">
        <f>[1]!b_dq_amount($A3615,日期设置!B$2,2,10000)</f>
        <v>0</v>
      </c>
      <c r="L3615" s="26">
        <f>[1]!b_info_latestpar(A3615,日期设置!$B$2)</f>
        <v>100</v>
      </c>
      <c r="M3615" s="6">
        <f>[1]!b_info_outstandingbalance($A3615,日期设置!B$2)</f>
        <v>5</v>
      </c>
      <c r="N3615" s="7" t="str">
        <f>[1]!b_info_latestissurercreditrating2(A3615,日期设置!$B$2,"102","1")</f>
        <v>AA</v>
      </c>
      <c r="O3615" s="8">
        <v>6.09</v>
      </c>
      <c r="P3615" s="9" t="str">
        <f>[1]!b_info_repurchasedate(A3615)</f>
        <v>2021-04-12</v>
      </c>
      <c r="Q3615" s="8" t="s">
        <v>16959</v>
      </c>
      <c r="R3615" s="2" t="str">
        <f>IF((--IF(P3615=0,Q3615,P3615))&gt;(--日期设置!$B$2),IF(P3615=0,Q3615,P3615),Q3615)</f>
        <v>2021-04-12</v>
      </c>
      <c r="S3615" s="2" t="s">
        <v>18646</v>
      </c>
      <c r="T3615" s="8">
        <f>[1]!b_anal_ptmyear($A3615,日期设置!$B$2)</f>
        <v>3.0547945205479454</v>
      </c>
      <c r="U3615" s="8">
        <f>[1]!b_anal_termifexercise($A3615,日期设置!B$2)</f>
        <v>5.7534246575342465E-2</v>
      </c>
      <c r="V3615" s="10">
        <f>[1]!b_dq_dirtyprice(A3615,日期设置!$B$2)</f>
        <v>105.8019</v>
      </c>
      <c r="W3615" s="11">
        <f>IF(U3615=0,ROUNDUP((Q3615-日期设置!$B$2)/365,0),ROUNDUP((R3615-日期设置!$B$2)/365,0))</f>
        <v>1</v>
      </c>
      <c r="X3615" s="18">
        <f>_xlfn.IFNA(VLOOKUP(A3615,过往入选债券!A:D,4,0),2)</f>
        <v>2</v>
      </c>
      <c r="Y3615">
        <f>_xlfn.IFNA(VLOOKUP(C3615,[2]Sheet1!$A:$A,1,0),3)</f>
        <v>3</v>
      </c>
    </row>
    <row r="3616" spans="1:25" hidden="1" x14ac:dyDescent="0.2">
      <c r="A3616" s="21" t="s">
        <v>628</v>
      </c>
      <c r="B3616" s="21" t="s">
        <v>629</v>
      </c>
      <c r="C3616" s="37" t="s">
        <v>8</v>
      </c>
      <c r="D3616" s="26" t="str">
        <f>[1]!b_calc_yield(A3616,日期设置!$B$2,F3616,1,R3616,1,O3616,L3616,S3616,)</f>
        <v>Fetching...</v>
      </c>
      <c r="E3616" s="26">
        <f t="shared" si="112"/>
        <v>2.939634726499829</v>
      </c>
      <c r="F3616" s="18">
        <f>[1]!b_dq_cleanprice($A3616,日期设置!B$2)</f>
        <v>99.442300000000003</v>
      </c>
      <c r="G3616" s="18" t="str">
        <f t="shared" si="113"/>
        <v>0.59 + 0</v>
      </c>
      <c r="H3616" s="27">
        <f>[1]!b_dq_pctchange($A3616,日期设置!$B$2,1)/100</f>
        <v>0</v>
      </c>
      <c r="I3616" s="26">
        <f>[1]!b_pq_pctchange(A3616,日期设置!$B$4,日期设置!$B$2,1)</f>
        <v>0</v>
      </c>
      <c r="J3616" s="26">
        <f>[1]!b_pq_pctchange(A3616,日期设置!$C$4,日期设置!$B$2,1)</f>
        <v>-4.081103385606747E-2</v>
      </c>
      <c r="K3616" s="52">
        <f>[1]!b_dq_amount($A3616,日期设置!B$2,2,10000)</f>
        <v>0</v>
      </c>
      <c r="L3616" s="26">
        <f>[1]!b_info_latestpar(A3616,日期设置!$B$2)</f>
        <v>100</v>
      </c>
      <c r="M3616" s="6">
        <f>[1]!b_info_outstandingbalance($A3616,日期设置!B$2)</f>
        <v>20</v>
      </c>
      <c r="N3616" s="7">
        <f>[1]!b_info_latestissurercreditrating2(A3616,日期设置!$B$2,"102","1")</f>
        <v>0</v>
      </c>
      <c r="O3616" s="8">
        <v>4.08</v>
      </c>
      <c r="P3616" s="9">
        <f>[1]!b_info_repurchasedate(A3616)</f>
        <v>0</v>
      </c>
      <c r="Q3616" s="8" t="s">
        <v>16517</v>
      </c>
      <c r="R3616" s="2" t="str">
        <f>IF((--IF(P3616=0,Q3616,P3616))&gt;(--日期设置!$B$2),IF(P3616=0,Q3616,P3616),Q3616)</f>
        <v>2021-10-24</v>
      </c>
      <c r="S3616" s="2" t="s">
        <v>17932</v>
      </c>
      <c r="T3616" s="8">
        <f>[1]!b_anal_ptmyear($A3616,日期设置!$B$2)</f>
        <v>0.59178082191780823</v>
      </c>
      <c r="U3616" s="8">
        <f>[1]!b_anal_termifexercise($A3616,日期设置!B$2)</f>
        <v>0</v>
      </c>
      <c r="V3616" s="10">
        <f>[1]!b_dq_dirtyprice(A3616,日期设置!$B$2)</f>
        <v>101.1078</v>
      </c>
      <c r="W3616" s="11">
        <f>IF(U3616=0,ROUNDUP((Q3616-日期设置!$B$2)/365,0),ROUNDUP((R3616-日期设置!$B$2)/365,0))</f>
        <v>1</v>
      </c>
      <c r="X3616" s="18">
        <f>_xlfn.IFNA(VLOOKUP(A3616,过往入选债券!A:D,4,0),2)</f>
        <v>2</v>
      </c>
      <c r="Y3616">
        <f>_xlfn.IFNA(VLOOKUP(C3616,[2]Sheet1!$A:$A,1,0),3)</f>
        <v>3</v>
      </c>
    </row>
    <row r="3617" spans="1:25" hidden="1" x14ac:dyDescent="0.2">
      <c r="A3617" s="21" t="s">
        <v>11307</v>
      </c>
      <c r="B3617" s="21" t="s">
        <v>11308</v>
      </c>
      <c r="C3617" s="37" t="s">
        <v>6897</v>
      </c>
      <c r="D3617" s="26" t="str">
        <f>[1]!b_calc_yield(A3617,日期设置!$B$2,F3617,1,R3617,1,O3617,L3617,S3617,)</f>
        <v>Fetching...</v>
      </c>
      <c r="E3617" s="26">
        <f t="shared" si="112"/>
        <v>11.151182707151875</v>
      </c>
      <c r="F3617" s="18">
        <f>[1]!b_dq_cleanprice($A3617,日期设置!B$2)</f>
        <v>98.709299999999999</v>
      </c>
      <c r="G3617" s="18" t="str">
        <f t="shared" si="113"/>
        <v>4.30 + 2.30</v>
      </c>
      <c r="H3617" s="27">
        <f>[1]!b_dq_pctchange($A3617,日期设置!$B$2,1)/100</f>
        <v>0</v>
      </c>
      <c r="I3617" s="26">
        <f>[1]!b_pq_pctchange(A3617,日期设置!$B$4,日期设置!$B$2,1)</f>
        <v>0</v>
      </c>
      <c r="J3617" s="26">
        <f>[1]!b_pq_pctchange(A3617,日期设置!$C$4,日期设置!$B$2,1)</f>
        <v>0</v>
      </c>
      <c r="K3617" s="52">
        <f>[1]!b_dq_amount($A3617,日期设置!B$2,2,10000)</f>
        <v>0</v>
      </c>
      <c r="L3617" s="26">
        <f>[1]!b_info_latestpar(A3617,日期设置!$B$2)</f>
        <v>100</v>
      </c>
      <c r="M3617" s="6">
        <f>[1]!b_info_outstandingbalance($A3617,日期设置!B$2)</f>
        <v>4.5</v>
      </c>
      <c r="N3617" s="7" t="str">
        <f>[1]!b_info_latestissurercreditrating2(A3617,日期设置!$B$2,"102","1")</f>
        <v>AA</v>
      </c>
      <c r="O3617" s="8">
        <v>4.37</v>
      </c>
      <c r="P3617" s="9" t="str">
        <f>[1]!b_info_repurchasedate(A3617)</f>
        <v>2023-07-10</v>
      </c>
      <c r="Q3617" s="8" t="s">
        <v>17551</v>
      </c>
      <c r="R3617" s="2" t="str">
        <f>IF((--IF(P3617=0,Q3617,P3617))&gt;(--日期设置!$B$2),IF(P3617=0,Q3617,P3617),Q3617)</f>
        <v>2023-07-10</v>
      </c>
      <c r="S3617" s="2" t="s">
        <v>18245</v>
      </c>
      <c r="T3617" s="8">
        <f>[1]!b_anal_ptmyear($A3617,日期设置!$B$2)</f>
        <v>4.3013698630136989</v>
      </c>
      <c r="U3617" s="8">
        <f>[1]!b_anal_termifexercise($A3617,日期设置!B$2)</f>
        <v>2.3013698630136985</v>
      </c>
      <c r="V3617" s="10">
        <f>[1]!b_dq_dirtyprice(A3617,日期设置!$B$2)</f>
        <v>101.7623</v>
      </c>
      <c r="W3617" s="11">
        <f>IF(U3617=0,ROUNDUP((Q3617-日期设置!$B$2)/365,0),ROUNDUP((R3617-日期设置!$B$2)/365,0))</f>
        <v>3</v>
      </c>
      <c r="X3617" s="18">
        <f>_xlfn.IFNA(VLOOKUP(A3617,过往入选债券!A:D,4,0),2)</f>
        <v>2</v>
      </c>
      <c r="Y3617">
        <f>_xlfn.IFNA(VLOOKUP(C3617,[2]Sheet1!$A:$A,1,0),3)</f>
        <v>3</v>
      </c>
    </row>
    <row r="3618" spans="1:25" hidden="1" x14ac:dyDescent="0.2">
      <c r="A3618" s="28" t="s">
        <v>21614</v>
      </c>
      <c r="B3618" s="28" t="s">
        <v>21615</v>
      </c>
      <c r="C3618" s="39" t="s">
        <v>2876</v>
      </c>
      <c r="D3618" s="26" t="str">
        <f>[1]!b_calc_yield(A3618,日期设置!$B$2,F3618,1,R3618,1,O3618,L3618,S3618,)</f>
        <v>Fetching...</v>
      </c>
      <c r="E3618" s="26">
        <f t="shared" si="112"/>
        <v>13.01191088158058</v>
      </c>
      <c r="F3618" s="18">
        <f>[1]!b_dq_cleanprice($A3618,日期设置!B$2)</f>
        <v>98.795500000000004</v>
      </c>
      <c r="G3618" s="18" t="str">
        <f t="shared" si="113"/>
        <v>4.64 + 2.64</v>
      </c>
      <c r="H3618" s="27">
        <f>[1]!b_dq_pctchange($A3618,日期设置!$B$2,1)/100</f>
        <v>0</v>
      </c>
      <c r="I3618" s="26">
        <f>[1]!b_pq_pctchange(A3618,日期设置!$B$4,日期设置!$B$2,1)</f>
        <v>0</v>
      </c>
      <c r="J3618" s="26">
        <f>[1]!b_pq_pctchange(A3618,日期设置!$C$4,日期设置!$B$2,1)</f>
        <v>0</v>
      </c>
      <c r="K3618" s="52">
        <f>[1]!b_dq_amount($A3618,日期设置!B$2,2,10000)</f>
        <v>0</v>
      </c>
      <c r="L3618" s="26">
        <f>[1]!b_info_latestpar(A3618,日期设置!$B$2)</f>
        <v>100</v>
      </c>
      <c r="M3618" s="6">
        <f>[1]!b_info_outstandingbalance($A3618,日期设置!B$2)</f>
        <v>2.9</v>
      </c>
      <c r="N3618" s="7" t="str">
        <f>[1]!b_info_latestissurercreditrating2(A3618,日期设置!$B$2,"102","1")</f>
        <v>AA</v>
      </c>
      <c r="O3618" s="43">
        <v>4.4800000000000004</v>
      </c>
      <c r="P3618" s="9" t="str">
        <f>[1]!b_info_repurchasedate(A3618)</f>
        <v>2023-11-13</v>
      </c>
      <c r="Q3618" s="31" t="s">
        <v>21753</v>
      </c>
      <c r="R3618" s="2" t="str">
        <f>IF((--IF(P3618=0,Q3618,P3618))&gt;(--日期设置!$B$2),IF(P3618=0,Q3618,P3618),Q3618)</f>
        <v>2023-11-13</v>
      </c>
      <c r="S3618" s="31" t="s">
        <v>17545</v>
      </c>
      <c r="T3618" s="8">
        <f>[1]!b_anal_ptmyear($A3618,日期设置!$B$2)</f>
        <v>4.6465753424657539</v>
      </c>
      <c r="U3618" s="8">
        <f>[1]!b_anal_termifexercise($A3618,日期设置!B$2)</f>
        <v>2.6465753424657534</v>
      </c>
      <c r="V3618" s="10">
        <f>[1]!b_dq_dirtyprice(A3618,日期设置!$B$2)</f>
        <v>100.3788</v>
      </c>
      <c r="W3618" s="11">
        <f>IF(U3618=0,ROUNDUP((Q3618-日期设置!$B$2)/365,0),ROUNDUP((R3618-日期设置!$B$2)/365,0))</f>
        <v>3</v>
      </c>
      <c r="X3618" s="18">
        <f>_xlfn.IFNA(VLOOKUP(A3618,过往入选债券!A:D,4,0),2)</f>
        <v>2</v>
      </c>
      <c r="Y3618">
        <f>_xlfn.IFNA(VLOOKUP(C3618,[2]Sheet1!$A:$A,1,0),3)</f>
        <v>3</v>
      </c>
    </row>
    <row r="3619" spans="1:25" hidden="1" x14ac:dyDescent="0.2">
      <c r="A3619" s="21" t="s">
        <v>3515</v>
      </c>
      <c r="B3619" s="21" t="s">
        <v>3516</v>
      </c>
      <c r="C3619" s="37" t="s">
        <v>2137</v>
      </c>
      <c r="D3619" s="26" t="str">
        <f>[1]!b_calc_yield(A3619,日期设置!$B$2,F3619,1,R3619,1,O3619,L3619,S3619,)</f>
        <v>Fetching...</v>
      </c>
      <c r="E3619" s="26">
        <f t="shared" si="112"/>
        <v>7.4128407696565368</v>
      </c>
      <c r="F3619" s="18">
        <f>[1]!b_dq_cleanprice($A3619,日期设置!B$2)</f>
        <v>100.7328</v>
      </c>
      <c r="G3619" s="18" t="str">
        <f t="shared" si="113"/>
        <v>1.52 + 0</v>
      </c>
      <c r="H3619" s="27">
        <f>[1]!b_dq_pctchange($A3619,日期设置!$B$2,1)/100</f>
        <v>0</v>
      </c>
      <c r="I3619" s="26">
        <f>[1]!b_pq_pctchange(A3619,日期设置!$B$4,日期设置!$B$2,1)</f>
        <v>0</v>
      </c>
      <c r="J3619" s="26">
        <f>[1]!b_pq_pctchange(A3619,日期设置!$C$4,日期设置!$B$2,1)</f>
        <v>0.9528772724539506</v>
      </c>
      <c r="K3619" s="52">
        <f>[1]!b_dq_amount($A3619,日期设置!B$2,2,10000)</f>
        <v>0</v>
      </c>
      <c r="L3619" s="26">
        <f>[1]!b_info_latestpar(A3619,日期设置!$B$2)</f>
        <v>100</v>
      </c>
      <c r="M3619" s="6">
        <f>[1]!b_info_outstandingbalance($A3619,日期设置!B$2)</f>
        <v>3</v>
      </c>
      <c r="N3619" s="7">
        <f>[1]!b_info_latestissurercreditrating2(A3619,日期设置!$B$2,"102","1")</f>
        <v>0</v>
      </c>
      <c r="O3619" s="8">
        <v>5.5</v>
      </c>
      <c r="P3619" s="9">
        <f>[1]!b_info_repurchasedate(A3619)</f>
        <v>0</v>
      </c>
      <c r="Q3619" s="8" t="s">
        <v>17158</v>
      </c>
      <c r="R3619" s="2" t="str">
        <f>IF((--IF(P3619=0,Q3619,P3619))&gt;(--日期设置!$B$2),IF(P3619=0,Q3619,P3619),Q3619)</f>
        <v>2022-09-30</v>
      </c>
      <c r="S3619" s="2" t="s">
        <v>18906</v>
      </c>
      <c r="T3619" s="8">
        <f>[1]!b_anal_ptmyear($A3619,日期设置!$B$2)</f>
        <v>1.526027397260274</v>
      </c>
      <c r="U3619" s="8">
        <f>[1]!b_anal_termifexercise($A3619,日期设置!B$2)</f>
        <v>0</v>
      </c>
      <c r="V3619" s="10">
        <f>[1]!b_dq_dirtyprice(A3619,日期设置!$B$2)</f>
        <v>103.3396</v>
      </c>
      <c r="W3619" s="11">
        <f>IF(U3619=0,ROUNDUP((Q3619-日期设置!$B$2)/365,0),ROUNDUP((R3619-日期设置!$B$2)/365,0))</f>
        <v>2</v>
      </c>
      <c r="X3619" s="18">
        <f>_xlfn.IFNA(VLOOKUP(A3619,过往入选债券!A:D,4,0),2)</f>
        <v>2</v>
      </c>
      <c r="Y3619">
        <f>_xlfn.IFNA(VLOOKUP(C3619,[2]Sheet1!$A:$A,1,0),3)</f>
        <v>3</v>
      </c>
    </row>
    <row r="3620" spans="1:25" hidden="1" x14ac:dyDescent="0.2">
      <c r="A3620" s="28" t="s">
        <v>22882</v>
      </c>
      <c r="B3620" s="28" t="s">
        <v>22883</v>
      </c>
      <c r="C3620" s="39" t="s">
        <v>6089</v>
      </c>
      <c r="D3620" s="26" t="str">
        <f>[1]!b_calc_yield(A3620,日期设置!$B$2,F3620,1,R3620,1,O3620,L3620,S3620,)</f>
        <v>Fetching...</v>
      </c>
      <c r="E3620" s="26">
        <f t="shared" si="112"/>
        <v>14.625289927227891</v>
      </c>
      <c r="F3620" s="18">
        <f>[1]!b_dq_cleanprice($A3620,日期设置!B$2)</f>
        <v>100.06659999999999</v>
      </c>
      <c r="G3620" s="18" t="str">
        <f t="shared" si="113"/>
        <v>2.94 + 0</v>
      </c>
      <c r="H3620" s="27">
        <f>[1]!b_dq_pctchange($A3620,日期设置!$B$2,1)/100</f>
        <v>0</v>
      </c>
      <c r="I3620" s="26">
        <f>[1]!b_pq_pctchange(A3620,日期设置!$B$4,日期设置!$B$2,1)</f>
        <v>0</v>
      </c>
      <c r="J3620" s="26">
        <f>[1]!b_pq_pctchange(A3620,日期设置!$C$4,日期设置!$B$2,1)</f>
        <v>0</v>
      </c>
      <c r="K3620" s="52">
        <f>[1]!b_dq_amount($A3620,日期设置!B$2,2,10000)</f>
        <v>0</v>
      </c>
      <c r="L3620" s="26">
        <f>[1]!b_info_latestpar(A3620,日期设置!$B$2)</f>
        <v>100</v>
      </c>
      <c r="M3620" s="6">
        <f>[1]!b_info_outstandingbalance($A3620,日期设置!B$2)</f>
        <v>6</v>
      </c>
      <c r="N3620" s="7" t="str">
        <f>[1]!b_info_latestissurercreditrating2(A3620,日期设置!$B$2,"102","1")</f>
        <v>AA</v>
      </c>
      <c r="O3620" s="43">
        <v>5</v>
      </c>
      <c r="P3620" s="9">
        <f>[1]!b_info_repurchasedate(A3620)</f>
        <v>0</v>
      </c>
      <c r="Q3620" s="31" t="s">
        <v>17712</v>
      </c>
      <c r="R3620" s="2" t="str">
        <f>IF((--IF(P3620=0,Q3620,P3620))&gt;(--日期设置!$B$2),IF(P3620=0,Q3620,P3620),Q3620)</f>
        <v>2024-03-03</v>
      </c>
      <c r="S3620" s="2" t="s">
        <v>23382</v>
      </c>
      <c r="T3620" s="8">
        <f>[1]!b_anal_ptmyear($A3620,日期设置!$B$2)</f>
        <v>2.9479452054794519</v>
      </c>
      <c r="U3620" s="8">
        <f>[1]!b_anal_termifexercise($A3620,日期设置!B$2)</f>
        <v>0</v>
      </c>
      <c r="V3620" s="10">
        <f>[1]!b_dq_dirtyprice(A3620,日期设置!$B$2)</f>
        <v>100.32689999999999</v>
      </c>
      <c r="W3620" s="11">
        <f>IF(U3620=0,ROUNDUP((Q3620-日期设置!$B$2)/365,0),ROUNDUP((R3620-日期设置!$B$2)/365,0))</f>
        <v>3</v>
      </c>
      <c r="X3620" s="18">
        <f>_xlfn.IFNA(VLOOKUP(A3620,过往入选债券!A:D,4,0),2)</f>
        <v>2</v>
      </c>
      <c r="Y3620">
        <f>_xlfn.IFNA(VLOOKUP(C3620,[2]Sheet1!$A:$A,1,0),3)</f>
        <v>3</v>
      </c>
    </row>
    <row r="3621" spans="1:25" hidden="1" x14ac:dyDescent="0.2">
      <c r="A3621" s="21" t="s">
        <v>10704</v>
      </c>
      <c r="B3621" s="21" t="s">
        <v>10705</v>
      </c>
      <c r="C3621" s="37" t="s">
        <v>738</v>
      </c>
      <c r="D3621" s="26" t="str">
        <f>[1]!b_calc_yield(A3621,日期设置!$B$2,F3621,1,R3621,1,O3621,L3621,S3621,)</f>
        <v>Fetching...</v>
      </c>
      <c r="E3621" s="26">
        <f t="shared" si="112"/>
        <v>9.9256416315027565</v>
      </c>
      <c r="F3621" s="18">
        <f>[1]!b_dq_cleanprice($A3621,日期设置!B$2)</f>
        <v>100</v>
      </c>
      <c r="G3621" s="18" t="str">
        <f t="shared" si="113"/>
        <v>2.08 + 2.08</v>
      </c>
      <c r="H3621" s="27">
        <f>[1]!b_dq_pctchange($A3621,日期设置!$B$2,1)/100</f>
        <v>0</v>
      </c>
      <c r="I3621" s="26">
        <f>[1]!b_pq_pctchange(A3621,日期设置!$B$4,日期设置!$B$2,1)</f>
        <v>0</v>
      </c>
      <c r="J3621" s="26">
        <f>[1]!b_pq_pctchange(A3621,日期设置!$C$4,日期设置!$B$2,1)</f>
        <v>0</v>
      </c>
      <c r="K3621" s="52">
        <f>[1]!b_dq_amount($A3621,日期设置!B$2,2,10000)</f>
        <v>0</v>
      </c>
      <c r="L3621" s="26">
        <f>[1]!b_info_latestpar(A3621,日期设置!$B$2)</f>
        <v>100</v>
      </c>
      <c r="M3621" s="6">
        <f>[1]!b_info_outstandingbalance($A3621,日期设置!B$2)</f>
        <v>4</v>
      </c>
      <c r="N3621" s="7" t="str">
        <f>[1]!b_info_latestissurercreditrating2(A3621,日期设置!$B$2,"102","1")</f>
        <v>AA</v>
      </c>
      <c r="O3621" s="8">
        <v>4.97</v>
      </c>
      <c r="P3621" s="9">
        <f>[1]!b_info_repurchasedate(A3621)</f>
        <v>0</v>
      </c>
      <c r="Q3621" s="8" t="s">
        <v>16228</v>
      </c>
      <c r="R3621" s="2" t="str">
        <f>IF((--IF(P3621=0,Q3621,P3621))&gt;(--日期设置!$B$2),IF(P3621=0,Q3621,P3621),Q3621)</f>
        <v>2023-04-23</v>
      </c>
      <c r="S3621" s="2" t="s">
        <v>18014</v>
      </c>
      <c r="T3621" s="8">
        <f>[1]!b_anal_ptmyear($A3621,日期设置!$B$2)</f>
        <v>2.0876712328767124</v>
      </c>
      <c r="U3621" s="8">
        <f>[1]!b_anal_termifexercise($A3621,日期设置!B$2)</f>
        <v>2.0876712328767124</v>
      </c>
      <c r="V3621" s="10">
        <f>[1]!b_dq_dirtyprice(A3621,日期设置!$B$2)</f>
        <v>104.5343</v>
      </c>
      <c r="W3621" s="11">
        <f>IF(U3621=0,ROUNDUP((Q3621-日期设置!$B$2)/365,0),ROUNDUP((R3621-日期设置!$B$2)/365,0))</f>
        <v>3</v>
      </c>
      <c r="X3621" s="18">
        <f>_xlfn.IFNA(VLOOKUP(A3621,过往入选债券!A:D,4,0),2)</f>
        <v>2</v>
      </c>
      <c r="Y3621">
        <f>_xlfn.IFNA(VLOOKUP(C3621,[2]Sheet1!$A:$A,1,0),3)</f>
        <v>3</v>
      </c>
    </row>
    <row r="3622" spans="1:25" hidden="1" x14ac:dyDescent="0.2">
      <c r="A3622" s="21" t="s">
        <v>12719</v>
      </c>
      <c r="B3622" s="21" t="s">
        <v>12720</v>
      </c>
      <c r="C3622" s="37" t="s">
        <v>12721</v>
      </c>
      <c r="D3622" s="26" t="str">
        <f>[1]!b_calc_yield(A3622,日期设置!$B$2,F3622,1,R3622,1,O3622,L3622,S3622,)</f>
        <v>Fetching...</v>
      </c>
      <c r="E3622" s="26">
        <f t="shared" si="112"/>
        <v>33.210309694380278</v>
      </c>
      <c r="F3622" s="18">
        <f>[1]!b_dq_cleanprice($A3622,日期设置!B$2)</f>
        <v>48.68</v>
      </c>
      <c r="G3622" s="18" t="str">
        <f t="shared" si="113"/>
        <v>2.21 + 0</v>
      </c>
      <c r="H3622" s="27">
        <f>[1]!b_dq_pctchange($A3622,日期设置!$B$2,1)/100</f>
        <v>0</v>
      </c>
      <c r="I3622" s="26">
        <f>[1]!b_pq_pctchange(A3622,日期设置!$B$4,日期设置!$B$2,1)</f>
        <v>0</v>
      </c>
      <c r="J3622" s="26">
        <f>[1]!b_pq_pctchange(A3622,日期设置!$C$4,日期设置!$B$2,1)</f>
        <v>0</v>
      </c>
      <c r="K3622" s="52">
        <f>[1]!b_dq_amount($A3622,日期设置!B$2,2,10000)</f>
        <v>0</v>
      </c>
      <c r="L3622" s="26">
        <f>[1]!b_info_latestpar(A3622,日期设置!$B$2)</f>
        <v>50</v>
      </c>
      <c r="M3622" s="6">
        <f>[1]!b_info_outstandingbalance($A3622,日期设置!B$2)</f>
        <v>7.5</v>
      </c>
      <c r="N3622" s="7" t="str">
        <f>[1]!b_info_latestissurercreditrating2(A3622,日期设置!$B$2,"102","1")</f>
        <v>AA</v>
      </c>
      <c r="O3622" s="8">
        <v>6</v>
      </c>
      <c r="P3622" s="9">
        <f>[1]!b_info_repurchasedate(A3622)</f>
        <v>0</v>
      </c>
      <c r="Q3622" s="8" t="s">
        <v>16791</v>
      </c>
      <c r="R3622" s="2" t="str">
        <f>IF((--IF(P3622=0,Q3622,P3622))&gt;(--日期设置!$B$2),IF(P3622=0,Q3622,P3622),Q3622)</f>
        <v>2023-06-07</v>
      </c>
      <c r="S3622" s="2" t="s">
        <v>18494</v>
      </c>
      <c r="T3622" s="8">
        <f>[1]!b_anal_ptmyear($A3622,日期设置!$B$2)</f>
        <v>2.2109589041095892</v>
      </c>
      <c r="U3622" s="8">
        <f>[1]!b_anal_termifexercise($A3622,日期设置!B$2)</f>
        <v>0</v>
      </c>
      <c r="V3622" s="10">
        <f>[1]!b_dq_dirtyprice(A3622,日期设置!$B$2)</f>
        <v>51.0471</v>
      </c>
      <c r="W3622" s="11">
        <f>IF(U3622=0,ROUNDUP((Q3622-日期设置!$B$2)/365,0),ROUNDUP((R3622-日期设置!$B$2)/365,0))</f>
        <v>3</v>
      </c>
      <c r="X3622" s="18">
        <f>_xlfn.IFNA(VLOOKUP(A3622,过往入选债券!A:D,4,0),2)</f>
        <v>2</v>
      </c>
      <c r="Y3622">
        <f>_xlfn.IFNA(VLOOKUP(C3622,[2]Sheet1!$A:$A,1,0),3)</f>
        <v>3</v>
      </c>
    </row>
    <row r="3623" spans="1:25" hidden="1" x14ac:dyDescent="0.2">
      <c r="A3623" s="21" t="s">
        <v>8647</v>
      </c>
      <c r="B3623" s="21" t="s">
        <v>8648</v>
      </c>
      <c r="C3623" s="37" t="s">
        <v>5</v>
      </c>
      <c r="D3623" s="26" t="str">
        <f>[1]!b_calc_yield(A3623,日期设置!$B$2,F3623,1,R3623,1,O3623,L3623,S3623,)</f>
        <v>Fetching...</v>
      </c>
      <c r="E3623" s="26">
        <f t="shared" si="112"/>
        <v>5.696714374377021</v>
      </c>
      <c r="F3623" s="18">
        <f>[1]!b_dq_cleanprice($A3623,日期设置!B$2)</f>
        <v>101.38200000000001</v>
      </c>
      <c r="G3623" s="18" t="str">
        <f t="shared" si="113"/>
        <v>3.2 + 1.2</v>
      </c>
      <c r="H3623" s="27">
        <f>[1]!b_dq_pctchange($A3623,日期设置!$B$2,1)/100</f>
        <v>0</v>
      </c>
      <c r="I3623" s="26">
        <f>[1]!b_pq_pctchange(A3623,日期设置!$B$4,日期设置!$B$2,1)</f>
        <v>0</v>
      </c>
      <c r="J3623" s="26">
        <f>[1]!b_pq_pctchange(A3623,日期设置!$C$4,日期设置!$B$2,1)</f>
        <v>0</v>
      </c>
      <c r="K3623" s="52">
        <f>[1]!b_dq_amount($A3623,日期设置!B$2,2,10000)</f>
        <v>0</v>
      </c>
      <c r="L3623" s="26">
        <f>[1]!b_info_latestpar(A3623,日期设置!$B$2)</f>
        <v>100</v>
      </c>
      <c r="M3623" s="6">
        <f>[1]!b_info_outstandingbalance($A3623,日期设置!B$2)</f>
        <v>7.7</v>
      </c>
      <c r="N3623" s="7" t="str">
        <f>[1]!b_info_latestissurercreditrating2(A3623,日期设置!$B$2,"102","1")</f>
        <v>AA</v>
      </c>
      <c r="O3623" s="8">
        <v>6.2</v>
      </c>
      <c r="P3623" s="9" t="str">
        <f>[1]!b_info_repurchasedate(A3623)</f>
        <v>2022-06-03</v>
      </c>
      <c r="Q3623" s="8" t="s">
        <v>16348</v>
      </c>
      <c r="R3623" s="2" t="str">
        <f>IF((--IF(P3623=0,Q3623,P3623))&gt;(--日期设置!$B$2),IF(P3623=0,Q3623,P3623),Q3623)</f>
        <v>2022-06-03</v>
      </c>
      <c r="S3623" s="2" t="s">
        <v>18125</v>
      </c>
      <c r="T3623" s="8">
        <f>[1]!b_anal_ptmyear($A3623,日期设置!$B$2)</f>
        <v>3.2</v>
      </c>
      <c r="U3623" s="8">
        <f>[1]!b_anal_termifexercise($A3623,日期设置!B$2)</f>
        <v>1.2</v>
      </c>
      <c r="V3623" s="10">
        <f>[1]!b_dq_dirtyprice(A3623,日期设置!$B$2)</f>
        <v>106.342</v>
      </c>
      <c r="W3623" s="11">
        <f>IF(U3623=0,ROUNDUP((Q3623-日期设置!$B$2)/365,0),ROUNDUP((R3623-日期设置!$B$2)/365,0))</f>
        <v>2</v>
      </c>
      <c r="X3623" s="18">
        <f>_xlfn.IFNA(VLOOKUP(A3623,过往入选债券!A:D,4,0),2)</f>
        <v>2</v>
      </c>
      <c r="Y3623">
        <f>_xlfn.IFNA(VLOOKUP(C3623,[2]Sheet1!$A:$A,1,0),3)</f>
        <v>3</v>
      </c>
    </row>
    <row r="3624" spans="1:25" hidden="1" x14ac:dyDescent="0.2">
      <c r="A3624" s="21" t="s">
        <v>9623</v>
      </c>
      <c r="B3624" s="21" t="s">
        <v>9624</v>
      </c>
      <c r="C3624" s="37" t="s">
        <v>7834</v>
      </c>
      <c r="D3624" s="26" t="str">
        <f>[1]!b_calc_yield(A3624,日期设置!$B$2,F3624,1,R3624,1,O3624,L3624,S3624,)</f>
        <v>Fetching...</v>
      </c>
      <c r="E3624" s="26">
        <f t="shared" si="112"/>
        <v>8.3889478940443638</v>
      </c>
      <c r="F3624" s="18">
        <f>[1]!b_dq_cleanprice($A3624,日期设置!B$2)</f>
        <v>99.555000000000007</v>
      </c>
      <c r="G3624" s="18" t="str">
        <f t="shared" si="113"/>
        <v>1.70 + 0</v>
      </c>
      <c r="H3624" s="27">
        <f>[1]!b_dq_pctchange($A3624,日期设置!$B$2,1)/100</f>
        <v>0</v>
      </c>
      <c r="I3624" s="26">
        <f>[1]!b_pq_pctchange(A3624,日期设置!$B$4,日期设置!$B$2,1)</f>
        <v>0</v>
      </c>
      <c r="J3624" s="26">
        <f>[1]!b_pq_pctchange(A3624,日期设置!$C$4,日期设置!$B$2,1)</f>
        <v>0</v>
      </c>
      <c r="K3624" s="52">
        <f>[1]!b_dq_amount($A3624,日期设置!B$2,2,10000)</f>
        <v>0</v>
      </c>
      <c r="L3624" s="26">
        <f>[1]!b_info_latestpar(A3624,日期设置!$B$2)</f>
        <v>100</v>
      </c>
      <c r="M3624" s="6">
        <f>[1]!b_info_outstandingbalance($A3624,日期设置!B$2)</f>
        <v>3.6</v>
      </c>
      <c r="N3624" s="7" t="str">
        <f>[1]!b_info_latestissurercreditrating2(A3624,日期设置!$B$2,"102","1")</f>
        <v>AA</v>
      </c>
      <c r="O3624" s="8">
        <v>4.7</v>
      </c>
      <c r="P3624" s="9">
        <f>[1]!b_info_repurchasedate(A3624)</f>
        <v>0</v>
      </c>
      <c r="Q3624" s="8" t="s">
        <v>16741</v>
      </c>
      <c r="R3624" s="2" t="str">
        <f>IF((--IF(P3624=0,Q3624,P3624))&gt;(--日期设置!$B$2),IF(P3624=0,Q3624,P3624),Q3624)</f>
        <v>2022-12-05</v>
      </c>
      <c r="S3624" s="2" t="s">
        <v>18458</v>
      </c>
      <c r="T3624" s="8">
        <f>[1]!b_anal_ptmyear($A3624,日期设置!$B$2)</f>
        <v>1.7068493150684931</v>
      </c>
      <c r="U3624" s="8">
        <f>[1]!b_anal_termifexercise($A3624,日期设置!B$2)</f>
        <v>0</v>
      </c>
      <c r="V3624" s="10">
        <f>[1]!b_dq_dirtyprice(A3624,日期设置!$B$2)</f>
        <v>100.9328</v>
      </c>
      <c r="W3624" s="11">
        <f>IF(U3624=0,ROUNDUP((Q3624-日期设置!$B$2)/365,0),ROUNDUP((R3624-日期设置!$B$2)/365,0))</f>
        <v>2</v>
      </c>
      <c r="X3624" s="18">
        <f>_xlfn.IFNA(VLOOKUP(A3624,过往入选债券!A:D,4,0),2)</f>
        <v>2</v>
      </c>
      <c r="Y3624">
        <f>_xlfn.IFNA(VLOOKUP(C3624,[2]Sheet1!$A:$A,1,0),3)</f>
        <v>3</v>
      </c>
    </row>
    <row r="3625" spans="1:25" hidden="1" x14ac:dyDescent="0.2">
      <c r="A3625" s="28" t="s">
        <v>21082</v>
      </c>
      <c r="B3625" s="28" t="s">
        <v>21083</v>
      </c>
      <c r="C3625" s="39" t="s">
        <v>1786</v>
      </c>
      <c r="D3625" s="26" t="str">
        <f>[1]!b_calc_yield(A3625,日期设置!$B$2,F3625,1,R3625,1,O3625,L3625,S3625,)</f>
        <v>Fetching...</v>
      </c>
      <c r="E3625" s="26">
        <f t="shared" si="112"/>
        <v>12.741603295310512</v>
      </c>
      <c r="F3625" s="18">
        <f>[1]!b_dq_cleanprice($A3625,日期设置!B$2)</f>
        <v>99.156700000000001</v>
      </c>
      <c r="G3625" s="18" t="str">
        <f t="shared" si="113"/>
        <v>2.60 + 2.60</v>
      </c>
      <c r="H3625" s="27">
        <f>[1]!b_dq_pctchange($A3625,日期设置!$B$2,1)/100</f>
        <v>0</v>
      </c>
      <c r="I3625" s="26">
        <f>[1]!b_pq_pctchange(A3625,日期设置!$B$4,日期设置!$B$2,1)</f>
        <v>0</v>
      </c>
      <c r="J3625" s="26">
        <f>[1]!b_pq_pctchange(A3625,日期设置!$C$4,日期设置!$B$2,1)</f>
        <v>0.25955510616784128</v>
      </c>
      <c r="K3625" s="52">
        <f>[1]!b_dq_amount($A3625,日期设置!B$2,2,10000)</f>
        <v>0</v>
      </c>
      <c r="L3625" s="26">
        <f>[1]!b_info_latestpar(A3625,日期设置!$B$2)</f>
        <v>100</v>
      </c>
      <c r="M3625" s="6">
        <f>[1]!b_info_outstandingbalance($A3625,日期设置!B$2)</f>
        <v>20</v>
      </c>
      <c r="N3625" s="7" t="str">
        <f>[1]!b_info_latestissurercreditrating2(A3625,日期设置!$B$2,"102","1")</f>
        <v>AAA</v>
      </c>
      <c r="O3625" s="8">
        <v>4.62</v>
      </c>
      <c r="P3625" s="9">
        <f>[1]!b_info_repurchasedate(A3625)</f>
        <v>0</v>
      </c>
      <c r="Q3625" s="8" t="s">
        <v>17411</v>
      </c>
      <c r="R3625" s="2" t="str">
        <f>IF((--IF(P3625=0,Q3625,P3625))&gt;(--日期设置!$B$2),IF(P3625=0,Q3625,P3625),Q3625)</f>
        <v>2023-10-28</v>
      </c>
      <c r="S3625" s="31" t="s">
        <v>16169</v>
      </c>
      <c r="T3625" s="8">
        <f>[1]!b_anal_ptmyear($A3625,日期设置!$B$2)</f>
        <v>2.602739726027397</v>
      </c>
      <c r="U3625" s="8">
        <f>[1]!b_anal_termifexercise($A3625,日期设置!B$2)</f>
        <v>2.6027397260273974</v>
      </c>
      <c r="V3625" s="10">
        <f>[1]!b_dq_dirtyprice(A3625,日期设置!$B$2)</f>
        <v>100.992</v>
      </c>
      <c r="W3625" s="11">
        <f>IF(U3625=0,ROUNDUP((Q3625-日期设置!$B$2)/365,0),ROUNDUP((R3625-日期设置!$B$2)/365,0))</f>
        <v>3</v>
      </c>
      <c r="X3625" s="18">
        <f>_xlfn.IFNA(VLOOKUP(A3625,过往入选债券!A:D,4,0),2)</f>
        <v>2</v>
      </c>
      <c r="Y3625" t="str">
        <f>_xlfn.IFNA(VLOOKUP(C3625,[2]Sheet1!$A:$A,1,0),3)</f>
        <v>陕西煤业化工集团有限责任公司</v>
      </c>
    </row>
    <row r="3626" spans="1:25" hidden="1" x14ac:dyDescent="0.2">
      <c r="A3626" s="21" t="s">
        <v>13272</v>
      </c>
      <c r="B3626" s="21" t="s">
        <v>13273</v>
      </c>
      <c r="C3626" s="37" t="s">
        <v>7746</v>
      </c>
      <c r="D3626" s="26" t="str">
        <f>[1]!b_calc_yield(A3626,日期设置!$B$2,F3626,1,R3626,1,O3626,L3626,S3626,)</f>
        <v>Fetching...</v>
      </c>
      <c r="E3626" s="26">
        <f t="shared" si="112"/>
        <v>24.148350166038</v>
      </c>
      <c r="F3626" s="18">
        <f>[1]!b_dq_cleanprice($A3626,日期设置!B$2)</f>
        <v>58.969799999999999</v>
      </c>
      <c r="G3626" s="18" t="str">
        <f t="shared" si="113"/>
        <v>2.31 + 0</v>
      </c>
      <c r="H3626" s="27">
        <f>[1]!b_dq_pctchange($A3626,日期设置!$B$2,1)/100</f>
        <v>0</v>
      </c>
      <c r="I3626" s="26">
        <f>[1]!b_pq_pctchange(A3626,日期设置!$B$4,日期设置!$B$2,1)</f>
        <v>0</v>
      </c>
      <c r="J3626" s="26">
        <f>[1]!b_pq_pctchange(A3626,日期设置!$C$4,日期设置!$B$2,1)</f>
        <v>0</v>
      </c>
      <c r="K3626" s="52">
        <f>[1]!b_dq_amount($A3626,日期设置!B$2,2,10000)</f>
        <v>0</v>
      </c>
      <c r="L3626" s="26">
        <f>[1]!b_info_latestpar(A3626,日期设置!$B$2)</f>
        <v>60</v>
      </c>
      <c r="M3626" s="6">
        <f>[1]!b_info_outstandingbalance($A3626,日期设置!B$2)</f>
        <v>6.96</v>
      </c>
      <c r="N3626" s="7" t="str">
        <f>[1]!b_info_latestissurercreditrating2(A3626,日期设置!$B$2,"102","1")</f>
        <v>AA</v>
      </c>
      <c r="O3626" s="8">
        <v>5.31</v>
      </c>
      <c r="P3626" s="9">
        <f>[1]!b_info_repurchasedate(A3626)</f>
        <v>0</v>
      </c>
      <c r="Q3626" s="8" t="s">
        <v>17226</v>
      </c>
      <c r="R3626" s="2" t="str">
        <f>IF((--IF(P3626=0,Q3626,P3626))&gt;(--日期设置!$B$2),IF(P3626=0,Q3626,P3626),Q3626)</f>
        <v>2023-07-14</v>
      </c>
      <c r="S3626" s="2" t="s">
        <v>18800</v>
      </c>
      <c r="T3626" s="8">
        <f>[1]!b_anal_ptmyear($A3626,日期设置!$B$2)</f>
        <v>2.3123287671232875</v>
      </c>
      <c r="U3626" s="8">
        <f>[1]!b_anal_termifexercise($A3626,日期设置!B$2)</f>
        <v>0</v>
      </c>
      <c r="V3626" s="10">
        <f>[1]!b_dq_dirtyprice(A3626,日期设置!$B$2)</f>
        <v>61.160699999999999</v>
      </c>
      <c r="W3626" s="11">
        <f>IF(U3626=0,ROUNDUP((Q3626-日期设置!$B$2)/365,0),ROUNDUP((R3626-日期设置!$B$2)/365,0))</f>
        <v>3</v>
      </c>
      <c r="X3626" s="18">
        <f>_xlfn.IFNA(VLOOKUP(A3626,过往入选债券!A:D,4,0),2)</f>
        <v>2</v>
      </c>
      <c r="Y3626">
        <f>_xlfn.IFNA(VLOOKUP(C3626,[2]Sheet1!$A:$A,1,0),3)</f>
        <v>3</v>
      </c>
    </row>
    <row r="3627" spans="1:25" hidden="1" x14ac:dyDescent="0.2">
      <c r="A3627" s="28" t="s">
        <v>22314</v>
      </c>
      <c r="B3627" s="28" t="s">
        <v>22315</v>
      </c>
      <c r="C3627" s="39" t="s">
        <v>145</v>
      </c>
      <c r="D3627" s="26">
        <f>[1]!b_calc_yield(A3627,日期设置!$B$2,F3627,1,R3627,1,O3627,L3627,S3627,)</f>
        <v>4.9601872526621422</v>
      </c>
      <c r="E3627" s="26">
        <f t="shared" si="112"/>
        <v>14.188916128737583</v>
      </c>
      <c r="F3627" s="18">
        <f>[1]!b_dq_cleanprice($A3627,日期设置!B$2)</f>
        <v>100.0802</v>
      </c>
      <c r="G3627" s="18" t="str">
        <f t="shared" si="113"/>
        <v>2.87 + 0</v>
      </c>
      <c r="H3627" s="27">
        <f>[1]!b_dq_pctchange($A3627,日期设置!$B$2,1)/100</f>
        <v>0</v>
      </c>
      <c r="I3627" s="26">
        <f>[1]!b_pq_pctchange(A3627,日期设置!$B$4,日期设置!$B$2,1)</f>
        <v>0</v>
      </c>
      <c r="J3627" s="26">
        <f>[1]!b_pq_pctchange(A3627,日期设置!$C$4,日期设置!$B$2,1)</f>
        <v>0</v>
      </c>
      <c r="K3627" s="52">
        <f>[1]!b_dq_amount($A3627,日期设置!B$2,2,10000)</f>
        <v>0</v>
      </c>
      <c r="L3627" s="26">
        <f>[1]!b_info_latestpar(A3627,日期设置!$B$2)</f>
        <v>100</v>
      </c>
      <c r="M3627" s="6">
        <f>[1]!b_info_outstandingbalance($A3627,日期设置!B$2)</f>
        <v>5</v>
      </c>
      <c r="N3627" s="7" t="str">
        <f>[1]!b_info_latestissurercreditrating2(A3627,日期设置!$B$2,"102","1")</f>
        <v>AAA</v>
      </c>
      <c r="O3627" s="43">
        <v>5</v>
      </c>
      <c r="P3627" s="9">
        <f>[1]!b_info_repurchasedate(A3627)</f>
        <v>0</v>
      </c>
      <c r="Q3627" s="31" t="s">
        <v>23438</v>
      </c>
      <c r="R3627" s="2" t="str">
        <f>IF((--IF(P3627=0,Q3627,P3627))&gt;(--日期设置!$B$2),IF(P3627=0,Q3627,P3627),Q3627)</f>
        <v>2024-02-04</v>
      </c>
      <c r="S3627" s="2" t="s">
        <v>23099</v>
      </c>
      <c r="T3627" s="8">
        <f>[1]!b_anal_ptmyear($A3627,日期设置!$B$2)</f>
        <v>2.8739726027397259</v>
      </c>
      <c r="U3627" s="8">
        <f>[1]!b_anal_termifexercise($A3627,日期设置!B$2)</f>
        <v>0</v>
      </c>
      <c r="V3627" s="10">
        <f>[1]!b_dq_dirtyprice(A3627,日期设置!$B$2)</f>
        <v>100.7103</v>
      </c>
      <c r="W3627" s="11">
        <f>IF(U3627=0,ROUNDUP((Q3627-日期设置!$B$2)/365,0),ROUNDUP((R3627-日期设置!$B$2)/365,0))</f>
        <v>3</v>
      </c>
      <c r="X3627" s="18">
        <f>_xlfn.IFNA(VLOOKUP(A3627,过往入选债券!A:D,4,0),2)</f>
        <v>2</v>
      </c>
      <c r="Y3627">
        <f>_xlfn.IFNA(VLOOKUP(C3627,[2]Sheet1!$A:$A,1,0),3)</f>
        <v>3</v>
      </c>
    </row>
    <row r="3628" spans="1:25" hidden="1" x14ac:dyDescent="0.2">
      <c r="A3628" s="21" t="s">
        <v>3943</v>
      </c>
      <c r="B3628" s="21" t="s">
        <v>3944</v>
      </c>
      <c r="C3628" s="37" t="s">
        <v>632</v>
      </c>
      <c r="D3628" s="26" t="str">
        <f>[1]!b_calc_yield(A3628,日期设置!$B$2,F3628,1,R3628,1,O3628,L3628,S3628,)</f>
        <v>Fetching...</v>
      </c>
      <c r="E3628" s="26">
        <f t="shared" si="112"/>
        <v>9.5759693025550199</v>
      </c>
      <c r="F3628" s="18">
        <f>[1]!b_dq_cleanprice($A3628,日期设置!B$2)</f>
        <v>98.627600000000001</v>
      </c>
      <c r="G3628" s="18" t="str">
        <f t="shared" si="113"/>
        <v>1.92 + 0</v>
      </c>
      <c r="H3628" s="27">
        <f>[1]!b_dq_pctchange($A3628,日期设置!$B$2,1)/100</f>
        <v>0</v>
      </c>
      <c r="I3628" s="26">
        <f>[1]!b_pq_pctchange(A3628,日期设置!$B$4,日期设置!$B$2,1)</f>
        <v>0</v>
      </c>
      <c r="J3628" s="26">
        <f>[1]!b_pq_pctchange(A3628,日期设置!$C$4,日期设置!$B$2,1)</f>
        <v>0.26604748190176142</v>
      </c>
      <c r="K3628" s="52">
        <f>[1]!b_dq_amount($A3628,日期设置!B$2,2,10000)</f>
        <v>0</v>
      </c>
      <c r="L3628" s="26">
        <f>[1]!b_info_latestpar(A3628,日期设置!$B$2)</f>
        <v>100</v>
      </c>
      <c r="M3628" s="6">
        <f>[1]!b_info_outstandingbalance($A3628,日期设置!B$2)</f>
        <v>10</v>
      </c>
      <c r="N3628" s="7">
        <f>[1]!b_info_latestissurercreditrating2(A3628,日期设置!$B$2,"102","1")</f>
        <v>0</v>
      </c>
      <c r="O3628" s="8">
        <v>4.2</v>
      </c>
      <c r="P3628" s="9">
        <f>[1]!b_info_repurchasedate(A3628)</f>
        <v>0</v>
      </c>
      <c r="Q3628" s="8" t="s">
        <v>17057</v>
      </c>
      <c r="R3628" s="2" t="str">
        <f>IF((--IF(P3628=0,Q3628,P3628))&gt;(--日期设置!$B$2),IF(P3628=0,Q3628,P3628),Q3628)</f>
        <v>2023-02-24</v>
      </c>
      <c r="S3628" s="2" t="s">
        <v>18222</v>
      </c>
      <c r="T3628" s="8">
        <f>[1]!b_anal_ptmyear($A3628,日期设置!$B$2)</f>
        <v>1.9287671232876713</v>
      </c>
      <c r="U3628" s="8">
        <f>[1]!b_anal_termifexercise($A3628,日期设置!B$2)</f>
        <v>0</v>
      </c>
      <c r="V3628" s="10">
        <f>[1]!b_dq_dirtyprice(A3628,日期设置!$B$2)</f>
        <v>98.9268</v>
      </c>
      <c r="W3628" s="11">
        <f>IF(U3628=0,ROUNDUP((Q3628-日期设置!$B$2)/365,0),ROUNDUP((R3628-日期设置!$B$2)/365,0))</f>
        <v>2</v>
      </c>
      <c r="X3628" s="18">
        <f>_xlfn.IFNA(VLOOKUP(A3628,过往入选债券!A:D,4,0),2)</f>
        <v>2</v>
      </c>
      <c r="Y3628">
        <f>_xlfn.IFNA(VLOOKUP(C3628,[2]Sheet1!$A:$A,1,0),3)</f>
        <v>3</v>
      </c>
    </row>
    <row r="3629" spans="1:25" hidden="1" x14ac:dyDescent="0.2">
      <c r="A3629" s="21" t="s">
        <v>3013</v>
      </c>
      <c r="B3629" s="21" t="s">
        <v>3014</v>
      </c>
      <c r="C3629" s="37" t="s">
        <v>492</v>
      </c>
      <c r="D3629" s="26" t="str">
        <f>[1]!b_calc_yield(A3629,日期设置!$B$2,F3629,1,R3629,1,O3629,L3629,S3629,)</f>
        <v>Fetching...</v>
      </c>
      <c r="E3629" s="26">
        <f t="shared" si="112"/>
        <v>6.645882809138981</v>
      </c>
      <c r="F3629" s="18">
        <f>[1]!b_dq_cleanprice($A3629,日期设置!B$2)</f>
        <v>100.3865</v>
      </c>
      <c r="G3629" s="18" t="str">
        <f t="shared" si="113"/>
        <v>1.37 + 0</v>
      </c>
      <c r="H3629" s="27">
        <f>[1]!b_dq_pctchange($A3629,日期设置!$B$2,1)/100</f>
        <v>0</v>
      </c>
      <c r="I3629" s="26">
        <f>[1]!b_pq_pctchange(A3629,日期设置!$B$4,日期设置!$B$2,1)</f>
        <v>0</v>
      </c>
      <c r="J3629" s="26">
        <f>[1]!b_pq_pctchange(A3629,日期设置!$C$4,日期设置!$B$2,1)</f>
        <v>-0.12496007943322814</v>
      </c>
      <c r="K3629" s="52">
        <f>[1]!b_dq_amount($A3629,日期设置!B$2,2,10000)</f>
        <v>0</v>
      </c>
      <c r="L3629" s="26">
        <f>[1]!b_info_latestpar(A3629,日期设置!$B$2)</f>
        <v>100</v>
      </c>
      <c r="M3629" s="6">
        <f>[1]!b_info_outstandingbalance($A3629,日期设置!B$2)</f>
        <v>3</v>
      </c>
      <c r="N3629" s="7">
        <f>[1]!b_info_latestissurercreditrating2(A3629,日期设置!$B$2,"102","1")</f>
        <v>0</v>
      </c>
      <c r="O3629" s="8">
        <v>5.28</v>
      </c>
      <c r="P3629" s="9">
        <f>[1]!b_info_repurchasedate(A3629)</f>
        <v>0</v>
      </c>
      <c r="Q3629" s="8" t="s">
        <v>16283</v>
      </c>
      <c r="R3629" s="2" t="str">
        <f>IF((--IF(P3629=0,Q3629,P3629))&gt;(--日期设置!$B$2),IF(P3629=0,Q3629,P3629),Q3629)</f>
        <v>2022-08-07</v>
      </c>
      <c r="S3629" s="2" t="s">
        <v>18485</v>
      </c>
      <c r="T3629" s="8">
        <f>[1]!b_anal_ptmyear($A3629,日期设置!$B$2)</f>
        <v>1.3780821917808219</v>
      </c>
      <c r="U3629" s="8">
        <f>[1]!b_anal_termifexercise($A3629,日期设置!B$2)</f>
        <v>0</v>
      </c>
      <c r="V3629" s="10">
        <f>[1]!b_dq_dirtyprice(A3629,日期设置!$B$2)</f>
        <v>103.67019999999999</v>
      </c>
      <c r="W3629" s="11">
        <f>IF(U3629=0,ROUNDUP((Q3629-日期设置!$B$2)/365,0),ROUNDUP((R3629-日期设置!$B$2)/365,0))</f>
        <v>2</v>
      </c>
      <c r="X3629" s="18">
        <f>_xlfn.IFNA(VLOOKUP(A3629,过往入选债券!A:D,4,0),2)</f>
        <v>2</v>
      </c>
      <c r="Y3629">
        <f>_xlfn.IFNA(VLOOKUP(C3629,[2]Sheet1!$A:$A,1,0),3)</f>
        <v>3</v>
      </c>
    </row>
    <row r="3630" spans="1:25" hidden="1" x14ac:dyDescent="0.2">
      <c r="A3630" s="28" t="s">
        <v>19103</v>
      </c>
      <c r="B3630" s="28" t="s">
        <v>19104</v>
      </c>
      <c r="C3630" s="38" t="s">
        <v>19106</v>
      </c>
      <c r="D3630" s="26" t="str">
        <f>[1]!b_calc_yield(A3630,日期设置!$B$2,F3630,1,R3630,1,O3630,L3630,S3630,)</f>
        <v>Fetching...</v>
      </c>
      <c r="E3630" s="26">
        <f t="shared" si="112"/>
        <v>11.822498170222428</v>
      </c>
      <c r="F3630" s="18">
        <f>[1]!b_dq_cleanprice($A3630,日期设置!B$2)</f>
        <v>98.278899999999993</v>
      </c>
      <c r="G3630" s="18" t="str">
        <f t="shared" si="113"/>
        <v>2.42 + 0</v>
      </c>
      <c r="H3630" s="27">
        <f>[1]!b_dq_pctchange($A3630,日期设置!$B$2,1)/100</f>
        <v>0</v>
      </c>
      <c r="I3630" s="26">
        <f>[1]!b_pq_pctchange(A3630,日期设置!$B$4,日期设置!$B$2,1)</f>
        <v>0</v>
      </c>
      <c r="J3630" s="26">
        <f>[1]!b_pq_pctchange(A3630,日期设置!$C$4,日期设置!$B$2,1)</f>
        <v>0</v>
      </c>
      <c r="K3630" s="52">
        <f>[1]!b_dq_amount($A3630,日期设置!B$2,2,10000)</f>
        <v>0</v>
      </c>
      <c r="L3630" s="26">
        <f>[1]!b_info_latestpar(A3630,日期设置!$B$2)</f>
        <v>100</v>
      </c>
      <c r="M3630" s="6">
        <f>[1]!b_info_outstandingbalance($A3630,日期设置!B$2)</f>
        <v>5</v>
      </c>
      <c r="N3630" s="7">
        <f>[1]!b_info_latestissurercreditrating2(A3630,日期设置!$B$2,"102","1")</f>
        <v>0</v>
      </c>
      <c r="O3630" s="8">
        <v>4.2</v>
      </c>
      <c r="P3630" s="9">
        <f>[1]!b_info_repurchasedate(A3630)</f>
        <v>0</v>
      </c>
      <c r="Q3630" s="8" t="s">
        <v>16736</v>
      </c>
      <c r="R3630" s="2" t="str">
        <f>IF((--IF(P3630=0,Q3630,P3630))&gt;(--日期设置!$B$2),IF(P3630=0,Q3630,P3630),Q3630)</f>
        <v>2023-08-24</v>
      </c>
      <c r="S3630" s="31" t="s">
        <v>19105</v>
      </c>
      <c r="T3630" s="8">
        <f>[1]!b_anal_ptmyear($A3630,日期设置!$B$2)</f>
        <v>2.4246575342465753</v>
      </c>
      <c r="U3630" s="8">
        <f>[1]!b_anal_termifexercise($A3630,日期设置!B$2)</f>
        <v>0</v>
      </c>
      <c r="V3630" s="10">
        <f>[1]!b_dq_dirtyprice(A3630,日期设置!$B$2)</f>
        <v>100.6953</v>
      </c>
      <c r="W3630" s="11">
        <f>IF(U3630=0,ROUNDUP((Q3630-日期设置!$B$2)/365,0),ROUNDUP((R3630-日期设置!$B$2)/365,0))</f>
        <v>3</v>
      </c>
      <c r="X3630" s="18">
        <f>_xlfn.IFNA(VLOOKUP(A3630,过往入选债券!A:D,4,0),2)</f>
        <v>2</v>
      </c>
      <c r="Y3630">
        <f>_xlfn.IFNA(VLOOKUP(C3630,[2]Sheet1!$A:$A,1,0),3)</f>
        <v>3</v>
      </c>
    </row>
    <row r="3631" spans="1:25" hidden="1" x14ac:dyDescent="0.2">
      <c r="A3631" s="28" t="s">
        <v>21014</v>
      </c>
      <c r="B3631" s="28" t="s">
        <v>21015</v>
      </c>
      <c r="C3631" s="39" t="s">
        <v>9042</v>
      </c>
      <c r="D3631" s="26" t="str">
        <f>[1]!b_calc_yield(A3631,日期设置!$B$2,F3631,1,R3631,1,O3631,L3631,S3631,)</f>
        <v>Fetching...</v>
      </c>
      <c r="E3631" s="26">
        <f t="shared" si="112"/>
        <v>7.7755467413129775</v>
      </c>
      <c r="F3631" s="18">
        <f>[1]!b_dq_cleanprice($A3631,日期设置!B$2)</f>
        <v>99.257900000000006</v>
      </c>
      <c r="G3631" s="18" t="str">
        <f t="shared" si="113"/>
        <v>2.58 + 1.58</v>
      </c>
      <c r="H3631" s="27">
        <f>[1]!b_dq_pctchange($A3631,日期设置!$B$2,1)/100</f>
        <v>0</v>
      </c>
      <c r="I3631" s="26">
        <f>[1]!b_pq_pctchange(A3631,日期设置!$B$4,日期设置!$B$2,1)</f>
        <v>0</v>
      </c>
      <c r="J3631" s="26">
        <f>[1]!b_pq_pctchange(A3631,日期设置!$C$4,日期设置!$B$2,1)</f>
        <v>-5.2663271245036503E-2</v>
      </c>
      <c r="K3631" s="52">
        <f>[1]!b_dq_amount($A3631,日期设置!B$2,2,10000)</f>
        <v>0</v>
      </c>
      <c r="L3631" s="26">
        <f>[1]!b_info_latestpar(A3631,日期设置!$B$2)</f>
        <v>100</v>
      </c>
      <c r="M3631" s="6">
        <f>[1]!b_info_outstandingbalance($A3631,日期设置!B$2)</f>
        <v>15</v>
      </c>
      <c r="N3631" s="7" t="str">
        <f>[1]!b_info_latestissurercreditrating2(A3631,日期设置!$B$2,"102","1")</f>
        <v>AA+</v>
      </c>
      <c r="O3631" s="8">
        <v>4.4800000000000004</v>
      </c>
      <c r="P3631" s="9" t="str">
        <f>[1]!b_info_repurchasedate(A3631)</f>
        <v>2022-10-23</v>
      </c>
      <c r="Q3631" s="8" t="s">
        <v>16017</v>
      </c>
      <c r="R3631" s="2" t="str">
        <f>IF((--IF(P3631=0,Q3631,P3631))&gt;(--日期设置!$B$2),IF(P3631=0,Q3631,P3631),Q3631)</f>
        <v>2022-10-23</v>
      </c>
      <c r="S3631" s="31" t="s">
        <v>16008</v>
      </c>
      <c r="T3631" s="8">
        <f>[1]!b_anal_ptmyear($A3631,日期设置!$B$2)</f>
        <v>2.5890410958904111</v>
      </c>
      <c r="U3631" s="8">
        <f>[1]!b_anal_termifexercise($A3631,日期设置!B$2)</f>
        <v>1.5890410958904109</v>
      </c>
      <c r="V3631" s="10">
        <f>[1]!b_dq_dirtyprice(A3631,日期设置!$B$2)</f>
        <v>101.099</v>
      </c>
      <c r="W3631" s="11">
        <f>IF(U3631=0,ROUNDUP((Q3631-日期设置!$B$2)/365,0),ROUNDUP((R3631-日期设置!$B$2)/365,0))</f>
        <v>2</v>
      </c>
      <c r="X3631" s="18">
        <f>_xlfn.IFNA(VLOOKUP(A3631,过往入选债券!A:D,4,0),2)</f>
        <v>2</v>
      </c>
      <c r="Y3631">
        <f>_xlfn.IFNA(VLOOKUP(C3631,[2]Sheet1!$A:$A,1,0),3)</f>
        <v>3</v>
      </c>
    </row>
    <row r="3632" spans="1:25" hidden="1" x14ac:dyDescent="0.2">
      <c r="A3632" s="21" t="s">
        <v>10752</v>
      </c>
      <c r="B3632" s="21" t="s">
        <v>10753</v>
      </c>
      <c r="C3632" s="37" t="s">
        <v>362</v>
      </c>
      <c r="D3632" s="26" t="str">
        <f>[1]!b_calc_yield(A3632,日期设置!$B$2,F3632,1,R3632,1,O3632,L3632,S3632,)</f>
        <v>Fetching...</v>
      </c>
      <c r="E3632" s="26">
        <f t="shared" si="112"/>
        <v>10.073790610011567</v>
      </c>
      <c r="F3632" s="18">
        <f>[1]!b_dq_cleanprice($A3632,日期设置!B$2)</f>
        <v>97.802899999999994</v>
      </c>
      <c r="G3632" s="18" t="str">
        <f t="shared" si="113"/>
        <v>2.09 + 2.09</v>
      </c>
      <c r="H3632" s="27">
        <f>[1]!b_dq_pctchange($A3632,日期设置!$B$2,1)/100</f>
        <v>0</v>
      </c>
      <c r="I3632" s="26">
        <f>[1]!b_pq_pctchange(A3632,日期设置!$B$4,日期设置!$B$2,1)</f>
        <v>0</v>
      </c>
      <c r="J3632" s="26">
        <f>[1]!b_pq_pctchange(A3632,日期设置!$C$4,日期设置!$B$2,1)</f>
        <v>0</v>
      </c>
      <c r="K3632" s="52">
        <f>[1]!b_dq_amount($A3632,日期设置!B$2,2,10000)</f>
        <v>0</v>
      </c>
      <c r="L3632" s="26">
        <f>[1]!b_info_latestpar(A3632,日期设置!$B$2)</f>
        <v>100</v>
      </c>
      <c r="M3632" s="6">
        <f>[1]!b_info_outstandingbalance($A3632,日期设置!B$2)</f>
        <v>5</v>
      </c>
      <c r="N3632" s="7" t="str">
        <f>[1]!b_info_latestissurercreditrating2(A3632,日期设置!$B$2,"102","1")</f>
        <v>AA+</v>
      </c>
      <c r="O3632" s="8">
        <v>3.83</v>
      </c>
      <c r="P3632" s="9" t="str">
        <f>[1]!b_info_repurchasedate(A3632)</f>
        <v>2023-04-24</v>
      </c>
      <c r="Q3632" s="8" t="s">
        <v>16074</v>
      </c>
      <c r="R3632" s="2" t="str">
        <f>IF((--IF(P3632=0,Q3632,P3632))&gt;(--日期设置!$B$2),IF(P3632=0,Q3632,P3632),Q3632)</f>
        <v>2023-04-24</v>
      </c>
      <c r="S3632" s="2" t="s">
        <v>17860</v>
      </c>
      <c r="T3632" s="8">
        <f>[1]!b_anal_ptmyear($A3632,日期设置!$B$2)</f>
        <v>2.0904109589041098</v>
      </c>
      <c r="U3632" s="8">
        <f>[1]!b_anal_termifexercise($A3632,日期设置!B$2)</f>
        <v>2.0904109589041098</v>
      </c>
      <c r="V3632" s="10">
        <f>[1]!b_dq_dirtyprice(A3632,日期设置!$B$2)</f>
        <v>101.28660000000001</v>
      </c>
      <c r="W3632" s="11">
        <f>IF(U3632=0,ROUNDUP((Q3632-日期设置!$B$2)/365,0),ROUNDUP((R3632-日期设置!$B$2)/365,0))</f>
        <v>3</v>
      </c>
      <c r="X3632" s="18">
        <f>_xlfn.IFNA(VLOOKUP(A3632,过往入选债券!A:D,4,0),2)</f>
        <v>2</v>
      </c>
      <c r="Y3632">
        <f>_xlfn.IFNA(VLOOKUP(C3632,[2]Sheet1!$A:$A,1,0),3)</f>
        <v>3</v>
      </c>
    </row>
    <row r="3633" spans="1:25" hidden="1" x14ac:dyDescent="0.2">
      <c r="A3633" s="21" t="s">
        <v>4017</v>
      </c>
      <c r="B3633" s="21" t="s">
        <v>4018</v>
      </c>
      <c r="C3633" s="37" t="s">
        <v>484</v>
      </c>
      <c r="D3633" s="26" t="str">
        <f>[1]!b_calc_yield(A3633,日期设置!$B$2,F3633,1,R3633,1,O3633,L3633,S3633,)</f>
        <v>Fetching...</v>
      </c>
      <c r="E3633" s="26">
        <f t="shared" si="112"/>
        <v>19.848644752760691</v>
      </c>
      <c r="F3633" s="18">
        <f>[1]!b_dq_cleanprice($A3633,日期设置!B$2)</f>
        <v>96.976500000000001</v>
      </c>
      <c r="G3633" s="18" t="str">
        <f t="shared" si="113"/>
        <v>3.96 + 0</v>
      </c>
      <c r="H3633" s="27">
        <f>[1]!b_dq_pctchange($A3633,日期设置!$B$2,1)/100</f>
        <v>0</v>
      </c>
      <c r="I3633" s="26">
        <f>[1]!b_pq_pctchange(A3633,日期设置!$B$4,日期设置!$B$2,1)</f>
        <v>0</v>
      </c>
      <c r="J3633" s="26">
        <f>[1]!b_pq_pctchange(A3633,日期设置!$C$4,日期设置!$B$2,1)</f>
        <v>0</v>
      </c>
      <c r="K3633" s="52">
        <f>[1]!b_dq_amount($A3633,日期设置!B$2,2,10000)</f>
        <v>0</v>
      </c>
      <c r="L3633" s="26">
        <f>[1]!b_info_latestpar(A3633,日期设置!$B$2)</f>
        <v>100</v>
      </c>
      <c r="M3633" s="6">
        <f>[1]!b_info_outstandingbalance($A3633,日期设置!B$2)</f>
        <v>16</v>
      </c>
      <c r="N3633" s="7">
        <f>[1]!b_info_latestissurercreditrating2(A3633,日期设置!$B$2,"102","1")</f>
        <v>0</v>
      </c>
      <c r="O3633" s="8">
        <v>4.0999999999999996</v>
      </c>
      <c r="P3633" s="9">
        <f>[1]!b_info_repurchasedate(A3633)</f>
        <v>0</v>
      </c>
      <c r="Q3633" s="8" t="s">
        <v>16632</v>
      </c>
      <c r="R3633" s="2" t="str">
        <f>IF((--IF(P3633=0,Q3633,P3633))&gt;(--日期设置!$B$2),IF(P3633=0,Q3633,P3633),Q3633)</f>
        <v>2025-03-09</v>
      </c>
      <c r="S3633" s="2" t="s">
        <v>18372</v>
      </c>
      <c r="T3633" s="8">
        <f>[1]!b_anal_ptmyear($A3633,日期设置!$B$2)</f>
        <v>3.9643835616438357</v>
      </c>
      <c r="U3633" s="8">
        <f>[1]!b_anal_termifexercise($A3633,日期设置!B$2)</f>
        <v>0</v>
      </c>
      <c r="V3633" s="10">
        <f>[1]!b_dq_dirtyprice(A3633,日期设置!$B$2)</f>
        <v>97.122500000000002</v>
      </c>
      <c r="W3633" s="11">
        <f>IF(U3633=0,ROUNDUP((Q3633-日期设置!$B$2)/365,0),ROUNDUP((R3633-日期设置!$B$2)/365,0))</f>
        <v>4</v>
      </c>
      <c r="X3633" s="18">
        <f>_xlfn.IFNA(VLOOKUP(A3633,过往入选债券!A:D,4,0),2)</f>
        <v>2</v>
      </c>
      <c r="Y3633">
        <f>_xlfn.IFNA(VLOOKUP(C3633,[2]Sheet1!$A:$A,1,0),3)</f>
        <v>3</v>
      </c>
    </row>
    <row r="3634" spans="1:25" hidden="1" x14ac:dyDescent="0.2">
      <c r="A3634" s="28" t="s">
        <v>21797</v>
      </c>
      <c r="B3634" s="28" t="s">
        <v>21973</v>
      </c>
      <c r="C3634" s="39" t="s">
        <v>21972</v>
      </c>
      <c r="D3634" s="26" t="str">
        <f>[1]!b_calc_yield(A3634,日期设置!$B$2,F3634,1,R3634,1,O3634,L3634,S3634,)</f>
        <v>Fetching...</v>
      </c>
      <c r="E3634" s="26">
        <f t="shared" si="112"/>
        <v>8.3996019488490568</v>
      </c>
      <c r="F3634" s="18">
        <f>[1]!b_dq_cleanprice($A3634,日期设置!B$2)</f>
        <v>100.8468</v>
      </c>
      <c r="G3634" s="18" t="str">
        <f t="shared" si="113"/>
        <v>1.71 + 1.71</v>
      </c>
      <c r="H3634" s="27">
        <f>[1]!b_dq_pctchange($A3634,日期设置!$B$2,1)/100</f>
        <v>0</v>
      </c>
      <c r="I3634" s="26">
        <f>[1]!b_pq_pctchange(A3634,日期设置!$B$4,日期设置!$B$2,1)</f>
        <v>0.21345098974480956</v>
      </c>
      <c r="J3634" s="26">
        <f>[1]!b_pq_pctchange(A3634,日期设置!$C$4,日期设置!$B$2,1)</f>
        <v>0.84680000000000177</v>
      </c>
      <c r="K3634" s="52">
        <f>[1]!b_dq_amount($A3634,日期设置!B$2,2,10000)</f>
        <v>0</v>
      </c>
      <c r="L3634" s="26">
        <f>[1]!b_info_latestpar(A3634,日期设置!$B$2)</f>
        <v>100</v>
      </c>
      <c r="M3634" s="6">
        <f>[1]!b_info_outstandingbalance($A3634,日期设置!B$2)</f>
        <v>5.5</v>
      </c>
      <c r="N3634" s="7" t="str">
        <f>[1]!b_info_latestissurercreditrating2(A3634,日期设置!$B$2,"102","1")</f>
        <v>AA+</v>
      </c>
      <c r="O3634" s="43">
        <v>5.5</v>
      </c>
      <c r="P3634" s="9">
        <f>[1]!b_info_repurchasedate(A3634)</f>
        <v>0</v>
      </c>
      <c r="Q3634" s="31" t="s">
        <v>16767</v>
      </c>
      <c r="R3634" s="2" t="str">
        <f>IF((--IF(P3634=0,Q3634,P3634))&gt;(--日期设置!$B$2),IF(P3634=0,Q3634,P3634),Q3634)</f>
        <v>2022-12-09</v>
      </c>
      <c r="S3634" s="31" t="s">
        <v>16478</v>
      </c>
      <c r="T3634" s="8">
        <f>[1]!b_anal_ptmyear($A3634,日期设置!$B$2)</f>
        <v>1.7178082191780821</v>
      </c>
      <c r="U3634" s="8">
        <f>[1]!b_anal_termifexercise($A3634,日期设置!B$2)</f>
        <v>1.7178082191780821</v>
      </c>
      <c r="V3634" s="10">
        <f>[1]!b_dq_dirtyprice(A3634,日期设置!$B$2)</f>
        <v>102.3989</v>
      </c>
      <c r="W3634" s="11">
        <f>IF(U3634=0,ROUNDUP((Q3634-日期设置!$B$2)/365,0),ROUNDUP((R3634-日期设置!$B$2)/365,0))</f>
        <v>2</v>
      </c>
      <c r="X3634" s="18">
        <f>_xlfn.IFNA(VLOOKUP(A3634,过往入选债券!A:D,4,0),2)</f>
        <v>2</v>
      </c>
      <c r="Y3634">
        <f>_xlfn.IFNA(VLOOKUP(C3634,[2]Sheet1!$A:$A,1,0),3)</f>
        <v>3</v>
      </c>
    </row>
    <row r="3635" spans="1:25" hidden="1" x14ac:dyDescent="0.2">
      <c r="A3635" s="28" t="s">
        <v>20490</v>
      </c>
      <c r="B3635" s="28" t="s">
        <v>20491</v>
      </c>
      <c r="C3635" s="39" t="s">
        <v>20776</v>
      </c>
      <c r="D3635" s="26" t="str">
        <f>[1]!b_calc_yield(A3635,日期设置!$B$2,F3635,1,R3635,1,O3635,L3635,S3635,)</f>
        <v>Fetching...</v>
      </c>
      <c r="E3635" s="26">
        <f t="shared" si="112"/>
        <v>12.131165457629024</v>
      </c>
      <c r="F3635" s="18">
        <f>[1]!b_dq_cleanprice($A3635,日期设置!B$2)</f>
        <v>100</v>
      </c>
      <c r="G3635" s="18" t="str">
        <f t="shared" si="113"/>
        <v>2.50 + 2.50</v>
      </c>
      <c r="H3635" s="27">
        <f>[1]!b_dq_pctchange($A3635,日期设置!$B$2,1)/100</f>
        <v>0</v>
      </c>
      <c r="I3635" s="26">
        <f>[1]!b_pq_pctchange(A3635,日期设置!$B$4,日期设置!$B$2,1)</f>
        <v>0</v>
      </c>
      <c r="J3635" s="26">
        <f>[1]!b_pq_pctchange(A3635,日期设置!$C$4,日期设置!$B$2,1)</f>
        <v>0</v>
      </c>
      <c r="K3635" s="52">
        <f>[1]!b_dq_amount($A3635,日期设置!B$2,2,10000)</f>
        <v>0</v>
      </c>
      <c r="L3635" s="26">
        <f>[1]!b_info_latestpar(A3635,日期设置!$B$2)</f>
        <v>100</v>
      </c>
      <c r="M3635" s="6">
        <f>[1]!b_info_outstandingbalance($A3635,日期设置!B$2)</f>
        <v>5</v>
      </c>
      <c r="N3635" s="7" t="str">
        <f>[1]!b_info_latestissurercreditrating2(A3635,日期设置!$B$2,"102","1")</f>
        <v>AAA</v>
      </c>
      <c r="O3635" s="8">
        <v>4.97</v>
      </c>
      <c r="P3635" s="9">
        <f>[1]!b_info_repurchasedate(A3635)</f>
        <v>0</v>
      </c>
      <c r="Q3635" s="8" t="s">
        <v>16513</v>
      </c>
      <c r="R3635" s="2" t="str">
        <f>IF((--IF(P3635=0,Q3635,P3635))&gt;(--日期设置!$B$2),IF(P3635=0,Q3635,P3635),Q3635)</f>
        <v>2023-09-21</v>
      </c>
      <c r="S3635" s="31" t="s">
        <v>17255</v>
      </c>
      <c r="T3635" s="8">
        <f>[1]!b_anal_ptmyear($A3635,日期设置!$B$2)</f>
        <v>2.5013698630136987</v>
      </c>
      <c r="U3635" s="8">
        <f>[1]!b_anal_termifexercise($A3635,日期设置!B$2)</f>
        <v>2.5013698630136987</v>
      </c>
      <c r="V3635" s="10">
        <f>[1]!b_dq_dirtyprice(A3635,日期设置!$B$2)</f>
        <v>102.4782</v>
      </c>
      <c r="W3635" s="11">
        <f>IF(U3635=0,ROUNDUP((Q3635-日期设置!$B$2)/365,0),ROUNDUP((R3635-日期设置!$B$2)/365,0))</f>
        <v>3</v>
      </c>
      <c r="X3635" s="18">
        <f>_xlfn.IFNA(VLOOKUP(A3635,过往入选债券!A:D,4,0),2)</f>
        <v>2</v>
      </c>
      <c r="Y3635">
        <f>_xlfn.IFNA(VLOOKUP(C3635,[2]Sheet1!$A:$A,1,0),3)</f>
        <v>3</v>
      </c>
    </row>
    <row r="3636" spans="1:25" hidden="1" x14ac:dyDescent="0.2">
      <c r="A3636" s="21" t="s">
        <v>8999</v>
      </c>
      <c r="B3636" s="21" t="s">
        <v>9000</v>
      </c>
      <c r="C3636" s="37" t="s">
        <v>6307</v>
      </c>
      <c r="D3636" s="26" t="str">
        <f>[1]!b_calc_yield(A3636,日期设置!$B$2,F3636,1,R3636,1,O3636,L3636,S3636,)</f>
        <v>Fetching...</v>
      </c>
      <c r="E3636" s="26">
        <f t="shared" si="112"/>
        <v>1.9822193712440761</v>
      </c>
      <c r="F3636" s="18">
        <f>[1]!b_dq_cleanprice($A3636,日期设置!B$2)</f>
        <v>100.4158</v>
      </c>
      <c r="G3636" s="18" t="str">
        <f t="shared" si="113"/>
        <v>1.4 + 0.40</v>
      </c>
      <c r="H3636" s="27">
        <f>[1]!b_dq_pctchange($A3636,日期设置!$B$2,1)/100</f>
        <v>0</v>
      </c>
      <c r="I3636" s="26">
        <f>[1]!b_pq_pctchange(A3636,日期设置!$B$4,日期设置!$B$2,1)</f>
        <v>-2.2701105517074209</v>
      </c>
      <c r="J3636" s="26">
        <f>[1]!b_pq_pctchange(A3636,日期设置!$C$4,日期设置!$B$2,1)</f>
        <v>-2.2701105517074209</v>
      </c>
      <c r="K3636" s="52">
        <f>[1]!b_dq_amount($A3636,日期设置!B$2,2,10000)</f>
        <v>0</v>
      </c>
      <c r="L3636" s="26">
        <f>[1]!b_info_latestpar(A3636,日期设置!$B$2)</f>
        <v>100</v>
      </c>
      <c r="M3636" s="6">
        <f>[1]!b_info_outstandingbalance($A3636,日期设置!B$2)</f>
        <v>3</v>
      </c>
      <c r="N3636" s="7" t="str">
        <f>[1]!b_info_latestissurercreditrating2(A3636,日期设置!$B$2,"102","1")</f>
        <v>AA</v>
      </c>
      <c r="O3636" s="8">
        <v>6.2</v>
      </c>
      <c r="P3636" s="9" t="str">
        <f>[1]!b_info_repurchasedate(A3636)</f>
        <v>2021-08-16</v>
      </c>
      <c r="Q3636" s="8" t="s">
        <v>16298</v>
      </c>
      <c r="R3636" s="2" t="str">
        <f>IF((--IF(P3636=0,Q3636,P3636))&gt;(--日期设置!$B$2),IF(P3636=0,Q3636,P3636),Q3636)</f>
        <v>2021-08-16</v>
      </c>
      <c r="S3636" s="2" t="s">
        <v>18143</v>
      </c>
      <c r="T3636" s="8">
        <f>[1]!b_anal_ptmyear($A3636,日期设置!$B$2)</f>
        <v>1.4</v>
      </c>
      <c r="U3636" s="8">
        <f>[1]!b_anal_termifexercise($A3636,日期设置!B$2)</f>
        <v>0.40273972602739727</v>
      </c>
      <c r="V3636" s="10">
        <f>[1]!b_dq_dirtyprice(A3636,日期设置!$B$2)</f>
        <v>104.1358</v>
      </c>
      <c r="W3636" s="11">
        <f>IF(U3636=0,ROUNDUP((Q3636-日期设置!$B$2)/365,0),ROUNDUP((R3636-日期设置!$B$2)/365,0))</f>
        <v>1</v>
      </c>
      <c r="X3636" s="18">
        <f>_xlfn.IFNA(VLOOKUP(A3636,过往入选债券!A:D,4,0),2)</f>
        <v>2</v>
      </c>
      <c r="Y3636">
        <f>_xlfn.IFNA(VLOOKUP(C3636,[2]Sheet1!$A:$A,1,0),3)</f>
        <v>3</v>
      </c>
    </row>
    <row r="3637" spans="1:25" hidden="1" x14ac:dyDescent="0.2">
      <c r="A3637" s="21" t="s">
        <v>9352</v>
      </c>
      <c r="B3637" s="21" t="s">
        <v>9353</v>
      </c>
      <c r="C3637" s="37" t="s">
        <v>8419</v>
      </c>
      <c r="D3637" s="26" t="str">
        <f>[1]!b_calc_yield(A3637,日期设置!$B$2,F3637,1,R3637,1,O3637,L3637,S3637,)</f>
        <v>Fetching...</v>
      </c>
      <c r="E3637" s="26">
        <f t="shared" si="112"/>
        <v>7.6573397340550686</v>
      </c>
      <c r="F3637" s="18">
        <f>[1]!b_dq_cleanprice($A3637,日期设置!B$2)</f>
        <v>100.583</v>
      </c>
      <c r="G3637" s="18" t="str">
        <f t="shared" si="113"/>
        <v>1.57 + 1.57</v>
      </c>
      <c r="H3637" s="27">
        <f>[1]!b_dq_pctchange($A3637,日期设置!$B$2,1)/100</f>
        <v>0</v>
      </c>
      <c r="I3637" s="26">
        <f>[1]!b_pq_pctchange(A3637,日期设置!$B$4,日期设置!$B$2,1)</f>
        <v>0</v>
      </c>
      <c r="J3637" s="26">
        <f>[1]!b_pq_pctchange(A3637,日期设置!$C$4,日期设置!$B$2,1)</f>
        <v>0</v>
      </c>
      <c r="K3637" s="52">
        <f>[1]!b_dq_amount($A3637,日期设置!B$2,2,10000)</f>
        <v>0</v>
      </c>
      <c r="L3637" s="26">
        <f>[1]!b_info_latestpar(A3637,日期设置!$B$2)</f>
        <v>100</v>
      </c>
      <c r="M3637" s="6">
        <f>[1]!b_info_outstandingbalance($A3637,日期设置!B$2)</f>
        <v>4</v>
      </c>
      <c r="N3637" s="7" t="str">
        <f>[1]!b_info_latestissurercreditrating2(A3637,日期设置!$B$2,"102","1")</f>
        <v>AA+</v>
      </c>
      <c r="O3637" s="8">
        <v>5.37</v>
      </c>
      <c r="P3637" s="9">
        <f>[1]!b_info_repurchasedate(A3637)</f>
        <v>0</v>
      </c>
      <c r="Q3637" s="8" t="s">
        <v>16221</v>
      </c>
      <c r="R3637" s="2" t="str">
        <f>IF((--IF(P3637=0,Q3637,P3637))&gt;(--日期设置!$B$2),IF(P3637=0,Q3637,P3637),Q3637)</f>
        <v>2022-10-18</v>
      </c>
      <c r="S3637" s="2" t="s">
        <v>17897</v>
      </c>
      <c r="T3637" s="8">
        <f>[1]!b_anal_ptmyear($A3637,日期设置!$B$2)</f>
        <v>1.5753424657534247</v>
      </c>
      <c r="U3637" s="8">
        <f>[1]!b_anal_termifexercise($A3637,日期设置!B$2)</f>
        <v>1.5753424657534247</v>
      </c>
      <c r="V3637" s="10">
        <f>[1]!b_dq_dirtyprice(A3637,日期设置!$B$2)</f>
        <v>102.8634</v>
      </c>
      <c r="W3637" s="11">
        <f>IF(U3637=0,ROUNDUP((Q3637-日期设置!$B$2)/365,0),ROUNDUP((R3637-日期设置!$B$2)/365,0))</f>
        <v>2</v>
      </c>
      <c r="X3637" s="18">
        <f>_xlfn.IFNA(VLOOKUP(A3637,过往入选债券!A:D,4,0),2)</f>
        <v>2</v>
      </c>
      <c r="Y3637">
        <f>_xlfn.IFNA(VLOOKUP(C3637,[2]Sheet1!$A:$A,1,0),3)</f>
        <v>3</v>
      </c>
    </row>
    <row r="3638" spans="1:25" hidden="1" x14ac:dyDescent="0.2">
      <c r="A3638" s="21" t="s">
        <v>14121</v>
      </c>
      <c r="B3638" s="21" t="s">
        <v>14122</v>
      </c>
      <c r="C3638" s="37" t="s">
        <v>4067</v>
      </c>
      <c r="D3638" s="26" t="str">
        <f>[1]!b_calc_yield(A3638,日期设置!$B$2,F3638,1,R3638,1,O3638,L3638,S3638,)</f>
        <v>Fetching...</v>
      </c>
      <c r="E3638" s="26">
        <f t="shared" si="112"/>
        <v>23.139512278389173</v>
      </c>
      <c r="F3638" s="18">
        <f>[1]!b_dq_cleanprice($A3638,日期设置!B$2)</f>
        <v>81.899600000000007</v>
      </c>
      <c r="G3638" s="18" t="str">
        <f t="shared" si="113"/>
        <v>3.48 + 0</v>
      </c>
      <c r="H3638" s="27">
        <f>[1]!b_dq_pctchange($A3638,日期设置!$B$2,1)/100</f>
        <v>0</v>
      </c>
      <c r="I3638" s="26">
        <f>[1]!b_pq_pctchange(A3638,日期设置!$B$4,日期设置!$B$2,1)</f>
        <v>0</v>
      </c>
      <c r="J3638" s="26">
        <f>[1]!b_pq_pctchange(A3638,日期设置!$C$4,日期设置!$B$2,1)</f>
        <v>0</v>
      </c>
      <c r="K3638" s="52">
        <f>[1]!b_dq_amount($A3638,日期设置!B$2,2,10000)</f>
        <v>0</v>
      </c>
      <c r="L3638" s="26">
        <f>[1]!b_info_latestpar(A3638,日期设置!$B$2)</f>
        <v>80</v>
      </c>
      <c r="M3638" s="6">
        <f>[1]!b_info_outstandingbalance($A3638,日期设置!B$2)</f>
        <v>3.92</v>
      </c>
      <c r="N3638" s="7" t="str">
        <f>[1]!b_info_latestissurercreditrating2(A3638,日期设置!$B$2,"102","1")</f>
        <v>AA</v>
      </c>
      <c r="O3638" s="8">
        <v>5.97</v>
      </c>
      <c r="P3638" s="9">
        <f>[1]!b_info_repurchasedate(A3638)</f>
        <v>0</v>
      </c>
      <c r="Q3638" s="8" t="s">
        <v>16050</v>
      </c>
      <c r="R3638" s="2" t="str">
        <f>IF((--IF(P3638=0,Q3638,P3638))&gt;(--日期设置!$B$2),IF(P3638=0,Q3638,P3638),Q3638)</f>
        <v>2024-09-15</v>
      </c>
      <c r="S3638" s="2" t="s">
        <v>17836</v>
      </c>
      <c r="T3638" s="8">
        <f>[1]!b_anal_ptmyear($A3638,日期设置!$B$2)</f>
        <v>3.484931506849315</v>
      </c>
      <c r="U3638" s="8">
        <f>[1]!b_anal_termifexercise($A3638,日期设置!B$2)</f>
        <v>0</v>
      </c>
      <c r="V3638" s="10">
        <f>[1]!b_dq_dirtyprice(A3638,日期设置!$B$2)</f>
        <v>84.3596</v>
      </c>
      <c r="W3638" s="11">
        <f>IF(U3638=0,ROUNDUP((Q3638-日期设置!$B$2)/365,0),ROUNDUP((R3638-日期设置!$B$2)/365,0))</f>
        <v>4</v>
      </c>
      <c r="X3638" s="18">
        <f>_xlfn.IFNA(VLOOKUP(A3638,过往入选债券!A:D,4,0),2)</f>
        <v>2</v>
      </c>
      <c r="Y3638">
        <f>_xlfn.IFNA(VLOOKUP(C3638,[2]Sheet1!$A:$A,1,0),3)</f>
        <v>3</v>
      </c>
    </row>
    <row r="3639" spans="1:25" hidden="1" x14ac:dyDescent="0.2">
      <c r="A3639" s="28" t="s">
        <v>22592</v>
      </c>
      <c r="B3639" s="28" t="s">
        <v>22593</v>
      </c>
      <c r="C3639" s="39" t="s">
        <v>81</v>
      </c>
      <c r="D3639" s="26">
        <f>[1]!b_calc_yield(A3639,日期设置!$B$2,F3639,1,R3639,1,O3639,L3639,S3639,)</f>
        <v>4.953920082876742</v>
      </c>
      <c r="E3639" s="26">
        <f t="shared" si="112"/>
        <v>4.4101295131174112</v>
      </c>
      <c r="F3639" s="18">
        <f>[1]!b_dq_cleanprice($A3639,日期设置!B$2)</f>
        <v>100</v>
      </c>
      <c r="G3639" s="18" t="str">
        <f t="shared" si="113"/>
        <v>0.01 + 0</v>
      </c>
      <c r="H3639" s="27">
        <f>[1]!b_dq_pctchange($A3639,日期设置!$B$2,1)/100</f>
        <v>0</v>
      </c>
      <c r="I3639" s="26">
        <f>[1]!b_pq_pctchange(A3639,日期设置!$B$4,日期设置!$B$2,1)</f>
        <v>0</v>
      </c>
      <c r="J3639" s="26">
        <f>[1]!b_pq_pctchange(A3639,日期设置!$C$4,日期设置!$B$2,1)</f>
        <v>0</v>
      </c>
      <c r="K3639" s="52">
        <f>[1]!b_dq_amount($A3639,日期设置!B$2,2,10000)</f>
        <v>0</v>
      </c>
      <c r="L3639" s="26">
        <f>[1]!b_info_latestpar(A3639,日期设置!$B$2)</f>
        <v>100</v>
      </c>
      <c r="M3639" s="6">
        <f>[1]!b_info_outstandingbalance($A3639,日期设置!B$2)</f>
        <v>10</v>
      </c>
      <c r="N3639" s="7" t="str">
        <f>[1]!b_info_latestissurercreditrating2(A3639,日期设置!$B$2,"102","1")</f>
        <v>AAA</v>
      </c>
      <c r="O3639" s="43">
        <v>4.9800000000000004</v>
      </c>
      <c r="P3639" s="9">
        <f>[1]!b_info_repurchasedate(A3639)</f>
        <v>0</v>
      </c>
      <c r="Q3639" s="31" t="s">
        <v>17282</v>
      </c>
      <c r="R3639" s="2" t="str">
        <f>IF((--IF(P3639=0,Q3639,P3639))&gt;(--日期设置!$B$2),IF(P3639=0,Q3639,P3639),Q3639)</f>
        <v>2021-03-27</v>
      </c>
      <c r="S3639" s="2" t="s">
        <v>23238</v>
      </c>
      <c r="T3639" s="8">
        <f>[1]!b_anal_ptmyear($A3639,日期设置!$B$2)</f>
        <v>1.3698630136986301E-2</v>
      </c>
      <c r="U3639" s="8">
        <f>[1]!b_anal_termifexercise($A3639,日期设置!B$2)</f>
        <v>0</v>
      </c>
      <c r="V3639" s="10">
        <f>[1]!b_dq_dirtyprice(A3639,日期设置!$B$2)</f>
        <v>100.5458</v>
      </c>
      <c r="W3639" s="11">
        <f>IF(U3639=0,ROUNDUP((Q3639-日期设置!$B$2)/365,0),ROUNDUP((R3639-日期设置!$B$2)/365,0))</f>
        <v>1</v>
      </c>
      <c r="X3639" s="18">
        <f>_xlfn.IFNA(VLOOKUP(A3639,过往入选债券!A:D,4,0),2)</f>
        <v>2</v>
      </c>
      <c r="Y3639">
        <f>_xlfn.IFNA(VLOOKUP(C3639,[2]Sheet1!$A:$A,1,0),3)</f>
        <v>3</v>
      </c>
    </row>
    <row r="3640" spans="1:25" hidden="1" x14ac:dyDescent="0.2">
      <c r="A3640" s="28" t="s">
        <v>19123</v>
      </c>
      <c r="B3640" s="28" t="s">
        <v>19124</v>
      </c>
      <c r="C3640" s="38" t="s">
        <v>1495</v>
      </c>
      <c r="D3640" s="26" t="str">
        <f>[1]!b_calc_yield(A3640,日期设置!$B$2,F3640,1,R3640,1,O3640,L3640,S3640,)</f>
        <v>Fetching...</v>
      </c>
      <c r="E3640" s="26">
        <f t="shared" si="112"/>
        <v>11.47020479432479</v>
      </c>
      <c r="F3640" s="18">
        <f>[1]!b_dq_cleanprice($A3640,日期设置!B$2)</f>
        <v>99.266000000000005</v>
      </c>
      <c r="G3640" s="18" t="str">
        <f t="shared" si="113"/>
        <v>2.37 + 0</v>
      </c>
      <c r="H3640" s="27">
        <f>[1]!b_dq_pctchange($A3640,日期设置!$B$2,1)/100</f>
        <v>0</v>
      </c>
      <c r="I3640" s="26">
        <f>[1]!b_pq_pctchange(A3640,日期设置!$B$4,日期设置!$B$2,1)</f>
        <v>0</v>
      </c>
      <c r="J3640" s="26">
        <f>[1]!b_pq_pctchange(A3640,日期设置!$C$4,日期设置!$B$2,1)</f>
        <v>0</v>
      </c>
      <c r="K3640" s="52">
        <f>[1]!b_dq_amount($A3640,日期设置!B$2,2,10000)</f>
        <v>0</v>
      </c>
      <c r="L3640" s="26">
        <f>[1]!b_info_latestpar(A3640,日期设置!$B$2)</f>
        <v>100</v>
      </c>
      <c r="M3640" s="6">
        <f>[1]!b_info_outstandingbalance($A3640,日期设置!B$2)</f>
        <v>8</v>
      </c>
      <c r="N3640" s="7">
        <f>[1]!b_info_latestissurercreditrating2(A3640,日期设置!$B$2,"102","1")</f>
        <v>0</v>
      </c>
      <c r="O3640" s="8">
        <v>4.63</v>
      </c>
      <c r="P3640" s="9">
        <f>[1]!b_info_repurchasedate(A3640)</f>
        <v>0</v>
      </c>
      <c r="Q3640" s="8" t="s">
        <v>17521</v>
      </c>
      <c r="R3640" s="2" t="str">
        <f>IF((--IF(P3640=0,Q3640,P3640))&gt;(--日期设置!$B$2),IF(P3640=0,Q3640,P3640),Q3640)</f>
        <v>2023-08-05</v>
      </c>
      <c r="S3640" s="31" t="s">
        <v>19125</v>
      </c>
      <c r="T3640" s="8">
        <f>[1]!b_anal_ptmyear($A3640,日期设置!$B$2)</f>
        <v>2.3726027397260276</v>
      </c>
      <c r="U3640" s="8">
        <f>[1]!b_anal_termifexercise($A3640,日期设置!B$2)</f>
        <v>0</v>
      </c>
      <c r="V3640" s="10">
        <f>[1]!b_dq_dirtyprice(A3640,日期设置!$B$2)</f>
        <v>102.1708</v>
      </c>
      <c r="W3640" s="11">
        <f>IF(U3640=0,ROUNDUP((Q3640-日期设置!$B$2)/365,0),ROUNDUP((R3640-日期设置!$B$2)/365,0))</f>
        <v>3</v>
      </c>
      <c r="X3640" s="18">
        <f>_xlfn.IFNA(VLOOKUP(A3640,过往入选债券!A:D,4,0),2)</f>
        <v>2</v>
      </c>
      <c r="Y3640">
        <f>_xlfn.IFNA(VLOOKUP(C3640,[2]Sheet1!$A:$A,1,0),3)</f>
        <v>3</v>
      </c>
    </row>
    <row r="3641" spans="1:25" hidden="1" x14ac:dyDescent="0.2">
      <c r="A3641" s="21" t="s">
        <v>7680</v>
      </c>
      <c r="B3641" s="21" t="s">
        <v>7681</v>
      </c>
      <c r="C3641" s="37" t="s">
        <v>426</v>
      </c>
      <c r="D3641" s="26" t="str">
        <f>[1]!b_calc_yield(A3641,日期设置!$B$2,F3641,1,R3641,1,O3641,L3641,S3641,)</f>
        <v>Fetching...</v>
      </c>
      <c r="E3641" s="26">
        <f t="shared" si="112"/>
        <v>13.426518012528277</v>
      </c>
      <c r="F3641" s="18">
        <f>[1]!b_dq_cleanprice($A3641,日期设置!B$2)</f>
        <v>98.5</v>
      </c>
      <c r="G3641" s="18" t="str">
        <f t="shared" si="113"/>
        <v>2.72 + 0</v>
      </c>
      <c r="H3641" s="27">
        <f>[1]!b_dq_pctchange($A3641,日期设置!$B$2,1)/100</f>
        <v>0</v>
      </c>
      <c r="I3641" s="26">
        <f>[1]!b_pq_pctchange(A3641,日期设置!$B$4,日期设置!$B$2,1)</f>
        <v>0</v>
      </c>
      <c r="J3641" s="26">
        <f>[1]!b_pq_pctchange(A3641,日期设置!$C$4,日期设置!$B$2,1)</f>
        <v>0</v>
      </c>
      <c r="K3641" s="52">
        <f>[1]!b_dq_amount($A3641,日期设置!B$2,2,10000)</f>
        <v>0</v>
      </c>
      <c r="L3641" s="26">
        <f>[1]!b_info_latestpar(A3641,日期设置!$B$2)</f>
        <v>100</v>
      </c>
      <c r="M3641" s="6">
        <f>[1]!b_info_outstandingbalance($A3641,日期设置!B$2)</f>
        <v>15</v>
      </c>
      <c r="N3641" s="7" t="str">
        <f>[1]!b_info_latestissurercreditrating2(A3641,日期设置!$B$2,"102","1")</f>
        <v>AAA</v>
      </c>
      <c r="O3641" s="8">
        <v>4.3600000000000003</v>
      </c>
      <c r="P3641" s="9">
        <f>[1]!b_info_repurchasedate(A3641)</f>
        <v>0</v>
      </c>
      <c r="Q3641" s="8" t="s">
        <v>16390</v>
      </c>
      <c r="R3641" s="2" t="str">
        <f>IF((--IF(P3641=0,Q3641,P3641))&gt;(--日期设置!$B$2),IF(P3641=0,Q3641,P3641),Q3641)</f>
        <v>2023-12-12</v>
      </c>
      <c r="S3641" s="2" t="s">
        <v>18163</v>
      </c>
      <c r="T3641" s="8">
        <f>[1]!b_anal_ptmyear($A3641,日期设置!$B$2)</f>
        <v>2.7260273972602738</v>
      </c>
      <c r="U3641" s="8">
        <f>[1]!b_anal_termifexercise($A3641,日期设置!B$2)</f>
        <v>0</v>
      </c>
      <c r="V3641" s="10">
        <f>[1]!b_dq_dirtyprice(A3641,日期设置!$B$2)</f>
        <v>99.694500000000005</v>
      </c>
      <c r="W3641" s="11">
        <f>IF(U3641=0,ROUNDUP((Q3641-日期设置!$B$2)/365,0),ROUNDUP((R3641-日期设置!$B$2)/365,0))</f>
        <v>3</v>
      </c>
      <c r="X3641" s="18">
        <f>_xlfn.IFNA(VLOOKUP(A3641,过往入选债券!A:D,4,0),2)</f>
        <v>2</v>
      </c>
      <c r="Y3641">
        <f>_xlfn.IFNA(VLOOKUP(C3641,[2]Sheet1!$A:$A,1,0),3)</f>
        <v>3</v>
      </c>
    </row>
    <row r="3642" spans="1:25" hidden="1" x14ac:dyDescent="0.2">
      <c r="A3642" s="21" t="s">
        <v>6708</v>
      </c>
      <c r="B3642" s="21" t="s">
        <v>6709</v>
      </c>
      <c r="C3642" s="37" t="s">
        <v>5764</v>
      </c>
      <c r="D3642" s="26" t="str">
        <f>[1]!b_calc_yield(A3642,日期设置!$B$2,F3642,1,R3642,1,O3642,L3642,S3642,)</f>
        <v>Fetching...</v>
      </c>
      <c r="E3642" s="26">
        <f t="shared" si="112"/>
        <v>9.6757585755566247</v>
      </c>
      <c r="F3642" s="18">
        <f>[1]!b_dq_cleanprice($A3642,日期设置!B$2)</f>
        <v>103.9581</v>
      </c>
      <c r="G3642" s="18" t="str">
        <f t="shared" si="113"/>
        <v>2.09 + 2.09</v>
      </c>
      <c r="H3642" s="27">
        <f>[1]!b_dq_pctchange($A3642,日期设置!$B$2,1)/100</f>
        <v>0</v>
      </c>
      <c r="I3642" s="26">
        <f>[1]!b_pq_pctchange(A3642,日期设置!$B$4,日期设置!$B$2,1)</f>
        <v>0</v>
      </c>
      <c r="J3642" s="26">
        <f>[1]!b_pq_pctchange(A3642,日期设置!$C$4,日期设置!$B$2,1)</f>
        <v>-4.2787391853664543E-2</v>
      </c>
      <c r="K3642" s="52">
        <f>[1]!b_dq_amount($A3642,日期设置!B$2,2,10000)</f>
        <v>0</v>
      </c>
      <c r="L3642" s="26">
        <f>[1]!b_info_latestpar(A3642,日期设置!$B$2)</f>
        <v>100</v>
      </c>
      <c r="M3642" s="6">
        <f>[1]!b_info_outstandingbalance($A3642,日期设置!B$2)</f>
        <v>5</v>
      </c>
      <c r="N3642" s="7" t="str">
        <f>[1]!b_info_latestissurercreditrating2(A3642,日期设置!$B$2,"102","1")</f>
        <v>AA+</v>
      </c>
      <c r="O3642" s="8">
        <v>7</v>
      </c>
      <c r="P3642" s="9">
        <f>[1]!b_info_repurchasedate(A3642)</f>
        <v>0</v>
      </c>
      <c r="Q3642" s="8" t="s">
        <v>16074</v>
      </c>
      <c r="R3642" s="2" t="str">
        <f>IF((--IF(P3642=0,Q3642,P3642))&gt;(--日期设置!$B$2),IF(P3642=0,Q3642,P3642),Q3642)</f>
        <v>2023-04-24</v>
      </c>
      <c r="S3642" s="2" t="s">
        <v>18213</v>
      </c>
      <c r="T3642" s="8">
        <f>[1]!b_anal_ptmyear($A3642,日期设置!$B$2)</f>
        <v>2.0904109589041098</v>
      </c>
      <c r="U3642" s="8">
        <f>[1]!b_anal_termifexercise($A3642,日期设置!B$2)</f>
        <v>2.0904109589041098</v>
      </c>
      <c r="V3642" s="10">
        <f>[1]!b_dq_dirtyprice(A3642,日期设置!$B$2)</f>
        <v>110.3252</v>
      </c>
      <c r="W3642" s="11">
        <f>IF(U3642=0,ROUNDUP((Q3642-日期设置!$B$2)/365,0),ROUNDUP((R3642-日期设置!$B$2)/365,0))</f>
        <v>3</v>
      </c>
      <c r="X3642" s="18">
        <f>_xlfn.IFNA(VLOOKUP(A3642,过往入选债券!A:D,4,0),2)</f>
        <v>2</v>
      </c>
      <c r="Y3642">
        <f>_xlfn.IFNA(VLOOKUP(C3642,[2]Sheet1!$A:$A,1,0),3)</f>
        <v>3</v>
      </c>
    </row>
    <row r="3643" spans="1:25" hidden="1" x14ac:dyDescent="0.2">
      <c r="A3643" s="21" t="s">
        <v>12840</v>
      </c>
      <c r="B3643" s="21" t="s">
        <v>12841</v>
      </c>
      <c r="C3643" s="37" t="s">
        <v>117</v>
      </c>
      <c r="D3643" s="26" t="str">
        <f>[1]!b_calc_yield(A3643,日期设置!$B$2,F3643,1,R3643,1,O3643,L3643,S3643,)</f>
        <v>Fetching...</v>
      </c>
      <c r="E3643" s="26">
        <f t="shared" si="112"/>
        <v>24.997486982569718</v>
      </c>
      <c r="F3643" s="18">
        <f>[1]!b_dq_cleanprice($A3643,日期设置!B$2)</f>
        <v>39.504600000000003</v>
      </c>
      <c r="G3643" s="18" t="str">
        <f t="shared" si="113"/>
        <v>1.85 + 0</v>
      </c>
      <c r="H3643" s="27">
        <f>[1]!b_dq_pctchange($A3643,日期设置!$B$2,1)/100</f>
        <v>0</v>
      </c>
      <c r="I3643" s="26">
        <f>[1]!b_pq_pctchange(A3643,日期设置!$B$4,日期设置!$B$2,1)</f>
        <v>0</v>
      </c>
      <c r="J3643" s="26">
        <f>[1]!b_pq_pctchange(A3643,日期设置!$C$4,日期设置!$B$2,1)</f>
        <v>0</v>
      </c>
      <c r="K3643" s="52">
        <f>[1]!b_dq_amount($A3643,日期设置!B$2,2,10000)</f>
        <v>0</v>
      </c>
      <c r="L3643" s="26">
        <f>[1]!b_info_latestpar(A3643,日期设置!$B$2)</f>
        <v>40</v>
      </c>
      <c r="M3643" s="6">
        <f>[1]!b_info_outstandingbalance($A3643,日期设置!B$2)</f>
        <v>3.4</v>
      </c>
      <c r="N3643" s="7" t="str">
        <f>[1]!b_info_latestissurercreditrating2(A3643,日期设置!$B$2,"102","1")</f>
        <v>AA</v>
      </c>
      <c r="O3643" s="8">
        <v>4.87</v>
      </c>
      <c r="P3643" s="9">
        <f>[1]!b_info_repurchasedate(A3643)</f>
        <v>0</v>
      </c>
      <c r="Q3643" s="8" t="s">
        <v>16858</v>
      </c>
      <c r="R3643" s="2" t="str">
        <f>IF((--IF(P3643=0,Q3643,P3643))&gt;(--日期设置!$B$2),IF(P3643=0,Q3643,P3643),Q3643)</f>
        <v>2023-01-27</v>
      </c>
      <c r="S3643" s="2" t="s">
        <v>18551</v>
      </c>
      <c r="T3643" s="8">
        <f>[1]!b_anal_ptmyear($A3643,日期设置!$B$2)</f>
        <v>1.8520547945205479</v>
      </c>
      <c r="U3643" s="8">
        <f>[1]!b_anal_termifexercise($A3643,日期设置!B$2)</f>
        <v>0</v>
      </c>
      <c r="V3643" s="10">
        <f>[1]!b_dq_dirtyprice(A3643,日期设置!$B$2)</f>
        <v>39.7928</v>
      </c>
      <c r="W3643" s="11">
        <f>IF(U3643=0,ROUNDUP((Q3643-日期设置!$B$2)/365,0),ROUNDUP((R3643-日期设置!$B$2)/365,0))</f>
        <v>2</v>
      </c>
      <c r="X3643" s="18">
        <f>_xlfn.IFNA(VLOOKUP(A3643,过往入选债券!A:D,4,0),2)</f>
        <v>2</v>
      </c>
      <c r="Y3643">
        <f>_xlfn.IFNA(VLOOKUP(C3643,[2]Sheet1!$A:$A,1,0),3)</f>
        <v>3</v>
      </c>
    </row>
    <row r="3644" spans="1:25" hidden="1" x14ac:dyDescent="0.2">
      <c r="A3644" s="21" t="s">
        <v>11003</v>
      </c>
      <c r="B3644" s="21" t="s">
        <v>11004</v>
      </c>
      <c r="C3644" s="37" t="s">
        <v>704</v>
      </c>
      <c r="D3644" s="26" t="str">
        <f>[1]!b_calc_yield(A3644,日期设置!$B$2,F3644,1,R3644,1,O3644,L3644,S3644,)</f>
        <v>Fetching...</v>
      </c>
      <c r="E3644" s="26">
        <f t="shared" si="112"/>
        <v>11.383606236385436</v>
      </c>
      <c r="F3644" s="18">
        <f>[1]!b_dq_cleanprice($A3644,日期设置!B$2)</f>
        <v>99.187299999999993</v>
      </c>
      <c r="G3644" s="18" t="str">
        <f t="shared" si="113"/>
        <v>4.35 + 2.35</v>
      </c>
      <c r="H3644" s="27">
        <f>[1]!b_dq_pctchange($A3644,日期设置!$B$2,1)/100</f>
        <v>0</v>
      </c>
      <c r="I3644" s="26">
        <f>[1]!b_pq_pctchange(A3644,日期设置!$B$4,日期设置!$B$2,1)</f>
        <v>-0.81270000000000664</v>
      </c>
      <c r="J3644" s="26">
        <f>[1]!b_pq_pctchange(A3644,日期设置!$C$4,日期设置!$B$2,1)</f>
        <v>-0.81270000000000664</v>
      </c>
      <c r="K3644" s="52">
        <f>[1]!b_dq_amount($A3644,日期设置!B$2,2,10000)</f>
        <v>0</v>
      </c>
      <c r="L3644" s="26">
        <f>[1]!b_info_latestpar(A3644,日期设置!$B$2)</f>
        <v>100</v>
      </c>
      <c r="M3644" s="6">
        <f>[1]!b_info_outstandingbalance($A3644,日期设置!B$2)</f>
        <v>4</v>
      </c>
      <c r="N3644" s="7" t="str">
        <f>[1]!b_info_latestissurercreditrating2(A3644,日期设置!$B$2,"102","1")</f>
        <v>AA+</v>
      </c>
      <c r="O3644" s="8">
        <v>4.59</v>
      </c>
      <c r="P3644" s="9" t="str">
        <f>[1]!b_info_repurchasedate(A3644)</f>
        <v>2023-07-30</v>
      </c>
      <c r="Q3644" s="8" t="s">
        <v>16382</v>
      </c>
      <c r="R3644" s="2" t="str">
        <f>IF((--IF(P3644=0,Q3644,P3644))&gt;(--日期设置!$B$2),IF(P3644=0,Q3644,P3644),Q3644)</f>
        <v>2023-07-30</v>
      </c>
      <c r="S3644" s="2" t="s">
        <v>18158</v>
      </c>
      <c r="T3644" s="8">
        <f>[1]!b_anal_ptmyear($A3644,日期设置!$B$2)</f>
        <v>4.3561643835616435</v>
      </c>
      <c r="U3644" s="8">
        <f>[1]!b_anal_termifexercise($A3644,日期设置!B$2)</f>
        <v>2.3561643835616439</v>
      </c>
      <c r="V3644" s="10">
        <f>[1]!b_dq_dirtyprice(A3644,日期设置!$B$2)</f>
        <v>102.1425</v>
      </c>
      <c r="W3644" s="11">
        <f>IF(U3644=0,ROUNDUP((Q3644-日期设置!$B$2)/365,0),ROUNDUP((R3644-日期设置!$B$2)/365,0))</f>
        <v>3</v>
      </c>
      <c r="X3644" s="18">
        <f>_xlfn.IFNA(VLOOKUP(A3644,过往入选债券!A:D,4,0),2)</f>
        <v>2</v>
      </c>
      <c r="Y3644">
        <f>_xlfn.IFNA(VLOOKUP(C3644,[2]Sheet1!$A:$A,1,0),3)</f>
        <v>3</v>
      </c>
    </row>
    <row r="3645" spans="1:25" hidden="1" x14ac:dyDescent="0.2">
      <c r="A3645" s="21" t="s">
        <v>4898</v>
      </c>
      <c r="B3645" s="21" t="s">
        <v>4899</v>
      </c>
      <c r="C3645" s="37" t="s">
        <v>143</v>
      </c>
      <c r="D3645" s="26" t="str">
        <f>[1]!b_calc_yield(A3645,日期设置!$B$2,F3645,1,R3645,1,O3645,L3645,S3645,)</f>
        <v>Fetching...</v>
      </c>
      <c r="E3645" s="26">
        <f t="shared" si="112"/>
        <v>0.43411634920575981</v>
      </c>
      <c r="F3645" s="18">
        <f>[1]!b_dq_cleanprice($A3645,日期设置!B$2)</f>
        <v>100.1262</v>
      </c>
      <c r="G3645" s="18" t="str">
        <f t="shared" si="113"/>
        <v>0.08 + 0</v>
      </c>
      <c r="H3645" s="27">
        <f>[1]!b_dq_pctchange($A3645,日期设置!$B$2,1)/100</f>
        <v>0</v>
      </c>
      <c r="I3645" s="26">
        <f>[1]!b_pq_pctchange(A3645,日期设置!$B$4,日期设置!$B$2,1)</f>
        <v>-0.11870892571414868</v>
      </c>
      <c r="J3645" s="26">
        <f>[1]!b_pq_pctchange(A3645,日期设置!$C$4,日期设置!$B$2,1)</f>
        <v>-0.11870892571414868</v>
      </c>
      <c r="K3645" s="52">
        <f>[1]!b_dq_amount($A3645,日期设置!B$2,2,10000)</f>
        <v>0</v>
      </c>
      <c r="L3645" s="26">
        <f>[1]!b_info_latestpar(A3645,日期设置!$B$2)</f>
        <v>100</v>
      </c>
      <c r="M3645" s="6">
        <f>[1]!b_info_outstandingbalance($A3645,日期设置!B$2)</f>
        <v>44</v>
      </c>
      <c r="N3645" s="7" t="str">
        <f>[1]!b_info_latestissurercreditrating2(A3645,日期设置!$B$2,"102","1")</f>
        <v>AAA</v>
      </c>
      <c r="O3645" s="8">
        <v>6.7</v>
      </c>
      <c r="P3645" s="9">
        <f>[1]!b_info_repurchasedate(A3645)</f>
        <v>0</v>
      </c>
      <c r="Q3645" s="8" t="s">
        <v>16246</v>
      </c>
      <c r="R3645" s="2" t="str">
        <f>IF((--IF(P3645=0,Q3645,P3645))&gt;(--日期设置!$B$2),IF(P3645=0,Q3645,P3645),Q3645)</f>
        <v>2021-04-23</v>
      </c>
      <c r="S3645" s="2" t="s">
        <v>18300</v>
      </c>
      <c r="T3645" s="8">
        <f>[1]!b_anal_ptmyear($A3645,日期设置!$B$2)</f>
        <v>8.7671232876712329E-2</v>
      </c>
      <c r="U3645" s="8">
        <f>[1]!b_anal_termifexercise($A3645,日期设置!B$2)</f>
        <v>0</v>
      </c>
      <c r="V3645" s="10">
        <f>[1]!b_dq_dirtyprice(A3645,日期设置!$B$2)</f>
        <v>106.2388</v>
      </c>
      <c r="W3645" s="11">
        <f>IF(U3645=0,ROUNDUP((Q3645-日期设置!$B$2)/365,0),ROUNDUP((R3645-日期设置!$B$2)/365,0))</f>
        <v>1</v>
      </c>
      <c r="X3645" s="18">
        <f>_xlfn.IFNA(VLOOKUP(A3645,过往入选债券!A:D,4,0),2)</f>
        <v>2</v>
      </c>
      <c r="Y3645">
        <f>_xlfn.IFNA(VLOOKUP(C3645,[2]Sheet1!$A:$A,1,0),3)</f>
        <v>3</v>
      </c>
    </row>
    <row r="3646" spans="1:25" hidden="1" x14ac:dyDescent="0.2">
      <c r="A3646" s="21" t="s">
        <v>12737</v>
      </c>
      <c r="B3646" s="21" t="s">
        <v>12738</v>
      </c>
      <c r="C3646" s="37" t="s">
        <v>1069</v>
      </c>
      <c r="D3646" s="26" t="str">
        <f>[1]!b_calc_yield(A3646,日期设置!$B$2,F3646,1,R3646,1,O3646,L3646,S3646,)</f>
        <v>Fetching...</v>
      </c>
      <c r="E3646" s="26">
        <f t="shared" si="112"/>
        <v>26.412652882993683</v>
      </c>
      <c r="F3646" s="18">
        <f>[1]!b_dq_cleanprice($A3646,日期设置!B$2)</f>
        <v>97.273499999999999</v>
      </c>
      <c r="G3646" s="18" t="str">
        <f t="shared" si="113"/>
        <v>5.41 + 0</v>
      </c>
      <c r="H3646" s="27">
        <f>[1]!b_dq_pctchange($A3646,日期设置!$B$2,1)/100</f>
        <v>0</v>
      </c>
      <c r="I3646" s="26">
        <f>[1]!b_pq_pctchange(A3646,日期设置!$B$4,日期设置!$B$2,1)</f>
        <v>0.1168176204199279</v>
      </c>
      <c r="J3646" s="26">
        <f>[1]!b_pq_pctchange(A3646,日期设置!$C$4,日期设置!$B$2,1)</f>
        <v>0.1168176204199279</v>
      </c>
      <c r="K3646" s="52">
        <f>[1]!b_dq_amount($A3646,日期设置!B$2,2,10000)</f>
        <v>0</v>
      </c>
      <c r="L3646" s="26">
        <f>[1]!b_info_latestpar(A3646,日期设置!$B$2)</f>
        <v>100</v>
      </c>
      <c r="M3646" s="6">
        <f>[1]!b_info_outstandingbalance($A3646,日期设置!B$2)</f>
        <v>12</v>
      </c>
      <c r="N3646" s="7" t="str">
        <f>[1]!b_info_latestissurercreditrating2(A3646,日期设置!$B$2,"102","1")</f>
        <v>AA</v>
      </c>
      <c r="O3646" s="8">
        <v>4.37</v>
      </c>
      <c r="P3646" s="9">
        <f>[1]!b_info_repurchasedate(A3646)</f>
        <v>0</v>
      </c>
      <c r="Q3646" s="8" t="s">
        <v>16520</v>
      </c>
      <c r="R3646" s="2" t="str">
        <f>IF((--IF(P3646=0,Q3646,P3646))&gt;(--日期设置!$B$2),IF(P3646=0,Q3646,P3646),Q3646)</f>
        <v>2026-08-19</v>
      </c>
      <c r="S3646" s="2" t="s">
        <v>18812</v>
      </c>
      <c r="T3646" s="8">
        <f>[1]!b_anal_ptmyear($A3646,日期设置!$B$2)</f>
        <v>5.4109589041095889</v>
      </c>
      <c r="U3646" s="8">
        <f>[1]!b_anal_termifexercise($A3646,日期设置!B$2)</f>
        <v>0</v>
      </c>
      <c r="V3646" s="10">
        <f>[1]!b_dq_dirtyprice(A3646,日期设置!$B$2)</f>
        <v>99.8476</v>
      </c>
      <c r="W3646" s="11">
        <f>IF(U3646=0,ROUNDUP((Q3646-日期设置!$B$2)/365,0),ROUNDUP((R3646-日期设置!$B$2)/365,0))</f>
        <v>6</v>
      </c>
      <c r="X3646" s="18">
        <f>_xlfn.IFNA(VLOOKUP(A3646,过往入选债券!A:D,4,0),2)</f>
        <v>2</v>
      </c>
      <c r="Y3646">
        <f>_xlfn.IFNA(VLOOKUP(C3646,[2]Sheet1!$A:$A,1,0),3)</f>
        <v>3</v>
      </c>
    </row>
    <row r="3647" spans="1:25" hidden="1" x14ac:dyDescent="0.2">
      <c r="A3647" s="28" t="s">
        <v>20654</v>
      </c>
      <c r="B3647" s="28" t="s">
        <v>20655</v>
      </c>
      <c r="C3647" s="39" t="s">
        <v>20800</v>
      </c>
      <c r="D3647" s="26" t="str">
        <f>[1]!b_calc_yield(A3647,日期设置!$B$2,F3647,1,R3647,1,O3647,L3647,S3647,)</f>
        <v>Fetching...</v>
      </c>
      <c r="E3647" s="26">
        <f t="shared" si="112"/>
        <v>21.644836797314881</v>
      </c>
      <c r="F3647" s="18">
        <f>[1]!b_dq_cleanprice($A3647,日期设置!B$2)</f>
        <v>98.212599999999995</v>
      </c>
      <c r="G3647" s="18" t="str">
        <f t="shared" si="113"/>
        <v>4.44 + 4.44</v>
      </c>
      <c r="H3647" s="27">
        <f>[1]!b_dq_pctchange($A3647,日期设置!$B$2,1)/100</f>
        <v>0</v>
      </c>
      <c r="I3647" s="26">
        <f>[1]!b_pq_pctchange(A3647,日期设置!$B$4,日期设置!$B$2,1)</f>
        <v>1.3951276439960169E-2</v>
      </c>
      <c r="J3647" s="26">
        <f>[1]!b_pq_pctchange(A3647,日期设置!$C$4,日期设置!$B$2,1)</f>
        <v>-1.958971799351138</v>
      </c>
      <c r="K3647" s="52">
        <f>[1]!b_dq_amount($A3647,日期设置!B$2,2,10000)</f>
        <v>0</v>
      </c>
      <c r="L3647" s="26">
        <f>[1]!b_info_latestpar(A3647,日期设置!$B$2)</f>
        <v>100</v>
      </c>
      <c r="M3647" s="6">
        <f>[1]!b_info_outstandingbalance($A3647,日期设置!B$2)</f>
        <v>15</v>
      </c>
      <c r="N3647" s="7" t="str">
        <f>[1]!b_info_latestissurercreditrating2(A3647,日期设置!$B$2,"102","1")</f>
        <v>AAA</v>
      </c>
      <c r="O3647" s="8">
        <v>4.5</v>
      </c>
      <c r="P3647" s="9">
        <f>[1]!b_info_repurchasedate(A3647)</f>
        <v>0</v>
      </c>
      <c r="Q3647" s="8" t="s">
        <v>16908</v>
      </c>
      <c r="R3647" s="2" t="str">
        <f>IF((--IF(P3647=0,Q3647,P3647))&gt;(--日期设置!$B$2),IF(P3647=0,Q3647,P3647),Q3647)</f>
        <v>2025-09-01</v>
      </c>
      <c r="S3647" s="31" t="s">
        <v>20815</v>
      </c>
      <c r="T3647" s="8">
        <f>[1]!b_anal_ptmyear($A3647,日期设置!$B$2)</f>
        <v>4.4465753424657537</v>
      </c>
      <c r="U3647" s="8">
        <f>[1]!b_anal_termifexercise($A3647,日期设置!B$2)</f>
        <v>4.4493150684931511</v>
      </c>
      <c r="V3647" s="10">
        <f>[1]!b_dq_dirtyprice(A3647,日期设置!$B$2)</f>
        <v>100.703</v>
      </c>
      <c r="W3647" s="11">
        <f>IF(U3647=0,ROUNDUP((Q3647-日期设置!$B$2)/365,0),ROUNDUP((R3647-日期设置!$B$2)/365,0))</f>
        <v>5</v>
      </c>
      <c r="X3647" s="18">
        <f>_xlfn.IFNA(VLOOKUP(A3647,过往入选债券!A:D,4,0),2)</f>
        <v>2</v>
      </c>
      <c r="Y3647">
        <f>_xlfn.IFNA(VLOOKUP(C3647,[2]Sheet1!$A:$A,1,0),3)</f>
        <v>3</v>
      </c>
    </row>
    <row r="3648" spans="1:25" hidden="1" x14ac:dyDescent="0.2">
      <c r="A3648" s="21" t="s">
        <v>2548</v>
      </c>
      <c r="B3648" s="21" t="s">
        <v>2549</v>
      </c>
      <c r="C3648" s="37" t="s">
        <v>2550</v>
      </c>
      <c r="D3648" s="26" t="str">
        <f>[1]!b_calc_yield(A3648,日期设置!$B$2,F3648,1,R3648,1,O3648,L3648,S3648,)</f>
        <v>Fetching...</v>
      </c>
      <c r="E3648" s="26">
        <f t="shared" si="112"/>
        <v>4.3763713130505755</v>
      </c>
      <c r="F3648" s="18">
        <f>[1]!b_dq_cleanprice($A3648,日期设置!B$2)</f>
        <v>100</v>
      </c>
      <c r="G3648" s="18" t="str">
        <f t="shared" si="113"/>
        <v>0.84 + 0</v>
      </c>
      <c r="H3648" s="27">
        <f>[1]!b_dq_pctchange($A3648,日期设置!$B$2,1)/100</f>
        <v>0</v>
      </c>
      <c r="I3648" s="26">
        <f>[1]!b_pq_pctchange(A3648,日期设置!$B$4,日期设置!$B$2,1)</f>
        <v>0</v>
      </c>
      <c r="J3648" s="26">
        <f>[1]!b_pq_pctchange(A3648,日期设置!$C$4,日期设置!$B$2,1)</f>
        <v>0</v>
      </c>
      <c r="K3648" s="52">
        <f>[1]!b_dq_amount($A3648,日期设置!B$2,2,10000)</f>
        <v>0</v>
      </c>
      <c r="L3648" s="26">
        <f>[1]!b_info_latestpar(A3648,日期设置!$B$2)</f>
        <v>100</v>
      </c>
      <c r="M3648" s="6">
        <f>[1]!b_info_outstandingbalance($A3648,日期设置!B$2)</f>
        <v>10</v>
      </c>
      <c r="N3648" s="7" t="str">
        <f>[1]!b_info_latestissurercreditrating2(A3648,日期设置!$B$2,"102","1")</f>
        <v>AA</v>
      </c>
      <c r="O3648" s="8">
        <v>4.99</v>
      </c>
      <c r="P3648" s="9">
        <f>[1]!b_info_repurchasedate(A3648)</f>
        <v>0</v>
      </c>
      <c r="Q3648" s="8" t="s">
        <v>16223</v>
      </c>
      <c r="R3648" s="2" t="str">
        <f>IF((--IF(P3648=0,Q3648,P3648))&gt;(--日期设置!$B$2),IF(P3648=0,Q3648,P3648),Q3648)</f>
        <v>2022-01-23</v>
      </c>
      <c r="S3648" s="2" t="s">
        <v>18008</v>
      </c>
      <c r="T3648" s="8">
        <f>[1]!b_anal_ptmyear($A3648,日期设置!$B$2)</f>
        <v>0.84109589041095889</v>
      </c>
      <c r="U3648" s="8">
        <f>[1]!b_anal_termifexercise($A3648,日期设置!B$2)</f>
        <v>0</v>
      </c>
      <c r="V3648" s="10">
        <f>[1]!b_dq_dirtyprice(A3648,日期设置!$B$2)</f>
        <v>100.5879</v>
      </c>
      <c r="W3648" s="11">
        <f>IF(U3648=0,ROUNDUP((Q3648-日期设置!$B$2)/365,0),ROUNDUP((R3648-日期设置!$B$2)/365,0))</f>
        <v>1</v>
      </c>
      <c r="X3648" s="18">
        <f>_xlfn.IFNA(VLOOKUP(A3648,过往入选债券!A:D,4,0),2)</f>
        <v>2</v>
      </c>
      <c r="Y3648">
        <f>_xlfn.IFNA(VLOOKUP(C3648,[2]Sheet1!$A:$A,1,0),3)</f>
        <v>3</v>
      </c>
    </row>
    <row r="3649" spans="1:25" hidden="1" x14ac:dyDescent="0.2">
      <c r="A3649" s="21" t="s">
        <v>7274</v>
      </c>
      <c r="B3649" s="21" t="s">
        <v>7275</v>
      </c>
      <c r="C3649" s="37" t="s">
        <v>300</v>
      </c>
      <c r="D3649" s="26" t="str">
        <f>[1]!b_calc_yield(A3649,日期设置!$B$2,F3649,1,R3649,1,O3649,L3649,S3649,)</f>
        <v>Fetching...</v>
      </c>
      <c r="E3649" s="26">
        <f t="shared" si="112"/>
        <v>2.2650315954611644</v>
      </c>
      <c r="F3649" s="18">
        <f>[1]!b_dq_cleanprice($A3649,日期设置!B$2)</f>
        <v>99.940299999999993</v>
      </c>
      <c r="G3649" s="18" t="str">
        <f t="shared" si="113"/>
        <v>0.45 + 0</v>
      </c>
      <c r="H3649" s="27">
        <f>[1]!b_dq_pctchange($A3649,日期设置!$B$2,1)/100</f>
        <v>0</v>
      </c>
      <c r="I3649" s="26">
        <f>[1]!b_pq_pctchange(A3649,日期设置!$B$4,日期设置!$B$2,1)</f>
        <v>9.6350209977350762E-2</v>
      </c>
      <c r="J3649" s="26">
        <f>[1]!b_pq_pctchange(A3649,日期设置!$C$4,日期设置!$B$2,1)</f>
        <v>9.6350209977350762E-2</v>
      </c>
      <c r="K3649" s="52">
        <f>[1]!b_dq_amount($A3649,日期设置!B$2,2,10000)</f>
        <v>0</v>
      </c>
      <c r="L3649" s="26">
        <f>[1]!b_info_latestpar(A3649,日期设置!$B$2)</f>
        <v>100</v>
      </c>
      <c r="M3649" s="6">
        <f>[1]!b_info_outstandingbalance($A3649,日期设置!B$2)</f>
        <v>3.8</v>
      </c>
      <c r="N3649" s="7" t="str">
        <f>[1]!b_info_latestissurercreditrating2(A3649,日期设置!$B$2,"102","1")</f>
        <v>AA+</v>
      </c>
      <c r="O3649" s="8">
        <v>4.95</v>
      </c>
      <c r="P3649" s="9" t="str">
        <f>[1]!b_info_repurchasedate(A3649)</f>
        <v>2020-09-07</v>
      </c>
      <c r="Q3649" s="8" t="s">
        <v>16415</v>
      </c>
      <c r="R3649" s="2" t="str">
        <f>IF((--IF(P3649=0,Q3649,P3649))&gt;(--日期设置!$B$2),IF(P3649=0,Q3649,P3649),Q3649)</f>
        <v>2021-09-05</v>
      </c>
      <c r="S3649" s="2" t="s">
        <v>18188</v>
      </c>
      <c r="T3649" s="8">
        <f>[1]!b_anal_ptmyear($A3649,日期设置!$B$2)</f>
        <v>0.45753424657534247</v>
      </c>
      <c r="U3649" s="8">
        <f>[1]!b_anal_termifexercise($A3649,日期设置!B$2)</f>
        <v>0</v>
      </c>
      <c r="V3649" s="10">
        <f>[1]!b_dq_dirtyprice(A3649,日期设置!$B$2)</f>
        <v>102.6255</v>
      </c>
      <c r="W3649" s="11">
        <f>IF(U3649=0,ROUNDUP((Q3649-日期设置!$B$2)/365,0),ROUNDUP((R3649-日期设置!$B$2)/365,0))</f>
        <v>1</v>
      </c>
      <c r="X3649" s="18">
        <f>_xlfn.IFNA(VLOOKUP(A3649,过往入选债券!A:D,4,0),2)</f>
        <v>2</v>
      </c>
      <c r="Y3649">
        <f>_xlfn.IFNA(VLOOKUP(C3649,[2]Sheet1!$A:$A,1,0),3)</f>
        <v>3</v>
      </c>
    </row>
    <row r="3650" spans="1:25" hidden="1" x14ac:dyDescent="0.2">
      <c r="A3650" s="21" t="s">
        <v>7879</v>
      </c>
      <c r="B3650" s="21" t="s">
        <v>7880</v>
      </c>
      <c r="C3650" s="37" t="s">
        <v>539</v>
      </c>
      <c r="D3650" s="26" t="str">
        <f>[1]!b_calc_yield(A3650,日期设置!$B$2,F3650,1,R3650,1,O3650,L3650,S3650,)</f>
        <v>Fetching...</v>
      </c>
      <c r="E3650" s="26">
        <f t="shared" ref="E3650:E3713" si="114">((O3650*W3650+L3650)/V3650-1)*100</f>
        <v>13.941590914053936</v>
      </c>
      <c r="F3650" s="18">
        <f>[1]!b_dq_cleanprice($A3650,日期设置!B$2)</f>
        <v>99.934200000000004</v>
      </c>
      <c r="G3650" s="18" t="str">
        <f t="shared" ref="G3650:G3713" si="115">LEFT(T3650,4)&amp;" + "&amp;LEFT(U3650,4)</f>
        <v>2.83 + 0</v>
      </c>
      <c r="H3650" s="27">
        <f>[1]!b_dq_pctchange($A3650,日期设置!$B$2,1)/100</f>
        <v>0</v>
      </c>
      <c r="I3650" s="26">
        <f>[1]!b_pq_pctchange(A3650,日期设置!$B$4,日期设置!$B$2,1)</f>
        <v>0</v>
      </c>
      <c r="J3650" s="26">
        <f>[1]!b_pq_pctchange(A3650,日期设置!$C$4,日期设置!$B$2,1)</f>
        <v>-1.9160555285101748</v>
      </c>
      <c r="K3650" s="52">
        <f>[1]!b_dq_amount($A3650,日期设置!B$2,2,10000)</f>
        <v>0</v>
      </c>
      <c r="L3650" s="26">
        <f>[1]!b_info_latestpar(A3650,日期设置!$B$2)</f>
        <v>100</v>
      </c>
      <c r="M3650" s="6">
        <f>[1]!b_info_outstandingbalance($A3650,日期设置!B$2)</f>
        <v>5</v>
      </c>
      <c r="N3650" s="7" t="str">
        <f>[1]!b_info_latestissurercreditrating2(A3650,日期设置!$B$2,"102","1")</f>
        <v>AAA</v>
      </c>
      <c r="O3650" s="8">
        <v>4.93</v>
      </c>
      <c r="P3650" s="9">
        <f>[1]!b_info_repurchasedate(A3650)</f>
        <v>0</v>
      </c>
      <c r="Q3650" s="8" t="s">
        <v>16971</v>
      </c>
      <c r="R3650" s="2" t="str">
        <f>IF((--IF(P3650=0,Q3650,P3650))&gt;(--日期设置!$B$2),IF(P3650=0,Q3650,P3650),Q3650)</f>
        <v>2024-01-21</v>
      </c>
      <c r="S3650" s="2" t="s">
        <v>18415</v>
      </c>
      <c r="T3650" s="8">
        <f>[1]!b_anal_ptmyear($A3650,日期设置!$B$2)</f>
        <v>2.8356164383561646</v>
      </c>
      <c r="U3650" s="8">
        <f>[1]!b_anal_termifexercise($A3650,日期设置!B$2)</f>
        <v>0</v>
      </c>
      <c r="V3650" s="10">
        <f>[1]!b_dq_dirtyprice(A3650,日期设置!$B$2)</f>
        <v>100.74460000000001</v>
      </c>
      <c r="W3650" s="11">
        <f>IF(U3650=0,ROUNDUP((Q3650-日期设置!$B$2)/365,0),ROUNDUP((R3650-日期设置!$B$2)/365,0))</f>
        <v>3</v>
      </c>
      <c r="X3650" s="18">
        <f>_xlfn.IFNA(VLOOKUP(A3650,过往入选债券!A:D,4,0),2)</f>
        <v>2</v>
      </c>
      <c r="Y3650">
        <f>_xlfn.IFNA(VLOOKUP(C3650,[2]Sheet1!$A:$A,1,0),3)</f>
        <v>3</v>
      </c>
    </row>
    <row r="3651" spans="1:25" hidden="1" x14ac:dyDescent="0.2">
      <c r="A3651" s="21" t="s">
        <v>9357</v>
      </c>
      <c r="B3651" s="21" t="s">
        <v>9358</v>
      </c>
      <c r="C3651" s="37" t="s">
        <v>119</v>
      </c>
      <c r="D3651" s="26" t="str">
        <f>[1]!b_calc_yield(A3651,日期设置!$B$2,F3651,1,R3651,1,O3651,L3651,S3651,)</f>
        <v>Fetching...</v>
      </c>
      <c r="E3651" s="26">
        <f t="shared" si="114"/>
        <v>7.7068924235316194</v>
      </c>
      <c r="F3651" s="18">
        <f>[1]!b_dq_cleanprice($A3651,日期设置!B$2)</f>
        <v>100.5368</v>
      </c>
      <c r="G3651" s="18" t="str">
        <f t="shared" si="115"/>
        <v>1.58 + 1.58</v>
      </c>
      <c r="H3651" s="27">
        <f>[1]!b_dq_pctchange($A3651,日期设置!$B$2,1)/100</f>
        <v>0</v>
      </c>
      <c r="I3651" s="26">
        <f>[1]!b_pq_pctchange(A3651,日期设置!$B$4,日期设置!$B$2,1)</f>
        <v>0</v>
      </c>
      <c r="J3651" s="26">
        <f>[1]!b_pq_pctchange(A3651,日期设置!$C$4,日期设置!$B$2,1)</f>
        <v>0</v>
      </c>
      <c r="K3651" s="52">
        <f>[1]!b_dq_amount($A3651,日期设置!B$2,2,10000)</f>
        <v>0</v>
      </c>
      <c r="L3651" s="26">
        <f>[1]!b_info_latestpar(A3651,日期设置!$B$2)</f>
        <v>100</v>
      </c>
      <c r="M3651" s="6">
        <f>[1]!b_info_outstandingbalance($A3651,日期设置!B$2)</f>
        <v>10</v>
      </c>
      <c r="N3651" s="7" t="str">
        <f>[1]!b_info_latestissurercreditrating2(A3651,日期设置!$B$2,"102","1")</f>
        <v>AAA</v>
      </c>
      <c r="O3651" s="8">
        <v>5.33</v>
      </c>
      <c r="P3651" s="9">
        <f>[1]!b_info_repurchasedate(A3651)</f>
        <v>0</v>
      </c>
      <c r="Q3651" s="8" t="s">
        <v>16519</v>
      </c>
      <c r="R3651" s="2" t="str">
        <f>IF((--IF(P3651=0,Q3651,P3651))&gt;(--日期设置!$B$2),IF(P3651=0,Q3651,P3651),Q3651)</f>
        <v>2022-10-22</v>
      </c>
      <c r="S3651" s="2" t="s">
        <v>18462</v>
      </c>
      <c r="T3651" s="8">
        <f>[1]!b_anal_ptmyear($A3651,日期设置!$B$2)</f>
        <v>1.5863013698630137</v>
      </c>
      <c r="U3651" s="8">
        <f>[1]!b_anal_termifexercise($A3651,日期设置!B$2)</f>
        <v>1.5863013698630137</v>
      </c>
      <c r="V3651" s="10">
        <f>[1]!b_dq_dirtyprice(A3651,日期设置!$B$2)</f>
        <v>102.7418</v>
      </c>
      <c r="W3651" s="11">
        <f>IF(U3651=0,ROUNDUP((Q3651-日期设置!$B$2)/365,0),ROUNDUP((R3651-日期设置!$B$2)/365,0))</f>
        <v>2</v>
      </c>
      <c r="X3651" s="18">
        <f>_xlfn.IFNA(VLOOKUP(A3651,过往入选债券!A:D,4,0),2)</f>
        <v>2</v>
      </c>
      <c r="Y3651">
        <f>_xlfn.IFNA(VLOOKUP(C3651,[2]Sheet1!$A:$A,1,0),3)</f>
        <v>3</v>
      </c>
    </row>
    <row r="3652" spans="1:25" hidden="1" x14ac:dyDescent="0.2">
      <c r="A3652" s="21" t="s">
        <v>9849</v>
      </c>
      <c r="B3652" s="21" t="s">
        <v>9850</v>
      </c>
      <c r="C3652" s="37" t="s">
        <v>98</v>
      </c>
      <c r="D3652" s="26" t="str">
        <f>[1]!b_calc_yield(A3652,日期设置!$B$2,F3652,1,R3652,1,O3652,L3652,S3652,)</f>
        <v>Fetching...</v>
      </c>
      <c r="E3652" s="26">
        <f t="shared" si="114"/>
        <v>9.0139347384459168</v>
      </c>
      <c r="F3652" s="18">
        <f>[1]!b_dq_cleanprice($A3652,日期设置!B$2)</f>
        <v>99.985500000000002</v>
      </c>
      <c r="G3652" s="18" t="str">
        <f t="shared" si="115"/>
        <v>1.83 + 0</v>
      </c>
      <c r="H3652" s="27">
        <f>[1]!b_dq_pctchange($A3652,日期设置!$B$2,1)/100</f>
        <v>0</v>
      </c>
      <c r="I3652" s="26">
        <f>[1]!b_pq_pctchange(A3652,日期设置!$B$4,日期设置!$B$2,1)</f>
        <v>0.19279890092602231</v>
      </c>
      <c r="J3652" s="26">
        <f>[1]!b_pq_pctchange(A3652,日期设置!$C$4,日期设置!$B$2,1)</f>
        <v>0.19279890092602231</v>
      </c>
      <c r="K3652" s="52">
        <f>[1]!b_dq_amount($A3652,日期设置!B$2,2,10000)</f>
        <v>0</v>
      </c>
      <c r="L3652" s="26">
        <f>[1]!b_info_latestpar(A3652,日期设置!$B$2)</f>
        <v>100</v>
      </c>
      <c r="M3652" s="6">
        <f>[1]!b_info_outstandingbalance($A3652,日期设置!B$2)</f>
        <v>15</v>
      </c>
      <c r="N3652" s="7" t="str">
        <f>[1]!b_info_latestissurercreditrating2(A3652,日期设置!$B$2,"102","1")</f>
        <v>AA+</v>
      </c>
      <c r="O3652" s="8">
        <v>4.95</v>
      </c>
      <c r="P3652" s="9">
        <f>[1]!b_info_repurchasedate(A3652)</f>
        <v>0</v>
      </c>
      <c r="Q3652" s="8" t="s">
        <v>16503</v>
      </c>
      <c r="R3652" s="2" t="str">
        <f>IF((--IF(P3652=0,Q3652,P3652))&gt;(--日期设置!$B$2),IF(P3652=0,Q3652,P3652),Q3652)</f>
        <v>2023-01-20</v>
      </c>
      <c r="S3652" s="2" t="s">
        <v>18258</v>
      </c>
      <c r="T3652" s="8">
        <f>[1]!b_anal_ptmyear($A3652,日期设置!$B$2)</f>
        <v>1.8328767123287673</v>
      </c>
      <c r="U3652" s="8">
        <f>[1]!b_anal_termifexercise($A3652,日期设置!B$2)</f>
        <v>0</v>
      </c>
      <c r="V3652" s="10">
        <f>[1]!b_dq_dirtyprice(A3652,日期设置!$B$2)</f>
        <v>100.8128</v>
      </c>
      <c r="W3652" s="11">
        <f>IF(U3652=0,ROUNDUP((Q3652-日期设置!$B$2)/365,0),ROUNDUP((R3652-日期设置!$B$2)/365,0))</f>
        <v>2</v>
      </c>
      <c r="X3652" s="18">
        <f>_xlfn.IFNA(VLOOKUP(A3652,过往入选债券!A:D,4,0),2)</f>
        <v>2</v>
      </c>
      <c r="Y3652">
        <f>_xlfn.IFNA(VLOOKUP(C3652,[2]Sheet1!$A:$A,1,0),3)</f>
        <v>3</v>
      </c>
    </row>
    <row r="3653" spans="1:25" hidden="1" x14ac:dyDescent="0.2">
      <c r="A3653" s="28" t="s">
        <v>21622</v>
      </c>
      <c r="B3653" s="28" t="s">
        <v>21623</v>
      </c>
      <c r="C3653" s="39" t="s">
        <v>21724</v>
      </c>
      <c r="D3653" s="26" t="str">
        <f>[1]!b_calc_yield(A3653,日期设置!$B$2,F3653,1,R3653,1,O3653,L3653,S3653,)</f>
        <v>Fetching...</v>
      </c>
      <c r="E3653" s="26">
        <f t="shared" si="114"/>
        <v>22.674866096426392</v>
      </c>
      <c r="F3653" s="18">
        <f>[1]!b_dq_cleanprice($A3653,日期设置!B$2)</f>
        <v>99.370599999999996</v>
      </c>
      <c r="G3653" s="18" t="str">
        <f t="shared" si="115"/>
        <v>4.64 + 0</v>
      </c>
      <c r="H3653" s="27">
        <f>[1]!b_dq_pctchange($A3653,日期设置!$B$2,1)/100</f>
        <v>0</v>
      </c>
      <c r="I3653" s="26">
        <f>[1]!b_pq_pctchange(A3653,日期设置!$B$4,日期设置!$B$2,1)</f>
        <v>0</v>
      </c>
      <c r="J3653" s="26">
        <f>[1]!b_pq_pctchange(A3653,日期设置!$C$4,日期设置!$B$2,1)</f>
        <v>0</v>
      </c>
      <c r="K3653" s="52">
        <f>[1]!b_dq_amount($A3653,日期设置!B$2,2,10000)</f>
        <v>0</v>
      </c>
      <c r="L3653" s="26">
        <f>[1]!b_info_latestpar(A3653,日期设置!$B$2)</f>
        <v>100</v>
      </c>
      <c r="M3653" s="6">
        <f>[1]!b_info_outstandingbalance($A3653,日期设置!B$2)</f>
        <v>2.6</v>
      </c>
      <c r="N3653" s="7" t="str">
        <f>[1]!b_info_latestissurercreditrating2(A3653,日期设置!$B$2,"102","1")</f>
        <v>AA</v>
      </c>
      <c r="O3653" s="43">
        <v>4.8</v>
      </c>
      <c r="P3653" s="9">
        <f>[1]!b_info_repurchasedate(A3653)</f>
        <v>0</v>
      </c>
      <c r="Q3653" s="31" t="s">
        <v>17595</v>
      </c>
      <c r="R3653" s="2" t="str">
        <f>IF((--IF(P3653=0,Q3653,P3653))&gt;(--日期设置!$B$2),IF(P3653=0,Q3653,P3653),Q3653)</f>
        <v>2025-11-12</v>
      </c>
      <c r="S3653" s="31" t="s">
        <v>17019</v>
      </c>
      <c r="T3653" s="8">
        <f>[1]!b_anal_ptmyear($A3653,日期设置!$B$2)</f>
        <v>4.6438356164383565</v>
      </c>
      <c r="U3653" s="8">
        <f>[1]!b_anal_termifexercise($A3653,日期设置!B$2)</f>
        <v>0</v>
      </c>
      <c r="V3653" s="10">
        <f>[1]!b_dq_dirtyprice(A3653,日期设置!$B$2)</f>
        <v>101.0802</v>
      </c>
      <c r="W3653" s="11">
        <f>IF(U3653=0,ROUNDUP((Q3653-日期设置!$B$2)/365,0),ROUNDUP((R3653-日期设置!$B$2)/365,0))</f>
        <v>5</v>
      </c>
      <c r="X3653" s="18">
        <f>_xlfn.IFNA(VLOOKUP(A3653,过往入选债券!A:D,4,0),2)</f>
        <v>2</v>
      </c>
      <c r="Y3653">
        <f>_xlfn.IFNA(VLOOKUP(C3653,[2]Sheet1!$A:$A,1,0),3)</f>
        <v>3</v>
      </c>
    </row>
    <row r="3654" spans="1:25" hidden="1" x14ac:dyDescent="0.2">
      <c r="A3654" s="28" t="s">
        <v>21796</v>
      </c>
      <c r="B3654" s="28" t="s">
        <v>21971</v>
      </c>
      <c r="C3654" s="39" t="s">
        <v>21972</v>
      </c>
      <c r="D3654" s="26" t="str">
        <f>[1]!b_calc_yield(A3654,日期设置!$B$2,F3654,1,R3654,1,O3654,L3654,S3654,)</f>
        <v>Fetching...</v>
      </c>
      <c r="E3654" s="26">
        <f t="shared" si="114"/>
        <v>8.2761305416936501</v>
      </c>
      <c r="F3654" s="18">
        <f>[1]!b_dq_cleanprice($A3654,日期设置!B$2)</f>
        <v>100.6116</v>
      </c>
      <c r="G3654" s="18" t="str">
        <f t="shared" si="115"/>
        <v>1.69 + 1.69</v>
      </c>
      <c r="H3654" s="27">
        <f>[1]!b_dq_pctchange($A3654,日期设置!$B$2,1)/100</f>
        <v>0</v>
      </c>
      <c r="I3654" s="26">
        <f>[1]!b_pq_pctchange(A3654,日期设置!$B$4,日期设置!$B$2,1)</f>
        <v>0.29866815535528957</v>
      </c>
      <c r="J3654" s="26">
        <f>[1]!b_pq_pctchange(A3654,日期设置!$C$4,日期设置!$B$2,1)</f>
        <v>0.6332361457713398</v>
      </c>
      <c r="K3654" s="52">
        <f>[1]!b_dq_amount($A3654,日期设置!B$2,2,10000)</f>
        <v>0</v>
      </c>
      <c r="L3654" s="26">
        <f>[1]!b_info_latestpar(A3654,日期设置!$B$2)</f>
        <v>100</v>
      </c>
      <c r="M3654" s="6">
        <f>[1]!b_info_outstandingbalance($A3654,日期设置!B$2)</f>
        <v>8</v>
      </c>
      <c r="N3654" s="7" t="str">
        <f>[1]!b_info_latestissurercreditrating2(A3654,日期设置!$B$2,"102","1")</f>
        <v>AA+</v>
      </c>
      <c r="O3654" s="43">
        <v>5.35</v>
      </c>
      <c r="P3654" s="9">
        <f>[1]!b_info_repurchasedate(A3654)</f>
        <v>0</v>
      </c>
      <c r="Q3654" s="31" t="s">
        <v>16172</v>
      </c>
      <c r="R3654" s="2" t="str">
        <f>IF((--IF(P3654=0,Q3654,P3654))&gt;(--日期设置!$B$2),IF(P3654=0,Q3654,P3654),Q3654)</f>
        <v>2022-12-01</v>
      </c>
      <c r="S3654" s="31" t="s">
        <v>16497</v>
      </c>
      <c r="T3654" s="8">
        <f>[1]!b_anal_ptmyear($A3654,日期设置!$B$2)</f>
        <v>1.6958904109589041</v>
      </c>
      <c r="U3654" s="8">
        <f>[1]!b_anal_termifexercise($A3654,日期设置!B$2)</f>
        <v>1.6958904109589041</v>
      </c>
      <c r="V3654" s="10">
        <f>[1]!b_dq_dirtyprice(A3654,日期设置!$B$2)</f>
        <v>102.23860000000001</v>
      </c>
      <c r="W3654" s="11">
        <f>IF(U3654=0,ROUNDUP((Q3654-日期设置!$B$2)/365,0),ROUNDUP((R3654-日期设置!$B$2)/365,0))</f>
        <v>2</v>
      </c>
      <c r="X3654" s="18">
        <f>_xlfn.IFNA(VLOOKUP(A3654,过往入选债券!A:D,4,0),2)</f>
        <v>2</v>
      </c>
      <c r="Y3654">
        <f>_xlfn.IFNA(VLOOKUP(C3654,[2]Sheet1!$A:$A,1,0),3)</f>
        <v>3</v>
      </c>
    </row>
    <row r="3655" spans="1:25" hidden="1" x14ac:dyDescent="0.2">
      <c r="A3655" s="21" t="s">
        <v>15811</v>
      </c>
      <c r="B3655" s="21" t="s">
        <v>15812</v>
      </c>
      <c r="C3655" s="37" t="s">
        <v>158</v>
      </c>
      <c r="D3655" s="26" t="str">
        <f>[1]!b_calc_yield(A3655,日期设置!$B$2,F3655,1,R3655,1,O3655,L3655,S3655,)</f>
        <v>Fetching...</v>
      </c>
      <c r="E3655" s="26">
        <f t="shared" si="114"/>
        <v>28.898793625995346</v>
      </c>
      <c r="F3655" s="18">
        <f>[1]!b_dq_cleanprice($A3655,日期设置!B$2)</f>
        <v>100</v>
      </c>
      <c r="G3655" s="18" t="str">
        <f t="shared" si="115"/>
        <v>6.09 + 0</v>
      </c>
      <c r="H3655" s="27">
        <f>[1]!b_dq_pctchange($A3655,日期设置!$B$2,1)/100</f>
        <v>0</v>
      </c>
      <c r="I3655" s="26">
        <f>[1]!b_pq_pctchange(A3655,日期设置!$B$4,日期设置!$B$2,1)</f>
        <v>0</v>
      </c>
      <c r="J3655" s="26">
        <f>[1]!b_pq_pctchange(A3655,日期设置!$C$4,日期设置!$B$2,1)</f>
        <v>0</v>
      </c>
      <c r="K3655" s="52">
        <f>[1]!b_dq_amount($A3655,日期设置!B$2,2,10000)</f>
        <v>0</v>
      </c>
      <c r="L3655" s="26">
        <f>[1]!b_info_latestpar(A3655,日期设置!$B$2)</f>
        <v>100</v>
      </c>
      <c r="M3655" s="6">
        <f>[1]!b_info_outstandingbalance($A3655,日期设置!B$2)</f>
        <v>2</v>
      </c>
      <c r="N3655" s="7" t="str">
        <f>[1]!b_info_latestissurercreditrating2(A3655,日期设置!$B$2,"102","1")</f>
        <v>AA</v>
      </c>
      <c r="O3655" s="8">
        <v>4.95</v>
      </c>
      <c r="P3655" s="9">
        <f>[1]!b_info_repurchasedate(A3655)</f>
        <v>0</v>
      </c>
      <c r="Q3655" s="8" t="s">
        <v>16304</v>
      </c>
      <c r="R3655" s="2" t="str">
        <f>IF((--IF(P3655=0,Q3655,P3655))&gt;(--日期设置!$B$2),IF(P3655=0,Q3655,P3655),Q3655)</f>
        <v>2027-04-27</v>
      </c>
      <c r="S3655" s="2" t="s">
        <v>18085</v>
      </c>
      <c r="T3655" s="8">
        <f>[1]!b_anal_ptmyear($A3655,日期设置!$B$2)</f>
        <v>6.0986301369863014</v>
      </c>
      <c r="U3655" s="8">
        <f>[1]!b_anal_termifexercise($A3655,日期设置!B$2)</f>
        <v>0</v>
      </c>
      <c r="V3655" s="10">
        <f>[1]!b_dq_dirtyprice(A3655,日期设置!$B$2)</f>
        <v>104.4618</v>
      </c>
      <c r="W3655" s="11">
        <f>IF(U3655=0,ROUNDUP((Q3655-日期设置!$B$2)/365,0),ROUNDUP((R3655-日期设置!$B$2)/365,0))</f>
        <v>7</v>
      </c>
      <c r="X3655" s="18">
        <f>_xlfn.IFNA(VLOOKUP(A3655,过往入选债券!A:D,4,0),2)</f>
        <v>2</v>
      </c>
      <c r="Y3655">
        <f>_xlfn.IFNA(VLOOKUP(C3655,[2]Sheet1!$A:$A,1,0),3)</f>
        <v>3</v>
      </c>
    </row>
    <row r="3656" spans="1:25" hidden="1" x14ac:dyDescent="0.2">
      <c r="A3656" s="28" t="s">
        <v>19861</v>
      </c>
      <c r="B3656" s="28" t="s">
        <v>19862</v>
      </c>
      <c r="C3656" s="38" t="s">
        <v>270</v>
      </c>
      <c r="D3656" s="26" t="str">
        <f>[1]!b_calc_yield(A3656,日期设置!$B$2,F3656,1,R3656,1,O3656,L3656,S3656,)</f>
        <v>Fetching...</v>
      </c>
      <c r="E3656" s="26">
        <f t="shared" si="114"/>
        <v>11.811644172987879</v>
      </c>
      <c r="F3656" s="18">
        <f>[1]!b_dq_cleanprice($A3656,日期设置!B$2)</f>
        <v>98.970299999999995</v>
      </c>
      <c r="G3656" s="18" t="str">
        <f t="shared" si="115"/>
        <v>2.43 + 0</v>
      </c>
      <c r="H3656" s="27">
        <f>[1]!b_dq_pctchange($A3656,日期设置!$B$2,1)/100</f>
        <v>0</v>
      </c>
      <c r="I3656" s="26">
        <f>[1]!b_pq_pctchange(A3656,日期设置!$B$4,日期设置!$B$2,1)</f>
        <v>0</v>
      </c>
      <c r="J3656" s="26">
        <f>[1]!b_pq_pctchange(A3656,日期设置!$C$4,日期设置!$B$2,1)</f>
        <v>0</v>
      </c>
      <c r="K3656" s="52">
        <f>[1]!b_dq_amount($A3656,日期设置!B$2,2,10000)</f>
        <v>0</v>
      </c>
      <c r="L3656" s="26">
        <f>[1]!b_info_latestpar(A3656,日期设置!$B$2)</f>
        <v>100</v>
      </c>
      <c r="M3656" s="6">
        <f>[1]!b_info_outstandingbalance($A3656,日期设置!B$2)</f>
        <v>5</v>
      </c>
      <c r="N3656" s="7" t="str">
        <f>[1]!b_info_latestissurercreditrating2(A3656,日期设置!$B$2,"102","1")</f>
        <v>AAA</v>
      </c>
      <c r="O3656" s="8">
        <v>4.5</v>
      </c>
      <c r="P3656" s="9">
        <f>[1]!b_info_repurchasedate(A3656)</f>
        <v>0</v>
      </c>
      <c r="Q3656" s="8" t="s">
        <v>17546</v>
      </c>
      <c r="R3656" s="2" t="str">
        <f>IF((--IF(P3656=0,Q3656,P3656))&gt;(--日期设置!$B$2),IF(P3656=0,Q3656,P3656),Q3656)</f>
        <v>2023-08-28</v>
      </c>
      <c r="S3656" s="31" t="s">
        <v>19230</v>
      </c>
      <c r="T3656" s="8">
        <f>[1]!b_anal_ptmyear($A3656,日期设置!$B$2)</f>
        <v>2.4356164383561643</v>
      </c>
      <c r="U3656" s="8">
        <f>[1]!b_anal_termifexercise($A3656,日期设置!B$2)</f>
        <v>0</v>
      </c>
      <c r="V3656" s="10">
        <f>[1]!b_dq_dirtyprice(A3656,日期设置!$B$2)</f>
        <v>101.51</v>
      </c>
      <c r="W3656" s="11">
        <f>IF(U3656=0,ROUNDUP((Q3656-日期设置!$B$2)/365,0),ROUNDUP((R3656-日期设置!$B$2)/365,0))</f>
        <v>3</v>
      </c>
      <c r="X3656" s="18">
        <f>_xlfn.IFNA(VLOOKUP(A3656,过往入选债券!A:D,4,0),2)</f>
        <v>2</v>
      </c>
      <c r="Y3656">
        <f>_xlfn.IFNA(VLOOKUP(C3656,[2]Sheet1!$A:$A,1,0),3)</f>
        <v>3</v>
      </c>
    </row>
    <row r="3657" spans="1:25" hidden="1" x14ac:dyDescent="0.2">
      <c r="A3657" s="28" t="s">
        <v>21904</v>
      </c>
      <c r="B3657" s="28" t="s">
        <v>22108</v>
      </c>
      <c r="C3657" s="39" t="s">
        <v>22109</v>
      </c>
      <c r="D3657" s="26" t="str">
        <f>[1]!b_calc_yield(A3657,日期设置!$B$2,F3657,1,R3657,1,O3657,L3657,S3657,)</f>
        <v>Fetching...</v>
      </c>
      <c r="E3657" s="26">
        <f t="shared" si="114"/>
        <v>47.67751182654856</v>
      </c>
      <c r="F3657" s="18">
        <f>[1]!b_dq_cleanprice($A3657,日期设置!B$2)</f>
        <v>100</v>
      </c>
      <c r="G3657" s="18" t="str">
        <f t="shared" si="115"/>
        <v>9.75 + 4.75</v>
      </c>
      <c r="H3657" s="27">
        <f>[1]!b_dq_pctchange($A3657,日期设置!$B$2,1)/100</f>
        <v>0</v>
      </c>
      <c r="I3657" s="26">
        <f>[1]!b_pq_pctchange(A3657,日期设置!$B$4,日期设置!$B$2,1)</f>
        <v>0</v>
      </c>
      <c r="J3657" s="26">
        <f>[1]!b_pq_pctchange(A3657,日期设置!$C$4,日期设置!$B$2,1)</f>
        <v>0</v>
      </c>
      <c r="K3657" s="52">
        <f>[1]!b_dq_amount($A3657,日期设置!B$2,2,10000)</f>
        <v>0</v>
      </c>
      <c r="L3657" s="26">
        <f>[1]!b_info_latestpar(A3657,日期设置!$B$2)</f>
        <v>100</v>
      </c>
      <c r="M3657" s="6">
        <f>[1]!b_info_outstandingbalance($A3657,日期设置!B$2)</f>
        <v>8</v>
      </c>
      <c r="N3657" s="7" t="str">
        <f>[1]!b_info_latestissurercreditrating2(A3657,日期设置!$B$2,"102","1")</f>
        <v>AAA</v>
      </c>
      <c r="O3657" s="43">
        <v>4.95</v>
      </c>
      <c r="P3657" s="9">
        <f>[1]!b_info_repurchasedate(A3657)</f>
        <v>0</v>
      </c>
      <c r="Q3657" s="31" t="s">
        <v>22171</v>
      </c>
      <c r="R3657" s="2" t="str">
        <f>IF((--IF(P3657=0,Q3657,P3657))&gt;(--日期设置!$B$2),IF(P3657=0,Q3657,P3657),Q3657)</f>
        <v>2030-12-21</v>
      </c>
      <c r="S3657" s="31" t="s">
        <v>16465</v>
      </c>
      <c r="T3657" s="8">
        <f>[1]!b_anal_ptmyear($A3657,日期设置!$B$2)</f>
        <v>9.75068493150685</v>
      </c>
      <c r="U3657" s="8">
        <f>[1]!b_anal_termifexercise($A3657,日期设置!B$2)</f>
        <v>4.7534246575342465</v>
      </c>
      <c r="V3657" s="10">
        <f>[1]!b_dq_dirtyprice(A3657,日期设置!$B$2)</f>
        <v>101.2341</v>
      </c>
      <c r="W3657" s="11">
        <f>IF(U3657=0,ROUNDUP((Q3657-日期设置!$B$2)/365,0),ROUNDUP((R3657-日期设置!$B$2)/365,0))</f>
        <v>10</v>
      </c>
      <c r="X3657" s="18">
        <f>_xlfn.IFNA(VLOOKUP(A3657,过往入选债券!A:D,4,0),2)</f>
        <v>2</v>
      </c>
      <c r="Y3657">
        <f>_xlfn.IFNA(VLOOKUP(C3657,[2]Sheet1!$A:$A,1,0),3)</f>
        <v>3</v>
      </c>
    </row>
    <row r="3658" spans="1:25" hidden="1" x14ac:dyDescent="0.2">
      <c r="A3658" s="21" t="s">
        <v>13108</v>
      </c>
      <c r="B3658" s="21" t="s">
        <v>13109</v>
      </c>
      <c r="C3658" s="37" t="s">
        <v>12008</v>
      </c>
      <c r="D3658" s="26" t="str">
        <f>[1]!b_calc_yield(A3658,日期设置!$B$2,F3658,1,R3658,1,O3658,L3658,S3658,)</f>
        <v>Fetching...</v>
      </c>
      <c r="E3658" s="26">
        <f t="shared" si="114"/>
        <v>24.812780828756864</v>
      </c>
      <c r="F3658" s="18">
        <f>[1]!b_dq_cleanprice($A3658,日期设置!B$2)</f>
        <v>59.113799999999998</v>
      </c>
      <c r="G3658" s="18" t="str">
        <f t="shared" si="115"/>
        <v>2.19 + 0</v>
      </c>
      <c r="H3658" s="27">
        <f>[1]!b_dq_pctchange($A3658,日期设置!$B$2,1)/100</f>
        <v>0</v>
      </c>
      <c r="I3658" s="26">
        <f>[1]!b_pq_pctchange(A3658,日期设置!$B$4,日期设置!$B$2,1)</f>
        <v>1.3535050705676205E-2</v>
      </c>
      <c r="J3658" s="26">
        <f>[1]!b_pq_pctchange(A3658,日期设置!$C$4,日期设置!$B$2,1)</f>
        <v>3.18131821643097E-2</v>
      </c>
      <c r="K3658" s="52">
        <f>[1]!b_dq_amount($A3658,日期设置!B$2,2,10000)</f>
        <v>0</v>
      </c>
      <c r="L3658" s="26">
        <f>[1]!b_info_latestpar(A3658,日期设置!$B$2)</f>
        <v>60</v>
      </c>
      <c r="M3658" s="6">
        <f>[1]!b_info_outstandingbalance($A3658,日期设置!B$2)</f>
        <v>5.4</v>
      </c>
      <c r="N3658" s="7" t="str">
        <f>[1]!b_info_latestissurercreditrating2(A3658,日期设置!$B$2,"102","1")</f>
        <v>AA</v>
      </c>
      <c r="O3658" s="8">
        <v>5.75</v>
      </c>
      <c r="P3658" s="9">
        <f>[1]!b_info_repurchasedate(A3658)</f>
        <v>0</v>
      </c>
      <c r="Q3658" s="8" t="s">
        <v>16492</v>
      </c>
      <c r="R3658" s="2" t="str">
        <f>IF((--IF(P3658=0,Q3658,P3658))&gt;(--日期设置!$B$2),IF(P3658=0,Q3658,P3658),Q3658)</f>
        <v>2023-06-01</v>
      </c>
      <c r="S3658" s="2" t="s">
        <v>18510</v>
      </c>
      <c r="T3658" s="8">
        <f>[1]!b_anal_ptmyear($A3658,日期设置!$B$2)</f>
        <v>2.1945205479452055</v>
      </c>
      <c r="U3658" s="8">
        <f>[1]!b_anal_termifexercise($A3658,日期设置!B$2)</f>
        <v>0</v>
      </c>
      <c r="V3658" s="10">
        <f>[1]!b_dq_dirtyprice(A3658,日期设置!$B$2)</f>
        <v>61.892699999999998</v>
      </c>
      <c r="W3658" s="11">
        <f>IF(U3658=0,ROUNDUP((Q3658-日期设置!$B$2)/365,0),ROUNDUP((R3658-日期设置!$B$2)/365,0))</f>
        <v>3</v>
      </c>
      <c r="X3658" s="18">
        <f>_xlfn.IFNA(VLOOKUP(A3658,过往入选债券!A:D,4,0),2)</f>
        <v>2</v>
      </c>
      <c r="Y3658">
        <f>_xlfn.IFNA(VLOOKUP(C3658,[2]Sheet1!$A:$A,1,0),3)</f>
        <v>3</v>
      </c>
    </row>
    <row r="3659" spans="1:25" hidden="1" x14ac:dyDescent="0.2">
      <c r="A3659" s="21" t="s">
        <v>10361</v>
      </c>
      <c r="B3659" s="21" t="s">
        <v>10362</v>
      </c>
      <c r="C3659" s="37" t="s">
        <v>4799</v>
      </c>
      <c r="D3659" s="26" t="str">
        <f>[1]!b_calc_yield(A3659,日期设置!$B$2,F3659,1,R3659,1,O3659,L3659,S3659,)</f>
        <v>Fetching...</v>
      </c>
      <c r="E3659" s="26">
        <f t="shared" si="114"/>
        <v>9.6767699040807731</v>
      </c>
      <c r="F3659" s="18">
        <f>[1]!b_dq_cleanprice($A3659,日期设置!B$2)</f>
        <v>99.716899999999995</v>
      </c>
      <c r="G3659" s="18" t="str">
        <f t="shared" si="115"/>
        <v>2.04 + 0</v>
      </c>
      <c r="H3659" s="27">
        <f>[1]!b_dq_pctchange($A3659,日期设置!$B$2,1)/100</f>
        <v>0</v>
      </c>
      <c r="I3659" s="26">
        <f>[1]!b_pq_pctchange(A3659,日期设置!$B$4,日期设置!$B$2,1)</f>
        <v>-0.77920398009950709</v>
      </c>
      <c r="J3659" s="26">
        <f>[1]!b_pq_pctchange(A3659,日期设置!$C$4,日期设置!$B$2,1)</f>
        <v>-0.77920398009950709</v>
      </c>
      <c r="K3659" s="52">
        <f>[1]!b_dq_amount($A3659,日期设置!B$2,2,10000)</f>
        <v>0</v>
      </c>
      <c r="L3659" s="26">
        <f>[1]!b_info_latestpar(A3659,日期设置!$B$2)</f>
        <v>100</v>
      </c>
      <c r="M3659" s="6">
        <f>[1]!b_info_outstandingbalance($A3659,日期设置!B$2)</f>
        <v>5</v>
      </c>
      <c r="N3659" s="7" t="str">
        <f>[1]!b_info_latestissurercreditrating2(A3659,日期设置!$B$2,"102","1")</f>
        <v>AA+</v>
      </c>
      <c r="O3659" s="8">
        <v>4.8</v>
      </c>
      <c r="P3659" s="9">
        <f>[1]!b_info_repurchasedate(A3659)</f>
        <v>0</v>
      </c>
      <c r="Q3659" s="8" t="s">
        <v>17534</v>
      </c>
      <c r="R3659" s="2" t="str">
        <f>IF((--IF(P3659=0,Q3659,P3659))&gt;(--日期设置!$B$2),IF(P3659=0,Q3659,P3659),Q3659)</f>
        <v>2023-04-07</v>
      </c>
      <c r="S3659" s="2" t="s">
        <v>18706</v>
      </c>
      <c r="T3659" s="8">
        <f>[1]!b_anal_ptmyear($A3659,日期设置!$B$2)</f>
        <v>2.043835616438356</v>
      </c>
      <c r="U3659" s="8">
        <f>[1]!b_anal_termifexercise($A3659,日期设置!B$2)</f>
        <v>0</v>
      </c>
      <c r="V3659" s="10">
        <f>[1]!b_dq_dirtyprice(A3659,日期设置!$B$2)</f>
        <v>104.3065</v>
      </c>
      <c r="W3659" s="11">
        <f>IF(U3659=0,ROUNDUP((Q3659-日期设置!$B$2)/365,0),ROUNDUP((R3659-日期设置!$B$2)/365,0))</f>
        <v>3</v>
      </c>
      <c r="X3659" s="18">
        <f>_xlfn.IFNA(VLOOKUP(A3659,过往入选债券!A:D,4,0),2)</f>
        <v>2</v>
      </c>
      <c r="Y3659">
        <f>_xlfn.IFNA(VLOOKUP(C3659,[2]Sheet1!$A:$A,1,0),3)</f>
        <v>3</v>
      </c>
    </row>
    <row r="3660" spans="1:25" hidden="1" x14ac:dyDescent="0.2">
      <c r="A3660" s="28" t="s">
        <v>22726</v>
      </c>
      <c r="B3660" s="28" t="s">
        <v>22727</v>
      </c>
      <c r="C3660" s="39" t="s">
        <v>11714</v>
      </c>
      <c r="D3660" s="26">
        <f>[1]!b_calc_yield(A3660,日期设置!$B$2,F3660,1,R3660,1,O3660,L3660,S3660,)</f>
        <v>4.9463597378301714</v>
      </c>
      <c r="E3660" s="26">
        <f t="shared" si="114"/>
        <v>33.761157110997431</v>
      </c>
      <c r="F3660" s="18">
        <f>[1]!b_dq_cleanprice($A3660,日期设置!B$2)</f>
        <v>100</v>
      </c>
      <c r="G3660" s="18" t="str">
        <f t="shared" si="115"/>
        <v>6.86 + 0</v>
      </c>
      <c r="H3660" s="27">
        <f>[1]!b_dq_pctchange($A3660,日期设置!$B$2,1)/100</f>
        <v>0</v>
      </c>
      <c r="I3660" s="26">
        <f>[1]!b_pq_pctchange(A3660,日期设置!$B$4,日期设置!$B$2,1)</f>
        <v>0</v>
      </c>
      <c r="J3660" s="26">
        <f>[1]!b_pq_pctchange(A3660,日期设置!$C$4,日期设置!$B$2,1)</f>
        <v>0</v>
      </c>
      <c r="K3660" s="52">
        <f>[1]!b_dq_amount($A3660,日期设置!B$2,2,10000)</f>
        <v>0</v>
      </c>
      <c r="L3660" s="26">
        <f>[1]!b_info_latestpar(A3660,日期设置!$B$2)</f>
        <v>100</v>
      </c>
      <c r="M3660" s="6">
        <f>[1]!b_info_outstandingbalance($A3660,日期设置!B$2)</f>
        <v>9</v>
      </c>
      <c r="N3660" s="7" t="str">
        <f>[1]!b_info_latestissurercreditrating2(A3660,日期设置!$B$2,"102","1")</f>
        <v>AA</v>
      </c>
      <c r="O3660" s="43">
        <v>4.95</v>
      </c>
      <c r="P3660" s="9">
        <f>[1]!b_info_repurchasedate(A3660)</f>
        <v>0</v>
      </c>
      <c r="Q3660" s="31" t="s">
        <v>23432</v>
      </c>
      <c r="R3660" s="2" t="str">
        <f>IF((--IF(P3660=0,Q3660,P3660))&gt;(--日期设置!$B$2),IF(P3660=0,Q3660,P3660),Q3660)</f>
        <v>2028-02-01</v>
      </c>
      <c r="S3660" s="2" t="s">
        <v>23304</v>
      </c>
      <c r="T3660" s="8">
        <f>[1]!b_anal_ptmyear($A3660,日期设置!$B$2)</f>
        <v>6.8657534246575338</v>
      </c>
      <c r="U3660" s="8">
        <f>[1]!b_anal_termifexercise($A3660,日期设置!B$2)</f>
        <v>0</v>
      </c>
      <c r="V3660" s="10">
        <f>[1]!b_dq_dirtyprice(A3660,日期设置!$B$2)</f>
        <v>100.6645</v>
      </c>
      <c r="W3660" s="11">
        <f>IF(U3660=0,ROUNDUP((Q3660-日期设置!$B$2)/365,0),ROUNDUP((R3660-日期设置!$B$2)/365,0))</f>
        <v>7</v>
      </c>
      <c r="X3660" s="18">
        <f>_xlfn.IFNA(VLOOKUP(A3660,过往入选债券!A:D,4,0),2)</f>
        <v>2</v>
      </c>
      <c r="Y3660">
        <f>_xlfn.IFNA(VLOOKUP(C3660,[2]Sheet1!$A:$A,1,0),3)</f>
        <v>3</v>
      </c>
    </row>
    <row r="3661" spans="1:25" hidden="1" x14ac:dyDescent="0.2">
      <c r="A3661" s="28" t="s">
        <v>22644</v>
      </c>
      <c r="B3661" s="28" t="s">
        <v>22645</v>
      </c>
      <c r="C3661" s="39" t="s">
        <v>23012</v>
      </c>
      <c r="D3661" s="26">
        <f>[1]!b_calc_yield(A3661,日期设置!$B$2,F3661,1,R3661,1,O3661,L3661,S3661,)</f>
        <v>4.9450697733880302</v>
      </c>
      <c r="E3661" s="26">
        <f t="shared" si="114"/>
        <v>23.926508352000941</v>
      </c>
      <c r="F3661" s="18">
        <f>[1]!b_dq_cleanprice($A3661,日期设置!B$2)</f>
        <v>100</v>
      </c>
      <c r="G3661" s="18" t="str">
        <f t="shared" si="115"/>
        <v>6.86 + 4.86</v>
      </c>
      <c r="H3661" s="27">
        <f>[1]!b_dq_pctchange($A3661,日期设置!$B$2,1)/100</f>
        <v>0</v>
      </c>
      <c r="I3661" s="26">
        <f>[1]!b_pq_pctchange(A3661,日期设置!$B$4,日期设置!$B$2,1)</f>
        <v>0</v>
      </c>
      <c r="J3661" s="26">
        <f>[1]!b_pq_pctchange(A3661,日期设置!$C$4,日期设置!$B$2,1)</f>
        <v>0</v>
      </c>
      <c r="K3661" s="52">
        <f>[1]!b_dq_amount($A3661,日期设置!B$2,2,10000)</f>
        <v>0</v>
      </c>
      <c r="L3661" s="26">
        <f>[1]!b_info_latestpar(A3661,日期设置!$B$2)</f>
        <v>100</v>
      </c>
      <c r="M3661" s="6">
        <f>[1]!b_info_outstandingbalance($A3661,日期设置!B$2)</f>
        <v>10</v>
      </c>
      <c r="N3661" s="7" t="str">
        <f>[1]!b_info_latestissurercreditrating2(A3661,日期设置!$B$2,"102","1")</f>
        <v>AA</v>
      </c>
      <c r="O3661" s="43">
        <v>4.95</v>
      </c>
      <c r="P3661" s="9" t="str">
        <f>[1]!b_info_repurchasedate(A3661)</f>
        <v>2026-02-01</v>
      </c>
      <c r="Q3661" s="31" t="s">
        <v>23432</v>
      </c>
      <c r="R3661" s="2" t="str">
        <f>IF((--IF(P3661=0,Q3661,P3661))&gt;(--日期设置!$B$2),IF(P3661=0,Q3661,P3661),Q3661)</f>
        <v>2026-02-01</v>
      </c>
      <c r="S3661" s="2" t="s">
        <v>23263</v>
      </c>
      <c r="T3661" s="8">
        <f>[1]!b_anal_ptmyear($A3661,日期设置!$B$2)</f>
        <v>6.8657534246575338</v>
      </c>
      <c r="U3661" s="8">
        <f>[1]!b_anal_termifexercise($A3661,日期设置!B$2)</f>
        <v>4.8684931506849312</v>
      </c>
      <c r="V3661" s="10">
        <f>[1]!b_dq_dirtyprice(A3661,日期设置!$B$2)</f>
        <v>100.6645</v>
      </c>
      <c r="W3661" s="11">
        <f>IF(U3661=0,ROUNDUP((Q3661-日期设置!$B$2)/365,0),ROUNDUP((R3661-日期设置!$B$2)/365,0))</f>
        <v>5</v>
      </c>
      <c r="X3661" s="18">
        <f>_xlfn.IFNA(VLOOKUP(A3661,过往入选债券!A:D,4,0),2)</f>
        <v>2</v>
      </c>
      <c r="Y3661">
        <f>_xlfn.IFNA(VLOOKUP(C3661,[2]Sheet1!$A:$A,1,0),3)</f>
        <v>3</v>
      </c>
    </row>
    <row r="3662" spans="1:25" hidden="1" x14ac:dyDescent="0.2">
      <c r="A3662" s="21" t="s">
        <v>15499</v>
      </c>
      <c r="B3662" s="21" t="s">
        <v>15500</v>
      </c>
      <c r="C3662" s="37" t="s">
        <v>14780</v>
      </c>
      <c r="D3662" s="26" t="str">
        <f>[1]!b_calc_yield(A3662,日期设置!$B$2,F3662,1,R3662,1,O3662,L3662,S3662,)</f>
        <v>Fetching...</v>
      </c>
      <c r="E3662" s="26">
        <f t="shared" si="114"/>
        <v>17.434268831640676</v>
      </c>
      <c r="F3662" s="18">
        <f>[1]!b_dq_cleanprice($A3662,日期设置!B$2)</f>
        <v>100.0838</v>
      </c>
      <c r="G3662" s="18" t="str">
        <f t="shared" si="115"/>
        <v>8.59 + 3.59</v>
      </c>
      <c r="H3662" s="27">
        <f>[1]!b_dq_pctchange($A3662,日期设置!$B$2,1)/100</f>
        <v>0</v>
      </c>
      <c r="I3662" s="26">
        <f>[1]!b_pq_pctchange(A3662,日期设置!$B$4,日期设置!$B$2,1)</f>
        <v>0</v>
      </c>
      <c r="J3662" s="26">
        <f>[1]!b_pq_pctchange(A3662,日期设置!$C$4,日期设置!$B$2,1)</f>
        <v>0</v>
      </c>
      <c r="K3662" s="52">
        <f>[1]!b_dq_amount($A3662,日期设置!B$2,2,10000)</f>
        <v>0</v>
      </c>
      <c r="L3662" s="26">
        <f>[1]!b_info_latestpar(A3662,日期设置!$B$2)</f>
        <v>100</v>
      </c>
      <c r="M3662" s="6">
        <f>[1]!b_info_outstandingbalance($A3662,日期设置!B$2)</f>
        <v>8</v>
      </c>
      <c r="N3662" s="7" t="str">
        <f>[1]!b_info_latestissurercreditrating2(A3662,日期设置!$B$2,"102","1")</f>
        <v>AA</v>
      </c>
      <c r="O3662" s="8">
        <v>4.9800000000000004</v>
      </c>
      <c r="P3662" s="9" t="str">
        <f>[1]!b_info_repurchasedate(A3662)</f>
        <v>2024-10-24</v>
      </c>
      <c r="Q3662" s="8" t="s">
        <v>17665</v>
      </c>
      <c r="R3662" s="2" t="str">
        <f>IF((--IF(P3662=0,Q3662,P3662))&gt;(--日期设置!$B$2),IF(P3662=0,Q3662,P3662),Q3662)</f>
        <v>2024-10-24</v>
      </c>
      <c r="S3662" s="2" t="s">
        <v>17983</v>
      </c>
      <c r="T3662" s="8">
        <f>[1]!b_anal_ptmyear($A3662,日期设置!$B$2)</f>
        <v>8.5917808219178085</v>
      </c>
      <c r="U3662" s="8">
        <f>[1]!b_anal_termifexercise($A3662,日期设置!B$2)</f>
        <v>3.5945205479452054</v>
      </c>
      <c r="V3662" s="10">
        <f>[1]!b_dq_dirtyprice(A3662,日期设置!$B$2)</f>
        <v>102.11669999999999</v>
      </c>
      <c r="W3662" s="11">
        <f>IF(U3662=0,ROUNDUP((Q3662-日期设置!$B$2)/365,0),ROUNDUP((R3662-日期设置!$B$2)/365,0))</f>
        <v>4</v>
      </c>
      <c r="X3662" s="18">
        <f>_xlfn.IFNA(VLOOKUP(A3662,过往入选债券!A:D,4,0),2)</f>
        <v>2</v>
      </c>
      <c r="Y3662">
        <f>_xlfn.IFNA(VLOOKUP(C3662,[2]Sheet1!$A:$A,1,0),3)</f>
        <v>3</v>
      </c>
    </row>
    <row r="3663" spans="1:25" hidden="1" x14ac:dyDescent="0.2">
      <c r="A3663" s="28" t="s">
        <v>21907</v>
      </c>
      <c r="B3663" s="28" t="s">
        <v>22112</v>
      </c>
      <c r="C3663" s="39" t="s">
        <v>14312</v>
      </c>
      <c r="D3663" s="26" t="str">
        <f>[1]!b_calc_yield(A3663,日期设置!$B$2,F3663,1,R3663,1,O3663,L3663,S3663,)</f>
        <v>Fetching...</v>
      </c>
      <c r="E3663" s="26">
        <f t="shared" si="114"/>
        <v>23.17191521401616</v>
      </c>
      <c r="F3663" s="18">
        <f>[1]!b_dq_cleanprice($A3663,日期设置!B$2)</f>
        <v>99.383499999999998</v>
      </c>
      <c r="G3663" s="18" t="str">
        <f t="shared" si="115"/>
        <v>6.73 + 4.73</v>
      </c>
      <c r="H3663" s="27">
        <f>[1]!b_dq_pctchange($A3663,日期设置!$B$2,1)/100</f>
        <v>0</v>
      </c>
      <c r="I3663" s="26">
        <f>[1]!b_pq_pctchange(A3663,日期设置!$B$4,日期设置!$B$2,1)</f>
        <v>0</v>
      </c>
      <c r="J3663" s="26">
        <f>[1]!b_pq_pctchange(A3663,日期设置!$C$4,日期设置!$B$2,1)</f>
        <v>0</v>
      </c>
      <c r="K3663" s="52">
        <f>[1]!b_dq_amount($A3663,日期设置!B$2,2,10000)</f>
        <v>0</v>
      </c>
      <c r="L3663" s="26">
        <f>[1]!b_info_latestpar(A3663,日期设置!$B$2)</f>
        <v>100</v>
      </c>
      <c r="M3663" s="6">
        <f>[1]!b_info_outstandingbalance($A3663,日期设置!B$2)</f>
        <v>8</v>
      </c>
      <c r="N3663" s="7" t="str">
        <f>[1]!b_info_latestissurercreditrating2(A3663,日期设置!$B$2,"102","1")</f>
        <v>AA</v>
      </c>
      <c r="O3663" s="43">
        <v>4.8</v>
      </c>
      <c r="P3663" s="9" t="str">
        <f>[1]!b_info_repurchasedate(A3663)</f>
        <v>2025-12-14</v>
      </c>
      <c r="Q3663" s="31" t="s">
        <v>22184</v>
      </c>
      <c r="R3663" s="2" t="str">
        <f>IF((--IF(P3663=0,Q3663,P3663))&gt;(--日期设置!$B$2),IF(P3663=0,Q3663,P3663),Q3663)</f>
        <v>2025-12-14</v>
      </c>
      <c r="S3663" s="31" t="s">
        <v>16180</v>
      </c>
      <c r="T3663" s="8">
        <f>[1]!b_anal_ptmyear($A3663,日期设置!$B$2)</f>
        <v>6.7315068493150685</v>
      </c>
      <c r="U3663" s="8">
        <f>[1]!b_anal_termifexercise($A3663,日期设置!B$2)</f>
        <v>4.7342465753424658</v>
      </c>
      <c r="V3663" s="10">
        <f>[1]!b_dq_dirtyprice(A3663,日期设置!$B$2)</f>
        <v>100.67230000000001</v>
      </c>
      <c r="W3663" s="11">
        <f>IF(U3663=0,ROUNDUP((Q3663-日期设置!$B$2)/365,0),ROUNDUP((R3663-日期设置!$B$2)/365,0))</f>
        <v>5</v>
      </c>
      <c r="X3663" s="18">
        <f>_xlfn.IFNA(VLOOKUP(A3663,过往入选债券!A:D,4,0),2)</f>
        <v>2</v>
      </c>
      <c r="Y3663">
        <f>_xlfn.IFNA(VLOOKUP(C3663,[2]Sheet1!$A:$A,1,0),3)</f>
        <v>3</v>
      </c>
    </row>
    <row r="3664" spans="1:25" hidden="1" x14ac:dyDescent="0.2">
      <c r="A3664" s="21" t="s">
        <v>12211</v>
      </c>
      <c r="B3664" s="21" t="s">
        <v>12212</v>
      </c>
      <c r="C3664" s="37" t="s">
        <v>8095</v>
      </c>
      <c r="D3664" s="26" t="str">
        <f>[1]!b_calc_yield(A3664,日期设置!$B$2,F3664,1,R3664,1,O3664,L3664,S3664,)</f>
        <v>Fetching...</v>
      </c>
      <c r="E3664" s="26">
        <f t="shared" si="114"/>
        <v>45.661471288227197</v>
      </c>
      <c r="F3664" s="18">
        <f>[1]!b_dq_cleanprice($A3664,日期设置!B$2)</f>
        <v>55.182899999999997</v>
      </c>
      <c r="G3664" s="18" t="str">
        <f t="shared" si="115"/>
        <v>4.75 + 0</v>
      </c>
      <c r="H3664" s="27">
        <f>[1]!b_dq_pctchange($A3664,日期设置!$B$2,1)/100</f>
        <v>0</v>
      </c>
      <c r="I3664" s="26">
        <f>[1]!b_pq_pctchange(A3664,日期设置!$B$4,日期设置!$B$2,1)</f>
        <v>0</v>
      </c>
      <c r="J3664" s="26">
        <f>[1]!b_pq_pctchange(A3664,日期设置!$C$4,日期设置!$B$2,1)</f>
        <v>0</v>
      </c>
      <c r="K3664" s="52">
        <f>[1]!b_dq_amount($A3664,日期设置!B$2,2,10000)</f>
        <v>0</v>
      </c>
      <c r="L3664" s="26">
        <f>[1]!b_info_latestpar(A3664,日期设置!$B$2)</f>
        <v>55.000000000000007</v>
      </c>
      <c r="M3664" s="6">
        <f>[1]!b_info_outstandingbalance($A3664,日期设置!B$2)</f>
        <v>9.9</v>
      </c>
      <c r="N3664" s="7" t="str">
        <f>[1]!b_info_latestissurercreditrating2(A3664,日期设置!$B$2,"102","1")</f>
        <v>AA</v>
      </c>
      <c r="O3664" s="8">
        <v>5.28</v>
      </c>
      <c r="P3664" s="9">
        <f>[1]!b_info_repurchasedate(A3664)</f>
        <v>0</v>
      </c>
      <c r="Q3664" s="8" t="s">
        <v>16698</v>
      </c>
      <c r="R3664" s="2" t="str">
        <f>IF((--IF(P3664=0,Q3664,P3664))&gt;(--日期设置!$B$2),IF(P3664=0,Q3664,P3664),Q3664)</f>
        <v>2025-12-24</v>
      </c>
      <c r="S3664" s="2" t="s">
        <v>18637</v>
      </c>
      <c r="T3664" s="8">
        <f>[1]!b_anal_ptmyear($A3664,日期设置!$B$2)</f>
        <v>4.7589041095890412</v>
      </c>
      <c r="U3664" s="8">
        <f>[1]!b_anal_termifexercise($A3664,日期设置!B$2)</f>
        <v>0</v>
      </c>
      <c r="V3664" s="10">
        <f>[1]!b_dq_dirtyprice(A3664,日期设置!$B$2)</f>
        <v>55.883000000000003</v>
      </c>
      <c r="W3664" s="11">
        <f>IF(U3664=0,ROUNDUP((Q3664-日期设置!$B$2)/365,0),ROUNDUP((R3664-日期设置!$B$2)/365,0))</f>
        <v>5</v>
      </c>
      <c r="X3664" s="18">
        <f>_xlfn.IFNA(VLOOKUP(A3664,过往入选债券!A:D,4,0),2)</f>
        <v>2</v>
      </c>
      <c r="Y3664">
        <f>_xlfn.IFNA(VLOOKUP(C3664,[2]Sheet1!$A:$A,1,0),3)</f>
        <v>3</v>
      </c>
    </row>
    <row r="3665" spans="1:25" hidden="1" x14ac:dyDescent="0.2">
      <c r="A3665" s="21" t="s">
        <v>4154</v>
      </c>
      <c r="B3665" s="21" t="s">
        <v>4155</v>
      </c>
      <c r="C3665" s="37" t="s">
        <v>4156</v>
      </c>
      <c r="D3665" s="26" t="str">
        <f>[1]!b_calc_yield(A3665,日期设置!$B$2,F3665,1,R3665,1,O3665,L3665,S3665,)</f>
        <v>Fetching...</v>
      </c>
      <c r="E3665" s="26">
        <f t="shared" si="114"/>
        <v>9.586841747163156</v>
      </c>
      <c r="F3665" s="18">
        <f>[1]!b_dq_cleanprice($A3665,日期设置!B$2)</f>
        <v>98.2</v>
      </c>
      <c r="G3665" s="18" t="str">
        <f t="shared" si="115"/>
        <v>2.00 + 0</v>
      </c>
      <c r="H3665" s="27">
        <f>[1]!b_dq_pctchange($A3665,日期设置!$B$2,1)/100</f>
        <v>0</v>
      </c>
      <c r="I3665" s="26">
        <f>[1]!b_pq_pctchange(A3665,日期设置!$B$4,日期设置!$B$2,1)</f>
        <v>0</v>
      </c>
      <c r="J3665" s="26">
        <f>[1]!b_pq_pctchange(A3665,日期设置!$C$4,日期设置!$B$2,1)</f>
        <v>-0.44808499422152132</v>
      </c>
      <c r="K3665" s="52">
        <f>[1]!b_dq_amount($A3665,日期设置!B$2,2,10000)</f>
        <v>0</v>
      </c>
      <c r="L3665" s="26">
        <f>[1]!b_info_latestpar(A3665,日期设置!$B$2)</f>
        <v>100</v>
      </c>
      <c r="M3665" s="6">
        <f>[1]!b_info_outstandingbalance($A3665,日期设置!B$2)</f>
        <v>10</v>
      </c>
      <c r="N3665" s="7">
        <f>[1]!b_info_latestissurercreditrating2(A3665,日期设置!$B$2,"102","1")</f>
        <v>0</v>
      </c>
      <c r="O3665" s="8">
        <v>3.98</v>
      </c>
      <c r="P3665" s="9">
        <f>[1]!b_info_repurchasedate(A3665)</f>
        <v>0</v>
      </c>
      <c r="Q3665" s="8" t="s">
        <v>16225</v>
      </c>
      <c r="R3665" s="2" t="str">
        <f>IF((--IF(P3665=0,Q3665,P3665))&gt;(--日期设置!$B$2),IF(P3665=0,Q3665,P3665),Q3665)</f>
        <v>2023-03-25</v>
      </c>
      <c r="S3665" s="2" t="s">
        <v>18165</v>
      </c>
      <c r="T3665" s="8">
        <f>[1]!b_anal_ptmyear($A3665,日期设置!$B$2)</f>
        <v>2.0082191780821916</v>
      </c>
      <c r="U3665" s="8">
        <f>[1]!b_anal_termifexercise($A3665,日期设置!B$2)</f>
        <v>0</v>
      </c>
      <c r="V3665" s="10">
        <f>[1]!b_dq_dirtyprice(A3665,日期设置!$B$2)</f>
        <v>102.1473</v>
      </c>
      <c r="W3665" s="11">
        <f>IF(U3665=0,ROUNDUP((Q3665-日期设置!$B$2)/365,0),ROUNDUP((R3665-日期设置!$B$2)/365,0))</f>
        <v>3</v>
      </c>
      <c r="X3665" s="18">
        <f>_xlfn.IFNA(VLOOKUP(A3665,过往入选债券!A:D,4,0),2)</f>
        <v>2</v>
      </c>
      <c r="Y3665">
        <f>_xlfn.IFNA(VLOOKUP(C3665,[2]Sheet1!$A:$A,1,0),3)</f>
        <v>3</v>
      </c>
    </row>
    <row r="3666" spans="1:25" x14ac:dyDescent="0.2">
      <c r="A3666" s="21" t="s">
        <v>10832</v>
      </c>
      <c r="B3666" s="21" t="s">
        <v>10833</v>
      </c>
      <c r="C3666" s="37" t="s">
        <v>4714</v>
      </c>
      <c r="D3666" s="26" t="str">
        <f>[1]!b_calc_yield(A3666,日期设置!$B$2,F3666,1,R3666,1,O3666,L3666,S3666,)</f>
        <v>Fetching...</v>
      </c>
      <c r="E3666" s="26">
        <f t="shared" si="114"/>
        <v>10.068106286374068</v>
      </c>
      <c r="F3666" s="18">
        <f>[1]!b_dq_cleanprice($A3666,日期设置!B$2)</f>
        <v>98.713999999999999</v>
      </c>
      <c r="G3666" s="18" t="str">
        <f t="shared" si="115"/>
        <v>4.10 + 2.10</v>
      </c>
      <c r="H3666" s="27">
        <f>[1]!b_dq_pctchange($A3666,日期设置!$B$2,1)/100</f>
        <v>3.3236098265014501E-3</v>
      </c>
      <c r="I3666" s="26">
        <f>[1]!b_pq_pctchange(A3666,日期设置!$B$4,日期设置!$B$2,1)</f>
        <v>0.33236098265014502</v>
      </c>
      <c r="J3666" s="26">
        <f>[1]!b_pq_pctchange(A3666,日期设置!$C$4,日期设置!$B$2,1)</f>
        <v>0.19589732138325622</v>
      </c>
      <c r="K3666" s="52">
        <f>[1]!b_dq_amount($A3666,日期设置!B$2,2,10000)</f>
        <v>153.81842466000001</v>
      </c>
      <c r="L3666" s="26">
        <f>[1]!b_info_latestpar(A3666,日期设置!$B$2)</f>
        <v>100</v>
      </c>
      <c r="M3666" s="6">
        <f>[1]!b_info_outstandingbalance($A3666,日期设置!B$2)</f>
        <v>6</v>
      </c>
      <c r="N3666" s="7" t="str">
        <f>[1]!b_info_latestissurercreditrating2(A3666,日期设置!$B$2,"102","1")</f>
        <v>AA</v>
      </c>
      <c r="O3666" s="8">
        <v>4.29</v>
      </c>
      <c r="P3666" s="9" t="str">
        <f>[1]!b_info_repurchasedate(A3666)</f>
        <v>2023-04-30</v>
      </c>
      <c r="Q3666" s="8" t="s">
        <v>16843</v>
      </c>
      <c r="R3666" s="2" t="str">
        <f>IF((--IF(P3666=0,Q3666,P3666))&gt;(--日期设置!$B$2),IF(P3666=0,Q3666,P3666),Q3666)</f>
        <v>2023-04-30</v>
      </c>
      <c r="S3666" s="2" t="s">
        <v>17843</v>
      </c>
      <c r="T3666" s="8">
        <f>[1]!b_anal_ptmyear($A3666,日期设置!$B$2)</f>
        <v>4.1068493150684935</v>
      </c>
      <c r="U3666" s="8">
        <f>[1]!b_anal_termifexercise($A3666,日期设置!B$2)</f>
        <v>2.106849315068493</v>
      </c>
      <c r="V3666" s="10">
        <f>[1]!b_dq_dirtyprice(A3666,日期设置!$B$2)</f>
        <v>102.54559999999999</v>
      </c>
      <c r="W3666" s="11">
        <f>IF(U3666=0,ROUNDUP((Q3666-日期设置!$B$2)/365,0),ROUNDUP((R3666-日期设置!$B$2)/365,0))</f>
        <v>3</v>
      </c>
      <c r="X3666" s="18">
        <f>_xlfn.IFNA(VLOOKUP(A3666,过往入选债券!A:D,4,0),2)</f>
        <v>2</v>
      </c>
      <c r="Y3666">
        <f>_xlfn.IFNA(VLOOKUP(C3666,[2]Sheet1!$A:$A,1,0),3)</f>
        <v>3</v>
      </c>
    </row>
    <row r="3667" spans="1:25" hidden="1" x14ac:dyDescent="0.2">
      <c r="A3667" s="28" t="s">
        <v>20314</v>
      </c>
      <c r="B3667" s="28" t="s">
        <v>20315</v>
      </c>
      <c r="C3667" s="39" t="s">
        <v>2041</v>
      </c>
      <c r="D3667" s="26" t="str">
        <f>[1]!b_calc_yield(A3667,日期设置!$B$2,F3667,1,R3667,1,O3667,L3667,S3667,)</f>
        <v>Fetching...</v>
      </c>
      <c r="E3667" s="26">
        <f t="shared" si="114"/>
        <v>11.931847094990422</v>
      </c>
      <c r="F3667" s="18">
        <f>[1]!b_dq_cleanprice($A3667,日期设置!B$2)</f>
        <v>97.985900000000001</v>
      </c>
      <c r="G3667" s="18" t="str">
        <f t="shared" si="115"/>
        <v>2.44 + 0</v>
      </c>
      <c r="H3667" s="27">
        <f>[1]!b_dq_pctchange($A3667,日期设置!$B$2,1)/100</f>
        <v>0</v>
      </c>
      <c r="I3667" s="26">
        <f>[1]!b_pq_pctchange(A3667,日期设置!$B$4,日期设置!$B$2,1)</f>
        <v>0</v>
      </c>
      <c r="J3667" s="26">
        <f>[1]!b_pq_pctchange(A3667,日期设置!$C$4,日期设置!$B$2,1)</f>
        <v>0</v>
      </c>
      <c r="K3667" s="52">
        <f>[1]!b_dq_amount($A3667,日期设置!B$2,2,10000)</f>
        <v>0</v>
      </c>
      <c r="L3667" s="26">
        <f>[1]!b_info_latestpar(A3667,日期设置!$B$2)</f>
        <v>100</v>
      </c>
      <c r="M3667" s="6">
        <f>[1]!b_info_outstandingbalance($A3667,日期设置!B$2)</f>
        <v>15</v>
      </c>
      <c r="N3667" s="7" t="str">
        <f>[1]!b_info_latestissurercreditrating2(A3667,日期设置!$B$2,"102","1")</f>
        <v>AAA</v>
      </c>
      <c r="O3667" s="8">
        <v>4.0599999999999996</v>
      </c>
      <c r="P3667" s="9">
        <f>[1]!b_info_repurchasedate(A3667)</f>
        <v>0</v>
      </c>
      <c r="Q3667" s="8" t="s">
        <v>16668</v>
      </c>
      <c r="R3667" s="2" t="str">
        <f>IF((--IF(P3667=0,Q3667,P3667))&gt;(--日期设置!$B$2),IF(P3667=0,Q3667,P3667),Q3667)</f>
        <v>2023-09-02</v>
      </c>
      <c r="S3667" s="31" t="s">
        <v>20816</v>
      </c>
      <c r="T3667" s="8">
        <f>[1]!b_anal_ptmyear($A3667,日期设置!$B$2)</f>
        <v>2.4493150684931506</v>
      </c>
      <c r="U3667" s="8">
        <f>[1]!b_anal_termifexercise($A3667,日期设置!B$2)</f>
        <v>0</v>
      </c>
      <c r="V3667" s="10">
        <f>[1]!b_dq_dirtyprice(A3667,日期设置!$B$2)</f>
        <v>100.2217</v>
      </c>
      <c r="W3667" s="11">
        <f>IF(U3667=0,ROUNDUP((Q3667-日期设置!$B$2)/365,0),ROUNDUP((R3667-日期设置!$B$2)/365,0))</f>
        <v>3</v>
      </c>
      <c r="X3667" s="18">
        <f>_xlfn.IFNA(VLOOKUP(A3667,过往入选债券!A:D,4,0),2)</f>
        <v>2</v>
      </c>
      <c r="Y3667">
        <f>_xlfn.IFNA(VLOOKUP(C3667,[2]Sheet1!$A:$A,1,0),3)</f>
        <v>3</v>
      </c>
    </row>
    <row r="3668" spans="1:25" hidden="1" x14ac:dyDescent="0.2">
      <c r="A3668" s="21" t="s">
        <v>4590</v>
      </c>
      <c r="B3668" s="21" t="s">
        <v>4591</v>
      </c>
      <c r="C3668" s="37" t="s">
        <v>163</v>
      </c>
      <c r="D3668" s="26" t="str">
        <f>[1]!b_calc_yield(A3668,日期设置!$B$2,F3668,1,R3668,1,O3668,L3668,S3668,)</f>
        <v>Fetching...</v>
      </c>
      <c r="E3668" s="26">
        <f t="shared" si="114"/>
        <v>20.41951208962751</v>
      </c>
      <c r="F3668" s="18">
        <f>[1]!b_dq_cleanprice($A3668,日期设置!B$2)</f>
        <v>98.325000000000003</v>
      </c>
      <c r="G3668" s="18" t="str">
        <f t="shared" si="115"/>
        <v>4.24 + 0</v>
      </c>
      <c r="H3668" s="27">
        <f>[1]!b_dq_pctchange($A3668,日期设置!$B$2,1)/100</f>
        <v>0</v>
      </c>
      <c r="I3668" s="26">
        <f>[1]!b_pq_pctchange(A3668,日期设置!$B$4,日期设置!$B$2,1)</f>
        <v>0</v>
      </c>
      <c r="J3668" s="26">
        <f>[1]!b_pq_pctchange(A3668,日期设置!$C$4,日期设置!$B$2,1)</f>
        <v>0</v>
      </c>
      <c r="K3668" s="52">
        <f>[1]!b_dq_amount($A3668,日期设置!B$2,2,10000)</f>
        <v>0</v>
      </c>
      <c r="L3668" s="26">
        <f>[1]!b_info_latestpar(A3668,日期设置!$B$2)</f>
        <v>100</v>
      </c>
      <c r="M3668" s="6">
        <f>[1]!b_info_outstandingbalance($A3668,日期设置!B$2)</f>
        <v>10</v>
      </c>
      <c r="N3668" s="7">
        <f>[1]!b_info_latestissurercreditrating2(A3668,日期设置!$B$2,"102","1")</f>
        <v>0</v>
      </c>
      <c r="O3668" s="8">
        <v>4.5</v>
      </c>
      <c r="P3668" s="9">
        <f>[1]!b_info_repurchasedate(A3668)</f>
        <v>0</v>
      </c>
      <c r="Q3668" s="8" t="s">
        <v>17483</v>
      </c>
      <c r="R3668" s="2" t="str">
        <f>IF((--IF(P3668=0,Q3668,P3668))&gt;(--日期设置!$B$2),IF(P3668=0,Q3668,P3668),Q3668)</f>
        <v>2025-06-19</v>
      </c>
      <c r="S3668" s="2" t="s">
        <v>18087</v>
      </c>
      <c r="T3668" s="8">
        <f>[1]!b_anal_ptmyear($A3668,日期设置!$B$2)</f>
        <v>4.2438356164383562</v>
      </c>
      <c r="U3668" s="8">
        <f>[1]!b_anal_termifexercise($A3668,日期设置!B$2)</f>
        <v>0</v>
      </c>
      <c r="V3668" s="10">
        <f>[1]!b_dq_dirtyprice(A3668,日期设置!$B$2)</f>
        <v>101.7277</v>
      </c>
      <c r="W3668" s="11">
        <f>IF(U3668=0,ROUNDUP((Q3668-日期设置!$B$2)/365,0),ROUNDUP((R3668-日期设置!$B$2)/365,0))</f>
        <v>5</v>
      </c>
      <c r="X3668" s="18">
        <f>_xlfn.IFNA(VLOOKUP(A3668,过往入选债券!A:D,4,0),2)</f>
        <v>2</v>
      </c>
      <c r="Y3668">
        <f>_xlfn.IFNA(VLOOKUP(C3668,[2]Sheet1!$A:$A,1,0),3)</f>
        <v>3</v>
      </c>
    </row>
    <row r="3669" spans="1:25" hidden="1" x14ac:dyDescent="0.2">
      <c r="A3669" s="21" t="s">
        <v>7708</v>
      </c>
      <c r="B3669" s="21" t="s">
        <v>7709</v>
      </c>
      <c r="C3669" s="37" t="s">
        <v>7710</v>
      </c>
      <c r="D3669" s="26" t="str">
        <f>[1]!b_calc_yield(A3669,日期设置!$B$2,F3669,1,R3669,1,O3669,L3669,S3669,)</f>
        <v>Fetching...</v>
      </c>
      <c r="E3669" s="26">
        <f t="shared" si="114"/>
        <v>3.668700465467345</v>
      </c>
      <c r="F3669" s="18">
        <f>[1]!b_dq_cleanprice($A3669,日期设置!B$2)</f>
        <v>100.3359</v>
      </c>
      <c r="G3669" s="18" t="str">
        <f t="shared" si="115"/>
        <v>0.74 + 0</v>
      </c>
      <c r="H3669" s="27">
        <f>[1]!b_dq_pctchange($A3669,日期设置!$B$2,1)/100</f>
        <v>0</v>
      </c>
      <c r="I3669" s="26">
        <f>[1]!b_pq_pctchange(A3669,日期设置!$B$4,日期设置!$B$2,1)</f>
        <v>0</v>
      </c>
      <c r="J3669" s="26">
        <f>[1]!b_pq_pctchange(A3669,日期设置!$C$4,日期设置!$B$2,1)</f>
        <v>-0.31207153502236507</v>
      </c>
      <c r="K3669" s="52">
        <f>[1]!b_dq_amount($A3669,日期设置!B$2,2,10000)</f>
        <v>0</v>
      </c>
      <c r="L3669" s="26">
        <f>[1]!b_info_latestpar(A3669,日期设置!$B$2)</f>
        <v>100</v>
      </c>
      <c r="M3669" s="6">
        <f>[1]!b_info_outstandingbalance($A3669,日期设置!B$2)</f>
        <v>10</v>
      </c>
      <c r="N3669" s="7" t="str">
        <f>[1]!b_info_latestissurercreditrating2(A3669,日期设置!$B$2,"102","1")</f>
        <v>AA+</v>
      </c>
      <c r="O3669" s="8">
        <v>5.48</v>
      </c>
      <c r="P3669" s="9">
        <f>[1]!b_info_repurchasedate(A3669)</f>
        <v>0</v>
      </c>
      <c r="Q3669" s="8" t="s">
        <v>16720</v>
      </c>
      <c r="R3669" s="2" t="str">
        <f>IF((--IF(P3669=0,Q3669,P3669))&gt;(--日期设置!$B$2),IF(P3669=0,Q3669,P3669),Q3669)</f>
        <v>2021-12-18</v>
      </c>
      <c r="S3669" s="2" t="s">
        <v>17771</v>
      </c>
      <c r="T3669" s="8">
        <f>[1]!b_anal_ptmyear($A3669,日期设置!$B$2)</f>
        <v>0.74246575342465748</v>
      </c>
      <c r="U3669" s="8">
        <f>[1]!b_anal_termifexercise($A3669,日期设置!B$2)</f>
        <v>0</v>
      </c>
      <c r="V3669" s="10">
        <f>[1]!b_dq_dirtyprice(A3669,日期设置!$B$2)</f>
        <v>101.74720000000001</v>
      </c>
      <c r="W3669" s="11">
        <f>IF(U3669=0,ROUNDUP((Q3669-日期设置!$B$2)/365,0),ROUNDUP((R3669-日期设置!$B$2)/365,0))</f>
        <v>1</v>
      </c>
      <c r="X3669" s="18">
        <f>_xlfn.IFNA(VLOOKUP(A3669,过往入选债券!A:D,4,0),2)</f>
        <v>2</v>
      </c>
      <c r="Y3669">
        <f>_xlfn.IFNA(VLOOKUP(C3669,[2]Sheet1!$A:$A,1,0),3)</f>
        <v>3</v>
      </c>
    </row>
    <row r="3670" spans="1:25" hidden="1" x14ac:dyDescent="0.2">
      <c r="A3670" s="21" t="s">
        <v>10980</v>
      </c>
      <c r="B3670" s="21" t="s">
        <v>10981</v>
      </c>
      <c r="C3670" s="37" t="s">
        <v>71</v>
      </c>
      <c r="D3670" s="26" t="str">
        <f>[1]!b_calc_yield(A3670,日期设置!$B$2,F3670,1,R3670,1,O3670,L3670,S3670,)</f>
        <v>Fetching...</v>
      </c>
      <c r="E3670" s="26">
        <f t="shared" si="114"/>
        <v>19.931668200751961</v>
      </c>
      <c r="F3670" s="18">
        <f>[1]!b_dq_cleanprice($A3670,日期设置!B$2)</f>
        <v>98.727199999999996</v>
      </c>
      <c r="G3670" s="18" t="str">
        <f t="shared" si="115"/>
        <v>4.16 + 0</v>
      </c>
      <c r="H3670" s="27">
        <f>[1]!b_dq_pctchange($A3670,日期设置!$B$2,1)/100</f>
        <v>0</v>
      </c>
      <c r="I3670" s="26">
        <f>[1]!b_pq_pctchange(A3670,日期设置!$B$4,日期设置!$B$2,1)</f>
        <v>-0.74456256195472359</v>
      </c>
      <c r="J3670" s="26">
        <f>[1]!b_pq_pctchange(A3670,日期设置!$C$4,日期设置!$B$2,1)</f>
        <v>-0.74456256195472359</v>
      </c>
      <c r="K3670" s="52">
        <f>[1]!b_dq_amount($A3670,日期设置!B$2,2,10000)</f>
        <v>0</v>
      </c>
      <c r="L3670" s="26">
        <f>[1]!b_info_latestpar(A3670,日期设置!$B$2)</f>
        <v>100</v>
      </c>
      <c r="M3670" s="6">
        <f>[1]!b_info_outstandingbalance($A3670,日期设置!B$2)</f>
        <v>10</v>
      </c>
      <c r="N3670" s="7" t="str">
        <f>[1]!b_info_latestissurercreditrating2(A3670,日期设置!$B$2,"102","1")</f>
        <v>AA+</v>
      </c>
      <c r="O3670" s="8">
        <v>4.5999999999999996</v>
      </c>
      <c r="P3670" s="9">
        <f>[1]!b_info_repurchasedate(A3670)</f>
        <v>0</v>
      </c>
      <c r="Q3670" s="8" t="s">
        <v>16808</v>
      </c>
      <c r="R3670" s="2" t="str">
        <f>IF((--IF(P3670=0,Q3670,P3670))&gt;(--日期设置!$B$2),IF(P3670=0,Q3670,P3670),Q3670)</f>
        <v>2025-05-22</v>
      </c>
      <c r="S3670" s="2" t="s">
        <v>18238</v>
      </c>
      <c r="T3670" s="8">
        <f>[1]!b_anal_ptmyear($A3670,日期设置!$B$2)</f>
        <v>4.1671232876712327</v>
      </c>
      <c r="U3670" s="8">
        <f>[1]!b_anal_termifexercise($A3670,日期设置!B$2)</f>
        <v>0</v>
      </c>
      <c r="V3670" s="10">
        <f>[1]!b_dq_dirtyprice(A3670,日期设置!$B$2)</f>
        <v>102.55840000000001</v>
      </c>
      <c r="W3670" s="11">
        <f>IF(U3670=0,ROUNDUP((Q3670-日期设置!$B$2)/365,0),ROUNDUP((R3670-日期设置!$B$2)/365,0))</f>
        <v>5</v>
      </c>
      <c r="X3670" s="18">
        <f>_xlfn.IFNA(VLOOKUP(A3670,过往入选债券!A:D,4,0),2)</f>
        <v>2</v>
      </c>
      <c r="Y3670">
        <f>_xlfn.IFNA(VLOOKUP(C3670,[2]Sheet1!$A:$A,1,0),3)</f>
        <v>3</v>
      </c>
    </row>
    <row r="3671" spans="1:25" hidden="1" x14ac:dyDescent="0.2">
      <c r="A3671" s="28" t="s">
        <v>20336</v>
      </c>
      <c r="B3671" s="28" t="s">
        <v>20337</v>
      </c>
      <c r="C3671" s="39" t="s">
        <v>5805</v>
      </c>
      <c r="D3671" s="26" t="str">
        <f>[1]!b_calc_yield(A3671,日期设置!$B$2,F3671,1,R3671,1,O3671,L3671,S3671,)</f>
        <v>Fetching...</v>
      </c>
      <c r="E3671" s="26">
        <f t="shared" si="114"/>
        <v>11.859345451265678</v>
      </c>
      <c r="F3671" s="18">
        <f>[1]!b_dq_cleanprice($A3671,日期设置!B$2)</f>
        <v>99.427800000000005</v>
      </c>
      <c r="G3671" s="18" t="str">
        <f t="shared" si="115"/>
        <v>2.45 + 0</v>
      </c>
      <c r="H3671" s="27">
        <f>[1]!b_dq_pctchange($A3671,日期设置!$B$2,1)/100</f>
        <v>0</v>
      </c>
      <c r="I3671" s="26">
        <f>[1]!b_pq_pctchange(A3671,日期设置!$B$4,日期设置!$B$2,1)</f>
        <v>-0.42442985390319227</v>
      </c>
      <c r="J3671" s="26">
        <f>[1]!b_pq_pctchange(A3671,日期设置!$C$4,日期设置!$B$2,1)</f>
        <v>-0.27301905717151254</v>
      </c>
      <c r="K3671" s="52">
        <f>[1]!b_dq_amount($A3671,日期设置!B$2,2,10000)</f>
        <v>0</v>
      </c>
      <c r="L3671" s="26">
        <f>[1]!b_info_latestpar(A3671,日期设置!$B$2)</f>
        <v>100</v>
      </c>
      <c r="M3671" s="6">
        <f>[1]!b_info_outstandingbalance($A3671,日期设置!B$2)</f>
        <v>6</v>
      </c>
      <c r="N3671" s="7" t="str">
        <f>[1]!b_info_latestissurercreditrating2(A3671,日期设置!$B$2,"102","1")</f>
        <v>AA+</v>
      </c>
      <c r="O3671" s="8">
        <v>4.7</v>
      </c>
      <c r="P3671" s="9">
        <f>[1]!b_info_repurchasedate(A3671)</f>
        <v>0</v>
      </c>
      <c r="Q3671" s="8" t="s">
        <v>16188</v>
      </c>
      <c r="R3671" s="2" t="str">
        <f>IF((--IF(P3671=0,Q3671,P3671))&gt;(--日期设置!$B$2),IF(P3671=0,Q3671,P3671),Q3671)</f>
        <v>2023-09-03</v>
      </c>
      <c r="S3671" s="31" t="s">
        <v>17563</v>
      </c>
      <c r="T3671" s="8">
        <f>[1]!b_anal_ptmyear($A3671,日期设置!$B$2)</f>
        <v>2.452054794520548</v>
      </c>
      <c r="U3671" s="8">
        <f>[1]!b_anal_termifexercise($A3671,日期设置!B$2)</f>
        <v>0</v>
      </c>
      <c r="V3671" s="10">
        <f>[1]!b_dq_dirtyprice(A3671,日期设置!$B$2)</f>
        <v>102.0031</v>
      </c>
      <c r="W3671" s="11">
        <f>IF(U3671=0,ROUNDUP((Q3671-日期设置!$B$2)/365,0),ROUNDUP((R3671-日期设置!$B$2)/365,0))</f>
        <v>3</v>
      </c>
      <c r="X3671" s="18">
        <f>_xlfn.IFNA(VLOOKUP(A3671,过往入选债券!A:D,4,0),2)</f>
        <v>2</v>
      </c>
      <c r="Y3671">
        <f>_xlfn.IFNA(VLOOKUP(C3671,[2]Sheet1!$A:$A,1,0),3)</f>
        <v>3</v>
      </c>
    </row>
    <row r="3672" spans="1:25" hidden="1" x14ac:dyDescent="0.2">
      <c r="A3672" s="21" t="s">
        <v>10768</v>
      </c>
      <c r="B3672" s="21" t="s">
        <v>10769</v>
      </c>
      <c r="C3672" s="37" t="s">
        <v>10068</v>
      </c>
      <c r="D3672" s="26" t="str">
        <f>[1]!b_calc_yield(A3672,日期设置!$B$2,F3672,1,R3672,1,O3672,L3672,S3672,)</f>
        <v>Fetching...</v>
      </c>
      <c r="E3672" s="26">
        <f t="shared" si="114"/>
        <v>19.901288686110362</v>
      </c>
      <c r="F3672" s="18">
        <f>[1]!b_dq_cleanprice($A3672,日期设置!B$2)</f>
        <v>95.561599999999999</v>
      </c>
      <c r="G3672" s="18" t="str">
        <f t="shared" si="115"/>
        <v>4.09 + 0</v>
      </c>
      <c r="H3672" s="27">
        <f>[1]!b_dq_pctchange($A3672,日期设置!$B$2,1)/100</f>
        <v>0</v>
      </c>
      <c r="I3672" s="26">
        <f>[1]!b_pq_pctchange(A3672,日期设置!$B$4,日期设置!$B$2,1)</f>
        <v>0</v>
      </c>
      <c r="J3672" s="26">
        <f>[1]!b_pq_pctchange(A3672,日期设置!$C$4,日期设置!$B$2,1)</f>
        <v>0</v>
      </c>
      <c r="K3672" s="52">
        <f>[1]!b_dq_amount($A3672,日期设置!B$2,2,10000)</f>
        <v>0</v>
      </c>
      <c r="L3672" s="26">
        <f>[1]!b_info_latestpar(A3672,日期设置!$B$2)</f>
        <v>100</v>
      </c>
      <c r="M3672" s="6">
        <f>[1]!b_info_outstandingbalance($A3672,日期设置!B$2)</f>
        <v>5</v>
      </c>
      <c r="N3672" s="7" t="str">
        <f>[1]!b_info_latestissurercreditrating2(A3672,日期设置!$B$2,"102","1")</f>
        <v>AA+</v>
      </c>
      <c r="O3672" s="8">
        <v>3.72</v>
      </c>
      <c r="P3672" s="9">
        <f>[1]!b_info_repurchasedate(A3672)</f>
        <v>0</v>
      </c>
      <c r="Q3672" s="8" t="s">
        <v>16433</v>
      </c>
      <c r="R3672" s="2" t="str">
        <f>IF((--IF(P3672=0,Q3672,P3672))&gt;(--日期设置!$B$2),IF(P3672=0,Q3672,P3672),Q3672)</f>
        <v>2025-04-27</v>
      </c>
      <c r="S3672" s="2" t="s">
        <v>18085</v>
      </c>
      <c r="T3672" s="8">
        <f>[1]!b_anal_ptmyear($A3672,日期设置!$B$2)</f>
        <v>4.0986301369863014</v>
      </c>
      <c r="U3672" s="8">
        <f>[1]!b_anal_termifexercise($A3672,日期设置!B$2)</f>
        <v>0</v>
      </c>
      <c r="V3672" s="10">
        <f>[1]!b_dq_dirtyprice(A3672,日期设置!$B$2)</f>
        <v>98.914699999999996</v>
      </c>
      <c r="W3672" s="11">
        <f>IF(U3672=0,ROUNDUP((Q3672-日期设置!$B$2)/365,0),ROUNDUP((R3672-日期设置!$B$2)/365,0))</f>
        <v>5</v>
      </c>
      <c r="X3672" s="18">
        <f>_xlfn.IFNA(VLOOKUP(A3672,过往入选债券!A:D,4,0),2)</f>
        <v>2</v>
      </c>
      <c r="Y3672">
        <f>_xlfn.IFNA(VLOOKUP(C3672,[2]Sheet1!$A:$A,1,0),3)</f>
        <v>3</v>
      </c>
    </row>
    <row r="3673" spans="1:25" hidden="1" x14ac:dyDescent="0.2">
      <c r="A3673" s="21" t="s">
        <v>4528</v>
      </c>
      <c r="B3673" s="21" t="s">
        <v>4529</v>
      </c>
      <c r="C3673" s="37" t="s">
        <v>1586</v>
      </c>
      <c r="D3673" s="26" t="str">
        <f>[1]!b_calc_yield(A3673,日期设置!$B$2,F3673,1,R3673,1,O3673,L3673,S3673,)</f>
        <v>Fetching...</v>
      </c>
      <c r="E3673" s="26">
        <f t="shared" si="114"/>
        <v>10.503988631126425</v>
      </c>
      <c r="F3673" s="18">
        <f>[1]!b_dq_cleanprice($A3673,日期设置!B$2)</f>
        <v>100</v>
      </c>
      <c r="G3673" s="18" t="str">
        <f t="shared" si="115"/>
        <v>2.20 + 0</v>
      </c>
      <c r="H3673" s="27">
        <f>[1]!b_dq_pctchange($A3673,日期设置!$B$2,1)/100</f>
        <v>0</v>
      </c>
      <c r="I3673" s="26">
        <f>[1]!b_pq_pctchange(A3673,日期设置!$B$4,日期设置!$B$2,1)</f>
        <v>0</v>
      </c>
      <c r="J3673" s="26">
        <f>[1]!b_pq_pctchange(A3673,日期设置!$C$4,日期设置!$B$2,1)</f>
        <v>0</v>
      </c>
      <c r="K3673" s="52">
        <f>[1]!b_dq_amount($A3673,日期设置!B$2,2,10000)</f>
        <v>0</v>
      </c>
      <c r="L3673" s="26">
        <f>[1]!b_info_latestpar(A3673,日期设置!$B$2)</f>
        <v>100</v>
      </c>
      <c r="M3673" s="6">
        <f>[1]!b_info_outstandingbalance($A3673,日期设置!B$2)</f>
        <v>3</v>
      </c>
      <c r="N3673" s="7">
        <f>[1]!b_info_latestissurercreditrating2(A3673,日期设置!$B$2,"102","1")</f>
        <v>0</v>
      </c>
      <c r="O3673" s="8">
        <v>4.95</v>
      </c>
      <c r="P3673" s="9">
        <f>[1]!b_info_repurchasedate(A3673)</f>
        <v>0</v>
      </c>
      <c r="Q3673" s="8" t="s">
        <v>17578</v>
      </c>
      <c r="R3673" s="2" t="str">
        <f>IF((--IF(P3673=0,Q3673,P3673))&gt;(--日期设置!$B$2),IF(P3673=0,Q3673,P3673),Q3673)</f>
        <v>2023-06-05</v>
      </c>
      <c r="S3673" s="2" t="s">
        <v>18602</v>
      </c>
      <c r="T3673" s="8">
        <f>[1]!b_anal_ptmyear($A3673,日期设置!$B$2)</f>
        <v>2.2054794520547945</v>
      </c>
      <c r="U3673" s="8">
        <f>[1]!b_anal_termifexercise($A3673,日期设置!B$2)</f>
        <v>0</v>
      </c>
      <c r="V3673" s="10">
        <f>[1]!b_dq_dirtyprice(A3673,日期设置!$B$2)</f>
        <v>103.9329</v>
      </c>
      <c r="W3673" s="11">
        <f>IF(U3673=0,ROUNDUP((Q3673-日期设置!$B$2)/365,0),ROUNDUP((R3673-日期设置!$B$2)/365,0))</f>
        <v>3</v>
      </c>
      <c r="X3673" s="18">
        <f>_xlfn.IFNA(VLOOKUP(A3673,过往入选债券!A:D,4,0),2)</f>
        <v>2</v>
      </c>
      <c r="Y3673">
        <f>_xlfn.IFNA(VLOOKUP(C3673,[2]Sheet1!$A:$A,1,0),3)</f>
        <v>3</v>
      </c>
    </row>
    <row r="3674" spans="1:25" hidden="1" x14ac:dyDescent="0.2">
      <c r="A3674" s="21" t="s">
        <v>2625</v>
      </c>
      <c r="B3674" s="21" t="s">
        <v>2626</v>
      </c>
      <c r="C3674" s="37" t="s">
        <v>1544</v>
      </c>
      <c r="D3674" s="26" t="str">
        <f>[1]!b_calc_yield(A3674,日期设置!$B$2,F3674,1,R3674,1,O3674,L3674,S3674,)</f>
        <v>Fetching...</v>
      </c>
      <c r="E3674" s="26">
        <f t="shared" si="114"/>
        <v>5.5751587861679663</v>
      </c>
      <c r="F3674" s="18">
        <f>[1]!b_dq_cleanprice($A3674,日期设置!B$2)</f>
        <v>101.27800000000001</v>
      </c>
      <c r="G3674" s="18" t="str">
        <f t="shared" si="115"/>
        <v>1.18 + 0</v>
      </c>
      <c r="H3674" s="27">
        <f>[1]!b_dq_pctchange($A3674,日期设置!$B$2,1)/100</f>
        <v>0</v>
      </c>
      <c r="I3674" s="26">
        <f>[1]!b_pq_pctchange(A3674,日期设置!$B$4,日期设置!$B$2,1)</f>
        <v>0</v>
      </c>
      <c r="J3674" s="26">
        <f>[1]!b_pq_pctchange(A3674,日期设置!$C$4,日期设置!$B$2,1)</f>
        <v>0.36328898419802458</v>
      </c>
      <c r="K3674" s="52">
        <f>[1]!b_dq_amount($A3674,日期设置!B$2,2,10000)</f>
        <v>0</v>
      </c>
      <c r="L3674" s="26">
        <f>[1]!b_info_latestpar(A3674,日期设置!$B$2)</f>
        <v>100</v>
      </c>
      <c r="M3674" s="6">
        <f>[1]!b_info_outstandingbalance($A3674,日期设置!B$2)</f>
        <v>6</v>
      </c>
      <c r="N3674" s="7">
        <f>[1]!b_info_latestissurercreditrating2(A3674,日期设置!$B$2,"102","1")</f>
        <v>0</v>
      </c>
      <c r="O3674" s="8">
        <v>6.1</v>
      </c>
      <c r="P3674" s="9">
        <f>[1]!b_info_repurchasedate(A3674)</f>
        <v>0</v>
      </c>
      <c r="Q3674" s="8" t="s">
        <v>16847</v>
      </c>
      <c r="R3674" s="2" t="str">
        <f>IF((--IF(P3674=0,Q3674,P3674))&gt;(--日期设置!$B$2),IF(P3674=0,Q3674,P3674),Q3674)</f>
        <v>2022-05-27</v>
      </c>
      <c r="S3674" s="2" t="s">
        <v>18179</v>
      </c>
      <c r="T3674" s="8">
        <f>[1]!b_anal_ptmyear($A3674,日期设置!$B$2)</f>
        <v>1.1808219178082191</v>
      </c>
      <c r="U3674" s="8">
        <f>[1]!b_anal_termifexercise($A3674,日期设置!B$2)</f>
        <v>0</v>
      </c>
      <c r="V3674" s="10">
        <f>[1]!b_dq_dirtyprice(A3674,日期设置!$B$2)</f>
        <v>106.27500000000001</v>
      </c>
      <c r="W3674" s="11">
        <f>IF(U3674=0,ROUNDUP((Q3674-日期设置!$B$2)/365,0),ROUNDUP((R3674-日期设置!$B$2)/365,0))</f>
        <v>2</v>
      </c>
      <c r="X3674" s="18">
        <f>_xlfn.IFNA(VLOOKUP(A3674,过往入选债券!A:D,4,0),2)</f>
        <v>2</v>
      </c>
      <c r="Y3674">
        <f>_xlfn.IFNA(VLOOKUP(C3674,[2]Sheet1!$A:$A,1,0),3)</f>
        <v>3</v>
      </c>
    </row>
    <row r="3675" spans="1:25" hidden="1" x14ac:dyDescent="0.2">
      <c r="A3675" s="21" t="s">
        <v>4105</v>
      </c>
      <c r="B3675" s="21" t="s">
        <v>4106</v>
      </c>
      <c r="C3675" s="37" t="s">
        <v>234</v>
      </c>
      <c r="D3675" s="26" t="str">
        <f>[1]!b_calc_yield(A3675,日期设置!$B$2,F3675,1,R3675,1,O3675,L3675,S3675,)</f>
        <v>Fetching...</v>
      </c>
      <c r="E3675" s="26">
        <f t="shared" si="114"/>
        <v>9.8763712947217641</v>
      </c>
      <c r="F3675" s="18">
        <f>[1]!b_dq_cleanprice($A3675,日期设置!B$2)</f>
        <v>98.35</v>
      </c>
      <c r="G3675" s="18" t="str">
        <f t="shared" si="115"/>
        <v>3.99 + 1.99</v>
      </c>
      <c r="H3675" s="27">
        <f>[1]!b_dq_pctchange($A3675,日期设置!$B$2,1)/100</f>
        <v>0</v>
      </c>
      <c r="I3675" s="26">
        <f>[1]!b_pq_pctchange(A3675,日期设置!$B$4,日期设置!$B$2,1)</f>
        <v>0</v>
      </c>
      <c r="J3675" s="26">
        <f>[1]!b_pq_pctchange(A3675,日期设置!$C$4,日期设置!$B$2,1)</f>
        <v>-0.19413180057499996</v>
      </c>
      <c r="K3675" s="52">
        <f>[1]!b_dq_amount($A3675,日期设置!B$2,2,10000)</f>
        <v>0</v>
      </c>
      <c r="L3675" s="26">
        <f>[1]!b_info_latestpar(A3675,日期设置!$B$2)</f>
        <v>100</v>
      </c>
      <c r="M3675" s="6">
        <f>[1]!b_info_outstandingbalance($A3675,日期设置!B$2)</f>
        <v>5</v>
      </c>
      <c r="N3675" s="7">
        <f>[1]!b_info_latestissurercreditrating2(A3675,日期设置!$B$2,"102","1")</f>
        <v>0</v>
      </c>
      <c r="O3675" s="8">
        <v>4.05</v>
      </c>
      <c r="P3675" s="9" t="str">
        <f>[1]!b_info_repurchasedate(A3675)</f>
        <v>2023-03-19</v>
      </c>
      <c r="Q3675" s="8" t="s">
        <v>16417</v>
      </c>
      <c r="R3675" s="2" t="str">
        <f>IF((--IF(P3675=0,Q3675,P3675))&gt;(--日期设置!$B$2),IF(P3675=0,Q3675,P3675),Q3675)</f>
        <v>2023-03-19</v>
      </c>
      <c r="S3675" s="2" t="s">
        <v>17869</v>
      </c>
      <c r="T3675" s="8">
        <f>[1]!b_anal_ptmyear($A3675,日期设置!$B$2)</f>
        <v>3.9917808219178084</v>
      </c>
      <c r="U3675" s="8">
        <f>[1]!b_anal_termifexercise($A3675,日期设置!B$2)</f>
        <v>1.9917808219178081</v>
      </c>
      <c r="V3675" s="10">
        <f>[1]!b_dq_dirtyprice(A3675,日期设置!$B$2)</f>
        <v>98.383300000000006</v>
      </c>
      <c r="W3675" s="11">
        <f>IF(U3675=0,ROUNDUP((Q3675-日期设置!$B$2)/365,0),ROUNDUP((R3675-日期设置!$B$2)/365,0))</f>
        <v>2</v>
      </c>
      <c r="X3675" s="18">
        <f>_xlfn.IFNA(VLOOKUP(A3675,过往入选债券!A:D,4,0),2)</f>
        <v>2</v>
      </c>
      <c r="Y3675">
        <f>_xlfn.IFNA(VLOOKUP(C3675,[2]Sheet1!$A:$A,1,0),3)</f>
        <v>3</v>
      </c>
    </row>
    <row r="3676" spans="1:25" hidden="1" x14ac:dyDescent="0.2">
      <c r="A3676" s="21" t="s">
        <v>3390</v>
      </c>
      <c r="B3676" s="21" t="s">
        <v>3391</v>
      </c>
      <c r="C3676" s="37" t="s">
        <v>3392</v>
      </c>
      <c r="D3676" s="26" t="str">
        <f>[1]!b_calc_yield(A3676,日期设置!$B$2,F3676,1,R3676,1,O3676,L3676,S3676,)</f>
        <v>Fetching...</v>
      </c>
      <c r="E3676" s="26">
        <f t="shared" si="114"/>
        <v>6.8898498661723817</v>
      </c>
      <c r="F3676" s="18">
        <f>[1]!b_dq_cleanprice($A3676,日期设置!B$2)</f>
        <v>101.1985</v>
      </c>
      <c r="G3676" s="18" t="str">
        <f t="shared" si="115"/>
        <v>1.43 + 0</v>
      </c>
      <c r="H3676" s="27">
        <f>[1]!b_dq_pctchange($A3676,日期设置!$B$2,1)/100</f>
        <v>0</v>
      </c>
      <c r="I3676" s="26">
        <f>[1]!b_pq_pctchange(A3676,日期设置!$B$4,日期设置!$B$2,1)</f>
        <v>0</v>
      </c>
      <c r="J3676" s="26">
        <f>[1]!b_pq_pctchange(A3676,日期设置!$C$4,日期设置!$B$2,1)</f>
        <v>0</v>
      </c>
      <c r="K3676" s="52">
        <f>[1]!b_dq_amount($A3676,日期设置!B$2,2,10000)</f>
        <v>0</v>
      </c>
      <c r="L3676" s="26">
        <f>[1]!b_info_latestpar(A3676,日期设置!$B$2)</f>
        <v>100</v>
      </c>
      <c r="M3676" s="6">
        <f>[1]!b_info_outstandingbalance($A3676,日期设置!B$2)</f>
        <v>10</v>
      </c>
      <c r="N3676" s="7" t="str">
        <f>[1]!b_info_latestissurercreditrating2(A3676,日期设置!$B$2,"102","1")</f>
        <v>AA+</v>
      </c>
      <c r="O3676" s="8">
        <v>5.85</v>
      </c>
      <c r="P3676" s="9">
        <f>[1]!b_info_repurchasedate(A3676)</f>
        <v>0</v>
      </c>
      <c r="Q3676" s="8" t="s">
        <v>16227</v>
      </c>
      <c r="R3676" s="2" t="str">
        <f>IF((--IF(P3676=0,Q3676,P3676))&gt;(--日期设置!$B$2),IF(P3676=0,Q3676,P3676),Q3676)</f>
        <v>2022-08-28</v>
      </c>
      <c r="S3676" s="2" t="s">
        <v>18013</v>
      </c>
      <c r="T3676" s="8">
        <f>[1]!b_anal_ptmyear($A3676,日期设置!$B$2)</f>
        <v>1.4356164383561643</v>
      </c>
      <c r="U3676" s="8">
        <f>[1]!b_anal_termifexercise($A3676,日期设置!B$2)</f>
        <v>0</v>
      </c>
      <c r="V3676" s="10">
        <f>[1]!b_dq_dirtyprice(A3676,日期设置!$B$2)</f>
        <v>104.5001</v>
      </c>
      <c r="W3676" s="11">
        <f>IF(U3676=0,ROUNDUP((Q3676-日期设置!$B$2)/365,0),ROUNDUP((R3676-日期设置!$B$2)/365,0))</f>
        <v>2</v>
      </c>
      <c r="X3676" s="18">
        <f>_xlfn.IFNA(VLOOKUP(A3676,过往入选债券!A:D,4,0),2)</f>
        <v>2</v>
      </c>
      <c r="Y3676">
        <f>_xlfn.IFNA(VLOOKUP(C3676,[2]Sheet1!$A:$A,1,0),3)</f>
        <v>3</v>
      </c>
    </row>
    <row r="3677" spans="1:25" hidden="1" x14ac:dyDescent="0.2">
      <c r="A3677" s="28" t="s">
        <v>20668</v>
      </c>
      <c r="B3677" s="28" t="s">
        <v>20669</v>
      </c>
      <c r="C3677" s="39" t="s">
        <v>5075</v>
      </c>
      <c r="D3677" s="26" t="str">
        <f>[1]!b_calc_yield(A3677,日期设置!$B$2,F3677,1,R3677,1,O3677,L3677,S3677,)</f>
        <v>Fetching...</v>
      </c>
      <c r="E3677" s="26">
        <f t="shared" si="114"/>
        <v>31.43929230914917</v>
      </c>
      <c r="F3677" s="18">
        <f>[1]!b_dq_cleanprice($A3677,日期设置!B$2)</f>
        <v>98.944000000000003</v>
      </c>
      <c r="G3677" s="18" t="str">
        <f t="shared" si="115"/>
        <v>6.48 + 0</v>
      </c>
      <c r="H3677" s="27">
        <f>[1]!b_dq_pctchange($A3677,日期设置!$B$2,1)/100</f>
        <v>0</v>
      </c>
      <c r="I3677" s="26">
        <f>[1]!b_pq_pctchange(A3677,日期设置!$B$4,日期设置!$B$2,1)</f>
        <v>0</v>
      </c>
      <c r="J3677" s="26">
        <f>[1]!b_pq_pctchange(A3677,日期设置!$C$4,日期设置!$B$2,1)</f>
        <v>0</v>
      </c>
      <c r="K3677" s="52">
        <f>[1]!b_dq_amount($A3677,日期设置!B$2,2,10000)</f>
        <v>0</v>
      </c>
      <c r="L3677" s="26">
        <f>[1]!b_info_latestpar(A3677,日期设置!$B$2)</f>
        <v>100</v>
      </c>
      <c r="M3677" s="6">
        <f>[1]!b_info_outstandingbalance($A3677,日期设置!B$2)</f>
        <v>5</v>
      </c>
      <c r="N3677" s="7" t="str">
        <f>[1]!b_info_latestissurercreditrating2(A3677,日期设置!$B$2,"102","1")</f>
        <v>AA</v>
      </c>
      <c r="O3677" s="8">
        <v>4.75</v>
      </c>
      <c r="P3677" s="9">
        <f>[1]!b_info_repurchasedate(A3677)</f>
        <v>0</v>
      </c>
      <c r="Q3677" s="8" t="s">
        <v>20843</v>
      </c>
      <c r="R3677" s="2" t="str">
        <f>IF((--IF(P3677=0,Q3677,P3677))&gt;(--日期设置!$B$2),IF(P3677=0,Q3677,P3677),Q3677)</f>
        <v>2027-09-16</v>
      </c>
      <c r="S3677" s="31" t="s">
        <v>16122</v>
      </c>
      <c r="T3677" s="8">
        <f>[1]!b_anal_ptmyear($A3677,日期设置!$B$2)</f>
        <v>6.4876712328767123</v>
      </c>
      <c r="U3677" s="8">
        <f>[1]!b_anal_termifexercise($A3677,日期设置!B$2)</f>
        <v>0</v>
      </c>
      <c r="V3677" s="10">
        <f>[1]!b_dq_dirtyprice(A3677,日期设置!$B$2)</f>
        <v>101.3776</v>
      </c>
      <c r="W3677" s="11">
        <f>IF(U3677=0,ROUNDUP((Q3677-日期设置!$B$2)/365,0),ROUNDUP((R3677-日期设置!$B$2)/365,0))</f>
        <v>7</v>
      </c>
      <c r="X3677" s="18">
        <f>_xlfn.IFNA(VLOOKUP(A3677,过往入选债券!A:D,4,0),2)</f>
        <v>2</v>
      </c>
      <c r="Y3677">
        <f>_xlfn.IFNA(VLOOKUP(C3677,[2]Sheet1!$A:$A,1,0),3)</f>
        <v>3</v>
      </c>
    </row>
    <row r="3678" spans="1:25" hidden="1" x14ac:dyDescent="0.2">
      <c r="A3678" s="21" t="s">
        <v>4650</v>
      </c>
      <c r="B3678" s="21" t="s">
        <v>4651</v>
      </c>
      <c r="C3678" s="37" t="s">
        <v>295</v>
      </c>
      <c r="D3678" s="26" t="str">
        <f>[1]!b_calc_yield(A3678,日期设置!$B$2,F3678,1,R3678,1,O3678,L3678,S3678,)</f>
        <v>Fetching...</v>
      </c>
      <c r="E3678" s="26">
        <f t="shared" si="114"/>
        <v>10.851155419400538</v>
      </c>
      <c r="F3678" s="18">
        <f>[1]!b_dq_cleanprice($A3678,日期设置!B$2)</f>
        <v>100</v>
      </c>
      <c r="G3678" s="18" t="str">
        <f t="shared" si="115"/>
        <v>2.27 + 0</v>
      </c>
      <c r="H3678" s="27">
        <f>[1]!b_dq_pctchange($A3678,日期设置!$B$2,1)/100</f>
        <v>0</v>
      </c>
      <c r="I3678" s="26">
        <f>[1]!b_pq_pctchange(A3678,日期设置!$B$4,日期设置!$B$2,1)</f>
        <v>0</v>
      </c>
      <c r="J3678" s="26">
        <f>[1]!b_pq_pctchange(A3678,日期设置!$C$4,日期设置!$B$2,1)</f>
        <v>0</v>
      </c>
      <c r="K3678" s="52">
        <f>[1]!b_dq_amount($A3678,日期设置!B$2,2,10000)</f>
        <v>0</v>
      </c>
      <c r="L3678" s="26">
        <f>[1]!b_info_latestpar(A3678,日期设置!$B$2)</f>
        <v>100</v>
      </c>
      <c r="M3678" s="6">
        <f>[1]!b_info_outstandingbalance($A3678,日期设置!B$2)</f>
        <v>10</v>
      </c>
      <c r="N3678" s="7">
        <f>[1]!b_info_latestissurercreditrating2(A3678,日期设置!$B$2,"102","1")</f>
        <v>0</v>
      </c>
      <c r="O3678" s="8">
        <v>4.95</v>
      </c>
      <c r="P3678" s="9">
        <f>[1]!b_info_repurchasedate(A3678)</f>
        <v>0</v>
      </c>
      <c r="Q3678" s="8" t="s">
        <v>17018</v>
      </c>
      <c r="R3678" s="2" t="str">
        <f>IF((--IF(P3678=0,Q3678,P3678))&gt;(--日期设置!$B$2),IF(P3678=0,Q3678,P3678),Q3678)</f>
        <v>2023-06-29</v>
      </c>
      <c r="S3678" s="2" t="s">
        <v>18516</v>
      </c>
      <c r="T3678" s="8">
        <f>[1]!b_anal_ptmyear($A3678,日期设置!$B$2)</f>
        <v>2.2712328767123289</v>
      </c>
      <c r="U3678" s="8">
        <f>[1]!b_anal_termifexercise($A3678,日期设置!B$2)</f>
        <v>0</v>
      </c>
      <c r="V3678" s="10">
        <f>[1]!b_dq_dirtyprice(A3678,日期设置!$B$2)</f>
        <v>103.6074</v>
      </c>
      <c r="W3678" s="11">
        <f>IF(U3678=0,ROUNDUP((Q3678-日期设置!$B$2)/365,0),ROUNDUP((R3678-日期设置!$B$2)/365,0))</f>
        <v>3</v>
      </c>
      <c r="X3678" s="18">
        <f>_xlfn.IFNA(VLOOKUP(A3678,过往入选债券!A:D,4,0),2)</f>
        <v>2</v>
      </c>
      <c r="Y3678">
        <f>_xlfn.IFNA(VLOOKUP(C3678,[2]Sheet1!$A:$A,1,0),3)</f>
        <v>3</v>
      </c>
    </row>
    <row r="3679" spans="1:25" hidden="1" x14ac:dyDescent="0.2">
      <c r="A3679" s="21" t="s">
        <v>12333</v>
      </c>
      <c r="B3679" s="21" t="s">
        <v>12334</v>
      </c>
      <c r="C3679" s="37" t="s">
        <v>12146</v>
      </c>
      <c r="D3679" s="26" t="str">
        <f>[1]!b_calc_yield(A3679,日期设置!$B$2,F3679,1,R3679,1,O3679,L3679,S3679,)</f>
        <v>Fetching...</v>
      </c>
      <c r="E3679" s="26">
        <f t="shared" si="114"/>
        <v>29.507791244125634</v>
      </c>
      <c r="F3679" s="18">
        <f>[1]!b_dq_cleanprice($A3679,日期设置!B$2)</f>
        <v>20.208200000000001</v>
      </c>
      <c r="G3679" s="18" t="str">
        <f t="shared" si="115"/>
        <v>0.99 + 0</v>
      </c>
      <c r="H3679" s="27">
        <f>[1]!b_dq_pctchange($A3679,日期设置!$B$2,1)/100</f>
        <v>0</v>
      </c>
      <c r="I3679" s="26">
        <f>[1]!b_pq_pctchange(A3679,日期设置!$B$4,日期设置!$B$2,1)</f>
        <v>-49.917719950433707</v>
      </c>
      <c r="J3679" s="26">
        <f>[1]!b_pq_pctchange(A3679,日期设置!$C$4,日期设置!$B$2,1)</f>
        <v>-50.037703754799502</v>
      </c>
      <c r="K3679" s="52">
        <f>[1]!b_dq_amount($A3679,日期设置!B$2,2,10000)</f>
        <v>0</v>
      </c>
      <c r="L3679" s="26">
        <f>[1]!b_info_latestpar(A3679,日期设置!$B$2)</f>
        <v>19.999999999999996</v>
      </c>
      <c r="M3679" s="6">
        <f>[1]!b_info_outstandingbalance($A3679,日期设置!B$2)</f>
        <v>1</v>
      </c>
      <c r="N3679" s="7" t="str">
        <f>[1]!b_info_latestissurercreditrating2(A3679,日期设置!$B$2,"102","1")</f>
        <v>AA</v>
      </c>
      <c r="O3679" s="8">
        <v>6.18</v>
      </c>
      <c r="P3679" s="9">
        <f>[1]!b_info_repurchasedate(A3679)</f>
        <v>0</v>
      </c>
      <c r="Q3679" s="8" t="s">
        <v>16067</v>
      </c>
      <c r="R3679" s="2" t="str">
        <f>IF((--IF(P3679=0,Q3679,P3679))&gt;(--日期设置!$B$2),IF(P3679=0,Q3679,P3679),Q3679)</f>
        <v>2022-03-20</v>
      </c>
      <c r="S3679" s="2" t="s">
        <v>18177</v>
      </c>
      <c r="T3679" s="8">
        <f>[1]!b_anal_ptmyear($A3679,日期设置!$B$2)</f>
        <v>0.9945205479452055</v>
      </c>
      <c r="U3679" s="8">
        <f>[1]!b_anal_termifexercise($A3679,日期设置!B$2)</f>
        <v>0</v>
      </c>
      <c r="V3679" s="10">
        <f>[1]!b_dq_dirtyprice(A3679,日期设置!$B$2)</f>
        <v>20.215</v>
      </c>
      <c r="W3679" s="11">
        <f>IF(U3679=0,ROUNDUP((Q3679-日期设置!$B$2)/365,0),ROUNDUP((R3679-日期设置!$B$2)/365,0))</f>
        <v>1</v>
      </c>
      <c r="X3679" s="18">
        <f>_xlfn.IFNA(VLOOKUP(A3679,过往入选债券!A:D,4,0),2)</f>
        <v>2</v>
      </c>
      <c r="Y3679">
        <f>_xlfn.IFNA(VLOOKUP(C3679,[2]Sheet1!$A:$A,1,0),3)</f>
        <v>3</v>
      </c>
    </row>
    <row r="3680" spans="1:25" hidden="1" x14ac:dyDescent="0.2">
      <c r="A3680" s="28" t="s">
        <v>20144</v>
      </c>
      <c r="B3680" s="28" t="s">
        <v>20145</v>
      </c>
      <c r="C3680" s="39" t="s">
        <v>114</v>
      </c>
      <c r="D3680" s="26" t="str">
        <f>[1]!b_calc_yield(A3680,日期设置!$B$2,F3680,1,R3680,1,O3680,L3680,S3680,)</f>
        <v>Fetching...</v>
      </c>
      <c r="E3680" s="26">
        <f t="shared" si="114"/>
        <v>12.128090600668774</v>
      </c>
      <c r="F3680" s="18">
        <f>[1]!b_dq_cleanprice($A3680,日期设置!B$2)</f>
        <v>100</v>
      </c>
      <c r="G3680" s="18" t="str">
        <f t="shared" si="115"/>
        <v>4.50 + 2.50</v>
      </c>
      <c r="H3680" s="27">
        <f>[1]!b_dq_pctchange($A3680,日期设置!$B$2,1)/100</f>
        <v>0</v>
      </c>
      <c r="I3680" s="26">
        <f>[1]!b_pq_pctchange(A3680,日期设置!$B$4,日期设置!$B$2,1)</f>
        <v>0</v>
      </c>
      <c r="J3680" s="26">
        <f>[1]!b_pq_pctchange(A3680,日期设置!$C$4,日期设置!$B$2,1)</f>
        <v>0</v>
      </c>
      <c r="K3680" s="52">
        <f>[1]!b_dq_amount($A3680,日期设置!B$2,2,10000)</f>
        <v>0</v>
      </c>
      <c r="L3680" s="26">
        <f>[1]!b_info_latestpar(A3680,日期设置!$B$2)</f>
        <v>100</v>
      </c>
      <c r="M3680" s="6">
        <f>[1]!b_info_outstandingbalance($A3680,日期设置!B$2)</f>
        <v>10</v>
      </c>
      <c r="N3680" s="7">
        <f>[1]!b_info_latestissurercreditrating2(A3680,日期设置!$B$2,"102","1")</f>
        <v>0</v>
      </c>
      <c r="O3680" s="8">
        <v>4.95</v>
      </c>
      <c r="P3680" s="9" t="str">
        <f>[1]!b_info_repurchasedate(A3680)</f>
        <v>2023-09-24</v>
      </c>
      <c r="Q3680" s="8" t="s">
        <v>20853</v>
      </c>
      <c r="R3680" s="2" t="str">
        <f>IF((--IF(P3680=0,Q3680,P3680))&gt;(--日期设置!$B$2),IF(P3680=0,Q3680,P3680),Q3680)</f>
        <v>2023-09-24</v>
      </c>
      <c r="S3680" s="31" t="s">
        <v>17569</v>
      </c>
      <c r="T3680" s="8">
        <f>[1]!b_anal_ptmyear($A3680,日期设置!$B$2)</f>
        <v>4.5095890410958903</v>
      </c>
      <c r="U3680" s="8">
        <f>[1]!b_anal_termifexercise($A3680,日期设置!B$2)</f>
        <v>2.5095890410958903</v>
      </c>
      <c r="V3680" s="10">
        <f>[1]!b_dq_dirtyprice(A3680,日期设置!$B$2)</f>
        <v>102.42749999999999</v>
      </c>
      <c r="W3680" s="11">
        <f>IF(U3680=0,ROUNDUP((Q3680-日期设置!$B$2)/365,0),ROUNDUP((R3680-日期设置!$B$2)/365,0))</f>
        <v>3</v>
      </c>
      <c r="X3680" s="18">
        <f>_xlfn.IFNA(VLOOKUP(A3680,过往入选债券!A:D,4,0),2)</f>
        <v>2</v>
      </c>
      <c r="Y3680">
        <f>_xlfn.IFNA(VLOOKUP(C3680,[2]Sheet1!$A:$A,1,0),3)</f>
        <v>3</v>
      </c>
    </row>
    <row r="3681" spans="1:25" hidden="1" x14ac:dyDescent="0.2">
      <c r="A3681" s="21" t="s">
        <v>13083</v>
      </c>
      <c r="B3681" s="21" t="s">
        <v>13084</v>
      </c>
      <c r="C3681" s="37" t="s">
        <v>13085</v>
      </c>
      <c r="D3681" s="26" t="str">
        <f>[1]!b_calc_yield(A3681,日期设置!$B$2,F3681,1,R3681,1,O3681,L3681,S3681,)</f>
        <v>Fetching...</v>
      </c>
      <c r="E3681" s="26">
        <f t="shared" si="114"/>
        <v>25.593814264964585</v>
      </c>
      <c r="F3681" s="18">
        <f>[1]!b_dq_cleanprice($A3681,日期设置!B$2)</f>
        <v>59.25</v>
      </c>
      <c r="G3681" s="18" t="str">
        <f t="shared" si="115"/>
        <v>2.10 + 0</v>
      </c>
      <c r="H3681" s="27">
        <f>[1]!b_dq_pctchange($A3681,日期设置!$B$2,1)/100</f>
        <v>0</v>
      </c>
      <c r="I3681" s="26">
        <f>[1]!b_pq_pctchange(A3681,日期设置!$B$4,日期设置!$B$2,1)</f>
        <v>0</v>
      </c>
      <c r="J3681" s="26">
        <f>[1]!b_pq_pctchange(A3681,日期设置!$C$4,日期设置!$B$2,1)</f>
        <v>-0.24580779850495116</v>
      </c>
      <c r="K3681" s="52">
        <f>[1]!b_dq_amount($A3681,日期设置!B$2,2,10000)</f>
        <v>0</v>
      </c>
      <c r="L3681" s="26">
        <f>[1]!b_info_latestpar(A3681,日期设置!$B$2)</f>
        <v>60</v>
      </c>
      <c r="M3681" s="6">
        <f>[1]!b_info_outstandingbalance($A3681,日期设置!B$2)</f>
        <v>4.8</v>
      </c>
      <c r="N3681" s="7" t="str">
        <f>[1]!b_info_latestissurercreditrating2(A3681,日期设置!$B$2,"102","1")</f>
        <v>AA</v>
      </c>
      <c r="O3681" s="8">
        <v>6.2</v>
      </c>
      <c r="P3681" s="9">
        <f>[1]!b_info_repurchasedate(A3681)</f>
        <v>0</v>
      </c>
      <c r="Q3681" s="8" t="s">
        <v>16075</v>
      </c>
      <c r="R3681" s="2" t="str">
        <f>IF((--IF(P3681=0,Q3681,P3681))&gt;(--日期设置!$B$2),IF(P3681=0,Q3681,P3681),Q3681)</f>
        <v>2023-04-29</v>
      </c>
      <c r="S3681" s="2" t="s">
        <v>18687</v>
      </c>
      <c r="T3681" s="8">
        <f>[1]!b_anal_ptmyear($A3681,日期设置!$B$2)</f>
        <v>2.1041095890410957</v>
      </c>
      <c r="U3681" s="8">
        <f>[1]!b_anal_termifexercise($A3681,日期设置!B$2)</f>
        <v>0</v>
      </c>
      <c r="V3681" s="10">
        <f>[1]!b_dq_dirtyprice(A3681,日期设置!$B$2)</f>
        <v>62.582700000000003</v>
      </c>
      <c r="W3681" s="11">
        <f>IF(U3681=0,ROUNDUP((Q3681-日期设置!$B$2)/365,0),ROUNDUP((R3681-日期设置!$B$2)/365,0))</f>
        <v>3</v>
      </c>
      <c r="X3681" s="18">
        <f>_xlfn.IFNA(VLOOKUP(A3681,过往入选债券!A:D,4,0),2)</f>
        <v>2</v>
      </c>
      <c r="Y3681">
        <f>_xlfn.IFNA(VLOOKUP(C3681,[2]Sheet1!$A:$A,1,0),3)</f>
        <v>3</v>
      </c>
    </row>
    <row r="3682" spans="1:25" hidden="1" x14ac:dyDescent="0.2">
      <c r="A3682" s="28" t="s">
        <v>21352</v>
      </c>
      <c r="B3682" s="28" t="s">
        <v>21353</v>
      </c>
      <c r="C3682" s="39" t="s">
        <v>19811</v>
      </c>
      <c r="D3682" s="26" t="str">
        <f>[1]!b_calc_yield(A3682,日期设置!$B$2,F3682,1,R3682,1,O3682,L3682,S3682,)</f>
        <v>Fetching...</v>
      </c>
      <c r="E3682" s="26">
        <f t="shared" si="114"/>
        <v>12.763652558783933</v>
      </c>
      <c r="F3682" s="18">
        <f>[1]!b_dq_cleanprice($A3682,日期设置!B$2)</f>
        <v>99.476600000000005</v>
      </c>
      <c r="G3682" s="18" t="str">
        <f t="shared" si="115"/>
        <v>2.62 + 2.62</v>
      </c>
      <c r="H3682" s="27">
        <f>[1]!b_dq_pctchange($A3682,日期设置!$B$2,1)/100</f>
        <v>0</v>
      </c>
      <c r="I3682" s="26">
        <f>[1]!b_pq_pctchange(A3682,日期设置!$B$4,日期设置!$B$2,1)</f>
        <v>0</v>
      </c>
      <c r="J3682" s="26">
        <f>[1]!b_pq_pctchange(A3682,日期设置!$C$4,日期设置!$B$2,1)</f>
        <v>-0.41794260121467608</v>
      </c>
      <c r="K3682" s="52">
        <f>[1]!b_dq_amount($A3682,日期设置!B$2,2,10000)</f>
        <v>0</v>
      </c>
      <c r="L3682" s="26">
        <f>[1]!b_info_latestpar(A3682,日期设置!$B$2)</f>
        <v>100</v>
      </c>
      <c r="M3682" s="6">
        <f>[1]!b_info_outstandingbalance($A3682,日期设置!B$2)</f>
        <v>5</v>
      </c>
      <c r="N3682" s="7" t="str">
        <f>[1]!b_info_latestissurercreditrating2(A3682,日期设置!$B$2,"102","1")</f>
        <v>AAA</v>
      </c>
      <c r="O3682" s="43">
        <v>4.7300000000000004</v>
      </c>
      <c r="P3682" s="9">
        <f>[1]!b_info_repurchasedate(A3682)</f>
        <v>0</v>
      </c>
      <c r="Q3682" s="31" t="s">
        <v>16459</v>
      </c>
      <c r="R3682" s="2" t="str">
        <f>IF((--IF(P3682=0,Q3682,P3682))&gt;(--日期设置!$B$2),IF(P3682=0,Q3682,P3682),Q3682)</f>
        <v>2023-11-04</v>
      </c>
      <c r="S3682" s="31" t="s">
        <v>21678</v>
      </c>
      <c r="T3682" s="8">
        <f>[1]!b_anal_ptmyear($A3682,日期设置!$B$2)</f>
        <v>2.6219178082191781</v>
      </c>
      <c r="U3682" s="8">
        <f>[1]!b_anal_termifexercise($A3682,日期设置!B$2)</f>
        <v>2.6219178082191781</v>
      </c>
      <c r="V3682" s="10">
        <f>[1]!b_dq_dirtyprice(A3682,日期设置!$B$2)</f>
        <v>101.2649</v>
      </c>
      <c r="W3682" s="11">
        <f>IF(U3682=0,ROUNDUP((Q3682-日期设置!$B$2)/365,0),ROUNDUP((R3682-日期设置!$B$2)/365,0))</f>
        <v>3</v>
      </c>
      <c r="X3682" s="18">
        <f>_xlfn.IFNA(VLOOKUP(A3682,过往入选债券!A:D,4,0),2)</f>
        <v>2</v>
      </c>
      <c r="Y3682">
        <f>_xlfn.IFNA(VLOOKUP(C3682,[2]Sheet1!$A:$A,1,0),3)</f>
        <v>3</v>
      </c>
    </row>
    <row r="3683" spans="1:25" hidden="1" x14ac:dyDescent="0.2">
      <c r="A3683" s="21" t="s">
        <v>12328</v>
      </c>
      <c r="B3683" s="21" t="s">
        <v>12329</v>
      </c>
      <c r="C3683" s="37" t="s">
        <v>12330</v>
      </c>
      <c r="D3683" s="26" t="str">
        <f>[1]!b_calc_yield(A3683,日期设置!$B$2,F3683,1,R3683,1,O3683,L3683,S3683,)</f>
        <v>Fetching...</v>
      </c>
      <c r="E3683" s="26">
        <f t="shared" si="114"/>
        <v>29.016601291651799</v>
      </c>
      <c r="F3683" s="18">
        <f>[1]!b_dq_cleanprice($A3683,日期设置!B$2)</f>
        <v>20.1846</v>
      </c>
      <c r="G3683" s="18" t="str">
        <f t="shared" si="115"/>
        <v>0.99 + 0</v>
      </c>
      <c r="H3683" s="27">
        <f>[1]!b_dq_pctchange($A3683,日期设置!$B$2,1)/100</f>
        <v>0</v>
      </c>
      <c r="I3683" s="26">
        <f>[1]!b_pq_pctchange(A3683,日期设置!$B$4,日期设置!$B$2,1)</f>
        <v>-50</v>
      </c>
      <c r="J3683" s="26">
        <f>[1]!b_pq_pctchange(A3683,日期设置!$C$4,日期设置!$B$2,1)</f>
        <v>-50</v>
      </c>
      <c r="K3683" s="52">
        <f>[1]!b_dq_amount($A3683,日期设置!B$2,2,10000)</f>
        <v>0</v>
      </c>
      <c r="L3683" s="26">
        <f>[1]!b_info_latestpar(A3683,日期设置!$B$2)</f>
        <v>19.999999999999996</v>
      </c>
      <c r="M3683" s="6">
        <f>[1]!b_info_outstandingbalance($A3683,日期设置!B$2)</f>
        <v>1.4</v>
      </c>
      <c r="N3683" s="7" t="str">
        <f>[1]!b_info_latestissurercreditrating2(A3683,日期设置!$B$2,"102","1")</f>
        <v>AA</v>
      </c>
      <c r="O3683" s="8">
        <v>6.05</v>
      </c>
      <c r="P3683" s="9">
        <f>[1]!b_info_repurchasedate(A3683)</f>
        <v>0</v>
      </c>
      <c r="Q3683" s="8" t="s">
        <v>16067</v>
      </c>
      <c r="R3683" s="2" t="str">
        <f>IF((--IF(P3683=0,Q3683,P3683))&gt;(--日期设置!$B$2),IF(P3683=0,Q3683,P3683),Q3683)</f>
        <v>2022-03-20</v>
      </c>
      <c r="S3683" s="2" t="s">
        <v>18177</v>
      </c>
      <c r="T3683" s="8">
        <f>[1]!b_anal_ptmyear($A3683,日期设置!$B$2)</f>
        <v>0.9945205479452055</v>
      </c>
      <c r="U3683" s="8">
        <f>[1]!b_anal_termifexercise($A3683,日期设置!B$2)</f>
        <v>0</v>
      </c>
      <c r="V3683" s="10">
        <f>[1]!b_dq_dirtyprice(A3683,日期设置!$B$2)</f>
        <v>20.191199999999998</v>
      </c>
      <c r="W3683" s="11">
        <f>IF(U3683=0,ROUNDUP((Q3683-日期设置!$B$2)/365,0),ROUNDUP((R3683-日期设置!$B$2)/365,0))</f>
        <v>1</v>
      </c>
      <c r="X3683" s="18">
        <f>_xlfn.IFNA(VLOOKUP(A3683,过往入选债券!A:D,4,0),2)</f>
        <v>2</v>
      </c>
      <c r="Y3683" s="45">
        <f>_xlfn.IFNA(VLOOKUP(C3683,[2]Sheet1!$A:$A,1,0),3)</f>
        <v>3</v>
      </c>
    </row>
    <row r="3684" spans="1:25" hidden="1" x14ac:dyDescent="0.2">
      <c r="A3684" s="21" t="s">
        <v>2635</v>
      </c>
      <c r="B3684" s="21" t="s">
        <v>2636</v>
      </c>
      <c r="C3684" s="37" t="s">
        <v>1384</v>
      </c>
      <c r="D3684" s="26" t="str">
        <f>[1]!b_calc_yield(A3684,日期设置!$B$2,F3684,1,R3684,1,O3684,L3684,S3684,)</f>
        <v>Fetching...</v>
      </c>
      <c r="E3684" s="26">
        <f t="shared" si="114"/>
        <v>4.5399655311216369</v>
      </c>
      <c r="F3684" s="18">
        <f>[1]!b_dq_cleanprice($A3684,日期设置!B$2)</f>
        <v>101.797</v>
      </c>
      <c r="G3684" s="18" t="str">
        <f t="shared" si="115"/>
        <v>0.92 + 0</v>
      </c>
      <c r="H3684" s="27">
        <f>[1]!b_dq_pctchange($A3684,日期设置!$B$2,1)/100</f>
        <v>0</v>
      </c>
      <c r="I3684" s="26">
        <f>[1]!b_pq_pctchange(A3684,日期设置!$B$4,日期设置!$B$2,1)</f>
        <v>0.869005152596111</v>
      </c>
      <c r="J3684" s="26">
        <f>[1]!b_pq_pctchange(A3684,日期设置!$C$4,日期设置!$B$2,1)</f>
        <v>0.869005152596111</v>
      </c>
      <c r="K3684" s="52">
        <f>[1]!b_dq_amount($A3684,日期设置!B$2,2,10000)</f>
        <v>0</v>
      </c>
      <c r="L3684" s="26">
        <f>[1]!b_info_latestpar(A3684,日期设置!$B$2)</f>
        <v>100</v>
      </c>
      <c r="M3684" s="6">
        <f>[1]!b_info_outstandingbalance($A3684,日期设置!B$2)</f>
        <v>4</v>
      </c>
      <c r="N3684" s="7">
        <f>[1]!b_info_latestissurercreditrating2(A3684,日期设置!$B$2,"102","1")</f>
        <v>0</v>
      </c>
      <c r="O3684" s="8">
        <v>7</v>
      </c>
      <c r="P3684" s="9">
        <f>[1]!b_info_repurchasedate(A3684)</f>
        <v>0</v>
      </c>
      <c r="Q3684" s="8" t="s">
        <v>17327</v>
      </c>
      <c r="R3684" s="2" t="str">
        <f>IF((--IF(P3684=0,Q3684,P3684))&gt;(--日期设置!$B$2),IF(P3684=0,Q3684,P3684),Q3684)</f>
        <v>2022-02-21</v>
      </c>
      <c r="S3684" s="2" t="s">
        <v>18865</v>
      </c>
      <c r="T3684" s="8">
        <f>[1]!b_anal_ptmyear($A3684,日期设置!$B$2)</f>
        <v>0.92054794520547945</v>
      </c>
      <c r="U3684" s="8">
        <f>[1]!b_anal_termifexercise($A3684,日期设置!B$2)</f>
        <v>0</v>
      </c>
      <c r="V3684" s="10">
        <f>[1]!b_dq_dirtyprice(A3684,日期设置!$B$2)</f>
        <v>102.3532</v>
      </c>
      <c r="W3684" s="11">
        <f>IF(U3684=0,ROUNDUP((Q3684-日期设置!$B$2)/365,0),ROUNDUP((R3684-日期设置!$B$2)/365,0))</f>
        <v>1</v>
      </c>
      <c r="X3684" s="18">
        <f>_xlfn.IFNA(VLOOKUP(A3684,过往入选债券!A:D,4,0),2)</f>
        <v>2</v>
      </c>
      <c r="Y3684">
        <f>_xlfn.IFNA(VLOOKUP(C3684,[2]Sheet1!$A:$A,1,0),3)</f>
        <v>3</v>
      </c>
    </row>
    <row r="3685" spans="1:25" hidden="1" x14ac:dyDescent="0.2">
      <c r="A3685" s="21" t="s">
        <v>4536</v>
      </c>
      <c r="B3685" s="21" t="s">
        <v>4537</v>
      </c>
      <c r="C3685" s="37" t="s">
        <v>1113</v>
      </c>
      <c r="D3685" s="26" t="str">
        <f>[1]!b_calc_yield(A3685,日期设置!$B$2,F3685,1,R3685,1,O3685,L3685,S3685,)</f>
        <v>Fetching...</v>
      </c>
      <c r="E3685" s="26">
        <f t="shared" si="114"/>
        <v>10.654038086215811</v>
      </c>
      <c r="F3685" s="18">
        <f>[1]!b_dq_cleanprice($A3685,日期设置!B$2)</f>
        <v>98.479100000000003</v>
      </c>
      <c r="G3685" s="18" t="str">
        <f t="shared" si="115"/>
        <v>2.21 + 0</v>
      </c>
      <c r="H3685" s="27">
        <f>[1]!b_dq_pctchange($A3685,日期设置!$B$2,1)/100</f>
        <v>0</v>
      </c>
      <c r="I3685" s="26">
        <f>[1]!b_pq_pctchange(A3685,日期设置!$B$4,日期设置!$B$2,1)</f>
        <v>0</v>
      </c>
      <c r="J3685" s="26">
        <f>[1]!b_pq_pctchange(A3685,日期设置!$C$4,日期设置!$B$2,1)</f>
        <v>-0.73411862421553664</v>
      </c>
      <c r="K3685" s="52">
        <f>[1]!b_dq_amount($A3685,日期设置!B$2,2,10000)</f>
        <v>0</v>
      </c>
      <c r="L3685" s="26">
        <f>[1]!b_info_latestpar(A3685,日期设置!$B$2)</f>
        <v>100</v>
      </c>
      <c r="M3685" s="6">
        <f>[1]!b_info_outstandingbalance($A3685,日期设置!B$2)</f>
        <v>8</v>
      </c>
      <c r="N3685" s="7">
        <f>[1]!b_info_latestissurercreditrating2(A3685,日期设置!$B$2,"102","1")</f>
        <v>0</v>
      </c>
      <c r="O3685" s="8">
        <v>4.2</v>
      </c>
      <c r="P3685" s="9">
        <f>[1]!b_info_repurchasedate(A3685)</f>
        <v>0</v>
      </c>
      <c r="Q3685" s="8" t="s">
        <v>17029</v>
      </c>
      <c r="R3685" s="2" t="str">
        <f>IF((--IF(P3685=0,Q3685,P3685))&gt;(--日期设置!$B$2),IF(P3685=0,Q3685,P3685),Q3685)</f>
        <v>2023-06-10</v>
      </c>
      <c r="S3685" s="2" t="s">
        <v>18091</v>
      </c>
      <c r="T3685" s="8">
        <f>[1]!b_anal_ptmyear($A3685,日期设置!$B$2)</f>
        <v>2.2191780821917808</v>
      </c>
      <c r="U3685" s="8">
        <f>[1]!b_anal_termifexercise($A3685,日期设置!B$2)</f>
        <v>0</v>
      </c>
      <c r="V3685" s="10">
        <f>[1]!b_dq_dirtyprice(A3685,日期设置!$B$2)</f>
        <v>101.7586</v>
      </c>
      <c r="W3685" s="11">
        <f>IF(U3685=0,ROUNDUP((Q3685-日期设置!$B$2)/365,0),ROUNDUP((R3685-日期设置!$B$2)/365,0))</f>
        <v>3</v>
      </c>
      <c r="X3685" s="18">
        <f>_xlfn.IFNA(VLOOKUP(A3685,过往入选债券!A:D,4,0),2)</f>
        <v>2</v>
      </c>
      <c r="Y3685">
        <f>_xlfn.IFNA(VLOOKUP(C3685,[2]Sheet1!$A:$A,1,0),3)</f>
        <v>3</v>
      </c>
    </row>
    <row r="3686" spans="1:25" hidden="1" x14ac:dyDescent="0.2">
      <c r="A3686" s="21" t="s">
        <v>10741</v>
      </c>
      <c r="B3686" s="21" t="s">
        <v>10742</v>
      </c>
      <c r="C3686" s="37" t="s">
        <v>10743</v>
      </c>
      <c r="D3686" s="26" t="str">
        <f>[1]!b_calc_yield(A3686,日期设置!$B$2,F3686,1,R3686,1,O3686,L3686,S3686,)</f>
        <v>Fetching...</v>
      </c>
      <c r="E3686" s="26">
        <f t="shared" si="114"/>
        <v>10.078026071321844</v>
      </c>
      <c r="F3686" s="18">
        <f>[1]!b_dq_cleanprice($A3686,日期设置!B$2)</f>
        <v>96.981899999999996</v>
      </c>
      <c r="G3686" s="18" t="str">
        <f t="shared" si="115"/>
        <v>2.09 + 0</v>
      </c>
      <c r="H3686" s="27">
        <f>[1]!b_dq_pctchange($A3686,日期设置!$B$2,1)/100</f>
        <v>0</v>
      </c>
      <c r="I3686" s="26">
        <f>[1]!b_pq_pctchange(A3686,日期设置!$B$4,日期设置!$B$2,1)</f>
        <v>0</v>
      </c>
      <c r="J3686" s="26">
        <f>[1]!b_pq_pctchange(A3686,日期设置!$C$4,日期设置!$B$2,1)</f>
        <v>-0.96328626339288337</v>
      </c>
      <c r="K3686" s="52">
        <f>[1]!b_dq_amount($A3686,日期设置!B$2,2,10000)</f>
        <v>0</v>
      </c>
      <c r="L3686" s="26">
        <f>[1]!b_info_latestpar(A3686,日期设置!$B$2)</f>
        <v>100</v>
      </c>
      <c r="M3686" s="6">
        <f>[1]!b_info_outstandingbalance($A3686,日期设置!B$2)</f>
        <v>2.5</v>
      </c>
      <c r="N3686" s="7" t="str">
        <f>[1]!b_info_latestissurercreditrating2(A3686,日期设置!$B$2,"102","1")</f>
        <v>AA</v>
      </c>
      <c r="O3686" s="8">
        <v>3.38</v>
      </c>
      <c r="P3686" s="9">
        <f>[1]!b_info_repurchasedate(A3686)</f>
        <v>0</v>
      </c>
      <c r="Q3686" s="8" t="s">
        <v>16074</v>
      </c>
      <c r="R3686" s="2" t="str">
        <f>IF((--IF(P3686=0,Q3686,P3686))&gt;(--日期设置!$B$2),IF(P3686=0,Q3686,P3686),Q3686)</f>
        <v>2023-04-24</v>
      </c>
      <c r="S3686" s="2" t="s">
        <v>17860</v>
      </c>
      <c r="T3686" s="8">
        <f>[1]!b_anal_ptmyear($A3686,日期设置!$B$2)</f>
        <v>2.0904109589041098</v>
      </c>
      <c r="U3686" s="8">
        <f>[1]!b_anal_termifexercise($A3686,日期设置!B$2)</f>
        <v>0</v>
      </c>
      <c r="V3686" s="10">
        <f>[1]!b_dq_dirtyprice(A3686,日期设置!$B$2)</f>
        <v>100.05629999999999</v>
      </c>
      <c r="W3686" s="11">
        <f>IF(U3686=0,ROUNDUP((Q3686-日期设置!$B$2)/365,0),ROUNDUP((R3686-日期设置!$B$2)/365,0))</f>
        <v>3</v>
      </c>
      <c r="X3686" s="18">
        <f>_xlfn.IFNA(VLOOKUP(A3686,过往入选债券!A:D,4,0),2)</f>
        <v>2</v>
      </c>
      <c r="Y3686">
        <f>_xlfn.IFNA(VLOOKUP(C3686,[2]Sheet1!$A:$A,1,0),3)</f>
        <v>3</v>
      </c>
    </row>
    <row r="3687" spans="1:25" hidden="1" x14ac:dyDescent="0.2">
      <c r="A3687" s="21" t="s">
        <v>11576</v>
      </c>
      <c r="B3687" s="21" t="s">
        <v>11577</v>
      </c>
      <c r="C3687" s="37" t="s">
        <v>524</v>
      </c>
      <c r="D3687" s="26" t="str">
        <f>[1]!b_calc_yield(A3687,日期设置!$B$2,F3687,1,R3687,1,O3687,L3687,S3687,)</f>
        <v>Fetching...</v>
      </c>
      <c r="E3687" s="26">
        <f t="shared" si="114"/>
        <v>3.2151267393705441</v>
      </c>
      <c r="F3687" s="18">
        <f>[1]!b_dq_cleanprice($A3687,日期设置!B$2)</f>
        <v>100.3</v>
      </c>
      <c r="G3687" s="18" t="str">
        <f t="shared" si="115"/>
        <v>0.65 + 0</v>
      </c>
      <c r="H3687" s="27">
        <f>[1]!b_dq_pctchange($A3687,日期设置!$B$2,1)/100</f>
        <v>0</v>
      </c>
      <c r="I3687" s="26">
        <f>[1]!b_pq_pctchange(A3687,日期设置!$B$4,日期设置!$B$2,1)</f>
        <v>0</v>
      </c>
      <c r="J3687" s="26">
        <f>[1]!b_pq_pctchange(A3687,日期设置!$C$4,日期设置!$B$2,1)</f>
        <v>0</v>
      </c>
      <c r="K3687" s="52">
        <f>[1]!b_dq_amount($A3687,日期设置!B$2,2,10000)</f>
        <v>0</v>
      </c>
      <c r="L3687" s="26">
        <f>[1]!b_info_latestpar(A3687,日期设置!$B$2)</f>
        <v>100</v>
      </c>
      <c r="M3687" s="6">
        <f>[1]!b_info_outstandingbalance($A3687,日期设置!B$2)</f>
        <v>2.6</v>
      </c>
      <c r="N3687" s="7" t="str">
        <f>[1]!b_info_latestissurercreditrating2(A3687,日期设置!$B$2,"102","1")</f>
        <v>AA</v>
      </c>
      <c r="O3687" s="8">
        <v>5.5</v>
      </c>
      <c r="P3687" s="9">
        <f>[1]!b_info_repurchasedate(A3687)</f>
        <v>0</v>
      </c>
      <c r="Q3687" s="8" t="s">
        <v>17218</v>
      </c>
      <c r="R3687" s="2" t="str">
        <f>IF((--IF(P3687=0,Q3687,P3687))&gt;(--日期设置!$B$2),IF(P3687=0,Q3687,P3687),Q3687)</f>
        <v>2021-11-15</v>
      </c>
      <c r="S3687" s="2" t="s">
        <v>17839</v>
      </c>
      <c r="T3687" s="8">
        <f>[1]!b_anal_ptmyear($A3687,日期设置!$B$2)</f>
        <v>0.65205479452054793</v>
      </c>
      <c r="U3687" s="8">
        <f>[1]!b_anal_termifexercise($A3687,日期设置!B$2)</f>
        <v>0</v>
      </c>
      <c r="V3687" s="10">
        <f>[1]!b_dq_dirtyprice(A3687,日期设置!$B$2)</f>
        <v>102.2137</v>
      </c>
      <c r="W3687" s="11">
        <f>IF(U3687=0,ROUNDUP((Q3687-日期设置!$B$2)/365,0),ROUNDUP((R3687-日期设置!$B$2)/365,0))</f>
        <v>1</v>
      </c>
      <c r="X3687" s="18">
        <f>_xlfn.IFNA(VLOOKUP(A3687,过往入选债券!A:D,4,0),2)</f>
        <v>2</v>
      </c>
      <c r="Y3687">
        <f>_xlfn.IFNA(VLOOKUP(C3687,[2]Sheet1!$A:$A,1,0),3)</f>
        <v>3</v>
      </c>
    </row>
    <row r="3688" spans="1:25" hidden="1" x14ac:dyDescent="0.2">
      <c r="A3688" s="21" t="s">
        <v>5993</v>
      </c>
      <c r="B3688" s="21" t="s">
        <v>5994</v>
      </c>
      <c r="C3688" s="37" t="s">
        <v>4923</v>
      </c>
      <c r="D3688" s="26" t="str">
        <f>[1]!b_calc_yield(A3688,日期设置!$B$2,F3688,1,R3688,1,O3688,L3688,S3688,)</f>
        <v>Fetching...</v>
      </c>
      <c r="E3688" s="26">
        <f t="shared" si="114"/>
        <v>4.8627889976236904</v>
      </c>
      <c r="F3688" s="18">
        <f>[1]!b_dq_cleanprice($A3688,日期设置!B$2)</f>
        <v>100.3349</v>
      </c>
      <c r="G3688" s="18" t="str">
        <f t="shared" si="115"/>
        <v>0.98 + 0</v>
      </c>
      <c r="H3688" s="27">
        <f>[1]!b_dq_pctchange($A3688,日期设置!$B$2,1)/100</f>
        <v>0</v>
      </c>
      <c r="I3688" s="26">
        <f>[1]!b_pq_pctchange(A3688,日期设置!$B$4,日期设置!$B$2,1)</f>
        <v>-3.4970608747633664E-2</v>
      </c>
      <c r="J3688" s="26">
        <f>[1]!b_pq_pctchange(A3688,日期设置!$C$4,日期设置!$B$2,1)</f>
        <v>-0.30147568072989739</v>
      </c>
      <c r="K3688" s="52">
        <f>[1]!b_dq_amount($A3688,日期设置!B$2,2,10000)</f>
        <v>0</v>
      </c>
      <c r="L3688" s="26">
        <f>[1]!b_info_latestpar(A3688,日期设置!$B$2)</f>
        <v>100</v>
      </c>
      <c r="M3688" s="6">
        <f>[1]!b_info_outstandingbalance($A3688,日期设置!B$2)</f>
        <v>20</v>
      </c>
      <c r="N3688" s="7" t="str">
        <f>[1]!b_info_latestissurercreditrating2(A3688,日期设置!$B$2,"102","1")</f>
        <v>AAA</v>
      </c>
      <c r="O3688" s="8">
        <v>5.29</v>
      </c>
      <c r="P3688" s="9">
        <f>[1]!b_info_repurchasedate(A3688)</f>
        <v>0</v>
      </c>
      <c r="Q3688" s="8" t="s">
        <v>16407</v>
      </c>
      <c r="R3688" s="2" t="str">
        <f>IF((--IF(P3688=0,Q3688,P3688))&gt;(--日期设置!$B$2),IF(P3688=0,Q3688,P3688),Q3688)</f>
        <v>2022-03-17</v>
      </c>
      <c r="S3688" s="2" t="s">
        <v>18180</v>
      </c>
      <c r="T3688" s="8">
        <f>[1]!b_anal_ptmyear($A3688,日期设置!$B$2)</f>
        <v>0.98630136986301364</v>
      </c>
      <c r="U3688" s="8">
        <f>[1]!b_anal_termifexercise($A3688,日期设置!B$2)</f>
        <v>0</v>
      </c>
      <c r="V3688" s="10">
        <f>[1]!b_dq_dirtyprice(A3688,日期设置!$B$2)</f>
        <v>100.4074</v>
      </c>
      <c r="W3688" s="11">
        <f>IF(U3688=0,ROUNDUP((Q3688-日期设置!$B$2)/365,0),ROUNDUP((R3688-日期设置!$B$2)/365,0))</f>
        <v>1</v>
      </c>
      <c r="X3688" s="18">
        <f>_xlfn.IFNA(VLOOKUP(A3688,过往入选债券!A:D,4,0),2)</f>
        <v>2</v>
      </c>
      <c r="Y3688">
        <f>_xlfn.IFNA(VLOOKUP(C3688,[2]Sheet1!$A:$A,1,0),3)</f>
        <v>3</v>
      </c>
    </row>
    <row r="3689" spans="1:25" hidden="1" x14ac:dyDescent="0.2">
      <c r="A3689" s="21" t="s">
        <v>8383</v>
      </c>
      <c r="B3689" s="21" t="s">
        <v>8384</v>
      </c>
      <c r="C3689" s="37" t="s">
        <v>97</v>
      </c>
      <c r="D3689" s="26" t="str">
        <f>[1]!b_calc_yield(A3689,日期设置!$B$2,F3689,1,R3689,1,O3689,L3689,S3689,)</f>
        <v>Fetching...</v>
      </c>
      <c r="E3689" s="26">
        <f t="shared" si="114"/>
        <v>0.33769121635678356</v>
      </c>
      <c r="F3689" s="18">
        <f>[1]!b_dq_cleanprice($A3689,日期设置!B$2)</f>
        <v>100.092</v>
      </c>
      <c r="G3689" s="18" t="str">
        <f t="shared" si="115"/>
        <v>0.06 + 0</v>
      </c>
      <c r="H3689" s="27">
        <f>[1]!b_dq_pctchange($A3689,日期设置!$B$2,1)/100</f>
        <v>0</v>
      </c>
      <c r="I3689" s="26">
        <f>[1]!b_pq_pctchange(A3689,日期设置!$B$4,日期设置!$B$2,1)</f>
        <v>0</v>
      </c>
      <c r="J3689" s="26">
        <f>[1]!b_pq_pctchange(A3689,日期设置!$C$4,日期设置!$B$2,1)</f>
        <v>-7.8466136770663705E-2</v>
      </c>
      <c r="K3689" s="52">
        <f>[1]!b_dq_amount($A3689,日期设置!B$2,2,10000)</f>
        <v>0</v>
      </c>
      <c r="L3689" s="26">
        <f>[1]!b_info_latestpar(A3689,日期设置!$B$2)</f>
        <v>100</v>
      </c>
      <c r="M3689" s="6">
        <f>[1]!b_info_outstandingbalance($A3689,日期设置!B$2)</f>
        <v>13</v>
      </c>
      <c r="N3689" s="7" t="str">
        <f>[1]!b_info_latestissurercreditrating2(A3689,日期设置!$B$2,"102","1")</f>
        <v>AAA</v>
      </c>
      <c r="O3689" s="8">
        <v>6.58</v>
      </c>
      <c r="P3689" s="9">
        <f>[1]!b_info_repurchasedate(A3689)</f>
        <v>0</v>
      </c>
      <c r="Q3689" s="8" t="s">
        <v>16572</v>
      </c>
      <c r="R3689" s="2" t="str">
        <f>IF((--IF(P3689=0,Q3689,P3689))&gt;(--日期设置!$B$2),IF(P3689=0,Q3689,P3689),Q3689)</f>
        <v>2021-04-16</v>
      </c>
      <c r="S3689" s="2" t="s">
        <v>18766</v>
      </c>
      <c r="T3689" s="8">
        <f>[1]!b_anal_ptmyear($A3689,日期设置!$B$2)</f>
        <v>6.8493150684931503E-2</v>
      </c>
      <c r="U3689" s="8">
        <f>[1]!b_anal_termifexercise($A3689,日期设置!B$2)</f>
        <v>0</v>
      </c>
      <c r="V3689" s="10">
        <f>[1]!b_dq_dirtyprice(A3689,日期设置!$B$2)</f>
        <v>106.2213</v>
      </c>
      <c r="W3689" s="11">
        <f>IF(U3689=0,ROUNDUP((Q3689-日期设置!$B$2)/365,0),ROUNDUP((R3689-日期设置!$B$2)/365,0))</f>
        <v>1</v>
      </c>
      <c r="X3689" s="18">
        <f>_xlfn.IFNA(VLOOKUP(A3689,过往入选债券!A:D,4,0),2)</f>
        <v>2</v>
      </c>
      <c r="Y3689">
        <f>_xlfn.IFNA(VLOOKUP(C3689,[2]Sheet1!$A:$A,1,0),3)</f>
        <v>3</v>
      </c>
    </row>
    <row r="3690" spans="1:25" hidden="1" x14ac:dyDescent="0.2">
      <c r="A3690" s="21" t="s">
        <v>4588</v>
      </c>
      <c r="B3690" s="21" t="s">
        <v>4589</v>
      </c>
      <c r="C3690" s="37" t="s">
        <v>11</v>
      </c>
      <c r="D3690" s="26" t="str">
        <f>[1]!b_calc_yield(A3690,日期设置!$B$2,F3690,1,R3690,1,O3690,L3690,S3690,)</f>
        <v>Fetching...</v>
      </c>
      <c r="E3690" s="26">
        <f t="shared" si="114"/>
        <v>10.741873677741843</v>
      </c>
      <c r="F3690" s="18">
        <f>[1]!b_dq_cleanprice($A3690,日期设置!B$2)</f>
        <v>98.861000000000004</v>
      </c>
      <c r="G3690" s="18" t="str">
        <f t="shared" si="115"/>
        <v>2.24 + 0</v>
      </c>
      <c r="H3690" s="27">
        <f>[1]!b_dq_pctchange($A3690,日期设置!$B$2,1)/100</f>
        <v>0</v>
      </c>
      <c r="I3690" s="26">
        <f>[1]!b_pq_pctchange(A3690,日期设置!$B$4,日期设置!$B$2,1)</f>
        <v>0</v>
      </c>
      <c r="J3690" s="26">
        <f>[1]!b_pq_pctchange(A3690,日期设置!$C$4,日期设置!$B$2,1)</f>
        <v>0</v>
      </c>
      <c r="K3690" s="52">
        <f>[1]!b_dq_amount($A3690,日期设置!B$2,2,10000)</f>
        <v>0</v>
      </c>
      <c r="L3690" s="26">
        <f>[1]!b_info_latestpar(A3690,日期设置!$B$2)</f>
        <v>100</v>
      </c>
      <c r="M3690" s="6">
        <f>[1]!b_info_outstandingbalance($A3690,日期设置!B$2)</f>
        <v>4</v>
      </c>
      <c r="N3690" s="7">
        <f>[1]!b_info_latestissurercreditrating2(A3690,日期设置!$B$2,"102","1")</f>
        <v>0</v>
      </c>
      <c r="O3690" s="8">
        <v>4.3899999999999997</v>
      </c>
      <c r="P3690" s="9">
        <f>[1]!b_info_repurchasedate(A3690)</f>
        <v>0</v>
      </c>
      <c r="Q3690" s="8" t="s">
        <v>16063</v>
      </c>
      <c r="R3690" s="2" t="str">
        <f>IF((--IF(P3690=0,Q3690,P3690))&gt;(--日期设置!$B$2),IF(P3690=0,Q3690,P3690),Q3690)</f>
        <v>2023-06-18</v>
      </c>
      <c r="S3690" s="2" t="s">
        <v>17849</v>
      </c>
      <c r="T3690" s="8">
        <f>[1]!b_anal_ptmyear($A3690,日期设置!$B$2)</f>
        <v>2.2410958904109588</v>
      </c>
      <c r="U3690" s="8">
        <f>[1]!b_anal_termifexercise($A3690,日期设置!B$2)</f>
        <v>0</v>
      </c>
      <c r="V3690" s="10">
        <f>[1]!b_dq_dirtyprice(A3690,日期设置!$B$2)</f>
        <v>102.1926</v>
      </c>
      <c r="W3690" s="11">
        <f>IF(U3690=0,ROUNDUP((Q3690-日期设置!$B$2)/365,0),ROUNDUP((R3690-日期设置!$B$2)/365,0))</f>
        <v>3</v>
      </c>
      <c r="X3690" s="18">
        <f>_xlfn.IFNA(VLOOKUP(A3690,过往入选债券!A:D,4,0),2)</f>
        <v>2</v>
      </c>
      <c r="Y3690">
        <f>_xlfn.IFNA(VLOOKUP(C3690,[2]Sheet1!$A:$A,1,0),3)</f>
        <v>3</v>
      </c>
    </row>
    <row r="3691" spans="1:25" hidden="1" x14ac:dyDescent="0.2">
      <c r="A3691" s="21" t="s">
        <v>10222</v>
      </c>
      <c r="B3691" s="21" t="s">
        <v>10223</v>
      </c>
      <c r="C3691" s="37" t="s">
        <v>3578</v>
      </c>
      <c r="D3691" s="26" t="str">
        <f>[1]!b_calc_yield(A3691,日期设置!$B$2,F3691,1,R3691,1,O3691,L3691,S3691,)</f>
        <v>Fetching...</v>
      </c>
      <c r="E3691" s="26">
        <f t="shared" si="114"/>
        <v>9.8117942283563409</v>
      </c>
      <c r="F3691" s="18">
        <f>[1]!b_dq_cleanprice($A3691,日期设置!B$2)</f>
        <v>99.573499999999996</v>
      </c>
      <c r="G3691" s="18" t="str">
        <f t="shared" si="115"/>
        <v>3.98 + 1.98</v>
      </c>
      <c r="H3691" s="27">
        <f>[1]!b_dq_pctchange($A3691,日期设置!$B$2,1)/100</f>
        <v>0</v>
      </c>
      <c r="I3691" s="26">
        <f>[1]!b_pq_pctchange(A3691,日期设置!$B$4,日期设置!$B$2,1)</f>
        <v>0</v>
      </c>
      <c r="J3691" s="26">
        <f>[1]!b_pq_pctchange(A3691,日期设置!$C$4,日期设置!$B$2,1)</f>
        <v>0</v>
      </c>
      <c r="K3691" s="52">
        <f>[1]!b_dq_amount($A3691,日期设置!B$2,2,10000)</f>
        <v>0</v>
      </c>
      <c r="L3691" s="26">
        <f>[1]!b_info_latestpar(A3691,日期设置!$B$2)</f>
        <v>100</v>
      </c>
      <c r="M3691" s="6">
        <f>[1]!b_info_outstandingbalance($A3691,日期设置!B$2)</f>
        <v>5</v>
      </c>
      <c r="N3691" s="7" t="str">
        <f>[1]!b_info_latestissurercreditrating2(A3691,日期设置!$B$2,"102","1")</f>
        <v>AA+</v>
      </c>
      <c r="O3691" s="8">
        <v>4.7</v>
      </c>
      <c r="P3691" s="9" t="str">
        <f>[1]!b_info_repurchasedate(A3691)</f>
        <v>2023-03-18</v>
      </c>
      <c r="Q3691" s="8" t="s">
        <v>16377</v>
      </c>
      <c r="R3691" s="2" t="str">
        <f>IF((--IF(P3691=0,Q3691,P3691))&gt;(--日期设置!$B$2),IF(P3691=0,Q3691,P3691),Q3691)</f>
        <v>2023-03-18</v>
      </c>
      <c r="S3691" s="2" t="s">
        <v>18153</v>
      </c>
      <c r="T3691" s="8">
        <f>[1]!b_anal_ptmyear($A3691,日期设置!$B$2)</f>
        <v>3.989041095890411</v>
      </c>
      <c r="U3691" s="8">
        <f>[1]!b_anal_termifexercise($A3691,日期设置!B$2)</f>
        <v>1.989041095890411</v>
      </c>
      <c r="V3691" s="10">
        <f>[1]!b_dq_dirtyprice(A3691,日期设置!$B$2)</f>
        <v>99.625</v>
      </c>
      <c r="W3691" s="11">
        <f>IF(U3691=0,ROUNDUP((Q3691-日期设置!$B$2)/365,0),ROUNDUP((R3691-日期设置!$B$2)/365,0))</f>
        <v>2</v>
      </c>
      <c r="X3691" s="18">
        <f>_xlfn.IFNA(VLOOKUP(A3691,过往入选债券!A:D,4,0),2)</f>
        <v>2</v>
      </c>
      <c r="Y3691">
        <f>_xlfn.IFNA(VLOOKUP(C3691,[2]Sheet1!$A:$A,1,0),3)</f>
        <v>3</v>
      </c>
    </row>
    <row r="3692" spans="1:25" hidden="1" x14ac:dyDescent="0.2">
      <c r="A3692" s="28" t="s">
        <v>19212</v>
      </c>
      <c r="B3692" s="28" t="s">
        <v>19213</v>
      </c>
      <c r="C3692" s="38" t="s">
        <v>19214</v>
      </c>
      <c r="D3692" s="26" t="str">
        <f>[1]!b_calc_yield(A3692,日期设置!$B$2,F3692,1,R3692,1,O3692,L3692,S3692,)</f>
        <v>Fetching...</v>
      </c>
      <c r="E3692" s="26">
        <f t="shared" si="114"/>
        <v>6.814554770888126</v>
      </c>
      <c r="F3692" s="18">
        <f>[1]!b_dq_cleanprice($A3692,日期设置!B$2)</f>
        <v>100</v>
      </c>
      <c r="G3692" s="18" t="str">
        <f t="shared" si="115"/>
        <v>1.41 + 0</v>
      </c>
      <c r="H3692" s="27">
        <f>[1]!b_dq_pctchange($A3692,日期设置!$B$2,1)/100</f>
        <v>0</v>
      </c>
      <c r="I3692" s="26">
        <f>[1]!b_pq_pctchange(A3692,日期设置!$B$4,日期设置!$B$2,1)</f>
        <v>0</v>
      </c>
      <c r="J3692" s="26">
        <f>[1]!b_pq_pctchange(A3692,日期设置!$C$4,日期设置!$B$2,1)</f>
        <v>0</v>
      </c>
      <c r="K3692" s="52">
        <f>[1]!b_dq_amount($A3692,日期设置!B$2,2,10000)</f>
        <v>0</v>
      </c>
      <c r="L3692" s="26">
        <f>[1]!b_info_latestpar(A3692,日期设置!$B$2)</f>
        <v>100</v>
      </c>
      <c r="M3692" s="6">
        <f>[1]!b_info_outstandingbalance($A3692,日期设置!B$2)</f>
        <v>5</v>
      </c>
      <c r="N3692" s="7">
        <f>[1]!b_info_latestissurercreditrating2(A3692,日期设置!$B$2,"102","1")</f>
        <v>0</v>
      </c>
      <c r="O3692" s="8">
        <v>4.95</v>
      </c>
      <c r="P3692" s="9">
        <f>[1]!b_info_repurchasedate(A3692)</f>
        <v>0</v>
      </c>
      <c r="Q3692" s="8" t="s">
        <v>17152</v>
      </c>
      <c r="R3692" s="2" t="str">
        <f>IF((--IF(P3692=0,Q3692,P3692))&gt;(--日期设置!$B$2),IF(P3692=0,Q3692,P3692),Q3692)</f>
        <v>2022-08-21</v>
      </c>
      <c r="S3692" s="31" t="s">
        <v>19109</v>
      </c>
      <c r="T3692" s="8">
        <f>[1]!b_anal_ptmyear($A3692,日期设置!$B$2)</f>
        <v>1.4164383561643836</v>
      </c>
      <c r="U3692" s="8">
        <f>[1]!b_anal_termifexercise($A3692,日期设置!B$2)</f>
        <v>0</v>
      </c>
      <c r="V3692" s="10">
        <f>[1]!b_dq_dirtyprice(A3692,日期设置!$B$2)</f>
        <v>102.8886</v>
      </c>
      <c r="W3692" s="11">
        <f>IF(U3692=0,ROUNDUP((Q3692-日期设置!$B$2)/365,0),ROUNDUP((R3692-日期设置!$B$2)/365,0))</f>
        <v>2</v>
      </c>
      <c r="X3692" s="18">
        <f>_xlfn.IFNA(VLOOKUP(A3692,过往入选债券!A:D,4,0),2)</f>
        <v>2</v>
      </c>
      <c r="Y3692">
        <f>_xlfn.IFNA(VLOOKUP(C3692,[2]Sheet1!$A:$A,1,0),3)</f>
        <v>3</v>
      </c>
    </row>
    <row r="3693" spans="1:25" hidden="1" x14ac:dyDescent="0.2">
      <c r="A3693" s="21" t="s">
        <v>3328</v>
      </c>
      <c r="B3693" s="21" t="s">
        <v>3329</v>
      </c>
      <c r="C3693" s="37" t="s">
        <v>98</v>
      </c>
      <c r="D3693" s="26" t="str">
        <f>[1]!b_calc_yield(A3693,日期设置!$B$2,F3693,1,R3693,1,O3693,L3693,S3693,)</f>
        <v>Fetching...</v>
      </c>
      <c r="E3693" s="26">
        <f t="shared" si="114"/>
        <v>1.9440447518870974</v>
      </c>
      <c r="F3693" s="18">
        <f>[1]!b_dq_cleanprice($A3693,日期设置!B$2)</f>
        <v>100.342</v>
      </c>
      <c r="G3693" s="18" t="str">
        <f t="shared" si="115"/>
        <v>1.39 + 0.39</v>
      </c>
      <c r="H3693" s="27">
        <f>[1]!b_dq_pctchange($A3693,日期设置!$B$2,1)/100</f>
        <v>0</v>
      </c>
      <c r="I3693" s="26">
        <f>[1]!b_pq_pctchange(A3693,日期设置!$B$4,日期设置!$B$2,1)</f>
        <v>-2.9896855847327854E-3</v>
      </c>
      <c r="J3693" s="26">
        <f>[1]!b_pq_pctchange(A3693,日期设置!$C$4,日期设置!$B$2,1)</f>
        <v>-0.18571810836109673</v>
      </c>
      <c r="K3693" s="52">
        <f>[1]!b_dq_amount($A3693,日期设置!B$2,2,10000)</f>
        <v>0</v>
      </c>
      <c r="L3693" s="26">
        <f>[1]!b_info_latestpar(A3693,日期设置!$B$2)</f>
        <v>100</v>
      </c>
      <c r="M3693" s="6">
        <f>[1]!b_info_outstandingbalance($A3693,日期设置!B$2)</f>
        <v>10</v>
      </c>
      <c r="N3693" s="7">
        <f>[1]!b_info_latestissurercreditrating2(A3693,日期设置!$B$2,"102","1")</f>
        <v>0</v>
      </c>
      <c r="O3693" s="8">
        <v>5.99</v>
      </c>
      <c r="P3693" s="9" t="str">
        <f>[1]!b_info_repurchasedate(A3693)</f>
        <v>2021-08-13</v>
      </c>
      <c r="Q3693" s="8" t="s">
        <v>16471</v>
      </c>
      <c r="R3693" s="2" t="str">
        <f>IF((--IF(P3693=0,Q3693,P3693))&gt;(--日期设置!$B$2),IF(P3693=0,Q3693,P3693),Q3693)</f>
        <v>2021-08-13</v>
      </c>
      <c r="S3693" s="2" t="s">
        <v>17796</v>
      </c>
      <c r="T3693" s="8">
        <f>[1]!b_anal_ptmyear($A3693,日期设置!$B$2)</f>
        <v>1.3945205479452054</v>
      </c>
      <c r="U3693" s="8">
        <f>[1]!b_anal_termifexercise($A3693,日期设置!B$2)</f>
        <v>0.39452054794520547</v>
      </c>
      <c r="V3693" s="10">
        <f>[1]!b_dq_dirtyprice(A3693,日期设置!$B$2)</f>
        <v>103.9688</v>
      </c>
      <c r="W3693" s="11">
        <f>IF(U3693=0,ROUNDUP((Q3693-日期设置!$B$2)/365,0),ROUNDUP((R3693-日期设置!$B$2)/365,0))</f>
        <v>1</v>
      </c>
      <c r="X3693" s="18">
        <f>_xlfn.IFNA(VLOOKUP(A3693,过往入选债券!A:D,4,0),2)</f>
        <v>2</v>
      </c>
      <c r="Y3693">
        <f>_xlfn.IFNA(VLOOKUP(C3693,[2]Sheet1!$A:$A,1,0),3)</f>
        <v>3</v>
      </c>
    </row>
    <row r="3694" spans="1:25" hidden="1" x14ac:dyDescent="0.2">
      <c r="A3694" s="21" t="s">
        <v>8552</v>
      </c>
      <c r="B3694" s="21" t="s">
        <v>8553</v>
      </c>
      <c r="C3694" s="37" t="s">
        <v>8554</v>
      </c>
      <c r="D3694" s="26" t="str">
        <f>[1]!b_calc_yield(A3694,日期设置!$B$2,F3694,1,R3694,1,O3694,L3694,S3694,)</f>
        <v>Fetching...</v>
      </c>
      <c r="E3694" s="26">
        <f t="shared" si="114"/>
        <v>5.3447563818666</v>
      </c>
      <c r="F3694" s="18">
        <f>[1]!b_dq_cleanprice($A3694,日期设置!B$2)</f>
        <v>100.0321</v>
      </c>
      <c r="G3694" s="18" t="str">
        <f t="shared" si="115"/>
        <v>1.12 + 0</v>
      </c>
      <c r="H3694" s="27">
        <f>[1]!b_dq_pctchange($A3694,日期设置!$B$2,1)/100</f>
        <v>0</v>
      </c>
      <c r="I3694" s="26">
        <f>[1]!b_pq_pctchange(A3694,日期设置!$B$4,日期设置!$B$2,1)</f>
        <v>1.1197659689127292E-2</v>
      </c>
      <c r="J3694" s="26">
        <f>[1]!b_pq_pctchange(A3694,日期设置!$C$4,日期设置!$B$2,1)</f>
        <v>0.17976497357104815</v>
      </c>
      <c r="K3694" s="52">
        <f>[1]!b_dq_amount($A3694,日期设置!B$2,2,10000)</f>
        <v>0</v>
      </c>
      <c r="L3694" s="26">
        <f>[1]!b_info_latestpar(A3694,日期设置!$B$2)</f>
        <v>100</v>
      </c>
      <c r="M3694" s="6">
        <f>[1]!b_info_outstandingbalance($A3694,日期设置!B$2)</f>
        <v>5</v>
      </c>
      <c r="N3694" s="7" t="str">
        <f>[1]!b_info_latestissurercreditrating2(A3694,日期设置!$B$2,"102","1")</f>
        <v>AA</v>
      </c>
      <c r="O3694" s="8">
        <v>4.97</v>
      </c>
      <c r="P3694" s="9">
        <f>[1]!b_info_repurchasedate(A3694)</f>
        <v>0</v>
      </c>
      <c r="Q3694" s="8" t="s">
        <v>16222</v>
      </c>
      <c r="R3694" s="2" t="str">
        <f>IF((--IF(P3694=0,Q3694,P3694))&gt;(--日期设置!$B$2),IF(P3694=0,Q3694,P3694),Q3694)</f>
        <v>2022-05-08</v>
      </c>
      <c r="S3694" s="2" t="s">
        <v>18299</v>
      </c>
      <c r="T3694" s="8">
        <f>[1]!b_anal_ptmyear($A3694,日期设置!$B$2)</f>
        <v>1.1287671232876713</v>
      </c>
      <c r="U3694" s="8">
        <f>[1]!b_anal_termifexercise($A3694,日期设置!B$2)</f>
        <v>0</v>
      </c>
      <c r="V3694" s="10">
        <f>[1]!b_dq_dirtyprice(A3694,日期设置!$B$2)</f>
        <v>104.3621</v>
      </c>
      <c r="W3694" s="11">
        <f>IF(U3694=0,ROUNDUP((Q3694-日期设置!$B$2)/365,0),ROUNDUP((R3694-日期设置!$B$2)/365,0))</f>
        <v>2</v>
      </c>
      <c r="X3694" s="18">
        <f>_xlfn.IFNA(VLOOKUP(A3694,过往入选债券!A:D,4,0),2)</f>
        <v>2</v>
      </c>
      <c r="Y3694">
        <f>_xlfn.IFNA(VLOOKUP(C3694,[2]Sheet1!$A:$A,1,0),3)</f>
        <v>3</v>
      </c>
    </row>
    <row r="3695" spans="1:25" hidden="1" x14ac:dyDescent="0.2">
      <c r="A3695" s="21" t="s">
        <v>14287</v>
      </c>
      <c r="B3695" s="21" t="s">
        <v>14288</v>
      </c>
      <c r="C3695" s="37" t="s">
        <v>14289</v>
      </c>
      <c r="D3695" s="26" t="str">
        <f>[1]!b_calc_yield(A3695,日期设置!$B$2,F3695,1,R3695,1,O3695,L3695,S3695,)</f>
        <v>Fetching...</v>
      </c>
      <c r="E3695" s="26">
        <f t="shared" si="114"/>
        <v>23.763849055705634</v>
      </c>
      <c r="F3695" s="18">
        <f>[1]!b_dq_cleanprice($A3695,日期设置!B$2)</f>
        <v>82.373999999999995</v>
      </c>
      <c r="G3695" s="18" t="str">
        <f t="shared" si="115"/>
        <v>3.65 + 0</v>
      </c>
      <c r="H3695" s="27">
        <f>[1]!b_dq_pctchange($A3695,日期设置!$B$2,1)/100</f>
        <v>0</v>
      </c>
      <c r="I3695" s="26">
        <f>[1]!b_pq_pctchange(A3695,日期设置!$B$4,日期设置!$B$2,1)</f>
        <v>2.967499999999994</v>
      </c>
      <c r="J3695" s="26">
        <f>[1]!b_pq_pctchange(A3695,日期设置!$C$4,日期设置!$B$2,1)</f>
        <v>2.967499999999994</v>
      </c>
      <c r="K3695" s="52">
        <f>[1]!b_dq_amount($A3695,日期设置!B$2,2,10000)</f>
        <v>0</v>
      </c>
      <c r="L3695" s="26">
        <f>[1]!b_info_latestpar(A3695,日期设置!$B$2)</f>
        <v>80</v>
      </c>
      <c r="M3695" s="6">
        <f>[1]!b_info_outstandingbalance($A3695,日期设置!B$2)</f>
        <v>8</v>
      </c>
      <c r="N3695" s="7" t="str">
        <f>[1]!b_info_latestissurercreditrating2(A3695,日期设置!$B$2,"102","1")</f>
        <v>AA</v>
      </c>
      <c r="O3695" s="8">
        <v>6</v>
      </c>
      <c r="P3695" s="9">
        <f>[1]!b_info_repurchasedate(A3695)</f>
        <v>0</v>
      </c>
      <c r="Q3695" s="8" t="s">
        <v>16584</v>
      </c>
      <c r="R3695" s="2" t="str">
        <f>IF((--IF(P3695=0,Q3695,P3695))&gt;(--日期设置!$B$2),IF(P3695=0,Q3695,P3695),Q3695)</f>
        <v>2024-11-16</v>
      </c>
      <c r="S3695" s="2" t="s">
        <v>18334</v>
      </c>
      <c r="T3695" s="8">
        <f>[1]!b_anal_ptmyear($A3695,日期设置!$B$2)</f>
        <v>3.6547945205479451</v>
      </c>
      <c r="U3695" s="8">
        <f>[1]!b_anal_termifexercise($A3695,日期设置!B$2)</f>
        <v>0</v>
      </c>
      <c r="V3695" s="10">
        <f>[1]!b_dq_dirtyprice(A3695,日期设置!$B$2)</f>
        <v>84.031000000000006</v>
      </c>
      <c r="W3695" s="11">
        <f>IF(U3695=0,ROUNDUP((Q3695-日期设置!$B$2)/365,0),ROUNDUP((R3695-日期设置!$B$2)/365,0))</f>
        <v>4</v>
      </c>
      <c r="X3695" s="18">
        <f>_xlfn.IFNA(VLOOKUP(A3695,过往入选债券!A:D,4,0),2)</f>
        <v>2</v>
      </c>
      <c r="Y3695">
        <f>_xlfn.IFNA(VLOOKUP(C3695,[2]Sheet1!$A:$A,1,0),3)</f>
        <v>3</v>
      </c>
    </row>
    <row r="3696" spans="1:25" hidden="1" x14ac:dyDescent="0.2">
      <c r="A3696" s="21" t="s">
        <v>5305</v>
      </c>
      <c r="B3696" s="21" t="s">
        <v>5306</v>
      </c>
      <c r="C3696" s="37" t="s">
        <v>270</v>
      </c>
      <c r="D3696" s="26" t="str">
        <f>[1]!b_calc_yield(A3696,日期设置!$B$2,F3696,1,R3696,1,O3696,L3696,S3696,)</f>
        <v>Fetching...</v>
      </c>
      <c r="E3696" s="26">
        <f t="shared" si="114"/>
        <v>3.1020571974231359</v>
      </c>
      <c r="F3696" s="18">
        <f>[1]!b_dq_cleanprice($A3696,日期设置!B$2)</f>
        <v>99.5715</v>
      </c>
      <c r="G3696" s="18" t="str">
        <f t="shared" si="115"/>
        <v>0.63 + 0.63</v>
      </c>
      <c r="H3696" s="27">
        <f>[1]!b_dq_pctchange($A3696,日期设置!$B$2,1)/100</f>
        <v>0</v>
      </c>
      <c r="I3696" s="26">
        <f>[1]!b_pq_pctchange(A3696,日期设置!$B$4,日期设置!$B$2,1)</f>
        <v>-1.5064324666254421E-3</v>
      </c>
      <c r="J3696" s="26">
        <f>[1]!b_pq_pctchange(A3696,日期设置!$C$4,日期设置!$B$2,1)</f>
        <v>0.70513773548838798</v>
      </c>
      <c r="K3696" s="52">
        <f>[1]!b_dq_amount($A3696,日期设置!B$2,2,10000)</f>
        <v>0</v>
      </c>
      <c r="L3696" s="26">
        <f>[1]!b_info_latestpar(A3696,日期设置!$B$2)</f>
        <v>100</v>
      </c>
      <c r="M3696" s="6">
        <f>[1]!b_info_outstandingbalance($A3696,日期设置!B$2)</f>
        <v>25</v>
      </c>
      <c r="N3696" s="7" t="str">
        <f>[1]!b_info_latestissurercreditrating2(A3696,日期设置!$B$2,"102","1")</f>
        <v>AAA</v>
      </c>
      <c r="O3696" s="8">
        <v>4.3</v>
      </c>
      <c r="P3696" s="9">
        <f>[1]!b_info_repurchasedate(A3696)</f>
        <v>0</v>
      </c>
      <c r="Q3696" s="8" t="s">
        <v>17285</v>
      </c>
      <c r="R3696" s="2" t="str">
        <f>IF((--IF(P3696=0,Q3696,P3696))&gt;(--日期设置!$B$2),IF(P3696=0,Q3696,P3696),Q3696)</f>
        <v>2021-11-07</v>
      </c>
      <c r="S3696" s="2" t="s">
        <v>19066</v>
      </c>
      <c r="T3696" s="8">
        <f>[1]!b_anal_ptmyear($A3696,日期设置!$B$2)</f>
        <v>0.63013698630136983</v>
      </c>
      <c r="U3696" s="8">
        <f>[1]!b_anal_termifexercise($A3696,日期设置!B$2)</f>
        <v>0.63287671232876708</v>
      </c>
      <c r="V3696" s="10">
        <f>[1]!b_dq_dirtyprice(A3696,日期设置!$B$2)</f>
        <v>101.1619</v>
      </c>
      <c r="W3696" s="11">
        <f>IF(U3696=0,ROUNDUP((Q3696-日期设置!$B$2)/365,0),ROUNDUP((R3696-日期设置!$B$2)/365,0))</f>
        <v>1</v>
      </c>
      <c r="X3696" s="18">
        <f>_xlfn.IFNA(VLOOKUP(A3696,过往入选债券!A:D,4,0),2)</f>
        <v>2</v>
      </c>
      <c r="Y3696">
        <f>_xlfn.IFNA(VLOOKUP(C3696,[2]Sheet1!$A:$A,1,0),3)</f>
        <v>3</v>
      </c>
    </row>
    <row r="3697" spans="1:25" hidden="1" x14ac:dyDescent="0.2">
      <c r="A3697" s="21" t="s">
        <v>10101</v>
      </c>
      <c r="B3697" s="21" t="s">
        <v>10102</v>
      </c>
      <c r="C3697" s="37" t="s">
        <v>145</v>
      </c>
      <c r="D3697" s="26" t="str">
        <f>[1]!b_calc_yield(A3697,日期设置!$B$2,F3697,1,R3697,1,O3697,L3697,S3697,)</f>
        <v>Fetching...</v>
      </c>
      <c r="E3697" s="26">
        <f t="shared" si="114"/>
        <v>9.7465431383187315</v>
      </c>
      <c r="F3697" s="18">
        <f>[1]!b_dq_cleanprice($A3697,日期设置!B$2)</f>
        <v>97.0244</v>
      </c>
      <c r="G3697" s="18" t="str">
        <f t="shared" si="115"/>
        <v>1.96 + 0</v>
      </c>
      <c r="H3697" s="27">
        <f>[1]!b_dq_pctchange($A3697,日期设置!$B$2,1)/100</f>
        <v>0</v>
      </c>
      <c r="I3697" s="26">
        <f>[1]!b_pq_pctchange(A3697,日期设置!$B$4,日期设置!$B$2,1)</f>
        <v>0</v>
      </c>
      <c r="J3697" s="26">
        <f>[1]!b_pq_pctchange(A3697,日期设置!$C$4,日期设置!$B$2,1)</f>
        <v>-0.49626544612100254</v>
      </c>
      <c r="K3697" s="52">
        <f>[1]!b_dq_amount($A3697,日期设置!B$2,2,10000)</f>
        <v>0</v>
      </c>
      <c r="L3697" s="26">
        <f>[1]!b_info_latestpar(A3697,日期设置!$B$2)</f>
        <v>100</v>
      </c>
      <c r="M3697" s="6">
        <f>[1]!b_info_outstandingbalance($A3697,日期设置!B$2)</f>
        <v>5</v>
      </c>
      <c r="N3697" s="7" t="str">
        <f>[1]!b_info_latestissurercreditrating2(A3697,日期设置!$B$2,"102","1")</f>
        <v>AAA</v>
      </c>
      <c r="O3697" s="8">
        <v>3.3</v>
      </c>
      <c r="P3697" s="9">
        <f>[1]!b_info_repurchasedate(A3697)</f>
        <v>0</v>
      </c>
      <c r="Q3697" s="8" t="s">
        <v>16279</v>
      </c>
      <c r="R3697" s="2" t="str">
        <f>IF((--IF(P3697=0,Q3697,P3697))&gt;(--日期设置!$B$2),IF(P3697=0,Q3697,P3697),Q3697)</f>
        <v>2023-03-10</v>
      </c>
      <c r="S3697" s="2" t="s">
        <v>18360</v>
      </c>
      <c r="T3697" s="8">
        <f>[1]!b_anal_ptmyear($A3697,日期设置!$B$2)</f>
        <v>1.967123287671233</v>
      </c>
      <c r="U3697" s="8">
        <f>[1]!b_anal_termifexercise($A3697,日期设置!B$2)</f>
        <v>0</v>
      </c>
      <c r="V3697" s="10">
        <f>[1]!b_dq_dirtyprice(A3697,日期设置!$B$2)</f>
        <v>97.132900000000006</v>
      </c>
      <c r="W3697" s="11">
        <f>IF(U3697=0,ROUNDUP((Q3697-日期设置!$B$2)/365,0),ROUNDUP((R3697-日期设置!$B$2)/365,0))</f>
        <v>2</v>
      </c>
      <c r="X3697" s="18">
        <f>_xlfn.IFNA(VLOOKUP(A3697,过往入选债券!A:D,4,0),2)</f>
        <v>2</v>
      </c>
      <c r="Y3697">
        <f>_xlfn.IFNA(VLOOKUP(C3697,[2]Sheet1!$A:$A,1,0),3)</f>
        <v>3</v>
      </c>
    </row>
    <row r="3698" spans="1:25" hidden="1" x14ac:dyDescent="0.2">
      <c r="A3698" s="21" t="s">
        <v>4492</v>
      </c>
      <c r="B3698" s="21" t="s">
        <v>4493</v>
      </c>
      <c r="C3698" s="37" t="s">
        <v>4494</v>
      </c>
      <c r="D3698" s="26" t="str">
        <f>[1]!b_calc_yield(A3698,日期设置!$B$2,F3698,1,R3698,1,O3698,L3698,S3698,)</f>
        <v>Fetching...</v>
      </c>
      <c r="E3698" s="26">
        <f t="shared" si="114"/>
        <v>10.348473924537348</v>
      </c>
      <c r="F3698" s="18">
        <f>[1]!b_dq_cleanprice($A3698,日期设置!B$2)</f>
        <v>100</v>
      </c>
      <c r="G3698" s="18" t="str">
        <f t="shared" si="115"/>
        <v>2.18 + 0</v>
      </c>
      <c r="H3698" s="27">
        <f>[1]!b_dq_pctchange($A3698,日期设置!$B$2,1)/100</f>
        <v>0</v>
      </c>
      <c r="I3698" s="26">
        <f>[1]!b_pq_pctchange(A3698,日期设置!$B$4,日期设置!$B$2,1)</f>
        <v>0</v>
      </c>
      <c r="J3698" s="26">
        <f>[1]!b_pq_pctchange(A3698,日期设置!$C$4,日期设置!$B$2,1)</f>
        <v>1.119391665739738</v>
      </c>
      <c r="K3698" s="52">
        <f>[1]!b_dq_amount($A3698,日期设置!B$2,2,10000)</f>
        <v>0</v>
      </c>
      <c r="L3698" s="26">
        <f>[1]!b_info_latestpar(A3698,日期设置!$B$2)</f>
        <v>100</v>
      </c>
      <c r="M3698" s="6">
        <f>[1]!b_info_outstandingbalance($A3698,日期设置!B$2)</f>
        <v>5</v>
      </c>
      <c r="N3698" s="7">
        <f>[1]!b_info_latestissurercreditrating2(A3698,日期设置!$B$2,"102","1")</f>
        <v>0</v>
      </c>
      <c r="O3698" s="8">
        <v>4.93</v>
      </c>
      <c r="P3698" s="9">
        <f>[1]!b_info_repurchasedate(A3698)</f>
        <v>0</v>
      </c>
      <c r="Q3698" s="8" t="s">
        <v>16356</v>
      </c>
      <c r="R3698" s="2" t="str">
        <f>IF((--IF(P3698=0,Q3698,P3698))&gt;(--日期设置!$B$2),IF(P3698=0,Q3698,P3698),Q3698)</f>
        <v>2023-05-28</v>
      </c>
      <c r="S3698" s="2" t="s">
        <v>18135</v>
      </c>
      <c r="T3698" s="8">
        <f>[1]!b_anal_ptmyear($A3698,日期设置!$B$2)</f>
        <v>2.1835616438356165</v>
      </c>
      <c r="U3698" s="8">
        <f>[1]!b_anal_termifexercise($A3698,日期设置!B$2)</f>
        <v>0</v>
      </c>
      <c r="V3698" s="10">
        <f>[1]!b_dq_dirtyprice(A3698,日期设置!$B$2)</f>
        <v>104.02500000000001</v>
      </c>
      <c r="W3698" s="11">
        <f>IF(U3698=0,ROUNDUP((Q3698-日期设置!$B$2)/365,0),ROUNDUP((R3698-日期设置!$B$2)/365,0))</f>
        <v>3</v>
      </c>
      <c r="X3698" s="18">
        <f>_xlfn.IFNA(VLOOKUP(A3698,过往入选债券!A:D,4,0),2)</f>
        <v>2</v>
      </c>
      <c r="Y3698">
        <f>_xlfn.IFNA(VLOOKUP(C3698,[2]Sheet1!$A:$A,1,0),3)</f>
        <v>3</v>
      </c>
    </row>
    <row r="3699" spans="1:25" hidden="1" x14ac:dyDescent="0.2">
      <c r="A3699" s="21" t="s">
        <v>10834</v>
      </c>
      <c r="B3699" s="21" t="s">
        <v>10835</v>
      </c>
      <c r="C3699" s="37" t="s">
        <v>6314</v>
      </c>
      <c r="D3699" s="26" t="str">
        <f>[1]!b_calc_yield(A3699,日期设置!$B$2,F3699,1,R3699,1,O3699,L3699,S3699,)</f>
        <v>Fetching...</v>
      </c>
      <c r="E3699" s="26">
        <f t="shared" si="114"/>
        <v>10.035763583887558</v>
      </c>
      <c r="F3699" s="18">
        <f>[1]!b_dq_cleanprice($A3699,日期设置!B$2)</f>
        <v>98.347999999999999</v>
      </c>
      <c r="G3699" s="18" t="str">
        <f t="shared" si="115"/>
        <v>2.10 + 2.10</v>
      </c>
      <c r="H3699" s="27">
        <f>[1]!b_dq_pctchange($A3699,日期设置!$B$2,1)/100</f>
        <v>0</v>
      </c>
      <c r="I3699" s="26">
        <f>[1]!b_pq_pctchange(A3699,日期设置!$B$4,日期设置!$B$2,1)</f>
        <v>0.30812099231073997</v>
      </c>
      <c r="J3699" s="26">
        <f>[1]!b_pq_pctchange(A3699,日期设置!$C$4,日期设置!$B$2,1)</f>
        <v>0.34281516548993851</v>
      </c>
      <c r="K3699" s="52">
        <f>[1]!b_dq_amount($A3699,日期设置!B$2,2,10000)</f>
        <v>0</v>
      </c>
      <c r="L3699" s="26">
        <f>[1]!b_info_latestpar(A3699,日期设置!$B$2)</f>
        <v>100</v>
      </c>
      <c r="M3699" s="6">
        <f>[1]!b_info_outstandingbalance($A3699,日期设置!B$2)</f>
        <v>7</v>
      </c>
      <c r="N3699" s="7" t="str">
        <f>[1]!b_info_latestissurercreditrating2(A3699,日期设置!$B$2,"102","1")</f>
        <v>AA+</v>
      </c>
      <c r="O3699" s="8">
        <v>4.08</v>
      </c>
      <c r="P3699" s="9">
        <f>[1]!b_info_repurchasedate(A3699)</f>
        <v>0</v>
      </c>
      <c r="Q3699" s="8" t="s">
        <v>16075</v>
      </c>
      <c r="R3699" s="2" t="str">
        <f>IF((--IF(P3699=0,Q3699,P3699))&gt;(--日期设置!$B$2),IF(P3699=0,Q3699,P3699),Q3699)</f>
        <v>2023-04-29</v>
      </c>
      <c r="S3699" s="2" t="s">
        <v>17832</v>
      </c>
      <c r="T3699" s="8">
        <f>[1]!b_anal_ptmyear($A3699,日期设置!$B$2)</f>
        <v>2.1041095890410957</v>
      </c>
      <c r="U3699" s="8">
        <f>[1]!b_anal_termifexercise($A3699,日期设置!B$2)</f>
        <v>2.1041095890410957</v>
      </c>
      <c r="V3699" s="10">
        <f>[1]!b_dq_dirtyprice(A3699,日期设置!$B$2)</f>
        <v>102.00320000000001</v>
      </c>
      <c r="W3699" s="11">
        <f>IF(U3699=0,ROUNDUP((Q3699-日期设置!$B$2)/365,0),ROUNDUP((R3699-日期设置!$B$2)/365,0))</f>
        <v>3</v>
      </c>
      <c r="X3699" s="18">
        <f>_xlfn.IFNA(VLOOKUP(A3699,过往入选债券!A:D,4,0),2)</f>
        <v>2</v>
      </c>
      <c r="Y3699">
        <f>_xlfn.IFNA(VLOOKUP(C3699,[2]Sheet1!$A:$A,1,0),3)</f>
        <v>3</v>
      </c>
    </row>
    <row r="3700" spans="1:25" hidden="1" x14ac:dyDescent="0.2">
      <c r="A3700" s="21" t="s">
        <v>15854</v>
      </c>
      <c r="B3700" s="21" t="s">
        <v>15855</v>
      </c>
      <c r="C3700" s="37" t="s">
        <v>15672</v>
      </c>
      <c r="D3700" s="26" t="str">
        <f>[1]!b_calc_yield(A3700,日期设置!$B$2,F3700,1,R3700,1,O3700,L3700,S3700,)</f>
        <v>Fetching...</v>
      </c>
      <c r="E3700" s="26">
        <f t="shared" si="114"/>
        <v>29.185746329905914</v>
      </c>
      <c r="F3700" s="18">
        <f>[1]!b_dq_cleanprice($A3700,日期设置!B$2)</f>
        <v>98.222099999999998</v>
      </c>
      <c r="G3700" s="18" t="str">
        <f t="shared" si="115"/>
        <v>6.12 + 0</v>
      </c>
      <c r="H3700" s="27">
        <f>[1]!b_dq_pctchange($A3700,日期设置!$B$2,1)/100</f>
        <v>0</v>
      </c>
      <c r="I3700" s="26">
        <f>[1]!b_pq_pctchange(A3700,日期设置!$B$4,日期设置!$B$2,1)</f>
        <v>0</v>
      </c>
      <c r="J3700" s="26">
        <f>[1]!b_pq_pctchange(A3700,日期设置!$C$4,日期设置!$B$2,1)</f>
        <v>0</v>
      </c>
      <c r="K3700" s="52">
        <f>[1]!b_dq_amount($A3700,日期设置!B$2,2,10000)</f>
        <v>0</v>
      </c>
      <c r="L3700" s="26">
        <f>[1]!b_info_latestpar(A3700,日期设置!$B$2)</f>
        <v>100</v>
      </c>
      <c r="M3700" s="6">
        <f>[1]!b_info_outstandingbalance($A3700,日期设置!B$2)</f>
        <v>4.8</v>
      </c>
      <c r="N3700" s="7" t="str">
        <f>[1]!b_info_latestissurercreditrating2(A3700,日期设置!$B$2,"102","1")</f>
        <v>AA+</v>
      </c>
      <c r="O3700" s="8">
        <v>4.58</v>
      </c>
      <c r="P3700" s="9">
        <f>[1]!b_info_repurchasedate(A3700)</f>
        <v>0</v>
      </c>
      <c r="Q3700" s="8" t="s">
        <v>16961</v>
      </c>
      <c r="R3700" s="2" t="str">
        <f>IF((--IF(P3700=0,Q3700,P3700))&gt;(--日期设置!$B$2),IF(P3700=0,Q3700,P3700),Q3700)</f>
        <v>2027-05-07</v>
      </c>
      <c r="S3700" s="2" t="s">
        <v>18438</v>
      </c>
      <c r="T3700" s="8">
        <f>[1]!b_anal_ptmyear($A3700,日期设置!$B$2)</f>
        <v>6.1260273972602741</v>
      </c>
      <c r="U3700" s="8">
        <f>[1]!b_anal_termifexercise($A3700,日期设置!B$2)</f>
        <v>0</v>
      </c>
      <c r="V3700" s="10">
        <f>[1]!b_dq_dirtyprice(A3700,日期设置!$B$2)</f>
        <v>102.22490000000001</v>
      </c>
      <c r="W3700" s="11">
        <f>IF(U3700=0,ROUNDUP((Q3700-日期设置!$B$2)/365,0),ROUNDUP((R3700-日期设置!$B$2)/365,0))</f>
        <v>7</v>
      </c>
      <c r="X3700" s="18">
        <f>_xlfn.IFNA(VLOOKUP(A3700,过往入选债券!A:D,4,0),2)</f>
        <v>2</v>
      </c>
      <c r="Y3700">
        <f>_xlfn.IFNA(VLOOKUP(C3700,[2]Sheet1!$A:$A,1,0),3)</f>
        <v>3</v>
      </c>
    </row>
    <row r="3701" spans="1:25" hidden="1" x14ac:dyDescent="0.2">
      <c r="A3701" s="21" t="s">
        <v>7342</v>
      </c>
      <c r="B3701" s="21" t="s">
        <v>7343</v>
      </c>
      <c r="C3701" s="37" t="s">
        <v>49</v>
      </c>
      <c r="D3701" s="26" t="str">
        <f>[1]!b_calc_yield(A3701,日期设置!$B$2,F3701,1,R3701,1,O3701,L3701,S3701,)</f>
        <v>Fetching...</v>
      </c>
      <c r="E3701" s="26">
        <f t="shared" si="114"/>
        <v>2.4534658829008071</v>
      </c>
      <c r="F3701" s="18">
        <f>[1]!b_dq_cleanprice($A3701,日期设置!B$2)</f>
        <v>101.3078</v>
      </c>
      <c r="G3701" s="18" t="str">
        <f t="shared" si="115"/>
        <v>2.49 + 0.50</v>
      </c>
      <c r="H3701" s="27">
        <f>[1]!b_dq_pctchange($A3701,日期设置!$B$2,1)/100</f>
        <v>0</v>
      </c>
      <c r="I3701" s="26">
        <f>[1]!b_pq_pctchange(A3701,日期设置!$B$4,日期设置!$B$2,1)</f>
        <v>0</v>
      </c>
      <c r="J3701" s="26">
        <f>[1]!b_pq_pctchange(A3701,日期设置!$C$4,日期设置!$B$2,1)</f>
        <v>-0.47724021942440153</v>
      </c>
      <c r="K3701" s="52">
        <f>[1]!b_dq_amount($A3701,日期设置!B$2,2,10000)</f>
        <v>0</v>
      </c>
      <c r="L3701" s="26">
        <f>[1]!b_info_latestpar(A3701,日期设置!$B$2)</f>
        <v>100</v>
      </c>
      <c r="M3701" s="6">
        <f>[1]!b_info_outstandingbalance($A3701,日期设置!B$2)</f>
        <v>14</v>
      </c>
      <c r="N3701" s="7" t="str">
        <f>[1]!b_info_latestissurercreditrating2(A3701,日期设置!$B$2,"102","1")</f>
        <v>AA</v>
      </c>
      <c r="O3701" s="8">
        <v>7.8</v>
      </c>
      <c r="P3701" s="9" t="str">
        <f>[1]!b_info_repurchasedate(A3701)</f>
        <v>2021-09-22</v>
      </c>
      <c r="Q3701" s="8" t="s">
        <v>16380</v>
      </c>
      <c r="R3701" s="2" t="str">
        <f>IF((--IF(P3701=0,Q3701,P3701))&gt;(--日期设置!$B$2),IF(P3701=0,Q3701,P3701),Q3701)</f>
        <v>2021-09-22</v>
      </c>
      <c r="S3701" s="2" t="s">
        <v>18156</v>
      </c>
      <c r="T3701" s="8">
        <f>[1]!b_anal_ptmyear($A3701,日期设置!$B$2)</f>
        <v>2.4986301369863013</v>
      </c>
      <c r="U3701" s="8">
        <f>[1]!b_anal_termifexercise($A3701,日期设置!B$2)</f>
        <v>0.50410958904109593</v>
      </c>
      <c r="V3701" s="10">
        <f>[1]!b_dq_dirtyprice(A3701,日期设置!$B$2)</f>
        <v>105.21850000000001</v>
      </c>
      <c r="W3701" s="11">
        <f>IF(U3701=0,ROUNDUP((Q3701-日期设置!$B$2)/365,0),ROUNDUP((R3701-日期设置!$B$2)/365,0))</f>
        <v>1</v>
      </c>
      <c r="X3701" s="18">
        <f>_xlfn.IFNA(VLOOKUP(A3701,过往入选债券!A:D,4,0),2)</f>
        <v>2</v>
      </c>
      <c r="Y3701">
        <f>_xlfn.IFNA(VLOOKUP(C3701,[2]Sheet1!$A:$A,1,0),3)</f>
        <v>3</v>
      </c>
    </row>
    <row r="3702" spans="1:25" hidden="1" x14ac:dyDescent="0.2">
      <c r="A3702" s="21" t="s">
        <v>14646</v>
      </c>
      <c r="B3702" s="21" t="s">
        <v>14647</v>
      </c>
      <c r="C3702" s="37" t="s">
        <v>416</v>
      </c>
      <c r="D3702" s="26" t="str">
        <f>[1]!b_calc_yield(A3702,日期设置!$B$2,F3702,1,R3702,1,O3702,L3702,S3702,)</f>
        <v>Fetching...</v>
      </c>
      <c r="E3702" s="26">
        <f t="shared" si="114"/>
        <v>21.167431443292806</v>
      </c>
      <c r="F3702" s="18">
        <f>[1]!b_dq_cleanprice($A3702,日期设置!B$2)</f>
        <v>105.78270000000001</v>
      </c>
      <c r="G3702" s="18" t="str">
        <f t="shared" si="115"/>
        <v>4.51 + 0</v>
      </c>
      <c r="H3702" s="27">
        <f>[1]!b_dq_pctchange($A3702,日期设置!$B$2,1)/100</f>
        <v>0</v>
      </c>
      <c r="I3702" s="26">
        <f>[1]!b_pq_pctchange(A3702,日期设置!$B$4,日期设置!$B$2,1)</f>
        <v>0</v>
      </c>
      <c r="J3702" s="26">
        <f>[1]!b_pq_pctchange(A3702,日期设置!$C$4,日期设置!$B$2,1)</f>
        <v>0</v>
      </c>
      <c r="K3702" s="52">
        <f>[1]!b_dq_amount($A3702,日期设置!B$2,2,10000)</f>
        <v>0</v>
      </c>
      <c r="L3702" s="26">
        <f>[1]!b_info_latestpar(A3702,日期设置!$B$2)</f>
        <v>100</v>
      </c>
      <c r="M3702" s="6">
        <f>[1]!b_info_outstandingbalance($A3702,日期设置!B$2)</f>
        <v>15</v>
      </c>
      <c r="N3702" s="7" t="str">
        <f>[1]!b_info_latestissurercreditrating2(A3702,日期设置!$B$2,"102","1")</f>
        <v>AAA</v>
      </c>
      <c r="O3702" s="8">
        <v>6.39</v>
      </c>
      <c r="P3702" s="9">
        <f>[1]!b_info_repurchasedate(A3702)</f>
        <v>0</v>
      </c>
      <c r="Q3702" s="8" t="s">
        <v>16024</v>
      </c>
      <c r="R3702" s="2" t="str">
        <f>IF((--IF(P3702=0,Q3702,P3702))&gt;(--日期设置!$B$2),IF(P3702=0,Q3702,P3702),Q3702)</f>
        <v>2025-09-25</v>
      </c>
      <c r="S3702" s="2" t="s">
        <v>17811</v>
      </c>
      <c r="T3702" s="8">
        <f>[1]!b_anal_ptmyear($A3702,日期设置!$B$2)</f>
        <v>4.5123287671232877</v>
      </c>
      <c r="U3702" s="8">
        <f>[1]!b_anal_termifexercise($A3702,日期设置!B$2)</f>
        <v>0</v>
      </c>
      <c r="V3702" s="10">
        <f>[1]!b_dq_dirtyprice(A3702,日期设置!$B$2)</f>
        <v>108.8989</v>
      </c>
      <c r="W3702" s="11">
        <f>IF(U3702=0,ROUNDUP((Q3702-日期设置!$B$2)/365,0),ROUNDUP((R3702-日期设置!$B$2)/365,0))</f>
        <v>5</v>
      </c>
      <c r="X3702" s="18">
        <f>_xlfn.IFNA(VLOOKUP(A3702,过往入选债券!A:D,4,0),2)</f>
        <v>2</v>
      </c>
      <c r="Y3702">
        <f>_xlfn.IFNA(VLOOKUP(C3702,[2]Sheet1!$A:$A,1,0),3)</f>
        <v>3</v>
      </c>
    </row>
    <row r="3703" spans="1:25" hidden="1" x14ac:dyDescent="0.2">
      <c r="A3703" s="21" t="s">
        <v>3652</v>
      </c>
      <c r="B3703" s="21" t="s">
        <v>3653</v>
      </c>
      <c r="C3703" s="37" t="s">
        <v>1982</v>
      </c>
      <c r="D3703" s="26" t="str">
        <f>[1]!b_calc_yield(A3703,日期设置!$B$2,F3703,1,R3703,1,O3703,L3703,S3703,)</f>
        <v>Fetching...</v>
      </c>
      <c r="E3703" s="26">
        <f t="shared" si="114"/>
        <v>8.1648153330011741</v>
      </c>
      <c r="F3703" s="18">
        <f>[1]!b_dq_cleanprice($A3703,日期设置!B$2)</f>
        <v>100.84229999999999</v>
      </c>
      <c r="G3703" s="18" t="str">
        <f t="shared" si="115"/>
        <v>1.68 + 0</v>
      </c>
      <c r="H3703" s="27">
        <f>[1]!b_dq_pctchange($A3703,日期设置!$B$2,1)/100</f>
        <v>0</v>
      </c>
      <c r="I3703" s="26">
        <f>[1]!b_pq_pctchange(A3703,日期设置!$B$4,日期设置!$B$2,1)</f>
        <v>0</v>
      </c>
      <c r="J3703" s="26">
        <f>[1]!b_pq_pctchange(A3703,日期设置!$C$4,日期设置!$B$2,1)</f>
        <v>0</v>
      </c>
      <c r="K3703" s="52">
        <f>[1]!b_dq_amount($A3703,日期设置!B$2,2,10000)</f>
        <v>0</v>
      </c>
      <c r="L3703" s="26">
        <f>[1]!b_info_latestpar(A3703,日期设置!$B$2)</f>
        <v>100</v>
      </c>
      <c r="M3703" s="6">
        <f>[1]!b_info_outstandingbalance($A3703,日期设置!B$2)</f>
        <v>5</v>
      </c>
      <c r="N3703" s="7">
        <f>[1]!b_info_latestissurercreditrating2(A3703,日期设置!$B$2,"102","1")</f>
        <v>0</v>
      </c>
      <c r="O3703" s="8">
        <v>5.47</v>
      </c>
      <c r="P3703" s="9">
        <f>[1]!b_info_repurchasedate(A3703)</f>
        <v>0</v>
      </c>
      <c r="Q3703" s="8" t="s">
        <v>16250</v>
      </c>
      <c r="R3703" s="2" t="str">
        <f>IF((--IF(P3703=0,Q3703,P3703))&gt;(--日期设置!$B$2),IF(P3703=0,Q3703,P3703),Q3703)</f>
        <v>2022-11-27</v>
      </c>
      <c r="S3703" s="2" t="s">
        <v>17875</v>
      </c>
      <c r="T3703" s="8">
        <f>[1]!b_anal_ptmyear($A3703,日期设置!$B$2)</f>
        <v>1.6849315068493151</v>
      </c>
      <c r="U3703" s="8">
        <f>[1]!b_anal_termifexercise($A3703,日期设置!B$2)</f>
        <v>0</v>
      </c>
      <c r="V3703" s="10">
        <f>[1]!b_dq_dirtyprice(A3703,日期设置!$B$2)</f>
        <v>102.56570000000001</v>
      </c>
      <c r="W3703" s="11">
        <f>IF(U3703=0,ROUNDUP((Q3703-日期设置!$B$2)/365,0),ROUNDUP((R3703-日期设置!$B$2)/365,0))</f>
        <v>2</v>
      </c>
      <c r="X3703" s="18">
        <f>_xlfn.IFNA(VLOOKUP(A3703,过往入选债券!A:D,4,0),2)</f>
        <v>2</v>
      </c>
      <c r="Y3703">
        <f>_xlfn.IFNA(VLOOKUP(C3703,[2]Sheet1!$A:$A,1,0),3)</f>
        <v>3</v>
      </c>
    </row>
    <row r="3704" spans="1:25" hidden="1" x14ac:dyDescent="0.2">
      <c r="A3704" s="21" t="s">
        <v>20110</v>
      </c>
      <c r="B3704" s="21" t="s">
        <v>20111</v>
      </c>
      <c r="C3704" s="37" t="s">
        <v>1661</v>
      </c>
      <c r="D3704" s="26" t="str">
        <f>[1]!b_calc_yield(A3704,日期设置!$B$2,F3704,1,R3704,1,O3704,L3704,S3704,)</f>
        <v>Fetching...</v>
      </c>
      <c r="E3704" s="26">
        <f t="shared" si="114"/>
        <v>12.064035456993306</v>
      </c>
      <c r="F3704" s="18">
        <f>[1]!b_dq_cleanprice($A3704,日期设置!B$2)</f>
        <v>98.533100000000005</v>
      </c>
      <c r="G3704" s="18" t="str">
        <f t="shared" si="115"/>
        <v>4.49 + 2.49</v>
      </c>
      <c r="H3704" s="27">
        <f>[1]!b_dq_pctchange($A3704,日期设置!$B$2,1)/100</f>
        <v>0</v>
      </c>
      <c r="I3704" s="26">
        <f>[1]!b_pq_pctchange(A3704,日期设置!$B$4,日期设置!$B$2,1)</f>
        <v>0</v>
      </c>
      <c r="J3704" s="26">
        <f>[1]!b_pq_pctchange(A3704,日期设置!$C$4,日期设置!$B$2,1)</f>
        <v>0</v>
      </c>
      <c r="K3704" s="52">
        <f>[1]!b_dq_amount($A3704,日期设置!B$2,2,10000)</f>
        <v>0</v>
      </c>
      <c r="L3704" s="26">
        <f>[1]!b_info_latestpar(A3704,日期设置!$B$2)</f>
        <v>100</v>
      </c>
      <c r="M3704" s="6">
        <f>[1]!b_info_outstandingbalance($A3704,日期设置!B$2)</f>
        <v>7.5</v>
      </c>
      <c r="N3704" s="7">
        <f>[1]!b_info_latestissurercreditrating2(A3704,日期设置!$B$2,"102","1")</f>
        <v>0</v>
      </c>
      <c r="O3704" s="8">
        <v>4.29</v>
      </c>
      <c r="P3704" s="9" t="str">
        <f>[1]!b_info_repurchasedate(A3704)</f>
        <v>2023-09-17</v>
      </c>
      <c r="Q3704" s="8" t="s">
        <v>16794</v>
      </c>
      <c r="R3704" s="2" t="str">
        <f>IF((--IF(P3704=0,Q3704,P3704))&gt;(--日期设置!$B$2),IF(P3704=0,Q3704,P3704),Q3704)</f>
        <v>2023-09-17</v>
      </c>
      <c r="S3704" s="47" t="s">
        <v>17416</v>
      </c>
      <c r="T3704" s="8">
        <f>[1]!b_anal_ptmyear($A3704,日期设置!$B$2)</f>
        <v>4.4904109589041097</v>
      </c>
      <c r="U3704" s="8">
        <f>[1]!b_anal_termifexercise($A3704,日期设置!B$2)</f>
        <v>2.4904109589041097</v>
      </c>
      <c r="V3704" s="10">
        <f>[1]!b_dq_dirtyprice(A3704,日期设置!$B$2)</f>
        <v>100.7192</v>
      </c>
      <c r="W3704" s="11">
        <f>IF(U3704=0,ROUNDUP((Q3704-日期设置!$B$2)/365,0),ROUNDUP((R3704-日期设置!$B$2)/365,0))</f>
        <v>3</v>
      </c>
      <c r="X3704" s="18">
        <f>_xlfn.IFNA(VLOOKUP(A3704,过往入选债券!A:D,4,0),2)</f>
        <v>2</v>
      </c>
      <c r="Y3704" s="45">
        <f>_xlfn.IFNA(VLOOKUP(C3704,[2]Sheet1!$A:$A,1,0),3)</f>
        <v>3</v>
      </c>
    </row>
    <row r="3705" spans="1:25" hidden="1" x14ac:dyDescent="0.2">
      <c r="A3705" s="21" t="s">
        <v>5542</v>
      </c>
      <c r="B3705" s="21" t="s">
        <v>5543</v>
      </c>
      <c r="C3705" s="37" t="s">
        <v>55</v>
      </c>
      <c r="D3705" s="26" t="str">
        <f>[1]!b_calc_yield(A3705,日期设置!$B$2,F3705,1,R3705,1,O3705,L3705,S3705,)</f>
        <v>Fetching...</v>
      </c>
      <c r="E3705" s="26">
        <f t="shared" si="114"/>
        <v>3.7194969535238265</v>
      </c>
      <c r="F3705" s="18">
        <f>[1]!b_dq_cleanprice($A3705,日期设置!B$2)</f>
        <v>100.001</v>
      </c>
      <c r="G3705" s="18" t="str">
        <f t="shared" si="115"/>
        <v>0.75 + 0</v>
      </c>
      <c r="H3705" s="27">
        <f>[1]!b_dq_pctchange($A3705,日期设置!$B$2,1)/100</f>
        <v>0</v>
      </c>
      <c r="I3705" s="26">
        <f>[1]!b_pq_pctchange(A3705,日期设置!$B$4,日期设置!$B$2,1)</f>
        <v>0</v>
      </c>
      <c r="J3705" s="26">
        <f>[1]!b_pq_pctchange(A3705,日期设置!$C$4,日期设置!$B$2,1)</f>
        <v>0</v>
      </c>
      <c r="K3705" s="52">
        <f>[1]!b_dq_amount($A3705,日期设置!B$2,2,10000)</f>
        <v>0</v>
      </c>
      <c r="L3705" s="26">
        <f>[1]!b_info_latestpar(A3705,日期设置!$B$2)</f>
        <v>100</v>
      </c>
      <c r="M3705" s="6">
        <f>[1]!b_info_outstandingbalance($A3705,日期设置!B$2)</f>
        <v>5</v>
      </c>
      <c r="N3705" s="7" t="str">
        <f>[1]!b_info_latestissurercreditrating2(A3705,日期设置!$B$2,"102","1")</f>
        <v>AA</v>
      </c>
      <c r="O3705" s="8">
        <v>4.9800000000000004</v>
      </c>
      <c r="P3705" s="9">
        <f>[1]!b_info_repurchasedate(A3705)</f>
        <v>0</v>
      </c>
      <c r="Q3705" s="8" t="s">
        <v>16824</v>
      </c>
      <c r="R3705" s="2" t="str">
        <f>IF((--IF(P3705=0,Q3705,P3705))&gt;(--日期设置!$B$2),IF(P3705=0,Q3705,P3705),Q3705)</f>
        <v>2021-12-23</v>
      </c>
      <c r="S3705" s="2" t="s">
        <v>18521</v>
      </c>
      <c r="T3705" s="8">
        <f>[1]!b_anal_ptmyear($A3705,日期设置!$B$2)</f>
        <v>0.75616438356164384</v>
      </c>
      <c r="U3705" s="8">
        <f>[1]!b_anal_termifexercise($A3705,日期设置!B$2)</f>
        <v>0</v>
      </c>
      <c r="V3705" s="10">
        <f>[1]!b_dq_dirtyprice(A3705,日期设置!$B$2)</f>
        <v>101.2153</v>
      </c>
      <c r="W3705" s="11">
        <f>IF(U3705=0,ROUNDUP((Q3705-日期设置!$B$2)/365,0),ROUNDUP((R3705-日期设置!$B$2)/365,0))</f>
        <v>1</v>
      </c>
      <c r="X3705" s="18">
        <f>_xlfn.IFNA(VLOOKUP(A3705,过往入选债券!A:D,4,0),2)</f>
        <v>2</v>
      </c>
      <c r="Y3705">
        <f>_xlfn.IFNA(VLOOKUP(C3705,[2]Sheet1!$A:$A,1,0),3)</f>
        <v>3</v>
      </c>
    </row>
    <row r="3706" spans="1:25" hidden="1" x14ac:dyDescent="0.2">
      <c r="A3706" s="21" t="s">
        <v>2594</v>
      </c>
      <c r="B3706" s="21" t="s">
        <v>2595</v>
      </c>
      <c r="C3706" s="37" t="s">
        <v>274</v>
      </c>
      <c r="D3706" s="26" t="str">
        <f>[1]!b_calc_yield(A3706,日期设置!$B$2,F3706,1,R3706,1,O3706,L3706,S3706,)</f>
        <v>Fetching...</v>
      </c>
      <c r="E3706" s="26">
        <f t="shared" si="114"/>
        <v>4.2310907017963251</v>
      </c>
      <c r="F3706" s="18">
        <f>[1]!b_dq_cleanprice($A3706,日期设置!B$2)</f>
        <v>100.44889999999999</v>
      </c>
      <c r="G3706" s="18" t="str">
        <f t="shared" si="115"/>
        <v>2.86 + 0.86</v>
      </c>
      <c r="H3706" s="27">
        <f>[1]!b_dq_pctchange($A3706,日期设置!$B$2,1)/100</f>
        <v>0</v>
      </c>
      <c r="I3706" s="26">
        <f>[1]!b_pq_pctchange(A3706,日期设置!$B$4,日期设置!$B$2,1)</f>
        <v>0</v>
      </c>
      <c r="J3706" s="26">
        <f>[1]!b_pq_pctchange(A3706,日期设置!$C$4,日期设置!$B$2,1)</f>
        <v>0</v>
      </c>
      <c r="K3706" s="52">
        <f>[1]!b_dq_amount($A3706,日期设置!B$2,2,10000)</f>
        <v>0</v>
      </c>
      <c r="L3706" s="26">
        <f>[1]!b_info_latestpar(A3706,日期设置!$B$2)</f>
        <v>100</v>
      </c>
      <c r="M3706" s="6">
        <f>[1]!b_info_outstandingbalance($A3706,日期设置!B$2)</f>
        <v>5</v>
      </c>
      <c r="N3706" s="7">
        <f>[1]!b_info_latestissurercreditrating2(A3706,日期设置!$B$2,"102","1")</f>
        <v>0</v>
      </c>
      <c r="O3706" s="8">
        <v>5.5</v>
      </c>
      <c r="P3706" s="9" t="str">
        <f>[1]!b_info_repurchasedate(A3706)</f>
        <v>2022-01-30</v>
      </c>
      <c r="Q3706" s="8" t="s">
        <v>16218</v>
      </c>
      <c r="R3706" s="2" t="str">
        <f>IF((--IF(P3706=0,Q3706,P3706))&gt;(--日期设置!$B$2),IF(P3706=0,Q3706,P3706),Q3706)</f>
        <v>2022-01-30</v>
      </c>
      <c r="S3706" s="2" t="s">
        <v>17937</v>
      </c>
      <c r="T3706" s="8">
        <f>[1]!b_anal_ptmyear($A3706,日期设置!$B$2)</f>
        <v>2.86027397260274</v>
      </c>
      <c r="U3706" s="8">
        <f>[1]!b_anal_termifexercise($A3706,日期设置!B$2)</f>
        <v>0.86027397260273974</v>
      </c>
      <c r="V3706" s="10">
        <f>[1]!b_dq_dirtyprice(A3706,日期设置!$B$2)</f>
        <v>101.2174</v>
      </c>
      <c r="W3706" s="11">
        <f>IF(U3706=0,ROUNDUP((Q3706-日期设置!$B$2)/365,0),ROUNDUP((R3706-日期设置!$B$2)/365,0))</f>
        <v>1</v>
      </c>
      <c r="X3706" s="18">
        <f>_xlfn.IFNA(VLOOKUP(A3706,过往入选债券!A:D,4,0),2)</f>
        <v>2</v>
      </c>
      <c r="Y3706">
        <f>_xlfn.IFNA(VLOOKUP(C3706,[2]Sheet1!$A:$A,1,0),3)</f>
        <v>3</v>
      </c>
    </row>
    <row r="3707" spans="1:25" hidden="1" x14ac:dyDescent="0.2">
      <c r="A3707" s="21" t="s">
        <v>8334</v>
      </c>
      <c r="B3707" s="21" t="s">
        <v>8335</v>
      </c>
      <c r="C3707" s="37" t="s">
        <v>7602</v>
      </c>
      <c r="D3707" s="26" t="str">
        <f>[1]!b_calc_yield(A3707,日期设置!$B$2,F3707,1,R3707,1,O3707,L3707,S3707,)</f>
        <v>Fetching...</v>
      </c>
      <c r="E3707" s="26">
        <f t="shared" si="114"/>
        <v>4.868204795539488</v>
      </c>
      <c r="F3707" s="18">
        <f>[1]!b_dq_cleanprice($A3707,日期设置!B$2)</f>
        <v>101.5748</v>
      </c>
      <c r="G3707" s="18" t="str">
        <f t="shared" si="115"/>
        <v>1.04 + 0</v>
      </c>
      <c r="H3707" s="27">
        <f>[1]!b_dq_pctchange($A3707,日期设置!$B$2,1)/100</f>
        <v>0</v>
      </c>
      <c r="I3707" s="26">
        <f>[1]!b_pq_pctchange(A3707,日期设置!$B$4,日期设置!$B$2,1)</f>
        <v>0</v>
      </c>
      <c r="J3707" s="26">
        <f>[1]!b_pq_pctchange(A3707,日期设置!$C$4,日期设置!$B$2,1)</f>
        <v>0</v>
      </c>
      <c r="K3707" s="52">
        <f>[1]!b_dq_amount($A3707,日期设置!B$2,2,10000)</f>
        <v>0</v>
      </c>
      <c r="L3707" s="26">
        <f>[1]!b_info_latestpar(A3707,日期设置!$B$2)</f>
        <v>100</v>
      </c>
      <c r="M3707" s="6">
        <f>[1]!b_info_outstandingbalance($A3707,日期设置!B$2)</f>
        <v>6</v>
      </c>
      <c r="N3707" s="7" t="str">
        <f>[1]!b_info_latestissurercreditrating2(A3707,日期设置!$B$2,"102","1")</f>
        <v>AA</v>
      </c>
      <c r="O3707" s="8">
        <v>6.5</v>
      </c>
      <c r="P3707" s="9">
        <f>[1]!b_info_repurchasedate(A3707)</f>
        <v>0</v>
      </c>
      <c r="Q3707" s="8" t="s">
        <v>17092</v>
      </c>
      <c r="R3707" s="2" t="str">
        <f>IF((--IF(P3707=0,Q3707,P3707))&gt;(--日期设置!$B$2),IF(P3707=0,Q3707,P3707),Q3707)</f>
        <v>2022-04-09</v>
      </c>
      <c r="S3707" s="2" t="s">
        <v>18708</v>
      </c>
      <c r="T3707" s="8">
        <f>[1]!b_anal_ptmyear($A3707,日期设置!$B$2)</f>
        <v>1.0493150684931507</v>
      </c>
      <c r="U3707" s="8">
        <f>[1]!b_anal_termifexercise($A3707,日期设置!B$2)</f>
        <v>0</v>
      </c>
      <c r="V3707" s="10">
        <f>[1]!b_dq_dirtyprice(A3707,日期设置!$B$2)</f>
        <v>107.7543</v>
      </c>
      <c r="W3707" s="11">
        <f>IF(U3707=0,ROUNDUP((Q3707-日期设置!$B$2)/365,0),ROUNDUP((R3707-日期设置!$B$2)/365,0))</f>
        <v>2</v>
      </c>
      <c r="X3707" s="18">
        <f>_xlfn.IFNA(VLOOKUP(A3707,过往入选债券!A:D,4,0),2)</f>
        <v>2</v>
      </c>
      <c r="Y3707">
        <f>_xlfn.IFNA(VLOOKUP(C3707,[2]Sheet1!$A:$A,1,0),3)</f>
        <v>3</v>
      </c>
    </row>
    <row r="3708" spans="1:25" hidden="1" x14ac:dyDescent="0.2">
      <c r="A3708" s="21" t="s">
        <v>2983</v>
      </c>
      <c r="B3708" s="21" t="s">
        <v>2984</v>
      </c>
      <c r="C3708" s="37" t="s">
        <v>376</v>
      </c>
      <c r="D3708" s="26" t="str">
        <f>[1]!b_calc_yield(A3708,日期设置!$B$2,F3708,1,R3708,1,O3708,L3708,S3708,)</f>
        <v>Fetching...</v>
      </c>
      <c r="E3708" s="26">
        <f t="shared" si="114"/>
        <v>5.1254320352737359</v>
      </c>
      <c r="F3708" s="18">
        <f>[1]!b_dq_cleanprice($A3708,日期设置!B$2)</f>
        <v>100.7</v>
      </c>
      <c r="G3708" s="18" t="str">
        <f t="shared" si="115"/>
        <v>1.09 + 0</v>
      </c>
      <c r="H3708" s="27">
        <f>[1]!b_dq_pctchange($A3708,日期设置!$B$2,1)/100</f>
        <v>0</v>
      </c>
      <c r="I3708" s="26">
        <f>[1]!b_pq_pctchange(A3708,日期设置!$B$4,日期设置!$B$2,1)</f>
        <v>0</v>
      </c>
      <c r="J3708" s="26">
        <f>[1]!b_pq_pctchange(A3708,日期设置!$C$4,日期设置!$B$2,1)</f>
        <v>-6.2324588042408265E-2</v>
      </c>
      <c r="K3708" s="52">
        <f>[1]!b_dq_amount($A3708,日期设置!B$2,2,10000)</f>
        <v>0</v>
      </c>
      <c r="L3708" s="26">
        <f>[1]!b_info_latestpar(A3708,日期设置!$B$2)</f>
        <v>100</v>
      </c>
      <c r="M3708" s="6">
        <f>[1]!b_info_outstandingbalance($A3708,日期设置!B$2)</f>
        <v>5</v>
      </c>
      <c r="N3708" s="7">
        <f>[1]!b_info_latestissurercreditrating2(A3708,日期设置!$B$2,"102","1")</f>
        <v>0</v>
      </c>
      <c r="O3708" s="8">
        <v>5.6</v>
      </c>
      <c r="P3708" s="9">
        <f>[1]!b_info_repurchasedate(A3708)</f>
        <v>0</v>
      </c>
      <c r="Q3708" s="8" t="s">
        <v>16326</v>
      </c>
      <c r="R3708" s="2" t="str">
        <f>IF((--IF(P3708=0,Q3708,P3708))&gt;(--日期设置!$B$2),IF(P3708=0,Q3708,P3708),Q3708)</f>
        <v>2022-04-25</v>
      </c>
      <c r="S3708" s="2" t="s">
        <v>18104</v>
      </c>
      <c r="T3708" s="8">
        <f>[1]!b_anal_ptmyear($A3708,日期设置!$B$2)</f>
        <v>1.0931506849315069</v>
      </c>
      <c r="U3708" s="8">
        <f>[1]!b_anal_termifexercise($A3708,日期设置!B$2)</f>
        <v>0</v>
      </c>
      <c r="V3708" s="10">
        <f>[1]!b_dq_dirtyprice(A3708,日期设置!$B$2)</f>
        <v>105.7784</v>
      </c>
      <c r="W3708" s="11">
        <f>IF(U3708=0,ROUNDUP((Q3708-日期设置!$B$2)/365,0),ROUNDUP((R3708-日期设置!$B$2)/365,0))</f>
        <v>2</v>
      </c>
      <c r="X3708" s="18">
        <f>_xlfn.IFNA(VLOOKUP(A3708,过往入选债券!A:D,4,0),2)</f>
        <v>2</v>
      </c>
      <c r="Y3708">
        <f>_xlfn.IFNA(VLOOKUP(C3708,[2]Sheet1!$A:$A,1,0),3)</f>
        <v>3</v>
      </c>
    </row>
    <row r="3709" spans="1:25" hidden="1" x14ac:dyDescent="0.2">
      <c r="A3709" s="28" t="s">
        <v>21096</v>
      </c>
      <c r="B3709" s="28" t="s">
        <v>21097</v>
      </c>
      <c r="C3709" s="39" t="s">
        <v>3858</v>
      </c>
      <c r="D3709" s="26" t="str">
        <f>[1]!b_calc_yield(A3709,日期设置!$B$2,F3709,1,R3709,1,O3709,L3709,S3709,)</f>
        <v>Fetching...</v>
      </c>
      <c r="E3709" s="26">
        <f t="shared" si="114"/>
        <v>12.663424884225627</v>
      </c>
      <c r="F3709" s="18">
        <f>[1]!b_dq_cleanprice($A3709,日期设置!B$2)</f>
        <v>98.433800000000005</v>
      </c>
      <c r="G3709" s="18" t="str">
        <f t="shared" si="115"/>
        <v>4.60 + 2.60</v>
      </c>
      <c r="H3709" s="27">
        <f>[1]!b_dq_pctchange($A3709,日期设置!$B$2,1)/100</f>
        <v>0</v>
      </c>
      <c r="I3709" s="26">
        <f>[1]!b_pq_pctchange(A3709,日期设置!$B$4,日期设置!$B$2,1)</f>
        <v>0</v>
      </c>
      <c r="J3709" s="26">
        <f>[1]!b_pq_pctchange(A3709,日期设置!$C$4,日期设置!$B$2,1)</f>
        <v>-0.57483164634570483</v>
      </c>
      <c r="K3709" s="52">
        <f>[1]!b_dq_amount($A3709,日期设置!B$2,2,10000)</f>
        <v>0</v>
      </c>
      <c r="L3709" s="26">
        <f>[1]!b_info_latestpar(A3709,日期设置!$B$2)</f>
        <v>100</v>
      </c>
      <c r="M3709" s="6">
        <f>[1]!b_info_outstandingbalance($A3709,日期设置!B$2)</f>
        <v>10</v>
      </c>
      <c r="N3709" s="7" t="str">
        <f>[1]!b_info_latestissurercreditrating2(A3709,日期设置!$B$2,"102","1")</f>
        <v>AA+</v>
      </c>
      <c r="O3709" s="8">
        <v>4.2699999999999996</v>
      </c>
      <c r="P3709" s="9" t="str">
        <f>[1]!b_info_repurchasedate(A3709)</f>
        <v>2023-10-28</v>
      </c>
      <c r="Q3709" s="8" t="s">
        <v>21299</v>
      </c>
      <c r="R3709" s="2" t="str">
        <f>IF((--IF(P3709=0,Q3709,P3709))&gt;(--日期设置!$B$2),IF(P3709=0,Q3709,P3709),Q3709)</f>
        <v>2023-10-28</v>
      </c>
      <c r="S3709" s="31" t="s">
        <v>16169</v>
      </c>
      <c r="T3709" s="8">
        <f>[1]!b_anal_ptmyear($A3709,日期设置!$B$2)</f>
        <v>4.602739726027397</v>
      </c>
      <c r="U3709" s="8">
        <f>[1]!b_anal_termifexercise($A3709,日期设置!B$2)</f>
        <v>2.6027397260273974</v>
      </c>
      <c r="V3709" s="10">
        <f>[1]!b_dq_dirtyprice(A3709,日期设置!$B$2)</f>
        <v>100.1301</v>
      </c>
      <c r="W3709" s="11">
        <f>IF(U3709=0,ROUNDUP((Q3709-日期设置!$B$2)/365,0),ROUNDUP((R3709-日期设置!$B$2)/365,0))</f>
        <v>3</v>
      </c>
      <c r="X3709" s="18">
        <f>_xlfn.IFNA(VLOOKUP(A3709,过往入选债券!A:D,4,0),2)</f>
        <v>2</v>
      </c>
      <c r="Y3709">
        <f>_xlfn.IFNA(VLOOKUP(C3709,[2]Sheet1!$A:$A,1,0),3)</f>
        <v>3</v>
      </c>
    </row>
    <row r="3710" spans="1:25" hidden="1" x14ac:dyDescent="0.2">
      <c r="A3710" s="21" t="s">
        <v>10825</v>
      </c>
      <c r="B3710" s="21" t="s">
        <v>10826</v>
      </c>
      <c r="C3710" s="37" t="s">
        <v>10827</v>
      </c>
      <c r="D3710" s="26" t="str">
        <f>[1]!b_calc_yield(A3710,日期设置!$B$2,F3710,1,R3710,1,O3710,L3710,S3710,)</f>
        <v>Fetching...</v>
      </c>
      <c r="E3710" s="26">
        <f t="shared" si="114"/>
        <v>10.104148542168968</v>
      </c>
      <c r="F3710" s="18">
        <f>[1]!b_dq_cleanprice($A3710,日期设置!B$2)</f>
        <v>97.38</v>
      </c>
      <c r="G3710" s="18" t="str">
        <f t="shared" si="115"/>
        <v>2.10 + 2.10</v>
      </c>
      <c r="H3710" s="27">
        <f>[1]!b_dq_pctchange($A3710,日期设置!$B$2,1)/100</f>
        <v>0</v>
      </c>
      <c r="I3710" s="26">
        <f>[1]!b_pq_pctchange(A3710,日期设置!$B$4,日期设置!$B$2,1)</f>
        <v>0</v>
      </c>
      <c r="J3710" s="26">
        <f>[1]!b_pq_pctchange(A3710,日期设置!$C$4,日期设置!$B$2,1)</f>
        <v>0</v>
      </c>
      <c r="K3710" s="52">
        <f>[1]!b_dq_amount($A3710,日期设置!B$2,2,10000)</f>
        <v>0</v>
      </c>
      <c r="L3710" s="26">
        <f>[1]!b_info_latestpar(A3710,日期设置!$B$2)</f>
        <v>100</v>
      </c>
      <c r="M3710" s="6">
        <f>[1]!b_info_outstandingbalance($A3710,日期设置!B$2)</f>
        <v>20</v>
      </c>
      <c r="N3710" s="7" t="str">
        <f>[1]!b_info_latestissurercreditrating2(A3710,日期设置!$B$2,"102","1")</f>
        <v>AAA</v>
      </c>
      <c r="O3710" s="8">
        <v>3.58</v>
      </c>
      <c r="P3710" s="9">
        <f>[1]!b_info_repurchasedate(A3710)</f>
        <v>0</v>
      </c>
      <c r="Q3710" s="8" t="s">
        <v>16057</v>
      </c>
      <c r="R3710" s="2" t="str">
        <f>IF((--IF(P3710=0,Q3710,P3710))&gt;(--日期设置!$B$2),IF(P3710=0,Q3710,P3710),Q3710)</f>
        <v>2023-04-30</v>
      </c>
      <c r="S3710" s="2" t="s">
        <v>17843</v>
      </c>
      <c r="T3710" s="8">
        <f>[1]!b_anal_ptmyear($A3710,日期设置!$B$2)</f>
        <v>2.106849315068493</v>
      </c>
      <c r="U3710" s="8">
        <f>[1]!b_anal_termifexercise($A3710,日期设置!B$2)</f>
        <v>2.106849315068493</v>
      </c>
      <c r="V3710" s="10">
        <f>[1]!b_dq_dirtyprice(A3710,日期设置!$B$2)</f>
        <v>100.5775</v>
      </c>
      <c r="W3710" s="11">
        <f>IF(U3710=0,ROUNDUP((Q3710-日期设置!$B$2)/365,0),ROUNDUP((R3710-日期设置!$B$2)/365,0))</f>
        <v>3</v>
      </c>
      <c r="X3710" s="18">
        <f>_xlfn.IFNA(VLOOKUP(A3710,过往入选债券!A:D,4,0),2)</f>
        <v>2</v>
      </c>
      <c r="Y3710" s="45">
        <f>_xlfn.IFNA(VLOOKUP(C3710,[2]Sheet1!$A:$A,1,0),3)</f>
        <v>3</v>
      </c>
    </row>
    <row r="3711" spans="1:25" hidden="1" x14ac:dyDescent="0.2">
      <c r="A3711" s="28" t="s">
        <v>22404</v>
      </c>
      <c r="B3711" s="28" t="s">
        <v>22405</v>
      </c>
      <c r="C3711" s="39" t="s">
        <v>10207</v>
      </c>
      <c r="D3711" s="26">
        <f>[1]!b_calc_yield(A3711,日期设置!$B$2,F3711,1,R3711,1,O3711,L3711,S3711,)</f>
        <v>4.9151323807299843</v>
      </c>
      <c r="E3711" s="26">
        <f t="shared" si="114"/>
        <v>24.198218762303945</v>
      </c>
      <c r="F3711" s="18">
        <f>[1]!b_dq_cleanprice($A3711,日期设置!B$2)</f>
        <v>100</v>
      </c>
      <c r="G3711" s="18" t="str">
        <f t="shared" si="115"/>
        <v>6.93 + 4.93</v>
      </c>
      <c r="H3711" s="27">
        <f>[1]!b_dq_pctchange($A3711,日期设置!$B$2,1)/100</f>
        <v>0</v>
      </c>
      <c r="I3711" s="26">
        <f>[1]!b_pq_pctchange(A3711,日期设置!$B$4,日期设置!$B$2,1)</f>
        <v>0</v>
      </c>
      <c r="J3711" s="26">
        <f>[1]!b_pq_pctchange(A3711,日期设置!$C$4,日期设置!$B$2,1)</f>
        <v>0</v>
      </c>
      <c r="K3711" s="52">
        <f>[1]!b_dq_amount($A3711,日期设置!B$2,2,10000)</f>
        <v>0</v>
      </c>
      <c r="L3711" s="26">
        <f>[1]!b_info_latestpar(A3711,日期设置!$B$2)</f>
        <v>100</v>
      </c>
      <c r="M3711" s="6">
        <f>[1]!b_info_outstandingbalance($A3711,日期设置!B$2)</f>
        <v>6</v>
      </c>
      <c r="N3711" s="7" t="str">
        <f>[1]!b_info_latestissurercreditrating2(A3711,日期设置!$B$2,"102","1")</f>
        <v>AA+</v>
      </c>
      <c r="O3711" s="43">
        <v>4.92</v>
      </c>
      <c r="P3711" s="9" t="str">
        <f>[1]!b_info_repurchasedate(A3711)</f>
        <v>2026-02-26</v>
      </c>
      <c r="Q3711" s="31" t="s">
        <v>23443</v>
      </c>
      <c r="R3711" s="2" t="str">
        <f>IF((--IF(P3711=0,Q3711,P3711))&gt;(--日期设置!$B$2),IF(P3711=0,Q3711,P3711),Q3711)</f>
        <v>2026-02-26</v>
      </c>
      <c r="S3711" s="2" t="s">
        <v>23144</v>
      </c>
      <c r="T3711" s="8">
        <f>[1]!b_anal_ptmyear($A3711,日期设置!$B$2)</f>
        <v>6.934246575342466</v>
      </c>
      <c r="U3711" s="8">
        <f>[1]!b_anal_termifexercise($A3711,日期设置!B$2)</f>
        <v>4.9369863013698634</v>
      </c>
      <c r="V3711" s="10">
        <f>[1]!b_dq_dirtyprice(A3711,日期设置!$B$2)</f>
        <v>100.3235</v>
      </c>
      <c r="W3711" s="11">
        <f>IF(U3711=0,ROUNDUP((Q3711-日期设置!$B$2)/365,0),ROUNDUP((R3711-日期设置!$B$2)/365,0))</f>
        <v>5</v>
      </c>
      <c r="X3711" s="18">
        <f>_xlfn.IFNA(VLOOKUP(A3711,过往入选债券!A:D,4,0),2)</f>
        <v>2</v>
      </c>
      <c r="Y3711">
        <f>_xlfn.IFNA(VLOOKUP(C3711,[2]Sheet1!$A:$A,1,0),3)</f>
        <v>3</v>
      </c>
    </row>
    <row r="3712" spans="1:25" hidden="1" x14ac:dyDescent="0.2">
      <c r="A3712" s="28" t="s">
        <v>19286</v>
      </c>
      <c r="B3712" s="28" t="s">
        <v>19287</v>
      </c>
      <c r="C3712" s="38" t="s">
        <v>19288</v>
      </c>
      <c r="D3712" s="26" t="str">
        <f>[1]!b_calc_yield(A3712,日期设置!$B$2,F3712,1,R3712,1,O3712,L3712,S3712,)</f>
        <v>Fetching...</v>
      </c>
      <c r="E3712" s="26">
        <f t="shared" si="114"/>
        <v>11.75319438333382</v>
      </c>
      <c r="F3712" s="18">
        <f>[1]!b_dq_cleanprice($A3712,日期设置!B$2)</f>
        <v>99.4435</v>
      </c>
      <c r="G3712" s="18" t="str">
        <f t="shared" si="115"/>
        <v>2.44 + 0</v>
      </c>
      <c r="H3712" s="27">
        <f>[1]!b_dq_pctchange($A3712,日期设置!$B$2,1)/100</f>
        <v>0</v>
      </c>
      <c r="I3712" s="26">
        <f>[1]!b_pq_pctchange(A3712,日期设置!$B$4,日期设置!$B$2,1)</f>
        <v>0</v>
      </c>
      <c r="J3712" s="26">
        <f>[1]!b_pq_pctchange(A3712,日期设置!$C$4,日期设置!$B$2,1)</f>
        <v>-0.48614370359844167</v>
      </c>
      <c r="K3712" s="52">
        <f>[1]!b_dq_amount($A3712,日期设置!B$2,2,10000)</f>
        <v>0</v>
      </c>
      <c r="L3712" s="26">
        <f>[1]!b_info_latestpar(A3712,日期设置!$B$2)</f>
        <v>100</v>
      </c>
      <c r="M3712" s="6">
        <f>[1]!b_info_outstandingbalance($A3712,日期设置!B$2)</f>
        <v>5.5</v>
      </c>
      <c r="N3712" s="7">
        <f>[1]!b_info_latestissurercreditrating2(A3712,日期设置!$B$2,"102","1")</f>
        <v>0</v>
      </c>
      <c r="O3712" s="8">
        <v>4.68</v>
      </c>
      <c r="P3712" s="9">
        <f>[1]!b_info_repurchasedate(A3712)</f>
        <v>0</v>
      </c>
      <c r="Q3712" s="8" t="s">
        <v>16526</v>
      </c>
      <c r="R3712" s="2" t="str">
        <f>IF((--IF(P3712=0,Q3712,P3712))&gt;(--日期设置!$B$2),IF(P3712=0,Q3712,P3712),Q3712)</f>
        <v>2023-08-31</v>
      </c>
      <c r="S3712" s="31" t="s">
        <v>19265</v>
      </c>
      <c r="T3712" s="8">
        <f>[1]!b_anal_ptmyear($A3712,日期设置!$B$2)</f>
        <v>2.4438356164383563</v>
      </c>
      <c r="U3712" s="8">
        <f>[1]!b_anal_termifexercise($A3712,日期设置!B$2)</f>
        <v>0</v>
      </c>
      <c r="V3712" s="10">
        <f>[1]!b_dq_dirtyprice(A3712,日期设置!$B$2)</f>
        <v>102.0463</v>
      </c>
      <c r="W3712" s="11">
        <f>IF(U3712=0,ROUNDUP((Q3712-日期设置!$B$2)/365,0),ROUNDUP((R3712-日期设置!$B$2)/365,0))</f>
        <v>3</v>
      </c>
      <c r="X3712" s="18">
        <f>_xlfn.IFNA(VLOOKUP(A3712,过往入选债券!A:D,4,0),2)</f>
        <v>2</v>
      </c>
      <c r="Y3712">
        <f>_xlfn.IFNA(VLOOKUP(C3712,[2]Sheet1!$A:$A,1,0),3)</f>
        <v>3</v>
      </c>
    </row>
    <row r="3713" spans="1:25" hidden="1" x14ac:dyDescent="0.2">
      <c r="A3713" s="21" t="s">
        <v>10784</v>
      </c>
      <c r="B3713" s="21" t="s">
        <v>10785</v>
      </c>
      <c r="C3713" s="37" t="s">
        <v>10786</v>
      </c>
      <c r="D3713" s="26" t="str">
        <f>[1]!b_calc_yield(A3713,日期设置!$B$2,F3713,1,R3713,1,O3713,L3713,S3713,)</f>
        <v>Fetching...</v>
      </c>
      <c r="E3713" s="26">
        <f t="shared" si="114"/>
        <v>9.9060774801041909</v>
      </c>
      <c r="F3713" s="18">
        <f>[1]!b_dq_cleanprice($A3713,日期设置!B$2)</f>
        <v>100.137</v>
      </c>
      <c r="G3713" s="18" t="str">
        <f t="shared" si="115"/>
        <v>2.10 + 0</v>
      </c>
      <c r="H3713" s="27">
        <f>[1]!b_dq_pctchange($A3713,日期设置!$B$2,1)/100</f>
        <v>0</v>
      </c>
      <c r="I3713" s="26">
        <f>[1]!b_pq_pctchange(A3713,日期设置!$B$4,日期设置!$B$2,1)</f>
        <v>0</v>
      </c>
      <c r="J3713" s="26">
        <f>[1]!b_pq_pctchange(A3713,日期设置!$C$4,日期设置!$B$2,1)</f>
        <v>0</v>
      </c>
      <c r="K3713" s="52">
        <f>[1]!b_dq_amount($A3713,日期设置!B$2,2,10000)</f>
        <v>0</v>
      </c>
      <c r="L3713" s="26">
        <f>[1]!b_info_latestpar(A3713,日期设置!$B$2)</f>
        <v>100</v>
      </c>
      <c r="M3713" s="6">
        <f>[1]!b_info_outstandingbalance($A3713,日期设置!B$2)</f>
        <v>7</v>
      </c>
      <c r="N3713" s="7" t="str">
        <f>[1]!b_info_latestissurercreditrating2(A3713,日期设置!$B$2,"102","1")</f>
        <v>AA</v>
      </c>
      <c r="O3713" s="8">
        <v>4.99</v>
      </c>
      <c r="P3713" s="9">
        <f>[1]!b_info_repurchasedate(A3713)</f>
        <v>0</v>
      </c>
      <c r="Q3713" s="8" t="s">
        <v>16075</v>
      </c>
      <c r="R3713" s="2" t="str">
        <f>IF((--IF(P3713=0,Q3713,P3713))&gt;(--日期设置!$B$2),IF(P3713=0,Q3713,P3713),Q3713)</f>
        <v>2023-04-29</v>
      </c>
      <c r="S3713" s="2" t="s">
        <v>17832</v>
      </c>
      <c r="T3713" s="8">
        <f>[1]!b_anal_ptmyear($A3713,日期设置!$B$2)</f>
        <v>2.1041095890410957</v>
      </c>
      <c r="U3713" s="8">
        <f>[1]!b_anal_termifexercise($A3713,日期设置!B$2)</f>
        <v>0</v>
      </c>
      <c r="V3713" s="10">
        <f>[1]!b_dq_dirtyprice(A3713,日期设置!$B$2)</f>
        <v>104.6075</v>
      </c>
      <c r="W3713" s="11">
        <f>IF(U3713=0,ROUNDUP((Q3713-日期设置!$B$2)/365,0),ROUNDUP((R3713-日期设置!$B$2)/365,0))</f>
        <v>3</v>
      </c>
      <c r="X3713" s="18">
        <f>_xlfn.IFNA(VLOOKUP(A3713,过往入选债券!A:D,4,0),2)</f>
        <v>2</v>
      </c>
      <c r="Y3713">
        <f>_xlfn.IFNA(VLOOKUP(C3713,[2]Sheet1!$A:$A,1,0),3)</f>
        <v>3</v>
      </c>
    </row>
    <row r="3714" spans="1:25" x14ac:dyDescent="0.2">
      <c r="A3714" s="21" t="s">
        <v>7186</v>
      </c>
      <c r="B3714" s="21" t="s">
        <v>7187</v>
      </c>
      <c r="C3714" s="37" t="s">
        <v>224</v>
      </c>
      <c r="D3714" s="26" t="str">
        <f>[1]!b_calc_yield(A3714,日期设置!$B$2,F3714,1,R3714,1,O3714,L3714,S3714,)</f>
        <v>Fetching...</v>
      </c>
      <c r="E3714" s="26">
        <f t="shared" ref="E3714:E3777" si="116">((O3714*W3714+L3714)/V3714-1)*100</f>
        <v>2.1270433744604356</v>
      </c>
      <c r="F3714" s="18">
        <f>[1]!b_dq_cleanprice($A3714,日期设置!B$2)</f>
        <v>100.884</v>
      </c>
      <c r="G3714" s="18" t="str">
        <f t="shared" ref="G3714:G3777" si="117">LEFT(T3714,4)&amp;" + "&amp;LEFT(U3714,4)</f>
        <v>0.43 + 0</v>
      </c>
      <c r="H3714" s="27">
        <f>[1]!b_dq_pctchange($A3714,日期设置!$B$2,1)/100</f>
        <v>-2.8737625479369715E-4</v>
      </c>
      <c r="I3714" s="26">
        <f>[1]!b_pq_pctchange(A3714,日期设置!$B$4,日期设置!$B$2,1)</f>
        <v>-2.8737625479369713E-2</v>
      </c>
      <c r="J3714" s="26">
        <f>[1]!b_pq_pctchange(A3714,日期设置!$C$4,日期设置!$B$2,1)</f>
        <v>-0.30634227325731</v>
      </c>
      <c r="K3714" s="52">
        <f>[1]!b_dq_amount($A3714,日期设置!B$2,2,10000)</f>
        <v>2099.3457534000004</v>
      </c>
      <c r="L3714" s="26">
        <f>[1]!b_info_latestpar(A3714,日期设置!$B$2)</f>
        <v>100</v>
      </c>
      <c r="M3714" s="6">
        <f>[1]!b_info_outstandingbalance($A3714,日期设置!B$2)</f>
        <v>5</v>
      </c>
      <c r="N3714" s="7" t="str">
        <f>[1]!b_info_latestissurercreditrating2(A3714,日期设置!$B$2,"102","1")</f>
        <v>AA</v>
      </c>
      <c r="O3714" s="8">
        <v>7.2</v>
      </c>
      <c r="P3714" s="9">
        <f>[1]!b_info_repurchasedate(A3714)</f>
        <v>0</v>
      </c>
      <c r="Q3714" s="8" t="s">
        <v>16290</v>
      </c>
      <c r="R3714" s="2" t="str">
        <f>IF((--IF(P3714=0,Q3714,P3714))&gt;(--日期设置!$B$2),IF(P3714=0,Q3714,P3714),Q3714)</f>
        <v>2021-08-27</v>
      </c>
      <c r="S3714" s="2" t="s">
        <v>18072</v>
      </c>
      <c r="T3714" s="8">
        <f>[1]!b_anal_ptmyear($A3714,日期设置!$B$2)</f>
        <v>0.43287671232876712</v>
      </c>
      <c r="U3714" s="8">
        <f>[1]!b_anal_termifexercise($A3714,日期设置!B$2)</f>
        <v>0</v>
      </c>
      <c r="V3714" s="10">
        <f>[1]!b_dq_dirtyprice(A3714,日期设置!$B$2)</f>
        <v>104.96729999999999</v>
      </c>
      <c r="W3714" s="11">
        <f>IF(U3714=0,ROUNDUP((Q3714-日期设置!$B$2)/365,0),ROUNDUP((R3714-日期设置!$B$2)/365,0))</f>
        <v>1</v>
      </c>
      <c r="X3714" s="18">
        <f>_xlfn.IFNA(VLOOKUP(A3714,过往入选债券!A:D,4,0),2)</f>
        <v>2</v>
      </c>
      <c r="Y3714">
        <f>_xlfn.IFNA(VLOOKUP(C3714,[2]Sheet1!$A:$A,1,0),3)</f>
        <v>3</v>
      </c>
    </row>
    <row r="3715" spans="1:25" hidden="1" x14ac:dyDescent="0.2">
      <c r="A3715" s="21" t="s">
        <v>10469</v>
      </c>
      <c r="B3715" s="21" t="s">
        <v>10470</v>
      </c>
      <c r="C3715" s="37" t="s">
        <v>3746</v>
      </c>
      <c r="D3715" s="26" t="str">
        <f>[1]!b_calc_yield(A3715,日期设置!$B$2,F3715,1,R3715,1,O3715,L3715,S3715,)</f>
        <v>Fetching...</v>
      </c>
      <c r="E3715" s="26">
        <f t="shared" si="116"/>
        <v>9.5971735821983586</v>
      </c>
      <c r="F3715" s="18">
        <f>[1]!b_dq_cleanprice($A3715,日期设置!B$2)</f>
        <v>99.120500000000007</v>
      </c>
      <c r="G3715" s="18" t="str">
        <f t="shared" si="117"/>
        <v>2.03 + 0</v>
      </c>
      <c r="H3715" s="27">
        <f>[1]!b_dq_pctchange($A3715,日期设置!$B$2,1)/100</f>
        <v>0</v>
      </c>
      <c r="I3715" s="26">
        <f>[1]!b_pq_pctchange(A3715,日期设置!$B$4,日期设置!$B$2,1)</f>
        <v>0.28866233892379084</v>
      </c>
      <c r="J3715" s="26">
        <f>[1]!b_pq_pctchange(A3715,日期设置!$C$4,日期设置!$B$2,1)</f>
        <v>-4.0439448732657285E-2</v>
      </c>
      <c r="K3715" s="52">
        <f>[1]!b_dq_amount($A3715,日期设置!B$2,2,10000)</f>
        <v>0</v>
      </c>
      <c r="L3715" s="26">
        <f>[1]!b_info_latestpar(A3715,日期设置!$B$2)</f>
        <v>100</v>
      </c>
      <c r="M3715" s="6">
        <f>[1]!b_info_outstandingbalance($A3715,日期设置!B$2)</f>
        <v>10</v>
      </c>
      <c r="N3715" s="7" t="str">
        <f>[1]!b_info_latestissurercreditrating2(A3715,日期设置!$B$2,"102","1")</f>
        <v>AA</v>
      </c>
      <c r="O3715" s="8">
        <v>4.45</v>
      </c>
      <c r="P3715" s="9">
        <f>[1]!b_info_repurchasedate(A3715)</f>
        <v>0</v>
      </c>
      <c r="Q3715" s="8" t="s">
        <v>16173</v>
      </c>
      <c r="R3715" s="2" t="str">
        <f>IF((--IF(P3715=0,Q3715,P3715))&gt;(--日期设置!$B$2),IF(P3715=0,Q3715,P3715),Q3715)</f>
        <v>2023-04-03</v>
      </c>
      <c r="S3715" s="2" t="s">
        <v>18364</v>
      </c>
      <c r="T3715" s="8">
        <f>[1]!b_anal_ptmyear($A3715,日期设置!$B$2)</f>
        <v>2.032876712328767</v>
      </c>
      <c r="U3715" s="8">
        <f>[1]!b_anal_termifexercise($A3715,日期设置!B$2)</f>
        <v>0</v>
      </c>
      <c r="V3715" s="10">
        <f>[1]!b_dq_dirtyprice(A3715,日期设置!$B$2)</f>
        <v>103.4242</v>
      </c>
      <c r="W3715" s="11">
        <f>IF(U3715=0,ROUNDUP((Q3715-日期设置!$B$2)/365,0),ROUNDUP((R3715-日期设置!$B$2)/365,0))</f>
        <v>3</v>
      </c>
      <c r="X3715" s="18">
        <f>_xlfn.IFNA(VLOOKUP(A3715,过往入选债券!A:D,4,0),2)</f>
        <v>2</v>
      </c>
      <c r="Y3715" s="45">
        <f>_xlfn.IFNA(VLOOKUP(C3715,[2]Sheet1!$A:$A,1,0),3)</f>
        <v>3</v>
      </c>
    </row>
    <row r="3716" spans="1:25" hidden="1" x14ac:dyDescent="0.2">
      <c r="A3716" s="21" t="s">
        <v>4194</v>
      </c>
      <c r="B3716" s="21" t="s">
        <v>4195</v>
      </c>
      <c r="C3716" s="37" t="s">
        <v>4196</v>
      </c>
      <c r="D3716" s="26" t="str">
        <f>[1]!b_calc_yield(A3716,日期设置!$B$2,F3716,1,R3716,1,O3716,L3716,S3716,)</f>
        <v>Fetching...</v>
      </c>
      <c r="E3716" s="26">
        <f t="shared" si="116"/>
        <v>9.9592845232086233</v>
      </c>
      <c r="F3716" s="18">
        <f>[1]!b_dq_cleanprice($A3716,日期设置!B$2)</f>
        <v>98.199299999999994</v>
      </c>
      <c r="G3716" s="18" t="str">
        <f t="shared" si="117"/>
        <v>4.09 + 2.09</v>
      </c>
      <c r="H3716" s="27">
        <f>[1]!b_dq_pctchange($A3716,日期设置!$B$2,1)/100</f>
        <v>0</v>
      </c>
      <c r="I3716" s="26">
        <f>[1]!b_pq_pctchange(A3716,日期设置!$B$4,日期设置!$B$2,1)</f>
        <v>0</v>
      </c>
      <c r="J3716" s="26">
        <f>[1]!b_pq_pctchange(A3716,日期设置!$C$4,日期设置!$B$2,1)</f>
        <v>0</v>
      </c>
      <c r="K3716" s="52">
        <f>[1]!b_dq_amount($A3716,日期设置!B$2,2,10000)</f>
        <v>0</v>
      </c>
      <c r="L3716" s="26">
        <f>[1]!b_info_latestpar(A3716,日期设置!$B$2)</f>
        <v>100</v>
      </c>
      <c r="M3716" s="6">
        <f>[1]!b_info_outstandingbalance($A3716,日期设置!B$2)</f>
        <v>40</v>
      </c>
      <c r="N3716" s="7">
        <f>[1]!b_info_latestissurercreditrating2(A3716,日期设置!$B$2,"102","1")</f>
        <v>0</v>
      </c>
      <c r="O3716" s="8">
        <v>3.99</v>
      </c>
      <c r="P3716" s="9" t="str">
        <f>[1]!b_info_repurchasedate(A3716)</f>
        <v>2023-04-24</v>
      </c>
      <c r="Q3716" s="8" t="s">
        <v>16215</v>
      </c>
      <c r="R3716" s="2" t="str">
        <f>IF((--IF(P3716=0,Q3716,P3716))&gt;(--日期设置!$B$2),IF(P3716=0,Q3716,P3716),Q3716)</f>
        <v>2023-04-24</v>
      </c>
      <c r="S3716" s="2" t="s">
        <v>17860</v>
      </c>
      <c r="T3716" s="8">
        <f>[1]!b_anal_ptmyear($A3716,日期设置!$B$2)</f>
        <v>4.0904109589041093</v>
      </c>
      <c r="U3716" s="8">
        <f>[1]!b_anal_termifexercise($A3716,日期设置!B$2)</f>
        <v>2.0904109589041098</v>
      </c>
      <c r="V3716" s="10">
        <f>[1]!b_dq_dirtyprice(A3716,日期设置!$B$2)</f>
        <v>101.82859999999999</v>
      </c>
      <c r="W3716" s="11">
        <f>IF(U3716=0,ROUNDUP((Q3716-日期设置!$B$2)/365,0),ROUNDUP((R3716-日期设置!$B$2)/365,0))</f>
        <v>3</v>
      </c>
      <c r="X3716" s="18">
        <f>_xlfn.IFNA(VLOOKUP(A3716,过往入选债券!A:D,4,0),2)</f>
        <v>2</v>
      </c>
      <c r="Y3716">
        <f>_xlfn.IFNA(VLOOKUP(C3716,[2]Sheet1!$A:$A,1,0),3)</f>
        <v>3</v>
      </c>
    </row>
    <row r="3717" spans="1:25" hidden="1" x14ac:dyDescent="0.2">
      <c r="A3717" s="21" t="s">
        <v>8216</v>
      </c>
      <c r="B3717" s="21" t="s">
        <v>8217</v>
      </c>
      <c r="C3717" s="37" t="s">
        <v>6089</v>
      </c>
      <c r="D3717" s="26" t="str">
        <f>[1]!b_calc_yield(A3717,日期设置!$B$2,F3717,1,R3717,1,O3717,L3717,S3717,)</f>
        <v>Fetching...</v>
      </c>
      <c r="E3717" s="26">
        <f t="shared" si="116"/>
        <v>14.798986973808859</v>
      </c>
      <c r="F3717" s="18">
        <f>[1]!b_dq_cleanprice($A3717,日期设置!B$2)</f>
        <v>100.1618</v>
      </c>
      <c r="G3717" s="18" t="str">
        <f t="shared" si="117"/>
        <v>2.99 + 0</v>
      </c>
      <c r="H3717" s="27">
        <f>[1]!b_dq_pctchange($A3717,日期设置!$B$2,1)/100</f>
        <v>0</v>
      </c>
      <c r="I3717" s="26">
        <f>[1]!b_pq_pctchange(A3717,日期设置!$B$4,日期设置!$B$2,1)</f>
        <v>0</v>
      </c>
      <c r="J3717" s="26">
        <f>[1]!b_pq_pctchange(A3717,日期设置!$C$4,日期设置!$B$2,1)</f>
        <v>0</v>
      </c>
      <c r="K3717" s="52">
        <f>[1]!b_dq_amount($A3717,日期设置!B$2,2,10000)</f>
        <v>0</v>
      </c>
      <c r="L3717" s="26">
        <f>[1]!b_info_latestpar(A3717,日期设置!$B$2)</f>
        <v>100</v>
      </c>
      <c r="M3717" s="6">
        <f>[1]!b_info_outstandingbalance($A3717,日期设置!B$2)</f>
        <v>5.8869999999999996</v>
      </c>
      <c r="N3717" s="7" t="str">
        <f>[1]!b_info_latestissurercreditrating2(A3717,日期设置!$B$2,"102","1")</f>
        <v>AA</v>
      </c>
      <c r="O3717" s="8">
        <v>5</v>
      </c>
      <c r="P3717" s="9" t="str">
        <f>[1]!b_info_repurchasedate(A3717)</f>
        <v>2023-03-21</v>
      </c>
      <c r="Q3717" s="8" t="s">
        <v>17001</v>
      </c>
      <c r="R3717" s="2" t="str">
        <f>IF((--IF(P3717=0,Q3717,P3717))&gt;(--日期设置!$B$2),IF(P3717=0,Q3717,P3717),Q3717)</f>
        <v>2023-03-21</v>
      </c>
      <c r="S3717" s="2" t="s">
        <v>17783</v>
      </c>
      <c r="T3717" s="8">
        <f>[1]!b_anal_ptmyear($A3717,日期设置!$B$2)</f>
        <v>2.9972602739726026</v>
      </c>
      <c r="U3717" s="8">
        <f>[1]!b_anal_termifexercise($A3717,日期设置!B$2)</f>
        <v>0</v>
      </c>
      <c r="V3717" s="10">
        <f>[1]!b_dq_dirtyprice(A3717,日期设置!$B$2)</f>
        <v>100.1751</v>
      </c>
      <c r="W3717" s="11">
        <f>IF(U3717=0,ROUNDUP((Q3717-日期设置!$B$2)/365,0),ROUNDUP((R3717-日期设置!$B$2)/365,0))</f>
        <v>3</v>
      </c>
      <c r="X3717" s="18">
        <f>_xlfn.IFNA(VLOOKUP(A3717,过往入选债券!A:D,4,0),2)</f>
        <v>2</v>
      </c>
      <c r="Y3717">
        <f>_xlfn.IFNA(VLOOKUP(C3717,[2]Sheet1!$A:$A,1,0),3)</f>
        <v>3</v>
      </c>
    </row>
    <row r="3718" spans="1:25" hidden="1" x14ac:dyDescent="0.2">
      <c r="A3718" s="28" t="s">
        <v>20040</v>
      </c>
      <c r="B3718" s="28" t="s">
        <v>20041</v>
      </c>
      <c r="C3718" s="39" t="s">
        <v>20732</v>
      </c>
      <c r="D3718" s="26" t="str">
        <f>[1]!b_calc_yield(A3718,日期设置!$B$2,F3718,1,R3718,1,O3718,L3718,S3718,)</f>
        <v>Fetching...</v>
      </c>
      <c r="E3718" s="26">
        <f t="shared" si="116"/>
        <v>11.839418239776855</v>
      </c>
      <c r="F3718" s="18">
        <f>[1]!b_dq_cleanprice($A3718,日期设置!B$2)</f>
        <v>98.121499999999997</v>
      </c>
      <c r="G3718" s="18" t="str">
        <f t="shared" si="117"/>
        <v>2.44 + 0</v>
      </c>
      <c r="H3718" s="27">
        <f>[1]!b_dq_pctchange($A3718,日期设置!$B$2,1)/100</f>
        <v>0</v>
      </c>
      <c r="I3718" s="26">
        <f>[1]!b_pq_pctchange(A3718,日期设置!$B$4,日期设置!$B$2,1)</f>
        <v>0</v>
      </c>
      <c r="J3718" s="26">
        <f>[1]!b_pq_pctchange(A3718,日期设置!$C$4,日期设置!$B$2,1)</f>
        <v>0</v>
      </c>
      <c r="K3718" s="52">
        <f>[1]!b_dq_amount($A3718,日期设置!B$2,2,10000)</f>
        <v>0</v>
      </c>
      <c r="L3718" s="26">
        <f>[1]!b_info_latestpar(A3718,日期设置!$B$2)</f>
        <v>100</v>
      </c>
      <c r="M3718" s="6">
        <f>[1]!b_info_outstandingbalance($A3718,日期设置!B$2)</f>
        <v>5</v>
      </c>
      <c r="N3718" s="7">
        <f>[1]!b_info_latestissurercreditrating2(A3718,日期设置!$B$2,"102","1")</f>
        <v>0</v>
      </c>
      <c r="O3718" s="8">
        <v>4.09</v>
      </c>
      <c r="P3718" s="9">
        <f>[1]!b_info_repurchasedate(A3718)</f>
        <v>0</v>
      </c>
      <c r="Q3718" s="8" t="s">
        <v>16733</v>
      </c>
      <c r="R3718" s="2" t="str">
        <f>IF((--IF(P3718=0,Q3718,P3718))&gt;(--日期设置!$B$2),IF(P3718=0,Q3718,P3718),Q3718)</f>
        <v>2023-09-01</v>
      </c>
      <c r="S3718" s="31" t="s">
        <v>20815</v>
      </c>
      <c r="T3718" s="8">
        <f>[1]!b_anal_ptmyear($A3718,日期设置!$B$2)</f>
        <v>2.4465753424657533</v>
      </c>
      <c r="U3718" s="8">
        <f>[1]!b_anal_termifexercise($A3718,日期设置!B$2)</f>
        <v>0</v>
      </c>
      <c r="V3718" s="10">
        <f>[1]!b_dq_dirtyprice(A3718,日期设置!$B$2)</f>
        <v>100.38500000000001</v>
      </c>
      <c r="W3718" s="11">
        <f>IF(U3718=0,ROUNDUP((Q3718-日期设置!$B$2)/365,0),ROUNDUP((R3718-日期设置!$B$2)/365,0))</f>
        <v>3</v>
      </c>
      <c r="X3718" s="18">
        <f>_xlfn.IFNA(VLOOKUP(A3718,过往入选债券!A:D,4,0),2)</f>
        <v>2</v>
      </c>
      <c r="Y3718">
        <f>_xlfn.IFNA(VLOOKUP(C3718,[2]Sheet1!$A:$A,1,0),3)</f>
        <v>3</v>
      </c>
    </row>
    <row r="3719" spans="1:25" hidden="1" x14ac:dyDescent="0.2">
      <c r="A3719" s="28" t="s">
        <v>19926</v>
      </c>
      <c r="B3719" s="28" t="s">
        <v>19927</v>
      </c>
      <c r="C3719" s="38" t="s">
        <v>1098</v>
      </c>
      <c r="D3719" s="26" t="str">
        <f>[1]!b_calc_yield(A3719,日期设置!$B$2,F3719,1,R3719,1,O3719,L3719,S3719,)</f>
        <v>Fetching...</v>
      </c>
      <c r="E3719" s="26">
        <f t="shared" si="116"/>
        <v>20.900680963867568</v>
      </c>
      <c r="F3719" s="18">
        <f>[1]!b_dq_cleanprice($A3719,日期设置!B$2)</f>
        <v>100</v>
      </c>
      <c r="G3719" s="18" t="str">
        <f t="shared" si="117"/>
        <v>6.37 + 4.38</v>
      </c>
      <c r="H3719" s="27">
        <f>[1]!b_dq_pctchange($A3719,日期设置!$B$2,1)/100</f>
        <v>0</v>
      </c>
      <c r="I3719" s="26">
        <f>[1]!b_pq_pctchange(A3719,日期设置!$B$4,日期设置!$B$2,1)</f>
        <v>0</v>
      </c>
      <c r="J3719" s="26">
        <f>[1]!b_pq_pctchange(A3719,日期设置!$C$4,日期设置!$B$2,1)</f>
        <v>0</v>
      </c>
      <c r="K3719" s="52">
        <f>[1]!b_dq_amount($A3719,日期设置!B$2,2,10000)</f>
        <v>0</v>
      </c>
      <c r="L3719" s="26">
        <f>[1]!b_info_latestpar(A3719,日期设置!$B$2)</f>
        <v>100</v>
      </c>
      <c r="M3719" s="6">
        <f>[1]!b_info_outstandingbalance($A3719,日期设置!B$2)</f>
        <v>4</v>
      </c>
      <c r="N3719" s="7" t="str">
        <f>[1]!b_info_latestissurercreditrating2(A3719,日期设置!$B$2,"102","1")</f>
        <v>AA</v>
      </c>
      <c r="O3719" s="8">
        <v>4.92</v>
      </c>
      <c r="P3719" s="9" t="str">
        <f>[1]!b_info_repurchasedate(A3719)</f>
        <v>2025-08-07</v>
      </c>
      <c r="Q3719" s="8" t="s">
        <v>20021</v>
      </c>
      <c r="R3719" s="2" t="str">
        <f>IF((--IF(P3719=0,Q3719,P3719))&gt;(--日期设置!$B$2),IF(P3719=0,Q3719,P3719),Q3719)</f>
        <v>2025-08-07</v>
      </c>
      <c r="S3719" s="31" t="s">
        <v>19130</v>
      </c>
      <c r="T3719" s="8">
        <f>[1]!b_anal_ptmyear($A3719,日期设置!$B$2)</f>
        <v>6.3780821917808215</v>
      </c>
      <c r="U3719" s="8">
        <f>[1]!b_anal_termifexercise($A3719,日期设置!B$2)</f>
        <v>4.3808219178082188</v>
      </c>
      <c r="V3719" s="10">
        <f>[1]!b_dq_dirtyprice(A3719,日期设置!$B$2)</f>
        <v>103.0598</v>
      </c>
      <c r="W3719" s="11">
        <f>IF(U3719=0,ROUNDUP((Q3719-日期设置!$B$2)/365,0),ROUNDUP((R3719-日期设置!$B$2)/365,0))</f>
        <v>5</v>
      </c>
      <c r="X3719" s="18">
        <f>_xlfn.IFNA(VLOOKUP(A3719,过往入选债券!A:D,4,0),2)</f>
        <v>2</v>
      </c>
      <c r="Y3719">
        <f>_xlfn.IFNA(VLOOKUP(C3719,[2]Sheet1!$A:$A,1,0),3)</f>
        <v>3</v>
      </c>
    </row>
    <row r="3720" spans="1:25" hidden="1" x14ac:dyDescent="0.2">
      <c r="A3720" s="28" t="s">
        <v>19631</v>
      </c>
      <c r="B3720" s="28" t="s">
        <v>19632</v>
      </c>
      <c r="C3720" s="38" t="s">
        <v>73</v>
      </c>
      <c r="D3720" s="26" t="str">
        <f>[1]!b_calc_yield(A3720,日期设置!$B$2,F3720,1,R3720,1,O3720,L3720,S3720,)</f>
        <v>Fetching...</v>
      </c>
      <c r="E3720" s="26">
        <f t="shared" si="116"/>
        <v>21.090671256320558</v>
      </c>
      <c r="F3720" s="18">
        <f>[1]!b_dq_cleanprice($A3720,日期设置!B$2)</f>
        <v>100</v>
      </c>
      <c r="G3720" s="18" t="str">
        <f t="shared" si="117"/>
        <v>4.41 + 0</v>
      </c>
      <c r="H3720" s="27">
        <f>[1]!b_dq_pctchange($A3720,日期设置!$B$2,1)/100</f>
        <v>0</v>
      </c>
      <c r="I3720" s="26">
        <f>[1]!b_pq_pctchange(A3720,日期设置!$B$4,日期设置!$B$2,1)</f>
        <v>0</v>
      </c>
      <c r="J3720" s="26">
        <f>[1]!b_pq_pctchange(A3720,日期设置!$C$4,日期设置!$B$2,1)</f>
        <v>0</v>
      </c>
      <c r="K3720" s="52">
        <f>[1]!b_dq_amount($A3720,日期设置!B$2,2,10000)</f>
        <v>0</v>
      </c>
      <c r="L3720" s="26">
        <f>[1]!b_info_latestpar(A3720,日期设置!$B$2)</f>
        <v>100</v>
      </c>
      <c r="M3720" s="6">
        <f>[1]!b_info_outstandingbalance($A3720,日期设置!B$2)</f>
        <v>5</v>
      </c>
      <c r="N3720" s="7" t="str">
        <f>[1]!b_info_latestissurercreditrating2(A3720,日期设置!$B$2,"102","1")</f>
        <v>AA+</v>
      </c>
      <c r="O3720" s="8">
        <v>4.92</v>
      </c>
      <c r="P3720" s="9">
        <f>[1]!b_info_repurchasedate(A3720)</f>
        <v>0</v>
      </c>
      <c r="Q3720" s="8" t="s">
        <v>20008</v>
      </c>
      <c r="R3720" s="2" t="str">
        <f>IF((--IF(P3720=0,Q3720,P3720))&gt;(--日期设置!$B$2),IF(P3720=0,Q3720,P3720),Q3720)</f>
        <v>2025-08-19</v>
      </c>
      <c r="S3720" s="31" t="s">
        <v>19326</v>
      </c>
      <c r="T3720" s="8">
        <f>[1]!b_anal_ptmyear($A3720,日期设置!$B$2)</f>
        <v>4.4109589041095889</v>
      </c>
      <c r="U3720" s="8">
        <f>[1]!b_anal_termifexercise($A3720,日期设置!B$2)</f>
        <v>0</v>
      </c>
      <c r="V3720" s="10">
        <f>[1]!b_dq_dirtyprice(A3720,日期设置!$B$2)</f>
        <v>102.8981</v>
      </c>
      <c r="W3720" s="11">
        <f>IF(U3720=0,ROUNDUP((Q3720-日期设置!$B$2)/365,0),ROUNDUP((R3720-日期设置!$B$2)/365,0))</f>
        <v>5</v>
      </c>
      <c r="X3720" s="18">
        <f>_xlfn.IFNA(VLOOKUP(A3720,过往入选债券!A:D,4,0),2)</f>
        <v>2</v>
      </c>
      <c r="Y3720">
        <f>_xlfn.IFNA(VLOOKUP(C3720,[2]Sheet1!$A:$A,1,0),3)</f>
        <v>3</v>
      </c>
    </row>
    <row r="3721" spans="1:25" hidden="1" x14ac:dyDescent="0.2">
      <c r="A3721" s="21" t="s">
        <v>3375</v>
      </c>
      <c r="B3721" s="21" t="s">
        <v>3376</v>
      </c>
      <c r="C3721" s="37" t="s">
        <v>149</v>
      </c>
      <c r="D3721" s="26" t="str">
        <f>[1]!b_calc_yield(A3721,日期设置!$B$2,F3721,1,R3721,1,O3721,L3721,S3721,)</f>
        <v>Fetching...</v>
      </c>
      <c r="E3721" s="26">
        <f t="shared" si="116"/>
        <v>6.8176355916361731</v>
      </c>
      <c r="F3721" s="18">
        <f>[1]!b_dq_cleanprice($A3721,日期设置!B$2)</f>
        <v>101.4324</v>
      </c>
      <c r="G3721" s="18" t="str">
        <f t="shared" si="117"/>
        <v>3.43 + 1.43</v>
      </c>
      <c r="H3721" s="27">
        <f>[1]!b_dq_pctchange($A3721,日期设置!$B$2,1)/100</f>
        <v>0</v>
      </c>
      <c r="I3721" s="26">
        <f>[1]!b_pq_pctchange(A3721,日期设置!$B$4,日期设置!$B$2,1)</f>
        <v>0</v>
      </c>
      <c r="J3721" s="26">
        <f>[1]!b_pq_pctchange(A3721,日期设置!$C$4,日期设置!$B$2,1)</f>
        <v>0</v>
      </c>
      <c r="K3721" s="52">
        <f>[1]!b_dq_amount($A3721,日期设置!B$2,2,10000)</f>
        <v>0</v>
      </c>
      <c r="L3721" s="26">
        <f>[1]!b_info_latestpar(A3721,日期设置!$B$2)</f>
        <v>100</v>
      </c>
      <c r="M3721" s="6">
        <f>[1]!b_info_outstandingbalance($A3721,日期设置!B$2)</f>
        <v>5</v>
      </c>
      <c r="N3721" s="7">
        <f>[1]!b_info_latestissurercreditrating2(A3721,日期设置!$B$2,"102","1")</f>
        <v>0</v>
      </c>
      <c r="O3721" s="8">
        <v>6</v>
      </c>
      <c r="P3721" s="9" t="str">
        <f>[1]!b_info_repurchasedate(A3721)</f>
        <v>2022-08-26</v>
      </c>
      <c r="Q3721" s="8" t="s">
        <v>16394</v>
      </c>
      <c r="R3721" s="2" t="str">
        <f>IF((--IF(P3721=0,Q3721,P3721))&gt;(--日期设置!$B$2),IF(P3721=0,Q3721,P3721),Q3721)</f>
        <v>2022-08-26</v>
      </c>
      <c r="S3721" s="2" t="s">
        <v>18027</v>
      </c>
      <c r="T3721" s="8">
        <f>[1]!b_anal_ptmyear($A3721,日期设置!$B$2)</f>
        <v>3.43013698630137</v>
      </c>
      <c r="U3721" s="8">
        <f>[1]!b_anal_termifexercise($A3721,日期设置!B$2)</f>
        <v>1.4301369863013698</v>
      </c>
      <c r="V3721" s="10">
        <f>[1]!b_dq_dirtyprice(A3721,日期设置!$B$2)</f>
        <v>104.8516</v>
      </c>
      <c r="W3721" s="11">
        <f>IF(U3721=0,ROUNDUP((Q3721-日期设置!$B$2)/365,0),ROUNDUP((R3721-日期设置!$B$2)/365,0))</f>
        <v>2</v>
      </c>
      <c r="X3721" s="18">
        <f>_xlfn.IFNA(VLOOKUP(A3721,过往入选债券!A:D,4,0),2)</f>
        <v>2</v>
      </c>
      <c r="Y3721">
        <f>_xlfn.IFNA(VLOOKUP(C3721,[2]Sheet1!$A:$A,1,0),3)</f>
        <v>3</v>
      </c>
    </row>
    <row r="3722" spans="1:25" hidden="1" x14ac:dyDescent="0.2">
      <c r="A3722" s="21" t="s">
        <v>3351</v>
      </c>
      <c r="B3722" s="21" t="s">
        <v>3352</v>
      </c>
      <c r="C3722" s="37" t="s">
        <v>2757</v>
      </c>
      <c r="D3722" s="26" t="str">
        <f>[1]!b_calc_yield(A3722,日期设置!$B$2,F3722,1,R3722,1,O3722,L3722,S3722,)</f>
        <v>Fetching...</v>
      </c>
      <c r="E3722" s="26">
        <f t="shared" si="116"/>
        <v>6.7649154889806162</v>
      </c>
      <c r="F3722" s="18">
        <f>[1]!b_dq_cleanprice($A3722,日期设置!B$2)</f>
        <v>100.8603</v>
      </c>
      <c r="G3722" s="18" t="str">
        <f t="shared" si="117"/>
        <v>3.41 + 1.41</v>
      </c>
      <c r="H3722" s="27">
        <f>[1]!b_dq_pctchange($A3722,日期设置!$B$2,1)/100</f>
        <v>0</v>
      </c>
      <c r="I3722" s="26">
        <f>[1]!b_pq_pctchange(A3722,日期设置!$B$4,日期设置!$B$2,1)</f>
        <v>0</v>
      </c>
      <c r="J3722" s="26">
        <f>[1]!b_pq_pctchange(A3722,日期设置!$C$4,日期设置!$B$2,1)</f>
        <v>0</v>
      </c>
      <c r="K3722" s="52">
        <f>[1]!b_dq_amount($A3722,日期设置!B$2,2,10000)</f>
        <v>0</v>
      </c>
      <c r="L3722" s="26">
        <f>[1]!b_info_latestpar(A3722,日期设置!$B$2)</f>
        <v>100</v>
      </c>
      <c r="M3722" s="6">
        <f>[1]!b_info_outstandingbalance($A3722,日期设置!B$2)</f>
        <v>10</v>
      </c>
      <c r="N3722" s="7">
        <f>[1]!b_info_latestissurercreditrating2(A3722,日期设置!$B$2,"102","1")</f>
        <v>0</v>
      </c>
      <c r="O3722" s="8">
        <v>5.58</v>
      </c>
      <c r="P3722" s="9" t="str">
        <f>[1]!b_info_repurchasedate(A3722)</f>
        <v>2022-08-21</v>
      </c>
      <c r="Q3722" s="8" t="s">
        <v>16133</v>
      </c>
      <c r="R3722" s="2" t="str">
        <f>IF((--IF(P3722=0,Q3722,P3722))&gt;(--日期设置!$B$2),IF(P3722=0,Q3722,P3722),Q3722)</f>
        <v>2022-08-21</v>
      </c>
      <c r="S3722" s="2" t="s">
        <v>18647</v>
      </c>
      <c r="T3722" s="8">
        <f>[1]!b_anal_ptmyear($A3722,日期设置!$B$2)</f>
        <v>3.4164383561643836</v>
      </c>
      <c r="U3722" s="8">
        <f>[1]!b_anal_termifexercise($A3722,日期设置!B$2)</f>
        <v>1.4164383561643836</v>
      </c>
      <c r="V3722" s="10">
        <f>[1]!b_dq_dirtyprice(A3722,日期设置!$B$2)</f>
        <v>104.11660000000001</v>
      </c>
      <c r="W3722" s="11">
        <f>IF(U3722=0,ROUNDUP((Q3722-日期设置!$B$2)/365,0),ROUNDUP((R3722-日期设置!$B$2)/365,0))</f>
        <v>2</v>
      </c>
      <c r="X3722" s="18">
        <f>_xlfn.IFNA(VLOOKUP(A3722,过往入选债券!A:D,4,0),2)</f>
        <v>2</v>
      </c>
      <c r="Y3722">
        <f>_xlfn.IFNA(VLOOKUP(C3722,[2]Sheet1!$A:$A,1,0),3)</f>
        <v>3</v>
      </c>
    </row>
    <row r="3723" spans="1:25" hidden="1" x14ac:dyDescent="0.2">
      <c r="A3723" s="21" t="s">
        <v>3615</v>
      </c>
      <c r="B3723" s="21" t="s">
        <v>3616</v>
      </c>
      <c r="C3723" s="37" t="s">
        <v>255</v>
      </c>
      <c r="D3723" s="26" t="str">
        <f>[1]!b_calc_yield(A3723,日期设置!$B$2,F3723,1,R3723,1,O3723,L3723,S3723,)</f>
        <v>Fetching...</v>
      </c>
      <c r="E3723" s="26">
        <f t="shared" si="116"/>
        <v>7.9405927680776367</v>
      </c>
      <c r="F3723" s="18">
        <f>[1]!b_dq_cleanprice($A3723,日期设置!B$2)</f>
        <v>100.8006</v>
      </c>
      <c r="G3723" s="18" t="str">
        <f t="shared" si="117"/>
        <v>3.64 + 1.64</v>
      </c>
      <c r="H3723" s="27">
        <f>[1]!b_dq_pctchange($A3723,日期设置!$B$2,1)/100</f>
        <v>0</v>
      </c>
      <c r="I3723" s="26">
        <f>[1]!b_pq_pctchange(A3723,日期设置!$B$4,日期设置!$B$2,1)</f>
        <v>0</v>
      </c>
      <c r="J3723" s="26">
        <f>[1]!b_pq_pctchange(A3723,日期设置!$C$4,日期设置!$B$2,1)</f>
        <v>0</v>
      </c>
      <c r="K3723" s="52">
        <f>[1]!b_dq_amount($A3723,日期设置!B$2,2,10000)</f>
        <v>0</v>
      </c>
      <c r="L3723" s="26">
        <f>[1]!b_info_latestpar(A3723,日期设置!$B$2)</f>
        <v>100</v>
      </c>
      <c r="M3723" s="6">
        <f>[1]!b_info_outstandingbalance($A3723,日期设置!B$2)</f>
        <v>10</v>
      </c>
      <c r="N3723" s="7">
        <f>[1]!b_info_latestissurercreditrating2(A3723,日期设置!$B$2,"102","1")</f>
        <v>0</v>
      </c>
      <c r="O3723" s="8">
        <v>5.45</v>
      </c>
      <c r="P3723" s="9" t="str">
        <f>[1]!b_info_repurchasedate(A3723)</f>
        <v>2022-11-12</v>
      </c>
      <c r="Q3723" s="8" t="s">
        <v>17263</v>
      </c>
      <c r="R3723" s="2" t="str">
        <f>IF((--IF(P3723=0,Q3723,P3723))&gt;(--日期设置!$B$2),IF(P3723=0,Q3723,P3723),Q3723)</f>
        <v>2022-11-12</v>
      </c>
      <c r="S3723" s="2" t="s">
        <v>18823</v>
      </c>
      <c r="T3723" s="8">
        <f>[1]!b_anal_ptmyear($A3723,日期设置!$B$2)</f>
        <v>3.6438356164383561</v>
      </c>
      <c r="U3723" s="8">
        <f>[1]!b_anal_termifexercise($A3723,日期设置!B$2)</f>
        <v>1.6438356164383561</v>
      </c>
      <c r="V3723" s="10">
        <f>[1]!b_dq_dirtyprice(A3723,日期设置!$B$2)</f>
        <v>102.74169999999999</v>
      </c>
      <c r="W3723" s="11">
        <f>IF(U3723=0,ROUNDUP((Q3723-日期设置!$B$2)/365,0),ROUNDUP((R3723-日期设置!$B$2)/365,0))</f>
        <v>2</v>
      </c>
      <c r="X3723" s="18">
        <f>_xlfn.IFNA(VLOOKUP(A3723,过往入选债券!A:D,4,0),2)</f>
        <v>2</v>
      </c>
      <c r="Y3723">
        <f>_xlfn.IFNA(VLOOKUP(C3723,[2]Sheet1!$A:$A,1,0),3)</f>
        <v>3</v>
      </c>
    </row>
    <row r="3724" spans="1:25" hidden="1" x14ac:dyDescent="0.2">
      <c r="A3724" s="21" t="s">
        <v>3947</v>
      </c>
      <c r="B3724" s="21" t="s">
        <v>3948</v>
      </c>
      <c r="C3724" s="37" t="s">
        <v>151</v>
      </c>
      <c r="D3724" s="26" t="str">
        <f>[1]!b_calc_yield(A3724,日期设置!$B$2,F3724,1,R3724,1,O3724,L3724,S3724,)</f>
        <v>Fetching...</v>
      </c>
      <c r="E3724" s="26">
        <f t="shared" si="116"/>
        <v>4.5618737647567631</v>
      </c>
      <c r="F3724" s="18">
        <f>[1]!b_dq_cleanprice($A3724,日期设置!B$2)</f>
        <v>99.797300000000007</v>
      </c>
      <c r="G3724" s="18" t="str">
        <f t="shared" si="117"/>
        <v>0.92 + 0</v>
      </c>
      <c r="H3724" s="27">
        <f>[1]!b_dq_pctchange($A3724,日期设置!$B$2,1)/100</f>
        <v>0</v>
      </c>
      <c r="I3724" s="26">
        <f>[1]!b_pq_pctchange(A3724,日期设置!$B$4,日期设置!$B$2,1)</f>
        <v>2.5859088016120656E-2</v>
      </c>
      <c r="J3724" s="26">
        <f>[1]!b_pq_pctchange(A3724,日期设置!$C$4,日期设置!$B$2,1)</f>
        <v>0.13053441854493053</v>
      </c>
      <c r="K3724" s="52">
        <f>[1]!b_dq_amount($A3724,日期设置!B$2,2,10000)</f>
        <v>0</v>
      </c>
      <c r="L3724" s="26">
        <f>[1]!b_info_latestpar(A3724,日期设置!$B$2)</f>
        <v>100</v>
      </c>
      <c r="M3724" s="6">
        <f>[1]!b_info_outstandingbalance($A3724,日期设置!B$2)</f>
        <v>4</v>
      </c>
      <c r="N3724" s="7">
        <f>[1]!b_info_latestissurercreditrating2(A3724,日期设置!$B$2,"102","1")</f>
        <v>0</v>
      </c>
      <c r="O3724" s="8">
        <v>4.7</v>
      </c>
      <c r="P3724" s="9">
        <f>[1]!b_info_repurchasedate(A3724)</f>
        <v>0</v>
      </c>
      <c r="Q3724" s="8" t="s">
        <v>16321</v>
      </c>
      <c r="R3724" s="2" t="str">
        <f>IF((--IF(P3724=0,Q3724,P3724))&gt;(--日期设置!$B$2),IF(P3724=0,Q3724,P3724),Q3724)</f>
        <v>2022-02-24</v>
      </c>
      <c r="S3724" s="2" t="s">
        <v>18222</v>
      </c>
      <c r="T3724" s="8">
        <f>[1]!b_anal_ptmyear($A3724,日期设置!$B$2)</f>
        <v>0.92876712328767119</v>
      </c>
      <c r="U3724" s="8">
        <f>[1]!b_anal_termifexercise($A3724,日期设置!B$2)</f>
        <v>0</v>
      </c>
      <c r="V3724" s="10">
        <f>[1]!b_dq_dirtyprice(A3724,日期设置!$B$2)</f>
        <v>100.13209999999999</v>
      </c>
      <c r="W3724" s="11">
        <f>IF(U3724=0,ROUNDUP((Q3724-日期设置!$B$2)/365,0),ROUNDUP((R3724-日期设置!$B$2)/365,0))</f>
        <v>1</v>
      </c>
      <c r="X3724" s="18">
        <f>_xlfn.IFNA(VLOOKUP(A3724,过往入选债券!A:D,4,0),2)</f>
        <v>2</v>
      </c>
      <c r="Y3724">
        <f>_xlfn.IFNA(VLOOKUP(C3724,[2]Sheet1!$A:$A,1,0),3)</f>
        <v>3</v>
      </c>
    </row>
    <row r="3725" spans="1:25" hidden="1" x14ac:dyDescent="0.2">
      <c r="A3725" s="21" t="s">
        <v>20464</v>
      </c>
      <c r="B3725" s="21" t="s">
        <v>20465</v>
      </c>
      <c r="C3725" s="37" t="s">
        <v>19811</v>
      </c>
      <c r="D3725" s="26" t="str">
        <f>[1]!b_calc_yield(A3725,日期设置!$B$2,F3725,1,R3725,1,O3725,L3725,S3725,)</f>
        <v>Fetching...</v>
      </c>
      <c r="E3725" s="26">
        <f t="shared" si="116"/>
        <v>12.007256421029489</v>
      </c>
      <c r="F3725" s="18">
        <f>[1]!b_dq_cleanprice($A3725,日期设置!B$2)</f>
        <v>99.486199999999997</v>
      </c>
      <c r="G3725" s="18" t="str">
        <f t="shared" si="117"/>
        <v>2.49 + 2.49</v>
      </c>
      <c r="H3725" s="27">
        <f>[1]!b_dq_pctchange($A3725,日期设置!$B$2,1)/100</f>
        <v>0</v>
      </c>
      <c r="I3725" s="26">
        <f>[1]!b_pq_pctchange(A3725,日期设置!$B$4,日期设置!$B$2,1)</f>
        <v>0</v>
      </c>
      <c r="J3725" s="26">
        <f>[1]!b_pq_pctchange(A3725,日期设置!$C$4,日期设置!$B$2,1)</f>
        <v>-0.3587582278024572</v>
      </c>
      <c r="K3725" s="52">
        <f>[1]!b_dq_amount($A3725,日期设置!B$2,2,10000)</f>
        <v>0</v>
      </c>
      <c r="L3725" s="26">
        <f>[1]!b_info_latestpar(A3725,日期设置!$B$2)</f>
        <v>100</v>
      </c>
      <c r="M3725" s="6">
        <f>[1]!b_info_outstandingbalance($A3725,日期设置!B$2)</f>
        <v>10</v>
      </c>
      <c r="N3725" s="7" t="str">
        <f>[1]!b_info_latestissurercreditrating2(A3725,日期设置!$B$2,"102","1")</f>
        <v>AAA</v>
      </c>
      <c r="O3725" s="8">
        <v>4.7</v>
      </c>
      <c r="P3725" s="9">
        <f>[1]!b_info_repurchasedate(A3725)</f>
        <v>0</v>
      </c>
      <c r="Q3725" s="8" t="s">
        <v>17256</v>
      </c>
      <c r="R3725" s="2" t="str">
        <f>IF((--IF(P3725=0,Q3725,P3725))&gt;(--日期设置!$B$2),IF(P3725=0,Q3725,P3725),Q3725)</f>
        <v>2023-09-18</v>
      </c>
      <c r="S3725" s="47" t="s">
        <v>16447</v>
      </c>
      <c r="T3725" s="8">
        <f>[1]!b_anal_ptmyear($A3725,日期设置!$B$2)</f>
        <v>2.493150684931507</v>
      </c>
      <c r="U3725" s="8">
        <f>[1]!b_anal_termifexercise($A3725,日期设置!B$2)</f>
        <v>2.493150684931507</v>
      </c>
      <c r="V3725" s="10">
        <f>[1]!b_dq_dirtyprice(A3725,日期设置!$B$2)</f>
        <v>101.86839999999999</v>
      </c>
      <c r="W3725" s="11">
        <f>IF(U3725=0,ROUNDUP((Q3725-日期设置!$B$2)/365,0),ROUNDUP((R3725-日期设置!$B$2)/365,0))</f>
        <v>3</v>
      </c>
      <c r="X3725" s="18">
        <f>_xlfn.IFNA(VLOOKUP(A3725,过往入选债券!A:D,4,0),2)</f>
        <v>2</v>
      </c>
      <c r="Y3725" s="45">
        <f>_xlfn.IFNA(VLOOKUP(C3725,[2]Sheet1!$A:$A,1,0),3)</f>
        <v>3</v>
      </c>
    </row>
    <row r="3726" spans="1:25" hidden="1" x14ac:dyDescent="0.2">
      <c r="A3726" s="21" t="s">
        <v>9728</v>
      </c>
      <c r="B3726" s="21" t="s">
        <v>9729</v>
      </c>
      <c r="C3726" s="37" t="s">
        <v>196</v>
      </c>
      <c r="D3726" s="26" t="str">
        <f>[1]!b_calc_yield(A3726,日期设置!$B$2,F3726,1,R3726,1,O3726,L3726,S3726,)</f>
        <v>Fetching...</v>
      </c>
      <c r="E3726" s="26">
        <f t="shared" si="116"/>
        <v>8.621995455813769</v>
      </c>
      <c r="F3726" s="18">
        <f>[1]!b_dq_cleanprice($A3726,日期设置!B$2)</f>
        <v>99.3001</v>
      </c>
      <c r="G3726" s="18" t="str">
        <f t="shared" si="117"/>
        <v>1.76 + 1.76</v>
      </c>
      <c r="H3726" s="27">
        <f>[1]!b_dq_pctchange($A3726,日期设置!$B$2,1)/100</f>
        <v>0</v>
      </c>
      <c r="I3726" s="26">
        <f>[1]!b_pq_pctchange(A3726,日期设置!$B$4,日期设置!$B$2,1)</f>
        <v>-0.99690927218344638</v>
      </c>
      <c r="J3726" s="26">
        <f>[1]!b_pq_pctchange(A3726,日期设置!$C$4,日期设置!$B$2,1)</f>
        <v>-0.99690927218344638</v>
      </c>
      <c r="K3726" s="52">
        <f>[1]!b_dq_amount($A3726,日期设置!B$2,2,10000)</f>
        <v>0</v>
      </c>
      <c r="L3726" s="26">
        <f>[1]!b_info_latestpar(A3726,日期设置!$B$2)</f>
        <v>100</v>
      </c>
      <c r="M3726" s="6">
        <f>[1]!b_info_outstandingbalance($A3726,日期设置!B$2)</f>
        <v>10</v>
      </c>
      <c r="N3726" s="7" t="str">
        <f>[1]!b_info_latestissurercreditrating2(A3726,日期设置!$B$2,"102","1")</f>
        <v>AAA</v>
      </c>
      <c r="O3726" s="8">
        <v>4.5</v>
      </c>
      <c r="P3726" s="9">
        <f>[1]!b_info_repurchasedate(A3726)</f>
        <v>0</v>
      </c>
      <c r="Q3726" s="8" t="s">
        <v>16798</v>
      </c>
      <c r="R3726" s="2" t="str">
        <f>IF((--IF(P3726=0,Q3726,P3726))&gt;(--日期设置!$B$2),IF(P3726=0,Q3726,P3726),Q3726)</f>
        <v>2022-12-27</v>
      </c>
      <c r="S3726" s="2" t="s">
        <v>18502</v>
      </c>
      <c r="T3726" s="8">
        <f>[1]!b_anal_ptmyear($A3726,日期设置!$B$2)</f>
        <v>1.7671232876712328</v>
      </c>
      <c r="U3726" s="8">
        <f>[1]!b_anal_termifexercise($A3726,日期设置!B$2)</f>
        <v>1.7671232876712328</v>
      </c>
      <c r="V3726" s="10">
        <f>[1]!b_dq_dirtyprice(A3726,日期设置!$B$2)</f>
        <v>100.348</v>
      </c>
      <c r="W3726" s="11">
        <f>IF(U3726=0,ROUNDUP((Q3726-日期设置!$B$2)/365,0),ROUNDUP((R3726-日期设置!$B$2)/365,0))</f>
        <v>2</v>
      </c>
      <c r="X3726" s="18">
        <f>_xlfn.IFNA(VLOOKUP(A3726,过往入选债券!A:D,4,0),2)</f>
        <v>2</v>
      </c>
      <c r="Y3726">
        <f>_xlfn.IFNA(VLOOKUP(C3726,[2]Sheet1!$A:$A,1,0),3)</f>
        <v>3</v>
      </c>
    </row>
    <row r="3727" spans="1:25" hidden="1" x14ac:dyDescent="0.2">
      <c r="A3727" s="21" t="s">
        <v>19693</v>
      </c>
      <c r="B3727" s="21" t="s">
        <v>19694</v>
      </c>
      <c r="C3727" s="46" t="s">
        <v>143</v>
      </c>
      <c r="D3727" s="26" t="str">
        <f>[1]!b_calc_yield(A3727,日期设置!$B$2,F3727,1,R3727,1,O3727,L3727,S3727,)</f>
        <v>Fetching...</v>
      </c>
      <c r="E3727" s="26">
        <f t="shared" si="116"/>
        <v>11.68676237062809</v>
      </c>
      <c r="F3727" s="18">
        <f>[1]!b_dq_cleanprice($A3727,日期设置!B$2)</f>
        <v>97.925200000000004</v>
      </c>
      <c r="G3727" s="18" t="str">
        <f t="shared" si="117"/>
        <v>2.41 + 0</v>
      </c>
      <c r="H3727" s="27">
        <f>[1]!b_dq_pctchange($A3727,日期设置!$B$2,1)/100</f>
        <v>0</v>
      </c>
      <c r="I3727" s="26">
        <f>[1]!b_pq_pctchange(A3727,日期设置!$B$4,日期设置!$B$2,1)</f>
        <v>0</v>
      </c>
      <c r="J3727" s="26">
        <f>[1]!b_pq_pctchange(A3727,日期设置!$C$4,日期设置!$B$2,1)</f>
        <v>0</v>
      </c>
      <c r="K3727" s="52">
        <f>[1]!b_dq_amount($A3727,日期设置!B$2,2,10000)</f>
        <v>0</v>
      </c>
      <c r="L3727" s="26">
        <f>[1]!b_info_latestpar(A3727,日期设置!$B$2)</f>
        <v>100</v>
      </c>
      <c r="M3727" s="6">
        <f>[1]!b_info_outstandingbalance($A3727,日期设置!B$2)</f>
        <v>10</v>
      </c>
      <c r="N3727" s="7" t="str">
        <f>[1]!b_info_latestissurercreditrating2(A3727,日期设置!$B$2,"102","1")</f>
        <v>AAA</v>
      </c>
      <c r="O3727" s="8">
        <v>3.99</v>
      </c>
      <c r="P3727" s="9">
        <f>[1]!b_info_repurchasedate(A3727)</f>
        <v>0</v>
      </c>
      <c r="Q3727" s="8" t="s">
        <v>19992</v>
      </c>
      <c r="R3727" s="2" t="str">
        <f>IF((--IF(P3727=0,Q3727,P3727))&gt;(--日期设置!$B$2),IF(P3727=0,Q3727,P3727),Q3727)</f>
        <v>2023-08-21</v>
      </c>
      <c r="S3727" s="47" t="s">
        <v>19109</v>
      </c>
      <c r="T3727" s="8">
        <f>[1]!b_anal_ptmyear($A3727,日期设置!$B$2)</f>
        <v>2.4164383561643836</v>
      </c>
      <c r="U3727" s="8">
        <f>[1]!b_anal_termifexercise($A3727,日期设置!B$2)</f>
        <v>0</v>
      </c>
      <c r="V3727" s="10">
        <f>[1]!b_dq_dirtyprice(A3727,日期设置!$B$2)</f>
        <v>100.25360000000001</v>
      </c>
      <c r="W3727" s="11">
        <f>IF(U3727=0,ROUNDUP((Q3727-日期设置!$B$2)/365,0),ROUNDUP((R3727-日期设置!$B$2)/365,0))</f>
        <v>3</v>
      </c>
      <c r="X3727" s="18">
        <f>_xlfn.IFNA(VLOOKUP(A3727,过往入选债券!A:D,4,0),2)</f>
        <v>2</v>
      </c>
      <c r="Y3727" s="45">
        <f>_xlfn.IFNA(VLOOKUP(C3727,[2]Sheet1!$A:$A,1,0),3)</f>
        <v>3</v>
      </c>
    </row>
    <row r="3728" spans="1:25" hidden="1" x14ac:dyDescent="0.2">
      <c r="A3728" s="21" t="s">
        <v>8858</v>
      </c>
      <c r="B3728" s="21" t="s">
        <v>8859</v>
      </c>
      <c r="C3728" s="37" t="s">
        <v>4800</v>
      </c>
      <c r="D3728" s="26" t="str">
        <f>[1]!b_calc_yield(A3728,日期设置!$B$2,F3728,1,R3728,1,O3728,L3728,S3728,)</f>
        <v>Fetching...</v>
      </c>
      <c r="E3728" s="26">
        <f t="shared" si="116"/>
        <v>6.3074182317804484</v>
      </c>
      <c r="F3728" s="18">
        <f>[1]!b_dq_cleanprice($A3728,日期设置!B$2)</f>
        <v>99.811800000000005</v>
      </c>
      <c r="G3728" s="18" t="str">
        <f t="shared" si="117"/>
        <v>1.32 + 0</v>
      </c>
      <c r="H3728" s="27">
        <f>[1]!b_dq_pctchange($A3728,日期设置!$B$2,1)/100</f>
        <v>0</v>
      </c>
      <c r="I3728" s="26">
        <f>[1]!b_pq_pctchange(A3728,日期设置!$B$4,日期设置!$B$2,1)</f>
        <v>0</v>
      </c>
      <c r="J3728" s="26">
        <f>[1]!b_pq_pctchange(A3728,日期设置!$C$4,日期设置!$B$2,1)</f>
        <v>-1.1868061371776739</v>
      </c>
      <c r="K3728" s="52">
        <f>[1]!b_dq_amount($A3728,日期设置!B$2,2,10000)</f>
        <v>0</v>
      </c>
      <c r="L3728" s="26">
        <f>[1]!b_info_latestpar(A3728,日期设置!$B$2)</f>
        <v>100</v>
      </c>
      <c r="M3728" s="6">
        <f>[1]!b_info_outstandingbalance($A3728,日期设置!B$2)</f>
        <v>5</v>
      </c>
      <c r="N3728" s="7" t="str">
        <f>[1]!b_info_latestissurercreditrating2(A3728,日期设置!$B$2,"102","1")</f>
        <v>AA+</v>
      </c>
      <c r="O3728" s="8">
        <v>4.78</v>
      </c>
      <c r="P3728" s="9">
        <f>[1]!b_info_repurchasedate(A3728)</f>
        <v>0</v>
      </c>
      <c r="Q3728" s="8" t="s">
        <v>16812</v>
      </c>
      <c r="R3728" s="2" t="str">
        <f>IF((--IF(P3728=0,Q3728,P3728))&gt;(--日期设置!$B$2),IF(P3728=0,Q3728,P3728),Q3728)</f>
        <v>2022-07-17</v>
      </c>
      <c r="S3728" s="2" t="s">
        <v>18147</v>
      </c>
      <c r="T3728" s="8">
        <f>[1]!b_anal_ptmyear($A3728,日期设置!$B$2)</f>
        <v>1.3205479452054796</v>
      </c>
      <c r="U3728" s="8">
        <f>[1]!b_anal_termifexercise($A3728,日期设置!B$2)</f>
        <v>0</v>
      </c>
      <c r="V3728" s="10">
        <f>[1]!b_dq_dirtyprice(A3728,日期设置!$B$2)</f>
        <v>103.0596</v>
      </c>
      <c r="W3728" s="11">
        <f>IF(U3728=0,ROUNDUP((Q3728-日期设置!$B$2)/365,0),ROUNDUP((R3728-日期设置!$B$2)/365,0))</f>
        <v>2</v>
      </c>
      <c r="X3728" s="18">
        <f>_xlfn.IFNA(VLOOKUP(A3728,过往入选债券!A:D,4,0),2)</f>
        <v>2</v>
      </c>
      <c r="Y3728">
        <f>_xlfn.IFNA(VLOOKUP(C3728,[2]Sheet1!$A:$A,1,0),3)</f>
        <v>3</v>
      </c>
    </row>
    <row r="3729" spans="1:25" hidden="1" x14ac:dyDescent="0.2">
      <c r="A3729" s="21" t="s">
        <v>2999</v>
      </c>
      <c r="B3729" s="21" t="s">
        <v>3000</v>
      </c>
      <c r="C3729" s="37" t="s">
        <v>3001</v>
      </c>
      <c r="D3729" s="26" t="str">
        <f>[1]!b_calc_yield(A3729,日期设置!$B$2,F3729,1,R3729,1,O3729,L3729,S3729,)</f>
        <v>Fetching...</v>
      </c>
      <c r="E3729" s="26">
        <f t="shared" si="116"/>
        <v>5.1485855581519413</v>
      </c>
      <c r="F3729" s="18">
        <f>[1]!b_dq_cleanprice($A3729,日期设置!B$2)</f>
        <v>100</v>
      </c>
      <c r="G3729" s="18" t="str">
        <f t="shared" si="117"/>
        <v>1.09 + 0</v>
      </c>
      <c r="H3729" s="27">
        <f>[1]!b_dq_pctchange($A3729,日期设置!$B$2,1)/100</f>
        <v>0</v>
      </c>
      <c r="I3729" s="26">
        <f>[1]!b_pq_pctchange(A3729,日期设置!$B$4,日期设置!$B$2,1)</f>
        <v>0</v>
      </c>
      <c r="J3729" s="26">
        <f>[1]!b_pq_pctchange(A3729,日期设置!$C$4,日期设置!$B$2,1)</f>
        <v>0</v>
      </c>
      <c r="K3729" s="52">
        <f>[1]!b_dq_amount($A3729,日期设置!B$2,2,10000)</f>
        <v>0</v>
      </c>
      <c r="L3729" s="26">
        <f>[1]!b_info_latestpar(A3729,日期设置!$B$2)</f>
        <v>100</v>
      </c>
      <c r="M3729" s="6">
        <f>[1]!b_info_outstandingbalance($A3729,日期设置!B$2)</f>
        <v>3</v>
      </c>
      <c r="N3729" s="7">
        <f>[1]!b_info_latestissurercreditrating2(A3729,日期设置!$B$2,"102","1")</f>
        <v>0</v>
      </c>
      <c r="O3729" s="8">
        <v>4.92</v>
      </c>
      <c r="P3729" s="9">
        <f>[1]!b_info_repurchasedate(A3729)</f>
        <v>0</v>
      </c>
      <c r="Q3729" s="8" t="s">
        <v>16326</v>
      </c>
      <c r="R3729" s="2" t="str">
        <f>IF((--IF(P3729=0,Q3729,P3729))&gt;(--日期设置!$B$2),IF(P3729=0,Q3729,P3729),Q3729)</f>
        <v>2022-04-25</v>
      </c>
      <c r="S3729" s="2" t="s">
        <v>18104</v>
      </c>
      <c r="T3729" s="8">
        <f>[1]!b_anal_ptmyear($A3729,日期设置!$B$2)</f>
        <v>1.0931506849315069</v>
      </c>
      <c r="U3729" s="8">
        <f>[1]!b_anal_termifexercise($A3729,日期设置!B$2)</f>
        <v>0</v>
      </c>
      <c r="V3729" s="10">
        <f>[1]!b_dq_dirtyprice(A3729,日期设置!$B$2)</f>
        <v>104.46169999999999</v>
      </c>
      <c r="W3729" s="11">
        <f>IF(U3729=0,ROUNDUP((Q3729-日期设置!$B$2)/365,0),ROUNDUP((R3729-日期设置!$B$2)/365,0))</f>
        <v>2</v>
      </c>
      <c r="X3729" s="18">
        <f>_xlfn.IFNA(VLOOKUP(A3729,过往入选债券!A:D,4,0),2)</f>
        <v>2</v>
      </c>
      <c r="Y3729">
        <f>_xlfn.IFNA(VLOOKUP(C3729,[2]Sheet1!$A:$A,1,0),3)</f>
        <v>3</v>
      </c>
    </row>
    <row r="3730" spans="1:25" hidden="1" x14ac:dyDescent="0.2">
      <c r="A3730" s="21" t="s">
        <v>14505</v>
      </c>
      <c r="B3730" s="21" t="s">
        <v>14506</v>
      </c>
      <c r="C3730" s="37" t="s">
        <v>222</v>
      </c>
      <c r="D3730" s="26" t="str">
        <f>[1]!b_calc_yield(A3730,日期设置!$B$2,F3730,1,R3730,1,O3730,L3730,S3730,)</f>
        <v>Fetching...</v>
      </c>
      <c r="E3730" s="26">
        <f t="shared" si="116"/>
        <v>19.086057421097948</v>
      </c>
      <c r="F3730" s="18">
        <f>[1]!b_dq_cleanprice($A3730,日期设置!B$2)</f>
        <v>102.7616</v>
      </c>
      <c r="G3730" s="18" t="str">
        <f t="shared" si="117"/>
        <v>4.11 + 0</v>
      </c>
      <c r="H3730" s="27">
        <f>[1]!b_dq_pctchange($A3730,日期设置!$B$2,1)/100</f>
        <v>0</v>
      </c>
      <c r="I3730" s="26">
        <f>[1]!b_pq_pctchange(A3730,日期设置!$B$4,日期设置!$B$2,1)</f>
        <v>0</v>
      </c>
      <c r="J3730" s="26">
        <f>[1]!b_pq_pctchange(A3730,日期设置!$C$4,日期设置!$B$2,1)</f>
        <v>0</v>
      </c>
      <c r="K3730" s="52">
        <f>[1]!b_dq_amount($A3730,日期设置!B$2,2,10000)</f>
        <v>0</v>
      </c>
      <c r="L3730" s="26">
        <f>[1]!b_info_latestpar(A3730,日期设置!$B$2)</f>
        <v>100</v>
      </c>
      <c r="M3730" s="6">
        <f>[1]!b_info_outstandingbalance($A3730,日期设置!B$2)</f>
        <v>18</v>
      </c>
      <c r="N3730" s="7" t="str">
        <f>[1]!b_info_latestissurercreditrating2(A3730,日期设置!$B$2,"102","1")</f>
        <v>AA</v>
      </c>
      <c r="O3730" s="8">
        <v>5.67</v>
      </c>
      <c r="P3730" s="9">
        <f>[1]!b_info_repurchasedate(A3730)</f>
        <v>0</v>
      </c>
      <c r="Q3730" s="8" t="s">
        <v>16339</v>
      </c>
      <c r="R3730" s="2" t="str">
        <f>IF((--IF(P3730=0,Q3730,P3730))&gt;(--日期设置!$B$2),IF(P3730=0,Q3730,P3730),Q3730)</f>
        <v>2025-05-03</v>
      </c>
      <c r="S3730" s="2" t="s">
        <v>18117</v>
      </c>
      <c r="T3730" s="8">
        <f>[1]!b_anal_ptmyear($A3730,日期设置!$B$2)</f>
        <v>4.1150684931506847</v>
      </c>
      <c r="U3730" s="8">
        <f>[1]!b_anal_termifexercise($A3730,日期设置!B$2)</f>
        <v>0</v>
      </c>
      <c r="V3730" s="10">
        <f>[1]!b_dq_dirtyprice(A3730,日期设置!$B$2)</f>
        <v>107.7792</v>
      </c>
      <c r="W3730" s="11">
        <f>IF(U3730=0,ROUNDUP((Q3730-日期设置!$B$2)/365,0),ROUNDUP((R3730-日期设置!$B$2)/365,0))</f>
        <v>5</v>
      </c>
      <c r="X3730" s="18">
        <f>_xlfn.IFNA(VLOOKUP(A3730,过往入选债券!A:D,4,0),2)</f>
        <v>2</v>
      </c>
      <c r="Y3730">
        <f>_xlfn.IFNA(VLOOKUP(C3730,[2]Sheet1!$A:$A,1,0),3)</f>
        <v>3</v>
      </c>
    </row>
    <row r="3731" spans="1:25" hidden="1" x14ac:dyDescent="0.2">
      <c r="A3731" s="21" t="s">
        <v>14520</v>
      </c>
      <c r="B3731" s="21" t="s">
        <v>14521</v>
      </c>
      <c r="C3731" s="37" t="s">
        <v>1560</v>
      </c>
      <c r="D3731" s="26" t="str">
        <f>[1]!b_calc_yield(A3731,日期设置!$B$2,F3731,1,R3731,1,O3731,L3731,S3731,)</f>
        <v>Fetching...</v>
      </c>
      <c r="E3731" s="26">
        <f t="shared" si="116"/>
        <v>18.655210511418097</v>
      </c>
      <c r="F3731" s="18">
        <f>[1]!b_dq_cleanprice($A3731,日期设置!B$2)</f>
        <v>103.89</v>
      </c>
      <c r="G3731" s="18" t="str">
        <f t="shared" si="117"/>
        <v>4.06 + 0</v>
      </c>
      <c r="H3731" s="27">
        <f>[1]!b_dq_pctchange($A3731,日期设置!$B$2,1)/100</f>
        <v>0</v>
      </c>
      <c r="I3731" s="26">
        <f>[1]!b_pq_pctchange(A3731,日期设置!$B$4,日期设置!$B$2,1)</f>
        <v>0</v>
      </c>
      <c r="J3731" s="26">
        <f>[1]!b_pq_pctchange(A3731,日期设置!$C$4,日期设置!$B$2,1)</f>
        <v>0</v>
      </c>
      <c r="K3731" s="52">
        <f>[1]!b_dq_amount($A3731,日期设置!B$2,2,10000)</f>
        <v>0</v>
      </c>
      <c r="L3731" s="26">
        <f>[1]!b_info_latestpar(A3731,日期设置!$B$2)</f>
        <v>100</v>
      </c>
      <c r="M3731" s="6">
        <f>[1]!b_info_outstandingbalance($A3731,日期设置!B$2)</f>
        <v>5</v>
      </c>
      <c r="N3731" s="7" t="str">
        <f>[1]!b_info_latestissurercreditrating2(A3731,日期设置!$B$2,"102","1")</f>
        <v>AA</v>
      </c>
      <c r="O3731" s="8">
        <v>5.99</v>
      </c>
      <c r="P3731" s="9">
        <f>[1]!b_info_repurchasedate(A3731)</f>
        <v>0</v>
      </c>
      <c r="Q3731" s="8" t="s">
        <v>16174</v>
      </c>
      <c r="R3731" s="2" t="str">
        <f>IF((--IF(P3731=0,Q3731,P3731))&gt;(--日期设置!$B$2),IF(P3731=0,Q3731,P3731),Q3731)</f>
        <v>2025-04-13</v>
      </c>
      <c r="S3731" s="2" t="s">
        <v>17791</v>
      </c>
      <c r="T3731" s="8">
        <f>[1]!b_anal_ptmyear($A3731,日期设置!$B$2)</f>
        <v>4.0602739726027401</v>
      </c>
      <c r="U3731" s="8">
        <f>[1]!b_anal_termifexercise($A3731,日期设置!B$2)</f>
        <v>0</v>
      </c>
      <c r="V3731" s="10">
        <f>[1]!b_dq_dirtyprice(A3731,日期设置!$B$2)</f>
        <v>109.51900000000001</v>
      </c>
      <c r="W3731" s="11">
        <f>IF(U3731=0,ROUNDUP((Q3731-日期设置!$B$2)/365,0),ROUNDUP((R3731-日期设置!$B$2)/365,0))</f>
        <v>5</v>
      </c>
      <c r="X3731" s="18">
        <f>_xlfn.IFNA(VLOOKUP(A3731,过往入选债券!A:D,4,0),2)</f>
        <v>2</v>
      </c>
      <c r="Y3731">
        <f>_xlfn.IFNA(VLOOKUP(C3731,[2]Sheet1!$A:$A,1,0),3)</f>
        <v>3</v>
      </c>
    </row>
    <row r="3732" spans="1:25" hidden="1" x14ac:dyDescent="0.2">
      <c r="A3732" s="21" t="s">
        <v>3607</v>
      </c>
      <c r="B3732" s="21" t="s">
        <v>3608</v>
      </c>
      <c r="C3732" s="37" t="s">
        <v>218</v>
      </c>
      <c r="D3732" s="26" t="str">
        <f>[1]!b_calc_yield(A3732,日期设置!$B$2,F3732,1,R3732,1,O3732,L3732,S3732,)</f>
        <v>Fetching...</v>
      </c>
      <c r="E3732" s="26">
        <f t="shared" si="116"/>
        <v>3.0656636250844027</v>
      </c>
      <c r="F3732" s="18">
        <f>[1]!b_dq_cleanprice($A3732,日期设置!B$2)</f>
        <v>100.0001</v>
      </c>
      <c r="G3732" s="18" t="str">
        <f t="shared" si="117"/>
        <v>0.62 + 0</v>
      </c>
      <c r="H3732" s="27">
        <f>[1]!b_dq_pctchange($A3732,日期设置!$B$2,1)/100</f>
        <v>0</v>
      </c>
      <c r="I3732" s="26">
        <f>[1]!b_pq_pctchange(A3732,日期设置!$B$4,日期设置!$B$2,1)</f>
        <v>0</v>
      </c>
      <c r="J3732" s="26">
        <f>[1]!b_pq_pctchange(A3732,日期设置!$C$4,日期设置!$B$2,1)</f>
        <v>0</v>
      </c>
      <c r="K3732" s="52">
        <f>[1]!b_dq_amount($A3732,日期设置!B$2,2,10000)</f>
        <v>0</v>
      </c>
      <c r="L3732" s="26">
        <f>[1]!b_info_latestpar(A3732,日期设置!$B$2)</f>
        <v>100</v>
      </c>
      <c r="M3732" s="6">
        <f>[1]!b_info_outstandingbalance($A3732,日期设置!B$2)</f>
        <v>3</v>
      </c>
      <c r="N3732" s="7">
        <f>[1]!b_info_latestissurercreditrating2(A3732,日期设置!$B$2,"102","1")</f>
        <v>0</v>
      </c>
      <c r="O3732" s="8">
        <v>5</v>
      </c>
      <c r="P3732" s="9">
        <f>[1]!b_info_repurchasedate(A3732)</f>
        <v>0</v>
      </c>
      <c r="Q3732" s="8" t="s">
        <v>16590</v>
      </c>
      <c r="R3732" s="2" t="str">
        <f>IF((--IF(P3732=0,Q3732,P3732))&gt;(--日期设置!$B$2),IF(P3732=0,Q3732,P3732),Q3732)</f>
        <v>2021-11-05</v>
      </c>
      <c r="S3732" s="2" t="s">
        <v>18339</v>
      </c>
      <c r="T3732" s="8">
        <f>[1]!b_anal_ptmyear($A3732,日期设置!$B$2)</f>
        <v>0.62465753424657533</v>
      </c>
      <c r="U3732" s="8">
        <f>[1]!b_anal_termifexercise($A3732,日期设置!B$2)</f>
        <v>0</v>
      </c>
      <c r="V3732" s="10">
        <f>[1]!b_dq_dirtyprice(A3732,日期设置!$B$2)</f>
        <v>101.8768</v>
      </c>
      <c r="W3732" s="11">
        <f>IF(U3732=0,ROUNDUP((Q3732-日期设置!$B$2)/365,0),ROUNDUP((R3732-日期设置!$B$2)/365,0))</f>
        <v>1</v>
      </c>
      <c r="X3732" s="18">
        <f>_xlfn.IFNA(VLOOKUP(A3732,过往入选债券!A:D,4,0),2)</f>
        <v>2</v>
      </c>
      <c r="Y3732">
        <f>_xlfn.IFNA(VLOOKUP(C3732,[2]Sheet1!$A:$A,1,0),3)</f>
        <v>3</v>
      </c>
    </row>
    <row r="3733" spans="1:25" hidden="1" x14ac:dyDescent="0.2">
      <c r="A3733" s="21" t="s">
        <v>5480</v>
      </c>
      <c r="B3733" s="21" t="s">
        <v>5481</v>
      </c>
      <c r="C3733" s="37" t="s">
        <v>5455</v>
      </c>
      <c r="D3733" s="26" t="str">
        <f>[1]!b_calc_yield(A3733,日期设置!$B$2,F3733,1,R3733,1,O3733,L3733,S3733,)</f>
        <v>Fetching...</v>
      </c>
      <c r="E3733" s="26">
        <f t="shared" si="116"/>
        <v>1.8957322687178202</v>
      </c>
      <c r="F3733" s="18">
        <f>[1]!b_dq_cleanprice($A3733,日期设置!B$2)</f>
        <v>99.5</v>
      </c>
      <c r="G3733" s="18" t="str">
        <f t="shared" si="117"/>
        <v>0.38 + 0</v>
      </c>
      <c r="H3733" s="27">
        <f>[1]!b_dq_pctchange($A3733,日期设置!$B$2,1)/100</f>
        <v>0</v>
      </c>
      <c r="I3733" s="26">
        <f>[1]!b_pq_pctchange(A3733,日期设置!$B$4,日期设置!$B$2,1)</f>
        <v>0</v>
      </c>
      <c r="J3733" s="26">
        <f>[1]!b_pq_pctchange(A3733,日期设置!$C$4,日期设置!$B$2,1)</f>
        <v>0.9127789046653203</v>
      </c>
      <c r="K3733" s="52">
        <f>[1]!b_dq_amount($A3733,日期设置!B$2,2,10000)</f>
        <v>0</v>
      </c>
      <c r="L3733" s="26">
        <f>[1]!b_info_latestpar(A3733,日期设置!$B$2)</f>
        <v>100</v>
      </c>
      <c r="M3733" s="6">
        <f>[1]!b_info_outstandingbalance($A3733,日期设置!B$2)</f>
        <v>12</v>
      </c>
      <c r="N3733" s="7" t="str">
        <f>[1]!b_info_latestissurercreditrating2(A3733,日期设置!$B$2,"102","1")</f>
        <v>AA</v>
      </c>
      <c r="O3733" s="8">
        <v>3.7</v>
      </c>
      <c r="P3733" s="9">
        <f>[1]!b_info_repurchasedate(A3733)</f>
        <v>0</v>
      </c>
      <c r="Q3733" s="8" t="s">
        <v>16020</v>
      </c>
      <c r="R3733" s="2" t="str">
        <f>IF((--IF(P3733=0,Q3733,P3733))&gt;(--日期设置!$B$2),IF(P3733=0,Q3733,P3733),Q3733)</f>
        <v>2021-08-10</v>
      </c>
      <c r="S3733" s="2" t="s">
        <v>17807</v>
      </c>
      <c r="T3733" s="8">
        <f>[1]!b_anal_ptmyear($A3733,日期设置!$B$2)</f>
        <v>0.38630136986301372</v>
      </c>
      <c r="U3733" s="8">
        <f>[1]!b_anal_termifexercise($A3733,日期设置!B$2)</f>
        <v>0</v>
      </c>
      <c r="V3733" s="10">
        <f>[1]!b_dq_dirtyprice(A3733,日期设置!$B$2)</f>
        <v>101.77070000000001</v>
      </c>
      <c r="W3733" s="11">
        <f>IF(U3733=0,ROUNDUP((Q3733-日期设置!$B$2)/365,0),ROUNDUP((R3733-日期设置!$B$2)/365,0))</f>
        <v>1</v>
      </c>
      <c r="X3733" s="18">
        <f>_xlfn.IFNA(VLOOKUP(A3733,过往入选债券!A:D,4,0),2)</f>
        <v>2</v>
      </c>
      <c r="Y3733">
        <f>_xlfn.IFNA(VLOOKUP(C3733,[2]Sheet1!$A:$A,1,0),3)</f>
        <v>3</v>
      </c>
    </row>
    <row r="3734" spans="1:25" hidden="1" x14ac:dyDescent="0.2">
      <c r="A3734" s="21" t="s">
        <v>5611</v>
      </c>
      <c r="B3734" s="21" t="s">
        <v>5612</v>
      </c>
      <c r="C3734" s="37" t="s">
        <v>4383</v>
      </c>
      <c r="D3734" s="26" t="str">
        <f>[1]!b_calc_yield(A3734,日期设置!$B$2,F3734,1,R3734,1,O3734,L3734,S3734,)</f>
        <v>Fetching...</v>
      </c>
      <c r="E3734" s="26">
        <f t="shared" si="116"/>
        <v>2.0705602005294033</v>
      </c>
      <c r="F3734" s="18">
        <f>[1]!b_dq_cleanprice($A3734,日期设置!B$2)</f>
        <v>99.578000000000003</v>
      </c>
      <c r="G3734" s="18" t="str">
        <f t="shared" si="117"/>
        <v>0.42 + 0</v>
      </c>
      <c r="H3734" s="27">
        <f>[1]!b_dq_pctchange($A3734,日期设置!$B$2,1)/100</f>
        <v>0</v>
      </c>
      <c r="I3734" s="26">
        <f>[1]!b_pq_pctchange(A3734,日期设置!$B$4,日期设置!$B$2,1)</f>
        <v>0</v>
      </c>
      <c r="J3734" s="26">
        <f>[1]!b_pq_pctchange(A3734,日期设置!$C$4,日期设置!$B$2,1)</f>
        <v>0</v>
      </c>
      <c r="K3734" s="52">
        <f>[1]!b_dq_amount($A3734,日期设置!B$2,2,10000)</f>
        <v>0</v>
      </c>
      <c r="L3734" s="26">
        <f>[1]!b_info_latestpar(A3734,日期设置!$B$2)</f>
        <v>100</v>
      </c>
      <c r="M3734" s="6">
        <f>[1]!b_info_outstandingbalance($A3734,日期设置!B$2)</f>
        <v>4</v>
      </c>
      <c r="N3734" s="7" t="str">
        <f>[1]!b_info_latestissurercreditrating2(A3734,日期设置!$B$2,"102","1")</f>
        <v>AA</v>
      </c>
      <c r="O3734" s="8">
        <v>4</v>
      </c>
      <c r="P3734" s="9">
        <f>[1]!b_info_repurchasedate(A3734)</f>
        <v>0</v>
      </c>
      <c r="Q3734" s="8" t="s">
        <v>16552</v>
      </c>
      <c r="R3734" s="2" t="str">
        <f>IF((--IF(P3734=0,Q3734,P3734))&gt;(--日期设置!$B$2),IF(P3734=0,Q3734,P3734),Q3734)</f>
        <v>2021-08-23</v>
      </c>
      <c r="S3734" s="2" t="s">
        <v>18526</v>
      </c>
      <c r="T3734" s="8">
        <f>[1]!b_anal_ptmyear($A3734,日期设置!$B$2)</f>
        <v>0.42191780821917807</v>
      </c>
      <c r="U3734" s="8">
        <f>[1]!b_anal_termifexercise($A3734,日期设置!B$2)</f>
        <v>0</v>
      </c>
      <c r="V3734" s="10">
        <f>[1]!b_dq_dirtyprice(A3734,日期设置!$B$2)</f>
        <v>101.8903</v>
      </c>
      <c r="W3734" s="11">
        <f>IF(U3734=0,ROUNDUP((Q3734-日期设置!$B$2)/365,0),ROUNDUP((R3734-日期设置!$B$2)/365,0))</f>
        <v>1</v>
      </c>
      <c r="X3734" s="18">
        <f>_xlfn.IFNA(VLOOKUP(A3734,过往入选债券!A:D,4,0),2)</f>
        <v>2</v>
      </c>
      <c r="Y3734">
        <f>_xlfn.IFNA(VLOOKUP(C3734,[2]Sheet1!$A:$A,1,0),3)</f>
        <v>3</v>
      </c>
    </row>
    <row r="3735" spans="1:25" hidden="1" x14ac:dyDescent="0.2">
      <c r="A3735" s="21" t="s">
        <v>9867</v>
      </c>
      <c r="B3735" s="21" t="s">
        <v>9868</v>
      </c>
      <c r="C3735" s="37" t="s">
        <v>2612</v>
      </c>
      <c r="D3735" s="26" t="str">
        <f>[1]!b_calc_yield(A3735,日期设置!$B$2,F3735,1,R3735,1,O3735,L3735,S3735,)</f>
        <v>Fetching...</v>
      </c>
      <c r="E3735" s="26">
        <f t="shared" si="116"/>
        <v>8.9878762562845651</v>
      </c>
      <c r="F3735" s="18">
        <f>[1]!b_dq_cleanprice($A3735,日期设置!B$2)</f>
        <v>98.67</v>
      </c>
      <c r="G3735" s="18" t="str">
        <f t="shared" si="117"/>
        <v>3.83 + 1.83</v>
      </c>
      <c r="H3735" s="27">
        <f>[1]!b_dq_pctchange($A3735,日期设置!$B$2,1)/100</f>
        <v>0</v>
      </c>
      <c r="I3735" s="26">
        <f>[1]!b_pq_pctchange(A3735,日期设置!$B$4,日期设置!$B$2,1)</f>
        <v>-0.266340521663535</v>
      </c>
      <c r="J3735" s="26">
        <f>[1]!b_pq_pctchange(A3735,日期设置!$C$4,日期设置!$B$2,1)</f>
        <v>-0.266340521663535</v>
      </c>
      <c r="K3735" s="52">
        <f>[1]!b_dq_amount($A3735,日期设置!B$2,2,10000)</f>
        <v>0</v>
      </c>
      <c r="L3735" s="26">
        <f>[1]!b_info_latestpar(A3735,日期设置!$B$2)</f>
        <v>100</v>
      </c>
      <c r="M3735" s="6">
        <f>[1]!b_info_outstandingbalance($A3735,日期设置!B$2)</f>
        <v>3</v>
      </c>
      <c r="N3735" s="7" t="str">
        <f>[1]!b_info_latestissurercreditrating2(A3735,日期设置!$B$2,"102","1")</f>
        <v>AA</v>
      </c>
      <c r="O3735" s="8">
        <v>4.1399999999999997</v>
      </c>
      <c r="P3735" s="9" t="str">
        <f>[1]!b_info_repurchasedate(A3735)</f>
        <v>2023-01-21</v>
      </c>
      <c r="Q3735" s="8" t="s">
        <v>17108</v>
      </c>
      <c r="R3735" s="2" t="str">
        <f>IF((--IF(P3735=0,Q3735,P3735))&gt;(--日期设置!$B$2),IF(P3735=0,Q3735,P3735),Q3735)</f>
        <v>2023-01-21</v>
      </c>
      <c r="S3735" s="2" t="s">
        <v>18520</v>
      </c>
      <c r="T3735" s="8">
        <f>[1]!b_anal_ptmyear($A3735,日期设置!$B$2)</f>
        <v>3.8356164383561646</v>
      </c>
      <c r="U3735" s="8">
        <f>[1]!b_anal_termifexercise($A3735,日期设置!B$2)</f>
        <v>1.8356164383561644</v>
      </c>
      <c r="V3735" s="10">
        <f>[1]!b_dq_dirtyprice(A3735,日期设置!$B$2)</f>
        <v>99.350499999999997</v>
      </c>
      <c r="W3735" s="11">
        <f>IF(U3735=0,ROUNDUP((Q3735-日期设置!$B$2)/365,0),ROUNDUP((R3735-日期设置!$B$2)/365,0))</f>
        <v>2</v>
      </c>
      <c r="X3735" s="18">
        <f>_xlfn.IFNA(VLOOKUP(A3735,过往入选债券!A:D,4,0),2)</f>
        <v>2</v>
      </c>
      <c r="Y3735">
        <f>_xlfn.IFNA(VLOOKUP(C3735,[2]Sheet1!$A:$A,1,0),3)</f>
        <v>3</v>
      </c>
    </row>
    <row r="3736" spans="1:25" hidden="1" x14ac:dyDescent="0.2">
      <c r="A3736" s="21" t="s">
        <v>14023</v>
      </c>
      <c r="B3736" s="21" t="s">
        <v>14024</v>
      </c>
      <c r="C3736" s="37" t="s">
        <v>157</v>
      </c>
      <c r="D3736" s="26" t="str">
        <f>[1]!b_calc_yield(A3736,日期设置!$B$2,F3736,1,R3736,1,O3736,L3736,S3736,)</f>
        <v>Fetching...</v>
      </c>
      <c r="E3736" s="26">
        <f t="shared" si="116"/>
        <v>22.505231994283093</v>
      </c>
      <c r="F3736" s="18">
        <f>[1]!b_dq_cleanprice($A3736,日期设置!B$2)</f>
        <v>81.47</v>
      </c>
      <c r="G3736" s="18" t="str">
        <f t="shared" si="117"/>
        <v>3.40 + 0</v>
      </c>
      <c r="H3736" s="27">
        <f>[1]!b_dq_pctchange($A3736,日期设置!$B$2,1)/100</f>
        <v>0</v>
      </c>
      <c r="I3736" s="26">
        <f>[1]!b_pq_pctchange(A3736,日期设置!$B$4,日期设置!$B$2,1)</f>
        <v>0</v>
      </c>
      <c r="J3736" s="26">
        <f>[1]!b_pq_pctchange(A3736,日期设置!$C$4,日期设置!$B$2,1)</f>
        <v>1.8550699995749296</v>
      </c>
      <c r="K3736" s="52">
        <f>[1]!b_dq_amount($A3736,日期设置!B$2,2,10000)</f>
        <v>0</v>
      </c>
      <c r="L3736" s="26">
        <f>[1]!b_info_latestpar(A3736,日期设置!$B$2)</f>
        <v>80</v>
      </c>
      <c r="M3736" s="6">
        <f>[1]!b_info_outstandingbalance($A3736,日期设置!B$2)</f>
        <v>8</v>
      </c>
      <c r="N3736" s="7" t="str">
        <f>[1]!b_info_latestissurercreditrating2(A3736,日期设置!$B$2,"102","1")</f>
        <v>AA</v>
      </c>
      <c r="O3736" s="8">
        <v>5.8</v>
      </c>
      <c r="P3736" s="9">
        <f>[1]!b_info_repurchasedate(A3736)</f>
        <v>0</v>
      </c>
      <c r="Q3736" s="8" t="s">
        <v>16612</v>
      </c>
      <c r="R3736" s="2" t="str">
        <f>IF((--IF(P3736=0,Q3736,P3736))&gt;(--日期设置!$B$2),IF(P3736=0,Q3736,P3736),Q3736)</f>
        <v>2024-08-16</v>
      </c>
      <c r="S3736" s="2" t="s">
        <v>18286</v>
      </c>
      <c r="T3736" s="8">
        <f>[1]!b_anal_ptmyear($A3736,日期设置!$B$2)</f>
        <v>3.4027397260273973</v>
      </c>
      <c r="U3736" s="8">
        <f>[1]!b_anal_termifexercise($A3736,日期设置!B$2)</f>
        <v>0</v>
      </c>
      <c r="V3736" s="10">
        <f>[1]!b_dq_dirtyprice(A3736,日期设置!$B$2)</f>
        <v>84.241299999999995</v>
      </c>
      <c r="W3736" s="11">
        <f>IF(U3736=0,ROUNDUP((Q3736-日期设置!$B$2)/365,0),ROUNDUP((R3736-日期设置!$B$2)/365,0))</f>
        <v>4</v>
      </c>
      <c r="X3736" s="18">
        <f>_xlfn.IFNA(VLOOKUP(A3736,过往入选债券!A:D,4,0),2)</f>
        <v>2</v>
      </c>
      <c r="Y3736">
        <f>_xlfn.IFNA(VLOOKUP(C3736,[2]Sheet1!$A:$A,1,0),3)</f>
        <v>3</v>
      </c>
    </row>
    <row r="3737" spans="1:25" hidden="1" x14ac:dyDescent="0.2">
      <c r="A3737" s="21" t="s">
        <v>10127</v>
      </c>
      <c r="B3737" s="21" t="s">
        <v>10128</v>
      </c>
      <c r="C3737" s="37" t="s">
        <v>1118</v>
      </c>
      <c r="D3737" s="26" t="str">
        <f>[1]!b_calc_yield(A3737,日期设置!$B$2,F3737,1,R3737,1,O3737,L3737,S3737,)</f>
        <v>Fetching...</v>
      </c>
      <c r="E3737" s="26">
        <f t="shared" si="116"/>
        <v>9.6972132000609168</v>
      </c>
      <c r="F3737" s="18">
        <f>[1]!b_dq_cleanprice($A3737,日期设置!B$2)</f>
        <v>97.694699999999997</v>
      </c>
      <c r="G3737" s="18" t="str">
        <f t="shared" si="117"/>
        <v>3.96 + 1.96</v>
      </c>
      <c r="H3737" s="27">
        <f>[1]!b_dq_pctchange($A3737,日期设置!$B$2,1)/100</f>
        <v>0</v>
      </c>
      <c r="I3737" s="26">
        <f>[1]!b_pq_pctchange(A3737,日期设置!$B$4,日期设置!$B$2,1)</f>
        <v>0</v>
      </c>
      <c r="J3737" s="26">
        <f>[1]!b_pq_pctchange(A3737,日期设置!$C$4,日期设置!$B$2,1)</f>
        <v>-0.55021010798574099</v>
      </c>
      <c r="K3737" s="52">
        <f>[1]!b_dq_amount($A3737,日期设置!B$2,2,10000)</f>
        <v>0</v>
      </c>
      <c r="L3737" s="26">
        <f>[1]!b_info_latestpar(A3737,日期设置!$B$2)</f>
        <v>100</v>
      </c>
      <c r="M3737" s="6">
        <f>[1]!b_info_outstandingbalance($A3737,日期设置!B$2)</f>
        <v>10</v>
      </c>
      <c r="N3737" s="7" t="str">
        <f>[1]!b_info_latestissurercreditrating2(A3737,日期设置!$B$2,"102","1")</f>
        <v>AA+</v>
      </c>
      <c r="O3737" s="8">
        <v>3.65</v>
      </c>
      <c r="P3737" s="9" t="str">
        <f>[1]!b_info_repurchasedate(A3737)</f>
        <v>2023-03-10</v>
      </c>
      <c r="Q3737" s="8" t="s">
        <v>17344</v>
      </c>
      <c r="R3737" s="2" t="str">
        <f>IF((--IF(P3737=0,Q3737,P3737))&gt;(--日期设置!$B$2),IF(P3737=0,Q3737,P3737),Q3737)</f>
        <v>2023-03-10</v>
      </c>
      <c r="S3737" s="2" t="s">
        <v>18360</v>
      </c>
      <c r="T3737" s="8">
        <f>[1]!b_anal_ptmyear($A3737,日期设置!$B$2)</f>
        <v>3.967123287671233</v>
      </c>
      <c r="U3737" s="8">
        <f>[1]!b_anal_termifexercise($A3737,日期设置!B$2)</f>
        <v>1.9671232876712328</v>
      </c>
      <c r="V3737" s="10">
        <f>[1]!b_dq_dirtyprice(A3737,日期设置!$B$2)</f>
        <v>97.814700000000002</v>
      </c>
      <c r="W3737" s="11">
        <f>IF(U3737=0,ROUNDUP((Q3737-日期设置!$B$2)/365,0),ROUNDUP((R3737-日期设置!$B$2)/365,0))</f>
        <v>2</v>
      </c>
      <c r="X3737" s="18">
        <f>_xlfn.IFNA(VLOOKUP(A3737,过往入选债券!A:D,4,0),2)</f>
        <v>2</v>
      </c>
      <c r="Y3737" s="45">
        <f>_xlfn.IFNA(VLOOKUP(C3737,[2]Sheet1!$A:$A,1,0),3)</f>
        <v>3</v>
      </c>
    </row>
    <row r="3738" spans="1:25" hidden="1" x14ac:dyDescent="0.2">
      <c r="A3738" s="21" t="s">
        <v>13815</v>
      </c>
      <c r="B3738" s="21" t="s">
        <v>13816</v>
      </c>
      <c r="C3738" s="37" t="s">
        <v>12226</v>
      </c>
      <c r="D3738" s="26" t="str">
        <f>[1]!b_calc_yield(A3738,日期设置!$B$2,F3738,1,R3738,1,O3738,L3738,S3738,)</f>
        <v>Fetching...</v>
      </c>
      <c r="E3738" s="26">
        <f t="shared" si="116"/>
        <v>22.01081201319024</v>
      </c>
      <c r="F3738" s="18">
        <f>[1]!b_dq_cleanprice($A3738,日期设置!B$2)</f>
        <v>81.236000000000004</v>
      </c>
      <c r="G3738" s="18" t="str">
        <f t="shared" si="117"/>
        <v>3.29 + 0</v>
      </c>
      <c r="H3738" s="27">
        <f>[1]!b_dq_pctchange($A3738,日期设置!$B$2,1)/100</f>
        <v>0</v>
      </c>
      <c r="I3738" s="26">
        <f>[1]!b_pq_pctchange(A3738,日期设置!$B$4,日期设置!$B$2,1)</f>
        <v>0</v>
      </c>
      <c r="J3738" s="26">
        <f>[1]!b_pq_pctchange(A3738,日期设置!$C$4,日期设置!$B$2,1)</f>
        <v>0</v>
      </c>
      <c r="K3738" s="52">
        <f>[1]!b_dq_amount($A3738,日期设置!B$2,2,10000)</f>
        <v>0</v>
      </c>
      <c r="L3738" s="26">
        <f>[1]!b_info_latestpar(A3738,日期设置!$B$2)</f>
        <v>80</v>
      </c>
      <c r="M3738" s="6">
        <f>[1]!b_info_outstandingbalance($A3738,日期设置!B$2)</f>
        <v>9.84</v>
      </c>
      <c r="N3738" s="7" t="str">
        <f>[1]!b_info_latestissurercreditrating2(A3738,日期设置!$B$2,"102","1")</f>
        <v>AA</v>
      </c>
      <c r="O3738" s="8">
        <v>5.78</v>
      </c>
      <c r="P3738" s="9">
        <f>[1]!b_info_repurchasedate(A3738)</f>
        <v>0</v>
      </c>
      <c r="Q3738" s="8" t="s">
        <v>16236</v>
      </c>
      <c r="R3738" s="2" t="str">
        <f>IF((--IF(P3738=0,Q3738,P3738))&gt;(--日期设置!$B$2),IF(P3738=0,Q3738,P3738),Q3738)</f>
        <v>2024-07-06</v>
      </c>
      <c r="S3738" s="2" t="s">
        <v>18024</v>
      </c>
      <c r="T3738" s="8">
        <f>[1]!b_anal_ptmyear($A3738,日期设置!$B$2)</f>
        <v>3.2904109589041095</v>
      </c>
      <c r="U3738" s="8">
        <f>[1]!b_anal_termifexercise($A3738,日期设置!B$2)</f>
        <v>0</v>
      </c>
      <c r="V3738" s="10">
        <f>[1]!b_dq_dirtyprice(A3738,日期设置!$B$2)</f>
        <v>84.517099999999999</v>
      </c>
      <c r="W3738" s="11">
        <f>IF(U3738=0,ROUNDUP((Q3738-日期设置!$B$2)/365,0),ROUNDUP((R3738-日期设置!$B$2)/365,0))</f>
        <v>4</v>
      </c>
      <c r="X3738" s="18">
        <f>_xlfn.IFNA(VLOOKUP(A3738,过往入选债券!A:D,4,0),2)</f>
        <v>2</v>
      </c>
      <c r="Y3738">
        <f>_xlfn.IFNA(VLOOKUP(C3738,[2]Sheet1!$A:$A,1,0),3)</f>
        <v>3</v>
      </c>
    </row>
    <row r="3739" spans="1:25" hidden="1" x14ac:dyDescent="0.2">
      <c r="A3739" s="21" t="s">
        <v>4329</v>
      </c>
      <c r="B3739" s="21" t="s">
        <v>4330</v>
      </c>
      <c r="C3739" s="37" t="s">
        <v>114</v>
      </c>
      <c r="D3739" s="26" t="str">
        <f>[1]!b_calc_yield(A3739,日期设置!$B$2,F3739,1,R3739,1,O3739,L3739,S3739,)</f>
        <v>Fetching...</v>
      </c>
      <c r="E3739" s="26">
        <f t="shared" si="116"/>
        <v>9.9331175458888374</v>
      </c>
      <c r="F3739" s="18">
        <f>[1]!b_dq_cleanprice($A3739,日期设置!B$2)</f>
        <v>99.005700000000004</v>
      </c>
      <c r="G3739" s="18" t="str">
        <f t="shared" si="117"/>
        <v>4.09 + 2.09</v>
      </c>
      <c r="H3739" s="27">
        <f>[1]!b_dq_pctchange($A3739,日期设置!$B$2,1)/100</f>
        <v>0</v>
      </c>
      <c r="I3739" s="26">
        <f>[1]!b_pq_pctchange(A3739,日期设置!$B$4,日期设置!$B$2,1)</f>
        <v>0</v>
      </c>
      <c r="J3739" s="26">
        <f>[1]!b_pq_pctchange(A3739,日期设置!$C$4,日期设置!$B$2,1)</f>
        <v>0</v>
      </c>
      <c r="K3739" s="52">
        <f>[1]!b_dq_amount($A3739,日期设置!B$2,2,10000)</f>
        <v>0</v>
      </c>
      <c r="L3739" s="26">
        <f>[1]!b_info_latestpar(A3739,日期设置!$B$2)</f>
        <v>100</v>
      </c>
      <c r="M3739" s="6">
        <f>[1]!b_info_outstandingbalance($A3739,日期设置!B$2)</f>
        <v>5</v>
      </c>
      <c r="N3739" s="7">
        <f>[1]!b_info_latestissurercreditrating2(A3739,日期设置!$B$2,"102","1")</f>
        <v>0</v>
      </c>
      <c r="O3739" s="8">
        <v>4.4000000000000004</v>
      </c>
      <c r="P3739" s="9" t="str">
        <f>[1]!b_info_repurchasedate(A3739)</f>
        <v>2023-04-27</v>
      </c>
      <c r="Q3739" s="8" t="s">
        <v>16433</v>
      </c>
      <c r="R3739" s="2" t="str">
        <f>IF((--IF(P3739=0,Q3739,P3739))&gt;(--日期设置!$B$2),IF(P3739=0,Q3739,P3739),Q3739)</f>
        <v>2023-04-27</v>
      </c>
      <c r="S3739" s="2" t="s">
        <v>18085</v>
      </c>
      <c r="T3739" s="8">
        <f>[1]!b_anal_ptmyear($A3739,日期设置!$B$2)</f>
        <v>4.0986301369863014</v>
      </c>
      <c r="U3739" s="8">
        <f>[1]!b_anal_termifexercise($A3739,日期设置!B$2)</f>
        <v>2.0986301369863014</v>
      </c>
      <c r="V3739" s="10">
        <f>[1]!b_dq_dirtyprice(A3739,日期设置!$B$2)</f>
        <v>102.9717</v>
      </c>
      <c r="W3739" s="11">
        <f>IF(U3739=0,ROUNDUP((Q3739-日期设置!$B$2)/365,0),ROUNDUP((R3739-日期设置!$B$2)/365,0))</f>
        <v>3</v>
      </c>
      <c r="X3739" s="18">
        <f>_xlfn.IFNA(VLOOKUP(A3739,过往入选债券!A:D,4,0),2)</f>
        <v>2</v>
      </c>
      <c r="Y3739">
        <f>_xlfn.IFNA(VLOOKUP(C3739,[2]Sheet1!$A:$A,1,0),3)</f>
        <v>3</v>
      </c>
    </row>
    <row r="3740" spans="1:25" hidden="1" x14ac:dyDescent="0.2">
      <c r="A3740" s="21" t="s">
        <v>15543</v>
      </c>
      <c r="B3740" s="21" t="s">
        <v>15544</v>
      </c>
      <c r="C3740" s="37" t="s">
        <v>4491</v>
      </c>
      <c r="D3740" s="26" t="str">
        <f>[1]!b_calc_yield(A3740,日期设置!$B$2,F3740,1,R3740,1,O3740,L3740,S3740,)</f>
        <v>Fetching...</v>
      </c>
      <c r="E3740" s="26">
        <f t="shared" si="116"/>
        <v>18.219406534631965</v>
      </c>
      <c r="F3740" s="18">
        <f>[1]!b_dq_cleanprice($A3740,日期设置!B$2)</f>
        <v>100.13</v>
      </c>
      <c r="G3740" s="18" t="str">
        <f t="shared" si="117"/>
        <v>5.75 + 3.75</v>
      </c>
      <c r="H3740" s="27">
        <f>[1]!b_dq_pctchange($A3740,日期设置!$B$2,1)/100</f>
        <v>0</v>
      </c>
      <c r="I3740" s="26">
        <f>[1]!b_pq_pctchange(A3740,日期设置!$B$4,日期设置!$B$2,1)</f>
        <v>0</v>
      </c>
      <c r="J3740" s="26">
        <f>[1]!b_pq_pctchange(A3740,日期设置!$C$4,日期设置!$B$2,1)</f>
        <v>-0.39789117676316094</v>
      </c>
      <c r="K3740" s="52">
        <f>[1]!b_dq_amount($A3740,日期设置!B$2,2,10000)</f>
        <v>0</v>
      </c>
      <c r="L3740" s="26">
        <f>[1]!b_info_latestpar(A3740,日期设置!$B$2)</f>
        <v>100</v>
      </c>
      <c r="M3740" s="6">
        <f>[1]!b_info_outstandingbalance($A3740,日期设置!B$2)</f>
        <v>12</v>
      </c>
      <c r="N3740" s="7" t="str">
        <f>[1]!b_info_latestissurercreditrating2(A3740,日期设置!$B$2,"102","1")</f>
        <v>AA+</v>
      </c>
      <c r="O3740" s="8">
        <v>4.95</v>
      </c>
      <c r="P3740" s="9" t="str">
        <f>[1]!b_info_repurchasedate(A3740)</f>
        <v>2024-12-23</v>
      </c>
      <c r="Q3740" s="8" t="s">
        <v>16752</v>
      </c>
      <c r="R3740" s="2" t="str">
        <f>IF((--IF(P3740=0,Q3740,P3740))&gt;(--日期设置!$B$2),IF(P3740=0,Q3740,P3740),Q3740)</f>
        <v>2024-12-23</v>
      </c>
      <c r="S3740" s="2" t="s">
        <v>18311</v>
      </c>
      <c r="T3740" s="8">
        <f>[1]!b_anal_ptmyear($A3740,日期设置!$B$2)</f>
        <v>5.7561643835616438</v>
      </c>
      <c r="U3740" s="8">
        <f>[1]!b_anal_termifexercise($A3740,日期设置!B$2)</f>
        <v>3.7589041095890412</v>
      </c>
      <c r="V3740" s="10">
        <f>[1]!b_dq_dirtyprice(A3740,日期设置!$B$2)</f>
        <v>101.337</v>
      </c>
      <c r="W3740" s="11">
        <f>IF(U3740=0,ROUNDUP((Q3740-日期设置!$B$2)/365,0),ROUNDUP((R3740-日期设置!$B$2)/365,0))</f>
        <v>4</v>
      </c>
      <c r="X3740" s="18">
        <f>_xlfn.IFNA(VLOOKUP(A3740,过往入选债券!A:D,4,0),2)</f>
        <v>2</v>
      </c>
      <c r="Y3740">
        <f>_xlfn.IFNA(VLOOKUP(C3740,[2]Sheet1!$A:$A,1,0),3)</f>
        <v>3</v>
      </c>
    </row>
    <row r="3741" spans="1:25" x14ac:dyDescent="0.2">
      <c r="A3741" s="21" t="s">
        <v>13360</v>
      </c>
      <c r="B3741" s="21" t="s">
        <v>13361</v>
      </c>
      <c r="C3741" s="37" t="s">
        <v>1643</v>
      </c>
      <c r="D3741" s="26" t="str">
        <f>[1]!b_calc_yield(A3741,日期设置!$B$2,F3741,1,R3741,1,O3741,L3741,S3741,)</f>
        <v>Fetching...</v>
      </c>
      <c r="E3741" s="26">
        <f t="shared" si="116"/>
        <v>21.706009561048688</v>
      </c>
      <c r="F3741" s="18">
        <f>[1]!b_dq_cleanprice($A3741,日期设置!B$2)</f>
        <v>57.930700000000002</v>
      </c>
      <c r="G3741" s="18" t="str">
        <f t="shared" si="117"/>
        <v>2.44 + 0</v>
      </c>
      <c r="H3741" s="27">
        <f>[1]!b_dq_pctchange($A3741,日期设置!$B$2,1)/100</f>
        <v>-5.365433217955057E-3</v>
      </c>
      <c r="I3741" s="26">
        <f>[1]!b_pq_pctchange(A3741,日期设置!$B$4,日期设置!$B$2,1)</f>
        <v>-0.53654332179550568</v>
      </c>
      <c r="J3741" s="26">
        <f>[1]!b_pq_pctchange(A3741,日期设置!$C$4,日期设置!$B$2,1)</f>
        <v>-0.53654332179550568</v>
      </c>
      <c r="K3741" s="52">
        <f>[1]!b_dq_amount($A3741,日期设置!B$2,2,10000)</f>
        <v>23712.871780000001</v>
      </c>
      <c r="L3741" s="26">
        <f>[1]!b_info_latestpar(A3741,日期设置!$B$2)</f>
        <v>60</v>
      </c>
      <c r="M3741" s="6">
        <f>[1]!b_info_outstandingbalance($A3741,日期设置!B$2)</f>
        <v>6</v>
      </c>
      <c r="N3741" s="7" t="str">
        <f>[1]!b_info_latestissurercreditrating2(A3741,日期设置!$B$2,"102","1")</f>
        <v>AA</v>
      </c>
      <c r="O3741" s="8">
        <v>4.05</v>
      </c>
      <c r="P3741" s="9">
        <f>[1]!b_info_repurchasedate(A3741)</f>
        <v>0</v>
      </c>
      <c r="Q3741" s="8" t="s">
        <v>16526</v>
      </c>
      <c r="R3741" s="2" t="str">
        <f>IF((--IF(P3741=0,Q3741,P3741))&gt;(--日期设置!$B$2),IF(P3741=0,Q3741,P3741),Q3741)</f>
        <v>2023-08-31</v>
      </c>
      <c r="S3741" s="2" t="s">
        <v>18278</v>
      </c>
      <c r="T3741" s="8">
        <f>[1]!b_anal_ptmyear($A3741,日期设置!$B$2)</f>
        <v>2.4438356164383563</v>
      </c>
      <c r="U3741" s="8">
        <f>[1]!b_anal_termifexercise($A3741,日期设置!B$2)</f>
        <v>0</v>
      </c>
      <c r="V3741" s="10">
        <f>[1]!b_dq_dirtyprice(A3741,日期设置!$B$2)</f>
        <v>59.282200000000003</v>
      </c>
      <c r="W3741" s="11">
        <f>IF(U3741=0,ROUNDUP((Q3741-日期设置!$B$2)/365,0),ROUNDUP((R3741-日期设置!$B$2)/365,0))</f>
        <v>3</v>
      </c>
      <c r="X3741" s="18">
        <f>_xlfn.IFNA(VLOOKUP(A3741,过往入选债券!A:D,4,0),2)</f>
        <v>2</v>
      </c>
      <c r="Y3741">
        <f>_xlfn.IFNA(VLOOKUP(C3741,[2]Sheet1!$A:$A,1,0),3)</f>
        <v>3</v>
      </c>
    </row>
    <row r="3742" spans="1:25" hidden="1" x14ac:dyDescent="0.2">
      <c r="A3742" s="21" t="s">
        <v>8875</v>
      </c>
      <c r="B3742" s="21" t="s">
        <v>8876</v>
      </c>
      <c r="C3742" s="37" t="s">
        <v>484</v>
      </c>
      <c r="D3742" s="26" t="str">
        <f>[1]!b_calc_yield(A3742,日期设置!$B$2,F3742,1,R3742,1,O3742,L3742,S3742,)</f>
        <v>Fetching...</v>
      </c>
      <c r="E3742" s="26">
        <f t="shared" si="116"/>
        <v>8.5732700486570437</v>
      </c>
      <c r="F3742" s="18">
        <f>[1]!b_dq_cleanprice($A3742,日期设置!B$2)</f>
        <v>99.448700000000002</v>
      </c>
      <c r="G3742" s="18" t="str">
        <f t="shared" si="117"/>
        <v>1.76 + 1.76</v>
      </c>
      <c r="H3742" s="27">
        <f>[1]!b_dq_pctchange($A3742,日期设置!$B$2,1)/100</f>
        <v>0</v>
      </c>
      <c r="I3742" s="26">
        <f>[1]!b_pq_pctchange(A3742,日期设置!$B$4,日期设置!$B$2,1)</f>
        <v>-0.78178391596321029</v>
      </c>
      <c r="J3742" s="26">
        <f>[1]!b_pq_pctchange(A3742,日期设置!$C$4,日期设置!$B$2,1)</f>
        <v>-0.78178391596321029</v>
      </c>
      <c r="K3742" s="52">
        <f>[1]!b_dq_amount($A3742,日期设置!B$2,2,10000)</f>
        <v>0</v>
      </c>
      <c r="L3742" s="26">
        <f>[1]!b_info_latestpar(A3742,日期设置!$B$2)</f>
        <v>100</v>
      </c>
      <c r="M3742" s="6">
        <f>[1]!b_info_outstandingbalance($A3742,日期设置!B$2)</f>
        <v>10</v>
      </c>
      <c r="N3742" s="7" t="str">
        <f>[1]!b_info_latestissurercreditrating2(A3742,日期设置!$B$2,"102","1")</f>
        <v>AAA</v>
      </c>
      <c r="O3742" s="8">
        <v>4.58</v>
      </c>
      <c r="P3742" s="9">
        <f>[1]!b_info_repurchasedate(A3742)</f>
        <v>0</v>
      </c>
      <c r="Q3742" s="8" t="s">
        <v>16194</v>
      </c>
      <c r="R3742" s="2" t="str">
        <f>IF((--IF(P3742=0,Q3742,P3742))&gt;(--日期设置!$B$2),IF(P3742=0,Q3742,P3742),Q3742)</f>
        <v>2022-12-25</v>
      </c>
      <c r="S3742" s="2" t="s">
        <v>17981</v>
      </c>
      <c r="T3742" s="8">
        <f>[1]!b_anal_ptmyear($A3742,日期设置!$B$2)</f>
        <v>1.7616438356164383</v>
      </c>
      <c r="U3742" s="8">
        <f>[1]!b_anal_termifexercise($A3742,日期设置!B$2)</f>
        <v>1.7616438356164383</v>
      </c>
      <c r="V3742" s="10">
        <f>[1]!b_dq_dirtyprice(A3742,日期设置!$B$2)</f>
        <v>100.54040000000001</v>
      </c>
      <c r="W3742" s="11">
        <f>IF(U3742=0,ROUNDUP((Q3742-日期设置!$B$2)/365,0),ROUNDUP((R3742-日期设置!$B$2)/365,0))</f>
        <v>2</v>
      </c>
      <c r="X3742" s="18">
        <f>_xlfn.IFNA(VLOOKUP(A3742,过往入选债券!A:D,4,0),2)</f>
        <v>2</v>
      </c>
      <c r="Y3742">
        <f>_xlfn.IFNA(VLOOKUP(C3742,[2]Sheet1!$A:$A,1,0),3)</f>
        <v>3</v>
      </c>
    </row>
    <row r="3743" spans="1:25" hidden="1" x14ac:dyDescent="0.2">
      <c r="A3743" s="21" t="s">
        <v>688</v>
      </c>
      <c r="B3743" s="21" t="s">
        <v>689</v>
      </c>
      <c r="C3743" s="37" t="s">
        <v>476</v>
      </c>
      <c r="D3743" s="26" t="str">
        <f>[1]!b_calc_yield(A3743,日期设置!$B$2,F3743,1,R3743,1,O3743,L3743,S3743,)</f>
        <v>Fetching...</v>
      </c>
      <c r="E3743" s="26">
        <f t="shared" si="116"/>
        <v>23.649784084634049</v>
      </c>
      <c r="F3743" s="18">
        <f>[1]!b_dq_cleanprice($A3743,日期设置!B$2)</f>
        <v>99.976100000000002</v>
      </c>
      <c r="G3743" s="18" t="str">
        <f t="shared" si="117"/>
        <v>4.85 + 0</v>
      </c>
      <c r="H3743" s="27">
        <f>[1]!b_dq_pctchange($A3743,日期设置!$B$2,1)/100</f>
        <v>0</v>
      </c>
      <c r="I3743" s="26">
        <f>[1]!b_pq_pctchange(A3743,日期设置!$B$4,日期设置!$B$2,1)</f>
        <v>0</v>
      </c>
      <c r="J3743" s="26">
        <f>[1]!b_pq_pctchange(A3743,日期设置!$C$4,日期设置!$B$2,1)</f>
        <v>0</v>
      </c>
      <c r="K3743" s="52">
        <f>[1]!b_dq_amount($A3743,日期设置!B$2,2,10000)</f>
        <v>0</v>
      </c>
      <c r="L3743" s="26">
        <f>[1]!b_info_latestpar(A3743,日期设置!$B$2)</f>
        <v>100</v>
      </c>
      <c r="M3743" s="6">
        <f>[1]!b_info_outstandingbalance($A3743,日期设置!B$2)</f>
        <v>25</v>
      </c>
      <c r="N3743" s="7">
        <f>[1]!b_info_latestissurercreditrating2(A3743,日期设置!$B$2,"102","1")</f>
        <v>0</v>
      </c>
      <c r="O3743" s="8">
        <v>4.9000000000000004</v>
      </c>
      <c r="P3743" s="9">
        <f>[1]!b_info_repurchasedate(A3743)</f>
        <v>0</v>
      </c>
      <c r="Q3743" s="8" t="s">
        <v>17266</v>
      </c>
      <c r="R3743" s="2" t="str">
        <f>IF((--IF(P3743=0,Q3743,P3743))&gt;(--日期设置!$B$2),IF(P3743=0,Q3743,P3743),Q3743)</f>
        <v>2026-01-28</v>
      </c>
      <c r="S3743" s="2" t="s">
        <v>17793</v>
      </c>
      <c r="T3743" s="8">
        <f>[1]!b_anal_ptmyear($A3743,日期设置!$B$2)</f>
        <v>4.8547945205479452</v>
      </c>
      <c r="U3743" s="8">
        <f>[1]!b_anal_termifexercise($A3743,日期设置!B$2)</f>
        <v>0</v>
      </c>
      <c r="V3743" s="10">
        <f>[1]!b_dq_dirtyprice(A3743,日期设置!$B$2)</f>
        <v>100.6876</v>
      </c>
      <c r="W3743" s="11">
        <f>IF(U3743=0,ROUNDUP((Q3743-日期设置!$B$2)/365,0),ROUNDUP((R3743-日期设置!$B$2)/365,0))</f>
        <v>5</v>
      </c>
      <c r="X3743" s="18">
        <f>_xlfn.IFNA(VLOOKUP(A3743,过往入选债券!A:D,4,0),2)</f>
        <v>2</v>
      </c>
      <c r="Y3743">
        <f>_xlfn.IFNA(VLOOKUP(C3743,[2]Sheet1!$A:$A,1,0),3)</f>
        <v>3</v>
      </c>
    </row>
    <row r="3744" spans="1:25" hidden="1" x14ac:dyDescent="0.2">
      <c r="A3744" s="21" t="s">
        <v>4337</v>
      </c>
      <c r="B3744" s="21" t="s">
        <v>4338</v>
      </c>
      <c r="C3744" s="37" t="s">
        <v>1929</v>
      </c>
      <c r="D3744" s="26" t="str">
        <f>[1]!b_calc_yield(A3744,日期设置!$B$2,F3744,1,R3744,1,O3744,L3744,S3744,)</f>
        <v>Fetching...</v>
      </c>
      <c r="E3744" s="26">
        <f t="shared" si="116"/>
        <v>9.9048832113421739</v>
      </c>
      <c r="F3744" s="18">
        <f>[1]!b_dq_cleanprice($A3744,日期设置!B$2)</f>
        <v>98.245999999999995</v>
      </c>
      <c r="G3744" s="18" t="str">
        <f t="shared" si="117"/>
        <v>2.08 + 0</v>
      </c>
      <c r="H3744" s="27">
        <f>[1]!b_dq_pctchange($A3744,日期设置!$B$2,1)/100</f>
        <v>0</v>
      </c>
      <c r="I3744" s="26">
        <f>[1]!b_pq_pctchange(A3744,日期设置!$B$4,日期设置!$B$2,1)</f>
        <v>0</v>
      </c>
      <c r="J3744" s="26">
        <f>[1]!b_pq_pctchange(A3744,日期设置!$C$4,日期设置!$B$2,1)</f>
        <v>0</v>
      </c>
      <c r="K3744" s="52">
        <f>[1]!b_dq_amount($A3744,日期设置!B$2,2,10000)</f>
        <v>0</v>
      </c>
      <c r="L3744" s="26">
        <f>[1]!b_info_latestpar(A3744,日期设置!$B$2)</f>
        <v>100</v>
      </c>
      <c r="M3744" s="6">
        <f>[1]!b_info_outstandingbalance($A3744,日期设置!B$2)</f>
        <v>5</v>
      </c>
      <c r="N3744" s="7">
        <f>[1]!b_info_latestissurercreditrating2(A3744,日期设置!$B$2,"102","1")</f>
        <v>0</v>
      </c>
      <c r="O3744" s="8">
        <v>4</v>
      </c>
      <c r="P3744" s="9">
        <f>[1]!b_info_repurchasedate(A3744)</f>
        <v>0</v>
      </c>
      <c r="Q3744" s="8" t="s">
        <v>16429</v>
      </c>
      <c r="R3744" s="2" t="str">
        <f>IF((--IF(P3744=0,Q3744,P3744))&gt;(--日期设置!$B$2),IF(P3744=0,Q3744,P3744),Q3744)</f>
        <v>2023-04-22</v>
      </c>
      <c r="S3744" s="2" t="s">
        <v>18199</v>
      </c>
      <c r="T3744" s="8">
        <f>[1]!b_anal_ptmyear($A3744,日期设置!$B$2)</f>
        <v>2.0849315068493151</v>
      </c>
      <c r="U3744" s="8">
        <f>[1]!b_anal_termifexercise($A3744,日期设置!B$2)</f>
        <v>0</v>
      </c>
      <c r="V3744" s="10">
        <f>[1]!b_dq_dirtyprice(A3744,日期设置!$B$2)</f>
        <v>101.9063</v>
      </c>
      <c r="W3744" s="11">
        <f>IF(U3744=0,ROUNDUP((Q3744-日期设置!$B$2)/365,0),ROUNDUP((R3744-日期设置!$B$2)/365,0))</f>
        <v>3</v>
      </c>
      <c r="X3744" s="18">
        <f>_xlfn.IFNA(VLOOKUP(A3744,过往入选债券!A:D,4,0),2)</f>
        <v>2</v>
      </c>
      <c r="Y3744">
        <f>_xlfn.IFNA(VLOOKUP(C3744,[2]Sheet1!$A:$A,1,0),3)</f>
        <v>3</v>
      </c>
    </row>
    <row r="3745" spans="1:25" hidden="1" x14ac:dyDescent="0.2">
      <c r="A3745" s="21" t="s">
        <v>15751</v>
      </c>
      <c r="B3745" s="21" t="s">
        <v>15752</v>
      </c>
      <c r="C3745" s="37" t="s">
        <v>15753</v>
      </c>
      <c r="D3745" s="26" t="str">
        <f>[1]!b_calc_yield(A3745,日期设置!$B$2,F3745,1,R3745,1,O3745,L3745,S3745,)</f>
        <v>Fetching...</v>
      </c>
      <c r="E3745" s="26">
        <f t="shared" si="116"/>
        <v>28.404958790966717</v>
      </c>
      <c r="F3745" s="18">
        <f>[1]!b_dq_cleanprice($A3745,日期设置!B$2)</f>
        <v>97.7</v>
      </c>
      <c r="G3745" s="18" t="str">
        <f t="shared" si="117"/>
        <v>6.00 + 0</v>
      </c>
      <c r="H3745" s="27">
        <f>[1]!b_dq_pctchange($A3745,日期设置!$B$2,1)/100</f>
        <v>0</v>
      </c>
      <c r="I3745" s="26">
        <f>[1]!b_pq_pctchange(A3745,日期设置!$B$4,日期设置!$B$2,1)</f>
        <v>0</v>
      </c>
      <c r="J3745" s="26">
        <f>[1]!b_pq_pctchange(A3745,日期设置!$C$4,日期设置!$B$2,1)</f>
        <v>-0.93287365645913778</v>
      </c>
      <c r="K3745" s="52">
        <f>[1]!b_dq_amount($A3745,日期设置!B$2,2,10000)</f>
        <v>0</v>
      </c>
      <c r="L3745" s="26">
        <f>[1]!b_info_latestpar(A3745,日期设置!$B$2)</f>
        <v>100</v>
      </c>
      <c r="M3745" s="6">
        <f>[1]!b_info_outstandingbalance($A3745,日期设置!B$2)</f>
        <v>10</v>
      </c>
      <c r="N3745" s="7" t="str">
        <f>[1]!b_info_latestissurercreditrating2(A3745,日期设置!$B$2,"102","1")</f>
        <v>AA</v>
      </c>
      <c r="O3745" s="8">
        <v>4.45</v>
      </c>
      <c r="P3745" s="9">
        <f>[1]!b_info_repurchasedate(A3745)</f>
        <v>0</v>
      </c>
      <c r="Q3745" s="8" t="s">
        <v>17507</v>
      </c>
      <c r="R3745" s="2" t="str">
        <f>IF((--IF(P3745=0,Q3745,P3745))&gt;(--日期设置!$B$2),IF(P3745=0,Q3745,P3745),Q3745)</f>
        <v>2027-03-23</v>
      </c>
      <c r="S3745" s="2" t="s">
        <v>18214</v>
      </c>
      <c r="T3745" s="8">
        <f>[1]!b_anal_ptmyear($A3745,日期设置!$B$2)</f>
        <v>6.0027397260273974</v>
      </c>
      <c r="U3745" s="8">
        <f>[1]!b_anal_termifexercise($A3745,日期设置!B$2)</f>
        <v>0</v>
      </c>
      <c r="V3745" s="10">
        <f>[1]!b_dq_dirtyprice(A3745,日期设置!$B$2)</f>
        <v>102.1378</v>
      </c>
      <c r="W3745" s="11">
        <f>IF(U3745=0,ROUNDUP((Q3745-日期设置!$B$2)/365,0),ROUNDUP((R3745-日期设置!$B$2)/365,0))</f>
        <v>7</v>
      </c>
      <c r="X3745" s="18">
        <f>_xlfn.IFNA(VLOOKUP(A3745,过往入选债券!A:D,4,0),2)</f>
        <v>2</v>
      </c>
      <c r="Y3745">
        <f>_xlfn.IFNA(VLOOKUP(C3745,[2]Sheet1!$A:$A,1,0),3)</f>
        <v>3</v>
      </c>
    </row>
    <row r="3746" spans="1:25" hidden="1" x14ac:dyDescent="0.2">
      <c r="A3746" s="21" t="s">
        <v>2610</v>
      </c>
      <c r="B3746" s="21" t="s">
        <v>2611</v>
      </c>
      <c r="C3746" s="37" t="s">
        <v>2612</v>
      </c>
      <c r="D3746" s="26" t="str">
        <f>[1]!b_calc_yield(A3746,日期设置!$B$2,F3746,1,R3746,1,O3746,L3746,S3746,)</f>
        <v>Fetching...</v>
      </c>
      <c r="E3746" s="26">
        <f t="shared" si="116"/>
        <v>4.2299491357848273</v>
      </c>
      <c r="F3746" s="18">
        <f>[1]!b_dq_cleanprice($A3746,日期设置!B$2)</f>
        <v>100.0539</v>
      </c>
      <c r="G3746" s="18" t="str">
        <f t="shared" si="117"/>
        <v>0.86 + 0</v>
      </c>
      <c r="H3746" s="27">
        <f>[1]!b_dq_pctchange($A3746,日期设置!$B$2,1)/100</f>
        <v>0</v>
      </c>
      <c r="I3746" s="26">
        <f>[1]!b_pq_pctchange(A3746,日期设置!$B$4,日期设置!$B$2,1)</f>
        <v>0</v>
      </c>
      <c r="J3746" s="26">
        <f>[1]!b_pq_pctchange(A3746,日期设置!$C$4,日期设置!$B$2,1)</f>
        <v>0</v>
      </c>
      <c r="K3746" s="52">
        <f>[1]!b_dq_amount($A3746,日期设置!B$2,2,10000)</f>
        <v>0</v>
      </c>
      <c r="L3746" s="26">
        <f>[1]!b_info_latestpar(A3746,日期设置!$B$2)</f>
        <v>100</v>
      </c>
      <c r="M3746" s="6">
        <f>[1]!b_info_outstandingbalance($A3746,日期设置!B$2)</f>
        <v>3</v>
      </c>
      <c r="N3746" s="7">
        <f>[1]!b_info_latestissurercreditrating2(A3746,日期设置!$B$2,"102","1")</f>
        <v>0</v>
      </c>
      <c r="O3746" s="8">
        <v>5</v>
      </c>
      <c r="P3746" s="9">
        <f>[1]!b_info_repurchasedate(A3746)</f>
        <v>0</v>
      </c>
      <c r="Q3746" s="8" t="s">
        <v>16498</v>
      </c>
      <c r="R3746" s="2" t="str">
        <f>IF((--IF(P3746=0,Q3746,P3746))&gt;(--日期设置!$B$2),IF(P3746=0,Q3746,P3746),Q3746)</f>
        <v>2022-01-31</v>
      </c>
      <c r="S3746" s="2" t="s">
        <v>18069</v>
      </c>
      <c r="T3746" s="8">
        <f>[1]!b_anal_ptmyear($A3746,日期设置!$B$2)</f>
        <v>0.86301369863013699</v>
      </c>
      <c r="U3746" s="8">
        <f>[1]!b_anal_termifexercise($A3746,日期设置!B$2)</f>
        <v>0</v>
      </c>
      <c r="V3746" s="10">
        <f>[1]!b_dq_dirtyprice(A3746,日期设置!$B$2)</f>
        <v>100.7388</v>
      </c>
      <c r="W3746" s="11">
        <f>IF(U3746=0,ROUNDUP((Q3746-日期设置!$B$2)/365,0),ROUNDUP((R3746-日期设置!$B$2)/365,0))</f>
        <v>1</v>
      </c>
      <c r="X3746" s="18">
        <f>_xlfn.IFNA(VLOOKUP(A3746,过往入选债券!A:D,4,0),2)</f>
        <v>2</v>
      </c>
      <c r="Y3746">
        <f>_xlfn.IFNA(VLOOKUP(C3746,[2]Sheet1!$A:$A,1,0),3)</f>
        <v>3</v>
      </c>
    </row>
    <row r="3747" spans="1:25" hidden="1" x14ac:dyDescent="0.2">
      <c r="A3747" s="21" t="s">
        <v>9790</v>
      </c>
      <c r="B3747" s="21" t="s">
        <v>9791</v>
      </c>
      <c r="C3747" s="37" t="s">
        <v>461</v>
      </c>
      <c r="D3747" s="26" t="str">
        <f>[1]!b_calc_yield(A3747,日期设置!$B$2,F3747,1,R3747,1,O3747,L3747,S3747,)</f>
        <v>Fetching...</v>
      </c>
      <c r="E3747" s="26">
        <f t="shared" si="116"/>
        <v>18.52168120514175</v>
      </c>
      <c r="F3747" s="18">
        <f>[1]!b_dq_cleanprice($A3747,日期设置!B$2)</f>
        <v>100.252</v>
      </c>
      <c r="G3747" s="18" t="str">
        <f t="shared" si="117"/>
        <v>3.81 + 0</v>
      </c>
      <c r="H3747" s="27">
        <f>[1]!b_dq_pctchange($A3747,日期设置!$B$2,1)/100</f>
        <v>0</v>
      </c>
      <c r="I3747" s="26">
        <f>[1]!b_pq_pctchange(A3747,日期设置!$B$4,日期设置!$B$2,1)</f>
        <v>0</v>
      </c>
      <c r="J3747" s="26">
        <f>[1]!b_pq_pctchange(A3747,日期设置!$C$4,日期设置!$B$2,1)</f>
        <v>0.55366098294883903</v>
      </c>
      <c r="K3747" s="52">
        <f>[1]!b_dq_amount($A3747,日期设置!B$2,2,10000)</f>
        <v>0</v>
      </c>
      <c r="L3747" s="26">
        <f>[1]!b_info_latestpar(A3747,日期设置!$B$2)</f>
        <v>100</v>
      </c>
      <c r="M3747" s="6">
        <f>[1]!b_info_outstandingbalance($A3747,日期设置!B$2)</f>
        <v>5</v>
      </c>
      <c r="N3747" s="7" t="str">
        <f>[1]!b_info_latestissurercreditrating2(A3747,日期设置!$B$2,"102","1")</f>
        <v>AA+</v>
      </c>
      <c r="O3747" s="8">
        <v>4.9800000000000004</v>
      </c>
      <c r="P3747" s="9">
        <f>[1]!b_info_repurchasedate(A3747)</f>
        <v>0</v>
      </c>
      <c r="Q3747" s="8" t="s">
        <v>16127</v>
      </c>
      <c r="R3747" s="2" t="str">
        <f>IF((--IF(P3747=0,Q3747,P3747))&gt;(--日期设置!$B$2),IF(P3747=0,Q3747,P3747),Q3747)</f>
        <v>2025-01-13</v>
      </c>
      <c r="S3747" s="2" t="s">
        <v>17912</v>
      </c>
      <c r="T3747" s="8">
        <f>[1]!b_anal_ptmyear($A3747,日期设置!$B$2)</f>
        <v>3.8136986301369862</v>
      </c>
      <c r="U3747" s="8">
        <f>[1]!b_anal_termifexercise($A3747,日期设置!B$2)</f>
        <v>0</v>
      </c>
      <c r="V3747" s="10">
        <f>[1]!b_dq_dirtyprice(A3747,日期设置!$B$2)</f>
        <v>101.1798</v>
      </c>
      <c r="W3747" s="11">
        <f>IF(U3747=0,ROUNDUP((Q3747-日期设置!$B$2)/365,0),ROUNDUP((R3747-日期设置!$B$2)/365,0))</f>
        <v>4</v>
      </c>
      <c r="X3747" s="18">
        <f>_xlfn.IFNA(VLOOKUP(A3747,过往入选债券!A:D,4,0),2)</f>
        <v>2</v>
      </c>
      <c r="Y3747">
        <f>_xlfn.IFNA(VLOOKUP(C3747,[2]Sheet1!$A:$A,1,0),3)</f>
        <v>3</v>
      </c>
    </row>
    <row r="3748" spans="1:25" hidden="1" x14ac:dyDescent="0.2">
      <c r="A3748" s="21" t="s">
        <v>14737</v>
      </c>
      <c r="B3748" s="21" t="s">
        <v>14738</v>
      </c>
      <c r="C3748" s="37" t="s">
        <v>1776</v>
      </c>
      <c r="D3748" s="26" t="str">
        <f>[1]!b_calc_yield(A3748,日期设置!$B$2,F3748,1,R3748,1,O3748,L3748,S3748,)</f>
        <v>Fetching...</v>
      </c>
      <c r="E3748" s="26">
        <f t="shared" si="116"/>
        <v>21.66796746015067</v>
      </c>
      <c r="F3748" s="18">
        <f>[1]!b_dq_cleanprice($A3748,日期设置!B$2)</f>
        <v>104.1442</v>
      </c>
      <c r="G3748" s="18" t="str">
        <f t="shared" si="117"/>
        <v>4.58 + 0</v>
      </c>
      <c r="H3748" s="27">
        <f>[1]!b_dq_pctchange($A3748,日期设置!$B$2,1)/100</f>
        <v>0</v>
      </c>
      <c r="I3748" s="26">
        <f>[1]!b_pq_pctchange(A3748,日期设置!$B$4,日期设置!$B$2,1)</f>
        <v>0</v>
      </c>
      <c r="J3748" s="26">
        <f>[1]!b_pq_pctchange(A3748,日期设置!$C$4,日期设置!$B$2,1)</f>
        <v>0</v>
      </c>
      <c r="K3748" s="52">
        <f>[1]!b_dq_amount($A3748,日期设置!B$2,2,10000)</f>
        <v>0</v>
      </c>
      <c r="L3748" s="26">
        <f>[1]!b_info_latestpar(A3748,日期设置!$B$2)</f>
        <v>100</v>
      </c>
      <c r="M3748" s="6">
        <f>[1]!b_info_outstandingbalance($A3748,日期设置!B$2)</f>
        <v>9</v>
      </c>
      <c r="N3748" s="7" t="str">
        <f>[1]!b_info_latestissurercreditrating2(A3748,日期设置!$B$2,"102","1")</f>
        <v>AA+</v>
      </c>
      <c r="O3748" s="8">
        <v>5.94</v>
      </c>
      <c r="P3748" s="9">
        <f>[1]!b_info_repurchasedate(A3748)</f>
        <v>0</v>
      </c>
      <c r="Q3748" s="8" t="s">
        <v>17515</v>
      </c>
      <c r="R3748" s="2" t="str">
        <f>IF((--IF(P3748=0,Q3748,P3748))&gt;(--日期设置!$B$2),IF(P3748=0,Q3748,P3748),Q3748)</f>
        <v>2025-10-22</v>
      </c>
      <c r="S3748" s="2" t="s">
        <v>18838</v>
      </c>
      <c r="T3748" s="8">
        <f>[1]!b_anal_ptmyear($A3748,日期设置!$B$2)</f>
        <v>4.5863013698630137</v>
      </c>
      <c r="U3748" s="8">
        <f>[1]!b_anal_termifexercise($A3748,日期设置!B$2)</f>
        <v>0</v>
      </c>
      <c r="V3748" s="10">
        <f>[1]!b_dq_dirtyprice(A3748,日期设置!$B$2)</f>
        <v>106.6016</v>
      </c>
      <c r="W3748" s="11">
        <f>IF(U3748=0,ROUNDUP((Q3748-日期设置!$B$2)/365,0),ROUNDUP((R3748-日期设置!$B$2)/365,0))</f>
        <v>5</v>
      </c>
      <c r="X3748" s="18">
        <f>_xlfn.IFNA(VLOOKUP(A3748,过往入选债券!A:D,4,0),2)</f>
        <v>2</v>
      </c>
      <c r="Y3748">
        <f>_xlfn.IFNA(VLOOKUP(C3748,[2]Sheet1!$A:$A,1,0),3)</f>
        <v>3</v>
      </c>
    </row>
    <row r="3749" spans="1:25" hidden="1" x14ac:dyDescent="0.2">
      <c r="A3749" s="21" t="s">
        <v>3583</v>
      </c>
      <c r="B3749" s="21" t="s">
        <v>3584</v>
      </c>
      <c r="C3749" s="37" t="s">
        <v>1118</v>
      </c>
      <c r="D3749" s="26" t="str">
        <f>[1]!b_calc_yield(A3749,日期设置!$B$2,F3749,1,R3749,1,O3749,L3749,S3749,)</f>
        <v>Fetching...</v>
      </c>
      <c r="E3749" s="26">
        <f t="shared" si="116"/>
        <v>7.7449128896981856</v>
      </c>
      <c r="F3749" s="18">
        <f>[1]!b_dq_cleanprice($A3749,日期设置!B$2)</f>
        <v>100.0765</v>
      </c>
      <c r="G3749" s="18" t="str">
        <f t="shared" si="117"/>
        <v>3.60 + 1.60</v>
      </c>
      <c r="H3749" s="27">
        <f>[1]!b_dq_pctchange($A3749,日期设置!$B$2,1)/100</f>
        <v>0</v>
      </c>
      <c r="I3749" s="26">
        <f>[1]!b_pq_pctchange(A3749,日期设置!$B$4,日期设置!$B$2,1)</f>
        <v>1.6339384731627371</v>
      </c>
      <c r="J3749" s="26">
        <f>[1]!b_pq_pctchange(A3749,日期设置!$C$4,日期设置!$B$2,1)</f>
        <v>-0.27105537202848629</v>
      </c>
      <c r="K3749" s="52">
        <f>[1]!b_dq_amount($A3749,日期设置!B$2,2,10000)</f>
        <v>0</v>
      </c>
      <c r="L3749" s="26">
        <f>[1]!b_info_latestpar(A3749,日期设置!$B$2)</f>
        <v>100</v>
      </c>
      <c r="M3749" s="6">
        <f>[1]!b_info_outstandingbalance($A3749,日期设置!B$2)</f>
        <v>15</v>
      </c>
      <c r="N3749" s="7">
        <f>[1]!b_info_latestissurercreditrating2(A3749,日期设置!$B$2,"102","1")</f>
        <v>0</v>
      </c>
      <c r="O3749" s="8">
        <v>4.97</v>
      </c>
      <c r="P3749" s="9" t="str">
        <f>[1]!b_info_repurchasedate(A3749)</f>
        <v>2022-10-29</v>
      </c>
      <c r="Q3749" s="8" t="s">
        <v>15985</v>
      </c>
      <c r="R3749" s="2" t="str">
        <f>IF((--IF(P3749=0,Q3749,P3749))&gt;(--日期设置!$B$2),IF(P3749=0,Q3749,P3749),Q3749)</f>
        <v>2022-10-29</v>
      </c>
      <c r="S3749" s="2" t="s">
        <v>17773</v>
      </c>
      <c r="T3749" s="8">
        <f>[1]!b_anal_ptmyear($A3749,日期设置!$B$2)</f>
        <v>3.6054794520547944</v>
      </c>
      <c r="U3749" s="8">
        <f>[1]!b_anal_termifexercise($A3749,日期设置!B$2)</f>
        <v>1.6054794520547946</v>
      </c>
      <c r="V3749" s="10">
        <f>[1]!b_dq_dirtyprice(A3749,日期设置!$B$2)</f>
        <v>102.0373</v>
      </c>
      <c r="W3749" s="11">
        <f>IF(U3749=0,ROUNDUP((Q3749-日期设置!$B$2)/365,0),ROUNDUP((R3749-日期设置!$B$2)/365,0))</f>
        <v>2</v>
      </c>
      <c r="X3749" s="18">
        <f>_xlfn.IFNA(VLOOKUP(A3749,过往入选债券!A:D,4,0),2)</f>
        <v>2</v>
      </c>
      <c r="Y3749">
        <f>_xlfn.IFNA(VLOOKUP(C3749,[2]Sheet1!$A:$A,1,0),3)</f>
        <v>3</v>
      </c>
    </row>
    <row r="3750" spans="1:25" hidden="1" x14ac:dyDescent="0.2">
      <c r="A3750" s="21" t="s">
        <v>13629</v>
      </c>
      <c r="B3750" s="21" t="s">
        <v>13630</v>
      </c>
      <c r="C3750" s="37" t="s">
        <v>13631</v>
      </c>
      <c r="D3750" s="26" t="str">
        <f>[1]!b_calc_yield(A3750,日期设置!$B$2,F3750,1,R3750,1,O3750,L3750,S3750,)</f>
        <v>Fetching...</v>
      </c>
      <c r="E3750" s="26">
        <f t="shared" si="116"/>
        <v>25.564673163984519</v>
      </c>
      <c r="F3750" s="18">
        <f>[1]!b_dq_cleanprice($A3750,日期设置!B$2)</f>
        <v>61.080800000000004</v>
      </c>
      <c r="G3750" s="18" t="str">
        <f t="shared" si="117"/>
        <v>2.97 + 0</v>
      </c>
      <c r="H3750" s="27">
        <f>[1]!b_dq_pctchange($A3750,日期设置!$B$2,1)/100</f>
        <v>0</v>
      </c>
      <c r="I3750" s="26">
        <f>[1]!b_pq_pctchange(A3750,日期设置!$B$4,日期设置!$B$2,1)</f>
        <v>-25.000030697031349</v>
      </c>
      <c r="J3750" s="26">
        <f>[1]!b_pq_pctchange(A3750,日期设置!$C$4,日期设置!$B$2,1)</f>
        <v>-25.000030697031349</v>
      </c>
      <c r="K3750" s="52">
        <f>[1]!b_dq_amount($A3750,日期设置!B$2,2,10000)</f>
        <v>0</v>
      </c>
      <c r="L3750" s="26">
        <f>[1]!b_info_latestpar(A3750,日期设置!$B$2)</f>
        <v>60</v>
      </c>
      <c r="M3750" s="6">
        <f>[1]!b_info_outstandingbalance($A3750,日期设置!B$2)</f>
        <v>7.2</v>
      </c>
      <c r="N3750" s="7" t="str">
        <f>[1]!b_info_latestissurercreditrating2(A3750,日期设置!$B$2,"102","1")</f>
        <v>AA</v>
      </c>
      <c r="O3750" s="8">
        <v>5.6</v>
      </c>
      <c r="P3750" s="9">
        <f>[1]!b_info_repurchasedate(A3750)</f>
        <v>0</v>
      </c>
      <c r="Q3750" s="8" t="s">
        <v>16583</v>
      </c>
      <c r="R3750" s="2" t="str">
        <f>IF((--IF(P3750=0,Q3750,P3750))&gt;(--日期设置!$B$2),IF(P3750=0,Q3750,P3750),Q3750)</f>
        <v>2024-03-13</v>
      </c>
      <c r="S3750" s="2" t="s">
        <v>18333</v>
      </c>
      <c r="T3750" s="8">
        <f>[1]!b_anal_ptmyear($A3750,日期设置!$B$2)</f>
        <v>2.9753424657534246</v>
      </c>
      <c r="U3750" s="8">
        <f>[1]!b_anal_termifexercise($A3750,日期设置!B$2)</f>
        <v>0</v>
      </c>
      <c r="V3750" s="10">
        <f>[1]!b_dq_dirtyprice(A3750,日期设置!$B$2)</f>
        <v>61.163699999999999</v>
      </c>
      <c r="W3750" s="11">
        <f>IF(U3750=0,ROUNDUP((Q3750-日期设置!$B$2)/365,0),ROUNDUP((R3750-日期设置!$B$2)/365,0))</f>
        <v>3</v>
      </c>
      <c r="X3750" s="18">
        <f>_xlfn.IFNA(VLOOKUP(A3750,过往入选债券!A:D,4,0),2)</f>
        <v>2</v>
      </c>
      <c r="Y3750">
        <f>_xlfn.IFNA(VLOOKUP(C3750,[2]Sheet1!$A:$A,1,0),3)</f>
        <v>3</v>
      </c>
    </row>
    <row r="3751" spans="1:25" hidden="1" x14ac:dyDescent="0.2">
      <c r="A3751" s="21" t="s">
        <v>12681</v>
      </c>
      <c r="B3751" s="21" t="s">
        <v>12682</v>
      </c>
      <c r="C3751" s="37" t="s">
        <v>12683</v>
      </c>
      <c r="D3751" s="26" t="str">
        <f>[1]!b_calc_yield(A3751,日期设置!$B$2,F3751,1,R3751,1,O3751,L3751,S3751,)</f>
        <v>Fetching...</v>
      </c>
      <c r="E3751" s="26">
        <f t="shared" si="116"/>
        <v>29.921540568517415</v>
      </c>
      <c r="F3751" s="18">
        <f>[1]!b_dq_cleanprice($A3751,日期设置!B$2)</f>
        <v>40.037500000000001</v>
      </c>
      <c r="G3751" s="18" t="str">
        <f t="shared" si="117"/>
        <v>1.75 + 0</v>
      </c>
      <c r="H3751" s="27">
        <f>[1]!b_dq_pctchange($A3751,日期设置!$B$2,1)/100</f>
        <v>0</v>
      </c>
      <c r="I3751" s="26">
        <f>[1]!b_pq_pctchange(A3751,日期设置!$B$4,日期设置!$B$2,1)</f>
        <v>0</v>
      </c>
      <c r="J3751" s="26">
        <f>[1]!b_pq_pctchange(A3751,日期设置!$C$4,日期设置!$B$2,1)</f>
        <v>-0.90389998688206841</v>
      </c>
      <c r="K3751" s="52">
        <f>[1]!b_dq_amount($A3751,日期设置!B$2,2,10000)</f>
        <v>0</v>
      </c>
      <c r="L3751" s="26">
        <f>[1]!b_info_latestpar(A3751,日期设置!$B$2)</f>
        <v>40</v>
      </c>
      <c r="M3751" s="6">
        <f>[1]!b_info_outstandingbalance($A3751,日期设置!B$2)</f>
        <v>4</v>
      </c>
      <c r="N3751" s="7" t="str">
        <f>[1]!b_info_latestissurercreditrating2(A3751,日期设置!$B$2,"102","1")</f>
        <v>AA</v>
      </c>
      <c r="O3751" s="8">
        <v>6.42</v>
      </c>
      <c r="P3751" s="9">
        <f>[1]!b_info_repurchasedate(A3751)</f>
        <v>0</v>
      </c>
      <c r="Q3751" s="8" t="s">
        <v>16302</v>
      </c>
      <c r="R3751" s="2" t="str">
        <f>IF((--IF(P3751=0,Q3751,P3751))&gt;(--日期设置!$B$2),IF(P3751=0,Q3751,P3751),Q3751)</f>
        <v>2022-12-22</v>
      </c>
      <c r="S3751" s="2" t="s">
        <v>18930</v>
      </c>
      <c r="T3751" s="8">
        <f>[1]!b_anal_ptmyear($A3751,日期设置!$B$2)</f>
        <v>1.7534246575342465</v>
      </c>
      <c r="U3751" s="8">
        <f>[1]!b_anal_termifexercise($A3751,日期设置!B$2)</f>
        <v>0</v>
      </c>
      <c r="V3751" s="10">
        <f>[1]!b_dq_dirtyprice(A3751,日期设置!$B$2)</f>
        <v>40.670699999999997</v>
      </c>
      <c r="W3751" s="11">
        <f>IF(U3751=0,ROUNDUP((Q3751-日期设置!$B$2)/365,0),ROUNDUP((R3751-日期设置!$B$2)/365,0))</f>
        <v>2</v>
      </c>
      <c r="X3751" s="18">
        <f>_xlfn.IFNA(VLOOKUP(A3751,过往入选债券!A:D,4,0),2)</f>
        <v>2</v>
      </c>
      <c r="Y3751">
        <f>_xlfn.IFNA(VLOOKUP(C3751,[2]Sheet1!$A:$A,1,0),3)</f>
        <v>3</v>
      </c>
    </row>
    <row r="3752" spans="1:25" hidden="1" x14ac:dyDescent="0.2">
      <c r="A3752" s="21" t="s">
        <v>2936</v>
      </c>
      <c r="B3752" s="21" t="s">
        <v>2937</v>
      </c>
      <c r="C3752" s="37" t="s">
        <v>463</v>
      </c>
      <c r="D3752" s="26" t="str">
        <f>[1]!b_calc_yield(A3752,日期设置!$B$2,F3752,1,R3752,1,O3752,L3752,S3752,)</f>
        <v>Fetching...</v>
      </c>
      <c r="E3752" s="26">
        <f t="shared" si="116"/>
        <v>4.9992968372881474</v>
      </c>
      <c r="F3752" s="18">
        <f>[1]!b_dq_cleanprice($A3752,日期设置!B$2)</f>
        <v>100.3484</v>
      </c>
      <c r="G3752" s="18" t="str">
        <f t="shared" si="117"/>
        <v>3.06 + 1.06</v>
      </c>
      <c r="H3752" s="27">
        <f>[1]!b_dq_pctchange($A3752,日期设置!$B$2,1)/100</f>
        <v>0</v>
      </c>
      <c r="I3752" s="26">
        <f>[1]!b_pq_pctchange(A3752,日期设置!$B$4,日期设置!$B$2,1)</f>
        <v>0</v>
      </c>
      <c r="J3752" s="26">
        <f>[1]!b_pq_pctchange(A3752,日期设置!$C$4,日期设置!$B$2,1)</f>
        <v>-0.16614369539394122</v>
      </c>
      <c r="K3752" s="52">
        <f>[1]!b_dq_amount($A3752,日期设置!B$2,2,10000)</f>
        <v>0</v>
      </c>
      <c r="L3752" s="26">
        <f>[1]!b_info_latestpar(A3752,日期设置!$B$2)</f>
        <v>100</v>
      </c>
      <c r="M3752" s="6">
        <f>[1]!b_info_outstandingbalance($A3752,日期设置!B$2)</f>
        <v>5</v>
      </c>
      <c r="N3752" s="7">
        <f>[1]!b_info_latestissurercreditrating2(A3752,日期设置!$B$2,"102","1")</f>
        <v>0</v>
      </c>
      <c r="O3752" s="8">
        <v>5.25</v>
      </c>
      <c r="P3752" s="9" t="str">
        <f>[1]!b_info_repurchasedate(A3752)</f>
        <v>2022-04-16</v>
      </c>
      <c r="Q3752" s="8" t="s">
        <v>17236</v>
      </c>
      <c r="R3752" s="2" t="str">
        <f>IF((--IF(P3752=0,Q3752,P3752))&gt;(--日期设置!$B$2),IF(P3752=0,Q3752,P3752),Q3752)</f>
        <v>2022-04-16</v>
      </c>
      <c r="S3752" s="2" t="s">
        <v>18766</v>
      </c>
      <c r="T3752" s="8">
        <f>[1]!b_anal_ptmyear($A3752,日期设置!$B$2)</f>
        <v>3.0684931506849313</v>
      </c>
      <c r="U3752" s="8">
        <f>[1]!b_anal_termifexercise($A3752,日期设置!B$2)</f>
        <v>1.0684931506849316</v>
      </c>
      <c r="V3752" s="10">
        <f>[1]!b_dq_dirtyprice(A3752,日期设置!$B$2)</f>
        <v>105.2388</v>
      </c>
      <c r="W3752" s="11">
        <f>IF(U3752=0,ROUNDUP((Q3752-日期设置!$B$2)/365,0),ROUNDUP((R3752-日期设置!$B$2)/365,0))</f>
        <v>2</v>
      </c>
      <c r="X3752" s="18">
        <f>_xlfn.IFNA(VLOOKUP(A3752,过往入选债券!A:D,4,0),2)</f>
        <v>2</v>
      </c>
      <c r="Y3752">
        <f>_xlfn.IFNA(VLOOKUP(C3752,[2]Sheet1!$A:$A,1,0),3)</f>
        <v>3</v>
      </c>
    </row>
    <row r="3753" spans="1:25" hidden="1" x14ac:dyDescent="0.2">
      <c r="A3753" s="21" t="s">
        <v>8995</v>
      </c>
      <c r="B3753" s="21" t="s">
        <v>8996</v>
      </c>
      <c r="C3753" s="37" t="s">
        <v>7545</v>
      </c>
      <c r="D3753" s="26" t="str">
        <f>[1]!b_calc_yield(A3753,日期设置!$B$2,F3753,1,R3753,1,O3753,L3753,S3753,)</f>
        <v>Fetching...</v>
      </c>
      <c r="E3753" s="26">
        <f t="shared" si="116"/>
        <v>6.6631048694855588</v>
      </c>
      <c r="F3753" s="18">
        <f>[1]!b_dq_cleanprice($A3753,日期设置!B$2)</f>
        <v>101.29219999999999</v>
      </c>
      <c r="G3753" s="18" t="str">
        <f t="shared" si="117"/>
        <v>3.40 + 1.40</v>
      </c>
      <c r="H3753" s="27">
        <f>[1]!b_dq_pctchange($A3753,日期设置!$B$2,1)/100</f>
        <v>0</v>
      </c>
      <c r="I3753" s="26">
        <f>[1]!b_pq_pctchange(A3753,日期设置!$B$4,日期设置!$B$2,1)</f>
        <v>0</v>
      </c>
      <c r="J3753" s="26">
        <f>[1]!b_pq_pctchange(A3753,日期设置!$C$4,日期设置!$B$2,1)</f>
        <v>0</v>
      </c>
      <c r="K3753" s="52">
        <f>[1]!b_dq_amount($A3753,日期设置!B$2,2,10000)</f>
        <v>0</v>
      </c>
      <c r="L3753" s="26">
        <f>[1]!b_info_latestpar(A3753,日期设置!$B$2)</f>
        <v>100</v>
      </c>
      <c r="M3753" s="6">
        <f>[1]!b_info_outstandingbalance($A3753,日期设置!B$2)</f>
        <v>2</v>
      </c>
      <c r="N3753" s="7" t="str">
        <f>[1]!b_info_latestissurercreditrating2(A3753,日期设置!$B$2,"102","1")</f>
        <v>AA</v>
      </c>
      <c r="O3753" s="8">
        <v>5.9</v>
      </c>
      <c r="P3753" s="9" t="str">
        <f>[1]!b_info_repurchasedate(A3753)</f>
        <v>2022-08-16</v>
      </c>
      <c r="Q3753" s="8" t="s">
        <v>16612</v>
      </c>
      <c r="R3753" s="2" t="str">
        <f>IF((--IF(P3753=0,Q3753,P3753))&gt;(--日期设置!$B$2),IF(P3753=0,Q3753,P3753),Q3753)</f>
        <v>2022-08-16</v>
      </c>
      <c r="S3753" s="2" t="s">
        <v>18363</v>
      </c>
      <c r="T3753" s="8">
        <f>[1]!b_anal_ptmyear($A3753,日期设置!$B$2)</f>
        <v>3.4027397260273973</v>
      </c>
      <c r="U3753" s="8">
        <f>[1]!b_anal_termifexercise($A3753,日期设置!B$2)</f>
        <v>1.4027397260273973</v>
      </c>
      <c r="V3753" s="10">
        <f>[1]!b_dq_dirtyprice(A3753,日期设置!$B$2)</f>
        <v>104.816</v>
      </c>
      <c r="W3753" s="11">
        <f>IF(U3753=0,ROUNDUP((Q3753-日期设置!$B$2)/365,0),ROUNDUP((R3753-日期设置!$B$2)/365,0))</f>
        <v>2</v>
      </c>
      <c r="X3753" s="18">
        <f>_xlfn.IFNA(VLOOKUP(A3753,过往入选债券!A:D,4,0),2)</f>
        <v>2</v>
      </c>
      <c r="Y3753">
        <f>_xlfn.IFNA(VLOOKUP(C3753,[2]Sheet1!$A:$A,1,0),3)</f>
        <v>3</v>
      </c>
    </row>
    <row r="3754" spans="1:25" hidden="1" x14ac:dyDescent="0.2">
      <c r="A3754" s="21" t="s">
        <v>14540</v>
      </c>
      <c r="B3754" s="21" t="s">
        <v>14541</v>
      </c>
      <c r="C3754" s="37" t="s">
        <v>14542</v>
      </c>
      <c r="D3754" s="26" t="str">
        <f>[1]!b_calc_yield(A3754,日期设置!$B$2,F3754,1,R3754,1,O3754,L3754,S3754,)</f>
        <v>Fetching...</v>
      </c>
      <c r="E3754" s="26">
        <f t="shared" si="116"/>
        <v>18.86934251173922</v>
      </c>
      <c r="F3754" s="18">
        <f>[1]!b_dq_cleanprice($A3754,日期设置!B$2)</f>
        <v>103.0821</v>
      </c>
      <c r="G3754" s="18" t="str">
        <f t="shared" si="117"/>
        <v>4.09 + 0</v>
      </c>
      <c r="H3754" s="27">
        <f>[1]!b_dq_pctchange($A3754,日期设置!$B$2,1)/100</f>
        <v>0</v>
      </c>
      <c r="I3754" s="26">
        <f>[1]!b_pq_pctchange(A3754,日期设置!$B$4,日期设置!$B$2,1)</f>
        <v>4.124627812996555E-2</v>
      </c>
      <c r="J3754" s="26">
        <f>[1]!b_pq_pctchange(A3754,日期设置!$C$4,日期设置!$B$2,1)</f>
        <v>-0.5670878749879471</v>
      </c>
      <c r="K3754" s="52">
        <f>[1]!b_dq_amount($A3754,日期设置!B$2,2,10000)</f>
        <v>0</v>
      </c>
      <c r="L3754" s="26">
        <f>[1]!b_info_latestpar(A3754,日期设置!$B$2)</f>
        <v>100</v>
      </c>
      <c r="M3754" s="6">
        <f>[1]!b_info_outstandingbalance($A3754,日期设置!B$2)</f>
        <v>15</v>
      </c>
      <c r="N3754" s="7" t="str">
        <f>[1]!b_info_latestissurercreditrating2(A3754,日期设置!$B$2,"102","1")</f>
        <v>AA</v>
      </c>
      <c r="O3754" s="8">
        <v>5.75</v>
      </c>
      <c r="P3754" s="9">
        <f>[1]!b_info_repurchasedate(A3754)</f>
        <v>0</v>
      </c>
      <c r="Q3754" s="8" t="s">
        <v>16215</v>
      </c>
      <c r="R3754" s="2" t="str">
        <f>IF((--IF(P3754=0,Q3754,P3754))&gt;(--日期设置!$B$2),IF(P3754=0,Q3754,P3754),Q3754)</f>
        <v>2025-04-24</v>
      </c>
      <c r="S3754" s="2" t="s">
        <v>18213</v>
      </c>
      <c r="T3754" s="8">
        <f>[1]!b_anal_ptmyear($A3754,日期设置!$B$2)</f>
        <v>4.0904109589041093</v>
      </c>
      <c r="U3754" s="8">
        <f>[1]!b_anal_termifexercise($A3754,日期设置!B$2)</f>
        <v>0</v>
      </c>
      <c r="V3754" s="10">
        <f>[1]!b_dq_dirtyprice(A3754,日期设置!$B$2)</f>
        <v>108.3122</v>
      </c>
      <c r="W3754" s="11">
        <f>IF(U3754=0,ROUNDUP((Q3754-日期设置!$B$2)/365,0),ROUNDUP((R3754-日期设置!$B$2)/365,0))</f>
        <v>5</v>
      </c>
      <c r="X3754" s="18">
        <f>_xlfn.IFNA(VLOOKUP(A3754,过往入选债券!A:D,4,0),2)</f>
        <v>2</v>
      </c>
      <c r="Y3754">
        <f>_xlfn.IFNA(VLOOKUP(C3754,[2]Sheet1!$A:$A,1,0),3)</f>
        <v>3</v>
      </c>
    </row>
    <row r="3755" spans="1:25" hidden="1" x14ac:dyDescent="0.2">
      <c r="A3755" s="21" t="s">
        <v>9385</v>
      </c>
      <c r="B3755" s="21" t="s">
        <v>9386</v>
      </c>
      <c r="C3755" s="37" t="s">
        <v>76</v>
      </c>
      <c r="D3755" s="26" t="str">
        <f>[1]!b_calc_yield(A3755,日期设置!$B$2,F3755,1,R3755,1,O3755,L3755,S3755,)</f>
        <v>Fetching...</v>
      </c>
      <c r="E3755" s="26">
        <f t="shared" si="116"/>
        <v>17.201018801158785</v>
      </c>
      <c r="F3755" s="18">
        <f>[1]!b_dq_cleanprice($A3755,日期设置!B$2)</f>
        <v>100.75369999999999</v>
      </c>
      <c r="G3755" s="18" t="str">
        <f t="shared" si="117"/>
        <v>3.58 + 0</v>
      </c>
      <c r="H3755" s="27">
        <f>[1]!b_dq_pctchange($A3755,日期设置!$B$2,1)/100</f>
        <v>0</v>
      </c>
      <c r="I3755" s="26">
        <f>[1]!b_pq_pctchange(A3755,日期设置!$B$4,日期设置!$B$2,1)</f>
        <v>0</v>
      </c>
      <c r="J3755" s="26">
        <f>[1]!b_pq_pctchange(A3755,日期设置!$C$4,日期设置!$B$2,1)</f>
        <v>0</v>
      </c>
      <c r="K3755" s="52">
        <f>[1]!b_dq_amount($A3755,日期设置!B$2,2,10000)</f>
        <v>0</v>
      </c>
      <c r="L3755" s="26">
        <f>[1]!b_info_latestpar(A3755,日期设置!$B$2)</f>
        <v>100</v>
      </c>
      <c r="M3755" s="6">
        <f>[1]!b_info_outstandingbalance($A3755,日期设置!B$2)</f>
        <v>5</v>
      </c>
      <c r="N3755" s="7" t="str">
        <f>[1]!b_info_latestissurercreditrating2(A3755,日期设置!$B$2,"102","1")</f>
        <v>AA+</v>
      </c>
      <c r="O3755" s="8">
        <v>5.14</v>
      </c>
      <c r="P3755" s="9">
        <f>[1]!b_info_repurchasedate(A3755)</f>
        <v>0</v>
      </c>
      <c r="Q3755" s="8" t="s">
        <v>16452</v>
      </c>
      <c r="R3755" s="2" t="str">
        <f>IF((--IF(P3755=0,Q3755,P3755))&gt;(--日期设置!$B$2),IF(P3755=0,Q3755,P3755),Q3755)</f>
        <v>2024-10-23</v>
      </c>
      <c r="S3755" s="2" t="s">
        <v>18506</v>
      </c>
      <c r="T3755" s="8">
        <f>[1]!b_anal_ptmyear($A3755,日期设置!$B$2)</f>
        <v>3.5890410958904111</v>
      </c>
      <c r="U3755" s="8">
        <f>[1]!b_anal_termifexercise($A3755,日期设置!B$2)</f>
        <v>0</v>
      </c>
      <c r="V3755" s="10">
        <f>[1]!b_dq_dirtyprice(A3755,日期设置!$B$2)</f>
        <v>102.866</v>
      </c>
      <c r="W3755" s="11">
        <f>IF(U3755=0,ROUNDUP((Q3755-日期设置!$B$2)/365,0),ROUNDUP((R3755-日期设置!$B$2)/365,0))</f>
        <v>4</v>
      </c>
      <c r="X3755" s="18">
        <f>_xlfn.IFNA(VLOOKUP(A3755,过往入选债券!A:D,4,0),2)</f>
        <v>2</v>
      </c>
      <c r="Y3755">
        <f>_xlfn.IFNA(VLOOKUP(C3755,[2]Sheet1!$A:$A,1,0),3)</f>
        <v>3</v>
      </c>
    </row>
    <row r="3756" spans="1:25" hidden="1" x14ac:dyDescent="0.2">
      <c r="A3756" s="21" t="s">
        <v>5637</v>
      </c>
      <c r="B3756" s="21" t="s">
        <v>5638</v>
      </c>
      <c r="C3756" s="37" t="s">
        <v>10</v>
      </c>
      <c r="D3756" s="26" t="str">
        <f>[1]!b_calc_yield(A3756,日期设置!$B$2,F3756,1,R3756,1,O3756,L3756,S3756,)</f>
        <v>Fetching...</v>
      </c>
      <c r="E3756" s="26">
        <f t="shared" si="116"/>
        <v>3.5684532758884169</v>
      </c>
      <c r="F3756" s="18">
        <f>[1]!b_dq_cleanprice($A3756,日期设置!B$2)</f>
        <v>100.0608</v>
      </c>
      <c r="G3756" s="18" t="str">
        <f t="shared" si="117"/>
        <v>0.72 + 0.72</v>
      </c>
      <c r="H3756" s="27">
        <f>[1]!b_dq_pctchange($A3756,日期设置!$B$2,1)/100</f>
        <v>0</v>
      </c>
      <c r="I3756" s="26">
        <f>[1]!b_pq_pctchange(A3756,日期设置!$B$4,日期设置!$B$2,1)</f>
        <v>0</v>
      </c>
      <c r="J3756" s="26">
        <f>[1]!b_pq_pctchange(A3756,日期设置!$C$4,日期设置!$B$2,1)</f>
        <v>-0.22346335290755925</v>
      </c>
      <c r="K3756" s="52">
        <f>[1]!b_dq_amount($A3756,日期设置!B$2,2,10000)</f>
        <v>0</v>
      </c>
      <c r="L3756" s="26">
        <f>[1]!b_info_latestpar(A3756,日期设置!$B$2)</f>
        <v>100</v>
      </c>
      <c r="M3756" s="6">
        <f>[1]!b_info_outstandingbalance($A3756,日期设置!B$2)</f>
        <v>6</v>
      </c>
      <c r="N3756" s="7" t="str">
        <f>[1]!b_info_latestissurercreditrating2(A3756,日期设置!$B$2,"102","1")</f>
        <v>AAA</v>
      </c>
      <c r="O3756" s="8">
        <v>5.05</v>
      </c>
      <c r="P3756" s="9">
        <f>[1]!b_info_repurchasedate(A3756)</f>
        <v>0</v>
      </c>
      <c r="Q3756" s="8" t="s">
        <v>17191</v>
      </c>
      <c r="R3756" s="2" t="str">
        <f>IF((--IF(P3756=0,Q3756,P3756))&gt;(--日期设置!$B$2),IF(P3756=0,Q3756,P3756),Q3756)</f>
        <v>2021-12-13</v>
      </c>
      <c r="S3756" s="2" t="s">
        <v>18634</v>
      </c>
      <c r="T3756" s="8">
        <f>[1]!b_anal_ptmyear($A3756,日期设置!$B$2)</f>
        <v>0.72876712328767124</v>
      </c>
      <c r="U3756" s="8">
        <f>[1]!b_anal_termifexercise($A3756,日期设置!B$2)</f>
        <v>0.72876712328767124</v>
      </c>
      <c r="V3756" s="10">
        <f>[1]!b_dq_dirtyprice(A3756,日期设置!$B$2)</f>
        <v>101.43049999999999</v>
      </c>
      <c r="W3756" s="11">
        <f>IF(U3756=0,ROUNDUP((Q3756-日期设置!$B$2)/365,0),ROUNDUP((R3756-日期设置!$B$2)/365,0))</f>
        <v>1</v>
      </c>
      <c r="X3756" s="18">
        <f>_xlfn.IFNA(VLOOKUP(A3756,过往入选债券!A:D,4,0),2)</f>
        <v>2</v>
      </c>
      <c r="Y3756">
        <f>_xlfn.IFNA(VLOOKUP(C3756,[2]Sheet1!$A:$A,1,0),3)</f>
        <v>3</v>
      </c>
    </row>
    <row r="3757" spans="1:25" hidden="1" x14ac:dyDescent="0.2">
      <c r="A3757" s="28" t="s">
        <v>19812</v>
      </c>
      <c r="B3757" s="28" t="s">
        <v>19813</v>
      </c>
      <c r="C3757" s="38" t="s">
        <v>19814</v>
      </c>
      <c r="D3757" s="26" t="str">
        <f>[1]!b_calc_yield(A3757,日期设置!$B$2,F3757,1,R3757,1,O3757,L3757,S3757,)</f>
        <v>Fetching...</v>
      </c>
      <c r="E3757" s="26">
        <f t="shared" si="116"/>
        <v>11.647443917654154</v>
      </c>
      <c r="F3757" s="18">
        <f>[1]!b_dq_cleanprice($A3757,日期设置!B$2)</f>
        <v>99.756399999999999</v>
      </c>
      <c r="G3757" s="18" t="str">
        <f t="shared" si="117"/>
        <v>2.43 + 0</v>
      </c>
      <c r="H3757" s="27">
        <f>[1]!b_dq_pctchange($A3757,日期设置!$B$2,1)/100</f>
        <v>0</v>
      </c>
      <c r="I3757" s="26">
        <f>[1]!b_pq_pctchange(A3757,日期设置!$B$4,日期设置!$B$2,1)</f>
        <v>0</v>
      </c>
      <c r="J3757" s="26">
        <f>[1]!b_pq_pctchange(A3757,日期设置!$C$4,日期设置!$B$2,1)</f>
        <v>0</v>
      </c>
      <c r="K3757" s="52">
        <f>[1]!b_dq_amount($A3757,日期设置!B$2,2,10000)</f>
        <v>0</v>
      </c>
      <c r="L3757" s="26">
        <f>[1]!b_info_latestpar(A3757,日期设置!$B$2)</f>
        <v>100</v>
      </c>
      <c r="M3757" s="6">
        <f>[1]!b_info_outstandingbalance($A3757,日期设置!B$2)</f>
        <v>5</v>
      </c>
      <c r="N3757" s="7" t="str">
        <f>[1]!b_info_latestissurercreditrating2(A3757,日期设置!$B$2,"102","1")</f>
        <v>AA-</v>
      </c>
      <c r="O3757" s="8">
        <v>4.8</v>
      </c>
      <c r="P3757" s="9">
        <f>[1]!b_info_repurchasedate(A3757)</f>
        <v>0</v>
      </c>
      <c r="Q3757" s="8" t="s">
        <v>17546</v>
      </c>
      <c r="R3757" s="2" t="str">
        <f>IF((--IF(P3757=0,Q3757,P3757))&gt;(--日期设置!$B$2),IF(P3757=0,Q3757,P3757),Q3757)</f>
        <v>2023-08-28</v>
      </c>
      <c r="S3757" s="31" t="s">
        <v>19230</v>
      </c>
      <c r="T3757" s="8">
        <f>[1]!b_anal_ptmyear($A3757,日期设置!$B$2)</f>
        <v>2.4356164383561643</v>
      </c>
      <c r="U3757" s="8">
        <f>[1]!b_anal_termifexercise($A3757,日期设置!B$2)</f>
        <v>0</v>
      </c>
      <c r="V3757" s="10">
        <f>[1]!b_dq_dirtyprice(A3757,日期设置!$B$2)</f>
        <v>102.4654</v>
      </c>
      <c r="W3757" s="11">
        <f>IF(U3757=0,ROUNDUP((Q3757-日期设置!$B$2)/365,0),ROUNDUP((R3757-日期设置!$B$2)/365,0))</f>
        <v>3</v>
      </c>
      <c r="X3757" s="18">
        <f>_xlfn.IFNA(VLOOKUP(A3757,过往入选债券!A:D,4,0),2)</f>
        <v>2</v>
      </c>
      <c r="Y3757">
        <f>_xlfn.IFNA(VLOOKUP(C3757,[2]Sheet1!$A:$A,1,0),3)</f>
        <v>3</v>
      </c>
    </row>
    <row r="3758" spans="1:25" hidden="1" x14ac:dyDescent="0.2">
      <c r="A3758" s="21" t="s">
        <v>9465</v>
      </c>
      <c r="B3758" s="21" t="s">
        <v>9466</v>
      </c>
      <c r="C3758" s="37" t="s">
        <v>8577</v>
      </c>
      <c r="D3758" s="26" t="str">
        <f>[1]!b_calc_yield(A3758,日期设置!$B$2,F3758,1,R3758,1,O3758,L3758,S3758,)</f>
        <v>Fetching...</v>
      </c>
      <c r="E3758" s="26">
        <f t="shared" si="116"/>
        <v>7.7384706756616684</v>
      </c>
      <c r="F3758" s="18">
        <f>[1]!b_dq_cleanprice($A3758,日期设置!B$2)</f>
        <v>101.0343</v>
      </c>
      <c r="G3758" s="18" t="str">
        <f t="shared" si="117"/>
        <v>1.61 + 0</v>
      </c>
      <c r="H3758" s="27">
        <f>[1]!b_dq_pctchange($A3758,日期设置!$B$2,1)/100</f>
        <v>0</v>
      </c>
      <c r="I3758" s="26">
        <f>[1]!b_pq_pctchange(A3758,日期设置!$B$4,日期设置!$B$2,1)</f>
        <v>0</v>
      </c>
      <c r="J3758" s="26">
        <f>[1]!b_pq_pctchange(A3758,日期设置!$C$4,日期设置!$B$2,1)</f>
        <v>0</v>
      </c>
      <c r="K3758" s="52">
        <f>[1]!b_dq_amount($A3758,日期设置!B$2,2,10000)</f>
        <v>0</v>
      </c>
      <c r="L3758" s="26">
        <f>[1]!b_info_latestpar(A3758,日期设置!$B$2)</f>
        <v>100</v>
      </c>
      <c r="M3758" s="6">
        <f>[1]!b_info_outstandingbalance($A3758,日期设置!B$2)</f>
        <v>3</v>
      </c>
      <c r="N3758" s="7" t="str">
        <f>[1]!b_info_latestissurercreditrating2(A3758,日期设置!$B$2,"102","1")</f>
        <v>AA</v>
      </c>
      <c r="O3758" s="8">
        <v>5.6</v>
      </c>
      <c r="P3758" s="9">
        <f>[1]!b_info_repurchasedate(A3758)</f>
        <v>0</v>
      </c>
      <c r="Q3758" s="8" t="s">
        <v>16136</v>
      </c>
      <c r="R3758" s="2" t="str">
        <f>IF((--IF(P3758=0,Q3758,P3758))&gt;(--日期设置!$B$2),IF(P3758=0,Q3758,P3758),Q3758)</f>
        <v>2022-10-31</v>
      </c>
      <c r="S3758" s="2" t="s">
        <v>17923</v>
      </c>
      <c r="T3758" s="8">
        <f>[1]!b_anal_ptmyear($A3758,日期设置!$B$2)</f>
        <v>1.6109589041095891</v>
      </c>
      <c r="U3758" s="8">
        <f>[1]!b_anal_termifexercise($A3758,日期设置!B$2)</f>
        <v>0</v>
      </c>
      <c r="V3758" s="10">
        <f>[1]!b_dq_dirtyprice(A3758,日期设置!$B$2)</f>
        <v>103.2129</v>
      </c>
      <c r="W3758" s="11">
        <f>IF(U3758=0,ROUNDUP((Q3758-日期设置!$B$2)/365,0),ROUNDUP((R3758-日期设置!$B$2)/365,0))</f>
        <v>2</v>
      </c>
      <c r="X3758" s="18">
        <f>_xlfn.IFNA(VLOOKUP(A3758,过往入选债券!A:D,4,0),2)</f>
        <v>2</v>
      </c>
      <c r="Y3758">
        <f>_xlfn.IFNA(VLOOKUP(C3758,[2]Sheet1!$A:$A,1,0),3)</f>
        <v>3</v>
      </c>
    </row>
    <row r="3759" spans="1:25" hidden="1" x14ac:dyDescent="0.2">
      <c r="A3759" s="21" t="s">
        <v>3958</v>
      </c>
      <c r="B3759" s="21" t="s">
        <v>3959</v>
      </c>
      <c r="C3759" s="37" t="s">
        <v>2227</v>
      </c>
      <c r="D3759" s="26" t="str">
        <f>[1]!b_calc_yield(A3759,日期设置!$B$2,F3759,1,R3759,1,O3759,L3759,S3759,)</f>
        <v>Fetching...</v>
      </c>
      <c r="E3759" s="26">
        <f t="shared" si="116"/>
        <v>4.60060759309453</v>
      </c>
      <c r="F3759" s="18">
        <f>[1]!b_dq_cleanprice($A3759,日期设置!B$2)</f>
        <v>98.736800000000002</v>
      </c>
      <c r="G3759" s="18" t="str">
        <f t="shared" si="117"/>
        <v>1.93 + 0.93</v>
      </c>
      <c r="H3759" s="27">
        <f>[1]!b_dq_pctchange($A3759,日期设置!$B$2,1)/100</f>
        <v>0</v>
      </c>
      <c r="I3759" s="26">
        <f>[1]!b_pq_pctchange(A3759,日期设置!$B$4,日期设置!$B$2,1)</f>
        <v>0</v>
      </c>
      <c r="J3759" s="26">
        <f>[1]!b_pq_pctchange(A3759,日期设置!$C$4,日期设置!$B$2,1)</f>
        <v>0.18456718032284428</v>
      </c>
      <c r="K3759" s="52">
        <f>[1]!b_dq_amount($A3759,日期设置!B$2,2,10000)</f>
        <v>0</v>
      </c>
      <c r="L3759" s="26">
        <f>[1]!b_info_latestpar(A3759,日期设置!$B$2)</f>
        <v>100</v>
      </c>
      <c r="M3759" s="6">
        <f>[1]!b_info_outstandingbalance($A3759,日期设置!B$2)</f>
        <v>10</v>
      </c>
      <c r="N3759" s="7">
        <f>[1]!b_info_latestissurercreditrating2(A3759,日期设置!$B$2,"102","1")</f>
        <v>0</v>
      </c>
      <c r="O3759" s="8">
        <v>3.5</v>
      </c>
      <c r="P3759" s="9" t="str">
        <f>[1]!b_info_repurchasedate(A3759)</f>
        <v>2022-02-28</v>
      </c>
      <c r="Q3759" s="8" t="s">
        <v>16137</v>
      </c>
      <c r="R3759" s="2" t="str">
        <f>IF((--IF(P3759=0,Q3759,P3759))&gt;(--日期设置!$B$2),IF(P3759=0,Q3759,P3759),Q3759)</f>
        <v>2022-02-28</v>
      </c>
      <c r="S3759" s="2" t="s">
        <v>17924</v>
      </c>
      <c r="T3759" s="8">
        <f>[1]!b_anal_ptmyear($A3759,日期设置!$B$2)</f>
        <v>1.9397260273972603</v>
      </c>
      <c r="U3759" s="8">
        <f>[1]!b_anal_termifexercise($A3759,日期设置!B$2)</f>
        <v>0.9397260273972603</v>
      </c>
      <c r="V3759" s="10">
        <f>[1]!b_dq_dirtyprice(A3759,日期设置!$B$2)</f>
        <v>98.947800000000001</v>
      </c>
      <c r="W3759" s="11">
        <f>IF(U3759=0,ROUNDUP((Q3759-日期设置!$B$2)/365,0),ROUNDUP((R3759-日期设置!$B$2)/365,0))</f>
        <v>1</v>
      </c>
      <c r="X3759" s="18">
        <f>_xlfn.IFNA(VLOOKUP(A3759,过往入选债券!A:D,4,0),2)</f>
        <v>2</v>
      </c>
      <c r="Y3759">
        <f>_xlfn.IFNA(VLOOKUP(C3759,[2]Sheet1!$A:$A,1,0),3)</f>
        <v>3</v>
      </c>
    </row>
    <row r="3760" spans="1:25" hidden="1" x14ac:dyDescent="0.2">
      <c r="A3760" s="28" t="s">
        <v>20120</v>
      </c>
      <c r="B3760" s="28" t="s">
        <v>20121</v>
      </c>
      <c r="C3760" s="39" t="s">
        <v>20740</v>
      </c>
      <c r="D3760" s="26" t="str">
        <f>[1]!b_calc_yield(A3760,日期设置!$B$2,F3760,1,R3760,1,O3760,L3760,S3760,)</f>
        <v>Fetching...</v>
      </c>
      <c r="E3760" s="26">
        <f t="shared" si="116"/>
        <v>11.903699106184074</v>
      </c>
      <c r="F3760" s="18">
        <f>[1]!b_dq_cleanprice($A3760,日期设置!B$2)</f>
        <v>100.64579999999999</v>
      </c>
      <c r="G3760" s="18" t="str">
        <f t="shared" si="117"/>
        <v>2.49 + 0</v>
      </c>
      <c r="H3760" s="27">
        <f>[1]!b_dq_pctchange($A3760,日期设置!$B$2,1)/100</f>
        <v>0</v>
      </c>
      <c r="I3760" s="26">
        <f>[1]!b_pq_pctchange(A3760,日期设置!$B$4,日期设置!$B$2,1)</f>
        <v>0</v>
      </c>
      <c r="J3760" s="26">
        <f>[1]!b_pq_pctchange(A3760,日期设置!$C$4,日期设置!$B$2,1)</f>
        <v>0</v>
      </c>
      <c r="K3760" s="52">
        <f>[1]!b_dq_amount($A3760,日期设置!B$2,2,10000)</f>
        <v>0</v>
      </c>
      <c r="L3760" s="26">
        <f>[1]!b_info_latestpar(A3760,日期设置!$B$2)</f>
        <v>100</v>
      </c>
      <c r="M3760" s="6">
        <f>[1]!b_info_outstandingbalance($A3760,日期设置!B$2)</f>
        <v>3</v>
      </c>
      <c r="N3760" s="7">
        <f>[1]!b_info_latestissurercreditrating2(A3760,日期设置!$B$2,"102","1")</f>
        <v>0</v>
      </c>
      <c r="O3760" s="8">
        <v>5.19</v>
      </c>
      <c r="P3760" s="9">
        <f>[1]!b_info_repurchasedate(A3760)</f>
        <v>0</v>
      </c>
      <c r="Q3760" s="8" t="s">
        <v>17256</v>
      </c>
      <c r="R3760" s="2" t="str">
        <f>IF((--IF(P3760=0,Q3760,P3760))&gt;(--日期设置!$B$2),IF(P3760=0,Q3760,P3760),Q3760)</f>
        <v>2023-09-18</v>
      </c>
      <c r="S3760" s="31" t="s">
        <v>16447</v>
      </c>
      <c r="T3760" s="8">
        <f>[1]!b_anal_ptmyear($A3760,日期设置!$B$2)</f>
        <v>2.493150684931507</v>
      </c>
      <c r="U3760" s="8">
        <f>[1]!b_anal_termifexercise($A3760,日期设置!B$2)</f>
        <v>0</v>
      </c>
      <c r="V3760" s="10">
        <f>[1]!b_dq_dirtyprice(A3760,日期设置!$B$2)</f>
        <v>103.27630000000001</v>
      </c>
      <c r="W3760" s="11">
        <f>IF(U3760=0,ROUNDUP((Q3760-日期设置!$B$2)/365,0),ROUNDUP((R3760-日期设置!$B$2)/365,0))</f>
        <v>3</v>
      </c>
      <c r="X3760" s="18">
        <f>_xlfn.IFNA(VLOOKUP(A3760,过往入选债券!A:D,4,0),2)</f>
        <v>2</v>
      </c>
      <c r="Y3760">
        <f>_xlfn.IFNA(VLOOKUP(C3760,[2]Sheet1!$A:$A,1,0),3)</f>
        <v>3</v>
      </c>
    </row>
    <row r="3761" spans="1:25" hidden="1" x14ac:dyDescent="0.2">
      <c r="A3761" s="28" t="s">
        <v>22524</v>
      </c>
      <c r="B3761" s="28" t="s">
        <v>22525</v>
      </c>
      <c r="C3761" s="39" t="s">
        <v>22995</v>
      </c>
      <c r="D3761" s="26">
        <f>[1]!b_calc_yield(A3761,日期设置!$B$2,F3761,1,R3761,1,O3761,L3761,S3761,)</f>
        <v>4.8949930254468343</v>
      </c>
      <c r="E3761" s="26">
        <f t="shared" si="116"/>
        <v>23.720972585412014</v>
      </c>
      <c r="F3761" s="18">
        <f>[1]!b_dq_cleanprice($A3761,日期设置!B$2)</f>
        <v>100.4174</v>
      </c>
      <c r="G3761" s="18" t="str">
        <f t="shared" si="117"/>
        <v>4.87 + 0</v>
      </c>
      <c r="H3761" s="27">
        <f>[1]!b_dq_pctchange($A3761,日期设置!$B$2,1)/100</f>
        <v>0</v>
      </c>
      <c r="I3761" s="26">
        <f>[1]!b_pq_pctchange(A3761,日期设置!$B$4,日期设置!$B$2,1)</f>
        <v>0</v>
      </c>
      <c r="J3761" s="26">
        <f>[1]!b_pq_pctchange(A3761,日期设置!$C$4,日期设置!$B$2,1)</f>
        <v>0.41740000000000066</v>
      </c>
      <c r="K3761" s="52">
        <f>[1]!b_dq_amount($A3761,日期设置!B$2,2,10000)</f>
        <v>0</v>
      </c>
      <c r="L3761" s="26">
        <f>[1]!b_info_latestpar(A3761,日期设置!$B$2)</f>
        <v>100</v>
      </c>
      <c r="M3761" s="6">
        <f>[1]!b_info_outstandingbalance($A3761,日期设置!B$2)</f>
        <v>5</v>
      </c>
      <c r="N3761" s="7" t="str">
        <f>[1]!b_info_latestissurercreditrating2(A3761,日期设置!$B$2,"102","1")</f>
        <v>AA+</v>
      </c>
      <c r="O3761" s="43">
        <v>5</v>
      </c>
      <c r="P3761" s="9">
        <f>[1]!b_info_repurchasedate(A3761)</f>
        <v>0</v>
      </c>
      <c r="Q3761" s="31" t="s">
        <v>23427</v>
      </c>
      <c r="R3761" s="2" t="str">
        <f>IF((--IF(P3761=0,Q3761,P3761))&gt;(--日期设置!$B$2),IF(P3761=0,Q3761,P3761),Q3761)</f>
        <v>2026-02-05</v>
      </c>
      <c r="S3761" s="2" t="s">
        <v>23204</v>
      </c>
      <c r="T3761" s="8">
        <f>[1]!b_anal_ptmyear($A3761,日期设置!$B$2)</f>
        <v>4.8767123287671232</v>
      </c>
      <c r="U3761" s="8">
        <f>[1]!b_anal_termifexercise($A3761,日期设置!B$2)</f>
        <v>0</v>
      </c>
      <c r="V3761" s="10">
        <f>[1]!b_dq_dirtyprice(A3761,日期设置!$B$2)</f>
        <v>101.0338</v>
      </c>
      <c r="W3761" s="11">
        <f>IF(U3761=0,ROUNDUP((Q3761-日期设置!$B$2)/365,0),ROUNDUP((R3761-日期设置!$B$2)/365,0))</f>
        <v>5</v>
      </c>
      <c r="X3761" s="18">
        <f>_xlfn.IFNA(VLOOKUP(A3761,过往入选债券!A:D,4,0),2)</f>
        <v>2</v>
      </c>
      <c r="Y3761">
        <f>_xlfn.IFNA(VLOOKUP(C3761,[2]Sheet1!$A:$A,1,0),3)</f>
        <v>3</v>
      </c>
    </row>
    <row r="3762" spans="1:25" hidden="1" x14ac:dyDescent="0.2">
      <c r="A3762" s="21" t="s">
        <v>13994</v>
      </c>
      <c r="B3762" s="21" t="s">
        <v>13995</v>
      </c>
      <c r="C3762" s="37" t="s">
        <v>4831</v>
      </c>
      <c r="D3762" s="26" t="str">
        <f>[1]!b_calc_yield(A3762,日期设置!$B$2,F3762,1,R3762,1,O3762,L3762,S3762,)</f>
        <v>Fetching...</v>
      </c>
      <c r="E3762" s="26">
        <f t="shared" si="116"/>
        <v>22.439758858017413</v>
      </c>
      <c r="F3762" s="18">
        <f>[1]!b_dq_cleanprice($A3762,日期设置!B$2)</f>
        <v>81.660899999999998</v>
      </c>
      <c r="G3762" s="18" t="str">
        <f t="shared" si="117"/>
        <v>3.38 + 0</v>
      </c>
      <c r="H3762" s="27">
        <f>[1]!b_dq_pctchange($A3762,日期设置!$B$2,1)/100</f>
        <v>0</v>
      </c>
      <c r="I3762" s="26">
        <f>[1]!b_pq_pctchange(A3762,日期设置!$B$4,日期设置!$B$2,1)</f>
        <v>4.2547894627988425</v>
      </c>
      <c r="J3762" s="26">
        <f>[1]!b_pq_pctchange(A3762,日期设置!$C$4,日期设置!$B$2,1)</f>
        <v>4.2547894627988425</v>
      </c>
      <c r="K3762" s="52">
        <f>[1]!b_dq_amount($A3762,日期设置!B$2,2,10000)</f>
        <v>0</v>
      </c>
      <c r="L3762" s="26">
        <f>[1]!b_info_latestpar(A3762,日期设置!$B$2)</f>
        <v>80</v>
      </c>
      <c r="M3762" s="6">
        <f>[1]!b_info_outstandingbalance($A3762,日期设置!B$2)</f>
        <v>7.2</v>
      </c>
      <c r="N3762" s="7" t="str">
        <f>[1]!b_info_latestissurercreditrating2(A3762,日期设置!$B$2,"102","1")</f>
        <v>AA</v>
      </c>
      <c r="O3762" s="8">
        <v>5.88</v>
      </c>
      <c r="P3762" s="9">
        <f>[1]!b_info_repurchasedate(A3762)</f>
        <v>0</v>
      </c>
      <c r="Q3762" s="8" t="s">
        <v>16119</v>
      </c>
      <c r="R3762" s="2" t="str">
        <f>IF((--IF(P3762=0,Q3762,P3762))&gt;(--日期设置!$B$2),IF(P3762=0,Q3762,P3762),Q3762)</f>
        <v>2024-08-10</v>
      </c>
      <c r="S3762" s="2" t="s">
        <v>17905</v>
      </c>
      <c r="T3762" s="8">
        <f>[1]!b_anal_ptmyear($A3762,日期设置!$B$2)</f>
        <v>3.3863013698630136</v>
      </c>
      <c r="U3762" s="8">
        <f>[1]!b_anal_termifexercise($A3762,日期设置!B$2)</f>
        <v>0</v>
      </c>
      <c r="V3762" s="10">
        <f>[1]!b_dq_dirtyprice(A3762,日期设置!$B$2)</f>
        <v>84.547700000000006</v>
      </c>
      <c r="W3762" s="11">
        <f>IF(U3762=0,ROUNDUP((Q3762-日期设置!$B$2)/365,0),ROUNDUP((R3762-日期设置!$B$2)/365,0))</f>
        <v>4</v>
      </c>
      <c r="X3762" s="18">
        <f>_xlfn.IFNA(VLOOKUP(A3762,过往入选债券!A:D,4,0),2)</f>
        <v>2</v>
      </c>
      <c r="Y3762">
        <f>_xlfn.IFNA(VLOOKUP(C3762,[2]Sheet1!$A:$A,1,0),3)</f>
        <v>3</v>
      </c>
    </row>
    <row r="3763" spans="1:25" hidden="1" x14ac:dyDescent="0.2">
      <c r="A3763" s="21" t="s">
        <v>831</v>
      </c>
      <c r="B3763" s="21" t="s">
        <v>832</v>
      </c>
      <c r="C3763" s="37" t="s">
        <v>833</v>
      </c>
      <c r="D3763" s="26" t="str">
        <f>[1]!b_calc_yield(A3763,日期设置!$B$2,F3763,1,R3763,1,O3763,L3763,S3763,)</f>
        <v>Fetching...</v>
      </c>
      <c r="E3763" s="26">
        <f t="shared" si="116"/>
        <v>0.4960554339310308</v>
      </c>
      <c r="F3763" s="18">
        <f>[1]!b_dq_cleanprice($A3763,日期设置!B$2)</f>
        <v>99.969300000000004</v>
      </c>
      <c r="G3763" s="18" t="str">
        <f t="shared" si="117"/>
        <v>0.10 + 0</v>
      </c>
      <c r="H3763" s="27">
        <f>[1]!b_dq_pctchange($A3763,日期设置!$B$2,1)/100</f>
        <v>0</v>
      </c>
      <c r="I3763" s="26">
        <f>[1]!b_pq_pctchange(A3763,日期设置!$B$4,日期设置!$B$2,1)</f>
        <v>0</v>
      </c>
      <c r="J3763" s="26">
        <f>[1]!b_pq_pctchange(A3763,日期设置!$C$4,日期设置!$B$2,1)</f>
        <v>0</v>
      </c>
      <c r="K3763" s="52">
        <f>[1]!b_dq_amount($A3763,日期设置!B$2,2,10000)</f>
        <v>0</v>
      </c>
      <c r="L3763" s="26">
        <f>[1]!b_info_latestpar(A3763,日期设置!$B$2)</f>
        <v>100</v>
      </c>
      <c r="M3763" s="6">
        <f>[1]!b_info_outstandingbalance($A3763,日期设置!B$2)</f>
        <v>4</v>
      </c>
      <c r="N3763" s="7">
        <f>[1]!b_info_latestissurercreditrating2(A3763,日期设置!$B$2,"102","1")</f>
        <v>0</v>
      </c>
      <c r="O3763" s="8">
        <v>4.8</v>
      </c>
      <c r="P3763" s="9">
        <f>[1]!b_info_repurchasedate(A3763)</f>
        <v>0</v>
      </c>
      <c r="Q3763" s="8" t="s">
        <v>16404</v>
      </c>
      <c r="R3763" s="2" t="str">
        <f>IF((--IF(P3763=0,Q3763,P3763))&gt;(--日期设置!$B$2),IF(P3763=0,Q3763,P3763),Q3763)</f>
        <v>2021-04-28</v>
      </c>
      <c r="S3763" s="2" t="s">
        <v>18244</v>
      </c>
      <c r="T3763" s="8">
        <f>[1]!b_anal_ptmyear($A3763,日期设置!$B$2)</f>
        <v>0.10136986301369863</v>
      </c>
      <c r="U3763" s="8">
        <f>[1]!b_anal_termifexercise($A3763,日期设置!B$2)</f>
        <v>0</v>
      </c>
      <c r="V3763" s="10">
        <f>[1]!b_dq_dirtyprice(A3763,日期设置!$B$2)</f>
        <v>104.28270000000001</v>
      </c>
      <c r="W3763" s="11">
        <f>IF(U3763=0,ROUNDUP((Q3763-日期设置!$B$2)/365,0),ROUNDUP((R3763-日期设置!$B$2)/365,0))</f>
        <v>1</v>
      </c>
      <c r="X3763" s="18">
        <f>_xlfn.IFNA(VLOOKUP(A3763,过往入选债券!A:D,4,0),2)</f>
        <v>2</v>
      </c>
      <c r="Y3763">
        <f>_xlfn.IFNA(VLOOKUP(C3763,[2]Sheet1!$A:$A,1,0),3)</f>
        <v>3</v>
      </c>
    </row>
    <row r="3764" spans="1:25" hidden="1" x14ac:dyDescent="0.2">
      <c r="A3764" s="21" t="s">
        <v>15406</v>
      </c>
      <c r="B3764" s="21" t="s">
        <v>15407</v>
      </c>
      <c r="C3764" s="37" t="s">
        <v>12571</v>
      </c>
      <c r="D3764" s="26" t="str">
        <f>[1]!b_calc_yield(A3764,日期设置!$B$2,F3764,1,R3764,1,O3764,L3764,S3764,)</f>
        <v>Fetching...</v>
      </c>
      <c r="E3764" s="26">
        <f t="shared" si="116"/>
        <v>25.709047376838988</v>
      </c>
      <c r="F3764" s="18">
        <f>[1]!b_dq_cleanprice($A3764,日期设置!B$2)</f>
        <v>100.4682</v>
      </c>
      <c r="G3764" s="18" t="str">
        <f t="shared" si="117"/>
        <v>5.41 + 0</v>
      </c>
      <c r="H3764" s="27">
        <f>[1]!b_dq_pctchange($A3764,日期设置!$B$2,1)/100</f>
        <v>0</v>
      </c>
      <c r="I3764" s="26">
        <f>[1]!b_pq_pctchange(A3764,日期设置!$B$4,日期设置!$B$2,1)</f>
        <v>0</v>
      </c>
      <c r="J3764" s="26">
        <f>[1]!b_pq_pctchange(A3764,日期设置!$C$4,日期设置!$B$2,1)</f>
        <v>0</v>
      </c>
      <c r="K3764" s="52">
        <f>[1]!b_dq_amount($A3764,日期设置!B$2,2,10000)</f>
        <v>0</v>
      </c>
      <c r="L3764" s="26">
        <f>[1]!b_info_latestpar(A3764,日期设置!$B$2)</f>
        <v>100</v>
      </c>
      <c r="M3764" s="6">
        <f>[1]!b_info_outstandingbalance($A3764,日期设置!B$2)</f>
        <v>10</v>
      </c>
      <c r="N3764" s="7" t="str">
        <f>[1]!b_info_latestissurercreditrating2(A3764,日期设置!$B$2,"102","1")</f>
        <v>AA</v>
      </c>
      <c r="O3764" s="8">
        <v>5</v>
      </c>
      <c r="P3764" s="9">
        <f>[1]!b_info_repurchasedate(A3764)</f>
        <v>0</v>
      </c>
      <c r="Q3764" s="8" t="s">
        <v>16520</v>
      </c>
      <c r="R3764" s="2" t="str">
        <f>IF((--IF(P3764=0,Q3764,P3764))&gt;(--日期设置!$B$2),IF(P3764=0,Q3764,P3764),Q3764)</f>
        <v>2026-08-19</v>
      </c>
      <c r="S3764" s="2" t="s">
        <v>18273</v>
      </c>
      <c r="T3764" s="8">
        <f>[1]!b_anal_ptmyear($A3764,日期设置!$B$2)</f>
        <v>5.4109589041095889</v>
      </c>
      <c r="U3764" s="8">
        <f>[1]!b_anal_termifexercise($A3764,日期设置!B$2)</f>
        <v>0</v>
      </c>
      <c r="V3764" s="10">
        <f>[1]!b_dq_dirtyprice(A3764,日期设置!$B$2)</f>
        <v>103.4134</v>
      </c>
      <c r="W3764" s="11">
        <f>IF(U3764=0,ROUNDUP((Q3764-日期设置!$B$2)/365,0),ROUNDUP((R3764-日期设置!$B$2)/365,0))</f>
        <v>6</v>
      </c>
      <c r="X3764" s="18">
        <f>_xlfn.IFNA(VLOOKUP(A3764,过往入选债券!A:D,4,0),2)</f>
        <v>2</v>
      </c>
      <c r="Y3764">
        <f>_xlfn.IFNA(VLOOKUP(C3764,[2]Sheet1!$A:$A,1,0),3)</f>
        <v>3</v>
      </c>
    </row>
    <row r="3765" spans="1:25" hidden="1" x14ac:dyDescent="0.2">
      <c r="A3765" s="28" t="s">
        <v>21921</v>
      </c>
      <c r="B3765" s="28" t="s">
        <v>22131</v>
      </c>
      <c r="C3765" s="39" t="s">
        <v>20776</v>
      </c>
      <c r="D3765" s="26" t="str">
        <f>[1]!b_calc_yield(A3765,日期设置!$B$2,F3765,1,R3765,1,O3765,L3765,S3765,)</f>
        <v>Fetching...</v>
      </c>
      <c r="E3765" s="26">
        <f t="shared" si="116"/>
        <v>8.4339364766055311</v>
      </c>
      <c r="F3765" s="18">
        <f>[1]!b_dq_cleanprice($A3765,日期设置!B$2)</f>
        <v>100.31529999999999</v>
      </c>
      <c r="G3765" s="18" t="str">
        <f t="shared" si="117"/>
        <v>1.74 + 1.74</v>
      </c>
      <c r="H3765" s="27">
        <f>[1]!b_dq_pctchange($A3765,日期设置!$B$2,1)/100</f>
        <v>0</v>
      </c>
      <c r="I3765" s="26">
        <f>[1]!b_pq_pctchange(A3765,日期设置!$B$4,日期设置!$B$2,1)</f>
        <v>0</v>
      </c>
      <c r="J3765" s="26">
        <f>[1]!b_pq_pctchange(A3765,日期设置!$C$4,日期设置!$B$2,1)</f>
        <v>-0.43393464182030644</v>
      </c>
      <c r="K3765" s="52">
        <f>[1]!b_dq_amount($A3765,日期设置!B$2,2,10000)</f>
        <v>0</v>
      </c>
      <c r="L3765" s="26">
        <f>[1]!b_info_latestpar(A3765,日期设置!$B$2)</f>
        <v>100</v>
      </c>
      <c r="M3765" s="6">
        <f>[1]!b_info_outstandingbalance($A3765,日期设置!B$2)</f>
        <v>10</v>
      </c>
      <c r="N3765" s="7" t="str">
        <f>[1]!b_info_latestissurercreditrating2(A3765,日期设置!$B$2,"102","1")</f>
        <v>AAA</v>
      </c>
      <c r="O3765" s="43">
        <v>5.0999999999999996</v>
      </c>
      <c r="P3765" s="9">
        <f>[1]!b_info_repurchasedate(A3765)</f>
        <v>0</v>
      </c>
      <c r="Q3765" s="31" t="s">
        <v>16359</v>
      </c>
      <c r="R3765" s="2" t="str">
        <f>IF((--IF(P3765=0,Q3765,P3765))&gt;(--日期设置!$B$2),IF(P3765=0,Q3765,P3765),Q3765)</f>
        <v>2022-12-18</v>
      </c>
      <c r="S3765" s="31" t="s">
        <v>17254</v>
      </c>
      <c r="T3765" s="8">
        <f>[1]!b_anal_ptmyear($A3765,日期设置!$B$2)</f>
        <v>1.7424657534246575</v>
      </c>
      <c r="U3765" s="8">
        <f>[1]!b_anal_termifexercise($A3765,日期设置!B$2)</f>
        <v>1.7424657534246575</v>
      </c>
      <c r="V3765" s="10">
        <f>[1]!b_dq_dirtyprice(A3765,日期设置!$B$2)</f>
        <v>101.62869999999999</v>
      </c>
      <c r="W3765" s="11">
        <f>IF(U3765=0,ROUNDUP((Q3765-日期设置!$B$2)/365,0),ROUNDUP((R3765-日期设置!$B$2)/365,0))</f>
        <v>2</v>
      </c>
      <c r="X3765" s="18">
        <f>_xlfn.IFNA(VLOOKUP(A3765,过往入选债券!A:D,4,0),2)</f>
        <v>2</v>
      </c>
      <c r="Y3765">
        <f>_xlfn.IFNA(VLOOKUP(C3765,[2]Sheet1!$A:$A,1,0),3)</f>
        <v>3</v>
      </c>
    </row>
    <row r="3766" spans="1:25" hidden="1" x14ac:dyDescent="0.2">
      <c r="A3766" s="21" t="s">
        <v>7822</v>
      </c>
      <c r="B3766" s="21" t="s">
        <v>7823</v>
      </c>
      <c r="C3766" s="37" t="s">
        <v>503</v>
      </c>
      <c r="D3766" s="26" t="str">
        <f>[1]!b_calc_yield(A3766,日期设置!$B$2,F3766,1,R3766,1,O3766,L3766,S3766,)</f>
        <v>Fetching...</v>
      </c>
      <c r="E3766" s="26">
        <f t="shared" si="116"/>
        <v>13.623547429050809</v>
      </c>
      <c r="F3766" s="18">
        <f>[1]!b_dq_cleanprice($A3766,日期设置!B$2)</f>
        <v>100.1301</v>
      </c>
      <c r="G3766" s="18" t="str">
        <f t="shared" si="117"/>
        <v>2.80 + 0</v>
      </c>
      <c r="H3766" s="27">
        <f>[1]!b_dq_pctchange($A3766,日期设置!$B$2,1)/100</f>
        <v>0</v>
      </c>
      <c r="I3766" s="26">
        <f>[1]!b_pq_pctchange(A3766,日期设置!$B$4,日期设置!$B$2,1)</f>
        <v>0</v>
      </c>
      <c r="J3766" s="26">
        <f>[1]!b_pq_pctchange(A3766,日期设置!$C$4,日期设置!$B$2,1)</f>
        <v>0</v>
      </c>
      <c r="K3766" s="52">
        <f>[1]!b_dq_amount($A3766,日期设置!B$2,2,10000)</f>
        <v>0</v>
      </c>
      <c r="L3766" s="26">
        <f>[1]!b_info_latestpar(A3766,日期设置!$B$2)</f>
        <v>100</v>
      </c>
      <c r="M3766" s="6">
        <f>[1]!b_info_outstandingbalance($A3766,日期设置!B$2)</f>
        <v>5</v>
      </c>
      <c r="N3766" s="7" t="str">
        <f>[1]!b_info_latestissurercreditrating2(A3766,日期设置!$B$2,"102","1")</f>
        <v>AA+</v>
      </c>
      <c r="O3766" s="8">
        <v>4.95</v>
      </c>
      <c r="P3766" s="9">
        <f>[1]!b_info_repurchasedate(A3766)</f>
        <v>0</v>
      </c>
      <c r="Q3766" s="8" t="s">
        <v>16611</v>
      </c>
      <c r="R3766" s="2" t="str">
        <f>IF((--IF(P3766=0,Q3766,P3766))&gt;(--日期设置!$B$2),IF(P3766=0,Q3766,P3766),Q3766)</f>
        <v>2024-01-11</v>
      </c>
      <c r="S3766" s="2" t="s">
        <v>18362</v>
      </c>
      <c r="T3766" s="8">
        <f>[1]!b_anal_ptmyear($A3766,日期设置!$B$2)</f>
        <v>2.8082191780821919</v>
      </c>
      <c r="U3766" s="8">
        <f>[1]!b_anal_termifexercise($A3766,日期设置!B$2)</f>
        <v>0</v>
      </c>
      <c r="V3766" s="10">
        <f>[1]!b_dq_dirtyprice(A3766,日期设置!$B$2)</f>
        <v>101.07940000000001</v>
      </c>
      <c r="W3766" s="11">
        <f>IF(U3766=0,ROUNDUP((Q3766-日期设置!$B$2)/365,0),ROUNDUP((R3766-日期设置!$B$2)/365,0))</f>
        <v>3</v>
      </c>
      <c r="X3766" s="18">
        <f>_xlfn.IFNA(VLOOKUP(A3766,过往入选债券!A:D,4,0),2)</f>
        <v>2</v>
      </c>
      <c r="Y3766" s="45">
        <f>_xlfn.IFNA(VLOOKUP(C3766,[2]Sheet1!$A:$A,1,0),3)</f>
        <v>3</v>
      </c>
    </row>
    <row r="3767" spans="1:25" hidden="1" x14ac:dyDescent="0.2">
      <c r="A3767" s="21" t="s">
        <v>3852</v>
      </c>
      <c r="B3767" s="21" t="s">
        <v>3853</v>
      </c>
      <c r="C3767" s="37" t="s">
        <v>707</v>
      </c>
      <c r="D3767" s="26" t="str">
        <f>[1]!b_calc_yield(A3767,日期设置!$B$2,F3767,1,R3767,1,O3767,L3767,S3767,)</f>
        <v>Fetching...</v>
      </c>
      <c r="E3767" s="26">
        <f t="shared" si="116"/>
        <v>8.8207169456343557</v>
      </c>
      <c r="F3767" s="18">
        <f>[1]!b_dq_cleanprice($A3767,日期设置!B$2)</f>
        <v>101.85290000000001</v>
      </c>
      <c r="G3767" s="18" t="str">
        <f t="shared" si="117"/>
        <v>1.82 + 0</v>
      </c>
      <c r="H3767" s="27">
        <f>[1]!b_dq_pctchange($A3767,日期设置!$B$2,1)/100</f>
        <v>0</v>
      </c>
      <c r="I3767" s="26">
        <f>[1]!b_pq_pctchange(A3767,日期设置!$B$4,日期设置!$B$2,1)</f>
        <v>0</v>
      </c>
      <c r="J3767" s="26">
        <f>[1]!b_pq_pctchange(A3767,日期设置!$C$4,日期设置!$B$2,1)</f>
        <v>0</v>
      </c>
      <c r="K3767" s="52">
        <f>[1]!b_dq_amount($A3767,日期设置!B$2,2,10000)</f>
        <v>0</v>
      </c>
      <c r="L3767" s="26">
        <f>[1]!b_info_latestpar(A3767,日期设置!$B$2)</f>
        <v>100</v>
      </c>
      <c r="M3767" s="6">
        <f>[1]!b_info_outstandingbalance($A3767,日期设置!B$2)</f>
        <v>10</v>
      </c>
      <c r="N3767" s="7">
        <f>[1]!b_info_latestissurercreditrating2(A3767,日期设置!$B$2,"102","1")</f>
        <v>0</v>
      </c>
      <c r="O3767" s="8">
        <v>5.99</v>
      </c>
      <c r="P3767" s="9">
        <f>[1]!b_info_repurchasedate(A3767)</f>
        <v>0</v>
      </c>
      <c r="Q3767" s="8" t="s">
        <v>16271</v>
      </c>
      <c r="R3767" s="2" t="str">
        <f>IF((--IF(P3767=0,Q3767,P3767))&gt;(--日期设置!$B$2),IF(P3767=0,Q3767,P3767),Q3767)</f>
        <v>2023-01-17</v>
      </c>
      <c r="S3767" s="2" t="s">
        <v>18051</v>
      </c>
      <c r="T3767" s="8">
        <f>[1]!b_anal_ptmyear($A3767,日期设置!$B$2)</f>
        <v>1.8246575342465754</v>
      </c>
      <c r="U3767" s="8">
        <f>[1]!b_anal_termifexercise($A3767,日期设置!B$2)</f>
        <v>0</v>
      </c>
      <c r="V3767" s="10">
        <f>[1]!b_dq_dirtyprice(A3767,日期设置!$B$2)</f>
        <v>102.9032</v>
      </c>
      <c r="W3767" s="11">
        <f>IF(U3767=0,ROUNDUP((Q3767-日期设置!$B$2)/365,0),ROUNDUP((R3767-日期设置!$B$2)/365,0))</f>
        <v>2</v>
      </c>
      <c r="X3767" s="18">
        <f>_xlfn.IFNA(VLOOKUP(A3767,过往入选债券!A:D,4,0),2)</f>
        <v>2</v>
      </c>
      <c r="Y3767">
        <f>_xlfn.IFNA(VLOOKUP(C3767,[2]Sheet1!$A:$A,1,0),3)</f>
        <v>3</v>
      </c>
    </row>
    <row r="3768" spans="1:25" hidden="1" x14ac:dyDescent="0.2">
      <c r="A3768" s="28" t="s">
        <v>20128</v>
      </c>
      <c r="B3768" s="28" t="s">
        <v>20129</v>
      </c>
      <c r="C3768" s="39" t="s">
        <v>47</v>
      </c>
      <c r="D3768" s="26" t="str">
        <f>[1]!b_calc_yield(A3768,日期设置!$B$2,F3768,1,R3768,1,O3768,L3768,S3768,)</f>
        <v>Fetching...</v>
      </c>
      <c r="E3768" s="26">
        <f t="shared" si="116"/>
        <v>21.518967652622976</v>
      </c>
      <c r="F3768" s="18">
        <f>[1]!b_dq_cleanprice($A3768,日期设置!B$2)</f>
        <v>100.39879999999999</v>
      </c>
      <c r="G3768" s="18" t="str">
        <f t="shared" si="117"/>
        <v>4.50 + 0</v>
      </c>
      <c r="H3768" s="27">
        <f>[1]!b_dq_pctchange($A3768,日期设置!$B$2,1)/100</f>
        <v>0</v>
      </c>
      <c r="I3768" s="26">
        <f>[1]!b_pq_pctchange(A3768,日期设置!$B$4,日期设置!$B$2,1)</f>
        <v>0</v>
      </c>
      <c r="J3768" s="26">
        <f>[1]!b_pq_pctchange(A3768,日期设置!$C$4,日期设置!$B$2,1)</f>
        <v>0</v>
      </c>
      <c r="K3768" s="52">
        <f>[1]!b_dq_amount($A3768,日期设置!B$2,2,10000)</f>
        <v>0</v>
      </c>
      <c r="L3768" s="26">
        <f>[1]!b_info_latestpar(A3768,日期设置!$B$2)</f>
        <v>100</v>
      </c>
      <c r="M3768" s="6">
        <f>[1]!b_info_outstandingbalance($A3768,日期设置!B$2)</f>
        <v>5</v>
      </c>
      <c r="N3768" s="7" t="str">
        <f>[1]!b_info_latestissurercreditrating2(A3768,日期设置!$B$2,"102","1")</f>
        <v>AA+</v>
      </c>
      <c r="O3768" s="8">
        <v>5</v>
      </c>
      <c r="P3768" s="9">
        <f>[1]!b_info_repurchasedate(A3768)</f>
        <v>0</v>
      </c>
      <c r="Q3768" s="8" t="s">
        <v>20829</v>
      </c>
      <c r="R3768" s="2" t="str">
        <f>IF((--IF(P3768=0,Q3768,P3768))&gt;(--日期设置!$B$2),IF(P3768=0,Q3768,P3768),Q3768)</f>
        <v>2025-09-23</v>
      </c>
      <c r="S3768" s="31" t="s">
        <v>17549</v>
      </c>
      <c r="T3768" s="8">
        <f>[1]!b_anal_ptmyear($A3768,日期设置!$B$2)</f>
        <v>4.506849315068493</v>
      </c>
      <c r="U3768" s="8">
        <f>[1]!b_anal_termifexercise($A3768,日期设置!B$2)</f>
        <v>0</v>
      </c>
      <c r="V3768" s="10">
        <f>[1]!b_dq_dirtyprice(A3768,日期设置!$B$2)</f>
        <v>102.8646</v>
      </c>
      <c r="W3768" s="11">
        <f>IF(U3768=0,ROUNDUP((Q3768-日期设置!$B$2)/365,0),ROUNDUP((R3768-日期设置!$B$2)/365,0))</f>
        <v>5</v>
      </c>
      <c r="X3768" s="18">
        <f>_xlfn.IFNA(VLOOKUP(A3768,过往入选债券!A:D,4,0),2)</f>
        <v>2</v>
      </c>
      <c r="Y3768">
        <f>_xlfn.IFNA(VLOOKUP(C3768,[2]Sheet1!$A:$A,1,0),3)</f>
        <v>3</v>
      </c>
    </row>
    <row r="3769" spans="1:25" hidden="1" x14ac:dyDescent="0.2">
      <c r="A3769" s="21" t="s">
        <v>10592</v>
      </c>
      <c r="B3769" s="21" t="s">
        <v>10593</v>
      </c>
      <c r="C3769" s="37" t="s">
        <v>370</v>
      </c>
      <c r="D3769" s="26" t="str">
        <f>[1]!b_calc_yield(A3769,日期设置!$B$2,F3769,1,R3769,1,O3769,L3769,S3769,)</f>
        <v>Fetching...</v>
      </c>
      <c r="E3769" s="26">
        <f t="shared" si="116"/>
        <v>9.8374524021273437</v>
      </c>
      <c r="F3769" s="18">
        <f>[1]!b_dq_cleanprice($A3769,日期设置!B$2)</f>
        <v>97.893299999999996</v>
      </c>
      <c r="G3769" s="18" t="str">
        <f t="shared" si="117"/>
        <v>4.07 + 2.07</v>
      </c>
      <c r="H3769" s="27">
        <f>[1]!b_dq_pctchange($A3769,日期设置!$B$2,1)/100</f>
        <v>0</v>
      </c>
      <c r="I3769" s="26">
        <f>[1]!b_pq_pctchange(A3769,日期设置!$B$4,日期设置!$B$2,1)</f>
        <v>0</v>
      </c>
      <c r="J3769" s="26">
        <f>[1]!b_pq_pctchange(A3769,日期设置!$C$4,日期设置!$B$2,1)</f>
        <v>0</v>
      </c>
      <c r="K3769" s="52">
        <f>[1]!b_dq_amount($A3769,日期设置!B$2,2,10000)</f>
        <v>0</v>
      </c>
      <c r="L3769" s="26">
        <f>[1]!b_info_latestpar(A3769,日期设置!$B$2)</f>
        <v>100</v>
      </c>
      <c r="M3769" s="6">
        <f>[1]!b_info_outstandingbalance($A3769,日期设置!B$2)</f>
        <v>5</v>
      </c>
      <c r="N3769" s="7" t="str">
        <f>[1]!b_info_latestissurercreditrating2(A3769,日期设置!$B$2,"102","1")</f>
        <v>AA</v>
      </c>
      <c r="O3769" s="8">
        <v>3.8</v>
      </c>
      <c r="P3769" s="9" t="str">
        <f>[1]!b_info_repurchasedate(A3769)</f>
        <v>2023-04-17</v>
      </c>
      <c r="Q3769" s="8" t="s">
        <v>16411</v>
      </c>
      <c r="R3769" s="2" t="str">
        <f>IF((--IF(P3769=0,Q3769,P3769))&gt;(--日期设置!$B$2),IF(P3769=0,Q3769,P3769),Q3769)</f>
        <v>2023-04-17</v>
      </c>
      <c r="S3769" s="2" t="s">
        <v>18184</v>
      </c>
      <c r="T3769" s="8">
        <f>[1]!b_anal_ptmyear($A3769,日期设置!$B$2)</f>
        <v>4.0712328767123287</v>
      </c>
      <c r="U3769" s="8">
        <f>[1]!b_anal_termifexercise($A3769,日期设置!B$2)</f>
        <v>2.0712328767123287</v>
      </c>
      <c r="V3769" s="10">
        <f>[1]!b_dq_dirtyprice(A3769,日期设置!$B$2)</f>
        <v>101.4226</v>
      </c>
      <c r="W3769" s="11">
        <f>IF(U3769=0,ROUNDUP((Q3769-日期设置!$B$2)/365,0),ROUNDUP((R3769-日期设置!$B$2)/365,0))</f>
        <v>3</v>
      </c>
      <c r="X3769" s="18">
        <f>_xlfn.IFNA(VLOOKUP(A3769,过往入选债券!A:D,4,0),2)</f>
        <v>2</v>
      </c>
      <c r="Y3769">
        <f>_xlfn.IFNA(VLOOKUP(C3769,[2]Sheet1!$A:$A,1,0),3)</f>
        <v>3</v>
      </c>
    </row>
    <row r="3770" spans="1:25" hidden="1" x14ac:dyDescent="0.2">
      <c r="A3770" s="21" t="s">
        <v>14077</v>
      </c>
      <c r="B3770" s="21" t="s">
        <v>14078</v>
      </c>
      <c r="C3770" s="37" t="s">
        <v>751</v>
      </c>
      <c r="D3770" s="26" t="str">
        <f>[1]!b_calc_yield(A3770,日期设置!$B$2,F3770,1,R3770,1,O3770,L3770,S3770,)</f>
        <v>Fetching...</v>
      </c>
      <c r="E3770" s="26">
        <f t="shared" si="116"/>
        <v>22.538647950517255</v>
      </c>
      <c r="F3770" s="18">
        <f>[1]!b_dq_cleanprice($A3770,日期设置!B$2)</f>
        <v>81.343299999999999</v>
      </c>
      <c r="G3770" s="18" t="str">
        <f t="shared" si="117"/>
        <v>3.44 + 0</v>
      </c>
      <c r="H3770" s="27">
        <f>[1]!b_dq_pctchange($A3770,日期设置!$B$2,1)/100</f>
        <v>0</v>
      </c>
      <c r="I3770" s="26">
        <f>[1]!b_pq_pctchange(A3770,日期设置!$B$4,日期设置!$B$2,1)</f>
        <v>0</v>
      </c>
      <c r="J3770" s="26">
        <f>[1]!b_pq_pctchange(A3770,日期设置!$C$4,日期设置!$B$2,1)</f>
        <v>-1.2071093017493872</v>
      </c>
      <c r="K3770" s="52">
        <f>[1]!b_dq_amount($A3770,日期设置!B$2,2,10000)</f>
        <v>0</v>
      </c>
      <c r="L3770" s="26">
        <f>[1]!b_info_latestpar(A3770,日期设置!$B$2)</f>
        <v>80</v>
      </c>
      <c r="M3770" s="6">
        <f>[1]!b_info_outstandingbalance($A3770,日期设置!B$2)</f>
        <v>12</v>
      </c>
      <c r="N3770" s="7" t="str">
        <f>[1]!b_info_latestissurercreditrating2(A3770,日期设置!$B$2,"102","1")</f>
        <v>AA+</v>
      </c>
      <c r="O3770" s="8">
        <v>5.7</v>
      </c>
      <c r="P3770" s="9">
        <f>[1]!b_info_repurchasedate(A3770)</f>
        <v>0</v>
      </c>
      <c r="Q3770" s="8" t="s">
        <v>16389</v>
      </c>
      <c r="R3770" s="2" t="str">
        <f>IF((--IF(P3770=0,Q3770,P3770))&gt;(--日期设置!$B$2),IF(P3770=0,Q3770,P3770),Q3770)</f>
        <v>2024-08-30</v>
      </c>
      <c r="S3770" s="2" t="s">
        <v>18543</v>
      </c>
      <c r="T3770" s="8">
        <f>[1]!b_anal_ptmyear($A3770,日期设置!$B$2)</f>
        <v>3.441095890410959</v>
      </c>
      <c r="U3770" s="8">
        <f>[1]!b_anal_termifexercise($A3770,日期设置!B$2)</f>
        <v>0</v>
      </c>
      <c r="V3770" s="10">
        <f>[1]!b_dq_dirtyprice(A3770,日期设置!$B$2)</f>
        <v>83.891900000000007</v>
      </c>
      <c r="W3770" s="11">
        <f>IF(U3770=0,ROUNDUP((Q3770-日期设置!$B$2)/365,0),ROUNDUP((R3770-日期设置!$B$2)/365,0))</f>
        <v>4</v>
      </c>
      <c r="X3770" s="18">
        <f>_xlfn.IFNA(VLOOKUP(A3770,过往入选债券!A:D,4,0),2)</f>
        <v>2</v>
      </c>
      <c r="Y3770">
        <f>_xlfn.IFNA(VLOOKUP(C3770,[2]Sheet1!$A:$A,1,0),3)</f>
        <v>3</v>
      </c>
    </row>
    <row r="3771" spans="1:25" hidden="1" x14ac:dyDescent="0.2">
      <c r="A3771" s="21" t="s">
        <v>3416</v>
      </c>
      <c r="B3771" s="21" t="s">
        <v>3417</v>
      </c>
      <c r="C3771" s="37" t="s">
        <v>3418</v>
      </c>
      <c r="D3771" s="26" t="str">
        <f>[1]!b_calc_yield(A3771,日期设置!$B$2,F3771,1,R3771,1,O3771,L3771,S3771,)</f>
        <v>Fetching...</v>
      </c>
      <c r="E3771" s="26">
        <f t="shared" si="116"/>
        <v>6.9426627117036954</v>
      </c>
      <c r="F3771" s="18">
        <f>[1]!b_dq_cleanprice($A3771,日期设置!B$2)</f>
        <v>100.4906</v>
      </c>
      <c r="G3771" s="18" t="str">
        <f t="shared" si="117"/>
        <v>1.45 + 0</v>
      </c>
      <c r="H3771" s="27">
        <f>[1]!b_dq_pctchange($A3771,日期设置!$B$2,1)/100</f>
        <v>0</v>
      </c>
      <c r="I3771" s="26">
        <f>[1]!b_pq_pctchange(A3771,日期设置!$B$4,日期设置!$B$2,1)</f>
        <v>0</v>
      </c>
      <c r="J3771" s="26">
        <f>[1]!b_pq_pctchange(A3771,日期设置!$C$4,日期设置!$B$2,1)</f>
        <v>0</v>
      </c>
      <c r="K3771" s="52">
        <f>[1]!b_dq_amount($A3771,日期设置!B$2,2,10000)</f>
        <v>0</v>
      </c>
      <c r="L3771" s="26">
        <f>[1]!b_info_latestpar(A3771,日期设置!$B$2)</f>
        <v>100</v>
      </c>
      <c r="M3771" s="6">
        <f>[1]!b_info_outstandingbalance($A3771,日期设置!B$2)</f>
        <v>15</v>
      </c>
      <c r="N3771" s="7">
        <f>[1]!b_info_latestissurercreditrating2(A3771,日期设置!$B$2,"102","1")</f>
        <v>0</v>
      </c>
      <c r="O3771" s="8">
        <v>5.27</v>
      </c>
      <c r="P3771" s="9">
        <f>[1]!b_info_repurchasedate(A3771)</f>
        <v>0</v>
      </c>
      <c r="Q3771" s="8" t="s">
        <v>16703</v>
      </c>
      <c r="R3771" s="2" t="str">
        <f>IF((--IF(P3771=0,Q3771,P3771))&gt;(--日期设置!$B$2),IF(P3771=0,Q3771,P3771),Q3771)</f>
        <v>2022-09-04</v>
      </c>
      <c r="S3771" s="2" t="s">
        <v>18427</v>
      </c>
      <c r="T3771" s="8">
        <f>[1]!b_anal_ptmyear($A3771,日期设置!$B$2)</f>
        <v>1.4547945205479453</v>
      </c>
      <c r="U3771" s="8">
        <f>[1]!b_anal_termifexercise($A3771,日期设置!B$2)</f>
        <v>0</v>
      </c>
      <c r="V3771" s="10">
        <f>[1]!b_dq_dirtyprice(A3771,日期设置!$B$2)</f>
        <v>103.3638</v>
      </c>
      <c r="W3771" s="11">
        <f>IF(U3771=0,ROUNDUP((Q3771-日期设置!$B$2)/365,0),ROUNDUP((R3771-日期设置!$B$2)/365,0))</f>
        <v>2</v>
      </c>
      <c r="X3771" s="18">
        <f>_xlfn.IFNA(VLOOKUP(A3771,过往入选债券!A:D,4,0),2)</f>
        <v>2</v>
      </c>
      <c r="Y3771">
        <f>_xlfn.IFNA(VLOOKUP(C3771,[2]Sheet1!$A:$A,1,0),3)</f>
        <v>3</v>
      </c>
    </row>
    <row r="3772" spans="1:25" hidden="1" x14ac:dyDescent="0.2">
      <c r="A3772" s="21" t="s">
        <v>8665</v>
      </c>
      <c r="B3772" s="21" t="s">
        <v>8666</v>
      </c>
      <c r="C3772" s="37" t="s">
        <v>268</v>
      </c>
      <c r="D3772" s="26" t="str">
        <f>[1]!b_calc_yield(A3772,日期设置!$B$2,F3772,1,R3772,1,O3772,L3772,S3772,)</f>
        <v>Fetching...</v>
      </c>
      <c r="E3772" s="26">
        <f t="shared" si="116"/>
        <v>17.156600748262953</v>
      </c>
      <c r="F3772" s="18">
        <f>[1]!b_dq_cleanprice($A3772,日期设置!B$2)</f>
        <v>100.7786</v>
      </c>
      <c r="G3772" s="18" t="str">
        <f t="shared" si="117"/>
        <v>3.58 + 0</v>
      </c>
      <c r="H3772" s="27">
        <f>[1]!b_dq_pctchange($A3772,日期设置!$B$2,1)/100</f>
        <v>0</v>
      </c>
      <c r="I3772" s="26">
        <f>[1]!b_pq_pctchange(A3772,日期设置!$B$4,日期设置!$B$2,1)</f>
        <v>4.8247791124782405E-2</v>
      </c>
      <c r="J3772" s="26">
        <f>[1]!b_pq_pctchange(A3772,日期设置!$C$4,日期设置!$B$2,1)</f>
        <v>6.9805567167753935E-2</v>
      </c>
      <c r="K3772" s="52">
        <f>[1]!b_dq_amount($A3772,日期设置!B$2,2,10000)</f>
        <v>0</v>
      </c>
      <c r="L3772" s="26">
        <f>[1]!b_info_latestpar(A3772,日期设置!$B$2)</f>
        <v>100</v>
      </c>
      <c r="M3772" s="6">
        <f>[1]!b_info_outstandingbalance($A3772,日期设置!B$2)</f>
        <v>4</v>
      </c>
      <c r="N3772" s="7" t="str">
        <f>[1]!b_info_latestissurercreditrating2(A3772,日期设置!$B$2,"102","1")</f>
        <v>AA</v>
      </c>
      <c r="O3772" s="8">
        <v>5.14</v>
      </c>
      <c r="P3772" s="9">
        <f>[1]!b_info_repurchasedate(A3772)</f>
        <v>0</v>
      </c>
      <c r="Q3772" s="8" t="s">
        <v>17105</v>
      </c>
      <c r="R3772" s="2" t="str">
        <f>IF((--IF(P3772=0,Q3772,P3772))&gt;(--日期设置!$B$2),IF(P3772=0,Q3772,P3772),Q3772)</f>
        <v>2024-10-22</v>
      </c>
      <c r="S3772" s="2" t="s">
        <v>18462</v>
      </c>
      <c r="T3772" s="8">
        <f>[1]!b_anal_ptmyear($A3772,日期设置!$B$2)</f>
        <v>3.5863013698630137</v>
      </c>
      <c r="U3772" s="8">
        <f>[1]!b_anal_termifexercise($A3772,日期设置!B$2)</f>
        <v>0</v>
      </c>
      <c r="V3772" s="10">
        <f>[1]!b_dq_dirtyprice(A3772,日期设置!$B$2)</f>
        <v>102.905</v>
      </c>
      <c r="W3772" s="11">
        <f>IF(U3772=0,ROUNDUP((Q3772-日期设置!$B$2)/365,0),ROUNDUP((R3772-日期设置!$B$2)/365,0))</f>
        <v>4</v>
      </c>
      <c r="X3772" s="18">
        <f>_xlfn.IFNA(VLOOKUP(A3772,过往入选债券!A:D,4,0),2)</f>
        <v>2</v>
      </c>
      <c r="Y3772">
        <f>_xlfn.IFNA(VLOOKUP(C3772,[2]Sheet1!$A:$A,1,0),3)</f>
        <v>3</v>
      </c>
    </row>
    <row r="3773" spans="1:25" hidden="1" x14ac:dyDescent="0.2">
      <c r="A3773" s="21" t="s">
        <v>9777</v>
      </c>
      <c r="B3773" s="21" t="s">
        <v>9778</v>
      </c>
      <c r="C3773" s="37" t="s">
        <v>9408</v>
      </c>
      <c r="D3773" s="26" t="str">
        <f>[1]!b_calc_yield(A3773,日期设置!$B$2,F3773,1,R3773,1,O3773,L3773,S3773,)</f>
        <v>Fetching...</v>
      </c>
      <c r="E3773" s="26">
        <f t="shared" si="116"/>
        <v>8.7625265639938341</v>
      </c>
      <c r="F3773" s="18">
        <f>[1]!b_dq_cleanprice($A3773,日期设置!B$2)</f>
        <v>99.984300000000005</v>
      </c>
      <c r="G3773" s="18" t="str">
        <f t="shared" si="117"/>
        <v>1.80 + 0</v>
      </c>
      <c r="H3773" s="27">
        <f>[1]!b_dq_pctchange($A3773,日期设置!$B$2,1)/100</f>
        <v>0</v>
      </c>
      <c r="I3773" s="26">
        <f>[1]!b_pq_pctchange(A3773,日期设置!$B$4,日期设置!$B$2,1)</f>
        <v>2.8612675415220449E-2</v>
      </c>
      <c r="J3773" s="26">
        <f>[1]!b_pq_pctchange(A3773,日期设置!$C$4,日期设置!$B$2,1)</f>
        <v>2.8612675415220449E-2</v>
      </c>
      <c r="K3773" s="52">
        <f>[1]!b_dq_amount($A3773,日期设置!B$2,2,10000)</f>
        <v>0</v>
      </c>
      <c r="L3773" s="26">
        <f>[1]!b_info_latestpar(A3773,日期设置!$B$2)</f>
        <v>100</v>
      </c>
      <c r="M3773" s="6">
        <f>[1]!b_info_outstandingbalance($A3773,日期设置!B$2)</f>
        <v>5</v>
      </c>
      <c r="N3773" s="7" t="str">
        <f>[1]!b_info_latestissurercreditrating2(A3773,日期设置!$B$2,"102","1")</f>
        <v>AA</v>
      </c>
      <c r="O3773" s="8">
        <v>4.8899999999999997</v>
      </c>
      <c r="P3773" s="9">
        <f>[1]!b_info_repurchasedate(A3773)</f>
        <v>0</v>
      </c>
      <c r="Q3773" s="8" t="s">
        <v>16015</v>
      </c>
      <c r="R3773" s="2" t="str">
        <f>IF((--IF(P3773=0,Q3773,P3773))&gt;(--日期设置!$B$2),IF(P3773=0,Q3773,P3773),Q3773)</f>
        <v>2023-01-10</v>
      </c>
      <c r="S3773" s="2" t="s">
        <v>17802</v>
      </c>
      <c r="T3773" s="8">
        <f>[1]!b_anal_ptmyear($A3773,日期设置!$B$2)</f>
        <v>1.8054794520547945</v>
      </c>
      <c r="U3773" s="8">
        <f>[1]!b_anal_termifexercise($A3773,日期设置!B$2)</f>
        <v>0</v>
      </c>
      <c r="V3773" s="10">
        <f>[1]!b_dq_dirtyprice(A3773,日期设置!$B$2)</f>
        <v>100.9355</v>
      </c>
      <c r="W3773" s="11">
        <f>IF(U3773=0,ROUNDUP((Q3773-日期设置!$B$2)/365,0),ROUNDUP((R3773-日期设置!$B$2)/365,0))</f>
        <v>2</v>
      </c>
      <c r="X3773" s="18">
        <f>_xlfn.IFNA(VLOOKUP(A3773,过往入选债券!A:D,4,0),2)</f>
        <v>2</v>
      </c>
      <c r="Y3773">
        <f>_xlfn.IFNA(VLOOKUP(C3773,[2]Sheet1!$A:$A,1,0),3)</f>
        <v>3</v>
      </c>
    </row>
    <row r="3774" spans="1:25" hidden="1" x14ac:dyDescent="0.2">
      <c r="A3774" s="21" t="s">
        <v>9743</v>
      </c>
      <c r="B3774" s="21" t="s">
        <v>9744</v>
      </c>
      <c r="C3774" s="37" t="s">
        <v>334</v>
      </c>
      <c r="D3774" s="26" t="str">
        <f>[1]!b_calc_yield(A3774,日期设置!$B$2,F3774,1,R3774,1,O3774,L3774,S3774,)</f>
        <v>Fetching...</v>
      </c>
      <c r="E3774" s="26">
        <f t="shared" si="116"/>
        <v>8.7181611099606435</v>
      </c>
      <c r="F3774" s="18">
        <f>[1]!b_dq_cleanprice($A3774,日期设置!B$2)</f>
        <v>99.498000000000005</v>
      </c>
      <c r="G3774" s="18" t="str">
        <f t="shared" si="117"/>
        <v>1.79 + 0</v>
      </c>
      <c r="H3774" s="27">
        <f>[1]!b_dq_pctchange($A3774,日期设置!$B$2,1)/100</f>
        <v>0</v>
      </c>
      <c r="I3774" s="26">
        <f>[1]!b_pq_pctchange(A3774,日期设置!$B$4,日期设置!$B$2,1)</f>
        <v>0</v>
      </c>
      <c r="J3774" s="26">
        <f>[1]!b_pq_pctchange(A3774,日期设置!$C$4,日期设置!$B$2,1)</f>
        <v>0</v>
      </c>
      <c r="K3774" s="52">
        <f>[1]!b_dq_amount($A3774,日期设置!B$2,2,10000)</f>
        <v>0</v>
      </c>
      <c r="L3774" s="26">
        <f>[1]!b_info_latestpar(A3774,日期设置!$B$2)</f>
        <v>100</v>
      </c>
      <c r="M3774" s="6">
        <f>[1]!b_info_outstandingbalance($A3774,日期设置!B$2)</f>
        <v>5</v>
      </c>
      <c r="N3774" s="7" t="str">
        <f>[1]!b_info_latestissurercreditrating2(A3774,日期设置!$B$2,"102","1")</f>
        <v>AA+</v>
      </c>
      <c r="O3774" s="8">
        <v>4.5999999999999996</v>
      </c>
      <c r="P3774" s="9">
        <f>[1]!b_info_repurchasedate(A3774)</f>
        <v>0</v>
      </c>
      <c r="Q3774" s="8" t="s">
        <v>16783</v>
      </c>
      <c r="R3774" s="2" t="str">
        <f>IF((--IF(P3774=0,Q3774,P3774))&gt;(--日期设置!$B$2),IF(P3774=0,Q3774,P3774),Q3774)</f>
        <v>2023-01-06</v>
      </c>
      <c r="S3774" s="2" t="s">
        <v>18715</v>
      </c>
      <c r="T3774" s="8">
        <f>[1]!b_anal_ptmyear($A3774,日期设置!$B$2)</f>
        <v>1.7945205479452055</v>
      </c>
      <c r="U3774" s="8">
        <f>[1]!b_anal_termifexercise($A3774,日期设置!B$2)</f>
        <v>0</v>
      </c>
      <c r="V3774" s="10">
        <f>[1]!b_dq_dirtyprice(A3774,日期设置!$B$2)</f>
        <v>100.4432</v>
      </c>
      <c r="W3774" s="11">
        <f>IF(U3774=0,ROUNDUP((Q3774-日期设置!$B$2)/365,0),ROUNDUP((R3774-日期设置!$B$2)/365,0))</f>
        <v>2</v>
      </c>
      <c r="X3774" s="18">
        <f>_xlfn.IFNA(VLOOKUP(A3774,过往入选债券!A:D,4,0),2)</f>
        <v>2</v>
      </c>
      <c r="Y3774">
        <f>_xlfn.IFNA(VLOOKUP(C3774,[2]Sheet1!$A:$A,1,0),3)</f>
        <v>3</v>
      </c>
    </row>
    <row r="3775" spans="1:25" hidden="1" x14ac:dyDescent="0.2">
      <c r="A3775" s="28" t="s">
        <v>19171</v>
      </c>
      <c r="B3775" s="28" t="s">
        <v>19172</v>
      </c>
      <c r="C3775" s="38" t="s">
        <v>19173</v>
      </c>
      <c r="D3775" s="26" t="str">
        <f>[1]!b_calc_yield(A3775,日期设置!$B$2,F3775,1,R3775,1,O3775,L3775,S3775,)</f>
        <v>Fetching...</v>
      </c>
      <c r="E3775" s="26">
        <f t="shared" si="116"/>
        <v>11.409628045309827</v>
      </c>
      <c r="F3775" s="18">
        <f>[1]!b_dq_cleanprice($A3775,日期设置!B$2)</f>
        <v>100</v>
      </c>
      <c r="G3775" s="18" t="str">
        <f t="shared" si="117"/>
        <v>2.39 + 0</v>
      </c>
      <c r="H3775" s="27">
        <f>[1]!b_dq_pctchange($A3775,日期设置!$B$2,1)/100</f>
        <v>0</v>
      </c>
      <c r="I3775" s="26">
        <f>[1]!b_pq_pctchange(A3775,日期设置!$B$4,日期设置!$B$2,1)</f>
        <v>0</v>
      </c>
      <c r="J3775" s="26">
        <f>[1]!b_pq_pctchange(A3775,日期设置!$C$4,日期设置!$B$2,1)</f>
        <v>0</v>
      </c>
      <c r="K3775" s="52">
        <f>[1]!b_dq_amount($A3775,日期设置!B$2,2,10000)</f>
        <v>0</v>
      </c>
      <c r="L3775" s="26">
        <f>[1]!b_info_latestpar(A3775,日期设置!$B$2)</f>
        <v>100</v>
      </c>
      <c r="M3775" s="6">
        <f>[1]!b_info_outstandingbalance($A3775,日期设置!B$2)</f>
        <v>5</v>
      </c>
      <c r="N3775" s="7">
        <f>[1]!b_info_latestissurercreditrating2(A3775,日期设置!$B$2,"102","1")</f>
        <v>0</v>
      </c>
      <c r="O3775" s="8">
        <v>4.9000000000000004</v>
      </c>
      <c r="P3775" s="9">
        <f>[1]!b_info_repurchasedate(A3775)</f>
        <v>0</v>
      </c>
      <c r="Q3775" s="8" t="s">
        <v>17022</v>
      </c>
      <c r="R3775" s="2" t="str">
        <f>IF((--IF(P3775=0,Q3775,P3775))&gt;(--日期设置!$B$2),IF(P3775=0,Q3775,P3775),Q3775)</f>
        <v>2023-08-14</v>
      </c>
      <c r="S3775" s="31" t="s">
        <v>19121</v>
      </c>
      <c r="T3775" s="8">
        <f>[1]!b_anal_ptmyear($A3775,日期设置!$B$2)</f>
        <v>2.3972602739726026</v>
      </c>
      <c r="U3775" s="8">
        <f>[1]!b_anal_termifexercise($A3775,日期设置!B$2)</f>
        <v>0</v>
      </c>
      <c r="V3775" s="10">
        <f>[1]!b_dq_dirtyprice(A3775,日期设置!$B$2)</f>
        <v>102.9534</v>
      </c>
      <c r="W3775" s="11">
        <f>IF(U3775=0,ROUNDUP((Q3775-日期设置!$B$2)/365,0),ROUNDUP((R3775-日期设置!$B$2)/365,0))</f>
        <v>3</v>
      </c>
      <c r="X3775" s="18">
        <f>_xlfn.IFNA(VLOOKUP(A3775,过往入选债券!A:D,4,0),2)</f>
        <v>2</v>
      </c>
      <c r="Y3775">
        <f>_xlfn.IFNA(VLOOKUP(C3775,[2]Sheet1!$A:$A,1,0),3)</f>
        <v>3</v>
      </c>
    </row>
    <row r="3776" spans="1:25" hidden="1" x14ac:dyDescent="0.2">
      <c r="A3776" s="21" t="s">
        <v>5751</v>
      </c>
      <c r="B3776" s="21" t="s">
        <v>5752</v>
      </c>
      <c r="C3776" s="37" t="s">
        <v>121</v>
      </c>
      <c r="D3776" s="26" t="str">
        <f>[1]!b_calc_yield(A3776,日期设置!$B$2,F3776,1,R3776,1,O3776,L3776,S3776,)</f>
        <v>Fetching...</v>
      </c>
      <c r="E3776" s="26">
        <f t="shared" si="116"/>
        <v>6.8392902059238203</v>
      </c>
      <c r="F3776" s="18">
        <f>[1]!b_dq_cleanprice($A3776,日期设置!B$2)</f>
        <v>101.8618</v>
      </c>
      <c r="G3776" s="18" t="str">
        <f t="shared" si="117"/>
        <v>1.44 + 0</v>
      </c>
      <c r="H3776" s="27">
        <f>[1]!b_dq_pctchange($A3776,日期设置!$B$2,1)/100</f>
        <v>0</v>
      </c>
      <c r="I3776" s="26">
        <f>[1]!b_pq_pctchange(A3776,日期设置!$B$4,日期设置!$B$2,1)</f>
        <v>0</v>
      </c>
      <c r="J3776" s="26">
        <f>[1]!b_pq_pctchange(A3776,日期设置!$C$4,日期设置!$B$2,1)</f>
        <v>0</v>
      </c>
      <c r="K3776" s="52">
        <f>[1]!b_dq_amount($A3776,日期设置!B$2,2,10000)</f>
        <v>0</v>
      </c>
      <c r="L3776" s="26">
        <f>[1]!b_info_latestpar(A3776,日期设置!$B$2)</f>
        <v>100</v>
      </c>
      <c r="M3776" s="6">
        <f>[1]!b_info_outstandingbalance($A3776,日期设置!B$2)</f>
        <v>5</v>
      </c>
      <c r="N3776" s="7" t="str">
        <f>[1]!b_info_latestissurercreditrating2(A3776,日期设置!$B$2,"102","1")</f>
        <v>AA+</v>
      </c>
      <c r="O3776" s="8">
        <v>6.28</v>
      </c>
      <c r="P3776" s="9">
        <f>[1]!b_info_repurchasedate(A3776)</f>
        <v>0</v>
      </c>
      <c r="Q3776" s="8" t="s">
        <v>16625</v>
      </c>
      <c r="R3776" s="2" t="str">
        <f>IF((--IF(P3776=0,Q3776,P3776))&gt;(--日期设置!$B$2),IF(P3776=0,Q3776,P3776),Q3776)</f>
        <v>2022-08-31</v>
      </c>
      <c r="S3776" s="2" t="s">
        <v>18373</v>
      </c>
      <c r="T3776" s="8">
        <f>[1]!b_anal_ptmyear($A3776,日期设置!$B$2)</f>
        <v>1.4438356164383561</v>
      </c>
      <c r="U3776" s="8">
        <f>[1]!b_anal_termifexercise($A3776,日期设置!B$2)</f>
        <v>0</v>
      </c>
      <c r="V3776" s="10">
        <f>[1]!b_dq_dirtyprice(A3776,日期设置!$B$2)</f>
        <v>105.3545</v>
      </c>
      <c r="W3776" s="11">
        <f>IF(U3776=0,ROUNDUP((Q3776-日期设置!$B$2)/365,0),ROUNDUP((R3776-日期设置!$B$2)/365,0))</f>
        <v>2</v>
      </c>
      <c r="X3776" s="18">
        <f>_xlfn.IFNA(VLOOKUP(A3776,过往入选债券!A:D,4,0),2)</f>
        <v>2</v>
      </c>
      <c r="Y3776">
        <f>_xlfn.IFNA(VLOOKUP(C3776,[2]Sheet1!$A:$A,1,0),3)</f>
        <v>3</v>
      </c>
    </row>
    <row r="3777" spans="1:25" hidden="1" x14ac:dyDescent="0.2">
      <c r="A3777" s="21" t="s">
        <v>3611</v>
      </c>
      <c r="B3777" s="21" t="s">
        <v>3612</v>
      </c>
      <c r="C3777" s="37" t="s">
        <v>3389</v>
      </c>
      <c r="D3777" s="26" t="str">
        <f>[1]!b_calc_yield(A3777,日期设置!$B$2,F3777,1,R3777,1,O3777,L3777,S3777,)</f>
        <v>Fetching...</v>
      </c>
      <c r="E3777" s="26">
        <f t="shared" si="116"/>
        <v>7.8684598561093999</v>
      </c>
      <c r="F3777" s="18">
        <f>[1]!b_dq_cleanprice($A3777,日期设置!B$2)</f>
        <v>99.384600000000006</v>
      </c>
      <c r="G3777" s="18" t="str">
        <f t="shared" si="117"/>
        <v>1.63 + 0</v>
      </c>
      <c r="H3777" s="27">
        <f>[1]!b_dq_pctchange($A3777,日期设置!$B$2,1)/100</f>
        <v>0</v>
      </c>
      <c r="I3777" s="26">
        <f>[1]!b_pq_pctchange(A3777,日期设置!$B$4,日期设置!$B$2,1)</f>
        <v>0</v>
      </c>
      <c r="J3777" s="26">
        <f>[1]!b_pq_pctchange(A3777,日期设置!$C$4,日期设置!$B$2,1)</f>
        <v>0</v>
      </c>
      <c r="K3777" s="52">
        <f>[1]!b_dq_amount($A3777,日期设置!B$2,2,10000)</f>
        <v>0</v>
      </c>
      <c r="L3777" s="26">
        <f>[1]!b_info_latestpar(A3777,日期设置!$B$2)</f>
        <v>100</v>
      </c>
      <c r="M3777" s="6">
        <f>[1]!b_info_outstandingbalance($A3777,日期设置!B$2)</f>
        <v>5</v>
      </c>
      <c r="N3777" s="7">
        <f>[1]!b_info_latestissurercreditrating2(A3777,日期设置!$B$2,"102","1")</f>
        <v>0</v>
      </c>
      <c r="O3777" s="8">
        <v>4.5</v>
      </c>
      <c r="P3777" s="9">
        <f>[1]!b_info_repurchasedate(A3777)</f>
        <v>0</v>
      </c>
      <c r="Q3777" s="8" t="s">
        <v>15989</v>
      </c>
      <c r="R3777" s="2" t="str">
        <f>IF((--IF(P3777=0,Q3777,P3777))&gt;(--日期设置!$B$2),IF(P3777=0,Q3777,P3777),Q3777)</f>
        <v>2022-11-07</v>
      </c>
      <c r="S3777" s="2" t="s">
        <v>18208</v>
      </c>
      <c r="T3777" s="8">
        <f>[1]!b_anal_ptmyear($A3777,日期设置!$B$2)</f>
        <v>1.6301369863013697</v>
      </c>
      <c r="U3777" s="8">
        <f>[1]!b_anal_termifexercise($A3777,日期设置!B$2)</f>
        <v>0</v>
      </c>
      <c r="V3777" s="10">
        <f>[1]!b_dq_dirtyprice(A3777,日期设置!$B$2)</f>
        <v>101.04900000000001</v>
      </c>
      <c r="W3777" s="11">
        <f>IF(U3777=0,ROUNDUP((Q3777-日期设置!$B$2)/365,0),ROUNDUP((R3777-日期设置!$B$2)/365,0))</f>
        <v>2</v>
      </c>
      <c r="X3777" s="18">
        <f>_xlfn.IFNA(VLOOKUP(A3777,过往入选债券!A:D,4,0),2)</f>
        <v>2</v>
      </c>
      <c r="Y3777">
        <f>_xlfn.IFNA(VLOOKUP(C3777,[2]Sheet1!$A:$A,1,0),3)</f>
        <v>3</v>
      </c>
    </row>
    <row r="3778" spans="1:25" hidden="1" x14ac:dyDescent="0.2">
      <c r="A3778" s="21" t="s">
        <v>10842</v>
      </c>
      <c r="B3778" s="21" t="s">
        <v>10843</v>
      </c>
      <c r="C3778" s="37" t="s">
        <v>6106</v>
      </c>
      <c r="D3778" s="26" t="str">
        <f>[1]!b_calc_yield(A3778,日期设置!$B$2,F3778,1,R3778,1,O3778,L3778,S3778,)</f>
        <v>Fetching...</v>
      </c>
      <c r="E3778" s="26">
        <f t="shared" ref="E3778:E3841" si="118">((O3778*W3778+L3778)/V3778-1)*100</f>
        <v>19.598946530531936</v>
      </c>
      <c r="F3778" s="18">
        <f>[1]!b_dq_cleanprice($A3778,日期设置!B$2)</f>
        <v>96.587500000000006</v>
      </c>
      <c r="G3778" s="18" t="str">
        <f t="shared" ref="G3778:G3841" si="119">LEFT(T3778,4)&amp;" + "&amp;LEFT(U3778,4)</f>
        <v>4.10 + 0</v>
      </c>
      <c r="H3778" s="27">
        <f>[1]!b_dq_pctchange($A3778,日期设置!$B$2,1)/100</f>
        <v>0</v>
      </c>
      <c r="I3778" s="26">
        <f>[1]!b_pq_pctchange(A3778,日期设置!$B$4,日期设置!$B$2,1)</f>
        <v>0</v>
      </c>
      <c r="J3778" s="26">
        <f>[1]!b_pq_pctchange(A3778,日期设置!$C$4,日期设置!$B$2,1)</f>
        <v>0</v>
      </c>
      <c r="K3778" s="52">
        <f>[1]!b_dq_amount($A3778,日期设置!B$2,2,10000)</f>
        <v>0</v>
      </c>
      <c r="L3778" s="26">
        <f>[1]!b_info_latestpar(A3778,日期设置!$B$2)</f>
        <v>100</v>
      </c>
      <c r="M3778" s="6">
        <f>[1]!b_info_outstandingbalance($A3778,日期设置!B$2)</f>
        <v>8</v>
      </c>
      <c r="N3778" s="7" t="str">
        <f>[1]!b_info_latestissurercreditrating2(A3778,日期设置!$B$2,"102","1")</f>
        <v>AA+</v>
      </c>
      <c r="O3778" s="8">
        <v>3.95</v>
      </c>
      <c r="P3778" s="9">
        <f>[1]!b_info_repurchasedate(A3778)</f>
        <v>0</v>
      </c>
      <c r="Q3778" s="8" t="s">
        <v>16045</v>
      </c>
      <c r="R3778" s="2" t="str">
        <f>IF((--IF(P3778=0,Q3778,P3778))&gt;(--日期设置!$B$2),IF(P3778=0,Q3778,P3778),Q3778)</f>
        <v>2025-04-29</v>
      </c>
      <c r="S3778" s="2" t="s">
        <v>17832</v>
      </c>
      <c r="T3778" s="8">
        <f>[1]!b_anal_ptmyear($A3778,日期设置!$B$2)</f>
        <v>4.1041095890410961</v>
      </c>
      <c r="U3778" s="8">
        <f>[1]!b_anal_termifexercise($A3778,日期设置!B$2)</f>
        <v>0</v>
      </c>
      <c r="V3778" s="10">
        <f>[1]!b_dq_dirtyprice(A3778,日期设置!$B$2)</f>
        <v>100.1263</v>
      </c>
      <c r="W3778" s="11">
        <f>IF(U3778=0,ROUNDUP((Q3778-日期设置!$B$2)/365,0),ROUNDUP((R3778-日期设置!$B$2)/365,0))</f>
        <v>5</v>
      </c>
      <c r="X3778" s="18">
        <f>_xlfn.IFNA(VLOOKUP(A3778,过往入选债券!A:D,4,0),2)</f>
        <v>2</v>
      </c>
      <c r="Y3778">
        <f>_xlfn.IFNA(VLOOKUP(C3778,[2]Sheet1!$A:$A,1,0),3)</f>
        <v>3</v>
      </c>
    </row>
    <row r="3779" spans="1:25" hidden="1" x14ac:dyDescent="0.2">
      <c r="A3779" s="21" t="s">
        <v>4074</v>
      </c>
      <c r="B3779" s="21" t="s">
        <v>4075</v>
      </c>
      <c r="C3779" s="37" t="s">
        <v>3858</v>
      </c>
      <c r="D3779" s="26" t="str">
        <f>[1]!b_calc_yield(A3779,日期设置!$B$2,F3779,1,R3779,1,O3779,L3779,S3779,)</f>
        <v>Fetching...</v>
      </c>
      <c r="E3779" s="26">
        <f t="shared" si="118"/>
        <v>9.7518591761700293</v>
      </c>
      <c r="F3779" s="18">
        <f>[1]!b_dq_cleanprice($A3779,日期设置!B$2)</f>
        <v>98.36</v>
      </c>
      <c r="G3779" s="18" t="str">
        <f t="shared" si="119"/>
        <v>3.98 + 1.98</v>
      </c>
      <c r="H3779" s="27">
        <f>[1]!b_dq_pctchange($A3779,日期设置!$B$2,1)/100</f>
        <v>0</v>
      </c>
      <c r="I3779" s="26">
        <f>[1]!b_pq_pctchange(A3779,日期设置!$B$4,日期设置!$B$2,1)</f>
        <v>0</v>
      </c>
      <c r="J3779" s="26">
        <f>[1]!b_pq_pctchange(A3779,日期设置!$C$4,日期设置!$B$2,1)</f>
        <v>0</v>
      </c>
      <c r="K3779" s="52">
        <f>[1]!b_dq_amount($A3779,日期设置!B$2,2,10000)</f>
        <v>0</v>
      </c>
      <c r="L3779" s="26">
        <f>[1]!b_info_latestpar(A3779,日期设置!$B$2)</f>
        <v>100</v>
      </c>
      <c r="M3779" s="6">
        <f>[1]!b_info_outstandingbalance($A3779,日期设置!B$2)</f>
        <v>10</v>
      </c>
      <c r="N3779" s="7">
        <f>[1]!b_info_latestissurercreditrating2(A3779,日期设置!$B$2,"102","1")</f>
        <v>0</v>
      </c>
      <c r="O3779" s="8">
        <v>4</v>
      </c>
      <c r="P3779" s="9" t="str">
        <f>[1]!b_info_repurchasedate(A3779)</f>
        <v>2023-03-18</v>
      </c>
      <c r="Q3779" s="8" t="s">
        <v>16377</v>
      </c>
      <c r="R3779" s="2" t="str">
        <f>IF((--IF(P3779=0,Q3779,P3779))&gt;(--日期设置!$B$2),IF(P3779=0,Q3779,P3779),Q3779)</f>
        <v>2023-03-18</v>
      </c>
      <c r="S3779" s="2" t="s">
        <v>18153</v>
      </c>
      <c r="T3779" s="8">
        <f>[1]!b_anal_ptmyear($A3779,日期设置!$B$2)</f>
        <v>3.989041095890411</v>
      </c>
      <c r="U3779" s="8">
        <f>[1]!b_anal_termifexercise($A3779,日期设置!B$2)</f>
        <v>1.989041095890411</v>
      </c>
      <c r="V3779" s="10">
        <f>[1]!b_dq_dirtyprice(A3779,日期设置!$B$2)</f>
        <v>98.403800000000004</v>
      </c>
      <c r="W3779" s="11">
        <f>IF(U3779=0,ROUNDUP((Q3779-日期设置!$B$2)/365,0),ROUNDUP((R3779-日期设置!$B$2)/365,0))</f>
        <v>2</v>
      </c>
      <c r="X3779" s="18">
        <f>_xlfn.IFNA(VLOOKUP(A3779,过往入选债券!A:D,4,0),2)</f>
        <v>2</v>
      </c>
      <c r="Y3779">
        <f>_xlfn.IFNA(VLOOKUP(C3779,[2]Sheet1!$A:$A,1,0),3)</f>
        <v>3</v>
      </c>
    </row>
    <row r="3780" spans="1:25" hidden="1" x14ac:dyDescent="0.2">
      <c r="A3780" s="28" t="s">
        <v>21056</v>
      </c>
      <c r="B3780" s="28" t="s">
        <v>21057</v>
      </c>
      <c r="C3780" s="39" t="s">
        <v>11782</v>
      </c>
      <c r="D3780" s="26" t="str">
        <f>[1]!b_calc_yield(A3780,日期设置!$B$2,F3780,1,R3780,1,O3780,L3780,S3780,)</f>
        <v>Fetching...</v>
      </c>
      <c r="E3780" s="26">
        <f t="shared" si="118"/>
        <v>31.444944515603403</v>
      </c>
      <c r="F3780" s="18">
        <f>[1]!b_dq_cleanprice($A3780,日期设置!B$2)</f>
        <v>100.002</v>
      </c>
      <c r="G3780" s="18" t="str">
        <f t="shared" si="119"/>
        <v>6.56 + 0</v>
      </c>
      <c r="H3780" s="27">
        <f>[1]!b_dq_pctchange($A3780,日期设置!$B$2,1)/100</f>
        <v>0</v>
      </c>
      <c r="I3780" s="26">
        <f>[1]!b_pq_pctchange(A3780,日期设置!$B$4,日期设置!$B$2,1)</f>
        <v>0</v>
      </c>
      <c r="J3780" s="26">
        <f>[1]!b_pq_pctchange(A3780,日期设置!$C$4,日期设置!$B$2,1)</f>
        <v>0</v>
      </c>
      <c r="K3780" s="52">
        <f>[1]!b_dq_amount($A3780,日期设置!B$2,2,10000)</f>
        <v>0</v>
      </c>
      <c r="L3780" s="26">
        <f>[1]!b_info_latestpar(A3780,日期设置!$B$2)</f>
        <v>100</v>
      </c>
      <c r="M3780" s="6">
        <f>[1]!b_info_outstandingbalance($A3780,日期设置!B$2)</f>
        <v>7.9</v>
      </c>
      <c r="N3780" s="7" t="str">
        <f>[1]!b_info_latestissurercreditrating2(A3780,日期设置!$B$2,"102","1")</f>
        <v>AA</v>
      </c>
      <c r="O3780" s="8">
        <v>4.8899999999999997</v>
      </c>
      <c r="P3780" s="9">
        <f>[1]!b_info_repurchasedate(A3780)</f>
        <v>0</v>
      </c>
      <c r="Q3780" s="8" t="s">
        <v>21303</v>
      </c>
      <c r="R3780" s="2" t="str">
        <f>IF((--IF(P3780=0,Q3780,P3780))&gt;(--日期设置!$B$2),IF(P3780=0,Q3780,P3780),Q3780)</f>
        <v>2027-10-15</v>
      </c>
      <c r="S3780" s="31" t="s">
        <v>16386</v>
      </c>
      <c r="T3780" s="8">
        <f>[1]!b_anal_ptmyear($A3780,日期设置!$B$2)</f>
        <v>6.5671232876712331</v>
      </c>
      <c r="U3780" s="8">
        <f>[1]!b_anal_termifexercise($A3780,日期设置!B$2)</f>
        <v>0</v>
      </c>
      <c r="V3780" s="10">
        <f>[1]!b_dq_dirtyprice(A3780,日期设置!$B$2)</f>
        <v>102.11879999999999</v>
      </c>
      <c r="W3780" s="11">
        <f>IF(U3780=0,ROUNDUP((Q3780-日期设置!$B$2)/365,0),ROUNDUP((R3780-日期设置!$B$2)/365,0))</f>
        <v>7</v>
      </c>
      <c r="X3780" s="18">
        <f>_xlfn.IFNA(VLOOKUP(A3780,过往入选债券!A:D,4,0),2)</f>
        <v>2</v>
      </c>
      <c r="Y3780">
        <f>_xlfn.IFNA(VLOOKUP(C3780,[2]Sheet1!$A:$A,1,0),3)</f>
        <v>3</v>
      </c>
    </row>
    <row r="3781" spans="1:25" hidden="1" x14ac:dyDescent="0.2">
      <c r="A3781" s="21" t="s">
        <v>13276</v>
      </c>
      <c r="B3781" s="21" t="s">
        <v>13277</v>
      </c>
      <c r="C3781" s="37" t="s">
        <v>955</v>
      </c>
      <c r="D3781" s="26" t="str">
        <f>[1]!b_calc_yield(A3781,日期设置!$B$2,F3781,1,R3781,1,O3781,L3781,S3781,)</f>
        <v>Fetching...</v>
      </c>
      <c r="E3781" s="26">
        <f t="shared" si="118"/>
        <v>21.766416782064567</v>
      </c>
      <c r="F3781" s="18">
        <f>[1]!b_dq_cleanprice($A3781,日期设置!B$2)</f>
        <v>58.020299999999999</v>
      </c>
      <c r="G3781" s="18" t="str">
        <f t="shared" si="119"/>
        <v>2.33 + 0</v>
      </c>
      <c r="H3781" s="27">
        <f>[1]!b_dq_pctchange($A3781,日期设置!$B$2,1)/100</f>
        <v>0</v>
      </c>
      <c r="I3781" s="26">
        <f>[1]!b_pq_pctchange(A3781,日期设置!$B$4,日期设置!$B$2,1)</f>
        <v>0</v>
      </c>
      <c r="J3781" s="26">
        <f>[1]!b_pq_pctchange(A3781,日期设置!$C$4,日期设置!$B$2,1)</f>
        <v>-0.93938074628013046</v>
      </c>
      <c r="K3781" s="52">
        <f>[1]!b_dq_amount($A3781,日期设置!B$2,2,10000)</f>
        <v>0</v>
      </c>
      <c r="L3781" s="26">
        <f>[1]!b_info_latestpar(A3781,日期设置!$B$2)</f>
        <v>60</v>
      </c>
      <c r="M3781" s="6">
        <f>[1]!b_info_outstandingbalance($A3781,日期设置!B$2)</f>
        <v>7.2</v>
      </c>
      <c r="N3781" s="7" t="str">
        <f>[1]!b_info_latestissurercreditrating2(A3781,日期设置!$B$2,"102","1")</f>
        <v>AA</v>
      </c>
      <c r="O3781" s="8">
        <v>4.24</v>
      </c>
      <c r="P3781" s="9">
        <f>[1]!b_info_repurchasedate(A3781)</f>
        <v>0</v>
      </c>
      <c r="Q3781" s="8" t="s">
        <v>16721</v>
      </c>
      <c r="R3781" s="2" t="str">
        <f>IF((--IF(P3781=0,Q3781,P3781))&gt;(--日期设置!$B$2),IF(P3781=0,Q3781,P3781),Q3781)</f>
        <v>2023-07-21</v>
      </c>
      <c r="S3781" s="2" t="s">
        <v>18491</v>
      </c>
      <c r="T3781" s="8">
        <f>[1]!b_anal_ptmyear($A3781,日期设置!$B$2)</f>
        <v>2.3315068493150686</v>
      </c>
      <c r="U3781" s="8">
        <f>[1]!b_anal_termifexercise($A3781,日期设置!B$2)</f>
        <v>0</v>
      </c>
      <c r="V3781" s="10">
        <f>[1]!b_dq_dirtyprice(A3781,日期设置!$B$2)</f>
        <v>59.7209</v>
      </c>
      <c r="W3781" s="11">
        <f>IF(U3781=0,ROUNDUP((Q3781-日期设置!$B$2)/365,0),ROUNDUP((R3781-日期设置!$B$2)/365,0))</f>
        <v>3</v>
      </c>
      <c r="X3781" s="18">
        <f>_xlfn.IFNA(VLOOKUP(A3781,过往入选债券!A:D,4,0),2)</f>
        <v>2</v>
      </c>
      <c r="Y3781">
        <f>_xlfn.IFNA(VLOOKUP(C3781,[2]Sheet1!$A:$A,1,0),3)</f>
        <v>3</v>
      </c>
    </row>
    <row r="3782" spans="1:25" hidden="1" x14ac:dyDescent="0.2">
      <c r="A3782" s="21" t="s">
        <v>14899</v>
      </c>
      <c r="B3782" s="21" t="s">
        <v>14900</v>
      </c>
      <c r="C3782" s="37" t="s">
        <v>14901</v>
      </c>
      <c r="D3782" s="26" t="str">
        <f>[1]!b_calc_yield(A3782,日期设置!$B$2,F3782,1,R3782,1,O3782,L3782,S3782,)</f>
        <v>Fetching...</v>
      </c>
      <c r="E3782" s="26">
        <f t="shared" si="118"/>
        <v>22.739617911279275</v>
      </c>
      <c r="F3782" s="18">
        <f>[1]!b_dq_cleanprice($A3782,日期设置!B$2)</f>
        <v>102.0335</v>
      </c>
      <c r="G3782" s="18" t="str">
        <f t="shared" si="119"/>
        <v>4.74 + 0</v>
      </c>
      <c r="H3782" s="27">
        <f>[1]!b_dq_pctchange($A3782,日期设置!$B$2,1)/100</f>
        <v>0</v>
      </c>
      <c r="I3782" s="26">
        <f>[1]!b_pq_pctchange(A3782,日期设置!$B$4,日期设置!$B$2,1)</f>
        <v>0</v>
      </c>
      <c r="J3782" s="26">
        <f>[1]!b_pq_pctchange(A3782,日期设置!$C$4,日期设置!$B$2,1)</f>
        <v>0</v>
      </c>
      <c r="K3782" s="52">
        <f>[1]!b_dq_amount($A3782,日期设置!B$2,2,10000)</f>
        <v>0</v>
      </c>
      <c r="L3782" s="26">
        <f>[1]!b_info_latestpar(A3782,日期设置!$B$2)</f>
        <v>100</v>
      </c>
      <c r="M3782" s="6">
        <f>[1]!b_info_outstandingbalance($A3782,日期设置!B$2)</f>
        <v>9.5</v>
      </c>
      <c r="N3782" s="7" t="str">
        <f>[1]!b_info_latestissurercreditrating2(A3782,日期设置!$B$2,"102","1")</f>
        <v>AA</v>
      </c>
      <c r="O3782" s="8">
        <v>5.38</v>
      </c>
      <c r="P3782" s="9">
        <f>[1]!b_info_repurchasedate(A3782)</f>
        <v>0</v>
      </c>
      <c r="Q3782" s="8" t="s">
        <v>17183</v>
      </c>
      <c r="R3782" s="2" t="str">
        <f>IF((--IF(P3782=0,Q3782,P3782))&gt;(--日期设置!$B$2),IF(P3782=0,Q3782,P3782),Q3782)</f>
        <v>2025-12-20</v>
      </c>
      <c r="S3782" s="2" t="s">
        <v>18034</v>
      </c>
      <c r="T3782" s="8">
        <f>[1]!b_anal_ptmyear($A3782,日期设置!$B$2)</f>
        <v>4.7479452054794518</v>
      </c>
      <c r="U3782" s="8">
        <f>[1]!b_anal_termifexercise($A3782,日期设置!B$2)</f>
        <v>0</v>
      </c>
      <c r="V3782" s="10">
        <f>[1]!b_dq_dirtyprice(A3782,日期设置!$B$2)</f>
        <v>103.3896</v>
      </c>
      <c r="W3782" s="11">
        <f>IF(U3782=0,ROUNDUP((Q3782-日期设置!$B$2)/365,0),ROUNDUP((R3782-日期设置!$B$2)/365,0))</f>
        <v>5</v>
      </c>
      <c r="X3782" s="18">
        <f>_xlfn.IFNA(VLOOKUP(A3782,过往入选债券!A:D,4,0),2)</f>
        <v>2</v>
      </c>
      <c r="Y3782">
        <f>_xlfn.IFNA(VLOOKUP(C3782,[2]Sheet1!$A:$A,1,0),3)</f>
        <v>3</v>
      </c>
    </row>
    <row r="3783" spans="1:25" hidden="1" x14ac:dyDescent="0.2">
      <c r="A3783" s="21" t="s">
        <v>3911</v>
      </c>
      <c r="B3783" s="21" t="s">
        <v>3912</v>
      </c>
      <c r="C3783" s="37" t="s">
        <v>1637</v>
      </c>
      <c r="D3783" s="26" t="str">
        <f>[1]!b_calc_yield(A3783,日期设置!$B$2,F3783,1,R3783,1,O3783,L3783,S3783,)</f>
        <v>Fetching...</v>
      </c>
      <c r="E3783" s="26">
        <f t="shared" si="118"/>
        <v>9.2521669018343253</v>
      </c>
      <c r="F3783" s="18">
        <f>[1]!b_dq_cleanprice($A3783,日期设置!B$2)</f>
        <v>98.782700000000006</v>
      </c>
      <c r="G3783" s="18" t="str">
        <f t="shared" si="119"/>
        <v>1.89 + 0</v>
      </c>
      <c r="H3783" s="27">
        <f>[1]!b_dq_pctchange($A3783,日期设置!$B$2,1)/100</f>
        <v>0</v>
      </c>
      <c r="I3783" s="26">
        <f>[1]!b_pq_pctchange(A3783,日期设置!$B$4,日期设置!$B$2,1)</f>
        <v>0</v>
      </c>
      <c r="J3783" s="26">
        <f>[1]!b_pq_pctchange(A3783,日期设置!$C$4,日期设置!$B$2,1)</f>
        <v>0</v>
      </c>
      <c r="K3783" s="52">
        <f>[1]!b_dq_amount($A3783,日期设置!B$2,2,10000)</f>
        <v>0</v>
      </c>
      <c r="L3783" s="26">
        <f>[1]!b_info_latestpar(A3783,日期设置!$B$2)</f>
        <v>100</v>
      </c>
      <c r="M3783" s="6">
        <f>[1]!b_info_outstandingbalance($A3783,日期设置!B$2)</f>
        <v>10</v>
      </c>
      <c r="N3783" s="7">
        <f>[1]!b_info_latestissurercreditrating2(A3783,日期设置!$B$2,"102","1")</f>
        <v>0</v>
      </c>
      <c r="O3783" s="8">
        <v>4.2</v>
      </c>
      <c r="P3783" s="9">
        <f>[1]!b_info_repurchasedate(A3783)</f>
        <v>0</v>
      </c>
      <c r="Q3783" s="8" t="s">
        <v>16624</v>
      </c>
      <c r="R3783" s="2" t="str">
        <f>IF((--IF(P3783=0,Q3783,P3783))&gt;(--日期设置!$B$2),IF(P3783=0,Q3783,P3783),Q3783)</f>
        <v>2023-02-12</v>
      </c>
      <c r="S3783" s="2" t="s">
        <v>18191</v>
      </c>
      <c r="T3783" s="8">
        <f>[1]!b_anal_ptmyear($A3783,日期设置!$B$2)</f>
        <v>1.8958904109589041</v>
      </c>
      <c r="U3783" s="8">
        <f>[1]!b_anal_termifexercise($A3783,日期设置!B$2)</f>
        <v>0</v>
      </c>
      <c r="V3783" s="10">
        <f>[1]!b_dq_dirtyprice(A3783,日期设置!$B$2)</f>
        <v>99.22</v>
      </c>
      <c r="W3783" s="11">
        <f>IF(U3783=0,ROUNDUP((Q3783-日期设置!$B$2)/365,0),ROUNDUP((R3783-日期设置!$B$2)/365,0))</f>
        <v>2</v>
      </c>
      <c r="X3783" s="18">
        <f>_xlfn.IFNA(VLOOKUP(A3783,过往入选债券!A:D,4,0),2)</f>
        <v>2</v>
      </c>
      <c r="Y3783">
        <f>_xlfn.IFNA(VLOOKUP(C3783,[2]Sheet1!$A:$A,1,0),3)</f>
        <v>3</v>
      </c>
    </row>
    <row r="3784" spans="1:25" hidden="1" x14ac:dyDescent="0.2">
      <c r="A3784" s="21" t="s">
        <v>3382</v>
      </c>
      <c r="B3784" s="21" t="s">
        <v>3383</v>
      </c>
      <c r="C3784" s="37" t="s">
        <v>136</v>
      </c>
      <c r="D3784" s="26" t="str">
        <f>[1]!b_calc_yield(A3784,日期设置!$B$2,F3784,1,R3784,1,O3784,L3784,S3784,)</f>
        <v>Fetching...</v>
      </c>
      <c r="E3784" s="26">
        <f t="shared" si="118"/>
        <v>6.8474934775593077</v>
      </c>
      <c r="F3784" s="18">
        <f>[1]!b_dq_cleanprice($A3784,日期设置!B$2)</f>
        <v>100.0763</v>
      </c>
      <c r="G3784" s="18" t="str">
        <f t="shared" si="119"/>
        <v>1.43 + 0</v>
      </c>
      <c r="H3784" s="27">
        <f>[1]!b_dq_pctchange($A3784,日期设置!$B$2,1)/100</f>
        <v>0</v>
      </c>
      <c r="I3784" s="26">
        <f>[1]!b_pq_pctchange(A3784,日期设置!$B$4,日期设置!$B$2,1)</f>
        <v>0</v>
      </c>
      <c r="J3784" s="26">
        <f>[1]!b_pq_pctchange(A3784,日期设置!$C$4,日期设置!$B$2,1)</f>
        <v>0</v>
      </c>
      <c r="K3784" s="52">
        <f>[1]!b_dq_amount($A3784,日期设置!B$2,2,10000)</f>
        <v>0</v>
      </c>
      <c r="L3784" s="26">
        <f>[1]!b_info_latestpar(A3784,日期设置!$B$2)</f>
        <v>100</v>
      </c>
      <c r="M3784" s="6">
        <f>[1]!b_info_outstandingbalance($A3784,日期设置!B$2)</f>
        <v>7</v>
      </c>
      <c r="N3784" s="7">
        <f>[1]!b_info_latestissurercreditrating2(A3784,日期设置!$B$2,"102","1")</f>
        <v>0</v>
      </c>
      <c r="O3784" s="8">
        <v>4.96</v>
      </c>
      <c r="P3784" s="9">
        <f>[1]!b_info_repurchasedate(A3784)</f>
        <v>0</v>
      </c>
      <c r="Q3784" s="8" t="s">
        <v>16227</v>
      </c>
      <c r="R3784" s="2" t="str">
        <f>IF((--IF(P3784=0,Q3784,P3784))&gt;(--日期设置!$B$2),IF(P3784=0,Q3784,P3784),Q3784)</f>
        <v>2022-08-28</v>
      </c>
      <c r="S3784" s="2" t="s">
        <v>18013</v>
      </c>
      <c r="T3784" s="8">
        <f>[1]!b_anal_ptmyear($A3784,日期设置!$B$2)</f>
        <v>1.4356164383561643</v>
      </c>
      <c r="U3784" s="8">
        <f>[1]!b_anal_termifexercise($A3784,日期设置!B$2)</f>
        <v>0</v>
      </c>
      <c r="V3784" s="10">
        <f>[1]!b_dq_dirtyprice(A3784,日期设置!$B$2)</f>
        <v>102.87560000000001</v>
      </c>
      <c r="W3784" s="11">
        <f>IF(U3784=0,ROUNDUP((Q3784-日期设置!$B$2)/365,0),ROUNDUP((R3784-日期设置!$B$2)/365,0))</f>
        <v>2</v>
      </c>
      <c r="X3784" s="18">
        <f>_xlfn.IFNA(VLOOKUP(A3784,过往入选债券!A:D,4,0),2)</f>
        <v>2</v>
      </c>
      <c r="Y3784">
        <f>_xlfn.IFNA(VLOOKUP(C3784,[2]Sheet1!$A:$A,1,0),3)</f>
        <v>3</v>
      </c>
    </row>
    <row r="3785" spans="1:25" hidden="1" x14ac:dyDescent="0.2">
      <c r="A3785" s="21" t="s">
        <v>9059</v>
      </c>
      <c r="B3785" s="21" t="s">
        <v>9060</v>
      </c>
      <c r="C3785" s="37" t="s">
        <v>383</v>
      </c>
      <c r="D3785" s="26" t="str">
        <f>[1]!b_calc_yield(A3785,日期设置!$B$2,F3785,1,R3785,1,O3785,L3785,S3785,)</f>
        <v>Fetching...</v>
      </c>
      <c r="E3785" s="26">
        <f t="shared" si="118"/>
        <v>16.34557759918167</v>
      </c>
      <c r="F3785" s="18">
        <f>[1]!b_dq_cleanprice($A3785,日期设置!B$2)</f>
        <v>99.718100000000007</v>
      </c>
      <c r="G3785" s="18" t="str">
        <f t="shared" si="119"/>
        <v>3.43 + 0</v>
      </c>
      <c r="H3785" s="27">
        <f>[1]!b_dq_pctchange($A3785,日期设置!$B$2,1)/100</f>
        <v>0</v>
      </c>
      <c r="I3785" s="26">
        <f>[1]!b_pq_pctchange(A3785,日期设置!$B$4,日期设置!$B$2,1)</f>
        <v>-0.51132089401838221</v>
      </c>
      <c r="J3785" s="26">
        <f>[1]!b_pq_pctchange(A3785,日期设置!$C$4,日期设置!$B$2,1)</f>
        <v>-0.51132089401838221</v>
      </c>
      <c r="K3785" s="52">
        <f>[1]!b_dq_amount($A3785,日期设置!B$2,2,10000)</f>
        <v>0</v>
      </c>
      <c r="L3785" s="26">
        <f>[1]!b_info_latestpar(A3785,日期设置!$B$2)</f>
        <v>100</v>
      </c>
      <c r="M3785" s="6">
        <f>[1]!b_info_outstandingbalance($A3785,日期设置!B$2)</f>
        <v>20</v>
      </c>
      <c r="N3785" s="7" t="str">
        <f>[1]!b_info_latestissurercreditrating2(A3785,日期设置!$B$2,"102","1")</f>
        <v>AA+</v>
      </c>
      <c r="O3785" s="8">
        <v>4.8</v>
      </c>
      <c r="P3785" s="9">
        <f>[1]!b_info_repurchasedate(A3785)</f>
        <v>0</v>
      </c>
      <c r="Q3785" s="8" t="s">
        <v>16394</v>
      </c>
      <c r="R3785" s="2" t="str">
        <f>IF((--IF(P3785=0,Q3785,P3785))&gt;(--日期设置!$B$2),IF(P3785=0,Q3785,P3785),Q3785)</f>
        <v>2024-08-26</v>
      </c>
      <c r="S3785" s="2" t="s">
        <v>18027</v>
      </c>
      <c r="T3785" s="8">
        <f>[1]!b_anal_ptmyear($A3785,日期设置!$B$2)</f>
        <v>3.43013698630137</v>
      </c>
      <c r="U3785" s="8">
        <f>[1]!b_anal_termifexercise($A3785,日期设置!B$2)</f>
        <v>0</v>
      </c>
      <c r="V3785" s="10">
        <f>[1]!b_dq_dirtyprice(A3785,日期设置!$B$2)</f>
        <v>102.4534</v>
      </c>
      <c r="W3785" s="11">
        <f>IF(U3785=0,ROUNDUP((Q3785-日期设置!$B$2)/365,0),ROUNDUP((R3785-日期设置!$B$2)/365,0))</f>
        <v>4</v>
      </c>
      <c r="X3785" s="18">
        <f>_xlfn.IFNA(VLOOKUP(A3785,过往入选债券!A:D,4,0),2)</f>
        <v>2</v>
      </c>
      <c r="Y3785">
        <f>_xlfn.IFNA(VLOOKUP(C3785,[2]Sheet1!$A:$A,1,0),3)</f>
        <v>3</v>
      </c>
    </row>
    <row r="3786" spans="1:25" hidden="1" x14ac:dyDescent="0.2">
      <c r="A3786" s="28" t="s">
        <v>22408</v>
      </c>
      <c r="B3786" s="28" t="s">
        <v>22409</v>
      </c>
      <c r="C3786" s="39" t="s">
        <v>1742</v>
      </c>
      <c r="D3786" s="26">
        <f>[1]!b_calc_yield(A3786,日期设置!$B$2,F3786,1,R3786,1,O3786,L3786,S3786,)</f>
        <v>4.8817736604926907</v>
      </c>
      <c r="E3786" s="26">
        <f t="shared" si="118"/>
        <v>33.811721029961681</v>
      </c>
      <c r="F3786" s="18">
        <f>[1]!b_dq_cleanprice($A3786,日期设置!B$2)</f>
        <v>100.083</v>
      </c>
      <c r="G3786" s="18" t="str">
        <f t="shared" si="119"/>
        <v>6.94 + 0</v>
      </c>
      <c r="H3786" s="27">
        <f>[1]!b_dq_pctchange($A3786,日期设置!$B$2,1)/100</f>
        <v>0</v>
      </c>
      <c r="I3786" s="26">
        <f>[1]!b_pq_pctchange(A3786,日期设置!$B$4,日期设置!$B$2,1)</f>
        <v>0</v>
      </c>
      <c r="J3786" s="26">
        <f>[1]!b_pq_pctchange(A3786,日期设置!$C$4,日期设置!$B$2,1)</f>
        <v>0</v>
      </c>
      <c r="K3786" s="52">
        <f>[1]!b_dq_amount($A3786,日期设置!B$2,2,10000)</f>
        <v>0</v>
      </c>
      <c r="L3786" s="26">
        <f>[1]!b_info_latestpar(A3786,日期设置!$B$2)</f>
        <v>100</v>
      </c>
      <c r="M3786" s="6">
        <f>[1]!b_info_outstandingbalance($A3786,日期设置!B$2)</f>
        <v>10</v>
      </c>
      <c r="N3786" s="7" t="str">
        <f>[1]!b_info_latestissurercreditrating2(A3786,日期设置!$B$2,"102","1")</f>
        <v>AA+</v>
      </c>
      <c r="O3786" s="43">
        <v>4.9000000000000004</v>
      </c>
      <c r="P3786" s="9">
        <f>[1]!b_info_repurchasedate(A3786)</f>
        <v>0</v>
      </c>
      <c r="Q3786" s="31" t="s">
        <v>23444</v>
      </c>
      <c r="R3786" s="2" t="str">
        <f>IF((--IF(P3786=0,Q3786,P3786))&gt;(--日期设置!$B$2),IF(P3786=0,Q3786,P3786),Q3786)</f>
        <v>2028-03-01</v>
      </c>
      <c r="S3786" s="2" t="s">
        <v>23146</v>
      </c>
      <c r="T3786" s="8">
        <f>[1]!b_anal_ptmyear($A3786,日期设置!$B$2)</f>
        <v>6.9424657534246572</v>
      </c>
      <c r="U3786" s="8">
        <f>[1]!b_anal_termifexercise($A3786,日期设置!B$2)</f>
        <v>0</v>
      </c>
      <c r="V3786" s="10">
        <f>[1]!b_dq_dirtyprice(A3786,日期设置!$B$2)</f>
        <v>100.36490000000001</v>
      </c>
      <c r="W3786" s="11">
        <f>IF(U3786=0,ROUNDUP((Q3786-日期设置!$B$2)/365,0),ROUNDUP((R3786-日期设置!$B$2)/365,0))</f>
        <v>7</v>
      </c>
      <c r="X3786" s="18">
        <f>_xlfn.IFNA(VLOOKUP(A3786,过往入选债券!A:D,4,0),2)</f>
        <v>2</v>
      </c>
      <c r="Y3786">
        <f>_xlfn.IFNA(VLOOKUP(C3786,[2]Sheet1!$A:$A,1,0),3)</f>
        <v>3</v>
      </c>
    </row>
    <row r="3787" spans="1:25" hidden="1" x14ac:dyDescent="0.2">
      <c r="A3787" s="28" t="s">
        <v>20936</v>
      </c>
      <c r="B3787" s="28" t="s">
        <v>20937</v>
      </c>
      <c r="C3787" s="39" t="s">
        <v>250</v>
      </c>
      <c r="D3787" s="26" t="str">
        <f>[1]!b_calc_yield(A3787,日期设置!$B$2,F3787,1,R3787,1,O3787,L3787,S3787,)</f>
        <v>Fetching...</v>
      </c>
      <c r="E3787" s="26">
        <f t="shared" si="118"/>
        <v>31.363717411022307</v>
      </c>
      <c r="F3787" s="18">
        <f>[1]!b_dq_cleanprice($A3787,日期设置!B$2)</f>
        <v>101.065</v>
      </c>
      <c r="G3787" s="18" t="str">
        <f t="shared" si="119"/>
        <v>6.58 + 0</v>
      </c>
      <c r="H3787" s="27">
        <f>[1]!b_dq_pctchange($A3787,日期设置!$B$2,1)/100</f>
        <v>0</v>
      </c>
      <c r="I3787" s="26">
        <f>[1]!b_pq_pctchange(A3787,日期设置!$B$4,日期设置!$B$2,1)</f>
        <v>0</v>
      </c>
      <c r="J3787" s="26">
        <f>[1]!b_pq_pctchange(A3787,日期设置!$C$4,日期设置!$B$2,1)</f>
        <v>-0.26339188350362208</v>
      </c>
      <c r="K3787" s="52">
        <f>[1]!b_dq_amount($A3787,日期设置!B$2,2,10000)</f>
        <v>0</v>
      </c>
      <c r="L3787" s="26">
        <f>[1]!b_info_latestpar(A3787,日期设置!$B$2)</f>
        <v>100</v>
      </c>
      <c r="M3787" s="6">
        <f>[1]!b_info_outstandingbalance($A3787,日期设置!B$2)</f>
        <v>8</v>
      </c>
      <c r="N3787" s="7" t="str">
        <f>[1]!b_info_latestissurercreditrating2(A3787,日期设置!$B$2,"102","1")</f>
        <v>AA+</v>
      </c>
      <c r="O3787" s="8">
        <v>5.08</v>
      </c>
      <c r="P3787" s="9">
        <f>[1]!b_info_repurchasedate(A3787)</f>
        <v>0</v>
      </c>
      <c r="Q3787" s="8" t="s">
        <v>21294</v>
      </c>
      <c r="R3787" s="2" t="str">
        <f>IF((--IF(P3787=0,Q3787,P3787))&gt;(--日期设置!$B$2),IF(P3787=0,Q3787,P3787),Q3787)</f>
        <v>2027-10-20</v>
      </c>
      <c r="S3787" s="31" t="s">
        <v>16692</v>
      </c>
      <c r="T3787" s="8">
        <f>[1]!b_anal_ptmyear($A3787,日期设置!$B$2)</f>
        <v>6.580821917808219</v>
      </c>
      <c r="U3787" s="8">
        <f>[1]!b_anal_termifexercise($A3787,日期设置!B$2)</f>
        <v>0</v>
      </c>
      <c r="V3787" s="10">
        <f>[1]!b_dq_dirtyprice(A3787,日期设置!$B$2)</f>
        <v>103.1944</v>
      </c>
      <c r="W3787" s="11">
        <f>IF(U3787=0,ROUNDUP((Q3787-日期设置!$B$2)/365,0),ROUNDUP((R3787-日期设置!$B$2)/365,0))</f>
        <v>7</v>
      </c>
      <c r="X3787" s="18">
        <f>_xlfn.IFNA(VLOOKUP(A3787,过往入选债券!A:D,4,0),2)</f>
        <v>2</v>
      </c>
      <c r="Y3787">
        <f>_xlfn.IFNA(VLOOKUP(C3787,[2]Sheet1!$A:$A,1,0),3)</f>
        <v>3</v>
      </c>
    </row>
    <row r="3788" spans="1:25" hidden="1" x14ac:dyDescent="0.2">
      <c r="A3788" s="28" t="s">
        <v>21388</v>
      </c>
      <c r="B3788" s="28" t="s">
        <v>21389</v>
      </c>
      <c r="C3788" s="39" t="s">
        <v>21280</v>
      </c>
      <c r="D3788" s="26" t="str">
        <f>[1]!b_calc_yield(A3788,日期设置!$B$2,F3788,1,R3788,1,O3788,L3788,S3788,)</f>
        <v>Fetching...</v>
      </c>
      <c r="E3788" s="26">
        <f t="shared" si="118"/>
        <v>12.590150341828199</v>
      </c>
      <c r="F3788" s="18">
        <f>[1]!b_dq_cleanprice($A3788,日期设置!B$2)</f>
        <v>100.3781</v>
      </c>
      <c r="G3788" s="18" t="str">
        <f t="shared" si="119"/>
        <v>2.62 + 2.62</v>
      </c>
      <c r="H3788" s="27">
        <f>[1]!b_dq_pctchange($A3788,日期设置!$B$2,1)/100</f>
        <v>0</v>
      </c>
      <c r="I3788" s="26">
        <f>[1]!b_pq_pctchange(A3788,日期设置!$B$4,日期设置!$B$2,1)</f>
        <v>0</v>
      </c>
      <c r="J3788" s="26">
        <f>[1]!b_pq_pctchange(A3788,日期设置!$C$4,日期设置!$B$2,1)</f>
        <v>0</v>
      </c>
      <c r="K3788" s="52">
        <f>[1]!b_dq_amount($A3788,日期设置!B$2,2,10000)</f>
        <v>0</v>
      </c>
      <c r="L3788" s="26">
        <f>[1]!b_info_latestpar(A3788,日期设置!$B$2)</f>
        <v>100</v>
      </c>
      <c r="M3788" s="6">
        <f>[1]!b_info_outstandingbalance($A3788,日期设置!B$2)</f>
        <v>25</v>
      </c>
      <c r="N3788" s="7" t="str">
        <f>[1]!b_info_latestissurercreditrating2(A3788,日期设置!$B$2,"102","1")</f>
        <v>AAA</v>
      </c>
      <c r="O3788" s="43">
        <v>5.05</v>
      </c>
      <c r="P3788" s="9">
        <f>[1]!b_info_repurchasedate(A3788)</f>
        <v>0</v>
      </c>
      <c r="Q3788" s="31" t="s">
        <v>16189</v>
      </c>
      <c r="R3788" s="2" t="str">
        <f>IF((--IF(P3788=0,Q3788,P3788))&gt;(--日期设置!$B$2),IF(P3788=0,Q3788,P3788),Q3788)</f>
        <v>2023-11-05</v>
      </c>
      <c r="S3788" s="31" t="s">
        <v>21681</v>
      </c>
      <c r="T3788" s="8">
        <f>[1]!b_anal_ptmyear($A3788,日期设置!$B$2)</f>
        <v>2.6246575342465754</v>
      </c>
      <c r="U3788" s="8">
        <f>[1]!b_anal_termifexercise($A3788,日期设置!B$2)</f>
        <v>2.6246575342465754</v>
      </c>
      <c r="V3788" s="10">
        <f>[1]!b_dq_dirtyprice(A3788,日期设置!$B$2)</f>
        <v>102.2736</v>
      </c>
      <c r="W3788" s="11">
        <f>IF(U3788=0,ROUNDUP((Q3788-日期设置!$B$2)/365,0),ROUNDUP((R3788-日期设置!$B$2)/365,0))</f>
        <v>3</v>
      </c>
      <c r="X3788" s="18">
        <f>_xlfn.IFNA(VLOOKUP(A3788,过往入选债券!A:D,4,0),2)</f>
        <v>2</v>
      </c>
      <c r="Y3788">
        <f>_xlfn.IFNA(VLOOKUP(C3788,[2]Sheet1!$A:$A,1,0),3)</f>
        <v>3</v>
      </c>
    </row>
    <row r="3789" spans="1:25" hidden="1" x14ac:dyDescent="0.2">
      <c r="A3789" s="21" t="s">
        <v>8760</v>
      </c>
      <c r="B3789" s="21" t="s">
        <v>8761</v>
      </c>
      <c r="C3789" s="37" t="s">
        <v>4120</v>
      </c>
      <c r="D3789" s="26" t="str">
        <f>[1]!b_calc_yield(A3789,日期设置!$B$2,F3789,1,R3789,1,O3789,L3789,S3789,)</f>
        <v>Fetching...</v>
      </c>
      <c r="E3789" s="26">
        <f t="shared" si="118"/>
        <v>5.9592934889075577</v>
      </c>
      <c r="F3789" s="18">
        <f>[1]!b_dq_cleanprice($A3789,日期设置!B$2)</f>
        <v>100</v>
      </c>
      <c r="G3789" s="18" t="str">
        <f t="shared" si="119"/>
        <v>3.26 + 1.26</v>
      </c>
      <c r="H3789" s="27">
        <f>[1]!b_dq_pctchange($A3789,日期设置!$B$2,1)/100</f>
        <v>0</v>
      </c>
      <c r="I3789" s="26">
        <f>[1]!b_pq_pctchange(A3789,日期设置!$B$4,日期设置!$B$2,1)</f>
        <v>0</v>
      </c>
      <c r="J3789" s="26">
        <f>[1]!b_pq_pctchange(A3789,日期设置!$C$4,日期设置!$B$2,1)</f>
        <v>0</v>
      </c>
      <c r="K3789" s="52">
        <f>[1]!b_dq_amount($A3789,日期设置!B$2,2,10000)</f>
        <v>0</v>
      </c>
      <c r="L3789" s="26">
        <f>[1]!b_info_latestpar(A3789,日期设置!$B$2)</f>
        <v>100</v>
      </c>
      <c r="M3789" s="6">
        <f>[1]!b_info_outstandingbalance($A3789,日期设置!B$2)</f>
        <v>10</v>
      </c>
      <c r="N3789" s="7" t="str">
        <f>[1]!b_info_latestissurercreditrating2(A3789,日期设置!$B$2,"102","1")</f>
        <v>AA</v>
      </c>
      <c r="O3789" s="8">
        <v>4.9000000000000004</v>
      </c>
      <c r="P3789" s="9" t="str">
        <f>[1]!b_info_repurchasedate(A3789)</f>
        <v>2022-06-25</v>
      </c>
      <c r="Q3789" s="8" t="s">
        <v>17223</v>
      </c>
      <c r="R3789" s="2" t="str">
        <f>IF((--IF(P3789=0,Q3789,P3789))&gt;(--日期设置!$B$2),IF(P3789=0,Q3789,P3789),Q3789)</f>
        <v>2022-06-25</v>
      </c>
      <c r="S3789" s="2" t="s">
        <v>18798</v>
      </c>
      <c r="T3789" s="8">
        <f>[1]!b_anal_ptmyear($A3789,日期设置!$B$2)</f>
        <v>3.2602739726027399</v>
      </c>
      <c r="U3789" s="8">
        <f>[1]!b_anal_termifexercise($A3789,日期设置!B$2)</f>
        <v>1.2602739726027397</v>
      </c>
      <c r="V3789" s="10">
        <f>[1]!b_dq_dirtyprice(A3789,日期设置!$B$2)</f>
        <v>103.6247</v>
      </c>
      <c r="W3789" s="11">
        <f>IF(U3789=0,ROUNDUP((Q3789-日期设置!$B$2)/365,0),ROUNDUP((R3789-日期设置!$B$2)/365,0))</f>
        <v>2</v>
      </c>
      <c r="X3789" s="18">
        <f>_xlfn.IFNA(VLOOKUP(A3789,过往入选债券!A:D,4,0),2)</f>
        <v>2</v>
      </c>
      <c r="Y3789">
        <f>_xlfn.IFNA(VLOOKUP(C3789,[2]Sheet1!$A:$A,1,0),3)</f>
        <v>3</v>
      </c>
    </row>
    <row r="3790" spans="1:25" hidden="1" x14ac:dyDescent="0.2">
      <c r="A3790" s="21" t="s">
        <v>5892</v>
      </c>
      <c r="B3790" s="21" t="s">
        <v>5893</v>
      </c>
      <c r="C3790" s="37" t="s">
        <v>113</v>
      </c>
      <c r="D3790" s="26" t="str">
        <f>[1]!b_calc_yield(A3790,日期设置!$B$2,F3790,1,R3790,1,O3790,L3790,S3790,)</f>
        <v>Fetching...</v>
      </c>
      <c r="E3790" s="26">
        <f t="shared" si="118"/>
        <v>7.0272408769119998</v>
      </c>
      <c r="F3790" s="18">
        <f>[1]!b_dq_cleanprice($A3790,日期设置!B$2)</f>
        <v>101.9041</v>
      </c>
      <c r="G3790" s="18" t="str">
        <f t="shared" si="119"/>
        <v>1.48 + 0</v>
      </c>
      <c r="H3790" s="27">
        <f>[1]!b_dq_pctchange($A3790,日期设置!$B$2,1)/100</f>
        <v>0</v>
      </c>
      <c r="I3790" s="26">
        <f>[1]!b_pq_pctchange(A3790,日期设置!$B$4,日期设置!$B$2,1)</f>
        <v>0</v>
      </c>
      <c r="J3790" s="26">
        <f>[1]!b_pq_pctchange(A3790,日期设置!$C$4,日期设置!$B$2,1)</f>
        <v>0</v>
      </c>
      <c r="K3790" s="52">
        <f>[1]!b_dq_amount($A3790,日期设置!B$2,2,10000)</f>
        <v>0</v>
      </c>
      <c r="L3790" s="26">
        <f>[1]!b_info_latestpar(A3790,日期设置!$B$2)</f>
        <v>100</v>
      </c>
      <c r="M3790" s="6">
        <f>[1]!b_info_outstandingbalance($A3790,日期设置!B$2)</f>
        <v>5</v>
      </c>
      <c r="N3790" s="7" t="str">
        <f>[1]!b_info_latestissurercreditrating2(A3790,日期设置!$B$2,"102","1")</f>
        <v>AA+</v>
      </c>
      <c r="O3790" s="8">
        <v>6.27</v>
      </c>
      <c r="P3790" s="9">
        <f>[1]!b_info_repurchasedate(A3790)</f>
        <v>0</v>
      </c>
      <c r="Q3790" s="8" t="s">
        <v>16863</v>
      </c>
      <c r="R3790" s="2" t="str">
        <f>IF((--IF(P3790=0,Q3790,P3790))&gt;(--日期设置!$B$2),IF(P3790=0,Q3790,P3790),Q3790)</f>
        <v>2022-09-14</v>
      </c>
      <c r="S3790" s="2" t="s">
        <v>17835</v>
      </c>
      <c r="T3790" s="8">
        <f>[1]!b_anal_ptmyear($A3790,日期设置!$B$2)</f>
        <v>1.4821917808219178</v>
      </c>
      <c r="U3790" s="8">
        <f>[1]!b_anal_termifexercise($A3790,日期设置!B$2)</f>
        <v>0</v>
      </c>
      <c r="V3790" s="10">
        <f>[1]!b_dq_dirtyprice(A3790,日期设置!$B$2)</f>
        <v>105.1508</v>
      </c>
      <c r="W3790" s="11">
        <f>IF(U3790=0,ROUNDUP((Q3790-日期设置!$B$2)/365,0),ROUNDUP((R3790-日期设置!$B$2)/365,0))</f>
        <v>2</v>
      </c>
      <c r="X3790" s="18">
        <f>_xlfn.IFNA(VLOOKUP(A3790,过往入选债券!A:D,4,0),2)</f>
        <v>2</v>
      </c>
      <c r="Y3790" s="45">
        <f>_xlfn.IFNA(VLOOKUP(C3790,[2]Sheet1!$A:$A,1,0),3)</f>
        <v>3</v>
      </c>
    </row>
    <row r="3791" spans="1:25" hidden="1" x14ac:dyDescent="0.2">
      <c r="A3791" s="28" t="s">
        <v>21512</v>
      </c>
      <c r="B3791" s="28" t="s">
        <v>21513</v>
      </c>
      <c r="C3791" s="39" t="s">
        <v>20787</v>
      </c>
      <c r="D3791" s="26" t="str">
        <f>[1]!b_calc_yield(A3791,日期设置!$B$2,F3791,1,R3791,1,O3791,L3791,S3791,)</f>
        <v>Fetching...</v>
      </c>
      <c r="E3791" s="26">
        <f t="shared" si="118"/>
        <v>12.930086162494447</v>
      </c>
      <c r="F3791" s="18">
        <f>[1]!b_dq_cleanprice($A3791,日期设置!B$2)</f>
        <v>100</v>
      </c>
      <c r="G3791" s="18" t="str">
        <f t="shared" si="119"/>
        <v>2.68 + 2.68</v>
      </c>
      <c r="H3791" s="27">
        <f>[1]!b_dq_pctchange($A3791,日期设置!$B$2,1)/100</f>
        <v>0</v>
      </c>
      <c r="I3791" s="26">
        <f>[1]!b_pq_pctchange(A3791,日期设置!$B$4,日期设置!$B$2,1)</f>
        <v>0</v>
      </c>
      <c r="J3791" s="26">
        <f>[1]!b_pq_pctchange(A3791,日期设置!$C$4,日期设置!$B$2,1)</f>
        <v>0</v>
      </c>
      <c r="K3791" s="52">
        <f>[1]!b_dq_amount($A3791,日期设置!B$2,2,10000)</f>
        <v>0</v>
      </c>
      <c r="L3791" s="26">
        <f>[1]!b_info_latestpar(A3791,日期设置!$B$2)</f>
        <v>100</v>
      </c>
      <c r="M3791" s="6">
        <f>[1]!b_info_outstandingbalance($A3791,日期设置!B$2)</f>
        <v>10</v>
      </c>
      <c r="N3791" s="7" t="str">
        <f>[1]!b_info_latestissurercreditrating2(A3791,日期设置!$B$2,"102","1")</f>
        <v>AAA</v>
      </c>
      <c r="O3791" s="43">
        <v>4.8899999999999997</v>
      </c>
      <c r="P3791" s="9">
        <f>[1]!b_info_repurchasedate(A3791)</f>
        <v>0</v>
      </c>
      <c r="Q3791" s="31" t="s">
        <v>21744</v>
      </c>
      <c r="R3791" s="2" t="str">
        <f>IF((--IF(P3791=0,Q3791,P3791))&gt;(--日期设置!$B$2),IF(P3791=0,Q3791,P3791),Q3791)</f>
        <v>2023-11-27</v>
      </c>
      <c r="S3791" s="31" t="s">
        <v>16525</v>
      </c>
      <c r="T3791" s="8">
        <f>[1]!b_anal_ptmyear($A3791,日期设置!$B$2)</f>
        <v>2.6849315068493151</v>
      </c>
      <c r="U3791" s="8">
        <f>[1]!b_anal_termifexercise($A3791,日期设置!B$2)</f>
        <v>2.6849315068493151</v>
      </c>
      <c r="V3791" s="10">
        <f>[1]!b_dq_dirtyprice(A3791,日期设置!$B$2)</f>
        <v>101.5407</v>
      </c>
      <c r="W3791" s="11">
        <f>IF(U3791=0,ROUNDUP((Q3791-日期设置!$B$2)/365,0),ROUNDUP((R3791-日期设置!$B$2)/365,0))</f>
        <v>3</v>
      </c>
      <c r="X3791" s="18">
        <f>_xlfn.IFNA(VLOOKUP(A3791,过往入选债券!A:D,4,0),2)</f>
        <v>2</v>
      </c>
      <c r="Y3791">
        <f>_xlfn.IFNA(VLOOKUP(C3791,[2]Sheet1!$A:$A,1,0),3)</f>
        <v>3</v>
      </c>
    </row>
    <row r="3792" spans="1:25" hidden="1" x14ac:dyDescent="0.2">
      <c r="A3792" s="21" t="s">
        <v>9942</v>
      </c>
      <c r="B3792" s="21" t="s">
        <v>9943</v>
      </c>
      <c r="C3792" s="37" t="s">
        <v>460</v>
      </c>
      <c r="D3792" s="26" t="str">
        <f>[1]!b_calc_yield(A3792,日期设置!$B$2,F3792,1,R3792,1,O3792,L3792,S3792,)</f>
        <v>Fetching...</v>
      </c>
      <c r="E3792" s="26">
        <f t="shared" si="118"/>
        <v>19.329388560157803</v>
      </c>
      <c r="F3792" s="18">
        <f>[1]!b_dq_cleanprice($A3792,日期设置!B$2)</f>
        <v>97.056200000000004</v>
      </c>
      <c r="G3792" s="18" t="str">
        <f t="shared" si="119"/>
        <v>3.92 + 0</v>
      </c>
      <c r="H3792" s="27">
        <f>[1]!b_dq_pctchange($A3792,日期设置!$B$2,1)/100</f>
        <v>0</v>
      </c>
      <c r="I3792" s="26">
        <f>[1]!b_pq_pctchange(A3792,日期设置!$B$4,日期设置!$B$2,1)</f>
        <v>0</v>
      </c>
      <c r="J3792" s="26">
        <f>[1]!b_pq_pctchange(A3792,日期设置!$C$4,日期设置!$B$2,1)</f>
        <v>0</v>
      </c>
      <c r="K3792" s="52">
        <f>[1]!b_dq_amount($A3792,日期设置!B$2,2,10000)</f>
        <v>0</v>
      </c>
      <c r="L3792" s="26">
        <f>[1]!b_info_latestpar(A3792,日期设置!$B$2)</f>
        <v>100</v>
      </c>
      <c r="M3792" s="6">
        <f>[1]!b_info_outstandingbalance($A3792,日期设置!B$2)</f>
        <v>15</v>
      </c>
      <c r="N3792" s="7" t="str">
        <f>[1]!b_info_latestissurercreditrating2(A3792,日期设置!$B$2,"102","1")</f>
        <v>AAA</v>
      </c>
      <c r="O3792" s="8">
        <v>4.04</v>
      </c>
      <c r="P3792" s="9">
        <f>[1]!b_info_repurchasedate(A3792)</f>
        <v>0</v>
      </c>
      <c r="Q3792" s="8" t="s">
        <v>16455</v>
      </c>
      <c r="R3792" s="2" t="str">
        <f>IF((--IF(P3792=0,Q3792,P3792))&gt;(--日期设置!$B$2),IF(P3792=0,Q3792,P3792),Q3792)</f>
        <v>2025-02-24</v>
      </c>
      <c r="S3792" s="2" t="s">
        <v>18222</v>
      </c>
      <c r="T3792" s="8">
        <f>[1]!b_anal_ptmyear($A3792,日期设置!$B$2)</f>
        <v>3.9287671232876713</v>
      </c>
      <c r="U3792" s="8">
        <f>[1]!b_anal_termifexercise($A3792,日期设置!B$2)</f>
        <v>0</v>
      </c>
      <c r="V3792" s="10">
        <f>[1]!b_dq_dirtyprice(A3792,日期设置!$B$2)</f>
        <v>97.343999999999994</v>
      </c>
      <c r="W3792" s="11">
        <f>IF(U3792=0,ROUNDUP((Q3792-日期设置!$B$2)/365,0),ROUNDUP((R3792-日期设置!$B$2)/365,0))</f>
        <v>4</v>
      </c>
      <c r="X3792" s="18">
        <f>_xlfn.IFNA(VLOOKUP(A3792,过往入选债券!A:D,4,0),2)</f>
        <v>2</v>
      </c>
      <c r="Y3792">
        <f>_xlfn.IFNA(VLOOKUP(C3792,[2]Sheet1!$A:$A,1,0),3)</f>
        <v>3</v>
      </c>
    </row>
    <row r="3793" spans="1:25" hidden="1" x14ac:dyDescent="0.2">
      <c r="A3793" s="21" t="s">
        <v>2204</v>
      </c>
      <c r="B3793" s="21" t="s">
        <v>2205</v>
      </c>
      <c r="C3793" s="37" t="s">
        <v>344</v>
      </c>
      <c r="D3793" s="26" t="str">
        <f>[1]!b_calc_yield(A3793,日期设置!$B$2,F3793,1,R3793,1,O3793,L3793,S3793,)</f>
        <v>Fetching...</v>
      </c>
      <c r="E3793" s="26">
        <f t="shared" si="118"/>
        <v>3.1550417387836927</v>
      </c>
      <c r="F3793" s="18">
        <f>[1]!b_dq_cleanprice($A3793,日期设置!B$2)</f>
        <v>101.315</v>
      </c>
      <c r="G3793" s="18" t="str">
        <f t="shared" si="119"/>
        <v>0.64 + 0</v>
      </c>
      <c r="H3793" s="27">
        <f>[1]!b_dq_pctchange($A3793,日期设置!$B$2,1)/100</f>
        <v>0</v>
      </c>
      <c r="I3793" s="26">
        <f>[1]!b_pq_pctchange(A3793,日期设置!$B$4,日期设置!$B$2,1)</f>
        <v>0</v>
      </c>
      <c r="J3793" s="26">
        <f>[1]!b_pq_pctchange(A3793,日期设置!$C$4,日期设置!$B$2,1)</f>
        <v>0</v>
      </c>
      <c r="K3793" s="52">
        <f>[1]!b_dq_amount($A3793,日期设置!B$2,2,10000)</f>
        <v>0</v>
      </c>
      <c r="L3793" s="26">
        <f>[1]!b_info_latestpar(A3793,日期设置!$B$2)</f>
        <v>100</v>
      </c>
      <c r="M3793" s="6">
        <f>[1]!b_info_outstandingbalance($A3793,日期设置!B$2)</f>
        <v>6</v>
      </c>
      <c r="N3793" s="7">
        <f>[1]!b_info_latestissurercreditrating2(A3793,日期设置!$B$2,"102","1")</f>
        <v>0</v>
      </c>
      <c r="O3793" s="8">
        <v>7.1</v>
      </c>
      <c r="P3793" s="9">
        <f>[1]!b_info_repurchasedate(A3793)</f>
        <v>0</v>
      </c>
      <c r="Q3793" s="8" t="s">
        <v>16251</v>
      </c>
      <c r="R3793" s="2" t="str">
        <f>IF((--IF(P3793=0,Q3793,P3793))&gt;(--日期设置!$B$2),IF(P3793=0,Q3793,P3793),Q3793)</f>
        <v>2021-11-13</v>
      </c>
      <c r="S3793" s="2" t="s">
        <v>18033</v>
      </c>
      <c r="T3793" s="8">
        <f>[1]!b_anal_ptmyear($A3793,日期设置!$B$2)</f>
        <v>0.64657534246575343</v>
      </c>
      <c r="U3793" s="8">
        <f>[1]!b_anal_termifexercise($A3793,日期设置!B$2)</f>
        <v>0</v>
      </c>
      <c r="V3793" s="10">
        <f>[1]!b_dq_dirtyprice(A3793,日期设置!$B$2)</f>
        <v>103.82429999999999</v>
      </c>
      <c r="W3793" s="11">
        <f>IF(U3793=0,ROUNDUP((Q3793-日期设置!$B$2)/365,0),ROUNDUP((R3793-日期设置!$B$2)/365,0))</f>
        <v>1</v>
      </c>
      <c r="X3793" s="18">
        <f>_xlfn.IFNA(VLOOKUP(A3793,过往入选债券!A:D,4,0),2)</f>
        <v>2</v>
      </c>
      <c r="Y3793" s="45">
        <f>_xlfn.IFNA(VLOOKUP(C3793,[2]Sheet1!$A:$A,1,0),3)</f>
        <v>3</v>
      </c>
    </row>
    <row r="3794" spans="1:25" hidden="1" x14ac:dyDescent="0.2">
      <c r="A3794" s="21" t="s">
        <v>13936</v>
      </c>
      <c r="B3794" s="21" t="s">
        <v>13937</v>
      </c>
      <c r="C3794" s="37" t="s">
        <v>157</v>
      </c>
      <c r="D3794" s="26" t="str">
        <f>[1]!b_calc_yield(A3794,日期设置!$B$2,F3794,1,R3794,1,O3794,L3794,S3794,)</f>
        <v>Fetching...</v>
      </c>
      <c r="E3794" s="26">
        <f t="shared" si="118"/>
        <v>22.200317000046233</v>
      </c>
      <c r="F3794" s="18">
        <f>[1]!b_dq_cleanprice($A3794,日期设置!B$2)</f>
        <v>81.394000000000005</v>
      </c>
      <c r="G3794" s="18" t="str">
        <f t="shared" si="119"/>
        <v>3.35 + 0</v>
      </c>
      <c r="H3794" s="27">
        <f>[1]!b_dq_pctchange($A3794,日期设置!$B$2,1)/100</f>
        <v>0</v>
      </c>
      <c r="I3794" s="26">
        <f>[1]!b_pq_pctchange(A3794,日期设置!$B$4,日期设置!$B$2,1)</f>
        <v>0</v>
      </c>
      <c r="J3794" s="26">
        <f>[1]!b_pq_pctchange(A3794,日期设置!$C$4,日期设置!$B$2,1)</f>
        <v>-2.5375629241844311</v>
      </c>
      <c r="K3794" s="52">
        <f>[1]!b_dq_amount($A3794,日期设置!B$2,2,10000)</f>
        <v>0</v>
      </c>
      <c r="L3794" s="26">
        <f>[1]!b_info_latestpar(A3794,日期设置!$B$2)</f>
        <v>80</v>
      </c>
      <c r="M3794" s="6">
        <f>[1]!b_info_outstandingbalance($A3794,日期设置!B$2)</f>
        <v>8</v>
      </c>
      <c r="N3794" s="7" t="str">
        <f>[1]!b_info_latestissurercreditrating2(A3794,日期设置!$B$2,"102","1")</f>
        <v>AA</v>
      </c>
      <c r="O3794" s="8">
        <v>5.77</v>
      </c>
      <c r="P3794" s="9">
        <f>[1]!b_info_repurchasedate(A3794)</f>
        <v>0</v>
      </c>
      <c r="Q3794" s="8" t="s">
        <v>16273</v>
      </c>
      <c r="R3794" s="2" t="str">
        <f>IF((--IF(P3794=0,Q3794,P3794))&gt;(--日期设置!$B$2),IF(P3794=0,Q3794,P3794),Q3794)</f>
        <v>2024-07-31</v>
      </c>
      <c r="S3794" s="2" t="s">
        <v>18680</v>
      </c>
      <c r="T3794" s="8">
        <f>[1]!b_anal_ptmyear($A3794,日期设置!$B$2)</f>
        <v>3.3589041095890413</v>
      </c>
      <c r="U3794" s="8">
        <f>[1]!b_anal_termifexercise($A3794,日期设置!B$2)</f>
        <v>0</v>
      </c>
      <c r="V3794" s="10">
        <f>[1]!b_dq_dirtyprice(A3794,日期设置!$B$2)</f>
        <v>84.353300000000004</v>
      </c>
      <c r="W3794" s="11">
        <f>IF(U3794=0,ROUNDUP((Q3794-日期设置!$B$2)/365,0),ROUNDUP((R3794-日期设置!$B$2)/365,0))</f>
        <v>4</v>
      </c>
      <c r="X3794" s="18">
        <f>_xlfn.IFNA(VLOOKUP(A3794,过往入选债券!A:D,4,0),2)</f>
        <v>2</v>
      </c>
      <c r="Y3794">
        <f>_xlfn.IFNA(VLOOKUP(C3794,[2]Sheet1!$A:$A,1,0),3)</f>
        <v>3</v>
      </c>
    </row>
    <row r="3795" spans="1:25" hidden="1" x14ac:dyDescent="0.2">
      <c r="A3795" s="21" t="s">
        <v>10114</v>
      </c>
      <c r="B3795" s="21" t="s">
        <v>10115</v>
      </c>
      <c r="C3795" s="37" t="s">
        <v>6349</v>
      </c>
      <c r="D3795" s="26" t="str">
        <f>[1]!b_calc_yield(A3795,日期设置!$B$2,F3795,1,R3795,1,O3795,L3795,S3795,)</f>
        <v>Fetching...</v>
      </c>
      <c r="E3795" s="26">
        <f t="shared" si="118"/>
        <v>19.62331117740699</v>
      </c>
      <c r="F3795" s="18">
        <f>[1]!b_dq_cleanprice($A3795,日期设置!B$2)</f>
        <v>96.187799999999996</v>
      </c>
      <c r="G3795" s="18" t="str">
        <f t="shared" si="119"/>
        <v>5.96 + 3.97</v>
      </c>
      <c r="H3795" s="27">
        <f>[1]!b_dq_pctchange($A3795,日期设置!$B$2,1)/100</f>
        <v>0</v>
      </c>
      <c r="I3795" s="26">
        <f>[1]!b_pq_pctchange(A3795,日期设置!$B$4,日期设置!$B$2,1)</f>
        <v>0</v>
      </c>
      <c r="J3795" s="26">
        <f>[1]!b_pq_pctchange(A3795,日期设置!$C$4,日期设置!$B$2,1)</f>
        <v>0</v>
      </c>
      <c r="K3795" s="52">
        <f>[1]!b_dq_amount($A3795,日期设置!B$2,2,10000)</f>
        <v>0</v>
      </c>
      <c r="L3795" s="26">
        <f>[1]!b_info_latestpar(A3795,日期设置!$B$2)</f>
        <v>100</v>
      </c>
      <c r="M3795" s="6">
        <f>[1]!b_info_outstandingbalance($A3795,日期设置!B$2)</f>
        <v>3</v>
      </c>
      <c r="N3795" s="7" t="str">
        <f>[1]!b_info_latestissurercreditrating2(A3795,日期设置!$B$2,"102","1")</f>
        <v>AA+</v>
      </c>
      <c r="O3795" s="8">
        <v>3.8</v>
      </c>
      <c r="P3795" s="9" t="str">
        <f>[1]!b_info_repurchasedate(A3795)</f>
        <v>2025-03-11</v>
      </c>
      <c r="Q3795" s="8" t="s">
        <v>16371</v>
      </c>
      <c r="R3795" s="2" t="str">
        <f>IF((--IF(P3795=0,Q3795,P3795))&gt;(--日期设置!$B$2),IF(P3795=0,Q3795,P3795),Q3795)</f>
        <v>2025-03-11</v>
      </c>
      <c r="S3795" s="2" t="s">
        <v>18149</v>
      </c>
      <c r="T3795" s="8">
        <f>[1]!b_anal_ptmyear($A3795,日期设置!$B$2)</f>
        <v>5.9698630136986299</v>
      </c>
      <c r="U3795" s="8">
        <f>[1]!b_anal_termifexercise($A3795,日期设置!B$2)</f>
        <v>3.9726027397260273</v>
      </c>
      <c r="V3795" s="10">
        <f>[1]!b_dq_dirtyprice(A3795,日期设置!$B$2)</f>
        <v>96.302300000000002</v>
      </c>
      <c r="W3795" s="11">
        <f>IF(U3795=0,ROUNDUP((Q3795-日期设置!$B$2)/365,0),ROUNDUP((R3795-日期设置!$B$2)/365,0))</f>
        <v>4</v>
      </c>
      <c r="X3795" s="18">
        <f>_xlfn.IFNA(VLOOKUP(A3795,过往入选债券!A:D,4,0),2)</f>
        <v>2</v>
      </c>
      <c r="Y3795">
        <f>_xlfn.IFNA(VLOOKUP(C3795,[2]Sheet1!$A:$A,1,0),3)</f>
        <v>3</v>
      </c>
    </row>
    <row r="3796" spans="1:25" hidden="1" x14ac:dyDescent="0.2">
      <c r="A3796" s="21" t="s">
        <v>2692</v>
      </c>
      <c r="B3796" s="21" t="s">
        <v>2693</v>
      </c>
      <c r="C3796" s="37" t="s">
        <v>408</v>
      </c>
      <c r="D3796" s="26" t="str">
        <f>[1]!b_calc_yield(A3796,日期设置!$B$2,F3796,1,R3796,1,O3796,L3796,S3796,)</f>
        <v>Fetching...</v>
      </c>
      <c r="E3796" s="26">
        <f t="shared" si="118"/>
        <v>4.6893642639507016</v>
      </c>
      <c r="F3796" s="18">
        <f>[1]!b_dq_cleanprice($A3796,日期设置!B$2)</f>
        <v>100.4533</v>
      </c>
      <c r="G3796" s="18" t="str">
        <f t="shared" si="119"/>
        <v>0.96 + 0</v>
      </c>
      <c r="H3796" s="27">
        <f>[1]!b_dq_pctchange($A3796,日期设置!$B$2,1)/100</f>
        <v>0</v>
      </c>
      <c r="I3796" s="26">
        <f>[1]!b_pq_pctchange(A3796,日期设置!$B$4,日期设置!$B$2,1)</f>
        <v>0.45329999999999865</v>
      </c>
      <c r="J3796" s="26">
        <f>[1]!b_pq_pctchange(A3796,日期设置!$C$4,日期设置!$B$2,1)</f>
        <v>0.45329999999999865</v>
      </c>
      <c r="K3796" s="52">
        <f>[1]!b_dq_amount($A3796,日期设置!B$2,2,10000)</f>
        <v>0</v>
      </c>
      <c r="L3796" s="26">
        <f>[1]!b_info_latestpar(A3796,日期设置!$B$2)</f>
        <v>100</v>
      </c>
      <c r="M3796" s="6">
        <f>[1]!b_info_outstandingbalance($A3796,日期设置!B$2)</f>
        <v>8</v>
      </c>
      <c r="N3796" s="7">
        <f>[1]!b_info_latestissurercreditrating2(A3796,日期设置!$B$2,"102","1")</f>
        <v>0</v>
      </c>
      <c r="O3796" s="8">
        <v>5.38</v>
      </c>
      <c r="P3796" s="9">
        <f>[1]!b_info_repurchasedate(A3796)</f>
        <v>0</v>
      </c>
      <c r="Q3796" s="8" t="s">
        <v>16066</v>
      </c>
      <c r="R3796" s="2" t="str">
        <f>IF((--IF(P3796=0,Q3796,P3796))&gt;(--日期设置!$B$2),IF(P3796=0,Q3796,P3796),Q3796)</f>
        <v>2022-03-08</v>
      </c>
      <c r="S3796" s="2" t="s">
        <v>17852</v>
      </c>
      <c r="T3796" s="8">
        <f>[1]!b_anal_ptmyear($A3796,日期设置!$B$2)</f>
        <v>0.9616438356164384</v>
      </c>
      <c r="U3796" s="8">
        <f>[1]!b_anal_termifexercise($A3796,日期设置!B$2)</f>
        <v>0</v>
      </c>
      <c r="V3796" s="10">
        <f>[1]!b_dq_dirtyprice(A3796,日期设置!$B$2)</f>
        <v>100.6597</v>
      </c>
      <c r="W3796" s="11">
        <f>IF(U3796=0,ROUNDUP((Q3796-日期设置!$B$2)/365,0),ROUNDUP((R3796-日期设置!$B$2)/365,0))</f>
        <v>1</v>
      </c>
      <c r="X3796" s="18">
        <f>_xlfn.IFNA(VLOOKUP(A3796,过往入选债券!A:D,4,0),2)</f>
        <v>2</v>
      </c>
      <c r="Y3796">
        <f>_xlfn.IFNA(VLOOKUP(C3796,[2]Sheet1!$A:$A,1,0),3)</f>
        <v>3</v>
      </c>
    </row>
    <row r="3797" spans="1:25" hidden="1" x14ac:dyDescent="0.2">
      <c r="A3797" s="21" t="s">
        <v>10150</v>
      </c>
      <c r="B3797" s="21" t="s">
        <v>10151</v>
      </c>
      <c r="C3797" s="37" t="s">
        <v>308</v>
      </c>
      <c r="D3797" s="26" t="str">
        <f>[1]!b_calc_yield(A3797,日期设置!$B$2,F3797,1,R3797,1,O3797,L3797,S3797,)</f>
        <v>Fetching...</v>
      </c>
      <c r="E3797" s="26">
        <f t="shared" si="118"/>
        <v>19.538377082515201</v>
      </c>
      <c r="F3797" s="18">
        <f>[1]!b_dq_cleanprice($A3797,日期设置!B$2)</f>
        <v>97.151499999999999</v>
      </c>
      <c r="G3797" s="18" t="str">
        <f t="shared" si="119"/>
        <v>3.96 + 0</v>
      </c>
      <c r="H3797" s="27">
        <f>[1]!b_dq_pctchange($A3797,日期设置!$B$2,1)/100</f>
        <v>0</v>
      </c>
      <c r="I3797" s="26">
        <f>[1]!b_pq_pctchange(A3797,日期设置!$B$4,日期设置!$B$2,1)</f>
        <v>0</v>
      </c>
      <c r="J3797" s="26">
        <f>[1]!b_pq_pctchange(A3797,日期设置!$C$4,日期设置!$B$2,1)</f>
        <v>0</v>
      </c>
      <c r="K3797" s="52">
        <f>[1]!b_dq_amount($A3797,日期设置!B$2,2,10000)</f>
        <v>0</v>
      </c>
      <c r="L3797" s="26">
        <f>[1]!b_info_latestpar(A3797,日期设置!$B$2)</f>
        <v>100</v>
      </c>
      <c r="M3797" s="6">
        <f>[1]!b_info_outstandingbalance($A3797,日期设置!B$2)</f>
        <v>4</v>
      </c>
      <c r="N3797" s="7" t="str">
        <f>[1]!b_info_latestissurercreditrating2(A3797,日期设置!$B$2,"102","1")</f>
        <v>AA+</v>
      </c>
      <c r="O3797" s="8">
        <v>4.07</v>
      </c>
      <c r="P3797" s="9">
        <f>[1]!b_info_repurchasedate(A3797)</f>
        <v>0</v>
      </c>
      <c r="Q3797" s="8" t="s">
        <v>17008</v>
      </c>
      <c r="R3797" s="2" t="str">
        <f>IF((--IF(P3797=0,Q3797,P3797))&gt;(--日期设置!$B$2),IF(P3797=0,Q3797,P3797),Q3797)</f>
        <v>2025-03-11</v>
      </c>
      <c r="S3797" s="2" t="s">
        <v>18149</v>
      </c>
      <c r="T3797" s="8">
        <f>[1]!b_anal_ptmyear($A3797,日期设置!$B$2)</f>
        <v>3.9698630136986299</v>
      </c>
      <c r="U3797" s="8">
        <f>[1]!b_anal_termifexercise($A3797,日期设置!B$2)</f>
        <v>0</v>
      </c>
      <c r="V3797" s="10">
        <f>[1]!b_dq_dirtyprice(A3797,日期设置!$B$2)</f>
        <v>97.274199999999993</v>
      </c>
      <c r="W3797" s="11">
        <f>IF(U3797=0,ROUNDUP((Q3797-日期设置!$B$2)/365,0),ROUNDUP((R3797-日期设置!$B$2)/365,0))</f>
        <v>4</v>
      </c>
      <c r="X3797" s="18">
        <f>_xlfn.IFNA(VLOOKUP(A3797,过往入选债券!A:D,4,0),2)</f>
        <v>2</v>
      </c>
      <c r="Y3797">
        <f>_xlfn.IFNA(VLOOKUP(C3797,[2]Sheet1!$A:$A,1,0),3)</f>
        <v>3</v>
      </c>
    </row>
    <row r="3798" spans="1:25" hidden="1" x14ac:dyDescent="0.2">
      <c r="A3798" s="28" t="s">
        <v>21889</v>
      </c>
      <c r="B3798" s="28" t="s">
        <v>22089</v>
      </c>
      <c r="C3798" s="39" t="s">
        <v>22090</v>
      </c>
      <c r="D3798" s="26" t="str">
        <f>[1]!b_calc_yield(A3798,日期设置!$B$2,F3798,1,R3798,1,O3798,L3798,S3798,)</f>
        <v>Fetching...</v>
      </c>
      <c r="E3798" s="26">
        <f t="shared" si="118"/>
        <v>13.063741532541084</v>
      </c>
      <c r="F3798" s="18">
        <f>[1]!b_dq_cleanprice($A3798,日期设置!B$2)</f>
        <v>100.0376</v>
      </c>
      <c r="G3798" s="18" t="str">
        <f t="shared" si="119"/>
        <v>2.71 + 0</v>
      </c>
      <c r="H3798" s="27">
        <f>[1]!b_dq_pctchange($A3798,日期设置!$B$2,1)/100</f>
        <v>0</v>
      </c>
      <c r="I3798" s="26">
        <f>[1]!b_pq_pctchange(A3798,日期设置!$B$4,日期设置!$B$2,1)</f>
        <v>0.21668722006225519</v>
      </c>
      <c r="J3798" s="26">
        <f>[1]!b_pq_pctchange(A3798,日期设置!$C$4,日期设置!$B$2,1)</f>
        <v>0.21668722006225519</v>
      </c>
      <c r="K3798" s="52">
        <f>[1]!b_dq_amount($A3798,日期设置!B$2,2,10000)</f>
        <v>0</v>
      </c>
      <c r="L3798" s="26">
        <f>[1]!b_info_latestpar(A3798,日期设置!$B$2)</f>
        <v>100</v>
      </c>
      <c r="M3798" s="6">
        <f>[1]!b_info_outstandingbalance($A3798,日期设置!B$2)</f>
        <v>6</v>
      </c>
      <c r="N3798" s="7" t="str">
        <f>[1]!b_info_latestissurercreditrating2(A3798,日期设置!$B$2,"102","1")</f>
        <v>AA+</v>
      </c>
      <c r="O3798" s="43">
        <v>4.9000000000000004</v>
      </c>
      <c r="P3798" s="9">
        <f>[1]!b_info_repurchasedate(A3798)</f>
        <v>0</v>
      </c>
      <c r="Q3798" s="31" t="s">
        <v>16360</v>
      </c>
      <c r="R3798" s="2" t="str">
        <f>IF((--IF(P3798=0,Q3798,P3798))&gt;(--日期设置!$B$2),IF(P3798=0,Q3798,P3798),Q3798)</f>
        <v>2023-12-07</v>
      </c>
      <c r="S3798" s="31" t="s">
        <v>16877</v>
      </c>
      <c r="T3798" s="8">
        <f>[1]!b_anal_ptmyear($A3798,日期设置!$B$2)</f>
        <v>2.7123287671232879</v>
      </c>
      <c r="U3798" s="8">
        <f>[1]!b_anal_termifexercise($A3798,日期设置!B$2)</f>
        <v>0</v>
      </c>
      <c r="V3798" s="10">
        <f>[1]!b_dq_dirtyprice(A3798,日期设置!$B$2)</f>
        <v>101.4472</v>
      </c>
      <c r="W3798" s="11">
        <f>IF(U3798=0,ROUNDUP((Q3798-日期设置!$B$2)/365,0),ROUNDUP((R3798-日期设置!$B$2)/365,0))</f>
        <v>3</v>
      </c>
      <c r="X3798" s="18">
        <f>_xlfn.IFNA(VLOOKUP(A3798,过往入选债券!A:D,4,0),2)</f>
        <v>2</v>
      </c>
      <c r="Y3798">
        <f>_xlfn.IFNA(VLOOKUP(C3798,[2]Sheet1!$A:$A,1,0),3)</f>
        <v>3</v>
      </c>
    </row>
    <row r="3799" spans="1:25" hidden="1" x14ac:dyDescent="0.2">
      <c r="A3799" s="28" t="s">
        <v>19244</v>
      </c>
      <c r="B3799" s="28" t="s">
        <v>19245</v>
      </c>
      <c r="C3799" s="38" t="s">
        <v>4578</v>
      </c>
      <c r="D3799" s="26" t="str">
        <f>[1]!b_calc_yield(A3799,日期设置!$B$2,F3799,1,R3799,1,O3799,L3799,S3799,)</f>
        <v>Fetching...</v>
      </c>
      <c r="E3799" s="26">
        <f t="shared" si="118"/>
        <v>11.582334445402998</v>
      </c>
      <c r="F3799" s="18">
        <f>[1]!b_dq_cleanprice($A3799,日期设置!B$2)</f>
        <v>99.471999999999994</v>
      </c>
      <c r="G3799" s="18" t="str">
        <f t="shared" si="119"/>
        <v>2.43 + 0</v>
      </c>
      <c r="H3799" s="27">
        <f>[1]!b_dq_pctchange($A3799,日期设置!$B$2,1)/100</f>
        <v>0</v>
      </c>
      <c r="I3799" s="26">
        <f>[1]!b_pq_pctchange(A3799,日期设置!$B$4,日期设置!$B$2,1)</f>
        <v>0</v>
      </c>
      <c r="J3799" s="26">
        <f>[1]!b_pq_pctchange(A3799,日期设置!$C$4,日期设置!$B$2,1)</f>
        <v>0</v>
      </c>
      <c r="K3799" s="52">
        <f>[1]!b_dq_amount($A3799,日期设置!B$2,2,10000)</f>
        <v>0</v>
      </c>
      <c r="L3799" s="26">
        <f>[1]!b_info_latestpar(A3799,日期设置!$B$2)</f>
        <v>100</v>
      </c>
      <c r="M3799" s="6">
        <f>[1]!b_info_outstandingbalance($A3799,日期设置!B$2)</f>
        <v>5</v>
      </c>
      <c r="N3799" s="7">
        <f>[1]!b_info_latestissurercreditrating2(A3799,日期设置!$B$2,"102","1")</f>
        <v>0</v>
      </c>
      <c r="O3799" s="8">
        <v>4.6500000000000004</v>
      </c>
      <c r="P3799" s="9">
        <f>[1]!b_info_repurchasedate(A3799)</f>
        <v>0</v>
      </c>
      <c r="Q3799" s="8" t="s">
        <v>17436</v>
      </c>
      <c r="R3799" s="2" t="str">
        <f>IF((--IF(P3799=0,Q3799,P3799))&gt;(--日期设置!$B$2),IF(P3799=0,Q3799,P3799),Q3799)</f>
        <v>2023-08-26</v>
      </c>
      <c r="S3799" s="31" t="s">
        <v>19098</v>
      </c>
      <c r="T3799" s="8">
        <f>[1]!b_anal_ptmyear($A3799,日期设置!$B$2)</f>
        <v>2.43013698630137</v>
      </c>
      <c r="U3799" s="8">
        <f>[1]!b_anal_termifexercise($A3799,日期设置!B$2)</f>
        <v>0</v>
      </c>
      <c r="V3799" s="10">
        <f>[1]!b_dq_dirtyprice(A3799,日期设置!$B$2)</f>
        <v>102.1219</v>
      </c>
      <c r="W3799" s="11">
        <f>IF(U3799=0,ROUNDUP((Q3799-日期设置!$B$2)/365,0),ROUNDUP((R3799-日期设置!$B$2)/365,0))</f>
        <v>3</v>
      </c>
      <c r="X3799" s="18">
        <f>_xlfn.IFNA(VLOOKUP(A3799,过往入选债券!A:D,4,0),2)</f>
        <v>2</v>
      </c>
      <c r="Y3799">
        <f>_xlfn.IFNA(VLOOKUP(C3799,[2]Sheet1!$A:$A,1,0),3)</f>
        <v>3</v>
      </c>
    </row>
    <row r="3800" spans="1:25" hidden="1" x14ac:dyDescent="0.2">
      <c r="A3800" s="28" t="s">
        <v>20052</v>
      </c>
      <c r="B3800" s="28" t="s">
        <v>20053</v>
      </c>
      <c r="C3800" s="39" t="s">
        <v>1014</v>
      </c>
      <c r="D3800" s="26" t="str">
        <f>[1]!b_calc_yield(A3800,日期设置!$B$2,F3800,1,R3800,1,O3800,L3800,S3800,)</f>
        <v>Fetching...</v>
      </c>
      <c r="E3800" s="26">
        <f t="shared" si="118"/>
        <v>11.659225958995734</v>
      </c>
      <c r="F3800" s="18">
        <f>[1]!b_dq_cleanprice($A3800,日期设置!B$2)</f>
        <v>100.14530000000001</v>
      </c>
      <c r="G3800" s="18" t="str">
        <f t="shared" si="119"/>
        <v>2.45 + 0</v>
      </c>
      <c r="H3800" s="27">
        <f>[1]!b_dq_pctchange($A3800,日期设置!$B$2,1)/100</f>
        <v>0</v>
      </c>
      <c r="I3800" s="26">
        <f>[1]!b_pq_pctchange(A3800,日期设置!$B$4,日期设置!$B$2,1)</f>
        <v>0</v>
      </c>
      <c r="J3800" s="26">
        <f>[1]!b_pq_pctchange(A3800,日期设置!$C$4,日期设置!$B$2,1)</f>
        <v>0</v>
      </c>
      <c r="K3800" s="52">
        <f>[1]!b_dq_amount($A3800,日期设置!B$2,2,10000)</f>
        <v>0</v>
      </c>
      <c r="L3800" s="26">
        <f>[1]!b_info_latestpar(A3800,日期设置!$B$2)</f>
        <v>100</v>
      </c>
      <c r="M3800" s="6">
        <f>[1]!b_info_outstandingbalance($A3800,日期设置!B$2)</f>
        <v>5</v>
      </c>
      <c r="N3800" s="7">
        <f>[1]!b_info_latestissurercreditrating2(A3800,日期设置!$B$2,"102","1")</f>
        <v>0</v>
      </c>
      <c r="O3800" s="8">
        <v>4.95</v>
      </c>
      <c r="P3800" s="9">
        <f>[1]!b_info_repurchasedate(A3800)</f>
        <v>0</v>
      </c>
      <c r="Q3800" s="8" t="s">
        <v>16188</v>
      </c>
      <c r="R3800" s="2" t="str">
        <f>IF((--IF(P3800=0,Q3800,P3800))&gt;(--日期设置!$B$2),IF(P3800=0,Q3800,P3800),Q3800)</f>
        <v>2023-09-03</v>
      </c>
      <c r="S3800" s="31" t="s">
        <v>17563</v>
      </c>
      <c r="T3800" s="8">
        <f>[1]!b_anal_ptmyear($A3800,日期设置!$B$2)</f>
        <v>2.452054794520548</v>
      </c>
      <c r="U3800" s="8">
        <f>[1]!b_anal_termifexercise($A3800,日期设置!B$2)</f>
        <v>0</v>
      </c>
      <c r="V3800" s="10">
        <f>[1]!b_dq_dirtyprice(A3800,日期设置!$B$2)</f>
        <v>102.85760000000001</v>
      </c>
      <c r="W3800" s="11">
        <f>IF(U3800=0,ROUNDUP((Q3800-日期设置!$B$2)/365,0),ROUNDUP((R3800-日期设置!$B$2)/365,0))</f>
        <v>3</v>
      </c>
      <c r="X3800" s="18">
        <f>_xlfn.IFNA(VLOOKUP(A3800,过往入选债券!A:D,4,0),2)</f>
        <v>2</v>
      </c>
      <c r="Y3800">
        <f>_xlfn.IFNA(VLOOKUP(C3800,[2]Sheet1!$A:$A,1,0),3)</f>
        <v>3</v>
      </c>
    </row>
    <row r="3801" spans="1:25" hidden="1" x14ac:dyDescent="0.2">
      <c r="A3801" s="21" t="s">
        <v>2531</v>
      </c>
      <c r="B3801" s="21" t="s">
        <v>2532</v>
      </c>
      <c r="C3801" s="37" t="s">
        <v>1025</v>
      </c>
      <c r="D3801" s="26" t="str">
        <f>[1]!b_calc_yield(A3801,日期设置!$B$2,F3801,1,R3801,1,O3801,L3801,S3801,)</f>
        <v>Fetching...</v>
      </c>
      <c r="E3801" s="26">
        <f t="shared" si="118"/>
        <v>4.0717837606388585</v>
      </c>
      <c r="F3801" s="18">
        <f>[1]!b_dq_cleanprice($A3801,日期设置!B$2)</f>
        <v>100.07</v>
      </c>
      <c r="G3801" s="18" t="str">
        <f t="shared" si="119"/>
        <v>0.83 + 0</v>
      </c>
      <c r="H3801" s="27">
        <f>[1]!b_dq_pctchange($A3801,日期设置!$B$2,1)/100</f>
        <v>0</v>
      </c>
      <c r="I3801" s="26">
        <f>[1]!b_pq_pctchange(A3801,日期设置!$B$4,日期设置!$B$2,1)</f>
        <v>0</v>
      </c>
      <c r="J3801" s="26">
        <f>[1]!b_pq_pctchange(A3801,日期设置!$C$4,日期设置!$B$2,1)</f>
        <v>0</v>
      </c>
      <c r="K3801" s="52">
        <f>[1]!b_dq_amount($A3801,日期设置!B$2,2,10000)</f>
        <v>0</v>
      </c>
      <c r="L3801" s="26">
        <f>[1]!b_info_latestpar(A3801,日期设置!$B$2)</f>
        <v>100</v>
      </c>
      <c r="M3801" s="6">
        <f>[1]!b_info_outstandingbalance($A3801,日期设置!B$2)</f>
        <v>2.5</v>
      </c>
      <c r="N3801" s="7">
        <f>[1]!b_info_latestissurercreditrating2(A3801,日期设置!$B$2,"102","1")</f>
        <v>0</v>
      </c>
      <c r="O3801" s="8">
        <v>5</v>
      </c>
      <c r="P3801" s="9">
        <f>[1]!b_info_repurchasedate(A3801)</f>
        <v>0</v>
      </c>
      <c r="Q3801" s="8" t="s">
        <v>16681</v>
      </c>
      <c r="R3801" s="2" t="str">
        <f>IF((--IF(P3801=0,Q3801,P3801))&gt;(--日期设置!$B$2),IF(P3801=0,Q3801,P3801),Q3801)</f>
        <v>2022-01-21</v>
      </c>
      <c r="S3801" s="2" t="s">
        <v>18415</v>
      </c>
      <c r="T3801" s="8">
        <f>[1]!b_anal_ptmyear($A3801,日期设置!$B$2)</f>
        <v>0.83561643835616439</v>
      </c>
      <c r="U3801" s="8">
        <f>[1]!b_anal_termifexercise($A3801,日期设置!B$2)</f>
        <v>0</v>
      </c>
      <c r="V3801" s="10">
        <f>[1]!b_dq_dirtyprice(A3801,日期设置!$B$2)</f>
        <v>100.89190000000001</v>
      </c>
      <c r="W3801" s="11">
        <f>IF(U3801=0,ROUNDUP((Q3801-日期设置!$B$2)/365,0),ROUNDUP((R3801-日期设置!$B$2)/365,0))</f>
        <v>1</v>
      </c>
      <c r="X3801" s="18">
        <f>_xlfn.IFNA(VLOOKUP(A3801,过往入选债券!A:D,4,0),2)</f>
        <v>2</v>
      </c>
      <c r="Y3801">
        <f>_xlfn.IFNA(VLOOKUP(C3801,[2]Sheet1!$A:$A,1,0),3)</f>
        <v>3</v>
      </c>
    </row>
    <row r="3802" spans="1:25" hidden="1" x14ac:dyDescent="0.2">
      <c r="A3802" s="21" t="s">
        <v>10025</v>
      </c>
      <c r="B3802" s="21" t="s">
        <v>10026</v>
      </c>
      <c r="C3802" s="37" t="s">
        <v>10027</v>
      </c>
      <c r="D3802" s="26" t="str">
        <f>[1]!b_calc_yield(A3802,日期设置!$B$2,F3802,1,R3802,1,O3802,L3802,S3802,)</f>
        <v>Fetching...</v>
      </c>
      <c r="E3802" s="26">
        <f t="shared" si="118"/>
        <v>4.6324171894107646</v>
      </c>
      <c r="F3802" s="18">
        <f>[1]!b_dq_cleanprice($A3802,日期设置!B$2)</f>
        <v>99.470200000000006</v>
      </c>
      <c r="G3802" s="18" t="str">
        <f t="shared" si="119"/>
        <v>1.95 + 0.95</v>
      </c>
      <c r="H3802" s="27">
        <f>[1]!b_dq_pctchange($A3802,日期设置!$B$2,1)/100</f>
        <v>0</v>
      </c>
      <c r="I3802" s="26">
        <f>[1]!b_pq_pctchange(A3802,日期设置!$B$4,日期设置!$B$2,1)</f>
        <v>0</v>
      </c>
      <c r="J3802" s="26">
        <f>[1]!b_pq_pctchange(A3802,日期设置!$C$4,日期设置!$B$2,1)</f>
        <v>0.15667384251661573</v>
      </c>
      <c r="K3802" s="52">
        <f>[1]!b_dq_amount($A3802,日期设置!B$2,2,10000)</f>
        <v>0</v>
      </c>
      <c r="L3802" s="26">
        <f>[1]!b_info_latestpar(A3802,日期设置!$B$2)</f>
        <v>100</v>
      </c>
      <c r="M3802" s="6">
        <f>[1]!b_info_outstandingbalance($A3802,日期设置!B$2)</f>
        <v>5</v>
      </c>
      <c r="N3802" s="7" t="str">
        <f>[1]!b_info_latestissurercreditrating2(A3802,日期设置!$B$2,"102","1")</f>
        <v>AA+</v>
      </c>
      <c r="O3802" s="8">
        <v>4.3</v>
      </c>
      <c r="P3802" s="9" t="str">
        <f>[1]!b_info_repurchasedate(A3802)</f>
        <v>2022-03-04</v>
      </c>
      <c r="Q3802" s="8" t="s">
        <v>17013</v>
      </c>
      <c r="R3802" s="2" t="str">
        <f>IF((--IF(P3802=0,Q3802,P3802))&gt;(--日期设置!$B$2),IF(P3802=0,Q3802,P3802),Q3802)</f>
        <v>2022-03-04</v>
      </c>
      <c r="S3802" s="2" t="s">
        <v>17960</v>
      </c>
      <c r="T3802" s="8">
        <f>[1]!b_anal_ptmyear($A3802,日期设置!$B$2)</f>
        <v>1.9506849315068493</v>
      </c>
      <c r="U3802" s="8">
        <f>[1]!b_anal_termifexercise($A3802,日期设置!B$2)</f>
        <v>0.9506849315068493</v>
      </c>
      <c r="V3802" s="10">
        <f>[1]!b_dq_dirtyprice(A3802,日期设置!$B$2)</f>
        <v>99.682299999999998</v>
      </c>
      <c r="W3802" s="11">
        <f>IF(U3802=0,ROUNDUP((Q3802-日期设置!$B$2)/365,0),ROUNDUP((R3802-日期设置!$B$2)/365,0))</f>
        <v>1</v>
      </c>
      <c r="X3802" s="18">
        <f>_xlfn.IFNA(VLOOKUP(A3802,过往入选债券!A:D,4,0),2)</f>
        <v>2</v>
      </c>
      <c r="Y3802">
        <f>_xlfn.IFNA(VLOOKUP(C3802,[2]Sheet1!$A:$A,1,0),3)</f>
        <v>3</v>
      </c>
    </row>
    <row r="3803" spans="1:25" hidden="1" x14ac:dyDescent="0.2">
      <c r="A3803" s="21" t="s">
        <v>8081</v>
      </c>
      <c r="B3803" s="21" t="s">
        <v>8082</v>
      </c>
      <c r="C3803" s="37" t="s">
        <v>463</v>
      </c>
      <c r="D3803" s="26" t="str">
        <f>[1]!b_calc_yield(A3803,日期设置!$B$2,F3803,1,R3803,1,O3803,L3803,S3803,)</f>
        <v>Fetching...</v>
      </c>
      <c r="E3803" s="26">
        <f t="shared" si="118"/>
        <v>14.239937003331104</v>
      </c>
      <c r="F3803" s="18">
        <f>[1]!b_dq_cleanprice($A3803,日期设置!B$2)</f>
        <v>102.32550000000001</v>
      </c>
      <c r="G3803" s="18" t="str">
        <f t="shared" si="119"/>
        <v>2.95 + 0</v>
      </c>
      <c r="H3803" s="27">
        <f>[1]!b_dq_pctchange($A3803,日期设置!$B$2,1)/100</f>
        <v>0</v>
      </c>
      <c r="I3803" s="26">
        <f>[1]!b_pq_pctchange(A3803,日期设置!$B$4,日期设置!$B$2,1)</f>
        <v>0</v>
      </c>
      <c r="J3803" s="26">
        <f>[1]!b_pq_pctchange(A3803,日期设置!$C$4,日期设置!$B$2,1)</f>
        <v>0</v>
      </c>
      <c r="K3803" s="52">
        <f>[1]!b_dq_amount($A3803,日期设置!B$2,2,10000)</f>
        <v>0</v>
      </c>
      <c r="L3803" s="26">
        <f>[1]!b_info_latestpar(A3803,日期设置!$B$2)</f>
        <v>100</v>
      </c>
      <c r="M3803" s="6">
        <f>[1]!b_info_outstandingbalance($A3803,日期设置!B$2)</f>
        <v>5</v>
      </c>
      <c r="N3803" s="7" t="str">
        <f>[1]!b_info_latestissurercreditrating2(A3803,日期设置!$B$2,"102","1")</f>
        <v>AA</v>
      </c>
      <c r="O3803" s="8">
        <v>5.74</v>
      </c>
      <c r="P3803" s="9">
        <f>[1]!b_info_repurchasedate(A3803)</f>
        <v>0</v>
      </c>
      <c r="Q3803" s="8" t="s">
        <v>16653</v>
      </c>
      <c r="R3803" s="2" t="str">
        <f>IF((--IF(P3803=0,Q3803,P3803))&gt;(--日期设置!$B$2),IF(P3803=0,Q3803,P3803),Q3803)</f>
        <v>2024-03-04</v>
      </c>
      <c r="S3803" s="2" t="s">
        <v>18396</v>
      </c>
      <c r="T3803" s="8">
        <f>[1]!b_anal_ptmyear($A3803,日期设置!$B$2)</f>
        <v>2.9506849315068493</v>
      </c>
      <c r="U3803" s="8">
        <f>[1]!b_anal_termifexercise($A3803,日期设置!B$2)</f>
        <v>0</v>
      </c>
      <c r="V3803" s="10">
        <f>[1]!b_dq_dirtyprice(A3803,日期设置!$B$2)</f>
        <v>102.6086</v>
      </c>
      <c r="W3803" s="11">
        <f>IF(U3803=0,ROUNDUP((Q3803-日期设置!$B$2)/365,0),ROUNDUP((R3803-日期设置!$B$2)/365,0))</f>
        <v>3</v>
      </c>
      <c r="X3803" s="18">
        <f>_xlfn.IFNA(VLOOKUP(A3803,过往入选债券!A:D,4,0),2)</f>
        <v>2</v>
      </c>
      <c r="Y3803">
        <f>_xlfn.IFNA(VLOOKUP(C3803,[2]Sheet1!$A:$A,1,0),3)</f>
        <v>3</v>
      </c>
    </row>
    <row r="3804" spans="1:25" hidden="1" x14ac:dyDescent="0.2">
      <c r="A3804" s="21" t="s">
        <v>14128</v>
      </c>
      <c r="B3804" s="21" t="s">
        <v>14129</v>
      </c>
      <c r="C3804" s="37" t="s">
        <v>14130</v>
      </c>
      <c r="D3804" s="26" t="str">
        <f>[1]!b_calc_yield(A3804,日期设置!$B$2,F3804,1,R3804,1,O3804,L3804,S3804,)</f>
        <v>Fetching...</v>
      </c>
      <c r="E3804" s="26">
        <f t="shared" si="118"/>
        <v>23.380188428700887</v>
      </c>
      <c r="F3804" s="18">
        <f>[1]!b_dq_cleanprice($A3804,日期设置!B$2)</f>
        <v>82.209400000000002</v>
      </c>
      <c r="G3804" s="18" t="str">
        <f t="shared" si="119"/>
        <v>3.62 + 0</v>
      </c>
      <c r="H3804" s="27">
        <f>[1]!b_dq_pctchange($A3804,日期设置!$B$2,1)/100</f>
        <v>0</v>
      </c>
      <c r="I3804" s="26">
        <f>[1]!b_pq_pctchange(A3804,日期设置!$B$4,日期设置!$B$2,1)</f>
        <v>0</v>
      </c>
      <c r="J3804" s="26">
        <f>[1]!b_pq_pctchange(A3804,日期设置!$C$4,日期设置!$B$2,1)</f>
        <v>0</v>
      </c>
      <c r="K3804" s="52">
        <f>[1]!b_dq_amount($A3804,日期设置!B$2,2,10000)</f>
        <v>0</v>
      </c>
      <c r="L3804" s="26">
        <f>[1]!b_info_latestpar(A3804,日期设置!$B$2)</f>
        <v>80</v>
      </c>
      <c r="M3804" s="6">
        <f>[1]!b_info_outstandingbalance($A3804,日期设置!B$2)</f>
        <v>5.6</v>
      </c>
      <c r="N3804" s="7" t="str">
        <f>[1]!b_info_latestissurercreditrating2(A3804,日期设置!$B$2,"102","1")</f>
        <v>AA</v>
      </c>
      <c r="O3804" s="8">
        <v>5.9</v>
      </c>
      <c r="P3804" s="9">
        <f>[1]!b_info_repurchasedate(A3804)</f>
        <v>0</v>
      </c>
      <c r="Q3804" s="8" t="s">
        <v>16658</v>
      </c>
      <c r="R3804" s="2" t="str">
        <f>IF((--IF(P3804=0,Q3804,P3804))&gt;(--日期设置!$B$2),IF(P3804=0,Q3804,P3804),Q3804)</f>
        <v>2024-11-06</v>
      </c>
      <c r="S3804" s="2" t="s">
        <v>18296</v>
      </c>
      <c r="T3804" s="8">
        <f>[1]!b_anal_ptmyear($A3804,日期设置!$B$2)</f>
        <v>3.6273972602739724</v>
      </c>
      <c r="U3804" s="8">
        <f>[1]!b_anal_termifexercise($A3804,日期设置!B$2)</f>
        <v>0</v>
      </c>
      <c r="V3804" s="10">
        <f>[1]!b_dq_dirtyprice(A3804,日期设置!$B$2)</f>
        <v>83.968100000000007</v>
      </c>
      <c r="W3804" s="11">
        <f>IF(U3804=0,ROUNDUP((Q3804-日期设置!$B$2)/365,0),ROUNDUP((R3804-日期设置!$B$2)/365,0))</f>
        <v>4</v>
      </c>
      <c r="X3804" s="18">
        <f>_xlfn.IFNA(VLOOKUP(A3804,过往入选债券!A:D,4,0),2)</f>
        <v>2</v>
      </c>
      <c r="Y3804">
        <f>_xlfn.IFNA(VLOOKUP(C3804,[2]Sheet1!$A:$A,1,0),3)</f>
        <v>3</v>
      </c>
    </row>
    <row r="3805" spans="1:25" hidden="1" x14ac:dyDescent="0.2">
      <c r="A3805" s="21" t="s">
        <v>5820</v>
      </c>
      <c r="B3805" s="21" t="s">
        <v>5821</v>
      </c>
      <c r="C3805" s="37" t="s">
        <v>4026</v>
      </c>
      <c r="D3805" s="26" t="str">
        <f>[1]!b_calc_yield(A3805,日期设置!$B$2,F3805,1,R3805,1,O3805,L3805,S3805,)</f>
        <v>Fetching...</v>
      </c>
      <c r="E3805" s="26">
        <f t="shared" si="118"/>
        <v>4.5649086918959636</v>
      </c>
      <c r="F3805" s="18">
        <f>[1]!b_dq_cleanprice($A3805,日期设置!B$2)</f>
        <v>100.369</v>
      </c>
      <c r="G3805" s="18" t="str">
        <f t="shared" si="119"/>
        <v>0.93 + 0</v>
      </c>
      <c r="H3805" s="27">
        <f>[1]!b_dq_pctchange($A3805,日期设置!$B$2,1)/100</f>
        <v>0</v>
      </c>
      <c r="I3805" s="26">
        <f>[1]!b_pq_pctchange(A3805,日期设置!$B$4,日期设置!$B$2,1)</f>
        <v>0</v>
      </c>
      <c r="J3805" s="26">
        <f>[1]!b_pq_pctchange(A3805,日期设置!$C$4,日期设置!$B$2,1)</f>
        <v>-5.8649040754605232E-2</v>
      </c>
      <c r="K3805" s="52">
        <f>[1]!b_dq_amount($A3805,日期设置!B$2,2,10000)</f>
        <v>0</v>
      </c>
      <c r="L3805" s="26">
        <f>[1]!b_info_latestpar(A3805,日期设置!$B$2)</f>
        <v>100</v>
      </c>
      <c r="M3805" s="6">
        <f>[1]!b_info_outstandingbalance($A3805,日期设置!B$2)</f>
        <v>8</v>
      </c>
      <c r="N3805" s="7" t="str">
        <f>[1]!b_info_latestissurercreditrating2(A3805,日期设置!$B$2,"102","1")</f>
        <v>AA</v>
      </c>
      <c r="O3805" s="8">
        <v>5.3</v>
      </c>
      <c r="P3805" s="9">
        <f>[1]!b_info_repurchasedate(A3805)</f>
        <v>0</v>
      </c>
      <c r="Q3805" s="8" t="s">
        <v>16820</v>
      </c>
      <c r="R3805" s="2" t="str">
        <f>IF((--IF(P3805=0,Q3805,P3805))&gt;(--日期设置!$B$2),IF(P3805=0,Q3805,P3805),Q3805)</f>
        <v>2022-02-27</v>
      </c>
      <c r="S3805" s="2" t="s">
        <v>18845</v>
      </c>
      <c r="T3805" s="8">
        <f>[1]!b_anal_ptmyear($A3805,日期设置!$B$2)</f>
        <v>0.93698630136986305</v>
      </c>
      <c r="U3805" s="8">
        <f>[1]!b_anal_termifexercise($A3805,日期设置!B$2)</f>
        <v>0</v>
      </c>
      <c r="V3805" s="10">
        <f>[1]!b_dq_dirtyprice(A3805,日期设置!$B$2)</f>
        <v>100.703</v>
      </c>
      <c r="W3805" s="11">
        <f>IF(U3805=0,ROUNDUP((Q3805-日期设置!$B$2)/365,0),ROUNDUP((R3805-日期设置!$B$2)/365,0))</f>
        <v>1</v>
      </c>
      <c r="X3805" s="18">
        <f>_xlfn.IFNA(VLOOKUP(A3805,过往入选债券!A:D,4,0),2)</f>
        <v>2</v>
      </c>
      <c r="Y3805" s="45">
        <f>_xlfn.IFNA(VLOOKUP(C3805,[2]Sheet1!$A:$A,1,0),3)</f>
        <v>3</v>
      </c>
    </row>
    <row r="3806" spans="1:25" x14ac:dyDescent="0.2">
      <c r="A3806" s="21" t="s">
        <v>5670</v>
      </c>
      <c r="B3806" s="21" t="s">
        <v>5671</v>
      </c>
      <c r="C3806" s="37" t="s">
        <v>696</v>
      </c>
      <c r="D3806" s="26" t="str">
        <f>[1]!b_calc_yield(A3806,日期设置!$B$2,F3806,1,R3806,1,O3806,L3806,S3806,)</f>
        <v>Fetching...</v>
      </c>
      <c r="E3806" s="26">
        <f t="shared" si="118"/>
        <v>4.9633136562409197</v>
      </c>
      <c r="F3806" s="18">
        <f>[1]!b_dq_cleanprice($A3806,日期设置!B$2)</f>
        <v>100.9067</v>
      </c>
      <c r="G3806" s="18" t="str">
        <f t="shared" si="119"/>
        <v>1.07 + 0</v>
      </c>
      <c r="H3806" s="27">
        <f>[1]!b_dq_pctchange($A3806,日期设置!$B$2,1)/100</f>
        <v>-4.0516069723295551E-4</v>
      </c>
      <c r="I3806" s="26">
        <f>[1]!b_pq_pctchange(A3806,日期设置!$B$4,日期设置!$B$2,1)</f>
        <v>-4.051606972329555E-2</v>
      </c>
      <c r="J3806" s="26">
        <f>[1]!b_pq_pctchange(A3806,日期设置!$C$4,日期设置!$B$2,1)</f>
        <v>-0.61341777512939399</v>
      </c>
      <c r="K3806" s="52">
        <f>[1]!b_dq_amount($A3806,日期设置!B$2,2,10000)</f>
        <v>3187.970589</v>
      </c>
      <c r="L3806" s="26">
        <f>[1]!b_info_latestpar(A3806,日期设置!$B$2)</f>
        <v>100</v>
      </c>
      <c r="M3806" s="6">
        <f>[1]!b_info_outstandingbalance($A3806,日期设置!B$2)</f>
        <v>3</v>
      </c>
      <c r="N3806" s="7" t="str">
        <f>[1]!b_info_latestissurercreditrating2(A3806,日期设置!$B$2,"102","1")</f>
        <v>AA</v>
      </c>
      <c r="O3806" s="8">
        <v>5.77</v>
      </c>
      <c r="P3806" s="9">
        <f>[1]!b_info_repurchasedate(A3806)</f>
        <v>0</v>
      </c>
      <c r="Q3806" s="8" t="s">
        <v>16935</v>
      </c>
      <c r="R3806" s="2" t="str">
        <f>IF((--IF(P3806=0,Q3806,P3806))&gt;(--日期设置!$B$2),IF(P3806=0,Q3806,P3806),Q3806)</f>
        <v>2022-04-17</v>
      </c>
      <c r="S3806" s="2" t="s">
        <v>18600</v>
      </c>
      <c r="T3806" s="8">
        <f>[1]!b_anal_ptmyear($A3806,日期设置!$B$2)</f>
        <v>1.0712328767123287</v>
      </c>
      <c r="U3806" s="8">
        <f>[1]!b_anal_termifexercise($A3806,日期设置!B$2)</f>
        <v>0</v>
      </c>
      <c r="V3806" s="10">
        <f>[1]!b_dq_dirtyprice(A3806,日期设置!$B$2)</f>
        <v>106.2657</v>
      </c>
      <c r="W3806" s="11">
        <f>IF(U3806=0,ROUNDUP((Q3806-日期设置!$B$2)/365,0),ROUNDUP((R3806-日期设置!$B$2)/365,0))</f>
        <v>2</v>
      </c>
      <c r="X3806" s="18">
        <f>_xlfn.IFNA(VLOOKUP(A3806,过往入选债券!A:D,4,0),2)</f>
        <v>2</v>
      </c>
      <c r="Y3806">
        <f>_xlfn.IFNA(VLOOKUP(C3806,[2]Sheet1!$A:$A,1,0),3)</f>
        <v>3</v>
      </c>
    </row>
    <row r="3807" spans="1:25" hidden="1" x14ac:dyDescent="0.2">
      <c r="A3807" s="28" t="s">
        <v>20368</v>
      </c>
      <c r="B3807" s="28" t="s">
        <v>20369</v>
      </c>
      <c r="C3807" s="39" t="s">
        <v>1433</v>
      </c>
      <c r="D3807" s="26" t="str">
        <f>[1]!b_calc_yield(A3807,日期设置!$B$2,F3807,1,R3807,1,O3807,L3807,S3807,)</f>
        <v>Fetching...</v>
      </c>
      <c r="E3807" s="26">
        <f t="shared" si="118"/>
        <v>11.721024786044154</v>
      </c>
      <c r="F3807" s="18">
        <f>[1]!b_dq_cleanprice($A3807,日期设置!B$2)</f>
        <v>99.245900000000006</v>
      </c>
      <c r="G3807" s="18" t="str">
        <f t="shared" si="119"/>
        <v>4.45 + 2.45</v>
      </c>
      <c r="H3807" s="27">
        <f>[1]!b_dq_pctchange($A3807,日期设置!$B$2,1)/100</f>
        <v>0</v>
      </c>
      <c r="I3807" s="26">
        <f>[1]!b_pq_pctchange(A3807,日期设置!$B$4,日期设置!$B$2,1)</f>
        <v>0</v>
      </c>
      <c r="J3807" s="26">
        <f>[1]!b_pq_pctchange(A3807,日期设置!$C$4,日期设置!$B$2,1)</f>
        <v>0</v>
      </c>
      <c r="K3807" s="52">
        <f>[1]!b_dq_amount($A3807,日期设置!B$2,2,10000)</f>
        <v>0</v>
      </c>
      <c r="L3807" s="26">
        <f>[1]!b_info_latestpar(A3807,日期设置!$B$2)</f>
        <v>100</v>
      </c>
      <c r="M3807" s="6">
        <f>[1]!b_info_outstandingbalance($A3807,日期设置!B$2)</f>
        <v>8</v>
      </c>
      <c r="N3807" s="7" t="str">
        <f>[1]!b_info_latestissurercreditrating2(A3807,日期设置!$B$2,"102","1")</f>
        <v>AA</v>
      </c>
      <c r="O3807" s="8">
        <v>4.55</v>
      </c>
      <c r="P3807" s="9" t="str">
        <f>[1]!b_info_repurchasedate(A3807)</f>
        <v>2023-09-04</v>
      </c>
      <c r="Q3807" s="8" t="s">
        <v>20836</v>
      </c>
      <c r="R3807" s="2" t="str">
        <f>IF((--IF(P3807=0,Q3807,P3807))&gt;(--日期设置!$B$2),IF(P3807=0,Q3807,P3807),Q3807)</f>
        <v>2023-09-04</v>
      </c>
      <c r="S3807" s="31" t="s">
        <v>16844</v>
      </c>
      <c r="T3807" s="8">
        <f>[1]!b_anal_ptmyear($A3807,日期设置!$B$2)</f>
        <v>4.4547945205479449</v>
      </c>
      <c r="U3807" s="8">
        <f>[1]!b_anal_termifexercise($A3807,日期设置!B$2)</f>
        <v>2.4547945205479453</v>
      </c>
      <c r="V3807" s="10">
        <f>[1]!b_dq_dirtyprice(A3807,日期设置!$B$2)</f>
        <v>101.7266</v>
      </c>
      <c r="W3807" s="11">
        <f>IF(U3807=0,ROUNDUP((Q3807-日期设置!$B$2)/365,0),ROUNDUP((R3807-日期设置!$B$2)/365,0))</f>
        <v>3</v>
      </c>
      <c r="X3807" s="18">
        <f>_xlfn.IFNA(VLOOKUP(A3807,过往入选债券!A:D,4,0),2)</f>
        <v>2</v>
      </c>
      <c r="Y3807">
        <f>_xlfn.IFNA(VLOOKUP(C3807,[2]Sheet1!$A:$A,1,0),3)</f>
        <v>3</v>
      </c>
    </row>
    <row r="3808" spans="1:25" hidden="1" x14ac:dyDescent="0.2">
      <c r="A3808" s="21" t="s">
        <v>3290</v>
      </c>
      <c r="B3808" s="21" t="s">
        <v>3291</v>
      </c>
      <c r="C3808" s="37" t="s">
        <v>1433</v>
      </c>
      <c r="D3808" s="26" t="str">
        <f>[1]!b_calc_yield(A3808,日期设置!$B$2,F3808,1,R3808,1,O3808,L3808,S3808,)</f>
        <v>Fetching...</v>
      </c>
      <c r="E3808" s="26">
        <f t="shared" si="118"/>
        <v>6.2413563418237006</v>
      </c>
      <c r="F3808" s="18">
        <f>[1]!b_dq_cleanprice($A3808,日期设置!B$2)</f>
        <v>103.292</v>
      </c>
      <c r="G3808" s="18" t="str">
        <f t="shared" si="119"/>
        <v>1.33 + 0</v>
      </c>
      <c r="H3808" s="27">
        <f>[1]!b_dq_pctchange($A3808,日期设置!$B$2,1)/100</f>
        <v>0</v>
      </c>
      <c r="I3808" s="26">
        <f>[1]!b_pq_pctchange(A3808,日期设置!$B$4,日期设置!$B$2,1)</f>
        <v>0</v>
      </c>
      <c r="J3808" s="26">
        <f>[1]!b_pq_pctchange(A3808,日期设置!$C$4,日期设置!$B$2,1)</f>
        <v>-0.20675129944157694</v>
      </c>
      <c r="K3808" s="52">
        <f>[1]!b_dq_amount($A3808,日期设置!B$2,2,10000)</f>
        <v>0</v>
      </c>
      <c r="L3808" s="26">
        <f>[1]!b_info_latestpar(A3808,日期设置!$B$2)</f>
        <v>100</v>
      </c>
      <c r="M3808" s="6">
        <f>[1]!b_info_outstandingbalance($A3808,日期设置!B$2)</f>
        <v>10</v>
      </c>
      <c r="N3808" s="7">
        <f>[1]!b_info_latestissurercreditrating2(A3808,日期设置!$B$2,"102","1")</f>
        <v>0</v>
      </c>
      <c r="O3808" s="8">
        <v>7.5</v>
      </c>
      <c r="P3808" s="9">
        <f>[1]!b_info_repurchasedate(A3808)</f>
        <v>0</v>
      </c>
      <c r="Q3808" s="8" t="s">
        <v>17012</v>
      </c>
      <c r="R3808" s="2" t="str">
        <f>IF((--IF(P3808=0,Q3808,P3808))&gt;(--日期设置!$B$2),IF(P3808=0,Q3808,P3808),Q3808)</f>
        <v>2022-07-24</v>
      </c>
      <c r="S3808" s="2" t="s">
        <v>18443</v>
      </c>
      <c r="T3808" s="8">
        <f>[1]!b_anal_ptmyear($A3808,日期设置!$B$2)</f>
        <v>1.3397260273972602</v>
      </c>
      <c r="U3808" s="8">
        <f>[1]!b_anal_termifexercise($A3808,日期设置!B$2)</f>
        <v>0</v>
      </c>
      <c r="V3808" s="10">
        <f>[1]!b_dq_dirtyprice(A3808,日期设置!$B$2)</f>
        <v>108.2441</v>
      </c>
      <c r="W3808" s="11">
        <f>IF(U3808=0,ROUNDUP((Q3808-日期设置!$B$2)/365,0),ROUNDUP((R3808-日期设置!$B$2)/365,0))</f>
        <v>2</v>
      </c>
      <c r="X3808" s="18">
        <f>_xlfn.IFNA(VLOOKUP(A3808,过往入选债券!A:D,4,0),2)</f>
        <v>2</v>
      </c>
      <c r="Y3808" s="45">
        <f>_xlfn.IFNA(VLOOKUP(C3808,[2]Sheet1!$A:$A,1,0),3)</f>
        <v>3</v>
      </c>
    </row>
    <row r="3809" spans="1:25" hidden="1" x14ac:dyDescent="0.2">
      <c r="A3809" s="21" t="s">
        <v>10406</v>
      </c>
      <c r="B3809" s="21" t="s">
        <v>10407</v>
      </c>
      <c r="C3809" s="37" t="s">
        <v>10408</v>
      </c>
      <c r="D3809" s="26" t="str">
        <f>[1]!b_calc_yield(A3809,日期设置!$B$2,F3809,1,R3809,1,O3809,L3809,S3809,)</f>
        <v>Fetching...</v>
      </c>
      <c r="E3809" s="26">
        <f t="shared" si="118"/>
        <v>9.5080199066412305</v>
      </c>
      <c r="F3809" s="18">
        <f>[1]!b_dq_cleanprice($A3809,日期设置!B$2)</f>
        <v>98.4161</v>
      </c>
      <c r="G3809" s="18" t="str">
        <f t="shared" si="119"/>
        <v>4.02 + 2.02</v>
      </c>
      <c r="H3809" s="27">
        <f>[1]!b_dq_pctchange($A3809,日期设置!$B$2,1)/100</f>
        <v>0</v>
      </c>
      <c r="I3809" s="26">
        <f>[1]!b_pq_pctchange(A3809,日期设置!$B$4,日期设置!$B$2,1)</f>
        <v>0</v>
      </c>
      <c r="J3809" s="26">
        <f>[1]!b_pq_pctchange(A3809,日期设置!$C$4,日期设置!$B$2,1)</f>
        <v>-1.5838999999999999</v>
      </c>
      <c r="K3809" s="52">
        <f>[1]!b_dq_amount($A3809,日期设置!B$2,2,10000)</f>
        <v>0</v>
      </c>
      <c r="L3809" s="26">
        <f>[1]!b_info_latestpar(A3809,日期设置!$B$2)</f>
        <v>100</v>
      </c>
      <c r="M3809" s="6">
        <f>[1]!b_info_outstandingbalance($A3809,日期设置!B$2)</f>
        <v>2</v>
      </c>
      <c r="N3809" s="7" t="str">
        <f>[1]!b_info_latestissurercreditrating2(A3809,日期设置!$B$2,"102","1")</f>
        <v>AA</v>
      </c>
      <c r="O3809" s="8">
        <v>4.03</v>
      </c>
      <c r="P3809" s="9" t="str">
        <f>[1]!b_info_repurchasedate(A3809)</f>
        <v>2023-03-30</v>
      </c>
      <c r="Q3809" s="8" t="s">
        <v>16532</v>
      </c>
      <c r="R3809" s="2" t="str">
        <f>IF((--IF(P3809=0,Q3809,P3809))&gt;(--日期设置!$B$2),IF(P3809=0,Q3809,P3809),Q3809)</f>
        <v>2023-03-30</v>
      </c>
      <c r="S3809" s="2" t="s">
        <v>18056</v>
      </c>
      <c r="T3809" s="8">
        <f>[1]!b_anal_ptmyear($A3809,日期设置!$B$2)</f>
        <v>4.021917808219178</v>
      </c>
      <c r="U3809" s="8">
        <f>[1]!b_anal_termifexercise($A3809,日期设置!B$2)</f>
        <v>2.021917808219178</v>
      </c>
      <c r="V3809" s="10">
        <f>[1]!b_dq_dirtyprice(A3809,日期设置!$B$2)</f>
        <v>102.3578</v>
      </c>
      <c r="W3809" s="11">
        <f>IF(U3809=0,ROUNDUP((Q3809-日期设置!$B$2)/365,0),ROUNDUP((R3809-日期设置!$B$2)/365,0))</f>
        <v>3</v>
      </c>
      <c r="X3809" s="18">
        <f>_xlfn.IFNA(VLOOKUP(A3809,过往入选债券!A:D,4,0),2)</f>
        <v>2</v>
      </c>
      <c r="Y3809">
        <f>_xlfn.IFNA(VLOOKUP(C3809,[2]Sheet1!$A:$A,1,0),3)</f>
        <v>3</v>
      </c>
    </row>
    <row r="3810" spans="1:25" hidden="1" x14ac:dyDescent="0.2">
      <c r="A3810" s="21" t="s">
        <v>4775</v>
      </c>
      <c r="B3810" s="21" t="s">
        <v>4776</v>
      </c>
      <c r="C3810" s="37" t="s">
        <v>1032</v>
      </c>
      <c r="D3810" s="26" t="str">
        <f>[1]!b_calc_yield(A3810,日期设置!$B$2,F3810,1,R3810,1,O3810,L3810,S3810,)</f>
        <v>Fetching...</v>
      </c>
      <c r="E3810" s="26">
        <f t="shared" si="118"/>
        <v>11.172765212498238</v>
      </c>
      <c r="F3810" s="18">
        <f>[1]!b_dq_cleanprice($A3810,日期设置!B$2)</f>
        <v>99.388999999999996</v>
      </c>
      <c r="G3810" s="18" t="str">
        <f t="shared" si="119"/>
        <v>2.35 + 0</v>
      </c>
      <c r="H3810" s="27">
        <f>[1]!b_dq_pctchange($A3810,日期设置!$B$2,1)/100</f>
        <v>0</v>
      </c>
      <c r="I3810" s="26">
        <f>[1]!b_pq_pctchange(A3810,日期设置!$B$4,日期设置!$B$2,1)</f>
        <v>0</v>
      </c>
      <c r="J3810" s="26">
        <f>[1]!b_pq_pctchange(A3810,日期设置!$C$4,日期设置!$B$2,1)</f>
        <v>0</v>
      </c>
      <c r="K3810" s="52">
        <f>[1]!b_dq_amount($A3810,日期设置!B$2,2,10000)</f>
        <v>0</v>
      </c>
      <c r="L3810" s="26">
        <f>[1]!b_info_latestpar(A3810,日期设置!$B$2)</f>
        <v>100</v>
      </c>
      <c r="M3810" s="6">
        <f>[1]!b_info_outstandingbalance($A3810,日期设置!B$2)</f>
        <v>3</v>
      </c>
      <c r="N3810" s="7">
        <f>[1]!b_info_latestissurercreditrating2(A3810,日期设置!$B$2,"102","1")</f>
        <v>0</v>
      </c>
      <c r="O3810" s="8">
        <v>4.5999999999999996</v>
      </c>
      <c r="P3810" s="9">
        <f>[1]!b_info_repurchasedate(A3810)</f>
        <v>0</v>
      </c>
      <c r="Q3810" s="8" t="s">
        <v>16488</v>
      </c>
      <c r="R3810" s="2" t="str">
        <f>IF((--IF(P3810=0,Q3810,P3810))&gt;(--日期设置!$B$2),IF(P3810=0,Q3810,P3810),Q3810)</f>
        <v>2023-07-29</v>
      </c>
      <c r="S3810" s="2" t="s">
        <v>18003</v>
      </c>
      <c r="T3810" s="8">
        <f>[1]!b_anal_ptmyear($A3810,日期设置!$B$2)</f>
        <v>2.3534246575342466</v>
      </c>
      <c r="U3810" s="8">
        <f>[1]!b_anal_termifexercise($A3810,日期设置!B$2)</f>
        <v>0</v>
      </c>
      <c r="V3810" s="10">
        <f>[1]!b_dq_dirtyprice(A3810,日期设置!$B$2)</f>
        <v>102.36320000000001</v>
      </c>
      <c r="W3810" s="11">
        <f>IF(U3810=0,ROUNDUP((Q3810-日期设置!$B$2)/365,0),ROUNDUP((R3810-日期设置!$B$2)/365,0))</f>
        <v>3</v>
      </c>
      <c r="X3810" s="18">
        <f>_xlfn.IFNA(VLOOKUP(A3810,过往入选债券!A:D,4,0),2)</f>
        <v>2</v>
      </c>
      <c r="Y3810">
        <f>_xlfn.IFNA(VLOOKUP(C3810,[2]Sheet1!$A:$A,1,0),3)</f>
        <v>3</v>
      </c>
    </row>
    <row r="3811" spans="1:25" hidden="1" x14ac:dyDescent="0.2">
      <c r="A3811" s="21" t="s">
        <v>4643</v>
      </c>
      <c r="B3811" s="21" t="s">
        <v>4644</v>
      </c>
      <c r="C3811" s="37" t="s">
        <v>2066</v>
      </c>
      <c r="D3811" s="26" t="str">
        <f>[1]!b_calc_yield(A3811,日期设置!$B$2,F3811,1,R3811,1,O3811,L3811,S3811,)</f>
        <v>Fetching...</v>
      </c>
      <c r="E3811" s="26">
        <f t="shared" si="118"/>
        <v>10.631596013248013</v>
      </c>
      <c r="F3811" s="18">
        <f>[1]!b_dq_cleanprice($A3811,日期设置!B$2)</f>
        <v>100</v>
      </c>
      <c r="G3811" s="18" t="str">
        <f t="shared" si="119"/>
        <v>2.25 + 0</v>
      </c>
      <c r="H3811" s="27">
        <f>[1]!b_dq_pctchange($A3811,日期设置!$B$2,1)/100</f>
        <v>0</v>
      </c>
      <c r="I3811" s="26">
        <f>[1]!b_pq_pctchange(A3811,日期设置!$B$4,日期设置!$B$2,1)</f>
        <v>0</v>
      </c>
      <c r="J3811" s="26">
        <f>[1]!b_pq_pctchange(A3811,日期设置!$C$4,日期设置!$B$2,1)</f>
        <v>0</v>
      </c>
      <c r="K3811" s="52">
        <f>[1]!b_dq_amount($A3811,日期设置!B$2,2,10000)</f>
        <v>0</v>
      </c>
      <c r="L3811" s="26">
        <f>[1]!b_info_latestpar(A3811,日期设置!$B$2)</f>
        <v>100</v>
      </c>
      <c r="M3811" s="6">
        <f>[1]!b_info_outstandingbalance($A3811,日期设置!B$2)</f>
        <v>8</v>
      </c>
      <c r="N3811" s="7">
        <f>[1]!b_info_latestissurercreditrating2(A3811,日期设置!$B$2,"102","1")</f>
        <v>0</v>
      </c>
      <c r="O3811" s="8">
        <v>4.88</v>
      </c>
      <c r="P3811" s="9">
        <f>[1]!b_info_repurchasedate(A3811)</f>
        <v>0</v>
      </c>
      <c r="Q3811" s="8" t="s">
        <v>16494</v>
      </c>
      <c r="R3811" s="2" t="str">
        <f>IF((--IF(P3811=0,Q3811,P3811))&gt;(--日期设置!$B$2),IF(P3811=0,Q3811,P3811),Q3811)</f>
        <v>2023-06-24</v>
      </c>
      <c r="S3811" s="2" t="s">
        <v>17996</v>
      </c>
      <c r="T3811" s="8">
        <f>[1]!b_anal_ptmyear($A3811,日期设置!$B$2)</f>
        <v>2.2575342465753425</v>
      </c>
      <c r="U3811" s="8">
        <f>[1]!b_anal_termifexercise($A3811,日期设置!B$2)</f>
        <v>0</v>
      </c>
      <c r="V3811" s="10">
        <f>[1]!b_dq_dirtyprice(A3811,日期设置!$B$2)</f>
        <v>103.6232</v>
      </c>
      <c r="W3811" s="11">
        <f>IF(U3811=0,ROUNDUP((Q3811-日期设置!$B$2)/365,0),ROUNDUP((R3811-日期设置!$B$2)/365,0))</f>
        <v>3</v>
      </c>
      <c r="X3811" s="18">
        <f>_xlfn.IFNA(VLOOKUP(A3811,过往入选债券!A:D,4,0),2)</f>
        <v>2</v>
      </c>
      <c r="Y3811">
        <f>_xlfn.IFNA(VLOOKUP(C3811,[2]Sheet1!$A:$A,1,0),3)</f>
        <v>3</v>
      </c>
    </row>
    <row r="3812" spans="1:25" hidden="1" x14ac:dyDescent="0.2">
      <c r="A3812" s="28" t="s">
        <v>22520</v>
      </c>
      <c r="B3812" s="28" t="s">
        <v>22521</v>
      </c>
      <c r="C3812" s="39" t="s">
        <v>531</v>
      </c>
      <c r="D3812" s="26">
        <f>[1]!b_calc_yield(A3812,日期设置!$B$2,F3812,1,R3812,1,O3812,L3812,S3812,)</f>
        <v>4.869199561088787</v>
      </c>
      <c r="E3812" s="26">
        <f t="shared" si="118"/>
        <v>14.251861040950352</v>
      </c>
      <c r="F3812" s="18">
        <f>[1]!b_dq_cleanprice($A3812,日期设置!B$2)</f>
        <v>100.2612</v>
      </c>
      <c r="G3812" s="18" t="str">
        <f t="shared" si="119"/>
        <v>2.93 + 0</v>
      </c>
      <c r="H3812" s="27">
        <f>[1]!b_dq_pctchange($A3812,日期设置!$B$2,1)/100</f>
        <v>0</v>
      </c>
      <c r="I3812" s="26">
        <f>[1]!b_pq_pctchange(A3812,日期设置!$B$4,日期设置!$B$2,1)</f>
        <v>0.26120000000000232</v>
      </c>
      <c r="J3812" s="26">
        <f>[1]!b_pq_pctchange(A3812,日期设置!$C$4,日期设置!$B$2,1)</f>
        <v>0</v>
      </c>
      <c r="K3812" s="52">
        <f>[1]!b_dq_amount($A3812,日期设置!B$2,2,10000)</f>
        <v>0</v>
      </c>
      <c r="L3812" s="26">
        <f>[1]!b_info_latestpar(A3812,日期设置!$B$2)</f>
        <v>100</v>
      </c>
      <c r="M3812" s="6">
        <f>[1]!b_info_outstandingbalance($A3812,日期设置!B$2)</f>
        <v>15</v>
      </c>
      <c r="N3812" s="7" t="str">
        <f>[1]!b_info_latestissurercreditrating2(A3812,日期设置!$B$2,"102","1")</f>
        <v>AA+</v>
      </c>
      <c r="O3812" s="43">
        <v>4.9800000000000004</v>
      </c>
      <c r="P3812" s="9">
        <f>[1]!b_info_repurchasedate(A3812)</f>
        <v>0</v>
      </c>
      <c r="Q3812" s="31" t="s">
        <v>23453</v>
      </c>
      <c r="R3812" s="2" t="str">
        <f>IF((--IF(P3812=0,Q3812,P3812))&gt;(--日期设置!$B$2),IF(P3812=0,Q3812,P3812),Q3812)</f>
        <v>2024-02-25</v>
      </c>
      <c r="S3812" s="2" t="s">
        <v>23202</v>
      </c>
      <c r="T3812" s="8">
        <f>[1]!b_anal_ptmyear($A3812,日期设置!$B$2)</f>
        <v>2.9315068493150687</v>
      </c>
      <c r="U3812" s="8">
        <f>[1]!b_anal_termifexercise($A3812,日期设置!B$2)</f>
        <v>0</v>
      </c>
      <c r="V3812" s="10">
        <f>[1]!b_dq_dirtyprice(A3812,日期设置!$B$2)</f>
        <v>100.6023</v>
      </c>
      <c r="W3812" s="11">
        <f>IF(U3812=0,ROUNDUP((Q3812-日期设置!$B$2)/365,0),ROUNDUP((R3812-日期设置!$B$2)/365,0))</f>
        <v>3</v>
      </c>
      <c r="X3812" s="18">
        <f>_xlfn.IFNA(VLOOKUP(A3812,过往入选债券!A:D,4,0),2)</f>
        <v>2</v>
      </c>
      <c r="Y3812">
        <f>_xlfn.IFNA(VLOOKUP(C3812,[2]Sheet1!$A:$A,1,0),3)</f>
        <v>3</v>
      </c>
    </row>
    <row r="3813" spans="1:25" hidden="1" x14ac:dyDescent="0.2">
      <c r="A3813" s="21" t="s">
        <v>13343</v>
      </c>
      <c r="B3813" s="21" t="s">
        <v>13344</v>
      </c>
      <c r="C3813" s="37" t="s">
        <v>13345</v>
      </c>
      <c r="D3813" s="26" t="str">
        <f>[1]!b_calc_yield(A3813,日期设置!$B$2,F3813,1,R3813,1,O3813,L3813,S3813,)</f>
        <v>Fetching...</v>
      </c>
      <c r="E3813" s="26">
        <f t="shared" si="118"/>
        <v>22.116689280868385</v>
      </c>
      <c r="F3813" s="18">
        <f>[1]!b_dq_cleanprice($A3813,日期设置!B$2)</f>
        <v>58.255000000000003</v>
      </c>
      <c r="G3813" s="18" t="str">
        <f t="shared" si="119"/>
        <v>2.44 + 0</v>
      </c>
      <c r="H3813" s="27">
        <f>[1]!b_dq_pctchange($A3813,日期设置!$B$2,1)/100</f>
        <v>0</v>
      </c>
      <c r="I3813" s="26">
        <f>[1]!b_pq_pctchange(A3813,日期设置!$B$4,日期设置!$B$2,1)</f>
        <v>0</v>
      </c>
      <c r="J3813" s="26">
        <f>[1]!b_pq_pctchange(A3813,日期设置!$C$4,日期设置!$B$2,1)</f>
        <v>0</v>
      </c>
      <c r="K3813" s="52">
        <f>[1]!b_dq_amount($A3813,日期设置!B$2,2,10000)</f>
        <v>0</v>
      </c>
      <c r="L3813" s="26">
        <f>[1]!b_info_latestpar(A3813,日期设置!$B$2)</f>
        <v>60</v>
      </c>
      <c r="M3813" s="6">
        <f>[1]!b_info_outstandingbalance($A3813,日期设置!B$2)</f>
        <v>3.9</v>
      </c>
      <c r="N3813" s="7" t="str">
        <f>[1]!b_info_latestissurercreditrating2(A3813,日期设置!$B$2,"102","1")</f>
        <v>AA-</v>
      </c>
      <c r="O3813" s="8">
        <v>4.3</v>
      </c>
      <c r="P3813" s="9">
        <f>[1]!b_info_repurchasedate(A3813)</f>
        <v>0</v>
      </c>
      <c r="Q3813" s="8" t="s">
        <v>16672</v>
      </c>
      <c r="R3813" s="2" t="str">
        <f>IF((--IF(P3813=0,Q3813,P3813))&gt;(--日期设置!$B$2),IF(P3813=0,Q3813,P3813),Q3813)</f>
        <v>2023-08-30</v>
      </c>
      <c r="S3813" s="2" t="s">
        <v>17939</v>
      </c>
      <c r="T3813" s="8">
        <f>[1]!b_anal_ptmyear($A3813,日期设置!$B$2)</f>
        <v>2.441095890410959</v>
      </c>
      <c r="U3813" s="8">
        <f>[1]!b_anal_termifexercise($A3813,日期设置!B$2)</f>
        <v>0</v>
      </c>
      <c r="V3813" s="10">
        <f>[1]!b_dq_dirtyprice(A3813,日期设置!$B$2)</f>
        <v>59.697000000000003</v>
      </c>
      <c r="W3813" s="11">
        <f>IF(U3813=0,ROUNDUP((Q3813-日期设置!$B$2)/365,0),ROUNDUP((R3813-日期设置!$B$2)/365,0))</f>
        <v>3</v>
      </c>
      <c r="X3813" s="18">
        <f>_xlfn.IFNA(VLOOKUP(A3813,过往入选债券!A:D,4,0),2)</f>
        <v>2</v>
      </c>
      <c r="Y3813">
        <f>_xlfn.IFNA(VLOOKUP(C3813,[2]Sheet1!$A:$A,1,0),3)</f>
        <v>3</v>
      </c>
    </row>
    <row r="3814" spans="1:25" hidden="1" x14ac:dyDescent="0.2">
      <c r="A3814" s="21" t="s">
        <v>13068</v>
      </c>
      <c r="B3814" s="21" t="s">
        <v>13069</v>
      </c>
      <c r="C3814" s="37" t="s">
        <v>13070</v>
      </c>
      <c r="D3814" s="26" t="str">
        <f>[1]!b_calc_yield(A3814,日期设置!$B$2,F3814,1,R3814,1,O3814,L3814,S3814,)</f>
        <v>Fetching...</v>
      </c>
      <c r="E3814" s="26">
        <f t="shared" si="118"/>
        <v>23.876408588116615</v>
      </c>
      <c r="F3814" s="18">
        <f>[1]!b_dq_cleanprice($A3814,日期设置!B$2)</f>
        <v>58.654000000000003</v>
      </c>
      <c r="G3814" s="18" t="str">
        <f t="shared" si="119"/>
        <v>2.06 + 0</v>
      </c>
      <c r="H3814" s="27">
        <f>[1]!b_dq_pctchange($A3814,日期设置!$B$2,1)/100</f>
        <v>0</v>
      </c>
      <c r="I3814" s="26">
        <f>[1]!b_pq_pctchange(A3814,日期设置!$B$4,日期设置!$B$2,1)</f>
        <v>0</v>
      </c>
      <c r="J3814" s="26">
        <f>[1]!b_pq_pctchange(A3814,日期设置!$C$4,日期设置!$B$2,1)</f>
        <v>0</v>
      </c>
      <c r="K3814" s="52">
        <f>[1]!b_dq_amount($A3814,日期设置!B$2,2,10000)</f>
        <v>0</v>
      </c>
      <c r="L3814" s="26">
        <f>[1]!b_info_latestpar(A3814,日期设置!$B$2)</f>
        <v>60</v>
      </c>
      <c r="M3814" s="6">
        <f>[1]!b_info_outstandingbalance($A3814,日期设置!B$2)</f>
        <v>6.66</v>
      </c>
      <c r="N3814" s="7" t="str">
        <f>[1]!b_info_latestissurercreditrating2(A3814,日期设置!$B$2,"102","1")</f>
        <v>AA</v>
      </c>
      <c r="O3814" s="8">
        <v>5.5</v>
      </c>
      <c r="P3814" s="9">
        <f>[1]!b_info_repurchasedate(A3814)</f>
        <v>0</v>
      </c>
      <c r="Q3814" s="8" t="s">
        <v>16705</v>
      </c>
      <c r="R3814" s="2" t="str">
        <f>IF((--IF(P3814=0,Q3814,P3814))&gt;(--日期设置!$B$2),IF(P3814=0,Q3814,P3814),Q3814)</f>
        <v>2023-04-13</v>
      </c>
      <c r="S3814" s="2" t="s">
        <v>18522</v>
      </c>
      <c r="T3814" s="8">
        <f>[1]!b_anal_ptmyear($A3814,日期设置!$B$2)</f>
        <v>2.0602739726027397</v>
      </c>
      <c r="U3814" s="8">
        <f>[1]!b_anal_termifexercise($A3814,日期设置!B$2)</f>
        <v>0</v>
      </c>
      <c r="V3814" s="10">
        <f>[1]!b_dq_dirtyprice(A3814,日期设置!$B$2)</f>
        <v>61.755099999999999</v>
      </c>
      <c r="W3814" s="11">
        <f>IF(U3814=0,ROUNDUP((Q3814-日期设置!$B$2)/365,0),ROUNDUP((R3814-日期设置!$B$2)/365,0))</f>
        <v>3</v>
      </c>
      <c r="X3814" s="18">
        <f>_xlfn.IFNA(VLOOKUP(A3814,过往入选债券!A:D,4,0),2)</f>
        <v>2</v>
      </c>
      <c r="Y3814">
        <f>_xlfn.IFNA(VLOOKUP(C3814,[2]Sheet1!$A:$A,1,0),3)</f>
        <v>3</v>
      </c>
    </row>
    <row r="3815" spans="1:25" hidden="1" x14ac:dyDescent="0.2">
      <c r="A3815" s="21" t="s">
        <v>7638</v>
      </c>
      <c r="B3815" s="21" t="s">
        <v>7639</v>
      </c>
      <c r="C3815" s="37" t="s">
        <v>7640</v>
      </c>
      <c r="D3815" s="26" t="str">
        <f>[1]!b_calc_yield(A3815,日期设置!$B$2,F3815,1,R3815,1,O3815,L3815,S3815,)</f>
        <v>Fetching...</v>
      </c>
      <c r="E3815" s="26">
        <f t="shared" si="118"/>
        <v>3.4408035829678996</v>
      </c>
      <c r="F3815" s="18">
        <f>[1]!b_dq_cleanprice($A3815,日期设置!B$2)</f>
        <v>101.0183</v>
      </c>
      <c r="G3815" s="18" t="str">
        <f t="shared" si="119"/>
        <v>0.70 + 0</v>
      </c>
      <c r="H3815" s="27">
        <f>[1]!b_dq_pctchange($A3815,日期设置!$B$2,1)/100</f>
        <v>0</v>
      </c>
      <c r="I3815" s="26">
        <f>[1]!b_pq_pctchange(A3815,日期设置!$B$4,日期设置!$B$2,1)</f>
        <v>0</v>
      </c>
      <c r="J3815" s="26">
        <f>[1]!b_pq_pctchange(A3815,日期设置!$C$4,日期设置!$B$2,1)</f>
        <v>0</v>
      </c>
      <c r="K3815" s="52">
        <f>[1]!b_dq_amount($A3815,日期设置!B$2,2,10000)</f>
        <v>0</v>
      </c>
      <c r="L3815" s="26">
        <f>[1]!b_info_latestpar(A3815,日期设置!$B$2)</f>
        <v>100</v>
      </c>
      <c r="M3815" s="6">
        <f>[1]!b_info_outstandingbalance($A3815,日期设置!B$2)</f>
        <v>10</v>
      </c>
      <c r="N3815" s="7" t="str">
        <f>[1]!b_info_latestissurercreditrating2(A3815,日期设置!$B$2,"102","1")</f>
        <v>AA+</v>
      </c>
      <c r="O3815" s="8">
        <v>6.45</v>
      </c>
      <c r="P3815" s="9">
        <f>[1]!b_info_repurchasedate(A3815)</f>
        <v>0</v>
      </c>
      <c r="Q3815" s="8" t="s">
        <v>16315</v>
      </c>
      <c r="R3815" s="2" t="str">
        <f>IF((--IF(P3815=0,Q3815,P3815))&gt;(--日期设置!$B$2),IF(P3815=0,Q3815,P3815),Q3815)</f>
        <v>2021-12-05</v>
      </c>
      <c r="S3815" s="2" t="s">
        <v>18095</v>
      </c>
      <c r="T3815" s="8">
        <f>[1]!b_anal_ptmyear($A3815,日期设置!$B$2)</f>
        <v>0.70684931506849313</v>
      </c>
      <c r="U3815" s="8">
        <f>[1]!b_anal_termifexercise($A3815,日期设置!B$2)</f>
        <v>0</v>
      </c>
      <c r="V3815" s="10">
        <f>[1]!b_dq_dirtyprice(A3815,日期设置!$B$2)</f>
        <v>102.9091</v>
      </c>
      <c r="W3815" s="11">
        <f>IF(U3815=0,ROUNDUP((Q3815-日期设置!$B$2)/365,0),ROUNDUP((R3815-日期设置!$B$2)/365,0))</f>
        <v>1</v>
      </c>
      <c r="X3815" s="18">
        <f>_xlfn.IFNA(VLOOKUP(A3815,过往入选债券!A:D,4,0),2)</f>
        <v>2</v>
      </c>
      <c r="Y3815">
        <f>_xlfn.IFNA(VLOOKUP(C3815,[2]Sheet1!$A:$A,1,0),3)</f>
        <v>3</v>
      </c>
    </row>
    <row r="3816" spans="1:25" hidden="1" x14ac:dyDescent="0.2">
      <c r="A3816" s="21" t="s">
        <v>11612</v>
      </c>
      <c r="B3816" s="21" t="s">
        <v>11613</v>
      </c>
      <c r="C3816" s="37" t="s">
        <v>9333</v>
      </c>
      <c r="D3816" s="26" t="str">
        <f>[1]!b_calc_yield(A3816,日期设置!$B$2,F3816,1,R3816,1,O3816,L3816,S3816,)</f>
        <v>Fetching...</v>
      </c>
      <c r="E3816" s="26">
        <f t="shared" si="118"/>
        <v>11.274810077465936</v>
      </c>
      <c r="F3816" s="18">
        <f>[1]!b_dq_cleanprice($A3816,日期设置!B$2)</f>
        <v>98.801000000000002</v>
      </c>
      <c r="G3816" s="18" t="str">
        <f t="shared" si="119"/>
        <v>2.36 + 2.36</v>
      </c>
      <c r="H3816" s="27">
        <f>[1]!b_dq_pctchange($A3816,日期设置!$B$2,1)/100</f>
        <v>0</v>
      </c>
      <c r="I3816" s="26">
        <f>[1]!b_pq_pctchange(A3816,日期设置!$B$4,日期设置!$B$2,1)</f>
        <v>0</v>
      </c>
      <c r="J3816" s="26">
        <f>[1]!b_pq_pctchange(A3816,日期设置!$C$4,日期设置!$B$2,1)</f>
        <v>-0.91939453136751415</v>
      </c>
      <c r="K3816" s="52">
        <f>[1]!b_dq_amount($A3816,日期设置!B$2,2,10000)</f>
        <v>0</v>
      </c>
      <c r="L3816" s="26">
        <f>[1]!b_info_latestpar(A3816,日期设置!$B$2)</f>
        <v>100</v>
      </c>
      <c r="M3816" s="6">
        <f>[1]!b_info_outstandingbalance($A3816,日期设置!B$2)</f>
        <v>10</v>
      </c>
      <c r="N3816" s="7" t="str">
        <f>[1]!b_info_latestissurercreditrating2(A3816,日期设置!$B$2,"102","1")</f>
        <v>AAA</v>
      </c>
      <c r="O3816" s="8">
        <v>4.33</v>
      </c>
      <c r="P3816" s="9">
        <f>[1]!b_info_repurchasedate(A3816)</f>
        <v>0</v>
      </c>
      <c r="Q3816" s="8" t="s">
        <v>16477</v>
      </c>
      <c r="R3816" s="2" t="str">
        <f>IF((--IF(P3816=0,Q3816,P3816))&gt;(--日期设置!$B$2),IF(P3816=0,Q3816,P3816),Q3816)</f>
        <v>2023-08-03</v>
      </c>
      <c r="S3816" s="2" t="s">
        <v>18250</v>
      </c>
      <c r="T3816" s="8">
        <f>[1]!b_anal_ptmyear($A3816,日期设置!$B$2)</f>
        <v>2.3671232876712329</v>
      </c>
      <c r="U3816" s="8">
        <f>[1]!b_anal_termifexercise($A3816,日期设置!B$2)</f>
        <v>2.3671232876712329</v>
      </c>
      <c r="V3816" s="10">
        <f>[1]!b_dq_dirtyprice(A3816,日期设置!$B$2)</f>
        <v>101.5414</v>
      </c>
      <c r="W3816" s="11">
        <f>IF(U3816=0,ROUNDUP((Q3816-日期设置!$B$2)/365,0),ROUNDUP((R3816-日期设置!$B$2)/365,0))</f>
        <v>3</v>
      </c>
      <c r="X3816" s="18">
        <f>_xlfn.IFNA(VLOOKUP(A3816,过往入选债券!A:D,4,0),2)</f>
        <v>2</v>
      </c>
      <c r="Y3816">
        <f>_xlfn.IFNA(VLOOKUP(C3816,[2]Sheet1!$A:$A,1,0),3)</f>
        <v>3</v>
      </c>
    </row>
    <row r="3817" spans="1:25" hidden="1" x14ac:dyDescent="0.2">
      <c r="A3817" s="21" t="s">
        <v>10524</v>
      </c>
      <c r="B3817" s="21" t="s">
        <v>10525</v>
      </c>
      <c r="C3817" s="37" t="s">
        <v>10526</v>
      </c>
      <c r="D3817" s="26" t="str">
        <f>[1]!b_calc_yield(A3817,日期设置!$B$2,F3817,1,R3817,1,O3817,L3817,S3817,)</f>
        <v>Fetching...</v>
      </c>
      <c r="E3817" s="26">
        <f t="shared" si="118"/>
        <v>9.7051869004170612</v>
      </c>
      <c r="F3817" s="18">
        <f>[1]!b_dq_cleanprice($A3817,日期设置!B$2)</f>
        <v>98.332899999999995</v>
      </c>
      <c r="G3817" s="18" t="str">
        <f t="shared" si="119"/>
        <v>2.06 + 0</v>
      </c>
      <c r="H3817" s="27">
        <f>[1]!b_dq_pctchange($A3817,日期设置!$B$2,1)/100</f>
        <v>0</v>
      </c>
      <c r="I3817" s="26">
        <f>[1]!b_pq_pctchange(A3817,日期设置!$B$4,日期设置!$B$2,1)</f>
        <v>0</v>
      </c>
      <c r="J3817" s="26">
        <f>[1]!b_pq_pctchange(A3817,日期设置!$C$4,日期设置!$B$2,1)</f>
        <v>9.6602129522176283E-2</v>
      </c>
      <c r="K3817" s="52">
        <f>[1]!b_dq_amount($A3817,日期设置!B$2,2,10000)</f>
        <v>0</v>
      </c>
      <c r="L3817" s="26">
        <f>[1]!b_info_latestpar(A3817,日期设置!$B$2)</f>
        <v>100</v>
      </c>
      <c r="M3817" s="6">
        <f>[1]!b_info_outstandingbalance($A3817,日期设置!B$2)</f>
        <v>5</v>
      </c>
      <c r="N3817" s="7" t="str">
        <f>[1]!b_info_latestissurercreditrating2(A3817,日期设置!$B$2,"102","1")</f>
        <v>AA</v>
      </c>
      <c r="O3817" s="8">
        <v>4</v>
      </c>
      <c r="P3817" s="9">
        <f>[1]!b_info_repurchasedate(A3817)</f>
        <v>0</v>
      </c>
      <c r="Q3817" s="8" t="s">
        <v>16705</v>
      </c>
      <c r="R3817" s="2" t="str">
        <f>IF((--IF(P3817=0,Q3817,P3817))&gt;(--日期设置!$B$2),IF(P3817=0,Q3817,P3817),Q3817)</f>
        <v>2023-04-13</v>
      </c>
      <c r="S3817" s="2" t="s">
        <v>17803</v>
      </c>
      <c r="T3817" s="8">
        <f>[1]!b_anal_ptmyear($A3817,日期设置!$B$2)</f>
        <v>2.0602739726027397</v>
      </c>
      <c r="U3817" s="8">
        <f>[1]!b_anal_termifexercise($A3817,日期设置!B$2)</f>
        <v>0</v>
      </c>
      <c r="V3817" s="10">
        <f>[1]!b_dq_dirtyprice(A3817,日期设置!$B$2)</f>
        <v>102.09180000000001</v>
      </c>
      <c r="W3817" s="11">
        <f>IF(U3817=0,ROUNDUP((Q3817-日期设置!$B$2)/365,0),ROUNDUP((R3817-日期设置!$B$2)/365,0))</f>
        <v>3</v>
      </c>
      <c r="X3817" s="18">
        <f>_xlfn.IFNA(VLOOKUP(A3817,过往入选债券!A:D,4,0),2)</f>
        <v>2</v>
      </c>
      <c r="Y3817">
        <f>_xlfn.IFNA(VLOOKUP(C3817,[2]Sheet1!$A:$A,1,0),3)</f>
        <v>3</v>
      </c>
    </row>
    <row r="3818" spans="1:25" hidden="1" x14ac:dyDescent="0.2">
      <c r="A3818" s="28" t="s">
        <v>21773</v>
      </c>
      <c r="B3818" s="28" t="s">
        <v>21945</v>
      </c>
      <c r="C3818" s="39" t="s">
        <v>283</v>
      </c>
      <c r="D3818" s="26" t="str">
        <f>[1]!b_calc_yield(A3818,日期设置!$B$2,F3818,1,R3818,1,O3818,L3818,S3818,)</f>
        <v>Fetching...</v>
      </c>
      <c r="E3818" s="26">
        <f t="shared" si="118"/>
        <v>32.307030457554006</v>
      </c>
      <c r="F3818" s="18">
        <f>[1]!b_dq_cleanprice($A3818,日期设置!B$2)</f>
        <v>100</v>
      </c>
      <c r="G3818" s="18" t="str">
        <f t="shared" si="119"/>
        <v>6.72 + 0</v>
      </c>
      <c r="H3818" s="27">
        <f>[1]!b_dq_pctchange($A3818,日期设置!$B$2,1)/100</f>
        <v>0</v>
      </c>
      <c r="I3818" s="26">
        <f>[1]!b_pq_pctchange(A3818,日期设置!$B$4,日期设置!$B$2,1)</f>
        <v>0</v>
      </c>
      <c r="J3818" s="26">
        <f>[1]!b_pq_pctchange(A3818,日期设置!$C$4,日期设置!$B$2,1)</f>
        <v>0</v>
      </c>
      <c r="K3818" s="52">
        <f>[1]!b_dq_amount($A3818,日期设置!B$2,2,10000)</f>
        <v>0</v>
      </c>
      <c r="L3818" s="26">
        <f>[1]!b_info_latestpar(A3818,日期设置!$B$2)</f>
        <v>100</v>
      </c>
      <c r="M3818" s="6">
        <f>[1]!b_info_outstandingbalance($A3818,日期设置!B$2)</f>
        <v>3.8</v>
      </c>
      <c r="N3818" s="7" t="str">
        <f>[1]!b_info_latestissurercreditrating2(A3818,日期设置!$B$2,"102","1")</f>
        <v>AA+</v>
      </c>
      <c r="O3818" s="43">
        <v>4.87</v>
      </c>
      <c r="P3818" s="9">
        <f>[1]!b_info_repurchasedate(A3818)</f>
        <v>0</v>
      </c>
      <c r="Q3818" s="31" t="s">
        <v>17440</v>
      </c>
      <c r="R3818" s="2" t="str">
        <f>IF((--IF(P3818=0,Q3818,P3818))&gt;(--日期设置!$B$2),IF(P3818=0,Q3818,P3818),Q3818)</f>
        <v>2027-12-11</v>
      </c>
      <c r="S3818" s="31" t="s">
        <v>16156</v>
      </c>
      <c r="T3818" s="8">
        <f>[1]!b_anal_ptmyear($A3818,日期设置!$B$2)</f>
        <v>6.7232876712328764</v>
      </c>
      <c r="U3818" s="8">
        <f>[1]!b_anal_termifexercise($A3818,日期设置!B$2)</f>
        <v>0</v>
      </c>
      <c r="V3818" s="10">
        <f>[1]!b_dq_dirtyprice(A3818,日期设置!$B$2)</f>
        <v>101.3476</v>
      </c>
      <c r="W3818" s="11">
        <f>IF(U3818=0,ROUNDUP((Q3818-日期设置!$B$2)/365,0),ROUNDUP((R3818-日期设置!$B$2)/365,0))</f>
        <v>7</v>
      </c>
      <c r="X3818" s="18">
        <f>_xlfn.IFNA(VLOOKUP(A3818,过往入选债券!A:D,4,0),2)</f>
        <v>2</v>
      </c>
      <c r="Y3818">
        <f>_xlfn.IFNA(VLOOKUP(C3818,[2]Sheet1!$A:$A,1,0),3)</f>
        <v>3</v>
      </c>
    </row>
    <row r="3819" spans="1:25" hidden="1" x14ac:dyDescent="0.2">
      <c r="A3819" s="21" t="s">
        <v>10772</v>
      </c>
      <c r="B3819" s="21" t="s">
        <v>10773</v>
      </c>
      <c r="C3819" s="37" t="s">
        <v>10774</v>
      </c>
      <c r="D3819" s="26" t="str">
        <f>[1]!b_calc_yield(A3819,日期设置!$B$2,F3819,1,R3819,1,O3819,L3819,S3819,)</f>
        <v>Fetching...</v>
      </c>
      <c r="E3819" s="26">
        <f t="shared" si="118"/>
        <v>9.8046203975423509</v>
      </c>
      <c r="F3819" s="18">
        <f>[1]!b_dq_cleanprice($A3819,日期设置!B$2)</f>
        <v>100</v>
      </c>
      <c r="G3819" s="18" t="str">
        <f t="shared" si="119"/>
        <v>4.10 + 2.10</v>
      </c>
      <c r="H3819" s="27">
        <f>[1]!b_dq_pctchange($A3819,日期设置!$B$2,1)/100</f>
        <v>0</v>
      </c>
      <c r="I3819" s="26">
        <f>[1]!b_pq_pctchange(A3819,日期设置!$B$4,日期设置!$B$2,1)</f>
        <v>0</v>
      </c>
      <c r="J3819" s="26">
        <f>[1]!b_pq_pctchange(A3819,日期设置!$C$4,日期设置!$B$2,1)</f>
        <v>0</v>
      </c>
      <c r="K3819" s="52">
        <f>[1]!b_dq_amount($A3819,日期设置!B$2,2,10000)</f>
        <v>0</v>
      </c>
      <c r="L3819" s="26">
        <f>[1]!b_info_latestpar(A3819,日期设置!$B$2)</f>
        <v>100</v>
      </c>
      <c r="M3819" s="6">
        <f>[1]!b_info_outstandingbalance($A3819,日期设置!B$2)</f>
        <v>2</v>
      </c>
      <c r="N3819" s="7" t="str">
        <f>[1]!b_info_latestissurercreditrating2(A3819,日期设置!$B$2,"102","1")</f>
        <v>AA</v>
      </c>
      <c r="O3819" s="8">
        <v>4.87</v>
      </c>
      <c r="P3819" s="9" t="str">
        <f>[1]!b_info_repurchasedate(A3819)</f>
        <v>2023-04-28</v>
      </c>
      <c r="Q3819" s="8" t="s">
        <v>17377</v>
      </c>
      <c r="R3819" s="2" t="str">
        <f>IF((--IF(P3819=0,Q3819,P3819))&gt;(--日期设置!$B$2),IF(P3819=0,Q3819,P3819),Q3819)</f>
        <v>2023-04-28</v>
      </c>
      <c r="S3819" s="2" t="s">
        <v>18086</v>
      </c>
      <c r="T3819" s="8">
        <f>[1]!b_anal_ptmyear($A3819,日期设置!$B$2)</f>
        <v>4.1013698630136988</v>
      </c>
      <c r="U3819" s="8">
        <f>[1]!b_anal_termifexercise($A3819,日期设置!B$2)</f>
        <v>2.1013698630136988</v>
      </c>
      <c r="V3819" s="10">
        <f>[1]!b_dq_dirtyprice(A3819,日期设置!$B$2)</f>
        <v>104.3763</v>
      </c>
      <c r="W3819" s="11">
        <f>IF(U3819=0,ROUNDUP((Q3819-日期设置!$B$2)/365,0),ROUNDUP((R3819-日期设置!$B$2)/365,0))</f>
        <v>3</v>
      </c>
      <c r="X3819" s="18">
        <f>_xlfn.IFNA(VLOOKUP(A3819,过往入选债券!A:D,4,0),2)</f>
        <v>2</v>
      </c>
      <c r="Y3819">
        <f>_xlfn.IFNA(VLOOKUP(C3819,[2]Sheet1!$A:$A,1,0),3)</f>
        <v>3</v>
      </c>
    </row>
    <row r="3820" spans="1:25" hidden="1" x14ac:dyDescent="0.2">
      <c r="A3820" s="21" t="s">
        <v>4172</v>
      </c>
      <c r="B3820" s="21" t="s">
        <v>4173</v>
      </c>
      <c r="C3820" s="37" t="s">
        <v>4174</v>
      </c>
      <c r="D3820" s="26" t="str">
        <f>[1]!b_calc_yield(A3820,日期设置!$B$2,F3820,1,R3820,1,O3820,L3820,S3820,)</f>
        <v>Fetching...</v>
      </c>
      <c r="E3820" s="26">
        <f t="shared" si="118"/>
        <v>9.8813301361877706</v>
      </c>
      <c r="F3820" s="18">
        <f>[1]!b_dq_cleanprice($A3820,日期设置!B$2)</f>
        <v>97.925700000000006</v>
      </c>
      <c r="G3820" s="18" t="str">
        <f t="shared" si="119"/>
        <v>2.09 + 0</v>
      </c>
      <c r="H3820" s="27">
        <f>[1]!b_dq_pctchange($A3820,日期设置!$B$2,1)/100</f>
        <v>0</v>
      </c>
      <c r="I3820" s="26">
        <f>[1]!b_pq_pctchange(A3820,日期设置!$B$4,日期设置!$B$2,1)</f>
        <v>0</v>
      </c>
      <c r="J3820" s="26">
        <f>[1]!b_pq_pctchange(A3820,日期设置!$C$4,日期设置!$B$2,1)</f>
        <v>0</v>
      </c>
      <c r="K3820" s="52">
        <f>[1]!b_dq_amount($A3820,日期设置!B$2,2,10000)</f>
        <v>0</v>
      </c>
      <c r="L3820" s="26">
        <f>[1]!b_info_latestpar(A3820,日期设置!$B$2)</f>
        <v>100</v>
      </c>
      <c r="M3820" s="6">
        <f>[1]!b_info_outstandingbalance($A3820,日期设置!B$2)</f>
        <v>10</v>
      </c>
      <c r="N3820" s="7">
        <f>[1]!b_info_latestissurercreditrating2(A3820,日期设置!$B$2,"102","1")</f>
        <v>0</v>
      </c>
      <c r="O3820" s="8">
        <v>3.8</v>
      </c>
      <c r="P3820" s="9">
        <f>[1]!b_info_repurchasedate(A3820)</f>
        <v>0</v>
      </c>
      <c r="Q3820" s="8" t="s">
        <v>16074</v>
      </c>
      <c r="R3820" s="2" t="str">
        <f>IF((--IF(P3820=0,Q3820,P3820))&gt;(--日期设置!$B$2),IF(P3820=0,Q3820,P3820),Q3820)</f>
        <v>2023-04-24</v>
      </c>
      <c r="S3820" s="2" t="s">
        <v>17860</v>
      </c>
      <c r="T3820" s="8">
        <f>[1]!b_anal_ptmyear($A3820,日期设置!$B$2)</f>
        <v>2.0904109589041098</v>
      </c>
      <c r="U3820" s="8">
        <f>[1]!b_anal_termifexercise($A3820,日期设置!B$2)</f>
        <v>0</v>
      </c>
      <c r="V3820" s="10">
        <f>[1]!b_dq_dirtyprice(A3820,日期设置!$B$2)</f>
        <v>101.38209999999999</v>
      </c>
      <c r="W3820" s="11">
        <f>IF(U3820=0,ROUNDUP((Q3820-日期设置!$B$2)/365,0),ROUNDUP((R3820-日期设置!$B$2)/365,0))</f>
        <v>3</v>
      </c>
      <c r="X3820" s="18">
        <f>_xlfn.IFNA(VLOOKUP(A3820,过往入选债券!A:D,4,0),2)</f>
        <v>2</v>
      </c>
      <c r="Y3820">
        <f>_xlfn.IFNA(VLOOKUP(C3820,[2]Sheet1!$A:$A,1,0),3)</f>
        <v>3</v>
      </c>
    </row>
    <row r="3821" spans="1:25" hidden="1" x14ac:dyDescent="0.2">
      <c r="A3821" s="28" t="s">
        <v>21000</v>
      </c>
      <c r="B3821" s="28" t="s">
        <v>21001</v>
      </c>
      <c r="C3821" s="39" t="s">
        <v>1679</v>
      </c>
      <c r="D3821" s="26" t="str">
        <f>[1]!b_calc_yield(A3821,日期设置!$B$2,F3821,1,R3821,1,O3821,L3821,S3821,)</f>
        <v>Fetching...</v>
      </c>
      <c r="E3821" s="26">
        <f t="shared" si="118"/>
        <v>12.285148108988043</v>
      </c>
      <c r="F3821" s="18">
        <f>[1]!b_dq_cleanprice($A3821,日期设置!B$2)</f>
        <v>99.469800000000006</v>
      </c>
      <c r="G3821" s="18" t="str">
        <f t="shared" si="119"/>
        <v>4.56 + 2.56</v>
      </c>
      <c r="H3821" s="27">
        <f>[1]!b_dq_pctchange($A3821,日期设置!$B$2,1)/100</f>
        <v>0</v>
      </c>
      <c r="I3821" s="26">
        <f>[1]!b_pq_pctchange(A3821,日期设置!$B$4,日期设置!$B$2,1)</f>
        <v>0</v>
      </c>
      <c r="J3821" s="26">
        <f>[1]!b_pq_pctchange(A3821,日期设置!$C$4,日期设置!$B$2,1)</f>
        <v>5.6531500720227439E-2</v>
      </c>
      <c r="K3821" s="52">
        <f>[1]!b_dq_amount($A3821,日期设置!B$2,2,10000)</f>
        <v>0</v>
      </c>
      <c r="L3821" s="26">
        <f>[1]!b_info_latestpar(A3821,日期设置!$B$2)</f>
        <v>100</v>
      </c>
      <c r="M3821" s="6">
        <f>[1]!b_info_outstandingbalance($A3821,日期设置!B$2)</f>
        <v>1</v>
      </c>
      <c r="N3821" s="7" t="str">
        <f>[1]!b_info_latestissurercreditrating2(A3821,日期设置!$B$2,"102","1")</f>
        <v>AA</v>
      </c>
      <c r="O3821" s="8">
        <v>4.6500000000000004</v>
      </c>
      <c r="P3821" s="9" t="str">
        <f>[1]!b_info_repurchasedate(A3821)</f>
        <v>2023-10-15</v>
      </c>
      <c r="Q3821" s="8" t="s">
        <v>21292</v>
      </c>
      <c r="R3821" s="2" t="str">
        <f>IF((--IF(P3821=0,Q3821,P3821))&gt;(--日期设置!$B$2),IF(P3821=0,Q3821,P3821),Q3821)</f>
        <v>2023-10-15</v>
      </c>
      <c r="S3821" s="31" t="s">
        <v>16386</v>
      </c>
      <c r="T3821" s="8">
        <f>[1]!b_anal_ptmyear($A3821,日期设置!$B$2)</f>
        <v>4.5671232876712331</v>
      </c>
      <c r="U3821" s="8">
        <f>[1]!b_anal_termifexercise($A3821,日期设置!B$2)</f>
        <v>2.5671232876712327</v>
      </c>
      <c r="V3821" s="10">
        <f>[1]!b_dq_dirtyprice(A3821,日期设置!$B$2)</f>
        <v>101.48269999999999</v>
      </c>
      <c r="W3821" s="11">
        <f>IF(U3821=0,ROUNDUP((Q3821-日期设置!$B$2)/365,0),ROUNDUP((R3821-日期设置!$B$2)/365,0))</f>
        <v>3</v>
      </c>
      <c r="X3821" s="18">
        <f>_xlfn.IFNA(VLOOKUP(A3821,过往入选债券!A:D,4,0),2)</f>
        <v>2</v>
      </c>
      <c r="Y3821">
        <f>_xlfn.IFNA(VLOOKUP(C3821,[2]Sheet1!$A:$A,1,0),3)</f>
        <v>3</v>
      </c>
    </row>
    <row r="3822" spans="1:25" hidden="1" x14ac:dyDescent="0.2">
      <c r="A3822" s="21" t="s">
        <v>9338</v>
      </c>
      <c r="B3822" s="21" t="s">
        <v>9339</v>
      </c>
      <c r="C3822" s="37" t="s">
        <v>2137</v>
      </c>
      <c r="D3822" s="26" t="str">
        <f>[1]!b_calc_yield(A3822,日期设置!$B$2,F3822,1,R3822,1,O3822,L3822,S3822,)</f>
        <v>Fetching...</v>
      </c>
      <c r="E3822" s="26">
        <f t="shared" si="118"/>
        <v>7.5371718513066899</v>
      </c>
      <c r="F3822" s="18">
        <f>[1]!b_dq_cleanprice($A3822,日期设置!B$2)</f>
        <v>99.436999999999998</v>
      </c>
      <c r="G3822" s="18" t="str">
        <f t="shared" si="119"/>
        <v>1.57 + 0</v>
      </c>
      <c r="H3822" s="27">
        <f>[1]!b_dq_pctchange($A3822,日期设置!$B$2,1)/100</f>
        <v>0</v>
      </c>
      <c r="I3822" s="26">
        <f>[1]!b_pq_pctchange(A3822,日期设置!$B$4,日期设置!$B$2,1)</f>
        <v>0</v>
      </c>
      <c r="J3822" s="26">
        <f>[1]!b_pq_pctchange(A3822,日期设置!$C$4,日期设置!$B$2,1)</f>
        <v>-0.13718495665517907</v>
      </c>
      <c r="K3822" s="52">
        <f>[1]!b_dq_amount($A3822,日期设置!B$2,2,10000)</f>
        <v>0</v>
      </c>
      <c r="L3822" s="26">
        <f>[1]!b_info_latestpar(A3822,日期设置!$B$2)</f>
        <v>100</v>
      </c>
      <c r="M3822" s="6">
        <f>[1]!b_info_outstandingbalance($A3822,日期设置!B$2)</f>
        <v>10</v>
      </c>
      <c r="N3822" s="7" t="str">
        <f>[1]!b_info_latestissurercreditrating2(A3822,日期设置!$B$2,"102","1")</f>
        <v>AA+</v>
      </c>
      <c r="O3822" s="8">
        <v>4.5</v>
      </c>
      <c r="P3822" s="9">
        <f>[1]!b_info_repurchasedate(A3822)</f>
        <v>0</v>
      </c>
      <c r="Q3822" s="8" t="s">
        <v>16495</v>
      </c>
      <c r="R3822" s="2" t="str">
        <f>IF((--IF(P3822=0,Q3822,P3822))&gt;(--日期设置!$B$2),IF(P3822=0,Q3822,P3822),Q3822)</f>
        <v>2022-10-17</v>
      </c>
      <c r="S3822" s="2" t="s">
        <v>18249</v>
      </c>
      <c r="T3822" s="8">
        <f>[1]!b_anal_ptmyear($A3822,日期设置!$B$2)</f>
        <v>1.5726027397260274</v>
      </c>
      <c r="U3822" s="8">
        <f>[1]!b_anal_termifexercise($A3822,日期设置!B$2)</f>
        <v>0</v>
      </c>
      <c r="V3822" s="10">
        <f>[1]!b_dq_dirtyprice(A3822,日期设置!$B$2)</f>
        <v>101.3603</v>
      </c>
      <c r="W3822" s="11">
        <f>IF(U3822=0,ROUNDUP((Q3822-日期设置!$B$2)/365,0),ROUNDUP((R3822-日期设置!$B$2)/365,0))</f>
        <v>2</v>
      </c>
      <c r="X3822" s="18">
        <f>_xlfn.IFNA(VLOOKUP(A3822,过往入选债券!A:D,4,0),2)</f>
        <v>2</v>
      </c>
      <c r="Y3822">
        <f>_xlfn.IFNA(VLOOKUP(C3822,[2]Sheet1!$A:$A,1,0),3)</f>
        <v>3</v>
      </c>
    </row>
    <row r="3823" spans="1:25" hidden="1" x14ac:dyDescent="0.2">
      <c r="A3823" s="28" t="s">
        <v>20950</v>
      </c>
      <c r="B3823" s="28" t="s">
        <v>20951</v>
      </c>
      <c r="C3823" s="39" t="s">
        <v>2041</v>
      </c>
      <c r="D3823" s="26" t="str">
        <f>[1]!b_calc_yield(A3823,日期设置!$B$2,F3823,1,R3823,1,O3823,L3823,S3823,)</f>
        <v>Fetching...</v>
      </c>
      <c r="E3823" s="26">
        <f t="shared" si="118"/>
        <v>12.368456167774134</v>
      </c>
      <c r="F3823" s="18">
        <f>[1]!b_dq_cleanprice($A3823,日期设置!B$2)</f>
        <v>97.940600000000003</v>
      </c>
      <c r="G3823" s="18" t="str">
        <f t="shared" si="119"/>
        <v>2.56 + 0</v>
      </c>
      <c r="H3823" s="27">
        <f>[1]!b_dq_pctchange($A3823,日期设置!$B$2,1)/100</f>
        <v>0</v>
      </c>
      <c r="I3823" s="26">
        <f>[1]!b_pq_pctchange(A3823,日期设置!$B$4,日期设置!$B$2,1)</f>
        <v>0</v>
      </c>
      <c r="J3823" s="26">
        <f>[1]!b_pq_pctchange(A3823,日期设置!$C$4,日期设置!$B$2,1)</f>
        <v>0</v>
      </c>
      <c r="K3823" s="52">
        <f>[1]!b_dq_amount($A3823,日期设置!B$2,2,10000)</f>
        <v>0</v>
      </c>
      <c r="L3823" s="26">
        <f>[1]!b_info_latestpar(A3823,日期设置!$B$2)</f>
        <v>100</v>
      </c>
      <c r="M3823" s="6">
        <f>[1]!b_info_outstandingbalance($A3823,日期设置!B$2)</f>
        <v>20</v>
      </c>
      <c r="N3823" s="7" t="str">
        <f>[1]!b_info_latestissurercreditrating2(A3823,日期设置!$B$2,"102","1")</f>
        <v>AAA</v>
      </c>
      <c r="O3823" s="8">
        <v>4</v>
      </c>
      <c r="P3823" s="9">
        <f>[1]!b_info_repurchasedate(A3823)</f>
        <v>0</v>
      </c>
      <c r="Q3823" s="8" t="s">
        <v>21295</v>
      </c>
      <c r="R3823" s="2" t="str">
        <f>IF((--IF(P3823=0,Q3823,P3823))&gt;(--日期设置!$B$2),IF(P3823=0,Q3823,P3823),Q3823)</f>
        <v>2023-10-15</v>
      </c>
      <c r="S3823" s="31" t="s">
        <v>16386</v>
      </c>
      <c r="T3823" s="8">
        <f>[1]!b_anal_ptmyear($A3823,日期设置!$B$2)</f>
        <v>2.5671232876712331</v>
      </c>
      <c r="U3823" s="8">
        <f>[1]!b_anal_termifexercise($A3823,日期设置!B$2)</f>
        <v>0</v>
      </c>
      <c r="V3823" s="10">
        <f>[1]!b_dq_dirtyprice(A3823,日期设置!$B$2)</f>
        <v>99.6721</v>
      </c>
      <c r="W3823" s="11">
        <f>IF(U3823=0,ROUNDUP((Q3823-日期设置!$B$2)/365,0),ROUNDUP((R3823-日期设置!$B$2)/365,0))</f>
        <v>3</v>
      </c>
      <c r="X3823" s="18">
        <f>_xlfn.IFNA(VLOOKUP(A3823,过往入选债券!A:D,4,0),2)</f>
        <v>2</v>
      </c>
      <c r="Y3823">
        <f>_xlfn.IFNA(VLOOKUP(C3823,[2]Sheet1!$A:$A,1,0),3)</f>
        <v>3</v>
      </c>
    </row>
    <row r="3824" spans="1:25" hidden="1" x14ac:dyDescent="0.2">
      <c r="A3824" s="21" t="s">
        <v>8731</v>
      </c>
      <c r="B3824" s="21" t="s">
        <v>8732</v>
      </c>
      <c r="C3824" s="37" t="s">
        <v>8733</v>
      </c>
      <c r="D3824" s="26" t="str">
        <f>[1]!b_calc_yield(A3824,日期设置!$B$2,F3824,1,R3824,1,O3824,L3824,S3824,)</f>
        <v>Fetching...</v>
      </c>
      <c r="E3824" s="26">
        <f t="shared" si="118"/>
        <v>5.8882653647711169</v>
      </c>
      <c r="F3824" s="18">
        <f>[1]!b_dq_cleanprice($A3824,日期设置!B$2)</f>
        <v>101.0076</v>
      </c>
      <c r="G3824" s="18" t="str">
        <f t="shared" si="119"/>
        <v>1.25 + 1.25</v>
      </c>
      <c r="H3824" s="27">
        <f>[1]!b_dq_pctchange($A3824,日期设置!$B$2,1)/100</f>
        <v>0</v>
      </c>
      <c r="I3824" s="26">
        <f>[1]!b_pq_pctchange(A3824,日期设置!$B$4,日期设置!$B$2,1)</f>
        <v>0</v>
      </c>
      <c r="J3824" s="26">
        <f>[1]!b_pq_pctchange(A3824,日期设置!$C$4,日期设置!$B$2,1)</f>
        <v>0</v>
      </c>
      <c r="K3824" s="52">
        <f>[1]!b_dq_amount($A3824,日期设置!B$2,2,10000)</f>
        <v>0</v>
      </c>
      <c r="L3824" s="26">
        <f>[1]!b_info_latestpar(A3824,日期设置!$B$2)</f>
        <v>100</v>
      </c>
      <c r="M3824" s="6">
        <f>[1]!b_info_outstandingbalance($A3824,日期设置!B$2)</f>
        <v>8</v>
      </c>
      <c r="N3824" s="7" t="str">
        <f>[1]!b_info_latestissurercreditrating2(A3824,日期设置!$B$2,"102","1")</f>
        <v>AA+</v>
      </c>
      <c r="O3824" s="8">
        <v>5.73</v>
      </c>
      <c r="P3824" s="9">
        <f>[1]!b_info_repurchasedate(A3824)</f>
        <v>0</v>
      </c>
      <c r="Q3824" s="8" t="s">
        <v>16203</v>
      </c>
      <c r="R3824" s="2" t="str">
        <f>IF((--IF(P3824=0,Q3824,P3824))&gt;(--日期设置!$B$2),IF(P3824=0,Q3824,P3824),Q3824)</f>
        <v>2022-06-24</v>
      </c>
      <c r="S3824" s="2" t="s">
        <v>17990</v>
      </c>
      <c r="T3824" s="8">
        <f>[1]!b_anal_ptmyear($A3824,日期设置!$B$2)</f>
        <v>1.2575342465753425</v>
      </c>
      <c r="U3824" s="8">
        <f>[1]!b_anal_termifexercise($A3824,日期设置!B$2)</f>
        <v>1.2575342465753425</v>
      </c>
      <c r="V3824" s="10">
        <f>[1]!b_dq_dirtyprice(A3824,日期设置!$B$2)</f>
        <v>105.2619</v>
      </c>
      <c r="W3824" s="11">
        <f>IF(U3824=0,ROUNDUP((Q3824-日期设置!$B$2)/365,0),ROUNDUP((R3824-日期设置!$B$2)/365,0))</f>
        <v>2</v>
      </c>
      <c r="X3824" s="18">
        <f>_xlfn.IFNA(VLOOKUP(A3824,过往入选债券!A:D,4,0),2)</f>
        <v>2</v>
      </c>
      <c r="Y3824">
        <f>_xlfn.IFNA(VLOOKUP(C3824,[2]Sheet1!$A:$A,1,0),3)</f>
        <v>3</v>
      </c>
    </row>
    <row r="3825" spans="1:25" hidden="1" x14ac:dyDescent="0.2">
      <c r="A3825" s="28" t="s">
        <v>20524</v>
      </c>
      <c r="B3825" s="28" t="s">
        <v>20525</v>
      </c>
      <c r="C3825" s="39" t="s">
        <v>376</v>
      </c>
      <c r="D3825" s="26" t="str">
        <f>[1]!b_calc_yield(A3825,日期设置!$B$2,F3825,1,R3825,1,O3825,L3825,S3825,)</f>
        <v>Fetching...</v>
      </c>
      <c r="E3825" s="26">
        <f t="shared" si="118"/>
        <v>12.000379327444533</v>
      </c>
      <c r="F3825" s="18">
        <f>[1]!b_dq_cleanprice($A3825,日期设置!B$2)</f>
        <v>99.044600000000003</v>
      </c>
      <c r="G3825" s="18" t="str">
        <f t="shared" si="119"/>
        <v>4.50 + 2.50</v>
      </c>
      <c r="H3825" s="27">
        <f>[1]!b_dq_pctchange($A3825,日期设置!$B$2,1)/100</f>
        <v>0</v>
      </c>
      <c r="I3825" s="26">
        <f>[1]!b_pq_pctchange(A3825,日期设置!$B$4,日期设置!$B$2,1)</f>
        <v>0</v>
      </c>
      <c r="J3825" s="26">
        <f>[1]!b_pq_pctchange(A3825,日期设置!$C$4,日期设置!$B$2,1)</f>
        <v>0</v>
      </c>
      <c r="K3825" s="52">
        <f>[1]!b_dq_amount($A3825,日期设置!B$2,2,10000)</f>
        <v>0</v>
      </c>
      <c r="L3825" s="26">
        <f>[1]!b_info_latestpar(A3825,日期设置!$B$2)</f>
        <v>100</v>
      </c>
      <c r="M3825" s="6">
        <f>[1]!b_info_outstandingbalance($A3825,日期设置!B$2)</f>
        <v>5</v>
      </c>
      <c r="N3825" s="7" t="str">
        <f>[1]!b_info_latestissurercreditrating2(A3825,日期设置!$B$2,"102","1")</f>
        <v>AA</v>
      </c>
      <c r="O3825" s="8">
        <v>4.46</v>
      </c>
      <c r="P3825" s="9" t="str">
        <f>[1]!b_info_repurchasedate(A3825)</f>
        <v>2023-09-24</v>
      </c>
      <c r="Q3825" s="8" t="s">
        <v>20853</v>
      </c>
      <c r="R3825" s="2" t="str">
        <f>IF((--IF(P3825=0,Q3825,P3825))&gt;(--日期设置!$B$2),IF(P3825=0,Q3825,P3825),Q3825)</f>
        <v>2023-09-24</v>
      </c>
      <c r="S3825" s="31" t="s">
        <v>17569</v>
      </c>
      <c r="T3825" s="8">
        <f>[1]!b_anal_ptmyear($A3825,日期设置!$B$2)</f>
        <v>4.5095890410958903</v>
      </c>
      <c r="U3825" s="8">
        <f>[1]!b_anal_termifexercise($A3825,日期设置!B$2)</f>
        <v>2.5095890410958903</v>
      </c>
      <c r="V3825" s="10">
        <f>[1]!b_dq_dirtyprice(A3825,日期设置!$B$2)</f>
        <v>101.23180000000001</v>
      </c>
      <c r="W3825" s="11">
        <f>IF(U3825=0,ROUNDUP((Q3825-日期设置!$B$2)/365,0),ROUNDUP((R3825-日期设置!$B$2)/365,0))</f>
        <v>3</v>
      </c>
      <c r="X3825" s="18">
        <f>_xlfn.IFNA(VLOOKUP(A3825,过往入选债券!A:D,4,0),2)</f>
        <v>2</v>
      </c>
      <c r="Y3825">
        <f>_xlfn.IFNA(VLOOKUP(C3825,[2]Sheet1!$A:$A,1,0),3)</f>
        <v>3</v>
      </c>
    </row>
    <row r="3826" spans="1:25" hidden="1" x14ac:dyDescent="0.2">
      <c r="A3826" s="21" t="s">
        <v>20148</v>
      </c>
      <c r="B3826" s="21" t="s">
        <v>20149</v>
      </c>
      <c r="C3826" s="37" t="s">
        <v>140</v>
      </c>
      <c r="D3826" s="26" t="str">
        <f>[1]!b_calc_yield(A3826,日期设置!$B$2,F3826,1,R3826,1,O3826,L3826,S3826,)</f>
        <v>Fetching...</v>
      </c>
      <c r="E3826" s="26">
        <f t="shared" si="118"/>
        <v>11.98954422561922</v>
      </c>
      <c r="F3826" s="18">
        <f>[1]!b_dq_cleanprice($A3826,日期设置!B$2)</f>
        <v>99.229399999999998</v>
      </c>
      <c r="G3826" s="18" t="str">
        <f t="shared" si="119"/>
        <v>4.50 + 2.50</v>
      </c>
      <c r="H3826" s="27">
        <f>[1]!b_dq_pctchange($A3826,日期设置!$B$2,1)/100</f>
        <v>0</v>
      </c>
      <c r="I3826" s="26">
        <f>[1]!b_pq_pctchange(A3826,日期设置!$B$4,日期设置!$B$2,1)</f>
        <v>0</v>
      </c>
      <c r="J3826" s="26">
        <f>[1]!b_pq_pctchange(A3826,日期设置!$C$4,日期设置!$B$2,1)</f>
        <v>0</v>
      </c>
      <c r="K3826" s="52">
        <f>[1]!b_dq_amount($A3826,日期设置!B$2,2,10000)</f>
        <v>0</v>
      </c>
      <c r="L3826" s="26">
        <f>[1]!b_info_latestpar(A3826,日期设置!$B$2)</f>
        <v>100</v>
      </c>
      <c r="M3826" s="6">
        <f>[1]!b_info_outstandingbalance($A3826,日期设置!B$2)</f>
        <v>6</v>
      </c>
      <c r="N3826" s="7">
        <f>[1]!b_info_latestissurercreditrating2(A3826,日期设置!$B$2,"102","1")</f>
        <v>0</v>
      </c>
      <c r="O3826" s="8">
        <v>4.54</v>
      </c>
      <c r="P3826" s="9" t="str">
        <f>[1]!b_info_repurchasedate(A3826)</f>
        <v>2023-09-24</v>
      </c>
      <c r="Q3826" s="8" t="s">
        <v>20853</v>
      </c>
      <c r="R3826" s="2" t="str">
        <f>IF((--IF(P3826=0,Q3826,P3826))&gt;(--日期设置!$B$2),IF(P3826=0,Q3826,P3826),Q3826)</f>
        <v>2023-09-24</v>
      </c>
      <c r="S3826" s="47" t="s">
        <v>17569</v>
      </c>
      <c r="T3826" s="8">
        <f>[1]!b_anal_ptmyear($A3826,日期设置!$B$2)</f>
        <v>4.5095890410958903</v>
      </c>
      <c r="U3826" s="8">
        <f>[1]!b_anal_termifexercise($A3826,日期设置!B$2)</f>
        <v>2.5095890410958903</v>
      </c>
      <c r="V3826" s="10">
        <f>[1]!b_dq_dirtyprice(A3826,日期设置!$B$2)</f>
        <v>101.4559</v>
      </c>
      <c r="W3826" s="11">
        <f>IF(U3826=0,ROUNDUP((Q3826-日期设置!$B$2)/365,0),ROUNDUP((R3826-日期设置!$B$2)/365,0))</f>
        <v>3</v>
      </c>
      <c r="X3826" s="18">
        <f>_xlfn.IFNA(VLOOKUP(A3826,过往入选债券!A:D,4,0),2)</f>
        <v>2</v>
      </c>
      <c r="Y3826" s="45">
        <f>_xlfn.IFNA(VLOOKUP(C3826,[2]Sheet1!$A:$A,1,0),3)</f>
        <v>3</v>
      </c>
    </row>
    <row r="3827" spans="1:25" hidden="1" x14ac:dyDescent="0.2">
      <c r="A3827" s="21" t="s">
        <v>880</v>
      </c>
      <c r="B3827" s="21" t="s">
        <v>881</v>
      </c>
      <c r="C3827" s="37" t="s">
        <v>882</v>
      </c>
      <c r="D3827" s="26" t="str">
        <f>[1]!b_calc_yield(A3827,日期设置!$B$2,F3827,1,R3827,1,O3827,L3827,S3827,)</f>
        <v>Fetching...</v>
      </c>
      <c r="E3827" s="26">
        <f t="shared" si="118"/>
        <v>3.1960962087272282</v>
      </c>
      <c r="F3827" s="18">
        <f>[1]!b_dq_cleanprice($A3827,日期设置!B$2)</f>
        <v>99.929199999999994</v>
      </c>
      <c r="G3827" s="18" t="str">
        <f t="shared" si="119"/>
        <v>0.65 + 0</v>
      </c>
      <c r="H3827" s="27">
        <f>[1]!b_dq_pctchange($A3827,日期设置!$B$2,1)/100</f>
        <v>0</v>
      </c>
      <c r="I3827" s="26">
        <f>[1]!b_pq_pctchange(A3827,日期设置!$B$4,日期设置!$B$2,1)</f>
        <v>0</v>
      </c>
      <c r="J3827" s="26">
        <f>[1]!b_pq_pctchange(A3827,日期设置!$C$4,日期设置!$B$2,1)</f>
        <v>0</v>
      </c>
      <c r="K3827" s="52">
        <f>[1]!b_dq_amount($A3827,日期设置!B$2,2,10000)</f>
        <v>0</v>
      </c>
      <c r="L3827" s="26">
        <f>[1]!b_info_latestpar(A3827,日期设置!$B$2)</f>
        <v>100</v>
      </c>
      <c r="M3827" s="6">
        <f>[1]!b_info_outstandingbalance($A3827,日期设置!B$2)</f>
        <v>10</v>
      </c>
      <c r="N3827" s="7">
        <f>[1]!b_info_latestissurercreditrating2(A3827,日期设置!$B$2,"102","1")</f>
        <v>0</v>
      </c>
      <c r="O3827" s="8">
        <v>4.83</v>
      </c>
      <c r="P3827" s="9">
        <f>[1]!b_info_repurchasedate(A3827)</f>
        <v>0</v>
      </c>
      <c r="Q3827" s="8" t="s">
        <v>17009</v>
      </c>
      <c r="R3827" s="2" t="str">
        <f>IF((--IF(P3827=0,Q3827,P3827))&gt;(--日期设置!$B$2),IF(P3827=0,Q3827,P3827),Q3827)</f>
        <v>2021-11-17</v>
      </c>
      <c r="S3827" s="2" t="s">
        <v>18021</v>
      </c>
      <c r="T3827" s="8">
        <f>[1]!b_anal_ptmyear($A3827,日期设置!$B$2)</f>
        <v>0.65753424657534243</v>
      </c>
      <c r="U3827" s="8">
        <f>[1]!b_anal_termifexercise($A3827,日期设置!B$2)</f>
        <v>0</v>
      </c>
      <c r="V3827" s="10">
        <f>[1]!b_dq_dirtyprice(A3827,日期设置!$B$2)</f>
        <v>101.58329999999999</v>
      </c>
      <c r="W3827" s="11">
        <f>IF(U3827=0,ROUNDUP((Q3827-日期设置!$B$2)/365,0),ROUNDUP((R3827-日期设置!$B$2)/365,0))</f>
        <v>1</v>
      </c>
      <c r="X3827" s="18">
        <f>_xlfn.IFNA(VLOOKUP(A3827,过往入选债券!A:D,4,0),2)</f>
        <v>2</v>
      </c>
      <c r="Y3827">
        <f>_xlfn.IFNA(VLOOKUP(C3827,[2]Sheet1!$A:$A,1,0),3)</f>
        <v>3</v>
      </c>
    </row>
    <row r="3828" spans="1:25" hidden="1" x14ac:dyDescent="0.2">
      <c r="A3828" s="21" t="s">
        <v>6124</v>
      </c>
      <c r="B3828" s="21" t="s">
        <v>6125</v>
      </c>
      <c r="C3828" s="37" t="s">
        <v>6126</v>
      </c>
      <c r="D3828" s="26" t="str">
        <f>[1]!b_calc_yield(A3828,日期设置!$B$2,F3828,1,R3828,1,O3828,L3828,S3828,)</f>
        <v>Fetching...</v>
      </c>
      <c r="E3828" s="26">
        <f t="shared" si="118"/>
        <v>6.8944353518821666</v>
      </c>
      <c r="F3828" s="18">
        <f>[1]!b_dq_cleanprice($A3828,日期设置!B$2)</f>
        <v>102.128</v>
      </c>
      <c r="G3828" s="18" t="str">
        <f t="shared" si="119"/>
        <v>1.46 + 0</v>
      </c>
      <c r="H3828" s="27">
        <f>[1]!b_dq_pctchange($A3828,日期设置!$B$2,1)/100</f>
        <v>0</v>
      </c>
      <c r="I3828" s="26">
        <f>[1]!b_pq_pctchange(A3828,日期设置!$B$4,日期设置!$B$2,1)</f>
        <v>0</v>
      </c>
      <c r="J3828" s="26">
        <f>[1]!b_pq_pctchange(A3828,日期设置!$C$4,日期设置!$B$2,1)</f>
        <v>0</v>
      </c>
      <c r="K3828" s="52">
        <f>[1]!b_dq_amount($A3828,日期设置!B$2,2,10000)</f>
        <v>0</v>
      </c>
      <c r="L3828" s="26">
        <f>[1]!b_info_latestpar(A3828,日期设置!$B$2)</f>
        <v>100</v>
      </c>
      <c r="M3828" s="6">
        <f>[1]!b_info_outstandingbalance($A3828,日期设置!B$2)</f>
        <v>2</v>
      </c>
      <c r="N3828" s="7" t="str">
        <f>[1]!b_info_latestissurercreditrating2(A3828,日期设置!$B$2,"102","1")</f>
        <v>AA</v>
      </c>
      <c r="O3828" s="8">
        <v>6.43</v>
      </c>
      <c r="P3828" s="9">
        <f>[1]!b_info_repurchasedate(A3828)</f>
        <v>0</v>
      </c>
      <c r="Q3828" s="8" t="s">
        <v>17161</v>
      </c>
      <c r="R3828" s="2" t="str">
        <f>IF((--IF(P3828=0,Q3828,P3828))&gt;(--日期设置!$B$2),IF(P3828=0,Q3828,P3828),Q3828)</f>
        <v>2022-09-07</v>
      </c>
      <c r="S3828" s="2" t="s">
        <v>17782</v>
      </c>
      <c r="T3828" s="8">
        <f>[1]!b_anal_ptmyear($A3828,日期设置!$B$2)</f>
        <v>1.463013698630137</v>
      </c>
      <c r="U3828" s="8">
        <f>[1]!b_anal_termifexercise($A3828,日期设置!B$2)</f>
        <v>0</v>
      </c>
      <c r="V3828" s="10">
        <f>[1]!b_dq_dirtyprice(A3828,日期设置!$B$2)</f>
        <v>105.5808</v>
      </c>
      <c r="W3828" s="11">
        <f>IF(U3828=0,ROUNDUP((Q3828-日期设置!$B$2)/365,0),ROUNDUP((R3828-日期设置!$B$2)/365,0))</f>
        <v>2</v>
      </c>
      <c r="X3828" s="18">
        <f>_xlfn.IFNA(VLOOKUP(A3828,过往入选债券!A:D,4,0),2)</f>
        <v>2</v>
      </c>
      <c r="Y3828">
        <f>_xlfn.IFNA(VLOOKUP(C3828,[2]Sheet1!$A:$A,1,0),3)</f>
        <v>3</v>
      </c>
    </row>
    <row r="3829" spans="1:25" hidden="1" x14ac:dyDescent="0.2">
      <c r="A3829" s="21" t="s">
        <v>14355</v>
      </c>
      <c r="B3829" s="21" t="s">
        <v>14356</v>
      </c>
      <c r="C3829" s="37" t="s">
        <v>4806</v>
      </c>
      <c r="D3829" s="26" t="str">
        <f>[1]!b_calc_yield(A3829,日期设置!$B$2,F3829,1,R3829,1,O3829,L3829,S3829,)</f>
        <v>Fetching...</v>
      </c>
      <c r="E3829" s="26">
        <f t="shared" si="118"/>
        <v>24.282095770047963</v>
      </c>
      <c r="F3829" s="18">
        <f>[1]!b_dq_cleanprice($A3829,日期设置!B$2)</f>
        <v>84.764700000000005</v>
      </c>
      <c r="G3829" s="18" t="str">
        <f t="shared" si="119"/>
        <v>3.73 + 0</v>
      </c>
      <c r="H3829" s="27">
        <f>[1]!b_dq_pctchange($A3829,日期设置!$B$2,1)/100</f>
        <v>0</v>
      </c>
      <c r="I3829" s="26">
        <f>[1]!b_pq_pctchange(A3829,日期设置!$B$4,日期设置!$B$2,1)</f>
        <v>0</v>
      </c>
      <c r="J3829" s="26">
        <f>[1]!b_pq_pctchange(A3829,日期设置!$C$4,日期设置!$B$2,1)</f>
        <v>0</v>
      </c>
      <c r="K3829" s="52">
        <f>[1]!b_dq_amount($A3829,日期设置!B$2,2,10000)</f>
        <v>0</v>
      </c>
      <c r="L3829" s="26">
        <f>[1]!b_info_latestpar(A3829,日期设置!$B$2)</f>
        <v>80</v>
      </c>
      <c r="M3829" s="6">
        <f>[1]!b_info_outstandingbalance($A3829,日期设置!B$2)</f>
        <v>7.2</v>
      </c>
      <c r="N3829" s="7" t="str">
        <f>[1]!b_info_latestissurercreditrating2(A3829,日期设置!$B$2,"102","1")</f>
        <v>AA+</v>
      </c>
      <c r="O3829" s="8">
        <v>6.79</v>
      </c>
      <c r="P3829" s="9">
        <f>[1]!b_info_repurchasedate(A3829)</f>
        <v>0</v>
      </c>
      <c r="Q3829" s="8" t="s">
        <v>16946</v>
      </c>
      <c r="R3829" s="2" t="str">
        <f>IF((--IF(P3829=0,Q3829,P3829))&gt;(--日期设置!$B$2),IF(P3829=0,Q3829,P3829),Q3829)</f>
        <v>2024-12-14</v>
      </c>
      <c r="S3829" s="2" t="s">
        <v>18172</v>
      </c>
      <c r="T3829" s="8">
        <f>[1]!b_anal_ptmyear($A3829,日期设置!$B$2)</f>
        <v>3.7315068493150685</v>
      </c>
      <c r="U3829" s="8">
        <f>[1]!b_anal_termifexercise($A3829,日期设置!B$2)</f>
        <v>0</v>
      </c>
      <c r="V3829" s="10">
        <f>[1]!b_dq_dirtyprice(A3829,日期设置!$B$2)</f>
        <v>86.223200000000006</v>
      </c>
      <c r="W3829" s="11">
        <f>IF(U3829=0,ROUNDUP((Q3829-日期设置!$B$2)/365,0),ROUNDUP((R3829-日期设置!$B$2)/365,0))</f>
        <v>4</v>
      </c>
      <c r="X3829" s="18">
        <f>_xlfn.IFNA(VLOOKUP(A3829,过往入选债券!A:D,4,0),2)</f>
        <v>2</v>
      </c>
      <c r="Y3829">
        <f>_xlfn.IFNA(VLOOKUP(C3829,[2]Sheet1!$A:$A,1,0),3)</f>
        <v>3</v>
      </c>
    </row>
    <row r="3830" spans="1:25" hidden="1" x14ac:dyDescent="0.2">
      <c r="A3830" s="21" t="s">
        <v>10442</v>
      </c>
      <c r="B3830" s="21" t="s">
        <v>10443</v>
      </c>
      <c r="C3830" s="37" t="s">
        <v>143</v>
      </c>
      <c r="D3830" s="26" t="str">
        <f>[1]!b_calc_yield(A3830,日期设置!$B$2,F3830,1,R3830,1,O3830,L3830,S3830,)</f>
        <v>Fetching...</v>
      </c>
      <c r="E3830" s="26">
        <f t="shared" si="118"/>
        <v>9.5797334778588983</v>
      </c>
      <c r="F3830" s="18">
        <f>[1]!b_dq_cleanprice($A3830,日期设置!B$2)</f>
        <v>97.117400000000004</v>
      </c>
      <c r="G3830" s="18" t="str">
        <f t="shared" si="119"/>
        <v>2.02 + 0</v>
      </c>
      <c r="H3830" s="27">
        <f>[1]!b_dq_pctchange($A3830,日期设置!$B$2,1)/100</f>
        <v>0</v>
      </c>
      <c r="I3830" s="26">
        <f>[1]!b_pq_pctchange(A3830,日期设置!$B$4,日期设置!$B$2,1)</f>
        <v>0</v>
      </c>
      <c r="J3830" s="26">
        <f>[1]!b_pq_pctchange(A3830,日期设置!$C$4,日期设置!$B$2,1)</f>
        <v>0</v>
      </c>
      <c r="K3830" s="52">
        <f>[1]!b_dq_amount($A3830,日期设置!B$2,2,10000)</f>
        <v>0</v>
      </c>
      <c r="L3830" s="26">
        <f>[1]!b_info_latestpar(A3830,日期设置!$B$2)</f>
        <v>100</v>
      </c>
      <c r="M3830" s="6">
        <f>[1]!b_info_outstandingbalance($A3830,日期设置!B$2)</f>
        <v>10</v>
      </c>
      <c r="N3830" s="7" t="str">
        <f>[1]!b_info_latestissurercreditrating2(A3830,日期设置!$B$2,"102","1")</f>
        <v>AAA</v>
      </c>
      <c r="O3830" s="8">
        <v>3.33</v>
      </c>
      <c r="P3830" s="9">
        <f>[1]!b_info_repurchasedate(A3830)</f>
        <v>0</v>
      </c>
      <c r="Q3830" s="8" t="s">
        <v>16123</v>
      </c>
      <c r="R3830" s="2" t="str">
        <f>IF((--IF(P3830=0,Q3830,P3830))&gt;(--日期设置!$B$2),IF(P3830=0,Q3830,P3830),Q3830)</f>
        <v>2023-03-30</v>
      </c>
      <c r="S3830" s="2" t="s">
        <v>18056</v>
      </c>
      <c r="T3830" s="8">
        <f>[1]!b_anal_ptmyear($A3830,日期设置!$B$2)</f>
        <v>2.021917808219178</v>
      </c>
      <c r="U3830" s="8">
        <f>[1]!b_anal_termifexercise($A3830,日期设置!B$2)</f>
        <v>0</v>
      </c>
      <c r="V3830" s="10">
        <f>[1]!b_dq_dirtyprice(A3830,日期设置!$B$2)</f>
        <v>100.37439999999999</v>
      </c>
      <c r="W3830" s="11">
        <f>IF(U3830=0,ROUNDUP((Q3830-日期设置!$B$2)/365,0),ROUNDUP((R3830-日期设置!$B$2)/365,0))</f>
        <v>3</v>
      </c>
      <c r="X3830" s="18">
        <f>_xlfn.IFNA(VLOOKUP(A3830,过往入选债券!A:D,4,0),2)</f>
        <v>2</v>
      </c>
      <c r="Y3830">
        <f>_xlfn.IFNA(VLOOKUP(C3830,[2]Sheet1!$A:$A,1,0),3)</f>
        <v>3</v>
      </c>
    </row>
    <row r="3831" spans="1:25" hidden="1" x14ac:dyDescent="0.2">
      <c r="A3831" s="21" t="s">
        <v>14886</v>
      </c>
      <c r="B3831" s="21" t="s">
        <v>14887</v>
      </c>
      <c r="C3831" s="37" t="s">
        <v>349</v>
      </c>
      <c r="D3831" s="26" t="str">
        <f>[1]!b_calc_yield(A3831,日期设置!$B$2,F3831,1,R3831,1,O3831,L3831,S3831,)</f>
        <v>Fetching...</v>
      </c>
      <c r="E3831" s="26">
        <f t="shared" si="118"/>
        <v>22.649025341979765</v>
      </c>
      <c r="F3831" s="18">
        <f>[1]!b_dq_cleanprice($A3831,日期设置!B$2)</f>
        <v>101.9716</v>
      </c>
      <c r="G3831" s="18" t="str">
        <f t="shared" si="119"/>
        <v>4.75 + 0</v>
      </c>
      <c r="H3831" s="27">
        <f>[1]!b_dq_pctchange($A3831,日期设置!$B$2,1)/100</f>
        <v>0</v>
      </c>
      <c r="I3831" s="26">
        <f>[1]!b_pq_pctchange(A3831,日期设置!$B$4,日期设置!$B$2,1)</f>
        <v>0</v>
      </c>
      <c r="J3831" s="26">
        <f>[1]!b_pq_pctchange(A3831,日期设置!$C$4,日期设置!$B$2,1)</f>
        <v>0</v>
      </c>
      <c r="K3831" s="52">
        <f>[1]!b_dq_amount($A3831,日期设置!B$2,2,10000)</f>
        <v>0</v>
      </c>
      <c r="L3831" s="26">
        <f>[1]!b_info_latestpar(A3831,日期设置!$B$2)</f>
        <v>100</v>
      </c>
      <c r="M3831" s="6">
        <f>[1]!b_info_outstandingbalance($A3831,日期设置!B$2)</f>
        <v>6</v>
      </c>
      <c r="N3831" s="7" t="str">
        <f>[1]!b_info_latestissurercreditrating2(A3831,日期设置!$B$2,"102","1")</f>
        <v>AA</v>
      </c>
      <c r="O3831" s="8">
        <v>5.34</v>
      </c>
      <c r="P3831" s="9">
        <f>[1]!b_info_repurchasedate(A3831)</f>
        <v>0</v>
      </c>
      <c r="Q3831" s="8" t="s">
        <v>16819</v>
      </c>
      <c r="R3831" s="2" t="str">
        <f>IF((--IF(P3831=0,Q3831,P3831))&gt;(--日期设置!$B$2),IF(P3831=0,Q3831,P3831),Q3831)</f>
        <v>2025-12-21</v>
      </c>
      <c r="S3831" s="2" t="s">
        <v>17970</v>
      </c>
      <c r="T3831" s="8">
        <f>[1]!b_anal_ptmyear($A3831,日期设置!$B$2)</f>
        <v>4.7506849315068491</v>
      </c>
      <c r="U3831" s="8">
        <f>[1]!b_anal_termifexercise($A3831,日期设置!B$2)</f>
        <v>0</v>
      </c>
      <c r="V3831" s="10">
        <f>[1]!b_dq_dirtyprice(A3831,日期设置!$B$2)</f>
        <v>103.30289999999999</v>
      </c>
      <c r="W3831" s="11">
        <f>IF(U3831=0,ROUNDUP((Q3831-日期设置!$B$2)/365,0),ROUNDUP((R3831-日期设置!$B$2)/365,0))</f>
        <v>5</v>
      </c>
      <c r="X3831" s="18">
        <f>_xlfn.IFNA(VLOOKUP(A3831,过往入选债券!A:D,4,0),2)</f>
        <v>2</v>
      </c>
      <c r="Y3831">
        <f>_xlfn.IFNA(VLOOKUP(C3831,[2]Sheet1!$A:$A,1,0),3)</f>
        <v>3</v>
      </c>
    </row>
    <row r="3832" spans="1:25" hidden="1" x14ac:dyDescent="0.2">
      <c r="A3832" s="21" t="s">
        <v>3747</v>
      </c>
      <c r="B3832" s="21" t="s">
        <v>3748</v>
      </c>
      <c r="C3832" s="37" t="s">
        <v>3749</v>
      </c>
      <c r="D3832" s="26" t="str">
        <f>[1]!b_calc_yield(A3832,日期设置!$B$2,F3832,1,R3832,1,O3832,L3832,S3832,)</f>
        <v>Fetching...</v>
      </c>
      <c r="E3832" s="26">
        <f t="shared" si="118"/>
        <v>8.4298967883408729</v>
      </c>
      <c r="F3832" s="18">
        <f>[1]!b_dq_cleanprice($A3832,日期设置!B$2)</f>
        <v>100.99720000000001</v>
      </c>
      <c r="G3832" s="18" t="str">
        <f t="shared" si="119"/>
        <v>3.75 + 1.75</v>
      </c>
      <c r="H3832" s="27">
        <f>[1]!b_dq_pctchange($A3832,日期设置!$B$2,1)/100</f>
        <v>0</v>
      </c>
      <c r="I3832" s="26">
        <f>[1]!b_pq_pctchange(A3832,日期设置!$B$4,日期设置!$B$2,1)</f>
        <v>0</v>
      </c>
      <c r="J3832" s="26">
        <f>[1]!b_pq_pctchange(A3832,日期设置!$C$4,日期设置!$B$2,1)</f>
        <v>0</v>
      </c>
      <c r="K3832" s="52">
        <f>[1]!b_dq_amount($A3832,日期设置!B$2,2,10000)</f>
        <v>0</v>
      </c>
      <c r="L3832" s="26">
        <f>[1]!b_info_latestpar(A3832,日期设置!$B$2)</f>
        <v>100</v>
      </c>
      <c r="M3832" s="6">
        <f>[1]!b_info_outstandingbalance($A3832,日期设置!B$2)</f>
        <v>4</v>
      </c>
      <c r="N3832" s="7">
        <f>[1]!b_info_latestissurercreditrating2(A3832,日期设置!$B$2,"102","1")</f>
        <v>0</v>
      </c>
      <c r="O3832" s="8">
        <v>5.48</v>
      </c>
      <c r="P3832" s="9" t="str">
        <f>[1]!b_info_repurchasedate(A3832)</f>
        <v>2022-12-23</v>
      </c>
      <c r="Q3832" s="8" t="s">
        <v>16561</v>
      </c>
      <c r="R3832" s="2" t="str">
        <f>IF((--IF(P3832=0,Q3832,P3832))&gt;(--日期设置!$B$2),IF(P3832=0,Q3832,P3832),Q3832)</f>
        <v>2022-12-23</v>
      </c>
      <c r="S3832" s="2" t="s">
        <v>18311</v>
      </c>
      <c r="T3832" s="8">
        <f>[1]!b_anal_ptmyear($A3832,日期设置!$B$2)</f>
        <v>3.7561643835616438</v>
      </c>
      <c r="U3832" s="8">
        <f>[1]!b_anal_termifexercise($A3832,日期设置!B$2)</f>
        <v>1.7561643835616438</v>
      </c>
      <c r="V3832" s="10">
        <f>[1]!b_dq_dirtyprice(A3832,日期设置!$B$2)</f>
        <v>102.3334</v>
      </c>
      <c r="W3832" s="11">
        <f>IF(U3832=0,ROUNDUP((Q3832-日期设置!$B$2)/365,0),ROUNDUP((R3832-日期设置!$B$2)/365,0))</f>
        <v>2</v>
      </c>
      <c r="X3832" s="18">
        <f>_xlfn.IFNA(VLOOKUP(A3832,过往入选债券!A:D,4,0),2)</f>
        <v>2</v>
      </c>
      <c r="Y3832">
        <f>_xlfn.IFNA(VLOOKUP(C3832,[2]Sheet1!$A:$A,1,0),3)</f>
        <v>3</v>
      </c>
    </row>
    <row r="3833" spans="1:25" hidden="1" x14ac:dyDescent="0.2">
      <c r="A3833" s="28" t="s">
        <v>20200</v>
      </c>
      <c r="B3833" s="28" t="s">
        <v>20201</v>
      </c>
      <c r="C3833" s="39" t="s">
        <v>20747</v>
      </c>
      <c r="D3833" s="26" t="str">
        <f>[1]!b_calc_yield(A3833,日期设置!$B$2,F3833,1,R3833,1,O3833,L3833,S3833,)</f>
        <v>Fetching...</v>
      </c>
      <c r="E3833" s="26">
        <f t="shared" si="118"/>
        <v>12.062692084612259</v>
      </c>
      <c r="F3833" s="18">
        <f>[1]!b_dq_cleanprice($A3833,日期设置!B$2)</f>
        <v>99.37</v>
      </c>
      <c r="G3833" s="18" t="str">
        <f t="shared" si="119"/>
        <v>4.52 + 2.52</v>
      </c>
      <c r="H3833" s="27">
        <f>[1]!b_dq_pctchange($A3833,日期设置!$B$2,1)/100</f>
        <v>0</v>
      </c>
      <c r="I3833" s="26">
        <f>[1]!b_pq_pctchange(A3833,日期设置!$B$4,日期设置!$B$2,1)</f>
        <v>0</v>
      </c>
      <c r="J3833" s="26">
        <f>[1]!b_pq_pctchange(A3833,日期设置!$C$4,日期设置!$B$2,1)</f>
        <v>0</v>
      </c>
      <c r="K3833" s="52">
        <f>[1]!b_dq_amount($A3833,日期设置!B$2,2,10000)</f>
        <v>0</v>
      </c>
      <c r="L3833" s="26">
        <f>[1]!b_info_latestpar(A3833,日期设置!$B$2)</f>
        <v>100</v>
      </c>
      <c r="M3833" s="6">
        <f>[1]!b_info_outstandingbalance($A3833,日期设置!B$2)</f>
        <v>3</v>
      </c>
      <c r="N3833" s="7">
        <f>[1]!b_info_latestissurercreditrating2(A3833,日期设置!$B$2,"102","1")</f>
        <v>0</v>
      </c>
      <c r="O3833" s="8">
        <v>4.5999999999999996</v>
      </c>
      <c r="P3833" s="9" t="str">
        <f>[1]!b_info_repurchasedate(A3833)</f>
        <v>2023-09-30</v>
      </c>
      <c r="Q3833" s="8" t="s">
        <v>17426</v>
      </c>
      <c r="R3833" s="2" t="str">
        <f>IF((--IF(P3833=0,Q3833,P3833))&gt;(--日期设置!$B$2),IF(P3833=0,Q3833,P3833),Q3833)</f>
        <v>2023-09-30</v>
      </c>
      <c r="S3833" s="31" t="s">
        <v>17342</v>
      </c>
      <c r="T3833" s="8">
        <f>[1]!b_anal_ptmyear($A3833,日期设置!$B$2)</f>
        <v>4.5260273972602736</v>
      </c>
      <c r="U3833" s="8">
        <f>[1]!b_anal_termifexercise($A3833,日期设置!B$2)</f>
        <v>2.526027397260274</v>
      </c>
      <c r="V3833" s="10">
        <f>[1]!b_dq_dirtyprice(A3833,日期设置!$B$2)</f>
        <v>101.55029999999999</v>
      </c>
      <c r="W3833" s="11">
        <f>IF(U3833=0,ROUNDUP((Q3833-日期设置!$B$2)/365,0),ROUNDUP((R3833-日期设置!$B$2)/365,0))</f>
        <v>3</v>
      </c>
      <c r="X3833" s="18">
        <f>_xlfn.IFNA(VLOOKUP(A3833,过往入选债券!A:D,4,0),2)</f>
        <v>2</v>
      </c>
      <c r="Y3833">
        <f>_xlfn.IFNA(VLOOKUP(C3833,[2]Sheet1!$A:$A,1,0),3)</f>
        <v>3</v>
      </c>
    </row>
    <row r="3834" spans="1:25" hidden="1" x14ac:dyDescent="0.2">
      <c r="A3834" s="21" t="s">
        <v>14031</v>
      </c>
      <c r="B3834" s="21" t="s">
        <v>14032</v>
      </c>
      <c r="C3834" s="37" t="s">
        <v>14033</v>
      </c>
      <c r="D3834" s="26" t="str">
        <f>[1]!b_calc_yield(A3834,日期设置!$B$2,F3834,1,R3834,1,O3834,L3834,S3834,)</f>
        <v>Fetching...</v>
      </c>
      <c r="E3834" s="26">
        <f t="shared" si="118"/>
        <v>22.604923593425784</v>
      </c>
      <c r="F3834" s="18">
        <f>[1]!b_dq_cleanprice($A3834,日期设置!B$2)</f>
        <v>81.2864</v>
      </c>
      <c r="G3834" s="18" t="str">
        <f t="shared" si="119"/>
        <v>3.50 + 0</v>
      </c>
      <c r="H3834" s="27">
        <f>[1]!b_dq_pctchange($A3834,日期设置!$B$2,1)/100</f>
        <v>0</v>
      </c>
      <c r="I3834" s="26">
        <f>[1]!b_pq_pctchange(A3834,日期设置!$B$4,日期设置!$B$2,1)</f>
        <v>0</v>
      </c>
      <c r="J3834" s="26">
        <f>[1]!b_pq_pctchange(A3834,日期设置!$C$4,日期设置!$B$2,1)</f>
        <v>0</v>
      </c>
      <c r="K3834" s="52">
        <f>[1]!b_dq_amount($A3834,日期设置!B$2,2,10000)</f>
        <v>0</v>
      </c>
      <c r="L3834" s="26">
        <f>[1]!b_info_latestpar(A3834,日期设置!$B$2)</f>
        <v>80</v>
      </c>
      <c r="M3834" s="6">
        <f>[1]!b_info_outstandingbalance($A3834,日期设置!B$2)</f>
        <v>6.4</v>
      </c>
      <c r="N3834" s="7" t="str">
        <f>[1]!b_info_latestissurercreditrating2(A3834,日期设置!$B$2,"102","1")</f>
        <v>AA</v>
      </c>
      <c r="O3834" s="8">
        <v>5.6</v>
      </c>
      <c r="P3834" s="9">
        <f>[1]!b_info_repurchasedate(A3834)</f>
        <v>0</v>
      </c>
      <c r="Q3834" s="8" t="s">
        <v>16778</v>
      </c>
      <c r="R3834" s="2" t="str">
        <f>IF((--IF(P3834=0,Q3834,P3834))&gt;(--日期设置!$B$2),IF(P3834=0,Q3834,P3834),Q3834)</f>
        <v>2024-09-21</v>
      </c>
      <c r="S3834" s="2" t="s">
        <v>18484</v>
      </c>
      <c r="T3834" s="8">
        <f>[1]!b_anal_ptmyear($A3834,日期设置!$B$2)</f>
        <v>3.5013698630136987</v>
      </c>
      <c r="U3834" s="8">
        <f>[1]!b_anal_termifexercise($A3834,日期设置!B$2)</f>
        <v>0</v>
      </c>
      <c r="V3834" s="10">
        <f>[1]!b_dq_dirtyprice(A3834,日期设置!$B$2)</f>
        <v>83.520300000000006</v>
      </c>
      <c r="W3834" s="11">
        <f>IF(U3834=0,ROUNDUP((Q3834-日期设置!$B$2)/365,0),ROUNDUP((R3834-日期设置!$B$2)/365,0))</f>
        <v>4</v>
      </c>
      <c r="X3834" s="18">
        <f>_xlfn.IFNA(VLOOKUP(A3834,过往入选债券!A:D,4,0),2)</f>
        <v>2</v>
      </c>
      <c r="Y3834">
        <f>_xlfn.IFNA(VLOOKUP(C3834,[2]Sheet1!$A:$A,1,0),3)</f>
        <v>3</v>
      </c>
    </row>
    <row r="3835" spans="1:25" hidden="1" x14ac:dyDescent="0.2">
      <c r="A3835" s="21" t="s">
        <v>11436</v>
      </c>
      <c r="B3835" s="21" t="s">
        <v>11437</v>
      </c>
      <c r="C3835" s="37" t="s">
        <v>353</v>
      </c>
      <c r="D3835" s="26" t="str">
        <f>[1]!b_calc_yield(A3835,日期设置!$B$2,F3835,1,R3835,1,O3835,L3835,S3835,)</f>
        <v>Fetching...</v>
      </c>
      <c r="E3835" s="26">
        <f t="shared" si="118"/>
        <v>11.261034738576914</v>
      </c>
      <c r="F3835" s="18">
        <f>[1]!b_dq_cleanprice($A3835,日期设置!B$2)</f>
        <v>97.9148</v>
      </c>
      <c r="G3835" s="18" t="str">
        <f t="shared" si="119"/>
        <v>2.35 + 0</v>
      </c>
      <c r="H3835" s="27">
        <f>[1]!b_dq_pctchange($A3835,日期设置!$B$2,1)/100</f>
        <v>0</v>
      </c>
      <c r="I3835" s="26">
        <f>[1]!b_pq_pctchange(A3835,日期设置!$B$4,日期设置!$B$2,1)</f>
        <v>0</v>
      </c>
      <c r="J3835" s="26">
        <f>[1]!b_pq_pctchange(A3835,日期设置!$C$4,日期设置!$B$2,1)</f>
        <v>-0.90016416306188896</v>
      </c>
      <c r="K3835" s="52">
        <f>[1]!b_dq_amount($A3835,日期设置!B$2,2,10000)</f>
        <v>0</v>
      </c>
      <c r="L3835" s="26">
        <f>[1]!b_info_latestpar(A3835,日期设置!$B$2)</f>
        <v>100</v>
      </c>
      <c r="M3835" s="6">
        <f>[1]!b_info_outstandingbalance($A3835,日期设置!B$2)</f>
        <v>10</v>
      </c>
      <c r="N3835" s="7" t="str">
        <f>[1]!b_info_latestissurercreditrating2(A3835,日期设置!$B$2,"102","1")</f>
        <v>AAA</v>
      </c>
      <c r="O3835" s="8">
        <v>3.91</v>
      </c>
      <c r="P3835" s="9">
        <f>[1]!b_info_repurchasedate(A3835)</f>
        <v>0</v>
      </c>
      <c r="Q3835" s="8" t="s">
        <v>16860</v>
      </c>
      <c r="R3835" s="2" t="str">
        <f>IF((--IF(P3835=0,Q3835,P3835))&gt;(--日期设置!$B$2),IF(P3835=0,Q3835,P3835),Q3835)</f>
        <v>2023-07-31</v>
      </c>
      <c r="S3835" s="2" t="s">
        <v>17915</v>
      </c>
      <c r="T3835" s="8">
        <f>[1]!b_anal_ptmyear($A3835,日期设置!$B$2)</f>
        <v>2.3589041095890413</v>
      </c>
      <c r="U3835" s="8">
        <f>[1]!b_anal_termifexercise($A3835,日期设置!B$2)</f>
        <v>0</v>
      </c>
      <c r="V3835" s="10">
        <f>[1]!b_dq_dirtyprice(A3835,日期设置!$B$2)</f>
        <v>100.42149999999999</v>
      </c>
      <c r="W3835" s="11">
        <f>IF(U3835=0,ROUNDUP((Q3835-日期设置!$B$2)/365,0),ROUNDUP((R3835-日期设置!$B$2)/365,0))</f>
        <v>3</v>
      </c>
      <c r="X3835" s="18" t="str">
        <f>_xlfn.IFNA(VLOOKUP(A3835,过往入选债券!A:D,4,0),2)</f>
        <v>否</v>
      </c>
      <c r="Y3835">
        <f>_xlfn.IFNA(VLOOKUP(C3835,[2]Sheet1!$A:$A,1,0),3)</f>
        <v>3</v>
      </c>
    </row>
    <row r="3836" spans="1:25" hidden="1" x14ac:dyDescent="0.2">
      <c r="A3836" s="21" t="s">
        <v>8064</v>
      </c>
      <c r="B3836" s="21" t="s">
        <v>8065</v>
      </c>
      <c r="C3836" s="37" t="s">
        <v>26</v>
      </c>
      <c r="D3836" s="26" t="str">
        <f>[1]!b_calc_yield(A3836,日期设置!$B$2,F3836,1,R3836,1,O3836,L3836,S3836,)</f>
        <v>Fetching...</v>
      </c>
      <c r="E3836" s="26">
        <f t="shared" si="118"/>
        <v>14.174907663488213</v>
      </c>
      <c r="F3836" s="18">
        <f>[1]!b_dq_cleanprice($A3836,日期设置!B$2)</f>
        <v>101.4225</v>
      </c>
      <c r="G3836" s="18" t="str">
        <f t="shared" si="119"/>
        <v>2.93 + 0</v>
      </c>
      <c r="H3836" s="27">
        <f>[1]!b_dq_pctchange($A3836,日期设置!$B$2,1)/100</f>
        <v>0</v>
      </c>
      <c r="I3836" s="26">
        <f>[1]!b_pq_pctchange(A3836,日期设置!$B$4,日期设置!$B$2,1)</f>
        <v>0</v>
      </c>
      <c r="J3836" s="26">
        <f>[1]!b_pq_pctchange(A3836,日期设置!$C$4,日期设置!$B$2,1)</f>
        <v>-0.21909544179164703</v>
      </c>
      <c r="K3836" s="52">
        <f>[1]!b_dq_amount($A3836,日期设置!B$2,2,10000)</f>
        <v>0</v>
      </c>
      <c r="L3836" s="26">
        <f>[1]!b_info_latestpar(A3836,日期设置!$B$2)</f>
        <v>100</v>
      </c>
      <c r="M3836" s="6">
        <f>[1]!b_info_outstandingbalance($A3836,日期设置!B$2)</f>
        <v>10</v>
      </c>
      <c r="N3836" s="7" t="str">
        <f>[1]!b_info_latestissurercreditrating2(A3836,日期设置!$B$2,"102","1")</f>
        <v>AA+</v>
      </c>
      <c r="O3836" s="8">
        <v>5.39</v>
      </c>
      <c r="P3836" s="9">
        <f>[1]!b_info_repurchasedate(A3836)</f>
        <v>0</v>
      </c>
      <c r="Q3836" s="8" t="s">
        <v>17116</v>
      </c>
      <c r="R3836" s="2" t="str">
        <f>IF((--IF(P3836=0,Q3836,P3836))&gt;(--日期设置!$B$2),IF(P3836=0,Q3836,P3836),Q3836)</f>
        <v>2024-02-28</v>
      </c>
      <c r="S3836" s="2" t="s">
        <v>18466</v>
      </c>
      <c r="T3836" s="8">
        <f>[1]!b_anal_ptmyear($A3836,日期设置!$B$2)</f>
        <v>2.9397260273972603</v>
      </c>
      <c r="U3836" s="8">
        <f>[1]!b_anal_termifexercise($A3836,日期设置!B$2)</f>
        <v>0</v>
      </c>
      <c r="V3836" s="10">
        <f>[1]!b_dq_dirtyprice(A3836,日期设置!$B$2)</f>
        <v>101.7474</v>
      </c>
      <c r="W3836" s="11">
        <f>IF(U3836=0,ROUNDUP((Q3836-日期设置!$B$2)/365,0),ROUNDUP((R3836-日期设置!$B$2)/365,0))</f>
        <v>3</v>
      </c>
      <c r="X3836" s="18">
        <f>_xlfn.IFNA(VLOOKUP(A3836,过往入选债券!A:D,4,0),2)</f>
        <v>2</v>
      </c>
      <c r="Y3836">
        <f>_xlfn.IFNA(VLOOKUP(C3836,[2]Sheet1!$A:$A,1,0),3)</f>
        <v>3</v>
      </c>
    </row>
    <row r="3837" spans="1:25" hidden="1" x14ac:dyDescent="0.2">
      <c r="A3837" s="21" t="s">
        <v>9327</v>
      </c>
      <c r="B3837" s="21" t="s">
        <v>9328</v>
      </c>
      <c r="C3837" s="37" t="s">
        <v>196</v>
      </c>
      <c r="D3837" s="26" t="str">
        <f>[1]!b_calc_yield(A3837,日期设置!$B$2,F3837,1,R3837,1,O3837,L3837,S3837,)</f>
        <v>Fetching...</v>
      </c>
      <c r="E3837" s="26">
        <f t="shared" si="118"/>
        <v>7.5014453604665077</v>
      </c>
      <c r="F3837" s="18">
        <f>[1]!b_dq_cleanprice($A3837,日期设置!B$2)</f>
        <v>99.830200000000005</v>
      </c>
      <c r="G3837" s="18" t="str">
        <f t="shared" si="119"/>
        <v>1.56 + 1.56</v>
      </c>
      <c r="H3837" s="27">
        <f>[1]!b_dq_pctchange($A3837,日期设置!$B$2,1)/100</f>
        <v>0</v>
      </c>
      <c r="I3837" s="26">
        <f>[1]!b_pq_pctchange(A3837,日期设置!$B$4,日期设置!$B$2,1)</f>
        <v>0</v>
      </c>
      <c r="J3837" s="26">
        <f>[1]!b_pq_pctchange(A3837,日期设置!$C$4,日期设置!$B$2,1)</f>
        <v>0.23223148046816228</v>
      </c>
      <c r="K3837" s="52">
        <f>[1]!b_dq_amount($A3837,日期设置!B$2,2,10000)</f>
        <v>0</v>
      </c>
      <c r="L3837" s="26">
        <f>[1]!b_info_latestpar(A3837,日期设置!$B$2)</f>
        <v>100</v>
      </c>
      <c r="M3837" s="6">
        <f>[1]!b_info_outstandingbalance($A3837,日期设置!B$2)</f>
        <v>20</v>
      </c>
      <c r="N3837" s="7" t="str">
        <f>[1]!b_info_latestissurercreditrating2(A3837,日期设置!$B$2,"102","1")</f>
        <v>AAA</v>
      </c>
      <c r="O3837" s="8">
        <v>4.76</v>
      </c>
      <c r="P3837" s="9">
        <f>[1]!b_info_repurchasedate(A3837)</f>
        <v>0</v>
      </c>
      <c r="Q3837" s="8" t="s">
        <v>17394</v>
      </c>
      <c r="R3837" s="2" t="str">
        <f>IF((--IF(P3837=0,Q3837,P3837))&gt;(--日期设置!$B$2),IF(P3837=0,Q3837,P3837),Q3837)</f>
        <v>2022-10-16</v>
      </c>
      <c r="S3837" s="2" t="s">
        <v>18546</v>
      </c>
      <c r="T3837" s="8">
        <f>[1]!b_anal_ptmyear($A3837,日期设置!$B$2)</f>
        <v>1.56986301369863</v>
      </c>
      <c r="U3837" s="8">
        <f>[1]!b_anal_termifexercise($A3837,日期设置!B$2)</f>
        <v>1.5698630136986302</v>
      </c>
      <c r="V3837" s="10">
        <f>[1]!b_dq_dirtyprice(A3837,日期设置!$B$2)</f>
        <v>101.8777</v>
      </c>
      <c r="W3837" s="11">
        <f>IF(U3837=0,ROUNDUP((Q3837-日期设置!$B$2)/365,0),ROUNDUP((R3837-日期设置!$B$2)/365,0))</f>
        <v>2</v>
      </c>
      <c r="X3837" s="18">
        <f>_xlfn.IFNA(VLOOKUP(A3837,过往入选债券!A:D,4,0),2)</f>
        <v>2</v>
      </c>
      <c r="Y3837">
        <f>_xlfn.IFNA(VLOOKUP(C3837,[2]Sheet1!$A:$A,1,0),3)</f>
        <v>3</v>
      </c>
    </row>
    <row r="3838" spans="1:25" hidden="1" x14ac:dyDescent="0.2">
      <c r="A3838" s="21" t="s">
        <v>12725</v>
      </c>
      <c r="B3838" s="21" t="s">
        <v>12726</v>
      </c>
      <c r="C3838" s="37" t="s">
        <v>12727</v>
      </c>
      <c r="D3838" s="26" t="str">
        <f>[1]!b_calc_yield(A3838,日期设置!$B$2,F3838,1,R3838,1,O3838,L3838,S3838,)</f>
        <v>Fetching...</v>
      </c>
      <c r="E3838" s="26">
        <f t="shared" si="118"/>
        <v>32.684811414240798</v>
      </c>
      <c r="F3838" s="18">
        <f>[1]!b_dq_cleanprice($A3838,日期设置!B$2)</f>
        <v>80.860699999999994</v>
      </c>
      <c r="G3838" s="18" t="str">
        <f t="shared" si="119"/>
        <v>5.30 + 0</v>
      </c>
      <c r="H3838" s="27">
        <f>[1]!b_dq_pctchange($A3838,日期设置!$B$2,1)/100</f>
        <v>0</v>
      </c>
      <c r="I3838" s="26">
        <f>[1]!b_pq_pctchange(A3838,日期设置!$B$4,日期设置!$B$2,1)</f>
        <v>0</v>
      </c>
      <c r="J3838" s="26">
        <f>[1]!b_pq_pctchange(A3838,日期设置!$C$4,日期设置!$B$2,1)</f>
        <v>0</v>
      </c>
      <c r="K3838" s="52">
        <f>[1]!b_dq_amount($A3838,日期设置!B$2,2,10000)</f>
        <v>0</v>
      </c>
      <c r="L3838" s="26">
        <f>[1]!b_info_latestpar(A3838,日期设置!$B$2)</f>
        <v>81</v>
      </c>
      <c r="M3838" s="6">
        <f>[1]!b_info_outstandingbalance($A3838,日期设置!B$2)</f>
        <v>3.24</v>
      </c>
      <c r="N3838" s="7" t="str">
        <f>[1]!b_info_latestissurercreditrating2(A3838,日期设置!$B$2,"102","1")</f>
        <v>AA-</v>
      </c>
      <c r="O3838" s="8">
        <v>5</v>
      </c>
      <c r="P3838" s="9">
        <f>[1]!b_info_repurchasedate(A3838)</f>
        <v>0</v>
      </c>
      <c r="Q3838" s="8" t="s">
        <v>17590</v>
      </c>
      <c r="R3838" s="2" t="str">
        <f>IF((--IF(P3838=0,Q3838,P3838))&gt;(--日期设置!$B$2),IF(P3838=0,Q3838,P3838),Q3838)</f>
        <v>2026-07-13</v>
      </c>
      <c r="S3838" s="2" t="s">
        <v>18330</v>
      </c>
      <c r="T3838" s="8">
        <f>[1]!b_anal_ptmyear($A3838,日期设置!$B$2)</f>
        <v>5.3095890410958901</v>
      </c>
      <c r="U3838" s="8">
        <f>[1]!b_anal_termifexercise($A3838,日期设置!B$2)</f>
        <v>0</v>
      </c>
      <c r="V3838" s="10">
        <f>[1]!b_dq_dirtyprice(A3838,日期设置!$B$2)</f>
        <v>83.656899999999993</v>
      </c>
      <c r="W3838" s="11">
        <f>IF(U3838=0,ROUNDUP((Q3838-日期设置!$B$2)/365,0),ROUNDUP((R3838-日期设置!$B$2)/365,0))</f>
        <v>6</v>
      </c>
      <c r="X3838" s="18">
        <f>_xlfn.IFNA(VLOOKUP(A3838,过往入选债券!A:D,4,0),2)</f>
        <v>2</v>
      </c>
      <c r="Y3838">
        <f>_xlfn.IFNA(VLOOKUP(C3838,[2]Sheet1!$A:$A,1,0),3)</f>
        <v>3</v>
      </c>
    </row>
    <row r="3839" spans="1:25" hidden="1" x14ac:dyDescent="0.2">
      <c r="A3839" s="21" t="s">
        <v>13639</v>
      </c>
      <c r="B3839" s="21" t="s">
        <v>13640</v>
      </c>
      <c r="C3839" s="37" t="s">
        <v>4247</v>
      </c>
      <c r="D3839" s="26" t="str">
        <f>[1]!b_calc_yield(A3839,日期设置!$B$2,F3839,1,R3839,1,O3839,L3839,S3839,)</f>
        <v>Fetching...</v>
      </c>
      <c r="E3839" s="26">
        <f t="shared" si="118"/>
        <v>20.643964644161116</v>
      </c>
      <c r="F3839" s="18">
        <f>[1]!b_dq_cleanprice($A3839,日期设置!B$2)</f>
        <v>80.888499999999993</v>
      </c>
      <c r="G3839" s="18" t="str">
        <f t="shared" si="119"/>
        <v>3.00 + 0</v>
      </c>
      <c r="H3839" s="27">
        <f>[1]!b_dq_pctchange($A3839,日期设置!$B$2,1)/100</f>
        <v>0</v>
      </c>
      <c r="I3839" s="26">
        <f>[1]!b_pq_pctchange(A3839,日期设置!$B$4,日期设置!$B$2,1)</f>
        <v>0</v>
      </c>
      <c r="J3839" s="26">
        <f>[1]!b_pq_pctchange(A3839,日期设置!$C$4,日期设置!$B$2,1)</f>
        <v>-0.74665325103992353</v>
      </c>
      <c r="K3839" s="52">
        <f>[1]!b_dq_amount($A3839,日期设置!B$2,2,10000)</f>
        <v>0</v>
      </c>
      <c r="L3839" s="26">
        <f>[1]!b_info_latestpar(A3839,日期设置!$B$2)</f>
        <v>80</v>
      </c>
      <c r="M3839" s="6">
        <f>[1]!b_info_outstandingbalance($A3839,日期设置!B$2)</f>
        <v>9.6</v>
      </c>
      <c r="N3839" s="7" t="str">
        <f>[1]!b_info_latestissurercreditrating2(A3839,日期设置!$B$2,"102","1")</f>
        <v>AA</v>
      </c>
      <c r="O3839" s="8">
        <v>5.79</v>
      </c>
      <c r="P3839" s="9">
        <f>[1]!b_info_repurchasedate(A3839)</f>
        <v>0</v>
      </c>
      <c r="Q3839" s="8" t="s">
        <v>16582</v>
      </c>
      <c r="R3839" s="2" t="str">
        <f>IF((--IF(P3839=0,Q3839,P3839))&gt;(--日期设置!$B$2),IF(P3839=0,Q3839,P3839),Q3839)</f>
        <v>2024-03-23</v>
      </c>
      <c r="S3839" s="2" t="s">
        <v>18332</v>
      </c>
      <c r="T3839" s="8">
        <f>[1]!b_anal_ptmyear($A3839,日期设置!$B$2)</f>
        <v>3.0027397260273974</v>
      </c>
      <c r="U3839" s="8">
        <f>[1]!b_anal_termifexercise($A3839,日期设置!B$2)</f>
        <v>0</v>
      </c>
      <c r="V3839" s="10">
        <f>[1]!b_dq_dirtyprice(A3839,日期设置!$B$2)</f>
        <v>85.507800000000003</v>
      </c>
      <c r="W3839" s="11">
        <f>IF(U3839=0,ROUNDUP((Q3839-日期设置!$B$2)/365,0),ROUNDUP((R3839-日期设置!$B$2)/365,0))</f>
        <v>4</v>
      </c>
      <c r="X3839" s="18">
        <f>_xlfn.IFNA(VLOOKUP(A3839,过往入选债券!A:D,4,0),2)</f>
        <v>2</v>
      </c>
      <c r="Y3839" s="45">
        <f>_xlfn.IFNA(VLOOKUP(C3839,[2]Sheet1!$A:$A,1,0),3)</f>
        <v>3</v>
      </c>
    </row>
    <row r="3840" spans="1:25" hidden="1" x14ac:dyDescent="0.2">
      <c r="A3840" s="21" t="s">
        <v>13836</v>
      </c>
      <c r="B3840" s="21" t="s">
        <v>13837</v>
      </c>
      <c r="C3840" s="37" t="s">
        <v>3386</v>
      </c>
      <c r="D3840" s="26" t="str">
        <f>[1]!b_calc_yield(A3840,日期设置!$B$2,F3840,1,R3840,1,O3840,L3840,S3840,)</f>
        <v>Fetching...</v>
      </c>
      <c r="E3840" s="26">
        <f t="shared" si="118"/>
        <v>21.578210109252183</v>
      </c>
      <c r="F3840" s="18">
        <f>[1]!b_dq_cleanprice($A3840,日期设置!B$2)</f>
        <v>80.311300000000003</v>
      </c>
      <c r="G3840" s="18" t="str">
        <f t="shared" si="119"/>
        <v>3.30 + 0</v>
      </c>
      <c r="H3840" s="27">
        <f>[1]!b_dq_pctchange($A3840,日期设置!$B$2,1)/100</f>
        <v>0</v>
      </c>
      <c r="I3840" s="26">
        <f>[1]!b_pq_pctchange(A3840,日期设置!$B$4,日期设置!$B$2,1)</f>
        <v>0</v>
      </c>
      <c r="J3840" s="26">
        <f>[1]!b_pq_pctchange(A3840,日期设置!$C$4,日期设置!$B$2,1)</f>
        <v>0</v>
      </c>
      <c r="K3840" s="52">
        <f>[1]!b_dq_amount($A3840,日期设置!B$2,2,10000)</f>
        <v>0</v>
      </c>
      <c r="L3840" s="26">
        <f>[1]!b_info_latestpar(A3840,日期设置!$B$2)</f>
        <v>80</v>
      </c>
      <c r="M3840" s="6">
        <f>[1]!b_info_outstandingbalance($A3840,日期设置!B$2)</f>
        <v>10.4</v>
      </c>
      <c r="N3840" s="7" t="str">
        <f>[1]!b_info_latestissurercreditrating2(A3840,日期设置!$B$2,"102","1")</f>
        <v>AA</v>
      </c>
      <c r="O3840" s="8">
        <v>5.3</v>
      </c>
      <c r="P3840" s="9">
        <f>[1]!b_info_repurchasedate(A3840)</f>
        <v>0</v>
      </c>
      <c r="Q3840" s="8" t="s">
        <v>16108</v>
      </c>
      <c r="R3840" s="2" t="str">
        <f>IF((--IF(P3840=0,Q3840,P3840))&gt;(--日期设置!$B$2),IF(P3840=0,Q3840,P3840),Q3840)</f>
        <v>2024-07-13</v>
      </c>
      <c r="S3840" s="2" t="s">
        <v>17893</v>
      </c>
      <c r="T3840" s="8">
        <f>[1]!b_anal_ptmyear($A3840,日期设置!$B$2)</f>
        <v>3.3095890410958906</v>
      </c>
      <c r="U3840" s="8">
        <f>[1]!b_anal_termifexercise($A3840,日期设置!B$2)</f>
        <v>0</v>
      </c>
      <c r="V3840" s="10">
        <f>[1]!b_dq_dirtyprice(A3840,日期设置!$B$2)</f>
        <v>83.238600000000005</v>
      </c>
      <c r="W3840" s="11">
        <f>IF(U3840=0,ROUNDUP((Q3840-日期设置!$B$2)/365,0),ROUNDUP((R3840-日期设置!$B$2)/365,0))</f>
        <v>4</v>
      </c>
      <c r="X3840" s="18">
        <f>_xlfn.IFNA(VLOOKUP(A3840,过往入选债券!A:D,4,0),2)</f>
        <v>2</v>
      </c>
      <c r="Y3840">
        <f>_xlfn.IFNA(VLOOKUP(C3840,[2]Sheet1!$A:$A,1,0),3)</f>
        <v>3</v>
      </c>
    </row>
    <row r="3841" spans="1:25" hidden="1" x14ac:dyDescent="0.2">
      <c r="A3841" s="21" t="s">
        <v>9073</v>
      </c>
      <c r="B3841" s="21" t="s">
        <v>9074</v>
      </c>
      <c r="C3841" s="37" t="s">
        <v>196</v>
      </c>
      <c r="D3841" s="26" t="str">
        <f>[1]!b_calc_yield(A3841,日期设置!$B$2,F3841,1,R3841,1,O3841,L3841,S3841,)</f>
        <v>Fetching...</v>
      </c>
      <c r="E3841" s="26">
        <f t="shared" si="118"/>
        <v>6.7923905539122753</v>
      </c>
      <c r="F3841" s="18">
        <f>[1]!b_dq_cleanprice($A3841,日期设置!B$2)</f>
        <v>99.737300000000005</v>
      </c>
      <c r="G3841" s="18" t="str">
        <f t="shared" si="119"/>
        <v>1.43 + 1.43</v>
      </c>
      <c r="H3841" s="27">
        <f>[1]!b_dq_pctchange($A3841,日期设置!$B$2,1)/100</f>
        <v>0</v>
      </c>
      <c r="I3841" s="26">
        <f>[1]!b_pq_pctchange(A3841,日期设置!$B$4,日期设置!$B$2,1)</f>
        <v>0</v>
      </c>
      <c r="J3841" s="26">
        <f>[1]!b_pq_pctchange(A3841,日期设置!$C$4,日期设置!$B$2,1)</f>
        <v>-1.245309173721471</v>
      </c>
      <c r="K3841" s="52">
        <f>[1]!b_dq_amount($A3841,日期设置!B$2,2,10000)</f>
        <v>0</v>
      </c>
      <c r="L3841" s="26">
        <f>[1]!b_info_latestpar(A3841,日期设置!$B$2)</f>
        <v>100</v>
      </c>
      <c r="M3841" s="6">
        <f>[1]!b_info_outstandingbalance($A3841,日期设置!B$2)</f>
        <v>20</v>
      </c>
      <c r="N3841" s="7" t="str">
        <f>[1]!b_info_latestissurercreditrating2(A3841,日期设置!$B$2,"102","1")</f>
        <v>AAA</v>
      </c>
      <c r="O3841" s="8">
        <v>4.68</v>
      </c>
      <c r="P3841" s="9">
        <f>[1]!b_info_repurchasedate(A3841)</f>
        <v>0</v>
      </c>
      <c r="Q3841" s="8" t="s">
        <v>16260</v>
      </c>
      <c r="R3841" s="2" t="str">
        <f>IF((--IF(P3841=0,Q3841,P3841))&gt;(--日期设置!$B$2),IF(P3841=0,Q3841,P3841),Q3841)</f>
        <v>2022-08-26</v>
      </c>
      <c r="S3841" s="2" t="s">
        <v>18027</v>
      </c>
      <c r="T3841" s="8">
        <f>[1]!b_anal_ptmyear($A3841,日期设置!$B$2)</f>
        <v>1.43013698630137</v>
      </c>
      <c r="U3841" s="8">
        <f>[1]!b_anal_termifexercise($A3841,日期设置!B$2)</f>
        <v>1.4301369863013698</v>
      </c>
      <c r="V3841" s="10">
        <f>[1]!b_dq_dirtyprice(A3841,日期设置!$B$2)</f>
        <v>102.40430000000001</v>
      </c>
      <c r="W3841" s="11">
        <f>IF(U3841=0,ROUNDUP((Q3841-日期设置!$B$2)/365,0),ROUNDUP((R3841-日期设置!$B$2)/365,0))</f>
        <v>2</v>
      </c>
      <c r="X3841" s="18">
        <f>_xlfn.IFNA(VLOOKUP(A3841,过往入选债券!A:D,4,0),2)</f>
        <v>2</v>
      </c>
      <c r="Y3841">
        <f>_xlfn.IFNA(VLOOKUP(C3841,[2]Sheet1!$A:$A,1,0),3)</f>
        <v>3</v>
      </c>
    </row>
    <row r="3842" spans="1:25" hidden="1" x14ac:dyDescent="0.2">
      <c r="A3842" s="28" t="s">
        <v>19363</v>
      </c>
      <c r="B3842" s="28" t="s">
        <v>19364</v>
      </c>
      <c r="C3842" s="38" t="s">
        <v>1864</v>
      </c>
      <c r="D3842" s="26" t="str">
        <f>[1]!b_calc_yield(A3842,日期设置!$B$2,F3842,1,R3842,1,O3842,L3842,S3842,)</f>
        <v>Fetching...</v>
      </c>
      <c r="E3842" s="26">
        <f t="shared" ref="E3842:E3905" si="120">((O3842*W3842+L3842)/V3842-1)*100</f>
        <v>2.0878994116968475</v>
      </c>
      <c r="F3842" s="18">
        <f>[1]!b_dq_cleanprice($A3842,日期设置!B$2)</f>
        <v>99.7697</v>
      </c>
      <c r="G3842" s="18" t="str">
        <f t="shared" ref="G3842:G3905" si="121">LEFT(T3842,4)&amp;" + "&amp;LEFT(U3842,4)</f>
        <v>0.43 + 0</v>
      </c>
      <c r="H3842" s="27">
        <f>[1]!b_dq_pctchange($A3842,日期设置!$B$2,1)/100</f>
        <v>0</v>
      </c>
      <c r="I3842" s="26">
        <f>[1]!b_pq_pctchange(A3842,日期设置!$B$4,日期设置!$B$2,1)</f>
        <v>0</v>
      </c>
      <c r="J3842" s="26">
        <f>[1]!b_pq_pctchange(A3842,日期设置!$C$4,日期设置!$B$2,1)</f>
        <v>-1.2527284425481539E-2</v>
      </c>
      <c r="K3842" s="52">
        <f>[1]!b_dq_amount($A3842,日期设置!B$2,2,10000)</f>
        <v>0</v>
      </c>
      <c r="L3842" s="26">
        <f>[1]!b_info_latestpar(A3842,日期设置!$B$2)</f>
        <v>100</v>
      </c>
      <c r="M3842" s="6">
        <f>[1]!b_info_outstandingbalance($A3842,日期设置!B$2)</f>
        <v>5</v>
      </c>
      <c r="N3842" s="7" t="str">
        <f>[1]!b_info_latestissurercreditrating2(A3842,日期设置!$B$2,"102","1")</f>
        <v>AA+</v>
      </c>
      <c r="O3842" s="8">
        <v>4.43</v>
      </c>
      <c r="P3842" s="9">
        <f>[1]!b_info_repurchasedate(A3842)</f>
        <v>0</v>
      </c>
      <c r="Q3842" s="8" t="s">
        <v>16109</v>
      </c>
      <c r="R3842" s="2" t="str">
        <f>IF((--IF(P3842=0,Q3842,P3842))&gt;(--日期设置!$B$2),IF(P3842=0,Q3842,P3842),Q3842)</f>
        <v>2021-08-26</v>
      </c>
      <c r="S3842" s="31" t="s">
        <v>19098</v>
      </c>
      <c r="T3842" s="8">
        <f>[1]!b_anal_ptmyear($A3842,日期设置!$B$2)</f>
        <v>0.43013698630136987</v>
      </c>
      <c r="U3842" s="8">
        <f>[1]!b_anal_termifexercise($A3842,日期设置!B$2)</f>
        <v>0</v>
      </c>
      <c r="V3842" s="10">
        <f>[1]!b_dq_dirtyprice(A3842,日期设置!$B$2)</f>
        <v>102.2942</v>
      </c>
      <c r="W3842" s="11">
        <f>IF(U3842=0,ROUNDUP((Q3842-日期设置!$B$2)/365,0),ROUNDUP((R3842-日期设置!$B$2)/365,0))</f>
        <v>1</v>
      </c>
      <c r="X3842" s="18">
        <f>_xlfn.IFNA(VLOOKUP(A3842,过往入选债券!A:D,4,0),2)</f>
        <v>2</v>
      </c>
      <c r="Y3842">
        <f>_xlfn.IFNA(VLOOKUP(C3842,[2]Sheet1!$A:$A,1,0),3)</f>
        <v>3</v>
      </c>
    </row>
    <row r="3843" spans="1:25" hidden="1" x14ac:dyDescent="0.2">
      <c r="A3843" s="28" t="s">
        <v>21138</v>
      </c>
      <c r="B3843" s="28" t="s">
        <v>21139</v>
      </c>
      <c r="C3843" s="39" t="s">
        <v>2876</v>
      </c>
      <c r="D3843" s="26" t="str">
        <f>[1]!b_calc_yield(A3843,日期设置!$B$2,F3843,1,R3843,1,O3843,L3843,S3843,)</f>
        <v>Fetching...</v>
      </c>
      <c r="E3843" s="26">
        <f t="shared" si="120"/>
        <v>12.499426430482385</v>
      </c>
      <c r="F3843" s="18">
        <f>[1]!b_dq_cleanprice($A3843,日期设置!B$2)</f>
        <v>98.557100000000005</v>
      </c>
      <c r="G3843" s="18" t="str">
        <f t="shared" si="121"/>
        <v>4.60 + 2.60</v>
      </c>
      <c r="H3843" s="27">
        <f>[1]!b_dq_pctchange($A3843,日期设置!$B$2,1)/100</f>
        <v>0</v>
      </c>
      <c r="I3843" s="26">
        <f>[1]!b_pq_pctchange(A3843,日期设置!$B$4,日期设置!$B$2,1)</f>
        <v>7.6968927095804968E-2</v>
      </c>
      <c r="J3843" s="26">
        <f>[1]!b_pq_pctchange(A3843,日期设置!$C$4,日期设置!$B$2,1)</f>
        <v>7.6968927095804968E-2</v>
      </c>
      <c r="K3843" s="52">
        <f>[1]!b_dq_amount($A3843,日期设置!B$2,2,10000)</f>
        <v>0</v>
      </c>
      <c r="L3843" s="26">
        <f>[1]!b_info_latestpar(A3843,日期设置!$B$2)</f>
        <v>100</v>
      </c>
      <c r="M3843" s="6">
        <f>[1]!b_info_outstandingbalance($A3843,日期设置!B$2)</f>
        <v>15</v>
      </c>
      <c r="N3843" s="7" t="str">
        <f>[1]!b_info_latestissurercreditrating2(A3843,日期设置!$B$2,"102","1")</f>
        <v>AA</v>
      </c>
      <c r="O3843" s="8">
        <v>4.26</v>
      </c>
      <c r="P3843" s="9" t="str">
        <f>[1]!b_info_repurchasedate(A3843)</f>
        <v>2023-10-28</v>
      </c>
      <c r="Q3843" s="8" t="s">
        <v>21299</v>
      </c>
      <c r="R3843" s="2" t="str">
        <f>IF((--IF(P3843=0,Q3843,P3843))&gt;(--日期设置!$B$2),IF(P3843=0,Q3843,P3843),Q3843)</f>
        <v>2023-10-28</v>
      </c>
      <c r="S3843" s="31" t="s">
        <v>16169</v>
      </c>
      <c r="T3843" s="8">
        <f>[1]!b_anal_ptmyear($A3843,日期设置!$B$2)</f>
        <v>4.602739726027397</v>
      </c>
      <c r="U3843" s="8">
        <f>[1]!b_anal_termifexercise($A3843,日期设置!B$2)</f>
        <v>2.6027397260273974</v>
      </c>
      <c r="V3843" s="10">
        <f>[1]!b_dq_dirtyprice(A3843,日期设置!$B$2)</f>
        <v>100.24939999999999</v>
      </c>
      <c r="W3843" s="11">
        <f>IF(U3843=0,ROUNDUP((Q3843-日期设置!$B$2)/365,0),ROUNDUP((R3843-日期设置!$B$2)/365,0))</f>
        <v>3</v>
      </c>
      <c r="X3843" s="18">
        <f>_xlfn.IFNA(VLOOKUP(A3843,过往入选债券!A:D,4,0),2)</f>
        <v>2</v>
      </c>
      <c r="Y3843">
        <f>_xlfn.IFNA(VLOOKUP(C3843,[2]Sheet1!$A:$A,1,0),3)</f>
        <v>3</v>
      </c>
    </row>
    <row r="3844" spans="1:25" hidden="1" x14ac:dyDescent="0.2">
      <c r="A3844" s="21" t="s">
        <v>11073</v>
      </c>
      <c r="B3844" s="21" t="s">
        <v>11074</v>
      </c>
      <c r="C3844" s="37" t="s">
        <v>3301</v>
      </c>
      <c r="D3844" s="26" t="str">
        <f>[1]!b_calc_yield(A3844,日期设置!$B$2,F3844,1,R3844,1,O3844,L3844,S3844,)</f>
        <v>Fetching...</v>
      </c>
      <c r="E3844" s="26">
        <f t="shared" si="120"/>
        <v>10.54045020675931</v>
      </c>
      <c r="F3844" s="18">
        <f>[1]!b_dq_cleanprice($A3844,日期设置!B$2)</f>
        <v>99.438199999999995</v>
      </c>
      <c r="G3844" s="18" t="str">
        <f t="shared" si="121"/>
        <v>2.24 + 0</v>
      </c>
      <c r="H3844" s="27">
        <f>[1]!b_dq_pctchange($A3844,日期设置!$B$2,1)/100</f>
        <v>0</v>
      </c>
      <c r="I3844" s="26">
        <f>[1]!b_pq_pctchange(A3844,日期设置!$B$4,日期设置!$B$2,1)</f>
        <v>0</v>
      </c>
      <c r="J3844" s="26">
        <f>[1]!b_pq_pctchange(A3844,日期设置!$C$4,日期设置!$B$2,1)</f>
        <v>-0.69328209450688205</v>
      </c>
      <c r="K3844" s="52">
        <f>[1]!b_dq_amount($A3844,日期设置!B$2,2,10000)</f>
        <v>0</v>
      </c>
      <c r="L3844" s="26">
        <f>[1]!b_info_latestpar(A3844,日期设置!$B$2)</f>
        <v>100</v>
      </c>
      <c r="M3844" s="6">
        <f>[1]!b_info_outstandingbalance($A3844,日期设置!B$2)</f>
        <v>10</v>
      </c>
      <c r="N3844" s="7" t="str">
        <f>[1]!b_info_latestissurercreditrating2(A3844,日期设置!$B$2,"102","1")</f>
        <v>AA</v>
      </c>
      <c r="O3844" s="8">
        <v>4.59</v>
      </c>
      <c r="P3844" s="9">
        <f>[1]!b_info_repurchasedate(A3844)</f>
        <v>0</v>
      </c>
      <c r="Q3844" s="8" t="s">
        <v>16063</v>
      </c>
      <c r="R3844" s="2" t="str">
        <f>IF((--IF(P3844=0,Q3844,P3844))&gt;(--日期设置!$B$2),IF(P3844=0,Q3844,P3844),Q3844)</f>
        <v>2023-06-18</v>
      </c>
      <c r="S3844" s="2" t="s">
        <v>17849</v>
      </c>
      <c r="T3844" s="8">
        <f>[1]!b_anal_ptmyear($A3844,日期设置!$B$2)</f>
        <v>2.2410958904109588</v>
      </c>
      <c r="U3844" s="8">
        <f>[1]!b_anal_termifexercise($A3844,日期设置!B$2)</f>
        <v>0</v>
      </c>
      <c r="V3844" s="10">
        <f>[1]!b_dq_dirtyprice(A3844,日期设置!$B$2)</f>
        <v>102.9216</v>
      </c>
      <c r="W3844" s="11">
        <f>IF(U3844=0,ROUNDUP((Q3844-日期设置!$B$2)/365,0),ROUNDUP((R3844-日期设置!$B$2)/365,0))</f>
        <v>3</v>
      </c>
      <c r="X3844" s="18">
        <f>_xlfn.IFNA(VLOOKUP(A3844,过往入选债券!A:D,4,0),2)</f>
        <v>2</v>
      </c>
      <c r="Y3844">
        <f>_xlfn.IFNA(VLOOKUP(C3844,[2]Sheet1!$A:$A,1,0),3)</f>
        <v>3</v>
      </c>
    </row>
    <row r="3845" spans="1:25" hidden="1" x14ac:dyDescent="0.2">
      <c r="A3845" s="21" t="s">
        <v>5866</v>
      </c>
      <c r="B3845" s="21" t="s">
        <v>5867</v>
      </c>
      <c r="C3845" s="37" t="s">
        <v>633</v>
      </c>
      <c r="D3845" s="26" t="str">
        <f>[1]!b_calc_yield(A3845,日期设置!$B$2,F3845,1,R3845,1,O3845,L3845,S3845,)</f>
        <v>Fetching...</v>
      </c>
      <c r="E3845" s="26">
        <f t="shared" si="120"/>
        <v>4.7578908863915137</v>
      </c>
      <c r="F3845" s="18">
        <f>[1]!b_dq_cleanprice($A3845,日期设置!B$2)</f>
        <v>100.5</v>
      </c>
      <c r="G3845" s="18" t="str">
        <f t="shared" si="121"/>
        <v>0.98 + 0.98</v>
      </c>
      <c r="H3845" s="27">
        <f>[1]!b_dq_pctchange($A3845,日期设置!$B$2,1)/100</f>
        <v>0</v>
      </c>
      <c r="I3845" s="26">
        <f>[1]!b_pq_pctchange(A3845,日期设置!$B$4,日期设置!$B$2,1)</f>
        <v>0</v>
      </c>
      <c r="J3845" s="26">
        <f>[1]!b_pq_pctchange(A3845,日期设置!$C$4,日期设置!$B$2,1)</f>
        <v>0</v>
      </c>
      <c r="K3845" s="52">
        <f>[1]!b_dq_amount($A3845,日期设置!B$2,2,10000)</f>
        <v>0</v>
      </c>
      <c r="L3845" s="26">
        <f>[1]!b_info_latestpar(A3845,日期设置!$B$2)</f>
        <v>100</v>
      </c>
      <c r="M3845" s="6">
        <f>[1]!b_info_outstandingbalance($A3845,日期设置!B$2)</f>
        <v>5</v>
      </c>
      <c r="N3845" s="7" t="str">
        <f>[1]!b_info_latestissurercreditrating2(A3845,日期设置!$B$2,"102","1")</f>
        <v>AA</v>
      </c>
      <c r="O3845" s="8">
        <v>5.39</v>
      </c>
      <c r="P3845" s="9">
        <f>[1]!b_info_repurchasedate(A3845)</f>
        <v>0</v>
      </c>
      <c r="Q3845" s="8" t="s">
        <v>16638</v>
      </c>
      <c r="R3845" s="2" t="str">
        <f>IF((--IF(P3845=0,Q3845,P3845))&gt;(--日期设置!$B$2),IF(P3845=0,Q3845,P3845),Q3845)</f>
        <v>2022-03-15</v>
      </c>
      <c r="S3845" s="2" t="s">
        <v>18492</v>
      </c>
      <c r="T3845" s="8">
        <f>[1]!b_anal_ptmyear($A3845,日期设置!$B$2)</f>
        <v>0.98082191780821915</v>
      </c>
      <c r="U3845" s="8">
        <f>[1]!b_anal_termifexercise($A3845,日期设置!B$2)</f>
        <v>0.98082191780821915</v>
      </c>
      <c r="V3845" s="10">
        <f>[1]!b_dq_dirtyprice(A3845,日期设置!$B$2)</f>
        <v>100.60339999999999</v>
      </c>
      <c r="W3845" s="11">
        <f>IF(U3845=0,ROUNDUP((Q3845-日期设置!$B$2)/365,0),ROUNDUP((R3845-日期设置!$B$2)/365,0))</f>
        <v>1</v>
      </c>
      <c r="X3845" s="18">
        <f>_xlfn.IFNA(VLOOKUP(A3845,过往入选债券!A:D,4,0),2)</f>
        <v>2</v>
      </c>
      <c r="Y3845">
        <f>_xlfn.IFNA(VLOOKUP(C3845,[2]Sheet1!$A:$A,1,0),3)</f>
        <v>3</v>
      </c>
    </row>
    <row r="3846" spans="1:25" hidden="1" x14ac:dyDescent="0.2">
      <c r="A3846" s="28" t="s">
        <v>19444</v>
      </c>
      <c r="B3846" s="28" t="s">
        <v>19445</v>
      </c>
      <c r="C3846" s="38" t="s">
        <v>2041</v>
      </c>
      <c r="D3846" s="26" t="str">
        <f>[1]!b_calc_yield(A3846,日期设置!$B$2,F3846,1,R3846,1,O3846,L3846,S3846,)</f>
        <v>Fetching...</v>
      </c>
      <c r="E3846" s="26">
        <f t="shared" si="120"/>
        <v>11.354016930202837</v>
      </c>
      <c r="F3846" s="18">
        <f>[1]!b_dq_cleanprice($A3846,日期设置!B$2)</f>
        <v>97.781599999999997</v>
      </c>
      <c r="G3846" s="18" t="str">
        <f t="shared" si="121"/>
        <v>2.37 + 0</v>
      </c>
      <c r="H3846" s="27">
        <f>[1]!b_dq_pctchange($A3846,日期设置!$B$2,1)/100</f>
        <v>0</v>
      </c>
      <c r="I3846" s="26">
        <f>[1]!b_pq_pctchange(A3846,日期设置!$B$4,日期设置!$B$2,1)</f>
        <v>0</v>
      </c>
      <c r="J3846" s="26">
        <f>[1]!b_pq_pctchange(A3846,日期设置!$C$4,日期设置!$B$2,1)</f>
        <v>0</v>
      </c>
      <c r="K3846" s="52">
        <f>[1]!b_dq_amount($A3846,日期设置!B$2,2,10000)</f>
        <v>0</v>
      </c>
      <c r="L3846" s="26">
        <f>[1]!b_info_latestpar(A3846,日期设置!$B$2)</f>
        <v>100</v>
      </c>
      <c r="M3846" s="6">
        <f>[1]!b_info_outstandingbalance($A3846,日期设置!B$2)</f>
        <v>15</v>
      </c>
      <c r="N3846" s="7" t="str">
        <f>[1]!b_info_latestissurercreditrating2(A3846,日期设置!$B$2,"102","1")</f>
        <v>AAA</v>
      </c>
      <c r="O3846" s="8">
        <v>3.85</v>
      </c>
      <c r="P3846" s="9">
        <f>[1]!b_info_repurchasedate(A3846)</f>
        <v>0</v>
      </c>
      <c r="Q3846" s="8" t="s">
        <v>16187</v>
      </c>
      <c r="R3846" s="2" t="str">
        <f>IF((--IF(P3846=0,Q3846,P3846))&gt;(--日期设置!$B$2),IF(P3846=0,Q3846,P3846),Q3846)</f>
        <v>2023-08-07</v>
      </c>
      <c r="S3846" s="31" t="s">
        <v>19130</v>
      </c>
      <c r="T3846" s="8">
        <f>[1]!b_anal_ptmyear($A3846,日期设置!$B$2)</f>
        <v>2.3780821917808219</v>
      </c>
      <c r="U3846" s="8">
        <f>[1]!b_anal_termifexercise($A3846,日期设置!B$2)</f>
        <v>0</v>
      </c>
      <c r="V3846" s="10">
        <f>[1]!b_dq_dirtyprice(A3846,日期设置!$B$2)</f>
        <v>100.176</v>
      </c>
      <c r="W3846" s="11">
        <f>IF(U3846=0,ROUNDUP((Q3846-日期设置!$B$2)/365,0),ROUNDUP((R3846-日期设置!$B$2)/365,0))</f>
        <v>3</v>
      </c>
      <c r="X3846" s="18">
        <f>_xlfn.IFNA(VLOOKUP(A3846,过往入选债券!A:D,4,0),2)</f>
        <v>2</v>
      </c>
      <c r="Y3846">
        <f>_xlfn.IFNA(VLOOKUP(C3846,[2]Sheet1!$A:$A,1,0),3)</f>
        <v>3</v>
      </c>
    </row>
    <row r="3847" spans="1:25" x14ac:dyDescent="0.2">
      <c r="A3847" s="21" t="s">
        <v>4309</v>
      </c>
      <c r="B3847" s="21" t="s">
        <v>4310</v>
      </c>
      <c r="C3847" s="37" t="s">
        <v>2876</v>
      </c>
      <c r="D3847" s="26" t="str">
        <f>[1]!b_calc_yield(A3847,日期设置!$B$2,F3847,1,R3847,1,O3847,L3847,S3847,)</f>
        <v>Fetching...</v>
      </c>
      <c r="E3847" s="26">
        <f t="shared" si="120"/>
        <v>9.7350985053789696</v>
      </c>
      <c r="F3847" s="18">
        <f>[1]!b_dq_cleanprice($A3847,日期设置!B$2)</f>
        <v>99.313100000000006</v>
      </c>
      <c r="G3847" s="18" t="str">
        <f t="shared" si="121"/>
        <v>4.08 + 2.08</v>
      </c>
      <c r="H3847" s="27">
        <f>[1]!b_dq_pctchange($A3847,日期设置!$B$2,1)/100</f>
        <v>-8.6419380476659925E-4</v>
      </c>
      <c r="I3847" s="26">
        <f>[1]!b_pq_pctchange(A3847,日期设置!$B$4,日期设置!$B$2,1)</f>
        <v>-8.6419380476659924E-2</v>
      </c>
      <c r="J3847" s="26">
        <f>[1]!b_pq_pctchange(A3847,日期设置!$C$4,日期设置!$B$2,1)</f>
        <v>0.56717264285642521</v>
      </c>
      <c r="K3847" s="52">
        <f>[1]!b_dq_amount($A3847,日期设置!B$2,2,10000)</f>
        <v>4137.1963288000006</v>
      </c>
      <c r="L3847" s="26">
        <f>[1]!b_info_latestpar(A3847,日期设置!$B$2)</f>
        <v>100</v>
      </c>
      <c r="M3847" s="6">
        <f>[1]!b_info_outstandingbalance($A3847,日期设置!B$2)</f>
        <v>2.9</v>
      </c>
      <c r="N3847" s="7">
        <f>[1]!b_info_latestissurercreditrating2(A3847,日期设置!$B$2,"102","1")</f>
        <v>0</v>
      </c>
      <c r="O3847" s="8">
        <v>4.5</v>
      </c>
      <c r="P3847" s="9" t="str">
        <f>[1]!b_info_repurchasedate(A3847)</f>
        <v>2023-04-22</v>
      </c>
      <c r="Q3847" s="8" t="s">
        <v>16646</v>
      </c>
      <c r="R3847" s="2" t="str">
        <f>IF((--IF(P3847=0,Q3847,P3847))&gt;(--日期设置!$B$2),IF(P3847=0,Q3847,P3847),Q3847)</f>
        <v>2023-04-22</v>
      </c>
      <c r="S3847" s="2" t="s">
        <v>18199</v>
      </c>
      <c r="T3847" s="8">
        <f>[1]!b_anal_ptmyear($A3847,日期设置!$B$2)</f>
        <v>4.0849315068493155</v>
      </c>
      <c r="U3847" s="8">
        <f>[1]!b_anal_termifexercise($A3847,日期设置!B$2)</f>
        <v>2.0849315068493151</v>
      </c>
      <c r="V3847" s="10">
        <f>[1]!b_dq_dirtyprice(A3847,日期设置!$B$2)</f>
        <v>103.43089999999999</v>
      </c>
      <c r="W3847" s="11">
        <f>IF(U3847=0,ROUNDUP((Q3847-日期设置!$B$2)/365,0),ROUNDUP((R3847-日期设置!$B$2)/365,0))</f>
        <v>3</v>
      </c>
      <c r="X3847" s="18">
        <f>_xlfn.IFNA(VLOOKUP(A3847,过往入选债券!A:D,4,0),2)</f>
        <v>2</v>
      </c>
      <c r="Y3847">
        <f>_xlfn.IFNA(VLOOKUP(C3847,[2]Sheet1!$A:$A,1,0),3)</f>
        <v>3</v>
      </c>
    </row>
    <row r="3848" spans="1:25" hidden="1" x14ac:dyDescent="0.2">
      <c r="A3848" s="21" t="s">
        <v>7625</v>
      </c>
      <c r="B3848" s="21" t="s">
        <v>7626</v>
      </c>
      <c r="C3848" s="37" t="s">
        <v>5</v>
      </c>
      <c r="D3848" s="26" t="str">
        <f>[1]!b_calc_yield(A3848,日期设置!$B$2,F3848,1,R3848,1,O3848,L3848,S3848,)</f>
        <v>Fetching...</v>
      </c>
      <c r="E3848" s="26">
        <f t="shared" si="120"/>
        <v>3.5075196866300118</v>
      </c>
      <c r="F3848" s="18">
        <f>[1]!b_dq_cleanprice($A3848,日期设置!B$2)</f>
        <v>101.85080000000001</v>
      </c>
      <c r="G3848" s="18" t="str">
        <f t="shared" si="121"/>
        <v>2.72 + 0.72</v>
      </c>
      <c r="H3848" s="27">
        <f>[1]!b_dq_pctchange($A3848,日期设置!$B$2,1)/100</f>
        <v>0</v>
      </c>
      <c r="I3848" s="26">
        <f>[1]!b_pq_pctchange(A3848,日期设置!$B$4,日期设置!$B$2,1)</f>
        <v>2.5042892090676949E-2</v>
      </c>
      <c r="J3848" s="26">
        <f>[1]!b_pq_pctchange(A3848,日期设置!$C$4,日期设置!$B$2,1)</f>
        <v>-0.44883198123350171</v>
      </c>
      <c r="K3848" s="52">
        <f>[1]!b_dq_amount($A3848,日期设置!B$2,2,10000)</f>
        <v>0</v>
      </c>
      <c r="L3848" s="26">
        <f>[1]!b_info_latestpar(A3848,日期设置!$B$2)</f>
        <v>100</v>
      </c>
      <c r="M3848" s="6">
        <f>[1]!b_info_outstandingbalance($A3848,日期设置!B$2)</f>
        <v>6.3</v>
      </c>
      <c r="N3848" s="7" t="str">
        <f>[1]!b_info_latestissurercreditrating2(A3848,日期设置!$B$2,"102","1")</f>
        <v>AA</v>
      </c>
      <c r="O3848" s="8">
        <v>7.6</v>
      </c>
      <c r="P3848" s="9" t="str">
        <f>[1]!b_info_repurchasedate(A3848)</f>
        <v>2021-12-13</v>
      </c>
      <c r="Q3848" s="8" t="s">
        <v>16656</v>
      </c>
      <c r="R3848" s="2" t="str">
        <f>IF((--IF(P3848=0,Q3848,P3848))&gt;(--日期设置!$B$2),IF(P3848=0,Q3848,P3848),Q3848)</f>
        <v>2021-12-13</v>
      </c>
      <c r="S3848" s="2" t="s">
        <v>18876</v>
      </c>
      <c r="T3848" s="8">
        <f>[1]!b_anal_ptmyear($A3848,日期设置!$B$2)</f>
        <v>2.7232876712328768</v>
      </c>
      <c r="U3848" s="8">
        <f>[1]!b_anal_termifexercise($A3848,日期设置!B$2)</f>
        <v>0.72876712328767124</v>
      </c>
      <c r="V3848" s="10">
        <f>[1]!b_dq_dirtyprice(A3848,日期设置!$B$2)</f>
        <v>103.9538</v>
      </c>
      <c r="W3848" s="11">
        <f>IF(U3848=0,ROUNDUP((Q3848-日期设置!$B$2)/365,0),ROUNDUP((R3848-日期设置!$B$2)/365,0))</f>
        <v>1</v>
      </c>
      <c r="X3848" s="18">
        <f>_xlfn.IFNA(VLOOKUP(A3848,过往入选债券!A:D,4,0),2)</f>
        <v>2</v>
      </c>
      <c r="Y3848">
        <f>_xlfn.IFNA(VLOOKUP(C3848,[2]Sheet1!$A:$A,1,0),3)</f>
        <v>3</v>
      </c>
    </row>
    <row r="3849" spans="1:25" hidden="1" x14ac:dyDescent="0.2">
      <c r="A3849" s="21" t="s">
        <v>9094</v>
      </c>
      <c r="B3849" s="21" t="s">
        <v>9095</v>
      </c>
      <c r="C3849" s="37" t="s">
        <v>8397</v>
      </c>
      <c r="D3849" s="26" t="str">
        <f>[1]!b_calc_yield(A3849,日期设置!$B$2,F3849,1,R3849,1,O3849,L3849,S3849,)</f>
        <v>Fetching...</v>
      </c>
      <c r="E3849" s="26">
        <f t="shared" si="120"/>
        <v>6.8044017892851194</v>
      </c>
      <c r="F3849" s="18">
        <f>[1]!b_dq_cleanprice($A3849,日期设置!B$2)</f>
        <v>100.01309999999999</v>
      </c>
      <c r="G3849" s="18" t="str">
        <f t="shared" si="121"/>
        <v>3.43 + 1.43</v>
      </c>
      <c r="H3849" s="27">
        <f>[1]!b_dq_pctchange($A3849,日期设置!$B$2,1)/100</f>
        <v>0</v>
      </c>
      <c r="I3849" s="26">
        <f>[1]!b_pq_pctchange(A3849,日期设置!$B$4,日期设置!$B$2,1)</f>
        <v>0</v>
      </c>
      <c r="J3849" s="26">
        <f>[1]!b_pq_pctchange(A3849,日期设置!$C$4,日期设置!$B$2,1)</f>
        <v>1.6998062220902725E-3</v>
      </c>
      <c r="K3849" s="52">
        <f>[1]!b_dq_amount($A3849,日期设置!B$2,2,10000)</f>
        <v>0</v>
      </c>
      <c r="L3849" s="26">
        <f>[1]!b_info_latestpar(A3849,日期设置!$B$2)</f>
        <v>100</v>
      </c>
      <c r="M3849" s="6">
        <f>[1]!b_info_outstandingbalance($A3849,日期设置!B$2)</f>
        <v>5</v>
      </c>
      <c r="N3849" s="7" t="str">
        <f>[1]!b_info_latestissurercreditrating2(A3849,日期设置!$B$2,"102","1")</f>
        <v>AA</v>
      </c>
      <c r="O3849" s="8">
        <v>4.88</v>
      </c>
      <c r="P3849" s="9" t="str">
        <f>[1]!b_info_repurchasedate(A3849)</f>
        <v>2022-08-28</v>
      </c>
      <c r="Q3849" s="8" t="s">
        <v>16011</v>
      </c>
      <c r="R3849" s="2" t="str">
        <f>IF((--IF(P3849=0,Q3849,P3849))&gt;(--日期设置!$B$2),IF(P3849=0,Q3849,P3849),Q3849)</f>
        <v>2022-08-28</v>
      </c>
      <c r="S3849" s="2" t="s">
        <v>18013</v>
      </c>
      <c r="T3849" s="8">
        <f>[1]!b_anal_ptmyear($A3849,日期设置!$B$2)</f>
        <v>3.4356164383561643</v>
      </c>
      <c r="U3849" s="8">
        <f>[1]!b_anal_termifexercise($A3849,日期设置!B$2)</f>
        <v>1.4356164383561645</v>
      </c>
      <c r="V3849" s="10">
        <f>[1]!b_dq_dirtyprice(A3849,日期设置!$B$2)</f>
        <v>102.76730000000001</v>
      </c>
      <c r="W3849" s="11">
        <f>IF(U3849=0,ROUNDUP((Q3849-日期设置!$B$2)/365,0),ROUNDUP((R3849-日期设置!$B$2)/365,0))</f>
        <v>2</v>
      </c>
      <c r="X3849" s="18">
        <f>_xlfn.IFNA(VLOOKUP(A3849,过往入选债券!A:D,4,0),2)</f>
        <v>2</v>
      </c>
      <c r="Y3849">
        <f>_xlfn.IFNA(VLOOKUP(C3849,[2]Sheet1!$A:$A,1,0),3)</f>
        <v>3</v>
      </c>
    </row>
    <row r="3850" spans="1:25" hidden="1" x14ac:dyDescent="0.2">
      <c r="A3850" s="21" t="s">
        <v>3900</v>
      </c>
      <c r="B3850" s="21" t="s">
        <v>3901</v>
      </c>
      <c r="C3850" s="37" t="s">
        <v>542</v>
      </c>
      <c r="D3850" s="26" t="str">
        <f>[1]!b_calc_yield(A3850,日期设置!$B$2,F3850,1,R3850,1,O3850,L3850,S3850,)</f>
        <v>Fetching...</v>
      </c>
      <c r="E3850" s="26">
        <f t="shared" si="120"/>
        <v>8.8527364423383048</v>
      </c>
      <c r="F3850" s="18">
        <f>[1]!b_dq_cleanprice($A3850,日期设置!B$2)</f>
        <v>100.3463</v>
      </c>
      <c r="G3850" s="18" t="str">
        <f t="shared" si="121"/>
        <v>1.83 + 0</v>
      </c>
      <c r="H3850" s="27">
        <f>[1]!b_dq_pctchange($A3850,日期设置!$B$2,1)/100</f>
        <v>0</v>
      </c>
      <c r="I3850" s="26">
        <f>[1]!b_pq_pctchange(A3850,日期设置!$B$4,日期设置!$B$2,1)</f>
        <v>-6.2544131956163082E-2</v>
      </c>
      <c r="J3850" s="26">
        <f>[1]!b_pq_pctchange(A3850,日期设置!$C$4,日期设置!$B$2,1)</f>
        <v>-0.64526030218420682</v>
      </c>
      <c r="K3850" s="52">
        <f>[1]!b_dq_amount($A3850,日期设置!B$2,2,10000)</f>
        <v>0</v>
      </c>
      <c r="L3850" s="26">
        <f>[1]!b_info_latestpar(A3850,日期设置!$B$2)</f>
        <v>100</v>
      </c>
      <c r="M3850" s="6">
        <f>[1]!b_info_outstandingbalance($A3850,日期设置!B$2)</f>
        <v>8.6</v>
      </c>
      <c r="N3850" s="7">
        <f>[1]!b_info_latestissurercreditrating2(A3850,日期设置!$B$2,"102","1")</f>
        <v>0</v>
      </c>
      <c r="O3850" s="8">
        <v>5.0599999999999996</v>
      </c>
      <c r="P3850" s="9">
        <f>[1]!b_info_repurchasedate(A3850)</f>
        <v>0</v>
      </c>
      <c r="Q3850" s="8" t="s">
        <v>15992</v>
      </c>
      <c r="R3850" s="2" t="str">
        <f>IF((--IF(P3850=0,Q3850,P3850))&gt;(--日期设置!$B$2),IF(P3850=0,Q3850,P3850),Q3850)</f>
        <v>2023-01-22</v>
      </c>
      <c r="S3850" s="2" t="s">
        <v>18041</v>
      </c>
      <c r="T3850" s="8">
        <f>[1]!b_anal_ptmyear($A3850,日期设置!$B$2)</f>
        <v>1.8383561643835615</v>
      </c>
      <c r="U3850" s="8">
        <f>[1]!b_anal_termifexercise($A3850,日期设置!B$2)</f>
        <v>0</v>
      </c>
      <c r="V3850" s="10">
        <f>[1]!b_dq_dirtyprice(A3850,日期设置!$B$2)</f>
        <v>101.16419999999999</v>
      </c>
      <c r="W3850" s="11">
        <f>IF(U3850=0,ROUNDUP((Q3850-日期设置!$B$2)/365,0),ROUNDUP((R3850-日期设置!$B$2)/365,0))</f>
        <v>2</v>
      </c>
      <c r="X3850" s="18">
        <f>_xlfn.IFNA(VLOOKUP(A3850,过往入选债券!A:D,4,0),2)</f>
        <v>2</v>
      </c>
      <c r="Y3850">
        <f>_xlfn.IFNA(VLOOKUP(C3850,[2]Sheet1!$A:$A,1,0),3)</f>
        <v>3</v>
      </c>
    </row>
    <row r="3851" spans="1:25" hidden="1" x14ac:dyDescent="0.2">
      <c r="A3851" s="21" t="s">
        <v>3506</v>
      </c>
      <c r="B3851" s="21" t="s">
        <v>3507</v>
      </c>
      <c r="C3851" s="37" t="s">
        <v>2355</v>
      </c>
      <c r="D3851" s="26" t="str">
        <f>[1]!b_calc_yield(A3851,日期设置!$B$2,F3851,1,R3851,1,O3851,L3851,S3851,)</f>
        <v>Fetching...</v>
      </c>
      <c r="E3851" s="26">
        <f t="shared" si="120"/>
        <v>11.926498355167126</v>
      </c>
      <c r="F3851" s="18">
        <f>[1]!b_dq_cleanprice($A3851,日期设置!B$2)</f>
        <v>100.32129999999999</v>
      </c>
      <c r="G3851" s="18" t="str">
        <f t="shared" si="121"/>
        <v>3.51 + 2.51</v>
      </c>
      <c r="H3851" s="27">
        <f>[1]!b_dq_pctchange($A3851,日期设置!$B$2,1)/100</f>
        <v>0</v>
      </c>
      <c r="I3851" s="26">
        <f>[1]!b_pq_pctchange(A3851,日期设置!$B$4,日期设置!$B$2,1)</f>
        <v>0</v>
      </c>
      <c r="J3851" s="26">
        <f>[1]!b_pq_pctchange(A3851,日期设置!$C$4,日期设置!$B$2,1)</f>
        <v>0</v>
      </c>
      <c r="K3851" s="52">
        <f>[1]!b_dq_amount($A3851,日期设置!B$2,2,10000)</f>
        <v>0</v>
      </c>
      <c r="L3851" s="26">
        <f>[1]!b_info_latestpar(A3851,日期设置!$B$2)</f>
        <v>100</v>
      </c>
      <c r="M3851" s="6">
        <f>[1]!b_info_outstandingbalance($A3851,日期设置!B$2)</f>
        <v>6</v>
      </c>
      <c r="N3851" s="7">
        <f>[1]!b_info_latestissurercreditrating2(A3851,日期设置!$B$2,"102","1")</f>
        <v>0</v>
      </c>
      <c r="O3851" s="8">
        <v>5</v>
      </c>
      <c r="P3851" s="9" t="str">
        <f>[1]!b_info_repurchasedate(A3851)</f>
        <v>2023-09-26</v>
      </c>
      <c r="Q3851" s="8" t="s">
        <v>15984</v>
      </c>
      <c r="R3851" s="2" t="str">
        <f>IF((--IF(P3851=0,Q3851,P3851))&gt;(--日期设置!$B$2),IF(P3851=0,Q3851,P3851),Q3851)</f>
        <v>2023-09-26</v>
      </c>
      <c r="S3851" s="2" t="s">
        <v>17772</v>
      </c>
      <c r="T3851" s="8">
        <f>[1]!b_anal_ptmyear($A3851,日期设置!$B$2)</f>
        <v>3.515068493150685</v>
      </c>
      <c r="U3851" s="8">
        <f>[1]!b_anal_termifexercise($A3851,日期设置!B$2)</f>
        <v>2.515068493150685</v>
      </c>
      <c r="V3851" s="10">
        <f>[1]!b_dq_dirtyprice(A3851,日期设置!$B$2)</f>
        <v>102.746</v>
      </c>
      <c r="W3851" s="11">
        <f>IF(U3851=0,ROUNDUP((Q3851-日期设置!$B$2)/365,0),ROUNDUP((R3851-日期设置!$B$2)/365,0))</f>
        <v>3</v>
      </c>
      <c r="X3851" s="18">
        <f>_xlfn.IFNA(VLOOKUP(A3851,过往入选债券!A:D,4,0),2)</f>
        <v>2</v>
      </c>
      <c r="Y3851">
        <f>_xlfn.IFNA(VLOOKUP(C3851,[2]Sheet1!$A:$A,1,0),3)</f>
        <v>3</v>
      </c>
    </row>
    <row r="3852" spans="1:25" hidden="1" x14ac:dyDescent="0.2">
      <c r="A3852" s="21" t="s">
        <v>8264</v>
      </c>
      <c r="B3852" s="21" t="s">
        <v>8265</v>
      </c>
      <c r="C3852" s="37" t="s">
        <v>1149</v>
      </c>
      <c r="D3852" s="26" t="str">
        <f>[1]!b_calc_yield(A3852,日期设置!$B$2,F3852,1,R3852,1,O3852,L3852,S3852,)</f>
        <v>Fetching...</v>
      </c>
      <c r="E3852" s="26">
        <f t="shared" si="120"/>
        <v>4.6452939527058756</v>
      </c>
      <c r="F3852" s="18">
        <f>[1]!b_dq_cleanprice($A3852,日期设置!B$2)</f>
        <v>101.0919</v>
      </c>
      <c r="G3852" s="18" t="str">
        <f t="shared" si="121"/>
        <v>1.01 + 0</v>
      </c>
      <c r="H3852" s="27">
        <f>[1]!b_dq_pctchange($A3852,日期设置!$B$2,1)/100</f>
        <v>0</v>
      </c>
      <c r="I3852" s="26">
        <f>[1]!b_pq_pctchange(A3852,日期设置!$B$4,日期设置!$B$2,1)</f>
        <v>0</v>
      </c>
      <c r="J3852" s="26">
        <f>[1]!b_pq_pctchange(A3852,日期设置!$C$4,日期设置!$B$2,1)</f>
        <v>-0.34315851735016001</v>
      </c>
      <c r="K3852" s="52">
        <f>[1]!b_dq_amount($A3852,日期设置!B$2,2,10000)</f>
        <v>0</v>
      </c>
      <c r="L3852" s="26">
        <f>[1]!b_info_latestpar(A3852,日期设置!$B$2)</f>
        <v>100</v>
      </c>
      <c r="M3852" s="6">
        <f>[1]!b_info_outstandingbalance($A3852,日期设置!B$2)</f>
        <v>5</v>
      </c>
      <c r="N3852" s="7" t="str">
        <f>[1]!b_info_latestissurercreditrating2(A3852,日期设置!$B$2,"102","1")</f>
        <v>AA</v>
      </c>
      <c r="O3852" s="8">
        <v>5.98</v>
      </c>
      <c r="P3852" s="9">
        <f>[1]!b_info_repurchasedate(A3852)</f>
        <v>0</v>
      </c>
      <c r="Q3852" s="8" t="s">
        <v>16101</v>
      </c>
      <c r="R3852" s="2" t="str">
        <f>IF((--IF(P3852=0,Q3852,P3852))&gt;(--日期设置!$B$2),IF(P3852=0,Q3852,P3852),Q3852)</f>
        <v>2022-03-27</v>
      </c>
      <c r="S3852" s="2" t="s">
        <v>17886</v>
      </c>
      <c r="T3852" s="8">
        <f>[1]!b_anal_ptmyear($A3852,日期设置!$B$2)</f>
        <v>1.0136986301369864</v>
      </c>
      <c r="U3852" s="8">
        <f>[1]!b_anal_termifexercise($A3852,日期设置!B$2)</f>
        <v>0</v>
      </c>
      <c r="V3852" s="10">
        <f>[1]!b_dq_dirtyprice(A3852,日期设置!$B$2)</f>
        <v>106.99</v>
      </c>
      <c r="W3852" s="11">
        <f>IF(U3852=0,ROUNDUP((Q3852-日期设置!$B$2)/365,0),ROUNDUP((R3852-日期设置!$B$2)/365,0))</f>
        <v>2</v>
      </c>
      <c r="X3852" s="18">
        <f>_xlfn.IFNA(VLOOKUP(A3852,过往入选债券!A:D,4,0),2)</f>
        <v>2</v>
      </c>
      <c r="Y3852">
        <f>_xlfn.IFNA(VLOOKUP(C3852,[2]Sheet1!$A:$A,1,0),3)</f>
        <v>3</v>
      </c>
    </row>
    <row r="3853" spans="1:25" hidden="1" x14ac:dyDescent="0.2">
      <c r="A3853" s="21" t="s">
        <v>3428</v>
      </c>
      <c r="B3853" s="21" t="s">
        <v>3429</v>
      </c>
      <c r="C3853" s="37" t="s">
        <v>174</v>
      </c>
      <c r="D3853" s="26" t="str">
        <f>[1]!b_calc_yield(A3853,日期设置!$B$2,F3853,1,R3853,1,O3853,L3853,S3853,)</f>
        <v>Fetching...</v>
      </c>
      <c r="E3853" s="26">
        <f t="shared" si="120"/>
        <v>6.942906939438509</v>
      </c>
      <c r="F3853" s="18">
        <f>[1]!b_dq_cleanprice($A3853,日期设置!B$2)</f>
        <v>100.8704</v>
      </c>
      <c r="G3853" s="18" t="str">
        <f t="shared" si="121"/>
        <v>1.46 + 0</v>
      </c>
      <c r="H3853" s="27">
        <f>[1]!b_dq_pctchange($A3853,日期设置!$B$2,1)/100</f>
        <v>0</v>
      </c>
      <c r="I3853" s="26">
        <f>[1]!b_pq_pctchange(A3853,日期设置!$B$4,日期设置!$B$2,1)</f>
        <v>0</v>
      </c>
      <c r="J3853" s="26">
        <f>[1]!b_pq_pctchange(A3853,日期设置!$C$4,日期设置!$B$2,1)</f>
        <v>0.87040000000000362</v>
      </c>
      <c r="K3853" s="52">
        <f>[1]!b_dq_amount($A3853,日期设置!B$2,2,10000)</f>
        <v>0</v>
      </c>
      <c r="L3853" s="26">
        <f>[1]!b_info_latestpar(A3853,日期设置!$B$2)</f>
        <v>100</v>
      </c>
      <c r="M3853" s="6">
        <f>[1]!b_info_outstandingbalance($A3853,日期设置!B$2)</f>
        <v>5</v>
      </c>
      <c r="N3853" s="7">
        <f>[1]!b_info_latestissurercreditrating2(A3853,日期设置!$B$2,"102","1")</f>
        <v>0</v>
      </c>
      <c r="O3853" s="8">
        <v>5.5</v>
      </c>
      <c r="P3853" s="9">
        <f>[1]!b_info_repurchasedate(A3853)</f>
        <v>0</v>
      </c>
      <c r="Q3853" s="8" t="s">
        <v>16300</v>
      </c>
      <c r="R3853" s="2" t="str">
        <f>IF((--IF(P3853=0,Q3853,P3853))&gt;(--日期设置!$B$2),IF(P3853=0,Q3853,P3853),Q3853)</f>
        <v>2022-09-09</v>
      </c>
      <c r="S3853" s="2" t="s">
        <v>18081</v>
      </c>
      <c r="T3853" s="8">
        <f>[1]!b_anal_ptmyear($A3853,日期设置!$B$2)</f>
        <v>1.4684931506849315</v>
      </c>
      <c r="U3853" s="8">
        <f>[1]!b_anal_termifexercise($A3853,日期设置!B$2)</f>
        <v>0</v>
      </c>
      <c r="V3853" s="10">
        <f>[1]!b_dq_dirtyprice(A3853,日期设置!$B$2)</f>
        <v>103.7937</v>
      </c>
      <c r="W3853" s="11">
        <f>IF(U3853=0,ROUNDUP((Q3853-日期设置!$B$2)/365,0),ROUNDUP((R3853-日期设置!$B$2)/365,0))</f>
        <v>2</v>
      </c>
      <c r="X3853" s="18">
        <f>_xlfn.IFNA(VLOOKUP(A3853,过往入选债券!A:D,4,0),2)</f>
        <v>2</v>
      </c>
      <c r="Y3853">
        <f>_xlfn.IFNA(VLOOKUP(C3853,[2]Sheet1!$A:$A,1,0),3)</f>
        <v>3</v>
      </c>
    </row>
    <row r="3854" spans="1:25" hidden="1" x14ac:dyDescent="0.2">
      <c r="A3854" s="21" t="s">
        <v>10885</v>
      </c>
      <c r="B3854" s="21" t="s">
        <v>10886</v>
      </c>
      <c r="C3854" s="37" t="s">
        <v>4923</v>
      </c>
      <c r="D3854" s="26" t="str">
        <f>[1]!b_calc_yield(A3854,日期设置!$B$2,F3854,1,R3854,1,O3854,L3854,S3854,)</f>
        <v>Fetching...</v>
      </c>
      <c r="E3854" s="26">
        <f t="shared" si="120"/>
        <v>19.520251960003133</v>
      </c>
      <c r="F3854" s="18">
        <f>[1]!b_dq_cleanprice($A3854,日期设置!B$2)</f>
        <v>97.214600000000004</v>
      </c>
      <c r="G3854" s="18" t="str">
        <f t="shared" si="121"/>
        <v>9.12 + 4.13</v>
      </c>
      <c r="H3854" s="27">
        <f>[1]!b_dq_pctchange($A3854,日期设置!$B$2,1)/100</f>
        <v>0</v>
      </c>
      <c r="I3854" s="26">
        <f>[1]!b_pq_pctchange(A3854,日期设置!$B$4,日期设置!$B$2,1)</f>
        <v>0</v>
      </c>
      <c r="J3854" s="26">
        <f>[1]!b_pq_pctchange(A3854,日期设置!$C$4,日期设置!$B$2,1)</f>
        <v>0</v>
      </c>
      <c r="K3854" s="52">
        <f>[1]!b_dq_amount($A3854,日期设置!B$2,2,10000)</f>
        <v>0</v>
      </c>
      <c r="L3854" s="26">
        <f>[1]!b_info_latestpar(A3854,日期设置!$B$2)</f>
        <v>100</v>
      </c>
      <c r="M3854" s="6">
        <f>[1]!b_info_outstandingbalance($A3854,日期设置!B$2)</f>
        <v>10</v>
      </c>
      <c r="N3854" s="7" t="str">
        <f>[1]!b_info_latestissurercreditrating2(A3854,日期设置!$B$2,"102","1")</f>
        <v>AAA</v>
      </c>
      <c r="O3854" s="8">
        <v>4.09</v>
      </c>
      <c r="P3854" s="9" t="str">
        <f>[1]!b_info_repurchasedate(A3854)</f>
        <v>2025-05-08</v>
      </c>
      <c r="Q3854" s="8" t="s">
        <v>17076</v>
      </c>
      <c r="R3854" s="2" t="str">
        <f>IF((--IF(P3854=0,Q3854,P3854))&gt;(--日期设置!$B$2),IF(P3854=0,Q3854,P3854),Q3854)</f>
        <v>2025-05-08</v>
      </c>
      <c r="S3854" s="2" t="s">
        <v>18057</v>
      </c>
      <c r="T3854" s="8">
        <f>[1]!b_anal_ptmyear($A3854,日期设置!$B$2)</f>
        <v>9.1287671232876715</v>
      </c>
      <c r="U3854" s="8">
        <f>[1]!b_anal_termifexercise($A3854,日期设置!B$2)</f>
        <v>4.1315068493150688</v>
      </c>
      <c r="V3854" s="10">
        <f>[1]!b_dq_dirtyprice(A3854,日期设置!$B$2)</f>
        <v>100.7779</v>
      </c>
      <c r="W3854" s="11">
        <f>IF(U3854=0,ROUNDUP((Q3854-日期设置!$B$2)/365,0),ROUNDUP((R3854-日期设置!$B$2)/365,0))</f>
        <v>5</v>
      </c>
      <c r="X3854" s="18">
        <f>_xlfn.IFNA(VLOOKUP(A3854,过往入选债券!A:D,4,0),2)</f>
        <v>2</v>
      </c>
      <c r="Y3854">
        <f>_xlfn.IFNA(VLOOKUP(C3854,[2]Sheet1!$A:$A,1,0),3)</f>
        <v>3</v>
      </c>
    </row>
    <row r="3855" spans="1:25" hidden="1" x14ac:dyDescent="0.2">
      <c r="A3855" s="21" t="s">
        <v>9088</v>
      </c>
      <c r="B3855" s="21" t="s">
        <v>9089</v>
      </c>
      <c r="C3855" s="37" t="s">
        <v>1293</v>
      </c>
      <c r="D3855" s="26" t="str">
        <f>[1]!b_calc_yield(A3855,日期设置!$B$2,F3855,1,R3855,1,O3855,L3855,S3855,)</f>
        <v>Fetching...</v>
      </c>
      <c r="E3855" s="26">
        <f t="shared" si="120"/>
        <v>6.7280821244505518</v>
      </c>
      <c r="F3855" s="18">
        <f>[1]!b_dq_cleanprice($A3855,日期设置!B$2)</f>
        <v>102.88200000000001</v>
      </c>
      <c r="G3855" s="18" t="str">
        <f t="shared" si="121"/>
        <v>3.43 + 1.43</v>
      </c>
      <c r="H3855" s="27">
        <f>[1]!b_dq_pctchange($A3855,日期设置!$B$2,1)/100</f>
        <v>0</v>
      </c>
      <c r="I3855" s="26">
        <f>[1]!b_pq_pctchange(A3855,日期设置!$B$4,日期设置!$B$2,1)</f>
        <v>0</v>
      </c>
      <c r="J3855" s="26">
        <f>[1]!b_pq_pctchange(A3855,日期设置!$C$4,日期设置!$B$2,1)</f>
        <v>0</v>
      </c>
      <c r="K3855" s="52">
        <f>[1]!b_dq_amount($A3855,日期设置!B$2,2,10000)</f>
        <v>0</v>
      </c>
      <c r="L3855" s="26">
        <f>[1]!b_info_latestpar(A3855,日期设置!$B$2)</f>
        <v>100</v>
      </c>
      <c r="M3855" s="6">
        <f>[1]!b_info_outstandingbalance($A3855,日期设置!B$2)</f>
        <v>5</v>
      </c>
      <c r="N3855" s="7" t="str">
        <f>[1]!b_info_latestissurercreditrating2(A3855,日期设置!$B$2,"102","1")</f>
        <v>AA</v>
      </c>
      <c r="O3855" s="8">
        <v>7</v>
      </c>
      <c r="P3855" s="9" t="str">
        <f>[1]!b_info_repurchasedate(A3855)</f>
        <v>2022-08-29</v>
      </c>
      <c r="Q3855" s="8" t="s">
        <v>16107</v>
      </c>
      <c r="R3855" s="2" t="str">
        <f>IF((--IF(P3855=0,Q3855,P3855))&gt;(--日期设置!$B$2),IF(P3855=0,Q3855,P3855),Q3855)</f>
        <v>2022-08-29</v>
      </c>
      <c r="S3855" s="2" t="s">
        <v>17892</v>
      </c>
      <c r="T3855" s="8">
        <f>[1]!b_anal_ptmyear($A3855,日期设置!$B$2)</f>
        <v>3.4383561643835616</v>
      </c>
      <c r="U3855" s="8">
        <f>[1]!b_anal_termifexercise($A3855,日期设置!B$2)</f>
        <v>1.4383561643835616</v>
      </c>
      <c r="V3855" s="10">
        <f>[1]!b_dq_dirtyprice(A3855,日期设置!$B$2)</f>
        <v>106.8135</v>
      </c>
      <c r="W3855" s="11">
        <f>IF(U3855=0,ROUNDUP((Q3855-日期设置!$B$2)/365,0),ROUNDUP((R3855-日期设置!$B$2)/365,0))</f>
        <v>2</v>
      </c>
      <c r="X3855" s="18">
        <f>_xlfn.IFNA(VLOOKUP(A3855,过往入选债券!A:D,4,0),2)</f>
        <v>2</v>
      </c>
      <c r="Y3855">
        <f>_xlfn.IFNA(VLOOKUP(C3855,[2]Sheet1!$A:$A,1,0),3)</f>
        <v>3</v>
      </c>
    </row>
    <row r="3856" spans="1:25" hidden="1" x14ac:dyDescent="0.2">
      <c r="A3856" s="28" t="s">
        <v>20978</v>
      </c>
      <c r="B3856" s="28" t="s">
        <v>20979</v>
      </c>
      <c r="C3856" s="39" t="s">
        <v>219</v>
      </c>
      <c r="D3856" s="26" t="str">
        <f>[1]!b_calc_yield(A3856,日期设置!$B$2,F3856,1,R3856,1,O3856,L3856,S3856,)</f>
        <v>Fetching...</v>
      </c>
      <c r="E3856" s="26">
        <f t="shared" si="120"/>
        <v>12.399629189017581</v>
      </c>
      <c r="F3856" s="18">
        <f>[1]!b_dq_cleanprice($A3856,日期设置!B$2)</f>
        <v>100.1</v>
      </c>
      <c r="G3856" s="18" t="str">
        <f t="shared" si="121"/>
        <v>5.60 + 2.60</v>
      </c>
      <c r="H3856" s="27">
        <f>[1]!b_dq_pctchange($A3856,日期设置!$B$2,1)/100</f>
        <v>0</v>
      </c>
      <c r="I3856" s="26">
        <f>[1]!b_pq_pctchange(A3856,日期设置!$B$4,日期设置!$B$2,1)</f>
        <v>0</v>
      </c>
      <c r="J3856" s="26">
        <f>[1]!b_pq_pctchange(A3856,日期设置!$C$4,日期设置!$B$2,1)</f>
        <v>0</v>
      </c>
      <c r="K3856" s="52">
        <f>[1]!b_dq_amount($A3856,日期设置!B$2,2,10000)</f>
        <v>0</v>
      </c>
      <c r="L3856" s="26">
        <f>[1]!b_info_latestpar(A3856,日期设置!$B$2)</f>
        <v>100</v>
      </c>
      <c r="M3856" s="6">
        <f>[1]!b_info_outstandingbalance($A3856,日期设置!B$2)</f>
        <v>7</v>
      </c>
      <c r="N3856" s="7">
        <f>[1]!b_info_latestissurercreditrating2(A3856,日期设置!$B$2,"102","1")</f>
        <v>0</v>
      </c>
      <c r="O3856" s="8">
        <v>4.9000000000000004</v>
      </c>
      <c r="P3856" s="9" t="str">
        <f>[1]!b_info_repurchasedate(A3856)</f>
        <v>2023-10-28</v>
      </c>
      <c r="Q3856" s="8" t="s">
        <v>16267</v>
      </c>
      <c r="R3856" s="2" t="str">
        <f>IF((--IF(P3856=0,Q3856,P3856))&gt;(--日期设置!$B$2),IF(P3856=0,Q3856,P3856),Q3856)</f>
        <v>2023-10-28</v>
      </c>
      <c r="S3856" s="31" t="s">
        <v>16169</v>
      </c>
      <c r="T3856" s="8">
        <f>[1]!b_anal_ptmyear($A3856,日期设置!$B$2)</f>
        <v>5.602739726027397</v>
      </c>
      <c r="U3856" s="8">
        <f>[1]!b_anal_termifexercise($A3856,日期设置!B$2)</f>
        <v>2.6027397260273974</v>
      </c>
      <c r="V3856" s="10">
        <f>[1]!b_dq_dirtyprice(A3856,日期设置!$B$2)</f>
        <v>102.0466</v>
      </c>
      <c r="W3856" s="11">
        <f>IF(U3856=0,ROUNDUP((Q3856-日期设置!$B$2)/365,0),ROUNDUP((R3856-日期设置!$B$2)/365,0))</f>
        <v>3</v>
      </c>
      <c r="X3856" s="18">
        <f>_xlfn.IFNA(VLOOKUP(A3856,过往入选债券!A:D,4,0),2)</f>
        <v>2</v>
      </c>
      <c r="Y3856">
        <f>_xlfn.IFNA(VLOOKUP(C3856,[2]Sheet1!$A:$A,1,0),3)</f>
        <v>3</v>
      </c>
    </row>
    <row r="3857" spans="1:25" hidden="1" x14ac:dyDescent="0.2">
      <c r="A3857" s="28" t="s">
        <v>19270</v>
      </c>
      <c r="B3857" s="28" t="s">
        <v>19271</v>
      </c>
      <c r="C3857" s="38" t="s">
        <v>19272</v>
      </c>
      <c r="D3857" s="26" t="str">
        <f>[1]!b_calc_yield(A3857,日期设置!$B$2,F3857,1,R3857,1,O3857,L3857,S3857,)</f>
        <v>Fetching...</v>
      </c>
      <c r="E3857" s="26">
        <f t="shared" si="120"/>
        <v>11.525097737893297</v>
      </c>
      <c r="F3857" s="18">
        <f>[1]!b_dq_cleanprice($A3857,日期设置!B$2)</f>
        <v>100.61239999999999</v>
      </c>
      <c r="G3857" s="18" t="str">
        <f t="shared" si="121"/>
        <v>4.44 + 2.44</v>
      </c>
      <c r="H3857" s="27">
        <f>[1]!b_dq_pctchange($A3857,日期设置!$B$2,1)/100</f>
        <v>0</v>
      </c>
      <c r="I3857" s="26">
        <f>[1]!b_pq_pctchange(A3857,日期设置!$B$4,日期设置!$B$2,1)</f>
        <v>0</v>
      </c>
      <c r="J3857" s="26">
        <f>[1]!b_pq_pctchange(A3857,日期设置!$C$4,日期设置!$B$2,1)</f>
        <v>0</v>
      </c>
      <c r="K3857" s="52">
        <f>[1]!b_dq_amount($A3857,日期设置!B$2,2,10000)</f>
        <v>0</v>
      </c>
      <c r="L3857" s="26">
        <f>[1]!b_info_latestpar(A3857,日期设置!$B$2)</f>
        <v>100</v>
      </c>
      <c r="M3857" s="6">
        <f>[1]!b_info_outstandingbalance($A3857,日期设置!B$2)</f>
        <v>10</v>
      </c>
      <c r="N3857" s="7">
        <f>[1]!b_info_latestissurercreditrating2(A3857,日期设置!$B$2,"102","1")</f>
        <v>0</v>
      </c>
      <c r="O3857" s="8">
        <v>5.13</v>
      </c>
      <c r="P3857" s="9" t="str">
        <f>[1]!b_info_repurchasedate(A3857)</f>
        <v>2023-08-31</v>
      </c>
      <c r="Q3857" s="8" t="s">
        <v>17413</v>
      </c>
      <c r="R3857" s="2" t="str">
        <f>IF((--IF(P3857=0,Q3857,P3857))&gt;(--日期设置!$B$2),IF(P3857=0,Q3857,P3857),Q3857)</f>
        <v>2023-08-31</v>
      </c>
      <c r="S3857" s="31" t="s">
        <v>19265</v>
      </c>
      <c r="T3857" s="8">
        <f>[1]!b_anal_ptmyear($A3857,日期设置!$B$2)</f>
        <v>4.4438356164383563</v>
      </c>
      <c r="U3857" s="8">
        <f>[1]!b_anal_termifexercise($A3857,日期设置!B$2)</f>
        <v>2.4438356164383563</v>
      </c>
      <c r="V3857" s="10">
        <f>[1]!b_dq_dirtyprice(A3857,日期设置!$B$2)</f>
        <v>103.46550000000001</v>
      </c>
      <c r="W3857" s="11">
        <f>IF(U3857=0,ROUNDUP((Q3857-日期设置!$B$2)/365,0),ROUNDUP((R3857-日期设置!$B$2)/365,0))</f>
        <v>3</v>
      </c>
      <c r="X3857" s="18">
        <f>_xlfn.IFNA(VLOOKUP(A3857,过往入选债券!A:D,4,0),2)</f>
        <v>2</v>
      </c>
      <c r="Y3857">
        <f>_xlfn.IFNA(VLOOKUP(C3857,[2]Sheet1!$A:$A,1,0),3)</f>
        <v>3</v>
      </c>
    </row>
    <row r="3858" spans="1:25" hidden="1" x14ac:dyDescent="0.2">
      <c r="A3858" s="21" t="s">
        <v>14163</v>
      </c>
      <c r="B3858" s="21" t="s">
        <v>14164</v>
      </c>
      <c r="C3858" s="37" t="s">
        <v>1747</v>
      </c>
      <c r="D3858" s="26" t="str">
        <f>[1]!b_calc_yield(A3858,日期设置!$B$2,F3858,1,R3858,1,O3858,L3858,S3858,)</f>
        <v>Fetching...</v>
      </c>
      <c r="E3858" s="26">
        <f t="shared" si="120"/>
        <v>22.607236414205477</v>
      </c>
      <c r="F3858" s="18">
        <f>[1]!b_dq_cleanprice($A3858,日期设置!B$2)</f>
        <v>81.317499999999995</v>
      </c>
      <c r="G3858" s="18" t="str">
        <f t="shared" si="121"/>
        <v>3.51 + 0</v>
      </c>
      <c r="H3858" s="27">
        <f>[1]!b_dq_pctchange($A3858,日期设置!$B$2,1)/100</f>
        <v>0</v>
      </c>
      <c r="I3858" s="26">
        <f>[1]!b_pq_pctchange(A3858,日期设置!$B$4,日期设置!$B$2,1)</f>
        <v>-1.1108949179749719</v>
      </c>
      <c r="J3858" s="26">
        <f>[1]!b_pq_pctchange(A3858,日期设置!$C$4,日期设置!$B$2,1)</f>
        <v>-1.1108949179749719</v>
      </c>
      <c r="K3858" s="52">
        <f>[1]!b_dq_amount($A3858,日期设置!B$2,2,10000)</f>
        <v>0</v>
      </c>
      <c r="L3858" s="26">
        <f>[1]!b_info_latestpar(A3858,日期设置!$B$2)</f>
        <v>80</v>
      </c>
      <c r="M3858" s="6">
        <f>[1]!b_info_outstandingbalance($A3858,日期设置!B$2)</f>
        <v>8</v>
      </c>
      <c r="N3858" s="7" t="str">
        <f>[1]!b_info_latestissurercreditrating2(A3858,日期设置!$B$2,"102","1")</f>
        <v>AA</v>
      </c>
      <c r="O3858" s="8">
        <v>5.59</v>
      </c>
      <c r="P3858" s="9">
        <f>[1]!b_info_repurchasedate(A3858)</f>
        <v>0</v>
      </c>
      <c r="Q3858" s="8" t="s">
        <v>15984</v>
      </c>
      <c r="R3858" s="2" t="str">
        <f>IF((--IF(P3858=0,Q3858,P3858))&gt;(--日期设置!$B$2),IF(P3858=0,Q3858,P3858),Q3858)</f>
        <v>2024-09-26</v>
      </c>
      <c r="S3858" s="2" t="s">
        <v>18821</v>
      </c>
      <c r="T3858" s="8">
        <f>[1]!b_anal_ptmyear($A3858,日期设置!$B$2)</f>
        <v>3.515068493150685</v>
      </c>
      <c r="U3858" s="8">
        <f>[1]!b_anal_termifexercise($A3858,日期设置!B$2)</f>
        <v>0</v>
      </c>
      <c r="V3858" s="10">
        <f>[1]!b_dq_dirtyprice(A3858,日期设置!$B$2)</f>
        <v>83.486099999999993</v>
      </c>
      <c r="W3858" s="11">
        <f>IF(U3858=0,ROUNDUP((Q3858-日期设置!$B$2)/365,0),ROUNDUP((R3858-日期设置!$B$2)/365,0))</f>
        <v>4</v>
      </c>
      <c r="X3858" s="18">
        <f>_xlfn.IFNA(VLOOKUP(A3858,过往入选债券!A:D,4,0),2)</f>
        <v>2</v>
      </c>
      <c r="Y3858">
        <f>_xlfn.IFNA(VLOOKUP(C3858,[2]Sheet1!$A:$A,1,0),3)</f>
        <v>3</v>
      </c>
    </row>
    <row r="3859" spans="1:25" hidden="1" x14ac:dyDescent="0.2">
      <c r="A3859" s="21" t="s">
        <v>7372</v>
      </c>
      <c r="B3859" s="21" t="s">
        <v>7373</v>
      </c>
      <c r="C3859" s="37" t="s">
        <v>353</v>
      </c>
      <c r="D3859" s="26" t="str">
        <f>[1]!b_calc_yield(A3859,日期设置!$B$2,F3859,1,R3859,1,O3859,L3859,S3859,)</f>
        <v>Fetching...</v>
      </c>
      <c r="E3859" s="26">
        <f t="shared" si="120"/>
        <v>2.5084651529132751</v>
      </c>
      <c r="F3859" s="18">
        <f>[1]!b_dq_cleanprice($A3859,日期设置!B$2)</f>
        <v>100.6116</v>
      </c>
      <c r="G3859" s="18" t="str">
        <f t="shared" si="121"/>
        <v>0.51 + 0.51</v>
      </c>
      <c r="H3859" s="27">
        <f>[1]!b_dq_pctchange($A3859,日期设置!$B$2,1)/100</f>
        <v>0</v>
      </c>
      <c r="I3859" s="26">
        <f>[1]!b_pq_pctchange(A3859,日期设置!$B$4,日期设置!$B$2,1)</f>
        <v>0</v>
      </c>
      <c r="J3859" s="26">
        <f>[1]!b_pq_pctchange(A3859,日期设置!$C$4,日期设置!$B$2,1)</f>
        <v>0</v>
      </c>
      <c r="K3859" s="52">
        <f>[1]!b_dq_amount($A3859,日期设置!B$2,2,10000)</f>
        <v>0</v>
      </c>
      <c r="L3859" s="26">
        <f>[1]!b_info_latestpar(A3859,日期设置!$B$2)</f>
        <v>100</v>
      </c>
      <c r="M3859" s="6">
        <f>[1]!b_info_outstandingbalance($A3859,日期设置!B$2)</f>
        <v>20</v>
      </c>
      <c r="N3859" s="7" t="str">
        <f>[1]!b_info_latestissurercreditrating2(A3859,日期设置!$B$2,"102","1")</f>
        <v>AAA</v>
      </c>
      <c r="O3859" s="8">
        <v>6.2</v>
      </c>
      <c r="P3859" s="9">
        <f>[1]!b_info_repurchasedate(A3859)</f>
        <v>0</v>
      </c>
      <c r="Q3859" s="8" t="s">
        <v>16911</v>
      </c>
      <c r="R3859" s="2" t="str">
        <f>IF((--IF(P3859=0,Q3859,P3859))&gt;(--日期设置!$B$2),IF(P3859=0,Q3859,P3859),Q3859)</f>
        <v>2021-09-27</v>
      </c>
      <c r="S3859" s="2" t="s">
        <v>18403</v>
      </c>
      <c r="T3859" s="8">
        <f>[1]!b_anal_ptmyear($A3859,日期设置!$B$2)</f>
        <v>0.51780821917808217</v>
      </c>
      <c r="U3859" s="8">
        <f>[1]!b_anal_termifexercise($A3859,日期设置!B$2)</f>
        <v>0.51780821917808217</v>
      </c>
      <c r="V3859" s="10">
        <f>[1]!b_dq_dirtyprice(A3859,日期设置!$B$2)</f>
        <v>103.60120000000001</v>
      </c>
      <c r="W3859" s="11">
        <f>IF(U3859=0,ROUNDUP((Q3859-日期设置!$B$2)/365,0),ROUNDUP((R3859-日期设置!$B$2)/365,0))</f>
        <v>1</v>
      </c>
      <c r="X3859" s="18">
        <f>_xlfn.IFNA(VLOOKUP(A3859,过往入选债券!A:D,4,0),2)</f>
        <v>2</v>
      </c>
      <c r="Y3859" s="45">
        <f>_xlfn.IFNA(VLOOKUP(C3859,[2]Sheet1!$A:$A,1,0),3)</f>
        <v>3</v>
      </c>
    </row>
    <row r="3860" spans="1:25" hidden="1" x14ac:dyDescent="0.2">
      <c r="A3860" s="21" t="s">
        <v>7967</v>
      </c>
      <c r="B3860" s="21" t="s">
        <v>7968</v>
      </c>
      <c r="C3860" s="37" t="s">
        <v>5338</v>
      </c>
      <c r="D3860" s="26" t="str">
        <f>[1]!b_calc_yield(A3860,日期设置!$B$2,F3860,1,R3860,1,O3860,L3860,S3860,)</f>
        <v>Fetching...</v>
      </c>
      <c r="E3860" s="26">
        <f t="shared" si="120"/>
        <v>4.1669740526854682</v>
      </c>
      <c r="F3860" s="18">
        <f>[1]!b_dq_cleanprice($A3860,日期设置!B$2)</f>
        <v>100.83929999999999</v>
      </c>
      <c r="G3860" s="18" t="str">
        <f t="shared" si="121"/>
        <v>0.86 + 0.86</v>
      </c>
      <c r="H3860" s="27">
        <f>[1]!b_dq_pctchange($A3860,日期设置!$B$2,1)/100</f>
        <v>0</v>
      </c>
      <c r="I3860" s="26">
        <f>[1]!b_pq_pctchange(A3860,日期设置!$B$4,日期设置!$B$2,1)</f>
        <v>5.6954671424135919E-2</v>
      </c>
      <c r="J3860" s="26">
        <f>[1]!b_pq_pctchange(A3860,日期设置!$C$4,日期设置!$B$2,1)</f>
        <v>6.4202685994276101E-2</v>
      </c>
      <c r="K3860" s="52">
        <f>[1]!b_dq_amount($A3860,日期设置!B$2,2,10000)</f>
        <v>0</v>
      </c>
      <c r="L3860" s="26">
        <f>[1]!b_info_latestpar(A3860,日期设置!$B$2)</f>
        <v>100</v>
      </c>
      <c r="M3860" s="6">
        <f>[1]!b_info_outstandingbalance($A3860,日期设置!B$2)</f>
        <v>6</v>
      </c>
      <c r="N3860" s="7" t="str">
        <f>[1]!b_info_latestissurercreditrating2(A3860,日期设置!$B$2,"102","1")</f>
        <v>AA+</v>
      </c>
      <c r="O3860" s="8">
        <v>5.9</v>
      </c>
      <c r="P3860" s="9">
        <f>[1]!b_info_repurchasedate(A3860)</f>
        <v>0</v>
      </c>
      <c r="Q3860" s="8" t="s">
        <v>16149</v>
      </c>
      <c r="R3860" s="2" t="str">
        <f>IF((--IF(P3860=0,Q3860,P3860))&gt;(--日期设置!$B$2),IF(P3860=0,Q3860,P3860),Q3860)</f>
        <v>2022-01-30</v>
      </c>
      <c r="S3860" s="2" t="s">
        <v>17937</v>
      </c>
      <c r="T3860" s="8">
        <f>[1]!b_anal_ptmyear($A3860,日期设置!$B$2)</f>
        <v>0.86027397260273974</v>
      </c>
      <c r="U3860" s="8">
        <f>[1]!b_anal_termifexercise($A3860,日期设置!B$2)</f>
        <v>0.86027397260273974</v>
      </c>
      <c r="V3860" s="10">
        <f>[1]!b_dq_dirtyprice(A3860,日期设置!$B$2)</f>
        <v>101.66370000000001</v>
      </c>
      <c r="W3860" s="11">
        <f>IF(U3860=0,ROUNDUP((Q3860-日期设置!$B$2)/365,0),ROUNDUP((R3860-日期设置!$B$2)/365,0))</f>
        <v>1</v>
      </c>
      <c r="X3860" s="18">
        <f>_xlfn.IFNA(VLOOKUP(A3860,过往入选债券!A:D,4,0),2)</f>
        <v>2</v>
      </c>
      <c r="Y3860">
        <f>_xlfn.IFNA(VLOOKUP(C3860,[2]Sheet1!$A:$A,1,0),3)</f>
        <v>3</v>
      </c>
    </row>
    <row r="3861" spans="1:25" x14ac:dyDescent="0.2">
      <c r="A3861" s="21" t="s">
        <v>13106</v>
      </c>
      <c r="B3861" s="21" t="s">
        <v>13107</v>
      </c>
      <c r="C3861" s="37" t="s">
        <v>3178</v>
      </c>
      <c r="D3861" s="26" t="str">
        <f>[1]!b_calc_yield(A3861,日期设置!$B$2,F3861,1,R3861,1,O3861,L3861,S3861,)</f>
        <v>Fetching...</v>
      </c>
      <c r="E3861" s="26">
        <f t="shared" si="120"/>
        <v>22.109361717731701</v>
      </c>
      <c r="F3861" s="18">
        <f>[1]!b_dq_cleanprice($A3861,日期设置!B$2)</f>
        <v>58.302500000000002</v>
      </c>
      <c r="G3861" s="18" t="str">
        <f t="shared" si="121"/>
        <v>2.36 + 0</v>
      </c>
      <c r="H3861" s="27">
        <f>[1]!b_dq_pctchange($A3861,日期设置!$B$2,1)/100</f>
        <v>-2.2999166622459338E-3</v>
      </c>
      <c r="I3861" s="26">
        <f>[1]!b_pq_pctchange(A3861,日期设置!$B$4,日期设置!$B$2,1)</f>
        <v>-0.22999166622459338</v>
      </c>
      <c r="J3861" s="26">
        <f>[1]!b_pq_pctchange(A3861,日期设置!$C$4,日期设置!$B$2,1)</f>
        <v>-0.22999166622459338</v>
      </c>
      <c r="K3861" s="52">
        <f>[1]!b_dq_amount($A3861,日期设置!B$2,2,10000)</f>
        <v>479.96336439999993</v>
      </c>
      <c r="L3861" s="26">
        <f>[1]!b_info_latestpar(A3861,日期设置!$B$2)</f>
        <v>60</v>
      </c>
      <c r="M3861" s="6">
        <f>[1]!b_info_outstandingbalance($A3861,日期设置!B$2)</f>
        <v>6</v>
      </c>
      <c r="N3861" s="7" t="str">
        <f>[1]!b_info_latestissurercreditrating2(A3861,日期设置!$B$2,"102","1")</f>
        <v>AA</v>
      </c>
      <c r="O3861" s="8">
        <v>4.42</v>
      </c>
      <c r="P3861" s="9">
        <f>[1]!b_info_repurchasedate(A3861)</f>
        <v>0</v>
      </c>
      <c r="Q3861" s="8" t="s">
        <v>17314</v>
      </c>
      <c r="R3861" s="2" t="str">
        <f>IF((--IF(P3861=0,Q3861,P3861))&gt;(--日期设置!$B$2),IF(P3861=0,Q3861,P3861),Q3861)</f>
        <v>2023-08-01</v>
      </c>
      <c r="S3861" s="2" t="s">
        <v>18857</v>
      </c>
      <c r="T3861" s="8">
        <f>[1]!b_anal_ptmyear($A3861,日期设置!$B$2)</f>
        <v>2.3616438356164382</v>
      </c>
      <c r="U3861" s="8">
        <f>[1]!b_anal_termifexercise($A3861,日期设置!B$2)</f>
        <v>0</v>
      </c>
      <c r="V3861" s="10">
        <f>[1]!b_dq_dirtyprice(A3861,日期设置!$B$2)</f>
        <v>59.995399999999997</v>
      </c>
      <c r="W3861" s="11">
        <f>IF(U3861=0,ROUNDUP((Q3861-日期设置!$B$2)/365,0),ROUNDUP((R3861-日期设置!$B$2)/365,0))</f>
        <v>3</v>
      </c>
      <c r="X3861" s="18">
        <f>_xlfn.IFNA(VLOOKUP(A3861,过往入选债券!A:D,4,0),2)</f>
        <v>2</v>
      </c>
      <c r="Y3861">
        <f>_xlfn.IFNA(VLOOKUP(C3861,[2]Sheet1!$A:$A,1,0),3)</f>
        <v>3</v>
      </c>
    </row>
    <row r="3862" spans="1:25" hidden="1" x14ac:dyDescent="0.2">
      <c r="A3862" s="21" t="s">
        <v>8722</v>
      </c>
      <c r="B3862" s="21" t="s">
        <v>8723</v>
      </c>
      <c r="C3862" s="37" t="s">
        <v>243</v>
      </c>
      <c r="D3862" s="26" t="str">
        <f>[1]!b_calc_yield(A3862,日期设置!$B$2,F3862,1,R3862,1,O3862,L3862,S3862,)</f>
        <v>Fetching...</v>
      </c>
      <c r="E3862" s="26">
        <f t="shared" si="120"/>
        <v>5.7977147693609954</v>
      </c>
      <c r="F3862" s="18">
        <f>[1]!b_dq_cleanprice($A3862,日期设置!B$2)</f>
        <v>101.3419</v>
      </c>
      <c r="G3862" s="18" t="str">
        <f t="shared" si="121"/>
        <v>1.24 + 0</v>
      </c>
      <c r="H3862" s="27">
        <f>[1]!b_dq_pctchange($A3862,日期设置!$B$2,1)/100</f>
        <v>0</v>
      </c>
      <c r="I3862" s="26">
        <f>[1]!b_pq_pctchange(A3862,日期设置!$B$4,日期设置!$B$2,1)</f>
        <v>0</v>
      </c>
      <c r="J3862" s="26">
        <f>[1]!b_pq_pctchange(A3862,日期设置!$C$4,日期设置!$B$2,1)</f>
        <v>-0.44765298985438484</v>
      </c>
      <c r="K3862" s="52">
        <f>[1]!b_dq_amount($A3862,日期设置!B$2,2,10000)</f>
        <v>0</v>
      </c>
      <c r="L3862" s="26">
        <f>[1]!b_info_latestpar(A3862,日期设置!$B$2)</f>
        <v>100</v>
      </c>
      <c r="M3862" s="6">
        <f>[1]!b_info_outstandingbalance($A3862,日期设置!B$2)</f>
        <v>6</v>
      </c>
      <c r="N3862" s="7" t="str">
        <f>[1]!b_info_latestissurercreditrating2(A3862,日期设置!$B$2,"102","1")</f>
        <v>AA</v>
      </c>
      <c r="O3862" s="8">
        <v>6</v>
      </c>
      <c r="P3862" s="9">
        <f>[1]!b_info_repurchasedate(A3862)</f>
        <v>0</v>
      </c>
      <c r="Q3862" s="8" t="s">
        <v>17212</v>
      </c>
      <c r="R3862" s="2" t="str">
        <f>IF((--IF(P3862=0,Q3862,P3862))&gt;(--日期设置!$B$2),IF(P3862=0,Q3862,P3862),Q3862)</f>
        <v>2022-06-20</v>
      </c>
      <c r="S3862" s="2" t="s">
        <v>18834</v>
      </c>
      <c r="T3862" s="8">
        <f>[1]!b_anal_ptmyear($A3862,日期设置!$B$2)</f>
        <v>1.2465753424657535</v>
      </c>
      <c r="U3862" s="8">
        <f>[1]!b_anal_termifexercise($A3862,日期设置!B$2)</f>
        <v>0</v>
      </c>
      <c r="V3862" s="10">
        <f>[1]!b_dq_dirtyprice(A3862,日期设置!$B$2)</f>
        <v>105.86239999999999</v>
      </c>
      <c r="W3862" s="11">
        <f>IF(U3862=0,ROUNDUP((Q3862-日期设置!$B$2)/365,0),ROUNDUP((R3862-日期设置!$B$2)/365,0))</f>
        <v>2</v>
      </c>
      <c r="X3862" s="18">
        <f>_xlfn.IFNA(VLOOKUP(A3862,过往入选债券!A:D,4,0),2)</f>
        <v>2</v>
      </c>
      <c r="Y3862" s="45">
        <f>_xlfn.IFNA(VLOOKUP(C3862,[2]Sheet1!$A:$A,1,0),3)</f>
        <v>3</v>
      </c>
    </row>
    <row r="3863" spans="1:25" hidden="1" x14ac:dyDescent="0.2">
      <c r="A3863" s="21" t="s">
        <v>12797</v>
      </c>
      <c r="B3863" s="21" t="s">
        <v>12798</v>
      </c>
      <c r="C3863" s="37" t="s">
        <v>12799</v>
      </c>
      <c r="D3863" s="26" t="str">
        <f>[1]!b_calc_yield(A3863,日期设置!$B$2,F3863,1,R3863,1,O3863,L3863,S3863,)</f>
        <v>Fetching...</v>
      </c>
      <c r="E3863" s="26">
        <f t="shared" si="120"/>
        <v>27.270881462278052</v>
      </c>
      <c r="F3863" s="18">
        <f>[1]!b_dq_cleanprice($A3863,日期设置!B$2)</f>
        <v>39.999000000000002</v>
      </c>
      <c r="G3863" s="18" t="str">
        <f t="shared" si="121"/>
        <v>1.83 + 0</v>
      </c>
      <c r="H3863" s="27">
        <f>[1]!b_dq_pctchange($A3863,日期设置!$B$2,1)/100</f>
        <v>0</v>
      </c>
      <c r="I3863" s="26">
        <f>[1]!b_pq_pctchange(A3863,日期设置!$B$4,日期设置!$B$2,1)</f>
        <v>0</v>
      </c>
      <c r="J3863" s="26">
        <f>[1]!b_pq_pctchange(A3863,日期设置!$C$4,日期设置!$B$2,1)</f>
        <v>0</v>
      </c>
      <c r="K3863" s="52">
        <f>[1]!b_dq_amount($A3863,日期设置!B$2,2,10000)</f>
        <v>0</v>
      </c>
      <c r="L3863" s="26">
        <f>[1]!b_info_latestpar(A3863,日期设置!$B$2)</f>
        <v>40</v>
      </c>
      <c r="M3863" s="6">
        <f>[1]!b_info_outstandingbalance($A3863,日期设置!B$2)</f>
        <v>2</v>
      </c>
      <c r="N3863" s="7" t="str">
        <f>[1]!b_info_latestissurercreditrating2(A3863,日期设置!$B$2,"102","1")</f>
        <v>AA-</v>
      </c>
      <c r="O3863" s="8">
        <v>5.7</v>
      </c>
      <c r="P3863" s="9">
        <f>[1]!b_info_repurchasedate(A3863)</f>
        <v>0</v>
      </c>
      <c r="Q3863" s="8" t="s">
        <v>16309</v>
      </c>
      <c r="R3863" s="2" t="str">
        <f>IF((--IF(P3863=0,Q3863,P3863))&gt;(--日期设置!$B$2),IF(P3863=0,Q3863,P3863),Q3863)</f>
        <v>2023-01-19</v>
      </c>
      <c r="S3863" s="2" t="s">
        <v>18585</v>
      </c>
      <c r="T3863" s="8">
        <f>[1]!b_anal_ptmyear($A3863,日期设置!$B$2)</f>
        <v>1.8301369863013699</v>
      </c>
      <c r="U3863" s="8">
        <f>[1]!b_anal_termifexercise($A3863,日期设置!B$2)</f>
        <v>0</v>
      </c>
      <c r="V3863" s="10">
        <f>[1]!b_dq_dirtyprice(A3863,日期设置!$B$2)</f>
        <v>40.386299999999999</v>
      </c>
      <c r="W3863" s="11">
        <f>IF(U3863=0,ROUNDUP((Q3863-日期设置!$B$2)/365,0),ROUNDUP((R3863-日期设置!$B$2)/365,0))</f>
        <v>2</v>
      </c>
      <c r="X3863" s="18">
        <f>_xlfn.IFNA(VLOOKUP(A3863,过往入选债券!A:D,4,0),2)</f>
        <v>2</v>
      </c>
      <c r="Y3863">
        <f>_xlfn.IFNA(VLOOKUP(C3863,[2]Sheet1!$A:$A,1,0),3)</f>
        <v>3</v>
      </c>
    </row>
    <row r="3864" spans="1:25" hidden="1" x14ac:dyDescent="0.2">
      <c r="A3864" s="21" t="s">
        <v>15489</v>
      </c>
      <c r="B3864" s="21" t="s">
        <v>15490</v>
      </c>
      <c r="C3864" s="37" t="s">
        <v>236</v>
      </c>
      <c r="D3864" s="26" t="str">
        <f>[1]!b_calc_yield(A3864,日期设置!$B$2,F3864,1,R3864,1,O3864,L3864,S3864,)</f>
        <v>Fetching...</v>
      </c>
      <c r="E3864" s="26">
        <f t="shared" si="120"/>
        <v>7.6369088363488213</v>
      </c>
      <c r="F3864" s="18">
        <f>[1]!b_dq_cleanprice($A3864,日期设置!B$2)</f>
        <v>98.269499999999994</v>
      </c>
      <c r="G3864" s="18" t="str">
        <f t="shared" si="121"/>
        <v>3.59 + 1.59</v>
      </c>
      <c r="H3864" s="27">
        <f>[1]!b_dq_pctchange($A3864,日期设置!$B$2,1)/100</f>
        <v>0</v>
      </c>
      <c r="I3864" s="26">
        <f>[1]!b_pq_pctchange(A3864,日期设置!$B$4,日期设置!$B$2,1)</f>
        <v>0</v>
      </c>
      <c r="J3864" s="26">
        <f>[1]!b_pq_pctchange(A3864,日期设置!$C$4,日期设置!$B$2,1)</f>
        <v>0</v>
      </c>
      <c r="K3864" s="52">
        <f>[1]!b_dq_amount($A3864,日期设置!B$2,2,10000)</f>
        <v>0</v>
      </c>
      <c r="L3864" s="26">
        <f>[1]!b_info_latestpar(A3864,日期设置!$B$2)</f>
        <v>100</v>
      </c>
      <c r="M3864" s="6">
        <f>[1]!b_info_outstandingbalance($A3864,日期设置!B$2)</f>
        <v>20</v>
      </c>
      <c r="N3864" s="7" t="str">
        <f>[1]!b_info_latestissurercreditrating2(A3864,日期设置!$B$2,"102","1")</f>
        <v>AAA</v>
      </c>
      <c r="O3864" s="8">
        <v>3.7</v>
      </c>
      <c r="P3864" s="9" t="str">
        <f>[1]!b_info_repurchasedate(A3864)</f>
        <v>2022-10-24</v>
      </c>
      <c r="Q3864" s="8" t="s">
        <v>16196</v>
      </c>
      <c r="R3864" s="2" t="str">
        <f>IF((--IF(P3864=0,Q3864,P3864))&gt;(--日期设置!$B$2),IF(P3864=0,Q3864,P3864),Q3864)</f>
        <v>2022-10-24</v>
      </c>
      <c r="S3864" s="2" t="s">
        <v>17983</v>
      </c>
      <c r="T3864" s="8">
        <f>[1]!b_anal_ptmyear($A3864,日期设置!$B$2)</f>
        <v>3.5917808219178085</v>
      </c>
      <c r="U3864" s="8">
        <f>[1]!b_anal_termifexercise($A3864,日期设置!B$2)</f>
        <v>1.5917808219178082</v>
      </c>
      <c r="V3864" s="10">
        <f>[1]!b_dq_dirtyprice(A3864,日期设置!$B$2)</f>
        <v>99.779899999999998</v>
      </c>
      <c r="W3864" s="11">
        <f>IF(U3864=0,ROUNDUP((Q3864-日期设置!$B$2)/365,0),ROUNDUP((R3864-日期设置!$B$2)/365,0))</f>
        <v>2</v>
      </c>
      <c r="X3864" s="18">
        <f>_xlfn.IFNA(VLOOKUP(A3864,过往入选债券!A:D,4,0),2)</f>
        <v>2</v>
      </c>
      <c r="Y3864">
        <f>_xlfn.IFNA(VLOOKUP(C3864,[2]Sheet1!$A:$A,1,0),3)</f>
        <v>3</v>
      </c>
    </row>
    <row r="3865" spans="1:25" hidden="1" x14ac:dyDescent="0.2">
      <c r="A3865" s="21" t="s">
        <v>12331</v>
      </c>
      <c r="B3865" s="21" t="s">
        <v>12332</v>
      </c>
      <c r="C3865" s="37" t="s">
        <v>337</v>
      </c>
      <c r="D3865" s="26" t="str">
        <f>[1]!b_calc_yield(A3865,日期设置!$B$2,F3865,1,R3865,1,O3865,L3865,S3865,)</f>
        <v>Fetching...</v>
      </c>
      <c r="E3865" s="26">
        <f t="shared" si="120"/>
        <v>29.277528945312881</v>
      </c>
      <c r="F3865" s="18">
        <f>[1]!b_dq_cleanprice($A3865,日期设置!B$2)</f>
        <v>20.2211</v>
      </c>
      <c r="G3865" s="18" t="str">
        <f t="shared" si="121"/>
        <v>0.99 + 0</v>
      </c>
      <c r="H3865" s="27">
        <f>[1]!b_dq_pctchange($A3865,日期设置!$B$2,1)/100</f>
        <v>0</v>
      </c>
      <c r="I3865" s="26">
        <f>[1]!b_pq_pctchange(A3865,日期设置!$B$4,日期设置!$B$2,1)</f>
        <v>-50</v>
      </c>
      <c r="J3865" s="26">
        <f>[1]!b_pq_pctchange(A3865,日期设置!$C$4,日期设置!$B$2,1)</f>
        <v>-50</v>
      </c>
      <c r="K3865" s="52">
        <f>[1]!b_dq_amount($A3865,日期设置!B$2,2,10000)</f>
        <v>0</v>
      </c>
      <c r="L3865" s="26">
        <f>[1]!b_info_latestpar(A3865,日期设置!$B$2)</f>
        <v>19.999999999999996</v>
      </c>
      <c r="M3865" s="6">
        <f>[1]!b_info_outstandingbalance($A3865,日期设置!B$2)</f>
        <v>2</v>
      </c>
      <c r="N3865" s="7" t="str">
        <f>[1]!b_info_latestissurercreditrating2(A3865,日期设置!$B$2,"102","1")</f>
        <v>AA</v>
      </c>
      <c r="O3865" s="8">
        <v>6.15</v>
      </c>
      <c r="P3865" s="9">
        <f>[1]!b_info_repurchasedate(A3865)</f>
        <v>0</v>
      </c>
      <c r="Q3865" s="8" t="s">
        <v>16067</v>
      </c>
      <c r="R3865" s="2" t="str">
        <f>IF((--IF(P3865=0,Q3865,P3865))&gt;(--日期设置!$B$2),IF(P3865=0,Q3865,P3865),Q3865)</f>
        <v>2022-03-20</v>
      </c>
      <c r="S3865" s="2" t="s">
        <v>18177</v>
      </c>
      <c r="T3865" s="8">
        <f>[1]!b_anal_ptmyear($A3865,日期设置!$B$2)</f>
        <v>0.9945205479452055</v>
      </c>
      <c r="U3865" s="8">
        <f>[1]!b_anal_termifexercise($A3865,日期设置!B$2)</f>
        <v>0</v>
      </c>
      <c r="V3865" s="10">
        <f>[1]!b_dq_dirtyprice(A3865,日期设置!$B$2)</f>
        <v>20.227799999999998</v>
      </c>
      <c r="W3865" s="11">
        <f>IF(U3865=0,ROUNDUP((Q3865-日期设置!$B$2)/365,0),ROUNDUP((R3865-日期设置!$B$2)/365,0))</f>
        <v>1</v>
      </c>
      <c r="X3865" s="18">
        <f>_xlfn.IFNA(VLOOKUP(A3865,过往入选债券!A:D,4,0),2)</f>
        <v>2</v>
      </c>
      <c r="Y3865">
        <f>_xlfn.IFNA(VLOOKUP(C3865,[2]Sheet1!$A:$A,1,0),3)</f>
        <v>3</v>
      </c>
    </row>
    <row r="3866" spans="1:25" hidden="1" x14ac:dyDescent="0.2">
      <c r="A3866" s="21" t="s">
        <v>9017</v>
      </c>
      <c r="B3866" s="21" t="s">
        <v>9018</v>
      </c>
      <c r="C3866" s="37" t="s">
        <v>37</v>
      </c>
      <c r="D3866" s="26" t="str">
        <f>[1]!b_calc_yield(A3866,日期设置!$B$2,F3866,1,R3866,1,O3866,L3866,S3866,)</f>
        <v>Fetching...</v>
      </c>
      <c r="E3866" s="26">
        <f t="shared" si="120"/>
        <v>6.6899681197892358</v>
      </c>
      <c r="F3866" s="18">
        <f>[1]!b_dq_cleanprice($A3866,日期设置!B$2)</f>
        <v>99.784499999999994</v>
      </c>
      <c r="G3866" s="18" t="str">
        <f t="shared" si="121"/>
        <v>1.41 + 1.41</v>
      </c>
      <c r="H3866" s="27">
        <f>[1]!b_dq_pctchange($A3866,日期设置!$B$2,1)/100</f>
        <v>0</v>
      </c>
      <c r="I3866" s="26">
        <f>[1]!b_pq_pctchange(A3866,日期设置!$B$4,日期设置!$B$2,1)</f>
        <v>4.5099218280146968E-3</v>
      </c>
      <c r="J3866" s="26">
        <f>[1]!b_pq_pctchange(A3866,日期设置!$C$4,日期设置!$B$2,1)</f>
        <v>-0.61532454933801572</v>
      </c>
      <c r="K3866" s="52">
        <f>[1]!b_dq_amount($A3866,日期设置!B$2,2,10000)</f>
        <v>0</v>
      </c>
      <c r="L3866" s="26">
        <f>[1]!b_info_latestpar(A3866,日期设置!$B$2)</f>
        <v>100</v>
      </c>
      <c r="M3866" s="6">
        <f>[1]!b_info_outstandingbalance($A3866,日期设置!B$2)</f>
        <v>15</v>
      </c>
      <c r="N3866" s="7" t="str">
        <f>[1]!b_info_latestissurercreditrating2(A3866,日期设置!$B$2,"102","1")</f>
        <v>AAA</v>
      </c>
      <c r="O3866" s="8">
        <v>4.7</v>
      </c>
      <c r="P3866" s="9">
        <f>[1]!b_info_repurchasedate(A3866)</f>
        <v>0</v>
      </c>
      <c r="Q3866" s="8" t="s">
        <v>17352</v>
      </c>
      <c r="R3866" s="2" t="str">
        <f>IF((--IF(P3866=0,Q3866,P3866))&gt;(--日期设置!$B$2),IF(P3866=0,Q3866,P3866),Q3866)</f>
        <v>2022-08-20</v>
      </c>
      <c r="S3866" s="2" t="s">
        <v>18201</v>
      </c>
      <c r="T3866" s="8">
        <f>[1]!b_anal_ptmyear($A3866,日期设置!$B$2)</f>
        <v>1.4136986301369863</v>
      </c>
      <c r="U3866" s="8">
        <f>[1]!b_anal_termifexercise($A3866,日期设置!B$2)</f>
        <v>1.4136986301369863</v>
      </c>
      <c r="V3866" s="10">
        <f>[1]!b_dq_dirtyprice(A3866,日期设置!$B$2)</f>
        <v>102.5401</v>
      </c>
      <c r="W3866" s="11">
        <f>IF(U3866=0,ROUNDUP((Q3866-日期设置!$B$2)/365,0),ROUNDUP((R3866-日期设置!$B$2)/365,0))</f>
        <v>2</v>
      </c>
      <c r="X3866" s="18">
        <f>_xlfn.IFNA(VLOOKUP(A3866,过往入选债券!A:D,4,0),2)</f>
        <v>2</v>
      </c>
      <c r="Y3866">
        <f>_xlfn.IFNA(VLOOKUP(C3866,[2]Sheet1!$A:$A,1,0),3)</f>
        <v>3</v>
      </c>
    </row>
    <row r="3867" spans="1:25" hidden="1" x14ac:dyDescent="0.2">
      <c r="A3867" s="28" t="s">
        <v>21927</v>
      </c>
      <c r="B3867" s="28" t="s">
        <v>22138</v>
      </c>
      <c r="C3867" s="39" t="s">
        <v>21697</v>
      </c>
      <c r="D3867" s="26" t="str">
        <f>[1]!b_calc_yield(A3867,日期设置!$B$2,F3867,1,R3867,1,O3867,L3867,S3867,)</f>
        <v>Fetching...</v>
      </c>
      <c r="E3867" s="26">
        <f t="shared" si="120"/>
        <v>8.1572271380616179</v>
      </c>
      <c r="F3867" s="18">
        <f>[1]!b_dq_cleanprice($A3867,日期设置!B$2)</f>
        <v>100.0224</v>
      </c>
      <c r="G3867" s="18" t="str">
        <f t="shared" si="121"/>
        <v>1.70 + 1.70</v>
      </c>
      <c r="H3867" s="27">
        <f>[1]!b_dq_pctchange($A3867,日期设置!$B$2,1)/100</f>
        <v>0</v>
      </c>
      <c r="I3867" s="26">
        <f>[1]!b_pq_pctchange(A3867,日期设置!$B$4,日期设置!$B$2,1)</f>
        <v>0</v>
      </c>
      <c r="J3867" s="26">
        <f>[1]!b_pq_pctchange(A3867,日期设置!$C$4,日期设置!$B$2,1)</f>
        <v>0</v>
      </c>
      <c r="K3867" s="52">
        <f>[1]!b_dq_amount($A3867,日期设置!B$2,2,10000)</f>
        <v>0</v>
      </c>
      <c r="L3867" s="26">
        <f>[1]!b_info_latestpar(A3867,日期设置!$B$2)</f>
        <v>100</v>
      </c>
      <c r="M3867" s="6">
        <f>[1]!b_info_outstandingbalance($A3867,日期设置!B$2)</f>
        <v>10</v>
      </c>
      <c r="N3867" s="7" t="str">
        <f>[1]!b_info_latestissurercreditrating2(A3867,日期设置!$B$2,"102","1")</f>
        <v>AAA</v>
      </c>
      <c r="O3867" s="43">
        <v>4.87</v>
      </c>
      <c r="P3867" s="9">
        <f>[1]!b_info_repurchasedate(A3867)</f>
        <v>0</v>
      </c>
      <c r="Q3867" s="31" t="s">
        <v>16116</v>
      </c>
      <c r="R3867" s="2" t="str">
        <f>IF((--IF(P3867=0,Q3867,P3867))&gt;(--日期设置!$B$2),IF(P3867=0,Q3867,P3867),Q3867)</f>
        <v>2022-12-04</v>
      </c>
      <c r="S3867" s="31" t="s">
        <v>17096</v>
      </c>
      <c r="T3867" s="8">
        <f>[1]!b_anal_ptmyear($A3867,日期设置!$B$2)</f>
        <v>1.7041095890410958</v>
      </c>
      <c r="U3867" s="8">
        <f>[1]!b_anal_termifexercise($A3867,日期设置!B$2)</f>
        <v>1.704109589041096</v>
      </c>
      <c r="V3867" s="10">
        <f>[1]!b_dq_dirtyprice(A3867,日期设置!$B$2)</f>
        <v>101.46339999999999</v>
      </c>
      <c r="W3867" s="11">
        <f>IF(U3867=0,ROUNDUP((Q3867-日期设置!$B$2)/365,0),ROUNDUP((R3867-日期设置!$B$2)/365,0))</f>
        <v>2</v>
      </c>
      <c r="X3867" s="18">
        <f>_xlfn.IFNA(VLOOKUP(A3867,过往入选债券!A:D,4,0),2)</f>
        <v>2</v>
      </c>
      <c r="Y3867">
        <f>_xlfn.IFNA(VLOOKUP(C3867,[2]Sheet1!$A:$A,1,0),3)</f>
        <v>3</v>
      </c>
    </row>
    <row r="3868" spans="1:25" hidden="1" x14ac:dyDescent="0.2">
      <c r="A3868" s="28" t="s">
        <v>19688</v>
      </c>
      <c r="B3868" s="28" t="s">
        <v>19689</v>
      </c>
      <c r="C3868" s="38" t="s">
        <v>19690</v>
      </c>
      <c r="D3868" s="26" t="str">
        <f>[1]!b_calc_yield(A3868,日期设置!$B$2,F3868,1,R3868,1,O3868,L3868,S3868,)</f>
        <v>Fetching...</v>
      </c>
      <c r="E3868" s="26">
        <f t="shared" si="120"/>
        <v>11.452868451603315</v>
      </c>
      <c r="F3868" s="18">
        <f>[1]!b_dq_cleanprice($A3868,日期设置!B$2)</f>
        <v>99.126400000000004</v>
      </c>
      <c r="G3868" s="18" t="str">
        <f t="shared" si="121"/>
        <v>4.41 + 2.41</v>
      </c>
      <c r="H3868" s="27">
        <f>[1]!b_dq_pctchange($A3868,日期设置!$B$2,1)/100</f>
        <v>0</v>
      </c>
      <c r="I3868" s="26">
        <f>[1]!b_pq_pctchange(A3868,日期设置!$B$4,日期设置!$B$2,1)</f>
        <v>0</v>
      </c>
      <c r="J3868" s="26">
        <f>[1]!b_pq_pctchange(A3868,日期设置!$C$4,日期设置!$B$2,1)</f>
        <v>-1.7831859152389731</v>
      </c>
      <c r="K3868" s="52">
        <f>[1]!b_dq_amount($A3868,日期设置!B$2,2,10000)</f>
        <v>0</v>
      </c>
      <c r="L3868" s="26">
        <f>[1]!b_info_latestpar(A3868,日期设置!$B$2)</f>
        <v>100</v>
      </c>
      <c r="M3868" s="6">
        <f>[1]!b_info_outstandingbalance($A3868,日期设置!B$2)</f>
        <v>7</v>
      </c>
      <c r="N3868" s="7" t="str">
        <f>[1]!b_info_latestissurercreditrating2(A3868,日期设置!$B$2,"102","1")</f>
        <v>AA+</v>
      </c>
      <c r="O3868" s="8">
        <v>4.46</v>
      </c>
      <c r="P3868" s="9" t="str">
        <f>[1]!b_info_repurchasedate(A3868)</f>
        <v>2023-08-21</v>
      </c>
      <c r="Q3868" s="8" t="s">
        <v>17723</v>
      </c>
      <c r="R3868" s="2" t="str">
        <f>IF((--IF(P3868=0,Q3868,P3868))&gt;(--日期设置!$B$2),IF(P3868=0,Q3868,P3868),Q3868)</f>
        <v>2023-08-21</v>
      </c>
      <c r="S3868" s="31" t="s">
        <v>19109</v>
      </c>
      <c r="T3868" s="8">
        <f>[1]!b_anal_ptmyear($A3868,日期设置!$B$2)</f>
        <v>4.4164383561643836</v>
      </c>
      <c r="U3868" s="8">
        <f>[1]!b_anal_termifexercise($A3868,日期设置!B$2)</f>
        <v>2.4164383561643836</v>
      </c>
      <c r="V3868" s="10">
        <f>[1]!b_dq_dirtyprice(A3868,日期设置!$B$2)</f>
        <v>101.7291</v>
      </c>
      <c r="W3868" s="11">
        <f>IF(U3868=0,ROUNDUP((Q3868-日期设置!$B$2)/365,0),ROUNDUP((R3868-日期设置!$B$2)/365,0))</f>
        <v>3</v>
      </c>
      <c r="X3868" s="18">
        <f>_xlfn.IFNA(VLOOKUP(A3868,过往入选债券!A:D,4,0),2)</f>
        <v>2</v>
      </c>
      <c r="Y3868">
        <f>_xlfn.IFNA(VLOOKUP(C3868,[2]Sheet1!$A:$A,1,0),3)</f>
        <v>3</v>
      </c>
    </row>
    <row r="3869" spans="1:25" hidden="1" x14ac:dyDescent="0.2">
      <c r="A3869" s="21" t="s">
        <v>14071</v>
      </c>
      <c r="B3869" s="21" t="s">
        <v>14072</v>
      </c>
      <c r="C3869" s="37" t="s">
        <v>14073</v>
      </c>
      <c r="D3869" s="26" t="str">
        <f>[1]!b_calc_yield(A3869,日期设置!$B$2,F3869,1,R3869,1,O3869,L3869,S3869,)</f>
        <v>Fetching...</v>
      </c>
      <c r="E3869" s="26">
        <f t="shared" si="120"/>
        <v>22.397423961193375</v>
      </c>
      <c r="F3869" s="18">
        <f>[1]!b_dq_cleanprice($A3869,日期设置!B$2)</f>
        <v>81.696799999999996</v>
      </c>
      <c r="G3869" s="18" t="str">
        <f t="shared" si="121"/>
        <v>3.43 + 0</v>
      </c>
      <c r="H3869" s="27">
        <f>[1]!b_dq_pctchange($A3869,日期设置!$B$2,1)/100</f>
        <v>0</v>
      </c>
      <c r="I3869" s="26">
        <f>[1]!b_pq_pctchange(A3869,日期设置!$B$4,日期设置!$B$2,1)</f>
        <v>0</v>
      </c>
      <c r="J3869" s="26">
        <f>[1]!b_pq_pctchange(A3869,日期设置!$C$4,日期设置!$B$2,1)</f>
        <v>0</v>
      </c>
      <c r="K3869" s="52">
        <f>[1]!b_dq_amount($A3869,日期设置!B$2,2,10000)</f>
        <v>0</v>
      </c>
      <c r="L3869" s="26">
        <f>[1]!b_info_latestpar(A3869,日期设置!$B$2)</f>
        <v>80</v>
      </c>
      <c r="M3869" s="6">
        <f>[1]!b_info_outstandingbalance($A3869,日期设置!B$2)</f>
        <v>7.6</v>
      </c>
      <c r="N3869" s="7" t="str">
        <f>[1]!b_info_latestissurercreditrating2(A3869,日期设置!$B$2,"102","1")</f>
        <v>AA-</v>
      </c>
      <c r="O3869" s="8">
        <v>5.8</v>
      </c>
      <c r="P3869" s="9">
        <f>[1]!b_info_repurchasedate(A3869)</f>
        <v>0</v>
      </c>
      <c r="Q3869" s="8" t="s">
        <v>16011</v>
      </c>
      <c r="R3869" s="2" t="str">
        <f>IF((--IF(P3869=0,Q3869,P3869))&gt;(--日期设置!$B$2),IF(P3869=0,Q3869,P3869),Q3869)</f>
        <v>2024-08-28</v>
      </c>
      <c r="S3869" s="2" t="s">
        <v>17798</v>
      </c>
      <c r="T3869" s="8">
        <f>[1]!b_anal_ptmyear($A3869,日期设置!$B$2)</f>
        <v>3.4356164383561643</v>
      </c>
      <c r="U3869" s="8">
        <f>[1]!b_anal_termifexercise($A3869,日期设置!B$2)</f>
        <v>0</v>
      </c>
      <c r="V3869" s="10">
        <f>[1]!b_dq_dirtyprice(A3869,日期设置!$B$2)</f>
        <v>84.3155</v>
      </c>
      <c r="W3869" s="11">
        <f>IF(U3869=0,ROUNDUP((Q3869-日期设置!$B$2)/365,0),ROUNDUP((R3869-日期设置!$B$2)/365,0))</f>
        <v>4</v>
      </c>
      <c r="X3869" s="18">
        <f>_xlfn.IFNA(VLOOKUP(A3869,过往入选债券!A:D,4,0),2)</f>
        <v>2</v>
      </c>
      <c r="Y3869">
        <f>_xlfn.IFNA(VLOOKUP(C3869,[2]Sheet1!$A:$A,1,0),3)</f>
        <v>3</v>
      </c>
    </row>
    <row r="3870" spans="1:25" hidden="1" x14ac:dyDescent="0.2">
      <c r="A3870" s="21" t="s">
        <v>2701</v>
      </c>
      <c r="B3870" s="21" t="s">
        <v>2702</v>
      </c>
      <c r="C3870" s="37" t="s">
        <v>133</v>
      </c>
      <c r="D3870" s="26" t="str">
        <f>[1]!b_calc_yield(A3870,日期设置!$B$2,F3870,1,R3870,1,O3870,L3870,S3870,)</f>
        <v>Fetching...</v>
      </c>
      <c r="E3870" s="26">
        <f t="shared" si="120"/>
        <v>4.6936663323116523</v>
      </c>
      <c r="F3870" s="18">
        <f>[1]!b_dq_cleanprice($A3870,日期设置!B$2)</f>
        <v>100.14190000000001</v>
      </c>
      <c r="G3870" s="18" t="str">
        <f t="shared" si="121"/>
        <v>0.96 + 0</v>
      </c>
      <c r="H3870" s="27">
        <f>[1]!b_dq_pctchange($A3870,日期设置!$B$2,1)/100</f>
        <v>0</v>
      </c>
      <c r="I3870" s="26">
        <f>[1]!b_pq_pctchange(A3870,日期设置!$B$4,日期设置!$B$2,1)</f>
        <v>0</v>
      </c>
      <c r="J3870" s="26">
        <f>[1]!b_pq_pctchange(A3870,日期设置!$C$4,日期设置!$B$2,1)</f>
        <v>0</v>
      </c>
      <c r="K3870" s="52">
        <f>[1]!b_dq_amount($A3870,日期设置!B$2,2,10000)</f>
        <v>0</v>
      </c>
      <c r="L3870" s="26">
        <f>[1]!b_info_latestpar(A3870,日期设置!$B$2)</f>
        <v>100</v>
      </c>
      <c r="M3870" s="6">
        <f>[1]!b_info_outstandingbalance($A3870,日期设置!B$2)</f>
        <v>10</v>
      </c>
      <c r="N3870" s="7">
        <f>[1]!b_info_latestissurercreditrating2(A3870,日期设置!$B$2,"102","1")</f>
        <v>0</v>
      </c>
      <c r="O3870" s="8">
        <v>5</v>
      </c>
      <c r="P3870" s="9">
        <f>[1]!b_info_repurchasedate(A3870)</f>
        <v>0</v>
      </c>
      <c r="Q3870" s="8" t="s">
        <v>16458</v>
      </c>
      <c r="R3870" s="2" t="str">
        <f>IF((--IF(P3870=0,Q3870,P3870))&gt;(--日期设置!$B$2),IF(P3870=0,Q3870,P3870),Q3870)</f>
        <v>2022-03-11</v>
      </c>
      <c r="S3870" s="2" t="s">
        <v>18581</v>
      </c>
      <c r="T3870" s="8">
        <f>[1]!b_anal_ptmyear($A3870,日期设置!$B$2)</f>
        <v>0.96986301369863015</v>
      </c>
      <c r="U3870" s="8">
        <f>[1]!b_anal_termifexercise($A3870,日期设置!B$2)</f>
        <v>0</v>
      </c>
      <c r="V3870" s="10">
        <f>[1]!b_dq_dirtyprice(A3870,日期设置!$B$2)</f>
        <v>100.29259999999999</v>
      </c>
      <c r="W3870" s="11">
        <f>IF(U3870=0,ROUNDUP((Q3870-日期设置!$B$2)/365,0),ROUNDUP((R3870-日期设置!$B$2)/365,0))</f>
        <v>1</v>
      </c>
      <c r="X3870" s="18">
        <f>_xlfn.IFNA(VLOOKUP(A3870,过往入选债券!A:D,4,0),2)</f>
        <v>2</v>
      </c>
      <c r="Y3870">
        <f>_xlfn.IFNA(VLOOKUP(C3870,[2]Sheet1!$A:$A,1,0),3)</f>
        <v>3</v>
      </c>
    </row>
    <row r="3871" spans="1:25" hidden="1" x14ac:dyDescent="0.2">
      <c r="A3871" s="21" t="s">
        <v>4576</v>
      </c>
      <c r="B3871" s="21" t="s">
        <v>4577</v>
      </c>
      <c r="C3871" s="37" t="s">
        <v>4578</v>
      </c>
      <c r="D3871" s="26" t="str">
        <f>[1]!b_calc_yield(A3871,日期设置!$B$2,F3871,1,R3871,1,O3871,L3871,S3871,)</f>
        <v>Fetching...</v>
      </c>
      <c r="E3871" s="26">
        <f t="shared" si="120"/>
        <v>10.525213868723316</v>
      </c>
      <c r="F3871" s="18">
        <f>[1]!b_dq_cleanprice($A3871,日期设置!B$2)</f>
        <v>99.276399999999995</v>
      </c>
      <c r="G3871" s="18" t="str">
        <f t="shared" si="121"/>
        <v>2.24 + 0</v>
      </c>
      <c r="H3871" s="27">
        <f>[1]!b_dq_pctchange($A3871,日期设置!$B$2,1)/100</f>
        <v>0</v>
      </c>
      <c r="I3871" s="26">
        <f>[1]!b_pq_pctchange(A3871,日期设置!$B$4,日期设置!$B$2,1)</f>
        <v>0</v>
      </c>
      <c r="J3871" s="26">
        <f>[1]!b_pq_pctchange(A3871,日期设置!$C$4,日期设置!$B$2,1)</f>
        <v>0</v>
      </c>
      <c r="K3871" s="52">
        <f>[1]!b_dq_amount($A3871,日期设置!B$2,2,10000)</f>
        <v>0</v>
      </c>
      <c r="L3871" s="26">
        <f>[1]!b_info_latestpar(A3871,日期设置!$B$2)</f>
        <v>100</v>
      </c>
      <c r="M3871" s="6">
        <f>[1]!b_info_outstandingbalance($A3871,日期设置!B$2)</f>
        <v>5</v>
      </c>
      <c r="N3871" s="7">
        <f>[1]!b_info_latestissurercreditrating2(A3871,日期设置!$B$2,"102","1")</f>
        <v>0</v>
      </c>
      <c r="O3871" s="8">
        <v>4.5</v>
      </c>
      <c r="P3871" s="9">
        <f>[1]!b_info_repurchasedate(A3871)</f>
        <v>0</v>
      </c>
      <c r="Q3871" s="8" t="s">
        <v>16063</v>
      </c>
      <c r="R3871" s="2" t="str">
        <f>IF((--IF(P3871=0,Q3871,P3871))&gt;(--日期设置!$B$2),IF(P3871=0,Q3871,P3871),Q3871)</f>
        <v>2023-06-18</v>
      </c>
      <c r="S3871" s="2" t="s">
        <v>17849</v>
      </c>
      <c r="T3871" s="8">
        <f>[1]!b_anal_ptmyear($A3871,日期设置!$B$2)</f>
        <v>2.2410958904109588</v>
      </c>
      <c r="U3871" s="8">
        <f>[1]!b_anal_termifexercise($A3871,日期设置!B$2)</f>
        <v>0</v>
      </c>
      <c r="V3871" s="10">
        <f>[1]!b_dq_dirtyprice(A3871,日期设置!$B$2)</f>
        <v>102.6915</v>
      </c>
      <c r="W3871" s="11">
        <f>IF(U3871=0,ROUNDUP((Q3871-日期设置!$B$2)/365,0),ROUNDUP((R3871-日期设置!$B$2)/365,0))</f>
        <v>3</v>
      </c>
      <c r="X3871" s="18">
        <f>_xlfn.IFNA(VLOOKUP(A3871,过往入选债券!A:D,4,0),2)</f>
        <v>2</v>
      </c>
      <c r="Y3871">
        <f>_xlfn.IFNA(VLOOKUP(C3871,[2]Sheet1!$A:$A,1,0),3)</f>
        <v>3</v>
      </c>
    </row>
    <row r="3872" spans="1:25" hidden="1" x14ac:dyDescent="0.2">
      <c r="A3872" s="28" t="s">
        <v>20066</v>
      </c>
      <c r="B3872" s="28" t="s">
        <v>20067</v>
      </c>
      <c r="C3872" s="39" t="s">
        <v>11865</v>
      </c>
      <c r="D3872" s="26" t="str">
        <f>[1]!b_calc_yield(A3872,日期设置!$B$2,F3872,1,R3872,1,O3872,L3872,S3872,)</f>
        <v>Fetching...</v>
      </c>
      <c r="E3872" s="26">
        <f t="shared" si="120"/>
        <v>11.654494118112456</v>
      </c>
      <c r="F3872" s="18">
        <f>[1]!b_dq_cleanprice($A3872,日期设置!B$2)</f>
        <v>98.759299999999996</v>
      </c>
      <c r="G3872" s="18" t="str">
        <f t="shared" si="121"/>
        <v>4.45 + 2.45</v>
      </c>
      <c r="H3872" s="27">
        <f>[1]!b_dq_pctchange($A3872,日期设置!$B$2,1)/100</f>
        <v>0</v>
      </c>
      <c r="I3872" s="26">
        <f>[1]!b_pq_pctchange(A3872,日期设置!$B$4,日期设置!$B$2,1)</f>
        <v>0</v>
      </c>
      <c r="J3872" s="26">
        <f>[1]!b_pq_pctchange(A3872,日期设置!$C$4,日期设置!$B$2,1)</f>
        <v>0</v>
      </c>
      <c r="K3872" s="52">
        <f>[1]!b_dq_amount($A3872,日期设置!B$2,2,10000)</f>
        <v>0</v>
      </c>
      <c r="L3872" s="26">
        <f>[1]!b_info_latestpar(A3872,日期设置!$B$2)</f>
        <v>100</v>
      </c>
      <c r="M3872" s="6">
        <f>[1]!b_info_outstandingbalance($A3872,日期设置!B$2)</f>
        <v>10</v>
      </c>
      <c r="N3872" s="7" t="str">
        <f>[1]!b_info_latestissurercreditrating2(A3872,日期设置!$B$2,"102","1")</f>
        <v>AA+</v>
      </c>
      <c r="O3872" s="8">
        <v>4.3</v>
      </c>
      <c r="P3872" s="9" t="str">
        <f>[1]!b_info_repurchasedate(A3872)</f>
        <v>2023-09-03</v>
      </c>
      <c r="Q3872" s="8" t="s">
        <v>17333</v>
      </c>
      <c r="R3872" s="2" t="str">
        <f>IF((--IF(P3872=0,Q3872,P3872))&gt;(--日期设置!$B$2),IF(P3872=0,Q3872,P3872),Q3872)</f>
        <v>2023-09-03</v>
      </c>
      <c r="S3872" s="31" t="s">
        <v>17563</v>
      </c>
      <c r="T3872" s="8">
        <f>[1]!b_anal_ptmyear($A3872,日期设置!$B$2)</f>
        <v>4.4520547945205475</v>
      </c>
      <c r="U3872" s="8">
        <f>[1]!b_anal_termifexercise($A3872,日期设置!B$2)</f>
        <v>2.452054794520548</v>
      </c>
      <c r="V3872" s="10">
        <f>[1]!b_dq_dirtyprice(A3872,日期设置!$B$2)</f>
        <v>101.1155</v>
      </c>
      <c r="W3872" s="11">
        <f>IF(U3872=0,ROUNDUP((Q3872-日期设置!$B$2)/365,0),ROUNDUP((R3872-日期设置!$B$2)/365,0))</f>
        <v>3</v>
      </c>
      <c r="X3872" s="18">
        <f>_xlfn.IFNA(VLOOKUP(A3872,过往入选债券!A:D,4,0),2)</f>
        <v>2</v>
      </c>
      <c r="Y3872">
        <f>_xlfn.IFNA(VLOOKUP(C3872,[2]Sheet1!$A:$A,1,0),3)</f>
        <v>3</v>
      </c>
    </row>
    <row r="3873" spans="1:25" hidden="1" x14ac:dyDescent="0.2">
      <c r="A3873" s="21" t="s">
        <v>9773</v>
      </c>
      <c r="B3873" s="21" t="s">
        <v>9774</v>
      </c>
      <c r="C3873" s="37" t="s">
        <v>3883</v>
      </c>
      <c r="D3873" s="26" t="str">
        <f>[1]!b_calc_yield(A3873,日期设置!$B$2,F3873,1,R3873,1,O3873,L3873,S3873,)</f>
        <v>Fetching...</v>
      </c>
      <c r="E3873" s="26">
        <f t="shared" si="120"/>
        <v>8.6874662987519446</v>
      </c>
      <c r="F3873" s="18">
        <f>[1]!b_dq_cleanprice($A3873,日期设置!B$2)</f>
        <v>98.775599999999997</v>
      </c>
      <c r="G3873" s="18" t="str">
        <f t="shared" si="121"/>
        <v>1.80 + 0</v>
      </c>
      <c r="H3873" s="27">
        <f>[1]!b_dq_pctchange($A3873,日期设置!$B$2,1)/100</f>
        <v>0</v>
      </c>
      <c r="I3873" s="26">
        <f>[1]!b_pq_pctchange(A3873,日期设置!$B$4,日期设置!$B$2,1)</f>
        <v>-0.12739935450994197</v>
      </c>
      <c r="J3873" s="26">
        <f>[1]!b_pq_pctchange(A3873,日期设置!$C$4,日期设置!$B$2,1)</f>
        <v>-0.12739935450994197</v>
      </c>
      <c r="K3873" s="52">
        <f>[1]!b_dq_amount($A3873,日期设置!B$2,2,10000)</f>
        <v>0</v>
      </c>
      <c r="L3873" s="26">
        <f>[1]!b_info_latestpar(A3873,日期设置!$B$2)</f>
        <v>100</v>
      </c>
      <c r="M3873" s="6">
        <f>[1]!b_info_outstandingbalance($A3873,日期设置!B$2)</f>
        <v>5</v>
      </c>
      <c r="N3873" s="7" t="str">
        <f>[1]!b_info_latestissurercreditrating2(A3873,日期设置!$B$2,"102","1")</f>
        <v>AAA</v>
      </c>
      <c r="O3873" s="8">
        <v>4.12</v>
      </c>
      <c r="P3873" s="9">
        <f>[1]!b_info_repurchasedate(A3873)</f>
        <v>0</v>
      </c>
      <c r="Q3873" s="8" t="s">
        <v>16763</v>
      </c>
      <c r="R3873" s="2" t="str">
        <f>IF((--IF(P3873=0,Q3873,P3873))&gt;(--日期设置!$B$2),IF(P3873=0,Q3873,P3873),Q3873)</f>
        <v>2023-01-09</v>
      </c>
      <c r="S3873" s="2" t="s">
        <v>18148</v>
      </c>
      <c r="T3873" s="8">
        <f>[1]!b_anal_ptmyear($A3873,日期设置!$B$2)</f>
        <v>1.8027397260273972</v>
      </c>
      <c r="U3873" s="8">
        <f>[1]!b_anal_termifexercise($A3873,日期设置!B$2)</f>
        <v>0</v>
      </c>
      <c r="V3873" s="10">
        <f>[1]!b_dq_dirtyprice(A3873,日期设置!$B$2)</f>
        <v>99.588300000000004</v>
      </c>
      <c r="W3873" s="11">
        <f>IF(U3873=0,ROUNDUP((Q3873-日期设置!$B$2)/365,0),ROUNDUP((R3873-日期设置!$B$2)/365,0))</f>
        <v>2</v>
      </c>
      <c r="X3873" s="18">
        <f>_xlfn.IFNA(VLOOKUP(A3873,过往入选债券!A:D,4,0),2)</f>
        <v>2</v>
      </c>
      <c r="Y3873">
        <f>_xlfn.IFNA(VLOOKUP(C3873,[2]Sheet1!$A:$A,1,0),3)</f>
        <v>3</v>
      </c>
    </row>
    <row r="3874" spans="1:25" hidden="1" x14ac:dyDescent="0.2">
      <c r="A3874" s="21" t="s">
        <v>7366</v>
      </c>
      <c r="B3874" s="21" t="s">
        <v>7367</v>
      </c>
      <c r="C3874" s="37" t="s">
        <v>1401</v>
      </c>
      <c r="D3874" s="26" t="str">
        <f>[1]!b_calc_yield(A3874,日期设置!$B$2,F3874,1,R3874,1,O3874,L3874,S3874,)</f>
        <v>Fetching...</v>
      </c>
      <c r="E3874" s="26">
        <f t="shared" si="120"/>
        <v>2.4904707697177342</v>
      </c>
      <c r="F3874" s="18">
        <f>[1]!b_dq_cleanprice($A3874,日期设置!B$2)</f>
        <v>101.2508</v>
      </c>
      <c r="G3874" s="18" t="str">
        <f t="shared" si="121"/>
        <v>0.51 + 0</v>
      </c>
      <c r="H3874" s="27">
        <f>[1]!b_dq_pctchange($A3874,日期设置!$B$2,1)/100</f>
        <v>0</v>
      </c>
      <c r="I3874" s="26">
        <f>[1]!b_pq_pctchange(A3874,日期设置!$B$4,日期设置!$B$2,1)</f>
        <v>-7.3821423213873111E-2</v>
      </c>
      <c r="J3874" s="26">
        <f>[1]!b_pq_pctchange(A3874,日期设置!$C$4,日期设置!$B$2,1)</f>
        <v>-0.42406718986645037</v>
      </c>
      <c r="K3874" s="52">
        <f>[1]!b_dq_amount($A3874,日期设置!B$2,2,10000)</f>
        <v>0</v>
      </c>
      <c r="L3874" s="26">
        <f>[1]!b_info_latestpar(A3874,日期设置!$B$2)</f>
        <v>100</v>
      </c>
      <c r="M3874" s="6">
        <f>[1]!b_info_outstandingbalance($A3874,日期设置!B$2)</f>
        <v>5</v>
      </c>
      <c r="N3874" s="7" t="str">
        <f>[1]!b_info_latestissurercreditrating2(A3874,日期设置!$B$2,"102","1")</f>
        <v>AA</v>
      </c>
      <c r="O3874" s="8">
        <v>7.5</v>
      </c>
      <c r="P3874" s="9">
        <f>[1]!b_info_repurchasedate(A3874)</f>
        <v>0</v>
      </c>
      <c r="Q3874" s="8" t="s">
        <v>16201</v>
      </c>
      <c r="R3874" s="2" t="str">
        <f>IF((--IF(P3874=0,Q3874,P3874))&gt;(--日期设置!$B$2),IF(P3874=0,Q3874,P3874),Q3874)</f>
        <v>2021-09-26</v>
      </c>
      <c r="S3874" s="2" t="s">
        <v>17988</v>
      </c>
      <c r="T3874" s="8">
        <f>[1]!b_anal_ptmyear($A3874,日期设置!$B$2)</f>
        <v>0.51506849315068493</v>
      </c>
      <c r="U3874" s="8">
        <f>[1]!b_anal_termifexercise($A3874,日期设置!B$2)</f>
        <v>0</v>
      </c>
      <c r="V3874" s="10">
        <f>[1]!b_dq_dirtyprice(A3874,日期设置!$B$2)</f>
        <v>104.8878</v>
      </c>
      <c r="W3874" s="11">
        <f>IF(U3874=0,ROUNDUP((Q3874-日期设置!$B$2)/365,0),ROUNDUP((R3874-日期设置!$B$2)/365,0))</f>
        <v>1</v>
      </c>
      <c r="X3874" s="18">
        <f>_xlfn.IFNA(VLOOKUP(A3874,过往入选债券!A:D,4,0),2)</f>
        <v>2</v>
      </c>
      <c r="Y3874">
        <f>_xlfn.IFNA(VLOOKUP(C3874,[2]Sheet1!$A:$A,1,0),3)</f>
        <v>3</v>
      </c>
    </row>
    <row r="3875" spans="1:25" hidden="1" x14ac:dyDescent="0.2">
      <c r="A3875" s="21" t="s">
        <v>15747</v>
      </c>
      <c r="B3875" s="21" t="s">
        <v>15748</v>
      </c>
      <c r="C3875" s="37" t="s">
        <v>4486</v>
      </c>
      <c r="D3875" s="26" t="str">
        <f>[1]!b_calc_yield(A3875,日期设置!$B$2,F3875,1,R3875,1,O3875,L3875,S3875,)</f>
        <v>Fetching...</v>
      </c>
      <c r="E3875" s="26">
        <f t="shared" si="120"/>
        <v>27.991372505506561</v>
      </c>
      <c r="F3875" s="18">
        <f>[1]!b_dq_cleanprice($A3875,日期设置!B$2)</f>
        <v>98.290599999999998</v>
      </c>
      <c r="G3875" s="18" t="str">
        <f t="shared" si="121"/>
        <v>6.01 + 0</v>
      </c>
      <c r="H3875" s="27">
        <f>[1]!b_dq_pctchange($A3875,日期设置!$B$2,1)/100</f>
        <v>0</v>
      </c>
      <c r="I3875" s="26">
        <f>[1]!b_pq_pctchange(A3875,日期设置!$B$4,日期设置!$B$2,1)</f>
        <v>0</v>
      </c>
      <c r="J3875" s="26">
        <f>[1]!b_pq_pctchange(A3875,日期设置!$C$4,日期设置!$B$2,1)</f>
        <v>0</v>
      </c>
      <c r="K3875" s="52">
        <f>[1]!b_dq_amount($A3875,日期设置!B$2,2,10000)</f>
        <v>0</v>
      </c>
      <c r="L3875" s="26">
        <f>[1]!b_info_latestpar(A3875,日期设置!$B$2)</f>
        <v>100</v>
      </c>
      <c r="M3875" s="6">
        <f>[1]!b_info_outstandingbalance($A3875,日期设置!B$2)</f>
        <v>10</v>
      </c>
      <c r="N3875" s="7" t="str">
        <f>[1]!b_info_latestissurercreditrating2(A3875,日期设置!$B$2,"102","1")</f>
        <v>AA+</v>
      </c>
      <c r="O3875" s="8">
        <v>4.5</v>
      </c>
      <c r="P3875" s="9">
        <f>[1]!b_info_repurchasedate(A3875)</f>
        <v>0</v>
      </c>
      <c r="Q3875" s="8" t="s">
        <v>16376</v>
      </c>
      <c r="R3875" s="2" t="str">
        <f>IF((--IF(P3875=0,Q3875,P3875))&gt;(--日期设置!$B$2),IF(P3875=0,Q3875,P3875),Q3875)</f>
        <v>2027-03-26</v>
      </c>
      <c r="S3875" s="2" t="s">
        <v>17806</v>
      </c>
      <c r="T3875" s="8">
        <f>[1]!b_anal_ptmyear($A3875,日期设置!$B$2)</f>
        <v>6.0109589041095894</v>
      </c>
      <c r="U3875" s="8">
        <f>[1]!b_anal_termifexercise($A3875,日期设置!B$2)</f>
        <v>0</v>
      </c>
      <c r="V3875" s="10">
        <f>[1]!b_dq_dirtyprice(A3875,日期设置!$B$2)</f>
        <v>102.7413</v>
      </c>
      <c r="W3875" s="11">
        <f>IF(U3875=0,ROUNDUP((Q3875-日期设置!$B$2)/365,0),ROUNDUP((R3875-日期设置!$B$2)/365,0))</f>
        <v>7</v>
      </c>
      <c r="X3875" s="18">
        <f>_xlfn.IFNA(VLOOKUP(A3875,过往入选债券!A:D,4,0),2)</f>
        <v>2</v>
      </c>
      <c r="Y3875">
        <f>_xlfn.IFNA(VLOOKUP(C3875,[2]Sheet1!$A:$A,1,0),3)</f>
        <v>3</v>
      </c>
    </row>
    <row r="3876" spans="1:25" hidden="1" x14ac:dyDescent="0.2">
      <c r="A3876" s="21" t="s">
        <v>10402</v>
      </c>
      <c r="B3876" s="21" t="s">
        <v>10403</v>
      </c>
      <c r="C3876" s="37" t="s">
        <v>1069</v>
      </c>
      <c r="D3876" s="26" t="str">
        <f>[1]!b_calc_yield(A3876,日期设置!$B$2,F3876,1,R3876,1,O3876,L3876,S3876,)</f>
        <v>Fetching...</v>
      </c>
      <c r="E3876" s="26">
        <f t="shared" si="120"/>
        <v>9.3739215474694113</v>
      </c>
      <c r="F3876" s="18">
        <f>[1]!b_dq_cleanprice($A3876,日期设置!B$2)</f>
        <v>98.754400000000004</v>
      </c>
      <c r="G3876" s="18" t="str">
        <f t="shared" si="121"/>
        <v>4.01 + 2.01</v>
      </c>
      <c r="H3876" s="27">
        <f>[1]!b_dq_pctchange($A3876,日期设置!$B$2,1)/100</f>
        <v>0</v>
      </c>
      <c r="I3876" s="26">
        <f>[1]!b_pq_pctchange(A3876,日期设置!$B$4,日期设置!$B$2,1)</f>
        <v>0</v>
      </c>
      <c r="J3876" s="26">
        <f>[1]!b_pq_pctchange(A3876,日期设置!$C$4,日期设置!$B$2,1)</f>
        <v>-0.21572651334422197</v>
      </c>
      <c r="K3876" s="52">
        <f>[1]!b_dq_amount($A3876,日期设置!B$2,2,10000)</f>
        <v>0</v>
      </c>
      <c r="L3876" s="26">
        <f>[1]!b_info_latestpar(A3876,日期设置!$B$2)</f>
        <v>100</v>
      </c>
      <c r="M3876" s="6">
        <f>[1]!b_info_outstandingbalance($A3876,日期设置!B$2)</f>
        <v>10</v>
      </c>
      <c r="N3876" s="7" t="str">
        <f>[1]!b_info_latestissurercreditrating2(A3876,日期设置!$B$2,"102","1")</f>
        <v>AA</v>
      </c>
      <c r="O3876" s="8">
        <v>4.17</v>
      </c>
      <c r="P3876" s="9" t="str">
        <f>[1]!b_info_repurchasedate(A3876)</f>
        <v>2023-03-27</v>
      </c>
      <c r="Q3876" s="8" t="s">
        <v>16157</v>
      </c>
      <c r="R3876" s="2" t="str">
        <f>IF((--IF(P3876=0,Q3876,P3876))&gt;(--日期设置!$B$2),IF(P3876=0,Q3876,P3876),Q3876)</f>
        <v>2023-03-27</v>
      </c>
      <c r="S3876" s="2" t="s">
        <v>17770</v>
      </c>
      <c r="T3876" s="8">
        <f>[1]!b_anal_ptmyear($A3876,日期设置!$B$2)</f>
        <v>4.0136986301369859</v>
      </c>
      <c r="U3876" s="8">
        <f>[1]!b_anal_termifexercise($A3876,日期设置!B$2)</f>
        <v>2.0136986301369864</v>
      </c>
      <c r="V3876" s="10">
        <f>[1]!b_dq_dirtyprice(A3876,日期设置!$B$2)</f>
        <v>102.8673</v>
      </c>
      <c r="W3876" s="11">
        <f>IF(U3876=0,ROUNDUP((Q3876-日期设置!$B$2)/365,0),ROUNDUP((R3876-日期设置!$B$2)/365,0))</f>
        <v>3</v>
      </c>
      <c r="X3876" s="18">
        <f>_xlfn.IFNA(VLOOKUP(A3876,过往入选债券!A:D,4,0),2)</f>
        <v>2</v>
      </c>
      <c r="Y3876">
        <f>_xlfn.IFNA(VLOOKUP(C3876,[2]Sheet1!$A:$A,1,0),3)</f>
        <v>3</v>
      </c>
    </row>
    <row r="3877" spans="1:25" hidden="1" x14ac:dyDescent="0.2">
      <c r="A3877" s="21" t="s">
        <v>14360</v>
      </c>
      <c r="B3877" s="21" t="s">
        <v>14361</v>
      </c>
      <c r="C3877" s="37" t="s">
        <v>1288</v>
      </c>
      <c r="D3877" s="26" t="str">
        <f>[1]!b_calc_yield(A3877,日期设置!$B$2,F3877,1,R3877,1,O3877,L3877,S3877,)</f>
        <v>Fetching...</v>
      </c>
      <c r="E3877" s="26">
        <f t="shared" si="120"/>
        <v>23.782919854116379</v>
      </c>
      <c r="F3877" s="18">
        <f>[1]!b_dq_cleanprice($A3877,日期设置!B$2)</f>
        <v>83.044300000000007</v>
      </c>
      <c r="G3877" s="18" t="str">
        <f t="shared" si="121"/>
        <v>3.73 + 0</v>
      </c>
      <c r="H3877" s="27">
        <f>[1]!b_dq_pctchange($A3877,日期设置!$B$2,1)/100</f>
        <v>0</v>
      </c>
      <c r="I3877" s="26">
        <f>[1]!b_pq_pctchange(A3877,日期设置!$B$4,日期设置!$B$2,1)</f>
        <v>0</v>
      </c>
      <c r="J3877" s="26">
        <f>[1]!b_pq_pctchange(A3877,日期设置!$C$4,日期设置!$B$2,1)</f>
        <v>-0.27451908123771374</v>
      </c>
      <c r="K3877" s="52">
        <f>[1]!b_dq_amount($A3877,日期设置!B$2,2,10000)</f>
        <v>0</v>
      </c>
      <c r="L3877" s="26">
        <f>[1]!b_info_latestpar(A3877,日期设置!$B$2)</f>
        <v>80</v>
      </c>
      <c r="M3877" s="6">
        <f>[1]!b_info_outstandingbalance($A3877,日期设置!B$2)</f>
        <v>17.52</v>
      </c>
      <c r="N3877" s="7" t="str">
        <f>[1]!b_info_latestissurercreditrating2(A3877,日期设置!$B$2,"102","1")</f>
        <v>AA+</v>
      </c>
      <c r="O3877" s="8">
        <v>6.1</v>
      </c>
      <c r="P3877" s="9">
        <f>[1]!b_info_repurchasedate(A3877)</f>
        <v>0</v>
      </c>
      <c r="Q3877" s="8" t="s">
        <v>17631</v>
      </c>
      <c r="R3877" s="2" t="str">
        <f>IF((--IF(P3877=0,Q3877,P3877))&gt;(--日期设置!$B$2),IF(P3877=0,Q3877,P3877),Q3877)</f>
        <v>2024-12-15</v>
      </c>
      <c r="S3877" s="2" t="s">
        <v>18449</v>
      </c>
      <c r="T3877" s="8">
        <f>[1]!b_anal_ptmyear($A3877,日期设置!$B$2)</f>
        <v>3.7342465753424658</v>
      </c>
      <c r="U3877" s="8">
        <f>[1]!b_anal_termifexercise($A3877,日期设置!B$2)</f>
        <v>0</v>
      </c>
      <c r="V3877" s="10">
        <f>[1]!b_dq_dirtyprice(A3877,日期设置!$B$2)</f>
        <v>84.341200000000001</v>
      </c>
      <c r="W3877" s="11">
        <f>IF(U3877=0,ROUNDUP((Q3877-日期设置!$B$2)/365,0),ROUNDUP((R3877-日期设置!$B$2)/365,0))</f>
        <v>4</v>
      </c>
      <c r="X3877" s="18">
        <f>_xlfn.IFNA(VLOOKUP(A3877,过往入选债券!A:D,4,0),2)</f>
        <v>2</v>
      </c>
      <c r="Y3877">
        <f>_xlfn.IFNA(VLOOKUP(C3877,[2]Sheet1!$A:$A,1,0),3)</f>
        <v>3</v>
      </c>
    </row>
    <row r="3878" spans="1:25" hidden="1" x14ac:dyDescent="0.2">
      <c r="A3878" s="21" t="s">
        <v>4351</v>
      </c>
      <c r="B3878" s="21" t="s">
        <v>4352</v>
      </c>
      <c r="C3878" s="37" t="s">
        <v>1510</v>
      </c>
      <c r="D3878" s="26" t="str">
        <f>[1]!b_calc_yield(A3878,日期设置!$B$2,F3878,1,R3878,1,O3878,L3878,S3878,)</f>
        <v>Fetching...</v>
      </c>
      <c r="E3878" s="26">
        <f t="shared" si="120"/>
        <v>9.8325641785014462</v>
      </c>
      <c r="F3878" s="18">
        <f>[1]!b_dq_cleanprice($A3878,日期设置!B$2)</f>
        <v>98.367900000000006</v>
      </c>
      <c r="G3878" s="18" t="str">
        <f t="shared" si="121"/>
        <v>4.09 + 2.09</v>
      </c>
      <c r="H3878" s="27">
        <f>[1]!b_dq_pctchange($A3878,日期设置!$B$2,1)/100</f>
        <v>0</v>
      </c>
      <c r="I3878" s="26">
        <f>[1]!b_pq_pctchange(A3878,日期设置!$B$4,日期设置!$B$2,1)</f>
        <v>0</v>
      </c>
      <c r="J3878" s="26">
        <f>[1]!b_pq_pctchange(A3878,日期设置!$C$4,日期设置!$B$2,1)</f>
        <v>0</v>
      </c>
      <c r="K3878" s="52">
        <f>[1]!b_dq_amount($A3878,日期设置!B$2,2,10000)</f>
        <v>0</v>
      </c>
      <c r="L3878" s="26">
        <f>[1]!b_info_latestpar(A3878,日期设置!$B$2)</f>
        <v>100</v>
      </c>
      <c r="M3878" s="6">
        <f>[1]!b_info_outstandingbalance($A3878,日期设置!B$2)</f>
        <v>9</v>
      </c>
      <c r="N3878" s="7">
        <f>[1]!b_info_latestissurercreditrating2(A3878,日期设置!$B$2,"102","1")</f>
        <v>0</v>
      </c>
      <c r="O3878" s="8">
        <v>4</v>
      </c>
      <c r="P3878" s="9" t="str">
        <f>[1]!b_info_repurchasedate(A3878)</f>
        <v>2023-04-27</v>
      </c>
      <c r="Q3878" s="8" t="s">
        <v>16433</v>
      </c>
      <c r="R3878" s="2" t="str">
        <f>IF((--IF(P3878=0,Q3878,P3878))&gt;(--日期设置!$B$2),IF(P3878=0,Q3878,P3878),Q3878)</f>
        <v>2023-04-27</v>
      </c>
      <c r="S3878" s="2" t="s">
        <v>18085</v>
      </c>
      <c r="T3878" s="8">
        <f>[1]!b_anal_ptmyear($A3878,日期设置!$B$2)</f>
        <v>4.0986301369863014</v>
      </c>
      <c r="U3878" s="8">
        <f>[1]!b_anal_termifexercise($A3878,日期设置!B$2)</f>
        <v>2.0986301369863014</v>
      </c>
      <c r="V3878" s="10">
        <f>[1]!b_dq_dirtyprice(A3878,日期设置!$B$2)</f>
        <v>101.9734</v>
      </c>
      <c r="W3878" s="11">
        <f>IF(U3878=0,ROUNDUP((Q3878-日期设置!$B$2)/365,0),ROUNDUP((R3878-日期设置!$B$2)/365,0))</f>
        <v>3</v>
      </c>
      <c r="X3878" s="18">
        <f>_xlfn.IFNA(VLOOKUP(A3878,过往入选债券!A:D,4,0),2)</f>
        <v>2</v>
      </c>
      <c r="Y3878">
        <f>_xlfn.IFNA(VLOOKUP(C3878,[2]Sheet1!$A:$A,1,0),3)</f>
        <v>3</v>
      </c>
    </row>
    <row r="3879" spans="1:25" hidden="1" x14ac:dyDescent="0.2">
      <c r="A3879" s="21" t="s">
        <v>4118</v>
      </c>
      <c r="B3879" s="21" t="s">
        <v>4119</v>
      </c>
      <c r="C3879" s="37" t="s">
        <v>4120</v>
      </c>
      <c r="D3879" s="26" t="str">
        <f>[1]!b_calc_yield(A3879,日期设置!$B$2,F3879,1,R3879,1,O3879,L3879,S3879,)</f>
        <v>Fetching...</v>
      </c>
      <c r="E3879" s="26">
        <f t="shared" si="120"/>
        <v>9.6567184038629748</v>
      </c>
      <c r="F3879" s="18">
        <f>[1]!b_dq_cleanprice($A3879,日期设置!B$2)</f>
        <v>98.42</v>
      </c>
      <c r="G3879" s="18" t="str">
        <f t="shared" si="121"/>
        <v>1.99 + 0</v>
      </c>
      <c r="H3879" s="27">
        <f>[1]!b_dq_pctchange($A3879,日期设置!$B$2,1)/100</f>
        <v>0</v>
      </c>
      <c r="I3879" s="26">
        <f>[1]!b_pq_pctchange(A3879,日期设置!$B$4,日期设置!$B$2,1)</f>
        <v>0</v>
      </c>
      <c r="J3879" s="26">
        <f>[1]!b_pq_pctchange(A3879,日期设置!$C$4,日期设置!$B$2,1)</f>
        <v>0</v>
      </c>
      <c r="K3879" s="52">
        <f>[1]!b_dq_amount($A3879,日期设置!B$2,2,10000)</f>
        <v>0</v>
      </c>
      <c r="L3879" s="26">
        <f>[1]!b_info_latestpar(A3879,日期设置!$B$2)</f>
        <v>100</v>
      </c>
      <c r="M3879" s="6">
        <f>[1]!b_info_outstandingbalance($A3879,日期设置!B$2)</f>
        <v>2.2000000000000002</v>
      </c>
      <c r="N3879" s="7">
        <f>[1]!b_info_latestissurercreditrating2(A3879,日期设置!$B$2,"102","1")</f>
        <v>0</v>
      </c>
      <c r="O3879" s="8">
        <v>3.98</v>
      </c>
      <c r="P3879" s="9">
        <f>[1]!b_info_repurchasedate(A3879)</f>
        <v>0</v>
      </c>
      <c r="Q3879" s="8" t="s">
        <v>16920</v>
      </c>
      <c r="R3879" s="2" t="str">
        <f>IF((--IF(P3879=0,Q3879,P3879))&gt;(--日期设置!$B$2),IF(P3879=0,Q3879,P3879),Q3879)</f>
        <v>2023-03-19</v>
      </c>
      <c r="S3879" s="2" t="s">
        <v>17869</v>
      </c>
      <c r="T3879" s="8">
        <f>[1]!b_anal_ptmyear($A3879,日期设置!$B$2)</f>
        <v>1.9917808219178084</v>
      </c>
      <c r="U3879" s="8">
        <f>[1]!b_anal_termifexercise($A3879,日期设置!B$2)</f>
        <v>0</v>
      </c>
      <c r="V3879" s="10">
        <f>[1]!b_dq_dirtyprice(A3879,日期设置!$B$2)</f>
        <v>98.452699999999993</v>
      </c>
      <c r="W3879" s="11">
        <f>IF(U3879=0,ROUNDUP((Q3879-日期设置!$B$2)/365,0),ROUNDUP((R3879-日期设置!$B$2)/365,0))</f>
        <v>2</v>
      </c>
      <c r="X3879" s="18">
        <f>_xlfn.IFNA(VLOOKUP(A3879,过往入选债券!A:D,4,0),2)</f>
        <v>2</v>
      </c>
      <c r="Y3879">
        <f>_xlfn.IFNA(VLOOKUP(C3879,[2]Sheet1!$A:$A,1,0),3)</f>
        <v>3</v>
      </c>
    </row>
    <row r="3880" spans="1:25" hidden="1" x14ac:dyDescent="0.2">
      <c r="A3880" s="21" t="s">
        <v>8389</v>
      </c>
      <c r="B3880" s="21" t="s">
        <v>8390</v>
      </c>
      <c r="C3880" s="37" t="s">
        <v>4800</v>
      </c>
      <c r="D3880" s="26" t="str">
        <f>[1]!b_calc_yield(A3880,日期设置!$B$2,F3880,1,R3880,1,O3880,L3880,S3880,)</f>
        <v>Fetching...</v>
      </c>
      <c r="E3880" s="26">
        <f t="shared" si="120"/>
        <v>4.9650371003694627</v>
      </c>
      <c r="F3880" s="18">
        <f>[1]!b_dq_cleanprice($A3880,日期设置!B$2)</f>
        <v>100.16670000000001</v>
      </c>
      <c r="G3880" s="18" t="str">
        <f t="shared" si="121"/>
        <v>1.07 + 0</v>
      </c>
      <c r="H3880" s="27">
        <f>[1]!b_dq_pctchange($A3880,日期设置!$B$2,1)/100</f>
        <v>0</v>
      </c>
      <c r="I3880" s="26">
        <f>[1]!b_pq_pctchange(A3880,日期设置!$B$4,日期设置!$B$2,1)</f>
        <v>0</v>
      </c>
      <c r="J3880" s="26">
        <f>[1]!b_pq_pctchange(A3880,日期设置!$C$4,日期设置!$B$2,1)</f>
        <v>0.18313003332547564</v>
      </c>
      <c r="K3880" s="52">
        <f>[1]!b_dq_amount($A3880,日期设置!B$2,2,10000)</f>
        <v>0</v>
      </c>
      <c r="L3880" s="26">
        <f>[1]!b_info_latestpar(A3880,日期设置!$B$2)</f>
        <v>100</v>
      </c>
      <c r="M3880" s="6">
        <f>[1]!b_info_outstandingbalance($A3880,日期设置!B$2)</f>
        <v>7</v>
      </c>
      <c r="N3880" s="7" t="str">
        <f>[1]!b_info_latestissurercreditrating2(A3880,日期设置!$B$2,"102","1")</f>
        <v>AA+</v>
      </c>
      <c r="O3880" s="8">
        <v>5</v>
      </c>
      <c r="P3880" s="9">
        <f>[1]!b_info_repurchasedate(A3880)</f>
        <v>0</v>
      </c>
      <c r="Q3880" s="8" t="s">
        <v>16597</v>
      </c>
      <c r="R3880" s="2" t="str">
        <f>IF((--IF(P3880=0,Q3880,P3880))&gt;(--日期设置!$B$2),IF(P3880=0,Q3880,P3880),Q3880)</f>
        <v>2022-04-18</v>
      </c>
      <c r="S3880" s="2" t="s">
        <v>18350</v>
      </c>
      <c r="T3880" s="8">
        <f>[1]!b_anal_ptmyear($A3880,日期设置!$B$2)</f>
        <v>1.0739726027397261</v>
      </c>
      <c r="U3880" s="8">
        <f>[1]!b_anal_termifexercise($A3880,日期设置!B$2)</f>
        <v>0</v>
      </c>
      <c r="V3880" s="10">
        <f>[1]!b_dq_dirtyprice(A3880,日期设置!$B$2)</f>
        <v>104.7968</v>
      </c>
      <c r="W3880" s="11">
        <f>IF(U3880=0,ROUNDUP((Q3880-日期设置!$B$2)/365,0),ROUNDUP((R3880-日期设置!$B$2)/365,0))</f>
        <v>2</v>
      </c>
      <c r="X3880" s="18">
        <f>_xlfn.IFNA(VLOOKUP(A3880,过往入选债券!A:D,4,0),2)</f>
        <v>2</v>
      </c>
      <c r="Y3880">
        <f>_xlfn.IFNA(VLOOKUP(C3880,[2]Sheet1!$A:$A,1,0),3)</f>
        <v>3</v>
      </c>
    </row>
    <row r="3881" spans="1:25" hidden="1" x14ac:dyDescent="0.2">
      <c r="A3881" s="21" t="s">
        <v>3834</v>
      </c>
      <c r="B3881" s="21" t="s">
        <v>3835</v>
      </c>
      <c r="C3881" s="37" t="s">
        <v>142</v>
      </c>
      <c r="D3881" s="26" t="str">
        <f>[1]!b_calc_yield(A3881,日期设置!$B$2,F3881,1,R3881,1,O3881,L3881,S3881,)</f>
        <v>Fetching...</v>
      </c>
      <c r="E3881" s="26">
        <f t="shared" si="120"/>
        <v>8.7311144197744781</v>
      </c>
      <c r="F3881" s="18">
        <f>[1]!b_dq_cleanprice($A3881,日期设置!B$2)</f>
        <v>100.26</v>
      </c>
      <c r="G3881" s="18" t="str">
        <f t="shared" si="121"/>
        <v>1.82 + 0</v>
      </c>
      <c r="H3881" s="27">
        <f>[1]!b_dq_pctchange($A3881,日期设置!$B$2,1)/100</f>
        <v>0</v>
      </c>
      <c r="I3881" s="26">
        <f>[1]!b_pq_pctchange(A3881,日期设置!$B$4,日期设置!$B$2,1)</f>
        <v>0</v>
      </c>
      <c r="J3881" s="26">
        <f>[1]!b_pq_pctchange(A3881,日期设置!$C$4,日期设置!$B$2,1)</f>
        <v>0</v>
      </c>
      <c r="K3881" s="52">
        <f>[1]!b_dq_amount($A3881,日期设置!B$2,2,10000)</f>
        <v>0</v>
      </c>
      <c r="L3881" s="26">
        <f>[1]!b_info_latestpar(A3881,日期设置!$B$2)</f>
        <v>100</v>
      </c>
      <c r="M3881" s="6">
        <f>[1]!b_info_outstandingbalance($A3881,日期设置!B$2)</f>
        <v>5</v>
      </c>
      <c r="N3881" s="7">
        <f>[1]!b_info_latestissurercreditrating2(A3881,日期设置!$B$2,"102","1")</f>
        <v>0</v>
      </c>
      <c r="O3881" s="8">
        <v>4.99</v>
      </c>
      <c r="P3881" s="9">
        <f>[1]!b_info_repurchasedate(A3881)</f>
        <v>0</v>
      </c>
      <c r="Q3881" s="8" t="s">
        <v>16745</v>
      </c>
      <c r="R3881" s="2" t="str">
        <f>IF((--IF(P3881=0,Q3881,P3881))&gt;(--日期设置!$B$2),IF(P3881=0,Q3881,P3881),Q3881)</f>
        <v>2023-01-16</v>
      </c>
      <c r="S3881" s="2" t="s">
        <v>18283</v>
      </c>
      <c r="T3881" s="8">
        <f>[1]!b_anal_ptmyear($A3881,日期设置!$B$2)</f>
        <v>1.821917808219178</v>
      </c>
      <c r="U3881" s="8">
        <f>[1]!b_anal_termifexercise($A3881,日期设置!B$2)</f>
        <v>0</v>
      </c>
      <c r="V3881" s="10">
        <f>[1]!b_dq_dirtyprice(A3881,日期设置!$B$2)</f>
        <v>101.1486</v>
      </c>
      <c r="W3881" s="11">
        <f>IF(U3881=0,ROUNDUP((Q3881-日期设置!$B$2)/365,0),ROUNDUP((R3881-日期设置!$B$2)/365,0))</f>
        <v>2</v>
      </c>
      <c r="X3881" s="18">
        <f>_xlfn.IFNA(VLOOKUP(A3881,过往入选债券!A:D,4,0),2)</f>
        <v>2</v>
      </c>
      <c r="Y3881">
        <f>_xlfn.IFNA(VLOOKUP(C3881,[2]Sheet1!$A:$A,1,0),3)</f>
        <v>3</v>
      </c>
    </row>
    <row r="3882" spans="1:25" hidden="1" x14ac:dyDescent="0.2">
      <c r="A3882" s="21" t="s">
        <v>5733</v>
      </c>
      <c r="B3882" s="21" t="s">
        <v>5734</v>
      </c>
      <c r="C3882" s="37" t="s">
        <v>1028</v>
      </c>
      <c r="D3882" s="26" t="str">
        <f>[1]!b_calc_yield(A3882,日期设置!$B$2,F3882,1,R3882,1,O3882,L3882,S3882,)</f>
        <v>Fetching...</v>
      </c>
      <c r="E3882" s="26">
        <f t="shared" si="120"/>
        <v>7.6124261605807986</v>
      </c>
      <c r="F3882" s="18">
        <f>[1]!b_dq_cleanprice($A3882,日期设置!B$2)</f>
        <v>101.74299999999999</v>
      </c>
      <c r="G3882" s="18" t="str">
        <f t="shared" si="121"/>
        <v>1.61 + 1.61</v>
      </c>
      <c r="H3882" s="27">
        <f>[1]!b_dq_pctchange($A3882,日期设置!$B$2,1)/100</f>
        <v>0</v>
      </c>
      <c r="I3882" s="26">
        <f>[1]!b_pq_pctchange(A3882,日期设置!$B$4,日期设置!$B$2,1)</f>
        <v>0</v>
      </c>
      <c r="J3882" s="26">
        <f>[1]!b_pq_pctchange(A3882,日期设置!$C$4,日期设置!$B$2,1)</f>
        <v>0</v>
      </c>
      <c r="K3882" s="52">
        <f>[1]!b_dq_amount($A3882,日期设置!B$2,2,10000)</f>
        <v>0</v>
      </c>
      <c r="L3882" s="26">
        <f>[1]!b_info_latestpar(A3882,日期设置!$B$2)</f>
        <v>100</v>
      </c>
      <c r="M3882" s="6">
        <f>[1]!b_info_outstandingbalance($A3882,日期设置!B$2)</f>
        <v>10</v>
      </c>
      <c r="N3882" s="7" t="str">
        <f>[1]!b_info_latestissurercreditrating2(A3882,日期设置!$B$2,"102","1")</f>
        <v>AAA</v>
      </c>
      <c r="O3882" s="8">
        <v>6</v>
      </c>
      <c r="P3882" s="9">
        <f>[1]!b_info_repurchasedate(A3882)</f>
        <v>0</v>
      </c>
      <c r="Q3882" s="8" t="s">
        <v>16136</v>
      </c>
      <c r="R3882" s="2" t="str">
        <f>IF((--IF(P3882=0,Q3882,P3882))&gt;(--日期设置!$B$2),IF(P3882=0,Q3882,P3882),Q3882)</f>
        <v>2022-10-31</v>
      </c>
      <c r="S3882" s="2" t="s">
        <v>17837</v>
      </c>
      <c r="T3882" s="8">
        <f>[1]!b_anal_ptmyear($A3882,日期设置!$B$2)</f>
        <v>1.6109589041095891</v>
      </c>
      <c r="U3882" s="8">
        <f>[1]!b_anal_termifexercise($A3882,日期设置!B$2)</f>
        <v>1.6109589041095891</v>
      </c>
      <c r="V3882" s="10">
        <f>[1]!b_dq_dirtyprice(A3882,日期设置!$B$2)</f>
        <v>104.0772</v>
      </c>
      <c r="W3882" s="11">
        <f>IF(U3882=0,ROUNDUP((Q3882-日期设置!$B$2)/365,0),ROUNDUP((R3882-日期设置!$B$2)/365,0))</f>
        <v>2</v>
      </c>
      <c r="X3882" s="18">
        <f>_xlfn.IFNA(VLOOKUP(A3882,过往入选债券!A:D,4,0),2)</f>
        <v>2</v>
      </c>
      <c r="Y3882">
        <f>_xlfn.IFNA(VLOOKUP(C3882,[2]Sheet1!$A:$A,1,0),3)</f>
        <v>3</v>
      </c>
    </row>
    <row r="3883" spans="1:25" hidden="1" x14ac:dyDescent="0.2">
      <c r="A3883" s="21" t="s">
        <v>14543</v>
      </c>
      <c r="B3883" s="21" t="s">
        <v>14544</v>
      </c>
      <c r="C3883" s="37" t="s">
        <v>427</v>
      </c>
      <c r="D3883" s="26" t="str">
        <f>[1]!b_calc_yield(A3883,日期设置!$B$2,F3883,1,R3883,1,O3883,L3883,S3883,)</f>
        <v>Fetching...</v>
      </c>
      <c r="E3883" s="26">
        <f t="shared" si="120"/>
        <v>18.595278154380601</v>
      </c>
      <c r="F3883" s="18">
        <f>[1]!b_dq_cleanprice($A3883,日期设置!B$2)</f>
        <v>103.167</v>
      </c>
      <c r="G3883" s="18" t="str">
        <f t="shared" si="121"/>
        <v>4.09 + 0</v>
      </c>
      <c r="H3883" s="27">
        <f>[1]!b_dq_pctchange($A3883,日期设置!$B$2,1)/100</f>
        <v>0</v>
      </c>
      <c r="I3883" s="26">
        <f>[1]!b_pq_pctchange(A3883,日期设置!$B$4,日期设置!$B$2,1)</f>
        <v>0</v>
      </c>
      <c r="J3883" s="26">
        <f>[1]!b_pq_pctchange(A3883,日期设置!$C$4,日期设置!$B$2,1)</f>
        <v>-0.53383750784558159</v>
      </c>
      <c r="K3883" s="52">
        <f>[1]!b_dq_amount($A3883,日期设置!B$2,2,10000)</f>
        <v>0</v>
      </c>
      <c r="L3883" s="26">
        <f>[1]!b_info_latestpar(A3883,日期设置!$B$2)</f>
        <v>100</v>
      </c>
      <c r="M3883" s="6">
        <f>[1]!b_info_outstandingbalance($A3883,日期设置!B$2)</f>
        <v>5</v>
      </c>
      <c r="N3883" s="7" t="str">
        <f>[1]!b_info_latestissurercreditrating2(A3883,日期设置!$B$2,"102","1")</f>
        <v>AA+</v>
      </c>
      <c r="O3883" s="8">
        <v>5.7</v>
      </c>
      <c r="P3883" s="9">
        <f>[1]!b_info_repurchasedate(A3883)</f>
        <v>0</v>
      </c>
      <c r="Q3883" s="8" t="s">
        <v>16215</v>
      </c>
      <c r="R3883" s="2" t="str">
        <f>IF((--IF(P3883=0,Q3883,P3883))&gt;(--日期设置!$B$2),IF(P3883=0,Q3883,P3883),Q3883)</f>
        <v>2025-04-24</v>
      </c>
      <c r="S3883" s="2" t="s">
        <v>18213</v>
      </c>
      <c r="T3883" s="8">
        <f>[1]!b_anal_ptmyear($A3883,日期设置!$B$2)</f>
        <v>4.0904109589041093</v>
      </c>
      <c r="U3883" s="8">
        <f>[1]!b_anal_termifexercise($A3883,日期设置!B$2)</f>
        <v>0</v>
      </c>
      <c r="V3883" s="10">
        <f>[1]!b_dq_dirtyprice(A3883,日期设置!$B$2)</f>
        <v>108.35169999999999</v>
      </c>
      <c r="W3883" s="11">
        <f>IF(U3883=0,ROUNDUP((Q3883-日期设置!$B$2)/365,0),ROUNDUP((R3883-日期设置!$B$2)/365,0))</f>
        <v>5</v>
      </c>
      <c r="X3883" s="18">
        <f>_xlfn.IFNA(VLOOKUP(A3883,过往入选债券!A:D,4,0),2)</f>
        <v>2</v>
      </c>
      <c r="Y3883">
        <f>_xlfn.IFNA(VLOOKUP(C3883,[2]Sheet1!$A:$A,1,0),3)</f>
        <v>3</v>
      </c>
    </row>
    <row r="3884" spans="1:25" hidden="1" x14ac:dyDescent="0.2">
      <c r="A3884" s="28" t="s">
        <v>20186</v>
      </c>
      <c r="B3884" s="28" t="s">
        <v>20187</v>
      </c>
      <c r="C3884" s="39" t="s">
        <v>19288</v>
      </c>
      <c r="D3884" s="26" t="str">
        <f>[1]!b_calc_yield(A3884,日期设置!$B$2,F3884,1,R3884,1,O3884,L3884,S3884,)</f>
        <v>Fetching...</v>
      </c>
      <c r="E3884" s="26">
        <f t="shared" si="120"/>
        <v>11.891679748822593</v>
      </c>
      <c r="F3884" s="18">
        <f>[1]!b_dq_cleanprice($A3884,日期设置!B$2)</f>
        <v>99.637699999999995</v>
      </c>
      <c r="G3884" s="18" t="str">
        <f t="shared" si="121"/>
        <v>2.51 + 0</v>
      </c>
      <c r="H3884" s="27">
        <f>[1]!b_dq_pctchange($A3884,日期设置!$B$2,1)/100</f>
        <v>0</v>
      </c>
      <c r="I3884" s="26">
        <f>[1]!b_pq_pctchange(A3884,日期设置!$B$4,日期设置!$B$2,1)</f>
        <v>0</v>
      </c>
      <c r="J3884" s="26">
        <f>[1]!b_pq_pctchange(A3884,日期设置!$C$4,日期设置!$B$2,1)</f>
        <v>0</v>
      </c>
      <c r="K3884" s="52">
        <f>[1]!b_dq_amount($A3884,日期设置!B$2,2,10000)</f>
        <v>0</v>
      </c>
      <c r="L3884" s="26">
        <f>[1]!b_info_latestpar(A3884,日期设置!$B$2)</f>
        <v>100</v>
      </c>
      <c r="M3884" s="6">
        <f>[1]!b_info_outstandingbalance($A3884,日期设置!B$2)</f>
        <v>5</v>
      </c>
      <c r="N3884" s="7">
        <f>[1]!b_info_latestissurercreditrating2(A3884,日期设置!$B$2,"102","1")</f>
        <v>0</v>
      </c>
      <c r="O3884" s="8">
        <v>4.68</v>
      </c>
      <c r="P3884" s="9">
        <f>[1]!b_info_repurchasedate(A3884)</f>
        <v>0</v>
      </c>
      <c r="Q3884" s="8" t="s">
        <v>20818</v>
      </c>
      <c r="R3884" s="2" t="str">
        <f>IF((--IF(P3884=0,Q3884,P3884))&gt;(--日期设置!$B$2),IF(P3884=0,Q3884,P3884),Q3884)</f>
        <v>2023-09-25</v>
      </c>
      <c r="S3884" s="31" t="s">
        <v>16496</v>
      </c>
      <c r="T3884" s="8">
        <f>[1]!b_anal_ptmyear($A3884,日期设置!$B$2)</f>
        <v>2.5123287671232877</v>
      </c>
      <c r="U3884" s="8">
        <f>[1]!b_anal_termifexercise($A3884,日期设置!B$2)</f>
        <v>0</v>
      </c>
      <c r="V3884" s="10">
        <f>[1]!b_dq_dirtyprice(A3884,日期设置!$B$2)</f>
        <v>101.92</v>
      </c>
      <c r="W3884" s="11">
        <f>IF(U3884=0,ROUNDUP((Q3884-日期设置!$B$2)/365,0),ROUNDUP((R3884-日期设置!$B$2)/365,0))</f>
        <v>3</v>
      </c>
      <c r="X3884" s="18">
        <f>_xlfn.IFNA(VLOOKUP(A3884,过往入选债券!A:D,4,0),2)</f>
        <v>2</v>
      </c>
      <c r="Y3884">
        <f>_xlfn.IFNA(VLOOKUP(C3884,[2]Sheet1!$A:$A,1,0),3)</f>
        <v>3</v>
      </c>
    </row>
    <row r="3885" spans="1:25" hidden="1" x14ac:dyDescent="0.2">
      <c r="A3885" s="28" t="s">
        <v>19682</v>
      </c>
      <c r="B3885" s="28" t="s">
        <v>19683</v>
      </c>
      <c r="C3885" s="38" t="s">
        <v>3845</v>
      </c>
      <c r="D3885" s="26" t="str">
        <f>[1]!b_calc_yield(A3885,日期设置!$B$2,F3885,1,R3885,1,O3885,L3885,S3885,)</f>
        <v>Fetching...</v>
      </c>
      <c r="E3885" s="26">
        <f t="shared" si="120"/>
        <v>11.442974950047402</v>
      </c>
      <c r="F3885" s="18">
        <f>[1]!b_dq_cleanprice($A3885,日期设置!B$2)</f>
        <v>98.671599999999998</v>
      </c>
      <c r="G3885" s="18" t="str">
        <f t="shared" si="121"/>
        <v>4.41 + 2.41</v>
      </c>
      <c r="H3885" s="27">
        <f>[1]!b_dq_pctchange($A3885,日期设置!$B$2,1)/100</f>
        <v>0</v>
      </c>
      <c r="I3885" s="26">
        <f>[1]!b_pq_pctchange(A3885,日期设置!$B$4,日期设置!$B$2,1)</f>
        <v>0</v>
      </c>
      <c r="J3885" s="26">
        <f>[1]!b_pq_pctchange(A3885,日期设置!$C$4,日期设置!$B$2,1)</f>
        <v>0</v>
      </c>
      <c r="K3885" s="52">
        <f>[1]!b_dq_amount($A3885,日期设置!B$2,2,10000)</f>
        <v>0</v>
      </c>
      <c r="L3885" s="26">
        <f>[1]!b_info_latestpar(A3885,日期设置!$B$2)</f>
        <v>100</v>
      </c>
      <c r="M3885" s="6">
        <f>[1]!b_info_outstandingbalance($A3885,日期设置!B$2)</f>
        <v>6</v>
      </c>
      <c r="N3885" s="7" t="str">
        <f>[1]!b_info_latestissurercreditrating2(A3885,日期设置!$B$2,"102","1")</f>
        <v>AA</v>
      </c>
      <c r="O3885" s="8">
        <v>4.24</v>
      </c>
      <c r="P3885" s="9" t="str">
        <f>[1]!b_info_repurchasedate(A3885)</f>
        <v>2023-08-21</v>
      </c>
      <c r="Q3885" s="8" t="s">
        <v>17723</v>
      </c>
      <c r="R3885" s="2" t="str">
        <f>IF((--IF(P3885=0,Q3885,P3885))&gt;(--日期设置!$B$2),IF(P3885=0,Q3885,P3885),Q3885)</f>
        <v>2023-08-21</v>
      </c>
      <c r="S3885" s="31" t="s">
        <v>19109</v>
      </c>
      <c r="T3885" s="8">
        <f>[1]!b_anal_ptmyear($A3885,日期设置!$B$2)</f>
        <v>4.4164383561643836</v>
      </c>
      <c r="U3885" s="8">
        <f>[1]!b_anal_termifexercise($A3885,日期设置!B$2)</f>
        <v>2.4164383561643836</v>
      </c>
      <c r="V3885" s="10">
        <f>[1]!b_dq_dirtyprice(A3885,日期设置!$B$2)</f>
        <v>101.1459</v>
      </c>
      <c r="W3885" s="11">
        <f>IF(U3885=0,ROUNDUP((Q3885-日期设置!$B$2)/365,0),ROUNDUP((R3885-日期设置!$B$2)/365,0))</f>
        <v>3</v>
      </c>
      <c r="X3885" s="18">
        <f>_xlfn.IFNA(VLOOKUP(A3885,过往入选债券!A:D,4,0),2)</f>
        <v>2</v>
      </c>
      <c r="Y3885">
        <f>_xlfn.IFNA(VLOOKUP(C3885,[2]Sheet1!$A:$A,1,0),3)</f>
        <v>3</v>
      </c>
    </row>
    <row r="3886" spans="1:25" hidden="1" x14ac:dyDescent="0.2">
      <c r="A3886" s="21" t="s">
        <v>10531</v>
      </c>
      <c r="B3886" s="21" t="s">
        <v>10532</v>
      </c>
      <c r="C3886" s="37" t="s">
        <v>1433</v>
      </c>
      <c r="D3886" s="26" t="str">
        <f>[1]!b_calc_yield(A3886,日期设置!$B$2,F3886,1,R3886,1,O3886,L3886,S3886,)</f>
        <v>Fetching...</v>
      </c>
      <c r="E3886" s="26">
        <f t="shared" si="120"/>
        <v>9.618297958737454</v>
      </c>
      <c r="F3886" s="18">
        <f>[1]!b_dq_cleanprice($A3886,日期设置!B$2)</f>
        <v>98.604799999999997</v>
      </c>
      <c r="G3886" s="18" t="str">
        <f t="shared" si="121"/>
        <v>4.06 + 2.06</v>
      </c>
      <c r="H3886" s="27">
        <f>[1]!b_dq_pctchange($A3886,日期设置!$B$2,1)/100</f>
        <v>0</v>
      </c>
      <c r="I3886" s="26">
        <f>[1]!b_pq_pctchange(A3886,日期设置!$B$4,日期设置!$B$2,1)</f>
        <v>0.10659920121665627</v>
      </c>
      <c r="J3886" s="26">
        <f>[1]!b_pq_pctchange(A3886,日期设置!$C$4,日期设置!$B$2,1)</f>
        <v>0.27028950874017299</v>
      </c>
      <c r="K3886" s="52">
        <f>[1]!b_dq_amount($A3886,日期设置!B$2,2,10000)</f>
        <v>0</v>
      </c>
      <c r="L3886" s="26">
        <f>[1]!b_info_latestpar(A3886,日期设置!$B$2)</f>
        <v>100</v>
      </c>
      <c r="M3886" s="6">
        <f>[1]!b_info_outstandingbalance($A3886,日期设置!B$2)</f>
        <v>10</v>
      </c>
      <c r="N3886" s="7" t="str">
        <f>[1]!b_info_latestissurercreditrating2(A3886,日期设置!$B$2,"102","1")</f>
        <v>AA</v>
      </c>
      <c r="O3886" s="8">
        <v>4.0999999999999996</v>
      </c>
      <c r="P3886" s="9" t="str">
        <f>[1]!b_info_repurchasedate(A3886)</f>
        <v>2023-04-14</v>
      </c>
      <c r="Q3886" s="8" t="s">
        <v>17202</v>
      </c>
      <c r="R3886" s="2" t="str">
        <f>IF((--IF(P3886=0,Q3886,P3886))&gt;(--日期设置!$B$2),IF(P3886=0,Q3886,P3886),Q3886)</f>
        <v>2023-04-14</v>
      </c>
      <c r="S3886" s="2" t="s">
        <v>18654</v>
      </c>
      <c r="T3886" s="8">
        <f>[1]!b_anal_ptmyear($A3886,日期设置!$B$2)</f>
        <v>4.0630136986301366</v>
      </c>
      <c r="U3886" s="8">
        <f>[1]!b_anal_termifexercise($A3886,日期设置!B$2)</f>
        <v>2.0630136986301371</v>
      </c>
      <c r="V3886" s="10">
        <f>[1]!b_dq_dirtyprice(A3886,日期设置!$B$2)</f>
        <v>102.4464</v>
      </c>
      <c r="W3886" s="11">
        <f>IF(U3886=0,ROUNDUP((Q3886-日期设置!$B$2)/365,0),ROUNDUP((R3886-日期设置!$B$2)/365,0))</f>
        <v>3</v>
      </c>
      <c r="X3886" s="18">
        <f>_xlfn.IFNA(VLOOKUP(A3886,过往入选债券!A:D,4,0),2)</f>
        <v>2</v>
      </c>
      <c r="Y3886">
        <f>_xlfn.IFNA(VLOOKUP(C3886,[2]Sheet1!$A:$A,1,0),3)</f>
        <v>3</v>
      </c>
    </row>
    <row r="3887" spans="1:25" hidden="1" x14ac:dyDescent="0.2">
      <c r="A3887" s="21" t="s">
        <v>8920</v>
      </c>
      <c r="B3887" s="21" t="s">
        <v>8921</v>
      </c>
      <c r="C3887" s="37" t="s">
        <v>157</v>
      </c>
      <c r="D3887" s="26" t="str">
        <f>[1]!b_calc_yield(A3887,日期设置!$B$2,F3887,1,R3887,1,O3887,L3887,S3887,)</f>
        <v>Fetching...</v>
      </c>
      <c r="E3887" s="26">
        <f t="shared" si="120"/>
        <v>15.676269479126837</v>
      </c>
      <c r="F3887" s="18">
        <f>[1]!b_dq_cleanprice($A3887,日期设置!B$2)</f>
        <v>99.903199999999998</v>
      </c>
      <c r="G3887" s="18" t="str">
        <f t="shared" si="121"/>
        <v>3.34 + 0</v>
      </c>
      <c r="H3887" s="27">
        <f>[1]!b_dq_pctchange($A3887,日期设置!$B$2,1)/100</f>
        <v>0</v>
      </c>
      <c r="I3887" s="26">
        <f>[1]!b_pq_pctchange(A3887,日期设置!$B$4,日期设置!$B$2,1)</f>
        <v>0</v>
      </c>
      <c r="J3887" s="26">
        <f>[1]!b_pq_pctchange(A3887,日期设置!$C$4,日期设置!$B$2,1)</f>
        <v>0</v>
      </c>
      <c r="K3887" s="52">
        <f>[1]!b_dq_amount($A3887,日期设置!B$2,2,10000)</f>
        <v>0</v>
      </c>
      <c r="L3887" s="26">
        <f>[1]!b_info_latestpar(A3887,日期设置!$B$2)</f>
        <v>100</v>
      </c>
      <c r="M3887" s="6">
        <f>[1]!b_info_outstandingbalance($A3887,日期设置!B$2)</f>
        <v>9</v>
      </c>
      <c r="N3887" s="7" t="str">
        <f>[1]!b_info_latestissurercreditrating2(A3887,日期设置!$B$2,"102","1")</f>
        <v>AA</v>
      </c>
      <c r="O3887" s="8">
        <v>4.8</v>
      </c>
      <c r="P3887" s="9">
        <f>[1]!b_info_repurchasedate(A3887)</f>
        <v>0</v>
      </c>
      <c r="Q3887" s="8" t="s">
        <v>16354</v>
      </c>
      <c r="R3887" s="2" t="str">
        <f>IF((--IF(P3887=0,Q3887,P3887))&gt;(--日期设置!$B$2),IF(P3887=0,Q3887,P3887),Q3887)</f>
        <v>2024-07-26</v>
      </c>
      <c r="S3887" s="2" t="s">
        <v>17966</v>
      </c>
      <c r="T3887" s="8">
        <f>[1]!b_anal_ptmyear($A3887,日期设置!$B$2)</f>
        <v>3.3452054794520549</v>
      </c>
      <c r="U3887" s="8">
        <f>[1]!b_anal_termifexercise($A3887,日期设置!B$2)</f>
        <v>0</v>
      </c>
      <c r="V3887" s="10">
        <f>[1]!b_dq_dirtyprice(A3887,日期设置!$B$2)</f>
        <v>103.0462</v>
      </c>
      <c r="W3887" s="11">
        <f>IF(U3887=0,ROUNDUP((Q3887-日期设置!$B$2)/365,0),ROUNDUP((R3887-日期设置!$B$2)/365,0))</f>
        <v>4</v>
      </c>
      <c r="X3887" s="18">
        <f>_xlfn.IFNA(VLOOKUP(A3887,过往入选债券!A:D,4,0),2)</f>
        <v>2</v>
      </c>
      <c r="Y3887">
        <f>_xlfn.IFNA(VLOOKUP(C3887,[2]Sheet1!$A:$A,1,0),3)</f>
        <v>3</v>
      </c>
    </row>
    <row r="3888" spans="1:25" hidden="1" x14ac:dyDescent="0.2">
      <c r="A3888" s="21" t="s">
        <v>14557</v>
      </c>
      <c r="B3888" s="21" t="s">
        <v>14558</v>
      </c>
      <c r="C3888" s="37" t="s">
        <v>8136</v>
      </c>
      <c r="D3888" s="26" t="str">
        <f>[1]!b_calc_yield(A3888,日期设置!$B$2,F3888,1,R3888,1,O3888,L3888,S3888,)</f>
        <v>Fetching...</v>
      </c>
      <c r="E3888" s="26">
        <f t="shared" si="120"/>
        <v>18.642825064843404</v>
      </c>
      <c r="F3888" s="18">
        <f>[1]!b_dq_cleanprice($A3888,日期设置!B$2)</f>
        <v>103.8806</v>
      </c>
      <c r="G3888" s="18" t="str">
        <f t="shared" si="121"/>
        <v>4.11 + 0</v>
      </c>
      <c r="H3888" s="27">
        <f>[1]!b_dq_pctchange($A3888,日期设置!$B$2,1)/100</f>
        <v>0</v>
      </c>
      <c r="I3888" s="26">
        <f>[1]!b_pq_pctchange(A3888,日期设置!$B$4,日期设置!$B$2,1)</f>
        <v>0</v>
      </c>
      <c r="J3888" s="26">
        <f>[1]!b_pq_pctchange(A3888,日期设置!$C$4,日期设置!$B$2,1)</f>
        <v>0</v>
      </c>
      <c r="K3888" s="52">
        <f>[1]!b_dq_amount($A3888,日期设置!B$2,2,10000)</f>
        <v>0</v>
      </c>
      <c r="L3888" s="26">
        <f>[1]!b_info_latestpar(A3888,日期设置!$B$2)</f>
        <v>100</v>
      </c>
      <c r="M3888" s="6">
        <f>[1]!b_info_outstandingbalance($A3888,日期设置!B$2)</f>
        <v>13</v>
      </c>
      <c r="N3888" s="7" t="str">
        <f>[1]!b_info_latestissurercreditrating2(A3888,日期设置!$B$2,"102","1")</f>
        <v>AA</v>
      </c>
      <c r="O3888" s="8">
        <v>5.89</v>
      </c>
      <c r="P3888" s="9">
        <f>[1]!b_info_repurchasedate(A3888)</f>
        <v>0</v>
      </c>
      <c r="Q3888" s="8" t="s">
        <v>16023</v>
      </c>
      <c r="R3888" s="2" t="str">
        <f>IF((--IF(P3888=0,Q3888,P3888))&gt;(--日期设置!$B$2),IF(P3888=0,Q3888,P3888),Q3888)</f>
        <v>2025-05-02</v>
      </c>
      <c r="S3888" s="2" t="s">
        <v>17810</v>
      </c>
      <c r="T3888" s="8">
        <f>[1]!b_anal_ptmyear($A3888,日期设置!$B$2)</f>
        <v>4.1123287671232873</v>
      </c>
      <c r="U3888" s="8">
        <f>[1]!b_anal_termifexercise($A3888,日期设置!B$2)</f>
        <v>0</v>
      </c>
      <c r="V3888" s="10">
        <f>[1]!b_dq_dirtyprice(A3888,日期设置!$B$2)</f>
        <v>109.10899999999999</v>
      </c>
      <c r="W3888" s="11">
        <f>IF(U3888=0,ROUNDUP((Q3888-日期设置!$B$2)/365,0),ROUNDUP((R3888-日期设置!$B$2)/365,0))</f>
        <v>5</v>
      </c>
      <c r="X3888" s="18">
        <f>_xlfn.IFNA(VLOOKUP(A3888,过往入选债券!A:D,4,0),2)</f>
        <v>2</v>
      </c>
      <c r="Y3888">
        <f>_xlfn.IFNA(VLOOKUP(C3888,[2]Sheet1!$A:$A,1,0),3)</f>
        <v>3</v>
      </c>
    </row>
    <row r="3889" spans="1:25" hidden="1" x14ac:dyDescent="0.2">
      <c r="A3889" s="28" t="s">
        <v>20886</v>
      </c>
      <c r="B3889" s="28" t="s">
        <v>20887</v>
      </c>
      <c r="C3889" s="39" t="s">
        <v>21243</v>
      </c>
      <c r="D3889" s="26" t="str">
        <f>[1]!b_calc_yield(A3889,日期设置!$B$2,F3889,1,R3889,1,O3889,L3889,S3889,)</f>
        <v>Fetching...</v>
      </c>
      <c r="E3889" s="26">
        <f t="shared" si="120"/>
        <v>12.286741755333619</v>
      </c>
      <c r="F3889" s="18">
        <f>[1]!b_dq_cleanprice($A3889,日期设置!B$2)</f>
        <v>99.206500000000005</v>
      </c>
      <c r="G3889" s="18" t="str">
        <f t="shared" si="121"/>
        <v>4.58 + 2.58</v>
      </c>
      <c r="H3889" s="27">
        <f>[1]!b_dq_pctchange($A3889,日期设置!$B$2,1)/100</f>
        <v>0</v>
      </c>
      <c r="I3889" s="26">
        <f>[1]!b_pq_pctchange(A3889,日期设置!$B$4,日期设置!$B$2,1)</f>
        <v>0</v>
      </c>
      <c r="J3889" s="26">
        <f>[1]!b_pq_pctchange(A3889,日期设置!$C$4,日期设置!$B$2,1)</f>
        <v>9.4235777107166047E-2</v>
      </c>
      <c r="K3889" s="52">
        <f>[1]!b_dq_amount($A3889,日期设置!B$2,2,10000)</f>
        <v>0</v>
      </c>
      <c r="L3889" s="26">
        <f>[1]!b_info_latestpar(A3889,日期设置!$B$2)</f>
        <v>100</v>
      </c>
      <c r="M3889" s="6">
        <f>[1]!b_info_outstandingbalance($A3889,日期设置!B$2)</f>
        <v>7.5</v>
      </c>
      <c r="N3889" s="7" t="str">
        <f>[1]!b_info_latestissurercreditrating2(A3889,日期设置!$B$2,"102","1")</f>
        <v>AA</v>
      </c>
      <c r="O3889" s="8">
        <v>4.5</v>
      </c>
      <c r="P3889" s="9" t="str">
        <f>[1]!b_info_repurchasedate(A3889)</f>
        <v>2023-10-21</v>
      </c>
      <c r="Q3889" s="8" t="s">
        <v>21288</v>
      </c>
      <c r="R3889" s="2" t="str">
        <f>IF((--IF(P3889=0,Q3889,P3889))&gt;(--日期设置!$B$2),IF(P3889=0,Q3889,P3889),Q3889)</f>
        <v>2023-10-21</v>
      </c>
      <c r="S3889" s="31" t="s">
        <v>16150</v>
      </c>
      <c r="T3889" s="8">
        <f>[1]!b_anal_ptmyear($A3889,日期设置!$B$2)</f>
        <v>4.5835616438356164</v>
      </c>
      <c r="U3889" s="8">
        <f>[1]!b_anal_termifexercise($A3889,日期设置!B$2)</f>
        <v>2.5835616438356164</v>
      </c>
      <c r="V3889" s="10">
        <f>[1]!b_dq_dirtyprice(A3889,日期设置!$B$2)</f>
        <v>101.0805</v>
      </c>
      <c r="W3889" s="11">
        <f>IF(U3889=0,ROUNDUP((Q3889-日期设置!$B$2)/365,0),ROUNDUP((R3889-日期设置!$B$2)/365,0))</f>
        <v>3</v>
      </c>
      <c r="X3889" s="18">
        <f>_xlfn.IFNA(VLOOKUP(A3889,过往入选债券!A:D,4,0),2)</f>
        <v>2</v>
      </c>
      <c r="Y3889">
        <f>_xlfn.IFNA(VLOOKUP(C3889,[2]Sheet1!$A:$A,1,0),3)</f>
        <v>3</v>
      </c>
    </row>
    <row r="3890" spans="1:25" hidden="1" x14ac:dyDescent="0.2">
      <c r="A3890" s="21" t="s">
        <v>9379</v>
      </c>
      <c r="B3890" s="21" t="s">
        <v>9380</v>
      </c>
      <c r="C3890" s="37" t="s">
        <v>71</v>
      </c>
      <c r="D3890" s="26" t="str">
        <f>[1]!b_calc_yield(A3890,日期设置!$B$2,F3890,1,R3890,1,O3890,L3890,S3890,)</f>
        <v>Fetching...</v>
      </c>
      <c r="E3890" s="26">
        <f t="shared" si="120"/>
        <v>16.916586523794443</v>
      </c>
      <c r="F3890" s="18">
        <f>[1]!b_dq_cleanprice($A3890,日期设置!B$2)</f>
        <v>101.12430000000001</v>
      </c>
      <c r="G3890" s="18" t="str">
        <f t="shared" si="121"/>
        <v>3.58 + 0</v>
      </c>
      <c r="H3890" s="27">
        <f>[1]!b_dq_pctchange($A3890,日期设置!$B$2,1)/100</f>
        <v>0</v>
      </c>
      <c r="I3890" s="26">
        <f>[1]!b_pq_pctchange(A3890,日期设置!$B$4,日期设置!$B$2,1)</f>
        <v>0</v>
      </c>
      <c r="J3890" s="26">
        <f>[1]!b_pq_pctchange(A3890,日期设置!$C$4,日期设置!$B$2,1)</f>
        <v>0.10562515838824478</v>
      </c>
      <c r="K3890" s="52">
        <f>[1]!b_dq_amount($A3890,日期设置!B$2,2,10000)</f>
        <v>0</v>
      </c>
      <c r="L3890" s="26">
        <f>[1]!b_info_latestpar(A3890,日期设置!$B$2)</f>
        <v>100</v>
      </c>
      <c r="M3890" s="6">
        <f>[1]!b_info_outstandingbalance($A3890,日期设置!B$2)</f>
        <v>10</v>
      </c>
      <c r="N3890" s="7" t="str">
        <f>[1]!b_info_latestissurercreditrating2(A3890,日期设置!$B$2,"102","1")</f>
        <v>AA+</v>
      </c>
      <c r="O3890" s="8">
        <v>5.18</v>
      </c>
      <c r="P3890" s="9">
        <f>[1]!b_info_repurchasedate(A3890)</f>
        <v>0</v>
      </c>
      <c r="Q3890" s="8" t="s">
        <v>16452</v>
      </c>
      <c r="R3890" s="2" t="str">
        <f>IF((--IF(P3890=0,Q3890,P3890))&gt;(--日期设置!$B$2),IF(P3890=0,Q3890,P3890),Q3890)</f>
        <v>2024-10-23</v>
      </c>
      <c r="S3890" s="2" t="s">
        <v>18506</v>
      </c>
      <c r="T3890" s="8">
        <f>[1]!b_anal_ptmyear($A3890,日期设置!$B$2)</f>
        <v>3.5890410958904111</v>
      </c>
      <c r="U3890" s="8">
        <f>[1]!b_anal_termifexercise($A3890,日期设置!B$2)</f>
        <v>0</v>
      </c>
      <c r="V3890" s="10">
        <f>[1]!b_dq_dirtyprice(A3890,日期设置!$B$2)</f>
        <v>103.2531</v>
      </c>
      <c r="W3890" s="11">
        <f>IF(U3890=0,ROUNDUP((Q3890-日期设置!$B$2)/365,0),ROUNDUP((R3890-日期设置!$B$2)/365,0))</f>
        <v>4</v>
      </c>
      <c r="X3890" s="18">
        <f>_xlfn.IFNA(VLOOKUP(A3890,过往入选债券!A:D,4,0),2)</f>
        <v>2</v>
      </c>
      <c r="Y3890">
        <f>_xlfn.IFNA(VLOOKUP(C3890,[2]Sheet1!$A:$A,1,0),3)</f>
        <v>3</v>
      </c>
    </row>
    <row r="3891" spans="1:25" hidden="1" x14ac:dyDescent="0.2">
      <c r="A3891" s="21" t="s">
        <v>13392</v>
      </c>
      <c r="B3891" s="21" t="s">
        <v>13393</v>
      </c>
      <c r="C3891" s="37" t="s">
        <v>929</v>
      </c>
      <c r="D3891" s="26" t="str">
        <f>[1]!b_calc_yield(A3891,日期设置!$B$2,F3891,1,R3891,1,O3891,L3891,S3891,)</f>
        <v>Fetching...</v>
      </c>
      <c r="E3891" s="26">
        <f t="shared" si="120"/>
        <v>21.412636020093778</v>
      </c>
      <c r="F3891" s="18">
        <f>[1]!b_dq_cleanprice($A3891,日期设置!B$2)</f>
        <v>58</v>
      </c>
      <c r="G3891" s="18" t="str">
        <f t="shared" si="121"/>
        <v>2.45 + 0</v>
      </c>
      <c r="H3891" s="27">
        <f>[1]!b_dq_pctchange($A3891,日期设置!$B$2,1)/100</f>
        <v>0</v>
      </c>
      <c r="I3891" s="26">
        <f>[1]!b_pq_pctchange(A3891,日期设置!$B$4,日期设置!$B$2,1)</f>
        <v>-6.7712739471353423E-2</v>
      </c>
      <c r="J3891" s="26">
        <f>[1]!b_pq_pctchange(A3891,日期设置!$C$4,日期设置!$B$2,1)</f>
        <v>-6.7712739471353423E-2</v>
      </c>
      <c r="K3891" s="52">
        <f>[1]!b_dq_amount($A3891,日期设置!B$2,2,10000)</f>
        <v>0</v>
      </c>
      <c r="L3891" s="26">
        <f>[1]!b_info_latestpar(A3891,日期设置!$B$2)</f>
        <v>60</v>
      </c>
      <c r="M3891" s="6">
        <f>[1]!b_info_outstandingbalance($A3891,日期设置!B$2)</f>
        <v>4.8</v>
      </c>
      <c r="N3891" s="7" t="str">
        <f>[1]!b_info_latestissurercreditrating2(A3891,日期设置!$B$2,"102","1")</f>
        <v>AA</v>
      </c>
      <c r="O3891" s="8">
        <v>4</v>
      </c>
      <c r="P3891" s="9">
        <f>[1]!b_info_repurchasedate(A3891)</f>
        <v>0</v>
      </c>
      <c r="Q3891" s="8" t="s">
        <v>16179</v>
      </c>
      <c r="R3891" s="2" t="str">
        <f>IF((--IF(P3891=0,Q3891,P3891))&gt;(--日期设置!$B$2),IF(P3891=0,Q3891,P3891),Q3891)</f>
        <v>2023-09-05</v>
      </c>
      <c r="S3891" s="2" t="s">
        <v>18726</v>
      </c>
      <c r="T3891" s="8">
        <f>[1]!b_anal_ptmyear($A3891,日期设置!$B$2)</f>
        <v>2.4575342465753423</v>
      </c>
      <c r="U3891" s="8">
        <f>[1]!b_anal_termifexercise($A3891,日期设置!B$2)</f>
        <v>0</v>
      </c>
      <c r="V3891" s="10">
        <f>[1]!b_dq_dirtyprice(A3891,日期设置!$B$2)</f>
        <v>59.301900000000003</v>
      </c>
      <c r="W3891" s="11">
        <f>IF(U3891=0,ROUNDUP((Q3891-日期设置!$B$2)/365,0),ROUNDUP((R3891-日期设置!$B$2)/365,0))</f>
        <v>3</v>
      </c>
      <c r="X3891" s="18">
        <f>_xlfn.IFNA(VLOOKUP(A3891,过往入选债券!A:D,4,0),2)</f>
        <v>2</v>
      </c>
      <c r="Y3891">
        <f>_xlfn.IFNA(VLOOKUP(C3891,[2]Sheet1!$A:$A,1,0),3)</f>
        <v>3</v>
      </c>
    </row>
    <row r="3892" spans="1:25" hidden="1" x14ac:dyDescent="0.2">
      <c r="A3892" s="21" t="s">
        <v>14612</v>
      </c>
      <c r="B3892" s="21" t="s">
        <v>14613</v>
      </c>
      <c r="C3892" s="37" t="s">
        <v>14614</v>
      </c>
      <c r="D3892" s="26" t="str">
        <f>[1]!b_calc_yield(A3892,日期设置!$B$2,F3892,1,R3892,1,O3892,L3892,S3892,)</f>
        <v>Fetching...</v>
      </c>
      <c r="E3892" s="26">
        <f t="shared" si="120"/>
        <v>19.655135984272576</v>
      </c>
      <c r="F3892" s="18">
        <f>[1]!b_dq_cleanprice($A3892,日期设置!B$2)</f>
        <v>104.6444</v>
      </c>
      <c r="G3892" s="18" t="str">
        <f t="shared" si="121"/>
        <v>4.30 + 0</v>
      </c>
      <c r="H3892" s="27">
        <f>[1]!b_dq_pctchange($A3892,日期设置!$B$2,1)/100</f>
        <v>0</v>
      </c>
      <c r="I3892" s="26">
        <f>[1]!b_pq_pctchange(A3892,日期设置!$B$4,日期设置!$B$2,1)</f>
        <v>0</v>
      </c>
      <c r="J3892" s="26">
        <f>[1]!b_pq_pctchange(A3892,日期设置!$C$4,日期设置!$B$2,1)</f>
        <v>0</v>
      </c>
      <c r="K3892" s="52">
        <f>[1]!b_dq_amount($A3892,日期设置!B$2,2,10000)</f>
        <v>0</v>
      </c>
      <c r="L3892" s="26">
        <f>[1]!b_info_latestpar(A3892,日期设置!$B$2)</f>
        <v>100</v>
      </c>
      <c r="M3892" s="6">
        <f>[1]!b_info_outstandingbalance($A3892,日期设置!B$2)</f>
        <v>18</v>
      </c>
      <c r="N3892" s="7" t="str">
        <f>[1]!b_info_latestissurercreditrating2(A3892,日期设置!$B$2,"102","1")</f>
        <v>AA</v>
      </c>
      <c r="O3892" s="8">
        <v>6.05</v>
      </c>
      <c r="P3892" s="9">
        <f>[1]!b_info_repurchasedate(A3892)</f>
        <v>0</v>
      </c>
      <c r="Q3892" s="8" t="s">
        <v>17414</v>
      </c>
      <c r="R3892" s="2" t="str">
        <f>IF((--IF(P3892=0,Q3892,P3892))&gt;(--日期设置!$B$2),IF(P3892=0,Q3892,P3892),Q3892)</f>
        <v>2025-07-11</v>
      </c>
      <c r="S3892" s="2" t="s">
        <v>18907</v>
      </c>
      <c r="T3892" s="8">
        <f>[1]!b_anal_ptmyear($A3892,日期设置!$B$2)</f>
        <v>4.3041095890410963</v>
      </c>
      <c r="U3892" s="8">
        <f>[1]!b_anal_termifexercise($A3892,日期设置!B$2)</f>
        <v>0</v>
      </c>
      <c r="V3892" s="10">
        <f>[1]!b_dq_dirtyprice(A3892,日期设置!$B$2)</f>
        <v>108.8545</v>
      </c>
      <c r="W3892" s="11">
        <f>IF(U3892=0,ROUNDUP((Q3892-日期设置!$B$2)/365,0),ROUNDUP((R3892-日期设置!$B$2)/365,0))</f>
        <v>5</v>
      </c>
      <c r="X3892" s="18">
        <f>_xlfn.IFNA(VLOOKUP(A3892,过往入选债券!A:D,4,0),2)</f>
        <v>2</v>
      </c>
      <c r="Y3892">
        <f>_xlfn.IFNA(VLOOKUP(C3892,[2]Sheet1!$A:$A,1,0),3)</f>
        <v>3</v>
      </c>
    </row>
    <row r="3893" spans="1:25" hidden="1" x14ac:dyDescent="0.2">
      <c r="A3893" s="21" t="s">
        <v>4159</v>
      </c>
      <c r="B3893" s="21" t="s">
        <v>4160</v>
      </c>
      <c r="C3893" s="37" t="s">
        <v>100</v>
      </c>
      <c r="D3893" s="26" t="str">
        <f>[1]!b_calc_yield(A3893,日期设置!$B$2,F3893,1,R3893,1,O3893,L3893,S3893,)</f>
        <v>Fetching...</v>
      </c>
      <c r="E3893" s="26">
        <f t="shared" si="120"/>
        <v>18.324954723552867</v>
      </c>
      <c r="F3893" s="18">
        <f>[1]!b_dq_cleanprice($A3893,日期设置!B$2)</f>
        <v>101.2787</v>
      </c>
      <c r="G3893" s="18" t="str">
        <f t="shared" si="121"/>
        <v>7.01 + 4.01</v>
      </c>
      <c r="H3893" s="27">
        <f>[1]!b_dq_pctchange($A3893,日期设置!$B$2,1)/100</f>
        <v>0</v>
      </c>
      <c r="I3893" s="26">
        <f>[1]!b_pq_pctchange(A3893,日期设置!$B$4,日期设置!$B$2,1)</f>
        <v>0</v>
      </c>
      <c r="J3893" s="26">
        <f>[1]!b_pq_pctchange(A3893,日期设置!$C$4,日期设置!$B$2,1)</f>
        <v>1.2787000000000006</v>
      </c>
      <c r="K3893" s="52">
        <f>[1]!b_dq_amount($A3893,日期设置!B$2,2,10000)</f>
        <v>0</v>
      </c>
      <c r="L3893" s="26">
        <f>[1]!b_info_latestpar(A3893,日期设置!$B$2)</f>
        <v>100</v>
      </c>
      <c r="M3893" s="6">
        <f>[1]!b_info_outstandingbalance($A3893,日期设置!B$2)</f>
        <v>10</v>
      </c>
      <c r="N3893" s="7">
        <f>[1]!b_info_latestissurercreditrating2(A3893,日期设置!$B$2,"102","1")</f>
        <v>0</v>
      </c>
      <c r="O3893" s="8">
        <v>5.18</v>
      </c>
      <c r="P3893" s="9" t="str">
        <f>[1]!b_info_repurchasedate(A3893)</f>
        <v>2025-03-26</v>
      </c>
      <c r="Q3893" s="8" t="s">
        <v>16210</v>
      </c>
      <c r="R3893" s="2" t="str">
        <f>IF((--IF(P3893=0,Q3893,P3893))&gt;(--日期设置!$B$2),IF(P3893=0,Q3893,P3893),Q3893)</f>
        <v>2025-03-26</v>
      </c>
      <c r="S3893" s="2" t="s">
        <v>17806</v>
      </c>
      <c r="T3893" s="8">
        <f>[1]!b_anal_ptmyear($A3893,日期设置!$B$2)</f>
        <v>7.0109589041095894</v>
      </c>
      <c r="U3893" s="8">
        <f>[1]!b_anal_termifexercise($A3893,日期设置!B$2)</f>
        <v>4.0136986301369859</v>
      </c>
      <c r="V3893" s="10">
        <f>[1]!b_dq_dirtyprice(A3893,日期设置!$B$2)</f>
        <v>106.4019</v>
      </c>
      <c r="W3893" s="11">
        <f>IF(U3893=0,ROUNDUP((Q3893-日期设置!$B$2)/365,0),ROUNDUP((R3893-日期设置!$B$2)/365,0))</f>
        <v>5</v>
      </c>
      <c r="X3893" s="18">
        <f>_xlfn.IFNA(VLOOKUP(A3893,过往入选债券!A:D,4,0),2)</f>
        <v>2</v>
      </c>
      <c r="Y3893">
        <f>_xlfn.IFNA(VLOOKUP(C3893,[2]Sheet1!$A:$A,1,0),3)</f>
        <v>3</v>
      </c>
    </row>
    <row r="3894" spans="1:25" hidden="1" x14ac:dyDescent="0.2">
      <c r="A3894" s="21" t="s">
        <v>15016</v>
      </c>
      <c r="B3894" s="21" t="s">
        <v>15017</v>
      </c>
      <c r="C3894" s="37" t="s">
        <v>15018</v>
      </c>
      <c r="D3894" s="26" t="str">
        <f>[1]!b_calc_yield(A3894,日期设置!$B$2,F3894,1,R3894,1,O3894,L3894,S3894,)</f>
        <v>Fetching...</v>
      </c>
      <c r="E3894" s="26">
        <f t="shared" si="120"/>
        <v>23.044463194697684</v>
      </c>
      <c r="F3894" s="18">
        <f>[1]!b_dq_cleanprice($A3894,日期设置!B$2)</f>
        <v>101.4586</v>
      </c>
      <c r="G3894" s="18" t="str">
        <f t="shared" si="121"/>
        <v>4.84 + 0</v>
      </c>
      <c r="H3894" s="27">
        <f>[1]!b_dq_pctchange($A3894,日期设置!$B$2,1)/100</f>
        <v>0</v>
      </c>
      <c r="I3894" s="26">
        <f>[1]!b_pq_pctchange(A3894,日期设置!$B$4,日期设置!$B$2,1)</f>
        <v>0</v>
      </c>
      <c r="J3894" s="26">
        <f>[1]!b_pq_pctchange(A3894,日期设置!$C$4,日期设置!$B$2,1)</f>
        <v>0</v>
      </c>
      <c r="K3894" s="52">
        <f>[1]!b_dq_amount($A3894,日期设置!B$2,2,10000)</f>
        <v>0</v>
      </c>
      <c r="L3894" s="26">
        <f>[1]!b_info_latestpar(A3894,日期设置!$B$2)</f>
        <v>100</v>
      </c>
      <c r="M3894" s="6">
        <f>[1]!b_info_outstandingbalance($A3894,日期设置!B$2)</f>
        <v>8</v>
      </c>
      <c r="N3894" s="7" t="str">
        <f>[1]!b_info_latestissurercreditrating2(A3894,日期设置!$B$2,"102","1")</f>
        <v>AA</v>
      </c>
      <c r="O3894" s="8">
        <v>5.17</v>
      </c>
      <c r="P3894" s="9">
        <f>[1]!b_info_repurchasedate(A3894)</f>
        <v>0</v>
      </c>
      <c r="Q3894" s="8" t="s">
        <v>16663</v>
      </c>
      <c r="R3894" s="2" t="str">
        <f>IF((--IF(P3894=0,Q3894,P3894))&gt;(--日期设置!$B$2),IF(P3894=0,Q3894,P3894),Q3894)</f>
        <v>2026-01-23</v>
      </c>
      <c r="S3894" s="2" t="s">
        <v>18008</v>
      </c>
      <c r="T3894" s="8">
        <f>[1]!b_anal_ptmyear($A3894,日期设置!$B$2)</f>
        <v>4.8410958904109584</v>
      </c>
      <c r="U3894" s="8">
        <f>[1]!b_anal_termifexercise($A3894,日期设置!B$2)</f>
        <v>0</v>
      </c>
      <c r="V3894" s="10">
        <f>[1]!b_dq_dirtyprice(A3894,日期设置!$B$2)</f>
        <v>102.2801</v>
      </c>
      <c r="W3894" s="11">
        <f>IF(U3894=0,ROUNDUP((Q3894-日期设置!$B$2)/365,0),ROUNDUP((R3894-日期设置!$B$2)/365,0))</f>
        <v>5</v>
      </c>
      <c r="X3894" s="18">
        <f>_xlfn.IFNA(VLOOKUP(A3894,过往入选债券!A:D,4,0),2)</f>
        <v>2</v>
      </c>
      <c r="Y3894">
        <f>_xlfn.IFNA(VLOOKUP(C3894,[2]Sheet1!$A:$A,1,0),3)</f>
        <v>3</v>
      </c>
    </row>
    <row r="3895" spans="1:25" hidden="1" x14ac:dyDescent="0.2">
      <c r="A3895" s="28" t="s">
        <v>19128</v>
      </c>
      <c r="B3895" s="28" t="s">
        <v>19129</v>
      </c>
      <c r="C3895" s="38" t="s">
        <v>1347</v>
      </c>
      <c r="D3895" s="26" t="str">
        <f>[1]!b_calc_yield(A3895,日期设置!$B$2,F3895,1,R3895,1,O3895,L3895,S3895,)</f>
        <v>Fetching...</v>
      </c>
      <c r="E3895" s="26">
        <f t="shared" si="120"/>
        <v>11.200267272536667</v>
      </c>
      <c r="F3895" s="18">
        <f>[1]!b_dq_cleanprice($A3895,日期设置!B$2)</f>
        <v>99.269499999999994</v>
      </c>
      <c r="G3895" s="18" t="str">
        <f t="shared" si="121"/>
        <v>4.37 + 2.37</v>
      </c>
      <c r="H3895" s="27">
        <f>[1]!b_dq_pctchange($A3895,日期设置!$B$2,1)/100</f>
        <v>0</v>
      </c>
      <c r="I3895" s="26">
        <f>[1]!b_pq_pctchange(A3895,日期设置!$B$4,日期设置!$B$2,1)</f>
        <v>0</v>
      </c>
      <c r="J3895" s="26">
        <f>[1]!b_pq_pctchange(A3895,日期设置!$C$4,日期设置!$B$2,1)</f>
        <v>0</v>
      </c>
      <c r="K3895" s="52">
        <f>[1]!b_dq_amount($A3895,日期设置!B$2,2,10000)</f>
        <v>0</v>
      </c>
      <c r="L3895" s="26">
        <f>[1]!b_info_latestpar(A3895,日期设置!$B$2)</f>
        <v>100</v>
      </c>
      <c r="M3895" s="6">
        <f>[1]!b_info_outstandingbalance($A3895,日期设置!B$2)</f>
        <v>10</v>
      </c>
      <c r="N3895" s="7">
        <f>[1]!b_info_latestissurercreditrating2(A3895,日期设置!$B$2,"102","1")</f>
        <v>0</v>
      </c>
      <c r="O3895" s="8">
        <v>4.5</v>
      </c>
      <c r="P3895" s="9" t="str">
        <f>[1]!b_info_repurchasedate(A3895)</f>
        <v>2023-08-07</v>
      </c>
      <c r="Q3895" s="8" t="s">
        <v>19996</v>
      </c>
      <c r="R3895" s="2" t="str">
        <f>IF((--IF(P3895=0,Q3895,P3895))&gt;(--日期设置!$B$2),IF(P3895=0,Q3895,P3895),Q3895)</f>
        <v>2023-08-07</v>
      </c>
      <c r="S3895" s="31" t="s">
        <v>19130</v>
      </c>
      <c r="T3895" s="8">
        <f>[1]!b_anal_ptmyear($A3895,日期设置!$B$2)</f>
        <v>4.3780821917808215</v>
      </c>
      <c r="U3895" s="8">
        <f>[1]!b_anal_termifexercise($A3895,日期设置!B$2)</f>
        <v>2.3780821917808219</v>
      </c>
      <c r="V3895" s="10">
        <f>[1]!b_dq_dirtyprice(A3895,日期设置!$B$2)</f>
        <v>102.0681</v>
      </c>
      <c r="W3895" s="11">
        <f>IF(U3895=0,ROUNDUP((Q3895-日期设置!$B$2)/365,0),ROUNDUP((R3895-日期设置!$B$2)/365,0))</f>
        <v>3</v>
      </c>
      <c r="X3895" s="18">
        <f>_xlfn.IFNA(VLOOKUP(A3895,过往入选债券!A:D,4,0),2)</f>
        <v>2</v>
      </c>
      <c r="Y3895">
        <f>_xlfn.IFNA(VLOOKUP(C3895,[2]Sheet1!$A:$A,1,0),3)</f>
        <v>3</v>
      </c>
    </row>
    <row r="3896" spans="1:25" hidden="1" x14ac:dyDescent="0.2">
      <c r="A3896" s="21" t="s">
        <v>14533</v>
      </c>
      <c r="B3896" s="21" t="s">
        <v>14534</v>
      </c>
      <c r="C3896" s="37" t="s">
        <v>160</v>
      </c>
      <c r="D3896" s="26" t="str">
        <f>[1]!b_calc_yield(A3896,日期设置!$B$2,F3896,1,R3896,1,O3896,L3896,S3896,)</f>
        <v>Fetching...</v>
      </c>
      <c r="E3896" s="26">
        <f t="shared" si="120"/>
        <v>18.490396429354305</v>
      </c>
      <c r="F3896" s="18">
        <f>[1]!b_dq_cleanprice($A3896,日期设置!B$2)</f>
        <v>103.2838</v>
      </c>
      <c r="G3896" s="18" t="str">
        <f t="shared" si="121"/>
        <v>4.07 + 0</v>
      </c>
      <c r="H3896" s="27">
        <f>[1]!b_dq_pctchange($A3896,日期设置!$B$2,1)/100</f>
        <v>0</v>
      </c>
      <c r="I3896" s="26">
        <f>[1]!b_pq_pctchange(A3896,日期设置!$B$4,日期设置!$B$2,1)</f>
        <v>0</v>
      </c>
      <c r="J3896" s="26">
        <f>[1]!b_pq_pctchange(A3896,日期设置!$C$4,日期设置!$B$2,1)</f>
        <v>0.11205003092038107</v>
      </c>
      <c r="K3896" s="52">
        <f>[1]!b_dq_amount($A3896,日期设置!B$2,2,10000)</f>
        <v>0</v>
      </c>
      <c r="L3896" s="26">
        <f>[1]!b_info_latestpar(A3896,日期设置!$B$2)</f>
        <v>100</v>
      </c>
      <c r="M3896" s="6">
        <f>[1]!b_info_outstandingbalance($A3896,日期设置!B$2)</f>
        <v>12</v>
      </c>
      <c r="N3896" s="7" t="str">
        <f>[1]!b_info_latestissurercreditrating2(A3896,日期设置!$B$2,"102","1")</f>
        <v>AA+</v>
      </c>
      <c r="O3896" s="8">
        <v>5.73</v>
      </c>
      <c r="P3896" s="9">
        <f>[1]!b_info_repurchasedate(A3896)</f>
        <v>0</v>
      </c>
      <c r="Q3896" s="8" t="s">
        <v>17112</v>
      </c>
      <c r="R3896" s="2" t="str">
        <f>IF((--IF(P3896=0,Q3896,P3896))&gt;(--日期设置!$B$2),IF(P3896=0,Q3896,P3896),Q3896)</f>
        <v>2025-04-19</v>
      </c>
      <c r="S3896" s="2" t="s">
        <v>18422</v>
      </c>
      <c r="T3896" s="8">
        <f>[1]!b_anal_ptmyear($A3896,日期设置!$B$2)</f>
        <v>4.0767123287671234</v>
      </c>
      <c r="U3896" s="8">
        <f>[1]!b_anal_termifexercise($A3896,日期设置!B$2)</f>
        <v>0</v>
      </c>
      <c r="V3896" s="10">
        <f>[1]!b_dq_dirtyprice(A3896,日期设置!$B$2)</f>
        <v>108.5742</v>
      </c>
      <c r="W3896" s="11">
        <f>IF(U3896=0,ROUNDUP((Q3896-日期设置!$B$2)/365,0),ROUNDUP((R3896-日期设置!$B$2)/365,0))</f>
        <v>5</v>
      </c>
      <c r="X3896" s="18">
        <f>_xlfn.IFNA(VLOOKUP(A3896,过往入选债券!A:D,4,0),2)</f>
        <v>2</v>
      </c>
      <c r="Y3896">
        <f>_xlfn.IFNA(VLOOKUP(C3896,[2]Sheet1!$A:$A,1,0),3)</f>
        <v>3</v>
      </c>
    </row>
    <row r="3897" spans="1:25" hidden="1" x14ac:dyDescent="0.2">
      <c r="A3897" s="21" t="s">
        <v>813</v>
      </c>
      <c r="B3897" s="21" t="s">
        <v>814</v>
      </c>
      <c r="C3897" s="37" t="s">
        <v>192</v>
      </c>
      <c r="D3897" s="26" t="str">
        <f>[1]!b_calc_yield(A3897,日期设置!$B$2,F3897,1,R3897,1,O3897,L3897,S3897,)</f>
        <v>Fetching...</v>
      </c>
      <c r="E3897" s="26">
        <f t="shared" si="120"/>
        <v>1.2282359292752121</v>
      </c>
      <c r="F3897" s="18">
        <f>[1]!b_dq_cleanprice($A3897,日期设置!B$2)</f>
        <v>100</v>
      </c>
      <c r="G3897" s="18" t="str">
        <f t="shared" si="121"/>
        <v>0.25 + 0</v>
      </c>
      <c r="H3897" s="27">
        <f>[1]!b_dq_pctchange($A3897,日期设置!$B$2,1)/100</f>
        <v>0</v>
      </c>
      <c r="I3897" s="26">
        <f>[1]!b_pq_pctchange(A3897,日期设置!$B$4,日期设置!$B$2,1)</f>
        <v>0</v>
      </c>
      <c r="J3897" s="26">
        <f>[1]!b_pq_pctchange(A3897,日期设置!$C$4,日期设置!$B$2,1)</f>
        <v>0</v>
      </c>
      <c r="K3897" s="52">
        <f>[1]!b_dq_amount($A3897,日期设置!B$2,2,10000)</f>
        <v>0</v>
      </c>
      <c r="L3897" s="26">
        <f>[1]!b_info_latestpar(A3897,日期设置!$B$2)</f>
        <v>100</v>
      </c>
      <c r="M3897" s="6">
        <f>[1]!b_info_outstandingbalance($A3897,日期设置!B$2)</f>
        <v>5</v>
      </c>
      <c r="N3897" s="7">
        <f>[1]!b_info_latestissurercreditrating2(A3897,日期设置!$B$2,"102","1")</f>
        <v>0</v>
      </c>
      <c r="O3897" s="8">
        <v>5</v>
      </c>
      <c r="P3897" s="9">
        <f>[1]!b_info_repurchasedate(A3897)</f>
        <v>0</v>
      </c>
      <c r="Q3897" s="8" t="s">
        <v>17264</v>
      </c>
      <c r="R3897" s="2" t="str">
        <f>IF((--IF(P3897=0,Q3897,P3897))&gt;(--日期设置!$B$2),IF(P3897=0,Q3897,P3897),Q3897)</f>
        <v>2021-06-23</v>
      </c>
      <c r="S3897" s="2" t="s">
        <v>18824</v>
      </c>
      <c r="T3897" s="8">
        <f>[1]!b_anal_ptmyear($A3897,日期设置!$B$2)</f>
        <v>0.25479452054794521</v>
      </c>
      <c r="U3897" s="8">
        <f>[1]!b_anal_termifexercise($A3897,日期设置!B$2)</f>
        <v>0</v>
      </c>
      <c r="V3897" s="10">
        <f>[1]!b_dq_dirtyprice(A3897,日期设置!$B$2)</f>
        <v>103.726</v>
      </c>
      <c r="W3897" s="11">
        <f>IF(U3897=0,ROUNDUP((Q3897-日期设置!$B$2)/365,0),ROUNDUP((R3897-日期设置!$B$2)/365,0))</f>
        <v>1</v>
      </c>
      <c r="X3897" s="18">
        <f>_xlfn.IFNA(VLOOKUP(A3897,过往入选债券!A:D,4,0),2)</f>
        <v>2</v>
      </c>
      <c r="Y3897">
        <f>_xlfn.IFNA(VLOOKUP(C3897,[2]Sheet1!$A:$A,1,0),3)</f>
        <v>3</v>
      </c>
    </row>
    <row r="3898" spans="1:25" x14ac:dyDescent="0.2">
      <c r="A3898" s="21" t="s">
        <v>9698</v>
      </c>
      <c r="B3898" s="21" t="s">
        <v>9699</v>
      </c>
      <c r="C3898" s="37" t="s">
        <v>2634</v>
      </c>
      <c r="D3898" s="26" t="str">
        <f>[1]!b_calc_yield(A3898,日期设置!$B$2,F3898,1,R3898,1,O3898,L3898,S3898,)</f>
        <v>Fetching...</v>
      </c>
      <c r="E3898" s="26">
        <f t="shared" si="120"/>
        <v>8.3912138984614248</v>
      </c>
      <c r="F3898" s="18">
        <f>[1]!b_dq_cleanprice($A3898,日期设置!B$2)</f>
        <v>99.880700000000004</v>
      </c>
      <c r="G3898" s="18" t="str">
        <f t="shared" si="121"/>
        <v>3.75 + 1.75</v>
      </c>
      <c r="H3898" s="27">
        <f>[1]!b_dq_pctchange($A3898,日期设置!$B$2,1)/100</f>
        <v>2.4187146288075904E-3</v>
      </c>
      <c r="I3898" s="26">
        <f>[1]!b_pq_pctchange(A3898,日期设置!$B$4,日期设置!$B$2,1)</f>
        <v>0.24187146288075903</v>
      </c>
      <c r="J3898" s="26">
        <f>[1]!b_pq_pctchange(A3898,日期设置!$C$4,日期设置!$B$2,1)</f>
        <v>0.22366538294043203</v>
      </c>
      <c r="K3898" s="52">
        <f>[1]!b_dq_amount($A3898,日期设置!B$2,2,10000)</f>
        <v>2020.8871506</v>
      </c>
      <c r="L3898" s="26">
        <f>[1]!b_info_latestpar(A3898,日期设置!$B$2)</f>
        <v>100</v>
      </c>
      <c r="M3898" s="6">
        <f>[1]!b_info_outstandingbalance($A3898,日期设置!B$2)</f>
        <v>2</v>
      </c>
      <c r="N3898" s="7" t="str">
        <f>[1]!b_info_latestissurercreditrating2(A3898,日期设置!$B$2,"102","1")</f>
        <v>AA</v>
      </c>
      <c r="O3898" s="8">
        <v>4.76</v>
      </c>
      <c r="P3898" s="9" t="str">
        <f>[1]!b_info_repurchasedate(A3898)</f>
        <v>2022-12-23</v>
      </c>
      <c r="Q3898" s="8" t="s">
        <v>16561</v>
      </c>
      <c r="R3898" s="2" t="str">
        <f>IF((--IF(P3898=0,Q3898,P3898))&gt;(--日期设置!$B$2),IF(P3898=0,Q3898,P3898),Q3898)</f>
        <v>2022-12-23</v>
      </c>
      <c r="S3898" s="2" t="s">
        <v>18311</v>
      </c>
      <c r="T3898" s="8">
        <f>[1]!b_anal_ptmyear($A3898,日期设置!$B$2)</f>
        <v>3.7561643835616438</v>
      </c>
      <c r="U3898" s="8">
        <f>[1]!b_anal_termifexercise($A3898,日期设置!B$2)</f>
        <v>1.7561643835616438</v>
      </c>
      <c r="V3898" s="10">
        <f>[1]!b_dq_dirtyprice(A3898,日期设置!$B$2)</f>
        <v>101.0414</v>
      </c>
      <c r="W3898" s="11">
        <f>IF(U3898=0,ROUNDUP((Q3898-日期设置!$B$2)/365,0),ROUNDUP((R3898-日期设置!$B$2)/365,0))</f>
        <v>2</v>
      </c>
      <c r="X3898" s="18">
        <f>_xlfn.IFNA(VLOOKUP(A3898,过往入选债券!A:D,4,0),2)</f>
        <v>2</v>
      </c>
      <c r="Y3898">
        <f>_xlfn.IFNA(VLOOKUP(C3898,[2]Sheet1!$A:$A,1,0),3)</f>
        <v>3</v>
      </c>
    </row>
    <row r="3899" spans="1:25" x14ac:dyDescent="0.2">
      <c r="A3899" s="21" t="s">
        <v>1116</v>
      </c>
      <c r="B3899" s="21" t="s">
        <v>1117</v>
      </c>
      <c r="C3899" s="37" t="s">
        <v>1118</v>
      </c>
      <c r="D3899" s="26" t="str">
        <f>[1]!b_calc_yield(A3899,日期设置!$B$2,F3899,1,R3899,1,O3899,L3899,S3899,)</f>
        <v>Fetching...</v>
      </c>
      <c r="E3899" s="26">
        <f t="shared" si="120"/>
        <v>7.142754057541123</v>
      </c>
      <c r="F3899" s="18">
        <f>[1]!b_dq_cleanprice($A3899,日期设置!B$2)</f>
        <v>101.1973</v>
      </c>
      <c r="G3899" s="18" t="str">
        <f t="shared" si="121"/>
        <v>1.51 + 0</v>
      </c>
      <c r="H3899" s="27">
        <f>[1]!b_dq_pctchange($A3899,日期设置!$B$2,1)/100</f>
        <v>7.2089426488566736E-4</v>
      </c>
      <c r="I3899" s="26">
        <f>[1]!b_pq_pctchange(A3899,日期设置!$B$4,日期设置!$B$2,1)</f>
        <v>0.2365328327976324</v>
      </c>
      <c r="J3899" s="26">
        <f>[1]!b_pq_pctchange(A3899,日期设置!$C$4,日期设置!$B$2,1)</f>
        <v>-0.28584829249738919</v>
      </c>
      <c r="K3899" s="52">
        <f>[1]!b_dq_amount($A3899,日期设置!B$2,2,10000)</f>
        <v>4152.8099727999997</v>
      </c>
      <c r="L3899" s="26">
        <f>[1]!b_info_latestpar(A3899,日期设置!$B$2)</f>
        <v>100</v>
      </c>
      <c r="M3899" s="6">
        <f>[1]!b_info_outstandingbalance($A3899,日期设置!B$2)</f>
        <v>15</v>
      </c>
      <c r="N3899" s="7">
        <f>[1]!b_info_latestissurercreditrating2(A3899,日期设置!$B$2,"102","1")</f>
        <v>0</v>
      </c>
      <c r="O3899" s="8">
        <v>5.68</v>
      </c>
      <c r="P3899" s="9">
        <f>[1]!b_info_repurchasedate(A3899)</f>
        <v>0</v>
      </c>
      <c r="Q3899" s="8" t="s">
        <v>16990</v>
      </c>
      <c r="R3899" s="2" t="str">
        <f>IF((--IF(P3899=0,Q3899,P3899))&gt;(--日期设置!$B$2),IF(P3899=0,Q3899,P3899),Q3899)</f>
        <v>2022-09-27</v>
      </c>
      <c r="S3899" s="2" t="s">
        <v>18407</v>
      </c>
      <c r="T3899" s="8">
        <f>[1]!b_anal_ptmyear($A3899,日期设置!$B$2)</f>
        <v>1.5178082191780822</v>
      </c>
      <c r="U3899" s="8">
        <f>[1]!b_anal_termifexercise($A3899,日期设置!B$2)</f>
        <v>0</v>
      </c>
      <c r="V3899" s="10">
        <f>[1]!b_dq_dirtyprice(A3899,日期设置!$B$2)</f>
        <v>103.9361</v>
      </c>
      <c r="W3899" s="11">
        <f>IF(U3899=0,ROUNDUP((Q3899-日期设置!$B$2)/365,0),ROUNDUP((R3899-日期设置!$B$2)/365,0))</f>
        <v>2</v>
      </c>
      <c r="X3899" s="18">
        <f>_xlfn.IFNA(VLOOKUP(A3899,过往入选债券!A:D,4,0),2)</f>
        <v>2</v>
      </c>
      <c r="Y3899">
        <f>_xlfn.IFNA(VLOOKUP(C3899,[2]Sheet1!$A:$A,1,0),3)</f>
        <v>3</v>
      </c>
    </row>
    <row r="3900" spans="1:25" hidden="1" x14ac:dyDescent="0.2">
      <c r="A3900" s="28" t="s">
        <v>21839</v>
      </c>
      <c r="B3900" s="28" t="s">
        <v>22027</v>
      </c>
      <c r="C3900" s="39" t="s">
        <v>1078</v>
      </c>
      <c r="D3900" s="26" t="str">
        <f>[1]!b_calc_yield(A3900,日期设置!$B$2,F3900,1,R3900,1,O3900,L3900,S3900,)</f>
        <v>Fetching...</v>
      </c>
      <c r="E3900" s="26">
        <f t="shared" si="120"/>
        <v>22.529318815406143</v>
      </c>
      <c r="F3900" s="18">
        <f>[1]!b_dq_cleanprice($A3900,日期设置!B$2)</f>
        <v>100.7287</v>
      </c>
      <c r="G3900" s="18" t="str">
        <f t="shared" si="121"/>
        <v>6.74 + 4.74</v>
      </c>
      <c r="H3900" s="27">
        <f>[1]!b_dq_pctchange($A3900,日期设置!$B$2,1)/100</f>
        <v>0</v>
      </c>
      <c r="I3900" s="26">
        <f>[1]!b_pq_pctchange(A3900,日期设置!$B$4,日期设置!$B$2,1)</f>
        <v>0</v>
      </c>
      <c r="J3900" s="26">
        <f>[1]!b_pq_pctchange(A3900,日期设置!$C$4,日期设置!$B$2,1)</f>
        <v>0</v>
      </c>
      <c r="K3900" s="52">
        <f>[1]!b_dq_amount($A3900,日期设置!B$2,2,10000)</f>
        <v>0</v>
      </c>
      <c r="L3900" s="26">
        <f>[1]!b_info_latestpar(A3900,日期设置!$B$2)</f>
        <v>100</v>
      </c>
      <c r="M3900" s="6">
        <f>[1]!b_info_outstandingbalance($A3900,日期设置!B$2)</f>
        <v>3</v>
      </c>
      <c r="N3900" s="7" t="str">
        <f>[1]!b_info_latestissurercreditrating2(A3900,日期设置!$B$2,"102","1")</f>
        <v>AA+</v>
      </c>
      <c r="O3900" s="43">
        <v>5</v>
      </c>
      <c r="P3900" s="9" t="str">
        <f>[1]!b_info_repurchasedate(A3900)</f>
        <v>2025-12-18</v>
      </c>
      <c r="Q3900" s="31" t="s">
        <v>17441</v>
      </c>
      <c r="R3900" s="2" t="str">
        <f>IF((--IF(P3900=0,Q3900,P3900))&gt;(--日期设置!$B$2),IF(P3900=0,Q3900,P3900),Q3900)</f>
        <v>2025-12-18</v>
      </c>
      <c r="S3900" s="31" t="s">
        <v>17254</v>
      </c>
      <c r="T3900" s="8">
        <f>[1]!b_anal_ptmyear($A3900,日期设置!$B$2)</f>
        <v>6.742465753424657</v>
      </c>
      <c r="U3900" s="8">
        <f>[1]!b_anal_termifexercise($A3900,日期设置!B$2)</f>
        <v>4.7452054794520544</v>
      </c>
      <c r="V3900" s="10">
        <f>[1]!b_dq_dirtyprice(A3900,日期设置!$B$2)</f>
        <v>102.0164</v>
      </c>
      <c r="W3900" s="11">
        <f>IF(U3900=0,ROUNDUP((Q3900-日期设置!$B$2)/365,0),ROUNDUP((R3900-日期设置!$B$2)/365,0))</f>
        <v>5</v>
      </c>
      <c r="X3900" s="18">
        <f>_xlfn.IFNA(VLOOKUP(A3900,过往入选债券!A:D,4,0),2)</f>
        <v>2</v>
      </c>
      <c r="Y3900">
        <f>_xlfn.IFNA(VLOOKUP(C3900,[2]Sheet1!$A:$A,1,0),3)</f>
        <v>3</v>
      </c>
    </row>
    <row r="3901" spans="1:25" hidden="1" x14ac:dyDescent="0.2">
      <c r="A3901" s="21" t="s">
        <v>7173</v>
      </c>
      <c r="B3901" s="21" t="s">
        <v>7174</v>
      </c>
      <c r="C3901" s="37" t="s">
        <v>7175</v>
      </c>
      <c r="D3901" s="26" t="str">
        <f>[1]!b_calc_yield(A3901,日期设置!$B$2,F3901,1,R3901,1,O3901,L3901,S3901,)</f>
        <v>Fetching...</v>
      </c>
      <c r="E3901" s="26">
        <f t="shared" si="120"/>
        <v>2.046271158611801</v>
      </c>
      <c r="F3901" s="18">
        <f>[1]!b_dq_cleanprice($A3901,日期设置!B$2)</f>
        <v>100.7865</v>
      </c>
      <c r="G3901" s="18" t="str">
        <f t="shared" si="121"/>
        <v>2.42 + 0.42</v>
      </c>
      <c r="H3901" s="27">
        <f>[1]!b_dq_pctchange($A3901,日期设置!$B$2,1)/100</f>
        <v>0</v>
      </c>
      <c r="I3901" s="26">
        <f>[1]!b_pq_pctchange(A3901,日期设置!$B$4,日期设置!$B$2,1)</f>
        <v>-0.14910290577290178</v>
      </c>
      <c r="J3901" s="26">
        <f>[1]!b_pq_pctchange(A3901,日期设置!$C$4,日期设置!$B$2,1)</f>
        <v>-0.14910290577290178</v>
      </c>
      <c r="K3901" s="52">
        <f>[1]!b_dq_amount($A3901,日期设置!B$2,2,10000)</f>
        <v>0</v>
      </c>
      <c r="L3901" s="26">
        <f>[1]!b_info_latestpar(A3901,日期设置!$B$2)</f>
        <v>100</v>
      </c>
      <c r="M3901" s="6">
        <f>[1]!b_info_outstandingbalance($A3901,日期设置!B$2)</f>
        <v>5</v>
      </c>
      <c r="N3901" s="7" t="str">
        <f>[1]!b_info_latestissurercreditrating2(A3901,日期设置!$B$2,"102","1")</f>
        <v>AA</v>
      </c>
      <c r="O3901" s="8">
        <v>6.9</v>
      </c>
      <c r="P3901" s="9" t="str">
        <f>[1]!b_info_repurchasedate(A3901)</f>
        <v>2021-08-24</v>
      </c>
      <c r="Q3901" s="8" t="s">
        <v>16736</v>
      </c>
      <c r="R3901" s="2" t="str">
        <f>IF((--IF(P3901=0,Q3901,P3901))&gt;(--日期设置!$B$2),IF(P3901=0,Q3901,P3901),Q3901)</f>
        <v>2021-08-24</v>
      </c>
      <c r="S3901" s="2" t="s">
        <v>18456</v>
      </c>
      <c r="T3901" s="8">
        <f>[1]!b_anal_ptmyear($A3901,日期设置!$B$2)</f>
        <v>2.4246575342465753</v>
      </c>
      <c r="U3901" s="8">
        <f>[1]!b_anal_termifexercise($A3901,日期设置!B$2)</f>
        <v>0.42465753424657532</v>
      </c>
      <c r="V3901" s="10">
        <f>[1]!b_dq_dirtyprice(A3901,日期设置!$B$2)</f>
        <v>104.7564</v>
      </c>
      <c r="W3901" s="11">
        <f>IF(U3901=0,ROUNDUP((Q3901-日期设置!$B$2)/365,0),ROUNDUP((R3901-日期设置!$B$2)/365,0))</f>
        <v>1</v>
      </c>
      <c r="X3901" s="18">
        <f>_xlfn.IFNA(VLOOKUP(A3901,过往入选债券!A:D,4,0),2)</f>
        <v>2</v>
      </c>
      <c r="Y3901">
        <f>_xlfn.IFNA(VLOOKUP(C3901,[2]Sheet1!$A:$A,1,0),3)</f>
        <v>3</v>
      </c>
    </row>
    <row r="3902" spans="1:25" hidden="1" x14ac:dyDescent="0.2">
      <c r="A3902" s="21" t="s">
        <v>4368</v>
      </c>
      <c r="B3902" s="21" t="s">
        <v>4369</v>
      </c>
      <c r="C3902" s="37" t="s">
        <v>693</v>
      </c>
      <c r="D3902" s="26" t="str">
        <f>[1]!b_calc_yield(A3902,日期设置!$B$2,F3902,1,R3902,1,O3902,L3902,S3902,)</f>
        <v>Fetching...</v>
      </c>
      <c r="E3902" s="26">
        <f t="shared" si="120"/>
        <v>9.8000033110422269</v>
      </c>
      <c r="F3902" s="18">
        <f>[1]!b_dq_cleanprice($A3902,日期设置!B$2)</f>
        <v>98.879199999999997</v>
      </c>
      <c r="G3902" s="18" t="str">
        <f t="shared" si="121"/>
        <v>4.10 + 2.10</v>
      </c>
      <c r="H3902" s="27">
        <f>[1]!b_dq_pctchange($A3902,日期设置!$B$2,1)/100</f>
        <v>0</v>
      </c>
      <c r="I3902" s="26">
        <f>[1]!b_pq_pctchange(A3902,日期设置!$B$4,日期设置!$B$2,1)</f>
        <v>-0.28468710134478242</v>
      </c>
      <c r="J3902" s="26">
        <f>[1]!b_pq_pctchange(A3902,日期设置!$C$4,日期设置!$B$2,1)</f>
        <v>-0.28468710134478242</v>
      </c>
      <c r="K3902" s="52">
        <f>[1]!b_dq_amount($A3902,日期设置!B$2,2,10000)</f>
        <v>0</v>
      </c>
      <c r="L3902" s="26">
        <f>[1]!b_info_latestpar(A3902,日期设置!$B$2)</f>
        <v>100</v>
      </c>
      <c r="M3902" s="6">
        <f>[1]!b_info_outstandingbalance($A3902,日期设置!B$2)</f>
        <v>10</v>
      </c>
      <c r="N3902" s="7">
        <f>[1]!b_info_latestissurercreditrating2(A3902,日期设置!$B$2,"102","1")</f>
        <v>0</v>
      </c>
      <c r="O3902" s="8">
        <v>4.25</v>
      </c>
      <c r="P3902" s="9" t="str">
        <f>[1]!b_info_repurchasedate(A3902)</f>
        <v>2023-04-29</v>
      </c>
      <c r="Q3902" s="8" t="s">
        <v>16045</v>
      </c>
      <c r="R3902" s="2" t="str">
        <f>IF((--IF(P3902=0,Q3902,P3902))&gt;(--日期设置!$B$2),IF(P3902=0,Q3902,P3902),Q3902)</f>
        <v>2023-04-29</v>
      </c>
      <c r="S3902" s="2" t="s">
        <v>17832</v>
      </c>
      <c r="T3902" s="8">
        <f>[1]!b_anal_ptmyear($A3902,日期设置!$B$2)</f>
        <v>4.1041095890410961</v>
      </c>
      <c r="U3902" s="8">
        <f>[1]!b_anal_termifexercise($A3902,日期设置!B$2)</f>
        <v>2.1041095890410957</v>
      </c>
      <c r="V3902" s="10">
        <f>[1]!b_dq_dirtyprice(A3902,日期设置!$B$2)</f>
        <v>102.6867</v>
      </c>
      <c r="W3902" s="11">
        <f>IF(U3902=0,ROUNDUP((Q3902-日期设置!$B$2)/365,0),ROUNDUP((R3902-日期设置!$B$2)/365,0))</f>
        <v>3</v>
      </c>
      <c r="X3902" s="18">
        <f>_xlfn.IFNA(VLOOKUP(A3902,过往入选债券!A:D,4,0),2)</f>
        <v>2</v>
      </c>
      <c r="Y3902">
        <f>_xlfn.IFNA(VLOOKUP(C3902,[2]Sheet1!$A:$A,1,0),3)</f>
        <v>3</v>
      </c>
    </row>
    <row r="3903" spans="1:25" hidden="1" x14ac:dyDescent="0.2">
      <c r="A3903" s="21" t="s">
        <v>13879</v>
      </c>
      <c r="B3903" s="21" t="s">
        <v>13880</v>
      </c>
      <c r="C3903" s="37" t="s">
        <v>1025</v>
      </c>
      <c r="D3903" s="26" t="str">
        <f>[1]!b_calc_yield(A3903,日期设置!$B$2,F3903,1,R3903,1,O3903,L3903,S3903,)</f>
        <v>Fetching...</v>
      </c>
      <c r="E3903" s="26">
        <f t="shared" si="120"/>
        <v>21.792599249941592</v>
      </c>
      <c r="F3903" s="18">
        <f>[1]!b_dq_cleanprice($A3903,日期设置!B$2)</f>
        <v>81.290000000000006</v>
      </c>
      <c r="G3903" s="18" t="str">
        <f t="shared" si="121"/>
        <v>3.32 + 0</v>
      </c>
      <c r="H3903" s="27">
        <f>[1]!b_dq_pctchange($A3903,日期设置!$B$2,1)/100</f>
        <v>0</v>
      </c>
      <c r="I3903" s="26">
        <f>[1]!b_pq_pctchange(A3903,日期设置!$B$4,日期设置!$B$2,1)</f>
        <v>0</v>
      </c>
      <c r="J3903" s="26">
        <f>[1]!b_pq_pctchange(A3903,日期设置!$C$4,日期设置!$B$2,1)</f>
        <v>-0.24530647356298085</v>
      </c>
      <c r="K3903" s="52">
        <f>[1]!b_dq_amount($A3903,日期设置!B$2,2,10000)</f>
        <v>0</v>
      </c>
      <c r="L3903" s="26">
        <f>[1]!b_info_latestpar(A3903,日期设置!$B$2)</f>
        <v>80</v>
      </c>
      <c r="M3903" s="6">
        <f>[1]!b_info_outstandingbalance($A3903,日期设置!B$2)</f>
        <v>11.92</v>
      </c>
      <c r="N3903" s="7" t="str">
        <f>[1]!b_info_latestissurercreditrating2(A3903,日期设置!$B$2,"102","1")</f>
        <v>AA</v>
      </c>
      <c r="O3903" s="8">
        <v>5.68</v>
      </c>
      <c r="P3903" s="9">
        <f>[1]!b_info_repurchasedate(A3903)</f>
        <v>0</v>
      </c>
      <c r="Q3903" s="8" t="s">
        <v>16280</v>
      </c>
      <c r="R3903" s="2" t="str">
        <f>IF((--IF(P3903=0,Q3903,P3903))&gt;(--日期设置!$B$2),IF(P3903=0,Q3903,P3903),Q3903)</f>
        <v>2024-07-20</v>
      </c>
      <c r="S3903" s="2" t="s">
        <v>18062</v>
      </c>
      <c r="T3903" s="8">
        <f>[1]!b_anal_ptmyear($A3903,日期设置!$B$2)</f>
        <v>3.3287671232876712</v>
      </c>
      <c r="U3903" s="8">
        <f>[1]!b_anal_termifexercise($A3903,日期设置!B$2)</f>
        <v>0</v>
      </c>
      <c r="V3903" s="10">
        <f>[1]!b_dq_dirtyprice(A3903,日期设置!$B$2)</f>
        <v>84.340100000000007</v>
      </c>
      <c r="W3903" s="11">
        <f>IF(U3903=0,ROUNDUP((Q3903-日期设置!$B$2)/365,0),ROUNDUP((R3903-日期设置!$B$2)/365,0))</f>
        <v>4</v>
      </c>
      <c r="X3903" s="18">
        <f>_xlfn.IFNA(VLOOKUP(A3903,过往入选债券!A:D,4,0),2)</f>
        <v>2</v>
      </c>
      <c r="Y3903" s="45">
        <f>_xlfn.IFNA(VLOOKUP(C3903,[2]Sheet1!$A:$A,1,0),3)</f>
        <v>3</v>
      </c>
    </row>
    <row r="3904" spans="1:25" hidden="1" x14ac:dyDescent="0.2">
      <c r="A3904" s="21" t="s">
        <v>3181</v>
      </c>
      <c r="B3904" s="21" t="s">
        <v>3182</v>
      </c>
      <c r="C3904" s="37" t="s">
        <v>1604</v>
      </c>
      <c r="D3904" s="26" t="str">
        <f>[1]!b_calc_yield(A3904,日期设置!$B$2,F3904,1,R3904,1,O3904,L3904,S3904,)</f>
        <v>Fetching...</v>
      </c>
      <c r="E3904" s="26">
        <f t="shared" si="120"/>
        <v>5.8064590085946222</v>
      </c>
      <c r="F3904" s="18">
        <f>[1]!b_dq_cleanprice($A3904,日期设置!B$2)</f>
        <v>100.643</v>
      </c>
      <c r="G3904" s="18" t="str">
        <f t="shared" si="121"/>
        <v>3.24 + 1.24</v>
      </c>
      <c r="H3904" s="27">
        <f>[1]!b_dq_pctchange($A3904,日期设置!$B$2,1)/100</f>
        <v>0</v>
      </c>
      <c r="I3904" s="26">
        <f>[1]!b_pq_pctchange(A3904,日期设置!$B$4,日期设置!$B$2,1)</f>
        <v>0</v>
      </c>
      <c r="J3904" s="26">
        <f>[1]!b_pq_pctchange(A3904,日期设置!$C$4,日期设置!$B$2,1)</f>
        <v>-0.49366091140898033</v>
      </c>
      <c r="K3904" s="52">
        <f>[1]!b_dq_amount($A3904,日期设置!B$2,2,10000)</f>
        <v>0</v>
      </c>
      <c r="L3904" s="26">
        <f>[1]!b_info_latestpar(A3904,日期设置!$B$2)</f>
        <v>100</v>
      </c>
      <c r="M3904" s="6">
        <f>[1]!b_info_outstandingbalance($A3904,日期设置!B$2)</f>
        <v>5</v>
      </c>
      <c r="N3904" s="7">
        <f>[1]!b_info_latestissurercreditrating2(A3904,日期设置!$B$2,"102","1")</f>
        <v>0</v>
      </c>
      <c r="O3904" s="8">
        <v>5.38</v>
      </c>
      <c r="P3904" s="9" t="str">
        <f>[1]!b_info_repurchasedate(A3904)</f>
        <v>2022-06-21</v>
      </c>
      <c r="Q3904" s="8" t="s">
        <v>15987</v>
      </c>
      <c r="R3904" s="2" t="str">
        <f>IF((--IF(P3904=0,Q3904,P3904))&gt;(--日期设置!$B$2),IF(P3904=0,Q3904,P3904),Q3904)</f>
        <v>2022-06-21</v>
      </c>
      <c r="S3904" s="2" t="s">
        <v>18054</v>
      </c>
      <c r="T3904" s="8">
        <f>[1]!b_anal_ptmyear($A3904,日期设置!$B$2)</f>
        <v>3.2493150684931509</v>
      </c>
      <c r="U3904" s="8">
        <f>[1]!b_anal_termifexercise($A3904,日期设置!B$2)</f>
        <v>1.2493150684931507</v>
      </c>
      <c r="V3904" s="10">
        <f>[1]!b_dq_dirtyprice(A3904,日期设置!$B$2)</f>
        <v>104.68170000000001</v>
      </c>
      <c r="W3904" s="11">
        <f>IF(U3904=0,ROUNDUP((Q3904-日期设置!$B$2)/365,0),ROUNDUP((R3904-日期设置!$B$2)/365,0))</f>
        <v>2</v>
      </c>
      <c r="X3904" s="18">
        <f>_xlfn.IFNA(VLOOKUP(A3904,过往入选债券!A:D,4,0),2)</f>
        <v>2</v>
      </c>
      <c r="Y3904">
        <f>_xlfn.IFNA(VLOOKUP(C3904,[2]Sheet1!$A:$A,1,0),3)</f>
        <v>3</v>
      </c>
    </row>
    <row r="3905" spans="1:25" hidden="1" x14ac:dyDescent="0.2">
      <c r="A3905" s="21" t="s">
        <v>4710</v>
      </c>
      <c r="B3905" s="21" t="s">
        <v>4711</v>
      </c>
      <c r="C3905" s="37" t="s">
        <v>318</v>
      </c>
      <c r="D3905" s="26" t="str">
        <f>[1]!b_calc_yield(A3905,日期设置!$B$2,F3905,1,R3905,1,O3905,L3905,S3905,)</f>
        <v>Fetching...</v>
      </c>
      <c r="E3905" s="26">
        <f t="shared" si="120"/>
        <v>1.5440538498815659</v>
      </c>
      <c r="F3905" s="18">
        <f>[1]!b_dq_cleanprice($A3905,日期设置!B$2)</f>
        <v>100</v>
      </c>
      <c r="G3905" s="18" t="str">
        <f t="shared" si="121"/>
        <v>2.32 + 0.32</v>
      </c>
      <c r="H3905" s="27">
        <f>[1]!b_dq_pctchange($A3905,日期设置!$B$2,1)/100</f>
        <v>0</v>
      </c>
      <c r="I3905" s="26">
        <f>[1]!b_pq_pctchange(A3905,日期设置!$B$4,日期设置!$B$2,1)</f>
        <v>0</v>
      </c>
      <c r="J3905" s="26">
        <f>[1]!b_pq_pctchange(A3905,日期设置!$C$4,日期设置!$B$2,1)</f>
        <v>0</v>
      </c>
      <c r="K3905" s="52">
        <f>[1]!b_dq_amount($A3905,日期设置!B$2,2,10000)</f>
        <v>0</v>
      </c>
      <c r="L3905" s="26">
        <f>[1]!b_info_latestpar(A3905,日期设置!$B$2)</f>
        <v>100</v>
      </c>
      <c r="M3905" s="6">
        <f>[1]!b_info_outstandingbalance($A3905,日期设置!B$2)</f>
        <v>3</v>
      </c>
      <c r="N3905" s="7">
        <f>[1]!b_info_latestissurercreditrating2(A3905,日期设置!$B$2,"102","1")</f>
        <v>0</v>
      </c>
      <c r="O3905" s="8">
        <v>4.9800000000000004</v>
      </c>
      <c r="P3905" s="9" t="str">
        <f>[1]!b_info_repurchasedate(A3905)</f>
        <v>2021-07-19</v>
      </c>
      <c r="Q3905" s="8" t="s">
        <v>16481</v>
      </c>
      <c r="R3905" s="2" t="str">
        <f>IF((--IF(P3905=0,Q3905,P3905))&gt;(--日期设置!$B$2),IF(P3905=0,Q3905,P3905),Q3905)</f>
        <v>2021-07-19</v>
      </c>
      <c r="S3905" s="2" t="s">
        <v>18243</v>
      </c>
      <c r="T3905" s="8">
        <f>[1]!b_anal_ptmyear($A3905,日期设置!$B$2)</f>
        <v>2.3205479452054796</v>
      </c>
      <c r="U3905" s="8">
        <f>[1]!b_anal_termifexercise($A3905,日期设置!B$2)</f>
        <v>0.32602739726027397</v>
      </c>
      <c r="V3905" s="10">
        <f>[1]!b_dq_dirtyprice(A3905,日期设置!$B$2)</f>
        <v>103.3837</v>
      </c>
      <c r="W3905" s="11">
        <f>IF(U3905=0,ROUNDUP((Q3905-日期设置!$B$2)/365,0),ROUNDUP((R3905-日期设置!$B$2)/365,0))</f>
        <v>1</v>
      </c>
      <c r="X3905" s="18">
        <f>_xlfn.IFNA(VLOOKUP(A3905,过往入选债券!A:D,4,0),2)</f>
        <v>2</v>
      </c>
      <c r="Y3905">
        <f>_xlfn.IFNA(VLOOKUP(C3905,[2]Sheet1!$A:$A,1,0),3)</f>
        <v>3</v>
      </c>
    </row>
    <row r="3906" spans="1:25" hidden="1" x14ac:dyDescent="0.2">
      <c r="A3906" s="21" t="s">
        <v>3697</v>
      </c>
      <c r="B3906" s="21" t="s">
        <v>3698</v>
      </c>
      <c r="C3906" s="37" t="s">
        <v>157</v>
      </c>
      <c r="D3906" s="26" t="str">
        <f>[1]!b_calc_yield(A3906,日期设置!$B$2,F3906,1,R3906,1,O3906,L3906,S3906,)</f>
        <v>Fetching...</v>
      </c>
      <c r="E3906" s="26">
        <f t="shared" ref="E3906:E3969" si="122">((O3906*W3906+L3906)/V3906-1)*100</f>
        <v>8.1058021305084225</v>
      </c>
      <c r="F3906" s="18">
        <f>[1]!b_dq_cleanprice($A3906,日期设置!B$2)</f>
        <v>101.46980000000001</v>
      </c>
      <c r="G3906" s="18" t="str">
        <f t="shared" ref="G3906:G3969" si="123">LEFT(T3906,4)&amp;" + "&amp;LEFT(U3906,4)</f>
        <v>1.70 + 0</v>
      </c>
      <c r="H3906" s="27">
        <f>[1]!b_dq_pctchange($A3906,日期设置!$B$2,1)/100</f>
        <v>0</v>
      </c>
      <c r="I3906" s="26">
        <f>[1]!b_pq_pctchange(A3906,日期设置!$B$4,日期设置!$B$2,1)</f>
        <v>0</v>
      </c>
      <c r="J3906" s="26">
        <f>[1]!b_pq_pctchange(A3906,日期设置!$C$4,日期设置!$B$2,1)</f>
        <v>0</v>
      </c>
      <c r="K3906" s="52">
        <f>[1]!b_dq_amount($A3906,日期设置!B$2,2,10000)</f>
        <v>0</v>
      </c>
      <c r="L3906" s="26">
        <f>[1]!b_info_latestpar(A3906,日期设置!$B$2)</f>
        <v>100</v>
      </c>
      <c r="M3906" s="6">
        <f>[1]!b_info_outstandingbalance($A3906,日期设置!B$2)</f>
        <v>5</v>
      </c>
      <c r="N3906" s="7">
        <f>[1]!b_info_latestissurercreditrating2(A3906,日期设置!$B$2,"102","1")</f>
        <v>0</v>
      </c>
      <c r="O3906" s="8">
        <v>5.75</v>
      </c>
      <c r="P3906" s="9">
        <f>[1]!b_info_repurchasedate(A3906)</f>
        <v>0</v>
      </c>
      <c r="Q3906" s="8" t="s">
        <v>17037</v>
      </c>
      <c r="R3906" s="2" t="str">
        <f>IF((--IF(P3906=0,Q3906,P3906))&gt;(--日期设置!$B$2),IF(P3906=0,Q3906,P3906),Q3906)</f>
        <v>2022-12-06</v>
      </c>
      <c r="S3906" s="2" t="s">
        <v>18556</v>
      </c>
      <c r="T3906" s="8">
        <f>[1]!b_anal_ptmyear($A3906,日期设置!$B$2)</f>
        <v>1.7095890410958905</v>
      </c>
      <c r="U3906" s="8">
        <f>[1]!b_anal_termifexercise($A3906,日期设置!B$2)</f>
        <v>0</v>
      </c>
      <c r="V3906" s="10">
        <f>[1]!b_dq_dirtyprice(A3906,日期设置!$B$2)</f>
        <v>103.1397</v>
      </c>
      <c r="W3906" s="11">
        <f>IF(U3906=0,ROUNDUP((Q3906-日期设置!$B$2)/365,0),ROUNDUP((R3906-日期设置!$B$2)/365,0))</f>
        <v>2</v>
      </c>
      <c r="X3906" s="18">
        <f>_xlfn.IFNA(VLOOKUP(A3906,过往入选债券!A:D,4,0),2)</f>
        <v>2</v>
      </c>
      <c r="Y3906">
        <f>_xlfn.IFNA(VLOOKUP(C3906,[2]Sheet1!$A:$A,1,0),3)</f>
        <v>3</v>
      </c>
    </row>
    <row r="3907" spans="1:25" hidden="1" x14ac:dyDescent="0.2">
      <c r="A3907" s="21" t="s">
        <v>9730</v>
      </c>
      <c r="B3907" s="21" t="s">
        <v>9731</v>
      </c>
      <c r="C3907" s="37" t="s">
        <v>21</v>
      </c>
      <c r="D3907" s="26" t="str">
        <f>[1]!b_calc_yield(A3907,日期设置!$B$2,F3907,1,R3907,1,O3907,L3907,S3907,)</f>
        <v>Fetching...</v>
      </c>
      <c r="E3907" s="26">
        <f t="shared" si="122"/>
        <v>8.4859288710856582</v>
      </c>
      <c r="F3907" s="18">
        <f>[1]!b_dq_cleanprice($A3907,日期设置!B$2)</f>
        <v>99.754300000000001</v>
      </c>
      <c r="G3907" s="18" t="str">
        <f t="shared" si="123"/>
        <v>1.77 + 1.77</v>
      </c>
      <c r="H3907" s="27">
        <f>[1]!b_dq_pctchange($A3907,日期设置!$B$2,1)/100</f>
        <v>0</v>
      </c>
      <c r="I3907" s="26">
        <f>[1]!b_pq_pctchange(A3907,日期设置!$B$4,日期设置!$B$2,1)</f>
        <v>0</v>
      </c>
      <c r="J3907" s="26">
        <f>[1]!b_pq_pctchange(A3907,日期设置!$C$4,日期设置!$B$2,1)</f>
        <v>0</v>
      </c>
      <c r="K3907" s="52">
        <f>[1]!b_dq_amount($A3907,日期设置!B$2,2,10000)</f>
        <v>0</v>
      </c>
      <c r="L3907" s="26">
        <f>[1]!b_info_latestpar(A3907,日期设置!$B$2)</f>
        <v>100</v>
      </c>
      <c r="M3907" s="6">
        <f>[1]!b_info_outstandingbalance($A3907,日期设置!B$2)</f>
        <v>10</v>
      </c>
      <c r="N3907" s="7" t="str">
        <f>[1]!b_info_latestissurercreditrating2(A3907,日期设置!$B$2,"102","1")</f>
        <v>AAA</v>
      </c>
      <c r="O3907" s="8">
        <v>4.68</v>
      </c>
      <c r="P3907" s="9">
        <f>[1]!b_info_repurchasedate(A3907)</f>
        <v>0</v>
      </c>
      <c r="Q3907" s="8" t="s">
        <v>17332</v>
      </c>
      <c r="R3907" s="2" t="str">
        <f>IF((--IF(P3907=0,Q3907,P3907))&gt;(--日期设置!$B$2),IF(P3907=0,Q3907,P3907),Q3907)</f>
        <v>2022-12-30</v>
      </c>
      <c r="S3907" s="2" t="s">
        <v>18166</v>
      </c>
      <c r="T3907" s="8">
        <f>[1]!b_anal_ptmyear($A3907,日期设置!$B$2)</f>
        <v>1.7753424657534247</v>
      </c>
      <c r="U3907" s="8">
        <f>[1]!b_anal_termifexercise($A3907,日期设置!B$2)</f>
        <v>1.7753424657534247</v>
      </c>
      <c r="V3907" s="10">
        <f>[1]!b_dq_dirtyprice(A3907,日期设置!$B$2)</f>
        <v>100.8057</v>
      </c>
      <c r="W3907" s="11">
        <f>IF(U3907=0,ROUNDUP((Q3907-日期设置!$B$2)/365,0),ROUNDUP((R3907-日期设置!$B$2)/365,0))</f>
        <v>2</v>
      </c>
      <c r="X3907" s="18">
        <f>_xlfn.IFNA(VLOOKUP(A3907,过往入选债券!A:D,4,0),2)</f>
        <v>2</v>
      </c>
      <c r="Y3907">
        <f>_xlfn.IFNA(VLOOKUP(C3907,[2]Sheet1!$A:$A,1,0),3)</f>
        <v>3</v>
      </c>
    </row>
    <row r="3908" spans="1:25" hidden="1" x14ac:dyDescent="0.2">
      <c r="A3908" s="21" t="s">
        <v>3598</v>
      </c>
      <c r="B3908" s="21" t="s">
        <v>3599</v>
      </c>
      <c r="C3908" s="37" t="s">
        <v>572</v>
      </c>
      <c r="D3908" s="26" t="str">
        <f>[1]!b_calc_yield(A3908,日期设置!$B$2,F3908,1,R3908,1,O3908,L3908,S3908,)</f>
        <v>Fetching...</v>
      </c>
      <c r="E3908" s="26">
        <f t="shared" si="122"/>
        <v>7.5708968366540619</v>
      </c>
      <c r="F3908" s="18">
        <f>[1]!b_dq_cleanprice($A3908,日期设置!B$2)</f>
        <v>102.51819999999999</v>
      </c>
      <c r="G3908" s="18" t="str">
        <f t="shared" si="123"/>
        <v>1.61 + 0</v>
      </c>
      <c r="H3908" s="27">
        <f>[1]!b_dq_pctchange($A3908,日期设置!$B$2,1)/100</f>
        <v>0</v>
      </c>
      <c r="I3908" s="26">
        <f>[1]!b_pq_pctchange(A3908,日期设置!$B$4,日期设置!$B$2,1)</f>
        <v>0</v>
      </c>
      <c r="J3908" s="26">
        <f>[1]!b_pq_pctchange(A3908,日期设置!$C$4,日期设置!$B$2,1)</f>
        <v>0</v>
      </c>
      <c r="K3908" s="52">
        <f>[1]!b_dq_amount($A3908,日期设置!B$2,2,10000)</f>
        <v>0</v>
      </c>
      <c r="L3908" s="26">
        <f>[1]!b_info_latestpar(A3908,日期设置!$B$2)</f>
        <v>100</v>
      </c>
      <c r="M3908" s="6">
        <f>[1]!b_info_outstandingbalance($A3908,日期设置!B$2)</f>
        <v>2.9</v>
      </c>
      <c r="N3908" s="7">
        <f>[1]!b_info_latestissurercreditrating2(A3908,日期设置!$B$2,"102","1")</f>
        <v>0</v>
      </c>
      <c r="O3908" s="8">
        <v>6.5</v>
      </c>
      <c r="P3908" s="9">
        <f>[1]!b_info_repurchasedate(A3908)</f>
        <v>0</v>
      </c>
      <c r="Q3908" s="8" t="s">
        <v>16136</v>
      </c>
      <c r="R3908" s="2" t="str">
        <f>IF((--IF(P3908=0,Q3908,P3908))&gt;(--日期设置!$B$2),IF(P3908=0,Q3908,P3908),Q3908)</f>
        <v>2022-10-31</v>
      </c>
      <c r="S3908" s="2" t="s">
        <v>17923</v>
      </c>
      <c r="T3908" s="8">
        <f>[1]!b_anal_ptmyear($A3908,日期设置!$B$2)</f>
        <v>1.6109589041095891</v>
      </c>
      <c r="U3908" s="8">
        <f>[1]!b_anal_termifexercise($A3908,日期设置!B$2)</f>
        <v>0</v>
      </c>
      <c r="V3908" s="10">
        <f>[1]!b_dq_dirtyprice(A3908,日期设置!$B$2)</f>
        <v>105.047</v>
      </c>
      <c r="W3908" s="11">
        <f>IF(U3908=0,ROUNDUP((Q3908-日期设置!$B$2)/365,0),ROUNDUP((R3908-日期设置!$B$2)/365,0))</f>
        <v>2</v>
      </c>
      <c r="X3908" s="18">
        <f>_xlfn.IFNA(VLOOKUP(A3908,过往入选债券!A:D,4,0),2)</f>
        <v>2</v>
      </c>
      <c r="Y3908">
        <f>_xlfn.IFNA(VLOOKUP(C3908,[2]Sheet1!$A:$A,1,0),3)</f>
        <v>3</v>
      </c>
    </row>
    <row r="3909" spans="1:25" hidden="1" x14ac:dyDescent="0.2">
      <c r="A3909" s="21" t="s">
        <v>10384</v>
      </c>
      <c r="B3909" s="21" t="s">
        <v>10385</v>
      </c>
      <c r="C3909" s="37" t="s">
        <v>372</v>
      </c>
      <c r="D3909" s="26" t="str">
        <f>[1]!b_calc_yield(A3909,日期设置!$B$2,F3909,1,R3909,1,O3909,L3909,S3909,)</f>
        <v>Fetching...</v>
      </c>
      <c r="E3909" s="26">
        <f t="shared" si="122"/>
        <v>9.2958464873470259</v>
      </c>
      <c r="F3909" s="18">
        <f>[1]!b_dq_cleanprice($A3909,日期设置!B$2)</f>
        <v>99.185199999999995</v>
      </c>
      <c r="G3909" s="18" t="str">
        <f t="shared" si="123"/>
        <v>2.01 + 0</v>
      </c>
      <c r="H3909" s="27">
        <f>[1]!b_dq_pctchange($A3909,日期设置!$B$2,1)/100</f>
        <v>0</v>
      </c>
      <c r="I3909" s="26">
        <f>[1]!b_pq_pctchange(A3909,日期设置!$B$4,日期设置!$B$2,1)</f>
        <v>0</v>
      </c>
      <c r="J3909" s="26">
        <f>[1]!b_pq_pctchange(A3909,日期设置!$C$4,日期设置!$B$2,1)</f>
        <v>0</v>
      </c>
      <c r="K3909" s="52">
        <f>[1]!b_dq_amount($A3909,日期设置!B$2,2,10000)</f>
        <v>0</v>
      </c>
      <c r="L3909" s="26">
        <f>[1]!b_info_latestpar(A3909,日期设置!$B$2)</f>
        <v>100</v>
      </c>
      <c r="M3909" s="6">
        <f>[1]!b_info_outstandingbalance($A3909,日期设置!B$2)</f>
        <v>5</v>
      </c>
      <c r="N3909" s="7" t="str">
        <f>[1]!b_info_latestissurercreditrating2(A3909,日期设置!$B$2,"102","1")</f>
        <v>AA</v>
      </c>
      <c r="O3909" s="8">
        <v>4.38</v>
      </c>
      <c r="P3909" s="9">
        <f>[1]!b_info_repurchasedate(A3909)</f>
        <v>0</v>
      </c>
      <c r="Q3909" s="8" t="s">
        <v>16019</v>
      </c>
      <c r="R3909" s="2" t="str">
        <f>IF((--IF(P3909=0,Q3909,P3909))&gt;(--日期设置!$B$2),IF(P3909=0,Q3909,P3909),Q3909)</f>
        <v>2023-03-26</v>
      </c>
      <c r="S3909" s="2" t="s">
        <v>17806</v>
      </c>
      <c r="T3909" s="8">
        <f>[1]!b_anal_ptmyear($A3909,日期设置!$B$2)</f>
        <v>2.010958904109589</v>
      </c>
      <c r="U3909" s="8">
        <f>[1]!b_anal_termifexercise($A3909,日期设置!B$2)</f>
        <v>0</v>
      </c>
      <c r="V3909" s="10">
        <f>[1]!b_dq_dirtyprice(A3909,日期设置!$B$2)</f>
        <v>103.5172</v>
      </c>
      <c r="W3909" s="11">
        <f>IF(U3909=0,ROUNDUP((Q3909-日期设置!$B$2)/365,0),ROUNDUP((R3909-日期设置!$B$2)/365,0))</f>
        <v>3</v>
      </c>
      <c r="X3909" s="18">
        <f>_xlfn.IFNA(VLOOKUP(A3909,过往入选债券!A:D,4,0),2)</f>
        <v>2</v>
      </c>
      <c r="Y3909">
        <f>_xlfn.IFNA(VLOOKUP(C3909,[2]Sheet1!$A:$A,1,0),3)</f>
        <v>3</v>
      </c>
    </row>
    <row r="3910" spans="1:25" hidden="1" x14ac:dyDescent="0.2">
      <c r="A3910" s="21" t="s">
        <v>4374</v>
      </c>
      <c r="B3910" s="21" t="s">
        <v>4375</v>
      </c>
      <c r="C3910" s="37" t="s">
        <v>4376</v>
      </c>
      <c r="D3910" s="26" t="str">
        <f>[1]!b_calc_yield(A3910,日期设置!$B$2,F3910,1,R3910,1,O3910,L3910,S3910,)</f>
        <v>Fetching...</v>
      </c>
      <c r="E3910" s="26">
        <f t="shared" si="122"/>
        <v>9.8234098403736425</v>
      </c>
      <c r="F3910" s="18">
        <f>[1]!b_dq_cleanprice($A3910,日期设置!B$2)</f>
        <v>98.398300000000006</v>
      </c>
      <c r="G3910" s="18" t="str">
        <f t="shared" si="123"/>
        <v>4.10 + 2.10</v>
      </c>
      <c r="H3910" s="27">
        <f>[1]!b_dq_pctchange($A3910,日期设置!$B$2,1)/100</f>
        <v>0</v>
      </c>
      <c r="I3910" s="26">
        <f>[1]!b_pq_pctchange(A3910,日期设置!$B$4,日期设置!$B$2,1)</f>
        <v>0</v>
      </c>
      <c r="J3910" s="26">
        <f>[1]!b_pq_pctchange(A3910,日期设置!$C$4,日期设置!$B$2,1)</f>
        <v>0</v>
      </c>
      <c r="K3910" s="52">
        <f>[1]!b_dq_amount($A3910,日期设置!B$2,2,10000)</f>
        <v>0</v>
      </c>
      <c r="L3910" s="26">
        <f>[1]!b_info_latestpar(A3910,日期设置!$B$2)</f>
        <v>100</v>
      </c>
      <c r="M3910" s="6">
        <f>[1]!b_info_outstandingbalance($A3910,日期设置!B$2)</f>
        <v>5</v>
      </c>
      <c r="N3910" s="7">
        <f>[1]!b_info_latestissurercreditrating2(A3910,日期设置!$B$2,"102","1")</f>
        <v>0</v>
      </c>
      <c r="O3910" s="8">
        <v>4</v>
      </c>
      <c r="P3910" s="9" t="str">
        <f>[1]!b_info_repurchasedate(A3910)</f>
        <v>2023-04-29</v>
      </c>
      <c r="Q3910" s="8" t="s">
        <v>16045</v>
      </c>
      <c r="R3910" s="2" t="str">
        <f>IF((--IF(P3910=0,Q3910,P3910))&gt;(--日期设置!$B$2),IF(P3910=0,Q3910,P3910),Q3910)</f>
        <v>2023-04-29</v>
      </c>
      <c r="S3910" s="2" t="s">
        <v>17832</v>
      </c>
      <c r="T3910" s="8">
        <f>[1]!b_anal_ptmyear($A3910,日期设置!$B$2)</f>
        <v>4.1041095890410961</v>
      </c>
      <c r="U3910" s="8">
        <f>[1]!b_anal_termifexercise($A3910,日期设置!B$2)</f>
        <v>2.1041095890410957</v>
      </c>
      <c r="V3910" s="10">
        <f>[1]!b_dq_dirtyprice(A3910,日期设置!$B$2)</f>
        <v>101.9819</v>
      </c>
      <c r="W3910" s="11">
        <f>IF(U3910=0,ROUNDUP((Q3910-日期设置!$B$2)/365,0),ROUNDUP((R3910-日期设置!$B$2)/365,0))</f>
        <v>3</v>
      </c>
      <c r="X3910" s="18">
        <f>_xlfn.IFNA(VLOOKUP(A3910,过往入选债券!A:D,4,0),2)</f>
        <v>2</v>
      </c>
      <c r="Y3910">
        <f>_xlfn.IFNA(VLOOKUP(C3910,[2]Sheet1!$A:$A,1,0),3)</f>
        <v>3</v>
      </c>
    </row>
    <row r="3911" spans="1:25" hidden="1" x14ac:dyDescent="0.2">
      <c r="A3911" s="28" t="s">
        <v>21390</v>
      </c>
      <c r="B3911" s="28" t="s">
        <v>21391</v>
      </c>
      <c r="C3911" s="39" t="s">
        <v>1828</v>
      </c>
      <c r="D3911" s="26" t="str">
        <f>[1]!b_calc_yield(A3911,日期设置!$B$2,F3911,1,R3911,1,O3911,L3911,S3911,)</f>
        <v>Fetching...</v>
      </c>
      <c r="E3911" s="26">
        <f t="shared" si="122"/>
        <v>12.514039273994658</v>
      </c>
      <c r="F3911" s="18">
        <f>[1]!b_dq_cleanprice($A3911,日期设置!B$2)</f>
        <v>98.5</v>
      </c>
      <c r="G3911" s="18" t="str">
        <f t="shared" si="123"/>
        <v>4.62 + 2.62</v>
      </c>
      <c r="H3911" s="27">
        <f>[1]!b_dq_pctchange($A3911,日期设置!$B$2,1)/100</f>
        <v>0</v>
      </c>
      <c r="I3911" s="26">
        <f>[1]!b_pq_pctchange(A3911,日期设置!$B$4,日期设置!$B$2,1)</f>
        <v>0</v>
      </c>
      <c r="J3911" s="26">
        <f>[1]!b_pq_pctchange(A3911,日期设置!$C$4,日期设置!$B$2,1)</f>
        <v>-0.64044045033585728</v>
      </c>
      <c r="K3911" s="52">
        <f>[1]!b_dq_amount($A3911,日期设置!B$2,2,10000)</f>
        <v>0</v>
      </c>
      <c r="L3911" s="26">
        <f>[1]!b_info_latestpar(A3911,日期设置!$B$2)</f>
        <v>100</v>
      </c>
      <c r="M3911" s="6">
        <f>[1]!b_info_outstandingbalance($A3911,日期设置!B$2)</f>
        <v>10</v>
      </c>
      <c r="N3911" s="7" t="str">
        <f>[1]!b_info_latestissurercreditrating2(A3911,日期设置!$B$2,"102","1")</f>
        <v>AAA</v>
      </c>
      <c r="O3911" s="43">
        <v>4.2</v>
      </c>
      <c r="P3911" s="9" t="str">
        <f>[1]!b_info_repurchasedate(A3911)</f>
        <v>2023-11-05</v>
      </c>
      <c r="Q3911" s="31" t="s">
        <v>17050</v>
      </c>
      <c r="R3911" s="2" t="str">
        <f>IF((--IF(P3911=0,Q3911,P3911))&gt;(--日期设置!$B$2),IF(P3911=0,Q3911,P3911),Q3911)</f>
        <v>2023-11-05</v>
      </c>
      <c r="S3911" s="31" t="s">
        <v>21681</v>
      </c>
      <c r="T3911" s="8">
        <f>[1]!b_anal_ptmyear($A3911,日期设置!$B$2)</f>
        <v>4.624657534246575</v>
      </c>
      <c r="U3911" s="8">
        <f>[1]!b_anal_termifexercise($A3911,日期设置!B$2)</f>
        <v>2.6246575342465754</v>
      </c>
      <c r="V3911" s="10">
        <f>[1]!b_dq_dirtyprice(A3911,日期设置!$B$2)</f>
        <v>100.07640000000001</v>
      </c>
      <c r="W3911" s="11">
        <f>IF(U3911=0,ROUNDUP((Q3911-日期设置!$B$2)/365,0),ROUNDUP((R3911-日期设置!$B$2)/365,0))</f>
        <v>3</v>
      </c>
      <c r="X3911" s="18">
        <f>_xlfn.IFNA(VLOOKUP(A3911,过往入选债券!A:D,4,0),2)</f>
        <v>2</v>
      </c>
      <c r="Y3911">
        <f>_xlfn.IFNA(VLOOKUP(C3911,[2]Sheet1!$A:$A,1,0),3)</f>
        <v>3</v>
      </c>
    </row>
    <row r="3912" spans="1:25" hidden="1" x14ac:dyDescent="0.2">
      <c r="A3912" s="28" t="s">
        <v>20530</v>
      </c>
      <c r="B3912" s="28" t="s">
        <v>20531</v>
      </c>
      <c r="C3912" s="39" t="s">
        <v>20779</v>
      </c>
      <c r="D3912" s="26" t="str">
        <f>[1]!b_calc_yield(A3912,日期设置!$B$2,F3912,1,R3912,1,O3912,L3912,S3912,)</f>
        <v>Fetching...</v>
      </c>
      <c r="E3912" s="26">
        <f t="shared" si="122"/>
        <v>11.907279373802826</v>
      </c>
      <c r="F3912" s="18">
        <f>[1]!b_dq_cleanprice($A3912,日期设置!B$2)</f>
        <v>98.811999999999998</v>
      </c>
      <c r="G3912" s="18" t="str">
        <f t="shared" si="123"/>
        <v>4.51 + 2.51</v>
      </c>
      <c r="H3912" s="27">
        <f>[1]!b_dq_pctchange($A3912,日期设置!$B$2,1)/100</f>
        <v>0</v>
      </c>
      <c r="I3912" s="26">
        <f>[1]!b_pq_pctchange(A3912,日期设置!$B$4,日期设置!$B$2,1)</f>
        <v>0</v>
      </c>
      <c r="J3912" s="26">
        <f>[1]!b_pq_pctchange(A3912,日期设置!$C$4,日期设置!$B$2,1)</f>
        <v>-0.52630095394565024</v>
      </c>
      <c r="K3912" s="52">
        <f>[1]!b_dq_amount($A3912,日期设置!B$2,2,10000)</f>
        <v>0</v>
      </c>
      <c r="L3912" s="26">
        <f>[1]!b_info_latestpar(A3912,日期设置!$B$2)</f>
        <v>100</v>
      </c>
      <c r="M3912" s="6">
        <f>[1]!b_info_outstandingbalance($A3912,日期设置!B$2)</f>
        <v>20</v>
      </c>
      <c r="N3912" s="7" t="str">
        <f>[1]!b_info_latestissurercreditrating2(A3912,日期设置!$B$2,"102","1")</f>
        <v>AA+</v>
      </c>
      <c r="O3912" s="8">
        <v>4.3099999999999996</v>
      </c>
      <c r="P3912" s="9" t="str">
        <f>[1]!b_info_repurchasedate(A3912)</f>
        <v>2023-09-25</v>
      </c>
      <c r="Q3912" s="8" t="s">
        <v>16024</v>
      </c>
      <c r="R3912" s="2" t="str">
        <f>IF((--IF(P3912=0,Q3912,P3912))&gt;(--日期设置!$B$2),IF(P3912=0,Q3912,P3912),Q3912)</f>
        <v>2023-09-25</v>
      </c>
      <c r="S3912" s="31" t="s">
        <v>16496</v>
      </c>
      <c r="T3912" s="8">
        <f>[1]!b_anal_ptmyear($A3912,日期设置!$B$2)</f>
        <v>4.5123287671232877</v>
      </c>
      <c r="U3912" s="8">
        <f>[1]!b_anal_termifexercise($A3912,日期设置!B$2)</f>
        <v>2.5123287671232877</v>
      </c>
      <c r="V3912" s="10">
        <f>[1]!b_dq_dirtyprice(A3912,日期设置!$B$2)</f>
        <v>100.9139</v>
      </c>
      <c r="W3912" s="11">
        <f>IF(U3912=0,ROUNDUP((Q3912-日期设置!$B$2)/365,0),ROUNDUP((R3912-日期设置!$B$2)/365,0))</f>
        <v>3</v>
      </c>
      <c r="X3912" s="18">
        <f>_xlfn.IFNA(VLOOKUP(A3912,过往入选债券!A:D,4,0),2)</f>
        <v>2</v>
      </c>
      <c r="Y3912">
        <f>_xlfn.IFNA(VLOOKUP(C3912,[2]Sheet1!$A:$A,1,0),3)</f>
        <v>3</v>
      </c>
    </row>
    <row r="3913" spans="1:25" hidden="1" x14ac:dyDescent="0.2">
      <c r="A3913" s="21" t="s">
        <v>13771</v>
      </c>
      <c r="B3913" s="21" t="s">
        <v>13772</v>
      </c>
      <c r="C3913" s="37" t="s">
        <v>3301</v>
      </c>
      <c r="D3913" s="26" t="str">
        <f>[1]!b_calc_yield(A3913,日期设置!$B$2,F3913,1,R3913,1,O3913,L3913,S3913,)</f>
        <v>Fetching...</v>
      </c>
      <c r="E3913" s="26">
        <f t="shared" si="122"/>
        <v>21.422254663877926</v>
      </c>
      <c r="F3913" s="18">
        <f>[1]!b_dq_cleanprice($A3913,日期设置!B$2)</f>
        <v>81.665800000000004</v>
      </c>
      <c r="G3913" s="18" t="str">
        <f t="shared" si="123"/>
        <v>3.19 + 0</v>
      </c>
      <c r="H3913" s="27">
        <f>[1]!b_dq_pctchange($A3913,日期设置!$B$2,1)/100</f>
        <v>0</v>
      </c>
      <c r="I3913" s="26">
        <f>[1]!b_pq_pctchange(A3913,日期设置!$B$4,日期设置!$B$2,1)</f>
        <v>0</v>
      </c>
      <c r="J3913" s="26">
        <f>[1]!b_pq_pctchange(A3913,日期设置!$C$4,日期设置!$B$2,1)</f>
        <v>-0.23296867078361835</v>
      </c>
      <c r="K3913" s="52">
        <f>[1]!b_dq_amount($A3913,日期设置!B$2,2,10000)</f>
        <v>0</v>
      </c>
      <c r="L3913" s="26">
        <f>[1]!b_info_latestpar(A3913,日期设置!$B$2)</f>
        <v>80</v>
      </c>
      <c r="M3913" s="6">
        <f>[1]!b_info_outstandingbalance($A3913,日期设置!B$2)</f>
        <v>12</v>
      </c>
      <c r="N3913" s="7" t="str">
        <f>[1]!b_info_latestissurercreditrating2(A3913,日期设置!$B$2,"102","1")</f>
        <v>AA</v>
      </c>
      <c r="O3913" s="8">
        <v>5.95</v>
      </c>
      <c r="P3913" s="9">
        <f>[1]!b_info_repurchasedate(A3913)</f>
        <v>0</v>
      </c>
      <c r="Q3913" s="8" t="s">
        <v>17059</v>
      </c>
      <c r="R3913" s="2" t="str">
        <f>IF((--IF(P3913=0,Q3913,P3913))&gt;(--日期设置!$B$2),IF(P3913=0,Q3913,P3913),Q3913)</f>
        <v>2024-06-02</v>
      </c>
      <c r="S3913" s="2" t="s">
        <v>18682</v>
      </c>
      <c r="T3913" s="8">
        <f>[1]!b_anal_ptmyear($A3913,日期设置!$B$2)</f>
        <v>3.1972602739726028</v>
      </c>
      <c r="U3913" s="8">
        <f>[1]!b_anal_termifexercise($A3913,日期设置!B$2)</f>
        <v>0</v>
      </c>
      <c r="V3913" s="10">
        <f>[1]!b_dq_dirtyprice(A3913,日期设置!$B$2)</f>
        <v>85.486800000000002</v>
      </c>
      <c r="W3913" s="11">
        <f>IF(U3913=0,ROUNDUP((Q3913-日期设置!$B$2)/365,0),ROUNDUP((R3913-日期设置!$B$2)/365,0))</f>
        <v>4</v>
      </c>
      <c r="X3913" s="18">
        <f>_xlfn.IFNA(VLOOKUP(A3913,过往入选债券!A:D,4,0),2)</f>
        <v>2</v>
      </c>
      <c r="Y3913">
        <f>_xlfn.IFNA(VLOOKUP(C3913,[2]Sheet1!$A:$A,1,0),3)</f>
        <v>3</v>
      </c>
    </row>
    <row r="3914" spans="1:25" hidden="1" x14ac:dyDescent="0.2">
      <c r="A3914" s="21" t="s">
        <v>13354</v>
      </c>
      <c r="B3914" s="21" t="s">
        <v>13355</v>
      </c>
      <c r="C3914" s="37" t="s">
        <v>13356</v>
      </c>
      <c r="D3914" s="26" t="str">
        <f>[1]!b_calc_yield(A3914,日期设置!$B$2,F3914,1,R3914,1,O3914,L3914,S3914,)</f>
        <v>Fetching...</v>
      </c>
      <c r="E3914" s="26">
        <f t="shared" si="122"/>
        <v>20.61071300914028</v>
      </c>
      <c r="F3914" s="18">
        <f>[1]!b_dq_cleanprice($A3914,日期设置!B$2)</f>
        <v>57.584699999999998</v>
      </c>
      <c r="G3914" s="18" t="str">
        <f t="shared" si="123"/>
        <v>2.46 + 0</v>
      </c>
      <c r="H3914" s="27">
        <f>[1]!b_dq_pctchange($A3914,日期设置!$B$2,1)/100</f>
        <v>0</v>
      </c>
      <c r="I3914" s="26">
        <f>[1]!b_pq_pctchange(A3914,日期设置!$B$4,日期设置!$B$2,1)</f>
        <v>0.10378096479791296</v>
      </c>
      <c r="J3914" s="26">
        <f>[1]!b_pq_pctchange(A3914,日期设置!$C$4,日期设置!$B$2,1)</f>
        <v>-0.56173372474529204</v>
      </c>
      <c r="K3914" s="52">
        <f>[1]!b_dq_amount($A3914,日期设置!B$2,2,10000)</f>
        <v>0</v>
      </c>
      <c r="L3914" s="26">
        <f>[1]!b_info_latestpar(A3914,日期设置!$B$2)</f>
        <v>60</v>
      </c>
      <c r="M3914" s="6">
        <f>[1]!b_info_outstandingbalance($A3914,日期设置!B$2)</f>
        <v>9</v>
      </c>
      <c r="N3914" s="7" t="str">
        <f>[1]!b_info_latestissurercreditrating2(A3914,日期设置!$B$2,"102","1")</f>
        <v>AA</v>
      </c>
      <c r="O3914" s="8">
        <v>3.62</v>
      </c>
      <c r="P3914" s="9">
        <f>[1]!b_info_repurchasedate(A3914)</f>
        <v>0</v>
      </c>
      <c r="Q3914" s="8" t="s">
        <v>17026</v>
      </c>
      <c r="R3914" s="2" t="str">
        <f>IF((--IF(P3914=0,Q3914,P3914))&gt;(--日期设置!$B$2),IF(P3914=0,Q3914,P3914),Q3914)</f>
        <v>2023-09-07</v>
      </c>
      <c r="S3914" s="2" t="s">
        <v>18705</v>
      </c>
      <c r="T3914" s="8">
        <f>[1]!b_anal_ptmyear($A3914,日期设置!$B$2)</f>
        <v>2.463013698630137</v>
      </c>
      <c r="U3914" s="8">
        <f>[1]!b_anal_termifexercise($A3914,日期设置!B$2)</f>
        <v>0</v>
      </c>
      <c r="V3914" s="10">
        <f>[1]!b_dq_dirtyprice(A3914,日期设置!$B$2)</f>
        <v>58.750999999999998</v>
      </c>
      <c r="W3914" s="11">
        <f>IF(U3914=0,ROUNDUP((Q3914-日期设置!$B$2)/365,0),ROUNDUP((R3914-日期设置!$B$2)/365,0))</f>
        <v>3</v>
      </c>
      <c r="X3914" s="18">
        <f>_xlfn.IFNA(VLOOKUP(A3914,过往入选债券!A:D,4,0),2)</f>
        <v>2</v>
      </c>
      <c r="Y3914">
        <f>_xlfn.IFNA(VLOOKUP(C3914,[2]Sheet1!$A:$A,1,0),3)</f>
        <v>3</v>
      </c>
    </row>
    <row r="3915" spans="1:25" hidden="1" x14ac:dyDescent="0.2">
      <c r="A3915" s="28" t="s">
        <v>19477</v>
      </c>
      <c r="B3915" s="28" t="s">
        <v>19478</v>
      </c>
      <c r="C3915" s="38" t="s">
        <v>130</v>
      </c>
      <c r="D3915" s="26" t="str">
        <f>[1]!b_calc_yield(A3915,日期设置!$B$2,F3915,1,R3915,1,O3915,L3915,S3915,)</f>
        <v>Fetching...</v>
      </c>
      <c r="E3915" s="26">
        <f t="shared" si="122"/>
        <v>11.248333049142655</v>
      </c>
      <c r="F3915" s="18">
        <f>[1]!b_dq_cleanprice($A3915,日期设置!B$2)</f>
        <v>98.8249</v>
      </c>
      <c r="G3915" s="18" t="str">
        <f t="shared" si="123"/>
        <v>2.38 + 0</v>
      </c>
      <c r="H3915" s="27">
        <f>[1]!b_dq_pctchange($A3915,日期设置!$B$2,1)/100</f>
        <v>0</v>
      </c>
      <c r="I3915" s="26">
        <f>[1]!b_pq_pctchange(A3915,日期设置!$B$4,日期设置!$B$2,1)</f>
        <v>0</v>
      </c>
      <c r="J3915" s="26">
        <f>[1]!b_pq_pctchange(A3915,日期设置!$C$4,日期设置!$B$2,1)</f>
        <v>-0.20166706050820413</v>
      </c>
      <c r="K3915" s="52">
        <f>[1]!b_dq_amount($A3915,日期设置!B$2,2,10000)</f>
        <v>0</v>
      </c>
      <c r="L3915" s="26">
        <f>[1]!b_info_latestpar(A3915,日期设置!$B$2)</f>
        <v>100</v>
      </c>
      <c r="M3915" s="6">
        <f>[1]!b_info_outstandingbalance($A3915,日期设置!B$2)</f>
        <v>15</v>
      </c>
      <c r="N3915" s="7" t="str">
        <f>[1]!b_info_latestissurercreditrating2(A3915,日期设置!$B$2,"102","1")</f>
        <v>AAA</v>
      </c>
      <c r="O3915" s="8">
        <v>4.29</v>
      </c>
      <c r="P3915" s="9">
        <f>[1]!b_info_repurchasedate(A3915)</f>
        <v>0</v>
      </c>
      <c r="Q3915" s="8" t="s">
        <v>16442</v>
      </c>
      <c r="R3915" s="2" t="str">
        <f>IF((--IF(P3915=0,Q3915,P3915))&gt;(--日期设置!$B$2),IF(P3915=0,Q3915,P3915),Q3915)</f>
        <v>2023-08-10</v>
      </c>
      <c r="S3915" s="31" t="s">
        <v>19113</v>
      </c>
      <c r="T3915" s="8">
        <f>[1]!b_anal_ptmyear($A3915,日期设置!$B$2)</f>
        <v>2.3863013698630136</v>
      </c>
      <c r="U3915" s="8">
        <f>[1]!b_anal_termifexercise($A3915,日期设置!B$2)</f>
        <v>0</v>
      </c>
      <c r="V3915" s="10">
        <f>[1]!b_dq_dirtyprice(A3915,日期设置!$B$2)</f>
        <v>101.4577</v>
      </c>
      <c r="W3915" s="11">
        <f>IF(U3915=0,ROUNDUP((Q3915-日期设置!$B$2)/365,0),ROUNDUP((R3915-日期设置!$B$2)/365,0))</f>
        <v>3</v>
      </c>
      <c r="X3915" s="18">
        <f>_xlfn.IFNA(VLOOKUP(A3915,过往入选债券!A:D,4,0),2)</f>
        <v>2</v>
      </c>
      <c r="Y3915">
        <f>_xlfn.IFNA(VLOOKUP(C3915,[2]Sheet1!$A:$A,1,0),3)</f>
        <v>3</v>
      </c>
    </row>
    <row r="3916" spans="1:25" hidden="1" x14ac:dyDescent="0.2">
      <c r="A3916" s="21" t="s">
        <v>9940</v>
      </c>
      <c r="B3916" s="21" t="s">
        <v>9941</v>
      </c>
      <c r="C3916" s="37" t="s">
        <v>433</v>
      </c>
      <c r="D3916" s="26" t="str">
        <f>[1]!b_calc_yield(A3916,日期设置!$B$2,F3916,1,R3916,1,O3916,L3916,S3916,)</f>
        <v>Fetching...</v>
      </c>
      <c r="E3916" s="26">
        <f t="shared" si="122"/>
        <v>9.2900592122547199</v>
      </c>
      <c r="F3916" s="18">
        <f>[1]!b_dq_cleanprice($A3916,日期设置!B$2)</f>
        <v>98.675399999999996</v>
      </c>
      <c r="G3916" s="18" t="str">
        <f t="shared" si="123"/>
        <v>3.92 + 1.92</v>
      </c>
      <c r="H3916" s="27">
        <f>[1]!b_dq_pctchange($A3916,日期设置!$B$2,1)/100</f>
        <v>0</v>
      </c>
      <c r="I3916" s="26">
        <f>[1]!b_pq_pctchange(A3916,日期设置!$B$4,日期设置!$B$2,1)</f>
        <v>0</v>
      </c>
      <c r="J3916" s="26">
        <f>[1]!b_pq_pctchange(A3916,日期设置!$C$4,日期设置!$B$2,1)</f>
        <v>0</v>
      </c>
      <c r="K3916" s="52">
        <f>[1]!b_dq_amount($A3916,日期设置!B$2,2,10000)</f>
        <v>0</v>
      </c>
      <c r="L3916" s="26">
        <f>[1]!b_info_latestpar(A3916,日期设置!$B$2)</f>
        <v>100</v>
      </c>
      <c r="M3916" s="6">
        <f>[1]!b_info_outstandingbalance($A3916,日期设置!B$2)</f>
        <v>4.5</v>
      </c>
      <c r="N3916" s="7" t="str">
        <f>[1]!b_info_latestissurercreditrating2(A3916,日期设置!$B$2,"102","1")</f>
        <v>AA+</v>
      </c>
      <c r="O3916" s="8">
        <v>4.08</v>
      </c>
      <c r="P3916" s="9" t="str">
        <f>[1]!b_info_repurchasedate(A3916)</f>
        <v>2023-02-24</v>
      </c>
      <c r="Q3916" s="8" t="s">
        <v>16455</v>
      </c>
      <c r="R3916" s="2" t="str">
        <f>IF((--IF(P3916=0,Q3916,P3916))&gt;(--日期设置!$B$2),IF(P3916=0,Q3916,P3916),Q3916)</f>
        <v>2023-02-24</v>
      </c>
      <c r="S3916" s="2" t="s">
        <v>18222</v>
      </c>
      <c r="T3916" s="8">
        <f>[1]!b_anal_ptmyear($A3916,日期设置!$B$2)</f>
        <v>3.9287671232876713</v>
      </c>
      <c r="U3916" s="8">
        <f>[1]!b_anal_termifexercise($A3916,日期设置!B$2)</f>
        <v>1.9287671232876713</v>
      </c>
      <c r="V3916" s="10">
        <f>[1]!b_dq_dirtyprice(A3916,日期设置!$B$2)</f>
        <v>98.965999999999994</v>
      </c>
      <c r="W3916" s="11">
        <f>IF(U3916=0,ROUNDUP((Q3916-日期设置!$B$2)/365,0),ROUNDUP((R3916-日期设置!$B$2)/365,0))</f>
        <v>2</v>
      </c>
      <c r="X3916" s="18">
        <f>_xlfn.IFNA(VLOOKUP(A3916,过往入选债券!A:D,4,0),2)</f>
        <v>2</v>
      </c>
      <c r="Y3916">
        <f>_xlfn.IFNA(VLOOKUP(C3916,[2]Sheet1!$A:$A,1,0),3)</f>
        <v>3</v>
      </c>
    </row>
    <row r="3917" spans="1:25" hidden="1" x14ac:dyDescent="0.2">
      <c r="A3917" s="21" t="s">
        <v>21146</v>
      </c>
      <c r="B3917" s="21" t="s">
        <v>21147</v>
      </c>
      <c r="C3917" s="37" t="s">
        <v>130</v>
      </c>
      <c r="D3917" s="26" t="str">
        <f>[1]!b_calc_yield(A3917,日期设置!$B$2,F3917,1,R3917,1,O3917,L3917,S3917,)</f>
        <v>Fetching...</v>
      </c>
      <c r="E3917" s="26">
        <f t="shared" si="122"/>
        <v>12.199543426994918</v>
      </c>
      <c r="F3917" s="18">
        <f>[1]!b_dq_cleanprice($A3917,日期设置!B$2)</f>
        <v>98.9542</v>
      </c>
      <c r="G3917" s="18" t="str">
        <f t="shared" si="123"/>
        <v>2.56 + 0</v>
      </c>
      <c r="H3917" s="27">
        <f>[1]!b_dq_pctchange($A3917,日期设置!$B$2,1)/100</f>
        <v>0</v>
      </c>
      <c r="I3917" s="26">
        <f>[1]!b_pq_pctchange(A3917,日期设置!$B$4,日期设置!$B$2,1)</f>
        <v>-0.1356361882194313</v>
      </c>
      <c r="J3917" s="26">
        <f>[1]!b_pq_pctchange(A3917,日期设置!$C$4,日期设置!$B$2,1)</f>
        <v>-0.10246760156154716</v>
      </c>
      <c r="K3917" s="52">
        <f>[1]!b_dq_amount($A3917,日期设置!B$2,2,10000)</f>
        <v>0</v>
      </c>
      <c r="L3917" s="26">
        <f>[1]!b_info_latestpar(A3917,日期设置!$B$2)</f>
        <v>100</v>
      </c>
      <c r="M3917" s="6">
        <f>[1]!b_info_outstandingbalance($A3917,日期设置!B$2)</f>
        <v>10</v>
      </c>
      <c r="N3917" s="7" t="str">
        <f>[1]!b_info_latestissurercreditrating2(A3917,日期设置!$B$2,"102","1")</f>
        <v>AAA</v>
      </c>
      <c r="O3917" s="8">
        <v>4.38</v>
      </c>
      <c r="P3917" s="9">
        <f>[1]!b_info_repurchasedate(A3917)</f>
        <v>0</v>
      </c>
      <c r="Q3917" s="8" t="s">
        <v>17562</v>
      </c>
      <c r="R3917" s="2" t="str">
        <f>IF((--IF(P3917=0,Q3917,P3917))&gt;(--日期设置!$B$2),IF(P3917=0,Q3917,P3917),Q3917)</f>
        <v>2023-10-16</v>
      </c>
      <c r="S3917" s="47" t="s">
        <v>16351</v>
      </c>
      <c r="T3917" s="8">
        <f>[1]!b_anal_ptmyear($A3917,日期设置!$B$2)</f>
        <v>2.56986301369863</v>
      </c>
      <c r="U3917" s="8">
        <f>[1]!b_anal_termifexercise($A3917,日期设置!B$2)</f>
        <v>0</v>
      </c>
      <c r="V3917" s="10">
        <f>[1]!b_dq_dirtyprice(A3917,日期设置!$B$2)</f>
        <v>100.8382</v>
      </c>
      <c r="W3917" s="11">
        <f>IF(U3917=0,ROUNDUP((Q3917-日期设置!$B$2)/365,0),ROUNDUP((R3917-日期设置!$B$2)/365,0))</f>
        <v>3</v>
      </c>
      <c r="X3917" s="18">
        <f>_xlfn.IFNA(VLOOKUP(A3917,过往入选债券!A:D,4,0),2)</f>
        <v>2</v>
      </c>
      <c r="Y3917" s="45">
        <f>_xlfn.IFNA(VLOOKUP(C3917,[2]Sheet1!$A:$A,1,0),3)</f>
        <v>3</v>
      </c>
    </row>
    <row r="3918" spans="1:25" hidden="1" x14ac:dyDescent="0.2">
      <c r="A3918" s="28" t="s">
        <v>21112</v>
      </c>
      <c r="B3918" s="28" t="s">
        <v>21113</v>
      </c>
      <c r="C3918" s="39" t="s">
        <v>3842</v>
      </c>
      <c r="D3918" s="26" t="str">
        <f>[1]!b_calc_yield(A3918,日期设置!$B$2,F3918,1,R3918,1,O3918,L3918,S3918,)</f>
        <v>Fetching...</v>
      </c>
      <c r="E3918" s="26">
        <f t="shared" si="122"/>
        <v>12.180028576595415</v>
      </c>
      <c r="F3918" s="18">
        <f>[1]!b_dq_cleanprice($A3918,日期设置!B$2)</f>
        <v>98.768600000000006</v>
      </c>
      <c r="G3918" s="18" t="str">
        <f t="shared" si="123"/>
        <v>2.56 + 0</v>
      </c>
      <c r="H3918" s="27">
        <f>[1]!b_dq_pctchange($A3918,日期设置!$B$2,1)/100</f>
        <v>0</v>
      </c>
      <c r="I3918" s="26">
        <f>[1]!b_pq_pctchange(A3918,日期设置!$B$4,日期设置!$B$2,1)</f>
        <v>0</v>
      </c>
      <c r="J3918" s="26">
        <f>[1]!b_pq_pctchange(A3918,日期设置!$C$4,日期设置!$B$2,1)</f>
        <v>0</v>
      </c>
      <c r="K3918" s="52">
        <f>[1]!b_dq_amount($A3918,日期设置!B$2,2,10000)</f>
        <v>0</v>
      </c>
      <c r="L3918" s="26">
        <f>[1]!b_info_latestpar(A3918,日期设置!$B$2)</f>
        <v>100</v>
      </c>
      <c r="M3918" s="6">
        <f>[1]!b_info_outstandingbalance($A3918,日期设置!B$2)</f>
        <v>2</v>
      </c>
      <c r="N3918" s="7" t="str">
        <f>[1]!b_info_latestissurercreditrating2(A3918,日期设置!$B$2,"102","1")</f>
        <v>AA</v>
      </c>
      <c r="O3918" s="8">
        <v>4.3</v>
      </c>
      <c r="P3918" s="9">
        <f>[1]!b_info_repurchasedate(A3918)</f>
        <v>0</v>
      </c>
      <c r="Q3918" s="8" t="s">
        <v>21291</v>
      </c>
      <c r="R3918" s="2" t="str">
        <f>IF((--IF(P3918=0,Q3918,P3918))&gt;(--日期设置!$B$2),IF(P3918=0,Q3918,P3918),Q3918)</f>
        <v>2023-10-14</v>
      </c>
      <c r="S3918" s="31" t="s">
        <v>16568</v>
      </c>
      <c r="T3918" s="8">
        <f>[1]!b_anal_ptmyear($A3918,日期设置!$B$2)</f>
        <v>2.5643835616438357</v>
      </c>
      <c r="U3918" s="8">
        <f>[1]!b_anal_termifexercise($A3918,日期设置!B$2)</f>
        <v>0</v>
      </c>
      <c r="V3918" s="10">
        <f>[1]!b_dq_dirtyprice(A3918,日期设置!$B$2)</f>
        <v>100.6418</v>
      </c>
      <c r="W3918" s="11">
        <f>IF(U3918=0,ROUNDUP((Q3918-日期设置!$B$2)/365,0),ROUNDUP((R3918-日期设置!$B$2)/365,0))</f>
        <v>3</v>
      </c>
      <c r="X3918" s="18">
        <f>_xlfn.IFNA(VLOOKUP(A3918,过往入选债券!A:D,4,0),2)</f>
        <v>2</v>
      </c>
      <c r="Y3918">
        <f>_xlfn.IFNA(VLOOKUP(C3918,[2]Sheet1!$A:$A,1,0),3)</f>
        <v>3</v>
      </c>
    </row>
    <row r="3919" spans="1:25" hidden="1" x14ac:dyDescent="0.2">
      <c r="A3919" s="21" t="s">
        <v>11223</v>
      </c>
      <c r="B3919" s="21" t="s">
        <v>11224</v>
      </c>
      <c r="C3919" s="37" t="s">
        <v>10712</v>
      </c>
      <c r="D3919" s="26" t="str">
        <f>[1]!b_calc_yield(A3919,日期设置!$B$2,F3919,1,R3919,1,O3919,L3919,S3919,)</f>
        <v>Fetching...</v>
      </c>
      <c r="E3919" s="26">
        <f t="shared" si="122"/>
        <v>10.560911053161037</v>
      </c>
      <c r="F3919" s="18">
        <f>[1]!b_dq_cleanprice($A3919,日期设置!B$2)</f>
        <v>99.120199999999997</v>
      </c>
      <c r="G3919" s="18" t="str">
        <f t="shared" si="123"/>
        <v>2.25 + 0</v>
      </c>
      <c r="H3919" s="27">
        <f>[1]!b_dq_pctchange($A3919,日期设置!$B$2,1)/100</f>
        <v>0</v>
      </c>
      <c r="I3919" s="26">
        <f>[1]!b_pq_pctchange(A3919,日期设置!$B$4,日期设置!$B$2,1)</f>
        <v>0</v>
      </c>
      <c r="J3919" s="26">
        <f>[1]!b_pq_pctchange(A3919,日期设置!$C$4,日期设置!$B$2,1)</f>
        <v>-0.89347670021537662</v>
      </c>
      <c r="K3919" s="52">
        <f>[1]!b_dq_amount($A3919,日期设置!B$2,2,10000)</f>
        <v>0</v>
      </c>
      <c r="L3919" s="26">
        <f>[1]!b_info_latestpar(A3919,日期设置!$B$2)</f>
        <v>100</v>
      </c>
      <c r="M3919" s="6">
        <f>[1]!b_info_outstandingbalance($A3919,日期设置!B$2)</f>
        <v>5</v>
      </c>
      <c r="N3919" s="7" t="str">
        <f>[1]!b_info_latestissurercreditrating2(A3919,日期设置!$B$2,"102","1")</f>
        <v>AA</v>
      </c>
      <c r="O3919" s="8">
        <v>4.4000000000000004</v>
      </c>
      <c r="P3919" s="9">
        <f>[1]!b_info_repurchasedate(A3919)</f>
        <v>0</v>
      </c>
      <c r="Q3919" s="8" t="s">
        <v>16494</v>
      </c>
      <c r="R3919" s="2" t="str">
        <f>IF((--IF(P3919=0,Q3919,P3919))&gt;(--日期设置!$B$2),IF(P3919=0,Q3919,P3919),Q3919)</f>
        <v>2023-06-24</v>
      </c>
      <c r="S3919" s="2" t="s">
        <v>17996</v>
      </c>
      <c r="T3919" s="8">
        <f>[1]!b_anal_ptmyear($A3919,日期设置!$B$2)</f>
        <v>2.2575342465753425</v>
      </c>
      <c r="U3919" s="8">
        <f>[1]!b_anal_termifexercise($A3919,日期设置!B$2)</f>
        <v>0</v>
      </c>
      <c r="V3919" s="10">
        <f>[1]!b_dq_dirtyprice(A3919,日期设置!$B$2)</f>
        <v>102.387</v>
      </c>
      <c r="W3919" s="11">
        <f>IF(U3919=0,ROUNDUP((Q3919-日期设置!$B$2)/365,0),ROUNDUP((R3919-日期设置!$B$2)/365,0))</f>
        <v>3</v>
      </c>
      <c r="X3919" s="18">
        <f>_xlfn.IFNA(VLOOKUP(A3919,过往入选债券!A:D,4,0),2)</f>
        <v>2</v>
      </c>
      <c r="Y3919">
        <f>_xlfn.IFNA(VLOOKUP(C3919,[2]Sheet1!$A:$A,1,0),3)</f>
        <v>3</v>
      </c>
    </row>
    <row r="3920" spans="1:25" hidden="1" x14ac:dyDescent="0.2">
      <c r="A3920" s="21" t="s">
        <v>13123</v>
      </c>
      <c r="B3920" s="21" t="s">
        <v>13124</v>
      </c>
      <c r="C3920" s="37" t="s">
        <v>13125</v>
      </c>
      <c r="D3920" s="26" t="str">
        <f>[1]!b_calc_yield(A3920,日期设置!$B$2,F3920,1,R3920,1,O3920,L3920,S3920,)</f>
        <v>Fetching...</v>
      </c>
      <c r="E3920" s="26">
        <f t="shared" si="122"/>
        <v>23.912418994386186</v>
      </c>
      <c r="F3920" s="18">
        <f>[1]!b_dq_cleanprice($A3920,日期设置!B$2)</f>
        <v>59.107599999999998</v>
      </c>
      <c r="G3920" s="18" t="str">
        <f t="shared" si="123"/>
        <v>2.23 + 0</v>
      </c>
      <c r="H3920" s="27">
        <f>[1]!b_dq_pctchange($A3920,日期设置!$B$2,1)/100</f>
        <v>0</v>
      </c>
      <c r="I3920" s="26">
        <f>[1]!b_pq_pctchange(A3920,日期设置!$B$4,日期设置!$B$2,1)</f>
        <v>0</v>
      </c>
      <c r="J3920" s="26">
        <f>[1]!b_pq_pctchange(A3920,日期设置!$C$4,日期设置!$B$2,1)</f>
        <v>-0.71839732058123751</v>
      </c>
      <c r="K3920" s="52">
        <f>[1]!b_dq_amount($A3920,日期设置!B$2,2,10000)</f>
        <v>0</v>
      </c>
      <c r="L3920" s="26">
        <f>[1]!b_info_latestpar(A3920,日期设置!$B$2)</f>
        <v>60</v>
      </c>
      <c r="M3920" s="6">
        <f>[1]!b_info_outstandingbalance($A3920,日期设置!B$2)</f>
        <v>3</v>
      </c>
      <c r="N3920" s="7" t="str">
        <f>[1]!b_info_latestissurercreditrating2(A3920,日期设置!$B$2,"102","1")</f>
        <v>AA-</v>
      </c>
      <c r="O3920" s="8">
        <v>5.45</v>
      </c>
      <c r="P3920" s="9">
        <f>[1]!b_info_repurchasedate(A3920)</f>
        <v>0</v>
      </c>
      <c r="Q3920" s="8" t="s">
        <v>16030</v>
      </c>
      <c r="R3920" s="2" t="str">
        <f>IF((--IF(P3920=0,Q3920,P3920))&gt;(--日期设置!$B$2),IF(P3920=0,Q3920,P3920),Q3920)</f>
        <v>2023-06-15</v>
      </c>
      <c r="S3920" s="2" t="s">
        <v>17817</v>
      </c>
      <c r="T3920" s="8">
        <f>[1]!b_anal_ptmyear($A3920,日期设置!$B$2)</f>
        <v>2.2328767123287672</v>
      </c>
      <c r="U3920" s="8">
        <f>[1]!b_anal_termifexercise($A3920,日期设置!B$2)</f>
        <v>0</v>
      </c>
      <c r="V3920" s="10">
        <f>[1]!b_dq_dirtyprice(A3920,日期设置!$B$2)</f>
        <v>61.616100000000003</v>
      </c>
      <c r="W3920" s="11">
        <f>IF(U3920=0,ROUNDUP((Q3920-日期设置!$B$2)/365,0),ROUNDUP((R3920-日期设置!$B$2)/365,0))</f>
        <v>3</v>
      </c>
      <c r="X3920" s="18">
        <f>_xlfn.IFNA(VLOOKUP(A3920,过往入选债券!A:D,4,0),2)</f>
        <v>2</v>
      </c>
      <c r="Y3920">
        <f>_xlfn.IFNA(VLOOKUP(C3920,[2]Sheet1!$A:$A,1,0),3)</f>
        <v>3</v>
      </c>
    </row>
    <row r="3921" spans="1:25" hidden="1" x14ac:dyDescent="0.2">
      <c r="A3921" s="21" t="s">
        <v>4655</v>
      </c>
      <c r="B3921" s="21" t="s">
        <v>4656</v>
      </c>
      <c r="C3921" s="37" t="s">
        <v>4657</v>
      </c>
      <c r="D3921" s="26" t="str">
        <f>[1]!b_calc_yield(A3921,日期设置!$B$2,F3921,1,R3921,1,O3921,L3921,S3921,)</f>
        <v>Fetching...</v>
      </c>
      <c r="E3921" s="26">
        <f t="shared" si="122"/>
        <v>10.625406854578578</v>
      </c>
      <c r="F3921" s="18">
        <f>[1]!b_dq_cleanprice($A3921,日期设置!B$2)</f>
        <v>99.219899999999996</v>
      </c>
      <c r="G3921" s="18" t="str">
        <f t="shared" si="123"/>
        <v>4.27 + 2.27</v>
      </c>
      <c r="H3921" s="27">
        <f>[1]!b_dq_pctchange($A3921,日期设置!$B$2,1)/100</f>
        <v>0</v>
      </c>
      <c r="I3921" s="26">
        <f>[1]!b_pq_pctchange(A3921,日期设置!$B$4,日期设置!$B$2,1)</f>
        <v>0</v>
      </c>
      <c r="J3921" s="26">
        <f>[1]!b_pq_pctchange(A3921,日期设置!$C$4,日期设置!$B$2,1)</f>
        <v>0</v>
      </c>
      <c r="K3921" s="52">
        <f>[1]!b_dq_amount($A3921,日期设置!B$2,2,10000)</f>
        <v>0</v>
      </c>
      <c r="L3921" s="26">
        <f>[1]!b_info_latestpar(A3921,日期设置!$B$2)</f>
        <v>100</v>
      </c>
      <c r="M3921" s="6">
        <f>[1]!b_info_outstandingbalance($A3921,日期设置!B$2)</f>
        <v>8</v>
      </c>
      <c r="N3921" s="7">
        <f>[1]!b_info_latestissurercreditrating2(A3921,日期设置!$B$2,"102","1")</f>
        <v>0</v>
      </c>
      <c r="O3921" s="8">
        <v>4.45</v>
      </c>
      <c r="P3921" s="9" t="str">
        <f>[1]!b_info_repurchasedate(A3921)</f>
        <v>2023-06-29</v>
      </c>
      <c r="Q3921" s="8" t="s">
        <v>16697</v>
      </c>
      <c r="R3921" s="2" t="str">
        <f>IF((--IF(P3921=0,Q3921,P3921))&gt;(--日期设置!$B$2),IF(P3921=0,Q3921,P3921),Q3921)</f>
        <v>2023-06-29</v>
      </c>
      <c r="S3921" s="2" t="s">
        <v>18516</v>
      </c>
      <c r="T3921" s="8">
        <f>[1]!b_anal_ptmyear($A3921,日期设置!$B$2)</f>
        <v>4.2712328767123289</v>
      </c>
      <c r="U3921" s="8">
        <f>[1]!b_anal_termifexercise($A3921,日期设置!B$2)</f>
        <v>2.2712328767123289</v>
      </c>
      <c r="V3921" s="10">
        <f>[1]!b_dq_dirtyprice(A3921,日期设置!$B$2)</f>
        <v>102.4629</v>
      </c>
      <c r="W3921" s="11">
        <f>IF(U3921=0,ROUNDUP((Q3921-日期设置!$B$2)/365,0),ROUNDUP((R3921-日期设置!$B$2)/365,0))</f>
        <v>3</v>
      </c>
      <c r="X3921" s="18">
        <f>_xlfn.IFNA(VLOOKUP(A3921,过往入选债券!A:D,4,0),2)</f>
        <v>2</v>
      </c>
      <c r="Y3921">
        <f>_xlfn.IFNA(VLOOKUP(C3921,[2]Sheet1!$A:$A,1,0),3)</f>
        <v>3</v>
      </c>
    </row>
    <row r="3922" spans="1:25" hidden="1" x14ac:dyDescent="0.2">
      <c r="A3922" s="21" t="s">
        <v>10313</v>
      </c>
      <c r="B3922" s="21" t="s">
        <v>10314</v>
      </c>
      <c r="C3922" s="37" t="s">
        <v>4810</v>
      </c>
      <c r="D3922" s="26" t="str">
        <f>[1]!b_calc_yield(A3922,日期设置!$B$2,F3922,1,R3922,1,O3922,L3922,S3922,)</f>
        <v>Fetching...</v>
      </c>
      <c r="E3922" s="26">
        <f t="shared" si="122"/>
        <v>9.2844033124157122</v>
      </c>
      <c r="F3922" s="18">
        <f>[1]!b_dq_cleanprice($A3922,日期设置!B$2)</f>
        <v>98.6357</v>
      </c>
      <c r="G3922" s="18" t="str">
        <f t="shared" si="123"/>
        <v>2.00 + 0</v>
      </c>
      <c r="H3922" s="27">
        <f>[1]!b_dq_pctchange($A3922,日期设置!$B$2,1)/100</f>
        <v>0</v>
      </c>
      <c r="I3922" s="26">
        <f>[1]!b_pq_pctchange(A3922,日期设置!$B$4,日期设置!$B$2,1)</f>
        <v>0</v>
      </c>
      <c r="J3922" s="26">
        <f>[1]!b_pq_pctchange(A3922,日期设置!$C$4,日期设置!$B$2,1)</f>
        <v>-0.14112868526581585</v>
      </c>
      <c r="K3922" s="52">
        <f>[1]!b_dq_amount($A3922,日期设置!B$2,2,10000)</f>
        <v>0</v>
      </c>
      <c r="L3922" s="26">
        <f>[1]!b_info_latestpar(A3922,日期设置!$B$2)</f>
        <v>100</v>
      </c>
      <c r="M3922" s="6">
        <f>[1]!b_info_outstandingbalance($A3922,日期设置!B$2)</f>
        <v>5</v>
      </c>
      <c r="N3922" s="7" t="str">
        <f>[1]!b_info_latestissurercreditrating2(A3922,日期设置!$B$2,"102","1")</f>
        <v>AA</v>
      </c>
      <c r="O3922" s="8">
        <v>4.08</v>
      </c>
      <c r="P3922" s="9">
        <f>[1]!b_info_repurchasedate(A3922)</f>
        <v>0</v>
      </c>
      <c r="Q3922" s="8" t="s">
        <v>16574</v>
      </c>
      <c r="R3922" s="2" t="str">
        <f>IF((--IF(P3922=0,Q3922,P3922))&gt;(--日期设置!$B$2),IF(P3922=0,Q3922,P3922),Q3922)</f>
        <v>2023-03-23</v>
      </c>
      <c r="S3922" s="2" t="s">
        <v>18214</v>
      </c>
      <c r="T3922" s="8">
        <f>[1]!b_anal_ptmyear($A3922,日期设置!$B$2)</f>
        <v>2.0027397260273974</v>
      </c>
      <c r="U3922" s="8">
        <f>[1]!b_anal_termifexercise($A3922,日期设置!B$2)</f>
        <v>0</v>
      </c>
      <c r="V3922" s="10">
        <f>[1]!b_dq_dirtyprice(A3922,日期设置!$B$2)</f>
        <v>102.7045</v>
      </c>
      <c r="W3922" s="11">
        <f>IF(U3922=0,ROUNDUP((Q3922-日期设置!$B$2)/365,0),ROUNDUP((R3922-日期设置!$B$2)/365,0))</f>
        <v>3</v>
      </c>
      <c r="X3922" s="18">
        <f>_xlfn.IFNA(VLOOKUP(A3922,过往入选债券!A:D,4,0),2)</f>
        <v>2</v>
      </c>
      <c r="Y3922">
        <f>_xlfn.IFNA(VLOOKUP(C3922,[2]Sheet1!$A:$A,1,0),3)</f>
        <v>3</v>
      </c>
    </row>
    <row r="3923" spans="1:25" hidden="1" x14ac:dyDescent="0.2">
      <c r="A3923" s="21" t="s">
        <v>4888</v>
      </c>
      <c r="B3923" s="21" t="s">
        <v>4889</v>
      </c>
      <c r="C3923" s="37" t="s">
        <v>440</v>
      </c>
      <c r="D3923" s="26" t="str">
        <f>[1]!b_calc_yield(A3923,日期设置!$B$2,F3923,1,R3923,1,O3923,L3923,S3923,)</f>
        <v>Fetching...</v>
      </c>
      <c r="E3923" s="26">
        <f t="shared" si="122"/>
        <v>28.990993582583325</v>
      </c>
      <c r="F3923" s="18">
        <f>[1]!b_dq_cleanprice($A3923,日期设置!B$2)</f>
        <v>64.008600000000001</v>
      </c>
      <c r="G3923" s="18" t="str">
        <f t="shared" si="123"/>
        <v>2.72 + 0</v>
      </c>
      <c r="H3923" s="27">
        <f>[1]!b_dq_pctchange($A3923,日期设置!$B$2,1)/100</f>
        <v>0</v>
      </c>
      <c r="I3923" s="26">
        <f>[1]!b_pq_pctchange(A3923,日期设置!$B$4,日期设置!$B$2,1)</f>
        <v>-4.8719702435045614E-2</v>
      </c>
      <c r="J3923" s="26">
        <f>[1]!b_pq_pctchange(A3923,日期设置!$C$4,日期设置!$B$2,1)</f>
        <v>-0.81199269826413467</v>
      </c>
      <c r="K3923" s="52">
        <f>[1]!b_dq_amount($A3923,日期设置!B$2,2,10000)</f>
        <v>0</v>
      </c>
      <c r="L3923" s="26">
        <f>[1]!b_info_latestpar(A3923,日期设置!$B$2)</f>
        <v>60</v>
      </c>
      <c r="M3923" s="6">
        <f>[1]!b_info_outstandingbalance($A3923,日期设置!B$2)</f>
        <v>21</v>
      </c>
      <c r="N3923" s="7" t="str">
        <f>[1]!b_info_latestissurercreditrating2(A3923,日期设置!$B$2,"102","1")</f>
        <v>AA+</v>
      </c>
      <c r="O3923" s="8">
        <v>8.1</v>
      </c>
      <c r="P3923" s="9">
        <f>[1]!b_info_repurchasedate(A3923)</f>
        <v>0</v>
      </c>
      <c r="Q3923" s="8" t="s">
        <v>16656</v>
      </c>
      <c r="R3923" s="2" t="str">
        <f>IF((--IF(P3923=0,Q3923,P3923))&gt;(--日期设置!$B$2),IF(P3923=0,Q3923,P3923),Q3923)</f>
        <v>2023-12-11</v>
      </c>
      <c r="S3923" s="2" t="s">
        <v>18235</v>
      </c>
      <c r="T3923" s="8">
        <f>[1]!b_anal_ptmyear($A3923,日期设置!$B$2)</f>
        <v>2.7232876712328768</v>
      </c>
      <c r="U3923" s="8">
        <f>[1]!b_anal_termifexercise($A3923,日期设置!B$2)</f>
        <v>0</v>
      </c>
      <c r="V3923" s="10">
        <f>[1]!b_dq_dirtyprice(A3923,日期设置!$B$2)</f>
        <v>65.353399999999993</v>
      </c>
      <c r="W3923" s="11">
        <f>IF(U3923=0,ROUNDUP((Q3923-日期设置!$B$2)/365,0),ROUNDUP((R3923-日期设置!$B$2)/365,0))</f>
        <v>3</v>
      </c>
      <c r="X3923" s="18">
        <f>_xlfn.IFNA(VLOOKUP(A3923,过往入选债券!A:D,4,0),2)</f>
        <v>2</v>
      </c>
      <c r="Y3923">
        <f>_xlfn.IFNA(VLOOKUP(C3923,[2]Sheet1!$A:$A,1,0),3)</f>
        <v>3</v>
      </c>
    </row>
    <row r="3924" spans="1:25" hidden="1" x14ac:dyDescent="0.2">
      <c r="A3924" s="21" t="s">
        <v>10424</v>
      </c>
      <c r="B3924" s="21" t="s">
        <v>10425</v>
      </c>
      <c r="C3924" s="37" t="s">
        <v>1802</v>
      </c>
      <c r="D3924" s="26" t="str">
        <f>[1]!b_calc_yield(A3924,日期设置!$B$2,F3924,1,R3924,1,O3924,L3924,S3924,)</f>
        <v>Fetching...</v>
      </c>
      <c r="E3924" s="26">
        <f t="shared" si="122"/>
        <v>10.244460277806144</v>
      </c>
      <c r="F3924" s="18">
        <f>[1]!b_dq_cleanprice($A3924,日期设置!B$2)</f>
        <v>97.840199999999996</v>
      </c>
      <c r="G3924" s="18" t="str">
        <f t="shared" si="123"/>
        <v>4.18 + 2.18</v>
      </c>
      <c r="H3924" s="27">
        <f>[1]!b_dq_pctchange($A3924,日期设置!$B$2,1)/100</f>
        <v>0</v>
      </c>
      <c r="I3924" s="26">
        <f>[1]!b_pq_pctchange(A3924,日期设置!$B$4,日期设置!$B$2,1)</f>
        <v>0</v>
      </c>
      <c r="J3924" s="26">
        <f>[1]!b_pq_pctchange(A3924,日期设置!$C$4,日期设置!$B$2,1)</f>
        <v>0</v>
      </c>
      <c r="K3924" s="52">
        <f>[1]!b_dq_amount($A3924,日期设置!B$2,2,10000)</f>
        <v>0</v>
      </c>
      <c r="L3924" s="26">
        <f>[1]!b_info_latestpar(A3924,日期设置!$B$2)</f>
        <v>100</v>
      </c>
      <c r="M3924" s="6">
        <f>[1]!b_info_outstandingbalance($A3924,日期设置!B$2)</f>
        <v>4.0999999999999996</v>
      </c>
      <c r="N3924" s="7" t="str">
        <f>[1]!b_info_latestissurercreditrating2(A3924,日期设置!$B$2,"102","1")</f>
        <v>AA</v>
      </c>
      <c r="O3924" s="8">
        <v>3.75</v>
      </c>
      <c r="P3924" s="9" t="str">
        <f>[1]!b_info_repurchasedate(A3924)</f>
        <v>2023-05-27</v>
      </c>
      <c r="Q3924" s="8" t="s">
        <v>16374</v>
      </c>
      <c r="R3924" s="2" t="str">
        <f>IF((--IF(P3924=0,Q3924,P3924))&gt;(--日期设置!$B$2),IF(P3924=0,Q3924,P3924),Q3924)</f>
        <v>2023-05-27</v>
      </c>
      <c r="S3924" s="2" t="s">
        <v>18151</v>
      </c>
      <c r="T3924" s="8">
        <f>[1]!b_anal_ptmyear($A3924,日期设置!$B$2)</f>
        <v>4.1808219178082195</v>
      </c>
      <c r="U3924" s="8">
        <f>[1]!b_anal_termifexercise($A3924,日期设置!B$2)</f>
        <v>2.1808219178082191</v>
      </c>
      <c r="V3924" s="10">
        <f>[1]!b_dq_dirtyprice(A3924,日期设置!$B$2)</f>
        <v>100.9121</v>
      </c>
      <c r="W3924" s="11">
        <f>IF(U3924=0,ROUNDUP((Q3924-日期设置!$B$2)/365,0),ROUNDUP((R3924-日期设置!$B$2)/365,0))</f>
        <v>3</v>
      </c>
      <c r="X3924" s="18">
        <f>_xlfn.IFNA(VLOOKUP(A3924,过往入选债券!A:D,4,0),2)</f>
        <v>2</v>
      </c>
      <c r="Y3924">
        <f>_xlfn.IFNA(VLOOKUP(C3924,[2]Sheet1!$A:$A,1,0),3)</f>
        <v>3</v>
      </c>
    </row>
    <row r="3925" spans="1:25" hidden="1" x14ac:dyDescent="0.2">
      <c r="A3925" s="28" t="s">
        <v>20718</v>
      </c>
      <c r="B3925" s="28" t="s">
        <v>20719</v>
      </c>
      <c r="C3925" s="39" t="s">
        <v>979</v>
      </c>
      <c r="D3925" s="26" t="str">
        <f>[1]!b_calc_yield(A3925,日期设置!$B$2,F3925,1,R3925,1,O3925,L3925,S3925,)</f>
        <v>Fetching...</v>
      </c>
      <c r="E3925" s="26">
        <f t="shared" si="122"/>
        <v>30.362871129033021</v>
      </c>
      <c r="F3925" s="18">
        <f>[1]!b_dq_cleanprice($A3925,日期设置!B$2)</f>
        <v>102.3824</v>
      </c>
      <c r="G3925" s="18" t="str">
        <f t="shared" si="123"/>
        <v>6.52 + 0</v>
      </c>
      <c r="H3925" s="27">
        <f>[1]!b_dq_pctchange($A3925,日期设置!$B$2,1)/100</f>
        <v>0</v>
      </c>
      <c r="I3925" s="26">
        <f>[1]!b_pq_pctchange(A3925,日期设置!$B$4,日期设置!$B$2,1)</f>
        <v>0</v>
      </c>
      <c r="J3925" s="26">
        <f>[1]!b_pq_pctchange(A3925,日期设置!$C$4,日期设置!$B$2,1)</f>
        <v>0</v>
      </c>
      <c r="K3925" s="52">
        <f>[1]!b_dq_amount($A3925,日期设置!B$2,2,10000)</f>
        <v>0</v>
      </c>
      <c r="L3925" s="26">
        <f>[1]!b_info_latestpar(A3925,日期设置!$B$2)</f>
        <v>100</v>
      </c>
      <c r="M3925" s="6">
        <f>[1]!b_info_outstandingbalance($A3925,日期设置!B$2)</f>
        <v>11.2</v>
      </c>
      <c r="N3925" s="7" t="str">
        <f>[1]!b_info_latestissurercreditrating2(A3925,日期设置!$B$2,"102","1")</f>
        <v>AA+</v>
      </c>
      <c r="O3925" s="8">
        <v>5.25</v>
      </c>
      <c r="P3925" s="9">
        <f>[1]!b_info_repurchasedate(A3925)</f>
        <v>0</v>
      </c>
      <c r="Q3925" s="8" t="s">
        <v>20830</v>
      </c>
      <c r="R3925" s="2" t="str">
        <f>IF((--IF(P3925=0,Q3925,P3925))&gt;(--日期设置!$B$2),IF(P3925=0,Q3925,P3925),Q3925)</f>
        <v>2027-09-28</v>
      </c>
      <c r="S3925" s="31" t="s">
        <v>17447</v>
      </c>
      <c r="T3925" s="8">
        <f>[1]!b_anal_ptmyear($A3925,日期设置!$B$2)</f>
        <v>6.5205479452054798</v>
      </c>
      <c r="U3925" s="8">
        <f>[1]!b_anal_termifexercise($A3925,日期设置!B$2)</f>
        <v>0</v>
      </c>
      <c r="V3925" s="10">
        <f>[1]!b_dq_dirtyprice(A3925,日期设置!$B$2)</f>
        <v>104.8995</v>
      </c>
      <c r="W3925" s="11">
        <f>IF(U3925=0,ROUNDUP((Q3925-日期设置!$B$2)/365,0),ROUNDUP((R3925-日期设置!$B$2)/365,0))</f>
        <v>7</v>
      </c>
      <c r="X3925" s="18">
        <f>_xlfn.IFNA(VLOOKUP(A3925,过往入选债券!A:D,4,0),2)</f>
        <v>2</v>
      </c>
      <c r="Y3925">
        <f>_xlfn.IFNA(VLOOKUP(C3925,[2]Sheet1!$A:$A,1,0),3)</f>
        <v>3</v>
      </c>
    </row>
    <row r="3926" spans="1:25" hidden="1" x14ac:dyDescent="0.2">
      <c r="A3926" s="21" t="s">
        <v>14087</v>
      </c>
      <c r="B3926" s="21" t="s">
        <v>14088</v>
      </c>
      <c r="C3926" s="37" t="s">
        <v>94</v>
      </c>
      <c r="D3926" s="26" t="str">
        <f>[1]!b_calc_yield(A3926,日期设置!$B$2,F3926,1,R3926,1,O3926,L3926,S3926,)</f>
        <v>Fetching...</v>
      </c>
      <c r="E3926" s="26">
        <f t="shared" si="122"/>
        <v>22.325321674250631</v>
      </c>
      <c r="F3926" s="18">
        <f>[1]!b_dq_cleanprice($A3926,日期设置!B$2)</f>
        <v>81.665400000000005</v>
      </c>
      <c r="G3926" s="18" t="str">
        <f t="shared" si="123"/>
        <v>3.45 + 0</v>
      </c>
      <c r="H3926" s="27">
        <f>[1]!b_dq_pctchange($A3926,日期设置!$B$2,1)/100</f>
        <v>0</v>
      </c>
      <c r="I3926" s="26">
        <f>[1]!b_pq_pctchange(A3926,日期设置!$B$4,日期设置!$B$2,1)</f>
        <v>0</v>
      </c>
      <c r="J3926" s="26">
        <f>[1]!b_pq_pctchange(A3926,日期设置!$C$4,日期设置!$B$2,1)</f>
        <v>-1.1720371421414113</v>
      </c>
      <c r="K3926" s="52">
        <f>[1]!b_dq_amount($A3926,日期设置!B$2,2,10000)</f>
        <v>0</v>
      </c>
      <c r="L3926" s="26">
        <f>[1]!b_info_latestpar(A3926,日期设置!$B$2)</f>
        <v>80</v>
      </c>
      <c r="M3926" s="6">
        <f>[1]!b_info_outstandingbalance($A3926,日期设置!B$2)</f>
        <v>8.8000000000000007</v>
      </c>
      <c r="N3926" s="7" t="str">
        <f>[1]!b_info_latestissurercreditrating2(A3926,日期设置!$B$2,"102","1")</f>
        <v>AA</v>
      </c>
      <c r="O3926" s="8">
        <v>5.74</v>
      </c>
      <c r="P3926" s="9">
        <f>[1]!b_info_repurchasedate(A3926)</f>
        <v>0</v>
      </c>
      <c r="Q3926" s="8" t="s">
        <v>17043</v>
      </c>
      <c r="R3926" s="2" t="str">
        <f>IF((--IF(P3926=0,Q3926,P3926))&gt;(--日期设置!$B$2),IF(P3926=0,Q3926,P3926),Q3926)</f>
        <v>2024-09-04</v>
      </c>
      <c r="S3926" s="2" t="s">
        <v>18674</v>
      </c>
      <c r="T3926" s="8">
        <f>[1]!b_anal_ptmyear($A3926,日期设置!$B$2)</f>
        <v>3.4547945205479453</v>
      </c>
      <c r="U3926" s="8">
        <f>[1]!b_anal_termifexercise($A3926,日期设置!B$2)</f>
        <v>0</v>
      </c>
      <c r="V3926" s="10">
        <f>[1]!b_dq_dirtyprice(A3926,日期设置!$B$2)</f>
        <v>84.168999999999997</v>
      </c>
      <c r="W3926" s="11">
        <f>IF(U3926=0,ROUNDUP((Q3926-日期设置!$B$2)/365,0),ROUNDUP((R3926-日期设置!$B$2)/365,0))</f>
        <v>4</v>
      </c>
      <c r="X3926" s="18">
        <f>_xlfn.IFNA(VLOOKUP(A3926,过往入选债券!A:D,4,0),2)</f>
        <v>2</v>
      </c>
      <c r="Y3926">
        <f>_xlfn.IFNA(VLOOKUP(C3926,[2]Sheet1!$A:$A,1,0),3)</f>
        <v>3</v>
      </c>
    </row>
    <row r="3927" spans="1:25" hidden="1" x14ac:dyDescent="0.2">
      <c r="A3927" s="21" t="s">
        <v>3279</v>
      </c>
      <c r="B3927" s="21" t="s">
        <v>3280</v>
      </c>
      <c r="C3927" s="37" t="s">
        <v>1169</v>
      </c>
      <c r="D3927" s="26" t="str">
        <f>[1]!b_calc_yield(A3927,日期设置!$B$2,F3927,1,R3927,1,O3927,L3927,S3927,)</f>
        <v>Fetching...</v>
      </c>
      <c r="E3927" s="26">
        <f t="shared" si="122"/>
        <v>6.1698832704143225</v>
      </c>
      <c r="F3927" s="18">
        <f>[1]!b_dq_cleanprice($A3927,日期设置!B$2)</f>
        <v>100.9636</v>
      </c>
      <c r="G3927" s="18" t="str">
        <f t="shared" si="123"/>
        <v>1.32 + 0</v>
      </c>
      <c r="H3927" s="27">
        <f>[1]!b_dq_pctchange($A3927,日期设置!$B$2,1)/100</f>
        <v>0</v>
      </c>
      <c r="I3927" s="26">
        <f>[1]!b_pq_pctchange(A3927,日期设置!$B$4,日期设置!$B$2,1)</f>
        <v>0</v>
      </c>
      <c r="J3927" s="26">
        <f>[1]!b_pq_pctchange(A3927,日期设置!$C$4,日期设置!$B$2,1)</f>
        <v>0</v>
      </c>
      <c r="K3927" s="52">
        <f>[1]!b_dq_amount($A3927,日期设置!B$2,2,10000)</f>
        <v>0</v>
      </c>
      <c r="L3927" s="26">
        <f>[1]!b_info_latestpar(A3927,日期设置!$B$2)</f>
        <v>100</v>
      </c>
      <c r="M3927" s="6">
        <f>[1]!b_info_outstandingbalance($A3927,日期设置!B$2)</f>
        <v>5</v>
      </c>
      <c r="N3927" s="7">
        <f>[1]!b_info_latestissurercreditrating2(A3927,日期设置!$B$2,"102","1")</f>
        <v>0</v>
      </c>
      <c r="O3927" s="8">
        <v>5.6</v>
      </c>
      <c r="P3927" s="9">
        <f>[1]!b_info_repurchasedate(A3927)</f>
        <v>0</v>
      </c>
      <c r="Q3927" s="8" t="s">
        <v>16737</v>
      </c>
      <c r="R3927" s="2" t="str">
        <f>IF((--IF(P3927=0,Q3927,P3927))&gt;(--日期设置!$B$2),IF(P3927=0,Q3927,P3927),Q3927)</f>
        <v>2022-07-19</v>
      </c>
      <c r="S3927" s="2" t="s">
        <v>18353</v>
      </c>
      <c r="T3927" s="8">
        <f>[1]!b_anal_ptmyear($A3927,日期设置!$B$2)</f>
        <v>1.3260273972602739</v>
      </c>
      <c r="U3927" s="8">
        <f>[1]!b_anal_termifexercise($A3927,日期设置!B$2)</f>
        <v>0</v>
      </c>
      <c r="V3927" s="10">
        <f>[1]!b_dq_dirtyprice(A3927,日期设置!$B$2)</f>
        <v>104.73779999999999</v>
      </c>
      <c r="W3927" s="11">
        <f>IF(U3927=0,ROUNDUP((Q3927-日期设置!$B$2)/365,0),ROUNDUP((R3927-日期设置!$B$2)/365,0))</f>
        <v>2</v>
      </c>
      <c r="X3927" s="18">
        <f>_xlfn.IFNA(VLOOKUP(A3927,过往入选债券!A:D,4,0),2)</f>
        <v>2</v>
      </c>
      <c r="Y3927">
        <f>_xlfn.IFNA(VLOOKUP(C3927,[2]Sheet1!$A:$A,1,0),3)</f>
        <v>3</v>
      </c>
    </row>
    <row r="3928" spans="1:25" hidden="1" x14ac:dyDescent="0.2">
      <c r="A3928" s="21" t="s">
        <v>11384</v>
      </c>
      <c r="B3928" s="21" t="s">
        <v>11385</v>
      </c>
      <c r="C3928" s="37" t="s">
        <v>353</v>
      </c>
      <c r="D3928" s="26" t="str">
        <f>[1]!b_calc_yield(A3928,日期设置!$B$2,F3928,1,R3928,1,O3928,L3928,S3928,)</f>
        <v>Fetching...</v>
      </c>
      <c r="E3928" s="26">
        <f t="shared" si="122"/>
        <v>11.025492141464511</v>
      </c>
      <c r="F3928" s="18">
        <f>[1]!b_dq_cleanprice($A3928,日期设置!B$2)</f>
        <v>98.4</v>
      </c>
      <c r="G3928" s="18" t="str">
        <f t="shared" si="123"/>
        <v>2.33 + 0</v>
      </c>
      <c r="H3928" s="27">
        <f>[1]!b_dq_pctchange($A3928,日期设置!$B$2,1)/100</f>
        <v>0</v>
      </c>
      <c r="I3928" s="26">
        <f>[1]!b_pq_pctchange(A3928,日期设置!$B$4,日期设置!$B$2,1)</f>
        <v>0</v>
      </c>
      <c r="J3928" s="26">
        <f>[1]!b_pq_pctchange(A3928,日期设置!$C$4,日期设置!$B$2,1)</f>
        <v>-0.90913851371763854</v>
      </c>
      <c r="K3928" s="52">
        <f>[1]!b_dq_amount($A3928,日期设置!B$2,2,10000)</f>
        <v>0</v>
      </c>
      <c r="L3928" s="26">
        <f>[1]!b_info_latestpar(A3928,日期设置!$B$2)</f>
        <v>100</v>
      </c>
      <c r="M3928" s="6">
        <f>[1]!b_info_outstandingbalance($A3928,日期设置!B$2)</f>
        <v>10</v>
      </c>
      <c r="N3928" s="7" t="str">
        <f>[1]!b_info_latestissurercreditrating2(A3928,日期设置!$B$2,"102","1")</f>
        <v>AAA</v>
      </c>
      <c r="O3928" s="8">
        <v>4.08</v>
      </c>
      <c r="P3928" s="9">
        <f>[1]!b_info_repurchasedate(A3928)</f>
        <v>0</v>
      </c>
      <c r="Q3928" s="8" t="s">
        <v>16077</v>
      </c>
      <c r="R3928" s="2" t="str">
        <f>IF((--IF(P3928=0,Q3928,P3928))&gt;(--日期设置!$B$2),IF(P3928=0,Q3928,P3928),Q3928)</f>
        <v>2023-07-24</v>
      </c>
      <c r="S3928" s="2" t="s">
        <v>17863</v>
      </c>
      <c r="T3928" s="8">
        <f>[1]!b_anal_ptmyear($A3928,日期设置!$B$2)</f>
        <v>2.3397260273972602</v>
      </c>
      <c r="U3928" s="8">
        <f>[1]!b_anal_termifexercise($A3928,日期设置!B$2)</f>
        <v>0</v>
      </c>
      <c r="V3928" s="10">
        <f>[1]!b_dq_dirtyprice(A3928,日期设置!$B$2)</f>
        <v>101.0939</v>
      </c>
      <c r="W3928" s="11">
        <f>IF(U3928=0,ROUNDUP((Q3928-日期设置!$B$2)/365,0),ROUNDUP((R3928-日期设置!$B$2)/365,0))</f>
        <v>3</v>
      </c>
      <c r="X3928" s="18">
        <f>_xlfn.IFNA(VLOOKUP(A3928,过往入选债券!A:D,4,0),2)</f>
        <v>2</v>
      </c>
      <c r="Y3928">
        <f>_xlfn.IFNA(VLOOKUP(C3928,[2]Sheet1!$A:$A,1,0),3)</f>
        <v>3</v>
      </c>
    </row>
    <row r="3929" spans="1:25" hidden="1" x14ac:dyDescent="0.2">
      <c r="A3929" s="21" t="s">
        <v>639</v>
      </c>
      <c r="B3929" s="21" t="s">
        <v>640</v>
      </c>
      <c r="C3929" s="37" t="s">
        <v>154</v>
      </c>
      <c r="D3929" s="26" t="str">
        <f>[1]!b_calc_yield(A3929,日期设置!$B$2,F3929,1,R3929,1,O3929,L3929,S3929,)</f>
        <v>Fetching...</v>
      </c>
      <c r="E3929" s="26">
        <f t="shared" si="122"/>
        <v>2.793186392420588</v>
      </c>
      <c r="F3929" s="18">
        <f>[1]!b_dq_cleanprice($A3929,日期设置!B$2)</f>
        <v>99.884900000000002</v>
      </c>
      <c r="G3929" s="18" t="str">
        <f t="shared" si="123"/>
        <v>0.58 + 0</v>
      </c>
      <c r="H3929" s="27">
        <f>[1]!b_dq_pctchange($A3929,日期设置!$B$2,1)/100</f>
        <v>0</v>
      </c>
      <c r="I3929" s="26">
        <f>[1]!b_pq_pctchange(A3929,日期设置!$B$4,日期设置!$B$2,1)</f>
        <v>0</v>
      </c>
      <c r="J3929" s="26">
        <f>[1]!b_pq_pctchange(A3929,日期设置!$C$4,日期设置!$B$2,1)</f>
        <v>0</v>
      </c>
      <c r="K3929" s="52">
        <f>[1]!b_dq_amount($A3929,日期设置!B$2,2,10000)</f>
        <v>0</v>
      </c>
      <c r="L3929" s="26">
        <f>[1]!b_info_latestpar(A3929,日期设置!$B$2)</f>
        <v>100</v>
      </c>
      <c r="M3929" s="6">
        <f>[1]!b_info_outstandingbalance($A3929,日期设置!B$2)</f>
        <v>4</v>
      </c>
      <c r="N3929" s="7">
        <f>[1]!b_info_latestissurercreditrating2(A3929,日期设置!$B$2,"102","1")</f>
        <v>0</v>
      </c>
      <c r="O3929" s="8">
        <v>4.7</v>
      </c>
      <c r="P3929" s="9">
        <f>[1]!b_info_repurchasedate(A3929)</f>
        <v>0</v>
      </c>
      <c r="Q3929" s="8" t="s">
        <v>16272</v>
      </c>
      <c r="R3929" s="2" t="str">
        <f>IF((--IF(P3929=0,Q3929,P3929))&gt;(--日期设置!$B$2),IF(P3929=0,Q3929,P3929),Q3929)</f>
        <v>2021-10-20</v>
      </c>
      <c r="S3929" s="2" t="s">
        <v>18053</v>
      </c>
      <c r="T3929" s="8">
        <f>[1]!b_anal_ptmyear($A3929,日期设置!$B$2)</f>
        <v>0.58082191780821912</v>
      </c>
      <c r="U3929" s="8">
        <f>[1]!b_anal_termifexercise($A3929,日期设置!B$2)</f>
        <v>0</v>
      </c>
      <c r="V3929" s="10">
        <f>[1]!b_dq_dirtyprice(A3929,日期设置!$B$2)</f>
        <v>101.855</v>
      </c>
      <c r="W3929" s="11">
        <f>IF(U3929=0,ROUNDUP((Q3929-日期设置!$B$2)/365,0),ROUNDUP((R3929-日期设置!$B$2)/365,0))</f>
        <v>1</v>
      </c>
      <c r="X3929" s="18">
        <f>_xlfn.IFNA(VLOOKUP(A3929,过往入选债券!A:D,4,0),2)</f>
        <v>2</v>
      </c>
      <c r="Y3929">
        <f>_xlfn.IFNA(VLOOKUP(C3929,[2]Sheet1!$A:$A,1,0),3)</f>
        <v>3</v>
      </c>
    </row>
    <row r="3930" spans="1:25" hidden="1" x14ac:dyDescent="0.2">
      <c r="A3930" s="21" t="s">
        <v>15712</v>
      </c>
      <c r="B3930" s="21" t="s">
        <v>15713</v>
      </c>
      <c r="C3930" s="37" t="s">
        <v>214</v>
      </c>
      <c r="D3930" s="26" t="str">
        <f>[1]!b_calc_yield(A3930,日期设置!$B$2,F3930,1,R3930,1,O3930,L3930,S3930,)</f>
        <v>Fetching...</v>
      </c>
      <c r="E3930" s="26">
        <f t="shared" si="122"/>
        <v>19.262404094181008</v>
      </c>
      <c r="F3930" s="18">
        <f>[1]!b_dq_cleanprice($A3930,日期设置!B$2)</f>
        <v>96.8566</v>
      </c>
      <c r="G3930" s="18" t="str">
        <f t="shared" si="123"/>
        <v>3.96 + 0</v>
      </c>
      <c r="H3930" s="27">
        <f>[1]!b_dq_pctchange($A3930,日期设置!$B$2,1)/100</f>
        <v>0</v>
      </c>
      <c r="I3930" s="26">
        <f>[1]!b_pq_pctchange(A3930,日期设置!$B$4,日期设置!$B$2,1)</f>
        <v>0</v>
      </c>
      <c r="J3930" s="26">
        <f>[1]!b_pq_pctchange(A3930,日期设置!$C$4,日期设置!$B$2,1)</f>
        <v>0</v>
      </c>
      <c r="K3930" s="52">
        <f>[1]!b_dq_amount($A3930,日期设置!B$2,2,10000)</f>
        <v>0</v>
      </c>
      <c r="L3930" s="26">
        <f>[1]!b_info_latestpar(A3930,日期设置!$B$2)</f>
        <v>100</v>
      </c>
      <c r="M3930" s="6">
        <f>[1]!b_info_outstandingbalance($A3930,日期设置!B$2)</f>
        <v>20</v>
      </c>
      <c r="N3930" s="7" t="str">
        <f>[1]!b_info_latestissurercreditrating2(A3930,日期设置!$B$2,"102","1")</f>
        <v>AAA</v>
      </c>
      <c r="O3930" s="8">
        <v>3.92</v>
      </c>
      <c r="P3930" s="9">
        <f>[1]!b_info_repurchasedate(A3930)</f>
        <v>0</v>
      </c>
      <c r="Q3930" s="8" t="s">
        <v>16632</v>
      </c>
      <c r="R3930" s="2" t="str">
        <f>IF((--IF(P3930=0,Q3930,P3930))&gt;(--日期设置!$B$2),IF(P3930=0,Q3930,P3930),Q3930)</f>
        <v>2025-03-09</v>
      </c>
      <c r="S3930" s="2" t="s">
        <v>18372</v>
      </c>
      <c r="T3930" s="8">
        <f>[1]!b_anal_ptmyear($A3930,日期设置!$B$2)</f>
        <v>3.9643835616438357</v>
      </c>
      <c r="U3930" s="8">
        <f>[1]!b_anal_termifexercise($A3930,日期设置!B$2)</f>
        <v>0</v>
      </c>
      <c r="V3930" s="10">
        <f>[1]!b_dq_dirtyprice(A3930,日期设置!$B$2)</f>
        <v>96.996200000000002</v>
      </c>
      <c r="W3930" s="11">
        <f>IF(U3930=0,ROUNDUP((Q3930-日期设置!$B$2)/365,0),ROUNDUP((R3930-日期设置!$B$2)/365,0))</f>
        <v>4</v>
      </c>
      <c r="X3930" s="18">
        <f>_xlfn.IFNA(VLOOKUP(A3930,过往入选债券!A:D,4,0),2)</f>
        <v>2</v>
      </c>
      <c r="Y3930">
        <f>_xlfn.IFNA(VLOOKUP(C3930,[2]Sheet1!$A:$A,1,0),3)</f>
        <v>3</v>
      </c>
    </row>
    <row r="3931" spans="1:25" hidden="1" x14ac:dyDescent="0.2">
      <c r="A3931" s="21" t="s">
        <v>15564</v>
      </c>
      <c r="B3931" s="21" t="s">
        <v>15565</v>
      </c>
      <c r="C3931" s="37" t="s">
        <v>11818</v>
      </c>
      <c r="D3931" s="26" t="str">
        <f>[1]!b_calc_yield(A3931,日期设置!$B$2,F3931,1,R3931,1,O3931,L3931,S3931,)</f>
        <v>Fetching...</v>
      </c>
      <c r="E3931" s="26">
        <f t="shared" si="122"/>
        <v>27.28943923411471</v>
      </c>
      <c r="F3931" s="18">
        <f>[1]!b_dq_cleanprice($A3931,日期设置!B$2)</f>
        <v>99.250100000000003</v>
      </c>
      <c r="G3931" s="18" t="str">
        <f t="shared" si="123"/>
        <v>5.72 + 0</v>
      </c>
      <c r="H3931" s="27">
        <f>[1]!b_dq_pctchange($A3931,日期设置!$B$2,1)/100</f>
        <v>0</v>
      </c>
      <c r="I3931" s="26">
        <f>[1]!b_pq_pctchange(A3931,日期设置!$B$4,日期设置!$B$2,1)</f>
        <v>0</v>
      </c>
      <c r="J3931" s="26">
        <f>[1]!b_pq_pctchange(A3931,日期设置!$C$4,日期设置!$B$2,1)</f>
        <v>0</v>
      </c>
      <c r="K3931" s="52">
        <f>[1]!b_dq_amount($A3931,日期设置!B$2,2,10000)</f>
        <v>0</v>
      </c>
      <c r="L3931" s="26">
        <f>[1]!b_info_latestpar(A3931,日期设置!$B$2)</f>
        <v>100</v>
      </c>
      <c r="M3931" s="6">
        <f>[1]!b_info_outstandingbalance($A3931,日期设置!B$2)</f>
        <v>6.8</v>
      </c>
      <c r="N3931" s="7" t="str">
        <f>[1]!b_info_latestissurercreditrating2(A3931,日期设置!$B$2,"102","1")</f>
        <v>AA+</v>
      </c>
      <c r="O3931" s="8">
        <v>4.66</v>
      </c>
      <c r="P3931" s="9">
        <f>[1]!b_info_repurchasedate(A3931)</f>
        <v>0</v>
      </c>
      <c r="Q3931" s="8" t="s">
        <v>17385</v>
      </c>
      <c r="R3931" s="2" t="str">
        <f>IF((--IF(P3931=0,Q3931,P3931))&gt;(--日期设置!$B$2),IF(P3931=0,Q3931,P3931),Q3931)</f>
        <v>2026-12-12</v>
      </c>
      <c r="S3931" s="2" t="s">
        <v>18886</v>
      </c>
      <c r="T3931" s="8">
        <f>[1]!b_anal_ptmyear($A3931,日期设置!$B$2)</f>
        <v>5.7260273972602738</v>
      </c>
      <c r="U3931" s="8">
        <f>[1]!b_anal_termifexercise($A3931,日期设置!B$2)</f>
        <v>0</v>
      </c>
      <c r="V3931" s="10">
        <f>[1]!b_dq_dirtyprice(A3931,日期设置!$B$2)</f>
        <v>100.52679999999999</v>
      </c>
      <c r="W3931" s="11">
        <f>IF(U3931=0,ROUNDUP((Q3931-日期设置!$B$2)/365,0),ROUNDUP((R3931-日期设置!$B$2)/365,0))</f>
        <v>6</v>
      </c>
      <c r="X3931" s="18">
        <f>_xlfn.IFNA(VLOOKUP(A3931,过往入选债券!A:D,4,0),2)</f>
        <v>2</v>
      </c>
      <c r="Y3931">
        <f>_xlfn.IFNA(VLOOKUP(C3931,[2]Sheet1!$A:$A,1,0),3)</f>
        <v>3</v>
      </c>
    </row>
    <row r="3932" spans="1:25" hidden="1" x14ac:dyDescent="0.2">
      <c r="A3932" s="21" t="s">
        <v>9456</v>
      </c>
      <c r="B3932" s="21" t="s">
        <v>9457</v>
      </c>
      <c r="C3932" s="37" t="s">
        <v>9458</v>
      </c>
      <c r="D3932" s="26" t="str">
        <f>[1]!b_calc_yield(A3932,日期设置!$B$2,F3932,1,R3932,1,O3932,L3932,S3932,)</f>
        <v>Fetching...</v>
      </c>
      <c r="E3932" s="26">
        <f t="shared" si="122"/>
        <v>7.6338444056940791</v>
      </c>
      <c r="F3932" s="18">
        <f>[1]!b_dq_cleanprice($A3932,日期设置!B$2)</f>
        <v>99.885900000000007</v>
      </c>
      <c r="G3932" s="18" t="str">
        <f t="shared" si="123"/>
        <v>1.61 + 0</v>
      </c>
      <c r="H3932" s="27">
        <f>[1]!b_dq_pctchange($A3932,日期设置!$B$2,1)/100</f>
        <v>0</v>
      </c>
      <c r="I3932" s="26">
        <f>[1]!b_pq_pctchange(A3932,日期设置!$B$4,日期设置!$B$2,1)</f>
        <v>0</v>
      </c>
      <c r="J3932" s="26">
        <f>[1]!b_pq_pctchange(A3932,日期设置!$C$4,日期设置!$B$2,1)</f>
        <v>0</v>
      </c>
      <c r="K3932" s="52">
        <f>[1]!b_dq_amount($A3932,日期设置!B$2,2,10000)</f>
        <v>0</v>
      </c>
      <c r="L3932" s="26">
        <f>[1]!b_info_latestpar(A3932,日期设置!$B$2)</f>
        <v>100</v>
      </c>
      <c r="M3932" s="6">
        <f>[1]!b_info_outstandingbalance($A3932,日期设置!B$2)</f>
        <v>4.2</v>
      </c>
      <c r="N3932" s="7" t="str">
        <f>[1]!b_info_latestissurercreditrating2(A3932,日期设置!$B$2,"102","1")</f>
        <v>AA</v>
      </c>
      <c r="O3932" s="8">
        <v>4.75</v>
      </c>
      <c r="P3932" s="9">
        <f>[1]!b_info_repurchasedate(A3932)</f>
        <v>0</v>
      </c>
      <c r="Q3932" s="8" t="s">
        <v>16136</v>
      </c>
      <c r="R3932" s="2" t="str">
        <f>IF((--IF(P3932=0,Q3932,P3932))&gt;(--日期设置!$B$2),IF(P3932=0,Q3932,P3932),Q3932)</f>
        <v>2022-10-31</v>
      </c>
      <c r="S3932" s="2" t="s">
        <v>17923</v>
      </c>
      <c r="T3932" s="8">
        <f>[1]!b_anal_ptmyear($A3932,日期设置!$B$2)</f>
        <v>1.6109589041095891</v>
      </c>
      <c r="U3932" s="8">
        <f>[1]!b_anal_termifexercise($A3932,日期设置!B$2)</f>
        <v>0</v>
      </c>
      <c r="V3932" s="10">
        <f>[1]!b_dq_dirtyprice(A3932,日期设置!$B$2)</f>
        <v>101.7338</v>
      </c>
      <c r="W3932" s="11">
        <f>IF(U3932=0,ROUNDUP((Q3932-日期设置!$B$2)/365,0),ROUNDUP((R3932-日期设置!$B$2)/365,0))</f>
        <v>2</v>
      </c>
      <c r="X3932" s="18">
        <f>_xlfn.IFNA(VLOOKUP(A3932,过往入选债券!A:D,4,0),2)</f>
        <v>2</v>
      </c>
      <c r="Y3932">
        <f>_xlfn.IFNA(VLOOKUP(C3932,[2]Sheet1!$A:$A,1,0),3)</f>
        <v>3</v>
      </c>
    </row>
    <row r="3933" spans="1:25" hidden="1" x14ac:dyDescent="0.2">
      <c r="A3933" s="21" t="s">
        <v>11359</v>
      </c>
      <c r="B3933" s="21" t="s">
        <v>11360</v>
      </c>
      <c r="C3933" s="37" t="s">
        <v>285</v>
      </c>
      <c r="D3933" s="26" t="str">
        <f>[1]!b_calc_yield(A3933,日期设置!$B$2,F3933,1,R3933,1,O3933,L3933,S3933,)</f>
        <v>Fetching...</v>
      </c>
      <c r="E3933" s="26">
        <f t="shared" si="122"/>
        <v>10.94854197025963</v>
      </c>
      <c r="F3933" s="18">
        <f>[1]!b_dq_cleanprice($A3933,日期设置!B$2)</f>
        <v>99.161100000000005</v>
      </c>
      <c r="G3933" s="18" t="str">
        <f t="shared" si="123"/>
        <v>4.33 + 2.33</v>
      </c>
      <c r="H3933" s="27">
        <f>[1]!b_dq_pctchange($A3933,日期设置!$B$2,1)/100</f>
        <v>0</v>
      </c>
      <c r="I3933" s="26">
        <f>[1]!b_pq_pctchange(A3933,日期设置!$B$4,日期设置!$B$2,1)</f>
        <v>0</v>
      </c>
      <c r="J3933" s="26">
        <f>[1]!b_pq_pctchange(A3933,日期设置!$C$4,日期设置!$B$2,1)</f>
        <v>4.6612567837932446E-2</v>
      </c>
      <c r="K3933" s="52">
        <f>[1]!b_dq_amount($A3933,日期设置!B$2,2,10000)</f>
        <v>0</v>
      </c>
      <c r="L3933" s="26">
        <f>[1]!b_info_latestpar(A3933,日期设置!$B$2)</f>
        <v>100</v>
      </c>
      <c r="M3933" s="6">
        <f>[1]!b_info_outstandingbalance($A3933,日期设置!B$2)</f>
        <v>11</v>
      </c>
      <c r="N3933" s="7" t="str">
        <f>[1]!b_info_latestissurercreditrating2(A3933,日期设置!$B$2,"102","1")</f>
        <v>AA</v>
      </c>
      <c r="O3933" s="8">
        <v>4.43</v>
      </c>
      <c r="P3933" s="9" t="str">
        <f>[1]!b_info_repurchasedate(A3933)</f>
        <v>2023-07-22</v>
      </c>
      <c r="Q3933" s="8" t="s">
        <v>17127</v>
      </c>
      <c r="R3933" s="2" t="str">
        <f>IF((--IF(P3933=0,Q3933,P3933))&gt;(--日期设置!$B$2),IF(P3933=0,Q3933,P3933),Q3933)</f>
        <v>2023-07-22</v>
      </c>
      <c r="S3933" s="2" t="s">
        <v>15975</v>
      </c>
      <c r="T3933" s="8">
        <f>[1]!b_anal_ptmyear($A3933,日期设置!$B$2)</f>
        <v>4.3342465753424655</v>
      </c>
      <c r="U3933" s="8">
        <f>[1]!b_anal_termifexercise($A3933,日期设置!B$2)</f>
        <v>2.3342465753424659</v>
      </c>
      <c r="V3933" s="10">
        <f>[1]!b_dq_dirtyprice(A3933,日期设置!$B$2)</f>
        <v>102.1104</v>
      </c>
      <c r="W3933" s="11">
        <f>IF(U3933=0,ROUNDUP((Q3933-日期设置!$B$2)/365,0),ROUNDUP((R3933-日期设置!$B$2)/365,0))</f>
        <v>3</v>
      </c>
      <c r="X3933" s="18">
        <f>_xlfn.IFNA(VLOOKUP(A3933,过往入选债券!A:D,4,0),2)</f>
        <v>2</v>
      </c>
      <c r="Y3933">
        <f>_xlfn.IFNA(VLOOKUP(C3933,[2]Sheet1!$A:$A,1,0),3)</f>
        <v>3</v>
      </c>
    </row>
    <row r="3934" spans="1:25" hidden="1" x14ac:dyDescent="0.2">
      <c r="A3934" s="21" t="s">
        <v>765</v>
      </c>
      <c r="B3934" s="21" t="s">
        <v>766</v>
      </c>
      <c r="C3934" s="37" t="s">
        <v>428</v>
      </c>
      <c r="D3934" s="26" t="str">
        <f>[1]!b_calc_yield(A3934,日期设置!$B$2,F3934,1,R3934,1,O3934,L3934,S3934,)</f>
        <v>Fetching...</v>
      </c>
      <c r="E3934" s="26">
        <f t="shared" si="122"/>
        <v>0.96153846153845812</v>
      </c>
      <c r="F3934" s="18">
        <f>[1]!b_dq_cleanprice($A3934,日期设置!B$2)</f>
        <v>100</v>
      </c>
      <c r="G3934" s="18" t="str">
        <f t="shared" si="123"/>
        <v>0.2 + 0</v>
      </c>
      <c r="H3934" s="27">
        <f>[1]!b_dq_pctchange($A3934,日期设置!$B$2,1)/100</f>
        <v>0</v>
      </c>
      <c r="I3934" s="26">
        <f>[1]!b_pq_pctchange(A3934,日期设置!$B$4,日期设置!$B$2,1)</f>
        <v>0</v>
      </c>
      <c r="J3934" s="26">
        <f>[1]!b_pq_pctchange(A3934,日期设置!$C$4,日期设置!$B$2,1)</f>
        <v>0</v>
      </c>
      <c r="K3934" s="52">
        <f>[1]!b_dq_amount($A3934,日期设置!B$2,2,10000)</f>
        <v>0</v>
      </c>
      <c r="L3934" s="26">
        <f>[1]!b_info_latestpar(A3934,日期设置!$B$2)</f>
        <v>100</v>
      </c>
      <c r="M3934" s="6">
        <f>[1]!b_info_outstandingbalance($A3934,日期设置!B$2)</f>
        <v>2</v>
      </c>
      <c r="N3934" s="7">
        <f>[1]!b_info_latestissurercreditrating2(A3934,日期设置!$B$2,"102","1")</f>
        <v>0</v>
      </c>
      <c r="O3934" s="8">
        <v>5</v>
      </c>
      <c r="P3934" s="9">
        <f>[1]!b_info_repurchasedate(A3934)</f>
        <v>0</v>
      </c>
      <c r="Q3934" s="8" t="s">
        <v>16565</v>
      </c>
      <c r="R3934" s="2" t="str">
        <f>IF((--IF(P3934=0,Q3934,P3934))&gt;(--日期设置!$B$2),IF(P3934=0,Q3934,P3934),Q3934)</f>
        <v>2021-06-03</v>
      </c>
      <c r="S3934" s="2" t="s">
        <v>18327</v>
      </c>
      <c r="T3934" s="8">
        <f>[1]!b_anal_ptmyear($A3934,日期设置!$B$2)</f>
        <v>0.2</v>
      </c>
      <c r="U3934" s="8">
        <f>[1]!b_anal_termifexercise($A3934,日期设置!B$2)</f>
        <v>0</v>
      </c>
      <c r="V3934" s="10">
        <f>[1]!b_dq_dirtyprice(A3934,日期设置!$B$2)</f>
        <v>104</v>
      </c>
      <c r="W3934" s="11">
        <f>IF(U3934=0,ROUNDUP((Q3934-日期设置!$B$2)/365,0),ROUNDUP((R3934-日期设置!$B$2)/365,0))</f>
        <v>1</v>
      </c>
      <c r="X3934" s="18">
        <f>_xlfn.IFNA(VLOOKUP(A3934,过往入选债券!A:D,4,0),2)</f>
        <v>2</v>
      </c>
      <c r="Y3934">
        <f>_xlfn.IFNA(VLOOKUP(C3934,[2]Sheet1!$A:$A,1,0),3)</f>
        <v>3</v>
      </c>
    </row>
    <row r="3935" spans="1:25" hidden="1" x14ac:dyDescent="0.2">
      <c r="A3935" s="21" t="s">
        <v>4266</v>
      </c>
      <c r="B3935" s="21" t="s">
        <v>4267</v>
      </c>
      <c r="C3935" s="37" t="s">
        <v>1929</v>
      </c>
      <c r="D3935" s="26" t="str">
        <f>[1]!b_calc_yield(A3935,日期设置!$B$2,F3935,1,R3935,1,O3935,L3935,S3935,)</f>
        <v>Fetching...</v>
      </c>
      <c r="E3935" s="26">
        <f t="shared" si="122"/>
        <v>9.6123149435839217</v>
      </c>
      <c r="F3935" s="18">
        <f>[1]!b_dq_cleanprice($A3935,日期设置!B$2)</f>
        <v>98.441299999999998</v>
      </c>
      <c r="G3935" s="18" t="str">
        <f t="shared" si="123"/>
        <v>2.06 + 0</v>
      </c>
      <c r="H3935" s="27">
        <f>[1]!b_dq_pctchange($A3935,日期设置!$B$2,1)/100</f>
        <v>0</v>
      </c>
      <c r="I3935" s="26">
        <f>[1]!b_pq_pctchange(A3935,日期设置!$B$4,日期设置!$B$2,1)</f>
        <v>0</v>
      </c>
      <c r="J3935" s="26">
        <f>[1]!b_pq_pctchange(A3935,日期设置!$C$4,日期设置!$B$2,1)</f>
        <v>0</v>
      </c>
      <c r="K3935" s="52">
        <f>[1]!b_dq_amount($A3935,日期设置!B$2,2,10000)</f>
        <v>0</v>
      </c>
      <c r="L3935" s="26">
        <f>[1]!b_info_latestpar(A3935,日期设置!$B$2)</f>
        <v>100</v>
      </c>
      <c r="M3935" s="6">
        <f>[1]!b_info_outstandingbalance($A3935,日期设置!B$2)</f>
        <v>5</v>
      </c>
      <c r="N3935" s="7">
        <f>[1]!b_info_latestissurercreditrating2(A3935,日期设置!$B$2,"102","1")</f>
        <v>0</v>
      </c>
      <c r="O3935" s="8">
        <v>4</v>
      </c>
      <c r="P3935" s="9">
        <f>[1]!b_info_repurchasedate(A3935)</f>
        <v>0</v>
      </c>
      <c r="Q3935" s="8" t="s">
        <v>16096</v>
      </c>
      <c r="R3935" s="2" t="str">
        <f>IF((--IF(P3935=0,Q3935,P3935))&gt;(--日期设置!$B$2),IF(P3935=0,Q3935,P3935),Q3935)</f>
        <v>2023-04-15</v>
      </c>
      <c r="S3935" s="2" t="s">
        <v>17881</v>
      </c>
      <c r="T3935" s="8">
        <f>[1]!b_anal_ptmyear($A3935,日期设置!$B$2)</f>
        <v>2.0657534246575344</v>
      </c>
      <c r="U3935" s="8">
        <f>[1]!b_anal_termifexercise($A3935,日期设置!B$2)</f>
        <v>0</v>
      </c>
      <c r="V3935" s="10">
        <f>[1]!b_dq_dirtyprice(A3935,日期设置!$B$2)</f>
        <v>102.17829999999999</v>
      </c>
      <c r="W3935" s="11">
        <f>IF(U3935=0,ROUNDUP((Q3935-日期设置!$B$2)/365,0),ROUNDUP((R3935-日期设置!$B$2)/365,0))</f>
        <v>3</v>
      </c>
      <c r="X3935" s="18">
        <f>_xlfn.IFNA(VLOOKUP(A3935,过往入选债券!A:D,4,0),2)</f>
        <v>2</v>
      </c>
      <c r="Y3935">
        <f>_xlfn.IFNA(VLOOKUP(C3935,[2]Sheet1!$A:$A,1,0),3)</f>
        <v>3</v>
      </c>
    </row>
    <row r="3936" spans="1:25" hidden="1" x14ac:dyDescent="0.2">
      <c r="A3936" s="28" t="s">
        <v>20396</v>
      </c>
      <c r="B3936" s="28" t="s">
        <v>20397</v>
      </c>
      <c r="C3936" s="39" t="s">
        <v>19513</v>
      </c>
      <c r="D3936" s="26" t="str">
        <f>[1]!b_calc_yield(A3936,日期设置!$B$2,F3936,1,R3936,1,O3936,L3936,S3936,)</f>
        <v>Fetching...</v>
      </c>
      <c r="E3936" s="26">
        <f t="shared" si="122"/>
        <v>11.638149260480812</v>
      </c>
      <c r="F3936" s="18">
        <f>[1]!b_dq_cleanprice($A3936,日期设置!B$2)</f>
        <v>99.319100000000006</v>
      </c>
      <c r="G3936" s="18" t="str">
        <f t="shared" si="123"/>
        <v>2.46 + 2.46</v>
      </c>
      <c r="H3936" s="27">
        <f>[1]!b_dq_pctchange($A3936,日期设置!$B$2,1)/100</f>
        <v>0</v>
      </c>
      <c r="I3936" s="26">
        <f>[1]!b_pq_pctchange(A3936,日期设置!$B$4,日期设置!$B$2,1)</f>
        <v>0</v>
      </c>
      <c r="J3936" s="26">
        <f>[1]!b_pq_pctchange(A3936,日期设置!$C$4,日期设置!$B$2,1)</f>
        <v>-0.68795115546794994</v>
      </c>
      <c r="K3936" s="52">
        <f>[1]!b_dq_amount($A3936,日期设置!B$2,2,10000)</f>
        <v>0</v>
      </c>
      <c r="L3936" s="26">
        <f>[1]!b_info_latestpar(A3936,日期设置!$B$2)</f>
        <v>100</v>
      </c>
      <c r="M3936" s="6">
        <f>[1]!b_info_outstandingbalance($A3936,日期设置!B$2)</f>
        <v>10</v>
      </c>
      <c r="N3936" s="7" t="str">
        <f>[1]!b_info_latestissurercreditrating2(A3936,日期设置!$B$2,"102","1")</f>
        <v>AAA</v>
      </c>
      <c r="O3936" s="8">
        <v>4.5199999999999996</v>
      </c>
      <c r="P3936" s="9">
        <f>[1]!b_info_repurchasedate(A3936)</f>
        <v>0</v>
      </c>
      <c r="Q3936" s="8" t="s">
        <v>17587</v>
      </c>
      <c r="R3936" s="2" t="str">
        <f>IF((--IF(P3936=0,Q3936,P3936))&gt;(--日期设置!$B$2),IF(P3936=0,Q3936,P3936),Q3936)</f>
        <v>2023-09-09</v>
      </c>
      <c r="S3936" s="31" t="s">
        <v>17492</v>
      </c>
      <c r="T3936" s="8">
        <f>[1]!b_anal_ptmyear($A3936,日期设置!$B$2)</f>
        <v>2.4684931506849317</v>
      </c>
      <c r="U3936" s="8">
        <f>[1]!b_anal_termifexercise($A3936,日期设置!B$2)</f>
        <v>2.4684931506849317</v>
      </c>
      <c r="V3936" s="10">
        <f>[1]!b_dq_dirtyprice(A3936,日期设置!$B$2)</f>
        <v>101.72150000000001</v>
      </c>
      <c r="W3936" s="11">
        <f>IF(U3936=0,ROUNDUP((Q3936-日期设置!$B$2)/365,0),ROUNDUP((R3936-日期设置!$B$2)/365,0))</f>
        <v>3</v>
      </c>
      <c r="X3936" s="18">
        <f>_xlfn.IFNA(VLOOKUP(A3936,过往入选债券!A:D,4,0),2)</f>
        <v>2</v>
      </c>
      <c r="Y3936">
        <f>_xlfn.IFNA(VLOOKUP(C3936,[2]Sheet1!$A:$A,1,0),3)</f>
        <v>3</v>
      </c>
    </row>
    <row r="3937" spans="1:25" hidden="1" x14ac:dyDescent="0.2">
      <c r="A3937" s="28" t="s">
        <v>20584</v>
      </c>
      <c r="B3937" s="28" t="s">
        <v>20585</v>
      </c>
      <c r="C3937" s="39" t="s">
        <v>4161</v>
      </c>
      <c r="D3937" s="26" t="str">
        <f>[1]!b_calc_yield(A3937,日期设置!$B$2,F3937,1,R3937,1,O3937,L3937,S3937,)</f>
        <v>Fetching...</v>
      </c>
      <c r="E3937" s="26">
        <f t="shared" si="122"/>
        <v>11.902469069418453</v>
      </c>
      <c r="F3937" s="18">
        <f>[1]!b_dq_cleanprice($A3937,日期设置!B$2)</f>
        <v>100.001</v>
      </c>
      <c r="G3937" s="18" t="str">
        <f t="shared" si="123"/>
        <v>4.52 + 2.52</v>
      </c>
      <c r="H3937" s="27">
        <f>[1]!b_dq_pctchange($A3937,日期设置!$B$2,1)/100</f>
        <v>0</v>
      </c>
      <c r="I3937" s="26">
        <f>[1]!b_pq_pctchange(A3937,日期设置!$B$4,日期设置!$B$2,1)</f>
        <v>0</v>
      </c>
      <c r="J3937" s="26">
        <f>[1]!b_pq_pctchange(A3937,日期设置!$C$4,日期设置!$B$2,1)</f>
        <v>0</v>
      </c>
      <c r="K3937" s="52">
        <f>[1]!b_dq_amount($A3937,日期设置!B$2,2,10000)</f>
        <v>0</v>
      </c>
      <c r="L3937" s="26">
        <f>[1]!b_info_latestpar(A3937,日期设置!$B$2)</f>
        <v>100</v>
      </c>
      <c r="M3937" s="6">
        <f>[1]!b_info_outstandingbalance($A3937,日期设置!B$2)</f>
        <v>4</v>
      </c>
      <c r="N3937" s="7" t="str">
        <f>[1]!b_info_latestissurercreditrating2(A3937,日期设置!$B$2,"102","1")</f>
        <v>AA</v>
      </c>
      <c r="O3937" s="8">
        <v>4.82</v>
      </c>
      <c r="P3937" s="9" t="str">
        <f>[1]!b_info_repurchasedate(A3937)</f>
        <v>2023-09-30</v>
      </c>
      <c r="Q3937" s="8" t="s">
        <v>17426</v>
      </c>
      <c r="R3937" s="2" t="str">
        <f>IF((--IF(P3937=0,Q3937,P3937))&gt;(--日期设置!$B$2),IF(P3937=0,Q3937,P3937),Q3937)</f>
        <v>2023-09-30</v>
      </c>
      <c r="S3937" s="31" t="s">
        <v>17342</v>
      </c>
      <c r="T3937" s="8">
        <f>[1]!b_anal_ptmyear($A3937,日期设置!$B$2)</f>
        <v>4.5260273972602736</v>
      </c>
      <c r="U3937" s="8">
        <f>[1]!b_anal_termifexercise($A3937,日期设置!B$2)</f>
        <v>2.526027397260274</v>
      </c>
      <c r="V3937" s="10">
        <f>[1]!b_dq_dirtyprice(A3937,日期设置!$B$2)</f>
        <v>102.2855</v>
      </c>
      <c r="W3937" s="11">
        <f>IF(U3937=0,ROUNDUP((Q3937-日期设置!$B$2)/365,0),ROUNDUP((R3937-日期设置!$B$2)/365,0))</f>
        <v>3</v>
      </c>
      <c r="X3937" s="18">
        <f>_xlfn.IFNA(VLOOKUP(A3937,过往入选债券!A:D,4,0),2)</f>
        <v>2</v>
      </c>
      <c r="Y3937">
        <f>_xlfn.IFNA(VLOOKUP(C3937,[2]Sheet1!$A:$A,1,0),3)</f>
        <v>3</v>
      </c>
    </row>
    <row r="3938" spans="1:25" hidden="1" x14ac:dyDescent="0.2">
      <c r="A3938" s="21" t="s">
        <v>4112</v>
      </c>
      <c r="B3938" s="21" t="s">
        <v>4113</v>
      </c>
      <c r="C3938" s="37" t="s">
        <v>160</v>
      </c>
      <c r="D3938" s="26" t="str">
        <f>[1]!b_calc_yield(A3938,日期设置!$B$2,F3938,1,R3938,1,O3938,L3938,S3938,)</f>
        <v>Fetching...</v>
      </c>
      <c r="E3938" s="26">
        <f t="shared" si="122"/>
        <v>9.6407118873237163</v>
      </c>
      <c r="F3938" s="18">
        <f>[1]!b_dq_cleanprice($A3938,日期设置!B$2)</f>
        <v>97.754199999999997</v>
      </c>
      <c r="G3938" s="18" t="str">
        <f t="shared" si="123"/>
        <v>3.99 + 1.99</v>
      </c>
      <c r="H3938" s="27">
        <f>[1]!b_dq_pctchange($A3938,日期设置!$B$2,1)/100</f>
        <v>0</v>
      </c>
      <c r="I3938" s="26">
        <f>[1]!b_pq_pctchange(A3938,日期设置!$B$4,日期设置!$B$2,1)</f>
        <v>0</v>
      </c>
      <c r="J3938" s="26">
        <f>[1]!b_pq_pctchange(A3938,日期设置!$C$4,日期设置!$B$2,1)</f>
        <v>0</v>
      </c>
      <c r="K3938" s="52">
        <f>[1]!b_dq_amount($A3938,日期设置!B$2,2,10000)</f>
        <v>0</v>
      </c>
      <c r="L3938" s="26">
        <f>[1]!b_info_latestpar(A3938,日期设置!$B$2)</f>
        <v>100</v>
      </c>
      <c r="M3938" s="6">
        <f>[1]!b_info_outstandingbalance($A3938,日期设置!B$2)</f>
        <v>5</v>
      </c>
      <c r="N3938" s="7">
        <f>[1]!b_info_latestissurercreditrating2(A3938,日期设置!$B$2,"102","1")</f>
        <v>0</v>
      </c>
      <c r="O3938" s="8">
        <v>3.6</v>
      </c>
      <c r="P3938" s="9" t="str">
        <f>[1]!b_info_repurchasedate(A3938)</f>
        <v>2023-03-20</v>
      </c>
      <c r="Q3938" s="8" t="s">
        <v>16527</v>
      </c>
      <c r="R3938" s="2" t="str">
        <f>IF((--IF(P3938=0,Q3938,P3938))&gt;(--日期设置!$B$2),IF(P3938=0,Q3938,P3938),Q3938)</f>
        <v>2023-03-20</v>
      </c>
      <c r="S3938" s="2" t="s">
        <v>18280</v>
      </c>
      <c r="T3938" s="8">
        <f>[1]!b_anal_ptmyear($A3938,日期设置!$B$2)</f>
        <v>3.9945205479452053</v>
      </c>
      <c r="U3938" s="8">
        <f>[1]!b_anal_termifexercise($A3938,日期设置!B$2)</f>
        <v>1.9945205479452055</v>
      </c>
      <c r="V3938" s="10">
        <f>[1]!b_dq_dirtyprice(A3938,日期设置!$B$2)</f>
        <v>97.773899999999998</v>
      </c>
      <c r="W3938" s="11">
        <f>IF(U3938=0,ROUNDUP((Q3938-日期设置!$B$2)/365,0),ROUNDUP((R3938-日期设置!$B$2)/365,0))</f>
        <v>2</v>
      </c>
      <c r="X3938" s="18">
        <f>_xlfn.IFNA(VLOOKUP(A3938,过往入选债券!A:D,4,0),2)</f>
        <v>2</v>
      </c>
      <c r="Y3938">
        <f>_xlfn.IFNA(VLOOKUP(C3938,[2]Sheet1!$A:$A,1,0),3)</f>
        <v>3</v>
      </c>
    </row>
    <row r="3939" spans="1:25" hidden="1" x14ac:dyDescent="0.2">
      <c r="A3939" s="21" t="s">
        <v>9423</v>
      </c>
      <c r="B3939" s="21" t="s">
        <v>9424</v>
      </c>
      <c r="C3939" s="37" t="s">
        <v>2355</v>
      </c>
      <c r="D3939" s="26" t="str">
        <f>[1]!b_calc_yield(A3939,日期设置!$B$2,F3939,1,R3939,1,O3939,L3939,S3939,)</f>
        <v>Fetching...</v>
      </c>
      <c r="E3939" s="26">
        <f t="shared" si="122"/>
        <v>7.61175806275185</v>
      </c>
      <c r="F3939" s="18">
        <f>[1]!b_dq_cleanprice($A3939,日期设置!B$2)</f>
        <v>99.661100000000005</v>
      </c>
      <c r="G3939" s="18" t="str">
        <f t="shared" si="123"/>
        <v>3.60 + 1.60</v>
      </c>
      <c r="H3939" s="27">
        <f>[1]!b_dq_pctchange($A3939,日期设置!$B$2,1)/100</f>
        <v>0</v>
      </c>
      <c r="I3939" s="26">
        <f>[1]!b_pq_pctchange(A3939,日期设置!$B$4,日期设置!$B$2,1)</f>
        <v>0</v>
      </c>
      <c r="J3939" s="26">
        <f>[1]!b_pq_pctchange(A3939,日期设置!$C$4,日期设置!$B$2,1)</f>
        <v>-5.7060911771193601E-2</v>
      </c>
      <c r="K3939" s="52">
        <f>[1]!b_dq_amount($A3939,日期设置!B$2,2,10000)</f>
        <v>0</v>
      </c>
      <c r="L3939" s="26">
        <f>[1]!b_info_latestpar(A3939,日期设置!$B$2)</f>
        <v>100</v>
      </c>
      <c r="M3939" s="6">
        <f>[1]!b_info_outstandingbalance($A3939,日期设置!B$2)</f>
        <v>5</v>
      </c>
      <c r="N3939" s="7" t="str">
        <f>[1]!b_info_latestissurercreditrating2(A3939,日期设置!$B$2,"102","1")</f>
        <v>AA+</v>
      </c>
      <c r="O3939" s="8">
        <v>4.5999999999999996</v>
      </c>
      <c r="P3939" s="9" t="str">
        <f>[1]!b_info_repurchasedate(A3939)</f>
        <v>2022-10-29</v>
      </c>
      <c r="Q3939" s="8" t="s">
        <v>15985</v>
      </c>
      <c r="R3939" s="2" t="str">
        <f>IF((--IF(P3939=0,Q3939,P3939))&gt;(--日期设置!$B$2),IF(P3939=0,Q3939,P3939),Q3939)</f>
        <v>2022-10-29</v>
      </c>
      <c r="S3939" s="2" t="s">
        <v>17773</v>
      </c>
      <c r="T3939" s="8">
        <f>[1]!b_anal_ptmyear($A3939,日期设置!$B$2)</f>
        <v>3.6054794520547944</v>
      </c>
      <c r="U3939" s="8">
        <f>[1]!b_anal_termifexercise($A3939,日期设置!B$2)</f>
        <v>1.6054794520547946</v>
      </c>
      <c r="V3939" s="10">
        <f>[1]!b_dq_dirtyprice(A3939,日期设置!$B$2)</f>
        <v>101.4759</v>
      </c>
      <c r="W3939" s="11">
        <f>IF(U3939=0,ROUNDUP((Q3939-日期设置!$B$2)/365,0),ROUNDUP((R3939-日期设置!$B$2)/365,0))</f>
        <v>2</v>
      </c>
      <c r="X3939" s="18">
        <f>_xlfn.IFNA(VLOOKUP(A3939,过往入选债券!A:D,4,0),2)</f>
        <v>2</v>
      </c>
      <c r="Y3939">
        <f>_xlfn.IFNA(VLOOKUP(C3939,[2]Sheet1!$A:$A,1,0),3)</f>
        <v>3</v>
      </c>
    </row>
    <row r="3940" spans="1:25" hidden="1" x14ac:dyDescent="0.2">
      <c r="A3940" s="21" t="s">
        <v>9755</v>
      </c>
      <c r="B3940" s="21" t="s">
        <v>9756</v>
      </c>
      <c r="C3940" s="37" t="s">
        <v>451</v>
      </c>
      <c r="D3940" s="26" t="str">
        <f>[1]!b_calc_yield(A3940,日期设置!$B$2,F3940,1,R3940,1,O3940,L3940,S3940,)</f>
        <v>Fetching...</v>
      </c>
      <c r="E3940" s="26">
        <f t="shared" si="122"/>
        <v>18.148490357962508</v>
      </c>
      <c r="F3940" s="18">
        <f>[1]!b_dq_cleanprice($A3940,日期设置!B$2)</f>
        <v>99.72</v>
      </c>
      <c r="G3940" s="18" t="str">
        <f t="shared" si="123"/>
        <v>3.80 + 0</v>
      </c>
      <c r="H3940" s="27">
        <f>[1]!b_dq_pctchange($A3940,日期设置!$B$2,1)/100</f>
        <v>0</v>
      </c>
      <c r="I3940" s="26">
        <f>[1]!b_pq_pctchange(A3940,日期设置!$B$4,日期设置!$B$2,1)</f>
        <v>0</v>
      </c>
      <c r="J3940" s="26">
        <f>[1]!b_pq_pctchange(A3940,日期设置!$C$4,日期设置!$B$2,1)</f>
        <v>0</v>
      </c>
      <c r="K3940" s="52">
        <f>[1]!b_dq_amount($A3940,日期设置!B$2,2,10000)</f>
        <v>0</v>
      </c>
      <c r="L3940" s="26">
        <f>[1]!b_info_latestpar(A3940,日期设置!$B$2)</f>
        <v>100</v>
      </c>
      <c r="M3940" s="6">
        <f>[1]!b_info_outstandingbalance($A3940,日期设置!B$2)</f>
        <v>5</v>
      </c>
      <c r="N3940" s="7" t="str">
        <f>[1]!b_info_latestissurercreditrating2(A3940,日期设置!$B$2,"102","1")</f>
        <v>AA+</v>
      </c>
      <c r="O3940" s="8">
        <v>4.7300000000000004</v>
      </c>
      <c r="P3940" s="9">
        <f>[1]!b_info_repurchasedate(A3940)</f>
        <v>0</v>
      </c>
      <c r="Q3940" s="8" t="s">
        <v>16367</v>
      </c>
      <c r="R3940" s="2" t="str">
        <f>IF((--IF(P3940=0,Q3940,P3940))&gt;(--日期设置!$B$2),IF(P3940=0,Q3940,P3940),Q3940)</f>
        <v>2025-01-09</v>
      </c>
      <c r="S3940" s="2" t="s">
        <v>18148</v>
      </c>
      <c r="T3940" s="8">
        <f>[1]!b_anal_ptmyear($A3940,日期设置!$B$2)</f>
        <v>3.8027397260273972</v>
      </c>
      <c r="U3940" s="8">
        <f>[1]!b_anal_termifexercise($A3940,日期设置!B$2)</f>
        <v>0</v>
      </c>
      <c r="V3940" s="10">
        <f>[1]!b_dq_dirtyprice(A3940,日期设置!$B$2)</f>
        <v>100.65300000000001</v>
      </c>
      <c r="W3940" s="11">
        <f>IF(U3940=0,ROUNDUP((Q3940-日期设置!$B$2)/365,0),ROUNDUP((R3940-日期设置!$B$2)/365,0))</f>
        <v>4</v>
      </c>
      <c r="X3940" s="18">
        <f>_xlfn.IFNA(VLOOKUP(A3940,过往入选债券!A:D,4,0),2)</f>
        <v>2</v>
      </c>
      <c r="Y3940">
        <f>_xlfn.IFNA(VLOOKUP(C3940,[2]Sheet1!$A:$A,1,0),3)</f>
        <v>3</v>
      </c>
    </row>
    <row r="3941" spans="1:25" hidden="1" x14ac:dyDescent="0.2">
      <c r="A3941" s="28" t="s">
        <v>20560</v>
      </c>
      <c r="B3941" s="28" t="s">
        <v>20561</v>
      </c>
      <c r="C3941" s="39" t="s">
        <v>4714</v>
      </c>
      <c r="D3941" s="26" t="str">
        <f>[1]!b_calc_yield(A3941,日期设置!$B$2,F3941,1,R3941,1,O3941,L3941,S3941,)</f>
        <v>Fetching...</v>
      </c>
      <c r="E3941" s="26">
        <f t="shared" si="122"/>
        <v>11.858523670175703</v>
      </c>
      <c r="F3941" s="18">
        <f>[1]!b_dq_cleanprice($A3941,日期设置!B$2)</f>
        <v>100.25700000000001</v>
      </c>
      <c r="G3941" s="18" t="str">
        <f t="shared" si="123"/>
        <v>4.52 + 2.52</v>
      </c>
      <c r="H3941" s="27">
        <f>[1]!b_dq_pctchange($A3941,日期设置!$B$2,1)/100</f>
        <v>0</v>
      </c>
      <c r="I3941" s="26">
        <f>[1]!b_pq_pctchange(A3941,日期设置!$B$4,日期设置!$B$2,1)</f>
        <v>0</v>
      </c>
      <c r="J3941" s="26">
        <f>[1]!b_pq_pctchange(A3941,日期设置!$C$4,日期设置!$B$2,1)</f>
        <v>0</v>
      </c>
      <c r="K3941" s="52">
        <f>[1]!b_dq_amount($A3941,日期设置!B$2,2,10000)</f>
        <v>0</v>
      </c>
      <c r="L3941" s="26">
        <f>[1]!b_info_latestpar(A3941,日期设置!$B$2)</f>
        <v>100</v>
      </c>
      <c r="M3941" s="6">
        <f>[1]!b_info_outstandingbalance($A3941,日期设置!B$2)</f>
        <v>4</v>
      </c>
      <c r="N3941" s="7" t="str">
        <f>[1]!b_info_latestissurercreditrating2(A3941,日期设置!$B$2,"102","1")</f>
        <v>AA</v>
      </c>
      <c r="O3941" s="8">
        <v>4.93</v>
      </c>
      <c r="P3941" s="9" t="str">
        <f>[1]!b_info_repurchasedate(A3941)</f>
        <v>2023-09-28</v>
      </c>
      <c r="Q3941" s="8" t="s">
        <v>16910</v>
      </c>
      <c r="R3941" s="2" t="str">
        <f>IF((--IF(P3941=0,Q3941,P3941))&gt;(--日期设置!$B$2),IF(P3941=0,Q3941,P3941),Q3941)</f>
        <v>2023-09-28</v>
      </c>
      <c r="S3941" s="31" t="s">
        <v>17447</v>
      </c>
      <c r="T3941" s="8">
        <f>[1]!b_anal_ptmyear($A3941,日期设置!$B$2)</f>
        <v>4.5205479452054798</v>
      </c>
      <c r="U3941" s="8">
        <f>[1]!b_anal_termifexercise($A3941,日期设置!B$2)</f>
        <v>2.5205479452054793</v>
      </c>
      <c r="V3941" s="10">
        <f>[1]!b_dq_dirtyprice(A3941,日期设置!$B$2)</f>
        <v>102.6207</v>
      </c>
      <c r="W3941" s="11">
        <f>IF(U3941=0,ROUNDUP((Q3941-日期设置!$B$2)/365,0),ROUNDUP((R3941-日期设置!$B$2)/365,0))</f>
        <v>3</v>
      </c>
      <c r="X3941" s="18">
        <f>_xlfn.IFNA(VLOOKUP(A3941,过往入选债券!A:D,4,0),2)</f>
        <v>2</v>
      </c>
      <c r="Y3941">
        <f>_xlfn.IFNA(VLOOKUP(C3941,[2]Sheet1!$A:$A,1,0),3)</f>
        <v>3</v>
      </c>
    </row>
    <row r="3942" spans="1:25" hidden="1" x14ac:dyDescent="0.2">
      <c r="A3942" s="28" t="s">
        <v>21883</v>
      </c>
      <c r="B3942" s="28" t="s">
        <v>22082</v>
      </c>
      <c r="C3942" s="39" t="s">
        <v>1626</v>
      </c>
      <c r="D3942" s="26" t="str">
        <f>[1]!b_calc_yield(A3942,日期设置!$B$2,F3942,1,R3942,1,O3942,L3942,S3942,)</f>
        <v>Fetching...</v>
      </c>
      <c r="E3942" s="26">
        <f t="shared" si="122"/>
        <v>32.18422547658124</v>
      </c>
      <c r="F3942" s="18">
        <f>[1]!b_dq_cleanprice($A3942,日期设置!B$2)</f>
        <v>100.28360000000001</v>
      </c>
      <c r="G3942" s="18" t="str">
        <f t="shared" si="123"/>
        <v>6.77 + 0</v>
      </c>
      <c r="H3942" s="27">
        <f>[1]!b_dq_pctchange($A3942,日期设置!$B$2,1)/100</f>
        <v>0</v>
      </c>
      <c r="I3942" s="26">
        <f>[1]!b_pq_pctchange(A3942,日期设置!$B$4,日期设置!$B$2,1)</f>
        <v>0</v>
      </c>
      <c r="J3942" s="26">
        <f>[1]!b_pq_pctchange(A3942,日期设置!$C$4,日期设置!$B$2,1)</f>
        <v>0.28360000000000696</v>
      </c>
      <c r="K3942" s="52">
        <f>[1]!b_dq_amount($A3942,日期设置!B$2,2,10000)</f>
        <v>0</v>
      </c>
      <c r="L3942" s="26">
        <f>[1]!b_info_latestpar(A3942,日期设置!$B$2)</f>
        <v>100</v>
      </c>
      <c r="M3942" s="6">
        <f>[1]!b_info_outstandingbalance($A3942,日期设置!B$2)</f>
        <v>2</v>
      </c>
      <c r="N3942" s="7" t="str">
        <f>[1]!b_info_latestissurercreditrating2(A3942,日期设置!$B$2,"102","1")</f>
        <v>AA+</v>
      </c>
      <c r="O3942" s="43">
        <v>4.8600000000000003</v>
      </c>
      <c r="P3942" s="9">
        <f>[1]!b_info_repurchasedate(A3942)</f>
        <v>0</v>
      </c>
      <c r="Q3942" s="31" t="s">
        <v>22191</v>
      </c>
      <c r="R3942" s="2" t="str">
        <f>IF((--IF(P3942=0,Q3942,P3942))&gt;(--日期设置!$B$2),IF(P3942=0,Q3942,P3942),Q3942)</f>
        <v>2027-12-29</v>
      </c>
      <c r="S3942" s="31" t="s">
        <v>16701</v>
      </c>
      <c r="T3942" s="8">
        <f>[1]!b_anal_ptmyear($A3942,日期设置!$B$2)</f>
        <v>6.7726027397260271</v>
      </c>
      <c r="U3942" s="8">
        <f>[1]!b_anal_termifexercise($A3942,日期设置!B$2)</f>
        <v>0</v>
      </c>
      <c r="V3942" s="10">
        <f>[1]!b_dq_dirtyprice(A3942,日期设置!$B$2)</f>
        <v>101.3888</v>
      </c>
      <c r="W3942" s="11">
        <f>IF(U3942=0,ROUNDUP((Q3942-日期设置!$B$2)/365,0),ROUNDUP((R3942-日期设置!$B$2)/365,0))</f>
        <v>7</v>
      </c>
      <c r="X3942" s="18">
        <f>_xlfn.IFNA(VLOOKUP(A3942,过往入选债券!A:D,4,0),2)</f>
        <v>2</v>
      </c>
      <c r="Y3942">
        <f>_xlfn.IFNA(VLOOKUP(C3942,[2]Sheet1!$A:$A,1,0),3)</f>
        <v>3</v>
      </c>
    </row>
    <row r="3943" spans="1:25" hidden="1" x14ac:dyDescent="0.2">
      <c r="A3943" s="21" t="s">
        <v>8395</v>
      </c>
      <c r="B3943" s="21" t="s">
        <v>8396</v>
      </c>
      <c r="C3943" s="37" t="s">
        <v>8397</v>
      </c>
      <c r="D3943" s="26" t="str">
        <f>[1]!b_calc_yield(A3943,日期设置!$B$2,F3943,1,R3943,1,O3943,L3943,S3943,)</f>
        <v>Fetching...</v>
      </c>
      <c r="E3943" s="26">
        <f t="shared" si="122"/>
        <v>4.9493097118081364</v>
      </c>
      <c r="F3943" s="18">
        <f>[1]!b_dq_cleanprice($A3943,日期设置!B$2)</f>
        <v>100.3336</v>
      </c>
      <c r="G3943" s="18" t="str">
        <f t="shared" si="123"/>
        <v>3.07 + 1.07</v>
      </c>
      <c r="H3943" s="27">
        <f>[1]!b_dq_pctchange($A3943,日期设置!$B$2,1)/100</f>
        <v>0</v>
      </c>
      <c r="I3943" s="26">
        <f>[1]!b_pq_pctchange(A3943,日期设置!$B$4,日期设置!$B$2,1)</f>
        <v>0</v>
      </c>
      <c r="J3943" s="26">
        <f>[1]!b_pq_pctchange(A3943,日期设置!$C$4,日期设置!$B$2,1)</f>
        <v>0</v>
      </c>
      <c r="K3943" s="52">
        <f>[1]!b_dq_amount($A3943,日期设置!B$2,2,10000)</f>
        <v>0</v>
      </c>
      <c r="L3943" s="26">
        <f>[1]!b_info_latestpar(A3943,日期设置!$B$2)</f>
        <v>100</v>
      </c>
      <c r="M3943" s="6">
        <f>[1]!b_info_outstandingbalance($A3943,日期设置!B$2)</f>
        <v>5</v>
      </c>
      <c r="N3943" s="7" t="str">
        <f>[1]!b_info_latestissurercreditrating2(A3943,日期设置!$B$2,"102","1")</f>
        <v>AA</v>
      </c>
      <c r="O3943" s="8">
        <v>5.14</v>
      </c>
      <c r="P3943" s="9" t="str">
        <f>[1]!b_info_repurchasedate(A3943)</f>
        <v>2022-04-19</v>
      </c>
      <c r="Q3943" s="8" t="s">
        <v>17171</v>
      </c>
      <c r="R3943" s="2" t="str">
        <f>IF((--IF(P3943=0,Q3943,P3943))&gt;(--日期设置!$B$2),IF(P3943=0,Q3943,P3943),Q3943)</f>
        <v>2022-04-19</v>
      </c>
      <c r="S3943" s="2" t="s">
        <v>17965</v>
      </c>
      <c r="T3943" s="8">
        <f>[1]!b_anal_ptmyear($A3943,日期设置!$B$2)</f>
        <v>3.0767123287671234</v>
      </c>
      <c r="U3943" s="8">
        <f>[1]!b_anal_termifexercise($A3943,日期设置!B$2)</f>
        <v>1.0767123287671232</v>
      </c>
      <c r="V3943" s="10">
        <f>[1]!b_dq_dirtyprice(A3943,日期设置!$B$2)</f>
        <v>105.0793</v>
      </c>
      <c r="W3943" s="11">
        <f>IF(U3943=0,ROUNDUP((Q3943-日期设置!$B$2)/365,0),ROUNDUP((R3943-日期设置!$B$2)/365,0))</f>
        <v>2</v>
      </c>
      <c r="X3943" s="18">
        <f>_xlfn.IFNA(VLOOKUP(A3943,过往入选债券!A:D,4,0),2)</f>
        <v>2</v>
      </c>
      <c r="Y3943">
        <f>_xlfn.IFNA(VLOOKUP(C3943,[2]Sheet1!$A:$A,1,0),3)</f>
        <v>3</v>
      </c>
    </row>
    <row r="3944" spans="1:25" x14ac:dyDescent="0.2">
      <c r="A3944" s="21" t="s">
        <v>10218</v>
      </c>
      <c r="B3944" s="21" t="s">
        <v>10219</v>
      </c>
      <c r="C3944" s="37" t="s">
        <v>1433</v>
      </c>
      <c r="D3944" s="26" t="str">
        <f>[1]!b_calc_yield(A3944,日期设置!$B$2,F3944,1,R3944,1,O3944,L3944,S3944,)</f>
        <v>Fetching...</v>
      </c>
      <c r="E3944" s="26">
        <f t="shared" si="122"/>
        <v>9.5689917742838517</v>
      </c>
      <c r="F3944" s="18">
        <f>[1]!b_dq_cleanprice($A3944,日期设置!B$2)</f>
        <v>99.431399999999996</v>
      </c>
      <c r="G3944" s="18" t="str">
        <f t="shared" si="123"/>
        <v>1.98 + 0</v>
      </c>
      <c r="H3944" s="27">
        <f>[1]!b_dq_pctchange($A3944,日期设置!$B$2,1)/100</f>
        <v>3.9782950683276341E-3</v>
      </c>
      <c r="I3944" s="26">
        <f>[1]!b_pq_pctchange(A3944,日期设置!$B$4,日期设置!$B$2,1)</f>
        <v>0.39782950683276341</v>
      </c>
      <c r="J3944" s="26">
        <f>[1]!b_pq_pctchange(A3944,日期设置!$C$4,日期设置!$B$2,1)</f>
        <v>-7.979033431547812E-2</v>
      </c>
      <c r="K3944" s="52">
        <f>[1]!b_dq_amount($A3944,日期设置!B$2,2,10000)</f>
        <v>4974.0357535000003</v>
      </c>
      <c r="L3944" s="26">
        <f>[1]!b_info_latestpar(A3944,日期设置!$B$2)</f>
        <v>100</v>
      </c>
      <c r="M3944" s="6">
        <f>[1]!b_info_outstandingbalance($A3944,日期设置!B$2)</f>
        <v>10</v>
      </c>
      <c r="N3944" s="7" t="str">
        <f>[1]!b_info_latestissurercreditrating2(A3944,日期设置!$B$2,"102","1")</f>
        <v>AA</v>
      </c>
      <c r="O3944" s="8">
        <v>4.5</v>
      </c>
      <c r="P3944" s="9">
        <f>[1]!b_info_repurchasedate(A3944)</f>
        <v>0</v>
      </c>
      <c r="Q3944" s="8" t="s">
        <v>16634</v>
      </c>
      <c r="R3944" s="2" t="str">
        <f>IF((--IF(P3944=0,Q3944,P3944))&gt;(--日期设置!$B$2),IF(P3944=0,Q3944,P3944),Q3944)</f>
        <v>2023-03-18</v>
      </c>
      <c r="S3944" s="2" t="s">
        <v>18153</v>
      </c>
      <c r="T3944" s="8">
        <f>[1]!b_anal_ptmyear($A3944,日期设置!$B$2)</f>
        <v>1.989041095890411</v>
      </c>
      <c r="U3944" s="8">
        <f>[1]!b_anal_termifexercise($A3944,日期设置!B$2)</f>
        <v>0</v>
      </c>
      <c r="V3944" s="10">
        <f>[1]!b_dq_dirtyprice(A3944,日期设置!$B$2)</f>
        <v>99.480699999999999</v>
      </c>
      <c r="W3944" s="11">
        <f>IF(U3944=0,ROUNDUP((Q3944-日期设置!$B$2)/365,0),ROUNDUP((R3944-日期设置!$B$2)/365,0))</f>
        <v>2</v>
      </c>
      <c r="X3944" s="18">
        <f>_xlfn.IFNA(VLOOKUP(A3944,过往入选债券!A:D,4,0),2)</f>
        <v>2</v>
      </c>
      <c r="Y3944">
        <f>_xlfn.IFNA(VLOOKUP(C3944,[2]Sheet1!$A:$A,1,0),3)</f>
        <v>3</v>
      </c>
    </row>
    <row r="3945" spans="1:25" x14ac:dyDescent="0.2">
      <c r="A3945" s="21" t="s">
        <v>6191</v>
      </c>
      <c r="B3945" s="21" t="s">
        <v>6192</v>
      </c>
      <c r="C3945" s="37" t="s">
        <v>10</v>
      </c>
      <c r="D3945" s="26" t="str">
        <f>[1]!b_calc_yield(A3945,日期设置!$B$2,F3945,1,R3945,1,O3945,L3945,S3945,)</f>
        <v>Fetching...</v>
      </c>
      <c r="E3945" s="26">
        <f t="shared" si="122"/>
        <v>4.5027394788347275</v>
      </c>
      <c r="F3945" s="18">
        <f>[1]!b_dq_cleanprice($A3945,日期设置!B$2)</f>
        <v>100.5183</v>
      </c>
      <c r="G3945" s="18" t="str">
        <f t="shared" si="123"/>
        <v>0.93 + 0.93</v>
      </c>
      <c r="H3945" s="27">
        <f>[1]!b_dq_pctchange($A3945,日期设置!$B$2,1)/100</f>
        <v>4.1788211788212001E-3</v>
      </c>
      <c r="I3945" s="26">
        <f>[1]!b_pq_pctchange(A3945,日期设置!$B$4,日期设置!$B$2,1)</f>
        <v>0.21444978824204261</v>
      </c>
      <c r="J3945" s="26">
        <f>[1]!b_pq_pctchange(A3945,日期设置!$C$4,日期设置!$B$2,1)</f>
        <v>-0.30676124394511761</v>
      </c>
      <c r="K3945" s="52">
        <f>[1]!b_dq_amount($A3945,日期设置!B$2,2,10000)</f>
        <v>61019.013751849998</v>
      </c>
      <c r="L3945" s="26">
        <f>[1]!b_info_latestpar(A3945,日期设置!$B$2)</f>
        <v>100</v>
      </c>
      <c r="M3945" s="6">
        <f>[1]!b_info_outstandingbalance($A3945,日期设置!B$2)</f>
        <v>17.399999999999999</v>
      </c>
      <c r="N3945" s="7" t="str">
        <f>[1]!b_info_latestissurercreditrating2(A3945,日期设置!$B$2,"102","1")</f>
        <v>AAA</v>
      </c>
      <c r="O3945" s="8">
        <v>5.4</v>
      </c>
      <c r="P3945" s="9">
        <f>[1]!b_info_repurchasedate(A3945)</f>
        <v>0</v>
      </c>
      <c r="Q3945" s="8" t="s">
        <v>16820</v>
      </c>
      <c r="R3945" s="2" t="str">
        <f>IF((--IF(P3945=0,Q3945,P3945))&gt;(--日期设置!$B$2),IF(P3945=0,Q3945,P3945),Q3945)</f>
        <v>2022-02-27</v>
      </c>
      <c r="S3945" s="2" t="s">
        <v>18845</v>
      </c>
      <c r="T3945" s="8">
        <f>[1]!b_anal_ptmyear($A3945,日期设置!$B$2)</f>
        <v>0.93698630136986305</v>
      </c>
      <c r="U3945" s="8">
        <f>[1]!b_anal_termifexercise($A3945,日期设置!B$2)</f>
        <v>0.93698630136986305</v>
      </c>
      <c r="V3945" s="10">
        <f>[1]!b_dq_dirtyprice(A3945,日期设置!$B$2)</f>
        <v>100.8586</v>
      </c>
      <c r="W3945" s="11">
        <f>IF(U3945=0,ROUNDUP((Q3945-日期设置!$B$2)/365,0),ROUNDUP((R3945-日期设置!$B$2)/365,0))</f>
        <v>1</v>
      </c>
      <c r="X3945" s="18">
        <f>_xlfn.IFNA(VLOOKUP(A3945,过往入选债券!A:D,4,0),2)</f>
        <v>2</v>
      </c>
      <c r="Y3945">
        <f>_xlfn.IFNA(VLOOKUP(C3945,[2]Sheet1!$A:$A,1,0),3)</f>
        <v>3</v>
      </c>
    </row>
    <row r="3946" spans="1:25" hidden="1" x14ac:dyDescent="0.2">
      <c r="A3946" s="28" t="s">
        <v>20124</v>
      </c>
      <c r="B3946" s="28" t="s">
        <v>20125</v>
      </c>
      <c r="C3946" s="39" t="s">
        <v>3549</v>
      </c>
      <c r="D3946" s="26" t="str">
        <f>[1]!b_calc_yield(A3946,日期设置!$B$2,F3946,1,R3946,1,O3946,L3946,S3946,)</f>
        <v>Fetching...</v>
      </c>
      <c r="E3946" s="26">
        <f t="shared" si="122"/>
        <v>11.724019048029465</v>
      </c>
      <c r="F3946" s="18">
        <f>[1]!b_dq_cleanprice($A3946,日期设置!B$2)</f>
        <v>99.709800000000001</v>
      </c>
      <c r="G3946" s="18" t="str">
        <f t="shared" si="123"/>
        <v>4.49 + 2.49</v>
      </c>
      <c r="H3946" s="27">
        <f>[1]!b_dq_pctchange($A3946,日期设置!$B$2,1)/100</f>
        <v>0</v>
      </c>
      <c r="I3946" s="26">
        <f>[1]!b_pq_pctchange(A3946,日期设置!$B$4,日期设置!$B$2,1)</f>
        <v>0</v>
      </c>
      <c r="J3946" s="26">
        <f>[1]!b_pq_pctchange(A3946,日期设置!$C$4,日期设置!$B$2,1)</f>
        <v>0</v>
      </c>
      <c r="K3946" s="52">
        <f>[1]!b_dq_amount($A3946,日期设置!B$2,2,10000)</f>
        <v>0</v>
      </c>
      <c r="L3946" s="26">
        <f>[1]!b_info_latestpar(A3946,日期设置!$B$2)</f>
        <v>100</v>
      </c>
      <c r="M3946" s="6">
        <f>[1]!b_info_outstandingbalance($A3946,日期设置!B$2)</f>
        <v>10</v>
      </c>
      <c r="N3946" s="7">
        <f>[1]!b_info_latestissurercreditrating2(A3946,日期设置!$B$2,"102","1")</f>
        <v>0</v>
      </c>
      <c r="O3946" s="8">
        <v>4.6900000000000004</v>
      </c>
      <c r="P3946" s="9" t="str">
        <f>[1]!b_info_repurchasedate(A3946)</f>
        <v>2023-09-17</v>
      </c>
      <c r="Q3946" s="8" t="s">
        <v>16794</v>
      </c>
      <c r="R3946" s="2" t="str">
        <f>IF((--IF(P3946=0,Q3946,P3946))&gt;(--日期设置!$B$2),IF(P3946=0,Q3946,P3946),Q3946)</f>
        <v>2023-09-17</v>
      </c>
      <c r="S3946" s="31" t="s">
        <v>17416</v>
      </c>
      <c r="T3946" s="8">
        <f>[1]!b_anal_ptmyear($A3946,日期设置!$B$2)</f>
        <v>4.4904109589041097</v>
      </c>
      <c r="U3946" s="8">
        <f>[1]!b_anal_termifexercise($A3946,日期设置!B$2)</f>
        <v>2.4904109589041097</v>
      </c>
      <c r="V3946" s="10">
        <f>[1]!b_dq_dirtyprice(A3946,日期设置!$B$2)</f>
        <v>102.0998</v>
      </c>
      <c r="W3946" s="11">
        <f>IF(U3946=0,ROUNDUP((Q3946-日期设置!$B$2)/365,0),ROUNDUP((R3946-日期设置!$B$2)/365,0))</f>
        <v>3</v>
      </c>
      <c r="X3946" s="18">
        <f>_xlfn.IFNA(VLOOKUP(A3946,过往入选债券!A:D,4,0),2)</f>
        <v>2</v>
      </c>
      <c r="Y3946">
        <f>_xlfn.IFNA(VLOOKUP(C3946,[2]Sheet1!$A:$A,1,0),3)</f>
        <v>3</v>
      </c>
    </row>
    <row r="3947" spans="1:25" hidden="1" x14ac:dyDescent="0.2">
      <c r="A3947" s="28" t="s">
        <v>19193</v>
      </c>
      <c r="B3947" s="28" t="s">
        <v>19194</v>
      </c>
      <c r="C3947" s="38" t="s">
        <v>34</v>
      </c>
      <c r="D3947" s="26" t="str">
        <f>[1]!b_calc_yield(A3947,日期设置!$B$2,F3947,1,R3947,1,O3947,L3947,S3947,)</f>
        <v>Fetching...</v>
      </c>
      <c r="E3947" s="26">
        <f t="shared" si="122"/>
        <v>11.317290566570669</v>
      </c>
      <c r="F3947" s="18">
        <f>[1]!b_dq_cleanprice($A3947,日期设置!B$2)</f>
        <v>99.297799999999995</v>
      </c>
      <c r="G3947" s="18" t="str">
        <f t="shared" si="123"/>
        <v>4.40 + 2.40</v>
      </c>
      <c r="H3947" s="27">
        <f>[1]!b_dq_pctchange($A3947,日期设置!$B$2,1)/100</f>
        <v>0</v>
      </c>
      <c r="I3947" s="26">
        <f>[1]!b_pq_pctchange(A3947,日期设置!$B$4,日期设置!$B$2,1)</f>
        <v>0</v>
      </c>
      <c r="J3947" s="26">
        <f>[1]!b_pq_pctchange(A3947,日期设置!$C$4,日期设置!$B$2,1)</f>
        <v>0</v>
      </c>
      <c r="K3947" s="52">
        <f>[1]!b_dq_amount($A3947,日期设置!B$2,2,10000)</f>
        <v>0</v>
      </c>
      <c r="L3947" s="26">
        <f>[1]!b_info_latestpar(A3947,日期设置!$B$2)</f>
        <v>100</v>
      </c>
      <c r="M3947" s="6">
        <f>[1]!b_info_outstandingbalance($A3947,日期设置!B$2)</f>
        <v>10</v>
      </c>
      <c r="N3947" s="7">
        <f>[1]!b_info_latestissurercreditrating2(A3947,日期设置!$B$2,"102","1")</f>
        <v>0</v>
      </c>
      <c r="O3947" s="8">
        <v>4.5</v>
      </c>
      <c r="P3947" s="9" t="str">
        <f>[1]!b_info_repurchasedate(A3947)</f>
        <v>2023-08-18</v>
      </c>
      <c r="Q3947" s="8" t="s">
        <v>20000</v>
      </c>
      <c r="R3947" s="2" t="str">
        <f>IF((--IF(P3947=0,Q3947,P3947))&gt;(--日期设置!$B$2),IF(P3947=0,Q3947,P3947),Q3947)</f>
        <v>2023-08-18</v>
      </c>
      <c r="S3947" s="31" t="s">
        <v>19192</v>
      </c>
      <c r="T3947" s="8">
        <f>[1]!b_anal_ptmyear($A3947,日期设置!$B$2)</f>
        <v>4.4082191780821915</v>
      </c>
      <c r="U3947" s="8">
        <f>[1]!b_anal_termifexercise($A3947,日期设置!B$2)</f>
        <v>2.408219178082192</v>
      </c>
      <c r="V3947" s="10">
        <f>[1]!b_dq_dirtyprice(A3947,日期设置!$B$2)</f>
        <v>101.96080000000001</v>
      </c>
      <c r="W3947" s="11">
        <f>IF(U3947=0,ROUNDUP((Q3947-日期设置!$B$2)/365,0),ROUNDUP((R3947-日期设置!$B$2)/365,0))</f>
        <v>3</v>
      </c>
      <c r="X3947" s="18">
        <f>_xlfn.IFNA(VLOOKUP(A3947,过往入选债券!A:D,4,0),2)</f>
        <v>2</v>
      </c>
      <c r="Y3947">
        <f>_xlfn.IFNA(VLOOKUP(C3947,[2]Sheet1!$A:$A,1,0),3)</f>
        <v>3</v>
      </c>
    </row>
    <row r="3948" spans="1:25" hidden="1" x14ac:dyDescent="0.2">
      <c r="A3948" s="21" t="s">
        <v>2509</v>
      </c>
      <c r="B3948" s="21" t="s">
        <v>2510</v>
      </c>
      <c r="C3948" s="37" t="s">
        <v>2511</v>
      </c>
      <c r="D3948" s="26" t="str">
        <f>[1]!b_calc_yield(A3948,日期设置!$B$2,F3948,1,R3948,1,O3948,L3948,S3948,)</f>
        <v>Fetching...</v>
      </c>
      <c r="E3948" s="26">
        <f t="shared" si="122"/>
        <v>3.9614892894314524</v>
      </c>
      <c r="F3948" s="18">
        <f>[1]!b_dq_cleanprice($A3948,日期设置!B$2)</f>
        <v>100.1065</v>
      </c>
      <c r="G3948" s="18" t="str">
        <f t="shared" si="123"/>
        <v>0.82 + 0</v>
      </c>
      <c r="H3948" s="27">
        <f>[1]!b_dq_pctchange($A3948,日期设置!$B$2,1)/100</f>
        <v>0</v>
      </c>
      <c r="I3948" s="26">
        <f>[1]!b_pq_pctchange(A3948,日期设置!$B$4,日期设置!$B$2,1)</f>
        <v>0</v>
      </c>
      <c r="J3948" s="26">
        <f>[1]!b_pq_pctchange(A3948,日期设置!$C$4,日期设置!$B$2,1)</f>
        <v>0</v>
      </c>
      <c r="K3948" s="52">
        <f>[1]!b_dq_amount($A3948,日期设置!B$2,2,10000)</f>
        <v>0</v>
      </c>
      <c r="L3948" s="26">
        <f>[1]!b_info_latestpar(A3948,日期设置!$B$2)</f>
        <v>100</v>
      </c>
      <c r="M3948" s="6">
        <f>[1]!b_info_outstandingbalance($A3948,日期设置!B$2)</f>
        <v>2</v>
      </c>
      <c r="N3948" s="7">
        <f>[1]!b_info_latestissurercreditrating2(A3948,日期设置!$B$2,"102","1")</f>
        <v>0</v>
      </c>
      <c r="O3948" s="8">
        <v>4.9800000000000004</v>
      </c>
      <c r="P3948" s="9">
        <f>[1]!b_info_repurchasedate(A3948)</f>
        <v>0</v>
      </c>
      <c r="Q3948" s="8" t="s">
        <v>17273</v>
      </c>
      <c r="R3948" s="2" t="str">
        <f>IF((--IF(P3948=0,Q3948,P3948))&gt;(--日期设置!$B$2),IF(P3948=0,Q3948,P3948),Q3948)</f>
        <v>2022-01-17</v>
      </c>
      <c r="S3948" s="2" t="s">
        <v>18002</v>
      </c>
      <c r="T3948" s="8">
        <f>[1]!b_anal_ptmyear($A3948,日期设置!$B$2)</f>
        <v>0.8246575342465754</v>
      </c>
      <c r="U3948" s="8">
        <f>[1]!b_anal_termifexercise($A3948,日期设置!B$2)</f>
        <v>0</v>
      </c>
      <c r="V3948" s="10">
        <f>[1]!b_dq_dirtyprice(A3948,日期设置!$B$2)</f>
        <v>100.97969999999999</v>
      </c>
      <c r="W3948" s="11">
        <f>IF(U3948=0,ROUNDUP((Q3948-日期设置!$B$2)/365,0),ROUNDUP((R3948-日期设置!$B$2)/365,0))</f>
        <v>1</v>
      </c>
      <c r="X3948" s="18">
        <f>_xlfn.IFNA(VLOOKUP(A3948,过往入选债券!A:D,4,0),2)</f>
        <v>2</v>
      </c>
      <c r="Y3948">
        <f>_xlfn.IFNA(VLOOKUP(C3948,[2]Sheet1!$A:$A,1,0),3)</f>
        <v>3</v>
      </c>
    </row>
    <row r="3949" spans="1:25" hidden="1" x14ac:dyDescent="0.2">
      <c r="A3949" s="21" t="s">
        <v>13156</v>
      </c>
      <c r="B3949" s="21" t="s">
        <v>13157</v>
      </c>
      <c r="C3949" s="37" t="s">
        <v>13158</v>
      </c>
      <c r="D3949" s="26" t="str">
        <f>[1]!b_calc_yield(A3949,日期设置!$B$2,F3949,1,R3949,1,O3949,L3949,S3949,)</f>
        <v>Fetching...</v>
      </c>
      <c r="E3949" s="26">
        <f t="shared" si="122"/>
        <v>25.18270771233988</v>
      </c>
      <c r="F3949" s="18">
        <f>[1]!b_dq_cleanprice($A3949,日期设置!B$2)</f>
        <v>59.402999999999999</v>
      </c>
      <c r="G3949" s="18" t="str">
        <f t="shared" si="123"/>
        <v>2.11 + 0</v>
      </c>
      <c r="H3949" s="27">
        <f>[1]!b_dq_pctchange($A3949,日期设置!$B$2,1)/100</f>
        <v>0</v>
      </c>
      <c r="I3949" s="26">
        <f>[1]!b_pq_pctchange(A3949,日期设置!$B$4,日期设置!$B$2,1)</f>
        <v>0</v>
      </c>
      <c r="J3949" s="26">
        <f>[1]!b_pq_pctchange(A3949,日期设置!$C$4,日期设置!$B$2,1)</f>
        <v>0</v>
      </c>
      <c r="K3949" s="52">
        <f>[1]!b_dq_amount($A3949,日期设置!B$2,2,10000)</f>
        <v>0</v>
      </c>
      <c r="L3949" s="26">
        <f>[1]!b_info_latestpar(A3949,日期设置!$B$2)</f>
        <v>60</v>
      </c>
      <c r="M3949" s="6">
        <f>[1]!b_info_outstandingbalance($A3949,日期设置!B$2)</f>
        <v>5.28</v>
      </c>
      <c r="N3949" s="7" t="str">
        <f>[1]!b_info_latestissurercreditrating2(A3949,日期设置!$B$2,"102","1")</f>
        <v>AA</v>
      </c>
      <c r="O3949" s="8">
        <v>6.15</v>
      </c>
      <c r="P3949" s="9">
        <f>[1]!b_info_repurchasedate(A3949)</f>
        <v>0</v>
      </c>
      <c r="Q3949" s="8" t="s">
        <v>16361</v>
      </c>
      <c r="R3949" s="2" t="str">
        <f>IF((--IF(P3949=0,Q3949,P3949))&gt;(--日期设置!$B$2),IF(P3949=0,Q3949,P3949),Q3949)</f>
        <v>2023-05-03</v>
      </c>
      <c r="S3949" s="2" t="s">
        <v>18141</v>
      </c>
      <c r="T3949" s="8">
        <f>[1]!b_anal_ptmyear($A3949,日期设置!$B$2)</f>
        <v>2.1150684931506851</v>
      </c>
      <c r="U3949" s="8">
        <f>[1]!b_anal_termifexercise($A3949,日期设置!B$2)</f>
        <v>0</v>
      </c>
      <c r="V3949" s="10">
        <f>[1]!b_dq_dirtyprice(A3949,日期设置!$B$2)</f>
        <v>62.668399999999998</v>
      </c>
      <c r="W3949" s="11">
        <f>IF(U3949=0,ROUNDUP((Q3949-日期设置!$B$2)/365,0),ROUNDUP((R3949-日期设置!$B$2)/365,0))</f>
        <v>3</v>
      </c>
      <c r="X3949" s="18">
        <f>_xlfn.IFNA(VLOOKUP(A3949,过往入选债券!A:D,4,0),2)</f>
        <v>2</v>
      </c>
      <c r="Y3949">
        <f>_xlfn.IFNA(VLOOKUP(C3949,[2]Sheet1!$A:$A,1,0),3)</f>
        <v>3</v>
      </c>
    </row>
    <row r="3950" spans="1:25" hidden="1" x14ac:dyDescent="0.2">
      <c r="A3950" s="21" t="s">
        <v>5522</v>
      </c>
      <c r="B3950" s="21" t="s">
        <v>5523</v>
      </c>
      <c r="C3950" s="37" t="s">
        <v>5524</v>
      </c>
      <c r="D3950" s="26" t="str">
        <f>[1]!b_calc_yield(A3950,日期设置!$B$2,F3950,1,R3950,1,O3950,L3950,S3950,)</f>
        <v>Fetching...</v>
      </c>
      <c r="E3950" s="26">
        <f t="shared" si="122"/>
        <v>2.9874198219745018</v>
      </c>
      <c r="F3950" s="18">
        <f>[1]!b_dq_cleanprice($A3950,日期设置!B$2)</f>
        <v>99.287099999999995</v>
      </c>
      <c r="G3950" s="18" t="str">
        <f t="shared" si="123"/>
        <v>0.62 + 0</v>
      </c>
      <c r="H3950" s="27">
        <f>[1]!b_dq_pctchange($A3950,日期设置!$B$2,1)/100</f>
        <v>0</v>
      </c>
      <c r="I3950" s="26">
        <f>[1]!b_pq_pctchange(A3950,日期设置!$B$4,日期设置!$B$2,1)</f>
        <v>0</v>
      </c>
      <c r="J3950" s="26">
        <f>[1]!b_pq_pctchange(A3950,日期设置!$C$4,日期设置!$B$2,1)</f>
        <v>0</v>
      </c>
      <c r="K3950" s="52">
        <f>[1]!b_dq_amount($A3950,日期设置!B$2,2,10000)</f>
        <v>0</v>
      </c>
      <c r="L3950" s="26">
        <f>[1]!b_info_latestpar(A3950,日期设置!$B$2)</f>
        <v>100</v>
      </c>
      <c r="M3950" s="6">
        <f>[1]!b_info_outstandingbalance($A3950,日期设置!B$2)</f>
        <v>5</v>
      </c>
      <c r="N3950" s="7" t="str">
        <f>[1]!b_info_latestissurercreditrating2(A3950,日期设置!$B$2,"102","1")</f>
        <v>AA</v>
      </c>
      <c r="O3950" s="8">
        <v>3.69</v>
      </c>
      <c r="P3950" s="9">
        <f>[1]!b_info_repurchasedate(A3950)</f>
        <v>0</v>
      </c>
      <c r="Q3950" s="8" t="s">
        <v>16183</v>
      </c>
      <c r="R3950" s="2" t="str">
        <f>IF((--IF(P3950=0,Q3950,P3950))&gt;(--日期设置!$B$2),IF(P3950=0,Q3950,P3950),Q3950)</f>
        <v>2021-11-04</v>
      </c>
      <c r="S3950" s="2" t="s">
        <v>17972</v>
      </c>
      <c r="T3950" s="8">
        <f>[1]!b_anal_ptmyear($A3950,日期设置!$B$2)</f>
        <v>0.62191780821917808</v>
      </c>
      <c r="U3950" s="8">
        <f>[1]!b_anal_termifexercise($A3950,日期设置!B$2)</f>
        <v>0</v>
      </c>
      <c r="V3950" s="10">
        <f>[1]!b_dq_dirtyprice(A3950,日期设置!$B$2)</f>
        <v>100.68219999999999</v>
      </c>
      <c r="W3950" s="11">
        <f>IF(U3950=0,ROUNDUP((Q3950-日期设置!$B$2)/365,0),ROUNDUP((R3950-日期设置!$B$2)/365,0))</f>
        <v>1</v>
      </c>
      <c r="X3950" s="18">
        <f>_xlfn.IFNA(VLOOKUP(A3950,过往入选债券!A:D,4,0),2)</f>
        <v>2</v>
      </c>
      <c r="Y3950">
        <f>_xlfn.IFNA(VLOOKUP(C3950,[2]Sheet1!$A:$A,1,0),3)</f>
        <v>3</v>
      </c>
    </row>
    <row r="3951" spans="1:25" hidden="1" x14ac:dyDescent="0.2">
      <c r="A3951" s="21" t="s">
        <v>13683</v>
      </c>
      <c r="B3951" s="21" t="s">
        <v>13684</v>
      </c>
      <c r="C3951" s="37" t="s">
        <v>13685</v>
      </c>
      <c r="D3951" s="26" t="str">
        <f>[1]!b_calc_yield(A3951,日期设置!$B$2,F3951,1,R3951,1,O3951,L3951,S3951,)</f>
        <v>Fetching...</v>
      </c>
      <c r="E3951" s="26">
        <f t="shared" si="122"/>
        <v>20.764545440705096</v>
      </c>
      <c r="F3951" s="18">
        <f>[1]!b_dq_cleanprice($A3951,日期设置!B$2)</f>
        <v>81.107299999999995</v>
      </c>
      <c r="G3951" s="18" t="str">
        <f t="shared" si="123"/>
        <v>3.07 + 0</v>
      </c>
      <c r="H3951" s="27">
        <f>[1]!b_dq_pctchange($A3951,日期设置!$B$2,1)/100</f>
        <v>0</v>
      </c>
      <c r="I3951" s="26">
        <f>[1]!b_pq_pctchange(A3951,日期设置!$B$4,日期设置!$B$2,1)</f>
        <v>0</v>
      </c>
      <c r="J3951" s="26">
        <f>[1]!b_pq_pctchange(A3951,日期设置!$C$4,日期设置!$B$2,1)</f>
        <v>0.18095176925127834</v>
      </c>
      <c r="K3951" s="52">
        <f>[1]!b_dq_amount($A3951,日期设置!B$2,2,10000)</f>
        <v>0</v>
      </c>
      <c r="L3951" s="26">
        <f>[1]!b_info_latestpar(A3951,日期设置!$B$2)</f>
        <v>80</v>
      </c>
      <c r="M3951" s="6">
        <f>[1]!b_info_outstandingbalance($A3951,日期设置!B$2)</f>
        <v>4</v>
      </c>
      <c r="N3951" s="7" t="str">
        <f>[1]!b_info_latestissurercreditrating2(A3951,日期设置!$B$2,"102","1")</f>
        <v>AA</v>
      </c>
      <c r="O3951" s="8">
        <v>5.78</v>
      </c>
      <c r="P3951" s="9">
        <f>[1]!b_info_repurchasedate(A3951)</f>
        <v>0</v>
      </c>
      <c r="Q3951" s="8" t="s">
        <v>16130</v>
      </c>
      <c r="R3951" s="2" t="str">
        <f>IF((--IF(P3951=0,Q3951,P3951))&gt;(--日期设置!$B$2),IF(P3951=0,Q3951,P3951),Q3951)</f>
        <v>2024-04-18</v>
      </c>
      <c r="S3951" s="2" t="s">
        <v>17916</v>
      </c>
      <c r="T3951" s="8">
        <f>[1]!b_anal_ptmyear($A3951,日期设置!$B$2)</f>
        <v>3.0739726027397261</v>
      </c>
      <c r="U3951" s="8">
        <f>[1]!b_anal_termifexercise($A3951,日期设置!B$2)</f>
        <v>0</v>
      </c>
      <c r="V3951" s="10">
        <f>[1]!b_dq_dirtyprice(A3951,日期设置!$B$2)</f>
        <v>85.389300000000006</v>
      </c>
      <c r="W3951" s="11">
        <f>IF(U3951=0,ROUNDUP((Q3951-日期设置!$B$2)/365,0),ROUNDUP((R3951-日期设置!$B$2)/365,0))</f>
        <v>4</v>
      </c>
      <c r="X3951" s="18">
        <f>_xlfn.IFNA(VLOOKUP(A3951,过往入选债券!A:D,4,0),2)</f>
        <v>2</v>
      </c>
      <c r="Y3951">
        <f>_xlfn.IFNA(VLOOKUP(C3951,[2]Sheet1!$A:$A,1,0),3)</f>
        <v>3</v>
      </c>
    </row>
    <row r="3952" spans="1:25" hidden="1" x14ac:dyDescent="0.2">
      <c r="A3952" s="28" t="s">
        <v>21654</v>
      </c>
      <c r="B3952" s="28" t="s">
        <v>21655</v>
      </c>
      <c r="C3952" s="39" t="s">
        <v>4428</v>
      </c>
      <c r="D3952" s="26" t="str">
        <f>[1]!b_calc_yield(A3952,日期设置!$B$2,F3952,1,R3952,1,O3952,L3952,S3952,)</f>
        <v>Fetching...</v>
      </c>
      <c r="E3952" s="26">
        <f t="shared" si="122"/>
        <v>22.000096032204119</v>
      </c>
      <c r="F3952" s="18">
        <f>[1]!b_dq_cleanprice($A3952,日期设置!B$2)</f>
        <v>100.371</v>
      </c>
      <c r="G3952" s="18" t="str">
        <f t="shared" si="123"/>
        <v>6.65 + 4.66</v>
      </c>
      <c r="H3952" s="27">
        <f>[1]!b_dq_pctchange($A3952,日期设置!$B$2,1)/100</f>
        <v>0</v>
      </c>
      <c r="I3952" s="26">
        <f>[1]!b_pq_pctchange(A3952,日期设置!$B$4,日期设置!$B$2,1)</f>
        <v>0</v>
      </c>
      <c r="J3952" s="26">
        <f>[1]!b_pq_pctchange(A3952,日期设置!$C$4,日期设置!$B$2,1)</f>
        <v>0</v>
      </c>
      <c r="K3952" s="52">
        <f>[1]!b_dq_amount($A3952,日期设置!B$2,2,10000)</f>
        <v>0</v>
      </c>
      <c r="L3952" s="26">
        <f>[1]!b_info_latestpar(A3952,日期设置!$B$2)</f>
        <v>100</v>
      </c>
      <c r="M3952" s="6">
        <f>[1]!b_info_outstandingbalance($A3952,日期设置!B$2)</f>
        <v>15</v>
      </c>
      <c r="N3952" s="7" t="str">
        <f>[1]!b_info_latestissurercreditrating2(A3952,日期设置!$B$2,"102","1")</f>
        <v>AA+</v>
      </c>
      <c r="O3952" s="43">
        <v>4.9000000000000004</v>
      </c>
      <c r="P3952" s="9" t="str">
        <f>[1]!b_info_repurchasedate(A3952)</f>
        <v>2025-11-17</v>
      </c>
      <c r="Q3952" s="31" t="s">
        <v>21754</v>
      </c>
      <c r="R3952" s="2" t="str">
        <f>IF((--IF(P3952=0,Q3952,P3952))&gt;(--日期设置!$B$2),IF(P3952=0,Q3952,P3952),Q3952)</f>
        <v>2025-11-17</v>
      </c>
      <c r="S3952" s="31" t="s">
        <v>16098</v>
      </c>
      <c r="T3952" s="8">
        <f>[1]!b_anal_ptmyear($A3952,日期设置!$B$2)</f>
        <v>6.6575342465753424</v>
      </c>
      <c r="U3952" s="8">
        <f>[1]!b_anal_termifexercise($A3952,日期设置!B$2)</f>
        <v>4.6602739726027398</v>
      </c>
      <c r="V3952" s="10">
        <f>[1]!b_dq_dirtyprice(A3952,日期设置!$B$2)</f>
        <v>102.0491</v>
      </c>
      <c r="W3952" s="11">
        <f>IF(U3952=0,ROUNDUP((Q3952-日期设置!$B$2)/365,0),ROUNDUP((R3952-日期设置!$B$2)/365,0))</f>
        <v>5</v>
      </c>
      <c r="X3952" s="18">
        <f>_xlfn.IFNA(VLOOKUP(A3952,过往入选债券!A:D,4,0),2)</f>
        <v>2</v>
      </c>
      <c r="Y3952">
        <f>_xlfn.IFNA(VLOOKUP(C3952,[2]Sheet1!$A:$A,1,0),3)</f>
        <v>3</v>
      </c>
    </row>
    <row r="3953" spans="1:25" hidden="1" x14ac:dyDescent="0.2">
      <c r="A3953" s="21" t="s">
        <v>11353</v>
      </c>
      <c r="B3953" s="21" t="s">
        <v>11354</v>
      </c>
      <c r="C3953" s="37" t="s">
        <v>7710</v>
      </c>
      <c r="D3953" s="26" t="str">
        <f>[1]!b_calc_yield(A3953,日期设置!$B$2,F3953,1,R3953,1,O3953,L3953,S3953,)</f>
        <v>Fetching...</v>
      </c>
      <c r="E3953" s="26">
        <f t="shared" si="122"/>
        <v>10.876027226655239</v>
      </c>
      <c r="F3953" s="18">
        <f>[1]!b_dq_cleanprice($A3953,日期设置!B$2)</f>
        <v>99.969499999999996</v>
      </c>
      <c r="G3953" s="18" t="str">
        <f t="shared" si="123"/>
        <v>2.33 + 0</v>
      </c>
      <c r="H3953" s="27">
        <f>[1]!b_dq_pctchange($A3953,日期设置!$B$2,1)/100</f>
        <v>0</v>
      </c>
      <c r="I3953" s="26">
        <f>[1]!b_pq_pctchange(A3953,日期设置!$B$4,日期设置!$B$2,1)</f>
        <v>0</v>
      </c>
      <c r="J3953" s="26">
        <f>[1]!b_pq_pctchange(A3953,日期设置!$C$4,日期设置!$B$2,1)</f>
        <v>0</v>
      </c>
      <c r="K3953" s="52">
        <f>[1]!b_dq_amount($A3953,日期设置!B$2,2,10000)</f>
        <v>0</v>
      </c>
      <c r="L3953" s="26">
        <f>[1]!b_info_latestpar(A3953,日期设置!$B$2)</f>
        <v>100</v>
      </c>
      <c r="M3953" s="6">
        <f>[1]!b_info_outstandingbalance($A3953,日期设置!B$2)</f>
        <v>3</v>
      </c>
      <c r="N3953" s="7" t="str">
        <f>[1]!b_info_latestissurercreditrating2(A3953,日期设置!$B$2,"102","1")</f>
        <v>AA+</v>
      </c>
      <c r="O3953" s="8">
        <v>4.8</v>
      </c>
      <c r="P3953" s="9">
        <f>[1]!b_info_repurchasedate(A3953)</f>
        <v>0</v>
      </c>
      <c r="Q3953" s="8" t="s">
        <v>16721</v>
      </c>
      <c r="R3953" s="2" t="str">
        <f>IF((--IF(P3953=0,Q3953,P3953))&gt;(--日期设置!$B$2),IF(P3953=0,Q3953,P3953),Q3953)</f>
        <v>2023-07-21</v>
      </c>
      <c r="S3953" s="2" t="s">
        <v>18441</v>
      </c>
      <c r="T3953" s="8">
        <f>[1]!b_anal_ptmyear($A3953,日期设置!$B$2)</f>
        <v>2.3315068493150686</v>
      </c>
      <c r="U3953" s="8">
        <f>[1]!b_anal_termifexercise($A3953,日期设置!B$2)</f>
        <v>0</v>
      </c>
      <c r="V3953" s="10">
        <f>[1]!b_dq_dirtyprice(A3953,日期设置!$B$2)</f>
        <v>103.17829999999999</v>
      </c>
      <c r="W3953" s="11">
        <f>IF(U3953=0,ROUNDUP((Q3953-日期设置!$B$2)/365,0),ROUNDUP((R3953-日期设置!$B$2)/365,0))</f>
        <v>3</v>
      </c>
      <c r="X3953" s="18">
        <f>_xlfn.IFNA(VLOOKUP(A3953,过往入选债券!A:D,4,0),2)</f>
        <v>2</v>
      </c>
      <c r="Y3953">
        <f>_xlfn.IFNA(VLOOKUP(C3953,[2]Sheet1!$A:$A,1,0),3)</f>
        <v>3</v>
      </c>
    </row>
    <row r="3954" spans="1:25" hidden="1" x14ac:dyDescent="0.2">
      <c r="A3954" s="21" t="s">
        <v>9550</v>
      </c>
      <c r="B3954" s="21" t="s">
        <v>9551</v>
      </c>
      <c r="C3954" s="37" t="s">
        <v>6267</v>
      </c>
      <c r="D3954" s="26" t="str">
        <f>[1]!b_calc_yield(A3954,日期设置!$B$2,F3954,1,R3954,1,O3954,L3954,S3954,)</f>
        <v>Fetching...</v>
      </c>
      <c r="E3954" s="26">
        <f t="shared" si="122"/>
        <v>17.337106096219191</v>
      </c>
      <c r="F3954" s="18">
        <f>[1]!b_dq_cleanprice($A3954,日期设置!B$2)</f>
        <v>100.4273</v>
      </c>
      <c r="G3954" s="18" t="str">
        <f t="shared" si="123"/>
        <v>3.66 + 0</v>
      </c>
      <c r="H3954" s="27">
        <f>[1]!b_dq_pctchange($A3954,日期设置!$B$2,1)/100</f>
        <v>0</v>
      </c>
      <c r="I3954" s="26">
        <f>[1]!b_pq_pctchange(A3954,日期设置!$B$4,日期设置!$B$2,1)</f>
        <v>0</v>
      </c>
      <c r="J3954" s="26">
        <f>[1]!b_pq_pctchange(A3954,日期设置!$C$4,日期设置!$B$2,1)</f>
        <v>0</v>
      </c>
      <c r="K3954" s="52">
        <f>[1]!b_dq_amount($A3954,日期设置!B$2,2,10000)</f>
        <v>0</v>
      </c>
      <c r="L3954" s="26">
        <f>[1]!b_info_latestpar(A3954,日期设置!$B$2)</f>
        <v>100</v>
      </c>
      <c r="M3954" s="6">
        <f>[1]!b_info_outstandingbalance($A3954,日期设置!B$2)</f>
        <v>10</v>
      </c>
      <c r="N3954" s="7" t="str">
        <f>[1]!b_info_latestissurercreditrating2(A3954,日期设置!$B$2,"102","1")</f>
        <v>AA</v>
      </c>
      <c r="O3954" s="8">
        <v>4.9400000000000004</v>
      </c>
      <c r="P3954" s="9">
        <f>[1]!b_info_repurchasedate(A3954)</f>
        <v>0</v>
      </c>
      <c r="Q3954" s="8" t="s">
        <v>17293</v>
      </c>
      <c r="R3954" s="2" t="str">
        <f>IF((--IF(P3954=0,Q3954,P3954))&gt;(--日期设置!$B$2),IF(P3954=0,Q3954,P3954),Q3954)</f>
        <v>2024-11-21</v>
      </c>
      <c r="S3954" s="2" t="s">
        <v>18463</v>
      </c>
      <c r="T3954" s="8">
        <f>[1]!b_anal_ptmyear($A3954,日期设置!$B$2)</f>
        <v>3.6684931506849314</v>
      </c>
      <c r="U3954" s="8">
        <f>[1]!b_anal_termifexercise($A3954,日期设置!B$2)</f>
        <v>0</v>
      </c>
      <c r="V3954" s="10">
        <f>[1]!b_dq_dirtyprice(A3954,日期设置!$B$2)</f>
        <v>102.06489999999999</v>
      </c>
      <c r="W3954" s="11">
        <f>IF(U3954=0,ROUNDUP((Q3954-日期设置!$B$2)/365,0),ROUNDUP((R3954-日期设置!$B$2)/365,0))</f>
        <v>4</v>
      </c>
      <c r="X3954" s="18">
        <f>_xlfn.IFNA(VLOOKUP(A3954,过往入选债券!A:D,4,0),2)</f>
        <v>2</v>
      </c>
      <c r="Y3954">
        <f>_xlfn.IFNA(VLOOKUP(C3954,[2]Sheet1!$A:$A,1,0),3)</f>
        <v>3</v>
      </c>
    </row>
    <row r="3955" spans="1:25" hidden="1" x14ac:dyDescent="0.2">
      <c r="A3955" s="21" t="s">
        <v>9090</v>
      </c>
      <c r="B3955" s="21" t="s">
        <v>9091</v>
      </c>
      <c r="C3955" s="37" t="s">
        <v>3483</v>
      </c>
      <c r="D3955" s="26" t="str">
        <f>[1]!b_calc_yield(A3955,日期设置!$B$2,F3955,1,R3955,1,O3955,L3955,S3955,)</f>
        <v>Fetching...</v>
      </c>
      <c r="E3955" s="26">
        <f t="shared" si="122"/>
        <v>16.190817889522123</v>
      </c>
      <c r="F3955" s="18">
        <f>[1]!b_dq_cleanprice($A3955,日期设置!B$2)</f>
        <v>98.943299999999994</v>
      </c>
      <c r="G3955" s="18" t="str">
        <f t="shared" si="123"/>
        <v>3.43 + 0</v>
      </c>
      <c r="H3955" s="27">
        <f>[1]!b_dq_pctchange($A3955,日期设置!$B$2,1)/100</f>
        <v>0</v>
      </c>
      <c r="I3955" s="26">
        <f>[1]!b_pq_pctchange(A3955,日期设置!$B$4,日期设置!$B$2,1)</f>
        <v>0</v>
      </c>
      <c r="J3955" s="26">
        <f>[1]!b_pq_pctchange(A3955,日期设置!$C$4,日期设置!$B$2,1)</f>
        <v>0</v>
      </c>
      <c r="K3955" s="52">
        <f>[1]!b_dq_amount($A3955,日期设置!B$2,2,10000)</f>
        <v>0</v>
      </c>
      <c r="L3955" s="26">
        <f>[1]!b_info_latestpar(A3955,日期设置!$B$2)</f>
        <v>100</v>
      </c>
      <c r="M3955" s="6">
        <f>[1]!b_info_outstandingbalance($A3955,日期设置!B$2)</f>
        <v>10</v>
      </c>
      <c r="N3955" s="7" t="str">
        <f>[1]!b_info_latestissurercreditrating2(A3955,日期设置!$B$2,"102","1")</f>
        <v>AA</v>
      </c>
      <c r="O3955" s="8">
        <v>4.47</v>
      </c>
      <c r="P3955" s="9">
        <f>[1]!b_info_repurchasedate(A3955)</f>
        <v>0</v>
      </c>
      <c r="Q3955" s="8" t="s">
        <v>16107</v>
      </c>
      <c r="R3955" s="2" t="str">
        <f>IF((--IF(P3955=0,Q3955,P3955))&gt;(--日期设置!$B$2),IF(P3955=0,Q3955,P3955),Q3955)</f>
        <v>2024-08-29</v>
      </c>
      <c r="S3955" s="2" t="s">
        <v>17892</v>
      </c>
      <c r="T3955" s="8">
        <f>[1]!b_anal_ptmyear($A3955,日期设置!$B$2)</f>
        <v>3.4383561643835616</v>
      </c>
      <c r="U3955" s="8">
        <f>[1]!b_anal_termifexercise($A3955,日期设置!B$2)</f>
        <v>0</v>
      </c>
      <c r="V3955" s="10">
        <f>[1]!b_dq_dirtyprice(A3955,日期设置!$B$2)</f>
        <v>101.4538</v>
      </c>
      <c r="W3955" s="11">
        <f>IF(U3955=0,ROUNDUP((Q3955-日期设置!$B$2)/365,0),ROUNDUP((R3955-日期设置!$B$2)/365,0))</f>
        <v>4</v>
      </c>
      <c r="X3955" s="18">
        <f>_xlfn.IFNA(VLOOKUP(A3955,过往入选债券!A:D,4,0),2)</f>
        <v>2</v>
      </c>
      <c r="Y3955">
        <f>_xlfn.IFNA(VLOOKUP(C3955,[2]Sheet1!$A:$A,1,0),3)</f>
        <v>3</v>
      </c>
    </row>
    <row r="3956" spans="1:25" hidden="1" x14ac:dyDescent="0.2">
      <c r="A3956" s="21" t="s">
        <v>826</v>
      </c>
      <c r="B3956" s="21" t="s">
        <v>827</v>
      </c>
      <c r="C3956" s="37" t="s">
        <v>735</v>
      </c>
      <c r="D3956" s="26" t="str">
        <f>[1]!b_calc_yield(A3956,日期设置!$B$2,F3956,1,R3956,1,O3956,L3956,S3956,)</f>
        <v>Fetching...</v>
      </c>
      <c r="E3956" s="26">
        <f t="shared" si="122"/>
        <v>2.9603433125414025</v>
      </c>
      <c r="F3956" s="18">
        <f>[1]!b_dq_cleanprice($A3956,日期设置!B$2)</f>
        <v>99.916300000000007</v>
      </c>
      <c r="G3956" s="18" t="str">
        <f t="shared" si="123"/>
        <v>0.61 + 0</v>
      </c>
      <c r="H3956" s="27">
        <f>[1]!b_dq_pctchange($A3956,日期设置!$B$2,1)/100</f>
        <v>0</v>
      </c>
      <c r="I3956" s="26">
        <f>[1]!b_pq_pctchange(A3956,日期设置!$B$4,日期设置!$B$2,1)</f>
        <v>0</v>
      </c>
      <c r="J3956" s="26">
        <f>[1]!b_pq_pctchange(A3956,日期设置!$C$4,日期设置!$B$2,1)</f>
        <v>0</v>
      </c>
      <c r="K3956" s="52">
        <f>[1]!b_dq_amount($A3956,日期设置!B$2,2,10000)</f>
        <v>0</v>
      </c>
      <c r="L3956" s="26">
        <f>[1]!b_info_latestpar(A3956,日期设置!$B$2)</f>
        <v>100</v>
      </c>
      <c r="M3956" s="6">
        <f>[1]!b_info_outstandingbalance($A3956,日期设置!B$2)</f>
        <v>5</v>
      </c>
      <c r="N3956" s="7">
        <f>[1]!b_info_latestissurercreditrating2(A3956,日期设置!$B$2,"102","1")</f>
        <v>0</v>
      </c>
      <c r="O3956" s="8">
        <v>4.75</v>
      </c>
      <c r="P3956" s="9">
        <f>[1]!b_info_repurchasedate(A3956)</f>
        <v>0</v>
      </c>
      <c r="Q3956" s="8" t="s">
        <v>16064</v>
      </c>
      <c r="R3956" s="2" t="str">
        <f>IF((--IF(P3956=0,Q3956,P3956))&gt;(--日期设置!$B$2),IF(P3956=0,Q3956,P3956),Q3956)</f>
        <v>2021-11-02</v>
      </c>
      <c r="S3956" s="2" t="s">
        <v>18756</v>
      </c>
      <c r="T3956" s="8">
        <f>[1]!b_anal_ptmyear($A3956,日期设置!$B$2)</f>
        <v>0.61643835616438358</v>
      </c>
      <c r="U3956" s="8">
        <f>[1]!b_anal_termifexercise($A3956,日期设置!B$2)</f>
        <v>0</v>
      </c>
      <c r="V3956" s="10">
        <f>[1]!b_dq_dirtyprice(A3956,日期设置!$B$2)</f>
        <v>101.73820000000001</v>
      </c>
      <c r="W3956" s="11">
        <f>IF(U3956=0,ROUNDUP((Q3956-日期设置!$B$2)/365,0),ROUNDUP((R3956-日期设置!$B$2)/365,0))</f>
        <v>1</v>
      </c>
      <c r="X3956" s="18">
        <f>_xlfn.IFNA(VLOOKUP(A3956,过往入选债券!A:D,4,0),2)</f>
        <v>2</v>
      </c>
      <c r="Y3956">
        <f>_xlfn.IFNA(VLOOKUP(C3956,[2]Sheet1!$A:$A,1,0),3)</f>
        <v>3</v>
      </c>
    </row>
    <row r="3957" spans="1:25" hidden="1" x14ac:dyDescent="0.2">
      <c r="A3957" s="28" t="s">
        <v>19327</v>
      </c>
      <c r="B3957" s="28" t="s">
        <v>19328</v>
      </c>
      <c r="C3957" s="38" t="s">
        <v>143</v>
      </c>
      <c r="D3957" s="26" t="str">
        <f>[1]!b_calc_yield(A3957,日期设置!$B$2,F3957,1,R3957,1,O3957,L3957,S3957,)</f>
        <v>Fetching...</v>
      </c>
      <c r="E3957" s="26">
        <f t="shared" si="122"/>
        <v>1.9734631848130846</v>
      </c>
      <c r="F3957" s="18">
        <f>[1]!b_dq_cleanprice($A3957,日期设置!B$2)</f>
        <v>99.317899999999995</v>
      </c>
      <c r="G3957" s="18" t="str">
        <f t="shared" si="123"/>
        <v>0.41 + 0</v>
      </c>
      <c r="H3957" s="27">
        <f>[1]!b_dq_pctchange($A3957,日期设置!$B$2,1)/100</f>
        <v>0</v>
      </c>
      <c r="I3957" s="26">
        <f>[1]!b_pq_pctchange(A3957,日期设置!$B$4,日期设置!$B$2,1)</f>
        <v>0</v>
      </c>
      <c r="J3957" s="26">
        <f>[1]!b_pq_pctchange(A3957,日期设置!$C$4,日期设置!$B$2,1)</f>
        <v>0.16459129017584556</v>
      </c>
      <c r="K3957" s="52">
        <f>[1]!b_dq_amount($A3957,日期设置!B$2,2,10000)</f>
        <v>0</v>
      </c>
      <c r="L3957" s="26">
        <f>[1]!b_info_latestpar(A3957,日期设置!$B$2)</f>
        <v>100</v>
      </c>
      <c r="M3957" s="6">
        <f>[1]!b_info_outstandingbalance($A3957,日期设置!B$2)</f>
        <v>10</v>
      </c>
      <c r="N3957" s="7" t="str">
        <f>[1]!b_info_latestissurercreditrating2(A3957,日期设置!$B$2,"102","1")</f>
        <v>AAA</v>
      </c>
      <c r="O3957" s="8">
        <v>3.2</v>
      </c>
      <c r="P3957" s="9">
        <f>[1]!b_info_repurchasedate(A3957)</f>
        <v>0</v>
      </c>
      <c r="Q3957" s="8" t="s">
        <v>16731</v>
      </c>
      <c r="R3957" s="2" t="str">
        <f>IF((--IF(P3957=0,Q3957,P3957))&gt;(--日期设置!$B$2),IF(P3957=0,Q3957,P3957),Q3957)</f>
        <v>2021-08-19</v>
      </c>
      <c r="S3957" s="31" t="s">
        <v>19326</v>
      </c>
      <c r="T3957" s="8">
        <f>[1]!b_anal_ptmyear($A3957,日期设置!$B$2)</f>
        <v>0.41095890410958902</v>
      </c>
      <c r="U3957" s="8">
        <f>[1]!b_anal_termifexercise($A3957,日期设置!B$2)</f>
        <v>0</v>
      </c>
      <c r="V3957" s="10">
        <f>[1]!b_dq_dirtyprice(A3957,日期设置!$B$2)</f>
        <v>101.2028</v>
      </c>
      <c r="W3957" s="11">
        <f>IF(U3957=0,ROUNDUP((Q3957-日期设置!$B$2)/365,0),ROUNDUP((R3957-日期设置!$B$2)/365,0))</f>
        <v>1</v>
      </c>
      <c r="X3957" s="18">
        <f>_xlfn.IFNA(VLOOKUP(A3957,过往入选债券!A:D,4,0),2)</f>
        <v>2</v>
      </c>
      <c r="Y3957">
        <f>_xlfn.IFNA(VLOOKUP(C3957,[2]Sheet1!$A:$A,1,0),3)</f>
        <v>3</v>
      </c>
    </row>
    <row r="3958" spans="1:25" hidden="1" x14ac:dyDescent="0.2">
      <c r="A3958" s="28" t="s">
        <v>19395</v>
      </c>
      <c r="B3958" s="28" t="s">
        <v>19396</v>
      </c>
      <c r="C3958" s="38" t="s">
        <v>84</v>
      </c>
      <c r="D3958" s="26" t="str">
        <f>[1]!b_calc_yield(A3958,日期设置!$B$2,F3958,1,R3958,1,O3958,L3958,S3958,)</f>
        <v>Fetching...</v>
      </c>
      <c r="E3958" s="26">
        <f t="shared" si="122"/>
        <v>11.482147444130497</v>
      </c>
      <c r="F3958" s="18">
        <f>[1]!b_dq_cleanprice($A3958,日期设置!B$2)</f>
        <v>98.802400000000006</v>
      </c>
      <c r="G3958" s="18" t="str">
        <f t="shared" si="123"/>
        <v>2.43 + 0</v>
      </c>
      <c r="H3958" s="27">
        <f>[1]!b_dq_pctchange($A3958,日期设置!$B$2,1)/100</f>
        <v>0</v>
      </c>
      <c r="I3958" s="26">
        <f>[1]!b_pq_pctchange(A3958,日期设置!$B$4,日期设置!$B$2,1)</f>
        <v>-0.72096133537111784</v>
      </c>
      <c r="J3958" s="26">
        <f>[1]!b_pq_pctchange(A3958,日期设置!$C$4,日期设置!$B$2,1)</f>
        <v>-0.45399131512397045</v>
      </c>
      <c r="K3958" s="52">
        <f>[1]!b_dq_amount($A3958,日期设置!B$2,2,10000)</f>
        <v>0</v>
      </c>
      <c r="L3958" s="26">
        <f>[1]!b_info_latestpar(A3958,日期设置!$B$2)</f>
        <v>100</v>
      </c>
      <c r="M3958" s="6">
        <f>[1]!b_info_outstandingbalance($A3958,日期设置!B$2)</f>
        <v>6</v>
      </c>
      <c r="N3958" s="7" t="str">
        <f>[1]!b_info_latestissurercreditrating2(A3958,日期设置!$B$2,"102","1")</f>
        <v>AA</v>
      </c>
      <c r="O3958" s="8">
        <v>4.28</v>
      </c>
      <c r="P3958" s="9">
        <f>[1]!b_info_repurchasedate(A3958)</f>
        <v>0</v>
      </c>
      <c r="Q3958" s="8" t="s">
        <v>17546</v>
      </c>
      <c r="R3958" s="2" t="str">
        <f>IF((--IF(P3958=0,Q3958,P3958))&gt;(--日期设置!$B$2),IF(P3958=0,Q3958,P3958),Q3958)</f>
        <v>2023-08-28</v>
      </c>
      <c r="S3958" s="31" t="s">
        <v>19230</v>
      </c>
      <c r="T3958" s="8">
        <f>[1]!b_anal_ptmyear($A3958,日期设置!$B$2)</f>
        <v>2.4356164383561643</v>
      </c>
      <c r="U3958" s="8">
        <f>[1]!b_anal_termifexercise($A3958,日期设置!B$2)</f>
        <v>0</v>
      </c>
      <c r="V3958" s="10">
        <f>[1]!b_dq_dirtyprice(A3958,日期设置!$B$2)</f>
        <v>101.218</v>
      </c>
      <c r="W3958" s="11">
        <f>IF(U3958=0,ROUNDUP((Q3958-日期设置!$B$2)/365,0),ROUNDUP((R3958-日期设置!$B$2)/365,0))</f>
        <v>3</v>
      </c>
      <c r="X3958" s="18">
        <f>_xlfn.IFNA(VLOOKUP(A3958,过往入选债券!A:D,4,0),2)</f>
        <v>2</v>
      </c>
      <c r="Y3958">
        <f>_xlfn.IFNA(VLOOKUP(C3958,[2]Sheet1!$A:$A,1,0),3)</f>
        <v>3</v>
      </c>
    </row>
    <row r="3959" spans="1:25" hidden="1" x14ac:dyDescent="0.2">
      <c r="A3959" s="21" t="s">
        <v>3998</v>
      </c>
      <c r="B3959" s="21" t="s">
        <v>3999</v>
      </c>
      <c r="C3959" s="37" t="s">
        <v>3477</v>
      </c>
      <c r="D3959" s="26" t="str">
        <f>[1]!b_calc_yield(A3959,日期设置!$B$2,F3959,1,R3959,1,O3959,L3959,S3959,)</f>
        <v>Fetching...</v>
      </c>
      <c r="E3959" s="26">
        <f t="shared" si="122"/>
        <v>9.3824988001919749</v>
      </c>
      <c r="F3959" s="18">
        <f>[1]!b_dq_cleanprice($A3959,日期设置!B$2)</f>
        <v>99.81</v>
      </c>
      <c r="G3959" s="18" t="str">
        <f t="shared" si="123"/>
        <v>1.95 + 0</v>
      </c>
      <c r="H3959" s="27">
        <f>[1]!b_dq_pctchange($A3959,日期设置!$B$2,1)/100</f>
        <v>0</v>
      </c>
      <c r="I3959" s="26">
        <f>[1]!b_pq_pctchange(A3959,日期设置!$B$4,日期设置!$B$2,1)</f>
        <v>0.24002972753111282</v>
      </c>
      <c r="J3959" s="26">
        <f>[1]!b_pq_pctchange(A3959,日期设置!$C$4,日期设置!$B$2,1)</f>
        <v>0.11033099297893623</v>
      </c>
      <c r="K3959" s="52">
        <f>[1]!b_dq_amount($A3959,日期设置!B$2,2,10000)</f>
        <v>0</v>
      </c>
      <c r="L3959" s="26">
        <f>[1]!b_info_latestpar(A3959,日期设置!$B$2)</f>
        <v>100</v>
      </c>
      <c r="M3959" s="6">
        <f>[1]!b_info_outstandingbalance($A3959,日期设置!B$2)</f>
        <v>7.5</v>
      </c>
      <c r="N3959" s="7">
        <f>[1]!b_info_latestissurercreditrating2(A3959,日期设置!$B$2,"102","1")</f>
        <v>0</v>
      </c>
      <c r="O3959" s="8">
        <v>4.7</v>
      </c>
      <c r="P3959" s="9">
        <f>[1]!b_info_repurchasedate(A3959)</f>
        <v>0</v>
      </c>
      <c r="Q3959" s="8" t="s">
        <v>16002</v>
      </c>
      <c r="R3959" s="2" t="str">
        <f>IF((--IF(P3959=0,Q3959,P3959))&gt;(--日期设置!$B$2),IF(P3959=0,Q3959,P3959),Q3959)</f>
        <v>2023-03-06</v>
      </c>
      <c r="S3959" s="2" t="s">
        <v>17784</v>
      </c>
      <c r="T3959" s="8">
        <f>[1]!b_anal_ptmyear($A3959,日期设置!$B$2)</f>
        <v>1.9561643835616438</v>
      </c>
      <c r="U3959" s="8">
        <f>[1]!b_anal_termifexercise($A3959,日期设置!B$2)</f>
        <v>0</v>
      </c>
      <c r="V3959" s="10">
        <f>[1]!b_dq_dirtyprice(A3959,日期设置!$B$2)</f>
        <v>100.01600000000001</v>
      </c>
      <c r="W3959" s="11">
        <f>IF(U3959=0,ROUNDUP((Q3959-日期设置!$B$2)/365,0),ROUNDUP((R3959-日期设置!$B$2)/365,0))</f>
        <v>2</v>
      </c>
      <c r="X3959" s="18">
        <f>_xlfn.IFNA(VLOOKUP(A3959,过往入选债券!A:D,4,0),2)</f>
        <v>2</v>
      </c>
      <c r="Y3959">
        <f>_xlfn.IFNA(VLOOKUP(C3959,[2]Sheet1!$A:$A,1,0),3)</f>
        <v>3</v>
      </c>
    </row>
    <row r="3960" spans="1:25" hidden="1" x14ac:dyDescent="0.2">
      <c r="A3960" s="21" t="s">
        <v>8205</v>
      </c>
      <c r="B3960" s="21" t="s">
        <v>8206</v>
      </c>
      <c r="C3960" s="37" t="s">
        <v>6126</v>
      </c>
      <c r="D3960" s="26" t="str">
        <f>[1]!b_calc_yield(A3960,日期设置!$B$2,F3960,1,R3960,1,O3960,L3960,S3960,)</f>
        <v>Fetching...</v>
      </c>
      <c r="E3960" s="26">
        <f t="shared" si="122"/>
        <v>4.787078409299439</v>
      </c>
      <c r="F3960" s="18">
        <f>[1]!b_dq_cleanprice($A3960,日期设置!B$2)</f>
        <v>100.80800000000001</v>
      </c>
      <c r="G3960" s="18" t="str">
        <f t="shared" si="123"/>
        <v>2.99 + 0.99</v>
      </c>
      <c r="H3960" s="27">
        <f>[1]!b_dq_pctchange($A3960,日期设置!$B$2,1)/100</f>
        <v>0</v>
      </c>
      <c r="I3960" s="26">
        <f>[1]!b_pq_pctchange(A3960,日期设置!$B$4,日期设置!$B$2,1)</f>
        <v>0</v>
      </c>
      <c r="J3960" s="26">
        <f>[1]!b_pq_pctchange(A3960,日期设置!$C$4,日期设置!$B$2,1)</f>
        <v>0</v>
      </c>
      <c r="K3960" s="52">
        <f>[1]!b_dq_amount($A3960,日期设置!B$2,2,10000)</f>
        <v>0</v>
      </c>
      <c r="L3960" s="26">
        <f>[1]!b_info_latestpar(A3960,日期设置!$B$2)</f>
        <v>100</v>
      </c>
      <c r="M3960" s="6">
        <f>[1]!b_info_outstandingbalance($A3960,日期设置!B$2)</f>
        <v>2</v>
      </c>
      <c r="N3960" s="7" t="str">
        <f>[1]!b_info_latestissurercreditrating2(A3960,日期设置!$B$2,"102","1")</f>
        <v>AA</v>
      </c>
      <c r="O3960" s="8">
        <v>5.65</v>
      </c>
      <c r="P3960" s="9" t="str">
        <f>[1]!b_info_repurchasedate(A3960)</f>
        <v>2022-03-21</v>
      </c>
      <c r="Q3960" s="8" t="s">
        <v>17001</v>
      </c>
      <c r="R3960" s="2" t="str">
        <f>IF((--IF(P3960=0,Q3960,P3960))&gt;(--日期设置!$B$2),IF(P3960=0,Q3960,P3960),Q3960)</f>
        <v>2022-03-21</v>
      </c>
      <c r="S3960" s="2" t="s">
        <v>17783</v>
      </c>
      <c r="T3960" s="8">
        <f>[1]!b_anal_ptmyear($A3960,日期设置!$B$2)</f>
        <v>2.9972602739726026</v>
      </c>
      <c r="U3960" s="8">
        <f>[1]!b_anal_termifexercise($A3960,日期设置!B$2)</f>
        <v>0.99726027397260275</v>
      </c>
      <c r="V3960" s="10">
        <f>[1]!b_dq_dirtyprice(A3960,日期设置!$B$2)</f>
        <v>100.8235</v>
      </c>
      <c r="W3960" s="11">
        <f>IF(U3960=0,ROUNDUP((Q3960-日期设置!$B$2)/365,0),ROUNDUP((R3960-日期设置!$B$2)/365,0))</f>
        <v>1</v>
      </c>
      <c r="X3960" s="18">
        <f>_xlfn.IFNA(VLOOKUP(A3960,过往入选债券!A:D,4,0),2)</f>
        <v>2</v>
      </c>
      <c r="Y3960">
        <f>_xlfn.IFNA(VLOOKUP(C3960,[2]Sheet1!$A:$A,1,0),3)</f>
        <v>3</v>
      </c>
    </row>
    <row r="3961" spans="1:25" hidden="1" x14ac:dyDescent="0.2">
      <c r="A3961" s="21" t="s">
        <v>1235</v>
      </c>
      <c r="B3961" s="21" t="s">
        <v>1236</v>
      </c>
      <c r="C3961" s="37" t="s">
        <v>741</v>
      </c>
      <c r="D3961" s="26" t="str">
        <f>[1]!b_calc_yield(A3961,日期设置!$B$2,F3961,1,R3961,1,O3961,L3961,S3961,)</f>
        <v>Fetching...</v>
      </c>
      <c r="E3961" s="26">
        <f t="shared" si="122"/>
        <v>4.7341005884585785</v>
      </c>
      <c r="F3961" s="18">
        <f>[1]!b_dq_cleanprice($A3961,日期设置!B$2)</f>
        <v>100.56180000000001</v>
      </c>
      <c r="G3961" s="18" t="str">
        <f t="shared" si="123"/>
        <v>0.98 + 0</v>
      </c>
      <c r="H3961" s="27">
        <f>[1]!b_dq_pctchange($A3961,日期设置!$B$2,1)/100</f>
        <v>0</v>
      </c>
      <c r="I3961" s="26">
        <f>[1]!b_pq_pctchange(A3961,日期设置!$B$4,日期设置!$B$2,1)</f>
        <v>0</v>
      </c>
      <c r="J3961" s="26">
        <f>[1]!b_pq_pctchange(A3961,日期设置!$C$4,日期设置!$B$2,1)</f>
        <v>0</v>
      </c>
      <c r="K3961" s="52">
        <f>[1]!b_dq_amount($A3961,日期设置!B$2,2,10000)</f>
        <v>0</v>
      </c>
      <c r="L3961" s="26">
        <f>[1]!b_info_latestpar(A3961,日期设置!$B$2)</f>
        <v>100</v>
      </c>
      <c r="M3961" s="6">
        <f>[1]!b_info_outstandingbalance($A3961,日期设置!B$2)</f>
        <v>5</v>
      </c>
      <c r="N3961" s="7">
        <f>[1]!b_info_latestissurercreditrating2(A3961,日期设置!$B$2,"102","1")</f>
        <v>0</v>
      </c>
      <c r="O3961" s="8">
        <v>5.4</v>
      </c>
      <c r="P3961" s="9">
        <f>[1]!b_info_repurchasedate(A3961)</f>
        <v>0</v>
      </c>
      <c r="Q3961" s="8" t="s">
        <v>16407</v>
      </c>
      <c r="R3961" s="2" t="str">
        <f>IF((--IF(P3961=0,Q3961,P3961))&gt;(--日期设置!$B$2),IF(P3961=0,Q3961,P3961),Q3961)</f>
        <v>2022-03-17</v>
      </c>
      <c r="S3961" s="2" t="s">
        <v>18180</v>
      </c>
      <c r="T3961" s="8">
        <f>[1]!b_anal_ptmyear($A3961,日期设置!$B$2)</f>
        <v>0.98630136986301364</v>
      </c>
      <c r="U3961" s="8">
        <f>[1]!b_anal_termifexercise($A3961,日期设置!B$2)</f>
        <v>0</v>
      </c>
      <c r="V3961" s="10">
        <f>[1]!b_dq_dirtyprice(A3961,日期设置!$B$2)</f>
        <v>100.6358</v>
      </c>
      <c r="W3961" s="11">
        <f>IF(U3961=0,ROUNDUP((Q3961-日期设置!$B$2)/365,0),ROUNDUP((R3961-日期设置!$B$2)/365,0))</f>
        <v>1</v>
      </c>
      <c r="X3961" s="18">
        <f>_xlfn.IFNA(VLOOKUP(A3961,过往入选债券!A:D,4,0),2)</f>
        <v>2</v>
      </c>
      <c r="Y3961">
        <f>_xlfn.IFNA(VLOOKUP(C3961,[2]Sheet1!$A:$A,1,0),3)</f>
        <v>3</v>
      </c>
    </row>
    <row r="3962" spans="1:25" hidden="1" x14ac:dyDescent="0.2">
      <c r="A3962" s="28" t="s">
        <v>20482</v>
      </c>
      <c r="B3962" s="28" t="s">
        <v>20483</v>
      </c>
      <c r="C3962" s="39" t="s">
        <v>1786</v>
      </c>
      <c r="D3962" s="26" t="str">
        <f>[1]!b_calc_yield(A3962,日期设置!$B$2,F3962,1,R3962,1,O3962,L3962,S3962,)</f>
        <v>Fetching...</v>
      </c>
      <c r="E3962" s="26">
        <f t="shared" si="122"/>
        <v>11.761018406143918</v>
      </c>
      <c r="F3962" s="18">
        <f>[1]!b_dq_cleanprice($A3962,日期设置!B$2)</f>
        <v>99.880399999999995</v>
      </c>
      <c r="G3962" s="18" t="str">
        <f t="shared" si="123"/>
        <v>2.50 + 2.50</v>
      </c>
      <c r="H3962" s="27">
        <f>[1]!b_dq_pctchange($A3962,日期设置!$B$2,1)/100</f>
        <v>0</v>
      </c>
      <c r="I3962" s="26">
        <f>[1]!b_pq_pctchange(A3962,日期设置!$B$4,日期设置!$B$2,1)</f>
        <v>0</v>
      </c>
      <c r="J3962" s="26">
        <f>[1]!b_pq_pctchange(A3962,日期设置!$C$4,日期设置!$B$2,1)</f>
        <v>0</v>
      </c>
      <c r="K3962" s="52">
        <f>[1]!b_dq_amount($A3962,日期设置!B$2,2,10000)</f>
        <v>0</v>
      </c>
      <c r="L3962" s="26">
        <f>[1]!b_info_latestpar(A3962,日期设置!$B$2)</f>
        <v>100</v>
      </c>
      <c r="M3962" s="6">
        <f>[1]!b_info_outstandingbalance($A3962,日期设置!B$2)</f>
        <v>20</v>
      </c>
      <c r="N3962" s="7" t="str">
        <f>[1]!b_info_latestissurercreditrating2(A3962,日期设置!$B$2,"102","1")</f>
        <v>AAA</v>
      </c>
      <c r="O3962" s="8">
        <v>4.76</v>
      </c>
      <c r="P3962" s="9">
        <f>[1]!b_info_repurchasedate(A3962)</f>
        <v>0</v>
      </c>
      <c r="Q3962" s="8" t="s">
        <v>16513</v>
      </c>
      <c r="R3962" s="2" t="str">
        <f>IF((--IF(P3962=0,Q3962,P3962))&gt;(--日期设置!$B$2),IF(P3962=0,Q3962,P3962),Q3962)</f>
        <v>2023-09-21</v>
      </c>
      <c r="S3962" s="31" t="s">
        <v>17255</v>
      </c>
      <c r="T3962" s="8">
        <f>[1]!b_anal_ptmyear($A3962,日期设置!$B$2)</f>
        <v>2.5013698630136987</v>
      </c>
      <c r="U3962" s="8">
        <f>[1]!b_anal_termifexercise($A3962,日期设置!B$2)</f>
        <v>2.5013698630136987</v>
      </c>
      <c r="V3962" s="10">
        <f>[1]!b_dq_dirtyprice(A3962,日期设置!$B$2)</f>
        <v>102.2539</v>
      </c>
      <c r="W3962" s="11">
        <f>IF(U3962=0,ROUNDUP((Q3962-日期设置!$B$2)/365,0),ROUNDUP((R3962-日期设置!$B$2)/365,0))</f>
        <v>3</v>
      </c>
      <c r="X3962" s="18">
        <f>_xlfn.IFNA(VLOOKUP(A3962,过往入选债券!A:D,4,0),2)</f>
        <v>2</v>
      </c>
      <c r="Y3962" t="str">
        <f>_xlfn.IFNA(VLOOKUP(C3962,[2]Sheet1!$A:$A,1,0),3)</f>
        <v>陕西煤业化工集团有限责任公司</v>
      </c>
    </row>
    <row r="3963" spans="1:25" hidden="1" x14ac:dyDescent="0.2">
      <c r="A3963" s="21" t="s">
        <v>4674</v>
      </c>
      <c r="B3963" s="21" t="s">
        <v>4675</v>
      </c>
      <c r="C3963" s="37" t="s">
        <v>235</v>
      </c>
      <c r="D3963" s="26" t="str">
        <f>[1]!b_calc_yield(A3963,日期设置!$B$2,F3963,1,R3963,1,O3963,L3963,S3963,)</f>
        <v>Fetching...</v>
      </c>
      <c r="E3963" s="26">
        <f t="shared" si="122"/>
        <v>5.9856271564759478</v>
      </c>
      <c r="F3963" s="18">
        <f>[1]!b_dq_cleanprice($A3963,日期设置!B$2)</f>
        <v>100.7813</v>
      </c>
      <c r="G3963" s="18" t="str">
        <f t="shared" si="123"/>
        <v>2.29 + 1.29</v>
      </c>
      <c r="H3963" s="27">
        <f>[1]!b_dq_pctchange($A3963,日期设置!$B$2,1)/100</f>
        <v>0</v>
      </c>
      <c r="I3963" s="26">
        <f>[1]!b_pq_pctchange(A3963,日期设置!$B$4,日期设置!$B$2,1)</f>
        <v>2.2540653025526609</v>
      </c>
      <c r="J3963" s="26">
        <f>[1]!b_pq_pctchange(A3963,日期设置!$C$4,日期设置!$B$2,1)</f>
        <v>2.2540653025526609</v>
      </c>
      <c r="K3963" s="52">
        <f>[1]!b_dq_amount($A3963,日期设置!B$2,2,10000)</f>
        <v>0</v>
      </c>
      <c r="L3963" s="26">
        <f>[1]!b_info_latestpar(A3963,日期设置!$B$2)</f>
        <v>100</v>
      </c>
      <c r="M3963" s="6">
        <f>[1]!b_info_outstandingbalance($A3963,日期设置!B$2)</f>
        <v>3</v>
      </c>
      <c r="N3963" s="7">
        <f>[1]!b_info_latestissurercreditrating2(A3963,日期设置!$B$2,"102","1")</f>
        <v>0</v>
      </c>
      <c r="O3963" s="8">
        <v>5.46</v>
      </c>
      <c r="P3963" s="9" t="str">
        <f>[1]!b_info_repurchasedate(A3963)</f>
        <v>2022-07-06</v>
      </c>
      <c r="Q3963" s="8" t="s">
        <v>17323</v>
      </c>
      <c r="R3963" s="2" t="str">
        <f>IF((--IF(P3963=0,Q3963,P3963))&gt;(--日期设置!$B$2),IF(P3963=0,Q3963,P3963),Q3963)</f>
        <v>2022-07-06</v>
      </c>
      <c r="S3963" s="2" t="s">
        <v>17997</v>
      </c>
      <c r="T3963" s="8">
        <f>[1]!b_anal_ptmyear($A3963,日期设置!$B$2)</f>
        <v>2.2904109589041095</v>
      </c>
      <c r="U3963" s="8">
        <f>[1]!b_anal_termifexercise($A3963,日期设置!B$2)</f>
        <v>1.2904109589041095</v>
      </c>
      <c r="V3963" s="10">
        <f>[1]!b_dq_dirtyprice(A3963,日期设置!$B$2)</f>
        <v>104.6557</v>
      </c>
      <c r="W3963" s="11">
        <f>IF(U3963=0,ROUNDUP((Q3963-日期设置!$B$2)/365,0),ROUNDUP((R3963-日期设置!$B$2)/365,0))</f>
        <v>2</v>
      </c>
      <c r="X3963" s="18">
        <f>_xlfn.IFNA(VLOOKUP(A3963,过往入选债券!A:D,4,0),2)</f>
        <v>2</v>
      </c>
      <c r="Y3963">
        <f>_xlfn.IFNA(VLOOKUP(C3963,[2]Sheet1!$A:$A,1,0),3)</f>
        <v>3</v>
      </c>
    </row>
    <row r="3964" spans="1:25" hidden="1" x14ac:dyDescent="0.2">
      <c r="A3964" s="21" t="s">
        <v>8681</v>
      </c>
      <c r="B3964" s="21" t="s">
        <v>8682</v>
      </c>
      <c r="C3964" s="37" t="s">
        <v>3501</v>
      </c>
      <c r="D3964" s="26" t="str">
        <f>[1]!b_calc_yield(A3964,日期设置!$B$2,F3964,1,R3964,1,O3964,L3964,S3964,)</f>
        <v>Fetching...</v>
      </c>
      <c r="E3964" s="26">
        <f t="shared" si="122"/>
        <v>5.6608814296754906</v>
      </c>
      <c r="F3964" s="18">
        <f>[1]!b_dq_cleanprice($A3964,日期设置!B$2)</f>
        <v>100.6434</v>
      </c>
      <c r="G3964" s="18" t="str">
        <f t="shared" si="123"/>
        <v>1.22 + 0</v>
      </c>
      <c r="H3964" s="27">
        <f>[1]!b_dq_pctchange($A3964,日期设置!$B$2,1)/100</f>
        <v>0</v>
      </c>
      <c r="I3964" s="26">
        <f>[1]!b_pq_pctchange(A3964,日期设置!$B$4,日期设置!$B$2,1)</f>
        <v>0</v>
      </c>
      <c r="J3964" s="26">
        <f>[1]!b_pq_pctchange(A3964,日期设置!$C$4,日期设置!$B$2,1)</f>
        <v>0</v>
      </c>
      <c r="K3964" s="52">
        <f>[1]!b_dq_amount($A3964,日期设置!B$2,2,10000)</f>
        <v>0</v>
      </c>
      <c r="L3964" s="26">
        <f>[1]!b_info_latestpar(A3964,日期设置!$B$2)</f>
        <v>100</v>
      </c>
      <c r="M3964" s="6">
        <f>[1]!b_info_outstandingbalance($A3964,日期设置!B$2)</f>
        <v>2.5</v>
      </c>
      <c r="N3964" s="7" t="str">
        <f>[1]!b_info_latestissurercreditrating2(A3964,日期设置!$B$2,"102","1")</f>
        <v>AA</v>
      </c>
      <c r="O3964" s="8">
        <v>5.37</v>
      </c>
      <c r="P3964" s="9">
        <f>[1]!b_info_repurchasedate(A3964)</f>
        <v>0</v>
      </c>
      <c r="Q3964" s="8" t="s">
        <v>16087</v>
      </c>
      <c r="R3964" s="2" t="str">
        <f>IF((--IF(P3964=0,Q3964,P3964))&gt;(--日期设置!$B$2),IF(P3964=0,Q3964,P3964),Q3964)</f>
        <v>2022-06-12</v>
      </c>
      <c r="S3964" s="2" t="s">
        <v>17872</v>
      </c>
      <c r="T3964" s="8">
        <f>[1]!b_anal_ptmyear($A3964,日期设置!$B$2)</f>
        <v>1.2246575342465753</v>
      </c>
      <c r="U3964" s="8">
        <f>[1]!b_anal_termifexercise($A3964,日期设置!B$2)</f>
        <v>0</v>
      </c>
      <c r="V3964" s="10">
        <f>[1]!b_dq_dirtyprice(A3964,日期设置!$B$2)</f>
        <v>104.807</v>
      </c>
      <c r="W3964" s="11">
        <f>IF(U3964=0,ROUNDUP((Q3964-日期设置!$B$2)/365,0),ROUNDUP((R3964-日期设置!$B$2)/365,0))</f>
        <v>2</v>
      </c>
      <c r="X3964" s="18">
        <f>_xlfn.IFNA(VLOOKUP(A3964,过往入选债券!A:D,4,0),2)</f>
        <v>2</v>
      </c>
      <c r="Y3964">
        <f>_xlfn.IFNA(VLOOKUP(C3964,[2]Sheet1!$A:$A,1,0),3)</f>
        <v>3</v>
      </c>
    </row>
    <row r="3965" spans="1:25" hidden="1" x14ac:dyDescent="0.2">
      <c r="A3965" s="28" t="s">
        <v>20620</v>
      </c>
      <c r="B3965" s="28" t="s">
        <v>20621</v>
      </c>
      <c r="C3965" s="39" t="s">
        <v>20792</v>
      </c>
      <c r="D3965" s="26" t="str">
        <f>[1]!b_calc_yield(A3965,日期设置!$B$2,F3965,1,R3965,1,O3965,L3965,S3965,)</f>
        <v>Fetching...</v>
      </c>
      <c r="E3965" s="26">
        <f t="shared" si="122"/>
        <v>44.540566091173851</v>
      </c>
      <c r="F3965" s="18">
        <f>[1]!b_dq_cleanprice($A3965,日期设置!B$2)</f>
        <v>100</v>
      </c>
      <c r="G3965" s="18" t="str">
        <f t="shared" si="123"/>
        <v>9.50 + 4.50</v>
      </c>
      <c r="H3965" s="27">
        <f>[1]!b_dq_pctchange($A3965,日期设置!$B$2,1)/100</f>
        <v>0</v>
      </c>
      <c r="I3965" s="26">
        <f>[1]!b_pq_pctchange(A3965,日期设置!$B$4,日期设置!$B$2,1)</f>
        <v>0</v>
      </c>
      <c r="J3965" s="26">
        <f>[1]!b_pq_pctchange(A3965,日期设置!$C$4,日期设置!$B$2,1)</f>
        <v>0</v>
      </c>
      <c r="K3965" s="52">
        <f>[1]!b_dq_amount($A3965,日期设置!B$2,2,10000)</f>
        <v>0</v>
      </c>
      <c r="L3965" s="26">
        <f>[1]!b_info_latestpar(A3965,日期设置!$B$2)</f>
        <v>100</v>
      </c>
      <c r="M3965" s="6">
        <f>[1]!b_info_outstandingbalance($A3965,日期设置!B$2)</f>
        <v>29</v>
      </c>
      <c r="N3965" s="7" t="str">
        <f>[1]!b_info_latestissurercreditrating2(A3965,日期设置!$B$2,"102","1")</f>
        <v>AAA</v>
      </c>
      <c r="O3965" s="8">
        <v>4.8</v>
      </c>
      <c r="P3965" s="9">
        <f>[1]!b_info_repurchasedate(A3965)</f>
        <v>0</v>
      </c>
      <c r="Q3965" s="8" t="s">
        <v>20848</v>
      </c>
      <c r="R3965" s="2" t="str">
        <f>IF((--IF(P3965=0,Q3965,P3965))&gt;(--日期设置!$B$2),IF(P3965=0,Q3965,P3965),Q3965)</f>
        <v>2030-09-21</v>
      </c>
      <c r="S3965" s="31" t="s">
        <v>17255</v>
      </c>
      <c r="T3965" s="8">
        <f>[1]!b_anal_ptmyear($A3965,日期设置!$B$2)</f>
        <v>9.5013698630136982</v>
      </c>
      <c r="U3965" s="8">
        <f>[1]!b_anal_termifexercise($A3965,日期设置!B$2)</f>
        <v>4.5041095890410956</v>
      </c>
      <c r="V3965" s="10">
        <f>[1]!b_dq_dirtyprice(A3965,日期设置!$B$2)</f>
        <v>102.3934</v>
      </c>
      <c r="W3965" s="11">
        <f>IF(U3965=0,ROUNDUP((Q3965-日期设置!$B$2)/365,0),ROUNDUP((R3965-日期设置!$B$2)/365,0))</f>
        <v>10</v>
      </c>
      <c r="X3965" s="18">
        <f>_xlfn.IFNA(VLOOKUP(A3965,过往入选债券!A:D,4,0),2)</f>
        <v>2</v>
      </c>
      <c r="Y3965">
        <f>_xlfn.IFNA(VLOOKUP(C3965,[2]Sheet1!$A:$A,1,0),3)</f>
        <v>3</v>
      </c>
    </row>
    <row r="3966" spans="1:25" hidden="1" x14ac:dyDescent="0.2">
      <c r="A3966" s="28" t="s">
        <v>21608</v>
      </c>
      <c r="B3966" s="28" t="s">
        <v>21609</v>
      </c>
      <c r="C3966" s="39" t="s">
        <v>2409</v>
      </c>
      <c r="D3966" s="26" t="str">
        <f>[1]!b_calc_yield(A3966,日期设置!$B$2,F3966,1,R3966,1,O3966,L3966,S3966,)</f>
        <v>Fetching...</v>
      </c>
      <c r="E3966" s="26">
        <f t="shared" si="122"/>
        <v>31.18475743093898</v>
      </c>
      <c r="F3966" s="18">
        <f>[1]!b_dq_cleanprice($A3966,日期设置!B$2)</f>
        <v>100</v>
      </c>
      <c r="G3966" s="18" t="str">
        <f t="shared" si="123"/>
        <v>6.61 + 0</v>
      </c>
      <c r="H3966" s="27">
        <f>[1]!b_dq_pctchange($A3966,日期设置!$B$2,1)/100</f>
        <v>0</v>
      </c>
      <c r="I3966" s="26">
        <f>[1]!b_pq_pctchange(A3966,日期设置!$B$4,日期设置!$B$2,1)</f>
        <v>0</v>
      </c>
      <c r="J3966" s="26">
        <f>[1]!b_pq_pctchange(A3966,日期设置!$C$4,日期设置!$B$2,1)</f>
        <v>0</v>
      </c>
      <c r="K3966" s="52">
        <f>[1]!b_dq_amount($A3966,日期设置!B$2,2,10000)</f>
        <v>0</v>
      </c>
      <c r="L3966" s="26">
        <f>[1]!b_info_latestpar(A3966,日期设置!$B$2)</f>
        <v>100</v>
      </c>
      <c r="M3966" s="6">
        <f>[1]!b_info_outstandingbalance($A3966,日期设置!B$2)</f>
        <v>6.3</v>
      </c>
      <c r="N3966" s="7" t="str">
        <f>[1]!b_info_latestissurercreditrating2(A3966,日期设置!$B$2,"102","1")</f>
        <v>AA+</v>
      </c>
      <c r="O3966" s="43">
        <v>4.8</v>
      </c>
      <c r="P3966" s="9">
        <f>[1]!b_info_repurchasedate(A3966)</f>
        <v>0</v>
      </c>
      <c r="Q3966" s="31" t="s">
        <v>21750</v>
      </c>
      <c r="R3966" s="2" t="str">
        <f>IF((--IF(P3966=0,Q3966,P3966))&gt;(--日期设置!$B$2),IF(P3966=0,Q3966,P3966),Q3966)</f>
        <v>2027-11-02</v>
      </c>
      <c r="S3966" s="31" t="s">
        <v>21679</v>
      </c>
      <c r="T3966" s="8">
        <f>[1]!b_anal_ptmyear($A3966,日期设置!$B$2)</f>
        <v>6.6164383561643838</v>
      </c>
      <c r="U3966" s="8">
        <f>[1]!b_anal_termifexercise($A3966,日期设置!B$2)</f>
        <v>0</v>
      </c>
      <c r="V3966" s="10">
        <f>[1]!b_dq_dirtyprice(A3966,日期设置!$B$2)</f>
        <v>101.8411</v>
      </c>
      <c r="W3966" s="11">
        <f>IF(U3966=0,ROUNDUP((Q3966-日期设置!$B$2)/365,0),ROUNDUP((R3966-日期设置!$B$2)/365,0))</f>
        <v>7</v>
      </c>
      <c r="X3966" s="18">
        <f>_xlfn.IFNA(VLOOKUP(A3966,过往入选债券!A:D,4,0),2)</f>
        <v>2</v>
      </c>
      <c r="Y3966">
        <f>_xlfn.IFNA(VLOOKUP(C3966,[2]Sheet1!$A:$A,1,0),3)</f>
        <v>3</v>
      </c>
    </row>
    <row r="3967" spans="1:25" hidden="1" x14ac:dyDescent="0.2">
      <c r="A3967" s="28" t="s">
        <v>21821</v>
      </c>
      <c r="B3967" s="28" t="s">
        <v>22006</v>
      </c>
      <c r="C3967" s="39" t="s">
        <v>5013</v>
      </c>
      <c r="D3967" s="26" t="str">
        <f>[1]!b_calc_yield(A3967,日期设置!$B$2,F3967,1,R3967,1,O3967,L3967,S3967,)</f>
        <v>Fetching...</v>
      </c>
      <c r="E3967" s="26">
        <f t="shared" si="122"/>
        <v>22.454018022466361</v>
      </c>
      <c r="F3967" s="18">
        <f>[1]!b_dq_cleanprice($A3967,日期设置!B$2)</f>
        <v>100</v>
      </c>
      <c r="G3967" s="18" t="str">
        <f t="shared" si="123"/>
        <v>4.73 + 0</v>
      </c>
      <c r="H3967" s="27">
        <f>[1]!b_dq_pctchange($A3967,日期设置!$B$2,1)/100</f>
        <v>0</v>
      </c>
      <c r="I3967" s="26">
        <f>[1]!b_pq_pctchange(A3967,日期设置!$B$4,日期设置!$B$2,1)</f>
        <v>0</v>
      </c>
      <c r="J3967" s="26">
        <f>[1]!b_pq_pctchange(A3967,日期设置!$C$4,日期设置!$B$2,1)</f>
        <v>0</v>
      </c>
      <c r="K3967" s="52">
        <f>[1]!b_dq_amount($A3967,日期设置!B$2,2,10000)</f>
        <v>0</v>
      </c>
      <c r="L3967" s="26">
        <f>[1]!b_info_latestpar(A3967,日期设置!$B$2)</f>
        <v>100</v>
      </c>
      <c r="M3967" s="6">
        <f>[1]!b_info_outstandingbalance($A3967,日期设置!B$2)</f>
        <v>4</v>
      </c>
      <c r="N3967" s="7" t="str">
        <f>[1]!b_info_latestissurercreditrating2(A3967,日期设置!$B$2,"102","1")</f>
        <v>AA+</v>
      </c>
      <c r="O3967" s="43">
        <v>4.8</v>
      </c>
      <c r="P3967" s="9">
        <f>[1]!b_info_repurchasedate(A3967)</f>
        <v>0</v>
      </c>
      <c r="Q3967" s="31" t="s">
        <v>22167</v>
      </c>
      <c r="R3967" s="2" t="str">
        <f>IF((--IF(P3967=0,Q3967,P3967))&gt;(--日期设置!$B$2),IF(P3967=0,Q3967,P3967),Q3967)</f>
        <v>2025-12-16</v>
      </c>
      <c r="S3967" s="31" t="s">
        <v>16482</v>
      </c>
      <c r="T3967" s="8">
        <f>[1]!b_anal_ptmyear($A3967,日期设置!$B$2)</f>
        <v>4.7369863013698632</v>
      </c>
      <c r="U3967" s="8">
        <f>[1]!b_anal_termifexercise($A3967,日期设置!B$2)</f>
        <v>0</v>
      </c>
      <c r="V3967" s="10">
        <f>[1]!b_dq_dirtyprice(A3967,日期设置!$B$2)</f>
        <v>101.2625</v>
      </c>
      <c r="W3967" s="11">
        <f>IF(U3967=0,ROUNDUP((Q3967-日期设置!$B$2)/365,0),ROUNDUP((R3967-日期设置!$B$2)/365,0))</f>
        <v>5</v>
      </c>
      <c r="X3967" s="18">
        <f>_xlfn.IFNA(VLOOKUP(A3967,过往入选债券!A:D,4,0),2)</f>
        <v>2</v>
      </c>
      <c r="Y3967">
        <f>_xlfn.IFNA(VLOOKUP(C3967,[2]Sheet1!$A:$A,1,0),3)</f>
        <v>3</v>
      </c>
    </row>
    <row r="3968" spans="1:25" hidden="1" x14ac:dyDescent="0.2">
      <c r="A3968" s="21" t="s">
        <v>9769</v>
      </c>
      <c r="B3968" s="21" t="s">
        <v>9770</v>
      </c>
      <c r="C3968" s="37" t="s">
        <v>8261</v>
      </c>
      <c r="D3968" s="26" t="str">
        <f>[1]!b_calc_yield(A3968,日期设置!$B$2,F3968,1,R3968,1,O3968,L3968,S3968,)</f>
        <v>Fetching...</v>
      </c>
      <c r="E3968" s="26">
        <f t="shared" si="122"/>
        <v>3.848918384025346</v>
      </c>
      <c r="F3968" s="18">
        <f>[1]!b_dq_cleanprice($A3968,日期设置!B$2)</f>
        <v>100.482</v>
      </c>
      <c r="G3968" s="18" t="str">
        <f t="shared" si="123"/>
        <v>2.80 + 0.80</v>
      </c>
      <c r="H3968" s="27">
        <f>[1]!b_dq_pctchange($A3968,日期设置!$B$2,1)/100</f>
        <v>0</v>
      </c>
      <c r="I3968" s="26">
        <f>[1]!b_pq_pctchange(A3968,日期设置!$B$4,日期设置!$B$2,1)</f>
        <v>0</v>
      </c>
      <c r="J3968" s="26">
        <f>[1]!b_pq_pctchange(A3968,日期设置!$C$4,日期设置!$B$2,1)</f>
        <v>0</v>
      </c>
      <c r="K3968" s="52">
        <f>[1]!b_dq_amount($A3968,日期设置!B$2,2,10000)</f>
        <v>0</v>
      </c>
      <c r="L3968" s="26">
        <f>[1]!b_info_latestpar(A3968,日期设置!$B$2)</f>
        <v>100</v>
      </c>
      <c r="M3968" s="6">
        <f>[1]!b_info_outstandingbalance($A3968,日期设置!B$2)</f>
        <v>2.9</v>
      </c>
      <c r="N3968" s="7" t="str">
        <f>[1]!b_info_latestissurercreditrating2(A3968,日期设置!$B$2,"102","1")</f>
        <v>AA</v>
      </c>
      <c r="O3968" s="8">
        <v>5.47</v>
      </c>
      <c r="P3968" s="9" t="str">
        <f>[1]!b_info_repurchasedate(A3968)</f>
        <v>2022-01-09</v>
      </c>
      <c r="Q3968" s="8" t="s">
        <v>17257</v>
      </c>
      <c r="R3968" s="2" t="str">
        <f>IF((--IF(P3968=0,Q3968,P3968))&gt;(--日期设置!$B$2),IF(P3968=0,Q3968,P3968),Q3968)</f>
        <v>2022-01-09</v>
      </c>
      <c r="S3968" s="2" t="s">
        <v>18148</v>
      </c>
      <c r="T3968" s="8">
        <f>[1]!b_anal_ptmyear($A3968,日期设置!$B$2)</f>
        <v>2.8027397260273972</v>
      </c>
      <c r="U3968" s="8">
        <f>[1]!b_anal_termifexercise($A3968,日期设置!B$2)</f>
        <v>0.80273972602739729</v>
      </c>
      <c r="V3968" s="10">
        <f>[1]!b_dq_dirtyprice(A3968,日期设置!$B$2)</f>
        <v>101.56100000000001</v>
      </c>
      <c r="W3968" s="11">
        <f>IF(U3968=0,ROUNDUP((Q3968-日期设置!$B$2)/365,0),ROUNDUP((R3968-日期设置!$B$2)/365,0))</f>
        <v>1</v>
      </c>
      <c r="X3968" s="18">
        <f>_xlfn.IFNA(VLOOKUP(A3968,过往入选债券!A:D,4,0),2)</f>
        <v>2</v>
      </c>
      <c r="Y3968">
        <f>_xlfn.IFNA(VLOOKUP(C3968,[2]Sheet1!$A:$A,1,0),3)</f>
        <v>3</v>
      </c>
    </row>
    <row r="3969" spans="1:25" hidden="1" x14ac:dyDescent="0.2">
      <c r="A3969" s="21" t="s">
        <v>3139</v>
      </c>
      <c r="B3969" s="21" t="s">
        <v>3140</v>
      </c>
      <c r="C3969" s="37" t="s">
        <v>149</v>
      </c>
      <c r="D3969" s="26" t="str">
        <f>[1]!b_calc_yield(A3969,日期设置!$B$2,F3969,1,R3969,1,O3969,L3969,S3969,)</f>
        <v>Fetching...</v>
      </c>
      <c r="E3969" s="26">
        <f t="shared" si="122"/>
        <v>5.52240184061219</v>
      </c>
      <c r="F3969" s="18">
        <f>[1]!b_dq_cleanprice($A3969,日期设置!B$2)</f>
        <v>101.355</v>
      </c>
      <c r="G3969" s="18" t="str">
        <f t="shared" si="123"/>
        <v>3.20 + 1.20</v>
      </c>
      <c r="H3969" s="27">
        <f>[1]!b_dq_pctchange($A3969,日期设置!$B$2,1)/100</f>
        <v>0</v>
      </c>
      <c r="I3969" s="26">
        <f>[1]!b_pq_pctchange(A3969,日期设置!$B$4,日期设置!$B$2,1)</f>
        <v>0</v>
      </c>
      <c r="J3969" s="26">
        <f>[1]!b_pq_pctchange(A3969,日期设置!$C$4,日期设置!$B$2,1)</f>
        <v>0</v>
      </c>
      <c r="K3969" s="52">
        <f>[1]!b_dq_amount($A3969,日期设置!B$2,2,10000)</f>
        <v>0</v>
      </c>
      <c r="L3969" s="26">
        <f>[1]!b_info_latestpar(A3969,日期设置!$B$2)</f>
        <v>100</v>
      </c>
      <c r="M3969" s="6">
        <f>[1]!b_info_outstandingbalance($A3969,日期设置!B$2)</f>
        <v>5</v>
      </c>
      <c r="N3969" s="7">
        <f>[1]!b_info_latestissurercreditrating2(A3969,日期设置!$B$2,"102","1")</f>
        <v>0</v>
      </c>
      <c r="O3969" s="8">
        <v>6</v>
      </c>
      <c r="P3969" s="9" t="str">
        <f>[1]!b_info_repurchasedate(A3969)</f>
        <v>2022-06-04</v>
      </c>
      <c r="Q3969" s="8" t="s">
        <v>16103</v>
      </c>
      <c r="R3969" s="2" t="str">
        <f>IF((--IF(P3969=0,Q3969,P3969))&gt;(--日期设置!$B$2),IF(P3969=0,Q3969,P3969),Q3969)</f>
        <v>2022-06-04</v>
      </c>
      <c r="S3969" s="2" t="s">
        <v>17888</v>
      </c>
      <c r="T3969" s="8">
        <f>[1]!b_anal_ptmyear($A3969,日期设置!$B$2)</f>
        <v>3.2027397260273971</v>
      </c>
      <c r="U3969" s="8">
        <f>[1]!b_anal_termifexercise($A3969,日期设置!B$2)</f>
        <v>1.2027397260273973</v>
      </c>
      <c r="V3969" s="10">
        <f>[1]!b_dq_dirtyprice(A3969,日期设置!$B$2)</f>
        <v>106.1386</v>
      </c>
      <c r="W3969" s="11">
        <f>IF(U3969=0,ROUNDUP((Q3969-日期设置!$B$2)/365,0),ROUNDUP((R3969-日期设置!$B$2)/365,0))</f>
        <v>2</v>
      </c>
      <c r="X3969" s="18">
        <f>_xlfn.IFNA(VLOOKUP(A3969,过往入选债券!A:D,4,0),2)</f>
        <v>2</v>
      </c>
      <c r="Y3969">
        <f>_xlfn.IFNA(VLOOKUP(C3969,[2]Sheet1!$A:$A,1,0),3)</f>
        <v>3</v>
      </c>
    </row>
    <row r="3970" spans="1:25" hidden="1" x14ac:dyDescent="0.2">
      <c r="A3970" s="28" t="s">
        <v>19738</v>
      </c>
      <c r="B3970" s="28" t="s">
        <v>19739</v>
      </c>
      <c r="C3970" s="38" t="s">
        <v>19740</v>
      </c>
      <c r="D3970" s="26" t="str">
        <f>[1]!b_calc_yield(A3970,日期设置!$B$2,F3970,1,R3970,1,O3970,L3970,S3970,)</f>
        <v>Fetching...</v>
      </c>
      <c r="E3970" s="26">
        <f t="shared" ref="E3970:E4033" si="124">((O3970*W3970+L3970)/V3970-1)*100</f>
        <v>11.388664317166786</v>
      </c>
      <c r="F3970" s="18">
        <f>[1]!b_dq_cleanprice($A3970,日期设置!B$2)</f>
        <v>99.34</v>
      </c>
      <c r="G3970" s="18" t="str">
        <f t="shared" ref="G3970:G4033" si="125">LEFT(T3970,4)&amp;" + "&amp;LEFT(U3970,4)</f>
        <v>2.42 + 2.42</v>
      </c>
      <c r="H3970" s="27">
        <f>[1]!b_dq_pctchange($A3970,日期设置!$B$2,1)/100</f>
        <v>0</v>
      </c>
      <c r="I3970" s="26">
        <f>[1]!b_pq_pctchange(A3970,日期设置!$B$4,日期设置!$B$2,1)</f>
        <v>0</v>
      </c>
      <c r="J3970" s="26">
        <f>[1]!b_pq_pctchange(A3970,日期设置!$C$4,日期设置!$B$2,1)</f>
        <v>0</v>
      </c>
      <c r="K3970" s="52">
        <f>[1]!b_dq_amount($A3970,日期设置!B$2,2,10000)</f>
        <v>0</v>
      </c>
      <c r="L3970" s="26">
        <f>[1]!b_info_latestpar(A3970,日期设置!$B$2)</f>
        <v>100</v>
      </c>
      <c r="M3970" s="6">
        <f>[1]!b_info_outstandingbalance($A3970,日期设置!B$2)</f>
        <v>5</v>
      </c>
      <c r="N3970" s="7" t="str">
        <f>[1]!b_info_latestissurercreditrating2(A3970,日期设置!$B$2,"102","1")</f>
        <v>AAA</v>
      </c>
      <c r="O3970" s="8">
        <v>4.51</v>
      </c>
      <c r="P3970" s="9">
        <f>[1]!b_info_repurchasedate(A3970)</f>
        <v>0</v>
      </c>
      <c r="Q3970" s="8" t="s">
        <v>20003</v>
      </c>
      <c r="R3970" s="2" t="str">
        <f>IF((--IF(P3970=0,Q3970,P3970))&gt;(--日期设置!$B$2),IF(P3970=0,Q3970,P3970),Q3970)</f>
        <v>2023-08-25</v>
      </c>
      <c r="S3970" s="31" t="s">
        <v>19117</v>
      </c>
      <c r="T3970" s="8">
        <f>[1]!b_anal_ptmyear($A3970,日期设置!$B$2)</f>
        <v>2.4273972602739726</v>
      </c>
      <c r="U3970" s="8">
        <f>[1]!b_anal_termifexercise($A3970,日期设置!B$2)</f>
        <v>2.4273972602739726</v>
      </c>
      <c r="V3970" s="10">
        <f>[1]!b_dq_dirtyprice(A3970,日期设置!$B$2)</f>
        <v>101.9224</v>
      </c>
      <c r="W3970" s="11">
        <f>IF(U3970=0,ROUNDUP((Q3970-日期设置!$B$2)/365,0),ROUNDUP((R3970-日期设置!$B$2)/365,0))</f>
        <v>3</v>
      </c>
      <c r="X3970" s="18">
        <f>_xlfn.IFNA(VLOOKUP(A3970,过往入选债券!A:D,4,0),2)</f>
        <v>2</v>
      </c>
      <c r="Y3970">
        <f>_xlfn.IFNA(VLOOKUP(C3970,[2]Sheet1!$A:$A,1,0),3)</f>
        <v>3</v>
      </c>
    </row>
    <row r="3971" spans="1:25" hidden="1" x14ac:dyDescent="0.2">
      <c r="A3971" s="28" t="s">
        <v>22392</v>
      </c>
      <c r="B3971" s="28" t="s">
        <v>22393</v>
      </c>
      <c r="C3971" s="39" t="s">
        <v>1515</v>
      </c>
      <c r="D3971" s="26">
        <f>[1]!b_calc_yield(A3971,日期设置!$B$2,F3971,1,R3971,1,O3971,L3971,S3971,)</f>
        <v>4.7924095332678771</v>
      </c>
      <c r="E3971" s="26">
        <f t="shared" si="124"/>
        <v>13.786463389404346</v>
      </c>
      <c r="F3971" s="18">
        <f>[1]!b_dq_cleanprice($A3971,日期设置!B$2)</f>
        <v>100</v>
      </c>
      <c r="G3971" s="18" t="str">
        <f t="shared" si="125"/>
        <v>4.88 + 2.88</v>
      </c>
      <c r="H3971" s="27">
        <f>[1]!b_dq_pctchange($A3971,日期设置!$B$2,1)/100</f>
        <v>0</v>
      </c>
      <c r="I3971" s="26">
        <f>[1]!b_pq_pctchange(A3971,日期设置!$B$4,日期设置!$B$2,1)</f>
        <v>0</v>
      </c>
      <c r="J3971" s="26">
        <f>[1]!b_pq_pctchange(A3971,日期设置!$C$4,日期设置!$B$2,1)</f>
        <v>0</v>
      </c>
      <c r="K3971" s="52">
        <f>[1]!b_dq_amount($A3971,日期设置!B$2,2,10000)</f>
        <v>0</v>
      </c>
      <c r="L3971" s="26">
        <f>[1]!b_info_latestpar(A3971,日期设置!$B$2)</f>
        <v>100</v>
      </c>
      <c r="M3971" s="6">
        <f>[1]!b_info_outstandingbalance($A3971,日期设置!B$2)</f>
        <v>10</v>
      </c>
      <c r="N3971" s="7" t="str">
        <f>[1]!b_info_latestissurercreditrating2(A3971,日期设置!$B$2,"102","1")</f>
        <v>AA+</v>
      </c>
      <c r="O3971" s="43">
        <v>4.8</v>
      </c>
      <c r="P3971" s="9" t="str">
        <f>[1]!b_info_repurchasedate(A3971)</f>
        <v>2024-02-09</v>
      </c>
      <c r="Q3971" s="31" t="s">
        <v>23433</v>
      </c>
      <c r="R3971" s="2" t="str">
        <f>IF((--IF(P3971=0,Q3971,P3971))&gt;(--日期设置!$B$2),IF(P3971=0,Q3971,P3971),Q3971)</f>
        <v>2024-02-09</v>
      </c>
      <c r="S3971" s="2" t="s">
        <v>23138</v>
      </c>
      <c r="T3971" s="8">
        <f>[1]!b_anal_ptmyear($A3971,日期设置!$B$2)</f>
        <v>4.8876712328767127</v>
      </c>
      <c r="U3971" s="8">
        <f>[1]!b_anal_termifexercise($A3971,日期设置!B$2)</f>
        <v>2.8876712328767122</v>
      </c>
      <c r="V3971" s="10">
        <f>[1]!b_dq_dirtyprice(A3971,日期设置!$B$2)</f>
        <v>100.53919999999999</v>
      </c>
      <c r="W3971" s="11">
        <f>IF(U3971=0,ROUNDUP((Q3971-日期设置!$B$2)/365,0),ROUNDUP((R3971-日期设置!$B$2)/365,0))</f>
        <v>3</v>
      </c>
      <c r="X3971" s="18">
        <f>_xlfn.IFNA(VLOOKUP(A3971,过往入选债券!A:D,4,0),2)</f>
        <v>2</v>
      </c>
      <c r="Y3971">
        <f>_xlfn.IFNA(VLOOKUP(C3971,[2]Sheet1!$A:$A,1,0),3)</f>
        <v>3</v>
      </c>
    </row>
    <row r="3972" spans="1:25" hidden="1" x14ac:dyDescent="0.2">
      <c r="A3972" s="21" t="s">
        <v>4372</v>
      </c>
      <c r="B3972" s="21" t="s">
        <v>4373</v>
      </c>
      <c r="C3972" s="37" t="s">
        <v>136</v>
      </c>
      <c r="D3972" s="26" t="str">
        <f>[1]!b_calc_yield(A3972,日期设置!$B$2,F3972,1,R3972,1,O3972,L3972,S3972,)</f>
        <v>Fetching...</v>
      </c>
      <c r="E3972" s="26">
        <f t="shared" si="124"/>
        <v>9.6626120653862113</v>
      </c>
      <c r="F3972" s="18">
        <f>[1]!b_dq_cleanprice($A3972,日期设置!B$2)</f>
        <v>99.81</v>
      </c>
      <c r="G3972" s="18" t="str">
        <f t="shared" si="125"/>
        <v>2.09 + 0</v>
      </c>
      <c r="H3972" s="27">
        <f>[1]!b_dq_pctchange($A3972,日期设置!$B$2,1)/100</f>
        <v>0</v>
      </c>
      <c r="I3972" s="26">
        <f>[1]!b_pq_pctchange(A3972,日期设置!$B$4,日期设置!$B$2,1)</f>
        <v>0</v>
      </c>
      <c r="J3972" s="26">
        <f>[1]!b_pq_pctchange(A3972,日期设置!$C$4,日期设置!$B$2,1)</f>
        <v>0</v>
      </c>
      <c r="K3972" s="52">
        <f>[1]!b_dq_amount($A3972,日期设置!B$2,2,10000)</f>
        <v>0</v>
      </c>
      <c r="L3972" s="26">
        <f>[1]!b_info_latestpar(A3972,日期设置!$B$2)</f>
        <v>100</v>
      </c>
      <c r="M3972" s="6">
        <f>[1]!b_info_outstandingbalance($A3972,日期设置!B$2)</f>
        <v>5</v>
      </c>
      <c r="N3972" s="7">
        <f>[1]!b_info_latestissurercreditrating2(A3972,日期设置!$B$2,"102","1")</f>
        <v>0</v>
      </c>
      <c r="O3972" s="8">
        <v>4.7</v>
      </c>
      <c r="P3972" s="9">
        <f>[1]!b_info_repurchasedate(A3972)</f>
        <v>0</v>
      </c>
      <c r="Q3972" s="8" t="s">
        <v>16427</v>
      </c>
      <c r="R3972" s="2" t="str">
        <f>IF((--IF(P3972=0,Q3972,P3972))&gt;(--日期设置!$B$2),IF(P3972=0,Q3972,P3972),Q3972)</f>
        <v>2023-04-27</v>
      </c>
      <c r="S3972" s="2" t="s">
        <v>18085</v>
      </c>
      <c r="T3972" s="8">
        <f>[1]!b_anal_ptmyear($A3972,日期设置!$B$2)</f>
        <v>2.0986301369863014</v>
      </c>
      <c r="U3972" s="8">
        <f>[1]!b_anal_termifexercise($A3972,日期设置!B$2)</f>
        <v>0</v>
      </c>
      <c r="V3972" s="10">
        <f>[1]!b_dq_dirtyprice(A3972,日期设置!$B$2)</f>
        <v>104.04640000000001</v>
      </c>
      <c r="W3972" s="11">
        <f>IF(U3972=0,ROUNDUP((Q3972-日期设置!$B$2)/365,0),ROUNDUP((R3972-日期设置!$B$2)/365,0))</f>
        <v>3</v>
      </c>
      <c r="X3972" s="18">
        <f>_xlfn.IFNA(VLOOKUP(A3972,过往入选债券!A:D,4,0),2)</f>
        <v>2</v>
      </c>
      <c r="Y3972">
        <f>_xlfn.IFNA(VLOOKUP(C3972,[2]Sheet1!$A:$A,1,0),3)</f>
        <v>3</v>
      </c>
    </row>
    <row r="3973" spans="1:25" hidden="1" x14ac:dyDescent="0.2">
      <c r="A3973" s="21" t="s">
        <v>4341</v>
      </c>
      <c r="B3973" s="21" t="s">
        <v>4342</v>
      </c>
      <c r="C3973" s="37" t="s">
        <v>4228</v>
      </c>
      <c r="D3973" s="26" t="str">
        <f>[1]!b_calc_yield(A3973,日期设置!$B$2,F3973,1,R3973,1,O3973,L3973,S3973,)</f>
        <v>Fetching...</v>
      </c>
      <c r="E3973" s="26">
        <f t="shared" si="124"/>
        <v>9.6580900093602207</v>
      </c>
      <c r="F3973" s="18">
        <f>[1]!b_dq_cleanprice($A3973,日期设置!B$2)</f>
        <v>99.209500000000006</v>
      </c>
      <c r="G3973" s="18" t="str">
        <f t="shared" si="125"/>
        <v>4.09 + 2.09</v>
      </c>
      <c r="H3973" s="27">
        <f>[1]!b_dq_pctchange($A3973,日期设置!$B$2,1)/100</f>
        <v>0</v>
      </c>
      <c r="I3973" s="26">
        <f>[1]!b_pq_pctchange(A3973,日期设置!$B$4,日期设置!$B$2,1)</f>
        <v>0</v>
      </c>
      <c r="J3973" s="26">
        <f>[1]!b_pq_pctchange(A3973,日期设置!$C$4,日期设置!$B$2,1)</f>
        <v>0</v>
      </c>
      <c r="K3973" s="52">
        <f>[1]!b_dq_amount($A3973,日期设置!B$2,2,10000)</f>
        <v>0</v>
      </c>
      <c r="L3973" s="26">
        <f>[1]!b_info_latestpar(A3973,日期设置!$B$2)</f>
        <v>100</v>
      </c>
      <c r="M3973" s="6">
        <f>[1]!b_info_outstandingbalance($A3973,日期设置!B$2)</f>
        <v>5</v>
      </c>
      <c r="N3973" s="7">
        <f>[1]!b_info_latestissurercreditrating2(A3973,日期设置!$B$2,"102","1")</f>
        <v>0</v>
      </c>
      <c r="O3973" s="8">
        <v>4.3899999999999997</v>
      </c>
      <c r="P3973" s="9" t="str">
        <f>[1]!b_info_repurchasedate(A3973)</f>
        <v>2023-04-24</v>
      </c>
      <c r="Q3973" s="8" t="s">
        <v>16215</v>
      </c>
      <c r="R3973" s="2" t="str">
        <f>IF((--IF(P3973=0,Q3973,P3973))&gt;(--日期设置!$B$2),IF(P3973=0,Q3973,P3973),Q3973)</f>
        <v>2023-04-24</v>
      </c>
      <c r="S3973" s="2" t="s">
        <v>17860</v>
      </c>
      <c r="T3973" s="8">
        <f>[1]!b_anal_ptmyear($A3973,日期设置!$B$2)</f>
        <v>4.0904109589041093</v>
      </c>
      <c r="U3973" s="8">
        <f>[1]!b_anal_termifexercise($A3973,日期设置!B$2)</f>
        <v>2.0904109589041098</v>
      </c>
      <c r="V3973" s="10">
        <f>[1]!b_dq_dirtyprice(A3973,日期设置!$B$2)</f>
        <v>103.2026</v>
      </c>
      <c r="W3973" s="11">
        <f>IF(U3973=0,ROUNDUP((Q3973-日期设置!$B$2)/365,0),ROUNDUP((R3973-日期设置!$B$2)/365,0))</f>
        <v>3</v>
      </c>
      <c r="X3973" s="18">
        <f>_xlfn.IFNA(VLOOKUP(A3973,过往入选债券!A:D,4,0),2)</f>
        <v>2</v>
      </c>
      <c r="Y3973">
        <f>_xlfn.IFNA(VLOOKUP(C3973,[2]Sheet1!$A:$A,1,0),3)</f>
        <v>3</v>
      </c>
    </row>
    <row r="3974" spans="1:25" hidden="1" x14ac:dyDescent="0.2">
      <c r="A3974" s="21" t="s">
        <v>15362</v>
      </c>
      <c r="B3974" s="21" t="s">
        <v>15363</v>
      </c>
      <c r="C3974" s="37" t="s">
        <v>8261</v>
      </c>
      <c r="D3974" s="26" t="str">
        <f>[1]!b_calc_yield(A3974,日期设置!$B$2,F3974,1,R3974,1,O3974,L3974,S3974,)</f>
        <v>Fetching...</v>
      </c>
      <c r="E3974" s="26">
        <f t="shared" si="124"/>
        <v>24.706189605641171</v>
      </c>
      <c r="F3974" s="18">
        <f>[1]!b_dq_cleanprice($A3974,日期设置!B$2)</f>
        <v>100.84699999999999</v>
      </c>
      <c r="G3974" s="18" t="str">
        <f t="shared" si="125"/>
        <v>5.33 + 0</v>
      </c>
      <c r="H3974" s="27">
        <f>[1]!b_dq_pctchange($A3974,日期设置!$B$2,1)/100</f>
        <v>0</v>
      </c>
      <c r="I3974" s="26">
        <f>[1]!b_pq_pctchange(A3974,日期设置!$B$4,日期设置!$B$2,1)</f>
        <v>0</v>
      </c>
      <c r="J3974" s="26">
        <f>[1]!b_pq_pctchange(A3974,日期设置!$C$4,日期设置!$B$2,1)</f>
        <v>0</v>
      </c>
      <c r="K3974" s="52">
        <f>[1]!b_dq_amount($A3974,日期设置!B$2,2,10000)</f>
        <v>0</v>
      </c>
      <c r="L3974" s="26">
        <f>[1]!b_info_latestpar(A3974,日期设置!$B$2)</f>
        <v>100</v>
      </c>
      <c r="M3974" s="6">
        <f>[1]!b_info_outstandingbalance($A3974,日期设置!B$2)</f>
        <v>9</v>
      </c>
      <c r="N3974" s="7" t="str">
        <f>[1]!b_info_latestissurercreditrating2(A3974,日期设置!$B$2,"102","1")</f>
        <v>AA</v>
      </c>
      <c r="O3974" s="8">
        <v>4.9800000000000004</v>
      </c>
      <c r="P3974" s="9">
        <f>[1]!b_info_repurchasedate(A3974)</f>
        <v>0</v>
      </c>
      <c r="Q3974" s="8" t="s">
        <v>17258</v>
      </c>
      <c r="R3974" s="2" t="str">
        <f>IF((--IF(P3974=0,Q3974,P3974))&gt;(--日期设置!$B$2),IF(P3974=0,Q3974,P3974),Q3974)</f>
        <v>2026-07-23</v>
      </c>
      <c r="S3974" s="2" t="s">
        <v>18697</v>
      </c>
      <c r="T3974" s="8">
        <f>[1]!b_anal_ptmyear($A3974,日期设置!$B$2)</f>
        <v>5.3369863013698629</v>
      </c>
      <c r="U3974" s="8">
        <f>[1]!b_anal_termifexercise($A3974,日期设置!B$2)</f>
        <v>0</v>
      </c>
      <c r="V3974" s="10">
        <f>[1]!b_dq_dirtyprice(A3974,日期设置!$B$2)</f>
        <v>104.14879999999999</v>
      </c>
      <c r="W3974" s="11">
        <f>IF(U3974=0,ROUNDUP((Q3974-日期设置!$B$2)/365,0),ROUNDUP((R3974-日期设置!$B$2)/365,0))</f>
        <v>6</v>
      </c>
      <c r="X3974" s="18">
        <f>_xlfn.IFNA(VLOOKUP(A3974,过往入选债券!A:D,4,0),2)</f>
        <v>2</v>
      </c>
      <c r="Y3974">
        <f>_xlfn.IFNA(VLOOKUP(C3974,[2]Sheet1!$A:$A,1,0),3)</f>
        <v>3</v>
      </c>
    </row>
    <row r="3975" spans="1:25" hidden="1" x14ac:dyDescent="0.2">
      <c r="A3975" s="21" t="s">
        <v>4932</v>
      </c>
      <c r="B3975" s="21" t="s">
        <v>4933</v>
      </c>
      <c r="C3975" s="37" t="s">
        <v>527</v>
      </c>
      <c r="D3975" s="26" t="str">
        <f>[1]!b_calc_yield(A3975,日期设置!$B$2,F3975,1,R3975,1,O3975,L3975,S3975,)</f>
        <v>Fetching...</v>
      </c>
      <c r="E3975" s="26">
        <f t="shared" si="124"/>
        <v>13.843026185801355</v>
      </c>
      <c r="F3975" s="18">
        <f>[1]!b_dq_cleanprice($A3975,日期设置!B$2)</f>
        <v>104.57729999999999</v>
      </c>
      <c r="G3975" s="18" t="str">
        <f t="shared" si="125"/>
        <v>2.93 + 0</v>
      </c>
      <c r="H3975" s="27">
        <f>[1]!b_dq_pctchange($A3975,日期设置!$B$2,1)/100</f>
        <v>0</v>
      </c>
      <c r="I3975" s="26">
        <f>[1]!b_pq_pctchange(A3975,日期设置!$B$4,日期设置!$B$2,1)</f>
        <v>0.38039565755751675</v>
      </c>
      <c r="J3975" s="26">
        <f>[1]!b_pq_pctchange(A3975,日期设置!$C$4,日期设置!$B$2,1)</f>
        <v>8.0483706116754289E-2</v>
      </c>
      <c r="K3975" s="52">
        <f>[1]!b_dq_amount($A3975,日期设置!B$2,2,10000)</f>
        <v>0</v>
      </c>
      <c r="L3975" s="26">
        <f>[1]!b_info_latestpar(A3975,日期设置!$B$2)</f>
        <v>100</v>
      </c>
      <c r="M3975" s="6">
        <f>[1]!b_info_outstandingbalance($A3975,日期设置!B$2)</f>
        <v>15.7</v>
      </c>
      <c r="N3975" s="7" t="str">
        <f>[1]!b_info_latestissurercreditrating2(A3975,日期设置!$B$2,"102","1")</f>
        <v>AA+</v>
      </c>
      <c r="O3975" s="8">
        <v>6.5</v>
      </c>
      <c r="P3975" s="9">
        <f>[1]!b_info_repurchasedate(A3975)</f>
        <v>0</v>
      </c>
      <c r="Q3975" s="8" t="s">
        <v>17116</v>
      </c>
      <c r="R3975" s="2" t="str">
        <f>IF((--IF(P3975=0,Q3975,P3975))&gt;(--日期设置!$B$2),IF(P3975=0,Q3975,P3975),Q3975)</f>
        <v>2024-02-28</v>
      </c>
      <c r="S3975" s="2" t="s">
        <v>18910</v>
      </c>
      <c r="T3975" s="8">
        <f>[1]!b_anal_ptmyear($A3975,日期设置!$B$2)</f>
        <v>2.9397260273972603</v>
      </c>
      <c r="U3975" s="8">
        <f>[1]!b_anal_termifexercise($A3975,日期设置!B$2)</f>
        <v>0</v>
      </c>
      <c r="V3975" s="10">
        <f>[1]!b_dq_dirtyprice(A3975,日期设置!$B$2)</f>
        <v>104.9691</v>
      </c>
      <c r="W3975" s="11">
        <f>IF(U3975=0,ROUNDUP((Q3975-日期设置!$B$2)/365,0),ROUNDUP((R3975-日期设置!$B$2)/365,0))</f>
        <v>3</v>
      </c>
      <c r="X3975" s="18">
        <f>_xlfn.IFNA(VLOOKUP(A3975,过往入选债券!A:D,4,0),2)</f>
        <v>2</v>
      </c>
      <c r="Y3975">
        <f>_xlfn.IFNA(VLOOKUP(C3975,[2]Sheet1!$A:$A,1,0),3)</f>
        <v>3</v>
      </c>
    </row>
    <row r="3976" spans="1:25" hidden="1" x14ac:dyDescent="0.2">
      <c r="A3976" s="21" t="s">
        <v>13329</v>
      </c>
      <c r="B3976" s="21" t="s">
        <v>13330</v>
      </c>
      <c r="C3976" s="37" t="s">
        <v>13331</v>
      </c>
      <c r="D3976" s="26" t="str">
        <f>[1]!b_calc_yield(A3976,日期设置!$B$2,F3976,1,R3976,1,O3976,L3976,S3976,)</f>
        <v>Fetching...</v>
      </c>
      <c r="E3976" s="26">
        <f t="shared" si="124"/>
        <v>22.340726067780949</v>
      </c>
      <c r="F3976" s="18">
        <f>[1]!b_dq_cleanprice($A3976,日期设置!B$2)</f>
        <v>58.594000000000001</v>
      </c>
      <c r="G3976" s="18" t="str">
        <f t="shared" si="125"/>
        <v>2.41 + 0</v>
      </c>
      <c r="H3976" s="27">
        <f>[1]!b_dq_pctchange($A3976,日期设置!$B$2,1)/100</f>
        <v>0</v>
      </c>
      <c r="I3976" s="26">
        <f>[1]!b_pq_pctchange(A3976,日期设置!$B$4,日期设置!$B$2,1)</f>
        <v>0</v>
      </c>
      <c r="J3976" s="26">
        <f>[1]!b_pq_pctchange(A3976,日期设置!$C$4,日期设置!$B$2,1)</f>
        <v>0</v>
      </c>
      <c r="K3976" s="52">
        <f>[1]!b_dq_amount($A3976,日期设置!B$2,2,10000)</f>
        <v>0</v>
      </c>
      <c r="L3976" s="26">
        <f>[1]!b_info_latestpar(A3976,日期设置!$B$2)</f>
        <v>60</v>
      </c>
      <c r="M3976" s="6">
        <f>[1]!b_info_outstandingbalance($A3976,日期设置!B$2)</f>
        <v>8.6999999999999993</v>
      </c>
      <c r="N3976" s="7" t="str">
        <f>[1]!b_info_latestissurercreditrating2(A3976,日期设置!$B$2,"102","1")</f>
        <v>AA</v>
      </c>
      <c r="O3976" s="8">
        <v>4.54</v>
      </c>
      <c r="P3976" s="9">
        <f>[1]!b_info_repurchasedate(A3976)</f>
        <v>0</v>
      </c>
      <c r="Q3976" s="8" t="s">
        <v>16080</v>
      </c>
      <c r="R3976" s="2" t="str">
        <f>IF((--IF(P3976=0,Q3976,P3976))&gt;(--日期设置!$B$2),IF(P3976=0,Q3976,P3976),Q3976)</f>
        <v>2023-08-22</v>
      </c>
      <c r="S3976" s="2" t="s">
        <v>17866</v>
      </c>
      <c r="T3976" s="8">
        <f>[1]!b_anal_ptmyear($A3976,日期设置!$B$2)</f>
        <v>2.419178082191781</v>
      </c>
      <c r="U3976" s="8">
        <f>[1]!b_anal_termifexercise($A3976,日期设置!B$2)</f>
        <v>0</v>
      </c>
      <c r="V3976" s="10">
        <f>[1]!b_dq_dirtyprice(A3976,日期设置!$B$2)</f>
        <v>60.176200000000001</v>
      </c>
      <c r="W3976" s="11">
        <f>IF(U3976=0,ROUNDUP((Q3976-日期设置!$B$2)/365,0),ROUNDUP((R3976-日期设置!$B$2)/365,0))</f>
        <v>3</v>
      </c>
      <c r="X3976" s="18">
        <f>_xlfn.IFNA(VLOOKUP(A3976,过往入选债券!A:D,4,0),2)</f>
        <v>2</v>
      </c>
      <c r="Y3976">
        <f>_xlfn.IFNA(VLOOKUP(C3976,[2]Sheet1!$A:$A,1,0),3)</f>
        <v>3</v>
      </c>
    </row>
    <row r="3977" spans="1:25" hidden="1" x14ac:dyDescent="0.2">
      <c r="A3977" s="21" t="s">
        <v>5934</v>
      </c>
      <c r="B3977" s="21" t="s">
        <v>5935</v>
      </c>
      <c r="C3977" s="37" t="s">
        <v>539</v>
      </c>
      <c r="D3977" s="26" t="str">
        <f>[1]!b_calc_yield(A3977,日期设置!$B$2,F3977,1,R3977,1,O3977,L3977,S3977,)</f>
        <v>Fetching...</v>
      </c>
      <c r="E3977" s="26">
        <f t="shared" si="124"/>
        <v>4.3441058641683128</v>
      </c>
      <c r="F3977" s="18">
        <f>[1]!b_dq_cleanprice($A3977,日期设置!B$2)</f>
        <v>100.89830000000001</v>
      </c>
      <c r="G3977" s="18" t="str">
        <f t="shared" si="125"/>
        <v>0.90 + 0.90</v>
      </c>
      <c r="H3977" s="27">
        <f>[1]!b_dq_pctchange($A3977,日期设置!$B$2,1)/100</f>
        <v>0</v>
      </c>
      <c r="I3977" s="26">
        <f>[1]!b_pq_pctchange(A3977,日期设置!$B$4,日期设置!$B$2,1)</f>
        <v>0</v>
      </c>
      <c r="J3977" s="26">
        <f>[1]!b_pq_pctchange(A3977,日期设置!$C$4,日期设置!$B$2,1)</f>
        <v>0.10357769666617968</v>
      </c>
      <c r="K3977" s="52">
        <f>[1]!b_dq_amount($A3977,日期设置!B$2,2,10000)</f>
        <v>0</v>
      </c>
      <c r="L3977" s="26">
        <f>[1]!b_info_latestpar(A3977,日期设置!$B$2)</f>
        <v>100</v>
      </c>
      <c r="M3977" s="6">
        <f>[1]!b_info_outstandingbalance($A3977,日期设置!B$2)</f>
        <v>10</v>
      </c>
      <c r="N3977" s="7" t="str">
        <f>[1]!b_info_latestissurercreditrating2(A3977,日期设置!$B$2,"102","1")</f>
        <v>AAA</v>
      </c>
      <c r="O3977" s="8">
        <v>5.85</v>
      </c>
      <c r="P3977" s="9">
        <f>[1]!b_info_repurchasedate(A3977)</f>
        <v>0</v>
      </c>
      <c r="Q3977" s="8" t="s">
        <v>17657</v>
      </c>
      <c r="R3977" s="2" t="str">
        <f>IF((--IF(P3977=0,Q3977,P3977))&gt;(--日期设置!$B$2),IF(P3977=0,Q3977,P3977),Q3977)</f>
        <v>2022-02-16</v>
      </c>
      <c r="S3977" s="2" t="s">
        <v>19049</v>
      </c>
      <c r="T3977" s="8">
        <f>[1]!b_anal_ptmyear($A3977,日期设置!$B$2)</f>
        <v>0.9068493150684932</v>
      </c>
      <c r="U3977" s="8">
        <f>[1]!b_anal_termifexercise($A3977,日期设置!B$2)</f>
        <v>0.9068493150684932</v>
      </c>
      <c r="V3977" s="10">
        <f>[1]!b_dq_dirtyprice(A3977,日期设置!$B$2)</f>
        <v>101.4432</v>
      </c>
      <c r="W3977" s="11">
        <f>IF(U3977=0,ROUNDUP((Q3977-日期设置!$B$2)/365,0),ROUNDUP((R3977-日期设置!$B$2)/365,0))</f>
        <v>1</v>
      </c>
      <c r="X3977" s="18">
        <f>_xlfn.IFNA(VLOOKUP(A3977,过往入选债券!A:D,4,0),2)</f>
        <v>2</v>
      </c>
      <c r="Y3977">
        <f>_xlfn.IFNA(VLOOKUP(C3977,[2]Sheet1!$A:$A,1,0),3)</f>
        <v>3</v>
      </c>
    </row>
    <row r="3978" spans="1:25" hidden="1" x14ac:dyDescent="0.2">
      <c r="A3978" s="28" t="s">
        <v>21774</v>
      </c>
      <c r="B3978" s="28" t="s">
        <v>21946</v>
      </c>
      <c r="C3978" s="39" t="s">
        <v>4098</v>
      </c>
      <c r="D3978" s="26" t="str">
        <f>[1]!b_calc_yield(A3978,日期设置!$B$2,F3978,1,R3978,1,O3978,L3978,S3978,)</f>
        <v>Fetching...</v>
      </c>
      <c r="E3978" s="26">
        <f t="shared" si="124"/>
        <v>17.6356412465849</v>
      </c>
      <c r="F3978" s="18">
        <f>[1]!b_dq_cleanprice($A3978,日期设置!B$2)</f>
        <v>100.6811</v>
      </c>
      <c r="G3978" s="18" t="str">
        <f t="shared" si="125"/>
        <v>6.73 + 3.73</v>
      </c>
      <c r="H3978" s="27">
        <f>[1]!b_dq_pctchange($A3978,日期设置!$B$2,1)/100</f>
        <v>0</v>
      </c>
      <c r="I3978" s="26">
        <f>[1]!b_pq_pctchange(A3978,日期设置!$B$4,日期设置!$B$2,1)</f>
        <v>0</v>
      </c>
      <c r="J3978" s="26">
        <f>[1]!b_pq_pctchange(A3978,日期设置!$C$4,日期设置!$B$2,1)</f>
        <v>0.88286573146292946</v>
      </c>
      <c r="K3978" s="52">
        <f>[1]!b_dq_amount($A3978,日期设置!B$2,2,10000)</f>
        <v>0</v>
      </c>
      <c r="L3978" s="26">
        <f>[1]!b_info_latestpar(A3978,日期设置!$B$2)</f>
        <v>100</v>
      </c>
      <c r="M3978" s="6">
        <f>[1]!b_info_outstandingbalance($A3978,日期设置!B$2)</f>
        <v>8</v>
      </c>
      <c r="N3978" s="7" t="str">
        <f>[1]!b_info_latestissurercreditrating2(A3978,日期设置!$B$2,"102","1")</f>
        <v>AA+</v>
      </c>
      <c r="O3978" s="43">
        <v>5</v>
      </c>
      <c r="P3978" s="9" t="str">
        <f>[1]!b_info_repurchasedate(A3978)</f>
        <v>2024-12-15</v>
      </c>
      <c r="Q3978" s="31" t="s">
        <v>22190</v>
      </c>
      <c r="R3978" s="2" t="str">
        <f>IF((--IF(P3978=0,Q3978,P3978))&gt;(--日期设置!$B$2),IF(P3978=0,Q3978,P3978),Q3978)</f>
        <v>2024-12-15</v>
      </c>
      <c r="S3978" s="31" t="s">
        <v>16728</v>
      </c>
      <c r="T3978" s="8">
        <f>[1]!b_anal_ptmyear($A3978,日期设置!$B$2)</f>
        <v>6.7342465753424658</v>
      </c>
      <c r="U3978" s="8">
        <f>[1]!b_anal_termifexercise($A3978,日期设置!B$2)</f>
        <v>3.7369863013698632</v>
      </c>
      <c r="V3978" s="10">
        <f>[1]!b_dq_dirtyprice(A3978,日期设置!$B$2)</f>
        <v>102.0099</v>
      </c>
      <c r="W3978" s="11">
        <f>IF(U3978=0,ROUNDUP((Q3978-日期设置!$B$2)/365,0),ROUNDUP((R3978-日期设置!$B$2)/365,0))</f>
        <v>4</v>
      </c>
      <c r="X3978" s="18">
        <f>_xlfn.IFNA(VLOOKUP(A3978,过往入选债券!A:D,4,0),2)</f>
        <v>2</v>
      </c>
      <c r="Y3978">
        <f>_xlfn.IFNA(VLOOKUP(C3978,[2]Sheet1!$A:$A,1,0),3)</f>
        <v>3</v>
      </c>
    </row>
    <row r="3979" spans="1:25" hidden="1" x14ac:dyDescent="0.2">
      <c r="A3979" s="21" t="s">
        <v>5451</v>
      </c>
      <c r="B3979" s="21" t="s">
        <v>5452</v>
      </c>
      <c r="C3979" s="37" t="s">
        <v>25</v>
      </c>
      <c r="D3979" s="26" t="str">
        <f>[1]!b_calc_yield(A3979,日期设置!$B$2,F3979,1,R3979,1,O3979,L3979,S3979,)</f>
        <v>Fetching...</v>
      </c>
      <c r="E3979" s="26">
        <f t="shared" si="124"/>
        <v>3.0313203637353014</v>
      </c>
      <c r="F3979" s="18">
        <f>[1]!b_dq_cleanprice($A3979,日期设置!B$2)</f>
        <v>101.1614</v>
      </c>
      <c r="G3979" s="18" t="str">
        <f t="shared" si="125"/>
        <v>0.63 + 0.63</v>
      </c>
      <c r="H3979" s="27">
        <f>[1]!b_dq_pctchange($A3979,日期设置!$B$2,1)/100</f>
        <v>0</v>
      </c>
      <c r="I3979" s="26">
        <f>[1]!b_pq_pctchange(A3979,日期设置!$B$4,日期设置!$B$2,1)</f>
        <v>0</v>
      </c>
      <c r="J3979" s="26">
        <f>[1]!b_pq_pctchange(A3979,日期设置!$C$4,日期设置!$B$2,1)</f>
        <v>0</v>
      </c>
      <c r="K3979" s="52">
        <f>[1]!b_dq_amount($A3979,日期设置!B$2,2,10000)</f>
        <v>0</v>
      </c>
      <c r="L3979" s="26">
        <f>[1]!b_info_latestpar(A3979,日期设置!$B$2)</f>
        <v>100</v>
      </c>
      <c r="M3979" s="6">
        <f>[1]!b_info_outstandingbalance($A3979,日期设置!B$2)</f>
        <v>10</v>
      </c>
      <c r="N3979" s="7" t="str">
        <f>[1]!b_info_latestissurercreditrating2(A3979,日期设置!$B$2,"102","1")</f>
        <v>AAA</v>
      </c>
      <c r="O3979" s="8">
        <v>6.8</v>
      </c>
      <c r="P3979" s="9">
        <f>[1]!b_info_repurchasedate(A3979)</f>
        <v>0</v>
      </c>
      <c r="Q3979" s="8" t="s">
        <v>16508</v>
      </c>
      <c r="R3979" s="2" t="str">
        <f>IF((--IF(P3979=0,Q3979,P3979))&gt;(--日期设置!$B$2),IF(P3979=0,Q3979,P3979),Q3979)</f>
        <v>2021-11-08</v>
      </c>
      <c r="S3979" s="2" t="s">
        <v>18263</v>
      </c>
      <c r="T3979" s="8">
        <f>[1]!b_anal_ptmyear($A3979,日期设置!$B$2)</f>
        <v>0.63287671232876708</v>
      </c>
      <c r="U3979" s="8">
        <f>[1]!b_anal_termifexercise($A3979,日期设置!B$2)</f>
        <v>0.63287671232876708</v>
      </c>
      <c r="V3979" s="10">
        <f>[1]!b_dq_dirtyprice(A3979,日期设置!$B$2)</f>
        <v>103.65779999999999</v>
      </c>
      <c r="W3979" s="11">
        <f>IF(U3979=0,ROUNDUP((Q3979-日期设置!$B$2)/365,0),ROUNDUP((R3979-日期设置!$B$2)/365,0))</f>
        <v>1</v>
      </c>
      <c r="X3979" s="18">
        <f>_xlfn.IFNA(VLOOKUP(A3979,过往入选债券!A:D,4,0),2)</f>
        <v>2</v>
      </c>
      <c r="Y3979" t="str">
        <f>_xlfn.IFNA(VLOOKUP(C3979,[2]Sheet1!$A:$A,1,0),3)</f>
        <v>大同煤矿集团有限责任公司</v>
      </c>
    </row>
    <row r="3980" spans="1:25" hidden="1" x14ac:dyDescent="0.2">
      <c r="A3980" s="21" t="s">
        <v>4565</v>
      </c>
      <c r="B3980" s="21" t="s">
        <v>4566</v>
      </c>
      <c r="C3980" s="37" t="s">
        <v>4567</v>
      </c>
      <c r="D3980" s="26" t="str">
        <f>[1]!b_calc_yield(A3980,日期设置!$B$2,F3980,1,R3980,1,O3980,L3980,S3980,)</f>
        <v>Fetching...</v>
      </c>
      <c r="E3980" s="26">
        <f t="shared" si="124"/>
        <v>10.400613185432173</v>
      </c>
      <c r="F3980" s="18">
        <f>[1]!b_dq_cleanprice($A3980,日期设置!B$2)</f>
        <v>99.38</v>
      </c>
      <c r="G3980" s="18" t="str">
        <f t="shared" si="125"/>
        <v>2.23 + 0</v>
      </c>
      <c r="H3980" s="27">
        <f>[1]!b_dq_pctchange($A3980,日期设置!$B$2,1)/100</f>
        <v>0</v>
      </c>
      <c r="I3980" s="26">
        <f>[1]!b_pq_pctchange(A3980,日期设置!$B$4,日期设置!$B$2,1)</f>
        <v>0</v>
      </c>
      <c r="J3980" s="26">
        <f>[1]!b_pq_pctchange(A3980,日期设置!$C$4,日期设置!$B$2,1)</f>
        <v>0</v>
      </c>
      <c r="K3980" s="52">
        <f>[1]!b_dq_amount($A3980,日期设置!B$2,2,10000)</f>
        <v>0</v>
      </c>
      <c r="L3980" s="26">
        <f>[1]!b_info_latestpar(A3980,日期设置!$B$2)</f>
        <v>100</v>
      </c>
      <c r="M3980" s="6">
        <f>[1]!b_info_outstandingbalance($A3980,日期设置!B$2)</f>
        <v>3</v>
      </c>
      <c r="N3980" s="7">
        <f>[1]!b_info_latestissurercreditrating2(A3980,日期设置!$B$2,"102","1")</f>
        <v>0</v>
      </c>
      <c r="O3980" s="8">
        <v>4.5</v>
      </c>
      <c r="P3980" s="9">
        <f>[1]!b_info_repurchasedate(A3980)</f>
        <v>0</v>
      </c>
      <c r="Q3980" s="8" t="s">
        <v>16588</v>
      </c>
      <c r="R3980" s="2" t="str">
        <f>IF((--IF(P3980=0,Q3980,P3980))&gt;(--日期设置!$B$2),IF(P3980=0,Q3980,P3980),Q3980)</f>
        <v>2023-06-17</v>
      </c>
      <c r="S3980" s="2" t="s">
        <v>18047</v>
      </c>
      <c r="T3980" s="8">
        <f>[1]!b_anal_ptmyear($A3980,日期设置!$B$2)</f>
        <v>2.2383561643835614</v>
      </c>
      <c r="U3980" s="8">
        <f>[1]!b_anal_termifexercise($A3980,日期设置!B$2)</f>
        <v>0</v>
      </c>
      <c r="V3980" s="10">
        <f>[1]!b_dq_dirtyprice(A3980,日期设置!$B$2)</f>
        <v>102.8074</v>
      </c>
      <c r="W3980" s="11">
        <f>IF(U3980=0,ROUNDUP((Q3980-日期设置!$B$2)/365,0),ROUNDUP((R3980-日期设置!$B$2)/365,0))</f>
        <v>3</v>
      </c>
      <c r="X3980" s="18">
        <f>_xlfn.IFNA(VLOOKUP(A3980,过往入选债券!A:D,4,0),2)</f>
        <v>2</v>
      </c>
      <c r="Y3980">
        <f>_xlfn.IFNA(VLOOKUP(C3980,[2]Sheet1!$A:$A,1,0),3)</f>
        <v>3</v>
      </c>
    </row>
    <row r="3981" spans="1:25" hidden="1" x14ac:dyDescent="0.2">
      <c r="A3981" s="21" t="s">
        <v>14421</v>
      </c>
      <c r="B3981" s="21" t="s">
        <v>14422</v>
      </c>
      <c r="C3981" s="37" t="s">
        <v>14423</v>
      </c>
      <c r="D3981" s="26" t="str">
        <f>[1]!b_calc_yield(A3981,日期设置!$B$2,F3981,1,R3981,1,O3981,L3981,S3981,)</f>
        <v>Fetching...</v>
      </c>
      <c r="E3981" s="26">
        <f t="shared" si="124"/>
        <v>35.195388844279904</v>
      </c>
      <c r="F3981" s="18">
        <f>[1]!b_dq_cleanprice($A3981,日期设置!B$2)</f>
        <v>102.5291</v>
      </c>
      <c r="G3981" s="18" t="str">
        <f t="shared" si="125"/>
        <v>7.57 + 2.57</v>
      </c>
      <c r="H3981" s="27">
        <f>[1]!b_dq_pctchange($A3981,日期设置!$B$2,1)/100</f>
        <v>0</v>
      </c>
      <c r="I3981" s="26">
        <f>[1]!b_pq_pctchange(A3981,日期设置!$B$4,日期设置!$B$2,1)</f>
        <v>0</v>
      </c>
      <c r="J3981" s="26">
        <f>[1]!b_pq_pctchange(A3981,日期设置!$C$4,日期设置!$B$2,1)</f>
        <v>0</v>
      </c>
      <c r="K3981" s="52">
        <f>[1]!b_dq_amount($A3981,日期设置!B$2,2,10000)</f>
        <v>0</v>
      </c>
      <c r="L3981" s="26">
        <f>[1]!b_info_latestpar(A3981,日期设置!$B$2)</f>
        <v>100</v>
      </c>
      <c r="M3981" s="6">
        <f>[1]!b_info_outstandingbalance($A3981,日期设置!B$2)</f>
        <v>15</v>
      </c>
      <c r="N3981" s="7" t="str">
        <f>[1]!b_info_latestissurercreditrating2(A3981,日期设置!$B$2,"102","1")</f>
        <v>AAA</v>
      </c>
      <c r="O3981" s="8">
        <v>5.2</v>
      </c>
      <c r="P3981" s="9">
        <f>[1]!b_info_repurchasedate(A3981)</f>
        <v>0</v>
      </c>
      <c r="Q3981" s="8" t="s">
        <v>17680</v>
      </c>
      <c r="R3981" s="2" t="str">
        <f>IF((--IF(P3981=0,Q3981,P3981))&gt;(--日期设置!$B$2),IF(P3981=0,Q3981,P3981),Q3981)</f>
        <v>2028-10-18</v>
      </c>
      <c r="S3981" s="2" t="s">
        <v>18342</v>
      </c>
      <c r="T3981" s="8">
        <f>[1]!b_anal_ptmyear($A3981,日期设置!$B$2)</f>
        <v>7.5753424657534243</v>
      </c>
      <c r="U3981" s="8">
        <f>[1]!b_anal_termifexercise($A3981,日期设置!B$2)</f>
        <v>2.5753424657534247</v>
      </c>
      <c r="V3981" s="10">
        <f>[1]!b_dq_dirtyprice(A3981,日期设置!$B$2)</f>
        <v>104.7373</v>
      </c>
      <c r="W3981" s="11">
        <f>IF(U3981=0,ROUNDUP((Q3981-日期设置!$B$2)/365,0),ROUNDUP((R3981-日期设置!$B$2)/365,0))</f>
        <v>8</v>
      </c>
      <c r="X3981" s="18">
        <f>_xlfn.IFNA(VLOOKUP(A3981,过往入选债券!A:D,4,0),2)</f>
        <v>2</v>
      </c>
      <c r="Y3981">
        <f>_xlfn.IFNA(VLOOKUP(C3981,[2]Sheet1!$A:$A,1,0),3)</f>
        <v>3</v>
      </c>
    </row>
    <row r="3982" spans="1:25" hidden="1" x14ac:dyDescent="0.2">
      <c r="A3982" s="21" t="s">
        <v>13981</v>
      </c>
      <c r="B3982" s="21" t="s">
        <v>13982</v>
      </c>
      <c r="C3982" s="37" t="s">
        <v>13983</v>
      </c>
      <c r="D3982" s="26" t="str">
        <f>[1]!b_calc_yield(A3982,日期设置!$B$2,F3982,1,R3982,1,O3982,L3982,S3982,)</f>
        <v>Fetching...</v>
      </c>
      <c r="E3982" s="26">
        <f t="shared" si="124"/>
        <v>22.022977771017072</v>
      </c>
      <c r="F3982" s="18">
        <f>[1]!b_dq_cleanprice($A3982,日期设置!B$2)</f>
        <v>81.883200000000002</v>
      </c>
      <c r="G3982" s="18" t="str">
        <f t="shared" si="125"/>
        <v>3.37 + 0</v>
      </c>
      <c r="H3982" s="27">
        <f>[1]!b_dq_pctchange($A3982,日期设置!$B$2,1)/100</f>
        <v>0</v>
      </c>
      <c r="I3982" s="26">
        <f>[1]!b_pq_pctchange(A3982,日期设置!$B$4,日期设置!$B$2,1)</f>
        <v>0</v>
      </c>
      <c r="J3982" s="26">
        <f>[1]!b_pq_pctchange(A3982,日期设置!$C$4,日期设置!$B$2,1)</f>
        <v>0</v>
      </c>
      <c r="K3982" s="52">
        <f>[1]!b_dq_amount($A3982,日期设置!B$2,2,10000)</f>
        <v>0</v>
      </c>
      <c r="L3982" s="26">
        <f>[1]!b_info_latestpar(A3982,日期设置!$B$2)</f>
        <v>80</v>
      </c>
      <c r="M3982" s="6">
        <f>[1]!b_info_outstandingbalance($A3982,日期设置!B$2)</f>
        <v>9.6</v>
      </c>
      <c r="N3982" s="7" t="str">
        <f>[1]!b_info_latestissurercreditrating2(A3982,日期设置!$B$2,"102","1")</f>
        <v>AA</v>
      </c>
      <c r="O3982" s="8">
        <v>5.87</v>
      </c>
      <c r="P3982" s="9">
        <f>[1]!b_info_repurchasedate(A3982)</f>
        <v>0</v>
      </c>
      <c r="Q3982" s="8" t="s">
        <v>16806</v>
      </c>
      <c r="R3982" s="2" t="str">
        <f>IF((--IF(P3982=0,Q3982,P3982))&gt;(--日期设置!$B$2),IF(P3982=0,Q3982,P3982),Q3982)</f>
        <v>2024-08-07</v>
      </c>
      <c r="S3982" s="2" t="s">
        <v>18064</v>
      </c>
      <c r="T3982" s="8">
        <f>[1]!b_anal_ptmyear($A3982,日期设置!$B$2)</f>
        <v>3.3780821917808219</v>
      </c>
      <c r="U3982" s="8">
        <f>[1]!b_anal_termifexercise($A3982,日期设置!B$2)</f>
        <v>0</v>
      </c>
      <c r="V3982" s="10">
        <f>[1]!b_dq_dirtyprice(A3982,日期设置!$B$2)</f>
        <v>84.803700000000006</v>
      </c>
      <c r="W3982" s="11">
        <f>IF(U3982=0,ROUNDUP((Q3982-日期设置!$B$2)/365,0),ROUNDUP((R3982-日期设置!$B$2)/365,0))</f>
        <v>4</v>
      </c>
      <c r="X3982" s="18">
        <f>_xlfn.IFNA(VLOOKUP(A3982,过往入选债券!A:D,4,0),2)</f>
        <v>2</v>
      </c>
      <c r="Y3982">
        <f>_xlfn.IFNA(VLOOKUP(C3982,[2]Sheet1!$A:$A,1,0),3)</f>
        <v>3</v>
      </c>
    </row>
    <row r="3983" spans="1:25" hidden="1" x14ac:dyDescent="0.2">
      <c r="A3983" s="28" t="s">
        <v>20904</v>
      </c>
      <c r="B3983" s="28" t="s">
        <v>20905</v>
      </c>
      <c r="C3983" s="39" t="s">
        <v>21247</v>
      </c>
      <c r="D3983" s="26" t="str">
        <f>[1]!b_calc_yield(A3983,日期设置!$B$2,F3983,1,R3983,1,O3983,L3983,S3983,)</f>
        <v>Fetching...</v>
      </c>
      <c r="E3983" s="26">
        <f t="shared" si="124"/>
        <v>12.273869728943021</v>
      </c>
      <c r="F3983" s="18">
        <f>[1]!b_dq_cleanprice($A3983,日期设置!B$2)</f>
        <v>100</v>
      </c>
      <c r="G3983" s="18" t="str">
        <f t="shared" si="125"/>
        <v>4.60 + 2.60</v>
      </c>
      <c r="H3983" s="27">
        <f>[1]!b_dq_pctchange($A3983,日期设置!$B$2,1)/100</f>
        <v>0</v>
      </c>
      <c r="I3983" s="26">
        <f>[1]!b_pq_pctchange(A3983,日期设置!$B$4,日期设置!$B$2,1)</f>
        <v>0</v>
      </c>
      <c r="J3983" s="26">
        <f>[1]!b_pq_pctchange(A3983,日期设置!$C$4,日期设置!$B$2,1)</f>
        <v>0</v>
      </c>
      <c r="K3983" s="52">
        <f>[1]!b_dq_amount($A3983,日期设置!B$2,2,10000)</f>
        <v>0</v>
      </c>
      <c r="L3983" s="26">
        <f>[1]!b_info_latestpar(A3983,日期设置!$B$2)</f>
        <v>100</v>
      </c>
      <c r="M3983" s="6">
        <f>[1]!b_info_outstandingbalance($A3983,日期设置!B$2)</f>
        <v>4</v>
      </c>
      <c r="N3983" s="7" t="str">
        <f>[1]!b_info_latestissurercreditrating2(A3983,日期设置!$B$2,"102","1")</f>
        <v>AA</v>
      </c>
      <c r="O3983" s="8">
        <v>4.8</v>
      </c>
      <c r="P3983" s="9" t="str">
        <f>[1]!b_info_repurchasedate(A3983)</f>
        <v>2023-10-29</v>
      </c>
      <c r="Q3983" s="8" t="s">
        <v>16662</v>
      </c>
      <c r="R3983" s="2" t="str">
        <f>IF((--IF(P3983=0,Q3983,P3983))&gt;(--日期设置!$B$2),IF(P3983=0,Q3983,P3983),Q3983)</f>
        <v>2023-10-29</v>
      </c>
      <c r="S3983" s="31" t="s">
        <v>16723</v>
      </c>
      <c r="T3983" s="8">
        <f>[1]!b_anal_ptmyear($A3983,日期设置!$B$2)</f>
        <v>4.6054794520547944</v>
      </c>
      <c r="U3983" s="8">
        <f>[1]!b_anal_termifexercise($A3983,日期设置!B$2)</f>
        <v>2.6054794520547944</v>
      </c>
      <c r="V3983" s="10">
        <f>[1]!b_dq_dirtyprice(A3983,日期设置!$B$2)</f>
        <v>101.8937</v>
      </c>
      <c r="W3983" s="11">
        <f>IF(U3983=0,ROUNDUP((Q3983-日期设置!$B$2)/365,0),ROUNDUP((R3983-日期设置!$B$2)/365,0))</f>
        <v>3</v>
      </c>
      <c r="X3983" s="18">
        <f>_xlfn.IFNA(VLOOKUP(A3983,过往入选债券!A:D,4,0),2)</f>
        <v>2</v>
      </c>
      <c r="Y3983">
        <f>_xlfn.IFNA(VLOOKUP(C3983,[2]Sheet1!$A:$A,1,0),3)</f>
        <v>3</v>
      </c>
    </row>
    <row r="3984" spans="1:25" hidden="1" x14ac:dyDescent="0.2">
      <c r="A3984" s="21" t="s">
        <v>5779</v>
      </c>
      <c r="B3984" s="21" t="s">
        <v>5780</v>
      </c>
      <c r="C3984" s="37" t="s">
        <v>5781</v>
      </c>
      <c r="D3984" s="26" t="str">
        <f>[1]!b_calc_yield(A3984,日期设置!$B$2,F3984,1,R3984,1,O3984,L3984,S3984,)</f>
        <v>Fetching...</v>
      </c>
      <c r="E3984" s="26">
        <f t="shared" si="124"/>
        <v>4.7618049887571567</v>
      </c>
      <c r="F3984" s="18">
        <f>[1]!b_dq_cleanprice($A3984,日期设置!B$2)</f>
        <v>100.2056</v>
      </c>
      <c r="G3984" s="18" t="str">
        <f t="shared" si="125"/>
        <v>1.04 + 0</v>
      </c>
      <c r="H3984" s="27">
        <f>[1]!b_dq_pctchange($A3984,日期设置!$B$2,1)/100</f>
        <v>0</v>
      </c>
      <c r="I3984" s="26">
        <f>[1]!b_pq_pctchange(A3984,日期设置!$B$4,日期设置!$B$2,1)</f>
        <v>0</v>
      </c>
      <c r="J3984" s="26">
        <f>[1]!b_pq_pctchange(A3984,日期设置!$C$4,日期设置!$B$2,1)</f>
        <v>0</v>
      </c>
      <c r="K3984" s="52">
        <f>[1]!b_dq_amount($A3984,日期设置!B$2,2,10000)</f>
        <v>0</v>
      </c>
      <c r="L3984" s="26">
        <f>[1]!b_info_latestpar(A3984,日期设置!$B$2)</f>
        <v>100</v>
      </c>
      <c r="M3984" s="6">
        <f>[1]!b_info_outstandingbalance($A3984,日期设置!B$2)</f>
        <v>2</v>
      </c>
      <c r="N3984" s="7" t="str">
        <f>[1]!b_info_latestissurercreditrating2(A3984,日期设置!$B$2,"102","1")</f>
        <v>AA</v>
      </c>
      <c r="O3984" s="8">
        <v>5</v>
      </c>
      <c r="P3984" s="9">
        <f>[1]!b_info_repurchasedate(A3984)</f>
        <v>0</v>
      </c>
      <c r="Q3984" s="8" t="s">
        <v>17475</v>
      </c>
      <c r="R3984" s="2" t="str">
        <f>IF((--IF(P3984=0,Q3984,P3984))&gt;(--日期设置!$B$2),IF(P3984=0,Q3984,P3984),Q3984)</f>
        <v>2022-04-06</v>
      </c>
      <c r="S3984" s="2" t="s">
        <v>18939</v>
      </c>
      <c r="T3984" s="8">
        <f>[1]!b_anal_ptmyear($A3984,日期设置!$B$2)</f>
        <v>1.0410958904109588</v>
      </c>
      <c r="U3984" s="8">
        <f>[1]!b_anal_termifexercise($A3984,日期设置!B$2)</f>
        <v>0</v>
      </c>
      <c r="V3984" s="10">
        <f>[1]!b_dq_dirtyprice(A3984,日期设置!$B$2)</f>
        <v>105.0001</v>
      </c>
      <c r="W3984" s="11">
        <f>IF(U3984=0,ROUNDUP((Q3984-日期设置!$B$2)/365,0),ROUNDUP((R3984-日期设置!$B$2)/365,0))</f>
        <v>2</v>
      </c>
      <c r="X3984" s="18">
        <f>_xlfn.IFNA(VLOOKUP(A3984,过往入选债券!A:D,4,0),2)</f>
        <v>2</v>
      </c>
      <c r="Y3984">
        <f>_xlfn.IFNA(VLOOKUP(C3984,[2]Sheet1!$A:$A,1,0),3)</f>
        <v>3</v>
      </c>
    </row>
    <row r="3985" spans="1:25" hidden="1" x14ac:dyDescent="0.2">
      <c r="A3985" s="21" t="s">
        <v>7676</v>
      </c>
      <c r="B3985" s="21" t="s">
        <v>7677</v>
      </c>
      <c r="C3985" s="37" t="s">
        <v>2876</v>
      </c>
      <c r="D3985" s="26" t="str">
        <f>[1]!b_calc_yield(A3985,日期设置!$B$2,F3985,1,R3985,1,O3985,L3985,S3985,)</f>
        <v>Fetching...</v>
      </c>
      <c r="E3985" s="26">
        <f t="shared" si="124"/>
        <v>12.762178074801</v>
      </c>
      <c r="F3985" s="18">
        <f>[1]!b_dq_cleanprice($A3985,日期设置!B$2)</f>
        <v>102.37309999999999</v>
      </c>
      <c r="G3985" s="18" t="str">
        <f t="shared" si="125"/>
        <v>2.72 + 0</v>
      </c>
      <c r="H3985" s="27">
        <f>[1]!b_dq_pctchange($A3985,日期设置!$B$2,1)/100</f>
        <v>0</v>
      </c>
      <c r="I3985" s="26">
        <f>[1]!b_pq_pctchange(A3985,日期设置!$B$4,日期设置!$B$2,1)</f>
        <v>0.39373707973592514</v>
      </c>
      <c r="J3985" s="26">
        <f>[1]!b_pq_pctchange(A3985,日期设置!$C$4,日期设置!$B$2,1)</f>
        <v>0.16437535895957456</v>
      </c>
      <c r="K3985" s="52">
        <f>[1]!b_dq_amount($A3985,日期设置!B$2,2,10000)</f>
        <v>0</v>
      </c>
      <c r="L3985" s="26">
        <f>[1]!b_info_latestpar(A3985,日期设置!$B$2)</f>
        <v>100</v>
      </c>
      <c r="M3985" s="6">
        <f>[1]!b_info_outstandingbalance($A3985,日期设置!B$2)</f>
        <v>6</v>
      </c>
      <c r="N3985" s="7" t="str">
        <f>[1]!b_info_latestissurercreditrating2(A3985,日期设置!$B$2,"102","1")</f>
        <v>AA</v>
      </c>
      <c r="O3985" s="8">
        <v>5.75</v>
      </c>
      <c r="P3985" s="9">
        <f>[1]!b_info_repurchasedate(A3985)</f>
        <v>0</v>
      </c>
      <c r="Q3985" s="8" t="s">
        <v>16825</v>
      </c>
      <c r="R3985" s="2" t="str">
        <f>IF((--IF(P3985=0,Q3985,P3985))&gt;(--日期设置!$B$2),IF(P3985=0,Q3985,P3985),Q3985)</f>
        <v>2023-12-10</v>
      </c>
      <c r="S3985" s="2" t="s">
        <v>18515</v>
      </c>
      <c r="T3985" s="8">
        <f>[1]!b_anal_ptmyear($A3985,日期设置!$B$2)</f>
        <v>2.7205479452054795</v>
      </c>
      <c r="U3985" s="8">
        <f>[1]!b_anal_termifexercise($A3985,日期设置!B$2)</f>
        <v>0</v>
      </c>
      <c r="V3985" s="10">
        <f>[1]!b_dq_dirtyprice(A3985,日期设置!$B$2)</f>
        <v>103.9799</v>
      </c>
      <c r="W3985" s="11">
        <f>IF(U3985=0,ROUNDUP((Q3985-日期设置!$B$2)/365,0),ROUNDUP((R3985-日期设置!$B$2)/365,0))</f>
        <v>3</v>
      </c>
      <c r="X3985" s="18">
        <f>_xlfn.IFNA(VLOOKUP(A3985,过往入选债券!A:D,4,0),2)</f>
        <v>2</v>
      </c>
      <c r="Y3985">
        <f>_xlfn.IFNA(VLOOKUP(C3985,[2]Sheet1!$A:$A,1,0),3)</f>
        <v>3</v>
      </c>
    </row>
    <row r="3986" spans="1:25" hidden="1" x14ac:dyDescent="0.2">
      <c r="A3986" s="21" t="s">
        <v>2770</v>
      </c>
      <c r="B3986" s="21" t="s">
        <v>2771</v>
      </c>
      <c r="C3986" s="37" t="s">
        <v>2772</v>
      </c>
      <c r="D3986" s="26" t="str">
        <f>[1]!b_calc_yield(A3986,日期设置!$B$2,F3986,1,R3986,1,O3986,L3986,S3986,)</f>
        <v>Fetching...</v>
      </c>
      <c r="E3986" s="26">
        <f t="shared" si="124"/>
        <v>4.7617717310835195</v>
      </c>
      <c r="F3986" s="18">
        <f>[1]!b_dq_cleanprice($A3986,日期设置!B$2)</f>
        <v>100.2</v>
      </c>
      <c r="G3986" s="18" t="str">
        <f t="shared" si="125"/>
        <v>0.99 + 0</v>
      </c>
      <c r="H3986" s="27">
        <f>[1]!b_dq_pctchange($A3986,日期设置!$B$2,1)/100</f>
        <v>0</v>
      </c>
      <c r="I3986" s="26">
        <f>[1]!b_pq_pctchange(A3986,日期设置!$B$4,日期设置!$B$2,1)</f>
        <v>-0.40672224806478779</v>
      </c>
      <c r="J3986" s="26">
        <f>[1]!b_pq_pctchange(A3986,日期设置!$C$4,日期设置!$B$2,1)</f>
        <v>-0.40672224806478779</v>
      </c>
      <c r="K3986" s="52">
        <f>[1]!b_dq_amount($A3986,日期设置!B$2,2,10000)</f>
        <v>0</v>
      </c>
      <c r="L3986" s="26">
        <f>[1]!b_info_latestpar(A3986,日期设置!$B$2)</f>
        <v>100</v>
      </c>
      <c r="M3986" s="6">
        <f>[1]!b_info_outstandingbalance($A3986,日期设置!B$2)</f>
        <v>1</v>
      </c>
      <c r="N3986" s="7">
        <f>[1]!b_info_latestissurercreditrating2(A3986,日期设置!$B$2,"102","1")</f>
        <v>0</v>
      </c>
      <c r="O3986" s="8">
        <v>5</v>
      </c>
      <c r="P3986" s="9">
        <f>[1]!b_info_repurchasedate(A3986)</f>
        <v>0</v>
      </c>
      <c r="Q3986" s="8" t="s">
        <v>16067</v>
      </c>
      <c r="R3986" s="2" t="str">
        <f>IF((--IF(P3986=0,Q3986,P3986))&gt;(--日期设置!$B$2),IF(P3986=0,Q3986,P3986),Q3986)</f>
        <v>2022-03-20</v>
      </c>
      <c r="S3986" s="2" t="s">
        <v>17853</v>
      </c>
      <c r="T3986" s="8">
        <f>[1]!b_anal_ptmyear($A3986,日期设置!$B$2)</f>
        <v>0.9945205479452055</v>
      </c>
      <c r="U3986" s="8">
        <f>[1]!b_anal_termifexercise($A3986,日期设置!B$2)</f>
        <v>0</v>
      </c>
      <c r="V3986" s="10">
        <f>[1]!b_dq_dirtyprice(A3986,日期设置!$B$2)</f>
        <v>100.2274</v>
      </c>
      <c r="W3986" s="11">
        <f>IF(U3986=0,ROUNDUP((Q3986-日期设置!$B$2)/365,0),ROUNDUP((R3986-日期设置!$B$2)/365,0))</f>
        <v>1</v>
      </c>
      <c r="X3986" s="18">
        <f>_xlfn.IFNA(VLOOKUP(A3986,过往入选债券!A:D,4,0),2)</f>
        <v>2</v>
      </c>
      <c r="Y3986">
        <f>_xlfn.IFNA(VLOOKUP(C3986,[2]Sheet1!$A:$A,1,0),3)</f>
        <v>3</v>
      </c>
    </row>
    <row r="3987" spans="1:25" hidden="1" x14ac:dyDescent="0.2">
      <c r="A3987" s="21" t="s">
        <v>2341</v>
      </c>
      <c r="B3987" s="21" t="s">
        <v>2342</v>
      </c>
      <c r="C3987" s="37" t="s">
        <v>1604</v>
      </c>
      <c r="D3987" s="26" t="str">
        <f>[1]!b_calc_yield(A3987,日期设置!$B$2,F3987,1,R3987,1,O3987,L3987,S3987,)</f>
        <v>Fetching...</v>
      </c>
      <c r="E3987" s="26">
        <f t="shared" si="124"/>
        <v>3.5021450094070872</v>
      </c>
      <c r="F3987" s="18">
        <f>[1]!b_dq_cleanprice($A3987,日期设置!B$2)</f>
        <v>101.5</v>
      </c>
      <c r="G3987" s="18" t="str">
        <f t="shared" si="125"/>
        <v>3.73 + 0.73</v>
      </c>
      <c r="H3987" s="27">
        <f>[1]!b_dq_pctchange($A3987,日期设置!$B$2,1)/100</f>
        <v>0</v>
      </c>
      <c r="I3987" s="26">
        <f>[1]!b_pq_pctchange(A3987,日期设置!$B$4,日期设置!$B$2,1)</f>
        <v>0</v>
      </c>
      <c r="J3987" s="26">
        <f>[1]!b_pq_pctchange(A3987,日期设置!$C$4,日期设置!$B$2,1)</f>
        <v>0</v>
      </c>
      <c r="K3987" s="52">
        <f>[1]!b_dq_amount($A3987,日期设置!B$2,2,10000)</f>
        <v>0</v>
      </c>
      <c r="L3987" s="26">
        <f>[1]!b_info_latestpar(A3987,日期设置!$B$2)</f>
        <v>100</v>
      </c>
      <c r="M3987" s="6">
        <f>[1]!b_info_outstandingbalance($A3987,日期设置!B$2)</f>
        <v>6</v>
      </c>
      <c r="N3987" s="7">
        <f>[1]!b_info_latestissurercreditrating2(A3987,日期设置!$B$2,"102","1")</f>
        <v>0</v>
      </c>
      <c r="O3987" s="8">
        <v>7</v>
      </c>
      <c r="P3987" s="9" t="str">
        <f>[1]!b_info_repurchasedate(A3987)</f>
        <v>2021-12-14</v>
      </c>
      <c r="Q3987" s="8" t="s">
        <v>16946</v>
      </c>
      <c r="R3987" s="2" t="str">
        <f>IF((--IF(P3987=0,Q3987,P3987))&gt;(--日期设置!$B$2),IF(P3987=0,Q3987,P3987),Q3987)</f>
        <v>2021-12-14</v>
      </c>
      <c r="S3987" s="2" t="s">
        <v>17979</v>
      </c>
      <c r="T3987" s="8">
        <f>[1]!b_anal_ptmyear($A3987,日期设置!$B$2)</f>
        <v>3.7315068493150685</v>
      </c>
      <c r="U3987" s="8">
        <f>[1]!b_anal_termifexercise($A3987,日期设置!B$2)</f>
        <v>0.73150684931506849</v>
      </c>
      <c r="V3987" s="10">
        <f>[1]!b_dq_dirtyprice(A3987,日期设置!$B$2)</f>
        <v>103.37949999999999</v>
      </c>
      <c r="W3987" s="11">
        <f>IF(U3987=0,ROUNDUP((Q3987-日期设置!$B$2)/365,0),ROUNDUP((R3987-日期设置!$B$2)/365,0))</f>
        <v>1</v>
      </c>
      <c r="X3987" s="18">
        <f>_xlfn.IFNA(VLOOKUP(A3987,过往入选债券!A:D,4,0),2)</f>
        <v>2</v>
      </c>
      <c r="Y3987">
        <f>_xlfn.IFNA(VLOOKUP(C3987,[2]Sheet1!$A:$A,1,0),3)</f>
        <v>3</v>
      </c>
    </row>
    <row r="3988" spans="1:25" hidden="1" x14ac:dyDescent="0.2">
      <c r="A3988" s="21" t="s">
        <v>11364</v>
      </c>
      <c r="B3988" s="21" t="s">
        <v>11365</v>
      </c>
      <c r="C3988" s="37" t="s">
        <v>6569</v>
      </c>
      <c r="D3988" s="26" t="str">
        <f>[1]!b_calc_yield(A3988,日期设置!$B$2,F3988,1,R3988,1,O3988,L3988,S3988,)</f>
        <v>Fetching...</v>
      </c>
      <c r="E3988" s="26">
        <f t="shared" si="124"/>
        <v>20.253922860717587</v>
      </c>
      <c r="F3988" s="18">
        <f>[1]!b_dq_cleanprice($A3988,日期设置!B$2)</f>
        <v>98.837000000000003</v>
      </c>
      <c r="G3988" s="18" t="str">
        <f t="shared" si="125"/>
        <v>4.33 + 0</v>
      </c>
      <c r="H3988" s="27">
        <f>[1]!b_dq_pctchange($A3988,日期设置!$B$2,1)/100</f>
        <v>0</v>
      </c>
      <c r="I3988" s="26">
        <f>[1]!b_pq_pctchange(A3988,日期设置!$B$4,日期设置!$B$2,1)</f>
        <v>0</v>
      </c>
      <c r="J3988" s="26">
        <f>[1]!b_pq_pctchange(A3988,日期设置!$C$4,日期设置!$B$2,1)</f>
        <v>-1.1629999999999967</v>
      </c>
      <c r="K3988" s="52">
        <f>[1]!b_dq_amount($A3988,日期设置!B$2,2,10000)</f>
        <v>0</v>
      </c>
      <c r="L3988" s="26">
        <f>[1]!b_info_latestpar(A3988,日期设置!$B$2)</f>
        <v>100</v>
      </c>
      <c r="M3988" s="6">
        <f>[1]!b_info_outstandingbalance($A3988,日期设置!B$2)</f>
        <v>5</v>
      </c>
      <c r="N3988" s="7" t="str">
        <f>[1]!b_info_latestissurercreditrating2(A3988,日期设置!$B$2,"102","1")</f>
        <v>AA+</v>
      </c>
      <c r="O3988" s="8">
        <v>4.49</v>
      </c>
      <c r="P3988" s="9">
        <f>[1]!b_info_repurchasedate(A3988)</f>
        <v>0</v>
      </c>
      <c r="Q3988" s="8" t="s">
        <v>17127</v>
      </c>
      <c r="R3988" s="2" t="str">
        <f>IF((--IF(P3988=0,Q3988,P3988))&gt;(--日期设置!$B$2),IF(P3988=0,Q3988,P3988),Q3988)</f>
        <v>2025-07-22</v>
      </c>
      <c r="S3988" s="2" t="s">
        <v>15975</v>
      </c>
      <c r="T3988" s="8">
        <f>[1]!b_anal_ptmyear($A3988,日期设置!$B$2)</f>
        <v>4.3342465753424655</v>
      </c>
      <c r="U3988" s="8">
        <f>[1]!b_anal_termifexercise($A3988,日期设置!B$2)</f>
        <v>0</v>
      </c>
      <c r="V3988" s="10">
        <f>[1]!b_dq_dirtyprice(A3988,日期设置!$B$2)</f>
        <v>101.8262</v>
      </c>
      <c r="W3988" s="11">
        <f>IF(U3988=0,ROUNDUP((Q3988-日期设置!$B$2)/365,0),ROUNDUP((R3988-日期设置!$B$2)/365,0))</f>
        <v>5</v>
      </c>
      <c r="X3988" s="18">
        <f>_xlfn.IFNA(VLOOKUP(A3988,过往入选债券!A:D,4,0),2)</f>
        <v>2</v>
      </c>
      <c r="Y3988">
        <f>_xlfn.IFNA(VLOOKUP(C3988,[2]Sheet1!$A:$A,1,0),3)</f>
        <v>3</v>
      </c>
    </row>
    <row r="3989" spans="1:25" hidden="1" x14ac:dyDescent="0.2">
      <c r="A3989" s="21" t="s">
        <v>11045</v>
      </c>
      <c r="B3989" s="21" t="s">
        <v>11046</v>
      </c>
      <c r="C3989" s="37" t="s">
        <v>349</v>
      </c>
      <c r="D3989" s="26" t="str">
        <f>[1]!b_calc_yield(A3989,日期设置!$B$2,F3989,1,R3989,1,O3989,L3989,S3989,)</f>
        <v>Fetching...</v>
      </c>
      <c r="E3989" s="26">
        <f t="shared" si="124"/>
        <v>10.221850577810176</v>
      </c>
      <c r="F3989" s="18">
        <f>[1]!b_dq_cleanprice($A3989,日期设置!B$2)</f>
        <v>97.881399999999999</v>
      </c>
      <c r="G3989" s="18" t="str">
        <f t="shared" si="125"/>
        <v>2.18 + 0</v>
      </c>
      <c r="H3989" s="27">
        <f>[1]!b_dq_pctchange($A3989,日期设置!$B$2,1)/100</f>
        <v>0</v>
      </c>
      <c r="I3989" s="26">
        <f>[1]!b_pq_pctchange(A3989,日期设置!$B$4,日期设置!$B$2,1)</f>
        <v>0</v>
      </c>
      <c r="J3989" s="26">
        <f>[1]!b_pq_pctchange(A3989,日期设置!$C$4,日期设置!$B$2,1)</f>
        <v>0</v>
      </c>
      <c r="K3989" s="52">
        <f>[1]!b_dq_amount($A3989,日期设置!B$2,2,10000)</f>
        <v>0</v>
      </c>
      <c r="L3989" s="26">
        <f>[1]!b_info_latestpar(A3989,日期设置!$B$2)</f>
        <v>100</v>
      </c>
      <c r="M3989" s="6">
        <f>[1]!b_info_outstandingbalance($A3989,日期设置!B$2)</f>
        <v>10</v>
      </c>
      <c r="N3989" s="7" t="str">
        <f>[1]!b_info_latestissurercreditrating2(A3989,日期设置!$B$2,"102","1")</f>
        <v>AA</v>
      </c>
      <c r="O3989" s="8">
        <v>3.75</v>
      </c>
      <c r="P3989" s="9">
        <f>[1]!b_info_repurchasedate(A3989)</f>
        <v>0</v>
      </c>
      <c r="Q3989" s="8" t="s">
        <v>16919</v>
      </c>
      <c r="R3989" s="2" t="str">
        <f>IF((--IF(P3989=0,Q3989,P3989))&gt;(--日期设置!$B$2),IF(P3989=0,Q3989,P3989),Q3989)</f>
        <v>2023-05-29</v>
      </c>
      <c r="S3989" s="2" t="s">
        <v>18346</v>
      </c>
      <c r="T3989" s="8">
        <f>[1]!b_anal_ptmyear($A3989,日期设置!$B$2)</f>
        <v>2.1863013698630138</v>
      </c>
      <c r="U3989" s="8">
        <f>[1]!b_anal_termifexercise($A3989,日期设置!B$2)</f>
        <v>0</v>
      </c>
      <c r="V3989" s="10">
        <f>[1]!b_dq_dirtyprice(A3989,日期设置!$B$2)</f>
        <v>100.9328</v>
      </c>
      <c r="W3989" s="11">
        <f>IF(U3989=0,ROUNDUP((Q3989-日期设置!$B$2)/365,0),ROUNDUP((R3989-日期设置!$B$2)/365,0))</f>
        <v>3</v>
      </c>
      <c r="X3989" s="18">
        <f>_xlfn.IFNA(VLOOKUP(A3989,过往入选债券!A:D,4,0),2)</f>
        <v>2</v>
      </c>
      <c r="Y3989">
        <f>_xlfn.IFNA(VLOOKUP(C3989,[2]Sheet1!$A:$A,1,0),3)</f>
        <v>3</v>
      </c>
    </row>
    <row r="3990" spans="1:25" hidden="1" x14ac:dyDescent="0.2">
      <c r="A3990" s="21" t="s">
        <v>5843</v>
      </c>
      <c r="B3990" s="21" t="s">
        <v>5844</v>
      </c>
      <c r="C3990" s="37" t="s">
        <v>1201</v>
      </c>
      <c r="D3990" s="26" t="str">
        <f>[1]!b_calc_yield(A3990,日期设置!$B$2,F3990,1,R3990,1,O3990,L3990,S3990,)</f>
        <v>Fetching...</v>
      </c>
      <c r="E3990" s="26">
        <f t="shared" si="124"/>
        <v>6.2005189148854001</v>
      </c>
      <c r="F3990" s="18">
        <f>[1]!b_dq_cleanprice($A3990,日期设置!B$2)</f>
        <v>101.2424</v>
      </c>
      <c r="G3990" s="18" t="str">
        <f t="shared" si="125"/>
        <v>1.33 + 0</v>
      </c>
      <c r="H3990" s="27">
        <f>[1]!b_dq_pctchange($A3990,日期设置!$B$2,1)/100</f>
        <v>0</v>
      </c>
      <c r="I3990" s="26">
        <f>[1]!b_pq_pctchange(A3990,日期设置!$B$4,日期设置!$B$2,1)</f>
        <v>0</v>
      </c>
      <c r="J3990" s="26">
        <f>[1]!b_pq_pctchange(A3990,日期设置!$C$4,日期设置!$B$2,1)</f>
        <v>0</v>
      </c>
      <c r="K3990" s="52">
        <f>[1]!b_dq_amount($A3990,日期设置!B$2,2,10000)</f>
        <v>0</v>
      </c>
      <c r="L3990" s="26">
        <f>[1]!b_info_latestpar(A3990,日期设置!$B$2)</f>
        <v>100</v>
      </c>
      <c r="M3990" s="6">
        <f>[1]!b_info_outstandingbalance($A3990,日期设置!B$2)</f>
        <v>4</v>
      </c>
      <c r="N3990" s="7" t="str">
        <f>[1]!b_info_latestissurercreditrating2(A3990,日期设置!$B$2,"102","1")</f>
        <v>AA</v>
      </c>
      <c r="O3990" s="8">
        <v>5.79</v>
      </c>
      <c r="P3990" s="9">
        <f>[1]!b_info_repurchasedate(A3990)</f>
        <v>0</v>
      </c>
      <c r="Q3990" s="8" t="s">
        <v>17012</v>
      </c>
      <c r="R3990" s="2" t="str">
        <f>IF((--IF(P3990=0,Q3990,P3990))&gt;(--日期设置!$B$2),IF(P3990=0,Q3990,P3990),Q3990)</f>
        <v>2022-07-24</v>
      </c>
      <c r="S3990" s="2" t="s">
        <v>18412</v>
      </c>
      <c r="T3990" s="8">
        <f>[1]!b_anal_ptmyear($A3990,日期设置!$B$2)</f>
        <v>1.3397260273972602</v>
      </c>
      <c r="U3990" s="8">
        <f>[1]!b_anal_termifexercise($A3990,日期设置!B$2)</f>
        <v>0</v>
      </c>
      <c r="V3990" s="10">
        <f>[1]!b_dq_dirtyprice(A3990,日期设置!$B$2)</f>
        <v>105.0654</v>
      </c>
      <c r="W3990" s="11">
        <f>IF(U3990=0,ROUNDUP((Q3990-日期设置!$B$2)/365,0),ROUNDUP((R3990-日期设置!$B$2)/365,0))</f>
        <v>2</v>
      </c>
      <c r="X3990" s="18">
        <f>_xlfn.IFNA(VLOOKUP(A3990,过往入选债券!A:D,4,0),2)</f>
        <v>2</v>
      </c>
      <c r="Y3990">
        <f>_xlfn.IFNA(VLOOKUP(C3990,[2]Sheet1!$A:$A,1,0),3)</f>
        <v>3</v>
      </c>
    </row>
    <row r="3991" spans="1:25" hidden="1" x14ac:dyDescent="0.2">
      <c r="A3991" s="28" t="s">
        <v>21861</v>
      </c>
      <c r="B3991" s="28" t="s">
        <v>22055</v>
      </c>
      <c r="C3991" s="39" t="s">
        <v>186</v>
      </c>
      <c r="D3991" s="26" t="str">
        <f>[1]!b_calc_yield(A3991,日期设置!$B$2,F3991,1,R3991,1,O3991,L3991,S3991,)</f>
        <v>Fetching...</v>
      </c>
      <c r="E3991" s="26">
        <f t="shared" si="124"/>
        <v>8.2775547286257023</v>
      </c>
      <c r="F3991" s="18">
        <f>[1]!b_dq_cleanprice($A3991,日期设置!B$2)</f>
        <v>100.8235</v>
      </c>
      <c r="G3991" s="18" t="str">
        <f t="shared" si="125"/>
        <v>1.75 + 0</v>
      </c>
      <c r="H3991" s="27">
        <f>[1]!b_dq_pctchange($A3991,日期设置!$B$2,1)/100</f>
        <v>0</v>
      </c>
      <c r="I3991" s="26">
        <f>[1]!b_pq_pctchange(A3991,日期设置!$B$4,日期设置!$B$2,1)</f>
        <v>0</v>
      </c>
      <c r="J3991" s="26">
        <f>[1]!b_pq_pctchange(A3991,日期设置!$C$4,日期设置!$B$2,1)</f>
        <v>0</v>
      </c>
      <c r="K3991" s="52">
        <f>[1]!b_dq_amount($A3991,日期设置!B$2,2,10000)</f>
        <v>0</v>
      </c>
      <c r="L3991" s="26">
        <f>[1]!b_info_latestpar(A3991,日期设置!$B$2)</f>
        <v>100</v>
      </c>
      <c r="M3991" s="6">
        <f>[1]!b_info_outstandingbalance($A3991,日期设置!B$2)</f>
        <v>6</v>
      </c>
      <c r="N3991" s="7" t="str">
        <f>[1]!b_info_latestissurercreditrating2(A3991,日期设置!$B$2,"102","1")</f>
        <v>AA+</v>
      </c>
      <c r="O3991" s="43">
        <v>5.3</v>
      </c>
      <c r="P3991" s="9">
        <f>[1]!b_info_repurchasedate(A3991)</f>
        <v>0</v>
      </c>
      <c r="Q3991" s="31" t="s">
        <v>17217</v>
      </c>
      <c r="R3991" s="2" t="str">
        <f>IF((--IF(P3991=0,Q3991,P3991))&gt;(--日期设置!$B$2),IF(P3991=0,Q3991,P3991),Q3991)</f>
        <v>2022-12-21</v>
      </c>
      <c r="S3991" s="31" t="s">
        <v>16465</v>
      </c>
      <c r="T3991" s="8">
        <f>[1]!b_anal_ptmyear($A3991,日期设置!$B$2)</f>
        <v>1.7506849315068493</v>
      </c>
      <c r="U3991" s="8">
        <f>[1]!b_anal_termifexercise($A3991,日期设置!B$2)</f>
        <v>0</v>
      </c>
      <c r="V3991" s="10">
        <f>[1]!b_dq_dirtyprice(A3991,日期设置!$B$2)</f>
        <v>102.14490000000001</v>
      </c>
      <c r="W3991" s="11">
        <f>IF(U3991=0,ROUNDUP((Q3991-日期设置!$B$2)/365,0),ROUNDUP((R3991-日期设置!$B$2)/365,0))</f>
        <v>2</v>
      </c>
      <c r="X3991" s="18">
        <f>_xlfn.IFNA(VLOOKUP(A3991,过往入选债券!A:D,4,0),2)</f>
        <v>2</v>
      </c>
      <c r="Y3991">
        <f>_xlfn.IFNA(VLOOKUP(C3991,[2]Sheet1!$A:$A,1,0),3)</f>
        <v>3</v>
      </c>
    </row>
    <row r="3992" spans="1:25" hidden="1" x14ac:dyDescent="0.2">
      <c r="A3992" s="21" t="s">
        <v>3723</v>
      </c>
      <c r="B3992" s="21" t="s">
        <v>3724</v>
      </c>
      <c r="C3992" s="37" t="s">
        <v>2391</v>
      </c>
      <c r="D3992" s="26" t="str">
        <f>[1]!b_calc_yield(A3992,日期设置!$B$2,F3992,1,R3992,1,O3992,L3992,S3992,)</f>
        <v>Fetching...</v>
      </c>
      <c r="E3992" s="26">
        <f t="shared" si="124"/>
        <v>17.717470144550695</v>
      </c>
      <c r="F3992" s="18">
        <f>[1]!b_dq_cleanprice($A3992,日期设置!B$2)</f>
        <v>99.696299999999994</v>
      </c>
      <c r="G3992" s="18" t="str">
        <f t="shared" si="125"/>
        <v>3.73 + 0</v>
      </c>
      <c r="H3992" s="27">
        <f>[1]!b_dq_pctchange($A3992,日期设置!$B$2,1)/100</f>
        <v>0</v>
      </c>
      <c r="I3992" s="26">
        <f>[1]!b_pq_pctchange(A3992,日期设置!$B$4,日期设置!$B$2,1)</f>
        <v>0</v>
      </c>
      <c r="J3992" s="26">
        <f>[1]!b_pq_pctchange(A3992,日期设置!$C$4,日期设置!$B$2,1)</f>
        <v>0</v>
      </c>
      <c r="K3992" s="52">
        <f>[1]!b_dq_amount($A3992,日期设置!B$2,2,10000)</f>
        <v>0</v>
      </c>
      <c r="L3992" s="26">
        <f>[1]!b_info_latestpar(A3992,日期设置!$B$2)</f>
        <v>100</v>
      </c>
      <c r="M3992" s="6">
        <f>[1]!b_info_outstandingbalance($A3992,日期设置!B$2)</f>
        <v>5</v>
      </c>
      <c r="N3992" s="7">
        <f>[1]!b_info_latestissurercreditrating2(A3992,日期设置!$B$2,"102","1")</f>
        <v>0</v>
      </c>
      <c r="O3992" s="8">
        <v>4.7</v>
      </c>
      <c r="P3992" s="9">
        <f>[1]!b_info_repurchasedate(A3992)</f>
        <v>0</v>
      </c>
      <c r="Q3992" s="8" t="s">
        <v>16651</v>
      </c>
      <c r="R3992" s="2" t="str">
        <f>IF((--IF(P3992=0,Q3992,P3992))&gt;(--日期设置!$B$2),IF(P3992=0,Q3992,P3992),Q3992)</f>
        <v>2024-12-17</v>
      </c>
      <c r="S3992" s="2" t="s">
        <v>18394</v>
      </c>
      <c r="T3992" s="8">
        <f>[1]!b_anal_ptmyear($A3992,日期设置!$B$2)</f>
        <v>3.7397260273972601</v>
      </c>
      <c r="U3992" s="8">
        <f>[1]!b_anal_termifexercise($A3992,日期设置!B$2)</f>
        <v>0</v>
      </c>
      <c r="V3992" s="10">
        <f>[1]!b_dq_dirtyprice(A3992,日期设置!$B$2)</f>
        <v>100.9196</v>
      </c>
      <c r="W3992" s="11">
        <f>IF(U3992=0,ROUNDUP((Q3992-日期设置!$B$2)/365,0),ROUNDUP((R3992-日期设置!$B$2)/365,0))</f>
        <v>4</v>
      </c>
      <c r="X3992" s="18">
        <f>_xlfn.IFNA(VLOOKUP(A3992,过往入选债券!A:D,4,0),2)</f>
        <v>2</v>
      </c>
      <c r="Y3992">
        <f>_xlfn.IFNA(VLOOKUP(C3992,[2]Sheet1!$A:$A,1,0),3)</f>
        <v>3</v>
      </c>
    </row>
    <row r="3993" spans="1:25" hidden="1" x14ac:dyDescent="0.2">
      <c r="A3993" s="21" t="s">
        <v>10972</v>
      </c>
      <c r="B3993" s="21" t="s">
        <v>10973</v>
      </c>
      <c r="C3993" s="37" t="s">
        <v>353</v>
      </c>
      <c r="D3993" s="26" t="str">
        <f>[1]!b_calc_yield(A3993,日期设置!$B$2,F3993,1,R3993,1,O3993,L3993,S3993,)</f>
        <v>Fetching...</v>
      </c>
      <c r="E3993" s="26">
        <f t="shared" si="124"/>
        <v>19.521273985621377</v>
      </c>
      <c r="F3993" s="18">
        <f>[1]!b_dq_cleanprice($A3993,日期设置!B$2)</f>
        <v>96.612300000000005</v>
      </c>
      <c r="G3993" s="18" t="str">
        <f t="shared" si="125"/>
        <v>4.16 + 0</v>
      </c>
      <c r="H3993" s="27">
        <f>[1]!b_dq_pctchange($A3993,日期设置!$B$2,1)/100</f>
        <v>0</v>
      </c>
      <c r="I3993" s="26">
        <f>[1]!b_pq_pctchange(A3993,日期设置!$B$4,日期设置!$B$2,1)</f>
        <v>0</v>
      </c>
      <c r="J3993" s="26">
        <f>[1]!b_pq_pctchange(A3993,日期设置!$C$4,日期设置!$B$2,1)</f>
        <v>0</v>
      </c>
      <c r="K3993" s="52">
        <f>[1]!b_dq_amount($A3993,日期设置!B$2,2,10000)</f>
        <v>0</v>
      </c>
      <c r="L3993" s="26">
        <f>[1]!b_info_latestpar(A3993,日期设置!$B$2)</f>
        <v>100</v>
      </c>
      <c r="M3993" s="6">
        <f>[1]!b_info_outstandingbalance($A3993,日期设置!B$2)</f>
        <v>5</v>
      </c>
      <c r="N3993" s="7" t="str">
        <f>[1]!b_info_latestissurercreditrating2(A3993,日期设置!$B$2,"102","1")</f>
        <v>AAA</v>
      </c>
      <c r="O3993" s="8">
        <v>3.87</v>
      </c>
      <c r="P3993" s="9">
        <f>[1]!b_info_repurchasedate(A3993)</f>
        <v>0</v>
      </c>
      <c r="Q3993" s="8" t="s">
        <v>17330</v>
      </c>
      <c r="R3993" s="2" t="str">
        <f>IF((--IF(P3993=0,Q3993,P3993))&gt;(--日期设置!$B$2),IF(P3993=0,Q3993,P3993),Q3993)</f>
        <v>2025-05-20</v>
      </c>
      <c r="S3993" s="2" t="s">
        <v>17961</v>
      </c>
      <c r="T3993" s="8">
        <f>[1]!b_anal_ptmyear($A3993,日期设置!$B$2)</f>
        <v>4.161643835616438</v>
      </c>
      <c r="U3993" s="8">
        <f>[1]!b_anal_termifexercise($A3993,日期设置!B$2)</f>
        <v>0</v>
      </c>
      <c r="V3993" s="10">
        <f>[1]!b_dq_dirtyprice(A3993,日期设置!$B$2)</f>
        <v>99.856700000000004</v>
      </c>
      <c r="W3993" s="11">
        <f>IF(U3993=0,ROUNDUP((Q3993-日期设置!$B$2)/365,0),ROUNDUP((R3993-日期设置!$B$2)/365,0))</f>
        <v>5</v>
      </c>
      <c r="X3993" s="18">
        <f>_xlfn.IFNA(VLOOKUP(A3993,过往入选债券!A:D,4,0),2)</f>
        <v>2</v>
      </c>
      <c r="Y3993">
        <f>_xlfn.IFNA(VLOOKUP(C3993,[2]Sheet1!$A:$A,1,0),3)</f>
        <v>3</v>
      </c>
    </row>
    <row r="3994" spans="1:25" hidden="1" x14ac:dyDescent="0.2">
      <c r="A3994" s="21" t="s">
        <v>10713</v>
      </c>
      <c r="B3994" s="21" t="s">
        <v>10714</v>
      </c>
      <c r="C3994" s="37" t="s">
        <v>4179</v>
      </c>
      <c r="D3994" s="26" t="str">
        <f>[1]!b_calc_yield(A3994,日期设置!$B$2,F3994,1,R3994,1,O3994,L3994,S3994,)</f>
        <v>Fetching...</v>
      </c>
      <c r="E3994" s="26">
        <f t="shared" si="124"/>
        <v>19.152873136233772</v>
      </c>
      <c r="F3994" s="18">
        <f>[1]!b_dq_cleanprice($A3994,日期设置!B$2)</f>
        <v>96.415300000000002</v>
      </c>
      <c r="G3994" s="18" t="str">
        <f t="shared" si="125"/>
        <v>4.09 + 0</v>
      </c>
      <c r="H3994" s="27">
        <f>[1]!b_dq_pctchange($A3994,日期设置!$B$2,1)/100</f>
        <v>0</v>
      </c>
      <c r="I3994" s="26">
        <f>[1]!b_pq_pctchange(A3994,日期设置!$B$4,日期设置!$B$2,1)</f>
        <v>0</v>
      </c>
      <c r="J3994" s="26">
        <f>[1]!b_pq_pctchange(A3994,日期设置!$C$4,日期设置!$B$2,1)</f>
        <v>0</v>
      </c>
      <c r="K3994" s="52">
        <f>[1]!b_dq_amount($A3994,日期设置!B$2,2,10000)</f>
        <v>0</v>
      </c>
      <c r="L3994" s="26">
        <f>[1]!b_info_latestpar(A3994,日期设置!$B$2)</f>
        <v>100</v>
      </c>
      <c r="M3994" s="6">
        <f>[1]!b_info_outstandingbalance($A3994,日期设置!B$2)</f>
        <v>5</v>
      </c>
      <c r="N3994" s="7" t="str">
        <f>[1]!b_info_latestissurercreditrating2(A3994,日期设置!$B$2,"102","1")</f>
        <v>AA</v>
      </c>
      <c r="O3994" s="8">
        <v>3.8</v>
      </c>
      <c r="P3994" s="9">
        <f>[1]!b_info_repurchasedate(A3994)</f>
        <v>0</v>
      </c>
      <c r="Q3994" s="8" t="s">
        <v>16215</v>
      </c>
      <c r="R3994" s="2" t="str">
        <f>IF((--IF(P3994=0,Q3994,P3994))&gt;(--日期设置!$B$2),IF(P3994=0,Q3994,P3994),Q3994)</f>
        <v>2025-04-24</v>
      </c>
      <c r="S3994" s="2" t="s">
        <v>17860</v>
      </c>
      <c r="T3994" s="8">
        <f>[1]!b_anal_ptmyear($A3994,日期设置!$B$2)</f>
        <v>4.0904109589041093</v>
      </c>
      <c r="U3994" s="8">
        <f>[1]!b_anal_termifexercise($A3994,日期设置!B$2)</f>
        <v>0</v>
      </c>
      <c r="V3994" s="10">
        <f>[1]!b_dq_dirtyprice(A3994,日期设置!$B$2)</f>
        <v>99.871700000000004</v>
      </c>
      <c r="W3994" s="11">
        <f>IF(U3994=0,ROUNDUP((Q3994-日期设置!$B$2)/365,0),ROUNDUP((R3994-日期设置!$B$2)/365,0))</f>
        <v>5</v>
      </c>
      <c r="X3994" s="18">
        <f>_xlfn.IFNA(VLOOKUP(A3994,过往入选债券!A:D,4,0),2)</f>
        <v>2</v>
      </c>
      <c r="Y3994" s="45">
        <f>_xlfn.IFNA(VLOOKUP(C3994,[2]Sheet1!$A:$A,1,0),3)</f>
        <v>3</v>
      </c>
    </row>
    <row r="3995" spans="1:25" hidden="1" x14ac:dyDescent="0.2">
      <c r="A3995" s="21" t="s">
        <v>15561</v>
      </c>
      <c r="B3995" s="21" t="s">
        <v>15562</v>
      </c>
      <c r="C3995" s="37" t="s">
        <v>15563</v>
      </c>
      <c r="D3995" s="26" t="str">
        <f>[1]!b_calc_yield(A3995,日期设置!$B$2,F3995,1,R3995,1,O3995,L3995,S3995,)</f>
        <v>Fetching...</v>
      </c>
      <c r="E3995" s="26">
        <f t="shared" si="124"/>
        <v>26.909361259547417</v>
      </c>
      <c r="F3995" s="18">
        <f>[1]!b_dq_cleanprice($A3995,日期设置!B$2)</f>
        <v>100.4064</v>
      </c>
      <c r="G3995" s="18" t="str">
        <f t="shared" si="125"/>
        <v>5.70 + 0</v>
      </c>
      <c r="H3995" s="27">
        <f>[1]!b_dq_pctchange($A3995,日期设置!$B$2,1)/100</f>
        <v>0</v>
      </c>
      <c r="I3995" s="26">
        <f>[1]!b_pq_pctchange(A3995,日期设置!$B$4,日期设置!$B$2,1)</f>
        <v>0</v>
      </c>
      <c r="J3995" s="26">
        <f>[1]!b_pq_pctchange(A3995,日期设置!$C$4,日期设置!$B$2,1)</f>
        <v>0</v>
      </c>
      <c r="K3995" s="52">
        <f>[1]!b_dq_amount($A3995,日期设置!B$2,2,10000)</f>
        <v>0</v>
      </c>
      <c r="L3995" s="26">
        <f>[1]!b_info_latestpar(A3995,日期设置!$B$2)</f>
        <v>100</v>
      </c>
      <c r="M3995" s="6">
        <f>[1]!b_info_outstandingbalance($A3995,日期设置!B$2)</f>
        <v>8</v>
      </c>
      <c r="N3995" s="7" t="str">
        <f>[1]!b_info_latestissurercreditrating2(A3995,日期设置!$B$2,"102","1")</f>
        <v>AA</v>
      </c>
      <c r="O3995" s="8">
        <v>4.87</v>
      </c>
      <c r="P3995" s="9">
        <f>[1]!b_info_repurchasedate(A3995)</f>
        <v>0</v>
      </c>
      <c r="Q3995" s="8" t="s">
        <v>17457</v>
      </c>
      <c r="R3995" s="2" t="str">
        <f>IF((--IF(P3995=0,Q3995,P3995))&gt;(--日期设置!$B$2),IF(P3995=0,Q3995,P3995),Q3995)</f>
        <v>2026-12-06</v>
      </c>
      <c r="S3995" s="2" t="s">
        <v>18556</v>
      </c>
      <c r="T3995" s="8">
        <f>[1]!b_anal_ptmyear($A3995,日期设置!$B$2)</f>
        <v>5.7095890410958905</v>
      </c>
      <c r="U3995" s="8">
        <f>[1]!b_anal_termifexercise($A3995,日期设置!B$2)</f>
        <v>0</v>
      </c>
      <c r="V3995" s="10">
        <f>[1]!b_dq_dirtyprice(A3995,日期设置!$B$2)</f>
        <v>101.8207</v>
      </c>
      <c r="W3995" s="11">
        <f>IF(U3995=0,ROUNDUP((Q3995-日期设置!$B$2)/365,0),ROUNDUP((R3995-日期设置!$B$2)/365,0))</f>
        <v>6</v>
      </c>
      <c r="X3995" s="18">
        <f>_xlfn.IFNA(VLOOKUP(A3995,过往入选债券!A:D,4,0),2)</f>
        <v>2</v>
      </c>
      <c r="Y3995">
        <f>_xlfn.IFNA(VLOOKUP(C3995,[2]Sheet1!$A:$A,1,0),3)</f>
        <v>3</v>
      </c>
    </row>
    <row r="3996" spans="1:25" x14ac:dyDescent="0.2">
      <c r="A3996" s="28" t="s">
        <v>20346</v>
      </c>
      <c r="B3996" s="28" t="s">
        <v>20347</v>
      </c>
      <c r="C3996" s="39" t="s">
        <v>1374</v>
      </c>
      <c r="D3996" s="26" t="str">
        <f>[1]!b_calc_yield(A3996,日期设置!$B$2,F3996,1,R3996,1,O3996,L3996,S3996,)</f>
        <v>Fetching...</v>
      </c>
      <c r="E3996" s="26">
        <f t="shared" si="124"/>
        <v>11.863437903472217</v>
      </c>
      <c r="F3996" s="18">
        <f>[1]!b_dq_cleanprice($A3996,日期设置!B$2)</f>
        <v>99.317800000000005</v>
      </c>
      <c r="G3996" s="18" t="str">
        <f t="shared" si="125"/>
        <v>4.52 + 2.52</v>
      </c>
      <c r="H3996" s="27">
        <f>[1]!b_dq_pctchange($A3996,日期设置!$B$2,1)/100</f>
        <v>5.7498734177215734E-3</v>
      </c>
      <c r="I3996" s="26">
        <f>[1]!b_pq_pctchange(A3996,日期设置!$B$4,日期设置!$B$2,1)</f>
        <v>0.57498734177215738</v>
      </c>
      <c r="J3996" s="26">
        <f>[1]!b_pq_pctchange(A3996,日期设置!$C$4,日期设置!$B$2,1)</f>
        <v>0.57498734177215738</v>
      </c>
      <c r="K3996" s="52">
        <f>[1]!b_dq_amount($A3996,日期设置!B$2,2,10000)</f>
        <v>6088.0803288000006</v>
      </c>
      <c r="L3996" s="26">
        <f>[1]!b_info_latestpar(A3996,日期设置!$B$2)</f>
        <v>100</v>
      </c>
      <c r="M3996" s="6">
        <f>[1]!b_info_outstandingbalance($A3996,日期设置!B$2)</f>
        <v>11</v>
      </c>
      <c r="N3996" s="7" t="str">
        <f>[1]!b_info_latestissurercreditrating2(A3996,日期设置!$B$2,"102","1")</f>
        <v>AA+</v>
      </c>
      <c r="O3996" s="8">
        <v>4.5</v>
      </c>
      <c r="P3996" s="9" t="str">
        <f>[1]!b_info_repurchasedate(A3996)</f>
        <v>2023-09-29</v>
      </c>
      <c r="Q3996" s="8" t="s">
        <v>20832</v>
      </c>
      <c r="R3996" s="2" t="str">
        <f>IF((--IF(P3996=0,Q3996,P3996))&gt;(--日期设置!$B$2),IF(P3996=0,Q3996,P3996),Q3996)</f>
        <v>2023-09-29</v>
      </c>
      <c r="S3996" s="31" t="s">
        <v>16690</v>
      </c>
      <c r="T3996" s="8">
        <f>[1]!b_anal_ptmyear($A3996,日期设置!$B$2)</f>
        <v>4.5232876712328771</v>
      </c>
      <c r="U3996" s="8">
        <f>[1]!b_anal_termifexercise($A3996,日期设置!B$2)</f>
        <v>2.5232876712328767</v>
      </c>
      <c r="V3996" s="10">
        <f>[1]!b_dq_dirtyprice(A3996,日期设置!$B$2)</f>
        <v>101.46299999999999</v>
      </c>
      <c r="W3996" s="11">
        <f>IF(U3996=0,ROUNDUP((Q3996-日期设置!$B$2)/365,0),ROUNDUP((R3996-日期设置!$B$2)/365,0))</f>
        <v>3</v>
      </c>
      <c r="X3996" s="18">
        <f>_xlfn.IFNA(VLOOKUP(A3996,过往入选债券!A:D,4,0),2)</f>
        <v>2</v>
      </c>
      <c r="Y3996">
        <f>_xlfn.IFNA(VLOOKUP(C3996,[2]Sheet1!$A:$A,1,0),3)</f>
        <v>3</v>
      </c>
    </row>
    <row r="3997" spans="1:25" hidden="1" x14ac:dyDescent="0.2">
      <c r="A3997" s="28" t="s">
        <v>21366</v>
      </c>
      <c r="B3997" s="28" t="s">
        <v>21367</v>
      </c>
      <c r="C3997" s="39" t="s">
        <v>9333</v>
      </c>
      <c r="D3997" s="26" t="str">
        <f>[1]!b_calc_yield(A3997,日期设置!$B$2,F3997,1,R3997,1,O3997,L3997,S3997,)</f>
        <v>Fetching...</v>
      </c>
      <c r="E3997" s="26">
        <f t="shared" si="124"/>
        <v>12.331585909558562</v>
      </c>
      <c r="F3997" s="18">
        <f>[1]!b_dq_cleanprice($A3997,日期设置!B$2)</f>
        <v>100.21</v>
      </c>
      <c r="G3997" s="18" t="str">
        <f t="shared" si="125"/>
        <v>2.62 + 2.62</v>
      </c>
      <c r="H3997" s="27">
        <f>[1]!b_dq_pctchange($A3997,日期设置!$B$2,1)/100</f>
        <v>0</v>
      </c>
      <c r="I3997" s="26">
        <f>[1]!b_pq_pctchange(A3997,日期设置!$B$4,日期设置!$B$2,1)</f>
        <v>0</v>
      </c>
      <c r="J3997" s="26">
        <f>[1]!b_pq_pctchange(A3997,日期设置!$C$4,日期设置!$B$2,1)</f>
        <v>0</v>
      </c>
      <c r="K3997" s="52">
        <f>[1]!b_dq_amount($A3997,日期设置!B$2,2,10000)</f>
        <v>0</v>
      </c>
      <c r="L3997" s="26">
        <f>[1]!b_info_latestpar(A3997,日期设置!$B$2)</f>
        <v>100</v>
      </c>
      <c r="M3997" s="6">
        <f>[1]!b_info_outstandingbalance($A3997,日期设置!B$2)</f>
        <v>5</v>
      </c>
      <c r="N3997" s="7" t="str">
        <f>[1]!b_info_latestissurercreditrating2(A3997,日期设置!$B$2,"102","1")</f>
        <v>AAA</v>
      </c>
      <c r="O3997" s="43">
        <v>4.88</v>
      </c>
      <c r="P3997" s="9">
        <f>[1]!b_info_repurchasedate(A3997)</f>
        <v>0</v>
      </c>
      <c r="Q3997" s="31" t="s">
        <v>16459</v>
      </c>
      <c r="R3997" s="2" t="str">
        <f>IF((--IF(P3997=0,Q3997,P3997))&gt;(--日期设置!$B$2),IF(P3997=0,Q3997,P3997),Q3997)</f>
        <v>2023-11-04</v>
      </c>
      <c r="S3997" s="31" t="s">
        <v>21678</v>
      </c>
      <c r="T3997" s="8">
        <f>[1]!b_anal_ptmyear($A3997,日期设置!$B$2)</f>
        <v>2.6219178082191781</v>
      </c>
      <c r="U3997" s="8">
        <f>[1]!b_anal_termifexercise($A3997,日期设置!B$2)</f>
        <v>2.6219178082191781</v>
      </c>
      <c r="V3997" s="10">
        <f>[1]!b_dq_dirtyprice(A3997,日期设置!$B$2)</f>
        <v>102.05500000000001</v>
      </c>
      <c r="W3997" s="11">
        <f>IF(U3997=0,ROUNDUP((Q3997-日期设置!$B$2)/365,0),ROUNDUP((R3997-日期设置!$B$2)/365,0))</f>
        <v>3</v>
      </c>
      <c r="X3997" s="18">
        <f>_xlfn.IFNA(VLOOKUP(A3997,过往入选债券!A:D,4,0),2)</f>
        <v>2</v>
      </c>
      <c r="Y3997">
        <f>_xlfn.IFNA(VLOOKUP(C3997,[2]Sheet1!$A:$A,1,0),3)</f>
        <v>3</v>
      </c>
    </row>
    <row r="3998" spans="1:25" hidden="1" x14ac:dyDescent="0.2">
      <c r="A3998" s="21" t="s">
        <v>2450</v>
      </c>
      <c r="B3998" s="21" t="s">
        <v>2451</v>
      </c>
      <c r="C3998" s="37" t="s">
        <v>1025</v>
      </c>
      <c r="D3998" s="26" t="str">
        <f>[1]!b_calc_yield(A3998,日期设置!$B$2,F3998,1,R3998,1,O3998,L3998,S3998,)</f>
        <v>Fetching...</v>
      </c>
      <c r="E3998" s="26">
        <f t="shared" si="124"/>
        <v>3.9428324274050519</v>
      </c>
      <c r="F3998" s="18">
        <f>[1]!b_dq_cleanprice($A3998,日期设置!B$2)</f>
        <v>100.52</v>
      </c>
      <c r="G3998" s="18" t="str">
        <f t="shared" si="125"/>
        <v>0.80 + 0</v>
      </c>
      <c r="H3998" s="27">
        <f>[1]!b_dq_pctchange($A3998,日期设置!$B$2,1)/100</f>
        <v>0</v>
      </c>
      <c r="I3998" s="26">
        <f>[1]!b_pq_pctchange(A3998,日期设置!$B$4,日期设置!$B$2,1)</f>
        <v>1.2038854657185717E-2</v>
      </c>
      <c r="J3998" s="26">
        <f>[1]!b_pq_pctchange(A3998,日期设置!$C$4,日期设置!$B$2,1)</f>
        <v>1.2038854657185717E-2</v>
      </c>
      <c r="K3998" s="52">
        <f>[1]!b_dq_amount($A3998,日期设置!B$2,2,10000)</f>
        <v>0</v>
      </c>
      <c r="L3998" s="26">
        <f>[1]!b_info_latestpar(A3998,日期设置!$B$2)</f>
        <v>100</v>
      </c>
      <c r="M3998" s="6">
        <f>[1]!b_info_outstandingbalance($A3998,日期设置!B$2)</f>
        <v>2.5</v>
      </c>
      <c r="N3998" s="7">
        <f>[1]!b_info_latestissurercreditrating2(A3998,日期设置!$B$2,"102","1")</f>
        <v>0</v>
      </c>
      <c r="O3998" s="8">
        <v>5.5</v>
      </c>
      <c r="P3998" s="9">
        <f>[1]!b_info_repurchasedate(A3998)</f>
        <v>0</v>
      </c>
      <c r="Q3998" s="8" t="s">
        <v>17235</v>
      </c>
      <c r="R3998" s="2" t="str">
        <f>IF((--IF(P3998=0,Q3998,P3998))&gt;(--日期设置!$B$2),IF(P3998=0,Q3998,P3998),Q3998)</f>
        <v>2022-01-11</v>
      </c>
      <c r="S3998" s="2" t="s">
        <v>18362</v>
      </c>
      <c r="T3998" s="8">
        <f>[1]!b_anal_ptmyear($A3998,日期设置!$B$2)</f>
        <v>0.80821917808219179</v>
      </c>
      <c r="U3998" s="8">
        <f>[1]!b_anal_termifexercise($A3998,日期设置!B$2)</f>
        <v>0</v>
      </c>
      <c r="V3998" s="10">
        <f>[1]!b_dq_dirtyprice(A3998,日期设置!$B$2)</f>
        <v>101.49809999999999</v>
      </c>
      <c r="W3998" s="11">
        <f>IF(U3998=0,ROUNDUP((Q3998-日期设置!$B$2)/365,0),ROUNDUP((R3998-日期设置!$B$2)/365,0))</f>
        <v>1</v>
      </c>
      <c r="X3998" s="18" t="str">
        <f>_xlfn.IFNA(VLOOKUP(A3998,过往入选债券!A:D,4,0),2)</f>
        <v>否</v>
      </c>
      <c r="Y3998">
        <f>_xlfn.IFNA(VLOOKUP(C3998,[2]Sheet1!$A:$A,1,0),3)</f>
        <v>3</v>
      </c>
    </row>
    <row r="3999" spans="1:25" hidden="1" x14ac:dyDescent="0.2">
      <c r="A3999" s="21" t="s">
        <v>20044</v>
      </c>
      <c r="B3999" s="21" t="s">
        <v>20045</v>
      </c>
      <c r="C3999" s="37" t="s">
        <v>34</v>
      </c>
      <c r="D3999" s="26" t="str">
        <f>[1]!b_calc_yield(A3999,日期设置!$B$2,F3999,1,R3999,1,O3999,L3999,S3999,)</f>
        <v>Fetching...</v>
      </c>
      <c r="E3999" s="26">
        <f t="shared" si="124"/>
        <v>11.77262656865279</v>
      </c>
      <c r="F3999" s="18">
        <f>[1]!b_dq_cleanprice($A3999,日期设置!B$2)</f>
        <v>99.878</v>
      </c>
      <c r="G3999" s="18" t="str">
        <f t="shared" si="125"/>
        <v>4.51 + 2.51</v>
      </c>
      <c r="H3999" s="27">
        <f>[1]!b_dq_pctchange($A3999,日期设置!$B$2,1)/100</f>
        <v>0</v>
      </c>
      <c r="I3999" s="26">
        <f>[1]!b_pq_pctchange(A3999,日期设置!$B$4,日期设置!$B$2,1)</f>
        <v>0</v>
      </c>
      <c r="J3999" s="26">
        <f>[1]!b_pq_pctchange(A3999,日期设置!$C$4,日期设置!$B$2,1)</f>
        <v>0.14749691419609637</v>
      </c>
      <c r="K3999" s="52">
        <f>[1]!b_dq_amount($A3999,日期设置!B$2,2,10000)</f>
        <v>0</v>
      </c>
      <c r="L3999" s="26">
        <f>[1]!b_info_latestpar(A3999,日期设置!$B$2)</f>
        <v>100</v>
      </c>
      <c r="M3999" s="6">
        <f>[1]!b_info_outstandingbalance($A3999,日期设置!B$2)</f>
        <v>5</v>
      </c>
      <c r="N3999" s="7">
        <f>[1]!b_info_latestissurercreditrating2(A3999,日期设置!$B$2,"102","1")</f>
        <v>0</v>
      </c>
      <c r="O3999" s="8">
        <v>4.74</v>
      </c>
      <c r="P3999" s="9" t="str">
        <f>[1]!b_info_repurchasedate(A3999)</f>
        <v>2023-09-25</v>
      </c>
      <c r="Q3999" s="8" t="s">
        <v>16024</v>
      </c>
      <c r="R3999" s="2" t="str">
        <f>IF((--IF(P3999=0,Q3999,P3999))&gt;(--日期设置!$B$2),IF(P3999=0,Q3999,P3999),Q3999)</f>
        <v>2023-09-25</v>
      </c>
      <c r="S3999" s="47" t="s">
        <v>16496</v>
      </c>
      <c r="T3999" s="8">
        <f>[1]!b_anal_ptmyear($A3999,日期设置!$B$2)</f>
        <v>4.5123287671232877</v>
      </c>
      <c r="U3999" s="8">
        <f>[1]!b_anal_termifexercise($A3999,日期设置!B$2)</f>
        <v>2.5123287671232877</v>
      </c>
      <c r="V3999" s="10">
        <f>[1]!b_dq_dirtyprice(A3999,日期设置!$B$2)</f>
        <v>102.1896</v>
      </c>
      <c r="W3999" s="11">
        <f>IF(U3999=0,ROUNDUP((Q3999-日期设置!$B$2)/365,0),ROUNDUP((R3999-日期设置!$B$2)/365,0))</f>
        <v>3</v>
      </c>
      <c r="X3999" s="18">
        <f>_xlfn.IFNA(VLOOKUP(A3999,过往入选债券!A:D,4,0),2)</f>
        <v>2</v>
      </c>
      <c r="Y3999" s="45">
        <f>_xlfn.IFNA(VLOOKUP(C3999,[2]Sheet1!$A:$A,1,0),3)</f>
        <v>3</v>
      </c>
    </row>
    <row r="4000" spans="1:25" hidden="1" x14ac:dyDescent="0.2">
      <c r="A4000" s="21" t="s">
        <v>13675</v>
      </c>
      <c r="B4000" s="21" t="s">
        <v>13676</v>
      </c>
      <c r="C4000" s="37" t="s">
        <v>13242</v>
      </c>
      <c r="D4000" s="26" t="str">
        <f>[1]!b_calc_yield(A4000,日期设置!$B$2,F4000,1,R4000,1,O4000,L4000,S4000,)</f>
        <v>Fetching...</v>
      </c>
      <c r="E4000" s="26">
        <f t="shared" si="124"/>
        <v>19.915461527524414</v>
      </c>
      <c r="F4000" s="18">
        <f>[1]!b_dq_cleanprice($A4000,日期设置!B$2)</f>
        <v>79.290999999999997</v>
      </c>
      <c r="G4000" s="18" t="str">
        <f t="shared" si="125"/>
        <v>3.05 + 0</v>
      </c>
      <c r="H4000" s="27">
        <f>[1]!b_dq_pctchange($A4000,日期设置!$B$2,1)/100</f>
        <v>0</v>
      </c>
      <c r="I4000" s="26">
        <f>[1]!b_pq_pctchange(A4000,日期设置!$B$4,日期设置!$B$2,1)</f>
        <v>0</v>
      </c>
      <c r="J4000" s="26">
        <f>[1]!b_pq_pctchange(A4000,日期设置!$C$4,日期设置!$B$2,1)</f>
        <v>0</v>
      </c>
      <c r="K4000" s="52">
        <f>[1]!b_dq_amount($A4000,日期设置!B$2,2,10000)</f>
        <v>0</v>
      </c>
      <c r="L4000" s="26">
        <f>[1]!b_info_latestpar(A4000,日期设置!$B$2)</f>
        <v>80</v>
      </c>
      <c r="M4000" s="6">
        <f>[1]!b_info_outstandingbalance($A4000,日期设置!B$2)</f>
        <v>8</v>
      </c>
      <c r="N4000" s="7" t="str">
        <f>[1]!b_info_latestissurercreditrating2(A4000,日期设置!$B$2,"102","1")</f>
        <v>AA</v>
      </c>
      <c r="O4000" s="8">
        <v>4.88</v>
      </c>
      <c r="P4000" s="9">
        <f>[1]!b_info_repurchasedate(A4000)</f>
        <v>0</v>
      </c>
      <c r="Q4000" s="8" t="s">
        <v>16314</v>
      </c>
      <c r="R4000" s="2" t="str">
        <f>IF((--IF(P4000=0,Q4000,P4000))&gt;(--日期设置!$B$2),IF(P4000=0,Q4000,P4000),Q4000)</f>
        <v>2024-04-10</v>
      </c>
      <c r="S4000" s="2" t="s">
        <v>18657</v>
      </c>
      <c r="T4000" s="8">
        <f>[1]!b_anal_ptmyear($A4000,日期设置!$B$2)</f>
        <v>3.0520547945205481</v>
      </c>
      <c r="U4000" s="8">
        <f>[1]!b_anal_termifexercise($A4000,日期设置!B$2)</f>
        <v>0</v>
      </c>
      <c r="V4000" s="10">
        <f>[1]!b_dq_dirtyprice(A4000,日期设置!$B$2)</f>
        <v>82.991799999999998</v>
      </c>
      <c r="W4000" s="11">
        <f>IF(U4000=0,ROUNDUP((Q4000-日期设置!$B$2)/365,0),ROUNDUP((R4000-日期设置!$B$2)/365,0))</f>
        <v>4</v>
      </c>
      <c r="X4000" s="18">
        <f>_xlfn.IFNA(VLOOKUP(A4000,过往入选债券!A:D,4,0),2)</f>
        <v>2</v>
      </c>
      <c r="Y4000">
        <f>_xlfn.IFNA(VLOOKUP(C4000,[2]Sheet1!$A:$A,1,0),3)</f>
        <v>3</v>
      </c>
    </row>
    <row r="4001" spans="1:25" hidden="1" x14ac:dyDescent="0.2">
      <c r="A4001" s="28" t="s">
        <v>21182</v>
      </c>
      <c r="B4001" s="28" t="s">
        <v>21183</v>
      </c>
      <c r="C4001" s="39" t="s">
        <v>2495</v>
      </c>
      <c r="D4001" s="26" t="str">
        <f>[1]!b_calc_yield(A4001,日期设置!$B$2,F4001,1,R4001,1,O4001,L4001,S4001,)</f>
        <v>Fetching...</v>
      </c>
      <c r="E4001" s="26">
        <f t="shared" si="124"/>
        <v>30.647742362262953</v>
      </c>
      <c r="F4001" s="18">
        <f>[1]!b_dq_cleanprice($A4001,日期设置!B$2)</f>
        <v>100.6341</v>
      </c>
      <c r="G4001" s="18" t="str">
        <f t="shared" si="125"/>
        <v>6.55 + 0</v>
      </c>
      <c r="H4001" s="27">
        <f>[1]!b_dq_pctchange($A4001,日期设置!$B$2,1)/100</f>
        <v>0</v>
      </c>
      <c r="I4001" s="26">
        <f>[1]!b_pq_pctchange(A4001,日期设置!$B$4,日期设置!$B$2,1)</f>
        <v>0</v>
      </c>
      <c r="J4001" s="26">
        <f>[1]!b_pq_pctchange(A4001,日期设置!$C$4,日期设置!$B$2,1)</f>
        <v>0</v>
      </c>
      <c r="K4001" s="52">
        <f>[1]!b_dq_amount($A4001,日期设置!B$2,2,10000)</f>
        <v>0</v>
      </c>
      <c r="L4001" s="26">
        <f>[1]!b_info_latestpar(A4001,日期设置!$B$2)</f>
        <v>100</v>
      </c>
      <c r="M4001" s="6">
        <f>[1]!b_info_outstandingbalance($A4001,日期设置!B$2)</f>
        <v>10</v>
      </c>
      <c r="N4001" s="7" t="str">
        <f>[1]!b_info_latestissurercreditrating2(A4001,日期设置!$B$2,"102","1")</f>
        <v>AA+</v>
      </c>
      <c r="O4001" s="8">
        <v>4.9000000000000004</v>
      </c>
      <c r="P4001" s="9">
        <f>[1]!b_info_repurchasedate(A4001)</f>
        <v>0</v>
      </c>
      <c r="Q4001" s="8" t="s">
        <v>21300</v>
      </c>
      <c r="R4001" s="2" t="str">
        <f>IF((--IF(P4001=0,Q4001,P4001))&gt;(--日期设置!$B$2),IF(P4001=0,Q4001,P4001),Q4001)</f>
        <v>2027-10-12</v>
      </c>
      <c r="S4001" s="31" t="s">
        <v>21287</v>
      </c>
      <c r="T4001" s="8">
        <f>[1]!b_anal_ptmyear($A4001,日期设置!$B$2)</f>
        <v>6.558904109589041</v>
      </c>
      <c r="U4001" s="8">
        <f>[1]!b_anal_termifexercise($A4001,日期设置!B$2)</f>
        <v>0</v>
      </c>
      <c r="V4001" s="10">
        <f>[1]!b_dq_dirtyprice(A4001,日期设置!$B$2)</f>
        <v>102.7955</v>
      </c>
      <c r="W4001" s="11">
        <f>IF(U4001=0,ROUNDUP((Q4001-日期设置!$B$2)/365,0),ROUNDUP((R4001-日期设置!$B$2)/365,0))</f>
        <v>7</v>
      </c>
      <c r="X4001" s="18">
        <f>_xlfn.IFNA(VLOOKUP(A4001,过往入选债券!A:D,4,0),2)</f>
        <v>2</v>
      </c>
      <c r="Y4001">
        <f>_xlfn.IFNA(VLOOKUP(C4001,[2]Sheet1!$A:$A,1,0),3)</f>
        <v>3</v>
      </c>
    </row>
    <row r="4002" spans="1:25" hidden="1" x14ac:dyDescent="0.2">
      <c r="A4002" s="28" t="s">
        <v>19952</v>
      </c>
      <c r="B4002" s="28" t="s">
        <v>19953</v>
      </c>
      <c r="C4002" s="38" t="s">
        <v>250</v>
      </c>
      <c r="D4002" s="26" t="str">
        <f>[1]!b_calc_yield(A4002,日期设置!$B$2,F4002,1,R4002,1,O4002,L4002,S4002,)</f>
        <v>Fetching...</v>
      </c>
      <c r="E4002" s="26">
        <f t="shared" si="124"/>
        <v>29.881679646690571</v>
      </c>
      <c r="F4002" s="18">
        <f>[1]!b_dq_cleanprice($A4002,日期设置!B$2)</f>
        <v>99.542500000000004</v>
      </c>
      <c r="G4002" s="18" t="str">
        <f t="shared" si="125"/>
        <v>6.40 + 0</v>
      </c>
      <c r="H4002" s="27">
        <f>[1]!b_dq_pctchange($A4002,日期设置!$B$2,1)/100</f>
        <v>0</v>
      </c>
      <c r="I4002" s="26">
        <f>[1]!b_pq_pctchange(A4002,日期设置!$B$4,日期设置!$B$2,1)</f>
        <v>0</v>
      </c>
      <c r="J4002" s="26">
        <f>[1]!b_pq_pctchange(A4002,日期设置!$C$4,日期设置!$B$2,1)</f>
        <v>-3.5951607930638223E-2</v>
      </c>
      <c r="K4002" s="52">
        <f>[1]!b_dq_amount($A4002,日期设置!B$2,2,10000)</f>
        <v>0</v>
      </c>
      <c r="L4002" s="26">
        <f>[1]!b_info_latestpar(A4002,日期设置!$B$2)</f>
        <v>100</v>
      </c>
      <c r="M4002" s="6">
        <f>[1]!b_info_outstandingbalance($A4002,日期设置!B$2)</f>
        <v>8</v>
      </c>
      <c r="N4002" s="7" t="str">
        <f>[1]!b_info_latestissurercreditrating2(A4002,日期设置!$B$2,"102","1")</f>
        <v>AA+</v>
      </c>
      <c r="O4002" s="8">
        <v>4.7</v>
      </c>
      <c r="P4002" s="9">
        <f>[1]!b_info_repurchasedate(A4002)</f>
        <v>0</v>
      </c>
      <c r="Q4002" s="8" t="s">
        <v>20022</v>
      </c>
      <c r="R4002" s="2" t="str">
        <f>IF((--IF(P4002=0,Q4002,P4002))&gt;(--日期设置!$B$2),IF(P4002=0,Q4002,P4002),Q4002)</f>
        <v>2027-08-18</v>
      </c>
      <c r="S4002" s="31" t="s">
        <v>19192</v>
      </c>
      <c r="T4002" s="8">
        <f>[1]!b_anal_ptmyear($A4002,日期设置!$B$2)</f>
        <v>6.4082191780821915</v>
      </c>
      <c r="U4002" s="8">
        <f>[1]!b_anal_termifexercise($A4002,日期设置!B$2)</f>
        <v>0</v>
      </c>
      <c r="V4002" s="10">
        <f>[1]!b_dq_dirtyprice(A4002,日期设置!$B$2)</f>
        <v>102.32389999999999</v>
      </c>
      <c r="W4002" s="11">
        <f>IF(U4002=0,ROUNDUP((Q4002-日期设置!$B$2)/365,0),ROUNDUP((R4002-日期设置!$B$2)/365,0))</f>
        <v>7</v>
      </c>
      <c r="X4002" s="18">
        <f>_xlfn.IFNA(VLOOKUP(A4002,过往入选债券!A:D,4,0),2)</f>
        <v>2</v>
      </c>
      <c r="Y4002">
        <f>_xlfn.IFNA(VLOOKUP(C4002,[2]Sheet1!$A:$A,1,0),3)</f>
        <v>3</v>
      </c>
    </row>
    <row r="4003" spans="1:25" hidden="1" x14ac:dyDescent="0.2">
      <c r="A4003" s="21" t="s">
        <v>10141</v>
      </c>
      <c r="B4003" s="21" t="s">
        <v>10142</v>
      </c>
      <c r="C4003" s="37" t="s">
        <v>4807</v>
      </c>
      <c r="D4003" s="26" t="str">
        <f>[1]!b_calc_yield(A4003,日期设置!$B$2,F4003,1,R4003,1,O4003,L4003,S4003,)</f>
        <v>Fetching...</v>
      </c>
      <c r="E4003" s="26">
        <f t="shared" si="124"/>
        <v>9.4602299579538585</v>
      </c>
      <c r="F4003" s="18">
        <f>[1]!b_dq_cleanprice($A4003,日期设置!B$2)</f>
        <v>98.2864</v>
      </c>
      <c r="G4003" s="18" t="str">
        <f t="shared" si="125"/>
        <v>1.97 + 0</v>
      </c>
      <c r="H4003" s="27">
        <f>[1]!b_dq_pctchange($A4003,日期设置!$B$2,1)/100</f>
        <v>0</v>
      </c>
      <c r="I4003" s="26">
        <f>[1]!b_pq_pctchange(A4003,日期设置!$B$4,日期设置!$B$2,1)</f>
        <v>0</v>
      </c>
      <c r="J4003" s="26">
        <f>[1]!b_pq_pctchange(A4003,日期设置!$C$4,日期设置!$B$2,1)</f>
        <v>0</v>
      </c>
      <c r="K4003" s="52">
        <f>[1]!b_dq_amount($A4003,日期设置!B$2,2,10000)</f>
        <v>0</v>
      </c>
      <c r="L4003" s="26">
        <f>[1]!b_info_latestpar(A4003,日期设置!$B$2)</f>
        <v>100</v>
      </c>
      <c r="M4003" s="6">
        <f>[1]!b_info_outstandingbalance($A4003,日期设置!B$2)</f>
        <v>5</v>
      </c>
      <c r="N4003" s="7" t="str">
        <f>[1]!b_info_latestissurercreditrating2(A4003,日期设置!$B$2,"102","1")</f>
        <v>AAA</v>
      </c>
      <c r="O4003" s="8">
        <v>3.85</v>
      </c>
      <c r="P4003" s="9">
        <f>[1]!b_info_repurchasedate(A4003)</f>
        <v>0</v>
      </c>
      <c r="Q4003" s="8" t="s">
        <v>16073</v>
      </c>
      <c r="R4003" s="2" t="str">
        <f>IF((--IF(P4003=0,Q4003,P4003))&gt;(--日期设置!$B$2),IF(P4003=0,Q4003,P4003),Q4003)</f>
        <v>2023-03-12</v>
      </c>
      <c r="S4003" s="2" t="s">
        <v>17859</v>
      </c>
      <c r="T4003" s="8">
        <f>[1]!b_anal_ptmyear($A4003,日期设置!$B$2)</f>
        <v>1.9726027397260273</v>
      </c>
      <c r="U4003" s="8">
        <f>[1]!b_anal_termifexercise($A4003,日期设置!B$2)</f>
        <v>0</v>
      </c>
      <c r="V4003" s="10">
        <f>[1]!b_dq_dirtyprice(A4003,日期设置!$B$2)</f>
        <v>98.391900000000007</v>
      </c>
      <c r="W4003" s="11">
        <f>IF(U4003=0,ROUNDUP((Q4003-日期设置!$B$2)/365,0),ROUNDUP((R4003-日期设置!$B$2)/365,0))</f>
        <v>2</v>
      </c>
      <c r="X4003" s="18">
        <f>_xlfn.IFNA(VLOOKUP(A4003,过往入选债券!A:D,4,0),2)</f>
        <v>2</v>
      </c>
      <c r="Y4003">
        <f>_xlfn.IFNA(VLOOKUP(C4003,[2]Sheet1!$A:$A,1,0),3)</f>
        <v>3</v>
      </c>
    </row>
    <row r="4004" spans="1:25" x14ac:dyDescent="0.2">
      <c r="A4004" s="21" t="s">
        <v>2525</v>
      </c>
      <c r="B4004" s="21" t="s">
        <v>2526</v>
      </c>
      <c r="C4004" s="37" t="s">
        <v>2041</v>
      </c>
      <c r="D4004" s="26" t="str">
        <f>[1]!b_calc_yield(A4004,日期设置!$B$2,F4004,1,R4004,1,O4004,L4004,S4004,)</f>
        <v>Fetching...</v>
      </c>
      <c r="E4004" s="26">
        <f t="shared" si="124"/>
        <v>4.6870665067253237</v>
      </c>
      <c r="F4004" s="18">
        <f>[1]!b_dq_cleanprice($A4004,日期设置!B$2)</f>
        <v>100.10939999999999</v>
      </c>
      <c r="G4004" s="18" t="str">
        <f t="shared" si="125"/>
        <v>0.98 + 0</v>
      </c>
      <c r="H4004" s="27">
        <f>[1]!b_dq_pctchange($A4004,日期设置!$B$2,1)/100</f>
        <v>5.2944884375277342E-5</v>
      </c>
      <c r="I4004" s="26">
        <f>[1]!b_pq_pctchange(A4004,日期设置!$B$4,日期设置!$B$2,1)</f>
        <v>0.16960193076038632</v>
      </c>
      <c r="J4004" s="26">
        <f>[1]!b_pq_pctchange(A4004,日期设置!$C$4,日期设置!$B$2,1)</f>
        <v>0.14835771114962909</v>
      </c>
      <c r="K4004" s="52">
        <f>[1]!b_dq_amount($A4004,日期设置!B$2,2,10000)</f>
        <v>8016.269808</v>
      </c>
      <c r="L4004" s="26">
        <f>[1]!b_info_latestpar(A4004,日期设置!$B$2)</f>
        <v>100</v>
      </c>
      <c r="M4004" s="6">
        <f>[1]!b_info_outstandingbalance($A4004,日期设置!B$2)</f>
        <v>20</v>
      </c>
      <c r="N4004" s="7">
        <f>[1]!b_info_latestissurercreditrating2(A4004,日期设置!$B$2,"102","1")</f>
        <v>0</v>
      </c>
      <c r="O4004" s="8">
        <v>4.9000000000000004</v>
      </c>
      <c r="P4004" s="9">
        <f>[1]!b_info_repurchasedate(A4004)</f>
        <v>0</v>
      </c>
      <c r="Q4004" s="8" t="s">
        <v>16638</v>
      </c>
      <c r="R4004" s="2" t="str">
        <f>IF((--IF(P4004=0,Q4004,P4004))&gt;(--日期设置!$B$2),IF(P4004=0,Q4004,P4004),Q4004)</f>
        <v>2022-03-15</v>
      </c>
      <c r="S4004" s="2" t="s">
        <v>18387</v>
      </c>
      <c r="T4004" s="8">
        <f>[1]!b_anal_ptmyear($A4004,日期设置!$B$2)</f>
        <v>0.98082191780821915</v>
      </c>
      <c r="U4004" s="8">
        <f>[1]!b_anal_termifexercise($A4004,日期设置!B$2)</f>
        <v>0</v>
      </c>
      <c r="V4004" s="10">
        <f>[1]!b_dq_dirtyprice(A4004,日期设置!$B$2)</f>
        <v>100.2034</v>
      </c>
      <c r="W4004" s="11">
        <f>IF(U4004=0,ROUNDUP((Q4004-日期设置!$B$2)/365,0),ROUNDUP((R4004-日期设置!$B$2)/365,0))</f>
        <v>1</v>
      </c>
      <c r="X4004" s="18">
        <f>_xlfn.IFNA(VLOOKUP(A4004,过往入选债券!A:D,4,0),2)</f>
        <v>2</v>
      </c>
      <c r="Y4004" s="45">
        <f>_xlfn.IFNA(VLOOKUP(C4004,[2]Sheet1!$A:$A,1,0),3)</f>
        <v>3</v>
      </c>
    </row>
    <row r="4005" spans="1:25" hidden="1" x14ac:dyDescent="0.2">
      <c r="A4005" s="21" t="s">
        <v>13153</v>
      </c>
      <c r="B4005" s="21" t="s">
        <v>13154</v>
      </c>
      <c r="C4005" s="37" t="s">
        <v>13155</v>
      </c>
      <c r="D4005" s="26" t="str">
        <f>[1]!b_calc_yield(A4005,日期设置!$B$2,F4005,1,R4005,1,O4005,L4005,S4005,)</f>
        <v>Fetching...</v>
      </c>
      <c r="E4005" s="26">
        <f t="shared" si="124"/>
        <v>25.730257497468756</v>
      </c>
      <c r="F4005" s="18">
        <f>[1]!b_dq_cleanprice($A4005,日期设置!B$2)</f>
        <v>59.644199999999998</v>
      </c>
      <c r="G4005" s="18" t="str">
        <f t="shared" si="125"/>
        <v>2.10 + 0</v>
      </c>
      <c r="H4005" s="27">
        <f>[1]!b_dq_pctchange($A4005,日期设置!$B$2,1)/100</f>
        <v>0</v>
      </c>
      <c r="I4005" s="26">
        <f>[1]!b_pq_pctchange(A4005,日期设置!$B$4,日期设置!$B$2,1)</f>
        <v>0</v>
      </c>
      <c r="J4005" s="26">
        <f>[1]!b_pq_pctchange(A4005,日期设置!$C$4,日期设置!$B$2,1)</f>
        <v>-1.0253542442098746</v>
      </c>
      <c r="K4005" s="52">
        <f>[1]!b_dq_amount($A4005,日期设置!B$2,2,10000)</f>
        <v>0</v>
      </c>
      <c r="L4005" s="26">
        <f>[1]!b_info_latestpar(A4005,日期设置!$B$2)</f>
        <v>60</v>
      </c>
      <c r="M4005" s="6">
        <f>[1]!b_info_outstandingbalance($A4005,日期设置!B$2)</f>
        <v>5.28</v>
      </c>
      <c r="N4005" s="7" t="str">
        <f>[1]!b_info_latestissurercreditrating2(A4005,日期设置!$B$2,"102","1")</f>
        <v>AA-</v>
      </c>
      <c r="O4005" s="8">
        <v>6.45</v>
      </c>
      <c r="P4005" s="9">
        <f>[1]!b_info_repurchasedate(A4005)</f>
        <v>0</v>
      </c>
      <c r="Q4005" s="8" t="s">
        <v>16075</v>
      </c>
      <c r="R4005" s="2" t="str">
        <f>IF((--IF(P4005=0,Q4005,P4005))&gt;(--日期设置!$B$2),IF(P4005=0,Q4005,P4005),Q4005)</f>
        <v>2023-04-29</v>
      </c>
      <c r="S4005" s="2" t="s">
        <v>18687</v>
      </c>
      <c r="T4005" s="8">
        <f>[1]!b_anal_ptmyear($A4005,日期设置!$B$2)</f>
        <v>2.1041095890410957</v>
      </c>
      <c r="U4005" s="8">
        <f>[1]!b_anal_termifexercise($A4005,日期设置!B$2)</f>
        <v>0</v>
      </c>
      <c r="V4005" s="10">
        <f>[1]!b_dq_dirtyprice(A4005,日期设置!$B$2)</f>
        <v>63.1113</v>
      </c>
      <c r="W4005" s="11">
        <f>IF(U4005=0,ROUNDUP((Q4005-日期设置!$B$2)/365,0),ROUNDUP((R4005-日期设置!$B$2)/365,0))</f>
        <v>3</v>
      </c>
      <c r="X4005" s="18">
        <f>_xlfn.IFNA(VLOOKUP(A4005,过往入选债券!A:D,4,0),2)</f>
        <v>2</v>
      </c>
      <c r="Y4005">
        <f>_xlfn.IFNA(VLOOKUP(C4005,[2]Sheet1!$A:$A,1,0),3)</f>
        <v>3</v>
      </c>
    </row>
    <row r="4006" spans="1:25" hidden="1" x14ac:dyDescent="0.2">
      <c r="A4006" s="21" t="s">
        <v>3970</v>
      </c>
      <c r="B4006" s="21" t="s">
        <v>3971</v>
      </c>
      <c r="C4006" s="37" t="s">
        <v>3972</v>
      </c>
      <c r="D4006" s="26" t="str">
        <f>[1]!b_calc_yield(A4006,日期设置!$B$2,F4006,1,R4006,1,O4006,L4006,S4006,)</f>
        <v>Fetching...</v>
      </c>
      <c r="E4006" s="26">
        <f t="shared" si="124"/>
        <v>9.2678306520652463</v>
      </c>
      <c r="F4006" s="18">
        <f>[1]!b_dq_cleanprice($A4006,日期设置!B$2)</f>
        <v>98.57</v>
      </c>
      <c r="G4006" s="18" t="str">
        <f t="shared" si="125"/>
        <v>1.93 + 0</v>
      </c>
      <c r="H4006" s="27">
        <f>[1]!b_dq_pctchange($A4006,日期设置!$B$2,1)/100</f>
        <v>0</v>
      </c>
      <c r="I4006" s="26">
        <f>[1]!b_pq_pctchange(A4006,日期设置!$B$4,日期设置!$B$2,1)</f>
        <v>0.31855236777022317</v>
      </c>
      <c r="J4006" s="26">
        <f>[1]!b_pq_pctchange(A4006,日期设置!$C$4,日期设置!$B$2,1)</f>
        <v>0.1398931041944517</v>
      </c>
      <c r="K4006" s="52">
        <f>[1]!b_dq_amount($A4006,日期设置!B$2,2,10000)</f>
        <v>0</v>
      </c>
      <c r="L4006" s="26">
        <f>[1]!b_info_latestpar(A4006,日期设置!$B$2)</f>
        <v>100</v>
      </c>
      <c r="M4006" s="6">
        <f>[1]!b_info_outstandingbalance($A4006,日期设置!B$2)</f>
        <v>5</v>
      </c>
      <c r="N4006" s="7">
        <f>[1]!b_info_latestissurercreditrating2(A4006,日期设置!$B$2,"102","1")</f>
        <v>0</v>
      </c>
      <c r="O4006" s="8">
        <v>3.99</v>
      </c>
      <c r="P4006" s="9">
        <f>[1]!b_info_repurchasedate(A4006)</f>
        <v>0</v>
      </c>
      <c r="Q4006" s="8" t="s">
        <v>16833</v>
      </c>
      <c r="R4006" s="2" t="str">
        <f>IF((--IF(P4006=0,Q4006,P4006))&gt;(--日期设置!$B$2),IF(P4006=0,Q4006,P4006),Q4006)</f>
        <v>2023-02-27</v>
      </c>
      <c r="S4006" s="2" t="s">
        <v>18531</v>
      </c>
      <c r="T4006" s="8">
        <f>[1]!b_anal_ptmyear($A4006,日期设置!$B$2)</f>
        <v>1.9369863013698629</v>
      </c>
      <c r="U4006" s="8">
        <f>[1]!b_anal_termifexercise($A4006,日期设置!B$2)</f>
        <v>0</v>
      </c>
      <c r="V4006" s="10">
        <f>[1]!b_dq_dirtyprice(A4006,日期设置!$B$2)</f>
        <v>98.821399999999997</v>
      </c>
      <c r="W4006" s="11">
        <f>IF(U4006=0,ROUNDUP((Q4006-日期设置!$B$2)/365,0),ROUNDUP((R4006-日期设置!$B$2)/365,0))</f>
        <v>2</v>
      </c>
      <c r="X4006" s="18">
        <f>_xlfn.IFNA(VLOOKUP(A4006,过往入选债券!A:D,4,0),2)</f>
        <v>2</v>
      </c>
      <c r="Y4006">
        <f>_xlfn.IFNA(VLOOKUP(C4006,[2]Sheet1!$A:$A,1,0),3)</f>
        <v>3</v>
      </c>
    </row>
    <row r="4007" spans="1:25" hidden="1" x14ac:dyDescent="0.2">
      <c r="A4007" s="28" t="s">
        <v>21362</v>
      </c>
      <c r="B4007" s="28" t="s">
        <v>21363</v>
      </c>
      <c r="C4007" s="39" t="s">
        <v>19740</v>
      </c>
      <c r="D4007" s="26" t="str">
        <f>[1]!b_calc_yield(A4007,日期设置!$B$2,F4007,1,R4007,1,O4007,L4007,S4007,)</f>
        <v>Fetching...</v>
      </c>
      <c r="E4007" s="26">
        <f t="shared" si="124"/>
        <v>12.356442763806497</v>
      </c>
      <c r="F4007" s="18">
        <f>[1]!b_dq_cleanprice($A4007,日期设置!B$2)</f>
        <v>99.499799999999993</v>
      </c>
      <c r="G4007" s="18" t="str">
        <f t="shared" si="125"/>
        <v>2.62 + 2.62</v>
      </c>
      <c r="H4007" s="27">
        <f>[1]!b_dq_pctchange($A4007,日期设置!$B$2,1)/100</f>
        <v>0</v>
      </c>
      <c r="I4007" s="26">
        <f>[1]!b_pq_pctchange(A4007,日期设置!$B$4,日期设置!$B$2,1)</f>
        <v>0</v>
      </c>
      <c r="J4007" s="26">
        <f>[1]!b_pq_pctchange(A4007,日期设置!$C$4,日期设置!$B$2,1)</f>
        <v>0</v>
      </c>
      <c r="K4007" s="52">
        <f>[1]!b_dq_amount($A4007,日期设置!B$2,2,10000)</f>
        <v>0</v>
      </c>
      <c r="L4007" s="26">
        <f>[1]!b_info_latestpar(A4007,日期设置!$B$2)</f>
        <v>100</v>
      </c>
      <c r="M4007" s="6">
        <f>[1]!b_info_outstandingbalance($A4007,日期设置!B$2)</f>
        <v>5</v>
      </c>
      <c r="N4007" s="7" t="str">
        <f>[1]!b_info_latestissurercreditrating2(A4007,日期设置!$B$2,"102","1")</f>
        <v>AAA</v>
      </c>
      <c r="O4007" s="43">
        <v>4.58</v>
      </c>
      <c r="P4007" s="9">
        <f>[1]!b_info_repurchasedate(A4007)</f>
        <v>0</v>
      </c>
      <c r="Q4007" s="31" t="s">
        <v>16459</v>
      </c>
      <c r="R4007" s="2" t="str">
        <f>IF((--IF(P4007=0,Q4007,P4007))&gt;(--日期设置!$B$2),IF(P4007=0,Q4007,P4007),Q4007)</f>
        <v>2023-11-04</v>
      </c>
      <c r="S4007" s="31" t="s">
        <v>21678</v>
      </c>
      <c r="T4007" s="8">
        <f>[1]!b_anal_ptmyear($A4007,日期设置!$B$2)</f>
        <v>2.6219178082191781</v>
      </c>
      <c r="U4007" s="8">
        <f>[1]!b_anal_termifexercise($A4007,日期设置!B$2)</f>
        <v>2.6219178082191781</v>
      </c>
      <c r="V4007" s="10">
        <f>[1]!b_dq_dirtyprice(A4007,日期设置!$B$2)</f>
        <v>101.23139999999999</v>
      </c>
      <c r="W4007" s="11">
        <f>IF(U4007=0,ROUNDUP((Q4007-日期设置!$B$2)/365,0),ROUNDUP((R4007-日期设置!$B$2)/365,0))</f>
        <v>3</v>
      </c>
      <c r="X4007" s="18">
        <f>_xlfn.IFNA(VLOOKUP(A4007,过往入选债券!A:D,4,0),2)</f>
        <v>2</v>
      </c>
      <c r="Y4007">
        <f>_xlfn.IFNA(VLOOKUP(C4007,[2]Sheet1!$A:$A,1,0),3)</f>
        <v>3</v>
      </c>
    </row>
    <row r="4008" spans="1:25" hidden="1" x14ac:dyDescent="0.2">
      <c r="A4008" s="28" t="s">
        <v>20264</v>
      </c>
      <c r="B4008" s="28" t="s">
        <v>20265</v>
      </c>
      <c r="C4008" s="39" t="s">
        <v>9322</v>
      </c>
      <c r="D4008" s="26" t="str">
        <f>[1]!b_calc_yield(A4008,日期设置!$B$2,F4008,1,R4008,1,O4008,L4008,S4008,)</f>
        <v>Fetching...</v>
      </c>
      <c r="E4008" s="26">
        <f t="shared" si="124"/>
        <v>2.4340979822337738</v>
      </c>
      <c r="F4008" s="18">
        <f>[1]!b_dq_cleanprice($A4008,日期设置!B$2)</f>
        <v>99.746799999999993</v>
      </c>
      <c r="G4008" s="18" t="str">
        <f t="shared" si="125"/>
        <v>0.50 + 0</v>
      </c>
      <c r="H4008" s="27">
        <f>[1]!b_dq_pctchange($A4008,日期设置!$B$2,1)/100</f>
        <v>0</v>
      </c>
      <c r="I4008" s="26">
        <f>[1]!b_pq_pctchange(A4008,日期设置!$B$4,日期设置!$B$2,1)</f>
        <v>0</v>
      </c>
      <c r="J4008" s="26">
        <f>[1]!b_pq_pctchange(A4008,日期设置!$C$4,日期设置!$B$2,1)</f>
        <v>0.29823972199150728</v>
      </c>
      <c r="K4008" s="52">
        <f>[1]!b_dq_amount($A4008,日期设置!B$2,2,10000)</f>
        <v>0</v>
      </c>
      <c r="L4008" s="26">
        <f>[1]!b_info_latestpar(A4008,日期设置!$B$2)</f>
        <v>100</v>
      </c>
      <c r="M4008" s="6">
        <f>[1]!b_info_outstandingbalance($A4008,日期设置!B$2)</f>
        <v>9</v>
      </c>
      <c r="N4008" s="7" t="str">
        <f>[1]!b_info_latestissurercreditrating2(A4008,日期设置!$B$2,"102","1")</f>
        <v>AA</v>
      </c>
      <c r="O4008" s="8">
        <v>4.37</v>
      </c>
      <c r="P4008" s="9">
        <f>[1]!b_info_repurchasedate(A4008)</f>
        <v>0</v>
      </c>
      <c r="Q4008" s="8" t="s">
        <v>20856</v>
      </c>
      <c r="R4008" s="2" t="str">
        <f>IF((--IF(P4008=0,Q4008,P4008))&gt;(--日期设置!$B$2),IF(P4008=0,Q4008,P4008),Q4008)</f>
        <v>2021-09-24</v>
      </c>
      <c r="S4008" s="31" t="s">
        <v>17569</v>
      </c>
      <c r="T4008" s="8">
        <f>[1]!b_anal_ptmyear($A4008,日期设置!$B$2)</f>
        <v>0.50958904109589043</v>
      </c>
      <c r="U4008" s="8">
        <f>[1]!b_anal_termifexercise($A4008,日期设置!B$2)</f>
        <v>0</v>
      </c>
      <c r="V4008" s="10">
        <f>[1]!b_dq_dirtyprice(A4008,日期设置!$B$2)</f>
        <v>101.8899</v>
      </c>
      <c r="W4008" s="11">
        <f>IF(U4008=0,ROUNDUP((Q4008-日期设置!$B$2)/365,0),ROUNDUP((R4008-日期设置!$B$2)/365,0))</f>
        <v>1</v>
      </c>
      <c r="X4008" s="18">
        <f>_xlfn.IFNA(VLOOKUP(A4008,过往入选债券!A:D,4,0),2)</f>
        <v>2</v>
      </c>
      <c r="Y4008">
        <f>_xlfn.IFNA(VLOOKUP(C4008,[2]Sheet1!$A:$A,1,0),3)</f>
        <v>3</v>
      </c>
    </row>
    <row r="4009" spans="1:25" hidden="1" x14ac:dyDescent="0.2">
      <c r="A4009" s="21" t="s">
        <v>10193</v>
      </c>
      <c r="B4009" s="21" t="s">
        <v>10194</v>
      </c>
      <c r="C4009" s="37" t="s">
        <v>270</v>
      </c>
      <c r="D4009" s="26" t="str">
        <f>[1]!b_calc_yield(A4009,日期设置!$B$2,F4009,1,R4009,1,O4009,L4009,S4009,)</f>
        <v>Fetching...</v>
      </c>
      <c r="E4009" s="26">
        <f t="shared" si="124"/>
        <v>9.5978693060326581</v>
      </c>
      <c r="F4009" s="18">
        <f>[1]!b_dq_cleanprice($A4009,日期设置!B$2)</f>
        <v>97.354299999999995</v>
      </c>
      <c r="G4009" s="18" t="str">
        <f t="shared" si="125"/>
        <v>2.06 + 0</v>
      </c>
      <c r="H4009" s="27">
        <f>[1]!b_dq_pctchange($A4009,日期设置!$B$2,1)/100</f>
        <v>0</v>
      </c>
      <c r="I4009" s="26">
        <f>[1]!b_pq_pctchange(A4009,日期设置!$B$4,日期设置!$B$2,1)</f>
        <v>0</v>
      </c>
      <c r="J4009" s="26">
        <f>[1]!b_pq_pctchange(A4009,日期设置!$C$4,日期设置!$B$2,1)</f>
        <v>0</v>
      </c>
      <c r="K4009" s="52">
        <f>[1]!b_dq_amount($A4009,日期设置!B$2,2,10000)</f>
        <v>0</v>
      </c>
      <c r="L4009" s="26">
        <f>[1]!b_info_latestpar(A4009,日期设置!$B$2)</f>
        <v>100</v>
      </c>
      <c r="M4009" s="6">
        <f>[1]!b_info_outstandingbalance($A4009,日期设置!B$2)</f>
        <v>10</v>
      </c>
      <c r="N4009" s="7" t="str">
        <f>[1]!b_info_latestissurercreditrating2(A4009,日期设置!$B$2,"102","1")</f>
        <v>AAA</v>
      </c>
      <c r="O4009" s="8">
        <v>3.4</v>
      </c>
      <c r="P4009" s="9">
        <f>[1]!b_info_repurchasedate(A4009)</f>
        <v>0</v>
      </c>
      <c r="Q4009" s="8" t="s">
        <v>16705</v>
      </c>
      <c r="R4009" s="2" t="str">
        <f>IF((--IF(P4009=0,Q4009,P4009))&gt;(--日期设置!$B$2),IF(P4009=0,Q4009,P4009),Q4009)</f>
        <v>2023-04-13</v>
      </c>
      <c r="S4009" s="2" t="s">
        <v>17803</v>
      </c>
      <c r="T4009" s="8">
        <f>[1]!b_anal_ptmyear($A4009,日期设置!$B$2)</f>
        <v>2.0602739726027397</v>
      </c>
      <c r="U4009" s="8">
        <f>[1]!b_anal_termifexercise($A4009,日期设置!B$2)</f>
        <v>0</v>
      </c>
      <c r="V4009" s="10">
        <f>[1]!b_dq_dirtyprice(A4009,日期设置!$B$2)</f>
        <v>100.54940000000001</v>
      </c>
      <c r="W4009" s="11">
        <f>IF(U4009=0,ROUNDUP((Q4009-日期设置!$B$2)/365,0),ROUNDUP((R4009-日期设置!$B$2)/365,0))</f>
        <v>3</v>
      </c>
      <c r="X4009" s="18">
        <f>_xlfn.IFNA(VLOOKUP(A4009,过往入选债券!A:D,4,0),2)</f>
        <v>2</v>
      </c>
      <c r="Y4009">
        <f>_xlfn.IFNA(VLOOKUP(C4009,[2]Sheet1!$A:$A,1,0),3)</f>
        <v>3</v>
      </c>
    </row>
    <row r="4010" spans="1:25" hidden="1" x14ac:dyDescent="0.2">
      <c r="A4010" s="28" t="s">
        <v>19145</v>
      </c>
      <c r="B4010" s="28" t="s">
        <v>19146</v>
      </c>
      <c r="C4010" s="38" t="s">
        <v>19147</v>
      </c>
      <c r="D4010" s="26" t="str">
        <f>[1]!b_calc_yield(A4010,日期设置!$B$2,F4010,1,R4010,1,O4010,L4010,S4010,)</f>
        <v>Fetching...</v>
      </c>
      <c r="E4010" s="26">
        <f t="shared" si="124"/>
        <v>11.05790571247911</v>
      </c>
      <c r="F4010" s="18">
        <f>[1]!b_dq_cleanprice($A4010,日期设置!B$2)</f>
        <v>99.982500000000002</v>
      </c>
      <c r="G4010" s="18" t="str">
        <f t="shared" si="125"/>
        <v>2.37 + 0</v>
      </c>
      <c r="H4010" s="27">
        <f>[1]!b_dq_pctchange($A4010,日期设置!$B$2,1)/100</f>
        <v>0</v>
      </c>
      <c r="I4010" s="26">
        <f>[1]!b_pq_pctchange(A4010,日期设置!$B$4,日期设置!$B$2,1)</f>
        <v>0</v>
      </c>
      <c r="J4010" s="26">
        <f>[1]!b_pq_pctchange(A4010,日期设置!$C$4,日期设置!$B$2,1)</f>
        <v>0</v>
      </c>
      <c r="K4010" s="52">
        <f>[1]!b_dq_amount($A4010,日期设置!B$2,2,10000)</f>
        <v>0</v>
      </c>
      <c r="L4010" s="26">
        <f>[1]!b_info_latestpar(A4010,日期设置!$B$2)</f>
        <v>100</v>
      </c>
      <c r="M4010" s="6">
        <f>[1]!b_info_outstandingbalance($A4010,日期设置!B$2)</f>
        <v>3</v>
      </c>
      <c r="N4010" s="7">
        <f>[1]!b_info_latestissurercreditrating2(A4010,日期设置!$B$2,"102","1")</f>
        <v>0</v>
      </c>
      <c r="O4010" s="8">
        <v>4.78</v>
      </c>
      <c r="P4010" s="9">
        <f>[1]!b_info_repurchasedate(A4010)</f>
        <v>0</v>
      </c>
      <c r="Q4010" s="8" t="s">
        <v>16187</v>
      </c>
      <c r="R4010" s="2" t="str">
        <f>IF((--IF(P4010=0,Q4010,P4010))&gt;(--日期设置!$B$2),IF(P4010=0,Q4010,P4010),Q4010)</f>
        <v>2023-08-07</v>
      </c>
      <c r="S4010" s="31" t="s">
        <v>19130</v>
      </c>
      <c r="T4010" s="8">
        <f>[1]!b_anal_ptmyear($A4010,日期设置!$B$2)</f>
        <v>2.3780821917808219</v>
      </c>
      <c r="U4010" s="8">
        <f>[1]!b_anal_termifexercise($A4010,日期设置!B$2)</f>
        <v>0</v>
      </c>
      <c r="V4010" s="10">
        <f>[1]!b_dq_dirtyprice(A4010,日期设置!$B$2)</f>
        <v>102.95529999999999</v>
      </c>
      <c r="W4010" s="11">
        <f>IF(U4010=0,ROUNDUP((Q4010-日期设置!$B$2)/365,0),ROUNDUP((R4010-日期设置!$B$2)/365,0))</f>
        <v>3</v>
      </c>
      <c r="X4010" s="18">
        <f>_xlfn.IFNA(VLOOKUP(A4010,过往入选债券!A:D,4,0),2)</f>
        <v>2</v>
      </c>
      <c r="Y4010">
        <f>_xlfn.IFNA(VLOOKUP(C4010,[2]Sheet1!$A:$A,1,0),3)</f>
        <v>3</v>
      </c>
    </row>
    <row r="4011" spans="1:25" hidden="1" x14ac:dyDescent="0.2">
      <c r="A4011" s="21" t="s">
        <v>2928</v>
      </c>
      <c r="B4011" s="21" t="s">
        <v>2929</v>
      </c>
      <c r="C4011" s="37" t="s">
        <v>1500</v>
      </c>
      <c r="D4011" s="26" t="str">
        <f>[1]!b_calc_yield(A4011,日期设置!$B$2,F4011,1,R4011,1,O4011,L4011,S4011,)</f>
        <v>Fetching...</v>
      </c>
      <c r="E4011" s="26">
        <f t="shared" si="124"/>
        <v>4.7230646651312158</v>
      </c>
      <c r="F4011" s="18">
        <f>[1]!b_dq_cleanprice($A4011,日期设置!B$2)</f>
        <v>102.9384</v>
      </c>
      <c r="G4011" s="18" t="str">
        <f t="shared" si="125"/>
        <v>3.05 + 1.05</v>
      </c>
      <c r="H4011" s="27">
        <f>[1]!b_dq_pctchange($A4011,日期设置!$B$2,1)/100</f>
        <v>0</v>
      </c>
      <c r="I4011" s="26">
        <f>[1]!b_pq_pctchange(A4011,日期设置!$B$4,日期设置!$B$2,1)</f>
        <v>0</v>
      </c>
      <c r="J4011" s="26">
        <f>[1]!b_pq_pctchange(A4011,日期设置!$C$4,日期设置!$B$2,1)</f>
        <v>2.3417542557258059E-2</v>
      </c>
      <c r="K4011" s="52">
        <f>[1]!b_dq_amount($A4011,日期设置!B$2,2,10000)</f>
        <v>0</v>
      </c>
      <c r="L4011" s="26">
        <f>[1]!b_info_latestpar(A4011,日期设置!$B$2)</f>
        <v>100</v>
      </c>
      <c r="M4011" s="6">
        <f>[1]!b_info_outstandingbalance($A4011,日期设置!B$2)</f>
        <v>4</v>
      </c>
      <c r="N4011" s="7">
        <f>[1]!b_info_latestissurercreditrating2(A4011,日期设置!$B$2,"102","1")</f>
        <v>0</v>
      </c>
      <c r="O4011" s="8">
        <v>7.7</v>
      </c>
      <c r="P4011" s="9" t="str">
        <f>[1]!b_info_repurchasedate(A4011)</f>
        <v>2022-04-12</v>
      </c>
      <c r="Q4011" s="8" t="s">
        <v>16479</v>
      </c>
      <c r="R4011" s="2" t="str">
        <f>IF((--IF(P4011=0,Q4011,P4011))&gt;(--日期设置!$B$2),IF(P4011=0,Q4011,P4011),Q4011)</f>
        <v>2022-04-12</v>
      </c>
      <c r="S4011" s="2" t="s">
        <v>18240</v>
      </c>
      <c r="T4011" s="8">
        <f>[1]!b_anal_ptmyear($A4011,日期设置!$B$2)</f>
        <v>3.0575342465753423</v>
      </c>
      <c r="U4011" s="8">
        <f>[1]!b_anal_termifexercise($A4011,日期设置!B$2)</f>
        <v>1.0575342465753426</v>
      </c>
      <c r="V4011" s="10">
        <f>[1]!b_dq_dirtyprice(A4011,日期设置!$B$2)</f>
        <v>110.19540000000001</v>
      </c>
      <c r="W4011" s="11">
        <f>IF(U4011=0,ROUNDUP((Q4011-日期设置!$B$2)/365,0),ROUNDUP((R4011-日期设置!$B$2)/365,0))</f>
        <v>2</v>
      </c>
      <c r="X4011" s="18">
        <f>_xlfn.IFNA(VLOOKUP(A4011,过往入选债券!A:D,4,0),2)</f>
        <v>2</v>
      </c>
      <c r="Y4011">
        <f>_xlfn.IFNA(VLOOKUP(C4011,[2]Sheet1!$A:$A,1,0),3)</f>
        <v>3</v>
      </c>
    </row>
    <row r="4012" spans="1:25" hidden="1" x14ac:dyDescent="0.2">
      <c r="A4012" s="21" t="s">
        <v>11271</v>
      </c>
      <c r="B4012" s="21" t="s">
        <v>11272</v>
      </c>
      <c r="C4012" s="37" t="s">
        <v>447</v>
      </c>
      <c r="D4012" s="26" t="str">
        <f>[1]!b_calc_yield(A4012,日期设置!$B$2,F4012,1,R4012,1,O4012,L4012,S4012,)</f>
        <v>Fetching...</v>
      </c>
      <c r="E4012" s="26">
        <f t="shared" si="124"/>
        <v>10.564691598856824</v>
      </c>
      <c r="F4012" s="18">
        <f>[1]!b_dq_cleanprice($A4012,日期设置!B$2)</f>
        <v>99.380099999999999</v>
      </c>
      <c r="G4012" s="18" t="str">
        <f t="shared" si="125"/>
        <v>2.27 + 0</v>
      </c>
      <c r="H4012" s="27">
        <f>[1]!b_dq_pctchange($A4012,日期设置!$B$2,1)/100</f>
        <v>0</v>
      </c>
      <c r="I4012" s="26">
        <f>[1]!b_pq_pctchange(A4012,日期设置!$B$4,日期设置!$B$2,1)</f>
        <v>0</v>
      </c>
      <c r="J4012" s="26">
        <f>[1]!b_pq_pctchange(A4012,日期设置!$C$4,日期设置!$B$2,1)</f>
        <v>0</v>
      </c>
      <c r="K4012" s="52">
        <f>[1]!b_dq_amount($A4012,日期设置!B$2,2,10000)</f>
        <v>0</v>
      </c>
      <c r="L4012" s="26">
        <f>[1]!b_info_latestpar(A4012,日期设置!$B$2)</f>
        <v>100</v>
      </c>
      <c r="M4012" s="6">
        <f>[1]!b_info_outstandingbalance($A4012,日期设置!B$2)</f>
        <v>4</v>
      </c>
      <c r="N4012" s="7" t="str">
        <f>[1]!b_info_latestissurercreditrating2(A4012,日期设置!$B$2,"102","1")</f>
        <v>AA+</v>
      </c>
      <c r="O4012" s="8">
        <v>4.49</v>
      </c>
      <c r="P4012" s="9">
        <f>[1]!b_info_repurchasedate(A4012)</f>
        <v>0</v>
      </c>
      <c r="Q4012" s="8" t="s">
        <v>16165</v>
      </c>
      <c r="R4012" s="2" t="str">
        <f>IF((--IF(P4012=0,Q4012,P4012))&gt;(--日期设置!$B$2),IF(P4012=0,Q4012,P4012),Q4012)</f>
        <v>2023-07-01</v>
      </c>
      <c r="S4012" s="2" t="s">
        <v>17954</v>
      </c>
      <c r="T4012" s="8">
        <f>[1]!b_anal_ptmyear($A4012,日期设置!$B$2)</f>
        <v>2.2767123287671232</v>
      </c>
      <c r="U4012" s="8">
        <f>[1]!b_anal_termifexercise($A4012,日期设置!B$2)</f>
        <v>0</v>
      </c>
      <c r="V4012" s="10">
        <f>[1]!b_dq_dirtyprice(A4012,日期设置!$B$2)</f>
        <v>102.6277</v>
      </c>
      <c r="W4012" s="11">
        <f>IF(U4012=0,ROUNDUP((Q4012-日期设置!$B$2)/365,0),ROUNDUP((R4012-日期设置!$B$2)/365,0))</f>
        <v>3</v>
      </c>
      <c r="X4012" s="18">
        <f>_xlfn.IFNA(VLOOKUP(A4012,过往入选债券!A:D,4,0),2)</f>
        <v>2</v>
      </c>
      <c r="Y4012">
        <f>_xlfn.IFNA(VLOOKUP(C4012,[2]Sheet1!$A:$A,1,0),3)</f>
        <v>3</v>
      </c>
    </row>
    <row r="4013" spans="1:25" hidden="1" x14ac:dyDescent="0.2">
      <c r="A4013" s="21" t="s">
        <v>14473</v>
      </c>
      <c r="B4013" s="21" t="s">
        <v>14474</v>
      </c>
      <c r="C4013" s="37" t="s">
        <v>890</v>
      </c>
      <c r="D4013" s="26" t="str">
        <f>[1]!b_calc_yield(A4013,日期设置!$B$2,F4013,1,R4013,1,O4013,L4013,S4013,)</f>
        <v>Fetching...</v>
      </c>
      <c r="E4013" s="26">
        <f t="shared" si="124"/>
        <v>24.521818258011606</v>
      </c>
      <c r="F4013" s="18">
        <f>[1]!b_dq_cleanprice($A4013,日期设置!B$2)</f>
        <v>83.48</v>
      </c>
      <c r="G4013" s="18" t="str">
        <f t="shared" si="125"/>
        <v>3.99 + 0</v>
      </c>
      <c r="H4013" s="27">
        <f>[1]!b_dq_pctchange($A4013,日期设置!$B$2,1)/100</f>
        <v>0</v>
      </c>
      <c r="I4013" s="26">
        <f>[1]!b_pq_pctchange(A4013,日期设置!$B$4,日期设置!$B$2,1)</f>
        <v>-19.999999999999993</v>
      </c>
      <c r="J4013" s="26">
        <f>[1]!b_pq_pctchange(A4013,日期设置!$C$4,日期设置!$B$2,1)</f>
        <v>-19.999999999999993</v>
      </c>
      <c r="K4013" s="52">
        <f>[1]!b_dq_amount($A4013,日期设置!B$2,2,10000)</f>
        <v>0</v>
      </c>
      <c r="L4013" s="26">
        <f>[1]!b_info_latestpar(A4013,日期设置!$B$2)</f>
        <v>80</v>
      </c>
      <c r="M4013" s="6">
        <f>[1]!b_info_outstandingbalance($A4013,日期设置!B$2)</f>
        <v>8</v>
      </c>
      <c r="N4013" s="7" t="str">
        <f>[1]!b_info_latestissurercreditrating2(A4013,日期设置!$B$2,"102","1")</f>
        <v>AA+</v>
      </c>
      <c r="O4013" s="8">
        <v>6</v>
      </c>
      <c r="P4013" s="9">
        <f>[1]!b_info_repurchasedate(A4013)</f>
        <v>0</v>
      </c>
      <c r="Q4013" s="8" t="s">
        <v>16417</v>
      </c>
      <c r="R4013" s="2" t="str">
        <f>IF((--IF(P4013=0,Q4013,P4013))&gt;(--日期设置!$B$2),IF(P4013=0,Q4013,P4013),Q4013)</f>
        <v>2025-03-19</v>
      </c>
      <c r="S4013" s="2" t="s">
        <v>17987</v>
      </c>
      <c r="T4013" s="8">
        <f>[1]!b_anal_ptmyear($A4013,日期设置!$B$2)</f>
        <v>3.9917808219178084</v>
      </c>
      <c r="U4013" s="8">
        <f>[1]!b_anal_termifexercise($A4013,日期设置!B$2)</f>
        <v>0</v>
      </c>
      <c r="V4013" s="10">
        <f>[1]!b_dq_dirtyprice(A4013,日期设置!$B$2)</f>
        <v>83.519499999999994</v>
      </c>
      <c r="W4013" s="11">
        <f>IF(U4013=0,ROUNDUP((Q4013-日期设置!$B$2)/365,0),ROUNDUP((R4013-日期设置!$B$2)/365,0))</f>
        <v>4</v>
      </c>
      <c r="X4013" s="18">
        <f>_xlfn.IFNA(VLOOKUP(A4013,过往入选债券!A:D,4,0),2)</f>
        <v>2</v>
      </c>
      <c r="Y4013">
        <f>_xlfn.IFNA(VLOOKUP(C4013,[2]Sheet1!$A:$A,1,0),3)</f>
        <v>3</v>
      </c>
    </row>
    <row r="4014" spans="1:25" hidden="1" x14ac:dyDescent="0.2">
      <c r="A4014" s="21" t="s">
        <v>10988</v>
      </c>
      <c r="B4014" s="21" t="s">
        <v>10989</v>
      </c>
      <c r="C4014" s="37" t="s">
        <v>413</v>
      </c>
      <c r="D4014" s="26" t="str">
        <f>[1]!b_calc_yield(A4014,日期设置!$B$2,F4014,1,R4014,1,O4014,L4014,S4014,)</f>
        <v>Fetching...</v>
      </c>
      <c r="E4014" s="26">
        <f t="shared" si="124"/>
        <v>10.153976952583776</v>
      </c>
      <c r="F4014" s="18">
        <f>[1]!b_dq_cleanprice($A4014,日期设置!B$2)</f>
        <v>97.001999999999995</v>
      </c>
      <c r="G4014" s="18" t="str">
        <f t="shared" si="125"/>
        <v>4.16 + 2.16</v>
      </c>
      <c r="H4014" s="27">
        <f>[1]!b_dq_pctchange($A4014,日期设置!$B$2,1)/100</f>
        <v>0</v>
      </c>
      <c r="I4014" s="26">
        <f>[1]!b_pq_pctchange(A4014,日期设置!$B$4,日期设置!$B$2,1)</f>
        <v>0</v>
      </c>
      <c r="J4014" s="26">
        <f>[1]!b_pq_pctchange(A4014,日期设置!$C$4,日期设置!$B$2,1)</f>
        <v>-0.20370370370371141</v>
      </c>
      <c r="K4014" s="52">
        <f>[1]!b_dq_amount($A4014,日期设置!B$2,2,10000)</f>
        <v>0</v>
      </c>
      <c r="L4014" s="26">
        <f>[1]!b_info_latestpar(A4014,日期设置!$B$2)</f>
        <v>100</v>
      </c>
      <c r="M4014" s="6">
        <f>[1]!b_info_outstandingbalance($A4014,日期设置!B$2)</f>
        <v>6</v>
      </c>
      <c r="N4014" s="7" t="str">
        <f>[1]!b_info_latestissurercreditrating2(A4014,日期设置!$B$2,"102","1")</f>
        <v>AA+</v>
      </c>
      <c r="O4014" s="8">
        <v>3.29</v>
      </c>
      <c r="P4014" s="9" t="str">
        <f>[1]!b_info_repurchasedate(A4014)</f>
        <v>2023-05-22</v>
      </c>
      <c r="Q4014" s="8" t="s">
        <v>16808</v>
      </c>
      <c r="R4014" s="2" t="str">
        <f>IF((--IF(P4014=0,Q4014,P4014))&gt;(--日期设置!$B$2),IF(P4014=0,Q4014,P4014),Q4014)</f>
        <v>2023-05-22</v>
      </c>
      <c r="S4014" s="2" t="s">
        <v>18238</v>
      </c>
      <c r="T4014" s="8">
        <f>[1]!b_anal_ptmyear($A4014,日期设置!$B$2)</f>
        <v>4.1671232876712327</v>
      </c>
      <c r="U4014" s="8">
        <f>[1]!b_anal_termifexercise($A4014,日期设置!B$2)</f>
        <v>2.1671232876712327</v>
      </c>
      <c r="V4014" s="10">
        <f>[1]!b_dq_dirtyprice(A4014,日期设置!$B$2)</f>
        <v>99.742199999999997</v>
      </c>
      <c r="W4014" s="11">
        <f>IF(U4014=0,ROUNDUP((Q4014-日期设置!$B$2)/365,0),ROUNDUP((R4014-日期设置!$B$2)/365,0))</f>
        <v>3</v>
      </c>
      <c r="X4014" s="18">
        <f>_xlfn.IFNA(VLOOKUP(A4014,过往入选债券!A:D,4,0),2)</f>
        <v>2</v>
      </c>
      <c r="Y4014">
        <f>_xlfn.IFNA(VLOOKUP(C4014,[2]Sheet1!$A:$A,1,0),3)</f>
        <v>3</v>
      </c>
    </row>
    <row r="4015" spans="1:25" hidden="1" x14ac:dyDescent="0.2">
      <c r="A4015" s="21" t="s">
        <v>4540</v>
      </c>
      <c r="B4015" s="21" t="s">
        <v>4541</v>
      </c>
      <c r="C4015" s="37" t="s">
        <v>114</v>
      </c>
      <c r="D4015" s="26" t="str">
        <f>[1]!b_calc_yield(A4015,日期设置!$B$2,F4015,1,R4015,1,O4015,L4015,S4015,)</f>
        <v>Fetching...</v>
      </c>
      <c r="E4015" s="26">
        <f t="shared" si="124"/>
        <v>10.311036517690365</v>
      </c>
      <c r="F4015" s="18">
        <f>[1]!b_dq_cleanprice($A4015,日期设置!B$2)</f>
        <v>99.829300000000003</v>
      </c>
      <c r="G4015" s="18" t="str">
        <f t="shared" si="125"/>
        <v>4.23 + 2.23</v>
      </c>
      <c r="H4015" s="27">
        <f>[1]!b_dq_pctchange($A4015,日期设置!$B$2,1)/100</f>
        <v>0</v>
      </c>
      <c r="I4015" s="26">
        <f>[1]!b_pq_pctchange(A4015,日期设置!$B$4,日期设置!$B$2,1)</f>
        <v>0</v>
      </c>
      <c r="J4015" s="26">
        <f>[1]!b_pq_pctchange(A4015,日期设置!$C$4,日期设置!$B$2,1)</f>
        <v>0</v>
      </c>
      <c r="K4015" s="52">
        <f>[1]!b_dq_amount($A4015,日期设置!B$2,2,10000)</f>
        <v>0</v>
      </c>
      <c r="L4015" s="26">
        <f>[1]!b_info_latestpar(A4015,日期设置!$B$2)</f>
        <v>100</v>
      </c>
      <c r="M4015" s="6">
        <f>[1]!b_info_outstandingbalance($A4015,日期设置!B$2)</f>
        <v>10</v>
      </c>
      <c r="N4015" s="7">
        <f>[1]!b_info_latestissurercreditrating2(A4015,日期设置!$B$2,"102","1")</f>
        <v>0</v>
      </c>
      <c r="O4015" s="8">
        <v>4.7</v>
      </c>
      <c r="P4015" s="9" t="str">
        <f>[1]!b_info_repurchasedate(A4015)</f>
        <v>2023-06-15</v>
      </c>
      <c r="Q4015" s="8" t="s">
        <v>16944</v>
      </c>
      <c r="R4015" s="2" t="str">
        <f>IF((--IF(P4015=0,Q4015,P4015))&gt;(--日期设置!$B$2),IF(P4015=0,Q4015,P4015),Q4015)</f>
        <v>2023-06-15</v>
      </c>
      <c r="S4015" s="2" t="s">
        <v>17862</v>
      </c>
      <c r="T4015" s="8">
        <f>[1]!b_anal_ptmyear($A4015,日期设置!$B$2)</f>
        <v>4.2328767123287667</v>
      </c>
      <c r="U4015" s="8">
        <f>[1]!b_anal_termifexercise($A4015,日期设置!B$2)</f>
        <v>2.2328767123287672</v>
      </c>
      <c r="V4015" s="10">
        <f>[1]!b_dq_dirtyprice(A4015,日期设置!$B$2)</f>
        <v>103.4348</v>
      </c>
      <c r="W4015" s="11">
        <f>IF(U4015=0,ROUNDUP((Q4015-日期设置!$B$2)/365,0),ROUNDUP((R4015-日期设置!$B$2)/365,0))</f>
        <v>3</v>
      </c>
      <c r="X4015" s="18">
        <f>_xlfn.IFNA(VLOOKUP(A4015,过往入选债券!A:D,4,0),2)</f>
        <v>2</v>
      </c>
      <c r="Y4015">
        <f>_xlfn.IFNA(VLOOKUP(C4015,[2]Sheet1!$A:$A,1,0),3)</f>
        <v>3</v>
      </c>
    </row>
    <row r="4016" spans="1:25" hidden="1" x14ac:dyDescent="0.2">
      <c r="A4016" s="21" t="s">
        <v>3776</v>
      </c>
      <c r="B4016" s="21" t="s">
        <v>3777</v>
      </c>
      <c r="C4016" s="37" t="s">
        <v>2443</v>
      </c>
      <c r="D4016" s="26" t="str">
        <f>[1]!b_calc_yield(A4016,日期设置!$B$2,F4016,1,R4016,1,O4016,L4016,S4016,)</f>
        <v>Fetching...</v>
      </c>
      <c r="E4016" s="26">
        <f t="shared" si="124"/>
        <v>8.4667646708252331</v>
      </c>
      <c r="F4016" s="18">
        <f>[1]!b_dq_cleanprice($A4016,日期设置!B$2)</f>
        <v>99.692999999999998</v>
      </c>
      <c r="G4016" s="18" t="str">
        <f t="shared" si="125"/>
        <v>1.78 + 0</v>
      </c>
      <c r="H4016" s="27">
        <f>[1]!b_dq_pctchange($A4016,日期设置!$B$2,1)/100</f>
        <v>0</v>
      </c>
      <c r="I4016" s="26">
        <f>[1]!b_pq_pctchange(A4016,日期设置!$B$4,日期设置!$B$2,1)</f>
        <v>0</v>
      </c>
      <c r="J4016" s="26">
        <f>[1]!b_pq_pctchange(A4016,日期设置!$C$4,日期设置!$B$2,1)</f>
        <v>0</v>
      </c>
      <c r="K4016" s="52">
        <f>[1]!b_dq_amount($A4016,日期设置!B$2,2,10000)</f>
        <v>0</v>
      </c>
      <c r="L4016" s="26">
        <f>[1]!b_info_latestpar(A4016,日期设置!$B$2)</f>
        <v>100</v>
      </c>
      <c r="M4016" s="6">
        <f>[1]!b_info_outstandingbalance($A4016,日期设置!B$2)</f>
        <v>3</v>
      </c>
      <c r="N4016" s="7">
        <f>[1]!b_info_latestissurercreditrating2(A4016,日期设置!$B$2,"102","1")</f>
        <v>0</v>
      </c>
      <c r="O4016" s="8">
        <v>4.5999999999999996</v>
      </c>
      <c r="P4016" s="9">
        <f>[1]!b_info_repurchasedate(A4016)</f>
        <v>0</v>
      </c>
      <c r="Q4016" s="8" t="s">
        <v>16608</v>
      </c>
      <c r="R4016" s="2" t="str">
        <f>IF((--IF(P4016=0,Q4016,P4016))&gt;(--日期设置!$B$2),IF(P4016=0,Q4016,P4016),Q4016)</f>
        <v>2023-01-03</v>
      </c>
      <c r="S4016" s="2" t="s">
        <v>18359</v>
      </c>
      <c r="T4016" s="8">
        <f>[1]!b_anal_ptmyear($A4016,日期设置!$B$2)</f>
        <v>1.7863013698630137</v>
      </c>
      <c r="U4016" s="8">
        <f>[1]!b_anal_termifexercise($A4016,日期设置!B$2)</f>
        <v>0</v>
      </c>
      <c r="V4016" s="10">
        <f>[1]!b_dq_dirtyprice(A4016,日期设置!$B$2)</f>
        <v>100.676</v>
      </c>
      <c r="W4016" s="11">
        <f>IF(U4016=0,ROUNDUP((Q4016-日期设置!$B$2)/365,0),ROUNDUP((R4016-日期设置!$B$2)/365,0))</f>
        <v>2</v>
      </c>
      <c r="X4016" s="18">
        <f>_xlfn.IFNA(VLOOKUP(A4016,过往入选债券!A:D,4,0),2)</f>
        <v>2</v>
      </c>
      <c r="Y4016">
        <f>_xlfn.IFNA(VLOOKUP(C4016,[2]Sheet1!$A:$A,1,0),3)</f>
        <v>3</v>
      </c>
    </row>
    <row r="4017" spans="1:25" hidden="1" x14ac:dyDescent="0.2">
      <c r="A4017" s="21" t="s">
        <v>9452</v>
      </c>
      <c r="B4017" s="21" t="s">
        <v>9453</v>
      </c>
      <c r="C4017" s="37" t="s">
        <v>432</v>
      </c>
      <c r="D4017" s="26" t="str">
        <f>[1]!b_calc_yield(A4017,日期设置!$B$2,F4017,1,R4017,1,O4017,L4017,S4017,)</f>
        <v>Fetching...</v>
      </c>
      <c r="E4017" s="26">
        <f t="shared" si="124"/>
        <v>7.5333483358811737</v>
      </c>
      <c r="F4017" s="18">
        <f>[1]!b_dq_cleanprice($A4017,日期设置!B$2)</f>
        <v>100.9662</v>
      </c>
      <c r="G4017" s="18" t="str">
        <f t="shared" si="125"/>
        <v>1.60 + 0</v>
      </c>
      <c r="H4017" s="27">
        <f>[1]!b_dq_pctchange($A4017,日期设置!$B$2,1)/100</f>
        <v>0</v>
      </c>
      <c r="I4017" s="26">
        <f>[1]!b_pq_pctchange(A4017,日期设置!$B$4,日期设置!$B$2,1)</f>
        <v>0</v>
      </c>
      <c r="J4017" s="26">
        <f>[1]!b_pq_pctchange(A4017,日期设置!$C$4,日期设置!$B$2,1)</f>
        <v>-0.43517491309814188</v>
      </c>
      <c r="K4017" s="52">
        <f>[1]!b_dq_amount($A4017,日期设置!B$2,2,10000)</f>
        <v>0</v>
      </c>
      <c r="L4017" s="26">
        <f>[1]!b_info_latestpar(A4017,日期设置!$B$2)</f>
        <v>100</v>
      </c>
      <c r="M4017" s="6">
        <f>[1]!b_info_outstandingbalance($A4017,日期设置!B$2)</f>
        <v>10</v>
      </c>
      <c r="N4017" s="7" t="str">
        <f>[1]!b_info_latestissurercreditrating2(A4017,日期设置!$B$2,"102","1")</f>
        <v>AA</v>
      </c>
      <c r="O4017" s="8">
        <v>5.43</v>
      </c>
      <c r="P4017" s="9">
        <f>[1]!b_info_repurchasedate(A4017)</f>
        <v>0</v>
      </c>
      <c r="Q4017" s="8" t="s">
        <v>16379</v>
      </c>
      <c r="R4017" s="2" t="str">
        <f>IF((--IF(P4017=0,Q4017,P4017))&gt;(--日期设置!$B$2),IF(P4017=0,Q4017,P4017),Q4017)</f>
        <v>2022-10-30</v>
      </c>
      <c r="S4017" s="2" t="s">
        <v>18418</v>
      </c>
      <c r="T4017" s="8">
        <f>[1]!b_anal_ptmyear($A4017,日期设置!$B$2)</f>
        <v>1.6082191780821917</v>
      </c>
      <c r="U4017" s="8">
        <f>[1]!b_anal_termifexercise($A4017,日期设置!B$2)</f>
        <v>0</v>
      </c>
      <c r="V4017" s="10">
        <f>[1]!b_dq_dirtyprice(A4017,日期设置!$B$2)</f>
        <v>103.0936</v>
      </c>
      <c r="W4017" s="11">
        <f>IF(U4017=0,ROUNDUP((Q4017-日期设置!$B$2)/365,0),ROUNDUP((R4017-日期设置!$B$2)/365,0))</f>
        <v>2</v>
      </c>
      <c r="X4017" s="18">
        <f>_xlfn.IFNA(VLOOKUP(A4017,过往入选债券!A:D,4,0),2)</f>
        <v>2</v>
      </c>
      <c r="Y4017">
        <f>_xlfn.IFNA(VLOOKUP(C4017,[2]Sheet1!$A:$A,1,0),3)</f>
        <v>3</v>
      </c>
    </row>
    <row r="4018" spans="1:25" hidden="1" x14ac:dyDescent="0.2">
      <c r="A4018" s="28" t="s">
        <v>19511</v>
      </c>
      <c r="B4018" s="28" t="s">
        <v>19512</v>
      </c>
      <c r="C4018" s="38" t="s">
        <v>19513</v>
      </c>
      <c r="D4018" s="26" t="str">
        <f>[1]!b_calc_yield(A4018,日期设置!$B$2,F4018,1,R4018,1,O4018,L4018,S4018,)</f>
        <v>Fetching...</v>
      </c>
      <c r="E4018" s="26">
        <f t="shared" si="124"/>
        <v>11.174755771816191</v>
      </c>
      <c r="F4018" s="18">
        <f>[1]!b_dq_cleanprice($A4018,日期设置!B$2)</f>
        <v>98.978300000000004</v>
      </c>
      <c r="G4018" s="18" t="str">
        <f t="shared" si="125"/>
        <v>2.39 + 2.39</v>
      </c>
      <c r="H4018" s="27">
        <f>[1]!b_dq_pctchange($A4018,日期设置!$B$2,1)/100</f>
        <v>0</v>
      </c>
      <c r="I4018" s="26">
        <f>[1]!b_pq_pctchange(A4018,日期设置!$B$4,日期设置!$B$2,1)</f>
        <v>0</v>
      </c>
      <c r="J4018" s="26">
        <f>[1]!b_pq_pctchange(A4018,日期设置!$C$4,日期设置!$B$2,1)</f>
        <v>-0.43866884475488077</v>
      </c>
      <c r="K4018" s="52">
        <f>[1]!b_dq_amount($A4018,日期设置!B$2,2,10000)</f>
        <v>0</v>
      </c>
      <c r="L4018" s="26">
        <f>[1]!b_info_latestpar(A4018,日期设置!$B$2)</f>
        <v>100</v>
      </c>
      <c r="M4018" s="6">
        <f>[1]!b_info_outstandingbalance($A4018,日期设置!B$2)</f>
        <v>10</v>
      </c>
      <c r="N4018" s="7" t="str">
        <f>[1]!b_info_latestissurercreditrating2(A4018,日期设置!$B$2,"102","1")</f>
        <v>AAA</v>
      </c>
      <c r="O4018" s="8">
        <v>4.32</v>
      </c>
      <c r="P4018" s="9">
        <f>[1]!b_info_repurchasedate(A4018)</f>
        <v>0</v>
      </c>
      <c r="Q4018" s="8" t="s">
        <v>19997</v>
      </c>
      <c r="R4018" s="2" t="str">
        <f>IF((--IF(P4018=0,Q4018,P4018))&gt;(--日期设置!$B$2),IF(P4018=0,Q4018,P4018),Q4018)</f>
        <v>2023-08-12</v>
      </c>
      <c r="S4018" s="31" t="s">
        <v>19144</v>
      </c>
      <c r="T4018" s="8">
        <f>[1]!b_anal_ptmyear($A4018,日期设置!$B$2)</f>
        <v>2.3917808219178083</v>
      </c>
      <c r="U4018" s="8">
        <f>[1]!b_anal_termifexercise($A4018,日期设置!B$2)</f>
        <v>2.3917808219178083</v>
      </c>
      <c r="V4018" s="10">
        <f>[1]!b_dq_dirtyprice(A4018,日期设置!$B$2)</f>
        <v>101.6058</v>
      </c>
      <c r="W4018" s="11">
        <f>IF(U4018=0,ROUNDUP((Q4018-日期设置!$B$2)/365,0),ROUNDUP((R4018-日期设置!$B$2)/365,0))</f>
        <v>3</v>
      </c>
      <c r="X4018" s="18">
        <f>_xlfn.IFNA(VLOOKUP(A4018,过往入选债券!A:D,4,0),2)</f>
        <v>2</v>
      </c>
      <c r="Y4018">
        <f>_xlfn.IFNA(VLOOKUP(C4018,[2]Sheet1!$A:$A,1,0),3)</f>
        <v>3</v>
      </c>
    </row>
    <row r="4019" spans="1:25" hidden="1" x14ac:dyDescent="0.2">
      <c r="A4019" s="21" t="s">
        <v>3796</v>
      </c>
      <c r="B4019" s="21" t="s">
        <v>3797</v>
      </c>
      <c r="C4019" s="37" t="s">
        <v>100</v>
      </c>
      <c r="D4019" s="26" t="str">
        <f>[1]!b_calc_yield(A4019,日期设置!$B$2,F4019,1,R4019,1,O4019,L4019,S4019,)</f>
        <v>Fetching...</v>
      </c>
      <c r="E4019" s="26">
        <f t="shared" si="124"/>
        <v>17.851523733449515</v>
      </c>
      <c r="F4019" s="18">
        <f>[1]!b_dq_cleanprice($A4019,日期设置!B$2)</f>
        <v>102.22629999999999</v>
      </c>
      <c r="G4019" s="18" t="str">
        <f t="shared" si="125"/>
        <v>3.80 + 0</v>
      </c>
      <c r="H4019" s="27">
        <f>[1]!b_dq_pctchange($A4019,日期设置!$B$2,1)/100</f>
        <v>0</v>
      </c>
      <c r="I4019" s="26">
        <f>[1]!b_pq_pctchange(A4019,日期设置!$B$4,日期设置!$B$2,1)</f>
        <v>0</v>
      </c>
      <c r="J4019" s="26">
        <f>[1]!b_pq_pctchange(A4019,日期设置!$C$4,日期设置!$B$2,1)</f>
        <v>0</v>
      </c>
      <c r="K4019" s="52">
        <f>[1]!b_dq_amount($A4019,日期设置!B$2,2,10000)</f>
        <v>0</v>
      </c>
      <c r="L4019" s="26">
        <f>[1]!b_info_latestpar(A4019,日期设置!$B$2)</f>
        <v>100</v>
      </c>
      <c r="M4019" s="6">
        <f>[1]!b_info_outstandingbalance($A4019,日期设置!B$2)</f>
        <v>10</v>
      </c>
      <c r="N4019" s="7">
        <f>[1]!b_info_latestissurercreditrating2(A4019,日期设置!$B$2,"102","1")</f>
        <v>0</v>
      </c>
      <c r="O4019" s="8">
        <v>5.43</v>
      </c>
      <c r="P4019" s="9">
        <f>[1]!b_info_repurchasedate(A4019)</f>
        <v>0</v>
      </c>
      <c r="Q4019" s="8" t="s">
        <v>16209</v>
      </c>
      <c r="R4019" s="2" t="str">
        <f>IF((--IF(P4019=0,Q4019,P4019))&gt;(--日期设置!$B$2),IF(P4019=0,Q4019,P4019),Q4019)</f>
        <v>2025-01-10</v>
      </c>
      <c r="S4019" s="2" t="s">
        <v>17802</v>
      </c>
      <c r="T4019" s="8">
        <f>[1]!b_anal_ptmyear($A4019,日期设置!$B$2)</f>
        <v>3.8054794520547945</v>
      </c>
      <c r="U4019" s="8">
        <f>[1]!b_anal_termifexercise($A4019,日期设置!B$2)</f>
        <v>0</v>
      </c>
      <c r="V4019" s="10">
        <f>[1]!b_dq_dirtyprice(A4019,日期设置!$B$2)</f>
        <v>103.2825</v>
      </c>
      <c r="W4019" s="11">
        <f>IF(U4019=0,ROUNDUP((Q4019-日期设置!$B$2)/365,0),ROUNDUP((R4019-日期设置!$B$2)/365,0))</f>
        <v>4</v>
      </c>
      <c r="X4019" s="18">
        <f>_xlfn.IFNA(VLOOKUP(A4019,过往入选债券!A:D,4,0),2)</f>
        <v>2</v>
      </c>
      <c r="Y4019">
        <f>_xlfn.IFNA(VLOOKUP(C4019,[2]Sheet1!$A:$A,1,0),3)</f>
        <v>3</v>
      </c>
    </row>
    <row r="4020" spans="1:25" hidden="1" x14ac:dyDescent="0.2">
      <c r="A4020" s="21" t="s">
        <v>661</v>
      </c>
      <c r="B4020" s="21" t="s">
        <v>662</v>
      </c>
      <c r="C4020" s="37" t="s">
        <v>653</v>
      </c>
      <c r="D4020" s="26" t="str">
        <f>[1]!b_calc_yield(A4020,日期设置!$B$2,F4020,1,R4020,1,O4020,L4020,S4020,)</f>
        <v>Fetching...</v>
      </c>
      <c r="E4020" s="26">
        <f t="shared" si="124"/>
        <v>2.9274659705388784</v>
      </c>
      <c r="F4020" s="18">
        <f>[1]!b_dq_cleanprice($A4020,日期设置!B$2)</f>
        <v>100.01179999999999</v>
      </c>
      <c r="G4020" s="18" t="str">
        <f t="shared" si="125"/>
        <v>0.61 + 0</v>
      </c>
      <c r="H4020" s="27">
        <f>[1]!b_dq_pctchange($A4020,日期设置!$B$2,1)/100</f>
        <v>0</v>
      </c>
      <c r="I4020" s="26">
        <f>[1]!b_pq_pctchange(A4020,日期设置!$B$4,日期设置!$B$2,1)</f>
        <v>0</v>
      </c>
      <c r="J4020" s="26">
        <f>[1]!b_pq_pctchange(A4020,日期设置!$C$4,日期设置!$B$2,1)</f>
        <v>-0.25362510359932283</v>
      </c>
      <c r="K4020" s="52">
        <f>[1]!b_dq_amount($A4020,日期设置!B$2,2,10000)</f>
        <v>0</v>
      </c>
      <c r="L4020" s="26">
        <f>[1]!b_info_latestpar(A4020,日期设置!$B$2)</f>
        <v>100</v>
      </c>
      <c r="M4020" s="6">
        <f>[1]!b_info_outstandingbalance($A4020,日期设置!B$2)</f>
        <v>4</v>
      </c>
      <c r="N4020" s="7">
        <f>[1]!b_info_latestissurercreditrating2(A4020,日期设置!$B$2,"102","1")</f>
        <v>0</v>
      </c>
      <c r="O4020" s="8">
        <v>4.88</v>
      </c>
      <c r="P4020" s="9">
        <f>[1]!b_info_repurchasedate(A4020)</f>
        <v>0</v>
      </c>
      <c r="Q4020" s="8" t="s">
        <v>17175</v>
      </c>
      <c r="R4020" s="2" t="str">
        <f>IF((--IF(P4020=0,Q4020,P4020))&gt;(--日期设置!$B$2),IF(P4020=0,Q4020,P4020),Q4020)</f>
        <v>2021-11-01</v>
      </c>
      <c r="S4020" s="2" t="s">
        <v>18315</v>
      </c>
      <c r="T4020" s="8">
        <f>[1]!b_anal_ptmyear($A4020,日期设置!$B$2)</f>
        <v>0.61369863013698633</v>
      </c>
      <c r="U4020" s="8">
        <f>[1]!b_anal_termifexercise($A4020,日期设置!B$2)</f>
        <v>0</v>
      </c>
      <c r="V4020" s="10">
        <f>[1]!b_dq_dirtyprice(A4020,日期设置!$B$2)</f>
        <v>101.89700000000001</v>
      </c>
      <c r="W4020" s="11">
        <f>IF(U4020=0,ROUNDUP((Q4020-日期设置!$B$2)/365,0),ROUNDUP((R4020-日期设置!$B$2)/365,0))</f>
        <v>1</v>
      </c>
      <c r="X4020" s="18">
        <f>_xlfn.IFNA(VLOOKUP(A4020,过往入选债券!A:D,4,0),2)</f>
        <v>2</v>
      </c>
      <c r="Y4020">
        <f>_xlfn.IFNA(VLOOKUP(C4020,[2]Sheet1!$A:$A,1,0),3)</f>
        <v>3</v>
      </c>
    </row>
    <row r="4021" spans="1:25" hidden="1" x14ac:dyDescent="0.2">
      <c r="A4021" s="21" t="s">
        <v>14057</v>
      </c>
      <c r="B4021" s="21" t="s">
        <v>14058</v>
      </c>
      <c r="C4021" s="37" t="s">
        <v>14059</v>
      </c>
      <c r="D4021" s="26" t="str">
        <f>[1]!b_calc_yield(A4021,日期设置!$B$2,F4021,1,R4021,1,O4021,L4021,S4021,)</f>
        <v>Fetching...</v>
      </c>
      <c r="E4021" s="26">
        <f t="shared" si="124"/>
        <v>34.064114191080797</v>
      </c>
      <c r="F4021" s="18">
        <f>[1]!b_dq_cleanprice($A4021,日期设置!B$2)</f>
        <v>93.762</v>
      </c>
      <c r="G4021" s="18" t="str">
        <f t="shared" si="125"/>
        <v>6.48 + 0</v>
      </c>
      <c r="H4021" s="27">
        <f>[1]!b_dq_pctchange($A4021,日期设置!$B$2,1)/100</f>
        <v>0</v>
      </c>
      <c r="I4021" s="26">
        <f>[1]!b_pq_pctchange(A4021,日期设置!$B$4,日期设置!$B$2,1)</f>
        <v>0</v>
      </c>
      <c r="J4021" s="26">
        <f>[1]!b_pq_pctchange(A4021,日期设置!$C$4,日期设置!$B$2,1)</f>
        <v>0</v>
      </c>
      <c r="K4021" s="52">
        <f>[1]!b_dq_amount($A4021,日期设置!B$2,2,10000)</f>
        <v>0</v>
      </c>
      <c r="L4021" s="26">
        <f>[1]!b_info_latestpar(A4021,日期设置!$B$2)</f>
        <v>90</v>
      </c>
      <c r="M4021" s="6">
        <f>[1]!b_info_outstandingbalance($A4021,日期设置!B$2)</f>
        <v>12.96</v>
      </c>
      <c r="N4021" s="7" t="str">
        <f>[1]!b_info_latestissurercreditrating2(A4021,日期设置!$B$2,"102","1")</f>
        <v>AA+</v>
      </c>
      <c r="O4021" s="8">
        <v>5.6</v>
      </c>
      <c r="P4021" s="9">
        <f>[1]!b_info_repurchasedate(A4021)</f>
        <v>0</v>
      </c>
      <c r="Q4021" s="8" t="s">
        <v>17616</v>
      </c>
      <c r="R4021" s="2" t="str">
        <f>IF((--IF(P4021=0,Q4021,P4021))&gt;(--日期设置!$B$2),IF(P4021=0,Q4021,P4021),Q4021)</f>
        <v>2027-09-14</v>
      </c>
      <c r="S4021" s="2" t="s">
        <v>17835</v>
      </c>
      <c r="T4021" s="8">
        <f>[1]!b_anal_ptmyear($A4021,日期设置!$B$2)</f>
        <v>6.4821917808219176</v>
      </c>
      <c r="U4021" s="8">
        <f>[1]!b_anal_termifexercise($A4021,日期设置!B$2)</f>
        <v>0</v>
      </c>
      <c r="V4021" s="10">
        <f>[1]!b_dq_dirtyprice(A4021,日期设置!$B$2)</f>
        <v>96.371799999999993</v>
      </c>
      <c r="W4021" s="11">
        <f>IF(U4021=0,ROUNDUP((Q4021-日期设置!$B$2)/365,0),ROUNDUP((R4021-日期设置!$B$2)/365,0))</f>
        <v>7</v>
      </c>
      <c r="X4021" s="18">
        <f>_xlfn.IFNA(VLOOKUP(A4021,过往入选债券!A:D,4,0),2)</f>
        <v>2</v>
      </c>
      <c r="Y4021">
        <f>_xlfn.IFNA(VLOOKUP(C4021,[2]Sheet1!$A:$A,1,0),3)</f>
        <v>3</v>
      </c>
    </row>
    <row r="4022" spans="1:25" hidden="1" x14ac:dyDescent="0.2">
      <c r="A4022" s="21" t="s">
        <v>10035</v>
      </c>
      <c r="B4022" s="21" t="s">
        <v>10036</v>
      </c>
      <c r="C4022" s="37" t="s">
        <v>10037</v>
      </c>
      <c r="D4022" s="26" t="str">
        <f>[1]!b_calc_yield(A4022,日期设置!$B$2,F4022,1,R4022,1,O4022,L4022,S4022,)</f>
        <v>Fetching...</v>
      </c>
      <c r="E4022" s="26">
        <f t="shared" si="124"/>
        <v>19.126144291438063</v>
      </c>
      <c r="F4022" s="18">
        <f>[1]!b_dq_cleanprice($A4022,日期设置!B$2)</f>
        <v>95.7988</v>
      </c>
      <c r="G4022" s="18" t="str">
        <f t="shared" si="125"/>
        <v>3.95 + 0</v>
      </c>
      <c r="H4022" s="27">
        <f>[1]!b_dq_pctchange($A4022,日期设置!$B$2,1)/100</f>
        <v>0</v>
      </c>
      <c r="I4022" s="26">
        <f>[1]!b_pq_pctchange(A4022,日期设置!$B$4,日期设置!$B$2,1)</f>
        <v>0</v>
      </c>
      <c r="J4022" s="26">
        <f>[1]!b_pq_pctchange(A4022,日期设置!$C$4,日期设置!$B$2,1)</f>
        <v>-0.26236116721567687</v>
      </c>
      <c r="K4022" s="52">
        <f>[1]!b_dq_amount($A4022,日期设置!B$2,2,10000)</f>
        <v>0</v>
      </c>
      <c r="L4022" s="26">
        <f>[1]!b_info_latestpar(A4022,日期设置!$B$2)</f>
        <v>100</v>
      </c>
      <c r="M4022" s="6">
        <f>[1]!b_info_outstandingbalance($A4022,日期设置!B$2)</f>
        <v>4</v>
      </c>
      <c r="N4022" s="7" t="str">
        <f>[1]!b_info_latestissurercreditrating2(A4022,日期设置!$B$2,"102","1")</f>
        <v>AA+</v>
      </c>
      <c r="O4022" s="8">
        <v>3.58</v>
      </c>
      <c r="P4022" s="9">
        <f>[1]!b_info_repurchasedate(A4022)</f>
        <v>0</v>
      </c>
      <c r="Q4022" s="8" t="s">
        <v>16350</v>
      </c>
      <c r="R4022" s="2" t="str">
        <f>IF((--IF(P4022=0,Q4022,P4022))&gt;(--日期设置!$B$2),IF(P4022=0,Q4022,P4022),Q4022)</f>
        <v>2025-03-05</v>
      </c>
      <c r="S4022" s="2" t="s">
        <v>18127</v>
      </c>
      <c r="T4022" s="8">
        <f>[1]!b_anal_ptmyear($A4022,日期设置!$B$2)</f>
        <v>3.9534246575342467</v>
      </c>
      <c r="U4022" s="8">
        <f>[1]!b_anal_termifexercise($A4022,日期设置!B$2)</f>
        <v>0</v>
      </c>
      <c r="V4022" s="10">
        <f>[1]!b_dq_dirtyprice(A4022,日期设置!$B$2)</f>
        <v>95.965500000000006</v>
      </c>
      <c r="W4022" s="11">
        <f>IF(U4022=0,ROUNDUP((Q4022-日期设置!$B$2)/365,0),ROUNDUP((R4022-日期设置!$B$2)/365,0))</f>
        <v>4</v>
      </c>
      <c r="X4022" s="18">
        <f>_xlfn.IFNA(VLOOKUP(A4022,过往入选债券!A:D,4,0),2)</f>
        <v>2</v>
      </c>
      <c r="Y4022">
        <f>_xlfn.IFNA(VLOOKUP(C4022,[2]Sheet1!$A:$A,1,0),3)</f>
        <v>3</v>
      </c>
    </row>
    <row r="4023" spans="1:25" hidden="1" x14ac:dyDescent="0.2">
      <c r="A4023" s="21" t="s">
        <v>7244</v>
      </c>
      <c r="B4023" s="21" t="s">
        <v>7245</v>
      </c>
      <c r="C4023" s="37" t="s">
        <v>690</v>
      </c>
      <c r="D4023" s="26" t="str">
        <f>[1]!b_calc_yield(A4023,日期设置!$B$2,F4023,1,R4023,1,O4023,L4023,S4023,)</f>
        <v>Fetching...</v>
      </c>
      <c r="E4023" s="26">
        <f t="shared" si="124"/>
        <v>2.391578160189578</v>
      </c>
      <c r="F4023" s="18">
        <f>[1]!b_dq_cleanprice($A4023,日期设置!B$2)</f>
        <v>100.6519</v>
      </c>
      <c r="G4023" s="18" t="str">
        <f t="shared" si="125"/>
        <v>0.50 + 0</v>
      </c>
      <c r="H4023" s="27">
        <f>[1]!b_dq_pctchange($A4023,日期设置!$B$2,1)/100</f>
        <v>0</v>
      </c>
      <c r="I4023" s="26">
        <f>[1]!b_pq_pctchange(A4023,日期设置!$B$4,日期设置!$B$2,1)</f>
        <v>-0.96991569073286554</v>
      </c>
      <c r="J4023" s="26">
        <f>[1]!b_pq_pctchange(A4023,日期设置!$C$4,日期设置!$B$2,1)</f>
        <v>-0.96991569073286554</v>
      </c>
      <c r="K4023" s="52">
        <f>[1]!b_dq_amount($A4023,日期设置!B$2,2,10000)</f>
        <v>0</v>
      </c>
      <c r="L4023" s="26">
        <f>[1]!b_info_latestpar(A4023,日期设置!$B$2)</f>
        <v>100</v>
      </c>
      <c r="M4023" s="6">
        <f>[1]!b_info_outstandingbalance($A4023,日期设置!B$2)</f>
        <v>6</v>
      </c>
      <c r="N4023" s="7" t="str">
        <f>[1]!b_info_latestissurercreditrating2(A4023,日期设置!$B$2,"102","1")</f>
        <v>AA+</v>
      </c>
      <c r="O4023" s="8">
        <v>6.25</v>
      </c>
      <c r="P4023" s="9">
        <f>[1]!b_info_repurchasedate(A4023)</f>
        <v>0</v>
      </c>
      <c r="Q4023" s="8" t="s">
        <v>16146</v>
      </c>
      <c r="R4023" s="2" t="str">
        <f>IF((--IF(P4023=0,Q4023,P4023))&gt;(--日期设置!$B$2),IF(P4023=0,Q4023,P4023),Q4023)</f>
        <v>2021-09-21</v>
      </c>
      <c r="S4023" s="2" t="s">
        <v>17934</v>
      </c>
      <c r="T4023" s="8">
        <f>[1]!b_anal_ptmyear($A4023,日期设置!$B$2)</f>
        <v>0.50136986301369868</v>
      </c>
      <c r="U4023" s="8">
        <f>[1]!b_anal_termifexercise($A4023,日期设置!B$2)</f>
        <v>0</v>
      </c>
      <c r="V4023" s="10">
        <f>[1]!b_dq_dirtyprice(A4023,日期设置!$B$2)</f>
        <v>103.7683</v>
      </c>
      <c r="W4023" s="11">
        <f>IF(U4023=0,ROUNDUP((Q4023-日期设置!$B$2)/365,0),ROUNDUP((R4023-日期设置!$B$2)/365,0))</f>
        <v>1</v>
      </c>
      <c r="X4023" s="18">
        <f>_xlfn.IFNA(VLOOKUP(A4023,过往入选债券!A:D,4,0),2)</f>
        <v>2</v>
      </c>
      <c r="Y4023">
        <f>_xlfn.IFNA(VLOOKUP(C4023,[2]Sheet1!$A:$A,1,0),3)</f>
        <v>3</v>
      </c>
    </row>
    <row r="4024" spans="1:25" hidden="1" x14ac:dyDescent="0.2">
      <c r="A4024" s="28" t="s">
        <v>19186</v>
      </c>
      <c r="B4024" s="28" t="s">
        <v>19187</v>
      </c>
      <c r="C4024" s="38" t="s">
        <v>632</v>
      </c>
      <c r="D4024" s="26" t="str">
        <f>[1]!b_calc_yield(A4024,日期设置!$B$2,F4024,1,R4024,1,O4024,L4024,S4024,)</f>
        <v>Fetching...</v>
      </c>
      <c r="E4024" s="26">
        <f t="shared" si="124"/>
        <v>11.1883184628081</v>
      </c>
      <c r="F4024" s="18">
        <f>[1]!b_dq_cleanprice($A4024,日期设置!B$2)</f>
        <v>99.929599999999994</v>
      </c>
      <c r="G4024" s="18" t="str">
        <f t="shared" si="125"/>
        <v>2.40 + 0</v>
      </c>
      <c r="H4024" s="27">
        <f>[1]!b_dq_pctchange($A4024,日期设置!$B$2,1)/100</f>
        <v>0</v>
      </c>
      <c r="I4024" s="26">
        <f>[1]!b_pq_pctchange(A4024,日期设置!$B$4,日期设置!$B$2,1)</f>
        <v>0</v>
      </c>
      <c r="J4024" s="26">
        <f>[1]!b_pq_pctchange(A4024,日期设置!$C$4,日期设置!$B$2,1)</f>
        <v>0</v>
      </c>
      <c r="K4024" s="52">
        <f>[1]!b_dq_amount($A4024,日期设置!B$2,2,10000)</f>
        <v>0</v>
      </c>
      <c r="L4024" s="26">
        <f>[1]!b_info_latestpar(A4024,日期设置!$B$2)</f>
        <v>100</v>
      </c>
      <c r="M4024" s="6">
        <f>[1]!b_info_outstandingbalance($A4024,日期设置!B$2)</f>
        <v>5</v>
      </c>
      <c r="N4024" s="7">
        <f>[1]!b_info_latestissurercreditrating2(A4024,日期设置!$B$2,"102","1")</f>
        <v>0</v>
      </c>
      <c r="O4024" s="8">
        <v>4.75</v>
      </c>
      <c r="P4024" s="9">
        <f>[1]!b_info_repurchasedate(A4024)</f>
        <v>0</v>
      </c>
      <c r="Q4024" s="8" t="s">
        <v>16257</v>
      </c>
      <c r="R4024" s="2" t="str">
        <f>IF((--IF(P4024=0,Q4024,P4024))&gt;(--日期设置!$B$2),IF(P4024=0,Q4024,P4024),Q4024)</f>
        <v>2023-08-17</v>
      </c>
      <c r="S4024" s="31" t="s">
        <v>19101</v>
      </c>
      <c r="T4024" s="8">
        <f>[1]!b_anal_ptmyear($A4024,日期设置!$B$2)</f>
        <v>2.4054794520547946</v>
      </c>
      <c r="U4024" s="8">
        <f>[1]!b_anal_termifexercise($A4024,日期设置!B$2)</f>
        <v>0</v>
      </c>
      <c r="V4024" s="10">
        <f>[1]!b_dq_dirtyprice(A4024,日期设置!$B$2)</f>
        <v>102.75360000000001</v>
      </c>
      <c r="W4024" s="11">
        <f>IF(U4024=0,ROUNDUP((Q4024-日期设置!$B$2)/365,0),ROUNDUP((R4024-日期设置!$B$2)/365,0))</f>
        <v>3</v>
      </c>
      <c r="X4024" s="18">
        <f>_xlfn.IFNA(VLOOKUP(A4024,过往入选债券!A:D,4,0),2)</f>
        <v>2</v>
      </c>
      <c r="Y4024">
        <f>_xlfn.IFNA(VLOOKUP(C4024,[2]Sheet1!$A:$A,1,0),3)</f>
        <v>3</v>
      </c>
    </row>
    <row r="4025" spans="1:25" hidden="1" x14ac:dyDescent="0.2">
      <c r="A4025" s="28" t="s">
        <v>21882</v>
      </c>
      <c r="B4025" s="28" t="s">
        <v>22080</v>
      </c>
      <c r="C4025" s="39" t="s">
        <v>22081</v>
      </c>
      <c r="D4025" s="26" t="str">
        <f>[1]!b_calc_yield(A4025,日期设置!$B$2,F4025,1,R4025,1,O4025,L4025,S4025,)</f>
        <v>Fetching...</v>
      </c>
      <c r="E4025" s="26">
        <f t="shared" si="124"/>
        <v>13.07373804008809</v>
      </c>
      <c r="F4025" s="18">
        <f>[1]!b_dq_cleanprice($A4025,日期设置!B$2)</f>
        <v>100.2863</v>
      </c>
      <c r="G4025" s="18" t="str">
        <f t="shared" si="125"/>
        <v>4.76 + 2.76</v>
      </c>
      <c r="H4025" s="27">
        <f>[1]!b_dq_pctchange($A4025,日期设置!$B$2,1)/100</f>
        <v>0</v>
      </c>
      <c r="I4025" s="26">
        <f>[1]!b_pq_pctchange(A4025,日期设置!$B$4,日期设置!$B$2,1)</f>
        <v>0.28629999999999711</v>
      </c>
      <c r="J4025" s="26">
        <f>[1]!b_pq_pctchange(A4025,日期设置!$C$4,日期设置!$B$2,1)</f>
        <v>0.28629999999999711</v>
      </c>
      <c r="K4025" s="52">
        <f>[1]!b_dq_amount($A4025,日期设置!B$2,2,10000)</f>
        <v>0</v>
      </c>
      <c r="L4025" s="26">
        <f>[1]!b_info_latestpar(A4025,日期设置!$B$2)</f>
        <v>100</v>
      </c>
      <c r="M4025" s="6">
        <f>[1]!b_info_outstandingbalance($A4025,日期设置!B$2)</f>
        <v>5</v>
      </c>
      <c r="N4025" s="7" t="str">
        <f>[1]!b_info_latestissurercreditrating2(A4025,日期设置!$B$2,"102","1")</f>
        <v>AA+</v>
      </c>
      <c r="O4025" s="43">
        <v>4.8899999999999997</v>
      </c>
      <c r="P4025" s="9" t="str">
        <f>[1]!b_info_repurchasedate(A4025)</f>
        <v>2023-12-28</v>
      </c>
      <c r="Q4025" s="31" t="s">
        <v>22162</v>
      </c>
      <c r="R4025" s="2" t="str">
        <f>IF((--IF(P4025=0,Q4025,P4025))&gt;(--日期设置!$B$2),IF(P4025=0,Q4025,P4025),Q4025)</f>
        <v>2023-12-28</v>
      </c>
      <c r="S4025" s="31" t="s">
        <v>16725</v>
      </c>
      <c r="T4025" s="8">
        <f>[1]!b_anal_ptmyear($A4025,日期设置!$B$2)</f>
        <v>4.7698630136986298</v>
      </c>
      <c r="U4025" s="8">
        <f>[1]!b_anal_termifexercise($A4025,日期设置!B$2)</f>
        <v>2.7698630136986302</v>
      </c>
      <c r="V4025" s="10">
        <f>[1]!b_dq_dirtyprice(A4025,日期设置!$B$2)</f>
        <v>101.4117</v>
      </c>
      <c r="W4025" s="11">
        <f>IF(U4025=0,ROUNDUP((Q4025-日期设置!$B$2)/365,0),ROUNDUP((R4025-日期设置!$B$2)/365,0))</f>
        <v>3</v>
      </c>
      <c r="X4025" s="18">
        <f>_xlfn.IFNA(VLOOKUP(A4025,过往入选债券!A:D,4,0),2)</f>
        <v>2</v>
      </c>
      <c r="Y4025">
        <f>_xlfn.IFNA(VLOOKUP(C4025,[2]Sheet1!$A:$A,1,0),3)</f>
        <v>3</v>
      </c>
    </row>
    <row r="4026" spans="1:25" hidden="1" x14ac:dyDescent="0.2">
      <c r="A4026" s="21" t="s">
        <v>11132</v>
      </c>
      <c r="B4026" s="21" t="s">
        <v>11133</v>
      </c>
      <c r="C4026" s="37" t="s">
        <v>11134</v>
      </c>
      <c r="D4026" s="26" t="str">
        <f>[1]!b_calc_yield(A4026,日期设置!$B$2,F4026,1,R4026,1,O4026,L4026,S4026,)</f>
        <v>Fetching...</v>
      </c>
      <c r="E4026" s="26">
        <f t="shared" si="124"/>
        <v>10.404603183526696</v>
      </c>
      <c r="F4026" s="18">
        <f>[1]!b_dq_cleanprice($A4026,日期设置!B$2)</f>
        <v>98.348500000000001</v>
      </c>
      <c r="G4026" s="18" t="str">
        <f t="shared" si="125"/>
        <v>2.23 + 0</v>
      </c>
      <c r="H4026" s="27">
        <f>[1]!b_dq_pctchange($A4026,日期设置!$B$2,1)/100</f>
        <v>0</v>
      </c>
      <c r="I4026" s="26">
        <f>[1]!b_pq_pctchange(A4026,日期设置!$B$4,日期设置!$B$2,1)</f>
        <v>0</v>
      </c>
      <c r="J4026" s="26">
        <f>[1]!b_pq_pctchange(A4026,日期设置!$C$4,日期设置!$B$2,1)</f>
        <v>-0.12876325332342517</v>
      </c>
      <c r="K4026" s="52">
        <f>[1]!b_dq_amount($A4026,日期设置!B$2,2,10000)</f>
        <v>0</v>
      </c>
      <c r="L4026" s="26">
        <f>[1]!b_info_latestpar(A4026,日期设置!$B$2)</f>
        <v>100</v>
      </c>
      <c r="M4026" s="6">
        <f>[1]!b_info_outstandingbalance($A4026,日期设置!B$2)</f>
        <v>3.5</v>
      </c>
      <c r="N4026" s="7" t="str">
        <f>[1]!b_info_latestissurercreditrating2(A4026,日期设置!$B$2,"102","1")</f>
        <v>AA</v>
      </c>
      <c r="O4026" s="8">
        <v>3.98</v>
      </c>
      <c r="P4026" s="9">
        <f>[1]!b_info_repurchasedate(A4026)</f>
        <v>0</v>
      </c>
      <c r="Q4026" s="8" t="s">
        <v>16358</v>
      </c>
      <c r="R4026" s="2" t="str">
        <f>IF((--IF(P4026=0,Q4026,P4026))&gt;(--日期设置!$B$2),IF(P4026=0,Q4026,P4026),Q4026)</f>
        <v>2023-06-16</v>
      </c>
      <c r="S4026" s="2" t="s">
        <v>18137</v>
      </c>
      <c r="T4026" s="8">
        <f>[1]!b_anal_ptmyear($A4026,日期设置!$B$2)</f>
        <v>2.2356164383561645</v>
      </c>
      <c r="U4026" s="8">
        <f>[1]!b_anal_termifexercise($A4026,日期设置!B$2)</f>
        <v>0</v>
      </c>
      <c r="V4026" s="10">
        <f>[1]!b_dq_dirtyprice(A4026,日期设置!$B$2)</f>
        <v>101.3907</v>
      </c>
      <c r="W4026" s="11">
        <f>IF(U4026=0,ROUNDUP((Q4026-日期设置!$B$2)/365,0),ROUNDUP((R4026-日期设置!$B$2)/365,0))</f>
        <v>3</v>
      </c>
      <c r="X4026" s="18">
        <f>_xlfn.IFNA(VLOOKUP(A4026,过往入选债券!A:D,4,0),2)</f>
        <v>2</v>
      </c>
      <c r="Y4026">
        <f>_xlfn.IFNA(VLOOKUP(C4026,[2]Sheet1!$A:$A,1,0),3)</f>
        <v>3</v>
      </c>
    </row>
    <row r="4027" spans="1:25" hidden="1" x14ac:dyDescent="0.2">
      <c r="A4027" s="21" t="s">
        <v>8621</v>
      </c>
      <c r="B4027" s="21" t="s">
        <v>8622</v>
      </c>
      <c r="C4027" s="37" t="s">
        <v>774</v>
      </c>
      <c r="D4027" s="26" t="str">
        <f>[1]!b_calc_yield(A4027,日期设置!$B$2,F4027,1,R4027,1,O4027,L4027,S4027,)</f>
        <v>Fetching...</v>
      </c>
      <c r="E4027" s="26">
        <f t="shared" si="124"/>
        <v>5.3379783269482006</v>
      </c>
      <c r="F4027" s="18">
        <f>[1]!b_dq_cleanprice($A4027,日期设置!B$2)</f>
        <v>100.79430000000001</v>
      </c>
      <c r="G4027" s="18" t="str">
        <f t="shared" si="125"/>
        <v>3.16 + 1.16</v>
      </c>
      <c r="H4027" s="27">
        <f>[1]!b_dq_pctchange($A4027,日期设置!$B$2,1)/100</f>
        <v>0</v>
      </c>
      <c r="I4027" s="26">
        <f>[1]!b_pq_pctchange(A4027,日期设置!$B$4,日期设置!$B$2,1)</f>
        <v>0</v>
      </c>
      <c r="J4027" s="26">
        <f>[1]!b_pq_pctchange(A4027,日期设置!$C$4,日期设置!$B$2,1)</f>
        <v>0.79430000000000678</v>
      </c>
      <c r="K4027" s="52">
        <f>[1]!b_dq_amount($A4027,日期设置!B$2,2,10000)</f>
        <v>0</v>
      </c>
      <c r="L4027" s="26">
        <f>[1]!b_info_latestpar(A4027,日期设置!$B$2)</f>
        <v>100</v>
      </c>
      <c r="M4027" s="6">
        <f>[1]!b_info_outstandingbalance($A4027,日期设置!B$2)</f>
        <v>5</v>
      </c>
      <c r="N4027" s="7" t="str">
        <f>[1]!b_info_latestissurercreditrating2(A4027,日期设置!$B$2,"102","1")</f>
        <v>AA</v>
      </c>
      <c r="O4027" s="8">
        <v>5.5</v>
      </c>
      <c r="P4027" s="9" t="str">
        <f>[1]!b_info_repurchasedate(A4027)</f>
        <v>2022-05-22</v>
      </c>
      <c r="Q4027" s="8" t="s">
        <v>17405</v>
      </c>
      <c r="R4027" s="2" t="str">
        <f>IF((--IF(P4027=0,Q4027,P4027))&gt;(--日期设置!$B$2),IF(P4027=0,Q4027,P4027),Q4027)</f>
        <v>2022-05-22</v>
      </c>
      <c r="S4027" s="2" t="s">
        <v>18900</v>
      </c>
      <c r="T4027" s="8">
        <f>[1]!b_anal_ptmyear($A4027,日期设置!$B$2)</f>
        <v>3.1671232876712327</v>
      </c>
      <c r="U4027" s="8">
        <f>[1]!b_anal_termifexercise($A4027,日期设置!B$2)</f>
        <v>1.167123287671233</v>
      </c>
      <c r="V4027" s="10">
        <f>[1]!b_dq_dirtyprice(A4027,日期设置!$B$2)</f>
        <v>105.3751</v>
      </c>
      <c r="W4027" s="11">
        <f>IF(U4027=0,ROUNDUP((Q4027-日期设置!$B$2)/365,0),ROUNDUP((R4027-日期设置!$B$2)/365,0))</f>
        <v>2</v>
      </c>
      <c r="X4027" s="18">
        <f>_xlfn.IFNA(VLOOKUP(A4027,过往入选债券!A:D,4,0),2)</f>
        <v>2</v>
      </c>
      <c r="Y4027">
        <f>_xlfn.IFNA(VLOOKUP(C4027,[2]Sheet1!$A:$A,1,0),3)</f>
        <v>3</v>
      </c>
    </row>
    <row r="4028" spans="1:25" x14ac:dyDescent="0.2">
      <c r="A4028" s="21" t="s">
        <v>8555</v>
      </c>
      <c r="B4028" s="21" t="s">
        <v>8556</v>
      </c>
      <c r="C4028" s="37" t="s">
        <v>175</v>
      </c>
      <c r="D4028" s="26" t="str">
        <f>[1]!b_calc_yield(A4028,日期设置!$B$2,F4028,1,R4028,1,O4028,L4028,S4028,)</f>
        <v>Fetching...</v>
      </c>
      <c r="E4028" s="26">
        <f t="shared" si="124"/>
        <v>14.132015796317088</v>
      </c>
      <c r="F4028" s="18">
        <f>[1]!b_dq_cleanprice($A4028,日期设置!B$2)</f>
        <v>102.6443</v>
      </c>
      <c r="G4028" s="18" t="str">
        <f t="shared" si="125"/>
        <v>3.13 + 0</v>
      </c>
      <c r="H4028" s="27">
        <f>[1]!b_dq_pctchange($A4028,日期设置!$B$2,1)/100</f>
        <v>-4.7356464050684081E-3</v>
      </c>
      <c r="I4028" s="26">
        <f>[1]!b_pq_pctchange(A4028,日期设置!$B$4,日期设置!$B$2,1)</f>
        <v>-0.47356464050684083</v>
      </c>
      <c r="J4028" s="26">
        <f>[1]!b_pq_pctchange(A4028,日期设置!$C$4,日期设置!$B$2,1)</f>
        <v>-0.47356464050684083</v>
      </c>
      <c r="K4028" s="52">
        <f>[1]!b_dq_amount($A4028,日期设置!B$2,2,10000)</f>
        <v>32278.413288</v>
      </c>
      <c r="L4028" s="26">
        <f>[1]!b_info_latestpar(A4028,日期设置!$B$2)</f>
        <v>100</v>
      </c>
      <c r="M4028" s="6">
        <f>[1]!b_info_outstandingbalance($A4028,日期设置!B$2)</f>
        <v>12.5</v>
      </c>
      <c r="N4028" s="7" t="str">
        <f>[1]!b_info_latestissurercreditrating2(A4028,日期设置!$B$2,"102","1")</f>
        <v>AA+</v>
      </c>
      <c r="O4028" s="8">
        <v>5.7</v>
      </c>
      <c r="P4028" s="9">
        <f>[1]!b_info_repurchasedate(A4028)</f>
        <v>0</v>
      </c>
      <c r="Q4028" s="8" t="s">
        <v>16623</v>
      </c>
      <c r="R4028" s="2" t="str">
        <f>IF((--IF(P4028=0,Q4028,P4028))&gt;(--日期设置!$B$2),IF(P4028=0,Q4028,P4028),Q4028)</f>
        <v>2024-05-09</v>
      </c>
      <c r="S4028" s="2" t="s">
        <v>17922</v>
      </c>
      <c r="T4028" s="8">
        <f>[1]!b_anal_ptmyear($A4028,日期设置!$B$2)</f>
        <v>3.1315068493150684</v>
      </c>
      <c r="U4028" s="8">
        <f>[1]!b_anal_termifexercise($A4028,日期设置!B$2)</f>
        <v>0</v>
      </c>
      <c r="V4028" s="10">
        <f>[1]!b_dq_dirtyprice(A4028,日期设置!$B$2)</f>
        <v>107.5947</v>
      </c>
      <c r="W4028" s="11">
        <f>IF(U4028=0,ROUNDUP((Q4028-日期设置!$B$2)/365,0),ROUNDUP((R4028-日期设置!$B$2)/365,0))</f>
        <v>4</v>
      </c>
      <c r="X4028" s="18">
        <f>_xlfn.IFNA(VLOOKUP(A4028,过往入选债券!A:D,4,0),2)</f>
        <v>2</v>
      </c>
      <c r="Y4028">
        <f>_xlfn.IFNA(VLOOKUP(C4028,[2]Sheet1!$A:$A,1,0),3)</f>
        <v>3</v>
      </c>
    </row>
    <row r="4029" spans="1:25" hidden="1" x14ac:dyDescent="0.2">
      <c r="A4029" s="21" t="s">
        <v>4047</v>
      </c>
      <c r="B4029" s="21" t="s">
        <v>4048</v>
      </c>
      <c r="C4029" s="37" t="s">
        <v>3480</v>
      </c>
      <c r="D4029" s="26" t="str">
        <f>[1]!b_calc_yield(A4029,日期设置!$B$2,F4029,1,R4029,1,O4029,L4029,S4029,)</f>
        <v>Fetching...</v>
      </c>
      <c r="E4029" s="26">
        <f t="shared" si="124"/>
        <v>9.4071101474134</v>
      </c>
      <c r="F4029" s="18">
        <f>[1]!b_dq_cleanprice($A4029,日期设置!B$2)</f>
        <v>98.755099999999999</v>
      </c>
      <c r="G4029" s="18" t="str">
        <f t="shared" si="125"/>
        <v>1.96 + 0</v>
      </c>
      <c r="H4029" s="27">
        <f>[1]!b_dq_pctchange($A4029,日期设置!$B$2,1)/100</f>
        <v>0</v>
      </c>
      <c r="I4029" s="26">
        <f>[1]!b_pq_pctchange(A4029,日期设置!$B$4,日期设置!$B$2,1)</f>
        <v>0</v>
      </c>
      <c r="J4029" s="26">
        <f>[1]!b_pq_pctchange(A4029,日期设置!$C$4,日期设置!$B$2,1)</f>
        <v>0</v>
      </c>
      <c r="K4029" s="52">
        <f>[1]!b_dq_amount($A4029,日期设置!B$2,2,10000)</f>
        <v>0</v>
      </c>
      <c r="L4029" s="26">
        <f>[1]!b_info_latestpar(A4029,日期设置!$B$2)</f>
        <v>100</v>
      </c>
      <c r="M4029" s="6">
        <f>[1]!b_info_outstandingbalance($A4029,日期设置!B$2)</f>
        <v>9</v>
      </c>
      <c r="N4029" s="7">
        <f>[1]!b_info_latestissurercreditrating2(A4029,日期设置!$B$2,"102","1")</f>
        <v>0</v>
      </c>
      <c r="O4029" s="8">
        <v>4.09</v>
      </c>
      <c r="P4029" s="9">
        <f>[1]!b_info_repurchasedate(A4029)</f>
        <v>0</v>
      </c>
      <c r="Q4029" s="8" t="s">
        <v>15986</v>
      </c>
      <c r="R4029" s="2" t="str">
        <f>IF((--IF(P4029=0,Q4029,P4029))&gt;(--日期设置!$B$2),IF(P4029=0,Q4029,P4029),Q4029)</f>
        <v>2023-03-11</v>
      </c>
      <c r="S4029" s="2" t="s">
        <v>18149</v>
      </c>
      <c r="T4029" s="8">
        <f>[1]!b_anal_ptmyear($A4029,日期设置!$B$2)</f>
        <v>1.9698630136986301</v>
      </c>
      <c r="U4029" s="8">
        <f>[1]!b_anal_termifexercise($A4029,日期设置!B$2)</f>
        <v>0</v>
      </c>
      <c r="V4029" s="10">
        <f>[1]!b_dq_dirtyprice(A4029,日期设置!$B$2)</f>
        <v>98.878399999999999</v>
      </c>
      <c r="W4029" s="11">
        <f>IF(U4029=0,ROUNDUP((Q4029-日期设置!$B$2)/365,0),ROUNDUP((R4029-日期设置!$B$2)/365,0))</f>
        <v>2</v>
      </c>
      <c r="X4029" s="18">
        <f>_xlfn.IFNA(VLOOKUP(A4029,过往入选债券!A:D,4,0),2)</f>
        <v>2</v>
      </c>
      <c r="Y4029">
        <f>_xlfn.IFNA(VLOOKUP(C4029,[2]Sheet1!$A:$A,1,0),3)</f>
        <v>3</v>
      </c>
    </row>
    <row r="4030" spans="1:25" hidden="1" x14ac:dyDescent="0.2">
      <c r="A4030" s="21" t="s">
        <v>10695</v>
      </c>
      <c r="B4030" s="21" t="s">
        <v>10696</v>
      </c>
      <c r="C4030" s="37" t="s">
        <v>7846</v>
      </c>
      <c r="D4030" s="26" t="str">
        <f>[1]!b_calc_yield(A4030,日期设置!$B$2,F4030,1,R4030,1,O4030,L4030,S4030,)</f>
        <v>Fetching...</v>
      </c>
      <c r="E4030" s="26">
        <f t="shared" si="124"/>
        <v>19.101701797480874</v>
      </c>
      <c r="F4030" s="18">
        <f>[1]!b_dq_cleanprice($A4030,日期设置!B$2)</f>
        <v>96.119200000000006</v>
      </c>
      <c r="G4030" s="18" t="str">
        <f t="shared" si="125"/>
        <v>4.08 + 0</v>
      </c>
      <c r="H4030" s="27">
        <f>[1]!b_dq_pctchange($A4030,日期设置!$B$2,1)/100</f>
        <v>0</v>
      </c>
      <c r="I4030" s="26">
        <f>[1]!b_pq_pctchange(A4030,日期设置!$B$4,日期设置!$B$2,1)</f>
        <v>0</v>
      </c>
      <c r="J4030" s="26">
        <f>[1]!b_pq_pctchange(A4030,日期设置!$C$4,日期设置!$B$2,1)</f>
        <v>0</v>
      </c>
      <c r="K4030" s="52">
        <f>[1]!b_dq_amount($A4030,日期设置!B$2,2,10000)</f>
        <v>0</v>
      </c>
      <c r="L4030" s="26">
        <f>[1]!b_info_latestpar(A4030,日期设置!$B$2)</f>
        <v>100</v>
      </c>
      <c r="M4030" s="6">
        <f>[1]!b_info_outstandingbalance($A4030,日期设置!B$2)</f>
        <v>5</v>
      </c>
      <c r="N4030" s="7" t="str">
        <f>[1]!b_info_latestissurercreditrating2(A4030,日期设置!$B$2,"102","1")</f>
        <v>AAA</v>
      </c>
      <c r="O4030" s="8">
        <v>3.7</v>
      </c>
      <c r="P4030" s="9">
        <f>[1]!b_info_repurchasedate(A4030)</f>
        <v>0</v>
      </c>
      <c r="Q4030" s="8" t="s">
        <v>16643</v>
      </c>
      <c r="R4030" s="2" t="str">
        <f>IF((--IF(P4030=0,Q4030,P4030))&gt;(--日期设置!$B$2),IF(P4030=0,Q4030,P4030),Q4030)</f>
        <v>2025-04-23</v>
      </c>
      <c r="S4030" s="2" t="s">
        <v>18014</v>
      </c>
      <c r="T4030" s="8">
        <f>[1]!b_anal_ptmyear($A4030,日期设置!$B$2)</f>
        <v>4.087671232876712</v>
      </c>
      <c r="U4030" s="8">
        <f>[1]!b_anal_termifexercise($A4030,日期设置!B$2)</f>
        <v>0</v>
      </c>
      <c r="V4030" s="10">
        <f>[1]!b_dq_dirtyprice(A4030,日期设置!$B$2)</f>
        <v>99.494799999999998</v>
      </c>
      <c r="W4030" s="11">
        <f>IF(U4030=0,ROUNDUP((Q4030-日期设置!$B$2)/365,0),ROUNDUP((R4030-日期设置!$B$2)/365,0))</f>
        <v>5</v>
      </c>
      <c r="X4030" s="18">
        <f>_xlfn.IFNA(VLOOKUP(A4030,过往入选债券!A:D,4,0),2)</f>
        <v>2</v>
      </c>
      <c r="Y4030" s="45">
        <f>_xlfn.IFNA(VLOOKUP(C4030,[2]Sheet1!$A:$A,1,0),3)</f>
        <v>3</v>
      </c>
    </row>
    <row r="4031" spans="1:25" hidden="1" x14ac:dyDescent="0.2">
      <c r="A4031" s="21" t="s">
        <v>10739</v>
      </c>
      <c r="B4031" s="21" t="s">
        <v>10740</v>
      </c>
      <c r="C4031" s="37" t="s">
        <v>9515</v>
      </c>
      <c r="D4031" s="26" t="str">
        <f>[1]!b_calc_yield(A4031,日期设置!$B$2,F4031,1,R4031,1,O4031,L4031,S4031,)</f>
        <v>Fetching...</v>
      </c>
      <c r="E4031" s="26">
        <f t="shared" si="124"/>
        <v>9.727294813941544</v>
      </c>
      <c r="F4031" s="18">
        <f>[1]!b_dq_cleanprice($A4031,日期设置!B$2)</f>
        <v>97.338200000000001</v>
      </c>
      <c r="G4031" s="18" t="str">
        <f t="shared" si="125"/>
        <v>2.09 + 0</v>
      </c>
      <c r="H4031" s="27">
        <f>[1]!b_dq_pctchange($A4031,日期设置!$B$2,1)/100</f>
        <v>0</v>
      </c>
      <c r="I4031" s="26">
        <f>[1]!b_pq_pctchange(A4031,日期设置!$B$4,日期设置!$B$2,1)</f>
        <v>0</v>
      </c>
      <c r="J4031" s="26">
        <f>[1]!b_pq_pctchange(A4031,日期设置!$C$4,日期设置!$B$2,1)</f>
        <v>0</v>
      </c>
      <c r="K4031" s="52">
        <f>[1]!b_dq_amount($A4031,日期设置!B$2,2,10000)</f>
        <v>0</v>
      </c>
      <c r="L4031" s="26">
        <f>[1]!b_info_latestpar(A4031,日期设置!$B$2)</f>
        <v>100</v>
      </c>
      <c r="M4031" s="6">
        <f>[1]!b_info_outstandingbalance($A4031,日期设置!B$2)</f>
        <v>6</v>
      </c>
      <c r="N4031" s="7" t="str">
        <f>[1]!b_info_latestissurercreditrating2(A4031,日期设置!$B$2,"102","1")</f>
        <v>AAA</v>
      </c>
      <c r="O4031" s="8">
        <v>3.4</v>
      </c>
      <c r="P4031" s="9">
        <f>[1]!b_info_repurchasedate(A4031)</f>
        <v>0</v>
      </c>
      <c r="Q4031" s="8" t="s">
        <v>16074</v>
      </c>
      <c r="R4031" s="2" t="str">
        <f>IF((--IF(P4031=0,Q4031,P4031))&gt;(--日期设置!$B$2),IF(P4031=0,Q4031,P4031),Q4031)</f>
        <v>2023-04-24</v>
      </c>
      <c r="S4031" s="2" t="s">
        <v>17860</v>
      </c>
      <c r="T4031" s="8">
        <f>[1]!b_anal_ptmyear($A4031,日期设置!$B$2)</f>
        <v>2.0904109589041098</v>
      </c>
      <c r="U4031" s="8">
        <f>[1]!b_anal_termifexercise($A4031,日期设置!B$2)</f>
        <v>0</v>
      </c>
      <c r="V4031" s="10">
        <f>[1]!b_dq_dirtyprice(A4031,日期设置!$B$2)</f>
        <v>100.4308</v>
      </c>
      <c r="W4031" s="11">
        <f>IF(U4031=0,ROUNDUP((Q4031-日期设置!$B$2)/365,0),ROUNDUP((R4031-日期设置!$B$2)/365,0))</f>
        <v>3</v>
      </c>
      <c r="X4031" s="18">
        <f>_xlfn.IFNA(VLOOKUP(A4031,过往入选债券!A:D,4,0),2)</f>
        <v>2</v>
      </c>
      <c r="Y4031">
        <f>_xlfn.IFNA(VLOOKUP(C4031,[2]Sheet1!$A:$A,1,0),3)</f>
        <v>3</v>
      </c>
    </row>
    <row r="4032" spans="1:25" hidden="1" x14ac:dyDescent="0.2">
      <c r="A4032" s="21" t="s">
        <v>5494</v>
      </c>
      <c r="B4032" s="21" t="s">
        <v>5495</v>
      </c>
      <c r="C4032" s="37" t="s">
        <v>2443</v>
      </c>
      <c r="D4032" s="26" t="str">
        <f>[1]!b_calc_yield(A4032,日期设置!$B$2,F4032,1,R4032,1,O4032,L4032,S4032,)</f>
        <v>Fetching...</v>
      </c>
      <c r="E4032" s="26">
        <f t="shared" si="124"/>
        <v>3.2241104641280049</v>
      </c>
      <c r="F4032" s="18">
        <f>[1]!b_dq_cleanprice($A4032,日期设置!B$2)</f>
        <v>99.748999999999995</v>
      </c>
      <c r="G4032" s="18" t="str">
        <f t="shared" si="125"/>
        <v>0.67 + 0.67</v>
      </c>
      <c r="H4032" s="27">
        <f>[1]!b_dq_pctchange($A4032,日期设置!$B$2,1)/100</f>
        <v>0</v>
      </c>
      <c r="I4032" s="26">
        <f>[1]!b_pq_pctchange(A4032,日期设置!$B$4,日期设置!$B$2,1)</f>
        <v>0</v>
      </c>
      <c r="J4032" s="26">
        <f>[1]!b_pq_pctchange(A4032,日期设置!$C$4,日期设置!$B$2,1)</f>
        <v>0</v>
      </c>
      <c r="K4032" s="52">
        <f>[1]!b_dq_amount($A4032,日期设置!B$2,2,10000)</f>
        <v>0</v>
      </c>
      <c r="L4032" s="26">
        <f>[1]!b_info_latestpar(A4032,日期设置!$B$2)</f>
        <v>100</v>
      </c>
      <c r="M4032" s="6">
        <f>[1]!b_info_outstandingbalance($A4032,日期设置!B$2)</f>
        <v>10</v>
      </c>
      <c r="N4032" s="7" t="str">
        <f>[1]!b_info_latestissurercreditrating2(A4032,日期设置!$B$2,"102","1")</f>
        <v>AA</v>
      </c>
      <c r="O4032" s="8">
        <v>4.45</v>
      </c>
      <c r="P4032" s="9">
        <f>[1]!b_info_repurchasedate(A4032)</f>
        <v>0</v>
      </c>
      <c r="Q4032" s="8" t="s">
        <v>16609</v>
      </c>
      <c r="R4032" s="2" t="str">
        <f>IF((--IF(P4032=0,Q4032,P4032))&gt;(--日期设置!$B$2),IF(P4032=0,Q4032,P4032),Q4032)</f>
        <v>2021-11-24</v>
      </c>
      <c r="S4032" s="2" t="s">
        <v>18361</v>
      </c>
      <c r="T4032" s="8">
        <f>[1]!b_anal_ptmyear($A4032,日期设置!$B$2)</f>
        <v>0.67671232876712328</v>
      </c>
      <c r="U4032" s="8">
        <f>[1]!b_anal_termifexercise($A4032,日期设置!B$2)</f>
        <v>0.67671232876712328</v>
      </c>
      <c r="V4032" s="10">
        <f>[1]!b_dq_dirtyprice(A4032,日期设置!$B$2)</f>
        <v>101.1876</v>
      </c>
      <c r="W4032" s="11">
        <f>IF(U4032=0,ROUNDUP((Q4032-日期设置!$B$2)/365,0),ROUNDUP((R4032-日期设置!$B$2)/365,0))</f>
        <v>1</v>
      </c>
      <c r="X4032" s="18">
        <f>_xlfn.IFNA(VLOOKUP(A4032,过往入选债券!A:D,4,0),2)</f>
        <v>2</v>
      </c>
      <c r="Y4032">
        <f>_xlfn.IFNA(VLOOKUP(C4032,[2]Sheet1!$A:$A,1,0),3)</f>
        <v>3</v>
      </c>
    </row>
    <row r="4033" spans="1:25" hidden="1" x14ac:dyDescent="0.2">
      <c r="A4033" s="21" t="s">
        <v>2198</v>
      </c>
      <c r="B4033" s="21" t="s">
        <v>2199</v>
      </c>
      <c r="C4033" s="37" t="s">
        <v>1062</v>
      </c>
      <c r="D4033" s="26" t="str">
        <f>[1]!b_calc_yield(A4033,日期设置!$B$2,F4033,1,R4033,1,O4033,L4033,S4033,)</f>
        <v>Fetching...</v>
      </c>
      <c r="E4033" s="26">
        <f t="shared" si="124"/>
        <v>3.0932848341024721</v>
      </c>
      <c r="F4033" s="18">
        <f>[1]!b_dq_cleanprice($A4033,日期设置!B$2)</f>
        <v>100.7154</v>
      </c>
      <c r="G4033" s="18" t="str">
        <f t="shared" si="125"/>
        <v>0.64 + 0</v>
      </c>
      <c r="H4033" s="27">
        <f>[1]!b_dq_pctchange($A4033,日期设置!$B$2,1)/100</f>
        <v>0</v>
      </c>
      <c r="I4033" s="26">
        <f>[1]!b_pq_pctchange(A4033,日期设置!$B$4,日期设置!$B$2,1)</f>
        <v>-0.45337690179600632</v>
      </c>
      <c r="J4033" s="26">
        <f>[1]!b_pq_pctchange(A4033,日期设置!$C$4,日期设置!$B$2,1)</f>
        <v>-0.45337690179600632</v>
      </c>
      <c r="K4033" s="52">
        <f>[1]!b_dq_amount($A4033,日期设置!B$2,2,10000)</f>
        <v>0</v>
      </c>
      <c r="L4033" s="26">
        <f>[1]!b_info_latestpar(A4033,日期设置!$B$2)</f>
        <v>100</v>
      </c>
      <c r="M4033" s="6">
        <f>[1]!b_info_outstandingbalance($A4033,日期设置!B$2)</f>
        <v>7</v>
      </c>
      <c r="N4033" s="7">
        <f>[1]!b_info_latestissurercreditrating2(A4033,日期设置!$B$2,"102","1")</f>
        <v>0</v>
      </c>
      <c r="O4033" s="8">
        <v>6</v>
      </c>
      <c r="P4033" s="9">
        <f>[1]!b_info_repurchasedate(A4033)</f>
        <v>0</v>
      </c>
      <c r="Q4033" s="8" t="s">
        <v>16352</v>
      </c>
      <c r="R4033" s="2" t="str">
        <f>IF((--IF(P4033=0,Q4033,P4033))&gt;(--日期设置!$B$2),IF(P4033=0,Q4033,P4033),Q4033)</f>
        <v>2021-11-14</v>
      </c>
      <c r="S4033" s="2" t="s">
        <v>18627</v>
      </c>
      <c r="T4033" s="8">
        <f>[1]!b_anal_ptmyear($A4033,日期设置!$B$2)</f>
        <v>0.64931506849315068</v>
      </c>
      <c r="U4033" s="8">
        <f>[1]!b_anal_termifexercise($A4033,日期设置!B$2)</f>
        <v>0</v>
      </c>
      <c r="V4033" s="10">
        <f>[1]!b_dq_dirtyprice(A4033,日期设置!$B$2)</f>
        <v>102.81950000000001</v>
      </c>
      <c r="W4033" s="11">
        <f>IF(U4033=0,ROUNDUP((Q4033-日期设置!$B$2)/365,0),ROUNDUP((R4033-日期设置!$B$2)/365,0))</f>
        <v>1</v>
      </c>
      <c r="X4033" s="18">
        <f>_xlfn.IFNA(VLOOKUP(A4033,过往入选债券!A:D,4,0),2)</f>
        <v>2</v>
      </c>
      <c r="Y4033" s="45">
        <f>_xlfn.IFNA(VLOOKUP(C4033,[2]Sheet1!$A:$A,1,0),3)</f>
        <v>3</v>
      </c>
    </row>
    <row r="4034" spans="1:25" hidden="1" x14ac:dyDescent="0.2">
      <c r="A4034" s="21" t="s">
        <v>570</v>
      </c>
      <c r="B4034" s="21" t="s">
        <v>571</v>
      </c>
      <c r="C4034" s="37" t="s">
        <v>572</v>
      </c>
      <c r="D4034" s="26" t="str">
        <f>[1]!b_calc_yield(A4034,日期设置!$B$2,F4034,1,R4034,1,O4034,L4034,S4034,)</f>
        <v>Fetching...</v>
      </c>
      <c r="E4034" s="26">
        <f t="shared" ref="E4034:E4097" si="126">((O4034*W4034+L4034)/V4034-1)*100</f>
        <v>3.9158184775178739E-2</v>
      </c>
      <c r="F4034" s="18">
        <f>[1]!b_dq_cleanprice($A4034,日期设置!B$2)</f>
        <v>100</v>
      </c>
      <c r="G4034" s="18" t="str">
        <f t="shared" ref="G4034:G4097" si="127">LEFT(T4034,4)&amp;" + "&amp;LEFT(U4034,4)</f>
        <v>0.00 + 0</v>
      </c>
      <c r="H4034" s="27">
        <f>[1]!b_dq_pctchange($A4034,日期设置!$B$2,1)/100</f>
        <v>0</v>
      </c>
      <c r="I4034" s="26">
        <f>[1]!b_pq_pctchange(A4034,日期设置!$B$4,日期设置!$B$2,1)</f>
        <v>0</v>
      </c>
      <c r="J4034" s="26">
        <f>[1]!b_pq_pctchange(A4034,日期设置!$C$4,日期设置!$B$2,1)</f>
        <v>0</v>
      </c>
      <c r="K4034" s="52">
        <f>[1]!b_dq_amount($A4034,日期设置!B$2,2,10000)</f>
        <v>0</v>
      </c>
      <c r="L4034" s="26">
        <f>[1]!b_info_latestpar(A4034,日期设置!$B$2)</f>
        <v>100</v>
      </c>
      <c r="M4034" s="6">
        <f>[1]!b_info_outstandingbalance($A4034,日期设置!B$2)</f>
        <v>3</v>
      </c>
      <c r="N4034" s="7">
        <f>[1]!b_info_latestissurercreditrating2(A4034,日期设置!$B$2,"102","1")</f>
        <v>0</v>
      </c>
      <c r="O4034" s="8">
        <v>5</v>
      </c>
      <c r="P4034" s="9">
        <f>[1]!b_info_repurchasedate(A4034)</f>
        <v>0</v>
      </c>
      <c r="Q4034" s="8" t="s">
        <v>16829</v>
      </c>
      <c r="R4034" s="2" t="str">
        <f>IF((--IF(P4034=0,Q4034,P4034))&gt;(--日期设置!$B$2),IF(P4034=0,Q4034,P4034),Q4034)</f>
        <v>2021-03-25</v>
      </c>
      <c r="S4034" s="2" t="s">
        <v>18011</v>
      </c>
      <c r="T4034" s="8">
        <f>[1]!b_anal_ptmyear($A4034,日期设置!$B$2)</f>
        <v>8.21917808219178E-3</v>
      </c>
      <c r="U4034" s="8">
        <f>[1]!b_anal_termifexercise($A4034,日期设置!B$2)</f>
        <v>0</v>
      </c>
      <c r="V4034" s="10">
        <f>[1]!b_dq_dirtyprice(A4034,日期设置!$B$2)</f>
        <v>104.9589</v>
      </c>
      <c r="W4034" s="11">
        <f>IF(U4034=0,ROUNDUP((Q4034-日期设置!$B$2)/365,0),ROUNDUP((R4034-日期设置!$B$2)/365,0))</f>
        <v>1</v>
      </c>
      <c r="X4034" s="18">
        <f>_xlfn.IFNA(VLOOKUP(A4034,过往入选债券!A:D,4,0),2)</f>
        <v>2</v>
      </c>
      <c r="Y4034">
        <f>_xlfn.IFNA(VLOOKUP(C4034,[2]Sheet1!$A:$A,1,0),3)</f>
        <v>3</v>
      </c>
    </row>
    <row r="4035" spans="1:25" hidden="1" x14ac:dyDescent="0.2">
      <c r="A4035" s="21" t="s">
        <v>4162</v>
      </c>
      <c r="B4035" s="21" t="s">
        <v>4163</v>
      </c>
      <c r="C4035" s="37" t="s">
        <v>4164</v>
      </c>
      <c r="D4035" s="26" t="str">
        <f>[1]!b_calc_yield(A4035,日期设置!$B$2,F4035,1,R4035,1,O4035,L4035,S4035,)</f>
        <v>Fetching...</v>
      </c>
      <c r="E4035" s="26">
        <f t="shared" si="126"/>
        <v>9.2147042706386184</v>
      </c>
      <c r="F4035" s="18">
        <f>[1]!b_dq_cleanprice($A4035,日期设置!B$2)</f>
        <v>100.06619999999999</v>
      </c>
      <c r="G4035" s="18" t="str">
        <f t="shared" si="127"/>
        <v>2.02 + 0</v>
      </c>
      <c r="H4035" s="27">
        <f>[1]!b_dq_pctchange($A4035,日期设置!$B$2,1)/100</f>
        <v>0</v>
      </c>
      <c r="I4035" s="26">
        <f>[1]!b_pq_pctchange(A4035,日期设置!$B$4,日期设置!$B$2,1)</f>
        <v>0</v>
      </c>
      <c r="J4035" s="26">
        <f>[1]!b_pq_pctchange(A4035,日期设置!$C$4,日期设置!$B$2,1)</f>
        <v>0</v>
      </c>
      <c r="K4035" s="52">
        <f>[1]!b_dq_amount($A4035,日期设置!B$2,2,10000)</f>
        <v>0</v>
      </c>
      <c r="L4035" s="26">
        <f>[1]!b_info_latestpar(A4035,日期设置!$B$2)</f>
        <v>100</v>
      </c>
      <c r="M4035" s="6">
        <f>[1]!b_info_outstandingbalance($A4035,日期设置!B$2)</f>
        <v>10</v>
      </c>
      <c r="N4035" s="7">
        <f>[1]!b_info_latestissurercreditrating2(A4035,日期设置!$B$2,"102","1")</f>
        <v>0</v>
      </c>
      <c r="O4035" s="8">
        <v>4.8</v>
      </c>
      <c r="P4035" s="9">
        <f>[1]!b_info_repurchasedate(A4035)</f>
        <v>0</v>
      </c>
      <c r="Q4035" s="8" t="s">
        <v>17179</v>
      </c>
      <c r="R4035" s="2" t="str">
        <f>IF((--IF(P4035=0,Q4035,P4035))&gt;(--日期设置!$B$2),IF(P4035=0,Q4035,P4035),Q4035)</f>
        <v>2023-03-31</v>
      </c>
      <c r="S4035" s="2" t="s">
        <v>18740</v>
      </c>
      <c r="T4035" s="8">
        <f>[1]!b_anal_ptmyear($A4035,日期设置!$B$2)</f>
        <v>2.0246575342465754</v>
      </c>
      <c r="U4035" s="8">
        <f>[1]!b_anal_termifexercise($A4035,日期设置!B$2)</f>
        <v>0</v>
      </c>
      <c r="V4035" s="10">
        <f>[1]!b_dq_dirtyprice(A4035,日期设置!$B$2)</f>
        <v>104.7478</v>
      </c>
      <c r="W4035" s="11">
        <f>IF(U4035=0,ROUNDUP((Q4035-日期设置!$B$2)/365,0),ROUNDUP((R4035-日期设置!$B$2)/365,0))</f>
        <v>3</v>
      </c>
      <c r="X4035" s="18">
        <f>_xlfn.IFNA(VLOOKUP(A4035,过往入选债券!A:D,4,0),2)</f>
        <v>2</v>
      </c>
      <c r="Y4035" s="45">
        <f>_xlfn.IFNA(VLOOKUP(C4035,[2]Sheet1!$A:$A,1,0),3)</f>
        <v>3</v>
      </c>
    </row>
    <row r="4036" spans="1:25" hidden="1" x14ac:dyDescent="0.2">
      <c r="A4036" s="21" t="s">
        <v>7297</v>
      </c>
      <c r="B4036" s="21" t="s">
        <v>7298</v>
      </c>
      <c r="C4036" s="37" t="s">
        <v>7299</v>
      </c>
      <c r="D4036" s="26" t="str">
        <f>[1]!b_calc_yield(A4036,日期设置!$B$2,F4036,1,R4036,1,O4036,L4036,S4036,)</f>
        <v>Fetching...</v>
      </c>
      <c r="E4036" s="26">
        <f t="shared" si="126"/>
        <v>3.5488851878858307</v>
      </c>
      <c r="F4036" s="18">
        <f>[1]!b_dq_cleanprice($A4036,日期设置!B$2)</f>
        <v>101.90470000000001</v>
      </c>
      <c r="G4036" s="18" t="str">
        <f t="shared" si="127"/>
        <v>2.74 + 0.74</v>
      </c>
      <c r="H4036" s="27">
        <f>[1]!b_dq_pctchange($A4036,日期设置!$B$2,1)/100</f>
        <v>0</v>
      </c>
      <c r="I4036" s="26">
        <f>[1]!b_pq_pctchange(A4036,日期设置!$B$4,日期设置!$B$2,1)</f>
        <v>0</v>
      </c>
      <c r="J4036" s="26">
        <f>[1]!b_pq_pctchange(A4036,日期设置!$C$4,日期设置!$B$2,1)</f>
        <v>0</v>
      </c>
      <c r="K4036" s="52">
        <f>[1]!b_dq_amount($A4036,日期设置!B$2,2,10000)</f>
        <v>0</v>
      </c>
      <c r="L4036" s="26">
        <f>[1]!b_info_latestpar(A4036,日期设置!$B$2)</f>
        <v>100</v>
      </c>
      <c r="M4036" s="6">
        <f>[1]!b_info_outstandingbalance($A4036,日期设置!B$2)</f>
        <v>5</v>
      </c>
      <c r="N4036" s="7" t="str">
        <f>[1]!b_info_latestissurercreditrating2(A4036,日期设置!$B$2,"102","1")</f>
        <v>AA+</v>
      </c>
      <c r="O4036" s="8">
        <v>7.5</v>
      </c>
      <c r="P4036" s="9" t="str">
        <f>[1]!b_info_repurchasedate(A4036)</f>
        <v>2021-12-20</v>
      </c>
      <c r="Q4036" s="8" t="s">
        <v>16034</v>
      </c>
      <c r="R4036" s="2" t="str">
        <f>IF((--IF(P4036=0,Q4036,P4036))&gt;(--日期设置!$B$2),IF(P4036=0,Q4036,P4036),Q4036)</f>
        <v>2021-12-20</v>
      </c>
      <c r="S4036" s="2" t="s">
        <v>17821</v>
      </c>
      <c r="T4036" s="8">
        <f>[1]!b_anal_ptmyear($A4036,日期设置!$B$2)</f>
        <v>2.7452054794520548</v>
      </c>
      <c r="U4036" s="8">
        <f>[1]!b_anal_termifexercise($A4036,日期设置!B$2)</f>
        <v>0.74794520547945209</v>
      </c>
      <c r="V4036" s="10">
        <f>[1]!b_dq_dirtyprice(A4036,日期设置!$B$2)</f>
        <v>103.81570000000001</v>
      </c>
      <c r="W4036" s="11">
        <f>IF(U4036=0,ROUNDUP((Q4036-日期设置!$B$2)/365,0),ROUNDUP((R4036-日期设置!$B$2)/365,0))</f>
        <v>1</v>
      </c>
      <c r="X4036" s="18">
        <f>_xlfn.IFNA(VLOOKUP(A4036,过往入选债券!A:D,4,0),2)</f>
        <v>2</v>
      </c>
      <c r="Y4036">
        <f>_xlfn.IFNA(VLOOKUP(C4036,[2]Sheet1!$A:$A,1,0),3)</f>
        <v>3</v>
      </c>
    </row>
    <row r="4037" spans="1:25" hidden="1" x14ac:dyDescent="0.2">
      <c r="A4037" s="28" t="s">
        <v>20380</v>
      </c>
      <c r="B4037" s="28" t="s">
        <v>20381</v>
      </c>
      <c r="C4037" s="39" t="s">
        <v>196</v>
      </c>
      <c r="D4037" s="26" t="str">
        <f>[1]!b_calc_yield(A4037,日期设置!$B$2,F4037,1,R4037,1,O4037,L4037,S4037,)</f>
        <v>Fetching...</v>
      </c>
      <c r="E4037" s="26">
        <f t="shared" si="126"/>
        <v>11.440842197575041</v>
      </c>
      <c r="F4037" s="18">
        <f>[1]!b_dq_cleanprice($A4037,日期设置!B$2)</f>
        <v>99.652000000000001</v>
      </c>
      <c r="G4037" s="18" t="str">
        <f t="shared" si="127"/>
        <v>2.45 + 2.45</v>
      </c>
      <c r="H4037" s="27">
        <f>[1]!b_dq_pctchange($A4037,日期设置!$B$2,1)/100</f>
        <v>0</v>
      </c>
      <c r="I4037" s="26">
        <f>[1]!b_pq_pctchange(A4037,日期设置!$B$4,日期设置!$B$2,1)</f>
        <v>0</v>
      </c>
      <c r="J4037" s="26">
        <f>[1]!b_pq_pctchange(A4037,日期设置!$C$4,日期设置!$B$2,1)</f>
        <v>0</v>
      </c>
      <c r="K4037" s="52">
        <f>[1]!b_dq_amount($A4037,日期设置!B$2,2,10000)</f>
        <v>0</v>
      </c>
      <c r="L4037" s="26">
        <f>[1]!b_info_latestpar(A4037,日期设置!$B$2)</f>
        <v>100</v>
      </c>
      <c r="M4037" s="6">
        <f>[1]!b_info_outstandingbalance($A4037,日期设置!B$2)</f>
        <v>12</v>
      </c>
      <c r="N4037" s="7" t="str">
        <f>[1]!b_info_latestissurercreditrating2(A4037,日期设置!$B$2,"102","1")</f>
        <v>AAA</v>
      </c>
      <c r="O4037" s="8">
        <v>4.62</v>
      </c>
      <c r="P4037" s="9">
        <f>[1]!b_info_repurchasedate(A4037)</f>
        <v>0</v>
      </c>
      <c r="Q4037" s="8" t="s">
        <v>16850</v>
      </c>
      <c r="R4037" s="2" t="str">
        <f>IF((--IF(P4037=0,Q4037,P4037))&gt;(--日期设置!$B$2),IF(P4037=0,Q4037,P4037),Q4037)</f>
        <v>2023-09-04</v>
      </c>
      <c r="S4037" s="31" t="s">
        <v>16844</v>
      </c>
      <c r="T4037" s="8">
        <f>[1]!b_anal_ptmyear($A4037,日期设置!$B$2)</f>
        <v>2.4547945205479453</v>
      </c>
      <c r="U4037" s="8">
        <f>[1]!b_anal_termifexercise($A4037,日期设置!B$2)</f>
        <v>2.4547945205479453</v>
      </c>
      <c r="V4037" s="10">
        <f>[1]!b_dq_dirtyprice(A4037,日期设置!$B$2)</f>
        <v>102.1708</v>
      </c>
      <c r="W4037" s="11">
        <f>IF(U4037=0,ROUNDUP((Q4037-日期设置!$B$2)/365,0),ROUNDUP((R4037-日期设置!$B$2)/365,0))</f>
        <v>3</v>
      </c>
      <c r="X4037" s="18">
        <f>_xlfn.IFNA(VLOOKUP(A4037,过往入选债券!A:D,4,0),2)</f>
        <v>2</v>
      </c>
      <c r="Y4037">
        <f>_xlfn.IFNA(VLOOKUP(C4037,[2]Sheet1!$A:$A,1,0),3)</f>
        <v>3</v>
      </c>
    </row>
    <row r="4038" spans="1:25" hidden="1" x14ac:dyDescent="0.2">
      <c r="A4038" s="21" t="s">
        <v>11558</v>
      </c>
      <c r="B4038" s="21" t="s">
        <v>11559</v>
      </c>
      <c r="C4038" s="37" t="s">
        <v>7758</v>
      </c>
      <c r="D4038" s="26" t="str">
        <f>[1]!b_calc_yield(A4038,日期设置!$B$2,F4038,1,R4038,1,O4038,L4038,S4038,)</f>
        <v>Fetching...</v>
      </c>
      <c r="E4038" s="26">
        <f t="shared" si="126"/>
        <v>2.1785005452135131</v>
      </c>
      <c r="F4038" s="18">
        <f>[1]!b_dq_cleanprice($A4038,日期设置!B$2)</f>
        <v>99.7</v>
      </c>
      <c r="G4038" s="18" t="str">
        <f t="shared" si="127"/>
        <v>0.45 + 0.46</v>
      </c>
      <c r="H4038" s="27">
        <f>[1]!b_dq_pctchange($A4038,日期设置!$B$2,1)/100</f>
        <v>0</v>
      </c>
      <c r="I4038" s="26">
        <f>[1]!b_pq_pctchange(A4038,日期设置!$B$4,日期设置!$B$2,1)</f>
        <v>0</v>
      </c>
      <c r="J4038" s="26">
        <f>[1]!b_pq_pctchange(A4038,日期设置!$C$4,日期设置!$B$2,1)</f>
        <v>-0.1500253380577618</v>
      </c>
      <c r="K4038" s="52">
        <f>[1]!b_dq_amount($A4038,日期设置!B$2,2,10000)</f>
        <v>0</v>
      </c>
      <c r="L4038" s="26">
        <f>[1]!b_info_latestpar(A4038,日期设置!$B$2)</f>
        <v>100</v>
      </c>
      <c r="M4038" s="6">
        <f>[1]!b_info_outstandingbalance($A4038,日期设置!B$2)</f>
        <v>5</v>
      </c>
      <c r="N4038" s="7" t="str">
        <f>[1]!b_info_latestissurercreditrating2(A4038,日期设置!$B$2,"102","1")</f>
        <v>AAA</v>
      </c>
      <c r="O4038" s="8">
        <v>4.2</v>
      </c>
      <c r="P4038" s="9">
        <f>[1]!b_info_repurchasedate(A4038)</f>
        <v>0</v>
      </c>
      <c r="Q4038" s="8" t="s">
        <v>16415</v>
      </c>
      <c r="R4038" s="2" t="str">
        <f>IF((--IF(P4038=0,Q4038,P4038))&gt;(--日期设置!$B$2),IF(P4038=0,Q4038,P4038),Q4038)</f>
        <v>2021-09-05</v>
      </c>
      <c r="S4038" s="2" t="s">
        <v>18726</v>
      </c>
      <c r="T4038" s="8">
        <f>[1]!b_anal_ptmyear($A4038,日期设置!$B$2)</f>
        <v>0.45753424657534247</v>
      </c>
      <c r="U4038" s="8">
        <f>[1]!b_anal_termifexercise($A4038,日期设置!B$2)</f>
        <v>0.46027397260273972</v>
      </c>
      <c r="V4038" s="10">
        <f>[1]!b_dq_dirtyprice(A4038,日期设置!$B$2)</f>
        <v>101.97839999999999</v>
      </c>
      <c r="W4038" s="11">
        <f>IF(U4038=0,ROUNDUP((Q4038-日期设置!$B$2)/365,0),ROUNDUP((R4038-日期设置!$B$2)/365,0))</f>
        <v>1</v>
      </c>
      <c r="X4038" s="18">
        <f>_xlfn.IFNA(VLOOKUP(A4038,过往入选债券!A:D,4,0),2)</f>
        <v>2</v>
      </c>
      <c r="Y4038">
        <f>_xlfn.IFNA(VLOOKUP(C4038,[2]Sheet1!$A:$A,1,0),3)</f>
        <v>3</v>
      </c>
    </row>
    <row r="4039" spans="1:25" hidden="1" x14ac:dyDescent="0.2">
      <c r="A4039" s="21" t="s">
        <v>4921</v>
      </c>
      <c r="B4039" s="21" t="s">
        <v>4922</v>
      </c>
      <c r="C4039" s="37" t="s">
        <v>4923</v>
      </c>
      <c r="D4039" s="26" t="str">
        <f>[1]!b_calc_yield(A4039,日期设置!$B$2,F4039,1,R4039,1,O4039,L4039,S4039,)</f>
        <v>Fetching...</v>
      </c>
      <c r="E4039" s="26">
        <f t="shared" si="126"/>
        <v>2.9740665159983859</v>
      </c>
      <c r="F4039" s="18">
        <f>[1]!b_dq_cleanprice($A4039,日期设置!B$2)</f>
        <v>100.18600000000001</v>
      </c>
      <c r="G4039" s="18" t="str">
        <f t="shared" si="127"/>
        <v>0.62 + 0</v>
      </c>
      <c r="H4039" s="27">
        <f>[1]!b_dq_pctchange($A4039,日期设置!$B$2,1)/100</f>
        <v>0</v>
      </c>
      <c r="I4039" s="26">
        <f>[1]!b_pq_pctchange(A4039,日期设置!$B$4,日期设置!$B$2,1)</f>
        <v>0</v>
      </c>
      <c r="J4039" s="26">
        <f>[1]!b_pq_pctchange(A4039,日期设置!$C$4,日期设置!$B$2,1)</f>
        <v>2.1364833484099247E-2</v>
      </c>
      <c r="K4039" s="52">
        <f>[1]!b_dq_amount($A4039,日期设置!B$2,2,10000)</f>
        <v>0</v>
      </c>
      <c r="L4039" s="26">
        <f>[1]!b_info_latestpar(A4039,日期设置!$B$2)</f>
        <v>100</v>
      </c>
      <c r="M4039" s="6">
        <f>[1]!b_info_outstandingbalance($A4039,日期设置!B$2)</f>
        <v>6.8</v>
      </c>
      <c r="N4039" s="7" t="str">
        <f>[1]!b_info_latestissurercreditrating2(A4039,日期设置!$B$2,"102","1")</f>
        <v>AAA</v>
      </c>
      <c r="O4039" s="8">
        <v>5.16</v>
      </c>
      <c r="P4039" s="9" t="str">
        <f>[1]!b_info_repurchasedate(A4039)</f>
        <v>2019-11-05</v>
      </c>
      <c r="Q4039" s="8" t="s">
        <v>16590</v>
      </c>
      <c r="R4039" s="2" t="str">
        <f>IF((--IF(P4039=0,Q4039,P4039))&gt;(--日期设置!$B$2),IF(P4039=0,Q4039,P4039),Q4039)</f>
        <v>2021-11-05</v>
      </c>
      <c r="S4039" s="2" t="s">
        <v>18688</v>
      </c>
      <c r="T4039" s="8">
        <f>[1]!b_anal_ptmyear($A4039,日期设置!$B$2)</f>
        <v>0.62465753424657533</v>
      </c>
      <c r="U4039" s="8">
        <f>[1]!b_anal_termifexercise($A4039,日期设置!B$2)</f>
        <v>0</v>
      </c>
      <c r="V4039" s="10">
        <f>[1]!b_dq_dirtyprice(A4039,日期设置!$B$2)</f>
        <v>102.1228</v>
      </c>
      <c r="W4039" s="11">
        <f>IF(U4039=0,ROUNDUP((Q4039-日期设置!$B$2)/365,0),ROUNDUP((R4039-日期设置!$B$2)/365,0))</f>
        <v>1</v>
      </c>
      <c r="X4039" s="18">
        <f>_xlfn.IFNA(VLOOKUP(A4039,过往入选债券!A:D,4,0),2)</f>
        <v>2</v>
      </c>
      <c r="Y4039">
        <f>_xlfn.IFNA(VLOOKUP(C4039,[2]Sheet1!$A:$A,1,0),3)</f>
        <v>3</v>
      </c>
    </row>
    <row r="4040" spans="1:25" hidden="1" x14ac:dyDescent="0.2">
      <c r="A4040" s="21" t="s">
        <v>2874</v>
      </c>
      <c r="B4040" s="21" t="s">
        <v>2875</v>
      </c>
      <c r="C4040" s="37" t="s">
        <v>2876</v>
      </c>
      <c r="D4040" s="26" t="str">
        <f>[1]!b_calc_yield(A4040,日期设置!$B$2,F4040,1,R4040,1,O4040,L4040,S4040,)</f>
        <v>Fetching...</v>
      </c>
      <c r="E4040" s="26">
        <f t="shared" si="126"/>
        <v>4.5792499509203166</v>
      </c>
      <c r="F4040" s="18">
        <f>[1]!b_dq_cleanprice($A4040,日期设置!B$2)</f>
        <v>101.3972</v>
      </c>
      <c r="G4040" s="18" t="str">
        <f t="shared" si="127"/>
        <v>3.01 + 1.01</v>
      </c>
      <c r="H4040" s="27">
        <f>[1]!b_dq_pctchange($A4040,日期设置!$B$2,1)/100</f>
        <v>0</v>
      </c>
      <c r="I4040" s="26">
        <f>[1]!b_pq_pctchange(A4040,日期设置!$B$4,日期设置!$B$2,1)</f>
        <v>0</v>
      </c>
      <c r="J4040" s="26">
        <f>[1]!b_pq_pctchange(A4040,日期设置!$C$4,日期设置!$B$2,1)</f>
        <v>0</v>
      </c>
      <c r="K4040" s="52">
        <f>[1]!b_dq_amount($A4040,日期设置!B$2,2,10000)</f>
        <v>0</v>
      </c>
      <c r="L4040" s="26">
        <f>[1]!b_info_latestpar(A4040,日期设置!$B$2)</f>
        <v>100</v>
      </c>
      <c r="M4040" s="6">
        <f>[1]!b_info_outstandingbalance($A4040,日期设置!B$2)</f>
        <v>2.6</v>
      </c>
      <c r="N4040" s="7">
        <f>[1]!b_info_latestissurercreditrating2(A4040,日期设置!$B$2,"102","1")</f>
        <v>0</v>
      </c>
      <c r="O4040" s="8">
        <v>6.2</v>
      </c>
      <c r="P4040" s="9" t="str">
        <f>[1]!b_info_repurchasedate(A4040)</f>
        <v>2022-03-29</v>
      </c>
      <c r="Q4040" s="8" t="s">
        <v>16981</v>
      </c>
      <c r="R4040" s="2" t="str">
        <f>IF((--IF(P4040=0,Q4040,P4040))&gt;(--日期设置!$B$2),IF(P4040=0,Q4040,P4040),Q4040)</f>
        <v>2022-03-29</v>
      </c>
      <c r="S4040" s="2" t="s">
        <v>18641</v>
      </c>
      <c r="T4040" s="8">
        <f>[1]!b_anal_ptmyear($A4040,日期设置!$B$2)</f>
        <v>3.0191780821917806</v>
      </c>
      <c r="U4040" s="8">
        <f>[1]!b_anal_termifexercise($A4040,日期设置!B$2)</f>
        <v>1.0191780821917809</v>
      </c>
      <c r="V4040" s="10">
        <f>[1]!b_dq_dirtyprice(A4040,日期设置!$B$2)</f>
        <v>107.4783</v>
      </c>
      <c r="W4040" s="11">
        <f>IF(U4040=0,ROUNDUP((Q4040-日期设置!$B$2)/365,0),ROUNDUP((R4040-日期设置!$B$2)/365,0))</f>
        <v>2</v>
      </c>
      <c r="X4040" s="18">
        <f>_xlfn.IFNA(VLOOKUP(A4040,过往入选债券!A:D,4,0),2)</f>
        <v>2</v>
      </c>
      <c r="Y4040">
        <f>_xlfn.IFNA(VLOOKUP(C4040,[2]Sheet1!$A:$A,1,0),3)</f>
        <v>3</v>
      </c>
    </row>
    <row r="4041" spans="1:25" hidden="1" x14ac:dyDescent="0.2">
      <c r="A4041" s="21" t="s">
        <v>11351</v>
      </c>
      <c r="B4041" s="21" t="s">
        <v>11352</v>
      </c>
      <c r="C4041" s="37" t="s">
        <v>5692</v>
      </c>
      <c r="D4041" s="26" t="str">
        <f>[1]!b_calc_yield(A4041,日期设置!$B$2,F4041,1,R4041,1,O4041,L4041,S4041,)</f>
        <v>Fetching...</v>
      </c>
      <c r="E4041" s="26">
        <f t="shared" si="126"/>
        <v>20.031139006471065</v>
      </c>
      <c r="F4041" s="18">
        <f>[1]!b_dq_cleanprice($A4041,日期设置!B$2)</f>
        <v>99.630300000000005</v>
      </c>
      <c r="G4041" s="18" t="str">
        <f t="shared" si="127"/>
        <v>4.32 + 0</v>
      </c>
      <c r="H4041" s="27">
        <f>[1]!b_dq_pctchange($A4041,日期设置!$B$2,1)/100</f>
        <v>0</v>
      </c>
      <c r="I4041" s="26">
        <f>[1]!b_pq_pctchange(A4041,日期设置!$B$4,日期设置!$B$2,1)</f>
        <v>0</v>
      </c>
      <c r="J4041" s="26">
        <f>[1]!b_pq_pctchange(A4041,日期设置!$C$4,日期设置!$B$2,1)</f>
        <v>0</v>
      </c>
      <c r="K4041" s="52">
        <f>[1]!b_dq_amount($A4041,日期设置!B$2,2,10000)</f>
        <v>0</v>
      </c>
      <c r="L4041" s="26">
        <f>[1]!b_info_latestpar(A4041,日期设置!$B$2)</f>
        <v>100</v>
      </c>
      <c r="M4041" s="6">
        <f>[1]!b_info_outstandingbalance($A4041,日期设置!B$2)</f>
        <v>5</v>
      </c>
      <c r="N4041" s="7" t="str">
        <f>[1]!b_info_latestissurercreditrating2(A4041,日期设置!$B$2,"102","1")</f>
        <v>AAA</v>
      </c>
      <c r="O4041" s="8">
        <v>4.67</v>
      </c>
      <c r="P4041" s="9">
        <f>[1]!b_info_repurchasedate(A4041)</f>
        <v>0</v>
      </c>
      <c r="Q4041" s="8" t="s">
        <v>16212</v>
      </c>
      <c r="R4041" s="2" t="str">
        <f>IF((--IF(P4041=0,Q4041,P4041))&gt;(--日期设置!$B$2),IF(P4041=0,Q4041,P4041),Q4041)</f>
        <v>2025-07-20</v>
      </c>
      <c r="S4041" s="2" t="s">
        <v>17998</v>
      </c>
      <c r="T4041" s="8">
        <f>[1]!b_anal_ptmyear($A4041,日期设置!$B$2)</f>
        <v>4.3287671232876708</v>
      </c>
      <c r="U4041" s="8">
        <f>[1]!b_anal_termifexercise($A4041,日期设置!B$2)</f>
        <v>0</v>
      </c>
      <c r="V4041" s="10">
        <f>[1]!b_dq_dirtyprice(A4041,日期设置!$B$2)</f>
        <v>102.765</v>
      </c>
      <c r="W4041" s="11">
        <f>IF(U4041=0,ROUNDUP((Q4041-日期设置!$B$2)/365,0),ROUNDUP((R4041-日期设置!$B$2)/365,0))</f>
        <v>5</v>
      </c>
      <c r="X4041" s="18">
        <f>_xlfn.IFNA(VLOOKUP(A4041,过往入选债券!A:D,4,0),2)</f>
        <v>2</v>
      </c>
      <c r="Y4041">
        <f>_xlfn.IFNA(VLOOKUP(C4041,[2]Sheet1!$A:$A,1,0),3)</f>
        <v>3</v>
      </c>
    </row>
    <row r="4042" spans="1:25" hidden="1" x14ac:dyDescent="0.2">
      <c r="A4042" s="21" t="s">
        <v>4224</v>
      </c>
      <c r="B4042" s="21" t="s">
        <v>4225</v>
      </c>
      <c r="C4042" s="37" t="s">
        <v>2176</v>
      </c>
      <c r="D4042" s="26" t="str">
        <f>[1]!b_calc_yield(A4042,日期设置!$B$2,F4042,1,R4042,1,O4042,L4042,S4042,)</f>
        <v>Fetching...</v>
      </c>
      <c r="E4042" s="26">
        <f t="shared" si="126"/>
        <v>9.256645472467163</v>
      </c>
      <c r="F4042" s="18">
        <f>[1]!b_dq_cleanprice($A4042,日期设置!B$2)</f>
        <v>99.3</v>
      </c>
      <c r="G4042" s="18" t="str">
        <f t="shared" si="127"/>
        <v>2.02 + 0</v>
      </c>
      <c r="H4042" s="27">
        <f>[1]!b_dq_pctchange($A4042,日期设置!$B$2,1)/100</f>
        <v>0</v>
      </c>
      <c r="I4042" s="26">
        <f>[1]!b_pq_pctchange(A4042,日期设置!$B$4,日期设置!$B$2,1)</f>
        <v>0</v>
      </c>
      <c r="J4042" s="26">
        <f>[1]!b_pq_pctchange(A4042,日期设置!$C$4,日期设置!$B$2,1)</f>
        <v>0</v>
      </c>
      <c r="K4042" s="52">
        <f>[1]!b_dq_amount($A4042,日期设置!B$2,2,10000)</f>
        <v>0</v>
      </c>
      <c r="L4042" s="26">
        <f>[1]!b_info_latestpar(A4042,日期设置!$B$2)</f>
        <v>100</v>
      </c>
      <c r="M4042" s="6">
        <f>[1]!b_info_outstandingbalance($A4042,日期设置!B$2)</f>
        <v>5</v>
      </c>
      <c r="N4042" s="7">
        <f>[1]!b_info_latestissurercreditrating2(A4042,日期设置!$B$2,"102","1")</f>
        <v>0</v>
      </c>
      <c r="O4042" s="8">
        <v>4.3899999999999997</v>
      </c>
      <c r="P4042" s="9">
        <f>[1]!b_info_repurchasedate(A4042)</f>
        <v>0</v>
      </c>
      <c r="Q4042" s="8" t="s">
        <v>17179</v>
      </c>
      <c r="R4042" s="2" t="str">
        <f>IF((--IF(P4042=0,Q4042,P4042))&gt;(--日期设置!$B$2),IF(P4042=0,Q4042,P4042),Q4042)</f>
        <v>2023-03-31</v>
      </c>
      <c r="S4042" s="2" t="s">
        <v>18740</v>
      </c>
      <c r="T4042" s="8">
        <f>[1]!b_anal_ptmyear($A4042,日期设置!$B$2)</f>
        <v>2.0246575342465754</v>
      </c>
      <c r="U4042" s="8">
        <f>[1]!b_anal_termifexercise($A4042,日期设置!B$2)</f>
        <v>0</v>
      </c>
      <c r="V4042" s="10">
        <f>[1]!b_dq_dirtyprice(A4042,日期设置!$B$2)</f>
        <v>103.5818</v>
      </c>
      <c r="W4042" s="11">
        <f>IF(U4042=0,ROUNDUP((Q4042-日期设置!$B$2)/365,0),ROUNDUP((R4042-日期设置!$B$2)/365,0))</f>
        <v>3</v>
      </c>
      <c r="X4042" s="18">
        <f>_xlfn.IFNA(VLOOKUP(A4042,过往入选债券!A:D,4,0),2)</f>
        <v>2</v>
      </c>
      <c r="Y4042">
        <f>_xlfn.IFNA(VLOOKUP(C4042,[2]Sheet1!$A:$A,1,0),3)</f>
        <v>3</v>
      </c>
    </row>
    <row r="4043" spans="1:25" hidden="1" x14ac:dyDescent="0.2">
      <c r="A4043" s="21" t="s">
        <v>10887</v>
      </c>
      <c r="B4043" s="21" t="s">
        <v>10888</v>
      </c>
      <c r="C4043" s="37" t="s">
        <v>2612</v>
      </c>
      <c r="D4043" s="26" t="str">
        <f>[1]!b_calc_yield(A4043,日期设置!$B$2,F4043,1,R4043,1,O4043,L4043,S4043,)</f>
        <v>Fetching...</v>
      </c>
      <c r="E4043" s="26">
        <f t="shared" si="126"/>
        <v>9.9126882329590558</v>
      </c>
      <c r="F4043" s="18">
        <f>[1]!b_dq_cleanprice($A4043,日期设置!B$2)</f>
        <v>97.299199999999999</v>
      </c>
      <c r="G4043" s="18" t="str">
        <f t="shared" si="127"/>
        <v>4.12 + 2.12</v>
      </c>
      <c r="H4043" s="27">
        <f>[1]!b_dq_pctchange($A4043,日期设置!$B$2,1)/100</f>
        <v>0</v>
      </c>
      <c r="I4043" s="26">
        <f>[1]!b_pq_pctchange(A4043,日期设置!$B$4,日期设置!$B$2,1)</f>
        <v>0</v>
      </c>
      <c r="J4043" s="26">
        <f>[1]!b_pq_pctchange(A4043,日期设置!$C$4,日期设置!$B$2,1)</f>
        <v>0.21123837596723344</v>
      </c>
      <c r="K4043" s="52">
        <f>[1]!b_dq_amount($A4043,日期设置!B$2,2,10000)</f>
        <v>0</v>
      </c>
      <c r="L4043" s="26">
        <f>[1]!b_info_latestpar(A4043,日期设置!$B$2)</f>
        <v>100</v>
      </c>
      <c r="M4043" s="6">
        <f>[1]!b_info_outstandingbalance($A4043,日期设置!B$2)</f>
        <v>3</v>
      </c>
      <c r="N4043" s="7" t="str">
        <f>[1]!b_info_latestissurercreditrating2(A4043,日期设置!$B$2,"102","1")</f>
        <v>AA</v>
      </c>
      <c r="O4043" s="8">
        <v>3.4</v>
      </c>
      <c r="P4043" s="9" t="str">
        <f>[1]!b_info_repurchasedate(A4043)</f>
        <v>2023-05-08</v>
      </c>
      <c r="Q4043" s="8" t="s">
        <v>16483</v>
      </c>
      <c r="R4043" s="2" t="str">
        <f>IF((--IF(P4043=0,Q4043,P4043))&gt;(--日期设置!$B$2),IF(P4043=0,Q4043,P4043),Q4043)</f>
        <v>2023-05-08</v>
      </c>
      <c r="S4043" s="2" t="s">
        <v>18057</v>
      </c>
      <c r="T4043" s="8">
        <f>[1]!b_anal_ptmyear($A4043,日期设置!$B$2)</f>
        <v>4.1287671232876715</v>
      </c>
      <c r="U4043" s="8">
        <f>[1]!b_anal_termifexercise($A4043,日期设置!B$2)</f>
        <v>2.128767123287671</v>
      </c>
      <c r="V4043" s="10">
        <f>[1]!b_dq_dirtyprice(A4043,日期设置!$B$2)</f>
        <v>100.26139999999999</v>
      </c>
      <c r="W4043" s="11">
        <f>IF(U4043=0,ROUNDUP((Q4043-日期设置!$B$2)/365,0),ROUNDUP((R4043-日期设置!$B$2)/365,0))</f>
        <v>3</v>
      </c>
      <c r="X4043" s="18">
        <f>_xlfn.IFNA(VLOOKUP(A4043,过往入选债券!A:D,4,0),2)</f>
        <v>2</v>
      </c>
      <c r="Y4043">
        <f>_xlfn.IFNA(VLOOKUP(C4043,[2]Sheet1!$A:$A,1,0),3)</f>
        <v>3</v>
      </c>
    </row>
    <row r="4044" spans="1:25" hidden="1" x14ac:dyDescent="0.2">
      <c r="A4044" s="21" t="s">
        <v>8044</v>
      </c>
      <c r="B4044" s="21" t="s">
        <v>8045</v>
      </c>
      <c r="C4044" s="37" t="s">
        <v>1401</v>
      </c>
      <c r="D4044" s="26" t="str">
        <f>[1]!b_calc_yield(A4044,日期设置!$B$2,F4044,1,R4044,1,O4044,L4044,S4044,)</f>
        <v>Fetching...</v>
      </c>
      <c r="E4044" s="26">
        <f t="shared" si="126"/>
        <v>4.4334485416614777</v>
      </c>
      <c r="F4044" s="18">
        <f>[1]!b_dq_cleanprice($A4044,日期设置!B$2)</f>
        <v>100.2</v>
      </c>
      <c r="G4044" s="18" t="str">
        <f t="shared" si="127"/>
        <v>0.93 + 0</v>
      </c>
      <c r="H4044" s="27">
        <f>[1]!b_dq_pctchange($A4044,日期设置!$B$2,1)/100</f>
        <v>0</v>
      </c>
      <c r="I4044" s="26">
        <f>[1]!b_pq_pctchange(A4044,日期设置!$B$4,日期设置!$B$2,1)</f>
        <v>0</v>
      </c>
      <c r="J4044" s="26">
        <f>[1]!b_pq_pctchange(A4044,日期设置!$C$4,日期设置!$B$2,1)</f>
        <v>0.4387428918539435</v>
      </c>
      <c r="K4044" s="52">
        <f>[1]!b_dq_amount($A4044,日期设置!B$2,2,10000)</f>
        <v>0</v>
      </c>
      <c r="L4044" s="26">
        <f>[1]!b_info_latestpar(A4044,日期设置!$B$2)</f>
        <v>100</v>
      </c>
      <c r="M4044" s="6">
        <f>[1]!b_info_outstandingbalance($A4044,日期设置!B$2)</f>
        <v>5</v>
      </c>
      <c r="N4044" s="7" t="str">
        <f>[1]!b_info_latestissurercreditrating2(A4044,日期设置!$B$2,"102","1")</f>
        <v>AA</v>
      </c>
      <c r="O4044" s="8">
        <v>5</v>
      </c>
      <c r="P4044" s="9">
        <f>[1]!b_info_repurchasedate(A4044)</f>
        <v>0</v>
      </c>
      <c r="Q4044" s="8" t="s">
        <v>16789</v>
      </c>
      <c r="R4044" s="2" t="str">
        <f>IF((--IF(P4044=0,Q4044,P4044))&gt;(--日期设置!$B$2),IF(P4044=0,Q4044,P4044),Q4044)</f>
        <v>2022-02-25</v>
      </c>
      <c r="S4044" s="2" t="s">
        <v>18490</v>
      </c>
      <c r="T4044" s="8">
        <f>[1]!b_anal_ptmyear($A4044,日期设置!$B$2)</f>
        <v>0.93150684931506844</v>
      </c>
      <c r="U4044" s="8">
        <f>[1]!b_anal_termifexercise($A4044,日期设置!B$2)</f>
        <v>0</v>
      </c>
      <c r="V4044" s="10">
        <f>[1]!b_dq_dirtyprice(A4044,日期设置!$B$2)</f>
        <v>100.5425</v>
      </c>
      <c r="W4044" s="11">
        <f>IF(U4044=0,ROUNDUP((Q4044-日期设置!$B$2)/365,0),ROUNDUP((R4044-日期设置!$B$2)/365,0))</f>
        <v>1</v>
      </c>
      <c r="X4044" s="18">
        <f>_xlfn.IFNA(VLOOKUP(A4044,过往入选债券!A:D,4,0),2)</f>
        <v>2</v>
      </c>
      <c r="Y4044">
        <f>_xlfn.IFNA(VLOOKUP(C4044,[2]Sheet1!$A:$A,1,0),3)</f>
        <v>3</v>
      </c>
    </row>
    <row r="4045" spans="1:25" hidden="1" x14ac:dyDescent="0.2">
      <c r="A4045" s="21" t="s">
        <v>11215</v>
      </c>
      <c r="B4045" s="21" t="s">
        <v>11216</v>
      </c>
      <c r="C4045" s="37" t="s">
        <v>143</v>
      </c>
      <c r="D4045" s="26" t="str">
        <f>[1]!b_calc_yield(A4045,日期设置!$B$2,F4045,1,R4045,1,O4045,L4045,S4045,)</f>
        <v>Fetching...</v>
      </c>
      <c r="E4045" s="26">
        <f t="shared" si="126"/>
        <v>10.540079522505241</v>
      </c>
      <c r="F4045" s="18">
        <f>[1]!b_dq_cleanprice($A4045,日期设置!B$2)</f>
        <v>97.434299999999993</v>
      </c>
      <c r="G4045" s="18" t="str">
        <f t="shared" si="127"/>
        <v>2.25 + 0</v>
      </c>
      <c r="H4045" s="27">
        <f>[1]!b_dq_pctchange($A4045,日期设置!$B$2,1)/100</f>
        <v>0</v>
      </c>
      <c r="I4045" s="26">
        <f>[1]!b_pq_pctchange(A4045,日期设置!$B$4,日期设置!$B$2,1)</f>
        <v>0</v>
      </c>
      <c r="J4045" s="26">
        <f>[1]!b_pq_pctchange(A4045,日期设置!$C$4,日期设置!$B$2,1)</f>
        <v>0</v>
      </c>
      <c r="K4045" s="52">
        <f>[1]!b_dq_amount($A4045,日期设置!B$2,2,10000)</f>
        <v>0</v>
      </c>
      <c r="L4045" s="26">
        <f>[1]!b_info_latestpar(A4045,日期设置!$B$2)</f>
        <v>100</v>
      </c>
      <c r="M4045" s="6">
        <f>[1]!b_info_outstandingbalance($A4045,日期设置!B$2)</f>
        <v>10</v>
      </c>
      <c r="N4045" s="7" t="str">
        <f>[1]!b_info_latestissurercreditrating2(A4045,日期设置!$B$2,"102","1")</f>
        <v>AAA</v>
      </c>
      <c r="O4045" s="8">
        <v>3.54</v>
      </c>
      <c r="P4045" s="9">
        <f>[1]!b_info_repurchasedate(A4045)</f>
        <v>0</v>
      </c>
      <c r="Q4045" s="8" t="s">
        <v>16436</v>
      </c>
      <c r="R4045" s="2" t="str">
        <f>IF((--IF(P4045=0,Q4045,P4045))&gt;(--日期设置!$B$2),IF(P4045=0,Q4045,P4045),Q4045)</f>
        <v>2023-06-23</v>
      </c>
      <c r="S4045" s="2" t="s">
        <v>18203</v>
      </c>
      <c r="T4045" s="8">
        <f>[1]!b_anal_ptmyear($A4045,日期设置!$B$2)</f>
        <v>2.2547945205479452</v>
      </c>
      <c r="U4045" s="8">
        <f>[1]!b_anal_termifexercise($A4045,日期设置!B$2)</f>
        <v>0</v>
      </c>
      <c r="V4045" s="10">
        <f>[1]!b_dq_dirtyprice(A4045,日期设置!$B$2)</f>
        <v>100.0723</v>
      </c>
      <c r="W4045" s="11">
        <f>IF(U4045=0,ROUNDUP((Q4045-日期设置!$B$2)/365,0),ROUNDUP((R4045-日期设置!$B$2)/365,0))</f>
        <v>3</v>
      </c>
      <c r="X4045" s="18">
        <f>_xlfn.IFNA(VLOOKUP(A4045,过往入选债券!A:D,4,0),2)</f>
        <v>2</v>
      </c>
      <c r="Y4045">
        <f>_xlfn.IFNA(VLOOKUP(C4045,[2]Sheet1!$A:$A,1,0),3)</f>
        <v>3</v>
      </c>
    </row>
    <row r="4046" spans="1:25" hidden="1" x14ac:dyDescent="0.2">
      <c r="A4046" s="28" t="s">
        <v>19198</v>
      </c>
      <c r="B4046" s="28" t="s">
        <v>19199</v>
      </c>
      <c r="C4046" s="38" t="s">
        <v>11363</v>
      </c>
      <c r="D4046" s="26" t="str">
        <f>[1]!b_calc_yield(A4046,日期设置!$B$2,F4046,1,R4046,1,O4046,L4046,S4046,)</f>
        <v>Fetching...</v>
      </c>
      <c r="E4046" s="26">
        <f t="shared" si="126"/>
        <v>11.303949992291962</v>
      </c>
      <c r="F4046" s="18">
        <f>[1]!b_dq_cleanprice($A4046,日期设置!B$2)</f>
        <v>98.216899999999995</v>
      </c>
      <c r="G4046" s="18" t="str">
        <f t="shared" si="127"/>
        <v>2.41 + 0</v>
      </c>
      <c r="H4046" s="27">
        <f>[1]!b_dq_pctchange($A4046,日期设置!$B$2,1)/100</f>
        <v>0</v>
      </c>
      <c r="I4046" s="26">
        <f>[1]!b_pq_pctchange(A4046,日期设置!$B$4,日期设置!$B$2,1)</f>
        <v>0</v>
      </c>
      <c r="J4046" s="26">
        <f>[1]!b_pq_pctchange(A4046,日期设置!$C$4,日期设置!$B$2,1)</f>
        <v>0</v>
      </c>
      <c r="K4046" s="52">
        <f>[1]!b_dq_amount($A4046,日期设置!B$2,2,10000)</f>
        <v>0</v>
      </c>
      <c r="L4046" s="26">
        <f>[1]!b_info_latestpar(A4046,日期设置!$B$2)</f>
        <v>100</v>
      </c>
      <c r="M4046" s="6">
        <f>[1]!b_info_outstandingbalance($A4046,日期设置!B$2)</f>
        <v>2</v>
      </c>
      <c r="N4046" s="7">
        <f>[1]!b_info_latestissurercreditrating2(A4046,日期设置!$B$2,"102","1")</f>
        <v>0</v>
      </c>
      <c r="O4046" s="8">
        <v>3.97</v>
      </c>
      <c r="P4046" s="9">
        <f>[1]!b_info_repurchasedate(A4046)</f>
        <v>0</v>
      </c>
      <c r="Q4046" s="8" t="s">
        <v>17355</v>
      </c>
      <c r="R4046" s="2" t="str">
        <f>IF((--IF(P4046=0,Q4046,P4046))&gt;(--日期设置!$B$2),IF(P4046=0,Q4046,P4046),Q4046)</f>
        <v>2023-08-20</v>
      </c>
      <c r="S4046" s="31" t="s">
        <v>19197</v>
      </c>
      <c r="T4046" s="8">
        <f>[1]!b_anal_ptmyear($A4046,日期设置!$B$2)</f>
        <v>2.4136986301369863</v>
      </c>
      <c r="U4046" s="8">
        <f>[1]!b_anal_termifexercise($A4046,日期设置!B$2)</f>
        <v>0</v>
      </c>
      <c r="V4046" s="10">
        <f>[1]!b_dq_dirtyprice(A4046,日期设置!$B$2)</f>
        <v>100.5445</v>
      </c>
      <c r="W4046" s="11">
        <f>IF(U4046=0,ROUNDUP((Q4046-日期设置!$B$2)/365,0),ROUNDUP((R4046-日期设置!$B$2)/365,0))</f>
        <v>3</v>
      </c>
      <c r="X4046" s="18">
        <f>_xlfn.IFNA(VLOOKUP(A4046,过往入选债券!A:D,4,0),2)</f>
        <v>2</v>
      </c>
      <c r="Y4046">
        <f>_xlfn.IFNA(VLOOKUP(C4046,[2]Sheet1!$A:$A,1,0),3)</f>
        <v>3</v>
      </c>
    </row>
    <row r="4047" spans="1:25" hidden="1" x14ac:dyDescent="0.2">
      <c r="A4047" s="21" t="s">
        <v>6656</v>
      </c>
      <c r="B4047" s="21" t="s">
        <v>6657</v>
      </c>
      <c r="C4047" s="37" t="s">
        <v>2876</v>
      </c>
      <c r="D4047" s="26" t="str">
        <f>[1]!b_calc_yield(A4047,日期设置!$B$2,F4047,1,R4047,1,O4047,L4047,S4047,)</f>
        <v>Fetching...</v>
      </c>
      <c r="E4047" s="26">
        <f t="shared" si="126"/>
        <v>9.3718371950064707</v>
      </c>
      <c r="F4047" s="18">
        <f>[1]!b_dq_cleanprice($A4047,日期设置!B$2)</f>
        <v>101.90989999999999</v>
      </c>
      <c r="G4047" s="18" t="str">
        <f t="shared" si="127"/>
        <v>2.07 + 0</v>
      </c>
      <c r="H4047" s="27">
        <f>[1]!b_dq_pctchange($A4047,日期设置!$B$2,1)/100</f>
        <v>0</v>
      </c>
      <c r="I4047" s="26">
        <f>[1]!b_pq_pctchange(A4047,日期设置!$B$4,日期设置!$B$2,1)</f>
        <v>0</v>
      </c>
      <c r="J4047" s="26">
        <f>[1]!b_pq_pctchange(A4047,日期设置!$C$4,日期设置!$B$2,1)</f>
        <v>-0.11751468688559739</v>
      </c>
      <c r="K4047" s="52">
        <f>[1]!b_dq_amount($A4047,日期设置!B$2,2,10000)</f>
        <v>0</v>
      </c>
      <c r="L4047" s="26">
        <f>[1]!b_info_latestpar(A4047,日期设置!$B$2)</f>
        <v>100</v>
      </c>
      <c r="M4047" s="6">
        <f>[1]!b_info_outstandingbalance($A4047,日期设置!B$2)</f>
        <v>5</v>
      </c>
      <c r="N4047" s="7" t="str">
        <f>[1]!b_info_latestissurercreditrating2(A4047,日期设置!$B$2,"102","1")</f>
        <v>AA</v>
      </c>
      <c r="O4047" s="8">
        <v>5.75</v>
      </c>
      <c r="P4047" s="9">
        <f>[1]!b_info_repurchasedate(A4047)</f>
        <v>0</v>
      </c>
      <c r="Q4047" s="8" t="s">
        <v>16505</v>
      </c>
      <c r="R4047" s="2" t="str">
        <f>IF((--IF(P4047=0,Q4047,P4047))&gt;(--日期设置!$B$2),IF(P4047=0,Q4047,P4047),Q4047)</f>
        <v>2023-04-20</v>
      </c>
      <c r="S4047" s="2" t="s">
        <v>18474</v>
      </c>
      <c r="T4047" s="8">
        <f>[1]!b_anal_ptmyear($A4047,日期设置!$B$2)</f>
        <v>2.0794520547945208</v>
      </c>
      <c r="U4047" s="8">
        <f>[1]!b_anal_termifexercise($A4047,日期设置!B$2)</f>
        <v>0</v>
      </c>
      <c r="V4047" s="10">
        <f>[1]!b_dq_dirtyprice(A4047,日期设置!$B$2)</f>
        <v>107.20310000000001</v>
      </c>
      <c r="W4047" s="11">
        <f>IF(U4047=0,ROUNDUP((Q4047-日期设置!$B$2)/365,0),ROUNDUP((R4047-日期设置!$B$2)/365,0))</f>
        <v>3</v>
      </c>
      <c r="X4047" s="18">
        <f>_xlfn.IFNA(VLOOKUP(A4047,过往入选债券!A:D,4,0),2)</f>
        <v>2</v>
      </c>
      <c r="Y4047">
        <f>_xlfn.IFNA(VLOOKUP(C4047,[2]Sheet1!$A:$A,1,0),3)</f>
        <v>3</v>
      </c>
    </row>
    <row r="4048" spans="1:25" hidden="1" x14ac:dyDescent="0.2">
      <c r="A4048" s="28" t="s">
        <v>21208</v>
      </c>
      <c r="B4048" s="28" t="s">
        <v>21209</v>
      </c>
      <c r="C4048" s="39" t="s">
        <v>21280</v>
      </c>
      <c r="D4048" s="26" t="str">
        <f>[1]!b_calc_yield(A4048,日期设置!$B$2,F4048,1,R4048,1,O4048,L4048,S4048,)</f>
        <v>Fetching...</v>
      </c>
      <c r="E4048" s="26">
        <f t="shared" si="126"/>
        <v>12.042259269480571</v>
      </c>
      <c r="F4048" s="18">
        <f>[1]!b_dq_cleanprice($A4048,日期设置!B$2)</f>
        <v>100.7838</v>
      </c>
      <c r="G4048" s="18" t="str">
        <f t="shared" si="127"/>
        <v>2.58 + 2.58</v>
      </c>
      <c r="H4048" s="27">
        <f>[1]!b_dq_pctchange($A4048,日期设置!$B$2,1)/100</f>
        <v>0</v>
      </c>
      <c r="I4048" s="26">
        <f>[1]!b_pq_pctchange(A4048,日期设置!$B$4,日期设置!$B$2,1)</f>
        <v>0</v>
      </c>
      <c r="J4048" s="26">
        <f>[1]!b_pq_pctchange(A4048,日期设置!$C$4,日期设置!$B$2,1)</f>
        <v>0</v>
      </c>
      <c r="K4048" s="52">
        <f>[1]!b_dq_amount($A4048,日期设置!B$2,2,10000)</f>
        <v>0</v>
      </c>
      <c r="L4048" s="26">
        <f>[1]!b_info_latestpar(A4048,日期设置!$B$2)</f>
        <v>100</v>
      </c>
      <c r="M4048" s="6">
        <f>[1]!b_info_outstandingbalance($A4048,日期设置!B$2)</f>
        <v>15</v>
      </c>
      <c r="N4048" s="7" t="str">
        <f>[1]!b_info_latestissurercreditrating2(A4048,日期设置!$B$2,"102","1")</f>
        <v>AAA</v>
      </c>
      <c r="O4048" s="8">
        <v>5.0999999999999996</v>
      </c>
      <c r="P4048" s="9">
        <f>[1]!b_info_repurchasedate(A4048)</f>
        <v>0</v>
      </c>
      <c r="Q4048" s="8" t="s">
        <v>17688</v>
      </c>
      <c r="R4048" s="2" t="str">
        <f>IF((--IF(P4048=0,Q4048,P4048))&gt;(--日期设置!$B$2),IF(P4048=0,Q4048,P4048),Q4048)</f>
        <v>2023-10-21</v>
      </c>
      <c r="S4048" s="31" t="s">
        <v>16150</v>
      </c>
      <c r="T4048" s="8">
        <f>[1]!b_anal_ptmyear($A4048,日期设置!$B$2)</f>
        <v>2.5835616438356164</v>
      </c>
      <c r="U4048" s="8">
        <f>[1]!b_anal_termifexercise($A4048,日期设置!B$2)</f>
        <v>2.5835616438356164</v>
      </c>
      <c r="V4048" s="10">
        <f>[1]!b_dq_dirtyprice(A4048,日期设置!$B$2)</f>
        <v>102.9076</v>
      </c>
      <c r="W4048" s="11">
        <f>IF(U4048=0,ROUNDUP((Q4048-日期设置!$B$2)/365,0),ROUNDUP((R4048-日期设置!$B$2)/365,0))</f>
        <v>3</v>
      </c>
      <c r="X4048" s="18">
        <f>_xlfn.IFNA(VLOOKUP(A4048,过往入选债券!A:D,4,0),2)</f>
        <v>2</v>
      </c>
      <c r="Y4048">
        <f>_xlfn.IFNA(VLOOKUP(C4048,[2]Sheet1!$A:$A,1,0),3)</f>
        <v>3</v>
      </c>
    </row>
    <row r="4049" spans="1:25" hidden="1" x14ac:dyDescent="0.2">
      <c r="A4049" s="21" t="s">
        <v>7120</v>
      </c>
      <c r="B4049" s="21" t="s">
        <v>7121</v>
      </c>
      <c r="C4049" s="37" t="s">
        <v>492</v>
      </c>
      <c r="D4049" s="26" t="str">
        <f>[1]!b_calc_yield(A4049,日期设置!$B$2,F4049,1,R4049,1,O4049,L4049,S4049,)</f>
        <v>Fetching...</v>
      </c>
      <c r="E4049" s="26">
        <f t="shared" si="126"/>
        <v>1.8903133604150302</v>
      </c>
      <c r="F4049" s="18">
        <f>[1]!b_dq_cleanprice($A4049,日期设置!B$2)</f>
        <v>100.72</v>
      </c>
      <c r="G4049" s="18" t="str">
        <f t="shared" si="127"/>
        <v>0.39 + 0.40</v>
      </c>
      <c r="H4049" s="27">
        <f>[1]!b_dq_pctchange($A4049,日期设置!$B$2,1)/100</f>
        <v>0</v>
      </c>
      <c r="I4049" s="26">
        <f>[1]!b_pq_pctchange(A4049,日期设置!$B$4,日期设置!$B$2,1)</f>
        <v>0</v>
      </c>
      <c r="J4049" s="26">
        <f>[1]!b_pq_pctchange(A4049,日期设置!$C$4,日期设置!$B$2,1)</f>
        <v>0</v>
      </c>
      <c r="K4049" s="52">
        <f>[1]!b_dq_amount($A4049,日期设置!B$2,2,10000)</f>
        <v>0</v>
      </c>
      <c r="L4049" s="26">
        <f>[1]!b_info_latestpar(A4049,日期设置!$B$2)</f>
        <v>100</v>
      </c>
      <c r="M4049" s="6">
        <f>[1]!b_info_outstandingbalance($A4049,日期设置!B$2)</f>
        <v>5</v>
      </c>
      <c r="N4049" s="7" t="str">
        <f>[1]!b_info_latestissurercreditrating2(A4049,日期设置!$B$2,"102","1")</f>
        <v>AA</v>
      </c>
      <c r="O4049" s="8">
        <v>6.8</v>
      </c>
      <c r="P4049" s="9">
        <f>[1]!b_info_repurchasedate(A4049)</f>
        <v>0</v>
      </c>
      <c r="Q4049" s="8" t="s">
        <v>16864</v>
      </c>
      <c r="R4049" s="2" t="str">
        <f>IF((--IF(P4049=0,Q4049,P4049))&gt;(--日期设置!$B$2),IF(P4049=0,Q4049,P4049),Q4049)</f>
        <v>2021-08-14</v>
      </c>
      <c r="S4049" s="2" t="s">
        <v>18541</v>
      </c>
      <c r="T4049" s="8">
        <f>[1]!b_anal_ptmyear($A4049,日期设置!$B$2)</f>
        <v>0.39726027397260272</v>
      </c>
      <c r="U4049" s="8">
        <f>[1]!b_anal_termifexercise($A4049,日期设置!B$2)</f>
        <v>0.40273972602739727</v>
      </c>
      <c r="V4049" s="10">
        <f>[1]!b_dq_dirtyprice(A4049,日期设置!$B$2)</f>
        <v>104.8186</v>
      </c>
      <c r="W4049" s="11">
        <f>IF(U4049=0,ROUNDUP((Q4049-日期设置!$B$2)/365,0),ROUNDUP((R4049-日期设置!$B$2)/365,0))</f>
        <v>1</v>
      </c>
      <c r="X4049" s="18">
        <f>_xlfn.IFNA(VLOOKUP(A4049,过往入选债券!A:D,4,0),2)</f>
        <v>2</v>
      </c>
      <c r="Y4049">
        <f>_xlfn.IFNA(VLOOKUP(C4049,[2]Sheet1!$A:$A,1,0),3)</f>
        <v>3</v>
      </c>
    </row>
    <row r="4050" spans="1:25" hidden="1" x14ac:dyDescent="0.2">
      <c r="A4050" s="21" t="s">
        <v>7913</v>
      </c>
      <c r="B4050" s="21" t="s">
        <v>7914</v>
      </c>
      <c r="C4050" s="37" t="s">
        <v>673</v>
      </c>
      <c r="D4050" s="26" t="str">
        <f>[1]!b_calc_yield(A4050,日期设置!$B$2,F4050,1,R4050,1,O4050,L4050,S4050,)</f>
        <v>Fetching...</v>
      </c>
      <c r="E4050" s="26">
        <f t="shared" si="126"/>
        <v>13.507116134920704</v>
      </c>
      <c r="F4050" s="18">
        <f>[1]!b_dq_cleanprice($A4050,日期设置!B$2)</f>
        <v>99.029499999999999</v>
      </c>
      <c r="G4050" s="18" t="str">
        <f t="shared" si="127"/>
        <v>2.84 + 0</v>
      </c>
      <c r="H4050" s="27">
        <f>[1]!b_dq_pctchange($A4050,日期设置!$B$2,1)/100</f>
        <v>0</v>
      </c>
      <c r="I4050" s="26">
        <f>[1]!b_pq_pctchange(A4050,日期设置!$B$4,日期设置!$B$2,1)</f>
        <v>0</v>
      </c>
      <c r="J4050" s="26">
        <f>[1]!b_pq_pctchange(A4050,日期设置!$C$4,日期设置!$B$2,1)</f>
        <v>-1.0684422421802464</v>
      </c>
      <c r="K4050" s="52">
        <f>[1]!b_dq_amount($A4050,日期设置!B$2,2,10000)</f>
        <v>0</v>
      </c>
      <c r="L4050" s="26">
        <f>[1]!b_info_latestpar(A4050,日期设置!$B$2)</f>
        <v>100</v>
      </c>
      <c r="M4050" s="6">
        <f>[1]!b_info_outstandingbalance($A4050,日期设置!B$2)</f>
        <v>13</v>
      </c>
      <c r="N4050" s="7" t="str">
        <f>[1]!b_info_latestissurercreditrating2(A4050,日期设置!$B$2,"102","1")</f>
        <v>AA+</v>
      </c>
      <c r="O4050" s="8">
        <v>4.3899999999999997</v>
      </c>
      <c r="P4050" s="9">
        <f>[1]!b_info_repurchasedate(A4050)</f>
        <v>0</v>
      </c>
      <c r="Q4050" s="8" t="s">
        <v>16385</v>
      </c>
      <c r="R4050" s="2" t="str">
        <f>IF((--IF(P4050=0,Q4050,P4050))&gt;(--日期设置!$B$2),IF(P4050=0,Q4050,P4050),Q4050)</f>
        <v>2024-01-25</v>
      </c>
      <c r="S4050" s="2" t="s">
        <v>18160</v>
      </c>
      <c r="T4050" s="8">
        <f>[1]!b_anal_ptmyear($A4050,日期设置!$B$2)</f>
        <v>2.8465753424657532</v>
      </c>
      <c r="U4050" s="8">
        <f>[1]!b_anal_termifexercise($A4050,日期设置!B$2)</f>
        <v>0</v>
      </c>
      <c r="V4050" s="10">
        <f>[1]!b_dq_dirtyprice(A4050,日期设置!$B$2)</f>
        <v>99.703000000000003</v>
      </c>
      <c r="W4050" s="11">
        <f>IF(U4050=0,ROUNDUP((Q4050-日期设置!$B$2)/365,0),ROUNDUP((R4050-日期设置!$B$2)/365,0))</f>
        <v>3</v>
      </c>
      <c r="X4050" s="18">
        <f>_xlfn.IFNA(VLOOKUP(A4050,过往入选债券!A:D,4,0),2)</f>
        <v>2</v>
      </c>
      <c r="Y4050">
        <f>_xlfn.IFNA(VLOOKUP(C4050,[2]Sheet1!$A:$A,1,0),3)</f>
        <v>3</v>
      </c>
    </row>
    <row r="4051" spans="1:25" hidden="1" x14ac:dyDescent="0.2">
      <c r="A4051" s="21" t="s">
        <v>10596</v>
      </c>
      <c r="B4051" s="21" t="s">
        <v>10597</v>
      </c>
      <c r="C4051" s="37" t="s">
        <v>34</v>
      </c>
      <c r="D4051" s="26" t="str">
        <f>[1]!b_calc_yield(A4051,日期设置!$B$2,F4051,1,R4051,1,O4051,L4051,S4051,)</f>
        <v>Fetching...</v>
      </c>
      <c r="E4051" s="26">
        <f t="shared" si="126"/>
        <v>10.160595206169788</v>
      </c>
      <c r="F4051" s="18">
        <f>[1]!b_dq_cleanprice($A4051,日期设置!B$2)</f>
        <v>97.441000000000003</v>
      </c>
      <c r="G4051" s="18" t="str">
        <f t="shared" si="127"/>
        <v>4.18 + 2.18</v>
      </c>
      <c r="H4051" s="27">
        <f>[1]!b_dq_pctchange($A4051,日期设置!$B$2,1)/100</f>
        <v>0</v>
      </c>
      <c r="I4051" s="26">
        <f>[1]!b_pq_pctchange(A4051,日期设置!$B$4,日期设置!$B$2,1)</f>
        <v>0</v>
      </c>
      <c r="J4051" s="26">
        <f>[1]!b_pq_pctchange(A4051,日期设置!$C$4,日期设置!$B$2,1)</f>
        <v>0</v>
      </c>
      <c r="K4051" s="52">
        <f>[1]!b_dq_amount($A4051,日期设置!B$2,2,10000)</f>
        <v>0</v>
      </c>
      <c r="L4051" s="26">
        <f>[1]!b_info_latestpar(A4051,日期设置!$B$2)</f>
        <v>100</v>
      </c>
      <c r="M4051" s="6">
        <f>[1]!b_info_outstandingbalance($A4051,日期设置!B$2)</f>
        <v>11</v>
      </c>
      <c r="N4051" s="7" t="str">
        <f>[1]!b_info_latestissurercreditrating2(A4051,日期设置!$B$2,"102","1")</f>
        <v>AA+</v>
      </c>
      <c r="O4051" s="8">
        <v>3.5</v>
      </c>
      <c r="P4051" s="9" t="str">
        <f>[1]!b_info_repurchasedate(A4051)</f>
        <v>2023-05-27</v>
      </c>
      <c r="Q4051" s="8" t="s">
        <v>16374</v>
      </c>
      <c r="R4051" s="2" t="str">
        <f>IF((--IF(P4051=0,Q4051,P4051))&gt;(--日期设置!$B$2),IF(P4051=0,Q4051,P4051),Q4051)</f>
        <v>2023-05-27</v>
      </c>
      <c r="S4051" s="2" t="s">
        <v>18151</v>
      </c>
      <c r="T4051" s="8">
        <f>[1]!b_anal_ptmyear($A4051,日期设置!$B$2)</f>
        <v>4.1808219178082195</v>
      </c>
      <c r="U4051" s="8">
        <f>[1]!b_anal_termifexercise($A4051,日期设置!B$2)</f>
        <v>2.1808219178082191</v>
      </c>
      <c r="V4051" s="10">
        <f>[1]!b_dq_dirtyprice(A4051,日期设置!$B$2)</f>
        <v>100.3081</v>
      </c>
      <c r="W4051" s="11">
        <f>IF(U4051=0,ROUNDUP((Q4051-日期设置!$B$2)/365,0),ROUNDUP((R4051-日期设置!$B$2)/365,0))</f>
        <v>3</v>
      </c>
      <c r="X4051" s="18">
        <f>_xlfn.IFNA(VLOOKUP(A4051,过往入选债券!A:D,4,0),2)</f>
        <v>2</v>
      </c>
      <c r="Y4051">
        <f>_xlfn.IFNA(VLOOKUP(C4051,[2]Sheet1!$A:$A,1,0),3)</f>
        <v>3</v>
      </c>
    </row>
    <row r="4052" spans="1:25" hidden="1" x14ac:dyDescent="0.2">
      <c r="A4052" s="21" t="s">
        <v>11603</v>
      </c>
      <c r="B4052" s="21" t="s">
        <v>11604</v>
      </c>
      <c r="C4052" s="37" t="s">
        <v>242</v>
      </c>
      <c r="D4052" s="26" t="str">
        <f>[1]!b_calc_yield(A4052,日期设置!$B$2,F4052,1,R4052,1,O4052,L4052,S4052,)</f>
        <v>Fetching...</v>
      </c>
      <c r="E4052" s="26">
        <f t="shared" si="126"/>
        <v>19.186327273325077</v>
      </c>
      <c r="F4052" s="18">
        <f>[1]!b_dq_cleanprice($A4052,日期设置!B$2)</f>
        <v>97.304699999999997</v>
      </c>
      <c r="G4052" s="18" t="str">
        <f t="shared" si="127"/>
        <v>3.99 + 0</v>
      </c>
      <c r="H4052" s="27">
        <f>[1]!b_dq_pctchange($A4052,日期设置!$B$2,1)/100</f>
        <v>0</v>
      </c>
      <c r="I4052" s="26">
        <f>[1]!b_pq_pctchange(A4052,日期设置!$B$4,日期设置!$B$2,1)</f>
        <v>0</v>
      </c>
      <c r="J4052" s="26">
        <f>[1]!b_pq_pctchange(A4052,日期设置!$C$4,日期设置!$B$2,1)</f>
        <v>-0.45799387022722471</v>
      </c>
      <c r="K4052" s="52">
        <f>[1]!b_dq_amount($A4052,日期设置!B$2,2,10000)</f>
        <v>0</v>
      </c>
      <c r="L4052" s="26">
        <f>[1]!b_info_latestpar(A4052,日期设置!$B$2)</f>
        <v>100</v>
      </c>
      <c r="M4052" s="6">
        <f>[1]!b_info_outstandingbalance($A4052,日期设置!B$2)</f>
        <v>10</v>
      </c>
      <c r="N4052" s="7" t="str">
        <f>[1]!b_info_latestissurercreditrating2(A4052,日期设置!$B$2,"102","1")</f>
        <v>AAA</v>
      </c>
      <c r="O4052" s="8">
        <v>4</v>
      </c>
      <c r="P4052" s="9">
        <f>[1]!b_info_repurchasedate(A4052)</f>
        <v>0</v>
      </c>
      <c r="Q4052" s="8" t="s">
        <v>16527</v>
      </c>
      <c r="R4052" s="2" t="str">
        <f>IF((--IF(P4052=0,Q4052,P4052))&gt;(--日期设置!$B$2),IF(P4052=0,Q4052,P4052),Q4052)</f>
        <v>2025-03-20</v>
      </c>
      <c r="S4052" s="2" t="s">
        <v>18280</v>
      </c>
      <c r="T4052" s="8">
        <f>[1]!b_anal_ptmyear($A4052,日期设置!$B$2)</f>
        <v>3.9945205479452053</v>
      </c>
      <c r="U4052" s="8">
        <f>[1]!b_anal_termifexercise($A4052,日期设置!B$2)</f>
        <v>0</v>
      </c>
      <c r="V4052" s="10">
        <f>[1]!b_dq_dirtyprice(A4052,日期设置!$B$2)</f>
        <v>97.326599999999999</v>
      </c>
      <c r="W4052" s="11">
        <f>IF(U4052=0,ROUNDUP((Q4052-日期设置!$B$2)/365,0),ROUNDUP((R4052-日期设置!$B$2)/365,0))</f>
        <v>4</v>
      </c>
      <c r="X4052" s="18">
        <f>_xlfn.IFNA(VLOOKUP(A4052,过往入选债券!A:D,4,0),2)</f>
        <v>2</v>
      </c>
      <c r="Y4052">
        <f>_xlfn.IFNA(VLOOKUP(C4052,[2]Sheet1!$A:$A,1,0),3)</f>
        <v>3</v>
      </c>
    </row>
    <row r="4053" spans="1:25" hidden="1" x14ac:dyDescent="0.2">
      <c r="A4053" s="21" t="s">
        <v>10038</v>
      </c>
      <c r="B4053" s="21" t="s">
        <v>10039</v>
      </c>
      <c r="C4053" s="37" t="s">
        <v>198</v>
      </c>
      <c r="D4053" s="26" t="str">
        <f>[1]!b_calc_yield(A4053,日期设置!$B$2,F4053,1,R4053,1,O4053,L4053,S4053,)</f>
        <v>Fetching...</v>
      </c>
      <c r="E4053" s="26">
        <f t="shared" si="126"/>
        <v>9.3147841753256735</v>
      </c>
      <c r="F4053" s="18">
        <f>[1]!b_dq_cleanprice($A4053,日期设置!B$2)</f>
        <v>98.397000000000006</v>
      </c>
      <c r="G4053" s="18" t="str">
        <f t="shared" si="127"/>
        <v>1.95 + 0</v>
      </c>
      <c r="H4053" s="27">
        <f>[1]!b_dq_pctchange($A4053,日期设置!$B$2,1)/100</f>
        <v>0</v>
      </c>
      <c r="I4053" s="26">
        <f>[1]!b_pq_pctchange(A4053,日期设置!$B$4,日期设置!$B$2,1)</f>
        <v>0</v>
      </c>
      <c r="J4053" s="26">
        <f>[1]!b_pq_pctchange(A4053,日期设置!$C$4,日期设置!$B$2,1)</f>
        <v>-0.10811798565532893</v>
      </c>
      <c r="K4053" s="52">
        <f>[1]!b_dq_amount($A4053,日期设置!B$2,2,10000)</f>
        <v>0</v>
      </c>
      <c r="L4053" s="26">
        <f>[1]!b_info_latestpar(A4053,日期设置!$B$2)</f>
        <v>100</v>
      </c>
      <c r="M4053" s="6">
        <f>[1]!b_info_outstandingbalance($A4053,日期设置!B$2)</f>
        <v>5</v>
      </c>
      <c r="N4053" s="7" t="str">
        <f>[1]!b_info_latestissurercreditrating2(A4053,日期设置!$B$2,"102","1")</f>
        <v>AA+</v>
      </c>
      <c r="O4053" s="8">
        <v>3.88</v>
      </c>
      <c r="P4053" s="9">
        <f>[1]!b_info_repurchasedate(A4053)</f>
        <v>0</v>
      </c>
      <c r="Q4053" s="8" t="s">
        <v>17100</v>
      </c>
      <c r="R4053" s="2" t="str">
        <f>IF((--IF(P4053=0,Q4053,P4053))&gt;(--日期设置!$B$2),IF(P4053=0,Q4053,P4053),Q4053)</f>
        <v>2023-03-05</v>
      </c>
      <c r="S4053" s="2" t="s">
        <v>18127</v>
      </c>
      <c r="T4053" s="8">
        <f>[1]!b_anal_ptmyear($A4053,日期设置!$B$2)</f>
        <v>1.9534246575342467</v>
      </c>
      <c r="U4053" s="8">
        <f>[1]!b_anal_termifexercise($A4053,日期设置!B$2)</f>
        <v>0</v>
      </c>
      <c r="V4053" s="10">
        <f>[1]!b_dq_dirtyprice(A4053,日期设置!$B$2)</f>
        <v>98.577699999999993</v>
      </c>
      <c r="W4053" s="11">
        <f>IF(U4053=0,ROUNDUP((Q4053-日期设置!$B$2)/365,0),ROUNDUP((R4053-日期设置!$B$2)/365,0))</f>
        <v>2</v>
      </c>
      <c r="X4053" s="18">
        <f>_xlfn.IFNA(VLOOKUP(A4053,过往入选债券!A:D,4,0),2)</f>
        <v>2</v>
      </c>
      <c r="Y4053">
        <f>_xlfn.IFNA(VLOOKUP(C4053,[2]Sheet1!$A:$A,1,0),3)</f>
        <v>3</v>
      </c>
    </row>
    <row r="4054" spans="1:25" hidden="1" x14ac:dyDescent="0.2">
      <c r="A4054" s="21" t="s">
        <v>4842</v>
      </c>
      <c r="B4054" s="21" t="s">
        <v>4843</v>
      </c>
      <c r="C4054" s="37" t="s">
        <v>4844</v>
      </c>
      <c r="D4054" s="26" t="str">
        <f>[1]!b_calc_yield(A4054,日期设置!$B$2,F4054,1,R4054,1,O4054,L4054,S4054,)</f>
        <v>Fetching...</v>
      </c>
      <c r="E4054" s="26">
        <f t="shared" si="126"/>
        <v>10.945408844276262</v>
      </c>
      <c r="F4054" s="18">
        <f>[1]!b_dq_cleanprice($A4054,日期设置!B$2)</f>
        <v>84.989199999999997</v>
      </c>
      <c r="G4054" s="18" t="str">
        <f t="shared" si="127"/>
        <v>13.9 + 1.93</v>
      </c>
      <c r="H4054" s="27">
        <f>[1]!b_dq_pctchange($A4054,日期设置!$B$2,1)/100</f>
        <v>0</v>
      </c>
      <c r="I4054" s="26">
        <f>[1]!b_pq_pctchange(A4054,日期设置!$B$4,日期设置!$B$2,1)</f>
        <v>0</v>
      </c>
      <c r="J4054" s="26">
        <f>[1]!b_pq_pctchange(A4054,日期设置!$C$4,日期设置!$B$2,1)</f>
        <v>-1.1065834149792617</v>
      </c>
      <c r="K4054" s="52">
        <f>[1]!b_dq_amount($A4054,日期设置!B$2,2,10000)</f>
        <v>0</v>
      </c>
      <c r="L4054" s="26">
        <f>[1]!b_info_latestpar(A4054,日期设置!$B$2)</f>
        <v>84.989170999999999</v>
      </c>
      <c r="M4054" s="6">
        <f>[1]!b_info_outstandingbalance($A4054,日期设置!B$2)</f>
        <v>2.5353823000000002</v>
      </c>
      <c r="N4054" s="7">
        <f>[1]!b_info_latestissurercreditrating2(A4054,日期设置!$B$2,"102","1")</f>
        <v>0</v>
      </c>
      <c r="O4054" s="8">
        <v>4.8</v>
      </c>
      <c r="P4054" s="9" t="str">
        <f>[1]!b_info_repurchasedate(A4054)</f>
        <v>2023-02-26</v>
      </c>
      <c r="Q4054" s="8" t="s">
        <v>16021</v>
      </c>
      <c r="R4054" s="2" t="str">
        <f>IF((--IF(P4054=0,Q4054,P4054))&gt;(--日期设置!$B$2),IF(P4054=0,Q4054,P4054),Q4054)</f>
        <v>2023-02-26</v>
      </c>
      <c r="S4054" s="2" t="s">
        <v>17808</v>
      </c>
      <c r="T4054" s="8">
        <f>[1]!b_anal_ptmyear($A4054,日期设置!$B$2)</f>
        <v>13.917808219178083</v>
      </c>
      <c r="U4054" s="8">
        <f>[1]!b_anal_termifexercise($A4054,日期设置!B$2)</f>
        <v>1.9342465753424658</v>
      </c>
      <c r="V4054" s="10">
        <f>[1]!b_dq_dirtyprice(A4054,日期设置!$B$2)</f>
        <v>85.257400000000004</v>
      </c>
      <c r="W4054" s="11">
        <f>IF(U4054=0,ROUNDUP((Q4054-日期设置!$B$2)/365,0),ROUNDUP((R4054-日期设置!$B$2)/365,0))</f>
        <v>2</v>
      </c>
      <c r="X4054" s="18">
        <f>_xlfn.IFNA(VLOOKUP(A4054,过往入选债券!A:D,4,0),2)</f>
        <v>2</v>
      </c>
      <c r="Y4054">
        <f>_xlfn.IFNA(VLOOKUP(C4054,[2]Sheet1!$A:$A,1,0),3)</f>
        <v>3</v>
      </c>
    </row>
    <row r="4055" spans="1:25" hidden="1" x14ac:dyDescent="0.2">
      <c r="A4055" s="21" t="s">
        <v>3272</v>
      </c>
      <c r="B4055" s="21" t="s">
        <v>3273</v>
      </c>
      <c r="C4055" s="37" t="s">
        <v>542</v>
      </c>
      <c r="D4055" s="26" t="str">
        <f>[1]!b_calc_yield(A4055,日期设置!$B$2,F4055,1,R4055,1,O4055,L4055,S4055,)</f>
        <v>Fetching...</v>
      </c>
      <c r="E4055" s="26">
        <f t="shared" si="126"/>
        <v>6.0774747827084141</v>
      </c>
      <c r="F4055" s="18">
        <f>[1]!b_dq_cleanprice($A4055,日期设置!B$2)</f>
        <v>100.90349999999999</v>
      </c>
      <c r="G4055" s="18" t="str">
        <f t="shared" si="127"/>
        <v>1.32 + 0</v>
      </c>
      <c r="H4055" s="27">
        <f>[1]!b_dq_pctchange($A4055,日期设置!$B$2,1)/100</f>
        <v>0</v>
      </c>
      <c r="I4055" s="26">
        <f>[1]!b_pq_pctchange(A4055,日期设置!$B$4,日期设置!$B$2,1)</f>
        <v>0</v>
      </c>
      <c r="J4055" s="26">
        <f>[1]!b_pq_pctchange(A4055,日期设置!$C$4,日期设置!$B$2,1)</f>
        <v>0</v>
      </c>
      <c r="K4055" s="52">
        <f>[1]!b_dq_amount($A4055,日期设置!B$2,2,10000)</f>
        <v>0</v>
      </c>
      <c r="L4055" s="26">
        <f>[1]!b_info_latestpar(A4055,日期设置!$B$2)</f>
        <v>100</v>
      </c>
      <c r="M4055" s="6">
        <f>[1]!b_info_outstandingbalance($A4055,日期设置!B$2)</f>
        <v>1.4</v>
      </c>
      <c r="N4055" s="7">
        <f>[1]!b_info_latestissurercreditrating2(A4055,日期设置!$B$2,"102","1")</f>
        <v>0</v>
      </c>
      <c r="O4055" s="8">
        <v>5.5</v>
      </c>
      <c r="P4055" s="9">
        <f>[1]!b_info_repurchasedate(A4055)</f>
        <v>0</v>
      </c>
      <c r="Q4055" s="8" t="s">
        <v>16812</v>
      </c>
      <c r="R4055" s="2" t="str">
        <f>IF((--IF(P4055=0,Q4055,P4055))&gt;(--日期设置!$B$2),IF(P4055=0,Q4055,P4055),Q4055)</f>
        <v>2022-07-17</v>
      </c>
      <c r="S4055" s="2" t="s">
        <v>18147</v>
      </c>
      <c r="T4055" s="8">
        <f>[1]!b_anal_ptmyear($A4055,日期设置!$B$2)</f>
        <v>1.3205479452054796</v>
      </c>
      <c r="U4055" s="8">
        <f>[1]!b_anal_termifexercise($A4055,日期设置!B$2)</f>
        <v>0</v>
      </c>
      <c r="V4055" s="10">
        <f>[1]!b_dq_dirtyprice(A4055,日期设置!$B$2)</f>
        <v>104.6405</v>
      </c>
      <c r="W4055" s="11">
        <f>IF(U4055=0,ROUNDUP((Q4055-日期设置!$B$2)/365,0),ROUNDUP((R4055-日期设置!$B$2)/365,0))</f>
        <v>2</v>
      </c>
      <c r="X4055" s="18">
        <f>_xlfn.IFNA(VLOOKUP(A4055,过往入选债券!A:D,4,0),2)</f>
        <v>2</v>
      </c>
      <c r="Y4055">
        <f>_xlfn.IFNA(VLOOKUP(C4055,[2]Sheet1!$A:$A,1,0),3)</f>
        <v>3</v>
      </c>
    </row>
    <row r="4056" spans="1:25" hidden="1" x14ac:dyDescent="0.2">
      <c r="A4056" s="21" t="s">
        <v>6688</v>
      </c>
      <c r="B4056" s="21" t="s">
        <v>6689</v>
      </c>
      <c r="C4056" s="37" t="s">
        <v>1574</v>
      </c>
      <c r="D4056" s="26" t="str">
        <f>[1]!b_calc_yield(A4056,日期设置!$B$2,F4056,1,R4056,1,O4056,L4056,S4056,)</f>
        <v>Fetching...</v>
      </c>
      <c r="E4056" s="26">
        <f t="shared" si="126"/>
        <v>9.3534042009779217</v>
      </c>
      <c r="F4056" s="18">
        <f>[1]!b_dq_cleanprice($A4056,日期设置!B$2)</f>
        <v>102.7993</v>
      </c>
      <c r="G4056" s="18" t="str">
        <f t="shared" si="127"/>
        <v>2.08 + 0</v>
      </c>
      <c r="H4056" s="27">
        <f>[1]!b_dq_pctchange($A4056,日期设置!$B$2,1)/100</f>
        <v>0</v>
      </c>
      <c r="I4056" s="26">
        <f>[1]!b_pq_pctchange(A4056,日期设置!$B$4,日期设置!$B$2,1)</f>
        <v>0</v>
      </c>
      <c r="J4056" s="26">
        <f>[1]!b_pq_pctchange(A4056,日期设置!$C$4,日期设置!$B$2,1)</f>
        <v>0</v>
      </c>
      <c r="K4056" s="52">
        <f>[1]!b_dq_amount($A4056,日期设置!B$2,2,10000)</f>
        <v>0</v>
      </c>
      <c r="L4056" s="26">
        <f>[1]!b_info_latestpar(A4056,日期设置!$B$2)</f>
        <v>100</v>
      </c>
      <c r="M4056" s="6">
        <f>[1]!b_info_outstandingbalance($A4056,日期设置!B$2)</f>
        <v>5</v>
      </c>
      <c r="N4056" s="7" t="str">
        <f>[1]!b_info_latestissurercreditrating2(A4056,日期设置!$B$2,"102","1")</f>
        <v>AA</v>
      </c>
      <c r="O4056" s="8">
        <v>6.2</v>
      </c>
      <c r="P4056" s="9">
        <f>[1]!b_info_repurchasedate(A4056)</f>
        <v>0</v>
      </c>
      <c r="Q4056" s="8" t="s">
        <v>16228</v>
      </c>
      <c r="R4056" s="2" t="str">
        <f>IF((--IF(P4056=0,Q4056,P4056))&gt;(--日期设置!$B$2),IF(P4056=0,Q4056,P4056),Q4056)</f>
        <v>2023-04-23</v>
      </c>
      <c r="S4056" s="2" t="s">
        <v>18031</v>
      </c>
      <c r="T4056" s="8">
        <f>[1]!b_anal_ptmyear($A4056,日期设置!$B$2)</f>
        <v>2.0876712328767124</v>
      </c>
      <c r="U4056" s="8">
        <f>[1]!b_anal_termifexercise($A4056,日期设置!B$2)</f>
        <v>0</v>
      </c>
      <c r="V4056" s="10">
        <f>[1]!b_dq_dirtyprice(A4056,日期设置!$B$2)</f>
        <v>108.45569999999999</v>
      </c>
      <c r="W4056" s="11">
        <f>IF(U4056=0,ROUNDUP((Q4056-日期设置!$B$2)/365,0),ROUNDUP((R4056-日期设置!$B$2)/365,0))</f>
        <v>3</v>
      </c>
      <c r="X4056" s="18">
        <f>_xlfn.IFNA(VLOOKUP(A4056,过往入选债券!A:D,4,0),2)</f>
        <v>2</v>
      </c>
      <c r="Y4056">
        <f>_xlfn.IFNA(VLOOKUP(C4056,[2]Sheet1!$A:$A,1,0),3)</f>
        <v>3</v>
      </c>
    </row>
    <row r="4057" spans="1:25" hidden="1" x14ac:dyDescent="0.2">
      <c r="A4057" s="21" t="s">
        <v>9757</v>
      </c>
      <c r="B4057" s="21" t="s">
        <v>9758</v>
      </c>
      <c r="C4057" s="37" t="s">
        <v>8136</v>
      </c>
      <c r="D4057" s="26" t="str">
        <f>[1]!b_calc_yield(A4057,日期设置!$B$2,F4057,1,R4057,1,O4057,L4057,S4057,)</f>
        <v>Fetching...</v>
      </c>
      <c r="E4057" s="26">
        <f t="shared" si="126"/>
        <v>18.001662277319941</v>
      </c>
      <c r="F4057" s="18">
        <f>[1]!b_dq_cleanprice($A4057,日期设置!B$2)</f>
        <v>98.983199999999997</v>
      </c>
      <c r="G4057" s="18" t="str">
        <f t="shared" si="127"/>
        <v>3.80 + 0</v>
      </c>
      <c r="H4057" s="27">
        <f>[1]!b_dq_pctchange($A4057,日期设置!$B$2,1)/100</f>
        <v>0</v>
      </c>
      <c r="I4057" s="26">
        <f>[1]!b_pq_pctchange(A4057,日期设置!$B$4,日期设置!$B$2,1)</f>
        <v>0</v>
      </c>
      <c r="J4057" s="26">
        <f>[1]!b_pq_pctchange(A4057,日期设置!$C$4,日期设置!$B$2,1)</f>
        <v>-0.2011439494992579</v>
      </c>
      <c r="K4057" s="52">
        <f>[1]!b_dq_amount($A4057,日期设置!B$2,2,10000)</f>
        <v>0</v>
      </c>
      <c r="L4057" s="26">
        <f>[1]!b_info_latestpar(A4057,日期设置!$B$2)</f>
        <v>100</v>
      </c>
      <c r="M4057" s="6">
        <f>[1]!b_info_outstandingbalance($A4057,日期设置!B$2)</f>
        <v>3.5</v>
      </c>
      <c r="N4057" s="7" t="str">
        <f>[1]!b_info_latestissurercreditrating2(A4057,日期设置!$B$2,"102","1")</f>
        <v>AA</v>
      </c>
      <c r="O4057" s="8">
        <v>4.46</v>
      </c>
      <c r="P4057" s="9">
        <f>[1]!b_info_repurchasedate(A4057)</f>
        <v>0</v>
      </c>
      <c r="Q4057" s="8" t="s">
        <v>16367</v>
      </c>
      <c r="R4057" s="2" t="str">
        <f>IF((--IF(P4057=0,Q4057,P4057))&gt;(--日期设置!$B$2),IF(P4057=0,Q4057,P4057),Q4057)</f>
        <v>2025-01-09</v>
      </c>
      <c r="S4057" s="2" t="s">
        <v>18148</v>
      </c>
      <c r="T4057" s="8">
        <f>[1]!b_anal_ptmyear($A4057,日期设置!$B$2)</f>
        <v>3.8027397260273972</v>
      </c>
      <c r="U4057" s="8">
        <f>[1]!b_anal_termifexercise($A4057,日期设置!B$2)</f>
        <v>0</v>
      </c>
      <c r="V4057" s="10">
        <f>[1]!b_dq_dirtyprice(A4057,日期设置!$B$2)</f>
        <v>99.863</v>
      </c>
      <c r="W4057" s="11">
        <f>IF(U4057=0,ROUNDUP((Q4057-日期设置!$B$2)/365,0),ROUNDUP((R4057-日期设置!$B$2)/365,0))</f>
        <v>4</v>
      </c>
      <c r="X4057" s="18">
        <f>_xlfn.IFNA(VLOOKUP(A4057,过往入选债券!A:D,4,0),2)</f>
        <v>2</v>
      </c>
      <c r="Y4057">
        <f>_xlfn.IFNA(VLOOKUP(C4057,[2]Sheet1!$A:$A,1,0),3)</f>
        <v>3</v>
      </c>
    </row>
    <row r="4058" spans="1:25" hidden="1" x14ac:dyDescent="0.2">
      <c r="A4058" s="21" t="s">
        <v>10527</v>
      </c>
      <c r="B4058" s="21" t="s">
        <v>10528</v>
      </c>
      <c r="C4058" s="37" t="s">
        <v>5805</v>
      </c>
      <c r="D4058" s="26" t="str">
        <f>[1]!b_calc_yield(A4058,日期设置!$B$2,F4058,1,R4058,1,O4058,L4058,S4058,)</f>
        <v>Fetching...</v>
      </c>
      <c r="E4058" s="26">
        <f t="shared" si="126"/>
        <v>9.4554094527813604</v>
      </c>
      <c r="F4058" s="18">
        <f>[1]!b_dq_cleanprice($A4058,日期设置!B$2)</f>
        <v>98.835999999999999</v>
      </c>
      <c r="G4058" s="18" t="str">
        <f t="shared" si="127"/>
        <v>2.06 + 0</v>
      </c>
      <c r="H4058" s="27">
        <f>[1]!b_dq_pctchange($A4058,日期设置!$B$2,1)/100</f>
        <v>0</v>
      </c>
      <c r="I4058" s="26">
        <f>[1]!b_pq_pctchange(A4058,日期设置!$B$4,日期设置!$B$2,1)</f>
        <v>1.5280168466391107E-2</v>
      </c>
      <c r="J4058" s="26">
        <f>[1]!b_pq_pctchange(A4058,日期设置!$C$4,日期设置!$B$2,1)</f>
        <v>-0.33026264704251118</v>
      </c>
      <c r="K4058" s="52">
        <f>[1]!b_dq_amount($A4058,日期设置!B$2,2,10000)</f>
        <v>0</v>
      </c>
      <c r="L4058" s="26">
        <f>[1]!b_info_latestpar(A4058,日期设置!$B$2)</f>
        <v>100</v>
      </c>
      <c r="M4058" s="6">
        <f>[1]!b_info_outstandingbalance($A4058,日期设置!B$2)</f>
        <v>6</v>
      </c>
      <c r="N4058" s="7" t="str">
        <f>[1]!b_info_latestissurercreditrating2(A4058,日期设置!$B$2,"102","1")</f>
        <v>AA+</v>
      </c>
      <c r="O4058" s="8">
        <v>4.1500000000000004</v>
      </c>
      <c r="P4058" s="9">
        <f>[1]!b_info_repurchasedate(A4058)</f>
        <v>0</v>
      </c>
      <c r="Q4058" s="8" t="s">
        <v>16705</v>
      </c>
      <c r="R4058" s="2" t="str">
        <f>IF((--IF(P4058=0,Q4058,P4058))&gt;(--日期设置!$B$2),IF(P4058=0,Q4058,P4058),Q4058)</f>
        <v>2023-04-13</v>
      </c>
      <c r="S4058" s="2" t="s">
        <v>17803</v>
      </c>
      <c r="T4058" s="8">
        <f>[1]!b_anal_ptmyear($A4058,日期设置!$B$2)</f>
        <v>2.0602739726027397</v>
      </c>
      <c r="U4058" s="8">
        <f>[1]!b_anal_termifexercise($A4058,日期设置!B$2)</f>
        <v>0</v>
      </c>
      <c r="V4058" s="10">
        <f>[1]!b_dq_dirtyprice(A4058,日期设置!$B$2)</f>
        <v>102.7359</v>
      </c>
      <c r="W4058" s="11">
        <f>IF(U4058=0,ROUNDUP((Q4058-日期设置!$B$2)/365,0),ROUNDUP((R4058-日期设置!$B$2)/365,0))</f>
        <v>3</v>
      </c>
      <c r="X4058" s="18">
        <f>_xlfn.IFNA(VLOOKUP(A4058,过往入选债券!A:D,4,0),2)</f>
        <v>2</v>
      </c>
      <c r="Y4058" s="45">
        <f>_xlfn.IFNA(VLOOKUP(C4058,[2]Sheet1!$A:$A,1,0),3)</f>
        <v>3</v>
      </c>
    </row>
    <row r="4059" spans="1:25" hidden="1" x14ac:dyDescent="0.2">
      <c r="A4059" s="21" t="s">
        <v>3840</v>
      </c>
      <c r="B4059" s="21" t="s">
        <v>3841</v>
      </c>
      <c r="C4059" s="37" t="s">
        <v>3842</v>
      </c>
      <c r="D4059" s="26" t="str">
        <f>[1]!b_calc_yield(A4059,日期设置!$B$2,F4059,1,R4059,1,O4059,L4059,S4059,)</f>
        <v>Fetching...</v>
      </c>
      <c r="E4059" s="26">
        <f t="shared" si="126"/>
        <v>8.643893513210287</v>
      </c>
      <c r="F4059" s="18">
        <f>[1]!b_dq_cleanprice($A4059,日期设置!B$2)</f>
        <v>100.58</v>
      </c>
      <c r="G4059" s="18" t="str">
        <f t="shared" si="127"/>
        <v>1.83 + 0</v>
      </c>
      <c r="H4059" s="27">
        <f>[1]!b_dq_pctchange($A4059,日期设置!$B$2,1)/100</f>
        <v>0</v>
      </c>
      <c r="I4059" s="26">
        <f>[1]!b_pq_pctchange(A4059,日期设置!$B$4,日期设置!$B$2,1)</f>
        <v>0</v>
      </c>
      <c r="J4059" s="26">
        <f>[1]!b_pq_pctchange(A4059,日期设置!$C$4,日期设置!$B$2,1)</f>
        <v>0</v>
      </c>
      <c r="K4059" s="52">
        <f>[1]!b_dq_amount($A4059,日期设置!B$2,2,10000)</f>
        <v>0</v>
      </c>
      <c r="L4059" s="26">
        <f>[1]!b_info_latestpar(A4059,日期设置!$B$2)</f>
        <v>100</v>
      </c>
      <c r="M4059" s="6">
        <f>[1]!b_info_outstandingbalance($A4059,日期设置!B$2)</f>
        <v>4</v>
      </c>
      <c r="N4059" s="7">
        <f>[1]!b_info_latestissurercreditrating2(A4059,日期设置!$B$2,"102","1")</f>
        <v>0</v>
      </c>
      <c r="O4059" s="8">
        <v>5.0999999999999996</v>
      </c>
      <c r="P4059" s="9">
        <f>[1]!b_info_repurchasedate(A4059)</f>
        <v>0</v>
      </c>
      <c r="Q4059" s="8" t="s">
        <v>16503</v>
      </c>
      <c r="R4059" s="2" t="str">
        <f>IF((--IF(P4059=0,Q4059,P4059))&gt;(--日期设置!$B$2),IF(P4059=0,Q4059,P4059),Q4059)</f>
        <v>2023-01-20</v>
      </c>
      <c r="S4059" s="2" t="s">
        <v>18258</v>
      </c>
      <c r="T4059" s="8">
        <f>[1]!b_anal_ptmyear($A4059,日期设置!$B$2)</f>
        <v>1.8328767123287673</v>
      </c>
      <c r="U4059" s="8">
        <f>[1]!b_anal_termifexercise($A4059,日期设置!B$2)</f>
        <v>0</v>
      </c>
      <c r="V4059" s="10">
        <f>[1]!b_dq_dirtyprice(A4059,日期设置!$B$2)</f>
        <v>101.4323</v>
      </c>
      <c r="W4059" s="11">
        <f>IF(U4059=0,ROUNDUP((Q4059-日期设置!$B$2)/365,0),ROUNDUP((R4059-日期设置!$B$2)/365,0))</f>
        <v>2</v>
      </c>
      <c r="X4059" s="18">
        <f>_xlfn.IFNA(VLOOKUP(A4059,过往入选债券!A:D,4,0),2)</f>
        <v>2</v>
      </c>
      <c r="Y4059">
        <f>_xlfn.IFNA(VLOOKUP(C4059,[2]Sheet1!$A:$A,1,0),3)</f>
        <v>3</v>
      </c>
    </row>
    <row r="4060" spans="1:25" hidden="1" x14ac:dyDescent="0.2">
      <c r="A4060" s="21" t="s">
        <v>4546</v>
      </c>
      <c r="B4060" s="21" t="s">
        <v>4547</v>
      </c>
      <c r="C4060" s="37" t="s">
        <v>34</v>
      </c>
      <c r="D4060" s="26" t="str">
        <f>[1]!b_calc_yield(A4060,日期设置!$B$2,F4060,1,R4060,1,O4060,L4060,S4060,)</f>
        <v>Fetching...</v>
      </c>
      <c r="E4060" s="26">
        <f t="shared" si="126"/>
        <v>10.279086781572101</v>
      </c>
      <c r="F4060" s="18">
        <f>[1]!b_dq_cleanprice($A4060,日期设置!B$2)</f>
        <v>98.945400000000006</v>
      </c>
      <c r="G4060" s="18" t="str">
        <f t="shared" si="127"/>
        <v>4.22 + 2.22</v>
      </c>
      <c r="H4060" s="27">
        <f>[1]!b_dq_pctchange($A4060,日期设置!$B$2,1)/100</f>
        <v>0</v>
      </c>
      <c r="I4060" s="26">
        <f>[1]!b_pq_pctchange(A4060,日期设置!$B$4,日期设置!$B$2,1)</f>
        <v>0</v>
      </c>
      <c r="J4060" s="26">
        <f>[1]!b_pq_pctchange(A4060,日期设置!$C$4,日期设置!$B$2,1)</f>
        <v>0</v>
      </c>
      <c r="K4060" s="52">
        <f>[1]!b_dq_amount($A4060,日期设置!B$2,2,10000)</f>
        <v>0</v>
      </c>
      <c r="L4060" s="26">
        <f>[1]!b_info_latestpar(A4060,日期设置!$B$2)</f>
        <v>100</v>
      </c>
      <c r="M4060" s="6">
        <f>[1]!b_info_outstandingbalance($A4060,日期设置!B$2)</f>
        <v>5</v>
      </c>
      <c r="N4060" s="7">
        <f>[1]!b_info_latestissurercreditrating2(A4060,日期设置!$B$2,"102","1")</f>
        <v>0</v>
      </c>
      <c r="O4060" s="8">
        <v>4.25</v>
      </c>
      <c r="P4060" s="9" t="str">
        <f>[1]!b_info_repurchasedate(A4060)</f>
        <v>2023-06-12</v>
      </c>
      <c r="Q4060" s="8" t="s">
        <v>16871</v>
      </c>
      <c r="R4060" s="2" t="str">
        <f>IF((--IF(P4060=0,Q4060,P4060))&gt;(--日期设置!$B$2),IF(P4060=0,Q4060,P4060),Q4060)</f>
        <v>2023-06-12</v>
      </c>
      <c r="S4060" s="2" t="s">
        <v>17848</v>
      </c>
      <c r="T4060" s="8">
        <f>[1]!b_anal_ptmyear($A4060,日期设置!$B$2)</f>
        <v>4.2246575342465755</v>
      </c>
      <c r="U4060" s="8">
        <f>[1]!b_anal_termifexercise($A4060,日期设置!B$2)</f>
        <v>2.2246575342465755</v>
      </c>
      <c r="V4060" s="10">
        <f>[1]!b_dq_dirtyprice(A4060,日期设置!$B$2)</f>
        <v>102.2406</v>
      </c>
      <c r="W4060" s="11">
        <f>IF(U4060=0,ROUNDUP((Q4060-日期设置!$B$2)/365,0),ROUNDUP((R4060-日期设置!$B$2)/365,0))</f>
        <v>3</v>
      </c>
      <c r="X4060" s="18">
        <f>_xlfn.IFNA(VLOOKUP(A4060,过往入选债券!A:D,4,0),2)</f>
        <v>2</v>
      </c>
      <c r="Y4060">
        <f>_xlfn.IFNA(VLOOKUP(C4060,[2]Sheet1!$A:$A,1,0),3)</f>
        <v>3</v>
      </c>
    </row>
    <row r="4061" spans="1:25" hidden="1" x14ac:dyDescent="0.2">
      <c r="A4061" s="21" t="s">
        <v>8925</v>
      </c>
      <c r="B4061" s="21" t="s">
        <v>8926</v>
      </c>
      <c r="C4061" s="37" t="s">
        <v>2409</v>
      </c>
      <c r="D4061" s="26" t="str">
        <f>[1]!b_calc_yield(A4061,日期设置!$B$2,F4061,1,R4061,1,O4061,L4061,S4061,)</f>
        <v>Fetching...</v>
      </c>
      <c r="E4061" s="26">
        <f t="shared" si="126"/>
        <v>15.451207068504003</v>
      </c>
      <c r="F4061" s="18">
        <f>[1]!b_dq_cleanprice($A4061,日期设置!B$2)</f>
        <v>100.8475</v>
      </c>
      <c r="G4061" s="18" t="str">
        <f t="shared" si="127"/>
        <v>3.35 + 0</v>
      </c>
      <c r="H4061" s="27">
        <f>[1]!b_dq_pctchange($A4061,日期设置!$B$2,1)/100</f>
        <v>0</v>
      </c>
      <c r="I4061" s="26">
        <f>[1]!b_pq_pctchange(A4061,日期设置!$B$4,日期设置!$B$2,1)</f>
        <v>0</v>
      </c>
      <c r="J4061" s="26">
        <f>[1]!b_pq_pctchange(A4061,日期设置!$C$4,日期设置!$B$2,1)</f>
        <v>-0.1412019593999824</v>
      </c>
      <c r="K4061" s="52">
        <f>[1]!b_dq_amount($A4061,日期设置!B$2,2,10000)</f>
        <v>0</v>
      </c>
      <c r="L4061" s="26">
        <f>[1]!b_info_latestpar(A4061,日期设置!$B$2)</f>
        <v>100</v>
      </c>
      <c r="M4061" s="6">
        <f>[1]!b_info_outstandingbalance($A4061,日期设置!B$2)</f>
        <v>10</v>
      </c>
      <c r="N4061" s="7" t="str">
        <f>[1]!b_info_latestissurercreditrating2(A4061,日期设置!$B$2,"102","1")</f>
        <v>AA+</v>
      </c>
      <c r="O4061" s="8">
        <v>5.04</v>
      </c>
      <c r="P4061" s="9">
        <f>[1]!b_info_repurchasedate(A4061)</f>
        <v>0</v>
      </c>
      <c r="Q4061" s="8" t="s">
        <v>16273</v>
      </c>
      <c r="R4061" s="2" t="str">
        <f>IF((--IF(P4061=0,Q4061,P4061))&gt;(--日期设置!$B$2),IF(P4061=0,Q4061,P4061),Q4061)</f>
        <v>2024-07-31</v>
      </c>
      <c r="S4061" s="2" t="s">
        <v>18055</v>
      </c>
      <c r="T4061" s="8">
        <f>[1]!b_anal_ptmyear($A4061,日期设置!$B$2)</f>
        <v>3.3589041095890413</v>
      </c>
      <c r="U4061" s="8">
        <f>[1]!b_anal_termifexercise($A4061,日期设置!B$2)</f>
        <v>0</v>
      </c>
      <c r="V4061" s="10">
        <f>[1]!b_dq_dirtyprice(A4061,日期设置!$B$2)</f>
        <v>104.07859999999999</v>
      </c>
      <c r="W4061" s="11">
        <f>IF(U4061=0,ROUNDUP((Q4061-日期设置!$B$2)/365,0),ROUNDUP((R4061-日期设置!$B$2)/365,0))</f>
        <v>4</v>
      </c>
      <c r="X4061" s="18">
        <f>_xlfn.IFNA(VLOOKUP(A4061,过往入选债券!A:D,4,0),2)</f>
        <v>2</v>
      </c>
      <c r="Y4061">
        <f>_xlfn.IFNA(VLOOKUP(C4061,[2]Sheet1!$A:$A,1,0),3)</f>
        <v>3</v>
      </c>
    </row>
    <row r="4062" spans="1:25" hidden="1" x14ac:dyDescent="0.2">
      <c r="A4062" s="21" t="s">
        <v>10543</v>
      </c>
      <c r="B4062" s="21" t="s">
        <v>10544</v>
      </c>
      <c r="C4062" s="37" t="s">
        <v>1982</v>
      </c>
      <c r="D4062" s="26" t="str">
        <f>[1]!b_calc_yield(A4062,日期设置!$B$2,F4062,1,R4062,1,O4062,L4062,S4062,)</f>
        <v>Fetching...</v>
      </c>
      <c r="E4062" s="26">
        <f t="shared" si="126"/>
        <v>9.6628910837751381</v>
      </c>
      <c r="F4062" s="18">
        <f>[1]!b_dq_cleanprice($A4062,日期设置!B$2)</f>
        <v>97.716099999999997</v>
      </c>
      <c r="G4062" s="18" t="str">
        <f t="shared" si="127"/>
        <v>2.08 + 0</v>
      </c>
      <c r="H4062" s="27">
        <f>[1]!b_dq_pctchange($A4062,日期设置!$B$2,1)/100</f>
        <v>0</v>
      </c>
      <c r="I4062" s="26">
        <f>[1]!b_pq_pctchange(A4062,日期设置!$B$4,日期设置!$B$2,1)</f>
        <v>0</v>
      </c>
      <c r="J4062" s="26">
        <f>[1]!b_pq_pctchange(A4062,日期设置!$C$4,日期设置!$B$2,1)</f>
        <v>0</v>
      </c>
      <c r="K4062" s="52">
        <f>[1]!b_dq_amount($A4062,日期设置!B$2,2,10000)</f>
        <v>0</v>
      </c>
      <c r="L4062" s="26">
        <f>[1]!b_info_latestpar(A4062,日期设置!$B$2)</f>
        <v>100</v>
      </c>
      <c r="M4062" s="6">
        <f>[1]!b_info_outstandingbalance($A4062,日期设置!B$2)</f>
        <v>10</v>
      </c>
      <c r="N4062" s="7" t="str">
        <f>[1]!b_info_latestissurercreditrating2(A4062,日期设置!$B$2,"102","1")</f>
        <v>AAA</v>
      </c>
      <c r="O4062" s="8">
        <v>3.58</v>
      </c>
      <c r="P4062" s="9">
        <f>[1]!b_info_repurchasedate(A4062)</f>
        <v>0</v>
      </c>
      <c r="Q4062" s="8" t="s">
        <v>16228</v>
      </c>
      <c r="R4062" s="2" t="str">
        <f>IF((--IF(P4062=0,Q4062,P4062))&gt;(--日期设置!$B$2),IF(P4062=0,Q4062,P4062),Q4062)</f>
        <v>2023-04-23</v>
      </c>
      <c r="S4062" s="2" t="s">
        <v>18014</v>
      </c>
      <c r="T4062" s="8">
        <f>[1]!b_anal_ptmyear($A4062,日期设置!$B$2)</f>
        <v>2.0876712328767124</v>
      </c>
      <c r="U4062" s="8">
        <f>[1]!b_anal_termifexercise($A4062,日期设置!B$2)</f>
        <v>0</v>
      </c>
      <c r="V4062" s="10">
        <f>[1]!b_dq_dirtyprice(A4062,日期设置!$B$2)</f>
        <v>100.98220000000001</v>
      </c>
      <c r="W4062" s="11">
        <f>IF(U4062=0,ROUNDUP((Q4062-日期设置!$B$2)/365,0),ROUNDUP((R4062-日期设置!$B$2)/365,0))</f>
        <v>3</v>
      </c>
      <c r="X4062" s="18">
        <f>_xlfn.IFNA(VLOOKUP(A4062,过往入选债券!A:D,4,0),2)</f>
        <v>2</v>
      </c>
      <c r="Y4062">
        <f>_xlfn.IFNA(VLOOKUP(C4062,[2]Sheet1!$A:$A,1,0),3)</f>
        <v>3</v>
      </c>
    </row>
    <row r="4063" spans="1:25" hidden="1" x14ac:dyDescent="0.2">
      <c r="A4063" s="21" t="s">
        <v>4212</v>
      </c>
      <c r="B4063" s="21" t="s">
        <v>4213</v>
      </c>
      <c r="C4063" s="37" t="s">
        <v>4214</v>
      </c>
      <c r="D4063" s="26" t="str">
        <f>[1]!b_calc_yield(A4063,日期设置!$B$2,F4063,1,R4063,1,O4063,L4063,S4063,)</f>
        <v>Fetching...</v>
      </c>
      <c r="E4063" s="26">
        <f t="shared" si="126"/>
        <v>9.0847588763354192</v>
      </c>
      <c r="F4063" s="18">
        <f>[1]!b_dq_cleanprice($A4063,日期设置!B$2)</f>
        <v>101.56</v>
      </c>
      <c r="G4063" s="18" t="str">
        <f t="shared" si="127"/>
        <v>2.02 + 0</v>
      </c>
      <c r="H4063" s="27">
        <f>[1]!b_dq_pctchange($A4063,日期设置!$B$2,1)/100</f>
        <v>0</v>
      </c>
      <c r="I4063" s="26">
        <f>[1]!b_pq_pctchange(A4063,日期设置!$B$4,日期设置!$B$2,1)</f>
        <v>0</v>
      </c>
      <c r="J4063" s="26">
        <f>[1]!b_pq_pctchange(A4063,日期设置!$C$4,日期设置!$B$2,1)</f>
        <v>0</v>
      </c>
      <c r="K4063" s="52">
        <f>[1]!b_dq_amount($A4063,日期设置!B$2,2,10000)</f>
        <v>0</v>
      </c>
      <c r="L4063" s="26">
        <f>[1]!b_info_latestpar(A4063,日期设置!$B$2)</f>
        <v>100</v>
      </c>
      <c r="M4063" s="6">
        <f>[1]!b_info_outstandingbalance($A4063,日期设置!B$2)</f>
        <v>5</v>
      </c>
      <c r="N4063" s="7">
        <f>[1]!b_info_latestissurercreditrating2(A4063,日期设置!$B$2,"102","1")</f>
        <v>0</v>
      </c>
      <c r="O4063" s="8">
        <v>5.58</v>
      </c>
      <c r="P4063" s="9">
        <f>[1]!b_info_repurchasedate(A4063)</f>
        <v>0</v>
      </c>
      <c r="Q4063" s="8" t="s">
        <v>16123</v>
      </c>
      <c r="R4063" s="2" t="str">
        <f>IF((--IF(P4063=0,Q4063,P4063))&gt;(--日期设置!$B$2),IF(P4063=0,Q4063,P4063),Q4063)</f>
        <v>2023-03-30</v>
      </c>
      <c r="S4063" s="2" t="s">
        <v>18056</v>
      </c>
      <c r="T4063" s="8">
        <f>[1]!b_anal_ptmyear($A4063,日期设置!$B$2)</f>
        <v>2.021917808219178</v>
      </c>
      <c r="U4063" s="8">
        <f>[1]!b_anal_termifexercise($A4063,日期设置!B$2)</f>
        <v>0</v>
      </c>
      <c r="V4063" s="10">
        <f>[1]!b_dq_dirtyprice(A4063,日期设置!$B$2)</f>
        <v>107.0177</v>
      </c>
      <c r="W4063" s="11">
        <f>IF(U4063=0,ROUNDUP((Q4063-日期设置!$B$2)/365,0),ROUNDUP((R4063-日期设置!$B$2)/365,0))</f>
        <v>3</v>
      </c>
      <c r="X4063" s="18">
        <f>_xlfn.IFNA(VLOOKUP(A4063,过往入选债券!A:D,4,0),2)</f>
        <v>2</v>
      </c>
      <c r="Y4063">
        <f>_xlfn.IFNA(VLOOKUP(C4063,[2]Sheet1!$A:$A,1,0),3)</f>
        <v>3</v>
      </c>
    </row>
    <row r="4064" spans="1:25" hidden="1" x14ac:dyDescent="0.2">
      <c r="A4064" s="21" t="s">
        <v>4926</v>
      </c>
      <c r="B4064" s="21" t="s">
        <v>4927</v>
      </c>
      <c r="C4064" s="37" t="s">
        <v>4923</v>
      </c>
      <c r="D4064" s="26" t="str">
        <f>[1]!b_calc_yield(A4064,日期设置!$B$2,F4064,1,R4064,1,O4064,L4064,S4064,)</f>
        <v>Fetching...</v>
      </c>
      <c r="E4064" s="26">
        <f t="shared" si="126"/>
        <v>3.6316562187307833</v>
      </c>
      <c r="F4064" s="18">
        <f>[1]!b_dq_cleanprice($A4064,日期设置!B$2)</f>
        <v>100.8352</v>
      </c>
      <c r="G4064" s="18" t="str">
        <f t="shared" si="127"/>
        <v>0.76 + 0</v>
      </c>
      <c r="H4064" s="27">
        <f>[1]!b_dq_pctchange($A4064,日期设置!$B$2,1)/100</f>
        <v>0</v>
      </c>
      <c r="I4064" s="26">
        <f>[1]!b_pq_pctchange(A4064,日期设置!$B$4,日期设置!$B$2,1)</f>
        <v>0</v>
      </c>
      <c r="J4064" s="26">
        <f>[1]!b_pq_pctchange(A4064,日期设置!$C$4,日期设置!$B$2,1)</f>
        <v>-0.39364361867638792</v>
      </c>
      <c r="K4064" s="52">
        <f>[1]!b_dq_amount($A4064,日期设置!B$2,2,10000)</f>
        <v>0</v>
      </c>
      <c r="L4064" s="26">
        <f>[1]!b_info_latestpar(A4064,日期设置!$B$2)</f>
        <v>100</v>
      </c>
      <c r="M4064" s="6">
        <f>[1]!b_info_outstandingbalance($A4064,日期设置!B$2)</f>
        <v>18.899999999999999</v>
      </c>
      <c r="N4064" s="7" t="str">
        <f>[1]!b_info_latestissurercreditrating2(A4064,日期设置!$B$2,"102","1")</f>
        <v>AAA</v>
      </c>
      <c r="O4064" s="8">
        <v>5.95</v>
      </c>
      <c r="P4064" s="9" t="str">
        <f>[1]!b_info_repurchasedate(A4064)</f>
        <v>2019-12-26</v>
      </c>
      <c r="Q4064" s="8" t="s">
        <v>16202</v>
      </c>
      <c r="R4064" s="2" t="str">
        <f>IF((--IF(P4064=0,Q4064,P4064))&gt;(--日期设置!$B$2),IF(P4064=0,Q4064,P4064),Q4064)</f>
        <v>2021-12-26</v>
      </c>
      <c r="S4064" s="2" t="s">
        <v>18689</v>
      </c>
      <c r="T4064" s="8">
        <f>[1]!b_anal_ptmyear($A4064,日期设置!$B$2)</f>
        <v>0.76438356164383559</v>
      </c>
      <c r="U4064" s="8">
        <f>[1]!b_anal_termifexercise($A4064,日期设置!B$2)</f>
        <v>0</v>
      </c>
      <c r="V4064" s="10">
        <f>[1]!b_dq_dirtyprice(A4064,日期设置!$B$2)</f>
        <v>102.2371</v>
      </c>
      <c r="W4064" s="11">
        <f>IF(U4064=0,ROUNDUP((Q4064-日期设置!$B$2)/365,0),ROUNDUP((R4064-日期设置!$B$2)/365,0))</f>
        <v>1</v>
      </c>
      <c r="X4064" s="18">
        <f>_xlfn.IFNA(VLOOKUP(A4064,过往入选债券!A:D,4,0),2)</f>
        <v>2</v>
      </c>
      <c r="Y4064">
        <f>_xlfn.IFNA(VLOOKUP(C4064,[2]Sheet1!$A:$A,1,0),3)</f>
        <v>3</v>
      </c>
    </row>
    <row r="4065" spans="1:25" hidden="1" x14ac:dyDescent="0.2">
      <c r="A4065" s="21" t="s">
        <v>1417</v>
      </c>
      <c r="B4065" s="21" t="s">
        <v>1418</v>
      </c>
      <c r="C4065" s="37" t="s">
        <v>1419</v>
      </c>
      <c r="D4065" s="26" t="str">
        <f>[1]!b_calc_yield(A4065,日期设置!$B$2,F4065,1,R4065,1,O4065,L4065,S4065,)</f>
        <v>Fetching...</v>
      </c>
      <c r="E4065" s="26">
        <f t="shared" si="126"/>
        <v>4.594868878806202</v>
      </c>
      <c r="F4065" s="18">
        <f>[1]!b_dq_cleanprice($A4065,日期设置!B$2)</f>
        <v>101.1</v>
      </c>
      <c r="G4065" s="18" t="str">
        <f t="shared" si="127"/>
        <v>2.96 + 0.96</v>
      </c>
      <c r="H4065" s="27">
        <f>[1]!b_dq_pctchange($A4065,日期设置!$B$2,1)/100</f>
        <v>0</v>
      </c>
      <c r="I4065" s="26">
        <f>[1]!b_pq_pctchange(A4065,日期设置!$B$4,日期设置!$B$2,1)</f>
        <v>0</v>
      </c>
      <c r="J4065" s="26">
        <f>[1]!b_pq_pctchange(A4065,日期设置!$C$4,日期设置!$B$2,1)</f>
        <v>0</v>
      </c>
      <c r="K4065" s="52">
        <f>[1]!b_dq_amount($A4065,日期设置!B$2,2,10000)</f>
        <v>0</v>
      </c>
      <c r="L4065" s="26">
        <f>[1]!b_info_latestpar(A4065,日期设置!$B$2)</f>
        <v>100</v>
      </c>
      <c r="M4065" s="6">
        <f>[1]!b_info_outstandingbalance($A4065,日期设置!B$2)</f>
        <v>4.75</v>
      </c>
      <c r="N4065" s="7">
        <f>[1]!b_info_latestissurercreditrating2(A4065,日期设置!$B$2,"102","1")</f>
        <v>0</v>
      </c>
      <c r="O4065" s="8">
        <v>5.95</v>
      </c>
      <c r="P4065" s="9" t="str">
        <f>[1]!b_info_repurchasedate(A4065)</f>
        <v>2022-03-10</v>
      </c>
      <c r="Q4065" s="8" t="s">
        <v>17324</v>
      </c>
      <c r="R4065" s="2" t="str">
        <f>IF((--IF(P4065=0,Q4065,P4065))&gt;(--日期设置!$B$2),IF(P4065=0,Q4065,P4065),Q4065)</f>
        <v>2022-03-10</v>
      </c>
      <c r="S4065" s="2" t="s">
        <v>18212</v>
      </c>
      <c r="T4065" s="8">
        <f>[1]!b_anal_ptmyear($A4065,日期设置!$B$2)</f>
        <v>2.967123287671233</v>
      </c>
      <c r="U4065" s="8">
        <f>[1]!b_anal_termifexercise($A4065,日期设置!B$2)</f>
        <v>0.9671232876712329</v>
      </c>
      <c r="V4065" s="10">
        <f>[1]!b_dq_dirtyprice(A4065,日期设置!$B$2)</f>
        <v>101.29559999999999</v>
      </c>
      <c r="W4065" s="11">
        <f>IF(U4065=0,ROUNDUP((Q4065-日期设置!$B$2)/365,0),ROUNDUP((R4065-日期设置!$B$2)/365,0))</f>
        <v>1</v>
      </c>
      <c r="X4065" s="18">
        <f>_xlfn.IFNA(VLOOKUP(A4065,过往入选债券!A:D,4,0),2)</f>
        <v>2</v>
      </c>
      <c r="Y4065">
        <f>_xlfn.IFNA(VLOOKUP(C4065,[2]Sheet1!$A:$A,1,0),3)</f>
        <v>3</v>
      </c>
    </row>
    <row r="4066" spans="1:25" hidden="1" x14ac:dyDescent="0.2">
      <c r="A4066" s="21" t="s">
        <v>4454</v>
      </c>
      <c r="B4066" s="21" t="s">
        <v>4455</v>
      </c>
      <c r="C4066" s="37" t="s">
        <v>4456</v>
      </c>
      <c r="D4066" s="26" t="str">
        <f>[1]!b_calc_yield(A4066,日期设置!$B$2,F4066,1,R4066,1,O4066,L4066,S4066,)</f>
        <v>Fetching...</v>
      </c>
      <c r="E4066" s="26">
        <f t="shared" si="126"/>
        <v>9.9409491813499571</v>
      </c>
      <c r="F4066" s="18">
        <f>[1]!b_dq_cleanprice($A4066,日期设置!B$2)</f>
        <v>97.656800000000004</v>
      </c>
      <c r="G4066" s="18" t="str">
        <f t="shared" si="127"/>
        <v>4.14 + 2.14</v>
      </c>
      <c r="H4066" s="27">
        <f>[1]!b_dq_pctchange($A4066,日期设置!$B$2,1)/100</f>
        <v>0</v>
      </c>
      <c r="I4066" s="26">
        <f>[1]!b_pq_pctchange(A4066,日期设置!$B$4,日期设置!$B$2,1)</f>
        <v>0</v>
      </c>
      <c r="J4066" s="26">
        <f>[1]!b_pq_pctchange(A4066,日期设置!$C$4,日期设置!$B$2,1)</f>
        <v>0</v>
      </c>
      <c r="K4066" s="52">
        <f>[1]!b_dq_amount($A4066,日期设置!B$2,2,10000)</f>
        <v>0</v>
      </c>
      <c r="L4066" s="26">
        <f>[1]!b_info_latestpar(A4066,日期设置!$B$2)</f>
        <v>100</v>
      </c>
      <c r="M4066" s="6">
        <f>[1]!b_info_outstandingbalance($A4066,日期设置!B$2)</f>
        <v>5</v>
      </c>
      <c r="N4066" s="7">
        <f>[1]!b_info_latestissurercreditrating2(A4066,日期设置!$B$2,"102","1")</f>
        <v>0</v>
      </c>
      <c r="O4066" s="8">
        <v>3.58</v>
      </c>
      <c r="P4066" s="9" t="str">
        <f>[1]!b_info_repurchasedate(A4066)</f>
        <v>2023-05-13</v>
      </c>
      <c r="Q4066" s="8" t="s">
        <v>17452</v>
      </c>
      <c r="R4066" s="2" t="str">
        <f>IF((--IF(P4066=0,Q4066,P4066))&gt;(--日期设置!$B$2),IF(P4066=0,Q4066,P4066),Q4066)</f>
        <v>2023-05-13</v>
      </c>
      <c r="S4066" s="2" t="s">
        <v>18813</v>
      </c>
      <c r="T4066" s="8">
        <f>[1]!b_anal_ptmyear($A4066,日期设置!$B$2)</f>
        <v>4.1424657534246574</v>
      </c>
      <c r="U4066" s="8">
        <f>[1]!b_anal_termifexercise($A4066,日期设置!B$2)</f>
        <v>2.1424657534246574</v>
      </c>
      <c r="V4066" s="10">
        <f>[1]!b_dq_dirtyprice(A4066,日期设置!$B$2)</f>
        <v>100.7268</v>
      </c>
      <c r="W4066" s="11">
        <f>IF(U4066=0,ROUNDUP((Q4066-日期设置!$B$2)/365,0),ROUNDUP((R4066-日期设置!$B$2)/365,0))</f>
        <v>3</v>
      </c>
      <c r="X4066" s="18">
        <f>_xlfn.IFNA(VLOOKUP(A4066,过往入选债券!A:D,4,0),2)</f>
        <v>2</v>
      </c>
      <c r="Y4066">
        <f>_xlfn.IFNA(VLOOKUP(C4066,[2]Sheet1!$A:$A,1,0),3)</f>
        <v>3</v>
      </c>
    </row>
    <row r="4067" spans="1:25" x14ac:dyDescent="0.2">
      <c r="A4067" s="21" t="s">
        <v>7664</v>
      </c>
      <c r="B4067" s="21" t="s">
        <v>7665</v>
      </c>
      <c r="C4067" s="37" t="s">
        <v>109</v>
      </c>
      <c r="D4067" s="26" t="str">
        <f>[1]!b_calc_yield(A4067,日期设置!$B$2,F4067,1,R4067,1,O4067,L4067,S4067,)</f>
        <v>Fetching...</v>
      </c>
      <c r="E4067" s="26">
        <f t="shared" si="126"/>
        <v>12.729939294756832</v>
      </c>
      <c r="F4067" s="18">
        <f>[1]!b_dq_cleanprice($A4067,日期设置!B$2)</f>
        <v>100.97369999999999</v>
      </c>
      <c r="G4067" s="18" t="str">
        <f t="shared" si="127"/>
        <v>2.72 + 0</v>
      </c>
      <c r="H4067" s="27">
        <f>[1]!b_dq_pctchange($A4067,日期设置!$B$2,1)/100</f>
        <v>6.7687160449285758E-4</v>
      </c>
      <c r="I4067" s="26">
        <f>[1]!b_pq_pctchange(A4067,日期设置!$B$4,日期设置!$B$2,1)</f>
        <v>-0.13282826284765825</v>
      </c>
      <c r="J4067" s="26">
        <f>[1]!b_pq_pctchange(A4067,日期设置!$C$4,日期设置!$B$2,1)</f>
        <v>-0.36499591488757183</v>
      </c>
      <c r="K4067" s="52">
        <f>[1]!b_dq_amount($A4067,日期设置!B$2,2,10000)</f>
        <v>6144.7726847999993</v>
      </c>
      <c r="L4067" s="26">
        <f>[1]!b_info_latestpar(A4067,日期设置!$B$2)</f>
        <v>100</v>
      </c>
      <c r="M4067" s="6">
        <f>[1]!b_info_outstandingbalance($A4067,日期设置!B$2)</f>
        <v>25</v>
      </c>
      <c r="N4067" s="7" t="str">
        <f>[1]!b_info_latestissurercreditrating2(A4067,日期设置!$B$2,"102","1")</f>
        <v>AAA</v>
      </c>
      <c r="O4067" s="8">
        <v>5.15</v>
      </c>
      <c r="P4067" s="9">
        <f>[1]!b_info_repurchasedate(A4067)</f>
        <v>0</v>
      </c>
      <c r="Q4067" s="8" t="s">
        <v>16825</v>
      </c>
      <c r="R4067" s="2" t="str">
        <f>IF((--IF(P4067=0,Q4067,P4067))&gt;(--日期设置!$B$2),IF(P4067=0,Q4067,P4067),Q4067)</f>
        <v>2023-12-10</v>
      </c>
      <c r="S4067" s="2" t="s">
        <v>18515</v>
      </c>
      <c r="T4067" s="8">
        <f>[1]!b_anal_ptmyear($A4067,日期设置!$B$2)</f>
        <v>2.7205479452054795</v>
      </c>
      <c r="U4067" s="8">
        <f>[1]!b_anal_termifexercise($A4067,日期设置!B$2)</f>
        <v>0</v>
      </c>
      <c r="V4067" s="10">
        <f>[1]!b_dq_dirtyprice(A4067,日期设置!$B$2)</f>
        <v>102.41289999999999</v>
      </c>
      <c r="W4067" s="11">
        <f>IF(U4067=0,ROUNDUP((Q4067-日期设置!$B$2)/365,0),ROUNDUP((R4067-日期设置!$B$2)/365,0))</f>
        <v>3</v>
      </c>
      <c r="X4067" s="18">
        <f>_xlfn.IFNA(VLOOKUP(A4067,过往入选债券!A:D,4,0),2)</f>
        <v>2</v>
      </c>
      <c r="Y4067">
        <f>_xlfn.IFNA(VLOOKUP(C4067,[2]Sheet1!$A:$A,1,0),3)</f>
        <v>3</v>
      </c>
    </row>
    <row r="4068" spans="1:25" hidden="1" x14ac:dyDescent="0.2">
      <c r="A4068" s="21" t="s">
        <v>2818</v>
      </c>
      <c r="B4068" s="21" t="s">
        <v>2819</v>
      </c>
      <c r="C4068" s="37" t="s">
        <v>1864</v>
      </c>
      <c r="D4068" s="26" t="str">
        <f>[1]!b_calc_yield(A4068,日期设置!$B$2,F4068,1,R4068,1,O4068,L4068,S4068,)</f>
        <v>Fetching...</v>
      </c>
      <c r="E4068" s="26">
        <f t="shared" si="126"/>
        <v>1.9782637341231757</v>
      </c>
      <c r="F4068" s="18">
        <f>[1]!b_dq_cleanprice($A4068,日期设置!B$2)</f>
        <v>100.76</v>
      </c>
      <c r="G4068" s="18" t="str">
        <f t="shared" si="127"/>
        <v>0.41 + 0</v>
      </c>
      <c r="H4068" s="27">
        <f>[1]!b_dq_pctchange($A4068,日期设置!$B$2,1)/100</f>
        <v>0</v>
      </c>
      <c r="I4068" s="26">
        <f>[1]!b_pq_pctchange(A4068,日期设置!$B$4,日期设置!$B$2,1)</f>
        <v>0</v>
      </c>
      <c r="J4068" s="26">
        <f>[1]!b_pq_pctchange(A4068,日期设置!$C$4,日期设置!$B$2,1)</f>
        <v>0</v>
      </c>
      <c r="K4068" s="52">
        <f>[1]!b_dq_amount($A4068,日期设置!B$2,2,10000)</f>
        <v>0</v>
      </c>
      <c r="L4068" s="26">
        <f>[1]!b_info_latestpar(A4068,日期设置!$B$2)</f>
        <v>100</v>
      </c>
      <c r="M4068" s="6">
        <f>[1]!b_info_outstandingbalance($A4068,日期设置!B$2)</f>
        <v>5</v>
      </c>
      <c r="N4068" s="7">
        <f>[1]!b_info_latestissurercreditrating2(A4068,日期设置!$B$2,"102","1")</f>
        <v>0</v>
      </c>
      <c r="O4068" s="8">
        <v>6.8</v>
      </c>
      <c r="P4068" s="9">
        <f>[1]!b_info_repurchasedate(A4068)</f>
        <v>0</v>
      </c>
      <c r="Q4068" s="8" t="s">
        <v>16383</v>
      </c>
      <c r="R4068" s="2" t="str">
        <f>IF((--IF(P4068=0,Q4068,P4068))&gt;(--日期设置!$B$2),IF(P4068=0,Q4068,P4068),Q4068)</f>
        <v>2021-08-21</v>
      </c>
      <c r="S4068" s="2" t="s">
        <v>18647</v>
      </c>
      <c r="T4068" s="8">
        <f>[1]!b_anal_ptmyear($A4068,日期设置!$B$2)</f>
        <v>0.41643835616438357</v>
      </c>
      <c r="U4068" s="8">
        <f>[1]!b_anal_termifexercise($A4068,日期设置!B$2)</f>
        <v>0</v>
      </c>
      <c r="V4068" s="10">
        <f>[1]!b_dq_dirtyprice(A4068,日期设置!$B$2)</f>
        <v>104.7282</v>
      </c>
      <c r="W4068" s="11">
        <f>IF(U4068=0,ROUNDUP((Q4068-日期设置!$B$2)/365,0),ROUNDUP((R4068-日期设置!$B$2)/365,0))</f>
        <v>1</v>
      </c>
      <c r="X4068" s="18">
        <f>_xlfn.IFNA(VLOOKUP(A4068,过往入选债券!A:D,4,0),2)</f>
        <v>2</v>
      </c>
      <c r="Y4068">
        <f>_xlfn.IFNA(VLOOKUP(C4068,[2]Sheet1!$A:$A,1,0),3)</f>
        <v>3</v>
      </c>
    </row>
    <row r="4069" spans="1:25" hidden="1" x14ac:dyDescent="0.2">
      <c r="A4069" s="21" t="s">
        <v>7318</v>
      </c>
      <c r="B4069" s="21" t="s">
        <v>7319</v>
      </c>
      <c r="C4069" s="37" t="s">
        <v>364</v>
      </c>
      <c r="D4069" s="26" t="str">
        <f>[1]!b_calc_yield(A4069,日期设置!$B$2,F4069,1,R4069,1,O4069,L4069,S4069,)</f>
        <v>Fetching...</v>
      </c>
      <c r="E4069" s="26">
        <f t="shared" si="126"/>
        <v>11.396085196181405</v>
      </c>
      <c r="F4069" s="18">
        <f>[1]!b_dq_cleanprice($A4069,日期设置!B$2)</f>
        <v>102.37050000000001</v>
      </c>
      <c r="G4069" s="18" t="str">
        <f t="shared" si="127"/>
        <v>2.47 + 0</v>
      </c>
      <c r="H4069" s="27">
        <f>[1]!b_dq_pctchange($A4069,日期设置!$B$2,1)/100</f>
        <v>0</v>
      </c>
      <c r="I4069" s="26">
        <f>[1]!b_pq_pctchange(A4069,日期设置!$B$4,日期设置!$B$2,1)</f>
        <v>0</v>
      </c>
      <c r="J4069" s="26">
        <f>[1]!b_pq_pctchange(A4069,日期设置!$C$4,日期设置!$B$2,1)</f>
        <v>0</v>
      </c>
      <c r="K4069" s="52">
        <f>[1]!b_dq_amount($A4069,日期设置!B$2,2,10000)</f>
        <v>0</v>
      </c>
      <c r="L4069" s="26">
        <f>[1]!b_info_latestpar(A4069,日期设置!$B$2)</f>
        <v>100</v>
      </c>
      <c r="M4069" s="6">
        <f>[1]!b_info_outstandingbalance($A4069,日期设置!B$2)</f>
        <v>6</v>
      </c>
      <c r="N4069" s="7" t="str">
        <f>[1]!b_info_latestissurercreditrating2(A4069,日期设置!$B$2,"102","1")</f>
        <v>AAA</v>
      </c>
      <c r="O4069" s="8">
        <v>5.8</v>
      </c>
      <c r="P4069" s="9">
        <f>[1]!b_info_repurchasedate(A4069)</f>
        <v>0</v>
      </c>
      <c r="Q4069" s="8" t="s">
        <v>17598</v>
      </c>
      <c r="R4069" s="2" t="str">
        <f>IF((--IF(P4069=0,Q4069,P4069))&gt;(--日期设置!$B$2),IF(P4069=0,Q4069,P4069),Q4069)</f>
        <v>2023-09-13</v>
      </c>
      <c r="S4069" s="2" t="s">
        <v>18774</v>
      </c>
      <c r="T4069" s="8">
        <f>[1]!b_anal_ptmyear($A4069,日期设置!$B$2)</f>
        <v>2.4794520547945207</v>
      </c>
      <c r="U4069" s="8">
        <f>[1]!b_anal_termifexercise($A4069,日期设置!B$2)</f>
        <v>0</v>
      </c>
      <c r="V4069" s="10">
        <f>[1]!b_dq_dirtyprice(A4069,日期设置!$B$2)</f>
        <v>105.3897</v>
      </c>
      <c r="W4069" s="11">
        <f>IF(U4069=0,ROUNDUP((Q4069-日期设置!$B$2)/365,0),ROUNDUP((R4069-日期设置!$B$2)/365,0))</f>
        <v>3</v>
      </c>
      <c r="X4069" s="18">
        <f>_xlfn.IFNA(VLOOKUP(A4069,过往入选债券!A:D,4,0),2)</f>
        <v>2</v>
      </c>
      <c r="Y4069">
        <f>_xlfn.IFNA(VLOOKUP(C4069,[2]Sheet1!$A:$A,1,0),3)</f>
        <v>3</v>
      </c>
    </row>
    <row r="4070" spans="1:25" hidden="1" x14ac:dyDescent="0.2">
      <c r="A4070" s="21" t="s">
        <v>9629</v>
      </c>
      <c r="B4070" s="21" t="s">
        <v>9630</v>
      </c>
      <c r="C4070" s="37" t="s">
        <v>149</v>
      </c>
      <c r="D4070" s="26" t="str">
        <f>[1]!b_calc_yield(A4070,日期设置!$B$2,F4070,1,R4070,1,O4070,L4070,S4070,)</f>
        <v>Fetching...</v>
      </c>
      <c r="E4070" s="26">
        <f t="shared" si="126"/>
        <v>8.0535429496407129</v>
      </c>
      <c r="F4070" s="18">
        <f>[1]!b_dq_cleanprice($A4070,日期设置!B$2)</f>
        <v>99.210099999999997</v>
      </c>
      <c r="G4070" s="18" t="str">
        <f t="shared" si="127"/>
        <v>3.70 + 1.70</v>
      </c>
      <c r="H4070" s="27">
        <f>[1]!b_dq_pctchange($A4070,日期设置!$B$2,1)/100</f>
        <v>0</v>
      </c>
      <c r="I4070" s="26">
        <f>[1]!b_pq_pctchange(A4070,日期设置!$B$4,日期设置!$B$2,1)</f>
        <v>0</v>
      </c>
      <c r="J4070" s="26">
        <f>[1]!b_pq_pctchange(A4070,日期设置!$C$4,日期设置!$B$2,1)</f>
        <v>0</v>
      </c>
      <c r="K4070" s="52">
        <f>[1]!b_dq_amount($A4070,日期设置!B$2,2,10000)</f>
        <v>0</v>
      </c>
      <c r="L4070" s="26">
        <f>[1]!b_info_latestpar(A4070,日期设置!$B$2)</f>
        <v>100</v>
      </c>
      <c r="M4070" s="6">
        <f>[1]!b_info_outstandingbalance($A4070,日期设置!B$2)</f>
        <v>6</v>
      </c>
      <c r="N4070" s="7" t="str">
        <f>[1]!b_info_latestissurercreditrating2(A4070,日期设置!$B$2,"102","1")</f>
        <v>AA+</v>
      </c>
      <c r="O4070" s="8">
        <v>4.2699999999999996</v>
      </c>
      <c r="P4070" s="9" t="str">
        <f>[1]!b_info_repurchasedate(A4070)</f>
        <v>2022-12-06</v>
      </c>
      <c r="Q4070" s="8" t="s">
        <v>16546</v>
      </c>
      <c r="R4070" s="2" t="str">
        <f>IF((--IF(P4070=0,Q4070,P4070))&gt;(--日期设置!$B$2),IF(P4070=0,Q4070,P4070),Q4070)</f>
        <v>2022-12-06</v>
      </c>
      <c r="S4070" s="2" t="s">
        <v>18556</v>
      </c>
      <c r="T4070" s="8">
        <f>[1]!b_anal_ptmyear($A4070,日期设置!$B$2)</f>
        <v>3.7095890410958905</v>
      </c>
      <c r="U4070" s="8">
        <f>[1]!b_anal_termifexercise($A4070,日期设置!B$2)</f>
        <v>1.7095890410958905</v>
      </c>
      <c r="V4070" s="10">
        <f>[1]!b_dq_dirtyprice(A4070,日期设置!$B$2)</f>
        <v>100.4502</v>
      </c>
      <c r="W4070" s="11">
        <f>IF(U4070=0,ROUNDUP((Q4070-日期设置!$B$2)/365,0),ROUNDUP((R4070-日期设置!$B$2)/365,0))</f>
        <v>2</v>
      </c>
      <c r="X4070" s="18">
        <f>_xlfn.IFNA(VLOOKUP(A4070,过往入选债券!A:D,4,0),2)</f>
        <v>2</v>
      </c>
      <c r="Y4070">
        <f>_xlfn.IFNA(VLOOKUP(C4070,[2]Sheet1!$A:$A,1,0),3)</f>
        <v>3</v>
      </c>
    </row>
    <row r="4071" spans="1:25" hidden="1" x14ac:dyDescent="0.2">
      <c r="A4071" s="21" t="s">
        <v>4226</v>
      </c>
      <c r="B4071" s="21" t="s">
        <v>4227</v>
      </c>
      <c r="C4071" s="37" t="s">
        <v>4228</v>
      </c>
      <c r="D4071" s="26" t="str">
        <f>[1]!b_calc_yield(A4071,日期设置!$B$2,F4071,1,R4071,1,O4071,L4071,S4071,)</f>
        <v>Fetching...</v>
      </c>
      <c r="E4071" s="26">
        <f t="shared" si="126"/>
        <v>9.1623262776501022</v>
      </c>
      <c r="F4071" s="18">
        <f>[1]!b_dq_cleanprice($A4071,日期设置!B$2)</f>
        <v>100.471</v>
      </c>
      <c r="G4071" s="18" t="str">
        <f t="shared" si="127"/>
        <v>4.02 + 2.02</v>
      </c>
      <c r="H4071" s="27">
        <f>[1]!b_dq_pctchange($A4071,日期设置!$B$2,1)/100</f>
        <v>0</v>
      </c>
      <c r="I4071" s="26">
        <f>[1]!b_pq_pctchange(A4071,日期设置!$B$4,日期设置!$B$2,1)</f>
        <v>-5.8987190926509968E-2</v>
      </c>
      <c r="J4071" s="26">
        <f>[1]!b_pq_pctchange(A4071,日期设置!$C$4,日期设置!$B$2,1)</f>
        <v>0.15780653895269192</v>
      </c>
      <c r="K4071" s="52">
        <f>[1]!b_dq_amount($A4071,日期设置!B$2,2,10000)</f>
        <v>0</v>
      </c>
      <c r="L4071" s="26">
        <f>[1]!b_info_latestpar(A4071,日期设置!$B$2)</f>
        <v>100</v>
      </c>
      <c r="M4071" s="6">
        <f>[1]!b_info_outstandingbalance($A4071,日期设置!B$2)</f>
        <v>5</v>
      </c>
      <c r="N4071" s="7">
        <f>[1]!b_info_latestissurercreditrating2(A4071,日期设置!$B$2,"102","1")</f>
        <v>0</v>
      </c>
      <c r="O4071" s="8">
        <v>5</v>
      </c>
      <c r="P4071" s="9" t="str">
        <f>[1]!b_info_repurchasedate(A4071)</f>
        <v>2023-03-31</v>
      </c>
      <c r="Q4071" s="8" t="s">
        <v>17155</v>
      </c>
      <c r="R4071" s="2" t="str">
        <f>IF((--IF(P4071=0,Q4071,P4071))&gt;(--日期设置!$B$2),IF(P4071=0,Q4071,P4071),Q4071)</f>
        <v>2023-03-31</v>
      </c>
      <c r="S4071" s="2" t="s">
        <v>18740</v>
      </c>
      <c r="T4071" s="8">
        <f>[1]!b_anal_ptmyear($A4071,日期设置!$B$2)</f>
        <v>4.0246575342465754</v>
      </c>
      <c r="U4071" s="8">
        <f>[1]!b_anal_termifexercise($A4071,日期设置!B$2)</f>
        <v>2.0246575342465754</v>
      </c>
      <c r="V4071" s="10">
        <f>[1]!b_dq_dirtyprice(A4071,日期设置!$B$2)</f>
        <v>105.3477</v>
      </c>
      <c r="W4071" s="11">
        <f>IF(U4071=0,ROUNDUP((Q4071-日期设置!$B$2)/365,0),ROUNDUP((R4071-日期设置!$B$2)/365,0))</f>
        <v>3</v>
      </c>
      <c r="X4071" s="18">
        <f>_xlfn.IFNA(VLOOKUP(A4071,过往入选债券!A:D,4,0),2)</f>
        <v>2</v>
      </c>
      <c r="Y4071">
        <f>_xlfn.IFNA(VLOOKUP(C4071,[2]Sheet1!$A:$A,1,0),3)</f>
        <v>3</v>
      </c>
    </row>
    <row r="4072" spans="1:25" hidden="1" x14ac:dyDescent="0.2">
      <c r="A4072" s="21" t="s">
        <v>5878</v>
      </c>
      <c r="B4072" s="21" t="s">
        <v>5879</v>
      </c>
      <c r="C4072" s="37" t="s">
        <v>433</v>
      </c>
      <c r="D4072" s="26" t="str">
        <f>[1]!b_calc_yield(A4072,日期设置!$B$2,F4072,1,R4072,1,O4072,L4072,S4072,)</f>
        <v>Fetching...</v>
      </c>
      <c r="E4072" s="26">
        <f t="shared" si="126"/>
        <v>6.1073434902442214</v>
      </c>
      <c r="F4072" s="18">
        <f>[1]!b_dq_cleanprice($A4072,日期设置!B$2)</f>
        <v>101.39660000000001</v>
      </c>
      <c r="G4072" s="18" t="str">
        <f t="shared" si="127"/>
        <v>1.33 + 0</v>
      </c>
      <c r="H4072" s="27">
        <f>[1]!b_dq_pctchange($A4072,日期设置!$B$2,1)/100</f>
        <v>0</v>
      </c>
      <c r="I4072" s="26">
        <f>[1]!b_pq_pctchange(A4072,日期设置!$B$4,日期设置!$B$2,1)</f>
        <v>0</v>
      </c>
      <c r="J4072" s="26">
        <f>[1]!b_pq_pctchange(A4072,日期设置!$C$4,日期设置!$B$2,1)</f>
        <v>-0.37473717306294019</v>
      </c>
      <c r="K4072" s="52">
        <f>[1]!b_dq_amount($A4072,日期设置!B$2,2,10000)</f>
        <v>0</v>
      </c>
      <c r="L4072" s="26">
        <f>[1]!b_info_latestpar(A4072,日期设置!$B$2)</f>
        <v>100</v>
      </c>
      <c r="M4072" s="6">
        <f>[1]!b_info_outstandingbalance($A4072,日期设置!B$2)</f>
        <v>3</v>
      </c>
      <c r="N4072" s="7" t="str">
        <f>[1]!b_info_latestissurercreditrating2(A4072,日期设置!$B$2,"102","1")</f>
        <v>AA</v>
      </c>
      <c r="O4072" s="8">
        <v>5.88</v>
      </c>
      <c r="P4072" s="9">
        <f>[1]!b_info_repurchasedate(A4072)</f>
        <v>0</v>
      </c>
      <c r="Q4072" s="8" t="s">
        <v>16399</v>
      </c>
      <c r="R4072" s="2" t="str">
        <f>IF((--IF(P4072=0,Q4072,P4072))&gt;(--日期设置!$B$2),IF(P4072=0,Q4072,P4072),Q4072)</f>
        <v>2022-07-21</v>
      </c>
      <c r="S4072" s="2" t="s">
        <v>18171</v>
      </c>
      <c r="T4072" s="8">
        <f>[1]!b_anal_ptmyear($A4072,日期设置!$B$2)</f>
        <v>1.3315068493150686</v>
      </c>
      <c r="U4072" s="8">
        <f>[1]!b_anal_termifexercise($A4072,日期设置!B$2)</f>
        <v>0</v>
      </c>
      <c r="V4072" s="10">
        <f>[1]!b_dq_dirtyprice(A4072,日期设置!$B$2)</f>
        <v>105.32729999999999</v>
      </c>
      <c r="W4072" s="11">
        <f>IF(U4072=0,ROUNDUP((Q4072-日期设置!$B$2)/365,0),ROUNDUP((R4072-日期设置!$B$2)/365,0))</f>
        <v>2</v>
      </c>
      <c r="X4072" s="18">
        <f>_xlfn.IFNA(VLOOKUP(A4072,过往入选债券!A:D,4,0),2)</f>
        <v>2</v>
      </c>
      <c r="Y4072">
        <f>_xlfn.IFNA(VLOOKUP(C4072,[2]Sheet1!$A:$A,1,0),3)</f>
        <v>3</v>
      </c>
    </row>
    <row r="4073" spans="1:25" x14ac:dyDescent="0.2">
      <c r="A4073" s="21" t="s">
        <v>10996</v>
      </c>
      <c r="B4073" s="21" t="s">
        <v>10997</v>
      </c>
      <c r="C4073" s="37" t="s">
        <v>353</v>
      </c>
      <c r="D4073" s="26" t="str">
        <f>[1]!b_calc_yield(A4073,日期设置!$B$2,F4073,1,R4073,1,O4073,L4073,S4073,)</f>
        <v>Fetching...</v>
      </c>
      <c r="E4073" s="26">
        <f t="shared" si="126"/>
        <v>10.14290484540803</v>
      </c>
      <c r="F4073" s="18">
        <f>[1]!b_dq_cleanprice($A4073,日期设置!B$2)</f>
        <v>97.238299999999995</v>
      </c>
      <c r="G4073" s="18" t="str">
        <f t="shared" si="127"/>
        <v>2.17 + 0</v>
      </c>
      <c r="H4073" s="27">
        <f>[1]!b_dq_pctchange($A4073,日期设置!$B$2,1)/100</f>
        <v>8.5327218044488622E-4</v>
      </c>
      <c r="I4073" s="26">
        <f>[1]!b_pq_pctchange(A4073,日期设置!$B$4,日期设置!$B$2,1)</f>
        <v>6.8670183536652383</v>
      </c>
      <c r="J4073" s="26">
        <f>[1]!b_pq_pctchange(A4073,日期设置!$C$4,日期设置!$B$2,1)</f>
        <v>6.8670183536652383</v>
      </c>
      <c r="K4073" s="52">
        <f>[1]!b_dq_amount($A4073,日期设置!B$2,2,10000)</f>
        <v>4000.9840548000002</v>
      </c>
      <c r="L4073" s="26">
        <f>[1]!b_info_latestpar(A4073,日期设置!$B$2)</f>
        <v>100</v>
      </c>
      <c r="M4073" s="6">
        <f>[1]!b_info_outstandingbalance($A4073,日期设置!B$2)</f>
        <v>10</v>
      </c>
      <c r="N4073" s="7" t="str">
        <f>[1]!b_info_latestissurercreditrating2(A4073,日期设置!$B$2,"102","1")</f>
        <v>AAA</v>
      </c>
      <c r="O4073" s="8">
        <v>3.39</v>
      </c>
      <c r="P4073" s="9">
        <f>[1]!b_info_repurchasedate(A4073)</f>
        <v>0</v>
      </c>
      <c r="Q4073" s="8" t="s">
        <v>17482</v>
      </c>
      <c r="R4073" s="2" t="str">
        <f>IF((--IF(P4073=0,Q4073,P4073))&gt;(--日期设置!$B$2),IF(P4073=0,Q4073,P4073),Q4073)</f>
        <v>2023-05-26</v>
      </c>
      <c r="S4073" s="2" t="s">
        <v>18946</v>
      </c>
      <c r="T4073" s="8">
        <f>[1]!b_anal_ptmyear($A4073,日期设置!$B$2)</f>
        <v>2.1780821917808217</v>
      </c>
      <c r="U4073" s="8">
        <f>[1]!b_anal_termifexercise($A4073,日期设置!B$2)</f>
        <v>0</v>
      </c>
      <c r="V4073" s="10">
        <f>[1]!b_dq_dirtyprice(A4073,日期设置!$B$2)</f>
        <v>100.02460000000001</v>
      </c>
      <c r="W4073" s="11">
        <f>IF(U4073=0,ROUNDUP((Q4073-日期设置!$B$2)/365,0),ROUNDUP((R4073-日期设置!$B$2)/365,0))</f>
        <v>3</v>
      </c>
      <c r="X4073" s="18" t="str">
        <f>_xlfn.IFNA(VLOOKUP(A4073,过往入选债券!A:D,4,0),2)</f>
        <v>否</v>
      </c>
      <c r="Y4073">
        <f>_xlfn.IFNA(VLOOKUP(C4073,[2]Sheet1!$A:$A,1,0),3)</f>
        <v>3</v>
      </c>
    </row>
    <row r="4074" spans="1:25" hidden="1" x14ac:dyDescent="0.2">
      <c r="A4074" s="21" t="s">
        <v>7289</v>
      </c>
      <c r="B4074" s="21" t="s">
        <v>7290</v>
      </c>
      <c r="C4074" s="37" t="s">
        <v>7291</v>
      </c>
      <c r="D4074" s="26" t="str">
        <f>[1]!b_calc_yield(A4074,日期设置!$B$2,F4074,1,R4074,1,O4074,L4074,S4074,)</f>
        <v>Fetching...</v>
      </c>
      <c r="E4074" s="26">
        <f t="shared" si="126"/>
        <v>2.1855573214859536</v>
      </c>
      <c r="F4074" s="18">
        <f>[1]!b_dq_cleanprice($A4074,日期设置!B$2)</f>
        <v>100.1653</v>
      </c>
      <c r="G4074" s="18" t="str">
        <f t="shared" si="127"/>
        <v>0.46 + 0</v>
      </c>
      <c r="H4074" s="27">
        <f>[1]!b_dq_pctchange($A4074,日期设置!$B$2,1)/100</f>
        <v>0</v>
      </c>
      <c r="I4074" s="26">
        <f>[1]!b_pq_pctchange(A4074,日期设置!$B$4,日期设置!$B$2,1)</f>
        <v>0</v>
      </c>
      <c r="J4074" s="26">
        <f>[1]!b_pq_pctchange(A4074,日期设置!$C$4,日期设置!$B$2,1)</f>
        <v>0</v>
      </c>
      <c r="K4074" s="52">
        <f>[1]!b_dq_amount($A4074,日期设置!B$2,2,10000)</f>
        <v>0</v>
      </c>
      <c r="L4074" s="26">
        <f>[1]!b_info_latestpar(A4074,日期设置!$B$2)</f>
        <v>100</v>
      </c>
      <c r="M4074" s="6">
        <f>[1]!b_info_outstandingbalance($A4074,日期设置!B$2)</f>
        <v>6</v>
      </c>
      <c r="N4074" s="7" t="str">
        <f>[1]!b_info_latestissurercreditrating2(A4074,日期设置!$B$2,"102","1")</f>
        <v>AA+</v>
      </c>
      <c r="O4074" s="8">
        <v>5.25</v>
      </c>
      <c r="P4074" s="9">
        <f>[1]!b_info_repurchasedate(A4074)</f>
        <v>0</v>
      </c>
      <c r="Q4074" s="8" t="s">
        <v>16762</v>
      </c>
      <c r="R4074" s="2" t="str">
        <f>IF((--IF(P4074=0,Q4074,P4074))&gt;(--日期设置!$B$2),IF(P4074=0,Q4074,P4074),Q4074)</f>
        <v>2021-09-06</v>
      </c>
      <c r="S4074" s="2" t="s">
        <v>17914</v>
      </c>
      <c r="T4074" s="8">
        <f>[1]!b_anal_ptmyear($A4074,日期设置!$B$2)</f>
        <v>0.46027397260273972</v>
      </c>
      <c r="U4074" s="8">
        <f>[1]!b_anal_termifexercise($A4074,日期设置!B$2)</f>
        <v>0</v>
      </c>
      <c r="V4074" s="10">
        <f>[1]!b_dq_dirtyprice(A4074,日期设置!$B$2)</f>
        <v>102.99890000000001</v>
      </c>
      <c r="W4074" s="11">
        <f>IF(U4074=0,ROUNDUP((Q4074-日期设置!$B$2)/365,0),ROUNDUP((R4074-日期设置!$B$2)/365,0))</f>
        <v>1</v>
      </c>
      <c r="X4074" s="18" t="str">
        <f>_xlfn.IFNA(VLOOKUP(A4074,过往入选债券!A:D,4,0),2)</f>
        <v>否</v>
      </c>
      <c r="Y4074">
        <f>_xlfn.IFNA(VLOOKUP(C4074,[2]Sheet1!$A:$A,1,0),3)</f>
        <v>3</v>
      </c>
    </row>
    <row r="4075" spans="1:25" hidden="1" x14ac:dyDescent="0.2">
      <c r="A4075" s="21" t="s">
        <v>4013</v>
      </c>
      <c r="B4075" s="21" t="s">
        <v>4014</v>
      </c>
      <c r="C4075" s="37" t="s">
        <v>2421</v>
      </c>
      <c r="D4075" s="26" t="str">
        <f>[1]!b_calc_yield(A4075,日期设置!$B$2,F4075,1,R4075,1,O4075,L4075,S4075,)</f>
        <v>Fetching...</v>
      </c>
      <c r="E4075" s="26">
        <f t="shared" si="126"/>
        <v>9.3411463959825589</v>
      </c>
      <c r="F4075" s="18">
        <f>[1]!b_dq_cleanprice($A4075,日期设置!B$2)</f>
        <v>98.9</v>
      </c>
      <c r="G4075" s="18" t="str">
        <f t="shared" si="127"/>
        <v>1.96 + 0</v>
      </c>
      <c r="H4075" s="27">
        <f>[1]!b_dq_pctchange($A4075,日期设置!$B$2,1)/100</f>
        <v>0</v>
      </c>
      <c r="I4075" s="26">
        <f>[1]!b_pq_pctchange(A4075,日期设置!$B$4,日期设置!$B$2,1)</f>
        <v>0</v>
      </c>
      <c r="J4075" s="26">
        <f>[1]!b_pq_pctchange(A4075,日期设置!$C$4,日期设置!$B$2,1)</f>
        <v>0</v>
      </c>
      <c r="K4075" s="52">
        <f>[1]!b_dq_amount($A4075,日期设置!B$2,2,10000)</f>
        <v>0</v>
      </c>
      <c r="L4075" s="26">
        <f>[1]!b_info_latestpar(A4075,日期设置!$B$2)</f>
        <v>100</v>
      </c>
      <c r="M4075" s="6">
        <f>[1]!b_info_outstandingbalance($A4075,日期设置!B$2)</f>
        <v>14</v>
      </c>
      <c r="N4075" s="7">
        <f>[1]!b_info_latestissurercreditrating2(A4075,日期设置!$B$2,"102","1")</f>
        <v>0</v>
      </c>
      <c r="O4075" s="8">
        <v>4.1500000000000004</v>
      </c>
      <c r="P4075" s="9">
        <f>[1]!b_info_repurchasedate(A4075)</f>
        <v>0</v>
      </c>
      <c r="Q4075" s="8" t="s">
        <v>16042</v>
      </c>
      <c r="R4075" s="2" t="str">
        <f>IF((--IF(P4075=0,Q4075,P4075))&gt;(--日期设置!$B$2),IF(P4075=0,Q4075,P4075),Q4075)</f>
        <v>2023-03-09</v>
      </c>
      <c r="S4075" s="2" t="s">
        <v>18372</v>
      </c>
      <c r="T4075" s="8">
        <f>[1]!b_anal_ptmyear($A4075,日期设置!$B$2)</f>
        <v>1.9643835616438357</v>
      </c>
      <c r="U4075" s="8">
        <f>[1]!b_anal_termifexercise($A4075,日期设置!B$2)</f>
        <v>0</v>
      </c>
      <c r="V4075" s="10">
        <f>[1]!b_dq_dirtyprice(A4075,日期设置!$B$2)</f>
        <v>99.047799999999995</v>
      </c>
      <c r="W4075" s="11">
        <f>IF(U4075=0,ROUNDUP((Q4075-日期设置!$B$2)/365,0),ROUNDUP((R4075-日期设置!$B$2)/365,0))</f>
        <v>2</v>
      </c>
      <c r="X4075" s="18">
        <f>_xlfn.IFNA(VLOOKUP(A4075,过往入选债券!A:D,4,0),2)</f>
        <v>2</v>
      </c>
      <c r="Y4075">
        <f>_xlfn.IFNA(VLOOKUP(C4075,[2]Sheet1!$A:$A,1,0),3)</f>
        <v>3</v>
      </c>
    </row>
    <row r="4076" spans="1:25" hidden="1" x14ac:dyDescent="0.2">
      <c r="A4076" s="21" t="s">
        <v>930</v>
      </c>
      <c r="B4076" s="21" t="s">
        <v>931</v>
      </c>
      <c r="C4076" s="37" t="s">
        <v>361</v>
      </c>
      <c r="D4076" s="26" t="str">
        <f>[1]!b_calc_yield(A4076,日期设置!$B$2,F4076,1,R4076,1,O4076,L4076,S4076,)</f>
        <v>Fetching...</v>
      </c>
      <c r="E4076" s="26">
        <f t="shared" si="126"/>
        <v>4.6515961996656863</v>
      </c>
      <c r="F4076" s="18">
        <f>[1]!b_dq_cleanprice($A4076,日期设置!B$2)</f>
        <v>100</v>
      </c>
      <c r="G4076" s="18" t="str">
        <f t="shared" si="127"/>
        <v>1.02 + 0</v>
      </c>
      <c r="H4076" s="27">
        <f>[1]!b_dq_pctchange($A4076,日期设置!$B$2,1)/100</f>
        <v>0</v>
      </c>
      <c r="I4076" s="26">
        <f>[1]!b_pq_pctchange(A4076,日期设置!$B$4,日期设置!$B$2,1)</f>
        <v>0</v>
      </c>
      <c r="J4076" s="26">
        <f>[1]!b_pq_pctchange(A4076,日期设置!$C$4,日期设置!$B$2,1)</f>
        <v>0</v>
      </c>
      <c r="K4076" s="52">
        <f>[1]!b_dq_amount($A4076,日期设置!B$2,2,10000)</f>
        <v>0</v>
      </c>
      <c r="L4076" s="26">
        <f>[1]!b_info_latestpar(A4076,日期设置!$B$2)</f>
        <v>100</v>
      </c>
      <c r="M4076" s="6">
        <f>[1]!b_info_outstandingbalance($A4076,日期设置!B$2)</f>
        <v>5</v>
      </c>
      <c r="N4076" s="7">
        <f>[1]!b_info_latestissurercreditrating2(A4076,日期设置!$B$2,"102","1")</f>
        <v>0</v>
      </c>
      <c r="O4076" s="8">
        <v>4.75</v>
      </c>
      <c r="P4076" s="9">
        <f>[1]!b_info_repurchasedate(A4076)</f>
        <v>0</v>
      </c>
      <c r="Q4076" s="8" t="s">
        <v>16085</v>
      </c>
      <c r="R4076" s="2" t="str">
        <f>IF((--IF(P4076=0,Q4076,P4076))&gt;(--日期设置!$B$2),IF(P4076=0,Q4076,P4076),Q4076)</f>
        <v>2022-03-31</v>
      </c>
      <c r="S4076" s="2" t="s">
        <v>18827</v>
      </c>
      <c r="T4076" s="8">
        <f>[1]!b_anal_ptmyear($A4076,日期设置!$B$2)</f>
        <v>1.0246575342465754</v>
      </c>
      <c r="U4076" s="8">
        <f>[1]!b_anal_termifexercise($A4076,日期设置!B$2)</f>
        <v>0</v>
      </c>
      <c r="V4076" s="10">
        <f>[1]!b_dq_dirtyprice(A4076,日期设置!$B$2)</f>
        <v>104.63290000000001</v>
      </c>
      <c r="W4076" s="11">
        <f>IF(U4076=0,ROUNDUP((Q4076-日期设置!$B$2)/365,0),ROUNDUP((R4076-日期设置!$B$2)/365,0))</f>
        <v>2</v>
      </c>
      <c r="X4076" s="18">
        <f>_xlfn.IFNA(VLOOKUP(A4076,过往入选债券!A:D,4,0),2)</f>
        <v>2</v>
      </c>
      <c r="Y4076">
        <f>_xlfn.IFNA(VLOOKUP(C4076,[2]Sheet1!$A:$A,1,0),3)</f>
        <v>3</v>
      </c>
    </row>
    <row r="4077" spans="1:25" hidden="1" x14ac:dyDescent="0.2">
      <c r="A4077" s="21" t="s">
        <v>4256</v>
      </c>
      <c r="B4077" s="21" t="s">
        <v>4257</v>
      </c>
      <c r="C4077" s="37" t="s">
        <v>3864</v>
      </c>
      <c r="D4077" s="26" t="str">
        <f>[1]!b_calc_yield(A4077,日期设置!$B$2,F4077,1,R4077,1,O4077,L4077,S4077,)</f>
        <v>Fetching...</v>
      </c>
      <c r="E4077" s="26">
        <f t="shared" si="126"/>
        <v>9.6868134775442982</v>
      </c>
      <c r="F4077" s="18">
        <f>[1]!b_dq_cleanprice($A4077,日期设置!B$2)</f>
        <v>98.488600000000005</v>
      </c>
      <c r="G4077" s="18" t="str">
        <f t="shared" si="127"/>
        <v>2.10 + 0</v>
      </c>
      <c r="H4077" s="27">
        <f>[1]!b_dq_pctchange($A4077,日期设置!$B$2,1)/100</f>
        <v>0</v>
      </c>
      <c r="I4077" s="26">
        <f>[1]!b_pq_pctchange(A4077,日期设置!$B$4,日期设置!$B$2,1)</f>
        <v>0</v>
      </c>
      <c r="J4077" s="26">
        <f>[1]!b_pq_pctchange(A4077,日期设置!$C$4,日期设置!$B$2,1)</f>
        <v>0</v>
      </c>
      <c r="K4077" s="52">
        <f>[1]!b_dq_amount($A4077,日期设置!B$2,2,10000)</f>
        <v>0</v>
      </c>
      <c r="L4077" s="26">
        <f>[1]!b_info_latestpar(A4077,日期设置!$B$2)</f>
        <v>100</v>
      </c>
      <c r="M4077" s="6">
        <f>[1]!b_info_outstandingbalance($A4077,日期设置!B$2)</f>
        <v>5</v>
      </c>
      <c r="N4077" s="7">
        <f>[1]!b_info_latestissurercreditrating2(A4077,日期设置!$B$2,"102","1")</f>
        <v>0</v>
      </c>
      <c r="O4077" s="8">
        <v>3.98</v>
      </c>
      <c r="P4077" s="9">
        <f>[1]!b_info_repurchasedate(A4077)</f>
        <v>0</v>
      </c>
      <c r="Q4077" s="8" t="s">
        <v>16075</v>
      </c>
      <c r="R4077" s="2" t="str">
        <f>IF((--IF(P4077=0,Q4077,P4077))&gt;(--日期设置!$B$2),IF(P4077=0,Q4077,P4077),Q4077)</f>
        <v>2023-04-29</v>
      </c>
      <c r="S4077" s="2" t="s">
        <v>17832</v>
      </c>
      <c r="T4077" s="8">
        <f>[1]!b_anal_ptmyear($A4077,日期设置!$B$2)</f>
        <v>2.1041095890410957</v>
      </c>
      <c r="U4077" s="8">
        <f>[1]!b_anal_termifexercise($A4077,日期设置!B$2)</f>
        <v>0</v>
      </c>
      <c r="V4077" s="10">
        <f>[1]!b_dq_dirtyprice(A4077,日期设置!$B$2)</f>
        <v>102.05419999999999</v>
      </c>
      <c r="W4077" s="11">
        <f>IF(U4077=0,ROUNDUP((Q4077-日期设置!$B$2)/365,0),ROUNDUP((R4077-日期设置!$B$2)/365,0))</f>
        <v>3</v>
      </c>
      <c r="X4077" s="18">
        <f>_xlfn.IFNA(VLOOKUP(A4077,过往入选债券!A:D,4,0),2)</f>
        <v>2</v>
      </c>
      <c r="Y4077">
        <f>_xlfn.IFNA(VLOOKUP(C4077,[2]Sheet1!$A:$A,1,0),3)</f>
        <v>3</v>
      </c>
    </row>
    <row r="4078" spans="1:25" hidden="1" x14ac:dyDescent="0.2">
      <c r="A4078" s="21" t="s">
        <v>14991</v>
      </c>
      <c r="B4078" s="21" t="s">
        <v>14992</v>
      </c>
      <c r="C4078" s="37" t="s">
        <v>4684</v>
      </c>
      <c r="D4078" s="26" t="str">
        <f>[1]!b_calc_yield(A4078,日期设置!$B$2,F4078,1,R4078,1,O4078,L4078,S4078,)</f>
        <v>Fetching...</v>
      </c>
      <c r="E4078" s="26">
        <f t="shared" si="126"/>
        <v>22.310783572810244</v>
      </c>
      <c r="F4078" s="18">
        <f>[1]!b_dq_cleanprice($A4078,日期设置!B$2)</f>
        <v>102.215</v>
      </c>
      <c r="G4078" s="18" t="str">
        <f t="shared" si="127"/>
        <v>4.78 + 0</v>
      </c>
      <c r="H4078" s="27">
        <f>[1]!b_dq_pctchange($A4078,日期设置!$B$2,1)/100</f>
        <v>0</v>
      </c>
      <c r="I4078" s="26">
        <f>[1]!b_pq_pctchange(A4078,日期设置!$B$4,日期设置!$B$2,1)</f>
        <v>0</v>
      </c>
      <c r="J4078" s="26">
        <f>[1]!b_pq_pctchange(A4078,日期设置!$C$4,日期设置!$B$2,1)</f>
        <v>0</v>
      </c>
      <c r="K4078" s="52">
        <f>[1]!b_dq_amount($A4078,日期设置!B$2,2,10000)</f>
        <v>0</v>
      </c>
      <c r="L4078" s="26">
        <f>[1]!b_info_latestpar(A4078,日期设置!$B$2)</f>
        <v>100</v>
      </c>
      <c r="M4078" s="6">
        <f>[1]!b_info_outstandingbalance($A4078,日期设置!B$2)</f>
        <v>6.7</v>
      </c>
      <c r="N4078" s="7" t="str">
        <f>[1]!b_info_latestissurercreditrating2(A4078,日期设置!$B$2,"102","1")</f>
        <v>AA</v>
      </c>
      <c r="O4078" s="8">
        <v>5.28</v>
      </c>
      <c r="P4078" s="9">
        <f>[1]!b_info_repurchasedate(A4078)</f>
        <v>0</v>
      </c>
      <c r="Q4078" s="8" t="s">
        <v>17125</v>
      </c>
      <c r="R4078" s="2" t="str">
        <f>IF((--IF(P4078=0,Q4078,P4078))&gt;(--日期设置!$B$2),IF(P4078=0,Q4078,P4078),Q4078)</f>
        <v>2026-01-03</v>
      </c>
      <c r="S4078" s="2" t="s">
        <v>18727</v>
      </c>
      <c r="T4078" s="8">
        <f>[1]!b_anal_ptmyear($A4078,日期设置!$B$2)</f>
        <v>4.7863013698630139</v>
      </c>
      <c r="U4078" s="8">
        <f>[1]!b_anal_termifexercise($A4078,日期设置!B$2)</f>
        <v>0</v>
      </c>
      <c r="V4078" s="10">
        <f>[1]!b_dq_dirtyprice(A4078,日期设置!$B$2)</f>
        <v>103.3433</v>
      </c>
      <c r="W4078" s="11">
        <f>IF(U4078=0,ROUNDUP((Q4078-日期设置!$B$2)/365,0),ROUNDUP((R4078-日期设置!$B$2)/365,0))</f>
        <v>5</v>
      </c>
      <c r="X4078" s="18">
        <f>_xlfn.IFNA(VLOOKUP(A4078,过往入选债券!A:D,4,0),2)</f>
        <v>2</v>
      </c>
      <c r="Y4078">
        <f>_xlfn.IFNA(VLOOKUP(C4078,[2]Sheet1!$A:$A,1,0),3)</f>
        <v>3</v>
      </c>
    </row>
    <row r="4079" spans="1:25" hidden="1" x14ac:dyDescent="0.2">
      <c r="A4079" s="21" t="s">
        <v>10679</v>
      </c>
      <c r="B4079" s="21" t="s">
        <v>10680</v>
      </c>
      <c r="C4079" s="37" t="s">
        <v>10</v>
      </c>
      <c r="D4079" s="26" t="str">
        <f>[1]!b_calc_yield(A4079,日期设置!$B$2,F4079,1,R4079,1,O4079,L4079,S4079,)</f>
        <v>Fetching...</v>
      </c>
      <c r="E4079" s="26">
        <f t="shared" si="126"/>
        <v>18.887620225663461</v>
      </c>
      <c r="F4079" s="18">
        <f>[1]!b_dq_cleanprice($A4079,日期设置!B$2)</f>
        <v>97.242500000000007</v>
      </c>
      <c r="G4079" s="18" t="str">
        <f t="shared" si="127"/>
        <v>4.08 + 0</v>
      </c>
      <c r="H4079" s="27">
        <f>[1]!b_dq_pctchange($A4079,日期设置!$B$2,1)/100</f>
        <v>0</v>
      </c>
      <c r="I4079" s="26">
        <f>[1]!b_pq_pctchange(A4079,日期设置!$B$4,日期设置!$B$2,1)</f>
        <v>0</v>
      </c>
      <c r="J4079" s="26">
        <f>[1]!b_pq_pctchange(A4079,日期设置!$C$4,日期设置!$B$2,1)</f>
        <v>-0.32717757070653242</v>
      </c>
      <c r="K4079" s="52">
        <f>[1]!b_dq_amount($A4079,日期设置!B$2,2,10000)</f>
        <v>0</v>
      </c>
      <c r="L4079" s="26">
        <f>[1]!b_info_latestpar(A4079,日期设置!$B$2)</f>
        <v>100</v>
      </c>
      <c r="M4079" s="6">
        <f>[1]!b_info_outstandingbalance($A4079,日期设置!B$2)</f>
        <v>15</v>
      </c>
      <c r="N4079" s="7" t="str">
        <f>[1]!b_info_latestissurercreditrating2(A4079,日期设置!$B$2,"102","1")</f>
        <v>AAA</v>
      </c>
      <c r="O4079" s="8">
        <v>3.99</v>
      </c>
      <c r="P4079" s="9">
        <f>[1]!b_info_repurchasedate(A4079)</f>
        <v>0</v>
      </c>
      <c r="Q4079" s="8" t="s">
        <v>16646</v>
      </c>
      <c r="R4079" s="2" t="str">
        <f>IF((--IF(P4079=0,Q4079,P4079))&gt;(--日期设置!$B$2),IF(P4079=0,Q4079,P4079),Q4079)</f>
        <v>2025-04-22</v>
      </c>
      <c r="S4079" s="2" t="s">
        <v>18199</v>
      </c>
      <c r="T4079" s="8">
        <f>[1]!b_anal_ptmyear($A4079,日期设置!$B$2)</f>
        <v>4.0849315068493155</v>
      </c>
      <c r="U4079" s="8">
        <f>[1]!b_anal_termifexercise($A4079,日期设置!B$2)</f>
        <v>0</v>
      </c>
      <c r="V4079" s="10">
        <f>[1]!b_dq_dirtyprice(A4079,日期设置!$B$2)</f>
        <v>100.89360000000001</v>
      </c>
      <c r="W4079" s="11">
        <f>IF(U4079=0,ROUNDUP((Q4079-日期设置!$B$2)/365,0),ROUNDUP((R4079-日期设置!$B$2)/365,0))</f>
        <v>5</v>
      </c>
      <c r="X4079" s="18">
        <f>_xlfn.IFNA(VLOOKUP(A4079,过往入选债券!A:D,4,0),2)</f>
        <v>2</v>
      </c>
      <c r="Y4079">
        <f>_xlfn.IFNA(VLOOKUP(C4079,[2]Sheet1!$A:$A,1,0),3)</f>
        <v>3</v>
      </c>
    </row>
    <row r="4080" spans="1:25" hidden="1" x14ac:dyDescent="0.2">
      <c r="A4080" s="21" t="s">
        <v>8678</v>
      </c>
      <c r="B4080" s="21" t="s">
        <v>8679</v>
      </c>
      <c r="C4080" s="37" t="s">
        <v>8680</v>
      </c>
      <c r="D4080" s="26" t="str">
        <f>[1]!b_calc_yield(A4080,日期设置!$B$2,F4080,1,R4080,1,O4080,L4080,S4080,)</f>
        <v>Fetching...</v>
      </c>
      <c r="E4080" s="26">
        <f t="shared" si="126"/>
        <v>5.5939256550699312</v>
      </c>
      <c r="F4080" s="18">
        <f>[1]!b_dq_cleanprice($A4080,日期设置!B$2)</f>
        <v>101.2629</v>
      </c>
      <c r="G4080" s="18" t="str">
        <f t="shared" si="127"/>
        <v>1.22 + 0</v>
      </c>
      <c r="H4080" s="27">
        <f>[1]!b_dq_pctchange($A4080,日期设置!$B$2,1)/100</f>
        <v>0</v>
      </c>
      <c r="I4080" s="26">
        <f>[1]!b_pq_pctchange(A4080,日期设置!$B$4,日期设置!$B$2,1)</f>
        <v>0</v>
      </c>
      <c r="J4080" s="26">
        <f>[1]!b_pq_pctchange(A4080,日期设置!$C$4,日期设置!$B$2,1)</f>
        <v>0</v>
      </c>
      <c r="K4080" s="52">
        <f>[1]!b_dq_amount($A4080,日期设置!B$2,2,10000)</f>
        <v>0</v>
      </c>
      <c r="L4080" s="26">
        <f>[1]!b_info_latestpar(A4080,日期设置!$B$2)</f>
        <v>100</v>
      </c>
      <c r="M4080" s="6">
        <f>[1]!b_info_outstandingbalance($A4080,日期设置!B$2)</f>
        <v>1.5</v>
      </c>
      <c r="N4080" s="7" t="str">
        <f>[1]!b_info_latestissurercreditrating2(A4080,日期设置!$B$2,"102","1")</f>
        <v>AA</v>
      </c>
      <c r="O4080" s="8">
        <v>5.85</v>
      </c>
      <c r="P4080" s="9">
        <f>[1]!b_info_repurchasedate(A4080)</f>
        <v>0</v>
      </c>
      <c r="Q4080" s="8" t="s">
        <v>17466</v>
      </c>
      <c r="R4080" s="2" t="str">
        <f>IF((--IF(P4080=0,Q4080,P4080))&gt;(--日期设置!$B$2),IF(P4080=0,Q4080,P4080),Q4080)</f>
        <v>2022-06-13</v>
      </c>
      <c r="S4080" s="2" t="s">
        <v>18198</v>
      </c>
      <c r="T4080" s="8">
        <f>[1]!b_anal_ptmyear($A4080,日期设置!$B$2)</f>
        <v>1.2273972602739727</v>
      </c>
      <c r="U4080" s="8">
        <f>[1]!b_anal_termifexercise($A4080,日期设置!B$2)</f>
        <v>0</v>
      </c>
      <c r="V4080" s="10">
        <f>[1]!b_dq_dirtyprice(A4080,日期设置!$B$2)</f>
        <v>105.7826</v>
      </c>
      <c r="W4080" s="11">
        <f>IF(U4080=0,ROUNDUP((Q4080-日期设置!$B$2)/365,0),ROUNDUP((R4080-日期设置!$B$2)/365,0))</f>
        <v>2</v>
      </c>
      <c r="X4080" s="18">
        <f>_xlfn.IFNA(VLOOKUP(A4080,过往入选债券!A:D,4,0),2)</f>
        <v>2</v>
      </c>
      <c r="Y4080">
        <f>_xlfn.IFNA(VLOOKUP(C4080,[2]Sheet1!$A:$A,1,0),3)</f>
        <v>3</v>
      </c>
    </row>
    <row r="4081" spans="1:25" hidden="1" x14ac:dyDescent="0.2">
      <c r="A4081" s="28" t="s">
        <v>19167</v>
      </c>
      <c r="B4081" s="28" t="s">
        <v>19168</v>
      </c>
      <c r="C4081" s="38" t="s">
        <v>462</v>
      </c>
      <c r="D4081" s="26" t="str">
        <f>[1]!b_calc_yield(A4081,日期设置!$B$2,F4081,1,R4081,1,O4081,L4081,S4081,)</f>
        <v>Fetching...</v>
      </c>
      <c r="E4081" s="26">
        <f t="shared" si="126"/>
        <v>11.15586302754612</v>
      </c>
      <c r="F4081" s="18">
        <f>[1]!b_dq_cleanprice($A4081,日期设置!B$2)</f>
        <v>98.767700000000005</v>
      </c>
      <c r="G4081" s="18" t="str">
        <f t="shared" si="127"/>
        <v>4.39 + 2.39</v>
      </c>
      <c r="H4081" s="27">
        <f>[1]!b_dq_pctchange($A4081,日期设置!$B$2,1)/100</f>
        <v>0</v>
      </c>
      <c r="I4081" s="26">
        <f>[1]!b_pq_pctchange(A4081,日期设置!$B$4,日期设置!$B$2,1)</f>
        <v>0</v>
      </c>
      <c r="J4081" s="26">
        <f>[1]!b_pq_pctchange(A4081,日期设置!$C$4,日期设置!$B$2,1)</f>
        <v>0</v>
      </c>
      <c r="K4081" s="52">
        <f>[1]!b_dq_amount($A4081,日期设置!B$2,2,10000)</f>
        <v>0</v>
      </c>
      <c r="L4081" s="26">
        <f>[1]!b_info_latestpar(A4081,日期设置!$B$2)</f>
        <v>100</v>
      </c>
      <c r="M4081" s="6">
        <f>[1]!b_info_outstandingbalance($A4081,日期设置!B$2)</f>
        <v>10</v>
      </c>
      <c r="N4081" s="7">
        <f>[1]!b_info_latestissurercreditrating2(A4081,日期设置!$B$2,"102","1")</f>
        <v>0</v>
      </c>
      <c r="O4081" s="8">
        <v>4.2</v>
      </c>
      <c r="P4081" s="9" t="str">
        <f>[1]!b_info_repurchasedate(A4081)</f>
        <v>2023-08-14</v>
      </c>
      <c r="Q4081" s="8" t="s">
        <v>19994</v>
      </c>
      <c r="R4081" s="2" t="str">
        <f>IF((--IF(P4081=0,Q4081,P4081))&gt;(--日期设置!$B$2),IF(P4081=0,Q4081,P4081),Q4081)</f>
        <v>2023-08-14</v>
      </c>
      <c r="S4081" s="31" t="s">
        <v>19121</v>
      </c>
      <c r="T4081" s="8">
        <f>[1]!b_anal_ptmyear($A4081,日期设置!$B$2)</f>
        <v>4.397260273972603</v>
      </c>
      <c r="U4081" s="8">
        <f>[1]!b_anal_termifexercise($A4081,日期设置!B$2)</f>
        <v>2.3972602739726026</v>
      </c>
      <c r="V4081" s="10">
        <f>[1]!b_dq_dirtyprice(A4081,日期设置!$B$2)</f>
        <v>101.2992</v>
      </c>
      <c r="W4081" s="11">
        <f>IF(U4081=0,ROUNDUP((Q4081-日期设置!$B$2)/365,0),ROUNDUP((R4081-日期设置!$B$2)/365,0))</f>
        <v>3</v>
      </c>
      <c r="X4081" s="18">
        <f>_xlfn.IFNA(VLOOKUP(A4081,过往入选债券!A:D,4,0),2)</f>
        <v>2</v>
      </c>
      <c r="Y4081">
        <f>_xlfn.IFNA(VLOOKUP(C4081,[2]Sheet1!$A:$A,1,0),3)</f>
        <v>3</v>
      </c>
    </row>
    <row r="4082" spans="1:25" hidden="1" x14ac:dyDescent="0.2">
      <c r="A4082" s="21" t="s">
        <v>10479</v>
      </c>
      <c r="B4082" s="21" t="s">
        <v>10480</v>
      </c>
      <c r="C4082" s="37" t="s">
        <v>149</v>
      </c>
      <c r="D4082" s="26" t="str">
        <f>[1]!b_calc_yield(A4082,日期设置!$B$2,F4082,1,R4082,1,O4082,L4082,S4082,)</f>
        <v>Fetching...</v>
      </c>
      <c r="E4082" s="26">
        <f t="shared" si="126"/>
        <v>9.3465038876247242</v>
      </c>
      <c r="F4082" s="18">
        <f>[1]!b_dq_cleanprice($A4082,日期设置!B$2)</f>
        <v>98.167400000000001</v>
      </c>
      <c r="G4082" s="18" t="str">
        <f t="shared" si="127"/>
        <v>4.03 + 2.03</v>
      </c>
      <c r="H4082" s="27">
        <f>[1]!b_dq_pctchange($A4082,日期设置!$B$2,1)/100</f>
        <v>0</v>
      </c>
      <c r="I4082" s="26">
        <f>[1]!b_pq_pctchange(A4082,日期设置!$B$4,日期设置!$B$2,1)</f>
        <v>0</v>
      </c>
      <c r="J4082" s="26">
        <f>[1]!b_pq_pctchange(A4082,日期设置!$C$4,日期设置!$B$2,1)</f>
        <v>-2.4543875997417523E-2</v>
      </c>
      <c r="K4082" s="52">
        <f>[1]!b_dq_amount($A4082,日期设置!B$2,2,10000)</f>
        <v>0</v>
      </c>
      <c r="L4082" s="26">
        <f>[1]!b_info_latestpar(A4082,日期设置!$B$2)</f>
        <v>100</v>
      </c>
      <c r="M4082" s="6">
        <f>[1]!b_info_outstandingbalance($A4082,日期设置!B$2)</f>
        <v>3</v>
      </c>
      <c r="N4082" s="7" t="str">
        <f>[1]!b_info_latestissurercreditrating2(A4082,日期设置!$B$2,"102","1")</f>
        <v>AA+</v>
      </c>
      <c r="O4082" s="8">
        <v>3.78</v>
      </c>
      <c r="P4082" s="9" t="str">
        <f>[1]!b_info_repurchasedate(A4082)</f>
        <v>2023-04-03</v>
      </c>
      <c r="Q4082" s="8" t="s">
        <v>16615</v>
      </c>
      <c r="R4082" s="2" t="str">
        <f>IF((--IF(P4082=0,Q4082,P4082))&gt;(--日期设置!$B$2),IF(P4082=0,Q4082,P4082),Q4082)</f>
        <v>2023-04-03</v>
      </c>
      <c r="S4082" s="2" t="s">
        <v>18364</v>
      </c>
      <c r="T4082" s="8">
        <f>[1]!b_anal_ptmyear($A4082,日期设置!$B$2)</f>
        <v>4.0328767123287674</v>
      </c>
      <c r="U4082" s="8">
        <f>[1]!b_anal_termifexercise($A4082,日期设置!B$2)</f>
        <v>2.032876712328767</v>
      </c>
      <c r="V4082" s="10">
        <f>[1]!b_dq_dirtyprice(A4082,日期设置!$B$2)</f>
        <v>101.8231</v>
      </c>
      <c r="W4082" s="11">
        <f>IF(U4082=0,ROUNDUP((Q4082-日期设置!$B$2)/365,0),ROUNDUP((R4082-日期设置!$B$2)/365,0))</f>
        <v>3</v>
      </c>
      <c r="X4082" s="18">
        <f>_xlfn.IFNA(VLOOKUP(A4082,过往入选债券!A:D,4,0),2)</f>
        <v>2</v>
      </c>
      <c r="Y4082">
        <f>_xlfn.IFNA(VLOOKUP(C4082,[2]Sheet1!$A:$A,1,0),3)</f>
        <v>3</v>
      </c>
    </row>
    <row r="4083" spans="1:25" hidden="1" x14ac:dyDescent="0.2">
      <c r="A4083" s="21" t="s">
        <v>3334</v>
      </c>
      <c r="B4083" s="21" t="s">
        <v>3335</v>
      </c>
      <c r="C4083" s="37" t="s">
        <v>1982</v>
      </c>
      <c r="D4083" s="26" t="str">
        <f>[1]!b_calc_yield(A4083,日期设置!$B$2,F4083,1,R4083,1,O4083,L4083,S4083,)</f>
        <v>Fetching...</v>
      </c>
      <c r="E4083" s="26">
        <f t="shared" si="126"/>
        <v>6.4638783269961975</v>
      </c>
      <c r="F4083" s="18">
        <f>[1]!b_dq_cleanprice($A4083,日期设置!B$2)</f>
        <v>100.705</v>
      </c>
      <c r="G4083" s="18" t="str">
        <f t="shared" si="127"/>
        <v>1.4 + 0</v>
      </c>
      <c r="H4083" s="27">
        <f>[1]!b_dq_pctchange($A4083,日期设置!$B$2,1)/100</f>
        <v>0</v>
      </c>
      <c r="I4083" s="26">
        <f>[1]!b_pq_pctchange(A4083,日期设置!$B$4,日期设置!$B$2,1)</f>
        <v>0</v>
      </c>
      <c r="J4083" s="26">
        <f>[1]!b_pq_pctchange(A4083,日期设置!$C$4,日期设置!$B$2,1)</f>
        <v>0</v>
      </c>
      <c r="K4083" s="52">
        <f>[1]!b_dq_amount($A4083,日期设置!B$2,2,10000)</f>
        <v>0</v>
      </c>
      <c r="L4083" s="26">
        <f>[1]!b_info_latestpar(A4083,日期设置!$B$2)</f>
        <v>100</v>
      </c>
      <c r="M4083" s="6">
        <f>[1]!b_info_outstandingbalance($A4083,日期设置!B$2)</f>
        <v>13.8</v>
      </c>
      <c r="N4083" s="7">
        <f>[1]!b_info_latestissurercreditrating2(A4083,日期设置!$B$2,"102","1")</f>
        <v>0</v>
      </c>
      <c r="O4083" s="8">
        <v>5.3</v>
      </c>
      <c r="P4083" s="9">
        <f>[1]!b_info_repurchasedate(A4083)</f>
        <v>0</v>
      </c>
      <c r="Q4083" s="8" t="s">
        <v>16298</v>
      </c>
      <c r="R4083" s="2" t="str">
        <f>IF((--IF(P4083=0,Q4083,P4083))&gt;(--日期设置!$B$2),IF(P4083=0,Q4083,P4083),Q4083)</f>
        <v>2022-08-15</v>
      </c>
      <c r="S4083" s="2" t="s">
        <v>18143</v>
      </c>
      <c r="T4083" s="8">
        <f>[1]!b_anal_ptmyear($A4083,日期设置!$B$2)</f>
        <v>1.4</v>
      </c>
      <c r="U4083" s="8">
        <f>[1]!b_anal_termifexercise($A4083,日期设置!B$2)</f>
        <v>0</v>
      </c>
      <c r="V4083" s="10">
        <f>[1]!b_dq_dirtyprice(A4083,日期设置!$B$2)</f>
        <v>103.88500000000001</v>
      </c>
      <c r="W4083" s="11">
        <f>IF(U4083=0,ROUNDUP((Q4083-日期设置!$B$2)/365,0),ROUNDUP((R4083-日期设置!$B$2)/365,0))</f>
        <v>2</v>
      </c>
      <c r="X4083" s="18">
        <f>_xlfn.IFNA(VLOOKUP(A4083,过往入选债券!A:D,4,0),2)</f>
        <v>2</v>
      </c>
      <c r="Y4083" s="45">
        <f>_xlfn.IFNA(VLOOKUP(C4083,[2]Sheet1!$A:$A,1,0),3)</f>
        <v>3</v>
      </c>
    </row>
    <row r="4084" spans="1:25" hidden="1" x14ac:dyDescent="0.2">
      <c r="A4084" s="21" t="s">
        <v>2345</v>
      </c>
      <c r="B4084" s="21" t="s">
        <v>2346</v>
      </c>
      <c r="C4084" s="37" t="s">
        <v>236</v>
      </c>
      <c r="D4084" s="26" t="str">
        <f>[1]!b_calc_yield(A4084,日期设置!$B$2,F4084,1,R4084,1,O4084,L4084,S4084,)</f>
        <v>Fetching...</v>
      </c>
      <c r="E4084" s="26">
        <f t="shared" si="126"/>
        <v>3.4706096077594895</v>
      </c>
      <c r="F4084" s="18">
        <f>[1]!b_dq_cleanprice($A4084,日期设置!B$2)</f>
        <v>99.995999999999995</v>
      </c>
      <c r="G4084" s="18" t="str">
        <f t="shared" si="127"/>
        <v>0.73 + 0</v>
      </c>
      <c r="H4084" s="27">
        <f>[1]!b_dq_pctchange($A4084,日期设置!$B$2,1)/100</f>
        <v>0</v>
      </c>
      <c r="I4084" s="26">
        <f>[1]!b_pq_pctchange(A4084,日期设置!$B$4,日期设置!$B$2,1)</f>
        <v>0</v>
      </c>
      <c r="J4084" s="26">
        <f>[1]!b_pq_pctchange(A4084,日期设置!$C$4,日期设置!$B$2,1)</f>
        <v>0</v>
      </c>
      <c r="K4084" s="52">
        <f>[1]!b_dq_amount($A4084,日期设置!B$2,2,10000)</f>
        <v>0</v>
      </c>
      <c r="L4084" s="26">
        <f>[1]!b_info_latestpar(A4084,日期设置!$B$2)</f>
        <v>100</v>
      </c>
      <c r="M4084" s="6">
        <f>[1]!b_info_outstandingbalance($A4084,日期设置!B$2)</f>
        <v>10</v>
      </c>
      <c r="N4084" s="7">
        <f>[1]!b_info_latestissurercreditrating2(A4084,日期设置!$B$2,"102","1")</f>
        <v>0</v>
      </c>
      <c r="O4084" s="8">
        <v>4.8</v>
      </c>
      <c r="P4084" s="9">
        <f>[1]!b_info_repurchasedate(A4084)</f>
        <v>0</v>
      </c>
      <c r="Q4084" s="8" t="s">
        <v>16191</v>
      </c>
      <c r="R4084" s="2" t="str">
        <f>IF((--IF(P4084=0,Q4084,P4084))&gt;(--日期设置!$B$2),IF(P4084=0,Q4084,P4084),Q4084)</f>
        <v>2021-12-14</v>
      </c>
      <c r="S4084" s="2" t="s">
        <v>17979</v>
      </c>
      <c r="T4084" s="8">
        <f>[1]!b_anal_ptmyear($A4084,日期设置!$B$2)</f>
        <v>0.73150684931506849</v>
      </c>
      <c r="U4084" s="8">
        <f>[1]!b_anal_termifexercise($A4084,日期设置!B$2)</f>
        <v>0</v>
      </c>
      <c r="V4084" s="10">
        <f>[1]!b_dq_dirtyprice(A4084,日期设置!$B$2)</f>
        <v>101.2848</v>
      </c>
      <c r="W4084" s="11">
        <f>IF(U4084=0,ROUNDUP((Q4084-日期设置!$B$2)/365,0),ROUNDUP((R4084-日期设置!$B$2)/365,0))</f>
        <v>1</v>
      </c>
      <c r="X4084" s="18">
        <f>_xlfn.IFNA(VLOOKUP(A4084,过往入选债券!A:D,4,0),2)</f>
        <v>2</v>
      </c>
      <c r="Y4084">
        <f>_xlfn.IFNA(VLOOKUP(C4084,[2]Sheet1!$A:$A,1,0),3)</f>
        <v>3</v>
      </c>
    </row>
    <row r="4085" spans="1:25" hidden="1" x14ac:dyDescent="0.2">
      <c r="A4085" s="21" t="s">
        <v>1927</v>
      </c>
      <c r="B4085" s="21" t="s">
        <v>1928</v>
      </c>
      <c r="C4085" s="37" t="s">
        <v>1929</v>
      </c>
      <c r="D4085" s="26" t="str">
        <f>[1]!b_calc_yield(A4085,日期设置!$B$2,F4085,1,R4085,1,O4085,L4085,S4085,)</f>
        <v>Fetching...</v>
      </c>
      <c r="E4085" s="26">
        <f t="shared" si="126"/>
        <v>1.1958129523074401</v>
      </c>
      <c r="F4085" s="18">
        <f>[1]!b_dq_cleanprice($A4085,日期设置!B$2)</f>
        <v>100.5</v>
      </c>
      <c r="G4085" s="18" t="str">
        <f t="shared" si="127"/>
        <v>0.25 + 0</v>
      </c>
      <c r="H4085" s="27">
        <f>[1]!b_dq_pctchange($A4085,日期设置!$B$2,1)/100</f>
        <v>0</v>
      </c>
      <c r="I4085" s="26">
        <f>[1]!b_pq_pctchange(A4085,日期设置!$B$4,日期设置!$B$2,1)</f>
        <v>0</v>
      </c>
      <c r="J4085" s="26">
        <f>[1]!b_pq_pctchange(A4085,日期设置!$C$4,日期设置!$B$2,1)</f>
        <v>0</v>
      </c>
      <c r="K4085" s="52">
        <f>[1]!b_dq_amount($A4085,日期设置!B$2,2,10000)</f>
        <v>0</v>
      </c>
      <c r="L4085" s="26">
        <f>[1]!b_info_latestpar(A4085,日期设置!$B$2)</f>
        <v>100</v>
      </c>
      <c r="M4085" s="6">
        <f>[1]!b_info_outstandingbalance($A4085,日期设置!B$2)</f>
        <v>5</v>
      </c>
      <c r="N4085" s="7">
        <f>[1]!b_info_latestissurercreditrating2(A4085,日期设置!$B$2,"102","1")</f>
        <v>0</v>
      </c>
      <c r="O4085" s="8">
        <v>7</v>
      </c>
      <c r="P4085" s="9">
        <f>[1]!b_info_repurchasedate(A4085)</f>
        <v>0</v>
      </c>
      <c r="Q4085" s="8" t="s">
        <v>17367</v>
      </c>
      <c r="R4085" s="2" t="str">
        <f>IF((--IF(P4085=0,Q4085,P4085))&gt;(--日期设置!$B$2),IF(P4085=0,Q4085,P4085),Q4085)</f>
        <v>2021-06-22</v>
      </c>
      <c r="S4085" s="2" t="s">
        <v>18878</v>
      </c>
      <c r="T4085" s="8">
        <f>[1]!b_anal_ptmyear($A4085,日期设置!$B$2)</f>
        <v>0.25205479452054796</v>
      </c>
      <c r="U4085" s="8">
        <f>[1]!b_anal_termifexercise($A4085,日期设置!B$2)</f>
        <v>0</v>
      </c>
      <c r="V4085" s="10">
        <f>[1]!b_dq_dirtyprice(A4085,日期设置!$B$2)</f>
        <v>105.73560000000001</v>
      </c>
      <c r="W4085" s="11">
        <f>IF(U4085=0,ROUNDUP((Q4085-日期设置!$B$2)/365,0),ROUNDUP((R4085-日期设置!$B$2)/365,0))</f>
        <v>1</v>
      </c>
      <c r="X4085" s="18">
        <f>_xlfn.IFNA(VLOOKUP(A4085,过往入选债券!A:D,4,0),2)</f>
        <v>2</v>
      </c>
      <c r="Y4085">
        <f>_xlfn.IFNA(VLOOKUP(C4085,[2]Sheet1!$A:$A,1,0),3)</f>
        <v>3</v>
      </c>
    </row>
    <row r="4086" spans="1:25" hidden="1" x14ac:dyDescent="0.2">
      <c r="A4086" s="28" t="s">
        <v>20250</v>
      </c>
      <c r="B4086" s="28" t="s">
        <v>20251</v>
      </c>
      <c r="C4086" s="39" t="s">
        <v>34</v>
      </c>
      <c r="D4086" s="26" t="str">
        <f>[1]!b_calc_yield(A4086,日期设置!$B$2,F4086,1,R4086,1,O4086,L4086,S4086,)</f>
        <v>Fetching...</v>
      </c>
      <c r="E4086" s="26">
        <f t="shared" si="126"/>
        <v>2.3909356962365846</v>
      </c>
      <c r="F4086" s="18">
        <f>[1]!b_dq_cleanprice($A4086,日期设置!B$2)</f>
        <v>99.342699999999994</v>
      </c>
      <c r="G4086" s="18" t="str">
        <f t="shared" si="127"/>
        <v>0.50 + 0</v>
      </c>
      <c r="H4086" s="27">
        <f>[1]!b_dq_pctchange($A4086,日期设置!$B$2,1)/100</f>
        <v>0</v>
      </c>
      <c r="I4086" s="26">
        <f>[1]!b_pq_pctchange(A4086,日期设置!$B$4,日期设置!$B$2,1)</f>
        <v>0</v>
      </c>
      <c r="J4086" s="26">
        <f>[1]!b_pq_pctchange(A4086,日期设置!$C$4,日期设置!$B$2,1)</f>
        <v>0</v>
      </c>
      <c r="K4086" s="52">
        <f>[1]!b_dq_amount($A4086,日期设置!B$2,2,10000)</f>
        <v>0</v>
      </c>
      <c r="L4086" s="26">
        <f>[1]!b_info_latestpar(A4086,日期设置!$B$2)</f>
        <v>100</v>
      </c>
      <c r="M4086" s="6">
        <f>[1]!b_info_outstandingbalance($A4086,日期设置!B$2)</f>
        <v>4</v>
      </c>
      <c r="N4086" s="7" t="str">
        <f>[1]!b_info_latestissurercreditrating2(A4086,日期设置!$B$2,"102","1")</f>
        <v>AA+</v>
      </c>
      <c r="O4086" s="8">
        <v>3.49</v>
      </c>
      <c r="P4086" s="9">
        <f>[1]!b_info_repurchasedate(A4086)</f>
        <v>0</v>
      </c>
      <c r="Q4086" s="8" t="s">
        <v>17070</v>
      </c>
      <c r="R4086" s="2" t="str">
        <f>IF((--IF(P4086=0,Q4086,P4086))&gt;(--日期设置!$B$2),IF(P4086=0,Q4086,P4086),Q4086)</f>
        <v>2021-09-22</v>
      </c>
      <c r="S4086" s="31" t="s">
        <v>17459</v>
      </c>
      <c r="T4086" s="8">
        <f>[1]!b_anal_ptmyear($A4086,日期设置!$B$2)</f>
        <v>0.50410958904109593</v>
      </c>
      <c r="U4086" s="8">
        <f>[1]!b_anal_termifexercise($A4086,日期设置!B$2)</f>
        <v>0</v>
      </c>
      <c r="V4086" s="10">
        <f>[1]!b_dq_dirtyprice(A4086,日期设置!$B$2)</f>
        <v>101.07340000000001</v>
      </c>
      <c r="W4086" s="11">
        <f>IF(U4086=0,ROUNDUP((Q4086-日期设置!$B$2)/365,0),ROUNDUP((R4086-日期设置!$B$2)/365,0))</f>
        <v>1</v>
      </c>
      <c r="X4086" s="18">
        <f>_xlfn.IFNA(VLOOKUP(A4086,过往入选债券!A:D,4,0),2)</f>
        <v>2</v>
      </c>
      <c r="Y4086">
        <f>_xlfn.IFNA(VLOOKUP(C4086,[2]Sheet1!$A:$A,1,0),3)</f>
        <v>3</v>
      </c>
    </row>
    <row r="4087" spans="1:25" hidden="1" x14ac:dyDescent="0.2">
      <c r="A4087" s="28" t="s">
        <v>19126</v>
      </c>
      <c r="B4087" s="28" t="s">
        <v>19127</v>
      </c>
      <c r="C4087" s="38" t="s">
        <v>2568</v>
      </c>
      <c r="D4087" s="26" t="str">
        <f>[1]!b_calc_yield(A4087,日期设置!$B$2,F4087,1,R4087,1,O4087,L4087,S4087,)</f>
        <v>Fetching...</v>
      </c>
      <c r="E4087" s="26">
        <f t="shared" si="126"/>
        <v>11.055642720169899</v>
      </c>
      <c r="F4087" s="18">
        <f>[1]!b_dq_cleanprice($A4087,日期设置!B$2)</f>
        <v>98.434799999999996</v>
      </c>
      <c r="G4087" s="18" t="str">
        <f t="shared" si="127"/>
        <v>4.37 + 2.37</v>
      </c>
      <c r="H4087" s="27">
        <f>[1]!b_dq_pctchange($A4087,日期设置!$B$2,1)/100</f>
        <v>0</v>
      </c>
      <c r="I4087" s="26">
        <f>[1]!b_pq_pctchange(A4087,日期设置!$B$4,日期设置!$B$2,1)</f>
        <v>0</v>
      </c>
      <c r="J4087" s="26">
        <f>[1]!b_pq_pctchange(A4087,日期设置!$C$4,日期设置!$B$2,1)</f>
        <v>0</v>
      </c>
      <c r="K4087" s="52">
        <f>[1]!b_dq_amount($A4087,日期设置!B$2,2,10000)</f>
        <v>0</v>
      </c>
      <c r="L4087" s="26">
        <f>[1]!b_info_latestpar(A4087,日期设置!$B$2)</f>
        <v>100</v>
      </c>
      <c r="M4087" s="6">
        <f>[1]!b_info_outstandingbalance($A4087,日期设置!B$2)</f>
        <v>8</v>
      </c>
      <c r="N4087" s="7">
        <f>[1]!b_info_latestissurercreditrating2(A4087,日期设置!$B$2,"102","1")</f>
        <v>0</v>
      </c>
      <c r="O4087" s="8">
        <v>4.04</v>
      </c>
      <c r="P4087" s="9" t="str">
        <f>[1]!b_info_repurchasedate(A4087)</f>
        <v>2023-08-06</v>
      </c>
      <c r="Q4087" s="8" t="s">
        <v>19995</v>
      </c>
      <c r="R4087" s="2" t="str">
        <f>IF((--IF(P4087=0,Q4087,P4087))&gt;(--日期设置!$B$2),IF(P4087=0,Q4087,P4087),Q4087)</f>
        <v>2023-08-06</v>
      </c>
      <c r="S4087" s="31" t="s">
        <v>19122</v>
      </c>
      <c r="T4087" s="8">
        <f>[1]!b_anal_ptmyear($A4087,日期设置!$B$2)</f>
        <v>4.375342465753425</v>
      </c>
      <c r="U4087" s="8">
        <f>[1]!b_anal_termifexercise($A4087,日期设置!B$2)</f>
        <v>2.3753424657534246</v>
      </c>
      <c r="V4087" s="10">
        <f>[1]!b_dq_dirtyprice(A4087,日期设置!$B$2)</f>
        <v>100.9584</v>
      </c>
      <c r="W4087" s="11">
        <f>IF(U4087=0,ROUNDUP((Q4087-日期设置!$B$2)/365,0),ROUNDUP((R4087-日期设置!$B$2)/365,0))</f>
        <v>3</v>
      </c>
      <c r="X4087" s="18">
        <f>_xlfn.IFNA(VLOOKUP(A4087,过往入选债券!A:D,4,0),2)</f>
        <v>2</v>
      </c>
      <c r="Y4087">
        <f>_xlfn.IFNA(VLOOKUP(C4087,[2]Sheet1!$A:$A,1,0),3)</f>
        <v>3</v>
      </c>
    </row>
    <row r="4088" spans="1:25" hidden="1" x14ac:dyDescent="0.2">
      <c r="A4088" s="21" t="s">
        <v>2399</v>
      </c>
      <c r="B4088" s="21" t="s">
        <v>2400</v>
      </c>
      <c r="C4088" s="37" t="s">
        <v>358</v>
      </c>
      <c r="D4088" s="26" t="str">
        <f>[1]!b_calc_yield(A4088,日期设置!$B$2,F4088,1,R4088,1,O4088,L4088,S4088,)</f>
        <v>Fetching...</v>
      </c>
      <c r="E4088" s="26">
        <f t="shared" si="126"/>
        <v>3.6116615647963313</v>
      </c>
      <c r="F4088" s="18">
        <f>[1]!b_dq_cleanprice($A4088,日期设置!B$2)</f>
        <v>101.96510000000001</v>
      </c>
      <c r="G4088" s="18" t="str">
        <f t="shared" si="127"/>
        <v>0.76 + 0</v>
      </c>
      <c r="H4088" s="27">
        <f>[1]!b_dq_pctchange($A4088,日期设置!$B$2,1)/100</f>
        <v>0</v>
      </c>
      <c r="I4088" s="26">
        <f>[1]!b_pq_pctchange(A4088,日期设置!$B$4,日期设置!$B$2,1)</f>
        <v>0</v>
      </c>
      <c r="J4088" s="26">
        <f>[1]!b_pq_pctchange(A4088,日期设置!$C$4,日期设置!$B$2,1)</f>
        <v>0</v>
      </c>
      <c r="K4088" s="52">
        <f>[1]!b_dq_amount($A4088,日期设置!B$2,2,10000)</f>
        <v>0</v>
      </c>
      <c r="L4088" s="26">
        <f>[1]!b_info_latestpar(A4088,日期设置!$B$2)</f>
        <v>100</v>
      </c>
      <c r="M4088" s="6">
        <f>[1]!b_info_outstandingbalance($A4088,日期设置!B$2)</f>
        <v>5</v>
      </c>
      <c r="N4088" s="7">
        <f>[1]!b_info_latestissurercreditrating2(A4088,日期设置!$B$2,"102","1")</f>
        <v>0</v>
      </c>
      <c r="O4088" s="8">
        <v>7.5</v>
      </c>
      <c r="P4088" s="9">
        <f>[1]!b_info_repurchasedate(A4088)</f>
        <v>0</v>
      </c>
      <c r="Q4088" s="8" t="s">
        <v>16931</v>
      </c>
      <c r="R4088" s="2" t="str">
        <f>IF((--IF(P4088=0,Q4088,P4088))&gt;(--日期设置!$B$2),IF(P4088=0,Q4088,P4088),Q4088)</f>
        <v>2021-12-25</v>
      </c>
      <c r="S4088" s="2" t="s">
        <v>18237</v>
      </c>
      <c r="T4088" s="8">
        <f>[1]!b_anal_ptmyear($A4088,日期设置!$B$2)</f>
        <v>0.76164383561643834</v>
      </c>
      <c r="U4088" s="8">
        <f>[1]!b_anal_termifexercise($A4088,日期设置!B$2)</f>
        <v>0</v>
      </c>
      <c r="V4088" s="10">
        <f>[1]!b_dq_dirtyprice(A4088,日期设置!$B$2)</f>
        <v>103.75279999999999</v>
      </c>
      <c r="W4088" s="11">
        <f>IF(U4088=0,ROUNDUP((Q4088-日期设置!$B$2)/365,0),ROUNDUP((R4088-日期设置!$B$2)/365,0))</f>
        <v>1</v>
      </c>
      <c r="X4088" s="18">
        <f>_xlfn.IFNA(VLOOKUP(A4088,过往入选债券!A:D,4,0),2)</f>
        <v>2</v>
      </c>
      <c r="Y4088">
        <f>_xlfn.IFNA(VLOOKUP(C4088,[2]Sheet1!$A:$A,1,0),3)</f>
        <v>3</v>
      </c>
    </row>
    <row r="4089" spans="1:25" hidden="1" x14ac:dyDescent="0.2">
      <c r="A4089" s="21" t="s">
        <v>15333</v>
      </c>
      <c r="B4089" s="21" t="s">
        <v>15334</v>
      </c>
      <c r="C4089" s="37" t="s">
        <v>2876</v>
      </c>
      <c r="D4089" s="26" t="str">
        <f>[1]!b_calc_yield(A4089,日期设置!$B$2,F4089,1,R4089,1,O4089,L4089,S4089,)</f>
        <v>Fetching...</v>
      </c>
      <c r="E4089" s="26">
        <f t="shared" si="126"/>
        <v>23.084913471483691</v>
      </c>
      <c r="F4089" s="18">
        <f>[1]!b_dq_cleanprice($A4089,日期设置!B$2)</f>
        <v>107.498</v>
      </c>
      <c r="G4089" s="18" t="str">
        <f t="shared" si="127"/>
        <v>5.22 + 0</v>
      </c>
      <c r="H4089" s="27">
        <f>[1]!b_dq_pctchange($A4089,日期设置!$B$2,1)/100</f>
        <v>0</v>
      </c>
      <c r="I4089" s="26">
        <f>[1]!b_pq_pctchange(A4089,日期设置!$B$4,日期设置!$B$2,1)</f>
        <v>0</v>
      </c>
      <c r="J4089" s="26">
        <f>[1]!b_pq_pctchange(A4089,日期设置!$C$4,日期设置!$B$2,1)</f>
        <v>0</v>
      </c>
      <c r="K4089" s="52">
        <f>[1]!b_dq_amount($A4089,日期设置!B$2,2,10000)</f>
        <v>0</v>
      </c>
      <c r="L4089" s="26">
        <f>[1]!b_info_latestpar(A4089,日期设置!$B$2)</f>
        <v>100</v>
      </c>
      <c r="M4089" s="6">
        <f>[1]!b_info_outstandingbalance($A4089,日期设置!B$2)</f>
        <v>12</v>
      </c>
      <c r="N4089" s="7" t="str">
        <f>[1]!b_info_latestissurercreditrating2(A4089,日期设置!$B$2,"102","1")</f>
        <v>AA</v>
      </c>
      <c r="O4089" s="8">
        <v>6.4</v>
      </c>
      <c r="P4089" s="9">
        <f>[1]!b_info_repurchasedate(A4089)</f>
        <v>0</v>
      </c>
      <c r="Q4089" s="8" t="s">
        <v>17626</v>
      </c>
      <c r="R4089" s="2" t="str">
        <f>IF((--IF(P4089=0,Q4089,P4089))&gt;(--日期设置!$B$2),IF(P4089=0,Q4089,P4089),Q4089)</f>
        <v>2026-06-13</v>
      </c>
      <c r="S4089" s="2" t="s">
        <v>18198</v>
      </c>
      <c r="T4089" s="8">
        <f>[1]!b_anal_ptmyear($A4089,日期设置!$B$2)</f>
        <v>5.2273972602739729</v>
      </c>
      <c r="U4089" s="8">
        <f>[1]!b_anal_termifexercise($A4089,日期设置!B$2)</f>
        <v>0</v>
      </c>
      <c r="V4089" s="10">
        <f>[1]!b_dq_dirtyprice(A4089,日期设置!$B$2)</f>
        <v>112.4427</v>
      </c>
      <c r="W4089" s="11">
        <f>IF(U4089=0,ROUNDUP((Q4089-日期设置!$B$2)/365,0),ROUNDUP((R4089-日期设置!$B$2)/365,0))</f>
        <v>6</v>
      </c>
      <c r="X4089" s="18">
        <f>_xlfn.IFNA(VLOOKUP(A4089,过往入选债券!A:D,4,0),2)</f>
        <v>2</v>
      </c>
      <c r="Y4089">
        <f>_xlfn.IFNA(VLOOKUP(C4089,[2]Sheet1!$A:$A,1,0),3)</f>
        <v>3</v>
      </c>
    </row>
    <row r="4090" spans="1:25" x14ac:dyDescent="0.2">
      <c r="A4090" s="21" t="s">
        <v>5264</v>
      </c>
      <c r="B4090" s="21" t="s">
        <v>5265</v>
      </c>
      <c r="C4090" s="37" t="s">
        <v>26</v>
      </c>
      <c r="D4090" s="26" t="str">
        <f>[1]!b_calc_yield(A4090,日期设置!$B$2,F4090,1,R4090,1,O4090,L4090,S4090,)</f>
        <v>Fetching...</v>
      </c>
      <c r="E4090" s="26">
        <f t="shared" si="126"/>
        <v>2.7537207507240202</v>
      </c>
      <c r="F4090" s="18">
        <f>[1]!b_dq_cleanprice($A4090,日期设置!B$2)</f>
        <v>99.5916</v>
      </c>
      <c r="G4090" s="18" t="str">
        <f t="shared" si="127"/>
        <v>0.58 + 0.58</v>
      </c>
      <c r="H4090" s="27">
        <f>[1]!b_dq_pctchange($A4090,日期设置!$B$2,1)/100</f>
        <v>1.7340714871976047E-3</v>
      </c>
      <c r="I4090" s="26">
        <f>[1]!b_pq_pctchange(A4090,日期设置!$B$4,日期设置!$B$2,1)</f>
        <v>0.17340714871976048</v>
      </c>
      <c r="J4090" s="26">
        <f>[1]!b_pq_pctchange(A4090,日期设置!$C$4,日期设置!$B$2,1)</f>
        <v>0.64484833785565376</v>
      </c>
      <c r="K4090" s="52">
        <f>[1]!b_dq_amount($A4090,日期设置!B$2,2,10000)</f>
        <v>60786.138084000006</v>
      </c>
      <c r="L4090" s="26">
        <f>[1]!b_info_latestpar(A4090,日期设置!$B$2)</f>
        <v>100</v>
      </c>
      <c r="M4090" s="6">
        <f>[1]!b_info_outstandingbalance($A4090,日期设置!B$2)</f>
        <v>10</v>
      </c>
      <c r="N4090" s="7" t="str">
        <f>[1]!b_info_latestissurercreditrating2(A4090,日期设置!$B$2,"102","1")</f>
        <v>AA+</v>
      </c>
      <c r="O4090" s="8">
        <v>4.0999999999999996</v>
      </c>
      <c r="P4090" s="9">
        <f>[1]!b_info_repurchasedate(A4090)</f>
        <v>0</v>
      </c>
      <c r="Q4090" s="8" t="s">
        <v>16272</v>
      </c>
      <c r="R4090" s="2" t="str">
        <f>IF((--IF(P4090=0,Q4090,P4090))&gt;(--日期设置!$B$2),IF(P4090=0,Q4090,P4090),Q4090)</f>
        <v>2021-10-20</v>
      </c>
      <c r="S4090" s="2" t="s">
        <v>18053</v>
      </c>
      <c r="T4090" s="8">
        <f>[1]!b_anal_ptmyear($A4090,日期设置!$B$2)</f>
        <v>0.58082191780821912</v>
      </c>
      <c r="U4090" s="8">
        <f>[1]!b_anal_termifexercise($A4090,日期设置!B$2)</f>
        <v>0.58082191780821912</v>
      </c>
      <c r="V4090" s="10">
        <f>[1]!b_dq_dirtyprice(A4090,日期设置!$B$2)</f>
        <v>101.31019999999999</v>
      </c>
      <c r="W4090" s="11">
        <f>IF(U4090=0,ROUNDUP((Q4090-日期设置!$B$2)/365,0),ROUNDUP((R4090-日期设置!$B$2)/365,0))</f>
        <v>1</v>
      </c>
      <c r="X4090" s="18">
        <f>_xlfn.IFNA(VLOOKUP(A4090,过往入选债券!A:D,4,0),2)</f>
        <v>2</v>
      </c>
      <c r="Y4090">
        <f>_xlfn.IFNA(VLOOKUP(C4090,[2]Sheet1!$A:$A,1,0),3)</f>
        <v>3</v>
      </c>
    </row>
    <row r="4091" spans="1:25" hidden="1" x14ac:dyDescent="0.2">
      <c r="A4091" s="28" t="s">
        <v>19762</v>
      </c>
      <c r="B4091" s="28" t="s">
        <v>19763</v>
      </c>
      <c r="C4091" s="38" t="s">
        <v>19764</v>
      </c>
      <c r="D4091" s="26" t="str">
        <f>[1]!b_calc_yield(A4091,日期设置!$B$2,F4091,1,R4091,1,O4091,L4091,S4091,)</f>
        <v>Fetching...</v>
      </c>
      <c r="E4091" s="26">
        <f t="shared" si="126"/>
        <v>20.477939637388175</v>
      </c>
      <c r="F4091" s="18">
        <f>[1]!b_dq_cleanprice($A4091,日期设置!B$2)</f>
        <v>100.0091</v>
      </c>
      <c r="G4091" s="18" t="str">
        <f t="shared" si="127"/>
        <v>4.43 + 4.43</v>
      </c>
      <c r="H4091" s="27">
        <f>[1]!b_dq_pctchange($A4091,日期设置!$B$2,1)/100</f>
        <v>0</v>
      </c>
      <c r="I4091" s="26">
        <f>[1]!b_pq_pctchange(A4091,日期设置!$B$4,日期设置!$B$2,1)</f>
        <v>0</v>
      </c>
      <c r="J4091" s="26">
        <f>[1]!b_pq_pctchange(A4091,日期设置!$C$4,日期设置!$B$2,1)</f>
        <v>0.59304261236478195</v>
      </c>
      <c r="K4091" s="52">
        <f>[1]!b_dq_amount($A4091,日期设置!B$2,2,10000)</f>
        <v>0</v>
      </c>
      <c r="L4091" s="26">
        <f>[1]!b_info_latestpar(A4091,日期设置!$B$2)</f>
        <v>100</v>
      </c>
      <c r="M4091" s="6">
        <f>[1]!b_info_outstandingbalance($A4091,日期设置!B$2)</f>
        <v>10</v>
      </c>
      <c r="N4091" s="7" t="str">
        <f>[1]!b_info_latestissurercreditrating2(A4091,日期设置!$B$2,"102","1")</f>
        <v>AAA</v>
      </c>
      <c r="O4091" s="8">
        <v>4.75</v>
      </c>
      <c r="P4091" s="9">
        <f>[1]!b_info_repurchasedate(A4091)</f>
        <v>0</v>
      </c>
      <c r="Q4091" s="8" t="s">
        <v>20002</v>
      </c>
      <c r="R4091" s="2" t="str">
        <f>IF((--IF(P4091=0,Q4091,P4091))&gt;(--日期设置!$B$2),IF(P4091=0,Q4091,P4091),Q4091)</f>
        <v>2025-08-26</v>
      </c>
      <c r="S4091" s="31" t="s">
        <v>19098</v>
      </c>
      <c r="T4091" s="8">
        <f>[1]!b_anal_ptmyear($A4091,日期设置!$B$2)</f>
        <v>4.4301369863013695</v>
      </c>
      <c r="U4091" s="8">
        <f>[1]!b_anal_termifexercise($A4091,日期设置!B$2)</f>
        <v>4.4328767123287669</v>
      </c>
      <c r="V4091" s="10">
        <f>[1]!b_dq_dirtyprice(A4091,日期设置!$B$2)</f>
        <v>102.7159</v>
      </c>
      <c r="W4091" s="11">
        <f>IF(U4091=0,ROUNDUP((Q4091-日期设置!$B$2)/365,0),ROUNDUP((R4091-日期设置!$B$2)/365,0))</f>
        <v>5</v>
      </c>
      <c r="X4091" s="18">
        <f>_xlfn.IFNA(VLOOKUP(A4091,过往入选债券!A:D,4,0),2)</f>
        <v>2</v>
      </c>
      <c r="Y4091">
        <f>_xlfn.IFNA(VLOOKUP(C4091,[2]Sheet1!$A:$A,1,0),3)</f>
        <v>3</v>
      </c>
    </row>
    <row r="4092" spans="1:25" hidden="1" x14ac:dyDescent="0.2">
      <c r="A4092" s="21" t="s">
        <v>2803</v>
      </c>
      <c r="B4092" s="21" t="s">
        <v>2804</v>
      </c>
      <c r="C4092" s="37" t="s">
        <v>2612</v>
      </c>
      <c r="D4092" s="26" t="str">
        <f>[1]!b_calc_yield(A4092,日期设置!$B$2,F4092,1,R4092,1,O4092,L4092,S4092,)</f>
        <v>Fetching...</v>
      </c>
      <c r="E4092" s="26">
        <f t="shared" si="126"/>
        <v>4.7381047580967506</v>
      </c>
      <c r="F4092" s="18">
        <f>[1]!b_dq_cleanprice($A4092,日期设置!B$2)</f>
        <v>100.04</v>
      </c>
      <c r="G4092" s="18" t="str">
        <f t="shared" si="127"/>
        <v>1 + 0</v>
      </c>
      <c r="H4092" s="27">
        <f>[1]!b_dq_pctchange($A4092,日期设置!$B$2,1)/100</f>
        <v>0</v>
      </c>
      <c r="I4092" s="26">
        <f>[1]!b_pq_pctchange(A4092,日期设置!$B$4,日期设置!$B$2,1)</f>
        <v>0</v>
      </c>
      <c r="J4092" s="26">
        <f>[1]!b_pq_pctchange(A4092,日期设置!$C$4,日期设置!$B$2,1)</f>
        <v>0</v>
      </c>
      <c r="K4092" s="52">
        <f>[1]!b_dq_amount($A4092,日期设置!B$2,2,10000)</f>
        <v>0</v>
      </c>
      <c r="L4092" s="26">
        <f>[1]!b_info_latestpar(A4092,日期设置!$B$2)</f>
        <v>100</v>
      </c>
      <c r="M4092" s="6">
        <f>[1]!b_info_outstandingbalance($A4092,日期设置!B$2)</f>
        <v>3</v>
      </c>
      <c r="N4092" s="7">
        <f>[1]!b_info_latestissurercreditrating2(A4092,日期设置!$B$2,"102","1")</f>
        <v>0</v>
      </c>
      <c r="O4092" s="8">
        <v>4.78</v>
      </c>
      <c r="P4092" s="9">
        <f>[1]!b_info_repurchasedate(A4092)</f>
        <v>0</v>
      </c>
      <c r="Q4092" s="8" t="s">
        <v>17107</v>
      </c>
      <c r="R4092" s="2" t="str">
        <f>IF((--IF(P4092=0,Q4092,P4092))&gt;(--日期设置!$B$2),IF(P4092=0,Q4092,P4092),Q4092)</f>
        <v>2022-03-22</v>
      </c>
      <c r="S4092" s="2" t="s">
        <v>18601</v>
      </c>
      <c r="T4092" s="8">
        <f>[1]!b_anal_ptmyear($A4092,日期设置!$B$2)</f>
        <v>1</v>
      </c>
      <c r="U4092" s="8">
        <f>[1]!b_anal_termifexercise($A4092,日期设置!B$2)</f>
        <v>0</v>
      </c>
      <c r="V4092" s="10">
        <f>[1]!b_dq_dirtyprice(A4092,日期设置!$B$2)</f>
        <v>100.04</v>
      </c>
      <c r="W4092" s="11">
        <f>IF(U4092=0,ROUNDUP((Q4092-日期设置!$B$2)/365,0),ROUNDUP((R4092-日期设置!$B$2)/365,0))</f>
        <v>1</v>
      </c>
      <c r="X4092" s="18">
        <f>_xlfn.IFNA(VLOOKUP(A4092,过往入选债券!A:D,4,0),2)</f>
        <v>2</v>
      </c>
      <c r="Y4092">
        <f>_xlfn.IFNA(VLOOKUP(C4092,[2]Sheet1!$A:$A,1,0),3)</f>
        <v>3</v>
      </c>
    </row>
    <row r="4093" spans="1:25" hidden="1" x14ac:dyDescent="0.2">
      <c r="A4093" s="21" t="s">
        <v>3508</v>
      </c>
      <c r="B4093" s="21" t="s">
        <v>3509</v>
      </c>
      <c r="C4093" s="37" t="s">
        <v>1250</v>
      </c>
      <c r="D4093" s="26" t="str">
        <f>[1]!b_calc_yield(A4093,日期设置!$B$2,F4093,1,R4093,1,O4093,L4093,S4093,)</f>
        <v>Fetching...</v>
      </c>
      <c r="E4093" s="26">
        <f t="shared" si="126"/>
        <v>7.0286245625677646</v>
      </c>
      <c r="F4093" s="18">
        <f>[1]!b_dq_cleanprice($A4093,日期设置!B$2)</f>
        <v>101.0308</v>
      </c>
      <c r="G4093" s="18" t="str">
        <f t="shared" si="127"/>
        <v>1.51 + 0</v>
      </c>
      <c r="H4093" s="27">
        <f>[1]!b_dq_pctchange($A4093,日期设置!$B$2,1)/100</f>
        <v>0</v>
      </c>
      <c r="I4093" s="26">
        <f>[1]!b_pq_pctchange(A4093,日期设置!$B$4,日期设置!$B$2,1)</f>
        <v>0</v>
      </c>
      <c r="J4093" s="26">
        <f>[1]!b_pq_pctchange(A4093,日期设置!$C$4,日期设置!$B$2,1)</f>
        <v>0</v>
      </c>
      <c r="K4093" s="52">
        <f>[1]!b_dq_amount($A4093,日期设置!B$2,2,10000)</f>
        <v>0</v>
      </c>
      <c r="L4093" s="26">
        <f>[1]!b_info_latestpar(A4093,日期设置!$B$2)</f>
        <v>100</v>
      </c>
      <c r="M4093" s="6">
        <f>[1]!b_info_outstandingbalance($A4093,日期设置!B$2)</f>
        <v>5</v>
      </c>
      <c r="N4093" s="7">
        <f>[1]!b_info_latestissurercreditrating2(A4093,日期设置!$B$2,"102","1")</f>
        <v>0</v>
      </c>
      <c r="O4093" s="8">
        <v>5.48</v>
      </c>
      <c r="P4093" s="9">
        <f>[1]!b_info_repurchasedate(A4093)</f>
        <v>0</v>
      </c>
      <c r="Q4093" s="8" t="s">
        <v>16990</v>
      </c>
      <c r="R4093" s="2" t="str">
        <f>IF((--IF(P4093=0,Q4093,P4093))&gt;(--日期设置!$B$2),IF(P4093=0,Q4093,P4093),Q4093)</f>
        <v>2022-09-27</v>
      </c>
      <c r="S4093" s="2" t="s">
        <v>18716</v>
      </c>
      <c r="T4093" s="8">
        <f>[1]!b_anal_ptmyear($A4093,日期设置!$B$2)</f>
        <v>1.5178082191780822</v>
      </c>
      <c r="U4093" s="8">
        <f>[1]!b_anal_termifexercise($A4093,日期设置!B$2)</f>
        <v>0</v>
      </c>
      <c r="V4093" s="10">
        <f>[1]!b_dq_dirtyprice(A4093,日期设置!$B$2)</f>
        <v>103.67319999999999</v>
      </c>
      <c r="W4093" s="11">
        <f>IF(U4093=0,ROUNDUP((Q4093-日期设置!$B$2)/365,0),ROUNDUP((R4093-日期设置!$B$2)/365,0))</f>
        <v>2</v>
      </c>
      <c r="X4093" s="18">
        <f>_xlfn.IFNA(VLOOKUP(A4093,过往入选债券!A:D,4,0),2)</f>
        <v>2</v>
      </c>
      <c r="Y4093">
        <f>_xlfn.IFNA(VLOOKUP(C4093,[2]Sheet1!$A:$A,1,0),3)</f>
        <v>3</v>
      </c>
    </row>
    <row r="4094" spans="1:25" hidden="1" x14ac:dyDescent="0.2">
      <c r="A4094" s="28" t="s">
        <v>20232</v>
      </c>
      <c r="B4094" s="28" t="s">
        <v>20233</v>
      </c>
      <c r="C4094" s="39" t="s">
        <v>3454</v>
      </c>
      <c r="D4094" s="26" t="str">
        <f>[1]!b_calc_yield(A4094,日期设置!$B$2,F4094,1,R4094,1,O4094,L4094,S4094,)</f>
        <v>Fetching...</v>
      </c>
      <c r="E4094" s="26">
        <f t="shared" si="126"/>
        <v>2.2448840523460634</v>
      </c>
      <c r="F4094" s="18">
        <f>[1]!b_dq_cleanprice($A4094,日期设置!B$2)</f>
        <v>99.4</v>
      </c>
      <c r="G4094" s="18" t="str">
        <f t="shared" si="127"/>
        <v>0.47 + 0</v>
      </c>
      <c r="H4094" s="27">
        <f>[1]!b_dq_pctchange($A4094,日期设置!$B$2,1)/100</f>
        <v>0</v>
      </c>
      <c r="I4094" s="26">
        <f>[1]!b_pq_pctchange(A4094,日期设置!$B$4,日期设置!$B$2,1)</f>
        <v>-0.43073224481618017</v>
      </c>
      <c r="J4094" s="26">
        <f>[1]!b_pq_pctchange(A4094,日期设置!$C$4,日期设置!$B$2,1)</f>
        <v>-0.16542007358029129</v>
      </c>
      <c r="K4094" s="52">
        <f>[1]!b_dq_amount($A4094,日期设置!B$2,2,10000)</f>
        <v>0</v>
      </c>
      <c r="L4094" s="26">
        <f>[1]!b_info_latestpar(A4094,日期设置!$B$2)</f>
        <v>100</v>
      </c>
      <c r="M4094" s="6">
        <f>[1]!b_info_outstandingbalance($A4094,日期设置!B$2)</f>
        <v>3.5</v>
      </c>
      <c r="N4094" s="7" t="str">
        <f>[1]!b_info_latestissurercreditrating2(A4094,日期设置!$B$2,"102","1")</f>
        <v>AA+</v>
      </c>
      <c r="O4094" s="8">
        <v>3.53</v>
      </c>
      <c r="P4094" s="9">
        <f>[1]!b_info_repurchasedate(A4094)</f>
        <v>0</v>
      </c>
      <c r="Q4094" s="8" t="s">
        <v>16292</v>
      </c>
      <c r="R4094" s="2" t="str">
        <f>IF((--IF(P4094=0,Q4094,P4094))&gt;(--日期设置!$B$2),IF(P4094=0,Q4094,P4094),Q4094)</f>
        <v>2021-09-11</v>
      </c>
      <c r="S4094" s="31" t="s">
        <v>16523</v>
      </c>
      <c r="T4094" s="8">
        <f>[1]!b_anal_ptmyear($A4094,日期设置!$B$2)</f>
        <v>0.47397260273972602</v>
      </c>
      <c r="U4094" s="8">
        <f>[1]!b_anal_termifexercise($A4094,日期设置!B$2)</f>
        <v>0</v>
      </c>
      <c r="V4094" s="10">
        <f>[1]!b_dq_dirtyprice(A4094,日期设置!$B$2)</f>
        <v>101.2569</v>
      </c>
      <c r="W4094" s="11">
        <f>IF(U4094=0,ROUNDUP((Q4094-日期设置!$B$2)/365,0),ROUNDUP((R4094-日期设置!$B$2)/365,0))</f>
        <v>1</v>
      </c>
      <c r="X4094" s="18">
        <f>_xlfn.IFNA(VLOOKUP(A4094,过往入选债券!A:D,4,0),2)</f>
        <v>2</v>
      </c>
      <c r="Y4094">
        <f>_xlfn.IFNA(VLOOKUP(C4094,[2]Sheet1!$A:$A,1,0),3)</f>
        <v>3</v>
      </c>
    </row>
    <row r="4095" spans="1:25" hidden="1" x14ac:dyDescent="0.2">
      <c r="A4095" s="21" t="s">
        <v>3359</v>
      </c>
      <c r="B4095" s="21" t="s">
        <v>3360</v>
      </c>
      <c r="C4095" s="37" t="s">
        <v>1802</v>
      </c>
      <c r="D4095" s="26" t="str">
        <f>[1]!b_calc_yield(A4095,日期设置!$B$2,F4095,1,R4095,1,O4095,L4095,S4095,)</f>
        <v>Fetching...</v>
      </c>
      <c r="E4095" s="26">
        <f t="shared" si="126"/>
        <v>6.5507599180999021</v>
      </c>
      <c r="F4095" s="18">
        <f>[1]!b_dq_cleanprice($A4095,日期设置!B$2)</f>
        <v>100.9962</v>
      </c>
      <c r="G4095" s="18" t="str">
        <f t="shared" si="127"/>
        <v>1.42 + 0</v>
      </c>
      <c r="H4095" s="27">
        <f>[1]!b_dq_pctchange($A4095,日期设置!$B$2,1)/100</f>
        <v>0</v>
      </c>
      <c r="I4095" s="26">
        <f>[1]!b_pq_pctchange(A4095,日期设置!$B$4,日期设置!$B$2,1)</f>
        <v>0</v>
      </c>
      <c r="J4095" s="26">
        <f>[1]!b_pq_pctchange(A4095,日期设置!$C$4,日期设置!$B$2,1)</f>
        <v>0</v>
      </c>
      <c r="K4095" s="52">
        <f>[1]!b_dq_amount($A4095,日期设置!B$2,2,10000)</f>
        <v>0</v>
      </c>
      <c r="L4095" s="26">
        <f>[1]!b_info_latestpar(A4095,日期设置!$B$2)</f>
        <v>100</v>
      </c>
      <c r="M4095" s="6">
        <f>[1]!b_info_outstandingbalance($A4095,日期设置!B$2)</f>
        <v>6.4</v>
      </c>
      <c r="N4095" s="7">
        <f>[1]!b_info_latestissurercreditrating2(A4095,日期设置!$B$2,"102","1")</f>
        <v>0</v>
      </c>
      <c r="O4095" s="8">
        <v>5.5</v>
      </c>
      <c r="P4095" s="9">
        <f>[1]!b_info_repurchasedate(A4095)</f>
        <v>0</v>
      </c>
      <c r="Q4095" s="8" t="s">
        <v>16070</v>
      </c>
      <c r="R4095" s="2" t="str">
        <f>IF((--IF(P4095=0,Q4095,P4095))&gt;(--日期设置!$B$2),IF(P4095=0,Q4095,P4095),Q4095)</f>
        <v>2022-08-23</v>
      </c>
      <c r="S4095" s="2" t="s">
        <v>17856</v>
      </c>
      <c r="T4095" s="8">
        <f>[1]!b_anal_ptmyear($A4095,日期设置!$B$2)</f>
        <v>1.4219178082191781</v>
      </c>
      <c r="U4095" s="8">
        <f>[1]!b_anal_termifexercise($A4095,日期设置!B$2)</f>
        <v>0</v>
      </c>
      <c r="V4095" s="10">
        <f>[1]!b_dq_dirtyprice(A4095,日期设置!$B$2)</f>
        <v>104.17570000000001</v>
      </c>
      <c r="W4095" s="11">
        <f>IF(U4095=0,ROUNDUP((Q4095-日期设置!$B$2)/365,0),ROUNDUP((R4095-日期设置!$B$2)/365,0))</f>
        <v>2</v>
      </c>
      <c r="X4095" s="18">
        <f>_xlfn.IFNA(VLOOKUP(A4095,过往入选债券!A:D,4,0),2)</f>
        <v>2</v>
      </c>
      <c r="Y4095">
        <f>_xlfn.IFNA(VLOOKUP(C4095,[2]Sheet1!$A:$A,1,0),3)</f>
        <v>3</v>
      </c>
    </row>
    <row r="4096" spans="1:25" hidden="1" x14ac:dyDescent="0.2">
      <c r="A4096" s="21" t="s">
        <v>2879</v>
      </c>
      <c r="B4096" s="21" t="s">
        <v>2880</v>
      </c>
      <c r="C4096" s="37" t="s">
        <v>322</v>
      </c>
      <c r="D4096" s="26" t="str">
        <f>[1]!b_calc_yield(A4096,日期设置!$B$2,F4096,1,R4096,1,O4096,L4096,S4096,)</f>
        <v>Fetching...</v>
      </c>
      <c r="E4096" s="26">
        <f t="shared" si="126"/>
        <v>13.582548286733665</v>
      </c>
      <c r="F4096" s="18">
        <f>[1]!b_dq_cleanprice($A4096,日期设置!B$2)</f>
        <v>101</v>
      </c>
      <c r="G4096" s="18" t="str">
        <f t="shared" si="127"/>
        <v>3.01 + 0</v>
      </c>
      <c r="H4096" s="27">
        <f>[1]!b_dq_pctchange($A4096,日期设置!$B$2,1)/100</f>
        <v>0</v>
      </c>
      <c r="I4096" s="26">
        <f>[1]!b_pq_pctchange(A4096,日期设置!$B$4,日期设置!$B$2,1)</f>
        <v>0</v>
      </c>
      <c r="J4096" s="26">
        <f>[1]!b_pq_pctchange(A4096,日期设置!$C$4,日期设置!$B$2,1)</f>
        <v>0.3423561974817047</v>
      </c>
      <c r="K4096" s="52">
        <f>[1]!b_dq_amount($A4096,日期设置!B$2,2,10000)</f>
        <v>0</v>
      </c>
      <c r="L4096" s="26">
        <f>[1]!b_info_latestpar(A4096,日期设置!$B$2)</f>
        <v>100</v>
      </c>
      <c r="M4096" s="6">
        <f>[1]!b_info_outstandingbalance($A4096,日期设置!B$2)</f>
        <v>4</v>
      </c>
      <c r="N4096" s="7">
        <f>[1]!b_info_latestissurercreditrating2(A4096,日期设置!$B$2,"102","1")</f>
        <v>0</v>
      </c>
      <c r="O4096" s="8">
        <v>5.0999999999999996</v>
      </c>
      <c r="P4096" s="9">
        <f>[1]!b_info_repurchasedate(A4096)</f>
        <v>0</v>
      </c>
      <c r="Q4096" s="8" t="s">
        <v>16981</v>
      </c>
      <c r="R4096" s="2" t="str">
        <f>IF((--IF(P4096=0,Q4096,P4096))&gt;(--日期设置!$B$2),IF(P4096=0,Q4096,P4096),Q4096)</f>
        <v>2024-03-29</v>
      </c>
      <c r="S4096" s="2" t="s">
        <v>18641</v>
      </c>
      <c r="T4096" s="8">
        <f>[1]!b_anal_ptmyear($A4096,日期设置!$B$2)</f>
        <v>3.0191780821917806</v>
      </c>
      <c r="U4096" s="8">
        <f>[1]!b_anal_termifexercise($A4096,日期设置!B$2)</f>
        <v>0</v>
      </c>
      <c r="V4096" s="10">
        <f>[1]!b_dq_dirtyprice(A4096,日期设置!$B$2)</f>
        <v>106.0022</v>
      </c>
      <c r="W4096" s="11">
        <f>IF(U4096=0,ROUNDUP((Q4096-日期设置!$B$2)/365,0),ROUNDUP((R4096-日期设置!$B$2)/365,0))</f>
        <v>4</v>
      </c>
      <c r="X4096" s="18">
        <f>_xlfn.IFNA(VLOOKUP(A4096,过往入选债券!A:D,4,0),2)</f>
        <v>2</v>
      </c>
      <c r="Y4096">
        <f>_xlfn.IFNA(VLOOKUP(C4096,[2]Sheet1!$A:$A,1,0),3)</f>
        <v>3</v>
      </c>
    </row>
    <row r="4097" spans="1:25" hidden="1" x14ac:dyDescent="0.2">
      <c r="A4097" s="21" t="s">
        <v>3430</v>
      </c>
      <c r="B4097" s="21" t="s">
        <v>3431</v>
      </c>
      <c r="C4097" s="37" t="s">
        <v>1982</v>
      </c>
      <c r="D4097" s="26" t="str">
        <f>[1]!b_calc_yield(A4097,日期设置!$B$2,F4097,1,R4097,1,O4097,L4097,S4097,)</f>
        <v>Fetching...</v>
      </c>
      <c r="E4097" s="26">
        <f t="shared" si="126"/>
        <v>6.7345032309865882</v>
      </c>
      <c r="F4097" s="18">
        <f>[1]!b_dq_cleanprice($A4097,日期设置!B$2)</f>
        <v>100.7465</v>
      </c>
      <c r="G4097" s="18" t="str">
        <f t="shared" si="127"/>
        <v>1.45 + 0</v>
      </c>
      <c r="H4097" s="27">
        <f>[1]!b_dq_pctchange($A4097,日期设置!$B$2,1)/100</f>
        <v>0</v>
      </c>
      <c r="I4097" s="26">
        <f>[1]!b_pq_pctchange(A4097,日期设置!$B$4,日期设置!$B$2,1)</f>
        <v>0</v>
      </c>
      <c r="J4097" s="26">
        <f>[1]!b_pq_pctchange(A4097,日期设置!$C$4,日期设置!$B$2,1)</f>
        <v>0</v>
      </c>
      <c r="K4097" s="52">
        <f>[1]!b_dq_amount($A4097,日期设置!B$2,2,10000)</f>
        <v>0</v>
      </c>
      <c r="L4097" s="26">
        <f>[1]!b_info_latestpar(A4097,日期设置!$B$2)</f>
        <v>100</v>
      </c>
      <c r="M4097" s="6">
        <f>[1]!b_info_outstandingbalance($A4097,日期设置!B$2)</f>
        <v>12.7</v>
      </c>
      <c r="N4097" s="7">
        <f>[1]!b_info_latestissurercreditrating2(A4097,日期设置!$B$2,"102","1")</f>
        <v>0</v>
      </c>
      <c r="O4097" s="8">
        <v>5.3</v>
      </c>
      <c r="P4097" s="9">
        <f>[1]!b_info_repurchasedate(A4097)</f>
        <v>0</v>
      </c>
      <c r="Q4097" s="8" t="s">
        <v>16760</v>
      </c>
      <c r="R4097" s="2" t="str">
        <f>IF((--IF(P4097=0,Q4097,P4097))&gt;(--日期设置!$B$2),IF(P4097=0,Q4097,P4097),Q4097)</f>
        <v>2022-09-05</v>
      </c>
      <c r="S4097" s="2" t="s">
        <v>17828</v>
      </c>
      <c r="T4097" s="8">
        <f>[1]!b_anal_ptmyear($A4097,日期设置!$B$2)</f>
        <v>1.4575342465753425</v>
      </c>
      <c r="U4097" s="8">
        <f>[1]!b_anal_termifexercise($A4097,日期设置!B$2)</f>
        <v>0</v>
      </c>
      <c r="V4097" s="10">
        <f>[1]!b_dq_dirtyprice(A4097,日期设置!$B$2)</f>
        <v>103.6216</v>
      </c>
      <c r="W4097" s="11">
        <f>IF(U4097=0,ROUNDUP((Q4097-日期设置!$B$2)/365,0),ROUNDUP((R4097-日期设置!$B$2)/365,0))</f>
        <v>2</v>
      </c>
      <c r="X4097" s="18">
        <f>_xlfn.IFNA(VLOOKUP(A4097,过往入选债券!A:D,4,0),2)</f>
        <v>2</v>
      </c>
      <c r="Y4097">
        <f>_xlfn.IFNA(VLOOKUP(C4097,[2]Sheet1!$A:$A,1,0),3)</f>
        <v>3</v>
      </c>
    </row>
    <row r="4098" spans="1:25" hidden="1" x14ac:dyDescent="0.2">
      <c r="A4098" s="21" t="s">
        <v>11617</v>
      </c>
      <c r="B4098" s="21" t="s">
        <v>11618</v>
      </c>
      <c r="C4098" s="37" t="s">
        <v>12</v>
      </c>
      <c r="D4098" s="26" t="str">
        <f>[1]!b_calc_yield(A4098,日期设置!$B$2,F4098,1,R4098,1,O4098,L4098,S4098,)</f>
        <v>Fetching...</v>
      </c>
      <c r="E4098" s="26">
        <f t="shared" ref="E4098:E4161" si="128">((O4098*W4098+L4098)/V4098-1)*100</f>
        <v>8.7324049182929677</v>
      </c>
      <c r="F4098" s="18">
        <f>[1]!b_dq_cleanprice($A4098,日期设置!B$2)</f>
        <v>100.708</v>
      </c>
      <c r="G4098" s="18" t="str">
        <f t="shared" ref="G4098:G4161" si="129">LEFT(T4098,4)&amp;" + "&amp;LEFT(U4098,4)</f>
        <v>1.85 + 0</v>
      </c>
      <c r="H4098" s="27">
        <f>[1]!b_dq_pctchange($A4098,日期设置!$B$2,1)/100</f>
        <v>0</v>
      </c>
      <c r="I4098" s="26">
        <f>[1]!b_pq_pctchange(A4098,日期设置!$B$4,日期设置!$B$2,1)</f>
        <v>0</v>
      </c>
      <c r="J4098" s="26">
        <f>[1]!b_pq_pctchange(A4098,日期设置!$C$4,日期设置!$B$2,1)</f>
        <v>0</v>
      </c>
      <c r="K4098" s="52">
        <f>[1]!b_dq_amount($A4098,日期设置!B$2,2,10000)</f>
        <v>0</v>
      </c>
      <c r="L4098" s="26">
        <f>[1]!b_info_latestpar(A4098,日期设置!$B$2)</f>
        <v>100</v>
      </c>
      <c r="M4098" s="6">
        <f>[1]!b_info_outstandingbalance($A4098,日期设置!B$2)</f>
        <v>5.0999999999999996</v>
      </c>
      <c r="N4098" s="7" t="str">
        <f>[1]!b_info_latestissurercreditrating2(A4098,日期设置!$B$2,"102","1")</f>
        <v>AAA</v>
      </c>
      <c r="O4098" s="8">
        <v>5.15</v>
      </c>
      <c r="P4098" s="9" t="str">
        <f>[1]!b_info_repurchasedate(A4098)</f>
        <v>2018-01-29</v>
      </c>
      <c r="Q4098" s="8" t="s">
        <v>16548</v>
      </c>
      <c r="R4098" s="2" t="str">
        <f>IF((--IF(P4098=0,Q4098,P4098))&gt;(--日期设置!$B$2),IF(P4098=0,Q4098,P4098),Q4098)</f>
        <v>2023-01-29</v>
      </c>
      <c r="S4098" s="2" t="s">
        <v>18295</v>
      </c>
      <c r="T4098" s="8">
        <f>[1]!b_anal_ptmyear($A4098,日期设置!$B$2)</f>
        <v>1.8575342465753426</v>
      </c>
      <c r="U4098" s="8">
        <f>[1]!b_anal_termifexercise($A4098,日期设置!B$2)</f>
        <v>0</v>
      </c>
      <c r="V4098" s="10">
        <f>[1]!b_dq_dirtyprice(A4098,日期设置!$B$2)</f>
        <v>101.4417</v>
      </c>
      <c r="W4098" s="11">
        <f>IF(U4098=0,ROUNDUP((Q4098-日期设置!$B$2)/365,0),ROUNDUP((R4098-日期设置!$B$2)/365,0))</f>
        <v>2</v>
      </c>
      <c r="X4098" s="18">
        <f>_xlfn.IFNA(VLOOKUP(A4098,过往入选债券!A:D,4,0),2)</f>
        <v>2</v>
      </c>
      <c r="Y4098">
        <f>_xlfn.IFNA(VLOOKUP(C4098,[2]Sheet1!$A:$A,1,0),3)</f>
        <v>3</v>
      </c>
    </row>
    <row r="4099" spans="1:25" hidden="1" x14ac:dyDescent="0.2">
      <c r="A4099" s="21" t="s">
        <v>5693</v>
      </c>
      <c r="B4099" s="21" t="s">
        <v>5694</v>
      </c>
      <c r="C4099" s="37" t="s">
        <v>5695</v>
      </c>
      <c r="D4099" s="26" t="str">
        <f>[1]!b_calc_yield(A4099,日期设置!$B$2,F4099,1,R4099,1,O4099,L4099,S4099,)</f>
        <v>Fetching...</v>
      </c>
      <c r="E4099" s="26">
        <f t="shared" si="128"/>
        <v>5.6800178901173171</v>
      </c>
      <c r="F4099" s="18">
        <f>[1]!b_dq_cleanprice($A4099,日期设置!B$2)</f>
        <v>101.47620000000001</v>
      </c>
      <c r="G4099" s="18" t="str">
        <f t="shared" si="129"/>
        <v>1.24 + 0</v>
      </c>
      <c r="H4099" s="27">
        <f>[1]!b_dq_pctchange($A4099,日期设置!$B$2,1)/100</f>
        <v>0</v>
      </c>
      <c r="I4099" s="26">
        <f>[1]!b_pq_pctchange(A4099,日期设置!$B$4,日期设置!$B$2,1)</f>
        <v>0</v>
      </c>
      <c r="J4099" s="26">
        <f>[1]!b_pq_pctchange(A4099,日期设置!$C$4,日期设置!$B$2,1)</f>
        <v>0</v>
      </c>
      <c r="K4099" s="52">
        <f>[1]!b_dq_amount($A4099,日期设置!B$2,2,10000)</f>
        <v>0</v>
      </c>
      <c r="L4099" s="26">
        <f>[1]!b_info_latestpar(A4099,日期设置!$B$2)</f>
        <v>100</v>
      </c>
      <c r="M4099" s="6">
        <f>[1]!b_info_outstandingbalance($A4099,日期设置!B$2)</f>
        <v>1.3</v>
      </c>
      <c r="N4099" s="7" t="str">
        <f>[1]!b_info_latestissurercreditrating2(A4099,日期设置!$B$2,"102","1")</f>
        <v>AA</v>
      </c>
      <c r="O4099" s="8">
        <v>6</v>
      </c>
      <c r="P4099" s="9" t="str">
        <f>[1]!b_info_repurchasedate(A4099)</f>
        <v>2020-06-22</v>
      </c>
      <c r="Q4099" s="8" t="s">
        <v>17023</v>
      </c>
      <c r="R4099" s="2" t="str">
        <f>IF((--IF(P4099=0,Q4099,P4099))&gt;(--日期设置!$B$2),IF(P4099=0,Q4099,P4099),Q4099)</f>
        <v>2022-06-21</v>
      </c>
      <c r="S4099" s="2" t="s">
        <v>17775</v>
      </c>
      <c r="T4099" s="8">
        <f>[1]!b_anal_ptmyear($A4099,日期设置!$B$2)</f>
        <v>1.2493150684931507</v>
      </c>
      <c r="U4099" s="8">
        <f>[1]!b_anal_termifexercise($A4099,日期设置!B$2)</f>
        <v>0</v>
      </c>
      <c r="V4099" s="10">
        <f>[1]!b_dq_dirtyprice(A4099,日期设置!$B$2)</f>
        <v>105.9803</v>
      </c>
      <c r="W4099" s="11">
        <f>IF(U4099=0,ROUNDUP((Q4099-日期设置!$B$2)/365,0),ROUNDUP((R4099-日期设置!$B$2)/365,0))</f>
        <v>2</v>
      </c>
      <c r="X4099" s="18">
        <f>_xlfn.IFNA(VLOOKUP(A4099,过往入选债券!A:D,4,0),2)</f>
        <v>2</v>
      </c>
      <c r="Y4099">
        <f>_xlfn.IFNA(VLOOKUP(C4099,[2]Sheet1!$A:$A,1,0),3)</f>
        <v>3</v>
      </c>
    </row>
    <row r="4100" spans="1:25" hidden="1" x14ac:dyDescent="0.2">
      <c r="A4100" s="21" t="s">
        <v>5199</v>
      </c>
      <c r="B4100" s="21" t="s">
        <v>5200</v>
      </c>
      <c r="C4100" s="37" t="s">
        <v>484</v>
      </c>
      <c r="D4100" s="26" t="str">
        <f>[1]!b_calc_yield(A4100,日期设置!$B$2,F4100,1,R4100,1,O4100,L4100,S4100,)</f>
        <v>Fetching...</v>
      </c>
      <c r="E4100" s="26">
        <f t="shared" si="128"/>
        <v>9.4540531186057652</v>
      </c>
      <c r="F4100" s="18">
        <f>[1]!b_dq_cleanprice($A4100,日期设置!B$2)</f>
        <v>98.191800000000001</v>
      </c>
      <c r="G4100" s="18" t="str">
        <f t="shared" si="129"/>
        <v>1.98 + 0</v>
      </c>
      <c r="H4100" s="27">
        <f>[1]!b_dq_pctchange($A4100,日期设置!$B$2,1)/100</f>
        <v>0</v>
      </c>
      <c r="I4100" s="26">
        <f>[1]!b_pq_pctchange(A4100,日期设置!$B$4,日期设置!$B$2,1)</f>
        <v>0</v>
      </c>
      <c r="J4100" s="26">
        <f>[1]!b_pq_pctchange(A4100,日期设置!$C$4,日期设置!$B$2,1)</f>
        <v>-0.91924748846652293</v>
      </c>
      <c r="K4100" s="52">
        <f>[1]!b_dq_amount($A4100,日期设置!B$2,2,10000)</f>
        <v>0</v>
      </c>
      <c r="L4100" s="26">
        <f>[1]!b_info_latestpar(A4100,日期设置!$B$2)</f>
        <v>100</v>
      </c>
      <c r="M4100" s="6">
        <f>[1]!b_info_outstandingbalance($A4100,日期设置!B$2)</f>
        <v>20</v>
      </c>
      <c r="N4100" s="7" t="str">
        <f>[1]!b_info_latestissurercreditrating2(A4100,日期设置!$B$2,"102","1")</f>
        <v>AAA</v>
      </c>
      <c r="O4100" s="8">
        <v>3.76</v>
      </c>
      <c r="P4100" s="9">
        <f>[1]!b_info_repurchasedate(A4100)</f>
        <v>0</v>
      </c>
      <c r="Q4100" s="8" t="s">
        <v>16634</v>
      </c>
      <c r="R4100" s="2" t="str">
        <f>IF((--IF(P4100=0,Q4100,P4100))&gt;(--日期设置!$B$2),IF(P4100=0,Q4100,P4100),Q4100)</f>
        <v>2023-03-18</v>
      </c>
      <c r="S4100" s="2" t="s">
        <v>18383</v>
      </c>
      <c r="T4100" s="8">
        <f>[1]!b_anal_ptmyear($A4100,日期设置!$B$2)</f>
        <v>1.989041095890411</v>
      </c>
      <c r="U4100" s="8">
        <f>[1]!b_anal_termifexercise($A4100,日期设置!B$2)</f>
        <v>0</v>
      </c>
      <c r="V4100" s="10">
        <f>[1]!b_dq_dirtyprice(A4100,日期设置!$B$2)</f>
        <v>98.233000000000004</v>
      </c>
      <c r="W4100" s="11">
        <f>IF(U4100=0,ROUNDUP((Q4100-日期设置!$B$2)/365,0),ROUNDUP((R4100-日期设置!$B$2)/365,0))</f>
        <v>2</v>
      </c>
      <c r="X4100" s="18">
        <f>_xlfn.IFNA(VLOOKUP(A4100,过往入选债券!A:D,4,0),2)</f>
        <v>2</v>
      </c>
      <c r="Y4100">
        <f>_xlfn.IFNA(VLOOKUP(C4100,[2]Sheet1!$A:$A,1,0),3)</f>
        <v>3</v>
      </c>
    </row>
    <row r="4101" spans="1:25" hidden="1" x14ac:dyDescent="0.2">
      <c r="A4101" s="21" t="s">
        <v>1090</v>
      </c>
      <c r="B4101" s="21" t="s">
        <v>1091</v>
      </c>
      <c r="C4101" s="37" t="s">
        <v>1069</v>
      </c>
      <c r="D4101" s="26" t="str">
        <f>[1]!b_calc_yield(A4101,日期设置!$B$2,F4101,1,R4101,1,O4101,L4101,S4101,)</f>
        <v>Fetching...</v>
      </c>
      <c r="E4101" s="26">
        <f t="shared" si="128"/>
        <v>6.7632133648646953</v>
      </c>
      <c r="F4101" s="18">
        <f>[1]!b_dq_cleanprice($A4101,日期设置!B$2)</f>
        <v>102.4225</v>
      </c>
      <c r="G4101" s="18" t="str">
        <f t="shared" si="129"/>
        <v>1.47 + 0</v>
      </c>
      <c r="H4101" s="27">
        <f>[1]!b_dq_pctchange($A4101,日期设置!$B$2,1)/100</f>
        <v>0</v>
      </c>
      <c r="I4101" s="26">
        <f>[1]!b_pq_pctchange(A4101,日期设置!$B$4,日期设置!$B$2,1)</f>
        <v>0</v>
      </c>
      <c r="J4101" s="26">
        <f>[1]!b_pq_pctchange(A4101,日期设置!$C$4,日期设置!$B$2,1)</f>
        <v>0</v>
      </c>
      <c r="K4101" s="52">
        <f>[1]!b_dq_amount($A4101,日期设置!B$2,2,10000)</f>
        <v>0</v>
      </c>
      <c r="L4101" s="26">
        <f>[1]!b_info_latestpar(A4101,日期设置!$B$2)</f>
        <v>100</v>
      </c>
      <c r="M4101" s="6">
        <f>[1]!b_info_outstandingbalance($A4101,日期设置!B$2)</f>
        <v>5</v>
      </c>
      <c r="N4101" s="7">
        <f>[1]!b_info_latestissurercreditrating2(A4101,日期设置!$B$2,"102","1")</f>
        <v>0</v>
      </c>
      <c r="O4101" s="8">
        <v>6.5</v>
      </c>
      <c r="P4101" s="9">
        <f>[1]!b_info_repurchasedate(A4101)</f>
        <v>0</v>
      </c>
      <c r="Q4101" s="8" t="s">
        <v>16907</v>
      </c>
      <c r="R4101" s="2" t="str">
        <f>IF((--IF(P4101=0,Q4101,P4101))&gt;(--日期设置!$B$2),IF(P4101=0,Q4101,P4101),Q4101)</f>
        <v>2022-09-11</v>
      </c>
      <c r="S4101" s="2" t="s">
        <v>17785</v>
      </c>
      <c r="T4101" s="8">
        <f>[1]!b_anal_ptmyear($A4101,日期设置!$B$2)</f>
        <v>1.473972602739726</v>
      </c>
      <c r="U4101" s="8">
        <f>[1]!b_anal_termifexercise($A4101,日期设置!B$2)</f>
        <v>0</v>
      </c>
      <c r="V4101" s="10">
        <f>[1]!b_dq_dirtyprice(A4101,日期设置!$B$2)</f>
        <v>105.8417</v>
      </c>
      <c r="W4101" s="11">
        <f>IF(U4101=0,ROUNDUP((Q4101-日期设置!$B$2)/365,0),ROUNDUP((R4101-日期设置!$B$2)/365,0))</f>
        <v>2</v>
      </c>
      <c r="X4101" s="18">
        <f>_xlfn.IFNA(VLOOKUP(A4101,过往入选债券!A:D,4,0),2)</f>
        <v>2</v>
      </c>
      <c r="Y4101">
        <f>_xlfn.IFNA(VLOOKUP(C4101,[2]Sheet1!$A:$A,1,0),3)</f>
        <v>3</v>
      </c>
    </row>
    <row r="4102" spans="1:25" hidden="1" x14ac:dyDescent="0.2">
      <c r="A4102" s="28" t="s">
        <v>19499</v>
      </c>
      <c r="B4102" s="28" t="s">
        <v>19500</v>
      </c>
      <c r="C4102" s="38" t="s">
        <v>251</v>
      </c>
      <c r="D4102" s="26" t="str">
        <f>[1]!b_calc_yield(A4102,日期设置!$B$2,F4102,1,R4102,1,O4102,L4102,S4102,)</f>
        <v>Fetching...</v>
      </c>
      <c r="E4102" s="26">
        <f t="shared" si="128"/>
        <v>11.050468698588878</v>
      </c>
      <c r="F4102" s="18">
        <f>[1]!b_dq_cleanprice($A4102,日期设置!B$2)</f>
        <v>99.636300000000006</v>
      </c>
      <c r="G4102" s="18" t="str">
        <f t="shared" si="129"/>
        <v>2.39 + 0</v>
      </c>
      <c r="H4102" s="27">
        <f>[1]!b_dq_pctchange($A4102,日期设置!$B$2,1)/100</f>
        <v>0</v>
      </c>
      <c r="I4102" s="26">
        <f>[1]!b_pq_pctchange(A4102,日期设置!$B$4,日期设置!$B$2,1)</f>
        <v>0</v>
      </c>
      <c r="J4102" s="26">
        <f>[1]!b_pq_pctchange(A4102,日期设置!$C$4,日期设置!$B$2,1)</f>
        <v>2.0478658527413093E-2</v>
      </c>
      <c r="K4102" s="52">
        <f>[1]!b_dq_amount($A4102,日期设置!B$2,2,10000)</f>
        <v>0</v>
      </c>
      <c r="L4102" s="26">
        <f>[1]!b_info_latestpar(A4102,日期设置!$B$2)</f>
        <v>100</v>
      </c>
      <c r="M4102" s="6">
        <f>[1]!b_info_outstandingbalance($A4102,日期设置!B$2)</f>
        <v>5.5</v>
      </c>
      <c r="N4102" s="7" t="str">
        <f>[1]!b_info_latestissurercreditrating2(A4102,日期设置!$B$2,"102","1")</f>
        <v>AA</v>
      </c>
      <c r="O4102" s="8">
        <v>4.58</v>
      </c>
      <c r="P4102" s="9">
        <f>[1]!b_info_repurchasedate(A4102)</f>
        <v>0</v>
      </c>
      <c r="Q4102" s="8" t="s">
        <v>19997</v>
      </c>
      <c r="R4102" s="2" t="str">
        <f>IF((--IF(P4102=0,Q4102,P4102))&gt;(--日期设置!$B$2),IF(P4102=0,Q4102,P4102),Q4102)</f>
        <v>2023-08-12</v>
      </c>
      <c r="S4102" s="31" t="s">
        <v>19144</v>
      </c>
      <c r="T4102" s="8">
        <f>[1]!b_anal_ptmyear($A4102,日期设置!$B$2)</f>
        <v>2.3917808219178083</v>
      </c>
      <c r="U4102" s="8">
        <f>[1]!b_anal_termifexercise($A4102,日期设置!B$2)</f>
        <v>0</v>
      </c>
      <c r="V4102" s="10">
        <f>[1]!b_dq_dirtyprice(A4102,日期设置!$B$2)</f>
        <v>102.42189999999999</v>
      </c>
      <c r="W4102" s="11">
        <f>IF(U4102=0,ROUNDUP((Q4102-日期设置!$B$2)/365,0),ROUNDUP((R4102-日期设置!$B$2)/365,0))</f>
        <v>3</v>
      </c>
      <c r="X4102" s="18">
        <f>_xlfn.IFNA(VLOOKUP(A4102,过往入选债券!A:D,4,0),2)</f>
        <v>2</v>
      </c>
      <c r="Y4102">
        <f>_xlfn.IFNA(VLOOKUP(C4102,[2]Sheet1!$A:$A,1,0),3)</f>
        <v>3</v>
      </c>
    </row>
    <row r="4103" spans="1:25" hidden="1" x14ac:dyDescent="0.2">
      <c r="A4103" s="28" t="s">
        <v>21232</v>
      </c>
      <c r="B4103" s="28" t="s">
        <v>21233</v>
      </c>
      <c r="C4103" s="39" t="s">
        <v>1062</v>
      </c>
      <c r="D4103" s="26" t="str">
        <f>[1]!b_calc_yield(A4103,日期设置!$B$2,F4103,1,R4103,1,O4103,L4103,S4103,)</f>
        <v>Fetching...</v>
      </c>
      <c r="E4103" s="26">
        <f t="shared" si="128"/>
        <v>12.130560572880867</v>
      </c>
      <c r="F4103" s="18">
        <f>[1]!b_dq_cleanprice($A4103,日期设置!B$2)</f>
        <v>98.420900000000003</v>
      </c>
      <c r="G4103" s="18" t="str">
        <f t="shared" si="129"/>
        <v>4.58 + 2.58</v>
      </c>
      <c r="H4103" s="27">
        <f>[1]!b_dq_pctchange($A4103,日期设置!$B$2,1)/100</f>
        <v>0</v>
      </c>
      <c r="I4103" s="26">
        <f>[1]!b_pq_pctchange(A4103,日期设置!$B$4,日期设置!$B$2,1)</f>
        <v>0</v>
      </c>
      <c r="J4103" s="26">
        <f>[1]!b_pq_pctchange(A4103,日期设置!$C$4,日期设置!$B$2,1)</f>
        <v>-0.197939281719719</v>
      </c>
      <c r="K4103" s="52">
        <f>[1]!b_dq_amount($A4103,日期设置!B$2,2,10000)</f>
        <v>0</v>
      </c>
      <c r="L4103" s="26">
        <f>[1]!b_info_latestpar(A4103,日期设置!$B$2)</f>
        <v>100</v>
      </c>
      <c r="M4103" s="6">
        <f>[1]!b_info_outstandingbalance($A4103,日期设置!B$2)</f>
        <v>5</v>
      </c>
      <c r="N4103" s="7" t="str">
        <f>[1]!b_info_latestissurercreditrating2(A4103,日期设置!$B$2,"102","1")</f>
        <v>AA+</v>
      </c>
      <c r="O4103" s="8">
        <v>4.08</v>
      </c>
      <c r="P4103" s="9" t="str">
        <f>[1]!b_info_repurchasedate(A4103)</f>
        <v>2023-10-23</v>
      </c>
      <c r="Q4103" s="8" t="s">
        <v>17527</v>
      </c>
      <c r="R4103" s="2" t="str">
        <f>IF((--IF(P4103=0,Q4103,P4103))&gt;(--日期设置!$B$2),IF(P4103=0,Q4103,P4103),Q4103)</f>
        <v>2023-10-23</v>
      </c>
      <c r="S4103" s="31" t="s">
        <v>16008</v>
      </c>
      <c r="T4103" s="8">
        <f>[1]!b_anal_ptmyear($A4103,日期设置!$B$2)</f>
        <v>4.5890410958904111</v>
      </c>
      <c r="U4103" s="8">
        <f>[1]!b_anal_termifexercise($A4103,日期设置!B$2)</f>
        <v>2.5890410958904111</v>
      </c>
      <c r="V4103" s="10">
        <f>[1]!b_dq_dirtyprice(A4103,日期设置!$B$2)</f>
        <v>100.0976</v>
      </c>
      <c r="W4103" s="11">
        <f>IF(U4103=0,ROUNDUP((Q4103-日期设置!$B$2)/365,0),ROUNDUP((R4103-日期设置!$B$2)/365,0))</f>
        <v>3</v>
      </c>
      <c r="X4103" s="18">
        <f>_xlfn.IFNA(VLOOKUP(A4103,过往入选债券!A:D,4,0),2)</f>
        <v>2</v>
      </c>
      <c r="Y4103">
        <f>_xlfn.IFNA(VLOOKUP(C4103,[2]Sheet1!$A:$A,1,0),3)</f>
        <v>3</v>
      </c>
    </row>
    <row r="4104" spans="1:25" hidden="1" x14ac:dyDescent="0.2">
      <c r="A4104" s="21" t="s">
        <v>9162</v>
      </c>
      <c r="B4104" s="21" t="s">
        <v>9163</v>
      </c>
      <c r="C4104" s="37" t="s">
        <v>7846</v>
      </c>
      <c r="D4104" s="26" t="str">
        <f>[1]!b_calc_yield(A4104,日期设置!$B$2,F4104,1,R4104,1,O4104,L4104,S4104,)</f>
        <v>Fetching...</v>
      </c>
      <c r="E4104" s="26">
        <f t="shared" si="128"/>
        <v>16.073200746298298</v>
      </c>
      <c r="F4104" s="18">
        <f>[1]!b_dq_cleanprice($A4104,日期设置!B$2)</f>
        <v>98.440700000000007</v>
      </c>
      <c r="G4104" s="18" t="str">
        <f t="shared" si="129"/>
        <v>3.45 + 0</v>
      </c>
      <c r="H4104" s="27">
        <f>[1]!b_dq_pctchange($A4104,日期设置!$B$2,1)/100</f>
        <v>0</v>
      </c>
      <c r="I4104" s="26">
        <f>[1]!b_pq_pctchange(A4104,日期设置!$B$4,日期设置!$B$2,1)</f>
        <v>0</v>
      </c>
      <c r="J4104" s="26">
        <f>[1]!b_pq_pctchange(A4104,日期设置!$C$4,日期设置!$B$2,1)</f>
        <v>0</v>
      </c>
      <c r="K4104" s="52">
        <f>[1]!b_dq_amount($A4104,日期设置!B$2,2,10000)</f>
        <v>0</v>
      </c>
      <c r="L4104" s="26">
        <f>[1]!b_info_latestpar(A4104,日期设置!$B$2)</f>
        <v>100</v>
      </c>
      <c r="M4104" s="6">
        <f>[1]!b_info_outstandingbalance($A4104,日期设置!B$2)</f>
        <v>10</v>
      </c>
      <c r="N4104" s="7" t="str">
        <f>[1]!b_info_latestissurercreditrating2(A4104,日期设置!$B$2,"102","1")</f>
        <v>AAA</v>
      </c>
      <c r="O4104" s="8">
        <v>4.24</v>
      </c>
      <c r="P4104" s="9">
        <f>[1]!b_info_repurchasedate(A4104)</f>
        <v>0</v>
      </c>
      <c r="Q4104" s="8" t="s">
        <v>16642</v>
      </c>
      <c r="R4104" s="2" t="str">
        <f>IF((--IF(P4104=0,Q4104,P4104))&gt;(--日期设置!$B$2),IF(P4104=0,Q4104,P4104),Q4104)</f>
        <v>2024-09-03</v>
      </c>
      <c r="S4104" s="2" t="s">
        <v>18391</v>
      </c>
      <c r="T4104" s="8">
        <f>[1]!b_anal_ptmyear($A4104,日期设置!$B$2)</f>
        <v>3.452054794520548</v>
      </c>
      <c r="U4104" s="8">
        <f>[1]!b_anal_termifexercise($A4104,日期设置!B$2)</f>
        <v>0</v>
      </c>
      <c r="V4104" s="10">
        <f>[1]!b_dq_dirtyprice(A4104,日期设置!$B$2)</f>
        <v>100.764</v>
      </c>
      <c r="W4104" s="11">
        <f>IF(U4104=0,ROUNDUP((Q4104-日期设置!$B$2)/365,0),ROUNDUP((R4104-日期设置!$B$2)/365,0))</f>
        <v>4</v>
      </c>
      <c r="X4104" s="18">
        <f>_xlfn.IFNA(VLOOKUP(A4104,过往入选债券!A:D,4,0),2)</f>
        <v>2</v>
      </c>
      <c r="Y4104">
        <f>_xlfn.IFNA(VLOOKUP(C4104,[2]Sheet1!$A:$A,1,0),3)</f>
        <v>3</v>
      </c>
    </row>
    <row r="4105" spans="1:25" hidden="1" x14ac:dyDescent="0.2">
      <c r="A4105" s="28" t="s">
        <v>20514</v>
      </c>
      <c r="B4105" s="28" t="s">
        <v>20515</v>
      </c>
      <c r="C4105" s="39" t="s">
        <v>632</v>
      </c>
      <c r="D4105" s="26" t="str">
        <f>[1]!b_calc_yield(A4105,日期设置!$B$2,F4105,1,R4105,1,O4105,L4105,S4105,)</f>
        <v>Fetching...</v>
      </c>
      <c r="E4105" s="26">
        <f t="shared" si="128"/>
        <v>11.678653680377749</v>
      </c>
      <c r="F4105" s="18">
        <f>[1]!b_dq_cleanprice($A4105,日期设置!B$2)</f>
        <v>98.929199999999994</v>
      </c>
      <c r="G4105" s="18" t="str">
        <f t="shared" si="129"/>
        <v>2.50 + 0</v>
      </c>
      <c r="H4105" s="27">
        <f>[1]!b_dq_pctchange($A4105,日期设置!$B$2,1)/100</f>
        <v>0</v>
      </c>
      <c r="I4105" s="26">
        <f>[1]!b_pq_pctchange(A4105,日期设置!$B$4,日期设置!$B$2,1)</f>
        <v>0.3695023588494869</v>
      </c>
      <c r="J4105" s="26">
        <f>[1]!b_pq_pctchange(A4105,日期设置!$C$4,日期设置!$B$2,1)</f>
        <v>-4.3446543574868872E-2</v>
      </c>
      <c r="K4105" s="52">
        <f>[1]!b_dq_amount($A4105,日期设置!B$2,2,10000)</f>
        <v>0</v>
      </c>
      <c r="L4105" s="26">
        <f>[1]!b_info_latestpar(A4105,日期设置!$B$2)</f>
        <v>100</v>
      </c>
      <c r="M4105" s="6">
        <f>[1]!b_info_outstandingbalance($A4105,日期设置!B$2)</f>
        <v>5</v>
      </c>
      <c r="N4105" s="7" t="str">
        <f>[1]!b_info_latestissurercreditrating2(A4105,日期设置!$B$2,"102","1")</f>
        <v>AA</v>
      </c>
      <c r="O4105" s="8">
        <v>4.28</v>
      </c>
      <c r="P4105" s="9">
        <f>[1]!b_info_repurchasedate(A4105)</f>
        <v>0</v>
      </c>
      <c r="Q4105" s="8" t="s">
        <v>17149</v>
      </c>
      <c r="R4105" s="2" t="str">
        <f>IF((--IF(P4105=0,Q4105,P4105))&gt;(--日期设置!$B$2),IF(P4105=0,Q4105,P4105),Q4105)</f>
        <v>2023-09-23</v>
      </c>
      <c r="S4105" s="31" t="s">
        <v>17549</v>
      </c>
      <c r="T4105" s="8">
        <f>[1]!b_anal_ptmyear($A4105,日期设置!$B$2)</f>
        <v>2.506849315068493</v>
      </c>
      <c r="U4105" s="8">
        <f>[1]!b_anal_termifexercise($A4105,日期设置!B$2)</f>
        <v>0</v>
      </c>
      <c r="V4105" s="10">
        <f>[1]!b_dq_dirtyprice(A4105,日期设置!$B$2)</f>
        <v>101.0399</v>
      </c>
      <c r="W4105" s="11">
        <f>IF(U4105=0,ROUNDUP((Q4105-日期设置!$B$2)/365,0),ROUNDUP((R4105-日期设置!$B$2)/365,0))</f>
        <v>3</v>
      </c>
      <c r="X4105" s="18">
        <f>_xlfn.IFNA(VLOOKUP(A4105,过往入选债券!A:D,4,0),2)</f>
        <v>2</v>
      </c>
      <c r="Y4105">
        <f>_xlfn.IFNA(VLOOKUP(C4105,[2]Sheet1!$A:$A,1,0),3)</f>
        <v>3</v>
      </c>
    </row>
    <row r="4106" spans="1:25" hidden="1" x14ac:dyDescent="0.2">
      <c r="A4106" s="21" t="s">
        <v>1037</v>
      </c>
      <c r="B4106" s="21" t="s">
        <v>1038</v>
      </c>
      <c r="C4106" s="37" t="s">
        <v>436</v>
      </c>
      <c r="D4106" s="26" t="str">
        <f>[1]!b_calc_yield(A4106,日期设置!$B$2,F4106,1,R4106,1,O4106,L4106,S4106,)</f>
        <v>Fetching...</v>
      </c>
      <c r="E4106" s="26">
        <f t="shared" si="128"/>
        <v>4.5532468021777239</v>
      </c>
      <c r="F4106" s="18">
        <f>[1]!b_dq_cleanprice($A4106,日期设置!B$2)</f>
        <v>100.6473</v>
      </c>
      <c r="G4106" s="18" t="str">
        <f t="shared" si="129"/>
        <v>0.95 + 0</v>
      </c>
      <c r="H4106" s="27">
        <f>[1]!b_dq_pctchange($A4106,日期设置!$B$2,1)/100</f>
        <v>0</v>
      </c>
      <c r="I4106" s="26">
        <f>[1]!b_pq_pctchange(A4106,日期设置!$B$4,日期设置!$B$2,1)</f>
        <v>0.28177293764228845</v>
      </c>
      <c r="J4106" s="26">
        <f>[1]!b_pq_pctchange(A4106,日期设置!$C$4,日期设置!$B$2,1)</f>
        <v>0.28177293764228845</v>
      </c>
      <c r="K4106" s="52">
        <f>[1]!b_dq_amount($A4106,日期设置!B$2,2,10000)</f>
        <v>0</v>
      </c>
      <c r="L4106" s="26">
        <f>[1]!b_info_latestpar(A4106,日期设置!$B$2)</f>
        <v>100</v>
      </c>
      <c r="M4106" s="6">
        <f>[1]!b_info_outstandingbalance($A4106,日期设置!B$2)</f>
        <v>12</v>
      </c>
      <c r="N4106" s="7">
        <f>[1]!b_info_latestissurercreditrating2(A4106,日期设置!$B$2,"102","1")</f>
        <v>0</v>
      </c>
      <c r="O4106" s="8">
        <v>5.45</v>
      </c>
      <c r="P4106" s="9">
        <f>[1]!b_info_repurchasedate(A4106)</f>
        <v>0</v>
      </c>
      <c r="Q4106" s="8" t="s">
        <v>17209</v>
      </c>
      <c r="R4106" s="2" t="str">
        <f>IF((--IF(P4106=0,Q4106,P4106))&gt;(--日期设置!$B$2),IF(P4106=0,Q4106,P4106),Q4106)</f>
        <v>2022-03-06</v>
      </c>
      <c r="S4106" s="2" t="s">
        <v>19044</v>
      </c>
      <c r="T4106" s="8">
        <f>[1]!b_anal_ptmyear($A4106,日期设置!$B$2)</f>
        <v>0.95616438356164379</v>
      </c>
      <c r="U4106" s="8">
        <f>[1]!b_anal_termifexercise($A4106,日期设置!B$2)</f>
        <v>0</v>
      </c>
      <c r="V4106" s="10">
        <f>[1]!b_dq_dirtyprice(A4106,日期设置!$B$2)</f>
        <v>100.85769999999999</v>
      </c>
      <c r="W4106" s="11">
        <f>IF(U4106=0,ROUNDUP((Q4106-日期设置!$B$2)/365,0),ROUNDUP((R4106-日期设置!$B$2)/365,0))</f>
        <v>1</v>
      </c>
      <c r="X4106" s="18">
        <f>_xlfn.IFNA(VLOOKUP(A4106,过往入选债券!A:D,4,0),2)</f>
        <v>2</v>
      </c>
      <c r="Y4106">
        <f>_xlfn.IFNA(VLOOKUP(C4106,[2]Sheet1!$A:$A,1,0),3)</f>
        <v>3</v>
      </c>
    </row>
    <row r="4107" spans="1:25" hidden="1" x14ac:dyDescent="0.2">
      <c r="A4107" s="21" t="s">
        <v>4484</v>
      </c>
      <c r="B4107" s="21" t="s">
        <v>4485</v>
      </c>
      <c r="C4107" s="37" t="s">
        <v>4486</v>
      </c>
      <c r="D4107" s="26" t="str">
        <f>[1]!b_calc_yield(A4107,日期设置!$B$2,F4107,1,R4107,1,O4107,L4107,S4107,)</f>
        <v>Fetching...</v>
      </c>
      <c r="E4107" s="26">
        <f t="shared" si="128"/>
        <v>10.058921728423332</v>
      </c>
      <c r="F4107" s="18">
        <f>[1]!b_dq_cleanprice($A4107,日期设置!B$2)</f>
        <v>98.200999999999993</v>
      </c>
      <c r="G4107" s="18" t="str">
        <f t="shared" si="129"/>
        <v>4.18 + 2.18</v>
      </c>
      <c r="H4107" s="27">
        <f>[1]!b_dq_pctchange($A4107,日期设置!$B$2,1)/100</f>
        <v>0</v>
      </c>
      <c r="I4107" s="26">
        <f>[1]!b_pq_pctchange(A4107,日期设置!$B$4,日期设置!$B$2,1)</f>
        <v>0</v>
      </c>
      <c r="J4107" s="26">
        <f>[1]!b_pq_pctchange(A4107,日期设置!$C$4,日期设置!$B$2,1)</f>
        <v>0</v>
      </c>
      <c r="K4107" s="52">
        <f>[1]!b_dq_amount($A4107,日期设置!B$2,2,10000)</f>
        <v>0</v>
      </c>
      <c r="L4107" s="26">
        <f>[1]!b_info_latestpar(A4107,日期设置!$B$2)</f>
        <v>100</v>
      </c>
      <c r="M4107" s="6">
        <f>[1]!b_info_outstandingbalance($A4107,日期设置!B$2)</f>
        <v>5</v>
      </c>
      <c r="N4107" s="7">
        <f>[1]!b_info_latestissurercreditrating2(A4107,日期设置!$B$2,"102","1")</f>
        <v>0</v>
      </c>
      <c r="O4107" s="8">
        <v>3.85</v>
      </c>
      <c r="P4107" s="9" t="str">
        <f>[1]!b_info_repurchasedate(A4107)</f>
        <v>2023-05-27</v>
      </c>
      <c r="Q4107" s="8" t="s">
        <v>16374</v>
      </c>
      <c r="R4107" s="2" t="str">
        <f>IF((--IF(P4107=0,Q4107,P4107))&gt;(--日期设置!$B$2),IF(P4107=0,Q4107,P4107),Q4107)</f>
        <v>2023-05-27</v>
      </c>
      <c r="S4107" s="2" t="s">
        <v>18151</v>
      </c>
      <c r="T4107" s="8">
        <f>[1]!b_anal_ptmyear($A4107,日期设置!$B$2)</f>
        <v>4.1808219178082195</v>
      </c>
      <c r="U4107" s="8">
        <f>[1]!b_anal_termifexercise($A4107,日期设置!B$2)</f>
        <v>2.1808219178082191</v>
      </c>
      <c r="V4107" s="10">
        <f>[1]!b_dq_dirtyprice(A4107,日期设置!$B$2)</f>
        <v>101.3548</v>
      </c>
      <c r="W4107" s="11">
        <f>IF(U4107=0,ROUNDUP((Q4107-日期设置!$B$2)/365,0),ROUNDUP((R4107-日期设置!$B$2)/365,0))</f>
        <v>3</v>
      </c>
      <c r="X4107" s="18">
        <f>_xlfn.IFNA(VLOOKUP(A4107,过往入选债券!A:D,4,0),2)</f>
        <v>2</v>
      </c>
      <c r="Y4107">
        <f>_xlfn.IFNA(VLOOKUP(C4107,[2]Sheet1!$A:$A,1,0),3)</f>
        <v>3</v>
      </c>
    </row>
    <row r="4108" spans="1:25" hidden="1" x14ac:dyDescent="0.2">
      <c r="A4108" s="21" t="s">
        <v>10735</v>
      </c>
      <c r="B4108" s="21" t="s">
        <v>10736</v>
      </c>
      <c r="C4108" s="37" t="s">
        <v>100</v>
      </c>
      <c r="D4108" s="26" t="str">
        <f>[1]!b_calc_yield(A4108,日期设置!$B$2,F4108,1,R4108,1,O4108,L4108,S4108,)</f>
        <v>Fetching...</v>
      </c>
      <c r="E4108" s="26">
        <f t="shared" si="128"/>
        <v>18.971125657604105</v>
      </c>
      <c r="F4108" s="18">
        <f>[1]!b_dq_cleanprice($A4108,日期设置!B$2)</f>
        <v>96.238500000000002</v>
      </c>
      <c r="G4108" s="18" t="str">
        <f t="shared" si="129"/>
        <v>4.09 + 0</v>
      </c>
      <c r="H4108" s="27">
        <f>[1]!b_dq_pctchange($A4108,日期设置!$B$2,1)/100</f>
        <v>0</v>
      </c>
      <c r="I4108" s="26">
        <f>[1]!b_pq_pctchange(A4108,日期设置!$B$4,日期设置!$B$2,1)</f>
        <v>0</v>
      </c>
      <c r="J4108" s="26">
        <f>[1]!b_pq_pctchange(A4108,日期设置!$C$4,日期设置!$B$2,1)</f>
        <v>8.9545346762017211E-2</v>
      </c>
      <c r="K4108" s="52">
        <f>[1]!b_dq_amount($A4108,日期设置!B$2,2,10000)</f>
        <v>0</v>
      </c>
      <c r="L4108" s="26">
        <f>[1]!b_info_latestpar(A4108,日期设置!$B$2)</f>
        <v>100</v>
      </c>
      <c r="M4108" s="6">
        <f>[1]!b_info_outstandingbalance($A4108,日期设置!B$2)</f>
        <v>9</v>
      </c>
      <c r="N4108" s="7" t="str">
        <f>[1]!b_info_latestissurercreditrating2(A4108,日期设置!$B$2,"102","1")</f>
        <v>AA+</v>
      </c>
      <c r="O4108" s="8">
        <v>3.7</v>
      </c>
      <c r="P4108" s="9">
        <f>[1]!b_info_repurchasedate(A4108)</f>
        <v>0</v>
      </c>
      <c r="Q4108" s="8" t="s">
        <v>16215</v>
      </c>
      <c r="R4108" s="2" t="str">
        <f>IF((--IF(P4108=0,Q4108,P4108))&gt;(--日期设置!$B$2),IF(P4108=0,Q4108,P4108),Q4108)</f>
        <v>2025-04-24</v>
      </c>
      <c r="S4108" s="2" t="s">
        <v>17860</v>
      </c>
      <c r="T4108" s="8">
        <f>[1]!b_anal_ptmyear($A4108,日期设置!$B$2)</f>
        <v>4.0904109589041093</v>
      </c>
      <c r="U4108" s="8">
        <f>[1]!b_anal_termifexercise($A4108,日期设置!B$2)</f>
        <v>0</v>
      </c>
      <c r="V4108" s="10">
        <f>[1]!b_dq_dirtyprice(A4108,日期设置!$B$2)</f>
        <v>99.603999999999999</v>
      </c>
      <c r="W4108" s="11">
        <f>IF(U4108=0,ROUNDUP((Q4108-日期设置!$B$2)/365,0),ROUNDUP((R4108-日期设置!$B$2)/365,0))</f>
        <v>5</v>
      </c>
      <c r="X4108" s="18">
        <f>_xlfn.IFNA(VLOOKUP(A4108,过往入选债券!A:D,4,0),2)</f>
        <v>2</v>
      </c>
      <c r="Y4108">
        <f>_xlfn.IFNA(VLOOKUP(C4108,[2]Sheet1!$A:$A,1,0),3)</f>
        <v>3</v>
      </c>
    </row>
    <row r="4109" spans="1:25" hidden="1" x14ac:dyDescent="0.2">
      <c r="A4109" s="21" t="s">
        <v>4592</v>
      </c>
      <c r="B4109" s="21" t="s">
        <v>4593</v>
      </c>
      <c r="C4109" s="37" t="s">
        <v>140</v>
      </c>
      <c r="D4109" s="26" t="str">
        <f>[1]!b_calc_yield(A4109,日期设置!$B$2,F4109,1,R4109,1,O4109,L4109,S4109,)</f>
        <v>Fetching...</v>
      </c>
      <c r="E4109" s="26">
        <f t="shared" si="128"/>
        <v>10.307444140368904</v>
      </c>
      <c r="F4109" s="18">
        <f>[1]!b_dq_cleanprice($A4109,日期设置!B$2)</f>
        <v>99.087000000000003</v>
      </c>
      <c r="G4109" s="18" t="str">
        <f t="shared" si="129"/>
        <v>2.24 + 0</v>
      </c>
      <c r="H4109" s="27">
        <f>[1]!b_dq_pctchange($A4109,日期设置!$B$2,1)/100</f>
        <v>0</v>
      </c>
      <c r="I4109" s="26">
        <f>[1]!b_pq_pctchange(A4109,日期设置!$B$4,日期设置!$B$2,1)</f>
        <v>0</v>
      </c>
      <c r="J4109" s="26">
        <f>[1]!b_pq_pctchange(A4109,日期设置!$C$4,日期设置!$B$2,1)</f>
        <v>0</v>
      </c>
      <c r="K4109" s="52">
        <f>[1]!b_dq_amount($A4109,日期设置!B$2,2,10000)</f>
        <v>0</v>
      </c>
      <c r="L4109" s="26">
        <f>[1]!b_info_latestpar(A4109,日期设置!$B$2)</f>
        <v>100</v>
      </c>
      <c r="M4109" s="6">
        <f>[1]!b_info_outstandingbalance($A4109,日期设置!B$2)</f>
        <v>5</v>
      </c>
      <c r="N4109" s="7">
        <f>[1]!b_info_latestissurercreditrating2(A4109,日期设置!$B$2,"102","1")</f>
        <v>0</v>
      </c>
      <c r="O4109" s="8">
        <v>4.3</v>
      </c>
      <c r="P4109" s="9">
        <f>[1]!b_info_repurchasedate(A4109)</f>
        <v>0</v>
      </c>
      <c r="Q4109" s="8" t="s">
        <v>16063</v>
      </c>
      <c r="R4109" s="2" t="str">
        <f>IF((--IF(P4109=0,Q4109,P4109))&gt;(--日期设置!$B$2),IF(P4109=0,Q4109,P4109),Q4109)</f>
        <v>2023-06-18</v>
      </c>
      <c r="S4109" s="2" t="s">
        <v>17849</v>
      </c>
      <c r="T4109" s="8">
        <f>[1]!b_anal_ptmyear($A4109,日期设置!$B$2)</f>
        <v>2.2410958904109588</v>
      </c>
      <c r="U4109" s="8">
        <f>[1]!b_anal_termifexercise($A4109,日期设置!B$2)</f>
        <v>0</v>
      </c>
      <c r="V4109" s="10">
        <f>[1]!b_dq_dirtyprice(A4109,日期设置!$B$2)</f>
        <v>102.3503</v>
      </c>
      <c r="W4109" s="11">
        <f>IF(U4109=0,ROUNDUP((Q4109-日期设置!$B$2)/365,0),ROUNDUP((R4109-日期设置!$B$2)/365,0))</f>
        <v>3</v>
      </c>
      <c r="X4109" s="18">
        <f>_xlfn.IFNA(VLOOKUP(A4109,过往入选债券!A:D,4,0),2)</f>
        <v>2</v>
      </c>
      <c r="Y4109" s="45">
        <f>_xlfn.IFNA(VLOOKUP(C4109,[2]Sheet1!$A:$A,1,0),3)</f>
        <v>3</v>
      </c>
    </row>
    <row r="4110" spans="1:25" hidden="1" x14ac:dyDescent="0.2">
      <c r="A4110" s="21" t="s">
        <v>4487</v>
      </c>
      <c r="B4110" s="21" t="s">
        <v>4488</v>
      </c>
      <c r="C4110" s="37" t="s">
        <v>1828</v>
      </c>
      <c r="D4110" s="26" t="str">
        <f>[1]!b_calc_yield(A4110,日期设置!$B$2,F4110,1,R4110,1,O4110,L4110,S4110,)</f>
        <v>Fetching...</v>
      </c>
      <c r="E4110" s="26">
        <f t="shared" si="128"/>
        <v>10.0246176039388</v>
      </c>
      <c r="F4110" s="18">
        <f>[1]!b_dq_cleanprice($A4110,日期设置!B$2)</f>
        <v>98.690399999999997</v>
      </c>
      <c r="G4110" s="18" t="str">
        <f t="shared" si="129"/>
        <v>2.18 + 0</v>
      </c>
      <c r="H4110" s="27">
        <f>[1]!b_dq_pctchange($A4110,日期设置!$B$2,1)/100</f>
        <v>0</v>
      </c>
      <c r="I4110" s="26">
        <f>[1]!b_pq_pctchange(A4110,日期设置!$B$4,日期设置!$B$2,1)</f>
        <v>0</v>
      </c>
      <c r="J4110" s="26">
        <f>[1]!b_pq_pctchange(A4110,日期设置!$C$4,日期设置!$B$2,1)</f>
        <v>0</v>
      </c>
      <c r="K4110" s="52">
        <f>[1]!b_dq_amount($A4110,日期设置!B$2,2,10000)</f>
        <v>0</v>
      </c>
      <c r="L4110" s="26">
        <f>[1]!b_info_latestpar(A4110,日期设置!$B$2)</f>
        <v>100</v>
      </c>
      <c r="M4110" s="6">
        <f>[1]!b_info_outstandingbalance($A4110,日期设置!B$2)</f>
        <v>15</v>
      </c>
      <c r="N4110" s="7">
        <f>[1]!b_info_latestissurercreditrating2(A4110,日期设置!$B$2,"102","1")</f>
        <v>0</v>
      </c>
      <c r="O4110" s="8">
        <v>4.09</v>
      </c>
      <c r="P4110" s="9">
        <f>[1]!b_info_repurchasedate(A4110)</f>
        <v>0</v>
      </c>
      <c r="Q4110" s="8" t="s">
        <v>16998</v>
      </c>
      <c r="R4110" s="2" t="str">
        <f>IF((--IF(P4110=0,Q4110,P4110))&gt;(--日期设置!$B$2),IF(P4110=0,Q4110,P4110),Q4110)</f>
        <v>2023-05-27</v>
      </c>
      <c r="S4110" s="2" t="s">
        <v>18151</v>
      </c>
      <c r="T4110" s="8">
        <f>[1]!b_anal_ptmyear($A4110,日期设置!$B$2)</f>
        <v>2.1808219178082191</v>
      </c>
      <c r="U4110" s="8">
        <f>[1]!b_anal_termifexercise($A4110,日期设置!B$2)</f>
        <v>0</v>
      </c>
      <c r="V4110" s="10">
        <f>[1]!b_dq_dirtyprice(A4110,日期设置!$B$2)</f>
        <v>102.0408</v>
      </c>
      <c r="W4110" s="11">
        <f>IF(U4110=0,ROUNDUP((Q4110-日期设置!$B$2)/365,0),ROUNDUP((R4110-日期设置!$B$2)/365,0))</f>
        <v>3</v>
      </c>
      <c r="X4110" s="18">
        <f>_xlfn.IFNA(VLOOKUP(A4110,过往入选债券!A:D,4,0),2)</f>
        <v>2</v>
      </c>
      <c r="Y4110">
        <f>_xlfn.IFNA(VLOOKUP(C4110,[2]Sheet1!$A:$A,1,0),3)</f>
        <v>3</v>
      </c>
    </row>
    <row r="4111" spans="1:25" hidden="1" x14ac:dyDescent="0.2">
      <c r="A4111" s="21" t="s">
        <v>3871</v>
      </c>
      <c r="B4111" s="21" t="s">
        <v>3872</v>
      </c>
      <c r="C4111" s="37" t="s">
        <v>34</v>
      </c>
      <c r="D4111" s="26" t="str">
        <f>[1]!b_calc_yield(A4111,日期设置!$B$2,F4111,1,R4111,1,O4111,L4111,S4111,)</f>
        <v>Fetching...</v>
      </c>
      <c r="E4111" s="26">
        <f t="shared" si="128"/>
        <v>8.5889723685195882</v>
      </c>
      <c r="F4111" s="18">
        <f>[1]!b_dq_cleanprice($A4111,日期设置!B$2)</f>
        <v>99.389499999999998</v>
      </c>
      <c r="G4111" s="18" t="str">
        <f t="shared" si="129"/>
        <v>3.82 + 1.82</v>
      </c>
      <c r="H4111" s="27">
        <f>[1]!b_dq_pctchange($A4111,日期设置!$B$2,1)/100</f>
        <v>0</v>
      </c>
      <c r="I4111" s="26">
        <f>[1]!b_pq_pctchange(A4111,日期设置!$B$4,日期设置!$B$2,1)</f>
        <v>0</v>
      </c>
      <c r="J4111" s="26">
        <f>[1]!b_pq_pctchange(A4111,日期设置!$C$4,日期设置!$B$2,1)</f>
        <v>0</v>
      </c>
      <c r="K4111" s="52">
        <f>[1]!b_dq_amount($A4111,日期设置!B$2,2,10000)</f>
        <v>0</v>
      </c>
      <c r="L4111" s="26">
        <f>[1]!b_info_latestpar(A4111,日期设置!$B$2)</f>
        <v>100</v>
      </c>
      <c r="M4111" s="6">
        <f>[1]!b_info_outstandingbalance($A4111,日期设置!B$2)</f>
        <v>10</v>
      </c>
      <c r="N4111" s="7">
        <f>[1]!b_info_latestissurercreditrating2(A4111,日期设置!$B$2,"102","1")</f>
        <v>0</v>
      </c>
      <c r="O4111" s="8">
        <v>4.38</v>
      </c>
      <c r="P4111" s="9" t="str">
        <f>[1]!b_info_repurchasedate(A4111)</f>
        <v>2023-01-17</v>
      </c>
      <c r="Q4111" s="8" t="s">
        <v>16288</v>
      </c>
      <c r="R4111" s="2" t="str">
        <f>IF((--IF(P4111=0,Q4111,P4111))&gt;(--日期设置!$B$2),IF(P4111=0,Q4111,P4111),Q4111)</f>
        <v>2023-01-17</v>
      </c>
      <c r="S4111" s="2" t="s">
        <v>18051</v>
      </c>
      <c r="T4111" s="8">
        <f>[1]!b_anal_ptmyear($A4111,日期设置!$B$2)</f>
        <v>3.8246575342465752</v>
      </c>
      <c r="U4111" s="8">
        <f>[1]!b_anal_termifexercise($A4111,日期设置!B$2)</f>
        <v>1.8246575342465754</v>
      </c>
      <c r="V4111" s="10">
        <f>[1]!b_dq_dirtyprice(A4111,日期设置!$B$2)</f>
        <v>100.1575</v>
      </c>
      <c r="W4111" s="11">
        <f>IF(U4111=0,ROUNDUP((Q4111-日期设置!$B$2)/365,0),ROUNDUP((R4111-日期设置!$B$2)/365,0))</f>
        <v>2</v>
      </c>
      <c r="X4111" s="18">
        <f>_xlfn.IFNA(VLOOKUP(A4111,过往入选债券!A:D,4,0),2)</f>
        <v>2</v>
      </c>
      <c r="Y4111">
        <f>_xlfn.IFNA(VLOOKUP(C4111,[2]Sheet1!$A:$A,1,0),3)</f>
        <v>3</v>
      </c>
    </row>
    <row r="4112" spans="1:25" hidden="1" x14ac:dyDescent="0.2">
      <c r="A4112" s="21" t="s">
        <v>13514</v>
      </c>
      <c r="B4112" s="21" t="s">
        <v>13515</v>
      </c>
      <c r="C4112" s="37" t="s">
        <v>13516</v>
      </c>
      <c r="D4112" s="26" t="str">
        <f>[1]!b_calc_yield(A4112,日期设置!$B$2,F4112,1,R4112,1,O4112,L4112,S4112,)</f>
        <v>Fetching...</v>
      </c>
      <c r="E4112" s="26">
        <f t="shared" si="128"/>
        <v>22.263045321444274</v>
      </c>
      <c r="F4112" s="18">
        <f>[1]!b_dq_cleanprice($A4112,日期设置!B$2)</f>
        <v>58.805999999999997</v>
      </c>
      <c r="G4112" s="18" t="str">
        <f t="shared" si="129"/>
        <v>2.62 + 0</v>
      </c>
      <c r="H4112" s="27">
        <f>[1]!b_dq_pctchange($A4112,日期设置!$B$2,1)/100</f>
        <v>0</v>
      </c>
      <c r="I4112" s="26">
        <f>[1]!b_pq_pctchange(A4112,日期设置!$B$4,日期设置!$B$2,1)</f>
        <v>0</v>
      </c>
      <c r="J4112" s="26">
        <f>[1]!b_pq_pctchange(A4112,日期设置!$C$4,日期设置!$B$2,1)</f>
        <v>0</v>
      </c>
      <c r="K4112" s="52">
        <f>[1]!b_dq_amount($A4112,日期设置!B$2,2,10000)</f>
        <v>0</v>
      </c>
      <c r="L4112" s="26">
        <f>[1]!b_info_latestpar(A4112,日期设置!$B$2)</f>
        <v>60</v>
      </c>
      <c r="M4112" s="6">
        <f>[1]!b_info_outstandingbalance($A4112,日期设置!B$2)</f>
        <v>2.64</v>
      </c>
      <c r="N4112" s="7" t="str">
        <f>[1]!b_info_latestissurercreditrating2(A4112,日期设置!$B$2,"102","1")</f>
        <v>AA</v>
      </c>
      <c r="O4112" s="8">
        <v>4.37</v>
      </c>
      <c r="P4112" s="9">
        <f>[1]!b_info_repurchasedate(A4112)</f>
        <v>0</v>
      </c>
      <c r="Q4112" s="8" t="s">
        <v>16459</v>
      </c>
      <c r="R4112" s="2" t="str">
        <f>IF((--IF(P4112=0,Q4112,P4112))&gt;(--日期设置!$B$2),IF(P4112=0,Q4112,P4112),Q4112)</f>
        <v>2023-11-04</v>
      </c>
      <c r="S4112" s="2" t="s">
        <v>17972</v>
      </c>
      <c r="T4112" s="8">
        <f>[1]!b_anal_ptmyear($A4112,日期设置!$B$2)</f>
        <v>2.6219178082191781</v>
      </c>
      <c r="U4112" s="8">
        <f>[1]!b_anal_termifexercise($A4112,日期设置!B$2)</f>
        <v>0</v>
      </c>
      <c r="V4112" s="10">
        <f>[1]!b_dq_dirtyprice(A4112,日期设置!$B$2)</f>
        <v>59.7973</v>
      </c>
      <c r="W4112" s="11">
        <f>IF(U4112=0,ROUNDUP((Q4112-日期设置!$B$2)/365,0),ROUNDUP((R4112-日期设置!$B$2)/365,0))</f>
        <v>3</v>
      </c>
      <c r="X4112" s="18">
        <f>_xlfn.IFNA(VLOOKUP(A4112,过往入选债券!A:D,4,0),2)</f>
        <v>2</v>
      </c>
      <c r="Y4112">
        <f>_xlfn.IFNA(VLOOKUP(C4112,[2]Sheet1!$A:$A,1,0),3)</f>
        <v>3</v>
      </c>
    </row>
    <row r="4113" spans="1:25" hidden="1" x14ac:dyDescent="0.2">
      <c r="A4113" s="21" t="s">
        <v>1121</v>
      </c>
      <c r="B4113" s="21" t="s">
        <v>1122</v>
      </c>
      <c r="C4113" s="37" t="s">
        <v>451</v>
      </c>
      <c r="D4113" s="26" t="str">
        <f>[1]!b_calc_yield(A4113,日期设置!$B$2,F4113,1,R4113,1,O4113,L4113,S4113,)</f>
        <v>Fetching...</v>
      </c>
      <c r="E4113" s="26">
        <f t="shared" si="128"/>
        <v>7.4527241773452158</v>
      </c>
      <c r="F4113" s="18">
        <f>[1]!b_dq_cleanprice($A4113,日期设置!B$2)</f>
        <v>101.44029999999999</v>
      </c>
      <c r="G4113" s="18" t="str">
        <f t="shared" si="129"/>
        <v>1.60 + 0</v>
      </c>
      <c r="H4113" s="27">
        <f>[1]!b_dq_pctchange($A4113,日期设置!$B$2,1)/100</f>
        <v>0</v>
      </c>
      <c r="I4113" s="26">
        <f>[1]!b_pq_pctchange(A4113,日期设置!$B$4,日期设置!$B$2,1)</f>
        <v>0</v>
      </c>
      <c r="J4113" s="26">
        <f>[1]!b_pq_pctchange(A4113,日期设置!$C$4,日期设置!$B$2,1)</f>
        <v>0</v>
      </c>
      <c r="K4113" s="52">
        <f>[1]!b_dq_amount($A4113,日期设置!B$2,2,10000)</f>
        <v>0</v>
      </c>
      <c r="L4113" s="26">
        <f>[1]!b_info_latestpar(A4113,日期设置!$B$2)</f>
        <v>100</v>
      </c>
      <c r="M4113" s="6">
        <f>[1]!b_info_outstandingbalance($A4113,日期设置!B$2)</f>
        <v>5</v>
      </c>
      <c r="N4113" s="7">
        <f>[1]!b_info_latestissurercreditrating2(A4113,日期设置!$B$2,"102","1")</f>
        <v>0</v>
      </c>
      <c r="O4113" s="8">
        <v>5.7</v>
      </c>
      <c r="P4113" s="9">
        <f>[1]!b_info_repurchasedate(A4113)</f>
        <v>0</v>
      </c>
      <c r="Q4113" s="8" t="s">
        <v>16379</v>
      </c>
      <c r="R4113" s="2" t="str">
        <f>IF((--IF(P4113=0,Q4113,P4113))&gt;(--日期设置!$B$2),IF(P4113=0,Q4113,P4113),Q4113)</f>
        <v>2022-10-30</v>
      </c>
      <c r="S4113" s="2" t="s">
        <v>18155</v>
      </c>
      <c r="T4113" s="8">
        <f>[1]!b_anal_ptmyear($A4113,日期设置!$B$2)</f>
        <v>1.6082191780821917</v>
      </c>
      <c r="U4113" s="8">
        <f>[1]!b_anal_termifexercise($A4113,日期设置!B$2)</f>
        <v>0</v>
      </c>
      <c r="V4113" s="10">
        <f>[1]!b_dq_dirtyprice(A4113,日期设置!$B$2)</f>
        <v>103.6735</v>
      </c>
      <c r="W4113" s="11">
        <f>IF(U4113=0,ROUNDUP((Q4113-日期设置!$B$2)/365,0),ROUNDUP((R4113-日期设置!$B$2)/365,0))</f>
        <v>2</v>
      </c>
      <c r="X4113" s="18">
        <f>_xlfn.IFNA(VLOOKUP(A4113,过往入选债券!A:D,4,0),2)</f>
        <v>2</v>
      </c>
      <c r="Y4113">
        <f>_xlfn.IFNA(VLOOKUP(C4113,[2]Sheet1!$A:$A,1,0),3)</f>
        <v>3</v>
      </c>
    </row>
    <row r="4114" spans="1:25" hidden="1" x14ac:dyDescent="0.2">
      <c r="A4114" s="21" t="s">
        <v>2773</v>
      </c>
      <c r="B4114" s="21" t="s">
        <v>2774</v>
      </c>
      <c r="C4114" s="37" t="s">
        <v>507</v>
      </c>
      <c r="D4114" s="26" t="str">
        <f>[1]!b_calc_yield(A4114,日期设置!$B$2,F4114,1,R4114,1,O4114,L4114,S4114,)</f>
        <v>Fetching...</v>
      </c>
      <c r="E4114" s="26">
        <f t="shared" si="128"/>
        <v>4.5075300022064724</v>
      </c>
      <c r="F4114" s="18">
        <f>[1]!b_dq_cleanprice($A4114,日期设置!B$2)</f>
        <v>101.1172</v>
      </c>
      <c r="G4114" s="18" t="str">
        <f t="shared" si="129"/>
        <v>3.00 + 1.00</v>
      </c>
      <c r="H4114" s="27">
        <f>[1]!b_dq_pctchange($A4114,日期设置!$B$2,1)/100</f>
        <v>0</v>
      </c>
      <c r="I4114" s="26">
        <f>[1]!b_pq_pctchange(A4114,日期设置!$B$4,日期设置!$B$2,1)</f>
        <v>0</v>
      </c>
      <c r="J4114" s="26">
        <f>[1]!b_pq_pctchange(A4114,日期设置!$C$4,日期设置!$B$2,1)</f>
        <v>0</v>
      </c>
      <c r="K4114" s="52">
        <f>[1]!b_dq_amount($A4114,日期设置!B$2,2,10000)</f>
        <v>0</v>
      </c>
      <c r="L4114" s="26">
        <f>[1]!b_info_latestpar(A4114,日期设置!$B$2)</f>
        <v>100</v>
      </c>
      <c r="M4114" s="6">
        <f>[1]!b_info_outstandingbalance($A4114,日期设置!B$2)</f>
        <v>2</v>
      </c>
      <c r="N4114" s="7">
        <f>[1]!b_info_latestissurercreditrating2(A4114,日期设置!$B$2,"102","1")</f>
        <v>0</v>
      </c>
      <c r="O4114" s="8">
        <v>5.89</v>
      </c>
      <c r="P4114" s="9" t="str">
        <f>[1]!b_info_repurchasedate(A4114)</f>
        <v>2022-03-25</v>
      </c>
      <c r="Q4114" s="8" t="s">
        <v>16125</v>
      </c>
      <c r="R4114" s="2" t="str">
        <f>IF((--IF(P4114=0,Q4114,P4114))&gt;(--日期设置!$B$2),IF(P4114=0,Q4114,P4114),Q4114)</f>
        <v>2022-03-25</v>
      </c>
      <c r="S4114" s="2" t="s">
        <v>17911</v>
      </c>
      <c r="T4114" s="8">
        <f>[1]!b_anal_ptmyear($A4114,日期设置!$B$2)</f>
        <v>3.0082191780821916</v>
      </c>
      <c r="U4114" s="8">
        <f>[1]!b_anal_termifexercise($A4114,日期设置!B$2)</f>
        <v>1.0082191780821919</v>
      </c>
      <c r="V4114" s="10">
        <f>[1]!b_dq_dirtyprice(A4114,日期设置!$B$2)</f>
        <v>106.9588</v>
      </c>
      <c r="W4114" s="11">
        <f>IF(U4114=0,ROUNDUP((Q4114-日期设置!$B$2)/365,0),ROUNDUP((R4114-日期设置!$B$2)/365,0))</f>
        <v>2</v>
      </c>
      <c r="X4114" s="18">
        <f>_xlfn.IFNA(VLOOKUP(A4114,过往入选债券!A:D,4,0),2)</f>
        <v>2</v>
      </c>
      <c r="Y4114">
        <f>_xlfn.IFNA(VLOOKUP(C4114,[2]Sheet1!$A:$A,1,0),3)</f>
        <v>3</v>
      </c>
    </row>
    <row r="4115" spans="1:25" hidden="1" x14ac:dyDescent="0.2">
      <c r="A4115" s="28" t="s">
        <v>21909</v>
      </c>
      <c r="B4115" s="28" t="s">
        <v>22114</v>
      </c>
      <c r="C4115" s="39" t="s">
        <v>22115</v>
      </c>
      <c r="D4115" s="26" t="str">
        <f>[1]!b_calc_yield(A4115,日期设置!$B$2,F4115,1,R4115,1,O4115,L4115,S4115,)</f>
        <v>Fetching...</v>
      </c>
      <c r="E4115" s="26">
        <f t="shared" si="128"/>
        <v>8.0178816558436949</v>
      </c>
      <c r="F4115" s="18">
        <f>[1]!b_dq_cleanprice($A4115,日期设置!B$2)</f>
        <v>100.7379</v>
      </c>
      <c r="G4115" s="18" t="str">
        <f t="shared" si="129"/>
        <v>1.71 + 1.71</v>
      </c>
      <c r="H4115" s="27">
        <f>[1]!b_dq_pctchange($A4115,日期设置!$B$2,1)/100</f>
        <v>0</v>
      </c>
      <c r="I4115" s="26">
        <f>[1]!b_pq_pctchange(A4115,日期设置!$B$4,日期设置!$B$2,1)</f>
        <v>0</v>
      </c>
      <c r="J4115" s="26">
        <f>[1]!b_pq_pctchange(A4115,日期设置!$C$4,日期设置!$B$2,1)</f>
        <v>0</v>
      </c>
      <c r="K4115" s="52">
        <f>[1]!b_dq_amount($A4115,日期设置!B$2,2,10000)</f>
        <v>0</v>
      </c>
      <c r="L4115" s="26">
        <f>[1]!b_info_latestpar(A4115,日期设置!$B$2)</f>
        <v>100</v>
      </c>
      <c r="M4115" s="6">
        <f>[1]!b_info_outstandingbalance($A4115,日期设置!B$2)</f>
        <v>5</v>
      </c>
      <c r="N4115" s="7" t="str">
        <f>[1]!b_info_latestissurercreditrating2(A4115,日期设置!$B$2,"102","1")</f>
        <v>AAA</v>
      </c>
      <c r="O4115" s="43">
        <v>5.2</v>
      </c>
      <c r="P4115" s="9">
        <f>[1]!b_info_repurchasedate(A4115)</f>
        <v>0</v>
      </c>
      <c r="Q4115" s="31" t="s">
        <v>16767</v>
      </c>
      <c r="R4115" s="2" t="str">
        <f>IF((--IF(P4115=0,Q4115,P4115))&gt;(--日期设置!$B$2),IF(P4115=0,Q4115,P4115),Q4115)</f>
        <v>2022-12-09</v>
      </c>
      <c r="S4115" s="31" t="s">
        <v>16478</v>
      </c>
      <c r="T4115" s="8">
        <f>[1]!b_anal_ptmyear($A4115,日期设置!$B$2)</f>
        <v>1.7178082191780821</v>
      </c>
      <c r="U4115" s="8">
        <f>[1]!b_anal_termifexercise($A4115,日期设置!B$2)</f>
        <v>1.7178082191780821</v>
      </c>
      <c r="V4115" s="10">
        <f>[1]!b_dq_dirtyprice(A4115,日期设置!$B$2)</f>
        <v>102.20529999999999</v>
      </c>
      <c r="W4115" s="11">
        <f>IF(U4115=0,ROUNDUP((Q4115-日期设置!$B$2)/365,0),ROUNDUP((R4115-日期设置!$B$2)/365,0))</f>
        <v>2</v>
      </c>
      <c r="X4115" s="18">
        <f>_xlfn.IFNA(VLOOKUP(A4115,过往入选债券!A:D,4,0),2)</f>
        <v>2</v>
      </c>
      <c r="Y4115">
        <f>_xlfn.IFNA(VLOOKUP(C4115,[2]Sheet1!$A:$A,1,0),3)</f>
        <v>3</v>
      </c>
    </row>
    <row r="4116" spans="1:25" hidden="1" x14ac:dyDescent="0.2">
      <c r="A4116" s="28" t="s">
        <v>21934</v>
      </c>
      <c r="B4116" s="28" t="s">
        <v>22149</v>
      </c>
      <c r="C4116" s="39" t="s">
        <v>4914</v>
      </c>
      <c r="D4116" s="26" t="str">
        <f>[1]!b_calc_yield(A4116,日期设置!$B$2,F4116,1,R4116,1,O4116,L4116,S4116,)</f>
        <v>Fetching...</v>
      </c>
      <c r="E4116" s="26">
        <f t="shared" si="128"/>
        <v>12.574504996546887</v>
      </c>
      <c r="F4116" s="18">
        <f>[1]!b_dq_cleanprice($A4116,日期设置!B$2)</f>
        <v>101.12520000000001</v>
      </c>
      <c r="G4116" s="18" t="str">
        <f t="shared" si="129"/>
        <v>4.70 + 2.70</v>
      </c>
      <c r="H4116" s="27">
        <f>[1]!b_dq_pctchange($A4116,日期设置!$B$2,1)/100</f>
        <v>0</v>
      </c>
      <c r="I4116" s="26">
        <f>[1]!b_pq_pctchange(A4116,日期设置!$B$4,日期设置!$B$2,1)</f>
        <v>0</v>
      </c>
      <c r="J4116" s="26">
        <f>[1]!b_pq_pctchange(A4116,日期设置!$C$4,日期设置!$B$2,1)</f>
        <v>0</v>
      </c>
      <c r="K4116" s="52">
        <f>[1]!b_dq_amount($A4116,日期设置!B$2,2,10000)</f>
        <v>0</v>
      </c>
      <c r="L4116" s="26">
        <f>[1]!b_info_latestpar(A4116,日期设置!$B$2)</f>
        <v>100</v>
      </c>
      <c r="M4116" s="6">
        <f>[1]!b_info_outstandingbalance($A4116,日期设置!B$2)</f>
        <v>10</v>
      </c>
      <c r="N4116" s="7">
        <f>[1]!b_info_latestissurercreditrating2(A4116,日期设置!$B$2,"102","1")</f>
        <v>0</v>
      </c>
      <c r="O4116" s="43">
        <v>5.19</v>
      </c>
      <c r="P4116" s="9" t="str">
        <f>[1]!b_info_repurchasedate(A4116)</f>
        <v>2023-12-04</v>
      </c>
      <c r="Q4116" s="31" t="s">
        <v>16037</v>
      </c>
      <c r="R4116" s="2" t="str">
        <f>IF((--IF(P4116=0,Q4116,P4116))&gt;(--日期设置!$B$2),IF(P4116=0,Q4116,P4116),Q4116)</f>
        <v>2023-12-04</v>
      </c>
      <c r="S4116" s="31" t="s">
        <v>17096</v>
      </c>
      <c r="T4116" s="8">
        <f>[1]!b_anal_ptmyear($A4116,日期设置!$B$2)</f>
        <v>4.7041095890410958</v>
      </c>
      <c r="U4116" s="8">
        <f>[1]!b_anal_termifexercise($A4116,日期设置!B$2)</f>
        <v>2.7041095890410958</v>
      </c>
      <c r="V4116" s="10">
        <f>[1]!b_dq_dirtyprice(A4116,日期设置!$B$2)</f>
        <v>102.6609</v>
      </c>
      <c r="W4116" s="11">
        <f>IF(U4116=0,ROUNDUP((Q4116-日期设置!$B$2)/365,0),ROUNDUP((R4116-日期设置!$B$2)/365,0))</f>
        <v>3</v>
      </c>
      <c r="X4116" s="18">
        <f>_xlfn.IFNA(VLOOKUP(A4116,过往入选债券!A:D,4,0),2)</f>
        <v>2</v>
      </c>
      <c r="Y4116">
        <f>_xlfn.IFNA(VLOOKUP(C4116,[2]Sheet1!$A:$A,1,0),3)</f>
        <v>3</v>
      </c>
    </row>
    <row r="4117" spans="1:25" hidden="1" x14ac:dyDescent="0.2">
      <c r="A4117" s="21" t="s">
        <v>12282</v>
      </c>
      <c r="B4117" s="21" t="s">
        <v>12283</v>
      </c>
      <c r="C4117" s="37" t="s">
        <v>1472</v>
      </c>
      <c r="D4117" s="26" t="str">
        <f>[1]!b_calc_yield(A4117,日期设置!$B$2,F4117,1,R4117,1,O4117,L4117,S4117,)</f>
        <v>Fetching...</v>
      </c>
      <c r="E4117" s="26">
        <f t="shared" si="128"/>
        <v>31.467934529067843</v>
      </c>
      <c r="F4117" s="18">
        <f>[1]!b_dq_cleanprice($A4117,日期设置!B$2)</f>
        <v>20.092600000000001</v>
      </c>
      <c r="G4117" s="18" t="str">
        <f t="shared" si="129"/>
        <v>0.95 + 0</v>
      </c>
      <c r="H4117" s="27">
        <f>[1]!b_dq_pctchange($A4117,日期设置!$B$2,1)/100</f>
        <v>0</v>
      </c>
      <c r="I4117" s="26">
        <f>[1]!b_pq_pctchange(A4117,日期设置!$B$4,日期设置!$B$2,1)</f>
        <v>0</v>
      </c>
      <c r="J4117" s="26">
        <f>[1]!b_pq_pctchange(A4117,日期设置!$C$4,日期设置!$B$2,1)</f>
        <v>-49.999875575773103</v>
      </c>
      <c r="K4117" s="52">
        <f>[1]!b_dq_amount($A4117,日期设置!B$2,2,10000)</f>
        <v>0</v>
      </c>
      <c r="L4117" s="26">
        <f>[1]!b_info_latestpar(A4117,日期设置!$B$2)</f>
        <v>19.999999999999996</v>
      </c>
      <c r="M4117" s="6">
        <f>[1]!b_info_outstandingbalance($A4117,日期设置!B$2)</f>
        <v>1.2</v>
      </c>
      <c r="N4117" s="7" t="str">
        <f>[1]!b_info_latestissurercreditrating2(A4117,日期设置!$B$2,"102","1")</f>
        <v>AA</v>
      </c>
      <c r="O4117" s="8">
        <v>6.49</v>
      </c>
      <c r="P4117" s="9">
        <f>[1]!b_info_repurchasedate(A4117)</f>
        <v>0</v>
      </c>
      <c r="Q4117" s="8" t="s">
        <v>17209</v>
      </c>
      <c r="R4117" s="2" t="str">
        <f>IF((--IF(P4117=0,Q4117,P4117))&gt;(--日期设置!$B$2),IF(P4117=0,Q4117,P4117),Q4117)</f>
        <v>2022-03-06</v>
      </c>
      <c r="S4117" s="2" t="s">
        <v>18864</v>
      </c>
      <c r="T4117" s="8">
        <f>[1]!b_anal_ptmyear($A4117,日期设置!$B$2)</f>
        <v>0.95616438356164379</v>
      </c>
      <c r="U4117" s="8">
        <f>[1]!b_anal_termifexercise($A4117,日期设置!B$2)</f>
        <v>0</v>
      </c>
      <c r="V4117" s="10">
        <f>[1]!b_dq_dirtyprice(A4117,日期设置!$B$2)</f>
        <v>20.1494</v>
      </c>
      <c r="W4117" s="11">
        <f>IF(U4117=0,ROUNDUP((Q4117-日期设置!$B$2)/365,0),ROUNDUP((R4117-日期设置!$B$2)/365,0))</f>
        <v>1</v>
      </c>
      <c r="X4117" s="18">
        <f>_xlfn.IFNA(VLOOKUP(A4117,过往入选债券!A:D,4,0),2)</f>
        <v>2</v>
      </c>
      <c r="Y4117">
        <f>_xlfn.IFNA(VLOOKUP(C4117,[2]Sheet1!$A:$A,1,0),3)</f>
        <v>3</v>
      </c>
    </row>
    <row r="4118" spans="1:25" hidden="1" x14ac:dyDescent="0.2">
      <c r="A4118" s="28" t="s">
        <v>21010</v>
      </c>
      <c r="B4118" s="28" t="s">
        <v>21011</v>
      </c>
      <c r="C4118" s="39" t="s">
        <v>1025</v>
      </c>
      <c r="D4118" s="26" t="str">
        <f>[1]!b_calc_yield(A4118,日期设置!$B$2,F4118,1,R4118,1,O4118,L4118,S4118,)</f>
        <v>Fetching...</v>
      </c>
      <c r="E4118" s="26">
        <f t="shared" si="128"/>
        <v>12.174835129427519</v>
      </c>
      <c r="F4118" s="18">
        <f>[1]!b_dq_cleanprice($A4118,日期设置!B$2)</f>
        <v>98.596699999999998</v>
      </c>
      <c r="G4118" s="18" t="str">
        <f t="shared" si="129"/>
        <v>4.60 + 2.60</v>
      </c>
      <c r="H4118" s="27">
        <f>[1]!b_dq_pctchange($A4118,日期设置!$B$2,1)/100</f>
        <v>0</v>
      </c>
      <c r="I4118" s="26">
        <f>[1]!b_pq_pctchange(A4118,日期设置!$B$4,日期设置!$B$2,1)</f>
        <v>0</v>
      </c>
      <c r="J4118" s="26">
        <f>[1]!b_pq_pctchange(A4118,日期设置!$C$4,日期设置!$B$2,1)</f>
        <v>-0.163631816262539</v>
      </c>
      <c r="K4118" s="52">
        <f>[1]!b_dq_amount($A4118,日期设置!B$2,2,10000)</f>
        <v>0</v>
      </c>
      <c r="L4118" s="26">
        <f>[1]!b_info_latestpar(A4118,日期设置!$B$2)</f>
        <v>100</v>
      </c>
      <c r="M4118" s="6">
        <f>[1]!b_info_outstandingbalance($A4118,日期设置!B$2)</f>
        <v>5</v>
      </c>
      <c r="N4118" s="7" t="str">
        <f>[1]!b_info_latestissurercreditrating2(A4118,日期设置!$B$2,"102","1")</f>
        <v>AA</v>
      </c>
      <c r="O4118" s="8">
        <v>4.1500000000000004</v>
      </c>
      <c r="P4118" s="9" t="str">
        <f>[1]!b_info_repurchasedate(A4118)</f>
        <v>2023-10-28</v>
      </c>
      <c r="Q4118" s="8" t="s">
        <v>21299</v>
      </c>
      <c r="R4118" s="2" t="str">
        <f>IF((--IF(P4118=0,Q4118,P4118))&gt;(--日期设置!$B$2),IF(P4118=0,Q4118,P4118),Q4118)</f>
        <v>2023-10-28</v>
      </c>
      <c r="S4118" s="31" t="s">
        <v>16169</v>
      </c>
      <c r="T4118" s="8">
        <f>[1]!b_anal_ptmyear($A4118,日期设置!$B$2)</f>
        <v>4.602739726027397</v>
      </c>
      <c r="U4118" s="8">
        <f>[1]!b_anal_termifexercise($A4118,日期设置!B$2)</f>
        <v>2.6027397260273974</v>
      </c>
      <c r="V4118" s="10">
        <f>[1]!b_dq_dirtyprice(A4118,日期设置!$B$2)</f>
        <v>100.2453</v>
      </c>
      <c r="W4118" s="11">
        <f>IF(U4118=0,ROUNDUP((Q4118-日期设置!$B$2)/365,0),ROUNDUP((R4118-日期设置!$B$2)/365,0))</f>
        <v>3</v>
      </c>
      <c r="X4118" s="18">
        <f>_xlfn.IFNA(VLOOKUP(A4118,过往入选债券!A:D,4,0),2)</f>
        <v>2</v>
      </c>
      <c r="Y4118">
        <f>_xlfn.IFNA(VLOOKUP(C4118,[2]Sheet1!$A:$A,1,0),3)</f>
        <v>3</v>
      </c>
    </row>
    <row r="4119" spans="1:25" hidden="1" x14ac:dyDescent="0.2">
      <c r="A4119" s="21" t="s">
        <v>21170</v>
      </c>
      <c r="B4119" s="21" t="s">
        <v>21171</v>
      </c>
      <c r="C4119" s="37" t="s">
        <v>8</v>
      </c>
      <c r="D4119" s="26" t="str">
        <f>[1]!b_calc_yield(A4119,日期设置!$B$2,F4119,1,R4119,1,O4119,L4119,S4119,)</f>
        <v>Fetching...</v>
      </c>
      <c r="E4119" s="26">
        <f t="shared" si="128"/>
        <v>12.085329476633833</v>
      </c>
      <c r="F4119" s="18">
        <f>[1]!b_dq_cleanprice($A4119,日期设置!B$2)</f>
        <v>98.914400000000001</v>
      </c>
      <c r="G4119" s="18" t="str">
        <f t="shared" si="129"/>
        <v>2.58 + 0</v>
      </c>
      <c r="H4119" s="27">
        <f>[1]!b_dq_pctchange($A4119,日期设置!$B$2,1)/100</f>
        <v>0</v>
      </c>
      <c r="I4119" s="26">
        <f>[1]!b_pq_pctchange(A4119,日期设置!$B$4,日期设置!$B$2,1)</f>
        <v>0</v>
      </c>
      <c r="J4119" s="26">
        <f>[1]!b_pq_pctchange(A4119,日期设置!$C$4,日期设置!$B$2,1)</f>
        <v>0</v>
      </c>
      <c r="K4119" s="52">
        <f>[1]!b_dq_amount($A4119,日期设置!B$2,2,10000)</f>
        <v>0</v>
      </c>
      <c r="L4119" s="26">
        <f>[1]!b_info_latestpar(A4119,日期设置!$B$2)</f>
        <v>100</v>
      </c>
      <c r="M4119" s="6">
        <f>[1]!b_info_outstandingbalance($A4119,日期设置!B$2)</f>
        <v>20</v>
      </c>
      <c r="N4119" s="7" t="str">
        <f>[1]!b_info_latestissurercreditrating2(A4119,日期设置!$B$2,"102","1")</f>
        <v>AAA</v>
      </c>
      <c r="O4119" s="8">
        <v>4.28</v>
      </c>
      <c r="P4119" s="9">
        <f>[1]!b_info_repurchasedate(A4119)</f>
        <v>0</v>
      </c>
      <c r="Q4119" s="8" t="s">
        <v>16017</v>
      </c>
      <c r="R4119" s="2" t="str">
        <f>IF((--IF(P4119=0,Q4119,P4119))&gt;(--日期设置!$B$2),IF(P4119=0,Q4119,P4119),Q4119)</f>
        <v>2023-10-23</v>
      </c>
      <c r="S4119" s="47" t="s">
        <v>16008</v>
      </c>
      <c r="T4119" s="8">
        <f>[1]!b_anal_ptmyear($A4119,日期设置!$B$2)</f>
        <v>2.5890410958904111</v>
      </c>
      <c r="U4119" s="8">
        <f>[1]!b_anal_termifexercise($A4119,日期设置!B$2)</f>
        <v>0</v>
      </c>
      <c r="V4119" s="10">
        <f>[1]!b_dq_dirtyprice(A4119,日期设置!$B$2)</f>
        <v>100.6733</v>
      </c>
      <c r="W4119" s="11">
        <f>IF(U4119=0,ROUNDUP((Q4119-日期设置!$B$2)/365,0),ROUNDUP((R4119-日期设置!$B$2)/365,0))</f>
        <v>3</v>
      </c>
      <c r="X4119" s="18">
        <f>_xlfn.IFNA(VLOOKUP(A4119,过往入选债券!A:D,4,0),2)</f>
        <v>2</v>
      </c>
      <c r="Y4119" s="45">
        <f>_xlfn.IFNA(VLOOKUP(C4119,[2]Sheet1!$A:$A,1,0),3)</f>
        <v>3</v>
      </c>
    </row>
    <row r="4120" spans="1:25" hidden="1" x14ac:dyDescent="0.2">
      <c r="A4120" s="21" t="s">
        <v>14055</v>
      </c>
      <c r="B4120" s="21" t="s">
        <v>14056</v>
      </c>
      <c r="C4120" s="37" t="s">
        <v>679</v>
      </c>
      <c r="D4120" s="26" t="str">
        <f>[1]!b_calc_yield(A4120,日期设置!$B$2,F4120,1,R4120,1,O4120,L4120,S4120,)</f>
        <v>Fetching...</v>
      </c>
      <c r="E4120" s="26">
        <f t="shared" si="128"/>
        <v>22.11226212609645</v>
      </c>
      <c r="F4120" s="18">
        <f>[1]!b_dq_cleanprice($A4120,日期设置!B$2)</f>
        <v>81.909499999999994</v>
      </c>
      <c r="G4120" s="18" t="str">
        <f t="shared" si="129"/>
        <v>3.48 + 0</v>
      </c>
      <c r="H4120" s="27">
        <f>[1]!b_dq_pctchange($A4120,日期设置!$B$2,1)/100</f>
        <v>0</v>
      </c>
      <c r="I4120" s="26">
        <f>[1]!b_pq_pctchange(A4120,日期设置!$B$4,日期设置!$B$2,1)</f>
        <v>0</v>
      </c>
      <c r="J4120" s="26">
        <f>[1]!b_pq_pctchange(A4120,日期设置!$C$4,日期设置!$B$2,1)</f>
        <v>0</v>
      </c>
      <c r="K4120" s="52">
        <f>[1]!b_dq_amount($A4120,日期设置!B$2,2,10000)</f>
        <v>0</v>
      </c>
      <c r="L4120" s="26">
        <f>[1]!b_info_latestpar(A4120,日期设置!$B$2)</f>
        <v>80</v>
      </c>
      <c r="M4120" s="6">
        <f>[1]!b_info_outstandingbalance($A4120,日期设置!B$2)</f>
        <v>12</v>
      </c>
      <c r="N4120" s="7" t="str">
        <f>[1]!b_info_latestissurercreditrating2(A4120,日期设置!$B$2,"102","1")</f>
        <v>AA+</v>
      </c>
      <c r="O4120" s="8">
        <v>5.73</v>
      </c>
      <c r="P4120" s="9">
        <f>[1]!b_info_repurchasedate(A4120)</f>
        <v>0</v>
      </c>
      <c r="Q4120" s="8" t="s">
        <v>16049</v>
      </c>
      <c r="R4120" s="2" t="str">
        <f>IF((--IF(P4120=0,Q4120,P4120))&gt;(--日期设置!$B$2),IF(P4120=0,Q4120,P4120),Q4120)</f>
        <v>2024-09-14</v>
      </c>
      <c r="S4120" s="2" t="s">
        <v>17835</v>
      </c>
      <c r="T4120" s="8">
        <f>[1]!b_anal_ptmyear($A4120,日期设置!$B$2)</f>
        <v>3.4821917808219176</v>
      </c>
      <c r="U4120" s="8">
        <f>[1]!b_anal_termifexercise($A4120,日期设置!B$2)</f>
        <v>0</v>
      </c>
      <c r="V4120" s="10">
        <f>[1]!b_dq_dirtyprice(A4120,日期设置!$B$2)</f>
        <v>84.283100000000005</v>
      </c>
      <c r="W4120" s="11">
        <f>IF(U4120=0,ROUNDUP((Q4120-日期设置!$B$2)/365,0),ROUNDUP((R4120-日期设置!$B$2)/365,0))</f>
        <v>4</v>
      </c>
      <c r="X4120" s="18">
        <f>_xlfn.IFNA(VLOOKUP(A4120,过往入选债券!A:D,4,0),2)</f>
        <v>2</v>
      </c>
      <c r="Y4120">
        <f>_xlfn.IFNA(VLOOKUP(C4120,[2]Sheet1!$A:$A,1,0),3)</f>
        <v>3</v>
      </c>
    </row>
    <row r="4121" spans="1:25" hidden="1" x14ac:dyDescent="0.2">
      <c r="A4121" s="28" t="s">
        <v>21612</v>
      </c>
      <c r="B4121" s="28" t="s">
        <v>21613</v>
      </c>
      <c r="C4121" s="39" t="s">
        <v>19214</v>
      </c>
      <c r="D4121" s="26" t="str">
        <f>[1]!b_calc_yield(A4121,日期设置!$B$2,F4121,1,R4121,1,O4121,L4121,S4121,)</f>
        <v>Fetching...</v>
      </c>
      <c r="E4121" s="26">
        <f t="shared" si="128"/>
        <v>21.46210313620751</v>
      </c>
      <c r="F4121" s="18">
        <f>[1]!b_dq_cleanprice($A4121,日期设置!B$2)</f>
        <v>100</v>
      </c>
      <c r="G4121" s="18" t="str">
        <f t="shared" si="129"/>
        <v>6.61 + 4.62</v>
      </c>
      <c r="H4121" s="27">
        <f>[1]!b_dq_pctchange($A4121,日期设置!$B$2,1)/100</f>
        <v>0</v>
      </c>
      <c r="I4121" s="26">
        <f>[1]!b_pq_pctchange(A4121,日期设置!$B$4,日期设置!$B$2,1)</f>
        <v>0</v>
      </c>
      <c r="J4121" s="26">
        <f>[1]!b_pq_pctchange(A4121,日期设置!$C$4,日期设置!$B$2,1)</f>
        <v>0</v>
      </c>
      <c r="K4121" s="52">
        <f>[1]!b_dq_amount($A4121,日期设置!B$2,2,10000)</f>
        <v>0</v>
      </c>
      <c r="L4121" s="26">
        <f>[1]!b_info_latestpar(A4121,日期设置!$B$2)</f>
        <v>100</v>
      </c>
      <c r="M4121" s="6">
        <f>[1]!b_info_outstandingbalance($A4121,日期设置!B$2)</f>
        <v>4.8</v>
      </c>
      <c r="N4121" s="7" t="str">
        <f>[1]!b_info_latestissurercreditrating2(A4121,日期设置!$B$2,"102","1")</f>
        <v>AA</v>
      </c>
      <c r="O4121" s="43">
        <v>4.7300000000000004</v>
      </c>
      <c r="P4121" s="9" t="str">
        <f>[1]!b_info_repurchasedate(A4121)</f>
        <v>2025-11-03</v>
      </c>
      <c r="Q4121" s="31" t="s">
        <v>21740</v>
      </c>
      <c r="R4121" s="2" t="str">
        <f>IF((--IF(P4121=0,Q4121,P4121))&gt;(--日期设置!$B$2),IF(P4121=0,Q4121,P4121),Q4121)</f>
        <v>2025-11-03</v>
      </c>
      <c r="S4121" s="31" t="s">
        <v>21680</v>
      </c>
      <c r="T4121" s="8">
        <f>[1]!b_anal_ptmyear($A4121,日期设置!$B$2)</f>
        <v>6.6191780821917812</v>
      </c>
      <c r="U4121" s="8">
        <f>[1]!b_anal_termifexercise($A4121,日期设置!B$2)</f>
        <v>4.6219178082191785</v>
      </c>
      <c r="V4121" s="10">
        <f>[1]!b_dq_dirtyprice(A4121,日期设置!$B$2)</f>
        <v>101.8013</v>
      </c>
      <c r="W4121" s="11">
        <f>IF(U4121=0,ROUNDUP((Q4121-日期设置!$B$2)/365,0),ROUNDUP((R4121-日期设置!$B$2)/365,0))</f>
        <v>5</v>
      </c>
      <c r="X4121" s="18">
        <f>_xlfn.IFNA(VLOOKUP(A4121,过往入选债券!A:D,4,0),2)</f>
        <v>2</v>
      </c>
      <c r="Y4121">
        <f>_xlfn.IFNA(VLOOKUP(C4121,[2]Sheet1!$A:$A,1,0),3)</f>
        <v>3</v>
      </c>
    </row>
    <row r="4122" spans="1:25" hidden="1" x14ac:dyDescent="0.2">
      <c r="A4122" s="28" t="s">
        <v>19350</v>
      </c>
      <c r="B4122" s="28" t="s">
        <v>19351</v>
      </c>
      <c r="C4122" s="38" t="s">
        <v>1747</v>
      </c>
      <c r="D4122" s="26" t="str">
        <f>[1]!b_calc_yield(A4122,日期设置!$B$2,F4122,1,R4122,1,O4122,L4122,S4122,)</f>
        <v>Fetching...</v>
      </c>
      <c r="E4122" s="26">
        <f t="shared" si="128"/>
        <v>2.005818766705314</v>
      </c>
      <c r="F4122" s="18">
        <f>[1]!b_dq_cleanprice($A4122,日期设置!B$2)</f>
        <v>99.451099999999997</v>
      </c>
      <c r="G4122" s="18" t="str">
        <f t="shared" si="129"/>
        <v>0.42 + 0</v>
      </c>
      <c r="H4122" s="27">
        <f>[1]!b_dq_pctchange($A4122,日期设置!$B$2,1)/100</f>
        <v>0</v>
      </c>
      <c r="I4122" s="26">
        <f>[1]!b_pq_pctchange(A4122,日期设置!$B$4,日期设置!$B$2,1)</f>
        <v>0</v>
      </c>
      <c r="J4122" s="26">
        <f>[1]!b_pq_pctchange(A4122,日期设置!$C$4,日期设置!$B$2,1)</f>
        <v>0</v>
      </c>
      <c r="K4122" s="52">
        <f>[1]!b_dq_amount($A4122,日期设置!B$2,2,10000)</f>
        <v>0</v>
      </c>
      <c r="L4122" s="26">
        <f>[1]!b_info_latestpar(A4122,日期设置!$B$2)</f>
        <v>100</v>
      </c>
      <c r="M4122" s="6">
        <f>[1]!b_info_outstandingbalance($A4122,日期设置!B$2)</f>
        <v>4</v>
      </c>
      <c r="N4122" s="7" t="str">
        <f>[1]!b_info_latestissurercreditrating2(A4122,日期设置!$B$2,"102","1")</f>
        <v>AA</v>
      </c>
      <c r="O4122" s="8">
        <v>3.5</v>
      </c>
      <c r="P4122" s="9">
        <f>[1]!b_info_repurchasedate(A4122)</f>
        <v>0</v>
      </c>
      <c r="Q4122" s="8" t="s">
        <v>16977</v>
      </c>
      <c r="R4122" s="2" t="str">
        <f>IF((--IF(P4122=0,Q4122,P4122))&gt;(--日期设置!$B$2),IF(P4122=0,Q4122,P4122),Q4122)</f>
        <v>2021-08-24</v>
      </c>
      <c r="S4122" s="31" t="s">
        <v>19105</v>
      </c>
      <c r="T4122" s="8">
        <f>[1]!b_anal_ptmyear($A4122,日期设置!$B$2)</f>
        <v>0.42465753424657532</v>
      </c>
      <c r="U4122" s="8">
        <f>[1]!b_anal_termifexercise($A4122,日期设置!B$2)</f>
        <v>0</v>
      </c>
      <c r="V4122" s="10">
        <f>[1]!b_dq_dirtyprice(A4122,日期设置!$B$2)</f>
        <v>101.4648</v>
      </c>
      <c r="W4122" s="11">
        <f>IF(U4122=0,ROUNDUP((Q4122-日期设置!$B$2)/365,0),ROUNDUP((R4122-日期设置!$B$2)/365,0))</f>
        <v>1</v>
      </c>
      <c r="X4122" s="18">
        <f>_xlfn.IFNA(VLOOKUP(A4122,过往入选债券!A:D,4,0),2)</f>
        <v>2</v>
      </c>
      <c r="Y4122">
        <f>_xlfn.IFNA(VLOOKUP(C4122,[2]Sheet1!$A:$A,1,0),3)</f>
        <v>3</v>
      </c>
    </row>
    <row r="4123" spans="1:25" hidden="1" x14ac:dyDescent="0.2">
      <c r="A4123" s="21" t="s">
        <v>10011</v>
      </c>
      <c r="B4123" s="21" t="s">
        <v>10012</v>
      </c>
      <c r="C4123" s="37" t="s">
        <v>10013</v>
      </c>
      <c r="D4123" s="26" t="str">
        <f>[1]!b_calc_yield(A4123,日期设置!$B$2,F4123,1,R4123,1,O4123,L4123,S4123,)</f>
        <v>Fetching...</v>
      </c>
      <c r="E4123" s="26">
        <f t="shared" si="128"/>
        <v>18.85879827216057</v>
      </c>
      <c r="F4123" s="18">
        <f>[1]!b_dq_cleanprice($A4123,日期设置!B$2)</f>
        <v>96.4589</v>
      </c>
      <c r="G4123" s="18" t="str">
        <f t="shared" si="129"/>
        <v>3.94 + 0</v>
      </c>
      <c r="H4123" s="27">
        <f>[1]!b_dq_pctchange($A4123,日期设置!$B$2,1)/100</f>
        <v>0</v>
      </c>
      <c r="I4123" s="26">
        <f>[1]!b_pq_pctchange(A4123,日期设置!$B$4,日期设置!$B$2,1)</f>
        <v>0.47854415908416426</v>
      </c>
      <c r="J4123" s="26">
        <f>[1]!b_pq_pctchange(A4123,日期设置!$C$4,日期设置!$B$2,1)</f>
        <v>-1.0481059821133596</v>
      </c>
      <c r="K4123" s="52">
        <f>[1]!b_dq_amount($A4123,日期设置!B$2,2,10000)</f>
        <v>0</v>
      </c>
      <c r="L4123" s="26">
        <f>[1]!b_info_latestpar(A4123,日期设置!$B$2)</f>
        <v>100</v>
      </c>
      <c r="M4123" s="6">
        <f>[1]!b_info_outstandingbalance($A4123,日期设置!B$2)</f>
        <v>3</v>
      </c>
      <c r="N4123" s="7" t="str">
        <f>[1]!b_info_latestissurercreditrating2(A4123,日期设置!$B$2,"102","1")</f>
        <v>AA+</v>
      </c>
      <c r="O4123" s="8">
        <v>3.72</v>
      </c>
      <c r="P4123" s="9">
        <f>[1]!b_info_repurchasedate(A4123)</f>
        <v>0</v>
      </c>
      <c r="Q4123" s="8" t="s">
        <v>16842</v>
      </c>
      <c r="R4123" s="2" t="str">
        <f>IF((--IF(P4123=0,Q4123,P4123))&gt;(--日期设置!$B$2),IF(P4123=0,Q4123,P4123),Q4123)</f>
        <v>2025-03-03</v>
      </c>
      <c r="S4123" s="2" t="s">
        <v>18044</v>
      </c>
      <c r="T4123" s="8">
        <f>[1]!b_anal_ptmyear($A4123,日期设置!$B$2)</f>
        <v>3.9479452054794519</v>
      </c>
      <c r="U4123" s="8">
        <f>[1]!b_anal_termifexercise($A4123,日期设置!B$2)</f>
        <v>0</v>
      </c>
      <c r="V4123" s="10">
        <f>[1]!b_dq_dirtyprice(A4123,日期设置!$B$2)</f>
        <v>96.652500000000003</v>
      </c>
      <c r="W4123" s="11">
        <f>IF(U4123=0,ROUNDUP((Q4123-日期设置!$B$2)/365,0),ROUNDUP((R4123-日期设置!$B$2)/365,0))</f>
        <v>4</v>
      </c>
      <c r="X4123" s="18">
        <f>_xlfn.IFNA(VLOOKUP(A4123,过往入选债券!A:D,4,0),2)</f>
        <v>2</v>
      </c>
      <c r="Y4123">
        <f>_xlfn.IFNA(VLOOKUP(C4123,[2]Sheet1!$A:$A,1,0),3)</f>
        <v>3</v>
      </c>
    </row>
    <row r="4124" spans="1:25" hidden="1" x14ac:dyDescent="0.2">
      <c r="A4124" s="21" t="s">
        <v>5268</v>
      </c>
      <c r="B4124" s="21" t="s">
        <v>5269</v>
      </c>
      <c r="C4124" s="37" t="s">
        <v>5270</v>
      </c>
      <c r="D4124" s="26" t="str">
        <f>[1]!b_calc_yield(A4124,日期设置!$B$2,F4124,1,R4124,1,O4124,L4124,S4124,)</f>
        <v>Fetching...</v>
      </c>
      <c r="E4124" s="26">
        <f t="shared" si="128"/>
        <v>3.3631112882677838</v>
      </c>
      <c r="F4124" s="18">
        <f>[1]!b_dq_cleanprice($A4124,日期设置!B$2)</f>
        <v>100.6891</v>
      </c>
      <c r="G4124" s="18" t="str">
        <f t="shared" si="129"/>
        <v>0.71 + 0.71</v>
      </c>
      <c r="H4124" s="27">
        <f>[1]!b_dq_pctchange($A4124,日期设置!$B$2,1)/100</f>
        <v>0</v>
      </c>
      <c r="I4124" s="26">
        <f>[1]!b_pq_pctchange(A4124,日期设置!$B$4,日期设置!$B$2,1)</f>
        <v>0</v>
      </c>
      <c r="J4124" s="26">
        <f>[1]!b_pq_pctchange(A4124,日期设置!$C$4,日期设置!$B$2,1)</f>
        <v>-0.4454239486808384</v>
      </c>
      <c r="K4124" s="52">
        <f>[1]!b_dq_amount($A4124,日期设置!B$2,2,10000)</f>
        <v>0</v>
      </c>
      <c r="L4124" s="26">
        <f>[1]!b_info_latestpar(A4124,日期设置!$B$2)</f>
        <v>100</v>
      </c>
      <c r="M4124" s="6">
        <f>[1]!b_info_outstandingbalance($A4124,日期设置!B$2)</f>
        <v>5</v>
      </c>
      <c r="N4124" s="7" t="str">
        <f>[1]!b_info_latestissurercreditrating2(A4124,日期设置!$B$2,"102","1")</f>
        <v>AA+</v>
      </c>
      <c r="O4124" s="8">
        <v>5.8</v>
      </c>
      <c r="P4124" s="9">
        <f>[1]!b_info_repurchasedate(A4124)</f>
        <v>0</v>
      </c>
      <c r="Q4124" s="8" t="s">
        <v>16453</v>
      </c>
      <c r="R4124" s="2" t="str">
        <f>IF((--IF(P4124=0,Q4124,P4124))&gt;(--日期设置!$B$2),IF(P4124=0,Q4124,P4124),Q4124)</f>
        <v>2021-12-07</v>
      </c>
      <c r="S4124" s="2" t="s">
        <v>18592</v>
      </c>
      <c r="T4124" s="8">
        <f>[1]!b_anal_ptmyear($A4124,日期设置!$B$2)</f>
        <v>0.71232876712328763</v>
      </c>
      <c r="U4124" s="8">
        <f>[1]!b_anal_termifexercise($A4124,日期设置!B$2)</f>
        <v>0.71232876712328763</v>
      </c>
      <c r="V4124" s="10">
        <f>[1]!b_dq_dirtyprice(A4124,日期设置!$B$2)</f>
        <v>102.35760000000001</v>
      </c>
      <c r="W4124" s="11">
        <f>IF(U4124=0,ROUNDUP((Q4124-日期设置!$B$2)/365,0),ROUNDUP((R4124-日期设置!$B$2)/365,0))</f>
        <v>1</v>
      </c>
      <c r="X4124" s="18">
        <f>_xlfn.IFNA(VLOOKUP(A4124,过往入选债券!A:D,4,0),2)</f>
        <v>2</v>
      </c>
      <c r="Y4124">
        <f>_xlfn.IFNA(VLOOKUP(C4124,[2]Sheet1!$A:$A,1,0),3)</f>
        <v>3</v>
      </c>
    </row>
    <row r="4125" spans="1:25" hidden="1" x14ac:dyDescent="0.2">
      <c r="A4125" s="21" t="s">
        <v>10309</v>
      </c>
      <c r="B4125" s="21" t="s">
        <v>10310</v>
      </c>
      <c r="C4125" s="37" t="s">
        <v>353</v>
      </c>
      <c r="D4125" s="26" t="str">
        <f>[1]!b_calc_yield(A4125,日期设置!$B$2,F4125,1,R4125,1,O4125,L4125,S4125,)</f>
        <v>Fetching...</v>
      </c>
      <c r="E4125" s="26">
        <f t="shared" si="128"/>
        <v>18.364411832875383</v>
      </c>
      <c r="F4125" s="18">
        <f>[1]!b_dq_cleanprice($A4125,日期设置!B$2)</f>
        <v>97.070099999999996</v>
      </c>
      <c r="G4125" s="18" t="str">
        <f t="shared" si="129"/>
        <v>4.00 + 0</v>
      </c>
      <c r="H4125" s="27">
        <f>[1]!b_dq_pctchange($A4125,日期设置!$B$2,1)/100</f>
        <v>0</v>
      </c>
      <c r="I4125" s="26">
        <f>[1]!b_pq_pctchange(A4125,日期设置!$B$4,日期设置!$B$2,1)</f>
        <v>0</v>
      </c>
      <c r="J4125" s="26">
        <f>[1]!b_pq_pctchange(A4125,日期设置!$C$4,日期设置!$B$2,1)</f>
        <v>0</v>
      </c>
      <c r="K4125" s="52">
        <f>[1]!b_dq_amount($A4125,日期设置!B$2,2,10000)</f>
        <v>0</v>
      </c>
      <c r="L4125" s="26">
        <f>[1]!b_info_latestpar(A4125,日期设置!$B$2)</f>
        <v>100</v>
      </c>
      <c r="M4125" s="6">
        <f>[1]!b_info_outstandingbalance($A4125,日期设置!B$2)</f>
        <v>5</v>
      </c>
      <c r="N4125" s="7" t="str">
        <f>[1]!b_info_latestissurercreditrating2(A4125,日期设置!$B$2,"102","1")</f>
        <v>AAA</v>
      </c>
      <c r="O4125" s="8">
        <v>3.9</v>
      </c>
      <c r="P4125" s="9">
        <f>[1]!b_info_repurchasedate(A4125)</f>
        <v>0</v>
      </c>
      <c r="Q4125" s="8" t="s">
        <v>16449</v>
      </c>
      <c r="R4125" s="2" t="str">
        <f>IF((--IF(P4125=0,Q4125,P4125))&gt;(--日期设置!$B$2),IF(P4125=0,Q4125,P4125),Q4125)</f>
        <v>2025-03-23</v>
      </c>
      <c r="S4125" s="2" t="s">
        <v>18214</v>
      </c>
      <c r="T4125" s="8">
        <f>[1]!b_anal_ptmyear($A4125,日期设置!$B$2)</f>
        <v>4.0027397260273974</v>
      </c>
      <c r="U4125" s="8">
        <f>[1]!b_anal_termifexercise($A4125,日期设置!B$2)</f>
        <v>0</v>
      </c>
      <c r="V4125" s="10">
        <f>[1]!b_dq_dirtyprice(A4125,日期设置!$B$2)</f>
        <v>100.9594</v>
      </c>
      <c r="W4125" s="11">
        <f>IF(U4125=0,ROUNDUP((Q4125-日期设置!$B$2)/365,0),ROUNDUP((R4125-日期设置!$B$2)/365,0))</f>
        <v>5</v>
      </c>
      <c r="X4125" s="18">
        <f>_xlfn.IFNA(VLOOKUP(A4125,过往入选债券!A:D,4,0),2)</f>
        <v>2</v>
      </c>
      <c r="Y4125">
        <f>_xlfn.IFNA(VLOOKUP(C4125,[2]Sheet1!$A:$A,1,0),3)</f>
        <v>3</v>
      </c>
    </row>
    <row r="4126" spans="1:25" hidden="1" x14ac:dyDescent="0.2">
      <c r="A4126" s="21" t="s">
        <v>10180</v>
      </c>
      <c r="B4126" s="21" t="s">
        <v>10181</v>
      </c>
      <c r="C4126" s="37" t="s">
        <v>9317</v>
      </c>
      <c r="D4126" s="26" t="str">
        <f>[1]!b_calc_yield(A4126,日期设置!$B$2,F4126,1,R4126,1,O4126,L4126,S4126,)</f>
        <v>Fetching...</v>
      </c>
      <c r="E4126" s="26">
        <f t="shared" si="128"/>
        <v>18.961933214027194</v>
      </c>
      <c r="F4126" s="18">
        <f>[1]!b_dq_cleanprice($A4126,日期设置!B$2)</f>
        <v>96.733599999999996</v>
      </c>
      <c r="G4126" s="18" t="str">
        <f t="shared" si="129"/>
        <v>3.97 + 0</v>
      </c>
      <c r="H4126" s="27">
        <f>[1]!b_dq_pctchange($A4126,日期设置!$B$2,1)/100</f>
        <v>0</v>
      </c>
      <c r="I4126" s="26">
        <f>[1]!b_pq_pctchange(A4126,日期设置!$B$4,日期设置!$B$2,1)</f>
        <v>0</v>
      </c>
      <c r="J4126" s="26">
        <f>[1]!b_pq_pctchange(A4126,日期设置!$C$4,日期设置!$B$2,1)</f>
        <v>0</v>
      </c>
      <c r="K4126" s="52">
        <f>[1]!b_dq_amount($A4126,日期设置!B$2,2,10000)</f>
        <v>0</v>
      </c>
      <c r="L4126" s="26">
        <f>[1]!b_info_latestpar(A4126,日期设置!$B$2)</f>
        <v>100</v>
      </c>
      <c r="M4126" s="6">
        <f>[1]!b_info_outstandingbalance($A4126,日期设置!B$2)</f>
        <v>2</v>
      </c>
      <c r="N4126" s="7" t="str">
        <f>[1]!b_info_latestissurercreditrating2(A4126,日期设置!$B$2,"102","1")</f>
        <v>AA</v>
      </c>
      <c r="O4126" s="8">
        <v>3.8</v>
      </c>
      <c r="P4126" s="9">
        <f>[1]!b_info_repurchasedate(A4126)</f>
        <v>0</v>
      </c>
      <c r="Q4126" s="8" t="s">
        <v>16861</v>
      </c>
      <c r="R4126" s="2" t="str">
        <f>IF((--IF(P4126=0,Q4126,P4126))&gt;(--日期设置!$B$2),IF(P4126=0,Q4126,P4126),Q4126)</f>
        <v>2025-03-12</v>
      </c>
      <c r="S4126" s="2" t="s">
        <v>17859</v>
      </c>
      <c r="T4126" s="8">
        <f>[1]!b_anal_ptmyear($A4126,日期设置!$B$2)</f>
        <v>3.9726027397260273</v>
      </c>
      <c r="U4126" s="8">
        <f>[1]!b_anal_termifexercise($A4126,日期设置!B$2)</f>
        <v>0</v>
      </c>
      <c r="V4126" s="10">
        <f>[1]!b_dq_dirtyprice(A4126,日期设置!$B$2)</f>
        <v>96.837699999999998</v>
      </c>
      <c r="W4126" s="11">
        <f>IF(U4126=0,ROUNDUP((Q4126-日期设置!$B$2)/365,0),ROUNDUP((R4126-日期设置!$B$2)/365,0))</f>
        <v>4</v>
      </c>
      <c r="X4126" s="18">
        <f>_xlfn.IFNA(VLOOKUP(A4126,过往入选债券!A:D,4,0),2)</f>
        <v>2</v>
      </c>
      <c r="Y4126">
        <f>_xlfn.IFNA(VLOOKUP(C4126,[2]Sheet1!$A:$A,1,0),3)</f>
        <v>3</v>
      </c>
    </row>
    <row r="4127" spans="1:25" hidden="1" x14ac:dyDescent="0.2">
      <c r="A4127" s="21" t="s">
        <v>9219</v>
      </c>
      <c r="B4127" s="21" t="s">
        <v>9220</v>
      </c>
      <c r="C4127" s="37" t="s">
        <v>33</v>
      </c>
      <c r="D4127" s="26" t="str">
        <f>[1]!b_calc_yield(A4127,日期设置!$B$2,F4127,1,R4127,1,O4127,L4127,S4127,)</f>
        <v>Fetching...</v>
      </c>
      <c r="E4127" s="26">
        <f t="shared" si="128"/>
        <v>15.891696723286586</v>
      </c>
      <c r="F4127" s="18">
        <f>[1]!b_dq_cleanprice($A4127,日期设置!B$2)</f>
        <v>101.7925</v>
      </c>
      <c r="G4127" s="18" t="str">
        <f t="shared" si="129"/>
        <v>3.47 + 0</v>
      </c>
      <c r="H4127" s="27">
        <f>[1]!b_dq_pctchange($A4127,日期设置!$B$2,1)/100</f>
        <v>0</v>
      </c>
      <c r="I4127" s="26">
        <f>[1]!b_pq_pctchange(A4127,日期设置!$B$4,日期设置!$B$2,1)</f>
        <v>0</v>
      </c>
      <c r="J4127" s="26">
        <f>[1]!b_pq_pctchange(A4127,日期设置!$C$4,日期设置!$B$2,1)</f>
        <v>0</v>
      </c>
      <c r="K4127" s="52">
        <f>[1]!b_dq_amount($A4127,日期设置!B$2,2,10000)</f>
        <v>0</v>
      </c>
      <c r="L4127" s="26">
        <f>[1]!b_info_latestpar(A4127,日期设置!$B$2)</f>
        <v>100</v>
      </c>
      <c r="M4127" s="6">
        <f>[1]!b_info_outstandingbalance($A4127,日期设置!B$2)</f>
        <v>10</v>
      </c>
      <c r="N4127" s="7" t="str">
        <f>[1]!b_info_latestissurercreditrating2(A4127,日期设置!$B$2,"102","1")</f>
        <v>AA+</v>
      </c>
      <c r="O4127" s="8">
        <v>5.3</v>
      </c>
      <c r="P4127" s="9">
        <f>[1]!b_info_repurchasedate(A4127)</f>
        <v>0</v>
      </c>
      <c r="Q4127" s="8" t="s">
        <v>15997</v>
      </c>
      <c r="R4127" s="2" t="str">
        <f>IF((--IF(P4127=0,Q4127,P4127))&gt;(--日期设置!$B$2),IF(P4127=0,Q4127,P4127),Q4127)</f>
        <v>2024-09-11</v>
      </c>
      <c r="S4127" s="2" t="s">
        <v>18575</v>
      </c>
      <c r="T4127" s="8">
        <f>[1]!b_anal_ptmyear($A4127,日期设置!$B$2)</f>
        <v>3.473972602739726</v>
      </c>
      <c r="U4127" s="8">
        <f>[1]!b_anal_termifexercise($A4127,日期设置!B$2)</f>
        <v>0</v>
      </c>
      <c r="V4127" s="10">
        <f>[1]!b_dq_dirtyprice(A4127,日期设置!$B$2)</f>
        <v>104.5804</v>
      </c>
      <c r="W4127" s="11">
        <f>IF(U4127=0,ROUNDUP((Q4127-日期设置!$B$2)/365,0),ROUNDUP((R4127-日期设置!$B$2)/365,0))</f>
        <v>4</v>
      </c>
      <c r="X4127" s="18">
        <f>_xlfn.IFNA(VLOOKUP(A4127,过往入选债券!A:D,4,0),2)</f>
        <v>2</v>
      </c>
      <c r="Y4127">
        <f>_xlfn.IFNA(VLOOKUP(C4127,[2]Sheet1!$A:$A,1,0),3)</f>
        <v>3</v>
      </c>
    </row>
    <row r="4128" spans="1:25" hidden="1" x14ac:dyDescent="0.2">
      <c r="A4128" s="21" t="s">
        <v>9586</v>
      </c>
      <c r="B4128" s="21" t="s">
        <v>9587</v>
      </c>
      <c r="C4128" s="37" t="s">
        <v>140</v>
      </c>
      <c r="D4128" s="26" t="str">
        <f>[1]!b_calc_yield(A4128,日期设置!$B$2,F4128,1,R4128,1,O4128,L4128,S4128,)</f>
        <v>Fetching...</v>
      </c>
      <c r="E4128" s="26">
        <f t="shared" si="128"/>
        <v>17.166145192302928</v>
      </c>
      <c r="F4128" s="18">
        <f>[1]!b_dq_cleanprice($A4128,日期设置!B$2)</f>
        <v>99.683999999999997</v>
      </c>
      <c r="G4128" s="18" t="str">
        <f t="shared" si="129"/>
        <v>3.68 + 0</v>
      </c>
      <c r="H4128" s="27">
        <f>[1]!b_dq_pctchange($A4128,日期设置!$B$2,1)/100</f>
        <v>0</v>
      </c>
      <c r="I4128" s="26">
        <f>[1]!b_pq_pctchange(A4128,日期设置!$B$4,日期设置!$B$2,1)</f>
        <v>0.35557953827010463</v>
      </c>
      <c r="J4128" s="26">
        <f>[1]!b_pq_pctchange(A4128,日期设置!$C$4,日期设置!$B$2,1)</f>
        <v>-1.6507954047665172</v>
      </c>
      <c r="K4128" s="52">
        <f>[1]!b_dq_amount($A4128,日期设置!B$2,2,10000)</f>
        <v>0</v>
      </c>
      <c r="L4128" s="26">
        <f>[1]!b_info_latestpar(A4128,日期设置!$B$2)</f>
        <v>100</v>
      </c>
      <c r="M4128" s="6">
        <f>[1]!b_info_outstandingbalance($A4128,日期设置!B$2)</f>
        <v>5</v>
      </c>
      <c r="N4128" s="7" t="str">
        <f>[1]!b_info_latestissurercreditrating2(A4128,日期设置!$B$2,"102","1")</f>
        <v>AA+</v>
      </c>
      <c r="O4128" s="8">
        <v>4.63</v>
      </c>
      <c r="P4128" s="9">
        <f>[1]!b_info_repurchasedate(A4128)</f>
        <v>0</v>
      </c>
      <c r="Q4128" s="8" t="s">
        <v>17397</v>
      </c>
      <c r="R4128" s="2" t="str">
        <f>IF((--IF(P4128=0,Q4128,P4128))&gt;(--日期设置!$B$2),IF(P4128=0,Q4128,P4128),Q4128)</f>
        <v>2024-11-26</v>
      </c>
      <c r="S4128" s="2" t="s">
        <v>18580</v>
      </c>
      <c r="T4128" s="8">
        <f>[1]!b_anal_ptmyear($A4128,日期设置!$B$2)</f>
        <v>3.6821917808219178</v>
      </c>
      <c r="U4128" s="8">
        <f>[1]!b_anal_termifexercise($A4128,日期设置!B$2)</f>
        <v>0</v>
      </c>
      <c r="V4128" s="10">
        <f>[1]!b_dq_dirtyprice(A4128,日期设置!$B$2)</f>
        <v>101.1555</v>
      </c>
      <c r="W4128" s="11">
        <f>IF(U4128=0,ROUNDUP((Q4128-日期设置!$B$2)/365,0),ROUNDUP((R4128-日期设置!$B$2)/365,0))</f>
        <v>4</v>
      </c>
      <c r="X4128" s="18">
        <f>_xlfn.IFNA(VLOOKUP(A4128,过往入选债券!A:D,4,0),2)</f>
        <v>2</v>
      </c>
      <c r="Y4128">
        <f>_xlfn.IFNA(VLOOKUP(C4128,[2]Sheet1!$A:$A,1,0),3)</f>
        <v>3</v>
      </c>
    </row>
    <row r="4129" spans="1:25" hidden="1" x14ac:dyDescent="0.2">
      <c r="A4129" s="28" t="s">
        <v>20252</v>
      </c>
      <c r="B4129" s="28" t="s">
        <v>20253</v>
      </c>
      <c r="C4129" s="39" t="s">
        <v>220</v>
      </c>
      <c r="D4129" s="26" t="str">
        <f>[1]!b_calc_yield(A4129,日期设置!$B$2,F4129,1,R4129,1,O4129,L4129,S4129,)</f>
        <v>Fetching...</v>
      </c>
      <c r="E4129" s="26">
        <f t="shared" si="128"/>
        <v>2.3781802818838793</v>
      </c>
      <c r="F4129" s="18">
        <f>[1]!b_dq_cleanprice($A4129,日期设置!B$2)</f>
        <v>99.696799999999996</v>
      </c>
      <c r="G4129" s="18" t="str">
        <f t="shared" si="129"/>
        <v>0.50 + 0</v>
      </c>
      <c r="H4129" s="27">
        <f>[1]!b_dq_pctchange($A4129,日期设置!$B$2,1)/100</f>
        <v>0</v>
      </c>
      <c r="I4129" s="26">
        <f>[1]!b_pq_pctchange(A4129,日期设置!$B$4,日期设置!$B$2,1)</f>
        <v>0</v>
      </c>
      <c r="J4129" s="26">
        <f>[1]!b_pq_pctchange(A4129,日期设置!$C$4,日期设置!$B$2,1)</f>
        <v>-0.30320000000000391</v>
      </c>
      <c r="K4129" s="52">
        <f>[1]!b_dq_amount($A4129,日期设置!B$2,2,10000)</f>
        <v>0</v>
      </c>
      <c r="L4129" s="26">
        <f>[1]!b_info_latestpar(A4129,日期设置!$B$2)</f>
        <v>100</v>
      </c>
      <c r="M4129" s="6">
        <f>[1]!b_info_outstandingbalance($A4129,日期设置!B$2)</f>
        <v>3</v>
      </c>
      <c r="N4129" s="7" t="str">
        <f>[1]!b_info_latestissurercreditrating2(A4129,日期设置!$B$2,"102","1")</f>
        <v>AA</v>
      </c>
      <c r="O4129" s="8">
        <v>4.2</v>
      </c>
      <c r="P4129" s="9">
        <f>[1]!b_info_repurchasedate(A4129)</f>
        <v>0</v>
      </c>
      <c r="Q4129" s="8" t="s">
        <v>17070</v>
      </c>
      <c r="R4129" s="2" t="str">
        <f>IF((--IF(P4129=0,Q4129,P4129))&gt;(--日期设置!$B$2),IF(P4129=0,Q4129,P4129),Q4129)</f>
        <v>2021-09-22</v>
      </c>
      <c r="S4129" s="31" t="s">
        <v>17459</v>
      </c>
      <c r="T4129" s="8">
        <f>[1]!b_anal_ptmyear($A4129,日期设置!$B$2)</f>
        <v>0.50410958904109593</v>
      </c>
      <c r="U4129" s="8">
        <f>[1]!b_anal_termifexercise($A4129,日期设置!B$2)</f>
        <v>0</v>
      </c>
      <c r="V4129" s="10">
        <f>[1]!b_dq_dirtyprice(A4129,日期设置!$B$2)</f>
        <v>101.7795</v>
      </c>
      <c r="W4129" s="11">
        <f>IF(U4129=0,ROUNDUP((Q4129-日期设置!$B$2)/365,0),ROUNDUP((R4129-日期设置!$B$2)/365,0))</f>
        <v>1</v>
      </c>
      <c r="X4129" s="18">
        <f>_xlfn.IFNA(VLOOKUP(A4129,过往入选债券!A:D,4,0),2)</f>
        <v>2</v>
      </c>
      <c r="Y4129">
        <f>_xlfn.IFNA(VLOOKUP(C4129,[2]Sheet1!$A:$A,1,0),3)</f>
        <v>3</v>
      </c>
    </row>
    <row r="4130" spans="1:25" hidden="1" x14ac:dyDescent="0.2">
      <c r="A4130" s="28" t="s">
        <v>20664</v>
      </c>
      <c r="B4130" s="28" t="s">
        <v>20665</v>
      </c>
      <c r="C4130" s="39" t="s">
        <v>20776</v>
      </c>
      <c r="D4130" s="26" t="str">
        <f>[1]!b_calc_yield(A4130,日期设置!$B$2,F4130,1,R4130,1,O4130,L4130,S4130,)</f>
        <v>Fetching...</v>
      </c>
      <c r="E4130" s="26">
        <f t="shared" si="128"/>
        <v>11.593714774096719</v>
      </c>
      <c r="F4130" s="18">
        <f>[1]!b_dq_cleanprice($A4130,日期设置!B$2)</f>
        <v>100.35</v>
      </c>
      <c r="G4130" s="18" t="str">
        <f t="shared" si="129"/>
        <v>2.51 + 2.51</v>
      </c>
      <c r="H4130" s="27">
        <f>[1]!b_dq_pctchange($A4130,日期设置!$B$2,1)/100</f>
        <v>0</v>
      </c>
      <c r="I4130" s="26">
        <f>[1]!b_pq_pctchange(A4130,日期设置!$B$4,日期设置!$B$2,1)</f>
        <v>0</v>
      </c>
      <c r="J4130" s="26">
        <f>[1]!b_pq_pctchange(A4130,日期设置!$C$4,日期设置!$B$2,1)</f>
        <v>0</v>
      </c>
      <c r="K4130" s="52">
        <f>[1]!b_dq_amount($A4130,日期设置!B$2,2,10000)</f>
        <v>0</v>
      </c>
      <c r="L4130" s="26">
        <f>[1]!b_info_latestpar(A4130,日期设置!$B$2)</f>
        <v>100</v>
      </c>
      <c r="M4130" s="6">
        <f>[1]!b_info_outstandingbalance($A4130,日期设置!B$2)</f>
        <v>5</v>
      </c>
      <c r="N4130" s="7" t="str">
        <f>[1]!b_info_latestissurercreditrating2(A4130,日期设置!$B$2,"102","1")</f>
        <v>AAA</v>
      </c>
      <c r="O4130" s="8">
        <v>4.88</v>
      </c>
      <c r="P4130" s="9">
        <f>[1]!b_info_repurchasedate(A4130)</f>
        <v>0</v>
      </c>
      <c r="Q4130" s="8" t="s">
        <v>20818</v>
      </c>
      <c r="R4130" s="2" t="str">
        <f>IF((--IF(P4130=0,Q4130,P4130))&gt;(--日期设置!$B$2),IF(P4130=0,Q4130,P4130),Q4130)</f>
        <v>2023-09-25</v>
      </c>
      <c r="S4130" s="31" t="s">
        <v>16496</v>
      </c>
      <c r="T4130" s="8">
        <f>[1]!b_anal_ptmyear($A4130,日期设置!$B$2)</f>
        <v>2.5123287671232877</v>
      </c>
      <c r="U4130" s="8">
        <f>[1]!b_anal_termifexercise($A4130,日期设置!B$2)</f>
        <v>2.5123287671232877</v>
      </c>
      <c r="V4130" s="10">
        <f>[1]!b_dq_dirtyprice(A4130,日期设置!$B$2)</f>
        <v>102.7298</v>
      </c>
      <c r="W4130" s="11">
        <f>IF(U4130=0,ROUNDUP((Q4130-日期设置!$B$2)/365,0),ROUNDUP((R4130-日期设置!$B$2)/365,0))</f>
        <v>3</v>
      </c>
      <c r="X4130" s="18">
        <f>_xlfn.IFNA(VLOOKUP(A4130,过往入选债券!A:D,4,0),2)</f>
        <v>2</v>
      </c>
      <c r="Y4130">
        <f>_xlfn.IFNA(VLOOKUP(C4130,[2]Sheet1!$A:$A,1,0),3)</f>
        <v>3</v>
      </c>
    </row>
    <row r="4131" spans="1:25" hidden="1" x14ac:dyDescent="0.2">
      <c r="A4131" s="21" t="s">
        <v>612</v>
      </c>
      <c r="B4131" s="21" t="s">
        <v>613</v>
      </c>
      <c r="C4131" s="37" t="s">
        <v>609</v>
      </c>
      <c r="D4131" s="26" t="str">
        <f>[1]!b_calc_yield(A4131,日期设置!$B$2,F4131,1,R4131,1,O4131,L4131,S4131,)</f>
        <v>Fetching...</v>
      </c>
      <c r="E4131" s="26">
        <f t="shared" si="128"/>
        <v>3.4371678312378195</v>
      </c>
      <c r="F4131" s="18">
        <f>[1]!b_dq_cleanprice($A4131,日期设置!B$2)</f>
        <v>100.15470000000001</v>
      </c>
      <c r="G4131" s="18" t="str">
        <f t="shared" si="129"/>
        <v>0.72 + 0</v>
      </c>
      <c r="H4131" s="27">
        <f>[1]!b_dq_pctchange($A4131,日期设置!$B$2,1)/100</f>
        <v>0</v>
      </c>
      <c r="I4131" s="26">
        <f>[1]!b_pq_pctchange(A4131,日期设置!$B$4,日期设置!$B$2,1)</f>
        <v>-0.65673578213154482</v>
      </c>
      <c r="J4131" s="26">
        <f>[1]!b_pq_pctchange(A4131,日期设置!$C$4,日期设置!$B$2,1)</f>
        <v>-0.1752208949422113</v>
      </c>
      <c r="K4131" s="52">
        <f>[1]!b_dq_amount($A4131,日期设置!B$2,2,10000)</f>
        <v>0</v>
      </c>
      <c r="L4131" s="26">
        <f>[1]!b_info_latestpar(A4131,日期设置!$B$2)</f>
        <v>100</v>
      </c>
      <c r="M4131" s="6">
        <f>[1]!b_info_outstandingbalance($A4131,日期设置!B$2)</f>
        <v>5</v>
      </c>
      <c r="N4131" s="7">
        <f>[1]!b_info_latestissurercreditrating2(A4131,日期设置!$B$2,"102","1")</f>
        <v>0</v>
      </c>
      <c r="O4131" s="8">
        <v>5</v>
      </c>
      <c r="P4131" s="9">
        <f>[1]!b_info_repurchasedate(A4131)</f>
        <v>0</v>
      </c>
      <c r="Q4131" s="8" t="s">
        <v>17191</v>
      </c>
      <c r="R4131" s="2" t="str">
        <f>IF((--IF(P4131=0,Q4131,P4131))&gt;(--日期设置!$B$2),IF(P4131=0,Q4131,P4131),Q4131)</f>
        <v>2021-12-13</v>
      </c>
      <c r="S4131" s="2" t="s">
        <v>18634</v>
      </c>
      <c r="T4131" s="8">
        <f>[1]!b_anal_ptmyear($A4131,日期设置!$B$2)</f>
        <v>0.72876712328767124</v>
      </c>
      <c r="U4131" s="8">
        <f>[1]!b_anal_termifexercise($A4131,日期设置!B$2)</f>
        <v>0</v>
      </c>
      <c r="V4131" s="10">
        <f>[1]!b_dq_dirtyprice(A4131,日期设置!$B$2)</f>
        <v>101.51090000000001</v>
      </c>
      <c r="W4131" s="11">
        <f>IF(U4131=0,ROUNDUP((Q4131-日期设置!$B$2)/365,0),ROUNDUP((R4131-日期设置!$B$2)/365,0))</f>
        <v>1</v>
      </c>
      <c r="X4131" s="18">
        <f>_xlfn.IFNA(VLOOKUP(A4131,过往入选债券!A:D,4,0),2)</f>
        <v>2</v>
      </c>
      <c r="Y4131">
        <f>_xlfn.IFNA(VLOOKUP(C4131,[2]Sheet1!$A:$A,1,0),3)</f>
        <v>3</v>
      </c>
    </row>
    <row r="4132" spans="1:25" hidden="1" x14ac:dyDescent="0.2">
      <c r="A4132" s="28" t="s">
        <v>21930</v>
      </c>
      <c r="B4132" s="28" t="s">
        <v>22142</v>
      </c>
      <c r="C4132" s="39" t="s">
        <v>22143</v>
      </c>
      <c r="D4132" s="26" t="str">
        <f>[1]!b_calc_yield(A4132,日期设置!$B$2,F4132,1,R4132,1,O4132,L4132,S4132,)</f>
        <v>Fetching...</v>
      </c>
      <c r="E4132" s="26">
        <f t="shared" si="128"/>
        <v>8.1742492086432925</v>
      </c>
      <c r="F4132" s="18">
        <f>[1]!b_dq_cleanprice($A4132,日期设置!B$2)</f>
        <v>100.2813</v>
      </c>
      <c r="G4132" s="18" t="str">
        <f t="shared" si="129"/>
        <v>1.75 + 1.75</v>
      </c>
      <c r="H4132" s="27">
        <f>[1]!b_dq_pctchange($A4132,日期设置!$B$2,1)/100</f>
        <v>0</v>
      </c>
      <c r="I4132" s="26">
        <f>[1]!b_pq_pctchange(A4132,日期设置!$B$4,日期设置!$B$2,1)</f>
        <v>0</v>
      </c>
      <c r="J4132" s="26">
        <f>[1]!b_pq_pctchange(A4132,日期设置!$C$4,日期设置!$B$2,1)</f>
        <v>-0.18831398271134273</v>
      </c>
      <c r="K4132" s="52">
        <f>[1]!b_dq_amount($A4132,日期设置!B$2,2,10000)</f>
        <v>0</v>
      </c>
      <c r="L4132" s="26">
        <f>[1]!b_info_latestpar(A4132,日期设置!$B$2)</f>
        <v>100</v>
      </c>
      <c r="M4132" s="6">
        <f>[1]!b_info_outstandingbalance($A4132,日期设置!B$2)</f>
        <v>12</v>
      </c>
      <c r="N4132" s="7" t="str">
        <f>[1]!b_info_latestissurercreditrating2(A4132,日期设置!$B$2,"102","1")</f>
        <v>AA+</v>
      </c>
      <c r="O4132" s="43">
        <v>4.9000000000000004</v>
      </c>
      <c r="P4132" s="9">
        <f>[1]!b_info_repurchasedate(A4132)</f>
        <v>0</v>
      </c>
      <c r="Q4132" s="31" t="s">
        <v>17217</v>
      </c>
      <c r="R4132" s="2" t="str">
        <f>IF((--IF(P4132=0,Q4132,P4132))&gt;(--日期设置!$B$2),IF(P4132=0,Q4132,P4132),Q4132)</f>
        <v>2022-12-21</v>
      </c>
      <c r="S4132" s="31" t="s">
        <v>16465</v>
      </c>
      <c r="T4132" s="8">
        <f>[1]!b_anal_ptmyear($A4132,日期设置!$B$2)</f>
        <v>1.7506849315068493</v>
      </c>
      <c r="U4132" s="8">
        <f>[1]!b_anal_termifexercise($A4132,日期设置!B$2)</f>
        <v>1.7506849315068493</v>
      </c>
      <c r="V4132" s="10">
        <f>[1]!b_dq_dirtyprice(A4132,日期设置!$B$2)</f>
        <v>101.5029</v>
      </c>
      <c r="W4132" s="11">
        <f>IF(U4132=0,ROUNDUP((Q4132-日期设置!$B$2)/365,0),ROUNDUP((R4132-日期设置!$B$2)/365,0))</f>
        <v>2</v>
      </c>
      <c r="X4132" s="18">
        <f>_xlfn.IFNA(VLOOKUP(A4132,过往入选债券!A:D,4,0),2)</f>
        <v>2</v>
      </c>
      <c r="Y4132">
        <f>_xlfn.IFNA(VLOOKUP(C4132,[2]Sheet1!$A:$A,1,0),3)</f>
        <v>3</v>
      </c>
    </row>
    <row r="4133" spans="1:25" hidden="1" x14ac:dyDescent="0.2">
      <c r="A4133" s="21" t="s">
        <v>8868</v>
      </c>
      <c r="B4133" s="21" t="s">
        <v>8869</v>
      </c>
      <c r="C4133" s="37" t="s">
        <v>4078</v>
      </c>
      <c r="D4133" s="26" t="str">
        <f>[1]!b_calc_yield(A4133,日期设置!$B$2,F4133,1,R4133,1,O4133,L4133,S4133,)</f>
        <v>Fetching...</v>
      </c>
      <c r="E4133" s="26">
        <f t="shared" si="128"/>
        <v>1.6925356540480552</v>
      </c>
      <c r="F4133" s="18">
        <f>[1]!b_dq_cleanprice($A4133,日期设置!B$2)</f>
        <v>100.79989999999999</v>
      </c>
      <c r="G4133" s="18" t="str">
        <f t="shared" si="129"/>
        <v>1.35 + 0.36</v>
      </c>
      <c r="H4133" s="27">
        <f>[1]!b_dq_pctchange($A4133,日期设置!$B$2,1)/100</f>
        <v>0</v>
      </c>
      <c r="I4133" s="26">
        <f>[1]!b_pq_pctchange(A4133,日期设置!$B$4,日期设置!$B$2,1)</f>
        <v>0.20946582734527019</v>
      </c>
      <c r="J4133" s="26">
        <f>[1]!b_pq_pctchange(A4133,日期设置!$C$4,日期设置!$B$2,1)</f>
        <v>-0.81639601061108436</v>
      </c>
      <c r="K4133" s="52">
        <f>[1]!b_dq_amount($A4133,日期设置!B$2,2,10000)</f>
        <v>0</v>
      </c>
      <c r="L4133" s="26">
        <f>[1]!b_info_latestpar(A4133,日期设置!$B$2)</f>
        <v>100</v>
      </c>
      <c r="M4133" s="6">
        <f>[1]!b_info_outstandingbalance($A4133,日期设置!B$2)</f>
        <v>10</v>
      </c>
      <c r="N4133" s="7" t="str">
        <f>[1]!b_info_latestissurercreditrating2(A4133,日期设置!$B$2,"102","1")</f>
        <v>AA</v>
      </c>
      <c r="O4133" s="8">
        <v>7.2</v>
      </c>
      <c r="P4133" s="9" t="str">
        <f>[1]!b_info_repurchasedate(A4133)</f>
        <v>2021-08-02</v>
      </c>
      <c r="Q4133" s="8" t="s">
        <v>17056</v>
      </c>
      <c r="R4133" s="2" t="str">
        <f>IF((--IF(P4133=0,Q4133,P4133))&gt;(--日期设置!$B$2),IF(P4133=0,Q4133,P4133),Q4133)</f>
        <v>2021-08-02</v>
      </c>
      <c r="S4133" s="2" t="s">
        <v>18055</v>
      </c>
      <c r="T4133" s="8">
        <f>[1]!b_anal_ptmyear($A4133,日期设置!$B$2)</f>
        <v>1.3589041095890411</v>
      </c>
      <c r="U4133" s="8">
        <f>[1]!b_anal_termifexercise($A4133,日期设置!B$2)</f>
        <v>0.36438356164383562</v>
      </c>
      <c r="V4133" s="10">
        <f>[1]!b_dq_dirtyprice(A4133,日期设置!$B$2)</f>
        <v>105.4158</v>
      </c>
      <c r="W4133" s="11">
        <f>IF(U4133=0,ROUNDUP((Q4133-日期设置!$B$2)/365,0),ROUNDUP((R4133-日期设置!$B$2)/365,0))</f>
        <v>1</v>
      </c>
      <c r="X4133" s="18">
        <f>_xlfn.IFNA(VLOOKUP(A4133,过往入选债券!A:D,4,0),2)</f>
        <v>2</v>
      </c>
      <c r="Y4133">
        <f>_xlfn.IFNA(VLOOKUP(C4133,[2]Sheet1!$A:$A,1,0),3)</f>
        <v>3</v>
      </c>
    </row>
    <row r="4134" spans="1:25" hidden="1" x14ac:dyDescent="0.2">
      <c r="A4134" s="21" t="s">
        <v>9955</v>
      </c>
      <c r="B4134" s="21" t="s">
        <v>9956</v>
      </c>
      <c r="C4134" s="37" t="s">
        <v>461</v>
      </c>
      <c r="D4134" s="26" t="str">
        <f>[1]!b_calc_yield(A4134,日期设置!$B$2,F4134,1,R4134,1,O4134,L4134,S4134,)</f>
        <v>Fetching...</v>
      </c>
      <c r="E4134" s="26">
        <f t="shared" si="128"/>
        <v>9.1316956842456332</v>
      </c>
      <c r="F4134" s="18">
        <f>[1]!b_dq_cleanprice($A4134,日期设置!B$2)</f>
        <v>98.7</v>
      </c>
      <c r="G4134" s="18" t="str">
        <f t="shared" si="129"/>
        <v>1.93 + 0</v>
      </c>
      <c r="H4134" s="27">
        <f>[1]!b_dq_pctchange($A4134,日期设置!$B$2,1)/100</f>
        <v>0</v>
      </c>
      <c r="I4134" s="26">
        <f>[1]!b_pq_pctchange(A4134,日期设置!$B$4,日期设置!$B$2,1)</f>
        <v>-0.18244262765926481</v>
      </c>
      <c r="J4134" s="26">
        <f>[1]!b_pq_pctchange(A4134,日期设置!$C$4,日期设置!$B$2,1)</f>
        <v>-0.47794784923468225</v>
      </c>
      <c r="K4134" s="52">
        <f>[1]!b_dq_amount($A4134,日期设置!B$2,2,10000)</f>
        <v>0</v>
      </c>
      <c r="L4134" s="26">
        <f>[1]!b_info_latestpar(A4134,日期设置!$B$2)</f>
        <v>100</v>
      </c>
      <c r="M4134" s="6">
        <f>[1]!b_info_outstandingbalance($A4134,日期设置!B$2)</f>
        <v>10</v>
      </c>
      <c r="N4134" s="7" t="str">
        <f>[1]!b_info_latestissurercreditrating2(A4134,日期设置!$B$2,"102","1")</f>
        <v>AA+</v>
      </c>
      <c r="O4134" s="8">
        <v>4</v>
      </c>
      <c r="P4134" s="9">
        <f>[1]!b_info_repurchasedate(A4134)</f>
        <v>0</v>
      </c>
      <c r="Q4134" s="8" t="s">
        <v>17203</v>
      </c>
      <c r="R4134" s="2" t="str">
        <f>IF((--IF(P4134=0,Q4134,P4134))&gt;(--日期设置!$B$2),IF(P4134=0,Q4134,P4134),Q4134)</f>
        <v>2023-02-26</v>
      </c>
      <c r="S4134" s="2" t="s">
        <v>18783</v>
      </c>
      <c r="T4134" s="8">
        <f>[1]!b_anal_ptmyear($A4134,日期设置!$B$2)</f>
        <v>1.9342465753424658</v>
      </c>
      <c r="U4134" s="8">
        <f>[1]!b_anal_termifexercise($A4134,日期设置!B$2)</f>
        <v>0</v>
      </c>
      <c r="V4134" s="10">
        <f>[1]!b_dq_dirtyprice(A4134,日期设置!$B$2)</f>
        <v>98.962999999999994</v>
      </c>
      <c r="W4134" s="11">
        <f>IF(U4134=0,ROUNDUP((Q4134-日期设置!$B$2)/365,0),ROUNDUP((R4134-日期设置!$B$2)/365,0))</f>
        <v>2</v>
      </c>
      <c r="X4134" s="18">
        <f>_xlfn.IFNA(VLOOKUP(A4134,过往入选债券!A:D,4,0),2)</f>
        <v>2</v>
      </c>
      <c r="Y4134">
        <f>_xlfn.IFNA(VLOOKUP(C4134,[2]Sheet1!$A:$A,1,0),3)</f>
        <v>3</v>
      </c>
    </row>
    <row r="4135" spans="1:25" hidden="1" x14ac:dyDescent="0.2">
      <c r="A4135" s="28" t="s">
        <v>21378</v>
      </c>
      <c r="B4135" s="28" t="s">
        <v>21379</v>
      </c>
      <c r="C4135" s="39" t="s">
        <v>21694</v>
      </c>
      <c r="D4135" s="26" t="str">
        <f>[1]!b_calc_yield(A4135,日期设置!$B$2,F4135,1,R4135,1,O4135,L4135,S4135,)</f>
        <v>Fetching...</v>
      </c>
      <c r="E4135" s="26">
        <f t="shared" si="128"/>
        <v>12.17151519187154</v>
      </c>
      <c r="F4135" s="18">
        <f>[1]!b_dq_cleanprice($A4135,日期设置!B$2)</f>
        <v>100.3</v>
      </c>
      <c r="G4135" s="18" t="str">
        <f t="shared" si="129"/>
        <v>2.62 + 2.62</v>
      </c>
      <c r="H4135" s="27">
        <f>[1]!b_dq_pctchange($A4135,日期设置!$B$2,1)/100</f>
        <v>0</v>
      </c>
      <c r="I4135" s="26">
        <f>[1]!b_pq_pctchange(A4135,日期设置!$B$4,日期设置!$B$2,1)</f>
        <v>0</v>
      </c>
      <c r="J4135" s="26">
        <f>[1]!b_pq_pctchange(A4135,日期设置!$C$4,日期设置!$B$2,1)</f>
        <v>-0.10825755138747829</v>
      </c>
      <c r="K4135" s="52">
        <f>[1]!b_dq_amount($A4135,日期设置!B$2,2,10000)</f>
        <v>0</v>
      </c>
      <c r="L4135" s="26">
        <f>[1]!b_info_latestpar(A4135,日期设置!$B$2)</f>
        <v>100</v>
      </c>
      <c r="M4135" s="6">
        <f>[1]!b_info_outstandingbalance($A4135,日期设置!B$2)</f>
        <v>10</v>
      </c>
      <c r="N4135" s="7" t="str">
        <f>[1]!b_info_latestissurercreditrating2(A4135,日期设置!$B$2,"102","1")</f>
        <v>AA+</v>
      </c>
      <c r="O4135" s="43">
        <v>4.8499999999999996</v>
      </c>
      <c r="P4135" s="9">
        <f>[1]!b_info_repurchasedate(A4135)</f>
        <v>0</v>
      </c>
      <c r="Q4135" s="31" t="s">
        <v>16189</v>
      </c>
      <c r="R4135" s="2" t="str">
        <f>IF((--IF(P4135=0,Q4135,P4135))&gt;(--日期设置!$B$2),IF(P4135=0,Q4135,P4135),Q4135)</f>
        <v>2023-11-05</v>
      </c>
      <c r="S4135" s="31" t="s">
        <v>21681</v>
      </c>
      <c r="T4135" s="8">
        <f>[1]!b_anal_ptmyear($A4135,日期设置!$B$2)</f>
        <v>2.6246575342465754</v>
      </c>
      <c r="U4135" s="8">
        <f>[1]!b_anal_termifexercise($A4135,日期设置!B$2)</f>
        <v>2.6246575342465754</v>
      </c>
      <c r="V4135" s="10">
        <f>[1]!b_dq_dirtyprice(A4135,日期设置!$B$2)</f>
        <v>102.1204</v>
      </c>
      <c r="W4135" s="11">
        <f>IF(U4135=0,ROUNDUP((Q4135-日期设置!$B$2)/365,0),ROUNDUP((R4135-日期设置!$B$2)/365,0))</f>
        <v>3</v>
      </c>
      <c r="X4135" s="18">
        <f>_xlfn.IFNA(VLOOKUP(A4135,过往入选债券!A:D,4,0),2)</f>
        <v>2</v>
      </c>
      <c r="Y4135">
        <f>_xlfn.IFNA(VLOOKUP(C4135,[2]Sheet1!$A:$A,1,0),3)</f>
        <v>3</v>
      </c>
    </row>
    <row r="4136" spans="1:25" hidden="1" x14ac:dyDescent="0.2">
      <c r="A4136" s="21" t="s">
        <v>3467</v>
      </c>
      <c r="B4136" s="21" t="s">
        <v>3468</v>
      </c>
      <c r="C4136" s="37" t="s">
        <v>26</v>
      </c>
      <c r="D4136" s="26" t="str">
        <f>[1]!b_calc_yield(A4136,日期设置!$B$2,F4136,1,R4136,1,O4136,L4136,S4136,)</f>
        <v>Fetching...</v>
      </c>
      <c r="E4136" s="26">
        <f t="shared" si="128"/>
        <v>6.9719451486764283</v>
      </c>
      <c r="F4136" s="18">
        <f>[1]!b_dq_cleanprice($A4136,日期设置!B$2)</f>
        <v>100.37860000000001</v>
      </c>
      <c r="G4136" s="18" t="str">
        <f t="shared" si="129"/>
        <v>1.50 + 0</v>
      </c>
      <c r="H4136" s="27">
        <f>[1]!b_dq_pctchange($A4136,日期设置!$B$2,1)/100</f>
        <v>0</v>
      </c>
      <c r="I4136" s="26">
        <f>[1]!b_pq_pctchange(A4136,日期设置!$B$4,日期设置!$B$2,1)</f>
        <v>0</v>
      </c>
      <c r="J4136" s="26">
        <f>[1]!b_pq_pctchange(A4136,日期设置!$C$4,日期设置!$B$2,1)</f>
        <v>0.11869187589018883</v>
      </c>
      <c r="K4136" s="52">
        <f>[1]!b_dq_amount($A4136,日期设置!B$2,2,10000)</f>
        <v>0</v>
      </c>
      <c r="L4136" s="26">
        <f>[1]!b_info_latestpar(A4136,日期设置!$B$2)</f>
        <v>100</v>
      </c>
      <c r="M4136" s="6">
        <f>[1]!b_info_outstandingbalance($A4136,日期设置!B$2)</f>
        <v>10</v>
      </c>
      <c r="N4136" s="7">
        <f>[1]!b_info_latestissurercreditrating2(A4136,日期设置!$B$2,"102","1")</f>
        <v>0</v>
      </c>
      <c r="O4136" s="8">
        <v>5</v>
      </c>
      <c r="P4136" s="9">
        <f>[1]!b_info_repurchasedate(A4136)</f>
        <v>0</v>
      </c>
      <c r="Q4136" s="8" t="s">
        <v>16640</v>
      </c>
      <c r="R4136" s="2" t="str">
        <f>IF((--IF(P4136=0,Q4136,P4136))&gt;(--日期设置!$B$2),IF(P4136=0,Q4136,P4136),Q4136)</f>
        <v>2022-09-24</v>
      </c>
      <c r="S4136" s="2" t="s">
        <v>17874</v>
      </c>
      <c r="T4136" s="8">
        <f>[1]!b_anal_ptmyear($A4136,日期设置!$B$2)</f>
        <v>1.5095890410958903</v>
      </c>
      <c r="U4136" s="8">
        <f>[1]!b_anal_termifexercise($A4136,日期设置!B$2)</f>
        <v>0</v>
      </c>
      <c r="V4136" s="10">
        <f>[1]!b_dq_dirtyprice(A4136,日期设置!$B$2)</f>
        <v>102.83069999999999</v>
      </c>
      <c r="W4136" s="11">
        <f>IF(U4136=0,ROUNDUP((Q4136-日期设置!$B$2)/365,0),ROUNDUP((R4136-日期设置!$B$2)/365,0))</f>
        <v>2</v>
      </c>
      <c r="X4136" s="18">
        <f>_xlfn.IFNA(VLOOKUP(A4136,过往入选债券!A:D,4,0),2)</f>
        <v>2</v>
      </c>
      <c r="Y4136">
        <f>_xlfn.IFNA(VLOOKUP(C4136,[2]Sheet1!$A:$A,1,0),3)</f>
        <v>3</v>
      </c>
    </row>
    <row r="4137" spans="1:25" hidden="1" x14ac:dyDescent="0.2">
      <c r="A4137" s="21" t="s">
        <v>13357</v>
      </c>
      <c r="B4137" s="21" t="s">
        <v>13358</v>
      </c>
      <c r="C4137" s="37" t="s">
        <v>13359</v>
      </c>
      <c r="D4137" s="26" t="str">
        <f>[1]!b_calc_yield(A4137,日期设置!$B$2,F4137,1,R4137,1,O4137,L4137,S4137,)</f>
        <v>Fetching...</v>
      </c>
      <c r="E4137" s="26">
        <f t="shared" si="128"/>
        <v>21.8478085220164</v>
      </c>
      <c r="F4137" s="18">
        <f>[1]!b_dq_cleanprice($A4137,日期设置!B$2)</f>
        <v>58.549700000000001</v>
      </c>
      <c r="G4137" s="18" t="str">
        <f t="shared" si="129"/>
        <v>2.43 + 0</v>
      </c>
      <c r="H4137" s="27">
        <f>[1]!b_dq_pctchange($A4137,日期设置!$B$2,1)/100</f>
        <v>0</v>
      </c>
      <c r="I4137" s="26">
        <f>[1]!b_pq_pctchange(A4137,日期设置!$B$4,日期设置!$B$2,1)</f>
        <v>5.1241145956990126E-3</v>
      </c>
      <c r="J4137" s="26">
        <f>[1]!b_pq_pctchange(A4137,日期设置!$C$4,日期设置!$B$2,1)</f>
        <v>1.4388626314987052</v>
      </c>
      <c r="K4137" s="52">
        <f>[1]!b_dq_amount($A4137,日期设置!B$2,2,10000)</f>
        <v>0</v>
      </c>
      <c r="L4137" s="26">
        <f>[1]!b_info_latestpar(A4137,日期设置!$B$2)</f>
        <v>60</v>
      </c>
      <c r="M4137" s="6">
        <f>[1]!b_info_outstandingbalance($A4137,日期设置!B$2)</f>
        <v>4.0199999999999996</v>
      </c>
      <c r="N4137" s="7" t="str">
        <f>[1]!b_info_latestissurercreditrating2(A4137,日期设置!$B$2,"102","1")</f>
        <v>AA</v>
      </c>
      <c r="O4137" s="8">
        <v>4.38</v>
      </c>
      <c r="P4137" s="9">
        <f>[1]!b_info_repurchasedate(A4137)</f>
        <v>0</v>
      </c>
      <c r="Q4137" s="8" t="s">
        <v>16569</v>
      </c>
      <c r="R4137" s="2" t="str">
        <f>IF((--IF(P4137=0,Q4137,P4137))&gt;(--日期设置!$B$2),IF(P4137=0,Q4137,P4137),Q4137)</f>
        <v>2023-08-29</v>
      </c>
      <c r="S4137" s="2" t="s">
        <v>18807</v>
      </c>
      <c r="T4137" s="8">
        <f>[1]!b_anal_ptmyear($A4137,日期设置!$B$2)</f>
        <v>2.4383561643835616</v>
      </c>
      <c r="U4137" s="8">
        <f>[1]!b_anal_termifexercise($A4137,日期设置!B$2)</f>
        <v>0</v>
      </c>
      <c r="V4137" s="10">
        <f>[1]!b_dq_dirtyprice(A4137,日期设置!$B$2)</f>
        <v>60.025700000000001</v>
      </c>
      <c r="W4137" s="11">
        <f>IF(U4137=0,ROUNDUP((Q4137-日期设置!$B$2)/365,0),ROUNDUP((R4137-日期设置!$B$2)/365,0))</f>
        <v>3</v>
      </c>
      <c r="X4137" s="18">
        <f>_xlfn.IFNA(VLOOKUP(A4137,过往入选债券!A:D,4,0),2)</f>
        <v>2</v>
      </c>
      <c r="Y4137">
        <f>_xlfn.IFNA(VLOOKUP(C4137,[2]Sheet1!$A:$A,1,0),3)</f>
        <v>3</v>
      </c>
    </row>
    <row r="4138" spans="1:25" hidden="1" x14ac:dyDescent="0.2">
      <c r="A4138" s="21" t="s">
        <v>9544</v>
      </c>
      <c r="B4138" s="21" t="s">
        <v>9545</v>
      </c>
      <c r="C4138" s="37" t="s">
        <v>6307</v>
      </c>
      <c r="D4138" s="26" t="str">
        <f>[1]!b_calc_yield(A4138,日期设置!$B$2,F4138,1,R4138,1,O4138,L4138,S4138,)</f>
        <v>Fetching...</v>
      </c>
      <c r="E4138" s="26">
        <f t="shared" si="128"/>
        <v>3.1509341161223947</v>
      </c>
      <c r="F4138" s="18">
        <f>[1]!b_dq_cleanprice($A4138,日期设置!B$2)</f>
        <v>100.58159999999999</v>
      </c>
      <c r="G4138" s="18" t="str">
        <f t="shared" si="129"/>
        <v>1.66 + 0.67</v>
      </c>
      <c r="H4138" s="27">
        <f>[1]!b_dq_pctchange($A4138,日期设置!$B$2,1)/100</f>
        <v>0</v>
      </c>
      <c r="I4138" s="26">
        <f>[1]!b_pq_pctchange(A4138,日期设置!$B$4,日期设置!$B$2,1)</f>
        <v>0</v>
      </c>
      <c r="J4138" s="26">
        <f>[1]!b_pq_pctchange(A4138,日期设置!$C$4,日期设置!$B$2,1)</f>
        <v>0</v>
      </c>
      <c r="K4138" s="52">
        <f>[1]!b_dq_amount($A4138,日期设置!B$2,2,10000)</f>
        <v>0</v>
      </c>
      <c r="L4138" s="26">
        <f>[1]!b_info_latestpar(A4138,日期设置!$B$2)</f>
        <v>100</v>
      </c>
      <c r="M4138" s="6">
        <f>[1]!b_info_outstandingbalance($A4138,日期设置!B$2)</f>
        <v>2</v>
      </c>
      <c r="N4138" s="7" t="str">
        <f>[1]!b_info_latestissurercreditrating2(A4138,日期设置!$B$2,"102","1")</f>
        <v>AA</v>
      </c>
      <c r="O4138" s="8">
        <v>5.7</v>
      </c>
      <c r="P4138" s="9" t="str">
        <f>[1]!b_info_repurchasedate(A4138)</f>
        <v>2021-11-22</v>
      </c>
      <c r="Q4138" s="8" t="s">
        <v>15990</v>
      </c>
      <c r="R4138" s="2" t="str">
        <f>IF((--IF(P4138=0,Q4138,P4138))&gt;(--日期设置!$B$2),IF(P4138=0,Q4138,P4138),Q4138)</f>
        <v>2021-11-22</v>
      </c>
      <c r="S4138" s="2" t="s">
        <v>18463</v>
      </c>
      <c r="T4138" s="8">
        <f>[1]!b_anal_ptmyear($A4138,日期设置!$B$2)</f>
        <v>1.6684931506849314</v>
      </c>
      <c r="U4138" s="8">
        <f>[1]!b_anal_termifexercise($A4138,日期设置!B$2)</f>
        <v>0.67123287671232879</v>
      </c>
      <c r="V4138" s="10">
        <f>[1]!b_dq_dirtyprice(A4138,日期设置!$B$2)</f>
        <v>102.4712</v>
      </c>
      <c r="W4138" s="11">
        <f>IF(U4138=0,ROUNDUP((Q4138-日期设置!$B$2)/365,0),ROUNDUP((R4138-日期设置!$B$2)/365,0))</f>
        <v>1</v>
      </c>
      <c r="X4138" s="18">
        <f>_xlfn.IFNA(VLOOKUP(A4138,过往入选债券!A:D,4,0),2)</f>
        <v>2</v>
      </c>
      <c r="Y4138" s="45">
        <f>_xlfn.IFNA(VLOOKUP(C4138,[2]Sheet1!$A:$A,1,0),3)</f>
        <v>3</v>
      </c>
    </row>
    <row r="4139" spans="1:25" hidden="1" x14ac:dyDescent="0.2">
      <c r="A4139" s="28" t="s">
        <v>21074</v>
      </c>
      <c r="B4139" s="28" t="s">
        <v>21075</v>
      </c>
      <c r="C4139" s="39" t="s">
        <v>353</v>
      </c>
      <c r="D4139" s="26" t="str">
        <f>[1]!b_calc_yield(A4139,日期设置!$B$2,F4139,1,R4139,1,O4139,L4139,S4139,)</f>
        <v>Fetching...</v>
      </c>
      <c r="E4139" s="26">
        <f t="shared" si="128"/>
        <v>12.066664276123662</v>
      </c>
      <c r="F4139" s="18">
        <f>[1]!b_dq_cleanprice($A4139,日期设置!B$2)</f>
        <v>98.681899999999999</v>
      </c>
      <c r="G4139" s="18" t="str">
        <f t="shared" si="129"/>
        <v>2.58 + 0</v>
      </c>
      <c r="H4139" s="27">
        <f>[1]!b_dq_pctchange($A4139,日期设置!$B$2,1)/100</f>
        <v>0</v>
      </c>
      <c r="I4139" s="26">
        <f>[1]!b_pq_pctchange(A4139,日期设置!$B$4,日期设置!$B$2,1)</f>
        <v>0</v>
      </c>
      <c r="J4139" s="26">
        <f>[1]!b_pq_pctchange(A4139,日期设置!$C$4,日期设置!$B$2,1)</f>
        <v>0</v>
      </c>
      <c r="K4139" s="52">
        <f>[1]!b_dq_amount($A4139,日期设置!B$2,2,10000)</f>
        <v>0</v>
      </c>
      <c r="L4139" s="26">
        <f>[1]!b_info_latestpar(A4139,日期设置!$B$2)</f>
        <v>100</v>
      </c>
      <c r="M4139" s="6">
        <f>[1]!b_info_outstandingbalance($A4139,日期设置!B$2)</f>
        <v>10</v>
      </c>
      <c r="N4139" s="7" t="str">
        <f>[1]!b_info_latestissurercreditrating2(A4139,日期设置!$B$2,"102","1")</f>
        <v>AAA</v>
      </c>
      <c r="O4139" s="8">
        <v>4.17</v>
      </c>
      <c r="P4139" s="9">
        <f>[1]!b_info_repurchasedate(A4139)</f>
        <v>0</v>
      </c>
      <c r="Q4139" s="8" t="s">
        <v>16017</v>
      </c>
      <c r="R4139" s="2" t="str">
        <f>IF((--IF(P4139=0,Q4139,P4139))&gt;(--日期设置!$B$2),IF(P4139=0,Q4139,P4139),Q4139)</f>
        <v>2023-10-23</v>
      </c>
      <c r="S4139" s="31" t="s">
        <v>16008</v>
      </c>
      <c r="T4139" s="8">
        <f>[1]!b_anal_ptmyear($A4139,日期设置!$B$2)</f>
        <v>2.5890410958904111</v>
      </c>
      <c r="U4139" s="8">
        <f>[1]!b_anal_termifexercise($A4139,日期设置!B$2)</f>
        <v>0</v>
      </c>
      <c r="V4139" s="10">
        <f>[1]!b_dq_dirtyprice(A4139,日期设置!$B$2)</f>
        <v>100.3956</v>
      </c>
      <c r="W4139" s="11">
        <f>IF(U4139=0,ROUNDUP((Q4139-日期设置!$B$2)/365,0),ROUNDUP((R4139-日期设置!$B$2)/365,0))</f>
        <v>3</v>
      </c>
      <c r="X4139" s="18">
        <f>_xlfn.IFNA(VLOOKUP(A4139,过往入选债券!A:D,4,0),2)</f>
        <v>2</v>
      </c>
      <c r="Y4139">
        <f>_xlfn.IFNA(VLOOKUP(C4139,[2]Sheet1!$A:$A,1,0),3)</f>
        <v>3</v>
      </c>
    </row>
    <row r="4140" spans="1:25" hidden="1" x14ac:dyDescent="0.2">
      <c r="A4140" s="21" t="s">
        <v>13580</v>
      </c>
      <c r="B4140" s="21" t="s">
        <v>13581</v>
      </c>
      <c r="C4140" s="37" t="s">
        <v>13453</v>
      </c>
      <c r="D4140" s="26" t="str">
        <f>[1]!b_calc_yield(A4140,日期设置!$B$2,F4140,1,R4140,1,O4140,L4140,S4140,)</f>
        <v>Fetching...</v>
      </c>
      <c r="E4140" s="26">
        <f t="shared" si="128"/>
        <v>23.695476336088682</v>
      </c>
      <c r="F4140" s="18">
        <f>[1]!b_dq_cleanprice($A4140,日期设置!B$2)</f>
        <v>59.95</v>
      </c>
      <c r="G4140" s="18" t="str">
        <f t="shared" si="129"/>
        <v>2.71 + 0</v>
      </c>
      <c r="H4140" s="27">
        <f>[1]!b_dq_pctchange($A4140,日期设置!$B$2,1)/100</f>
        <v>0</v>
      </c>
      <c r="I4140" s="26">
        <f>[1]!b_pq_pctchange(A4140,日期设置!$B$4,日期设置!$B$2,1)</f>
        <v>0</v>
      </c>
      <c r="J4140" s="26">
        <f>[1]!b_pq_pctchange(A4140,日期设置!$C$4,日期设置!$B$2,1)</f>
        <v>-0.2691651223220724</v>
      </c>
      <c r="K4140" s="52">
        <f>[1]!b_dq_amount($A4140,日期设置!B$2,2,10000)</f>
        <v>0</v>
      </c>
      <c r="L4140" s="26">
        <f>[1]!b_info_latestpar(A4140,日期设置!$B$2)</f>
        <v>60</v>
      </c>
      <c r="M4140" s="6">
        <f>[1]!b_info_outstandingbalance($A4140,日期设置!B$2)</f>
        <v>5.4</v>
      </c>
      <c r="N4140" s="7" t="str">
        <f>[1]!b_info_latestissurercreditrating2(A4140,日期设置!$B$2,"102","1")</f>
        <v>AA</v>
      </c>
      <c r="O4140" s="8">
        <v>5.08</v>
      </c>
      <c r="P4140" s="9">
        <f>[1]!b_info_repurchasedate(A4140)</f>
        <v>0</v>
      </c>
      <c r="Q4140" s="8" t="s">
        <v>16360</v>
      </c>
      <c r="R4140" s="2" t="str">
        <f>IF((--IF(P4140=0,Q4140,P4140))&gt;(--日期设置!$B$2),IF(P4140=0,Q4140,P4140),Q4140)</f>
        <v>2023-12-07</v>
      </c>
      <c r="S4140" s="2" t="s">
        <v>18592</v>
      </c>
      <c r="T4140" s="8">
        <f>[1]!b_anal_ptmyear($A4140,日期设置!$B$2)</f>
        <v>2.7123287671232879</v>
      </c>
      <c r="U4140" s="8">
        <f>[1]!b_anal_termifexercise($A4140,日期设置!B$2)</f>
        <v>0</v>
      </c>
      <c r="V4140" s="10">
        <f>[1]!b_dq_dirtyprice(A4140,日期设置!$B$2)</f>
        <v>60.826799999999999</v>
      </c>
      <c r="W4140" s="11">
        <f>IF(U4140=0,ROUNDUP((Q4140-日期设置!$B$2)/365,0),ROUNDUP((R4140-日期设置!$B$2)/365,0))</f>
        <v>3</v>
      </c>
      <c r="X4140" s="18">
        <f>_xlfn.IFNA(VLOOKUP(A4140,过往入选债券!A:D,4,0),2)</f>
        <v>2</v>
      </c>
      <c r="Y4140">
        <f>_xlfn.IFNA(VLOOKUP(C4140,[2]Sheet1!$A:$A,1,0),3)</f>
        <v>3</v>
      </c>
    </row>
    <row r="4141" spans="1:25" hidden="1" x14ac:dyDescent="0.2">
      <c r="A4141" s="21" t="s">
        <v>9998</v>
      </c>
      <c r="B4141" s="21" t="s">
        <v>9999</v>
      </c>
      <c r="C4141" s="37" t="s">
        <v>33</v>
      </c>
      <c r="D4141" s="26" t="str">
        <f>[1]!b_calc_yield(A4141,日期设置!$B$2,F4141,1,R4141,1,O4141,L4141,S4141,)</f>
        <v>Fetching...</v>
      </c>
      <c r="E4141" s="26">
        <f t="shared" si="128"/>
        <v>18.660781797476766</v>
      </c>
      <c r="F4141" s="18">
        <f>[1]!b_dq_cleanprice($A4141,日期设置!B$2)</f>
        <v>98.013199999999998</v>
      </c>
      <c r="G4141" s="18" t="str">
        <f t="shared" si="129"/>
        <v>3.93 + 0</v>
      </c>
      <c r="H4141" s="27">
        <f>[1]!b_dq_pctchange($A4141,日期设置!$B$2,1)/100</f>
        <v>0</v>
      </c>
      <c r="I4141" s="26">
        <f>[1]!b_pq_pctchange(A4141,日期设置!$B$4,日期设置!$B$2,1)</f>
        <v>0</v>
      </c>
      <c r="J4141" s="26">
        <f>[1]!b_pq_pctchange(A4141,日期设置!$C$4,日期设置!$B$2,1)</f>
        <v>-0.48562566312829469</v>
      </c>
      <c r="K4141" s="52">
        <f>[1]!b_dq_amount($A4141,日期设置!B$2,2,10000)</f>
        <v>0</v>
      </c>
      <c r="L4141" s="26">
        <f>[1]!b_info_latestpar(A4141,日期设置!$B$2)</f>
        <v>100</v>
      </c>
      <c r="M4141" s="6">
        <f>[1]!b_info_outstandingbalance($A4141,日期设置!B$2)</f>
        <v>10</v>
      </c>
      <c r="N4141" s="7" t="str">
        <f>[1]!b_info_latestissurercreditrating2(A4141,日期设置!$B$2,"102","1")</f>
        <v>AA+</v>
      </c>
      <c r="O4141" s="8">
        <v>4.1500000000000004</v>
      </c>
      <c r="P4141" s="9">
        <f>[1]!b_info_repurchasedate(A4141)</f>
        <v>0</v>
      </c>
      <c r="Q4141" s="8" t="s">
        <v>16921</v>
      </c>
      <c r="R4141" s="2" t="str">
        <f>IF((--IF(P4141=0,Q4141,P4141))&gt;(--日期设置!$B$2),IF(P4141=0,Q4141,P4141),Q4141)</f>
        <v>2025-02-28</v>
      </c>
      <c r="S4141" s="2" t="s">
        <v>17924</v>
      </c>
      <c r="T4141" s="8">
        <f>[1]!b_anal_ptmyear($A4141,日期设置!$B$2)</f>
        <v>3.9397260273972603</v>
      </c>
      <c r="U4141" s="8">
        <f>[1]!b_anal_termifexercise($A4141,日期设置!B$2)</f>
        <v>0</v>
      </c>
      <c r="V4141" s="10">
        <f>[1]!b_dq_dirtyprice(A4141,日期设置!$B$2)</f>
        <v>98.263300000000001</v>
      </c>
      <c r="W4141" s="11">
        <f>IF(U4141=0,ROUNDUP((Q4141-日期设置!$B$2)/365,0),ROUNDUP((R4141-日期设置!$B$2)/365,0))</f>
        <v>4</v>
      </c>
      <c r="X4141" s="18">
        <f>_xlfn.IFNA(VLOOKUP(A4141,过往入选债券!A:D,4,0),2)</f>
        <v>2</v>
      </c>
      <c r="Y4141">
        <f>_xlfn.IFNA(VLOOKUP(C4141,[2]Sheet1!$A:$A,1,0),3)</f>
        <v>3</v>
      </c>
    </row>
    <row r="4142" spans="1:25" hidden="1" x14ac:dyDescent="0.2">
      <c r="A4142" s="21" t="s">
        <v>3843</v>
      </c>
      <c r="B4142" s="21" t="s">
        <v>3844</v>
      </c>
      <c r="C4142" s="37" t="s">
        <v>3845</v>
      </c>
      <c r="D4142" s="26" t="str">
        <f>[1]!b_calc_yield(A4142,日期设置!$B$2,F4142,1,R4142,1,O4142,L4142,S4142,)</f>
        <v>Fetching...</v>
      </c>
      <c r="E4142" s="26">
        <f t="shared" si="128"/>
        <v>8.5803197428121258</v>
      </c>
      <c r="F4142" s="18">
        <f>[1]!b_dq_cleanprice($A4142,日期设置!B$2)</f>
        <v>100.22069999999999</v>
      </c>
      <c r="G4142" s="18" t="str">
        <f t="shared" si="129"/>
        <v>1.83 + 0</v>
      </c>
      <c r="H4142" s="27">
        <f>[1]!b_dq_pctchange($A4142,日期设置!$B$2,1)/100</f>
        <v>0</v>
      </c>
      <c r="I4142" s="26">
        <f>[1]!b_pq_pctchange(A4142,日期设置!$B$4,日期设置!$B$2,1)</f>
        <v>0</v>
      </c>
      <c r="J4142" s="26">
        <f>[1]!b_pq_pctchange(A4142,日期设置!$C$4,日期设置!$B$2,1)</f>
        <v>0</v>
      </c>
      <c r="K4142" s="52">
        <f>[1]!b_dq_amount($A4142,日期设置!B$2,2,10000)</f>
        <v>0</v>
      </c>
      <c r="L4142" s="26">
        <f>[1]!b_info_latestpar(A4142,日期设置!$B$2)</f>
        <v>100</v>
      </c>
      <c r="M4142" s="6">
        <f>[1]!b_info_outstandingbalance($A4142,日期设置!B$2)</f>
        <v>3.6</v>
      </c>
      <c r="N4142" s="7">
        <f>[1]!b_info_latestissurercreditrating2(A4142,日期设置!$B$2,"102","1")</f>
        <v>0</v>
      </c>
      <c r="O4142" s="8">
        <v>4.8499999999999996</v>
      </c>
      <c r="P4142" s="9">
        <f>[1]!b_info_repurchasedate(A4142)</f>
        <v>0</v>
      </c>
      <c r="Q4142" s="8" t="s">
        <v>16503</v>
      </c>
      <c r="R4142" s="2" t="str">
        <f>IF((--IF(P4142=0,Q4142,P4142))&gt;(--日期设置!$B$2),IF(P4142=0,Q4142,P4142),Q4142)</f>
        <v>2023-01-20</v>
      </c>
      <c r="S4142" s="2" t="s">
        <v>18258</v>
      </c>
      <c r="T4142" s="8">
        <f>[1]!b_anal_ptmyear($A4142,日期设置!$B$2)</f>
        <v>1.8328767123287673</v>
      </c>
      <c r="U4142" s="8">
        <f>[1]!b_anal_termifexercise($A4142,日期设置!B$2)</f>
        <v>0</v>
      </c>
      <c r="V4142" s="10">
        <f>[1]!b_dq_dirtyprice(A4142,日期设置!$B$2)</f>
        <v>101.0312</v>
      </c>
      <c r="W4142" s="11">
        <f>IF(U4142=0,ROUNDUP((Q4142-日期设置!$B$2)/365,0),ROUNDUP((R4142-日期设置!$B$2)/365,0))</f>
        <v>2</v>
      </c>
      <c r="X4142" s="18">
        <f>_xlfn.IFNA(VLOOKUP(A4142,过往入选债券!A:D,4,0),2)</f>
        <v>2</v>
      </c>
      <c r="Y4142">
        <f>_xlfn.IFNA(VLOOKUP(C4142,[2]Sheet1!$A:$A,1,0),3)</f>
        <v>3</v>
      </c>
    </row>
    <row r="4143" spans="1:25" hidden="1" x14ac:dyDescent="0.2">
      <c r="A4143" s="21" t="s">
        <v>15348</v>
      </c>
      <c r="B4143" s="21" t="s">
        <v>15349</v>
      </c>
      <c r="C4143" s="37" t="s">
        <v>12482</v>
      </c>
      <c r="D4143" s="26" t="str">
        <f>[1]!b_calc_yield(A4143,日期设置!$B$2,F4143,1,R4143,1,O4143,L4143,S4143,)</f>
        <v>Fetching...</v>
      </c>
      <c r="E4143" s="26">
        <f t="shared" si="128"/>
        <v>23.736202405473563</v>
      </c>
      <c r="F4143" s="18">
        <f>[1]!b_dq_cleanprice($A4143,日期设置!B$2)</f>
        <v>103.2645</v>
      </c>
      <c r="G4143" s="18" t="str">
        <f t="shared" si="129"/>
        <v>5.28 + 0</v>
      </c>
      <c r="H4143" s="27">
        <f>[1]!b_dq_pctchange($A4143,日期设置!$B$2,1)/100</f>
        <v>0</v>
      </c>
      <c r="I4143" s="26">
        <f>[1]!b_pq_pctchange(A4143,日期设置!$B$4,日期设置!$B$2,1)</f>
        <v>0</v>
      </c>
      <c r="J4143" s="26">
        <f>[1]!b_pq_pctchange(A4143,日期设置!$C$4,日期设置!$B$2,1)</f>
        <v>0</v>
      </c>
      <c r="K4143" s="52">
        <f>[1]!b_dq_amount($A4143,日期设置!B$2,2,10000)</f>
        <v>0</v>
      </c>
      <c r="L4143" s="26">
        <f>[1]!b_info_latestpar(A4143,日期设置!$B$2)</f>
        <v>100</v>
      </c>
      <c r="M4143" s="6">
        <f>[1]!b_info_outstandingbalance($A4143,日期设置!B$2)</f>
        <v>3.6</v>
      </c>
      <c r="N4143" s="7" t="str">
        <f>[1]!b_info_latestissurercreditrating2(A4143,日期设置!$B$2,"102","1")</f>
        <v>AA+</v>
      </c>
      <c r="O4143" s="8">
        <v>5.43</v>
      </c>
      <c r="P4143" s="9">
        <f>[1]!b_info_repurchasedate(A4143)</f>
        <v>0</v>
      </c>
      <c r="Q4143" s="8" t="s">
        <v>16848</v>
      </c>
      <c r="R4143" s="2" t="str">
        <f>IF((--IF(P4143=0,Q4143,P4143))&gt;(--日期设置!$B$2),IF(P4143=0,Q4143,P4143),Q4143)</f>
        <v>2026-07-04</v>
      </c>
      <c r="S4143" s="2" t="s">
        <v>18256</v>
      </c>
      <c r="T4143" s="8">
        <f>[1]!b_anal_ptmyear($A4143,日期设置!$B$2)</f>
        <v>5.2849315068493148</v>
      </c>
      <c r="U4143" s="8">
        <f>[1]!b_anal_termifexercise($A4143,日期设置!B$2)</f>
        <v>0</v>
      </c>
      <c r="V4143" s="10">
        <f>[1]!b_dq_dirtyprice(A4143,日期设置!$B$2)</f>
        <v>107.1473</v>
      </c>
      <c r="W4143" s="11">
        <f>IF(U4143=0,ROUNDUP((Q4143-日期设置!$B$2)/365,0),ROUNDUP((R4143-日期设置!$B$2)/365,0))</f>
        <v>6</v>
      </c>
      <c r="X4143" s="18">
        <f>_xlfn.IFNA(VLOOKUP(A4143,过往入选债券!A:D,4,0),2)</f>
        <v>2</v>
      </c>
      <c r="Y4143">
        <f>_xlfn.IFNA(VLOOKUP(C4143,[2]Sheet1!$A:$A,1,0),3)</f>
        <v>3</v>
      </c>
    </row>
    <row r="4144" spans="1:25" hidden="1" x14ac:dyDescent="0.2">
      <c r="A4144" s="28" t="s">
        <v>21032</v>
      </c>
      <c r="B4144" s="28" t="s">
        <v>21033</v>
      </c>
      <c r="C4144" s="39" t="s">
        <v>424</v>
      </c>
      <c r="D4144" s="26" t="str">
        <f>[1]!b_calc_yield(A4144,日期设置!$B$2,F4144,1,R4144,1,O4144,L4144,S4144,)</f>
        <v>Fetching...</v>
      </c>
      <c r="E4144" s="26">
        <f t="shared" si="128"/>
        <v>12.119726435791156</v>
      </c>
      <c r="F4144" s="18">
        <f>[1]!b_dq_cleanprice($A4144,日期设置!B$2)</f>
        <v>99.227599999999995</v>
      </c>
      <c r="G4144" s="18" t="str">
        <f t="shared" si="129"/>
        <v>4.60 + 2.60</v>
      </c>
      <c r="H4144" s="27">
        <f>[1]!b_dq_pctchange($A4144,日期设置!$B$2,1)/100</f>
        <v>0</v>
      </c>
      <c r="I4144" s="26">
        <f>[1]!b_pq_pctchange(A4144,日期设置!$B$4,日期设置!$B$2,1)</f>
        <v>0</v>
      </c>
      <c r="J4144" s="26">
        <f>[1]!b_pq_pctchange(A4144,日期设置!$C$4,日期设置!$B$2,1)</f>
        <v>0</v>
      </c>
      <c r="K4144" s="52">
        <f>[1]!b_dq_amount($A4144,日期设置!B$2,2,10000)</f>
        <v>0</v>
      </c>
      <c r="L4144" s="26">
        <f>[1]!b_info_latestpar(A4144,日期设置!$B$2)</f>
        <v>100</v>
      </c>
      <c r="M4144" s="6">
        <f>[1]!b_info_outstandingbalance($A4144,日期设置!B$2)</f>
        <v>5</v>
      </c>
      <c r="N4144" s="7" t="str">
        <f>[1]!b_info_latestissurercreditrating2(A4144,日期设置!$B$2,"102","1")</f>
        <v>AA+</v>
      </c>
      <c r="O4144" s="8">
        <v>4.4000000000000004</v>
      </c>
      <c r="P4144" s="9" t="str">
        <f>[1]!b_info_repurchasedate(A4144)</f>
        <v>2023-10-29</v>
      </c>
      <c r="Q4144" s="8" t="s">
        <v>16662</v>
      </c>
      <c r="R4144" s="2" t="str">
        <f>IF((--IF(P4144=0,Q4144,P4144))&gt;(--日期设置!$B$2),IF(P4144=0,Q4144,P4144),Q4144)</f>
        <v>2023-10-29</v>
      </c>
      <c r="S4144" s="31" t="s">
        <v>16723</v>
      </c>
      <c r="T4144" s="8">
        <f>[1]!b_anal_ptmyear($A4144,日期设置!$B$2)</f>
        <v>4.6054794520547944</v>
      </c>
      <c r="U4144" s="8">
        <f>[1]!b_anal_termifexercise($A4144,日期设置!B$2)</f>
        <v>2.6054794520547944</v>
      </c>
      <c r="V4144" s="10">
        <f>[1]!b_dq_dirtyprice(A4144,日期设置!$B$2)</f>
        <v>100.9635</v>
      </c>
      <c r="W4144" s="11">
        <f>IF(U4144=0,ROUNDUP((Q4144-日期设置!$B$2)/365,0),ROUNDUP((R4144-日期设置!$B$2)/365,0))</f>
        <v>3</v>
      </c>
      <c r="X4144" s="18">
        <f>_xlfn.IFNA(VLOOKUP(A4144,过往入选债券!A:D,4,0),2)</f>
        <v>2</v>
      </c>
      <c r="Y4144">
        <f>_xlfn.IFNA(VLOOKUP(C4144,[2]Sheet1!$A:$A,1,0),3)</f>
        <v>3</v>
      </c>
    </row>
    <row r="4145" spans="1:25" hidden="1" x14ac:dyDescent="0.2">
      <c r="A4145" s="21" t="s">
        <v>14150</v>
      </c>
      <c r="B4145" s="21" t="s">
        <v>14151</v>
      </c>
      <c r="C4145" s="37" t="s">
        <v>5075</v>
      </c>
      <c r="D4145" s="26" t="str">
        <f>[1]!b_calc_yield(A4145,日期设置!$B$2,F4145,1,R4145,1,O4145,L4145,S4145,)</f>
        <v>Fetching...</v>
      </c>
      <c r="E4145" s="26">
        <f t="shared" si="128"/>
        <v>22.178703527146148</v>
      </c>
      <c r="F4145" s="18">
        <f>[1]!b_dq_cleanprice($A4145,日期设置!B$2)</f>
        <v>82.123999999999995</v>
      </c>
      <c r="G4145" s="18" t="str">
        <f t="shared" si="129"/>
        <v>3.50 + 0</v>
      </c>
      <c r="H4145" s="27">
        <f>[1]!b_dq_pctchange($A4145,日期设置!$B$2,1)/100</f>
        <v>0</v>
      </c>
      <c r="I4145" s="26">
        <f>[1]!b_pq_pctchange(A4145,日期设置!$B$4,日期设置!$B$2,1)</f>
        <v>0</v>
      </c>
      <c r="J4145" s="26">
        <f>[1]!b_pq_pctchange(A4145,日期设置!$C$4,日期设置!$B$2,1)</f>
        <v>0</v>
      </c>
      <c r="K4145" s="52">
        <f>[1]!b_dq_amount($A4145,日期设置!B$2,2,10000)</f>
        <v>0</v>
      </c>
      <c r="L4145" s="26">
        <f>[1]!b_info_latestpar(A4145,日期设置!$B$2)</f>
        <v>80</v>
      </c>
      <c r="M4145" s="6">
        <f>[1]!b_info_outstandingbalance($A4145,日期设置!B$2)</f>
        <v>16</v>
      </c>
      <c r="N4145" s="7" t="str">
        <f>[1]!b_info_latestissurercreditrating2(A4145,日期设置!$B$2,"102","1")</f>
        <v>AA</v>
      </c>
      <c r="O4145" s="8">
        <v>5.79</v>
      </c>
      <c r="P4145" s="9">
        <f>[1]!b_info_repurchasedate(A4145)</f>
        <v>0</v>
      </c>
      <c r="Q4145" s="8" t="s">
        <v>16778</v>
      </c>
      <c r="R4145" s="2" t="str">
        <f>IF((--IF(P4145=0,Q4145,P4145))&gt;(--日期设置!$B$2),IF(P4145=0,Q4145,P4145),Q4145)</f>
        <v>2024-09-21</v>
      </c>
      <c r="S4145" s="2" t="s">
        <v>18484</v>
      </c>
      <c r="T4145" s="8">
        <f>[1]!b_anal_ptmyear($A4145,日期设置!$B$2)</f>
        <v>3.5013698630136987</v>
      </c>
      <c r="U4145" s="8">
        <f>[1]!b_anal_termifexercise($A4145,日期设置!B$2)</f>
        <v>0</v>
      </c>
      <c r="V4145" s="10">
        <f>[1]!b_dq_dirtyprice(A4145,日期设置!$B$2)</f>
        <v>84.433700000000002</v>
      </c>
      <c r="W4145" s="11">
        <f>IF(U4145=0,ROUNDUP((Q4145-日期设置!$B$2)/365,0),ROUNDUP((R4145-日期设置!$B$2)/365,0))</f>
        <v>4</v>
      </c>
      <c r="X4145" s="18">
        <f>_xlfn.IFNA(VLOOKUP(A4145,过往入选债券!A:D,4,0),2)</f>
        <v>2</v>
      </c>
      <c r="Y4145">
        <f>_xlfn.IFNA(VLOOKUP(C4145,[2]Sheet1!$A:$A,1,0),3)</f>
        <v>3</v>
      </c>
    </row>
    <row r="4146" spans="1:25" hidden="1" x14ac:dyDescent="0.2">
      <c r="A4146" s="21" t="s">
        <v>10199</v>
      </c>
      <c r="B4146" s="21" t="s">
        <v>10200</v>
      </c>
      <c r="C4146" s="37" t="s">
        <v>302</v>
      </c>
      <c r="D4146" s="26" t="str">
        <f>[1]!b_calc_yield(A4146,日期设置!$B$2,F4146,1,R4146,1,O4146,L4146,S4146,)</f>
        <v>Fetching...</v>
      </c>
      <c r="E4146" s="26">
        <f t="shared" si="128"/>
        <v>9.3864493958271122</v>
      </c>
      <c r="F4146" s="18">
        <f>[1]!b_dq_cleanprice($A4146,日期设置!B$2)</f>
        <v>98.478099999999998</v>
      </c>
      <c r="G4146" s="18" t="str">
        <f t="shared" si="129"/>
        <v>1.98 + 0</v>
      </c>
      <c r="H4146" s="27">
        <f>[1]!b_dq_pctchange($A4146,日期设置!$B$2,1)/100</f>
        <v>0</v>
      </c>
      <c r="I4146" s="26">
        <f>[1]!b_pq_pctchange(A4146,日期设置!$B$4,日期设置!$B$2,1)</f>
        <v>0</v>
      </c>
      <c r="J4146" s="26">
        <f>[1]!b_pq_pctchange(A4146,日期设置!$C$4,日期设置!$B$2,1)</f>
        <v>0.28799749071492686</v>
      </c>
      <c r="K4146" s="52">
        <f>[1]!b_dq_amount($A4146,日期设置!B$2,2,10000)</f>
        <v>0</v>
      </c>
      <c r="L4146" s="26">
        <f>[1]!b_info_latestpar(A4146,日期设置!$B$2)</f>
        <v>100</v>
      </c>
      <c r="M4146" s="6">
        <f>[1]!b_info_outstandingbalance($A4146,日期设置!B$2)</f>
        <v>3</v>
      </c>
      <c r="N4146" s="7" t="str">
        <f>[1]!b_info_latestissurercreditrating2(A4146,日期设置!$B$2,"102","1")</f>
        <v>AA+</v>
      </c>
      <c r="O4146" s="8">
        <v>3.89</v>
      </c>
      <c r="P4146" s="9">
        <f>[1]!b_info_repurchasedate(A4146)</f>
        <v>0</v>
      </c>
      <c r="Q4146" s="8" t="s">
        <v>16796</v>
      </c>
      <c r="R4146" s="2" t="str">
        <f>IF((--IF(P4146=0,Q4146,P4146))&gt;(--日期设置!$B$2),IF(P4146=0,Q4146,P4146),Q4146)</f>
        <v>2023-03-17</v>
      </c>
      <c r="S4146" s="2" t="s">
        <v>18498</v>
      </c>
      <c r="T4146" s="8">
        <f>[1]!b_anal_ptmyear($A4146,日期设置!$B$2)</f>
        <v>1.9863013698630136</v>
      </c>
      <c r="U4146" s="8">
        <f>[1]!b_anal_termifexercise($A4146,日期设置!B$2)</f>
        <v>0</v>
      </c>
      <c r="V4146" s="10">
        <f>[1]!b_dq_dirtyprice(A4146,日期设置!$B$2)</f>
        <v>98.531400000000005</v>
      </c>
      <c r="W4146" s="11">
        <f>IF(U4146=0,ROUNDUP((Q4146-日期设置!$B$2)/365,0),ROUNDUP((R4146-日期设置!$B$2)/365,0))</f>
        <v>2</v>
      </c>
      <c r="X4146" s="18">
        <f>_xlfn.IFNA(VLOOKUP(A4146,过往入选债券!A:D,4,0),2)</f>
        <v>2</v>
      </c>
      <c r="Y4146">
        <f>_xlfn.IFNA(VLOOKUP(C4146,[2]Sheet1!$A:$A,1,0),3)</f>
        <v>3</v>
      </c>
    </row>
    <row r="4147" spans="1:25" hidden="1" x14ac:dyDescent="0.2">
      <c r="A4147" s="21" t="s">
        <v>5362</v>
      </c>
      <c r="B4147" s="21" t="s">
        <v>5363</v>
      </c>
      <c r="C4147" s="37" t="s">
        <v>484</v>
      </c>
      <c r="D4147" s="26" t="str">
        <f>[1]!b_calc_yield(A4147,日期设置!$B$2,F4147,1,R4147,1,O4147,L4147,S4147,)</f>
        <v>Fetching...</v>
      </c>
      <c r="E4147" s="26">
        <f t="shared" si="128"/>
        <v>10.444156334024202</v>
      </c>
      <c r="F4147" s="18">
        <f>[1]!b_dq_cleanprice($A4147,日期设置!B$2)</f>
        <v>98.383399999999995</v>
      </c>
      <c r="G4147" s="18" t="str">
        <f t="shared" si="129"/>
        <v>2.26 + 0</v>
      </c>
      <c r="H4147" s="27">
        <f>[1]!b_dq_pctchange($A4147,日期设置!$B$2,1)/100</f>
        <v>0</v>
      </c>
      <c r="I4147" s="26">
        <f>[1]!b_pq_pctchange(A4147,日期设置!$B$4,日期设置!$B$2,1)</f>
        <v>0</v>
      </c>
      <c r="J4147" s="26">
        <f>[1]!b_pq_pctchange(A4147,日期设置!$C$4,日期设置!$B$2,1)</f>
        <v>-0.32077001013172057</v>
      </c>
      <c r="K4147" s="52">
        <f>[1]!b_dq_amount($A4147,日期设置!B$2,2,10000)</f>
        <v>0</v>
      </c>
      <c r="L4147" s="26">
        <f>[1]!b_info_latestpar(A4147,日期设置!$B$2)</f>
        <v>100</v>
      </c>
      <c r="M4147" s="6">
        <f>[1]!b_info_outstandingbalance($A4147,日期设置!B$2)</f>
        <v>30</v>
      </c>
      <c r="N4147" s="7" t="str">
        <f>[1]!b_info_latestissurercreditrating2(A4147,日期设置!$B$2,"102","1")</f>
        <v>AAA</v>
      </c>
      <c r="O4147" s="8">
        <v>3.95</v>
      </c>
      <c r="P4147" s="9">
        <f>[1]!b_info_repurchasedate(A4147)</f>
        <v>0</v>
      </c>
      <c r="Q4147" s="8" t="s">
        <v>16635</v>
      </c>
      <c r="R4147" s="2" t="str">
        <f>IF((--IF(P4147=0,Q4147,P4147))&gt;(--日期设置!$B$2),IF(P4147=0,Q4147,P4147),Q4147)</f>
        <v>2023-06-28</v>
      </c>
      <c r="S4147" s="2" t="s">
        <v>18384</v>
      </c>
      <c r="T4147" s="8">
        <f>[1]!b_anal_ptmyear($A4147,日期设置!$B$2)</f>
        <v>2.2684931506849315</v>
      </c>
      <c r="U4147" s="8">
        <f>[1]!b_anal_termifexercise($A4147,日期设置!B$2)</f>
        <v>0</v>
      </c>
      <c r="V4147" s="10">
        <f>[1]!b_dq_dirtyprice(A4147,日期设置!$B$2)</f>
        <v>101.27290000000001</v>
      </c>
      <c r="W4147" s="11">
        <f>IF(U4147=0,ROUNDUP((Q4147-日期设置!$B$2)/365,0),ROUNDUP((R4147-日期设置!$B$2)/365,0))</f>
        <v>3</v>
      </c>
      <c r="X4147" s="18">
        <f>_xlfn.IFNA(VLOOKUP(A4147,过往入选债券!A:D,4,0),2)</f>
        <v>2</v>
      </c>
      <c r="Y4147">
        <f>_xlfn.IFNA(VLOOKUP(C4147,[2]Sheet1!$A:$A,1,0),3)</f>
        <v>3</v>
      </c>
    </row>
    <row r="4148" spans="1:25" hidden="1" x14ac:dyDescent="0.2">
      <c r="A4148" s="28" t="s">
        <v>20064</v>
      </c>
      <c r="B4148" s="28" t="s">
        <v>20065</v>
      </c>
      <c r="C4148" s="39" t="s">
        <v>1893</v>
      </c>
      <c r="D4148" s="26" t="str">
        <f>[1]!b_calc_yield(A4148,日期设置!$B$2,F4148,1,R4148,1,O4148,L4148,S4148,)</f>
        <v>Fetching...</v>
      </c>
      <c r="E4148" s="26">
        <f t="shared" si="128"/>
        <v>11.311286179845691</v>
      </c>
      <c r="F4148" s="18">
        <f>[1]!b_dq_cleanprice($A4148,日期设置!B$2)</f>
        <v>99.500500000000002</v>
      </c>
      <c r="G4148" s="18" t="str">
        <f t="shared" si="129"/>
        <v>2.45 + 0</v>
      </c>
      <c r="H4148" s="27">
        <f>[1]!b_dq_pctchange($A4148,日期设置!$B$2,1)/100</f>
        <v>0</v>
      </c>
      <c r="I4148" s="26">
        <f>[1]!b_pq_pctchange(A4148,日期设置!$B$4,日期设置!$B$2,1)</f>
        <v>0</v>
      </c>
      <c r="J4148" s="26">
        <f>[1]!b_pq_pctchange(A4148,日期设置!$C$4,日期设置!$B$2,1)</f>
        <v>-0.40478495048790941</v>
      </c>
      <c r="K4148" s="52">
        <f>[1]!b_dq_amount($A4148,日期设置!B$2,2,10000)</f>
        <v>0</v>
      </c>
      <c r="L4148" s="26">
        <f>[1]!b_info_latestpar(A4148,日期设置!$B$2)</f>
        <v>100</v>
      </c>
      <c r="M4148" s="6">
        <f>[1]!b_info_outstandingbalance($A4148,日期设置!B$2)</f>
        <v>6</v>
      </c>
      <c r="N4148" s="7">
        <f>[1]!b_info_latestissurercreditrating2(A4148,日期设置!$B$2,"102","1")</f>
        <v>0</v>
      </c>
      <c r="O4148" s="8">
        <v>4.5</v>
      </c>
      <c r="P4148" s="9">
        <f>[1]!b_info_repurchasedate(A4148)</f>
        <v>0</v>
      </c>
      <c r="Q4148" s="8" t="s">
        <v>16188</v>
      </c>
      <c r="R4148" s="2" t="str">
        <f>IF((--IF(P4148=0,Q4148,P4148))&gt;(--日期设置!$B$2),IF(P4148=0,Q4148,P4148),Q4148)</f>
        <v>2023-09-03</v>
      </c>
      <c r="S4148" s="31" t="s">
        <v>17563</v>
      </c>
      <c r="T4148" s="8">
        <f>[1]!b_anal_ptmyear($A4148,日期设置!$B$2)</f>
        <v>2.452054794520548</v>
      </c>
      <c r="U4148" s="8">
        <f>[1]!b_anal_termifexercise($A4148,日期设置!B$2)</f>
        <v>0</v>
      </c>
      <c r="V4148" s="10">
        <f>[1]!b_dq_dirtyprice(A4148,日期设置!$B$2)</f>
        <v>101.9663</v>
      </c>
      <c r="W4148" s="11">
        <f>IF(U4148=0,ROUNDUP((Q4148-日期设置!$B$2)/365,0),ROUNDUP((R4148-日期设置!$B$2)/365,0))</f>
        <v>3</v>
      </c>
      <c r="X4148" s="18">
        <f>_xlfn.IFNA(VLOOKUP(A4148,过往入选债券!A:D,4,0),2)</f>
        <v>2</v>
      </c>
      <c r="Y4148">
        <f>_xlfn.IFNA(VLOOKUP(C4148,[2]Sheet1!$A:$A,1,0),3)</f>
        <v>3</v>
      </c>
    </row>
    <row r="4149" spans="1:25" hidden="1" x14ac:dyDescent="0.2">
      <c r="A4149" s="21" t="s">
        <v>13375</v>
      </c>
      <c r="B4149" s="21" t="s">
        <v>13376</v>
      </c>
      <c r="C4149" s="37" t="s">
        <v>1384</v>
      </c>
      <c r="D4149" s="26" t="str">
        <f>[1]!b_calc_yield(A4149,日期设置!$B$2,F4149,1,R4149,1,O4149,L4149,S4149,)</f>
        <v>Fetching...</v>
      </c>
      <c r="E4149" s="26">
        <f t="shared" si="128"/>
        <v>21.959539851931218</v>
      </c>
      <c r="F4149" s="18">
        <f>[1]!b_dq_cleanprice($A4149,日期设置!B$2)</f>
        <v>58.63</v>
      </c>
      <c r="G4149" s="18" t="str">
        <f t="shared" si="129"/>
        <v>2.44 + 0</v>
      </c>
      <c r="H4149" s="27">
        <f>[1]!b_dq_pctchange($A4149,日期设置!$B$2,1)/100</f>
        <v>0</v>
      </c>
      <c r="I4149" s="26">
        <f>[1]!b_pq_pctchange(A4149,日期设置!$B$4,日期设置!$B$2,1)</f>
        <v>2.5249423357765623E-2</v>
      </c>
      <c r="J4149" s="26">
        <f>[1]!b_pq_pctchange(A4149,日期设置!$C$4,日期设置!$B$2,1)</f>
        <v>-0.23533095223105138</v>
      </c>
      <c r="K4149" s="52">
        <f>[1]!b_dq_amount($A4149,日期设置!B$2,2,10000)</f>
        <v>0</v>
      </c>
      <c r="L4149" s="26">
        <f>[1]!b_info_latestpar(A4149,日期设置!$B$2)</f>
        <v>60</v>
      </c>
      <c r="M4149" s="6">
        <f>[1]!b_info_outstandingbalance($A4149,日期设置!B$2)</f>
        <v>8.4</v>
      </c>
      <c r="N4149" s="7" t="str">
        <f>[1]!b_info_latestissurercreditrating2(A4149,日期设置!$B$2,"102","1")</f>
        <v>AA</v>
      </c>
      <c r="O4149" s="8">
        <v>4.43</v>
      </c>
      <c r="P4149" s="9">
        <f>[1]!b_info_repurchasedate(A4149)</f>
        <v>0</v>
      </c>
      <c r="Q4149" s="8" t="s">
        <v>16668</v>
      </c>
      <c r="R4149" s="2" t="str">
        <f>IF((--IF(P4149=0,Q4149,P4149))&gt;(--日期设置!$B$2),IF(P4149=0,Q4149,P4149),Q4149)</f>
        <v>2023-09-02</v>
      </c>
      <c r="S4149" s="2" t="s">
        <v>18352</v>
      </c>
      <c r="T4149" s="8">
        <f>[1]!b_anal_ptmyear($A4149,日期设置!$B$2)</f>
        <v>2.4493150684931506</v>
      </c>
      <c r="U4149" s="8">
        <f>[1]!b_anal_termifexercise($A4149,日期设置!B$2)</f>
        <v>0</v>
      </c>
      <c r="V4149" s="10">
        <f>[1]!b_dq_dirtyprice(A4149,日期设置!$B$2)</f>
        <v>60.093699999999998</v>
      </c>
      <c r="W4149" s="11">
        <f>IF(U4149=0,ROUNDUP((Q4149-日期设置!$B$2)/365,0),ROUNDUP((R4149-日期设置!$B$2)/365,0))</f>
        <v>3</v>
      </c>
      <c r="X4149" s="18">
        <f>_xlfn.IFNA(VLOOKUP(A4149,过往入选债券!A:D,4,0),2)</f>
        <v>2</v>
      </c>
      <c r="Y4149">
        <f>_xlfn.IFNA(VLOOKUP(C4149,[2]Sheet1!$A:$A,1,0),3)</f>
        <v>3</v>
      </c>
    </row>
    <row r="4150" spans="1:25" hidden="1" x14ac:dyDescent="0.2">
      <c r="A4150" s="21" t="s">
        <v>4725</v>
      </c>
      <c r="B4150" s="21" t="s">
        <v>4726</v>
      </c>
      <c r="C4150" s="37" t="s">
        <v>234</v>
      </c>
      <c r="D4150" s="26" t="str">
        <f>[1]!b_calc_yield(A4150,日期设置!$B$2,F4150,1,R4150,1,O4150,L4150,S4150,)</f>
        <v>Fetching...</v>
      </c>
      <c r="E4150" s="26">
        <f t="shared" si="128"/>
        <v>10.575639232275357</v>
      </c>
      <c r="F4150" s="18">
        <f>[1]!b_dq_cleanprice($A4150,日期设置!B$2)</f>
        <v>100.38720000000001</v>
      </c>
      <c r="G4150" s="18" t="str">
        <f t="shared" si="129"/>
        <v>4.31 + 2.31</v>
      </c>
      <c r="H4150" s="27">
        <f>[1]!b_dq_pctchange($A4150,日期设置!$B$2,1)/100</f>
        <v>0</v>
      </c>
      <c r="I4150" s="26">
        <f>[1]!b_pq_pctchange(A4150,日期设置!$B$4,日期设置!$B$2,1)</f>
        <v>0</v>
      </c>
      <c r="J4150" s="26">
        <f>[1]!b_pq_pctchange(A4150,日期设置!$C$4,日期设置!$B$2,1)</f>
        <v>-1.274900398406234E-2</v>
      </c>
      <c r="K4150" s="52">
        <f>[1]!b_dq_amount($A4150,日期设置!B$2,2,10000)</f>
        <v>0</v>
      </c>
      <c r="L4150" s="26">
        <f>[1]!b_info_latestpar(A4150,日期设置!$B$2)</f>
        <v>100</v>
      </c>
      <c r="M4150" s="6">
        <f>[1]!b_info_outstandingbalance($A4150,日期设置!B$2)</f>
        <v>5</v>
      </c>
      <c r="N4150" s="7">
        <f>[1]!b_info_latestissurercreditrating2(A4150,日期设置!$B$2,"102","1")</f>
        <v>0</v>
      </c>
      <c r="O4150" s="8">
        <v>4.9000000000000004</v>
      </c>
      <c r="P4150" s="9" t="str">
        <f>[1]!b_info_repurchasedate(A4150)</f>
        <v>2023-07-16</v>
      </c>
      <c r="Q4150" s="8" t="s">
        <v>17287</v>
      </c>
      <c r="R4150" s="2" t="str">
        <f>IF((--IF(P4150=0,Q4150,P4150))&gt;(--日期设置!$B$2),IF(P4150=0,Q4150,P4150),Q4150)</f>
        <v>2023-07-16</v>
      </c>
      <c r="S4150" s="2" t="s">
        <v>18015</v>
      </c>
      <c r="T4150" s="8">
        <f>[1]!b_anal_ptmyear($A4150,日期设置!$B$2)</f>
        <v>4.3178082191780822</v>
      </c>
      <c r="U4150" s="8">
        <f>[1]!b_anal_termifexercise($A4150,日期设置!B$2)</f>
        <v>2.3178082191780822</v>
      </c>
      <c r="V4150" s="10">
        <f>[1]!b_dq_dirtyprice(A4150,日期设置!$B$2)</f>
        <v>103.7299</v>
      </c>
      <c r="W4150" s="11">
        <f>IF(U4150=0,ROUNDUP((Q4150-日期设置!$B$2)/365,0),ROUNDUP((R4150-日期设置!$B$2)/365,0))</f>
        <v>3</v>
      </c>
      <c r="X4150" s="18">
        <f>_xlfn.IFNA(VLOOKUP(A4150,过往入选债券!A:D,4,0),2)</f>
        <v>2</v>
      </c>
      <c r="Y4150">
        <f>_xlfn.IFNA(VLOOKUP(C4150,[2]Sheet1!$A:$A,1,0),3)</f>
        <v>3</v>
      </c>
    </row>
    <row r="4151" spans="1:25" hidden="1" x14ac:dyDescent="0.2">
      <c r="A4151" s="21" t="s">
        <v>8339</v>
      </c>
      <c r="B4151" s="21" t="s">
        <v>8340</v>
      </c>
      <c r="C4151" s="37" t="s">
        <v>358</v>
      </c>
      <c r="D4151" s="26" t="str">
        <f>[1]!b_calc_yield(A4151,日期设置!$B$2,F4151,1,R4151,1,O4151,L4151,S4151,)</f>
        <v>Fetching...</v>
      </c>
      <c r="E4151" s="26">
        <f t="shared" si="128"/>
        <v>4.6886624031514001</v>
      </c>
      <c r="F4151" s="18">
        <f>[1]!b_dq_cleanprice($A4151,日期设置!B$2)</f>
        <v>101.7953</v>
      </c>
      <c r="G4151" s="18" t="str">
        <f t="shared" si="129"/>
        <v>1.05 + 0</v>
      </c>
      <c r="H4151" s="27">
        <f>[1]!b_dq_pctchange($A4151,日期设置!$B$2,1)/100</f>
        <v>0</v>
      </c>
      <c r="I4151" s="26">
        <f>[1]!b_pq_pctchange(A4151,日期设置!$B$4,日期设置!$B$2,1)</f>
        <v>0</v>
      </c>
      <c r="J4151" s="26">
        <f>[1]!b_pq_pctchange(A4151,日期设置!$C$4,日期设置!$B$2,1)</f>
        <v>-0.11333440616695903</v>
      </c>
      <c r="K4151" s="52">
        <f>[1]!b_dq_amount($A4151,日期设置!B$2,2,10000)</f>
        <v>0</v>
      </c>
      <c r="L4151" s="26">
        <f>[1]!b_info_latestpar(A4151,日期设置!$B$2)</f>
        <v>100</v>
      </c>
      <c r="M4151" s="6">
        <f>[1]!b_info_outstandingbalance($A4151,日期设置!B$2)</f>
        <v>5</v>
      </c>
      <c r="N4151" s="7" t="str">
        <f>[1]!b_info_latestissurercreditrating2(A4151,日期设置!$B$2,"102","1")</f>
        <v>AA</v>
      </c>
      <c r="O4151" s="8">
        <v>6.5</v>
      </c>
      <c r="P4151" s="9">
        <f>[1]!b_info_repurchasedate(A4151)</f>
        <v>0</v>
      </c>
      <c r="Q4151" s="8" t="s">
        <v>15991</v>
      </c>
      <c r="R4151" s="2" t="str">
        <f>IF((--IF(P4151=0,Q4151,P4151))&gt;(--日期设置!$B$2),IF(P4151=0,Q4151,P4151),Q4151)</f>
        <v>2022-04-11</v>
      </c>
      <c r="S4151" s="2" t="s">
        <v>18646</v>
      </c>
      <c r="T4151" s="8">
        <f>[1]!b_anal_ptmyear($A4151,日期设置!$B$2)</f>
        <v>1.0547945205479452</v>
      </c>
      <c r="U4151" s="8">
        <f>[1]!b_anal_termifexercise($A4151,日期设置!B$2)</f>
        <v>0</v>
      </c>
      <c r="V4151" s="10">
        <f>[1]!b_dq_dirtyprice(A4151,日期设置!$B$2)</f>
        <v>107.9391</v>
      </c>
      <c r="W4151" s="11">
        <f>IF(U4151=0,ROUNDUP((Q4151-日期设置!$B$2)/365,0),ROUNDUP((R4151-日期设置!$B$2)/365,0))</f>
        <v>2</v>
      </c>
      <c r="X4151" s="18">
        <f>_xlfn.IFNA(VLOOKUP(A4151,过往入选债券!A:D,4,0),2)</f>
        <v>2</v>
      </c>
      <c r="Y4151">
        <f>_xlfn.IFNA(VLOOKUP(C4151,[2]Sheet1!$A:$A,1,0),3)</f>
        <v>3</v>
      </c>
    </row>
    <row r="4152" spans="1:25" hidden="1" x14ac:dyDescent="0.2">
      <c r="A4152" s="21" t="s">
        <v>5369</v>
      </c>
      <c r="B4152" s="21" t="s">
        <v>5370</v>
      </c>
      <c r="C4152" s="37" t="s">
        <v>4923</v>
      </c>
      <c r="D4152" s="26" t="str">
        <f>[1]!b_calc_yield(A4152,日期设置!$B$2,F4152,1,R4152,1,O4152,L4152,S4152,)</f>
        <v>Fetching...</v>
      </c>
      <c r="E4152" s="26">
        <f t="shared" si="128"/>
        <v>2.3732336073427396</v>
      </c>
      <c r="F4152" s="18">
        <f>[1]!b_dq_cleanprice($A4152,日期设置!B$2)</f>
        <v>99.432400000000001</v>
      </c>
      <c r="G4152" s="18" t="str">
        <f t="shared" si="129"/>
        <v>0.50 + 0</v>
      </c>
      <c r="H4152" s="27">
        <f>[1]!b_dq_pctchange($A4152,日期设置!$B$2,1)/100</f>
        <v>0</v>
      </c>
      <c r="I4152" s="26">
        <f>[1]!b_pq_pctchange(A4152,日期设置!$B$4,日期设置!$B$2,1)</f>
        <v>0</v>
      </c>
      <c r="J4152" s="26">
        <f>[1]!b_pq_pctchange(A4152,日期设置!$C$4,日期设置!$B$2,1)</f>
        <v>4.7189982442114739E-2</v>
      </c>
      <c r="K4152" s="52">
        <f>[1]!b_dq_amount($A4152,日期设置!B$2,2,10000)</f>
        <v>0</v>
      </c>
      <c r="L4152" s="26">
        <f>[1]!b_info_latestpar(A4152,日期设置!$B$2)</f>
        <v>100</v>
      </c>
      <c r="M4152" s="6">
        <f>[1]!b_info_outstandingbalance($A4152,日期设置!B$2)</f>
        <v>20</v>
      </c>
      <c r="N4152" s="7" t="str">
        <f>[1]!b_info_latestissurercreditrating2(A4152,日期设置!$B$2,"102","1")</f>
        <v>AAA</v>
      </c>
      <c r="O4152" s="8">
        <v>3.64</v>
      </c>
      <c r="P4152" s="9">
        <f>[1]!b_info_repurchasedate(A4152)</f>
        <v>0</v>
      </c>
      <c r="Q4152" s="8" t="s">
        <v>17070</v>
      </c>
      <c r="R4152" s="2" t="str">
        <f>IF((--IF(P4152=0,Q4152,P4152))&gt;(--日期设置!$B$2),IF(P4152=0,Q4152,P4152),Q4152)</f>
        <v>2021-09-22</v>
      </c>
      <c r="S4152" s="2" t="s">
        <v>18691</v>
      </c>
      <c r="T4152" s="8">
        <f>[1]!b_anal_ptmyear($A4152,日期设置!$B$2)</f>
        <v>0.50410958904109593</v>
      </c>
      <c r="U4152" s="8">
        <f>[1]!b_anal_termifexercise($A4152,日期设置!B$2)</f>
        <v>0</v>
      </c>
      <c r="V4152" s="10">
        <f>[1]!b_dq_dirtyprice(A4152,日期设置!$B$2)</f>
        <v>101.23739999999999</v>
      </c>
      <c r="W4152" s="11">
        <f>IF(U4152=0,ROUNDUP((Q4152-日期设置!$B$2)/365,0),ROUNDUP((R4152-日期设置!$B$2)/365,0))</f>
        <v>1</v>
      </c>
      <c r="X4152" s="18">
        <f>_xlfn.IFNA(VLOOKUP(A4152,过往入选债券!A:D,4,0),2)</f>
        <v>2</v>
      </c>
      <c r="Y4152" s="45">
        <f>_xlfn.IFNA(VLOOKUP(C4152,[2]Sheet1!$A:$A,1,0),3)</f>
        <v>3</v>
      </c>
    </row>
    <row r="4153" spans="1:25" hidden="1" x14ac:dyDescent="0.2">
      <c r="A4153" s="28" t="s">
        <v>20360</v>
      </c>
      <c r="B4153" s="28" t="s">
        <v>20361</v>
      </c>
      <c r="C4153" s="39" t="s">
        <v>19473</v>
      </c>
      <c r="D4153" s="26" t="str">
        <f>[1]!b_calc_yield(A4153,日期设置!$B$2,F4153,1,R4153,1,O4153,L4153,S4153,)</f>
        <v>Fetching...</v>
      </c>
      <c r="E4153" s="26">
        <f t="shared" si="128"/>
        <v>11.334150963994416</v>
      </c>
      <c r="F4153" s="18">
        <f>[1]!b_dq_cleanprice($A4153,日期设置!B$2)</f>
        <v>99.277000000000001</v>
      </c>
      <c r="G4153" s="18" t="str">
        <f t="shared" si="129"/>
        <v>2.45 + 2.45</v>
      </c>
      <c r="H4153" s="27">
        <f>[1]!b_dq_pctchange($A4153,日期设置!$B$2,1)/100</f>
        <v>0</v>
      </c>
      <c r="I4153" s="26">
        <f>[1]!b_pq_pctchange(A4153,日期设置!$B$4,日期设置!$B$2,1)</f>
        <v>0</v>
      </c>
      <c r="J4153" s="26">
        <f>[1]!b_pq_pctchange(A4153,日期设置!$C$4,日期设置!$B$2,1)</f>
        <v>2.1056640347542847E-2</v>
      </c>
      <c r="K4153" s="52">
        <f>[1]!b_dq_amount($A4153,日期设置!B$2,2,10000)</f>
        <v>0</v>
      </c>
      <c r="L4153" s="26">
        <f>[1]!b_info_latestpar(A4153,日期设置!$B$2)</f>
        <v>100</v>
      </c>
      <c r="M4153" s="6">
        <f>[1]!b_info_outstandingbalance($A4153,日期设置!B$2)</f>
        <v>21</v>
      </c>
      <c r="N4153" s="7" t="str">
        <f>[1]!b_info_latestissurercreditrating2(A4153,日期设置!$B$2,"102","1")</f>
        <v>AAA</v>
      </c>
      <c r="O4153" s="8">
        <v>4.4000000000000004</v>
      </c>
      <c r="P4153" s="9">
        <f>[1]!b_info_repurchasedate(A4153)</f>
        <v>0</v>
      </c>
      <c r="Q4153" s="8" t="s">
        <v>16850</v>
      </c>
      <c r="R4153" s="2" t="str">
        <f>IF((--IF(P4153=0,Q4153,P4153))&gt;(--日期设置!$B$2),IF(P4153=0,Q4153,P4153),Q4153)</f>
        <v>2023-09-04</v>
      </c>
      <c r="S4153" s="31" t="s">
        <v>16844</v>
      </c>
      <c r="T4153" s="8">
        <f>[1]!b_anal_ptmyear($A4153,日期设置!$B$2)</f>
        <v>2.4547945205479453</v>
      </c>
      <c r="U4153" s="8">
        <f>[1]!b_anal_termifexercise($A4153,日期设置!B$2)</f>
        <v>2.4547945205479453</v>
      </c>
      <c r="V4153" s="10">
        <f>[1]!b_dq_dirtyprice(A4153,日期设置!$B$2)</f>
        <v>101.6759</v>
      </c>
      <c r="W4153" s="11">
        <f>IF(U4153=0,ROUNDUP((Q4153-日期设置!$B$2)/365,0),ROUNDUP((R4153-日期设置!$B$2)/365,0))</f>
        <v>3</v>
      </c>
      <c r="X4153" s="18">
        <f>_xlfn.IFNA(VLOOKUP(A4153,过往入选债券!A:D,4,0),2)</f>
        <v>2</v>
      </c>
      <c r="Y4153">
        <f>_xlfn.IFNA(VLOOKUP(C4153,[2]Sheet1!$A:$A,1,0),3)</f>
        <v>3</v>
      </c>
    </row>
    <row r="4154" spans="1:25" hidden="1" x14ac:dyDescent="0.2">
      <c r="A4154" s="21" t="s">
        <v>5540</v>
      </c>
      <c r="B4154" s="21" t="s">
        <v>5541</v>
      </c>
      <c r="C4154" s="37" t="s">
        <v>1723</v>
      </c>
      <c r="D4154" s="26" t="str">
        <f>[1]!b_calc_yield(A4154,日期设置!$B$2,F4154,1,R4154,1,O4154,L4154,S4154,)</f>
        <v>Fetching...</v>
      </c>
      <c r="E4154" s="26">
        <f t="shared" si="128"/>
        <v>2.0247690190682066</v>
      </c>
      <c r="F4154" s="18">
        <f>[1]!b_dq_cleanprice($A4154,日期设置!B$2)</f>
        <v>99.5745</v>
      </c>
      <c r="G4154" s="18" t="str">
        <f t="shared" si="129"/>
        <v>0.43 + 0</v>
      </c>
      <c r="H4154" s="27">
        <f>[1]!b_dq_pctchange($A4154,日期设置!$B$2,1)/100</f>
        <v>0</v>
      </c>
      <c r="I4154" s="26">
        <f>[1]!b_pq_pctchange(A4154,日期设置!$B$4,日期设置!$B$2,1)</f>
        <v>0</v>
      </c>
      <c r="J4154" s="26">
        <f>[1]!b_pq_pctchange(A4154,日期设置!$C$4,日期设置!$B$2,1)</f>
        <v>0</v>
      </c>
      <c r="K4154" s="52">
        <f>[1]!b_dq_amount($A4154,日期设置!B$2,2,10000)</f>
        <v>0</v>
      </c>
      <c r="L4154" s="26">
        <f>[1]!b_info_latestpar(A4154,日期设置!$B$2)</f>
        <v>100</v>
      </c>
      <c r="M4154" s="6">
        <f>[1]!b_info_outstandingbalance($A4154,日期设置!B$2)</f>
        <v>4</v>
      </c>
      <c r="N4154" s="7" t="str">
        <f>[1]!b_info_latestissurercreditrating2(A4154,日期设置!$B$2,"102","1")</f>
        <v>AA</v>
      </c>
      <c r="O4154" s="8">
        <v>3.8</v>
      </c>
      <c r="P4154" s="9">
        <f>[1]!b_info_repurchasedate(A4154)</f>
        <v>0</v>
      </c>
      <c r="Q4154" s="8" t="s">
        <v>16109</v>
      </c>
      <c r="R4154" s="2" t="str">
        <f>IF((--IF(P4154=0,Q4154,P4154))&gt;(--日期设置!$B$2),IF(P4154=0,Q4154,P4154),Q4154)</f>
        <v>2021-08-26</v>
      </c>
      <c r="S4154" s="2" t="s">
        <v>17894</v>
      </c>
      <c r="T4154" s="8">
        <f>[1]!b_anal_ptmyear($A4154,日期设置!$B$2)</f>
        <v>0.43013698630136987</v>
      </c>
      <c r="U4154" s="8">
        <f>[1]!b_anal_termifexercise($A4154,日期设置!B$2)</f>
        <v>0</v>
      </c>
      <c r="V4154" s="10">
        <f>[1]!b_dq_dirtyprice(A4154,日期设置!$B$2)</f>
        <v>101.74</v>
      </c>
      <c r="W4154" s="11">
        <f>IF(U4154=0,ROUNDUP((Q4154-日期设置!$B$2)/365,0),ROUNDUP((R4154-日期设置!$B$2)/365,0))</f>
        <v>1</v>
      </c>
      <c r="X4154" s="18">
        <f>_xlfn.IFNA(VLOOKUP(A4154,过往入选债券!A:D,4,0),2)</f>
        <v>2</v>
      </c>
      <c r="Y4154">
        <f>_xlfn.IFNA(VLOOKUP(C4154,[2]Sheet1!$A:$A,1,0),3)</f>
        <v>3</v>
      </c>
    </row>
    <row r="4155" spans="1:25" hidden="1" x14ac:dyDescent="0.2">
      <c r="A4155" s="21" t="s">
        <v>10428</v>
      </c>
      <c r="B4155" s="21" t="s">
        <v>10429</v>
      </c>
      <c r="C4155" s="37" t="s">
        <v>9787</v>
      </c>
      <c r="D4155" s="26" t="str">
        <f>[1]!b_calc_yield(A4155,日期设置!$B$2,F4155,1,R4155,1,O4155,L4155,S4155,)</f>
        <v>Fetching...</v>
      </c>
      <c r="E4155" s="26">
        <f t="shared" si="128"/>
        <v>9.1998689992619056</v>
      </c>
      <c r="F4155" s="18">
        <f>[1]!b_dq_cleanprice($A4155,日期设置!B$2)</f>
        <v>98.474999999999994</v>
      </c>
      <c r="G4155" s="18" t="str">
        <f t="shared" si="129"/>
        <v>4.02 + 2.02</v>
      </c>
      <c r="H4155" s="27">
        <f>[1]!b_dq_pctchange($A4155,日期设置!$B$2,1)/100</f>
        <v>0</v>
      </c>
      <c r="I4155" s="26">
        <f>[1]!b_pq_pctchange(A4155,日期设置!$B$4,日期设置!$B$2,1)</f>
        <v>0</v>
      </c>
      <c r="J4155" s="26">
        <f>[1]!b_pq_pctchange(A4155,日期设置!$C$4,日期设置!$B$2,1)</f>
        <v>-0.40001820563263324</v>
      </c>
      <c r="K4155" s="52">
        <f>[1]!b_dq_amount($A4155,日期设置!B$2,2,10000)</f>
        <v>0</v>
      </c>
      <c r="L4155" s="26">
        <f>[1]!b_info_latestpar(A4155,日期设置!$B$2)</f>
        <v>100</v>
      </c>
      <c r="M4155" s="6">
        <f>[1]!b_info_outstandingbalance($A4155,日期设置!B$2)</f>
        <v>3</v>
      </c>
      <c r="N4155" s="7" t="str">
        <f>[1]!b_info_latestissurercreditrating2(A4155,日期设置!$B$2,"102","1")</f>
        <v>AA+</v>
      </c>
      <c r="O4155" s="8">
        <v>3.9</v>
      </c>
      <c r="P4155" s="9" t="str">
        <f>[1]!b_info_repurchasedate(A4155)</f>
        <v>2023-03-30</v>
      </c>
      <c r="Q4155" s="8" t="s">
        <v>16532</v>
      </c>
      <c r="R4155" s="2" t="str">
        <f>IF((--IF(P4155=0,Q4155,P4155))&gt;(--日期设置!$B$2),IF(P4155=0,Q4155,P4155),Q4155)</f>
        <v>2023-03-30</v>
      </c>
      <c r="S4155" s="2" t="s">
        <v>18056</v>
      </c>
      <c r="T4155" s="8">
        <f>[1]!b_anal_ptmyear($A4155,日期设置!$B$2)</f>
        <v>4.021917808219178</v>
      </c>
      <c r="U4155" s="8">
        <f>[1]!b_anal_termifexercise($A4155,日期设置!B$2)</f>
        <v>2.021917808219178</v>
      </c>
      <c r="V4155" s="10">
        <f>[1]!b_dq_dirtyprice(A4155,日期设置!$B$2)</f>
        <v>102.2895</v>
      </c>
      <c r="W4155" s="11">
        <f>IF(U4155=0,ROUNDUP((Q4155-日期设置!$B$2)/365,0),ROUNDUP((R4155-日期设置!$B$2)/365,0))</f>
        <v>3</v>
      </c>
      <c r="X4155" s="18">
        <f>_xlfn.IFNA(VLOOKUP(A4155,过往入选债券!A:D,4,0),2)</f>
        <v>2</v>
      </c>
      <c r="Y4155">
        <f>_xlfn.IFNA(VLOOKUP(C4155,[2]Sheet1!$A:$A,1,0),3)</f>
        <v>3</v>
      </c>
    </row>
    <row r="4156" spans="1:25" hidden="1" x14ac:dyDescent="0.2">
      <c r="A4156" s="21" t="s">
        <v>11499</v>
      </c>
      <c r="B4156" s="21" t="s">
        <v>11500</v>
      </c>
      <c r="C4156" s="37" t="s">
        <v>11501</v>
      </c>
      <c r="D4156" s="26" t="str">
        <f>[1]!b_calc_yield(A4156,日期设置!$B$2,F4156,1,R4156,1,O4156,L4156,S4156,)</f>
        <v>Fetching...</v>
      </c>
      <c r="E4156" s="26">
        <f t="shared" si="128"/>
        <v>26.283071652403823</v>
      </c>
      <c r="F4156" s="18">
        <f>[1]!b_dq_cleanprice($A4156,日期设置!B$2)</f>
        <v>96.5702</v>
      </c>
      <c r="G4156" s="18" t="str">
        <f t="shared" si="129"/>
        <v>5.59 + 0</v>
      </c>
      <c r="H4156" s="27">
        <f>[1]!b_dq_pctchange($A4156,日期设置!$B$2,1)/100</f>
        <v>0</v>
      </c>
      <c r="I4156" s="26">
        <f>[1]!b_pq_pctchange(A4156,日期设置!$B$4,日期设置!$B$2,1)</f>
        <v>0</v>
      </c>
      <c r="J4156" s="26">
        <f>[1]!b_pq_pctchange(A4156,日期设置!$C$4,日期设置!$B$2,1)</f>
        <v>0</v>
      </c>
      <c r="K4156" s="52">
        <f>[1]!b_dq_amount($A4156,日期设置!B$2,2,10000)</f>
        <v>0</v>
      </c>
      <c r="L4156" s="26">
        <f>[1]!b_info_latestpar(A4156,日期设置!$B$2)</f>
        <v>100</v>
      </c>
      <c r="M4156" s="6">
        <f>[1]!b_info_outstandingbalance($A4156,日期设置!B$2)</f>
        <v>5</v>
      </c>
      <c r="N4156" s="7">
        <f>[1]!b_info_latestissurercreditrating2(A4156,日期设置!$B$2,"102","1")</f>
        <v>0</v>
      </c>
      <c r="O4156" s="8">
        <v>4</v>
      </c>
      <c r="P4156" s="9">
        <f>[1]!b_info_repurchasedate(A4156)</f>
        <v>0</v>
      </c>
      <c r="Q4156" s="8" t="s">
        <v>17031</v>
      </c>
      <c r="R4156" s="2" t="str">
        <f>IF((--IF(P4156=0,Q4156,P4156))&gt;(--日期设置!$B$2),IF(P4156=0,Q4156,P4156),Q4156)</f>
        <v>2026-10-25</v>
      </c>
      <c r="S4156" s="2" t="s">
        <v>18620</v>
      </c>
      <c r="T4156" s="8">
        <f>[1]!b_anal_ptmyear($A4156,日期设置!$B$2)</f>
        <v>5.5945205479452058</v>
      </c>
      <c r="U4156" s="8">
        <f>[1]!b_anal_termifexercise($A4156,日期设置!B$2)</f>
        <v>0</v>
      </c>
      <c r="V4156" s="10">
        <f>[1]!b_dq_dirtyprice(A4156,日期设置!$B$2)</f>
        <v>98.192099999999996</v>
      </c>
      <c r="W4156" s="11">
        <f>IF(U4156=0,ROUNDUP((Q4156-日期设置!$B$2)/365,0),ROUNDUP((R4156-日期设置!$B$2)/365,0))</f>
        <v>6</v>
      </c>
      <c r="X4156" s="18">
        <f>_xlfn.IFNA(VLOOKUP(A4156,过往入选债券!A:D,4,0),2)</f>
        <v>2</v>
      </c>
      <c r="Y4156">
        <f>_xlfn.IFNA(VLOOKUP(C4156,[2]Sheet1!$A:$A,1,0),3)</f>
        <v>3</v>
      </c>
    </row>
    <row r="4157" spans="1:25" hidden="1" x14ac:dyDescent="0.2">
      <c r="A4157" s="21" t="s">
        <v>10278</v>
      </c>
      <c r="B4157" s="21" t="s">
        <v>10279</v>
      </c>
      <c r="C4157" s="37" t="s">
        <v>5011</v>
      </c>
      <c r="D4157" s="26" t="str">
        <f>[1]!b_calc_yield(A4157,日期设置!$B$2,F4157,1,R4157,1,O4157,L4157,S4157,)</f>
        <v>Fetching...</v>
      </c>
      <c r="E4157" s="26">
        <f t="shared" si="128"/>
        <v>9.4152634393789505</v>
      </c>
      <c r="F4157" s="18">
        <f>[1]!b_dq_cleanprice($A4157,日期设置!B$2)</f>
        <v>98.702799999999996</v>
      </c>
      <c r="G4157" s="18" t="str">
        <f t="shared" si="129"/>
        <v>1.99 + 0</v>
      </c>
      <c r="H4157" s="27">
        <f>[1]!b_dq_pctchange($A4157,日期设置!$B$2,1)/100</f>
        <v>0</v>
      </c>
      <c r="I4157" s="26">
        <f>[1]!b_pq_pctchange(A4157,日期设置!$B$4,日期设置!$B$2,1)</f>
        <v>0</v>
      </c>
      <c r="J4157" s="26">
        <f>[1]!b_pq_pctchange(A4157,日期设置!$C$4,日期设置!$B$2,1)</f>
        <v>0.10852389249846274</v>
      </c>
      <c r="K4157" s="52">
        <f>[1]!b_dq_amount($A4157,日期设置!B$2,2,10000)</f>
        <v>0</v>
      </c>
      <c r="L4157" s="26">
        <f>[1]!b_info_latestpar(A4157,日期设置!$B$2)</f>
        <v>100</v>
      </c>
      <c r="M4157" s="6">
        <f>[1]!b_info_outstandingbalance($A4157,日期设置!B$2)</f>
        <v>5</v>
      </c>
      <c r="N4157" s="7" t="str">
        <f>[1]!b_info_latestissurercreditrating2(A4157,日期设置!$B$2,"102","1")</f>
        <v>AA</v>
      </c>
      <c r="O4157" s="8">
        <v>4.01</v>
      </c>
      <c r="P4157" s="9">
        <f>[1]!b_info_repurchasedate(A4157)</f>
        <v>0</v>
      </c>
      <c r="Q4157" s="8" t="s">
        <v>16595</v>
      </c>
      <c r="R4157" s="2" t="str">
        <f>IF((--IF(P4157=0,Q4157,P4157))&gt;(--日期设置!$B$2),IF(P4157=0,Q4157,P4157),Q4157)</f>
        <v>2023-03-20</v>
      </c>
      <c r="S4157" s="2" t="s">
        <v>18280</v>
      </c>
      <c r="T4157" s="8">
        <f>[1]!b_anal_ptmyear($A4157,日期设置!$B$2)</f>
        <v>1.9945205479452055</v>
      </c>
      <c r="U4157" s="8">
        <f>[1]!b_anal_termifexercise($A4157,日期设置!B$2)</f>
        <v>0</v>
      </c>
      <c r="V4157" s="10">
        <f>[1]!b_dq_dirtyprice(A4157,日期设置!$B$2)</f>
        <v>98.724800000000002</v>
      </c>
      <c r="W4157" s="11">
        <f>IF(U4157=0,ROUNDUP((Q4157-日期设置!$B$2)/365,0),ROUNDUP((R4157-日期设置!$B$2)/365,0))</f>
        <v>2</v>
      </c>
      <c r="X4157" s="18">
        <f>_xlfn.IFNA(VLOOKUP(A4157,过往入选债券!A:D,4,0),2)</f>
        <v>2</v>
      </c>
      <c r="Y4157">
        <f>_xlfn.IFNA(VLOOKUP(C4157,[2]Sheet1!$A:$A,1,0),3)</f>
        <v>3</v>
      </c>
    </row>
    <row r="4158" spans="1:25" hidden="1" x14ac:dyDescent="0.2">
      <c r="A4158" s="21" t="s">
        <v>9518</v>
      </c>
      <c r="B4158" s="21" t="s">
        <v>9519</v>
      </c>
      <c r="C4158" s="37" t="s">
        <v>890</v>
      </c>
      <c r="D4158" s="26" t="str">
        <f>[1]!b_calc_yield(A4158,日期设置!$B$2,F4158,1,R4158,1,O4158,L4158,S4158,)</f>
        <v>Fetching...</v>
      </c>
      <c r="E4158" s="26">
        <f t="shared" si="128"/>
        <v>16.940413543826072</v>
      </c>
      <c r="F4158" s="18">
        <f>[1]!b_dq_cleanprice($A4158,日期设置!B$2)</f>
        <v>99.954899999999995</v>
      </c>
      <c r="G4158" s="18" t="str">
        <f t="shared" si="129"/>
        <v>3.65 + 0</v>
      </c>
      <c r="H4158" s="27">
        <f>[1]!b_dq_pctchange($A4158,日期设置!$B$2,1)/100</f>
        <v>0</v>
      </c>
      <c r="I4158" s="26">
        <f>[1]!b_pq_pctchange(A4158,日期设置!$B$4,日期设置!$B$2,1)</f>
        <v>0</v>
      </c>
      <c r="J4158" s="26">
        <f>[1]!b_pq_pctchange(A4158,日期设置!$C$4,日期设置!$B$2,1)</f>
        <v>0</v>
      </c>
      <c r="K4158" s="52">
        <f>[1]!b_dq_amount($A4158,日期设置!B$2,2,10000)</f>
        <v>0</v>
      </c>
      <c r="L4158" s="26">
        <f>[1]!b_info_latestpar(A4158,日期设置!$B$2)</f>
        <v>100</v>
      </c>
      <c r="M4158" s="6">
        <f>[1]!b_info_outstandingbalance($A4158,日期设置!B$2)</f>
        <v>5</v>
      </c>
      <c r="N4158" s="7" t="str">
        <f>[1]!b_info_latestissurercreditrating2(A4158,日期设置!$B$2,"102","1")</f>
        <v>AA+</v>
      </c>
      <c r="O4158" s="8">
        <v>4.7</v>
      </c>
      <c r="P4158" s="9">
        <f>[1]!b_info_repurchasedate(A4158)</f>
        <v>0</v>
      </c>
      <c r="Q4158" s="8" t="s">
        <v>16704</v>
      </c>
      <c r="R4158" s="2" t="str">
        <f>IF((--IF(P4158=0,Q4158,P4158))&gt;(--日期设置!$B$2),IF(P4158=0,Q4158,P4158),Q4158)</f>
        <v>2024-11-15</v>
      </c>
      <c r="S4158" s="2" t="s">
        <v>18050</v>
      </c>
      <c r="T4158" s="8">
        <f>[1]!b_anal_ptmyear($A4158,日期设置!$B$2)</f>
        <v>3.6520547945205477</v>
      </c>
      <c r="U4158" s="8">
        <f>[1]!b_anal_termifexercise($A4158,日期设置!B$2)</f>
        <v>0</v>
      </c>
      <c r="V4158" s="10">
        <f>[1]!b_dq_dirtyprice(A4158,日期设置!$B$2)</f>
        <v>101.5902</v>
      </c>
      <c r="W4158" s="11">
        <f>IF(U4158=0,ROUNDUP((Q4158-日期设置!$B$2)/365,0),ROUNDUP((R4158-日期设置!$B$2)/365,0))</f>
        <v>4</v>
      </c>
      <c r="X4158" s="18">
        <f>_xlfn.IFNA(VLOOKUP(A4158,过往入选债券!A:D,4,0),2)</f>
        <v>2</v>
      </c>
      <c r="Y4158">
        <f>_xlfn.IFNA(VLOOKUP(C4158,[2]Sheet1!$A:$A,1,0),3)</f>
        <v>3</v>
      </c>
    </row>
    <row r="4159" spans="1:25" hidden="1" x14ac:dyDescent="0.2">
      <c r="A4159" s="28" t="s">
        <v>21024</v>
      </c>
      <c r="B4159" s="28" t="s">
        <v>21025</v>
      </c>
      <c r="C4159" s="39" t="s">
        <v>234</v>
      </c>
      <c r="D4159" s="26" t="str">
        <f>[1]!b_calc_yield(A4159,日期设置!$B$2,F4159,1,R4159,1,O4159,L4159,S4159,)</f>
        <v>Fetching...</v>
      </c>
      <c r="E4159" s="26">
        <f t="shared" si="128"/>
        <v>12.066679674406267</v>
      </c>
      <c r="F4159" s="18">
        <f>[1]!b_dq_cleanprice($A4159,日期设置!B$2)</f>
        <v>98.296700000000001</v>
      </c>
      <c r="G4159" s="18" t="str">
        <f t="shared" si="129"/>
        <v>2.58 + 0</v>
      </c>
      <c r="H4159" s="27">
        <f>[1]!b_dq_pctchange($A4159,日期设置!$B$2,1)/100</f>
        <v>0</v>
      </c>
      <c r="I4159" s="26">
        <f>[1]!b_pq_pctchange(A4159,日期设置!$B$4,日期设置!$B$2,1)</f>
        <v>-0.22240087376846901</v>
      </c>
      <c r="J4159" s="26">
        <f>[1]!b_pq_pctchange(A4159,日期设置!$C$4,日期设置!$B$2,1)</f>
        <v>-0.70368398669405263</v>
      </c>
      <c r="K4159" s="52">
        <f>[1]!b_dq_amount($A4159,日期设置!B$2,2,10000)</f>
        <v>0</v>
      </c>
      <c r="L4159" s="26">
        <f>[1]!b_info_latestpar(A4159,日期设置!$B$2)</f>
        <v>100</v>
      </c>
      <c r="M4159" s="6">
        <f>[1]!b_info_outstandingbalance($A4159,日期设置!B$2)</f>
        <v>10</v>
      </c>
      <c r="N4159" s="7" t="str">
        <f>[1]!b_info_latestissurercreditrating2(A4159,日期设置!$B$2,"102","1")</f>
        <v>AA+</v>
      </c>
      <c r="O4159" s="8">
        <v>4</v>
      </c>
      <c r="P4159" s="9">
        <f>[1]!b_info_repurchasedate(A4159)</f>
        <v>0</v>
      </c>
      <c r="Q4159" s="8" t="s">
        <v>16017</v>
      </c>
      <c r="R4159" s="2" t="str">
        <f>IF((--IF(P4159=0,Q4159,P4159))&gt;(--日期设置!$B$2),IF(P4159=0,Q4159,P4159),Q4159)</f>
        <v>2023-10-23</v>
      </c>
      <c r="S4159" s="31" t="s">
        <v>16008</v>
      </c>
      <c r="T4159" s="8">
        <f>[1]!b_anal_ptmyear($A4159,日期设置!$B$2)</f>
        <v>2.5890410958904111</v>
      </c>
      <c r="U4159" s="8">
        <f>[1]!b_anal_termifexercise($A4159,日期设置!B$2)</f>
        <v>0</v>
      </c>
      <c r="V4159" s="10">
        <f>[1]!b_dq_dirtyprice(A4159,日期设置!$B$2)</f>
        <v>99.9405</v>
      </c>
      <c r="W4159" s="11">
        <f>IF(U4159=0,ROUNDUP((Q4159-日期设置!$B$2)/365,0),ROUNDUP((R4159-日期设置!$B$2)/365,0))</f>
        <v>3</v>
      </c>
      <c r="X4159" s="18">
        <f>_xlfn.IFNA(VLOOKUP(A4159,过往入选债券!A:D,4,0),2)</f>
        <v>2</v>
      </c>
      <c r="Y4159">
        <f>_xlfn.IFNA(VLOOKUP(C4159,[2]Sheet1!$A:$A,1,0),3)</f>
        <v>3</v>
      </c>
    </row>
    <row r="4160" spans="1:25" hidden="1" x14ac:dyDescent="0.2">
      <c r="A4160" s="21" t="s">
        <v>7308</v>
      </c>
      <c r="B4160" s="21" t="s">
        <v>7309</v>
      </c>
      <c r="C4160" s="37" t="s">
        <v>296</v>
      </c>
      <c r="D4160" s="26" t="str">
        <f>[1]!b_calc_yield(A4160,日期设置!$B$2,F4160,1,R4160,1,O4160,L4160,S4160,)</f>
        <v>Fetching...</v>
      </c>
      <c r="E4160" s="26">
        <f t="shared" si="128"/>
        <v>2.178249712177327</v>
      </c>
      <c r="F4160" s="18">
        <f>[1]!b_dq_cleanprice($A4160,日期设置!B$2)</f>
        <v>100.779</v>
      </c>
      <c r="G4160" s="18" t="str">
        <f t="shared" si="129"/>
        <v>2.46 + 0.46</v>
      </c>
      <c r="H4160" s="27">
        <f>[1]!b_dq_pctchange($A4160,日期设置!$B$2,1)/100</f>
        <v>0</v>
      </c>
      <c r="I4160" s="26">
        <f>[1]!b_pq_pctchange(A4160,日期设置!$B$4,日期设置!$B$2,1)</f>
        <v>0</v>
      </c>
      <c r="J4160" s="26">
        <f>[1]!b_pq_pctchange(A4160,日期设置!$C$4,日期设置!$B$2,1)</f>
        <v>-0.54386603783081755</v>
      </c>
      <c r="K4160" s="52">
        <f>[1]!b_dq_amount($A4160,日期设置!B$2,2,10000)</f>
        <v>0</v>
      </c>
      <c r="L4160" s="26">
        <f>[1]!b_info_latestpar(A4160,日期设置!$B$2)</f>
        <v>100</v>
      </c>
      <c r="M4160" s="6">
        <f>[1]!b_info_outstandingbalance($A4160,日期设置!B$2)</f>
        <v>10</v>
      </c>
      <c r="N4160" s="7" t="str">
        <f>[1]!b_info_latestissurercreditrating2(A4160,日期设置!$B$2,"102","1")</f>
        <v>AAA</v>
      </c>
      <c r="O4160" s="8">
        <v>6.59</v>
      </c>
      <c r="P4160" s="9" t="str">
        <f>[1]!b_info_repurchasedate(A4160)</f>
        <v>2021-09-07</v>
      </c>
      <c r="Q4160" s="8" t="s">
        <v>17026</v>
      </c>
      <c r="R4160" s="2" t="str">
        <f>IF((--IF(P4160=0,Q4160,P4160))&gt;(--日期设置!$B$2),IF(P4160=0,Q4160,P4160),Q4160)</f>
        <v>2021-09-07</v>
      </c>
      <c r="S4160" s="2" t="s">
        <v>17827</v>
      </c>
      <c r="T4160" s="8">
        <f>[1]!b_anal_ptmyear($A4160,日期设置!$B$2)</f>
        <v>2.463013698630137</v>
      </c>
      <c r="U4160" s="8">
        <f>[1]!b_anal_termifexercise($A4160,日期设置!B$2)</f>
        <v>0.46301369863013697</v>
      </c>
      <c r="V4160" s="10">
        <f>[1]!b_dq_dirtyprice(A4160,日期设置!$B$2)</f>
        <v>104.3177</v>
      </c>
      <c r="W4160" s="11">
        <f>IF(U4160=0,ROUNDUP((Q4160-日期设置!$B$2)/365,0),ROUNDUP((R4160-日期设置!$B$2)/365,0))</f>
        <v>1</v>
      </c>
      <c r="X4160" s="18">
        <f>_xlfn.IFNA(VLOOKUP(A4160,过往入选债券!A:D,4,0),2)</f>
        <v>2</v>
      </c>
      <c r="Y4160">
        <f>_xlfn.IFNA(VLOOKUP(C4160,[2]Sheet1!$A:$A,1,0),3)</f>
        <v>3</v>
      </c>
    </row>
    <row r="4161" spans="1:25" hidden="1" x14ac:dyDescent="0.2">
      <c r="A4161" s="21" t="s">
        <v>12606</v>
      </c>
      <c r="B4161" s="21" t="s">
        <v>12607</v>
      </c>
      <c r="C4161" s="37" t="s">
        <v>12608</v>
      </c>
      <c r="D4161" s="26" t="str">
        <f>[1]!b_calc_yield(A4161,日期设置!$B$2,F4161,1,R4161,1,O4161,L4161,S4161,)</f>
        <v>Fetching...</v>
      </c>
      <c r="E4161" s="26">
        <f t="shared" si="128"/>
        <v>32.79049745363276</v>
      </c>
      <c r="F4161" s="18">
        <f>[1]!b_dq_cleanprice($A4161,日期设置!B$2)</f>
        <v>40.133400000000002</v>
      </c>
      <c r="G4161" s="18" t="str">
        <f t="shared" si="129"/>
        <v>1.66 + 0</v>
      </c>
      <c r="H4161" s="27">
        <f>[1]!b_dq_pctchange($A4161,日期设置!$B$2,1)/100</f>
        <v>0</v>
      </c>
      <c r="I4161" s="26">
        <f>[1]!b_pq_pctchange(A4161,日期设置!$B$4,日期设置!$B$2,1)</f>
        <v>0</v>
      </c>
      <c r="J4161" s="26">
        <f>[1]!b_pq_pctchange(A4161,日期设置!$C$4,日期设置!$B$2,1)</f>
        <v>0</v>
      </c>
      <c r="K4161" s="52">
        <f>[1]!b_dq_amount($A4161,日期设置!B$2,2,10000)</f>
        <v>0</v>
      </c>
      <c r="L4161" s="26">
        <f>[1]!b_info_latestpar(A4161,日期设置!$B$2)</f>
        <v>40</v>
      </c>
      <c r="M4161" s="6">
        <f>[1]!b_info_outstandingbalance($A4161,日期设置!B$2)</f>
        <v>2.4</v>
      </c>
      <c r="N4161" s="7" t="str">
        <f>[1]!b_info_latestissurercreditrating2(A4161,日期设置!$B$2,"102","1")</f>
        <v>AA-</v>
      </c>
      <c r="O4161" s="8">
        <v>7.3</v>
      </c>
      <c r="P4161" s="9">
        <f>[1]!b_info_repurchasedate(A4161)</f>
        <v>0</v>
      </c>
      <c r="Q4161" s="8" t="s">
        <v>17392</v>
      </c>
      <c r="R4161" s="2" t="str">
        <f>IF((--IF(P4161=0,Q4161,P4161))&gt;(--日期设置!$B$2),IF(P4161=0,Q4161,P4161),Q4161)</f>
        <v>2022-11-19</v>
      </c>
      <c r="S4161" s="2" t="s">
        <v>17873</v>
      </c>
      <c r="T4161" s="8">
        <f>[1]!b_anal_ptmyear($A4161,日期设置!$B$2)</f>
        <v>1.6630136986301371</v>
      </c>
      <c r="U4161" s="8">
        <f>[1]!b_anal_termifexercise($A4161,日期设置!B$2)</f>
        <v>0</v>
      </c>
      <c r="V4161" s="10">
        <f>[1]!b_dq_dirtyprice(A4161,日期设置!$B$2)</f>
        <v>41.117400000000004</v>
      </c>
      <c r="W4161" s="11">
        <f>IF(U4161=0,ROUNDUP((Q4161-日期设置!$B$2)/365,0),ROUNDUP((R4161-日期设置!$B$2)/365,0))</f>
        <v>2</v>
      </c>
      <c r="X4161" s="18">
        <f>_xlfn.IFNA(VLOOKUP(A4161,过往入选债券!A:D,4,0),2)</f>
        <v>2</v>
      </c>
      <c r="Y4161">
        <f>_xlfn.IFNA(VLOOKUP(C4161,[2]Sheet1!$A:$A,1,0),3)</f>
        <v>3</v>
      </c>
    </row>
    <row r="4162" spans="1:25" hidden="1" x14ac:dyDescent="0.2">
      <c r="A4162" s="21" t="s">
        <v>4248</v>
      </c>
      <c r="B4162" s="21" t="s">
        <v>4249</v>
      </c>
      <c r="C4162" s="37" t="s">
        <v>136</v>
      </c>
      <c r="D4162" s="26" t="str">
        <f>[1]!b_calc_yield(A4162,日期设置!$B$2,F4162,1,R4162,1,O4162,L4162,S4162,)</f>
        <v>Fetching...</v>
      </c>
      <c r="E4162" s="26">
        <f t="shared" ref="E4162:E4225" si="130">((O4162*W4162+L4162)/V4162-1)*100</f>
        <v>9.2576352797236083</v>
      </c>
      <c r="F4162" s="18">
        <f>[1]!b_dq_cleanprice($A4162,日期设置!B$2)</f>
        <v>99.604799999999997</v>
      </c>
      <c r="G4162" s="18" t="str">
        <f t="shared" ref="G4162:G4225" si="131">LEFT(T4162,4)&amp;" + "&amp;LEFT(U4162,4)</f>
        <v>2.04 + 0</v>
      </c>
      <c r="H4162" s="27">
        <f>[1]!b_dq_pctchange($A4162,日期设置!$B$2,1)/100</f>
        <v>0</v>
      </c>
      <c r="I4162" s="26">
        <f>[1]!b_pq_pctchange(A4162,日期设置!$B$4,日期设置!$B$2,1)</f>
        <v>0</v>
      </c>
      <c r="J4162" s="26">
        <f>[1]!b_pq_pctchange(A4162,日期设置!$C$4,日期设置!$B$2,1)</f>
        <v>-0.52243180971537351</v>
      </c>
      <c r="K4162" s="52">
        <f>[1]!b_dq_amount($A4162,日期设置!B$2,2,10000)</f>
        <v>0</v>
      </c>
      <c r="L4162" s="26">
        <f>[1]!b_info_latestpar(A4162,日期设置!$B$2)</f>
        <v>100</v>
      </c>
      <c r="M4162" s="6">
        <f>[1]!b_info_outstandingbalance($A4162,日期设置!B$2)</f>
        <v>5</v>
      </c>
      <c r="N4162" s="7">
        <f>[1]!b_info_latestissurercreditrating2(A4162,日期设置!$B$2,"102","1")</f>
        <v>0</v>
      </c>
      <c r="O4162" s="8">
        <v>4.5</v>
      </c>
      <c r="P4162" s="9">
        <f>[1]!b_info_repurchasedate(A4162)</f>
        <v>0</v>
      </c>
      <c r="Q4162" s="8" t="s">
        <v>16457</v>
      </c>
      <c r="R4162" s="2" t="str">
        <f>IF((--IF(P4162=0,Q4162,P4162))&gt;(--日期设置!$B$2),IF(P4162=0,Q4162,P4162),Q4162)</f>
        <v>2023-04-09</v>
      </c>
      <c r="S4162" s="2" t="s">
        <v>18223</v>
      </c>
      <c r="T4162" s="8">
        <f>[1]!b_anal_ptmyear($A4162,日期设置!$B$2)</f>
        <v>2.0493150684931507</v>
      </c>
      <c r="U4162" s="8">
        <f>[1]!b_anal_termifexercise($A4162,日期设置!B$2)</f>
        <v>0</v>
      </c>
      <c r="V4162" s="10">
        <f>[1]!b_dq_dirtyprice(A4162,日期设置!$B$2)</f>
        <v>103.88290000000001</v>
      </c>
      <c r="W4162" s="11">
        <f>IF(U4162=0,ROUNDUP((Q4162-日期设置!$B$2)/365,0),ROUNDUP((R4162-日期设置!$B$2)/365,0))</f>
        <v>3</v>
      </c>
      <c r="X4162" s="18">
        <f>_xlfn.IFNA(VLOOKUP(A4162,过往入选债券!A:D,4,0),2)</f>
        <v>2</v>
      </c>
      <c r="Y4162">
        <f>_xlfn.IFNA(VLOOKUP(C4162,[2]Sheet1!$A:$A,1,0),3)</f>
        <v>3</v>
      </c>
    </row>
    <row r="4163" spans="1:25" hidden="1" x14ac:dyDescent="0.2">
      <c r="A4163" s="21" t="s">
        <v>3679</v>
      </c>
      <c r="B4163" s="21" t="s">
        <v>3680</v>
      </c>
      <c r="C4163" s="37" t="s">
        <v>3681</v>
      </c>
      <c r="D4163" s="26" t="str">
        <f>[1]!b_calc_yield(A4163,日期设置!$B$2,F4163,1,R4163,1,O4163,L4163,S4163,)</f>
        <v>Fetching...</v>
      </c>
      <c r="E4163" s="26">
        <f t="shared" si="130"/>
        <v>7.9044021482175264</v>
      </c>
      <c r="F4163" s="18">
        <f>[1]!b_dq_cleanprice($A4163,日期设置!B$2)</f>
        <v>99.907499999999999</v>
      </c>
      <c r="G4163" s="18" t="str">
        <f t="shared" si="131"/>
        <v>1.69 + 0</v>
      </c>
      <c r="H4163" s="27">
        <f>[1]!b_dq_pctchange($A4163,日期设置!$B$2,1)/100</f>
        <v>0</v>
      </c>
      <c r="I4163" s="26">
        <f>[1]!b_pq_pctchange(A4163,日期设置!$B$4,日期设置!$B$2,1)</f>
        <v>0</v>
      </c>
      <c r="J4163" s="26">
        <f>[1]!b_pq_pctchange(A4163,日期设置!$C$4,日期设置!$B$2,1)</f>
        <v>-0.72547437538256798</v>
      </c>
      <c r="K4163" s="52">
        <f>[1]!b_dq_amount($A4163,日期设置!B$2,2,10000)</f>
        <v>0</v>
      </c>
      <c r="L4163" s="26">
        <f>[1]!b_info_latestpar(A4163,日期设置!$B$2)</f>
        <v>100</v>
      </c>
      <c r="M4163" s="6">
        <f>[1]!b_info_outstandingbalance($A4163,日期设置!B$2)</f>
        <v>8</v>
      </c>
      <c r="N4163" s="7">
        <f>[1]!b_info_latestissurercreditrating2(A4163,日期设置!$B$2,"102","1")</f>
        <v>0</v>
      </c>
      <c r="O4163" s="8">
        <v>4.66</v>
      </c>
      <c r="P4163" s="9">
        <f>[1]!b_info_repurchasedate(A4163)</f>
        <v>0</v>
      </c>
      <c r="Q4163" s="8" t="s">
        <v>16092</v>
      </c>
      <c r="R4163" s="2" t="str">
        <f>IF((--IF(P4163=0,Q4163,P4163))&gt;(--日期设置!$B$2),IF(P4163=0,Q4163,P4163),Q4163)</f>
        <v>2022-12-02</v>
      </c>
      <c r="S4163" s="2" t="s">
        <v>17898</v>
      </c>
      <c r="T4163" s="8">
        <f>[1]!b_anal_ptmyear($A4163,日期设置!$B$2)</f>
        <v>1.6986301369863015</v>
      </c>
      <c r="U4163" s="8">
        <f>[1]!b_anal_termifexercise($A4163,日期设置!B$2)</f>
        <v>0</v>
      </c>
      <c r="V4163" s="10">
        <f>[1]!b_dq_dirtyprice(A4163,日期设置!$B$2)</f>
        <v>101.31189999999999</v>
      </c>
      <c r="W4163" s="11">
        <f>IF(U4163=0,ROUNDUP((Q4163-日期设置!$B$2)/365,0),ROUNDUP((R4163-日期设置!$B$2)/365,0))</f>
        <v>2</v>
      </c>
      <c r="X4163" s="18">
        <f>_xlfn.IFNA(VLOOKUP(A4163,过往入选债券!A:D,4,0),2)</f>
        <v>2</v>
      </c>
      <c r="Y4163">
        <f>_xlfn.IFNA(VLOOKUP(C4163,[2]Sheet1!$A:$A,1,0),3)</f>
        <v>3</v>
      </c>
    </row>
    <row r="4164" spans="1:25" hidden="1" x14ac:dyDescent="0.2">
      <c r="A4164" s="21" t="s">
        <v>10326</v>
      </c>
      <c r="B4164" s="21" t="s">
        <v>10327</v>
      </c>
      <c r="C4164" s="37" t="s">
        <v>1014</v>
      </c>
      <c r="D4164" s="26" t="str">
        <f>[1]!b_calc_yield(A4164,日期设置!$B$2,F4164,1,R4164,1,O4164,L4164,S4164,)</f>
        <v>Fetching...</v>
      </c>
      <c r="E4164" s="26">
        <f t="shared" si="130"/>
        <v>9.0967181369397743</v>
      </c>
      <c r="F4164" s="18">
        <f>[1]!b_dq_cleanprice($A4164,日期设置!B$2)</f>
        <v>98.683099999999996</v>
      </c>
      <c r="G4164" s="18" t="str">
        <f t="shared" si="131"/>
        <v>4.00 + 2.00</v>
      </c>
      <c r="H4164" s="27">
        <f>[1]!b_dq_pctchange($A4164,日期设置!$B$2,1)/100</f>
        <v>0</v>
      </c>
      <c r="I4164" s="26">
        <f>[1]!b_pq_pctchange(A4164,日期设置!$B$4,日期设置!$B$2,1)</f>
        <v>0</v>
      </c>
      <c r="J4164" s="26">
        <f>[1]!b_pq_pctchange(A4164,日期设置!$C$4,日期设置!$B$2,1)</f>
        <v>0</v>
      </c>
      <c r="K4164" s="52">
        <f>[1]!b_dq_amount($A4164,日期设置!B$2,2,10000)</f>
        <v>0</v>
      </c>
      <c r="L4164" s="26">
        <f>[1]!b_info_latestpar(A4164,日期设置!$B$2)</f>
        <v>100</v>
      </c>
      <c r="M4164" s="6">
        <f>[1]!b_info_outstandingbalance($A4164,日期设置!B$2)</f>
        <v>9</v>
      </c>
      <c r="N4164" s="7" t="str">
        <f>[1]!b_info_latestissurercreditrating2(A4164,日期设置!$B$2,"102","1")</f>
        <v>AA+</v>
      </c>
      <c r="O4164" s="8">
        <v>4</v>
      </c>
      <c r="P4164" s="9" t="str">
        <f>[1]!b_info_repurchasedate(A4164)</f>
        <v>2023-03-24</v>
      </c>
      <c r="Q4164" s="8" t="s">
        <v>17407</v>
      </c>
      <c r="R4164" s="2" t="str">
        <f>IF((--IF(P4164=0,Q4164,P4164))&gt;(--日期设置!$B$2),IF(P4164=0,Q4164,P4164),Q4164)</f>
        <v>2023-03-24</v>
      </c>
      <c r="S4164" s="2" t="s">
        <v>18006</v>
      </c>
      <c r="T4164" s="8">
        <f>[1]!b_anal_ptmyear($A4164,日期设置!$B$2)</f>
        <v>4.0054794520547947</v>
      </c>
      <c r="U4164" s="8">
        <f>[1]!b_anal_termifexercise($A4164,日期设置!B$2)</f>
        <v>2.0054794520547947</v>
      </c>
      <c r="V4164" s="10">
        <f>[1]!b_dq_dirtyprice(A4164,日期设置!$B$2)</f>
        <v>102.66119999999999</v>
      </c>
      <c r="W4164" s="11">
        <f>IF(U4164=0,ROUNDUP((Q4164-日期设置!$B$2)/365,0),ROUNDUP((R4164-日期设置!$B$2)/365,0))</f>
        <v>3</v>
      </c>
      <c r="X4164" s="18">
        <f>_xlfn.IFNA(VLOOKUP(A4164,过往入选债券!A:D,4,0),2)</f>
        <v>2</v>
      </c>
      <c r="Y4164">
        <f>_xlfn.IFNA(VLOOKUP(C4164,[2]Sheet1!$A:$A,1,0),3)</f>
        <v>3</v>
      </c>
    </row>
    <row r="4165" spans="1:25" hidden="1" x14ac:dyDescent="0.2">
      <c r="A4165" s="21" t="s">
        <v>4737</v>
      </c>
      <c r="B4165" s="21" t="s">
        <v>4738</v>
      </c>
      <c r="C4165" s="37" t="s">
        <v>11</v>
      </c>
      <c r="D4165" s="26" t="str">
        <f>[1]!b_calc_yield(A4165,日期设置!$B$2,F4165,1,R4165,1,O4165,L4165,S4165,)</f>
        <v>Fetching...</v>
      </c>
      <c r="E4165" s="26">
        <f t="shared" si="130"/>
        <v>1.2795824920153853</v>
      </c>
      <c r="F4165" s="18">
        <f>[1]!b_dq_cleanprice($A4165,日期设置!B$2)</f>
        <v>99.9512</v>
      </c>
      <c r="G4165" s="18" t="str">
        <f t="shared" si="131"/>
        <v>0.05 + 0</v>
      </c>
      <c r="H4165" s="27">
        <f>[1]!b_dq_pctchange($A4165,日期设置!$B$2,1)/100</f>
        <v>0</v>
      </c>
      <c r="I4165" s="26">
        <f>[1]!b_pq_pctchange(A4165,日期设置!$B$4,日期设置!$B$2,1)</f>
        <v>1.1907227687203266E-2</v>
      </c>
      <c r="J4165" s="26">
        <f>[1]!b_pq_pctchange(A4165,日期设置!$C$4,日期设置!$B$2,1)</f>
        <v>-1.5405145318536028E-2</v>
      </c>
      <c r="K4165" s="52">
        <f>[1]!b_dq_amount($A4165,日期设置!B$2,2,10000)</f>
        <v>0</v>
      </c>
      <c r="L4165" s="26">
        <f>[1]!b_info_latestpar(A4165,日期设置!$B$2)</f>
        <v>100</v>
      </c>
      <c r="M4165" s="6">
        <f>[1]!b_info_outstandingbalance($A4165,日期设置!B$2)</f>
        <v>12.5</v>
      </c>
      <c r="N4165" s="7">
        <f>[1]!b_info_latestissurercreditrating2(A4165,日期设置!$B$2,"102","1")</f>
        <v>0</v>
      </c>
      <c r="O4165" s="8">
        <v>3.98</v>
      </c>
      <c r="P4165" s="9">
        <f>[1]!b_info_repurchasedate(A4165)</f>
        <v>0</v>
      </c>
      <c r="Q4165" s="8" t="s">
        <v>17260</v>
      </c>
      <c r="R4165" s="2" t="str">
        <f>IF((--IF(P4165=0,Q4165,P4165))&gt;(--日期设置!$B$2),IF(P4165=0,Q4165,P4165),Q4165)</f>
        <v>2021-04-12</v>
      </c>
      <c r="S4165" s="2" t="s">
        <v>18015</v>
      </c>
      <c r="T4165" s="8">
        <f>[1]!b_anal_ptmyear($A4165,日期设置!$B$2)</f>
        <v>5.7534246575342465E-2</v>
      </c>
      <c r="U4165" s="8">
        <f>[1]!b_anal_termifexercise($A4165,日期设置!B$2)</f>
        <v>0</v>
      </c>
      <c r="V4165" s="10">
        <f>[1]!b_dq_dirtyprice(A4165,日期设置!$B$2)</f>
        <v>102.66630000000001</v>
      </c>
      <c r="W4165" s="11">
        <f>IF(U4165=0,ROUNDUP((Q4165-日期设置!$B$2)/365,0),ROUNDUP((R4165-日期设置!$B$2)/365,0))</f>
        <v>1</v>
      </c>
      <c r="X4165" s="18">
        <f>_xlfn.IFNA(VLOOKUP(A4165,过往入选债券!A:D,4,0),2)</f>
        <v>2</v>
      </c>
      <c r="Y4165">
        <f>_xlfn.IFNA(VLOOKUP(C4165,[2]Sheet1!$A:$A,1,0),3)</f>
        <v>3</v>
      </c>
    </row>
    <row r="4166" spans="1:25" hidden="1" x14ac:dyDescent="0.2">
      <c r="A4166" s="21" t="s">
        <v>12952</v>
      </c>
      <c r="B4166" s="21" t="s">
        <v>12953</v>
      </c>
      <c r="C4166" s="37" t="s">
        <v>12954</v>
      </c>
      <c r="D4166" s="26" t="str">
        <f>[1]!b_calc_yield(A4166,日期设置!$B$2,F4166,1,R4166,1,O4166,L4166,S4166,)</f>
        <v>Fetching...</v>
      </c>
      <c r="E4166" s="26">
        <f t="shared" si="130"/>
        <v>23.808161632004989</v>
      </c>
      <c r="F4166" s="18">
        <f>[1]!b_dq_cleanprice($A4166,日期设置!B$2)</f>
        <v>58.845300000000002</v>
      </c>
      <c r="G4166" s="18" t="str">
        <f t="shared" si="131"/>
        <v>2.00 + 0</v>
      </c>
      <c r="H4166" s="27">
        <f>[1]!b_dq_pctchange($A4166,日期设置!$B$2,1)/100</f>
        <v>0</v>
      </c>
      <c r="I4166" s="26">
        <f>[1]!b_pq_pctchange(A4166,日期设置!$B$4,日期设置!$B$2,1)</f>
        <v>0</v>
      </c>
      <c r="J4166" s="26">
        <f>[1]!b_pq_pctchange(A4166,日期设置!$C$4,日期设置!$B$2,1)</f>
        <v>-0.68287035083602676</v>
      </c>
      <c r="K4166" s="52">
        <f>[1]!b_dq_amount($A4166,日期设置!B$2,2,10000)</f>
        <v>0</v>
      </c>
      <c r="L4166" s="26">
        <f>[1]!b_info_latestpar(A4166,日期设置!$B$2)</f>
        <v>60</v>
      </c>
      <c r="M4166" s="6">
        <f>[1]!b_info_outstandingbalance($A4166,日期设置!B$2)</f>
        <v>3</v>
      </c>
      <c r="N4166" s="7" t="str">
        <f>[1]!b_info_latestissurercreditrating2(A4166,日期设置!$B$2,"102","1")</f>
        <v>AA</v>
      </c>
      <c r="O4166" s="8">
        <v>5.68</v>
      </c>
      <c r="P4166" s="9">
        <f>[1]!b_info_repurchasedate(A4166)</f>
        <v>0</v>
      </c>
      <c r="Q4166" s="8" t="s">
        <v>16225</v>
      </c>
      <c r="R4166" s="2" t="str">
        <f>IF((--IF(P4166=0,Q4166,P4166))&gt;(--日期设置!$B$2),IF(P4166=0,Q4166,P4166),Q4166)</f>
        <v>2023-03-25</v>
      </c>
      <c r="S4166" s="2" t="s">
        <v>18011</v>
      </c>
      <c r="T4166" s="8">
        <f>[1]!b_anal_ptmyear($A4166,日期设置!$B$2)</f>
        <v>2.0082191780821916</v>
      </c>
      <c r="U4166" s="8">
        <f>[1]!b_anal_termifexercise($A4166,日期设置!B$2)</f>
        <v>0</v>
      </c>
      <c r="V4166" s="10">
        <f>[1]!b_dq_dirtyprice(A4166,日期设置!$B$2)</f>
        <v>62.225299999999997</v>
      </c>
      <c r="W4166" s="11">
        <f>IF(U4166=0,ROUNDUP((Q4166-日期设置!$B$2)/365,0),ROUNDUP((R4166-日期设置!$B$2)/365,0))</f>
        <v>3</v>
      </c>
      <c r="X4166" s="18">
        <f>_xlfn.IFNA(VLOOKUP(A4166,过往入选债券!A:D,4,0),2)</f>
        <v>2</v>
      </c>
      <c r="Y4166">
        <f>_xlfn.IFNA(VLOOKUP(C4166,[2]Sheet1!$A:$A,1,0),3)</f>
        <v>3</v>
      </c>
    </row>
    <row r="4167" spans="1:25" hidden="1" x14ac:dyDescent="0.2">
      <c r="A4167" s="28" t="s">
        <v>19887</v>
      </c>
      <c r="B4167" s="28" t="s">
        <v>19888</v>
      </c>
      <c r="C4167" s="38" t="s">
        <v>19889</v>
      </c>
      <c r="D4167" s="26" t="str">
        <f>[1]!b_calc_yield(A4167,日期设置!$B$2,F4167,1,R4167,1,O4167,L4167,S4167,)</f>
        <v>Fetching...</v>
      </c>
      <c r="E4167" s="26">
        <f t="shared" si="130"/>
        <v>11.339431349345963</v>
      </c>
      <c r="F4167" s="18">
        <f>[1]!b_dq_cleanprice($A4167,日期设置!B$2)</f>
        <v>97.941000000000003</v>
      </c>
      <c r="G4167" s="18" t="str">
        <f t="shared" si="131"/>
        <v>4.44 + 2.44</v>
      </c>
      <c r="H4167" s="27">
        <f>[1]!b_dq_pctchange($A4167,日期设置!$B$2,1)/100</f>
        <v>0</v>
      </c>
      <c r="I4167" s="26">
        <f>[1]!b_pq_pctchange(A4167,日期设置!$B$4,日期设置!$B$2,1)</f>
        <v>0</v>
      </c>
      <c r="J4167" s="26">
        <f>[1]!b_pq_pctchange(A4167,日期设置!$C$4,日期设置!$B$2,1)</f>
        <v>0</v>
      </c>
      <c r="K4167" s="52">
        <f>[1]!b_dq_amount($A4167,日期设置!B$2,2,10000)</f>
        <v>0</v>
      </c>
      <c r="L4167" s="26">
        <f>[1]!b_info_latestpar(A4167,日期设置!$B$2)</f>
        <v>100</v>
      </c>
      <c r="M4167" s="6">
        <f>[1]!b_info_outstandingbalance($A4167,日期设置!B$2)</f>
        <v>3.3</v>
      </c>
      <c r="N4167" s="7" t="str">
        <f>[1]!b_info_latestissurercreditrating2(A4167,日期设置!$B$2,"102","1")</f>
        <v>AA+</v>
      </c>
      <c r="O4167" s="8">
        <v>3.8</v>
      </c>
      <c r="P4167" s="9" t="str">
        <f>[1]!b_info_repurchasedate(A4167)</f>
        <v>2023-08-31</v>
      </c>
      <c r="Q4167" s="8" t="s">
        <v>17413</v>
      </c>
      <c r="R4167" s="2" t="str">
        <f>IF((--IF(P4167=0,Q4167,P4167))&gt;(--日期设置!$B$2),IF(P4167=0,Q4167,P4167),Q4167)</f>
        <v>2023-08-31</v>
      </c>
      <c r="S4167" s="31" t="s">
        <v>19265</v>
      </c>
      <c r="T4167" s="8">
        <f>[1]!b_anal_ptmyear($A4167,日期设置!$B$2)</f>
        <v>4.4438356164383563</v>
      </c>
      <c r="U4167" s="8">
        <f>[1]!b_anal_termifexercise($A4167,日期设置!B$2)</f>
        <v>2.4438356164383563</v>
      </c>
      <c r="V4167" s="10">
        <f>[1]!b_dq_dirtyprice(A4167,日期设置!$B$2)</f>
        <v>100.0544</v>
      </c>
      <c r="W4167" s="11">
        <f>IF(U4167=0,ROUNDUP((Q4167-日期设置!$B$2)/365,0),ROUNDUP((R4167-日期设置!$B$2)/365,0))</f>
        <v>3</v>
      </c>
      <c r="X4167" s="18">
        <f>_xlfn.IFNA(VLOOKUP(A4167,过往入选债券!A:D,4,0),2)</f>
        <v>2</v>
      </c>
      <c r="Y4167">
        <f>_xlfn.IFNA(VLOOKUP(C4167,[2]Sheet1!$A:$A,1,0),3)</f>
        <v>3</v>
      </c>
    </row>
    <row r="4168" spans="1:25" hidden="1" x14ac:dyDescent="0.2">
      <c r="A4168" s="28" t="s">
        <v>20356</v>
      </c>
      <c r="B4168" s="28" t="s">
        <v>20357</v>
      </c>
      <c r="C4168" s="39" t="s">
        <v>5309</v>
      </c>
      <c r="D4168" s="26" t="str">
        <f>[1]!b_calc_yield(A4168,日期设置!$B$2,F4168,1,R4168,1,O4168,L4168,S4168,)</f>
        <v>Fetching...</v>
      </c>
      <c r="E4168" s="26">
        <f t="shared" si="130"/>
        <v>11.290003118081149</v>
      </c>
      <c r="F4168" s="18">
        <f>[1]!b_dq_cleanprice($A4168,日期设置!B$2)</f>
        <v>99.52</v>
      </c>
      <c r="G4168" s="18" t="str">
        <f t="shared" si="131"/>
        <v>2.45 + 0</v>
      </c>
      <c r="H4168" s="27">
        <f>[1]!b_dq_pctchange($A4168,日期设置!$B$2,1)/100</f>
        <v>0</v>
      </c>
      <c r="I4168" s="26">
        <f>[1]!b_pq_pctchange(A4168,日期设置!$B$4,日期设置!$B$2,1)</f>
        <v>0</v>
      </c>
      <c r="J4168" s="26">
        <f>[1]!b_pq_pctchange(A4168,日期设置!$C$4,日期设置!$B$2,1)</f>
        <v>-0.73075411510524912</v>
      </c>
      <c r="K4168" s="52">
        <f>[1]!b_dq_amount($A4168,日期设置!B$2,2,10000)</f>
        <v>0</v>
      </c>
      <c r="L4168" s="26">
        <f>[1]!b_info_latestpar(A4168,日期设置!$B$2)</f>
        <v>100</v>
      </c>
      <c r="M4168" s="6">
        <f>[1]!b_info_outstandingbalance($A4168,日期设置!B$2)</f>
        <v>3</v>
      </c>
      <c r="N4168" s="7" t="str">
        <f>[1]!b_info_latestissurercreditrating2(A4168,日期设置!$B$2,"102","1")</f>
        <v>AA</v>
      </c>
      <c r="O4168" s="8">
        <v>4.5</v>
      </c>
      <c r="P4168" s="9">
        <f>[1]!b_info_repurchasedate(A4168)</f>
        <v>0</v>
      </c>
      <c r="Q4168" s="8" t="s">
        <v>16188</v>
      </c>
      <c r="R4168" s="2" t="str">
        <f>IF((--IF(P4168=0,Q4168,P4168))&gt;(--日期设置!$B$2),IF(P4168=0,Q4168,P4168),Q4168)</f>
        <v>2023-09-03</v>
      </c>
      <c r="S4168" s="31" t="s">
        <v>17563</v>
      </c>
      <c r="T4168" s="8">
        <f>[1]!b_anal_ptmyear($A4168,日期设置!$B$2)</f>
        <v>2.452054794520548</v>
      </c>
      <c r="U4168" s="8">
        <f>[1]!b_anal_termifexercise($A4168,日期设置!B$2)</f>
        <v>0</v>
      </c>
      <c r="V4168" s="10">
        <f>[1]!b_dq_dirtyprice(A4168,日期设置!$B$2)</f>
        <v>101.9858</v>
      </c>
      <c r="W4168" s="11">
        <f>IF(U4168=0,ROUNDUP((Q4168-日期设置!$B$2)/365,0),ROUNDUP((R4168-日期设置!$B$2)/365,0))</f>
        <v>3</v>
      </c>
      <c r="X4168" s="18">
        <f>_xlfn.IFNA(VLOOKUP(A4168,过往入选债券!A:D,4,0),2)</f>
        <v>2</v>
      </c>
      <c r="Y4168">
        <f>_xlfn.IFNA(VLOOKUP(C4168,[2]Sheet1!$A:$A,1,0),3)</f>
        <v>3</v>
      </c>
    </row>
    <row r="4169" spans="1:25" hidden="1" x14ac:dyDescent="0.2">
      <c r="A4169" s="21" t="s">
        <v>4754</v>
      </c>
      <c r="B4169" s="21" t="s">
        <v>4755</v>
      </c>
      <c r="C4169" s="37" t="s">
        <v>4756</v>
      </c>
      <c r="D4169" s="26" t="str">
        <f>[1]!b_calc_yield(A4169,日期设置!$B$2,F4169,1,R4169,1,O4169,L4169,S4169,)</f>
        <v>Fetching...</v>
      </c>
      <c r="E4169" s="26">
        <f t="shared" si="130"/>
        <v>6.0594994176145667</v>
      </c>
      <c r="F4169" s="18">
        <f>[1]!b_dq_cleanprice($A4169,日期设置!B$2)</f>
        <v>100.5778</v>
      </c>
      <c r="G4169" s="18" t="str">
        <f t="shared" si="131"/>
        <v>2.32 + 1.32</v>
      </c>
      <c r="H4169" s="27">
        <f>[1]!b_dq_pctchange($A4169,日期设置!$B$2,1)/100</f>
        <v>0</v>
      </c>
      <c r="I4169" s="26">
        <f>[1]!b_pq_pctchange(A4169,日期设置!$B$4,日期设置!$B$2,1)</f>
        <v>0</v>
      </c>
      <c r="J4169" s="26">
        <f>[1]!b_pq_pctchange(A4169,日期设置!$C$4,日期设置!$B$2,1)</f>
        <v>0.62811405702850776</v>
      </c>
      <c r="K4169" s="52">
        <f>[1]!b_dq_amount($A4169,日期设置!B$2,2,10000)</f>
        <v>0</v>
      </c>
      <c r="L4169" s="26">
        <f>[1]!b_info_latestpar(A4169,日期设置!$B$2)</f>
        <v>100</v>
      </c>
      <c r="M4169" s="6">
        <f>[1]!b_info_outstandingbalance($A4169,日期设置!B$2)</f>
        <v>5</v>
      </c>
      <c r="N4169" s="7">
        <f>[1]!b_info_latestissurercreditrating2(A4169,日期设置!$B$2,"102","1")</f>
        <v>0</v>
      </c>
      <c r="O4169" s="8">
        <v>5.18</v>
      </c>
      <c r="P4169" s="9" t="str">
        <f>[1]!b_info_repurchasedate(A4169)</f>
        <v>2022-07-20</v>
      </c>
      <c r="Q4169" s="8" t="s">
        <v>16706</v>
      </c>
      <c r="R4169" s="2" t="str">
        <f>IF((--IF(P4169=0,Q4169,P4169))&gt;(--日期设置!$B$2),IF(P4169=0,Q4169,P4169),Q4169)</f>
        <v>2022-07-20</v>
      </c>
      <c r="S4169" s="2" t="s">
        <v>17998</v>
      </c>
      <c r="T4169" s="8">
        <f>[1]!b_anal_ptmyear($A4169,日期设置!$B$2)</f>
        <v>2.3287671232876712</v>
      </c>
      <c r="U4169" s="8">
        <f>[1]!b_anal_termifexercise($A4169,日期设置!B$2)</f>
        <v>1.3287671232876712</v>
      </c>
      <c r="V4169" s="10">
        <f>[1]!b_dq_dirtyprice(A4169,日期设置!$B$2)</f>
        <v>104.0548</v>
      </c>
      <c r="W4169" s="11">
        <f>IF(U4169=0,ROUNDUP((Q4169-日期设置!$B$2)/365,0),ROUNDUP((R4169-日期设置!$B$2)/365,0))</f>
        <v>2</v>
      </c>
      <c r="X4169" s="18">
        <f>_xlfn.IFNA(VLOOKUP(A4169,过往入选债券!A:D,4,0),2)</f>
        <v>2</v>
      </c>
      <c r="Y4169">
        <f>_xlfn.IFNA(VLOOKUP(C4169,[2]Sheet1!$A:$A,1,0),3)</f>
        <v>3</v>
      </c>
    </row>
    <row r="4170" spans="1:25" hidden="1" x14ac:dyDescent="0.2">
      <c r="A4170" s="21" t="s">
        <v>3111</v>
      </c>
      <c r="B4170" s="21" t="s">
        <v>3112</v>
      </c>
      <c r="C4170" s="37" t="s">
        <v>989</v>
      </c>
      <c r="D4170" s="26" t="str">
        <f>[1]!b_calc_yield(A4170,日期设置!$B$2,F4170,1,R4170,1,O4170,L4170,S4170,)</f>
        <v>Fetching...</v>
      </c>
      <c r="E4170" s="26">
        <f t="shared" si="130"/>
        <v>5.2490397189384863</v>
      </c>
      <c r="F4170" s="18">
        <f>[1]!b_dq_cleanprice($A4170,日期设置!B$2)</f>
        <v>101.9863</v>
      </c>
      <c r="G4170" s="18" t="str">
        <f t="shared" si="131"/>
        <v>3.17 + 1.17</v>
      </c>
      <c r="H4170" s="27">
        <f>[1]!b_dq_pctchange($A4170,日期设置!$B$2,1)/100</f>
        <v>0</v>
      </c>
      <c r="I4170" s="26">
        <f>[1]!b_pq_pctchange(A4170,日期设置!$B$4,日期设置!$B$2,1)</f>
        <v>0.24366414254598201</v>
      </c>
      <c r="J4170" s="26">
        <f>[1]!b_pq_pctchange(A4170,日期设置!$C$4,日期设置!$B$2,1)</f>
        <v>0.24366414254598201</v>
      </c>
      <c r="K4170" s="52">
        <f>[1]!b_dq_amount($A4170,日期设置!B$2,2,10000)</f>
        <v>0</v>
      </c>
      <c r="L4170" s="26">
        <f>[1]!b_info_latestpar(A4170,日期设置!$B$2)</f>
        <v>100</v>
      </c>
      <c r="M4170" s="6">
        <f>[1]!b_info_outstandingbalance($A4170,日期设置!B$2)</f>
        <v>6</v>
      </c>
      <c r="N4170" s="7">
        <f>[1]!b_info_latestissurercreditrating2(A4170,日期设置!$B$2,"102","1")</f>
        <v>0</v>
      </c>
      <c r="O4170" s="8">
        <v>6.5</v>
      </c>
      <c r="P4170" s="9" t="str">
        <f>[1]!b_info_repurchasedate(A4170)</f>
        <v>2022-05-24</v>
      </c>
      <c r="Q4170" s="8" t="s">
        <v>17163</v>
      </c>
      <c r="R4170" s="2" t="str">
        <f>IF((--IF(P4170=0,Q4170,P4170))&gt;(--日期设置!$B$2),IF(P4170=0,Q4170,P4170),Q4170)</f>
        <v>2022-05-24</v>
      </c>
      <c r="S4170" s="2" t="s">
        <v>18017</v>
      </c>
      <c r="T4170" s="8">
        <f>[1]!b_anal_ptmyear($A4170,日期设置!$B$2)</f>
        <v>3.1726027397260275</v>
      </c>
      <c r="U4170" s="8">
        <f>[1]!b_anal_termifexercise($A4170,日期设置!B$2)</f>
        <v>1.1726027397260275</v>
      </c>
      <c r="V4170" s="10">
        <f>[1]!b_dq_dirtyprice(A4170,日期设置!$B$2)</f>
        <v>107.3644</v>
      </c>
      <c r="W4170" s="11">
        <f>IF(U4170=0,ROUNDUP((Q4170-日期设置!$B$2)/365,0),ROUNDUP((R4170-日期设置!$B$2)/365,0))</f>
        <v>2</v>
      </c>
      <c r="X4170" s="18">
        <f>_xlfn.IFNA(VLOOKUP(A4170,过往入选债券!A:D,4,0),2)</f>
        <v>2</v>
      </c>
      <c r="Y4170">
        <f>_xlfn.IFNA(VLOOKUP(C4170,[2]Sheet1!$A:$A,1,0),3)</f>
        <v>3</v>
      </c>
    </row>
    <row r="4171" spans="1:25" hidden="1" x14ac:dyDescent="0.2">
      <c r="A4171" s="21" t="s">
        <v>10298</v>
      </c>
      <c r="B4171" s="21" t="s">
        <v>10299</v>
      </c>
      <c r="C4171" s="37" t="s">
        <v>4800</v>
      </c>
      <c r="D4171" s="26" t="str">
        <f>[1]!b_calc_yield(A4171,日期设置!$B$2,F4171,1,R4171,1,O4171,L4171,S4171,)</f>
        <v>Fetching...</v>
      </c>
      <c r="E4171" s="26">
        <f t="shared" si="130"/>
        <v>8.9914612211055456</v>
      </c>
      <c r="F4171" s="18">
        <f>[1]!b_dq_cleanprice($A4171,日期设置!B$2)</f>
        <v>100</v>
      </c>
      <c r="G4171" s="18" t="str">
        <f t="shared" si="131"/>
        <v>2.00 + 0</v>
      </c>
      <c r="H4171" s="27">
        <f>[1]!b_dq_pctchange($A4171,日期设置!$B$2,1)/100</f>
        <v>0</v>
      </c>
      <c r="I4171" s="26">
        <f>[1]!b_pq_pctchange(A4171,日期设置!$B$4,日期设置!$B$2,1)</f>
        <v>0</v>
      </c>
      <c r="J4171" s="26">
        <f>[1]!b_pq_pctchange(A4171,日期设置!$C$4,日期设置!$B$2,1)</f>
        <v>0</v>
      </c>
      <c r="K4171" s="52">
        <f>[1]!b_dq_amount($A4171,日期设置!B$2,2,10000)</f>
        <v>0</v>
      </c>
      <c r="L4171" s="26">
        <f>[1]!b_info_latestpar(A4171,日期设置!$B$2)</f>
        <v>100</v>
      </c>
      <c r="M4171" s="6">
        <f>[1]!b_info_outstandingbalance($A4171,日期设置!B$2)</f>
        <v>5</v>
      </c>
      <c r="N4171" s="7" t="str">
        <f>[1]!b_info_latestissurercreditrating2(A4171,日期设置!$B$2,"102","1")</f>
        <v>AA+</v>
      </c>
      <c r="O4171" s="8">
        <v>4.7</v>
      </c>
      <c r="P4171" s="9">
        <f>[1]!b_info_repurchasedate(A4171)</f>
        <v>0</v>
      </c>
      <c r="Q4171" s="8" t="s">
        <v>16574</v>
      </c>
      <c r="R4171" s="2" t="str">
        <f>IF((--IF(P4171=0,Q4171,P4171))&gt;(--日期设置!$B$2),IF(P4171=0,Q4171,P4171),Q4171)</f>
        <v>2023-03-23</v>
      </c>
      <c r="S4171" s="2" t="s">
        <v>18214</v>
      </c>
      <c r="T4171" s="8">
        <f>[1]!b_anal_ptmyear($A4171,日期设置!$B$2)</f>
        <v>2.0027397260273974</v>
      </c>
      <c r="U4171" s="8">
        <f>[1]!b_anal_termifexercise($A4171,日期设置!B$2)</f>
        <v>0</v>
      </c>
      <c r="V4171" s="10">
        <f>[1]!b_dq_dirtyprice(A4171,日期设置!$B$2)</f>
        <v>104.6871</v>
      </c>
      <c r="W4171" s="11">
        <f>IF(U4171=0,ROUNDUP((Q4171-日期设置!$B$2)/365,0),ROUNDUP((R4171-日期设置!$B$2)/365,0))</f>
        <v>3</v>
      </c>
      <c r="X4171" s="18">
        <f>_xlfn.IFNA(VLOOKUP(A4171,过往入选债券!A:D,4,0),2)</f>
        <v>2</v>
      </c>
      <c r="Y4171">
        <f>_xlfn.IFNA(VLOOKUP(C4171,[2]Sheet1!$A:$A,1,0),3)</f>
        <v>3</v>
      </c>
    </row>
    <row r="4172" spans="1:25" hidden="1" x14ac:dyDescent="0.2">
      <c r="A4172" s="21" t="s">
        <v>4177</v>
      </c>
      <c r="B4172" s="21" t="s">
        <v>4178</v>
      </c>
      <c r="C4172" s="37" t="s">
        <v>4179</v>
      </c>
      <c r="D4172" s="26" t="str">
        <f>[1]!b_calc_yield(A4172,日期设置!$B$2,F4172,1,R4172,1,O4172,L4172,S4172,)</f>
        <v>Fetching...</v>
      </c>
      <c r="E4172" s="26">
        <f t="shared" si="130"/>
        <v>9.0316631389843138</v>
      </c>
      <c r="F4172" s="18">
        <f>[1]!b_dq_cleanprice($A4172,日期设置!B$2)</f>
        <v>100</v>
      </c>
      <c r="G4172" s="18" t="str">
        <f t="shared" si="131"/>
        <v>2.01 + 0</v>
      </c>
      <c r="H4172" s="27">
        <f>[1]!b_dq_pctchange($A4172,日期设置!$B$2,1)/100</f>
        <v>0</v>
      </c>
      <c r="I4172" s="26">
        <f>[1]!b_pq_pctchange(A4172,日期设置!$B$4,日期设置!$B$2,1)</f>
        <v>0</v>
      </c>
      <c r="J4172" s="26">
        <f>[1]!b_pq_pctchange(A4172,日期设置!$C$4,日期设置!$B$2,1)</f>
        <v>0</v>
      </c>
      <c r="K4172" s="52">
        <f>[1]!b_dq_amount($A4172,日期设置!B$2,2,10000)</f>
        <v>0</v>
      </c>
      <c r="L4172" s="26">
        <f>[1]!b_info_latestpar(A4172,日期设置!$B$2)</f>
        <v>100</v>
      </c>
      <c r="M4172" s="6">
        <f>[1]!b_info_outstandingbalance($A4172,日期设置!B$2)</f>
        <v>5</v>
      </c>
      <c r="N4172" s="7">
        <f>[1]!b_info_latestissurercreditrating2(A4172,日期设置!$B$2,"102","1")</f>
        <v>0</v>
      </c>
      <c r="O4172" s="8">
        <v>4.7</v>
      </c>
      <c r="P4172" s="9">
        <f>[1]!b_info_repurchasedate(A4172)</f>
        <v>0</v>
      </c>
      <c r="Q4172" s="8" t="s">
        <v>16019</v>
      </c>
      <c r="R4172" s="2" t="str">
        <f>IF((--IF(P4172=0,Q4172,P4172))&gt;(--日期设置!$B$2),IF(P4172=0,Q4172,P4172),Q4172)</f>
        <v>2023-03-26</v>
      </c>
      <c r="S4172" s="2" t="s">
        <v>17806</v>
      </c>
      <c r="T4172" s="8">
        <f>[1]!b_anal_ptmyear($A4172,日期设置!$B$2)</f>
        <v>2.010958904109589</v>
      </c>
      <c r="U4172" s="8">
        <f>[1]!b_anal_termifexercise($A4172,日期设置!B$2)</f>
        <v>0</v>
      </c>
      <c r="V4172" s="10">
        <f>[1]!b_dq_dirtyprice(A4172,日期设置!$B$2)</f>
        <v>104.6485</v>
      </c>
      <c r="W4172" s="11">
        <f>IF(U4172=0,ROUNDUP((Q4172-日期设置!$B$2)/365,0),ROUNDUP((R4172-日期设置!$B$2)/365,0))</f>
        <v>3</v>
      </c>
      <c r="X4172" s="18">
        <f>_xlfn.IFNA(VLOOKUP(A4172,过往入选债券!A:D,4,0),2)</f>
        <v>2</v>
      </c>
      <c r="Y4172">
        <f>_xlfn.IFNA(VLOOKUP(C4172,[2]Sheet1!$A:$A,1,0),3)</f>
        <v>3</v>
      </c>
    </row>
    <row r="4173" spans="1:25" hidden="1" x14ac:dyDescent="0.2">
      <c r="A4173" s="21" t="s">
        <v>6454</v>
      </c>
      <c r="B4173" s="21" t="s">
        <v>6455</v>
      </c>
      <c r="C4173" s="37" t="s">
        <v>136</v>
      </c>
      <c r="D4173" s="26" t="str">
        <f>[1]!b_calc_yield(A4173,日期设置!$B$2,F4173,1,R4173,1,O4173,L4173,S4173,)</f>
        <v>Fetching...</v>
      </c>
      <c r="E4173" s="26">
        <f t="shared" si="130"/>
        <v>8.9181110222530613</v>
      </c>
      <c r="F4173" s="18">
        <f>[1]!b_dq_cleanprice($A4173,日期设置!B$2)</f>
        <v>102.0669</v>
      </c>
      <c r="G4173" s="18" t="str">
        <f t="shared" si="131"/>
        <v>2.01 + 0</v>
      </c>
      <c r="H4173" s="27">
        <f>[1]!b_dq_pctchange($A4173,日期设置!$B$2,1)/100</f>
        <v>0</v>
      </c>
      <c r="I4173" s="26">
        <f>[1]!b_pq_pctchange(A4173,日期设置!$B$4,日期设置!$B$2,1)</f>
        <v>0</v>
      </c>
      <c r="J4173" s="26">
        <f>[1]!b_pq_pctchange(A4173,日期设置!$C$4,日期设置!$B$2,1)</f>
        <v>0</v>
      </c>
      <c r="K4173" s="52">
        <f>[1]!b_dq_amount($A4173,日期设置!B$2,2,10000)</f>
        <v>0</v>
      </c>
      <c r="L4173" s="26">
        <f>[1]!b_info_latestpar(A4173,日期设置!$B$2)</f>
        <v>100</v>
      </c>
      <c r="M4173" s="6">
        <f>[1]!b_info_outstandingbalance($A4173,日期设置!B$2)</f>
        <v>8</v>
      </c>
      <c r="N4173" s="7" t="str">
        <f>[1]!b_info_latestissurercreditrating2(A4173,日期设置!$B$2,"102","1")</f>
        <v>AA+</v>
      </c>
      <c r="O4173" s="8">
        <v>5.8</v>
      </c>
      <c r="P4173" s="9">
        <f>[1]!b_info_repurchasedate(A4173)</f>
        <v>0</v>
      </c>
      <c r="Q4173" s="8" t="s">
        <v>15982</v>
      </c>
      <c r="R4173" s="2" t="str">
        <f>IF((--IF(P4173=0,Q4173,P4173))&gt;(--日期设置!$B$2),IF(P4173=0,Q4173,P4173),Q4173)</f>
        <v>2023-03-27</v>
      </c>
      <c r="S4173" s="2" t="s">
        <v>18603</v>
      </c>
      <c r="T4173" s="8">
        <f>[1]!b_anal_ptmyear($A4173,日期设置!$B$2)</f>
        <v>2.0136986301369864</v>
      </c>
      <c r="U4173" s="8">
        <f>[1]!b_anal_termifexercise($A4173,日期设置!B$2)</f>
        <v>0</v>
      </c>
      <c r="V4173" s="10">
        <f>[1]!b_dq_dirtyprice(A4173,日期设置!$B$2)</f>
        <v>107.78740000000001</v>
      </c>
      <c r="W4173" s="11">
        <f>IF(U4173=0,ROUNDUP((Q4173-日期设置!$B$2)/365,0),ROUNDUP((R4173-日期设置!$B$2)/365,0))</f>
        <v>3</v>
      </c>
      <c r="X4173" s="18">
        <f>_xlfn.IFNA(VLOOKUP(A4173,过往入选债券!A:D,4,0),2)</f>
        <v>2</v>
      </c>
      <c r="Y4173">
        <f>_xlfn.IFNA(VLOOKUP(C4173,[2]Sheet1!$A:$A,1,0),3)</f>
        <v>3</v>
      </c>
    </row>
    <row r="4174" spans="1:25" hidden="1" x14ac:dyDescent="0.2">
      <c r="A4174" s="21" t="s">
        <v>10664</v>
      </c>
      <c r="B4174" s="21" t="s">
        <v>10665</v>
      </c>
      <c r="C4174" s="37" t="s">
        <v>10037</v>
      </c>
      <c r="D4174" s="26" t="str">
        <f>[1]!b_calc_yield(A4174,日期设置!$B$2,F4174,1,R4174,1,O4174,L4174,S4174,)</f>
        <v>Fetching...</v>
      </c>
      <c r="E4174" s="26">
        <f t="shared" si="130"/>
        <v>18.817904909533745</v>
      </c>
      <c r="F4174" s="18">
        <f>[1]!b_dq_cleanprice($A4174,日期设置!B$2)</f>
        <v>96.247900000000001</v>
      </c>
      <c r="G4174" s="18" t="str">
        <f t="shared" si="131"/>
        <v>4.08 + 0</v>
      </c>
      <c r="H4174" s="27">
        <f>[1]!b_dq_pctchange($A4174,日期设置!$B$2,1)/100</f>
        <v>0</v>
      </c>
      <c r="I4174" s="26">
        <f>[1]!b_pq_pctchange(A4174,日期设置!$B$4,日期设置!$B$2,1)</f>
        <v>0</v>
      </c>
      <c r="J4174" s="26">
        <f>[1]!b_pq_pctchange(A4174,日期设置!$C$4,日期设置!$B$2,1)</f>
        <v>0</v>
      </c>
      <c r="K4174" s="52">
        <f>[1]!b_dq_amount($A4174,日期设置!B$2,2,10000)</f>
        <v>0</v>
      </c>
      <c r="L4174" s="26">
        <f>[1]!b_info_latestpar(A4174,日期设置!$B$2)</f>
        <v>100</v>
      </c>
      <c r="M4174" s="6">
        <f>[1]!b_info_outstandingbalance($A4174,日期设置!B$2)</f>
        <v>6</v>
      </c>
      <c r="N4174" s="7" t="str">
        <f>[1]!b_info_latestissurercreditrating2(A4174,日期设置!$B$2,"102","1")</f>
        <v>AA+</v>
      </c>
      <c r="O4174" s="8">
        <v>3.67</v>
      </c>
      <c r="P4174" s="9">
        <f>[1]!b_info_repurchasedate(A4174)</f>
        <v>0</v>
      </c>
      <c r="Q4174" s="8" t="s">
        <v>16646</v>
      </c>
      <c r="R4174" s="2" t="str">
        <f>IF((--IF(P4174=0,Q4174,P4174))&gt;(--日期设置!$B$2),IF(P4174=0,Q4174,P4174),Q4174)</f>
        <v>2025-04-22</v>
      </c>
      <c r="S4174" s="2" t="s">
        <v>18199</v>
      </c>
      <c r="T4174" s="8">
        <f>[1]!b_anal_ptmyear($A4174,日期设置!$B$2)</f>
        <v>4.0849315068493155</v>
      </c>
      <c r="U4174" s="8">
        <f>[1]!b_anal_termifexercise($A4174,日期设置!B$2)</f>
        <v>0</v>
      </c>
      <c r="V4174" s="10">
        <f>[1]!b_dq_dirtyprice(A4174,日期设置!$B$2)</f>
        <v>99.606200000000001</v>
      </c>
      <c r="W4174" s="11">
        <f>IF(U4174=0,ROUNDUP((Q4174-日期设置!$B$2)/365,0),ROUNDUP((R4174-日期设置!$B$2)/365,0))</f>
        <v>5</v>
      </c>
      <c r="X4174" s="18">
        <f>_xlfn.IFNA(VLOOKUP(A4174,过往入选债券!A:D,4,0),2)</f>
        <v>2</v>
      </c>
      <c r="Y4174">
        <f>_xlfn.IFNA(VLOOKUP(C4174,[2]Sheet1!$A:$A,1,0),3)</f>
        <v>3</v>
      </c>
    </row>
    <row r="4175" spans="1:25" hidden="1" x14ac:dyDescent="0.2">
      <c r="A4175" s="21" t="s">
        <v>4581</v>
      </c>
      <c r="B4175" s="21" t="s">
        <v>4582</v>
      </c>
      <c r="C4175" s="37" t="s">
        <v>2176</v>
      </c>
      <c r="D4175" s="26" t="str">
        <f>[1]!b_calc_yield(A4175,日期设置!$B$2,F4175,1,R4175,1,O4175,L4175,S4175,)</f>
        <v>Fetching...</v>
      </c>
      <c r="E4175" s="26">
        <f t="shared" si="130"/>
        <v>10.175963726682724</v>
      </c>
      <c r="F4175" s="18">
        <f>[1]!b_dq_cleanprice($A4175,日期设置!B$2)</f>
        <v>100.19119999999999</v>
      </c>
      <c r="G4175" s="18" t="str">
        <f t="shared" si="131"/>
        <v>2.24 + 0</v>
      </c>
      <c r="H4175" s="27">
        <f>[1]!b_dq_pctchange($A4175,日期设置!$B$2,1)/100</f>
        <v>0</v>
      </c>
      <c r="I4175" s="26">
        <f>[1]!b_pq_pctchange(A4175,日期设置!$B$4,日期设置!$B$2,1)</f>
        <v>0</v>
      </c>
      <c r="J4175" s="26">
        <f>[1]!b_pq_pctchange(A4175,日期设置!$C$4,日期设置!$B$2,1)</f>
        <v>-0.3825962456251974</v>
      </c>
      <c r="K4175" s="52">
        <f>[1]!b_dq_amount($A4175,日期设置!B$2,2,10000)</f>
        <v>0</v>
      </c>
      <c r="L4175" s="26">
        <f>[1]!b_info_latestpar(A4175,日期设置!$B$2)</f>
        <v>100</v>
      </c>
      <c r="M4175" s="6">
        <f>[1]!b_info_outstandingbalance($A4175,日期设置!B$2)</f>
        <v>5</v>
      </c>
      <c r="N4175" s="7">
        <f>[1]!b_info_latestissurercreditrating2(A4175,日期设置!$B$2,"102","1")</f>
        <v>0</v>
      </c>
      <c r="O4175" s="8">
        <v>4.8</v>
      </c>
      <c r="P4175" s="9">
        <f>[1]!b_info_repurchasedate(A4175)</f>
        <v>0</v>
      </c>
      <c r="Q4175" s="8" t="s">
        <v>16063</v>
      </c>
      <c r="R4175" s="2" t="str">
        <f>IF((--IF(P4175=0,Q4175,P4175))&gt;(--日期设置!$B$2),IF(P4175=0,Q4175,P4175),Q4175)</f>
        <v>2023-06-18</v>
      </c>
      <c r="S4175" s="2" t="s">
        <v>17849</v>
      </c>
      <c r="T4175" s="8">
        <f>[1]!b_anal_ptmyear($A4175,日期设置!$B$2)</f>
        <v>2.2410958904109588</v>
      </c>
      <c r="U4175" s="8">
        <f>[1]!b_anal_termifexercise($A4175,日期设置!B$2)</f>
        <v>0</v>
      </c>
      <c r="V4175" s="10">
        <f>[1]!b_dq_dirtyprice(A4175,日期设置!$B$2)</f>
        <v>103.8339</v>
      </c>
      <c r="W4175" s="11">
        <f>IF(U4175=0,ROUNDUP((Q4175-日期设置!$B$2)/365,0),ROUNDUP((R4175-日期设置!$B$2)/365,0))</f>
        <v>3</v>
      </c>
      <c r="X4175" s="18">
        <f>_xlfn.IFNA(VLOOKUP(A4175,过往入选债券!A:D,4,0),2)</f>
        <v>2</v>
      </c>
      <c r="Y4175">
        <f>_xlfn.IFNA(VLOOKUP(C4175,[2]Sheet1!$A:$A,1,0),3)</f>
        <v>3</v>
      </c>
    </row>
    <row r="4176" spans="1:25" x14ac:dyDescent="0.2">
      <c r="A4176" s="21" t="s">
        <v>4431</v>
      </c>
      <c r="B4176" s="21" t="s">
        <v>4432</v>
      </c>
      <c r="C4176" s="37" t="s">
        <v>235</v>
      </c>
      <c r="D4176" s="26" t="str">
        <f>[1]!b_calc_yield(A4176,日期设置!$B$2,F4176,1,R4176,1,O4176,L4176,S4176,)</f>
        <v>Fetching...</v>
      </c>
      <c r="E4176" s="26">
        <f t="shared" si="130"/>
        <v>5.0688249261487295</v>
      </c>
      <c r="F4176" s="18">
        <f>[1]!b_dq_cleanprice($A4176,日期设置!B$2)</f>
        <v>100.622</v>
      </c>
      <c r="G4176" s="18" t="str">
        <f t="shared" si="131"/>
        <v>2.12 + 1.12</v>
      </c>
      <c r="H4176" s="27">
        <f>[1]!b_dq_pctchange($A4176,日期设置!$B$2,1)/100</f>
        <v>-5.9692835171302138E-4</v>
      </c>
      <c r="I4176" s="26">
        <f>[1]!b_pq_pctchange(A4176,日期设置!$B$4,日期设置!$B$2,1)</f>
        <v>-5.9692835171302139E-2</v>
      </c>
      <c r="J4176" s="26">
        <f>[1]!b_pq_pctchange(A4176,日期设置!$C$4,日期设置!$B$2,1)</f>
        <v>-0.1319042547806672</v>
      </c>
      <c r="K4176" s="52">
        <f>[1]!b_dq_amount($A4176,日期设置!B$2,2,10000)</f>
        <v>210.49063013999998</v>
      </c>
      <c r="L4176" s="26">
        <f>[1]!b_info_latestpar(A4176,日期设置!$B$2)</f>
        <v>100</v>
      </c>
      <c r="M4176" s="6">
        <f>[1]!b_info_outstandingbalance($A4176,日期设置!B$2)</f>
        <v>7</v>
      </c>
      <c r="N4176" s="7">
        <f>[1]!b_info_latestissurercreditrating2(A4176,日期设置!$B$2,"102","1")</f>
        <v>0</v>
      </c>
      <c r="O4176" s="8">
        <v>5.29</v>
      </c>
      <c r="P4176" s="9" t="str">
        <f>[1]!b_info_repurchasedate(A4176)</f>
        <v>2022-05-07</v>
      </c>
      <c r="Q4176" s="8" t="s">
        <v>16947</v>
      </c>
      <c r="R4176" s="2" t="str">
        <f>IF((--IF(P4176=0,Q4176,P4176))&gt;(--日期设置!$B$2),IF(P4176=0,Q4176,P4176),Q4176)</f>
        <v>2022-05-07</v>
      </c>
      <c r="S4176" s="2" t="s">
        <v>18438</v>
      </c>
      <c r="T4176" s="8">
        <f>[1]!b_anal_ptmyear($A4176,日期设置!$B$2)</f>
        <v>2.1260273972602741</v>
      </c>
      <c r="U4176" s="8">
        <f>[1]!b_anal_termifexercise($A4176,日期设置!B$2)</f>
        <v>1.1260273972602739</v>
      </c>
      <c r="V4176" s="10">
        <f>[1]!b_dq_dirtyprice(A4176,日期设置!$B$2)</f>
        <v>105.2453</v>
      </c>
      <c r="W4176" s="11">
        <f>IF(U4176=0,ROUNDUP((Q4176-日期设置!$B$2)/365,0),ROUNDUP((R4176-日期设置!$B$2)/365,0))</f>
        <v>2</v>
      </c>
      <c r="X4176" s="18">
        <f>_xlfn.IFNA(VLOOKUP(A4176,过往入选债券!A:D,4,0),2)</f>
        <v>2</v>
      </c>
      <c r="Y4176">
        <f>_xlfn.IFNA(VLOOKUP(C4176,[2]Sheet1!$A:$A,1,0),3)</f>
        <v>3</v>
      </c>
    </row>
    <row r="4177" spans="1:25" hidden="1" x14ac:dyDescent="0.2">
      <c r="A4177" s="21" t="s">
        <v>2606</v>
      </c>
      <c r="B4177" s="21" t="s">
        <v>2607</v>
      </c>
      <c r="C4177" s="37" t="s">
        <v>2608</v>
      </c>
      <c r="D4177" s="26" t="str">
        <f>[1]!b_calc_yield(A4177,日期设置!$B$2,F4177,1,R4177,1,O4177,L4177,S4177,)</f>
        <v>Fetching...</v>
      </c>
      <c r="E4177" s="26">
        <f t="shared" si="130"/>
        <v>4.0667121368169523</v>
      </c>
      <c r="F4177" s="18">
        <f>[1]!b_dq_cleanprice($A4177,日期设置!B$2)</f>
        <v>101.46559999999999</v>
      </c>
      <c r="G4177" s="18" t="str">
        <f t="shared" si="131"/>
        <v>0.86 + 0</v>
      </c>
      <c r="H4177" s="27">
        <f>[1]!b_dq_pctchange($A4177,日期设置!$B$2,1)/100</f>
        <v>0</v>
      </c>
      <c r="I4177" s="26">
        <f>[1]!b_pq_pctchange(A4177,日期设置!$B$4,日期设置!$B$2,1)</f>
        <v>0</v>
      </c>
      <c r="J4177" s="26">
        <f>[1]!b_pq_pctchange(A4177,日期设置!$C$4,日期设置!$B$2,1)</f>
        <v>0</v>
      </c>
      <c r="K4177" s="52">
        <f>[1]!b_dq_amount($A4177,日期设置!B$2,2,10000)</f>
        <v>0</v>
      </c>
      <c r="L4177" s="26">
        <f>[1]!b_info_latestpar(A4177,日期设置!$B$2)</f>
        <v>100</v>
      </c>
      <c r="M4177" s="6">
        <f>[1]!b_info_outstandingbalance($A4177,日期设置!B$2)</f>
        <v>5</v>
      </c>
      <c r="N4177" s="7">
        <f>[1]!b_info_latestissurercreditrating2(A4177,日期设置!$B$2,"102","1")</f>
        <v>0</v>
      </c>
      <c r="O4177" s="8">
        <v>6.5</v>
      </c>
      <c r="P4177" s="9">
        <f>[1]!b_info_repurchasedate(A4177)</f>
        <v>0</v>
      </c>
      <c r="Q4177" s="8" t="s">
        <v>17216</v>
      </c>
      <c r="R4177" s="2" t="str">
        <f>IF((--IF(P4177=0,Q4177,P4177))&gt;(--日期设置!$B$2),IF(P4177=0,Q4177,P4177),Q4177)</f>
        <v>2022-02-01</v>
      </c>
      <c r="S4177" s="2" t="s">
        <v>18732</v>
      </c>
      <c r="T4177" s="8">
        <f>[1]!b_anal_ptmyear($A4177,日期设置!$B$2)</f>
        <v>0.86575342465753424</v>
      </c>
      <c r="U4177" s="8">
        <f>[1]!b_anal_termifexercise($A4177,日期设置!B$2)</f>
        <v>0</v>
      </c>
      <c r="V4177" s="10">
        <f>[1]!b_dq_dirtyprice(A4177,日期设置!$B$2)</f>
        <v>102.3382</v>
      </c>
      <c r="W4177" s="11">
        <f>IF(U4177=0,ROUNDUP((Q4177-日期设置!$B$2)/365,0),ROUNDUP((R4177-日期设置!$B$2)/365,0))</f>
        <v>1</v>
      </c>
      <c r="X4177" s="18">
        <f>_xlfn.IFNA(VLOOKUP(A4177,过往入选债券!A:D,4,0),2)</f>
        <v>2</v>
      </c>
      <c r="Y4177">
        <f>_xlfn.IFNA(VLOOKUP(C4177,[2]Sheet1!$A:$A,1,0),3)</f>
        <v>3</v>
      </c>
    </row>
    <row r="4178" spans="1:25" hidden="1" x14ac:dyDescent="0.2">
      <c r="A4178" s="21" t="s">
        <v>4038</v>
      </c>
      <c r="B4178" s="21" t="s">
        <v>4039</v>
      </c>
      <c r="C4178" s="37" t="s">
        <v>154</v>
      </c>
      <c r="D4178" s="26" t="str">
        <f>[1]!b_calc_yield(A4178,日期设置!$B$2,F4178,1,R4178,1,O4178,L4178,S4178,)</f>
        <v>Fetching...</v>
      </c>
      <c r="E4178" s="26">
        <f t="shared" si="130"/>
        <v>9.2161885695507095</v>
      </c>
      <c r="F4178" s="18">
        <f>[1]!b_dq_cleanprice($A4178,日期设置!B$2)</f>
        <v>102.401</v>
      </c>
      <c r="G4178" s="18" t="str">
        <f t="shared" si="131"/>
        <v>1.97 + 0</v>
      </c>
      <c r="H4178" s="27">
        <f>[1]!b_dq_pctchange($A4178,日期设置!$B$2,1)/100</f>
        <v>0</v>
      </c>
      <c r="I4178" s="26">
        <f>[1]!b_pq_pctchange(A4178,日期设置!$B$4,日期设置!$B$2,1)</f>
        <v>0.33126630734576146</v>
      </c>
      <c r="J4178" s="26">
        <f>[1]!b_pq_pctchange(A4178,日期设置!$C$4,日期设置!$B$2,1)</f>
        <v>0.33126630734576146</v>
      </c>
      <c r="K4178" s="52">
        <f>[1]!b_dq_amount($A4178,日期设置!B$2,2,10000)</f>
        <v>0</v>
      </c>
      <c r="L4178" s="26">
        <f>[1]!b_info_latestpar(A4178,日期设置!$B$2)</f>
        <v>100</v>
      </c>
      <c r="M4178" s="6">
        <f>[1]!b_info_outstandingbalance($A4178,日期设置!B$2)</f>
        <v>5</v>
      </c>
      <c r="N4178" s="7">
        <f>[1]!b_info_latestissurercreditrating2(A4178,日期设置!$B$2,"102","1")</f>
        <v>0</v>
      </c>
      <c r="O4178" s="8">
        <v>6</v>
      </c>
      <c r="P4178" s="9">
        <f>[1]!b_info_repurchasedate(A4178)</f>
        <v>0</v>
      </c>
      <c r="Q4178" s="8" t="s">
        <v>16195</v>
      </c>
      <c r="R4178" s="2" t="str">
        <f>IF((--IF(P4178=0,Q4178,P4178))&gt;(--日期设置!$B$2),IF(P4178=0,Q4178,P4178),Q4178)</f>
        <v>2023-03-13</v>
      </c>
      <c r="S4178" s="2" t="s">
        <v>17982</v>
      </c>
      <c r="T4178" s="8">
        <f>[1]!b_anal_ptmyear($A4178,日期设置!$B$2)</f>
        <v>1.9753424657534246</v>
      </c>
      <c r="U4178" s="8">
        <f>[1]!b_anal_termifexercise($A4178,日期设置!B$2)</f>
        <v>0</v>
      </c>
      <c r="V4178" s="10">
        <f>[1]!b_dq_dirtyprice(A4178,日期设置!$B$2)</f>
        <v>102.5489</v>
      </c>
      <c r="W4178" s="11">
        <f>IF(U4178=0,ROUNDUP((Q4178-日期设置!$B$2)/365,0),ROUNDUP((R4178-日期设置!$B$2)/365,0))</f>
        <v>2</v>
      </c>
      <c r="X4178" s="18">
        <f>_xlfn.IFNA(VLOOKUP(A4178,过往入选债券!A:D,4,0),2)</f>
        <v>2</v>
      </c>
      <c r="Y4178">
        <f>_xlfn.IFNA(VLOOKUP(C4178,[2]Sheet1!$A:$A,1,0),3)</f>
        <v>3</v>
      </c>
    </row>
    <row r="4179" spans="1:25" hidden="1" x14ac:dyDescent="0.2">
      <c r="A4179" s="28" t="s">
        <v>20296</v>
      </c>
      <c r="B4179" s="28" t="s">
        <v>20297</v>
      </c>
      <c r="C4179" s="39" t="s">
        <v>20750</v>
      </c>
      <c r="D4179" s="26" t="str">
        <f>[1]!b_calc_yield(A4179,日期设置!$B$2,F4179,1,R4179,1,O4179,L4179,S4179,)</f>
        <v>Fetching...</v>
      </c>
      <c r="E4179" s="26">
        <f t="shared" si="130"/>
        <v>11.501917750984259</v>
      </c>
      <c r="F4179" s="18">
        <f>[1]!b_dq_cleanprice($A4179,日期设置!B$2)</f>
        <v>100.0742</v>
      </c>
      <c r="G4179" s="18" t="str">
        <f t="shared" si="131"/>
        <v>2.50 + 2.50</v>
      </c>
      <c r="H4179" s="27">
        <f>[1]!b_dq_pctchange($A4179,日期设置!$B$2,1)/100</f>
        <v>0</v>
      </c>
      <c r="I4179" s="26">
        <f>[1]!b_pq_pctchange(A4179,日期设置!$B$4,日期设置!$B$2,1)</f>
        <v>0</v>
      </c>
      <c r="J4179" s="26">
        <f>[1]!b_pq_pctchange(A4179,日期设置!$C$4,日期设置!$B$2,1)</f>
        <v>0.12356091553136402</v>
      </c>
      <c r="K4179" s="52">
        <f>[1]!b_dq_amount($A4179,日期设置!B$2,2,10000)</f>
        <v>0</v>
      </c>
      <c r="L4179" s="26">
        <f>[1]!b_info_latestpar(A4179,日期设置!$B$2)</f>
        <v>100</v>
      </c>
      <c r="M4179" s="6">
        <f>[1]!b_info_outstandingbalance($A4179,日期设置!B$2)</f>
        <v>10</v>
      </c>
      <c r="N4179" s="7" t="str">
        <f>[1]!b_info_latestissurercreditrating2(A4179,日期设置!$B$2,"102","1")</f>
        <v>AAA</v>
      </c>
      <c r="O4179" s="8">
        <v>4.74</v>
      </c>
      <c r="P4179" s="9">
        <f>[1]!b_info_repurchasedate(A4179)</f>
        <v>0</v>
      </c>
      <c r="Q4179" s="8" t="s">
        <v>16513</v>
      </c>
      <c r="R4179" s="2" t="str">
        <f>IF((--IF(P4179=0,Q4179,P4179))&gt;(--日期设置!$B$2),IF(P4179=0,Q4179,P4179),Q4179)</f>
        <v>2023-09-21</v>
      </c>
      <c r="S4179" s="31" t="s">
        <v>17255</v>
      </c>
      <c r="T4179" s="8">
        <f>[1]!b_anal_ptmyear($A4179,日期设置!$B$2)</f>
        <v>2.5013698630136987</v>
      </c>
      <c r="U4179" s="8">
        <f>[1]!b_anal_termifexercise($A4179,日期设置!B$2)</f>
        <v>2.5013698630136987</v>
      </c>
      <c r="V4179" s="10">
        <f>[1]!b_dq_dirtyprice(A4179,日期设置!$B$2)</f>
        <v>102.43770000000001</v>
      </c>
      <c r="W4179" s="11">
        <f>IF(U4179=0,ROUNDUP((Q4179-日期设置!$B$2)/365,0),ROUNDUP((R4179-日期设置!$B$2)/365,0))</f>
        <v>3</v>
      </c>
      <c r="X4179" s="18">
        <f>_xlfn.IFNA(VLOOKUP(A4179,过往入选债券!A:D,4,0),2)</f>
        <v>2</v>
      </c>
      <c r="Y4179">
        <f>_xlfn.IFNA(VLOOKUP(C4179,[2]Sheet1!$A:$A,1,0),3)</f>
        <v>3</v>
      </c>
    </row>
    <row r="4180" spans="1:25" hidden="1" x14ac:dyDescent="0.2">
      <c r="A4180" s="21" t="s">
        <v>15587</v>
      </c>
      <c r="B4180" s="21" t="s">
        <v>15588</v>
      </c>
      <c r="C4180" s="37" t="s">
        <v>1786</v>
      </c>
      <c r="D4180" s="26" t="str">
        <f>[1]!b_calc_yield(A4180,日期设置!$B$2,F4180,1,R4180,1,O4180,L4180,S4180,)</f>
        <v>Fetching...</v>
      </c>
      <c r="E4180" s="26">
        <f t="shared" si="130"/>
        <v>8.0973433703747979</v>
      </c>
      <c r="F4180" s="18">
        <f>[1]!b_dq_cleanprice($A4180,日期设置!B$2)</f>
        <v>99.302300000000002</v>
      </c>
      <c r="G4180" s="18" t="str">
        <f t="shared" si="131"/>
        <v>1.73 + 1.73</v>
      </c>
      <c r="H4180" s="27">
        <f>[1]!b_dq_pctchange($A4180,日期设置!$B$2,1)/100</f>
        <v>0</v>
      </c>
      <c r="I4180" s="26">
        <f>[1]!b_pq_pctchange(A4180,日期设置!$B$4,日期设置!$B$2,1)</f>
        <v>0</v>
      </c>
      <c r="J4180" s="26">
        <f>[1]!b_pq_pctchange(A4180,日期设置!$C$4,日期设置!$B$2,1)</f>
        <v>0.43104450923934967</v>
      </c>
      <c r="K4180" s="52">
        <f>[1]!b_dq_amount($A4180,日期设置!B$2,2,10000)</f>
        <v>0</v>
      </c>
      <c r="L4180" s="26">
        <f>[1]!b_info_latestpar(A4180,日期设置!$B$2)</f>
        <v>100</v>
      </c>
      <c r="M4180" s="6">
        <f>[1]!b_info_outstandingbalance($A4180,日期设置!B$2)</f>
        <v>80</v>
      </c>
      <c r="N4180" s="7" t="str">
        <f>[1]!b_info_latestissurercreditrating2(A4180,日期设置!$B$2,"102","1")</f>
        <v>AAA</v>
      </c>
      <c r="O4180" s="8">
        <v>4.28</v>
      </c>
      <c r="P4180" s="9">
        <f>[1]!b_info_repurchasedate(A4180)</f>
        <v>0</v>
      </c>
      <c r="Q4180" s="8" t="s">
        <v>16269</v>
      </c>
      <c r="R4180" s="2" t="str">
        <f>IF((--IF(P4180=0,Q4180,P4180))&gt;(--日期设置!$B$2),IF(P4180=0,Q4180,P4180),Q4180)</f>
        <v>2022-12-16</v>
      </c>
      <c r="S4180" s="2" t="s">
        <v>18547</v>
      </c>
      <c r="T4180" s="8">
        <f>[1]!b_anal_ptmyear($A4180,日期设置!$B$2)</f>
        <v>1.736986301369863</v>
      </c>
      <c r="U4180" s="8">
        <f>[1]!b_anal_termifexercise($A4180,日期设置!B$2)</f>
        <v>1.736986301369863</v>
      </c>
      <c r="V4180" s="10">
        <f>[1]!b_dq_dirtyprice(A4180,日期设置!$B$2)</f>
        <v>100.428</v>
      </c>
      <c r="W4180" s="11">
        <f>IF(U4180=0,ROUNDUP((Q4180-日期设置!$B$2)/365,0),ROUNDUP((R4180-日期设置!$B$2)/365,0))</f>
        <v>2</v>
      </c>
      <c r="X4180" s="18">
        <f>_xlfn.IFNA(VLOOKUP(A4180,过往入选债券!A:D,4,0),2)</f>
        <v>2</v>
      </c>
      <c r="Y4180" t="str">
        <f>_xlfn.IFNA(VLOOKUP(C4180,[2]Sheet1!$A:$A,1,0),3)</f>
        <v>陕西煤业化工集团有限责任公司</v>
      </c>
    </row>
    <row r="4181" spans="1:25" hidden="1" x14ac:dyDescent="0.2">
      <c r="A4181" s="21" t="s">
        <v>4140</v>
      </c>
      <c r="B4181" s="21" t="s">
        <v>4141</v>
      </c>
      <c r="C4181" s="37" t="s">
        <v>73</v>
      </c>
      <c r="D4181" s="26" t="str">
        <f>[1]!b_calc_yield(A4181,日期设置!$B$2,F4181,1,R4181,1,O4181,L4181,S4181,)</f>
        <v>Fetching...</v>
      </c>
      <c r="E4181" s="26">
        <f t="shared" si="130"/>
        <v>8.9168691831375888</v>
      </c>
      <c r="F4181" s="18">
        <f>[1]!b_dq_cleanprice($A4181,日期设置!B$2)</f>
        <v>101.0732</v>
      </c>
      <c r="G4181" s="18" t="str">
        <f t="shared" si="131"/>
        <v>2.00 + 0</v>
      </c>
      <c r="H4181" s="27">
        <f>[1]!b_dq_pctchange($A4181,日期设置!$B$2,1)/100</f>
        <v>0</v>
      </c>
      <c r="I4181" s="26">
        <f>[1]!b_pq_pctchange(A4181,日期设置!$B$4,日期设置!$B$2,1)</f>
        <v>0</v>
      </c>
      <c r="J4181" s="26">
        <f>[1]!b_pq_pctchange(A4181,日期设置!$C$4,日期设置!$B$2,1)</f>
        <v>0.18684696490152103</v>
      </c>
      <c r="K4181" s="52">
        <f>[1]!b_dq_amount($A4181,日期设置!B$2,2,10000)</f>
        <v>0</v>
      </c>
      <c r="L4181" s="26">
        <f>[1]!b_info_latestpar(A4181,日期设置!$B$2)</f>
        <v>100</v>
      </c>
      <c r="M4181" s="6">
        <f>[1]!b_info_outstandingbalance($A4181,日期设置!B$2)</f>
        <v>6</v>
      </c>
      <c r="N4181" s="7">
        <f>[1]!b_info_latestissurercreditrating2(A4181,日期设置!$B$2,"102","1")</f>
        <v>0</v>
      </c>
      <c r="O4181" s="8">
        <v>5.27</v>
      </c>
      <c r="P4181" s="9">
        <f>[1]!b_info_repurchasedate(A4181)</f>
        <v>0</v>
      </c>
      <c r="Q4181" s="8" t="s">
        <v>16574</v>
      </c>
      <c r="R4181" s="2" t="str">
        <f>IF((--IF(P4181=0,Q4181,P4181))&gt;(--日期设置!$B$2),IF(P4181=0,Q4181,P4181),Q4181)</f>
        <v>2023-03-23</v>
      </c>
      <c r="S4181" s="2" t="s">
        <v>18214</v>
      </c>
      <c r="T4181" s="8">
        <f>[1]!b_anal_ptmyear($A4181,日期设置!$B$2)</f>
        <v>2.0027397260273974</v>
      </c>
      <c r="U4181" s="8">
        <f>[1]!b_anal_termifexercise($A4181,日期设置!B$2)</f>
        <v>0</v>
      </c>
      <c r="V4181" s="10">
        <f>[1]!b_dq_dirtyprice(A4181,日期设置!$B$2)</f>
        <v>106.3288</v>
      </c>
      <c r="W4181" s="11">
        <f>IF(U4181=0,ROUNDUP((Q4181-日期设置!$B$2)/365,0),ROUNDUP((R4181-日期设置!$B$2)/365,0))</f>
        <v>3</v>
      </c>
      <c r="X4181" s="18">
        <f>_xlfn.IFNA(VLOOKUP(A4181,过往入选债券!A:D,4,0),2)</f>
        <v>2</v>
      </c>
      <c r="Y4181">
        <f>_xlfn.IFNA(VLOOKUP(C4181,[2]Sheet1!$A:$A,1,0),3)</f>
        <v>3</v>
      </c>
    </row>
    <row r="4182" spans="1:25" hidden="1" x14ac:dyDescent="0.2">
      <c r="A4182" s="28" t="s">
        <v>22952</v>
      </c>
      <c r="B4182" s="28" t="s">
        <v>22953</v>
      </c>
      <c r="C4182" s="39" t="s">
        <v>19811</v>
      </c>
      <c r="D4182" s="26" t="str">
        <f>[1]!b_calc_yield(A4182,日期设置!$B$2,F4182,1,R4182,1,O4182,L4182,S4182,)</f>
        <v>Fetching...</v>
      </c>
      <c r="E4182" s="26">
        <f t="shared" si="130"/>
        <v>22.788440984494862</v>
      </c>
      <c r="F4182" s="18">
        <f>[1]!b_dq_cleanprice($A4182,日期设置!B$2)</f>
        <v>100</v>
      </c>
      <c r="G4182" s="18" t="str">
        <f t="shared" si="131"/>
        <v>4.87 + 0</v>
      </c>
      <c r="H4182" s="27">
        <f>[1]!b_dq_pctchange($A4182,日期设置!$B$2,1)/100</f>
        <v>0</v>
      </c>
      <c r="I4182" s="26">
        <f>[1]!b_pq_pctchange(A4182,日期设置!$B$4,日期设置!$B$2,1)</f>
        <v>0</v>
      </c>
      <c r="J4182" s="26">
        <f>[1]!b_pq_pctchange(A4182,日期设置!$C$4,日期设置!$B$2,1)</f>
        <v>0</v>
      </c>
      <c r="K4182" s="52">
        <f>[1]!b_dq_amount($A4182,日期设置!B$2,2,10000)</f>
        <v>0</v>
      </c>
      <c r="L4182" s="26">
        <f>[1]!b_info_latestpar(A4182,日期设置!$B$2)</f>
        <v>100</v>
      </c>
      <c r="M4182" s="6">
        <f>[1]!b_info_outstandingbalance($A4182,日期设置!B$2)</f>
        <v>5</v>
      </c>
      <c r="N4182" s="7" t="str">
        <f>[1]!b_info_latestissurercreditrating2(A4182,日期设置!$B$2,"102","1")</f>
        <v>AAA</v>
      </c>
      <c r="O4182" s="43">
        <v>4.7</v>
      </c>
      <c r="P4182" s="9">
        <f>[1]!b_info_repurchasedate(A4182)</f>
        <v>0</v>
      </c>
      <c r="Q4182" s="31" t="s">
        <v>23427</v>
      </c>
      <c r="R4182" s="2" t="str">
        <f>IF((--IF(P4182=0,Q4182,P4182))&gt;(--日期设置!$B$2),IF(P4182=0,Q4182,P4182),Q4182)</f>
        <v>2026-02-05</v>
      </c>
      <c r="S4182" s="2" t="s">
        <v>23417</v>
      </c>
      <c r="T4182" s="8">
        <f>[1]!b_anal_ptmyear($A4182,日期设置!$B$2)</f>
        <v>4.8767123287671232</v>
      </c>
      <c r="U4182" s="8">
        <f>[1]!b_anal_termifexercise($A4182,日期设置!B$2)</f>
        <v>0</v>
      </c>
      <c r="V4182" s="10">
        <f>[1]!b_dq_dirtyprice(A4182,日期设置!$B$2)</f>
        <v>100.5795</v>
      </c>
      <c r="W4182" s="11">
        <f>IF(U4182=0,ROUNDUP((Q4182-日期设置!$B$2)/365,0),ROUNDUP((R4182-日期设置!$B$2)/365,0))</f>
        <v>5</v>
      </c>
      <c r="X4182" s="18">
        <f>_xlfn.IFNA(VLOOKUP(A4182,过往入选债券!A:D,4,0),2)</f>
        <v>2</v>
      </c>
      <c r="Y4182">
        <f>_xlfn.IFNA(VLOOKUP(C4182,[2]Sheet1!$A:$A,1,0),3)</f>
        <v>3</v>
      </c>
    </row>
    <row r="4183" spans="1:25" hidden="1" x14ac:dyDescent="0.2">
      <c r="A4183" s="28" t="s">
        <v>22460</v>
      </c>
      <c r="B4183" s="28" t="s">
        <v>22461</v>
      </c>
      <c r="C4183" s="39" t="s">
        <v>1025</v>
      </c>
      <c r="D4183" s="26">
        <f>[1]!b_calc_yield(A4183,日期设置!$B$2,F4183,1,R4183,1,O4183,L4183,S4183,)</f>
        <v>4.6955502705383614</v>
      </c>
      <c r="E4183" s="26">
        <f t="shared" si="130"/>
        <v>13.448634082017573</v>
      </c>
      <c r="F4183" s="18">
        <f>[1]!b_dq_cleanprice($A4183,日期设置!B$2)</f>
        <v>100.1964</v>
      </c>
      <c r="G4183" s="18" t="str">
        <f t="shared" si="131"/>
        <v>4.87 + 2.87</v>
      </c>
      <c r="H4183" s="27">
        <f>[1]!b_dq_pctchange($A4183,日期设置!$B$2,1)/100</f>
        <v>0</v>
      </c>
      <c r="I4183" s="26">
        <f>[1]!b_pq_pctchange(A4183,日期设置!$B$4,日期设置!$B$2,1)</f>
        <v>0.28856519141089909</v>
      </c>
      <c r="J4183" s="26">
        <f>[1]!b_pq_pctchange(A4183,日期设置!$C$4,日期设置!$B$2,1)</f>
        <v>0.19639999999999702</v>
      </c>
      <c r="K4183" s="52">
        <f>[1]!b_dq_amount($A4183,日期设置!B$2,2,10000)</f>
        <v>0</v>
      </c>
      <c r="L4183" s="26">
        <f>[1]!b_info_latestpar(A4183,日期设置!$B$2)</f>
        <v>100</v>
      </c>
      <c r="M4183" s="6">
        <f>[1]!b_info_outstandingbalance($A4183,日期设置!B$2)</f>
        <v>5</v>
      </c>
      <c r="N4183" s="7" t="str">
        <f>[1]!b_info_latestissurercreditrating2(A4183,日期设置!$B$2,"102","1")</f>
        <v>AA</v>
      </c>
      <c r="O4183" s="43">
        <v>4.78</v>
      </c>
      <c r="P4183" s="9" t="str">
        <f>[1]!b_info_repurchasedate(A4183)</f>
        <v>2024-02-05</v>
      </c>
      <c r="Q4183" s="31" t="s">
        <v>23427</v>
      </c>
      <c r="R4183" s="2" t="str">
        <f>IF((--IF(P4183=0,Q4183,P4183))&gt;(--日期设置!$B$2),IF(P4183=0,Q4183,P4183),Q4183)</f>
        <v>2024-02-05</v>
      </c>
      <c r="S4183" s="2" t="s">
        <v>23172</v>
      </c>
      <c r="T4183" s="8">
        <f>[1]!b_anal_ptmyear($A4183,日期设置!$B$2)</f>
        <v>4.8767123287671232</v>
      </c>
      <c r="U4183" s="8">
        <f>[1]!b_anal_termifexercise($A4183,日期设置!B$2)</f>
        <v>2.8767123287671232</v>
      </c>
      <c r="V4183" s="10">
        <f>[1]!b_dq_dirtyprice(A4183,日期设置!$B$2)</f>
        <v>100.78570000000001</v>
      </c>
      <c r="W4183" s="11">
        <f>IF(U4183=0,ROUNDUP((Q4183-日期设置!$B$2)/365,0),ROUNDUP((R4183-日期设置!$B$2)/365,0))</f>
        <v>3</v>
      </c>
      <c r="X4183" s="18">
        <f>_xlfn.IFNA(VLOOKUP(A4183,过往入选债券!A:D,4,0),2)</f>
        <v>2</v>
      </c>
      <c r="Y4183">
        <f>_xlfn.IFNA(VLOOKUP(C4183,[2]Sheet1!$A:$A,1,0),3)</f>
        <v>3</v>
      </c>
    </row>
    <row r="4184" spans="1:25" hidden="1" x14ac:dyDescent="0.2">
      <c r="A4184" s="21" t="s">
        <v>694</v>
      </c>
      <c r="B4184" s="21" t="s">
        <v>695</v>
      </c>
      <c r="C4184" s="37" t="s">
        <v>696</v>
      </c>
      <c r="D4184" s="26" t="str">
        <f>[1]!b_calc_yield(A4184,日期设置!$B$2,F4184,1,R4184,1,O4184,L4184,S4184,)</f>
        <v>Fetching...</v>
      </c>
      <c r="E4184" s="26">
        <f t="shared" si="130"/>
        <v>1.9038832508596837</v>
      </c>
      <c r="F4184" s="18">
        <f>[1]!b_dq_cleanprice($A4184,日期设置!B$2)</f>
        <v>99.868399999999994</v>
      </c>
      <c r="G4184" s="18" t="str">
        <f t="shared" si="131"/>
        <v>0.40 + 0</v>
      </c>
      <c r="H4184" s="27">
        <f>[1]!b_dq_pctchange($A4184,日期设置!$B$2,1)/100</f>
        <v>0</v>
      </c>
      <c r="I4184" s="26">
        <f>[1]!b_pq_pctchange(A4184,日期设置!$B$4,日期设置!$B$2,1)</f>
        <v>0</v>
      </c>
      <c r="J4184" s="26">
        <f>[1]!b_pq_pctchange(A4184,日期设置!$C$4,日期设置!$B$2,1)</f>
        <v>0.11658902419096481</v>
      </c>
      <c r="K4184" s="52">
        <f>[1]!b_dq_amount($A4184,日期设置!B$2,2,10000)</f>
        <v>0</v>
      </c>
      <c r="L4184" s="26">
        <f>[1]!b_info_latestpar(A4184,日期设置!$B$2)</f>
        <v>100</v>
      </c>
      <c r="M4184" s="6">
        <f>[1]!b_info_outstandingbalance($A4184,日期设置!B$2)</f>
        <v>4</v>
      </c>
      <c r="N4184" s="7">
        <f>[1]!b_info_latestissurercreditrating2(A4184,日期设置!$B$2,"102","1")</f>
        <v>0</v>
      </c>
      <c r="O4184" s="8">
        <v>4.49</v>
      </c>
      <c r="P4184" s="9">
        <f>[1]!b_info_repurchasedate(A4184)</f>
        <v>0</v>
      </c>
      <c r="Q4184" s="8" t="s">
        <v>16438</v>
      </c>
      <c r="R4184" s="2" t="str">
        <f>IF((--IF(P4184=0,Q4184,P4184))&gt;(--日期设置!$B$2),IF(P4184=0,Q4184,P4184),Q4184)</f>
        <v>2021-08-17</v>
      </c>
      <c r="S4184" s="2" t="s">
        <v>18679</v>
      </c>
      <c r="T4184" s="8">
        <f>[1]!b_anal_ptmyear($A4184,日期设置!$B$2)</f>
        <v>0.40547945205479452</v>
      </c>
      <c r="U4184" s="8">
        <f>[1]!b_anal_termifexercise($A4184,日期设置!B$2)</f>
        <v>0</v>
      </c>
      <c r="V4184" s="10">
        <f>[1]!b_dq_dirtyprice(A4184,日期设置!$B$2)</f>
        <v>102.5378</v>
      </c>
      <c r="W4184" s="11">
        <f>IF(U4184=0,ROUNDUP((Q4184-日期设置!$B$2)/365,0),ROUNDUP((R4184-日期设置!$B$2)/365,0))</f>
        <v>1</v>
      </c>
      <c r="X4184" s="18">
        <f>_xlfn.IFNA(VLOOKUP(A4184,过往入选债券!A:D,4,0),2)</f>
        <v>2</v>
      </c>
      <c r="Y4184">
        <f>_xlfn.IFNA(VLOOKUP(C4184,[2]Sheet1!$A:$A,1,0),3)</f>
        <v>3</v>
      </c>
    </row>
    <row r="4185" spans="1:25" hidden="1" x14ac:dyDescent="0.2">
      <c r="A4185" s="21" t="s">
        <v>10617</v>
      </c>
      <c r="B4185" s="21" t="s">
        <v>10618</v>
      </c>
      <c r="C4185" s="37" t="s">
        <v>102</v>
      </c>
      <c r="D4185" s="26" t="str">
        <f>[1]!b_calc_yield(A4185,日期设置!$B$2,F4185,1,R4185,1,O4185,L4185,S4185,)</f>
        <v>Fetching...</v>
      </c>
      <c r="E4185" s="26">
        <f t="shared" si="130"/>
        <v>9.4621389894373067</v>
      </c>
      <c r="F4185" s="18">
        <f>[1]!b_dq_cleanprice($A4185,日期设置!B$2)</f>
        <v>97.842399999999998</v>
      </c>
      <c r="G4185" s="18" t="str">
        <f t="shared" si="131"/>
        <v>2.07 + 2.07</v>
      </c>
      <c r="H4185" s="27">
        <f>[1]!b_dq_pctchange($A4185,日期设置!$B$2,1)/100</f>
        <v>0</v>
      </c>
      <c r="I4185" s="26">
        <f>[1]!b_pq_pctchange(A4185,日期设置!$B$4,日期设置!$B$2,1)</f>
        <v>-3.8836459668318739E-3</v>
      </c>
      <c r="J4185" s="26">
        <f>[1]!b_pq_pctchange(A4185,日期设置!$C$4,日期设置!$B$2,1)</f>
        <v>0.48474690460344644</v>
      </c>
      <c r="K4185" s="52">
        <f>[1]!b_dq_amount($A4185,日期设置!B$2,2,10000)</f>
        <v>0</v>
      </c>
      <c r="L4185" s="26">
        <f>[1]!b_info_latestpar(A4185,日期设置!$B$2)</f>
        <v>100</v>
      </c>
      <c r="M4185" s="6">
        <f>[1]!b_info_outstandingbalance($A4185,日期设置!B$2)</f>
        <v>15</v>
      </c>
      <c r="N4185" s="7" t="str">
        <f>[1]!b_info_latestissurercreditrating2(A4185,日期设置!$B$2,"102","1")</f>
        <v>AAA</v>
      </c>
      <c r="O4185" s="8">
        <v>3.58</v>
      </c>
      <c r="P4185" s="9">
        <f>[1]!b_info_repurchasedate(A4185)</f>
        <v>0</v>
      </c>
      <c r="Q4185" s="8" t="s">
        <v>16485</v>
      </c>
      <c r="R4185" s="2" t="str">
        <f>IF((--IF(P4185=0,Q4185,P4185))&gt;(--日期设置!$B$2),IF(P4185=0,Q4185,P4185),Q4185)</f>
        <v>2023-04-17</v>
      </c>
      <c r="S4185" s="2" t="s">
        <v>18184</v>
      </c>
      <c r="T4185" s="8">
        <f>[1]!b_anal_ptmyear($A4185,日期设置!$B$2)</f>
        <v>2.0712328767123287</v>
      </c>
      <c r="U4185" s="8">
        <f>[1]!b_anal_termifexercise($A4185,日期设置!B$2)</f>
        <v>2.0712328767123287</v>
      </c>
      <c r="V4185" s="10">
        <f>[1]!b_dq_dirtyprice(A4185,日期设置!$B$2)</f>
        <v>101.1674</v>
      </c>
      <c r="W4185" s="11">
        <f>IF(U4185=0,ROUNDUP((Q4185-日期设置!$B$2)/365,0),ROUNDUP((R4185-日期设置!$B$2)/365,0))</f>
        <v>3</v>
      </c>
      <c r="X4185" s="18">
        <f>_xlfn.IFNA(VLOOKUP(A4185,过往入选债券!A:D,4,0),2)</f>
        <v>2</v>
      </c>
      <c r="Y4185">
        <f>_xlfn.IFNA(VLOOKUP(C4185,[2]Sheet1!$A:$A,1,0),3)</f>
        <v>3</v>
      </c>
    </row>
    <row r="4186" spans="1:25" hidden="1" x14ac:dyDescent="0.2">
      <c r="A4186" s="21" t="s">
        <v>11335</v>
      </c>
      <c r="B4186" s="21" t="s">
        <v>11336</v>
      </c>
      <c r="C4186" s="37" t="s">
        <v>353</v>
      </c>
      <c r="D4186" s="26" t="str">
        <f>[1]!b_calc_yield(A4186,日期设置!$B$2,F4186,1,R4186,1,O4186,L4186,S4186,)</f>
        <v>Fetching...</v>
      </c>
      <c r="E4186" s="26">
        <f t="shared" si="130"/>
        <v>10.629964479224663</v>
      </c>
      <c r="F4186" s="18">
        <f>[1]!b_dq_cleanprice($A4186,日期设置!B$2)</f>
        <v>99.11</v>
      </c>
      <c r="G4186" s="18" t="str">
        <f t="shared" si="131"/>
        <v>2.32 + 0</v>
      </c>
      <c r="H4186" s="27">
        <f>[1]!b_dq_pctchange($A4186,日期设置!$B$2,1)/100</f>
        <v>0</v>
      </c>
      <c r="I4186" s="26">
        <f>[1]!b_pq_pctchange(A4186,日期设置!$B$4,日期设置!$B$2,1)</f>
        <v>0</v>
      </c>
      <c r="J4186" s="26">
        <f>[1]!b_pq_pctchange(A4186,日期设置!$C$4,日期设置!$B$2,1)</f>
        <v>-2.1083234390081678E-2</v>
      </c>
      <c r="K4186" s="52">
        <f>[1]!b_dq_amount($A4186,日期设置!B$2,2,10000)</f>
        <v>0</v>
      </c>
      <c r="L4186" s="26">
        <f>[1]!b_info_latestpar(A4186,日期设置!$B$2)</f>
        <v>100</v>
      </c>
      <c r="M4186" s="6">
        <f>[1]!b_info_outstandingbalance($A4186,日期设置!B$2)</f>
        <v>10</v>
      </c>
      <c r="N4186" s="7" t="str">
        <f>[1]!b_info_latestissurercreditrating2(A4186,日期设置!$B$2,"102","1")</f>
        <v>AAA</v>
      </c>
      <c r="O4186" s="8">
        <v>4.29</v>
      </c>
      <c r="P4186" s="9">
        <f>[1]!b_info_repurchasedate(A4186)</f>
        <v>0</v>
      </c>
      <c r="Q4186" s="8" t="s">
        <v>16481</v>
      </c>
      <c r="R4186" s="2" t="str">
        <f>IF((--IF(P4186=0,Q4186,P4186))&gt;(--日期设置!$B$2),IF(P4186=0,Q4186,P4186),Q4186)</f>
        <v>2023-07-17</v>
      </c>
      <c r="S4186" s="2" t="s">
        <v>18243</v>
      </c>
      <c r="T4186" s="8">
        <f>[1]!b_anal_ptmyear($A4186,日期设置!$B$2)</f>
        <v>2.3205479452054796</v>
      </c>
      <c r="U4186" s="8">
        <f>[1]!b_anal_termifexercise($A4186,日期设置!B$2)</f>
        <v>0</v>
      </c>
      <c r="V4186" s="10">
        <f>[1]!b_dq_dirtyprice(A4186,日期设置!$B$2)</f>
        <v>102.0248</v>
      </c>
      <c r="W4186" s="11">
        <f>IF(U4186=0,ROUNDUP((Q4186-日期设置!$B$2)/365,0),ROUNDUP((R4186-日期设置!$B$2)/365,0))</f>
        <v>3</v>
      </c>
      <c r="X4186" s="18" t="str">
        <f>_xlfn.IFNA(VLOOKUP(A4186,过往入选债券!A:D,4,0),2)</f>
        <v>否</v>
      </c>
      <c r="Y4186">
        <f>_xlfn.IFNA(VLOOKUP(C4186,[2]Sheet1!$A:$A,1,0),3)</f>
        <v>3</v>
      </c>
    </row>
    <row r="4187" spans="1:25" hidden="1" x14ac:dyDescent="0.2">
      <c r="A4187" s="21" t="s">
        <v>14003</v>
      </c>
      <c r="B4187" s="21" t="s">
        <v>14004</v>
      </c>
      <c r="C4187" s="37" t="s">
        <v>4794</v>
      </c>
      <c r="D4187" s="26" t="str">
        <f>[1]!b_calc_yield(A4187,日期设置!$B$2,F4187,1,R4187,1,O4187,L4187,S4187,)</f>
        <v>Fetching...</v>
      </c>
      <c r="E4187" s="26">
        <f t="shared" si="130"/>
        <v>21.582130078202223</v>
      </c>
      <c r="F4187" s="18">
        <f>[1]!b_dq_cleanprice($A4187,日期设置!B$2)</f>
        <v>81.697500000000005</v>
      </c>
      <c r="G4187" s="18" t="str">
        <f t="shared" si="131"/>
        <v>3.38 + 0</v>
      </c>
      <c r="H4187" s="27">
        <f>[1]!b_dq_pctchange($A4187,日期设置!$B$2,1)/100</f>
        <v>0</v>
      </c>
      <c r="I4187" s="26">
        <f>[1]!b_pq_pctchange(A4187,日期设置!$B$4,日期设置!$B$2,1)</f>
        <v>0</v>
      </c>
      <c r="J4187" s="26">
        <f>[1]!b_pq_pctchange(A4187,日期设置!$C$4,日期设置!$B$2,1)</f>
        <v>0</v>
      </c>
      <c r="K4187" s="52">
        <f>[1]!b_dq_amount($A4187,日期设置!B$2,2,10000)</f>
        <v>0</v>
      </c>
      <c r="L4187" s="26">
        <f>[1]!b_info_latestpar(A4187,日期设置!$B$2)</f>
        <v>80</v>
      </c>
      <c r="M4187" s="6">
        <f>[1]!b_info_outstandingbalance($A4187,日期设置!B$2)</f>
        <v>12</v>
      </c>
      <c r="N4187" s="7" t="str">
        <f>[1]!b_info_latestissurercreditrating2(A4187,日期设置!$B$2,"102","1")</f>
        <v>AA</v>
      </c>
      <c r="O4187" s="8">
        <v>5.68</v>
      </c>
      <c r="P4187" s="9">
        <f>[1]!b_info_repurchasedate(A4187)</f>
        <v>0</v>
      </c>
      <c r="Q4187" s="8" t="s">
        <v>16119</v>
      </c>
      <c r="R4187" s="2" t="str">
        <f>IF((--IF(P4187=0,Q4187,P4187))&gt;(--日期设置!$B$2),IF(P4187=0,Q4187,P4187),Q4187)</f>
        <v>2024-08-10</v>
      </c>
      <c r="S4187" s="2" t="s">
        <v>17905</v>
      </c>
      <c r="T4187" s="8">
        <f>[1]!b_anal_ptmyear($A4187,日期设置!$B$2)</f>
        <v>3.3863013698630136</v>
      </c>
      <c r="U4187" s="8">
        <f>[1]!b_anal_termifexercise($A4187,日期设置!B$2)</f>
        <v>0</v>
      </c>
      <c r="V4187" s="10">
        <f>[1]!b_dq_dirtyprice(A4187,日期设置!$B$2)</f>
        <v>84.486099999999993</v>
      </c>
      <c r="W4187" s="11">
        <f>IF(U4187=0,ROUNDUP((Q4187-日期设置!$B$2)/365,0),ROUNDUP((R4187-日期设置!$B$2)/365,0))</f>
        <v>4</v>
      </c>
      <c r="X4187" s="18">
        <f>_xlfn.IFNA(VLOOKUP(A4187,过往入选债券!A:D,4,0),2)</f>
        <v>2</v>
      </c>
      <c r="Y4187">
        <f>_xlfn.IFNA(VLOOKUP(C4187,[2]Sheet1!$A:$A,1,0),3)</f>
        <v>3</v>
      </c>
    </row>
    <row r="4188" spans="1:25" hidden="1" x14ac:dyDescent="0.2">
      <c r="A4188" s="28" t="s">
        <v>20378</v>
      </c>
      <c r="B4188" s="28" t="s">
        <v>20379</v>
      </c>
      <c r="C4188" s="39" t="s">
        <v>20762</v>
      </c>
      <c r="D4188" s="26" t="str">
        <f>[1]!b_calc_yield(A4188,日期设置!$B$2,F4188,1,R4188,1,O4188,L4188,S4188,)</f>
        <v>Fetching...</v>
      </c>
      <c r="E4188" s="26">
        <f t="shared" si="130"/>
        <v>20.414381474710552</v>
      </c>
      <c r="F4188" s="18">
        <f>[1]!b_dq_cleanprice($A4188,日期设置!B$2)</f>
        <v>100</v>
      </c>
      <c r="G4188" s="18" t="str">
        <f t="shared" si="131"/>
        <v>4.45 + 4.45</v>
      </c>
      <c r="H4188" s="27">
        <f>[1]!b_dq_pctchange($A4188,日期设置!$B$2,1)/100</f>
        <v>0</v>
      </c>
      <c r="I4188" s="26">
        <f>[1]!b_pq_pctchange(A4188,日期设置!$B$4,日期设置!$B$2,1)</f>
        <v>0</v>
      </c>
      <c r="J4188" s="26">
        <f>[1]!b_pq_pctchange(A4188,日期设置!$C$4,日期设置!$B$2,1)</f>
        <v>0</v>
      </c>
      <c r="K4188" s="52">
        <f>[1]!b_dq_amount($A4188,日期设置!B$2,2,10000)</f>
        <v>0</v>
      </c>
      <c r="L4188" s="26">
        <f>[1]!b_info_latestpar(A4188,日期设置!$B$2)</f>
        <v>100</v>
      </c>
      <c r="M4188" s="6">
        <f>[1]!b_info_outstandingbalance($A4188,日期设置!B$2)</f>
        <v>5</v>
      </c>
      <c r="N4188" s="7" t="str">
        <f>[1]!b_info_latestissurercreditrating2(A4188,日期设置!$B$2,"102","1")</f>
        <v>AAA</v>
      </c>
      <c r="O4188" s="8">
        <v>4.7</v>
      </c>
      <c r="P4188" s="9">
        <f>[1]!b_info_repurchasedate(A4188)</f>
        <v>0</v>
      </c>
      <c r="Q4188" s="8" t="s">
        <v>20836</v>
      </c>
      <c r="R4188" s="2" t="str">
        <f>IF((--IF(P4188=0,Q4188,P4188))&gt;(--日期设置!$B$2),IF(P4188=0,Q4188,P4188),Q4188)</f>
        <v>2025-09-04</v>
      </c>
      <c r="S4188" s="31" t="s">
        <v>16844</v>
      </c>
      <c r="T4188" s="8">
        <f>[1]!b_anal_ptmyear($A4188,日期设置!$B$2)</f>
        <v>4.4547945205479449</v>
      </c>
      <c r="U4188" s="8">
        <f>[1]!b_anal_termifexercise($A4188,日期设置!B$2)</f>
        <v>4.4575342465753423</v>
      </c>
      <c r="V4188" s="10">
        <f>[1]!b_dq_dirtyprice(A4188,日期设置!$B$2)</f>
        <v>102.5625</v>
      </c>
      <c r="W4188" s="11">
        <f>IF(U4188=0,ROUNDUP((Q4188-日期设置!$B$2)/365,0),ROUNDUP((R4188-日期设置!$B$2)/365,0))</f>
        <v>5</v>
      </c>
      <c r="X4188" s="18">
        <f>_xlfn.IFNA(VLOOKUP(A4188,过往入选债券!A:D,4,0),2)</f>
        <v>2</v>
      </c>
      <c r="Y4188">
        <f>_xlfn.IFNA(VLOOKUP(C4188,[2]Sheet1!$A:$A,1,0),3)</f>
        <v>3</v>
      </c>
    </row>
    <row r="4189" spans="1:25" hidden="1" x14ac:dyDescent="0.2">
      <c r="A4189" s="21" t="s">
        <v>9597</v>
      </c>
      <c r="B4189" s="21" t="s">
        <v>9598</v>
      </c>
      <c r="C4189" s="37" t="s">
        <v>4923</v>
      </c>
      <c r="D4189" s="26" t="str">
        <f>[1]!b_calc_yield(A4189,日期设置!$B$2,F4189,1,R4189,1,O4189,L4189,S4189,)</f>
        <v>Fetching...</v>
      </c>
      <c r="E4189" s="26">
        <f t="shared" si="130"/>
        <v>17.096134151954899</v>
      </c>
      <c r="F4189" s="18">
        <f>[1]!b_dq_cleanprice($A4189,日期设置!B$2)</f>
        <v>100</v>
      </c>
      <c r="G4189" s="18" t="str">
        <f t="shared" si="131"/>
        <v>8.69 + 3.69</v>
      </c>
      <c r="H4189" s="27">
        <f>[1]!b_dq_pctchange($A4189,日期设置!$B$2,1)/100</f>
        <v>0</v>
      </c>
      <c r="I4189" s="26">
        <f>[1]!b_pq_pctchange(A4189,日期设置!$B$4,日期设置!$B$2,1)</f>
        <v>0</v>
      </c>
      <c r="J4189" s="26">
        <f>[1]!b_pq_pctchange(A4189,日期设置!$C$4,日期设置!$B$2,1)</f>
        <v>0</v>
      </c>
      <c r="K4189" s="52">
        <f>[1]!b_dq_amount($A4189,日期设置!B$2,2,10000)</f>
        <v>0</v>
      </c>
      <c r="L4189" s="26">
        <f>[1]!b_info_latestpar(A4189,日期设置!$B$2)</f>
        <v>100</v>
      </c>
      <c r="M4189" s="6">
        <f>[1]!b_info_outstandingbalance($A4189,日期设置!B$2)</f>
        <v>20</v>
      </c>
      <c r="N4189" s="7" t="str">
        <f>[1]!b_info_latestissurercreditrating2(A4189,日期设置!$B$2,"102","1")</f>
        <v>AAA</v>
      </c>
      <c r="O4189" s="8">
        <v>4.7</v>
      </c>
      <c r="P4189" s="9" t="str">
        <f>[1]!b_info_repurchasedate(A4189)</f>
        <v>2024-11-29</v>
      </c>
      <c r="Q4189" s="8" t="s">
        <v>17074</v>
      </c>
      <c r="R4189" s="2" t="str">
        <f>IF((--IF(P4189=0,Q4189,P4189))&gt;(--日期设置!$B$2),IF(P4189=0,Q4189,P4189),Q4189)</f>
        <v>2024-11-29</v>
      </c>
      <c r="S4189" s="2" t="s">
        <v>18549</v>
      </c>
      <c r="T4189" s="8">
        <f>[1]!b_anal_ptmyear($A4189,日期设置!$B$2)</f>
        <v>8.6904109589041099</v>
      </c>
      <c r="U4189" s="8">
        <f>[1]!b_anal_termifexercise($A4189,日期设置!B$2)</f>
        <v>3.6931506849315068</v>
      </c>
      <c r="V4189" s="10">
        <f>[1]!b_dq_dirtyprice(A4189,日期设置!$B$2)</f>
        <v>101.4551</v>
      </c>
      <c r="W4189" s="11">
        <f>IF(U4189=0,ROUNDUP((Q4189-日期设置!$B$2)/365,0),ROUNDUP((R4189-日期设置!$B$2)/365,0))</f>
        <v>4</v>
      </c>
      <c r="X4189" s="18">
        <f>_xlfn.IFNA(VLOOKUP(A4189,过往入选债券!A:D,4,0),2)</f>
        <v>2</v>
      </c>
      <c r="Y4189">
        <f>_xlfn.IFNA(VLOOKUP(C4189,[2]Sheet1!$A:$A,1,0),3)</f>
        <v>3</v>
      </c>
    </row>
    <row r="4190" spans="1:25" hidden="1" x14ac:dyDescent="0.2">
      <c r="A4190" s="21" t="s">
        <v>5253</v>
      </c>
      <c r="B4190" s="21" t="s">
        <v>5254</v>
      </c>
      <c r="C4190" s="37" t="s">
        <v>947</v>
      </c>
      <c r="D4190" s="26" t="str">
        <f>[1]!b_calc_yield(A4190,日期设置!$B$2,F4190,1,R4190,1,O4190,L4190,S4190,)</f>
        <v>Fetching...</v>
      </c>
      <c r="E4190" s="26">
        <f t="shared" si="130"/>
        <v>1.9028087207558109</v>
      </c>
      <c r="F4190" s="18">
        <f>[1]!b_dq_cleanprice($A4190,日期设置!B$2)</f>
        <v>99.525199999999998</v>
      </c>
      <c r="G4190" s="18" t="str">
        <f t="shared" si="131"/>
        <v>0.40 + 0</v>
      </c>
      <c r="H4190" s="27">
        <f>[1]!b_dq_pctchange($A4190,日期设置!$B$2,1)/100</f>
        <v>0</v>
      </c>
      <c r="I4190" s="26">
        <f>[1]!b_pq_pctchange(A4190,日期设置!$B$4,日期设置!$B$2,1)</f>
        <v>0</v>
      </c>
      <c r="J4190" s="26">
        <f>[1]!b_pq_pctchange(A4190,日期设置!$C$4,日期设置!$B$2,1)</f>
        <v>0</v>
      </c>
      <c r="K4190" s="52">
        <f>[1]!b_dq_amount($A4190,日期设置!B$2,2,10000)</f>
        <v>0</v>
      </c>
      <c r="L4190" s="26">
        <f>[1]!b_info_latestpar(A4190,日期设置!$B$2)</f>
        <v>100</v>
      </c>
      <c r="M4190" s="6">
        <f>[1]!b_info_outstandingbalance($A4190,日期设置!B$2)</f>
        <v>5</v>
      </c>
      <c r="N4190" s="7" t="str">
        <f>[1]!b_info_latestissurercreditrating2(A4190,日期设置!$B$2,"102","1")</f>
        <v>AAA</v>
      </c>
      <c r="O4190" s="8">
        <v>3.6</v>
      </c>
      <c r="P4190" s="9">
        <f>[1]!b_info_repurchasedate(A4190)</f>
        <v>0</v>
      </c>
      <c r="Q4190" s="8" t="s">
        <v>16438</v>
      </c>
      <c r="R4190" s="2" t="str">
        <f>IF((--IF(P4190=0,Q4190,P4190))&gt;(--日期设置!$B$2),IF(P4190=0,Q4190,P4190),Q4190)</f>
        <v>2021-08-17</v>
      </c>
      <c r="S4190" s="2" t="s">
        <v>18679</v>
      </c>
      <c r="T4190" s="8">
        <f>[1]!b_anal_ptmyear($A4190,日期设置!$B$2)</f>
        <v>0.40547945205479452</v>
      </c>
      <c r="U4190" s="8">
        <f>[1]!b_anal_termifexercise($A4190,日期设置!B$2)</f>
        <v>0</v>
      </c>
      <c r="V4190" s="10">
        <f>[1]!b_dq_dirtyprice(A4190,日期设置!$B$2)</f>
        <v>101.66549999999999</v>
      </c>
      <c r="W4190" s="11">
        <f>IF(U4190=0,ROUNDUP((Q4190-日期设置!$B$2)/365,0),ROUNDUP((R4190-日期设置!$B$2)/365,0))</f>
        <v>1</v>
      </c>
      <c r="X4190" s="18">
        <f>_xlfn.IFNA(VLOOKUP(A4190,过往入选债券!A:D,4,0),2)</f>
        <v>2</v>
      </c>
      <c r="Y4190">
        <f>_xlfn.IFNA(VLOOKUP(C4190,[2]Sheet1!$A:$A,1,0),3)</f>
        <v>3</v>
      </c>
    </row>
    <row r="4191" spans="1:25" hidden="1" x14ac:dyDescent="0.2">
      <c r="A4191" s="28" t="s">
        <v>19273</v>
      </c>
      <c r="B4191" s="28" t="s">
        <v>19274</v>
      </c>
      <c r="C4191" s="38" t="s">
        <v>141</v>
      </c>
      <c r="D4191" s="26" t="str">
        <f>[1]!b_calc_yield(A4191,日期设置!$B$2,F4191,1,R4191,1,O4191,L4191,S4191,)</f>
        <v>Fetching...</v>
      </c>
      <c r="E4191" s="26">
        <f t="shared" si="130"/>
        <v>11.064182732735039</v>
      </c>
      <c r="F4191" s="18">
        <f>[1]!b_dq_cleanprice($A4191,日期设置!B$2)</f>
        <v>101.5831</v>
      </c>
      <c r="G4191" s="18" t="str">
        <f t="shared" si="131"/>
        <v>2.43 + 0</v>
      </c>
      <c r="H4191" s="27">
        <f>[1]!b_dq_pctchange($A4191,日期设置!$B$2,1)/100</f>
        <v>0</v>
      </c>
      <c r="I4191" s="26">
        <f>[1]!b_pq_pctchange(A4191,日期设置!$B$4,日期设置!$B$2,1)</f>
        <v>0.47784371909001722</v>
      </c>
      <c r="J4191" s="26">
        <f>[1]!b_pq_pctchange(A4191,日期设置!$C$4,日期设置!$B$2,1)</f>
        <v>0.47784371909001722</v>
      </c>
      <c r="K4191" s="52">
        <f>[1]!b_dq_amount($A4191,日期设置!B$2,2,10000)</f>
        <v>0</v>
      </c>
      <c r="L4191" s="26">
        <f>[1]!b_info_latestpar(A4191,日期设置!$B$2)</f>
        <v>100</v>
      </c>
      <c r="M4191" s="6">
        <f>[1]!b_info_outstandingbalance($A4191,日期设置!B$2)</f>
        <v>5</v>
      </c>
      <c r="N4191" s="7">
        <f>[1]!b_info_latestissurercreditrating2(A4191,日期设置!$B$2,"102","1")</f>
        <v>0</v>
      </c>
      <c r="O4191" s="8">
        <v>5.41</v>
      </c>
      <c r="P4191" s="9">
        <f>[1]!b_info_repurchasedate(A4191)</f>
        <v>0</v>
      </c>
      <c r="Q4191" s="8" t="s">
        <v>16512</v>
      </c>
      <c r="R4191" s="2" t="str">
        <f>IF((--IF(P4191=0,Q4191,P4191))&gt;(--日期设置!$B$2),IF(P4191=0,Q4191,P4191),Q4191)</f>
        <v>2023-08-27</v>
      </c>
      <c r="S4191" s="31" t="s">
        <v>19227</v>
      </c>
      <c r="T4191" s="8">
        <f>[1]!b_anal_ptmyear($A4191,日期设置!$B$2)</f>
        <v>2.4328767123287669</v>
      </c>
      <c r="U4191" s="8">
        <f>[1]!b_anal_termifexercise($A4191,日期设置!B$2)</f>
        <v>0</v>
      </c>
      <c r="V4191" s="10">
        <f>[1]!b_dq_dirtyprice(A4191,日期设置!$B$2)</f>
        <v>104.6512</v>
      </c>
      <c r="W4191" s="11">
        <f>IF(U4191=0,ROUNDUP((Q4191-日期设置!$B$2)/365,0),ROUNDUP((R4191-日期设置!$B$2)/365,0))</f>
        <v>3</v>
      </c>
      <c r="X4191" s="18">
        <f>_xlfn.IFNA(VLOOKUP(A4191,过往入选债券!A:D,4,0),2)</f>
        <v>2</v>
      </c>
      <c r="Y4191">
        <f>_xlfn.IFNA(VLOOKUP(C4191,[2]Sheet1!$A:$A,1,0),3)</f>
        <v>3</v>
      </c>
    </row>
    <row r="4192" spans="1:25" x14ac:dyDescent="0.2">
      <c r="A4192" s="21" t="s">
        <v>5257</v>
      </c>
      <c r="B4192" s="21" t="s">
        <v>5258</v>
      </c>
      <c r="C4192" s="37" t="s">
        <v>26</v>
      </c>
      <c r="D4192" s="26" t="str">
        <f>[1]!b_calc_yield(A4192,日期设置!$B$2,F4192,1,R4192,1,O4192,L4192,S4192,)</f>
        <v>Fetching...</v>
      </c>
      <c r="E4192" s="26">
        <f t="shared" si="130"/>
        <v>2.4167967867699813</v>
      </c>
      <c r="F4192" s="18">
        <f>[1]!b_dq_cleanprice($A4192,日期设置!B$2)</f>
        <v>99.748599999999996</v>
      </c>
      <c r="G4192" s="18" t="str">
        <f t="shared" si="131"/>
        <v>0.51 + 0.51</v>
      </c>
      <c r="H4192" s="27">
        <f>[1]!b_dq_pctchange($A4192,日期设置!$B$2,1)/100</f>
        <v>7.1119762691807557E-3</v>
      </c>
      <c r="I4192" s="26">
        <f>[1]!b_pq_pctchange(A4192,日期设置!$B$4,日期设置!$B$2,1)</f>
        <v>0.71119762691807553</v>
      </c>
      <c r="J4192" s="26">
        <f>[1]!b_pq_pctchange(A4192,日期设置!$C$4,日期设置!$B$2,1)</f>
        <v>0.71119762691807553</v>
      </c>
      <c r="K4192" s="52">
        <f>[1]!b_dq_amount($A4192,日期设置!B$2,2,10000)</f>
        <v>61097.373696000002</v>
      </c>
      <c r="L4192" s="26">
        <f>[1]!b_info_latestpar(A4192,日期设置!$B$2)</f>
        <v>100</v>
      </c>
      <c r="M4192" s="6">
        <f>[1]!b_info_outstandingbalance($A4192,日期设置!B$2)</f>
        <v>10</v>
      </c>
      <c r="N4192" s="7" t="str">
        <f>[1]!b_info_latestissurercreditrating2(A4192,日期设置!$B$2,"102","1")</f>
        <v>AA+</v>
      </c>
      <c r="O4192" s="8">
        <v>4.29</v>
      </c>
      <c r="P4192" s="9">
        <f>[1]!b_info_repurchasedate(A4192)</f>
        <v>0</v>
      </c>
      <c r="Q4192" s="8" t="s">
        <v>16201</v>
      </c>
      <c r="R4192" s="2" t="str">
        <f>IF((--IF(P4192=0,Q4192,P4192))&gt;(--日期设置!$B$2),IF(P4192=0,Q4192,P4192),Q4192)</f>
        <v>2021-09-26</v>
      </c>
      <c r="S4192" s="2" t="s">
        <v>18232</v>
      </c>
      <c r="T4192" s="8">
        <f>[1]!b_anal_ptmyear($A4192,日期设置!$B$2)</f>
        <v>0.51506849315068493</v>
      </c>
      <c r="U4192" s="8">
        <f>[1]!b_anal_termifexercise($A4192,日期设置!B$2)</f>
        <v>0.51506849315068493</v>
      </c>
      <c r="V4192" s="10">
        <f>[1]!b_dq_dirtyprice(A4192,日期设置!$B$2)</f>
        <v>101.82899999999999</v>
      </c>
      <c r="W4192" s="11">
        <f>IF(U4192=0,ROUNDUP((Q4192-日期设置!$B$2)/365,0),ROUNDUP((R4192-日期设置!$B$2)/365,0))</f>
        <v>1</v>
      </c>
      <c r="X4192" s="18">
        <f>_xlfn.IFNA(VLOOKUP(A4192,过往入选债券!A:D,4,0),2)</f>
        <v>2</v>
      </c>
      <c r="Y4192">
        <f>_xlfn.IFNA(VLOOKUP(C4192,[2]Sheet1!$A:$A,1,0),3)</f>
        <v>3</v>
      </c>
    </row>
    <row r="4193" spans="1:25" hidden="1" x14ac:dyDescent="0.2">
      <c r="A4193" s="21" t="s">
        <v>4116</v>
      </c>
      <c r="B4193" s="21" t="s">
        <v>4117</v>
      </c>
      <c r="C4193" s="37" t="s">
        <v>3886</v>
      </c>
      <c r="D4193" s="26" t="str">
        <f>[1]!b_calc_yield(A4193,日期设置!$B$2,F4193,1,R4193,1,O4193,L4193,S4193,)</f>
        <v>Fetching...</v>
      </c>
      <c r="E4193" s="26">
        <f t="shared" si="130"/>
        <v>10.218843022065416</v>
      </c>
      <c r="F4193" s="18">
        <f>[1]!b_dq_cleanprice($A4193,日期设置!B$2)</f>
        <v>98.528000000000006</v>
      </c>
      <c r="G4193" s="18" t="str">
        <f t="shared" si="131"/>
        <v>2.23 + 0</v>
      </c>
      <c r="H4193" s="27">
        <f>[1]!b_dq_pctchange($A4193,日期设置!$B$2,1)/100</f>
        <v>0</v>
      </c>
      <c r="I4193" s="26">
        <f>[1]!b_pq_pctchange(A4193,日期设置!$B$4,日期设置!$B$2,1)</f>
        <v>0</v>
      </c>
      <c r="J4193" s="26">
        <f>[1]!b_pq_pctchange(A4193,日期设置!$C$4,日期设置!$B$2,1)</f>
        <v>0</v>
      </c>
      <c r="K4193" s="52">
        <f>[1]!b_dq_amount($A4193,日期设置!B$2,2,10000)</f>
        <v>0</v>
      </c>
      <c r="L4193" s="26">
        <f>[1]!b_info_latestpar(A4193,日期设置!$B$2)</f>
        <v>100</v>
      </c>
      <c r="M4193" s="6">
        <f>[1]!b_info_outstandingbalance($A4193,日期设置!B$2)</f>
        <v>5</v>
      </c>
      <c r="N4193" s="7">
        <f>[1]!b_info_latestissurercreditrating2(A4193,日期设置!$B$2,"102","1")</f>
        <v>0</v>
      </c>
      <c r="O4193" s="8">
        <v>3.99</v>
      </c>
      <c r="P4193" s="9">
        <f>[1]!b_info_repurchasedate(A4193)</f>
        <v>0</v>
      </c>
      <c r="Q4193" s="8" t="s">
        <v>16030</v>
      </c>
      <c r="R4193" s="2" t="str">
        <f>IF((--IF(P4193=0,Q4193,P4193))&gt;(--日期设置!$B$2),IF(P4193=0,Q4193,P4193),Q4193)</f>
        <v>2023-06-15</v>
      </c>
      <c r="S4193" s="2" t="s">
        <v>17862</v>
      </c>
      <c r="T4193" s="8">
        <f>[1]!b_anal_ptmyear($A4193,日期设置!$B$2)</f>
        <v>2.2328767123287672</v>
      </c>
      <c r="U4193" s="8">
        <f>[1]!b_anal_termifexercise($A4193,日期设置!B$2)</f>
        <v>0</v>
      </c>
      <c r="V4193" s="10">
        <f>[1]!b_dq_dirtyprice(A4193,日期设置!$B$2)</f>
        <v>101.58880000000001</v>
      </c>
      <c r="W4193" s="11">
        <f>IF(U4193=0,ROUNDUP((Q4193-日期设置!$B$2)/365,0),ROUNDUP((R4193-日期设置!$B$2)/365,0))</f>
        <v>3</v>
      </c>
      <c r="X4193" s="18">
        <f>_xlfn.IFNA(VLOOKUP(A4193,过往入选债券!A:D,4,0),2)</f>
        <v>2</v>
      </c>
      <c r="Y4193">
        <f>_xlfn.IFNA(VLOOKUP(C4193,[2]Sheet1!$A:$A,1,0),3)</f>
        <v>3</v>
      </c>
    </row>
    <row r="4194" spans="1:25" hidden="1" x14ac:dyDescent="0.2">
      <c r="A4194" s="21" t="s">
        <v>10185</v>
      </c>
      <c r="B4194" s="21" t="s">
        <v>10186</v>
      </c>
      <c r="C4194" s="37" t="s">
        <v>10187</v>
      </c>
      <c r="D4194" s="26" t="str">
        <f>[1]!b_calc_yield(A4194,日期设置!$B$2,F4194,1,R4194,1,O4194,L4194,S4194,)</f>
        <v>Fetching...</v>
      </c>
      <c r="E4194" s="26">
        <f t="shared" si="130"/>
        <v>9.3303390172014602</v>
      </c>
      <c r="F4194" s="18">
        <f>[1]!b_dq_cleanprice($A4194,日期设置!B$2)</f>
        <v>98.699299999999994</v>
      </c>
      <c r="G4194" s="18" t="str">
        <f t="shared" si="131"/>
        <v>1.98 + 0</v>
      </c>
      <c r="H4194" s="27">
        <f>[1]!b_dq_pctchange($A4194,日期设置!$B$2,1)/100</f>
        <v>0</v>
      </c>
      <c r="I4194" s="26">
        <f>[1]!b_pq_pctchange(A4194,日期设置!$B$4,日期设置!$B$2,1)</f>
        <v>0</v>
      </c>
      <c r="J4194" s="26">
        <f>[1]!b_pq_pctchange(A4194,日期设置!$C$4,日期设置!$B$2,1)</f>
        <v>0.14143683181496214</v>
      </c>
      <c r="K4194" s="52">
        <f>[1]!b_dq_amount($A4194,日期设置!B$2,2,10000)</f>
        <v>0</v>
      </c>
      <c r="L4194" s="26">
        <f>[1]!b_info_latestpar(A4194,日期设置!$B$2)</f>
        <v>100</v>
      </c>
      <c r="M4194" s="6">
        <f>[1]!b_info_outstandingbalance($A4194,日期设置!B$2)</f>
        <v>10</v>
      </c>
      <c r="N4194" s="7" t="str">
        <f>[1]!b_info_latestissurercreditrating2(A4194,日期设置!$B$2,"102","1")</f>
        <v>AA+</v>
      </c>
      <c r="O4194" s="8">
        <v>3.99</v>
      </c>
      <c r="P4194" s="9">
        <f>[1]!b_info_repurchasedate(A4194)</f>
        <v>0</v>
      </c>
      <c r="Q4194" s="8" t="s">
        <v>16214</v>
      </c>
      <c r="R4194" s="2" t="str">
        <f>IF((--IF(P4194=0,Q4194,P4194))&gt;(--日期设置!$B$2),IF(P4194=0,Q4194,P4194),Q4194)</f>
        <v>2023-03-16</v>
      </c>
      <c r="S4194" s="2" t="s">
        <v>18224</v>
      </c>
      <c r="T4194" s="8">
        <f>[1]!b_anal_ptmyear($A4194,日期设置!$B$2)</f>
        <v>1.9835616438356163</v>
      </c>
      <c r="U4194" s="8">
        <f>[1]!b_anal_termifexercise($A4194,日期设置!B$2)</f>
        <v>0</v>
      </c>
      <c r="V4194" s="10">
        <f>[1]!b_dq_dirtyprice(A4194,日期设置!$B$2)</f>
        <v>98.764899999999997</v>
      </c>
      <c r="W4194" s="11">
        <f>IF(U4194=0,ROUNDUP((Q4194-日期设置!$B$2)/365,0),ROUNDUP((R4194-日期设置!$B$2)/365,0))</f>
        <v>2</v>
      </c>
      <c r="X4194" s="18">
        <f>_xlfn.IFNA(VLOOKUP(A4194,过往入选债券!A:D,4,0),2)</f>
        <v>2</v>
      </c>
      <c r="Y4194" s="45">
        <f>_xlfn.IFNA(VLOOKUP(C4194,[2]Sheet1!$A:$A,1,0),3)</f>
        <v>3</v>
      </c>
    </row>
    <row r="4195" spans="1:25" hidden="1" x14ac:dyDescent="0.2">
      <c r="A4195" s="21" t="s">
        <v>9682</v>
      </c>
      <c r="B4195" s="21" t="s">
        <v>9683</v>
      </c>
      <c r="C4195" s="37" t="s">
        <v>6089</v>
      </c>
      <c r="D4195" s="26" t="str">
        <f>[1]!b_calc_yield(A4195,日期设置!$B$2,F4195,1,R4195,1,O4195,L4195,S4195,)</f>
        <v>Fetching...</v>
      </c>
      <c r="E4195" s="26">
        <f t="shared" si="130"/>
        <v>8.0663303682950271</v>
      </c>
      <c r="F4195" s="18">
        <f>[1]!b_dq_cleanprice($A4195,日期设置!B$2)</f>
        <v>100.1726</v>
      </c>
      <c r="G4195" s="18" t="str">
        <f t="shared" si="131"/>
        <v>3.73 + 1.73</v>
      </c>
      <c r="H4195" s="27">
        <f>[1]!b_dq_pctchange($A4195,日期设置!$B$2,1)/100</f>
        <v>0</v>
      </c>
      <c r="I4195" s="26">
        <f>[1]!b_pq_pctchange(A4195,日期设置!$B$4,日期设置!$B$2,1)</f>
        <v>-2.1762461536057689</v>
      </c>
      <c r="J4195" s="26">
        <f>[1]!b_pq_pctchange(A4195,日期设置!$C$4,日期设置!$B$2,1)</f>
        <v>-2.1762461536057689</v>
      </c>
      <c r="K4195" s="52">
        <f>[1]!b_dq_amount($A4195,日期设置!B$2,2,10000)</f>
        <v>0</v>
      </c>
      <c r="L4195" s="26">
        <f>[1]!b_info_latestpar(A4195,日期设置!$B$2)</f>
        <v>100</v>
      </c>
      <c r="M4195" s="6">
        <f>[1]!b_info_outstandingbalance($A4195,日期设置!B$2)</f>
        <v>4</v>
      </c>
      <c r="N4195" s="7" t="str">
        <f>[1]!b_info_latestissurercreditrating2(A4195,日期设置!$B$2,"102","1")</f>
        <v>AA</v>
      </c>
      <c r="O4195" s="8">
        <v>4.8099999999999996</v>
      </c>
      <c r="P4195" s="9" t="str">
        <f>[1]!b_info_repurchasedate(A4195)</f>
        <v>2022-12-16</v>
      </c>
      <c r="Q4195" s="8" t="s">
        <v>16852</v>
      </c>
      <c r="R4195" s="2" t="str">
        <f>IF((--IF(P4195=0,Q4195,P4195))&gt;(--日期设置!$B$2),IF(P4195=0,Q4195,P4195),Q4195)</f>
        <v>2022-12-16</v>
      </c>
      <c r="S4195" s="2" t="s">
        <v>18547</v>
      </c>
      <c r="T4195" s="8">
        <f>[1]!b_anal_ptmyear($A4195,日期设置!$B$2)</f>
        <v>3.7369863013698632</v>
      </c>
      <c r="U4195" s="8">
        <f>[1]!b_anal_termifexercise($A4195,日期设置!B$2)</f>
        <v>1.736986301369863</v>
      </c>
      <c r="V4195" s="10">
        <f>[1]!b_dq_dirtyprice(A4195,日期设置!$B$2)</f>
        <v>101.43770000000001</v>
      </c>
      <c r="W4195" s="11">
        <f>IF(U4195=0,ROUNDUP((Q4195-日期设置!$B$2)/365,0),ROUNDUP((R4195-日期设置!$B$2)/365,0))</f>
        <v>2</v>
      </c>
      <c r="X4195" s="18">
        <f>_xlfn.IFNA(VLOOKUP(A4195,过往入选债券!A:D,4,0),2)</f>
        <v>2</v>
      </c>
      <c r="Y4195">
        <f>_xlfn.IFNA(VLOOKUP(C4195,[2]Sheet1!$A:$A,1,0),3)</f>
        <v>3</v>
      </c>
    </row>
    <row r="4196" spans="1:25" hidden="1" x14ac:dyDescent="0.2">
      <c r="A4196" s="21" t="s">
        <v>14209</v>
      </c>
      <c r="B4196" s="21" t="s">
        <v>14210</v>
      </c>
      <c r="C4196" s="37" t="s">
        <v>1656</v>
      </c>
      <c r="D4196" s="26" t="str">
        <f>[1]!b_calc_yield(A4196,日期设置!$B$2,F4196,1,R4196,1,O4196,L4196,S4196,)</f>
        <v>Fetching...</v>
      </c>
      <c r="E4196" s="26">
        <f t="shared" si="130"/>
        <v>22.410568573028232</v>
      </c>
      <c r="F4196" s="18">
        <f>[1]!b_dq_cleanprice($A4196,日期设置!B$2)</f>
        <v>82.101299999999995</v>
      </c>
      <c r="G4196" s="18" t="str">
        <f t="shared" si="131"/>
        <v>3.59 + 0</v>
      </c>
      <c r="H4196" s="27">
        <f>[1]!b_dq_pctchange($A4196,日期设置!$B$2,1)/100</f>
        <v>0</v>
      </c>
      <c r="I4196" s="26">
        <f>[1]!b_pq_pctchange(A4196,日期设置!$B$4,日期设置!$B$2,1)</f>
        <v>0</v>
      </c>
      <c r="J4196" s="26">
        <f>[1]!b_pq_pctchange(A4196,日期设置!$C$4,日期设置!$B$2,1)</f>
        <v>0</v>
      </c>
      <c r="K4196" s="52">
        <f>[1]!b_dq_amount($A4196,日期设置!B$2,2,10000)</f>
        <v>0</v>
      </c>
      <c r="L4196" s="26">
        <f>[1]!b_info_latestpar(A4196,日期设置!$B$2)</f>
        <v>80</v>
      </c>
      <c r="M4196" s="6">
        <f>[1]!b_info_outstandingbalance($A4196,日期设置!B$2)</f>
        <v>12</v>
      </c>
      <c r="N4196" s="7" t="str">
        <f>[1]!b_info_latestissurercreditrating2(A4196,日期设置!$B$2,"102","1")</f>
        <v>AA</v>
      </c>
      <c r="O4196" s="8">
        <v>5.69</v>
      </c>
      <c r="P4196" s="9">
        <f>[1]!b_info_repurchasedate(A4196)</f>
        <v>0</v>
      </c>
      <c r="Q4196" s="8" t="s">
        <v>17040</v>
      </c>
      <c r="R4196" s="2" t="str">
        <f>IF((--IF(P4196=0,Q4196,P4196))&gt;(--日期设置!$B$2),IF(P4196=0,Q4196,P4196),Q4196)</f>
        <v>2024-10-25</v>
      </c>
      <c r="S4196" s="2" t="s">
        <v>18672</v>
      </c>
      <c r="T4196" s="8">
        <f>[1]!b_anal_ptmyear($A4196,日期设置!$B$2)</f>
        <v>3.5945205479452054</v>
      </c>
      <c r="U4196" s="8">
        <f>[1]!b_anal_termifexercise($A4196,日期设置!B$2)</f>
        <v>0</v>
      </c>
      <c r="V4196" s="10">
        <f>[1]!b_dq_dirtyprice(A4196,日期设置!$B$2)</f>
        <v>83.947000000000003</v>
      </c>
      <c r="W4196" s="11">
        <f>IF(U4196=0,ROUNDUP((Q4196-日期设置!$B$2)/365,0),ROUNDUP((R4196-日期设置!$B$2)/365,0))</f>
        <v>4</v>
      </c>
      <c r="X4196" s="18">
        <f>_xlfn.IFNA(VLOOKUP(A4196,过往入选债券!A:D,4,0),2)</f>
        <v>2</v>
      </c>
      <c r="Y4196">
        <f>_xlfn.IFNA(VLOOKUP(C4196,[2]Sheet1!$A:$A,1,0),3)</f>
        <v>3</v>
      </c>
    </row>
    <row r="4197" spans="1:25" hidden="1" x14ac:dyDescent="0.2">
      <c r="A4197" s="21" t="s">
        <v>3153</v>
      </c>
      <c r="B4197" s="21" t="s">
        <v>3154</v>
      </c>
      <c r="C4197" s="37" t="s">
        <v>2391</v>
      </c>
      <c r="D4197" s="26" t="str">
        <f>[1]!b_calc_yield(A4197,日期设置!$B$2,F4197,1,R4197,1,O4197,L4197,S4197,)</f>
        <v>Fetching...</v>
      </c>
      <c r="E4197" s="26">
        <f t="shared" si="130"/>
        <v>14.568425514770267</v>
      </c>
      <c r="F4197" s="18">
        <f>[1]!b_dq_cleanprice($A4197,日期设置!B$2)</f>
        <v>100.8916</v>
      </c>
      <c r="G4197" s="18" t="str">
        <f t="shared" si="131"/>
        <v>3.23 + 0</v>
      </c>
      <c r="H4197" s="27">
        <f>[1]!b_dq_pctchange($A4197,日期设置!$B$2,1)/100</f>
        <v>0</v>
      </c>
      <c r="I4197" s="26">
        <f>[1]!b_pq_pctchange(A4197,日期设置!$B$4,日期设置!$B$2,1)</f>
        <v>0</v>
      </c>
      <c r="J4197" s="26">
        <f>[1]!b_pq_pctchange(A4197,日期设置!$C$4,日期设置!$B$2,1)</f>
        <v>0</v>
      </c>
      <c r="K4197" s="52">
        <f>[1]!b_dq_amount($A4197,日期设置!B$2,2,10000)</f>
        <v>0</v>
      </c>
      <c r="L4197" s="26">
        <f>[1]!b_info_latestpar(A4197,日期设置!$B$2)</f>
        <v>100</v>
      </c>
      <c r="M4197" s="6">
        <f>[1]!b_info_outstandingbalance($A4197,日期设置!B$2)</f>
        <v>5</v>
      </c>
      <c r="N4197" s="7">
        <f>[1]!b_info_latestissurercreditrating2(A4197,日期设置!$B$2,"102","1")</f>
        <v>0</v>
      </c>
      <c r="O4197" s="8">
        <v>5</v>
      </c>
      <c r="P4197" s="9">
        <f>[1]!b_info_repurchasedate(A4197)</f>
        <v>0</v>
      </c>
      <c r="Q4197" s="8" t="s">
        <v>16231</v>
      </c>
      <c r="R4197" s="2" t="str">
        <f>IF((--IF(P4197=0,Q4197,P4197))&gt;(--日期设置!$B$2),IF(P4197=0,Q4197,P4197),Q4197)</f>
        <v>2024-06-14</v>
      </c>
      <c r="S4197" s="2" t="s">
        <v>17790</v>
      </c>
      <c r="T4197" s="8">
        <f>[1]!b_anal_ptmyear($A4197,日期设置!$B$2)</f>
        <v>3.2301369863013698</v>
      </c>
      <c r="U4197" s="8">
        <f>[1]!b_anal_termifexercise($A4197,日期设置!B$2)</f>
        <v>0</v>
      </c>
      <c r="V4197" s="10">
        <f>[1]!b_dq_dirtyprice(A4197,日期设置!$B$2)</f>
        <v>104.7409</v>
      </c>
      <c r="W4197" s="11">
        <f>IF(U4197=0,ROUNDUP((Q4197-日期设置!$B$2)/365,0),ROUNDUP((R4197-日期设置!$B$2)/365,0))</f>
        <v>4</v>
      </c>
      <c r="X4197" s="18">
        <f>_xlfn.IFNA(VLOOKUP(A4197,过往入选债券!A:D,4,0),2)</f>
        <v>2</v>
      </c>
      <c r="Y4197">
        <f>_xlfn.IFNA(VLOOKUP(C4197,[2]Sheet1!$A:$A,1,0),3)</f>
        <v>3</v>
      </c>
    </row>
    <row r="4198" spans="1:25" hidden="1" x14ac:dyDescent="0.2">
      <c r="A4198" s="21" t="s">
        <v>11444</v>
      </c>
      <c r="B4198" s="21" t="s">
        <v>11445</v>
      </c>
      <c r="C4198" s="37" t="s">
        <v>163</v>
      </c>
      <c r="D4198" s="26" t="str">
        <f>[1]!b_calc_yield(A4198,日期设置!$B$2,F4198,1,R4198,1,O4198,L4198,S4198,)</f>
        <v>Fetching...</v>
      </c>
      <c r="E4198" s="26">
        <f t="shared" si="130"/>
        <v>20.061360285289599</v>
      </c>
      <c r="F4198" s="18">
        <f>[1]!b_dq_cleanprice($A4198,日期设置!B$2)</f>
        <v>98.089200000000005</v>
      </c>
      <c r="G4198" s="18" t="str">
        <f t="shared" si="131"/>
        <v>4.35 + 0</v>
      </c>
      <c r="H4198" s="27">
        <f>[1]!b_dq_pctchange($A4198,日期设置!$B$2,1)/100</f>
        <v>0</v>
      </c>
      <c r="I4198" s="26">
        <f>[1]!b_pq_pctchange(A4198,日期设置!$B$4,日期设置!$B$2,1)</f>
        <v>0</v>
      </c>
      <c r="J4198" s="26">
        <f>[1]!b_pq_pctchange(A4198,日期设置!$C$4,日期设置!$B$2,1)</f>
        <v>-0.10316680330581353</v>
      </c>
      <c r="K4198" s="52">
        <f>[1]!b_dq_amount($A4198,日期设置!B$2,2,10000)</f>
        <v>0</v>
      </c>
      <c r="L4198" s="26">
        <f>[1]!b_info_latestpar(A4198,日期设置!$B$2)</f>
        <v>100</v>
      </c>
      <c r="M4198" s="6">
        <f>[1]!b_info_outstandingbalance($A4198,日期设置!B$2)</f>
        <v>10</v>
      </c>
      <c r="N4198" s="7" t="str">
        <f>[1]!b_info_latestissurercreditrating2(A4198,日期设置!$B$2,"102","1")</f>
        <v>AAA</v>
      </c>
      <c r="O4198" s="8">
        <v>4.2</v>
      </c>
      <c r="P4198" s="9">
        <f>[1]!b_info_repurchasedate(A4198)</f>
        <v>0</v>
      </c>
      <c r="Q4198" s="8" t="s">
        <v>16129</v>
      </c>
      <c r="R4198" s="2" t="str">
        <f>IF((--IF(P4198=0,Q4198,P4198))&gt;(--日期设置!$B$2),IF(P4198=0,Q4198,P4198),Q4198)</f>
        <v>2025-07-31</v>
      </c>
      <c r="S4198" s="2" t="s">
        <v>17915</v>
      </c>
      <c r="T4198" s="8">
        <f>[1]!b_anal_ptmyear($A4198,日期设置!$B$2)</f>
        <v>4.3589041095890408</v>
      </c>
      <c r="U4198" s="8">
        <f>[1]!b_anal_termifexercise($A4198,日期设置!B$2)</f>
        <v>0</v>
      </c>
      <c r="V4198" s="10">
        <f>[1]!b_dq_dirtyprice(A4198,日期设置!$B$2)</f>
        <v>100.7818</v>
      </c>
      <c r="W4198" s="11">
        <f>IF(U4198=0,ROUNDUP((Q4198-日期设置!$B$2)/365,0),ROUNDUP((R4198-日期设置!$B$2)/365,0))</f>
        <v>5</v>
      </c>
      <c r="X4198" s="18">
        <f>_xlfn.IFNA(VLOOKUP(A4198,过往入选债券!A:D,4,0),2)</f>
        <v>2</v>
      </c>
      <c r="Y4198">
        <f>_xlfn.IFNA(VLOOKUP(C4198,[2]Sheet1!$A:$A,1,0),3)</f>
        <v>3</v>
      </c>
    </row>
    <row r="4199" spans="1:25" hidden="1" x14ac:dyDescent="0.2">
      <c r="A4199" s="21" t="s">
        <v>8471</v>
      </c>
      <c r="B4199" s="21" t="s">
        <v>8472</v>
      </c>
      <c r="C4199" s="37" t="s">
        <v>205</v>
      </c>
      <c r="D4199" s="26" t="str">
        <f>[1]!b_calc_yield(A4199,日期设置!$B$2,F4199,1,R4199,1,O4199,L4199,S4199,)</f>
        <v>Fetching...</v>
      </c>
      <c r="E4199" s="26">
        <f t="shared" si="130"/>
        <v>4.9080484381319511</v>
      </c>
      <c r="F4199" s="18">
        <f>[1]!b_dq_cleanprice($A4199,日期设置!B$2)</f>
        <v>100.43940000000001</v>
      </c>
      <c r="G4199" s="18" t="str">
        <f t="shared" si="131"/>
        <v>1.09 + 0</v>
      </c>
      <c r="H4199" s="27">
        <f>[1]!b_dq_pctchange($A4199,日期设置!$B$2,1)/100</f>
        <v>0</v>
      </c>
      <c r="I4199" s="26">
        <f>[1]!b_pq_pctchange(A4199,日期设置!$B$4,日期设置!$B$2,1)</f>
        <v>0</v>
      </c>
      <c r="J4199" s="26">
        <f>[1]!b_pq_pctchange(A4199,日期设置!$C$4,日期设置!$B$2,1)</f>
        <v>-1.0879017097005084</v>
      </c>
      <c r="K4199" s="52">
        <f>[1]!b_dq_amount($A4199,日期设置!B$2,2,10000)</f>
        <v>0</v>
      </c>
      <c r="L4199" s="26">
        <f>[1]!b_info_latestpar(A4199,日期设置!$B$2)</f>
        <v>100</v>
      </c>
      <c r="M4199" s="6">
        <f>[1]!b_info_outstandingbalance($A4199,日期设置!B$2)</f>
        <v>4.5</v>
      </c>
      <c r="N4199" s="7" t="str">
        <f>[1]!b_info_latestissurercreditrating2(A4199,日期设置!$B$2,"102","1")</f>
        <v>AA</v>
      </c>
      <c r="O4199" s="8">
        <v>5.12</v>
      </c>
      <c r="P4199" s="9">
        <f>[1]!b_info_repurchasedate(A4199)</f>
        <v>0</v>
      </c>
      <c r="Q4199" s="8" t="s">
        <v>16326</v>
      </c>
      <c r="R4199" s="2" t="str">
        <f>IF((--IF(P4199=0,Q4199,P4199))&gt;(--日期设置!$B$2),IF(P4199=0,Q4199,P4199),Q4199)</f>
        <v>2022-04-25</v>
      </c>
      <c r="S4199" s="2" t="s">
        <v>18104</v>
      </c>
      <c r="T4199" s="8">
        <f>[1]!b_anal_ptmyear($A4199,日期设置!$B$2)</f>
        <v>1.0931506849315069</v>
      </c>
      <c r="U4199" s="8">
        <f>[1]!b_anal_termifexercise($A4199,日期设置!B$2)</f>
        <v>0</v>
      </c>
      <c r="V4199" s="10">
        <f>[1]!b_dq_dirtyprice(A4199,日期设置!$B$2)</f>
        <v>105.0825</v>
      </c>
      <c r="W4199" s="11">
        <f>IF(U4199=0,ROUNDUP((Q4199-日期设置!$B$2)/365,0),ROUNDUP((R4199-日期设置!$B$2)/365,0))</f>
        <v>2</v>
      </c>
      <c r="X4199" s="18">
        <f>_xlfn.IFNA(VLOOKUP(A4199,过往入选债券!A:D,4,0),2)</f>
        <v>2</v>
      </c>
      <c r="Y4199">
        <f>_xlfn.IFNA(VLOOKUP(C4199,[2]Sheet1!$A:$A,1,0),3)</f>
        <v>3</v>
      </c>
    </row>
    <row r="4200" spans="1:25" hidden="1" x14ac:dyDescent="0.2">
      <c r="A4200" s="21" t="s">
        <v>13250</v>
      </c>
      <c r="B4200" s="21" t="s">
        <v>13251</v>
      </c>
      <c r="C4200" s="37" t="s">
        <v>5063</v>
      </c>
      <c r="D4200" s="26" t="str">
        <f>[1]!b_calc_yield(A4200,日期设置!$B$2,F4200,1,R4200,1,O4200,L4200,S4200,)</f>
        <v>Fetching...</v>
      </c>
      <c r="E4200" s="26">
        <f t="shared" si="130"/>
        <v>21.734833309011805</v>
      </c>
      <c r="F4200" s="18">
        <f>[1]!b_dq_cleanprice($A4200,日期设置!B$2)</f>
        <v>58.503</v>
      </c>
      <c r="G4200" s="18" t="str">
        <f t="shared" si="131"/>
        <v>2.32 + 0</v>
      </c>
      <c r="H4200" s="27">
        <f>[1]!b_dq_pctchange($A4200,日期设置!$B$2,1)/100</f>
        <v>0</v>
      </c>
      <c r="I4200" s="26">
        <f>[1]!b_pq_pctchange(A4200,日期设置!$B$4,日期设置!$B$2,1)</f>
        <v>0</v>
      </c>
      <c r="J4200" s="26">
        <f>[1]!b_pq_pctchange(A4200,日期设置!$C$4,日期设置!$B$2,1)</f>
        <v>0</v>
      </c>
      <c r="K4200" s="52">
        <f>[1]!b_dq_amount($A4200,日期设置!B$2,2,10000)</f>
        <v>0</v>
      </c>
      <c r="L4200" s="26">
        <f>[1]!b_info_latestpar(A4200,日期设置!$B$2)</f>
        <v>60</v>
      </c>
      <c r="M4200" s="6">
        <f>[1]!b_info_outstandingbalance($A4200,日期设置!B$2)</f>
        <v>9.6</v>
      </c>
      <c r="N4200" s="7" t="str">
        <f>[1]!b_info_latestissurercreditrating2(A4200,日期设置!$B$2,"102","1")</f>
        <v>AA</v>
      </c>
      <c r="O4200" s="8">
        <v>4.47</v>
      </c>
      <c r="P4200" s="9">
        <f>[1]!b_info_repurchasedate(A4200)</f>
        <v>0</v>
      </c>
      <c r="Q4200" s="8" t="s">
        <v>16706</v>
      </c>
      <c r="R4200" s="2" t="str">
        <f>IF((--IF(P4200=0,Q4200,P4200))&gt;(--日期设置!$B$2),IF(P4200=0,Q4200,P4200),Q4200)</f>
        <v>2023-07-20</v>
      </c>
      <c r="S4200" s="2" t="s">
        <v>18719</v>
      </c>
      <c r="T4200" s="8">
        <f>[1]!b_anal_ptmyear($A4200,日期设置!$B$2)</f>
        <v>2.3287671232876712</v>
      </c>
      <c r="U4200" s="8">
        <f>[1]!b_anal_termifexercise($A4200,日期设置!B$2)</f>
        <v>0</v>
      </c>
      <c r="V4200" s="10">
        <f>[1]!b_dq_dirtyprice(A4200,日期设置!$B$2)</f>
        <v>60.303199999999997</v>
      </c>
      <c r="W4200" s="11">
        <f>IF(U4200=0,ROUNDUP((Q4200-日期设置!$B$2)/365,0),ROUNDUP((R4200-日期设置!$B$2)/365,0))</f>
        <v>3</v>
      </c>
      <c r="X4200" s="18">
        <f>_xlfn.IFNA(VLOOKUP(A4200,过往入选债券!A:D,4,0),2)</f>
        <v>2</v>
      </c>
      <c r="Y4200">
        <f>_xlfn.IFNA(VLOOKUP(C4200,[2]Sheet1!$A:$A,1,0),3)</f>
        <v>3</v>
      </c>
    </row>
    <row r="4201" spans="1:25" hidden="1" x14ac:dyDescent="0.2">
      <c r="A4201" s="28" t="s">
        <v>19157</v>
      </c>
      <c r="B4201" s="28" t="s">
        <v>19158</v>
      </c>
      <c r="C4201" s="38" t="s">
        <v>8669</v>
      </c>
      <c r="D4201" s="26" t="str">
        <f>[1]!b_calc_yield(A4201,日期设置!$B$2,F4201,1,R4201,1,O4201,L4201,S4201,)</f>
        <v>Fetching...</v>
      </c>
      <c r="E4201" s="26">
        <f t="shared" si="130"/>
        <v>10.94279007990604</v>
      </c>
      <c r="F4201" s="18">
        <f>[1]!b_dq_cleanprice($A4201,日期设置!B$2)</f>
        <v>100</v>
      </c>
      <c r="G4201" s="18" t="str">
        <f t="shared" si="131"/>
        <v>4.39 + 2.39</v>
      </c>
      <c r="H4201" s="27">
        <f>[1]!b_dq_pctchange($A4201,日期设置!$B$2,1)/100</f>
        <v>0</v>
      </c>
      <c r="I4201" s="26">
        <f>[1]!b_pq_pctchange(A4201,日期设置!$B$4,日期设置!$B$2,1)</f>
        <v>0</v>
      </c>
      <c r="J4201" s="26">
        <f>[1]!b_pq_pctchange(A4201,日期设置!$C$4,日期设置!$B$2,1)</f>
        <v>0</v>
      </c>
      <c r="K4201" s="52">
        <f>[1]!b_dq_amount($A4201,日期设置!B$2,2,10000)</f>
        <v>0</v>
      </c>
      <c r="L4201" s="26">
        <f>[1]!b_info_latestpar(A4201,日期设置!$B$2)</f>
        <v>100</v>
      </c>
      <c r="M4201" s="6">
        <f>[1]!b_info_outstandingbalance($A4201,日期设置!B$2)</f>
        <v>5</v>
      </c>
      <c r="N4201" s="7">
        <f>[1]!b_info_latestissurercreditrating2(A4201,日期设置!$B$2,"102","1")</f>
        <v>0</v>
      </c>
      <c r="O4201" s="8">
        <v>4.7</v>
      </c>
      <c r="P4201" s="9" t="str">
        <f>[1]!b_info_repurchasedate(A4201)</f>
        <v>2023-08-13</v>
      </c>
      <c r="Q4201" s="8" t="s">
        <v>19998</v>
      </c>
      <c r="R4201" s="2" t="str">
        <f>IF((--IF(P4201=0,Q4201,P4201))&gt;(--日期设置!$B$2),IF(P4201=0,Q4201,P4201),Q4201)</f>
        <v>2023-08-13</v>
      </c>
      <c r="S4201" s="31" t="s">
        <v>19159</v>
      </c>
      <c r="T4201" s="8">
        <f>[1]!b_anal_ptmyear($A4201,日期设置!$B$2)</f>
        <v>4.3945205479452056</v>
      </c>
      <c r="U4201" s="8">
        <f>[1]!b_anal_termifexercise($A4201,日期设置!B$2)</f>
        <v>2.3945205479452056</v>
      </c>
      <c r="V4201" s="10">
        <f>[1]!b_dq_dirtyprice(A4201,日期设置!$B$2)</f>
        <v>102.8458</v>
      </c>
      <c r="W4201" s="11">
        <f>IF(U4201=0,ROUNDUP((Q4201-日期设置!$B$2)/365,0),ROUNDUP((R4201-日期设置!$B$2)/365,0))</f>
        <v>3</v>
      </c>
      <c r="X4201" s="18">
        <f>_xlfn.IFNA(VLOOKUP(A4201,过往入选债券!A:D,4,0),2)</f>
        <v>2</v>
      </c>
      <c r="Y4201">
        <f>_xlfn.IFNA(VLOOKUP(C4201,[2]Sheet1!$A:$A,1,0),3)</f>
        <v>3</v>
      </c>
    </row>
    <row r="4202" spans="1:25" hidden="1" x14ac:dyDescent="0.2">
      <c r="A4202" s="21" t="s">
        <v>14005</v>
      </c>
      <c r="B4202" s="21" t="s">
        <v>14006</v>
      </c>
      <c r="C4202" s="37" t="s">
        <v>14007</v>
      </c>
      <c r="D4202" s="26" t="str">
        <f>[1]!b_calc_yield(A4202,日期设置!$B$2,F4202,1,R4202,1,O4202,L4202,S4202,)</f>
        <v>Fetching...</v>
      </c>
      <c r="E4202" s="26">
        <f t="shared" si="130"/>
        <v>22.110129557897174</v>
      </c>
      <c r="F4202" s="18">
        <f>[1]!b_dq_cleanprice($A4202,日期设置!B$2)</f>
        <v>82</v>
      </c>
      <c r="G4202" s="18" t="str">
        <f t="shared" si="131"/>
        <v>3.52 + 0</v>
      </c>
      <c r="H4202" s="27">
        <f>[1]!b_dq_pctchange($A4202,日期设置!$B$2,1)/100</f>
        <v>0</v>
      </c>
      <c r="I4202" s="26">
        <f>[1]!b_pq_pctchange(A4202,日期设置!$B$4,日期设置!$B$2,1)</f>
        <v>0</v>
      </c>
      <c r="J4202" s="26">
        <f>[1]!b_pq_pctchange(A4202,日期设置!$C$4,日期设置!$B$2,1)</f>
        <v>0</v>
      </c>
      <c r="K4202" s="52">
        <f>[1]!b_dq_amount($A4202,日期设置!B$2,2,10000)</f>
        <v>0</v>
      </c>
      <c r="L4202" s="26">
        <f>[1]!b_info_latestpar(A4202,日期设置!$B$2)</f>
        <v>80</v>
      </c>
      <c r="M4202" s="6">
        <f>[1]!b_info_outstandingbalance($A4202,日期设置!B$2)</f>
        <v>12.8</v>
      </c>
      <c r="N4202" s="7" t="str">
        <f>[1]!b_info_latestissurercreditrating2(A4202,日期设置!$B$2,"102","1")</f>
        <v>AA</v>
      </c>
      <c r="O4202" s="8">
        <v>5.7</v>
      </c>
      <c r="P4202" s="9">
        <f>[1]!b_info_repurchasedate(A4202)</f>
        <v>0</v>
      </c>
      <c r="Q4202" s="8" t="s">
        <v>16490</v>
      </c>
      <c r="R4202" s="2" t="str">
        <f>IF((--IF(P4202=0,Q4202,P4202))&gt;(--日期设置!$B$2),IF(P4202=0,Q4202,P4202),Q4202)</f>
        <v>2024-09-28</v>
      </c>
      <c r="S4202" s="2" t="s">
        <v>18247</v>
      </c>
      <c r="T4202" s="8">
        <f>[1]!b_anal_ptmyear($A4202,日期设置!$B$2)</f>
        <v>3.5205479452054793</v>
      </c>
      <c r="U4202" s="8">
        <f>[1]!b_anal_termifexercise($A4202,日期设置!B$2)</f>
        <v>0</v>
      </c>
      <c r="V4202" s="10">
        <f>[1]!b_dq_dirtyprice(A4202,日期设置!$B$2)</f>
        <v>84.186300000000003</v>
      </c>
      <c r="W4202" s="11">
        <f>IF(U4202=0,ROUNDUP((Q4202-日期设置!$B$2)/365,0),ROUNDUP((R4202-日期设置!$B$2)/365,0))</f>
        <v>4</v>
      </c>
      <c r="X4202" s="18">
        <f>_xlfn.IFNA(VLOOKUP(A4202,过往入选债券!A:D,4,0),2)</f>
        <v>2</v>
      </c>
      <c r="Y4202">
        <f>_xlfn.IFNA(VLOOKUP(C4202,[2]Sheet1!$A:$A,1,0),3)</f>
        <v>3</v>
      </c>
    </row>
    <row r="4203" spans="1:25" hidden="1" x14ac:dyDescent="0.2">
      <c r="A4203" s="21" t="s">
        <v>10120</v>
      </c>
      <c r="B4203" s="21" t="s">
        <v>10121</v>
      </c>
      <c r="C4203" s="37" t="s">
        <v>10122</v>
      </c>
      <c r="D4203" s="26" t="str">
        <f>[1]!b_calc_yield(A4203,日期设置!$B$2,F4203,1,R4203,1,O4203,L4203,S4203,)</f>
        <v>Fetching...</v>
      </c>
      <c r="E4203" s="26">
        <f t="shared" si="130"/>
        <v>9.2681663385249191</v>
      </c>
      <c r="F4203" s="18">
        <f>[1]!b_dq_cleanprice($A4203,日期设置!B$2)</f>
        <v>98.729799999999997</v>
      </c>
      <c r="G4203" s="18" t="str">
        <f t="shared" si="131"/>
        <v>1.97 + 0</v>
      </c>
      <c r="H4203" s="27">
        <f>[1]!b_dq_pctchange($A4203,日期设置!$B$2,1)/100</f>
        <v>0</v>
      </c>
      <c r="I4203" s="26">
        <f>[1]!b_pq_pctchange(A4203,日期设置!$B$4,日期设置!$B$2,1)</f>
        <v>0</v>
      </c>
      <c r="J4203" s="26">
        <f>[1]!b_pq_pctchange(A4203,日期设置!$C$4,日期设置!$B$2,1)</f>
        <v>1.3169277500987691</v>
      </c>
      <c r="K4203" s="52">
        <f>[1]!b_dq_amount($A4203,日期设置!B$2,2,10000)</f>
        <v>0</v>
      </c>
      <c r="L4203" s="26">
        <f>[1]!b_info_latestpar(A4203,日期设置!$B$2)</f>
        <v>100</v>
      </c>
      <c r="M4203" s="6">
        <f>[1]!b_info_outstandingbalance($A4203,日期设置!B$2)</f>
        <v>7.8</v>
      </c>
      <c r="N4203" s="7" t="str">
        <f>[1]!b_info_latestissurercreditrating2(A4203,日期设置!$B$2,"102","1")</f>
        <v>AA</v>
      </c>
      <c r="O4203" s="8">
        <v>4</v>
      </c>
      <c r="P4203" s="9">
        <f>[1]!b_info_repurchasedate(A4203)</f>
        <v>0</v>
      </c>
      <c r="Q4203" s="8" t="s">
        <v>16073</v>
      </c>
      <c r="R4203" s="2" t="str">
        <f>IF((--IF(P4203=0,Q4203,P4203))&gt;(--日期设置!$B$2),IF(P4203=0,Q4203,P4203),Q4203)</f>
        <v>2023-03-12</v>
      </c>
      <c r="S4203" s="2" t="s">
        <v>17859</v>
      </c>
      <c r="T4203" s="8">
        <f>[1]!b_anal_ptmyear($A4203,日期设置!$B$2)</f>
        <v>1.9726027397260273</v>
      </c>
      <c r="U4203" s="8">
        <f>[1]!b_anal_termifexercise($A4203,日期设置!B$2)</f>
        <v>0</v>
      </c>
      <c r="V4203" s="10">
        <f>[1]!b_dq_dirtyprice(A4203,日期设置!$B$2)</f>
        <v>98.839399999999998</v>
      </c>
      <c r="W4203" s="11">
        <f>IF(U4203=0,ROUNDUP((Q4203-日期设置!$B$2)/365,0),ROUNDUP((R4203-日期设置!$B$2)/365,0))</f>
        <v>2</v>
      </c>
      <c r="X4203" s="18">
        <f>_xlfn.IFNA(VLOOKUP(A4203,过往入选债券!A:D,4,0),2)</f>
        <v>2</v>
      </c>
      <c r="Y4203">
        <f>_xlfn.IFNA(VLOOKUP(C4203,[2]Sheet1!$A:$A,1,0),3)</f>
        <v>3</v>
      </c>
    </row>
    <row r="4204" spans="1:25" hidden="1" x14ac:dyDescent="0.2">
      <c r="A4204" s="21" t="s">
        <v>3270</v>
      </c>
      <c r="B4204" s="21" t="s">
        <v>3271</v>
      </c>
      <c r="C4204" s="37" t="s">
        <v>1099</v>
      </c>
      <c r="D4204" s="26" t="str">
        <f>[1]!b_calc_yield(A4204,日期设置!$B$2,F4204,1,R4204,1,O4204,L4204,S4204,)</f>
        <v>Fetching...</v>
      </c>
      <c r="E4204" s="26">
        <f t="shared" si="130"/>
        <v>6.0017017570498377</v>
      </c>
      <c r="F4204" s="18">
        <f>[1]!b_dq_cleanprice($A4204,日期设置!B$2)</f>
        <v>100.99339999999999</v>
      </c>
      <c r="G4204" s="18" t="str">
        <f t="shared" si="131"/>
        <v>1.32 + 0</v>
      </c>
      <c r="H4204" s="27">
        <f>[1]!b_dq_pctchange($A4204,日期设置!$B$2,1)/100</f>
        <v>0</v>
      </c>
      <c r="I4204" s="26">
        <f>[1]!b_pq_pctchange(A4204,日期设置!$B$4,日期设置!$B$2,1)</f>
        <v>0</v>
      </c>
      <c r="J4204" s="26">
        <f>[1]!b_pq_pctchange(A4204,日期设置!$C$4,日期设置!$B$2,1)</f>
        <v>0.99339999999999407</v>
      </c>
      <c r="K4204" s="52">
        <f>[1]!b_dq_amount($A4204,日期设置!B$2,2,10000)</f>
        <v>0</v>
      </c>
      <c r="L4204" s="26">
        <f>[1]!b_info_latestpar(A4204,日期设置!$B$2)</f>
        <v>100</v>
      </c>
      <c r="M4204" s="6">
        <f>[1]!b_info_outstandingbalance($A4204,日期设置!B$2)</f>
        <v>3</v>
      </c>
      <c r="N4204" s="7">
        <f>[1]!b_info_latestissurercreditrating2(A4204,日期设置!$B$2,"102","1")</f>
        <v>0</v>
      </c>
      <c r="O4204" s="8">
        <v>5.5</v>
      </c>
      <c r="P4204" s="9">
        <f>[1]!b_info_repurchasedate(A4204)</f>
        <v>0</v>
      </c>
      <c r="Q4204" s="8" t="s">
        <v>16425</v>
      </c>
      <c r="R4204" s="2" t="str">
        <f>IF((--IF(P4204=0,Q4204,P4204))&gt;(--日期设置!$B$2),IF(P4204=0,Q4204,P4204),Q4204)</f>
        <v>2022-07-18</v>
      </c>
      <c r="S4204" s="2" t="s">
        <v>18216</v>
      </c>
      <c r="T4204" s="8">
        <f>[1]!b_anal_ptmyear($A4204,日期设置!$B$2)</f>
        <v>1.3232876712328767</v>
      </c>
      <c r="U4204" s="8">
        <f>[1]!b_anal_termifexercise($A4204,日期设置!B$2)</f>
        <v>0</v>
      </c>
      <c r="V4204" s="10">
        <f>[1]!b_dq_dirtyprice(A4204,日期设置!$B$2)</f>
        <v>104.7153</v>
      </c>
      <c r="W4204" s="11">
        <f>IF(U4204=0,ROUNDUP((Q4204-日期设置!$B$2)/365,0),ROUNDUP((R4204-日期设置!$B$2)/365,0))</f>
        <v>2</v>
      </c>
      <c r="X4204" s="18">
        <f>_xlfn.IFNA(VLOOKUP(A4204,过往入选债券!A:D,4,0),2)</f>
        <v>2</v>
      </c>
      <c r="Y4204">
        <f>_xlfn.IFNA(VLOOKUP(C4204,[2]Sheet1!$A:$A,1,0),3)</f>
        <v>3</v>
      </c>
    </row>
    <row r="4205" spans="1:25" hidden="1" x14ac:dyDescent="0.2">
      <c r="A4205" s="21" t="s">
        <v>12636</v>
      </c>
      <c r="B4205" s="21" t="s">
        <v>12637</v>
      </c>
      <c r="C4205" s="37" t="s">
        <v>2972</v>
      </c>
      <c r="D4205" s="26" t="str">
        <f>[1]!b_calc_yield(A4205,日期设置!$B$2,F4205,1,R4205,1,O4205,L4205,S4205,)</f>
        <v>Fetching...</v>
      </c>
      <c r="E4205" s="26">
        <f t="shared" si="130"/>
        <v>25.76192811602327</v>
      </c>
      <c r="F4205" s="18">
        <f>[1]!b_dq_cleanprice($A4205,日期设置!B$2)</f>
        <v>39.345999999999997</v>
      </c>
      <c r="G4205" s="18" t="str">
        <f t="shared" si="131"/>
        <v>1.69 + 0</v>
      </c>
      <c r="H4205" s="27">
        <f>[1]!b_dq_pctchange($A4205,日期设置!$B$2,1)/100</f>
        <v>0</v>
      </c>
      <c r="I4205" s="26">
        <f>[1]!b_pq_pctchange(A4205,日期设置!$B$4,日期设置!$B$2,1)</f>
        <v>0</v>
      </c>
      <c r="J4205" s="26">
        <f>[1]!b_pq_pctchange(A4205,日期设置!$C$4,日期设置!$B$2,1)</f>
        <v>0</v>
      </c>
      <c r="K4205" s="52">
        <f>[1]!b_dq_amount($A4205,日期设置!B$2,2,10000)</f>
        <v>0</v>
      </c>
      <c r="L4205" s="26">
        <f>[1]!b_info_latestpar(A4205,日期设置!$B$2)</f>
        <v>40</v>
      </c>
      <c r="M4205" s="6">
        <f>[1]!b_info_outstandingbalance($A4205,日期设置!B$2)</f>
        <v>5.2</v>
      </c>
      <c r="N4205" s="7" t="str">
        <f>[1]!b_info_latestissurercreditrating2(A4205,日期设置!$B$2,"102","1")</f>
        <v>AA</v>
      </c>
      <c r="O4205" s="8">
        <v>5.13</v>
      </c>
      <c r="P4205" s="9">
        <f>[1]!b_info_repurchasedate(A4205)</f>
        <v>0</v>
      </c>
      <c r="Q4205" s="8" t="s">
        <v>16092</v>
      </c>
      <c r="R4205" s="2" t="str">
        <f>IF((--IF(P4205=0,Q4205,P4205))&gt;(--日期设置!$B$2),IF(P4205=0,Q4205,P4205),Q4205)</f>
        <v>2022-12-02</v>
      </c>
      <c r="S4205" s="2" t="s">
        <v>17877</v>
      </c>
      <c r="T4205" s="8">
        <f>[1]!b_anal_ptmyear($A4205,日期设置!$B$2)</f>
        <v>1.6986301369863015</v>
      </c>
      <c r="U4205" s="8">
        <f>[1]!b_anal_termifexercise($A4205,日期设置!B$2)</f>
        <v>0</v>
      </c>
      <c r="V4205" s="10">
        <f>[1]!b_dq_dirtyprice(A4205,日期设置!$B$2)</f>
        <v>39.964399999999998</v>
      </c>
      <c r="W4205" s="11">
        <f>IF(U4205=0,ROUNDUP((Q4205-日期设置!$B$2)/365,0),ROUNDUP((R4205-日期设置!$B$2)/365,0))</f>
        <v>2</v>
      </c>
      <c r="X4205" s="18">
        <f>_xlfn.IFNA(VLOOKUP(A4205,过往入选债券!A:D,4,0),2)</f>
        <v>2</v>
      </c>
      <c r="Y4205">
        <f>_xlfn.IFNA(VLOOKUP(C4205,[2]Sheet1!$A:$A,1,0),3)</f>
        <v>3</v>
      </c>
    </row>
    <row r="4206" spans="1:25" hidden="1" x14ac:dyDescent="0.2">
      <c r="A4206" s="28" t="s">
        <v>21234</v>
      </c>
      <c r="B4206" s="28" t="s">
        <v>21235</v>
      </c>
      <c r="C4206" s="39" t="s">
        <v>1776</v>
      </c>
      <c r="D4206" s="26" t="str">
        <f>[1]!b_calc_yield(A4206,日期设置!$B$2,F4206,1,R4206,1,O4206,L4206,S4206,)</f>
        <v>Fetching...</v>
      </c>
      <c r="E4206" s="26">
        <f t="shared" si="130"/>
        <v>30.331532553922756</v>
      </c>
      <c r="F4206" s="18">
        <f>[1]!b_dq_cleanprice($A4206,日期设置!B$2)</f>
        <v>99.94</v>
      </c>
      <c r="G4206" s="18" t="str">
        <f t="shared" si="131"/>
        <v>6.58 + 0</v>
      </c>
      <c r="H4206" s="27">
        <f>[1]!b_dq_pctchange($A4206,日期设置!$B$2,1)/100</f>
        <v>0</v>
      </c>
      <c r="I4206" s="26">
        <f>[1]!b_pq_pctchange(A4206,日期设置!$B$4,日期设置!$B$2,1)</f>
        <v>0</v>
      </c>
      <c r="J4206" s="26">
        <f>[1]!b_pq_pctchange(A4206,日期设置!$C$4,日期设置!$B$2,1)</f>
        <v>0</v>
      </c>
      <c r="K4206" s="52">
        <f>[1]!b_dq_amount($A4206,日期设置!B$2,2,10000)</f>
        <v>0</v>
      </c>
      <c r="L4206" s="26">
        <f>[1]!b_info_latestpar(A4206,日期设置!$B$2)</f>
        <v>100</v>
      </c>
      <c r="M4206" s="6">
        <f>[1]!b_info_outstandingbalance($A4206,日期设置!B$2)</f>
        <v>7</v>
      </c>
      <c r="N4206" s="7" t="str">
        <f>[1]!b_info_latestissurercreditrating2(A4206,日期设置!$B$2,"102","1")</f>
        <v>AA+</v>
      </c>
      <c r="O4206" s="8">
        <v>4.68</v>
      </c>
      <c r="P4206" s="9">
        <f>[1]!b_info_repurchasedate(A4206)</f>
        <v>0</v>
      </c>
      <c r="Q4206" s="8" t="s">
        <v>21297</v>
      </c>
      <c r="R4206" s="2" t="str">
        <f>IF((--IF(P4206=0,Q4206,P4206))&gt;(--日期设置!$B$2),IF(P4206=0,Q4206,P4206),Q4206)</f>
        <v>2027-10-23</v>
      </c>
      <c r="S4206" s="31" t="s">
        <v>16008</v>
      </c>
      <c r="T4206" s="8">
        <f>[1]!b_anal_ptmyear($A4206,日期设置!$B$2)</f>
        <v>6.5890410958904111</v>
      </c>
      <c r="U4206" s="8">
        <f>[1]!b_anal_termifexercise($A4206,日期设置!B$2)</f>
        <v>0</v>
      </c>
      <c r="V4206" s="10">
        <f>[1]!b_dq_dirtyprice(A4206,日期设置!$B$2)</f>
        <v>101.8633</v>
      </c>
      <c r="W4206" s="11">
        <f>IF(U4206=0,ROUNDUP((Q4206-日期设置!$B$2)/365,0),ROUNDUP((R4206-日期设置!$B$2)/365,0))</f>
        <v>7</v>
      </c>
      <c r="X4206" s="18">
        <f>_xlfn.IFNA(VLOOKUP(A4206,过往入选债券!A:D,4,0),2)</f>
        <v>2</v>
      </c>
      <c r="Y4206">
        <f>_xlfn.IFNA(VLOOKUP(C4206,[2]Sheet1!$A:$A,1,0),3)</f>
        <v>3</v>
      </c>
    </row>
    <row r="4207" spans="1:25" hidden="1" x14ac:dyDescent="0.2">
      <c r="A4207" s="21" t="s">
        <v>9153</v>
      </c>
      <c r="B4207" s="21" t="s">
        <v>9154</v>
      </c>
      <c r="C4207" s="37" t="s">
        <v>715</v>
      </c>
      <c r="D4207" s="26" t="str">
        <f>[1]!b_calc_yield(A4207,日期设置!$B$2,F4207,1,R4207,1,O4207,L4207,S4207,)</f>
        <v>Fetching...</v>
      </c>
      <c r="E4207" s="26">
        <f t="shared" si="130"/>
        <v>15.740064183126501</v>
      </c>
      <c r="F4207" s="18">
        <f>[1]!b_dq_cleanprice($A4207,日期设置!B$2)</f>
        <v>100.017</v>
      </c>
      <c r="G4207" s="18" t="str">
        <f t="shared" si="131"/>
        <v>3.44 + 0</v>
      </c>
      <c r="H4207" s="27">
        <f>[1]!b_dq_pctchange($A4207,日期设置!$B$2,1)/100</f>
        <v>0</v>
      </c>
      <c r="I4207" s="26">
        <f>[1]!b_pq_pctchange(A4207,日期设置!$B$4,日期设置!$B$2,1)</f>
        <v>0</v>
      </c>
      <c r="J4207" s="26">
        <f>[1]!b_pq_pctchange(A4207,日期设置!$C$4,日期设置!$B$2,1)</f>
        <v>0</v>
      </c>
      <c r="K4207" s="52">
        <f>[1]!b_dq_amount($A4207,日期设置!B$2,2,10000)</f>
        <v>0</v>
      </c>
      <c r="L4207" s="26">
        <f>[1]!b_info_latestpar(A4207,日期设置!$B$2)</f>
        <v>100</v>
      </c>
      <c r="M4207" s="6">
        <f>[1]!b_info_outstandingbalance($A4207,日期设置!B$2)</f>
        <v>2.7</v>
      </c>
      <c r="N4207" s="7" t="str">
        <f>[1]!b_info_latestissurercreditrating2(A4207,日期设置!$B$2,"102","1")</f>
        <v>AA+</v>
      </c>
      <c r="O4207" s="8">
        <v>4.7</v>
      </c>
      <c r="P4207" s="9">
        <f>[1]!b_info_repurchasedate(A4207)</f>
        <v>0</v>
      </c>
      <c r="Q4207" s="8" t="s">
        <v>16389</v>
      </c>
      <c r="R4207" s="2" t="str">
        <f>IF((--IF(P4207=0,Q4207,P4207))&gt;(--日期设置!$B$2),IF(P4207=0,Q4207,P4207),Q4207)</f>
        <v>2024-08-30</v>
      </c>
      <c r="S4207" s="2" t="s">
        <v>18162</v>
      </c>
      <c r="T4207" s="8">
        <f>[1]!b_anal_ptmyear($A4207,日期设置!$B$2)</f>
        <v>3.441095890410959</v>
      </c>
      <c r="U4207" s="8">
        <f>[1]!b_anal_termifexercise($A4207,日期设置!B$2)</f>
        <v>0</v>
      </c>
      <c r="V4207" s="10">
        <f>[1]!b_dq_dirtyprice(A4207,日期设置!$B$2)</f>
        <v>102.6438</v>
      </c>
      <c r="W4207" s="11">
        <f>IF(U4207=0,ROUNDUP((Q4207-日期设置!$B$2)/365,0),ROUNDUP((R4207-日期设置!$B$2)/365,0))</f>
        <v>4</v>
      </c>
      <c r="X4207" s="18">
        <f>_xlfn.IFNA(VLOOKUP(A4207,过往入选债券!A:D,4,0),2)</f>
        <v>2</v>
      </c>
      <c r="Y4207">
        <f>_xlfn.IFNA(VLOOKUP(C4207,[2]Sheet1!$A:$A,1,0),3)</f>
        <v>3</v>
      </c>
    </row>
    <row r="4208" spans="1:25" x14ac:dyDescent="0.2">
      <c r="A4208" s="21" t="s">
        <v>3205</v>
      </c>
      <c r="B4208" s="21" t="s">
        <v>3206</v>
      </c>
      <c r="C4208" s="37" t="s">
        <v>704</v>
      </c>
      <c r="D4208" s="26" t="str">
        <f>[1]!b_calc_yield(A4208,日期设置!$B$2,F4208,1,R4208,1,O4208,L4208,S4208,)</f>
        <v>Fetching...</v>
      </c>
      <c r="E4208" s="26">
        <f t="shared" si="130"/>
        <v>5.668408792733759</v>
      </c>
      <c r="F4208" s="18">
        <f>[1]!b_dq_cleanprice($A4208,日期设置!B$2)</f>
        <v>102.14790000000001</v>
      </c>
      <c r="G4208" s="18" t="str">
        <f t="shared" si="131"/>
        <v>1.26 + 0</v>
      </c>
      <c r="H4208" s="27">
        <f>[1]!b_dq_pctchange($A4208,日期设置!$B$2,1)/100</f>
        <v>-3.2270152012224317E-3</v>
      </c>
      <c r="I4208" s="26">
        <f>[1]!b_pq_pctchange(A4208,日期设置!$B$4,日期设置!$B$2,1)</f>
        <v>-0.32270152012224318</v>
      </c>
      <c r="J4208" s="26">
        <f>[1]!b_pq_pctchange(A4208,日期设置!$C$4,日期设置!$B$2,1)</f>
        <v>-0.34263715486281493</v>
      </c>
      <c r="K4208" s="52">
        <f>[1]!b_dq_amount($A4208,日期设置!B$2,2,10000)</f>
        <v>2138.8262191999997</v>
      </c>
      <c r="L4208" s="26">
        <f>[1]!b_info_latestpar(A4208,日期设置!$B$2)</f>
        <v>100</v>
      </c>
      <c r="M4208" s="6">
        <f>[1]!b_info_outstandingbalance($A4208,日期设置!B$2)</f>
        <v>5</v>
      </c>
      <c r="N4208" s="7">
        <f>[1]!b_info_latestissurercreditrating2(A4208,日期设置!$B$2,"102","1")</f>
        <v>0</v>
      </c>
      <c r="O4208" s="8">
        <v>6.5</v>
      </c>
      <c r="P4208" s="9">
        <f>[1]!b_info_repurchasedate(A4208)</f>
        <v>0</v>
      </c>
      <c r="Q4208" s="8" t="s">
        <v>16749</v>
      </c>
      <c r="R4208" s="2" t="str">
        <f>IF((--IF(P4208=0,Q4208,P4208))&gt;(--日期设置!$B$2),IF(P4208=0,Q4208,P4208),Q4208)</f>
        <v>2022-06-26</v>
      </c>
      <c r="S4208" s="2" t="s">
        <v>18669</v>
      </c>
      <c r="T4208" s="8">
        <f>[1]!b_anal_ptmyear($A4208,日期设置!$B$2)</f>
        <v>1.263013698630137</v>
      </c>
      <c r="U4208" s="8">
        <f>[1]!b_anal_termifexercise($A4208,日期设置!B$2)</f>
        <v>0</v>
      </c>
      <c r="V4208" s="10">
        <f>[1]!b_dq_dirtyprice(A4208,日期设置!$B$2)</f>
        <v>106.9383</v>
      </c>
      <c r="W4208" s="11">
        <f>IF(U4208=0,ROUNDUP((Q4208-日期设置!$B$2)/365,0),ROUNDUP((R4208-日期设置!$B$2)/365,0))</f>
        <v>2</v>
      </c>
      <c r="X4208" s="18">
        <f>_xlfn.IFNA(VLOOKUP(A4208,过往入选债券!A:D,4,0),2)</f>
        <v>2</v>
      </c>
      <c r="Y4208">
        <f>_xlfn.IFNA(VLOOKUP(C4208,[2]Sheet1!$A:$A,1,0),3)</f>
        <v>3</v>
      </c>
    </row>
    <row r="4209" spans="1:25" hidden="1" x14ac:dyDescent="0.2">
      <c r="A4209" s="21" t="s">
        <v>960</v>
      </c>
      <c r="B4209" s="21" t="s">
        <v>961</v>
      </c>
      <c r="C4209" s="37" t="s">
        <v>962</v>
      </c>
      <c r="D4209" s="26" t="str">
        <f>[1]!b_calc_yield(A4209,日期设置!$B$2,F4209,1,R4209,1,O4209,L4209,S4209,)</f>
        <v>Fetching...</v>
      </c>
      <c r="E4209" s="26">
        <f t="shared" si="130"/>
        <v>7.3364979871989089</v>
      </c>
      <c r="F4209" s="18">
        <f>[1]!b_dq_cleanprice($A4209,日期设置!B$2)</f>
        <v>101.19799999999999</v>
      </c>
      <c r="G4209" s="18" t="str">
        <f t="shared" si="131"/>
        <v>1.59 + 0</v>
      </c>
      <c r="H4209" s="27">
        <f>[1]!b_dq_pctchange($A4209,日期设置!$B$2,1)/100</f>
        <v>0</v>
      </c>
      <c r="I4209" s="26">
        <f>[1]!b_pq_pctchange(A4209,日期设置!$B$4,日期设置!$B$2,1)</f>
        <v>0</v>
      </c>
      <c r="J4209" s="26">
        <f>[1]!b_pq_pctchange(A4209,日期设置!$C$4,日期设置!$B$2,1)</f>
        <v>0</v>
      </c>
      <c r="K4209" s="52">
        <f>[1]!b_dq_amount($A4209,日期设置!B$2,2,10000)</f>
        <v>0</v>
      </c>
      <c r="L4209" s="26">
        <f>[1]!b_info_latestpar(A4209,日期设置!$B$2)</f>
        <v>100</v>
      </c>
      <c r="M4209" s="6">
        <f>[1]!b_info_outstandingbalance($A4209,日期设置!B$2)</f>
        <v>3</v>
      </c>
      <c r="N4209" s="7" t="str">
        <f>[1]!b_info_latestissurercreditrating2(A4209,日期设置!$B$2,"102","1")</f>
        <v>AA+</v>
      </c>
      <c r="O4209" s="8">
        <v>5.5</v>
      </c>
      <c r="P4209" s="9">
        <f>[1]!b_info_repurchasedate(A4209)</f>
        <v>0</v>
      </c>
      <c r="Q4209" s="8" t="s">
        <v>17083</v>
      </c>
      <c r="R4209" s="2" t="str">
        <f>IF((--IF(P4209=0,Q4209,P4209))&gt;(--日期设置!$B$2),IF(P4209=0,Q4209,P4209),Q4209)</f>
        <v>2022-10-26</v>
      </c>
      <c r="S4209" s="2" t="s">
        <v>18699</v>
      </c>
      <c r="T4209" s="8">
        <f>[1]!b_anal_ptmyear($A4209,日期设置!$B$2)</f>
        <v>1.5972602739726027</v>
      </c>
      <c r="U4209" s="8">
        <f>[1]!b_anal_termifexercise($A4209,日期设置!B$2)</f>
        <v>0</v>
      </c>
      <c r="V4209" s="10">
        <f>[1]!b_dq_dirtyprice(A4209,日期设置!$B$2)</f>
        <v>103.4131</v>
      </c>
      <c r="W4209" s="11">
        <f>IF(U4209=0,ROUNDUP((Q4209-日期设置!$B$2)/365,0),ROUNDUP((R4209-日期设置!$B$2)/365,0))</f>
        <v>2</v>
      </c>
      <c r="X4209" s="18">
        <f>_xlfn.IFNA(VLOOKUP(A4209,过往入选债券!A:D,4,0),2)</f>
        <v>2</v>
      </c>
      <c r="Y4209">
        <f>_xlfn.IFNA(VLOOKUP(C4209,[2]Sheet1!$A:$A,1,0),3)</f>
        <v>3</v>
      </c>
    </row>
    <row r="4210" spans="1:25" hidden="1" x14ac:dyDescent="0.2">
      <c r="A4210" s="21" t="s">
        <v>680</v>
      </c>
      <c r="B4210" s="21" t="s">
        <v>681</v>
      </c>
      <c r="C4210" s="37" t="s">
        <v>682</v>
      </c>
      <c r="D4210" s="26" t="str">
        <f>[1]!b_calc_yield(A4210,日期设置!$B$2,F4210,1,R4210,1,O4210,L4210,S4210,)</f>
        <v>Fetching...</v>
      </c>
      <c r="E4210" s="26">
        <f t="shared" si="130"/>
        <v>2.2583682569729424</v>
      </c>
      <c r="F4210" s="18">
        <f>[1]!b_dq_cleanprice($A4210,日期设置!B$2)</f>
        <v>100</v>
      </c>
      <c r="G4210" s="18" t="str">
        <f t="shared" si="131"/>
        <v>0.48 + 0</v>
      </c>
      <c r="H4210" s="27">
        <f>[1]!b_dq_pctchange($A4210,日期设置!$B$2,1)/100</f>
        <v>0</v>
      </c>
      <c r="I4210" s="26">
        <f>[1]!b_pq_pctchange(A4210,日期设置!$B$4,日期设置!$B$2,1)</f>
        <v>0</v>
      </c>
      <c r="J4210" s="26">
        <f>[1]!b_pq_pctchange(A4210,日期设置!$C$4,日期设置!$B$2,1)</f>
        <v>0</v>
      </c>
      <c r="K4210" s="52">
        <f>[1]!b_dq_amount($A4210,日期设置!B$2,2,10000)</f>
        <v>0</v>
      </c>
      <c r="L4210" s="26">
        <f>[1]!b_info_latestpar(A4210,日期设置!$B$2)</f>
        <v>100</v>
      </c>
      <c r="M4210" s="6">
        <f>[1]!b_info_outstandingbalance($A4210,日期设置!B$2)</f>
        <v>4</v>
      </c>
      <c r="N4210" s="7">
        <f>[1]!b_info_latestissurercreditrating2(A4210,日期设置!$B$2,"102","1")</f>
        <v>0</v>
      </c>
      <c r="O4210" s="8">
        <v>4.8</v>
      </c>
      <c r="P4210" s="9">
        <f>[1]!b_info_repurchasedate(A4210)</f>
        <v>0</v>
      </c>
      <c r="Q4210" s="8" t="s">
        <v>16922</v>
      </c>
      <c r="R4210" s="2" t="str">
        <f>IF((--IF(P4210=0,Q4210,P4210))&gt;(--日期设置!$B$2),IF(P4210=0,Q4210,P4210),Q4210)</f>
        <v>2021-09-14</v>
      </c>
      <c r="S4210" s="2" t="s">
        <v>18586</v>
      </c>
      <c r="T4210" s="8">
        <f>[1]!b_anal_ptmyear($A4210,日期设置!$B$2)</f>
        <v>0.48219178082191783</v>
      </c>
      <c r="U4210" s="8">
        <f>[1]!b_anal_termifexercise($A4210,日期设置!B$2)</f>
        <v>0</v>
      </c>
      <c r="V4210" s="10">
        <f>[1]!b_dq_dirtyprice(A4210,日期设置!$B$2)</f>
        <v>102.4855</v>
      </c>
      <c r="W4210" s="11">
        <f>IF(U4210=0,ROUNDUP((Q4210-日期设置!$B$2)/365,0),ROUNDUP((R4210-日期设置!$B$2)/365,0))</f>
        <v>1</v>
      </c>
      <c r="X4210" s="18">
        <f>_xlfn.IFNA(VLOOKUP(A4210,过往入选债券!A:D,4,0),2)</f>
        <v>2</v>
      </c>
      <c r="Y4210">
        <f>_xlfn.IFNA(VLOOKUP(C4210,[2]Sheet1!$A:$A,1,0),3)</f>
        <v>3</v>
      </c>
    </row>
    <row r="4211" spans="1:25" hidden="1" x14ac:dyDescent="0.2">
      <c r="A4211" s="21" t="s">
        <v>10880</v>
      </c>
      <c r="B4211" s="21" t="s">
        <v>10881</v>
      </c>
      <c r="C4211" s="37" t="s">
        <v>5009</v>
      </c>
      <c r="D4211" s="26" t="str">
        <f>[1]!b_calc_yield(A4211,日期设置!$B$2,F4211,1,R4211,1,O4211,L4211,S4211,)</f>
        <v>Fetching...</v>
      </c>
      <c r="E4211" s="26">
        <f t="shared" si="130"/>
        <v>18.439467994447046</v>
      </c>
      <c r="F4211" s="18">
        <f>[1]!b_dq_cleanprice($A4211,日期设置!B$2)</f>
        <v>101.518</v>
      </c>
      <c r="G4211" s="18" t="str">
        <f t="shared" si="131"/>
        <v>4.12 + 0</v>
      </c>
      <c r="H4211" s="27">
        <f>[1]!b_dq_pctchange($A4211,日期设置!$B$2,1)/100</f>
        <v>0</v>
      </c>
      <c r="I4211" s="26">
        <f>[1]!b_pq_pctchange(A4211,日期设置!$B$4,日期设置!$B$2,1)</f>
        <v>0</v>
      </c>
      <c r="J4211" s="26">
        <f>[1]!b_pq_pctchange(A4211,日期设置!$C$4,日期设置!$B$2,1)</f>
        <v>0</v>
      </c>
      <c r="K4211" s="52">
        <f>[1]!b_dq_amount($A4211,日期设置!B$2,2,10000)</f>
        <v>0</v>
      </c>
      <c r="L4211" s="26">
        <f>[1]!b_info_latestpar(A4211,日期设置!$B$2)</f>
        <v>100</v>
      </c>
      <c r="M4211" s="6">
        <f>[1]!b_info_outstandingbalance($A4211,日期设置!B$2)</f>
        <v>3</v>
      </c>
      <c r="N4211" s="7" t="str">
        <f>[1]!b_info_latestissurercreditrating2(A4211,日期设置!$B$2,"102","1")</f>
        <v>AA+</v>
      </c>
      <c r="O4211" s="8">
        <v>5.0999999999999996</v>
      </c>
      <c r="P4211" s="9">
        <f>[1]!b_info_repurchasedate(A4211)</f>
        <v>0</v>
      </c>
      <c r="Q4211" s="8" t="s">
        <v>16483</v>
      </c>
      <c r="R4211" s="2" t="str">
        <f>IF((--IF(P4211=0,Q4211,P4211))&gt;(--日期设置!$B$2),IF(P4211=0,Q4211,P4211),Q4211)</f>
        <v>2025-05-08</v>
      </c>
      <c r="S4211" s="2" t="s">
        <v>18057</v>
      </c>
      <c r="T4211" s="8">
        <f>[1]!b_anal_ptmyear($A4211,日期设置!$B$2)</f>
        <v>4.1287671232876715</v>
      </c>
      <c r="U4211" s="8">
        <f>[1]!b_anal_termifexercise($A4211,日期设置!B$2)</f>
        <v>0</v>
      </c>
      <c r="V4211" s="10">
        <f>[1]!b_dq_dirtyprice(A4211,日期设置!$B$2)</f>
        <v>105.96129999999999</v>
      </c>
      <c r="W4211" s="11">
        <f>IF(U4211=0,ROUNDUP((Q4211-日期设置!$B$2)/365,0),ROUNDUP((R4211-日期设置!$B$2)/365,0))</f>
        <v>5</v>
      </c>
      <c r="X4211" s="18">
        <f>_xlfn.IFNA(VLOOKUP(A4211,过往入选债券!A:D,4,0),2)</f>
        <v>2</v>
      </c>
      <c r="Y4211">
        <f>_xlfn.IFNA(VLOOKUP(C4211,[2]Sheet1!$A:$A,1,0),3)</f>
        <v>3</v>
      </c>
    </row>
    <row r="4212" spans="1:25" hidden="1" x14ac:dyDescent="0.2">
      <c r="A4212" s="21" t="s">
        <v>15138</v>
      </c>
      <c r="B4212" s="21" t="s">
        <v>15139</v>
      </c>
      <c r="C4212" s="37" t="s">
        <v>15140</v>
      </c>
      <c r="D4212" s="26" t="str">
        <f>[1]!b_calc_yield(A4212,日期设置!$B$2,F4212,1,R4212,1,O4212,L4212,S4212,)</f>
        <v>Fetching...</v>
      </c>
      <c r="E4212" s="26">
        <f t="shared" si="130"/>
        <v>22.20384780761524</v>
      </c>
      <c r="F4212" s="18">
        <f>[1]!b_dq_cleanprice($A4212,日期设置!B$2)</f>
        <v>102.1293</v>
      </c>
      <c r="G4212" s="18" t="str">
        <f t="shared" si="131"/>
        <v>5.01 + 0</v>
      </c>
      <c r="H4212" s="27">
        <f>[1]!b_dq_pctchange($A4212,日期设置!$B$2,1)/100</f>
        <v>0</v>
      </c>
      <c r="I4212" s="26">
        <f>[1]!b_pq_pctchange(A4212,日期设置!$B$4,日期设置!$B$2,1)</f>
        <v>0</v>
      </c>
      <c r="J4212" s="26">
        <f>[1]!b_pq_pctchange(A4212,日期设置!$C$4,日期设置!$B$2,1)</f>
        <v>0</v>
      </c>
      <c r="K4212" s="52">
        <f>[1]!b_dq_amount($A4212,日期设置!B$2,2,10000)</f>
        <v>0</v>
      </c>
      <c r="L4212" s="26">
        <f>[1]!b_info_latestpar(A4212,日期设置!$B$2)</f>
        <v>100</v>
      </c>
      <c r="M4212" s="6">
        <f>[1]!b_info_outstandingbalance($A4212,日期设置!B$2)</f>
        <v>10</v>
      </c>
      <c r="N4212" s="7" t="str">
        <f>[1]!b_info_latestissurercreditrating2(A4212,日期设置!$B$2,"102","1")</f>
        <v>AA</v>
      </c>
      <c r="O4212" s="8">
        <v>5.17</v>
      </c>
      <c r="P4212" s="9">
        <f>[1]!b_info_repurchasedate(A4212)</f>
        <v>0</v>
      </c>
      <c r="Q4212" s="8" t="s">
        <v>16905</v>
      </c>
      <c r="R4212" s="2" t="str">
        <f>IF((--IF(P4212=0,Q4212,P4212))&gt;(--日期设置!$B$2),IF(P4212=0,Q4212,P4212),Q4212)</f>
        <v>2026-03-28</v>
      </c>
      <c r="S4212" s="2" t="s">
        <v>17882</v>
      </c>
      <c r="T4212" s="8">
        <f>[1]!b_anal_ptmyear($A4212,日期设置!$B$2)</f>
        <v>5.0164383561643833</v>
      </c>
      <c r="U4212" s="8">
        <f>[1]!b_anal_termifexercise($A4212,日期设置!B$2)</f>
        <v>0</v>
      </c>
      <c r="V4212" s="10">
        <f>[1]!b_dq_dirtyprice(A4212,日期设置!$B$2)</f>
        <v>107.21429999999999</v>
      </c>
      <c r="W4212" s="11">
        <f>IF(U4212=0,ROUNDUP((Q4212-日期设置!$B$2)/365,0),ROUNDUP((R4212-日期设置!$B$2)/365,0))</f>
        <v>6</v>
      </c>
      <c r="X4212" s="18">
        <f>_xlfn.IFNA(VLOOKUP(A4212,过往入选债券!A:D,4,0),2)</f>
        <v>2</v>
      </c>
      <c r="Y4212">
        <f>_xlfn.IFNA(VLOOKUP(C4212,[2]Sheet1!$A:$A,1,0),3)</f>
        <v>3</v>
      </c>
    </row>
    <row r="4213" spans="1:25" x14ac:dyDescent="0.2">
      <c r="A4213" s="28" t="s">
        <v>21408</v>
      </c>
      <c r="B4213" s="28" t="s">
        <v>21409</v>
      </c>
      <c r="C4213" s="39" t="s">
        <v>21697</v>
      </c>
      <c r="D4213" s="26" t="str">
        <f>[1]!b_calc_yield(A4213,日期设置!$B$2,F4213,1,R4213,1,O4213,L4213,S4213,)</f>
        <v>Fetching...</v>
      </c>
      <c r="E4213" s="26">
        <f t="shared" si="130"/>
        <v>12.118465981132399</v>
      </c>
      <c r="F4213" s="18">
        <f>[1]!b_dq_cleanprice($A4213,日期设置!B$2)</f>
        <v>99.993099999999998</v>
      </c>
      <c r="G4213" s="18" t="str">
        <f t="shared" si="131"/>
        <v>2.62 + 2.62</v>
      </c>
      <c r="H4213" s="27">
        <f>[1]!b_dq_pctchange($A4213,日期设置!$B$2,1)/100</f>
        <v>-3.7412099003074906E-3</v>
      </c>
      <c r="I4213" s="26">
        <f>[1]!b_pq_pctchange(A4213,日期设置!$B$4,日期设置!$B$2,1)</f>
        <v>-0.38225964565517589</v>
      </c>
      <c r="J4213" s="26">
        <f>[1]!b_pq_pctchange(A4213,日期设置!$C$4,日期设置!$B$2,1)</f>
        <v>-0.53466307770968091</v>
      </c>
      <c r="K4213" s="52">
        <f>[1]!b_dq_amount($A4213,日期设置!B$2,2,10000)</f>
        <v>1017.4060685000001</v>
      </c>
      <c r="L4213" s="26">
        <f>[1]!b_info_latestpar(A4213,日期设置!$B$2)</f>
        <v>100</v>
      </c>
      <c r="M4213" s="6">
        <f>[1]!b_info_outstandingbalance($A4213,日期设置!B$2)</f>
        <v>4</v>
      </c>
      <c r="N4213" s="7" t="str">
        <f>[1]!b_info_latestissurercreditrating2(A4213,日期设置!$B$2,"102","1")</f>
        <v>AAA</v>
      </c>
      <c r="O4213" s="43">
        <v>4.6900000000000004</v>
      </c>
      <c r="P4213" s="9">
        <f>[1]!b_info_repurchasedate(A4213)</f>
        <v>0</v>
      </c>
      <c r="Q4213" s="31" t="s">
        <v>17751</v>
      </c>
      <c r="R4213" s="2" t="str">
        <f>IF((--IF(P4213=0,Q4213,P4213))&gt;(--日期设置!$B$2),IF(P4213=0,Q4213,P4213),Q4213)</f>
        <v>2023-11-06</v>
      </c>
      <c r="S4213" s="31" t="s">
        <v>21682</v>
      </c>
      <c r="T4213" s="8">
        <f>[1]!b_anal_ptmyear($A4213,日期设置!$B$2)</f>
        <v>2.6273972602739724</v>
      </c>
      <c r="U4213" s="8">
        <f>[1]!b_anal_termifexercise($A4213,日期设置!B$2)</f>
        <v>2.6273972602739728</v>
      </c>
      <c r="V4213" s="10">
        <f>[1]!b_dq_dirtyprice(A4213,日期设置!$B$2)</f>
        <v>101.7406</v>
      </c>
      <c r="W4213" s="11">
        <f>IF(U4213=0,ROUNDUP((Q4213-日期设置!$B$2)/365,0),ROUNDUP((R4213-日期设置!$B$2)/365,0))</f>
        <v>3</v>
      </c>
      <c r="X4213" s="18">
        <f>_xlfn.IFNA(VLOOKUP(A4213,过往入选债券!A:D,4,0),2)</f>
        <v>2</v>
      </c>
      <c r="Y4213">
        <f>_xlfn.IFNA(VLOOKUP(C4213,[2]Sheet1!$A:$A,1,0),3)</f>
        <v>3</v>
      </c>
    </row>
    <row r="4214" spans="1:25" hidden="1" x14ac:dyDescent="0.2">
      <c r="A4214" s="28" t="s">
        <v>21132</v>
      </c>
      <c r="B4214" s="28" t="s">
        <v>21133</v>
      </c>
      <c r="C4214" s="39" t="s">
        <v>20779</v>
      </c>
      <c r="D4214" s="26" t="str">
        <f>[1]!b_calc_yield(A4214,日期设置!$B$2,F4214,1,R4214,1,O4214,L4214,S4214,)</f>
        <v>Fetching...</v>
      </c>
      <c r="E4214" s="26">
        <f t="shared" si="130"/>
        <v>12.070301171553766</v>
      </c>
      <c r="F4214" s="18">
        <f>[1]!b_dq_cleanprice($A4214,日期设置!B$2)</f>
        <v>99.01</v>
      </c>
      <c r="G4214" s="18" t="str">
        <f t="shared" si="131"/>
        <v>4.60 + 2.60</v>
      </c>
      <c r="H4214" s="27">
        <f>[1]!b_dq_pctchange($A4214,日期设置!$B$2,1)/100</f>
        <v>0</v>
      </c>
      <c r="I4214" s="26">
        <f>[1]!b_pq_pctchange(A4214,日期设置!$B$4,日期设置!$B$2,1)</f>
        <v>0</v>
      </c>
      <c r="J4214" s="26">
        <f>[1]!b_pq_pctchange(A4214,日期设置!$C$4,日期设置!$B$2,1)</f>
        <v>8.4608440829190446E-2</v>
      </c>
      <c r="K4214" s="52">
        <f>[1]!b_dq_amount($A4214,日期设置!B$2,2,10000)</f>
        <v>0</v>
      </c>
      <c r="L4214" s="26">
        <f>[1]!b_info_latestpar(A4214,日期设置!$B$2)</f>
        <v>100</v>
      </c>
      <c r="M4214" s="6">
        <f>[1]!b_info_outstandingbalance($A4214,日期设置!B$2)</f>
        <v>15</v>
      </c>
      <c r="N4214" s="7" t="str">
        <f>[1]!b_info_latestissurercreditrating2(A4214,日期设置!$B$2,"102","1")</f>
        <v>AA+</v>
      </c>
      <c r="O4214" s="8">
        <v>4.28</v>
      </c>
      <c r="P4214" s="9" t="str">
        <f>[1]!b_info_repurchasedate(A4214)</f>
        <v>2023-10-30</v>
      </c>
      <c r="Q4214" s="8" t="s">
        <v>21293</v>
      </c>
      <c r="R4214" s="2" t="str">
        <f>IF((--IF(P4214=0,Q4214,P4214))&gt;(--日期设置!$B$2),IF(P4214=0,Q4214,P4214),Q4214)</f>
        <v>2023-10-30</v>
      </c>
      <c r="S4214" s="31" t="s">
        <v>16171</v>
      </c>
      <c r="T4214" s="8">
        <f>[1]!b_anal_ptmyear($A4214,日期设置!$B$2)</f>
        <v>4.6082191780821917</v>
      </c>
      <c r="U4214" s="8">
        <f>[1]!b_anal_termifexercise($A4214,日期设置!B$2)</f>
        <v>2.6082191780821917</v>
      </c>
      <c r="V4214" s="10">
        <f>[1]!b_dq_dirtyprice(A4214,日期设置!$B$2)</f>
        <v>100.68680000000001</v>
      </c>
      <c r="W4214" s="11">
        <f>IF(U4214=0,ROUNDUP((Q4214-日期设置!$B$2)/365,0),ROUNDUP((R4214-日期设置!$B$2)/365,0))</f>
        <v>3</v>
      </c>
      <c r="X4214" s="18">
        <f>_xlfn.IFNA(VLOOKUP(A4214,过往入选债券!A:D,4,0),2)</f>
        <v>2</v>
      </c>
      <c r="Y4214">
        <f>_xlfn.IFNA(VLOOKUP(C4214,[2]Sheet1!$A:$A,1,0),3)</f>
        <v>3</v>
      </c>
    </row>
    <row r="4215" spans="1:25" hidden="1" x14ac:dyDescent="0.2">
      <c r="A4215" s="21" t="s">
        <v>4489</v>
      </c>
      <c r="B4215" s="21" t="s">
        <v>4490</v>
      </c>
      <c r="C4215" s="37" t="s">
        <v>4491</v>
      </c>
      <c r="D4215" s="26" t="str">
        <f>[1]!b_calc_yield(A4215,日期设置!$B$2,F4215,1,R4215,1,O4215,L4215,S4215,)</f>
        <v>Fetching...</v>
      </c>
      <c r="E4215" s="26">
        <f t="shared" si="130"/>
        <v>9.9465720686491732</v>
      </c>
      <c r="F4215" s="18">
        <f>[1]!b_dq_cleanprice($A4215,日期设置!B$2)</f>
        <v>98.4</v>
      </c>
      <c r="G4215" s="18" t="str">
        <f t="shared" si="131"/>
        <v>2.18 + 0</v>
      </c>
      <c r="H4215" s="27">
        <f>[1]!b_dq_pctchange($A4215,日期设置!$B$2,1)/100</f>
        <v>0</v>
      </c>
      <c r="I4215" s="26">
        <f>[1]!b_pq_pctchange(A4215,日期设置!$B$4,日期设置!$B$2,1)</f>
        <v>0</v>
      </c>
      <c r="J4215" s="26">
        <f>[1]!b_pq_pctchange(A4215,日期设置!$C$4,日期设置!$B$2,1)</f>
        <v>0.63191524829187129</v>
      </c>
      <c r="K4215" s="52">
        <f>[1]!b_dq_amount($A4215,日期设置!B$2,2,10000)</f>
        <v>0</v>
      </c>
      <c r="L4215" s="26">
        <f>[1]!b_info_latestpar(A4215,日期设置!$B$2)</f>
        <v>100</v>
      </c>
      <c r="M4215" s="6">
        <f>[1]!b_info_outstandingbalance($A4215,日期设置!B$2)</f>
        <v>10</v>
      </c>
      <c r="N4215" s="7">
        <f>[1]!b_info_latestissurercreditrating2(A4215,日期设置!$B$2,"102","1")</f>
        <v>0</v>
      </c>
      <c r="O4215" s="8">
        <v>3.9</v>
      </c>
      <c r="P4215" s="9">
        <f>[1]!b_info_repurchasedate(A4215)</f>
        <v>0</v>
      </c>
      <c r="Q4215" s="8" t="s">
        <v>16998</v>
      </c>
      <c r="R4215" s="2" t="str">
        <f>IF((--IF(P4215=0,Q4215,P4215))&gt;(--日期设置!$B$2),IF(P4215=0,Q4215,P4215),Q4215)</f>
        <v>2023-05-27</v>
      </c>
      <c r="S4215" s="2" t="s">
        <v>18151</v>
      </c>
      <c r="T4215" s="8">
        <f>[1]!b_anal_ptmyear($A4215,日期设置!$B$2)</f>
        <v>2.1808219178082191</v>
      </c>
      <c r="U4215" s="8">
        <f>[1]!b_anal_termifexercise($A4215,日期设置!B$2)</f>
        <v>0</v>
      </c>
      <c r="V4215" s="10">
        <f>[1]!b_dq_dirtyprice(A4215,日期设置!$B$2)</f>
        <v>101.59480000000001</v>
      </c>
      <c r="W4215" s="11">
        <f>IF(U4215=0,ROUNDUP((Q4215-日期设置!$B$2)/365,0),ROUNDUP((R4215-日期设置!$B$2)/365,0))</f>
        <v>3</v>
      </c>
      <c r="X4215" s="18">
        <f>_xlfn.IFNA(VLOOKUP(A4215,过往入选债券!A:D,4,0),2)</f>
        <v>2</v>
      </c>
      <c r="Y4215">
        <f>_xlfn.IFNA(VLOOKUP(C4215,[2]Sheet1!$A:$A,1,0),3)</f>
        <v>3</v>
      </c>
    </row>
    <row r="4216" spans="1:25" hidden="1" x14ac:dyDescent="0.2">
      <c r="A4216" s="21" t="s">
        <v>6078</v>
      </c>
      <c r="B4216" s="21" t="s">
        <v>6079</v>
      </c>
      <c r="C4216" s="37" t="s">
        <v>322</v>
      </c>
      <c r="D4216" s="26" t="str">
        <f>[1]!b_calc_yield(A4216,日期设置!$B$2,F4216,1,R4216,1,O4216,L4216,S4216,)</f>
        <v>Fetching...</v>
      </c>
      <c r="E4216" s="26">
        <f t="shared" si="130"/>
        <v>4.8791268063556714</v>
      </c>
      <c r="F4216" s="18">
        <f>[1]!b_dq_cleanprice($A4216,日期设置!B$2)</f>
        <v>101.36490000000001</v>
      </c>
      <c r="G4216" s="18" t="str">
        <f t="shared" si="131"/>
        <v>1.09 + 0</v>
      </c>
      <c r="H4216" s="27">
        <f>[1]!b_dq_pctchange($A4216,日期设置!$B$2,1)/100</f>
        <v>0</v>
      </c>
      <c r="I4216" s="26">
        <f>[1]!b_pq_pctchange(A4216,日期设置!$B$4,日期设置!$B$2,1)</f>
        <v>0</v>
      </c>
      <c r="J4216" s="26">
        <f>[1]!b_pq_pctchange(A4216,日期设置!$C$4,日期设置!$B$2,1)</f>
        <v>0.13365655895113765</v>
      </c>
      <c r="K4216" s="52">
        <f>[1]!b_dq_amount($A4216,日期设置!B$2,2,10000)</f>
        <v>0</v>
      </c>
      <c r="L4216" s="26">
        <f>[1]!b_info_latestpar(A4216,日期设置!$B$2)</f>
        <v>100</v>
      </c>
      <c r="M4216" s="6">
        <f>[1]!b_info_outstandingbalance($A4216,日期设置!B$2)</f>
        <v>2</v>
      </c>
      <c r="N4216" s="7" t="str">
        <f>[1]!b_info_latestissurercreditrating2(A4216,日期设置!$B$2,"102","1")</f>
        <v>AA</v>
      </c>
      <c r="O4216" s="8">
        <v>6</v>
      </c>
      <c r="P4216" s="9">
        <f>[1]!b_info_repurchasedate(A4216)</f>
        <v>0</v>
      </c>
      <c r="Q4216" s="8" t="s">
        <v>16423</v>
      </c>
      <c r="R4216" s="2" t="str">
        <f>IF((--IF(P4216=0,Q4216,P4216))&gt;(--日期设置!$B$2),IF(P4216=0,Q4216,P4216),Q4216)</f>
        <v>2022-04-26</v>
      </c>
      <c r="S4216" s="2" t="s">
        <v>18193</v>
      </c>
      <c r="T4216" s="8">
        <f>[1]!b_anal_ptmyear($A4216,日期设置!$B$2)</f>
        <v>1.095890410958904</v>
      </c>
      <c r="U4216" s="8">
        <f>[1]!b_anal_termifexercise($A4216,日期设置!B$2)</f>
        <v>0</v>
      </c>
      <c r="V4216" s="10">
        <f>[1]!b_dq_dirtyprice(A4216,日期设置!$B$2)</f>
        <v>106.78959999999999</v>
      </c>
      <c r="W4216" s="11">
        <f>IF(U4216=0,ROUNDUP((Q4216-日期设置!$B$2)/365,0),ROUNDUP((R4216-日期设置!$B$2)/365,0))</f>
        <v>2</v>
      </c>
      <c r="X4216" s="18">
        <f>_xlfn.IFNA(VLOOKUP(A4216,过往入选债券!A:D,4,0),2)</f>
        <v>2</v>
      </c>
      <c r="Y4216">
        <f>_xlfn.IFNA(VLOOKUP(C4216,[2]Sheet1!$A:$A,1,0),3)</f>
        <v>3</v>
      </c>
    </row>
    <row r="4217" spans="1:25" hidden="1" x14ac:dyDescent="0.2">
      <c r="A4217" s="21" t="s">
        <v>10109</v>
      </c>
      <c r="B4217" s="21" t="s">
        <v>10110</v>
      </c>
      <c r="C4217" s="37" t="s">
        <v>1347</v>
      </c>
      <c r="D4217" s="26" t="str">
        <f>[1]!b_calc_yield(A4217,日期设置!$B$2,F4217,1,R4217,1,O4217,L4217,S4217,)</f>
        <v>Fetching...</v>
      </c>
      <c r="E4217" s="26">
        <f t="shared" si="130"/>
        <v>18.807987456857077</v>
      </c>
      <c r="F4217" s="18">
        <f>[1]!b_dq_cleanprice($A4217,日期设置!B$2)</f>
        <v>96.515000000000001</v>
      </c>
      <c r="G4217" s="18" t="str">
        <f t="shared" si="131"/>
        <v>3.96 + 0</v>
      </c>
      <c r="H4217" s="27">
        <f>[1]!b_dq_pctchange($A4217,日期设置!$B$2,1)/100</f>
        <v>0</v>
      </c>
      <c r="I4217" s="26">
        <f>[1]!b_pq_pctchange(A4217,日期设置!$B$4,日期设置!$B$2,1)</f>
        <v>0</v>
      </c>
      <c r="J4217" s="26">
        <f>[1]!b_pq_pctchange(A4217,日期设置!$C$4,日期设置!$B$2,1)</f>
        <v>0</v>
      </c>
      <c r="K4217" s="52">
        <f>[1]!b_dq_amount($A4217,日期设置!B$2,2,10000)</f>
        <v>0</v>
      </c>
      <c r="L4217" s="26">
        <f>[1]!b_info_latestpar(A4217,日期设置!$B$2)</f>
        <v>100</v>
      </c>
      <c r="M4217" s="6">
        <f>[1]!b_info_outstandingbalance($A4217,日期设置!B$2)</f>
        <v>5</v>
      </c>
      <c r="N4217" s="7" t="str">
        <f>[1]!b_info_latestissurercreditrating2(A4217,日期设置!$B$2,"102","1")</f>
        <v>AA+</v>
      </c>
      <c r="O4217" s="8">
        <v>3.7</v>
      </c>
      <c r="P4217" s="9">
        <f>[1]!b_info_repurchasedate(A4217)</f>
        <v>0</v>
      </c>
      <c r="Q4217" s="8" t="s">
        <v>17008</v>
      </c>
      <c r="R4217" s="2" t="str">
        <f>IF((--IF(P4217=0,Q4217,P4217))&gt;(--日期设置!$B$2),IF(P4217=0,Q4217,P4217),Q4217)</f>
        <v>2025-03-11</v>
      </c>
      <c r="S4217" s="2" t="s">
        <v>18149</v>
      </c>
      <c r="T4217" s="8">
        <f>[1]!b_anal_ptmyear($A4217,日期设置!$B$2)</f>
        <v>3.9698630136986299</v>
      </c>
      <c r="U4217" s="8">
        <f>[1]!b_anal_termifexercise($A4217,日期设置!B$2)</f>
        <v>0</v>
      </c>
      <c r="V4217" s="10">
        <f>[1]!b_dq_dirtyprice(A4217,日期设置!$B$2)</f>
        <v>96.626499999999993</v>
      </c>
      <c r="W4217" s="11">
        <f>IF(U4217=0,ROUNDUP((Q4217-日期设置!$B$2)/365,0),ROUNDUP((R4217-日期设置!$B$2)/365,0))</f>
        <v>4</v>
      </c>
      <c r="X4217" s="18">
        <f>_xlfn.IFNA(VLOOKUP(A4217,过往入选债券!A:D,4,0),2)</f>
        <v>2</v>
      </c>
      <c r="Y4217">
        <f>_xlfn.IFNA(VLOOKUP(C4217,[2]Sheet1!$A:$A,1,0),3)</f>
        <v>3</v>
      </c>
    </row>
    <row r="4218" spans="1:25" hidden="1" x14ac:dyDescent="0.2">
      <c r="A4218" s="21" t="s">
        <v>9726</v>
      </c>
      <c r="B4218" s="21" t="s">
        <v>9727</v>
      </c>
      <c r="C4218" s="37" t="s">
        <v>4376</v>
      </c>
      <c r="D4218" s="26" t="str">
        <f>[1]!b_calc_yield(A4218,日期设置!$B$2,F4218,1,R4218,1,O4218,L4218,S4218,)</f>
        <v>Fetching...</v>
      </c>
      <c r="E4218" s="26">
        <f t="shared" si="130"/>
        <v>8.2615229811410007</v>
      </c>
      <c r="F4218" s="18">
        <f>[1]!b_dq_cleanprice($A4218,日期设置!B$2)</f>
        <v>99.3142</v>
      </c>
      <c r="G4218" s="18" t="str">
        <f t="shared" si="131"/>
        <v>3.77 + 1.77</v>
      </c>
      <c r="H4218" s="27">
        <f>[1]!b_dq_pctchange($A4218,日期设置!$B$2,1)/100</f>
        <v>0</v>
      </c>
      <c r="I4218" s="26">
        <f>[1]!b_pq_pctchange(A4218,日期设置!$B$4,日期设置!$B$2,1)</f>
        <v>0</v>
      </c>
      <c r="J4218" s="26">
        <f>[1]!b_pq_pctchange(A4218,日期设置!$C$4,日期设置!$B$2,1)</f>
        <v>0</v>
      </c>
      <c r="K4218" s="52">
        <f>[1]!b_dq_amount($A4218,日期设置!B$2,2,10000)</f>
        <v>0</v>
      </c>
      <c r="L4218" s="26">
        <f>[1]!b_info_latestpar(A4218,日期设置!$B$2)</f>
        <v>100</v>
      </c>
      <c r="M4218" s="6">
        <f>[1]!b_info_outstandingbalance($A4218,日期设置!B$2)</f>
        <v>7.7</v>
      </c>
      <c r="N4218" s="7" t="str">
        <f>[1]!b_info_latestissurercreditrating2(A4218,日期设置!$B$2,"102","1")</f>
        <v>AA</v>
      </c>
      <c r="O4218" s="8">
        <v>4.28</v>
      </c>
      <c r="P4218" s="9" t="str">
        <f>[1]!b_info_repurchasedate(A4218)</f>
        <v>2022-12-30</v>
      </c>
      <c r="Q4218" s="8" t="s">
        <v>16393</v>
      </c>
      <c r="R4218" s="2" t="str">
        <f>IF((--IF(P4218=0,Q4218,P4218))&gt;(--日期设置!$B$2),IF(P4218=0,Q4218,P4218),Q4218)</f>
        <v>2022-12-30</v>
      </c>
      <c r="S4218" s="2" t="s">
        <v>18166</v>
      </c>
      <c r="T4218" s="8">
        <f>[1]!b_anal_ptmyear($A4218,日期设置!$B$2)</f>
        <v>3.7753424657534245</v>
      </c>
      <c r="U4218" s="8">
        <f>[1]!b_anal_termifexercise($A4218,日期设置!B$2)</f>
        <v>1.7753424657534247</v>
      </c>
      <c r="V4218" s="10">
        <f>[1]!b_dq_dirtyprice(A4218,日期设置!$B$2)</f>
        <v>100.2757</v>
      </c>
      <c r="W4218" s="11">
        <f>IF(U4218=0,ROUNDUP((Q4218-日期设置!$B$2)/365,0),ROUNDUP((R4218-日期设置!$B$2)/365,0))</f>
        <v>2</v>
      </c>
      <c r="X4218" s="18">
        <f>_xlfn.IFNA(VLOOKUP(A4218,过往入选债券!A:D,4,0),2)</f>
        <v>2</v>
      </c>
      <c r="Y4218">
        <f>_xlfn.IFNA(VLOOKUP(C4218,[2]Sheet1!$A:$A,1,0),3)</f>
        <v>3</v>
      </c>
    </row>
    <row r="4219" spans="1:25" hidden="1" x14ac:dyDescent="0.2">
      <c r="A4219" s="21" t="s">
        <v>10000</v>
      </c>
      <c r="B4219" s="21" t="s">
        <v>10001</v>
      </c>
      <c r="C4219" s="37" t="s">
        <v>10002</v>
      </c>
      <c r="D4219" s="26" t="str">
        <f>[1]!b_calc_yield(A4219,日期设置!$B$2,F4219,1,R4219,1,O4219,L4219,S4219,)</f>
        <v>Fetching...</v>
      </c>
      <c r="E4219" s="26">
        <f t="shared" si="130"/>
        <v>9.141847859187525</v>
      </c>
      <c r="F4219" s="18">
        <f>[1]!b_dq_cleanprice($A4219,日期设置!B$2)</f>
        <v>98.318299999999994</v>
      </c>
      <c r="G4219" s="18" t="str">
        <f t="shared" si="131"/>
        <v>3.94 + 1.94</v>
      </c>
      <c r="H4219" s="27">
        <f>[1]!b_dq_pctchange($A4219,日期设置!$B$2,1)/100</f>
        <v>0</v>
      </c>
      <c r="I4219" s="26">
        <f>[1]!b_pq_pctchange(A4219,日期设置!$B$4,日期设置!$B$2,1)</f>
        <v>0.10517741689150351</v>
      </c>
      <c r="J4219" s="26">
        <f>[1]!b_pq_pctchange(A4219,日期设置!$C$4,日期设置!$B$2,1)</f>
        <v>0.72357906814735773</v>
      </c>
      <c r="K4219" s="52">
        <f>[1]!b_dq_amount($A4219,日期设置!B$2,2,10000)</f>
        <v>0</v>
      </c>
      <c r="L4219" s="26">
        <f>[1]!b_info_latestpar(A4219,日期设置!$B$2)</f>
        <v>100</v>
      </c>
      <c r="M4219" s="6">
        <f>[1]!b_info_outstandingbalance($A4219,日期设置!B$2)</f>
        <v>10</v>
      </c>
      <c r="N4219" s="7" t="str">
        <f>[1]!b_info_latestissurercreditrating2(A4219,日期设置!$B$2,"102","1")</f>
        <v>AA</v>
      </c>
      <c r="O4219" s="8">
        <v>3.76</v>
      </c>
      <c r="P4219" s="9" t="str">
        <f>[1]!b_info_repurchasedate(A4219)</f>
        <v>2023-03-03</v>
      </c>
      <c r="Q4219" s="8" t="s">
        <v>16842</v>
      </c>
      <c r="R4219" s="2" t="str">
        <f>IF((--IF(P4219=0,Q4219,P4219))&gt;(--日期设置!$B$2),IF(P4219=0,Q4219,P4219),Q4219)</f>
        <v>2023-03-03</v>
      </c>
      <c r="S4219" s="2" t="s">
        <v>18044</v>
      </c>
      <c r="T4219" s="8">
        <f>[1]!b_anal_ptmyear($A4219,日期设置!$B$2)</f>
        <v>3.9479452054794519</v>
      </c>
      <c r="U4219" s="8">
        <f>[1]!b_anal_termifexercise($A4219,日期设置!B$2)</f>
        <v>1.9479452054794522</v>
      </c>
      <c r="V4219" s="10">
        <f>[1]!b_dq_dirtyprice(A4219,日期设置!$B$2)</f>
        <v>98.513999999999996</v>
      </c>
      <c r="W4219" s="11">
        <f>IF(U4219=0,ROUNDUP((Q4219-日期设置!$B$2)/365,0),ROUNDUP((R4219-日期设置!$B$2)/365,0))</f>
        <v>2</v>
      </c>
      <c r="X4219" s="18">
        <f>_xlfn.IFNA(VLOOKUP(A4219,过往入选债券!A:D,4,0),2)</f>
        <v>2</v>
      </c>
      <c r="Y4219">
        <f>_xlfn.IFNA(VLOOKUP(C4219,[2]Sheet1!$A:$A,1,0),3)</f>
        <v>3</v>
      </c>
    </row>
    <row r="4220" spans="1:25" hidden="1" x14ac:dyDescent="0.2">
      <c r="A4220" s="21" t="s">
        <v>8351</v>
      </c>
      <c r="B4220" s="21" t="s">
        <v>8352</v>
      </c>
      <c r="C4220" s="37" t="s">
        <v>34</v>
      </c>
      <c r="D4220" s="26" t="str">
        <f>[1]!b_calc_yield(A4220,日期设置!$B$2,F4220,1,R4220,1,O4220,L4220,S4220,)</f>
        <v>Fetching...</v>
      </c>
      <c r="E4220" s="26">
        <f t="shared" si="130"/>
        <v>4.6950042641052292</v>
      </c>
      <c r="F4220" s="18">
        <f>[1]!b_dq_cleanprice($A4220,日期设置!B$2)</f>
        <v>101.30329999999999</v>
      </c>
      <c r="G4220" s="18" t="str">
        <f t="shared" si="131"/>
        <v>1.05 + 1.05</v>
      </c>
      <c r="H4220" s="27">
        <f>[1]!b_dq_pctchange($A4220,日期设置!$B$2,1)/100</f>
        <v>0</v>
      </c>
      <c r="I4220" s="26">
        <f>[1]!b_pq_pctchange(A4220,日期设置!$B$4,日期设置!$B$2,1)</f>
        <v>0.16145936325884166</v>
      </c>
      <c r="J4220" s="26">
        <f>[1]!b_pq_pctchange(A4220,日期设置!$C$4,日期设置!$B$2,1)</f>
        <v>1.4807239357967493E-3</v>
      </c>
      <c r="K4220" s="52">
        <f>[1]!b_dq_amount($A4220,日期设置!B$2,2,10000)</f>
        <v>0</v>
      </c>
      <c r="L4220" s="26">
        <f>[1]!b_info_latestpar(A4220,日期设置!$B$2)</f>
        <v>100</v>
      </c>
      <c r="M4220" s="6">
        <f>[1]!b_info_outstandingbalance($A4220,日期设置!B$2)</f>
        <v>2</v>
      </c>
      <c r="N4220" s="7" t="str">
        <f>[1]!b_info_latestissurercreditrating2(A4220,日期设置!$B$2,"102","1")</f>
        <v>AA+</v>
      </c>
      <c r="O4220" s="8">
        <v>5.98</v>
      </c>
      <c r="P4220" s="9">
        <f>[1]!b_info_repurchasedate(A4220)</f>
        <v>0</v>
      </c>
      <c r="Q4220" s="8" t="s">
        <v>16516</v>
      </c>
      <c r="R4220" s="2" t="str">
        <f>IF((--IF(P4220=0,Q4220,P4220))&gt;(--日期设置!$B$2),IF(P4220=0,Q4220,P4220),Q4220)</f>
        <v>2022-04-12</v>
      </c>
      <c r="S4220" s="2" t="s">
        <v>18240</v>
      </c>
      <c r="T4220" s="8">
        <f>[1]!b_anal_ptmyear($A4220,日期设置!$B$2)</f>
        <v>1.0575342465753426</v>
      </c>
      <c r="U4220" s="8">
        <f>[1]!b_anal_termifexercise($A4220,日期设置!B$2)</f>
        <v>1.0575342465753426</v>
      </c>
      <c r="V4220" s="10">
        <f>[1]!b_dq_dirtyprice(A4220,日期设置!$B$2)</f>
        <v>106.9392</v>
      </c>
      <c r="W4220" s="11">
        <f>IF(U4220=0,ROUNDUP((Q4220-日期设置!$B$2)/365,0),ROUNDUP((R4220-日期设置!$B$2)/365,0))</f>
        <v>2</v>
      </c>
      <c r="X4220" s="18">
        <f>_xlfn.IFNA(VLOOKUP(A4220,过往入选债券!A:D,4,0),2)</f>
        <v>2</v>
      </c>
      <c r="Y4220">
        <f>_xlfn.IFNA(VLOOKUP(C4220,[2]Sheet1!$A:$A,1,0),3)</f>
        <v>3</v>
      </c>
    </row>
    <row r="4221" spans="1:25" hidden="1" x14ac:dyDescent="0.2">
      <c r="A4221" s="21" t="s">
        <v>9816</v>
      </c>
      <c r="B4221" s="21" t="s">
        <v>9817</v>
      </c>
      <c r="C4221" s="37" t="s">
        <v>407</v>
      </c>
      <c r="D4221" s="26" t="str">
        <f>[1]!b_calc_yield(A4221,日期设置!$B$2,F4221,1,R4221,1,O4221,L4221,S4221,)</f>
        <v>Fetching...</v>
      </c>
      <c r="E4221" s="26">
        <f t="shared" si="130"/>
        <v>3.8343123435147675</v>
      </c>
      <c r="F4221" s="18">
        <f>[1]!b_dq_cleanprice($A4221,日期设置!B$2)</f>
        <v>99.444100000000006</v>
      </c>
      <c r="G4221" s="18" t="str">
        <f t="shared" si="131"/>
        <v>0.81 + 0</v>
      </c>
      <c r="H4221" s="27">
        <f>[1]!b_dq_pctchange($A4221,日期设置!$B$2,1)/100</f>
        <v>0</v>
      </c>
      <c r="I4221" s="26">
        <f>[1]!b_pq_pctchange(A4221,日期设置!$B$4,日期设置!$B$2,1)</f>
        <v>0</v>
      </c>
      <c r="J4221" s="26">
        <f>[1]!b_pq_pctchange(A4221,日期设置!$C$4,日期设置!$B$2,1)</f>
        <v>0</v>
      </c>
      <c r="K4221" s="52">
        <f>[1]!b_dq_amount($A4221,日期设置!B$2,2,10000)</f>
        <v>0</v>
      </c>
      <c r="L4221" s="26">
        <f>[1]!b_info_latestpar(A4221,日期设置!$B$2)</f>
        <v>100</v>
      </c>
      <c r="M4221" s="6">
        <f>[1]!b_info_outstandingbalance($A4221,日期设置!B$2)</f>
        <v>5</v>
      </c>
      <c r="N4221" s="7" t="str">
        <f>[1]!b_info_latestissurercreditrating2(A4221,日期设置!$B$2,"102","1")</f>
        <v>AA+</v>
      </c>
      <c r="O4221" s="8">
        <v>4.01</v>
      </c>
      <c r="P4221" s="9">
        <f>[1]!b_info_repurchasedate(A4221)</f>
        <v>0</v>
      </c>
      <c r="Q4221" s="8" t="s">
        <v>16593</v>
      </c>
      <c r="R4221" s="2" t="str">
        <f>IF((--IF(P4221=0,Q4221,P4221))&gt;(--日期设置!$B$2),IF(P4221=0,Q4221,P4221),Q4221)</f>
        <v>2022-01-15</v>
      </c>
      <c r="S4221" s="2" t="s">
        <v>18563</v>
      </c>
      <c r="T4221" s="8">
        <f>[1]!b_anal_ptmyear($A4221,日期设置!$B$2)</f>
        <v>0.81917808219178079</v>
      </c>
      <c r="U4221" s="8">
        <f>[1]!b_anal_termifexercise($A4221,日期设置!B$2)</f>
        <v>0</v>
      </c>
      <c r="V4221" s="10">
        <f>[1]!b_dq_dirtyprice(A4221,日期设置!$B$2)</f>
        <v>100.1692</v>
      </c>
      <c r="W4221" s="11">
        <f>IF(U4221=0,ROUNDUP((Q4221-日期设置!$B$2)/365,0),ROUNDUP((R4221-日期设置!$B$2)/365,0))</f>
        <v>1</v>
      </c>
      <c r="X4221" s="18">
        <f>_xlfn.IFNA(VLOOKUP(A4221,过往入选债券!A:D,4,0),2)</f>
        <v>2</v>
      </c>
      <c r="Y4221">
        <f>_xlfn.IFNA(VLOOKUP(C4221,[2]Sheet1!$A:$A,1,0),3)</f>
        <v>3</v>
      </c>
    </row>
    <row r="4222" spans="1:25" hidden="1" x14ac:dyDescent="0.2">
      <c r="A4222" s="21" t="s">
        <v>4478</v>
      </c>
      <c r="B4222" s="21" t="s">
        <v>4479</v>
      </c>
      <c r="C4222" s="37" t="s">
        <v>1723</v>
      </c>
      <c r="D4222" s="26" t="str">
        <f>[1]!b_calc_yield(A4222,日期设置!$B$2,F4222,1,R4222,1,O4222,L4222,S4222,)</f>
        <v>Fetching...</v>
      </c>
      <c r="E4222" s="26">
        <f t="shared" si="130"/>
        <v>9.8362990434682551</v>
      </c>
      <c r="F4222" s="18">
        <f>[1]!b_dq_cleanprice($A4222,日期设置!B$2)</f>
        <v>99.018100000000004</v>
      </c>
      <c r="G4222" s="18" t="str">
        <f t="shared" si="131"/>
        <v>2.16 + 0</v>
      </c>
      <c r="H4222" s="27">
        <f>[1]!b_dq_pctchange($A4222,日期设置!$B$2,1)/100</f>
        <v>0</v>
      </c>
      <c r="I4222" s="26">
        <f>[1]!b_pq_pctchange(A4222,日期设置!$B$4,日期设置!$B$2,1)</f>
        <v>0</v>
      </c>
      <c r="J4222" s="26">
        <f>[1]!b_pq_pctchange(A4222,日期设置!$C$4,日期设置!$B$2,1)</f>
        <v>1.0015688082565524</v>
      </c>
      <c r="K4222" s="52">
        <f>[1]!b_dq_amount($A4222,日期设置!B$2,2,10000)</f>
        <v>0</v>
      </c>
      <c r="L4222" s="26">
        <f>[1]!b_info_latestpar(A4222,日期设置!$B$2)</f>
        <v>100</v>
      </c>
      <c r="M4222" s="6">
        <f>[1]!b_info_outstandingbalance($A4222,日期设置!B$2)</f>
        <v>6</v>
      </c>
      <c r="N4222" s="7">
        <f>[1]!b_info_latestissurercreditrating2(A4222,日期设置!$B$2,"102","1")</f>
        <v>0</v>
      </c>
      <c r="O4222" s="8">
        <v>4.2</v>
      </c>
      <c r="P4222" s="9">
        <f>[1]!b_info_repurchasedate(A4222)</f>
        <v>0</v>
      </c>
      <c r="Q4222" s="8" t="s">
        <v>16476</v>
      </c>
      <c r="R4222" s="2" t="str">
        <f>IF((--IF(P4222=0,Q4222,P4222))&gt;(--日期设置!$B$2),IF(P4222=0,Q4222,P4222),Q4222)</f>
        <v>2023-05-22</v>
      </c>
      <c r="S4222" s="2" t="s">
        <v>18238</v>
      </c>
      <c r="T4222" s="8">
        <f>[1]!b_anal_ptmyear($A4222,日期设置!$B$2)</f>
        <v>2.1671232876712327</v>
      </c>
      <c r="U4222" s="8">
        <f>[1]!b_anal_termifexercise($A4222,日期设置!B$2)</f>
        <v>0</v>
      </c>
      <c r="V4222" s="10">
        <f>[1]!b_dq_dirtyprice(A4222,日期设置!$B$2)</f>
        <v>102.5162</v>
      </c>
      <c r="W4222" s="11">
        <f>IF(U4222=0,ROUNDUP((Q4222-日期设置!$B$2)/365,0),ROUNDUP((R4222-日期设置!$B$2)/365,0))</f>
        <v>3</v>
      </c>
      <c r="X4222" s="18">
        <f>_xlfn.IFNA(VLOOKUP(A4222,过往入选债券!A:D,4,0),2)</f>
        <v>2</v>
      </c>
      <c r="Y4222">
        <f>_xlfn.IFNA(VLOOKUP(C4222,[2]Sheet1!$A:$A,1,0),3)</f>
        <v>3</v>
      </c>
    </row>
    <row r="4223" spans="1:25" hidden="1" x14ac:dyDescent="0.2">
      <c r="A4223" s="21" t="s">
        <v>10069</v>
      </c>
      <c r="B4223" s="21" t="s">
        <v>10070</v>
      </c>
      <c r="C4223" s="37" t="s">
        <v>2270</v>
      </c>
      <c r="D4223" s="26" t="str">
        <f>[1]!b_calc_yield(A4223,日期设置!$B$2,F4223,1,R4223,1,O4223,L4223,S4223,)</f>
        <v>Fetching...</v>
      </c>
      <c r="E4223" s="26">
        <f t="shared" si="130"/>
        <v>9.2288160289211838</v>
      </c>
      <c r="F4223" s="18">
        <f>[1]!b_dq_cleanprice($A4223,日期设置!B$2)</f>
        <v>98.014399999999995</v>
      </c>
      <c r="G4223" s="18" t="str">
        <f t="shared" si="131"/>
        <v>1.96 + 0</v>
      </c>
      <c r="H4223" s="27">
        <f>[1]!b_dq_pctchange($A4223,日期设置!$B$2,1)/100</f>
        <v>0</v>
      </c>
      <c r="I4223" s="26">
        <f>[1]!b_pq_pctchange(A4223,日期设置!$B$4,日期设置!$B$2,1)</f>
        <v>0</v>
      </c>
      <c r="J4223" s="26">
        <f>[1]!b_pq_pctchange(A4223,日期设置!$C$4,日期设置!$B$2,1)</f>
        <v>0</v>
      </c>
      <c r="K4223" s="52">
        <f>[1]!b_dq_amount($A4223,日期设置!B$2,2,10000)</f>
        <v>0</v>
      </c>
      <c r="L4223" s="26">
        <f>[1]!b_info_latestpar(A4223,日期设置!$B$2)</f>
        <v>100</v>
      </c>
      <c r="M4223" s="6">
        <f>[1]!b_info_outstandingbalance($A4223,日期设置!B$2)</f>
        <v>6</v>
      </c>
      <c r="N4223" s="7" t="str">
        <f>[1]!b_info_latestissurercreditrating2(A4223,日期设置!$B$2,"102","1")</f>
        <v>AA+</v>
      </c>
      <c r="O4223" s="8">
        <v>3.6</v>
      </c>
      <c r="P4223" s="9">
        <f>[1]!b_info_repurchasedate(A4223)</f>
        <v>0</v>
      </c>
      <c r="Q4223" s="8" t="s">
        <v>16042</v>
      </c>
      <c r="R4223" s="2" t="str">
        <f>IF((--IF(P4223=0,Q4223,P4223))&gt;(--日期设置!$B$2),IF(P4223=0,Q4223,P4223),Q4223)</f>
        <v>2023-03-09</v>
      </c>
      <c r="S4223" s="2" t="s">
        <v>18372</v>
      </c>
      <c r="T4223" s="8">
        <f>[1]!b_anal_ptmyear($A4223,日期设置!$B$2)</f>
        <v>1.9643835616438357</v>
      </c>
      <c r="U4223" s="8">
        <f>[1]!b_anal_termifexercise($A4223,日期设置!B$2)</f>
        <v>0</v>
      </c>
      <c r="V4223" s="10">
        <f>[1]!b_dq_dirtyprice(A4223,日期设置!$B$2)</f>
        <v>98.142600000000002</v>
      </c>
      <c r="W4223" s="11">
        <f>IF(U4223=0,ROUNDUP((Q4223-日期设置!$B$2)/365,0),ROUNDUP((R4223-日期设置!$B$2)/365,0))</f>
        <v>2</v>
      </c>
      <c r="X4223" s="18">
        <f>_xlfn.IFNA(VLOOKUP(A4223,过往入选债券!A:D,4,0),2)</f>
        <v>2</v>
      </c>
      <c r="Y4223">
        <f>_xlfn.IFNA(VLOOKUP(C4223,[2]Sheet1!$A:$A,1,0),3)</f>
        <v>3</v>
      </c>
    </row>
    <row r="4224" spans="1:25" hidden="1" x14ac:dyDescent="0.2">
      <c r="A4224" s="21" t="s">
        <v>12930</v>
      </c>
      <c r="B4224" s="21" t="s">
        <v>12931</v>
      </c>
      <c r="C4224" s="37" t="s">
        <v>12932</v>
      </c>
      <c r="D4224" s="26" t="str">
        <f>[1]!b_calc_yield(A4224,日期设置!$B$2,F4224,1,R4224,1,O4224,L4224,S4224,)</f>
        <v>Fetching...</v>
      </c>
      <c r="E4224" s="26">
        <f t="shared" si="130"/>
        <v>21.464875520038905</v>
      </c>
      <c r="F4224" s="18">
        <f>[1]!b_dq_cleanprice($A4224,日期设置!B$2)</f>
        <v>39.463900000000002</v>
      </c>
      <c r="G4224" s="18" t="str">
        <f t="shared" si="131"/>
        <v>1.99 + 0</v>
      </c>
      <c r="H4224" s="27">
        <f>[1]!b_dq_pctchange($A4224,日期设置!$B$2,1)/100</f>
        <v>0</v>
      </c>
      <c r="I4224" s="26">
        <f>[1]!b_pq_pctchange(A4224,日期设置!$B$4,日期设置!$B$2,1)</f>
        <v>-33.333277023032032</v>
      </c>
      <c r="J4224" s="26">
        <f>[1]!b_pq_pctchange(A4224,日期设置!$C$4,日期设置!$B$2,1)</f>
        <v>-33.333277023032032</v>
      </c>
      <c r="K4224" s="52">
        <f>[1]!b_dq_amount($A4224,日期设置!B$2,2,10000)</f>
        <v>0</v>
      </c>
      <c r="L4224" s="26">
        <f>[1]!b_info_latestpar(A4224,日期设置!$B$2)</f>
        <v>40</v>
      </c>
      <c r="M4224" s="6">
        <f>[1]!b_info_outstandingbalance($A4224,日期设置!B$2)</f>
        <v>3.52</v>
      </c>
      <c r="N4224" s="7" t="str">
        <f>[1]!b_info_latestissurercreditrating2(A4224,日期设置!$B$2,"102","1")</f>
        <v>AA</v>
      </c>
      <c r="O4224" s="8">
        <v>3.97</v>
      </c>
      <c r="P4224" s="9">
        <f>[1]!b_info_repurchasedate(A4224)</f>
        <v>0</v>
      </c>
      <c r="Q4224" s="8" t="s">
        <v>16535</v>
      </c>
      <c r="R4224" s="2" t="str">
        <f>IF((--IF(P4224=0,Q4224,P4224))&gt;(--日期设置!$B$2),IF(P4224=0,Q4224,P4224),Q4224)</f>
        <v>2023-03-21</v>
      </c>
      <c r="S4224" s="2" t="s">
        <v>18285</v>
      </c>
      <c r="T4224" s="8">
        <f>[1]!b_anal_ptmyear($A4224,日期设置!$B$2)</f>
        <v>1.9972602739726026</v>
      </c>
      <c r="U4224" s="8">
        <f>[1]!b_anal_termifexercise($A4224,日期设置!B$2)</f>
        <v>0</v>
      </c>
      <c r="V4224" s="10">
        <f>[1]!b_dq_dirtyprice(A4224,日期设置!$B$2)</f>
        <v>39.468200000000003</v>
      </c>
      <c r="W4224" s="11">
        <f>IF(U4224=0,ROUNDUP((Q4224-日期设置!$B$2)/365,0),ROUNDUP((R4224-日期设置!$B$2)/365,0))</f>
        <v>2</v>
      </c>
      <c r="X4224" s="18">
        <f>_xlfn.IFNA(VLOOKUP(A4224,过往入选债券!A:D,4,0),2)</f>
        <v>2</v>
      </c>
      <c r="Y4224">
        <f>_xlfn.IFNA(VLOOKUP(C4224,[2]Sheet1!$A:$A,1,0),3)</f>
        <v>3</v>
      </c>
    </row>
    <row r="4225" spans="1:25" hidden="1" x14ac:dyDescent="0.2">
      <c r="A4225" s="28" t="s">
        <v>21562</v>
      </c>
      <c r="B4225" s="28" t="s">
        <v>21563</v>
      </c>
      <c r="C4225" s="39" t="s">
        <v>21715</v>
      </c>
      <c r="D4225" s="26" t="str">
        <f>[1]!b_calc_yield(A4225,日期设置!$B$2,F4225,1,R4225,1,O4225,L4225,S4225,)</f>
        <v>Fetching...</v>
      </c>
      <c r="E4225" s="26">
        <f t="shared" si="130"/>
        <v>12.068347249771815</v>
      </c>
      <c r="F4225" s="18">
        <f>[1]!b_dq_cleanprice($A4225,日期设置!B$2)</f>
        <v>100</v>
      </c>
      <c r="G4225" s="18" t="str">
        <f t="shared" si="131"/>
        <v>2.61 + 0</v>
      </c>
      <c r="H4225" s="27">
        <f>[1]!b_dq_pctchange($A4225,日期设置!$B$2,1)/100</f>
        <v>0</v>
      </c>
      <c r="I4225" s="26">
        <f>[1]!b_pq_pctchange(A4225,日期设置!$B$4,日期设置!$B$2,1)</f>
        <v>0</v>
      </c>
      <c r="J4225" s="26">
        <f>[1]!b_pq_pctchange(A4225,日期设置!$C$4,日期设置!$B$2,1)</f>
        <v>0</v>
      </c>
      <c r="K4225" s="52">
        <f>[1]!b_dq_amount($A4225,日期设置!B$2,2,10000)</f>
        <v>0</v>
      </c>
      <c r="L4225" s="26">
        <f>[1]!b_info_latestpar(A4225,日期设置!$B$2)</f>
        <v>100</v>
      </c>
      <c r="M4225" s="6">
        <f>[1]!b_info_outstandingbalance($A4225,日期设置!B$2)</f>
        <v>8</v>
      </c>
      <c r="N4225" s="7" t="str">
        <f>[1]!b_info_latestissurercreditrating2(A4225,日期设置!$B$2,"102","1")</f>
        <v>AA</v>
      </c>
      <c r="O4225" s="43">
        <v>4.6900000000000004</v>
      </c>
      <c r="P4225" s="9">
        <f>[1]!b_info_repurchasedate(A4225)</f>
        <v>0</v>
      </c>
      <c r="Q4225" s="31" t="s">
        <v>21741</v>
      </c>
      <c r="R4225" s="2" t="str">
        <f>IF((--IF(P4225=0,Q4225,P4225))&gt;(--日期设置!$B$2),IF(P4225=0,Q4225,P4225),Q4225)</f>
        <v>2023-11-03</v>
      </c>
      <c r="S4225" s="31" t="s">
        <v>21680</v>
      </c>
      <c r="T4225" s="8">
        <f>[1]!b_anal_ptmyear($A4225,日期设置!$B$2)</f>
        <v>2.6191780821917807</v>
      </c>
      <c r="U4225" s="8">
        <f>[1]!b_anal_termifexercise($A4225,日期设置!B$2)</f>
        <v>0</v>
      </c>
      <c r="V4225" s="10">
        <f>[1]!b_dq_dirtyprice(A4225,日期设置!$B$2)</f>
        <v>101.7861</v>
      </c>
      <c r="W4225" s="11">
        <f>IF(U4225=0,ROUNDUP((Q4225-日期设置!$B$2)/365,0),ROUNDUP((R4225-日期设置!$B$2)/365,0))</f>
        <v>3</v>
      </c>
      <c r="X4225" s="18">
        <f>_xlfn.IFNA(VLOOKUP(A4225,过往入选债券!A:D,4,0),2)</f>
        <v>2</v>
      </c>
      <c r="Y4225">
        <f>_xlfn.IFNA(VLOOKUP(C4225,[2]Sheet1!$A:$A,1,0),3)</f>
        <v>3</v>
      </c>
    </row>
    <row r="4226" spans="1:25" hidden="1" x14ac:dyDescent="0.2">
      <c r="A4226" s="21" t="s">
        <v>15604</v>
      </c>
      <c r="B4226" s="21" t="s">
        <v>15605</v>
      </c>
      <c r="C4226" s="37" t="s">
        <v>193</v>
      </c>
      <c r="D4226" s="26" t="str">
        <f>[1]!b_calc_yield(A4226,日期设置!$B$2,F4226,1,R4226,1,O4226,L4226,S4226,)</f>
        <v>Fetching...</v>
      </c>
      <c r="E4226" s="26">
        <f t="shared" ref="E4226:E4289" si="132">((O4226*W4226+L4226)/V4226-1)*100</f>
        <v>8.04102427298481</v>
      </c>
      <c r="F4226" s="18">
        <f>[1]!b_dq_cleanprice($A4226,日期设置!B$2)</f>
        <v>101.96</v>
      </c>
      <c r="G4226" s="18" t="str">
        <f t="shared" ref="G4226:G4289" si="133">LEFT(T4226,4)&amp;" + "&amp;LEFT(U4226,4)</f>
        <v>1.74 + 1.74</v>
      </c>
      <c r="H4226" s="27">
        <f>[1]!b_dq_pctchange($A4226,日期设置!$B$2,1)/100</f>
        <v>0</v>
      </c>
      <c r="I4226" s="26">
        <f>[1]!b_pq_pctchange(A4226,日期设置!$B$4,日期设置!$B$2,1)</f>
        <v>-1.0407415926850245</v>
      </c>
      <c r="J4226" s="26">
        <f>[1]!b_pq_pctchange(A4226,日期设置!$C$4,日期设置!$B$2,1)</f>
        <v>-0.93131944208281403</v>
      </c>
      <c r="K4226" s="52">
        <f>[1]!b_dq_amount($A4226,日期设置!B$2,2,10000)</f>
        <v>0</v>
      </c>
      <c r="L4226" s="26">
        <f>[1]!b_info_latestpar(A4226,日期设置!$B$2)</f>
        <v>100</v>
      </c>
      <c r="M4226" s="6">
        <f>[1]!b_info_outstandingbalance($A4226,日期设置!B$2)</f>
        <v>10</v>
      </c>
      <c r="N4226" s="7" t="str">
        <f>[1]!b_info_latestissurercreditrating2(A4226,日期设置!$B$2,"102","1")</f>
        <v>AAA</v>
      </c>
      <c r="O4226" s="8">
        <v>5.89</v>
      </c>
      <c r="P4226" s="9">
        <f>[1]!b_info_repurchasedate(A4226)</f>
        <v>0</v>
      </c>
      <c r="Q4226" s="8" t="s">
        <v>16740</v>
      </c>
      <c r="R4226" s="2" t="str">
        <f>IF((--IF(P4226=0,Q4226,P4226))&gt;(--日期设置!$B$2),IF(P4226=0,Q4226,P4226),Q4226)</f>
        <v>2022-12-19</v>
      </c>
      <c r="S4226" s="2" t="s">
        <v>18429</v>
      </c>
      <c r="T4226" s="8">
        <f>[1]!b_anal_ptmyear($A4226,日期设置!$B$2)</f>
        <v>1.7452054794520548</v>
      </c>
      <c r="U4226" s="8">
        <f>[1]!b_anal_termifexercise($A4226,日期设置!B$2)</f>
        <v>1.7452054794520548</v>
      </c>
      <c r="V4226" s="10">
        <f>[1]!b_dq_dirtyprice(A4226,日期设置!$B$2)</f>
        <v>103.4607</v>
      </c>
      <c r="W4226" s="11">
        <f>IF(U4226=0,ROUNDUP((Q4226-日期设置!$B$2)/365,0),ROUNDUP((R4226-日期设置!$B$2)/365,0))</f>
        <v>2</v>
      </c>
      <c r="X4226" s="18">
        <f>_xlfn.IFNA(VLOOKUP(A4226,过往入选债券!A:D,4,0),2)</f>
        <v>2</v>
      </c>
      <c r="Y4226">
        <f>_xlfn.IFNA(VLOOKUP(C4226,[2]Sheet1!$A:$A,1,0),3)</f>
        <v>3</v>
      </c>
    </row>
    <row r="4227" spans="1:25" hidden="1" x14ac:dyDescent="0.2">
      <c r="A4227" s="21" t="s">
        <v>14663</v>
      </c>
      <c r="B4227" s="21" t="s">
        <v>14664</v>
      </c>
      <c r="C4227" s="37" t="s">
        <v>461</v>
      </c>
      <c r="D4227" s="26" t="str">
        <f>[1]!b_calc_yield(A4227,日期设置!$B$2,F4227,1,R4227,1,O4227,L4227,S4227,)</f>
        <v>Fetching...</v>
      </c>
      <c r="E4227" s="26">
        <f t="shared" si="132"/>
        <v>21.022478452964144</v>
      </c>
      <c r="F4227" s="18">
        <f>[1]!b_dq_cleanprice($A4227,日期设置!B$2)</f>
        <v>103.24290000000001</v>
      </c>
      <c r="G4227" s="18" t="str">
        <f t="shared" si="133"/>
        <v>4.63 + 0</v>
      </c>
      <c r="H4227" s="27">
        <f>[1]!b_dq_pctchange($A4227,日期设置!$B$2,1)/100</f>
        <v>0</v>
      </c>
      <c r="I4227" s="26">
        <f>[1]!b_pq_pctchange(A4227,日期设置!$B$4,日期设置!$B$2,1)</f>
        <v>0</v>
      </c>
      <c r="J4227" s="26">
        <f>[1]!b_pq_pctchange(A4227,日期设置!$C$4,日期设置!$B$2,1)</f>
        <v>0</v>
      </c>
      <c r="K4227" s="52">
        <f>[1]!b_dq_amount($A4227,日期设置!B$2,2,10000)</f>
        <v>0</v>
      </c>
      <c r="L4227" s="26">
        <f>[1]!b_info_latestpar(A4227,日期设置!$B$2)</f>
        <v>100</v>
      </c>
      <c r="M4227" s="6">
        <f>[1]!b_info_outstandingbalance($A4227,日期设置!B$2)</f>
        <v>10</v>
      </c>
      <c r="N4227" s="7" t="str">
        <f>[1]!b_info_latestissurercreditrating2(A4227,日期设置!$B$2,"102","1")</f>
        <v>AA+</v>
      </c>
      <c r="O4227" s="8">
        <v>5.48</v>
      </c>
      <c r="P4227" s="9">
        <f>[1]!b_info_repurchasedate(A4227)</f>
        <v>0</v>
      </c>
      <c r="Q4227" s="8" t="s">
        <v>17557</v>
      </c>
      <c r="R4227" s="2" t="str">
        <f>IF((--IF(P4227=0,Q4227,P4227))&gt;(--日期设置!$B$2),IF(P4227=0,Q4227,P4227),Q4227)</f>
        <v>2025-11-07</v>
      </c>
      <c r="S4227" s="2" t="s">
        <v>18835</v>
      </c>
      <c r="T4227" s="8">
        <f>[1]!b_anal_ptmyear($A4227,日期设置!$B$2)</f>
        <v>4.6301369863013697</v>
      </c>
      <c r="U4227" s="8">
        <f>[1]!b_anal_termifexercise($A4227,日期设置!B$2)</f>
        <v>0</v>
      </c>
      <c r="V4227" s="10">
        <f>[1]!b_dq_dirtyprice(A4227,日期设置!$B$2)</f>
        <v>105.2697</v>
      </c>
      <c r="W4227" s="11">
        <f>IF(U4227=0,ROUNDUP((Q4227-日期设置!$B$2)/365,0),ROUNDUP((R4227-日期设置!$B$2)/365,0))</f>
        <v>5</v>
      </c>
      <c r="X4227" s="18">
        <f>_xlfn.IFNA(VLOOKUP(A4227,过往入选债券!A:D,4,0),2)</f>
        <v>2</v>
      </c>
      <c r="Y4227">
        <f>_xlfn.IFNA(VLOOKUP(C4227,[2]Sheet1!$A:$A,1,0),3)</f>
        <v>3</v>
      </c>
    </row>
    <row r="4228" spans="1:25" hidden="1" x14ac:dyDescent="0.2">
      <c r="A4228" s="28" t="s">
        <v>21048</v>
      </c>
      <c r="B4228" s="28" t="s">
        <v>21049</v>
      </c>
      <c r="C4228" s="39" t="s">
        <v>5812</v>
      </c>
      <c r="D4228" s="26" t="str">
        <f>[1]!b_calc_yield(A4228,日期设置!$B$2,F4228,1,R4228,1,O4228,L4228,S4228,)</f>
        <v>Fetching...</v>
      </c>
      <c r="E4228" s="26">
        <f t="shared" si="132"/>
        <v>7.3863463406059982</v>
      </c>
      <c r="F4228" s="18">
        <f>[1]!b_dq_cleanprice($A4228,日期设置!B$2)</f>
        <v>99.978700000000003</v>
      </c>
      <c r="G4228" s="18" t="str">
        <f t="shared" si="133"/>
        <v>1.60 + 1.60</v>
      </c>
      <c r="H4228" s="27">
        <f>[1]!b_dq_pctchange($A4228,日期设置!$B$2,1)/100</f>
        <v>0</v>
      </c>
      <c r="I4228" s="26">
        <f>[1]!b_pq_pctchange(A4228,日期设置!$B$4,日期设置!$B$2,1)</f>
        <v>0.11245023351197674</v>
      </c>
      <c r="J4228" s="26">
        <f>[1]!b_pq_pctchange(A4228,日期设置!$C$4,日期设置!$B$2,1)</f>
        <v>0.16350166056374346</v>
      </c>
      <c r="K4228" s="52">
        <f>[1]!b_dq_amount($A4228,日期设置!B$2,2,10000)</f>
        <v>0</v>
      </c>
      <c r="L4228" s="26">
        <f>[1]!b_info_latestpar(A4228,日期设置!$B$2)</f>
        <v>100</v>
      </c>
      <c r="M4228" s="6">
        <f>[1]!b_info_outstandingbalance($A4228,日期设置!B$2)</f>
        <v>7</v>
      </c>
      <c r="N4228" s="7" t="str">
        <f>[1]!b_info_latestissurercreditrating2(A4228,日期设置!$B$2,"102","1")</f>
        <v>AA+</v>
      </c>
      <c r="O4228" s="8">
        <v>4.68</v>
      </c>
      <c r="P4228" s="9">
        <f>[1]!b_info_repurchasedate(A4228)</f>
        <v>0</v>
      </c>
      <c r="Q4228" s="8" t="s">
        <v>16170</v>
      </c>
      <c r="R4228" s="2" t="str">
        <f>IF((--IF(P4228=0,Q4228,P4228))&gt;(--日期设置!$B$2),IF(P4228=0,Q4228,P4228),Q4228)</f>
        <v>2022-10-28</v>
      </c>
      <c r="S4228" s="31" t="s">
        <v>16169</v>
      </c>
      <c r="T4228" s="8">
        <f>[1]!b_anal_ptmyear($A4228,日期设置!$B$2)</f>
        <v>1.6027397260273972</v>
      </c>
      <c r="U4228" s="8">
        <f>[1]!b_anal_termifexercise($A4228,日期设置!B$2)</f>
        <v>1.6027397260273972</v>
      </c>
      <c r="V4228" s="10">
        <f>[1]!b_dq_dirtyprice(A4228,日期设置!$B$2)</f>
        <v>101.8379</v>
      </c>
      <c r="W4228" s="11">
        <f>IF(U4228=0,ROUNDUP((Q4228-日期设置!$B$2)/365,0),ROUNDUP((R4228-日期设置!$B$2)/365,0))</f>
        <v>2</v>
      </c>
      <c r="X4228" s="18">
        <f>_xlfn.IFNA(VLOOKUP(A4228,过往入选债券!A:D,4,0),2)</f>
        <v>2</v>
      </c>
      <c r="Y4228">
        <f>_xlfn.IFNA(VLOOKUP(C4228,[2]Sheet1!$A:$A,1,0),3)</f>
        <v>3</v>
      </c>
    </row>
    <row r="4229" spans="1:25" hidden="1" x14ac:dyDescent="0.2">
      <c r="A4229" s="28" t="s">
        <v>21594</v>
      </c>
      <c r="B4229" s="28" t="s">
        <v>21595</v>
      </c>
      <c r="C4229" s="39" t="s">
        <v>6712</v>
      </c>
      <c r="D4229" s="26" t="str">
        <f>[1]!b_calc_yield(A4229,日期设置!$B$2,F4229,1,R4229,1,O4229,L4229,S4229,)</f>
        <v>Fetching...</v>
      </c>
      <c r="E4229" s="26">
        <f t="shared" si="132"/>
        <v>12.223592109449587</v>
      </c>
      <c r="F4229" s="18">
        <f>[1]!b_dq_cleanprice($A4229,日期设置!B$2)</f>
        <v>99.036299999999997</v>
      </c>
      <c r="G4229" s="18" t="str">
        <f t="shared" si="133"/>
        <v>4.64 + 2.64</v>
      </c>
      <c r="H4229" s="27">
        <f>[1]!b_dq_pctchange($A4229,日期设置!$B$2,1)/100</f>
        <v>0</v>
      </c>
      <c r="I4229" s="26">
        <f>[1]!b_pq_pctchange(A4229,日期设置!$B$4,日期设置!$B$2,1)</f>
        <v>0</v>
      </c>
      <c r="J4229" s="26">
        <f>[1]!b_pq_pctchange(A4229,日期设置!$C$4,日期设置!$B$2,1)</f>
        <v>5.6880177813692798E-2</v>
      </c>
      <c r="K4229" s="52">
        <f>[1]!b_dq_amount($A4229,日期设置!B$2,2,10000)</f>
        <v>0</v>
      </c>
      <c r="L4229" s="26">
        <f>[1]!b_info_latestpar(A4229,日期设置!$B$2)</f>
        <v>100</v>
      </c>
      <c r="M4229" s="6">
        <f>[1]!b_info_outstandingbalance($A4229,日期设置!B$2)</f>
        <v>6.8</v>
      </c>
      <c r="N4229" s="7" t="str">
        <f>[1]!b_info_latestissurercreditrating2(A4229,日期设置!$B$2,"102","1")</f>
        <v>AA</v>
      </c>
      <c r="O4229" s="43">
        <v>4.29</v>
      </c>
      <c r="P4229" s="9" t="str">
        <f>[1]!b_info_repurchasedate(A4229)</f>
        <v>2023-11-11</v>
      </c>
      <c r="Q4229" s="31" t="s">
        <v>21758</v>
      </c>
      <c r="R4229" s="2" t="str">
        <f>IF((--IF(P4229=0,Q4229,P4229))&gt;(--日期设置!$B$2),IF(P4229=0,Q4229,P4229),Q4229)</f>
        <v>2023-11-11</v>
      </c>
      <c r="S4229" s="31" t="s">
        <v>16853</v>
      </c>
      <c r="T4229" s="8">
        <f>[1]!b_anal_ptmyear($A4229,日期设置!$B$2)</f>
        <v>4.6410958904109592</v>
      </c>
      <c r="U4229" s="8">
        <f>[1]!b_anal_termifexercise($A4229,日期设置!B$2)</f>
        <v>2.6410958904109587</v>
      </c>
      <c r="V4229" s="10">
        <f>[1]!b_dq_dirtyprice(A4229,日期设置!$B$2)</f>
        <v>100.57599999999999</v>
      </c>
      <c r="W4229" s="11">
        <f>IF(U4229=0,ROUNDUP((Q4229-日期设置!$B$2)/365,0),ROUNDUP((R4229-日期设置!$B$2)/365,0))</f>
        <v>3</v>
      </c>
      <c r="X4229" s="18">
        <f>_xlfn.IFNA(VLOOKUP(A4229,过往入选债券!A:D,4,0),2)</f>
        <v>2</v>
      </c>
      <c r="Y4229">
        <f>_xlfn.IFNA(VLOOKUP(C4229,[2]Sheet1!$A:$A,1,0),3)</f>
        <v>3</v>
      </c>
    </row>
    <row r="4230" spans="1:25" hidden="1" x14ac:dyDescent="0.2">
      <c r="A4230" s="21" t="s">
        <v>3541</v>
      </c>
      <c r="B4230" s="21" t="s">
        <v>3542</v>
      </c>
      <c r="C4230" s="37" t="s">
        <v>673</v>
      </c>
      <c r="D4230" s="26" t="str">
        <f>[1]!b_calc_yield(A4230,日期设置!$B$2,F4230,1,R4230,1,O4230,L4230,S4230,)</f>
        <v>Fetching...</v>
      </c>
      <c r="E4230" s="26">
        <f t="shared" si="132"/>
        <v>7.2450421305752633</v>
      </c>
      <c r="F4230" s="18">
        <f>[1]!b_dq_cleanprice($A4230,日期设置!B$2)</f>
        <v>99.713099999999997</v>
      </c>
      <c r="G4230" s="18" t="str">
        <f t="shared" si="133"/>
        <v>3.57 + 1.57</v>
      </c>
      <c r="H4230" s="27">
        <f>[1]!b_dq_pctchange($A4230,日期设置!$B$2,1)/100</f>
        <v>0</v>
      </c>
      <c r="I4230" s="26">
        <f>[1]!b_pq_pctchange(A4230,日期设置!$B$4,日期设置!$B$2,1)</f>
        <v>0</v>
      </c>
      <c r="J4230" s="26">
        <f>[1]!b_pq_pctchange(A4230,日期设置!$C$4,日期设置!$B$2,1)</f>
        <v>0</v>
      </c>
      <c r="K4230" s="52">
        <f>[1]!b_dq_amount($A4230,日期设置!B$2,2,10000)</f>
        <v>0</v>
      </c>
      <c r="L4230" s="26">
        <f>[1]!b_info_latestpar(A4230,日期设置!$B$2)</f>
        <v>100</v>
      </c>
      <c r="M4230" s="6">
        <f>[1]!b_info_outstandingbalance($A4230,日期设置!B$2)</f>
        <v>10</v>
      </c>
      <c r="N4230" s="7">
        <f>[1]!b_info_latestissurercreditrating2(A4230,日期设置!$B$2,"102","1")</f>
        <v>0</v>
      </c>
      <c r="O4230" s="8">
        <v>4.5</v>
      </c>
      <c r="P4230" s="9" t="str">
        <f>[1]!b_info_repurchasedate(A4230)</f>
        <v>2022-10-17</v>
      </c>
      <c r="Q4230" s="8" t="s">
        <v>16134</v>
      </c>
      <c r="R4230" s="2" t="str">
        <f>IF((--IF(P4230=0,Q4230,P4230))&gt;(--日期设置!$B$2),IF(P4230=0,Q4230,P4230),Q4230)</f>
        <v>2022-10-17</v>
      </c>
      <c r="S4230" s="2" t="s">
        <v>18249</v>
      </c>
      <c r="T4230" s="8">
        <f>[1]!b_anal_ptmyear($A4230,日期设置!$B$2)</f>
        <v>3.5726027397260274</v>
      </c>
      <c r="U4230" s="8">
        <f>[1]!b_anal_termifexercise($A4230,日期设置!B$2)</f>
        <v>1.5726027397260274</v>
      </c>
      <c r="V4230" s="10">
        <f>[1]!b_dq_dirtyprice(A4230,日期设置!$B$2)</f>
        <v>101.63639999999999</v>
      </c>
      <c r="W4230" s="11">
        <f>IF(U4230=0,ROUNDUP((Q4230-日期设置!$B$2)/365,0),ROUNDUP((R4230-日期设置!$B$2)/365,0))</f>
        <v>2</v>
      </c>
      <c r="X4230" s="18">
        <f>_xlfn.IFNA(VLOOKUP(A4230,过往入选债券!A:D,4,0),2)</f>
        <v>2</v>
      </c>
      <c r="Y4230">
        <f>_xlfn.IFNA(VLOOKUP(C4230,[2]Sheet1!$A:$A,1,0),3)</f>
        <v>3</v>
      </c>
    </row>
    <row r="4231" spans="1:25" hidden="1" x14ac:dyDescent="0.2">
      <c r="A4231" s="28" t="s">
        <v>19111</v>
      </c>
      <c r="B4231" s="28" t="s">
        <v>19112</v>
      </c>
      <c r="C4231" s="38" t="s">
        <v>19114</v>
      </c>
      <c r="D4231" s="26" t="str">
        <f>[1]!b_calc_yield(A4231,日期设置!$B$2,F4231,1,R4231,1,O4231,L4231,S4231,)</f>
        <v>Fetching...</v>
      </c>
      <c r="E4231" s="26">
        <f t="shared" si="132"/>
        <v>10.864056685409174</v>
      </c>
      <c r="F4231" s="18">
        <f>[1]!b_dq_cleanprice($A4231,日期设置!B$2)</f>
        <v>100.16</v>
      </c>
      <c r="G4231" s="18" t="str">
        <f t="shared" si="133"/>
        <v>4.38 + 2.38</v>
      </c>
      <c r="H4231" s="27">
        <f>[1]!b_dq_pctchange($A4231,日期设置!$B$2,1)/100</f>
        <v>0</v>
      </c>
      <c r="I4231" s="26">
        <f>[1]!b_pq_pctchange(A4231,日期设置!$B$4,日期设置!$B$2,1)</f>
        <v>0</v>
      </c>
      <c r="J4231" s="26">
        <f>[1]!b_pq_pctchange(A4231,日期设置!$C$4,日期设置!$B$2,1)</f>
        <v>0</v>
      </c>
      <c r="K4231" s="52">
        <f>[1]!b_dq_amount($A4231,日期设置!B$2,2,10000)</f>
        <v>0</v>
      </c>
      <c r="L4231" s="26">
        <f>[1]!b_info_latestpar(A4231,日期设置!$B$2)</f>
        <v>100</v>
      </c>
      <c r="M4231" s="6">
        <f>[1]!b_info_outstandingbalance($A4231,日期设置!B$2)</f>
        <v>5.5</v>
      </c>
      <c r="N4231" s="7">
        <f>[1]!b_info_latestissurercreditrating2(A4231,日期设置!$B$2,"102","1")</f>
        <v>0</v>
      </c>
      <c r="O4231" s="8">
        <v>4.76</v>
      </c>
      <c r="P4231" s="9" t="str">
        <f>[1]!b_info_repurchasedate(A4231)</f>
        <v>2023-08-10</v>
      </c>
      <c r="Q4231" s="8" t="s">
        <v>17025</v>
      </c>
      <c r="R4231" s="2" t="str">
        <f>IF((--IF(P4231=0,Q4231,P4231))&gt;(--日期设置!$B$2),IF(P4231=0,Q4231,P4231),Q4231)</f>
        <v>2023-08-10</v>
      </c>
      <c r="S4231" s="31" t="s">
        <v>19113</v>
      </c>
      <c r="T4231" s="8">
        <f>[1]!b_anal_ptmyear($A4231,日期设置!$B$2)</f>
        <v>4.3863013698630136</v>
      </c>
      <c r="U4231" s="8">
        <f>[1]!b_anal_termifexercise($A4231,日期设置!B$2)</f>
        <v>2.3863013698630136</v>
      </c>
      <c r="V4231" s="10">
        <f>[1]!b_dq_dirtyprice(A4231,日期设置!$B$2)</f>
        <v>103.0812</v>
      </c>
      <c r="W4231" s="11">
        <f>IF(U4231=0,ROUNDUP((Q4231-日期设置!$B$2)/365,0),ROUNDUP((R4231-日期设置!$B$2)/365,0))</f>
        <v>3</v>
      </c>
      <c r="X4231" s="18">
        <f>_xlfn.IFNA(VLOOKUP(A4231,过往入选债券!A:D,4,0),2)</f>
        <v>2</v>
      </c>
      <c r="Y4231">
        <f>_xlfn.IFNA(VLOOKUP(C4231,[2]Sheet1!$A:$A,1,0),3)</f>
        <v>3</v>
      </c>
    </row>
    <row r="4232" spans="1:25" hidden="1" x14ac:dyDescent="0.2">
      <c r="A4232" s="21" t="s">
        <v>10818</v>
      </c>
      <c r="B4232" s="21" t="s">
        <v>10819</v>
      </c>
      <c r="C4232" s="37" t="s">
        <v>378</v>
      </c>
      <c r="D4232" s="26" t="str">
        <f>[1]!b_calc_yield(A4232,日期设置!$B$2,F4232,1,R4232,1,O4232,L4232,S4232,)</f>
        <v>Fetching...</v>
      </c>
      <c r="E4232" s="26">
        <f t="shared" si="132"/>
        <v>18.893551314962686</v>
      </c>
      <c r="F4232" s="18">
        <f>[1]!b_dq_cleanprice($A4232,日期设置!B$2)</f>
        <v>95.692300000000003</v>
      </c>
      <c r="G4232" s="18" t="str">
        <f t="shared" si="133"/>
        <v>4.10 + 0</v>
      </c>
      <c r="H4232" s="27">
        <f>[1]!b_dq_pctchange($A4232,日期设置!$B$2,1)/100</f>
        <v>0</v>
      </c>
      <c r="I4232" s="26">
        <f>[1]!b_pq_pctchange(A4232,日期设置!$B$4,日期设置!$B$2,1)</f>
        <v>0</v>
      </c>
      <c r="J4232" s="26">
        <f>[1]!b_pq_pctchange(A4232,日期设置!$C$4,日期设置!$B$2,1)</f>
        <v>0</v>
      </c>
      <c r="K4232" s="52">
        <f>[1]!b_dq_amount($A4232,日期设置!B$2,2,10000)</f>
        <v>0</v>
      </c>
      <c r="L4232" s="26">
        <f>[1]!b_info_latestpar(A4232,日期设置!$B$2)</f>
        <v>100</v>
      </c>
      <c r="M4232" s="6">
        <f>[1]!b_info_outstandingbalance($A4232,日期设置!B$2)</f>
        <v>5</v>
      </c>
      <c r="N4232" s="7" t="str">
        <f>[1]!b_info_latestissurercreditrating2(A4232,日期设置!$B$2,"102","1")</f>
        <v>AAA</v>
      </c>
      <c r="O4232" s="8">
        <v>3.5</v>
      </c>
      <c r="P4232" s="9">
        <f>[1]!b_info_repurchasedate(A4232)</f>
        <v>0</v>
      </c>
      <c r="Q4232" s="8" t="s">
        <v>16045</v>
      </c>
      <c r="R4232" s="2" t="str">
        <f>IF((--IF(P4232=0,Q4232,P4232))&gt;(--日期设置!$B$2),IF(P4232=0,Q4232,P4232),Q4232)</f>
        <v>2025-04-29</v>
      </c>
      <c r="S4232" s="2" t="s">
        <v>17832</v>
      </c>
      <c r="T4232" s="8">
        <f>[1]!b_anal_ptmyear($A4232,日期设置!$B$2)</f>
        <v>4.1041095890410961</v>
      </c>
      <c r="U4232" s="8">
        <f>[1]!b_anal_termifexercise($A4232,日期设置!B$2)</f>
        <v>0</v>
      </c>
      <c r="V4232" s="10">
        <f>[1]!b_dq_dirtyprice(A4232,日期设置!$B$2)</f>
        <v>98.8279</v>
      </c>
      <c r="W4232" s="11">
        <f>IF(U4232=0,ROUNDUP((Q4232-日期设置!$B$2)/365,0),ROUNDUP((R4232-日期设置!$B$2)/365,0))</f>
        <v>5</v>
      </c>
      <c r="X4232" s="18">
        <f>_xlfn.IFNA(VLOOKUP(A4232,过往入选债券!A:D,4,0),2)</f>
        <v>2</v>
      </c>
      <c r="Y4232">
        <f>_xlfn.IFNA(VLOOKUP(C4232,[2]Sheet1!$A:$A,1,0),3)</f>
        <v>3</v>
      </c>
    </row>
    <row r="4233" spans="1:25" hidden="1" x14ac:dyDescent="0.2">
      <c r="A4233" s="21" t="s">
        <v>4096</v>
      </c>
      <c r="B4233" s="21" t="s">
        <v>4097</v>
      </c>
      <c r="C4233" s="37" t="s">
        <v>4098</v>
      </c>
      <c r="D4233" s="26" t="str">
        <f>[1]!b_calc_yield(A4233,日期设置!$B$2,F4233,1,R4233,1,O4233,L4233,S4233,)</f>
        <v>Fetching...</v>
      </c>
      <c r="E4233" s="26">
        <f t="shared" si="132"/>
        <v>9.32571667110793</v>
      </c>
      <c r="F4233" s="18">
        <f>[1]!b_dq_cleanprice($A4233,日期设置!B$2)</f>
        <v>98.652600000000007</v>
      </c>
      <c r="G4233" s="18" t="str">
        <f t="shared" si="133"/>
        <v>3.98 + 1.98</v>
      </c>
      <c r="H4233" s="27">
        <f>[1]!b_dq_pctchange($A4233,日期设置!$B$2,1)/100</f>
        <v>0</v>
      </c>
      <c r="I4233" s="26">
        <f>[1]!b_pq_pctchange(A4233,日期设置!$B$4,日期设置!$B$2,1)</f>
        <v>0</v>
      </c>
      <c r="J4233" s="26">
        <f>[1]!b_pq_pctchange(A4233,日期设置!$C$4,日期设置!$B$2,1)</f>
        <v>0</v>
      </c>
      <c r="K4233" s="52">
        <f>[1]!b_dq_amount($A4233,日期设置!B$2,2,10000)</f>
        <v>0</v>
      </c>
      <c r="L4233" s="26">
        <f>[1]!b_info_latestpar(A4233,日期设置!$B$2)</f>
        <v>100</v>
      </c>
      <c r="M4233" s="6">
        <f>[1]!b_info_outstandingbalance($A4233,日期设置!B$2)</f>
        <v>7</v>
      </c>
      <c r="N4233" s="7">
        <f>[1]!b_info_latestissurercreditrating2(A4233,日期设置!$B$2,"102","1")</f>
        <v>0</v>
      </c>
      <c r="O4233" s="8">
        <v>3.95</v>
      </c>
      <c r="P4233" s="9" t="str">
        <f>[1]!b_info_repurchasedate(A4233)</f>
        <v>2023-03-18</v>
      </c>
      <c r="Q4233" s="8" t="s">
        <v>16377</v>
      </c>
      <c r="R4233" s="2" t="str">
        <f>IF((--IF(P4233=0,Q4233,P4233))&gt;(--日期设置!$B$2),IF(P4233=0,Q4233,P4233),Q4233)</f>
        <v>2023-03-18</v>
      </c>
      <c r="S4233" s="2" t="s">
        <v>18153</v>
      </c>
      <c r="T4233" s="8">
        <f>[1]!b_anal_ptmyear($A4233,日期设置!$B$2)</f>
        <v>3.989041095890411</v>
      </c>
      <c r="U4233" s="8">
        <f>[1]!b_anal_termifexercise($A4233,日期设置!B$2)</f>
        <v>1.989041095890411</v>
      </c>
      <c r="V4233" s="10">
        <f>[1]!b_dq_dirtyprice(A4233,日期设置!$B$2)</f>
        <v>98.695899999999995</v>
      </c>
      <c r="W4233" s="11">
        <f>IF(U4233=0,ROUNDUP((Q4233-日期设置!$B$2)/365,0),ROUNDUP((R4233-日期设置!$B$2)/365,0))</f>
        <v>2</v>
      </c>
      <c r="X4233" s="18">
        <f>_xlfn.IFNA(VLOOKUP(A4233,过往入选债券!A:D,4,0),2)</f>
        <v>2</v>
      </c>
      <c r="Y4233">
        <f>_xlfn.IFNA(VLOOKUP(C4233,[2]Sheet1!$A:$A,1,0),3)</f>
        <v>3</v>
      </c>
    </row>
    <row r="4234" spans="1:25" hidden="1" x14ac:dyDescent="0.2">
      <c r="A4234" s="21" t="s">
        <v>8793</v>
      </c>
      <c r="B4234" s="21" t="s">
        <v>8794</v>
      </c>
      <c r="C4234" s="37" t="s">
        <v>447</v>
      </c>
      <c r="D4234" s="26" t="str">
        <f>[1]!b_calc_yield(A4234,日期设置!$B$2,F4234,1,R4234,1,O4234,L4234,S4234,)</f>
        <v>Fetching...</v>
      </c>
      <c r="E4234" s="26">
        <f t="shared" si="132"/>
        <v>5.8139815283706042</v>
      </c>
      <c r="F4234" s="18">
        <f>[1]!b_dq_cleanprice($A4234,日期设置!B$2)</f>
        <v>100.19110000000001</v>
      </c>
      <c r="G4234" s="18" t="str">
        <f t="shared" si="133"/>
        <v>1.28 + 0</v>
      </c>
      <c r="H4234" s="27">
        <f>[1]!b_dq_pctchange($A4234,日期设置!$B$2,1)/100</f>
        <v>0</v>
      </c>
      <c r="I4234" s="26">
        <f>[1]!b_pq_pctchange(A4234,日期设置!$B$4,日期设置!$B$2,1)</f>
        <v>0</v>
      </c>
      <c r="J4234" s="26">
        <f>[1]!b_pq_pctchange(A4234,日期设置!$C$4,日期设置!$B$2,1)</f>
        <v>0</v>
      </c>
      <c r="K4234" s="52">
        <f>[1]!b_dq_amount($A4234,日期设置!B$2,2,10000)</f>
        <v>0</v>
      </c>
      <c r="L4234" s="26">
        <f>[1]!b_info_latestpar(A4234,日期设置!$B$2)</f>
        <v>100</v>
      </c>
      <c r="M4234" s="6">
        <f>[1]!b_info_outstandingbalance($A4234,日期设置!B$2)</f>
        <v>5</v>
      </c>
      <c r="N4234" s="7" t="str">
        <f>[1]!b_info_latestissurercreditrating2(A4234,日期设置!$B$2,"102","1")</f>
        <v>AA+</v>
      </c>
      <c r="O4234" s="8">
        <v>4.8499999999999996</v>
      </c>
      <c r="P4234" s="9">
        <f>[1]!b_info_repurchasedate(A4234)</f>
        <v>0</v>
      </c>
      <c r="Q4234" s="8" t="s">
        <v>17248</v>
      </c>
      <c r="R4234" s="2" t="str">
        <f>IF((--IF(P4234=0,Q4234,P4234))&gt;(--日期设置!$B$2),IF(P4234=0,Q4234,P4234),Q4234)</f>
        <v>2022-07-03</v>
      </c>
      <c r="S4234" s="2" t="s">
        <v>18815</v>
      </c>
      <c r="T4234" s="8">
        <f>[1]!b_anal_ptmyear($A4234,日期设置!$B$2)</f>
        <v>1.2821917808219179</v>
      </c>
      <c r="U4234" s="8">
        <f>[1]!b_anal_termifexercise($A4234,日期设置!B$2)</f>
        <v>0</v>
      </c>
      <c r="V4234" s="10">
        <f>[1]!b_dq_dirtyprice(A4234,日期设置!$B$2)</f>
        <v>103.6725</v>
      </c>
      <c r="W4234" s="11">
        <f>IF(U4234=0,ROUNDUP((Q4234-日期设置!$B$2)/365,0),ROUNDUP((R4234-日期设置!$B$2)/365,0))</f>
        <v>2</v>
      </c>
      <c r="X4234" s="18">
        <f>_xlfn.IFNA(VLOOKUP(A4234,过往入选债券!A:D,4,0),2)</f>
        <v>2</v>
      </c>
      <c r="Y4234">
        <f>_xlfn.IFNA(VLOOKUP(C4234,[2]Sheet1!$A:$A,1,0),3)</f>
        <v>3</v>
      </c>
    </row>
    <row r="4235" spans="1:25" hidden="1" x14ac:dyDescent="0.2">
      <c r="A4235" s="21" t="s">
        <v>15920</v>
      </c>
      <c r="B4235" s="21" t="s">
        <v>15921</v>
      </c>
      <c r="C4235" s="37" t="s">
        <v>308</v>
      </c>
      <c r="D4235" s="26" t="str">
        <f>[1]!b_calc_yield(A4235,日期设置!$B$2,F4235,1,R4235,1,O4235,L4235,S4235,)</f>
        <v>Fetching...</v>
      </c>
      <c r="E4235" s="26">
        <f t="shared" si="132"/>
        <v>19.775590627608587</v>
      </c>
      <c r="F4235" s="18">
        <f>[1]!b_dq_cleanprice($A4235,日期设置!B$2)</f>
        <v>100</v>
      </c>
      <c r="G4235" s="18" t="str">
        <f t="shared" si="133"/>
        <v>9.35 + 4.35</v>
      </c>
      <c r="H4235" s="27">
        <f>[1]!b_dq_pctchange($A4235,日期设置!$B$2,1)/100</f>
        <v>0</v>
      </c>
      <c r="I4235" s="26">
        <f>[1]!b_pq_pctchange(A4235,日期设置!$B$4,日期设置!$B$2,1)</f>
        <v>0</v>
      </c>
      <c r="J4235" s="26">
        <f>[1]!b_pq_pctchange(A4235,日期设置!$C$4,日期设置!$B$2,1)</f>
        <v>0</v>
      </c>
      <c r="K4235" s="52">
        <f>[1]!b_dq_amount($A4235,日期设置!B$2,2,10000)</f>
        <v>0</v>
      </c>
      <c r="L4235" s="26">
        <f>[1]!b_info_latestpar(A4235,日期设置!$B$2)</f>
        <v>100</v>
      </c>
      <c r="M4235" s="6">
        <f>[1]!b_info_outstandingbalance($A4235,日期设置!B$2)</f>
        <v>4</v>
      </c>
      <c r="N4235" s="7" t="str">
        <f>[1]!b_info_latestissurercreditrating2(A4235,日期设置!$B$2,"102","1")</f>
        <v>AA+</v>
      </c>
      <c r="O4235" s="8">
        <v>4.68</v>
      </c>
      <c r="P4235" s="9" t="str">
        <f>[1]!b_info_repurchasedate(A4235)</f>
        <v>2025-07-29</v>
      </c>
      <c r="Q4235" s="8" t="s">
        <v>17561</v>
      </c>
      <c r="R4235" s="2" t="str">
        <f>IF((--IF(P4235=0,Q4235,P4235))&gt;(--日期设置!$B$2),IF(P4235=0,Q4235,P4235),Q4235)</f>
        <v>2025-07-29</v>
      </c>
      <c r="S4235" s="2" t="s">
        <v>18003</v>
      </c>
      <c r="T4235" s="8">
        <f>[1]!b_anal_ptmyear($A4235,日期设置!$B$2)</f>
        <v>9.3534246575342461</v>
      </c>
      <c r="U4235" s="8">
        <f>[1]!b_anal_termifexercise($A4235,日期设置!B$2)</f>
        <v>4.3561643835616435</v>
      </c>
      <c r="V4235" s="10">
        <f>[1]!b_dq_dirtyprice(A4235,日期设置!$B$2)</f>
        <v>103.026</v>
      </c>
      <c r="W4235" s="11">
        <f>IF(U4235=0,ROUNDUP((Q4235-日期设置!$B$2)/365,0),ROUNDUP((R4235-日期设置!$B$2)/365,0))</f>
        <v>5</v>
      </c>
      <c r="X4235" s="18">
        <f>_xlfn.IFNA(VLOOKUP(A4235,过往入选债券!A:D,4,0),2)</f>
        <v>2</v>
      </c>
      <c r="Y4235">
        <f>_xlfn.IFNA(VLOOKUP(C4235,[2]Sheet1!$A:$A,1,0),3)</f>
        <v>3</v>
      </c>
    </row>
    <row r="4236" spans="1:25" hidden="1" x14ac:dyDescent="0.2">
      <c r="A4236" s="28" t="s">
        <v>22760</v>
      </c>
      <c r="B4236" s="28" t="s">
        <v>22761</v>
      </c>
      <c r="C4236" s="39" t="s">
        <v>23018</v>
      </c>
      <c r="D4236" s="26">
        <f>[1]!b_calc_yield(A4236,日期设置!$B$2,F4236,1,R4236,1,O4236,L4236,S4236,)</f>
        <v>4.6733112499287275</v>
      </c>
      <c r="E4236" s="26">
        <f t="shared" si="132"/>
        <v>13.692299414300324</v>
      </c>
      <c r="F4236" s="18">
        <f>[1]!b_dq_cleanprice($A4236,日期设置!B$2)</f>
        <v>100.0496</v>
      </c>
      <c r="G4236" s="18" t="str">
        <f t="shared" si="133"/>
        <v>2.93 + 0</v>
      </c>
      <c r="H4236" s="27">
        <f>[1]!b_dq_pctchange($A4236,日期设置!$B$2,1)/100</f>
        <v>0</v>
      </c>
      <c r="I4236" s="26">
        <f>[1]!b_pq_pctchange(A4236,日期设置!$B$4,日期设置!$B$2,1)</f>
        <v>0</v>
      </c>
      <c r="J4236" s="26">
        <f>[1]!b_pq_pctchange(A4236,日期设置!$C$4,日期设置!$B$2,1)</f>
        <v>0</v>
      </c>
      <c r="K4236" s="52">
        <f>[1]!b_dq_amount($A4236,日期设置!B$2,2,10000)</f>
        <v>0</v>
      </c>
      <c r="L4236" s="26">
        <f>[1]!b_info_latestpar(A4236,日期设置!$B$2)</f>
        <v>100</v>
      </c>
      <c r="M4236" s="6">
        <f>[1]!b_info_outstandingbalance($A4236,日期设置!B$2)</f>
        <v>5</v>
      </c>
      <c r="N4236" s="7" t="str">
        <f>[1]!b_info_latestissurercreditrating2(A4236,日期设置!$B$2,"102","1")</f>
        <v>AA+</v>
      </c>
      <c r="O4236" s="43">
        <v>4.7</v>
      </c>
      <c r="P4236" s="9">
        <f>[1]!b_info_repurchasedate(A4236)</f>
        <v>0</v>
      </c>
      <c r="Q4236" s="31" t="s">
        <v>16739</v>
      </c>
      <c r="R4236" s="2" t="str">
        <f>IF((--IF(P4236=0,Q4236,P4236))&gt;(--日期设置!$B$2),IF(P4236=0,Q4236,P4236),Q4236)</f>
        <v>2024-02-26</v>
      </c>
      <c r="S4236" s="2" t="s">
        <v>23321</v>
      </c>
      <c r="T4236" s="8">
        <f>[1]!b_anal_ptmyear($A4236,日期设置!$B$2)</f>
        <v>2.934246575342466</v>
      </c>
      <c r="U4236" s="8">
        <f>[1]!b_anal_termifexercise($A4236,日期设置!B$2)</f>
        <v>0</v>
      </c>
      <c r="V4236" s="10">
        <f>[1]!b_dq_dirtyprice(A4236,日期设置!$B$2)</f>
        <v>100.3586</v>
      </c>
      <c r="W4236" s="11">
        <f>IF(U4236=0,ROUNDUP((Q4236-日期设置!$B$2)/365,0),ROUNDUP((R4236-日期设置!$B$2)/365,0))</f>
        <v>3</v>
      </c>
      <c r="X4236" s="18">
        <f>_xlfn.IFNA(VLOOKUP(A4236,过往入选债券!A:D,4,0),2)</f>
        <v>2</v>
      </c>
      <c r="Y4236">
        <f>_xlfn.IFNA(VLOOKUP(C4236,[2]Sheet1!$A:$A,1,0),3)</f>
        <v>3</v>
      </c>
    </row>
    <row r="4237" spans="1:25" hidden="1" x14ac:dyDescent="0.2">
      <c r="A4237" s="28" t="s">
        <v>19233</v>
      </c>
      <c r="B4237" s="28" t="s">
        <v>19234</v>
      </c>
      <c r="C4237" s="38" t="s">
        <v>2488</v>
      </c>
      <c r="D4237" s="26" t="str">
        <f>[1]!b_calc_yield(A4237,日期设置!$B$2,F4237,1,R4237,1,O4237,L4237,S4237,)</f>
        <v>Fetching...</v>
      </c>
      <c r="E4237" s="26">
        <f t="shared" si="132"/>
        <v>20.194414953198205</v>
      </c>
      <c r="F4237" s="18">
        <f>[1]!b_dq_cleanprice($A4237,日期设置!B$2)</f>
        <v>100</v>
      </c>
      <c r="G4237" s="18" t="str">
        <f t="shared" si="133"/>
        <v>4.43 + 0</v>
      </c>
      <c r="H4237" s="27">
        <f>[1]!b_dq_pctchange($A4237,日期设置!$B$2,1)/100</f>
        <v>0</v>
      </c>
      <c r="I4237" s="26">
        <f>[1]!b_pq_pctchange(A4237,日期设置!$B$4,日期设置!$B$2,1)</f>
        <v>0</v>
      </c>
      <c r="J4237" s="26">
        <f>[1]!b_pq_pctchange(A4237,日期设置!$C$4,日期设置!$B$2,1)</f>
        <v>0</v>
      </c>
      <c r="K4237" s="52">
        <f>[1]!b_dq_amount($A4237,日期设置!B$2,2,10000)</f>
        <v>0</v>
      </c>
      <c r="L4237" s="26">
        <f>[1]!b_info_latestpar(A4237,日期设置!$B$2)</f>
        <v>100</v>
      </c>
      <c r="M4237" s="6">
        <f>[1]!b_info_outstandingbalance($A4237,日期设置!B$2)</f>
        <v>4</v>
      </c>
      <c r="N4237" s="7">
        <f>[1]!b_info_latestissurercreditrating2(A4237,日期设置!$B$2,"102","1")</f>
        <v>0</v>
      </c>
      <c r="O4237" s="8">
        <v>4.68</v>
      </c>
      <c r="P4237" s="9">
        <f>[1]!b_info_repurchasedate(A4237)</f>
        <v>0</v>
      </c>
      <c r="Q4237" s="8" t="s">
        <v>20002</v>
      </c>
      <c r="R4237" s="2" t="str">
        <f>IF((--IF(P4237=0,Q4237,P4237))&gt;(--日期设置!$B$2),IF(P4237=0,Q4237,P4237),Q4237)</f>
        <v>2025-08-26</v>
      </c>
      <c r="S4237" s="31" t="s">
        <v>19098</v>
      </c>
      <c r="T4237" s="8">
        <f>[1]!b_anal_ptmyear($A4237,日期设置!$B$2)</f>
        <v>4.4301369863013695</v>
      </c>
      <c r="U4237" s="8">
        <f>[1]!b_anal_termifexercise($A4237,日期设置!B$2)</f>
        <v>0</v>
      </c>
      <c r="V4237" s="10">
        <f>[1]!b_dq_dirtyprice(A4237,日期设置!$B$2)</f>
        <v>102.667</v>
      </c>
      <c r="W4237" s="11">
        <f>IF(U4237=0,ROUNDUP((Q4237-日期设置!$B$2)/365,0),ROUNDUP((R4237-日期设置!$B$2)/365,0))</f>
        <v>5</v>
      </c>
      <c r="X4237" s="18">
        <f>_xlfn.IFNA(VLOOKUP(A4237,过往入选债券!A:D,4,0),2)</f>
        <v>2</v>
      </c>
      <c r="Y4237">
        <f>_xlfn.IFNA(VLOOKUP(C4237,[2]Sheet1!$A:$A,1,0),3)</f>
        <v>3</v>
      </c>
    </row>
    <row r="4238" spans="1:25" hidden="1" x14ac:dyDescent="0.2">
      <c r="A4238" s="28" t="s">
        <v>22498</v>
      </c>
      <c r="B4238" s="28" t="s">
        <v>22499</v>
      </c>
      <c r="C4238" s="39" t="s">
        <v>44</v>
      </c>
      <c r="D4238" s="26">
        <f>[1]!b_calc_yield(A4238,日期设置!$B$2,F4238,1,R4238,1,O4238,L4238,S4238,)</f>
        <v>4.6727944281655782</v>
      </c>
      <c r="E4238" s="26">
        <f t="shared" si="132"/>
        <v>13.748349232567691</v>
      </c>
      <c r="F4238" s="18">
        <f>[1]!b_dq_cleanprice($A4238,日期设置!B$2)</f>
        <v>100</v>
      </c>
      <c r="G4238" s="18" t="str">
        <f t="shared" si="133"/>
        <v>2.94 + 0</v>
      </c>
      <c r="H4238" s="27">
        <f>[1]!b_dq_pctchange($A4238,日期设置!$B$2,1)/100</f>
        <v>0</v>
      </c>
      <c r="I4238" s="26">
        <f>[1]!b_pq_pctchange(A4238,日期设置!$B$4,日期设置!$B$2,1)</f>
        <v>0</v>
      </c>
      <c r="J4238" s="26">
        <f>[1]!b_pq_pctchange(A4238,日期设置!$C$4,日期设置!$B$2,1)</f>
        <v>0</v>
      </c>
      <c r="K4238" s="52">
        <f>[1]!b_dq_amount($A4238,日期设置!B$2,2,10000)</f>
        <v>0</v>
      </c>
      <c r="L4238" s="26">
        <f>[1]!b_info_latestpar(A4238,日期设置!$B$2)</f>
        <v>100</v>
      </c>
      <c r="M4238" s="6">
        <f>[1]!b_info_outstandingbalance($A4238,日期设置!B$2)</f>
        <v>5</v>
      </c>
      <c r="N4238" s="7" t="str">
        <f>[1]!b_info_latestissurercreditrating2(A4238,日期设置!$B$2,"102","1")</f>
        <v>AA+</v>
      </c>
      <c r="O4238" s="43">
        <v>4.68</v>
      </c>
      <c r="P4238" s="9">
        <f>[1]!b_info_repurchasedate(A4238)</f>
        <v>0</v>
      </c>
      <c r="Q4238" s="31" t="s">
        <v>23451</v>
      </c>
      <c r="R4238" s="2" t="str">
        <f>IF((--IF(P4238=0,Q4238,P4238))&gt;(--日期设置!$B$2),IF(P4238=0,Q4238,P4238),Q4238)</f>
        <v>2024-03-02</v>
      </c>
      <c r="S4238" s="2" t="s">
        <v>23191</v>
      </c>
      <c r="T4238" s="8">
        <f>[1]!b_anal_ptmyear($A4238,日期设置!$B$2)</f>
        <v>2.9452054794520546</v>
      </c>
      <c r="U4238" s="8">
        <f>[1]!b_anal_termifexercise($A4238,日期设置!B$2)</f>
        <v>0</v>
      </c>
      <c r="V4238" s="10">
        <f>[1]!b_dq_dirtyprice(A4238,日期设置!$B$2)</f>
        <v>100.2564</v>
      </c>
      <c r="W4238" s="11">
        <f>IF(U4238=0,ROUNDUP((Q4238-日期设置!$B$2)/365,0),ROUNDUP((R4238-日期设置!$B$2)/365,0))</f>
        <v>3</v>
      </c>
      <c r="X4238" s="18">
        <f>_xlfn.IFNA(VLOOKUP(A4238,过往入选债券!A:D,4,0),2)</f>
        <v>2</v>
      </c>
      <c r="Y4238">
        <f>_xlfn.IFNA(VLOOKUP(C4238,[2]Sheet1!$A:$A,1,0),3)</f>
        <v>3</v>
      </c>
    </row>
    <row r="4239" spans="1:25" hidden="1" x14ac:dyDescent="0.2">
      <c r="A4239" s="21" t="s">
        <v>3682</v>
      </c>
      <c r="B4239" s="21" t="s">
        <v>3683</v>
      </c>
      <c r="C4239" s="37" t="s">
        <v>16</v>
      </c>
      <c r="D4239" s="26" t="str">
        <f>[1]!b_calc_yield(A4239,日期设置!$B$2,F4239,1,R4239,1,O4239,L4239,S4239,)</f>
        <v>Fetching...</v>
      </c>
      <c r="E4239" s="26">
        <f t="shared" si="132"/>
        <v>7.885115219323513</v>
      </c>
      <c r="F4239" s="18">
        <f>[1]!b_dq_cleanprice($A4239,日期设置!B$2)</f>
        <v>99.701899999999995</v>
      </c>
      <c r="G4239" s="18" t="str">
        <f t="shared" si="133"/>
        <v>1.70 + 0</v>
      </c>
      <c r="H4239" s="27">
        <f>[1]!b_dq_pctchange($A4239,日期设置!$B$2,1)/100</f>
        <v>0</v>
      </c>
      <c r="I4239" s="26">
        <f>[1]!b_pq_pctchange(A4239,日期设置!$B$4,日期设置!$B$2,1)</f>
        <v>0</v>
      </c>
      <c r="J4239" s="26">
        <f>[1]!b_pq_pctchange(A4239,日期设置!$C$4,日期设置!$B$2,1)</f>
        <v>0</v>
      </c>
      <c r="K4239" s="52">
        <f>[1]!b_dq_amount($A4239,日期设置!B$2,2,10000)</f>
        <v>0</v>
      </c>
      <c r="L4239" s="26">
        <f>[1]!b_info_latestpar(A4239,日期设置!$B$2)</f>
        <v>100</v>
      </c>
      <c r="M4239" s="6">
        <f>[1]!b_info_outstandingbalance($A4239,日期设置!B$2)</f>
        <v>14</v>
      </c>
      <c r="N4239" s="7">
        <f>[1]!b_info_latestissurercreditrating2(A4239,日期设置!$B$2,"102","1")</f>
        <v>0</v>
      </c>
      <c r="O4239" s="8">
        <v>4.5</v>
      </c>
      <c r="P4239" s="9">
        <f>[1]!b_info_repurchasedate(A4239)</f>
        <v>0</v>
      </c>
      <c r="Q4239" s="8" t="s">
        <v>16116</v>
      </c>
      <c r="R4239" s="2" t="str">
        <f>IF((--IF(P4239=0,Q4239,P4239))&gt;(--日期设置!$B$2),IF(P4239=0,Q4239,P4239),Q4239)</f>
        <v>2022-12-04</v>
      </c>
      <c r="S4239" s="2" t="s">
        <v>17902</v>
      </c>
      <c r="T4239" s="8">
        <f>[1]!b_anal_ptmyear($A4239,日期设置!$B$2)</f>
        <v>1.7041095890410958</v>
      </c>
      <c r="U4239" s="8">
        <f>[1]!b_anal_termifexercise($A4239,日期设置!B$2)</f>
        <v>0</v>
      </c>
      <c r="V4239" s="10">
        <f>[1]!b_dq_dirtyprice(A4239,日期设置!$B$2)</f>
        <v>101.0334</v>
      </c>
      <c r="W4239" s="11">
        <f>IF(U4239=0,ROUNDUP((Q4239-日期设置!$B$2)/365,0),ROUNDUP((R4239-日期设置!$B$2)/365,0))</f>
        <v>2</v>
      </c>
      <c r="X4239" s="18">
        <f>_xlfn.IFNA(VLOOKUP(A4239,过往入选债券!A:D,4,0),2)</f>
        <v>2</v>
      </c>
      <c r="Y4239">
        <f>_xlfn.IFNA(VLOOKUP(C4239,[2]Sheet1!$A:$A,1,0),3)</f>
        <v>3</v>
      </c>
    </row>
    <row r="4240" spans="1:25" hidden="1" x14ac:dyDescent="0.2">
      <c r="A4240" s="21" t="s">
        <v>13644</v>
      </c>
      <c r="B4240" s="21" t="s">
        <v>13645</v>
      </c>
      <c r="C4240" s="37" t="s">
        <v>905</v>
      </c>
      <c r="D4240" s="26" t="str">
        <f>[1]!b_calc_yield(A4240,日期设置!$B$2,F4240,1,R4240,1,O4240,L4240,S4240,)</f>
        <v>Fetching...</v>
      </c>
      <c r="E4240" s="26">
        <f t="shared" si="132"/>
        <v>20.304678592994808</v>
      </c>
      <c r="F4240" s="18">
        <f>[1]!b_dq_cleanprice($A4240,日期设置!B$2)</f>
        <v>81.421899999999994</v>
      </c>
      <c r="G4240" s="18" t="str">
        <f t="shared" si="133"/>
        <v>3.06 + 0</v>
      </c>
      <c r="H4240" s="27">
        <f>[1]!b_dq_pctchange($A4240,日期设置!$B$2,1)/100</f>
        <v>0</v>
      </c>
      <c r="I4240" s="26">
        <f>[1]!b_pq_pctchange(A4240,日期设置!$B$4,日期设置!$B$2,1)</f>
        <v>0</v>
      </c>
      <c r="J4240" s="26">
        <f>[1]!b_pq_pctchange(A4240,日期设置!$C$4,日期设置!$B$2,1)</f>
        <v>1.7773749999999922</v>
      </c>
      <c r="K4240" s="52">
        <f>[1]!b_dq_amount($A4240,日期设置!B$2,2,10000)</f>
        <v>0</v>
      </c>
      <c r="L4240" s="26">
        <f>[1]!b_info_latestpar(A4240,日期设置!$B$2)</f>
        <v>80</v>
      </c>
      <c r="M4240" s="6">
        <f>[1]!b_info_outstandingbalance($A4240,日期设置!B$2)</f>
        <v>20</v>
      </c>
      <c r="N4240" s="7" t="str">
        <f>[1]!b_info_latestissurercreditrating2(A4240,日期设置!$B$2,"102","1")</f>
        <v>AA</v>
      </c>
      <c r="O4240" s="8">
        <v>5.8</v>
      </c>
      <c r="P4240" s="9">
        <f>[1]!b_info_repurchasedate(A4240)</f>
        <v>0</v>
      </c>
      <c r="Q4240" s="8" t="s">
        <v>16113</v>
      </c>
      <c r="R4240" s="2" t="str">
        <f>IF((--IF(P4240=0,Q4240,P4240))&gt;(--日期设置!$B$2),IF(P4240=0,Q4240,P4240),Q4240)</f>
        <v>2024-04-13</v>
      </c>
      <c r="S4240" s="2" t="s">
        <v>17899</v>
      </c>
      <c r="T4240" s="8">
        <f>[1]!b_anal_ptmyear($A4240,日期设置!$B$2)</f>
        <v>3.0602739726027397</v>
      </c>
      <c r="U4240" s="8">
        <f>[1]!b_anal_termifexercise($A4240,日期设置!B$2)</f>
        <v>0</v>
      </c>
      <c r="V4240" s="10">
        <f>[1]!b_dq_dirtyprice(A4240,日期设置!$B$2)</f>
        <v>85.782200000000003</v>
      </c>
      <c r="W4240" s="11">
        <f>IF(U4240=0,ROUNDUP((Q4240-日期设置!$B$2)/365,0),ROUNDUP((R4240-日期设置!$B$2)/365,0))</f>
        <v>4</v>
      </c>
      <c r="X4240" s="18">
        <f>_xlfn.IFNA(VLOOKUP(A4240,过往入选债券!A:D,4,0),2)</f>
        <v>2</v>
      </c>
      <c r="Y4240">
        <f>_xlfn.IFNA(VLOOKUP(C4240,[2]Sheet1!$A:$A,1,0),3)</f>
        <v>3</v>
      </c>
    </row>
    <row r="4241" spans="1:25" hidden="1" x14ac:dyDescent="0.2">
      <c r="A4241" s="21" t="s">
        <v>1016</v>
      </c>
      <c r="B4241" s="21" t="s">
        <v>1017</v>
      </c>
      <c r="C4241" s="37" t="s">
        <v>33</v>
      </c>
      <c r="D4241" s="26" t="str">
        <f>[1]!b_calc_yield(A4241,日期设置!$B$2,F4241,1,R4241,1,O4241,L4241,S4241,)</f>
        <v>Fetching...</v>
      </c>
      <c r="E4241" s="26">
        <f t="shared" si="132"/>
        <v>7.475734884325913</v>
      </c>
      <c r="F4241" s="18">
        <f>[1]!b_dq_cleanprice($A4241,日期设置!B$2)</f>
        <v>102.9393</v>
      </c>
      <c r="G4241" s="18" t="str">
        <f t="shared" si="133"/>
        <v>1.63 + 0</v>
      </c>
      <c r="H4241" s="27">
        <f>[1]!b_dq_pctchange($A4241,日期设置!$B$2,1)/100</f>
        <v>0</v>
      </c>
      <c r="I4241" s="26">
        <f>[1]!b_pq_pctchange(A4241,日期设置!$B$4,日期设置!$B$2,1)</f>
        <v>0</v>
      </c>
      <c r="J4241" s="26">
        <f>[1]!b_pq_pctchange(A4241,日期设置!$C$4,日期设置!$B$2,1)</f>
        <v>-0.61414196807349919</v>
      </c>
      <c r="K4241" s="52">
        <f>[1]!b_dq_amount($A4241,日期设置!B$2,2,10000)</f>
        <v>0</v>
      </c>
      <c r="L4241" s="26">
        <f>[1]!b_info_latestpar(A4241,日期设置!$B$2)</f>
        <v>100</v>
      </c>
      <c r="M4241" s="6">
        <f>[1]!b_info_outstandingbalance($A4241,日期设置!B$2)</f>
        <v>10</v>
      </c>
      <c r="N4241" s="7">
        <f>[1]!b_info_latestissurercreditrating2(A4241,日期设置!$B$2,"102","1")</f>
        <v>0</v>
      </c>
      <c r="O4241" s="8">
        <v>6.6</v>
      </c>
      <c r="P4241" s="9">
        <f>[1]!b_info_repurchasedate(A4241)</f>
        <v>0</v>
      </c>
      <c r="Q4241" s="8" t="s">
        <v>17267</v>
      </c>
      <c r="R4241" s="2" t="str">
        <f>IF((--IF(P4241=0,Q4241,P4241))&gt;(--日期设置!$B$2),IF(P4241=0,Q4241,P4241),Q4241)</f>
        <v>2022-11-10</v>
      </c>
      <c r="S4241" s="2" t="s">
        <v>18826</v>
      </c>
      <c r="T4241" s="8">
        <f>[1]!b_anal_ptmyear($A4241,日期设置!$B$2)</f>
        <v>1.6383561643835618</v>
      </c>
      <c r="U4241" s="8">
        <f>[1]!b_anal_termifexercise($A4241,日期设置!B$2)</f>
        <v>0</v>
      </c>
      <c r="V4241" s="10">
        <f>[1]!b_dq_dirtyprice(A4241,日期设置!$B$2)</f>
        <v>105.3261</v>
      </c>
      <c r="W4241" s="11">
        <f>IF(U4241=0,ROUNDUP((Q4241-日期设置!$B$2)/365,0),ROUNDUP((R4241-日期设置!$B$2)/365,0))</f>
        <v>2</v>
      </c>
      <c r="X4241" s="18">
        <f>_xlfn.IFNA(VLOOKUP(A4241,过往入选债券!A:D,4,0),2)</f>
        <v>2</v>
      </c>
      <c r="Y4241">
        <f>_xlfn.IFNA(VLOOKUP(C4241,[2]Sheet1!$A:$A,1,0),3)</f>
        <v>3</v>
      </c>
    </row>
    <row r="4242" spans="1:25" hidden="1" x14ac:dyDescent="0.2">
      <c r="A4242" s="28" t="s">
        <v>22360</v>
      </c>
      <c r="B4242" s="28" t="s">
        <v>22361</v>
      </c>
      <c r="C4242" s="39" t="s">
        <v>4807</v>
      </c>
      <c r="D4242" s="26">
        <f>[1]!b_calc_yield(A4242,日期设置!$B$2,F4242,1,R4242,1,O4242,L4242,S4242,)</f>
        <v>4.6712552106311396</v>
      </c>
      <c r="E4242" s="26">
        <f t="shared" si="132"/>
        <v>13.653632357293111</v>
      </c>
      <c r="F4242" s="18">
        <f>[1]!b_dq_cleanprice($A4242,日期设置!B$2)</f>
        <v>99.698400000000007</v>
      </c>
      <c r="G4242" s="18" t="str">
        <f t="shared" si="133"/>
        <v>2.92 + 0</v>
      </c>
      <c r="H4242" s="27">
        <f>[1]!b_dq_pctchange($A4242,日期设置!$B$2,1)/100</f>
        <v>0</v>
      </c>
      <c r="I4242" s="26">
        <f>[1]!b_pq_pctchange(A4242,日期设置!$B$4,日期设置!$B$2,1)</f>
        <v>0</v>
      </c>
      <c r="J4242" s="26">
        <f>[1]!b_pq_pctchange(A4242,日期设置!$C$4,日期设置!$B$2,1)</f>
        <v>0</v>
      </c>
      <c r="K4242" s="52">
        <f>[1]!b_dq_amount($A4242,日期设置!B$2,2,10000)</f>
        <v>0</v>
      </c>
      <c r="L4242" s="26">
        <f>[1]!b_info_latestpar(A4242,日期设置!$B$2)</f>
        <v>100</v>
      </c>
      <c r="M4242" s="6">
        <f>[1]!b_info_outstandingbalance($A4242,日期设置!B$2)</f>
        <v>10</v>
      </c>
      <c r="N4242" s="7" t="str">
        <f>[1]!b_info_latestissurercreditrating2(A4242,日期设置!$B$2,"102","1")</f>
        <v>AAA</v>
      </c>
      <c r="O4242" s="43">
        <v>4.5599999999999996</v>
      </c>
      <c r="P4242" s="9">
        <f>[1]!b_info_repurchasedate(A4242)</f>
        <v>0</v>
      </c>
      <c r="Q4242" s="31" t="s">
        <v>23439</v>
      </c>
      <c r="R4242" s="2" t="str">
        <f>IF((--IF(P4242=0,Q4242,P4242))&gt;(--日期设置!$B$2),IF(P4242=0,Q4242,P4242),Q4242)</f>
        <v>2024-02-24</v>
      </c>
      <c r="S4242" s="2" t="s">
        <v>23122</v>
      </c>
      <c r="T4242" s="8">
        <f>[1]!b_anal_ptmyear($A4242,日期设置!$B$2)</f>
        <v>2.9287671232876713</v>
      </c>
      <c r="U4242" s="8">
        <f>[1]!b_anal_termifexercise($A4242,日期设置!B$2)</f>
        <v>0</v>
      </c>
      <c r="V4242" s="10">
        <f>[1]!b_dq_dirtyprice(A4242,日期设置!$B$2)</f>
        <v>100.0232</v>
      </c>
      <c r="W4242" s="11">
        <f>IF(U4242=0,ROUNDUP((Q4242-日期设置!$B$2)/365,0),ROUNDUP((R4242-日期设置!$B$2)/365,0))</f>
        <v>3</v>
      </c>
      <c r="X4242" s="18">
        <f>_xlfn.IFNA(VLOOKUP(A4242,过往入选债券!A:D,4,0),2)</f>
        <v>2</v>
      </c>
      <c r="Y4242">
        <f>_xlfn.IFNA(VLOOKUP(C4242,[2]Sheet1!$A:$A,1,0),3)</f>
        <v>3</v>
      </c>
    </row>
    <row r="4243" spans="1:25" hidden="1" x14ac:dyDescent="0.2">
      <c r="A4243" s="21" t="s">
        <v>8742</v>
      </c>
      <c r="B4243" s="21" t="s">
        <v>8743</v>
      </c>
      <c r="C4243" s="37" t="s">
        <v>2409</v>
      </c>
      <c r="D4243" s="26" t="str">
        <f>[1]!b_calc_yield(A4243,日期设置!$B$2,F4243,1,R4243,1,O4243,L4243,S4243,)</f>
        <v>Fetching...</v>
      </c>
      <c r="E4243" s="26">
        <f t="shared" si="132"/>
        <v>14.530895039132963</v>
      </c>
      <c r="F4243" s="18">
        <f>[1]!b_dq_cleanprice($A4243,日期设置!B$2)</f>
        <v>101.98139999999999</v>
      </c>
      <c r="G4243" s="18" t="str">
        <f t="shared" si="133"/>
        <v>3.24 + 0</v>
      </c>
      <c r="H4243" s="27">
        <f>[1]!b_dq_pctchange($A4243,日期设置!$B$2,1)/100</f>
        <v>0</v>
      </c>
      <c r="I4243" s="26">
        <f>[1]!b_pq_pctchange(A4243,日期设置!$B$4,日期设置!$B$2,1)</f>
        <v>0</v>
      </c>
      <c r="J4243" s="26">
        <f>[1]!b_pq_pctchange(A4243,日期设置!$C$4,日期设置!$B$2,1)</f>
        <v>0</v>
      </c>
      <c r="K4243" s="52">
        <f>[1]!b_dq_amount($A4243,日期设置!B$2,2,10000)</f>
        <v>0</v>
      </c>
      <c r="L4243" s="26">
        <f>[1]!b_info_latestpar(A4243,日期设置!$B$2)</f>
        <v>100</v>
      </c>
      <c r="M4243" s="6">
        <f>[1]!b_info_outstandingbalance($A4243,日期设置!B$2)</f>
        <v>10</v>
      </c>
      <c r="N4243" s="7" t="str">
        <f>[1]!b_info_latestissurercreditrating2(A4243,日期设置!$B$2,"102","1")</f>
        <v>AA+</v>
      </c>
      <c r="O4243" s="8">
        <v>5.35</v>
      </c>
      <c r="P4243" s="9">
        <f>[1]!b_info_repurchasedate(A4243)</f>
        <v>0</v>
      </c>
      <c r="Q4243" s="8" t="s">
        <v>15987</v>
      </c>
      <c r="R4243" s="2" t="str">
        <f>IF((--IF(P4243=0,Q4243,P4243))&gt;(--日期设置!$B$2),IF(P4243=0,Q4243,P4243),Q4243)</f>
        <v>2024-06-21</v>
      </c>
      <c r="S4243" s="2" t="s">
        <v>18054</v>
      </c>
      <c r="T4243" s="8">
        <f>[1]!b_anal_ptmyear($A4243,日期设置!$B$2)</f>
        <v>3.2493150684931509</v>
      </c>
      <c r="U4243" s="8">
        <f>[1]!b_anal_termifexercise($A4243,日期设置!B$2)</f>
        <v>0</v>
      </c>
      <c r="V4243" s="10">
        <f>[1]!b_dq_dirtyprice(A4243,日期设置!$B$2)</f>
        <v>105.99760000000001</v>
      </c>
      <c r="W4243" s="11">
        <f>IF(U4243=0,ROUNDUP((Q4243-日期设置!$B$2)/365,0),ROUNDUP((R4243-日期设置!$B$2)/365,0))</f>
        <v>4</v>
      </c>
      <c r="X4243" s="18">
        <f>_xlfn.IFNA(VLOOKUP(A4243,过往入选债券!A:D,4,0),2)</f>
        <v>2</v>
      </c>
      <c r="Y4243">
        <f>_xlfn.IFNA(VLOOKUP(C4243,[2]Sheet1!$A:$A,1,0),3)</f>
        <v>3</v>
      </c>
    </row>
    <row r="4244" spans="1:25" hidden="1" x14ac:dyDescent="0.2">
      <c r="A4244" s="21" t="s">
        <v>13338</v>
      </c>
      <c r="B4244" s="21" t="s">
        <v>13339</v>
      </c>
      <c r="C4244" s="37" t="s">
        <v>4078</v>
      </c>
      <c r="D4244" s="26" t="str">
        <f>[1]!b_calc_yield(A4244,日期设置!$B$2,F4244,1,R4244,1,O4244,L4244,S4244,)</f>
        <v>Fetching...</v>
      </c>
      <c r="E4244" s="26">
        <f t="shared" si="132"/>
        <v>22.137101378759063</v>
      </c>
      <c r="F4244" s="18">
        <f>[1]!b_dq_cleanprice($A4244,日期设置!B$2)</f>
        <v>58.820799999999998</v>
      </c>
      <c r="G4244" s="18" t="str">
        <f t="shared" si="133"/>
        <v>2.41 + 0</v>
      </c>
      <c r="H4244" s="27">
        <f>[1]!b_dq_pctchange($A4244,日期设置!$B$2,1)/100</f>
        <v>0</v>
      </c>
      <c r="I4244" s="26">
        <f>[1]!b_pq_pctchange(A4244,日期设置!$B$4,日期设置!$B$2,1)</f>
        <v>0</v>
      </c>
      <c r="J4244" s="26">
        <f>[1]!b_pq_pctchange(A4244,日期设置!$C$4,日期设置!$B$2,1)</f>
        <v>0.28643133831632805</v>
      </c>
      <c r="K4244" s="52">
        <f>[1]!b_dq_amount($A4244,日期设置!B$2,2,10000)</f>
        <v>0</v>
      </c>
      <c r="L4244" s="26">
        <f>[1]!b_info_latestpar(A4244,日期设置!$B$2)</f>
        <v>60</v>
      </c>
      <c r="M4244" s="6">
        <f>[1]!b_info_outstandingbalance($A4244,日期设置!B$2)</f>
        <v>10.8</v>
      </c>
      <c r="N4244" s="7" t="str">
        <f>[1]!b_info_latestissurercreditrating2(A4244,日期设置!$B$2,"102","1")</f>
        <v>AA</v>
      </c>
      <c r="O4244" s="8">
        <v>4.5999999999999996</v>
      </c>
      <c r="P4244" s="9">
        <f>[1]!b_info_repurchasedate(A4244)</f>
        <v>0</v>
      </c>
      <c r="Q4244" s="8" t="s">
        <v>16080</v>
      </c>
      <c r="R4244" s="2" t="str">
        <f>IF((--IF(P4244=0,Q4244,P4244))&gt;(--日期设置!$B$2),IF(P4244=0,Q4244,P4244),Q4244)</f>
        <v>2023-08-22</v>
      </c>
      <c r="S4244" s="2" t="s">
        <v>17866</v>
      </c>
      <c r="T4244" s="8">
        <f>[1]!b_anal_ptmyear($A4244,日期设置!$B$2)</f>
        <v>2.419178082191781</v>
      </c>
      <c r="U4244" s="8">
        <f>[1]!b_anal_termifexercise($A4244,日期设置!B$2)</f>
        <v>0</v>
      </c>
      <c r="V4244" s="10">
        <f>[1]!b_dq_dirtyprice(A4244,日期设置!$B$2)</f>
        <v>60.423900000000003</v>
      </c>
      <c r="W4244" s="11">
        <f>IF(U4244=0,ROUNDUP((Q4244-日期设置!$B$2)/365,0),ROUNDUP((R4244-日期设置!$B$2)/365,0))</f>
        <v>3</v>
      </c>
      <c r="X4244" s="18">
        <f>_xlfn.IFNA(VLOOKUP(A4244,过往入选债券!A:D,4,0),2)</f>
        <v>2</v>
      </c>
      <c r="Y4244">
        <f>_xlfn.IFNA(VLOOKUP(C4244,[2]Sheet1!$A:$A,1,0),3)</f>
        <v>3</v>
      </c>
    </row>
    <row r="4245" spans="1:25" hidden="1" x14ac:dyDescent="0.2">
      <c r="A4245" s="21" t="s">
        <v>7594</v>
      </c>
      <c r="B4245" s="21" t="s">
        <v>7595</v>
      </c>
      <c r="C4245" s="37" t="s">
        <v>1032</v>
      </c>
      <c r="D4245" s="26" t="str">
        <f>[1]!b_calc_yield(A4245,日期设置!$B$2,F4245,1,R4245,1,O4245,L4245,S4245,)</f>
        <v>Fetching...</v>
      </c>
      <c r="E4245" s="26">
        <f t="shared" si="132"/>
        <v>3.1350344008985509</v>
      </c>
      <c r="F4245" s="18">
        <f>[1]!b_dq_cleanprice($A4245,日期设置!B$2)</f>
        <v>101.2539</v>
      </c>
      <c r="G4245" s="18" t="str">
        <f t="shared" si="133"/>
        <v>0.67 + 0.67</v>
      </c>
      <c r="H4245" s="27">
        <f>[1]!b_dq_pctchange($A4245,日期设置!$B$2,1)/100</f>
        <v>0</v>
      </c>
      <c r="I4245" s="26">
        <f>[1]!b_pq_pctchange(A4245,日期设置!$B$4,日期设置!$B$2,1)</f>
        <v>0</v>
      </c>
      <c r="J4245" s="26">
        <f>[1]!b_pq_pctchange(A4245,日期设置!$C$4,日期设置!$B$2,1)</f>
        <v>-1.4046256733439493</v>
      </c>
      <c r="K4245" s="52">
        <f>[1]!b_dq_amount($A4245,日期设置!B$2,2,10000)</f>
        <v>0</v>
      </c>
      <c r="L4245" s="26">
        <f>[1]!b_info_latestpar(A4245,日期设置!$B$2)</f>
        <v>100</v>
      </c>
      <c r="M4245" s="6">
        <f>[1]!b_info_outstandingbalance($A4245,日期设置!B$2)</f>
        <v>2</v>
      </c>
      <c r="N4245" s="7" t="str">
        <f>[1]!b_info_latestissurercreditrating2(A4245,日期设置!$B$2,"102","1")</f>
        <v>AA+</v>
      </c>
      <c r="O4245" s="8">
        <v>6.7</v>
      </c>
      <c r="P4245" s="9">
        <f>[1]!b_info_repurchasedate(A4245)</f>
        <v>0</v>
      </c>
      <c r="Q4245" s="8" t="s">
        <v>17079</v>
      </c>
      <c r="R4245" s="2" t="str">
        <f>IF((--IF(P4245=0,Q4245,P4245))&gt;(--日期设置!$B$2),IF(P4245=0,Q4245,P4245),Q4245)</f>
        <v>2021-11-22</v>
      </c>
      <c r="S4245" s="2" t="s">
        <v>18207</v>
      </c>
      <c r="T4245" s="8">
        <f>[1]!b_anal_ptmyear($A4245,日期设置!$B$2)</f>
        <v>0.67123287671232879</v>
      </c>
      <c r="U4245" s="8">
        <f>[1]!b_anal_termifexercise($A4245,日期设置!B$2)</f>
        <v>0.67123287671232879</v>
      </c>
      <c r="V4245" s="10">
        <f>[1]!b_dq_dirtyprice(A4245,日期设置!$B$2)</f>
        <v>103.45659999999999</v>
      </c>
      <c r="W4245" s="11">
        <f>IF(U4245=0,ROUNDUP((Q4245-日期设置!$B$2)/365,0),ROUNDUP((R4245-日期设置!$B$2)/365,0))</f>
        <v>1</v>
      </c>
      <c r="X4245" s="18">
        <f>_xlfn.IFNA(VLOOKUP(A4245,过往入选债券!A:D,4,0),2)</f>
        <v>2</v>
      </c>
      <c r="Y4245">
        <f>_xlfn.IFNA(VLOOKUP(C4245,[2]Sheet1!$A:$A,1,0),3)</f>
        <v>3</v>
      </c>
    </row>
    <row r="4246" spans="1:25" hidden="1" x14ac:dyDescent="0.2">
      <c r="A4246" s="28" t="s">
        <v>19462</v>
      </c>
      <c r="B4246" s="28" t="s">
        <v>19463</v>
      </c>
      <c r="C4246" s="38" t="s">
        <v>3858</v>
      </c>
      <c r="D4246" s="26" t="str">
        <f>[1]!b_calc_yield(A4246,日期设置!$B$2,F4246,1,R4246,1,O4246,L4246,S4246,)</f>
        <v>Fetching...</v>
      </c>
      <c r="E4246" s="26">
        <f t="shared" si="132"/>
        <v>10.840709693044492</v>
      </c>
      <c r="F4246" s="18">
        <f>[1]!b_dq_cleanprice($A4246,日期设置!B$2)</f>
        <v>99.6006</v>
      </c>
      <c r="G4246" s="18" t="str">
        <f t="shared" si="133"/>
        <v>4.37 + 2.37</v>
      </c>
      <c r="H4246" s="27">
        <f>[1]!b_dq_pctchange($A4246,日期设置!$B$2,1)/100</f>
        <v>0</v>
      </c>
      <c r="I4246" s="26">
        <f>[1]!b_pq_pctchange(A4246,日期设置!$B$4,日期设置!$B$2,1)</f>
        <v>0</v>
      </c>
      <c r="J4246" s="26">
        <f>[1]!b_pq_pctchange(A4246,日期设置!$C$4,日期设置!$B$2,1)</f>
        <v>0</v>
      </c>
      <c r="K4246" s="52">
        <f>[1]!b_dq_amount($A4246,日期设置!B$2,2,10000)</f>
        <v>0</v>
      </c>
      <c r="L4246" s="26">
        <f>[1]!b_info_latestpar(A4246,日期设置!$B$2)</f>
        <v>100</v>
      </c>
      <c r="M4246" s="6">
        <f>[1]!b_info_outstandingbalance($A4246,日期设置!B$2)</f>
        <v>10</v>
      </c>
      <c r="N4246" s="7" t="str">
        <f>[1]!b_info_latestissurercreditrating2(A4246,日期设置!$B$2,"102","1")</f>
        <v>AA+</v>
      </c>
      <c r="O4246" s="8">
        <v>4.5</v>
      </c>
      <c r="P4246" s="9" t="str">
        <f>[1]!b_info_repurchasedate(A4246)</f>
        <v>2023-08-07</v>
      </c>
      <c r="Q4246" s="8" t="s">
        <v>19996</v>
      </c>
      <c r="R4246" s="2" t="str">
        <f>IF((--IF(P4246=0,Q4246,P4246))&gt;(--日期设置!$B$2),IF(P4246=0,Q4246,P4246),Q4246)</f>
        <v>2023-08-07</v>
      </c>
      <c r="S4246" s="31" t="s">
        <v>19130</v>
      </c>
      <c r="T4246" s="8">
        <f>[1]!b_anal_ptmyear($A4246,日期设置!$B$2)</f>
        <v>4.3780821917808215</v>
      </c>
      <c r="U4246" s="8">
        <f>[1]!b_anal_termifexercise($A4246,日期设置!B$2)</f>
        <v>2.3780821917808219</v>
      </c>
      <c r="V4246" s="10">
        <f>[1]!b_dq_dirtyprice(A4246,日期设置!$B$2)</f>
        <v>102.39919999999999</v>
      </c>
      <c r="W4246" s="11">
        <f>IF(U4246=0,ROUNDUP((Q4246-日期设置!$B$2)/365,0),ROUNDUP((R4246-日期设置!$B$2)/365,0))</f>
        <v>3</v>
      </c>
      <c r="X4246" s="18">
        <f>_xlfn.IFNA(VLOOKUP(A4246,过往入选债券!A:D,4,0),2)</f>
        <v>2</v>
      </c>
      <c r="Y4246">
        <f>_xlfn.IFNA(VLOOKUP(C4246,[2]Sheet1!$A:$A,1,0),3)</f>
        <v>3</v>
      </c>
    </row>
    <row r="4247" spans="1:25" hidden="1" x14ac:dyDescent="0.2">
      <c r="A4247" s="21" t="s">
        <v>9564</v>
      </c>
      <c r="B4247" s="21" t="s">
        <v>9565</v>
      </c>
      <c r="C4247" s="37" t="s">
        <v>1786</v>
      </c>
      <c r="D4247" s="26" t="str">
        <f>[1]!b_calc_yield(A4247,日期设置!$B$2,F4247,1,R4247,1,O4247,L4247,S4247,)</f>
        <v>Fetching...</v>
      </c>
      <c r="E4247" s="26">
        <f t="shared" si="132"/>
        <v>17.09677289505569</v>
      </c>
      <c r="F4247" s="18">
        <f>[1]!b_dq_cleanprice($A4247,日期设置!B$2)</f>
        <v>98.059799999999996</v>
      </c>
      <c r="G4247" s="18" t="str">
        <f t="shared" si="133"/>
        <v>3.67 + 0</v>
      </c>
      <c r="H4247" s="27">
        <f>[1]!b_dq_pctchange($A4247,日期设置!$B$2,1)/100</f>
        <v>0</v>
      </c>
      <c r="I4247" s="26">
        <f>[1]!b_pq_pctchange(A4247,日期设置!$B$4,日期设置!$B$2,1)</f>
        <v>-0.58981200629349195</v>
      </c>
      <c r="J4247" s="26">
        <f>[1]!b_pq_pctchange(A4247,日期设置!$C$4,日期设置!$B$2,1)</f>
        <v>-0.58981200629349195</v>
      </c>
      <c r="K4247" s="52">
        <f>[1]!b_dq_amount($A4247,日期设置!B$2,2,10000)</f>
        <v>0</v>
      </c>
      <c r="L4247" s="26">
        <f>[1]!b_info_latestpar(A4247,日期设置!$B$2)</f>
        <v>100</v>
      </c>
      <c r="M4247" s="6">
        <f>[1]!b_info_outstandingbalance($A4247,日期设置!B$2)</f>
        <v>30</v>
      </c>
      <c r="N4247" s="7" t="str">
        <f>[1]!b_info_latestissurercreditrating2(A4247,日期设置!$B$2,"102","1")</f>
        <v>AAA</v>
      </c>
      <c r="O4247" s="8">
        <v>4.09</v>
      </c>
      <c r="P4247" s="9">
        <f>[1]!b_info_repurchasedate(A4247)</f>
        <v>0</v>
      </c>
      <c r="Q4247" s="8" t="s">
        <v>17388</v>
      </c>
      <c r="R4247" s="2" t="str">
        <f>IF((--IF(P4247=0,Q4247,P4247))&gt;(--日期设置!$B$2),IF(P4247=0,Q4247,P4247),Q4247)</f>
        <v>2024-11-25</v>
      </c>
      <c r="S4247" s="2" t="s">
        <v>18481</v>
      </c>
      <c r="T4247" s="8">
        <f>[1]!b_anal_ptmyear($A4247,日期设置!$B$2)</f>
        <v>3.6794520547945204</v>
      </c>
      <c r="U4247" s="8">
        <f>[1]!b_anal_termifexercise($A4247,日期设置!B$2)</f>
        <v>0</v>
      </c>
      <c r="V4247" s="10">
        <f>[1]!b_dq_dirtyprice(A4247,日期设置!$B$2)</f>
        <v>99.370800000000003</v>
      </c>
      <c r="W4247" s="11">
        <f>IF(U4247=0,ROUNDUP((Q4247-日期设置!$B$2)/365,0),ROUNDUP((R4247-日期设置!$B$2)/365,0))</f>
        <v>4</v>
      </c>
      <c r="X4247" s="18">
        <f>_xlfn.IFNA(VLOOKUP(A4247,过往入选债券!A:D,4,0),2)</f>
        <v>2</v>
      </c>
      <c r="Y4247" t="str">
        <f>_xlfn.IFNA(VLOOKUP(C4247,[2]Sheet1!$A:$A,1,0),3)</f>
        <v>陕西煤业化工集团有限责任公司</v>
      </c>
    </row>
    <row r="4248" spans="1:25" hidden="1" x14ac:dyDescent="0.2">
      <c r="A4248" s="21" t="s">
        <v>5530</v>
      </c>
      <c r="B4248" s="21" t="s">
        <v>5531</v>
      </c>
      <c r="C4248" s="37" t="s">
        <v>531</v>
      </c>
      <c r="D4248" s="26" t="str">
        <f>[1]!b_calc_yield(A4248,日期设置!$B$2,F4248,1,R4248,1,O4248,L4248,S4248,)</f>
        <v>Fetching...</v>
      </c>
      <c r="E4248" s="26">
        <f t="shared" si="132"/>
        <v>8.5516944959493024</v>
      </c>
      <c r="F4248" s="18">
        <f>[1]!b_dq_cleanprice($A4248,日期设置!B$2)</f>
        <v>99.349400000000003</v>
      </c>
      <c r="G4248" s="18" t="str">
        <f t="shared" si="133"/>
        <v>1.83 + 0</v>
      </c>
      <c r="H4248" s="27">
        <f>[1]!b_dq_pctchange($A4248,日期设置!$B$2,1)/100</f>
        <v>0</v>
      </c>
      <c r="I4248" s="26">
        <f>[1]!b_pq_pctchange(A4248,日期设置!$B$4,日期设置!$B$2,1)</f>
        <v>0</v>
      </c>
      <c r="J4248" s="26">
        <f>[1]!b_pq_pctchange(A4248,日期设置!$C$4,日期设置!$B$2,1)</f>
        <v>0</v>
      </c>
      <c r="K4248" s="52">
        <f>[1]!b_dq_amount($A4248,日期设置!B$2,2,10000)</f>
        <v>0</v>
      </c>
      <c r="L4248" s="26">
        <f>[1]!b_info_latestpar(A4248,日期设置!$B$2)</f>
        <v>100</v>
      </c>
      <c r="M4248" s="6">
        <f>[1]!b_info_outstandingbalance($A4248,日期设置!B$2)</f>
        <v>7</v>
      </c>
      <c r="N4248" s="7" t="str">
        <f>[1]!b_info_latestissurercreditrating2(A4248,日期设置!$B$2,"102","1")</f>
        <v>AA+</v>
      </c>
      <c r="O4248" s="8">
        <v>4.3</v>
      </c>
      <c r="P4248" s="9">
        <f>[1]!b_info_repurchasedate(A4248)</f>
        <v>0</v>
      </c>
      <c r="Q4248" s="8" t="s">
        <v>15992</v>
      </c>
      <c r="R4248" s="2" t="str">
        <f>IF((--IF(P4248=0,Q4248,P4248))&gt;(--日期设置!$B$2),IF(P4248=0,Q4248,P4248),Q4248)</f>
        <v>2023-01-22</v>
      </c>
      <c r="S4248" s="2" t="s">
        <v>17780</v>
      </c>
      <c r="T4248" s="8">
        <f>[1]!b_anal_ptmyear($A4248,日期设置!$B$2)</f>
        <v>1.8383561643835615</v>
      </c>
      <c r="U4248" s="8">
        <f>[1]!b_anal_termifexercise($A4248,日期设置!B$2)</f>
        <v>0</v>
      </c>
      <c r="V4248" s="10">
        <f>[1]!b_dq_dirtyprice(A4248,日期设置!$B$2)</f>
        <v>100.0445</v>
      </c>
      <c r="W4248" s="11">
        <f>IF(U4248=0,ROUNDUP((Q4248-日期设置!$B$2)/365,0),ROUNDUP((R4248-日期设置!$B$2)/365,0))</f>
        <v>2</v>
      </c>
      <c r="X4248" s="18">
        <f>_xlfn.IFNA(VLOOKUP(A4248,过往入选债券!A:D,4,0),2)</f>
        <v>2</v>
      </c>
      <c r="Y4248">
        <f>_xlfn.IFNA(VLOOKUP(C4248,[2]Sheet1!$A:$A,1,0),3)</f>
        <v>3</v>
      </c>
    </row>
    <row r="4249" spans="1:25" hidden="1" x14ac:dyDescent="0.2">
      <c r="A4249" s="21" t="s">
        <v>7734</v>
      </c>
      <c r="B4249" s="21" t="s">
        <v>7735</v>
      </c>
      <c r="C4249" s="37" t="s">
        <v>4779</v>
      </c>
      <c r="D4249" s="26" t="str">
        <f>[1]!b_calc_yield(A4249,日期设置!$B$2,F4249,1,R4249,1,O4249,L4249,S4249,)</f>
        <v>Fetching...</v>
      </c>
      <c r="E4249" s="26">
        <f t="shared" si="132"/>
        <v>12.491377210548539</v>
      </c>
      <c r="F4249" s="18">
        <f>[1]!b_dq_cleanprice($A4249,日期设置!B$2)</f>
        <v>105.87609999999999</v>
      </c>
      <c r="G4249" s="18" t="str">
        <f t="shared" si="133"/>
        <v>2.75 + 0</v>
      </c>
      <c r="H4249" s="27">
        <f>[1]!b_dq_pctchange($A4249,日期设置!$B$2,1)/100</f>
        <v>0</v>
      </c>
      <c r="I4249" s="26">
        <f>[1]!b_pq_pctchange(A4249,日期设置!$B$4,日期设置!$B$2,1)</f>
        <v>0</v>
      </c>
      <c r="J4249" s="26">
        <f>[1]!b_pq_pctchange(A4249,日期设置!$C$4,日期设置!$B$2,1)</f>
        <v>0</v>
      </c>
      <c r="K4249" s="52">
        <f>[1]!b_dq_amount($A4249,日期设置!B$2,2,10000)</f>
        <v>0</v>
      </c>
      <c r="L4249" s="26">
        <f>[1]!b_info_latestpar(A4249,日期设置!$B$2)</f>
        <v>100</v>
      </c>
      <c r="M4249" s="6">
        <f>[1]!b_info_outstandingbalance($A4249,日期设置!B$2)</f>
        <v>5</v>
      </c>
      <c r="N4249" s="7" t="str">
        <f>[1]!b_info_latestissurercreditrating2(A4249,日期设置!$B$2,"102","1")</f>
        <v>AA+</v>
      </c>
      <c r="O4249" s="8">
        <v>7</v>
      </c>
      <c r="P4249" s="9">
        <f>[1]!b_info_repurchasedate(A4249)</f>
        <v>0</v>
      </c>
      <c r="Q4249" s="8" t="s">
        <v>16475</v>
      </c>
      <c r="R4249" s="2" t="str">
        <f>IF((--IF(P4249=0,Q4249,P4249))&gt;(--日期设置!$B$2),IF(P4249=0,Q4249,P4249),Q4249)</f>
        <v>2023-12-24</v>
      </c>
      <c r="S4249" s="2" t="s">
        <v>17864</v>
      </c>
      <c r="T4249" s="8">
        <f>[1]!b_anal_ptmyear($A4249,日期设置!$B$2)</f>
        <v>2.7589041095890412</v>
      </c>
      <c r="U4249" s="8">
        <f>[1]!b_anal_termifexercise($A4249,日期设置!B$2)</f>
        <v>0</v>
      </c>
      <c r="V4249" s="10">
        <f>[1]!b_dq_dirtyprice(A4249,日期设置!$B$2)</f>
        <v>107.5638</v>
      </c>
      <c r="W4249" s="11">
        <f>IF(U4249=0,ROUNDUP((Q4249-日期设置!$B$2)/365,0),ROUNDUP((R4249-日期设置!$B$2)/365,0))</f>
        <v>3</v>
      </c>
      <c r="X4249" s="18">
        <f>_xlfn.IFNA(VLOOKUP(A4249,过往入选债券!A:D,4,0),2)</f>
        <v>2</v>
      </c>
      <c r="Y4249">
        <f>_xlfn.IFNA(VLOOKUP(C4249,[2]Sheet1!$A:$A,1,0),3)</f>
        <v>3</v>
      </c>
    </row>
    <row r="4250" spans="1:25" hidden="1" x14ac:dyDescent="0.2">
      <c r="A4250" s="28" t="s">
        <v>21828</v>
      </c>
      <c r="B4250" s="28" t="s">
        <v>22013</v>
      </c>
      <c r="C4250" s="39" t="s">
        <v>112</v>
      </c>
      <c r="D4250" s="26" t="str">
        <f>[1]!b_calc_yield(A4250,日期设置!$B$2,F4250,1,R4250,1,O4250,L4250,S4250,)</f>
        <v>Fetching...</v>
      </c>
      <c r="E4250" s="26">
        <f t="shared" si="132"/>
        <v>12.506168854422883</v>
      </c>
      <c r="F4250" s="18">
        <f>[1]!b_dq_cleanprice($A4250,日期设置!B$2)</f>
        <v>100.53</v>
      </c>
      <c r="G4250" s="18" t="str">
        <f t="shared" si="133"/>
        <v>2.71 + 0</v>
      </c>
      <c r="H4250" s="27">
        <f>[1]!b_dq_pctchange($A4250,日期设置!$B$2,1)/100</f>
        <v>0</v>
      </c>
      <c r="I4250" s="26">
        <f>[1]!b_pq_pctchange(A4250,日期设置!$B$4,日期设置!$B$2,1)</f>
        <v>0</v>
      </c>
      <c r="J4250" s="26">
        <f>[1]!b_pq_pctchange(A4250,日期设置!$C$4,日期设置!$B$2,1)</f>
        <v>0.1237977525180395</v>
      </c>
      <c r="K4250" s="52">
        <f>[1]!b_dq_amount($A4250,日期设置!B$2,2,10000)</f>
        <v>0</v>
      </c>
      <c r="L4250" s="26">
        <f>[1]!b_info_latestpar(A4250,日期设置!$B$2)</f>
        <v>100</v>
      </c>
      <c r="M4250" s="6">
        <f>[1]!b_info_outstandingbalance($A4250,日期设置!B$2)</f>
        <v>5</v>
      </c>
      <c r="N4250" s="7" t="str">
        <f>[1]!b_info_latestissurercreditrating2(A4250,日期设置!$B$2,"102","1")</f>
        <v>AA</v>
      </c>
      <c r="O4250" s="43">
        <v>4.8899999999999997</v>
      </c>
      <c r="P4250" s="9">
        <f>[1]!b_info_repurchasedate(A4250)</f>
        <v>0</v>
      </c>
      <c r="Q4250" s="31" t="s">
        <v>22168</v>
      </c>
      <c r="R4250" s="2" t="str">
        <f>IF((--IF(P4250=0,Q4250,P4250))&gt;(--日期设置!$B$2),IF(P4250=0,Q4250,P4250),Q4250)</f>
        <v>2023-12-08</v>
      </c>
      <c r="S4250" s="31" t="s">
        <v>22157</v>
      </c>
      <c r="T4250" s="8">
        <f>[1]!b_anal_ptmyear($A4250,日期设置!$B$2)</f>
        <v>2.7150684931506848</v>
      </c>
      <c r="U4250" s="8">
        <f>[1]!b_anal_termifexercise($A4250,日期设置!B$2)</f>
        <v>0</v>
      </c>
      <c r="V4250" s="10">
        <f>[1]!b_dq_dirtyprice(A4250,日期设置!$B$2)</f>
        <v>101.9233</v>
      </c>
      <c r="W4250" s="11">
        <f>IF(U4250=0,ROUNDUP((Q4250-日期设置!$B$2)/365,0),ROUNDUP((R4250-日期设置!$B$2)/365,0))</f>
        <v>3</v>
      </c>
      <c r="X4250" s="18">
        <f>_xlfn.IFNA(VLOOKUP(A4250,过往入选债券!A:D,4,0),2)</f>
        <v>2</v>
      </c>
      <c r="Y4250">
        <f>_xlfn.IFNA(VLOOKUP(C4250,[2]Sheet1!$A:$A,1,0),3)</f>
        <v>3</v>
      </c>
    </row>
    <row r="4251" spans="1:25" hidden="1" x14ac:dyDescent="0.2">
      <c r="A4251" s="28" t="s">
        <v>21896</v>
      </c>
      <c r="B4251" s="28" t="s">
        <v>22098</v>
      </c>
      <c r="C4251" s="39" t="s">
        <v>208</v>
      </c>
      <c r="D4251" s="26" t="str">
        <f>[1]!b_calc_yield(A4251,日期设置!$B$2,F4251,1,R4251,1,O4251,L4251,S4251,)</f>
        <v>Fetching...</v>
      </c>
      <c r="E4251" s="26">
        <f t="shared" si="132"/>
        <v>12.847852261779181</v>
      </c>
      <c r="F4251" s="18">
        <f>[1]!b_dq_cleanprice($A4251,日期设置!B$2)</f>
        <v>99.554599999999994</v>
      </c>
      <c r="G4251" s="18" t="str">
        <f t="shared" si="133"/>
        <v>4.77 + 2.77</v>
      </c>
      <c r="H4251" s="27">
        <f>[1]!b_dq_pctchange($A4251,日期设置!$B$2,1)/100</f>
        <v>0</v>
      </c>
      <c r="I4251" s="26">
        <f>[1]!b_pq_pctchange(A4251,日期设置!$B$4,日期设置!$B$2,1)</f>
        <v>0</v>
      </c>
      <c r="J4251" s="26">
        <f>[1]!b_pq_pctchange(A4251,日期设置!$C$4,日期设置!$B$2,1)</f>
        <v>0</v>
      </c>
      <c r="K4251" s="52">
        <f>[1]!b_dq_amount($A4251,日期设置!B$2,2,10000)</f>
        <v>0</v>
      </c>
      <c r="L4251" s="26">
        <f>[1]!b_info_latestpar(A4251,日期设置!$B$2)</f>
        <v>100</v>
      </c>
      <c r="M4251" s="6">
        <f>[1]!b_info_outstandingbalance($A4251,日期设置!B$2)</f>
        <v>5</v>
      </c>
      <c r="N4251" s="7" t="str">
        <f>[1]!b_info_latestissurercreditrating2(A4251,日期设置!$B$2,"102","1")</f>
        <v>AA</v>
      </c>
      <c r="O4251" s="43">
        <v>4.5</v>
      </c>
      <c r="P4251" s="9" t="str">
        <f>[1]!b_info_repurchasedate(A4251)</f>
        <v>2023-12-29</v>
      </c>
      <c r="Q4251" s="31" t="s">
        <v>16472</v>
      </c>
      <c r="R4251" s="2" t="str">
        <f>IF((--IF(P4251=0,Q4251,P4251))&gt;(--日期设置!$B$2),IF(P4251=0,Q4251,P4251),Q4251)</f>
        <v>2023-12-29</v>
      </c>
      <c r="S4251" s="31" t="s">
        <v>16701</v>
      </c>
      <c r="T4251" s="8">
        <f>[1]!b_anal_ptmyear($A4251,日期设置!$B$2)</f>
        <v>4.7726027397260271</v>
      </c>
      <c r="U4251" s="8">
        <f>[1]!b_anal_termifexercise($A4251,日期设置!B$2)</f>
        <v>2.7726027397260276</v>
      </c>
      <c r="V4251" s="10">
        <f>[1]!b_dq_dirtyprice(A4251,日期设置!$B$2)</f>
        <v>100.5779</v>
      </c>
      <c r="W4251" s="11">
        <f>IF(U4251=0,ROUNDUP((Q4251-日期设置!$B$2)/365,0),ROUNDUP((R4251-日期设置!$B$2)/365,0))</f>
        <v>3</v>
      </c>
      <c r="X4251" s="18">
        <f>_xlfn.IFNA(VLOOKUP(A4251,过往入选债券!A:D,4,0),2)</f>
        <v>2</v>
      </c>
      <c r="Y4251">
        <f>_xlfn.IFNA(VLOOKUP(C4251,[2]Sheet1!$A:$A,1,0),3)</f>
        <v>3</v>
      </c>
    </row>
    <row r="4252" spans="1:25" hidden="1" x14ac:dyDescent="0.2">
      <c r="A4252" s="21" t="s">
        <v>6216</v>
      </c>
      <c r="B4252" s="21" t="s">
        <v>6217</v>
      </c>
      <c r="C4252" s="37" t="s">
        <v>3578</v>
      </c>
      <c r="D4252" s="26" t="str">
        <f>[1]!b_calc_yield(A4252,日期设置!$B$2,F4252,1,R4252,1,O4252,L4252,S4252,)</f>
        <v>Fetching...</v>
      </c>
      <c r="E4252" s="26">
        <f t="shared" si="132"/>
        <v>8.2547545017504156</v>
      </c>
      <c r="F4252" s="18">
        <f>[1]!b_dq_cleanprice($A4252,日期设置!B$2)</f>
        <v>104.77200000000001</v>
      </c>
      <c r="G4252" s="18" t="str">
        <f t="shared" si="133"/>
        <v>1.80 + 0</v>
      </c>
      <c r="H4252" s="27">
        <f>[1]!b_dq_pctchange($A4252,日期设置!$B$2,1)/100</f>
        <v>0</v>
      </c>
      <c r="I4252" s="26">
        <f>[1]!b_pq_pctchange(A4252,日期设置!$B$4,日期设置!$B$2,1)</f>
        <v>0</v>
      </c>
      <c r="J4252" s="26">
        <f>[1]!b_pq_pctchange(A4252,日期设置!$C$4,日期设置!$B$2,1)</f>
        <v>-1.0278660231758683</v>
      </c>
      <c r="K4252" s="52">
        <f>[1]!b_dq_amount($A4252,日期设置!B$2,2,10000)</f>
        <v>0</v>
      </c>
      <c r="L4252" s="26">
        <f>[1]!b_info_latestpar(A4252,日期设置!$B$2)</f>
        <v>100</v>
      </c>
      <c r="M4252" s="6">
        <f>[1]!b_info_outstandingbalance($A4252,日期设置!B$2)</f>
        <v>5</v>
      </c>
      <c r="N4252" s="7" t="str">
        <f>[1]!b_info_latestissurercreditrating2(A4252,日期设置!$B$2,"102","1")</f>
        <v>AA+</v>
      </c>
      <c r="O4252" s="8">
        <v>7.5</v>
      </c>
      <c r="P4252" s="9">
        <f>[1]!b_info_repurchasedate(A4252)</f>
        <v>0</v>
      </c>
      <c r="Q4252" s="8" t="s">
        <v>16015</v>
      </c>
      <c r="R4252" s="2" t="str">
        <f>IF((--IF(P4252=0,Q4252,P4252))&gt;(--日期设置!$B$2),IF(P4252=0,Q4252,P4252),Q4252)</f>
        <v>2023-01-10</v>
      </c>
      <c r="S4252" s="2" t="s">
        <v>18365</v>
      </c>
      <c r="T4252" s="8">
        <f>[1]!b_anal_ptmyear($A4252,日期设置!$B$2)</f>
        <v>1.8054794520547945</v>
      </c>
      <c r="U4252" s="8">
        <f>[1]!b_anal_termifexercise($A4252,日期设置!B$2)</f>
        <v>0</v>
      </c>
      <c r="V4252" s="10">
        <f>[1]!b_dq_dirtyprice(A4252,日期设置!$B$2)</f>
        <v>106.23090000000001</v>
      </c>
      <c r="W4252" s="11">
        <f>IF(U4252=0,ROUNDUP((Q4252-日期设置!$B$2)/365,0),ROUNDUP((R4252-日期设置!$B$2)/365,0))</f>
        <v>2</v>
      </c>
      <c r="X4252" s="18">
        <f>_xlfn.IFNA(VLOOKUP(A4252,过往入选债券!A:D,4,0),2)</f>
        <v>2</v>
      </c>
      <c r="Y4252">
        <f>_xlfn.IFNA(VLOOKUP(C4252,[2]Sheet1!$A:$A,1,0),3)</f>
        <v>3</v>
      </c>
    </row>
    <row r="4253" spans="1:25" hidden="1" x14ac:dyDescent="0.2">
      <c r="A4253" s="28" t="s">
        <v>19707</v>
      </c>
      <c r="B4253" s="28" t="s">
        <v>19708</v>
      </c>
      <c r="C4253" s="38" t="s">
        <v>7296</v>
      </c>
      <c r="D4253" s="26" t="str">
        <f>[1]!b_calc_yield(A4253,日期设置!$B$2,F4253,1,R4253,1,O4253,L4253,S4253,)</f>
        <v>Fetching...</v>
      </c>
      <c r="E4253" s="26">
        <f t="shared" si="132"/>
        <v>20.196809338981602</v>
      </c>
      <c r="F4253" s="18">
        <f>[1]!b_dq_cleanprice($A4253,日期设置!B$2)</f>
        <v>98.896799999999999</v>
      </c>
      <c r="G4253" s="18" t="str">
        <f t="shared" si="133"/>
        <v>4.41 + 0</v>
      </c>
      <c r="H4253" s="27">
        <f>[1]!b_dq_pctchange($A4253,日期设置!$B$2,1)/100</f>
        <v>0</v>
      </c>
      <c r="I4253" s="26">
        <f>[1]!b_pq_pctchange(A4253,日期设置!$B$4,日期设置!$B$2,1)</f>
        <v>0</v>
      </c>
      <c r="J4253" s="26">
        <f>[1]!b_pq_pctchange(A4253,日期设置!$C$4,日期设置!$B$2,1)</f>
        <v>0</v>
      </c>
      <c r="K4253" s="52">
        <f>[1]!b_dq_amount($A4253,日期设置!B$2,2,10000)</f>
        <v>0</v>
      </c>
      <c r="L4253" s="26">
        <f>[1]!b_info_latestpar(A4253,日期设置!$B$2)</f>
        <v>100</v>
      </c>
      <c r="M4253" s="6">
        <f>[1]!b_info_outstandingbalance($A4253,日期设置!B$2)</f>
        <v>10</v>
      </c>
      <c r="N4253" s="7" t="str">
        <f>[1]!b_info_latestissurercreditrating2(A4253,日期设置!$B$2,"102","1")</f>
        <v>AA+</v>
      </c>
      <c r="O4253" s="8">
        <v>4.3899999999999997</v>
      </c>
      <c r="P4253" s="9">
        <f>[1]!b_info_repurchasedate(A4253)</f>
        <v>0</v>
      </c>
      <c r="Q4253" s="8" t="s">
        <v>17723</v>
      </c>
      <c r="R4253" s="2" t="str">
        <f>IF((--IF(P4253=0,Q4253,P4253))&gt;(--日期设置!$B$2),IF(P4253=0,Q4253,P4253),Q4253)</f>
        <v>2025-08-21</v>
      </c>
      <c r="S4253" s="31" t="s">
        <v>19109</v>
      </c>
      <c r="T4253" s="8">
        <f>[1]!b_anal_ptmyear($A4253,日期设置!$B$2)</f>
        <v>4.4164383561643836</v>
      </c>
      <c r="U4253" s="8">
        <f>[1]!b_anal_termifexercise($A4253,日期设置!B$2)</f>
        <v>0</v>
      </c>
      <c r="V4253" s="10">
        <f>[1]!b_dq_dirtyprice(A4253,日期设置!$B$2)</f>
        <v>101.4586</v>
      </c>
      <c r="W4253" s="11">
        <f>IF(U4253=0,ROUNDUP((Q4253-日期设置!$B$2)/365,0),ROUNDUP((R4253-日期设置!$B$2)/365,0))</f>
        <v>5</v>
      </c>
      <c r="X4253" s="18">
        <f>_xlfn.IFNA(VLOOKUP(A4253,过往入选债券!A:D,4,0),2)</f>
        <v>2</v>
      </c>
      <c r="Y4253">
        <f>_xlfn.IFNA(VLOOKUP(C4253,[2]Sheet1!$A:$A,1,0),3)</f>
        <v>3</v>
      </c>
    </row>
    <row r="4254" spans="1:25" hidden="1" x14ac:dyDescent="0.2">
      <c r="A4254" s="21" t="s">
        <v>21224</v>
      </c>
      <c r="B4254" s="21" t="s">
        <v>21225</v>
      </c>
      <c r="C4254" s="37" t="s">
        <v>21285</v>
      </c>
      <c r="D4254" s="26" t="str">
        <f>[1]!b_calc_yield(A4254,日期设置!$B$2,F4254,1,R4254,1,O4254,L4254,S4254,)</f>
        <v>Fetching...</v>
      </c>
      <c r="E4254" s="26">
        <f t="shared" si="132"/>
        <v>11.848599539862104</v>
      </c>
      <c r="F4254" s="18">
        <f>[1]!b_dq_cleanprice($A4254,日期设置!B$2)</f>
        <v>100.0556</v>
      </c>
      <c r="G4254" s="18" t="str">
        <f t="shared" si="133"/>
        <v>2.58 + 2.58</v>
      </c>
      <c r="H4254" s="27">
        <f>[1]!b_dq_pctchange($A4254,日期设置!$B$2,1)/100</f>
        <v>0</v>
      </c>
      <c r="I4254" s="26">
        <f>[1]!b_pq_pctchange(A4254,日期设置!$B$4,日期设置!$B$2,1)</f>
        <v>0</v>
      </c>
      <c r="J4254" s="26">
        <f>[1]!b_pq_pctchange(A4254,日期设置!$C$4,日期设置!$B$2,1)</f>
        <v>-6.0030544659834165E-2</v>
      </c>
      <c r="K4254" s="52">
        <f>[1]!b_dq_amount($A4254,日期设置!B$2,2,10000)</f>
        <v>0</v>
      </c>
      <c r="L4254" s="26">
        <f>[1]!b_info_latestpar(A4254,日期设置!$B$2)</f>
        <v>100</v>
      </c>
      <c r="M4254" s="6">
        <f>[1]!b_info_outstandingbalance($A4254,日期设置!B$2)</f>
        <v>15</v>
      </c>
      <c r="N4254" s="7" t="str">
        <f>[1]!b_info_latestissurercreditrating2(A4254,日期设置!$B$2,"102","1")</f>
        <v>AAA</v>
      </c>
      <c r="O4254" s="8">
        <v>4.7</v>
      </c>
      <c r="P4254" s="9">
        <f>[1]!b_info_repurchasedate(A4254)</f>
        <v>0</v>
      </c>
      <c r="Q4254" s="8" t="s">
        <v>17688</v>
      </c>
      <c r="R4254" s="2" t="str">
        <f>IF((--IF(P4254=0,Q4254,P4254))&gt;(--日期设置!$B$2),IF(P4254=0,Q4254,P4254),Q4254)</f>
        <v>2023-10-21</v>
      </c>
      <c r="S4254" s="47" t="s">
        <v>16150</v>
      </c>
      <c r="T4254" s="8">
        <f>[1]!b_anal_ptmyear($A4254,日期设置!$B$2)</f>
        <v>2.5835616438356164</v>
      </c>
      <c r="U4254" s="8">
        <f>[1]!b_anal_termifexercise($A4254,日期设置!B$2)</f>
        <v>2.5835616438356164</v>
      </c>
      <c r="V4254" s="10">
        <f>[1]!b_dq_dirtyprice(A4254,日期设置!$B$2)</f>
        <v>102.0129</v>
      </c>
      <c r="W4254" s="11">
        <f>IF(U4254=0,ROUNDUP((Q4254-日期设置!$B$2)/365,0),ROUNDUP((R4254-日期设置!$B$2)/365,0))</f>
        <v>3</v>
      </c>
      <c r="X4254" s="18">
        <f>_xlfn.IFNA(VLOOKUP(A4254,过往入选债券!A:D,4,0),2)</f>
        <v>2</v>
      </c>
      <c r="Y4254" s="45">
        <f>_xlfn.IFNA(VLOOKUP(C4254,[2]Sheet1!$A:$A,1,0),3)</f>
        <v>3</v>
      </c>
    </row>
    <row r="4255" spans="1:25" hidden="1" x14ac:dyDescent="0.2">
      <c r="A4255" s="21" t="s">
        <v>14211</v>
      </c>
      <c r="B4255" s="21" t="s">
        <v>14212</v>
      </c>
      <c r="C4255" s="37" t="s">
        <v>4794</v>
      </c>
      <c r="D4255" s="26" t="str">
        <f>[1]!b_calc_yield(A4255,日期设置!$B$2,F4255,1,R4255,1,O4255,L4255,S4255,)</f>
        <v>Fetching...</v>
      </c>
      <c r="E4255" s="26">
        <f t="shared" si="132"/>
        <v>22.162824301744077</v>
      </c>
      <c r="F4255" s="18">
        <f>[1]!b_dq_cleanprice($A4255,日期设置!B$2)</f>
        <v>82.080200000000005</v>
      </c>
      <c r="G4255" s="18" t="str">
        <f t="shared" si="133"/>
        <v>3.55 + 0</v>
      </c>
      <c r="H4255" s="27">
        <f>[1]!b_dq_pctchange($A4255,日期设置!$B$2,1)/100</f>
        <v>0</v>
      </c>
      <c r="I4255" s="26">
        <f>[1]!b_pq_pctchange(A4255,日期设置!$B$4,日期设置!$B$2,1)</f>
        <v>0</v>
      </c>
      <c r="J4255" s="26">
        <f>[1]!b_pq_pctchange(A4255,日期设置!$C$4,日期设置!$B$2,1)</f>
        <v>0</v>
      </c>
      <c r="K4255" s="52">
        <f>[1]!b_dq_amount($A4255,日期设置!B$2,2,10000)</f>
        <v>0</v>
      </c>
      <c r="L4255" s="26">
        <f>[1]!b_info_latestpar(A4255,日期设置!$B$2)</f>
        <v>80</v>
      </c>
      <c r="M4255" s="6">
        <f>[1]!b_info_outstandingbalance($A4255,日期设置!B$2)</f>
        <v>2.4</v>
      </c>
      <c r="N4255" s="7" t="str">
        <f>[1]!b_info_latestissurercreditrating2(A4255,日期设置!$B$2,"102","1")</f>
        <v>AA</v>
      </c>
      <c r="O4255" s="8">
        <v>5.68</v>
      </c>
      <c r="P4255" s="9">
        <f>[1]!b_info_repurchasedate(A4255)</f>
        <v>0</v>
      </c>
      <c r="Q4255" s="8" t="s">
        <v>17617</v>
      </c>
      <c r="R4255" s="2" t="str">
        <f>IF((--IF(P4255=0,Q4255,P4255))&gt;(--日期设置!$B$2),IF(P4255=0,Q4255,P4255),Q4255)</f>
        <v>2024-10-12</v>
      </c>
      <c r="S4255" s="2" t="s">
        <v>18760</v>
      </c>
      <c r="T4255" s="8">
        <f>[1]!b_anal_ptmyear($A4255,日期设置!$B$2)</f>
        <v>3.558904109589041</v>
      </c>
      <c r="U4255" s="8">
        <f>[1]!b_anal_termifexercise($A4255,日期设置!B$2)</f>
        <v>0</v>
      </c>
      <c r="V4255" s="10">
        <f>[1]!b_dq_dirtyprice(A4255,日期设置!$B$2)</f>
        <v>84.084500000000006</v>
      </c>
      <c r="W4255" s="11">
        <f>IF(U4255=0,ROUNDUP((Q4255-日期设置!$B$2)/365,0),ROUNDUP((R4255-日期设置!$B$2)/365,0))</f>
        <v>4</v>
      </c>
      <c r="X4255" s="18">
        <f>_xlfn.IFNA(VLOOKUP(A4255,过往入选债券!A:D,4,0),2)</f>
        <v>2</v>
      </c>
      <c r="Y4255">
        <f>_xlfn.IFNA(VLOOKUP(C4255,[2]Sheet1!$A:$A,1,0),3)</f>
        <v>3</v>
      </c>
    </row>
    <row r="4256" spans="1:25" hidden="1" x14ac:dyDescent="0.2">
      <c r="A4256" s="28" t="s">
        <v>22282</v>
      </c>
      <c r="B4256" s="28" t="s">
        <v>22283</v>
      </c>
      <c r="C4256" s="39" t="s">
        <v>6301</v>
      </c>
      <c r="D4256" s="26">
        <f>[1]!b_calc_yield(A4256,日期设置!$B$2,F4256,1,R4256,1,O4256,L4256,S4256,)</f>
        <v>4.664062025429847</v>
      </c>
      <c r="E4256" s="26">
        <f t="shared" si="132"/>
        <v>13.422363898669731</v>
      </c>
      <c r="F4256" s="18">
        <f>[1]!b_dq_cleanprice($A4256,日期设置!B$2)</f>
        <v>99.3857</v>
      </c>
      <c r="G4256" s="18" t="str">
        <f t="shared" si="133"/>
        <v>2.88 + 0</v>
      </c>
      <c r="H4256" s="27">
        <f>[1]!b_dq_pctchange($A4256,日期设置!$B$2,1)/100</f>
        <v>0</v>
      </c>
      <c r="I4256" s="26">
        <f>[1]!b_pq_pctchange(A4256,日期设置!$B$4,日期设置!$B$2,1)</f>
        <v>0</v>
      </c>
      <c r="J4256" s="26">
        <f>[1]!b_pq_pctchange(A4256,日期设置!$C$4,日期设置!$B$2,1)</f>
        <v>-0.61430000000000007</v>
      </c>
      <c r="K4256" s="52">
        <f>[1]!b_dq_amount($A4256,日期设置!B$2,2,10000)</f>
        <v>0</v>
      </c>
      <c r="L4256" s="26">
        <f>[1]!b_info_latestpar(A4256,日期设置!$B$2)</f>
        <v>100</v>
      </c>
      <c r="M4256" s="6">
        <f>[1]!b_info_outstandingbalance($A4256,日期设置!B$2)</f>
        <v>9.5</v>
      </c>
      <c r="N4256" s="7" t="str">
        <f>[1]!b_info_latestissurercreditrating2(A4256,日期设置!$B$2,"102","1")</f>
        <v>AA+</v>
      </c>
      <c r="O4256" s="43">
        <v>4.43</v>
      </c>
      <c r="P4256" s="9">
        <f>[1]!b_info_repurchasedate(A4256)</f>
        <v>0</v>
      </c>
      <c r="Q4256" s="31" t="s">
        <v>23426</v>
      </c>
      <c r="R4256" s="2" t="str">
        <f>IF((--IF(P4256=0,Q4256,P4256))&gt;(--日期设置!$B$2),IF(P4256=0,Q4256,P4256),Q4256)</f>
        <v>2024-02-09</v>
      </c>
      <c r="S4256" s="2" t="s">
        <v>23083</v>
      </c>
      <c r="T4256" s="8">
        <f>[1]!b_anal_ptmyear($A4256,日期设置!$B$2)</f>
        <v>2.8876712328767122</v>
      </c>
      <c r="U4256" s="8">
        <f>[1]!b_anal_termifexercise($A4256,日期设置!B$2)</f>
        <v>0</v>
      </c>
      <c r="V4256" s="10">
        <f>[1]!b_dq_dirtyprice(A4256,日期设置!$B$2)</f>
        <v>99.883300000000006</v>
      </c>
      <c r="W4256" s="11">
        <f>IF(U4256=0,ROUNDUP((Q4256-日期设置!$B$2)/365,0),ROUNDUP((R4256-日期设置!$B$2)/365,0))</f>
        <v>3</v>
      </c>
      <c r="X4256" s="18">
        <f>_xlfn.IFNA(VLOOKUP(A4256,过往入选债券!A:D,4,0),2)</f>
        <v>2</v>
      </c>
      <c r="Y4256">
        <f>_xlfn.IFNA(VLOOKUP(C4256,[2]Sheet1!$A:$A,1,0),3)</f>
        <v>3</v>
      </c>
    </row>
    <row r="4257" spans="1:25" hidden="1" x14ac:dyDescent="0.2">
      <c r="A4257" s="21" t="s">
        <v>11027</v>
      </c>
      <c r="B4257" s="21" t="s">
        <v>11028</v>
      </c>
      <c r="C4257" s="37" t="s">
        <v>2740</v>
      </c>
      <c r="D4257" s="26" t="str">
        <f>[1]!b_calc_yield(A4257,日期设置!$B$2,F4257,1,R4257,1,O4257,L4257,S4257,)</f>
        <v>Fetching...</v>
      </c>
      <c r="E4257" s="26">
        <f t="shared" si="132"/>
        <v>9.8976436793429592</v>
      </c>
      <c r="F4257" s="18">
        <f>[1]!b_dq_cleanprice($A4257,日期设置!B$2)</f>
        <v>98.781199999999998</v>
      </c>
      <c r="G4257" s="18" t="str">
        <f t="shared" si="133"/>
        <v>2.18 + 0</v>
      </c>
      <c r="H4257" s="27">
        <f>[1]!b_dq_pctchange($A4257,日期设置!$B$2,1)/100</f>
        <v>0</v>
      </c>
      <c r="I4257" s="26">
        <f>[1]!b_pq_pctchange(A4257,日期设置!$B$4,日期设置!$B$2,1)</f>
        <v>0.26217255074707635</v>
      </c>
      <c r="J4257" s="26">
        <f>[1]!b_pq_pctchange(A4257,日期设置!$C$4,日期设置!$B$2,1)</f>
        <v>0.18275676717274597</v>
      </c>
      <c r="K4257" s="52">
        <f>[1]!b_dq_amount($A4257,日期设置!B$2,2,10000)</f>
        <v>0</v>
      </c>
      <c r="L4257" s="26">
        <f>[1]!b_info_latestpar(A4257,日期设置!$B$2)</f>
        <v>100</v>
      </c>
      <c r="M4257" s="6">
        <f>[1]!b_info_outstandingbalance($A4257,日期设置!B$2)</f>
        <v>3</v>
      </c>
      <c r="N4257" s="7" t="str">
        <f>[1]!b_info_latestissurercreditrating2(A4257,日期设置!$B$2,"102","1")</f>
        <v>AA</v>
      </c>
      <c r="O4257" s="8">
        <v>4.07</v>
      </c>
      <c r="P4257" s="9">
        <f>[1]!b_info_repurchasedate(A4257)</f>
        <v>0</v>
      </c>
      <c r="Q4257" s="8" t="s">
        <v>16356</v>
      </c>
      <c r="R4257" s="2" t="str">
        <f>IF((--IF(P4257=0,Q4257,P4257))&gt;(--日期设置!$B$2),IF(P4257=0,Q4257,P4257),Q4257)</f>
        <v>2023-05-28</v>
      </c>
      <c r="S4257" s="2" t="s">
        <v>18135</v>
      </c>
      <c r="T4257" s="8">
        <f>[1]!b_anal_ptmyear($A4257,日期设置!$B$2)</f>
        <v>2.1835616438356165</v>
      </c>
      <c r="U4257" s="8">
        <f>[1]!b_anal_termifexercise($A4257,日期设置!B$2)</f>
        <v>0</v>
      </c>
      <c r="V4257" s="10">
        <f>[1]!b_dq_dirtyprice(A4257,日期设置!$B$2)</f>
        <v>102.1041</v>
      </c>
      <c r="W4257" s="11">
        <f>IF(U4257=0,ROUNDUP((Q4257-日期设置!$B$2)/365,0),ROUNDUP((R4257-日期设置!$B$2)/365,0))</f>
        <v>3</v>
      </c>
      <c r="X4257" s="18">
        <f>_xlfn.IFNA(VLOOKUP(A4257,过往入选债券!A:D,4,0),2)</f>
        <v>2</v>
      </c>
      <c r="Y4257">
        <f>_xlfn.IFNA(VLOOKUP(C4257,[2]Sheet1!$A:$A,1,0),3)</f>
        <v>3</v>
      </c>
    </row>
    <row r="4258" spans="1:25" hidden="1" x14ac:dyDescent="0.2">
      <c r="A4258" s="21" t="s">
        <v>9022</v>
      </c>
      <c r="B4258" s="21" t="s">
        <v>9023</v>
      </c>
      <c r="C4258" s="37" t="s">
        <v>1786</v>
      </c>
      <c r="D4258" s="26" t="str">
        <f>[1]!b_calc_yield(A4258,日期设置!$B$2,F4258,1,R4258,1,O4258,L4258,S4258,)</f>
        <v>Fetching...</v>
      </c>
      <c r="E4258" s="26">
        <f t="shared" si="132"/>
        <v>15.687842493618099</v>
      </c>
      <c r="F4258" s="18">
        <f>[1]!b_dq_cleanprice($A4258,日期设置!B$2)</f>
        <v>97.838499999999996</v>
      </c>
      <c r="G4258" s="18" t="str">
        <f t="shared" si="133"/>
        <v>3.41 + 0</v>
      </c>
      <c r="H4258" s="27">
        <f>[1]!b_dq_pctchange($A4258,日期设置!$B$2,1)/100</f>
        <v>0</v>
      </c>
      <c r="I4258" s="26">
        <f>[1]!b_pq_pctchange(A4258,日期设置!$B$4,日期设置!$B$2,1)</f>
        <v>-0.33341550723368846</v>
      </c>
      <c r="J4258" s="26">
        <f>[1]!b_pq_pctchange(A4258,日期设置!$C$4,日期设置!$B$2,1)</f>
        <v>-1.0150563830282431</v>
      </c>
      <c r="K4258" s="52">
        <f>[1]!b_dq_amount($A4258,日期设置!B$2,2,10000)</f>
        <v>0</v>
      </c>
      <c r="L4258" s="26">
        <f>[1]!b_info_latestpar(A4258,日期设置!$B$2)</f>
        <v>100</v>
      </c>
      <c r="M4258" s="6">
        <f>[1]!b_info_outstandingbalance($A4258,日期设置!B$2)</f>
        <v>30</v>
      </c>
      <c r="N4258" s="7" t="str">
        <f>[1]!b_info_latestissurercreditrating2(A4258,日期设置!$B$2,"102","1")</f>
        <v>AAA</v>
      </c>
      <c r="O4258" s="8">
        <v>3.97</v>
      </c>
      <c r="P4258" s="9">
        <f>[1]!b_info_repurchasedate(A4258)</f>
        <v>0</v>
      </c>
      <c r="Q4258" s="8" t="s">
        <v>16432</v>
      </c>
      <c r="R4258" s="2" t="str">
        <f>IF((--IF(P4258=0,Q4258,P4258))&gt;(--日期设置!$B$2),IF(P4258=0,Q4258,P4258),Q4258)</f>
        <v>2024-08-20</v>
      </c>
      <c r="S4258" s="2" t="s">
        <v>18201</v>
      </c>
      <c r="T4258" s="8">
        <f>[1]!b_anal_ptmyear($A4258,日期设置!$B$2)</f>
        <v>3.4136986301369863</v>
      </c>
      <c r="U4258" s="8">
        <f>[1]!b_anal_termifexercise($A4258,日期设置!B$2)</f>
        <v>0</v>
      </c>
      <c r="V4258" s="10">
        <f>[1]!b_dq_dirtyprice(A4258,日期设置!$B$2)</f>
        <v>100.1661</v>
      </c>
      <c r="W4258" s="11">
        <f>IF(U4258=0,ROUNDUP((Q4258-日期设置!$B$2)/365,0),ROUNDUP((R4258-日期设置!$B$2)/365,0))</f>
        <v>4</v>
      </c>
      <c r="X4258" s="18">
        <f>_xlfn.IFNA(VLOOKUP(A4258,过往入选债券!A:D,4,0),2)</f>
        <v>2</v>
      </c>
      <c r="Y4258" t="str">
        <f>_xlfn.IFNA(VLOOKUP(C4258,[2]Sheet1!$A:$A,1,0),3)</f>
        <v>陕西煤业化工集团有限责任公司</v>
      </c>
    </row>
    <row r="4259" spans="1:25" hidden="1" x14ac:dyDescent="0.2">
      <c r="A4259" s="21" t="s">
        <v>15421</v>
      </c>
      <c r="B4259" s="21" t="s">
        <v>15422</v>
      </c>
      <c r="C4259" s="37" t="s">
        <v>15423</v>
      </c>
      <c r="D4259" s="26" t="str">
        <f>[1]!b_calc_yield(A4259,日期设置!$B$2,F4259,1,R4259,1,O4259,L4259,S4259,)</f>
        <v>Fetching...</v>
      </c>
      <c r="E4259" s="26">
        <f t="shared" si="132"/>
        <v>24.652757886437637</v>
      </c>
      <c r="F4259" s="18">
        <f>[1]!b_dq_cleanprice($A4259,日期设置!B$2)</f>
        <v>100.2946</v>
      </c>
      <c r="G4259" s="18" t="str">
        <f t="shared" si="133"/>
        <v>5.43 + 0</v>
      </c>
      <c r="H4259" s="27">
        <f>[1]!b_dq_pctchange($A4259,日期设置!$B$2,1)/100</f>
        <v>0</v>
      </c>
      <c r="I4259" s="26">
        <f>[1]!b_pq_pctchange(A4259,日期设置!$B$4,日期设置!$B$2,1)</f>
        <v>0</v>
      </c>
      <c r="J4259" s="26">
        <f>[1]!b_pq_pctchange(A4259,日期设置!$C$4,日期设置!$B$2,1)</f>
        <v>0</v>
      </c>
      <c r="K4259" s="52">
        <f>[1]!b_dq_amount($A4259,日期设置!B$2,2,10000)</f>
        <v>0</v>
      </c>
      <c r="L4259" s="26">
        <f>[1]!b_info_latestpar(A4259,日期设置!$B$2)</f>
        <v>100</v>
      </c>
      <c r="M4259" s="6">
        <f>[1]!b_info_outstandingbalance($A4259,日期设置!B$2)</f>
        <v>7.5</v>
      </c>
      <c r="N4259" s="7" t="str">
        <f>[1]!b_info_latestissurercreditrating2(A4259,日期设置!$B$2,"102","1")</f>
        <v>AA</v>
      </c>
      <c r="O4259" s="8">
        <v>4.7300000000000004</v>
      </c>
      <c r="P4259" s="9">
        <f>[1]!b_info_repurchasedate(A4259)</f>
        <v>0</v>
      </c>
      <c r="Q4259" s="8" t="s">
        <v>16241</v>
      </c>
      <c r="R4259" s="2" t="str">
        <f>IF((--IF(P4259=0,Q4259,P4259))&gt;(--日期设置!$B$2),IF(P4259=0,Q4259,P4259),Q4259)</f>
        <v>2026-08-26</v>
      </c>
      <c r="S4259" s="2" t="s">
        <v>18027</v>
      </c>
      <c r="T4259" s="8">
        <f>[1]!b_anal_ptmyear($A4259,日期设置!$B$2)</f>
        <v>5.4301369863013695</v>
      </c>
      <c r="U4259" s="8">
        <f>[1]!b_anal_termifexercise($A4259,日期设置!B$2)</f>
        <v>0</v>
      </c>
      <c r="V4259" s="10">
        <f>[1]!b_dq_dirtyprice(A4259,日期设置!$B$2)</f>
        <v>102.9901</v>
      </c>
      <c r="W4259" s="11">
        <f>IF(U4259=0,ROUNDUP((Q4259-日期设置!$B$2)/365,0),ROUNDUP((R4259-日期设置!$B$2)/365,0))</f>
        <v>6</v>
      </c>
      <c r="X4259" s="18">
        <f>_xlfn.IFNA(VLOOKUP(A4259,过往入选债券!A:D,4,0),2)</f>
        <v>2</v>
      </c>
      <c r="Y4259">
        <f>_xlfn.IFNA(VLOOKUP(C4259,[2]Sheet1!$A:$A,1,0),3)</f>
        <v>3</v>
      </c>
    </row>
    <row r="4260" spans="1:25" hidden="1" x14ac:dyDescent="0.2">
      <c r="A4260" s="21" t="s">
        <v>14178</v>
      </c>
      <c r="B4260" s="21" t="s">
        <v>14179</v>
      </c>
      <c r="C4260" s="37" t="s">
        <v>274</v>
      </c>
      <c r="D4260" s="26" t="str">
        <f>[1]!b_calc_yield(A4260,日期设置!$B$2,F4260,1,R4260,1,O4260,L4260,S4260,)</f>
        <v>Fetching...</v>
      </c>
      <c r="E4260" s="26">
        <f t="shared" si="132"/>
        <v>21.912889430723958</v>
      </c>
      <c r="F4260" s="18">
        <f>[1]!b_dq_cleanprice($A4260,日期设置!B$2)</f>
        <v>81.809600000000003</v>
      </c>
      <c r="G4260" s="18" t="str">
        <f t="shared" si="133"/>
        <v>3.51 + 0</v>
      </c>
      <c r="H4260" s="27">
        <f>[1]!b_dq_pctchange($A4260,日期设置!$B$2,1)/100</f>
        <v>0</v>
      </c>
      <c r="I4260" s="26">
        <f>[1]!b_pq_pctchange(A4260,日期设置!$B$4,日期设置!$B$2,1)</f>
        <v>0</v>
      </c>
      <c r="J4260" s="26">
        <f>[1]!b_pq_pctchange(A4260,日期设置!$C$4,日期设置!$B$2,1)</f>
        <v>0</v>
      </c>
      <c r="K4260" s="52">
        <f>[1]!b_dq_amount($A4260,日期设置!B$2,2,10000)</f>
        <v>0</v>
      </c>
      <c r="L4260" s="26">
        <f>[1]!b_info_latestpar(A4260,日期设置!$B$2)</f>
        <v>80</v>
      </c>
      <c r="M4260" s="6">
        <f>[1]!b_info_outstandingbalance($A4260,日期设置!B$2)</f>
        <v>8</v>
      </c>
      <c r="N4260" s="7" t="str">
        <f>[1]!b_info_latestissurercreditrating2(A4260,日期设置!$B$2,"102","1")</f>
        <v>AA</v>
      </c>
      <c r="O4260" s="8">
        <v>5.6</v>
      </c>
      <c r="P4260" s="9">
        <f>[1]!b_info_repurchasedate(A4260)</f>
        <v>0</v>
      </c>
      <c r="Q4260" s="8" t="s">
        <v>16243</v>
      </c>
      <c r="R4260" s="2" t="str">
        <f>IF((--IF(P4260=0,Q4260,P4260))&gt;(--日期设置!$B$2),IF(P4260=0,Q4260,P4260),Q4260)</f>
        <v>2024-09-25</v>
      </c>
      <c r="S4260" s="2" t="s">
        <v>18344</v>
      </c>
      <c r="T4260" s="8">
        <f>[1]!b_anal_ptmyear($A4260,日期设置!$B$2)</f>
        <v>3.5123287671232877</v>
      </c>
      <c r="U4260" s="8">
        <f>[1]!b_anal_termifexercise($A4260,日期设置!B$2)</f>
        <v>0</v>
      </c>
      <c r="V4260" s="10">
        <f>[1]!b_dq_dirtyprice(A4260,日期设置!$B$2)</f>
        <v>83.994399999999999</v>
      </c>
      <c r="W4260" s="11">
        <f>IF(U4260=0,ROUNDUP((Q4260-日期设置!$B$2)/365,0),ROUNDUP((R4260-日期设置!$B$2)/365,0))</f>
        <v>4</v>
      </c>
      <c r="X4260" s="18">
        <f>_xlfn.IFNA(VLOOKUP(A4260,过往入选债券!A:D,4,0),2)</f>
        <v>2</v>
      </c>
      <c r="Y4260">
        <f>_xlfn.IFNA(VLOOKUP(C4260,[2]Sheet1!$A:$A,1,0),3)</f>
        <v>3</v>
      </c>
    </row>
    <row r="4261" spans="1:25" hidden="1" x14ac:dyDescent="0.2">
      <c r="A4261" s="21" t="s">
        <v>9915</v>
      </c>
      <c r="B4261" s="21" t="s">
        <v>9916</v>
      </c>
      <c r="C4261" s="37" t="s">
        <v>41</v>
      </c>
      <c r="D4261" s="26" t="str">
        <f>[1]!b_calc_yield(A4261,日期设置!$B$2,F4261,1,R4261,1,O4261,L4261,S4261,)</f>
        <v>Fetching...</v>
      </c>
      <c r="E4261" s="26">
        <f t="shared" si="132"/>
        <v>8.9584566689582026</v>
      </c>
      <c r="F4261" s="18">
        <f>[1]!b_dq_cleanprice($A4261,日期设置!B$2)</f>
        <v>98.177899999999994</v>
      </c>
      <c r="G4261" s="18" t="str">
        <f t="shared" si="133"/>
        <v>3.91 + 1.91</v>
      </c>
      <c r="H4261" s="27">
        <f>[1]!b_dq_pctchange($A4261,日期设置!$B$2,1)/100</f>
        <v>0</v>
      </c>
      <c r="I4261" s="26">
        <f>[1]!b_pq_pctchange(A4261,日期设置!$B$4,日期设置!$B$2,1)</f>
        <v>0</v>
      </c>
      <c r="J4261" s="26">
        <f>[1]!b_pq_pctchange(A4261,日期设置!$C$4,日期设置!$B$2,1)</f>
        <v>0</v>
      </c>
      <c r="K4261" s="52">
        <f>[1]!b_dq_amount($A4261,日期设置!B$2,2,10000)</f>
        <v>0</v>
      </c>
      <c r="L4261" s="26">
        <f>[1]!b_info_latestpar(A4261,日期设置!$B$2)</f>
        <v>100</v>
      </c>
      <c r="M4261" s="6">
        <f>[1]!b_info_outstandingbalance($A4261,日期设置!B$2)</f>
        <v>9.5</v>
      </c>
      <c r="N4261" s="7" t="str">
        <f>[1]!b_info_latestissurercreditrating2(A4261,日期设置!$B$2,"102","1")</f>
        <v>AA</v>
      </c>
      <c r="O4261" s="8">
        <v>3.65</v>
      </c>
      <c r="P4261" s="9" t="str">
        <f>[1]!b_info_repurchasedate(A4261)</f>
        <v>2023-02-20</v>
      </c>
      <c r="Q4261" s="8" t="s">
        <v>17503</v>
      </c>
      <c r="R4261" s="2" t="str">
        <f>IF((--IF(P4261=0,Q4261,P4261))&gt;(--日期设置!$B$2),IF(P4261=0,Q4261,P4261),Q4261)</f>
        <v>2023-02-20</v>
      </c>
      <c r="S4261" s="2" t="s">
        <v>17826</v>
      </c>
      <c r="T4261" s="8">
        <f>[1]!b_anal_ptmyear($A4261,日期设置!$B$2)</f>
        <v>3.9178082191780823</v>
      </c>
      <c r="U4261" s="8">
        <f>[1]!b_anal_termifexercise($A4261,日期设置!B$2)</f>
        <v>1.9178082191780821</v>
      </c>
      <c r="V4261" s="10">
        <f>[1]!b_dq_dirtyprice(A4261,日期设置!$B$2)</f>
        <v>98.477900000000005</v>
      </c>
      <c r="W4261" s="11">
        <f>IF(U4261=0,ROUNDUP((Q4261-日期设置!$B$2)/365,0),ROUNDUP((R4261-日期设置!$B$2)/365,0))</f>
        <v>2</v>
      </c>
      <c r="X4261" s="18">
        <f>_xlfn.IFNA(VLOOKUP(A4261,过往入选债券!A:D,4,0),2)</f>
        <v>2</v>
      </c>
      <c r="Y4261">
        <f>_xlfn.IFNA(VLOOKUP(C4261,[2]Sheet1!$A:$A,1,0),3)</f>
        <v>3</v>
      </c>
    </row>
    <row r="4262" spans="1:25" hidden="1" x14ac:dyDescent="0.2">
      <c r="A4262" s="21" t="s">
        <v>3574</v>
      </c>
      <c r="B4262" s="21" t="s">
        <v>3575</v>
      </c>
      <c r="C4262" s="37" t="s">
        <v>451</v>
      </c>
      <c r="D4262" s="26" t="str">
        <f>[1]!b_calc_yield(A4262,日期设置!$B$2,F4262,1,R4262,1,O4262,L4262,S4262,)</f>
        <v>Fetching...</v>
      </c>
      <c r="E4262" s="26">
        <f t="shared" si="132"/>
        <v>7.3481130611101397</v>
      </c>
      <c r="F4262" s="18">
        <f>[1]!b_dq_cleanprice($A4262,日期设置!B$2)</f>
        <v>100.4547</v>
      </c>
      <c r="G4262" s="18" t="str">
        <f t="shared" si="133"/>
        <v>1.60 + 0</v>
      </c>
      <c r="H4262" s="27">
        <f>[1]!b_dq_pctchange($A4262,日期设置!$B$2,1)/100</f>
        <v>0</v>
      </c>
      <c r="I4262" s="26">
        <f>[1]!b_pq_pctchange(A4262,日期设置!$B$4,日期设置!$B$2,1)</f>
        <v>0</v>
      </c>
      <c r="J4262" s="26">
        <f>[1]!b_pq_pctchange(A4262,日期设置!$C$4,日期设置!$B$2,1)</f>
        <v>0</v>
      </c>
      <c r="K4262" s="52">
        <f>[1]!b_dq_amount($A4262,日期设置!B$2,2,10000)</f>
        <v>0</v>
      </c>
      <c r="L4262" s="26">
        <f>[1]!b_info_latestpar(A4262,日期设置!$B$2)</f>
        <v>100</v>
      </c>
      <c r="M4262" s="6">
        <f>[1]!b_info_outstandingbalance($A4262,日期设置!B$2)</f>
        <v>7</v>
      </c>
      <c r="N4262" s="7">
        <f>[1]!b_info_latestissurercreditrating2(A4262,日期设置!$B$2,"102","1")</f>
        <v>0</v>
      </c>
      <c r="O4262" s="8">
        <v>4.9800000000000004</v>
      </c>
      <c r="P4262" s="9">
        <f>[1]!b_info_repurchasedate(A4262)</f>
        <v>0</v>
      </c>
      <c r="Q4262" s="8" t="s">
        <v>16170</v>
      </c>
      <c r="R4262" s="2" t="str">
        <f>IF((--IF(P4262=0,Q4262,P4262))&gt;(--日期设置!$B$2),IF(P4262=0,Q4262,P4262),Q4262)</f>
        <v>2022-10-28</v>
      </c>
      <c r="S4262" s="2" t="s">
        <v>17959</v>
      </c>
      <c r="T4262" s="8">
        <f>[1]!b_anal_ptmyear($A4262,日期设置!$B$2)</f>
        <v>1.6027397260273972</v>
      </c>
      <c r="U4262" s="8">
        <f>[1]!b_anal_termifexercise($A4262,日期设置!B$2)</f>
        <v>0</v>
      </c>
      <c r="V4262" s="10">
        <f>[1]!b_dq_dirtyprice(A4262,日期设置!$B$2)</f>
        <v>102.4331</v>
      </c>
      <c r="W4262" s="11">
        <f>IF(U4262=0,ROUNDUP((Q4262-日期设置!$B$2)/365,0),ROUNDUP((R4262-日期设置!$B$2)/365,0))</f>
        <v>2</v>
      </c>
      <c r="X4262" s="18">
        <f>_xlfn.IFNA(VLOOKUP(A4262,过往入选债券!A:D,4,0),2)</f>
        <v>2</v>
      </c>
      <c r="Y4262">
        <f>_xlfn.IFNA(VLOOKUP(C4262,[2]Sheet1!$A:$A,1,0),3)</f>
        <v>3</v>
      </c>
    </row>
    <row r="4263" spans="1:25" hidden="1" x14ac:dyDescent="0.2">
      <c r="A4263" s="21" t="s">
        <v>7615</v>
      </c>
      <c r="B4263" s="21" t="s">
        <v>7616</v>
      </c>
      <c r="C4263" s="37" t="s">
        <v>5338</v>
      </c>
      <c r="D4263" s="26" t="str">
        <f>[1]!b_calc_yield(A4263,日期设置!$B$2,F4263,1,R4263,1,O4263,L4263,S4263,)</f>
        <v>Fetching...</v>
      </c>
      <c r="E4263" s="26">
        <f t="shared" si="132"/>
        <v>3.179581998877401</v>
      </c>
      <c r="F4263" s="18">
        <f>[1]!b_dq_cleanprice($A4263,日期设置!B$2)</f>
        <v>100.98950000000001</v>
      </c>
      <c r="G4263" s="18" t="str">
        <f t="shared" si="133"/>
        <v>0.68 + 0.68</v>
      </c>
      <c r="H4263" s="27">
        <f>[1]!b_dq_pctchange($A4263,日期设置!$B$2,1)/100</f>
        <v>0</v>
      </c>
      <c r="I4263" s="26">
        <f>[1]!b_pq_pctchange(A4263,日期设置!$B$4,日期设置!$B$2,1)</f>
        <v>3.6749993066048411E-2</v>
      </c>
      <c r="J4263" s="26">
        <f>[1]!b_pq_pctchange(A4263,日期设置!$C$4,日期设置!$B$2,1)</f>
        <v>0.38617906382641093</v>
      </c>
      <c r="K4263" s="52">
        <f>[1]!b_dq_amount($A4263,日期设置!B$2,2,10000)</f>
        <v>0</v>
      </c>
      <c r="L4263" s="26">
        <f>[1]!b_info_latestpar(A4263,日期设置!$B$2)</f>
        <v>100</v>
      </c>
      <c r="M4263" s="6">
        <f>[1]!b_info_outstandingbalance($A4263,日期设置!B$2)</f>
        <v>6.5</v>
      </c>
      <c r="N4263" s="7" t="str">
        <f>[1]!b_info_latestissurercreditrating2(A4263,日期设置!$B$2,"102","1")</f>
        <v>AA+</v>
      </c>
      <c r="O4263" s="8">
        <v>6.25</v>
      </c>
      <c r="P4263" s="9">
        <f>[1]!b_info_repurchasedate(A4263)</f>
        <v>0</v>
      </c>
      <c r="Q4263" s="8" t="s">
        <v>16684</v>
      </c>
      <c r="R4263" s="2" t="str">
        <f>IF((--IF(P4263=0,Q4263,P4263))&gt;(--日期设置!$B$2),IF(P4263=0,Q4263,P4263),Q4263)</f>
        <v>2021-11-26</v>
      </c>
      <c r="S4263" s="2" t="s">
        <v>18321</v>
      </c>
      <c r="T4263" s="8">
        <f>[1]!b_anal_ptmyear($A4263,日期设置!$B$2)</f>
        <v>0.68219178082191778</v>
      </c>
      <c r="U4263" s="8">
        <f>[1]!b_anal_termifexercise($A4263,日期设置!B$2)</f>
        <v>0.68219178082191778</v>
      </c>
      <c r="V4263" s="10">
        <f>[1]!b_dq_dirtyprice(A4263,日期设置!$B$2)</f>
        <v>102.97580000000001</v>
      </c>
      <c r="W4263" s="11">
        <f>IF(U4263=0,ROUNDUP((Q4263-日期设置!$B$2)/365,0),ROUNDUP((R4263-日期设置!$B$2)/365,0))</f>
        <v>1</v>
      </c>
      <c r="X4263" s="18">
        <f>_xlfn.IFNA(VLOOKUP(A4263,过往入选债券!A:D,4,0),2)</f>
        <v>2</v>
      </c>
      <c r="Y4263">
        <f>_xlfn.IFNA(VLOOKUP(C4263,[2]Sheet1!$A:$A,1,0),3)</f>
        <v>3</v>
      </c>
    </row>
    <row r="4264" spans="1:25" hidden="1" x14ac:dyDescent="0.2">
      <c r="A4264" s="21" t="s">
        <v>3369</v>
      </c>
      <c r="B4264" s="21" t="s">
        <v>3370</v>
      </c>
      <c r="C4264" s="37" t="s">
        <v>3166</v>
      </c>
      <c r="D4264" s="26" t="str">
        <f>[1]!b_calc_yield(A4264,日期设置!$B$2,F4264,1,R4264,1,O4264,L4264,S4264,)</f>
        <v>Fetching...</v>
      </c>
      <c r="E4264" s="26">
        <f t="shared" si="132"/>
        <v>1.9661887422023572</v>
      </c>
      <c r="F4264" s="18">
        <f>[1]!b_dq_cleanprice($A4264,日期设置!B$2)</f>
        <v>100.5278</v>
      </c>
      <c r="G4264" s="18" t="str">
        <f t="shared" si="133"/>
        <v>3.42 + 0.42</v>
      </c>
      <c r="H4264" s="27">
        <f>[1]!b_dq_pctchange($A4264,日期设置!$B$2,1)/100</f>
        <v>0</v>
      </c>
      <c r="I4264" s="26">
        <f>[1]!b_pq_pctchange(A4264,日期设置!$B$4,日期设置!$B$2,1)</f>
        <v>2.5864161424210509E-3</v>
      </c>
      <c r="J4264" s="26">
        <f>[1]!b_pq_pctchange(A4264,日期设置!$C$4,日期设置!$B$2,1)</f>
        <v>2.5864161424210509E-3</v>
      </c>
      <c r="K4264" s="52">
        <f>[1]!b_dq_amount($A4264,日期设置!B$2,2,10000)</f>
        <v>0</v>
      </c>
      <c r="L4264" s="26">
        <f>[1]!b_info_latestpar(A4264,日期设置!$B$2)</f>
        <v>100</v>
      </c>
      <c r="M4264" s="6">
        <f>[1]!b_info_outstandingbalance($A4264,日期设置!B$2)</f>
        <v>7.5</v>
      </c>
      <c r="N4264" s="7">
        <f>[1]!b_info_latestissurercreditrating2(A4264,日期设置!$B$2,"102","1")</f>
        <v>0</v>
      </c>
      <c r="O4264" s="8">
        <v>6.1</v>
      </c>
      <c r="P4264" s="9" t="str">
        <f>[1]!b_info_repurchasedate(A4264)</f>
        <v>2021-08-23</v>
      </c>
      <c r="Q4264" s="8" t="s">
        <v>16126</v>
      </c>
      <c r="R4264" s="2" t="str">
        <f>IF((--IF(P4264=0,Q4264,P4264))&gt;(--日期设置!$B$2),IF(P4264=0,Q4264,P4264),Q4264)</f>
        <v>2021-08-23</v>
      </c>
      <c r="S4264" s="2" t="s">
        <v>17856</v>
      </c>
      <c r="T4264" s="8">
        <f>[1]!b_anal_ptmyear($A4264,日期设置!$B$2)</f>
        <v>3.4219178082191779</v>
      </c>
      <c r="U4264" s="8">
        <f>[1]!b_anal_termifexercise($A4264,日期设置!B$2)</f>
        <v>0.42191780821917807</v>
      </c>
      <c r="V4264" s="10">
        <f>[1]!b_dq_dirtyprice(A4264,日期设置!$B$2)</f>
        <v>104.05410000000001</v>
      </c>
      <c r="W4264" s="11">
        <f>IF(U4264=0,ROUNDUP((Q4264-日期设置!$B$2)/365,0),ROUNDUP((R4264-日期设置!$B$2)/365,0))</f>
        <v>1</v>
      </c>
      <c r="X4264" s="18">
        <f>_xlfn.IFNA(VLOOKUP(A4264,过往入选债券!A:D,4,0),2)</f>
        <v>2</v>
      </c>
      <c r="Y4264">
        <f>_xlfn.IFNA(VLOOKUP(C4264,[2]Sheet1!$A:$A,1,0),3)</f>
        <v>3</v>
      </c>
    </row>
    <row r="4265" spans="1:25" hidden="1" x14ac:dyDescent="0.2">
      <c r="A4265" s="21" t="s">
        <v>21386</v>
      </c>
      <c r="B4265" s="21" t="s">
        <v>21387</v>
      </c>
      <c r="C4265" s="37" t="s">
        <v>390</v>
      </c>
      <c r="D4265" s="26" t="str">
        <f>[1]!b_calc_yield(A4265,日期设置!$B$2,F4265,1,R4265,1,O4265,L4265,S4265,)</f>
        <v>Fetching...</v>
      </c>
      <c r="E4265" s="26">
        <f t="shared" si="132"/>
        <v>12.041792275891861</v>
      </c>
      <c r="F4265" s="18">
        <f>[1]!b_dq_cleanprice($A4265,日期设置!B$2)</f>
        <v>100.0729</v>
      </c>
      <c r="G4265" s="18" t="str">
        <f t="shared" si="133"/>
        <v>2.62 + 0</v>
      </c>
      <c r="H4265" s="27">
        <f>[1]!b_dq_pctchange($A4265,日期设置!$B$2,1)/100</f>
        <v>0</v>
      </c>
      <c r="I4265" s="26">
        <f>[1]!b_pq_pctchange(A4265,日期设置!$B$4,日期设置!$B$2,1)</f>
        <v>0.11675113699801383</v>
      </c>
      <c r="J4265" s="26">
        <f>[1]!b_pq_pctchange(A4265,日期设置!$C$4,日期设置!$B$2,1)</f>
        <v>0.11675113699801383</v>
      </c>
      <c r="K4265" s="52">
        <f>[1]!b_dq_amount($A4265,日期设置!B$2,2,10000)</f>
        <v>0</v>
      </c>
      <c r="L4265" s="26">
        <f>[1]!b_info_latestpar(A4265,日期设置!$B$2)</f>
        <v>100</v>
      </c>
      <c r="M4265" s="6">
        <f>[1]!b_info_outstandingbalance($A4265,日期设置!B$2)</f>
        <v>15</v>
      </c>
      <c r="N4265" s="7" t="str">
        <f>[1]!b_info_latestissurercreditrating2(A4265,日期设置!$B$2,"102","1")</f>
        <v>AAA</v>
      </c>
      <c r="O4265" s="48">
        <v>4.7</v>
      </c>
      <c r="P4265" s="9">
        <f>[1]!b_info_repurchasedate(A4265)</f>
        <v>0</v>
      </c>
      <c r="Q4265" s="47" t="s">
        <v>16189</v>
      </c>
      <c r="R4265" s="2" t="str">
        <f>IF((--IF(P4265=0,Q4265,P4265))&gt;(--日期设置!$B$2),IF(P4265=0,Q4265,P4265),Q4265)</f>
        <v>2023-11-05</v>
      </c>
      <c r="S4265" s="47" t="s">
        <v>21681</v>
      </c>
      <c r="T4265" s="8">
        <f>[1]!b_anal_ptmyear($A4265,日期设置!$B$2)</f>
        <v>2.6246575342465754</v>
      </c>
      <c r="U4265" s="8">
        <f>[1]!b_anal_termifexercise($A4265,日期设置!B$2)</f>
        <v>0</v>
      </c>
      <c r="V4265" s="10">
        <f>[1]!b_dq_dirtyprice(A4265,日期设置!$B$2)</f>
        <v>101.837</v>
      </c>
      <c r="W4265" s="11">
        <f>IF(U4265=0,ROUNDUP((Q4265-日期设置!$B$2)/365,0),ROUNDUP((R4265-日期设置!$B$2)/365,0))</f>
        <v>3</v>
      </c>
      <c r="X4265" s="18">
        <f>_xlfn.IFNA(VLOOKUP(A4265,过往入选债券!A:D,4,0),2)</f>
        <v>2</v>
      </c>
      <c r="Y4265" s="45">
        <f>_xlfn.IFNA(VLOOKUP(C4265,[2]Sheet1!$A:$A,1,0),3)</f>
        <v>3</v>
      </c>
    </row>
    <row r="4266" spans="1:25" hidden="1" x14ac:dyDescent="0.2">
      <c r="A4266" s="28" t="s">
        <v>19557</v>
      </c>
      <c r="B4266" s="28" t="s">
        <v>19558</v>
      </c>
      <c r="C4266" s="38" t="s">
        <v>256</v>
      </c>
      <c r="D4266" s="26" t="str">
        <f>[1]!b_calc_yield(A4266,日期设置!$B$2,F4266,1,R4266,1,O4266,L4266,S4266,)</f>
        <v>Fetching...</v>
      </c>
      <c r="E4266" s="26">
        <f t="shared" si="132"/>
        <v>10.934463181352804</v>
      </c>
      <c r="F4266" s="18">
        <f>[1]!b_dq_cleanprice($A4266,日期设置!B$2)</f>
        <v>99.18</v>
      </c>
      <c r="G4266" s="18" t="str">
        <f t="shared" si="133"/>
        <v>2.39 + 0</v>
      </c>
      <c r="H4266" s="27">
        <f>[1]!b_dq_pctchange($A4266,日期设置!$B$2,1)/100</f>
        <v>0</v>
      </c>
      <c r="I4266" s="26">
        <f>[1]!b_pq_pctchange(A4266,日期设置!$B$4,日期设置!$B$2,1)</f>
        <v>0</v>
      </c>
      <c r="J4266" s="26">
        <f>[1]!b_pq_pctchange(A4266,日期设置!$C$4,日期设置!$B$2,1)</f>
        <v>0</v>
      </c>
      <c r="K4266" s="52">
        <f>[1]!b_dq_amount($A4266,日期设置!B$2,2,10000)</f>
        <v>0</v>
      </c>
      <c r="L4266" s="26">
        <f>[1]!b_info_latestpar(A4266,日期设置!$B$2)</f>
        <v>100</v>
      </c>
      <c r="M4266" s="6">
        <f>[1]!b_info_outstandingbalance($A4266,日期设置!B$2)</f>
        <v>5</v>
      </c>
      <c r="N4266" s="7" t="str">
        <f>[1]!b_info_latestissurercreditrating2(A4266,日期设置!$B$2,"102","1")</f>
        <v>AA</v>
      </c>
      <c r="O4266" s="8">
        <v>4.3</v>
      </c>
      <c r="P4266" s="9">
        <f>[1]!b_info_repurchasedate(A4266)</f>
        <v>0</v>
      </c>
      <c r="Q4266" s="8" t="s">
        <v>17022</v>
      </c>
      <c r="R4266" s="2" t="str">
        <f>IF((--IF(P4266=0,Q4266,P4266))&gt;(--日期设置!$B$2),IF(P4266=0,Q4266,P4266),Q4266)</f>
        <v>2023-08-14</v>
      </c>
      <c r="S4266" s="31" t="s">
        <v>19121</v>
      </c>
      <c r="T4266" s="8">
        <f>[1]!b_anal_ptmyear($A4266,日期设置!$B$2)</f>
        <v>2.3972602739726026</v>
      </c>
      <c r="U4266" s="8">
        <f>[1]!b_anal_termifexercise($A4266,日期设置!B$2)</f>
        <v>0</v>
      </c>
      <c r="V4266" s="10">
        <f>[1]!b_dq_dirtyprice(A4266,日期设置!$B$2)</f>
        <v>101.7718</v>
      </c>
      <c r="W4266" s="11">
        <f>IF(U4266=0,ROUNDUP((Q4266-日期设置!$B$2)/365,0),ROUNDUP((R4266-日期设置!$B$2)/365,0))</f>
        <v>3</v>
      </c>
      <c r="X4266" s="18">
        <f>_xlfn.IFNA(VLOOKUP(A4266,过往入选债券!A:D,4,0),2)</f>
        <v>2</v>
      </c>
      <c r="Y4266">
        <f>_xlfn.IFNA(VLOOKUP(C4266,[2]Sheet1!$A:$A,1,0),3)</f>
        <v>3</v>
      </c>
    </row>
    <row r="4267" spans="1:25" hidden="1" x14ac:dyDescent="0.2">
      <c r="A4267" s="21" t="s">
        <v>3462</v>
      </c>
      <c r="B4267" s="21" t="s">
        <v>3463</v>
      </c>
      <c r="C4267" s="37" t="s">
        <v>1069</v>
      </c>
      <c r="D4267" s="26" t="str">
        <f>[1]!b_calc_yield(A4267,日期设置!$B$2,F4267,1,R4267,1,O4267,L4267,S4267,)</f>
        <v>Fetching...</v>
      </c>
      <c r="E4267" s="26">
        <f t="shared" si="132"/>
        <v>6.8674949542860908</v>
      </c>
      <c r="F4267" s="18">
        <f>[1]!b_dq_cleanprice($A4267,日期设置!B$2)</f>
        <v>100.7411</v>
      </c>
      <c r="G4267" s="18" t="str">
        <f t="shared" si="133"/>
        <v>3.50 + 1.50</v>
      </c>
      <c r="H4267" s="27">
        <f>[1]!b_dq_pctchange($A4267,日期设置!$B$2,1)/100</f>
        <v>0</v>
      </c>
      <c r="I4267" s="26">
        <f>[1]!b_pq_pctchange(A4267,日期设置!$B$4,日期设置!$B$2,1)</f>
        <v>0.62538081206613205</v>
      </c>
      <c r="J4267" s="26">
        <f>[1]!b_pq_pctchange(A4267,日期设置!$C$4,日期设置!$B$2,1)</f>
        <v>0.22404415619817455</v>
      </c>
      <c r="K4267" s="52">
        <f>[1]!b_dq_amount($A4267,日期设置!B$2,2,10000)</f>
        <v>0</v>
      </c>
      <c r="L4267" s="26">
        <f>[1]!b_info_latestpar(A4267,日期设置!$B$2)</f>
        <v>100</v>
      </c>
      <c r="M4267" s="6">
        <f>[1]!b_info_outstandingbalance($A4267,日期设置!B$2)</f>
        <v>10</v>
      </c>
      <c r="N4267" s="7">
        <f>[1]!b_info_latestissurercreditrating2(A4267,日期设置!$B$2,"102","1")</f>
        <v>0</v>
      </c>
      <c r="O4267" s="8">
        <v>5.2</v>
      </c>
      <c r="P4267" s="9" t="str">
        <f>[1]!b_info_repurchasedate(A4267)</f>
        <v>2022-09-23</v>
      </c>
      <c r="Q4267" s="8" t="s">
        <v>16541</v>
      </c>
      <c r="R4267" s="2" t="str">
        <f>IF((--IF(P4267=0,Q4267,P4267))&gt;(--日期设置!$B$2),IF(P4267=0,Q4267,P4267),Q4267)</f>
        <v>2022-09-23</v>
      </c>
      <c r="S4267" s="2" t="s">
        <v>18289</v>
      </c>
      <c r="T4267" s="8">
        <f>[1]!b_anal_ptmyear($A4267,日期设置!$B$2)</f>
        <v>3.506849315068493</v>
      </c>
      <c r="U4267" s="8">
        <f>[1]!b_anal_termifexercise($A4267,日期设置!B$2)</f>
        <v>1.5068493150684932</v>
      </c>
      <c r="V4267" s="10">
        <f>[1]!b_dq_dirtyprice(A4267,日期设置!$B$2)</f>
        <v>103.30549999999999</v>
      </c>
      <c r="W4267" s="11">
        <f>IF(U4267=0,ROUNDUP((Q4267-日期设置!$B$2)/365,0),ROUNDUP((R4267-日期设置!$B$2)/365,0))</f>
        <v>2</v>
      </c>
      <c r="X4267" s="18">
        <f>_xlfn.IFNA(VLOOKUP(A4267,过往入选债券!A:D,4,0),2)</f>
        <v>2</v>
      </c>
      <c r="Y4267">
        <f>_xlfn.IFNA(VLOOKUP(C4267,[2]Sheet1!$A:$A,1,0),3)</f>
        <v>3</v>
      </c>
    </row>
    <row r="4268" spans="1:25" hidden="1" x14ac:dyDescent="0.2">
      <c r="A4268" s="28" t="s">
        <v>19140</v>
      </c>
      <c r="B4268" s="28" t="s">
        <v>19141</v>
      </c>
      <c r="C4268" s="38" t="s">
        <v>108</v>
      </c>
      <c r="D4268" s="26" t="str">
        <f>[1]!b_calc_yield(A4268,日期设置!$B$2,F4268,1,R4268,1,O4268,L4268,S4268,)</f>
        <v>Fetching...</v>
      </c>
      <c r="E4268" s="26">
        <f t="shared" si="132"/>
        <v>10.866526185445014</v>
      </c>
      <c r="F4268" s="18">
        <f>[1]!b_dq_cleanprice($A4268,日期设置!B$2)</f>
        <v>99.383600000000001</v>
      </c>
      <c r="G4268" s="18" t="str">
        <f t="shared" si="133"/>
        <v>4.38 + 2.38</v>
      </c>
      <c r="H4268" s="27">
        <f>[1]!b_dq_pctchange($A4268,日期设置!$B$2,1)/100</f>
        <v>0</v>
      </c>
      <c r="I4268" s="26">
        <f>[1]!b_pq_pctchange(A4268,日期设置!$B$4,日期设置!$B$2,1)</f>
        <v>0</v>
      </c>
      <c r="J4268" s="26">
        <f>[1]!b_pq_pctchange(A4268,日期设置!$C$4,日期设置!$B$2,1)</f>
        <v>6.943277448337168E-3</v>
      </c>
      <c r="K4268" s="52">
        <f>[1]!b_dq_amount($A4268,日期设置!B$2,2,10000)</f>
        <v>0</v>
      </c>
      <c r="L4268" s="26">
        <f>[1]!b_info_latestpar(A4268,日期设置!$B$2)</f>
        <v>100</v>
      </c>
      <c r="M4268" s="6">
        <f>[1]!b_info_outstandingbalance($A4268,日期设置!B$2)</f>
        <v>12</v>
      </c>
      <c r="N4268" s="7">
        <f>[1]!b_info_latestissurercreditrating2(A4268,日期设置!$B$2,"102","1")</f>
        <v>0</v>
      </c>
      <c r="O4268" s="8">
        <v>4.3899999999999997</v>
      </c>
      <c r="P4268" s="9" t="str">
        <f>[1]!b_info_repurchasedate(A4268)</f>
        <v>2023-08-10</v>
      </c>
      <c r="Q4268" s="8" t="s">
        <v>17025</v>
      </c>
      <c r="R4268" s="2" t="str">
        <f>IF((--IF(P4268=0,Q4268,P4268))&gt;(--日期设置!$B$2),IF(P4268=0,Q4268,P4268),Q4268)</f>
        <v>2023-08-10</v>
      </c>
      <c r="S4268" s="31" t="s">
        <v>19113</v>
      </c>
      <c r="T4268" s="8">
        <f>[1]!b_anal_ptmyear($A4268,日期设置!$B$2)</f>
        <v>4.3863013698630136</v>
      </c>
      <c r="U4268" s="8">
        <f>[1]!b_anal_termifexercise($A4268,日期设置!B$2)</f>
        <v>2.3863013698630136</v>
      </c>
      <c r="V4268" s="10">
        <f>[1]!b_dq_dirtyprice(A4268,日期设置!$B$2)</f>
        <v>102.07769999999999</v>
      </c>
      <c r="W4268" s="11">
        <f>IF(U4268=0,ROUNDUP((Q4268-日期设置!$B$2)/365,0),ROUNDUP((R4268-日期设置!$B$2)/365,0))</f>
        <v>3</v>
      </c>
      <c r="X4268" s="18">
        <f>_xlfn.IFNA(VLOOKUP(A4268,过往入选债券!A:D,4,0),2)</f>
        <v>2</v>
      </c>
      <c r="Y4268">
        <f>_xlfn.IFNA(VLOOKUP(C4268,[2]Sheet1!$A:$A,1,0),3)</f>
        <v>3</v>
      </c>
    </row>
    <row r="4269" spans="1:25" hidden="1" x14ac:dyDescent="0.2">
      <c r="A4269" s="21" t="s">
        <v>20876</v>
      </c>
      <c r="B4269" s="21" t="s">
        <v>20877</v>
      </c>
      <c r="C4269" s="37" t="s">
        <v>21240</v>
      </c>
      <c r="D4269" s="26" t="str">
        <f>[1]!b_calc_yield(A4269,日期设置!$B$2,F4269,1,R4269,1,O4269,L4269,S4269,)</f>
        <v>Fetching...</v>
      </c>
      <c r="E4269" s="26">
        <f t="shared" si="132"/>
        <v>11.870216694737312</v>
      </c>
      <c r="F4269" s="18">
        <f>[1]!b_dq_cleanprice($A4269,日期设置!B$2)</f>
        <v>99.243099999999998</v>
      </c>
      <c r="G4269" s="18" t="str">
        <f t="shared" si="133"/>
        <v>2.58 + 0</v>
      </c>
      <c r="H4269" s="27">
        <f>[1]!b_dq_pctchange($A4269,日期设置!$B$2,1)/100</f>
        <v>0</v>
      </c>
      <c r="I4269" s="26">
        <f>[1]!b_pq_pctchange(A4269,日期设置!$B$4,日期设置!$B$2,1)</f>
        <v>0</v>
      </c>
      <c r="J4269" s="26">
        <f>[1]!b_pq_pctchange(A4269,日期设置!$C$4,日期设置!$B$2,1)</f>
        <v>0.17543275262871541</v>
      </c>
      <c r="K4269" s="52">
        <f>[1]!b_dq_amount($A4269,日期设置!B$2,2,10000)</f>
        <v>0</v>
      </c>
      <c r="L4269" s="26">
        <f>[1]!b_info_latestpar(A4269,日期设置!$B$2)</f>
        <v>100</v>
      </c>
      <c r="M4269" s="6">
        <f>[1]!b_info_outstandingbalance($A4269,日期设置!B$2)</f>
        <v>10</v>
      </c>
      <c r="N4269" s="7" t="str">
        <f>[1]!b_info_latestissurercreditrating2(A4269,日期设置!$B$2,"102","1")</f>
        <v>AA+</v>
      </c>
      <c r="O4269" s="8">
        <v>4.3499999999999996</v>
      </c>
      <c r="P4269" s="9">
        <f>[1]!b_info_repurchasedate(A4269)</f>
        <v>0</v>
      </c>
      <c r="Q4269" s="8" t="s">
        <v>17688</v>
      </c>
      <c r="R4269" s="2" t="str">
        <f>IF((--IF(P4269=0,Q4269,P4269))&gt;(--日期设置!$B$2),IF(P4269=0,Q4269,P4269),Q4269)</f>
        <v>2023-10-21</v>
      </c>
      <c r="S4269" s="47" t="s">
        <v>16150</v>
      </c>
      <c r="T4269" s="8">
        <f>[1]!b_anal_ptmyear($A4269,日期设置!$B$2)</f>
        <v>2.5835616438356164</v>
      </c>
      <c r="U4269" s="8">
        <f>[1]!b_anal_termifexercise($A4269,日期设置!B$2)</f>
        <v>0</v>
      </c>
      <c r="V4269" s="10">
        <f>[1]!b_dq_dirtyprice(A4269,日期设置!$B$2)</f>
        <v>101.05459999999999</v>
      </c>
      <c r="W4269" s="11">
        <f>IF(U4269=0,ROUNDUP((Q4269-日期设置!$B$2)/365,0),ROUNDUP((R4269-日期设置!$B$2)/365,0))</f>
        <v>3</v>
      </c>
      <c r="X4269" s="18">
        <f>_xlfn.IFNA(VLOOKUP(A4269,过往入选债券!A:D,4,0),2)</f>
        <v>2</v>
      </c>
      <c r="Y4269" s="45">
        <f>_xlfn.IFNA(VLOOKUP(C4269,[2]Sheet1!$A:$A,1,0),3)</f>
        <v>3</v>
      </c>
    </row>
    <row r="4270" spans="1:25" hidden="1" x14ac:dyDescent="0.2">
      <c r="A4270" s="28" t="s">
        <v>19559</v>
      </c>
      <c r="B4270" s="28" t="s">
        <v>19560</v>
      </c>
      <c r="C4270" s="38" t="s">
        <v>394</v>
      </c>
      <c r="D4270" s="26" t="str">
        <f>[1]!b_calc_yield(A4270,日期设置!$B$2,F4270,1,R4270,1,O4270,L4270,S4270,)</f>
        <v>Fetching...</v>
      </c>
      <c r="E4270" s="26">
        <f t="shared" si="132"/>
        <v>10.968949110077975</v>
      </c>
      <c r="F4270" s="18">
        <f>[1]!b_dq_cleanprice($A4270,日期设置!B$2)</f>
        <v>98.497200000000007</v>
      </c>
      <c r="G4270" s="18" t="str">
        <f t="shared" si="133"/>
        <v>2.39 + 0</v>
      </c>
      <c r="H4270" s="27">
        <f>[1]!b_dq_pctchange($A4270,日期设置!$B$2,1)/100</f>
        <v>0</v>
      </c>
      <c r="I4270" s="26">
        <f>[1]!b_pq_pctchange(A4270,日期设置!$B$4,日期设置!$B$2,1)</f>
        <v>-0.17077870019671937</v>
      </c>
      <c r="J4270" s="26">
        <f>[1]!b_pq_pctchange(A4270,日期设置!$C$4,日期设置!$B$2,1)</f>
        <v>-0.99540143234073697</v>
      </c>
      <c r="K4270" s="52">
        <f>[1]!b_dq_amount($A4270,日期设置!B$2,2,10000)</f>
        <v>0</v>
      </c>
      <c r="L4270" s="26">
        <f>[1]!b_info_latestpar(A4270,日期设置!$B$2)</f>
        <v>100</v>
      </c>
      <c r="M4270" s="6">
        <f>[1]!b_info_outstandingbalance($A4270,日期设置!B$2)</f>
        <v>10</v>
      </c>
      <c r="N4270" s="7" t="str">
        <f>[1]!b_info_latestissurercreditrating2(A4270,日期设置!$B$2,"102","1")</f>
        <v>AAA</v>
      </c>
      <c r="O4270" s="8">
        <v>3.99</v>
      </c>
      <c r="P4270" s="9">
        <f>[1]!b_info_repurchasedate(A4270)</f>
        <v>0</v>
      </c>
      <c r="Q4270" s="8" t="s">
        <v>17022</v>
      </c>
      <c r="R4270" s="2" t="str">
        <f>IF((--IF(P4270=0,Q4270,P4270))&gt;(--日期设置!$B$2),IF(P4270=0,Q4270,P4270),Q4270)</f>
        <v>2023-08-14</v>
      </c>
      <c r="S4270" s="31" t="s">
        <v>19121</v>
      </c>
      <c r="T4270" s="8">
        <f>[1]!b_anal_ptmyear($A4270,日期设置!$B$2)</f>
        <v>2.3972602739726026</v>
      </c>
      <c r="U4270" s="8">
        <f>[1]!b_anal_termifexercise($A4270,日期设置!B$2)</f>
        <v>0</v>
      </c>
      <c r="V4270" s="10">
        <f>[1]!b_dq_dirtyprice(A4270,日期设置!$B$2)</f>
        <v>100.9021</v>
      </c>
      <c r="W4270" s="11">
        <f>IF(U4270=0,ROUNDUP((Q4270-日期设置!$B$2)/365,0),ROUNDUP((R4270-日期设置!$B$2)/365,0))</f>
        <v>3</v>
      </c>
      <c r="X4270" s="18">
        <f>_xlfn.IFNA(VLOOKUP(A4270,过往入选债券!A:D,4,0),2)</f>
        <v>2</v>
      </c>
      <c r="Y4270">
        <f>_xlfn.IFNA(VLOOKUP(C4270,[2]Sheet1!$A:$A,1,0),3)</f>
        <v>3</v>
      </c>
    </row>
    <row r="4271" spans="1:25" hidden="1" x14ac:dyDescent="0.2">
      <c r="A4271" s="21" t="s">
        <v>10020</v>
      </c>
      <c r="B4271" s="21" t="s">
        <v>10021</v>
      </c>
      <c r="C4271" s="37" t="s">
        <v>1547</v>
      </c>
      <c r="D4271" s="26" t="str">
        <f>[1]!b_calc_yield(A4271,日期设置!$B$2,F4271,1,R4271,1,O4271,L4271,S4271,)</f>
        <v>Fetching...</v>
      </c>
      <c r="E4271" s="26">
        <f t="shared" si="132"/>
        <v>18.5347143958261</v>
      </c>
      <c r="F4271" s="18">
        <f>[1]!b_dq_cleanprice($A4271,日期设置!B$2)</f>
        <v>97.498099999999994</v>
      </c>
      <c r="G4271" s="18" t="str">
        <f t="shared" si="133"/>
        <v>3.95 + 0</v>
      </c>
      <c r="H4271" s="27">
        <f>[1]!b_dq_pctchange($A4271,日期设置!$B$2,1)/100</f>
        <v>0</v>
      </c>
      <c r="I4271" s="26">
        <f>[1]!b_pq_pctchange(A4271,日期设置!$B$4,日期设置!$B$2,1)</f>
        <v>0</v>
      </c>
      <c r="J4271" s="26">
        <f>[1]!b_pq_pctchange(A4271,日期设置!$C$4,日期设置!$B$2,1)</f>
        <v>0.56036421095189504</v>
      </c>
      <c r="K4271" s="52">
        <f>[1]!b_dq_amount($A4271,日期设置!B$2,2,10000)</f>
        <v>0</v>
      </c>
      <c r="L4271" s="26">
        <f>[1]!b_info_latestpar(A4271,日期设置!$B$2)</f>
        <v>100</v>
      </c>
      <c r="M4271" s="6">
        <f>[1]!b_info_outstandingbalance($A4271,日期设置!B$2)</f>
        <v>5</v>
      </c>
      <c r="N4271" s="7" t="str">
        <f>[1]!b_info_latestissurercreditrating2(A4271,日期设置!$B$2,"102","1")</f>
        <v>AA</v>
      </c>
      <c r="O4271" s="8">
        <v>3.95</v>
      </c>
      <c r="P4271" s="9">
        <f>[1]!b_info_repurchasedate(A4271)</f>
        <v>0</v>
      </c>
      <c r="Q4271" s="8" t="s">
        <v>16887</v>
      </c>
      <c r="R4271" s="2" t="str">
        <f>IF((--IF(P4271=0,Q4271,P4271))&gt;(--日期设置!$B$2),IF(P4271=0,Q4271,P4271),Q4271)</f>
        <v>2025-03-04</v>
      </c>
      <c r="S4271" s="2" t="s">
        <v>17960</v>
      </c>
      <c r="T4271" s="8">
        <f>[1]!b_anal_ptmyear($A4271,日期设置!$B$2)</f>
        <v>3.9506849315068493</v>
      </c>
      <c r="U4271" s="8">
        <f>[1]!b_anal_termifexercise($A4271,日期设置!B$2)</f>
        <v>0</v>
      </c>
      <c r="V4271" s="10">
        <f>[1]!b_dq_dirtyprice(A4271,日期设置!$B$2)</f>
        <v>97.692899999999995</v>
      </c>
      <c r="W4271" s="11">
        <f>IF(U4271=0,ROUNDUP((Q4271-日期设置!$B$2)/365,0),ROUNDUP((R4271-日期设置!$B$2)/365,0))</f>
        <v>4</v>
      </c>
      <c r="X4271" s="18">
        <f>_xlfn.IFNA(VLOOKUP(A4271,过往入选债券!A:D,4,0),2)</f>
        <v>2</v>
      </c>
      <c r="Y4271">
        <f>_xlfn.IFNA(VLOOKUP(C4271,[2]Sheet1!$A:$A,1,0),3)</f>
        <v>3</v>
      </c>
    </row>
    <row r="4272" spans="1:25" x14ac:dyDescent="0.2">
      <c r="A4272" s="21" t="s">
        <v>11438</v>
      </c>
      <c r="B4272" s="21" t="s">
        <v>11439</v>
      </c>
      <c r="C4272" s="37" t="s">
        <v>37</v>
      </c>
      <c r="D4272" s="26" t="str">
        <f>[1]!b_calc_yield(A4272,日期设置!$B$2,F4272,1,R4272,1,O4272,L4272,S4272,)</f>
        <v>Fetching...</v>
      </c>
      <c r="E4272" s="26">
        <f t="shared" si="132"/>
        <v>19.855326990927423</v>
      </c>
      <c r="F4272" s="18">
        <f>[1]!b_dq_cleanprice($A4272,日期设置!B$2)</f>
        <v>98.792000000000002</v>
      </c>
      <c r="G4272" s="18" t="str">
        <f t="shared" si="133"/>
        <v>4.35 + 0</v>
      </c>
      <c r="H4272" s="27">
        <f>[1]!b_dq_pctchange($A4272,日期设置!$B$2,1)/100</f>
        <v>2.0244964065141602E-5</v>
      </c>
      <c r="I4272" s="26">
        <f>[1]!b_pq_pctchange(A4272,日期设置!$B$4,日期设置!$B$2,1)</f>
        <v>0.13389431775220562</v>
      </c>
      <c r="J4272" s="26">
        <f>[1]!b_pq_pctchange(A4272,日期设置!$C$4,日期设置!$B$2,1)</f>
        <v>0.13389431775220562</v>
      </c>
      <c r="K4272" s="52">
        <f>[1]!b_dq_amount($A4272,日期设置!B$2,2,10000)</f>
        <v>10158.076712</v>
      </c>
      <c r="L4272" s="26">
        <f>[1]!b_info_latestpar(A4272,日期设置!$B$2)</f>
        <v>100</v>
      </c>
      <c r="M4272" s="6">
        <f>[1]!b_info_outstandingbalance($A4272,日期设置!B$2)</f>
        <v>20</v>
      </c>
      <c r="N4272" s="7" t="str">
        <f>[1]!b_info_latestissurercreditrating2(A4272,日期设置!$B$2,"102","1")</f>
        <v>AAA</v>
      </c>
      <c r="O4272" s="8">
        <v>4.3499999999999996</v>
      </c>
      <c r="P4272" s="9">
        <f>[1]!b_info_repurchasedate(A4272)</f>
        <v>0</v>
      </c>
      <c r="Q4272" s="8" t="s">
        <v>16129</v>
      </c>
      <c r="R4272" s="2" t="str">
        <f>IF((--IF(P4272=0,Q4272,P4272))&gt;(--日期设置!$B$2),IF(P4272=0,Q4272,P4272),Q4272)</f>
        <v>2025-07-31</v>
      </c>
      <c r="S4272" s="2" t="s">
        <v>17915</v>
      </c>
      <c r="T4272" s="8">
        <f>[1]!b_anal_ptmyear($A4272,日期设置!$B$2)</f>
        <v>4.3589041095890408</v>
      </c>
      <c r="U4272" s="8">
        <f>[1]!b_anal_termifexercise($A4272,日期设置!B$2)</f>
        <v>0</v>
      </c>
      <c r="V4272" s="10">
        <f>[1]!b_dq_dirtyprice(A4272,日期设置!$B$2)</f>
        <v>101.5808</v>
      </c>
      <c r="W4272" s="11">
        <f>IF(U4272=0,ROUNDUP((Q4272-日期设置!$B$2)/365,0),ROUNDUP((R4272-日期设置!$B$2)/365,0))</f>
        <v>5</v>
      </c>
      <c r="X4272" s="18">
        <f>_xlfn.IFNA(VLOOKUP(A4272,过往入选债券!A:D,4,0),2)</f>
        <v>2</v>
      </c>
      <c r="Y4272">
        <f>_xlfn.IFNA(VLOOKUP(C4272,[2]Sheet1!$A:$A,1,0),3)</f>
        <v>3</v>
      </c>
    </row>
    <row r="4273" spans="1:25" hidden="1" x14ac:dyDescent="0.2">
      <c r="A4273" s="28" t="s">
        <v>20260</v>
      </c>
      <c r="B4273" s="28" t="s">
        <v>20261</v>
      </c>
      <c r="C4273" s="39" t="s">
        <v>1353</v>
      </c>
      <c r="D4273" s="26" t="str">
        <f>[1]!b_calc_yield(A4273,日期设置!$B$2,F4273,1,R4273,1,O4273,L4273,S4273,)</f>
        <v>Fetching...</v>
      </c>
      <c r="E4273" s="26">
        <f t="shared" si="132"/>
        <v>2.3844740832273503</v>
      </c>
      <c r="F4273" s="18">
        <f>[1]!b_dq_cleanprice($A4273,日期设置!B$2)</f>
        <v>99.984200000000001</v>
      </c>
      <c r="G4273" s="18" t="str">
        <f t="shared" si="133"/>
        <v>0.49 + 0</v>
      </c>
      <c r="H4273" s="27">
        <f>[1]!b_dq_pctchange($A4273,日期设置!$B$2,1)/100</f>
        <v>0</v>
      </c>
      <c r="I4273" s="26">
        <f>[1]!b_pq_pctchange(A4273,日期设置!$B$4,日期设置!$B$2,1)</f>
        <v>0</v>
      </c>
      <c r="J4273" s="26">
        <f>[1]!b_pq_pctchange(A4273,日期设置!$C$4,日期设置!$B$2,1)</f>
        <v>3.0614204991122725E-2</v>
      </c>
      <c r="K4273" s="52">
        <f>[1]!b_dq_amount($A4273,日期设置!B$2,2,10000)</f>
        <v>0</v>
      </c>
      <c r="L4273" s="26">
        <f>[1]!b_info_latestpar(A4273,日期设置!$B$2)</f>
        <v>100</v>
      </c>
      <c r="M4273" s="6">
        <f>[1]!b_info_outstandingbalance($A4273,日期设置!B$2)</f>
        <v>5</v>
      </c>
      <c r="N4273" s="7" t="str">
        <f>[1]!b_info_latestissurercreditrating2(A4273,日期设置!$B$2,"102","1")</f>
        <v>AA</v>
      </c>
      <c r="O4273" s="8">
        <v>4.7300000000000004</v>
      </c>
      <c r="P4273" s="9">
        <f>[1]!b_info_repurchasedate(A4273)</f>
        <v>0</v>
      </c>
      <c r="Q4273" s="8" t="s">
        <v>16563</v>
      </c>
      <c r="R4273" s="2" t="str">
        <f>IF((--IF(P4273=0,Q4273,P4273))&gt;(--日期设置!$B$2),IF(P4273=0,Q4273,P4273),Q4273)</f>
        <v>2021-09-19</v>
      </c>
      <c r="S4273" s="31" t="s">
        <v>16496</v>
      </c>
      <c r="T4273" s="8">
        <f>[1]!b_anal_ptmyear($A4273,日期设置!$B$2)</f>
        <v>0.49589041095890413</v>
      </c>
      <c r="U4273" s="8">
        <f>[1]!b_anal_termifexercise($A4273,日期设置!B$2)</f>
        <v>0</v>
      </c>
      <c r="V4273" s="10">
        <f>[1]!b_dq_dirtyprice(A4273,日期设置!$B$2)</f>
        <v>102.29089999999999</v>
      </c>
      <c r="W4273" s="11">
        <f>IF(U4273=0,ROUNDUP((Q4273-日期设置!$B$2)/365,0),ROUNDUP((R4273-日期设置!$B$2)/365,0))</f>
        <v>1</v>
      </c>
      <c r="X4273" s="18">
        <f>_xlfn.IFNA(VLOOKUP(A4273,过往入选债券!A:D,4,0),2)</f>
        <v>2</v>
      </c>
      <c r="Y4273">
        <f>_xlfn.IFNA(VLOOKUP(C4273,[2]Sheet1!$A:$A,1,0),3)</f>
        <v>3</v>
      </c>
    </row>
    <row r="4274" spans="1:25" hidden="1" x14ac:dyDescent="0.2">
      <c r="A4274" s="28" t="s">
        <v>21398</v>
      </c>
      <c r="B4274" s="28" t="s">
        <v>21399</v>
      </c>
      <c r="C4274" s="39" t="s">
        <v>21696</v>
      </c>
      <c r="D4274" s="26" t="str">
        <f>[1]!b_calc_yield(A4274,日期设置!$B$2,F4274,1,R4274,1,O4274,L4274,S4274,)</f>
        <v>Fetching...</v>
      </c>
      <c r="E4274" s="26">
        <f t="shared" si="132"/>
        <v>21.114231433943754</v>
      </c>
      <c r="F4274" s="18">
        <f>[1]!b_dq_cleanprice($A4274,日期设置!B$2)</f>
        <v>100.7687</v>
      </c>
      <c r="G4274" s="18" t="str">
        <f t="shared" si="133"/>
        <v>4.62 + 0</v>
      </c>
      <c r="H4274" s="27">
        <f>[1]!b_dq_pctchange($A4274,日期设置!$B$2,1)/100</f>
        <v>0</v>
      </c>
      <c r="I4274" s="26">
        <f>[1]!b_pq_pctchange(A4274,日期设置!$B$4,日期设置!$B$2,1)</f>
        <v>0</v>
      </c>
      <c r="J4274" s="26">
        <f>[1]!b_pq_pctchange(A4274,日期设置!$C$4,日期设置!$B$2,1)</f>
        <v>0.58463012686782034</v>
      </c>
      <c r="K4274" s="52">
        <f>[1]!b_dq_amount($A4274,日期设置!B$2,2,10000)</f>
        <v>0</v>
      </c>
      <c r="L4274" s="26">
        <f>[1]!b_info_latestpar(A4274,日期设置!$B$2)</f>
        <v>100</v>
      </c>
      <c r="M4274" s="6">
        <f>[1]!b_info_outstandingbalance($A4274,日期设置!B$2)</f>
        <v>10</v>
      </c>
      <c r="N4274" s="7" t="str">
        <f>[1]!b_info_latestissurercreditrating2(A4274,日期设置!$B$2,"102","1")</f>
        <v>AAA</v>
      </c>
      <c r="O4274" s="43">
        <v>4.8499999999999996</v>
      </c>
      <c r="P4274" s="9">
        <f>[1]!b_info_repurchasedate(A4274)</f>
        <v>0</v>
      </c>
      <c r="Q4274" s="31" t="s">
        <v>17050</v>
      </c>
      <c r="R4274" s="2" t="str">
        <f>IF((--IF(P4274=0,Q4274,P4274))&gt;(--日期设置!$B$2),IF(P4274=0,Q4274,P4274),Q4274)</f>
        <v>2025-11-05</v>
      </c>
      <c r="S4274" s="31" t="s">
        <v>21681</v>
      </c>
      <c r="T4274" s="8">
        <f>[1]!b_anal_ptmyear($A4274,日期设置!$B$2)</f>
        <v>4.624657534246575</v>
      </c>
      <c r="U4274" s="8">
        <f>[1]!b_anal_termifexercise($A4274,日期设置!B$2)</f>
        <v>0</v>
      </c>
      <c r="V4274" s="10">
        <f>[1]!b_dq_dirtyprice(A4274,日期设置!$B$2)</f>
        <v>102.5891</v>
      </c>
      <c r="W4274" s="11">
        <f>IF(U4274=0,ROUNDUP((Q4274-日期设置!$B$2)/365,0),ROUNDUP((R4274-日期设置!$B$2)/365,0))</f>
        <v>5</v>
      </c>
      <c r="X4274" s="18">
        <f>_xlfn.IFNA(VLOOKUP(A4274,过往入选债券!A:D,4,0),2)</f>
        <v>2</v>
      </c>
      <c r="Y4274">
        <f>_xlfn.IFNA(VLOOKUP(C4274,[2]Sheet1!$A:$A,1,0),3)</f>
        <v>3</v>
      </c>
    </row>
    <row r="4275" spans="1:25" hidden="1" x14ac:dyDescent="0.2">
      <c r="A4275" s="21" t="s">
        <v>6800</v>
      </c>
      <c r="B4275" s="21" t="s">
        <v>6801</v>
      </c>
      <c r="C4275" s="37" t="s">
        <v>136</v>
      </c>
      <c r="D4275" s="26" t="str">
        <f>[1]!b_calc_yield(A4275,日期设置!$B$2,F4275,1,R4275,1,O4275,L4275,S4275,)</f>
        <v>Fetching...</v>
      </c>
      <c r="E4275" s="26">
        <f t="shared" si="132"/>
        <v>9.2706754693640434</v>
      </c>
      <c r="F4275" s="18">
        <f>[1]!b_dq_cleanprice($A4275,日期设置!B$2)</f>
        <v>101.93510000000001</v>
      </c>
      <c r="G4275" s="18" t="str">
        <f t="shared" si="133"/>
        <v>2.09 + 0</v>
      </c>
      <c r="H4275" s="27">
        <f>[1]!b_dq_pctchange($A4275,日期设置!$B$2,1)/100</f>
        <v>0</v>
      </c>
      <c r="I4275" s="26">
        <f>[1]!b_pq_pctchange(A4275,日期设置!$B$4,日期设置!$B$2,1)</f>
        <v>0</v>
      </c>
      <c r="J4275" s="26">
        <f>[1]!b_pq_pctchange(A4275,日期设置!$C$4,日期设置!$B$2,1)</f>
        <v>0</v>
      </c>
      <c r="K4275" s="52">
        <f>[1]!b_dq_amount($A4275,日期设置!B$2,2,10000)</f>
        <v>0</v>
      </c>
      <c r="L4275" s="26">
        <f>[1]!b_info_latestpar(A4275,日期设置!$B$2)</f>
        <v>100</v>
      </c>
      <c r="M4275" s="6">
        <f>[1]!b_info_outstandingbalance($A4275,日期设置!B$2)</f>
        <v>8</v>
      </c>
      <c r="N4275" s="7" t="str">
        <f>[1]!b_info_latestissurercreditrating2(A4275,日期设置!$B$2,"102","1")</f>
        <v>AA+</v>
      </c>
      <c r="O4275" s="8">
        <v>5.65</v>
      </c>
      <c r="P4275" s="9">
        <f>[1]!b_info_repurchasedate(A4275)</f>
        <v>0</v>
      </c>
      <c r="Q4275" s="8" t="s">
        <v>16427</v>
      </c>
      <c r="R4275" s="2" t="str">
        <f>IF((--IF(P4275=0,Q4275,P4275))&gt;(--日期设置!$B$2),IF(P4275=0,Q4275,P4275),Q4275)</f>
        <v>2023-04-27</v>
      </c>
      <c r="S4275" s="2" t="s">
        <v>17868</v>
      </c>
      <c r="T4275" s="8">
        <f>[1]!b_anal_ptmyear($A4275,日期设置!$B$2)</f>
        <v>2.0986301369863014</v>
      </c>
      <c r="U4275" s="8">
        <f>[1]!b_anal_termifexercise($A4275,日期设置!B$2)</f>
        <v>0</v>
      </c>
      <c r="V4275" s="10">
        <f>[1]!b_dq_dirtyprice(A4275,日期设置!$B$2)</f>
        <v>107.0278</v>
      </c>
      <c r="W4275" s="11">
        <f>IF(U4275=0,ROUNDUP((Q4275-日期设置!$B$2)/365,0),ROUNDUP((R4275-日期设置!$B$2)/365,0))</f>
        <v>3</v>
      </c>
      <c r="X4275" s="18">
        <f>_xlfn.IFNA(VLOOKUP(A4275,过往入选债券!A:D,4,0),2)</f>
        <v>2</v>
      </c>
      <c r="Y4275" s="45">
        <f>_xlfn.IFNA(VLOOKUP(C4275,[2]Sheet1!$A:$A,1,0),3)</f>
        <v>3</v>
      </c>
    </row>
    <row r="4276" spans="1:25" hidden="1" x14ac:dyDescent="0.2">
      <c r="A4276" s="21" t="s">
        <v>2502</v>
      </c>
      <c r="B4276" s="21" t="s">
        <v>2503</v>
      </c>
      <c r="C4276" s="37" t="s">
        <v>136</v>
      </c>
      <c r="D4276" s="26" t="str">
        <f>[1]!b_calc_yield(A4276,日期设置!$B$2,F4276,1,R4276,1,O4276,L4276,S4276,)</f>
        <v>Fetching...</v>
      </c>
      <c r="E4276" s="26">
        <f t="shared" si="132"/>
        <v>3.8378550178755022</v>
      </c>
      <c r="F4276" s="18">
        <f>[1]!b_dq_cleanprice($A4276,日期设置!B$2)</f>
        <v>100.4</v>
      </c>
      <c r="G4276" s="18" t="str">
        <f t="shared" si="133"/>
        <v>0.82 + 0</v>
      </c>
      <c r="H4276" s="27">
        <f>[1]!b_dq_pctchange($A4276,日期设置!$B$2,1)/100</f>
        <v>0</v>
      </c>
      <c r="I4276" s="26">
        <f>[1]!b_pq_pctchange(A4276,日期设置!$B$4,日期设置!$B$2,1)</f>
        <v>0.40602436146169363</v>
      </c>
      <c r="J4276" s="26">
        <f>[1]!b_pq_pctchange(A4276,日期设置!$C$4,日期设置!$B$2,1)</f>
        <v>-0.26859931022425171</v>
      </c>
      <c r="K4276" s="52">
        <f>[1]!b_dq_amount($A4276,日期设置!B$2,2,10000)</f>
        <v>0</v>
      </c>
      <c r="L4276" s="26">
        <f>[1]!b_info_latestpar(A4276,日期设置!$B$2)</f>
        <v>100</v>
      </c>
      <c r="M4276" s="6">
        <f>[1]!b_info_outstandingbalance($A4276,日期设置!B$2)</f>
        <v>20</v>
      </c>
      <c r="N4276" s="7" t="str">
        <f>[1]!b_info_latestissurercreditrating2(A4276,日期设置!$B$2,"102","1")</f>
        <v>AA+</v>
      </c>
      <c r="O4276" s="8">
        <v>5.2</v>
      </c>
      <c r="P4276" s="9">
        <f>[1]!b_info_repurchasedate(A4276)</f>
        <v>0</v>
      </c>
      <c r="Q4276" s="8" t="s">
        <v>17273</v>
      </c>
      <c r="R4276" s="2" t="str">
        <f>IF((--IF(P4276=0,Q4276,P4276))&gt;(--日期设置!$B$2),IF(P4276=0,Q4276,P4276),Q4276)</f>
        <v>2022-01-17</v>
      </c>
      <c r="S4276" s="2" t="s">
        <v>18002</v>
      </c>
      <c r="T4276" s="8">
        <f>[1]!b_anal_ptmyear($A4276,日期设置!$B$2)</f>
        <v>0.8246575342465754</v>
      </c>
      <c r="U4276" s="8">
        <f>[1]!b_anal_termifexercise($A4276,日期设置!B$2)</f>
        <v>0</v>
      </c>
      <c r="V4276" s="10">
        <f>[1]!b_dq_dirtyprice(A4276,日期设置!$B$2)</f>
        <v>101.31180000000001</v>
      </c>
      <c r="W4276" s="11">
        <f>IF(U4276=0,ROUNDUP((Q4276-日期设置!$B$2)/365,0),ROUNDUP((R4276-日期设置!$B$2)/365,0))</f>
        <v>1</v>
      </c>
      <c r="X4276" s="18">
        <f>_xlfn.IFNA(VLOOKUP(A4276,过往入选债券!A:D,4,0),2)</f>
        <v>2</v>
      </c>
      <c r="Y4276" s="45">
        <f>_xlfn.IFNA(VLOOKUP(C4276,[2]Sheet1!$A:$A,1,0),3)</f>
        <v>3</v>
      </c>
    </row>
    <row r="4277" spans="1:25" x14ac:dyDescent="0.2">
      <c r="A4277" s="21" t="s">
        <v>8569</v>
      </c>
      <c r="B4277" s="21" t="s">
        <v>8570</v>
      </c>
      <c r="C4277" s="37" t="s">
        <v>2421</v>
      </c>
      <c r="D4277" s="26" t="str">
        <f>[1]!b_calc_yield(A4277,日期设置!$B$2,F4277,1,R4277,1,O4277,L4277,S4277,)</f>
        <v>Fetching...</v>
      </c>
      <c r="E4277" s="26">
        <f t="shared" si="132"/>
        <v>13.894958506458943</v>
      </c>
      <c r="F4277" s="18">
        <f>[1]!b_dq_cleanprice($A4277,日期设置!B$2)</f>
        <v>101.4936</v>
      </c>
      <c r="G4277" s="18" t="str">
        <f t="shared" si="133"/>
        <v>3.13 + 0</v>
      </c>
      <c r="H4277" s="27">
        <f>[1]!b_dq_pctchange($A4277,日期设置!$B$2,1)/100</f>
        <v>7.2216890833109084E-3</v>
      </c>
      <c r="I4277" s="26">
        <f>[1]!b_pq_pctchange(A4277,日期设置!$B$4,日期设置!$B$2,1)</f>
        <v>0.72216890833109082</v>
      </c>
      <c r="J4277" s="26">
        <f>[1]!b_pq_pctchange(A4277,日期设置!$C$4,日期设置!$B$2,1)</f>
        <v>0.29219973932265048</v>
      </c>
      <c r="K4277" s="52">
        <f>[1]!b_dq_amount($A4277,日期设置!B$2,2,10000)</f>
        <v>10599.739452</v>
      </c>
      <c r="L4277" s="26">
        <f>[1]!b_info_latestpar(A4277,日期设置!$B$2)</f>
        <v>100</v>
      </c>
      <c r="M4277" s="6">
        <f>[1]!b_info_outstandingbalance($A4277,日期设置!B$2)</f>
        <v>10</v>
      </c>
      <c r="N4277" s="7" t="str">
        <f>[1]!b_info_latestissurercreditrating2(A4277,日期设置!$B$2,"102","1")</f>
        <v>AA+</v>
      </c>
      <c r="O4277" s="8">
        <v>5.18</v>
      </c>
      <c r="P4277" s="9">
        <f>[1]!b_info_repurchasedate(A4277)</f>
        <v>0</v>
      </c>
      <c r="Q4277" s="8" t="s">
        <v>16623</v>
      </c>
      <c r="R4277" s="2" t="str">
        <f>IF((--IF(P4277=0,Q4277,P4277))&gt;(--日期设置!$B$2),IF(P4277=0,Q4277,P4277),Q4277)</f>
        <v>2024-05-09</v>
      </c>
      <c r="S4277" s="2" t="s">
        <v>17922</v>
      </c>
      <c r="T4277" s="8">
        <f>[1]!b_anal_ptmyear($A4277,日期设置!$B$2)</f>
        <v>3.1315068493150684</v>
      </c>
      <c r="U4277" s="8">
        <f>[1]!b_anal_termifexercise($A4277,日期设置!B$2)</f>
        <v>0</v>
      </c>
      <c r="V4277" s="10">
        <f>[1]!b_dq_dirtyprice(A4277,日期设置!$B$2)</f>
        <v>105.9924</v>
      </c>
      <c r="W4277" s="11">
        <f>IF(U4277=0,ROUNDUP((Q4277-日期设置!$B$2)/365,0),ROUNDUP((R4277-日期设置!$B$2)/365,0))</f>
        <v>4</v>
      </c>
      <c r="X4277" s="18">
        <f>_xlfn.IFNA(VLOOKUP(A4277,过往入选债券!A:D,4,0),2)</f>
        <v>2</v>
      </c>
      <c r="Y4277">
        <f>_xlfn.IFNA(VLOOKUP(C4277,[2]Sheet1!$A:$A,1,0),3)</f>
        <v>3</v>
      </c>
    </row>
    <row r="4278" spans="1:25" hidden="1" x14ac:dyDescent="0.2">
      <c r="A4278" s="28" t="s">
        <v>22256</v>
      </c>
      <c r="B4278" s="28" t="s">
        <v>22257</v>
      </c>
      <c r="C4278" s="39" t="s">
        <v>6274</v>
      </c>
      <c r="D4278" s="26">
        <f>[1]!b_calc_yield(A4278,日期设置!$B$2,F4278,1,R4278,1,O4278,L4278,S4278,)</f>
        <v>4.6514404910089109</v>
      </c>
      <c r="E4278" s="26">
        <f t="shared" si="132"/>
        <v>13.269558656810165</v>
      </c>
      <c r="F4278" s="18">
        <f>[1]!b_dq_cleanprice($A4278,日期设置!B$2)</f>
        <v>99.850800000000007</v>
      </c>
      <c r="G4278" s="18" t="str">
        <f t="shared" si="133"/>
        <v>2.86 + 0</v>
      </c>
      <c r="H4278" s="27">
        <f>[1]!b_dq_pctchange($A4278,日期设置!$B$2,1)/100</f>
        <v>0</v>
      </c>
      <c r="I4278" s="26">
        <f>[1]!b_pq_pctchange(A4278,日期设置!$B$4,日期设置!$B$2,1)</f>
        <v>0</v>
      </c>
      <c r="J4278" s="26">
        <f>[1]!b_pq_pctchange(A4278,日期设置!$C$4,日期设置!$B$2,1)</f>
        <v>-0.14730279875316341</v>
      </c>
      <c r="K4278" s="52">
        <f>[1]!b_dq_amount($A4278,日期设置!B$2,2,10000)</f>
        <v>0</v>
      </c>
      <c r="L4278" s="26">
        <f>[1]!b_info_latestpar(A4278,日期设置!$B$2)</f>
        <v>100</v>
      </c>
      <c r="M4278" s="6">
        <f>[1]!b_info_outstandingbalance($A4278,日期设置!B$2)</f>
        <v>9</v>
      </c>
      <c r="N4278" s="7" t="str">
        <f>[1]!b_info_latestissurercreditrating2(A4278,日期设置!$B$2,"102","1")</f>
        <v>AA+</v>
      </c>
      <c r="O4278" s="43">
        <v>4.5999999999999996</v>
      </c>
      <c r="P4278" s="9">
        <f>[1]!b_info_repurchasedate(A4278)</f>
        <v>0</v>
      </c>
      <c r="Q4278" s="31" t="s">
        <v>17162</v>
      </c>
      <c r="R4278" s="2" t="str">
        <f>IF((--IF(P4278=0,Q4278,P4278))&gt;(--日期设置!$B$2),IF(P4278=0,Q4278,P4278),Q4278)</f>
        <v>2024-02-01</v>
      </c>
      <c r="S4278" s="2" t="s">
        <v>23070</v>
      </c>
      <c r="T4278" s="8">
        <f>[1]!b_anal_ptmyear($A4278,日期设置!$B$2)</f>
        <v>2.8657534246575342</v>
      </c>
      <c r="U4278" s="8">
        <f>[1]!b_anal_termifexercise($A4278,日期设置!B$2)</f>
        <v>0</v>
      </c>
      <c r="V4278" s="10">
        <f>[1]!b_dq_dirtyprice(A4278,日期设置!$B$2)</f>
        <v>100.4683</v>
      </c>
      <c r="W4278" s="11">
        <f>IF(U4278=0,ROUNDUP((Q4278-日期设置!$B$2)/365,0),ROUNDUP((R4278-日期设置!$B$2)/365,0))</f>
        <v>3</v>
      </c>
      <c r="X4278" s="18">
        <f>_xlfn.IFNA(VLOOKUP(A4278,过往入选债券!A:D,4,0),2)</f>
        <v>2</v>
      </c>
      <c r="Y4278">
        <f>_xlfn.IFNA(VLOOKUP(C4278,[2]Sheet1!$A:$A,1,0),3)</f>
        <v>3</v>
      </c>
    </row>
    <row r="4279" spans="1:25" hidden="1" x14ac:dyDescent="0.2">
      <c r="A4279" s="28" t="s">
        <v>20114</v>
      </c>
      <c r="B4279" s="28" t="s">
        <v>20115</v>
      </c>
      <c r="C4279" s="39" t="s">
        <v>108</v>
      </c>
      <c r="D4279" s="26" t="str">
        <f>[1]!b_calc_yield(A4279,日期设置!$B$2,F4279,1,R4279,1,O4279,L4279,S4279,)</f>
        <v>Fetching...</v>
      </c>
      <c r="E4279" s="26">
        <f t="shared" si="132"/>
        <v>11.337994114963767</v>
      </c>
      <c r="F4279" s="18">
        <f>[1]!b_dq_cleanprice($A4279,日期设置!B$2)</f>
        <v>99.810900000000004</v>
      </c>
      <c r="G4279" s="18" t="str">
        <f t="shared" si="133"/>
        <v>4.48 + 2.48</v>
      </c>
      <c r="H4279" s="27">
        <f>[1]!b_dq_pctchange($A4279,日期设置!$B$2,1)/100</f>
        <v>0</v>
      </c>
      <c r="I4279" s="26">
        <f>[1]!b_pq_pctchange(A4279,日期设置!$B$4,日期设置!$B$2,1)</f>
        <v>0</v>
      </c>
      <c r="J4279" s="26">
        <f>[1]!b_pq_pctchange(A4279,日期设置!$C$4,日期设置!$B$2,1)</f>
        <v>5.5107238686462248E-3</v>
      </c>
      <c r="K4279" s="52">
        <f>[1]!b_dq_amount($A4279,日期设置!B$2,2,10000)</f>
        <v>0</v>
      </c>
      <c r="L4279" s="26">
        <f>[1]!b_info_latestpar(A4279,日期设置!$B$2)</f>
        <v>100</v>
      </c>
      <c r="M4279" s="6">
        <f>[1]!b_info_outstandingbalance($A4279,日期设置!B$2)</f>
        <v>10</v>
      </c>
      <c r="N4279" s="7">
        <f>[1]!b_info_latestissurercreditrating2(A4279,日期设置!$B$2,"102","1")</f>
        <v>0</v>
      </c>
      <c r="O4279" s="8">
        <v>4.58</v>
      </c>
      <c r="P4279" s="9" t="str">
        <f>[1]!b_info_repurchasedate(A4279)</f>
        <v>2023-09-16</v>
      </c>
      <c r="Q4279" s="8" t="s">
        <v>20821</v>
      </c>
      <c r="R4279" s="2" t="str">
        <f>IF((--IF(P4279=0,Q4279,P4279))&gt;(--日期设置!$B$2),IF(P4279=0,Q4279,P4279),Q4279)</f>
        <v>2023-09-16</v>
      </c>
      <c r="S4279" s="31" t="s">
        <v>16122</v>
      </c>
      <c r="T4279" s="8">
        <f>[1]!b_anal_ptmyear($A4279,日期设置!$B$2)</f>
        <v>4.4876712328767123</v>
      </c>
      <c r="U4279" s="8">
        <f>[1]!b_anal_termifexercise($A4279,日期设置!B$2)</f>
        <v>2.4876712328767123</v>
      </c>
      <c r="V4279" s="10">
        <f>[1]!b_dq_dirtyprice(A4279,日期设置!$B$2)</f>
        <v>102.1574</v>
      </c>
      <c r="W4279" s="11">
        <f>IF(U4279=0,ROUNDUP((Q4279-日期设置!$B$2)/365,0),ROUNDUP((R4279-日期设置!$B$2)/365,0))</f>
        <v>3</v>
      </c>
      <c r="X4279" s="18">
        <f>_xlfn.IFNA(VLOOKUP(A4279,过往入选债券!A:D,4,0),2)</f>
        <v>2</v>
      </c>
      <c r="Y4279">
        <f>_xlfn.IFNA(VLOOKUP(C4279,[2]Sheet1!$A:$A,1,0),3)</f>
        <v>3</v>
      </c>
    </row>
    <row r="4280" spans="1:25" hidden="1" x14ac:dyDescent="0.2">
      <c r="A4280" s="21" t="s">
        <v>3585</v>
      </c>
      <c r="B4280" s="21" t="s">
        <v>3586</v>
      </c>
      <c r="C4280" s="37" t="s">
        <v>157</v>
      </c>
      <c r="D4280" s="26" t="str">
        <f>[1]!b_calc_yield(A4280,日期设置!$B$2,F4280,1,R4280,1,O4280,L4280,S4280,)</f>
        <v>Fetching...</v>
      </c>
      <c r="E4280" s="26">
        <f t="shared" si="132"/>
        <v>7.2900730817828219</v>
      </c>
      <c r="F4280" s="18">
        <f>[1]!b_dq_cleanprice($A4280,日期设置!B$2)</f>
        <v>102.0063</v>
      </c>
      <c r="G4280" s="18" t="str">
        <f t="shared" si="133"/>
        <v>1.60 + 0</v>
      </c>
      <c r="H4280" s="27">
        <f>[1]!b_dq_pctchange($A4280,日期设置!$B$2,1)/100</f>
        <v>0</v>
      </c>
      <c r="I4280" s="26">
        <f>[1]!b_pq_pctchange(A4280,日期设置!$B$4,日期设置!$B$2,1)</f>
        <v>0</v>
      </c>
      <c r="J4280" s="26">
        <f>[1]!b_pq_pctchange(A4280,日期设置!$C$4,日期设置!$B$2,1)</f>
        <v>0.23652393343132619</v>
      </c>
      <c r="K4280" s="52">
        <f>[1]!b_dq_amount($A4280,日期设置!B$2,2,10000)</f>
        <v>0</v>
      </c>
      <c r="L4280" s="26">
        <f>[1]!b_info_latestpar(A4280,日期设置!$B$2)</f>
        <v>100</v>
      </c>
      <c r="M4280" s="6">
        <f>[1]!b_info_outstandingbalance($A4280,日期设置!B$2)</f>
        <v>5</v>
      </c>
      <c r="N4280" s="7">
        <f>[1]!b_info_latestissurercreditrating2(A4280,日期设置!$B$2,"102","1")</f>
        <v>0</v>
      </c>
      <c r="O4280" s="8">
        <v>6</v>
      </c>
      <c r="P4280" s="9">
        <f>[1]!b_info_repurchasedate(A4280)</f>
        <v>0</v>
      </c>
      <c r="Q4280" s="8" t="s">
        <v>16170</v>
      </c>
      <c r="R4280" s="2" t="str">
        <f>IF((--IF(P4280=0,Q4280,P4280))&gt;(--日期设置!$B$2),IF(P4280=0,Q4280,P4280),Q4280)</f>
        <v>2022-10-28</v>
      </c>
      <c r="S4280" s="2" t="s">
        <v>17959</v>
      </c>
      <c r="T4280" s="8">
        <f>[1]!b_anal_ptmyear($A4280,日期设置!$B$2)</f>
        <v>1.6027397260273972</v>
      </c>
      <c r="U4280" s="8">
        <f>[1]!b_anal_termifexercise($A4280,日期设置!B$2)</f>
        <v>0</v>
      </c>
      <c r="V4280" s="10">
        <f>[1]!b_dq_dirtyprice(A4280,日期设置!$B$2)</f>
        <v>104.3899</v>
      </c>
      <c r="W4280" s="11">
        <f>IF(U4280=0,ROUNDUP((Q4280-日期设置!$B$2)/365,0),ROUNDUP((R4280-日期设置!$B$2)/365,0))</f>
        <v>2</v>
      </c>
      <c r="X4280" s="18">
        <f>_xlfn.IFNA(VLOOKUP(A4280,过往入选债券!A:D,4,0),2)</f>
        <v>2</v>
      </c>
      <c r="Y4280" s="45">
        <f>_xlfn.IFNA(VLOOKUP(C4280,[2]Sheet1!$A:$A,1,0),3)</f>
        <v>3</v>
      </c>
    </row>
    <row r="4281" spans="1:25" hidden="1" x14ac:dyDescent="0.2">
      <c r="A4281" s="21" t="s">
        <v>3733</v>
      </c>
      <c r="B4281" s="21" t="s">
        <v>3734</v>
      </c>
      <c r="C4281" s="37" t="s">
        <v>1604</v>
      </c>
      <c r="D4281" s="26" t="str">
        <f>[1]!b_calc_yield(A4281,日期设置!$B$2,F4281,1,R4281,1,O4281,L4281,S4281,)</f>
        <v>Fetching...</v>
      </c>
      <c r="E4281" s="26">
        <f t="shared" si="132"/>
        <v>8.0166071135366668</v>
      </c>
      <c r="F4281" s="18">
        <f>[1]!b_dq_cleanprice($A4281,日期设置!B$2)</f>
        <v>100.9774</v>
      </c>
      <c r="G4281" s="18" t="str">
        <f t="shared" si="133"/>
        <v>3.74 + 1.74</v>
      </c>
      <c r="H4281" s="27">
        <f>[1]!b_dq_pctchange($A4281,日期设置!$B$2,1)/100</f>
        <v>0</v>
      </c>
      <c r="I4281" s="26">
        <f>[1]!b_pq_pctchange(A4281,日期设置!$B$4,日期设置!$B$2,1)</f>
        <v>0</v>
      </c>
      <c r="J4281" s="26">
        <f>[1]!b_pq_pctchange(A4281,日期设置!$C$4,日期设置!$B$2,1)</f>
        <v>0</v>
      </c>
      <c r="K4281" s="52">
        <f>[1]!b_dq_amount($A4281,日期设置!B$2,2,10000)</f>
        <v>0</v>
      </c>
      <c r="L4281" s="26">
        <f>[1]!b_info_latestpar(A4281,日期设置!$B$2)</f>
        <v>100</v>
      </c>
      <c r="M4281" s="6">
        <f>[1]!b_info_outstandingbalance($A4281,日期设置!B$2)</f>
        <v>4.8</v>
      </c>
      <c r="N4281" s="7">
        <f>[1]!b_info_latestissurercreditrating2(A4281,日期设置!$B$2,"102","1")</f>
        <v>0</v>
      </c>
      <c r="O4281" s="8">
        <v>5.26</v>
      </c>
      <c r="P4281" s="9" t="str">
        <f>[1]!b_info_repurchasedate(A4281)</f>
        <v>2022-12-19</v>
      </c>
      <c r="Q4281" s="8" t="s">
        <v>16707</v>
      </c>
      <c r="R4281" s="2" t="str">
        <f>IF((--IF(P4281=0,Q4281,P4281))&gt;(--日期设置!$B$2),IF(P4281=0,Q4281,P4281),Q4281)</f>
        <v>2022-12-19</v>
      </c>
      <c r="S4281" s="2" t="s">
        <v>18429</v>
      </c>
      <c r="T4281" s="8">
        <f>[1]!b_anal_ptmyear($A4281,日期设置!$B$2)</f>
        <v>3.7452054794520548</v>
      </c>
      <c r="U4281" s="8">
        <f>[1]!b_anal_termifexercise($A4281,日期设置!B$2)</f>
        <v>1.7452054794520548</v>
      </c>
      <c r="V4281" s="10">
        <f>[1]!b_dq_dirtyprice(A4281,日期设置!$B$2)</f>
        <v>102.3176</v>
      </c>
      <c r="W4281" s="11">
        <f>IF(U4281=0,ROUNDUP((Q4281-日期设置!$B$2)/365,0),ROUNDUP((R4281-日期设置!$B$2)/365,0))</f>
        <v>2</v>
      </c>
      <c r="X4281" s="18">
        <f>_xlfn.IFNA(VLOOKUP(A4281,过往入选债券!A:D,4,0),2)</f>
        <v>2</v>
      </c>
      <c r="Y4281">
        <f>_xlfn.IFNA(VLOOKUP(C4281,[2]Sheet1!$A:$A,1,0),3)</f>
        <v>3</v>
      </c>
    </row>
    <row r="4282" spans="1:25" hidden="1" x14ac:dyDescent="0.2">
      <c r="A4282" s="28" t="s">
        <v>22226</v>
      </c>
      <c r="B4282" s="28" t="s">
        <v>22227</v>
      </c>
      <c r="C4282" s="39" t="s">
        <v>2409</v>
      </c>
      <c r="D4282" s="26">
        <f>[1]!b_calc_yield(A4282,日期设置!$B$2,F4282,1,R4282,1,O4282,L4282,S4282,)</f>
        <v>4.6496933600778032</v>
      </c>
      <c r="E4282" s="26">
        <f t="shared" si="132"/>
        <v>13.645996958136998</v>
      </c>
      <c r="F4282" s="18">
        <f>[1]!b_dq_cleanprice($A4282,日期设置!B$2)</f>
        <v>100</v>
      </c>
      <c r="G4282" s="18" t="str">
        <f t="shared" si="133"/>
        <v>4.94 + 2.94</v>
      </c>
      <c r="H4282" s="27">
        <f>[1]!b_dq_pctchange($A4282,日期设置!$B$2,1)/100</f>
        <v>0</v>
      </c>
      <c r="I4282" s="26">
        <f>[1]!b_pq_pctchange(A4282,日期设置!$B$4,日期设置!$B$2,1)</f>
        <v>0</v>
      </c>
      <c r="J4282" s="26">
        <f>[1]!b_pq_pctchange(A4282,日期设置!$C$4,日期设置!$B$2,1)</f>
        <v>0</v>
      </c>
      <c r="K4282" s="52">
        <f>[1]!b_dq_amount($A4282,日期设置!B$2,2,10000)</f>
        <v>0</v>
      </c>
      <c r="L4282" s="26">
        <f>[1]!b_info_latestpar(A4282,日期设置!$B$2)</f>
        <v>100</v>
      </c>
      <c r="M4282" s="6">
        <f>[1]!b_info_outstandingbalance($A4282,日期设置!B$2)</f>
        <v>15</v>
      </c>
      <c r="N4282" s="7" t="str">
        <f>[1]!b_info_latestissurercreditrating2(A4282,日期设置!$B$2,"102","1")</f>
        <v>AA+</v>
      </c>
      <c r="O4282" s="43">
        <v>4.6500000000000004</v>
      </c>
      <c r="P4282" s="9" t="str">
        <f>[1]!b_info_repurchasedate(A4282)</f>
        <v>2024-03-01</v>
      </c>
      <c r="Q4282" s="31" t="s">
        <v>17741</v>
      </c>
      <c r="R4282" s="2" t="str">
        <f>IF((--IF(P4282=0,Q4282,P4282))&gt;(--日期设置!$B$2),IF(P4282=0,Q4282,P4282),Q4282)</f>
        <v>2024-03-01</v>
      </c>
      <c r="S4282" s="2" t="s">
        <v>23060</v>
      </c>
      <c r="T4282" s="8">
        <f>[1]!b_anal_ptmyear($A4282,日期设置!$B$2)</f>
        <v>4.9424657534246572</v>
      </c>
      <c r="U4282" s="8">
        <f>[1]!b_anal_termifexercise($A4282,日期设置!B$2)</f>
        <v>2.9452054794520546</v>
      </c>
      <c r="V4282" s="10">
        <f>[1]!b_dq_dirtyprice(A4282,日期设置!$B$2)</f>
        <v>100.2675</v>
      </c>
      <c r="W4282" s="11">
        <f>IF(U4282=0,ROUNDUP((Q4282-日期设置!$B$2)/365,0),ROUNDUP((R4282-日期设置!$B$2)/365,0))</f>
        <v>3</v>
      </c>
      <c r="X4282" s="18">
        <f>_xlfn.IFNA(VLOOKUP(A4282,过往入选债券!A:D,4,0),2)</f>
        <v>2</v>
      </c>
      <c r="Y4282">
        <f>_xlfn.IFNA(VLOOKUP(C4282,[2]Sheet1!$A:$A,1,0),3)</f>
        <v>3</v>
      </c>
    </row>
    <row r="4283" spans="1:25" hidden="1" x14ac:dyDescent="0.2">
      <c r="A4283" s="21" t="s">
        <v>7073</v>
      </c>
      <c r="B4283" s="21" t="s">
        <v>7074</v>
      </c>
      <c r="C4283" s="37" t="s">
        <v>412</v>
      </c>
      <c r="D4283" s="26" t="str">
        <f>[1]!b_calc_yield(A4283,日期设置!$B$2,F4283,1,R4283,1,O4283,L4283,S4283,)</f>
        <v>Fetching...</v>
      </c>
      <c r="E4283" s="26">
        <f t="shared" si="132"/>
        <v>1.7068346917497479</v>
      </c>
      <c r="F4283" s="18">
        <f>[1]!b_dq_cleanprice($A4283,日期设置!B$2)</f>
        <v>101.086</v>
      </c>
      <c r="G4283" s="18" t="str">
        <f t="shared" si="133"/>
        <v>2.36 + 0.36</v>
      </c>
      <c r="H4283" s="27">
        <f>[1]!b_dq_pctchange($A4283,日期设置!$B$2,1)/100</f>
        <v>0</v>
      </c>
      <c r="I4283" s="26">
        <f>[1]!b_pq_pctchange(A4283,日期设置!$B$4,日期设置!$B$2,1)</f>
        <v>0</v>
      </c>
      <c r="J4283" s="26">
        <f>[1]!b_pq_pctchange(A4283,日期设置!$C$4,日期设置!$B$2,1)</f>
        <v>0</v>
      </c>
      <c r="K4283" s="52">
        <f>[1]!b_dq_amount($A4283,日期设置!B$2,2,10000)</f>
        <v>0</v>
      </c>
      <c r="L4283" s="26">
        <f>[1]!b_info_latestpar(A4283,日期设置!$B$2)</f>
        <v>100</v>
      </c>
      <c r="M4283" s="6">
        <f>[1]!b_info_outstandingbalance($A4283,日期设置!B$2)</f>
        <v>7</v>
      </c>
      <c r="N4283" s="7" t="str">
        <f>[1]!b_info_latestissurercreditrating2(A4283,日期设置!$B$2,"102","1")</f>
        <v>AA</v>
      </c>
      <c r="O4283" s="8">
        <v>7.89</v>
      </c>
      <c r="P4283" s="9" t="str">
        <f>[1]!b_info_repurchasedate(A4283)</f>
        <v>2021-08-03</v>
      </c>
      <c r="Q4283" s="8" t="s">
        <v>16477</v>
      </c>
      <c r="R4283" s="2" t="str">
        <f>IF((--IF(P4283=0,Q4283,P4283))&gt;(--日期设置!$B$2),IF(P4283=0,Q4283,P4283),Q4283)</f>
        <v>2021-08-03</v>
      </c>
      <c r="S4283" s="2" t="s">
        <v>18239</v>
      </c>
      <c r="T4283" s="8">
        <f>[1]!b_anal_ptmyear($A4283,日期设置!$B$2)</f>
        <v>2.3671232876712329</v>
      </c>
      <c r="U4283" s="8">
        <f>[1]!b_anal_termifexercise($A4283,日期设置!B$2)</f>
        <v>0.36712328767123287</v>
      </c>
      <c r="V4283" s="10">
        <f>[1]!b_dq_dirtyprice(A4283,日期设置!$B$2)</f>
        <v>106.07940000000001</v>
      </c>
      <c r="W4283" s="11">
        <f>IF(U4283=0,ROUNDUP((Q4283-日期设置!$B$2)/365,0),ROUNDUP((R4283-日期设置!$B$2)/365,0))</f>
        <v>1</v>
      </c>
      <c r="X4283" s="18">
        <f>_xlfn.IFNA(VLOOKUP(A4283,过往入选债券!A:D,4,0),2)</f>
        <v>2</v>
      </c>
      <c r="Y4283">
        <f>_xlfn.IFNA(VLOOKUP(C4283,[2]Sheet1!$A:$A,1,0),3)</f>
        <v>3</v>
      </c>
    </row>
    <row r="4284" spans="1:25" hidden="1" x14ac:dyDescent="0.2">
      <c r="A4284" s="21" t="s">
        <v>4495</v>
      </c>
      <c r="B4284" s="21" t="s">
        <v>4496</v>
      </c>
      <c r="C4284" s="37" t="s">
        <v>4497</v>
      </c>
      <c r="D4284" s="26" t="str">
        <f>[1]!b_calc_yield(A4284,日期设置!$B$2,F4284,1,R4284,1,O4284,L4284,S4284,)</f>
        <v>Fetching...</v>
      </c>
      <c r="E4284" s="26">
        <f t="shared" si="132"/>
        <v>9.8883801646062928</v>
      </c>
      <c r="F4284" s="18">
        <f>[1]!b_dq_cleanprice($A4284,日期设置!B$2)</f>
        <v>98.464500000000001</v>
      </c>
      <c r="G4284" s="18" t="str">
        <f t="shared" si="133"/>
        <v>2.18 + 0</v>
      </c>
      <c r="H4284" s="27">
        <f>[1]!b_dq_pctchange($A4284,日期设置!$B$2,1)/100</f>
        <v>0</v>
      </c>
      <c r="I4284" s="26">
        <f>[1]!b_pq_pctchange(A4284,日期设置!$B$4,日期设置!$B$2,1)</f>
        <v>0</v>
      </c>
      <c r="J4284" s="26">
        <f>[1]!b_pq_pctchange(A4284,日期设置!$C$4,日期设置!$B$2,1)</f>
        <v>1.3102022716071688</v>
      </c>
      <c r="K4284" s="52">
        <f>[1]!b_dq_amount($A4284,日期设置!B$2,2,10000)</f>
        <v>0</v>
      </c>
      <c r="L4284" s="26">
        <f>[1]!b_info_latestpar(A4284,日期设置!$B$2)</f>
        <v>100</v>
      </c>
      <c r="M4284" s="6">
        <f>[1]!b_info_outstandingbalance($A4284,日期设置!B$2)</f>
        <v>10</v>
      </c>
      <c r="N4284" s="7">
        <f>[1]!b_info_latestissurercreditrating2(A4284,日期设置!$B$2,"102","1")</f>
        <v>0</v>
      </c>
      <c r="O4284" s="8">
        <v>3.9</v>
      </c>
      <c r="P4284" s="9">
        <f>[1]!b_info_repurchasedate(A4284)</f>
        <v>0</v>
      </c>
      <c r="Q4284" s="8" t="s">
        <v>16356</v>
      </c>
      <c r="R4284" s="2" t="str">
        <f>IF((--IF(P4284=0,Q4284,P4284))&gt;(--日期设置!$B$2),IF(P4284=0,Q4284,P4284),Q4284)</f>
        <v>2023-05-28</v>
      </c>
      <c r="S4284" s="2" t="s">
        <v>18135</v>
      </c>
      <c r="T4284" s="8">
        <f>[1]!b_anal_ptmyear($A4284,日期设置!$B$2)</f>
        <v>2.1835616438356165</v>
      </c>
      <c r="U4284" s="8">
        <f>[1]!b_anal_termifexercise($A4284,日期设置!B$2)</f>
        <v>0</v>
      </c>
      <c r="V4284" s="10">
        <f>[1]!b_dq_dirtyprice(A4284,日期设置!$B$2)</f>
        <v>101.6486</v>
      </c>
      <c r="W4284" s="11">
        <f>IF(U4284=0,ROUNDUP((Q4284-日期设置!$B$2)/365,0),ROUNDUP((R4284-日期设置!$B$2)/365,0))</f>
        <v>3</v>
      </c>
      <c r="X4284" s="18">
        <f>_xlfn.IFNA(VLOOKUP(A4284,过往入选债券!A:D,4,0),2)</f>
        <v>2</v>
      </c>
      <c r="Y4284">
        <f>_xlfn.IFNA(VLOOKUP(C4284,[2]Sheet1!$A:$A,1,0),3)</f>
        <v>3</v>
      </c>
    </row>
    <row r="4285" spans="1:25" hidden="1" x14ac:dyDescent="0.2">
      <c r="A4285" s="21" t="s">
        <v>10290</v>
      </c>
      <c r="B4285" s="21" t="s">
        <v>10291</v>
      </c>
      <c r="C4285" s="37" t="s">
        <v>137</v>
      </c>
      <c r="D4285" s="26" t="str">
        <f>[1]!b_calc_yield(A4285,日期设置!$B$2,F4285,1,R4285,1,O4285,L4285,S4285,)</f>
        <v>Fetching...</v>
      </c>
      <c r="E4285" s="26">
        <f t="shared" si="132"/>
        <v>9.2982461467762789</v>
      </c>
      <c r="F4285" s="18">
        <f>[1]!b_dq_cleanprice($A4285,日期设置!B$2)</f>
        <v>98.772000000000006</v>
      </c>
      <c r="G4285" s="18" t="str">
        <f t="shared" si="133"/>
        <v>1.99 + 0</v>
      </c>
      <c r="H4285" s="27">
        <f>[1]!b_dq_pctchange($A4285,日期设置!$B$2,1)/100</f>
        <v>0</v>
      </c>
      <c r="I4285" s="26">
        <f>[1]!b_pq_pctchange(A4285,日期设置!$B$4,日期设置!$B$2,1)</f>
        <v>0</v>
      </c>
      <c r="J4285" s="26">
        <f>[1]!b_pq_pctchange(A4285,日期设置!$C$4,日期设置!$B$2,1)</f>
        <v>0</v>
      </c>
      <c r="K4285" s="52">
        <f>[1]!b_dq_amount($A4285,日期设置!B$2,2,10000)</f>
        <v>0</v>
      </c>
      <c r="L4285" s="26">
        <f>[1]!b_info_latestpar(A4285,日期设置!$B$2)</f>
        <v>100</v>
      </c>
      <c r="M4285" s="6">
        <f>[1]!b_info_outstandingbalance($A4285,日期设置!B$2)</f>
        <v>10</v>
      </c>
      <c r="N4285" s="7" t="str">
        <f>[1]!b_info_latestissurercreditrating2(A4285,日期设置!$B$2,"102","1")</f>
        <v>AA+</v>
      </c>
      <c r="O4285" s="8">
        <v>3.99</v>
      </c>
      <c r="P4285" s="9">
        <f>[1]!b_info_repurchasedate(A4285)</f>
        <v>0</v>
      </c>
      <c r="Q4285" s="8" t="s">
        <v>16595</v>
      </c>
      <c r="R4285" s="2" t="str">
        <f>IF((--IF(P4285=0,Q4285,P4285))&gt;(--日期设置!$B$2),IF(P4285=0,Q4285,P4285),Q4285)</f>
        <v>2023-03-20</v>
      </c>
      <c r="S4285" s="2" t="s">
        <v>18280</v>
      </c>
      <c r="T4285" s="8">
        <f>[1]!b_anal_ptmyear($A4285,日期设置!$B$2)</f>
        <v>1.9945205479452055</v>
      </c>
      <c r="U4285" s="8">
        <f>[1]!b_anal_termifexercise($A4285,日期设置!B$2)</f>
        <v>0</v>
      </c>
      <c r="V4285" s="10">
        <f>[1]!b_dq_dirtyprice(A4285,日期设置!$B$2)</f>
        <v>98.793899999999994</v>
      </c>
      <c r="W4285" s="11">
        <f>IF(U4285=0,ROUNDUP((Q4285-日期设置!$B$2)/365,0),ROUNDUP((R4285-日期设置!$B$2)/365,0))</f>
        <v>2</v>
      </c>
      <c r="X4285" s="18">
        <f>_xlfn.IFNA(VLOOKUP(A4285,过往入选债券!A:D,4,0),2)</f>
        <v>2</v>
      </c>
      <c r="Y4285">
        <f>_xlfn.IFNA(VLOOKUP(C4285,[2]Sheet1!$A:$A,1,0),3)</f>
        <v>3</v>
      </c>
    </row>
    <row r="4286" spans="1:25" x14ac:dyDescent="0.2">
      <c r="A4286" s="21" t="s">
        <v>9532</v>
      </c>
      <c r="B4286" s="21" t="s">
        <v>9533</v>
      </c>
      <c r="C4286" s="37" t="s">
        <v>1786</v>
      </c>
      <c r="D4286" s="26" t="str">
        <f>[1]!b_calc_yield(A4286,日期设置!$B$2,F4286,1,R4286,1,O4286,L4286,S4286,)</f>
        <v>Fetching...</v>
      </c>
      <c r="E4286" s="26">
        <f t="shared" si="132"/>
        <v>16.913077494031992</v>
      </c>
      <c r="F4286" s="18">
        <f>[1]!b_dq_cleanprice($A4286,日期设置!B$2)</f>
        <v>98.302899999999994</v>
      </c>
      <c r="G4286" s="18" t="str">
        <f t="shared" si="133"/>
        <v>3.66 + 0</v>
      </c>
      <c r="H4286" s="27">
        <f>[1]!b_dq_pctchange($A4286,日期设置!$B$2,1)/100</f>
        <v>1.2208658176901887E-4</v>
      </c>
      <c r="I4286" s="26">
        <f>[1]!b_pq_pctchange(A4286,日期设置!$B$4,日期设置!$B$2,1)</f>
        <v>-0.62614799696328627</v>
      </c>
      <c r="J4286" s="26">
        <f>[1]!b_pq_pctchange(A4286,日期设置!$C$4,日期设置!$B$2,1)</f>
        <v>-0.62614799696328627</v>
      </c>
      <c r="K4286" s="52">
        <f>[1]!b_dq_amount($A4286,日期设置!B$2,2,10000)</f>
        <v>996.98023290000003</v>
      </c>
      <c r="L4286" s="26">
        <f>[1]!b_info_latestpar(A4286,日期设置!$B$2)</f>
        <v>100</v>
      </c>
      <c r="M4286" s="6">
        <f>[1]!b_info_outstandingbalance($A4286,日期设置!B$2)</f>
        <v>30</v>
      </c>
      <c r="N4286" s="7" t="str">
        <f>[1]!b_info_latestissurercreditrating2(A4286,日期设置!$B$2,"102","1")</f>
        <v>AAA</v>
      </c>
      <c r="O4286" s="8">
        <v>4.1399999999999997</v>
      </c>
      <c r="P4286" s="9">
        <f>[1]!b_info_repurchasedate(A4286)</f>
        <v>0</v>
      </c>
      <c r="Q4286" s="8" t="s">
        <v>17486</v>
      </c>
      <c r="R4286" s="2" t="str">
        <f>IF((--IF(P4286=0,Q4286,P4286))&gt;(--日期设置!$B$2),IF(P4286=0,Q4286,P4286),Q4286)</f>
        <v>2024-11-19</v>
      </c>
      <c r="S4286" s="2" t="s">
        <v>18959</v>
      </c>
      <c r="T4286" s="8">
        <f>[1]!b_anal_ptmyear($A4286,日期设置!$B$2)</f>
        <v>3.6630136986301371</v>
      </c>
      <c r="U4286" s="8">
        <f>[1]!b_anal_termifexercise($A4286,日期设置!B$2)</f>
        <v>0</v>
      </c>
      <c r="V4286" s="10">
        <f>[1]!b_dq_dirtyprice(A4286,日期设置!$B$2)</f>
        <v>99.697999999999993</v>
      </c>
      <c r="W4286" s="11">
        <f>IF(U4286=0,ROUNDUP((Q4286-日期设置!$B$2)/365,0),ROUNDUP((R4286-日期设置!$B$2)/365,0))</f>
        <v>4</v>
      </c>
      <c r="X4286" s="18">
        <f>_xlfn.IFNA(VLOOKUP(A4286,过往入选债券!A:D,4,0),2)</f>
        <v>2</v>
      </c>
      <c r="Y4286" s="45" t="str">
        <f>_xlfn.IFNA(VLOOKUP(C4286,[2]Sheet1!$A:$A,1,0),3)</f>
        <v>陕西煤业化工集团有限责任公司</v>
      </c>
    </row>
    <row r="4287" spans="1:25" hidden="1" x14ac:dyDescent="0.2">
      <c r="A4287" s="21" t="s">
        <v>3245</v>
      </c>
      <c r="B4287" s="21" t="s">
        <v>3246</v>
      </c>
      <c r="C4287" s="37" t="s">
        <v>26</v>
      </c>
      <c r="D4287" s="26" t="str">
        <f>[1]!b_calc_yield(A4287,日期设置!$B$2,F4287,1,R4287,1,O4287,L4287,S4287,)</f>
        <v>Fetching...</v>
      </c>
      <c r="E4287" s="26">
        <f t="shared" si="132"/>
        <v>5.8361712242134489</v>
      </c>
      <c r="F4287" s="18">
        <f>[1]!b_dq_cleanprice($A4287,日期设置!B$2)</f>
        <v>101.3582</v>
      </c>
      <c r="G4287" s="18" t="str">
        <f t="shared" si="133"/>
        <v>1.30 + 0</v>
      </c>
      <c r="H4287" s="27">
        <f>[1]!b_dq_pctchange($A4287,日期设置!$B$2,1)/100</f>
        <v>0</v>
      </c>
      <c r="I4287" s="26">
        <f>[1]!b_pq_pctchange(A4287,日期设置!$B$4,日期设置!$B$2,1)</f>
        <v>0</v>
      </c>
      <c r="J4287" s="26">
        <f>[1]!b_pq_pctchange(A4287,日期设置!$C$4,日期设置!$B$2,1)</f>
        <v>0</v>
      </c>
      <c r="K4287" s="52">
        <f>[1]!b_dq_amount($A4287,日期设置!B$2,2,10000)</f>
        <v>0</v>
      </c>
      <c r="L4287" s="26">
        <f>[1]!b_info_latestpar(A4287,日期设置!$B$2)</f>
        <v>100</v>
      </c>
      <c r="M4287" s="6">
        <f>[1]!b_info_outstandingbalance($A4287,日期设置!B$2)</f>
        <v>10</v>
      </c>
      <c r="N4287" s="7" t="str">
        <f>[1]!b_info_latestissurercreditrating2(A4287,日期设置!$B$2,"102","1")</f>
        <v>AA+</v>
      </c>
      <c r="O4287" s="8">
        <v>5.77</v>
      </c>
      <c r="P4287" s="9">
        <f>[1]!b_info_repurchasedate(A4287)</f>
        <v>0</v>
      </c>
      <c r="Q4287" s="8" t="s">
        <v>17379</v>
      </c>
      <c r="R4287" s="2" t="str">
        <f>IF((--IF(P4287=0,Q4287,P4287))&gt;(--日期设置!$B$2),IF(P4287=0,Q4287,P4287),Q4287)</f>
        <v>2022-07-10</v>
      </c>
      <c r="S4287" s="2" t="s">
        <v>18882</v>
      </c>
      <c r="T4287" s="8">
        <f>[1]!b_anal_ptmyear($A4287,日期设置!$B$2)</f>
        <v>1.3013698630136985</v>
      </c>
      <c r="U4287" s="8">
        <f>[1]!b_anal_termifexercise($A4287,日期设置!B$2)</f>
        <v>0</v>
      </c>
      <c r="V4287" s="10">
        <f>[1]!b_dq_dirtyprice(A4287,日期设置!$B$2)</f>
        <v>105.38930000000001</v>
      </c>
      <c r="W4287" s="11">
        <f>IF(U4287=0,ROUNDUP((Q4287-日期设置!$B$2)/365,0),ROUNDUP((R4287-日期设置!$B$2)/365,0))</f>
        <v>2</v>
      </c>
      <c r="X4287" s="18">
        <f>_xlfn.IFNA(VLOOKUP(A4287,过往入选债券!A:D,4,0),2)</f>
        <v>2</v>
      </c>
      <c r="Y4287">
        <f>_xlfn.IFNA(VLOOKUP(C4287,[2]Sheet1!$A:$A,1,0),3)</f>
        <v>3</v>
      </c>
    </row>
    <row r="4288" spans="1:25" hidden="1" x14ac:dyDescent="0.2">
      <c r="A4288" s="21" t="s">
        <v>12297</v>
      </c>
      <c r="B4288" s="21" t="s">
        <v>12298</v>
      </c>
      <c r="C4288" s="37" t="s">
        <v>783</v>
      </c>
      <c r="D4288" s="26" t="str">
        <f>[1]!b_calc_yield(A4288,日期设置!$B$2,F4288,1,R4288,1,O4288,L4288,S4288,)</f>
        <v>Fetching...</v>
      </c>
      <c r="E4288" s="26">
        <f t="shared" si="132"/>
        <v>29.608993883564839</v>
      </c>
      <c r="F4288" s="18">
        <f>[1]!b_dq_cleanprice($A4288,日期设置!B$2)</f>
        <v>20.161100000000001</v>
      </c>
      <c r="G4288" s="18" t="str">
        <f t="shared" si="133"/>
        <v>0.97 + 0</v>
      </c>
      <c r="H4288" s="27">
        <f>[1]!b_dq_pctchange($A4288,日期设置!$B$2,1)/100</f>
        <v>0</v>
      </c>
      <c r="I4288" s="26">
        <f>[1]!b_pq_pctchange(A4288,日期设置!$B$4,日期设置!$B$2,1)</f>
        <v>-50</v>
      </c>
      <c r="J4288" s="26">
        <f>[1]!b_pq_pctchange(A4288,日期设置!$C$4,日期设置!$B$2,1)</f>
        <v>-50</v>
      </c>
      <c r="K4288" s="52">
        <f>[1]!b_dq_amount($A4288,日期设置!B$2,2,10000)</f>
        <v>0</v>
      </c>
      <c r="L4288" s="26">
        <f>[1]!b_info_latestpar(A4288,日期设置!$B$2)</f>
        <v>19.999999999999996</v>
      </c>
      <c r="M4288" s="6">
        <f>[1]!b_info_outstandingbalance($A4288,日期设置!B$2)</f>
        <v>1.2</v>
      </c>
      <c r="N4288" s="7" t="str">
        <f>[1]!b_info_latestissurercreditrating2(A4288,日期设置!$B$2,"102","1")</f>
        <v>AA</v>
      </c>
      <c r="O4288" s="8">
        <v>6.17</v>
      </c>
      <c r="P4288" s="9">
        <f>[1]!b_info_repurchasedate(A4288)</f>
        <v>0</v>
      </c>
      <c r="Q4288" s="8" t="s">
        <v>16748</v>
      </c>
      <c r="R4288" s="2" t="str">
        <f>IF((--IF(P4288=0,Q4288,P4288))&gt;(--日期设置!$B$2),IF(P4288=0,Q4288,P4288),Q4288)</f>
        <v>2022-03-13</v>
      </c>
      <c r="S4288" s="2" t="s">
        <v>18635</v>
      </c>
      <c r="T4288" s="8">
        <f>[1]!b_anal_ptmyear($A4288,日期设置!$B$2)</f>
        <v>0.97534246575342465</v>
      </c>
      <c r="U4288" s="8">
        <f>[1]!b_anal_termifexercise($A4288,日期设置!B$2)</f>
        <v>0</v>
      </c>
      <c r="V4288" s="10">
        <f>[1]!b_dq_dirtyprice(A4288,日期设置!$B$2)</f>
        <v>20.191500000000001</v>
      </c>
      <c r="W4288" s="11">
        <f>IF(U4288=0,ROUNDUP((Q4288-日期设置!$B$2)/365,0),ROUNDUP((R4288-日期设置!$B$2)/365,0))</f>
        <v>1</v>
      </c>
      <c r="X4288" s="18">
        <f>_xlfn.IFNA(VLOOKUP(A4288,过往入选债券!A:D,4,0),2)</f>
        <v>2</v>
      </c>
      <c r="Y4288">
        <f>_xlfn.IFNA(VLOOKUP(C4288,[2]Sheet1!$A:$A,1,0),3)</f>
        <v>3</v>
      </c>
    </row>
    <row r="4289" spans="1:25" hidden="1" x14ac:dyDescent="0.2">
      <c r="A4289" s="21" t="s">
        <v>15945</v>
      </c>
      <c r="B4289" s="21" t="s">
        <v>15946</v>
      </c>
      <c r="C4289" s="37" t="s">
        <v>14389</v>
      </c>
      <c r="D4289" s="26" t="str">
        <f>[1]!b_calc_yield(A4289,日期设置!$B$2,F4289,1,R4289,1,O4289,L4289,S4289,)</f>
        <v>Fetching...</v>
      </c>
      <c r="E4289" s="26">
        <f t="shared" si="132"/>
        <v>4.535278039716828</v>
      </c>
      <c r="F4289" s="18">
        <f>[1]!b_dq_cleanprice($A4289,日期设置!B$2)</f>
        <v>100</v>
      </c>
      <c r="G4289" s="18" t="str">
        <f t="shared" si="133"/>
        <v>0.26 + 0</v>
      </c>
      <c r="H4289" s="27">
        <f>[1]!b_dq_pctchange($A4289,日期设置!$B$2,1)/100</f>
        <v>0</v>
      </c>
      <c r="I4289" s="26">
        <f>[1]!b_pq_pctchange(A4289,日期设置!$B$4,日期设置!$B$2,1)</f>
        <v>0</v>
      </c>
      <c r="J4289" s="26">
        <f>[1]!b_pq_pctchange(A4289,日期设置!$C$4,日期设置!$B$2,1)</f>
        <v>0</v>
      </c>
      <c r="K4289" s="52">
        <f>[1]!b_dq_amount($A4289,日期设置!B$2,2,10000)</f>
        <v>0</v>
      </c>
      <c r="L4289" s="26">
        <f>[1]!b_info_latestpar(A4289,日期设置!$B$2)</f>
        <v>100</v>
      </c>
      <c r="M4289" s="6">
        <f>[1]!b_info_outstandingbalance($A4289,日期设置!B$2)</f>
        <v>1.9</v>
      </c>
      <c r="N4289" s="7" t="str">
        <f>[1]!b_info_latestissurercreditrating2(A4289,日期设置!$B$2,"102","1")</f>
        <v>AA+</v>
      </c>
      <c r="O4289" s="8">
        <v>4.87</v>
      </c>
      <c r="P4289" s="9">
        <f>[1]!b_info_repurchasedate(A4289)</f>
        <v>0</v>
      </c>
      <c r="Q4289" s="8" t="s">
        <v>17213</v>
      </c>
      <c r="R4289" s="2" t="str">
        <f>IF((--IF(P4289=0,Q4289,P4289))&gt;(--日期设置!$B$2),IF(P4289=0,Q4289,P4289),Q4289)</f>
        <v>2021-06-26</v>
      </c>
      <c r="S4289" s="2" t="s">
        <v>17770</v>
      </c>
      <c r="T4289" s="8">
        <f>[1]!b_anal_ptmyear($A4289,日期设置!$B$2)</f>
        <v>0.26301369863013696</v>
      </c>
      <c r="U4289" s="8">
        <f>[1]!b_anal_termifexercise($A4289,日期设置!B$2)</f>
        <v>0</v>
      </c>
      <c r="V4289" s="10">
        <f>[1]!b_dq_dirtyprice(A4289,日期设置!$B$2)</f>
        <v>100.3202</v>
      </c>
      <c r="W4289" s="11">
        <f>IF(U4289=0,ROUNDUP((Q4289-日期设置!$B$2)/365,0),ROUNDUP((R4289-日期设置!$B$2)/365,0))</f>
        <v>1</v>
      </c>
      <c r="X4289" s="18">
        <f>_xlfn.IFNA(VLOOKUP(A4289,过往入选债券!A:D,4,0),2)</f>
        <v>2</v>
      </c>
      <c r="Y4289">
        <f>_xlfn.IFNA(VLOOKUP(C4289,[2]Sheet1!$A:$A,1,0),3)</f>
        <v>3</v>
      </c>
    </row>
    <row r="4290" spans="1:25" hidden="1" x14ac:dyDescent="0.2">
      <c r="A4290" s="21" t="s">
        <v>3183</v>
      </c>
      <c r="B4290" s="21" t="s">
        <v>3184</v>
      </c>
      <c r="C4290" s="37" t="s">
        <v>539</v>
      </c>
      <c r="D4290" s="26" t="str">
        <f>[1]!b_calc_yield(A4290,日期设置!$B$2,F4290,1,R4290,1,O4290,L4290,S4290,)</f>
        <v>Fetching...</v>
      </c>
      <c r="E4290" s="26">
        <f t="shared" ref="E4290:E4353" si="134">((O4290*W4290+L4290)/V4290-1)*100</f>
        <v>5.5697158770344979</v>
      </c>
      <c r="F4290" s="18">
        <f>[1]!b_dq_cleanprice($A4290,日期设置!B$2)</f>
        <v>100.96210000000001</v>
      </c>
      <c r="G4290" s="18" t="str">
        <f t="shared" ref="G4290:G4353" si="135">LEFT(T4290,4)&amp;" + "&amp;LEFT(U4290,4)</f>
        <v>1.24 + 0</v>
      </c>
      <c r="H4290" s="27">
        <f>[1]!b_dq_pctchange($A4290,日期设置!$B$2,1)/100</f>
        <v>0</v>
      </c>
      <c r="I4290" s="26">
        <f>[1]!b_pq_pctchange(A4290,日期设置!$B$4,日期设置!$B$2,1)</f>
        <v>1.4236791638748025</v>
      </c>
      <c r="J4290" s="26">
        <f>[1]!b_pq_pctchange(A4290,日期设置!$C$4,日期设置!$B$2,1)</f>
        <v>1.4236791638748025</v>
      </c>
      <c r="K4290" s="52">
        <f>[1]!b_dq_amount($A4290,日期设置!B$2,2,10000)</f>
        <v>0</v>
      </c>
      <c r="L4290" s="26">
        <f>[1]!b_info_latestpar(A4290,日期设置!$B$2)</f>
        <v>100</v>
      </c>
      <c r="M4290" s="6">
        <f>[1]!b_info_outstandingbalance($A4290,日期设置!B$2)</f>
        <v>5</v>
      </c>
      <c r="N4290" s="7">
        <f>[1]!b_info_latestissurercreditrating2(A4290,日期设置!$B$2,"102","1")</f>
        <v>0</v>
      </c>
      <c r="O4290" s="8">
        <v>5.48</v>
      </c>
      <c r="P4290" s="9">
        <f>[1]!b_info_repurchasedate(A4290)</f>
        <v>0</v>
      </c>
      <c r="Q4290" s="8" t="s">
        <v>17354</v>
      </c>
      <c r="R4290" s="2" t="str">
        <f>IF((--IF(P4290=0,Q4290,P4290))&gt;(--日期设置!$B$2),IF(P4290=0,Q4290,P4290),Q4290)</f>
        <v>2022-06-19</v>
      </c>
      <c r="S4290" s="2" t="s">
        <v>18856</v>
      </c>
      <c r="T4290" s="8">
        <f>[1]!b_anal_ptmyear($A4290,日期设置!$B$2)</f>
        <v>1.2438356164383562</v>
      </c>
      <c r="U4290" s="8">
        <f>[1]!b_anal_termifexercise($A4290,日期设置!B$2)</f>
        <v>0</v>
      </c>
      <c r="V4290" s="10">
        <f>[1]!b_dq_dirtyprice(A4290,日期设置!$B$2)</f>
        <v>105.10590000000001</v>
      </c>
      <c r="W4290" s="11">
        <f>IF(U4290=0,ROUNDUP((Q4290-日期设置!$B$2)/365,0),ROUNDUP((R4290-日期设置!$B$2)/365,0))</f>
        <v>2</v>
      </c>
      <c r="X4290" s="18">
        <f>_xlfn.IFNA(VLOOKUP(A4290,过往入选债券!A:D,4,0),2)</f>
        <v>2</v>
      </c>
      <c r="Y4290">
        <f>_xlfn.IFNA(VLOOKUP(C4290,[2]Sheet1!$A:$A,1,0),3)</f>
        <v>3</v>
      </c>
    </row>
    <row r="4291" spans="1:25" hidden="1" x14ac:dyDescent="0.2">
      <c r="A4291" s="28" t="s">
        <v>21046</v>
      </c>
      <c r="B4291" s="28" t="s">
        <v>21047</v>
      </c>
      <c r="C4291" s="39" t="s">
        <v>21265</v>
      </c>
      <c r="D4291" s="26" t="str">
        <f>[1]!b_calc_yield(A4291,日期设置!$B$2,F4291,1,R4291,1,O4291,L4291,S4291,)</f>
        <v>Fetching...</v>
      </c>
      <c r="E4291" s="26">
        <f t="shared" si="134"/>
        <v>43.68112010466654</v>
      </c>
      <c r="F4291" s="18">
        <f>[1]!b_dq_cleanprice($A4291,日期设置!B$2)</f>
        <v>100</v>
      </c>
      <c r="G4291" s="18" t="str">
        <f t="shared" si="135"/>
        <v>9.57 + 0</v>
      </c>
      <c r="H4291" s="27">
        <f>[1]!b_dq_pctchange($A4291,日期设置!$B$2,1)/100</f>
        <v>0</v>
      </c>
      <c r="I4291" s="26">
        <f>[1]!b_pq_pctchange(A4291,日期设置!$B$4,日期设置!$B$2,1)</f>
        <v>0</v>
      </c>
      <c r="J4291" s="26">
        <f>[1]!b_pq_pctchange(A4291,日期设置!$C$4,日期设置!$B$2,1)</f>
        <v>0</v>
      </c>
      <c r="K4291" s="52">
        <f>[1]!b_dq_amount($A4291,日期设置!B$2,2,10000)</f>
        <v>0</v>
      </c>
      <c r="L4291" s="26">
        <f>[1]!b_info_latestpar(A4291,日期设置!$B$2)</f>
        <v>100</v>
      </c>
      <c r="M4291" s="6">
        <f>[1]!b_info_outstandingbalance($A4291,日期设置!B$2)</f>
        <v>4</v>
      </c>
      <c r="N4291" s="7" t="str">
        <f>[1]!b_info_latestissurercreditrating2(A4291,日期设置!$B$2,"102","1")</f>
        <v>AAA</v>
      </c>
      <c r="O4291" s="8">
        <v>4.6500000000000004</v>
      </c>
      <c r="P4291" s="9">
        <f>[1]!b_info_repurchasedate(A4291)</f>
        <v>0</v>
      </c>
      <c r="Q4291" s="8" t="s">
        <v>21301</v>
      </c>
      <c r="R4291" s="2" t="str">
        <f>IF((--IF(P4291=0,Q4291,P4291))&gt;(--日期设置!$B$2),IF(P4291=0,Q4291,P4291),Q4291)</f>
        <v>2030-10-19</v>
      </c>
      <c r="S4291" s="31" t="s">
        <v>16413</v>
      </c>
      <c r="T4291" s="8">
        <f>[1]!b_anal_ptmyear($A4291,日期设置!$B$2)</f>
        <v>9.5780821917808225</v>
      </c>
      <c r="U4291" s="8">
        <f>[1]!b_anal_termifexercise($A4291,日期设置!B$2)</f>
        <v>0</v>
      </c>
      <c r="V4291" s="10">
        <f>[1]!b_dq_dirtyprice(A4291,日期设置!$B$2)</f>
        <v>101.9619</v>
      </c>
      <c r="W4291" s="11">
        <f>IF(U4291=0,ROUNDUP((Q4291-日期设置!$B$2)/365,0),ROUNDUP((R4291-日期设置!$B$2)/365,0))</f>
        <v>10</v>
      </c>
      <c r="X4291" s="18">
        <f>_xlfn.IFNA(VLOOKUP(A4291,过往入选债券!A:D,4,0),2)</f>
        <v>2</v>
      </c>
      <c r="Y4291">
        <f>_xlfn.IFNA(VLOOKUP(C4291,[2]Sheet1!$A:$A,1,0),3)</f>
        <v>3</v>
      </c>
    </row>
    <row r="4292" spans="1:25" hidden="1" x14ac:dyDescent="0.2">
      <c r="A4292" s="21" t="s">
        <v>11269</v>
      </c>
      <c r="B4292" s="21" t="s">
        <v>11270</v>
      </c>
      <c r="C4292" s="37" t="s">
        <v>4811</v>
      </c>
      <c r="D4292" s="26" t="str">
        <f>[1]!b_calc_yield(A4292,日期设置!$B$2,F4292,1,R4292,1,O4292,L4292,S4292,)</f>
        <v>Fetching...</v>
      </c>
      <c r="E4292" s="26">
        <f t="shared" si="134"/>
        <v>10.361844550035437</v>
      </c>
      <c r="F4292" s="18">
        <f>[1]!b_dq_cleanprice($A4292,日期设置!B$2)</f>
        <v>98.172200000000004</v>
      </c>
      <c r="G4292" s="18" t="str">
        <f t="shared" si="135"/>
        <v>2.27 + 0</v>
      </c>
      <c r="H4292" s="27">
        <f>[1]!b_dq_pctchange($A4292,日期设置!$B$2,1)/100</f>
        <v>0</v>
      </c>
      <c r="I4292" s="26">
        <f>[1]!b_pq_pctchange(A4292,日期设置!$B$4,日期设置!$B$2,1)</f>
        <v>-0.45335953510113314</v>
      </c>
      <c r="J4292" s="26">
        <f>[1]!b_pq_pctchange(A4292,日期设置!$C$4,日期设置!$B$2,1)</f>
        <v>-0.45335953510113314</v>
      </c>
      <c r="K4292" s="52">
        <f>[1]!b_dq_amount($A4292,日期设置!B$2,2,10000)</f>
        <v>0</v>
      </c>
      <c r="L4292" s="26">
        <f>[1]!b_info_latestpar(A4292,日期设置!$B$2)</f>
        <v>100</v>
      </c>
      <c r="M4292" s="6">
        <f>[1]!b_info_outstandingbalance($A4292,日期设置!B$2)</f>
        <v>2.6</v>
      </c>
      <c r="N4292" s="7" t="str">
        <f>[1]!b_info_latestissurercreditrating2(A4292,日期设置!$B$2,"102","1")</f>
        <v>AA+</v>
      </c>
      <c r="O4292" s="8">
        <v>3.79</v>
      </c>
      <c r="P4292" s="9">
        <f>[1]!b_info_repurchasedate(A4292)</f>
        <v>0</v>
      </c>
      <c r="Q4292" s="8" t="s">
        <v>16165</v>
      </c>
      <c r="R4292" s="2" t="str">
        <f>IF((--IF(P4292=0,Q4292,P4292))&gt;(--日期设置!$B$2),IF(P4292=0,Q4292,P4292),Q4292)</f>
        <v>2023-07-01</v>
      </c>
      <c r="S4292" s="2" t="s">
        <v>17954</v>
      </c>
      <c r="T4292" s="8">
        <f>[1]!b_anal_ptmyear($A4292,日期设置!$B$2)</f>
        <v>2.2767123287671232</v>
      </c>
      <c r="U4292" s="8">
        <f>[1]!b_anal_termifexercise($A4292,日期设置!B$2)</f>
        <v>0</v>
      </c>
      <c r="V4292" s="10">
        <f>[1]!b_dq_dirtyprice(A4292,日期设置!$B$2)</f>
        <v>100.9135</v>
      </c>
      <c r="W4292" s="11">
        <f>IF(U4292=0,ROUNDUP((Q4292-日期设置!$B$2)/365,0),ROUNDUP((R4292-日期设置!$B$2)/365,0))</f>
        <v>3</v>
      </c>
      <c r="X4292" s="18">
        <f>_xlfn.IFNA(VLOOKUP(A4292,过往入选债券!A:D,4,0),2)</f>
        <v>2</v>
      </c>
      <c r="Y4292">
        <f>_xlfn.IFNA(VLOOKUP(C4292,[2]Sheet1!$A:$A,1,0),3)</f>
        <v>3</v>
      </c>
    </row>
    <row r="4293" spans="1:25" hidden="1" x14ac:dyDescent="0.2">
      <c r="A4293" s="21" t="s">
        <v>9661</v>
      </c>
      <c r="B4293" s="21" t="s">
        <v>9662</v>
      </c>
      <c r="C4293" s="37" t="s">
        <v>8981</v>
      </c>
      <c r="D4293" s="26" t="str">
        <f>[1]!b_calc_yield(A4293,日期设置!$B$2,F4293,1,R4293,1,O4293,L4293,S4293,)</f>
        <v>Fetching...</v>
      </c>
      <c r="E4293" s="26">
        <f t="shared" si="134"/>
        <v>7.9175630273602415</v>
      </c>
      <c r="F4293" s="18">
        <f>[1]!b_dq_cleanprice($A4293,日期设置!B$2)</f>
        <v>100.27809999999999</v>
      </c>
      <c r="G4293" s="18" t="str">
        <f t="shared" si="135"/>
        <v>3.72 + 1.72</v>
      </c>
      <c r="H4293" s="27">
        <f>[1]!b_dq_pctchange($A4293,日期设置!$B$2,1)/100</f>
        <v>0</v>
      </c>
      <c r="I4293" s="26">
        <f>[1]!b_pq_pctchange(A4293,日期设置!$B$4,日期设置!$B$2,1)</f>
        <v>0</v>
      </c>
      <c r="J4293" s="26">
        <f>[1]!b_pq_pctchange(A4293,日期设置!$C$4,日期设置!$B$2,1)</f>
        <v>0</v>
      </c>
      <c r="K4293" s="52">
        <f>[1]!b_dq_amount($A4293,日期设置!B$2,2,10000)</f>
        <v>0</v>
      </c>
      <c r="L4293" s="26">
        <f>[1]!b_info_latestpar(A4293,日期设置!$B$2)</f>
        <v>100</v>
      </c>
      <c r="M4293" s="6">
        <f>[1]!b_info_outstandingbalance($A4293,日期设置!B$2)</f>
        <v>2.5</v>
      </c>
      <c r="N4293" s="7" t="str">
        <f>[1]!b_info_latestissurercreditrating2(A4293,日期设置!$B$2,"102","1")</f>
        <v>AA+</v>
      </c>
      <c r="O4293" s="8">
        <v>4.83</v>
      </c>
      <c r="P4293" s="9" t="str">
        <f>[1]!b_info_repurchasedate(A4293)</f>
        <v>2022-12-11</v>
      </c>
      <c r="Q4293" s="8" t="s">
        <v>16364</v>
      </c>
      <c r="R4293" s="2" t="str">
        <f>IF((--IF(P4293=0,Q4293,P4293))&gt;(--日期设置!$B$2),IF(P4293=0,Q4293,P4293),Q4293)</f>
        <v>2022-12-11</v>
      </c>
      <c r="S4293" s="2" t="s">
        <v>18145</v>
      </c>
      <c r="T4293" s="8">
        <f>[1]!b_anal_ptmyear($A4293,日期设置!$B$2)</f>
        <v>3.7232876712328768</v>
      </c>
      <c r="U4293" s="8">
        <f>[1]!b_anal_termifexercise($A4293,日期设置!B$2)</f>
        <v>1.7232876712328766</v>
      </c>
      <c r="V4293" s="10">
        <f>[1]!b_dq_dirtyprice(A4293,日期设置!$B$2)</f>
        <v>101.6146</v>
      </c>
      <c r="W4293" s="11">
        <f>IF(U4293=0,ROUNDUP((Q4293-日期设置!$B$2)/365,0),ROUNDUP((R4293-日期设置!$B$2)/365,0))</f>
        <v>2</v>
      </c>
      <c r="X4293" s="18">
        <f>_xlfn.IFNA(VLOOKUP(A4293,过往入选债券!A:D,4,0),2)</f>
        <v>2</v>
      </c>
      <c r="Y4293">
        <f>_xlfn.IFNA(VLOOKUP(C4293,[2]Sheet1!$A:$A,1,0),3)</f>
        <v>3</v>
      </c>
    </row>
    <row r="4294" spans="1:25" hidden="1" x14ac:dyDescent="0.2">
      <c r="A4294" s="21" t="s">
        <v>9552</v>
      </c>
      <c r="B4294" s="21" t="s">
        <v>9553</v>
      </c>
      <c r="C4294" s="37" t="s">
        <v>196</v>
      </c>
      <c r="D4294" s="26" t="str">
        <f>[1]!b_calc_yield(A4294,日期设置!$B$2,F4294,1,R4294,1,O4294,L4294,S4294,)</f>
        <v>Fetching...</v>
      </c>
      <c r="E4294" s="26">
        <f t="shared" si="134"/>
        <v>7.6544075021480529</v>
      </c>
      <c r="F4294" s="18">
        <f>[1]!b_dq_cleanprice($A4294,日期设置!B$2)</f>
        <v>100.04810000000001</v>
      </c>
      <c r="G4294" s="18" t="str">
        <f t="shared" si="135"/>
        <v>1.66 + 1.66</v>
      </c>
      <c r="H4294" s="27">
        <f>[1]!b_dq_pctchange($A4294,日期设置!$B$2,1)/100</f>
        <v>0</v>
      </c>
      <c r="I4294" s="26">
        <f>[1]!b_pq_pctchange(A4294,日期设置!$B$4,日期设置!$B$2,1)</f>
        <v>0</v>
      </c>
      <c r="J4294" s="26">
        <f>[1]!b_pq_pctchange(A4294,日期设置!$C$4,日期设置!$B$2,1)</f>
        <v>0</v>
      </c>
      <c r="K4294" s="52">
        <f>[1]!b_dq_amount($A4294,日期设置!B$2,2,10000)</f>
        <v>0</v>
      </c>
      <c r="L4294" s="26">
        <f>[1]!b_info_latestpar(A4294,日期设置!$B$2)</f>
        <v>100</v>
      </c>
      <c r="M4294" s="6">
        <f>[1]!b_info_outstandingbalance($A4294,日期设置!B$2)</f>
        <v>10</v>
      </c>
      <c r="N4294" s="7" t="str">
        <f>[1]!b_info_latestissurercreditrating2(A4294,日期设置!$B$2,"102","1")</f>
        <v>AAA</v>
      </c>
      <c r="O4294" s="8">
        <v>4.6900000000000004</v>
      </c>
      <c r="P4294" s="9">
        <f>[1]!b_info_repurchasedate(A4294)</f>
        <v>0</v>
      </c>
      <c r="Q4294" s="8" t="s">
        <v>15990</v>
      </c>
      <c r="R4294" s="2" t="str">
        <f>IF((--IF(P4294=0,Q4294,P4294))&gt;(--日期设置!$B$2),IF(P4294=0,Q4294,P4294),Q4294)</f>
        <v>2022-11-21</v>
      </c>
      <c r="S4294" s="2" t="s">
        <v>18463</v>
      </c>
      <c r="T4294" s="8">
        <f>[1]!b_anal_ptmyear($A4294,日期设置!$B$2)</f>
        <v>1.6684931506849314</v>
      </c>
      <c r="U4294" s="8">
        <f>[1]!b_anal_termifexercise($A4294,日期设置!B$2)</f>
        <v>1.6684931506849314</v>
      </c>
      <c r="V4294" s="10">
        <f>[1]!b_dq_dirtyprice(A4294,日期设置!$B$2)</f>
        <v>101.60290000000001</v>
      </c>
      <c r="W4294" s="11">
        <f>IF(U4294=0,ROUNDUP((Q4294-日期设置!$B$2)/365,0),ROUNDUP((R4294-日期设置!$B$2)/365,0))</f>
        <v>2</v>
      </c>
      <c r="X4294" s="18">
        <f>_xlfn.IFNA(VLOOKUP(A4294,过往入选债券!A:D,4,0),2)</f>
        <v>2</v>
      </c>
      <c r="Y4294">
        <f>_xlfn.IFNA(VLOOKUP(C4294,[2]Sheet1!$A:$A,1,0),3)</f>
        <v>3</v>
      </c>
    </row>
    <row r="4295" spans="1:25" hidden="1" x14ac:dyDescent="0.2">
      <c r="A4295" s="28" t="s">
        <v>20256</v>
      </c>
      <c r="B4295" s="28" t="s">
        <v>20257</v>
      </c>
      <c r="C4295" s="39" t="s">
        <v>970</v>
      </c>
      <c r="D4295" s="26" t="str">
        <f>[1]!b_calc_yield(A4295,日期设置!$B$2,F4295,1,R4295,1,O4295,L4295,S4295,)</f>
        <v>Fetching...</v>
      </c>
      <c r="E4295" s="26">
        <f t="shared" si="134"/>
        <v>2.366486205347651</v>
      </c>
      <c r="F4295" s="18">
        <f>[1]!b_dq_cleanprice($A4295,日期设置!B$2)</f>
        <v>99.595200000000006</v>
      </c>
      <c r="G4295" s="18" t="str">
        <f t="shared" si="135"/>
        <v>0.50 + 0</v>
      </c>
      <c r="H4295" s="27">
        <f>[1]!b_dq_pctchange($A4295,日期设置!$B$2,1)/100</f>
        <v>0</v>
      </c>
      <c r="I4295" s="26">
        <f>[1]!b_pq_pctchange(A4295,日期设置!$B$4,日期设置!$B$2,1)</f>
        <v>0.19849513923332227</v>
      </c>
      <c r="J4295" s="26">
        <f>[1]!b_pq_pctchange(A4295,日期设置!$C$4,日期设置!$B$2,1)</f>
        <v>0.26648411112397985</v>
      </c>
      <c r="K4295" s="52">
        <f>[1]!b_dq_amount($A4295,日期设置!B$2,2,10000)</f>
        <v>0</v>
      </c>
      <c r="L4295" s="26">
        <f>[1]!b_info_latestpar(A4295,日期设置!$B$2)</f>
        <v>100</v>
      </c>
      <c r="M4295" s="6">
        <f>[1]!b_info_outstandingbalance($A4295,日期设置!B$2)</f>
        <v>5</v>
      </c>
      <c r="N4295" s="7" t="str">
        <f>[1]!b_info_latestissurercreditrating2(A4295,日期设置!$B$2,"102","1")</f>
        <v>AA</v>
      </c>
      <c r="O4295" s="8">
        <v>3.92</v>
      </c>
      <c r="P4295" s="9">
        <f>[1]!b_info_repurchasedate(A4295)</f>
        <v>0</v>
      </c>
      <c r="Q4295" s="8" t="s">
        <v>20856</v>
      </c>
      <c r="R4295" s="2" t="str">
        <f>IF((--IF(P4295=0,Q4295,P4295))&gt;(--日期设置!$B$2),IF(P4295=0,Q4295,P4295),Q4295)</f>
        <v>2021-09-24</v>
      </c>
      <c r="S4295" s="31" t="s">
        <v>17569</v>
      </c>
      <c r="T4295" s="8">
        <f>[1]!b_anal_ptmyear($A4295,日期设置!$B$2)</f>
        <v>0.50958904109589043</v>
      </c>
      <c r="U4295" s="8">
        <f>[1]!b_anal_termifexercise($A4295,日期设置!B$2)</f>
        <v>0</v>
      </c>
      <c r="V4295" s="10">
        <f>[1]!b_dq_dirtyprice(A4295,日期设置!$B$2)</f>
        <v>101.5176</v>
      </c>
      <c r="W4295" s="11">
        <f>IF(U4295=0,ROUNDUP((Q4295-日期设置!$B$2)/365,0),ROUNDUP((R4295-日期设置!$B$2)/365,0))</f>
        <v>1</v>
      </c>
      <c r="X4295" s="18">
        <f>_xlfn.IFNA(VLOOKUP(A4295,过往入选债券!A:D,4,0),2)</f>
        <v>2</v>
      </c>
      <c r="Y4295">
        <f>_xlfn.IFNA(VLOOKUP(C4295,[2]Sheet1!$A:$A,1,0),3)</f>
        <v>3</v>
      </c>
    </row>
    <row r="4296" spans="1:25" hidden="1" x14ac:dyDescent="0.2">
      <c r="A4296" s="21" t="s">
        <v>15209</v>
      </c>
      <c r="B4296" s="21" t="s">
        <v>15210</v>
      </c>
      <c r="C4296" s="37" t="s">
        <v>103</v>
      </c>
      <c r="D4296" s="26" t="str">
        <f>[1]!b_calc_yield(A4296,日期设置!$B$2,F4296,1,R4296,1,O4296,L4296,S4296,)</f>
        <v>Fetching...</v>
      </c>
      <c r="E4296" s="26">
        <f t="shared" si="134"/>
        <v>22.094509715965049</v>
      </c>
      <c r="F4296" s="18">
        <f>[1]!b_dq_cleanprice($A4296,日期设置!B$2)</f>
        <v>103.2424</v>
      </c>
      <c r="G4296" s="18" t="str">
        <f t="shared" si="135"/>
        <v>5.05 + 0</v>
      </c>
      <c r="H4296" s="27">
        <f>[1]!b_dq_pctchange($A4296,日期设置!$B$2,1)/100</f>
        <v>0</v>
      </c>
      <c r="I4296" s="26">
        <f>[1]!b_pq_pctchange(A4296,日期设置!$B$4,日期设置!$B$2,1)</f>
        <v>0</v>
      </c>
      <c r="J4296" s="26">
        <f>[1]!b_pq_pctchange(A4296,日期设置!$C$4,日期设置!$B$2,1)</f>
        <v>0</v>
      </c>
      <c r="K4296" s="52">
        <f>[1]!b_dq_amount($A4296,日期设置!B$2,2,10000)</f>
        <v>0</v>
      </c>
      <c r="L4296" s="26">
        <f>[1]!b_info_latestpar(A4296,日期设置!$B$2)</f>
        <v>100</v>
      </c>
      <c r="M4296" s="6">
        <f>[1]!b_info_outstandingbalance($A4296,日期设置!B$2)</f>
        <v>24</v>
      </c>
      <c r="N4296" s="7" t="str">
        <f>[1]!b_info_latestissurercreditrating2(A4296,日期设置!$B$2,"102","1")</f>
        <v>AA+</v>
      </c>
      <c r="O4296" s="8">
        <v>5.38</v>
      </c>
      <c r="P4296" s="9">
        <f>[1]!b_info_repurchasedate(A4296)</f>
        <v>0</v>
      </c>
      <c r="Q4296" s="8" t="s">
        <v>16855</v>
      </c>
      <c r="R4296" s="2" t="str">
        <f>IF((--IF(P4296=0,Q4296,P4296))&gt;(--日期设置!$B$2),IF(P4296=0,Q4296,P4296),Q4296)</f>
        <v>2026-04-10</v>
      </c>
      <c r="S4296" s="2" t="s">
        <v>18094</v>
      </c>
      <c r="T4296" s="8">
        <f>[1]!b_anal_ptmyear($A4296,日期设置!$B$2)</f>
        <v>5.0520547945205481</v>
      </c>
      <c r="U4296" s="8">
        <f>[1]!b_anal_termifexercise($A4296,日期设置!B$2)</f>
        <v>0</v>
      </c>
      <c r="V4296" s="10">
        <f>[1]!b_dq_dirtyprice(A4296,日期设置!$B$2)</f>
        <v>108.34229999999999</v>
      </c>
      <c r="W4296" s="11">
        <f>IF(U4296=0,ROUNDUP((Q4296-日期设置!$B$2)/365,0),ROUNDUP((R4296-日期设置!$B$2)/365,0))</f>
        <v>6</v>
      </c>
      <c r="X4296" s="18">
        <f>_xlfn.IFNA(VLOOKUP(A4296,过往入选债券!A:D,4,0),2)</f>
        <v>2</v>
      </c>
      <c r="Y4296" s="45">
        <f>_xlfn.IFNA(VLOOKUP(C4296,[2]Sheet1!$A:$A,1,0),3)</f>
        <v>3</v>
      </c>
    </row>
    <row r="4297" spans="1:25" hidden="1" x14ac:dyDescent="0.2">
      <c r="A4297" s="28" t="s">
        <v>20980</v>
      </c>
      <c r="B4297" s="28" t="s">
        <v>20981</v>
      </c>
      <c r="C4297" s="39" t="s">
        <v>340</v>
      </c>
      <c r="D4297" s="26" t="str">
        <f>[1]!b_calc_yield(A4297,日期设置!$B$2,F4297,1,R4297,1,O4297,L4297,S4297,)</f>
        <v>Fetching...</v>
      </c>
      <c r="E4297" s="26">
        <f t="shared" si="134"/>
        <v>11.884721325736681</v>
      </c>
      <c r="F4297" s="18">
        <f>[1]!b_dq_cleanprice($A4297,日期设置!B$2)</f>
        <v>98.561599999999999</v>
      </c>
      <c r="G4297" s="18" t="str">
        <f t="shared" si="135"/>
        <v>2.58 + 0</v>
      </c>
      <c r="H4297" s="27">
        <f>[1]!b_dq_pctchange($A4297,日期设置!$B$2,1)/100</f>
        <v>0</v>
      </c>
      <c r="I4297" s="26">
        <f>[1]!b_pq_pctchange(A4297,日期设置!$B$4,日期设置!$B$2,1)</f>
        <v>0</v>
      </c>
      <c r="J4297" s="26">
        <f>[1]!b_pq_pctchange(A4297,日期设置!$C$4,日期设置!$B$2,1)</f>
        <v>-7.076853821399752E-2</v>
      </c>
      <c r="K4297" s="52">
        <f>[1]!b_dq_amount($A4297,日期设置!B$2,2,10000)</f>
        <v>0</v>
      </c>
      <c r="L4297" s="26">
        <f>[1]!b_info_latestpar(A4297,日期设置!$B$2)</f>
        <v>100</v>
      </c>
      <c r="M4297" s="6">
        <f>[1]!b_info_outstandingbalance($A4297,日期设置!B$2)</f>
        <v>10</v>
      </c>
      <c r="N4297" s="7" t="str">
        <f>[1]!b_info_latestissurercreditrating2(A4297,日期设置!$B$2,"102","1")</f>
        <v>AA+</v>
      </c>
      <c r="O4297" s="8">
        <v>4.05</v>
      </c>
      <c r="P4297" s="9">
        <f>[1]!b_info_repurchasedate(A4297)</f>
        <v>0</v>
      </c>
      <c r="Q4297" s="8" t="s">
        <v>17747</v>
      </c>
      <c r="R4297" s="2" t="str">
        <f>IF((--IF(P4297=0,Q4297,P4297))&gt;(--日期设置!$B$2),IF(P4297=0,Q4297,P4297),Q4297)</f>
        <v>2023-10-22</v>
      </c>
      <c r="S4297" s="31" t="s">
        <v>16198</v>
      </c>
      <c r="T4297" s="8">
        <f>[1]!b_anal_ptmyear($A4297,日期设置!$B$2)</f>
        <v>2.5863013698630137</v>
      </c>
      <c r="U4297" s="8">
        <f>[1]!b_anal_termifexercise($A4297,日期设置!B$2)</f>
        <v>0</v>
      </c>
      <c r="V4297" s="10">
        <f>[1]!b_dq_dirtyprice(A4297,日期设置!$B$2)</f>
        <v>100.2371</v>
      </c>
      <c r="W4297" s="11">
        <f>IF(U4297=0,ROUNDUP((Q4297-日期设置!$B$2)/365,0),ROUNDUP((R4297-日期设置!$B$2)/365,0))</f>
        <v>3</v>
      </c>
      <c r="X4297" s="18">
        <f>_xlfn.IFNA(VLOOKUP(A4297,过往入选债券!A:D,4,0),2)</f>
        <v>2</v>
      </c>
      <c r="Y4297">
        <f>_xlfn.IFNA(VLOOKUP(C4297,[2]Sheet1!$A:$A,1,0),3)</f>
        <v>3</v>
      </c>
    </row>
    <row r="4298" spans="1:25" hidden="1" x14ac:dyDescent="0.2">
      <c r="A4298" s="21" t="s">
        <v>9911</v>
      </c>
      <c r="B4298" s="21" t="s">
        <v>9912</v>
      </c>
      <c r="C4298" s="37" t="s">
        <v>102</v>
      </c>
      <c r="D4298" s="26" t="str">
        <f>[1]!b_calc_yield(A4298,日期设置!$B$2,F4298,1,R4298,1,O4298,L4298,S4298,)</f>
        <v>Fetching...</v>
      </c>
      <c r="E4298" s="26">
        <f t="shared" si="134"/>
        <v>8.895412969958393</v>
      </c>
      <c r="F4298" s="18">
        <f>[1]!b_dq_cleanprice($A4298,日期设置!B$2)</f>
        <v>98.750399999999999</v>
      </c>
      <c r="G4298" s="18" t="str">
        <f t="shared" si="135"/>
        <v>1.91 + 1.91</v>
      </c>
      <c r="H4298" s="27">
        <f>[1]!b_dq_pctchange($A4298,日期设置!$B$2,1)/100</f>
        <v>0</v>
      </c>
      <c r="I4298" s="26">
        <f>[1]!b_pq_pctchange(A4298,日期设置!$B$4,日期设置!$B$2,1)</f>
        <v>0</v>
      </c>
      <c r="J4298" s="26">
        <f>[1]!b_pq_pctchange(A4298,日期设置!$C$4,日期设置!$B$2,1)</f>
        <v>0</v>
      </c>
      <c r="K4298" s="52">
        <f>[1]!b_dq_amount($A4298,日期设置!B$2,2,10000)</f>
        <v>0</v>
      </c>
      <c r="L4298" s="26">
        <f>[1]!b_info_latestpar(A4298,日期设置!$B$2)</f>
        <v>100</v>
      </c>
      <c r="M4298" s="6">
        <f>[1]!b_info_outstandingbalance($A4298,日期设置!B$2)</f>
        <v>15</v>
      </c>
      <c r="N4298" s="7" t="str">
        <f>[1]!b_info_latestissurercreditrating2(A4298,日期设置!$B$2,"102","1")</f>
        <v>AAA</v>
      </c>
      <c r="O4298" s="8">
        <v>3.95</v>
      </c>
      <c r="P4298" s="9">
        <f>[1]!b_info_repurchasedate(A4298)</f>
        <v>0</v>
      </c>
      <c r="Q4298" s="8" t="s">
        <v>16598</v>
      </c>
      <c r="R4298" s="2" t="str">
        <f>IF((--IF(P4298=0,Q4298,P4298))&gt;(--日期设置!$B$2),IF(P4298=0,Q4298,P4298),Q4298)</f>
        <v>2023-02-19</v>
      </c>
      <c r="S4298" s="2" t="s">
        <v>18351</v>
      </c>
      <c r="T4298" s="8">
        <f>[1]!b_anal_ptmyear($A4298,日期设置!$B$2)</f>
        <v>1.9150684931506849</v>
      </c>
      <c r="U4298" s="8">
        <f>[1]!b_anal_termifexercise($A4298,日期设置!B$2)</f>
        <v>1.9150684931506849</v>
      </c>
      <c r="V4298" s="10">
        <f>[1]!b_dq_dirtyprice(A4298,日期设置!$B$2)</f>
        <v>99.085899999999995</v>
      </c>
      <c r="W4298" s="11">
        <f>IF(U4298=0,ROUNDUP((Q4298-日期设置!$B$2)/365,0),ROUNDUP((R4298-日期设置!$B$2)/365,0))</f>
        <v>2</v>
      </c>
      <c r="X4298" s="18">
        <f>_xlfn.IFNA(VLOOKUP(A4298,过往入选债券!A:D,4,0),2)</f>
        <v>2</v>
      </c>
      <c r="Y4298">
        <f>_xlfn.IFNA(VLOOKUP(C4298,[2]Sheet1!$A:$A,1,0),3)</f>
        <v>3</v>
      </c>
    </row>
    <row r="4299" spans="1:25" hidden="1" x14ac:dyDescent="0.2">
      <c r="A4299" s="28" t="s">
        <v>22734</v>
      </c>
      <c r="B4299" s="28" t="s">
        <v>22735</v>
      </c>
      <c r="C4299" s="39" t="s">
        <v>11668</v>
      </c>
      <c r="D4299" s="26">
        <f>[1]!b_calc_yield(A4299,日期设置!$B$2,F4299,1,R4299,1,O4299,L4299,S4299,)</f>
        <v>4.6428890086903714</v>
      </c>
      <c r="E4299" s="26">
        <f t="shared" si="134"/>
        <v>13.286143200843071</v>
      </c>
      <c r="F4299" s="18">
        <f>[1]!b_dq_cleanprice($A4299,日期设置!B$2)</f>
        <v>100</v>
      </c>
      <c r="G4299" s="18" t="str">
        <f t="shared" si="135"/>
        <v>2.87 + 0</v>
      </c>
      <c r="H4299" s="27">
        <f>[1]!b_dq_pctchange($A4299,日期设置!$B$2,1)/100</f>
        <v>0</v>
      </c>
      <c r="I4299" s="26">
        <f>[1]!b_pq_pctchange(A4299,日期设置!$B$4,日期设置!$B$2,1)</f>
        <v>0</v>
      </c>
      <c r="J4299" s="26">
        <f>[1]!b_pq_pctchange(A4299,日期设置!$C$4,日期设置!$B$2,1)</f>
        <v>0</v>
      </c>
      <c r="K4299" s="52">
        <f>[1]!b_dq_amount($A4299,日期设置!B$2,2,10000)</f>
        <v>0</v>
      </c>
      <c r="L4299" s="26">
        <f>[1]!b_info_latestpar(A4299,日期设置!$B$2)</f>
        <v>100</v>
      </c>
      <c r="M4299" s="6">
        <f>[1]!b_info_outstandingbalance($A4299,日期设置!B$2)</f>
        <v>5</v>
      </c>
      <c r="N4299" s="7" t="str">
        <f>[1]!b_info_latestissurercreditrating2(A4299,日期设置!$B$2,"102","1")</f>
        <v>AA</v>
      </c>
      <c r="O4299" s="43">
        <v>4.6500000000000004</v>
      </c>
      <c r="P4299" s="9">
        <f>[1]!b_info_repurchasedate(A4299)</f>
        <v>0</v>
      </c>
      <c r="Q4299" s="31" t="s">
        <v>23438</v>
      </c>
      <c r="R4299" s="2" t="str">
        <f>IF((--IF(P4299=0,Q4299,P4299))&gt;(--日期设置!$B$2),IF(P4299=0,Q4299,P4299),Q4299)</f>
        <v>2024-02-04</v>
      </c>
      <c r="S4299" s="2" t="s">
        <v>23308</v>
      </c>
      <c r="T4299" s="8">
        <f>[1]!b_anal_ptmyear($A4299,日期设置!$B$2)</f>
        <v>2.8739726027397259</v>
      </c>
      <c r="U4299" s="8">
        <f>[1]!b_anal_termifexercise($A4299,日期设置!B$2)</f>
        <v>0</v>
      </c>
      <c r="V4299" s="10">
        <f>[1]!b_dq_dirtyprice(A4299,日期设置!$B$2)</f>
        <v>100.586</v>
      </c>
      <c r="W4299" s="11">
        <f>IF(U4299=0,ROUNDUP((Q4299-日期设置!$B$2)/365,0),ROUNDUP((R4299-日期设置!$B$2)/365,0))</f>
        <v>3</v>
      </c>
      <c r="X4299" s="18">
        <f>_xlfn.IFNA(VLOOKUP(A4299,过往入选债券!A:D,4,0),2)</f>
        <v>2</v>
      </c>
      <c r="Y4299">
        <f>_xlfn.IFNA(VLOOKUP(C4299,[2]Sheet1!$A:$A,1,0),3)</f>
        <v>3</v>
      </c>
    </row>
    <row r="4300" spans="1:25" hidden="1" x14ac:dyDescent="0.2">
      <c r="A4300" s="28" t="s">
        <v>20366</v>
      </c>
      <c r="B4300" s="28" t="s">
        <v>20367</v>
      </c>
      <c r="C4300" s="39" t="s">
        <v>1530</v>
      </c>
      <c r="D4300" s="26" t="str">
        <f>[1]!b_calc_yield(A4300,日期设置!$B$2,F4300,1,R4300,1,O4300,L4300,S4300,)</f>
        <v>Fetching...</v>
      </c>
      <c r="E4300" s="26">
        <f t="shared" si="134"/>
        <v>6.6281225749506678</v>
      </c>
      <c r="F4300" s="18">
        <f>[1]!b_dq_cleanprice($A4300,日期设置!B$2)</f>
        <v>99.094800000000006</v>
      </c>
      <c r="G4300" s="18" t="str">
        <f t="shared" si="135"/>
        <v>2.45 + 1.45</v>
      </c>
      <c r="H4300" s="27">
        <f>[1]!b_dq_pctchange($A4300,日期设置!$B$2,1)/100</f>
        <v>0</v>
      </c>
      <c r="I4300" s="26">
        <f>[1]!b_pq_pctchange(A4300,日期设置!$B$4,日期设置!$B$2,1)</f>
        <v>0</v>
      </c>
      <c r="J4300" s="26">
        <f>[1]!b_pq_pctchange(A4300,日期设置!$C$4,日期设置!$B$2,1)</f>
        <v>0</v>
      </c>
      <c r="K4300" s="52">
        <f>[1]!b_dq_amount($A4300,日期设置!B$2,2,10000)</f>
        <v>0</v>
      </c>
      <c r="L4300" s="26">
        <f>[1]!b_info_latestpar(A4300,日期设置!$B$2)</f>
        <v>100</v>
      </c>
      <c r="M4300" s="6">
        <f>[1]!b_info_outstandingbalance($A4300,日期设置!B$2)</f>
        <v>2</v>
      </c>
      <c r="N4300" s="7" t="str">
        <f>[1]!b_info_latestissurercreditrating2(A4300,日期设置!$B$2,"102","1")</f>
        <v>AA</v>
      </c>
      <c r="O4300" s="8">
        <v>4</v>
      </c>
      <c r="P4300" s="9" t="str">
        <f>[1]!b_info_repurchasedate(A4300)</f>
        <v>2022-09-03</v>
      </c>
      <c r="Q4300" s="8" t="s">
        <v>16188</v>
      </c>
      <c r="R4300" s="2" t="str">
        <f>IF((--IF(P4300=0,Q4300,P4300))&gt;(--日期设置!$B$2),IF(P4300=0,Q4300,P4300),Q4300)</f>
        <v>2022-09-03</v>
      </c>
      <c r="S4300" s="31" t="s">
        <v>17563</v>
      </c>
      <c r="T4300" s="8">
        <f>[1]!b_anal_ptmyear($A4300,日期设置!$B$2)</f>
        <v>2.452054794520548</v>
      </c>
      <c r="U4300" s="8">
        <f>[1]!b_anal_termifexercise($A4300,日期设置!B$2)</f>
        <v>1.452054794520548</v>
      </c>
      <c r="V4300" s="10">
        <f>[1]!b_dq_dirtyprice(A4300,日期设置!$B$2)</f>
        <v>101.28660000000001</v>
      </c>
      <c r="W4300" s="11">
        <f>IF(U4300=0,ROUNDUP((Q4300-日期设置!$B$2)/365,0),ROUNDUP((R4300-日期设置!$B$2)/365,0))</f>
        <v>2</v>
      </c>
      <c r="X4300" s="18">
        <f>_xlfn.IFNA(VLOOKUP(A4300,过往入选债券!A:D,4,0),2)</f>
        <v>2</v>
      </c>
      <c r="Y4300">
        <f>_xlfn.IFNA(VLOOKUP(C4300,[2]Sheet1!$A:$A,1,0),3)</f>
        <v>3</v>
      </c>
    </row>
    <row r="4301" spans="1:25" hidden="1" x14ac:dyDescent="0.2">
      <c r="A4301" s="28" t="s">
        <v>20894</v>
      </c>
      <c r="B4301" s="28" t="s">
        <v>20895</v>
      </c>
      <c r="C4301" s="39" t="s">
        <v>812</v>
      </c>
      <c r="D4301" s="26" t="str">
        <f>[1]!b_calc_yield(A4301,日期设置!$B$2,F4301,1,R4301,1,O4301,L4301,S4301,)</f>
        <v>Fetching...</v>
      </c>
      <c r="E4301" s="26">
        <f t="shared" si="134"/>
        <v>11.880782479336215</v>
      </c>
      <c r="F4301" s="18">
        <f>[1]!b_dq_cleanprice($A4301,日期设置!B$2)</f>
        <v>98.848699999999994</v>
      </c>
      <c r="G4301" s="18" t="str">
        <f t="shared" si="135"/>
        <v>4.58 + 2.58</v>
      </c>
      <c r="H4301" s="27">
        <f>[1]!b_dq_pctchange($A4301,日期设置!$B$2,1)/100</f>
        <v>0</v>
      </c>
      <c r="I4301" s="26">
        <f>[1]!b_pq_pctchange(A4301,日期设置!$B$4,日期设置!$B$2,1)</f>
        <v>0</v>
      </c>
      <c r="J4301" s="26">
        <f>[1]!b_pq_pctchange(A4301,日期设置!$C$4,日期设置!$B$2,1)</f>
        <v>0</v>
      </c>
      <c r="K4301" s="52">
        <f>[1]!b_dq_amount($A4301,日期设置!B$2,2,10000)</f>
        <v>0</v>
      </c>
      <c r="L4301" s="26">
        <f>[1]!b_info_latestpar(A4301,日期设置!$B$2)</f>
        <v>100</v>
      </c>
      <c r="M4301" s="6">
        <f>[1]!b_info_outstandingbalance($A4301,日期设置!B$2)</f>
        <v>12</v>
      </c>
      <c r="N4301" s="7" t="str">
        <f>[1]!b_info_latestissurercreditrating2(A4301,日期设置!$B$2,"102","1")</f>
        <v>AA+</v>
      </c>
      <c r="O4301" s="8">
        <v>4.17</v>
      </c>
      <c r="P4301" s="9" t="str">
        <f>[1]!b_info_repurchasedate(A4301)</f>
        <v>2023-10-23</v>
      </c>
      <c r="Q4301" s="8" t="s">
        <v>17527</v>
      </c>
      <c r="R4301" s="2" t="str">
        <f>IF((--IF(P4301=0,Q4301,P4301))&gt;(--日期设置!$B$2),IF(P4301=0,Q4301,P4301),Q4301)</f>
        <v>2023-10-23</v>
      </c>
      <c r="S4301" s="31" t="s">
        <v>16008</v>
      </c>
      <c r="T4301" s="8">
        <f>[1]!b_anal_ptmyear($A4301,日期设置!$B$2)</f>
        <v>4.5890410958904111</v>
      </c>
      <c r="U4301" s="8">
        <f>[1]!b_anal_termifexercise($A4301,日期设置!B$2)</f>
        <v>2.5890410958904111</v>
      </c>
      <c r="V4301" s="10">
        <f>[1]!b_dq_dirtyprice(A4301,日期设置!$B$2)</f>
        <v>100.5624</v>
      </c>
      <c r="W4301" s="11">
        <f>IF(U4301=0,ROUNDUP((Q4301-日期设置!$B$2)/365,0),ROUNDUP((R4301-日期设置!$B$2)/365,0))</f>
        <v>3</v>
      </c>
      <c r="X4301" s="18">
        <f>_xlfn.IFNA(VLOOKUP(A4301,过往入选债券!A:D,4,0),2)</f>
        <v>2</v>
      </c>
      <c r="Y4301">
        <f>_xlfn.IFNA(VLOOKUP(C4301,[2]Sheet1!$A:$A,1,0),3)</f>
        <v>3</v>
      </c>
    </row>
    <row r="4302" spans="1:25" hidden="1" x14ac:dyDescent="0.2">
      <c r="A4302" s="21" t="s">
        <v>12781</v>
      </c>
      <c r="B4302" s="21" t="s">
        <v>12782</v>
      </c>
      <c r="C4302" s="37" t="s">
        <v>12783</v>
      </c>
      <c r="D4302" s="26" t="str">
        <f>[1]!b_calc_yield(A4302,日期设置!$B$2,F4302,1,R4302,1,O4302,L4302,S4302,)</f>
        <v>Fetching...</v>
      </c>
      <c r="E4302" s="26">
        <f t="shared" si="134"/>
        <v>23.83093164211456</v>
      </c>
      <c r="F4302" s="18">
        <f>[1]!b_dq_cleanprice($A4302,日期设置!B$2)</f>
        <v>39.5428</v>
      </c>
      <c r="G4302" s="18" t="str">
        <f t="shared" si="135"/>
        <v>1.83 + 0</v>
      </c>
      <c r="H4302" s="27">
        <f>[1]!b_dq_pctchange($A4302,日期设置!$B$2,1)/100</f>
        <v>0</v>
      </c>
      <c r="I4302" s="26">
        <f>[1]!b_pq_pctchange(A4302,日期设置!$B$4,日期设置!$B$2,1)</f>
        <v>0</v>
      </c>
      <c r="J4302" s="26">
        <f>[1]!b_pq_pctchange(A4302,日期设置!$C$4,日期设置!$B$2,1)</f>
        <v>0</v>
      </c>
      <c r="K4302" s="52">
        <f>[1]!b_dq_amount($A4302,日期设置!B$2,2,10000)</f>
        <v>0</v>
      </c>
      <c r="L4302" s="26">
        <f>[1]!b_info_latestpar(A4302,日期设置!$B$2)</f>
        <v>40</v>
      </c>
      <c r="M4302" s="6">
        <f>[1]!b_info_outstandingbalance($A4302,日期设置!B$2)</f>
        <v>4.8</v>
      </c>
      <c r="N4302" s="7" t="str">
        <f>[1]!b_info_latestissurercreditrating2(A4302,日期设置!$B$2,"102","1")</f>
        <v>AA</v>
      </c>
      <c r="O4302" s="8">
        <v>4.68</v>
      </c>
      <c r="P4302" s="9">
        <f>[1]!b_info_repurchasedate(A4302)</f>
        <v>0</v>
      </c>
      <c r="Q4302" s="8" t="s">
        <v>16309</v>
      </c>
      <c r="R4302" s="2" t="str">
        <f>IF((--IF(P4302=0,Q4302,P4302))&gt;(--日期设置!$B$2),IF(P4302=0,Q4302,P4302),Q4302)</f>
        <v>2023-01-19</v>
      </c>
      <c r="S4302" s="2" t="s">
        <v>18585</v>
      </c>
      <c r="T4302" s="8">
        <f>[1]!b_anal_ptmyear($A4302,日期设置!$B$2)</f>
        <v>1.8301369863013699</v>
      </c>
      <c r="U4302" s="8">
        <f>[1]!b_anal_termifexercise($A4302,日期设置!B$2)</f>
        <v>0</v>
      </c>
      <c r="V4302" s="10">
        <f>[1]!b_dq_dirtyprice(A4302,日期设置!$B$2)</f>
        <v>39.860799999999998</v>
      </c>
      <c r="W4302" s="11">
        <f>IF(U4302=0,ROUNDUP((Q4302-日期设置!$B$2)/365,0),ROUNDUP((R4302-日期设置!$B$2)/365,0))</f>
        <v>2</v>
      </c>
      <c r="X4302" s="18">
        <f>_xlfn.IFNA(VLOOKUP(A4302,过往入选债券!A:D,4,0),2)</f>
        <v>2</v>
      </c>
      <c r="Y4302">
        <f>_xlfn.IFNA(VLOOKUP(C4302,[2]Sheet1!$A:$A,1,0),3)</f>
        <v>3</v>
      </c>
    </row>
    <row r="4303" spans="1:25" hidden="1" x14ac:dyDescent="0.2">
      <c r="A4303" s="21" t="s">
        <v>10816</v>
      </c>
      <c r="B4303" s="21" t="s">
        <v>10817</v>
      </c>
      <c r="C4303" s="37" t="s">
        <v>420</v>
      </c>
      <c r="D4303" s="26" t="str">
        <f>[1]!b_calc_yield(A4303,日期设置!$B$2,F4303,1,R4303,1,O4303,L4303,S4303,)</f>
        <v>Fetching...</v>
      </c>
      <c r="E4303" s="26">
        <f t="shared" si="134"/>
        <v>9.5634058224552945</v>
      </c>
      <c r="F4303" s="18">
        <f>[1]!b_dq_cleanprice($A4303,日期设置!B$2)</f>
        <v>97.166600000000003</v>
      </c>
      <c r="G4303" s="18" t="str">
        <f t="shared" si="135"/>
        <v>2.10 + 0</v>
      </c>
      <c r="H4303" s="27">
        <f>[1]!b_dq_pctchange($A4303,日期设置!$B$2,1)/100</f>
        <v>0</v>
      </c>
      <c r="I4303" s="26">
        <f>[1]!b_pq_pctchange(A4303,日期设置!$B$4,日期设置!$B$2,1)</f>
        <v>0</v>
      </c>
      <c r="J4303" s="26">
        <f>[1]!b_pq_pctchange(A4303,日期设置!$C$4,日期设置!$B$2,1)</f>
        <v>0</v>
      </c>
      <c r="K4303" s="52">
        <f>[1]!b_dq_amount($A4303,日期设置!B$2,2,10000)</f>
        <v>0</v>
      </c>
      <c r="L4303" s="26">
        <f>[1]!b_info_latestpar(A4303,日期设置!$B$2)</f>
        <v>100</v>
      </c>
      <c r="M4303" s="6">
        <f>[1]!b_info_outstandingbalance($A4303,日期设置!B$2)</f>
        <v>8</v>
      </c>
      <c r="N4303" s="7" t="str">
        <f>[1]!b_info_latestissurercreditrating2(A4303,日期设置!$B$2,"102","1")</f>
        <v>AA+</v>
      </c>
      <c r="O4303" s="8">
        <v>3.2</v>
      </c>
      <c r="P4303" s="9">
        <f>[1]!b_info_repurchasedate(A4303)</f>
        <v>0</v>
      </c>
      <c r="Q4303" s="8" t="s">
        <v>16075</v>
      </c>
      <c r="R4303" s="2" t="str">
        <f>IF((--IF(P4303=0,Q4303,P4303))&gt;(--日期设置!$B$2),IF(P4303=0,Q4303,P4303),Q4303)</f>
        <v>2023-04-29</v>
      </c>
      <c r="S4303" s="2" t="s">
        <v>17832</v>
      </c>
      <c r="T4303" s="8">
        <f>[1]!b_anal_ptmyear($A4303,日期设置!$B$2)</f>
        <v>2.1041095890410957</v>
      </c>
      <c r="U4303" s="8">
        <f>[1]!b_anal_termifexercise($A4303,日期设置!B$2)</f>
        <v>0</v>
      </c>
      <c r="V4303" s="10">
        <f>[1]!b_dq_dirtyprice(A4303,日期设置!$B$2)</f>
        <v>100.0334</v>
      </c>
      <c r="W4303" s="11">
        <f>IF(U4303=0,ROUNDUP((Q4303-日期设置!$B$2)/365,0),ROUNDUP((R4303-日期设置!$B$2)/365,0))</f>
        <v>3</v>
      </c>
      <c r="X4303" s="18">
        <f>_xlfn.IFNA(VLOOKUP(A4303,过往入选债券!A:D,4,0),2)</f>
        <v>2</v>
      </c>
      <c r="Y4303">
        <f>_xlfn.IFNA(VLOOKUP(C4303,[2]Sheet1!$A:$A,1,0),3)</f>
        <v>3</v>
      </c>
    </row>
    <row r="4304" spans="1:25" hidden="1" x14ac:dyDescent="0.2">
      <c r="A4304" s="21" t="s">
        <v>9260</v>
      </c>
      <c r="B4304" s="21" t="s">
        <v>9261</v>
      </c>
      <c r="C4304" s="37" t="s">
        <v>9262</v>
      </c>
      <c r="D4304" s="26" t="str">
        <f>[1]!b_calc_yield(A4304,日期设置!$B$2,F4304,1,R4304,1,O4304,L4304,S4304,)</f>
        <v>Fetching...</v>
      </c>
      <c r="E4304" s="26">
        <f t="shared" si="134"/>
        <v>2.3902111444277896</v>
      </c>
      <c r="F4304" s="18">
        <f>[1]!b_dq_cleanprice($A4304,日期设置!B$2)</f>
        <v>100.075</v>
      </c>
      <c r="G4304" s="18" t="str">
        <f t="shared" si="135"/>
        <v>1.51 + 0.51</v>
      </c>
      <c r="H4304" s="27">
        <f>[1]!b_dq_pctchange($A4304,日期设置!$B$2,1)/100</f>
        <v>0</v>
      </c>
      <c r="I4304" s="26">
        <f>[1]!b_pq_pctchange(A4304,日期设置!$B$4,日期设置!$B$2,1)</f>
        <v>4.0186015266685873E-2</v>
      </c>
      <c r="J4304" s="26">
        <f>[1]!b_pq_pctchange(A4304,日期设置!$C$4,日期设置!$B$2,1)</f>
        <v>0.10423043528710969</v>
      </c>
      <c r="K4304" s="52">
        <f>[1]!b_dq_amount($A4304,日期设置!B$2,2,10000)</f>
        <v>0</v>
      </c>
      <c r="L4304" s="26">
        <f>[1]!b_info_latestpar(A4304,日期设置!$B$2)</f>
        <v>100</v>
      </c>
      <c r="M4304" s="6">
        <f>[1]!b_info_outstandingbalance($A4304,日期设置!B$2)</f>
        <v>10</v>
      </c>
      <c r="N4304" s="7" t="str">
        <f>[1]!b_info_latestissurercreditrating2(A4304,日期设置!$B$2,"102","1")</f>
        <v>AA</v>
      </c>
      <c r="O4304" s="8">
        <v>4.9000000000000004</v>
      </c>
      <c r="P4304" s="9" t="str">
        <f>[1]!b_info_repurchasedate(A4304)</f>
        <v>2021-09-26</v>
      </c>
      <c r="Q4304" s="8" t="s">
        <v>16016</v>
      </c>
      <c r="R4304" s="2" t="str">
        <f>IF((--IF(P4304=0,Q4304,P4304))&gt;(--日期设置!$B$2),IF(P4304=0,Q4304,P4304),Q4304)</f>
        <v>2021-09-26</v>
      </c>
      <c r="S4304" s="2" t="s">
        <v>17772</v>
      </c>
      <c r="T4304" s="8">
        <f>[1]!b_anal_ptmyear($A4304,日期设置!$B$2)</f>
        <v>1.515068493150685</v>
      </c>
      <c r="U4304" s="8">
        <f>[1]!b_anal_termifexercise($A4304,日期设置!B$2)</f>
        <v>0.51506849315068493</v>
      </c>
      <c r="V4304" s="10">
        <f>[1]!b_dq_dirtyprice(A4304,日期设置!$B$2)</f>
        <v>102.4512</v>
      </c>
      <c r="W4304" s="11">
        <f>IF(U4304=0,ROUNDUP((Q4304-日期设置!$B$2)/365,0),ROUNDUP((R4304-日期设置!$B$2)/365,0))</f>
        <v>1</v>
      </c>
      <c r="X4304" s="18">
        <f>_xlfn.IFNA(VLOOKUP(A4304,过往入选债券!A:D,4,0),2)</f>
        <v>2</v>
      </c>
      <c r="Y4304">
        <f>_xlfn.IFNA(VLOOKUP(C4304,[2]Sheet1!$A:$A,1,0),3)</f>
        <v>3</v>
      </c>
    </row>
    <row r="4305" spans="1:25" hidden="1" x14ac:dyDescent="0.2">
      <c r="A4305" s="21" t="s">
        <v>8369</v>
      </c>
      <c r="B4305" s="21" t="s">
        <v>8370</v>
      </c>
      <c r="C4305" s="37" t="s">
        <v>890</v>
      </c>
      <c r="D4305" s="26" t="str">
        <f>[1]!b_calc_yield(A4305,日期设置!$B$2,F4305,1,R4305,1,O4305,L4305,S4305,)</f>
        <v>Fetching...</v>
      </c>
      <c r="E4305" s="26">
        <f t="shared" si="134"/>
        <v>15.626448968189145</v>
      </c>
      <c r="F4305" s="18">
        <f>[1]!b_dq_cleanprice($A4305,日期设置!B$2)</f>
        <v>100.4736</v>
      </c>
      <c r="G4305" s="18" t="str">
        <f t="shared" si="135"/>
        <v>3.45 + 0</v>
      </c>
      <c r="H4305" s="27">
        <f>[1]!b_dq_pctchange($A4305,日期设置!$B$2,1)/100</f>
        <v>0</v>
      </c>
      <c r="I4305" s="26">
        <f>[1]!b_pq_pctchange(A4305,日期设置!$B$4,日期设置!$B$2,1)</f>
        <v>0</v>
      </c>
      <c r="J4305" s="26">
        <f>[1]!b_pq_pctchange(A4305,日期设置!$C$4,日期设置!$B$2,1)</f>
        <v>0</v>
      </c>
      <c r="K4305" s="52">
        <f>[1]!b_dq_amount($A4305,日期设置!B$2,2,10000)</f>
        <v>0</v>
      </c>
      <c r="L4305" s="26">
        <f>[1]!b_info_latestpar(A4305,日期设置!$B$2)</f>
        <v>100</v>
      </c>
      <c r="M4305" s="6">
        <f>[1]!b_info_outstandingbalance($A4305,日期设置!B$2)</f>
        <v>5</v>
      </c>
      <c r="N4305" s="7" t="str">
        <f>[1]!b_info_latestissurercreditrating2(A4305,日期设置!$B$2,"102","1")</f>
        <v>AA+</v>
      </c>
      <c r="O4305" s="8">
        <v>4.8</v>
      </c>
      <c r="P4305" s="9">
        <f>[1]!b_info_repurchasedate(A4305)</f>
        <v>0</v>
      </c>
      <c r="Q4305" s="8" t="s">
        <v>17043</v>
      </c>
      <c r="R4305" s="2" t="str">
        <f>IF((--IF(P4305=0,Q4305,P4305))&gt;(--日期设置!$B$2),IF(P4305=0,Q4305,P4305),Q4305)</f>
        <v>2024-09-04</v>
      </c>
      <c r="S4305" s="2" t="s">
        <v>18427</v>
      </c>
      <c r="T4305" s="8">
        <f>[1]!b_anal_ptmyear($A4305,日期设置!$B$2)</f>
        <v>3.4547945205479453</v>
      </c>
      <c r="U4305" s="8">
        <f>[1]!b_anal_termifexercise($A4305,日期设置!B$2)</f>
        <v>0</v>
      </c>
      <c r="V4305" s="10">
        <f>[1]!b_dq_dirtyprice(A4305,日期设置!$B$2)</f>
        <v>103.09059999999999</v>
      </c>
      <c r="W4305" s="11">
        <f>IF(U4305=0,ROUNDUP((Q4305-日期设置!$B$2)/365,0),ROUNDUP((R4305-日期设置!$B$2)/365,0))</f>
        <v>4</v>
      </c>
      <c r="X4305" s="18">
        <f>_xlfn.IFNA(VLOOKUP(A4305,过往入选债券!A:D,4,0),2)</f>
        <v>2</v>
      </c>
      <c r="Y4305">
        <f>_xlfn.IFNA(VLOOKUP(C4305,[2]Sheet1!$A:$A,1,0),3)</f>
        <v>3</v>
      </c>
    </row>
    <row r="4306" spans="1:25" hidden="1" x14ac:dyDescent="0.2">
      <c r="A4306" s="28" t="s">
        <v>21062</v>
      </c>
      <c r="B4306" s="28" t="s">
        <v>21063</v>
      </c>
      <c r="C4306" s="39" t="s">
        <v>362</v>
      </c>
      <c r="D4306" s="26" t="str">
        <f>[1]!b_calc_yield(A4306,日期设置!$B$2,F4306,1,R4306,1,O4306,L4306,S4306,)</f>
        <v>Fetching...</v>
      </c>
      <c r="E4306" s="26">
        <f t="shared" si="134"/>
        <v>11.785387751578424</v>
      </c>
      <c r="F4306" s="18">
        <f>[1]!b_dq_cleanprice($A4306,日期设置!B$2)</f>
        <v>100</v>
      </c>
      <c r="G4306" s="18" t="str">
        <f t="shared" si="135"/>
        <v>2.58 + 2.58</v>
      </c>
      <c r="H4306" s="27">
        <f>[1]!b_dq_pctchange($A4306,日期设置!$B$2,1)/100</f>
        <v>0</v>
      </c>
      <c r="I4306" s="26">
        <f>[1]!b_pq_pctchange(A4306,日期设置!$B$4,日期设置!$B$2,1)</f>
        <v>0</v>
      </c>
      <c r="J4306" s="26">
        <f>[1]!b_pq_pctchange(A4306,日期设置!$C$4,日期设置!$B$2,1)</f>
        <v>0</v>
      </c>
      <c r="K4306" s="52">
        <f>[1]!b_dq_amount($A4306,日期设置!B$2,2,10000)</f>
        <v>0</v>
      </c>
      <c r="L4306" s="26">
        <f>[1]!b_info_latestpar(A4306,日期设置!$B$2)</f>
        <v>100</v>
      </c>
      <c r="M4306" s="6">
        <f>[1]!b_info_outstandingbalance($A4306,日期设置!B$2)</f>
        <v>5</v>
      </c>
      <c r="N4306" s="7" t="str">
        <f>[1]!b_info_latestissurercreditrating2(A4306,日期设置!$B$2,"102","1")</f>
        <v>AA+</v>
      </c>
      <c r="O4306" s="8">
        <v>4.6500000000000004</v>
      </c>
      <c r="P4306" s="9" t="str">
        <f>[1]!b_info_repurchasedate(A4306)</f>
        <v>2023-10-21</v>
      </c>
      <c r="Q4306" s="8" t="s">
        <v>17688</v>
      </c>
      <c r="R4306" s="2" t="str">
        <f>IF((--IF(P4306=0,Q4306,P4306))&gt;(--日期设置!$B$2),IF(P4306=0,Q4306,P4306),Q4306)</f>
        <v>2023-10-21</v>
      </c>
      <c r="S4306" s="31" t="s">
        <v>16150</v>
      </c>
      <c r="T4306" s="8">
        <f>[1]!b_anal_ptmyear($A4306,日期设置!$B$2)</f>
        <v>2.5835616438356164</v>
      </c>
      <c r="U4306" s="8">
        <f>[1]!b_anal_termifexercise($A4306,日期设置!B$2)</f>
        <v>2.5835616438356164</v>
      </c>
      <c r="V4306" s="10">
        <f>[1]!b_dq_dirtyprice(A4306,日期设置!$B$2)</f>
        <v>101.93640000000001</v>
      </c>
      <c r="W4306" s="11">
        <f>IF(U4306=0,ROUNDUP((Q4306-日期设置!$B$2)/365,0),ROUNDUP((R4306-日期设置!$B$2)/365,0))</f>
        <v>3</v>
      </c>
      <c r="X4306" s="18">
        <f>_xlfn.IFNA(VLOOKUP(A4306,过往入选债券!A:D,4,0),2)</f>
        <v>2</v>
      </c>
      <c r="Y4306">
        <f>_xlfn.IFNA(VLOOKUP(C4306,[2]Sheet1!$A:$A,1,0),3)</f>
        <v>3</v>
      </c>
    </row>
    <row r="4307" spans="1:25" hidden="1" x14ac:dyDescent="0.2">
      <c r="A4307" s="28" t="s">
        <v>20998</v>
      </c>
      <c r="B4307" s="28" t="s">
        <v>20999</v>
      </c>
      <c r="C4307" s="39" t="s">
        <v>1679</v>
      </c>
      <c r="D4307" s="26" t="str">
        <f>[1]!b_calc_yield(A4307,日期设置!$B$2,F4307,1,R4307,1,O4307,L4307,S4307,)</f>
        <v>Fetching...</v>
      </c>
      <c r="E4307" s="26">
        <f t="shared" si="134"/>
        <v>11.701559312596732</v>
      </c>
      <c r="F4307" s="18">
        <f>[1]!b_dq_cleanprice($A4307,日期设置!B$2)</f>
        <v>100</v>
      </c>
      <c r="G4307" s="18" t="str">
        <f t="shared" si="135"/>
        <v>4.56 + 2.56</v>
      </c>
      <c r="H4307" s="27">
        <f>[1]!b_dq_pctchange($A4307,日期设置!$B$2,1)/100</f>
        <v>0</v>
      </c>
      <c r="I4307" s="26">
        <f>[1]!b_pq_pctchange(A4307,日期设置!$B$4,日期设置!$B$2,1)</f>
        <v>0</v>
      </c>
      <c r="J4307" s="26">
        <f>[1]!b_pq_pctchange(A4307,日期设置!$C$4,日期设置!$B$2,1)</f>
        <v>0</v>
      </c>
      <c r="K4307" s="52">
        <f>[1]!b_dq_amount($A4307,日期设置!B$2,2,10000)</f>
        <v>0</v>
      </c>
      <c r="L4307" s="26">
        <f>[1]!b_info_latestpar(A4307,日期设置!$B$2)</f>
        <v>100</v>
      </c>
      <c r="M4307" s="6">
        <f>[1]!b_info_outstandingbalance($A4307,日期设置!B$2)</f>
        <v>1</v>
      </c>
      <c r="N4307" s="7" t="str">
        <f>[1]!b_info_latestissurercreditrating2(A4307,日期设置!$B$2,"102","1")</f>
        <v>AA</v>
      </c>
      <c r="O4307" s="8">
        <v>4.6500000000000004</v>
      </c>
      <c r="P4307" s="9" t="str">
        <f>[1]!b_info_repurchasedate(A4307)</f>
        <v>2023-10-15</v>
      </c>
      <c r="Q4307" s="8" t="s">
        <v>21292</v>
      </c>
      <c r="R4307" s="2" t="str">
        <f>IF((--IF(P4307=0,Q4307,P4307))&gt;(--日期设置!$B$2),IF(P4307=0,Q4307,P4307),Q4307)</f>
        <v>2023-10-15</v>
      </c>
      <c r="S4307" s="31" t="s">
        <v>16386</v>
      </c>
      <c r="T4307" s="8">
        <f>[1]!b_anal_ptmyear($A4307,日期设置!$B$2)</f>
        <v>4.5671232876712331</v>
      </c>
      <c r="U4307" s="8">
        <f>[1]!b_anal_termifexercise($A4307,日期设置!B$2)</f>
        <v>2.5671232876712327</v>
      </c>
      <c r="V4307" s="10">
        <f>[1]!b_dq_dirtyprice(A4307,日期设置!$B$2)</f>
        <v>102.0129</v>
      </c>
      <c r="W4307" s="11">
        <f>IF(U4307=0,ROUNDUP((Q4307-日期设置!$B$2)/365,0),ROUNDUP((R4307-日期设置!$B$2)/365,0))</f>
        <v>3</v>
      </c>
      <c r="X4307" s="18">
        <f>_xlfn.IFNA(VLOOKUP(A4307,过往入选债券!A:D,4,0),2)</f>
        <v>2</v>
      </c>
      <c r="Y4307">
        <f>_xlfn.IFNA(VLOOKUP(C4307,[2]Sheet1!$A:$A,1,0),3)</f>
        <v>3</v>
      </c>
    </row>
    <row r="4308" spans="1:25" hidden="1" x14ac:dyDescent="0.2">
      <c r="A4308" s="21" t="s">
        <v>7471</v>
      </c>
      <c r="B4308" s="21" t="s">
        <v>7472</v>
      </c>
      <c r="C4308" s="37" t="s">
        <v>353</v>
      </c>
      <c r="D4308" s="26" t="str">
        <f>[1]!b_calc_yield(A4308,日期设置!$B$2,F4308,1,R4308,1,O4308,L4308,S4308,)</f>
        <v>Fetching...</v>
      </c>
      <c r="E4308" s="26">
        <f t="shared" si="134"/>
        <v>2.8086005140430137</v>
      </c>
      <c r="F4308" s="18">
        <f>[1]!b_dq_cleanprice($A4308,日期设置!B$2)</f>
        <v>100.6908</v>
      </c>
      <c r="G4308" s="18" t="str">
        <f t="shared" si="135"/>
        <v>0.60 + 0.60</v>
      </c>
      <c r="H4308" s="27">
        <f>[1]!b_dq_pctchange($A4308,日期设置!$B$2,1)/100</f>
        <v>0</v>
      </c>
      <c r="I4308" s="26">
        <f>[1]!b_pq_pctchange(A4308,日期设置!$B$4,日期设置!$B$2,1)</f>
        <v>0</v>
      </c>
      <c r="J4308" s="26">
        <f>[1]!b_pq_pctchange(A4308,日期设置!$C$4,日期设置!$B$2,1)</f>
        <v>0.42257131202557635</v>
      </c>
      <c r="K4308" s="52">
        <f>[1]!b_dq_amount($A4308,日期设置!B$2,2,10000)</f>
        <v>0</v>
      </c>
      <c r="L4308" s="26">
        <f>[1]!b_info_latestpar(A4308,日期设置!$B$2)</f>
        <v>100</v>
      </c>
      <c r="M4308" s="6">
        <f>[1]!b_info_outstandingbalance($A4308,日期设置!B$2)</f>
        <v>20</v>
      </c>
      <c r="N4308" s="7" t="str">
        <f>[1]!b_info_latestissurercreditrating2(A4308,日期设置!$B$2,"102","1")</f>
        <v>AAA</v>
      </c>
      <c r="O4308" s="8">
        <v>5.92</v>
      </c>
      <c r="P4308" s="9">
        <f>[1]!b_info_repurchasedate(A4308)</f>
        <v>0</v>
      </c>
      <c r="Q4308" s="8" t="s">
        <v>16440</v>
      </c>
      <c r="R4308" s="2" t="str">
        <f>IF((--IF(P4308=0,Q4308,P4308))&gt;(--日期设置!$B$2),IF(P4308=0,Q4308,P4308),Q4308)</f>
        <v>2021-10-29</v>
      </c>
      <c r="S4308" s="2" t="s">
        <v>18205</v>
      </c>
      <c r="T4308" s="8">
        <f>[1]!b_anal_ptmyear($A4308,日期设置!$B$2)</f>
        <v>0.60547945205479448</v>
      </c>
      <c r="U4308" s="8">
        <f>[1]!b_anal_termifexercise($A4308,日期设置!B$2)</f>
        <v>0.60547945205479448</v>
      </c>
      <c r="V4308" s="10">
        <f>[1]!b_dq_dirtyprice(A4308,日期设置!$B$2)</f>
        <v>103.0264</v>
      </c>
      <c r="W4308" s="11">
        <f>IF(U4308=0,ROUNDUP((Q4308-日期设置!$B$2)/365,0),ROUNDUP((R4308-日期设置!$B$2)/365,0))</f>
        <v>1</v>
      </c>
      <c r="X4308" s="18">
        <f>_xlfn.IFNA(VLOOKUP(A4308,过往入选债券!A:D,4,0),2)</f>
        <v>2</v>
      </c>
      <c r="Y4308" s="45">
        <f>_xlfn.IFNA(VLOOKUP(C4308,[2]Sheet1!$A:$A,1,0),3)</f>
        <v>3</v>
      </c>
    </row>
    <row r="4309" spans="1:25" hidden="1" x14ac:dyDescent="0.2">
      <c r="A4309" s="28" t="s">
        <v>21852</v>
      </c>
      <c r="B4309" s="28" t="s">
        <v>22045</v>
      </c>
      <c r="C4309" s="39" t="s">
        <v>1661</v>
      </c>
      <c r="D4309" s="26" t="str">
        <f>[1]!b_calc_yield(A4309,日期设置!$B$2,F4309,1,R4309,1,O4309,L4309,S4309,)</f>
        <v>Fetching...</v>
      </c>
      <c r="E4309" s="26">
        <f t="shared" si="134"/>
        <v>12.5717262445046</v>
      </c>
      <c r="F4309" s="18">
        <f>[1]!b_dq_cleanprice($A4309,日期设置!B$2)</f>
        <v>100.1343</v>
      </c>
      <c r="G4309" s="18" t="str">
        <f t="shared" si="135"/>
        <v>2.73 + 0</v>
      </c>
      <c r="H4309" s="27">
        <f>[1]!b_dq_pctchange($A4309,日期设置!$B$2,1)/100</f>
        <v>0</v>
      </c>
      <c r="I4309" s="26">
        <f>[1]!b_pq_pctchange(A4309,日期设置!$B$4,日期设置!$B$2,1)</f>
        <v>0</v>
      </c>
      <c r="J4309" s="26">
        <f>[1]!b_pq_pctchange(A4309,日期设置!$C$4,日期设置!$B$2,1)</f>
        <v>0.27368041577792318</v>
      </c>
      <c r="K4309" s="52">
        <f>[1]!b_dq_amount($A4309,日期设置!B$2,2,10000)</f>
        <v>0</v>
      </c>
      <c r="L4309" s="26">
        <f>[1]!b_info_latestpar(A4309,日期设置!$B$2)</f>
        <v>100</v>
      </c>
      <c r="M4309" s="6">
        <f>[1]!b_info_outstandingbalance($A4309,日期设置!B$2)</f>
        <v>5</v>
      </c>
      <c r="N4309" s="7" t="str">
        <f>[1]!b_info_latestissurercreditrating2(A4309,日期设置!$B$2,"102","1")</f>
        <v>AA+</v>
      </c>
      <c r="O4309" s="43">
        <v>4.7</v>
      </c>
      <c r="P4309" s="9">
        <f>[1]!b_info_repurchasedate(A4309)</f>
        <v>0</v>
      </c>
      <c r="Q4309" s="31" t="s">
        <v>22179</v>
      </c>
      <c r="R4309" s="2" t="str">
        <f>IF((--IF(P4309=0,Q4309,P4309))&gt;(--日期设置!$B$2),IF(P4309=0,Q4309,P4309),Q4309)</f>
        <v>2023-12-17</v>
      </c>
      <c r="S4309" s="31" t="s">
        <v>17435</v>
      </c>
      <c r="T4309" s="8">
        <f>[1]!b_anal_ptmyear($A4309,日期设置!$B$2)</f>
        <v>2.7397260273972601</v>
      </c>
      <c r="U4309" s="8">
        <f>[1]!b_anal_termifexercise($A4309,日期设置!B$2)</f>
        <v>0</v>
      </c>
      <c r="V4309" s="10">
        <f>[1]!b_dq_dirtyprice(A4309,日期设置!$B$2)</f>
        <v>101.35760000000001</v>
      </c>
      <c r="W4309" s="11">
        <f>IF(U4309=0,ROUNDUP((Q4309-日期设置!$B$2)/365,0),ROUNDUP((R4309-日期设置!$B$2)/365,0))</f>
        <v>3</v>
      </c>
      <c r="X4309" s="18">
        <f>_xlfn.IFNA(VLOOKUP(A4309,过往入选债券!A:D,4,0),2)</f>
        <v>2</v>
      </c>
      <c r="Y4309">
        <f>_xlfn.IFNA(VLOOKUP(C4309,[2]Sheet1!$A:$A,1,0),3)</f>
        <v>3</v>
      </c>
    </row>
    <row r="4310" spans="1:25" hidden="1" x14ac:dyDescent="0.2">
      <c r="A4310" s="21" t="s">
        <v>7417</v>
      </c>
      <c r="B4310" s="21" t="s">
        <v>7418</v>
      </c>
      <c r="C4310" s="37" t="s">
        <v>218</v>
      </c>
      <c r="D4310" s="26" t="str">
        <f>[1]!b_calc_yield(A4310,日期设置!$B$2,F4310,1,R4310,1,O4310,L4310,S4310,)</f>
        <v>Fetching...</v>
      </c>
      <c r="E4310" s="26">
        <f t="shared" si="134"/>
        <v>2.668509534127117</v>
      </c>
      <c r="F4310" s="18">
        <f>[1]!b_dq_cleanprice($A4310,日期设置!B$2)</f>
        <v>100.697</v>
      </c>
      <c r="G4310" s="18" t="str">
        <f t="shared" si="135"/>
        <v>2.57 + 0.57</v>
      </c>
      <c r="H4310" s="27">
        <f>[1]!b_dq_pctchange($A4310,日期设置!$B$2,1)/100</f>
        <v>0</v>
      </c>
      <c r="I4310" s="26">
        <f>[1]!b_pq_pctchange(A4310,日期设置!$B$4,日期设置!$B$2,1)</f>
        <v>-0.78653888406655048</v>
      </c>
      <c r="J4310" s="26">
        <f>[1]!b_pq_pctchange(A4310,日期设置!$C$4,日期设置!$B$2,1)</f>
        <v>-0.78653888406655048</v>
      </c>
      <c r="K4310" s="52">
        <f>[1]!b_dq_amount($A4310,日期设置!B$2,2,10000)</f>
        <v>0</v>
      </c>
      <c r="L4310" s="26">
        <f>[1]!b_info_latestpar(A4310,日期设置!$B$2)</f>
        <v>100</v>
      </c>
      <c r="M4310" s="6">
        <f>[1]!b_info_outstandingbalance($A4310,日期设置!B$2)</f>
        <v>5</v>
      </c>
      <c r="N4310" s="7" t="str">
        <f>[1]!b_info_latestissurercreditrating2(A4310,日期设置!$B$2,"102","1")</f>
        <v>AAA</v>
      </c>
      <c r="O4310" s="8">
        <v>6</v>
      </c>
      <c r="P4310" s="9" t="str">
        <f>[1]!b_info_repurchasedate(A4310)</f>
        <v>2021-10-18</v>
      </c>
      <c r="Q4310" s="8" t="s">
        <v>16592</v>
      </c>
      <c r="R4310" s="2" t="str">
        <f>IF((--IF(P4310=0,Q4310,P4310))&gt;(--日期设置!$B$2),IF(P4310=0,Q4310,P4310),Q4310)</f>
        <v>2021-10-18</v>
      </c>
      <c r="S4310" s="2" t="s">
        <v>18342</v>
      </c>
      <c r="T4310" s="8">
        <f>[1]!b_anal_ptmyear($A4310,日期设置!$B$2)</f>
        <v>2.5753424657534247</v>
      </c>
      <c r="U4310" s="8">
        <f>[1]!b_anal_termifexercise($A4310,日期设置!B$2)</f>
        <v>0.57534246575342463</v>
      </c>
      <c r="V4310" s="10">
        <f>[1]!b_dq_dirtyprice(A4310,日期设置!$B$2)</f>
        <v>103.2449</v>
      </c>
      <c r="W4310" s="11">
        <f>IF(U4310=0,ROUNDUP((Q4310-日期设置!$B$2)/365,0),ROUNDUP((R4310-日期设置!$B$2)/365,0))</f>
        <v>1</v>
      </c>
      <c r="X4310" s="18">
        <f>_xlfn.IFNA(VLOOKUP(A4310,过往入选债券!A:D,4,0),2)</f>
        <v>2</v>
      </c>
      <c r="Y4310">
        <f>_xlfn.IFNA(VLOOKUP(C4310,[2]Sheet1!$A:$A,1,0),3)</f>
        <v>3</v>
      </c>
    </row>
    <row r="4311" spans="1:25" hidden="1" x14ac:dyDescent="0.2">
      <c r="A4311" s="21" t="s">
        <v>15183</v>
      </c>
      <c r="B4311" s="21" t="s">
        <v>15184</v>
      </c>
      <c r="C4311" s="37" t="s">
        <v>4156</v>
      </c>
      <c r="D4311" s="26" t="str">
        <f>[1]!b_calc_yield(A4311,日期设置!$B$2,F4311,1,R4311,1,O4311,L4311,S4311,)</f>
        <v>Fetching...</v>
      </c>
      <c r="E4311" s="26">
        <f t="shared" si="134"/>
        <v>22.03402442540763</v>
      </c>
      <c r="F4311" s="18">
        <f>[1]!b_dq_cleanprice($A4311,日期设置!B$2)</f>
        <v>102.46769999999999</v>
      </c>
      <c r="G4311" s="18" t="str">
        <f t="shared" si="135"/>
        <v>5.03 + 0</v>
      </c>
      <c r="H4311" s="27">
        <f>[1]!b_dq_pctchange($A4311,日期设置!$B$2,1)/100</f>
        <v>0</v>
      </c>
      <c r="I4311" s="26">
        <f>[1]!b_pq_pctchange(A4311,日期设置!$B$4,日期设置!$B$2,1)</f>
        <v>0</v>
      </c>
      <c r="J4311" s="26">
        <f>[1]!b_pq_pctchange(A4311,日期设置!$C$4,日期设置!$B$2,1)</f>
        <v>0</v>
      </c>
      <c r="K4311" s="52">
        <f>[1]!b_dq_amount($A4311,日期设置!B$2,2,10000)</f>
        <v>0</v>
      </c>
      <c r="L4311" s="26">
        <f>[1]!b_info_latestpar(A4311,日期设置!$B$2)</f>
        <v>100</v>
      </c>
      <c r="M4311" s="6">
        <f>[1]!b_info_outstandingbalance($A4311,日期设置!B$2)</f>
        <v>14</v>
      </c>
      <c r="N4311" s="7" t="str">
        <f>[1]!b_info_latestissurercreditrating2(A4311,日期设置!$B$2,"102","1")</f>
        <v>AA+</v>
      </c>
      <c r="O4311" s="8">
        <v>5.2</v>
      </c>
      <c r="P4311" s="9">
        <f>[1]!b_info_repurchasedate(A4311)</f>
        <v>0</v>
      </c>
      <c r="Q4311" s="8" t="s">
        <v>16832</v>
      </c>
      <c r="R4311" s="2" t="str">
        <f>IF((--IF(P4311=0,Q4311,P4311))&gt;(--日期设置!$B$2),IF(P4311=0,Q4311,P4311),Q4311)</f>
        <v>2026-04-02</v>
      </c>
      <c r="S4311" s="2" t="s">
        <v>18110</v>
      </c>
      <c r="T4311" s="8">
        <f>[1]!b_anal_ptmyear($A4311,日期设置!$B$2)</f>
        <v>5.0301369863013701</v>
      </c>
      <c r="U4311" s="8">
        <f>[1]!b_anal_termifexercise($A4311,日期设置!B$2)</f>
        <v>0</v>
      </c>
      <c r="V4311" s="10">
        <f>[1]!b_dq_dirtyprice(A4311,日期设置!$B$2)</f>
        <v>107.511</v>
      </c>
      <c r="W4311" s="11">
        <f>IF(U4311=0,ROUNDUP((Q4311-日期设置!$B$2)/365,0),ROUNDUP((R4311-日期设置!$B$2)/365,0))</f>
        <v>6</v>
      </c>
      <c r="X4311" s="18">
        <f>_xlfn.IFNA(VLOOKUP(A4311,过往入选债券!A:D,4,0),2)</f>
        <v>2</v>
      </c>
      <c r="Y4311">
        <f>_xlfn.IFNA(VLOOKUP(C4311,[2]Sheet1!$A:$A,1,0),3)</f>
        <v>3</v>
      </c>
    </row>
    <row r="4312" spans="1:25" hidden="1" x14ac:dyDescent="0.2">
      <c r="A4312" s="21" t="s">
        <v>9704</v>
      </c>
      <c r="B4312" s="21" t="s">
        <v>9705</v>
      </c>
      <c r="C4312" s="37" t="s">
        <v>4446</v>
      </c>
      <c r="D4312" s="26" t="str">
        <f>[1]!b_calc_yield(A4312,日期设置!$B$2,F4312,1,R4312,1,O4312,L4312,S4312,)</f>
        <v>Fetching...</v>
      </c>
      <c r="E4312" s="26">
        <f t="shared" si="134"/>
        <v>8.0799156778345917</v>
      </c>
      <c r="F4312" s="18">
        <f>[1]!b_dq_cleanprice($A4312,日期设置!B$2)</f>
        <v>99.754000000000005</v>
      </c>
      <c r="G4312" s="18" t="str">
        <f t="shared" si="135"/>
        <v>3.75 + 1.75</v>
      </c>
      <c r="H4312" s="27">
        <f>[1]!b_dq_pctchange($A4312,日期设置!$B$2,1)/100</f>
        <v>0</v>
      </c>
      <c r="I4312" s="26">
        <f>[1]!b_pq_pctchange(A4312,日期设置!$B$4,日期设置!$B$2,1)</f>
        <v>0</v>
      </c>
      <c r="J4312" s="26">
        <f>[1]!b_pq_pctchange(A4312,日期设置!$C$4,日期设置!$B$2,1)</f>
        <v>-0.14994424636500217</v>
      </c>
      <c r="K4312" s="52">
        <f>[1]!b_dq_amount($A4312,日期设置!B$2,2,10000)</f>
        <v>0</v>
      </c>
      <c r="L4312" s="26">
        <f>[1]!b_info_latestpar(A4312,日期设置!$B$2)</f>
        <v>100</v>
      </c>
      <c r="M4312" s="6">
        <f>[1]!b_info_outstandingbalance($A4312,日期设置!B$2)</f>
        <v>7</v>
      </c>
      <c r="N4312" s="7" t="str">
        <f>[1]!b_info_latestissurercreditrating2(A4312,日期设置!$B$2,"102","1")</f>
        <v>AA</v>
      </c>
      <c r="O4312" s="8">
        <v>4.5</v>
      </c>
      <c r="P4312" s="9" t="str">
        <f>[1]!b_info_repurchasedate(A4312)</f>
        <v>2022-12-23</v>
      </c>
      <c r="Q4312" s="8" t="s">
        <v>16561</v>
      </c>
      <c r="R4312" s="2" t="str">
        <f>IF((--IF(P4312=0,Q4312,P4312))&gt;(--日期设置!$B$2),IF(P4312=0,Q4312,P4312),Q4312)</f>
        <v>2022-12-23</v>
      </c>
      <c r="S4312" s="2" t="s">
        <v>18311</v>
      </c>
      <c r="T4312" s="8">
        <f>[1]!b_anal_ptmyear($A4312,日期设置!$B$2)</f>
        <v>3.7561643835616438</v>
      </c>
      <c r="U4312" s="8">
        <f>[1]!b_anal_termifexercise($A4312,日期设置!B$2)</f>
        <v>1.7561643835616438</v>
      </c>
      <c r="V4312" s="10">
        <f>[1]!b_dq_dirtyprice(A4312,日期设置!$B$2)</f>
        <v>100.85129999999999</v>
      </c>
      <c r="W4312" s="11">
        <f>IF(U4312=0,ROUNDUP((Q4312-日期设置!$B$2)/365,0),ROUNDUP((R4312-日期设置!$B$2)/365,0))</f>
        <v>2</v>
      </c>
      <c r="X4312" s="18">
        <f>_xlfn.IFNA(VLOOKUP(A4312,过往入选债券!A:D,4,0),2)</f>
        <v>2</v>
      </c>
      <c r="Y4312" s="45">
        <f>_xlfn.IFNA(VLOOKUP(C4312,[2]Sheet1!$A:$A,1,0),3)</f>
        <v>3</v>
      </c>
    </row>
    <row r="4313" spans="1:25" hidden="1" x14ac:dyDescent="0.2">
      <c r="A4313" s="28" t="s">
        <v>21404</v>
      </c>
      <c r="B4313" s="28" t="s">
        <v>21405</v>
      </c>
      <c r="C4313" s="39" t="s">
        <v>15860</v>
      </c>
      <c r="D4313" s="26" t="str">
        <f>[1]!b_calc_yield(A4313,日期设置!$B$2,F4313,1,R4313,1,O4313,L4313,S4313,)</f>
        <v>Fetching...</v>
      </c>
      <c r="E4313" s="26">
        <f t="shared" si="134"/>
        <v>12.060493149811947</v>
      </c>
      <c r="F4313" s="18">
        <f>[1]!b_dq_cleanprice($A4313,日期设置!B$2)</f>
        <v>98.870400000000004</v>
      </c>
      <c r="G4313" s="18" t="str">
        <f t="shared" si="135"/>
        <v>4.62 + 2.62</v>
      </c>
      <c r="H4313" s="27">
        <f>[1]!b_dq_pctchange($A4313,日期设置!$B$2,1)/100</f>
        <v>0</v>
      </c>
      <c r="I4313" s="26">
        <f>[1]!b_pq_pctchange(A4313,日期设置!$B$4,日期设置!$B$2,1)</f>
        <v>0</v>
      </c>
      <c r="J4313" s="26">
        <f>[1]!b_pq_pctchange(A4313,日期设置!$C$4,日期设置!$B$2,1)</f>
        <v>-0.96490463641033997</v>
      </c>
      <c r="K4313" s="52">
        <f>[1]!b_dq_amount($A4313,日期设置!B$2,2,10000)</f>
        <v>0</v>
      </c>
      <c r="L4313" s="26">
        <f>[1]!b_info_latestpar(A4313,日期设置!$B$2)</f>
        <v>100</v>
      </c>
      <c r="M4313" s="6">
        <f>[1]!b_info_outstandingbalance($A4313,日期设置!B$2)</f>
        <v>18</v>
      </c>
      <c r="N4313" s="7" t="str">
        <f>[1]!b_info_latestissurercreditrating2(A4313,日期设置!$B$2,"102","1")</f>
        <v>AA+</v>
      </c>
      <c r="O4313" s="43">
        <v>4.18</v>
      </c>
      <c r="P4313" s="9" t="str">
        <f>[1]!b_info_repurchasedate(A4313)</f>
        <v>2023-11-06</v>
      </c>
      <c r="Q4313" s="31" t="s">
        <v>17334</v>
      </c>
      <c r="R4313" s="2" t="str">
        <f>IF((--IF(P4313=0,Q4313,P4313))&gt;(--日期设置!$B$2),IF(P4313=0,Q4313,P4313),Q4313)</f>
        <v>2023-11-06</v>
      </c>
      <c r="S4313" s="31" t="s">
        <v>21682</v>
      </c>
      <c r="T4313" s="8">
        <f>[1]!b_anal_ptmyear($A4313,日期设置!$B$2)</f>
        <v>4.6273972602739724</v>
      </c>
      <c r="U4313" s="8">
        <f>[1]!b_anal_termifexercise($A4313,日期设置!B$2)</f>
        <v>2.6273972602739728</v>
      </c>
      <c r="V4313" s="10">
        <f>[1]!b_dq_dirtyprice(A4313,日期设置!$B$2)</f>
        <v>100.42789999999999</v>
      </c>
      <c r="W4313" s="11">
        <f>IF(U4313=0,ROUNDUP((Q4313-日期设置!$B$2)/365,0),ROUNDUP((R4313-日期设置!$B$2)/365,0))</f>
        <v>3</v>
      </c>
      <c r="X4313" s="18">
        <f>_xlfn.IFNA(VLOOKUP(A4313,过往入选债券!A:D,4,0),2)</f>
        <v>2</v>
      </c>
      <c r="Y4313">
        <f>_xlfn.IFNA(VLOOKUP(C4313,[2]Sheet1!$A:$A,1,0),3)</f>
        <v>3</v>
      </c>
    </row>
    <row r="4314" spans="1:25" hidden="1" x14ac:dyDescent="0.2">
      <c r="A4314" s="21" t="s">
        <v>5882</v>
      </c>
      <c r="B4314" s="21" t="s">
        <v>5883</v>
      </c>
      <c r="C4314" s="37" t="s">
        <v>484</v>
      </c>
      <c r="D4314" s="26" t="str">
        <f>[1]!b_calc_yield(A4314,日期设置!$B$2,F4314,1,R4314,1,O4314,L4314,S4314,)</f>
        <v>Fetching...</v>
      </c>
      <c r="E4314" s="26">
        <f t="shared" si="134"/>
        <v>6.2552538809305336</v>
      </c>
      <c r="F4314" s="18">
        <f>[1]!b_dq_cleanprice($A4314,日期设置!B$2)</f>
        <v>101.0924</v>
      </c>
      <c r="G4314" s="18" t="str">
        <f t="shared" si="135"/>
        <v>1.38 + 1.38</v>
      </c>
      <c r="H4314" s="27">
        <f>[1]!b_dq_pctchange($A4314,日期设置!$B$2,1)/100</f>
        <v>0</v>
      </c>
      <c r="I4314" s="26">
        <f>[1]!b_pq_pctchange(A4314,日期设置!$B$4,日期设置!$B$2,1)</f>
        <v>0</v>
      </c>
      <c r="J4314" s="26">
        <f>[1]!b_pq_pctchange(A4314,日期设置!$C$4,日期设置!$B$2,1)</f>
        <v>7.1668976440310631E-2</v>
      </c>
      <c r="K4314" s="52">
        <f>[1]!b_dq_amount($A4314,日期设置!B$2,2,10000)</f>
        <v>0</v>
      </c>
      <c r="L4314" s="26">
        <f>[1]!b_info_latestpar(A4314,日期设置!$B$2)</f>
        <v>100</v>
      </c>
      <c r="M4314" s="6">
        <f>[1]!b_info_outstandingbalance($A4314,日期设置!B$2)</f>
        <v>9</v>
      </c>
      <c r="N4314" s="7" t="str">
        <f>[1]!b_info_latestissurercreditrating2(A4314,日期设置!$B$2,"102","1")</f>
        <v>AAA</v>
      </c>
      <c r="O4314" s="8">
        <v>5.49</v>
      </c>
      <c r="P4314" s="9">
        <f>[1]!b_info_repurchasedate(A4314)</f>
        <v>0</v>
      </c>
      <c r="Q4314" s="8" t="s">
        <v>16636</v>
      </c>
      <c r="R4314" s="2" t="str">
        <f>IF((--IF(P4314=0,Q4314,P4314))&gt;(--日期设置!$B$2),IF(P4314=0,Q4314,P4314),Q4314)</f>
        <v>2022-08-11</v>
      </c>
      <c r="S4314" s="2" t="s">
        <v>18385</v>
      </c>
      <c r="T4314" s="8">
        <f>[1]!b_anal_ptmyear($A4314,日期设置!$B$2)</f>
        <v>1.3890410958904109</v>
      </c>
      <c r="U4314" s="8">
        <f>[1]!b_anal_termifexercise($A4314,日期设置!B$2)</f>
        <v>1.3890410958904109</v>
      </c>
      <c r="V4314" s="10">
        <f>[1]!b_dq_dirtyprice(A4314,日期设置!$B$2)</f>
        <v>104.4466</v>
      </c>
      <c r="W4314" s="11">
        <f>IF(U4314=0,ROUNDUP((Q4314-日期设置!$B$2)/365,0),ROUNDUP((R4314-日期设置!$B$2)/365,0))</f>
        <v>2</v>
      </c>
      <c r="X4314" s="18">
        <f>_xlfn.IFNA(VLOOKUP(A4314,过往入选债券!A:D,4,0),2)</f>
        <v>2</v>
      </c>
      <c r="Y4314" s="45">
        <f>_xlfn.IFNA(VLOOKUP(C4314,[2]Sheet1!$A:$A,1,0),3)</f>
        <v>3</v>
      </c>
    </row>
    <row r="4315" spans="1:25" hidden="1" x14ac:dyDescent="0.2">
      <c r="A4315" s="28" t="s">
        <v>21212</v>
      </c>
      <c r="B4315" s="28" t="s">
        <v>21213</v>
      </c>
      <c r="C4315" s="39" t="s">
        <v>271</v>
      </c>
      <c r="D4315" s="26" t="str">
        <f>[1]!b_calc_yield(A4315,日期设置!$B$2,F4315,1,R4315,1,O4315,L4315,S4315,)</f>
        <v>Fetching...</v>
      </c>
      <c r="E4315" s="26">
        <f t="shared" si="134"/>
        <v>11.827499074534398</v>
      </c>
      <c r="F4315" s="18">
        <f>[1]!b_dq_cleanprice($A4315,日期设置!B$2)</f>
        <v>100.4357</v>
      </c>
      <c r="G4315" s="18" t="str">
        <f t="shared" si="135"/>
        <v>2.59 + 2.59</v>
      </c>
      <c r="H4315" s="27">
        <f>[1]!b_dq_pctchange($A4315,日期设置!$B$2,1)/100</f>
        <v>0</v>
      </c>
      <c r="I4315" s="26">
        <f>[1]!b_pq_pctchange(A4315,日期设置!$B$4,日期设置!$B$2,1)</f>
        <v>9.8168974218935126E-2</v>
      </c>
      <c r="J4315" s="26">
        <f>[1]!b_pq_pctchange(A4315,日期设置!$C$4,日期设置!$B$2,1)</f>
        <v>0.25534064218470326</v>
      </c>
      <c r="K4315" s="52">
        <f>[1]!b_dq_amount($A4315,日期设置!B$2,2,10000)</f>
        <v>0</v>
      </c>
      <c r="L4315" s="26">
        <f>[1]!b_info_latestpar(A4315,日期设置!$B$2)</f>
        <v>100</v>
      </c>
      <c r="M4315" s="6">
        <f>[1]!b_info_outstandingbalance($A4315,日期设置!B$2)</f>
        <v>10</v>
      </c>
      <c r="N4315" s="7" t="str">
        <f>[1]!b_info_latestissurercreditrating2(A4315,日期设置!$B$2,"102","1")</f>
        <v>AAA</v>
      </c>
      <c r="O4315" s="8">
        <v>4.83</v>
      </c>
      <c r="P4315" s="9">
        <f>[1]!b_info_repurchasedate(A4315)</f>
        <v>0</v>
      </c>
      <c r="Q4315" s="8" t="s">
        <v>16105</v>
      </c>
      <c r="R4315" s="2" t="str">
        <f>IF((--IF(P4315=0,Q4315,P4315))&gt;(--日期设置!$B$2),IF(P4315=0,Q4315,P4315),Q4315)</f>
        <v>2023-10-26</v>
      </c>
      <c r="S4315" s="31" t="s">
        <v>16110</v>
      </c>
      <c r="T4315" s="8">
        <f>[1]!b_anal_ptmyear($A4315,日期设置!$B$2)</f>
        <v>2.5972602739726027</v>
      </c>
      <c r="U4315" s="8">
        <f>[1]!b_anal_termifexercise($A4315,日期设置!B$2)</f>
        <v>2.5972602739726027</v>
      </c>
      <c r="V4315" s="10">
        <f>[1]!b_dq_dirtyprice(A4315,日期设置!$B$2)</f>
        <v>102.3809</v>
      </c>
      <c r="W4315" s="11">
        <f>IF(U4315=0,ROUNDUP((Q4315-日期设置!$B$2)/365,0),ROUNDUP((R4315-日期设置!$B$2)/365,0))</f>
        <v>3</v>
      </c>
      <c r="X4315" s="18">
        <f>_xlfn.IFNA(VLOOKUP(A4315,过往入选债券!A:D,4,0),2)</f>
        <v>2</v>
      </c>
      <c r="Y4315">
        <f>_xlfn.IFNA(VLOOKUP(C4315,[2]Sheet1!$A:$A,1,0),3)</f>
        <v>3</v>
      </c>
    </row>
    <row r="4316" spans="1:25" hidden="1" x14ac:dyDescent="0.2">
      <c r="A4316" s="21" t="s">
        <v>7756</v>
      </c>
      <c r="B4316" s="21" t="s">
        <v>7757</v>
      </c>
      <c r="C4316" s="37" t="s">
        <v>7758</v>
      </c>
      <c r="D4316" s="26" t="str">
        <f>[1]!b_calc_yield(A4316,日期设置!$B$2,F4316,1,R4316,1,O4316,L4316,S4316,)</f>
        <v>Fetching...</v>
      </c>
      <c r="E4316" s="26">
        <f t="shared" si="134"/>
        <v>3.5442412307307603</v>
      </c>
      <c r="F4316" s="18">
        <f>[1]!b_dq_cleanprice($A4316,日期设置!B$2)</f>
        <v>100.958</v>
      </c>
      <c r="G4316" s="18" t="str">
        <f t="shared" si="135"/>
        <v>0.76 + 0.76</v>
      </c>
      <c r="H4316" s="27">
        <f>[1]!b_dq_pctchange($A4316,日期设置!$B$2,1)/100</f>
        <v>0</v>
      </c>
      <c r="I4316" s="26">
        <f>[1]!b_pq_pctchange(A4316,日期设置!$B$4,日期设置!$B$2,1)</f>
        <v>0</v>
      </c>
      <c r="J4316" s="26">
        <f>[1]!b_pq_pctchange(A4316,日期设置!$C$4,日期设置!$B$2,1)</f>
        <v>0</v>
      </c>
      <c r="K4316" s="52">
        <f>[1]!b_dq_amount($A4316,日期设置!B$2,2,10000)</f>
        <v>0</v>
      </c>
      <c r="L4316" s="26">
        <f>[1]!b_info_latestpar(A4316,日期设置!$B$2)</f>
        <v>100</v>
      </c>
      <c r="M4316" s="6">
        <f>[1]!b_info_outstandingbalance($A4316,日期设置!B$2)</f>
        <v>5</v>
      </c>
      <c r="N4316" s="7" t="str">
        <f>[1]!b_info_latestissurercreditrating2(A4316,日期设置!$B$2,"102","1")</f>
        <v>AAA</v>
      </c>
      <c r="O4316" s="8">
        <v>6</v>
      </c>
      <c r="P4316" s="9">
        <f>[1]!b_info_repurchasedate(A4316)</f>
        <v>0</v>
      </c>
      <c r="Q4316" s="8" t="s">
        <v>16202</v>
      </c>
      <c r="R4316" s="2" t="str">
        <f>IF((--IF(P4316=0,Q4316,P4316))&gt;(--日期设置!$B$2),IF(P4316=0,Q4316,P4316),Q4316)</f>
        <v>2021-12-26</v>
      </c>
      <c r="S4316" s="2" t="s">
        <v>17989</v>
      </c>
      <c r="T4316" s="8">
        <f>[1]!b_anal_ptmyear($A4316,日期设置!$B$2)</f>
        <v>0.76438356164383559</v>
      </c>
      <c r="U4316" s="8">
        <f>[1]!b_anal_termifexercise($A4316,日期设置!B$2)</f>
        <v>0.76712328767123283</v>
      </c>
      <c r="V4316" s="10">
        <f>[1]!b_dq_dirtyprice(A4316,日期设置!$B$2)</f>
        <v>102.3717</v>
      </c>
      <c r="W4316" s="11">
        <f>IF(U4316=0,ROUNDUP((Q4316-日期设置!$B$2)/365,0),ROUNDUP((R4316-日期设置!$B$2)/365,0))</f>
        <v>1</v>
      </c>
      <c r="X4316" s="18">
        <f>_xlfn.IFNA(VLOOKUP(A4316,过往入选债券!A:D,4,0),2)</f>
        <v>2</v>
      </c>
      <c r="Y4316">
        <f>_xlfn.IFNA(VLOOKUP(C4316,[2]Sheet1!$A:$A,1,0),3)</f>
        <v>3</v>
      </c>
    </row>
    <row r="4317" spans="1:25" hidden="1" x14ac:dyDescent="0.2">
      <c r="A4317" s="28" t="s">
        <v>22424</v>
      </c>
      <c r="B4317" s="28" t="s">
        <v>22425</v>
      </c>
      <c r="C4317" s="39" t="s">
        <v>112</v>
      </c>
      <c r="D4317" s="26">
        <f>[1]!b_calc_yield(A4317,日期设置!$B$2,F4317,1,R4317,1,O4317,L4317,S4317,)</f>
        <v>4.6365565462067693</v>
      </c>
      <c r="E4317" s="26">
        <f t="shared" si="134"/>
        <v>13.22195230776857</v>
      </c>
      <c r="F4317" s="18">
        <f>[1]!b_dq_cleanprice($A4317,日期设置!B$2)</f>
        <v>100.22</v>
      </c>
      <c r="G4317" s="18" t="str">
        <f t="shared" si="135"/>
        <v>2.86 + 0</v>
      </c>
      <c r="H4317" s="27">
        <f>[1]!b_dq_pctchange($A4317,日期设置!$B$2,1)/100</f>
        <v>0</v>
      </c>
      <c r="I4317" s="26">
        <f>[1]!b_pq_pctchange(A4317,日期设置!$B$4,日期设置!$B$2,1)</f>
        <v>0</v>
      </c>
      <c r="J4317" s="26">
        <f>[1]!b_pq_pctchange(A4317,日期设置!$C$4,日期设置!$B$2,1)</f>
        <v>0.21999999999999884</v>
      </c>
      <c r="K4317" s="52">
        <f>[1]!b_dq_amount($A4317,日期设置!B$2,2,10000)</f>
        <v>0</v>
      </c>
      <c r="L4317" s="26">
        <f>[1]!b_info_latestpar(A4317,日期设置!$B$2)</f>
        <v>100</v>
      </c>
      <c r="M4317" s="6">
        <f>[1]!b_info_outstandingbalance($A4317,日期设置!B$2)</f>
        <v>3</v>
      </c>
      <c r="N4317" s="7" t="str">
        <f>[1]!b_info_latestissurercreditrating2(A4317,日期设置!$B$2,"102","1")</f>
        <v>AA</v>
      </c>
      <c r="O4317" s="43">
        <v>4.7300000000000004</v>
      </c>
      <c r="P4317" s="9">
        <f>[1]!b_info_repurchasedate(A4317)</f>
        <v>0</v>
      </c>
      <c r="Q4317" s="31" t="s">
        <v>17162</v>
      </c>
      <c r="R4317" s="2" t="str">
        <f>IF((--IF(P4317=0,Q4317,P4317))&gt;(--日期设置!$B$2),IF(P4317=0,Q4317,P4317),Q4317)</f>
        <v>2024-02-01</v>
      </c>
      <c r="S4317" s="2" t="s">
        <v>23154</v>
      </c>
      <c r="T4317" s="8">
        <f>[1]!b_anal_ptmyear($A4317,日期设置!$B$2)</f>
        <v>2.8657534246575342</v>
      </c>
      <c r="U4317" s="8">
        <f>[1]!b_anal_termifexercise($A4317,日期设置!B$2)</f>
        <v>0</v>
      </c>
      <c r="V4317" s="10">
        <f>[1]!b_dq_dirtyprice(A4317,日期设置!$B$2)</f>
        <v>100.855</v>
      </c>
      <c r="W4317" s="11">
        <f>IF(U4317=0,ROUNDUP((Q4317-日期设置!$B$2)/365,0),ROUNDUP((R4317-日期设置!$B$2)/365,0))</f>
        <v>3</v>
      </c>
      <c r="X4317" s="18">
        <f>_xlfn.IFNA(VLOOKUP(A4317,过往入选债券!A:D,4,0),2)</f>
        <v>2</v>
      </c>
      <c r="Y4317">
        <f>_xlfn.IFNA(VLOOKUP(C4317,[2]Sheet1!$A:$A,1,0),3)</f>
        <v>3</v>
      </c>
    </row>
    <row r="4318" spans="1:25" hidden="1" x14ac:dyDescent="0.2">
      <c r="A4318" s="21" t="s">
        <v>10797</v>
      </c>
      <c r="B4318" s="21" t="s">
        <v>10798</v>
      </c>
      <c r="C4318" s="37" t="s">
        <v>285</v>
      </c>
      <c r="D4318" s="26" t="str">
        <f>[1]!b_calc_yield(A4318,日期设置!$B$2,F4318,1,R4318,1,O4318,L4318,S4318,)</f>
        <v>Fetching...</v>
      </c>
      <c r="E4318" s="26">
        <f t="shared" si="134"/>
        <v>9.4868229816967187</v>
      </c>
      <c r="F4318" s="18">
        <f>[1]!b_dq_cleanprice($A4318,日期设置!B$2)</f>
        <v>98.213899999999995</v>
      </c>
      <c r="G4318" s="18" t="str">
        <f t="shared" si="135"/>
        <v>2.10 + 0</v>
      </c>
      <c r="H4318" s="27">
        <f>[1]!b_dq_pctchange($A4318,日期设置!$B$2,1)/100</f>
        <v>0</v>
      </c>
      <c r="I4318" s="26">
        <f>[1]!b_pq_pctchange(A4318,日期设置!$B$4,日期设置!$B$2,1)</f>
        <v>0</v>
      </c>
      <c r="J4318" s="26">
        <f>[1]!b_pq_pctchange(A4318,日期设置!$C$4,日期设置!$B$2,1)</f>
        <v>0.27464421322599875</v>
      </c>
      <c r="K4318" s="52">
        <f>[1]!b_dq_amount($A4318,日期设置!B$2,2,10000)</f>
        <v>0</v>
      </c>
      <c r="L4318" s="26">
        <f>[1]!b_info_latestpar(A4318,日期设置!$B$2)</f>
        <v>100</v>
      </c>
      <c r="M4318" s="6">
        <f>[1]!b_info_outstandingbalance($A4318,日期设置!B$2)</f>
        <v>6</v>
      </c>
      <c r="N4318" s="7" t="str">
        <f>[1]!b_info_latestissurercreditrating2(A4318,日期设置!$B$2,"102","1")</f>
        <v>AA</v>
      </c>
      <c r="O4318" s="8">
        <v>3.73</v>
      </c>
      <c r="P4318" s="9">
        <f>[1]!b_info_repurchasedate(A4318)</f>
        <v>0</v>
      </c>
      <c r="Q4318" s="8" t="s">
        <v>16075</v>
      </c>
      <c r="R4318" s="2" t="str">
        <f>IF((--IF(P4318=0,Q4318,P4318))&gt;(--日期设置!$B$2),IF(P4318=0,Q4318,P4318),Q4318)</f>
        <v>2023-04-29</v>
      </c>
      <c r="S4318" s="2" t="s">
        <v>17832</v>
      </c>
      <c r="T4318" s="8">
        <f>[1]!b_anal_ptmyear($A4318,日期设置!$B$2)</f>
        <v>2.1041095890410957</v>
      </c>
      <c r="U4318" s="8">
        <f>[1]!b_anal_termifexercise($A4318,日期设置!B$2)</f>
        <v>0</v>
      </c>
      <c r="V4318" s="10">
        <f>[1]!b_dq_dirtyprice(A4318,日期设置!$B$2)</f>
        <v>101.5556</v>
      </c>
      <c r="W4318" s="11">
        <f>IF(U4318=0,ROUNDUP((Q4318-日期设置!$B$2)/365,0),ROUNDUP((R4318-日期设置!$B$2)/365,0))</f>
        <v>3</v>
      </c>
      <c r="X4318" s="18">
        <f>_xlfn.IFNA(VLOOKUP(A4318,过往入选债券!A:D,4,0),2)</f>
        <v>2</v>
      </c>
      <c r="Y4318">
        <f>_xlfn.IFNA(VLOOKUP(C4318,[2]Sheet1!$A:$A,1,0),3)</f>
        <v>3</v>
      </c>
    </row>
    <row r="4319" spans="1:25" hidden="1" x14ac:dyDescent="0.2">
      <c r="A4319" s="21" t="s">
        <v>11286</v>
      </c>
      <c r="B4319" s="21" t="s">
        <v>11287</v>
      </c>
      <c r="C4319" s="37" t="s">
        <v>9317</v>
      </c>
      <c r="D4319" s="26" t="str">
        <f>[1]!b_calc_yield(A4319,日期设置!$B$2,F4319,1,R4319,1,O4319,L4319,S4319,)</f>
        <v>Fetching...</v>
      </c>
      <c r="E4319" s="26">
        <f t="shared" si="134"/>
        <v>10.340600354564167</v>
      </c>
      <c r="F4319" s="18">
        <f>[1]!b_dq_cleanprice($A4319,日期设置!B$2)</f>
        <v>98.6126</v>
      </c>
      <c r="G4319" s="18" t="str">
        <f t="shared" si="135"/>
        <v>4.28 + 2.28</v>
      </c>
      <c r="H4319" s="27">
        <f>[1]!b_dq_pctchange($A4319,日期设置!$B$2,1)/100</f>
        <v>0</v>
      </c>
      <c r="I4319" s="26">
        <f>[1]!b_pq_pctchange(A4319,日期设置!$B$4,日期设置!$B$2,1)</f>
        <v>0</v>
      </c>
      <c r="J4319" s="26">
        <f>[1]!b_pq_pctchange(A4319,日期设置!$C$4,日期设置!$B$2,1)</f>
        <v>0</v>
      </c>
      <c r="K4319" s="52">
        <f>[1]!b_dq_amount($A4319,日期设置!B$2,2,10000)</f>
        <v>0</v>
      </c>
      <c r="L4319" s="26">
        <f>[1]!b_info_latestpar(A4319,日期设置!$B$2)</f>
        <v>100</v>
      </c>
      <c r="M4319" s="6">
        <f>[1]!b_info_outstandingbalance($A4319,日期设置!B$2)</f>
        <v>2</v>
      </c>
      <c r="N4319" s="7" t="str">
        <f>[1]!b_info_latestissurercreditrating2(A4319,日期设置!$B$2,"102","1")</f>
        <v>AA</v>
      </c>
      <c r="O4319" s="8">
        <v>3.99</v>
      </c>
      <c r="P4319" s="9" t="str">
        <f>[1]!b_info_repurchasedate(A4319)</f>
        <v>2023-07-03</v>
      </c>
      <c r="Q4319" s="8" t="s">
        <v>16046</v>
      </c>
      <c r="R4319" s="2" t="str">
        <f>IF((--IF(P4319=0,Q4319,P4319))&gt;(--日期设置!$B$2),IF(P4319=0,Q4319,P4319),Q4319)</f>
        <v>2023-07-03</v>
      </c>
      <c r="S4319" s="2" t="s">
        <v>17816</v>
      </c>
      <c r="T4319" s="8">
        <f>[1]!b_anal_ptmyear($A4319,日期设置!$B$2)</f>
        <v>4.2821917808219174</v>
      </c>
      <c r="U4319" s="8">
        <f>[1]!b_anal_termifexercise($A4319,日期设置!B$2)</f>
        <v>2.2821917808219179</v>
      </c>
      <c r="V4319" s="10">
        <f>[1]!b_dq_dirtyprice(A4319,日期设置!$B$2)</f>
        <v>101.47669999999999</v>
      </c>
      <c r="W4319" s="11">
        <f>IF(U4319=0,ROUNDUP((Q4319-日期设置!$B$2)/365,0),ROUNDUP((R4319-日期设置!$B$2)/365,0))</f>
        <v>3</v>
      </c>
      <c r="X4319" s="18">
        <f>_xlfn.IFNA(VLOOKUP(A4319,过往入选债券!A:D,4,0),2)</f>
        <v>2</v>
      </c>
      <c r="Y4319">
        <f>_xlfn.IFNA(VLOOKUP(C4319,[2]Sheet1!$A:$A,1,0),3)</f>
        <v>3</v>
      </c>
    </row>
    <row r="4320" spans="1:25" hidden="1" x14ac:dyDescent="0.2">
      <c r="A4320" s="21" t="s">
        <v>5940</v>
      </c>
      <c r="B4320" s="21" t="s">
        <v>5941</v>
      </c>
      <c r="C4320" s="37" t="s">
        <v>1987</v>
      </c>
      <c r="D4320" s="26" t="str">
        <f>[1]!b_calc_yield(A4320,日期设置!$B$2,F4320,1,R4320,1,O4320,L4320,S4320,)</f>
        <v>Fetching...</v>
      </c>
      <c r="E4320" s="26">
        <f t="shared" si="134"/>
        <v>4.4383505519421496</v>
      </c>
      <c r="F4320" s="18">
        <f>[1]!b_dq_cleanprice($A4320,日期设置!B$2)</f>
        <v>101.3968</v>
      </c>
      <c r="G4320" s="18" t="str">
        <f t="shared" si="135"/>
        <v>1.01 + 1.01</v>
      </c>
      <c r="H4320" s="27">
        <f>[1]!b_dq_pctchange($A4320,日期设置!$B$2,1)/100</f>
        <v>0</v>
      </c>
      <c r="I4320" s="26">
        <f>[1]!b_pq_pctchange(A4320,日期设置!$B$4,日期设置!$B$2,1)</f>
        <v>0</v>
      </c>
      <c r="J4320" s="26">
        <f>[1]!b_pq_pctchange(A4320,日期设置!$C$4,日期设置!$B$2,1)</f>
        <v>-0.10807189687360286</v>
      </c>
      <c r="K4320" s="52">
        <f>[1]!b_dq_amount($A4320,日期设置!B$2,2,10000)</f>
        <v>0</v>
      </c>
      <c r="L4320" s="26">
        <f>[1]!b_info_latestpar(A4320,日期设置!$B$2)</f>
        <v>100</v>
      </c>
      <c r="M4320" s="6">
        <f>[1]!b_info_outstandingbalance($A4320,日期设置!B$2)</f>
        <v>10</v>
      </c>
      <c r="N4320" s="7" t="str">
        <f>[1]!b_info_latestissurercreditrating2(A4320,日期设置!$B$2,"102","1")</f>
        <v>AA</v>
      </c>
      <c r="O4320" s="8">
        <v>6.08</v>
      </c>
      <c r="P4320" s="9">
        <f>[1]!b_info_repurchasedate(A4320)</f>
        <v>0</v>
      </c>
      <c r="Q4320" s="8" t="s">
        <v>16101</v>
      </c>
      <c r="R4320" s="2" t="str">
        <f>IF((--IF(P4320=0,Q4320,P4320))&gt;(--日期设置!$B$2),IF(P4320=0,Q4320,P4320),Q4320)</f>
        <v>2022-03-27</v>
      </c>
      <c r="S4320" s="2" t="s">
        <v>17958</v>
      </c>
      <c r="T4320" s="8">
        <f>[1]!b_anal_ptmyear($A4320,日期设置!$B$2)</f>
        <v>1.0136986301369864</v>
      </c>
      <c r="U4320" s="8">
        <f>[1]!b_anal_termifexercise($A4320,日期设置!B$2)</f>
        <v>1.0136986301369864</v>
      </c>
      <c r="V4320" s="10">
        <f>[1]!b_dq_dirtyprice(A4320,日期设置!$B$2)</f>
        <v>107.3935</v>
      </c>
      <c r="W4320" s="11">
        <f>IF(U4320=0,ROUNDUP((Q4320-日期设置!$B$2)/365,0),ROUNDUP((R4320-日期设置!$B$2)/365,0))</f>
        <v>2</v>
      </c>
      <c r="X4320" s="18">
        <f>_xlfn.IFNA(VLOOKUP(A4320,过往入选债券!A:D,4,0),2)</f>
        <v>2</v>
      </c>
      <c r="Y4320">
        <f>_xlfn.IFNA(VLOOKUP(C4320,[2]Sheet1!$A:$A,1,0),3)</f>
        <v>3</v>
      </c>
    </row>
    <row r="4321" spans="1:25" hidden="1" x14ac:dyDescent="0.2">
      <c r="A4321" s="21" t="s">
        <v>1000</v>
      </c>
      <c r="B4321" s="21" t="s">
        <v>1001</v>
      </c>
      <c r="C4321" s="37" t="s">
        <v>33</v>
      </c>
      <c r="D4321" s="26" t="str">
        <f>[1]!b_calc_yield(A4321,日期设置!$B$2,F4321,1,R4321,1,O4321,L4321,S4321,)</f>
        <v>Fetching...</v>
      </c>
      <c r="E4321" s="26">
        <f t="shared" si="134"/>
        <v>4.3936137762057514</v>
      </c>
      <c r="F4321" s="18">
        <f>[1]!b_dq_cleanprice($A4321,日期设置!B$2)</f>
        <v>101</v>
      </c>
      <c r="G4321" s="18" t="str">
        <f t="shared" si="135"/>
        <v>0.94 + 0</v>
      </c>
      <c r="H4321" s="27">
        <f>[1]!b_dq_pctchange($A4321,日期设置!$B$2,1)/100</f>
        <v>0</v>
      </c>
      <c r="I4321" s="26">
        <f>[1]!b_pq_pctchange(A4321,日期设置!$B$4,日期设置!$B$2,1)</f>
        <v>0</v>
      </c>
      <c r="J4321" s="26">
        <f>[1]!b_pq_pctchange(A4321,日期设置!$C$4,日期设置!$B$2,1)</f>
        <v>0</v>
      </c>
      <c r="K4321" s="52">
        <f>[1]!b_dq_amount($A4321,日期设置!B$2,2,10000)</f>
        <v>0</v>
      </c>
      <c r="L4321" s="26">
        <f>[1]!b_info_latestpar(A4321,日期设置!$B$2)</f>
        <v>100</v>
      </c>
      <c r="M4321" s="6">
        <f>[1]!b_info_outstandingbalance($A4321,日期设置!B$2)</f>
        <v>15</v>
      </c>
      <c r="N4321" s="7">
        <f>[1]!b_info_latestissurercreditrating2(A4321,日期设置!$B$2,"102","1")</f>
        <v>0</v>
      </c>
      <c r="O4321" s="8">
        <v>5.75</v>
      </c>
      <c r="P4321" s="9">
        <f>[1]!b_info_repurchasedate(A4321)</f>
        <v>0</v>
      </c>
      <c r="Q4321" s="8" t="s">
        <v>17306</v>
      </c>
      <c r="R4321" s="2" t="str">
        <f>IF((--IF(P4321=0,Q4321,P4321))&gt;(--日期设置!$B$2),IF(P4321=0,Q4321,P4321),Q4321)</f>
        <v>2022-03-03</v>
      </c>
      <c r="S4321" s="2" t="s">
        <v>18850</v>
      </c>
      <c r="T4321" s="8">
        <f>[1]!b_anal_ptmyear($A4321,日期设置!$B$2)</f>
        <v>0.94794520547945205</v>
      </c>
      <c r="U4321" s="8">
        <f>[1]!b_anal_termifexercise($A4321,日期设置!B$2)</f>
        <v>0</v>
      </c>
      <c r="V4321" s="10">
        <f>[1]!b_dq_dirtyprice(A4321,日期设置!$B$2)</f>
        <v>101.2993</v>
      </c>
      <c r="W4321" s="11">
        <f>IF(U4321=0,ROUNDUP((Q4321-日期设置!$B$2)/365,0),ROUNDUP((R4321-日期设置!$B$2)/365,0))</f>
        <v>1</v>
      </c>
      <c r="X4321" s="18">
        <f>_xlfn.IFNA(VLOOKUP(A4321,过往入选债券!A:D,4,0),2)</f>
        <v>2</v>
      </c>
      <c r="Y4321">
        <f>_xlfn.IFNA(VLOOKUP(C4321,[2]Sheet1!$A:$A,1,0),3)</f>
        <v>3</v>
      </c>
    </row>
    <row r="4322" spans="1:25" hidden="1" x14ac:dyDescent="0.2">
      <c r="A4322" s="21" t="s">
        <v>13222</v>
      </c>
      <c r="B4322" s="21" t="s">
        <v>13223</v>
      </c>
      <c r="C4322" s="37" t="s">
        <v>13224</v>
      </c>
      <c r="D4322" s="26" t="str">
        <f>[1]!b_calc_yield(A4322,日期设置!$B$2,F4322,1,R4322,1,O4322,L4322,S4322,)</f>
        <v>Fetching...</v>
      </c>
      <c r="E4322" s="26">
        <f t="shared" si="134"/>
        <v>22.932411584353684</v>
      </c>
      <c r="F4322" s="18">
        <f>[1]!b_dq_cleanprice($A4322,日期设置!B$2)</f>
        <v>59.115299999999998</v>
      </c>
      <c r="G4322" s="18" t="str">
        <f t="shared" si="135"/>
        <v>2.24 + 0</v>
      </c>
      <c r="H4322" s="27">
        <f>[1]!b_dq_pctchange($A4322,日期设置!$B$2,1)/100</f>
        <v>0</v>
      </c>
      <c r="I4322" s="26">
        <f>[1]!b_pq_pctchange(A4322,日期设置!$B$4,日期设置!$B$2,1)</f>
        <v>0</v>
      </c>
      <c r="J4322" s="26">
        <f>[1]!b_pq_pctchange(A4322,日期设置!$C$4,日期设置!$B$2,1)</f>
        <v>0</v>
      </c>
      <c r="K4322" s="52">
        <f>[1]!b_dq_amount($A4322,日期设置!B$2,2,10000)</f>
        <v>0</v>
      </c>
      <c r="L4322" s="26">
        <f>[1]!b_info_latestpar(A4322,日期设置!$B$2)</f>
        <v>60</v>
      </c>
      <c r="M4322" s="6">
        <f>[1]!b_info_outstandingbalance($A4322,日期设置!B$2)</f>
        <v>5.28</v>
      </c>
      <c r="N4322" s="7" t="str">
        <f>[1]!b_info_latestissurercreditrating2(A4322,日期设置!$B$2,"102","1")</f>
        <v>AA</v>
      </c>
      <c r="O4322" s="8">
        <v>5.18</v>
      </c>
      <c r="P4322" s="9">
        <f>[1]!b_info_repurchasedate(A4322)</f>
        <v>0</v>
      </c>
      <c r="Q4322" s="8" t="s">
        <v>16511</v>
      </c>
      <c r="R4322" s="2" t="str">
        <f>IF((--IF(P4322=0,Q4322,P4322))&gt;(--日期设置!$B$2),IF(P4322=0,Q4322,P4322),Q4322)</f>
        <v>2023-06-21</v>
      </c>
      <c r="S4322" s="2" t="s">
        <v>18082</v>
      </c>
      <c r="T4322" s="8">
        <f>[1]!b_anal_ptmyear($A4322,日期设置!$B$2)</f>
        <v>2.2493150684931509</v>
      </c>
      <c r="U4322" s="8">
        <f>[1]!b_anal_termifexercise($A4322,日期设置!B$2)</f>
        <v>0</v>
      </c>
      <c r="V4322" s="10">
        <f>[1]!b_dq_dirtyprice(A4322,日期设置!$B$2)</f>
        <v>61.448399999999999</v>
      </c>
      <c r="W4322" s="11">
        <f>IF(U4322=0,ROUNDUP((Q4322-日期设置!$B$2)/365,0),ROUNDUP((R4322-日期设置!$B$2)/365,0))</f>
        <v>3</v>
      </c>
      <c r="X4322" s="18">
        <f>_xlfn.IFNA(VLOOKUP(A4322,过往入选债券!A:D,4,0),2)</f>
        <v>2</v>
      </c>
      <c r="Y4322">
        <f>_xlfn.IFNA(VLOOKUP(C4322,[2]Sheet1!$A:$A,1,0),3)</f>
        <v>3</v>
      </c>
    </row>
    <row r="4323" spans="1:25" hidden="1" x14ac:dyDescent="0.2">
      <c r="A4323" s="28" t="s">
        <v>19174</v>
      </c>
      <c r="B4323" s="28" t="s">
        <v>19175</v>
      </c>
      <c r="C4323" s="38" t="s">
        <v>136</v>
      </c>
      <c r="D4323" s="26" t="str">
        <f>[1]!b_calc_yield(A4323,日期设置!$B$2,F4323,1,R4323,1,O4323,L4323,S4323,)</f>
        <v>Fetching...</v>
      </c>
      <c r="E4323" s="26">
        <f t="shared" si="134"/>
        <v>10.803698737591327</v>
      </c>
      <c r="F4323" s="18">
        <f>[1]!b_dq_cleanprice($A4323,日期设置!B$2)</f>
        <v>100.563</v>
      </c>
      <c r="G4323" s="18" t="str">
        <f t="shared" si="135"/>
        <v>2.39 + 0</v>
      </c>
      <c r="H4323" s="27">
        <f>[1]!b_dq_pctchange($A4323,日期设置!$B$2,1)/100</f>
        <v>0</v>
      </c>
      <c r="I4323" s="26">
        <f>[1]!b_pq_pctchange(A4323,日期设置!$B$4,日期设置!$B$2,1)</f>
        <v>0</v>
      </c>
      <c r="J4323" s="26">
        <f>[1]!b_pq_pctchange(A4323,日期设置!$C$4,日期设置!$B$2,1)</f>
        <v>0</v>
      </c>
      <c r="K4323" s="52">
        <f>[1]!b_dq_amount($A4323,日期设置!B$2,2,10000)</f>
        <v>0</v>
      </c>
      <c r="L4323" s="26">
        <f>[1]!b_info_latestpar(A4323,日期设置!$B$2)</f>
        <v>100</v>
      </c>
      <c r="M4323" s="6">
        <f>[1]!b_info_outstandingbalance($A4323,日期设置!B$2)</f>
        <v>5</v>
      </c>
      <c r="N4323" s="7">
        <f>[1]!b_info_latestissurercreditrating2(A4323,日期设置!$B$2,"102","1")</f>
        <v>0</v>
      </c>
      <c r="O4323" s="8">
        <v>4.9000000000000004</v>
      </c>
      <c r="P4323" s="9">
        <f>[1]!b_info_repurchasedate(A4323)</f>
        <v>0</v>
      </c>
      <c r="Q4323" s="8" t="s">
        <v>17022</v>
      </c>
      <c r="R4323" s="2" t="str">
        <f>IF((--IF(P4323=0,Q4323,P4323))&gt;(--日期设置!$B$2),IF(P4323=0,Q4323,P4323),Q4323)</f>
        <v>2023-08-14</v>
      </c>
      <c r="S4323" s="31" t="s">
        <v>19121</v>
      </c>
      <c r="T4323" s="8">
        <f>[1]!b_anal_ptmyear($A4323,日期设置!$B$2)</f>
        <v>2.3972602739726026</v>
      </c>
      <c r="U4323" s="8">
        <f>[1]!b_anal_termifexercise($A4323,日期设置!B$2)</f>
        <v>0</v>
      </c>
      <c r="V4323" s="10">
        <f>[1]!b_dq_dirtyprice(A4323,日期设置!$B$2)</f>
        <v>103.5164</v>
      </c>
      <c r="W4323" s="11">
        <f>IF(U4323=0,ROUNDUP((Q4323-日期设置!$B$2)/365,0),ROUNDUP((R4323-日期设置!$B$2)/365,0))</f>
        <v>3</v>
      </c>
      <c r="X4323" s="18">
        <f>_xlfn.IFNA(VLOOKUP(A4323,过往入选债券!A:D,4,0),2)</f>
        <v>2</v>
      </c>
      <c r="Y4323">
        <f>_xlfn.IFNA(VLOOKUP(C4323,[2]Sheet1!$A:$A,1,0),3)</f>
        <v>3</v>
      </c>
    </row>
    <row r="4324" spans="1:25" hidden="1" x14ac:dyDescent="0.2">
      <c r="A4324" s="21" t="s">
        <v>4614</v>
      </c>
      <c r="B4324" s="21" t="s">
        <v>4615</v>
      </c>
      <c r="C4324" s="37" t="s">
        <v>234</v>
      </c>
      <c r="D4324" s="26" t="str">
        <f>[1]!b_calc_yield(A4324,日期设置!$B$2,F4324,1,R4324,1,O4324,L4324,S4324,)</f>
        <v>Fetching...</v>
      </c>
      <c r="E4324" s="26">
        <f t="shared" si="134"/>
        <v>10.140520429493648</v>
      </c>
      <c r="F4324" s="18">
        <f>[1]!b_dq_cleanprice($A4324,日期设置!B$2)</f>
        <v>99.657200000000003</v>
      </c>
      <c r="G4324" s="18" t="str">
        <f t="shared" si="135"/>
        <v>4.25 + 2.25</v>
      </c>
      <c r="H4324" s="27">
        <f>[1]!b_dq_pctchange($A4324,日期设置!$B$2,1)/100</f>
        <v>0</v>
      </c>
      <c r="I4324" s="26">
        <f>[1]!b_pq_pctchange(A4324,日期设置!$B$4,日期设置!$B$2,1)</f>
        <v>0</v>
      </c>
      <c r="J4324" s="26">
        <f>[1]!b_pq_pctchange(A4324,日期设置!$C$4,日期设置!$B$2,1)</f>
        <v>0.36982576291670544</v>
      </c>
      <c r="K4324" s="52">
        <f>[1]!b_dq_amount($A4324,日期设置!B$2,2,10000)</f>
        <v>0</v>
      </c>
      <c r="L4324" s="26">
        <f>[1]!b_info_latestpar(A4324,日期设置!$B$2)</f>
        <v>100</v>
      </c>
      <c r="M4324" s="6">
        <f>[1]!b_info_outstandingbalance($A4324,日期设置!B$2)</f>
        <v>5</v>
      </c>
      <c r="N4324" s="7">
        <f>[1]!b_info_latestissurercreditrating2(A4324,日期设置!$B$2,"102","1")</f>
        <v>0</v>
      </c>
      <c r="O4324" s="8">
        <v>4.4800000000000004</v>
      </c>
      <c r="P4324" s="9" t="str">
        <f>[1]!b_info_repurchasedate(A4324)</f>
        <v>2023-06-23</v>
      </c>
      <c r="Q4324" s="8" t="s">
        <v>17286</v>
      </c>
      <c r="R4324" s="2" t="str">
        <f>IF((--IF(P4324=0,Q4324,P4324))&gt;(--日期设置!$B$2),IF(P4324=0,Q4324,P4324),Q4324)</f>
        <v>2023-06-23</v>
      </c>
      <c r="S4324" s="2" t="s">
        <v>18203</v>
      </c>
      <c r="T4324" s="8">
        <f>[1]!b_anal_ptmyear($A4324,日期设置!$B$2)</f>
        <v>4.2547945205479456</v>
      </c>
      <c r="U4324" s="8">
        <f>[1]!b_anal_termifexercise($A4324,日期设置!B$2)</f>
        <v>2.2547945205479452</v>
      </c>
      <c r="V4324" s="10">
        <f>[1]!b_dq_dirtyprice(A4324,日期设置!$B$2)</f>
        <v>102.9957</v>
      </c>
      <c r="W4324" s="11">
        <f>IF(U4324=0,ROUNDUP((Q4324-日期设置!$B$2)/365,0),ROUNDUP((R4324-日期设置!$B$2)/365,0))</f>
        <v>3</v>
      </c>
      <c r="X4324" s="18">
        <f>_xlfn.IFNA(VLOOKUP(A4324,过往入选债券!A:D,4,0),2)</f>
        <v>2</v>
      </c>
      <c r="Y4324">
        <f>_xlfn.IFNA(VLOOKUP(C4324,[2]Sheet1!$A:$A,1,0),3)</f>
        <v>3</v>
      </c>
    </row>
    <row r="4325" spans="1:25" hidden="1" x14ac:dyDescent="0.2">
      <c r="A4325" s="21" t="s">
        <v>3387</v>
      </c>
      <c r="B4325" s="21" t="s">
        <v>3388</v>
      </c>
      <c r="C4325" s="37" t="s">
        <v>3389</v>
      </c>
      <c r="D4325" s="26" t="str">
        <f>[1]!b_calc_yield(A4325,日期设置!$B$2,F4325,1,R4325,1,O4325,L4325,S4325,)</f>
        <v>Fetching...</v>
      </c>
      <c r="E4325" s="26">
        <f t="shared" si="134"/>
        <v>6.5325609722662881</v>
      </c>
      <c r="F4325" s="18">
        <f>[1]!b_dq_cleanprice($A4325,日期设置!B$2)</f>
        <v>99.657200000000003</v>
      </c>
      <c r="G4325" s="18" t="str">
        <f t="shared" si="135"/>
        <v>1.43 + 0</v>
      </c>
      <c r="H4325" s="27">
        <f>[1]!b_dq_pctchange($A4325,日期设置!$B$2,1)/100</f>
        <v>0</v>
      </c>
      <c r="I4325" s="26">
        <f>[1]!b_pq_pctchange(A4325,日期设置!$B$4,日期设置!$B$2,1)</f>
        <v>0</v>
      </c>
      <c r="J4325" s="26">
        <f>[1]!b_pq_pctchange(A4325,日期设置!$C$4,日期设置!$B$2,1)</f>
        <v>0</v>
      </c>
      <c r="K4325" s="52">
        <f>[1]!b_dq_amount($A4325,日期设置!B$2,2,10000)</f>
        <v>0</v>
      </c>
      <c r="L4325" s="26">
        <f>[1]!b_info_latestpar(A4325,日期设置!$B$2)</f>
        <v>100</v>
      </c>
      <c r="M4325" s="6">
        <f>[1]!b_info_outstandingbalance($A4325,日期设置!B$2)</f>
        <v>10</v>
      </c>
      <c r="N4325" s="7">
        <f>[1]!b_info_latestissurercreditrating2(A4325,日期设置!$B$2,"102","1")</f>
        <v>0</v>
      </c>
      <c r="O4325" s="8">
        <v>4.4000000000000004</v>
      </c>
      <c r="P4325" s="9">
        <f>[1]!b_info_repurchasedate(A4325)</f>
        <v>0</v>
      </c>
      <c r="Q4325" s="8" t="s">
        <v>16226</v>
      </c>
      <c r="R4325" s="2" t="str">
        <f>IF((--IF(P4325=0,Q4325,P4325))&gt;(--日期设置!$B$2),IF(P4325=0,Q4325,P4325),Q4325)</f>
        <v>2022-08-29</v>
      </c>
      <c r="S4325" s="2" t="s">
        <v>17892</v>
      </c>
      <c r="T4325" s="8">
        <f>[1]!b_anal_ptmyear($A4325,日期设置!$B$2)</f>
        <v>1.4383561643835616</v>
      </c>
      <c r="U4325" s="8">
        <f>[1]!b_anal_termifexercise($A4325,日期设置!B$2)</f>
        <v>0</v>
      </c>
      <c r="V4325" s="10">
        <f>[1]!b_dq_dirtyprice(A4325,日期设置!$B$2)</f>
        <v>102.1284</v>
      </c>
      <c r="W4325" s="11">
        <f>IF(U4325=0,ROUNDUP((Q4325-日期设置!$B$2)/365,0),ROUNDUP((R4325-日期设置!$B$2)/365,0))</f>
        <v>2</v>
      </c>
      <c r="X4325" s="18">
        <f>_xlfn.IFNA(VLOOKUP(A4325,过往入选债券!A:D,4,0),2)</f>
        <v>2</v>
      </c>
      <c r="Y4325">
        <f>_xlfn.IFNA(VLOOKUP(C4325,[2]Sheet1!$A:$A,1,0),3)</f>
        <v>3</v>
      </c>
    </row>
    <row r="4326" spans="1:25" hidden="1" x14ac:dyDescent="0.2">
      <c r="A4326" s="21" t="s">
        <v>12752</v>
      </c>
      <c r="B4326" s="21" t="s">
        <v>12753</v>
      </c>
      <c r="C4326" s="37" t="s">
        <v>12754</v>
      </c>
      <c r="D4326" s="26" t="str">
        <f>[1]!b_calc_yield(A4326,日期设置!$B$2,F4326,1,R4326,1,O4326,L4326,S4326,)</f>
        <v>Fetching...</v>
      </c>
      <c r="E4326" s="26">
        <f t="shared" si="134"/>
        <v>24.181581736587709</v>
      </c>
      <c r="F4326" s="18">
        <f>[1]!b_dq_cleanprice($A4326,日期设置!B$2)</f>
        <v>39.5426</v>
      </c>
      <c r="G4326" s="18" t="str">
        <f t="shared" si="135"/>
        <v>1.80 + 0</v>
      </c>
      <c r="H4326" s="27">
        <f>[1]!b_dq_pctchange($A4326,日期设置!$B$2,1)/100</f>
        <v>0</v>
      </c>
      <c r="I4326" s="26">
        <f>[1]!b_pq_pctchange(A4326,日期设置!$B$4,日期设置!$B$2,1)</f>
        <v>5.1616559806898894E-2</v>
      </c>
      <c r="J4326" s="26">
        <f>[1]!b_pq_pctchange(A4326,日期设置!$C$4,日期设置!$B$2,1)</f>
        <v>-0.42055321635071008</v>
      </c>
      <c r="K4326" s="52">
        <f>[1]!b_dq_amount($A4326,日期设置!B$2,2,10000)</f>
        <v>0</v>
      </c>
      <c r="L4326" s="26">
        <f>[1]!b_info_latestpar(A4326,日期设置!$B$2)</f>
        <v>40</v>
      </c>
      <c r="M4326" s="6">
        <f>[1]!b_info_outstandingbalance($A4326,日期设置!B$2)</f>
        <v>3.2</v>
      </c>
      <c r="N4326" s="7" t="str">
        <f>[1]!b_info_latestissurercreditrating2(A4326,日期设置!$B$2,"102","1")</f>
        <v>AA</v>
      </c>
      <c r="O4326" s="8">
        <v>4.78</v>
      </c>
      <c r="P4326" s="9">
        <f>[1]!b_info_repurchasedate(A4326)</f>
        <v>0</v>
      </c>
      <c r="Q4326" s="8" t="s">
        <v>16396</v>
      </c>
      <c r="R4326" s="2" t="str">
        <f>IF((--IF(P4326=0,Q4326,P4326))&gt;(--日期设置!$B$2),IF(P4326=0,Q4326,P4326),Q4326)</f>
        <v>2023-01-11</v>
      </c>
      <c r="S4326" s="2" t="s">
        <v>18633</v>
      </c>
      <c r="T4326" s="8">
        <f>[1]!b_anal_ptmyear($A4326,日期设置!$B$2)</f>
        <v>1.8082191780821919</v>
      </c>
      <c r="U4326" s="8">
        <f>[1]!b_anal_termifexercise($A4326,日期设置!B$2)</f>
        <v>0</v>
      </c>
      <c r="V4326" s="10">
        <f>[1]!b_dq_dirtyprice(A4326,日期设置!$B$2)</f>
        <v>39.909300000000002</v>
      </c>
      <c r="W4326" s="11">
        <f>IF(U4326=0,ROUNDUP((Q4326-日期设置!$B$2)/365,0),ROUNDUP((R4326-日期设置!$B$2)/365,0))</f>
        <v>2</v>
      </c>
      <c r="X4326" s="18">
        <f>_xlfn.IFNA(VLOOKUP(A4326,过往入选债券!A:D,4,0),2)</f>
        <v>2</v>
      </c>
      <c r="Y4326">
        <f>_xlfn.IFNA(VLOOKUP(C4326,[2]Sheet1!$A:$A,1,0),3)</f>
        <v>3</v>
      </c>
    </row>
    <row r="4327" spans="1:25" hidden="1" x14ac:dyDescent="0.2">
      <c r="A4327" s="21" t="s">
        <v>9694</v>
      </c>
      <c r="B4327" s="21" t="s">
        <v>9695</v>
      </c>
      <c r="C4327" s="37" t="s">
        <v>6606</v>
      </c>
      <c r="D4327" s="26" t="str">
        <f>[1]!b_calc_yield(A4327,日期设置!$B$2,F4327,1,R4327,1,O4327,L4327,S4327,)</f>
        <v>Fetching...</v>
      </c>
      <c r="E4327" s="26">
        <f t="shared" si="134"/>
        <v>17.24635029746462</v>
      </c>
      <c r="F4327" s="18">
        <f>[1]!b_dq_cleanprice($A4327,日期设置!B$2)</f>
        <v>98.927999999999997</v>
      </c>
      <c r="G4327" s="18" t="str">
        <f t="shared" si="135"/>
        <v>3.74 + 0</v>
      </c>
      <c r="H4327" s="27">
        <f>[1]!b_dq_pctchange($A4327,日期设置!$B$2,1)/100</f>
        <v>0</v>
      </c>
      <c r="I4327" s="26">
        <f>[1]!b_pq_pctchange(A4327,日期设置!$B$4,日期设置!$B$2,1)</f>
        <v>0</v>
      </c>
      <c r="J4327" s="26">
        <f>[1]!b_pq_pctchange(A4327,日期设置!$C$4,日期设置!$B$2,1)</f>
        <v>0</v>
      </c>
      <c r="K4327" s="52">
        <f>[1]!b_dq_amount($A4327,日期设置!B$2,2,10000)</f>
        <v>0</v>
      </c>
      <c r="L4327" s="26">
        <f>[1]!b_info_latestpar(A4327,日期设置!$B$2)</f>
        <v>100</v>
      </c>
      <c r="M4327" s="6">
        <f>[1]!b_info_outstandingbalance($A4327,日期设置!B$2)</f>
        <v>7</v>
      </c>
      <c r="N4327" s="7" t="str">
        <f>[1]!b_info_latestissurercreditrating2(A4327,日期设置!$B$2,"102","1")</f>
        <v>AA+</v>
      </c>
      <c r="O4327" s="8">
        <v>4.32</v>
      </c>
      <c r="P4327" s="9">
        <f>[1]!b_info_repurchasedate(A4327)</f>
        <v>0</v>
      </c>
      <c r="Q4327" s="8" t="s">
        <v>16707</v>
      </c>
      <c r="R4327" s="2" t="str">
        <f>IF((--IF(P4327=0,Q4327,P4327))&gt;(--日期设置!$B$2),IF(P4327=0,Q4327,P4327),Q4327)</f>
        <v>2024-12-19</v>
      </c>
      <c r="S4327" s="2" t="s">
        <v>18429</v>
      </c>
      <c r="T4327" s="8">
        <f>[1]!b_anal_ptmyear($A4327,日期设置!$B$2)</f>
        <v>3.7452054794520548</v>
      </c>
      <c r="U4327" s="8">
        <f>[1]!b_anal_termifexercise($A4327,日期设置!B$2)</f>
        <v>0</v>
      </c>
      <c r="V4327" s="10">
        <f>[1]!b_dq_dirtyprice(A4327,日期设置!$B$2)</f>
        <v>100.0287</v>
      </c>
      <c r="W4327" s="11">
        <f>IF(U4327=0,ROUNDUP((Q4327-日期设置!$B$2)/365,0),ROUNDUP((R4327-日期设置!$B$2)/365,0))</f>
        <v>4</v>
      </c>
      <c r="X4327" s="18">
        <f>_xlfn.IFNA(VLOOKUP(A4327,过往入选债券!A:D,4,0),2)</f>
        <v>2</v>
      </c>
      <c r="Y4327">
        <f>_xlfn.IFNA(VLOOKUP(C4327,[2]Sheet1!$A:$A,1,0),3)</f>
        <v>3</v>
      </c>
    </row>
    <row r="4328" spans="1:25" hidden="1" x14ac:dyDescent="0.2">
      <c r="A4328" s="21" t="s">
        <v>15309</v>
      </c>
      <c r="B4328" s="21" t="s">
        <v>15310</v>
      </c>
      <c r="C4328" s="37" t="s">
        <v>13910</v>
      </c>
      <c r="D4328" s="26" t="str">
        <f>[1]!b_calc_yield(A4328,日期设置!$B$2,F4328,1,R4328,1,O4328,L4328,S4328,)</f>
        <v>Fetching...</v>
      </c>
      <c r="E4328" s="26">
        <f t="shared" si="134"/>
        <v>23.056028948180462</v>
      </c>
      <c r="F4328" s="18">
        <f>[1]!b_dq_cleanprice($A4328,日期设置!B$2)</f>
        <v>102.5578</v>
      </c>
      <c r="G4328" s="18" t="str">
        <f t="shared" si="135"/>
        <v>8.21 + 5.22</v>
      </c>
      <c r="H4328" s="27">
        <f>[1]!b_dq_pctchange($A4328,日期设置!$B$2,1)/100</f>
        <v>0</v>
      </c>
      <c r="I4328" s="26">
        <f>[1]!b_pq_pctchange(A4328,日期设置!$B$4,日期设置!$B$2,1)</f>
        <v>0</v>
      </c>
      <c r="J4328" s="26">
        <f>[1]!b_pq_pctchange(A4328,日期设置!$C$4,日期设置!$B$2,1)</f>
        <v>0</v>
      </c>
      <c r="K4328" s="52">
        <f>[1]!b_dq_amount($A4328,日期设置!B$2,2,10000)</f>
        <v>0</v>
      </c>
      <c r="L4328" s="26">
        <f>[1]!b_info_latestpar(A4328,日期设置!$B$2)</f>
        <v>100</v>
      </c>
      <c r="M4328" s="6">
        <f>[1]!b_info_outstandingbalance($A4328,日期设置!B$2)</f>
        <v>8</v>
      </c>
      <c r="N4328" s="7" t="str">
        <f>[1]!b_info_latestissurercreditrating2(A4328,日期设置!$B$2,"102","1")</f>
        <v>AA</v>
      </c>
      <c r="O4328" s="8">
        <v>5.2</v>
      </c>
      <c r="P4328" s="9" t="str">
        <f>[1]!b_info_repurchasedate(A4328)</f>
        <v>2026-06-10</v>
      </c>
      <c r="Q4328" s="8" t="s">
        <v>17250</v>
      </c>
      <c r="R4328" s="2" t="str">
        <f>IF((--IF(P4328=0,Q4328,P4328))&gt;(--日期设置!$B$2),IF(P4328=0,Q4328,P4328),Q4328)</f>
        <v>2026-06-10</v>
      </c>
      <c r="S4328" s="2" t="s">
        <v>18805</v>
      </c>
      <c r="T4328" s="8">
        <f>[1]!b_anal_ptmyear($A4328,日期设置!$B$2)</f>
        <v>8.2191780821917817</v>
      </c>
      <c r="U4328" s="8">
        <f>[1]!b_anal_termifexercise($A4328,日期设置!B$2)</f>
        <v>5.2219178082191782</v>
      </c>
      <c r="V4328" s="10">
        <f>[1]!b_dq_dirtyprice(A4328,日期设置!$B$2)</f>
        <v>106.6181</v>
      </c>
      <c r="W4328" s="11">
        <f>IF(U4328=0,ROUNDUP((Q4328-日期设置!$B$2)/365,0),ROUNDUP((R4328-日期设置!$B$2)/365,0))</f>
        <v>6</v>
      </c>
      <c r="X4328" s="18">
        <f>_xlfn.IFNA(VLOOKUP(A4328,过往入选债券!A:D,4,0),2)</f>
        <v>2</v>
      </c>
      <c r="Y4328">
        <f>_xlfn.IFNA(VLOOKUP(C4328,[2]Sheet1!$A:$A,1,0),3)</f>
        <v>3</v>
      </c>
    </row>
    <row r="4329" spans="1:25" hidden="1" x14ac:dyDescent="0.2">
      <c r="A4329" s="28" t="s">
        <v>22232</v>
      </c>
      <c r="B4329" s="28" t="s">
        <v>22233</v>
      </c>
      <c r="C4329" s="39" t="s">
        <v>356</v>
      </c>
      <c r="D4329" s="26">
        <f>[1]!b_calc_yield(A4329,日期设置!$B$2,F4329,1,R4329,1,O4329,L4329,S4329,)</f>
        <v>4.6323497687396733</v>
      </c>
      <c r="E4329" s="26">
        <f t="shared" si="134"/>
        <v>13.200921409808885</v>
      </c>
      <c r="F4329" s="18">
        <f>[1]!b_dq_cleanprice($A4329,日期设置!B$2)</f>
        <v>99.7333</v>
      </c>
      <c r="G4329" s="18" t="str">
        <f t="shared" si="135"/>
        <v>2.88 + 0</v>
      </c>
      <c r="H4329" s="27">
        <f>[1]!b_dq_pctchange($A4329,日期设置!$B$2,1)/100</f>
        <v>0</v>
      </c>
      <c r="I4329" s="26">
        <f>[1]!b_pq_pctchange(A4329,日期设置!$B$4,日期设置!$B$2,1)</f>
        <v>-0.26670000000000016</v>
      </c>
      <c r="J4329" s="26">
        <f>[1]!b_pq_pctchange(A4329,日期设置!$C$4,日期设置!$B$2,1)</f>
        <v>-0.26670000000000016</v>
      </c>
      <c r="K4329" s="52">
        <f>[1]!b_dq_amount($A4329,日期设置!B$2,2,10000)</f>
        <v>0</v>
      </c>
      <c r="L4329" s="26">
        <f>[1]!b_info_latestpar(A4329,日期设置!$B$2)</f>
        <v>100</v>
      </c>
      <c r="M4329" s="6">
        <f>[1]!b_info_outstandingbalance($A4329,日期设置!B$2)</f>
        <v>5</v>
      </c>
      <c r="N4329" s="7" t="str">
        <f>[1]!b_info_latestissurercreditrating2(A4329,日期设置!$B$2,"102","1")</f>
        <v>AA+</v>
      </c>
      <c r="O4329" s="43">
        <v>4.49</v>
      </c>
      <c r="P4329" s="9">
        <f>[1]!b_info_repurchasedate(A4329)</f>
        <v>0</v>
      </c>
      <c r="Q4329" s="31" t="s">
        <v>23426</v>
      </c>
      <c r="R4329" s="2" t="str">
        <f>IF((--IF(P4329=0,Q4329,P4329))&gt;(--日期设置!$B$2),IF(P4329=0,Q4329,P4329),Q4329)</f>
        <v>2024-02-09</v>
      </c>
      <c r="S4329" s="2" t="s">
        <v>23062</v>
      </c>
      <c r="T4329" s="8">
        <f>[1]!b_anal_ptmyear($A4329,日期设置!$B$2)</f>
        <v>2.8876712328767122</v>
      </c>
      <c r="U4329" s="8">
        <f>[1]!b_anal_termifexercise($A4329,日期设置!B$2)</f>
        <v>0</v>
      </c>
      <c r="V4329" s="10">
        <f>[1]!b_dq_dirtyprice(A4329,日期设置!$B$2)</f>
        <v>100.2377</v>
      </c>
      <c r="W4329" s="11">
        <f>IF(U4329=0,ROUNDUP((Q4329-日期设置!$B$2)/365,0),ROUNDUP((R4329-日期设置!$B$2)/365,0))</f>
        <v>3</v>
      </c>
      <c r="X4329" s="18">
        <f>_xlfn.IFNA(VLOOKUP(A4329,过往入选债券!A:D,4,0),2)</f>
        <v>2</v>
      </c>
      <c r="Y4329">
        <f>_xlfn.IFNA(VLOOKUP(C4329,[2]Sheet1!$A:$A,1,0),3)</f>
        <v>3</v>
      </c>
    </row>
    <row r="4330" spans="1:25" hidden="1" x14ac:dyDescent="0.2">
      <c r="A4330" s="21" t="s">
        <v>6832</v>
      </c>
      <c r="B4330" s="21" t="s">
        <v>6833</v>
      </c>
      <c r="C4330" s="37" t="s">
        <v>19</v>
      </c>
      <c r="D4330" s="26" t="str">
        <f>[1]!b_calc_yield(A4330,日期设置!$B$2,F4330,1,R4330,1,O4330,L4330,S4330,)</f>
        <v>Fetching...</v>
      </c>
      <c r="E4330" s="26">
        <f t="shared" si="134"/>
        <v>0.54574218128375929</v>
      </c>
      <c r="F4330" s="18">
        <f>[1]!b_dq_cleanprice($A4330,日期设置!B$2)</f>
        <v>100.29</v>
      </c>
      <c r="G4330" s="18" t="str">
        <f t="shared" si="135"/>
        <v>0.11 + 0</v>
      </c>
      <c r="H4330" s="27">
        <f>[1]!b_dq_pctchange($A4330,日期设置!$B$2,1)/100</f>
        <v>0</v>
      </c>
      <c r="I4330" s="26">
        <f>[1]!b_pq_pctchange(A4330,日期设置!$B$4,日期设置!$B$2,1)</f>
        <v>0.34167596312101794</v>
      </c>
      <c r="J4330" s="26">
        <f>[1]!b_pq_pctchange(A4330,日期设置!$C$4,日期设置!$B$2,1)</f>
        <v>0.5016564885649234</v>
      </c>
      <c r="K4330" s="52">
        <f>[1]!b_dq_amount($A4330,日期设置!B$2,2,10000)</f>
        <v>0</v>
      </c>
      <c r="L4330" s="26">
        <f>[1]!b_info_latestpar(A4330,日期设置!$B$2)</f>
        <v>100</v>
      </c>
      <c r="M4330" s="6">
        <f>[1]!b_info_outstandingbalance($A4330,日期设置!B$2)</f>
        <v>5</v>
      </c>
      <c r="N4330" s="7" t="str">
        <f>[1]!b_info_latestissurercreditrating2(A4330,日期设置!$B$2,"102","1")</f>
        <v>AA+</v>
      </c>
      <c r="O4330" s="8">
        <v>7.41</v>
      </c>
      <c r="P4330" s="9">
        <f>[1]!b_info_repurchasedate(A4330)</f>
        <v>0</v>
      </c>
      <c r="Q4330" s="8" t="s">
        <v>16818</v>
      </c>
      <c r="R4330" s="2" t="str">
        <f>IF((--IF(P4330=0,Q4330,P4330))&gt;(--日期设置!$B$2),IF(P4330=0,Q4330,P4330),Q4330)</f>
        <v>2021-05-04</v>
      </c>
      <c r="S4330" s="2" t="s">
        <v>18374</v>
      </c>
      <c r="T4330" s="8">
        <f>[1]!b_anal_ptmyear($A4330,日期设置!$B$2)</f>
        <v>0.11780821917808219</v>
      </c>
      <c r="U4330" s="8">
        <f>[1]!b_anal_termifexercise($A4330,日期设置!B$2)</f>
        <v>0</v>
      </c>
      <c r="V4330" s="10">
        <f>[1]!b_dq_dirtyprice(A4330,日期设置!$B$2)</f>
        <v>106.827</v>
      </c>
      <c r="W4330" s="11">
        <f>IF(U4330=0,ROUNDUP((Q4330-日期设置!$B$2)/365,0),ROUNDUP((R4330-日期设置!$B$2)/365,0))</f>
        <v>1</v>
      </c>
      <c r="X4330" s="18">
        <f>_xlfn.IFNA(VLOOKUP(A4330,过往入选债券!A:D,4,0),2)</f>
        <v>2</v>
      </c>
      <c r="Y4330">
        <f>_xlfn.IFNA(VLOOKUP(C4330,[2]Sheet1!$A:$A,1,0),3)</f>
        <v>3</v>
      </c>
    </row>
    <row r="4331" spans="1:25" hidden="1" x14ac:dyDescent="0.2">
      <c r="A4331" s="21" t="s">
        <v>5985</v>
      </c>
      <c r="B4331" s="21" t="s">
        <v>5986</v>
      </c>
      <c r="C4331" s="37" t="s">
        <v>454</v>
      </c>
      <c r="D4331" s="26" t="str">
        <f>[1]!b_calc_yield(A4331,日期设置!$B$2,F4331,1,R4331,1,O4331,L4331,S4331,)</f>
        <v>Fetching...</v>
      </c>
      <c r="E4331" s="26">
        <f t="shared" si="134"/>
        <v>5.7861195268787302</v>
      </c>
      <c r="F4331" s="18">
        <f>[1]!b_dq_cleanprice($A4331,日期设置!B$2)</f>
        <v>101.041</v>
      </c>
      <c r="G4331" s="18" t="str">
        <f t="shared" si="135"/>
        <v>1.29 + 0</v>
      </c>
      <c r="H4331" s="27">
        <f>[1]!b_dq_pctchange($A4331,日期设置!$B$2,1)/100</f>
        <v>0</v>
      </c>
      <c r="I4331" s="26">
        <f>[1]!b_pq_pctchange(A4331,日期设置!$B$4,日期设置!$B$2,1)</f>
        <v>3.1977443527134025E-2</v>
      </c>
      <c r="J4331" s="26">
        <f>[1]!b_pq_pctchange(A4331,日期设置!$C$4,日期设置!$B$2,1)</f>
        <v>3.712742627730159E-2</v>
      </c>
      <c r="K4331" s="52">
        <f>[1]!b_dq_amount($A4331,日期设置!B$2,2,10000)</f>
        <v>0</v>
      </c>
      <c r="L4331" s="26">
        <f>[1]!b_info_latestpar(A4331,日期设置!$B$2)</f>
        <v>100</v>
      </c>
      <c r="M4331" s="6">
        <f>[1]!b_info_outstandingbalance($A4331,日期设置!B$2)</f>
        <v>6.5</v>
      </c>
      <c r="N4331" s="7" t="str">
        <f>[1]!b_info_latestissurercreditrating2(A4331,日期设置!$B$2,"102","1")</f>
        <v>AA</v>
      </c>
      <c r="O4331" s="8">
        <v>5.5</v>
      </c>
      <c r="P4331" s="9">
        <f>[1]!b_info_repurchasedate(A4331)</f>
        <v>0</v>
      </c>
      <c r="Q4331" s="8" t="s">
        <v>16162</v>
      </c>
      <c r="R4331" s="2" t="str">
        <f>IF((--IF(P4331=0,Q4331,P4331))&gt;(--日期设置!$B$2),IF(P4331=0,Q4331,P4331),Q4331)</f>
        <v>2022-07-07</v>
      </c>
      <c r="S4331" s="2" t="s">
        <v>17951</v>
      </c>
      <c r="T4331" s="8">
        <f>[1]!b_anal_ptmyear($A4331,日期设置!$B$2)</f>
        <v>1.2931506849315069</v>
      </c>
      <c r="U4331" s="8">
        <f>[1]!b_anal_termifexercise($A4331,日期设置!B$2)</f>
        <v>0</v>
      </c>
      <c r="V4331" s="10">
        <f>[1]!b_dq_dirtyprice(A4331,日期设置!$B$2)</f>
        <v>104.92870000000001</v>
      </c>
      <c r="W4331" s="11">
        <f>IF(U4331=0,ROUNDUP((Q4331-日期设置!$B$2)/365,0),ROUNDUP((R4331-日期设置!$B$2)/365,0))</f>
        <v>2</v>
      </c>
      <c r="X4331" s="18">
        <f>_xlfn.IFNA(VLOOKUP(A4331,过往入选债券!A:D,4,0),2)</f>
        <v>2</v>
      </c>
      <c r="Y4331" s="45">
        <f>_xlfn.IFNA(VLOOKUP(C4331,[2]Sheet1!$A:$A,1,0),3)</f>
        <v>3</v>
      </c>
    </row>
    <row r="4332" spans="1:25" hidden="1" x14ac:dyDescent="0.2">
      <c r="A4332" s="21" t="s">
        <v>10344</v>
      </c>
      <c r="B4332" s="21" t="s">
        <v>10345</v>
      </c>
      <c r="C4332" s="37" t="s">
        <v>10346</v>
      </c>
      <c r="D4332" s="26" t="str">
        <f>[1]!b_calc_yield(A4332,日期设置!$B$2,F4332,1,R4332,1,O4332,L4332,S4332,)</f>
        <v>Fetching...</v>
      </c>
      <c r="E4332" s="26">
        <f t="shared" si="134"/>
        <v>17.924528301886777</v>
      </c>
      <c r="F4332" s="18">
        <f>[1]!b_dq_cleanprice($A4332,日期设置!B$2)</f>
        <v>98.453999999999994</v>
      </c>
      <c r="G4332" s="18" t="str">
        <f t="shared" si="135"/>
        <v>4.01 + 0</v>
      </c>
      <c r="H4332" s="27">
        <f>[1]!b_dq_pctchange($A4332,日期设置!$B$2,1)/100</f>
        <v>0</v>
      </c>
      <c r="I4332" s="26">
        <f>[1]!b_pq_pctchange(A4332,日期设置!$B$4,日期设置!$B$2,1)</f>
        <v>0</v>
      </c>
      <c r="J4332" s="26">
        <f>[1]!b_pq_pctchange(A4332,日期设置!$C$4,日期设置!$B$2,1)</f>
        <v>0</v>
      </c>
      <c r="K4332" s="52">
        <f>[1]!b_dq_amount($A4332,日期设置!B$2,2,10000)</f>
        <v>0</v>
      </c>
      <c r="L4332" s="26">
        <f>[1]!b_info_latestpar(A4332,日期设置!$B$2)</f>
        <v>100</v>
      </c>
      <c r="M4332" s="6">
        <f>[1]!b_info_outstandingbalance($A4332,日期设置!B$2)</f>
        <v>7</v>
      </c>
      <c r="N4332" s="7" t="str">
        <f>[1]!b_info_latestissurercreditrating2(A4332,日期设置!$B$2,"102","1")</f>
        <v>AA+</v>
      </c>
      <c r="O4332" s="8">
        <v>4.2</v>
      </c>
      <c r="P4332" s="9">
        <f>[1]!b_info_repurchasedate(A4332)</f>
        <v>0</v>
      </c>
      <c r="Q4332" s="8" t="s">
        <v>16543</v>
      </c>
      <c r="R4332" s="2" t="str">
        <f>IF((--IF(P4332=0,Q4332,P4332))&gt;(--日期设置!$B$2),IF(P4332=0,Q4332,P4332),Q4332)</f>
        <v>2025-03-26</v>
      </c>
      <c r="S4332" s="2" t="s">
        <v>17806</v>
      </c>
      <c r="T4332" s="8">
        <f>[1]!b_anal_ptmyear($A4332,日期设置!$B$2)</f>
        <v>4.0109589041095894</v>
      </c>
      <c r="U4332" s="8">
        <f>[1]!b_anal_termifexercise($A4332,日期设置!B$2)</f>
        <v>0</v>
      </c>
      <c r="V4332" s="10">
        <f>[1]!b_dq_dirtyprice(A4332,日期设置!$B$2)</f>
        <v>102.608</v>
      </c>
      <c r="W4332" s="11">
        <f>IF(U4332=0,ROUNDUP((Q4332-日期设置!$B$2)/365,0),ROUNDUP((R4332-日期设置!$B$2)/365,0))</f>
        <v>5</v>
      </c>
      <c r="X4332" s="18">
        <f>_xlfn.IFNA(VLOOKUP(A4332,过往入选债券!A:D,4,0),2)</f>
        <v>2</v>
      </c>
      <c r="Y4332">
        <f>_xlfn.IFNA(VLOOKUP(C4332,[2]Sheet1!$A:$A,1,0),3)</f>
        <v>3</v>
      </c>
    </row>
    <row r="4333" spans="1:25" hidden="1" x14ac:dyDescent="0.2">
      <c r="A4333" s="21" t="s">
        <v>15501</v>
      </c>
      <c r="B4333" s="21" t="s">
        <v>15502</v>
      </c>
      <c r="C4333" s="37" t="s">
        <v>2158</v>
      </c>
      <c r="D4333" s="26" t="str">
        <f>[1]!b_calc_yield(A4333,日期设置!$B$2,F4333,1,R4333,1,O4333,L4333,S4333,)</f>
        <v>Fetching...</v>
      </c>
      <c r="E4333" s="26">
        <f t="shared" si="134"/>
        <v>25.388876793187688</v>
      </c>
      <c r="F4333" s="18">
        <f>[1]!b_dq_cleanprice($A4333,日期设置!B$2)</f>
        <v>101.42449999999999</v>
      </c>
      <c r="G4333" s="18" t="str">
        <f t="shared" si="135"/>
        <v>5.61 + 0</v>
      </c>
      <c r="H4333" s="27">
        <f>[1]!b_dq_pctchange($A4333,日期设置!$B$2,1)/100</f>
        <v>0</v>
      </c>
      <c r="I4333" s="26">
        <f>[1]!b_pq_pctchange(A4333,日期设置!$B$4,日期设置!$B$2,1)</f>
        <v>0</v>
      </c>
      <c r="J4333" s="26">
        <f>[1]!b_pq_pctchange(A4333,日期设置!$C$4,日期设置!$B$2,1)</f>
        <v>0</v>
      </c>
      <c r="K4333" s="52">
        <f>[1]!b_dq_amount($A4333,日期设置!B$2,2,10000)</f>
        <v>0</v>
      </c>
      <c r="L4333" s="26">
        <f>[1]!b_info_latestpar(A4333,日期设置!$B$2)</f>
        <v>100</v>
      </c>
      <c r="M4333" s="6">
        <f>[1]!b_info_outstandingbalance($A4333,日期设置!B$2)</f>
        <v>7</v>
      </c>
      <c r="N4333" s="7" t="str">
        <f>[1]!b_info_latestissurercreditrating2(A4333,日期设置!$B$2,"102","1")</f>
        <v>AA+</v>
      </c>
      <c r="O4333" s="8">
        <v>4.93</v>
      </c>
      <c r="P4333" s="9">
        <f>[1]!b_info_repurchasedate(A4333)</f>
        <v>0</v>
      </c>
      <c r="Q4333" s="8" t="s">
        <v>17726</v>
      </c>
      <c r="R4333" s="2" t="str">
        <f>IF((--IF(P4333=0,Q4333,P4333))&gt;(--日期设置!$B$2),IF(P4333=0,Q4333,P4333),Q4333)</f>
        <v>2026-10-31</v>
      </c>
      <c r="S4333" s="2" t="s">
        <v>17923</v>
      </c>
      <c r="T4333" s="8">
        <f>[1]!b_anal_ptmyear($A4333,日期设置!$B$2)</f>
        <v>5.6109589041095891</v>
      </c>
      <c r="U4333" s="8">
        <f>[1]!b_anal_termifexercise($A4333,日期设置!B$2)</f>
        <v>0</v>
      </c>
      <c r="V4333" s="10">
        <f>[1]!b_dq_dirtyprice(A4333,日期设置!$B$2)</f>
        <v>103.3425</v>
      </c>
      <c r="W4333" s="11">
        <f>IF(U4333=0,ROUNDUP((Q4333-日期设置!$B$2)/365,0),ROUNDUP((R4333-日期设置!$B$2)/365,0))</f>
        <v>6</v>
      </c>
      <c r="X4333" s="18">
        <f>_xlfn.IFNA(VLOOKUP(A4333,过往入选债券!A:D,4,0),2)</f>
        <v>2</v>
      </c>
      <c r="Y4333">
        <f>_xlfn.IFNA(VLOOKUP(C4333,[2]Sheet1!$A:$A,1,0),3)</f>
        <v>3</v>
      </c>
    </row>
    <row r="4334" spans="1:25" hidden="1" x14ac:dyDescent="0.2">
      <c r="A4334" s="21" t="s">
        <v>13715</v>
      </c>
      <c r="B4334" s="21" t="s">
        <v>13716</v>
      </c>
      <c r="C4334" s="37" t="s">
        <v>507</v>
      </c>
      <c r="D4334" s="26" t="str">
        <f>[1]!b_calc_yield(A4334,日期设置!$B$2,F4334,1,R4334,1,O4334,L4334,S4334,)</f>
        <v>Fetching...</v>
      </c>
      <c r="E4334" s="26">
        <f t="shared" si="134"/>
        <v>19.654363682392884</v>
      </c>
      <c r="F4334" s="18">
        <f>[1]!b_dq_cleanprice($A4334,日期设置!B$2)</f>
        <v>80</v>
      </c>
      <c r="G4334" s="18" t="str">
        <f t="shared" si="135"/>
        <v>3.07 + 0</v>
      </c>
      <c r="H4334" s="27">
        <f>[1]!b_dq_pctchange($A4334,日期设置!$B$2,1)/100</f>
        <v>0</v>
      </c>
      <c r="I4334" s="26">
        <f>[1]!b_pq_pctchange(A4334,日期设置!$B$4,日期设置!$B$2,1)</f>
        <v>0</v>
      </c>
      <c r="J4334" s="26">
        <f>[1]!b_pq_pctchange(A4334,日期设置!$C$4,日期设置!$B$2,1)</f>
        <v>0</v>
      </c>
      <c r="K4334" s="52">
        <f>[1]!b_dq_amount($A4334,日期设置!B$2,2,10000)</f>
        <v>0</v>
      </c>
      <c r="L4334" s="26">
        <f>[1]!b_info_latestpar(A4334,日期设置!$B$2)</f>
        <v>80</v>
      </c>
      <c r="M4334" s="6">
        <f>[1]!b_info_outstandingbalance($A4334,日期设置!B$2)</f>
        <v>6.4</v>
      </c>
      <c r="N4334" s="7" t="str">
        <f>[1]!b_info_latestissurercreditrating2(A4334,日期设置!$B$2,"102","1")</f>
        <v>AA</v>
      </c>
      <c r="O4334" s="8">
        <v>5.05</v>
      </c>
      <c r="P4334" s="9">
        <f>[1]!b_info_repurchasedate(A4334)</f>
        <v>0</v>
      </c>
      <c r="Q4334" s="8" t="s">
        <v>16130</v>
      </c>
      <c r="R4334" s="2" t="str">
        <f>IF((--IF(P4334=0,Q4334,P4334))&gt;(--日期设置!$B$2),IF(P4334=0,Q4334,P4334),Q4334)</f>
        <v>2024-04-18</v>
      </c>
      <c r="S4334" s="2" t="s">
        <v>17916</v>
      </c>
      <c r="T4334" s="8">
        <f>[1]!b_anal_ptmyear($A4334,日期设置!$B$2)</f>
        <v>3.0739726027397261</v>
      </c>
      <c r="U4334" s="8">
        <f>[1]!b_anal_termifexercise($A4334,日期设置!B$2)</f>
        <v>0</v>
      </c>
      <c r="V4334" s="10">
        <f>[1]!b_dq_dirtyprice(A4334,日期设置!$B$2)</f>
        <v>83.741200000000006</v>
      </c>
      <c r="W4334" s="11">
        <f>IF(U4334=0,ROUNDUP((Q4334-日期设置!$B$2)/365,0),ROUNDUP((R4334-日期设置!$B$2)/365,0))</f>
        <v>4</v>
      </c>
      <c r="X4334" s="18">
        <f>_xlfn.IFNA(VLOOKUP(A4334,过往入选债券!A:D,4,0),2)</f>
        <v>2</v>
      </c>
      <c r="Y4334">
        <f>_xlfn.IFNA(VLOOKUP(C4334,[2]Sheet1!$A:$A,1,0),3)</f>
        <v>3</v>
      </c>
    </row>
    <row r="4335" spans="1:25" hidden="1" x14ac:dyDescent="0.2">
      <c r="A4335" s="21" t="s">
        <v>4165</v>
      </c>
      <c r="B4335" s="21" t="s">
        <v>4166</v>
      </c>
      <c r="C4335" s="37" t="s">
        <v>2443</v>
      </c>
      <c r="D4335" s="26" t="str">
        <f>[1]!b_calc_yield(A4335,日期设置!$B$2,F4335,1,R4335,1,O4335,L4335,S4335,)</f>
        <v>Fetching...</v>
      </c>
      <c r="E4335" s="26">
        <f t="shared" si="134"/>
        <v>9.3749083737140424</v>
      </c>
      <c r="F4335" s="18">
        <f>[1]!b_dq_cleanprice($A4335,日期设置!B$2)</f>
        <v>98.706699999999998</v>
      </c>
      <c r="G4335" s="18" t="str">
        <f t="shared" si="135"/>
        <v>2.09 + 0</v>
      </c>
      <c r="H4335" s="27">
        <f>[1]!b_dq_pctchange($A4335,日期设置!$B$2,1)/100</f>
        <v>0</v>
      </c>
      <c r="I4335" s="26">
        <f>[1]!b_pq_pctchange(A4335,日期设置!$B$4,日期设置!$B$2,1)</f>
        <v>0</v>
      </c>
      <c r="J4335" s="26">
        <f>[1]!b_pq_pctchange(A4335,日期设置!$C$4,日期设置!$B$2,1)</f>
        <v>5.9301639563616067E-2</v>
      </c>
      <c r="K4335" s="52">
        <f>[1]!b_dq_amount($A4335,日期设置!B$2,2,10000)</f>
        <v>0</v>
      </c>
      <c r="L4335" s="26">
        <f>[1]!b_info_latestpar(A4335,日期设置!$B$2)</f>
        <v>100</v>
      </c>
      <c r="M4335" s="6">
        <f>[1]!b_info_outstandingbalance($A4335,日期设置!B$2)</f>
        <v>2</v>
      </c>
      <c r="N4335" s="7">
        <f>[1]!b_info_latestissurercreditrating2(A4335,日期设置!$B$2,"102","1")</f>
        <v>0</v>
      </c>
      <c r="O4335" s="8">
        <v>3.97</v>
      </c>
      <c r="P4335" s="9">
        <f>[1]!b_info_repurchasedate(A4335)</f>
        <v>0</v>
      </c>
      <c r="Q4335" s="8" t="s">
        <v>16074</v>
      </c>
      <c r="R4335" s="2" t="str">
        <f>IF((--IF(P4335=0,Q4335,P4335))&gt;(--日期设置!$B$2),IF(P4335=0,Q4335,P4335),Q4335)</f>
        <v>2023-04-24</v>
      </c>
      <c r="S4335" s="2" t="s">
        <v>17860</v>
      </c>
      <c r="T4335" s="8">
        <f>[1]!b_anal_ptmyear($A4335,日期设置!$B$2)</f>
        <v>2.0904109589041098</v>
      </c>
      <c r="U4335" s="8">
        <f>[1]!b_anal_termifexercise($A4335,日期设置!B$2)</f>
        <v>0</v>
      </c>
      <c r="V4335" s="10">
        <f>[1]!b_dq_dirtyprice(A4335,日期设置!$B$2)</f>
        <v>102.31780000000001</v>
      </c>
      <c r="W4335" s="11">
        <f>IF(U4335=0,ROUNDUP((Q4335-日期设置!$B$2)/365,0),ROUNDUP((R4335-日期设置!$B$2)/365,0))</f>
        <v>3</v>
      </c>
      <c r="X4335" s="18">
        <f>_xlfn.IFNA(VLOOKUP(A4335,过往入选债券!A:D,4,0),2)</f>
        <v>2</v>
      </c>
      <c r="Y4335">
        <f>_xlfn.IFNA(VLOOKUP(C4335,[2]Sheet1!$A:$A,1,0),3)</f>
        <v>3</v>
      </c>
    </row>
    <row r="4336" spans="1:25" hidden="1" x14ac:dyDescent="0.2">
      <c r="A4336" s="28" t="s">
        <v>19378</v>
      </c>
      <c r="B4336" s="28" t="s">
        <v>19379</v>
      </c>
      <c r="C4336" s="38" t="s">
        <v>5011</v>
      </c>
      <c r="D4336" s="26" t="str">
        <f>[1]!b_calc_yield(A4336,日期设置!$B$2,F4336,1,R4336,1,O4336,L4336,S4336,)</f>
        <v>Fetching...</v>
      </c>
      <c r="E4336" s="26">
        <f t="shared" si="134"/>
        <v>2.0165722707757183</v>
      </c>
      <c r="F4336" s="18">
        <f>[1]!b_dq_cleanprice($A4336,日期设置!B$2)</f>
        <v>99.470399999999998</v>
      </c>
      <c r="G4336" s="18" t="str">
        <f t="shared" si="135"/>
        <v>0.43 + 0</v>
      </c>
      <c r="H4336" s="27">
        <f>[1]!b_dq_pctchange($A4336,日期设置!$B$2,1)/100</f>
        <v>0</v>
      </c>
      <c r="I4336" s="26">
        <f>[1]!b_pq_pctchange(A4336,日期设置!$B$4,日期设置!$B$2,1)</f>
        <v>0</v>
      </c>
      <c r="J4336" s="26">
        <f>[1]!b_pq_pctchange(A4336,日期设置!$C$4,日期设置!$B$2,1)</f>
        <v>0</v>
      </c>
      <c r="K4336" s="52">
        <f>[1]!b_dq_amount($A4336,日期设置!B$2,2,10000)</f>
        <v>0</v>
      </c>
      <c r="L4336" s="26">
        <f>[1]!b_info_latestpar(A4336,日期设置!$B$2)</f>
        <v>100</v>
      </c>
      <c r="M4336" s="6">
        <f>[1]!b_info_outstandingbalance($A4336,日期设置!B$2)</f>
        <v>3</v>
      </c>
      <c r="N4336" s="7" t="str">
        <f>[1]!b_info_latestissurercreditrating2(A4336,日期设置!$B$2,"102","1")</f>
        <v>AA</v>
      </c>
      <c r="O4336" s="8">
        <v>3.48</v>
      </c>
      <c r="P4336" s="9">
        <f>[1]!b_info_repurchasedate(A4336)</f>
        <v>0</v>
      </c>
      <c r="Q4336" s="8" t="s">
        <v>16342</v>
      </c>
      <c r="R4336" s="2" t="str">
        <f>IF((--IF(P4336=0,Q4336,P4336))&gt;(--日期设置!$B$2),IF(P4336=0,Q4336,P4336),Q4336)</f>
        <v>2021-08-28</v>
      </c>
      <c r="S4336" s="31" t="s">
        <v>19230</v>
      </c>
      <c r="T4336" s="8">
        <f>[1]!b_anal_ptmyear($A4336,日期设置!$B$2)</f>
        <v>0.43561643835616437</v>
      </c>
      <c r="U4336" s="8">
        <f>[1]!b_anal_termifexercise($A4336,日期设置!B$2)</f>
        <v>0</v>
      </c>
      <c r="V4336" s="10">
        <f>[1]!b_dq_dirtyprice(A4336,日期设置!$B$2)</f>
        <v>101.4345</v>
      </c>
      <c r="W4336" s="11">
        <f>IF(U4336=0,ROUNDUP((Q4336-日期设置!$B$2)/365,0),ROUNDUP((R4336-日期设置!$B$2)/365,0))</f>
        <v>1</v>
      </c>
      <c r="X4336" s="18">
        <f>_xlfn.IFNA(VLOOKUP(A4336,过往入选债券!A:D,4,0),2)</f>
        <v>2</v>
      </c>
      <c r="Y4336">
        <f>_xlfn.IFNA(VLOOKUP(C4336,[2]Sheet1!$A:$A,1,0),3)</f>
        <v>3</v>
      </c>
    </row>
    <row r="4337" spans="1:25" hidden="1" x14ac:dyDescent="0.2">
      <c r="A4337" s="21" t="s">
        <v>2053</v>
      </c>
      <c r="B4337" s="21" t="s">
        <v>2054</v>
      </c>
      <c r="C4337" s="37" t="s">
        <v>358</v>
      </c>
      <c r="D4337" s="26" t="str">
        <f>[1]!b_calc_yield(A4337,日期设置!$B$2,F4337,1,R4337,1,O4337,L4337,S4337,)</f>
        <v>Fetching...</v>
      </c>
      <c r="E4337" s="26">
        <f t="shared" si="134"/>
        <v>2.0545776786457193</v>
      </c>
      <c r="F4337" s="18">
        <f>[1]!b_dq_cleanprice($A4337,日期设置!B$2)</f>
        <v>100.82559999999999</v>
      </c>
      <c r="G4337" s="18" t="str">
        <f t="shared" si="135"/>
        <v>0.44 + 0</v>
      </c>
      <c r="H4337" s="27">
        <f>[1]!b_dq_pctchange($A4337,日期设置!$B$2,1)/100</f>
        <v>0</v>
      </c>
      <c r="I4337" s="26">
        <f>[1]!b_pq_pctchange(A4337,日期设置!$B$4,日期设置!$B$2,1)</f>
        <v>0</v>
      </c>
      <c r="J4337" s="26">
        <f>[1]!b_pq_pctchange(A4337,日期设置!$C$4,日期设置!$B$2,1)</f>
        <v>-7.5419938415319993E-2</v>
      </c>
      <c r="K4337" s="52">
        <f>[1]!b_dq_amount($A4337,日期设置!B$2,2,10000)</f>
        <v>0</v>
      </c>
      <c r="L4337" s="26">
        <f>[1]!b_info_latestpar(A4337,日期设置!$B$2)</f>
        <v>100</v>
      </c>
      <c r="M4337" s="6">
        <f>[1]!b_info_outstandingbalance($A4337,日期设置!B$2)</f>
        <v>3</v>
      </c>
      <c r="N4337" s="7">
        <f>[1]!b_info_latestissurercreditrating2(A4337,日期设置!$B$2,"102","1")</f>
        <v>0</v>
      </c>
      <c r="O4337" s="8">
        <v>6.7</v>
      </c>
      <c r="P4337" s="9">
        <f>[1]!b_info_repurchasedate(A4337)</f>
        <v>0</v>
      </c>
      <c r="Q4337" s="8" t="s">
        <v>16207</v>
      </c>
      <c r="R4337" s="2" t="str">
        <f>IF((--IF(P4337=0,Q4337,P4337))&gt;(--日期设置!$B$2),IF(P4337=0,Q4337,P4337),Q4337)</f>
        <v>2021-08-31</v>
      </c>
      <c r="S4337" s="2" t="s">
        <v>17993</v>
      </c>
      <c r="T4337" s="8">
        <f>[1]!b_anal_ptmyear($A4337,日期设置!$B$2)</f>
        <v>0.44383561643835617</v>
      </c>
      <c r="U4337" s="8">
        <f>[1]!b_anal_termifexercise($A4337,日期设置!B$2)</f>
        <v>0</v>
      </c>
      <c r="V4337" s="10">
        <f>[1]!b_dq_dirtyprice(A4337,日期设置!$B$2)</f>
        <v>104.5519</v>
      </c>
      <c r="W4337" s="11">
        <f>IF(U4337=0,ROUNDUP((Q4337-日期设置!$B$2)/365,0),ROUNDUP((R4337-日期设置!$B$2)/365,0))</f>
        <v>1</v>
      </c>
      <c r="X4337" s="18">
        <f>_xlfn.IFNA(VLOOKUP(A4337,过往入选债券!A:D,4,0),2)</f>
        <v>2</v>
      </c>
      <c r="Y4337">
        <f>_xlfn.IFNA(VLOOKUP(C4337,[2]Sheet1!$A:$A,1,0),3)</f>
        <v>3</v>
      </c>
    </row>
    <row r="4338" spans="1:25" hidden="1" x14ac:dyDescent="0.2">
      <c r="A4338" s="21" t="s">
        <v>15612</v>
      </c>
      <c r="B4338" s="21" t="s">
        <v>15613</v>
      </c>
      <c r="C4338" s="37" t="s">
        <v>1786</v>
      </c>
      <c r="D4338" s="26" t="str">
        <f>[1]!b_calc_yield(A4338,日期设置!$B$2,F4338,1,R4338,1,O4338,L4338,S4338,)</f>
        <v>Fetching...</v>
      </c>
      <c r="E4338" s="26">
        <f t="shared" si="134"/>
        <v>8.1015389427526063</v>
      </c>
      <c r="F4338" s="18">
        <f>[1]!b_dq_cleanprice($A4338,日期设置!B$2)</f>
        <v>99.371700000000004</v>
      </c>
      <c r="G4338" s="18" t="str">
        <f t="shared" si="135"/>
        <v>1.76 + 1.76</v>
      </c>
      <c r="H4338" s="27">
        <f>[1]!b_dq_pctchange($A4338,日期设置!$B$2,1)/100</f>
        <v>0</v>
      </c>
      <c r="I4338" s="26">
        <f>[1]!b_pq_pctchange(A4338,日期设置!$B$4,日期设置!$B$2,1)</f>
        <v>0</v>
      </c>
      <c r="J4338" s="26">
        <f>[1]!b_pq_pctchange(A4338,日期设置!$C$4,日期设置!$B$2,1)</f>
        <v>0.33886633257973547</v>
      </c>
      <c r="K4338" s="52">
        <f>[1]!b_dq_amount($A4338,日期设置!B$2,2,10000)</f>
        <v>0</v>
      </c>
      <c r="L4338" s="26">
        <f>[1]!b_info_latestpar(A4338,日期设置!$B$2)</f>
        <v>100</v>
      </c>
      <c r="M4338" s="6">
        <f>[1]!b_info_outstandingbalance($A4338,日期设置!B$2)</f>
        <v>70</v>
      </c>
      <c r="N4338" s="7" t="str">
        <f>[1]!b_info_latestissurercreditrating2(A4338,日期设置!$B$2,"102","1")</f>
        <v>AAA</v>
      </c>
      <c r="O4338" s="8">
        <v>4.26</v>
      </c>
      <c r="P4338" s="9">
        <f>[1]!b_info_repurchasedate(A4338)</f>
        <v>0</v>
      </c>
      <c r="Q4338" s="8" t="s">
        <v>16194</v>
      </c>
      <c r="R4338" s="2" t="str">
        <f>IF((--IF(P4338=0,Q4338,P4338))&gt;(--日期设置!$B$2),IF(P4338=0,Q4338,P4338),Q4338)</f>
        <v>2022-12-25</v>
      </c>
      <c r="S4338" s="2" t="s">
        <v>17981</v>
      </c>
      <c r="T4338" s="8">
        <f>[1]!b_anal_ptmyear($A4338,日期设置!$B$2)</f>
        <v>1.7616438356164383</v>
      </c>
      <c r="U4338" s="8">
        <f>[1]!b_anal_termifexercise($A4338,日期设置!B$2)</f>
        <v>1.7616438356164383</v>
      </c>
      <c r="V4338" s="10">
        <f>[1]!b_dq_dirtyprice(A4338,日期设置!$B$2)</f>
        <v>100.3871</v>
      </c>
      <c r="W4338" s="11">
        <f>IF(U4338=0,ROUNDUP((Q4338-日期设置!$B$2)/365,0),ROUNDUP((R4338-日期设置!$B$2)/365,0))</f>
        <v>2</v>
      </c>
      <c r="X4338" s="18">
        <f>_xlfn.IFNA(VLOOKUP(A4338,过往入选债券!A:D,4,0),2)</f>
        <v>2</v>
      </c>
      <c r="Y4338" s="45" t="str">
        <f>_xlfn.IFNA(VLOOKUP(C4338,[2]Sheet1!$A:$A,1,0),3)</f>
        <v>陕西煤业化工集团有限责任公司</v>
      </c>
    </row>
    <row r="4339" spans="1:25" hidden="1" x14ac:dyDescent="0.2">
      <c r="A4339" s="21" t="s">
        <v>10582</v>
      </c>
      <c r="B4339" s="21" t="s">
        <v>10583</v>
      </c>
      <c r="C4339" s="37" t="s">
        <v>8701</v>
      </c>
      <c r="D4339" s="26" t="str">
        <f>[1]!b_calc_yield(A4339,日期设置!$B$2,F4339,1,R4339,1,O4339,L4339,S4339,)</f>
        <v>Fetching...</v>
      </c>
      <c r="E4339" s="26">
        <f t="shared" si="134"/>
        <v>18.428162587307618</v>
      </c>
      <c r="F4339" s="18">
        <f>[1]!b_dq_cleanprice($A4339,日期设置!B$2)</f>
        <v>96.5154</v>
      </c>
      <c r="G4339" s="18" t="str">
        <f t="shared" si="135"/>
        <v>4.06 + 0</v>
      </c>
      <c r="H4339" s="27">
        <f>[1]!b_dq_pctchange($A4339,日期设置!$B$2,1)/100</f>
        <v>0</v>
      </c>
      <c r="I4339" s="26">
        <f>[1]!b_pq_pctchange(A4339,日期设置!$B$4,日期设置!$B$2,1)</f>
        <v>0</v>
      </c>
      <c r="J4339" s="26">
        <f>[1]!b_pq_pctchange(A4339,日期设置!$C$4,日期设置!$B$2,1)</f>
        <v>-6.5231977336549785E-2</v>
      </c>
      <c r="K4339" s="52">
        <f>[1]!b_dq_amount($A4339,日期设置!B$2,2,10000)</f>
        <v>0</v>
      </c>
      <c r="L4339" s="26">
        <f>[1]!b_info_latestpar(A4339,日期设置!$B$2)</f>
        <v>100</v>
      </c>
      <c r="M4339" s="6">
        <f>[1]!b_info_outstandingbalance($A4339,日期设置!B$2)</f>
        <v>10</v>
      </c>
      <c r="N4339" s="7" t="str">
        <f>[1]!b_info_latestissurercreditrating2(A4339,日期设置!$B$2,"102","1")</f>
        <v>AA+</v>
      </c>
      <c r="O4339" s="8">
        <v>3.67</v>
      </c>
      <c r="P4339" s="9">
        <f>[1]!b_info_repurchasedate(A4339)</f>
        <v>0</v>
      </c>
      <c r="Q4339" s="8" t="s">
        <v>16451</v>
      </c>
      <c r="R4339" s="2" t="str">
        <f>IF((--IF(P4339=0,Q4339,P4339))&gt;(--日期设置!$B$2),IF(P4339=0,Q4339,P4339),Q4339)</f>
        <v>2025-04-16</v>
      </c>
      <c r="S4339" s="2" t="s">
        <v>18217</v>
      </c>
      <c r="T4339" s="8">
        <f>[1]!b_anal_ptmyear($A4339,日期设置!$B$2)</f>
        <v>4.0684931506849313</v>
      </c>
      <c r="U4339" s="8">
        <f>[1]!b_anal_termifexercise($A4339,日期设置!B$2)</f>
        <v>0</v>
      </c>
      <c r="V4339" s="10">
        <f>[1]!b_dq_dirtyprice(A4339,日期设置!$B$2)</f>
        <v>99.933999999999997</v>
      </c>
      <c r="W4339" s="11">
        <f>IF(U4339=0,ROUNDUP((Q4339-日期设置!$B$2)/365,0),ROUNDUP((R4339-日期设置!$B$2)/365,0))</f>
        <v>5</v>
      </c>
      <c r="X4339" s="18">
        <f>_xlfn.IFNA(VLOOKUP(A4339,过往入选债券!A:D,4,0),2)</f>
        <v>2</v>
      </c>
      <c r="Y4339">
        <f>_xlfn.IFNA(VLOOKUP(C4339,[2]Sheet1!$A:$A,1,0),3)</f>
        <v>3</v>
      </c>
    </row>
    <row r="4340" spans="1:25" hidden="1" x14ac:dyDescent="0.2">
      <c r="A4340" s="21" t="s">
        <v>7364</v>
      </c>
      <c r="B4340" s="21" t="s">
        <v>7365</v>
      </c>
      <c r="C4340" s="37" t="s">
        <v>8</v>
      </c>
      <c r="D4340" s="26" t="str">
        <f>[1]!b_calc_yield(A4340,日期设置!$B$2,F4340,1,R4340,1,O4340,L4340,S4340,)</f>
        <v>Fetching...</v>
      </c>
      <c r="E4340" s="26">
        <f t="shared" si="134"/>
        <v>2.3962018119026762</v>
      </c>
      <c r="F4340" s="18">
        <f>[1]!b_dq_cleanprice($A4340,日期设置!B$2)</f>
        <v>100.127</v>
      </c>
      <c r="G4340" s="18" t="str">
        <f t="shared" si="135"/>
        <v>0.51 + 0</v>
      </c>
      <c r="H4340" s="27">
        <f>[1]!b_dq_pctchange($A4340,日期设置!$B$2,1)/100</f>
        <v>0</v>
      </c>
      <c r="I4340" s="26">
        <f>[1]!b_pq_pctchange(A4340,日期设置!$B$4,日期设置!$B$2,1)</f>
        <v>0</v>
      </c>
      <c r="J4340" s="26">
        <f>[1]!b_pq_pctchange(A4340,日期设置!$C$4,日期设置!$B$2,1)</f>
        <v>0</v>
      </c>
      <c r="K4340" s="52">
        <f>[1]!b_dq_amount($A4340,日期设置!B$2,2,10000)</f>
        <v>0</v>
      </c>
      <c r="L4340" s="26">
        <f>[1]!b_info_latestpar(A4340,日期设置!$B$2)</f>
        <v>100</v>
      </c>
      <c r="M4340" s="6">
        <f>[1]!b_info_outstandingbalance($A4340,日期设置!B$2)</f>
        <v>20</v>
      </c>
      <c r="N4340" s="7" t="str">
        <f>[1]!b_info_latestissurercreditrating2(A4340,日期设置!$B$2,"102","1")</f>
        <v>AAA</v>
      </c>
      <c r="O4340" s="8">
        <v>4.99</v>
      </c>
      <c r="P4340" s="9">
        <f>[1]!b_info_repurchasedate(A4340)</f>
        <v>0</v>
      </c>
      <c r="Q4340" s="8" t="s">
        <v>16911</v>
      </c>
      <c r="R4340" s="2" t="str">
        <f>IF((--IF(P4340=0,Q4340,P4340))&gt;(--日期设置!$B$2),IF(P4340=0,Q4340,P4340),Q4340)</f>
        <v>2021-09-27</v>
      </c>
      <c r="S4340" s="2" t="s">
        <v>18403</v>
      </c>
      <c r="T4340" s="8">
        <f>[1]!b_anal_ptmyear($A4340,日期设置!$B$2)</f>
        <v>0.51780821917808217</v>
      </c>
      <c r="U4340" s="8">
        <f>[1]!b_anal_termifexercise($A4340,日期设置!B$2)</f>
        <v>0</v>
      </c>
      <c r="V4340" s="10">
        <f>[1]!b_dq_dirtyprice(A4340,日期设置!$B$2)</f>
        <v>102.5331</v>
      </c>
      <c r="W4340" s="11">
        <f>IF(U4340=0,ROUNDUP((Q4340-日期设置!$B$2)/365,0),ROUNDUP((R4340-日期设置!$B$2)/365,0))</f>
        <v>1</v>
      </c>
      <c r="X4340" s="18">
        <f>_xlfn.IFNA(VLOOKUP(A4340,过往入选债券!A:D,4,0),2)</f>
        <v>2</v>
      </c>
      <c r="Y4340">
        <f>_xlfn.IFNA(VLOOKUP(C4340,[2]Sheet1!$A:$A,1,0),3)</f>
        <v>3</v>
      </c>
    </row>
    <row r="4341" spans="1:25" hidden="1" x14ac:dyDescent="0.2">
      <c r="A4341" s="21" t="s">
        <v>21871</v>
      </c>
      <c r="B4341" s="21" t="s">
        <v>22068</v>
      </c>
      <c r="C4341" s="37" t="s">
        <v>6712</v>
      </c>
      <c r="D4341" s="26" t="str">
        <f>[1]!b_calc_yield(A4341,日期设置!$B$2,F4341,1,R4341,1,O4341,L4341,S4341,)</f>
        <v>Fetching...</v>
      </c>
      <c r="E4341" s="26">
        <f t="shared" si="134"/>
        <v>12.685999248825542</v>
      </c>
      <c r="F4341" s="18">
        <f>[1]!b_dq_cleanprice($A4341,日期设置!B$2)</f>
        <v>100.6</v>
      </c>
      <c r="G4341" s="18" t="str">
        <f t="shared" si="135"/>
        <v>4.77 + 2.77</v>
      </c>
      <c r="H4341" s="27">
        <f>[1]!b_dq_pctchange($A4341,日期设置!$B$2,1)/100</f>
        <v>0</v>
      </c>
      <c r="I4341" s="26">
        <f>[1]!b_pq_pctchange(A4341,日期设置!$B$4,日期设置!$B$2,1)</f>
        <v>0</v>
      </c>
      <c r="J4341" s="26">
        <f>[1]!b_pq_pctchange(A4341,日期设置!$C$4,日期设置!$B$2,1)</f>
        <v>0.90372019779536039</v>
      </c>
      <c r="K4341" s="52">
        <f>[1]!b_dq_amount($A4341,日期设置!B$2,2,10000)</f>
        <v>0</v>
      </c>
      <c r="L4341" s="26">
        <f>[1]!b_info_latestpar(A4341,日期设置!$B$2)</f>
        <v>100</v>
      </c>
      <c r="M4341" s="6">
        <f>[1]!b_info_outstandingbalance($A4341,日期设置!B$2)</f>
        <v>5</v>
      </c>
      <c r="N4341" s="7" t="str">
        <f>[1]!b_info_latestissurercreditrating2(A4341,日期设置!$B$2,"102","1")</f>
        <v>AA</v>
      </c>
      <c r="O4341" s="48">
        <v>4.87</v>
      </c>
      <c r="P4341" s="9" t="str">
        <f>[1]!b_info_repurchasedate(A4341)</f>
        <v>2023-12-29</v>
      </c>
      <c r="Q4341" s="47" t="s">
        <v>16472</v>
      </c>
      <c r="R4341" s="2" t="str">
        <f>IF((--IF(P4341=0,Q4341,P4341))&gt;(--日期设置!$B$2),IF(P4341=0,Q4341,P4341),Q4341)</f>
        <v>2023-12-29</v>
      </c>
      <c r="S4341" s="47" t="s">
        <v>16701</v>
      </c>
      <c r="T4341" s="8">
        <f>[1]!b_anal_ptmyear($A4341,日期设置!$B$2)</f>
        <v>4.7726027397260271</v>
      </c>
      <c r="U4341" s="8">
        <f>[1]!b_anal_termifexercise($A4341,日期设置!B$2)</f>
        <v>2.7726027397260276</v>
      </c>
      <c r="V4341" s="10">
        <f>[1]!b_dq_dirtyprice(A4341,日期设置!$B$2)</f>
        <v>101.70740000000001</v>
      </c>
      <c r="W4341" s="11">
        <f>IF(U4341=0,ROUNDUP((Q4341-日期设置!$B$2)/365,0),ROUNDUP((R4341-日期设置!$B$2)/365,0))</f>
        <v>3</v>
      </c>
      <c r="X4341" s="18">
        <f>_xlfn.IFNA(VLOOKUP(A4341,过往入选债券!A:D,4,0),2)</f>
        <v>2</v>
      </c>
      <c r="Y4341" s="45">
        <f>_xlfn.IFNA(VLOOKUP(C4341,[2]Sheet1!$A:$A,1,0),3)</f>
        <v>3</v>
      </c>
    </row>
    <row r="4342" spans="1:25" hidden="1" x14ac:dyDescent="0.2">
      <c r="A4342" s="21" t="s">
        <v>7134</v>
      </c>
      <c r="B4342" s="21" t="s">
        <v>7135</v>
      </c>
      <c r="C4342" s="37" t="s">
        <v>270</v>
      </c>
      <c r="D4342" s="26" t="str">
        <f>[1]!b_calc_yield(A4342,日期设置!$B$2,F4342,1,R4342,1,O4342,L4342,S4342,)</f>
        <v>Fetching...</v>
      </c>
      <c r="E4342" s="26">
        <f t="shared" si="134"/>
        <v>3.371184888267309</v>
      </c>
      <c r="F4342" s="18">
        <f>[1]!b_dq_cleanprice($A4342,日期设置!B$2)</f>
        <v>100.1917</v>
      </c>
      <c r="G4342" s="18" t="str">
        <f t="shared" si="135"/>
        <v>0.72 + 0</v>
      </c>
      <c r="H4342" s="27">
        <f>[1]!b_dq_pctchange($A4342,日期设置!$B$2,1)/100</f>
        <v>0</v>
      </c>
      <c r="I4342" s="26">
        <f>[1]!b_pq_pctchange(A4342,日期设置!$B$4,日期设置!$B$2,1)</f>
        <v>0</v>
      </c>
      <c r="J4342" s="26">
        <f>[1]!b_pq_pctchange(A4342,日期设置!$C$4,日期设置!$B$2,1)</f>
        <v>0</v>
      </c>
      <c r="K4342" s="52">
        <f>[1]!b_dq_amount($A4342,日期设置!B$2,2,10000)</f>
        <v>0</v>
      </c>
      <c r="L4342" s="26">
        <f>[1]!b_info_latestpar(A4342,日期设置!$B$2)</f>
        <v>100</v>
      </c>
      <c r="M4342" s="6">
        <f>[1]!b_info_outstandingbalance($A4342,日期设置!B$2)</f>
        <v>20</v>
      </c>
      <c r="N4342" s="7" t="str">
        <f>[1]!b_info_latestissurercreditrating2(A4342,日期设置!$B$2,"102","1")</f>
        <v>AAA</v>
      </c>
      <c r="O4342" s="8">
        <v>4.96</v>
      </c>
      <c r="P4342" s="9">
        <f>[1]!b_info_repurchasedate(A4342)</f>
        <v>0</v>
      </c>
      <c r="Q4342" s="8" t="s">
        <v>17191</v>
      </c>
      <c r="R4342" s="2" t="str">
        <f>IF((--IF(P4342=0,Q4342,P4342))&gt;(--日期设置!$B$2),IF(P4342=0,Q4342,P4342),Q4342)</f>
        <v>2021-12-13</v>
      </c>
      <c r="S4342" s="2" t="s">
        <v>18399</v>
      </c>
      <c r="T4342" s="8">
        <f>[1]!b_anal_ptmyear($A4342,日期设置!$B$2)</f>
        <v>0.72876712328767124</v>
      </c>
      <c r="U4342" s="8">
        <f>[1]!b_anal_termifexercise($A4342,日期设置!B$2)</f>
        <v>0</v>
      </c>
      <c r="V4342" s="10">
        <f>[1]!b_dq_dirtyprice(A4342,日期设置!$B$2)</f>
        <v>101.53700000000001</v>
      </c>
      <c r="W4342" s="11">
        <f>IF(U4342=0,ROUNDUP((Q4342-日期设置!$B$2)/365,0),ROUNDUP((R4342-日期设置!$B$2)/365,0))</f>
        <v>1</v>
      </c>
      <c r="X4342" s="18">
        <f>_xlfn.IFNA(VLOOKUP(A4342,过往入选债券!A:D,4,0),2)</f>
        <v>2</v>
      </c>
      <c r="Y4342">
        <f>_xlfn.IFNA(VLOOKUP(C4342,[2]Sheet1!$A:$A,1,0),3)</f>
        <v>3</v>
      </c>
    </row>
    <row r="4343" spans="1:25" hidden="1" x14ac:dyDescent="0.2">
      <c r="A4343" s="21" t="s">
        <v>20130</v>
      </c>
      <c r="B4343" s="21" t="s">
        <v>20131</v>
      </c>
      <c r="C4343" s="37" t="s">
        <v>457</v>
      </c>
      <c r="D4343" s="26" t="str">
        <f>[1]!b_calc_yield(A4343,日期设置!$B$2,F4343,1,R4343,1,O4343,L4343,S4343,)</f>
        <v>Fetching...</v>
      </c>
      <c r="E4343" s="26">
        <f t="shared" si="134"/>
        <v>11.369435222492585</v>
      </c>
      <c r="F4343" s="18">
        <f>[1]!b_dq_cleanprice($A4343,日期设置!B$2)</f>
        <v>99.34</v>
      </c>
      <c r="G4343" s="18" t="str">
        <f t="shared" si="135"/>
        <v>2.50 + 0</v>
      </c>
      <c r="H4343" s="27">
        <f>[1]!b_dq_pctchange($A4343,日期设置!$B$2,1)/100</f>
        <v>0</v>
      </c>
      <c r="I4343" s="26">
        <f>[1]!b_pq_pctchange(A4343,日期设置!$B$4,日期设置!$B$2,1)</f>
        <v>0</v>
      </c>
      <c r="J4343" s="26">
        <f>[1]!b_pq_pctchange(A4343,日期设置!$C$4,日期设置!$B$2,1)</f>
        <v>-0.96552136658407983</v>
      </c>
      <c r="K4343" s="52">
        <f>[1]!b_dq_amount($A4343,日期设置!B$2,2,10000)</f>
        <v>0</v>
      </c>
      <c r="L4343" s="26">
        <f>[1]!b_info_latestpar(A4343,日期设置!$B$2)</f>
        <v>100</v>
      </c>
      <c r="M4343" s="6">
        <f>[1]!b_info_outstandingbalance($A4343,日期设置!B$2)</f>
        <v>6.8</v>
      </c>
      <c r="N4343" s="7">
        <f>[1]!b_info_latestissurercreditrating2(A4343,日期设置!$B$2,"102","1")</f>
        <v>0</v>
      </c>
      <c r="O4343" s="8">
        <v>4.3499999999999996</v>
      </c>
      <c r="P4343" s="9">
        <f>[1]!b_info_repurchasedate(A4343)</f>
        <v>0</v>
      </c>
      <c r="Q4343" s="8" t="s">
        <v>16513</v>
      </c>
      <c r="R4343" s="2" t="str">
        <f>IF((--IF(P4343=0,Q4343,P4343))&gt;(--日期设置!$B$2),IF(P4343=0,Q4343,P4343),Q4343)</f>
        <v>2023-09-21</v>
      </c>
      <c r="S4343" s="47" t="s">
        <v>17255</v>
      </c>
      <c r="T4343" s="8">
        <f>[1]!b_anal_ptmyear($A4343,日期设置!$B$2)</f>
        <v>2.5013698630136987</v>
      </c>
      <c r="U4343" s="8">
        <f>[1]!b_anal_termifexercise($A4343,日期设置!B$2)</f>
        <v>0</v>
      </c>
      <c r="V4343" s="10">
        <f>[1]!b_dq_dirtyprice(A4343,日期设置!$B$2)</f>
        <v>101.509</v>
      </c>
      <c r="W4343" s="11">
        <f>IF(U4343=0,ROUNDUP((Q4343-日期设置!$B$2)/365,0),ROUNDUP((R4343-日期设置!$B$2)/365,0))</f>
        <v>3</v>
      </c>
      <c r="X4343" s="18">
        <f>_xlfn.IFNA(VLOOKUP(A4343,过往入选债券!A:D,4,0),2)</f>
        <v>2</v>
      </c>
      <c r="Y4343" s="45">
        <f>_xlfn.IFNA(VLOOKUP(C4343,[2]Sheet1!$A:$A,1,0),3)</f>
        <v>3</v>
      </c>
    </row>
    <row r="4344" spans="1:25" hidden="1" x14ac:dyDescent="0.2">
      <c r="A4344" s="21" t="s">
        <v>2456</v>
      </c>
      <c r="B4344" s="21" t="s">
        <v>2457</v>
      </c>
      <c r="C4344" s="37" t="s">
        <v>463</v>
      </c>
      <c r="D4344" s="26" t="str">
        <f>[1]!b_calc_yield(A4344,日期设置!$B$2,F4344,1,R4344,1,O4344,L4344,S4344,)</f>
        <v>Fetching...</v>
      </c>
      <c r="E4344" s="26">
        <f t="shared" si="134"/>
        <v>3.7250657121865149</v>
      </c>
      <c r="F4344" s="18">
        <f>[1]!b_dq_cleanprice($A4344,日期设置!B$2)</f>
        <v>100.7183</v>
      </c>
      <c r="G4344" s="18" t="str">
        <f t="shared" si="135"/>
        <v>2.80 + 0.80</v>
      </c>
      <c r="H4344" s="27">
        <f>[1]!b_dq_pctchange($A4344,日期设置!$B$2,1)/100</f>
        <v>0</v>
      </c>
      <c r="I4344" s="26">
        <f>[1]!b_pq_pctchange(A4344,日期设置!$B$4,日期设置!$B$2,1)</f>
        <v>0</v>
      </c>
      <c r="J4344" s="26">
        <f>[1]!b_pq_pctchange(A4344,日期设置!$C$4,日期设置!$B$2,1)</f>
        <v>0</v>
      </c>
      <c r="K4344" s="52">
        <f>[1]!b_dq_amount($A4344,日期设置!B$2,2,10000)</f>
        <v>0</v>
      </c>
      <c r="L4344" s="26">
        <f>[1]!b_info_latestpar(A4344,日期设置!$B$2)</f>
        <v>100</v>
      </c>
      <c r="M4344" s="6">
        <f>[1]!b_info_outstandingbalance($A4344,日期设置!B$2)</f>
        <v>8</v>
      </c>
      <c r="N4344" s="7">
        <f>[1]!b_info_latestissurercreditrating2(A4344,日期设置!$B$2,"102","1")</f>
        <v>0</v>
      </c>
      <c r="O4344" s="8">
        <v>5.6</v>
      </c>
      <c r="P4344" s="9" t="str">
        <f>[1]!b_info_repurchasedate(A4344)</f>
        <v>2022-01-10</v>
      </c>
      <c r="Q4344" s="8" t="s">
        <v>16365</v>
      </c>
      <c r="R4344" s="2" t="str">
        <f>IF((--IF(P4344=0,Q4344,P4344))&gt;(--日期设置!$B$2),IF(P4344=0,Q4344,P4344),Q4344)</f>
        <v>2022-01-10</v>
      </c>
      <c r="S4344" s="2" t="s">
        <v>18146</v>
      </c>
      <c r="T4344" s="8">
        <f>[1]!b_anal_ptmyear($A4344,日期设置!$B$2)</f>
        <v>2.8054794520547945</v>
      </c>
      <c r="U4344" s="8">
        <f>[1]!b_anal_termifexercise($A4344,日期设置!B$2)</f>
        <v>0.80547945205479454</v>
      </c>
      <c r="V4344" s="10">
        <f>[1]!b_dq_dirtyprice(A4344,日期设置!$B$2)</f>
        <v>101.80759999999999</v>
      </c>
      <c r="W4344" s="11">
        <f>IF(U4344=0,ROUNDUP((Q4344-日期设置!$B$2)/365,0),ROUNDUP((R4344-日期设置!$B$2)/365,0))</f>
        <v>1</v>
      </c>
      <c r="X4344" s="18">
        <f>_xlfn.IFNA(VLOOKUP(A4344,过往入选债券!A:D,4,0),2)</f>
        <v>2</v>
      </c>
      <c r="Y4344">
        <f>_xlfn.IFNA(VLOOKUP(C4344,[2]Sheet1!$A:$A,1,0),3)</f>
        <v>3</v>
      </c>
    </row>
    <row r="4345" spans="1:25" hidden="1" x14ac:dyDescent="0.2">
      <c r="A4345" s="21" t="s">
        <v>5977</v>
      </c>
      <c r="B4345" s="21" t="s">
        <v>5978</v>
      </c>
      <c r="C4345" s="37" t="s">
        <v>751</v>
      </c>
      <c r="D4345" s="26" t="str">
        <f>[1]!b_calc_yield(A4345,日期设置!$B$2,F4345,1,R4345,1,O4345,L4345,S4345,)</f>
        <v>Fetching...</v>
      </c>
      <c r="E4345" s="26">
        <f t="shared" si="134"/>
        <v>6.7252892574545697</v>
      </c>
      <c r="F4345" s="18">
        <f>[1]!b_dq_cleanprice($A4345,日期设置!B$2)</f>
        <v>102.15049999999999</v>
      </c>
      <c r="G4345" s="18" t="str">
        <f t="shared" si="135"/>
        <v>1.49 + 0</v>
      </c>
      <c r="H4345" s="27">
        <f>[1]!b_dq_pctchange($A4345,日期设置!$B$2,1)/100</f>
        <v>0</v>
      </c>
      <c r="I4345" s="26">
        <f>[1]!b_pq_pctchange(A4345,日期设置!$B$4,日期设置!$B$2,1)</f>
        <v>0</v>
      </c>
      <c r="J4345" s="26">
        <f>[1]!b_pq_pctchange(A4345,日期设置!$C$4,日期设置!$B$2,1)</f>
        <v>0.33829014174984912</v>
      </c>
      <c r="K4345" s="52">
        <f>[1]!b_dq_amount($A4345,日期设置!B$2,2,10000)</f>
        <v>0</v>
      </c>
      <c r="L4345" s="26">
        <f>[1]!b_info_latestpar(A4345,日期设置!$B$2)</f>
        <v>100</v>
      </c>
      <c r="M4345" s="6">
        <f>[1]!b_info_outstandingbalance($A4345,日期设置!B$2)</f>
        <v>6</v>
      </c>
      <c r="N4345" s="7" t="str">
        <f>[1]!b_info_latestissurercreditrating2(A4345,日期设置!$B$2,"102","1")</f>
        <v>AA+</v>
      </c>
      <c r="O4345" s="8">
        <v>6.17</v>
      </c>
      <c r="P4345" s="9" t="str">
        <f>[1]!b_info_repurchasedate(A4345)</f>
        <v>2020-09-21</v>
      </c>
      <c r="Q4345" s="8" t="s">
        <v>16402</v>
      </c>
      <c r="R4345" s="2" t="str">
        <f>IF((--IF(P4345=0,Q4345,P4345))&gt;(--日期设置!$B$2),IF(P4345=0,Q4345,P4345),Q4345)</f>
        <v>2022-09-19</v>
      </c>
      <c r="S4345" s="2" t="s">
        <v>18174</v>
      </c>
      <c r="T4345" s="8">
        <f>[1]!b_anal_ptmyear($A4345,日期设置!$B$2)</f>
        <v>1.4958904109589042</v>
      </c>
      <c r="U4345" s="8">
        <f>[1]!b_anal_termifexercise($A4345,日期设置!B$2)</f>
        <v>0</v>
      </c>
      <c r="V4345" s="10">
        <f>[1]!b_dq_dirtyprice(A4345,日期设置!$B$2)</f>
        <v>105.26090000000001</v>
      </c>
      <c r="W4345" s="11">
        <f>IF(U4345=0,ROUNDUP((Q4345-日期设置!$B$2)/365,0),ROUNDUP((R4345-日期设置!$B$2)/365,0))</f>
        <v>2</v>
      </c>
      <c r="X4345" s="18">
        <f>_xlfn.IFNA(VLOOKUP(A4345,过往入选债券!A:D,4,0),2)</f>
        <v>2</v>
      </c>
      <c r="Y4345">
        <f>_xlfn.IFNA(VLOOKUP(C4345,[2]Sheet1!$A:$A,1,0),3)</f>
        <v>3</v>
      </c>
    </row>
    <row r="4346" spans="1:25" hidden="1" x14ac:dyDescent="0.2">
      <c r="A4346" s="21" t="s">
        <v>10946</v>
      </c>
      <c r="B4346" s="21" t="s">
        <v>10947</v>
      </c>
      <c r="C4346" s="37" t="s">
        <v>5018</v>
      </c>
      <c r="D4346" s="26" t="str">
        <f>[1]!b_calc_yield(A4346,日期设置!$B$2,F4346,1,R4346,1,O4346,L4346,S4346,)</f>
        <v>Fetching...</v>
      </c>
      <c r="E4346" s="26">
        <f t="shared" si="134"/>
        <v>18.57343606144304</v>
      </c>
      <c r="F4346" s="18">
        <f>[1]!b_dq_cleanprice($A4346,日期设置!B$2)</f>
        <v>99.425299999999993</v>
      </c>
      <c r="G4346" s="18" t="str">
        <f t="shared" si="135"/>
        <v>4.15 + 0</v>
      </c>
      <c r="H4346" s="27">
        <f>[1]!b_dq_pctchange($A4346,日期设置!$B$2,1)/100</f>
        <v>0</v>
      </c>
      <c r="I4346" s="26">
        <f>[1]!b_pq_pctchange(A4346,日期设置!$B$4,日期设置!$B$2,1)</f>
        <v>0</v>
      </c>
      <c r="J4346" s="26">
        <f>[1]!b_pq_pctchange(A4346,日期设置!$C$4,日期设置!$B$2,1)</f>
        <v>-0.35128758676954824</v>
      </c>
      <c r="K4346" s="52">
        <f>[1]!b_dq_amount($A4346,日期设置!B$2,2,10000)</f>
        <v>0</v>
      </c>
      <c r="L4346" s="26">
        <f>[1]!b_info_latestpar(A4346,日期设置!$B$2)</f>
        <v>100</v>
      </c>
      <c r="M4346" s="6">
        <f>[1]!b_info_outstandingbalance($A4346,日期设置!B$2)</f>
        <v>6</v>
      </c>
      <c r="N4346" s="7" t="str">
        <f>[1]!b_info_latestissurercreditrating2(A4346,日期设置!$B$2,"102","1")</f>
        <v>AA</v>
      </c>
      <c r="O4346" s="8">
        <v>4.47</v>
      </c>
      <c r="P4346" s="9">
        <f>[1]!b_info_repurchasedate(A4346)</f>
        <v>0</v>
      </c>
      <c r="Q4346" s="8" t="s">
        <v>17141</v>
      </c>
      <c r="R4346" s="2" t="str">
        <f>IF((--IF(P4346=0,Q4346,P4346))&gt;(--日期设置!$B$2),IF(P4346=0,Q4346,P4346),Q4346)</f>
        <v>2025-05-19</v>
      </c>
      <c r="S4346" s="2" t="s">
        <v>17964</v>
      </c>
      <c r="T4346" s="8">
        <f>[1]!b_anal_ptmyear($A4346,日期设置!$B$2)</f>
        <v>4.1589041095890416</v>
      </c>
      <c r="U4346" s="8">
        <f>[1]!b_anal_termifexercise($A4346,日期设置!B$2)</f>
        <v>0</v>
      </c>
      <c r="V4346" s="10">
        <f>[1]!b_dq_dirtyprice(A4346,日期设置!$B$2)</f>
        <v>103.185</v>
      </c>
      <c r="W4346" s="11">
        <f>IF(U4346=0,ROUNDUP((Q4346-日期设置!$B$2)/365,0),ROUNDUP((R4346-日期设置!$B$2)/365,0))</f>
        <v>5</v>
      </c>
      <c r="X4346" s="18">
        <f>_xlfn.IFNA(VLOOKUP(A4346,过往入选债券!A:D,4,0),2)</f>
        <v>2</v>
      </c>
      <c r="Y4346">
        <f>_xlfn.IFNA(VLOOKUP(C4346,[2]Sheet1!$A:$A,1,0),3)</f>
        <v>3</v>
      </c>
    </row>
    <row r="4347" spans="1:25" hidden="1" x14ac:dyDescent="0.2">
      <c r="A4347" s="28" t="s">
        <v>20984</v>
      </c>
      <c r="B4347" s="28" t="s">
        <v>20985</v>
      </c>
      <c r="C4347" s="39" t="s">
        <v>21258</v>
      </c>
      <c r="D4347" s="26" t="str">
        <f>[1]!b_calc_yield(A4347,日期设置!$B$2,F4347,1,R4347,1,O4347,L4347,S4347,)</f>
        <v>Fetching...</v>
      </c>
      <c r="E4347" s="26">
        <f t="shared" si="134"/>
        <v>11.755303028802434</v>
      </c>
      <c r="F4347" s="18">
        <f>[1]!b_dq_cleanprice($A4347,日期设置!B$2)</f>
        <v>99.1648</v>
      </c>
      <c r="G4347" s="18" t="str">
        <f t="shared" si="135"/>
        <v>4.57 + 2.57</v>
      </c>
      <c r="H4347" s="27">
        <f>[1]!b_dq_pctchange($A4347,日期设置!$B$2,1)/100</f>
        <v>0</v>
      </c>
      <c r="I4347" s="26">
        <f>[1]!b_pq_pctchange(A4347,日期设置!$B$4,日期设置!$B$2,1)</f>
        <v>8.0637917583804369E-2</v>
      </c>
      <c r="J4347" s="26">
        <f>[1]!b_pq_pctchange(A4347,日期设置!$C$4,日期设置!$B$2,1)</f>
        <v>-0.83520000000000039</v>
      </c>
      <c r="K4347" s="52">
        <f>[1]!b_dq_amount($A4347,日期设置!B$2,2,10000)</f>
        <v>0</v>
      </c>
      <c r="L4347" s="26">
        <f>[1]!b_info_latestpar(A4347,日期设置!$B$2)</f>
        <v>100</v>
      </c>
      <c r="M4347" s="6">
        <f>[1]!b_info_outstandingbalance($A4347,日期设置!B$2)</f>
        <v>10</v>
      </c>
      <c r="N4347" s="7" t="str">
        <f>[1]!b_info_latestissurercreditrating2(A4347,日期设置!$B$2,"102","1")</f>
        <v>AA+</v>
      </c>
      <c r="O4347" s="8">
        <v>4.28</v>
      </c>
      <c r="P4347" s="9" t="str">
        <f>[1]!b_info_repurchasedate(A4347)</f>
        <v>2023-10-19</v>
      </c>
      <c r="Q4347" s="8" t="s">
        <v>16276</v>
      </c>
      <c r="R4347" s="2" t="str">
        <f>IF((--IF(P4347=0,Q4347,P4347))&gt;(--日期设置!$B$2),IF(P4347=0,Q4347,P4347),Q4347)</f>
        <v>2023-10-19</v>
      </c>
      <c r="S4347" s="31" t="s">
        <v>16413</v>
      </c>
      <c r="T4347" s="8">
        <f>[1]!b_anal_ptmyear($A4347,日期设置!$B$2)</f>
        <v>4.5780821917808217</v>
      </c>
      <c r="U4347" s="8">
        <f>[1]!b_anal_termifexercise($A4347,日期设置!B$2)</f>
        <v>2.5780821917808221</v>
      </c>
      <c r="V4347" s="10">
        <f>[1]!b_dq_dirtyprice(A4347,日期设置!$B$2)</f>
        <v>100.9706</v>
      </c>
      <c r="W4347" s="11">
        <f>IF(U4347=0,ROUNDUP((Q4347-日期设置!$B$2)/365,0),ROUNDUP((R4347-日期设置!$B$2)/365,0))</f>
        <v>3</v>
      </c>
      <c r="X4347" s="18">
        <f>_xlfn.IFNA(VLOOKUP(A4347,过往入选债券!A:D,4,0),2)</f>
        <v>2</v>
      </c>
      <c r="Y4347">
        <f>_xlfn.IFNA(VLOOKUP(C4347,[2]Sheet1!$A:$A,1,0),3)</f>
        <v>3</v>
      </c>
    </row>
    <row r="4348" spans="1:25" hidden="1" x14ac:dyDescent="0.2">
      <c r="A4348" s="28" t="s">
        <v>21813</v>
      </c>
      <c r="B4348" s="28" t="s">
        <v>21995</v>
      </c>
      <c r="C4348" s="39" t="s">
        <v>21996</v>
      </c>
      <c r="D4348" s="26" t="str">
        <f>[1]!b_calc_yield(A4348,日期设置!$B$2,F4348,1,R4348,1,O4348,L4348,S4348,)</f>
        <v>Fetching...</v>
      </c>
      <c r="E4348" s="26">
        <f t="shared" si="134"/>
        <v>12.434681393793801</v>
      </c>
      <c r="F4348" s="18">
        <f>[1]!b_dq_cleanprice($A4348,日期设置!B$2)</f>
        <v>99.677599999999998</v>
      </c>
      <c r="G4348" s="18" t="str">
        <f t="shared" si="135"/>
        <v>2.71 + 0</v>
      </c>
      <c r="H4348" s="27">
        <f>[1]!b_dq_pctchange($A4348,日期设置!$B$2,1)/100</f>
        <v>0</v>
      </c>
      <c r="I4348" s="26">
        <f>[1]!b_pq_pctchange(A4348,日期设置!$B$4,日期设置!$B$2,1)</f>
        <v>0</v>
      </c>
      <c r="J4348" s="26">
        <f>[1]!b_pq_pctchange(A4348,日期设置!$C$4,日期设置!$B$2,1)</f>
        <v>-0.3224000000000018</v>
      </c>
      <c r="K4348" s="52">
        <f>[1]!b_dq_amount($A4348,日期设置!B$2,2,10000)</f>
        <v>0</v>
      </c>
      <c r="L4348" s="26">
        <f>[1]!b_info_latestpar(A4348,日期设置!$B$2)</f>
        <v>100</v>
      </c>
      <c r="M4348" s="6">
        <f>[1]!b_info_outstandingbalance($A4348,日期设置!B$2)</f>
        <v>3</v>
      </c>
      <c r="N4348" s="7" t="str">
        <f>[1]!b_info_latestissurercreditrating2(A4348,日期设置!$B$2,"102","1")</f>
        <v>AA-</v>
      </c>
      <c r="O4348" s="43">
        <v>4.5</v>
      </c>
      <c r="P4348" s="9">
        <f>[1]!b_info_repurchasedate(A4348)</f>
        <v>0</v>
      </c>
      <c r="Q4348" s="31" t="s">
        <v>22193</v>
      </c>
      <c r="R4348" s="2" t="str">
        <f>IF((--IF(P4348=0,Q4348,P4348))&gt;(--日期设置!$B$2),IF(P4348=0,Q4348,P4348),Q4348)</f>
        <v>2023-12-09</v>
      </c>
      <c r="S4348" s="31" t="s">
        <v>16478</v>
      </c>
      <c r="T4348" s="8">
        <f>[1]!b_anal_ptmyear($A4348,日期设置!$B$2)</f>
        <v>2.7178082191780821</v>
      </c>
      <c r="U4348" s="8">
        <f>[1]!b_anal_termifexercise($A4348,日期设置!B$2)</f>
        <v>0</v>
      </c>
      <c r="V4348" s="10">
        <f>[1]!b_dq_dirtyprice(A4348,日期设置!$B$2)</f>
        <v>100.94750000000001</v>
      </c>
      <c r="W4348" s="11">
        <f>IF(U4348=0,ROUNDUP((Q4348-日期设置!$B$2)/365,0),ROUNDUP((R4348-日期设置!$B$2)/365,0))</f>
        <v>3</v>
      </c>
      <c r="X4348" s="18">
        <f>_xlfn.IFNA(VLOOKUP(A4348,过往入选债券!A:D,4,0),2)</f>
        <v>2</v>
      </c>
      <c r="Y4348">
        <f>_xlfn.IFNA(VLOOKUP(C4348,[2]Sheet1!$A:$A,1,0),3)</f>
        <v>3</v>
      </c>
    </row>
    <row r="4349" spans="1:25" hidden="1" x14ac:dyDescent="0.2">
      <c r="A4349" s="28" t="s">
        <v>19471</v>
      </c>
      <c r="B4349" s="28" t="s">
        <v>19472</v>
      </c>
      <c r="C4349" s="38" t="s">
        <v>19473</v>
      </c>
      <c r="D4349" s="26" t="str">
        <f>[1]!b_calc_yield(A4349,日期设置!$B$2,F4349,1,R4349,1,O4349,L4349,S4349,)</f>
        <v>Fetching...</v>
      </c>
      <c r="E4349" s="26">
        <f t="shared" si="134"/>
        <v>10.796731368574664</v>
      </c>
      <c r="F4349" s="18">
        <f>[1]!b_dq_cleanprice($A4349,日期设置!B$2)</f>
        <v>99.091899999999995</v>
      </c>
      <c r="G4349" s="18" t="str">
        <f t="shared" si="135"/>
        <v>2.38 + 2.38</v>
      </c>
      <c r="H4349" s="27">
        <f>[1]!b_dq_pctchange($A4349,日期设置!$B$2,1)/100</f>
        <v>0</v>
      </c>
      <c r="I4349" s="26">
        <f>[1]!b_pq_pctchange(A4349,日期设置!$B$4,日期设置!$B$2,1)</f>
        <v>0</v>
      </c>
      <c r="J4349" s="26">
        <f>[1]!b_pq_pctchange(A4349,日期设置!$C$4,日期设置!$B$2,1)</f>
        <v>0</v>
      </c>
      <c r="K4349" s="52">
        <f>[1]!b_dq_amount($A4349,日期设置!B$2,2,10000)</f>
        <v>0</v>
      </c>
      <c r="L4349" s="26">
        <f>[1]!b_info_latestpar(A4349,日期设置!$B$2)</f>
        <v>100</v>
      </c>
      <c r="M4349" s="6">
        <f>[1]!b_info_outstandingbalance($A4349,日期设置!B$2)</f>
        <v>25</v>
      </c>
      <c r="N4349" s="7" t="str">
        <f>[1]!b_info_latestissurercreditrating2(A4349,日期设置!$B$2,"102","1")</f>
        <v>AAA</v>
      </c>
      <c r="O4349" s="8">
        <v>4.22</v>
      </c>
      <c r="P4349" s="9">
        <f>[1]!b_info_repurchasedate(A4349)</f>
        <v>0</v>
      </c>
      <c r="Q4349" s="8" t="s">
        <v>16442</v>
      </c>
      <c r="R4349" s="2" t="str">
        <f>IF((--IF(P4349=0,Q4349,P4349))&gt;(--日期设置!$B$2),IF(P4349=0,Q4349,P4349),Q4349)</f>
        <v>2023-08-10</v>
      </c>
      <c r="S4349" s="31" t="s">
        <v>19113</v>
      </c>
      <c r="T4349" s="8">
        <f>[1]!b_anal_ptmyear($A4349,日期设置!$B$2)</f>
        <v>2.3863013698630136</v>
      </c>
      <c r="U4349" s="8">
        <f>[1]!b_anal_termifexercise($A4349,日期设置!B$2)</f>
        <v>2.3863013698630136</v>
      </c>
      <c r="V4349" s="10">
        <f>[1]!b_dq_dirtyprice(A4349,日期设置!$B$2)</f>
        <v>101.68170000000001</v>
      </c>
      <c r="W4349" s="11">
        <f>IF(U4349=0,ROUNDUP((Q4349-日期设置!$B$2)/365,0),ROUNDUP((R4349-日期设置!$B$2)/365,0))</f>
        <v>3</v>
      </c>
      <c r="X4349" s="18">
        <f>_xlfn.IFNA(VLOOKUP(A4349,过往入选债券!A:D,4,0),2)</f>
        <v>2</v>
      </c>
      <c r="Y4349">
        <f>_xlfn.IFNA(VLOOKUP(C4349,[2]Sheet1!$A:$A,1,0),3)</f>
        <v>3</v>
      </c>
    </row>
    <row r="4350" spans="1:25" hidden="1" x14ac:dyDescent="0.2">
      <c r="A4350" s="21" t="s">
        <v>6729</v>
      </c>
      <c r="B4350" s="21" t="s">
        <v>6730</v>
      </c>
      <c r="C4350" s="37" t="s">
        <v>1074</v>
      </c>
      <c r="D4350" s="26" t="str">
        <f>[1]!b_calc_yield(A4350,日期设置!$B$2,F4350,1,R4350,1,O4350,L4350,S4350,)</f>
        <v>Fetching...</v>
      </c>
      <c r="E4350" s="26">
        <f t="shared" si="134"/>
        <v>1.784784358282443</v>
      </c>
      <c r="F4350" s="18">
        <f>[1]!b_dq_cleanprice($A4350,日期设置!B$2)</f>
        <v>101.0123</v>
      </c>
      <c r="G4350" s="18" t="str">
        <f t="shared" si="135"/>
        <v>0.38 + 0</v>
      </c>
      <c r="H4350" s="27">
        <f>[1]!b_dq_pctchange($A4350,日期设置!$B$2,1)/100</f>
        <v>0</v>
      </c>
      <c r="I4350" s="26">
        <f>[1]!b_pq_pctchange(A4350,日期设置!$B$4,日期设置!$B$2,1)</f>
        <v>-0.29129165292960341</v>
      </c>
      <c r="J4350" s="26">
        <f>[1]!b_pq_pctchange(A4350,日期设置!$C$4,日期设置!$B$2,1)</f>
        <v>-0.29129165292960341</v>
      </c>
      <c r="K4350" s="52">
        <f>[1]!b_dq_amount($A4350,日期设置!B$2,2,10000)</f>
        <v>0</v>
      </c>
      <c r="L4350" s="26">
        <f>[1]!b_info_latestpar(A4350,日期设置!$B$2)</f>
        <v>100</v>
      </c>
      <c r="M4350" s="6">
        <f>[1]!b_info_outstandingbalance($A4350,日期设置!B$2)</f>
        <v>3</v>
      </c>
      <c r="N4350" s="7" t="str">
        <f>[1]!b_info_latestissurercreditrating2(A4350,日期设置!$B$2,"102","1")</f>
        <v>AA</v>
      </c>
      <c r="O4350" s="8">
        <v>7.5</v>
      </c>
      <c r="P4350" s="9">
        <f>[1]!b_info_repurchasedate(A4350)</f>
        <v>0</v>
      </c>
      <c r="Q4350" s="8" t="s">
        <v>16020</v>
      </c>
      <c r="R4350" s="2" t="str">
        <f>IF((--IF(P4350=0,Q4350,P4350))&gt;(--日期设置!$B$2),IF(P4350=0,Q4350,P4350),Q4350)</f>
        <v>2021-08-10</v>
      </c>
      <c r="S4350" s="2" t="s">
        <v>18103</v>
      </c>
      <c r="T4350" s="8">
        <f>[1]!b_anal_ptmyear($A4350,日期设置!$B$2)</f>
        <v>0.38630136986301372</v>
      </c>
      <c r="U4350" s="8">
        <f>[1]!b_anal_termifexercise($A4350,日期设置!B$2)</f>
        <v>0</v>
      </c>
      <c r="V4350" s="10">
        <f>[1]!b_dq_dirtyprice(A4350,日期设置!$B$2)</f>
        <v>105.61499999999999</v>
      </c>
      <c r="W4350" s="11">
        <f>IF(U4350=0,ROUNDUP((Q4350-日期设置!$B$2)/365,0),ROUNDUP((R4350-日期设置!$B$2)/365,0))</f>
        <v>1</v>
      </c>
      <c r="X4350" s="18">
        <f>_xlfn.IFNA(VLOOKUP(A4350,过往入选债券!A:D,4,0),2)</f>
        <v>2</v>
      </c>
      <c r="Y4350">
        <f>_xlfn.IFNA(VLOOKUP(C4350,[2]Sheet1!$A:$A,1,0),3)</f>
        <v>3</v>
      </c>
    </row>
    <row r="4351" spans="1:25" hidden="1" x14ac:dyDescent="0.2">
      <c r="A4351" s="21" t="s">
        <v>14781</v>
      </c>
      <c r="B4351" s="21" t="s">
        <v>14782</v>
      </c>
      <c r="C4351" s="37" t="s">
        <v>160</v>
      </c>
      <c r="D4351" s="26" t="str">
        <f>[1]!b_calc_yield(A4351,日期设置!$B$2,F4351,1,R4351,1,O4351,L4351,S4351,)</f>
        <v>Fetching...</v>
      </c>
      <c r="E4351" s="26">
        <f t="shared" si="134"/>
        <v>20.83641799612068</v>
      </c>
      <c r="F4351" s="18">
        <f>[1]!b_dq_cleanprice($A4351,日期设置!B$2)</f>
        <v>103.29089999999999</v>
      </c>
      <c r="G4351" s="18" t="str">
        <f t="shared" si="135"/>
        <v>4.64 + 0</v>
      </c>
      <c r="H4351" s="27">
        <f>[1]!b_dq_pctchange($A4351,日期设置!$B$2,1)/100</f>
        <v>0</v>
      </c>
      <c r="I4351" s="26">
        <f>[1]!b_pq_pctchange(A4351,日期设置!$B$4,日期设置!$B$2,1)</f>
        <v>0.40866915199205456</v>
      </c>
      <c r="J4351" s="26">
        <f>[1]!b_pq_pctchange(A4351,日期设置!$C$4,日期设置!$B$2,1)</f>
        <v>0.40866915199205456</v>
      </c>
      <c r="K4351" s="52">
        <f>[1]!b_dq_amount($A4351,日期设置!B$2,2,10000)</f>
        <v>0</v>
      </c>
      <c r="L4351" s="26">
        <f>[1]!b_info_latestpar(A4351,日期设置!$B$2)</f>
        <v>100</v>
      </c>
      <c r="M4351" s="6">
        <f>[1]!b_info_outstandingbalance($A4351,日期设置!B$2)</f>
        <v>14</v>
      </c>
      <c r="N4351" s="7" t="str">
        <f>[1]!b_info_latestissurercreditrating2(A4351,日期设置!$B$2,"102","1")</f>
        <v>AA+</v>
      </c>
      <c r="O4351" s="8">
        <v>5.43</v>
      </c>
      <c r="P4351" s="9">
        <f>[1]!b_info_repurchasedate(A4351)</f>
        <v>0</v>
      </c>
      <c r="Q4351" s="8" t="s">
        <v>17595</v>
      </c>
      <c r="R4351" s="2" t="str">
        <f>IF((--IF(P4351=0,Q4351,P4351))&gt;(--日期设置!$B$2),IF(P4351=0,Q4351,P4351),Q4351)</f>
        <v>2025-11-12</v>
      </c>
      <c r="S4351" s="2" t="s">
        <v>18414</v>
      </c>
      <c r="T4351" s="8">
        <f>[1]!b_anal_ptmyear($A4351,日期设置!$B$2)</f>
        <v>4.6438356164383565</v>
      </c>
      <c r="U4351" s="8">
        <f>[1]!b_anal_termifexercise($A4351,日期设置!B$2)</f>
        <v>0</v>
      </c>
      <c r="V4351" s="10">
        <f>[1]!b_dq_dirtyprice(A4351,日期设置!$B$2)</f>
        <v>105.22490000000001</v>
      </c>
      <c r="W4351" s="11">
        <f>IF(U4351=0,ROUNDUP((Q4351-日期设置!$B$2)/365,0),ROUNDUP((R4351-日期设置!$B$2)/365,0))</f>
        <v>5</v>
      </c>
      <c r="X4351" s="18">
        <f>_xlfn.IFNA(VLOOKUP(A4351,过往入选债券!A:D,4,0),2)</f>
        <v>2</v>
      </c>
      <c r="Y4351" s="45">
        <f>_xlfn.IFNA(VLOOKUP(C4351,[2]Sheet1!$A:$A,1,0),3)</f>
        <v>3</v>
      </c>
    </row>
    <row r="4352" spans="1:25" hidden="1" x14ac:dyDescent="0.2">
      <c r="A4352" s="21" t="s">
        <v>8093</v>
      </c>
      <c r="B4352" s="21" t="s">
        <v>8094</v>
      </c>
      <c r="C4352" s="37" t="s">
        <v>8095</v>
      </c>
      <c r="D4352" s="26" t="str">
        <f>[1]!b_calc_yield(A4352,日期设置!$B$2,F4352,1,R4352,1,O4352,L4352,S4352,)</f>
        <v>Fetching...</v>
      </c>
      <c r="E4352" s="26">
        <f t="shared" si="134"/>
        <v>4.4035549076449021</v>
      </c>
      <c r="F4352" s="18">
        <f>[1]!b_dq_cleanprice($A4352,日期设置!B$2)</f>
        <v>101.5048</v>
      </c>
      <c r="G4352" s="18" t="str">
        <f t="shared" si="135"/>
        <v>0.95 + 0</v>
      </c>
      <c r="H4352" s="27">
        <f>[1]!b_dq_pctchange($A4352,日期设置!$B$2,1)/100</f>
        <v>0</v>
      </c>
      <c r="I4352" s="26">
        <f>[1]!b_pq_pctchange(A4352,日期设置!$B$4,日期设置!$B$2,1)</f>
        <v>0</v>
      </c>
      <c r="J4352" s="26">
        <f>[1]!b_pq_pctchange(A4352,日期设置!$C$4,日期设置!$B$2,1)</f>
        <v>0</v>
      </c>
      <c r="K4352" s="52">
        <f>[1]!b_dq_amount($A4352,日期设置!B$2,2,10000)</f>
        <v>0</v>
      </c>
      <c r="L4352" s="26">
        <f>[1]!b_info_latestpar(A4352,日期设置!$B$2)</f>
        <v>100</v>
      </c>
      <c r="M4352" s="6">
        <f>[1]!b_info_outstandingbalance($A4352,日期设置!B$2)</f>
        <v>5</v>
      </c>
      <c r="N4352" s="7" t="str">
        <f>[1]!b_info_latestissurercreditrating2(A4352,日期设置!$B$2,"102","1")</f>
        <v>AA</v>
      </c>
      <c r="O4352" s="8">
        <v>6.28</v>
      </c>
      <c r="P4352" s="9">
        <f>[1]!b_info_repurchasedate(A4352)</f>
        <v>0</v>
      </c>
      <c r="Q4352" s="8" t="s">
        <v>16743</v>
      </c>
      <c r="R4352" s="2" t="str">
        <f>IF((--IF(P4352=0,Q4352,P4352))&gt;(--日期设置!$B$2),IF(P4352=0,Q4352,P4352),Q4352)</f>
        <v>2022-03-05</v>
      </c>
      <c r="S4352" s="2" t="s">
        <v>18067</v>
      </c>
      <c r="T4352" s="8">
        <f>[1]!b_anal_ptmyear($A4352,日期设置!$B$2)</f>
        <v>0.95342465753424654</v>
      </c>
      <c r="U4352" s="8">
        <f>[1]!b_anal_termifexercise($A4352,日期设置!B$2)</f>
        <v>0</v>
      </c>
      <c r="V4352" s="10">
        <f>[1]!b_dq_dirtyprice(A4352,日期设置!$B$2)</f>
        <v>101.79730000000001</v>
      </c>
      <c r="W4352" s="11">
        <f>IF(U4352=0,ROUNDUP((Q4352-日期设置!$B$2)/365,0),ROUNDUP((R4352-日期设置!$B$2)/365,0))</f>
        <v>1</v>
      </c>
      <c r="X4352" s="18">
        <f>_xlfn.IFNA(VLOOKUP(A4352,过往入选债券!A:D,4,0),2)</f>
        <v>2</v>
      </c>
      <c r="Y4352">
        <f>_xlfn.IFNA(VLOOKUP(C4352,[2]Sheet1!$A:$A,1,0),3)</f>
        <v>3</v>
      </c>
    </row>
    <row r="4353" spans="1:25" hidden="1" x14ac:dyDescent="0.2">
      <c r="A4353" s="21" t="s">
        <v>9554</v>
      </c>
      <c r="B4353" s="21" t="s">
        <v>9555</v>
      </c>
      <c r="C4353" s="37" t="s">
        <v>4879</v>
      </c>
      <c r="D4353" s="26" t="str">
        <f>[1]!b_calc_yield(A4353,日期设置!$B$2,F4353,1,R4353,1,O4353,L4353,S4353,)</f>
        <v>Fetching...</v>
      </c>
      <c r="E4353" s="26">
        <f t="shared" si="134"/>
        <v>7.6448712283332609</v>
      </c>
      <c r="F4353" s="18">
        <f>[1]!b_dq_cleanprice($A4353,日期设置!B$2)</f>
        <v>99.320700000000002</v>
      </c>
      <c r="G4353" s="18" t="str">
        <f t="shared" si="135"/>
        <v>1.67 + 0</v>
      </c>
      <c r="H4353" s="27">
        <f>[1]!b_dq_pctchange($A4353,日期设置!$B$2,1)/100</f>
        <v>0</v>
      </c>
      <c r="I4353" s="26">
        <f>[1]!b_pq_pctchange(A4353,日期设置!$B$4,日期设置!$B$2,1)</f>
        <v>0</v>
      </c>
      <c r="J4353" s="26">
        <f>[1]!b_pq_pctchange(A4353,日期设置!$C$4,日期设置!$B$2,1)</f>
        <v>0.22088397990753447</v>
      </c>
      <c r="K4353" s="52">
        <f>[1]!b_dq_amount($A4353,日期设置!B$2,2,10000)</f>
        <v>0</v>
      </c>
      <c r="L4353" s="26">
        <f>[1]!b_info_latestpar(A4353,日期设置!$B$2)</f>
        <v>100</v>
      </c>
      <c r="M4353" s="6">
        <f>[1]!b_info_outstandingbalance($A4353,日期设置!B$2)</f>
        <v>4</v>
      </c>
      <c r="N4353" s="7" t="str">
        <f>[1]!b_info_latestissurercreditrating2(A4353,日期设置!$B$2,"102","1")</f>
        <v>AA</v>
      </c>
      <c r="O4353" s="8">
        <v>4.2</v>
      </c>
      <c r="P4353" s="9">
        <f>[1]!b_info_repurchasedate(A4353)</f>
        <v>0</v>
      </c>
      <c r="Q4353" s="8" t="s">
        <v>17099</v>
      </c>
      <c r="R4353" s="2" t="str">
        <f>IF((--IF(P4353=0,Q4353,P4353))&gt;(--日期设置!$B$2),IF(P4353=0,Q4353,P4353),Q4353)</f>
        <v>2022-11-22</v>
      </c>
      <c r="S4353" s="2" t="s">
        <v>18711</v>
      </c>
      <c r="T4353" s="8">
        <f>[1]!b_anal_ptmyear($A4353,日期设置!$B$2)</f>
        <v>1.6712328767123288</v>
      </c>
      <c r="U4353" s="8">
        <f>[1]!b_anal_termifexercise($A4353,日期设置!B$2)</f>
        <v>0</v>
      </c>
      <c r="V4353" s="10">
        <f>[1]!b_dq_dirtyprice(A4353,日期设置!$B$2)</f>
        <v>100.7015</v>
      </c>
      <c r="W4353" s="11">
        <f>IF(U4353=0,ROUNDUP((Q4353-日期设置!$B$2)/365,0),ROUNDUP((R4353-日期设置!$B$2)/365,0))</f>
        <v>2</v>
      </c>
      <c r="X4353" s="18">
        <f>_xlfn.IFNA(VLOOKUP(A4353,过往入选债券!A:D,4,0),2)</f>
        <v>2</v>
      </c>
      <c r="Y4353">
        <f>_xlfn.IFNA(VLOOKUP(C4353,[2]Sheet1!$A:$A,1,0),3)</f>
        <v>3</v>
      </c>
    </row>
    <row r="4354" spans="1:25" hidden="1" x14ac:dyDescent="0.2">
      <c r="A4354" s="21" t="s">
        <v>9965</v>
      </c>
      <c r="B4354" s="21" t="s">
        <v>9966</v>
      </c>
      <c r="C4354" s="37" t="s">
        <v>4810</v>
      </c>
      <c r="D4354" s="26" t="str">
        <f>[1]!b_calc_yield(A4354,日期设置!$B$2,F4354,1,R4354,1,O4354,L4354,S4354,)</f>
        <v>Fetching...</v>
      </c>
      <c r="E4354" s="26">
        <f t="shared" ref="E4354:E4417" si="136">((O4354*W4354+L4354)/V4354-1)*100</f>
        <v>8.9657635624540433</v>
      </c>
      <c r="F4354" s="18">
        <f>[1]!b_dq_cleanprice($A4354,日期设置!B$2)</f>
        <v>98.872600000000006</v>
      </c>
      <c r="G4354" s="18" t="str">
        <f t="shared" ref="G4354:G4417" si="137">LEFT(T4354,4)&amp;" + "&amp;LEFT(U4354,4)</f>
        <v>1.93 + 0</v>
      </c>
      <c r="H4354" s="27">
        <f>[1]!b_dq_pctchange($A4354,日期设置!$B$2,1)/100</f>
        <v>0</v>
      </c>
      <c r="I4354" s="26">
        <f>[1]!b_pq_pctchange(A4354,日期设置!$B$4,日期设置!$B$2,1)</f>
        <v>0.12547000618742943</v>
      </c>
      <c r="J4354" s="26">
        <f>[1]!b_pq_pctchange(A4354,日期设置!$C$4,日期设置!$B$2,1)</f>
        <v>0.24109137951312024</v>
      </c>
      <c r="K4354" s="52">
        <f>[1]!b_dq_amount($A4354,日期设置!B$2,2,10000)</f>
        <v>0</v>
      </c>
      <c r="L4354" s="26">
        <f>[1]!b_info_latestpar(A4354,日期设置!$B$2)</f>
        <v>100</v>
      </c>
      <c r="M4354" s="6">
        <f>[1]!b_info_outstandingbalance($A4354,日期设置!B$2)</f>
        <v>2</v>
      </c>
      <c r="N4354" s="7" t="str">
        <f>[1]!b_info_latestissurercreditrating2(A4354,日期设置!$B$2,"102","1")</f>
        <v>AA</v>
      </c>
      <c r="O4354" s="8">
        <v>4</v>
      </c>
      <c r="P4354" s="9">
        <f>[1]!b_info_repurchasedate(A4354)</f>
        <v>0</v>
      </c>
      <c r="Q4354" s="8" t="s">
        <v>16137</v>
      </c>
      <c r="R4354" s="2" t="str">
        <f>IF((--IF(P4354=0,Q4354,P4354))&gt;(--日期设置!$B$2),IF(P4354=0,Q4354,P4354),Q4354)</f>
        <v>2023-02-28</v>
      </c>
      <c r="S4354" s="2" t="s">
        <v>17924</v>
      </c>
      <c r="T4354" s="8">
        <f>[1]!b_anal_ptmyear($A4354,日期设置!$B$2)</f>
        <v>1.9397260273972603</v>
      </c>
      <c r="U4354" s="8">
        <f>[1]!b_anal_termifexercise($A4354,日期设置!B$2)</f>
        <v>0</v>
      </c>
      <c r="V4354" s="10">
        <f>[1]!b_dq_dirtyprice(A4354,日期设置!$B$2)</f>
        <v>99.113699999999994</v>
      </c>
      <c r="W4354" s="11">
        <f>IF(U4354=0,ROUNDUP((Q4354-日期设置!$B$2)/365,0),ROUNDUP((R4354-日期设置!$B$2)/365,0))</f>
        <v>2</v>
      </c>
      <c r="X4354" s="18">
        <f>_xlfn.IFNA(VLOOKUP(A4354,过往入选债券!A:D,4,0),2)</f>
        <v>2</v>
      </c>
      <c r="Y4354">
        <f>_xlfn.IFNA(VLOOKUP(C4354,[2]Sheet1!$A:$A,1,0),3)</f>
        <v>3</v>
      </c>
    </row>
    <row r="4355" spans="1:25" hidden="1" x14ac:dyDescent="0.2">
      <c r="A4355" s="21" t="s">
        <v>15858</v>
      </c>
      <c r="B4355" s="21" t="s">
        <v>15859</v>
      </c>
      <c r="C4355" s="37" t="s">
        <v>15860</v>
      </c>
      <c r="D4355" s="26" t="str">
        <f>[1]!b_calc_yield(A4355,日期设置!$B$2,F4355,1,R4355,1,O4355,L4355,S4355,)</f>
        <v>Fetching...</v>
      </c>
      <c r="E4355" s="26">
        <f t="shared" si="136"/>
        <v>27.551625216339893</v>
      </c>
      <c r="F4355" s="18">
        <f>[1]!b_dq_cleanprice($A4355,日期设置!B$2)</f>
        <v>97.593900000000005</v>
      </c>
      <c r="G4355" s="18" t="str">
        <f t="shared" si="137"/>
        <v>6.12 + 0</v>
      </c>
      <c r="H4355" s="27">
        <f>[1]!b_dq_pctchange($A4355,日期设置!$B$2,1)/100</f>
        <v>0</v>
      </c>
      <c r="I4355" s="26">
        <f>[1]!b_pq_pctchange(A4355,日期设置!$B$4,日期设置!$B$2,1)</f>
        <v>0</v>
      </c>
      <c r="J4355" s="26">
        <f>[1]!b_pq_pctchange(A4355,日期设置!$C$4,日期设置!$B$2,1)</f>
        <v>0</v>
      </c>
      <c r="K4355" s="52">
        <f>[1]!b_dq_amount($A4355,日期设置!B$2,2,10000)</f>
        <v>0</v>
      </c>
      <c r="L4355" s="26">
        <f>[1]!b_info_latestpar(A4355,日期设置!$B$2)</f>
        <v>100</v>
      </c>
      <c r="M4355" s="6">
        <f>[1]!b_info_outstandingbalance($A4355,日期设置!B$2)</f>
        <v>10</v>
      </c>
      <c r="N4355" s="7" t="str">
        <f>[1]!b_info_latestissurercreditrating2(A4355,日期设置!$B$2,"102","1")</f>
        <v>AA+</v>
      </c>
      <c r="O4355" s="8">
        <v>4.16</v>
      </c>
      <c r="P4355" s="9">
        <f>[1]!b_info_repurchasedate(A4355)</f>
        <v>0</v>
      </c>
      <c r="Q4355" s="8" t="s">
        <v>16961</v>
      </c>
      <c r="R4355" s="2" t="str">
        <f>IF((--IF(P4355=0,Q4355,P4355))&gt;(--日期设置!$B$2),IF(P4355=0,Q4355,P4355),Q4355)</f>
        <v>2027-05-07</v>
      </c>
      <c r="S4355" s="2" t="s">
        <v>18438</v>
      </c>
      <c r="T4355" s="8">
        <f>[1]!b_anal_ptmyear($A4355,日期设置!$B$2)</f>
        <v>6.1260273972602741</v>
      </c>
      <c r="U4355" s="8">
        <f>[1]!b_anal_termifexercise($A4355,日期设置!B$2)</f>
        <v>0</v>
      </c>
      <c r="V4355" s="10">
        <f>[1]!b_dq_dirtyprice(A4355,日期设置!$B$2)</f>
        <v>101.2296</v>
      </c>
      <c r="W4355" s="11">
        <f>IF(U4355=0,ROUNDUP((Q4355-日期设置!$B$2)/365,0),ROUNDUP((R4355-日期设置!$B$2)/365,0))</f>
        <v>7</v>
      </c>
      <c r="X4355" s="18">
        <f>_xlfn.IFNA(VLOOKUP(A4355,过往入选债券!A:D,4,0),2)</f>
        <v>2</v>
      </c>
      <c r="Y4355">
        <f>_xlfn.IFNA(VLOOKUP(C4355,[2]Sheet1!$A:$A,1,0),3)</f>
        <v>3</v>
      </c>
    </row>
    <row r="4356" spans="1:25" hidden="1" x14ac:dyDescent="0.2">
      <c r="A4356" s="21" t="s">
        <v>9718</v>
      </c>
      <c r="B4356" s="21" t="s">
        <v>9719</v>
      </c>
      <c r="C4356" s="37" t="s">
        <v>1114</v>
      </c>
      <c r="D4356" s="26" t="str">
        <f>[1]!b_calc_yield(A4356,日期设置!$B$2,F4356,1,R4356,1,O4356,L4356,S4356,)</f>
        <v>Fetching...</v>
      </c>
      <c r="E4356" s="26">
        <f t="shared" si="136"/>
        <v>8.0562315462695988</v>
      </c>
      <c r="F4356" s="18">
        <f>[1]!b_dq_cleanprice($A4356,日期设置!B$2)</f>
        <v>100.8954</v>
      </c>
      <c r="G4356" s="18" t="str">
        <f t="shared" si="137"/>
        <v>1.76 + 0</v>
      </c>
      <c r="H4356" s="27">
        <f>[1]!b_dq_pctchange($A4356,日期设置!$B$2,1)/100</f>
        <v>0</v>
      </c>
      <c r="I4356" s="26">
        <f>[1]!b_pq_pctchange(A4356,日期设置!$B$4,日期设置!$B$2,1)</f>
        <v>0</v>
      </c>
      <c r="J4356" s="26">
        <f>[1]!b_pq_pctchange(A4356,日期设置!$C$4,日期设置!$B$2,1)</f>
        <v>0</v>
      </c>
      <c r="K4356" s="52">
        <f>[1]!b_dq_amount($A4356,日期设置!B$2,2,10000)</f>
        <v>0</v>
      </c>
      <c r="L4356" s="26">
        <f>[1]!b_info_latestpar(A4356,日期设置!$B$2)</f>
        <v>100</v>
      </c>
      <c r="M4356" s="6">
        <f>[1]!b_info_outstandingbalance($A4356,日期设置!B$2)</f>
        <v>6</v>
      </c>
      <c r="N4356" s="7" t="str">
        <f>[1]!b_info_latestissurercreditrating2(A4356,日期设置!$B$2,"102","1")</f>
        <v>AA</v>
      </c>
      <c r="O4356" s="8">
        <v>5.17</v>
      </c>
      <c r="P4356" s="9">
        <f>[1]!b_info_repurchasedate(A4356)</f>
        <v>0</v>
      </c>
      <c r="Q4356" s="8" t="s">
        <v>16953</v>
      </c>
      <c r="R4356" s="2" t="str">
        <f>IF((--IF(P4356=0,Q4356,P4356))&gt;(--日期设置!$B$2),IF(P4356=0,Q4356,P4356),Q4356)</f>
        <v>2022-12-26</v>
      </c>
      <c r="S4356" s="2" t="s">
        <v>18152</v>
      </c>
      <c r="T4356" s="8">
        <f>[1]!b_anal_ptmyear($A4356,日期设置!$B$2)</f>
        <v>1.7643835616438355</v>
      </c>
      <c r="U4356" s="8">
        <f>[1]!b_anal_termifexercise($A4356,日期设置!B$2)</f>
        <v>0</v>
      </c>
      <c r="V4356" s="10">
        <f>[1]!b_dq_dirtyprice(A4356,日期设置!$B$2)</f>
        <v>102.1135</v>
      </c>
      <c r="W4356" s="11">
        <f>IF(U4356=0,ROUNDUP((Q4356-日期设置!$B$2)/365,0),ROUNDUP((R4356-日期设置!$B$2)/365,0))</f>
        <v>2</v>
      </c>
      <c r="X4356" s="18">
        <f>_xlfn.IFNA(VLOOKUP(A4356,过往入选债券!A:D,4,0),2)</f>
        <v>2</v>
      </c>
      <c r="Y4356">
        <f>_xlfn.IFNA(VLOOKUP(C4356,[2]Sheet1!$A:$A,1,0),3)</f>
        <v>3</v>
      </c>
    </row>
    <row r="4357" spans="1:25" hidden="1" x14ac:dyDescent="0.2">
      <c r="A4357" s="21" t="s">
        <v>9168</v>
      </c>
      <c r="B4357" s="21" t="s">
        <v>9169</v>
      </c>
      <c r="C4357" s="37" t="s">
        <v>145</v>
      </c>
      <c r="D4357" s="26" t="str">
        <f>[1]!b_calc_yield(A4357,日期设置!$B$2,F4357,1,R4357,1,O4357,L4357,S4357,)</f>
        <v>Fetching...</v>
      </c>
      <c r="E4357" s="26">
        <f t="shared" si="136"/>
        <v>6.5967430849321662</v>
      </c>
      <c r="F4357" s="18">
        <f>[1]!b_dq_cleanprice($A4357,日期设置!B$2)</f>
        <v>99.388499999999993</v>
      </c>
      <c r="G4357" s="18" t="str">
        <f t="shared" si="137"/>
        <v>1.45 + 0</v>
      </c>
      <c r="H4357" s="27">
        <f>[1]!b_dq_pctchange($A4357,日期设置!$B$2,1)/100</f>
        <v>0</v>
      </c>
      <c r="I4357" s="26">
        <f>[1]!b_pq_pctchange(A4357,日期设置!$B$4,日期设置!$B$2,1)</f>
        <v>0</v>
      </c>
      <c r="J4357" s="26">
        <f>[1]!b_pq_pctchange(A4357,日期设置!$C$4,日期设置!$B$2,1)</f>
        <v>-1.2012298589718089</v>
      </c>
      <c r="K4357" s="52">
        <f>[1]!b_dq_amount($A4357,日期设置!B$2,2,10000)</f>
        <v>0</v>
      </c>
      <c r="L4357" s="26">
        <f>[1]!b_info_latestpar(A4357,日期设置!$B$2)</f>
        <v>100</v>
      </c>
      <c r="M4357" s="6">
        <f>[1]!b_info_outstandingbalance($A4357,日期设置!B$2)</f>
        <v>10</v>
      </c>
      <c r="N4357" s="7" t="str">
        <f>[1]!b_info_latestissurercreditrating2(A4357,日期设置!$B$2,"102","1")</f>
        <v>AAA</v>
      </c>
      <c r="O4357" s="8">
        <v>4.1900000000000004</v>
      </c>
      <c r="P4357" s="9">
        <f>[1]!b_info_repurchasedate(A4357)</f>
        <v>0</v>
      </c>
      <c r="Q4357" s="8" t="s">
        <v>16703</v>
      </c>
      <c r="R4357" s="2" t="str">
        <f>IF((--IF(P4357=0,Q4357,P4357))&gt;(--日期设置!$B$2),IF(P4357=0,Q4357,P4357),Q4357)</f>
        <v>2022-09-04</v>
      </c>
      <c r="S4357" s="2" t="s">
        <v>18427</v>
      </c>
      <c r="T4357" s="8">
        <f>[1]!b_anal_ptmyear($A4357,日期设置!$B$2)</f>
        <v>1.4547945205479453</v>
      </c>
      <c r="U4357" s="8">
        <f>[1]!b_anal_termifexercise($A4357,日期设置!B$2)</f>
        <v>0</v>
      </c>
      <c r="V4357" s="10">
        <f>[1]!b_dq_dirtyprice(A4357,日期设置!$B$2)</f>
        <v>101.6729</v>
      </c>
      <c r="W4357" s="11">
        <f>IF(U4357=0,ROUNDUP((Q4357-日期设置!$B$2)/365,0),ROUNDUP((R4357-日期设置!$B$2)/365,0))</f>
        <v>2</v>
      </c>
      <c r="X4357" s="18">
        <f>_xlfn.IFNA(VLOOKUP(A4357,过往入选债券!A:D,4,0),2)</f>
        <v>2</v>
      </c>
      <c r="Y4357">
        <f>_xlfn.IFNA(VLOOKUP(C4357,[2]Sheet1!$A:$A,1,0),3)</f>
        <v>3</v>
      </c>
    </row>
    <row r="4358" spans="1:25" hidden="1" x14ac:dyDescent="0.2">
      <c r="A4358" s="21" t="s">
        <v>10418</v>
      </c>
      <c r="B4358" s="21" t="s">
        <v>10419</v>
      </c>
      <c r="C4358" s="37" t="s">
        <v>484</v>
      </c>
      <c r="D4358" s="26" t="str">
        <f>[1]!b_calc_yield(A4358,日期设置!$B$2,F4358,1,R4358,1,O4358,L4358,S4358,)</f>
        <v>Fetching...</v>
      </c>
      <c r="E4358" s="26">
        <f t="shared" si="136"/>
        <v>9.090873024531799</v>
      </c>
      <c r="F4358" s="18">
        <f>[1]!b_dq_cleanprice($A4358,日期设置!B$2)</f>
        <v>97.5672</v>
      </c>
      <c r="G4358" s="18" t="str">
        <f t="shared" si="137"/>
        <v>2.02 + 0</v>
      </c>
      <c r="H4358" s="27">
        <f>[1]!b_dq_pctchange($A4358,日期设置!$B$2,1)/100</f>
        <v>0</v>
      </c>
      <c r="I4358" s="26">
        <f>[1]!b_pq_pctchange(A4358,日期设置!$B$4,日期设置!$B$2,1)</f>
        <v>0</v>
      </c>
      <c r="J4358" s="26">
        <f>[1]!b_pq_pctchange(A4358,日期设置!$C$4,日期设置!$B$2,1)</f>
        <v>0</v>
      </c>
      <c r="K4358" s="52">
        <f>[1]!b_dq_amount($A4358,日期设置!B$2,2,10000)</f>
        <v>0</v>
      </c>
      <c r="L4358" s="26">
        <f>[1]!b_info_latestpar(A4358,日期设置!$B$2)</f>
        <v>100</v>
      </c>
      <c r="M4358" s="6">
        <f>[1]!b_info_outstandingbalance($A4358,日期设置!B$2)</f>
        <v>20</v>
      </c>
      <c r="N4358" s="7" t="str">
        <f>[1]!b_info_latestissurercreditrating2(A4358,日期设置!$B$2,"102","1")</f>
        <v>AAA</v>
      </c>
      <c r="O4358" s="8">
        <v>3.33</v>
      </c>
      <c r="P4358" s="9">
        <f>[1]!b_info_repurchasedate(A4358)</f>
        <v>0</v>
      </c>
      <c r="Q4358" s="8" t="s">
        <v>16123</v>
      </c>
      <c r="R4358" s="2" t="str">
        <f>IF((--IF(P4358=0,Q4358,P4358))&gt;(--日期设置!$B$2),IF(P4358=0,Q4358,P4358),Q4358)</f>
        <v>2023-03-30</v>
      </c>
      <c r="S4358" s="2" t="s">
        <v>18056</v>
      </c>
      <c r="T4358" s="8">
        <f>[1]!b_anal_ptmyear($A4358,日期设置!$B$2)</f>
        <v>2.021917808219178</v>
      </c>
      <c r="U4358" s="8">
        <f>[1]!b_anal_termifexercise($A4358,日期设置!B$2)</f>
        <v>0</v>
      </c>
      <c r="V4358" s="10">
        <f>[1]!b_dq_dirtyprice(A4358,日期设置!$B$2)</f>
        <v>100.8242</v>
      </c>
      <c r="W4358" s="11">
        <f>IF(U4358=0,ROUNDUP((Q4358-日期设置!$B$2)/365,0),ROUNDUP((R4358-日期设置!$B$2)/365,0))</f>
        <v>3</v>
      </c>
      <c r="X4358" s="18">
        <f>_xlfn.IFNA(VLOOKUP(A4358,过往入选债券!A:D,4,0),2)</f>
        <v>2</v>
      </c>
      <c r="Y4358">
        <f>_xlfn.IFNA(VLOOKUP(C4358,[2]Sheet1!$A:$A,1,0),3)</f>
        <v>3</v>
      </c>
    </row>
    <row r="4359" spans="1:25" x14ac:dyDescent="0.2">
      <c r="A4359" s="21" t="s">
        <v>5577</v>
      </c>
      <c r="B4359" s="21" t="s">
        <v>5578</v>
      </c>
      <c r="C4359" s="37" t="s">
        <v>4191</v>
      </c>
      <c r="D4359" s="26" t="str">
        <f>[1]!b_calc_yield(A4359,日期设置!$B$2,F4359,1,R4359,1,O4359,L4359,S4359,)</f>
        <v>Fetching...</v>
      </c>
      <c r="E4359" s="26">
        <f t="shared" si="136"/>
        <v>0.89802511393572981</v>
      </c>
      <c r="F4359" s="18">
        <f>[1]!b_dq_cleanprice($A4359,日期设置!B$2)</f>
        <v>100.0269</v>
      </c>
      <c r="G4359" s="18" t="str">
        <f t="shared" si="137"/>
        <v>0.19 + 0</v>
      </c>
      <c r="H4359" s="27">
        <f>[1]!b_dq_pctchange($A4359,日期设置!$B$2,1)/100</f>
        <v>6.7527416130944607E-4</v>
      </c>
      <c r="I4359" s="26">
        <f>[1]!b_pq_pctchange(A4359,日期设置!$B$4,日期设置!$B$2,1)</f>
        <v>0.57816894398196805</v>
      </c>
      <c r="J4359" s="26">
        <f>[1]!b_pq_pctchange(A4359,日期设置!$C$4,日期设置!$B$2,1)</f>
        <v>0.10868879874857318</v>
      </c>
      <c r="K4359" s="52">
        <f>[1]!b_dq_amount($A4359,日期设置!B$2,2,10000)</f>
        <v>33281.909916799996</v>
      </c>
      <c r="L4359" s="26">
        <f>[1]!b_info_latestpar(A4359,日期设置!$B$2)</f>
        <v>100</v>
      </c>
      <c r="M4359" s="6">
        <f>[1]!b_info_outstandingbalance($A4359,日期设置!B$2)</f>
        <v>8</v>
      </c>
      <c r="N4359" s="7" t="str">
        <f>[1]!b_info_latestissurercreditrating2(A4359,日期设置!$B$2,"102","1")</f>
        <v>AA</v>
      </c>
      <c r="O4359" s="8">
        <v>4.9400000000000004</v>
      </c>
      <c r="P4359" s="9">
        <f>[1]!b_info_repurchasedate(A4359)</f>
        <v>0</v>
      </c>
      <c r="Q4359" s="8" t="s">
        <v>16811</v>
      </c>
      <c r="R4359" s="2" t="str">
        <f>IF((--IF(P4359=0,Q4359,P4359))&gt;(--日期设置!$B$2),IF(P4359=0,Q4359,P4359),Q4359)</f>
        <v>2021-06-01</v>
      </c>
      <c r="S4359" s="2" t="s">
        <v>18510</v>
      </c>
      <c r="T4359" s="8">
        <f>[1]!b_anal_ptmyear($A4359,日期设置!$B$2)</f>
        <v>0.19452054794520549</v>
      </c>
      <c r="U4359" s="8">
        <f>[1]!b_anal_termifexercise($A4359,日期设置!B$2)</f>
        <v>0</v>
      </c>
      <c r="V4359" s="10">
        <f>[1]!b_dq_dirtyprice(A4359,日期设置!$B$2)</f>
        <v>104.006</v>
      </c>
      <c r="W4359" s="11">
        <f>IF(U4359=0,ROUNDUP((Q4359-日期设置!$B$2)/365,0),ROUNDUP((R4359-日期设置!$B$2)/365,0))</f>
        <v>1</v>
      </c>
      <c r="X4359" s="18">
        <f>_xlfn.IFNA(VLOOKUP(A4359,过往入选债券!A:D,4,0),2)</f>
        <v>2</v>
      </c>
      <c r="Y4359">
        <f>_xlfn.IFNA(VLOOKUP(C4359,[2]Sheet1!$A:$A,1,0),3)</f>
        <v>3</v>
      </c>
    </row>
    <row r="4360" spans="1:25" hidden="1" x14ac:dyDescent="0.2">
      <c r="A4360" s="21" t="s">
        <v>9098</v>
      </c>
      <c r="B4360" s="21" t="s">
        <v>9099</v>
      </c>
      <c r="C4360" s="37" t="s">
        <v>8226</v>
      </c>
      <c r="D4360" s="26" t="str">
        <f>[1]!b_calc_yield(A4360,日期设置!$B$2,F4360,1,R4360,1,O4360,L4360,S4360,)</f>
        <v>Fetching...</v>
      </c>
      <c r="E4360" s="26">
        <f t="shared" si="136"/>
        <v>6.4894057695764618</v>
      </c>
      <c r="F4360" s="18">
        <f>[1]!b_dq_cleanprice($A4360,日期设置!B$2)</f>
        <v>99.817899999999995</v>
      </c>
      <c r="G4360" s="18" t="str">
        <f t="shared" si="137"/>
        <v>3.43 + 1.43</v>
      </c>
      <c r="H4360" s="27">
        <f>[1]!b_dq_pctchange($A4360,日期设置!$B$2,1)/100</f>
        <v>0</v>
      </c>
      <c r="I4360" s="26">
        <f>[1]!b_pq_pctchange(A4360,日期设置!$B$4,日期设置!$B$2,1)</f>
        <v>0</v>
      </c>
      <c r="J4360" s="26">
        <f>[1]!b_pq_pctchange(A4360,日期设置!$C$4,日期设置!$B$2,1)</f>
        <v>0</v>
      </c>
      <c r="K4360" s="52">
        <f>[1]!b_dq_amount($A4360,日期设置!B$2,2,10000)</f>
        <v>0</v>
      </c>
      <c r="L4360" s="26">
        <f>[1]!b_info_latestpar(A4360,日期设置!$B$2)</f>
        <v>100</v>
      </c>
      <c r="M4360" s="6">
        <f>[1]!b_info_outstandingbalance($A4360,日期设置!B$2)</f>
        <v>3</v>
      </c>
      <c r="N4360" s="7" t="str">
        <f>[1]!b_info_latestissurercreditrating2(A4360,日期设置!$B$2,"102","1")</f>
        <v>AA+</v>
      </c>
      <c r="O4360" s="8">
        <v>4.5</v>
      </c>
      <c r="P4360" s="9" t="str">
        <f>[1]!b_info_repurchasedate(A4360)</f>
        <v>2022-08-28</v>
      </c>
      <c r="Q4360" s="8" t="s">
        <v>16011</v>
      </c>
      <c r="R4360" s="2" t="str">
        <f>IF((--IF(P4360=0,Q4360,P4360))&gt;(--日期设置!$B$2),IF(P4360=0,Q4360,P4360),Q4360)</f>
        <v>2022-08-28</v>
      </c>
      <c r="S4360" s="2" t="s">
        <v>18013</v>
      </c>
      <c r="T4360" s="8">
        <f>[1]!b_anal_ptmyear($A4360,日期设置!$B$2)</f>
        <v>3.4356164383561643</v>
      </c>
      <c r="U4360" s="8">
        <f>[1]!b_anal_termifexercise($A4360,日期设置!B$2)</f>
        <v>1.4356164383561645</v>
      </c>
      <c r="V4360" s="10">
        <f>[1]!b_dq_dirtyprice(A4360,日期设置!$B$2)</f>
        <v>102.35760000000001</v>
      </c>
      <c r="W4360" s="11">
        <f>IF(U4360=0,ROUNDUP((Q4360-日期设置!$B$2)/365,0),ROUNDUP((R4360-日期设置!$B$2)/365,0))</f>
        <v>2</v>
      </c>
      <c r="X4360" s="18">
        <f>_xlfn.IFNA(VLOOKUP(A4360,过往入选债券!A:D,4,0),2)</f>
        <v>2</v>
      </c>
      <c r="Y4360">
        <f>_xlfn.IFNA(VLOOKUP(C4360,[2]Sheet1!$A:$A,1,0),3)</f>
        <v>3</v>
      </c>
    </row>
    <row r="4361" spans="1:25" hidden="1" x14ac:dyDescent="0.2">
      <c r="A4361" s="28" t="s">
        <v>19585</v>
      </c>
      <c r="B4361" s="28" t="s">
        <v>19586</v>
      </c>
      <c r="C4361" s="38" t="s">
        <v>19587</v>
      </c>
      <c r="D4361" s="26" t="str">
        <f>[1]!b_calc_yield(A4361,日期设置!$B$2,F4361,1,R4361,1,O4361,L4361,S4361,)</f>
        <v>Fetching...</v>
      </c>
      <c r="E4361" s="26">
        <f t="shared" si="136"/>
        <v>10.854786152924323</v>
      </c>
      <c r="F4361" s="18">
        <f>[1]!b_dq_cleanprice($A4361,日期设置!B$2)</f>
        <v>98.832499999999996</v>
      </c>
      <c r="G4361" s="18" t="str">
        <f t="shared" si="137"/>
        <v>2.39 + 2.39</v>
      </c>
      <c r="H4361" s="27">
        <f>[1]!b_dq_pctchange($A4361,日期设置!$B$2,1)/100</f>
        <v>0</v>
      </c>
      <c r="I4361" s="26">
        <f>[1]!b_pq_pctchange(A4361,日期设置!$B$4,日期设置!$B$2,1)</f>
        <v>0</v>
      </c>
      <c r="J4361" s="26">
        <f>[1]!b_pq_pctchange(A4361,日期设置!$C$4,日期设置!$B$2,1)</f>
        <v>-0.18350903203783539</v>
      </c>
      <c r="K4361" s="52">
        <f>[1]!b_dq_amount($A4361,日期设置!B$2,2,10000)</f>
        <v>0</v>
      </c>
      <c r="L4361" s="26">
        <f>[1]!b_info_latestpar(A4361,日期设置!$B$2)</f>
        <v>100</v>
      </c>
      <c r="M4361" s="6">
        <f>[1]!b_info_outstandingbalance($A4361,日期设置!B$2)</f>
        <v>20</v>
      </c>
      <c r="N4361" s="7" t="str">
        <f>[1]!b_info_latestissurercreditrating2(A4361,日期设置!$B$2,"102","1")</f>
        <v>AAA</v>
      </c>
      <c r="O4361" s="8">
        <v>4.0999999999999996</v>
      </c>
      <c r="P4361" s="9">
        <f>[1]!b_info_repurchasedate(A4361)</f>
        <v>0</v>
      </c>
      <c r="Q4361" s="8" t="s">
        <v>17022</v>
      </c>
      <c r="R4361" s="2" t="str">
        <f>IF((--IF(P4361=0,Q4361,P4361))&gt;(--日期设置!$B$2),IF(P4361=0,Q4361,P4361),Q4361)</f>
        <v>2023-08-14</v>
      </c>
      <c r="S4361" s="31" t="s">
        <v>19121</v>
      </c>
      <c r="T4361" s="8">
        <f>[1]!b_anal_ptmyear($A4361,日期设置!$B$2)</f>
        <v>2.3972602739726026</v>
      </c>
      <c r="U4361" s="8">
        <f>[1]!b_anal_termifexercise($A4361,日期设置!B$2)</f>
        <v>2.3972602739726026</v>
      </c>
      <c r="V4361" s="10">
        <f>[1]!b_dq_dirtyprice(A4361,日期设置!$B$2)</f>
        <v>101.30370000000001</v>
      </c>
      <c r="W4361" s="11">
        <f>IF(U4361=0,ROUNDUP((Q4361-日期设置!$B$2)/365,0),ROUNDUP((R4361-日期设置!$B$2)/365,0))</f>
        <v>3</v>
      </c>
      <c r="X4361" s="18">
        <f>_xlfn.IFNA(VLOOKUP(A4361,过往入选债券!A:D,4,0),2)</f>
        <v>2</v>
      </c>
      <c r="Y4361">
        <f>_xlfn.IFNA(VLOOKUP(C4361,[2]Sheet1!$A:$A,1,0),3)</f>
        <v>3</v>
      </c>
    </row>
    <row r="4362" spans="1:25" hidden="1" x14ac:dyDescent="0.2">
      <c r="A4362" s="21" t="s">
        <v>10447</v>
      </c>
      <c r="B4362" s="21" t="s">
        <v>10448</v>
      </c>
      <c r="C4362" s="37" t="s">
        <v>357</v>
      </c>
      <c r="D4362" s="26" t="str">
        <f>[1]!b_calc_yield(A4362,日期设置!$B$2,F4362,1,R4362,1,O4362,L4362,S4362,)</f>
        <v>Fetching...</v>
      </c>
      <c r="E4362" s="26">
        <f t="shared" si="136"/>
        <v>9.0154934732219019</v>
      </c>
      <c r="F4362" s="18">
        <f>[1]!b_dq_cleanprice($A4362,日期设置!B$2)</f>
        <v>98.647999999999996</v>
      </c>
      <c r="G4362" s="18" t="str">
        <f t="shared" si="137"/>
        <v>4.02 + 2.02</v>
      </c>
      <c r="H4362" s="27">
        <f>[1]!b_dq_pctchange($A4362,日期设置!$B$2,1)/100</f>
        <v>0</v>
      </c>
      <c r="I4362" s="26">
        <f>[1]!b_pq_pctchange(A4362,日期设置!$B$4,日期设置!$B$2,1)</f>
        <v>0</v>
      </c>
      <c r="J4362" s="26">
        <f>[1]!b_pq_pctchange(A4362,日期设置!$C$4,日期设置!$B$2,1)</f>
        <v>0</v>
      </c>
      <c r="K4362" s="52">
        <f>[1]!b_dq_amount($A4362,日期设置!B$2,2,10000)</f>
        <v>0</v>
      </c>
      <c r="L4362" s="26">
        <f>[1]!b_info_latestpar(A4362,日期设置!$B$2)</f>
        <v>100</v>
      </c>
      <c r="M4362" s="6">
        <f>[1]!b_info_outstandingbalance($A4362,日期设置!B$2)</f>
        <v>4</v>
      </c>
      <c r="N4362" s="7" t="str">
        <f>[1]!b_info_latestissurercreditrating2(A4362,日期设置!$B$2,"102","1")</f>
        <v>AA</v>
      </c>
      <c r="O4362" s="8">
        <v>3.9</v>
      </c>
      <c r="P4362" s="9" t="str">
        <f>[1]!b_info_repurchasedate(A4362)</f>
        <v>2023-03-30</v>
      </c>
      <c r="Q4362" s="8" t="s">
        <v>16532</v>
      </c>
      <c r="R4362" s="2" t="str">
        <f>IF((--IF(P4362=0,Q4362,P4362))&gt;(--日期设置!$B$2),IF(P4362=0,Q4362,P4362),Q4362)</f>
        <v>2023-03-30</v>
      </c>
      <c r="S4362" s="2" t="s">
        <v>18056</v>
      </c>
      <c r="T4362" s="8">
        <f>[1]!b_anal_ptmyear($A4362,日期设置!$B$2)</f>
        <v>4.021917808219178</v>
      </c>
      <c r="U4362" s="8">
        <f>[1]!b_anal_termifexercise($A4362,日期设置!B$2)</f>
        <v>2.021917808219178</v>
      </c>
      <c r="V4362" s="10">
        <f>[1]!b_dq_dirtyprice(A4362,日期设置!$B$2)</f>
        <v>102.46250000000001</v>
      </c>
      <c r="W4362" s="11">
        <f>IF(U4362=0,ROUNDUP((Q4362-日期设置!$B$2)/365,0),ROUNDUP((R4362-日期设置!$B$2)/365,0))</f>
        <v>3</v>
      </c>
      <c r="X4362" s="18">
        <f>_xlfn.IFNA(VLOOKUP(A4362,过往入选债券!A:D,4,0),2)</f>
        <v>2</v>
      </c>
      <c r="Y4362">
        <f>_xlfn.IFNA(VLOOKUP(C4362,[2]Sheet1!$A:$A,1,0),3)</f>
        <v>3</v>
      </c>
    </row>
    <row r="4363" spans="1:25" hidden="1" x14ac:dyDescent="0.2">
      <c r="A4363" s="21" t="s">
        <v>10294</v>
      </c>
      <c r="B4363" s="21" t="s">
        <v>10295</v>
      </c>
      <c r="C4363" s="37" t="s">
        <v>3343</v>
      </c>
      <c r="D4363" s="26" t="str">
        <f>[1]!b_calc_yield(A4363,日期设置!$B$2,F4363,1,R4363,1,O4363,L4363,S4363,)</f>
        <v>Fetching...</v>
      </c>
      <c r="E4363" s="26">
        <f t="shared" si="136"/>
        <v>17.773984453834046</v>
      </c>
      <c r="F4363" s="18">
        <f>[1]!b_dq_cleanprice($A4363,日期设置!B$2)</f>
        <v>98.875500000000002</v>
      </c>
      <c r="G4363" s="18" t="str">
        <f t="shared" si="137"/>
        <v>4.00 + 0</v>
      </c>
      <c r="H4363" s="27">
        <f>[1]!b_dq_pctchange($A4363,日期设置!$B$2,1)/100</f>
        <v>0</v>
      </c>
      <c r="I4363" s="26">
        <f>[1]!b_pq_pctchange(A4363,日期设置!$B$4,日期设置!$B$2,1)</f>
        <v>0</v>
      </c>
      <c r="J4363" s="26">
        <f>[1]!b_pq_pctchange(A4363,日期设置!$C$4,日期设置!$B$2,1)</f>
        <v>3.0856391319746598E-2</v>
      </c>
      <c r="K4363" s="52">
        <f>[1]!b_dq_amount($A4363,日期设置!B$2,2,10000)</f>
        <v>0</v>
      </c>
      <c r="L4363" s="26">
        <f>[1]!b_info_latestpar(A4363,日期设置!$B$2)</f>
        <v>100</v>
      </c>
      <c r="M4363" s="6">
        <f>[1]!b_info_outstandingbalance($A4363,日期设置!B$2)</f>
        <v>5</v>
      </c>
      <c r="N4363" s="7" t="str">
        <f>[1]!b_info_latestissurercreditrating2(A4363,日期设置!$B$2,"102","1")</f>
        <v>AA+</v>
      </c>
      <c r="O4363" s="8">
        <v>4.3</v>
      </c>
      <c r="P4363" s="9">
        <f>[1]!b_info_repurchasedate(A4363)</f>
        <v>0</v>
      </c>
      <c r="Q4363" s="8" t="s">
        <v>16449</v>
      </c>
      <c r="R4363" s="2" t="str">
        <f>IF((--IF(P4363=0,Q4363,P4363))&gt;(--日期设置!$B$2),IF(P4363=0,Q4363,P4363),Q4363)</f>
        <v>2025-03-23</v>
      </c>
      <c r="S4363" s="2" t="s">
        <v>18214</v>
      </c>
      <c r="T4363" s="8">
        <f>[1]!b_anal_ptmyear($A4363,日期设置!$B$2)</f>
        <v>4.0027397260273974</v>
      </c>
      <c r="U4363" s="8">
        <f>[1]!b_anal_termifexercise($A4363,日期设置!B$2)</f>
        <v>0</v>
      </c>
      <c r="V4363" s="10">
        <f>[1]!b_dq_dirtyprice(A4363,日期设置!$B$2)</f>
        <v>103.16370000000001</v>
      </c>
      <c r="W4363" s="11">
        <f>IF(U4363=0,ROUNDUP((Q4363-日期设置!$B$2)/365,0),ROUNDUP((R4363-日期设置!$B$2)/365,0))</f>
        <v>5</v>
      </c>
      <c r="X4363" s="18">
        <f>_xlfn.IFNA(VLOOKUP(A4363,过往入选债券!A:D,4,0),2)</f>
        <v>2</v>
      </c>
      <c r="Y4363">
        <f>_xlfn.IFNA(VLOOKUP(C4363,[2]Sheet1!$A:$A,1,0),3)</f>
        <v>3</v>
      </c>
    </row>
    <row r="4364" spans="1:25" hidden="1" x14ac:dyDescent="0.2">
      <c r="A4364" s="21" t="s">
        <v>2824</v>
      </c>
      <c r="B4364" s="21" t="s">
        <v>2825</v>
      </c>
      <c r="C4364" s="37" t="s">
        <v>1255</v>
      </c>
      <c r="D4364" s="26" t="str">
        <f>[1]!b_calc_yield(A4364,日期设置!$B$2,F4364,1,R4364,1,O4364,L4364,S4364,)</f>
        <v>Fetching...</v>
      </c>
      <c r="E4364" s="26">
        <f t="shared" si="136"/>
        <v>4.4323740359511365</v>
      </c>
      <c r="F4364" s="18">
        <f>[1]!b_dq_cleanprice($A4364,日期设置!B$2)</f>
        <v>101.0314</v>
      </c>
      <c r="G4364" s="18" t="str">
        <f t="shared" si="137"/>
        <v>1.01 + 0</v>
      </c>
      <c r="H4364" s="27">
        <f>[1]!b_dq_pctchange($A4364,日期设置!$B$2,1)/100</f>
        <v>0</v>
      </c>
      <c r="I4364" s="26">
        <f>[1]!b_pq_pctchange(A4364,日期设置!$B$4,日期设置!$B$2,1)</f>
        <v>0</v>
      </c>
      <c r="J4364" s="26">
        <f>[1]!b_pq_pctchange(A4364,日期设置!$C$4,日期设置!$B$2,1)</f>
        <v>0.70913078149921438</v>
      </c>
      <c r="K4364" s="52">
        <f>[1]!b_dq_amount($A4364,日期设置!B$2,2,10000)</f>
        <v>0</v>
      </c>
      <c r="L4364" s="26">
        <f>[1]!b_info_latestpar(A4364,日期设置!$B$2)</f>
        <v>100</v>
      </c>
      <c r="M4364" s="6">
        <f>[1]!b_info_outstandingbalance($A4364,日期设置!B$2)</f>
        <v>4.8</v>
      </c>
      <c r="N4364" s="7">
        <f>[1]!b_info_latestissurercreditrating2(A4364,日期设置!$B$2,"102","1")</f>
        <v>0</v>
      </c>
      <c r="O4364" s="8">
        <v>5.68</v>
      </c>
      <c r="P4364" s="9">
        <f>[1]!b_info_repurchasedate(A4364)</f>
        <v>0</v>
      </c>
      <c r="Q4364" s="8" t="s">
        <v>16101</v>
      </c>
      <c r="R4364" s="2" t="str">
        <f>IF((--IF(P4364=0,Q4364,P4364))&gt;(--日期设置!$B$2),IF(P4364=0,Q4364,P4364),Q4364)</f>
        <v>2022-03-27</v>
      </c>
      <c r="S4364" s="2" t="s">
        <v>17886</v>
      </c>
      <c r="T4364" s="8">
        <f>[1]!b_anal_ptmyear($A4364,日期设置!$B$2)</f>
        <v>1.0136986301369864</v>
      </c>
      <c r="U4364" s="8">
        <f>[1]!b_anal_termifexercise($A4364,日期设置!B$2)</f>
        <v>0</v>
      </c>
      <c r="V4364" s="10">
        <f>[1]!b_dq_dirtyprice(A4364,日期设置!$B$2)</f>
        <v>106.6336</v>
      </c>
      <c r="W4364" s="11">
        <f>IF(U4364=0,ROUNDUP((Q4364-日期设置!$B$2)/365,0),ROUNDUP((R4364-日期设置!$B$2)/365,0))</f>
        <v>2</v>
      </c>
      <c r="X4364" s="18">
        <f>_xlfn.IFNA(VLOOKUP(A4364,过往入选债券!A:D,4,0),2)</f>
        <v>2</v>
      </c>
      <c r="Y4364">
        <f>_xlfn.IFNA(VLOOKUP(C4364,[2]Sheet1!$A:$A,1,0),3)</f>
        <v>3</v>
      </c>
    </row>
    <row r="4365" spans="1:25" hidden="1" x14ac:dyDescent="0.2">
      <c r="A4365" s="21" t="s">
        <v>3172</v>
      </c>
      <c r="B4365" s="21" t="s">
        <v>3173</v>
      </c>
      <c r="C4365" s="37" t="s">
        <v>408</v>
      </c>
      <c r="D4365" s="26" t="str">
        <f>[1]!b_calc_yield(A4365,日期设置!$B$2,F4365,1,R4365,1,O4365,L4365,S4365,)</f>
        <v>Fetching...</v>
      </c>
      <c r="E4365" s="26">
        <f t="shared" si="136"/>
        <v>5.5155691874650969</v>
      </c>
      <c r="F4365" s="18">
        <f>[1]!b_dq_cleanprice($A4365,日期设置!B$2)</f>
        <v>100.6459</v>
      </c>
      <c r="G4365" s="18" t="str">
        <f t="shared" si="137"/>
        <v>1.23 + 0</v>
      </c>
      <c r="H4365" s="27">
        <f>[1]!b_dq_pctchange($A4365,日期设置!$B$2,1)/100</f>
        <v>0</v>
      </c>
      <c r="I4365" s="26">
        <f>[1]!b_pq_pctchange(A4365,日期设置!$B$4,日期设置!$B$2,1)</f>
        <v>0</v>
      </c>
      <c r="J4365" s="26">
        <f>[1]!b_pq_pctchange(A4365,日期设置!$C$4,日期设置!$B$2,1)</f>
        <v>-0.20989989847072263</v>
      </c>
      <c r="K4365" s="52">
        <f>[1]!b_dq_amount($A4365,日期设置!B$2,2,10000)</f>
        <v>0</v>
      </c>
      <c r="L4365" s="26">
        <f>[1]!b_info_latestpar(A4365,日期设置!$B$2)</f>
        <v>100</v>
      </c>
      <c r="M4365" s="6">
        <f>[1]!b_info_outstandingbalance($A4365,日期设置!B$2)</f>
        <v>6</v>
      </c>
      <c r="N4365" s="7">
        <f>[1]!b_info_latestissurercreditrating2(A4365,日期设置!$B$2,"102","1")</f>
        <v>0</v>
      </c>
      <c r="O4365" s="8">
        <v>5.18</v>
      </c>
      <c r="P4365" s="9">
        <f>[1]!b_info_repurchasedate(A4365)</f>
        <v>0</v>
      </c>
      <c r="Q4365" s="8" t="s">
        <v>16827</v>
      </c>
      <c r="R4365" s="2" t="str">
        <f>IF((--IF(P4365=0,Q4365,P4365))&gt;(--日期设置!$B$2),IF(P4365=0,Q4365,P4365),Q4365)</f>
        <v>2022-06-17</v>
      </c>
      <c r="S4365" s="2" t="s">
        <v>18648</v>
      </c>
      <c r="T4365" s="8">
        <f>[1]!b_anal_ptmyear($A4365,日期设置!$B$2)</f>
        <v>1.2383561643835617</v>
      </c>
      <c r="U4365" s="8">
        <f>[1]!b_anal_termifexercise($A4365,日期设置!B$2)</f>
        <v>0</v>
      </c>
      <c r="V4365" s="10">
        <f>[1]!b_dq_dirtyprice(A4365,日期设置!$B$2)</f>
        <v>104.5912</v>
      </c>
      <c r="W4365" s="11">
        <f>IF(U4365=0,ROUNDUP((Q4365-日期设置!$B$2)/365,0),ROUNDUP((R4365-日期设置!$B$2)/365,0))</f>
        <v>2</v>
      </c>
      <c r="X4365" s="18">
        <f>_xlfn.IFNA(VLOOKUP(A4365,过往入选债券!A:D,4,0),2)</f>
        <v>2</v>
      </c>
      <c r="Y4365">
        <f>_xlfn.IFNA(VLOOKUP(C4365,[2]Sheet1!$A:$A,1,0),3)</f>
        <v>3</v>
      </c>
    </row>
    <row r="4366" spans="1:25" hidden="1" x14ac:dyDescent="0.2">
      <c r="A4366" s="21" t="s">
        <v>21416</v>
      </c>
      <c r="B4366" s="21" t="s">
        <v>21417</v>
      </c>
      <c r="C4366" s="37" t="s">
        <v>19803</v>
      </c>
      <c r="D4366" s="26" t="str">
        <f>[1]!b_calc_yield(A4366,日期设置!$B$2,F4366,1,R4366,1,O4366,L4366,S4366,)</f>
        <v>Fetching...</v>
      </c>
      <c r="E4366" s="26">
        <f t="shared" si="136"/>
        <v>11.977063597542692</v>
      </c>
      <c r="F4366" s="18">
        <f>[1]!b_dq_cleanprice($A4366,日期设置!B$2)</f>
        <v>100.6499</v>
      </c>
      <c r="G4366" s="18" t="str">
        <f t="shared" si="137"/>
        <v>2.64 + 2.64</v>
      </c>
      <c r="H4366" s="27">
        <f>[1]!b_dq_pctchange($A4366,日期设置!$B$2,1)/100</f>
        <v>0</v>
      </c>
      <c r="I4366" s="26">
        <f>[1]!b_pq_pctchange(A4366,日期设置!$B$4,日期设置!$B$2,1)</f>
        <v>0</v>
      </c>
      <c r="J4366" s="26">
        <f>[1]!b_pq_pctchange(A4366,日期设置!$C$4,日期设置!$B$2,1)</f>
        <v>3.8749677086039867E-3</v>
      </c>
      <c r="K4366" s="52">
        <f>[1]!b_dq_amount($A4366,日期设置!B$2,2,10000)</f>
        <v>0</v>
      </c>
      <c r="L4366" s="26">
        <f>[1]!b_info_latestpar(A4366,日期设置!$B$2)</f>
        <v>100</v>
      </c>
      <c r="M4366" s="6">
        <f>[1]!b_info_outstandingbalance($A4366,日期设置!B$2)</f>
        <v>20</v>
      </c>
      <c r="N4366" s="7" t="str">
        <f>[1]!b_info_latestissurercreditrating2(A4366,日期设置!$B$2,"102","1")</f>
        <v>AAA</v>
      </c>
      <c r="O4366" s="48">
        <v>4.8899999999999997</v>
      </c>
      <c r="P4366" s="9">
        <f>[1]!b_info_repurchasedate(A4366)</f>
        <v>0</v>
      </c>
      <c r="Q4366" s="47" t="s">
        <v>16534</v>
      </c>
      <c r="R4366" s="2" t="str">
        <f>IF((--IF(P4366=0,Q4366,P4366))&gt;(--日期设置!$B$2),IF(P4366=0,Q4366,P4366),Q4366)</f>
        <v>2023-11-11</v>
      </c>
      <c r="S4366" s="47" t="s">
        <v>16853</v>
      </c>
      <c r="T4366" s="8">
        <f>[1]!b_anal_ptmyear($A4366,日期设置!$B$2)</f>
        <v>2.6410958904109592</v>
      </c>
      <c r="U4366" s="8">
        <f>[1]!b_anal_termifexercise($A4366,日期设置!B$2)</f>
        <v>2.6410958904109587</v>
      </c>
      <c r="V4366" s="10">
        <f>[1]!b_dq_dirtyprice(A4366,日期设置!$B$2)</f>
        <v>102.4049</v>
      </c>
      <c r="W4366" s="11">
        <f>IF(U4366=0,ROUNDUP((Q4366-日期设置!$B$2)/365,0),ROUNDUP((R4366-日期设置!$B$2)/365,0))</f>
        <v>3</v>
      </c>
      <c r="X4366" s="18">
        <f>_xlfn.IFNA(VLOOKUP(A4366,过往入选债券!A:D,4,0),2)</f>
        <v>2</v>
      </c>
      <c r="Y4366" s="45">
        <f>_xlfn.IFNA(VLOOKUP(C4366,[2]Sheet1!$A:$A,1,0),3)</f>
        <v>3</v>
      </c>
    </row>
    <row r="4367" spans="1:25" hidden="1" x14ac:dyDescent="0.2">
      <c r="A4367" s="21" t="s">
        <v>5211</v>
      </c>
      <c r="B4367" s="21" t="s">
        <v>5212</v>
      </c>
      <c r="C4367" s="37" t="s">
        <v>140</v>
      </c>
      <c r="D4367" s="26" t="str">
        <f>[1]!b_calc_yield(A4367,日期设置!$B$2,F4367,1,R4367,1,O4367,L4367,S4367,)</f>
        <v>Fetching...</v>
      </c>
      <c r="E4367" s="26">
        <f t="shared" si="136"/>
        <v>2.4005487644422896</v>
      </c>
      <c r="F4367" s="18">
        <f>[1]!b_dq_cleanprice($A4367,日期设置!B$2)</f>
        <v>99.594399999999993</v>
      </c>
      <c r="G4367" s="18" t="str">
        <f t="shared" si="137"/>
        <v>0.52 + 0.52</v>
      </c>
      <c r="H4367" s="27">
        <f>[1]!b_dq_pctchange($A4367,日期设置!$B$2,1)/100</f>
        <v>0</v>
      </c>
      <c r="I4367" s="26">
        <f>[1]!b_pq_pctchange(A4367,日期设置!$B$4,日期设置!$B$2,1)</f>
        <v>0</v>
      </c>
      <c r="J4367" s="26">
        <f>[1]!b_pq_pctchange(A4367,日期设置!$C$4,日期设置!$B$2,1)</f>
        <v>0</v>
      </c>
      <c r="K4367" s="52">
        <f>[1]!b_dq_amount($A4367,日期设置!B$2,2,10000)</f>
        <v>0</v>
      </c>
      <c r="L4367" s="26">
        <f>[1]!b_info_latestpar(A4367,日期设置!$B$2)</f>
        <v>100</v>
      </c>
      <c r="M4367" s="6">
        <f>[1]!b_info_outstandingbalance($A4367,日期设置!B$2)</f>
        <v>5</v>
      </c>
      <c r="N4367" s="7" t="str">
        <f>[1]!b_info_latestissurercreditrating2(A4367,日期设置!$B$2,"102","1")</f>
        <v>AA+</v>
      </c>
      <c r="O4367" s="8">
        <v>3.9</v>
      </c>
      <c r="P4367" s="9">
        <f>[1]!b_info_repurchasedate(A4367)</f>
        <v>0</v>
      </c>
      <c r="Q4367" s="8" t="s">
        <v>16190</v>
      </c>
      <c r="R4367" s="2" t="str">
        <f>IF((--IF(P4367=0,Q4367,P4367))&gt;(--日期设置!$B$2),IF(P4367=0,Q4367,P4367),Q4367)</f>
        <v>2021-09-28</v>
      </c>
      <c r="S4367" s="2" t="s">
        <v>18591</v>
      </c>
      <c r="T4367" s="8">
        <f>[1]!b_anal_ptmyear($A4367,日期设置!$B$2)</f>
        <v>0.52054794520547942</v>
      </c>
      <c r="U4367" s="8">
        <f>[1]!b_anal_termifexercise($A4367,日期设置!B$2)</f>
        <v>0.52054794520547942</v>
      </c>
      <c r="V4367" s="10">
        <f>[1]!b_dq_dirtyprice(A4367,日期设置!$B$2)</f>
        <v>101.46429999999999</v>
      </c>
      <c r="W4367" s="11">
        <f>IF(U4367=0,ROUNDUP((Q4367-日期设置!$B$2)/365,0),ROUNDUP((R4367-日期设置!$B$2)/365,0))</f>
        <v>1</v>
      </c>
      <c r="X4367" s="18">
        <f>_xlfn.IFNA(VLOOKUP(A4367,过往入选债券!A:D,4,0),2)</f>
        <v>2</v>
      </c>
      <c r="Y4367">
        <f>_xlfn.IFNA(VLOOKUP(C4367,[2]Sheet1!$A:$A,1,0),3)</f>
        <v>3</v>
      </c>
    </row>
    <row r="4368" spans="1:25" hidden="1" x14ac:dyDescent="0.2">
      <c r="A4368" s="21" t="s">
        <v>11100</v>
      </c>
      <c r="B4368" s="21" t="s">
        <v>11101</v>
      </c>
      <c r="C4368" s="37" t="s">
        <v>6712</v>
      </c>
      <c r="D4368" s="26" t="str">
        <f>[1]!b_calc_yield(A4368,日期设置!$B$2,F4368,1,R4368,1,O4368,L4368,S4368,)</f>
        <v>Fetching...</v>
      </c>
      <c r="E4368" s="26">
        <f t="shared" si="136"/>
        <v>9.9646720719148263</v>
      </c>
      <c r="F4368" s="18">
        <f>[1]!b_dq_cleanprice($A4368,日期设置!B$2)</f>
        <v>98.825000000000003</v>
      </c>
      <c r="G4368" s="18" t="str">
        <f t="shared" si="137"/>
        <v>4.21 + 2.21</v>
      </c>
      <c r="H4368" s="27">
        <f>[1]!b_dq_pctchange($A4368,日期设置!$B$2,1)/100</f>
        <v>0</v>
      </c>
      <c r="I4368" s="26">
        <f>[1]!b_pq_pctchange(A4368,日期设置!$B$4,日期设置!$B$2,1)</f>
        <v>0</v>
      </c>
      <c r="J4368" s="26">
        <f>[1]!b_pq_pctchange(A4368,日期设置!$C$4,日期设置!$B$2,1)</f>
        <v>0</v>
      </c>
      <c r="K4368" s="52">
        <f>[1]!b_dq_amount($A4368,日期设置!B$2,2,10000)</f>
        <v>0</v>
      </c>
      <c r="L4368" s="26">
        <f>[1]!b_info_latestpar(A4368,日期设置!$B$2)</f>
        <v>100</v>
      </c>
      <c r="M4368" s="6">
        <f>[1]!b_info_outstandingbalance($A4368,日期设置!B$2)</f>
        <v>5</v>
      </c>
      <c r="N4368" s="7" t="str">
        <f>[1]!b_info_latestissurercreditrating2(A4368,日期设置!$B$2,"102","1")</f>
        <v>AA</v>
      </c>
      <c r="O4368" s="8">
        <v>4.05</v>
      </c>
      <c r="P4368" s="9" t="str">
        <f>[1]!b_info_repurchasedate(A4368)</f>
        <v>2023-06-10</v>
      </c>
      <c r="Q4368" s="8" t="s">
        <v>16311</v>
      </c>
      <c r="R4368" s="2" t="str">
        <f>IF((--IF(P4368=0,Q4368,P4368))&gt;(--日期设置!$B$2),IF(P4368=0,Q4368,P4368),Q4368)</f>
        <v>2023-06-10</v>
      </c>
      <c r="S4368" s="2" t="s">
        <v>18091</v>
      </c>
      <c r="T4368" s="8">
        <f>[1]!b_anal_ptmyear($A4368,日期设置!$B$2)</f>
        <v>4.2191780821917808</v>
      </c>
      <c r="U4368" s="8">
        <f>[1]!b_anal_termifexercise($A4368,日期设置!B$2)</f>
        <v>2.2191780821917808</v>
      </c>
      <c r="V4368" s="10">
        <f>[1]!b_dq_dirtyprice(A4368,日期设置!$B$2)</f>
        <v>101.9873</v>
      </c>
      <c r="W4368" s="11">
        <f>IF(U4368=0,ROUNDUP((Q4368-日期设置!$B$2)/365,0),ROUNDUP((R4368-日期设置!$B$2)/365,0))</f>
        <v>3</v>
      </c>
      <c r="X4368" s="18">
        <f>_xlfn.IFNA(VLOOKUP(A4368,过往入选债券!A:D,4,0),2)</f>
        <v>2</v>
      </c>
      <c r="Y4368">
        <f>_xlfn.IFNA(VLOOKUP(C4368,[2]Sheet1!$A:$A,1,0),3)</f>
        <v>3</v>
      </c>
    </row>
    <row r="4369" spans="1:25" hidden="1" x14ac:dyDescent="0.2">
      <c r="A4369" s="28" t="s">
        <v>19215</v>
      </c>
      <c r="B4369" s="28" t="s">
        <v>19216</v>
      </c>
      <c r="C4369" s="38" t="s">
        <v>812</v>
      </c>
      <c r="D4369" s="26" t="str">
        <f>[1]!b_calc_yield(A4369,日期设置!$B$2,F4369,1,R4369,1,O4369,L4369,S4369,)</f>
        <v>Fetching...</v>
      </c>
      <c r="E4369" s="26">
        <f t="shared" si="136"/>
        <v>10.915139940936115</v>
      </c>
      <c r="F4369" s="18">
        <f>[1]!b_dq_cleanprice($A4369,日期设置!B$2)</f>
        <v>100.0609</v>
      </c>
      <c r="G4369" s="18" t="str">
        <f t="shared" si="137"/>
        <v>4.42 + 2.42</v>
      </c>
      <c r="H4369" s="27">
        <f>[1]!b_dq_pctchange($A4369,日期设置!$B$2,1)/100</f>
        <v>0</v>
      </c>
      <c r="I4369" s="26">
        <f>[1]!b_pq_pctchange(A4369,日期设置!$B$4,日期设置!$B$2,1)</f>
        <v>0</v>
      </c>
      <c r="J4369" s="26">
        <f>[1]!b_pq_pctchange(A4369,日期设置!$C$4,日期设置!$B$2,1)</f>
        <v>0</v>
      </c>
      <c r="K4369" s="52">
        <f>[1]!b_dq_amount($A4369,日期设置!B$2,2,10000)</f>
        <v>0</v>
      </c>
      <c r="L4369" s="26">
        <f>[1]!b_info_latestpar(A4369,日期设置!$B$2)</f>
        <v>100</v>
      </c>
      <c r="M4369" s="6">
        <f>[1]!b_info_outstandingbalance($A4369,日期设置!B$2)</f>
        <v>5</v>
      </c>
      <c r="N4369" s="7">
        <f>[1]!b_info_latestissurercreditrating2(A4369,日期设置!$B$2,"102","1")</f>
        <v>0</v>
      </c>
      <c r="O4369" s="8">
        <v>4.6500000000000004</v>
      </c>
      <c r="P4369" s="9" t="str">
        <f>[1]!b_info_repurchasedate(A4369)</f>
        <v>2023-08-24</v>
      </c>
      <c r="Q4369" s="8" t="s">
        <v>20001</v>
      </c>
      <c r="R4369" s="2" t="str">
        <f>IF((--IF(P4369=0,Q4369,P4369))&gt;(--日期设置!$B$2),IF(P4369=0,Q4369,P4369),Q4369)</f>
        <v>2023-08-24</v>
      </c>
      <c r="S4369" s="31" t="s">
        <v>19105</v>
      </c>
      <c r="T4369" s="8">
        <f>[1]!b_anal_ptmyear($A4369,日期设置!$B$2)</f>
        <v>4.4246575342465757</v>
      </c>
      <c r="U4369" s="8">
        <f>[1]!b_anal_termifexercise($A4369,日期设置!B$2)</f>
        <v>2.4246575342465753</v>
      </c>
      <c r="V4369" s="10">
        <f>[1]!b_dq_dirtyprice(A4369,日期设置!$B$2)</f>
        <v>102.7362</v>
      </c>
      <c r="W4369" s="11">
        <f>IF(U4369=0,ROUNDUP((Q4369-日期设置!$B$2)/365,0),ROUNDUP((R4369-日期设置!$B$2)/365,0))</f>
        <v>3</v>
      </c>
      <c r="X4369" s="18">
        <f>_xlfn.IFNA(VLOOKUP(A4369,过往入选债券!A:D,4,0),2)</f>
        <v>2</v>
      </c>
      <c r="Y4369">
        <f>_xlfn.IFNA(VLOOKUP(C4369,[2]Sheet1!$A:$A,1,0),3)</f>
        <v>3</v>
      </c>
    </row>
    <row r="4370" spans="1:25" hidden="1" x14ac:dyDescent="0.2">
      <c r="A4370" s="28" t="s">
        <v>20330</v>
      </c>
      <c r="B4370" s="28" t="s">
        <v>20331</v>
      </c>
      <c r="C4370" s="39" t="s">
        <v>20756</v>
      </c>
      <c r="D4370" s="26" t="str">
        <f>[1]!b_calc_yield(A4370,日期设置!$B$2,F4370,1,R4370,1,O4370,L4370,S4370,)</f>
        <v>Fetching...</v>
      </c>
      <c r="E4370" s="26">
        <f t="shared" si="136"/>
        <v>11.081999515242869</v>
      </c>
      <c r="F4370" s="18">
        <f>[1]!b_dq_cleanprice($A4370,日期设置!B$2)</f>
        <v>99.495699999999999</v>
      </c>
      <c r="G4370" s="18" t="str">
        <f t="shared" si="137"/>
        <v>2.45 + 0</v>
      </c>
      <c r="H4370" s="27">
        <f>[1]!b_dq_pctchange($A4370,日期设置!$B$2,1)/100</f>
        <v>0</v>
      </c>
      <c r="I4370" s="26">
        <f>[1]!b_pq_pctchange(A4370,日期设置!$B$4,日期设置!$B$2,1)</f>
        <v>0</v>
      </c>
      <c r="J4370" s="26">
        <f>[1]!b_pq_pctchange(A4370,日期设置!$C$4,日期设置!$B$2,1)</f>
        <v>-1.3466105109989234E-2</v>
      </c>
      <c r="K4370" s="52">
        <f>[1]!b_dq_amount($A4370,日期设置!B$2,2,10000)</f>
        <v>0</v>
      </c>
      <c r="L4370" s="26">
        <f>[1]!b_info_latestpar(A4370,日期设置!$B$2)</f>
        <v>100</v>
      </c>
      <c r="M4370" s="6">
        <f>[1]!b_info_outstandingbalance($A4370,日期设置!B$2)</f>
        <v>8</v>
      </c>
      <c r="N4370" s="7" t="str">
        <f>[1]!b_info_latestissurercreditrating2(A4370,日期设置!$B$2,"102","1")</f>
        <v>AA+</v>
      </c>
      <c r="O4370" s="8">
        <v>4.4000000000000004</v>
      </c>
      <c r="P4370" s="9">
        <f>[1]!b_info_repurchasedate(A4370)</f>
        <v>0</v>
      </c>
      <c r="Q4370" s="8" t="s">
        <v>16188</v>
      </c>
      <c r="R4370" s="2" t="str">
        <f>IF((--IF(P4370=0,Q4370,P4370))&gt;(--日期设置!$B$2),IF(P4370=0,Q4370,P4370),Q4370)</f>
        <v>2023-09-03</v>
      </c>
      <c r="S4370" s="31" t="s">
        <v>17563</v>
      </c>
      <c r="T4370" s="8">
        <f>[1]!b_anal_ptmyear($A4370,日期设置!$B$2)</f>
        <v>2.452054794520548</v>
      </c>
      <c r="U4370" s="8">
        <f>[1]!b_anal_termifexercise($A4370,日期设置!B$2)</f>
        <v>0</v>
      </c>
      <c r="V4370" s="10">
        <f>[1]!b_dq_dirtyprice(A4370,日期设置!$B$2)</f>
        <v>101.9067</v>
      </c>
      <c r="W4370" s="11">
        <f>IF(U4370=0,ROUNDUP((Q4370-日期设置!$B$2)/365,0),ROUNDUP((R4370-日期设置!$B$2)/365,0))</f>
        <v>3</v>
      </c>
      <c r="X4370" s="18">
        <f>_xlfn.IFNA(VLOOKUP(A4370,过往入选债券!A:D,4,0),2)</f>
        <v>2</v>
      </c>
      <c r="Y4370">
        <f>_xlfn.IFNA(VLOOKUP(C4370,[2]Sheet1!$A:$A,1,0),3)</f>
        <v>3</v>
      </c>
    </row>
    <row r="4371" spans="1:25" hidden="1" x14ac:dyDescent="0.2">
      <c r="A4371" s="21" t="s">
        <v>13301</v>
      </c>
      <c r="B4371" s="21" t="s">
        <v>13302</v>
      </c>
      <c r="C4371" s="37" t="s">
        <v>13300</v>
      </c>
      <c r="D4371" s="26" t="str">
        <f>[1]!b_calc_yield(A4371,日期设置!$B$2,F4371,1,R4371,1,O4371,L4371,S4371,)</f>
        <v>Fetching...</v>
      </c>
      <c r="E4371" s="26">
        <f t="shared" si="136"/>
        <v>20.525177768346747</v>
      </c>
      <c r="F4371" s="18">
        <f>[1]!b_dq_cleanprice($A4371,日期设置!B$2)</f>
        <v>58.120699999999999</v>
      </c>
      <c r="G4371" s="18" t="str">
        <f t="shared" si="137"/>
        <v>2.36 + 0</v>
      </c>
      <c r="H4371" s="27">
        <f>[1]!b_dq_pctchange($A4371,日期设置!$B$2,1)/100</f>
        <v>0</v>
      </c>
      <c r="I4371" s="26">
        <f>[1]!b_pq_pctchange(A4371,日期设置!$B$4,日期设置!$B$2,1)</f>
        <v>0</v>
      </c>
      <c r="J4371" s="26">
        <f>[1]!b_pq_pctchange(A4371,日期设置!$C$4,日期设置!$B$2,1)</f>
        <v>0</v>
      </c>
      <c r="K4371" s="52">
        <f>[1]!b_dq_amount($A4371,日期设置!B$2,2,10000)</f>
        <v>0</v>
      </c>
      <c r="L4371" s="26">
        <f>[1]!b_info_latestpar(A4371,日期设置!$B$2)</f>
        <v>60</v>
      </c>
      <c r="M4371" s="6">
        <f>[1]!b_info_outstandingbalance($A4371,日期设置!B$2)</f>
        <v>2.4</v>
      </c>
      <c r="N4371" s="7" t="str">
        <f>[1]!b_info_latestissurercreditrating2(A4371,日期设置!$B$2,"102","1")</f>
        <v>AA</v>
      </c>
      <c r="O4371" s="8">
        <v>3.95</v>
      </c>
      <c r="P4371" s="9">
        <f>[1]!b_info_repurchasedate(A4371)</f>
        <v>0</v>
      </c>
      <c r="Q4371" s="8" t="s">
        <v>16675</v>
      </c>
      <c r="R4371" s="2" t="str">
        <f>IF((--IF(P4371=0,Q4371,P4371))&gt;(--日期设置!$B$2),IF(P4371=0,Q4371,P4371),Q4371)</f>
        <v>2023-08-04</v>
      </c>
      <c r="S4371" s="2" t="s">
        <v>18411</v>
      </c>
      <c r="T4371" s="8">
        <f>[1]!b_anal_ptmyear($A4371,日期设置!$B$2)</f>
        <v>2.3698630136986303</v>
      </c>
      <c r="U4371" s="8">
        <f>[1]!b_anal_termifexercise($A4371,日期设置!B$2)</f>
        <v>0</v>
      </c>
      <c r="V4371" s="10">
        <f>[1]!b_dq_dirtyprice(A4371,日期设置!$B$2)</f>
        <v>59.614100000000001</v>
      </c>
      <c r="W4371" s="11">
        <f>IF(U4371=0,ROUNDUP((Q4371-日期设置!$B$2)/365,0),ROUNDUP((R4371-日期设置!$B$2)/365,0))</f>
        <v>3</v>
      </c>
      <c r="X4371" s="18">
        <f>_xlfn.IFNA(VLOOKUP(A4371,过往入选债券!A:D,4,0),2)</f>
        <v>2</v>
      </c>
      <c r="Y4371">
        <f>_xlfn.IFNA(VLOOKUP(C4371,[2]Sheet1!$A:$A,1,0),3)</f>
        <v>3</v>
      </c>
    </row>
    <row r="4372" spans="1:25" hidden="1" x14ac:dyDescent="0.2">
      <c r="A4372" s="28" t="s">
        <v>21444</v>
      </c>
      <c r="B4372" s="28" t="s">
        <v>21445</v>
      </c>
      <c r="C4372" s="39" t="s">
        <v>21284</v>
      </c>
      <c r="D4372" s="26" t="str">
        <f>[1]!b_calc_yield(A4372,日期设置!$B$2,F4372,1,R4372,1,O4372,L4372,S4372,)</f>
        <v>Fetching...</v>
      </c>
      <c r="E4372" s="26">
        <f t="shared" si="136"/>
        <v>12.035598360040002</v>
      </c>
      <c r="F4372" s="18">
        <f>[1]!b_dq_cleanprice($A4372,日期设置!B$2)</f>
        <v>99.588300000000004</v>
      </c>
      <c r="G4372" s="18" t="str">
        <f t="shared" si="137"/>
        <v>2.64 + 2.64</v>
      </c>
      <c r="H4372" s="27">
        <f>[1]!b_dq_pctchange($A4372,日期设置!$B$2,1)/100</f>
        <v>0</v>
      </c>
      <c r="I4372" s="26">
        <f>[1]!b_pq_pctchange(A4372,日期设置!$B$4,日期设置!$B$2,1)</f>
        <v>0</v>
      </c>
      <c r="J4372" s="26">
        <f>[1]!b_pq_pctchange(A4372,日期设置!$C$4,日期设置!$B$2,1)</f>
        <v>0</v>
      </c>
      <c r="K4372" s="52">
        <f>[1]!b_dq_amount($A4372,日期设置!B$2,2,10000)</f>
        <v>0</v>
      </c>
      <c r="L4372" s="26">
        <f>[1]!b_info_latestpar(A4372,日期设置!$B$2)</f>
        <v>100</v>
      </c>
      <c r="M4372" s="6">
        <f>[1]!b_info_outstandingbalance($A4372,日期设置!B$2)</f>
        <v>12</v>
      </c>
      <c r="N4372" s="7" t="str">
        <f>[1]!b_info_latestissurercreditrating2(A4372,日期设置!$B$2,"102","1")</f>
        <v>AAA</v>
      </c>
      <c r="O4372" s="43">
        <v>4.45</v>
      </c>
      <c r="P4372" s="9">
        <f>[1]!b_info_repurchasedate(A4372)</f>
        <v>0</v>
      </c>
      <c r="Q4372" s="31" t="s">
        <v>17659</v>
      </c>
      <c r="R4372" s="2" t="str">
        <f>IF((--IF(P4372=0,Q4372,P4372))&gt;(--日期设置!$B$2),IF(P4372=0,Q4372,P4372),Q4372)</f>
        <v>2023-11-12</v>
      </c>
      <c r="S4372" s="31" t="s">
        <v>17019</v>
      </c>
      <c r="T4372" s="8">
        <f>[1]!b_anal_ptmyear($A4372,日期设置!$B$2)</f>
        <v>2.6438356164383561</v>
      </c>
      <c r="U4372" s="8">
        <f>[1]!b_anal_termifexercise($A4372,日期设置!B$2)</f>
        <v>2.6438356164383561</v>
      </c>
      <c r="V4372" s="10">
        <f>[1]!b_dq_dirtyprice(A4372,日期设置!$B$2)</f>
        <v>101.17319999999999</v>
      </c>
      <c r="W4372" s="11">
        <f>IF(U4372=0,ROUNDUP((Q4372-日期设置!$B$2)/365,0),ROUNDUP((R4372-日期设置!$B$2)/365,0))</f>
        <v>3</v>
      </c>
      <c r="X4372" s="18">
        <f>_xlfn.IFNA(VLOOKUP(A4372,过往入选债券!A:D,4,0),2)</f>
        <v>2</v>
      </c>
      <c r="Y4372">
        <f>_xlfn.IFNA(VLOOKUP(C4372,[2]Sheet1!$A:$A,1,0),3)</f>
        <v>3</v>
      </c>
    </row>
    <row r="4373" spans="1:25" hidden="1" x14ac:dyDescent="0.2">
      <c r="A4373" s="21" t="s">
        <v>4218</v>
      </c>
      <c r="B4373" s="21" t="s">
        <v>4219</v>
      </c>
      <c r="C4373" s="37" t="s">
        <v>2609</v>
      </c>
      <c r="D4373" s="26" t="str">
        <f>[1]!b_calc_yield(A4373,日期设置!$B$2,F4373,1,R4373,1,O4373,L4373,S4373,)</f>
        <v>Fetching...</v>
      </c>
      <c r="E4373" s="26">
        <f t="shared" si="136"/>
        <v>8.9396476292288085</v>
      </c>
      <c r="F4373" s="18">
        <f>[1]!b_dq_cleanprice($A4373,日期设置!B$2)</f>
        <v>99.040800000000004</v>
      </c>
      <c r="G4373" s="18" t="str">
        <f t="shared" si="137"/>
        <v>2.01 + 0</v>
      </c>
      <c r="H4373" s="27">
        <f>[1]!b_dq_pctchange($A4373,日期设置!$B$2,1)/100</f>
        <v>0</v>
      </c>
      <c r="I4373" s="26">
        <f>[1]!b_pq_pctchange(A4373,日期设置!$B$4,日期设置!$B$2,1)</f>
        <v>0</v>
      </c>
      <c r="J4373" s="26">
        <f>[1]!b_pq_pctchange(A4373,日期设置!$C$4,日期设置!$B$2,1)</f>
        <v>0</v>
      </c>
      <c r="K4373" s="52">
        <f>[1]!b_dq_amount($A4373,日期设置!B$2,2,10000)</f>
        <v>0</v>
      </c>
      <c r="L4373" s="26">
        <f>[1]!b_info_latestpar(A4373,日期设置!$B$2)</f>
        <v>100</v>
      </c>
      <c r="M4373" s="6">
        <f>[1]!b_info_outstandingbalance($A4373,日期设置!B$2)</f>
        <v>17</v>
      </c>
      <c r="N4373" s="7">
        <f>[1]!b_info_latestissurercreditrating2(A4373,日期设置!$B$2,"102","1")</f>
        <v>0</v>
      </c>
      <c r="O4373" s="8">
        <v>4.0999999999999996</v>
      </c>
      <c r="P4373" s="9">
        <f>[1]!b_info_repurchasedate(A4373)</f>
        <v>0</v>
      </c>
      <c r="Q4373" s="8" t="s">
        <v>15982</v>
      </c>
      <c r="R4373" s="2" t="str">
        <f>IF((--IF(P4373=0,Q4373,P4373))&gt;(--日期设置!$B$2),IF(P4373=0,Q4373,P4373),Q4373)</f>
        <v>2023-03-27</v>
      </c>
      <c r="S4373" s="2" t="s">
        <v>17770</v>
      </c>
      <c r="T4373" s="8">
        <f>[1]!b_anal_ptmyear($A4373,日期设置!$B$2)</f>
        <v>2.0136986301369864</v>
      </c>
      <c r="U4373" s="8">
        <f>[1]!b_anal_termifexercise($A4373,日期设置!B$2)</f>
        <v>0</v>
      </c>
      <c r="V4373" s="10">
        <f>[1]!b_dq_dirtyprice(A4373,日期设置!$B$2)</f>
        <v>103.08459999999999</v>
      </c>
      <c r="W4373" s="11">
        <f>IF(U4373=0,ROUNDUP((Q4373-日期设置!$B$2)/365,0),ROUNDUP((R4373-日期设置!$B$2)/365,0))</f>
        <v>3</v>
      </c>
      <c r="X4373" s="18">
        <f>_xlfn.IFNA(VLOOKUP(A4373,过往入选债券!A:D,4,0),2)</f>
        <v>2</v>
      </c>
      <c r="Y4373">
        <f>_xlfn.IFNA(VLOOKUP(C4373,[2]Sheet1!$A:$A,1,0),3)</f>
        <v>3</v>
      </c>
    </row>
    <row r="4374" spans="1:25" hidden="1" x14ac:dyDescent="0.2">
      <c r="A4374" s="21" t="s">
        <v>10563</v>
      </c>
      <c r="B4374" s="21" t="s">
        <v>10564</v>
      </c>
      <c r="C4374" s="37" t="s">
        <v>130</v>
      </c>
      <c r="D4374" s="26" t="str">
        <f>[1]!b_calc_yield(A4374,日期设置!$B$2,F4374,1,R4374,1,O4374,L4374,S4374,)</f>
        <v>Fetching...</v>
      </c>
      <c r="E4374" s="26">
        <f t="shared" si="136"/>
        <v>9.2926055245806438</v>
      </c>
      <c r="F4374" s="18">
        <f>[1]!b_dq_cleanprice($A4374,日期设置!B$2)</f>
        <v>97.490799999999993</v>
      </c>
      <c r="G4374" s="18" t="str">
        <f t="shared" si="137"/>
        <v>2.06 + 0</v>
      </c>
      <c r="H4374" s="27">
        <f>[1]!b_dq_pctchange($A4374,日期设置!$B$2,1)/100</f>
        <v>0</v>
      </c>
      <c r="I4374" s="26">
        <f>[1]!b_pq_pctchange(A4374,日期设置!$B$4,日期设置!$B$2,1)</f>
        <v>-5.8330437314270907E-2</v>
      </c>
      <c r="J4374" s="26">
        <f>[1]!b_pq_pctchange(A4374,日期设置!$C$4,日期设置!$B$2,1)</f>
        <v>-0.10164975919664965</v>
      </c>
      <c r="K4374" s="52">
        <f>[1]!b_dq_amount($A4374,日期设置!B$2,2,10000)</f>
        <v>0</v>
      </c>
      <c r="L4374" s="26">
        <f>[1]!b_info_latestpar(A4374,日期设置!$B$2)</f>
        <v>100</v>
      </c>
      <c r="M4374" s="6">
        <f>[1]!b_info_outstandingbalance($A4374,日期设置!B$2)</f>
        <v>10</v>
      </c>
      <c r="N4374" s="7" t="str">
        <f>[1]!b_info_latestissurercreditrating2(A4374,日期设置!$B$2,"102","1")</f>
        <v>AAA</v>
      </c>
      <c r="O4374" s="8">
        <v>3.31</v>
      </c>
      <c r="P4374" s="9">
        <f>[1]!b_info_repurchasedate(A4374)</f>
        <v>0</v>
      </c>
      <c r="Q4374" s="8" t="s">
        <v>16096</v>
      </c>
      <c r="R4374" s="2" t="str">
        <f>IF((--IF(P4374=0,Q4374,P4374))&gt;(--日期设置!$B$2),IF(P4374=0,Q4374,P4374),Q4374)</f>
        <v>2023-04-15</v>
      </c>
      <c r="S4374" s="2" t="s">
        <v>17881</v>
      </c>
      <c r="T4374" s="8">
        <f>[1]!b_anal_ptmyear($A4374,日期设置!$B$2)</f>
        <v>2.0657534246575344</v>
      </c>
      <c r="U4374" s="8">
        <f>[1]!b_anal_termifexercise($A4374,日期设置!B$2)</f>
        <v>0</v>
      </c>
      <c r="V4374" s="10">
        <f>[1]!b_dq_dirtyprice(A4374,日期设置!$B$2)</f>
        <v>100.58320000000001</v>
      </c>
      <c r="W4374" s="11">
        <f>IF(U4374=0,ROUNDUP((Q4374-日期设置!$B$2)/365,0),ROUNDUP((R4374-日期设置!$B$2)/365,0))</f>
        <v>3</v>
      </c>
      <c r="X4374" s="18">
        <f>_xlfn.IFNA(VLOOKUP(A4374,过往入选债券!A:D,4,0),2)</f>
        <v>2</v>
      </c>
      <c r="Y4374">
        <f>_xlfn.IFNA(VLOOKUP(C4374,[2]Sheet1!$A:$A,1,0),3)</f>
        <v>3</v>
      </c>
    </row>
    <row r="4375" spans="1:25" hidden="1" x14ac:dyDescent="0.2">
      <c r="A4375" s="21" t="s">
        <v>8483</v>
      </c>
      <c r="B4375" s="21" t="s">
        <v>8484</v>
      </c>
      <c r="C4375" s="37" t="s">
        <v>4829</v>
      </c>
      <c r="D4375" s="26" t="str">
        <f>[1]!b_calc_yield(A4375,日期设置!$B$2,F4375,1,R4375,1,O4375,L4375,S4375,)</f>
        <v>Fetching...</v>
      </c>
      <c r="E4375" s="26">
        <f t="shared" si="136"/>
        <v>4.8219019225847815</v>
      </c>
      <c r="F4375" s="18">
        <f>[1]!b_dq_cleanprice($A4375,日期设置!B$2)</f>
        <v>100.9213</v>
      </c>
      <c r="G4375" s="18" t="str">
        <f t="shared" si="137"/>
        <v>1.09 + 0</v>
      </c>
      <c r="H4375" s="27">
        <f>[1]!b_dq_pctchange($A4375,日期设置!$B$2,1)/100</f>
        <v>0</v>
      </c>
      <c r="I4375" s="26">
        <f>[1]!b_pq_pctchange(A4375,日期设置!$B$4,日期设置!$B$2,1)</f>
        <v>0</v>
      </c>
      <c r="J4375" s="26">
        <f>[1]!b_pq_pctchange(A4375,日期设置!$C$4,日期设置!$B$2,1)</f>
        <v>0.24753630847076982</v>
      </c>
      <c r="K4375" s="52">
        <f>[1]!b_dq_amount($A4375,日期设置!B$2,2,10000)</f>
        <v>0</v>
      </c>
      <c r="L4375" s="26">
        <f>[1]!b_info_latestpar(A4375,日期设置!$B$2)</f>
        <v>100</v>
      </c>
      <c r="M4375" s="6">
        <f>[1]!b_info_outstandingbalance($A4375,日期设置!B$2)</f>
        <v>5</v>
      </c>
      <c r="N4375" s="7" t="str">
        <f>[1]!b_info_latestissurercreditrating2(A4375,日期设置!$B$2,"102","1")</f>
        <v>AA</v>
      </c>
      <c r="O4375" s="8">
        <v>5.5</v>
      </c>
      <c r="P4375" s="9">
        <f>[1]!b_info_repurchasedate(A4375)</f>
        <v>0</v>
      </c>
      <c r="Q4375" s="8" t="s">
        <v>16423</v>
      </c>
      <c r="R4375" s="2" t="str">
        <f>IF((--IF(P4375=0,Q4375,P4375))&gt;(--日期设置!$B$2),IF(P4375=0,Q4375,P4375),Q4375)</f>
        <v>2022-04-26</v>
      </c>
      <c r="S4375" s="2" t="s">
        <v>17815</v>
      </c>
      <c r="T4375" s="8">
        <f>[1]!b_anal_ptmyear($A4375,日期设置!$B$2)</f>
        <v>1.095890410958904</v>
      </c>
      <c r="U4375" s="8">
        <f>[1]!b_anal_termifexercise($A4375,日期设置!B$2)</f>
        <v>0</v>
      </c>
      <c r="V4375" s="10">
        <f>[1]!b_dq_dirtyprice(A4375,日期设置!$B$2)</f>
        <v>105.8939</v>
      </c>
      <c r="W4375" s="11">
        <f>IF(U4375=0,ROUNDUP((Q4375-日期设置!$B$2)/365,0),ROUNDUP((R4375-日期设置!$B$2)/365,0))</f>
        <v>2</v>
      </c>
      <c r="X4375" s="18">
        <f>_xlfn.IFNA(VLOOKUP(A4375,过往入选债券!A:D,4,0),2)</f>
        <v>2</v>
      </c>
      <c r="Y4375">
        <f>_xlfn.IFNA(VLOOKUP(C4375,[2]Sheet1!$A:$A,1,0),3)</f>
        <v>3</v>
      </c>
    </row>
    <row r="4376" spans="1:25" hidden="1" x14ac:dyDescent="0.2">
      <c r="A4376" s="21" t="s">
        <v>1761</v>
      </c>
      <c r="B4376" s="21" t="s">
        <v>1762</v>
      </c>
      <c r="C4376" s="37" t="s">
        <v>572</v>
      </c>
      <c r="D4376" s="26" t="str">
        <f>[1]!b_calc_yield(A4376,日期设置!$B$2,F4376,1,R4376,1,O4376,L4376,S4376,)</f>
        <v>Fetching...</v>
      </c>
      <c r="E4376" s="26">
        <f t="shared" si="136"/>
        <v>3.3453377965396047</v>
      </c>
      <c r="F4376" s="18">
        <f>[1]!b_dq_cleanprice($A4376,日期设置!B$2)</f>
        <v>100.2312</v>
      </c>
      <c r="G4376" s="18" t="str">
        <f t="shared" si="137"/>
        <v>0.72 + 0</v>
      </c>
      <c r="H4376" s="27">
        <f>[1]!b_dq_pctchange($A4376,日期设置!$B$2,1)/100</f>
        <v>0</v>
      </c>
      <c r="I4376" s="26">
        <f>[1]!b_pq_pctchange(A4376,日期设置!$B$4,日期设置!$B$2,1)</f>
        <v>0</v>
      </c>
      <c r="J4376" s="26">
        <f>[1]!b_pq_pctchange(A4376,日期设置!$C$4,日期设置!$B$2,1)</f>
        <v>0</v>
      </c>
      <c r="K4376" s="52">
        <f>[1]!b_dq_amount($A4376,日期设置!B$2,2,10000)</f>
        <v>0</v>
      </c>
      <c r="L4376" s="26">
        <f>[1]!b_info_latestpar(A4376,日期设置!$B$2)</f>
        <v>100</v>
      </c>
      <c r="M4376" s="6">
        <f>[1]!b_info_outstandingbalance($A4376,日期设置!B$2)</f>
        <v>2</v>
      </c>
      <c r="N4376" s="7">
        <f>[1]!b_info_latestissurercreditrating2(A4376,日期设置!$B$2,"102","1")</f>
        <v>0</v>
      </c>
      <c r="O4376" s="8">
        <v>5</v>
      </c>
      <c r="P4376" s="9">
        <f>[1]!b_info_repurchasedate(A4376)</f>
        <v>0</v>
      </c>
      <c r="Q4376" s="8" t="s">
        <v>16549</v>
      </c>
      <c r="R4376" s="2" t="str">
        <f>IF((--IF(P4376=0,Q4376,P4376))&gt;(--日期设置!$B$2),IF(P4376=0,Q4376,P4376),Q4376)</f>
        <v>2021-12-12</v>
      </c>
      <c r="S4376" s="2" t="s">
        <v>18163</v>
      </c>
      <c r="T4376" s="8">
        <f>[1]!b_anal_ptmyear($A4376,日期设置!$B$2)</f>
        <v>0.72602739726027399</v>
      </c>
      <c r="U4376" s="8">
        <f>[1]!b_anal_termifexercise($A4376,日期设置!B$2)</f>
        <v>0</v>
      </c>
      <c r="V4376" s="10">
        <f>[1]!b_dq_dirtyprice(A4376,日期设置!$B$2)</f>
        <v>101.6011</v>
      </c>
      <c r="W4376" s="11">
        <f>IF(U4376=0,ROUNDUP((Q4376-日期设置!$B$2)/365,0),ROUNDUP((R4376-日期设置!$B$2)/365,0))</f>
        <v>1</v>
      </c>
      <c r="X4376" s="18">
        <f>_xlfn.IFNA(VLOOKUP(A4376,过往入选债券!A:D,4,0),2)</f>
        <v>2</v>
      </c>
      <c r="Y4376">
        <f>_xlfn.IFNA(VLOOKUP(C4376,[2]Sheet1!$A:$A,1,0),3)</f>
        <v>3</v>
      </c>
    </row>
    <row r="4377" spans="1:25" hidden="1" x14ac:dyDescent="0.2">
      <c r="A4377" s="21" t="s">
        <v>13868</v>
      </c>
      <c r="B4377" s="21" t="s">
        <v>13869</v>
      </c>
      <c r="C4377" s="37" t="s">
        <v>1723</v>
      </c>
      <c r="D4377" s="26" t="str">
        <f>[1]!b_calc_yield(A4377,日期设置!$B$2,F4377,1,R4377,1,O4377,L4377,S4377,)</f>
        <v>Fetching...</v>
      </c>
      <c r="E4377" s="26">
        <f t="shared" si="136"/>
        <v>20.884938524833395</v>
      </c>
      <c r="F4377" s="18">
        <f>[1]!b_dq_cleanprice($A4377,日期设置!B$2)</f>
        <v>81.301500000000004</v>
      </c>
      <c r="G4377" s="18" t="str">
        <f t="shared" si="137"/>
        <v>3.32 + 0</v>
      </c>
      <c r="H4377" s="27">
        <f>[1]!b_dq_pctchange($A4377,日期设置!$B$2,1)/100</f>
        <v>0</v>
      </c>
      <c r="I4377" s="26">
        <f>[1]!b_pq_pctchange(A4377,日期设置!$B$4,日期设置!$B$2,1)</f>
        <v>0</v>
      </c>
      <c r="J4377" s="26">
        <f>[1]!b_pq_pctchange(A4377,日期设置!$C$4,日期设置!$B$2,1)</f>
        <v>0</v>
      </c>
      <c r="K4377" s="52">
        <f>[1]!b_dq_amount($A4377,日期设置!B$2,2,10000)</f>
        <v>0</v>
      </c>
      <c r="L4377" s="26">
        <f>[1]!b_info_latestpar(A4377,日期设置!$B$2)</f>
        <v>80</v>
      </c>
      <c r="M4377" s="6">
        <f>[1]!b_info_outstandingbalance($A4377,日期设置!B$2)</f>
        <v>5.44</v>
      </c>
      <c r="N4377" s="7" t="str">
        <f>[1]!b_info_latestissurercreditrating2(A4377,日期设置!$B$2,"102","1")</f>
        <v>AA</v>
      </c>
      <c r="O4377" s="8">
        <v>5.46</v>
      </c>
      <c r="P4377" s="9">
        <f>[1]!b_info_repurchasedate(A4377)</f>
        <v>0</v>
      </c>
      <c r="Q4377" s="8" t="s">
        <v>16601</v>
      </c>
      <c r="R4377" s="2" t="str">
        <f>IF((--IF(P4377=0,Q4377,P4377))&gt;(--日期设置!$B$2),IF(P4377=0,Q4377,P4377),Q4377)</f>
        <v>2024-07-19</v>
      </c>
      <c r="S4377" s="2" t="s">
        <v>18843</v>
      </c>
      <c r="T4377" s="8">
        <f>[1]!b_anal_ptmyear($A4377,日期设置!$B$2)</f>
        <v>3.3260273972602739</v>
      </c>
      <c r="U4377" s="8">
        <f>[1]!b_anal_termifexercise($A4377,日期设置!B$2)</f>
        <v>0</v>
      </c>
      <c r="V4377" s="10">
        <f>[1]!b_dq_dirtyprice(A4377,日期设置!$B$2)</f>
        <v>84.245400000000004</v>
      </c>
      <c r="W4377" s="11">
        <f>IF(U4377=0,ROUNDUP((Q4377-日期设置!$B$2)/365,0),ROUNDUP((R4377-日期设置!$B$2)/365,0))</f>
        <v>4</v>
      </c>
      <c r="X4377" s="18">
        <f>_xlfn.IFNA(VLOOKUP(A4377,过往入选债券!A:D,4,0),2)</f>
        <v>2</v>
      </c>
      <c r="Y4377">
        <f>_xlfn.IFNA(VLOOKUP(C4377,[2]Sheet1!$A:$A,1,0),3)</f>
        <v>3</v>
      </c>
    </row>
    <row r="4378" spans="1:25" hidden="1" x14ac:dyDescent="0.2">
      <c r="A4378" s="28" t="s">
        <v>19717</v>
      </c>
      <c r="B4378" s="28" t="s">
        <v>19718</v>
      </c>
      <c r="C4378" s="38" t="s">
        <v>704</v>
      </c>
      <c r="D4378" s="26" t="str">
        <f>[1]!b_calc_yield(A4378,日期设置!$B$2,F4378,1,R4378,1,O4378,L4378,S4378,)</f>
        <v>Fetching...</v>
      </c>
      <c r="E4378" s="26">
        <f t="shared" si="136"/>
        <v>10.938100579694222</v>
      </c>
      <c r="F4378" s="18">
        <f>[1]!b_dq_cleanprice($A4378,日期设置!B$2)</f>
        <v>99.464799999999997</v>
      </c>
      <c r="G4378" s="18" t="str">
        <f t="shared" si="137"/>
        <v>4.42 + 2.42</v>
      </c>
      <c r="H4378" s="27">
        <f>[1]!b_dq_pctchange($A4378,日期设置!$B$2,1)/100</f>
        <v>0</v>
      </c>
      <c r="I4378" s="26">
        <f>[1]!b_pq_pctchange(A4378,日期设置!$B$4,日期设置!$B$2,1)</f>
        <v>0</v>
      </c>
      <c r="J4378" s="26">
        <f>[1]!b_pq_pctchange(A4378,日期设置!$C$4,日期设置!$B$2,1)</f>
        <v>0</v>
      </c>
      <c r="K4378" s="52">
        <f>[1]!b_dq_amount($A4378,日期设置!B$2,2,10000)</f>
        <v>0</v>
      </c>
      <c r="L4378" s="26">
        <f>[1]!b_info_latestpar(A4378,日期设置!$B$2)</f>
        <v>100</v>
      </c>
      <c r="M4378" s="6">
        <f>[1]!b_info_outstandingbalance($A4378,日期设置!B$2)</f>
        <v>4</v>
      </c>
      <c r="N4378" s="7" t="str">
        <f>[1]!b_info_latestissurercreditrating2(A4378,日期设置!$B$2,"102","1")</f>
        <v>AA+</v>
      </c>
      <c r="O4378" s="8">
        <v>4.38</v>
      </c>
      <c r="P4378" s="9" t="str">
        <f>[1]!b_info_repurchasedate(A4378)</f>
        <v>2023-08-24</v>
      </c>
      <c r="Q4378" s="8" t="s">
        <v>20001</v>
      </c>
      <c r="R4378" s="2" t="str">
        <f>IF((--IF(P4378=0,Q4378,P4378))&gt;(--日期设置!$B$2),IF(P4378=0,Q4378,P4378),Q4378)</f>
        <v>2023-08-24</v>
      </c>
      <c r="S4378" s="31" t="s">
        <v>19105</v>
      </c>
      <c r="T4378" s="8">
        <f>[1]!b_anal_ptmyear($A4378,日期设置!$B$2)</f>
        <v>4.4246575342465757</v>
      </c>
      <c r="U4378" s="8">
        <f>[1]!b_anal_termifexercise($A4378,日期设置!B$2)</f>
        <v>2.4246575342465753</v>
      </c>
      <c r="V4378" s="10">
        <f>[1]!b_dq_dirtyprice(A4378,日期设置!$B$2)</f>
        <v>101.98480000000001</v>
      </c>
      <c r="W4378" s="11">
        <f>IF(U4378=0,ROUNDUP((Q4378-日期设置!$B$2)/365,0),ROUNDUP((R4378-日期设置!$B$2)/365,0))</f>
        <v>3</v>
      </c>
      <c r="X4378" s="18">
        <f>_xlfn.IFNA(VLOOKUP(A4378,过往入选债券!A:D,4,0),2)</f>
        <v>2</v>
      </c>
      <c r="Y4378">
        <f>_xlfn.IFNA(VLOOKUP(C4378,[2]Sheet1!$A:$A,1,0),3)</f>
        <v>3</v>
      </c>
    </row>
    <row r="4379" spans="1:25" hidden="1" x14ac:dyDescent="0.2">
      <c r="A4379" s="28" t="s">
        <v>21554</v>
      </c>
      <c r="B4379" s="28" t="s">
        <v>21555</v>
      </c>
      <c r="C4379" s="39" t="s">
        <v>1565</v>
      </c>
      <c r="D4379" s="26" t="str">
        <f>[1]!b_calc_yield(A4379,日期设置!$B$2,F4379,1,R4379,1,O4379,L4379,S4379,)</f>
        <v>Fetching...</v>
      </c>
      <c r="E4379" s="26">
        <f t="shared" si="136"/>
        <v>7.7338807037110824</v>
      </c>
      <c r="F4379" s="18">
        <f>[1]!b_dq_cleanprice($A4379,日期设置!B$2)</f>
        <v>99.775700000000001</v>
      </c>
      <c r="G4379" s="18" t="str">
        <f t="shared" si="137"/>
        <v>2.69 + 1.69</v>
      </c>
      <c r="H4379" s="27">
        <f>[1]!b_dq_pctchange($A4379,日期设置!$B$2,1)/100</f>
        <v>0</v>
      </c>
      <c r="I4379" s="26">
        <f>[1]!b_pq_pctchange(A4379,日期设置!$B$4,日期设置!$B$2,1)</f>
        <v>0</v>
      </c>
      <c r="J4379" s="26">
        <f>[1]!b_pq_pctchange(A4379,日期设置!$C$4,日期设置!$B$2,1)</f>
        <v>0</v>
      </c>
      <c r="K4379" s="52">
        <f>[1]!b_dq_amount($A4379,日期设置!B$2,2,10000)</f>
        <v>0</v>
      </c>
      <c r="L4379" s="26">
        <f>[1]!b_info_latestpar(A4379,日期设置!$B$2)</f>
        <v>100</v>
      </c>
      <c r="M4379" s="6">
        <f>[1]!b_info_outstandingbalance($A4379,日期设置!B$2)</f>
        <v>4</v>
      </c>
      <c r="N4379" s="7" t="str">
        <f>[1]!b_info_latestissurercreditrating2(A4379,日期设置!$B$2,"102","1")</f>
        <v>AA+</v>
      </c>
      <c r="O4379" s="43">
        <v>4.4800000000000004</v>
      </c>
      <c r="P4379" s="9" t="str">
        <f>[1]!b_info_repurchasedate(A4379)</f>
        <v>2022-12-01</v>
      </c>
      <c r="Q4379" s="31" t="s">
        <v>21734</v>
      </c>
      <c r="R4379" s="2" t="str">
        <f>IF((--IF(P4379=0,Q4379,P4379))&gt;(--日期设置!$B$2),IF(P4379=0,Q4379,P4379),Q4379)</f>
        <v>2022-12-01</v>
      </c>
      <c r="S4379" s="31" t="s">
        <v>16497</v>
      </c>
      <c r="T4379" s="8">
        <f>[1]!b_anal_ptmyear($A4379,日期设置!$B$2)</f>
        <v>2.6958904109589041</v>
      </c>
      <c r="U4379" s="8">
        <f>[1]!b_anal_termifexercise($A4379,日期设置!B$2)</f>
        <v>1.6958904109589041</v>
      </c>
      <c r="V4379" s="10">
        <f>[1]!b_dq_dirtyprice(A4379,日期设置!$B$2)</f>
        <v>101.13809999999999</v>
      </c>
      <c r="W4379" s="11">
        <f>IF(U4379=0,ROUNDUP((Q4379-日期设置!$B$2)/365,0),ROUNDUP((R4379-日期设置!$B$2)/365,0))</f>
        <v>2</v>
      </c>
      <c r="X4379" s="18">
        <f>_xlfn.IFNA(VLOOKUP(A4379,过往入选债券!A:D,4,0),2)</f>
        <v>2</v>
      </c>
      <c r="Y4379">
        <f>_xlfn.IFNA(VLOOKUP(C4379,[2]Sheet1!$A:$A,1,0),3)</f>
        <v>3</v>
      </c>
    </row>
    <row r="4380" spans="1:25" hidden="1" x14ac:dyDescent="0.2">
      <c r="A4380" s="28" t="s">
        <v>21554</v>
      </c>
      <c r="B4380" s="28" t="s">
        <v>21555</v>
      </c>
      <c r="C4380" s="39" t="s">
        <v>1565</v>
      </c>
      <c r="D4380" s="26" t="str">
        <f>[1]!b_calc_yield(A4380,日期设置!$B$2,F4380,1,R4380,1,O4380,L4380,S4380,)</f>
        <v>Fetching...</v>
      </c>
      <c r="E4380" s="26">
        <f t="shared" si="136"/>
        <v>7.7338807037110824</v>
      </c>
      <c r="F4380" s="18">
        <f>[1]!b_dq_cleanprice($A4380,日期设置!B$2)</f>
        <v>99.775700000000001</v>
      </c>
      <c r="G4380" s="18" t="str">
        <f t="shared" si="137"/>
        <v>2.69 + 1.69</v>
      </c>
      <c r="H4380" s="27">
        <f>[1]!b_dq_pctchange($A4380,日期设置!$B$2,1)/100</f>
        <v>0</v>
      </c>
      <c r="I4380" s="26">
        <f>[1]!b_pq_pctchange(A4380,日期设置!$B$4,日期设置!$B$2,1)</f>
        <v>0</v>
      </c>
      <c r="J4380" s="26">
        <f>[1]!b_pq_pctchange(A4380,日期设置!$C$4,日期设置!$B$2,1)</f>
        <v>0</v>
      </c>
      <c r="K4380" s="52">
        <f>[1]!b_dq_amount($A4380,日期设置!B$2,2,10000)</f>
        <v>0</v>
      </c>
      <c r="L4380" s="26">
        <f>[1]!b_info_latestpar(A4380,日期设置!$B$2)</f>
        <v>100</v>
      </c>
      <c r="M4380" s="6">
        <f>[1]!b_info_outstandingbalance($A4380,日期设置!B$2)</f>
        <v>4</v>
      </c>
      <c r="N4380" s="7" t="str">
        <f>[1]!b_info_latestissurercreditrating2(A4380,日期设置!$B$2,"102","1")</f>
        <v>AA+</v>
      </c>
      <c r="O4380" s="43">
        <v>4.4800000000000004</v>
      </c>
      <c r="P4380" s="9" t="str">
        <f>[1]!b_info_repurchasedate(A4380)</f>
        <v>2022-12-01</v>
      </c>
      <c r="Q4380" s="31" t="s">
        <v>21734</v>
      </c>
      <c r="R4380" s="2" t="str">
        <f>IF((--IF(P4380=0,Q4380,P4380))&gt;(--日期设置!$B$2),IF(P4380=0,Q4380,P4380),Q4380)</f>
        <v>2022-12-01</v>
      </c>
      <c r="S4380" s="31" t="s">
        <v>16497</v>
      </c>
      <c r="T4380" s="8">
        <f>[1]!b_anal_ptmyear($A4380,日期设置!$B$2)</f>
        <v>2.6958904109589041</v>
      </c>
      <c r="U4380" s="8">
        <f>[1]!b_anal_termifexercise($A4380,日期设置!B$2)</f>
        <v>1.6958904109589041</v>
      </c>
      <c r="V4380" s="10">
        <f>[1]!b_dq_dirtyprice(A4380,日期设置!$B$2)</f>
        <v>101.13809999999999</v>
      </c>
      <c r="W4380" s="11">
        <f>IF(U4380=0,ROUNDUP((Q4380-日期设置!$B$2)/365,0),ROUNDUP((R4380-日期设置!$B$2)/365,0))</f>
        <v>2</v>
      </c>
      <c r="X4380" s="18">
        <f>_xlfn.IFNA(VLOOKUP(A4380,过往入选债券!A:D,4,0),2)</f>
        <v>2</v>
      </c>
      <c r="Y4380">
        <f>_xlfn.IFNA(VLOOKUP(C4380,[2]Sheet1!$A:$A,1,0),3)</f>
        <v>3</v>
      </c>
    </row>
    <row r="4381" spans="1:25" hidden="1" x14ac:dyDescent="0.2">
      <c r="A4381" s="21" t="s">
        <v>9781</v>
      </c>
      <c r="B4381" s="21" t="s">
        <v>9782</v>
      </c>
      <c r="C4381" s="37" t="s">
        <v>37</v>
      </c>
      <c r="D4381" s="26" t="str">
        <f>[1]!b_calc_yield(A4381,日期设置!$B$2,F4381,1,R4381,1,O4381,L4381,S4381,)</f>
        <v>Fetching...</v>
      </c>
      <c r="E4381" s="26">
        <f t="shared" si="136"/>
        <v>17.506514978148992</v>
      </c>
      <c r="F4381" s="18">
        <f>[1]!b_dq_cleanprice($A4381,日期设置!B$2)</f>
        <v>98.389200000000002</v>
      </c>
      <c r="G4381" s="18" t="str">
        <f t="shared" si="137"/>
        <v>3.80 + 0</v>
      </c>
      <c r="H4381" s="27">
        <f>[1]!b_dq_pctchange($A4381,日期设置!$B$2,1)/100</f>
        <v>0</v>
      </c>
      <c r="I4381" s="26">
        <f>[1]!b_pq_pctchange(A4381,日期设置!$B$4,日期设置!$B$2,1)</f>
        <v>0</v>
      </c>
      <c r="J4381" s="26">
        <f>[1]!b_pq_pctchange(A4381,日期设置!$C$4,日期设置!$B$2,1)</f>
        <v>-4.6934334599137005E-2</v>
      </c>
      <c r="K4381" s="52">
        <f>[1]!b_dq_amount($A4381,日期设置!B$2,2,10000)</f>
        <v>0</v>
      </c>
      <c r="L4381" s="26">
        <f>[1]!b_info_latestpar(A4381,日期设置!$B$2)</f>
        <v>100</v>
      </c>
      <c r="M4381" s="6">
        <f>[1]!b_info_outstandingbalance($A4381,日期设置!B$2)</f>
        <v>20</v>
      </c>
      <c r="N4381" s="7" t="str">
        <f>[1]!b_info_latestissurercreditrating2(A4381,日期设置!$B$2,"102","1")</f>
        <v>AAA</v>
      </c>
      <c r="O4381" s="8">
        <v>4.1399999999999997</v>
      </c>
      <c r="P4381" s="9">
        <f>[1]!b_info_repurchasedate(A4381)</f>
        <v>0</v>
      </c>
      <c r="Q4381" s="8" t="s">
        <v>16209</v>
      </c>
      <c r="R4381" s="2" t="str">
        <f>IF((--IF(P4381=0,Q4381,P4381))&gt;(--日期设置!$B$2),IF(P4381=0,Q4381,P4381),Q4381)</f>
        <v>2025-01-10</v>
      </c>
      <c r="S4381" s="2" t="s">
        <v>17802</v>
      </c>
      <c r="T4381" s="8">
        <f>[1]!b_anal_ptmyear($A4381,日期设置!$B$2)</f>
        <v>3.8054794520547945</v>
      </c>
      <c r="U4381" s="8">
        <f>[1]!b_anal_termifexercise($A4381,日期设置!B$2)</f>
        <v>0</v>
      </c>
      <c r="V4381" s="10">
        <f>[1]!b_dq_dirtyprice(A4381,日期设置!$B$2)</f>
        <v>99.194500000000005</v>
      </c>
      <c r="W4381" s="11">
        <f>IF(U4381=0,ROUNDUP((Q4381-日期设置!$B$2)/365,0),ROUNDUP((R4381-日期设置!$B$2)/365,0))</f>
        <v>4</v>
      </c>
      <c r="X4381" s="18">
        <f>_xlfn.IFNA(VLOOKUP(A4381,过往入选债券!A:D,4,0),2)</f>
        <v>2</v>
      </c>
      <c r="Y4381">
        <f>_xlfn.IFNA(VLOOKUP(C4381,[2]Sheet1!$A:$A,1,0),3)</f>
        <v>3</v>
      </c>
    </row>
    <row r="4382" spans="1:25" hidden="1" x14ac:dyDescent="0.2">
      <c r="A4382" s="21" t="s">
        <v>6012</v>
      </c>
      <c r="B4382" s="21" t="s">
        <v>6013</v>
      </c>
      <c r="C4382" s="37" t="s">
        <v>151</v>
      </c>
      <c r="D4382" s="26" t="str">
        <f>[1]!b_calc_yield(A4382,日期设置!$B$2,F4382,1,R4382,1,O4382,L4382,S4382,)</f>
        <v>Fetching...</v>
      </c>
      <c r="E4382" s="26">
        <f t="shared" si="136"/>
        <v>5.9996125941425005</v>
      </c>
      <c r="F4382" s="18">
        <f>[1]!b_dq_cleanprice($A4382,日期设置!B$2)</f>
        <v>100.8182</v>
      </c>
      <c r="G4382" s="18" t="str">
        <f t="shared" si="137"/>
        <v>1.34 + 0</v>
      </c>
      <c r="H4382" s="27">
        <f>[1]!b_dq_pctchange($A4382,日期设置!$B$2,1)/100</f>
        <v>0</v>
      </c>
      <c r="I4382" s="26">
        <f>[1]!b_pq_pctchange(A4382,日期设置!$B$4,日期设置!$B$2,1)</f>
        <v>0</v>
      </c>
      <c r="J4382" s="26">
        <f>[1]!b_pq_pctchange(A4382,日期设置!$C$4,日期设置!$B$2,1)</f>
        <v>0</v>
      </c>
      <c r="K4382" s="52">
        <f>[1]!b_dq_amount($A4382,日期设置!B$2,2,10000)</f>
        <v>0</v>
      </c>
      <c r="L4382" s="26">
        <f>[1]!b_info_latestpar(A4382,日期设置!$B$2)</f>
        <v>100</v>
      </c>
      <c r="M4382" s="6">
        <f>[1]!b_info_outstandingbalance($A4382,日期设置!B$2)</f>
        <v>10</v>
      </c>
      <c r="N4382" s="7" t="str">
        <f>[1]!b_info_latestissurercreditrating2(A4382,日期设置!$B$2,"102","1")</f>
        <v>AA+</v>
      </c>
      <c r="O4382" s="8">
        <v>5.27</v>
      </c>
      <c r="P4382" s="9">
        <f>[1]!b_info_repurchasedate(A4382)</f>
        <v>0</v>
      </c>
      <c r="Q4382" s="8" t="s">
        <v>16204</v>
      </c>
      <c r="R4382" s="2" t="str">
        <f>IF((--IF(P4382=0,Q4382,P4382))&gt;(--日期设置!$B$2),IF(P4382=0,Q4382,P4382),Q4382)</f>
        <v>2022-07-25</v>
      </c>
      <c r="S4382" s="2" t="s">
        <v>18791</v>
      </c>
      <c r="T4382" s="8">
        <f>[1]!b_anal_ptmyear($A4382,日期设置!$B$2)</f>
        <v>1.3424657534246576</v>
      </c>
      <c r="U4382" s="8">
        <f>[1]!b_anal_termifexercise($A4382,日期设置!B$2)</f>
        <v>0</v>
      </c>
      <c r="V4382" s="10">
        <f>[1]!b_dq_dirtyprice(A4382,日期设置!$B$2)</f>
        <v>104.2834</v>
      </c>
      <c r="W4382" s="11">
        <f>IF(U4382=0,ROUNDUP((Q4382-日期设置!$B$2)/365,0),ROUNDUP((R4382-日期设置!$B$2)/365,0))</f>
        <v>2</v>
      </c>
      <c r="X4382" s="18">
        <f>_xlfn.IFNA(VLOOKUP(A4382,过往入选债券!A:D,4,0),2)</f>
        <v>2</v>
      </c>
      <c r="Y4382">
        <f>_xlfn.IFNA(VLOOKUP(C4382,[2]Sheet1!$A:$A,1,0),3)</f>
        <v>3</v>
      </c>
    </row>
    <row r="4383" spans="1:25" hidden="1" x14ac:dyDescent="0.2">
      <c r="A4383" s="28" t="s">
        <v>21130</v>
      </c>
      <c r="B4383" s="28" t="s">
        <v>21131</v>
      </c>
      <c r="C4383" s="39" t="s">
        <v>20779</v>
      </c>
      <c r="D4383" s="26" t="str">
        <f>[1]!b_calc_yield(A4383,日期设置!$B$2,F4383,1,R4383,1,O4383,L4383,S4383,)</f>
        <v>Fetching...</v>
      </c>
      <c r="E4383" s="26">
        <f t="shared" si="136"/>
        <v>11.712707072927087</v>
      </c>
      <c r="F4383" s="18">
        <f>[1]!b_dq_cleanprice($A4383,日期设置!B$2)</f>
        <v>99.203299999999999</v>
      </c>
      <c r="G4383" s="18" t="str">
        <f t="shared" si="137"/>
        <v>4.57 + 2.57</v>
      </c>
      <c r="H4383" s="27">
        <f>[1]!b_dq_pctchange($A4383,日期设置!$B$2,1)/100</f>
        <v>0</v>
      </c>
      <c r="I4383" s="26">
        <f>[1]!b_pq_pctchange(A4383,日期设置!$B$4,日期设置!$B$2,1)</f>
        <v>0.44886593762656296</v>
      </c>
      <c r="J4383" s="26">
        <f>[1]!b_pq_pctchange(A4383,日期设置!$C$4,日期设置!$B$2,1)</f>
        <v>-1.7133590605950502E-2</v>
      </c>
      <c r="K4383" s="52">
        <f>[1]!b_dq_amount($A4383,日期设置!B$2,2,10000)</f>
        <v>0</v>
      </c>
      <c r="L4383" s="26">
        <f>[1]!b_info_latestpar(A4383,日期设置!$B$2)</f>
        <v>100</v>
      </c>
      <c r="M4383" s="6">
        <f>[1]!b_info_outstandingbalance($A4383,日期设置!B$2)</f>
        <v>15</v>
      </c>
      <c r="N4383" s="7" t="str">
        <f>[1]!b_info_latestissurercreditrating2(A4383,日期设置!$B$2,"102","1")</f>
        <v>AA+</v>
      </c>
      <c r="O4383" s="8">
        <v>4.28</v>
      </c>
      <c r="P4383" s="9" t="str">
        <f>[1]!b_info_repurchasedate(A4383)</f>
        <v>2023-10-19</v>
      </c>
      <c r="Q4383" s="8" t="s">
        <v>16276</v>
      </c>
      <c r="R4383" s="2" t="str">
        <f>IF((--IF(P4383=0,Q4383,P4383))&gt;(--日期设置!$B$2),IF(P4383=0,Q4383,P4383),Q4383)</f>
        <v>2023-10-19</v>
      </c>
      <c r="S4383" s="31" t="s">
        <v>16413</v>
      </c>
      <c r="T4383" s="8">
        <f>[1]!b_anal_ptmyear($A4383,日期设置!$B$2)</f>
        <v>4.5780821917808217</v>
      </c>
      <c r="U4383" s="8">
        <f>[1]!b_anal_termifexercise($A4383,日期设置!B$2)</f>
        <v>2.5780821917808221</v>
      </c>
      <c r="V4383" s="10">
        <f>[1]!b_dq_dirtyprice(A4383,日期设置!$B$2)</f>
        <v>101.0091</v>
      </c>
      <c r="W4383" s="11">
        <f>IF(U4383=0,ROUNDUP((Q4383-日期设置!$B$2)/365,0),ROUNDUP((R4383-日期设置!$B$2)/365,0))</f>
        <v>3</v>
      </c>
      <c r="X4383" s="18">
        <f>_xlfn.IFNA(VLOOKUP(A4383,过往入选债券!A:D,4,0),2)</f>
        <v>2</v>
      </c>
      <c r="Y4383">
        <f>_xlfn.IFNA(VLOOKUP(C4383,[2]Sheet1!$A:$A,1,0),3)</f>
        <v>3</v>
      </c>
    </row>
    <row r="4384" spans="1:25" hidden="1" x14ac:dyDescent="0.2">
      <c r="A4384" s="21" t="s">
        <v>10014</v>
      </c>
      <c r="B4384" s="21" t="s">
        <v>10015</v>
      </c>
      <c r="C4384" s="37" t="s">
        <v>10016</v>
      </c>
      <c r="D4384" s="26" t="str">
        <f>[1]!b_calc_yield(A4384,日期设置!$B$2,F4384,1,R4384,1,O4384,L4384,S4384,)</f>
        <v>Fetching...</v>
      </c>
      <c r="E4384" s="26">
        <f t="shared" si="136"/>
        <v>18.31042899279818</v>
      </c>
      <c r="F4384" s="18">
        <f>[1]!b_dq_cleanprice($A4384,日期设置!B$2)</f>
        <v>97.683300000000003</v>
      </c>
      <c r="G4384" s="18" t="str">
        <f t="shared" si="137"/>
        <v>3.95 + 0</v>
      </c>
      <c r="H4384" s="27">
        <f>[1]!b_dq_pctchange($A4384,日期设置!$B$2,1)/100</f>
        <v>0</v>
      </c>
      <c r="I4384" s="26">
        <f>[1]!b_pq_pctchange(A4384,日期设置!$B$4,日期设置!$B$2,1)</f>
        <v>0</v>
      </c>
      <c r="J4384" s="26">
        <f>[1]!b_pq_pctchange(A4384,日期设置!$C$4,日期设置!$B$2,1)</f>
        <v>0.13664787288570529</v>
      </c>
      <c r="K4384" s="52">
        <f>[1]!b_dq_amount($A4384,日期设置!B$2,2,10000)</f>
        <v>0</v>
      </c>
      <c r="L4384" s="26">
        <f>[1]!b_info_latestpar(A4384,日期设置!$B$2)</f>
        <v>100</v>
      </c>
      <c r="M4384" s="6">
        <f>[1]!b_info_outstandingbalance($A4384,日期设置!B$2)</f>
        <v>10</v>
      </c>
      <c r="N4384" s="7" t="str">
        <f>[1]!b_info_latestissurercreditrating2(A4384,日期设置!$B$2,"102","1")</f>
        <v>AA+</v>
      </c>
      <c r="O4384" s="8">
        <v>3.95</v>
      </c>
      <c r="P4384" s="9">
        <f>[1]!b_info_repurchasedate(A4384)</f>
        <v>0</v>
      </c>
      <c r="Q4384" s="8" t="s">
        <v>16887</v>
      </c>
      <c r="R4384" s="2" t="str">
        <f>IF((--IF(P4384=0,Q4384,P4384))&gt;(--日期设置!$B$2),IF(P4384=0,Q4384,P4384),Q4384)</f>
        <v>2025-03-04</v>
      </c>
      <c r="S4384" s="2" t="s">
        <v>17960</v>
      </c>
      <c r="T4384" s="8">
        <f>[1]!b_anal_ptmyear($A4384,日期设置!$B$2)</f>
        <v>3.9506849315068493</v>
      </c>
      <c r="U4384" s="8">
        <f>[1]!b_anal_termifexercise($A4384,日期设置!B$2)</f>
        <v>0</v>
      </c>
      <c r="V4384" s="10">
        <f>[1]!b_dq_dirtyprice(A4384,日期设置!$B$2)</f>
        <v>97.878100000000003</v>
      </c>
      <c r="W4384" s="11">
        <f>IF(U4384=0,ROUNDUP((Q4384-日期设置!$B$2)/365,0),ROUNDUP((R4384-日期设置!$B$2)/365,0))</f>
        <v>4</v>
      </c>
      <c r="X4384" s="18">
        <f>_xlfn.IFNA(VLOOKUP(A4384,过往入选债券!A:D,4,0),2)</f>
        <v>2</v>
      </c>
      <c r="Y4384">
        <f>_xlfn.IFNA(VLOOKUP(C4384,[2]Sheet1!$A:$A,1,0),3)</f>
        <v>3</v>
      </c>
    </row>
    <row r="4385" spans="1:25" hidden="1" x14ac:dyDescent="0.2">
      <c r="A4385" s="21" t="s">
        <v>4005</v>
      </c>
      <c r="B4385" s="21" t="s">
        <v>4006</v>
      </c>
      <c r="C4385" s="37" t="s">
        <v>1113</v>
      </c>
      <c r="D4385" s="26" t="str">
        <f>[1]!b_calc_yield(A4385,日期设置!$B$2,F4385,1,R4385,1,O4385,L4385,S4385,)</f>
        <v>Fetching...</v>
      </c>
      <c r="E4385" s="26">
        <f t="shared" si="136"/>
        <v>8.9920976236967487</v>
      </c>
      <c r="F4385" s="18">
        <f>[1]!b_dq_cleanprice($A4385,日期设置!B$2)</f>
        <v>99.971199999999996</v>
      </c>
      <c r="G4385" s="18" t="str">
        <f t="shared" si="137"/>
        <v>1.95 + 0</v>
      </c>
      <c r="H4385" s="27">
        <f>[1]!b_dq_pctchange($A4385,日期设置!$B$2,1)/100</f>
        <v>0</v>
      </c>
      <c r="I4385" s="26">
        <f>[1]!b_pq_pctchange(A4385,日期设置!$B$4,日期设置!$B$2,1)</f>
        <v>0</v>
      </c>
      <c r="J4385" s="26">
        <f>[1]!b_pq_pctchange(A4385,日期设置!$C$4,日期设置!$B$2,1)</f>
        <v>0</v>
      </c>
      <c r="K4385" s="52">
        <f>[1]!b_dq_amount($A4385,日期设置!B$2,2,10000)</f>
        <v>0</v>
      </c>
      <c r="L4385" s="26">
        <f>[1]!b_info_latestpar(A4385,日期设置!$B$2)</f>
        <v>100</v>
      </c>
      <c r="M4385" s="6">
        <f>[1]!b_info_outstandingbalance($A4385,日期设置!B$2)</f>
        <v>10</v>
      </c>
      <c r="N4385" s="7">
        <f>[1]!b_info_latestissurercreditrating2(A4385,日期设置!$B$2,"102","1")</f>
        <v>0</v>
      </c>
      <c r="O4385" s="8">
        <v>4.59</v>
      </c>
      <c r="P4385" s="9">
        <f>[1]!b_info_repurchasedate(A4385)</f>
        <v>0</v>
      </c>
      <c r="Q4385" s="8" t="s">
        <v>16002</v>
      </c>
      <c r="R4385" s="2" t="str">
        <f>IF((--IF(P4385=0,Q4385,P4385))&gt;(--日期设置!$B$2),IF(P4385=0,Q4385,P4385),Q4385)</f>
        <v>2023-03-06</v>
      </c>
      <c r="S4385" s="2" t="s">
        <v>17784</v>
      </c>
      <c r="T4385" s="8">
        <f>[1]!b_anal_ptmyear($A4385,日期设置!$B$2)</f>
        <v>1.9561643835616438</v>
      </c>
      <c r="U4385" s="8">
        <f>[1]!b_anal_termifexercise($A4385,日期设置!B$2)</f>
        <v>0</v>
      </c>
      <c r="V4385" s="10">
        <f>[1]!b_dq_dirtyprice(A4385,日期设置!$B$2)</f>
        <v>100.1724</v>
      </c>
      <c r="W4385" s="11">
        <f>IF(U4385=0,ROUNDUP((Q4385-日期设置!$B$2)/365,0),ROUNDUP((R4385-日期设置!$B$2)/365,0))</f>
        <v>2</v>
      </c>
      <c r="X4385" s="18">
        <f>_xlfn.IFNA(VLOOKUP(A4385,过往入选债券!A:D,4,0),2)</f>
        <v>2</v>
      </c>
      <c r="Y4385">
        <f>_xlfn.IFNA(VLOOKUP(C4385,[2]Sheet1!$A:$A,1,0),3)</f>
        <v>3</v>
      </c>
    </row>
    <row r="4386" spans="1:25" hidden="1" x14ac:dyDescent="0.2">
      <c r="A4386" s="21" t="s">
        <v>5478</v>
      </c>
      <c r="B4386" s="21" t="s">
        <v>5479</v>
      </c>
      <c r="C4386" s="37" t="s">
        <v>125</v>
      </c>
      <c r="D4386" s="26" t="str">
        <f>[1]!b_calc_yield(A4386,日期设置!$B$2,F4386,1,R4386,1,O4386,L4386,S4386,)</f>
        <v>Fetching...</v>
      </c>
      <c r="E4386" s="26">
        <f t="shared" si="136"/>
        <v>1.6143107309007032</v>
      </c>
      <c r="F4386" s="18">
        <f>[1]!b_dq_cleanprice($A4386,日期设置!B$2)</f>
        <v>99.784000000000006</v>
      </c>
      <c r="G4386" s="18" t="str">
        <f t="shared" si="137"/>
        <v>0.35 + 0</v>
      </c>
      <c r="H4386" s="27">
        <f>[1]!b_dq_pctchange($A4386,日期设置!$B$2,1)/100</f>
        <v>0</v>
      </c>
      <c r="I4386" s="26">
        <f>[1]!b_pq_pctchange(A4386,日期设置!$B$4,日期设置!$B$2,1)</f>
        <v>0</v>
      </c>
      <c r="J4386" s="26">
        <f>[1]!b_pq_pctchange(A4386,日期设置!$C$4,日期设置!$B$2,1)</f>
        <v>-1.1824144903887553E-2</v>
      </c>
      <c r="K4386" s="52">
        <f>[1]!b_dq_amount($A4386,日期设置!B$2,2,10000)</f>
        <v>0</v>
      </c>
      <c r="L4386" s="26">
        <f>[1]!b_info_latestpar(A4386,日期设置!$B$2)</f>
        <v>100</v>
      </c>
      <c r="M4386" s="6">
        <f>[1]!b_info_outstandingbalance($A4386,日期设置!B$2)</f>
        <v>6</v>
      </c>
      <c r="N4386" s="7" t="str">
        <f>[1]!b_info_latestissurercreditrating2(A4386,日期设置!$B$2,"102","1")</f>
        <v>AA</v>
      </c>
      <c r="O4386" s="8">
        <v>4.0999999999999996</v>
      </c>
      <c r="P4386" s="9">
        <f>[1]!b_info_repurchasedate(A4386)</f>
        <v>0</v>
      </c>
      <c r="Q4386" s="8" t="s">
        <v>16013</v>
      </c>
      <c r="R4386" s="2" t="str">
        <f>IF((--IF(P4386=0,Q4386,P4386))&gt;(--日期设置!$B$2),IF(P4386=0,Q4386,P4386),Q4386)</f>
        <v>2021-07-28</v>
      </c>
      <c r="S4386" s="2" t="s">
        <v>17800</v>
      </c>
      <c r="T4386" s="8">
        <f>[1]!b_anal_ptmyear($A4386,日期设置!$B$2)</f>
        <v>0.35068493150684932</v>
      </c>
      <c r="U4386" s="8">
        <f>[1]!b_anal_termifexercise($A4386,日期设置!B$2)</f>
        <v>0</v>
      </c>
      <c r="V4386" s="10">
        <f>[1]!b_dq_dirtyprice(A4386,日期设置!$B$2)</f>
        <v>102.4462</v>
      </c>
      <c r="W4386" s="11">
        <f>IF(U4386=0,ROUNDUP((Q4386-日期设置!$B$2)/365,0),ROUNDUP((R4386-日期设置!$B$2)/365,0))</f>
        <v>1</v>
      </c>
      <c r="X4386" s="18">
        <f>_xlfn.IFNA(VLOOKUP(A4386,过往入选债券!A:D,4,0),2)</f>
        <v>2</v>
      </c>
      <c r="Y4386">
        <f>_xlfn.IFNA(VLOOKUP(C4386,[2]Sheet1!$A:$A,1,0),3)</f>
        <v>3</v>
      </c>
    </row>
    <row r="4387" spans="1:25" hidden="1" x14ac:dyDescent="0.2">
      <c r="A4387" s="21" t="s">
        <v>6131</v>
      </c>
      <c r="B4387" s="21" t="s">
        <v>6132</v>
      </c>
      <c r="C4387" s="37" t="s">
        <v>1378</v>
      </c>
      <c r="D4387" s="26" t="str">
        <f>[1]!b_calc_yield(A4387,日期设置!$B$2,F4387,1,R4387,1,O4387,L4387,S4387,)</f>
        <v>Fetching...</v>
      </c>
      <c r="E4387" s="26">
        <f t="shared" si="136"/>
        <v>6.3725681146421964</v>
      </c>
      <c r="F4387" s="18">
        <f>[1]!b_dq_cleanprice($A4387,日期设置!B$2)</f>
        <v>101.82850000000001</v>
      </c>
      <c r="G4387" s="18" t="str">
        <f t="shared" si="137"/>
        <v>3.42 + 1.42</v>
      </c>
      <c r="H4387" s="27">
        <f>[1]!b_dq_pctchange($A4387,日期设置!$B$2,1)/100</f>
        <v>0</v>
      </c>
      <c r="I4387" s="26">
        <f>[1]!b_pq_pctchange(A4387,日期设置!$B$4,日期设置!$B$2,1)</f>
        <v>0</v>
      </c>
      <c r="J4387" s="26">
        <f>[1]!b_pq_pctchange(A4387,日期设置!$C$4,日期设置!$B$2,1)</f>
        <v>0</v>
      </c>
      <c r="K4387" s="52">
        <f>[1]!b_dq_amount($A4387,日期设置!B$2,2,10000)</f>
        <v>0</v>
      </c>
      <c r="L4387" s="26">
        <f>[1]!b_info_latestpar(A4387,日期设置!$B$2)</f>
        <v>100</v>
      </c>
      <c r="M4387" s="6">
        <f>[1]!b_info_outstandingbalance($A4387,日期设置!B$2)</f>
        <v>7</v>
      </c>
      <c r="N4387" s="7" t="str">
        <f>[1]!b_info_latestissurercreditrating2(A4387,日期设置!$B$2,"102","1")</f>
        <v>AA</v>
      </c>
      <c r="O4387" s="8">
        <v>5.98</v>
      </c>
      <c r="P4387" s="9" t="str">
        <f>[1]!b_info_repurchasedate(A4387)</f>
        <v>2022-08-25</v>
      </c>
      <c r="Q4387" s="8" t="s">
        <v>17445</v>
      </c>
      <c r="R4387" s="2" t="str">
        <f>IF((--IF(P4387=0,Q4387,P4387))&gt;(--日期设置!$B$2),IF(P4387=0,Q4387,P4387),Q4387)</f>
        <v>2022-08-25</v>
      </c>
      <c r="S4387" s="2" t="s">
        <v>18659</v>
      </c>
      <c r="T4387" s="8">
        <f>[1]!b_anal_ptmyear($A4387,日期设置!$B$2)</f>
        <v>3.4273972602739726</v>
      </c>
      <c r="U4387" s="8">
        <f>[1]!b_anal_termifexercise($A4387,日期设置!B$2)</f>
        <v>1.4273972602739726</v>
      </c>
      <c r="V4387" s="10">
        <f>[1]!b_dq_dirtyprice(A4387,日期设置!$B$2)</f>
        <v>105.2527</v>
      </c>
      <c r="W4387" s="11">
        <f>IF(U4387=0,ROUNDUP((Q4387-日期设置!$B$2)/365,0),ROUNDUP((R4387-日期设置!$B$2)/365,0))</f>
        <v>2</v>
      </c>
      <c r="X4387" s="18">
        <f>_xlfn.IFNA(VLOOKUP(A4387,过往入选债券!A:D,4,0),2)</f>
        <v>2</v>
      </c>
      <c r="Y4387">
        <f>_xlfn.IFNA(VLOOKUP(C4387,[2]Sheet1!$A:$A,1,0),3)</f>
        <v>3</v>
      </c>
    </row>
    <row r="4388" spans="1:25" hidden="1" x14ac:dyDescent="0.2">
      <c r="A4388" s="28" t="s">
        <v>20132</v>
      </c>
      <c r="B4388" s="28" t="s">
        <v>20133</v>
      </c>
      <c r="C4388" s="39" t="s">
        <v>19829</v>
      </c>
      <c r="D4388" s="26" t="str">
        <f>[1]!b_calc_yield(A4388,日期设置!$B$2,F4388,1,R4388,1,O4388,L4388,S4388,)</f>
        <v>Fetching...</v>
      </c>
      <c r="E4388" s="26">
        <f t="shared" si="136"/>
        <v>11.309734043128827</v>
      </c>
      <c r="F4388" s="18">
        <f>[1]!b_dq_cleanprice($A4388,日期设置!B$2)</f>
        <v>99.460300000000004</v>
      </c>
      <c r="G4388" s="18" t="str">
        <f t="shared" si="137"/>
        <v>2.50 + 0</v>
      </c>
      <c r="H4388" s="27">
        <f>[1]!b_dq_pctchange($A4388,日期设置!$B$2,1)/100</f>
        <v>0</v>
      </c>
      <c r="I4388" s="26">
        <f>[1]!b_pq_pctchange(A4388,日期设置!$B$4,日期设置!$B$2,1)</f>
        <v>0</v>
      </c>
      <c r="J4388" s="26">
        <f>[1]!b_pq_pctchange(A4388,日期设置!$C$4,日期设置!$B$2,1)</f>
        <v>-0.79535038206541353</v>
      </c>
      <c r="K4388" s="52">
        <f>[1]!b_dq_amount($A4388,日期设置!B$2,2,10000)</f>
        <v>0</v>
      </c>
      <c r="L4388" s="26">
        <f>[1]!b_info_latestpar(A4388,日期设置!$B$2)</f>
        <v>100</v>
      </c>
      <c r="M4388" s="6">
        <f>[1]!b_info_outstandingbalance($A4388,日期设置!B$2)</f>
        <v>8</v>
      </c>
      <c r="N4388" s="7">
        <f>[1]!b_info_latestissurercreditrating2(A4388,日期设置!$B$2,"102","1")</f>
        <v>0</v>
      </c>
      <c r="O4388" s="8">
        <v>4.38</v>
      </c>
      <c r="P4388" s="9">
        <f>[1]!b_info_repurchasedate(A4388)</f>
        <v>0</v>
      </c>
      <c r="Q4388" s="8" t="s">
        <v>16513</v>
      </c>
      <c r="R4388" s="2" t="str">
        <f>IF((--IF(P4388=0,Q4388,P4388))&gt;(--日期设置!$B$2),IF(P4388=0,Q4388,P4388),Q4388)</f>
        <v>2023-09-21</v>
      </c>
      <c r="S4388" s="31" t="s">
        <v>17255</v>
      </c>
      <c r="T4388" s="8">
        <f>[1]!b_anal_ptmyear($A4388,日期设置!$B$2)</f>
        <v>2.5013698630136987</v>
      </c>
      <c r="U4388" s="8">
        <f>[1]!b_anal_termifexercise($A4388,日期设置!B$2)</f>
        <v>0</v>
      </c>
      <c r="V4388" s="10">
        <f>[1]!b_dq_dirtyprice(A4388,日期设置!$B$2)</f>
        <v>101.6443</v>
      </c>
      <c r="W4388" s="11">
        <f>IF(U4388=0,ROUNDUP((Q4388-日期设置!$B$2)/365,0),ROUNDUP((R4388-日期设置!$B$2)/365,0))</f>
        <v>3</v>
      </c>
      <c r="X4388" s="18">
        <f>_xlfn.IFNA(VLOOKUP(A4388,过往入选债券!A:D,4,0),2)</f>
        <v>2</v>
      </c>
      <c r="Y4388">
        <f>_xlfn.IFNA(VLOOKUP(C4388,[2]Sheet1!$A:$A,1,0),3)</f>
        <v>3</v>
      </c>
    </row>
    <row r="4389" spans="1:25" hidden="1" x14ac:dyDescent="0.2">
      <c r="A4389" s="28" t="s">
        <v>20168</v>
      </c>
      <c r="B4389" s="28" t="s">
        <v>20169</v>
      </c>
      <c r="C4389" s="39" t="s">
        <v>136</v>
      </c>
      <c r="D4389" s="26" t="str">
        <f>[1]!b_calc_yield(A4389,日期设置!$B$2,F4389,1,R4389,1,O4389,L4389,S4389,)</f>
        <v>Fetching...</v>
      </c>
      <c r="E4389" s="26">
        <f t="shared" si="136"/>
        <v>11.236251228103811</v>
      </c>
      <c r="F4389" s="18">
        <f>[1]!b_dq_cleanprice($A4389,日期设置!B$2)</f>
        <v>101.7038</v>
      </c>
      <c r="G4389" s="18" t="str">
        <f t="shared" si="137"/>
        <v>2.50 + 0</v>
      </c>
      <c r="H4389" s="27">
        <f>[1]!b_dq_pctchange($A4389,日期设置!$B$2,1)/100</f>
        <v>0</v>
      </c>
      <c r="I4389" s="26">
        <f>[1]!b_pq_pctchange(A4389,日期设置!$B$4,日期设置!$B$2,1)</f>
        <v>0</v>
      </c>
      <c r="J4389" s="26">
        <f>[1]!b_pq_pctchange(A4389,日期设置!$C$4,日期设置!$B$2,1)</f>
        <v>0</v>
      </c>
      <c r="K4389" s="52">
        <f>[1]!b_dq_amount($A4389,日期设置!B$2,2,10000)</f>
        <v>0</v>
      </c>
      <c r="L4389" s="26">
        <f>[1]!b_info_latestpar(A4389,日期设置!$B$2)</f>
        <v>100</v>
      </c>
      <c r="M4389" s="6">
        <f>[1]!b_info_outstandingbalance($A4389,日期设置!B$2)</f>
        <v>2</v>
      </c>
      <c r="N4389" s="7">
        <f>[1]!b_info_latestissurercreditrating2(A4389,日期设置!$B$2,"102","1")</f>
        <v>0</v>
      </c>
      <c r="O4389" s="8">
        <v>5.35</v>
      </c>
      <c r="P4389" s="9">
        <f>[1]!b_info_repurchasedate(A4389)</f>
        <v>0</v>
      </c>
      <c r="Q4389" s="8" t="s">
        <v>20844</v>
      </c>
      <c r="R4389" s="2" t="str">
        <f>IF((--IF(P4389=0,Q4389,P4389))&gt;(--日期设置!$B$2),IF(P4389=0,Q4389,P4389),Q4389)</f>
        <v>2023-09-24</v>
      </c>
      <c r="S4389" s="31" t="s">
        <v>17569</v>
      </c>
      <c r="T4389" s="8">
        <f>[1]!b_anal_ptmyear($A4389,日期设置!$B$2)</f>
        <v>2.5095890410958903</v>
      </c>
      <c r="U4389" s="8">
        <f>[1]!b_anal_termifexercise($A4389,日期设置!B$2)</f>
        <v>0</v>
      </c>
      <c r="V4389" s="10">
        <f>[1]!b_dq_dirtyprice(A4389,日期设置!$B$2)</f>
        <v>104.3275</v>
      </c>
      <c r="W4389" s="11">
        <f>IF(U4389=0,ROUNDUP((Q4389-日期设置!$B$2)/365,0),ROUNDUP((R4389-日期设置!$B$2)/365,0))</f>
        <v>3</v>
      </c>
      <c r="X4389" s="18">
        <f>_xlfn.IFNA(VLOOKUP(A4389,过往入选债券!A:D,4,0),2)</f>
        <v>2</v>
      </c>
      <c r="Y4389">
        <f>_xlfn.IFNA(VLOOKUP(C4389,[2]Sheet1!$A:$A,1,0),3)</f>
        <v>3</v>
      </c>
    </row>
    <row r="4390" spans="1:25" hidden="1" x14ac:dyDescent="0.2">
      <c r="A4390" s="28" t="s">
        <v>20920</v>
      </c>
      <c r="B4390" s="28" t="s">
        <v>20921</v>
      </c>
      <c r="C4390" s="39" t="s">
        <v>484</v>
      </c>
      <c r="D4390" s="26" t="str">
        <f>[1]!b_calc_yield(A4390,日期设置!$B$2,F4390,1,R4390,1,O4390,L4390,S4390,)</f>
        <v>Fetching...</v>
      </c>
      <c r="E4390" s="26">
        <f t="shared" si="136"/>
        <v>20.701726705257052</v>
      </c>
      <c r="F4390" s="18">
        <f>[1]!b_dq_cleanprice($A4390,日期设置!B$2)</f>
        <v>99.48</v>
      </c>
      <c r="G4390" s="18" t="str">
        <f t="shared" si="137"/>
        <v>4.56 + 0</v>
      </c>
      <c r="H4390" s="27">
        <f>[1]!b_dq_pctchange($A4390,日期设置!$B$2,1)/100</f>
        <v>0</v>
      </c>
      <c r="I4390" s="26">
        <f>[1]!b_pq_pctchange(A4390,日期设置!$B$4,日期设置!$B$2,1)</f>
        <v>0</v>
      </c>
      <c r="J4390" s="26">
        <f>[1]!b_pq_pctchange(A4390,日期设置!$C$4,日期设置!$B$2,1)</f>
        <v>0</v>
      </c>
      <c r="K4390" s="52">
        <f>[1]!b_dq_amount($A4390,日期设置!B$2,2,10000)</f>
        <v>0</v>
      </c>
      <c r="L4390" s="26">
        <f>[1]!b_info_latestpar(A4390,日期设置!$B$2)</f>
        <v>100</v>
      </c>
      <c r="M4390" s="6">
        <f>[1]!b_info_outstandingbalance($A4390,日期设置!B$2)</f>
        <v>10</v>
      </c>
      <c r="N4390" s="7" t="str">
        <f>[1]!b_info_latestissurercreditrating2(A4390,日期设置!$B$2,"102","1")</f>
        <v>AAA</v>
      </c>
      <c r="O4390" s="8">
        <v>4.4800000000000004</v>
      </c>
      <c r="P4390" s="9">
        <f>[1]!b_info_repurchasedate(A4390)</f>
        <v>0</v>
      </c>
      <c r="Q4390" s="8" t="s">
        <v>16664</v>
      </c>
      <c r="R4390" s="2" t="str">
        <f>IF((--IF(P4390=0,Q4390,P4390))&gt;(--日期设置!$B$2),IF(P4390=0,Q4390,P4390),Q4390)</f>
        <v>2025-10-16</v>
      </c>
      <c r="S4390" s="31" t="s">
        <v>16351</v>
      </c>
      <c r="T4390" s="8">
        <f>[1]!b_anal_ptmyear($A4390,日期设置!$B$2)</f>
        <v>4.5698630136986305</v>
      </c>
      <c r="U4390" s="8">
        <f>[1]!b_anal_termifexercise($A4390,日期设置!B$2)</f>
        <v>0</v>
      </c>
      <c r="V4390" s="10">
        <f>[1]!b_dq_dirtyprice(A4390,日期设置!$B$2)</f>
        <v>101.407</v>
      </c>
      <c r="W4390" s="11">
        <f>IF(U4390=0,ROUNDUP((Q4390-日期设置!$B$2)/365,0),ROUNDUP((R4390-日期设置!$B$2)/365,0))</f>
        <v>5</v>
      </c>
      <c r="X4390" s="18">
        <f>_xlfn.IFNA(VLOOKUP(A4390,过往入选债券!A:D,4,0),2)</f>
        <v>2</v>
      </c>
      <c r="Y4390">
        <f>_xlfn.IFNA(VLOOKUP(C4390,[2]Sheet1!$A:$A,1,0),3)</f>
        <v>3</v>
      </c>
    </row>
    <row r="4391" spans="1:25" hidden="1" x14ac:dyDescent="0.2">
      <c r="A4391" s="21" t="s">
        <v>9513</v>
      </c>
      <c r="B4391" s="21" t="s">
        <v>9514</v>
      </c>
      <c r="C4391" s="37" t="s">
        <v>9515</v>
      </c>
      <c r="D4391" s="26" t="str">
        <f>[1]!b_calc_yield(A4391,日期设置!$B$2,F4391,1,R4391,1,O4391,L4391,S4391,)</f>
        <v>Fetching...</v>
      </c>
      <c r="E4391" s="26">
        <f t="shared" si="136"/>
        <v>7.573364038224395</v>
      </c>
      <c r="F4391" s="18">
        <f>[1]!b_dq_cleanprice($A4391,日期设置!B$2)</f>
        <v>99.037700000000001</v>
      </c>
      <c r="G4391" s="18" t="str">
        <f t="shared" si="137"/>
        <v>3.66 + 1.66</v>
      </c>
      <c r="H4391" s="27">
        <f>[1]!b_dq_pctchange($A4391,日期设置!$B$2,1)/100</f>
        <v>0</v>
      </c>
      <c r="I4391" s="26">
        <f>[1]!b_pq_pctchange(A4391,日期设置!$B$4,日期设置!$B$2,1)</f>
        <v>0</v>
      </c>
      <c r="J4391" s="26">
        <f>[1]!b_pq_pctchange(A4391,日期设置!$C$4,日期设置!$B$2,1)</f>
        <v>-1.0159493554493402</v>
      </c>
      <c r="K4391" s="52">
        <f>[1]!b_dq_amount($A4391,日期设置!B$2,2,10000)</f>
        <v>0</v>
      </c>
      <c r="L4391" s="26">
        <f>[1]!b_info_latestpar(A4391,日期设置!$B$2)</f>
        <v>100</v>
      </c>
      <c r="M4391" s="6">
        <f>[1]!b_info_outstandingbalance($A4391,日期设置!B$2)</f>
        <v>9</v>
      </c>
      <c r="N4391" s="7" t="str">
        <f>[1]!b_info_latestissurercreditrating2(A4391,日期设置!$B$2,"102","1")</f>
        <v>AAA</v>
      </c>
      <c r="O4391" s="8">
        <v>4</v>
      </c>
      <c r="P4391" s="9" t="str">
        <f>[1]!b_info_repurchasedate(A4391)</f>
        <v>2022-11-18</v>
      </c>
      <c r="Q4391" s="8" t="s">
        <v>16754</v>
      </c>
      <c r="R4391" s="2" t="str">
        <f>IF((--IF(P4391=0,Q4391,P4391))&gt;(--日期设置!$B$2),IF(P4391=0,Q4391,P4391),Q4391)</f>
        <v>2022-11-18</v>
      </c>
      <c r="S4391" s="2" t="s">
        <v>18106</v>
      </c>
      <c r="T4391" s="8">
        <f>[1]!b_anal_ptmyear($A4391,日期设置!$B$2)</f>
        <v>3.6602739726027398</v>
      </c>
      <c r="U4391" s="8">
        <f>[1]!b_anal_termifexercise($A4391,日期设置!B$2)</f>
        <v>1.6602739726027398</v>
      </c>
      <c r="V4391" s="10">
        <f>[1]!b_dq_dirtyprice(A4391,日期设置!$B$2)</f>
        <v>100.39660000000001</v>
      </c>
      <c r="W4391" s="11">
        <f>IF(U4391=0,ROUNDUP((Q4391-日期设置!$B$2)/365,0),ROUNDUP((R4391-日期设置!$B$2)/365,0))</f>
        <v>2</v>
      </c>
      <c r="X4391" s="18">
        <f>_xlfn.IFNA(VLOOKUP(A4391,过往入选债券!A:D,4,0),2)</f>
        <v>2</v>
      </c>
      <c r="Y4391">
        <f>_xlfn.IFNA(VLOOKUP(C4391,[2]Sheet1!$A:$A,1,0),3)</f>
        <v>3</v>
      </c>
    </row>
    <row r="4392" spans="1:25" hidden="1" x14ac:dyDescent="0.2">
      <c r="A4392" s="21" t="s">
        <v>7533</v>
      </c>
      <c r="B4392" s="21" t="s">
        <v>7534</v>
      </c>
      <c r="C4392" s="37" t="s">
        <v>353</v>
      </c>
      <c r="D4392" s="26" t="str">
        <f>[1]!b_calc_yield(A4392,日期设置!$B$2,F4392,1,R4392,1,O4392,L4392,S4392,)</f>
        <v>Fetching...</v>
      </c>
      <c r="E4392" s="26">
        <f t="shared" si="136"/>
        <v>2.8871584967685493</v>
      </c>
      <c r="F4392" s="18">
        <f>[1]!b_dq_cleanprice($A4392,日期设置!B$2)</f>
        <v>100.7</v>
      </c>
      <c r="G4392" s="18" t="str">
        <f t="shared" si="137"/>
        <v>0.62 + 0.63</v>
      </c>
      <c r="H4392" s="27">
        <f>[1]!b_dq_pctchange($A4392,日期设置!$B$2,1)/100</f>
        <v>0</v>
      </c>
      <c r="I4392" s="26">
        <f>[1]!b_pq_pctchange(A4392,日期设置!$B$4,日期设置!$B$2,1)</f>
        <v>0</v>
      </c>
      <c r="J4392" s="26">
        <f>[1]!b_pq_pctchange(A4392,日期设置!$C$4,日期设置!$B$2,1)</f>
        <v>0</v>
      </c>
      <c r="K4392" s="52">
        <f>[1]!b_dq_amount($A4392,日期设置!B$2,2,10000)</f>
        <v>0</v>
      </c>
      <c r="L4392" s="26">
        <f>[1]!b_info_latestpar(A4392,日期设置!$B$2)</f>
        <v>100</v>
      </c>
      <c r="M4392" s="6">
        <f>[1]!b_info_outstandingbalance($A4392,日期设置!B$2)</f>
        <v>10</v>
      </c>
      <c r="N4392" s="7" t="str">
        <f>[1]!b_info_latestissurercreditrating2(A4392,日期设置!$B$2,"102","1")</f>
        <v>AAA</v>
      </c>
      <c r="O4392" s="8">
        <v>5.85</v>
      </c>
      <c r="P4392" s="9">
        <f>[1]!b_info_repurchasedate(A4392)</f>
        <v>0</v>
      </c>
      <c r="Q4392" s="8" t="s">
        <v>17272</v>
      </c>
      <c r="R4392" s="2" t="str">
        <f>IF((--IF(P4392=0,Q4392,P4392))&gt;(--日期设置!$B$2),IF(P4392=0,Q4392,P4392),Q4392)</f>
        <v>2021-11-06</v>
      </c>
      <c r="S4392" s="2" t="s">
        <v>18831</v>
      </c>
      <c r="T4392" s="8">
        <f>[1]!b_anal_ptmyear($A4392,日期设置!$B$2)</f>
        <v>0.62739726027397258</v>
      </c>
      <c r="U4392" s="8">
        <f>[1]!b_anal_termifexercise($A4392,日期设置!B$2)</f>
        <v>0.63287671232876708</v>
      </c>
      <c r="V4392" s="10">
        <f>[1]!b_dq_dirtyprice(A4392,日期设置!$B$2)</f>
        <v>102.8797</v>
      </c>
      <c r="W4392" s="11">
        <f>IF(U4392=0,ROUNDUP((Q4392-日期设置!$B$2)/365,0),ROUNDUP((R4392-日期设置!$B$2)/365,0))</f>
        <v>1</v>
      </c>
      <c r="X4392" s="18">
        <f>_xlfn.IFNA(VLOOKUP(A4392,过往入选债券!A:D,4,0),2)</f>
        <v>2</v>
      </c>
      <c r="Y4392">
        <f>_xlfn.IFNA(VLOOKUP(C4392,[2]Sheet1!$A:$A,1,0),3)</f>
        <v>3</v>
      </c>
    </row>
    <row r="4393" spans="1:25" hidden="1" x14ac:dyDescent="0.2">
      <c r="A4393" s="28" t="s">
        <v>20326</v>
      </c>
      <c r="B4393" s="28" t="s">
        <v>20327</v>
      </c>
      <c r="C4393" s="39" t="s">
        <v>20755</v>
      </c>
      <c r="D4393" s="26" t="str">
        <f>[1]!b_calc_yield(A4393,日期设置!$B$2,F4393,1,R4393,1,O4393,L4393,S4393,)</f>
        <v>Fetching...</v>
      </c>
      <c r="E4393" s="26">
        <f t="shared" si="136"/>
        <v>11.070119776679221</v>
      </c>
      <c r="F4393" s="18">
        <f>[1]!b_dq_cleanprice($A4393,日期设置!B$2)</f>
        <v>99.291300000000007</v>
      </c>
      <c r="G4393" s="18" t="str">
        <f t="shared" si="137"/>
        <v>2.45 + 0</v>
      </c>
      <c r="H4393" s="27">
        <f>[1]!b_dq_pctchange($A4393,日期设置!$B$2,1)/100</f>
        <v>0</v>
      </c>
      <c r="I4393" s="26">
        <f>[1]!b_pq_pctchange(A4393,日期设置!$B$4,日期设置!$B$2,1)</f>
        <v>0</v>
      </c>
      <c r="J4393" s="26">
        <f>[1]!b_pq_pctchange(A4393,日期设置!$C$4,日期设置!$B$2,1)</f>
        <v>0</v>
      </c>
      <c r="K4393" s="52">
        <f>[1]!b_dq_amount($A4393,日期设置!B$2,2,10000)</f>
        <v>0</v>
      </c>
      <c r="L4393" s="26">
        <f>[1]!b_info_latestpar(A4393,日期设置!$B$2)</f>
        <v>100</v>
      </c>
      <c r="M4393" s="6">
        <f>[1]!b_info_outstandingbalance($A4393,日期设置!B$2)</f>
        <v>2</v>
      </c>
      <c r="N4393" s="7" t="str">
        <f>[1]!b_info_latestissurercreditrating2(A4393,日期设置!$B$2,"102","1")</f>
        <v>AA</v>
      </c>
      <c r="O4393" s="8">
        <v>4.3</v>
      </c>
      <c r="P4393" s="9">
        <f>[1]!b_info_repurchasedate(A4393)</f>
        <v>0</v>
      </c>
      <c r="Q4393" s="8" t="s">
        <v>16188</v>
      </c>
      <c r="R4393" s="2" t="str">
        <f>IF((--IF(P4393=0,Q4393,P4393))&gt;(--日期设置!$B$2),IF(P4393=0,Q4393,P4393),Q4393)</f>
        <v>2023-09-03</v>
      </c>
      <c r="S4393" s="31" t="s">
        <v>17563</v>
      </c>
      <c r="T4393" s="8">
        <f>[1]!b_anal_ptmyear($A4393,日期设置!$B$2)</f>
        <v>2.452054794520548</v>
      </c>
      <c r="U4393" s="8">
        <f>[1]!b_anal_termifexercise($A4393,日期设置!B$2)</f>
        <v>0</v>
      </c>
      <c r="V4393" s="10">
        <f>[1]!b_dq_dirtyprice(A4393,日期设置!$B$2)</f>
        <v>101.64749999999999</v>
      </c>
      <c r="W4393" s="11">
        <f>IF(U4393=0,ROUNDUP((Q4393-日期设置!$B$2)/365,0),ROUNDUP((R4393-日期设置!$B$2)/365,0))</f>
        <v>3</v>
      </c>
      <c r="X4393" s="18">
        <f>_xlfn.IFNA(VLOOKUP(A4393,过往入选债券!A:D,4,0),2)</f>
        <v>2</v>
      </c>
      <c r="Y4393">
        <f>_xlfn.IFNA(VLOOKUP(C4393,[2]Sheet1!$A:$A,1,0),3)</f>
        <v>3</v>
      </c>
    </row>
    <row r="4394" spans="1:25" hidden="1" x14ac:dyDescent="0.2">
      <c r="A4394" s="21" t="s">
        <v>20486</v>
      </c>
      <c r="B4394" s="21" t="s">
        <v>20487</v>
      </c>
      <c r="C4394" s="37" t="s">
        <v>271</v>
      </c>
      <c r="D4394" s="26" t="str">
        <f>[1]!b_calc_yield(A4394,日期设置!$B$2,F4394,1,R4394,1,O4394,L4394,S4394,)</f>
        <v>Fetching...</v>
      </c>
      <c r="E4394" s="26">
        <f t="shared" si="136"/>
        <v>11.244954212081183</v>
      </c>
      <c r="F4394" s="18">
        <f>[1]!b_dq_cleanprice($A4394,日期设置!B$2)</f>
        <v>100.66249999999999</v>
      </c>
      <c r="G4394" s="18" t="str">
        <f t="shared" si="137"/>
        <v>2.50 + 2.50</v>
      </c>
      <c r="H4394" s="27">
        <f>[1]!b_dq_pctchange($A4394,日期设置!$B$2,1)/100</f>
        <v>0</v>
      </c>
      <c r="I4394" s="26">
        <f>[1]!b_pq_pctchange(A4394,日期设置!$B$4,日期设置!$B$2,1)</f>
        <v>9.7449895340800161E-2</v>
      </c>
      <c r="J4394" s="26">
        <f>[1]!b_pq_pctchange(A4394,日期设置!$C$4,日期设置!$B$2,1)</f>
        <v>0.21374285947526322</v>
      </c>
      <c r="K4394" s="52">
        <f>[1]!b_dq_amount($A4394,日期设置!B$2,2,10000)</f>
        <v>0</v>
      </c>
      <c r="L4394" s="26">
        <f>[1]!b_info_latestpar(A4394,日期设置!$B$2)</f>
        <v>100</v>
      </c>
      <c r="M4394" s="6">
        <f>[1]!b_info_outstandingbalance($A4394,日期设置!B$2)</f>
        <v>10</v>
      </c>
      <c r="N4394" s="7" t="str">
        <f>[1]!b_info_latestissurercreditrating2(A4394,日期设置!$B$2,"102","1")</f>
        <v>AAA</v>
      </c>
      <c r="O4394" s="8">
        <v>4.9000000000000004</v>
      </c>
      <c r="P4394" s="9">
        <f>[1]!b_info_repurchasedate(A4394)</f>
        <v>0</v>
      </c>
      <c r="Q4394" s="8" t="s">
        <v>16513</v>
      </c>
      <c r="R4394" s="2" t="str">
        <f>IF((--IF(P4394=0,Q4394,P4394))&gt;(--日期设置!$B$2),IF(P4394=0,Q4394,P4394),Q4394)</f>
        <v>2023-09-21</v>
      </c>
      <c r="S4394" s="47" t="s">
        <v>17255</v>
      </c>
      <c r="T4394" s="8">
        <f>[1]!b_anal_ptmyear($A4394,日期设置!$B$2)</f>
        <v>2.5013698630136987</v>
      </c>
      <c r="U4394" s="8">
        <f>[1]!b_anal_termifexercise($A4394,日期设置!B$2)</f>
        <v>2.5013698630136987</v>
      </c>
      <c r="V4394" s="10">
        <f>[1]!b_dq_dirtyprice(A4394,日期设置!$B$2)</f>
        <v>103.1058</v>
      </c>
      <c r="W4394" s="11">
        <f>IF(U4394=0,ROUNDUP((Q4394-日期设置!$B$2)/365,0),ROUNDUP((R4394-日期设置!$B$2)/365,0))</f>
        <v>3</v>
      </c>
      <c r="X4394" s="18">
        <f>_xlfn.IFNA(VLOOKUP(A4394,过往入选债券!A:D,4,0),2)</f>
        <v>2</v>
      </c>
      <c r="Y4394" s="45">
        <f>_xlfn.IFNA(VLOOKUP(C4394,[2]Sheet1!$A:$A,1,0),3)</f>
        <v>3</v>
      </c>
    </row>
    <row r="4395" spans="1:25" hidden="1" x14ac:dyDescent="0.2">
      <c r="A4395" s="21" t="s">
        <v>575</v>
      </c>
      <c r="B4395" s="21" t="s">
        <v>576</v>
      </c>
      <c r="C4395" s="37" t="s">
        <v>577</v>
      </c>
      <c r="D4395" s="26" t="str">
        <f>[1]!b_calc_yield(A4395,日期设置!$B$2,F4395,1,R4395,1,O4395,L4395,S4395,)</f>
        <v>Fetching...</v>
      </c>
      <c r="E4395" s="26">
        <f t="shared" si="136"/>
        <v>1.8784257224194301</v>
      </c>
      <c r="F4395" s="18">
        <f>[1]!b_dq_cleanprice($A4395,日期设置!B$2)</f>
        <v>100.3</v>
      </c>
      <c r="G4395" s="18" t="str">
        <f t="shared" si="137"/>
        <v>0.40 + 0</v>
      </c>
      <c r="H4395" s="27">
        <f>[1]!b_dq_pctchange($A4395,日期设置!$B$2,1)/100</f>
        <v>0</v>
      </c>
      <c r="I4395" s="26">
        <f>[1]!b_pq_pctchange(A4395,日期设置!$B$4,日期设置!$B$2,1)</f>
        <v>9.7402856618204664E-2</v>
      </c>
      <c r="J4395" s="26">
        <f>[1]!b_pq_pctchange(A4395,日期设置!$C$4,日期设置!$B$2,1)</f>
        <v>-1.7045947301107416E-2</v>
      </c>
      <c r="K4395" s="52">
        <f>[1]!b_dq_amount($A4395,日期设置!B$2,2,10000)</f>
        <v>0</v>
      </c>
      <c r="L4395" s="26">
        <f>[1]!b_info_latestpar(A4395,日期设置!$B$2)</f>
        <v>100</v>
      </c>
      <c r="M4395" s="6">
        <f>[1]!b_info_outstandingbalance($A4395,日期设置!B$2)</f>
        <v>10</v>
      </c>
      <c r="N4395" s="7">
        <f>[1]!b_info_latestissurercreditrating2(A4395,日期设置!$B$2,"102","1")</f>
        <v>0</v>
      </c>
      <c r="O4395" s="8">
        <v>5.5</v>
      </c>
      <c r="P4395" s="9">
        <f>[1]!b_info_repurchasedate(A4395)</f>
        <v>0</v>
      </c>
      <c r="Q4395" s="8" t="s">
        <v>16206</v>
      </c>
      <c r="R4395" s="2" t="str">
        <f>IF((--IF(P4395=0,Q4395,P4395))&gt;(--日期设置!$B$2),IF(P4395=0,Q4395,P4395),Q4395)</f>
        <v>2021-08-18</v>
      </c>
      <c r="S4395" s="2" t="s">
        <v>18472</v>
      </c>
      <c r="T4395" s="8">
        <f>[1]!b_anal_ptmyear($A4395,日期设置!$B$2)</f>
        <v>0.40821917808219177</v>
      </c>
      <c r="U4395" s="8">
        <f>[1]!b_anal_termifexercise($A4395,日期设置!B$2)</f>
        <v>0</v>
      </c>
      <c r="V4395" s="10">
        <f>[1]!b_dq_dirtyprice(A4395,日期设置!$B$2)</f>
        <v>103.5548</v>
      </c>
      <c r="W4395" s="11">
        <f>IF(U4395=0,ROUNDUP((Q4395-日期设置!$B$2)/365,0),ROUNDUP((R4395-日期设置!$B$2)/365,0))</f>
        <v>1</v>
      </c>
      <c r="X4395" s="18">
        <f>_xlfn.IFNA(VLOOKUP(A4395,过往入选债券!A:D,4,0),2)</f>
        <v>2</v>
      </c>
      <c r="Y4395">
        <f>_xlfn.IFNA(VLOOKUP(C4395,[2]Sheet1!$A:$A,1,0),3)</f>
        <v>3</v>
      </c>
    </row>
    <row r="4396" spans="1:25" hidden="1" x14ac:dyDescent="0.2">
      <c r="A4396" s="21" t="s">
        <v>15798</v>
      </c>
      <c r="B4396" s="21" t="s">
        <v>15799</v>
      </c>
      <c r="C4396" s="37" t="s">
        <v>6349</v>
      </c>
      <c r="D4396" s="26" t="str">
        <f>[1]!b_calc_yield(A4396,日期设置!$B$2,F4396,1,R4396,1,O4396,L4396,S4396,)</f>
        <v>Fetching...</v>
      </c>
      <c r="E4396" s="26">
        <f t="shared" si="136"/>
        <v>18.211611644684588</v>
      </c>
      <c r="F4396" s="18">
        <f>[1]!b_dq_cleanprice($A4396,日期设置!B$2)</f>
        <v>97.446299999999994</v>
      </c>
      <c r="G4396" s="18" t="str">
        <f t="shared" si="137"/>
        <v>9.06 + 4.06</v>
      </c>
      <c r="H4396" s="27">
        <f>[1]!b_dq_pctchange($A4396,日期设置!$B$2,1)/100</f>
        <v>0</v>
      </c>
      <c r="I4396" s="26">
        <f>[1]!b_pq_pctchange(A4396,日期设置!$B$4,日期设置!$B$2,1)</f>
        <v>-0.25742647224400877</v>
      </c>
      <c r="J4396" s="26">
        <f>[1]!b_pq_pctchange(A4396,日期设置!$C$4,日期设置!$B$2,1)</f>
        <v>-0.25742647224400877</v>
      </c>
      <c r="K4396" s="52">
        <f>[1]!b_dq_amount($A4396,日期设置!B$2,2,10000)</f>
        <v>0</v>
      </c>
      <c r="L4396" s="26">
        <f>[1]!b_info_latestpar(A4396,日期设置!$B$2)</f>
        <v>100</v>
      </c>
      <c r="M4396" s="6">
        <f>[1]!b_info_outstandingbalance($A4396,日期设置!B$2)</f>
        <v>6</v>
      </c>
      <c r="N4396" s="7" t="str">
        <f>[1]!b_info_latestissurercreditrating2(A4396,日期设置!$B$2,"102","1")</f>
        <v>AAA</v>
      </c>
      <c r="O4396" s="8">
        <v>3.9</v>
      </c>
      <c r="P4396" s="9" t="str">
        <f>[1]!b_info_repurchasedate(A4396)</f>
        <v>2025-04-15</v>
      </c>
      <c r="Q4396" s="8" t="s">
        <v>17348</v>
      </c>
      <c r="R4396" s="2" t="str">
        <f>IF((--IF(P4396=0,Q4396,P4396))&gt;(--日期设置!$B$2),IF(P4396=0,Q4396,P4396),Q4396)</f>
        <v>2025-04-15</v>
      </c>
      <c r="S4396" s="2" t="s">
        <v>17881</v>
      </c>
      <c r="T4396" s="8">
        <f>[1]!b_anal_ptmyear($A4396,日期设置!$B$2)</f>
        <v>9.0657534246575349</v>
      </c>
      <c r="U4396" s="8">
        <f>[1]!b_anal_termifexercise($A4396,日期设置!B$2)</f>
        <v>4.0684931506849313</v>
      </c>
      <c r="V4396" s="10">
        <f>[1]!b_dq_dirtyprice(A4396,日期设置!$B$2)</f>
        <v>101.0899</v>
      </c>
      <c r="W4396" s="11">
        <f>IF(U4396=0,ROUNDUP((Q4396-日期设置!$B$2)/365,0),ROUNDUP((R4396-日期设置!$B$2)/365,0))</f>
        <v>5</v>
      </c>
      <c r="X4396" s="18">
        <f>_xlfn.IFNA(VLOOKUP(A4396,过往入选债券!A:D,4,0),2)</f>
        <v>2</v>
      </c>
      <c r="Y4396">
        <f>_xlfn.IFNA(VLOOKUP(C4396,[2]Sheet1!$A:$A,1,0),3)</f>
        <v>3</v>
      </c>
    </row>
    <row r="4397" spans="1:25" hidden="1" x14ac:dyDescent="0.2">
      <c r="A4397" s="21" t="s">
        <v>9659</v>
      </c>
      <c r="B4397" s="21" t="s">
        <v>9660</v>
      </c>
      <c r="C4397" s="37" t="s">
        <v>1556</v>
      </c>
      <c r="D4397" s="26" t="str">
        <f>[1]!b_calc_yield(A4397,日期设置!$B$2,F4397,1,R4397,1,O4397,L4397,S4397,)</f>
        <v>Fetching...</v>
      </c>
      <c r="E4397" s="26">
        <f t="shared" si="136"/>
        <v>16.849125725801972</v>
      </c>
      <c r="F4397" s="18">
        <f>[1]!b_dq_cleanprice($A4397,日期设置!B$2)</f>
        <v>101.28149999999999</v>
      </c>
      <c r="G4397" s="18" t="str">
        <f t="shared" si="137"/>
        <v>3.72 + 0</v>
      </c>
      <c r="H4397" s="27">
        <f>[1]!b_dq_pctchange($A4397,日期设置!$B$2,1)/100</f>
        <v>0</v>
      </c>
      <c r="I4397" s="26">
        <f>[1]!b_pq_pctchange(A4397,日期设置!$B$4,日期设置!$B$2,1)</f>
        <v>0</v>
      </c>
      <c r="J4397" s="26">
        <f>[1]!b_pq_pctchange(A4397,日期设置!$C$4,日期设置!$B$2,1)</f>
        <v>-0.32564923178667149</v>
      </c>
      <c r="K4397" s="52">
        <f>[1]!b_dq_amount($A4397,日期设置!B$2,2,10000)</f>
        <v>0</v>
      </c>
      <c r="L4397" s="26">
        <f>[1]!b_info_latestpar(A4397,日期设置!$B$2)</f>
        <v>100</v>
      </c>
      <c r="M4397" s="6">
        <f>[1]!b_info_outstandingbalance($A4397,日期设置!B$2)</f>
        <v>9</v>
      </c>
      <c r="N4397" s="7" t="str">
        <f>[1]!b_info_latestissurercreditrating2(A4397,日期设置!$B$2,"102","1")</f>
        <v>AA+</v>
      </c>
      <c r="O4397" s="8">
        <v>4.99</v>
      </c>
      <c r="P4397" s="9">
        <f>[1]!b_info_repurchasedate(A4397)</f>
        <v>0</v>
      </c>
      <c r="Q4397" s="8" t="s">
        <v>16364</v>
      </c>
      <c r="R4397" s="2" t="str">
        <f>IF((--IF(P4397=0,Q4397,P4397))&gt;(--日期设置!$B$2),IF(P4397=0,Q4397,P4397),Q4397)</f>
        <v>2024-12-11</v>
      </c>
      <c r="S4397" s="2" t="s">
        <v>18145</v>
      </c>
      <c r="T4397" s="8">
        <f>[1]!b_anal_ptmyear($A4397,日期设置!$B$2)</f>
        <v>3.7232876712328768</v>
      </c>
      <c r="U4397" s="8">
        <f>[1]!b_anal_termifexercise($A4397,日期设置!B$2)</f>
        <v>0</v>
      </c>
      <c r="V4397" s="10">
        <f>[1]!b_dq_dirtyprice(A4397,日期设置!$B$2)</f>
        <v>102.6623</v>
      </c>
      <c r="W4397" s="11">
        <f>IF(U4397=0,ROUNDUP((Q4397-日期设置!$B$2)/365,0),ROUNDUP((R4397-日期设置!$B$2)/365,0))</f>
        <v>4</v>
      </c>
      <c r="X4397" s="18">
        <f>_xlfn.IFNA(VLOOKUP(A4397,过往入选债券!A:D,4,0),2)</f>
        <v>2</v>
      </c>
      <c r="Y4397">
        <f>_xlfn.IFNA(VLOOKUP(C4397,[2]Sheet1!$A:$A,1,0),3)</f>
        <v>3</v>
      </c>
    </row>
    <row r="4398" spans="1:25" hidden="1" x14ac:dyDescent="0.2">
      <c r="A4398" s="21" t="s">
        <v>2844</v>
      </c>
      <c r="B4398" s="21" t="s">
        <v>2845</v>
      </c>
      <c r="C4398" s="37" t="s">
        <v>1113</v>
      </c>
      <c r="D4398" s="26" t="str">
        <f>[1]!b_calc_yield(A4398,日期设置!$B$2,F4398,1,R4398,1,O4398,L4398,S4398,)</f>
        <v>Fetching...</v>
      </c>
      <c r="E4398" s="26">
        <f t="shared" si="136"/>
        <v>4.4641879898543291</v>
      </c>
      <c r="F4398" s="18">
        <f>[1]!b_dq_cleanprice($A4398,日期设置!B$2)</f>
        <v>100.2697</v>
      </c>
      <c r="G4398" s="18" t="str">
        <f t="shared" si="137"/>
        <v>1.01 + 0</v>
      </c>
      <c r="H4398" s="27">
        <f>[1]!b_dq_pctchange($A4398,日期设置!$B$2,1)/100</f>
        <v>0</v>
      </c>
      <c r="I4398" s="26">
        <f>[1]!b_pq_pctchange(A4398,日期设置!$B$4,日期设置!$B$2,1)</f>
        <v>0</v>
      </c>
      <c r="J4398" s="26">
        <f>[1]!b_pq_pctchange(A4398,日期设置!$C$4,日期设置!$B$2,1)</f>
        <v>0</v>
      </c>
      <c r="K4398" s="52">
        <f>[1]!b_dq_amount($A4398,日期设置!B$2,2,10000)</f>
        <v>0</v>
      </c>
      <c r="L4398" s="26">
        <f>[1]!b_info_latestpar(A4398,日期设置!$B$2)</f>
        <v>100</v>
      </c>
      <c r="M4398" s="6">
        <f>[1]!b_info_outstandingbalance($A4398,日期设置!B$2)</f>
        <v>10</v>
      </c>
      <c r="N4398" s="7">
        <f>[1]!b_info_latestissurercreditrating2(A4398,日期设置!$B$2,"102","1")</f>
        <v>0</v>
      </c>
      <c r="O4398" s="8">
        <v>4.88</v>
      </c>
      <c r="P4398" s="9">
        <f>[1]!b_info_repurchasedate(A4398)</f>
        <v>0</v>
      </c>
      <c r="Q4398" s="8" t="s">
        <v>16249</v>
      </c>
      <c r="R4398" s="2" t="str">
        <f>IF((--IF(P4398=0,Q4398,P4398))&gt;(--日期设置!$B$2),IF(P4398=0,Q4398,P4398),Q4398)</f>
        <v>2022-03-28</v>
      </c>
      <c r="S4398" s="2" t="s">
        <v>17882</v>
      </c>
      <c r="T4398" s="8">
        <f>[1]!b_anal_ptmyear($A4398,日期设置!$B$2)</f>
        <v>1.0164383561643835</v>
      </c>
      <c r="U4398" s="8">
        <f>[1]!b_anal_termifexercise($A4398,日期设置!B$2)</f>
        <v>0</v>
      </c>
      <c r="V4398" s="10">
        <f>[1]!b_dq_dirtyprice(A4398,日期设置!$B$2)</f>
        <v>105.06950000000001</v>
      </c>
      <c r="W4398" s="11">
        <f>IF(U4398=0,ROUNDUP((Q4398-日期设置!$B$2)/365,0),ROUNDUP((R4398-日期设置!$B$2)/365,0))</f>
        <v>2</v>
      </c>
      <c r="X4398" s="18">
        <f>_xlfn.IFNA(VLOOKUP(A4398,过往入选债券!A:D,4,0),2)</f>
        <v>2</v>
      </c>
      <c r="Y4398">
        <f>_xlfn.IFNA(VLOOKUP(C4398,[2]Sheet1!$A:$A,1,0),3)</f>
        <v>3</v>
      </c>
    </row>
    <row r="4399" spans="1:25" x14ac:dyDescent="0.2">
      <c r="A4399" s="21" t="s">
        <v>2621</v>
      </c>
      <c r="B4399" s="21" t="s">
        <v>2622</v>
      </c>
      <c r="C4399" s="37" t="s">
        <v>989</v>
      </c>
      <c r="D4399" s="26" t="str">
        <f>[1]!b_calc_yield(A4399,日期设置!$B$2,F4399,1,R4399,1,O4399,L4399,S4399,)</f>
        <v>Fetching...</v>
      </c>
      <c r="E4399" s="26">
        <f t="shared" si="136"/>
        <v>3.9824965713380456</v>
      </c>
      <c r="F4399" s="18">
        <f>[1]!b_dq_cleanprice($A4399,日期设置!B$2)</f>
        <v>101.9457</v>
      </c>
      <c r="G4399" s="18" t="str">
        <f t="shared" si="137"/>
        <v>2.86 + 0.86</v>
      </c>
      <c r="H4399" s="27">
        <f>[1]!b_dq_pctchange($A4399,日期设置!$B$2,1)/100</f>
        <v>-5.3235294117644899E-4</v>
      </c>
      <c r="I4399" s="26">
        <f>[1]!b_pq_pctchange(A4399,日期设置!$B$4,日期设置!$B$2,1)</f>
        <v>-5.3235294117644896E-2</v>
      </c>
      <c r="J4399" s="26">
        <f>[1]!b_pq_pctchange(A4399,日期设置!$C$4,日期设置!$B$2,1)</f>
        <v>-5.3235294117644896E-2</v>
      </c>
      <c r="K4399" s="52">
        <f>[1]!b_dq_amount($A4399,日期设置!B$2,2,10000)</f>
        <v>2057.654822</v>
      </c>
      <c r="L4399" s="26">
        <f>[1]!b_info_latestpar(A4399,日期设置!$B$2)</f>
        <v>100</v>
      </c>
      <c r="M4399" s="6">
        <f>[1]!b_info_outstandingbalance($A4399,日期设置!B$2)</f>
        <v>6</v>
      </c>
      <c r="N4399" s="7">
        <f>[1]!b_info_latestissurercreditrating2(A4399,日期设置!$B$2,"102","1")</f>
        <v>0</v>
      </c>
      <c r="O4399" s="8">
        <v>6.98</v>
      </c>
      <c r="P4399" s="9" t="str">
        <f>[1]!b_info_repurchasedate(A4399)</f>
        <v>2022-02-01</v>
      </c>
      <c r="Q4399" s="8" t="s">
        <v>17162</v>
      </c>
      <c r="R4399" s="2" t="str">
        <f>IF((--IF(P4399=0,Q4399,P4399))&gt;(--日期设置!$B$2),IF(P4399=0,Q4399,P4399),Q4399)</f>
        <v>2022-02-01</v>
      </c>
      <c r="S4399" s="2" t="s">
        <v>18732</v>
      </c>
      <c r="T4399" s="8">
        <f>[1]!b_anal_ptmyear($A4399,日期设置!$B$2)</f>
        <v>2.8657534246575342</v>
      </c>
      <c r="U4399" s="8">
        <f>[1]!b_anal_termifexercise($A4399,日期设置!B$2)</f>
        <v>0.86575342465753424</v>
      </c>
      <c r="V4399" s="10">
        <f>[1]!b_dq_dirtyprice(A4399,日期设置!$B$2)</f>
        <v>102.8827</v>
      </c>
      <c r="W4399" s="11">
        <f>IF(U4399=0,ROUNDUP((Q4399-日期设置!$B$2)/365,0),ROUNDUP((R4399-日期设置!$B$2)/365,0))</f>
        <v>1</v>
      </c>
      <c r="X4399" s="18">
        <f>_xlfn.IFNA(VLOOKUP(A4399,过往入选债券!A:D,4,0),2)</f>
        <v>2</v>
      </c>
      <c r="Y4399">
        <f>_xlfn.IFNA(VLOOKUP(C4399,[2]Sheet1!$A:$A,1,0),3)</f>
        <v>3</v>
      </c>
    </row>
    <row r="4400" spans="1:25" hidden="1" x14ac:dyDescent="0.2">
      <c r="A4400" s="21" t="s">
        <v>4357</v>
      </c>
      <c r="B4400" s="21" t="s">
        <v>4358</v>
      </c>
      <c r="C4400" s="37" t="s">
        <v>4359</v>
      </c>
      <c r="D4400" s="26" t="str">
        <f>[1]!b_calc_yield(A4400,日期设置!$B$2,F4400,1,R4400,1,O4400,L4400,S4400,)</f>
        <v>Fetching...</v>
      </c>
      <c r="E4400" s="26">
        <f t="shared" si="136"/>
        <v>9.8951517856886717</v>
      </c>
      <c r="F4400" s="18">
        <f>[1]!b_dq_cleanprice($A4400,日期设置!B$2)</f>
        <v>100.79</v>
      </c>
      <c r="G4400" s="18" t="str">
        <f t="shared" si="137"/>
        <v>4.23 + 2.23</v>
      </c>
      <c r="H4400" s="27">
        <f>[1]!b_dq_pctchange($A4400,日期设置!$B$2,1)/100</f>
        <v>0</v>
      </c>
      <c r="I4400" s="26">
        <f>[1]!b_pq_pctchange(A4400,日期设置!$B$4,日期设置!$B$2,1)</f>
        <v>0</v>
      </c>
      <c r="J4400" s="26">
        <f>[1]!b_pq_pctchange(A4400,日期设置!$C$4,日期设置!$B$2,1)</f>
        <v>0.11492506031827777</v>
      </c>
      <c r="K4400" s="52">
        <f>[1]!b_dq_amount($A4400,日期设置!B$2,2,10000)</f>
        <v>0</v>
      </c>
      <c r="L4400" s="26">
        <f>[1]!b_info_latestpar(A4400,日期设置!$B$2)</f>
        <v>100</v>
      </c>
      <c r="M4400" s="6">
        <f>[1]!b_info_outstandingbalance($A4400,日期设置!B$2)</f>
        <v>7.5</v>
      </c>
      <c r="N4400" s="7">
        <f>[1]!b_info_latestissurercreditrating2(A4400,日期设置!$B$2,"102","1")</f>
        <v>0</v>
      </c>
      <c r="O4400" s="8">
        <v>4.99</v>
      </c>
      <c r="P4400" s="9" t="str">
        <f>[1]!b_info_repurchasedate(A4400)</f>
        <v>2023-06-15</v>
      </c>
      <c r="Q4400" s="8" t="s">
        <v>16944</v>
      </c>
      <c r="R4400" s="2" t="str">
        <f>IF((--IF(P4400=0,Q4400,P4400))&gt;(--日期设置!$B$2),IF(P4400=0,Q4400,P4400),Q4400)</f>
        <v>2023-06-15</v>
      </c>
      <c r="S4400" s="2" t="s">
        <v>17862</v>
      </c>
      <c r="T4400" s="8">
        <f>[1]!b_anal_ptmyear($A4400,日期设置!$B$2)</f>
        <v>4.2328767123287667</v>
      </c>
      <c r="U4400" s="8">
        <f>[1]!b_anal_termifexercise($A4400,日期设置!B$2)</f>
        <v>2.2328767123287672</v>
      </c>
      <c r="V4400" s="10">
        <f>[1]!b_dq_dirtyprice(A4400,日期设置!$B$2)</f>
        <v>104.61790000000001</v>
      </c>
      <c r="W4400" s="11">
        <f>IF(U4400=0,ROUNDUP((Q4400-日期设置!$B$2)/365,0),ROUNDUP((R4400-日期设置!$B$2)/365,0))</f>
        <v>3</v>
      </c>
      <c r="X4400" s="18">
        <f>_xlfn.IFNA(VLOOKUP(A4400,过往入选债券!A:D,4,0),2)</f>
        <v>2</v>
      </c>
      <c r="Y4400">
        <f>_xlfn.IFNA(VLOOKUP(C4400,[2]Sheet1!$A:$A,1,0),3)</f>
        <v>3</v>
      </c>
    </row>
    <row r="4401" spans="1:25" hidden="1" x14ac:dyDescent="0.2">
      <c r="A4401" s="28" t="s">
        <v>21466</v>
      </c>
      <c r="B4401" s="28" t="s">
        <v>21467</v>
      </c>
      <c r="C4401" s="39" t="s">
        <v>329</v>
      </c>
      <c r="D4401" s="26" t="str">
        <f>[1]!b_calc_yield(A4401,日期设置!$B$2,F4401,1,R4401,1,O4401,L4401,S4401,)</f>
        <v>Fetching...</v>
      </c>
      <c r="E4401" s="26">
        <f t="shared" si="136"/>
        <v>12.046682970991075</v>
      </c>
      <c r="F4401" s="18">
        <f>[1]!b_dq_cleanprice($A4401,日期设置!B$2)</f>
        <v>99.125600000000006</v>
      </c>
      <c r="G4401" s="18" t="str">
        <f t="shared" si="137"/>
        <v>4.64 + 2.64</v>
      </c>
      <c r="H4401" s="27">
        <f>[1]!b_dq_pctchange($A4401,日期设置!$B$2,1)/100</f>
        <v>0</v>
      </c>
      <c r="I4401" s="26">
        <f>[1]!b_pq_pctchange(A4401,日期设置!$B$4,日期设置!$B$2,1)</f>
        <v>-0.10863277888291387</v>
      </c>
      <c r="J4401" s="26">
        <f>[1]!b_pq_pctchange(A4401,日期设置!$C$4,日期设置!$B$2,1)</f>
        <v>-0.54630225112646558</v>
      </c>
      <c r="K4401" s="52">
        <f>[1]!b_dq_amount($A4401,日期设置!B$2,2,10000)</f>
        <v>0</v>
      </c>
      <c r="L4401" s="26">
        <f>[1]!b_info_latestpar(A4401,日期设置!$B$2)</f>
        <v>100</v>
      </c>
      <c r="M4401" s="6">
        <f>[1]!b_info_outstandingbalance($A4401,日期设置!B$2)</f>
        <v>10</v>
      </c>
      <c r="N4401" s="7" t="str">
        <f>[1]!b_info_latestissurercreditrating2(A4401,日期设置!$B$2,"102","1")</f>
        <v>AA+</v>
      </c>
      <c r="O4401" s="43">
        <v>4.25</v>
      </c>
      <c r="P4401" s="9" t="str">
        <f>[1]!b_info_repurchasedate(A4401)</f>
        <v>2023-11-13</v>
      </c>
      <c r="Q4401" s="31" t="s">
        <v>21753</v>
      </c>
      <c r="R4401" s="2" t="str">
        <f>IF((--IF(P4401=0,Q4401,P4401))&gt;(--日期设置!$B$2),IF(P4401=0,Q4401,P4401),Q4401)</f>
        <v>2023-11-13</v>
      </c>
      <c r="S4401" s="31" t="s">
        <v>17545</v>
      </c>
      <c r="T4401" s="8">
        <f>[1]!b_anal_ptmyear($A4401,日期设置!$B$2)</f>
        <v>4.6465753424657539</v>
      </c>
      <c r="U4401" s="8">
        <f>[1]!b_anal_termifexercise($A4401,日期设置!B$2)</f>
        <v>2.6465753424657534</v>
      </c>
      <c r="V4401" s="10">
        <f>[1]!b_dq_dirtyprice(A4401,日期设置!$B$2)</f>
        <v>100.6277</v>
      </c>
      <c r="W4401" s="11">
        <f>IF(U4401=0,ROUNDUP((Q4401-日期设置!$B$2)/365,0),ROUNDUP((R4401-日期设置!$B$2)/365,0))</f>
        <v>3</v>
      </c>
      <c r="X4401" s="18">
        <f>_xlfn.IFNA(VLOOKUP(A4401,过往入选债券!A:D,4,0),2)</f>
        <v>2</v>
      </c>
      <c r="Y4401">
        <f>_xlfn.IFNA(VLOOKUP(C4401,[2]Sheet1!$A:$A,1,0),3)</f>
        <v>3</v>
      </c>
    </row>
    <row r="4402" spans="1:25" hidden="1" x14ac:dyDescent="0.2">
      <c r="A4402" s="21" t="s">
        <v>9982</v>
      </c>
      <c r="B4402" s="21" t="s">
        <v>9983</v>
      </c>
      <c r="C4402" s="37" t="s">
        <v>309</v>
      </c>
      <c r="D4402" s="26" t="str">
        <f>[1]!b_calc_yield(A4402,日期设置!$B$2,F4402,1,R4402,1,O4402,L4402,S4402,)</f>
        <v>Fetching...</v>
      </c>
      <c r="E4402" s="26">
        <f t="shared" si="136"/>
        <v>8.9440858707041002</v>
      </c>
      <c r="F4402" s="18">
        <f>[1]!b_dq_cleanprice($A4402,日期设置!B$2)</f>
        <v>98.182100000000005</v>
      </c>
      <c r="G4402" s="18" t="str">
        <f t="shared" si="137"/>
        <v>1.93 + 0</v>
      </c>
      <c r="H4402" s="27">
        <f>[1]!b_dq_pctchange($A4402,日期设置!$B$2,1)/100</f>
        <v>0</v>
      </c>
      <c r="I4402" s="26">
        <f>[1]!b_pq_pctchange(A4402,日期设置!$B$4,日期设置!$B$2,1)</f>
        <v>0</v>
      </c>
      <c r="J4402" s="26">
        <f>[1]!b_pq_pctchange(A4402,日期设置!$C$4,日期设置!$B$2,1)</f>
        <v>0</v>
      </c>
      <c r="K4402" s="52">
        <f>[1]!b_dq_amount($A4402,日期设置!B$2,2,10000)</f>
        <v>0</v>
      </c>
      <c r="L4402" s="26">
        <f>[1]!b_info_latestpar(A4402,日期设置!$B$2)</f>
        <v>100</v>
      </c>
      <c r="M4402" s="6">
        <f>[1]!b_info_outstandingbalance($A4402,日期设置!B$2)</f>
        <v>5</v>
      </c>
      <c r="N4402" s="7" t="str">
        <f>[1]!b_info_latestissurercreditrating2(A4402,日期设置!$B$2,"102","1")</f>
        <v>AA+</v>
      </c>
      <c r="O4402" s="8">
        <v>3.6</v>
      </c>
      <c r="P4402" s="9">
        <f>[1]!b_info_repurchasedate(A4402)</f>
        <v>0</v>
      </c>
      <c r="Q4402" s="8" t="s">
        <v>16137</v>
      </c>
      <c r="R4402" s="2" t="str">
        <f>IF((--IF(P4402=0,Q4402,P4402))&gt;(--日期设置!$B$2),IF(P4402=0,Q4402,P4402),Q4402)</f>
        <v>2023-02-28</v>
      </c>
      <c r="S4402" s="2" t="s">
        <v>17924</v>
      </c>
      <c r="T4402" s="8">
        <f>[1]!b_anal_ptmyear($A4402,日期设置!$B$2)</f>
        <v>1.9397260273972603</v>
      </c>
      <c r="U4402" s="8">
        <f>[1]!b_anal_termifexercise($A4402,日期设置!B$2)</f>
        <v>0</v>
      </c>
      <c r="V4402" s="10">
        <f>[1]!b_dq_dirtyprice(A4402,日期设置!$B$2)</f>
        <v>98.399100000000004</v>
      </c>
      <c r="W4402" s="11">
        <f>IF(U4402=0,ROUNDUP((Q4402-日期设置!$B$2)/365,0),ROUNDUP((R4402-日期设置!$B$2)/365,0))</f>
        <v>2</v>
      </c>
      <c r="X4402" s="18">
        <f>_xlfn.IFNA(VLOOKUP(A4402,过往入选债券!A:D,4,0),2)</f>
        <v>2</v>
      </c>
      <c r="Y4402">
        <f>_xlfn.IFNA(VLOOKUP(C4402,[2]Sheet1!$A:$A,1,0),3)</f>
        <v>3</v>
      </c>
    </row>
    <row r="4403" spans="1:25" hidden="1" x14ac:dyDescent="0.2">
      <c r="A4403" s="21" t="s">
        <v>15856</v>
      </c>
      <c r="B4403" s="21" t="s">
        <v>15857</v>
      </c>
      <c r="C4403" s="37" t="s">
        <v>13796</v>
      </c>
      <c r="D4403" s="26" t="str">
        <f>[1]!b_calc_yield(A4403,日期设置!$B$2,F4403,1,R4403,1,O4403,L4403,S4403,)</f>
        <v>Fetching...</v>
      </c>
      <c r="E4403" s="26">
        <f t="shared" si="136"/>
        <v>27.478331957584622</v>
      </c>
      <c r="F4403" s="18">
        <f>[1]!b_dq_cleanprice($A4403,日期设置!B$2)</f>
        <v>97.236500000000007</v>
      </c>
      <c r="G4403" s="18" t="str">
        <f t="shared" si="137"/>
        <v>6.12 + 0</v>
      </c>
      <c r="H4403" s="27">
        <f>[1]!b_dq_pctchange($A4403,日期设置!$B$2,1)/100</f>
        <v>0</v>
      </c>
      <c r="I4403" s="26">
        <f>[1]!b_pq_pctchange(A4403,日期设置!$B$4,日期设置!$B$2,1)</f>
        <v>0</v>
      </c>
      <c r="J4403" s="26">
        <f>[1]!b_pq_pctchange(A4403,日期设置!$C$4,日期设置!$B$2,1)</f>
        <v>0</v>
      </c>
      <c r="K4403" s="52">
        <f>[1]!b_dq_amount($A4403,日期设置!B$2,2,10000)</f>
        <v>0</v>
      </c>
      <c r="L4403" s="26">
        <f>[1]!b_info_latestpar(A4403,日期设置!$B$2)</f>
        <v>100</v>
      </c>
      <c r="M4403" s="6">
        <f>[1]!b_info_outstandingbalance($A4403,日期设置!B$2)</f>
        <v>8.1999999999999993</v>
      </c>
      <c r="N4403" s="7" t="str">
        <f>[1]!b_info_latestissurercreditrating2(A4403,日期设置!$B$2,"102","1")</f>
        <v>AA</v>
      </c>
      <c r="O4403" s="8">
        <v>4.07</v>
      </c>
      <c r="P4403" s="9">
        <f>[1]!b_info_repurchasedate(A4403)</f>
        <v>0</v>
      </c>
      <c r="Q4403" s="8" t="s">
        <v>16961</v>
      </c>
      <c r="R4403" s="2" t="str">
        <f>IF((--IF(P4403=0,Q4403,P4403))&gt;(--日期设置!$B$2),IF(P4403=0,Q4403,P4403),Q4403)</f>
        <v>2027-05-07</v>
      </c>
      <c r="S4403" s="2" t="s">
        <v>18438</v>
      </c>
      <c r="T4403" s="8">
        <f>[1]!b_anal_ptmyear($A4403,日期设置!$B$2)</f>
        <v>6.1260273972602741</v>
      </c>
      <c r="U4403" s="8">
        <f>[1]!b_anal_termifexercise($A4403,日期设置!B$2)</f>
        <v>0</v>
      </c>
      <c r="V4403" s="10">
        <f>[1]!b_dq_dirtyprice(A4403,日期设置!$B$2)</f>
        <v>100.7936</v>
      </c>
      <c r="W4403" s="11">
        <f>IF(U4403=0,ROUNDUP((Q4403-日期设置!$B$2)/365,0),ROUNDUP((R4403-日期设置!$B$2)/365,0))</f>
        <v>7</v>
      </c>
      <c r="X4403" s="18">
        <f>_xlfn.IFNA(VLOOKUP(A4403,过往入选债券!A:D,4,0),2)</f>
        <v>2</v>
      </c>
      <c r="Y4403">
        <f>_xlfn.IFNA(VLOOKUP(C4403,[2]Sheet1!$A:$A,1,0),3)</f>
        <v>3</v>
      </c>
    </row>
    <row r="4404" spans="1:25" hidden="1" x14ac:dyDescent="0.2">
      <c r="A4404" s="21" t="s">
        <v>9845</v>
      </c>
      <c r="B4404" s="21" t="s">
        <v>9846</v>
      </c>
      <c r="C4404" s="37" t="s">
        <v>65</v>
      </c>
      <c r="D4404" s="26" t="str">
        <f>[1]!b_calc_yield(A4404,日期设置!$B$2,F4404,1,R4404,1,O4404,L4404,S4404,)</f>
        <v>Fetching...</v>
      </c>
      <c r="E4404" s="26">
        <f t="shared" si="136"/>
        <v>8.2819515550152332</v>
      </c>
      <c r="F4404" s="18">
        <f>[1]!b_dq_cleanprice($A4404,日期设置!B$2)</f>
        <v>102.1977</v>
      </c>
      <c r="G4404" s="18" t="str">
        <f t="shared" si="137"/>
        <v>1.82 + 0</v>
      </c>
      <c r="H4404" s="27">
        <f>[1]!b_dq_pctchange($A4404,日期设置!$B$2,1)/100</f>
        <v>0</v>
      </c>
      <c r="I4404" s="26">
        <f>[1]!b_pq_pctchange(A4404,日期设置!$B$4,日期设置!$B$2,1)</f>
        <v>0</v>
      </c>
      <c r="J4404" s="26">
        <f>[1]!b_pq_pctchange(A4404,日期设置!$C$4,日期设置!$B$2,1)</f>
        <v>0</v>
      </c>
      <c r="K4404" s="52">
        <f>[1]!b_dq_amount($A4404,日期设置!B$2,2,10000)</f>
        <v>0</v>
      </c>
      <c r="L4404" s="26">
        <f>[1]!b_info_latestpar(A4404,日期设置!$B$2)</f>
        <v>100</v>
      </c>
      <c r="M4404" s="6">
        <f>[1]!b_info_outstandingbalance($A4404,日期设置!B$2)</f>
        <v>6</v>
      </c>
      <c r="N4404" s="7" t="str">
        <f>[1]!b_info_latestissurercreditrating2(A4404,日期设置!$B$2,"102","1")</f>
        <v>AAA</v>
      </c>
      <c r="O4404" s="8">
        <v>5.89</v>
      </c>
      <c r="P4404" s="9">
        <f>[1]!b_info_repurchasedate(A4404)</f>
        <v>0</v>
      </c>
      <c r="Q4404" s="8" t="s">
        <v>16271</v>
      </c>
      <c r="R4404" s="2" t="str">
        <f>IF((--IF(P4404=0,Q4404,P4404))&gt;(--日期设置!$B$2),IF(P4404=0,Q4404,P4404),Q4404)</f>
        <v>2023-01-17</v>
      </c>
      <c r="S4404" s="2" t="s">
        <v>18051</v>
      </c>
      <c r="T4404" s="8">
        <f>[1]!b_anal_ptmyear($A4404,日期设置!$B$2)</f>
        <v>1.8246575342465754</v>
      </c>
      <c r="U4404" s="8">
        <f>[1]!b_anal_termifexercise($A4404,日期设置!B$2)</f>
        <v>0</v>
      </c>
      <c r="V4404" s="10">
        <f>[1]!b_dq_dirtyprice(A4404,日期设置!$B$2)</f>
        <v>103.23050000000001</v>
      </c>
      <c r="W4404" s="11">
        <f>IF(U4404=0,ROUNDUP((Q4404-日期设置!$B$2)/365,0),ROUNDUP((R4404-日期设置!$B$2)/365,0))</f>
        <v>2</v>
      </c>
      <c r="X4404" s="18">
        <f>_xlfn.IFNA(VLOOKUP(A4404,过往入选债券!A:D,4,0),2)</f>
        <v>2</v>
      </c>
      <c r="Y4404">
        <f>_xlfn.IFNA(VLOOKUP(C4404,[2]Sheet1!$A:$A,1,0),3)</f>
        <v>3</v>
      </c>
    </row>
    <row r="4405" spans="1:25" x14ac:dyDescent="0.2">
      <c r="A4405" s="28" t="s">
        <v>20118</v>
      </c>
      <c r="B4405" s="28" t="s">
        <v>20119</v>
      </c>
      <c r="C4405" s="39" t="s">
        <v>3301</v>
      </c>
      <c r="D4405" s="26" t="str">
        <f>[1]!b_calc_yield(A4405,日期设置!$B$2,F4405,1,R4405,1,O4405,L4405,S4405,)</f>
        <v>Fetching...</v>
      </c>
      <c r="E4405" s="26">
        <f t="shared" si="136"/>
        <v>6.6849349864623209</v>
      </c>
      <c r="F4405" s="18">
        <f>[1]!b_dq_cleanprice($A4405,日期设置!B$2)</f>
        <v>101.16</v>
      </c>
      <c r="G4405" s="18" t="str">
        <f t="shared" si="137"/>
        <v>2.49 + 1.49</v>
      </c>
      <c r="H4405" s="27">
        <f>[1]!b_dq_pctchange($A4405,日期设置!$B$2,1)/100</f>
        <v>4.1292781704121021E-3</v>
      </c>
      <c r="I4405" s="26">
        <f>[1]!b_pq_pctchange(A4405,日期设置!$B$4,日期设置!$B$2,1)</f>
        <v>0.41292781704121023</v>
      </c>
      <c r="J4405" s="26">
        <f>[1]!b_pq_pctchange(A4405,日期设置!$C$4,日期设置!$B$2,1)</f>
        <v>0.41292781704121023</v>
      </c>
      <c r="K4405" s="52">
        <f>[1]!b_dq_amount($A4405,日期设置!B$2,2,10000)</f>
        <v>2078.6432875999999</v>
      </c>
      <c r="L4405" s="26">
        <f>[1]!b_info_latestpar(A4405,日期设置!$B$2)</f>
        <v>100</v>
      </c>
      <c r="M4405" s="6">
        <f>[1]!b_info_outstandingbalance($A4405,日期设置!B$2)</f>
        <v>10</v>
      </c>
      <c r="N4405" s="7">
        <f>[1]!b_info_latestissurercreditrating2(A4405,日期设置!$B$2,"102","1")</f>
        <v>0</v>
      </c>
      <c r="O4405" s="8">
        <v>5.44</v>
      </c>
      <c r="P4405" s="9" t="str">
        <f>[1]!b_info_repurchasedate(A4405)</f>
        <v>2022-09-17</v>
      </c>
      <c r="Q4405" s="8" t="s">
        <v>20834</v>
      </c>
      <c r="R4405" s="2" t="str">
        <f>IF((--IF(P4405=0,Q4405,P4405))&gt;(--日期设置!$B$2),IF(P4405=0,Q4405,P4405),Q4405)</f>
        <v>2022-09-17</v>
      </c>
      <c r="S4405" s="31" t="s">
        <v>17416</v>
      </c>
      <c r="T4405" s="8">
        <f>[1]!b_anal_ptmyear($A4405,日期设置!$B$2)</f>
        <v>2.4904109589041097</v>
      </c>
      <c r="U4405" s="8">
        <f>[1]!b_anal_termifexercise($A4405,日期设置!B$2)</f>
        <v>1.4904109589041097</v>
      </c>
      <c r="V4405" s="10">
        <f>[1]!b_dq_dirtyprice(A4405,日期设置!$B$2)</f>
        <v>103.93219999999999</v>
      </c>
      <c r="W4405" s="11">
        <f>IF(U4405=0,ROUNDUP((Q4405-日期设置!$B$2)/365,0),ROUNDUP((R4405-日期设置!$B$2)/365,0))</f>
        <v>2</v>
      </c>
      <c r="X4405" s="18">
        <f>_xlfn.IFNA(VLOOKUP(A4405,过往入选债券!A:D,4,0),2)</f>
        <v>2</v>
      </c>
      <c r="Y4405">
        <f>_xlfn.IFNA(VLOOKUP(C4405,[2]Sheet1!$A:$A,1,0),3)</f>
        <v>3</v>
      </c>
    </row>
    <row r="4406" spans="1:25" hidden="1" x14ac:dyDescent="0.2">
      <c r="A4406" s="21" t="s">
        <v>10032</v>
      </c>
      <c r="B4406" s="21" t="s">
        <v>10033</v>
      </c>
      <c r="C4406" s="37" t="s">
        <v>10034</v>
      </c>
      <c r="D4406" s="26" t="str">
        <f>[1]!b_calc_yield(A4406,日期设置!$B$2,F4406,1,R4406,1,O4406,L4406,S4406,)</f>
        <v>Fetching...</v>
      </c>
      <c r="E4406" s="26">
        <f t="shared" si="136"/>
        <v>9.027394741680439</v>
      </c>
      <c r="F4406" s="18">
        <f>[1]!b_dq_cleanprice($A4406,日期设置!B$2)</f>
        <v>97.754300000000001</v>
      </c>
      <c r="G4406" s="18" t="str">
        <f t="shared" si="137"/>
        <v>3.95 + 1.95</v>
      </c>
      <c r="H4406" s="27">
        <f>[1]!b_dq_pctchange($A4406,日期设置!$B$2,1)/100</f>
        <v>0</v>
      </c>
      <c r="I4406" s="26">
        <f>[1]!b_pq_pctchange(A4406,日期设置!$B$4,日期设置!$B$2,1)</f>
        <v>0</v>
      </c>
      <c r="J4406" s="26">
        <f>[1]!b_pq_pctchange(A4406,日期设置!$C$4,日期设置!$B$2,1)</f>
        <v>0</v>
      </c>
      <c r="K4406" s="52">
        <f>[1]!b_dq_amount($A4406,日期设置!B$2,2,10000)</f>
        <v>0</v>
      </c>
      <c r="L4406" s="26">
        <f>[1]!b_info_latestpar(A4406,日期设置!$B$2)</f>
        <v>100</v>
      </c>
      <c r="M4406" s="6">
        <f>[1]!b_info_outstandingbalance($A4406,日期设置!B$2)</f>
        <v>5</v>
      </c>
      <c r="N4406" s="7" t="str">
        <f>[1]!b_info_latestissurercreditrating2(A4406,日期设置!$B$2,"102","1")</f>
        <v>AA+</v>
      </c>
      <c r="O4406" s="8">
        <v>3.37</v>
      </c>
      <c r="P4406" s="9" t="str">
        <f>[1]!b_info_repurchasedate(A4406)</f>
        <v>2023-03-06</v>
      </c>
      <c r="Q4406" s="8" t="s">
        <v>15996</v>
      </c>
      <c r="R4406" s="2" t="str">
        <f>IF((--IF(P4406=0,Q4406,P4406))&gt;(--日期设置!$B$2),IF(P4406=0,Q4406,P4406),Q4406)</f>
        <v>2023-03-06</v>
      </c>
      <c r="S4406" s="2" t="s">
        <v>17784</v>
      </c>
      <c r="T4406" s="8">
        <f>[1]!b_anal_ptmyear($A4406,日期设置!$B$2)</f>
        <v>3.956164383561644</v>
      </c>
      <c r="U4406" s="8">
        <f>[1]!b_anal_termifexercise($A4406,日期设置!B$2)</f>
        <v>1.9561643835616438</v>
      </c>
      <c r="V4406" s="10">
        <f>[1]!b_dq_dirtyprice(A4406,日期设置!$B$2)</f>
        <v>97.902000000000001</v>
      </c>
      <c r="W4406" s="11">
        <f>IF(U4406=0,ROUNDUP((Q4406-日期设置!$B$2)/365,0),ROUNDUP((R4406-日期设置!$B$2)/365,0))</f>
        <v>2</v>
      </c>
      <c r="X4406" s="18">
        <f>_xlfn.IFNA(VLOOKUP(A4406,过往入选债券!A:D,4,0),2)</f>
        <v>2</v>
      </c>
      <c r="Y4406">
        <f>_xlfn.IFNA(VLOOKUP(C4406,[2]Sheet1!$A:$A,1,0),3)</f>
        <v>3</v>
      </c>
    </row>
    <row r="4407" spans="1:25" hidden="1" x14ac:dyDescent="0.2">
      <c r="A4407" s="21" t="s">
        <v>3701</v>
      </c>
      <c r="B4407" s="21" t="s">
        <v>3702</v>
      </c>
      <c r="C4407" s="37" t="s">
        <v>210</v>
      </c>
      <c r="D4407" s="26" t="str">
        <f>[1]!b_calc_yield(A4407,日期设置!$B$2,F4407,1,R4407,1,O4407,L4407,S4407,)</f>
        <v>Fetching...</v>
      </c>
      <c r="E4407" s="26">
        <f t="shared" si="136"/>
        <v>7.789158836871457</v>
      </c>
      <c r="F4407" s="18">
        <f>[1]!b_dq_cleanprice($A4407,日期设置!B$2)</f>
        <v>99.346999999999994</v>
      </c>
      <c r="G4407" s="18" t="str">
        <f t="shared" si="137"/>
        <v>1.70 + 0</v>
      </c>
      <c r="H4407" s="27">
        <f>[1]!b_dq_pctchange($A4407,日期设置!$B$2,1)/100</f>
        <v>0</v>
      </c>
      <c r="I4407" s="26">
        <f>[1]!b_pq_pctchange(A4407,日期设置!$B$4,日期设置!$B$2,1)</f>
        <v>0</v>
      </c>
      <c r="J4407" s="26">
        <f>[1]!b_pq_pctchange(A4407,日期设置!$C$4,日期设置!$B$2,1)</f>
        <v>0</v>
      </c>
      <c r="K4407" s="52">
        <f>[1]!b_dq_amount($A4407,日期设置!B$2,2,10000)</f>
        <v>0</v>
      </c>
      <c r="L4407" s="26">
        <f>[1]!b_info_latestpar(A4407,日期设置!$B$2)</f>
        <v>100</v>
      </c>
      <c r="M4407" s="6">
        <f>[1]!b_info_outstandingbalance($A4407,日期设置!B$2)</f>
        <v>20</v>
      </c>
      <c r="N4407" s="7">
        <f>[1]!b_info_latestissurercreditrating2(A4407,日期设置!$B$2,"102","1")</f>
        <v>0</v>
      </c>
      <c r="O4407" s="8">
        <v>4.2</v>
      </c>
      <c r="P4407" s="9">
        <f>[1]!b_info_repurchasedate(A4407)</f>
        <v>0</v>
      </c>
      <c r="Q4407" s="8" t="s">
        <v>17037</v>
      </c>
      <c r="R4407" s="2" t="str">
        <f>IF((--IF(P4407=0,Q4407,P4407))&gt;(--日期设置!$B$2),IF(P4407=0,Q4407,P4407),Q4407)</f>
        <v>2022-12-06</v>
      </c>
      <c r="S4407" s="2" t="s">
        <v>18556</v>
      </c>
      <c r="T4407" s="8">
        <f>[1]!b_anal_ptmyear($A4407,日期设置!$B$2)</f>
        <v>1.7095890410958905</v>
      </c>
      <c r="U4407" s="8">
        <f>[1]!b_anal_termifexercise($A4407,日期设置!B$2)</f>
        <v>0</v>
      </c>
      <c r="V4407" s="10">
        <f>[1]!b_dq_dirtyprice(A4407,日期设置!$B$2)</f>
        <v>100.5667</v>
      </c>
      <c r="W4407" s="11">
        <f>IF(U4407=0,ROUNDUP((Q4407-日期设置!$B$2)/365,0),ROUNDUP((R4407-日期设置!$B$2)/365,0))</f>
        <v>2</v>
      </c>
      <c r="X4407" s="18">
        <f>_xlfn.IFNA(VLOOKUP(A4407,过往入选债券!A:D,4,0),2)</f>
        <v>2</v>
      </c>
      <c r="Y4407">
        <f>_xlfn.IFNA(VLOOKUP(C4407,[2]Sheet1!$A:$A,1,0),3)</f>
        <v>3</v>
      </c>
    </row>
    <row r="4408" spans="1:25" hidden="1" x14ac:dyDescent="0.2">
      <c r="A4408" s="28" t="s">
        <v>19774</v>
      </c>
      <c r="B4408" s="28" t="s">
        <v>19775</v>
      </c>
      <c r="C4408" s="38" t="s">
        <v>19526</v>
      </c>
      <c r="D4408" s="26" t="str">
        <f>[1]!b_calc_yield(A4408,日期设置!$B$2,F4408,1,R4408,1,O4408,L4408,S4408,)</f>
        <v>Fetching...</v>
      </c>
      <c r="E4408" s="26">
        <f t="shared" si="136"/>
        <v>10.942049071240012</v>
      </c>
      <c r="F4408" s="18">
        <f>[1]!b_dq_cleanprice($A4408,日期设置!B$2)</f>
        <v>99.293099999999995</v>
      </c>
      <c r="G4408" s="18" t="str">
        <f t="shared" si="137"/>
        <v>2.43 + 2.43</v>
      </c>
      <c r="H4408" s="27">
        <f>[1]!b_dq_pctchange($A4408,日期设置!$B$2,1)/100</f>
        <v>0</v>
      </c>
      <c r="I4408" s="26">
        <f>[1]!b_pq_pctchange(A4408,日期设置!$B$4,日期设置!$B$2,1)</f>
        <v>0</v>
      </c>
      <c r="J4408" s="26">
        <f>[1]!b_pq_pctchange(A4408,日期设置!$C$4,日期设置!$B$2,1)</f>
        <v>0</v>
      </c>
      <c r="K4408" s="52">
        <f>[1]!b_dq_amount($A4408,日期设置!B$2,2,10000)</f>
        <v>0</v>
      </c>
      <c r="L4408" s="26">
        <f>[1]!b_info_latestpar(A4408,日期设置!$B$2)</f>
        <v>100</v>
      </c>
      <c r="M4408" s="6">
        <f>[1]!b_info_outstandingbalance($A4408,日期设置!B$2)</f>
        <v>10</v>
      </c>
      <c r="N4408" s="7" t="str">
        <f>[1]!b_info_latestissurercreditrating2(A4408,日期设置!$B$2,"102","1")</f>
        <v>AAA</v>
      </c>
      <c r="O4408" s="8">
        <v>4.29</v>
      </c>
      <c r="P4408" s="9">
        <f>[1]!b_info_repurchasedate(A4408)</f>
        <v>0</v>
      </c>
      <c r="Q4408" s="8" t="s">
        <v>17436</v>
      </c>
      <c r="R4408" s="2" t="str">
        <f>IF((--IF(P4408=0,Q4408,P4408))&gt;(--日期设置!$B$2),IF(P4408=0,Q4408,P4408),Q4408)</f>
        <v>2023-08-26</v>
      </c>
      <c r="S4408" s="31" t="s">
        <v>19098</v>
      </c>
      <c r="T4408" s="8">
        <f>[1]!b_anal_ptmyear($A4408,日期设置!$B$2)</f>
        <v>2.43013698630137</v>
      </c>
      <c r="U4408" s="8">
        <f>[1]!b_anal_termifexercise($A4408,日期设置!B$2)</f>
        <v>2.43013698630137</v>
      </c>
      <c r="V4408" s="10">
        <f>[1]!b_dq_dirtyprice(A4408,日期设置!$B$2)</f>
        <v>101.73779999999999</v>
      </c>
      <c r="W4408" s="11">
        <f>IF(U4408=0,ROUNDUP((Q4408-日期设置!$B$2)/365,0),ROUNDUP((R4408-日期设置!$B$2)/365,0))</f>
        <v>3</v>
      </c>
      <c r="X4408" s="18">
        <f>_xlfn.IFNA(VLOOKUP(A4408,过往入选债券!A:D,4,0),2)</f>
        <v>2</v>
      </c>
      <c r="Y4408">
        <f>_xlfn.IFNA(VLOOKUP(C4408,[2]Sheet1!$A:$A,1,0),3)</f>
        <v>3</v>
      </c>
    </row>
    <row r="4409" spans="1:25" hidden="1" x14ac:dyDescent="0.2">
      <c r="A4409" s="21" t="s">
        <v>4750</v>
      </c>
      <c r="B4409" s="21" t="s">
        <v>4751</v>
      </c>
      <c r="C4409" s="37" t="s">
        <v>66</v>
      </c>
      <c r="D4409" s="26" t="str">
        <f>[1]!b_calc_yield(A4409,日期设置!$B$2,F4409,1,R4409,1,O4409,L4409,S4409,)</f>
        <v>Fetching...</v>
      </c>
      <c r="E4409" s="26">
        <f t="shared" si="136"/>
        <v>10.448247247131381</v>
      </c>
      <c r="F4409" s="18">
        <f>[1]!b_dq_cleanprice($A4409,日期设置!B$2)</f>
        <v>99.129000000000005</v>
      </c>
      <c r="G4409" s="18" t="str">
        <f t="shared" si="137"/>
        <v>4.32 + 2.32</v>
      </c>
      <c r="H4409" s="27">
        <f>[1]!b_dq_pctchange($A4409,日期设置!$B$2,1)/100</f>
        <v>0</v>
      </c>
      <c r="I4409" s="26">
        <f>[1]!b_pq_pctchange(A4409,日期设置!$B$4,日期设置!$B$2,1)</f>
        <v>0</v>
      </c>
      <c r="J4409" s="26">
        <f>[1]!b_pq_pctchange(A4409,日期设置!$C$4,日期设置!$B$2,1)</f>
        <v>0</v>
      </c>
      <c r="K4409" s="52">
        <f>[1]!b_dq_amount($A4409,日期设置!B$2,2,10000)</f>
        <v>0</v>
      </c>
      <c r="L4409" s="26">
        <f>[1]!b_info_latestpar(A4409,日期设置!$B$2)</f>
        <v>100</v>
      </c>
      <c r="M4409" s="6">
        <f>[1]!b_info_outstandingbalance($A4409,日期设置!B$2)</f>
        <v>5</v>
      </c>
      <c r="N4409" s="7">
        <f>[1]!b_info_latestissurercreditrating2(A4409,日期设置!$B$2,"102","1")</f>
        <v>0</v>
      </c>
      <c r="O4409" s="8">
        <v>4.2</v>
      </c>
      <c r="P4409" s="9" t="str">
        <f>[1]!b_info_repurchasedate(A4409)</f>
        <v>2023-07-20</v>
      </c>
      <c r="Q4409" s="8" t="s">
        <v>16212</v>
      </c>
      <c r="R4409" s="2" t="str">
        <f>IF((--IF(P4409=0,Q4409,P4409))&gt;(--日期设置!$B$2),IF(P4409=0,Q4409,P4409),Q4409)</f>
        <v>2023-07-20</v>
      </c>
      <c r="S4409" s="2" t="s">
        <v>17998</v>
      </c>
      <c r="T4409" s="8">
        <f>[1]!b_anal_ptmyear($A4409,日期设置!$B$2)</f>
        <v>4.3287671232876708</v>
      </c>
      <c r="U4409" s="8">
        <f>[1]!b_anal_termifexercise($A4409,日期设置!B$2)</f>
        <v>2.3287671232876712</v>
      </c>
      <c r="V4409" s="10">
        <f>[1]!b_dq_dirtyprice(A4409,日期设置!$B$2)</f>
        <v>101.9482</v>
      </c>
      <c r="W4409" s="11">
        <f>IF(U4409=0,ROUNDUP((Q4409-日期设置!$B$2)/365,0),ROUNDUP((R4409-日期设置!$B$2)/365,0))</f>
        <v>3</v>
      </c>
      <c r="X4409" s="18">
        <f>_xlfn.IFNA(VLOOKUP(A4409,过往入选债券!A:D,4,0),2)</f>
        <v>2</v>
      </c>
      <c r="Y4409">
        <f>_xlfn.IFNA(VLOOKUP(C4409,[2]Sheet1!$A:$A,1,0),3)</f>
        <v>3</v>
      </c>
    </row>
    <row r="4410" spans="1:25" hidden="1" x14ac:dyDescent="0.2">
      <c r="A4410" s="21" t="s">
        <v>5762</v>
      </c>
      <c r="B4410" s="21" t="s">
        <v>5763</v>
      </c>
      <c r="C4410" s="37" t="s">
        <v>5764</v>
      </c>
      <c r="D4410" s="26" t="str">
        <f>[1]!b_calc_yield(A4410,日期设置!$B$2,F4410,1,R4410,1,O4410,L4410,S4410,)</f>
        <v>Fetching...</v>
      </c>
      <c r="E4410" s="26">
        <f t="shared" si="136"/>
        <v>6.505134830968573</v>
      </c>
      <c r="F4410" s="18">
        <f>[1]!b_dq_cleanprice($A4410,日期设置!B$2)</f>
        <v>101.81100000000001</v>
      </c>
      <c r="G4410" s="18" t="str">
        <f t="shared" si="137"/>
        <v>1.45 + 1.45</v>
      </c>
      <c r="H4410" s="27">
        <f>[1]!b_dq_pctchange($A4410,日期设置!$B$2,1)/100</f>
        <v>0</v>
      </c>
      <c r="I4410" s="26">
        <f>[1]!b_pq_pctchange(A4410,日期设置!$B$4,日期设置!$B$2,1)</f>
        <v>0</v>
      </c>
      <c r="J4410" s="26">
        <f>[1]!b_pq_pctchange(A4410,日期设置!$C$4,日期设置!$B$2,1)</f>
        <v>0.12627529193786685</v>
      </c>
      <c r="K4410" s="52">
        <f>[1]!b_dq_amount($A4410,日期设置!B$2,2,10000)</f>
        <v>0</v>
      </c>
      <c r="L4410" s="26">
        <f>[1]!b_info_latestpar(A4410,日期设置!$B$2)</f>
        <v>100</v>
      </c>
      <c r="M4410" s="6">
        <f>[1]!b_info_outstandingbalance($A4410,日期设置!B$2)</f>
        <v>5</v>
      </c>
      <c r="N4410" s="7" t="str">
        <f>[1]!b_info_latestissurercreditrating2(A4410,日期设置!$B$2,"102","1")</f>
        <v>AA+</v>
      </c>
      <c r="O4410" s="8">
        <v>5.93</v>
      </c>
      <c r="P4410" s="9">
        <f>[1]!b_info_repurchasedate(A4410)</f>
        <v>0</v>
      </c>
      <c r="Q4410" s="8" t="s">
        <v>16760</v>
      </c>
      <c r="R4410" s="2" t="str">
        <f>IF((--IF(P4410=0,Q4410,P4410))&gt;(--日期设置!$B$2),IF(P4410=0,Q4410,P4410),Q4410)</f>
        <v>2022-09-05</v>
      </c>
      <c r="S4410" s="2" t="s">
        <v>18329</v>
      </c>
      <c r="T4410" s="8">
        <f>[1]!b_anal_ptmyear($A4410,日期设置!$B$2)</f>
        <v>1.4575342465753425</v>
      </c>
      <c r="U4410" s="8">
        <f>[1]!b_anal_termifexercise($A4410,日期设置!B$2)</f>
        <v>1.4575342465753425</v>
      </c>
      <c r="V4410" s="10">
        <f>[1]!b_dq_dirtyprice(A4410,日期设置!$B$2)</f>
        <v>105.0278</v>
      </c>
      <c r="W4410" s="11">
        <f>IF(U4410=0,ROUNDUP((Q4410-日期设置!$B$2)/365,0),ROUNDUP((R4410-日期设置!$B$2)/365,0))</f>
        <v>2</v>
      </c>
      <c r="X4410" s="18">
        <f>_xlfn.IFNA(VLOOKUP(A4410,过往入选债券!A:D,4,0),2)</f>
        <v>2</v>
      </c>
      <c r="Y4410">
        <f>_xlfn.IFNA(VLOOKUP(C4410,[2]Sheet1!$A:$A,1,0),3)</f>
        <v>3</v>
      </c>
    </row>
    <row r="4411" spans="1:25" hidden="1" x14ac:dyDescent="0.2">
      <c r="A4411" s="21" t="s">
        <v>9359</v>
      </c>
      <c r="B4411" s="21" t="s">
        <v>9360</v>
      </c>
      <c r="C4411" s="37" t="s">
        <v>4654</v>
      </c>
      <c r="D4411" s="26" t="str">
        <f>[1]!b_calc_yield(A4411,日期设置!$B$2,F4411,1,R4411,1,O4411,L4411,S4411,)</f>
        <v>Fetching...</v>
      </c>
      <c r="E4411" s="26">
        <f t="shared" si="136"/>
        <v>7.1850880505575754</v>
      </c>
      <c r="F4411" s="18">
        <f>[1]!b_dq_cleanprice($A4411,日期设置!B$2)</f>
        <v>99.195999999999998</v>
      </c>
      <c r="G4411" s="18" t="str">
        <f t="shared" si="137"/>
        <v>1.58 + 0</v>
      </c>
      <c r="H4411" s="27">
        <f>[1]!b_dq_pctchange($A4411,日期设置!$B$2,1)/100</f>
        <v>0</v>
      </c>
      <c r="I4411" s="26">
        <f>[1]!b_pq_pctchange(A4411,日期设置!$B$4,日期设置!$B$2,1)</f>
        <v>0</v>
      </c>
      <c r="J4411" s="26">
        <f>[1]!b_pq_pctchange(A4411,日期设置!$C$4,日期设置!$B$2,1)</f>
        <v>0</v>
      </c>
      <c r="K4411" s="52">
        <f>[1]!b_dq_amount($A4411,日期设置!B$2,2,10000)</f>
        <v>0</v>
      </c>
      <c r="L4411" s="26">
        <f>[1]!b_info_latestpar(A4411,日期设置!$B$2)</f>
        <v>100</v>
      </c>
      <c r="M4411" s="6">
        <f>[1]!b_info_outstandingbalance($A4411,日期设置!B$2)</f>
        <v>3</v>
      </c>
      <c r="N4411" s="7" t="str">
        <f>[1]!b_info_latestissurercreditrating2(A4411,日期设置!$B$2,"102","1")</f>
        <v>AA</v>
      </c>
      <c r="O4411" s="8">
        <v>4.07</v>
      </c>
      <c r="P4411" s="9">
        <f>[1]!b_info_repurchasedate(A4411)</f>
        <v>0</v>
      </c>
      <c r="Q4411" s="8" t="s">
        <v>16875</v>
      </c>
      <c r="R4411" s="2" t="str">
        <f>IF((--IF(P4411=0,Q4411,P4411))&gt;(--日期设置!$B$2),IF(P4411=0,Q4411,P4411),Q4411)</f>
        <v>2022-10-21</v>
      </c>
      <c r="S4411" s="2" t="s">
        <v>18230</v>
      </c>
      <c r="T4411" s="8">
        <f>[1]!b_anal_ptmyear($A4411,日期设置!$B$2)</f>
        <v>1.5835616438356164</v>
      </c>
      <c r="U4411" s="8">
        <f>[1]!b_anal_termifexercise($A4411,日期设置!B$2)</f>
        <v>0</v>
      </c>
      <c r="V4411" s="10">
        <f>[1]!b_dq_dirtyprice(A4411,日期设置!$B$2)</f>
        <v>100.8909</v>
      </c>
      <c r="W4411" s="11">
        <f>IF(U4411=0,ROUNDUP((Q4411-日期设置!$B$2)/365,0),ROUNDUP((R4411-日期设置!$B$2)/365,0))</f>
        <v>2</v>
      </c>
      <c r="X4411" s="18">
        <f>_xlfn.IFNA(VLOOKUP(A4411,过往入选债券!A:D,4,0),2)</f>
        <v>2</v>
      </c>
      <c r="Y4411">
        <f>_xlfn.IFNA(VLOOKUP(C4411,[2]Sheet1!$A:$A,1,0),3)</f>
        <v>3</v>
      </c>
    </row>
    <row r="4412" spans="1:25" hidden="1" x14ac:dyDescent="0.2">
      <c r="A4412" s="21" t="s">
        <v>5868</v>
      </c>
      <c r="B4412" s="21" t="s">
        <v>5869</v>
      </c>
      <c r="C4412" s="37" t="s">
        <v>1388</v>
      </c>
      <c r="D4412" s="26" t="str">
        <f>[1]!b_calc_yield(A4412,日期设置!$B$2,F4412,1,R4412,1,O4412,L4412,S4412,)</f>
        <v>Fetching...</v>
      </c>
      <c r="E4412" s="26">
        <f t="shared" si="136"/>
        <v>4.6852006559898296</v>
      </c>
      <c r="F4412" s="18">
        <f>[1]!b_dq_cleanprice($A4412,日期设置!B$2)</f>
        <v>101.38200000000001</v>
      </c>
      <c r="G4412" s="18" t="str">
        <f t="shared" si="137"/>
        <v>1.07 + 1.07</v>
      </c>
      <c r="H4412" s="27">
        <f>[1]!b_dq_pctchange($A4412,日期设置!$B$2,1)/100</f>
        <v>0</v>
      </c>
      <c r="I4412" s="26">
        <f>[1]!b_pq_pctchange(A4412,日期设置!$B$4,日期设置!$B$2,1)</f>
        <v>0</v>
      </c>
      <c r="J4412" s="26">
        <f>[1]!b_pq_pctchange(A4412,日期设置!$C$4,日期设置!$B$2,1)</f>
        <v>0</v>
      </c>
      <c r="K4412" s="52">
        <f>[1]!b_dq_amount($A4412,日期设置!B$2,2,10000)</f>
        <v>0</v>
      </c>
      <c r="L4412" s="26">
        <f>[1]!b_info_latestpar(A4412,日期设置!$B$2)</f>
        <v>100</v>
      </c>
      <c r="M4412" s="6">
        <f>[1]!b_info_outstandingbalance($A4412,日期设置!B$2)</f>
        <v>5</v>
      </c>
      <c r="N4412" s="7" t="str">
        <f>[1]!b_info_latestissurercreditrating2(A4412,日期设置!$B$2,"102","1")</f>
        <v>AA+</v>
      </c>
      <c r="O4412" s="8">
        <v>5.95</v>
      </c>
      <c r="P4412" s="9">
        <f>[1]!b_info_repurchasedate(A4412)</f>
        <v>0</v>
      </c>
      <c r="Q4412" s="8" t="s">
        <v>16597</v>
      </c>
      <c r="R4412" s="2" t="str">
        <f>IF((--IF(P4412=0,Q4412,P4412))&gt;(--日期设置!$B$2),IF(P4412=0,Q4412,P4412),Q4412)</f>
        <v>2022-04-18</v>
      </c>
      <c r="S4412" s="2" t="s">
        <v>17916</v>
      </c>
      <c r="T4412" s="8">
        <f>[1]!b_anal_ptmyear($A4412,日期设置!$B$2)</f>
        <v>1.0739726027397261</v>
      </c>
      <c r="U4412" s="8">
        <f>[1]!b_anal_termifexercise($A4412,日期设置!B$2)</f>
        <v>1.0739726027397261</v>
      </c>
      <c r="V4412" s="10">
        <f>[1]!b_dq_dirtyprice(A4412,日期设置!$B$2)</f>
        <v>106.89190000000001</v>
      </c>
      <c r="W4412" s="11">
        <f>IF(U4412=0,ROUNDUP((Q4412-日期设置!$B$2)/365,0),ROUNDUP((R4412-日期设置!$B$2)/365,0))</f>
        <v>2</v>
      </c>
      <c r="X4412" s="18">
        <f>_xlfn.IFNA(VLOOKUP(A4412,过往入选债券!A:D,4,0),2)</f>
        <v>2</v>
      </c>
      <c r="Y4412">
        <f>_xlfn.IFNA(VLOOKUP(C4412,[2]Sheet1!$A:$A,1,0),3)</f>
        <v>3</v>
      </c>
    </row>
    <row r="4413" spans="1:25" hidden="1" x14ac:dyDescent="0.2">
      <c r="A4413" s="21" t="s">
        <v>3478</v>
      </c>
      <c r="B4413" s="21" t="s">
        <v>3479</v>
      </c>
      <c r="C4413" s="37" t="s">
        <v>3480</v>
      </c>
      <c r="D4413" s="26" t="str">
        <f>[1]!b_calc_yield(A4413,日期设置!$B$2,F4413,1,R4413,1,O4413,L4413,S4413,)</f>
        <v>Fetching...</v>
      </c>
      <c r="E4413" s="26">
        <f t="shared" si="136"/>
        <v>6.7965929000470382</v>
      </c>
      <c r="F4413" s="18">
        <f>[1]!b_dq_cleanprice($A4413,日期设置!B$2)</f>
        <v>101.2688</v>
      </c>
      <c r="G4413" s="18" t="str">
        <f t="shared" si="137"/>
        <v>1.51 + 0</v>
      </c>
      <c r="H4413" s="27">
        <f>[1]!b_dq_pctchange($A4413,日期设置!$B$2,1)/100</f>
        <v>0</v>
      </c>
      <c r="I4413" s="26">
        <f>[1]!b_pq_pctchange(A4413,日期设置!$B$4,日期设置!$B$2,1)</f>
        <v>0</v>
      </c>
      <c r="J4413" s="26">
        <f>[1]!b_pq_pctchange(A4413,日期设置!$C$4,日期设置!$B$2,1)</f>
        <v>0</v>
      </c>
      <c r="K4413" s="52">
        <f>[1]!b_dq_amount($A4413,日期设置!B$2,2,10000)</f>
        <v>0</v>
      </c>
      <c r="L4413" s="26">
        <f>[1]!b_info_latestpar(A4413,日期设置!$B$2)</f>
        <v>100</v>
      </c>
      <c r="M4413" s="6">
        <f>[1]!b_info_outstandingbalance($A4413,日期设置!B$2)</f>
        <v>9</v>
      </c>
      <c r="N4413" s="7" t="str">
        <f>[1]!b_info_latestissurercreditrating2(A4413,日期设置!$B$2,"102","1")</f>
        <v>AA+</v>
      </c>
      <c r="O4413" s="8">
        <v>5.5</v>
      </c>
      <c r="P4413" s="9">
        <f>[1]!b_info_repurchasedate(A4413)</f>
        <v>0</v>
      </c>
      <c r="Q4413" s="8" t="s">
        <v>16016</v>
      </c>
      <c r="R4413" s="2" t="str">
        <f>IF((--IF(P4413=0,Q4413,P4413))&gt;(--日期设置!$B$2),IF(P4413=0,Q4413,P4413),Q4413)</f>
        <v>2022-09-26</v>
      </c>
      <c r="S4413" s="2" t="s">
        <v>17772</v>
      </c>
      <c r="T4413" s="8">
        <f>[1]!b_anal_ptmyear($A4413,日期设置!$B$2)</f>
        <v>1.515068493150685</v>
      </c>
      <c r="U4413" s="8">
        <f>[1]!b_anal_termifexercise($A4413,日期设置!B$2)</f>
        <v>0</v>
      </c>
      <c r="V4413" s="10">
        <f>[1]!b_dq_dirtyprice(A4413,日期设置!$B$2)</f>
        <v>103.9359</v>
      </c>
      <c r="W4413" s="11">
        <f>IF(U4413=0,ROUNDUP((Q4413-日期设置!$B$2)/365,0),ROUNDUP((R4413-日期设置!$B$2)/365,0))</f>
        <v>2</v>
      </c>
      <c r="X4413" s="18">
        <f>_xlfn.IFNA(VLOOKUP(A4413,过往入选债券!A:D,4,0),2)</f>
        <v>2</v>
      </c>
      <c r="Y4413">
        <f>_xlfn.IFNA(VLOOKUP(C4413,[2]Sheet1!$A:$A,1,0),3)</f>
        <v>3</v>
      </c>
    </row>
    <row r="4414" spans="1:25" hidden="1" x14ac:dyDescent="0.2">
      <c r="A4414" s="28" t="s">
        <v>21436</v>
      </c>
      <c r="B4414" s="28" t="s">
        <v>21437</v>
      </c>
      <c r="C4414" s="39" t="s">
        <v>21703</v>
      </c>
      <c r="D4414" s="26" t="str">
        <f>[1]!b_calc_yield(A4414,日期设置!$B$2,F4414,1,R4414,1,O4414,L4414,S4414,)</f>
        <v>Fetching...</v>
      </c>
      <c r="E4414" s="26">
        <f t="shared" si="136"/>
        <v>7.4289679859715019</v>
      </c>
      <c r="F4414" s="18">
        <f>[1]!b_dq_cleanprice($A4414,日期设置!B$2)</f>
        <v>100.29819999999999</v>
      </c>
      <c r="G4414" s="18" t="str">
        <f t="shared" si="137"/>
        <v>1.64 + 1.64</v>
      </c>
      <c r="H4414" s="27">
        <f>[1]!b_dq_pctchange($A4414,日期设置!$B$2,1)/100</f>
        <v>0</v>
      </c>
      <c r="I4414" s="26">
        <f>[1]!b_pq_pctchange(A4414,日期设置!$B$4,日期设置!$B$2,1)</f>
        <v>0</v>
      </c>
      <c r="J4414" s="26">
        <f>[1]!b_pq_pctchange(A4414,日期设置!$C$4,日期设置!$B$2,1)</f>
        <v>0.41830028714342327</v>
      </c>
      <c r="K4414" s="52">
        <f>[1]!b_dq_amount($A4414,日期设置!B$2,2,10000)</f>
        <v>0</v>
      </c>
      <c r="L4414" s="26">
        <f>[1]!b_info_latestpar(A4414,日期设置!$B$2)</f>
        <v>100</v>
      </c>
      <c r="M4414" s="6">
        <f>[1]!b_info_outstandingbalance($A4414,日期设置!B$2)</f>
        <v>20</v>
      </c>
      <c r="N4414" s="7" t="str">
        <f>[1]!b_info_latestissurercreditrating2(A4414,日期设置!$B$2,"102","1")</f>
        <v>AAA</v>
      </c>
      <c r="O4414" s="43">
        <v>4.8</v>
      </c>
      <c r="P4414" s="9">
        <f>[1]!b_info_repurchasedate(A4414)</f>
        <v>0</v>
      </c>
      <c r="Q4414" s="31" t="s">
        <v>16264</v>
      </c>
      <c r="R4414" s="2" t="str">
        <f>IF((--IF(P4414=0,Q4414,P4414))&gt;(--日期设置!$B$2),IF(P4414=0,Q4414,P4414),Q4414)</f>
        <v>2022-11-11</v>
      </c>
      <c r="S4414" s="31" t="s">
        <v>16853</v>
      </c>
      <c r="T4414" s="8">
        <f>[1]!b_anal_ptmyear($A4414,日期设置!$B$2)</f>
        <v>1.6410958904109589</v>
      </c>
      <c r="U4414" s="8">
        <f>[1]!b_anal_termifexercise($A4414,日期设置!B$2)</f>
        <v>1.6410958904109589</v>
      </c>
      <c r="V4414" s="10">
        <f>[1]!b_dq_dirtyprice(A4414,日期设置!$B$2)</f>
        <v>102.0209</v>
      </c>
      <c r="W4414" s="11">
        <f>IF(U4414=0,ROUNDUP((Q4414-日期设置!$B$2)/365,0),ROUNDUP((R4414-日期设置!$B$2)/365,0))</f>
        <v>2</v>
      </c>
      <c r="X4414" s="18">
        <f>_xlfn.IFNA(VLOOKUP(A4414,过往入选债券!A:D,4,0),2)</f>
        <v>2</v>
      </c>
      <c r="Y4414">
        <f>_xlfn.IFNA(VLOOKUP(C4414,[2]Sheet1!$A:$A,1,0),3)</f>
        <v>3</v>
      </c>
    </row>
    <row r="4415" spans="1:25" hidden="1" x14ac:dyDescent="0.2">
      <c r="A4415" s="28" t="s">
        <v>22516</v>
      </c>
      <c r="B4415" s="28" t="s">
        <v>22517</v>
      </c>
      <c r="C4415" s="39" t="s">
        <v>24</v>
      </c>
      <c r="D4415" s="26">
        <f>[1]!b_calc_yield(A4415,日期设置!$B$2,F4415,1,R4415,1,O4415,L4415,S4415,)</f>
        <v>4.5907988955498187</v>
      </c>
      <c r="E4415" s="26">
        <f t="shared" si="136"/>
        <v>13.145748120081668</v>
      </c>
      <c r="F4415" s="18">
        <f>[1]!b_dq_cleanprice($A4415,日期设置!B$2)</f>
        <v>100.64319999999999</v>
      </c>
      <c r="G4415" s="18" t="str">
        <f t="shared" si="137"/>
        <v>2.87 + 2.87</v>
      </c>
      <c r="H4415" s="27">
        <f>[1]!b_dq_pctchange($A4415,日期设置!$B$2,1)/100</f>
        <v>0</v>
      </c>
      <c r="I4415" s="26">
        <f>[1]!b_pq_pctchange(A4415,日期设置!$B$4,日期设置!$B$2,1)</f>
        <v>0</v>
      </c>
      <c r="J4415" s="26">
        <f>[1]!b_pq_pctchange(A4415,日期设置!$C$4,日期设置!$B$2,1)</f>
        <v>0.64319999999999311</v>
      </c>
      <c r="K4415" s="52">
        <f>[1]!b_dq_amount($A4415,日期设置!B$2,2,10000)</f>
        <v>0</v>
      </c>
      <c r="L4415" s="26">
        <f>[1]!b_info_latestpar(A4415,日期设置!$B$2)</f>
        <v>100</v>
      </c>
      <c r="M4415" s="6">
        <f>[1]!b_info_outstandingbalance($A4415,日期设置!B$2)</f>
        <v>10</v>
      </c>
      <c r="N4415" s="7" t="str">
        <f>[1]!b_info_latestissurercreditrating2(A4415,日期设置!$B$2,"102","1")</f>
        <v>AAA</v>
      </c>
      <c r="O4415" s="43">
        <v>4.8499999999999996</v>
      </c>
      <c r="P4415" s="9">
        <f>[1]!b_info_repurchasedate(A4415)</f>
        <v>0</v>
      </c>
      <c r="Q4415" s="31" t="s">
        <v>23424</v>
      </c>
      <c r="R4415" s="2" t="str">
        <f>IF((--IF(P4415=0,Q4415,P4415))&gt;(--日期设置!$B$2),IF(P4415=0,Q4415,P4415),Q4415)</f>
        <v>2024-02-05</v>
      </c>
      <c r="S4415" s="2" t="s">
        <v>23200</v>
      </c>
      <c r="T4415" s="8">
        <f>[1]!b_anal_ptmyear($A4415,日期设置!$B$2)</f>
        <v>2.8767123287671232</v>
      </c>
      <c r="U4415" s="8">
        <f>[1]!b_anal_termifexercise($A4415,日期设置!B$2)</f>
        <v>2.8767123287671232</v>
      </c>
      <c r="V4415" s="10">
        <f>[1]!b_dq_dirtyprice(A4415,日期设置!$B$2)</f>
        <v>101.2411</v>
      </c>
      <c r="W4415" s="11">
        <f>IF(U4415=0,ROUNDUP((Q4415-日期设置!$B$2)/365,0),ROUNDUP((R4415-日期设置!$B$2)/365,0))</f>
        <v>3</v>
      </c>
      <c r="X4415" s="18">
        <f>_xlfn.IFNA(VLOOKUP(A4415,过往入选债券!A:D,4,0),2)</f>
        <v>2</v>
      </c>
      <c r="Y4415">
        <f>_xlfn.IFNA(VLOOKUP(C4415,[2]Sheet1!$A:$A,1,0),3)</f>
        <v>3</v>
      </c>
    </row>
    <row r="4416" spans="1:25" hidden="1" x14ac:dyDescent="0.2">
      <c r="A4416" s="21" t="s">
        <v>8029</v>
      </c>
      <c r="B4416" s="21" t="s">
        <v>8030</v>
      </c>
      <c r="C4416" s="37" t="s">
        <v>296</v>
      </c>
      <c r="D4416" s="26" t="str">
        <f>[1]!b_calc_yield(A4416,日期设置!$B$2,F4416,1,R4416,1,O4416,L4416,S4416,)</f>
        <v>Fetching...</v>
      </c>
      <c r="E4416" s="26">
        <f t="shared" si="136"/>
        <v>4.2377115485272787</v>
      </c>
      <c r="F4416" s="18">
        <f>[1]!b_dq_cleanprice($A4416,日期设置!B$2)</f>
        <v>100.48009999999999</v>
      </c>
      <c r="G4416" s="18" t="str">
        <f t="shared" si="137"/>
        <v>2.92 + 0.92</v>
      </c>
      <c r="H4416" s="27">
        <f>[1]!b_dq_pctchange($A4416,日期设置!$B$2,1)/100</f>
        <v>0</v>
      </c>
      <c r="I4416" s="26">
        <f>[1]!b_pq_pctchange(A4416,日期设置!$B$4,日期设置!$B$2,1)</f>
        <v>0</v>
      </c>
      <c r="J4416" s="26">
        <f>[1]!b_pq_pctchange(A4416,日期设置!$C$4,日期设置!$B$2,1)</f>
        <v>0</v>
      </c>
      <c r="K4416" s="52">
        <f>[1]!b_dq_amount($A4416,日期设置!B$2,2,10000)</f>
        <v>0</v>
      </c>
      <c r="L4416" s="26">
        <f>[1]!b_info_latestpar(A4416,日期设置!$B$2)</f>
        <v>100</v>
      </c>
      <c r="M4416" s="6">
        <f>[1]!b_info_outstandingbalance($A4416,日期设置!B$2)</f>
        <v>20</v>
      </c>
      <c r="N4416" s="7" t="str">
        <f>[1]!b_info_latestissurercreditrating2(A4416,日期设置!$B$2,"102","1")</f>
        <v>AAA</v>
      </c>
      <c r="O4416" s="8">
        <v>5.15</v>
      </c>
      <c r="P4416" s="9" t="str">
        <f>[1]!b_info_repurchasedate(A4416)</f>
        <v>2022-02-22</v>
      </c>
      <c r="Q4416" s="8" t="s">
        <v>17372</v>
      </c>
      <c r="R4416" s="2" t="str">
        <f>IF((--IF(P4416=0,Q4416,P4416))&gt;(--日期设置!$B$2),IF(P4416=0,Q4416,P4416),Q4416)</f>
        <v>2022-02-22</v>
      </c>
      <c r="S4416" s="2" t="s">
        <v>17847</v>
      </c>
      <c r="T4416" s="8">
        <f>[1]!b_anal_ptmyear($A4416,日期设置!$B$2)</f>
        <v>2.9232876712328766</v>
      </c>
      <c r="U4416" s="8">
        <f>[1]!b_anal_termifexercise($A4416,日期设置!B$2)</f>
        <v>0.92328767123287669</v>
      </c>
      <c r="V4416" s="10">
        <f>[1]!b_dq_dirtyprice(A4416,日期设置!$B$2)</f>
        <v>100.87520000000001</v>
      </c>
      <c r="W4416" s="11">
        <f>IF(U4416=0,ROUNDUP((Q4416-日期设置!$B$2)/365,0),ROUNDUP((R4416-日期设置!$B$2)/365,0))</f>
        <v>1</v>
      </c>
      <c r="X4416" s="18">
        <f>_xlfn.IFNA(VLOOKUP(A4416,过往入选债券!A:D,4,0),2)</f>
        <v>2</v>
      </c>
      <c r="Y4416">
        <f>_xlfn.IFNA(VLOOKUP(C4416,[2]Sheet1!$A:$A,1,0),3)</f>
        <v>3</v>
      </c>
    </row>
    <row r="4417" spans="1:25" hidden="1" x14ac:dyDescent="0.2">
      <c r="A4417" s="21" t="s">
        <v>9501</v>
      </c>
      <c r="B4417" s="21" t="s">
        <v>9502</v>
      </c>
      <c r="C4417" s="37" t="s">
        <v>26</v>
      </c>
      <c r="D4417" s="26" t="str">
        <f>[1]!b_calc_yield(A4417,日期设置!$B$2,F4417,1,R4417,1,O4417,L4417,S4417,)</f>
        <v>Fetching...</v>
      </c>
      <c r="E4417" s="26">
        <f t="shared" si="136"/>
        <v>16.383169203222913</v>
      </c>
      <c r="F4417" s="18">
        <f>[1]!b_dq_cleanprice($A4417,日期设置!B$2)</f>
        <v>100.566</v>
      </c>
      <c r="G4417" s="18" t="str">
        <f t="shared" si="137"/>
        <v>3.63 + 0</v>
      </c>
      <c r="H4417" s="27">
        <f>[1]!b_dq_pctchange($A4417,日期设置!$B$2,1)/100</f>
        <v>0</v>
      </c>
      <c r="I4417" s="26">
        <f>[1]!b_pq_pctchange(A4417,日期设置!$B$4,日期设置!$B$2,1)</f>
        <v>0</v>
      </c>
      <c r="J4417" s="26">
        <f>[1]!b_pq_pctchange(A4417,日期设置!$C$4,日期设置!$B$2,1)</f>
        <v>0</v>
      </c>
      <c r="K4417" s="52">
        <f>[1]!b_dq_amount($A4417,日期设置!B$2,2,10000)</f>
        <v>0</v>
      </c>
      <c r="L4417" s="26">
        <f>[1]!b_info_latestpar(A4417,日期设置!$B$2)</f>
        <v>100</v>
      </c>
      <c r="M4417" s="6">
        <f>[1]!b_info_outstandingbalance($A4417,日期设置!B$2)</f>
        <v>10</v>
      </c>
      <c r="N4417" s="7" t="str">
        <f>[1]!b_info_latestissurercreditrating2(A4417,日期设置!$B$2,"102","1")</f>
        <v>AA+</v>
      </c>
      <c r="O4417" s="8">
        <v>4.7699999999999996</v>
      </c>
      <c r="P4417" s="9">
        <f>[1]!b_info_repurchasedate(A4417)</f>
        <v>0</v>
      </c>
      <c r="Q4417" s="8" t="s">
        <v>17391</v>
      </c>
      <c r="R4417" s="2" t="str">
        <f>IF((--IF(P4417=0,Q4417,P4417))&gt;(--日期设置!$B$2),IF(P4417=0,Q4417,P4417),Q4417)</f>
        <v>2024-11-08</v>
      </c>
      <c r="S4417" s="2" t="s">
        <v>18476</v>
      </c>
      <c r="T4417" s="8">
        <f>[1]!b_anal_ptmyear($A4417,日期设置!$B$2)</f>
        <v>3.6328767123287671</v>
      </c>
      <c r="U4417" s="8">
        <f>[1]!b_anal_termifexercise($A4417,日期设置!B$2)</f>
        <v>0</v>
      </c>
      <c r="V4417" s="10">
        <f>[1]!b_dq_dirtyprice(A4417,日期设置!$B$2)</f>
        <v>102.3172</v>
      </c>
      <c r="W4417" s="11">
        <f>IF(U4417=0,ROUNDUP((Q4417-日期设置!$B$2)/365,0),ROUNDUP((R4417-日期设置!$B$2)/365,0))</f>
        <v>4</v>
      </c>
      <c r="X4417" s="18">
        <f>_xlfn.IFNA(VLOOKUP(A4417,过往入选债券!A:D,4,0),2)</f>
        <v>2</v>
      </c>
      <c r="Y4417">
        <f>_xlfn.IFNA(VLOOKUP(C4417,[2]Sheet1!$A:$A,1,0),3)</f>
        <v>3</v>
      </c>
    </row>
    <row r="4418" spans="1:25" hidden="1" x14ac:dyDescent="0.2">
      <c r="A4418" s="21" t="s">
        <v>6277</v>
      </c>
      <c r="B4418" s="21" t="s">
        <v>6278</v>
      </c>
      <c r="C4418" s="37" t="s">
        <v>5062</v>
      </c>
      <c r="D4418" s="26" t="str">
        <f>[1]!b_calc_yield(A4418,日期设置!$B$2,F4418,1,R4418,1,O4418,L4418,S4418,)</f>
        <v>Fetching...</v>
      </c>
      <c r="E4418" s="26">
        <f t="shared" ref="E4418:E4481" si="138">((O4418*W4418+L4418)/V4418-1)*100</f>
        <v>8.9941384302722138</v>
      </c>
      <c r="F4418" s="18">
        <f>[1]!b_dq_cleanprice($A4418,日期设置!B$2)</f>
        <v>103.53279999999999</v>
      </c>
      <c r="G4418" s="18" t="str">
        <f t="shared" ref="G4418:G4481" si="139">LEFT(T4418,4)&amp;" + "&amp;LEFT(U4418,4)</f>
        <v>1.97 + 0</v>
      </c>
      <c r="H4418" s="27">
        <f>[1]!b_dq_pctchange($A4418,日期设置!$B$2,1)/100</f>
        <v>0</v>
      </c>
      <c r="I4418" s="26">
        <f>[1]!b_pq_pctchange(A4418,日期设置!$B$4,日期设置!$B$2,1)</f>
        <v>1.3643132467130563</v>
      </c>
      <c r="J4418" s="26">
        <f>[1]!b_pq_pctchange(A4418,日期设置!$C$4,日期设置!$B$2,1)</f>
        <v>0.70039985332550159</v>
      </c>
      <c r="K4418" s="52">
        <f>[1]!b_dq_amount($A4418,日期设置!B$2,2,10000)</f>
        <v>0</v>
      </c>
      <c r="L4418" s="26">
        <f>[1]!b_info_latestpar(A4418,日期设置!$B$2)</f>
        <v>100</v>
      </c>
      <c r="M4418" s="6">
        <f>[1]!b_info_outstandingbalance($A4418,日期设置!B$2)</f>
        <v>6</v>
      </c>
      <c r="N4418" s="7" t="str">
        <f>[1]!b_info_latestissurercreditrating2(A4418,日期设置!$B$2,"102","1")</f>
        <v>AA+</v>
      </c>
      <c r="O4418" s="8">
        <v>6.5</v>
      </c>
      <c r="P4418" s="9">
        <f>[1]!b_info_repurchasedate(A4418)</f>
        <v>0</v>
      </c>
      <c r="Q4418" s="8" t="s">
        <v>16868</v>
      </c>
      <c r="R4418" s="2" t="str">
        <f>IF((--IF(P4418=0,Q4418,P4418))&gt;(--日期设置!$B$2),IF(P4418=0,Q4418,P4418),Q4418)</f>
        <v>2023-03-14</v>
      </c>
      <c r="S4418" s="2" t="s">
        <v>18663</v>
      </c>
      <c r="T4418" s="8">
        <f>[1]!b_anal_ptmyear($A4418,日期设置!$B$2)</f>
        <v>1.978082191780822</v>
      </c>
      <c r="U4418" s="8">
        <f>[1]!b_anal_termifexercise($A4418,日期设置!B$2)</f>
        <v>0</v>
      </c>
      <c r="V4418" s="10">
        <f>[1]!b_dq_dirtyprice(A4418,日期设置!$B$2)</f>
        <v>103.67529999999999</v>
      </c>
      <c r="W4418" s="11">
        <f>IF(U4418=0,ROUNDUP((Q4418-日期设置!$B$2)/365,0),ROUNDUP((R4418-日期设置!$B$2)/365,0))</f>
        <v>2</v>
      </c>
      <c r="X4418" s="18">
        <f>_xlfn.IFNA(VLOOKUP(A4418,过往入选债券!A:D,4,0),2)</f>
        <v>2</v>
      </c>
      <c r="Y4418">
        <f>_xlfn.IFNA(VLOOKUP(C4418,[2]Sheet1!$A:$A,1,0),3)</f>
        <v>3</v>
      </c>
    </row>
    <row r="4419" spans="1:25" hidden="1" x14ac:dyDescent="0.2">
      <c r="A4419" s="21" t="s">
        <v>3650</v>
      </c>
      <c r="B4419" s="21" t="s">
        <v>3651</v>
      </c>
      <c r="C4419" s="37" t="s">
        <v>136</v>
      </c>
      <c r="D4419" s="26" t="str">
        <f>[1]!b_calc_yield(A4419,日期设置!$B$2,F4419,1,R4419,1,O4419,L4419,S4419,)</f>
        <v>Fetching...</v>
      </c>
      <c r="E4419" s="26">
        <f t="shared" si="138"/>
        <v>7.6074211473680542</v>
      </c>
      <c r="F4419" s="18">
        <f>[1]!b_dq_cleanprice($A4419,日期设置!B$2)</f>
        <v>100.4361</v>
      </c>
      <c r="G4419" s="18" t="str">
        <f t="shared" si="139"/>
        <v>1.67 + 0</v>
      </c>
      <c r="H4419" s="27">
        <f>[1]!b_dq_pctchange($A4419,日期设置!$B$2,1)/100</f>
        <v>0</v>
      </c>
      <c r="I4419" s="26">
        <f>[1]!b_pq_pctchange(A4419,日期设置!$B$4,日期设置!$B$2,1)</f>
        <v>0</v>
      </c>
      <c r="J4419" s="26">
        <f>[1]!b_pq_pctchange(A4419,日期设置!$C$4,日期设置!$B$2,1)</f>
        <v>0</v>
      </c>
      <c r="K4419" s="52">
        <f>[1]!b_dq_amount($A4419,日期设置!B$2,2,10000)</f>
        <v>0</v>
      </c>
      <c r="L4419" s="26">
        <f>[1]!b_info_latestpar(A4419,日期设置!$B$2)</f>
        <v>100</v>
      </c>
      <c r="M4419" s="6">
        <f>[1]!b_info_outstandingbalance($A4419,日期设置!B$2)</f>
        <v>5</v>
      </c>
      <c r="N4419" s="7">
        <f>[1]!b_info_latestissurercreditrating2(A4419,日期设置!$B$2,"102","1")</f>
        <v>0</v>
      </c>
      <c r="O4419" s="8">
        <v>4.88</v>
      </c>
      <c r="P4419" s="9">
        <f>[1]!b_info_repurchasedate(A4419)</f>
        <v>0</v>
      </c>
      <c r="Q4419" s="8" t="s">
        <v>17122</v>
      </c>
      <c r="R4419" s="2" t="str">
        <f>IF((--IF(P4419=0,Q4419,P4419))&gt;(--日期设置!$B$2),IF(P4419=0,Q4419,P4419),Q4419)</f>
        <v>2022-11-25</v>
      </c>
      <c r="S4419" s="2" t="s">
        <v>18481</v>
      </c>
      <c r="T4419" s="8">
        <f>[1]!b_anal_ptmyear($A4419,日期设置!$B$2)</f>
        <v>1.6794520547945204</v>
      </c>
      <c r="U4419" s="8">
        <f>[1]!b_anal_termifexercise($A4419,日期设置!B$2)</f>
        <v>0</v>
      </c>
      <c r="V4419" s="10">
        <f>[1]!b_dq_dirtyprice(A4419,日期设置!$B$2)</f>
        <v>102.0004</v>
      </c>
      <c r="W4419" s="11">
        <f>IF(U4419=0,ROUNDUP((Q4419-日期设置!$B$2)/365,0),ROUNDUP((R4419-日期设置!$B$2)/365,0))</f>
        <v>2</v>
      </c>
      <c r="X4419" s="18">
        <f>_xlfn.IFNA(VLOOKUP(A4419,过往入选债券!A:D,4,0),2)</f>
        <v>2</v>
      </c>
      <c r="Y4419">
        <f>_xlfn.IFNA(VLOOKUP(C4419,[2]Sheet1!$A:$A,1,0),3)</f>
        <v>3</v>
      </c>
    </row>
    <row r="4420" spans="1:25" hidden="1" x14ac:dyDescent="0.2">
      <c r="A4420" s="21" t="s">
        <v>8443</v>
      </c>
      <c r="B4420" s="21" t="s">
        <v>8444</v>
      </c>
      <c r="C4420" s="37" t="s">
        <v>514</v>
      </c>
      <c r="D4420" s="26" t="str">
        <f>[1]!b_calc_yield(A4420,日期设置!$B$2,F4420,1,R4420,1,O4420,L4420,S4420,)</f>
        <v>Fetching...</v>
      </c>
      <c r="E4420" s="26">
        <f t="shared" si="138"/>
        <v>13.317867041710517</v>
      </c>
      <c r="F4420" s="18">
        <f>[1]!b_dq_cleanprice($A4420,日期设置!B$2)</f>
        <v>103.91679999999999</v>
      </c>
      <c r="G4420" s="18" t="str">
        <f t="shared" si="139"/>
        <v>3.09 + 3.09</v>
      </c>
      <c r="H4420" s="27">
        <f>[1]!b_dq_pctchange($A4420,日期设置!$B$2,1)/100</f>
        <v>0</v>
      </c>
      <c r="I4420" s="26">
        <f>[1]!b_pq_pctchange(A4420,日期设置!$B$4,日期设置!$B$2,1)</f>
        <v>0</v>
      </c>
      <c r="J4420" s="26">
        <f>[1]!b_pq_pctchange(A4420,日期设置!$C$4,日期设置!$B$2,1)</f>
        <v>-0.38707599457825581</v>
      </c>
      <c r="K4420" s="52">
        <f>[1]!b_dq_amount($A4420,日期设置!B$2,2,10000)</f>
        <v>0</v>
      </c>
      <c r="L4420" s="26">
        <f>[1]!b_info_latestpar(A4420,日期设置!$B$2)</f>
        <v>100</v>
      </c>
      <c r="M4420" s="6">
        <f>[1]!b_info_outstandingbalance($A4420,日期设置!B$2)</f>
        <v>10</v>
      </c>
      <c r="N4420" s="7" t="str">
        <f>[1]!b_info_latestissurercreditrating2(A4420,日期设置!$B$2,"102","1")</f>
        <v>AAA</v>
      </c>
      <c r="O4420" s="8">
        <v>5.98</v>
      </c>
      <c r="P4420" s="9">
        <f>[1]!b_info_repurchasedate(A4420)</f>
        <v>0</v>
      </c>
      <c r="Q4420" s="8" t="s">
        <v>16538</v>
      </c>
      <c r="R4420" s="2" t="str">
        <f>IF((--IF(P4420=0,Q4420,P4420))&gt;(--日期设置!$B$2),IF(P4420=0,Q4420,P4420),Q4420)</f>
        <v>2024-04-24</v>
      </c>
      <c r="S4420" s="2" t="s">
        <v>17781</v>
      </c>
      <c r="T4420" s="8">
        <f>[1]!b_anal_ptmyear($A4420,日期设置!$B$2)</f>
        <v>3.0904109589041098</v>
      </c>
      <c r="U4420" s="8">
        <f>[1]!b_anal_termifexercise($A4420,日期设置!B$2)</f>
        <v>3.0931506849315067</v>
      </c>
      <c r="V4420" s="10">
        <f>[1]!b_dq_dirtyprice(A4420,日期设置!$B$2)</f>
        <v>109.3561</v>
      </c>
      <c r="W4420" s="11">
        <f>IF(U4420=0,ROUNDUP((Q4420-日期设置!$B$2)/365,0),ROUNDUP((R4420-日期设置!$B$2)/365,0))</f>
        <v>4</v>
      </c>
      <c r="X4420" s="18">
        <f>_xlfn.IFNA(VLOOKUP(A4420,过往入选债券!A:D,4,0),2)</f>
        <v>2</v>
      </c>
      <c r="Y4420">
        <f>_xlfn.IFNA(VLOOKUP(C4420,[2]Sheet1!$A:$A,1,0),3)</f>
        <v>3</v>
      </c>
    </row>
    <row r="4421" spans="1:25" hidden="1" x14ac:dyDescent="0.2">
      <c r="A4421" s="21" t="s">
        <v>15905</v>
      </c>
      <c r="B4421" s="21" t="s">
        <v>15906</v>
      </c>
      <c r="C4421" s="37" t="s">
        <v>15907</v>
      </c>
      <c r="D4421" s="26" t="str">
        <f>[1]!b_calc_yield(A4421,日期设置!$B$2,F4421,1,R4421,1,O4421,L4421,S4421,)</f>
        <v>Fetching...</v>
      </c>
      <c r="E4421" s="26">
        <f t="shared" si="138"/>
        <v>19.058629979553409</v>
      </c>
      <c r="F4421" s="18">
        <f>[1]!b_dq_cleanprice($A4421,日期设置!B$2)</f>
        <v>98.512200000000007</v>
      </c>
      <c r="G4421" s="18" t="str">
        <f t="shared" si="139"/>
        <v>6.25 + 4.26</v>
      </c>
      <c r="H4421" s="27">
        <f>[1]!b_dq_pctchange($A4421,日期设置!$B$2,1)/100</f>
        <v>0</v>
      </c>
      <c r="I4421" s="26">
        <f>[1]!b_pq_pctchange(A4421,日期设置!$B$4,日期设置!$B$2,1)</f>
        <v>0</v>
      </c>
      <c r="J4421" s="26">
        <f>[1]!b_pq_pctchange(A4421,日期设置!$C$4,日期设置!$B$2,1)</f>
        <v>0</v>
      </c>
      <c r="K4421" s="52">
        <f>[1]!b_dq_amount($A4421,日期设置!B$2,2,10000)</f>
        <v>0</v>
      </c>
      <c r="L4421" s="26">
        <f>[1]!b_info_latestpar(A4421,日期设置!$B$2)</f>
        <v>100</v>
      </c>
      <c r="M4421" s="6">
        <f>[1]!b_info_outstandingbalance($A4421,日期设置!B$2)</f>
        <v>14</v>
      </c>
      <c r="N4421" s="7" t="str">
        <f>[1]!b_info_latestissurercreditrating2(A4421,日期设置!$B$2,"102","1")</f>
        <v>AA+</v>
      </c>
      <c r="O4421" s="8">
        <v>4.2</v>
      </c>
      <c r="P4421" s="9" t="str">
        <f>[1]!b_info_repurchasedate(A4421)</f>
        <v>2025-06-24</v>
      </c>
      <c r="Q4421" s="8" t="s">
        <v>17331</v>
      </c>
      <c r="R4421" s="2" t="str">
        <f>IF((--IF(P4421=0,Q4421,P4421))&gt;(--日期设置!$B$2),IF(P4421=0,Q4421,P4421),Q4421)</f>
        <v>2025-06-24</v>
      </c>
      <c r="S4421" s="2" t="s">
        <v>17996</v>
      </c>
      <c r="T4421" s="8">
        <f>[1]!b_anal_ptmyear($A4421,日期设置!$B$2)</f>
        <v>6.2575342465753421</v>
      </c>
      <c r="U4421" s="8">
        <f>[1]!b_anal_termifexercise($A4421,日期设置!B$2)</f>
        <v>4.2602739726027394</v>
      </c>
      <c r="V4421" s="10">
        <f>[1]!b_dq_dirtyprice(A4421,日期设置!$B$2)</f>
        <v>101.6306</v>
      </c>
      <c r="W4421" s="11">
        <f>IF(U4421=0,ROUNDUP((Q4421-日期设置!$B$2)/365,0),ROUNDUP((R4421-日期设置!$B$2)/365,0))</f>
        <v>5</v>
      </c>
      <c r="X4421" s="18">
        <f>_xlfn.IFNA(VLOOKUP(A4421,过往入选债券!A:D,4,0),2)</f>
        <v>2</v>
      </c>
      <c r="Y4421">
        <f>_xlfn.IFNA(VLOOKUP(C4421,[2]Sheet1!$A:$A,1,0),3)</f>
        <v>3</v>
      </c>
    </row>
    <row r="4422" spans="1:25" hidden="1" x14ac:dyDescent="0.2">
      <c r="A4422" s="28" t="s">
        <v>20192</v>
      </c>
      <c r="B4422" s="28" t="s">
        <v>20193</v>
      </c>
      <c r="C4422" s="39" t="s">
        <v>20745</v>
      </c>
      <c r="D4422" s="26" t="str">
        <f>[1]!b_calc_yield(A4422,日期设置!$B$2,F4422,1,R4422,1,O4422,L4422,S4422,)</f>
        <v>Fetching...</v>
      </c>
      <c r="E4422" s="26">
        <f t="shared" si="138"/>
        <v>11.365940566771338</v>
      </c>
      <c r="F4422" s="18">
        <f>[1]!b_dq_cleanprice($A4422,日期设置!B$2)</f>
        <v>99.492999999999995</v>
      </c>
      <c r="G4422" s="18" t="str">
        <f t="shared" si="139"/>
        <v>4.52 + 2.52</v>
      </c>
      <c r="H4422" s="27">
        <f>[1]!b_dq_pctchange($A4422,日期设置!$B$2,1)/100</f>
        <v>0</v>
      </c>
      <c r="I4422" s="26">
        <f>[1]!b_pq_pctchange(A4422,日期设置!$B$4,日期设置!$B$2,1)</f>
        <v>0</v>
      </c>
      <c r="J4422" s="26">
        <f>[1]!b_pq_pctchange(A4422,日期设置!$C$4,日期设置!$B$2,1)</f>
        <v>0.24685635982588097</v>
      </c>
      <c r="K4422" s="52">
        <f>[1]!b_dq_amount($A4422,日期设置!B$2,2,10000)</f>
        <v>0</v>
      </c>
      <c r="L4422" s="26">
        <f>[1]!b_info_latestpar(A4422,日期设置!$B$2)</f>
        <v>100</v>
      </c>
      <c r="M4422" s="6">
        <f>[1]!b_info_outstandingbalance($A4422,日期设置!B$2)</f>
        <v>5</v>
      </c>
      <c r="N4422" s="7">
        <f>[1]!b_info_latestissurercreditrating2(A4422,日期设置!$B$2,"102","1")</f>
        <v>0</v>
      </c>
      <c r="O4422" s="8">
        <v>4.38</v>
      </c>
      <c r="P4422" s="9" t="str">
        <f>[1]!b_info_repurchasedate(A4422)</f>
        <v>2023-09-28</v>
      </c>
      <c r="Q4422" s="8" t="s">
        <v>16910</v>
      </c>
      <c r="R4422" s="2" t="str">
        <f>IF((--IF(P4422=0,Q4422,P4422))&gt;(--日期设置!$B$2),IF(P4422=0,Q4422,P4422),Q4422)</f>
        <v>2023-09-28</v>
      </c>
      <c r="S4422" s="31" t="s">
        <v>17447</v>
      </c>
      <c r="T4422" s="8">
        <f>[1]!b_anal_ptmyear($A4422,日期设置!$B$2)</f>
        <v>4.5205479452054798</v>
      </c>
      <c r="U4422" s="8">
        <f>[1]!b_anal_termifexercise($A4422,日期设置!B$2)</f>
        <v>2.5205479452054793</v>
      </c>
      <c r="V4422" s="10">
        <f>[1]!b_dq_dirtyprice(A4422,日期设置!$B$2)</f>
        <v>101.593</v>
      </c>
      <c r="W4422" s="11">
        <f>IF(U4422=0,ROUNDUP((Q4422-日期设置!$B$2)/365,0),ROUNDUP((R4422-日期设置!$B$2)/365,0))</f>
        <v>3</v>
      </c>
      <c r="X4422" s="18">
        <f>_xlfn.IFNA(VLOOKUP(A4422,过往入选债券!A:D,4,0),2)</f>
        <v>2</v>
      </c>
      <c r="Y4422">
        <f>_xlfn.IFNA(VLOOKUP(C4422,[2]Sheet1!$A:$A,1,0),3)</f>
        <v>3</v>
      </c>
    </row>
    <row r="4423" spans="1:25" hidden="1" x14ac:dyDescent="0.2">
      <c r="A4423" s="21" t="s">
        <v>3935</v>
      </c>
      <c r="B4423" s="21" t="s">
        <v>3936</v>
      </c>
      <c r="C4423" s="37" t="s">
        <v>340</v>
      </c>
      <c r="D4423" s="26" t="str">
        <f>[1]!b_calc_yield(A4423,日期设置!$B$2,F4423,1,R4423,1,O4423,L4423,S4423,)</f>
        <v>Fetching...</v>
      </c>
      <c r="E4423" s="26">
        <f t="shared" si="138"/>
        <v>8.8013682474648913</v>
      </c>
      <c r="F4423" s="18">
        <f>[1]!b_dq_cleanprice($A4423,日期设置!B$2)</f>
        <v>99.297399999999996</v>
      </c>
      <c r="G4423" s="18" t="str">
        <f t="shared" si="139"/>
        <v>1.92 + 0</v>
      </c>
      <c r="H4423" s="27">
        <f>[1]!b_dq_pctchange($A4423,日期设置!$B$2,1)/100</f>
        <v>0</v>
      </c>
      <c r="I4423" s="26">
        <f>[1]!b_pq_pctchange(A4423,日期设置!$B$4,日期设置!$B$2,1)</f>
        <v>0</v>
      </c>
      <c r="J4423" s="26">
        <f>[1]!b_pq_pctchange(A4423,日期设置!$C$4,日期设置!$B$2,1)</f>
        <v>0.70076587320904382</v>
      </c>
      <c r="K4423" s="52">
        <f>[1]!b_dq_amount($A4423,日期设置!B$2,2,10000)</f>
        <v>0</v>
      </c>
      <c r="L4423" s="26">
        <f>[1]!b_info_latestpar(A4423,日期设置!$B$2)</f>
        <v>100</v>
      </c>
      <c r="M4423" s="6">
        <f>[1]!b_info_outstandingbalance($A4423,日期设置!B$2)</f>
        <v>19</v>
      </c>
      <c r="N4423" s="7">
        <f>[1]!b_info_latestissurercreditrating2(A4423,日期设置!$B$2,"102","1")</f>
        <v>0</v>
      </c>
      <c r="O4423" s="8">
        <v>4.2</v>
      </c>
      <c r="P4423" s="9">
        <f>[1]!b_info_repurchasedate(A4423)</f>
        <v>0</v>
      </c>
      <c r="Q4423" s="8" t="s">
        <v>17121</v>
      </c>
      <c r="R4423" s="2" t="str">
        <f>IF((--IF(P4423=0,Q4423,P4423))&gt;(--日期设置!$B$2),IF(P4423=0,Q4423,P4423),Q4423)</f>
        <v>2023-02-21</v>
      </c>
      <c r="S4423" s="2" t="s">
        <v>18725</v>
      </c>
      <c r="T4423" s="8">
        <f>[1]!b_anal_ptmyear($A4423,日期设置!$B$2)</f>
        <v>1.9205479452054794</v>
      </c>
      <c r="U4423" s="8">
        <f>[1]!b_anal_termifexercise($A4423,日期设置!B$2)</f>
        <v>0</v>
      </c>
      <c r="V4423" s="10">
        <f>[1]!b_dq_dirtyprice(A4423,日期设置!$B$2)</f>
        <v>99.631100000000004</v>
      </c>
      <c r="W4423" s="11">
        <f>IF(U4423=0,ROUNDUP((Q4423-日期设置!$B$2)/365,0),ROUNDUP((R4423-日期设置!$B$2)/365,0))</f>
        <v>2</v>
      </c>
      <c r="X4423" s="18">
        <f>_xlfn.IFNA(VLOOKUP(A4423,过往入选债券!A:D,4,0),2)</f>
        <v>2</v>
      </c>
      <c r="Y4423">
        <f>_xlfn.IFNA(VLOOKUP(C4423,[2]Sheet1!$A:$A,1,0),3)</f>
        <v>3</v>
      </c>
    </row>
    <row r="4424" spans="1:25" hidden="1" x14ac:dyDescent="0.2">
      <c r="A4424" s="21" t="s">
        <v>15191</v>
      </c>
      <c r="B4424" s="21" t="s">
        <v>15192</v>
      </c>
      <c r="C4424" s="37" t="s">
        <v>656</v>
      </c>
      <c r="D4424" s="26" t="str">
        <f>[1]!b_calc_yield(A4424,日期设置!$B$2,F4424,1,R4424,1,O4424,L4424,S4424,)</f>
        <v>Fetching...</v>
      </c>
      <c r="E4424" s="26">
        <f t="shared" si="138"/>
        <v>21.875523691204979</v>
      </c>
      <c r="F4424" s="18">
        <f>[1]!b_dq_cleanprice($A4424,日期设置!B$2)</f>
        <v>101.94929999999999</v>
      </c>
      <c r="G4424" s="18" t="str">
        <f t="shared" si="139"/>
        <v>5.03 + 0</v>
      </c>
      <c r="H4424" s="27">
        <f>[1]!b_dq_pctchange($A4424,日期设置!$B$2,1)/100</f>
        <v>0</v>
      </c>
      <c r="I4424" s="26">
        <f>[1]!b_pq_pctchange(A4424,日期设置!$B$4,日期设置!$B$2,1)</f>
        <v>0</v>
      </c>
      <c r="J4424" s="26">
        <f>[1]!b_pq_pctchange(A4424,日期设置!$C$4,日期设置!$B$2,1)</f>
        <v>0</v>
      </c>
      <c r="K4424" s="52">
        <f>[1]!b_dq_amount($A4424,日期设置!B$2,2,10000)</f>
        <v>0</v>
      </c>
      <c r="L4424" s="26">
        <f>[1]!b_info_latestpar(A4424,日期设置!$B$2)</f>
        <v>100</v>
      </c>
      <c r="M4424" s="6">
        <f>[1]!b_info_outstandingbalance($A4424,日期设置!B$2)</f>
        <v>5.6</v>
      </c>
      <c r="N4424" s="7" t="str">
        <f>[1]!b_info_latestissurercreditrating2(A4424,日期设置!$B$2,"102","1")</f>
        <v>AA</v>
      </c>
      <c r="O4424" s="8">
        <v>5.03</v>
      </c>
      <c r="P4424" s="9">
        <f>[1]!b_info_repurchasedate(A4424)</f>
        <v>0</v>
      </c>
      <c r="Q4424" s="8" t="s">
        <v>17764</v>
      </c>
      <c r="R4424" s="2" t="str">
        <f>IF((--IF(P4424=0,Q4424,P4424))&gt;(--日期设置!$B$2),IF(P4424=0,Q4424,P4424),Q4424)</f>
        <v>2026-04-03</v>
      </c>
      <c r="S4424" s="2" t="s">
        <v>17879</v>
      </c>
      <c r="T4424" s="8">
        <f>[1]!b_anal_ptmyear($A4424,日期设置!$B$2)</f>
        <v>5.0328767123287674</v>
      </c>
      <c r="U4424" s="8">
        <f>[1]!b_anal_termifexercise($A4424,日期设置!B$2)</f>
        <v>0</v>
      </c>
      <c r="V4424" s="10">
        <f>[1]!b_dq_dirtyprice(A4424,日期设置!$B$2)</f>
        <v>106.8139</v>
      </c>
      <c r="W4424" s="11">
        <f>IF(U4424=0,ROUNDUP((Q4424-日期设置!$B$2)/365,0),ROUNDUP((R4424-日期设置!$B$2)/365,0))</f>
        <v>6</v>
      </c>
      <c r="X4424" s="18">
        <f>_xlfn.IFNA(VLOOKUP(A4424,过往入选债券!A:D,4,0),2)</f>
        <v>2</v>
      </c>
      <c r="Y4424">
        <f>_xlfn.IFNA(VLOOKUP(C4424,[2]Sheet1!$A:$A,1,0),3)</f>
        <v>3</v>
      </c>
    </row>
    <row r="4425" spans="1:25" hidden="1" x14ac:dyDescent="0.2">
      <c r="A4425" s="21" t="s">
        <v>10005</v>
      </c>
      <c r="B4425" s="21" t="s">
        <v>10006</v>
      </c>
      <c r="C4425" s="37" t="s">
        <v>354</v>
      </c>
      <c r="D4425" s="26" t="str">
        <f>[1]!b_calc_yield(A4425,日期设置!$B$2,F4425,1,R4425,1,O4425,L4425,S4425,)</f>
        <v>Fetching...</v>
      </c>
      <c r="E4425" s="26">
        <f t="shared" si="138"/>
        <v>9.1091180777681089</v>
      </c>
      <c r="F4425" s="18">
        <f>[1]!b_dq_cleanprice($A4425,日期设置!B$2)</f>
        <v>100.3973</v>
      </c>
      <c r="G4425" s="18" t="str">
        <f t="shared" si="139"/>
        <v>1.98 + 0</v>
      </c>
      <c r="H4425" s="27">
        <f>[1]!b_dq_pctchange($A4425,日期设置!$B$2,1)/100</f>
        <v>0</v>
      </c>
      <c r="I4425" s="26">
        <f>[1]!b_pq_pctchange(A4425,日期设置!$B$4,日期设置!$B$2,1)</f>
        <v>0</v>
      </c>
      <c r="J4425" s="26">
        <f>[1]!b_pq_pctchange(A4425,日期设置!$C$4,日期设置!$B$2,1)</f>
        <v>0</v>
      </c>
      <c r="K4425" s="52">
        <f>[1]!b_dq_amount($A4425,日期设置!B$2,2,10000)</f>
        <v>0</v>
      </c>
      <c r="L4425" s="26">
        <f>[1]!b_info_latestpar(A4425,日期设置!$B$2)</f>
        <v>100</v>
      </c>
      <c r="M4425" s="6">
        <f>[1]!b_info_outstandingbalance($A4425,日期设置!B$2)</f>
        <v>3.7</v>
      </c>
      <c r="N4425" s="7" t="str">
        <f>[1]!b_info_latestissurercreditrating2(A4425,日期设置!$B$2,"102","1")</f>
        <v>AA+</v>
      </c>
      <c r="O4425" s="8">
        <v>4.8</v>
      </c>
      <c r="P4425" s="9">
        <f>[1]!b_info_repurchasedate(A4425)</f>
        <v>0</v>
      </c>
      <c r="Q4425" s="8" t="s">
        <v>16634</v>
      </c>
      <c r="R4425" s="2" t="str">
        <f>IF((--IF(P4425=0,Q4425,P4425))&gt;(--日期设置!$B$2),IF(P4425=0,Q4425,P4425),Q4425)</f>
        <v>2023-03-18</v>
      </c>
      <c r="S4425" s="2" t="s">
        <v>18153</v>
      </c>
      <c r="T4425" s="8">
        <f>[1]!b_anal_ptmyear($A4425,日期设置!$B$2)</f>
        <v>1.989041095890411</v>
      </c>
      <c r="U4425" s="8">
        <f>[1]!b_anal_termifexercise($A4425,日期设置!B$2)</f>
        <v>0</v>
      </c>
      <c r="V4425" s="10">
        <f>[1]!b_dq_dirtyprice(A4425,日期设置!$B$2)</f>
        <v>100.4499</v>
      </c>
      <c r="W4425" s="11">
        <f>IF(U4425=0,ROUNDUP((Q4425-日期设置!$B$2)/365,0),ROUNDUP((R4425-日期设置!$B$2)/365,0))</f>
        <v>2</v>
      </c>
      <c r="X4425" s="18">
        <f>_xlfn.IFNA(VLOOKUP(A4425,过往入选债券!A:D,4,0),2)</f>
        <v>2</v>
      </c>
      <c r="Y4425">
        <f>_xlfn.IFNA(VLOOKUP(C4425,[2]Sheet1!$A:$A,1,0),3)</f>
        <v>3</v>
      </c>
    </row>
    <row r="4426" spans="1:25" hidden="1" x14ac:dyDescent="0.2">
      <c r="A4426" s="28" t="s">
        <v>20226</v>
      </c>
      <c r="B4426" s="28" t="s">
        <v>20227</v>
      </c>
      <c r="C4426" s="39" t="s">
        <v>400</v>
      </c>
      <c r="D4426" s="26" t="str">
        <f>[1]!b_calc_yield(A4426,日期设置!$B$2,F4426,1,R4426,1,O4426,L4426,S4426,)</f>
        <v>Fetching...</v>
      </c>
      <c r="E4426" s="26">
        <f t="shared" si="138"/>
        <v>2.1482349428916248</v>
      </c>
      <c r="F4426" s="18">
        <f>[1]!b_dq_cleanprice($A4426,日期设置!B$2)</f>
        <v>100</v>
      </c>
      <c r="G4426" s="18" t="str">
        <f t="shared" si="139"/>
        <v>0.46 + 0</v>
      </c>
      <c r="H4426" s="27">
        <f>[1]!b_dq_pctchange($A4426,日期设置!$B$2,1)/100</f>
        <v>0</v>
      </c>
      <c r="I4426" s="26">
        <f>[1]!b_pq_pctchange(A4426,日期设置!$B$4,日期设置!$B$2,1)</f>
        <v>0</v>
      </c>
      <c r="J4426" s="26">
        <f>[1]!b_pq_pctchange(A4426,日期设置!$C$4,日期设置!$B$2,1)</f>
        <v>0</v>
      </c>
      <c r="K4426" s="52">
        <f>[1]!b_dq_amount($A4426,日期设置!B$2,2,10000)</f>
        <v>0</v>
      </c>
      <c r="L4426" s="26">
        <f>[1]!b_info_latestpar(A4426,日期设置!$B$2)</f>
        <v>100</v>
      </c>
      <c r="M4426" s="6">
        <f>[1]!b_info_outstandingbalance($A4426,日期设置!B$2)</f>
        <v>3</v>
      </c>
      <c r="N4426" s="7" t="str">
        <f>[1]!b_info_latestissurercreditrating2(A4426,日期设置!$B$2,"102","1")</f>
        <v>AAA</v>
      </c>
      <c r="O4426" s="8">
        <v>4.7</v>
      </c>
      <c r="P4426" s="9">
        <f>[1]!b_info_repurchasedate(A4426)</f>
        <v>0</v>
      </c>
      <c r="Q4426" s="8" t="s">
        <v>17326</v>
      </c>
      <c r="R4426" s="2" t="str">
        <f>IF((--IF(P4426=0,Q4426,P4426))&gt;(--日期设置!$B$2),IF(P4426=0,Q4426,P4426),Q4426)</f>
        <v>2021-09-09</v>
      </c>
      <c r="S4426" s="31" t="s">
        <v>17492</v>
      </c>
      <c r="T4426" s="8">
        <f>[1]!b_anal_ptmyear($A4426,日期设置!$B$2)</f>
        <v>0.46849315068493153</v>
      </c>
      <c r="U4426" s="8">
        <f>[1]!b_anal_termifexercise($A4426,日期设置!B$2)</f>
        <v>0</v>
      </c>
      <c r="V4426" s="10">
        <f>[1]!b_dq_dirtyprice(A4426,日期设置!$B$2)</f>
        <v>102.49809999999999</v>
      </c>
      <c r="W4426" s="11">
        <f>IF(U4426=0,ROUNDUP((Q4426-日期设置!$B$2)/365,0),ROUNDUP((R4426-日期设置!$B$2)/365,0))</f>
        <v>1</v>
      </c>
      <c r="X4426" s="18">
        <f>_xlfn.IFNA(VLOOKUP(A4426,过往入选债券!A:D,4,0),2)</f>
        <v>2</v>
      </c>
      <c r="Y4426">
        <f>_xlfn.IFNA(VLOOKUP(C4426,[2]Sheet1!$A:$A,1,0),3)</f>
        <v>3</v>
      </c>
    </row>
    <row r="4427" spans="1:25" hidden="1" x14ac:dyDescent="0.2">
      <c r="A4427" s="21" t="s">
        <v>4049</v>
      </c>
      <c r="B4427" s="21" t="s">
        <v>4050</v>
      </c>
      <c r="C4427" s="37" t="s">
        <v>136</v>
      </c>
      <c r="D4427" s="26" t="str">
        <f>[1]!b_calc_yield(A4427,日期设置!$B$2,F4427,1,R4427,1,O4427,L4427,S4427,)</f>
        <v>Fetching...</v>
      </c>
      <c r="E4427" s="26">
        <f t="shared" si="138"/>
        <v>9.0522582104460412</v>
      </c>
      <c r="F4427" s="18">
        <f>[1]!b_dq_cleanprice($A4427,日期设置!B$2)</f>
        <v>99.804900000000004</v>
      </c>
      <c r="G4427" s="18" t="str">
        <f t="shared" si="139"/>
        <v>1.97 + 0</v>
      </c>
      <c r="H4427" s="27">
        <f>[1]!b_dq_pctchange($A4427,日期设置!$B$2,1)/100</f>
        <v>0</v>
      </c>
      <c r="I4427" s="26">
        <f>[1]!b_pq_pctchange(A4427,日期设置!$B$4,日期设置!$B$2,1)</f>
        <v>0</v>
      </c>
      <c r="J4427" s="26">
        <f>[1]!b_pq_pctchange(A4427,日期设置!$C$4,日期设置!$B$2,1)</f>
        <v>0</v>
      </c>
      <c r="K4427" s="52">
        <f>[1]!b_dq_amount($A4427,日期设置!B$2,2,10000)</f>
        <v>0</v>
      </c>
      <c r="L4427" s="26">
        <f>[1]!b_info_latestpar(A4427,日期设置!$B$2)</f>
        <v>100</v>
      </c>
      <c r="M4427" s="6">
        <f>[1]!b_info_outstandingbalance($A4427,日期设置!B$2)</f>
        <v>5</v>
      </c>
      <c r="N4427" s="7">
        <f>[1]!b_info_latestissurercreditrating2(A4427,日期设置!$B$2,"102","1")</f>
        <v>0</v>
      </c>
      <c r="O4427" s="8">
        <v>4.4800000000000004</v>
      </c>
      <c r="P4427" s="9">
        <f>[1]!b_info_repurchasedate(A4427)</f>
        <v>0</v>
      </c>
      <c r="Q4427" s="8" t="s">
        <v>16195</v>
      </c>
      <c r="R4427" s="2" t="str">
        <f>IF((--IF(P4427=0,Q4427,P4427))&gt;(--日期设置!$B$2),IF(P4427=0,Q4427,P4427),Q4427)</f>
        <v>2023-03-13</v>
      </c>
      <c r="S4427" s="2" t="s">
        <v>17982</v>
      </c>
      <c r="T4427" s="8">
        <f>[1]!b_anal_ptmyear($A4427,日期设置!$B$2)</f>
        <v>1.9753424657534246</v>
      </c>
      <c r="U4427" s="8">
        <f>[1]!b_anal_termifexercise($A4427,日期设置!B$2)</f>
        <v>0</v>
      </c>
      <c r="V4427" s="10">
        <f>[1]!b_dq_dirtyprice(A4427,日期设置!$B$2)</f>
        <v>99.915400000000005</v>
      </c>
      <c r="W4427" s="11">
        <f>IF(U4427=0,ROUNDUP((Q4427-日期设置!$B$2)/365,0),ROUNDUP((R4427-日期设置!$B$2)/365,0))</f>
        <v>2</v>
      </c>
      <c r="X4427" s="18">
        <f>_xlfn.IFNA(VLOOKUP(A4427,过往入选债券!A:D,4,0),2)</f>
        <v>2</v>
      </c>
      <c r="Y4427">
        <f>_xlfn.IFNA(VLOOKUP(C4427,[2]Sheet1!$A:$A,1,0),3)</f>
        <v>3</v>
      </c>
    </row>
    <row r="4428" spans="1:25" hidden="1" x14ac:dyDescent="0.2">
      <c r="A4428" s="21" t="s">
        <v>3367</v>
      </c>
      <c r="B4428" s="21" t="s">
        <v>3368</v>
      </c>
      <c r="C4428" s="37" t="s">
        <v>3047</v>
      </c>
      <c r="D4428" s="26" t="str">
        <f>[1]!b_calc_yield(A4428,日期设置!$B$2,F4428,1,R4428,1,O4428,L4428,S4428,)</f>
        <v>Fetching...</v>
      </c>
      <c r="E4428" s="26">
        <f t="shared" si="138"/>
        <v>15.292713228332055</v>
      </c>
      <c r="F4428" s="18">
        <f>[1]!b_dq_cleanprice($A4428,日期设置!B$2)</f>
        <v>100.18049999999999</v>
      </c>
      <c r="G4428" s="18" t="str">
        <f t="shared" si="139"/>
        <v>3.42 + 0</v>
      </c>
      <c r="H4428" s="27">
        <f>[1]!b_dq_pctchange($A4428,日期设置!$B$2,1)/100</f>
        <v>0</v>
      </c>
      <c r="I4428" s="26">
        <f>[1]!b_pq_pctchange(A4428,日期设置!$B$4,日期设置!$B$2,1)</f>
        <v>0</v>
      </c>
      <c r="J4428" s="26">
        <f>[1]!b_pq_pctchange(A4428,日期设置!$C$4,日期设置!$B$2,1)</f>
        <v>0</v>
      </c>
      <c r="K4428" s="52">
        <f>[1]!b_dq_amount($A4428,日期设置!B$2,2,10000)</f>
        <v>0</v>
      </c>
      <c r="L4428" s="26">
        <f>[1]!b_info_latestpar(A4428,日期设置!$B$2)</f>
        <v>100</v>
      </c>
      <c r="M4428" s="6">
        <f>[1]!b_info_outstandingbalance($A4428,日期设置!B$2)</f>
        <v>5</v>
      </c>
      <c r="N4428" s="7">
        <f>[1]!b_info_latestissurercreditrating2(A4428,日期设置!$B$2,"102","1")</f>
        <v>0</v>
      </c>
      <c r="O4428" s="8">
        <v>4.6500000000000004</v>
      </c>
      <c r="P4428" s="9">
        <f>[1]!b_info_repurchasedate(A4428)</f>
        <v>0</v>
      </c>
      <c r="Q4428" s="8" t="s">
        <v>16126</v>
      </c>
      <c r="R4428" s="2" t="str">
        <f>IF((--IF(P4428=0,Q4428,P4428))&gt;(--日期设置!$B$2),IF(P4428=0,Q4428,P4428),Q4428)</f>
        <v>2024-08-23</v>
      </c>
      <c r="S4428" s="2" t="s">
        <v>17856</v>
      </c>
      <c r="T4428" s="8">
        <f>[1]!b_anal_ptmyear($A4428,日期设置!$B$2)</f>
        <v>3.4219178082191779</v>
      </c>
      <c r="U4428" s="8">
        <f>[1]!b_anal_termifexercise($A4428,日期设置!B$2)</f>
        <v>0</v>
      </c>
      <c r="V4428" s="10">
        <f>[1]!b_dq_dirtyprice(A4428,日期设置!$B$2)</f>
        <v>102.8686</v>
      </c>
      <c r="W4428" s="11">
        <f>IF(U4428=0,ROUNDUP((Q4428-日期设置!$B$2)/365,0),ROUNDUP((R4428-日期设置!$B$2)/365,0))</f>
        <v>4</v>
      </c>
      <c r="X4428" s="18">
        <f>_xlfn.IFNA(VLOOKUP(A4428,过往入选债券!A:D,4,0),2)</f>
        <v>2</v>
      </c>
      <c r="Y4428">
        <f>_xlfn.IFNA(VLOOKUP(C4428,[2]Sheet1!$A:$A,1,0),3)</f>
        <v>3</v>
      </c>
    </row>
    <row r="4429" spans="1:25" hidden="1" x14ac:dyDescent="0.2">
      <c r="A4429" s="21" t="s">
        <v>10086</v>
      </c>
      <c r="B4429" s="21" t="s">
        <v>10087</v>
      </c>
      <c r="C4429" s="37" t="s">
        <v>10088</v>
      </c>
      <c r="D4429" s="26" t="str">
        <f>[1]!b_calc_yield(A4429,日期设置!$B$2,F4429,1,R4429,1,O4429,L4429,S4429,)</f>
        <v>Fetching...</v>
      </c>
      <c r="E4429" s="26">
        <f t="shared" si="138"/>
        <v>9.1824380048469258</v>
      </c>
      <c r="F4429" s="18">
        <f>[1]!b_dq_cleanprice($A4429,日期设置!B$2)</f>
        <v>98.865499999999997</v>
      </c>
      <c r="G4429" s="18" t="str">
        <f t="shared" si="139"/>
        <v>2.07 + 0</v>
      </c>
      <c r="H4429" s="27">
        <f>[1]!b_dq_pctchange($A4429,日期设置!$B$2,1)/100</f>
        <v>0</v>
      </c>
      <c r="I4429" s="26">
        <f>[1]!b_pq_pctchange(A4429,日期设置!$B$4,日期设置!$B$2,1)</f>
        <v>0</v>
      </c>
      <c r="J4429" s="26">
        <f>[1]!b_pq_pctchange(A4429,日期设置!$C$4,日期设置!$B$2,1)</f>
        <v>0</v>
      </c>
      <c r="K4429" s="52">
        <f>[1]!b_dq_amount($A4429,日期设置!B$2,2,10000)</f>
        <v>0</v>
      </c>
      <c r="L4429" s="26">
        <f>[1]!b_info_latestpar(A4429,日期设置!$B$2)</f>
        <v>100</v>
      </c>
      <c r="M4429" s="6">
        <f>[1]!b_info_outstandingbalance($A4429,日期设置!B$2)</f>
        <v>3</v>
      </c>
      <c r="N4429" s="7" t="str">
        <f>[1]!b_info_latestissurercreditrating2(A4429,日期设置!$B$2,"102","1")</f>
        <v>AA</v>
      </c>
      <c r="O4429" s="8">
        <v>4</v>
      </c>
      <c r="P4429" s="9">
        <f>[1]!b_info_repurchasedate(A4429)</f>
        <v>0</v>
      </c>
      <c r="Q4429" s="8" t="s">
        <v>16485</v>
      </c>
      <c r="R4429" s="2" t="str">
        <f>IF((--IF(P4429=0,Q4429,P4429))&gt;(--日期设置!$B$2),IF(P4429=0,Q4429,P4429),Q4429)</f>
        <v>2023-04-17</v>
      </c>
      <c r="S4429" s="2" t="s">
        <v>18184</v>
      </c>
      <c r="T4429" s="8">
        <f>[1]!b_anal_ptmyear($A4429,日期设置!$B$2)</f>
        <v>2.0712328767123287</v>
      </c>
      <c r="U4429" s="8">
        <f>[1]!b_anal_termifexercise($A4429,日期设置!B$2)</f>
        <v>0</v>
      </c>
      <c r="V4429" s="10">
        <f>[1]!b_dq_dirtyprice(A4429,日期设置!$B$2)</f>
        <v>102.5806</v>
      </c>
      <c r="W4429" s="11">
        <f>IF(U4429=0,ROUNDUP((Q4429-日期设置!$B$2)/365,0),ROUNDUP((R4429-日期设置!$B$2)/365,0))</f>
        <v>3</v>
      </c>
      <c r="X4429" s="18">
        <f>_xlfn.IFNA(VLOOKUP(A4429,过往入选债券!A:D,4,0),2)</f>
        <v>2</v>
      </c>
      <c r="Y4429">
        <f>_xlfn.IFNA(VLOOKUP(C4429,[2]Sheet1!$A:$A,1,0),3)</f>
        <v>3</v>
      </c>
    </row>
    <row r="4430" spans="1:25" hidden="1" x14ac:dyDescent="0.2">
      <c r="A4430" s="28" t="s">
        <v>22930</v>
      </c>
      <c r="B4430" s="28" t="s">
        <v>22931</v>
      </c>
      <c r="C4430" s="39" t="s">
        <v>23048</v>
      </c>
      <c r="D4430" s="26">
        <f>[1]!b_calc_yield(A4430,日期设置!$B$2,F4430,1,R4430,1,O4430,L4430,S4430,)</f>
        <v>4.5830762021481668</v>
      </c>
      <c r="E4430" s="26">
        <f t="shared" si="138"/>
        <v>13.129798470455679</v>
      </c>
      <c r="F4430" s="18">
        <f>[1]!b_dq_cleanprice($A4430,日期设置!B$2)</f>
        <v>100</v>
      </c>
      <c r="G4430" s="18" t="str">
        <f t="shared" si="139"/>
        <v>4.87 + 2.87</v>
      </c>
      <c r="H4430" s="27">
        <f>[1]!b_dq_pctchange($A4430,日期设置!$B$2,1)/100</f>
        <v>0</v>
      </c>
      <c r="I4430" s="26">
        <f>[1]!b_pq_pctchange(A4430,日期设置!$B$4,日期设置!$B$2,1)</f>
        <v>0</v>
      </c>
      <c r="J4430" s="26">
        <f>[1]!b_pq_pctchange(A4430,日期设置!$C$4,日期设置!$B$2,1)</f>
        <v>0</v>
      </c>
      <c r="K4430" s="52">
        <f>[1]!b_dq_amount($A4430,日期设置!B$2,2,10000)</f>
        <v>0</v>
      </c>
      <c r="L4430" s="26">
        <f>[1]!b_info_latestpar(A4430,日期设置!$B$2)</f>
        <v>100</v>
      </c>
      <c r="M4430" s="6">
        <f>[1]!b_info_outstandingbalance($A4430,日期设置!B$2)</f>
        <v>5</v>
      </c>
      <c r="N4430" s="7" t="str">
        <f>[1]!b_info_latestissurercreditrating2(A4430,日期设置!$B$2,"102","1")</f>
        <v>AA+</v>
      </c>
      <c r="O4430" s="43">
        <v>4.59</v>
      </c>
      <c r="P4430" s="9" t="str">
        <f>[1]!b_info_repurchasedate(A4430)</f>
        <v>2024-02-05</v>
      </c>
      <c r="Q4430" s="31" t="s">
        <v>23427</v>
      </c>
      <c r="R4430" s="2" t="str">
        <f>IF((--IF(P4430=0,Q4430,P4430))&gt;(--日期设置!$B$2),IF(P4430=0,Q4430,P4430),Q4430)</f>
        <v>2024-02-05</v>
      </c>
      <c r="S4430" s="2" t="s">
        <v>23406</v>
      </c>
      <c r="T4430" s="8">
        <f>[1]!b_anal_ptmyear($A4430,日期设置!$B$2)</f>
        <v>4.8767123287671232</v>
      </c>
      <c r="U4430" s="8">
        <f>[1]!b_anal_termifexercise($A4430,日期设置!B$2)</f>
        <v>2.8767123287671232</v>
      </c>
      <c r="V4430" s="10">
        <f>[1]!b_dq_dirtyprice(A4430,日期设置!$B$2)</f>
        <v>100.5659</v>
      </c>
      <c r="W4430" s="11">
        <f>IF(U4430=0,ROUNDUP((Q4430-日期设置!$B$2)/365,0),ROUNDUP((R4430-日期设置!$B$2)/365,0))</f>
        <v>3</v>
      </c>
      <c r="X4430" s="18">
        <f>_xlfn.IFNA(VLOOKUP(A4430,过往入选债券!A:D,4,0),2)</f>
        <v>2</v>
      </c>
      <c r="Y4430">
        <f>_xlfn.IFNA(VLOOKUP(C4430,[2]Sheet1!$A:$A,1,0),3)</f>
        <v>3</v>
      </c>
    </row>
    <row r="4431" spans="1:25" hidden="1" x14ac:dyDescent="0.2">
      <c r="A4431" s="28" t="s">
        <v>19839</v>
      </c>
      <c r="B4431" s="28" t="s">
        <v>19840</v>
      </c>
      <c r="C4431" s="38" t="s">
        <v>19841</v>
      </c>
      <c r="D4431" s="26" t="str">
        <f>[1]!b_calc_yield(A4431,日期设置!$B$2,F4431,1,R4431,1,O4431,L4431,S4431,)</f>
        <v>Fetching...</v>
      </c>
      <c r="E4431" s="26">
        <f t="shared" si="138"/>
        <v>19.918107585078438</v>
      </c>
      <c r="F4431" s="18">
        <f>[1]!b_dq_cleanprice($A4431,日期设置!B$2)</f>
        <v>99.216800000000006</v>
      </c>
      <c r="G4431" s="18" t="str">
        <f t="shared" si="139"/>
        <v>4.43 + 0</v>
      </c>
      <c r="H4431" s="27">
        <f>[1]!b_dq_pctchange($A4431,日期设置!$B$2,1)/100</f>
        <v>0</v>
      </c>
      <c r="I4431" s="26">
        <f>[1]!b_pq_pctchange(A4431,日期设置!$B$4,日期设置!$B$2,1)</f>
        <v>0</v>
      </c>
      <c r="J4431" s="26">
        <f>[1]!b_pq_pctchange(A4431,日期设置!$C$4,日期设置!$B$2,1)</f>
        <v>-1.1465851529776439</v>
      </c>
      <c r="K4431" s="52">
        <f>[1]!b_dq_amount($A4431,日期设置!B$2,2,10000)</f>
        <v>0</v>
      </c>
      <c r="L4431" s="26">
        <f>[1]!b_info_latestpar(A4431,日期设置!$B$2)</f>
        <v>100</v>
      </c>
      <c r="M4431" s="6">
        <f>[1]!b_info_outstandingbalance($A4431,日期设置!B$2)</f>
        <v>1.5</v>
      </c>
      <c r="N4431" s="7" t="str">
        <f>[1]!b_info_latestissurercreditrating2(A4431,日期设置!$B$2,"102","1")</f>
        <v>AA+</v>
      </c>
      <c r="O4431" s="8">
        <v>4.3899999999999997</v>
      </c>
      <c r="P4431" s="9">
        <f>[1]!b_info_repurchasedate(A4431)</f>
        <v>0</v>
      </c>
      <c r="Q4431" s="8" t="s">
        <v>20014</v>
      </c>
      <c r="R4431" s="2" t="str">
        <f>IF((--IF(P4431=0,Q4431,P4431))&gt;(--日期设置!$B$2),IF(P4431=0,Q4431,P4431),Q4431)</f>
        <v>2025-08-28</v>
      </c>
      <c r="S4431" s="31" t="s">
        <v>19230</v>
      </c>
      <c r="T4431" s="8">
        <f>[1]!b_anal_ptmyear($A4431,日期设置!$B$2)</f>
        <v>4.4356164383561643</v>
      </c>
      <c r="U4431" s="8">
        <f>[1]!b_anal_termifexercise($A4431,日期设置!B$2)</f>
        <v>0</v>
      </c>
      <c r="V4431" s="10">
        <f>[1]!b_dq_dirtyprice(A4431,日期设置!$B$2)</f>
        <v>101.6944</v>
      </c>
      <c r="W4431" s="11">
        <f>IF(U4431=0,ROUNDUP((Q4431-日期设置!$B$2)/365,0),ROUNDUP((R4431-日期设置!$B$2)/365,0))</f>
        <v>5</v>
      </c>
      <c r="X4431" s="18">
        <f>_xlfn.IFNA(VLOOKUP(A4431,过往入选债券!A:D,4,0),2)</f>
        <v>2</v>
      </c>
      <c r="Y4431">
        <f>_xlfn.IFNA(VLOOKUP(C4431,[2]Sheet1!$A:$A,1,0),3)</f>
        <v>3</v>
      </c>
    </row>
    <row r="4432" spans="1:25" hidden="1" x14ac:dyDescent="0.2">
      <c r="A4432" s="28" t="s">
        <v>19855</v>
      </c>
      <c r="B4432" s="28" t="s">
        <v>19856</v>
      </c>
      <c r="C4432" s="38" t="s">
        <v>19857</v>
      </c>
      <c r="D4432" s="26" t="str">
        <f>[1]!b_calc_yield(A4432,日期设置!$B$2,F4432,1,R4432,1,O4432,L4432,S4432,)</f>
        <v>Fetching...</v>
      </c>
      <c r="E4432" s="26">
        <f t="shared" si="138"/>
        <v>11.018485569083737</v>
      </c>
      <c r="F4432" s="18">
        <f>[1]!b_dq_cleanprice($A4432,日期设置!B$2)</f>
        <v>98.659400000000005</v>
      </c>
      <c r="G4432" s="18" t="str">
        <f t="shared" si="139"/>
        <v>2.44 + 0</v>
      </c>
      <c r="H4432" s="27">
        <f>[1]!b_dq_pctchange($A4432,日期设置!$B$2,1)/100</f>
        <v>0</v>
      </c>
      <c r="I4432" s="26">
        <f>[1]!b_pq_pctchange(A4432,日期设置!$B$4,日期设置!$B$2,1)</f>
        <v>0.10521968795311022</v>
      </c>
      <c r="J4432" s="26">
        <f>[1]!b_pq_pctchange(A4432,日期设置!$C$4,日期设置!$B$2,1)</f>
        <v>-0.73308648931460552</v>
      </c>
      <c r="K4432" s="52">
        <f>[1]!b_dq_amount($A4432,日期设置!B$2,2,10000)</f>
        <v>0</v>
      </c>
      <c r="L4432" s="26">
        <f>[1]!b_info_latestpar(A4432,日期设置!$B$2)</f>
        <v>100</v>
      </c>
      <c r="M4432" s="6">
        <f>[1]!b_info_outstandingbalance($A4432,日期设置!B$2)</f>
        <v>15</v>
      </c>
      <c r="N4432" s="7" t="str">
        <f>[1]!b_info_latestissurercreditrating2(A4432,日期设置!$B$2,"102","1")</f>
        <v>AAA</v>
      </c>
      <c r="O4432" s="8">
        <v>4</v>
      </c>
      <c r="P4432" s="9">
        <f>[1]!b_info_repurchasedate(A4432)</f>
        <v>0</v>
      </c>
      <c r="Q4432" s="8" t="s">
        <v>16526</v>
      </c>
      <c r="R4432" s="2" t="str">
        <f>IF((--IF(P4432=0,Q4432,P4432))&gt;(--日期设置!$B$2),IF(P4432=0,Q4432,P4432),Q4432)</f>
        <v>2023-08-31</v>
      </c>
      <c r="S4432" s="31" t="s">
        <v>19265</v>
      </c>
      <c r="T4432" s="8">
        <f>[1]!b_anal_ptmyear($A4432,日期设置!$B$2)</f>
        <v>2.4438356164383563</v>
      </c>
      <c r="U4432" s="8">
        <f>[1]!b_anal_termifexercise($A4432,日期设置!B$2)</f>
        <v>0</v>
      </c>
      <c r="V4432" s="10">
        <f>[1]!b_dq_dirtyprice(A4432,日期设置!$B$2)</f>
        <v>100.8841</v>
      </c>
      <c r="W4432" s="11">
        <f>IF(U4432=0,ROUNDUP((Q4432-日期设置!$B$2)/365,0),ROUNDUP((R4432-日期设置!$B$2)/365,0))</f>
        <v>3</v>
      </c>
      <c r="X4432" s="18">
        <f>_xlfn.IFNA(VLOOKUP(A4432,过往入选债券!A:D,4,0),2)</f>
        <v>2</v>
      </c>
      <c r="Y4432">
        <f>_xlfn.IFNA(VLOOKUP(C4432,[2]Sheet1!$A:$A,1,0),3)</f>
        <v>3</v>
      </c>
    </row>
    <row r="4433" spans="1:25" hidden="1" x14ac:dyDescent="0.2">
      <c r="A4433" s="21" t="s">
        <v>5956</v>
      </c>
      <c r="B4433" s="21" t="s">
        <v>5957</v>
      </c>
      <c r="C4433" s="37" t="s">
        <v>5423</v>
      </c>
      <c r="D4433" s="26" t="str">
        <f>[1]!b_calc_yield(A4433,日期设置!$B$2,F4433,1,R4433,1,O4433,L4433,S4433,)</f>
        <v>Fetching...</v>
      </c>
      <c r="E4433" s="26">
        <f t="shared" si="138"/>
        <v>5.5924321016105116</v>
      </c>
      <c r="F4433" s="18">
        <f>[1]!b_dq_cleanprice($A4433,日期设置!B$2)</f>
        <v>101.5629</v>
      </c>
      <c r="G4433" s="18" t="str">
        <f t="shared" si="139"/>
        <v>1.26 + 0</v>
      </c>
      <c r="H4433" s="27">
        <f>[1]!b_dq_pctchange($A4433,日期设置!$B$2,1)/100</f>
        <v>0</v>
      </c>
      <c r="I4433" s="26">
        <f>[1]!b_pq_pctchange(A4433,日期设置!$B$4,日期设置!$B$2,1)</f>
        <v>0</v>
      </c>
      <c r="J4433" s="26">
        <f>[1]!b_pq_pctchange(A4433,日期设置!$C$4,日期设置!$B$2,1)</f>
        <v>0</v>
      </c>
      <c r="K4433" s="52">
        <f>[1]!b_dq_amount($A4433,日期设置!B$2,2,10000)</f>
        <v>0</v>
      </c>
      <c r="L4433" s="26">
        <f>[1]!b_info_latestpar(A4433,日期设置!$B$2)</f>
        <v>100</v>
      </c>
      <c r="M4433" s="6">
        <f>[1]!b_info_outstandingbalance($A4433,日期设置!B$2)</f>
        <v>5</v>
      </c>
      <c r="N4433" s="7" t="str">
        <f>[1]!b_info_latestissurercreditrating2(A4433,日期设置!$B$2,"102","1")</f>
        <v>AA+</v>
      </c>
      <c r="O4433" s="8">
        <v>5.9</v>
      </c>
      <c r="P4433" s="9">
        <f>[1]!b_info_repurchasedate(A4433)</f>
        <v>0</v>
      </c>
      <c r="Q4433" s="8" t="s">
        <v>16159</v>
      </c>
      <c r="R4433" s="2" t="str">
        <f>IF((--IF(P4433=0,Q4433,P4433))&gt;(--日期设置!$B$2),IF(P4433=0,Q4433,P4433),Q4433)</f>
        <v>2022-06-28</v>
      </c>
      <c r="S4433" s="2" t="s">
        <v>19036</v>
      </c>
      <c r="T4433" s="8">
        <f>[1]!b_anal_ptmyear($A4433,日期设置!$B$2)</f>
        <v>1.2684931506849315</v>
      </c>
      <c r="U4433" s="8">
        <f>[1]!b_anal_termifexercise($A4433,日期设置!B$2)</f>
        <v>0</v>
      </c>
      <c r="V4433" s="10">
        <f>[1]!b_dq_dirtyprice(A4433,日期设置!$B$2)</f>
        <v>105.8788</v>
      </c>
      <c r="W4433" s="11">
        <f>IF(U4433=0,ROUNDUP((Q4433-日期设置!$B$2)/365,0),ROUNDUP((R4433-日期设置!$B$2)/365,0))</f>
        <v>2</v>
      </c>
      <c r="X4433" s="18">
        <f>_xlfn.IFNA(VLOOKUP(A4433,过往入选债券!A:D,4,0),2)</f>
        <v>2</v>
      </c>
      <c r="Y4433">
        <f>_xlfn.IFNA(VLOOKUP(C4433,[2]Sheet1!$A:$A,1,0),3)</f>
        <v>3</v>
      </c>
    </row>
    <row r="4434" spans="1:25" hidden="1" x14ac:dyDescent="0.2">
      <c r="A4434" s="21" t="s">
        <v>15725</v>
      </c>
      <c r="B4434" s="21" t="s">
        <v>15726</v>
      </c>
      <c r="C4434" s="37" t="s">
        <v>364</v>
      </c>
      <c r="D4434" s="26" t="str">
        <f>[1]!b_calc_yield(A4434,日期设置!$B$2,F4434,1,R4434,1,O4434,L4434,S4434,)</f>
        <v>Fetching...</v>
      </c>
      <c r="E4434" s="26">
        <f t="shared" si="138"/>
        <v>18.402589288457794</v>
      </c>
      <c r="F4434" s="18">
        <f>[1]!b_dq_cleanprice($A4434,日期设置!B$2)</f>
        <v>97.568899999999999</v>
      </c>
      <c r="G4434" s="18" t="str">
        <f t="shared" si="139"/>
        <v>5.98 + 3.98</v>
      </c>
      <c r="H4434" s="27">
        <f>[1]!b_dq_pctchange($A4434,日期设置!$B$2,1)/100</f>
        <v>0</v>
      </c>
      <c r="I4434" s="26">
        <f>[1]!b_pq_pctchange(A4434,日期设置!$B$4,日期设置!$B$2,1)</f>
        <v>0</v>
      </c>
      <c r="J4434" s="26">
        <f>[1]!b_pq_pctchange(A4434,日期设置!$C$4,日期设置!$B$2,1)</f>
        <v>0</v>
      </c>
      <c r="K4434" s="52">
        <f>[1]!b_dq_amount($A4434,日期设置!B$2,2,10000)</f>
        <v>0</v>
      </c>
      <c r="L4434" s="26">
        <f>[1]!b_info_latestpar(A4434,日期设置!$B$2)</f>
        <v>100</v>
      </c>
      <c r="M4434" s="6">
        <f>[1]!b_info_outstandingbalance($A4434,日期设置!B$2)</f>
        <v>20</v>
      </c>
      <c r="N4434" s="7" t="str">
        <f>[1]!b_info_latestissurercreditrating2(A4434,日期设置!$B$2,"102","1")</f>
        <v>AAA</v>
      </c>
      <c r="O4434" s="8">
        <v>3.9</v>
      </c>
      <c r="P4434" s="9" t="str">
        <f>[1]!b_info_repurchasedate(A4434)</f>
        <v>2025-03-16</v>
      </c>
      <c r="Q4434" s="8" t="s">
        <v>17700</v>
      </c>
      <c r="R4434" s="2" t="str">
        <f>IF((--IF(P4434=0,Q4434,P4434))&gt;(--日期设置!$B$2),IF(P4434=0,Q4434,P4434),Q4434)</f>
        <v>2025-03-16</v>
      </c>
      <c r="S4434" s="2" t="s">
        <v>18224</v>
      </c>
      <c r="T4434" s="8">
        <f>[1]!b_anal_ptmyear($A4434,日期设置!$B$2)</f>
        <v>5.9835616438356167</v>
      </c>
      <c r="U4434" s="8">
        <f>[1]!b_anal_termifexercise($A4434,日期设置!B$2)</f>
        <v>3.9863013698630136</v>
      </c>
      <c r="V4434" s="10">
        <f>[1]!b_dq_dirtyprice(A4434,日期设置!$B$2)</f>
        <v>97.632999999999996</v>
      </c>
      <c r="W4434" s="11">
        <f>IF(U4434=0,ROUNDUP((Q4434-日期设置!$B$2)/365,0),ROUNDUP((R4434-日期设置!$B$2)/365,0))</f>
        <v>4</v>
      </c>
      <c r="X4434" s="18">
        <f>_xlfn.IFNA(VLOOKUP(A4434,过往入选债券!A:D,4,0),2)</f>
        <v>2</v>
      </c>
      <c r="Y4434">
        <f>_xlfn.IFNA(VLOOKUP(C4434,[2]Sheet1!$A:$A,1,0),3)</f>
        <v>3</v>
      </c>
    </row>
    <row r="4435" spans="1:25" hidden="1" x14ac:dyDescent="0.2">
      <c r="A4435" s="28" t="s">
        <v>20424</v>
      </c>
      <c r="B4435" s="28" t="s">
        <v>20425</v>
      </c>
      <c r="C4435" s="39" t="s">
        <v>290</v>
      </c>
      <c r="D4435" s="26" t="str">
        <f>[1]!b_calc_yield(A4435,日期设置!$B$2,F4435,1,R4435,1,O4435,L4435,S4435,)</f>
        <v>Fetching...</v>
      </c>
      <c r="E4435" s="26">
        <f t="shared" si="138"/>
        <v>11.209709455493378</v>
      </c>
      <c r="F4435" s="18">
        <f>[1]!b_dq_cleanprice($A4435,日期设置!B$2)</f>
        <v>99.054699999999997</v>
      </c>
      <c r="G4435" s="18" t="str">
        <f t="shared" si="139"/>
        <v>2.48 + 0</v>
      </c>
      <c r="H4435" s="27">
        <f>[1]!b_dq_pctchange($A4435,日期设置!$B$2,1)/100</f>
        <v>0</v>
      </c>
      <c r="I4435" s="26">
        <f>[1]!b_pq_pctchange(A4435,日期设置!$B$4,日期设置!$B$2,1)</f>
        <v>0</v>
      </c>
      <c r="J4435" s="26">
        <f>[1]!b_pq_pctchange(A4435,日期设置!$C$4,日期设置!$B$2,1)</f>
        <v>0</v>
      </c>
      <c r="K4435" s="52">
        <f>[1]!b_dq_amount($A4435,日期设置!B$2,2,10000)</f>
        <v>0</v>
      </c>
      <c r="L4435" s="26">
        <f>[1]!b_info_latestpar(A4435,日期设置!$B$2)</f>
        <v>100</v>
      </c>
      <c r="M4435" s="6">
        <f>[1]!b_info_outstandingbalance($A4435,日期设置!B$2)</f>
        <v>4</v>
      </c>
      <c r="N4435" s="7" t="str">
        <f>[1]!b_info_latestissurercreditrating2(A4435,日期设置!$B$2,"102","1")</f>
        <v>AA</v>
      </c>
      <c r="O4435" s="8">
        <v>4.18</v>
      </c>
      <c r="P4435" s="9">
        <f>[1]!b_info_repurchasedate(A4435)</f>
        <v>0</v>
      </c>
      <c r="Q4435" s="8" t="s">
        <v>20838</v>
      </c>
      <c r="R4435" s="2" t="str">
        <f>IF((--IF(P4435=0,Q4435,P4435))&gt;(--日期设置!$B$2),IF(P4435=0,Q4435,P4435),Q4435)</f>
        <v>2023-09-16</v>
      </c>
      <c r="S4435" s="31" t="s">
        <v>16122</v>
      </c>
      <c r="T4435" s="8">
        <f>[1]!b_anal_ptmyear($A4435,日期设置!$B$2)</f>
        <v>2.4876712328767123</v>
      </c>
      <c r="U4435" s="8">
        <f>[1]!b_anal_termifexercise($A4435,日期设置!B$2)</f>
        <v>0</v>
      </c>
      <c r="V4435" s="10">
        <f>[1]!b_dq_dirtyprice(A4435,日期设置!$B$2)</f>
        <v>101.1962</v>
      </c>
      <c r="W4435" s="11">
        <f>IF(U4435=0,ROUNDUP((Q4435-日期设置!$B$2)/365,0),ROUNDUP((R4435-日期设置!$B$2)/365,0))</f>
        <v>3</v>
      </c>
      <c r="X4435" s="18">
        <f>_xlfn.IFNA(VLOOKUP(A4435,过往入选债券!A:D,4,0),2)</f>
        <v>2</v>
      </c>
      <c r="Y4435">
        <f>_xlfn.IFNA(VLOOKUP(C4435,[2]Sheet1!$A:$A,1,0),3)</f>
        <v>3</v>
      </c>
    </row>
    <row r="4436" spans="1:25" hidden="1" x14ac:dyDescent="0.2">
      <c r="A4436" s="21" t="s">
        <v>4061</v>
      </c>
      <c r="B4436" s="21" t="s">
        <v>4062</v>
      </c>
      <c r="C4436" s="37" t="s">
        <v>1673</v>
      </c>
      <c r="D4436" s="26" t="str">
        <f>[1]!b_calc_yield(A4436,日期设置!$B$2,F4436,1,R4436,1,O4436,L4436,S4436,)</f>
        <v>Fetching...</v>
      </c>
      <c r="E4436" s="26">
        <f t="shared" si="138"/>
        <v>18.34307407297413</v>
      </c>
      <c r="F4436" s="18">
        <f>[1]!b_dq_cleanprice($A4436,日期设置!B$2)</f>
        <v>97.541700000000006</v>
      </c>
      <c r="G4436" s="18" t="str">
        <f t="shared" si="139"/>
        <v>3.97 + 0</v>
      </c>
      <c r="H4436" s="27">
        <f>[1]!b_dq_pctchange($A4436,日期设置!$B$2,1)/100</f>
        <v>0</v>
      </c>
      <c r="I4436" s="26">
        <f>[1]!b_pq_pctchange(A4436,日期设置!$B$4,日期设置!$B$2,1)</f>
        <v>0</v>
      </c>
      <c r="J4436" s="26">
        <f>[1]!b_pq_pctchange(A4436,日期设置!$C$4,日期设置!$B$2,1)</f>
        <v>0</v>
      </c>
      <c r="K4436" s="52">
        <f>[1]!b_dq_amount($A4436,日期设置!B$2,2,10000)</f>
        <v>0</v>
      </c>
      <c r="L4436" s="26">
        <f>[1]!b_info_latestpar(A4436,日期设置!$B$2)</f>
        <v>100</v>
      </c>
      <c r="M4436" s="6">
        <f>[1]!b_info_outstandingbalance($A4436,日期设置!B$2)</f>
        <v>1.5</v>
      </c>
      <c r="N4436" s="7">
        <f>[1]!b_info_latestissurercreditrating2(A4436,日期设置!$B$2,"102","1")</f>
        <v>0</v>
      </c>
      <c r="O4436" s="8">
        <v>3.89</v>
      </c>
      <c r="P4436" s="9">
        <f>[1]!b_info_repurchasedate(A4436)</f>
        <v>0</v>
      </c>
      <c r="Q4436" s="8" t="s">
        <v>16861</v>
      </c>
      <c r="R4436" s="2" t="str">
        <f>IF((--IF(P4436=0,Q4436,P4436))&gt;(--日期设置!$B$2),IF(P4436=0,Q4436,P4436),Q4436)</f>
        <v>2025-03-12</v>
      </c>
      <c r="S4436" s="2" t="s">
        <v>17859</v>
      </c>
      <c r="T4436" s="8">
        <f>[1]!b_anal_ptmyear($A4436,日期设置!$B$2)</f>
        <v>3.9726027397260273</v>
      </c>
      <c r="U4436" s="8">
        <f>[1]!b_anal_termifexercise($A4436,日期设置!B$2)</f>
        <v>0</v>
      </c>
      <c r="V4436" s="10">
        <f>[1]!b_dq_dirtyprice(A4436,日期设置!$B$2)</f>
        <v>97.648300000000006</v>
      </c>
      <c r="W4436" s="11">
        <f>IF(U4436=0,ROUNDUP((Q4436-日期设置!$B$2)/365,0),ROUNDUP((R4436-日期设置!$B$2)/365,0))</f>
        <v>4</v>
      </c>
      <c r="X4436" s="18">
        <f>_xlfn.IFNA(VLOOKUP(A4436,过往入选债券!A:D,4,0),2)</f>
        <v>2</v>
      </c>
      <c r="Y4436">
        <f>_xlfn.IFNA(VLOOKUP(C4436,[2]Sheet1!$A:$A,1,0),3)</f>
        <v>3</v>
      </c>
    </row>
    <row r="4437" spans="1:25" hidden="1" x14ac:dyDescent="0.2">
      <c r="A4437" s="21" t="s">
        <v>3735</v>
      </c>
      <c r="B4437" s="21" t="s">
        <v>3736</v>
      </c>
      <c r="C4437" s="37" t="s">
        <v>1742</v>
      </c>
      <c r="D4437" s="26" t="str">
        <f>[1]!b_calc_yield(A4437,日期设置!$B$2,F4437,1,R4437,1,O4437,L4437,S4437,)</f>
        <v>Fetching...</v>
      </c>
      <c r="E4437" s="26">
        <f t="shared" si="138"/>
        <v>7.8882573238391762</v>
      </c>
      <c r="F4437" s="18">
        <f>[1]!b_dq_cleanprice($A4437,日期设置!B$2)</f>
        <v>100.2576</v>
      </c>
      <c r="G4437" s="18" t="str">
        <f t="shared" si="139"/>
        <v>3.73 + 1.73</v>
      </c>
      <c r="H4437" s="27">
        <f>[1]!b_dq_pctchange($A4437,日期设置!$B$2,1)/100</f>
        <v>0</v>
      </c>
      <c r="I4437" s="26">
        <f>[1]!b_pq_pctchange(A4437,日期设置!$B$4,日期设置!$B$2,1)</f>
        <v>0</v>
      </c>
      <c r="J4437" s="26">
        <f>[1]!b_pq_pctchange(A4437,日期设置!$C$4,日期设置!$B$2,1)</f>
        <v>0</v>
      </c>
      <c r="K4437" s="52">
        <f>[1]!b_dq_amount($A4437,日期设置!B$2,2,10000)</f>
        <v>0</v>
      </c>
      <c r="L4437" s="26">
        <f>[1]!b_info_latestpar(A4437,日期设置!$B$2)</f>
        <v>100</v>
      </c>
      <c r="M4437" s="6">
        <f>[1]!b_info_outstandingbalance($A4437,日期设置!B$2)</f>
        <v>1.5</v>
      </c>
      <c r="N4437" s="7">
        <f>[1]!b_info_latestissurercreditrating2(A4437,日期设置!$B$2,"102","1")</f>
        <v>0</v>
      </c>
      <c r="O4437" s="8">
        <v>4.75</v>
      </c>
      <c r="P4437" s="9" t="str">
        <f>[1]!b_info_repurchasedate(A4437)</f>
        <v>2022-12-17</v>
      </c>
      <c r="Q4437" s="8" t="s">
        <v>16651</v>
      </c>
      <c r="R4437" s="2" t="str">
        <f>IF((--IF(P4437=0,Q4437,P4437))&gt;(--日期设置!$B$2),IF(P4437=0,Q4437,P4437),Q4437)</f>
        <v>2022-12-17</v>
      </c>
      <c r="S4437" s="2" t="s">
        <v>18394</v>
      </c>
      <c r="T4437" s="8">
        <f>[1]!b_anal_ptmyear($A4437,日期设置!$B$2)</f>
        <v>3.7397260273972601</v>
      </c>
      <c r="U4437" s="8">
        <f>[1]!b_anal_termifexercise($A4437,日期设置!B$2)</f>
        <v>1.7397260273972603</v>
      </c>
      <c r="V4437" s="10">
        <f>[1]!b_dq_dirtyprice(A4437,日期设置!$B$2)</f>
        <v>101.4939</v>
      </c>
      <c r="W4437" s="11">
        <f>IF(U4437=0,ROUNDUP((Q4437-日期设置!$B$2)/365,0),ROUNDUP((R4437-日期设置!$B$2)/365,0))</f>
        <v>2</v>
      </c>
      <c r="X4437" s="18">
        <f>_xlfn.IFNA(VLOOKUP(A4437,过往入选债券!A:D,4,0),2)</f>
        <v>2</v>
      </c>
      <c r="Y4437">
        <f>_xlfn.IFNA(VLOOKUP(C4437,[2]Sheet1!$A:$A,1,0),3)</f>
        <v>3</v>
      </c>
    </row>
    <row r="4438" spans="1:25" hidden="1" x14ac:dyDescent="0.2">
      <c r="A4438" s="28" t="s">
        <v>21919</v>
      </c>
      <c r="B4438" s="28" t="s">
        <v>22129</v>
      </c>
      <c r="C4438" s="39" t="s">
        <v>20776</v>
      </c>
      <c r="D4438" s="26" t="str">
        <f>[1]!b_calc_yield(A4438,日期设置!$B$2,F4438,1,R4438,1,O4438,L4438,S4438,)</f>
        <v>Fetching...</v>
      </c>
      <c r="E4438" s="26">
        <f t="shared" si="138"/>
        <v>7.7067742820201568</v>
      </c>
      <c r="F4438" s="18">
        <f>[1]!b_dq_cleanprice($A4438,日期设置!B$2)</f>
        <v>100.6185</v>
      </c>
      <c r="G4438" s="18" t="str">
        <f t="shared" si="139"/>
        <v>1.70 + 1.70</v>
      </c>
      <c r="H4438" s="27">
        <f>[1]!b_dq_pctchange($A4438,日期设置!$B$2,1)/100</f>
        <v>0</v>
      </c>
      <c r="I4438" s="26">
        <f>[1]!b_pq_pctchange(A4438,日期设置!$B$4,日期设置!$B$2,1)</f>
        <v>0</v>
      </c>
      <c r="J4438" s="26">
        <f>[1]!b_pq_pctchange(A4438,日期设置!$C$4,日期设置!$B$2,1)</f>
        <v>-0.38285157595847019</v>
      </c>
      <c r="K4438" s="52">
        <f>[1]!b_dq_amount($A4438,日期设置!B$2,2,10000)</f>
        <v>0</v>
      </c>
      <c r="L4438" s="26">
        <f>[1]!b_info_latestpar(A4438,日期设置!$B$2)</f>
        <v>100</v>
      </c>
      <c r="M4438" s="6">
        <f>[1]!b_info_outstandingbalance($A4438,日期设置!B$2)</f>
        <v>5</v>
      </c>
      <c r="N4438" s="7" t="str">
        <f>[1]!b_info_latestissurercreditrating2(A4438,日期设置!$B$2,"102","1")</f>
        <v>AAA</v>
      </c>
      <c r="O4438" s="43">
        <v>4.9800000000000004</v>
      </c>
      <c r="P4438" s="9">
        <f>[1]!b_info_repurchasedate(A4438)</f>
        <v>0</v>
      </c>
      <c r="Q4438" s="31" t="s">
        <v>16116</v>
      </c>
      <c r="R4438" s="2" t="str">
        <f>IF((--IF(P4438=0,Q4438,P4438))&gt;(--日期设置!$B$2),IF(P4438=0,Q4438,P4438),Q4438)</f>
        <v>2022-12-04</v>
      </c>
      <c r="S4438" s="31" t="s">
        <v>17096</v>
      </c>
      <c r="T4438" s="8">
        <f>[1]!b_anal_ptmyear($A4438,日期设置!$B$2)</f>
        <v>1.7041095890410958</v>
      </c>
      <c r="U4438" s="8">
        <f>[1]!b_anal_termifexercise($A4438,日期设置!B$2)</f>
        <v>1.704109589041096</v>
      </c>
      <c r="V4438" s="10">
        <f>[1]!b_dq_dirtyprice(A4438,日期设置!$B$2)</f>
        <v>102.092</v>
      </c>
      <c r="W4438" s="11">
        <f>IF(U4438=0,ROUNDUP((Q4438-日期设置!$B$2)/365,0),ROUNDUP((R4438-日期设置!$B$2)/365,0))</f>
        <v>2</v>
      </c>
      <c r="X4438" s="18">
        <f>_xlfn.IFNA(VLOOKUP(A4438,过往入选债券!A:D,4,0),2)</f>
        <v>2</v>
      </c>
      <c r="Y4438">
        <f>_xlfn.IFNA(VLOOKUP(C4438,[2]Sheet1!$A:$A,1,0),3)</f>
        <v>3</v>
      </c>
    </row>
    <row r="4439" spans="1:25" x14ac:dyDescent="0.2">
      <c r="A4439" s="21" t="s">
        <v>8184</v>
      </c>
      <c r="B4439" s="21" t="s">
        <v>8185</v>
      </c>
      <c r="C4439" s="37" t="s">
        <v>243</v>
      </c>
      <c r="D4439" s="26" t="str">
        <f>[1]!b_calc_yield(A4439,日期设置!$B$2,F4439,1,R4439,1,O4439,L4439,S4439,)</f>
        <v>Fetching...</v>
      </c>
      <c r="E4439" s="26">
        <f t="shared" si="138"/>
        <v>4.5548297538235971</v>
      </c>
      <c r="F4439" s="18">
        <f>[1]!b_dq_cleanprice($A4439,日期设置!B$2)</f>
        <v>101.5395</v>
      </c>
      <c r="G4439" s="18" t="str">
        <f t="shared" si="139"/>
        <v>0.99 + 0</v>
      </c>
      <c r="H4439" s="27">
        <f>[1]!b_dq_pctchange($A4439,日期设置!$B$2,1)/100</f>
        <v>-3.9913130821686025E-3</v>
      </c>
      <c r="I4439" s="26">
        <f>[1]!b_pq_pctchange(A4439,日期设置!$B$4,日期设置!$B$2,1)</f>
        <v>-0.39913130821686016</v>
      </c>
      <c r="J4439" s="26">
        <f>[1]!b_pq_pctchange(A4439,日期设置!$C$4,日期设置!$B$2,1)</f>
        <v>-0.39913130821686016</v>
      </c>
      <c r="K4439" s="52">
        <f>[1]!b_dq_amount($A4439,日期设置!B$2,2,10000)</f>
        <v>10159.177259999999</v>
      </c>
      <c r="L4439" s="26">
        <f>[1]!b_info_latestpar(A4439,日期设置!$B$2)</f>
        <v>100</v>
      </c>
      <c r="M4439" s="6">
        <f>[1]!b_info_outstandingbalance($A4439,日期设置!B$2)</f>
        <v>6</v>
      </c>
      <c r="N4439" s="7" t="str">
        <f>[1]!b_info_latestissurercreditrating2(A4439,日期设置!$B$2,"102","1")</f>
        <v>AA</v>
      </c>
      <c r="O4439" s="8">
        <v>6.2</v>
      </c>
      <c r="P4439" s="9">
        <f>[1]!b_info_repurchasedate(A4439)</f>
        <v>0</v>
      </c>
      <c r="Q4439" s="8" t="s">
        <v>16067</v>
      </c>
      <c r="R4439" s="2" t="str">
        <f>IF((--IF(P4439=0,Q4439,P4439))&gt;(--日期设置!$B$2),IF(P4439=0,Q4439,P4439),Q4439)</f>
        <v>2022-03-20</v>
      </c>
      <c r="S4439" s="2" t="s">
        <v>17853</v>
      </c>
      <c r="T4439" s="8">
        <f>[1]!b_anal_ptmyear($A4439,日期设置!$B$2)</f>
        <v>0.9945205479452055</v>
      </c>
      <c r="U4439" s="8">
        <f>[1]!b_anal_termifexercise($A4439,日期设置!B$2)</f>
        <v>0</v>
      </c>
      <c r="V4439" s="10">
        <f>[1]!b_dq_dirtyprice(A4439,日期设置!$B$2)</f>
        <v>101.5735</v>
      </c>
      <c r="W4439" s="11">
        <f>IF(U4439=0,ROUNDUP((Q4439-日期设置!$B$2)/365,0),ROUNDUP((R4439-日期设置!$B$2)/365,0))</f>
        <v>1</v>
      </c>
      <c r="X4439" s="18">
        <f>_xlfn.IFNA(VLOOKUP(A4439,过往入选债券!A:D,4,0),2)</f>
        <v>2</v>
      </c>
      <c r="Y4439">
        <f>_xlfn.IFNA(VLOOKUP(C4439,[2]Sheet1!$A:$A,1,0),3)</f>
        <v>3</v>
      </c>
    </row>
    <row r="4440" spans="1:25" hidden="1" x14ac:dyDescent="0.2">
      <c r="A4440" s="21" t="s">
        <v>6980</v>
      </c>
      <c r="B4440" s="21" t="s">
        <v>6981</v>
      </c>
      <c r="C4440" s="37" t="s">
        <v>180</v>
      </c>
      <c r="D4440" s="26" t="str">
        <f>[1]!b_calc_yield(A4440,日期设置!$B$2,F4440,1,R4440,1,O4440,L4440,S4440,)</f>
        <v>Fetching...</v>
      </c>
      <c r="E4440" s="26">
        <f t="shared" si="138"/>
        <v>1.4177333953695914</v>
      </c>
      <c r="F4440" s="18">
        <f>[1]!b_dq_cleanprice($A4440,日期设置!B$2)</f>
        <v>100.22790000000001</v>
      </c>
      <c r="G4440" s="18" t="str">
        <f t="shared" si="139"/>
        <v>0.30 + 0</v>
      </c>
      <c r="H4440" s="27">
        <f>[1]!b_dq_pctchange($A4440,日期设置!$B$2,1)/100</f>
        <v>0</v>
      </c>
      <c r="I4440" s="26">
        <f>[1]!b_pq_pctchange(A4440,日期设置!$B$4,日期设置!$B$2,1)</f>
        <v>0</v>
      </c>
      <c r="J4440" s="26">
        <f>[1]!b_pq_pctchange(A4440,日期设置!$C$4,日期设置!$B$2,1)</f>
        <v>5.9699644896938089E-2</v>
      </c>
      <c r="K4440" s="52">
        <f>[1]!b_dq_amount($A4440,日期设置!B$2,2,10000)</f>
        <v>0</v>
      </c>
      <c r="L4440" s="26">
        <f>[1]!b_info_latestpar(A4440,日期设置!$B$2)</f>
        <v>100</v>
      </c>
      <c r="M4440" s="6">
        <f>[1]!b_info_outstandingbalance($A4440,日期设置!B$2)</f>
        <v>6</v>
      </c>
      <c r="N4440" s="7" t="str">
        <f>[1]!b_info_latestissurercreditrating2(A4440,日期设置!$B$2,"102","1")</f>
        <v>AA+</v>
      </c>
      <c r="O4440" s="8">
        <v>5.5</v>
      </c>
      <c r="P4440" s="9">
        <f>[1]!b_info_repurchasedate(A4440)</f>
        <v>0</v>
      </c>
      <c r="Q4440" s="8" t="s">
        <v>16580</v>
      </c>
      <c r="R4440" s="2" t="str">
        <f>IF((--IF(P4440=0,Q4440,P4440))&gt;(--日期设置!$B$2),IF(P4440=0,Q4440,P4440),Q4440)</f>
        <v>2021-07-13</v>
      </c>
      <c r="S4440" s="2" t="s">
        <v>18037</v>
      </c>
      <c r="T4440" s="8">
        <f>[1]!b_anal_ptmyear($A4440,日期设置!$B$2)</f>
        <v>0.30958904109589042</v>
      </c>
      <c r="U4440" s="8">
        <f>[1]!b_anal_termifexercise($A4440,日期设置!B$2)</f>
        <v>0</v>
      </c>
      <c r="V4440" s="10">
        <f>[1]!b_dq_dirtyprice(A4440,日期设置!$B$2)</f>
        <v>104.0252</v>
      </c>
      <c r="W4440" s="11">
        <f>IF(U4440=0,ROUNDUP((Q4440-日期设置!$B$2)/365,0),ROUNDUP((R4440-日期设置!$B$2)/365,0))</f>
        <v>1</v>
      </c>
      <c r="X4440" s="18">
        <f>_xlfn.IFNA(VLOOKUP(A4440,过往入选债券!A:D,4,0),2)</f>
        <v>2</v>
      </c>
      <c r="Y4440">
        <f>_xlfn.IFNA(VLOOKUP(C4440,[2]Sheet1!$A:$A,1,0),3)</f>
        <v>3</v>
      </c>
    </row>
    <row r="4441" spans="1:25" hidden="1" x14ac:dyDescent="0.2">
      <c r="A4441" s="21" t="s">
        <v>15716</v>
      </c>
      <c r="B4441" s="21" t="s">
        <v>15717</v>
      </c>
      <c r="C4441" s="37" t="s">
        <v>15718</v>
      </c>
      <c r="D4441" s="26" t="str">
        <f>[1]!b_calc_yield(A4441,日期设置!$B$2,F4441,1,R4441,1,O4441,L4441,S4441,)</f>
        <v>Fetching...</v>
      </c>
      <c r="E4441" s="26">
        <f t="shared" si="138"/>
        <v>27.667562400403177</v>
      </c>
      <c r="F4441" s="18">
        <f>[1]!b_dq_cleanprice($A4441,日期设置!B$2)</f>
        <v>97.997200000000007</v>
      </c>
      <c r="G4441" s="18" t="str">
        <f t="shared" si="139"/>
        <v>5.99 + 0</v>
      </c>
      <c r="H4441" s="27">
        <f>[1]!b_dq_pctchange($A4441,日期设置!$B$2,1)/100</f>
        <v>0</v>
      </c>
      <c r="I4441" s="26">
        <f>[1]!b_pq_pctchange(A4441,日期设置!$B$4,日期设置!$B$2,1)</f>
        <v>0</v>
      </c>
      <c r="J4441" s="26">
        <f>[1]!b_pq_pctchange(A4441,日期设置!$C$4,日期设置!$B$2,1)</f>
        <v>0</v>
      </c>
      <c r="K4441" s="52">
        <f>[1]!b_dq_amount($A4441,日期设置!B$2,2,10000)</f>
        <v>0</v>
      </c>
      <c r="L4441" s="26">
        <f>[1]!b_info_latestpar(A4441,日期设置!$B$2)</f>
        <v>100</v>
      </c>
      <c r="M4441" s="6">
        <f>[1]!b_info_outstandingbalance($A4441,日期设置!B$2)</f>
        <v>12</v>
      </c>
      <c r="N4441" s="7" t="str">
        <f>[1]!b_info_latestissurercreditrating2(A4441,日期设置!$B$2,"102","1")</f>
        <v>AA</v>
      </c>
      <c r="O4441" s="8">
        <v>4.1900000000000004</v>
      </c>
      <c r="P4441" s="9">
        <f>[1]!b_info_repurchasedate(A4441)</f>
        <v>0</v>
      </c>
      <c r="Q4441" s="8" t="s">
        <v>17579</v>
      </c>
      <c r="R4441" s="2" t="str">
        <f>IF((--IF(P4441=0,Q4441,P4441))&gt;(--日期设置!$B$2),IF(P4441=0,Q4441,P4441),Q4441)</f>
        <v>2027-03-20</v>
      </c>
      <c r="S4441" s="2" t="s">
        <v>18280</v>
      </c>
      <c r="T4441" s="8">
        <f>[1]!b_anal_ptmyear($A4441,日期设置!$B$2)</f>
        <v>5.9945205479452053</v>
      </c>
      <c r="U4441" s="8">
        <f>[1]!b_anal_termifexercise($A4441,日期设置!B$2)</f>
        <v>0</v>
      </c>
      <c r="V4441" s="10">
        <f>[1]!b_dq_dirtyprice(A4441,日期设置!$B$2)</f>
        <v>98.020200000000003</v>
      </c>
      <c r="W4441" s="11">
        <f>IF(U4441=0,ROUNDUP((Q4441-日期设置!$B$2)/365,0),ROUNDUP((R4441-日期设置!$B$2)/365,0))</f>
        <v>6</v>
      </c>
      <c r="X4441" s="18">
        <f>_xlfn.IFNA(VLOOKUP(A4441,过往入选债券!A:D,4,0),2)</f>
        <v>2</v>
      </c>
      <c r="Y4441">
        <f>_xlfn.IFNA(VLOOKUP(C4441,[2]Sheet1!$A:$A,1,0),3)</f>
        <v>3</v>
      </c>
    </row>
    <row r="4442" spans="1:25" hidden="1" x14ac:dyDescent="0.2">
      <c r="A4442" s="21" t="s">
        <v>12660</v>
      </c>
      <c r="B4442" s="21" t="s">
        <v>12661</v>
      </c>
      <c r="C4442" s="37" t="s">
        <v>12662</v>
      </c>
      <c r="D4442" s="26" t="str">
        <f>[1]!b_calc_yield(A4442,日期设置!$B$2,F4442,1,R4442,1,O4442,L4442,S4442,)</f>
        <v>Fetching...</v>
      </c>
      <c r="E4442" s="26">
        <f t="shared" si="138"/>
        <v>43.26657653089967</v>
      </c>
      <c r="F4442" s="18">
        <f>[1]!b_dq_cleanprice($A4442,日期设置!B$2)</f>
        <v>27.965</v>
      </c>
      <c r="G4442" s="18" t="str">
        <f t="shared" si="139"/>
        <v>1.75 + 0</v>
      </c>
      <c r="H4442" s="27">
        <f>[1]!b_dq_pctchange($A4442,日期设置!$B$2,1)/100</f>
        <v>0</v>
      </c>
      <c r="I4442" s="26">
        <f>[1]!b_pq_pctchange(A4442,日期设置!$B$4,日期设置!$B$2,1)</f>
        <v>0</v>
      </c>
      <c r="J4442" s="26">
        <f>[1]!b_pq_pctchange(A4442,日期设置!$C$4,日期设置!$B$2,1)</f>
        <v>0</v>
      </c>
      <c r="K4442" s="52">
        <f>[1]!b_dq_amount($A4442,日期设置!B$2,2,10000)</f>
        <v>0</v>
      </c>
      <c r="L4442" s="26">
        <f>[1]!b_info_latestpar(A4442,日期设置!$B$2)</f>
        <v>28.33</v>
      </c>
      <c r="M4442" s="6">
        <f>[1]!b_info_outstandingbalance($A4442,日期设置!B$2)</f>
        <v>3.3996</v>
      </c>
      <c r="N4442" s="7" t="str">
        <f>[1]!b_info_latestissurercreditrating2(A4442,日期设置!$B$2,"102","1")</f>
        <v>AA</v>
      </c>
      <c r="O4442" s="8">
        <v>6.18</v>
      </c>
      <c r="P4442" s="9">
        <f>[1]!b_info_repurchasedate(A4442)</f>
        <v>0</v>
      </c>
      <c r="Q4442" s="8" t="s">
        <v>17217</v>
      </c>
      <c r="R4442" s="2" t="str">
        <f>IF((--IF(P4442=0,Q4442,P4442))&gt;(--日期设置!$B$2),IF(P4442=0,Q4442,P4442),Q4442)</f>
        <v>2022-12-21</v>
      </c>
      <c r="S4442" s="2" t="s">
        <v>18794</v>
      </c>
      <c r="T4442" s="8">
        <f>[1]!b_anal_ptmyear($A4442,日期设置!$B$2)</f>
        <v>1.7506849315068493</v>
      </c>
      <c r="U4442" s="8">
        <f>[1]!b_anal_termifexercise($A4442,日期设置!B$2)</f>
        <v>0</v>
      </c>
      <c r="V4442" s="10">
        <f>[1]!b_dq_dirtyprice(A4442,日期设置!$B$2)</f>
        <v>28.401599999999998</v>
      </c>
      <c r="W4442" s="11">
        <f>IF(U4442=0,ROUNDUP((Q4442-日期设置!$B$2)/365,0),ROUNDUP((R4442-日期设置!$B$2)/365,0))</f>
        <v>2</v>
      </c>
      <c r="X4442" s="18">
        <f>_xlfn.IFNA(VLOOKUP(A4442,过往入选债券!A:D,4,0),2)</f>
        <v>2</v>
      </c>
      <c r="Y4442">
        <f>_xlfn.IFNA(VLOOKUP(C4442,[2]Sheet1!$A:$A,1,0),3)</f>
        <v>3</v>
      </c>
    </row>
    <row r="4443" spans="1:25" hidden="1" x14ac:dyDescent="0.2">
      <c r="A4443" s="21" t="s">
        <v>15809</v>
      </c>
      <c r="B4443" s="21" t="s">
        <v>15810</v>
      </c>
      <c r="C4443" s="37" t="s">
        <v>158</v>
      </c>
      <c r="D4443" s="26" t="str">
        <f>[1]!b_calc_yield(A4443,日期设置!$B$2,F4443,1,R4443,1,O4443,L4443,S4443,)</f>
        <v>Fetching...</v>
      </c>
      <c r="E4443" s="26">
        <f t="shared" si="138"/>
        <v>27.272003740660789</v>
      </c>
      <c r="F4443" s="18">
        <f>[1]!b_dq_cleanprice($A4443,日期设置!B$2)</f>
        <v>96.920500000000004</v>
      </c>
      <c r="G4443" s="18" t="str">
        <f t="shared" si="139"/>
        <v>6.09 + 0</v>
      </c>
      <c r="H4443" s="27">
        <f>[1]!b_dq_pctchange($A4443,日期设置!$B$2,1)/100</f>
        <v>0</v>
      </c>
      <c r="I4443" s="26">
        <f>[1]!b_pq_pctchange(A4443,日期设置!$B$4,日期设置!$B$2,1)</f>
        <v>0</v>
      </c>
      <c r="J4443" s="26">
        <f>[1]!b_pq_pctchange(A4443,日期设置!$C$4,日期设置!$B$2,1)</f>
        <v>0</v>
      </c>
      <c r="K4443" s="52">
        <f>[1]!b_dq_amount($A4443,日期设置!B$2,2,10000)</f>
        <v>0</v>
      </c>
      <c r="L4443" s="26">
        <f>[1]!b_info_latestpar(A4443,日期设置!$B$2)</f>
        <v>100</v>
      </c>
      <c r="M4443" s="6">
        <f>[1]!b_info_outstandingbalance($A4443,日期设置!B$2)</f>
        <v>9.5</v>
      </c>
      <c r="N4443" s="7" t="str">
        <f>[1]!b_info_latestissurercreditrating2(A4443,日期设置!$B$2,"102","1")</f>
        <v>AA</v>
      </c>
      <c r="O4443" s="8">
        <v>3.99</v>
      </c>
      <c r="P4443" s="9">
        <f>[1]!b_info_repurchasedate(A4443)</f>
        <v>0</v>
      </c>
      <c r="Q4443" s="8" t="s">
        <v>16304</v>
      </c>
      <c r="R4443" s="2" t="str">
        <f>IF((--IF(P4443=0,Q4443,P4443))&gt;(--日期设置!$B$2),IF(P4443=0,Q4443,P4443),Q4443)</f>
        <v>2027-04-27</v>
      </c>
      <c r="S4443" s="2" t="s">
        <v>18085</v>
      </c>
      <c r="T4443" s="8">
        <f>[1]!b_anal_ptmyear($A4443,日期设置!$B$2)</f>
        <v>6.0986301369863014</v>
      </c>
      <c r="U4443" s="8">
        <f>[1]!b_anal_termifexercise($A4443,日期设置!B$2)</f>
        <v>0</v>
      </c>
      <c r="V4443" s="10">
        <f>[1]!b_dq_dirtyprice(A4443,日期设置!$B$2)</f>
        <v>100.517</v>
      </c>
      <c r="W4443" s="11">
        <f>IF(U4443=0,ROUNDUP((Q4443-日期设置!$B$2)/365,0),ROUNDUP((R4443-日期设置!$B$2)/365,0))</f>
        <v>7</v>
      </c>
      <c r="X4443" s="18">
        <f>_xlfn.IFNA(VLOOKUP(A4443,过往入选债券!A:D,4,0),2)</f>
        <v>2</v>
      </c>
      <c r="Y4443">
        <f>_xlfn.IFNA(VLOOKUP(C4443,[2]Sheet1!$A:$A,1,0),3)</f>
        <v>3</v>
      </c>
    </row>
    <row r="4444" spans="1:25" hidden="1" x14ac:dyDescent="0.2">
      <c r="A4444" s="21" t="s">
        <v>12326</v>
      </c>
      <c r="B4444" s="21" t="s">
        <v>12327</v>
      </c>
      <c r="C4444" s="37" t="s">
        <v>322</v>
      </c>
      <c r="D4444" s="26" t="str">
        <f>[1]!b_calc_yield(A4444,日期设置!$B$2,F4444,1,R4444,1,O4444,L4444,S4444,)</f>
        <v>Fetching...</v>
      </c>
      <c r="E4444" s="26">
        <f t="shared" si="138"/>
        <v>29.283120164219145</v>
      </c>
      <c r="F4444" s="18">
        <f>[1]!b_dq_cleanprice($A4444,日期设置!B$2)</f>
        <v>20.251999999999999</v>
      </c>
      <c r="G4444" s="18" t="str">
        <f t="shared" si="139"/>
        <v>0.98 + 0</v>
      </c>
      <c r="H4444" s="27">
        <f>[1]!b_dq_pctchange($A4444,日期设置!$B$2,1)/100</f>
        <v>0</v>
      </c>
      <c r="I4444" s="26">
        <f>[1]!b_pq_pctchange(A4444,日期设置!$B$4,日期设置!$B$2,1)</f>
        <v>-50</v>
      </c>
      <c r="J4444" s="26">
        <f>[1]!b_pq_pctchange(A4444,日期设置!$C$4,日期设置!$B$2,1)</f>
        <v>-50</v>
      </c>
      <c r="K4444" s="52">
        <f>[1]!b_dq_amount($A4444,日期设置!B$2,2,10000)</f>
        <v>0</v>
      </c>
      <c r="L4444" s="26">
        <f>[1]!b_info_latestpar(A4444,日期设置!$B$2)</f>
        <v>19.999999999999996</v>
      </c>
      <c r="M4444" s="6">
        <f>[1]!b_info_outstandingbalance($A4444,日期设置!B$2)</f>
        <v>1.8</v>
      </c>
      <c r="N4444" s="7" t="str">
        <f>[1]!b_info_latestissurercreditrating2(A4444,日期设置!$B$2,"102","1")</f>
        <v>AA</v>
      </c>
      <c r="O4444" s="8">
        <v>6.2</v>
      </c>
      <c r="P4444" s="9">
        <f>[1]!b_info_repurchasedate(A4444)</f>
        <v>0</v>
      </c>
      <c r="Q4444" s="8" t="s">
        <v>16262</v>
      </c>
      <c r="R4444" s="2" t="str">
        <f>IF((--IF(P4444=0,Q4444,P4444))&gt;(--日期设置!$B$2),IF(P4444=0,Q4444,P4444),Q4444)</f>
        <v>2022-03-18</v>
      </c>
      <c r="S4444" s="2" t="s">
        <v>18369</v>
      </c>
      <c r="T4444" s="8">
        <f>[1]!b_anal_ptmyear($A4444,日期设置!$B$2)</f>
        <v>0.989041095890411</v>
      </c>
      <c r="U4444" s="8">
        <f>[1]!b_anal_termifexercise($A4444,日期设置!B$2)</f>
        <v>0</v>
      </c>
      <c r="V4444" s="10">
        <f>[1]!b_dq_dirtyprice(A4444,日期设置!$B$2)</f>
        <v>20.265599999999999</v>
      </c>
      <c r="W4444" s="11">
        <f>IF(U4444=0,ROUNDUP((Q4444-日期设置!$B$2)/365,0),ROUNDUP((R4444-日期设置!$B$2)/365,0))</f>
        <v>1</v>
      </c>
      <c r="X4444" s="18">
        <f>_xlfn.IFNA(VLOOKUP(A4444,过往入选债券!A:D,4,0),2)</f>
        <v>2</v>
      </c>
      <c r="Y4444">
        <f>_xlfn.IFNA(VLOOKUP(C4444,[2]Sheet1!$A:$A,1,0),3)</f>
        <v>3</v>
      </c>
    </row>
    <row r="4445" spans="1:25" hidden="1" x14ac:dyDescent="0.2">
      <c r="A4445" s="21" t="s">
        <v>10986</v>
      </c>
      <c r="B4445" s="21" t="s">
        <v>10987</v>
      </c>
      <c r="C4445" s="37" t="s">
        <v>163</v>
      </c>
      <c r="D4445" s="26" t="str">
        <f>[1]!b_calc_yield(A4445,日期设置!$B$2,F4445,1,R4445,1,O4445,L4445,S4445,)</f>
        <v>Fetching...</v>
      </c>
      <c r="E4445" s="26">
        <f t="shared" si="138"/>
        <v>18.686903947386789</v>
      </c>
      <c r="F4445" s="18">
        <f>[1]!b_dq_cleanprice($A4445,日期设置!B$2)</f>
        <v>97.0989</v>
      </c>
      <c r="G4445" s="18" t="str">
        <f t="shared" si="139"/>
        <v>4.16 + 0</v>
      </c>
      <c r="H4445" s="27">
        <f>[1]!b_dq_pctchange($A4445,日期设置!$B$2,1)/100</f>
        <v>0</v>
      </c>
      <c r="I4445" s="26">
        <f>[1]!b_pq_pctchange(A4445,日期设置!$B$4,日期设置!$B$2,1)</f>
        <v>0</v>
      </c>
      <c r="J4445" s="26">
        <f>[1]!b_pq_pctchange(A4445,日期设置!$C$4,日期设置!$B$2,1)</f>
        <v>0</v>
      </c>
      <c r="K4445" s="52">
        <f>[1]!b_dq_amount($A4445,日期设置!B$2,2,10000)</f>
        <v>0</v>
      </c>
      <c r="L4445" s="26">
        <f>[1]!b_info_latestpar(A4445,日期设置!$B$2)</f>
        <v>100</v>
      </c>
      <c r="M4445" s="6">
        <f>[1]!b_info_outstandingbalance($A4445,日期设置!B$2)</f>
        <v>5</v>
      </c>
      <c r="N4445" s="7" t="str">
        <f>[1]!b_info_latestissurercreditrating2(A4445,日期设置!$B$2,"102","1")</f>
        <v>AAA</v>
      </c>
      <c r="O4445" s="8">
        <v>3.8</v>
      </c>
      <c r="P4445" s="9">
        <f>[1]!b_info_repurchasedate(A4445)</f>
        <v>0</v>
      </c>
      <c r="Q4445" s="8" t="s">
        <v>16808</v>
      </c>
      <c r="R4445" s="2" t="str">
        <f>IF((--IF(P4445=0,Q4445,P4445))&gt;(--日期设置!$B$2),IF(P4445=0,Q4445,P4445),Q4445)</f>
        <v>2025-05-22</v>
      </c>
      <c r="S4445" s="2" t="s">
        <v>18238</v>
      </c>
      <c r="T4445" s="8">
        <f>[1]!b_anal_ptmyear($A4445,日期设置!$B$2)</f>
        <v>4.1671232876712327</v>
      </c>
      <c r="U4445" s="8">
        <f>[1]!b_anal_termifexercise($A4445,日期设置!B$2)</f>
        <v>0</v>
      </c>
      <c r="V4445" s="10">
        <f>[1]!b_dq_dirtyprice(A4445,日期设置!$B$2)</f>
        <v>100.2638</v>
      </c>
      <c r="W4445" s="11">
        <f>IF(U4445=0,ROUNDUP((Q4445-日期设置!$B$2)/365,0),ROUNDUP((R4445-日期设置!$B$2)/365,0))</f>
        <v>5</v>
      </c>
      <c r="X4445" s="18">
        <f>_xlfn.IFNA(VLOOKUP(A4445,过往入选债券!A:D,4,0),2)</f>
        <v>2</v>
      </c>
      <c r="Y4445">
        <f>_xlfn.IFNA(VLOOKUP(C4445,[2]Sheet1!$A:$A,1,0),3)</f>
        <v>3</v>
      </c>
    </row>
    <row r="4446" spans="1:25" hidden="1" x14ac:dyDescent="0.2">
      <c r="A4446" s="21" t="s">
        <v>4506</v>
      </c>
      <c r="B4446" s="21" t="s">
        <v>4507</v>
      </c>
      <c r="C4446" s="37" t="s">
        <v>979</v>
      </c>
      <c r="D4446" s="26" t="str">
        <f>[1]!b_calc_yield(A4446,日期设置!$B$2,F4446,1,R4446,1,O4446,L4446,S4446,)</f>
        <v>Fetching...</v>
      </c>
      <c r="E4446" s="26">
        <f t="shared" si="138"/>
        <v>9.7822595675328472</v>
      </c>
      <c r="F4446" s="18">
        <f>[1]!b_dq_cleanprice($A4446,日期设置!B$2)</f>
        <v>97.959400000000002</v>
      </c>
      <c r="G4446" s="18" t="str">
        <f t="shared" si="139"/>
        <v>4.18 + 2.18</v>
      </c>
      <c r="H4446" s="27">
        <f>[1]!b_dq_pctchange($A4446,日期设置!$B$2,1)/100</f>
        <v>0</v>
      </c>
      <c r="I4446" s="26">
        <f>[1]!b_pq_pctchange(A4446,日期设置!$B$4,日期设置!$B$2,1)</f>
        <v>0</v>
      </c>
      <c r="J4446" s="26">
        <f>[1]!b_pq_pctchange(A4446,日期设置!$C$4,日期设置!$B$2,1)</f>
        <v>0</v>
      </c>
      <c r="K4446" s="52">
        <f>[1]!b_dq_amount($A4446,日期设置!B$2,2,10000)</f>
        <v>0</v>
      </c>
      <c r="L4446" s="26">
        <f>[1]!b_info_latestpar(A4446,日期设置!$B$2)</f>
        <v>100</v>
      </c>
      <c r="M4446" s="6">
        <f>[1]!b_info_outstandingbalance($A4446,日期设置!B$2)</f>
        <v>12</v>
      </c>
      <c r="N4446" s="7">
        <f>[1]!b_info_latestissurercreditrating2(A4446,日期设置!$B$2,"102","1")</f>
        <v>0</v>
      </c>
      <c r="O4446" s="8">
        <v>3.58</v>
      </c>
      <c r="P4446" s="9" t="str">
        <f>[1]!b_info_repurchasedate(A4446)</f>
        <v>2023-05-29</v>
      </c>
      <c r="Q4446" s="8" t="s">
        <v>16594</v>
      </c>
      <c r="R4446" s="2" t="str">
        <f>IF((--IF(P4446=0,Q4446,P4446))&gt;(--日期设置!$B$2),IF(P4446=0,Q4446,P4446),Q4446)</f>
        <v>2023-05-29</v>
      </c>
      <c r="S4446" s="2" t="s">
        <v>18346</v>
      </c>
      <c r="T4446" s="8">
        <f>[1]!b_anal_ptmyear($A4446,日期设置!$B$2)</f>
        <v>4.1863013698630134</v>
      </c>
      <c r="U4446" s="8">
        <f>[1]!b_anal_termifexercise($A4446,日期设置!B$2)</f>
        <v>2.1863013698630138</v>
      </c>
      <c r="V4446" s="10">
        <f>[1]!b_dq_dirtyprice(A4446,日期设置!$B$2)</f>
        <v>100.8724</v>
      </c>
      <c r="W4446" s="11">
        <f>IF(U4446=0,ROUNDUP((Q4446-日期设置!$B$2)/365,0),ROUNDUP((R4446-日期设置!$B$2)/365,0))</f>
        <v>3</v>
      </c>
      <c r="X4446" s="18">
        <f>_xlfn.IFNA(VLOOKUP(A4446,过往入选债券!A:D,4,0),2)</f>
        <v>2</v>
      </c>
      <c r="Y4446">
        <f>_xlfn.IFNA(VLOOKUP(C4446,[2]Sheet1!$A:$A,1,0),3)</f>
        <v>3</v>
      </c>
    </row>
    <row r="4447" spans="1:25" hidden="1" x14ac:dyDescent="0.2">
      <c r="A4447" s="21" t="s">
        <v>10710</v>
      </c>
      <c r="B4447" s="21" t="s">
        <v>10711</v>
      </c>
      <c r="C4447" s="37" t="s">
        <v>10712</v>
      </c>
      <c r="D4447" s="26" t="str">
        <f>[1]!b_calc_yield(A4447,日期设置!$B$2,F4447,1,R4447,1,O4447,L4447,S4447,)</f>
        <v>Fetching...</v>
      </c>
      <c r="E4447" s="26">
        <f t="shared" si="138"/>
        <v>9.3016222350728697</v>
      </c>
      <c r="F4447" s="18">
        <f>[1]!b_dq_cleanprice($A4447,日期设置!B$2)</f>
        <v>98.188100000000006</v>
      </c>
      <c r="G4447" s="18" t="str">
        <f t="shared" si="139"/>
        <v>2.09 + 0</v>
      </c>
      <c r="H4447" s="27">
        <f>[1]!b_dq_pctchange($A4447,日期设置!$B$2,1)/100</f>
        <v>0</v>
      </c>
      <c r="I4447" s="26">
        <f>[1]!b_pq_pctchange(A4447,日期设置!$B$4,日期设置!$B$2,1)</f>
        <v>0</v>
      </c>
      <c r="J4447" s="26">
        <f>[1]!b_pq_pctchange(A4447,日期设置!$C$4,日期设置!$B$2,1)</f>
        <v>0</v>
      </c>
      <c r="K4447" s="52">
        <f>[1]!b_dq_amount($A4447,日期设置!B$2,2,10000)</f>
        <v>0</v>
      </c>
      <c r="L4447" s="26">
        <f>[1]!b_info_latestpar(A4447,日期设置!$B$2)</f>
        <v>100</v>
      </c>
      <c r="M4447" s="6">
        <f>[1]!b_info_outstandingbalance($A4447,日期设置!B$2)</f>
        <v>5</v>
      </c>
      <c r="N4447" s="7" t="str">
        <f>[1]!b_info_latestissurercreditrating2(A4447,日期设置!$B$2,"102","1")</f>
        <v>AA</v>
      </c>
      <c r="O4447" s="8">
        <v>3.65</v>
      </c>
      <c r="P4447" s="9">
        <f>[1]!b_info_repurchasedate(A4447)</f>
        <v>0</v>
      </c>
      <c r="Q4447" s="8" t="s">
        <v>16074</v>
      </c>
      <c r="R4447" s="2" t="str">
        <f>IF((--IF(P4447=0,Q4447,P4447))&gt;(--日期设置!$B$2),IF(P4447=0,Q4447,P4447),Q4447)</f>
        <v>2023-04-24</v>
      </c>
      <c r="S4447" s="2" t="s">
        <v>17860</v>
      </c>
      <c r="T4447" s="8">
        <f>[1]!b_anal_ptmyear($A4447,日期设置!$B$2)</f>
        <v>2.0904109589041098</v>
      </c>
      <c r="U4447" s="8">
        <f>[1]!b_anal_termifexercise($A4447,日期设置!B$2)</f>
        <v>0</v>
      </c>
      <c r="V4447" s="10">
        <f>[1]!b_dq_dirtyprice(A4447,日期设置!$B$2)</f>
        <v>101.5081</v>
      </c>
      <c r="W4447" s="11">
        <f>IF(U4447=0,ROUNDUP((Q4447-日期设置!$B$2)/365,0),ROUNDUP((R4447-日期设置!$B$2)/365,0))</f>
        <v>3</v>
      </c>
      <c r="X4447" s="18">
        <f>_xlfn.IFNA(VLOOKUP(A4447,过往入选债券!A:D,4,0),2)</f>
        <v>2</v>
      </c>
      <c r="Y4447">
        <f>_xlfn.IFNA(VLOOKUP(C4447,[2]Sheet1!$A:$A,1,0),3)</f>
        <v>3</v>
      </c>
    </row>
    <row r="4448" spans="1:25" hidden="1" x14ac:dyDescent="0.2">
      <c r="A4448" s="21" t="s">
        <v>2613</v>
      </c>
      <c r="B4448" s="21" t="s">
        <v>2614</v>
      </c>
      <c r="C4448" s="37" t="s">
        <v>1069</v>
      </c>
      <c r="D4448" s="26" t="str">
        <f>[1]!b_calc_yield(A4448,日期设置!$B$2,F4448,1,R4448,1,O4448,L4448,S4448,)</f>
        <v>Fetching...</v>
      </c>
      <c r="E4448" s="26">
        <f t="shared" si="138"/>
        <v>3.9358013301802774</v>
      </c>
      <c r="F4448" s="18">
        <f>[1]!b_dq_cleanprice($A4448,日期设置!B$2)</f>
        <v>100.3253</v>
      </c>
      <c r="G4448" s="18" t="str">
        <f t="shared" si="139"/>
        <v>0.86 + 0</v>
      </c>
      <c r="H4448" s="27">
        <f>[1]!b_dq_pctchange($A4448,日期设置!$B$2,1)/100</f>
        <v>0</v>
      </c>
      <c r="I4448" s="26">
        <f>[1]!b_pq_pctchange(A4448,日期设置!$B$4,日期设置!$B$2,1)</f>
        <v>0</v>
      </c>
      <c r="J4448" s="26">
        <f>[1]!b_pq_pctchange(A4448,日期设置!$C$4,日期设置!$B$2,1)</f>
        <v>0</v>
      </c>
      <c r="K4448" s="52">
        <f>[1]!b_dq_amount($A4448,日期设置!B$2,2,10000)</f>
        <v>0</v>
      </c>
      <c r="L4448" s="26">
        <f>[1]!b_info_latestpar(A4448,日期设置!$B$2)</f>
        <v>100</v>
      </c>
      <c r="M4448" s="6">
        <f>[1]!b_info_outstandingbalance($A4448,日期设置!B$2)</f>
        <v>5</v>
      </c>
      <c r="N4448" s="7">
        <f>[1]!b_info_latestissurercreditrating2(A4448,日期设置!$B$2,"102","1")</f>
        <v>0</v>
      </c>
      <c r="O4448" s="8">
        <v>5</v>
      </c>
      <c r="P4448" s="9">
        <f>[1]!b_info_repurchasedate(A4448)</f>
        <v>0</v>
      </c>
      <c r="Q4448" s="8" t="s">
        <v>16149</v>
      </c>
      <c r="R4448" s="2" t="str">
        <f>IF((--IF(P4448=0,Q4448,P4448))&gt;(--日期设置!$B$2),IF(P4448=0,Q4448,P4448),Q4448)</f>
        <v>2022-01-30</v>
      </c>
      <c r="S4448" s="2" t="s">
        <v>17937</v>
      </c>
      <c r="T4448" s="8">
        <f>[1]!b_anal_ptmyear($A4448,日期设置!$B$2)</f>
        <v>0.86027397260273974</v>
      </c>
      <c r="U4448" s="8">
        <f>[1]!b_anal_termifexercise($A4448,日期设置!B$2)</f>
        <v>0</v>
      </c>
      <c r="V4448" s="10">
        <f>[1]!b_dq_dirtyprice(A4448,日期设置!$B$2)</f>
        <v>101.0239</v>
      </c>
      <c r="W4448" s="11">
        <f>IF(U4448=0,ROUNDUP((Q4448-日期设置!$B$2)/365,0),ROUNDUP((R4448-日期设置!$B$2)/365,0))</f>
        <v>1</v>
      </c>
      <c r="X4448" s="18">
        <f>_xlfn.IFNA(VLOOKUP(A4448,过往入选债券!A:D,4,0),2)</f>
        <v>2</v>
      </c>
      <c r="Y4448">
        <f>_xlfn.IFNA(VLOOKUP(C4448,[2]Sheet1!$A:$A,1,0),3)</f>
        <v>3</v>
      </c>
    </row>
    <row r="4449" spans="1:25" hidden="1" x14ac:dyDescent="0.2">
      <c r="A4449" s="21" t="s">
        <v>2182</v>
      </c>
      <c r="B4449" s="21" t="s">
        <v>2183</v>
      </c>
      <c r="C4449" s="37" t="s">
        <v>479</v>
      </c>
      <c r="D4449" s="26" t="str">
        <f>[1]!b_calc_yield(A4449,日期设置!$B$2,F4449,1,R4449,1,O4449,L4449,S4449,)</f>
        <v>Fetching...</v>
      </c>
      <c r="E4449" s="26">
        <f t="shared" si="138"/>
        <v>2.8577586629177087</v>
      </c>
      <c r="F4449" s="18">
        <f>[1]!b_dq_cleanprice($A4449,日期设置!B$2)</f>
        <v>100.2</v>
      </c>
      <c r="G4449" s="18" t="str">
        <f t="shared" si="139"/>
        <v>3.62 + 0.62</v>
      </c>
      <c r="H4449" s="27">
        <f>[1]!b_dq_pctchange($A4449,日期设置!$B$2,1)/100</f>
        <v>0</v>
      </c>
      <c r="I4449" s="26">
        <f>[1]!b_pq_pctchange(A4449,日期设置!$B$4,日期设置!$B$2,1)</f>
        <v>0</v>
      </c>
      <c r="J4449" s="26">
        <f>[1]!b_pq_pctchange(A4449,日期设置!$C$4,日期设置!$B$2,1)</f>
        <v>0</v>
      </c>
      <c r="K4449" s="52">
        <f>[1]!b_dq_amount($A4449,日期设置!B$2,2,10000)</f>
        <v>0</v>
      </c>
      <c r="L4449" s="26">
        <f>[1]!b_info_latestpar(A4449,日期设置!$B$2)</f>
        <v>100</v>
      </c>
      <c r="M4449" s="6">
        <f>[1]!b_info_outstandingbalance($A4449,日期设置!B$2)</f>
        <v>10</v>
      </c>
      <c r="N4449" s="7">
        <f>[1]!b_info_latestissurercreditrating2(A4449,日期设置!$B$2,"102","1")</f>
        <v>0</v>
      </c>
      <c r="O4449" s="8">
        <v>4.99</v>
      </c>
      <c r="P4449" s="9" t="str">
        <f>[1]!b_info_repurchasedate(A4449)</f>
        <v>2021-11-05</v>
      </c>
      <c r="Q4449" s="8" t="s">
        <v>17512</v>
      </c>
      <c r="R4449" s="2" t="str">
        <f>IF((--IF(P4449=0,Q4449,P4449))&gt;(--日期设置!$B$2),IF(P4449=0,Q4449,P4449),Q4449)</f>
        <v>2021-11-05</v>
      </c>
      <c r="S4449" s="2" t="s">
        <v>17977</v>
      </c>
      <c r="T4449" s="8">
        <f>[1]!b_anal_ptmyear($A4449,日期设置!$B$2)</f>
        <v>3.6246575342465754</v>
      </c>
      <c r="U4449" s="8">
        <f>[1]!b_anal_termifexercise($A4449,日期设置!B$2)</f>
        <v>0.62465753424657533</v>
      </c>
      <c r="V4449" s="10">
        <f>[1]!b_dq_dirtyprice(A4449,日期设置!$B$2)</f>
        <v>102.07299999999999</v>
      </c>
      <c r="W4449" s="11">
        <f>IF(U4449=0,ROUNDUP((Q4449-日期设置!$B$2)/365,0),ROUNDUP((R4449-日期设置!$B$2)/365,0))</f>
        <v>1</v>
      </c>
      <c r="X4449" s="18">
        <f>_xlfn.IFNA(VLOOKUP(A4449,过往入选债券!A:D,4,0),2)</f>
        <v>2</v>
      </c>
      <c r="Y4449">
        <f>_xlfn.IFNA(VLOOKUP(C4449,[2]Sheet1!$A:$A,1,0),3)</f>
        <v>3</v>
      </c>
    </row>
    <row r="4450" spans="1:25" hidden="1" x14ac:dyDescent="0.2">
      <c r="A4450" s="21" t="s">
        <v>12284</v>
      </c>
      <c r="B4450" s="21" t="s">
        <v>12285</v>
      </c>
      <c r="C4450" s="37" t="s">
        <v>506</v>
      </c>
      <c r="D4450" s="26" t="str">
        <f>[1]!b_calc_yield(A4450,日期设置!$B$2,F4450,1,R4450,1,O4450,L4450,S4450,)</f>
        <v>Fetching...</v>
      </c>
      <c r="E4450" s="26">
        <f t="shared" si="138"/>
        <v>29.352444508346665</v>
      </c>
      <c r="F4450" s="18">
        <f>[1]!b_dq_cleanprice($A4450,日期设置!B$2)</f>
        <v>20.132999999999999</v>
      </c>
      <c r="G4450" s="18" t="str">
        <f t="shared" si="139"/>
        <v>0.96 + 0</v>
      </c>
      <c r="H4450" s="27">
        <f>[1]!b_dq_pctchange($A4450,日期设置!$B$2,1)/100</f>
        <v>0</v>
      </c>
      <c r="I4450" s="26">
        <f>[1]!b_pq_pctchange(A4450,日期设置!$B$4,日期设置!$B$2,1)</f>
        <v>0</v>
      </c>
      <c r="J4450" s="26">
        <f>[1]!b_pq_pctchange(A4450,日期设置!$C$4,日期设置!$B$2,1)</f>
        <v>-49.999875825450324</v>
      </c>
      <c r="K4450" s="52">
        <f>[1]!b_dq_amount($A4450,日期设置!B$2,2,10000)</f>
        <v>0</v>
      </c>
      <c r="L4450" s="26">
        <f>[1]!b_info_latestpar(A4450,日期设置!$B$2)</f>
        <v>19.999999999999996</v>
      </c>
      <c r="M4450" s="6">
        <f>[1]!b_info_outstandingbalance($A4450,日期设置!B$2)</f>
        <v>1.2</v>
      </c>
      <c r="N4450" s="7" t="str">
        <f>[1]!b_info_latestissurercreditrating2(A4450,日期设置!$B$2,"102","1")</f>
        <v>AA</v>
      </c>
      <c r="O4450" s="8">
        <v>6.09</v>
      </c>
      <c r="P4450" s="9">
        <f>[1]!b_info_repurchasedate(A4450)</f>
        <v>0</v>
      </c>
      <c r="Q4450" s="8" t="s">
        <v>16458</v>
      </c>
      <c r="R4450" s="2" t="str">
        <f>IF((--IF(P4450=0,Q4450,P4450))&gt;(--日期设置!$B$2),IF(P4450=0,Q4450,P4450),Q4450)</f>
        <v>2022-03-11</v>
      </c>
      <c r="S4450" s="2" t="s">
        <v>18225</v>
      </c>
      <c r="T4450" s="8">
        <f>[1]!b_anal_ptmyear($A4450,日期设置!$B$2)</f>
        <v>0.96986301369863015</v>
      </c>
      <c r="U4450" s="8">
        <f>[1]!b_anal_termifexercise($A4450,日期设置!B$2)</f>
        <v>0</v>
      </c>
      <c r="V4450" s="10">
        <f>[1]!b_dq_dirtyprice(A4450,日期设置!$B$2)</f>
        <v>20.169699999999999</v>
      </c>
      <c r="W4450" s="11">
        <f>IF(U4450=0,ROUNDUP((Q4450-日期设置!$B$2)/365,0),ROUNDUP((R4450-日期设置!$B$2)/365,0))</f>
        <v>1</v>
      </c>
      <c r="X4450" s="18">
        <f>_xlfn.IFNA(VLOOKUP(A4450,过往入选债券!A:D,4,0),2)</f>
        <v>2</v>
      </c>
      <c r="Y4450">
        <f>_xlfn.IFNA(VLOOKUP(C4450,[2]Sheet1!$A:$A,1,0),3)</f>
        <v>3</v>
      </c>
    </row>
    <row r="4451" spans="1:25" hidden="1" x14ac:dyDescent="0.2">
      <c r="A4451" s="21" t="s">
        <v>1563</v>
      </c>
      <c r="B4451" s="21" t="s">
        <v>1564</v>
      </c>
      <c r="C4451" s="37" t="s">
        <v>632</v>
      </c>
      <c r="D4451" s="26" t="str">
        <f>[1]!b_calc_yield(A4451,日期设置!$B$2,F4451,1,R4451,1,O4451,L4451,S4451,)</f>
        <v>Fetching...</v>
      </c>
      <c r="E4451" s="26">
        <f t="shared" si="138"/>
        <v>8.5100276424050936</v>
      </c>
      <c r="F4451" s="18">
        <f>[1]!b_dq_cleanprice($A4451,日期设置!B$2)</f>
        <v>104.1</v>
      </c>
      <c r="G4451" s="18" t="str">
        <f t="shared" si="139"/>
        <v>1.88 + 0</v>
      </c>
      <c r="H4451" s="27">
        <f>[1]!b_dq_pctchange($A4451,日期设置!$B$2,1)/100</f>
        <v>0</v>
      </c>
      <c r="I4451" s="26">
        <f>[1]!b_pq_pctchange(A4451,日期设置!$B$4,日期设置!$B$2,1)</f>
        <v>0</v>
      </c>
      <c r="J4451" s="26">
        <f>[1]!b_pq_pctchange(A4451,日期设置!$C$4,日期设置!$B$2,1)</f>
        <v>0</v>
      </c>
      <c r="K4451" s="52">
        <f>[1]!b_dq_amount($A4451,日期设置!B$2,2,10000)</f>
        <v>0</v>
      </c>
      <c r="L4451" s="26">
        <f>[1]!b_info_latestpar(A4451,日期设置!$B$2)</f>
        <v>100</v>
      </c>
      <c r="M4451" s="6">
        <f>[1]!b_info_outstandingbalance($A4451,日期设置!B$2)</f>
        <v>3.5</v>
      </c>
      <c r="N4451" s="7">
        <f>[1]!b_info_latestissurercreditrating2(A4451,日期设置!$B$2,"102","1")</f>
        <v>0</v>
      </c>
      <c r="O4451" s="8">
        <v>6.9</v>
      </c>
      <c r="P4451" s="9">
        <f>[1]!b_info_repurchasedate(A4451)</f>
        <v>0</v>
      </c>
      <c r="Q4451" s="8" t="s">
        <v>16746</v>
      </c>
      <c r="R4451" s="2" t="str">
        <f>IF((--IF(P4451=0,Q4451,P4451))&gt;(--日期设置!$B$2),IF(P4451=0,Q4451,P4451),Q4451)</f>
        <v>2023-02-09</v>
      </c>
      <c r="S4451" s="2" t="s">
        <v>18464</v>
      </c>
      <c r="T4451" s="8">
        <f>[1]!b_anal_ptmyear($A4451,日期设置!$B$2)</f>
        <v>1.8876712328767122</v>
      </c>
      <c r="U4451" s="8">
        <f>[1]!b_anal_termifexercise($A4451,日期设置!B$2)</f>
        <v>0</v>
      </c>
      <c r="V4451" s="10">
        <f>[1]!b_dq_dirtyprice(A4451,日期设置!$B$2)</f>
        <v>104.8751</v>
      </c>
      <c r="W4451" s="11">
        <f>IF(U4451=0,ROUNDUP((Q4451-日期设置!$B$2)/365,0),ROUNDUP((R4451-日期设置!$B$2)/365,0))</f>
        <v>2</v>
      </c>
      <c r="X4451" s="18">
        <f>_xlfn.IFNA(VLOOKUP(A4451,过往入选债券!A:D,4,0),2)</f>
        <v>2</v>
      </c>
      <c r="Y4451">
        <f>_xlfn.IFNA(VLOOKUP(C4451,[2]Sheet1!$A:$A,1,0),3)</f>
        <v>3</v>
      </c>
    </row>
    <row r="4452" spans="1:25" hidden="1" x14ac:dyDescent="0.2">
      <c r="A4452" s="21" t="s">
        <v>4882</v>
      </c>
      <c r="B4452" s="21" t="s">
        <v>4883</v>
      </c>
      <c r="C4452" s="37" t="s">
        <v>4884</v>
      </c>
      <c r="D4452" s="26" t="str">
        <f>[1]!b_calc_yield(A4452,日期设置!$B$2,F4452,1,R4452,1,O4452,L4452,S4452,)</f>
        <v>Fetching...</v>
      </c>
      <c r="E4452" s="26">
        <f t="shared" si="138"/>
        <v>1.9050501884805504</v>
      </c>
      <c r="F4452" s="18">
        <f>[1]!b_dq_cleanprice($A4452,日期设置!B$2)</f>
        <v>100</v>
      </c>
      <c r="G4452" s="18" t="str">
        <f t="shared" si="139"/>
        <v>0.41 + 0</v>
      </c>
      <c r="H4452" s="27">
        <f>[1]!b_dq_pctchange($A4452,日期设置!$B$2,1)/100</f>
        <v>0</v>
      </c>
      <c r="I4452" s="26">
        <f>[1]!b_pq_pctchange(A4452,日期设置!$B$4,日期设置!$B$2,1)</f>
        <v>0</v>
      </c>
      <c r="J4452" s="26">
        <f>[1]!b_pq_pctchange(A4452,日期设置!$C$4,日期设置!$B$2,1)</f>
        <v>0</v>
      </c>
      <c r="K4452" s="52">
        <f>[1]!b_dq_amount($A4452,日期设置!B$2,2,10000)</f>
        <v>0</v>
      </c>
      <c r="L4452" s="26">
        <f>[1]!b_info_latestpar(A4452,日期设置!$B$2)</f>
        <v>100</v>
      </c>
      <c r="M4452" s="6">
        <f>[1]!b_info_outstandingbalance($A4452,日期设置!B$2)</f>
        <v>30</v>
      </c>
      <c r="N4452" s="7">
        <f>[1]!b_info_latestissurercreditrating2(A4452,日期设置!$B$2,"102","1")</f>
        <v>0</v>
      </c>
      <c r="O4452" s="8">
        <v>4.7</v>
      </c>
      <c r="P4452" s="9">
        <f>[1]!b_info_repurchasedate(A4452)</f>
        <v>0</v>
      </c>
      <c r="Q4452" s="8" t="s">
        <v>16383</v>
      </c>
      <c r="R4452" s="2" t="str">
        <f>IF((--IF(P4452=0,Q4452,P4452))&gt;(--日期设置!$B$2),IF(P4452=0,Q4452,P4452),Q4452)</f>
        <v>2021-08-21</v>
      </c>
      <c r="S4452" s="2" t="s">
        <v>18159</v>
      </c>
      <c r="T4452" s="8">
        <f>[1]!b_anal_ptmyear($A4452,日期设置!$B$2)</f>
        <v>0.41643835616438357</v>
      </c>
      <c r="U4452" s="8">
        <f>[1]!b_anal_termifexercise($A4452,日期设置!B$2)</f>
        <v>0</v>
      </c>
      <c r="V4452" s="10">
        <f>[1]!b_dq_dirtyprice(A4452,日期设置!$B$2)</f>
        <v>102.7427</v>
      </c>
      <c r="W4452" s="11">
        <f>IF(U4452=0,ROUNDUP((Q4452-日期设置!$B$2)/365,0),ROUNDUP((R4452-日期设置!$B$2)/365,0))</f>
        <v>1</v>
      </c>
      <c r="X4452" s="18">
        <f>_xlfn.IFNA(VLOOKUP(A4452,过往入选债券!A:D,4,0),2)</f>
        <v>2</v>
      </c>
      <c r="Y4452">
        <f>_xlfn.IFNA(VLOOKUP(C4452,[2]Sheet1!$A:$A,1,0),3)</f>
        <v>3</v>
      </c>
    </row>
    <row r="4453" spans="1:25" hidden="1" x14ac:dyDescent="0.2">
      <c r="A4453" s="21" t="s">
        <v>8056</v>
      </c>
      <c r="B4453" s="21" t="s">
        <v>8057</v>
      </c>
      <c r="C4453" s="37" t="s">
        <v>541</v>
      </c>
      <c r="D4453" s="26" t="str">
        <f>[1]!b_calc_yield(A4453,日期设置!$B$2,F4453,1,R4453,1,O4453,L4453,S4453,)</f>
        <v>Fetching...</v>
      </c>
      <c r="E4453" s="26">
        <f t="shared" si="138"/>
        <v>4.286211810631757</v>
      </c>
      <c r="F4453" s="18">
        <f>[1]!b_dq_cleanprice($A4453,日期设置!B$2)</f>
        <v>102.6091</v>
      </c>
      <c r="G4453" s="18" t="str">
        <f t="shared" si="139"/>
        <v>0.93 + 0</v>
      </c>
      <c r="H4453" s="27">
        <f>[1]!b_dq_pctchange($A4453,日期设置!$B$2,1)/100</f>
        <v>0</v>
      </c>
      <c r="I4453" s="26">
        <f>[1]!b_pq_pctchange(A4453,日期设置!$B$4,日期设置!$B$2,1)</f>
        <v>0</v>
      </c>
      <c r="J4453" s="26">
        <f>[1]!b_pq_pctchange(A4453,日期设置!$C$4,日期设置!$B$2,1)</f>
        <v>0</v>
      </c>
      <c r="K4453" s="52">
        <f>[1]!b_dq_amount($A4453,日期设置!B$2,2,10000)</f>
        <v>0</v>
      </c>
      <c r="L4453" s="26">
        <f>[1]!b_info_latestpar(A4453,日期设置!$B$2)</f>
        <v>100</v>
      </c>
      <c r="M4453" s="6">
        <f>[1]!b_info_outstandingbalance($A4453,日期设置!B$2)</f>
        <v>1.85</v>
      </c>
      <c r="N4453" s="7" t="str">
        <f>[1]!b_info_latestissurercreditrating2(A4453,日期设置!$B$2,"102","1")</f>
        <v>AA</v>
      </c>
      <c r="O4453" s="8">
        <v>7.5</v>
      </c>
      <c r="P4453" s="9">
        <f>[1]!b_info_repurchasedate(A4453)</f>
        <v>0</v>
      </c>
      <c r="Q4453" s="8" t="s">
        <v>16820</v>
      </c>
      <c r="R4453" s="2" t="str">
        <f>IF((--IF(P4453=0,Q4453,P4453))&gt;(--日期设置!$B$2),IF(P4453=0,Q4453,P4453),Q4453)</f>
        <v>2022-02-27</v>
      </c>
      <c r="S4453" s="2" t="s">
        <v>18518</v>
      </c>
      <c r="T4453" s="8">
        <f>[1]!b_anal_ptmyear($A4453,日期设置!$B$2)</f>
        <v>0.93698630136986305</v>
      </c>
      <c r="U4453" s="8">
        <f>[1]!b_anal_termifexercise($A4453,日期设置!B$2)</f>
        <v>0</v>
      </c>
      <c r="V4453" s="10">
        <f>[1]!b_dq_dirtyprice(A4453,日期设置!$B$2)</f>
        <v>103.0817</v>
      </c>
      <c r="W4453" s="11">
        <f>IF(U4453=0,ROUNDUP((Q4453-日期设置!$B$2)/365,0),ROUNDUP((R4453-日期设置!$B$2)/365,0))</f>
        <v>1</v>
      </c>
      <c r="X4453" s="18">
        <f>_xlfn.IFNA(VLOOKUP(A4453,过往入选债券!A:D,4,0),2)</f>
        <v>2</v>
      </c>
      <c r="Y4453">
        <f>_xlfn.IFNA(VLOOKUP(C4453,[2]Sheet1!$A:$A,1,0),3)</f>
        <v>3</v>
      </c>
    </row>
    <row r="4454" spans="1:25" hidden="1" x14ac:dyDescent="0.2">
      <c r="A4454" s="21" t="s">
        <v>3557</v>
      </c>
      <c r="B4454" s="21" t="s">
        <v>3558</v>
      </c>
      <c r="C4454" s="37" t="s">
        <v>172</v>
      </c>
      <c r="D4454" s="26" t="str">
        <f>[1]!b_calc_yield(A4454,日期设置!$B$2,F4454,1,R4454,1,O4454,L4454,S4454,)</f>
        <v>Fetching...</v>
      </c>
      <c r="E4454" s="26">
        <f t="shared" si="138"/>
        <v>7.1480564856602147</v>
      </c>
      <c r="F4454" s="18">
        <f>[1]!b_dq_cleanprice($A4454,日期设置!B$2)</f>
        <v>100.9123</v>
      </c>
      <c r="G4454" s="18" t="str">
        <f t="shared" si="139"/>
        <v>1.59 + 1.59</v>
      </c>
      <c r="H4454" s="27">
        <f>[1]!b_dq_pctchange($A4454,日期设置!$B$2,1)/100</f>
        <v>0</v>
      </c>
      <c r="I4454" s="26">
        <f>[1]!b_pq_pctchange(A4454,日期设置!$B$4,日期设置!$B$2,1)</f>
        <v>0</v>
      </c>
      <c r="J4454" s="26">
        <f>[1]!b_pq_pctchange(A4454,日期设置!$C$4,日期设置!$B$2,1)</f>
        <v>0</v>
      </c>
      <c r="K4454" s="52">
        <f>[1]!b_dq_amount($A4454,日期设置!B$2,2,10000)</f>
        <v>0</v>
      </c>
      <c r="L4454" s="26">
        <f>[1]!b_info_latestpar(A4454,日期设置!$B$2)</f>
        <v>100</v>
      </c>
      <c r="M4454" s="6">
        <f>[1]!b_info_outstandingbalance($A4454,日期设置!B$2)</f>
        <v>5</v>
      </c>
      <c r="N4454" s="7">
        <f>[1]!b_info_latestissurercreditrating2(A4454,日期设置!$B$2,"102","1")</f>
        <v>0</v>
      </c>
      <c r="O4454" s="8">
        <v>5.2</v>
      </c>
      <c r="P4454" s="9">
        <f>[1]!b_info_repurchasedate(A4454)</f>
        <v>0</v>
      </c>
      <c r="Q4454" s="8" t="s">
        <v>16145</v>
      </c>
      <c r="R4454" s="2" t="str">
        <f>IF((--IF(P4454=0,Q4454,P4454))&gt;(--日期设置!$B$2),IF(P4454=0,Q4454,P4454),Q4454)</f>
        <v>2022-10-24</v>
      </c>
      <c r="S4454" s="2" t="s">
        <v>17983</v>
      </c>
      <c r="T4454" s="8">
        <f>[1]!b_anal_ptmyear($A4454,日期设置!$B$2)</f>
        <v>1.5917808219178082</v>
      </c>
      <c r="U4454" s="8">
        <f>[1]!b_anal_termifexercise($A4454,日期设置!B$2)</f>
        <v>1.5917808219178082</v>
      </c>
      <c r="V4454" s="10">
        <f>[1]!b_dq_dirtyprice(A4454,日期设置!$B$2)</f>
        <v>103.035</v>
      </c>
      <c r="W4454" s="11">
        <f>IF(U4454=0,ROUNDUP((Q4454-日期设置!$B$2)/365,0),ROUNDUP((R4454-日期设置!$B$2)/365,0))</f>
        <v>2</v>
      </c>
      <c r="X4454" s="18">
        <f>_xlfn.IFNA(VLOOKUP(A4454,过往入选债券!A:D,4,0),2)</f>
        <v>2</v>
      </c>
      <c r="Y4454">
        <f>_xlfn.IFNA(VLOOKUP(C4454,[2]Sheet1!$A:$A,1,0),3)</f>
        <v>3</v>
      </c>
    </row>
    <row r="4455" spans="1:25" hidden="1" x14ac:dyDescent="0.2">
      <c r="A4455" s="28" t="s">
        <v>20358</v>
      </c>
      <c r="B4455" s="28" t="s">
        <v>20359</v>
      </c>
      <c r="C4455" s="39" t="s">
        <v>20760</v>
      </c>
      <c r="D4455" s="26" t="str">
        <f>[1]!b_calc_yield(A4455,日期设置!$B$2,F4455,1,R4455,1,O4455,L4455,S4455,)</f>
        <v>Fetching...</v>
      </c>
      <c r="E4455" s="26">
        <f t="shared" si="138"/>
        <v>11.013796106771977</v>
      </c>
      <c r="F4455" s="18">
        <f>[1]!b_dq_cleanprice($A4455,日期设置!B$2)</f>
        <v>100.14790000000001</v>
      </c>
      <c r="G4455" s="18" t="str">
        <f t="shared" si="139"/>
        <v>2.46 + 2.46</v>
      </c>
      <c r="H4455" s="27">
        <f>[1]!b_dq_pctchange($A4455,日期设置!$B$2,1)/100</f>
        <v>0</v>
      </c>
      <c r="I4455" s="26">
        <f>[1]!b_pq_pctchange(A4455,日期设置!$B$4,日期设置!$B$2,1)</f>
        <v>0</v>
      </c>
      <c r="J4455" s="26">
        <f>[1]!b_pq_pctchange(A4455,日期设置!$C$4,日期设置!$B$2,1)</f>
        <v>0</v>
      </c>
      <c r="K4455" s="52">
        <f>[1]!b_dq_amount($A4455,日期设置!B$2,2,10000)</f>
        <v>0</v>
      </c>
      <c r="L4455" s="26">
        <f>[1]!b_info_latestpar(A4455,日期设置!$B$2)</f>
        <v>100</v>
      </c>
      <c r="M4455" s="6">
        <f>[1]!b_info_outstandingbalance($A4455,日期设置!B$2)</f>
        <v>5</v>
      </c>
      <c r="N4455" s="7" t="str">
        <f>[1]!b_info_latestissurercreditrating2(A4455,日期设置!$B$2,"102","1")</f>
        <v>AAA</v>
      </c>
      <c r="O4455" s="8">
        <v>4.6500000000000004</v>
      </c>
      <c r="P4455" s="9">
        <f>[1]!b_info_repurchasedate(A4455)</f>
        <v>0</v>
      </c>
      <c r="Q4455" s="8" t="s">
        <v>17026</v>
      </c>
      <c r="R4455" s="2" t="str">
        <f>IF((--IF(P4455=0,Q4455,P4455))&gt;(--日期设置!$B$2),IF(P4455=0,Q4455,P4455),Q4455)</f>
        <v>2023-09-07</v>
      </c>
      <c r="S4455" s="31" t="s">
        <v>15994</v>
      </c>
      <c r="T4455" s="8">
        <f>[1]!b_anal_ptmyear($A4455,日期设置!$B$2)</f>
        <v>2.463013698630137</v>
      </c>
      <c r="U4455" s="8">
        <f>[1]!b_anal_termifexercise($A4455,日期设置!B$2)</f>
        <v>2.463013698630137</v>
      </c>
      <c r="V4455" s="10">
        <f>[1]!b_dq_dirtyprice(A4455,日期设置!$B$2)</f>
        <v>102.64490000000001</v>
      </c>
      <c r="W4455" s="11">
        <f>IF(U4455=0,ROUNDUP((Q4455-日期设置!$B$2)/365,0),ROUNDUP((R4455-日期设置!$B$2)/365,0))</f>
        <v>3</v>
      </c>
      <c r="X4455" s="18">
        <f>_xlfn.IFNA(VLOOKUP(A4455,过往入选债券!A:D,4,0),2)</f>
        <v>2</v>
      </c>
      <c r="Y4455">
        <f>_xlfn.IFNA(VLOOKUP(C4455,[2]Sheet1!$A:$A,1,0),3)</f>
        <v>3</v>
      </c>
    </row>
    <row r="4456" spans="1:25" hidden="1" x14ac:dyDescent="0.2">
      <c r="A4456" s="21" t="s">
        <v>9710</v>
      </c>
      <c r="B4456" s="21" t="s">
        <v>9711</v>
      </c>
      <c r="C4456" s="37" t="s">
        <v>111</v>
      </c>
      <c r="D4456" s="26" t="str">
        <f>[1]!b_calc_yield(A4456,日期设置!$B$2,F4456,1,R4456,1,O4456,L4456,S4456,)</f>
        <v>Fetching...</v>
      </c>
      <c r="E4456" s="26">
        <f t="shared" si="138"/>
        <v>8.0185698652309298</v>
      </c>
      <c r="F4456" s="18">
        <f>[1]!b_dq_cleanprice($A4456,日期设置!B$2)</f>
        <v>99.347399999999993</v>
      </c>
      <c r="G4456" s="18" t="str">
        <f t="shared" si="139"/>
        <v>3.76 + 1.76</v>
      </c>
      <c r="H4456" s="27">
        <f>[1]!b_dq_pctchange($A4456,日期设置!$B$2,1)/100</f>
        <v>0</v>
      </c>
      <c r="I4456" s="26">
        <f>[1]!b_pq_pctchange(A4456,日期设置!$B$4,日期设置!$B$2,1)</f>
        <v>0</v>
      </c>
      <c r="J4456" s="26">
        <f>[1]!b_pq_pctchange(A4456,日期设置!$C$4,日期设置!$B$2,1)</f>
        <v>0.32739802389742045</v>
      </c>
      <c r="K4456" s="52">
        <f>[1]!b_dq_amount($A4456,日期设置!B$2,2,10000)</f>
        <v>0</v>
      </c>
      <c r="L4456" s="26">
        <f>[1]!b_info_latestpar(A4456,日期设置!$B$2)</f>
        <v>100</v>
      </c>
      <c r="M4456" s="6">
        <f>[1]!b_info_outstandingbalance($A4456,日期设置!B$2)</f>
        <v>5</v>
      </c>
      <c r="N4456" s="7" t="str">
        <f>[1]!b_info_latestissurercreditrating2(A4456,日期设置!$B$2,"102","1")</f>
        <v>AA</v>
      </c>
      <c r="O4456" s="8">
        <v>4.1900000000000004</v>
      </c>
      <c r="P4456" s="9" t="str">
        <f>[1]!b_info_repurchasedate(A4456)</f>
        <v>2022-12-26</v>
      </c>
      <c r="Q4456" s="8" t="s">
        <v>16613</v>
      </c>
      <c r="R4456" s="2" t="str">
        <f>IF((--IF(P4456=0,Q4456,P4456))&gt;(--日期设置!$B$2),IF(P4456=0,Q4456,P4456),Q4456)</f>
        <v>2022-12-26</v>
      </c>
      <c r="S4456" s="2" t="s">
        <v>18152</v>
      </c>
      <c r="T4456" s="8">
        <f>[1]!b_anal_ptmyear($A4456,日期设置!$B$2)</f>
        <v>3.7643835616438355</v>
      </c>
      <c r="U4456" s="8">
        <f>[1]!b_anal_termifexercise($A4456,日期设置!B$2)</f>
        <v>1.7643835616438357</v>
      </c>
      <c r="V4456" s="10">
        <f>[1]!b_dq_dirtyprice(A4456,日期设置!$B$2)</f>
        <v>100.33459999999999</v>
      </c>
      <c r="W4456" s="11">
        <f>IF(U4456=0,ROUNDUP((Q4456-日期设置!$B$2)/365,0),ROUNDUP((R4456-日期设置!$B$2)/365,0))</f>
        <v>2</v>
      </c>
      <c r="X4456" s="18">
        <f>_xlfn.IFNA(VLOOKUP(A4456,过往入选债券!A:D,4,0),2)</f>
        <v>2</v>
      </c>
      <c r="Y4456">
        <f>_xlfn.IFNA(VLOOKUP(C4456,[2]Sheet1!$A:$A,1,0),3)</f>
        <v>3</v>
      </c>
    </row>
    <row r="4457" spans="1:25" hidden="1" x14ac:dyDescent="0.2">
      <c r="A4457" s="21" t="s">
        <v>7830</v>
      </c>
      <c r="B4457" s="21" t="s">
        <v>7831</v>
      </c>
      <c r="C4457" s="37" t="s">
        <v>1149</v>
      </c>
      <c r="D4457" s="26" t="str">
        <f>[1]!b_calc_yield(A4457,日期设置!$B$2,F4457,1,R4457,1,O4457,L4457,S4457,)</f>
        <v>Fetching...</v>
      </c>
      <c r="E4457" s="26">
        <f t="shared" si="138"/>
        <v>3.7333453173451048</v>
      </c>
      <c r="F4457" s="18">
        <f>[1]!b_dq_cleanprice($A4457,日期设置!B$2)</f>
        <v>101.2242</v>
      </c>
      <c r="G4457" s="18" t="str">
        <f t="shared" si="139"/>
        <v>0.81 + 0</v>
      </c>
      <c r="H4457" s="27">
        <f>[1]!b_dq_pctchange($A4457,日期设置!$B$2,1)/100</f>
        <v>0</v>
      </c>
      <c r="I4457" s="26">
        <f>[1]!b_pq_pctchange(A4457,日期设置!$B$4,日期设置!$B$2,1)</f>
        <v>-0.16451164304524973</v>
      </c>
      <c r="J4457" s="26">
        <f>[1]!b_pq_pctchange(A4457,日期设置!$C$4,日期设置!$B$2,1)</f>
        <v>-0.16451164304524973</v>
      </c>
      <c r="K4457" s="52">
        <f>[1]!b_dq_amount($A4457,日期设置!B$2,2,10000)</f>
        <v>0</v>
      </c>
      <c r="L4457" s="26">
        <f>[1]!b_info_latestpar(A4457,日期设置!$B$2)</f>
        <v>100</v>
      </c>
      <c r="M4457" s="6">
        <f>[1]!b_info_outstandingbalance($A4457,日期设置!B$2)</f>
        <v>5</v>
      </c>
      <c r="N4457" s="7" t="str">
        <f>[1]!b_info_latestissurercreditrating2(A4457,日期设置!$B$2,"102","1")</f>
        <v>AA</v>
      </c>
      <c r="O4457" s="8">
        <v>6.18</v>
      </c>
      <c r="P4457" s="9">
        <f>[1]!b_info_repurchasedate(A4457)</f>
        <v>0</v>
      </c>
      <c r="Q4457" s="8" t="s">
        <v>16463</v>
      </c>
      <c r="R4457" s="2" t="str">
        <f>IF((--IF(P4457=0,Q4457,P4457))&gt;(--日期设置!$B$2),IF(P4457=0,Q4457,P4457),Q4457)</f>
        <v>2022-01-14</v>
      </c>
      <c r="S4457" s="2" t="s">
        <v>17927</v>
      </c>
      <c r="T4457" s="8">
        <f>[1]!b_anal_ptmyear($A4457,日期设置!$B$2)</f>
        <v>0.81643835616438354</v>
      </c>
      <c r="U4457" s="8">
        <f>[1]!b_anal_termifexercise($A4457,日期设置!B$2)</f>
        <v>0</v>
      </c>
      <c r="V4457" s="10">
        <f>[1]!b_dq_dirtyprice(A4457,日期设置!$B$2)</f>
        <v>102.3586</v>
      </c>
      <c r="W4457" s="11">
        <f>IF(U4457=0,ROUNDUP((Q4457-日期设置!$B$2)/365,0),ROUNDUP((R4457-日期设置!$B$2)/365,0))</f>
        <v>1</v>
      </c>
      <c r="X4457" s="18">
        <f>_xlfn.IFNA(VLOOKUP(A4457,过往入选债券!A:D,4,0),2)</f>
        <v>2</v>
      </c>
      <c r="Y4457">
        <f>_xlfn.IFNA(VLOOKUP(C4457,[2]Sheet1!$A:$A,1,0),3)</f>
        <v>3</v>
      </c>
    </row>
    <row r="4458" spans="1:25" x14ac:dyDescent="0.2">
      <c r="A4458" s="21" t="s">
        <v>19566</v>
      </c>
      <c r="B4458" s="21" t="s">
        <v>19567</v>
      </c>
      <c r="C4458" s="46" t="s">
        <v>5338</v>
      </c>
      <c r="D4458" s="26" t="str">
        <f>[1]!b_calc_yield(A4458,日期设置!$B$2,F4458,1,R4458,1,O4458,L4458,S4458,)</f>
        <v>Fetching...</v>
      </c>
      <c r="E4458" s="26">
        <f t="shared" si="138"/>
        <v>10.758680658485019</v>
      </c>
      <c r="F4458" s="18">
        <f>[1]!b_dq_cleanprice($A4458,日期设置!B$2)</f>
        <v>98.772999999999996</v>
      </c>
      <c r="G4458" s="18" t="str">
        <f t="shared" si="139"/>
        <v>2.39 + 0</v>
      </c>
      <c r="H4458" s="27">
        <f>[1]!b_dq_pctchange($A4458,日期设置!$B$2,1)/100</f>
        <v>1.1199797288737039E-3</v>
      </c>
      <c r="I4458" s="26">
        <f>[1]!b_pq_pctchange(A4458,日期设置!$B$4,日期设置!$B$2,1)</f>
        <v>0.11199797288737041</v>
      </c>
      <c r="J4458" s="26">
        <f>[1]!b_pq_pctchange(A4458,日期设置!$C$4,日期设置!$B$2,1)</f>
        <v>0.11199797288737041</v>
      </c>
      <c r="K4458" s="52">
        <f>[1]!b_dq_amount($A4458,日期设置!B$2,2,10000)</f>
        <v>4048.2816440000006</v>
      </c>
      <c r="L4458" s="26">
        <f>[1]!b_info_latestpar(A4458,日期设置!$B$2)</f>
        <v>100</v>
      </c>
      <c r="M4458" s="6">
        <f>[1]!b_info_outstandingbalance($A4458,日期设置!B$2)</f>
        <v>7.5</v>
      </c>
      <c r="N4458" s="7" t="str">
        <f>[1]!b_info_latestissurercreditrating2(A4458,日期设置!$B$2,"102","1")</f>
        <v>AA+</v>
      </c>
      <c r="O4458" s="8">
        <v>4.03</v>
      </c>
      <c r="P4458" s="9">
        <f>[1]!b_info_repurchasedate(A4458)</f>
        <v>0</v>
      </c>
      <c r="Q4458" s="8" t="s">
        <v>17022</v>
      </c>
      <c r="R4458" s="2" t="str">
        <f>IF((--IF(P4458=0,Q4458,P4458))&gt;(--日期设置!$B$2),IF(P4458=0,Q4458,P4458),Q4458)</f>
        <v>2023-08-14</v>
      </c>
      <c r="S4458" s="47" t="s">
        <v>19121</v>
      </c>
      <c r="T4458" s="8">
        <f>[1]!b_anal_ptmyear($A4458,日期设置!$B$2)</f>
        <v>2.3972602739726026</v>
      </c>
      <c r="U4458" s="8">
        <f>[1]!b_anal_termifexercise($A4458,日期设置!B$2)</f>
        <v>0</v>
      </c>
      <c r="V4458" s="10">
        <f>[1]!b_dq_dirtyprice(A4458,日期设置!$B$2)</f>
        <v>101.202</v>
      </c>
      <c r="W4458" s="11">
        <f>IF(U4458=0,ROUNDUP((Q4458-日期设置!$B$2)/365,0),ROUNDUP((R4458-日期设置!$B$2)/365,0))</f>
        <v>3</v>
      </c>
      <c r="X4458" s="18">
        <f>_xlfn.IFNA(VLOOKUP(A4458,过往入选债券!A:D,4,0),2)</f>
        <v>2</v>
      </c>
      <c r="Y4458" s="45">
        <f>_xlfn.IFNA(VLOOKUP(C4458,[2]Sheet1!$A:$A,1,0),3)</f>
        <v>3</v>
      </c>
    </row>
    <row r="4459" spans="1:25" hidden="1" x14ac:dyDescent="0.2">
      <c r="A4459" s="21" t="s">
        <v>3240</v>
      </c>
      <c r="B4459" s="21" t="s">
        <v>3241</v>
      </c>
      <c r="C4459" s="37" t="s">
        <v>2295</v>
      </c>
      <c r="D4459" s="26" t="str">
        <f>[1]!b_calc_yield(A4459,日期设置!$B$2,F4459,1,R4459,1,O4459,L4459,S4459,)</f>
        <v>Fetching...</v>
      </c>
      <c r="E4459" s="26">
        <f t="shared" si="138"/>
        <v>5.8522179714146638</v>
      </c>
      <c r="F4459" s="18">
        <f>[1]!b_dq_cleanprice($A4459,日期设置!B$2)</f>
        <v>100</v>
      </c>
      <c r="G4459" s="18" t="str">
        <f t="shared" si="139"/>
        <v>1.31 + 0</v>
      </c>
      <c r="H4459" s="27">
        <f>[1]!b_dq_pctchange($A4459,日期设置!$B$2,1)/100</f>
        <v>0</v>
      </c>
      <c r="I4459" s="26">
        <f>[1]!b_pq_pctchange(A4459,日期设置!$B$4,日期设置!$B$2,1)</f>
        <v>5.9034830550022017E-2</v>
      </c>
      <c r="J4459" s="26">
        <f>[1]!b_pq_pctchange(A4459,日期设置!$C$4,日期设置!$B$2,1)</f>
        <v>5.9034830550022017E-2</v>
      </c>
      <c r="K4459" s="52">
        <f>[1]!b_dq_amount($A4459,日期设置!B$2,2,10000)</f>
        <v>0</v>
      </c>
      <c r="L4459" s="26">
        <f>[1]!b_info_latestpar(A4459,日期设置!$B$2)</f>
        <v>100</v>
      </c>
      <c r="M4459" s="6">
        <f>[1]!b_info_outstandingbalance($A4459,日期设置!B$2)</f>
        <v>5</v>
      </c>
      <c r="N4459" s="7">
        <f>[1]!b_info_latestissurercreditrating2(A4459,日期设置!$B$2,"102","1")</f>
        <v>0</v>
      </c>
      <c r="O4459" s="8">
        <v>4.59</v>
      </c>
      <c r="P4459" s="9">
        <f>[1]!b_info_repurchasedate(A4459)</f>
        <v>0</v>
      </c>
      <c r="Q4459" s="8" t="s">
        <v>16069</v>
      </c>
      <c r="R4459" s="2" t="str">
        <f>IF((--IF(P4459=0,Q4459,P4459))&gt;(--日期设置!$B$2),IF(P4459=0,Q4459,P4459),Q4459)</f>
        <v>2022-07-15</v>
      </c>
      <c r="S4459" s="2" t="s">
        <v>17855</v>
      </c>
      <c r="T4459" s="8">
        <f>[1]!b_anal_ptmyear($A4459,日期设置!$B$2)</f>
        <v>1.3150684931506849</v>
      </c>
      <c r="U4459" s="8">
        <f>[1]!b_anal_termifexercise($A4459,日期设置!B$2)</f>
        <v>0</v>
      </c>
      <c r="V4459" s="10">
        <f>[1]!b_dq_dirtyprice(A4459,日期设置!$B$2)</f>
        <v>103.1438</v>
      </c>
      <c r="W4459" s="11">
        <f>IF(U4459=0,ROUNDUP((Q4459-日期设置!$B$2)/365,0),ROUNDUP((R4459-日期设置!$B$2)/365,0))</f>
        <v>2</v>
      </c>
      <c r="X4459" s="18">
        <f>_xlfn.IFNA(VLOOKUP(A4459,过往入选债券!A:D,4,0),2)</f>
        <v>2</v>
      </c>
      <c r="Y4459">
        <f>_xlfn.IFNA(VLOOKUP(C4459,[2]Sheet1!$A:$A,1,0),3)</f>
        <v>3</v>
      </c>
    </row>
    <row r="4460" spans="1:25" hidden="1" x14ac:dyDescent="0.2">
      <c r="A4460" s="21" t="s">
        <v>12732</v>
      </c>
      <c r="B4460" s="21" t="s">
        <v>12733</v>
      </c>
      <c r="C4460" s="37" t="s">
        <v>12734</v>
      </c>
      <c r="D4460" s="26" t="str">
        <f>[1]!b_calc_yield(A4460,日期设置!$B$2,F4460,1,R4460,1,O4460,L4460,S4460,)</f>
        <v>Fetching...</v>
      </c>
      <c r="E4460" s="26">
        <f t="shared" si="138"/>
        <v>21.209609231228342</v>
      </c>
      <c r="F4460" s="18">
        <f>[1]!b_dq_cleanprice($A4460,日期设置!B$2)</f>
        <v>58.542700000000004</v>
      </c>
      <c r="G4460" s="18" t="str">
        <f t="shared" si="139"/>
        <v>2.32 + 0</v>
      </c>
      <c r="H4460" s="27">
        <f>[1]!b_dq_pctchange($A4460,日期设置!$B$2,1)/100</f>
        <v>0</v>
      </c>
      <c r="I4460" s="26">
        <f>[1]!b_pq_pctchange(A4460,日期设置!$B$4,日期设置!$B$2,1)</f>
        <v>0</v>
      </c>
      <c r="J4460" s="26">
        <f>[1]!b_pq_pctchange(A4460,日期设置!$C$4,日期设置!$B$2,1)</f>
        <v>-0.83172831789299939</v>
      </c>
      <c r="K4460" s="52">
        <f>[1]!b_dq_amount($A4460,日期设置!B$2,2,10000)</f>
        <v>0</v>
      </c>
      <c r="L4460" s="26">
        <f>[1]!b_info_latestpar(A4460,日期设置!$B$2)</f>
        <v>60</v>
      </c>
      <c r="M4460" s="6">
        <f>[1]!b_info_outstandingbalance($A4460,日期设置!B$2)</f>
        <v>6</v>
      </c>
      <c r="N4460" s="7" t="str">
        <f>[1]!b_info_latestissurercreditrating2(A4460,日期设置!$B$2,"102","1")</f>
        <v>AA</v>
      </c>
      <c r="O4460" s="8">
        <v>4.37</v>
      </c>
      <c r="P4460" s="9">
        <f>[1]!b_info_repurchasedate(A4460)</f>
        <v>0</v>
      </c>
      <c r="Q4460" s="8" t="s">
        <v>16025</v>
      </c>
      <c r="R4460" s="2" t="str">
        <f>IF((--IF(P4460=0,Q4460,P4460))&gt;(--日期设置!$B$2),IF(P4460=0,Q4460,P4460),Q4460)</f>
        <v>2023-07-18</v>
      </c>
      <c r="S4460" s="2" t="s">
        <v>17812</v>
      </c>
      <c r="T4460" s="8">
        <f>[1]!b_anal_ptmyear($A4460,日期设置!$B$2)</f>
        <v>2.3232876712328769</v>
      </c>
      <c r="U4460" s="8">
        <f>[1]!b_anal_termifexercise($A4460,日期设置!B$2)</f>
        <v>0</v>
      </c>
      <c r="V4460" s="10">
        <f>[1]!b_dq_dirtyprice(A4460,日期设置!$B$2)</f>
        <v>60.317</v>
      </c>
      <c r="W4460" s="11">
        <f>IF(U4460=0,ROUNDUP((Q4460-日期设置!$B$2)/365,0),ROUNDUP((R4460-日期设置!$B$2)/365,0))</f>
        <v>3</v>
      </c>
      <c r="X4460" s="18">
        <f>_xlfn.IFNA(VLOOKUP(A4460,过往入选债券!A:D,4,0),2)</f>
        <v>2</v>
      </c>
      <c r="Y4460">
        <f>_xlfn.IFNA(VLOOKUP(C4460,[2]Sheet1!$A:$A,1,0),3)</f>
        <v>3</v>
      </c>
    </row>
    <row r="4461" spans="1:25" x14ac:dyDescent="0.2">
      <c r="A4461" s="21" t="s">
        <v>5573</v>
      </c>
      <c r="B4461" s="21" t="s">
        <v>5574</v>
      </c>
      <c r="C4461" s="37" t="s">
        <v>137</v>
      </c>
      <c r="D4461" s="26" t="str">
        <f>[1]!b_calc_yield(A4461,日期设置!$B$2,F4461,1,R4461,1,O4461,L4461,S4461,)</f>
        <v>Fetching...</v>
      </c>
      <c r="E4461" s="26">
        <f t="shared" si="138"/>
        <v>2.7555738372759819</v>
      </c>
      <c r="F4461" s="18">
        <f>[1]!b_dq_cleanprice($A4461,日期设置!B$2)</f>
        <v>99.575900000000004</v>
      </c>
      <c r="G4461" s="18" t="str">
        <f t="shared" si="139"/>
        <v>0.60 + 0.60</v>
      </c>
      <c r="H4461" s="27">
        <f>[1]!b_dq_pctchange($A4461,日期设置!$B$2,1)/100</f>
        <v>9.2477275217395726E-4</v>
      </c>
      <c r="I4461" s="26">
        <f>[1]!b_pq_pctchange(A4461,日期设置!$B$4,日期设置!$B$2,1)</f>
        <v>9.2477275217395724E-2</v>
      </c>
      <c r="J4461" s="26">
        <f>[1]!b_pq_pctchange(A4461,日期设置!$C$4,日期设置!$B$2,1)</f>
        <v>0.13293954267590347</v>
      </c>
      <c r="K4461" s="52">
        <f>[1]!b_dq_amount($A4461,日期设置!B$2,2,10000)</f>
        <v>38430.600902599996</v>
      </c>
      <c r="L4461" s="26">
        <f>[1]!b_info_latestpar(A4461,日期设置!$B$2)</f>
        <v>100</v>
      </c>
      <c r="M4461" s="6">
        <f>[1]!b_info_outstandingbalance($A4461,日期设置!B$2)</f>
        <v>10</v>
      </c>
      <c r="N4461" s="7" t="str">
        <f>[1]!b_info_latestissurercreditrating2(A4461,日期设置!$B$2,"102","1")</f>
        <v>AA+</v>
      </c>
      <c r="O4461" s="8">
        <v>3.92</v>
      </c>
      <c r="P4461" s="9">
        <f>[1]!b_info_repurchasedate(A4461)</f>
        <v>0</v>
      </c>
      <c r="Q4461" s="8" t="s">
        <v>16340</v>
      </c>
      <c r="R4461" s="2" t="str">
        <f>IF((--IF(P4461=0,Q4461,P4461))&gt;(--日期设置!$B$2),IF(P4461=0,Q4461,P4461),Q4461)</f>
        <v>2021-10-28</v>
      </c>
      <c r="S4461" s="2" t="s">
        <v>18118</v>
      </c>
      <c r="T4461" s="8">
        <f>[1]!b_anal_ptmyear($A4461,日期设置!$B$2)</f>
        <v>0.60273972602739723</v>
      </c>
      <c r="U4461" s="8">
        <f>[1]!b_anal_termifexercise($A4461,日期设置!B$2)</f>
        <v>0.60273972602739723</v>
      </c>
      <c r="V4461" s="10">
        <f>[1]!b_dq_dirtyprice(A4461,日期设置!$B$2)</f>
        <v>101.1332</v>
      </c>
      <c r="W4461" s="11">
        <f>IF(U4461=0,ROUNDUP((Q4461-日期设置!$B$2)/365,0),ROUNDUP((R4461-日期设置!$B$2)/365,0))</f>
        <v>1</v>
      </c>
      <c r="X4461" s="18">
        <f>_xlfn.IFNA(VLOOKUP(A4461,过往入选债券!A:D,4,0),2)</f>
        <v>2</v>
      </c>
      <c r="Y4461">
        <f>_xlfn.IFNA(VLOOKUP(C4461,[2]Sheet1!$A:$A,1,0),3)</f>
        <v>3</v>
      </c>
    </row>
    <row r="4462" spans="1:25" hidden="1" x14ac:dyDescent="0.2">
      <c r="A4462" s="21" t="s">
        <v>10062</v>
      </c>
      <c r="B4462" s="21" t="s">
        <v>10063</v>
      </c>
      <c r="C4462" s="37" t="s">
        <v>1929</v>
      </c>
      <c r="D4462" s="26" t="str">
        <f>[1]!b_calc_yield(A4462,日期设置!$B$2,F4462,1,R4462,1,O4462,L4462,S4462,)</f>
        <v>Fetching...</v>
      </c>
      <c r="E4462" s="26">
        <f t="shared" si="138"/>
        <v>8.9662117440684863</v>
      </c>
      <c r="F4462" s="18">
        <f>[1]!b_dq_cleanprice($A4462,日期设置!B$2)</f>
        <v>98.346699999999998</v>
      </c>
      <c r="G4462" s="18" t="str">
        <f t="shared" si="139"/>
        <v>1.95 + 0</v>
      </c>
      <c r="H4462" s="27">
        <f>[1]!b_dq_pctchange($A4462,日期设置!$B$2,1)/100</f>
        <v>0</v>
      </c>
      <c r="I4462" s="26">
        <f>[1]!b_pq_pctchange(A4462,日期设置!$B$4,日期设置!$B$2,1)</f>
        <v>0.18519857912552809</v>
      </c>
      <c r="J4462" s="26">
        <f>[1]!b_pq_pctchange(A4462,日期设置!$C$4,日期设置!$B$2,1)</f>
        <v>-0.14032608044481709</v>
      </c>
      <c r="K4462" s="52">
        <f>[1]!b_dq_amount($A4462,日期设置!B$2,2,10000)</f>
        <v>0</v>
      </c>
      <c r="L4462" s="26">
        <f>[1]!b_info_latestpar(A4462,日期设置!$B$2)</f>
        <v>100</v>
      </c>
      <c r="M4462" s="6">
        <f>[1]!b_info_outstandingbalance($A4462,日期设置!B$2)</f>
        <v>4.4000000000000004</v>
      </c>
      <c r="N4462" s="7" t="str">
        <f>[1]!b_info_latestissurercreditrating2(A4462,日期设置!$B$2,"102","1")</f>
        <v>AA</v>
      </c>
      <c r="O4462" s="8">
        <v>3.67</v>
      </c>
      <c r="P4462" s="9">
        <f>[1]!b_info_repurchasedate(A4462)</f>
        <v>0</v>
      </c>
      <c r="Q4462" s="8" t="s">
        <v>16002</v>
      </c>
      <c r="R4462" s="2" t="str">
        <f>IF((--IF(P4462=0,Q4462,P4462))&gt;(--日期设置!$B$2),IF(P4462=0,Q4462,P4462),Q4462)</f>
        <v>2023-03-06</v>
      </c>
      <c r="S4462" s="2" t="s">
        <v>17784</v>
      </c>
      <c r="T4462" s="8">
        <f>[1]!b_anal_ptmyear($A4462,日期设置!$B$2)</f>
        <v>1.9561643835616438</v>
      </c>
      <c r="U4462" s="8">
        <f>[1]!b_anal_termifexercise($A4462,日期设置!B$2)</f>
        <v>0</v>
      </c>
      <c r="V4462" s="10">
        <f>[1]!b_dq_dirtyprice(A4462,日期设置!$B$2)</f>
        <v>98.507599999999996</v>
      </c>
      <c r="W4462" s="11">
        <f>IF(U4462=0,ROUNDUP((Q4462-日期设置!$B$2)/365,0),ROUNDUP((R4462-日期设置!$B$2)/365,0))</f>
        <v>2</v>
      </c>
      <c r="X4462" s="18">
        <f>_xlfn.IFNA(VLOOKUP(A4462,过往入选债券!A:D,4,0),2)</f>
        <v>2</v>
      </c>
      <c r="Y4462" s="45">
        <f>_xlfn.IFNA(VLOOKUP(C4462,[2]Sheet1!$A:$A,1,0),3)</f>
        <v>3</v>
      </c>
    </row>
    <row r="4463" spans="1:25" hidden="1" x14ac:dyDescent="0.2">
      <c r="A4463" s="21" t="s">
        <v>10782</v>
      </c>
      <c r="B4463" s="21" t="s">
        <v>10783</v>
      </c>
      <c r="C4463" s="37" t="s">
        <v>271</v>
      </c>
      <c r="D4463" s="26" t="str">
        <f>[1]!b_calc_yield(A4463,日期设置!$B$2,F4463,1,R4463,1,O4463,L4463,S4463,)</f>
        <v>Fetching...</v>
      </c>
      <c r="E4463" s="26">
        <f t="shared" si="138"/>
        <v>9.3112402621491128</v>
      </c>
      <c r="F4463" s="18">
        <f>[1]!b_dq_cleanprice($A4463,日期设置!B$2)</f>
        <v>97.903899999999993</v>
      </c>
      <c r="G4463" s="18" t="str">
        <f t="shared" si="139"/>
        <v>2.09 + 2.09</v>
      </c>
      <c r="H4463" s="27">
        <f>[1]!b_dq_pctchange($A4463,日期设置!$B$2,1)/100</f>
        <v>0</v>
      </c>
      <c r="I4463" s="26">
        <f>[1]!b_pq_pctchange(A4463,日期设置!$B$4,日期设置!$B$2,1)</f>
        <v>0</v>
      </c>
      <c r="J4463" s="26">
        <f>[1]!b_pq_pctchange(A4463,日期设置!$C$4,日期设置!$B$2,1)</f>
        <v>0</v>
      </c>
      <c r="K4463" s="52">
        <f>[1]!b_dq_amount($A4463,日期设置!B$2,2,10000)</f>
        <v>0</v>
      </c>
      <c r="L4463" s="26">
        <f>[1]!b_info_latestpar(A4463,日期设置!$B$2)</f>
        <v>100</v>
      </c>
      <c r="M4463" s="6">
        <f>[1]!b_info_outstandingbalance($A4463,日期设置!B$2)</f>
        <v>20</v>
      </c>
      <c r="N4463" s="7" t="str">
        <f>[1]!b_info_latestissurercreditrating2(A4463,日期设置!$B$2,"102","1")</f>
        <v>AAA</v>
      </c>
      <c r="O4463" s="8">
        <v>3.5</v>
      </c>
      <c r="P4463" s="9">
        <f>[1]!b_info_repurchasedate(A4463)</f>
        <v>0</v>
      </c>
      <c r="Q4463" s="8" t="s">
        <v>16074</v>
      </c>
      <c r="R4463" s="2" t="str">
        <f>IF((--IF(P4463=0,Q4463,P4463))&gt;(--日期设置!$B$2),IF(P4463=0,Q4463,P4463),Q4463)</f>
        <v>2023-04-24</v>
      </c>
      <c r="S4463" s="2" t="s">
        <v>17860</v>
      </c>
      <c r="T4463" s="8">
        <f>[1]!b_anal_ptmyear($A4463,日期设置!$B$2)</f>
        <v>2.0904109589041098</v>
      </c>
      <c r="U4463" s="8">
        <f>[1]!b_anal_termifexercise($A4463,日期设置!B$2)</f>
        <v>2.0904109589041098</v>
      </c>
      <c r="V4463" s="10">
        <f>[1]!b_dq_dirtyprice(A4463,日期设置!$B$2)</f>
        <v>101.08750000000001</v>
      </c>
      <c r="W4463" s="11">
        <f>IF(U4463=0,ROUNDUP((Q4463-日期设置!$B$2)/365,0),ROUNDUP((R4463-日期设置!$B$2)/365,0))</f>
        <v>3</v>
      </c>
      <c r="X4463" s="18">
        <f>_xlfn.IFNA(VLOOKUP(A4463,过往入选债券!A:D,4,0),2)</f>
        <v>2</v>
      </c>
      <c r="Y4463">
        <f>_xlfn.IFNA(VLOOKUP(C4463,[2]Sheet1!$A:$A,1,0),3)</f>
        <v>3</v>
      </c>
    </row>
    <row r="4464" spans="1:25" hidden="1" x14ac:dyDescent="0.2">
      <c r="A4464" s="21" t="s">
        <v>11198</v>
      </c>
      <c r="B4464" s="21" t="s">
        <v>11199</v>
      </c>
      <c r="C4464" s="37" t="s">
        <v>1032</v>
      </c>
      <c r="D4464" s="26" t="str">
        <f>[1]!b_calc_yield(A4464,日期设置!$B$2,F4464,1,R4464,1,O4464,L4464,S4464,)</f>
        <v>Fetching...</v>
      </c>
      <c r="E4464" s="26">
        <f t="shared" si="138"/>
        <v>10.067352878680813</v>
      </c>
      <c r="F4464" s="18">
        <f>[1]!b_dq_cleanprice($A4464,日期设置!B$2)</f>
        <v>98.348799999999997</v>
      </c>
      <c r="G4464" s="18" t="str">
        <f t="shared" si="139"/>
        <v>2.25 + 0</v>
      </c>
      <c r="H4464" s="27">
        <f>[1]!b_dq_pctchange($A4464,日期设置!$B$2,1)/100</f>
        <v>0</v>
      </c>
      <c r="I4464" s="26">
        <f>[1]!b_pq_pctchange(A4464,日期设置!$B$4,日期设置!$B$2,1)</f>
        <v>0</v>
      </c>
      <c r="J4464" s="26">
        <f>[1]!b_pq_pctchange(A4464,日期设置!$C$4,日期设置!$B$2,1)</f>
        <v>0</v>
      </c>
      <c r="K4464" s="52">
        <f>[1]!b_dq_amount($A4464,日期设置!B$2,2,10000)</f>
        <v>0</v>
      </c>
      <c r="L4464" s="26">
        <f>[1]!b_info_latestpar(A4464,日期设置!$B$2)</f>
        <v>100</v>
      </c>
      <c r="M4464" s="6">
        <f>[1]!b_info_outstandingbalance($A4464,日期设置!B$2)</f>
        <v>5</v>
      </c>
      <c r="N4464" s="7" t="str">
        <f>[1]!b_info_latestissurercreditrating2(A4464,日期设置!$B$2,"102","1")</f>
        <v>AA+</v>
      </c>
      <c r="O4464" s="8">
        <v>3.79</v>
      </c>
      <c r="P4464" s="9">
        <f>[1]!b_info_repurchasedate(A4464)</f>
        <v>0</v>
      </c>
      <c r="Q4464" s="8" t="s">
        <v>16934</v>
      </c>
      <c r="R4464" s="2" t="str">
        <f>IF((--IF(P4464=0,Q4464,P4464))&gt;(--日期设置!$B$2),IF(P4464=0,Q4464,P4464),Q4464)</f>
        <v>2023-06-22</v>
      </c>
      <c r="S4464" s="2" t="s">
        <v>18599</v>
      </c>
      <c r="T4464" s="8">
        <f>[1]!b_anal_ptmyear($A4464,日期设置!$B$2)</f>
        <v>2.2520547945205478</v>
      </c>
      <c r="U4464" s="8">
        <f>[1]!b_anal_termifexercise($A4464,日期设置!B$2)</f>
        <v>0</v>
      </c>
      <c r="V4464" s="10">
        <f>[1]!b_dq_dirtyprice(A4464,日期设置!$B$2)</f>
        <v>101.1835</v>
      </c>
      <c r="W4464" s="11">
        <f>IF(U4464=0,ROUNDUP((Q4464-日期设置!$B$2)/365,0),ROUNDUP((R4464-日期设置!$B$2)/365,0))</f>
        <v>3</v>
      </c>
      <c r="X4464" s="18">
        <f>_xlfn.IFNA(VLOOKUP(A4464,过往入选债券!A:D,4,0),2)</f>
        <v>2</v>
      </c>
      <c r="Y4464">
        <f>_xlfn.IFNA(VLOOKUP(C4464,[2]Sheet1!$A:$A,1,0),3)</f>
        <v>3</v>
      </c>
    </row>
    <row r="4465" spans="1:25" hidden="1" x14ac:dyDescent="0.2">
      <c r="A4465" s="21" t="s">
        <v>5884</v>
      </c>
      <c r="B4465" s="21" t="s">
        <v>5885</v>
      </c>
      <c r="C4465" s="37" t="s">
        <v>185</v>
      </c>
      <c r="D4465" s="26" t="str">
        <f>[1]!b_calc_yield(A4465,日期设置!$B$2,F4465,1,R4465,1,O4465,L4465,S4465,)</f>
        <v>Fetching...</v>
      </c>
      <c r="E4465" s="26">
        <f t="shared" si="138"/>
        <v>6.5803937004094371</v>
      </c>
      <c r="F4465" s="18">
        <f>[1]!b_dq_cleanprice($A4465,日期设置!B$2)</f>
        <v>101.2822</v>
      </c>
      <c r="G4465" s="18" t="str">
        <f t="shared" si="139"/>
        <v>1.47 + 1.47</v>
      </c>
      <c r="H4465" s="27">
        <f>[1]!b_dq_pctchange($A4465,日期设置!$B$2,1)/100</f>
        <v>0</v>
      </c>
      <c r="I4465" s="26">
        <f>[1]!b_pq_pctchange(A4465,日期设置!$B$4,日期设置!$B$2,1)</f>
        <v>9.8930542062279414E-2</v>
      </c>
      <c r="J4465" s="26">
        <f>[1]!b_pq_pctchange(A4465,日期设置!$C$4,日期设置!$B$2,1)</f>
        <v>-0.32054594180176704</v>
      </c>
      <c r="K4465" s="52">
        <f>[1]!b_dq_amount($A4465,日期设置!B$2,2,10000)</f>
        <v>0</v>
      </c>
      <c r="L4465" s="26">
        <f>[1]!b_info_latestpar(A4465,日期设置!$B$2)</f>
        <v>100</v>
      </c>
      <c r="M4465" s="6">
        <f>[1]!b_info_outstandingbalance($A4465,日期设置!B$2)</f>
        <v>15</v>
      </c>
      <c r="N4465" s="7" t="str">
        <f>[1]!b_info_latestissurercreditrating2(A4465,日期设置!$B$2,"102","1")</f>
        <v>AAA</v>
      </c>
      <c r="O4465" s="8">
        <v>5.51</v>
      </c>
      <c r="P4465" s="9">
        <f>[1]!b_info_repurchasedate(A4465)</f>
        <v>0</v>
      </c>
      <c r="Q4465" s="8" t="s">
        <v>16502</v>
      </c>
      <c r="R4465" s="2" t="str">
        <f>IF((--IF(P4465=0,Q4465,P4465))&gt;(--日期设置!$B$2),IF(P4465=0,Q4465,P4465),Q4465)</f>
        <v>2022-09-12</v>
      </c>
      <c r="S4465" s="2" t="s">
        <v>18279</v>
      </c>
      <c r="T4465" s="8">
        <f>[1]!b_anal_ptmyear($A4465,日期设置!$B$2)</f>
        <v>1.4767123287671233</v>
      </c>
      <c r="U4465" s="8">
        <f>[1]!b_anal_termifexercise($A4465,日期设置!B$2)</f>
        <v>1.4767123287671233</v>
      </c>
      <c r="V4465" s="10">
        <f>[1]!b_dq_dirtyprice(A4465,日期设置!$B$2)</f>
        <v>104.16549999999999</v>
      </c>
      <c r="W4465" s="11">
        <f>IF(U4465=0,ROUNDUP((Q4465-日期设置!$B$2)/365,0),ROUNDUP((R4465-日期设置!$B$2)/365,0))</f>
        <v>2</v>
      </c>
      <c r="X4465" s="18">
        <f>_xlfn.IFNA(VLOOKUP(A4465,过往入选债券!A:D,4,0),2)</f>
        <v>2</v>
      </c>
      <c r="Y4465">
        <f>_xlfn.IFNA(VLOOKUP(C4465,[2]Sheet1!$A:$A,1,0),3)</f>
        <v>3</v>
      </c>
    </row>
    <row r="4466" spans="1:25" hidden="1" x14ac:dyDescent="0.2">
      <c r="A4466" s="21" t="s">
        <v>7600</v>
      </c>
      <c r="B4466" s="21" t="s">
        <v>7601</v>
      </c>
      <c r="C4466" s="37" t="s">
        <v>7602</v>
      </c>
      <c r="D4466" s="26" t="str">
        <f>[1]!b_calc_yield(A4466,日期设置!$B$2,F4466,1,R4466,1,O4466,L4466,S4466,)</f>
        <v>Fetching...</v>
      </c>
      <c r="E4466" s="26">
        <f t="shared" si="138"/>
        <v>3.0676125468412252</v>
      </c>
      <c r="F4466" s="18">
        <f>[1]!b_dq_cleanprice($A4466,日期设置!B$2)</f>
        <v>101.3857</v>
      </c>
      <c r="G4466" s="18" t="str">
        <f t="shared" si="139"/>
        <v>0.67 + 0</v>
      </c>
      <c r="H4466" s="27">
        <f>[1]!b_dq_pctchange($A4466,日期设置!$B$2,1)/100</f>
        <v>0</v>
      </c>
      <c r="I4466" s="26">
        <f>[1]!b_pq_pctchange(A4466,日期设置!$B$4,日期设置!$B$2,1)</f>
        <v>0</v>
      </c>
      <c r="J4466" s="26">
        <f>[1]!b_pq_pctchange(A4466,日期设置!$C$4,日期设置!$B$2,1)</f>
        <v>0</v>
      </c>
      <c r="K4466" s="52">
        <f>[1]!b_dq_amount($A4466,日期设置!B$2,2,10000)</f>
        <v>0</v>
      </c>
      <c r="L4466" s="26">
        <f>[1]!b_info_latestpar(A4466,日期设置!$B$2)</f>
        <v>100</v>
      </c>
      <c r="M4466" s="6">
        <f>[1]!b_info_outstandingbalance($A4466,日期设置!B$2)</f>
        <v>6</v>
      </c>
      <c r="N4466" s="7" t="str">
        <f>[1]!b_info_latestissurercreditrating2(A4466,日期设置!$B$2,"102","1")</f>
        <v>AA</v>
      </c>
      <c r="O4466" s="8">
        <v>6.8</v>
      </c>
      <c r="P4466" s="9">
        <f>[1]!b_info_repurchasedate(A4466)</f>
        <v>0</v>
      </c>
      <c r="Q4466" s="8" t="s">
        <v>17079</v>
      </c>
      <c r="R4466" s="2" t="str">
        <f>IF((--IF(P4466=0,Q4466,P4466))&gt;(--日期设置!$B$2),IF(P4466=0,Q4466,P4466),Q4466)</f>
        <v>2021-11-22</v>
      </c>
      <c r="S4466" s="2" t="s">
        <v>18207</v>
      </c>
      <c r="T4466" s="8">
        <f>[1]!b_anal_ptmyear($A4466,日期设置!$B$2)</f>
        <v>0.67123287671232879</v>
      </c>
      <c r="U4466" s="8">
        <f>[1]!b_anal_termifexercise($A4466,日期设置!B$2)</f>
        <v>0</v>
      </c>
      <c r="V4466" s="10">
        <f>[1]!b_dq_dirtyprice(A4466,日期设置!$B$2)</f>
        <v>103.62130000000001</v>
      </c>
      <c r="W4466" s="11">
        <f>IF(U4466=0,ROUNDUP((Q4466-日期设置!$B$2)/365,0),ROUNDUP((R4466-日期设置!$B$2)/365,0))</f>
        <v>1</v>
      </c>
      <c r="X4466" s="18">
        <f>_xlfn.IFNA(VLOOKUP(A4466,过往入选债券!A:D,4,0),2)</f>
        <v>2</v>
      </c>
      <c r="Y4466">
        <f>_xlfn.IFNA(VLOOKUP(C4466,[2]Sheet1!$A:$A,1,0),3)</f>
        <v>3</v>
      </c>
    </row>
    <row r="4467" spans="1:25" hidden="1" x14ac:dyDescent="0.2">
      <c r="A4467" s="21" t="s">
        <v>15838</v>
      </c>
      <c r="B4467" s="21" t="s">
        <v>15839</v>
      </c>
      <c r="C4467" s="37" t="s">
        <v>196</v>
      </c>
      <c r="D4467" s="26" t="str">
        <f>[1]!b_calc_yield(A4467,日期设置!$B$2,F4467,1,R4467,1,O4467,L4467,S4467,)</f>
        <v>Fetching...</v>
      </c>
      <c r="E4467" s="26">
        <f t="shared" si="138"/>
        <v>18.435122974799746</v>
      </c>
      <c r="F4467" s="18">
        <f>[1]!b_dq_cleanprice($A4467,日期设置!B$2)</f>
        <v>95.998800000000003</v>
      </c>
      <c r="G4467" s="18" t="str">
        <f t="shared" si="139"/>
        <v>9.10 + 4.10</v>
      </c>
      <c r="H4467" s="27">
        <f>[1]!b_dq_pctchange($A4467,日期设置!$B$2,1)/100</f>
        <v>0</v>
      </c>
      <c r="I4467" s="26">
        <f>[1]!b_pq_pctchange(A4467,日期设置!$B$4,日期设置!$B$2,1)</f>
        <v>0</v>
      </c>
      <c r="J4467" s="26">
        <f>[1]!b_pq_pctchange(A4467,日期设置!$C$4,日期设置!$B$2,1)</f>
        <v>0</v>
      </c>
      <c r="K4467" s="52">
        <f>[1]!b_dq_amount($A4467,日期设置!B$2,2,10000)</f>
        <v>0</v>
      </c>
      <c r="L4467" s="26">
        <f>[1]!b_info_latestpar(A4467,日期设置!$B$2)</f>
        <v>100</v>
      </c>
      <c r="M4467" s="6">
        <f>[1]!b_info_outstandingbalance($A4467,日期设置!B$2)</f>
        <v>15</v>
      </c>
      <c r="N4467" s="7" t="str">
        <f>[1]!b_info_latestissurercreditrating2(A4467,日期设置!$B$2,"102","1")</f>
        <v>AAA</v>
      </c>
      <c r="O4467" s="8">
        <v>3.48</v>
      </c>
      <c r="P4467" s="9" t="str">
        <f>[1]!b_info_repurchasedate(A4467)</f>
        <v>2025-04-28</v>
      </c>
      <c r="Q4467" s="8" t="s">
        <v>17663</v>
      </c>
      <c r="R4467" s="2" t="str">
        <f>IF((--IF(P4467=0,Q4467,P4467))&gt;(--日期设置!$B$2),IF(P4467=0,Q4467,P4467),Q4467)</f>
        <v>2025-04-28</v>
      </c>
      <c r="S4467" s="2" t="s">
        <v>18086</v>
      </c>
      <c r="T4467" s="8">
        <f>[1]!b_anal_ptmyear($A4467,日期设置!$B$2)</f>
        <v>9.1013698630136979</v>
      </c>
      <c r="U4467" s="8">
        <f>[1]!b_anal_termifexercise($A4467,日期设置!B$2)</f>
        <v>4.1041095890410961</v>
      </c>
      <c r="V4467" s="10">
        <f>[1]!b_dq_dirtyprice(A4467,日期设置!$B$2)</f>
        <v>99.126000000000005</v>
      </c>
      <c r="W4467" s="11">
        <f>IF(U4467=0,ROUNDUP((Q4467-日期设置!$B$2)/365,0),ROUNDUP((R4467-日期设置!$B$2)/365,0))</f>
        <v>5</v>
      </c>
      <c r="X4467" s="18">
        <f>_xlfn.IFNA(VLOOKUP(A4467,过往入选债券!A:D,4,0),2)</f>
        <v>2</v>
      </c>
      <c r="Y4467">
        <f>_xlfn.IFNA(VLOOKUP(C4467,[2]Sheet1!$A:$A,1,0),3)</f>
        <v>3</v>
      </c>
    </row>
    <row r="4468" spans="1:25" hidden="1" x14ac:dyDescent="0.2">
      <c r="A4468" s="28" t="s">
        <v>20342</v>
      </c>
      <c r="B4468" s="28" t="s">
        <v>20343</v>
      </c>
      <c r="C4468" s="39" t="s">
        <v>104</v>
      </c>
      <c r="D4468" s="26" t="str">
        <f>[1]!b_calc_yield(A4468,日期设置!$B$2,F4468,1,R4468,1,O4468,L4468,S4468,)</f>
        <v>Fetching...</v>
      </c>
      <c r="E4468" s="26">
        <f t="shared" si="138"/>
        <v>11.009759381780793</v>
      </c>
      <c r="F4468" s="18">
        <f>[1]!b_dq_cleanprice($A4468,日期设置!B$2)</f>
        <v>99.023399999999995</v>
      </c>
      <c r="G4468" s="18" t="str">
        <f t="shared" si="139"/>
        <v>2.45 + 0</v>
      </c>
      <c r="H4468" s="27">
        <f>[1]!b_dq_pctchange($A4468,日期设置!$B$2,1)/100</f>
        <v>0</v>
      </c>
      <c r="I4468" s="26">
        <f>[1]!b_pq_pctchange(A4468,日期设置!$B$4,日期设置!$B$2,1)</f>
        <v>0</v>
      </c>
      <c r="J4468" s="26">
        <f>[1]!b_pq_pctchange(A4468,日期设置!$C$4,日期设置!$B$2,1)</f>
        <v>2.9698769622396738E-2</v>
      </c>
      <c r="K4468" s="52">
        <f>[1]!b_dq_amount($A4468,日期设置!B$2,2,10000)</f>
        <v>0</v>
      </c>
      <c r="L4468" s="26">
        <f>[1]!b_info_latestpar(A4468,日期设置!$B$2)</f>
        <v>100</v>
      </c>
      <c r="M4468" s="6">
        <f>[1]!b_info_outstandingbalance($A4468,日期设置!B$2)</f>
        <v>10</v>
      </c>
      <c r="N4468" s="7" t="str">
        <f>[1]!b_info_latestissurercreditrating2(A4468,日期设置!$B$2,"102","1")</f>
        <v>AA</v>
      </c>
      <c r="O4468" s="8">
        <v>4.1500000000000004</v>
      </c>
      <c r="P4468" s="9">
        <f>[1]!b_info_repurchasedate(A4468)</f>
        <v>0</v>
      </c>
      <c r="Q4468" s="8" t="s">
        <v>16188</v>
      </c>
      <c r="R4468" s="2" t="str">
        <f>IF((--IF(P4468=0,Q4468,P4468))&gt;(--日期设置!$B$2),IF(P4468=0,Q4468,P4468),Q4468)</f>
        <v>2023-09-03</v>
      </c>
      <c r="S4468" s="31" t="s">
        <v>17563</v>
      </c>
      <c r="T4468" s="8">
        <f>[1]!b_anal_ptmyear($A4468,日期设置!$B$2)</f>
        <v>2.452054794520548</v>
      </c>
      <c r="U4468" s="8">
        <f>[1]!b_anal_termifexercise($A4468,日期设置!B$2)</f>
        <v>0</v>
      </c>
      <c r="V4468" s="10">
        <f>[1]!b_dq_dirtyprice(A4468,日期设置!$B$2)</f>
        <v>101.2974</v>
      </c>
      <c r="W4468" s="11">
        <f>IF(U4468=0,ROUNDUP((Q4468-日期设置!$B$2)/365,0),ROUNDUP((R4468-日期设置!$B$2)/365,0))</f>
        <v>3</v>
      </c>
      <c r="X4468" s="18">
        <f>_xlfn.IFNA(VLOOKUP(A4468,过往入选债券!A:D,4,0),2)</f>
        <v>2</v>
      </c>
      <c r="Y4468">
        <f>_xlfn.IFNA(VLOOKUP(C4468,[2]Sheet1!$A:$A,1,0),3)</f>
        <v>3</v>
      </c>
    </row>
    <row r="4469" spans="1:25" hidden="1" x14ac:dyDescent="0.2">
      <c r="A4469" s="21" t="s">
        <v>2600</v>
      </c>
      <c r="B4469" s="21" t="s">
        <v>2601</v>
      </c>
      <c r="C4469" s="37" t="s">
        <v>539</v>
      </c>
      <c r="D4469" s="26" t="str">
        <f>[1]!b_calc_yield(A4469,日期设置!$B$2,F4469,1,R4469,1,O4469,L4469,S4469,)</f>
        <v>Fetching...</v>
      </c>
      <c r="E4469" s="26">
        <f t="shared" si="138"/>
        <v>3.9311505300311689</v>
      </c>
      <c r="F4469" s="18">
        <f>[1]!b_dq_cleanprice($A4469,日期设置!B$2)</f>
        <v>100.8891</v>
      </c>
      <c r="G4469" s="18" t="str">
        <f t="shared" si="139"/>
        <v>0.86 + 0</v>
      </c>
      <c r="H4469" s="27">
        <f>[1]!b_dq_pctchange($A4469,日期设置!$B$2,1)/100</f>
        <v>0</v>
      </c>
      <c r="I4469" s="26">
        <f>[1]!b_pq_pctchange(A4469,日期设置!$B$4,日期设置!$B$2,1)</f>
        <v>-0.1641680273118675</v>
      </c>
      <c r="J4469" s="26">
        <f>[1]!b_pq_pctchange(A4469,日期设置!$C$4,日期设置!$B$2,1)</f>
        <v>-0.13946352568544196</v>
      </c>
      <c r="K4469" s="52">
        <f>[1]!b_dq_amount($A4469,日期设置!B$2,2,10000)</f>
        <v>0</v>
      </c>
      <c r="L4469" s="26">
        <f>[1]!b_info_latestpar(A4469,日期设置!$B$2)</f>
        <v>100</v>
      </c>
      <c r="M4469" s="6">
        <f>[1]!b_info_outstandingbalance($A4469,日期设置!B$2)</f>
        <v>5</v>
      </c>
      <c r="N4469" s="7">
        <f>[1]!b_info_latestissurercreditrating2(A4469,日期设置!$B$2,"102","1")</f>
        <v>0</v>
      </c>
      <c r="O4469" s="8">
        <v>5.68</v>
      </c>
      <c r="P4469" s="9">
        <f>[1]!b_info_repurchasedate(A4469)</f>
        <v>0</v>
      </c>
      <c r="Q4469" s="8" t="s">
        <v>16149</v>
      </c>
      <c r="R4469" s="2" t="str">
        <f>IF((--IF(P4469=0,Q4469,P4469))&gt;(--日期设置!$B$2),IF(P4469=0,Q4469,P4469),Q4469)</f>
        <v>2022-01-30</v>
      </c>
      <c r="S4469" s="2" t="s">
        <v>17937</v>
      </c>
      <c r="T4469" s="8">
        <f>[1]!b_anal_ptmyear($A4469,日期设置!$B$2)</f>
        <v>0.86027397260273974</v>
      </c>
      <c r="U4469" s="8">
        <f>[1]!b_anal_termifexercise($A4469,日期设置!B$2)</f>
        <v>0</v>
      </c>
      <c r="V4469" s="10">
        <f>[1]!b_dq_dirtyprice(A4469,日期设置!$B$2)</f>
        <v>101.6827</v>
      </c>
      <c r="W4469" s="11">
        <f>IF(U4469=0,ROUNDUP((Q4469-日期设置!$B$2)/365,0),ROUNDUP((R4469-日期设置!$B$2)/365,0))</f>
        <v>1</v>
      </c>
      <c r="X4469" s="18">
        <f>_xlfn.IFNA(VLOOKUP(A4469,过往入选债券!A:D,4,0),2)</f>
        <v>2</v>
      </c>
      <c r="Y4469">
        <f>_xlfn.IFNA(VLOOKUP(C4469,[2]Sheet1!$A:$A,1,0),3)</f>
        <v>3</v>
      </c>
    </row>
    <row r="4470" spans="1:25" hidden="1" x14ac:dyDescent="0.2">
      <c r="A4470" s="21" t="s">
        <v>3471</v>
      </c>
      <c r="B4470" s="21" t="s">
        <v>3472</v>
      </c>
      <c r="C4470" s="37" t="s">
        <v>1814</v>
      </c>
      <c r="D4470" s="26" t="str">
        <f>[1]!b_calc_yield(A4470,日期设置!$B$2,F4470,1,R4470,1,O4470,L4470,S4470,)</f>
        <v>Fetching...</v>
      </c>
      <c r="E4470" s="26">
        <f t="shared" si="138"/>
        <v>6.7694471533975564</v>
      </c>
      <c r="F4470" s="18">
        <f>[1]!b_dq_cleanprice($A4470,日期设置!B$2)</f>
        <v>100.532</v>
      </c>
      <c r="G4470" s="18" t="str">
        <f t="shared" si="139"/>
        <v>1.51 + 0</v>
      </c>
      <c r="H4470" s="27">
        <f>[1]!b_dq_pctchange($A4470,日期设置!$B$2,1)/100</f>
        <v>0</v>
      </c>
      <c r="I4470" s="26">
        <f>[1]!b_pq_pctchange(A4470,日期设置!$B$4,日期设置!$B$2,1)</f>
        <v>0</v>
      </c>
      <c r="J4470" s="26">
        <f>[1]!b_pq_pctchange(A4470,日期设置!$C$4,日期设置!$B$2,1)</f>
        <v>0.63887848895526811</v>
      </c>
      <c r="K4470" s="52">
        <f>[1]!b_dq_amount($A4470,日期设置!B$2,2,10000)</f>
        <v>0</v>
      </c>
      <c r="L4470" s="26">
        <f>[1]!b_info_latestpar(A4470,日期设置!$B$2)</f>
        <v>100</v>
      </c>
      <c r="M4470" s="6">
        <f>[1]!b_info_outstandingbalance($A4470,日期设置!B$2)</f>
        <v>7</v>
      </c>
      <c r="N4470" s="7">
        <f>[1]!b_info_latestissurercreditrating2(A4470,日期设置!$B$2,"102","1")</f>
        <v>0</v>
      </c>
      <c r="O4470" s="8">
        <v>4.96</v>
      </c>
      <c r="P4470" s="9">
        <f>[1]!b_info_repurchasedate(A4470)</f>
        <v>0</v>
      </c>
      <c r="Q4470" s="8" t="s">
        <v>16923</v>
      </c>
      <c r="R4470" s="2" t="str">
        <f>IF((--IF(P4470=0,Q4470,P4470))&gt;(--日期设置!$B$2),IF(P4470=0,Q4470,P4470),Q4470)</f>
        <v>2022-09-25</v>
      </c>
      <c r="S4470" s="2" t="s">
        <v>18029</v>
      </c>
      <c r="T4470" s="8">
        <f>[1]!b_anal_ptmyear($A4470,日期设置!$B$2)</f>
        <v>1.5123287671232877</v>
      </c>
      <c r="U4470" s="8">
        <f>[1]!b_anal_termifexercise($A4470,日期设置!B$2)</f>
        <v>0</v>
      </c>
      <c r="V4470" s="10">
        <f>[1]!b_dq_dirtyprice(A4470,日期设置!$B$2)</f>
        <v>102.9508</v>
      </c>
      <c r="W4470" s="11">
        <f>IF(U4470=0,ROUNDUP((Q4470-日期设置!$B$2)/365,0),ROUNDUP((R4470-日期设置!$B$2)/365,0))</f>
        <v>2</v>
      </c>
      <c r="X4470" s="18">
        <f>_xlfn.IFNA(VLOOKUP(A4470,过往入选债券!A:D,4,0),2)</f>
        <v>2</v>
      </c>
      <c r="Y4470">
        <f>_xlfn.IFNA(VLOOKUP(C4470,[2]Sheet1!$A:$A,1,0),3)</f>
        <v>3</v>
      </c>
    </row>
    <row r="4471" spans="1:25" hidden="1" x14ac:dyDescent="0.2">
      <c r="A4471" s="21" t="s">
        <v>10990</v>
      </c>
      <c r="B4471" s="21" t="s">
        <v>10991</v>
      </c>
      <c r="C4471" s="37" t="s">
        <v>18</v>
      </c>
      <c r="D4471" s="26" t="str">
        <f>[1]!b_calc_yield(A4471,日期设置!$B$2,F4471,1,R4471,1,O4471,L4471,S4471,)</f>
        <v>Fetching...</v>
      </c>
      <c r="E4471" s="26">
        <f t="shared" si="138"/>
        <v>9.6911786600618619</v>
      </c>
      <c r="F4471" s="18">
        <f>[1]!b_dq_cleanprice($A4471,日期设置!B$2)</f>
        <v>98.328599999999994</v>
      </c>
      <c r="G4471" s="18" t="str">
        <f t="shared" si="139"/>
        <v>4.17 + 2.17</v>
      </c>
      <c r="H4471" s="27">
        <f>[1]!b_dq_pctchange($A4471,日期设置!$B$2,1)/100</f>
        <v>0</v>
      </c>
      <c r="I4471" s="26">
        <f>[1]!b_pq_pctchange(A4471,日期设置!$B$4,日期设置!$B$2,1)</f>
        <v>0</v>
      </c>
      <c r="J4471" s="26">
        <f>[1]!b_pq_pctchange(A4471,日期设置!$C$4,日期设置!$B$2,1)</f>
        <v>0</v>
      </c>
      <c r="K4471" s="52">
        <f>[1]!b_dq_amount($A4471,日期设置!B$2,2,10000)</f>
        <v>0</v>
      </c>
      <c r="L4471" s="26">
        <f>[1]!b_info_latestpar(A4471,日期设置!$B$2)</f>
        <v>100</v>
      </c>
      <c r="M4471" s="6">
        <f>[1]!b_info_outstandingbalance($A4471,日期设置!B$2)</f>
        <v>5</v>
      </c>
      <c r="N4471" s="7" t="str">
        <f>[1]!b_info_latestissurercreditrating2(A4471,日期设置!$B$2,"102","1")</f>
        <v>AA</v>
      </c>
      <c r="O4471" s="8">
        <v>3.75</v>
      </c>
      <c r="P4471" s="9" t="str">
        <f>[1]!b_info_repurchasedate(A4471)</f>
        <v>2023-05-25</v>
      </c>
      <c r="Q4471" s="8" t="s">
        <v>17544</v>
      </c>
      <c r="R4471" s="2" t="str">
        <f>IF((--IF(P4471=0,Q4471,P4471))&gt;(--日期设置!$B$2),IF(P4471=0,Q4471,P4471),Q4471)</f>
        <v>2023-05-25</v>
      </c>
      <c r="S4471" s="2" t="s">
        <v>18872</v>
      </c>
      <c r="T4471" s="8">
        <f>[1]!b_anal_ptmyear($A4471,日期设置!$B$2)</f>
        <v>4.1753424657534248</v>
      </c>
      <c r="U4471" s="8">
        <f>[1]!b_anal_termifexercise($A4471,日期设置!B$2)</f>
        <v>2.1753424657534248</v>
      </c>
      <c r="V4471" s="10">
        <f>[1]!b_dq_dirtyprice(A4471,日期设置!$B$2)</f>
        <v>101.4211</v>
      </c>
      <c r="W4471" s="11">
        <f>IF(U4471=0,ROUNDUP((Q4471-日期设置!$B$2)/365,0),ROUNDUP((R4471-日期设置!$B$2)/365,0))</f>
        <v>3</v>
      </c>
      <c r="X4471" s="18">
        <f>_xlfn.IFNA(VLOOKUP(A4471,过往入选债券!A:D,4,0),2)</f>
        <v>2</v>
      </c>
      <c r="Y4471">
        <f>_xlfn.IFNA(VLOOKUP(C4471,[2]Sheet1!$A:$A,1,0),3)</f>
        <v>3</v>
      </c>
    </row>
    <row r="4472" spans="1:25" hidden="1" x14ac:dyDescent="0.2">
      <c r="A4472" s="21" t="s">
        <v>21847</v>
      </c>
      <c r="B4472" s="21" t="s">
        <v>22039</v>
      </c>
      <c r="C4472" s="37" t="s">
        <v>19448</v>
      </c>
      <c r="D4472" s="26" t="str">
        <f>[1]!b_calc_yield(A4472,日期设置!$B$2,F4472,1,R4472,1,O4472,L4472,S4472,)</f>
        <v>Fetching...</v>
      </c>
      <c r="E4472" s="26">
        <f t="shared" si="138"/>
        <v>8.0153263928576237</v>
      </c>
      <c r="F4472" s="18">
        <f>[1]!b_dq_cleanprice($A4472,日期设置!B$2)</f>
        <v>100.7004</v>
      </c>
      <c r="G4472" s="18" t="str">
        <f t="shared" si="139"/>
        <v>1.77 + 1.77</v>
      </c>
      <c r="H4472" s="27">
        <f>[1]!b_dq_pctchange($A4472,日期设置!$B$2,1)/100</f>
        <v>0</v>
      </c>
      <c r="I4472" s="26">
        <f>[1]!b_pq_pctchange(A4472,日期设置!$B$4,日期设置!$B$2,1)</f>
        <v>0</v>
      </c>
      <c r="J4472" s="26">
        <f>[1]!b_pq_pctchange(A4472,日期设置!$C$4,日期设置!$B$2,1)</f>
        <v>0</v>
      </c>
      <c r="K4472" s="52">
        <f>[1]!b_dq_amount($A4472,日期设置!B$2,2,10000)</f>
        <v>0</v>
      </c>
      <c r="L4472" s="26">
        <f>[1]!b_info_latestpar(A4472,日期设置!$B$2)</f>
        <v>100</v>
      </c>
      <c r="M4472" s="6">
        <f>[1]!b_info_outstandingbalance($A4472,日期设置!B$2)</f>
        <v>6</v>
      </c>
      <c r="N4472" s="7" t="str">
        <f>[1]!b_info_latestissurercreditrating2(A4472,日期设置!$B$2,"102","1")</f>
        <v>AAA</v>
      </c>
      <c r="O4472" s="48">
        <v>5</v>
      </c>
      <c r="P4472" s="9">
        <f>[1]!b_info_repurchasedate(A4472)</f>
        <v>0</v>
      </c>
      <c r="Q4472" s="47" t="s">
        <v>16830</v>
      </c>
      <c r="R4472" s="2" t="str">
        <f>IF((--IF(P4472=0,Q4472,P4472))&gt;(--日期设置!$B$2),IF(P4472=0,Q4472,P4472),Q4472)</f>
        <v>2022-12-29</v>
      </c>
      <c r="S4472" s="47" t="s">
        <v>16701</v>
      </c>
      <c r="T4472" s="8">
        <f>[1]!b_anal_ptmyear($A4472,日期设置!$B$2)</f>
        <v>1.7726027397260276</v>
      </c>
      <c r="U4472" s="8">
        <f>[1]!b_anal_termifexercise($A4472,日期设置!B$2)</f>
        <v>1.7726027397260273</v>
      </c>
      <c r="V4472" s="10">
        <f>[1]!b_dq_dirtyprice(A4472,日期设置!$B$2)</f>
        <v>101.8374</v>
      </c>
      <c r="W4472" s="11">
        <f>IF(U4472=0,ROUNDUP((Q4472-日期设置!$B$2)/365,0),ROUNDUP((R4472-日期设置!$B$2)/365,0))</f>
        <v>2</v>
      </c>
      <c r="X4472" s="18">
        <f>_xlfn.IFNA(VLOOKUP(A4472,过往入选债券!A:D,4,0),2)</f>
        <v>2</v>
      </c>
      <c r="Y4472" s="45">
        <f>_xlfn.IFNA(VLOOKUP(C4472,[2]Sheet1!$A:$A,1,0),3)</f>
        <v>3</v>
      </c>
    </row>
    <row r="4473" spans="1:25" hidden="1" x14ac:dyDescent="0.2">
      <c r="A4473" s="21" t="s">
        <v>3353</v>
      </c>
      <c r="B4473" s="21" t="s">
        <v>3354</v>
      </c>
      <c r="C4473" s="37" t="s">
        <v>2609</v>
      </c>
      <c r="D4473" s="26" t="str">
        <f>[1]!b_calc_yield(A4473,日期设置!$B$2,F4473,1,R4473,1,O4473,L4473,S4473,)</f>
        <v>Fetching...</v>
      </c>
      <c r="E4473" s="26">
        <f t="shared" si="138"/>
        <v>6.3746441846496582</v>
      </c>
      <c r="F4473" s="18">
        <f>[1]!b_dq_cleanprice($A4473,日期设置!B$2)</f>
        <v>100.5457</v>
      </c>
      <c r="G4473" s="18" t="str">
        <f t="shared" si="139"/>
        <v>1.43 + 0</v>
      </c>
      <c r="H4473" s="27">
        <f>[1]!b_dq_pctchange($A4473,日期设置!$B$2,1)/100</f>
        <v>0</v>
      </c>
      <c r="I4473" s="26">
        <f>[1]!b_pq_pctchange(A4473,日期设置!$B$4,日期设置!$B$2,1)</f>
        <v>0</v>
      </c>
      <c r="J4473" s="26">
        <f>[1]!b_pq_pctchange(A4473,日期设置!$C$4,日期设置!$B$2,1)</f>
        <v>0</v>
      </c>
      <c r="K4473" s="52">
        <f>[1]!b_dq_amount($A4473,日期设置!B$2,2,10000)</f>
        <v>0</v>
      </c>
      <c r="L4473" s="26">
        <f>[1]!b_info_latestpar(A4473,日期设置!$B$2)</f>
        <v>100</v>
      </c>
      <c r="M4473" s="6">
        <f>[1]!b_info_outstandingbalance($A4473,日期设置!B$2)</f>
        <v>3</v>
      </c>
      <c r="N4473" s="7">
        <f>[1]!b_info_latestissurercreditrating2(A4473,日期设置!$B$2,"102","1")</f>
        <v>0</v>
      </c>
      <c r="O4473" s="8">
        <v>4.99</v>
      </c>
      <c r="P4473" s="9">
        <f>[1]!b_info_repurchasedate(A4473)</f>
        <v>0</v>
      </c>
      <c r="Q4473" s="8" t="s">
        <v>16260</v>
      </c>
      <c r="R4473" s="2" t="str">
        <f>IF((--IF(P4473=0,Q4473,P4473))&gt;(--日期设置!$B$2),IF(P4473=0,Q4473,P4473),Q4473)</f>
        <v>2022-08-26</v>
      </c>
      <c r="S4473" s="2" t="s">
        <v>18027</v>
      </c>
      <c r="T4473" s="8">
        <f>[1]!b_anal_ptmyear($A4473,日期设置!$B$2)</f>
        <v>1.43013698630137</v>
      </c>
      <c r="U4473" s="8">
        <f>[1]!b_anal_termifexercise($A4473,日期设置!B$2)</f>
        <v>0</v>
      </c>
      <c r="V4473" s="10">
        <f>[1]!b_dq_dirtyprice(A4473,日期设置!$B$2)</f>
        <v>103.38930000000001</v>
      </c>
      <c r="W4473" s="11">
        <f>IF(U4473=0,ROUNDUP((Q4473-日期设置!$B$2)/365,0),ROUNDUP((R4473-日期设置!$B$2)/365,0))</f>
        <v>2</v>
      </c>
      <c r="X4473" s="18">
        <f>_xlfn.IFNA(VLOOKUP(A4473,过往入选债券!A:D,4,0),2)</f>
        <v>2</v>
      </c>
      <c r="Y4473">
        <f>_xlfn.IFNA(VLOOKUP(C4473,[2]Sheet1!$A:$A,1,0),3)</f>
        <v>3</v>
      </c>
    </row>
    <row r="4474" spans="1:25" hidden="1" x14ac:dyDescent="0.2">
      <c r="A4474" s="21" t="s">
        <v>12861</v>
      </c>
      <c r="B4474" s="21" t="s">
        <v>12862</v>
      </c>
      <c r="C4474" s="37" t="s">
        <v>12863</v>
      </c>
      <c r="D4474" s="26" t="str">
        <f>[1]!b_calc_yield(A4474,日期设置!$B$2,F4474,1,R4474,1,O4474,L4474,S4474,)</f>
        <v>Fetching...</v>
      </c>
      <c r="E4474" s="26">
        <f t="shared" si="138"/>
        <v>23.868135940287715</v>
      </c>
      <c r="F4474" s="18">
        <f>[1]!b_dq_cleanprice($A4474,日期设置!B$2)</f>
        <v>59.125700000000002</v>
      </c>
      <c r="G4474" s="18" t="str">
        <f t="shared" si="139"/>
        <v>2.00 + 0</v>
      </c>
      <c r="H4474" s="27">
        <f>[1]!b_dq_pctchange($A4474,日期设置!$B$2,1)/100</f>
        <v>0</v>
      </c>
      <c r="I4474" s="26">
        <f>[1]!b_pq_pctchange(A4474,日期设置!$B$4,日期设置!$B$2,1)</f>
        <v>0</v>
      </c>
      <c r="J4474" s="26">
        <f>[1]!b_pq_pctchange(A4474,日期设置!$C$4,日期设置!$B$2,1)</f>
        <v>0</v>
      </c>
      <c r="K4474" s="52">
        <f>[1]!b_dq_amount($A4474,日期设置!B$2,2,10000)</f>
        <v>0</v>
      </c>
      <c r="L4474" s="26">
        <f>[1]!b_info_latestpar(A4474,日期设置!$B$2)</f>
        <v>60</v>
      </c>
      <c r="M4474" s="6">
        <f>[1]!b_info_outstandingbalance($A4474,日期设置!B$2)</f>
        <v>4.8</v>
      </c>
      <c r="N4474" s="7" t="str">
        <f>[1]!b_info_latestissurercreditrating2(A4474,日期设置!$B$2,"102","1")</f>
        <v>AA</v>
      </c>
      <c r="O4474" s="8">
        <v>5.85</v>
      </c>
      <c r="P4474" s="9">
        <f>[1]!b_info_repurchasedate(A4474)</f>
        <v>0</v>
      </c>
      <c r="Q4474" s="8" t="s">
        <v>16225</v>
      </c>
      <c r="R4474" s="2" t="str">
        <f>IF((--IF(P4474=0,Q4474,P4474))&gt;(--日期设置!$B$2),IF(P4474=0,Q4474,P4474),Q4474)</f>
        <v>2023-03-25</v>
      </c>
      <c r="S4474" s="2" t="s">
        <v>18011</v>
      </c>
      <c r="T4474" s="8">
        <f>[1]!b_anal_ptmyear($A4474,日期设置!$B$2)</f>
        <v>2.0082191780821916</v>
      </c>
      <c r="U4474" s="8">
        <f>[1]!b_anal_termifexercise($A4474,日期设置!B$2)</f>
        <v>0</v>
      </c>
      <c r="V4474" s="10">
        <f>[1]!b_dq_dirtyprice(A4474,日期设置!$B$2)</f>
        <v>62.606900000000003</v>
      </c>
      <c r="W4474" s="11">
        <f>IF(U4474=0,ROUNDUP((Q4474-日期设置!$B$2)/365,0),ROUNDUP((R4474-日期设置!$B$2)/365,0))</f>
        <v>3</v>
      </c>
      <c r="X4474" s="18">
        <f>_xlfn.IFNA(VLOOKUP(A4474,过往入选债券!A:D,4,0),2)</f>
        <v>2</v>
      </c>
      <c r="Y4474">
        <f>_xlfn.IFNA(VLOOKUP(C4474,[2]Sheet1!$A:$A,1,0),3)</f>
        <v>3</v>
      </c>
    </row>
    <row r="4475" spans="1:25" hidden="1" x14ac:dyDescent="0.2">
      <c r="A4475" s="21" t="s">
        <v>15335</v>
      </c>
      <c r="B4475" s="21" t="s">
        <v>15336</v>
      </c>
      <c r="C4475" s="37" t="s">
        <v>7804</v>
      </c>
      <c r="D4475" s="26" t="str">
        <f>[1]!b_calc_yield(A4475,日期设置!$B$2,F4475,1,R4475,1,O4475,L4475,S4475,)</f>
        <v>Fetching...</v>
      </c>
      <c r="E4475" s="26">
        <f t="shared" si="138"/>
        <v>22.835877880586185</v>
      </c>
      <c r="F4475" s="18">
        <f>[1]!b_dq_cleanprice($A4475,日期设置!B$2)</f>
        <v>102.1887</v>
      </c>
      <c r="G4475" s="18" t="str">
        <f t="shared" si="139"/>
        <v>5.23 + 0</v>
      </c>
      <c r="H4475" s="27">
        <f>[1]!b_dq_pctchange($A4475,日期设置!$B$2,1)/100</f>
        <v>0</v>
      </c>
      <c r="I4475" s="26">
        <f>[1]!b_pq_pctchange(A4475,日期设置!$B$4,日期设置!$B$2,1)</f>
        <v>0</v>
      </c>
      <c r="J4475" s="26">
        <f>[1]!b_pq_pctchange(A4475,日期设置!$C$4,日期设置!$B$2,1)</f>
        <v>0</v>
      </c>
      <c r="K4475" s="52">
        <f>[1]!b_dq_amount($A4475,日期设置!B$2,2,10000)</f>
        <v>0</v>
      </c>
      <c r="L4475" s="26">
        <f>[1]!b_info_latestpar(A4475,日期设置!$B$2)</f>
        <v>100</v>
      </c>
      <c r="M4475" s="6">
        <f>[1]!b_info_outstandingbalance($A4475,日期设置!B$2)</f>
        <v>8</v>
      </c>
      <c r="N4475" s="7" t="str">
        <f>[1]!b_info_latestissurercreditrating2(A4475,日期设置!$B$2,"102","1")</f>
        <v>AA+</v>
      </c>
      <c r="O4475" s="8">
        <v>5.05</v>
      </c>
      <c r="P4475" s="9">
        <f>[1]!b_info_repurchasedate(A4475)</f>
        <v>0</v>
      </c>
      <c r="Q4475" s="8" t="s">
        <v>16897</v>
      </c>
      <c r="R4475" s="2" t="str">
        <f>IF((--IF(P4475=0,Q4475,P4475))&gt;(--日期设置!$B$2),IF(P4475=0,Q4475,P4475),Q4475)</f>
        <v>2026-06-14</v>
      </c>
      <c r="S4475" s="2" t="s">
        <v>17790</v>
      </c>
      <c r="T4475" s="8">
        <f>[1]!b_anal_ptmyear($A4475,日期设置!$B$2)</f>
        <v>5.2301369863013702</v>
      </c>
      <c r="U4475" s="8">
        <f>[1]!b_anal_termifexercise($A4475,日期设置!B$2)</f>
        <v>0</v>
      </c>
      <c r="V4475" s="10">
        <f>[1]!b_dq_dirtyprice(A4475,日期设置!$B$2)</f>
        <v>106.0765</v>
      </c>
      <c r="W4475" s="11">
        <f>IF(U4475=0,ROUNDUP((Q4475-日期设置!$B$2)/365,0),ROUNDUP((R4475-日期设置!$B$2)/365,0))</f>
        <v>6</v>
      </c>
      <c r="X4475" s="18">
        <f>_xlfn.IFNA(VLOOKUP(A4475,过往入选债券!A:D,4,0),2)</f>
        <v>2</v>
      </c>
      <c r="Y4475">
        <f>_xlfn.IFNA(VLOOKUP(C4475,[2]Sheet1!$A:$A,1,0),3)</f>
        <v>3</v>
      </c>
    </row>
    <row r="4476" spans="1:25" hidden="1" x14ac:dyDescent="0.2">
      <c r="A4476" s="21" t="s">
        <v>11119</v>
      </c>
      <c r="B4476" s="21" t="s">
        <v>11120</v>
      </c>
      <c r="C4476" s="37" t="s">
        <v>282</v>
      </c>
      <c r="D4476" s="26" t="str">
        <f>[1]!b_calc_yield(A4476,日期设置!$B$2,F4476,1,R4476,1,O4476,L4476,S4476,)</f>
        <v>Fetching...</v>
      </c>
      <c r="E4476" s="26">
        <f t="shared" si="138"/>
        <v>9.9053205872404515</v>
      </c>
      <c r="F4476" s="18">
        <f>[1]!b_dq_cleanprice($A4476,日期设置!B$2)</f>
        <v>99.328000000000003</v>
      </c>
      <c r="G4476" s="18" t="str">
        <f t="shared" si="139"/>
        <v>2.23 + 2.23</v>
      </c>
      <c r="H4476" s="27">
        <f>[1]!b_dq_pctchange($A4476,日期设置!$B$2,1)/100</f>
        <v>0</v>
      </c>
      <c r="I4476" s="26">
        <f>[1]!b_pq_pctchange(A4476,日期设置!$B$4,日期设置!$B$2,1)</f>
        <v>0</v>
      </c>
      <c r="J4476" s="26">
        <f>[1]!b_pq_pctchange(A4476,日期设置!$C$4,日期设置!$B$2,1)</f>
        <v>0</v>
      </c>
      <c r="K4476" s="52">
        <f>[1]!b_dq_amount($A4476,日期设置!B$2,2,10000)</f>
        <v>0</v>
      </c>
      <c r="L4476" s="26">
        <f>[1]!b_info_latestpar(A4476,日期设置!$B$2)</f>
        <v>100</v>
      </c>
      <c r="M4476" s="6">
        <f>[1]!b_info_outstandingbalance($A4476,日期设置!B$2)</f>
        <v>12</v>
      </c>
      <c r="N4476" s="7" t="str">
        <f>[1]!b_info_latestissurercreditrating2(A4476,日期设置!$B$2,"102","1")</f>
        <v>AAA</v>
      </c>
      <c r="O4476" s="8">
        <v>4.25</v>
      </c>
      <c r="P4476" s="9">
        <f>[1]!b_info_repurchasedate(A4476)</f>
        <v>0</v>
      </c>
      <c r="Q4476" s="8" t="s">
        <v>16030</v>
      </c>
      <c r="R4476" s="2" t="str">
        <f>IF((--IF(P4476=0,Q4476,P4476))&gt;(--日期设置!$B$2),IF(P4476=0,Q4476,P4476),Q4476)</f>
        <v>2023-06-15</v>
      </c>
      <c r="S4476" s="2" t="s">
        <v>17862</v>
      </c>
      <c r="T4476" s="8">
        <f>[1]!b_anal_ptmyear($A4476,日期设置!$B$2)</f>
        <v>2.2328767123287672</v>
      </c>
      <c r="U4476" s="8">
        <f>[1]!b_anal_termifexercise($A4476,日期设置!B$2)</f>
        <v>2.2328767123287672</v>
      </c>
      <c r="V4476" s="10">
        <f>[1]!b_dq_dirtyprice(A4476,日期设置!$B$2)</f>
        <v>102.5883</v>
      </c>
      <c r="W4476" s="11">
        <f>IF(U4476=0,ROUNDUP((Q4476-日期设置!$B$2)/365,0),ROUNDUP((R4476-日期设置!$B$2)/365,0))</f>
        <v>3</v>
      </c>
      <c r="X4476" s="18">
        <f>_xlfn.IFNA(VLOOKUP(A4476,过往入选债券!A:D,4,0),2)</f>
        <v>2</v>
      </c>
      <c r="Y4476">
        <f>_xlfn.IFNA(VLOOKUP(C4476,[2]Sheet1!$A:$A,1,0),3)</f>
        <v>3</v>
      </c>
    </row>
    <row r="4477" spans="1:25" hidden="1" x14ac:dyDescent="0.2">
      <c r="A4477" s="21" t="s">
        <v>10733</v>
      </c>
      <c r="B4477" s="21" t="s">
        <v>10734</v>
      </c>
      <c r="C4477" s="37" t="s">
        <v>102</v>
      </c>
      <c r="D4477" s="26" t="str">
        <f>[1]!b_calc_yield(A4477,日期设置!$B$2,F4477,1,R4477,1,O4477,L4477,S4477,)</f>
        <v>Fetching...</v>
      </c>
      <c r="E4477" s="26">
        <f t="shared" si="138"/>
        <v>18.449594702591622</v>
      </c>
      <c r="F4477" s="18">
        <f>[1]!b_dq_cleanprice($A4477,日期设置!B$2)</f>
        <v>95.153700000000001</v>
      </c>
      <c r="G4477" s="18" t="str">
        <f t="shared" si="139"/>
        <v>4.09 + 0</v>
      </c>
      <c r="H4477" s="27">
        <f>[1]!b_dq_pctchange($A4477,日期设置!$B$2,1)/100</f>
        <v>0</v>
      </c>
      <c r="I4477" s="26">
        <f>[1]!b_pq_pctchange(A4477,日期设置!$B$4,日期设置!$B$2,1)</f>
        <v>0</v>
      </c>
      <c r="J4477" s="26">
        <f>[1]!b_pq_pctchange(A4477,日期设置!$C$4,日期设置!$B$2,1)</f>
        <v>0</v>
      </c>
      <c r="K4477" s="52">
        <f>[1]!b_dq_amount($A4477,日期设置!B$2,2,10000)</f>
        <v>0</v>
      </c>
      <c r="L4477" s="26">
        <f>[1]!b_info_latestpar(A4477,日期设置!$B$2)</f>
        <v>100</v>
      </c>
      <c r="M4477" s="6">
        <f>[1]!b_info_outstandingbalance($A4477,日期设置!B$2)</f>
        <v>5</v>
      </c>
      <c r="N4477" s="7" t="str">
        <f>[1]!b_info_latestissurercreditrating2(A4477,日期设置!$B$2,"102","1")</f>
        <v>AAA</v>
      </c>
      <c r="O4477" s="8">
        <v>3.24</v>
      </c>
      <c r="P4477" s="9">
        <f>[1]!b_info_repurchasedate(A4477)</f>
        <v>0</v>
      </c>
      <c r="Q4477" s="8" t="s">
        <v>16215</v>
      </c>
      <c r="R4477" s="2" t="str">
        <f>IF((--IF(P4477=0,Q4477,P4477))&gt;(--日期设置!$B$2),IF(P4477=0,Q4477,P4477),Q4477)</f>
        <v>2025-04-24</v>
      </c>
      <c r="S4477" s="2" t="s">
        <v>17860</v>
      </c>
      <c r="T4477" s="8">
        <f>[1]!b_anal_ptmyear($A4477,日期设置!$B$2)</f>
        <v>4.0904109589041093</v>
      </c>
      <c r="U4477" s="8">
        <f>[1]!b_anal_termifexercise($A4477,日期设置!B$2)</f>
        <v>0</v>
      </c>
      <c r="V4477" s="10">
        <f>[1]!b_dq_dirtyprice(A4477,日期设置!$B$2)</f>
        <v>98.100800000000007</v>
      </c>
      <c r="W4477" s="11">
        <f>IF(U4477=0,ROUNDUP((Q4477-日期设置!$B$2)/365,0),ROUNDUP((R4477-日期设置!$B$2)/365,0))</f>
        <v>5</v>
      </c>
      <c r="X4477" s="18">
        <f>_xlfn.IFNA(VLOOKUP(A4477,过往入选债券!A:D,4,0),2)</f>
        <v>2</v>
      </c>
      <c r="Y4477">
        <f>_xlfn.IFNA(VLOOKUP(C4477,[2]Sheet1!$A:$A,1,0),3)</f>
        <v>3</v>
      </c>
    </row>
    <row r="4478" spans="1:25" hidden="1" x14ac:dyDescent="0.2">
      <c r="A4478" s="21" t="s">
        <v>12864</v>
      </c>
      <c r="B4478" s="21" t="s">
        <v>12865</v>
      </c>
      <c r="C4478" s="37" t="s">
        <v>1541</v>
      </c>
      <c r="D4478" s="26" t="str">
        <f>[1]!b_calc_yield(A4478,日期设置!$B$2,F4478,1,R4478,1,O4478,L4478,S4478,)</f>
        <v>Fetching...</v>
      </c>
      <c r="E4478" s="26">
        <f t="shared" si="138"/>
        <v>22.525327340974432</v>
      </c>
      <c r="F4478" s="18">
        <f>[1]!b_dq_cleanprice($A4478,日期设置!B$2)</f>
        <v>39.727200000000003</v>
      </c>
      <c r="G4478" s="18" t="str">
        <f t="shared" si="139"/>
        <v>1.94 + 0</v>
      </c>
      <c r="H4478" s="27">
        <f>[1]!b_dq_pctchange($A4478,日期设置!$B$2,1)/100</f>
        <v>0</v>
      </c>
      <c r="I4478" s="26">
        <f>[1]!b_pq_pctchange(A4478,日期设置!$B$4,日期设置!$B$2,1)</f>
        <v>0</v>
      </c>
      <c r="J4478" s="26">
        <f>[1]!b_pq_pctchange(A4478,日期设置!$C$4,日期设置!$B$2,1)</f>
        <v>-33.418584110841643</v>
      </c>
      <c r="K4478" s="52">
        <f>[1]!b_dq_amount($A4478,日期设置!B$2,2,10000)</f>
        <v>0</v>
      </c>
      <c r="L4478" s="26">
        <f>[1]!b_info_latestpar(A4478,日期设置!$B$2)</f>
        <v>40</v>
      </c>
      <c r="M4478" s="6">
        <f>[1]!b_info_outstandingbalance($A4478,日期设置!B$2)</f>
        <v>6</v>
      </c>
      <c r="N4478" s="7" t="str">
        <f>[1]!b_info_latestissurercreditrating2(A4478,日期设置!$B$2,"102","1")</f>
        <v>AA</v>
      </c>
      <c r="O4478" s="8">
        <v>4.4000000000000004</v>
      </c>
      <c r="P4478" s="9">
        <f>[1]!b_info_repurchasedate(A4478)</f>
        <v>0</v>
      </c>
      <c r="Q4478" s="8" t="s">
        <v>17485</v>
      </c>
      <c r="R4478" s="2" t="str">
        <f>IF((--IF(P4478=0,Q4478,P4478))&gt;(--日期设置!$B$2),IF(P4478=0,Q4478,P4478),Q4478)</f>
        <v>2023-03-01</v>
      </c>
      <c r="S4478" s="2" t="s">
        <v>18957</v>
      </c>
      <c r="T4478" s="8">
        <f>[1]!b_anal_ptmyear($A4478,日期设置!$B$2)</f>
        <v>1.9424657534246577</v>
      </c>
      <c r="U4478" s="8">
        <f>[1]!b_anal_termifexercise($A4478,日期设置!B$2)</f>
        <v>0</v>
      </c>
      <c r="V4478" s="10">
        <f>[1]!b_dq_dirtyprice(A4478,日期设置!$B$2)</f>
        <v>39.828499999999998</v>
      </c>
      <c r="W4478" s="11">
        <f>IF(U4478=0,ROUNDUP((Q4478-日期设置!$B$2)/365,0),ROUNDUP((R4478-日期设置!$B$2)/365,0))</f>
        <v>2</v>
      </c>
      <c r="X4478" s="18">
        <f>_xlfn.IFNA(VLOOKUP(A4478,过往入选债券!A:D,4,0),2)</f>
        <v>2</v>
      </c>
      <c r="Y4478">
        <f>_xlfn.IFNA(VLOOKUP(C4478,[2]Sheet1!$A:$A,1,0),3)</f>
        <v>3</v>
      </c>
    </row>
    <row r="4479" spans="1:25" hidden="1" x14ac:dyDescent="0.2">
      <c r="A4479" s="21" t="s">
        <v>15341</v>
      </c>
      <c r="B4479" s="21" t="s">
        <v>15342</v>
      </c>
      <c r="C4479" s="37" t="s">
        <v>15343</v>
      </c>
      <c r="D4479" s="26" t="str">
        <f>[1]!b_calc_yield(A4479,日期设置!$B$2,F4479,1,R4479,1,O4479,L4479,S4479,)</f>
        <v>Fetching...</v>
      </c>
      <c r="E4479" s="26">
        <f t="shared" si="138"/>
        <v>22.744607295236886</v>
      </c>
      <c r="F4479" s="18">
        <f>[1]!b_dq_cleanprice($A4479,日期设置!B$2)</f>
        <v>103.6737</v>
      </c>
      <c r="G4479" s="18" t="str">
        <f t="shared" si="139"/>
        <v>5.24 + 0</v>
      </c>
      <c r="H4479" s="27">
        <f>[1]!b_dq_pctchange($A4479,日期设置!$B$2,1)/100</f>
        <v>0</v>
      </c>
      <c r="I4479" s="26">
        <f>[1]!b_pq_pctchange(A4479,日期设置!$B$4,日期设置!$B$2,1)</f>
        <v>0</v>
      </c>
      <c r="J4479" s="26">
        <f>[1]!b_pq_pctchange(A4479,日期设置!$C$4,日期设置!$B$2,1)</f>
        <v>0</v>
      </c>
      <c r="K4479" s="52">
        <f>[1]!b_dq_amount($A4479,日期设置!B$2,2,10000)</f>
        <v>0</v>
      </c>
      <c r="L4479" s="26">
        <f>[1]!b_info_latestpar(A4479,日期设置!$B$2)</f>
        <v>100</v>
      </c>
      <c r="M4479" s="6">
        <f>[1]!b_info_outstandingbalance($A4479,日期设置!B$2)</f>
        <v>9.3000000000000007</v>
      </c>
      <c r="N4479" s="7" t="str">
        <f>[1]!b_info_latestissurercreditrating2(A4479,日期设置!$B$2,"102","1")</f>
        <v>AA</v>
      </c>
      <c r="O4479" s="8">
        <v>5.37</v>
      </c>
      <c r="P4479" s="9">
        <f>[1]!b_info_repurchasedate(A4479)</f>
        <v>0</v>
      </c>
      <c r="Q4479" s="8" t="s">
        <v>17284</v>
      </c>
      <c r="R4479" s="2" t="str">
        <f>IF((--IF(P4479=0,Q4479,P4479))&gt;(--日期设置!$B$2),IF(P4479=0,Q4479,P4479),Q4479)</f>
        <v>2026-06-20</v>
      </c>
      <c r="S4479" s="2" t="s">
        <v>18834</v>
      </c>
      <c r="T4479" s="8">
        <f>[1]!b_anal_ptmyear($A4479,日期设置!$B$2)</f>
        <v>5.2465753424657535</v>
      </c>
      <c r="U4479" s="8">
        <f>[1]!b_anal_termifexercise($A4479,日期设置!B$2)</f>
        <v>0</v>
      </c>
      <c r="V4479" s="10">
        <f>[1]!b_dq_dirtyprice(A4479,日期设置!$B$2)</f>
        <v>107.7196</v>
      </c>
      <c r="W4479" s="11">
        <f>IF(U4479=0,ROUNDUP((Q4479-日期设置!$B$2)/365,0),ROUNDUP((R4479-日期设置!$B$2)/365,0))</f>
        <v>6</v>
      </c>
      <c r="X4479" s="18">
        <f>_xlfn.IFNA(VLOOKUP(A4479,过往入选债券!A:D,4,0),2)</f>
        <v>2</v>
      </c>
      <c r="Y4479">
        <f>_xlfn.IFNA(VLOOKUP(C4479,[2]Sheet1!$A:$A,1,0),3)</f>
        <v>3</v>
      </c>
    </row>
    <row r="4480" spans="1:25" hidden="1" x14ac:dyDescent="0.2">
      <c r="A4480" s="21" t="s">
        <v>14854</v>
      </c>
      <c r="B4480" s="21" t="s">
        <v>14855</v>
      </c>
      <c r="C4480" s="37" t="s">
        <v>14856</v>
      </c>
      <c r="D4480" s="26" t="str">
        <f>[1]!b_calc_yield(A4480,日期设置!$B$2,F4480,1,R4480,1,O4480,L4480,S4480,)</f>
        <v>Fetching...</v>
      </c>
      <c r="E4480" s="26">
        <f t="shared" si="138"/>
        <v>20.97994232028708</v>
      </c>
      <c r="F4480" s="18">
        <f>[1]!b_dq_cleanprice($A4480,日期设置!B$2)</f>
        <v>102.9228</v>
      </c>
      <c r="G4480" s="18" t="str">
        <f t="shared" si="139"/>
        <v>4.71 + 0</v>
      </c>
      <c r="H4480" s="27">
        <f>[1]!b_dq_pctchange($A4480,日期设置!$B$2,1)/100</f>
        <v>0</v>
      </c>
      <c r="I4480" s="26">
        <f>[1]!b_pq_pctchange(A4480,日期设置!$B$4,日期设置!$B$2,1)</f>
        <v>0</v>
      </c>
      <c r="J4480" s="26">
        <f>[1]!b_pq_pctchange(A4480,日期设置!$C$4,日期设置!$B$2,1)</f>
        <v>0</v>
      </c>
      <c r="K4480" s="52">
        <f>[1]!b_dq_amount($A4480,日期设置!B$2,2,10000)</f>
        <v>0</v>
      </c>
      <c r="L4480" s="26">
        <f>[1]!b_info_latestpar(A4480,日期设置!$B$2)</f>
        <v>100</v>
      </c>
      <c r="M4480" s="6">
        <f>[1]!b_info_outstandingbalance($A4480,日期设置!B$2)</f>
        <v>9.5</v>
      </c>
      <c r="N4480" s="7" t="str">
        <f>[1]!b_info_latestissurercreditrating2(A4480,日期设置!$B$2,"102","1")</f>
        <v>AA</v>
      </c>
      <c r="O4480" s="8">
        <v>5.27</v>
      </c>
      <c r="P4480" s="9">
        <f>[1]!b_info_repurchasedate(A4480)</f>
        <v>0</v>
      </c>
      <c r="Q4480" s="8" t="s">
        <v>16784</v>
      </c>
      <c r="R4480" s="2" t="str">
        <f>IF((--IF(P4480=0,Q4480,P4480))&gt;(--日期设置!$B$2),IF(P4480=0,Q4480,P4480),Q4480)</f>
        <v>2025-12-07</v>
      </c>
      <c r="S4480" s="2" t="s">
        <v>18140</v>
      </c>
      <c r="T4480" s="8">
        <f>[1]!b_anal_ptmyear($A4480,日期设置!$B$2)</f>
        <v>4.7123287671232879</v>
      </c>
      <c r="U4480" s="8">
        <f>[1]!b_anal_termifexercise($A4480,日期设置!B$2)</f>
        <v>0</v>
      </c>
      <c r="V4480" s="10">
        <f>[1]!b_dq_dirtyprice(A4480,日期设置!$B$2)</f>
        <v>104.4388</v>
      </c>
      <c r="W4480" s="11">
        <f>IF(U4480=0,ROUNDUP((Q4480-日期设置!$B$2)/365,0),ROUNDUP((R4480-日期设置!$B$2)/365,0))</f>
        <v>5</v>
      </c>
      <c r="X4480" s="18">
        <f>_xlfn.IFNA(VLOOKUP(A4480,过往入选债券!A:D,4,0),2)</f>
        <v>2</v>
      </c>
      <c r="Y4480">
        <f>_xlfn.IFNA(VLOOKUP(C4480,[2]Sheet1!$A:$A,1,0),3)</f>
        <v>3</v>
      </c>
    </row>
    <row r="4481" spans="1:25" hidden="1" x14ac:dyDescent="0.2">
      <c r="A4481" s="21" t="s">
        <v>10084</v>
      </c>
      <c r="B4481" s="21" t="s">
        <v>10085</v>
      </c>
      <c r="C4481" s="37" t="s">
        <v>254</v>
      </c>
      <c r="D4481" s="26" t="str">
        <f>[1]!b_calc_yield(A4481,日期设置!$B$2,F4481,1,R4481,1,O4481,L4481,S4481,)</f>
        <v>Fetching...</v>
      </c>
      <c r="E4481" s="26">
        <f t="shared" si="138"/>
        <v>8.9431801467791274</v>
      </c>
      <c r="F4481" s="18">
        <f>[1]!b_dq_cleanprice($A4481,日期设置!B$2)</f>
        <v>98.421300000000002</v>
      </c>
      <c r="G4481" s="18" t="str">
        <f t="shared" si="139"/>
        <v>1.95 + 0</v>
      </c>
      <c r="H4481" s="27">
        <f>[1]!b_dq_pctchange($A4481,日期设置!$B$2,1)/100</f>
        <v>0</v>
      </c>
      <c r="I4481" s="26">
        <f>[1]!b_pq_pctchange(A4481,日期设置!$B$4,日期设置!$B$2,1)</f>
        <v>0</v>
      </c>
      <c r="J4481" s="26">
        <f>[1]!b_pq_pctchange(A4481,日期设置!$C$4,日期设置!$B$2,1)</f>
        <v>1.1461780362978695</v>
      </c>
      <c r="K4481" s="52">
        <f>[1]!b_dq_amount($A4481,日期设置!B$2,2,10000)</f>
        <v>0</v>
      </c>
      <c r="L4481" s="26">
        <f>[1]!b_info_latestpar(A4481,日期设置!$B$2)</f>
        <v>100</v>
      </c>
      <c r="M4481" s="6">
        <f>[1]!b_info_outstandingbalance($A4481,日期设置!B$2)</f>
        <v>5</v>
      </c>
      <c r="N4481" s="7" t="str">
        <f>[1]!b_info_latestissurercreditrating2(A4481,日期设置!$B$2,"102","1")</f>
        <v>AA</v>
      </c>
      <c r="O4481" s="8">
        <v>3.7</v>
      </c>
      <c r="P4481" s="9">
        <f>[1]!b_info_repurchasedate(A4481)</f>
        <v>0</v>
      </c>
      <c r="Q4481" s="8" t="s">
        <v>16002</v>
      </c>
      <c r="R4481" s="2" t="str">
        <f>IF((--IF(P4481=0,Q4481,P4481))&gt;(--日期设置!$B$2),IF(P4481=0,Q4481,P4481),Q4481)</f>
        <v>2023-03-06</v>
      </c>
      <c r="S4481" s="2" t="s">
        <v>17784</v>
      </c>
      <c r="T4481" s="8">
        <f>[1]!b_anal_ptmyear($A4481,日期设置!$B$2)</f>
        <v>1.9561643835616438</v>
      </c>
      <c r="U4481" s="8">
        <f>[1]!b_anal_termifexercise($A4481,日期设置!B$2)</f>
        <v>0</v>
      </c>
      <c r="V4481" s="10">
        <f>[1]!b_dq_dirtyprice(A4481,日期设置!$B$2)</f>
        <v>98.583500000000001</v>
      </c>
      <c r="W4481" s="11">
        <f>IF(U4481=0,ROUNDUP((Q4481-日期设置!$B$2)/365,0),ROUNDUP((R4481-日期设置!$B$2)/365,0))</f>
        <v>2</v>
      </c>
      <c r="X4481" s="18">
        <f>_xlfn.IFNA(VLOOKUP(A4481,过往入选债券!A:D,4,0),2)</f>
        <v>2</v>
      </c>
      <c r="Y4481">
        <f>_xlfn.IFNA(VLOOKUP(C4481,[2]Sheet1!$A:$A,1,0),3)</f>
        <v>3</v>
      </c>
    </row>
    <row r="4482" spans="1:25" hidden="1" x14ac:dyDescent="0.2">
      <c r="A4482" s="21" t="s">
        <v>7828</v>
      </c>
      <c r="B4482" s="21" t="s">
        <v>7829</v>
      </c>
      <c r="C4482" s="37" t="s">
        <v>6524</v>
      </c>
      <c r="D4482" s="26" t="str">
        <f>[1]!b_calc_yield(A4482,日期设置!$B$2,F4482,1,R4482,1,O4482,L4482,S4482,)</f>
        <v>Fetching...</v>
      </c>
      <c r="E4482" s="26">
        <f t="shared" ref="E4482:E4545" si="140">((O4482*W4482+L4482)/V4482-1)*100</f>
        <v>12.639941833314161</v>
      </c>
      <c r="F4482" s="18">
        <f>[1]!b_dq_cleanprice($A4482,日期设置!B$2)</f>
        <v>102.4173</v>
      </c>
      <c r="G4482" s="18" t="str">
        <f t="shared" ref="G4482:G4545" si="141">LEFT(T4482,4)&amp;" + "&amp;LEFT(U4482,4)</f>
        <v>2.81 + 0</v>
      </c>
      <c r="H4482" s="27">
        <f>[1]!b_dq_pctchange($A4482,日期设置!$B$2,1)/100</f>
        <v>0</v>
      </c>
      <c r="I4482" s="26">
        <f>[1]!b_pq_pctchange(A4482,日期设置!$B$4,日期设置!$B$2,1)</f>
        <v>0</v>
      </c>
      <c r="J4482" s="26">
        <f>[1]!b_pq_pctchange(A4482,日期设置!$C$4,日期设置!$B$2,1)</f>
        <v>0.13502256568294857</v>
      </c>
      <c r="K4482" s="52">
        <f>[1]!b_dq_amount($A4482,日期设置!B$2,2,10000)</f>
        <v>0</v>
      </c>
      <c r="L4482" s="26">
        <f>[1]!b_info_latestpar(A4482,日期设置!$B$2)</f>
        <v>100</v>
      </c>
      <c r="M4482" s="6">
        <f>[1]!b_info_outstandingbalance($A4482,日期设置!B$2)</f>
        <v>6</v>
      </c>
      <c r="N4482" s="7" t="str">
        <f>[1]!b_info_latestissurercreditrating2(A4482,日期设置!$B$2,"102","1")</f>
        <v>AA+</v>
      </c>
      <c r="O4482" s="8">
        <v>5.5</v>
      </c>
      <c r="P4482" s="9">
        <f>[1]!b_info_repurchasedate(A4482)</f>
        <v>0</v>
      </c>
      <c r="Q4482" s="8" t="s">
        <v>16140</v>
      </c>
      <c r="R4482" s="2" t="str">
        <f>IF((--IF(P4482=0,Q4482,P4482))&gt;(--日期设置!$B$2),IF(P4482=0,Q4482,P4482),Q4482)</f>
        <v>2024-01-14</v>
      </c>
      <c r="S4482" s="2" t="s">
        <v>17927</v>
      </c>
      <c r="T4482" s="8">
        <f>[1]!b_anal_ptmyear($A4482,日期设置!$B$2)</f>
        <v>2.8164383561643835</v>
      </c>
      <c r="U4482" s="8">
        <f>[1]!b_anal_termifexercise($A4482,日期设置!B$2)</f>
        <v>0</v>
      </c>
      <c r="V4482" s="10">
        <f>[1]!b_dq_dirtyprice(A4482,日期设置!$B$2)</f>
        <v>103.4269</v>
      </c>
      <c r="W4482" s="11">
        <f>IF(U4482=0,ROUNDUP((Q4482-日期设置!$B$2)/365,0),ROUNDUP((R4482-日期设置!$B$2)/365,0))</f>
        <v>3</v>
      </c>
      <c r="X4482" s="18">
        <f>_xlfn.IFNA(VLOOKUP(A4482,过往入选债券!A:D,4,0),2)</f>
        <v>2</v>
      </c>
      <c r="Y4482">
        <f>_xlfn.IFNA(VLOOKUP(C4482,[2]Sheet1!$A:$A,1,0),3)</f>
        <v>3</v>
      </c>
    </row>
    <row r="4483" spans="1:25" hidden="1" x14ac:dyDescent="0.2">
      <c r="A4483" s="28" t="s">
        <v>20156</v>
      </c>
      <c r="B4483" s="28" t="s">
        <v>20157</v>
      </c>
      <c r="C4483" s="39" t="s">
        <v>10</v>
      </c>
      <c r="D4483" s="26" t="str">
        <f>[1]!b_calc_yield(A4483,日期设置!$B$2,F4483,1,R4483,1,O4483,L4483,S4483,)</f>
        <v>Fetching...</v>
      </c>
      <c r="E4483" s="26">
        <f t="shared" si="140"/>
        <v>11.179788377291633</v>
      </c>
      <c r="F4483" s="18">
        <f>[1]!b_dq_cleanprice($A4483,日期设置!B$2)</f>
        <v>100.95350000000001</v>
      </c>
      <c r="G4483" s="18" t="str">
        <f t="shared" si="141"/>
        <v>4.51 + 2.51</v>
      </c>
      <c r="H4483" s="27">
        <f>[1]!b_dq_pctchange($A4483,日期设置!$B$2,1)/100</f>
        <v>0</v>
      </c>
      <c r="I4483" s="26">
        <f>[1]!b_pq_pctchange(A4483,日期设置!$B$4,日期设置!$B$2,1)</f>
        <v>0.15754796631172013</v>
      </c>
      <c r="J4483" s="26">
        <f>[1]!b_pq_pctchange(A4483,日期设置!$C$4,日期设置!$B$2,1)</f>
        <v>-7.2305290766324654E-3</v>
      </c>
      <c r="K4483" s="52">
        <f>[1]!b_dq_amount($A4483,日期设置!B$2,2,10000)</f>
        <v>0</v>
      </c>
      <c r="L4483" s="26">
        <f>[1]!b_info_latestpar(A4483,日期设置!$B$2)</f>
        <v>100</v>
      </c>
      <c r="M4483" s="6">
        <f>[1]!b_info_outstandingbalance($A4483,日期设置!B$2)</f>
        <v>10</v>
      </c>
      <c r="N4483" s="7">
        <f>[1]!b_info_latestissurercreditrating2(A4483,日期设置!$B$2,"102","1")</f>
        <v>0</v>
      </c>
      <c r="O4483" s="8">
        <v>4.9800000000000004</v>
      </c>
      <c r="P4483" s="9" t="str">
        <f>[1]!b_info_repurchasedate(A4483)</f>
        <v>2023-09-25</v>
      </c>
      <c r="Q4483" s="8" t="s">
        <v>16024</v>
      </c>
      <c r="R4483" s="2" t="str">
        <f>IF((--IF(P4483=0,Q4483,P4483))&gt;(--日期设置!$B$2),IF(P4483=0,Q4483,P4483),Q4483)</f>
        <v>2023-09-25</v>
      </c>
      <c r="S4483" s="31" t="s">
        <v>16496</v>
      </c>
      <c r="T4483" s="8">
        <f>[1]!b_anal_ptmyear($A4483,日期设置!$B$2)</f>
        <v>4.5123287671232877</v>
      </c>
      <c r="U4483" s="8">
        <f>[1]!b_anal_termifexercise($A4483,日期设置!B$2)</f>
        <v>2.5123287671232877</v>
      </c>
      <c r="V4483" s="10">
        <f>[1]!b_dq_dirtyprice(A4483,日期设置!$B$2)</f>
        <v>103.38209999999999</v>
      </c>
      <c r="W4483" s="11">
        <f>IF(U4483=0,ROUNDUP((Q4483-日期设置!$B$2)/365,0),ROUNDUP((R4483-日期设置!$B$2)/365,0))</f>
        <v>3</v>
      </c>
      <c r="X4483" s="18">
        <f>_xlfn.IFNA(VLOOKUP(A4483,过往入选债券!A:D,4,0),2)</f>
        <v>2</v>
      </c>
      <c r="Y4483">
        <f>_xlfn.IFNA(VLOOKUP(C4483,[2]Sheet1!$A:$A,1,0),3)</f>
        <v>3</v>
      </c>
    </row>
    <row r="4484" spans="1:25" hidden="1" x14ac:dyDescent="0.2">
      <c r="A4484" s="21" t="s">
        <v>9574</v>
      </c>
      <c r="B4484" s="21" t="s">
        <v>9575</v>
      </c>
      <c r="C4484" s="37" t="s">
        <v>484</v>
      </c>
      <c r="D4484" s="26" t="str">
        <f>[1]!b_calc_yield(A4484,日期设置!$B$2,F4484,1,R4484,1,O4484,L4484,S4484,)</f>
        <v>Fetching...</v>
      </c>
      <c r="E4484" s="26">
        <f t="shared" si="140"/>
        <v>16.668415293994208</v>
      </c>
      <c r="F4484" s="18">
        <f>[1]!b_dq_cleanprice($A4484,日期设置!B$2)</f>
        <v>98.758399999999995</v>
      </c>
      <c r="G4484" s="18" t="str">
        <f t="shared" si="141"/>
        <v>3.68 + 0</v>
      </c>
      <c r="H4484" s="27">
        <f>[1]!b_dq_pctchange($A4484,日期设置!$B$2,1)/100</f>
        <v>0</v>
      </c>
      <c r="I4484" s="26">
        <f>[1]!b_pq_pctchange(A4484,日期设置!$B$4,日期设置!$B$2,1)</f>
        <v>0</v>
      </c>
      <c r="J4484" s="26">
        <f>[1]!b_pq_pctchange(A4484,日期设置!$C$4,日期设置!$B$2,1)</f>
        <v>0</v>
      </c>
      <c r="K4484" s="52">
        <f>[1]!b_dq_amount($A4484,日期设置!B$2,2,10000)</f>
        <v>0</v>
      </c>
      <c r="L4484" s="26">
        <f>[1]!b_info_latestpar(A4484,日期设置!$B$2)</f>
        <v>100</v>
      </c>
      <c r="M4484" s="6">
        <f>[1]!b_info_outstandingbalance($A4484,日期设置!B$2)</f>
        <v>10</v>
      </c>
      <c r="N4484" s="7" t="str">
        <f>[1]!b_info_latestissurercreditrating2(A4484,日期设置!$B$2,"102","1")</f>
        <v>AAA</v>
      </c>
      <c r="O4484" s="8">
        <v>4.1900000000000004</v>
      </c>
      <c r="P4484" s="9">
        <f>[1]!b_info_repurchasedate(A4484)</f>
        <v>0</v>
      </c>
      <c r="Q4484" s="8" t="s">
        <v>16090</v>
      </c>
      <c r="R4484" s="2" t="str">
        <f>IF((--IF(P4484=0,Q4484,P4484))&gt;(--日期设置!$B$2),IF(P4484=0,Q4484,P4484),Q4484)</f>
        <v>2024-11-27</v>
      </c>
      <c r="S4484" s="2" t="s">
        <v>17875</v>
      </c>
      <c r="T4484" s="8">
        <f>[1]!b_anal_ptmyear($A4484,日期设置!$B$2)</f>
        <v>3.6849315068493151</v>
      </c>
      <c r="U4484" s="8">
        <f>[1]!b_anal_termifexercise($A4484,日期设置!B$2)</f>
        <v>0</v>
      </c>
      <c r="V4484" s="10">
        <f>[1]!b_dq_dirtyprice(A4484,日期设置!$B$2)</f>
        <v>100.07850000000001</v>
      </c>
      <c r="W4484" s="11">
        <f>IF(U4484=0,ROUNDUP((Q4484-日期设置!$B$2)/365,0),ROUNDUP((R4484-日期设置!$B$2)/365,0))</f>
        <v>4</v>
      </c>
      <c r="X4484" s="18">
        <f>_xlfn.IFNA(VLOOKUP(A4484,过往入选债券!A:D,4,0),2)</f>
        <v>2</v>
      </c>
      <c r="Y4484">
        <f>_xlfn.IFNA(VLOOKUP(C4484,[2]Sheet1!$A:$A,1,0),3)</f>
        <v>3</v>
      </c>
    </row>
    <row r="4485" spans="1:25" hidden="1" x14ac:dyDescent="0.2">
      <c r="A4485" s="28" t="s">
        <v>20506</v>
      </c>
      <c r="B4485" s="28" t="s">
        <v>20507</v>
      </c>
      <c r="C4485" s="39" t="s">
        <v>159</v>
      </c>
      <c r="D4485" s="26" t="str">
        <f>[1]!b_calc_yield(A4485,日期设置!$B$2,F4485,1,R4485,1,O4485,L4485,S4485,)</f>
        <v>Fetching...</v>
      </c>
      <c r="E4485" s="26">
        <f t="shared" si="140"/>
        <v>11.263092695090094</v>
      </c>
      <c r="F4485" s="18">
        <f>[1]!b_dq_cleanprice($A4485,日期设置!B$2)</f>
        <v>98.755799999999994</v>
      </c>
      <c r="G4485" s="18" t="str">
        <f t="shared" si="141"/>
        <v>4.50 + 2.50</v>
      </c>
      <c r="H4485" s="27">
        <f>[1]!b_dq_pctchange($A4485,日期设置!$B$2,1)/100</f>
        <v>0</v>
      </c>
      <c r="I4485" s="26">
        <f>[1]!b_pq_pctchange(A4485,日期设置!$B$4,日期设置!$B$2,1)</f>
        <v>0</v>
      </c>
      <c r="J4485" s="26">
        <f>[1]!b_pq_pctchange(A4485,日期设置!$C$4,日期设置!$B$2,1)</f>
        <v>0</v>
      </c>
      <c r="K4485" s="52">
        <f>[1]!b_dq_amount($A4485,日期设置!B$2,2,10000)</f>
        <v>0</v>
      </c>
      <c r="L4485" s="26">
        <f>[1]!b_info_latestpar(A4485,日期设置!$B$2)</f>
        <v>100</v>
      </c>
      <c r="M4485" s="6">
        <f>[1]!b_info_outstandingbalance($A4485,日期设置!B$2)</f>
        <v>5</v>
      </c>
      <c r="N4485" s="7" t="str">
        <f>[1]!b_info_latestissurercreditrating2(A4485,日期设置!$B$2,"102","1")</f>
        <v>AA+</v>
      </c>
      <c r="O4485" s="8">
        <v>4.03</v>
      </c>
      <c r="P4485" s="9" t="str">
        <f>[1]!b_info_repurchasedate(A4485)</f>
        <v>2023-09-23</v>
      </c>
      <c r="Q4485" s="8" t="s">
        <v>20829</v>
      </c>
      <c r="R4485" s="2" t="str">
        <f>IF((--IF(P4485=0,Q4485,P4485))&gt;(--日期设置!$B$2),IF(P4485=0,Q4485,P4485),Q4485)</f>
        <v>2023-09-23</v>
      </c>
      <c r="S4485" s="31" t="s">
        <v>17549</v>
      </c>
      <c r="T4485" s="8">
        <f>[1]!b_anal_ptmyear($A4485,日期设置!$B$2)</f>
        <v>4.506849315068493</v>
      </c>
      <c r="U4485" s="8">
        <f>[1]!b_anal_termifexercise($A4485,日期设置!B$2)</f>
        <v>2.506849315068493</v>
      </c>
      <c r="V4485" s="10">
        <f>[1]!b_dq_dirtyprice(A4485,日期设置!$B$2)</f>
        <v>100.7432</v>
      </c>
      <c r="W4485" s="11">
        <f>IF(U4485=0,ROUNDUP((Q4485-日期设置!$B$2)/365,0),ROUNDUP((R4485-日期设置!$B$2)/365,0))</f>
        <v>3</v>
      </c>
      <c r="X4485" s="18">
        <f>_xlfn.IFNA(VLOOKUP(A4485,过往入选债券!A:D,4,0),2)</f>
        <v>2</v>
      </c>
      <c r="Y4485">
        <f>_xlfn.IFNA(VLOOKUP(C4485,[2]Sheet1!$A:$A,1,0),3)</f>
        <v>3</v>
      </c>
    </row>
    <row r="4486" spans="1:25" hidden="1" x14ac:dyDescent="0.2">
      <c r="A4486" s="21" t="s">
        <v>5801</v>
      </c>
      <c r="B4486" s="21" t="s">
        <v>5802</v>
      </c>
      <c r="C4486" s="37" t="s">
        <v>5010</v>
      </c>
      <c r="D4486" s="26" t="str">
        <f>[1]!b_calc_yield(A4486,日期设置!$B$2,F4486,1,R4486,1,O4486,L4486,S4486,)</f>
        <v>Fetching...</v>
      </c>
      <c r="E4486" s="26">
        <f t="shared" si="140"/>
        <v>6.5155034795778777</v>
      </c>
      <c r="F4486" s="18">
        <f>[1]!b_dq_cleanprice($A4486,日期设置!B$2)</f>
        <v>100.1446</v>
      </c>
      <c r="G4486" s="18" t="str">
        <f t="shared" si="141"/>
        <v>1.46 + 0</v>
      </c>
      <c r="H4486" s="27">
        <f>[1]!b_dq_pctchange($A4486,日期设置!$B$2,1)/100</f>
        <v>0</v>
      </c>
      <c r="I4486" s="26">
        <f>[1]!b_pq_pctchange(A4486,日期设置!$B$4,日期设置!$B$2,1)</f>
        <v>0</v>
      </c>
      <c r="J4486" s="26">
        <f>[1]!b_pq_pctchange(A4486,日期设置!$C$4,日期设置!$B$2,1)</f>
        <v>0</v>
      </c>
      <c r="K4486" s="52">
        <f>[1]!b_dq_amount($A4486,日期设置!B$2,2,10000)</f>
        <v>0</v>
      </c>
      <c r="L4486" s="26">
        <f>[1]!b_info_latestpar(A4486,日期设置!$B$2)</f>
        <v>100</v>
      </c>
      <c r="M4486" s="6">
        <f>[1]!b_info_outstandingbalance($A4486,日期设置!B$2)</f>
        <v>2</v>
      </c>
      <c r="N4486" s="7" t="str">
        <f>[1]!b_info_latestissurercreditrating2(A4486,日期设置!$B$2,"102","1")</f>
        <v>AA+</v>
      </c>
      <c r="O4486" s="8">
        <v>4.68</v>
      </c>
      <c r="P4486" s="9" t="str">
        <f>[1]!b_info_repurchasedate(A4486)</f>
        <v>2020-09-07</v>
      </c>
      <c r="Q4486" s="8" t="s">
        <v>16071</v>
      </c>
      <c r="R4486" s="2" t="str">
        <f>IF((--IF(P4486=0,Q4486,P4486))&gt;(--日期设置!$B$2),IF(P4486=0,Q4486,P4486),Q4486)</f>
        <v>2022-09-06</v>
      </c>
      <c r="S4486" s="2" t="s">
        <v>17913</v>
      </c>
      <c r="T4486" s="8">
        <f>[1]!b_anal_ptmyear($A4486,日期设置!$B$2)</f>
        <v>1.4602739726027396</v>
      </c>
      <c r="U4486" s="8">
        <f>[1]!b_anal_termifexercise($A4486,日期设置!B$2)</f>
        <v>0</v>
      </c>
      <c r="V4486" s="10">
        <f>[1]!b_dq_dirtyprice(A4486,日期设置!$B$2)</f>
        <v>102.6705</v>
      </c>
      <c r="W4486" s="11">
        <f>IF(U4486=0,ROUNDUP((Q4486-日期设置!$B$2)/365,0),ROUNDUP((R4486-日期设置!$B$2)/365,0))</f>
        <v>2</v>
      </c>
      <c r="X4486" s="18">
        <f>_xlfn.IFNA(VLOOKUP(A4486,过往入选债券!A:D,4,0),2)</f>
        <v>2</v>
      </c>
      <c r="Y4486">
        <f>_xlfn.IFNA(VLOOKUP(C4486,[2]Sheet1!$A:$A,1,0),3)</f>
        <v>3</v>
      </c>
    </row>
    <row r="4487" spans="1:25" hidden="1" x14ac:dyDescent="0.2">
      <c r="A4487" s="21" t="s">
        <v>12792</v>
      </c>
      <c r="B4487" s="21" t="s">
        <v>12793</v>
      </c>
      <c r="C4487" s="37" t="s">
        <v>12074</v>
      </c>
      <c r="D4487" s="26" t="str">
        <f>[1]!b_calc_yield(A4487,日期设置!$B$2,F4487,1,R4487,1,O4487,L4487,S4487,)</f>
        <v>Fetching...</v>
      </c>
      <c r="E4487" s="26">
        <f t="shared" si="140"/>
        <v>24.085475552712587</v>
      </c>
      <c r="F4487" s="18">
        <f>[1]!b_dq_cleanprice($A4487,日期设置!B$2)</f>
        <v>39.697899999999997</v>
      </c>
      <c r="G4487" s="18" t="str">
        <f t="shared" si="141"/>
        <v>1.83 + 0</v>
      </c>
      <c r="H4487" s="27">
        <f>[1]!b_dq_pctchange($A4487,日期设置!$B$2,1)/100</f>
        <v>0</v>
      </c>
      <c r="I4487" s="26">
        <f>[1]!b_pq_pctchange(A4487,日期设置!$B$4,日期设置!$B$2,1)</f>
        <v>0</v>
      </c>
      <c r="J4487" s="26">
        <f>[1]!b_pq_pctchange(A4487,日期设置!$C$4,日期设置!$B$2,1)</f>
        <v>0</v>
      </c>
      <c r="K4487" s="52">
        <f>[1]!b_dq_amount($A4487,日期设置!B$2,2,10000)</f>
        <v>0</v>
      </c>
      <c r="L4487" s="26">
        <f>[1]!b_info_latestpar(A4487,日期设置!$B$2)</f>
        <v>40</v>
      </c>
      <c r="M4487" s="6">
        <f>[1]!b_info_outstandingbalance($A4487,日期设置!B$2)</f>
        <v>3.08</v>
      </c>
      <c r="N4487" s="7" t="str">
        <f>[1]!b_info_latestissurercreditrating2(A4487,日期设置!$B$2,"102","1")</f>
        <v>AA</v>
      </c>
      <c r="O4487" s="8">
        <v>4.83</v>
      </c>
      <c r="P4487" s="9">
        <f>[1]!b_info_repurchasedate(A4487)</f>
        <v>0</v>
      </c>
      <c r="Q4487" s="8" t="s">
        <v>16503</v>
      </c>
      <c r="R4487" s="2" t="str">
        <f>IF((--IF(P4487=0,Q4487,P4487))&gt;(--日期设置!$B$2),IF(P4487=0,Q4487,P4487),Q4487)</f>
        <v>2023-01-20</v>
      </c>
      <c r="S4487" s="2" t="s">
        <v>18712</v>
      </c>
      <c r="T4487" s="8">
        <f>[1]!b_anal_ptmyear($A4487,日期设置!$B$2)</f>
        <v>1.8328767123287673</v>
      </c>
      <c r="U4487" s="8">
        <f>[1]!b_anal_termifexercise($A4487,日期设置!B$2)</f>
        <v>0</v>
      </c>
      <c r="V4487" s="10">
        <f>[1]!b_dq_dirtyprice(A4487,日期设置!$B$2)</f>
        <v>40.020800000000001</v>
      </c>
      <c r="W4487" s="11">
        <f>IF(U4487=0,ROUNDUP((Q4487-日期设置!$B$2)/365,0),ROUNDUP((R4487-日期设置!$B$2)/365,0))</f>
        <v>2</v>
      </c>
      <c r="X4487" s="18">
        <f>_xlfn.IFNA(VLOOKUP(A4487,过往入选债券!A:D,4,0),2)</f>
        <v>2</v>
      </c>
      <c r="Y4487">
        <f>_xlfn.IFNA(VLOOKUP(C4487,[2]Sheet1!$A:$A,1,0),3)</f>
        <v>3</v>
      </c>
    </row>
    <row r="4488" spans="1:25" hidden="1" x14ac:dyDescent="0.2">
      <c r="A4488" s="28" t="s">
        <v>22794</v>
      </c>
      <c r="B4488" s="28" t="s">
        <v>22795</v>
      </c>
      <c r="C4488" s="39" t="s">
        <v>4780</v>
      </c>
      <c r="D4488" s="26">
        <f>[1]!b_calc_yield(A4488,日期设置!$B$2,F4488,1,R4488,1,O4488,L4488,S4488,)</f>
        <v>4.5555635974706359</v>
      </c>
      <c r="E4488" s="26">
        <f t="shared" si="140"/>
        <v>13.022645270468347</v>
      </c>
      <c r="F4488" s="18">
        <f>[1]!b_dq_cleanprice($A4488,日期设置!B$2)</f>
        <v>100.0449</v>
      </c>
      <c r="G4488" s="18" t="str">
        <f t="shared" si="141"/>
        <v>2.87 + 0</v>
      </c>
      <c r="H4488" s="27">
        <f>[1]!b_dq_pctchange($A4488,日期设置!$B$2,1)/100</f>
        <v>0</v>
      </c>
      <c r="I4488" s="26">
        <f>[1]!b_pq_pctchange(A4488,日期设置!$B$4,日期设置!$B$2,1)</f>
        <v>4.4899999999998386E-2</v>
      </c>
      <c r="J4488" s="26">
        <f>[1]!b_pq_pctchange(A4488,日期设置!$C$4,日期设置!$B$2,1)</f>
        <v>4.4899999999998386E-2</v>
      </c>
      <c r="K4488" s="52">
        <f>[1]!b_dq_amount($A4488,日期设置!B$2,2,10000)</f>
        <v>0</v>
      </c>
      <c r="L4488" s="26">
        <f>[1]!b_info_latestpar(A4488,日期设置!$B$2)</f>
        <v>100</v>
      </c>
      <c r="M4488" s="6">
        <f>[1]!b_info_outstandingbalance($A4488,日期设置!B$2)</f>
        <v>5</v>
      </c>
      <c r="N4488" s="7" t="str">
        <f>[1]!b_info_latestissurercreditrating2(A4488,日期设置!$B$2,"102","1")</f>
        <v>AA</v>
      </c>
      <c r="O4488" s="43">
        <v>4.58</v>
      </c>
      <c r="P4488" s="9">
        <f>[1]!b_info_repurchasedate(A4488)</f>
        <v>0</v>
      </c>
      <c r="Q4488" s="31" t="s">
        <v>23455</v>
      </c>
      <c r="R4488" s="2" t="str">
        <f>IF((--IF(P4488=0,Q4488,P4488))&gt;(--日期设置!$B$2),IF(P4488=0,Q4488,P4488),Q4488)</f>
        <v>2024-02-03</v>
      </c>
      <c r="S4488" s="2" t="s">
        <v>23338</v>
      </c>
      <c r="T4488" s="8">
        <f>[1]!b_anal_ptmyear($A4488,日期设置!$B$2)</f>
        <v>2.8712328767123285</v>
      </c>
      <c r="U4488" s="8">
        <f>[1]!b_anal_termifexercise($A4488,日期设置!B$2)</f>
        <v>0</v>
      </c>
      <c r="V4488" s="10">
        <f>[1]!b_dq_dirtyprice(A4488,日期设置!$B$2)</f>
        <v>100.6347</v>
      </c>
      <c r="W4488" s="11">
        <f>IF(U4488=0,ROUNDUP((Q4488-日期设置!$B$2)/365,0),ROUNDUP((R4488-日期设置!$B$2)/365,0))</f>
        <v>3</v>
      </c>
      <c r="X4488" s="18">
        <f>_xlfn.IFNA(VLOOKUP(A4488,过往入选债券!A:D,4,0),2)</f>
        <v>2</v>
      </c>
      <c r="Y4488">
        <f>_xlfn.IFNA(VLOOKUP(C4488,[2]Sheet1!$A:$A,1,0),3)</f>
        <v>3</v>
      </c>
    </row>
    <row r="4489" spans="1:25" hidden="1" x14ac:dyDescent="0.2">
      <c r="A4489" s="21" t="s">
        <v>3486</v>
      </c>
      <c r="B4489" s="21" t="s">
        <v>3487</v>
      </c>
      <c r="C4489" s="37" t="s">
        <v>1536</v>
      </c>
      <c r="D4489" s="26" t="str">
        <f>[1]!b_calc_yield(A4489,日期设置!$B$2,F4489,1,R4489,1,O4489,L4489,S4489,)</f>
        <v>Fetching...</v>
      </c>
      <c r="E4489" s="26">
        <f t="shared" si="140"/>
        <v>6.7155412877034193</v>
      </c>
      <c r="F4489" s="18">
        <f>[1]!b_dq_cleanprice($A4489,日期设置!B$2)</f>
        <v>101.7209</v>
      </c>
      <c r="G4489" s="18" t="str">
        <f t="shared" si="141"/>
        <v>3.51 + 1.51</v>
      </c>
      <c r="H4489" s="27">
        <f>[1]!b_dq_pctchange($A4489,日期设置!$B$2,1)/100</f>
        <v>0</v>
      </c>
      <c r="I4489" s="26">
        <f>[1]!b_pq_pctchange(A4489,日期设置!$B$4,日期设置!$B$2,1)</f>
        <v>-6.3466800280981728E-2</v>
      </c>
      <c r="J4489" s="26">
        <f>[1]!b_pq_pctchange(A4489,日期设置!$C$4,日期设置!$B$2,1)</f>
        <v>-0.45729350355519965</v>
      </c>
      <c r="K4489" s="52">
        <f>[1]!b_dq_amount($A4489,日期设置!B$2,2,10000)</f>
        <v>0</v>
      </c>
      <c r="L4489" s="26">
        <f>[1]!b_info_latestpar(A4489,日期设置!$B$2)</f>
        <v>100</v>
      </c>
      <c r="M4489" s="6">
        <f>[1]!b_info_outstandingbalance($A4489,日期设置!B$2)</f>
        <v>2</v>
      </c>
      <c r="N4489" s="7">
        <f>[1]!b_info_latestissurercreditrating2(A4489,日期设置!$B$2,"102","1")</f>
        <v>0</v>
      </c>
      <c r="O4489" s="8">
        <v>5.78</v>
      </c>
      <c r="P4489" s="9" t="str">
        <f>[1]!b_info_repurchasedate(A4489)</f>
        <v>2022-09-25</v>
      </c>
      <c r="Q4489" s="8" t="s">
        <v>16243</v>
      </c>
      <c r="R4489" s="2" t="str">
        <f>IF((--IF(P4489=0,Q4489,P4489))&gt;(--日期设置!$B$2),IF(P4489=0,Q4489,P4489),Q4489)</f>
        <v>2022-09-25</v>
      </c>
      <c r="S4489" s="2" t="s">
        <v>18029</v>
      </c>
      <c r="T4489" s="8">
        <f>[1]!b_anal_ptmyear($A4489,日期设置!$B$2)</f>
        <v>3.5123287671232877</v>
      </c>
      <c r="U4489" s="8">
        <f>[1]!b_anal_termifexercise($A4489,日期设置!B$2)</f>
        <v>1.5123287671232877</v>
      </c>
      <c r="V4489" s="10">
        <f>[1]!b_dq_dirtyprice(A4489,日期设置!$B$2)</f>
        <v>104.53959999999999</v>
      </c>
      <c r="W4489" s="11">
        <f>IF(U4489=0,ROUNDUP((Q4489-日期设置!$B$2)/365,0),ROUNDUP((R4489-日期设置!$B$2)/365,0))</f>
        <v>2</v>
      </c>
      <c r="X4489" s="18">
        <f>_xlfn.IFNA(VLOOKUP(A4489,过往入选债券!A:D,4,0),2)</f>
        <v>2</v>
      </c>
      <c r="Y4489">
        <f>_xlfn.IFNA(VLOOKUP(C4489,[2]Sheet1!$A:$A,1,0),3)</f>
        <v>3</v>
      </c>
    </row>
    <row r="4490" spans="1:25" hidden="1" x14ac:dyDescent="0.2">
      <c r="A4490" s="21" t="s">
        <v>9019</v>
      </c>
      <c r="B4490" s="21" t="s">
        <v>9020</v>
      </c>
      <c r="C4490" s="37" t="s">
        <v>9021</v>
      </c>
      <c r="D4490" s="26" t="str">
        <f>[1]!b_calc_yield(A4490,日期设置!$B$2,F4490,1,R4490,1,O4490,L4490,S4490,)</f>
        <v>Fetching...</v>
      </c>
      <c r="E4490" s="26">
        <f t="shared" si="140"/>
        <v>15.21732303247283</v>
      </c>
      <c r="F4490" s="18">
        <f>[1]!b_dq_cleanprice($A4490,日期设置!B$2)</f>
        <v>99.343999999999994</v>
      </c>
      <c r="G4490" s="18" t="str">
        <f t="shared" si="141"/>
        <v>3.41 + 0</v>
      </c>
      <c r="H4490" s="27">
        <f>[1]!b_dq_pctchange($A4490,日期设置!$B$2,1)/100</f>
        <v>0</v>
      </c>
      <c r="I4490" s="26">
        <f>[1]!b_pq_pctchange(A4490,日期设置!$B$4,日期设置!$B$2,1)</f>
        <v>0</v>
      </c>
      <c r="J4490" s="26">
        <f>[1]!b_pq_pctchange(A4490,日期设置!$C$4,日期设置!$B$2,1)</f>
        <v>-1.1636236290412467</v>
      </c>
      <c r="K4490" s="52">
        <f>[1]!b_dq_amount($A4490,日期设置!B$2,2,10000)</f>
        <v>0</v>
      </c>
      <c r="L4490" s="26">
        <f>[1]!b_info_latestpar(A4490,日期设置!$B$2)</f>
        <v>100</v>
      </c>
      <c r="M4490" s="6">
        <f>[1]!b_info_outstandingbalance($A4490,日期设置!B$2)</f>
        <v>4</v>
      </c>
      <c r="N4490" s="7" t="str">
        <f>[1]!b_info_latestissurercreditrating2(A4490,日期设置!$B$2,"102","1")</f>
        <v>AA+</v>
      </c>
      <c r="O4490" s="8">
        <v>4.3499999999999996</v>
      </c>
      <c r="P4490" s="9">
        <f>[1]!b_info_repurchasedate(A4490)</f>
        <v>0</v>
      </c>
      <c r="Q4490" s="8" t="s">
        <v>16432</v>
      </c>
      <c r="R4490" s="2" t="str">
        <f>IF((--IF(P4490=0,Q4490,P4490))&gt;(--日期设置!$B$2),IF(P4490=0,Q4490,P4490),Q4490)</f>
        <v>2024-08-20</v>
      </c>
      <c r="S4490" s="2" t="s">
        <v>18201</v>
      </c>
      <c r="T4490" s="8">
        <f>[1]!b_anal_ptmyear($A4490,日期设置!$B$2)</f>
        <v>3.4136986301369863</v>
      </c>
      <c r="U4490" s="8">
        <f>[1]!b_anal_termifexercise($A4490,日期设置!B$2)</f>
        <v>0</v>
      </c>
      <c r="V4490" s="10">
        <f>[1]!b_dq_dirtyprice(A4490,日期设置!$B$2)</f>
        <v>101.8944</v>
      </c>
      <c r="W4490" s="11">
        <f>IF(U4490=0,ROUNDUP((Q4490-日期设置!$B$2)/365,0),ROUNDUP((R4490-日期设置!$B$2)/365,0))</f>
        <v>4</v>
      </c>
      <c r="X4490" s="18">
        <f>_xlfn.IFNA(VLOOKUP(A4490,过往入选债券!A:D,4,0),2)</f>
        <v>2</v>
      </c>
      <c r="Y4490">
        <f>_xlfn.IFNA(VLOOKUP(C4490,[2]Sheet1!$A:$A,1,0),3)</f>
        <v>3</v>
      </c>
    </row>
    <row r="4491" spans="1:25" hidden="1" x14ac:dyDescent="0.2">
      <c r="A4491" s="28" t="s">
        <v>20508</v>
      </c>
      <c r="B4491" s="28" t="s">
        <v>20509</v>
      </c>
      <c r="C4491" s="39" t="s">
        <v>542</v>
      </c>
      <c r="D4491" s="26" t="str">
        <f>[1]!b_calc_yield(A4491,日期设置!$B$2,F4491,1,R4491,1,O4491,L4491,S4491,)</f>
        <v>Fetching...</v>
      </c>
      <c r="E4491" s="26">
        <f t="shared" si="140"/>
        <v>11.234925000395158</v>
      </c>
      <c r="F4491" s="18">
        <f>[1]!b_dq_cleanprice($A4491,日期设置!B$2)</f>
        <v>99.156000000000006</v>
      </c>
      <c r="G4491" s="18" t="str">
        <f t="shared" si="141"/>
        <v>4.50 + 2.50</v>
      </c>
      <c r="H4491" s="27">
        <f>[1]!b_dq_pctchange($A4491,日期设置!$B$2,1)/100</f>
        <v>0</v>
      </c>
      <c r="I4491" s="26">
        <f>[1]!b_pq_pctchange(A4491,日期设置!$B$4,日期设置!$B$2,1)</f>
        <v>0</v>
      </c>
      <c r="J4491" s="26">
        <f>[1]!b_pq_pctchange(A4491,日期设置!$C$4,日期设置!$B$2,1)</f>
        <v>-1.5412846223048362</v>
      </c>
      <c r="K4491" s="52">
        <f>[1]!b_dq_amount($A4491,日期设置!B$2,2,10000)</f>
        <v>0</v>
      </c>
      <c r="L4491" s="26">
        <f>[1]!b_info_latestpar(A4491,日期设置!$B$2)</f>
        <v>100</v>
      </c>
      <c r="M4491" s="6">
        <f>[1]!b_info_outstandingbalance($A4491,日期设置!B$2)</f>
        <v>6</v>
      </c>
      <c r="N4491" s="7" t="str">
        <f>[1]!b_info_latestissurercreditrating2(A4491,日期设置!$B$2,"102","1")</f>
        <v>AA+</v>
      </c>
      <c r="O4491" s="8">
        <v>4.2</v>
      </c>
      <c r="P4491" s="9" t="str">
        <f>[1]!b_info_repurchasedate(A4491)</f>
        <v>2023-09-23</v>
      </c>
      <c r="Q4491" s="8" t="s">
        <v>20829</v>
      </c>
      <c r="R4491" s="2" t="str">
        <f>IF((--IF(P4491=0,Q4491,P4491))&gt;(--日期设置!$B$2),IF(P4491=0,Q4491,P4491),Q4491)</f>
        <v>2023-09-23</v>
      </c>
      <c r="S4491" s="31" t="s">
        <v>17549</v>
      </c>
      <c r="T4491" s="8">
        <f>[1]!b_anal_ptmyear($A4491,日期设置!$B$2)</f>
        <v>4.506849315068493</v>
      </c>
      <c r="U4491" s="8">
        <f>[1]!b_anal_termifexercise($A4491,日期设置!B$2)</f>
        <v>2.506849315068493</v>
      </c>
      <c r="V4491" s="10">
        <f>[1]!b_dq_dirtyprice(A4491,日期设置!$B$2)</f>
        <v>101.2272</v>
      </c>
      <c r="W4491" s="11">
        <f>IF(U4491=0,ROUNDUP((Q4491-日期设置!$B$2)/365,0),ROUNDUP((R4491-日期设置!$B$2)/365,0))</f>
        <v>3</v>
      </c>
      <c r="X4491" s="18">
        <f>_xlfn.IFNA(VLOOKUP(A4491,过往入选债券!A:D,4,0),2)</f>
        <v>2</v>
      </c>
      <c r="Y4491">
        <f>_xlfn.IFNA(VLOOKUP(C4491,[2]Sheet1!$A:$A,1,0),3)</f>
        <v>3</v>
      </c>
    </row>
    <row r="4492" spans="1:25" hidden="1" x14ac:dyDescent="0.2">
      <c r="A4492" s="21" t="s">
        <v>10944</v>
      </c>
      <c r="B4492" s="21" t="s">
        <v>10945</v>
      </c>
      <c r="C4492" s="37" t="s">
        <v>394</v>
      </c>
      <c r="D4492" s="26" t="str">
        <f>[1]!b_calc_yield(A4492,日期设置!$B$2,F4492,1,R4492,1,O4492,L4492,S4492,)</f>
        <v>Fetching...</v>
      </c>
      <c r="E4492" s="26">
        <f t="shared" si="140"/>
        <v>9.6464828859195162</v>
      </c>
      <c r="F4492" s="18">
        <f>[1]!b_dq_cleanprice($A4492,日期设置!B$2)</f>
        <v>97.068100000000001</v>
      </c>
      <c r="G4492" s="18" t="str">
        <f t="shared" si="141"/>
        <v>2.15 + 0</v>
      </c>
      <c r="H4492" s="27">
        <f>[1]!b_dq_pctchange($A4492,日期设置!$B$2,1)/100</f>
        <v>0</v>
      </c>
      <c r="I4492" s="26">
        <f>[1]!b_pq_pctchange(A4492,日期设置!$B$4,日期设置!$B$2,1)</f>
        <v>0</v>
      </c>
      <c r="J4492" s="26">
        <f>[1]!b_pq_pctchange(A4492,日期设置!$C$4,日期设置!$B$2,1)</f>
        <v>-0.88264876317872343</v>
      </c>
      <c r="K4492" s="52">
        <f>[1]!b_dq_amount($A4492,日期设置!B$2,2,10000)</f>
        <v>0</v>
      </c>
      <c r="L4492" s="26">
        <f>[1]!b_info_latestpar(A4492,日期设置!$B$2)</f>
        <v>100</v>
      </c>
      <c r="M4492" s="6">
        <f>[1]!b_info_outstandingbalance($A4492,日期设置!B$2)</f>
        <v>10</v>
      </c>
      <c r="N4492" s="7" t="str">
        <f>[1]!b_info_latestissurercreditrating2(A4492,日期设置!$B$2,"102","1")</f>
        <v>AAA</v>
      </c>
      <c r="O4492" s="8">
        <v>3.1</v>
      </c>
      <c r="P4492" s="9">
        <f>[1]!b_info_repurchasedate(A4492)</f>
        <v>0</v>
      </c>
      <c r="Q4492" s="8" t="s">
        <v>15998</v>
      </c>
      <c r="R4492" s="2" t="str">
        <f>IF((--IF(P4492=0,Q4492,P4492))&gt;(--日期设置!$B$2),IF(P4492=0,Q4492,P4492),Q4492)</f>
        <v>2023-05-18</v>
      </c>
      <c r="S4492" s="2" t="s">
        <v>18340</v>
      </c>
      <c r="T4492" s="8">
        <f>[1]!b_anal_ptmyear($A4492,日期设置!$B$2)</f>
        <v>2.1561643835616437</v>
      </c>
      <c r="U4492" s="8">
        <f>[1]!b_anal_termifexercise($A4492,日期设置!B$2)</f>
        <v>0</v>
      </c>
      <c r="V4492" s="10">
        <f>[1]!b_dq_dirtyprice(A4492,日期设置!$B$2)</f>
        <v>99.683999999999997</v>
      </c>
      <c r="W4492" s="11">
        <f>IF(U4492=0,ROUNDUP((Q4492-日期设置!$B$2)/365,0),ROUNDUP((R4492-日期设置!$B$2)/365,0))</f>
        <v>3</v>
      </c>
      <c r="X4492" s="18">
        <f>_xlfn.IFNA(VLOOKUP(A4492,过往入选债券!A:D,4,0),2)</f>
        <v>2</v>
      </c>
      <c r="Y4492">
        <f>_xlfn.IFNA(VLOOKUP(C4492,[2]Sheet1!$A:$A,1,0),3)</f>
        <v>3</v>
      </c>
    </row>
    <row r="4493" spans="1:25" hidden="1" x14ac:dyDescent="0.2">
      <c r="A4493" s="21" t="s">
        <v>4379</v>
      </c>
      <c r="B4493" s="21" t="s">
        <v>4380</v>
      </c>
      <c r="C4493" s="37" t="s">
        <v>3883</v>
      </c>
      <c r="D4493" s="26" t="str">
        <f>[1]!b_calc_yield(A4493,日期设置!$B$2,F4493,1,R4493,1,O4493,L4493,S4493,)</f>
        <v>Fetching...</v>
      </c>
      <c r="E4493" s="26">
        <f t="shared" si="140"/>
        <v>4.8365369973410122</v>
      </c>
      <c r="F4493" s="18">
        <f>[1]!b_dq_cleanprice($A4493,日期设置!B$2)</f>
        <v>99.1</v>
      </c>
      <c r="G4493" s="18" t="str">
        <f t="shared" si="141"/>
        <v>2.09 + 1.09</v>
      </c>
      <c r="H4493" s="27">
        <f>[1]!b_dq_pctchange($A4493,日期设置!$B$2,1)/100</f>
        <v>0</v>
      </c>
      <c r="I4493" s="26">
        <f>[1]!b_pq_pctchange(A4493,日期设置!$B$4,日期设置!$B$2,1)</f>
        <v>0</v>
      </c>
      <c r="J4493" s="26">
        <f>[1]!b_pq_pctchange(A4493,日期设置!$C$4,日期设置!$B$2,1)</f>
        <v>2.018570851836498E-2</v>
      </c>
      <c r="K4493" s="52">
        <f>[1]!b_dq_amount($A4493,日期设置!B$2,2,10000)</f>
        <v>0</v>
      </c>
      <c r="L4493" s="26">
        <f>[1]!b_info_latestpar(A4493,日期设置!$B$2)</f>
        <v>100</v>
      </c>
      <c r="M4493" s="6">
        <f>[1]!b_info_outstandingbalance($A4493,日期设置!B$2)</f>
        <v>5</v>
      </c>
      <c r="N4493" s="7">
        <f>[1]!b_info_latestissurercreditrating2(A4493,日期设置!$B$2,"102","1")</f>
        <v>0</v>
      </c>
      <c r="O4493" s="8">
        <v>3.7</v>
      </c>
      <c r="P4493" s="9" t="str">
        <f>[1]!b_info_repurchasedate(A4493)</f>
        <v>2022-04-26</v>
      </c>
      <c r="Q4493" s="8" t="s">
        <v>17269</v>
      </c>
      <c r="R4493" s="2" t="str">
        <f>IF((--IF(P4493=0,Q4493,P4493))&gt;(--日期设置!$B$2),IF(P4493=0,Q4493,P4493),Q4493)</f>
        <v>2022-04-26</v>
      </c>
      <c r="S4493" s="2" t="s">
        <v>18965</v>
      </c>
      <c r="T4493" s="8">
        <f>[1]!b_anal_ptmyear($A4493,日期设置!$B$2)</f>
        <v>2.095890410958904</v>
      </c>
      <c r="U4493" s="8">
        <f>[1]!b_anal_termifexercise($A4493,日期设置!B$2)</f>
        <v>1.095890410958904</v>
      </c>
      <c r="V4493" s="10">
        <f>[1]!b_dq_dirtyprice(A4493,日期设置!$B$2)</f>
        <v>102.4452</v>
      </c>
      <c r="W4493" s="11">
        <f>IF(U4493=0,ROUNDUP((Q4493-日期设置!$B$2)/365,0),ROUNDUP((R4493-日期设置!$B$2)/365,0))</f>
        <v>2</v>
      </c>
      <c r="X4493" s="18">
        <f>_xlfn.IFNA(VLOOKUP(A4493,过往入选债券!A:D,4,0),2)</f>
        <v>2</v>
      </c>
      <c r="Y4493">
        <f>_xlfn.IFNA(VLOOKUP(C4493,[2]Sheet1!$A:$A,1,0),3)</f>
        <v>3</v>
      </c>
    </row>
    <row r="4494" spans="1:25" hidden="1" x14ac:dyDescent="0.2">
      <c r="A4494" s="21" t="s">
        <v>2674</v>
      </c>
      <c r="B4494" s="21" t="s">
        <v>2675</v>
      </c>
      <c r="C4494" s="37" t="s">
        <v>2137</v>
      </c>
      <c r="D4494" s="26" t="str">
        <f>[1]!b_calc_yield(A4494,日期设置!$B$2,F4494,1,R4494,1,O4494,L4494,S4494,)</f>
        <v>Fetching...</v>
      </c>
      <c r="E4494" s="26">
        <f t="shared" si="140"/>
        <v>4.2914771012828368</v>
      </c>
      <c r="F4494" s="18">
        <f>[1]!b_dq_cleanprice($A4494,日期设置!B$2)</f>
        <v>102.0141</v>
      </c>
      <c r="G4494" s="18" t="str">
        <f t="shared" si="141"/>
        <v>0.94 + 0</v>
      </c>
      <c r="H4494" s="27">
        <f>[1]!b_dq_pctchange($A4494,日期设置!$B$2,1)/100</f>
        <v>0</v>
      </c>
      <c r="I4494" s="26">
        <f>[1]!b_pq_pctchange(A4494,日期设置!$B$4,日期设置!$B$2,1)</f>
        <v>-2.4696366988011594E-2</v>
      </c>
      <c r="J4494" s="26">
        <f>[1]!b_pq_pctchange(A4494,日期设置!$C$4,日期设置!$B$2,1)</f>
        <v>8.231122866432114E-2</v>
      </c>
      <c r="K4494" s="52">
        <f>[1]!b_dq_amount($A4494,日期设置!B$2,2,10000)</f>
        <v>0</v>
      </c>
      <c r="L4494" s="26">
        <f>[1]!b_info_latestpar(A4494,日期设置!$B$2)</f>
        <v>100</v>
      </c>
      <c r="M4494" s="6">
        <f>[1]!b_info_outstandingbalance($A4494,日期设置!B$2)</f>
        <v>10</v>
      </c>
      <c r="N4494" s="7">
        <f>[1]!b_info_latestissurercreditrating2(A4494,日期设置!$B$2,"102","1")</f>
        <v>0</v>
      </c>
      <c r="O4494" s="8">
        <v>6.8</v>
      </c>
      <c r="P4494" s="9">
        <f>[1]!b_info_repurchasedate(A4494)</f>
        <v>0</v>
      </c>
      <c r="Q4494" s="8" t="s">
        <v>16261</v>
      </c>
      <c r="R4494" s="2" t="str">
        <f>IF((--IF(P4494=0,Q4494,P4494))&gt;(--日期设置!$B$2),IF(P4494=0,Q4494,P4494),Q4494)</f>
        <v>2022-03-01</v>
      </c>
      <c r="S4494" s="2" t="s">
        <v>18043</v>
      </c>
      <c r="T4494" s="8">
        <f>[1]!b_anal_ptmyear($A4494,日期设置!$B$2)</f>
        <v>0.94246575342465755</v>
      </c>
      <c r="U4494" s="8">
        <f>[1]!b_anal_termifexercise($A4494,日期设置!B$2)</f>
        <v>0</v>
      </c>
      <c r="V4494" s="10">
        <f>[1]!b_dq_dirtyprice(A4494,日期设置!$B$2)</f>
        <v>102.4053</v>
      </c>
      <c r="W4494" s="11">
        <f>IF(U4494=0,ROUNDUP((Q4494-日期设置!$B$2)/365,0),ROUNDUP((R4494-日期设置!$B$2)/365,0))</f>
        <v>1</v>
      </c>
      <c r="X4494" s="18">
        <f>_xlfn.IFNA(VLOOKUP(A4494,过往入选债券!A:D,4,0),2)</f>
        <v>2</v>
      </c>
      <c r="Y4494">
        <f>_xlfn.IFNA(VLOOKUP(C4494,[2]Sheet1!$A:$A,1,0),3)</f>
        <v>3</v>
      </c>
    </row>
    <row r="4495" spans="1:25" hidden="1" x14ac:dyDescent="0.2">
      <c r="A4495" s="21" t="s">
        <v>9934</v>
      </c>
      <c r="B4495" s="21" t="s">
        <v>9935</v>
      </c>
      <c r="C4495" s="37" t="s">
        <v>1374</v>
      </c>
      <c r="D4495" s="26" t="str">
        <f>[1]!b_calc_yield(A4495,日期设置!$B$2,F4495,1,R4495,1,O4495,L4495,S4495,)</f>
        <v>Fetching...</v>
      </c>
      <c r="E4495" s="26">
        <f t="shared" si="140"/>
        <v>8.7938673933082523</v>
      </c>
      <c r="F4495" s="18">
        <f>[1]!b_dq_cleanprice($A4495,日期设置!B$2)</f>
        <v>98.561300000000003</v>
      </c>
      <c r="G4495" s="18" t="str">
        <f t="shared" si="141"/>
        <v>3.92 + 1.92</v>
      </c>
      <c r="H4495" s="27">
        <f>[1]!b_dq_pctchange($A4495,日期设置!$B$2,1)/100</f>
        <v>0</v>
      </c>
      <c r="I4495" s="26">
        <f>[1]!b_pq_pctchange(A4495,日期设置!$B$4,日期设置!$B$2,1)</f>
        <v>0.23696128174696815</v>
      </c>
      <c r="J4495" s="26">
        <f>[1]!b_pq_pctchange(A4495,日期设置!$C$4,日期设置!$B$2,1)</f>
        <v>2.130699112816113E-3</v>
      </c>
      <c r="K4495" s="52">
        <f>[1]!b_dq_amount($A4495,日期设置!B$2,2,10000)</f>
        <v>0</v>
      </c>
      <c r="L4495" s="26">
        <f>[1]!b_info_latestpar(A4495,日期设置!$B$2)</f>
        <v>100</v>
      </c>
      <c r="M4495" s="6">
        <f>[1]!b_info_outstandingbalance($A4495,日期设置!B$2)</f>
        <v>5</v>
      </c>
      <c r="N4495" s="7" t="str">
        <f>[1]!b_info_latestissurercreditrating2(A4495,日期设置!$B$2,"102","1")</f>
        <v>AA+</v>
      </c>
      <c r="O4495" s="8">
        <v>3.76</v>
      </c>
      <c r="P4495" s="9" t="str">
        <f>[1]!b_info_repurchasedate(A4495)</f>
        <v>2023-02-24</v>
      </c>
      <c r="Q4495" s="8" t="s">
        <v>16455</v>
      </c>
      <c r="R4495" s="2" t="str">
        <f>IF((--IF(P4495=0,Q4495,P4495))&gt;(--日期设置!$B$2),IF(P4495=0,Q4495,P4495),Q4495)</f>
        <v>2023-02-24</v>
      </c>
      <c r="S4495" s="2" t="s">
        <v>18222</v>
      </c>
      <c r="T4495" s="8">
        <f>[1]!b_anal_ptmyear($A4495,日期设置!$B$2)</f>
        <v>3.9287671232876713</v>
      </c>
      <c r="U4495" s="8">
        <f>[1]!b_anal_termifexercise($A4495,日期设置!B$2)</f>
        <v>1.9287671232876713</v>
      </c>
      <c r="V4495" s="10">
        <f>[1]!b_dq_dirtyprice(A4495,日期设置!$B$2)</f>
        <v>98.829099999999997</v>
      </c>
      <c r="W4495" s="11">
        <f>IF(U4495=0,ROUNDUP((Q4495-日期设置!$B$2)/365,0),ROUNDUP((R4495-日期设置!$B$2)/365,0))</f>
        <v>2</v>
      </c>
      <c r="X4495" s="18">
        <f>_xlfn.IFNA(VLOOKUP(A4495,过往入选债券!A:D,4,0),2)</f>
        <v>2</v>
      </c>
      <c r="Y4495">
        <f>_xlfn.IFNA(VLOOKUP(C4495,[2]Sheet1!$A:$A,1,0),3)</f>
        <v>3</v>
      </c>
    </row>
    <row r="4496" spans="1:25" hidden="1" x14ac:dyDescent="0.2">
      <c r="A4496" s="21" t="s">
        <v>12877</v>
      </c>
      <c r="B4496" s="21" t="s">
        <v>12878</v>
      </c>
      <c r="C4496" s="37" t="s">
        <v>12879</v>
      </c>
      <c r="D4496" s="26" t="str">
        <f>[1]!b_calc_yield(A4496,日期设置!$B$2,F4496,1,R4496,1,O4496,L4496,S4496,)</f>
        <v>Fetching...</v>
      </c>
      <c r="E4496" s="26">
        <f t="shared" si="140"/>
        <v>22.544461322092889</v>
      </c>
      <c r="F4496" s="18">
        <f>[1]!b_dq_cleanprice($A4496,日期设置!B$2)</f>
        <v>99.246099999999998</v>
      </c>
      <c r="G4496" s="18" t="str">
        <f t="shared" si="141"/>
        <v>9.94 + 4.95</v>
      </c>
      <c r="H4496" s="27">
        <f>[1]!b_dq_pctchange($A4496,日期设置!$B$2,1)/100</f>
        <v>0</v>
      </c>
      <c r="I4496" s="26">
        <f>[1]!b_pq_pctchange(A4496,日期设置!$B$4,日期设置!$B$2,1)</f>
        <v>0</v>
      </c>
      <c r="J4496" s="26">
        <f>[1]!b_pq_pctchange(A4496,日期设置!$C$4,日期设置!$B$2,1)</f>
        <v>-0.83144980625150833</v>
      </c>
      <c r="K4496" s="52">
        <f>[1]!b_dq_amount($A4496,日期设置!B$2,2,10000)</f>
        <v>0</v>
      </c>
      <c r="L4496" s="26">
        <f>[1]!b_info_latestpar(A4496,日期设置!$B$2)</f>
        <v>100</v>
      </c>
      <c r="M4496" s="6">
        <f>[1]!b_info_outstandingbalance($A4496,日期设置!B$2)</f>
        <v>20</v>
      </c>
      <c r="N4496" s="7" t="str">
        <f>[1]!b_info_latestissurercreditrating2(A4496,日期设置!$B$2,"102","1")</f>
        <v>AAA</v>
      </c>
      <c r="O4496" s="8">
        <v>4.38</v>
      </c>
      <c r="P4496" s="9" t="str">
        <f>[1]!b_info_repurchasedate(A4496)</f>
        <v>2026-03-03</v>
      </c>
      <c r="Q4496" s="8" t="s">
        <v>17480</v>
      </c>
      <c r="R4496" s="2" t="str">
        <f>IF((--IF(P4496=0,Q4496,P4496))&gt;(--日期设置!$B$2),IF(P4496=0,Q4496,P4496),Q4496)</f>
        <v>2026-03-03</v>
      </c>
      <c r="S4496" s="2" t="s">
        <v>18260</v>
      </c>
      <c r="T4496" s="8">
        <f>[1]!b_anal_ptmyear($A4496,日期设置!$B$2)</f>
        <v>9.9479452054794528</v>
      </c>
      <c r="U4496" s="8">
        <f>[1]!b_anal_termifexercise($A4496,日期设置!B$2)</f>
        <v>4.9506849315068493</v>
      </c>
      <c r="V4496" s="10">
        <f>[1]!b_dq_dirtyprice(A4496,日期设置!$B$2)</f>
        <v>99.474100000000007</v>
      </c>
      <c r="W4496" s="11">
        <f>IF(U4496=0,ROUNDUP((Q4496-日期设置!$B$2)/365,0),ROUNDUP((R4496-日期设置!$B$2)/365,0))</f>
        <v>5</v>
      </c>
      <c r="X4496" s="18">
        <f>_xlfn.IFNA(VLOOKUP(A4496,过往入选债券!A:D,4,0),2)</f>
        <v>2</v>
      </c>
      <c r="Y4496">
        <f>_xlfn.IFNA(VLOOKUP(C4496,[2]Sheet1!$A:$A,1,0),3)</f>
        <v>3</v>
      </c>
    </row>
    <row r="4497" spans="1:25" hidden="1" x14ac:dyDescent="0.2">
      <c r="A4497" s="28" t="s">
        <v>19454</v>
      </c>
      <c r="B4497" s="28" t="s">
        <v>19455</v>
      </c>
      <c r="C4497" s="38" t="s">
        <v>19456</v>
      </c>
      <c r="D4497" s="26" t="str">
        <f>[1]!b_calc_yield(A4497,日期设置!$B$2,F4497,1,R4497,1,O4497,L4497,S4497,)</f>
        <v>Fetching...</v>
      </c>
      <c r="E4497" s="26">
        <f t="shared" si="140"/>
        <v>10.583217693314829</v>
      </c>
      <c r="F4497" s="18">
        <f>[1]!b_dq_cleanprice($A4497,日期设置!B$2)</f>
        <v>99.379000000000005</v>
      </c>
      <c r="G4497" s="18" t="str">
        <f t="shared" si="141"/>
        <v>2.37 + 2.37</v>
      </c>
      <c r="H4497" s="27">
        <f>[1]!b_dq_pctchange($A4497,日期设置!$B$2,1)/100</f>
        <v>0</v>
      </c>
      <c r="I4497" s="26">
        <f>[1]!b_pq_pctchange(A4497,日期设置!$B$4,日期设置!$B$2,1)</f>
        <v>0</v>
      </c>
      <c r="J4497" s="26">
        <f>[1]!b_pq_pctchange(A4497,日期设置!$C$4,日期设置!$B$2,1)</f>
        <v>-0.31816659010072568</v>
      </c>
      <c r="K4497" s="52">
        <f>[1]!b_dq_amount($A4497,日期设置!B$2,2,10000)</f>
        <v>0</v>
      </c>
      <c r="L4497" s="26">
        <f>[1]!b_info_latestpar(A4497,日期设置!$B$2)</f>
        <v>100</v>
      </c>
      <c r="M4497" s="6">
        <f>[1]!b_info_outstandingbalance($A4497,日期设置!B$2)</f>
        <v>30</v>
      </c>
      <c r="N4497" s="7" t="str">
        <f>[1]!b_info_latestissurercreditrating2(A4497,日期设置!$B$2,"102","1")</f>
        <v>AAA</v>
      </c>
      <c r="O4497" s="8">
        <v>4.28</v>
      </c>
      <c r="P4497" s="9">
        <f>[1]!b_info_repurchasedate(A4497)</f>
        <v>0</v>
      </c>
      <c r="Q4497" s="8" t="s">
        <v>16187</v>
      </c>
      <c r="R4497" s="2" t="str">
        <f>IF((--IF(P4497=0,Q4497,P4497))&gt;(--日期设置!$B$2),IF(P4497=0,Q4497,P4497),Q4497)</f>
        <v>2023-08-07</v>
      </c>
      <c r="S4497" s="31" t="s">
        <v>19130</v>
      </c>
      <c r="T4497" s="8">
        <f>[1]!b_anal_ptmyear($A4497,日期设置!$B$2)</f>
        <v>2.3780821917808219</v>
      </c>
      <c r="U4497" s="8">
        <f>[1]!b_anal_termifexercise($A4497,日期设置!B$2)</f>
        <v>2.3780821917808219</v>
      </c>
      <c r="V4497" s="10">
        <f>[1]!b_dq_dirtyprice(A4497,日期设置!$B$2)</f>
        <v>102.0408</v>
      </c>
      <c r="W4497" s="11">
        <f>IF(U4497=0,ROUNDUP((Q4497-日期设置!$B$2)/365,0),ROUNDUP((R4497-日期设置!$B$2)/365,0))</f>
        <v>3</v>
      </c>
      <c r="X4497" s="18">
        <f>_xlfn.IFNA(VLOOKUP(A4497,过往入选债券!A:D,4,0),2)</f>
        <v>2</v>
      </c>
      <c r="Y4497">
        <f>_xlfn.IFNA(VLOOKUP(C4497,[2]Sheet1!$A:$A,1,0),3)</f>
        <v>3</v>
      </c>
    </row>
    <row r="4498" spans="1:25" hidden="1" x14ac:dyDescent="0.2">
      <c r="A4498" s="21" t="s">
        <v>7346</v>
      </c>
      <c r="B4498" s="21" t="s">
        <v>7347</v>
      </c>
      <c r="C4498" s="37" t="s">
        <v>5764</v>
      </c>
      <c r="D4498" s="26" t="str">
        <f>[1]!b_calc_yield(A4498,日期设置!$B$2,F4498,1,R4498,1,O4498,L4498,S4498,)</f>
        <v>Fetching...</v>
      </c>
      <c r="E4498" s="26">
        <f t="shared" si="140"/>
        <v>2.6307010896497784</v>
      </c>
      <c r="F4498" s="18">
        <f>[1]!b_dq_cleanprice($A4498,日期设置!B$2)</f>
        <v>101</v>
      </c>
      <c r="G4498" s="18" t="str">
        <f t="shared" si="141"/>
        <v>0.57 + 0.57</v>
      </c>
      <c r="H4498" s="27">
        <f>[1]!b_dq_pctchange($A4498,日期设置!$B$2,1)/100</f>
        <v>0</v>
      </c>
      <c r="I4498" s="26">
        <f>[1]!b_pq_pctchange(A4498,日期设置!$B$4,日期设置!$B$2,1)</f>
        <v>0</v>
      </c>
      <c r="J4498" s="26">
        <f>[1]!b_pq_pctchange(A4498,日期设置!$C$4,日期设置!$B$2,1)</f>
        <v>0</v>
      </c>
      <c r="K4498" s="52">
        <f>[1]!b_dq_amount($A4498,日期设置!B$2,2,10000)</f>
        <v>0</v>
      </c>
      <c r="L4498" s="26">
        <f>[1]!b_info_latestpar(A4498,日期设置!$B$2)</f>
        <v>100</v>
      </c>
      <c r="M4498" s="6">
        <f>[1]!b_info_outstandingbalance($A4498,日期设置!B$2)</f>
        <v>4</v>
      </c>
      <c r="N4498" s="7" t="str">
        <f>[1]!b_info_latestissurercreditrating2(A4498,日期设置!$B$2,"102","1")</f>
        <v>AA+</v>
      </c>
      <c r="O4498" s="8">
        <v>6.45</v>
      </c>
      <c r="P4498" s="9">
        <f>[1]!b_info_repurchasedate(A4498)</f>
        <v>0</v>
      </c>
      <c r="Q4498" s="8" t="s">
        <v>16060</v>
      </c>
      <c r="R4498" s="2" t="str">
        <f>IF((--IF(P4498=0,Q4498,P4498))&gt;(--日期设置!$B$2),IF(P4498=0,Q4498,P4498),Q4498)</f>
        <v>2021-10-19</v>
      </c>
      <c r="S4498" s="2" t="s">
        <v>17846</v>
      </c>
      <c r="T4498" s="8">
        <f>[1]!b_anal_ptmyear($A4498,日期设置!$B$2)</f>
        <v>0.57808219178082187</v>
      </c>
      <c r="U4498" s="8">
        <f>[1]!b_anal_termifexercise($A4498,日期设置!B$2)</f>
        <v>0.57808219178082187</v>
      </c>
      <c r="V4498" s="10">
        <f>[1]!b_dq_dirtyprice(A4498,日期设置!$B$2)</f>
        <v>103.7214</v>
      </c>
      <c r="W4498" s="11">
        <f>IF(U4498=0,ROUNDUP((Q4498-日期设置!$B$2)/365,0),ROUNDUP((R4498-日期设置!$B$2)/365,0))</f>
        <v>1</v>
      </c>
      <c r="X4498" s="18">
        <f>_xlfn.IFNA(VLOOKUP(A4498,过往入选债券!A:D,4,0),2)</f>
        <v>2</v>
      </c>
      <c r="Y4498">
        <f>_xlfn.IFNA(VLOOKUP(C4498,[2]Sheet1!$A:$A,1,0),3)</f>
        <v>3</v>
      </c>
    </row>
    <row r="4499" spans="1:25" x14ac:dyDescent="0.2">
      <c r="A4499" s="28" t="s">
        <v>19982</v>
      </c>
      <c r="B4499" s="28" t="s">
        <v>19983</v>
      </c>
      <c r="C4499" s="38" t="s">
        <v>196</v>
      </c>
      <c r="D4499" s="26" t="str">
        <f>[1]!b_calc_yield(A4499,日期设置!$B$2,F4499,1,R4499,1,O4499,L4499,S4499,)</f>
        <v>Fetching...</v>
      </c>
      <c r="E4499" s="26">
        <f t="shared" si="140"/>
        <v>19.731777341934986</v>
      </c>
      <c r="F4499" s="18">
        <f>[1]!b_dq_cleanprice($A4499,日期设置!B$2)</f>
        <v>99.700100000000006</v>
      </c>
      <c r="G4499" s="18" t="str">
        <f t="shared" si="141"/>
        <v>9.43 + 4.43</v>
      </c>
      <c r="H4499" s="27">
        <f>[1]!b_dq_pctchange($A4499,日期设置!$B$2,1)/100</f>
        <v>-1.0500396494177566E-2</v>
      </c>
      <c r="I4499" s="26">
        <f>[1]!b_pq_pctchange(A4499,日期设置!$B$4,日期设置!$B$2,1)</f>
        <v>-1.0500396494177566</v>
      </c>
      <c r="J4499" s="26">
        <f>[1]!b_pq_pctchange(A4499,日期设置!$C$4,日期设置!$B$2,1)</f>
        <v>-1.0500396494177566</v>
      </c>
      <c r="K4499" s="52">
        <f>[1]!b_dq_amount($A4499,日期设置!B$2,2,10000)</f>
        <v>6133.7123015999996</v>
      </c>
      <c r="L4499" s="26">
        <f>[1]!b_info_latestpar(A4499,日期设置!$B$2)</f>
        <v>100</v>
      </c>
      <c r="M4499" s="6">
        <f>[1]!b_info_outstandingbalance($A4499,日期设置!B$2)</f>
        <v>10</v>
      </c>
      <c r="N4499" s="7" t="str">
        <f>[1]!b_info_latestissurercreditrating2(A4499,日期设置!$B$2,"102","1")</f>
        <v>AAA</v>
      </c>
      <c r="O4499" s="8">
        <v>4.4800000000000004</v>
      </c>
      <c r="P4499" s="9" t="str">
        <f>[1]!b_info_repurchasedate(A4499)</f>
        <v>2025-08-28</v>
      </c>
      <c r="Q4499" s="8" t="s">
        <v>20015</v>
      </c>
      <c r="R4499" s="2" t="str">
        <f>IF((--IF(P4499=0,Q4499,P4499))&gt;(--日期设置!$B$2),IF(P4499=0,Q4499,P4499),Q4499)</f>
        <v>2025-08-28</v>
      </c>
      <c r="S4499" s="31" t="s">
        <v>19230</v>
      </c>
      <c r="T4499" s="8">
        <f>[1]!b_anal_ptmyear($A4499,日期设置!$B$2)</f>
        <v>9.4356164383561651</v>
      </c>
      <c r="U4499" s="8">
        <f>[1]!b_anal_termifexercise($A4499,日期设置!B$2)</f>
        <v>4.4383561643835616</v>
      </c>
      <c r="V4499" s="10">
        <f>[1]!b_dq_dirtyprice(A4499,日期设置!$B$2)</f>
        <v>102.2285</v>
      </c>
      <c r="W4499" s="11">
        <f>IF(U4499=0,ROUNDUP((Q4499-日期设置!$B$2)/365,0),ROUNDUP((R4499-日期设置!$B$2)/365,0))</f>
        <v>5</v>
      </c>
      <c r="X4499" s="18">
        <f>_xlfn.IFNA(VLOOKUP(A4499,过往入选债券!A:D,4,0),2)</f>
        <v>2</v>
      </c>
      <c r="Y4499">
        <f>_xlfn.IFNA(VLOOKUP(C4499,[2]Sheet1!$A:$A,1,0),3)</f>
        <v>3</v>
      </c>
    </row>
    <row r="4500" spans="1:25" hidden="1" x14ac:dyDescent="0.2">
      <c r="A4500" s="21" t="s">
        <v>10791</v>
      </c>
      <c r="B4500" s="21" t="s">
        <v>10792</v>
      </c>
      <c r="C4500" s="37" t="s">
        <v>367</v>
      </c>
      <c r="D4500" s="26" t="str">
        <f>[1]!b_calc_yield(A4500,日期设置!$B$2,F4500,1,R4500,1,O4500,L4500,S4500,)</f>
        <v>Fetching...</v>
      </c>
      <c r="E4500" s="26">
        <f t="shared" si="140"/>
        <v>9.3317898257122565</v>
      </c>
      <c r="F4500" s="18">
        <f>[1]!b_dq_cleanprice($A4500,日期设置!B$2)</f>
        <v>97.932900000000004</v>
      </c>
      <c r="G4500" s="18" t="str">
        <f t="shared" si="141"/>
        <v>2.10 + 0</v>
      </c>
      <c r="H4500" s="27">
        <f>[1]!b_dq_pctchange($A4500,日期设置!$B$2,1)/100</f>
        <v>0</v>
      </c>
      <c r="I4500" s="26">
        <f>[1]!b_pq_pctchange(A4500,日期设置!$B$4,日期设置!$B$2,1)</f>
        <v>0</v>
      </c>
      <c r="J4500" s="26">
        <f>[1]!b_pq_pctchange(A4500,日期设置!$C$4,日期设置!$B$2,1)</f>
        <v>0</v>
      </c>
      <c r="K4500" s="52">
        <f>[1]!b_dq_amount($A4500,日期设置!B$2,2,10000)</f>
        <v>0</v>
      </c>
      <c r="L4500" s="26">
        <f>[1]!b_info_latestpar(A4500,日期设置!$B$2)</f>
        <v>100</v>
      </c>
      <c r="M4500" s="6">
        <f>[1]!b_info_outstandingbalance($A4500,日期设置!B$2)</f>
        <v>5</v>
      </c>
      <c r="N4500" s="7" t="str">
        <f>[1]!b_info_latestissurercreditrating2(A4500,日期设置!$B$2,"102","1")</f>
        <v>AA+</v>
      </c>
      <c r="O4500" s="8">
        <v>3.5</v>
      </c>
      <c r="P4500" s="9">
        <f>[1]!b_info_repurchasedate(A4500)</f>
        <v>0</v>
      </c>
      <c r="Q4500" s="8" t="s">
        <v>16075</v>
      </c>
      <c r="R4500" s="2" t="str">
        <f>IF((--IF(P4500=0,Q4500,P4500))&gt;(--日期设置!$B$2),IF(P4500=0,Q4500,P4500),Q4500)</f>
        <v>2023-04-29</v>
      </c>
      <c r="S4500" s="2" t="s">
        <v>17832</v>
      </c>
      <c r="T4500" s="8">
        <f>[1]!b_anal_ptmyear($A4500,日期设置!$B$2)</f>
        <v>2.1041095890410957</v>
      </c>
      <c r="U4500" s="8">
        <f>[1]!b_anal_termifexercise($A4500,日期设置!B$2)</f>
        <v>0</v>
      </c>
      <c r="V4500" s="10">
        <f>[1]!b_dq_dirtyprice(A4500,日期设置!$B$2)</f>
        <v>101.0685</v>
      </c>
      <c r="W4500" s="11">
        <f>IF(U4500=0,ROUNDUP((Q4500-日期设置!$B$2)/365,0),ROUNDUP((R4500-日期设置!$B$2)/365,0))</f>
        <v>3</v>
      </c>
      <c r="X4500" s="18">
        <f>_xlfn.IFNA(VLOOKUP(A4500,过往入选债券!A:D,4,0),2)</f>
        <v>2</v>
      </c>
      <c r="Y4500">
        <f>_xlfn.IFNA(VLOOKUP(C4500,[2]Sheet1!$A:$A,1,0),3)</f>
        <v>3</v>
      </c>
    </row>
    <row r="4501" spans="1:25" hidden="1" x14ac:dyDescent="0.2">
      <c r="A4501" s="21" t="s">
        <v>5735</v>
      </c>
      <c r="B4501" s="21" t="s">
        <v>5736</v>
      </c>
      <c r="C4501" s="37" t="s">
        <v>5737</v>
      </c>
      <c r="D4501" s="26" t="str">
        <f>[1]!b_calc_yield(A4501,日期设置!$B$2,F4501,1,R4501,1,O4501,L4501,S4501,)</f>
        <v>Fetching...</v>
      </c>
      <c r="E4501" s="26">
        <f t="shared" si="140"/>
        <v>7.4732129709841555</v>
      </c>
      <c r="F4501" s="18">
        <f>[1]!b_dq_cleanprice($A4501,日期设置!B$2)</f>
        <v>102.57980000000001</v>
      </c>
      <c r="G4501" s="18" t="str">
        <f t="shared" si="141"/>
        <v>1.67 + 0</v>
      </c>
      <c r="H4501" s="27">
        <f>[1]!b_dq_pctchange($A4501,日期设置!$B$2,1)/100</f>
        <v>0</v>
      </c>
      <c r="I4501" s="26">
        <f>[1]!b_pq_pctchange(A4501,日期设置!$B$4,日期设置!$B$2,1)</f>
        <v>0</v>
      </c>
      <c r="J4501" s="26">
        <f>[1]!b_pq_pctchange(A4501,日期设置!$C$4,日期设置!$B$2,1)</f>
        <v>0</v>
      </c>
      <c r="K4501" s="52">
        <f>[1]!b_dq_amount($A4501,日期设置!B$2,2,10000)</f>
        <v>0</v>
      </c>
      <c r="L4501" s="26">
        <f>[1]!b_info_latestpar(A4501,日期设置!$B$2)</f>
        <v>100</v>
      </c>
      <c r="M4501" s="6">
        <f>[1]!b_info_outstandingbalance($A4501,日期设置!B$2)</f>
        <v>5</v>
      </c>
      <c r="N4501" s="7" t="str">
        <f>[1]!b_info_latestissurercreditrating2(A4501,日期设置!$B$2,"102","1")</f>
        <v>AA+</v>
      </c>
      <c r="O4501" s="8">
        <v>6.2</v>
      </c>
      <c r="P4501" s="9">
        <f>[1]!b_info_repurchasedate(A4501)</f>
        <v>0</v>
      </c>
      <c r="Q4501" s="8" t="s">
        <v>16633</v>
      </c>
      <c r="R4501" s="2" t="str">
        <f>IF((--IF(P4501=0,Q4501,P4501))&gt;(--日期设置!$B$2),IF(P4501=0,Q4501,P4501),Q4501)</f>
        <v>2022-11-24</v>
      </c>
      <c r="S4501" s="2" t="s">
        <v>17797</v>
      </c>
      <c r="T4501" s="8">
        <f>[1]!b_anal_ptmyear($A4501,日期设置!$B$2)</f>
        <v>1.6767123287671233</v>
      </c>
      <c r="U4501" s="8">
        <f>[1]!b_anal_termifexercise($A4501,日期设置!B$2)</f>
        <v>0</v>
      </c>
      <c r="V4501" s="10">
        <f>[1]!b_dq_dirtyprice(A4501,日期设置!$B$2)</f>
        <v>104.5842</v>
      </c>
      <c r="W4501" s="11">
        <f>IF(U4501=0,ROUNDUP((Q4501-日期设置!$B$2)/365,0),ROUNDUP((R4501-日期设置!$B$2)/365,0))</f>
        <v>2</v>
      </c>
      <c r="X4501" s="18">
        <f>_xlfn.IFNA(VLOOKUP(A4501,过往入选债券!A:D,4,0),2)</f>
        <v>2</v>
      </c>
      <c r="Y4501">
        <f>_xlfn.IFNA(VLOOKUP(C4501,[2]Sheet1!$A:$A,1,0),3)</f>
        <v>3</v>
      </c>
    </row>
    <row r="4502" spans="1:25" hidden="1" x14ac:dyDescent="0.2">
      <c r="A4502" s="28" t="s">
        <v>21926</v>
      </c>
      <c r="B4502" s="28" t="s">
        <v>22136</v>
      </c>
      <c r="C4502" s="39" t="s">
        <v>22137</v>
      </c>
      <c r="D4502" s="26" t="str">
        <f>[1]!b_calc_yield(A4502,日期设置!$B$2,F4502,1,R4502,1,O4502,L4502,S4502,)</f>
        <v>Fetching...</v>
      </c>
      <c r="E4502" s="26">
        <f t="shared" si="140"/>
        <v>7.966875762516068</v>
      </c>
      <c r="F4502" s="18">
        <f>[1]!b_dq_cleanprice($A4502,日期设置!B$2)</f>
        <v>100.7324</v>
      </c>
      <c r="G4502" s="18" t="str">
        <f t="shared" si="141"/>
        <v>1.76 + 1.76</v>
      </c>
      <c r="H4502" s="27">
        <f>[1]!b_dq_pctchange($A4502,日期设置!$B$2,1)/100</f>
        <v>0</v>
      </c>
      <c r="I4502" s="26">
        <f>[1]!b_pq_pctchange(A4502,日期设置!$B$4,日期设置!$B$2,1)</f>
        <v>0</v>
      </c>
      <c r="J4502" s="26">
        <f>[1]!b_pq_pctchange(A4502,日期设置!$C$4,日期设置!$B$2,1)</f>
        <v>0</v>
      </c>
      <c r="K4502" s="52">
        <f>[1]!b_dq_amount($A4502,日期设置!B$2,2,10000)</f>
        <v>0</v>
      </c>
      <c r="L4502" s="26">
        <f>[1]!b_info_latestpar(A4502,日期设置!$B$2)</f>
        <v>100</v>
      </c>
      <c r="M4502" s="6">
        <f>[1]!b_info_outstandingbalance($A4502,日期设置!B$2)</f>
        <v>15</v>
      </c>
      <c r="N4502" s="7" t="str">
        <f>[1]!b_info_latestissurercreditrating2(A4502,日期设置!$B$2,"102","1")</f>
        <v>AAA</v>
      </c>
      <c r="O4502" s="43">
        <v>5</v>
      </c>
      <c r="P4502" s="9">
        <f>[1]!b_info_repurchasedate(A4502)</f>
        <v>0</v>
      </c>
      <c r="Q4502" s="31" t="s">
        <v>16559</v>
      </c>
      <c r="R4502" s="2" t="str">
        <f>IF((--IF(P4502=0,Q4502,P4502))&gt;(--日期设置!$B$2),IF(P4502=0,Q4502,P4502),Q4502)</f>
        <v>2022-12-28</v>
      </c>
      <c r="S4502" s="31" t="s">
        <v>16725</v>
      </c>
      <c r="T4502" s="8">
        <f>[1]!b_anal_ptmyear($A4502,日期设置!$B$2)</f>
        <v>1.7698630136986302</v>
      </c>
      <c r="U4502" s="8">
        <f>[1]!b_anal_termifexercise($A4502,日期设置!B$2)</f>
        <v>1.7698630136986302</v>
      </c>
      <c r="V4502" s="10">
        <f>[1]!b_dq_dirtyprice(A4502,日期设置!$B$2)</f>
        <v>101.8831</v>
      </c>
      <c r="W4502" s="11">
        <f>IF(U4502=0,ROUNDUP((Q4502-日期设置!$B$2)/365,0),ROUNDUP((R4502-日期设置!$B$2)/365,0))</f>
        <v>2</v>
      </c>
      <c r="X4502" s="18">
        <f>_xlfn.IFNA(VLOOKUP(A4502,过往入选债券!A:D,4,0),2)</f>
        <v>2</v>
      </c>
      <c r="Y4502">
        <f>_xlfn.IFNA(VLOOKUP(C4502,[2]Sheet1!$A:$A,1,0),3)</f>
        <v>3</v>
      </c>
    </row>
    <row r="4503" spans="1:25" hidden="1" x14ac:dyDescent="0.2">
      <c r="A4503" s="21" t="s">
        <v>5181</v>
      </c>
      <c r="B4503" s="21" t="s">
        <v>5182</v>
      </c>
      <c r="C4503" s="37" t="s">
        <v>30</v>
      </c>
      <c r="D4503" s="26" t="str">
        <f>[1]!b_calc_yield(A4503,日期设置!$B$2,F4503,1,R4503,1,O4503,L4503,S4503,)</f>
        <v>Fetching...</v>
      </c>
      <c r="E4503" s="26">
        <f t="shared" si="140"/>
        <v>3.1518172017107826</v>
      </c>
      <c r="F4503" s="18">
        <f>[1]!b_dq_cleanprice($A4503,日期设置!B$2)</f>
        <v>99.912899999999993</v>
      </c>
      <c r="G4503" s="18" t="str">
        <f t="shared" si="141"/>
        <v>0.69 + 0</v>
      </c>
      <c r="H4503" s="27">
        <f>[1]!b_dq_pctchange($A4503,日期设置!$B$2,1)/100</f>
        <v>0</v>
      </c>
      <c r="I4503" s="26">
        <f>[1]!b_pq_pctchange(A4503,日期设置!$B$4,日期设置!$B$2,1)</f>
        <v>0</v>
      </c>
      <c r="J4503" s="26">
        <f>[1]!b_pq_pctchange(A4503,日期设置!$C$4,日期设置!$B$2,1)</f>
        <v>0</v>
      </c>
      <c r="K4503" s="52">
        <f>[1]!b_dq_amount($A4503,日期设置!B$2,2,10000)</f>
        <v>0</v>
      </c>
      <c r="L4503" s="26">
        <f>[1]!b_info_latestpar(A4503,日期设置!$B$2)</f>
        <v>100</v>
      </c>
      <c r="M4503" s="6">
        <f>[1]!b_info_outstandingbalance($A4503,日期设置!B$2)</f>
        <v>3</v>
      </c>
      <c r="N4503" s="7" t="str">
        <f>[1]!b_info_latestissurercreditrating2(A4503,日期设置!$B$2,"102","1")</f>
        <v>AA</v>
      </c>
      <c r="O4503" s="8">
        <v>4.4800000000000004</v>
      </c>
      <c r="P4503" s="9">
        <f>[1]!b_info_repurchasedate(A4503)</f>
        <v>0</v>
      </c>
      <c r="Q4503" s="8" t="s">
        <v>16335</v>
      </c>
      <c r="R4503" s="2" t="str">
        <f>IF((--IF(P4503=0,Q4503,P4503))&gt;(--日期设置!$B$2),IF(P4503=0,Q4503,P4503),Q4503)</f>
        <v>2021-11-30</v>
      </c>
      <c r="S4503" s="2" t="s">
        <v>19058</v>
      </c>
      <c r="T4503" s="8">
        <f>[1]!b_anal_ptmyear($A4503,日期设置!$B$2)</f>
        <v>0.69315068493150689</v>
      </c>
      <c r="U4503" s="8">
        <f>[1]!b_anal_termifexercise($A4503,日期设置!B$2)</f>
        <v>0</v>
      </c>
      <c r="V4503" s="10">
        <f>[1]!b_dq_dirtyprice(A4503,日期设置!$B$2)</f>
        <v>101.2876</v>
      </c>
      <c r="W4503" s="11">
        <f>IF(U4503=0,ROUNDUP((Q4503-日期设置!$B$2)/365,0),ROUNDUP((R4503-日期设置!$B$2)/365,0))</f>
        <v>1</v>
      </c>
      <c r="X4503" s="18">
        <f>_xlfn.IFNA(VLOOKUP(A4503,过往入选债券!A:D,4,0),2)</f>
        <v>2</v>
      </c>
      <c r="Y4503">
        <f>_xlfn.IFNA(VLOOKUP(C4503,[2]Sheet1!$A:$A,1,0),3)</f>
        <v>3</v>
      </c>
    </row>
    <row r="4504" spans="1:25" hidden="1" x14ac:dyDescent="0.2">
      <c r="A4504" s="21" t="s">
        <v>7422</v>
      </c>
      <c r="B4504" s="21" t="s">
        <v>7423</v>
      </c>
      <c r="C4504" s="37" t="s">
        <v>7424</v>
      </c>
      <c r="D4504" s="26" t="str">
        <f>[1]!b_calc_yield(A4504,日期设置!$B$2,F4504,1,R4504,1,O4504,L4504,S4504,)</f>
        <v>Fetching...</v>
      </c>
      <c r="E4504" s="26">
        <f t="shared" si="140"/>
        <v>11.416616855947392</v>
      </c>
      <c r="F4504" s="18">
        <f>[1]!b_dq_cleanprice($A4504,日期设置!B$2)</f>
        <v>102.242</v>
      </c>
      <c r="G4504" s="18" t="str">
        <f t="shared" si="141"/>
        <v>2.57 + 0</v>
      </c>
      <c r="H4504" s="27">
        <f>[1]!b_dq_pctchange($A4504,日期设置!$B$2,1)/100</f>
        <v>0</v>
      </c>
      <c r="I4504" s="26">
        <f>[1]!b_pq_pctchange(A4504,日期设置!$B$4,日期设置!$B$2,1)</f>
        <v>0</v>
      </c>
      <c r="J4504" s="26">
        <f>[1]!b_pq_pctchange(A4504,日期设置!$C$4,日期设置!$B$2,1)</f>
        <v>0</v>
      </c>
      <c r="K4504" s="52">
        <f>[1]!b_dq_amount($A4504,日期设置!B$2,2,10000)</f>
        <v>0</v>
      </c>
      <c r="L4504" s="26">
        <f>[1]!b_info_latestpar(A4504,日期设置!$B$2)</f>
        <v>100</v>
      </c>
      <c r="M4504" s="6">
        <f>[1]!b_info_outstandingbalance($A4504,日期设置!B$2)</f>
        <v>5</v>
      </c>
      <c r="N4504" s="7" t="str">
        <f>[1]!b_info_latestissurercreditrating2(A4504,日期设置!$B$2,"102","1")</f>
        <v>AA+</v>
      </c>
      <c r="O4504" s="8">
        <v>5.5</v>
      </c>
      <c r="P4504" s="9">
        <f>[1]!b_info_repurchasedate(A4504)</f>
        <v>0</v>
      </c>
      <c r="Q4504" s="8" t="s">
        <v>17652</v>
      </c>
      <c r="R4504" s="2" t="str">
        <f>IF((--IF(P4504=0,Q4504,P4504))&gt;(--日期设置!$B$2),IF(P4504=0,Q4504,P4504),Q4504)</f>
        <v>2023-10-19</v>
      </c>
      <c r="S4504" s="2" t="s">
        <v>17846</v>
      </c>
      <c r="T4504" s="8">
        <f>[1]!b_anal_ptmyear($A4504,日期设置!$B$2)</f>
        <v>2.5780821917808217</v>
      </c>
      <c r="U4504" s="8">
        <f>[1]!b_anal_termifexercise($A4504,日期设置!B$2)</f>
        <v>0</v>
      </c>
      <c r="V4504" s="10">
        <f>[1]!b_dq_dirtyprice(A4504,日期设置!$B$2)</f>
        <v>104.5625</v>
      </c>
      <c r="W4504" s="11">
        <f>IF(U4504=0,ROUNDUP((Q4504-日期设置!$B$2)/365,0),ROUNDUP((R4504-日期设置!$B$2)/365,0))</f>
        <v>3</v>
      </c>
      <c r="X4504" s="18">
        <f>_xlfn.IFNA(VLOOKUP(A4504,过往入选债券!A:D,4,0),2)</f>
        <v>2</v>
      </c>
      <c r="Y4504">
        <f>_xlfn.IFNA(VLOOKUP(C4504,[2]Sheet1!$A:$A,1,0),3)</f>
        <v>3</v>
      </c>
    </row>
    <row r="4505" spans="1:25" hidden="1" x14ac:dyDescent="0.2">
      <c r="A4505" s="21" t="s">
        <v>2940</v>
      </c>
      <c r="B4505" s="21" t="s">
        <v>2941</v>
      </c>
      <c r="C4505" s="37" t="s">
        <v>1814</v>
      </c>
      <c r="D4505" s="26" t="str">
        <f>[1]!b_calc_yield(A4505,日期设置!$B$2,F4505,1,R4505,1,O4505,L4505,S4505,)</f>
        <v>Fetching...</v>
      </c>
      <c r="E4505" s="26">
        <f t="shared" si="140"/>
        <v>4.6203454011296996</v>
      </c>
      <c r="F4505" s="18">
        <f>[1]!b_dq_cleanprice($A4505,日期设置!B$2)</f>
        <v>101.88200000000001</v>
      </c>
      <c r="G4505" s="18" t="str">
        <f t="shared" si="141"/>
        <v>1.07 + 0</v>
      </c>
      <c r="H4505" s="27">
        <f>[1]!b_dq_pctchange($A4505,日期设置!$B$2,1)/100</f>
        <v>0</v>
      </c>
      <c r="I4505" s="26">
        <f>[1]!b_pq_pctchange(A4505,日期设置!$B$4,日期设置!$B$2,1)</f>
        <v>0</v>
      </c>
      <c r="J4505" s="26">
        <f>[1]!b_pq_pctchange(A4505,日期设置!$C$4,日期设置!$B$2,1)</f>
        <v>-5.8888190954776093E-3</v>
      </c>
      <c r="K4505" s="52">
        <f>[1]!b_dq_amount($A4505,日期设置!B$2,2,10000)</f>
        <v>0</v>
      </c>
      <c r="L4505" s="26">
        <f>[1]!b_info_latestpar(A4505,日期设置!$B$2)</f>
        <v>100</v>
      </c>
      <c r="M4505" s="6">
        <f>[1]!b_info_outstandingbalance($A4505,日期设置!B$2)</f>
        <v>6</v>
      </c>
      <c r="N4505" s="7">
        <f>[1]!b_info_latestissurercreditrating2(A4505,日期设置!$B$2,"102","1")</f>
        <v>0</v>
      </c>
      <c r="O4505" s="8">
        <v>6.39</v>
      </c>
      <c r="P4505" s="9">
        <f>[1]!b_info_repurchasedate(A4505)</f>
        <v>0</v>
      </c>
      <c r="Q4505" s="8" t="s">
        <v>16597</v>
      </c>
      <c r="R4505" s="2" t="str">
        <f>IF((--IF(P4505=0,Q4505,P4505))&gt;(--日期设置!$B$2),IF(P4505=0,Q4505,P4505),Q4505)</f>
        <v>2022-04-18</v>
      </c>
      <c r="S4505" s="2" t="s">
        <v>18350</v>
      </c>
      <c r="T4505" s="8">
        <f>[1]!b_anal_ptmyear($A4505,日期设置!$B$2)</f>
        <v>1.0739726027397261</v>
      </c>
      <c r="U4505" s="8">
        <f>[1]!b_anal_termifexercise($A4505,日期设置!B$2)</f>
        <v>0</v>
      </c>
      <c r="V4505" s="10">
        <f>[1]!b_dq_dirtyprice(A4505,日期设置!$B$2)</f>
        <v>107.7993</v>
      </c>
      <c r="W4505" s="11">
        <f>IF(U4505=0,ROUNDUP((Q4505-日期设置!$B$2)/365,0),ROUNDUP((R4505-日期设置!$B$2)/365,0))</f>
        <v>2</v>
      </c>
      <c r="X4505" s="18">
        <f>_xlfn.IFNA(VLOOKUP(A4505,过往入选债券!A:D,4,0),2)</f>
        <v>2</v>
      </c>
      <c r="Y4505">
        <f>_xlfn.IFNA(VLOOKUP(C4505,[2]Sheet1!$A:$A,1,0),3)</f>
        <v>3</v>
      </c>
    </row>
    <row r="4506" spans="1:25" hidden="1" x14ac:dyDescent="0.2">
      <c r="A4506" s="21" t="s">
        <v>4692</v>
      </c>
      <c r="B4506" s="21" t="s">
        <v>4693</v>
      </c>
      <c r="C4506" s="37" t="s">
        <v>4694</v>
      </c>
      <c r="D4506" s="26" t="str">
        <f>[1]!b_calc_yield(A4506,日期设置!$B$2,F4506,1,R4506,1,O4506,L4506,S4506,)</f>
        <v>Fetching...</v>
      </c>
      <c r="E4506" s="26">
        <f t="shared" si="140"/>
        <v>10.196216530619528</v>
      </c>
      <c r="F4506" s="18">
        <f>[1]!b_dq_cleanprice($A4506,日期设置!B$2)</f>
        <v>98.396000000000001</v>
      </c>
      <c r="G4506" s="18" t="str">
        <f t="shared" si="141"/>
        <v>2.29 + 0</v>
      </c>
      <c r="H4506" s="27">
        <f>[1]!b_dq_pctchange($A4506,日期设置!$B$2,1)/100</f>
        <v>0</v>
      </c>
      <c r="I4506" s="26">
        <f>[1]!b_pq_pctchange(A4506,日期设置!$B$4,日期设置!$B$2,1)</f>
        <v>0</v>
      </c>
      <c r="J4506" s="26">
        <f>[1]!b_pq_pctchange(A4506,日期设置!$C$4,日期设置!$B$2,1)</f>
        <v>0</v>
      </c>
      <c r="K4506" s="52">
        <f>[1]!b_dq_amount($A4506,日期设置!B$2,2,10000)</f>
        <v>0</v>
      </c>
      <c r="L4506" s="26">
        <f>[1]!b_info_latestpar(A4506,日期设置!$B$2)</f>
        <v>100</v>
      </c>
      <c r="M4506" s="6">
        <f>[1]!b_info_outstandingbalance($A4506,日期设置!B$2)</f>
        <v>2</v>
      </c>
      <c r="N4506" s="7">
        <f>[1]!b_info_latestissurercreditrating2(A4506,日期设置!$B$2,"102","1")</f>
        <v>0</v>
      </c>
      <c r="O4506" s="8">
        <v>3.8</v>
      </c>
      <c r="P4506" s="9">
        <f>[1]!b_info_repurchasedate(A4506)</f>
        <v>0</v>
      </c>
      <c r="Q4506" s="8" t="s">
        <v>17323</v>
      </c>
      <c r="R4506" s="2" t="str">
        <f>IF((--IF(P4506=0,Q4506,P4506))&gt;(--日期设置!$B$2),IF(P4506=0,Q4506,P4506),Q4506)</f>
        <v>2023-07-06</v>
      </c>
      <c r="S4506" s="2" t="s">
        <v>17997</v>
      </c>
      <c r="T4506" s="8">
        <f>[1]!b_anal_ptmyear($A4506,日期设置!$B$2)</f>
        <v>2.2904109589041095</v>
      </c>
      <c r="U4506" s="8">
        <f>[1]!b_anal_termifexercise($A4506,日期设置!B$2)</f>
        <v>0</v>
      </c>
      <c r="V4506" s="10">
        <f>[1]!b_dq_dirtyprice(A4506,日期设置!$B$2)</f>
        <v>101.0924</v>
      </c>
      <c r="W4506" s="11">
        <f>IF(U4506=0,ROUNDUP((Q4506-日期设置!$B$2)/365,0),ROUNDUP((R4506-日期设置!$B$2)/365,0))</f>
        <v>3</v>
      </c>
      <c r="X4506" s="18">
        <f>_xlfn.IFNA(VLOOKUP(A4506,过往入选债券!A:D,4,0),2)</f>
        <v>2</v>
      </c>
      <c r="Y4506">
        <f>_xlfn.IFNA(VLOOKUP(C4506,[2]Sheet1!$A:$A,1,0),3)</f>
        <v>3</v>
      </c>
    </row>
    <row r="4507" spans="1:25" hidden="1" x14ac:dyDescent="0.2">
      <c r="A4507" s="28" t="s">
        <v>21022</v>
      </c>
      <c r="B4507" s="28" t="s">
        <v>21023</v>
      </c>
      <c r="C4507" s="39" t="s">
        <v>114</v>
      </c>
      <c r="D4507" s="26" t="str">
        <f>[1]!b_calc_yield(A4507,日期设置!$B$2,F4507,1,R4507,1,O4507,L4507,S4507,)</f>
        <v>Fetching...</v>
      </c>
      <c r="E4507" s="26">
        <f t="shared" si="140"/>
        <v>11.670918240544314</v>
      </c>
      <c r="F4507" s="18">
        <f>[1]!b_dq_cleanprice($A4507,日期设置!B$2)</f>
        <v>98.934899999999999</v>
      </c>
      <c r="G4507" s="18" t="str">
        <f t="shared" si="141"/>
        <v>4.59 + 2.59</v>
      </c>
      <c r="H4507" s="27">
        <f>[1]!b_dq_pctchange($A4507,日期设置!$B$2,1)/100</f>
        <v>0</v>
      </c>
      <c r="I4507" s="26">
        <f>[1]!b_pq_pctchange(A4507,日期设置!$B$4,日期设置!$B$2,1)</f>
        <v>0</v>
      </c>
      <c r="J4507" s="26">
        <f>[1]!b_pq_pctchange(A4507,日期设置!$C$4,日期设置!$B$2,1)</f>
        <v>-0.36907838157367573</v>
      </c>
      <c r="K4507" s="52">
        <f>[1]!b_dq_amount($A4507,日期设置!B$2,2,10000)</f>
        <v>0</v>
      </c>
      <c r="L4507" s="26">
        <f>[1]!b_info_latestpar(A4507,日期设置!$B$2)</f>
        <v>100</v>
      </c>
      <c r="M4507" s="6">
        <f>[1]!b_info_outstandingbalance($A4507,日期设置!B$2)</f>
        <v>10</v>
      </c>
      <c r="N4507" s="7" t="str">
        <f>[1]!b_info_latestissurercreditrating2(A4507,日期设置!$B$2,"102","1")</f>
        <v>AA+</v>
      </c>
      <c r="O4507" s="8">
        <v>4.1100000000000003</v>
      </c>
      <c r="P4507" s="9" t="str">
        <f>[1]!b_info_repurchasedate(A4507)</f>
        <v>2023-10-26</v>
      </c>
      <c r="Q4507" s="8" t="s">
        <v>16804</v>
      </c>
      <c r="R4507" s="2" t="str">
        <f>IF((--IF(P4507=0,Q4507,P4507))&gt;(--日期设置!$B$2),IF(P4507=0,Q4507,P4507),Q4507)</f>
        <v>2023-10-26</v>
      </c>
      <c r="S4507" s="31" t="s">
        <v>16110</v>
      </c>
      <c r="T4507" s="8">
        <f>[1]!b_anal_ptmyear($A4507,日期设置!$B$2)</f>
        <v>4.5972602739726032</v>
      </c>
      <c r="U4507" s="8">
        <f>[1]!b_anal_termifexercise($A4507,日期设置!B$2)</f>
        <v>2.5972602739726027</v>
      </c>
      <c r="V4507" s="10">
        <f>[1]!b_dq_dirtyprice(A4507,日期设置!$B$2)</f>
        <v>100.5902</v>
      </c>
      <c r="W4507" s="11">
        <f>IF(U4507=0,ROUNDUP((Q4507-日期设置!$B$2)/365,0),ROUNDUP((R4507-日期设置!$B$2)/365,0))</f>
        <v>3</v>
      </c>
      <c r="X4507" s="18">
        <f>_xlfn.IFNA(VLOOKUP(A4507,过往入选债券!A:D,4,0),2)</f>
        <v>2</v>
      </c>
      <c r="Y4507">
        <f>_xlfn.IFNA(VLOOKUP(C4507,[2]Sheet1!$A:$A,1,0),3)</f>
        <v>3</v>
      </c>
    </row>
    <row r="4508" spans="1:25" hidden="1" x14ac:dyDescent="0.2">
      <c r="A4508" s="21" t="s">
        <v>6719</v>
      </c>
      <c r="B4508" s="21" t="s">
        <v>6720</v>
      </c>
      <c r="C4508" s="37" t="s">
        <v>4816</v>
      </c>
      <c r="D4508" s="26" t="str">
        <f>[1]!b_calc_yield(A4508,日期设置!$B$2,F4508,1,R4508,1,O4508,L4508,S4508,)</f>
        <v>Fetching...</v>
      </c>
      <c r="E4508" s="26">
        <f t="shared" si="140"/>
        <v>9.0456109847223409</v>
      </c>
      <c r="F4508" s="18">
        <f>[1]!b_dq_cleanprice($A4508,日期设置!B$2)</f>
        <v>101.465</v>
      </c>
      <c r="G4508" s="18" t="str">
        <f t="shared" si="141"/>
        <v>2.09 + 0</v>
      </c>
      <c r="H4508" s="27">
        <f>[1]!b_dq_pctchange($A4508,日期设置!$B$2,1)/100</f>
        <v>0</v>
      </c>
      <c r="I4508" s="26">
        <f>[1]!b_pq_pctchange(A4508,日期设置!$B$4,日期设置!$B$2,1)</f>
        <v>0</v>
      </c>
      <c r="J4508" s="26">
        <f>[1]!b_pq_pctchange(A4508,日期设置!$C$4,日期设置!$B$2,1)</f>
        <v>-9.9639446981369326E-2</v>
      </c>
      <c r="K4508" s="52">
        <f>[1]!b_dq_amount($A4508,日期设置!B$2,2,10000)</f>
        <v>0</v>
      </c>
      <c r="L4508" s="26">
        <f>[1]!b_info_latestpar(A4508,日期设置!$B$2)</f>
        <v>100</v>
      </c>
      <c r="M4508" s="6">
        <f>[1]!b_info_outstandingbalance($A4508,日期设置!B$2)</f>
        <v>5</v>
      </c>
      <c r="N4508" s="7" t="str">
        <f>[1]!b_info_latestissurercreditrating2(A4508,日期设置!$B$2,"102","1")</f>
        <v>AA+</v>
      </c>
      <c r="O4508" s="8">
        <v>5.3</v>
      </c>
      <c r="P4508" s="9">
        <f>[1]!b_info_repurchasedate(A4508)</f>
        <v>0</v>
      </c>
      <c r="Q4508" s="8" t="s">
        <v>16074</v>
      </c>
      <c r="R4508" s="2" t="str">
        <f>IF((--IF(P4508=0,Q4508,P4508))&gt;(--日期设置!$B$2),IF(P4508=0,Q4508,P4508),Q4508)</f>
        <v>2023-04-24</v>
      </c>
      <c r="S4508" s="2" t="s">
        <v>18213</v>
      </c>
      <c r="T4508" s="8">
        <f>[1]!b_anal_ptmyear($A4508,日期设置!$B$2)</f>
        <v>2.0904109589041098</v>
      </c>
      <c r="U4508" s="8">
        <f>[1]!b_anal_termifexercise($A4508,日期设置!B$2)</f>
        <v>0</v>
      </c>
      <c r="V4508" s="10">
        <f>[1]!b_dq_dirtyprice(A4508,日期设置!$B$2)</f>
        <v>106.28579999999999</v>
      </c>
      <c r="W4508" s="11">
        <f>IF(U4508=0,ROUNDUP((Q4508-日期设置!$B$2)/365,0),ROUNDUP((R4508-日期设置!$B$2)/365,0))</f>
        <v>3</v>
      </c>
      <c r="X4508" s="18">
        <f>_xlfn.IFNA(VLOOKUP(A4508,过往入选债券!A:D,4,0),2)</f>
        <v>2</v>
      </c>
      <c r="Y4508">
        <f>_xlfn.IFNA(VLOOKUP(C4508,[2]Sheet1!$A:$A,1,0),3)</f>
        <v>3</v>
      </c>
    </row>
    <row r="4509" spans="1:25" hidden="1" x14ac:dyDescent="0.2">
      <c r="A4509" s="21" t="s">
        <v>1522</v>
      </c>
      <c r="B4509" s="21" t="s">
        <v>1523</v>
      </c>
      <c r="C4509" s="37" t="s">
        <v>1143</v>
      </c>
      <c r="D4509" s="26" t="str">
        <f>[1]!b_calc_yield(A4509,日期设置!$B$2,F4509,1,R4509,1,O4509,L4509,S4509,)</f>
        <v>Fetching...</v>
      </c>
      <c r="E4509" s="26">
        <f t="shared" si="140"/>
        <v>1.9380675988177165</v>
      </c>
      <c r="F4509" s="18">
        <f>[1]!b_dq_cleanprice($A4509,日期设置!B$2)</f>
        <v>100.8505</v>
      </c>
      <c r="G4509" s="18" t="str">
        <f t="shared" si="141"/>
        <v>1.48 + 0.48</v>
      </c>
      <c r="H4509" s="27">
        <f>[1]!b_dq_pctchange($A4509,日期设置!$B$2,1)/100</f>
        <v>0</v>
      </c>
      <c r="I4509" s="26">
        <f>[1]!b_pq_pctchange(A4509,日期设置!$B$4,日期设置!$B$2,1)</f>
        <v>4.9106655687934417E-2</v>
      </c>
      <c r="J4509" s="26">
        <f>[1]!b_pq_pctchange(A4509,日期设置!$C$4,日期设置!$B$2,1)</f>
        <v>0.84848303033939454</v>
      </c>
      <c r="K4509" s="52">
        <f>[1]!b_dq_amount($A4509,日期设置!B$2,2,10000)</f>
        <v>0</v>
      </c>
      <c r="L4509" s="26">
        <f>[1]!b_info_latestpar(A4509,日期设置!$B$2)</f>
        <v>100</v>
      </c>
      <c r="M4509" s="6">
        <f>[1]!b_info_outstandingbalance($A4509,日期设置!B$2)</f>
        <v>3</v>
      </c>
      <c r="N4509" s="7">
        <f>[1]!b_info_latestissurercreditrating2(A4509,日期设置!$B$2,"102","1")</f>
        <v>0</v>
      </c>
      <c r="O4509" s="8">
        <v>6.5</v>
      </c>
      <c r="P4509" s="9" t="str">
        <f>[1]!b_info_repurchasedate(A4509)</f>
        <v>2021-09-14</v>
      </c>
      <c r="Q4509" s="8" t="s">
        <v>16863</v>
      </c>
      <c r="R4509" s="2" t="str">
        <f>IF((--IF(P4509=0,Q4509,P4509))&gt;(--日期设置!$B$2),IF(P4509=0,Q4509,P4509),Q4509)</f>
        <v>2021-09-14</v>
      </c>
      <c r="S4509" s="2" t="s">
        <v>17835</v>
      </c>
      <c r="T4509" s="8">
        <f>[1]!b_anal_ptmyear($A4509,日期设置!$B$2)</f>
        <v>1.4821917808219178</v>
      </c>
      <c r="U4509" s="8">
        <f>[1]!b_anal_termifexercise($A4509,日期设置!B$2)</f>
        <v>0.48219178082191783</v>
      </c>
      <c r="V4509" s="10">
        <f>[1]!b_dq_dirtyprice(A4509,日期设置!$B$2)</f>
        <v>104.4752</v>
      </c>
      <c r="W4509" s="11">
        <f>IF(U4509=0,ROUNDUP((Q4509-日期设置!$B$2)/365,0),ROUNDUP((R4509-日期设置!$B$2)/365,0))</f>
        <v>1</v>
      </c>
      <c r="X4509" s="18">
        <f>_xlfn.IFNA(VLOOKUP(A4509,过往入选债券!A:D,4,0),2)</f>
        <v>2</v>
      </c>
      <c r="Y4509">
        <f>_xlfn.IFNA(VLOOKUP(C4509,[2]Sheet1!$A:$A,1,0),3)</f>
        <v>3</v>
      </c>
    </row>
    <row r="4510" spans="1:25" hidden="1" x14ac:dyDescent="0.2">
      <c r="A4510" s="28" t="s">
        <v>19524</v>
      </c>
      <c r="B4510" s="28" t="s">
        <v>19525</v>
      </c>
      <c r="C4510" s="38" t="s">
        <v>19526</v>
      </c>
      <c r="D4510" s="26" t="str">
        <f>[1]!b_calc_yield(A4510,日期设置!$B$2,F4510,1,R4510,1,O4510,L4510,S4510,)</f>
        <v>Fetching...</v>
      </c>
      <c r="E4510" s="26">
        <f t="shared" si="140"/>
        <v>10.634049514155585</v>
      </c>
      <c r="F4510" s="18">
        <f>[1]!b_dq_cleanprice($A4510,日期设置!B$2)</f>
        <v>99.369699999999995</v>
      </c>
      <c r="G4510" s="18" t="str">
        <f t="shared" si="141"/>
        <v>2.39 + 2.39</v>
      </c>
      <c r="H4510" s="27">
        <f>[1]!b_dq_pctchange($A4510,日期设置!$B$2,1)/100</f>
        <v>0</v>
      </c>
      <c r="I4510" s="26">
        <f>[1]!b_pq_pctchange(A4510,日期设置!$B$4,日期设置!$B$2,1)</f>
        <v>0</v>
      </c>
      <c r="J4510" s="26">
        <f>[1]!b_pq_pctchange(A4510,日期设置!$C$4,日期设置!$B$2,1)</f>
        <v>0</v>
      </c>
      <c r="K4510" s="52">
        <f>[1]!b_dq_amount($A4510,日期设置!B$2,2,10000)</f>
        <v>0</v>
      </c>
      <c r="L4510" s="26">
        <f>[1]!b_info_latestpar(A4510,日期设置!$B$2)</f>
        <v>100</v>
      </c>
      <c r="M4510" s="6">
        <f>[1]!b_info_outstandingbalance($A4510,日期设置!B$2)</f>
        <v>10</v>
      </c>
      <c r="N4510" s="7" t="str">
        <f>[1]!b_info_latestissurercreditrating2(A4510,日期设置!$B$2,"102","1")</f>
        <v>AAA</v>
      </c>
      <c r="O4510" s="8">
        <v>4.2699999999999996</v>
      </c>
      <c r="P4510" s="9">
        <f>[1]!b_info_repurchasedate(A4510)</f>
        <v>0</v>
      </c>
      <c r="Q4510" s="8" t="s">
        <v>19997</v>
      </c>
      <c r="R4510" s="2" t="str">
        <f>IF((--IF(P4510=0,Q4510,P4510))&gt;(--日期设置!$B$2),IF(P4510=0,Q4510,P4510),Q4510)</f>
        <v>2023-08-12</v>
      </c>
      <c r="S4510" s="31" t="s">
        <v>19144</v>
      </c>
      <c r="T4510" s="8">
        <f>[1]!b_anal_ptmyear($A4510,日期设置!$B$2)</f>
        <v>2.3917808219178083</v>
      </c>
      <c r="U4510" s="8">
        <f>[1]!b_anal_termifexercise($A4510,日期设置!B$2)</f>
        <v>2.3917808219178083</v>
      </c>
      <c r="V4510" s="10">
        <f>[1]!b_dq_dirtyprice(A4510,日期设置!$B$2)</f>
        <v>101.96680000000001</v>
      </c>
      <c r="W4510" s="11">
        <f>IF(U4510=0,ROUNDUP((Q4510-日期设置!$B$2)/365,0),ROUNDUP((R4510-日期设置!$B$2)/365,0))</f>
        <v>3</v>
      </c>
      <c r="X4510" s="18">
        <f>_xlfn.IFNA(VLOOKUP(A4510,过往入选债券!A:D,4,0),2)</f>
        <v>2</v>
      </c>
      <c r="Y4510">
        <f>_xlfn.IFNA(VLOOKUP(C4510,[2]Sheet1!$A:$A,1,0),3)</f>
        <v>3</v>
      </c>
    </row>
    <row r="4511" spans="1:25" hidden="1" x14ac:dyDescent="0.2">
      <c r="A4511" s="28" t="s">
        <v>20410</v>
      </c>
      <c r="B4511" s="28" t="s">
        <v>20411</v>
      </c>
      <c r="C4511" s="39" t="s">
        <v>11</v>
      </c>
      <c r="D4511" s="26" t="str">
        <f>[1]!b_calc_yield(A4511,日期设置!$B$2,F4511,1,R4511,1,O4511,L4511,S4511,)</f>
        <v>Fetching...</v>
      </c>
      <c r="E4511" s="26">
        <f t="shared" si="140"/>
        <v>11.069900651940646</v>
      </c>
      <c r="F4511" s="18">
        <f>[1]!b_dq_cleanprice($A4511,日期设置!B$2)</f>
        <v>98.7333</v>
      </c>
      <c r="G4511" s="18" t="str">
        <f t="shared" si="141"/>
        <v>2.47 + 0</v>
      </c>
      <c r="H4511" s="27">
        <f>[1]!b_dq_pctchange($A4511,日期设置!$B$2,1)/100</f>
        <v>0</v>
      </c>
      <c r="I4511" s="26">
        <f>[1]!b_pq_pctchange(A4511,日期设置!$B$4,日期设置!$B$2,1)</f>
        <v>0</v>
      </c>
      <c r="J4511" s="26">
        <f>[1]!b_pq_pctchange(A4511,日期设置!$C$4,日期设置!$B$2,1)</f>
        <v>0</v>
      </c>
      <c r="K4511" s="52">
        <f>[1]!b_dq_amount($A4511,日期设置!B$2,2,10000)</f>
        <v>0</v>
      </c>
      <c r="L4511" s="26">
        <f>[1]!b_info_latestpar(A4511,日期设置!$B$2)</f>
        <v>100</v>
      </c>
      <c r="M4511" s="6">
        <f>[1]!b_info_outstandingbalance($A4511,日期设置!B$2)</f>
        <v>8.8000000000000007</v>
      </c>
      <c r="N4511" s="7" t="str">
        <f>[1]!b_info_latestissurercreditrating2(A4511,日期设置!$B$2,"102","1")</f>
        <v>AA+</v>
      </c>
      <c r="O4511" s="8">
        <v>4</v>
      </c>
      <c r="P4511" s="9">
        <f>[1]!b_info_repurchasedate(A4511)</f>
        <v>0</v>
      </c>
      <c r="Q4511" s="8" t="s">
        <v>20842</v>
      </c>
      <c r="R4511" s="2" t="str">
        <f>IF((--IF(P4511=0,Q4511,P4511))&gt;(--日期设置!$B$2),IF(P4511=0,Q4511,P4511),Q4511)</f>
        <v>2023-09-11</v>
      </c>
      <c r="S4511" s="31" t="s">
        <v>16523</v>
      </c>
      <c r="T4511" s="8">
        <f>[1]!b_anal_ptmyear($A4511,日期设置!$B$2)</f>
        <v>2.473972602739726</v>
      </c>
      <c r="U4511" s="8">
        <f>[1]!b_anal_termifexercise($A4511,日期设置!B$2)</f>
        <v>0</v>
      </c>
      <c r="V4511" s="10">
        <f>[1]!b_dq_dirtyprice(A4511,日期设置!$B$2)</f>
        <v>100.8374</v>
      </c>
      <c r="W4511" s="11">
        <f>IF(U4511=0,ROUNDUP((Q4511-日期设置!$B$2)/365,0),ROUNDUP((R4511-日期设置!$B$2)/365,0))</f>
        <v>3</v>
      </c>
      <c r="X4511" s="18">
        <f>_xlfn.IFNA(VLOOKUP(A4511,过往入选债券!A:D,4,0),2)</f>
        <v>2</v>
      </c>
      <c r="Y4511">
        <f>_xlfn.IFNA(VLOOKUP(C4511,[2]Sheet1!$A:$A,1,0),3)</f>
        <v>3</v>
      </c>
    </row>
    <row r="4512" spans="1:25" hidden="1" x14ac:dyDescent="0.2">
      <c r="A4512" s="21" t="s">
        <v>13229</v>
      </c>
      <c r="B4512" s="21" t="s">
        <v>13230</v>
      </c>
      <c r="C4512" s="37" t="s">
        <v>13231</v>
      </c>
      <c r="D4512" s="26" t="str">
        <f>[1]!b_calc_yield(A4512,日期设置!$B$2,F4512,1,R4512,1,O4512,L4512,S4512,)</f>
        <v>Fetching...</v>
      </c>
      <c r="E4512" s="26">
        <f t="shared" si="140"/>
        <v>23.769176269863056</v>
      </c>
      <c r="F4512" s="18">
        <f>[1]!b_dq_cleanprice($A4512,日期设置!B$2)</f>
        <v>59.817300000000003</v>
      </c>
      <c r="G4512" s="18" t="str">
        <f t="shared" si="141"/>
        <v>2.28 + 0</v>
      </c>
      <c r="H4512" s="27">
        <f>[1]!b_dq_pctchange($A4512,日期设置!$B$2,1)/100</f>
        <v>0</v>
      </c>
      <c r="I4512" s="26">
        <f>[1]!b_pq_pctchange(A4512,日期设置!$B$4,日期设置!$B$2,1)</f>
        <v>5.0155230438208142E-3</v>
      </c>
      <c r="J4512" s="26">
        <f>[1]!b_pq_pctchange(A4512,日期设置!$C$4,日期设置!$B$2,1)</f>
        <v>0.43840943512179442</v>
      </c>
      <c r="K4512" s="52">
        <f>[1]!b_dq_amount($A4512,日期设置!B$2,2,10000)</f>
        <v>0</v>
      </c>
      <c r="L4512" s="26">
        <f>[1]!b_info_latestpar(A4512,日期设置!$B$2)</f>
        <v>60</v>
      </c>
      <c r="M4512" s="6">
        <f>[1]!b_info_outstandingbalance($A4512,日期设置!B$2)</f>
        <v>9</v>
      </c>
      <c r="N4512" s="7" t="str">
        <f>[1]!b_info_latestissurercreditrating2(A4512,日期设置!$B$2,"102","1")</f>
        <v>AA</v>
      </c>
      <c r="O4512" s="8">
        <v>5.68</v>
      </c>
      <c r="P4512" s="9">
        <f>[1]!b_info_repurchasedate(A4512)</f>
        <v>0</v>
      </c>
      <c r="Q4512" s="8" t="s">
        <v>16604</v>
      </c>
      <c r="R4512" s="2" t="str">
        <f>IF((--IF(P4512=0,Q4512,P4512))&gt;(--日期设置!$B$2),IF(P4512=0,Q4512,P4512),Q4512)</f>
        <v>2023-07-05</v>
      </c>
      <c r="S4512" s="2" t="s">
        <v>18356</v>
      </c>
      <c r="T4512" s="8">
        <f>[1]!b_anal_ptmyear($A4512,日期设置!$B$2)</f>
        <v>2.2876712328767121</v>
      </c>
      <c r="U4512" s="8">
        <f>[1]!b_anal_termifexercise($A4512,日期设置!B$2)</f>
        <v>0</v>
      </c>
      <c r="V4512" s="10">
        <f>[1]!b_dq_dirtyprice(A4512,日期设置!$B$2)</f>
        <v>62.244900000000001</v>
      </c>
      <c r="W4512" s="11">
        <f>IF(U4512=0,ROUNDUP((Q4512-日期设置!$B$2)/365,0),ROUNDUP((R4512-日期设置!$B$2)/365,0))</f>
        <v>3</v>
      </c>
      <c r="X4512" s="18">
        <f>_xlfn.IFNA(VLOOKUP(A4512,过往入选债券!A:D,4,0),2)</f>
        <v>2</v>
      </c>
      <c r="Y4512" s="45">
        <f>_xlfn.IFNA(VLOOKUP(C4512,[2]Sheet1!$A:$A,1,0),3)</f>
        <v>3</v>
      </c>
    </row>
    <row r="4513" spans="1:25" hidden="1" x14ac:dyDescent="0.2">
      <c r="A4513" s="28" t="s">
        <v>19635</v>
      </c>
      <c r="B4513" s="28" t="s">
        <v>19636</v>
      </c>
      <c r="C4513" s="38" t="s">
        <v>44</v>
      </c>
      <c r="D4513" s="26" t="str">
        <f>[1]!b_calc_yield(A4513,日期设置!$B$2,F4513,1,R4513,1,O4513,L4513,S4513,)</f>
        <v>Fetching...</v>
      </c>
      <c r="E4513" s="26">
        <f t="shared" si="140"/>
        <v>10.762078343281267</v>
      </c>
      <c r="F4513" s="18">
        <f>[1]!b_dq_cleanprice($A4513,日期设置!B$2)</f>
        <v>98.676699999999997</v>
      </c>
      <c r="G4513" s="18" t="str">
        <f t="shared" si="141"/>
        <v>2.41 + 0</v>
      </c>
      <c r="H4513" s="27">
        <f>[1]!b_dq_pctchange($A4513,日期设置!$B$2,1)/100</f>
        <v>0</v>
      </c>
      <c r="I4513" s="26">
        <f>[1]!b_pq_pctchange(A4513,日期设置!$B$4,日期设置!$B$2,1)</f>
        <v>0</v>
      </c>
      <c r="J4513" s="26">
        <f>[1]!b_pq_pctchange(A4513,日期设置!$C$4,日期设置!$B$2,1)</f>
        <v>0</v>
      </c>
      <c r="K4513" s="52">
        <f>[1]!b_dq_amount($A4513,日期设置!B$2,2,10000)</f>
        <v>0</v>
      </c>
      <c r="L4513" s="26">
        <f>[1]!b_info_latestpar(A4513,日期设置!$B$2)</f>
        <v>100</v>
      </c>
      <c r="M4513" s="6">
        <f>[1]!b_info_outstandingbalance($A4513,日期设置!B$2)</f>
        <v>4</v>
      </c>
      <c r="N4513" s="7" t="str">
        <f>[1]!b_info_latestissurercreditrating2(A4513,日期设置!$B$2,"102","1")</f>
        <v>AA+</v>
      </c>
      <c r="O4513" s="8">
        <v>3.96</v>
      </c>
      <c r="P4513" s="9">
        <f>[1]!b_info_repurchasedate(A4513)</f>
        <v>0</v>
      </c>
      <c r="Q4513" s="8" t="s">
        <v>20007</v>
      </c>
      <c r="R4513" s="2" t="str">
        <f>IF((--IF(P4513=0,Q4513,P4513))&gt;(--日期设置!$B$2),IF(P4513=0,Q4513,P4513),Q4513)</f>
        <v>2023-08-19</v>
      </c>
      <c r="S4513" s="31" t="s">
        <v>19326</v>
      </c>
      <c r="T4513" s="8">
        <f>[1]!b_anal_ptmyear($A4513,日期设置!$B$2)</f>
        <v>2.4109589041095889</v>
      </c>
      <c r="U4513" s="8">
        <f>[1]!b_anal_termifexercise($A4513,日期设置!B$2)</f>
        <v>0</v>
      </c>
      <c r="V4513" s="10">
        <f>[1]!b_dq_dirtyprice(A4513,日期设置!$B$2)</f>
        <v>101.0093</v>
      </c>
      <c r="W4513" s="11">
        <f>IF(U4513=0,ROUNDUP((Q4513-日期设置!$B$2)/365,0),ROUNDUP((R4513-日期设置!$B$2)/365,0))</f>
        <v>3</v>
      </c>
      <c r="X4513" s="18">
        <f>_xlfn.IFNA(VLOOKUP(A4513,过往入选债券!A:D,4,0),2)</f>
        <v>2</v>
      </c>
      <c r="Y4513">
        <f>_xlfn.IFNA(VLOOKUP(C4513,[2]Sheet1!$A:$A,1,0),3)</f>
        <v>3</v>
      </c>
    </row>
    <row r="4514" spans="1:25" hidden="1" x14ac:dyDescent="0.2">
      <c r="A4514" s="21" t="s">
        <v>9820</v>
      </c>
      <c r="B4514" s="21" t="s">
        <v>9821</v>
      </c>
      <c r="C4514" s="37" t="s">
        <v>127</v>
      </c>
      <c r="D4514" s="26" t="str">
        <f>[1]!b_calc_yield(A4514,日期设置!$B$2,F4514,1,R4514,1,O4514,L4514,S4514,)</f>
        <v>Fetching...</v>
      </c>
      <c r="E4514" s="26">
        <f t="shared" si="140"/>
        <v>8.2420318227174327</v>
      </c>
      <c r="F4514" s="18">
        <f>[1]!b_dq_cleanprice($A4514,日期设置!B$2)</f>
        <v>99.281099999999995</v>
      </c>
      <c r="G4514" s="18" t="str">
        <f t="shared" si="141"/>
        <v>3.82 + 1.82</v>
      </c>
      <c r="H4514" s="27">
        <f>[1]!b_dq_pctchange($A4514,日期设置!$B$2,1)/100</f>
        <v>0</v>
      </c>
      <c r="I4514" s="26">
        <f>[1]!b_pq_pctchange(A4514,日期设置!$B$4,日期设置!$B$2,1)</f>
        <v>0</v>
      </c>
      <c r="J4514" s="26">
        <f>[1]!b_pq_pctchange(A4514,日期设置!$C$4,日期设置!$B$2,1)</f>
        <v>0.41325950087232827</v>
      </c>
      <c r="K4514" s="52">
        <f>[1]!b_dq_amount($A4514,日期设置!B$2,2,10000)</f>
        <v>0</v>
      </c>
      <c r="L4514" s="26">
        <f>[1]!b_info_latestpar(A4514,日期设置!$B$2)</f>
        <v>100</v>
      </c>
      <c r="M4514" s="6">
        <f>[1]!b_info_outstandingbalance($A4514,日期设置!B$2)</f>
        <v>9</v>
      </c>
      <c r="N4514" s="7" t="str">
        <f>[1]!b_info_latestissurercreditrating2(A4514,日期设置!$B$2,"102","1")</f>
        <v>AA+</v>
      </c>
      <c r="O4514" s="8">
        <v>4.13</v>
      </c>
      <c r="P4514" s="9" t="str">
        <f>[1]!b_info_repurchasedate(A4514)</f>
        <v>2023-01-16</v>
      </c>
      <c r="Q4514" s="8" t="s">
        <v>17002</v>
      </c>
      <c r="R4514" s="2" t="str">
        <f>IF((--IF(P4514=0,Q4514,P4514))&gt;(--日期设置!$B$2),IF(P4514=0,Q4514,P4514),Q4514)</f>
        <v>2023-01-16</v>
      </c>
      <c r="S4514" s="2" t="s">
        <v>18283</v>
      </c>
      <c r="T4514" s="8">
        <f>[1]!b_anal_ptmyear($A4514,日期设置!$B$2)</f>
        <v>3.8219178082191778</v>
      </c>
      <c r="U4514" s="8">
        <f>[1]!b_anal_termifexercise($A4514,日期设置!B$2)</f>
        <v>1.821917808219178</v>
      </c>
      <c r="V4514" s="10">
        <f>[1]!b_dq_dirtyprice(A4514,日期设置!$B$2)</f>
        <v>100.0166</v>
      </c>
      <c r="W4514" s="11">
        <f>IF(U4514=0,ROUNDUP((Q4514-日期设置!$B$2)/365,0),ROUNDUP((R4514-日期设置!$B$2)/365,0))</f>
        <v>2</v>
      </c>
      <c r="X4514" s="18">
        <f>_xlfn.IFNA(VLOOKUP(A4514,过往入选债券!A:D,4,0),2)</f>
        <v>2</v>
      </c>
      <c r="Y4514">
        <f>_xlfn.IFNA(VLOOKUP(C4514,[2]Sheet1!$A:$A,1,0),3)</f>
        <v>3</v>
      </c>
    </row>
    <row r="4515" spans="1:25" hidden="1" x14ac:dyDescent="0.2">
      <c r="A4515" s="21" t="s">
        <v>9802</v>
      </c>
      <c r="B4515" s="21" t="s">
        <v>9803</v>
      </c>
      <c r="C4515" s="37" t="s">
        <v>290</v>
      </c>
      <c r="D4515" s="26" t="str">
        <f>[1]!b_calc_yield(A4515,日期设置!$B$2,F4515,1,R4515,1,O4515,L4515,S4515,)</f>
        <v>Fetching...</v>
      </c>
      <c r="E4515" s="26">
        <f t="shared" si="140"/>
        <v>8.2224606222240038</v>
      </c>
      <c r="F4515" s="18">
        <f>[1]!b_dq_cleanprice($A4515,日期设置!B$2)</f>
        <v>99.010300000000001</v>
      </c>
      <c r="G4515" s="18" t="str">
        <f t="shared" si="141"/>
        <v>1.81 + 0</v>
      </c>
      <c r="H4515" s="27">
        <f>[1]!b_dq_pctchange($A4515,日期设置!$B$2,1)/100</f>
        <v>0</v>
      </c>
      <c r="I4515" s="26">
        <f>[1]!b_pq_pctchange(A4515,日期设置!$B$4,日期设置!$B$2,1)</f>
        <v>0</v>
      </c>
      <c r="J4515" s="26">
        <f>[1]!b_pq_pctchange(A4515,日期设置!$C$4,日期设置!$B$2,1)</f>
        <v>-8.6852106012097422E-3</v>
      </c>
      <c r="K4515" s="52">
        <f>[1]!b_dq_amount($A4515,日期设置!B$2,2,10000)</f>
        <v>0</v>
      </c>
      <c r="L4515" s="26">
        <f>[1]!b_info_latestpar(A4515,日期设置!$B$2)</f>
        <v>100</v>
      </c>
      <c r="M4515" s="6">
        <f>[1]!b_info_outstandingbalance($A4515,日期设置!B$2)</f>
        <v>4</v>
      </c>
      <c r="N4515" s="7" t="str">
        <f>[1]!b_info_latestissurercreditrating2(A4515,日期设置!$B$2,"102","1")</f>
        <v>AA</v>
      </c>
      <c r="O4515" s="8">
        <v>3.97</v>
      </c>
      <c r="P4515" s="9">
        <f>[1]!b_info_repurchasedate(A4515)</f>
        <v>0</v>
      </c>
      <c r="Q4515" s="8" t="s">
        <v>16576</v>
      </c>
      <c r="R4515" s="2" t="str">
        <f>IF((--IF(P4515=0,Q4515,P4515))&gt;(--日期设置!$B$2),IF(P4515=0,Q4515,P4515),Q4515)</f>
        <v>2023-01-14</v>
      </c>
      <c r="S4515" s="2" t="s">
        <v>18326</v>
      </c>
      <c r="T4515" s="8">
        <f>[1]!b_anal_ptmyear($A4515,日期设置!$B$2)</f>
        <v>1.8164383561643835</v>
      </c>
      <c r="U4515" s="8">
        <f>[1]!b_anal_termifexercise($A4515,日期设置!B$2)</f>
        <v>0</v>
      </c>
      <c r="V4515" s="10">
        <f>[1]!b_dq_dirtyprice(A4515,日期设置!$B$2)</f>
        <v>99.739000000000004</v>
      </c>
      <c r="W4515" s="11">
        <f>IF(U4515=0,ROUNDUP((Q4515-日期设置!$B$2)/365,0),ROUNDUP((R4515-日期设置!$B$2)/365,0))</f>
        <v>2</v>
      </c>
      <c r="X4515" s="18">
        <f>_xlfn.IFNA(VLOOKUP(A4515,过往入选债券!A:D,4,0),2)</f>
        <v>2</v>
      </c>
      <c r="Y4515">
        <f>_xlfn.IFNA(VLOOKUP(C4515,[2]Sheet1!$A:$A,1,0),3)</f>
        <v>3</v>
      </c>
    </row>
    <row r="4516" spans="1:25" hidden="1" x14ac:dyDescent="0.2">
      <c r="A4516" s="21" t="s">
        <v>8154</v>
      </c>
      <c r="B4516" s="21" t="s">
        <v>8155</v>
      </c>
      <c r="C4516" s="37" t="s">
        <v>3253</v>
      </c>
      <c r="D4516" s="26" t="str">
        <f>[1]!b_calc_yield(A4516,日期设置!$B$2,F4516,1,R4516,1,O4516,L4516,S4516,)</f>
        <v>Fetching...</v>
      </c>
      <c r="E4516" s="26">
        <f t="shared" si="140"/>
        <v>4.4296923110649589</v>
      </c>
      <c r="F4516" s="18">
        <f>[1]!b_dq_cleanprice($A4516,日期设置!B$2)</f>
        <v>100.2362</v>
      </c>
      <c r="G4516" s="18" t="str">
        <f t="shared" si="141"/>
        <v>2.97 + 0.97</v>
      </c>
      <c r="H4516" s="27">
        <f>[1]!b_dq_pctchange($A4516,日期设置!$B$2,1)/100</f>
        <v>0</v>
      </c>
      <c r="I4516" s="26">
        <f>[1]!b_pq_pctchange(A4516,日期设置!$B$4,日期设置!$B$2,1)</f>
        <v>0</v>
      </c>
      <c r="J4516" s="26">
        <f>[1]!b_pq_pctchange(A4516,日期设置!$C$4,日期设置!$B$2,1)</f>
        <v>-0.3550928788568693</v>
      </c>
      <c r="K4516" s="52">
        <f>[1]!b_dq_amount($A4516,日期设置!B$2,2,10000)</f>
        <v>0</v>
      </c>
      <c r="L4516" s="26">
        <f>[1]!b_info_latestpar(A4516,日期设置!$B$2)</f>
        <v>100</v>
      </c>
      <c r="M4516" s="6">
        <f>[1]!b_info_outstandingbalance($A4516,日期设置!B$2)</f>
        <v>8</v>
      </c>
      <c r="N4516" s="7" t="str">
        <f>[1]!b_info_latestissurercreditrating2(A4516,日期设置!$B$2,"102","1")</f>
        <v>AA</v>
      </c>
      <c r="O4516" s="8">
        <v>4.8</v>
      </c>
      <c r="P4516" s="9" t="str">
        <f>[1]!b_info_repurchasedate(A4516)</f>
        <v>2022-03-13</v>
      </c>
      <c r="Q4516" s="8" t="s">
        <v>16583</v>
      </c>
      <c r="R4516" s="2" t="str">
        <f>IF((--IF(P4516=0,Q4516,P4516))&gt;(--日期设置!$B$2),IF(P4516=0,Q4516,P4516),Q4516)</f>
        <v>2022-03-13</v>
      </c>
      <c r="S4516" s="2" t="s">
        <v>18671</v>
      </c>
      <c r="T4516" s="8">
        <f>[1]!b_anal_ptmyear($A4516,日期设置!$B$2)</f>
        <v>2.9753424657534246</v>
      </c>
      <c r="U4516" s="8">
        <f>[1]!b_anal_termifexercise($A4516,日期设置!B$2)</f>
        <v>0.97534246575342465</v>
      </c>
      <c r="V4516" s="10">
        <f>[1]!b_dq_dirtyprice(A4516,日期设置!$B$2)</f>
        <v>100.3546</v>
      </c>
      <c r="W4516" s="11">
        <f>IF(U4516=0,ROUNDUP((Q4516-日期设置!$B$2)/365,0),ROUNDUP((R4516-日期设置!$B$2)/365,0))</f>
        <v>1</v>
      </c>
      <c r="X4516" s="18">
        <f>_xlfn.IFNA(VLOOKUP(A4516,过往入选债券!A:D,4,0),2)</f>
        <v>2</v>
      </c>
      <c r="Y4516">
        <f>_xlfn.IFNA(VLOOKUP(C4516,[2]Sheet1!$A:$A,1,0),3)</f>
        <v>3</v>
      </c>
    </row>
    <row r="4517" spans="1:25" hidden="1" x14ac:dyDescent="0.2">
      <c r="A4517" s="28" t="s">
        <v>21142</v>
      </c>
      <c r="B4517" s="28" t="s">
        <v>21143</v>
      </c>
      <c r="C4517" s="39" t="s">
        <v>404</v>
      </c>
      <c r="D4517" s="26" t="str">
        <f>[1]!b_calc_yield(A4517,日期设置!$B$2,F4517,1,R4517,1,O4517,L4517,S4517,)</f>
        <v>Fetching...</v>
      </c>
      <c r="E4517" s="26">
        <f t="shared" si="140"/>
        <v>11.59238032815364</v>
      </c>
      <c r="F4517" s="18">
        <f>[1]!b_dq_cleanprice($A4517,日期设置!B$2)</f>
        <v>99.518500000000003</v>
      </c>
      <c r="G4517" s="18" t="str">
        <f t="shared" si="141"/>
        <v>2.58 + 0</v>
      </c>
      <c r="H4517" s="27">
        <f>[1]!b_dq_pctchange($A4517,日期设置!$B$2,1)/100</f>
        <v>0</v>
      </c>
      <c r="I4517" s="26">
        <f>[1]!b_pq_pctchange(A4517,日期设置!$B$4,日期设置!$B$2,1)</f>
        <v>0</v>
      </c>
      <c r="J4517" s="26">
        <f>[1]!b_pq_pctchange(A4517,日期设置!$C$4,日期设置!$B$2,1)</f>
        <v>0.15720248021633793</v>
      </c>
      <c r="K4517" s="52">
        <f>[1]!b_dq_amount($A4517,日期设置!B$2,2,10000)</f>
        <v>0</v>
      </c>
      <c r="L4517" s="26">
        <f>[1]!b_info_latestpar(A4517,日期设置!$B$2)</f>
        <v>100</v>
      </c>
      <c r="M4517" s="6">
        <f>[1]!b_info_outstandingbalance($A4517,日期设置!B$2)</f>
        <v>8.5</v>
      </c>
      <c r="N4517" s="7" t="str">
        <f>[1]!b_info_latestissurercreditrating2(A4517,日期设置!$B$2,"102","1")</f>
        <v>AA</v>
      </c>
      <c r="O4517" s="8">
        <v>4.3499999999999996</v>
      </c>
      <c r="P4517" s="9">
        <f>[1]!b_info_repurchasedate(A4517)</f>
        <v>0</v>
      </c>
      <c r="Q4517" s="8" t="s">
        <v>16017</v>
      </c>
      <c r="R4517" s="2" t="str">
        <f>IF((--IF(P4517=0,Q4517,P4517))&gt;(--日期设置!$B$2),IF(P4517=0,Q4517,P4517),Q4517)</f>
        <v>2023-10-23</v>
      </c>
      <c r="S4517" s="31" t="s">
        <v>16008</v>
      </c>
      <c r="T4517" s="8">
        <f>[1]!b_anal_ptmyear($A4517,日期设置!$B$2)</f>
        <v>2.5890410958904111</v>
      </c>
      <c r="U4517" s="8">
        <f>[1]!b_anal_termifexercise($A4517,日期设置!B$2)</f>
        <v>0</v>
      </c>
      <c r="V4517" s="10">
        <f>[1]!b_dq_dirtyprice(A4517,日期设置!$B$2)</f>
        <v>101.3062</v>
      </c>
      <c r="W4517" s="11">
        <f>IF(U4517=0,ROUNDUP((Q4517-日期设置!$B$2)/365,0),ROUNDUP((R4517-日期设置!$B$2)/365,0))</f>
        <v>3</v>
      </c>
      <c r="X4517" s="18">
        <f>_xlfn.IFNA(VLOOKUP(A4517,过往入选债券!A:D,4,0),2)</f>
        <v>2</v>
      </c>
      <c r="Y4517">
        <f>_xlfn.IFNA(VLOOKUP(C4517,[2]Sheet1!$A:$A,1,0),3)</f>
        <v>3</v>
      </c>
    </row>
    <row r="4518" spans="1:25" hidden="1" x14ac:dyDescent="0.2">
      <c r="A4518" s="21" t="s">
        <v>9967</v>
      </c>
      <c r="B4518" s="21" t="s">
        <v>9968</v>
      </c>
      <c r="C4518" s="37" t="s">
        <v>4832</v>
      </c>
      <c r="D4518" s="26" t="str">
        <f>[1]!b_calc_yield(A4518,日期设置!$B$2,F4518,1,R4518,1,O4518,L4518,S4518,)</f>
        <v>Fetching...</v>
      </c>
      <c r="E4518" s="26">
        <f t="shared" si="140"/>
        <v>8.8067759520845676</v>
      </c>
      <c r="F4518" s="18">
        <f>[1]!b_dq_cleanprice($A4518,日期设置!B$2)</f>
        <v>98.651399999999995</v>
      </c>
      <c r="G4518" s="18" t="str">
        <f t="shared" si="141"/>
        <v>3.93 + 1.93</v>
      </c>
      <c r="H4518" s="27">
        <f>[1]!b_dq_pctchange($A4518,日期设置!$B$2,1)/100</f>
        <v>0</v>
      </c>
      <c r="I4518" s="26">
        <f>[1]!b_pq_pctchange(A4518,日期设置!$B$4,日期设置!$B$2,1)</f>
        <v>0</v>
      </c>
      <c r="J4518" s="26">
        <f>[1]!b_pq_pctchange(A4518,日期设置!$C$4,日期设置!$B$2,1)</f>
        <v>0</v>
      </c>
      <c r="K4518" s="52">
        <f>[1]!b_dq_amount($A4518,日期设置!B$2,2,10000)</f>
        <v>0</v>
      </c>
      <c r="L4518" s="26">
        <f>[1]!b_info_latestpar(A4518,日期设置!$B$2)</f>
        <v>100</v>
      </c>
      <c r="M4518" s="6">
        <f>[1]!b_info_outstandingbalance($A4518,日期设置!B$2)</f>
        <v>5</v>
      </c>
      <c r="N4518" s="7" t="str">
        <f>[1]!b_info_latestissurercreditrating2(A4518,日期设置!$B$2,"102","1")</f>
        <v>AA</v>
      </c>
      <c r="O4518" s="8">
        <v>3.8</v>
      </c>
      <c r="P4518" s="9" t="str">
        <f>[1]!b_info_repurchasedate(A4518)</f>
        <v>2023-02-27</v>
      </c>
      <c r="Q4518" s="8" t="s">
        <v>16892</v>
      </c>
      <c r="R4518" s="2" t="str">
        <f>IF((--IF(P4518=0,Q4518,P4518))&gt;(--日期设置!$B$2),IF(P4518=0,Q4518,P4518),Q4518)</f>
        <v>2023-02-27</v>
      </c>
      <c r="S4518" s="2" t="s">
        <v>18531</v>
      </c>
      <c r="T4518" s="8">
        <f>[1]!b_anal_ptmyear($A4518,日期设置!$B$2)</f>
        <v>3.9369863013698629</v>
      </c>
      <c r="U4518" s="8">
        <f>[1]!b_anal_termifexercise($A4518,日期设置!B$2)</f>
        <v>1.9369863013698629</v>
      </c>
      <c r="V4518" s="10">
        <f>[1]!b_dq_dirtyprice(A4518,日期设置!$B$2)</f>
        <v>98.890900000000002</v>
      </c>
      <c r="W4518" s="11">
        <f>IF(U4518=0,ROUNDUP((Q4518-日期设置!$B$2)/365,0),ROUNDUP((R4518-日期设置!$B$2)/365,0))</f>
        <v>2</v>
      </c>
      <c r="X4518" s="18">
        <f>_xlfn.IFNA(VLOOKUP(A4518,过往入选债券!A:D,4,0),2)</f>
        <v>2</v>
      </c>
      <c r="Y4518">
        <f>_xlfn.IFNA(VLOOKUP(C4518,[2]Sheet1!$A:$A,1,0),3)</f>
        <v>3</v>
      </c>
    </row>
    <row r="4519" spans="1:25" hidden="1" x14ac:dyDescent="0.2">
      <c r="A4519" s="21" t="s">
        <v>15368</v>
      </c>
      <c r="B4519" s="21" t="s">
        <v>15369</v>
      </c>
      <c r="C4519" s="37" t="s">
        <v>15370</v>
      </c>
      <c r="D4519" s="26" t="str">
        <f>[1]!b_calc_yield(A4519,日期设置!$B$2,F4519,1,R4519,1,O4519,L4519,S4519,)</f>
        <v>Fetching...</v>
      </c>
      <c r="E4519" s="26">
        <f t="shared" si="140"/>
        <v>23.301788133323043</v>
      </c>
      <c r="F4519" s="18">
        <f>[1]!b_dq_cleanprice($A4519,日期设置!B$2)</f>
        <v>101.6014</v>
      </c>
      <c r="G4519" s="18" t="str">
        <f t="shared" si="141"/>
        <v>5.32 + 0</v>
      </c>
      <c r="H4519" s="27">
        <f>[1]!b_dq_pctchange($A4519,日期设置!$B$2,1)/100</f>
        <v>0</v>
      </c>
      <c r="I4519" s="26">
        <f>[1]!b_pq_pctchange(A4519,日期设置!$B$4,日期设置!$B$2,1)</f>
        <v>0.33943097660720944</v>
      </c>
      <c r="J4519" s="26">
        <f>[1]!b_pq_pctchange(A4519,日期设置!$C$4,日期设置!$B$2,1)</f>
        <v>0.37769551398896134</v>
      </c>
      <c r="K4519" s="52">
        <f>[1]!b_dq_amount($A4519,日期设置!B$2,2,10000)</f>
        <v>0</v>
      </c>
      <c r="L4519" s="26">
        <f>[1]!b_info_latestpar(A4519,日期设置!$B$2)</f>
        <v>100</v>
      </c>
      <c r="M4519" s="6">
        <f>[1]!b_info_outstandingbalance($A4519,日期设置!B$2)</f>
        <v>10</v>
      </c>
      <c r="N4519" s="7" t="str">
        <f>[1]!b_info_latestissurercreditrating2(A4519,日期设置!$B$2,"102","1")</f>
        <v>AA+</v>
      </c>
      <c r="O4519" s="8">
        <v>4.8899999999999997</v>
      </c>
      <c r="P4519" s="9">
        <f>[1]!b_info_repurchasedate(A4519)</f>
        <v>0</v>
      </c>
      <c r="Q4519" s="8" t="s">
        <v>17396</v>
      </c>
      <c r="R4519" s="2" t="str">
        <f>IF((--IF(P4519=0,Q4519,P4519))&gt;(--日期设置!$B$2),IF(P4519=0,Q4519,P4519),Q4519)</f>
        <v>2026-07-19</v>
      </c>
      <c r="S4519" s="2" t="s">
        <v>18353</v>
      </c>
      <c r="T4519" s="8">
        <f>[1]!b_anal_ptmyear($A4519,日期设置!$B$2)</f>
        <v>5.3260273972602743</v>
      </c>
      <c r="U4519" s="8">
        <f>[1]!b_anal_termifexercise($A4519,日期设置!B$2)</f>
        <v>0</v>
      </c>
      <c r="V4519" s="10">
        <f>[1]!b_dq_dirtyprice(A4519,日期设置!$B$2)</f>
        <v>104.89709999999999</v>
      </c>
      <c r="W4519" s="11">
        <f>IF(U4519=0,ROUNDUP((Q4519-日期设置!$B$2)/365,0),ROUNDUP((R4519-日期设置!$B$2)/365,0))</f>
        <v>6</v>
      </c>
      <c r="X4519" s="18">
        <f>_xlfn.IFNA(VLOOKUP(A4519,过往入选债券!A:D,4,0),2)</f>
        <v>2</v>
      </c>
      <c r="Y4519">
        <f>_xlfn.IFNA(VLOOKUP(C4519,[2]Sheet1!$A:$A,1,0),3)</f>
        <v>3</v>
      </c>
    </row>
    <row r="4520" spans="1:25" hidden="1" x14ac:dyDescent="0.2">
      <c r="A4520" s="21" t="s">
        <v>11157</v>
      </c>
      <c r="B4520" s="21" t="s">
        <v>11158</v>
      </c>
      <c r="C4520" s="37" t="s">
        <v>5337</v>
      </c>
      <c r="D4520" s="26" t="str">
        <f>[1]!b_calc_yield(A4520,日期设置!$B$2,F4520,1,R4520,1,O4520,L4520,S4520,)</f>
        <v>Fetching...</v>
      </c>
      <c r="E4520" s="26">
        <f t="shared" si="140"/>
        <v>9.9329170930410715</v>
      </c>
      <c r="F4520" s="18">
        <f>[1]!b_dq_cleanprice($A4520,日期设置!B$2)</f>
        <v>98.302599999999998</v>
      </c>
      <c r="G4520" s="18" t="str">
        <f t="shared" si="141"/>
        <v>4.23 + 2.23</v>
      </c>
      <c r="H4520" s="27">
        <f>[1]!b_dq_pctchange($A4520,日期设置!$B$2,1)/100</f>
        <v>0</v>
      </c>
      <c r="I4520" s="26">
        <f>[1]!b_pq_pctchange(A4520,日期设置!$B$4,日期设置!$B$2,1)</f>
        <v>0</v>
      </c>
      <c r="J4520" s="26">
        <f>[1]!b_pq_pctchange(A4520,日期设置!$C$4,日期设置!$B$2,1)</f>
        <v>0</v>
      </c>
      <c r="K4520" s="52">
        <f>[1]!b_dq_amount($A4520,日期设置!B$2,2,10000)</f>
        <v>0</v>
      </c>
      <c r="L4520" s="26">
        <f>[1]!b_info_latestpar(A4520,日期设置!$B$2)</f>
        <v>100</v>
      </c>
      <c r="M4520" s="6">
        <f>[1]!b_info_outstandingbalance($A4520,日期设置!B$2)</f>
        <v>10</v>
      </c>
      <c r="N4520" s="7" t="str">
        <f>[1]!b_info_latestissurercreditrating2(A4520,日期设置!$B$2,"102","1")</f>
        <v>AA+</v>
      </c>
      <c r="O4520" s="8">
        <v>3.73</v>
      </c>
      <c r="P4520" s="9" t="str">
        <f>[1]!b_info_repurchasedate(A4520)</f>
        <v>2023-06-17</v>
      </c>
      <c r="Q4520" s="8" t="s">
        <v>16266</v>
      </c>
      <c r="R4520" s="2" t="str">
        <f>IF((--IF(P4520=0,Q4520,P4520))&gt;(--日期设置!$B$2),IF(P4520=0,Q4520,P4520),Q4520)</f>
        <v>2023-06-17</v>
      </c>
      <c r="S4520" s="2" t="s">
        <v>18047</v>
      </c>
      <c r="T4520" s="8">
        <f>[1]!b_anal_ptmyear($A4520,日期设置!$B$2)</f>
        <v>4.2383561643835614</v>
      </c>
      <c r="U4520" s="8">
        <f>[1]!b_anal_termifexercise($A4520,日期设置!B$2)</f>
        <v>2.2383561643835614</v>
      </c>
      <c r="V4520" s="10">
        <f>[1]!b_dq_dirtyprice(A4520,日期设置!$B$2)</f>
        <v>101.1435</v>
      </c>
      <c r="W4520" s="11">
        <f>IF(U4520=0,ROUNDUP((Q4520-日期设置!$B$2)/365,0),ROUNDUP((R4520-日期设置!$B$2)/365,0))</f>
        <v>3</v>
      </c>
      <c r="X4520" s="18">
        <f>_xlfn.IFNA(VLOOKUP(A4520,过往入选债券!A:D,4,0),2)</f>
        <v>2</v>
      </c>
      <c r="Y4520">
        <f>_xlfn.IFNA(VLOOKUP(C4520,[2]Sheet1!$A:$A,1,0),3)</f>
        <v>3</v>
      </c>
    </row>
    <row r="4521" spans="1:25" hidden="1" x14ac:dyDescent="0.2">
      <c r="A4521" s="21" t="s">
        <v>9847</v>
      </c>
      <c r="B4521" s="21" t="s">
        <v>9848</v>
      </c>
      <c r="C4521" s="37" t="s">
        <v>419</v>
      </c>
      <c r="D4521" s="26" t="str">
        <f>[1]!b_calc_yield(A4521,日期设置!$B$2,F4521,1,R4521,1,O4521,L4521,S4521,)</f>
        <v>Fetching...</v>
      </c>
      <c r="E4521" s="26">
        <f t="shared" si="140"/>
        <v>8.2908692748723034</v>
      </c>
      <c r="F4521" s="18">
        <f>[1]!b_dq_cleanprice($A4521,日期设置!B$2)</f>
        <v>99.062899999999999</v>
      </c>
      <c r="G4521" s="18" t="str">
        <f t="shared" si="141"/>
        <v>1.83 + 0</v>
      </c>
      <c r="H4521" s="27">
        <f>[1]!b_dq_pctchange($A4521,日期设置!$B$2,1)/100</f>
        <v>0</v>
      </c>
      <c r="I4521" s="26">
        <f>[1]!b_pq_pctchange(A4521,日期设置!$B$4,日期设置!$B$2,1)</f>
        <v>0</v>
      </c>
      <c r="J4521" s="26">
        <f>[1]!b_pq_pctchange(A4521,日期设置!$C$4,日期设置!$B$2,1)</f>
        <v>0</v>
      </c>
      <c r="K4521" s="52">
        <f>[1]!b_dq_amount($A4521,日期设置!B$2,2,10000)</f>
        <v>0</v>
      </c>
      <c r="L4521" s="26">
        <f>[1]!b_info_latestpar(A4521,日期设置!$B$2)</f>
        <v>100</v>
      </c>
      <c r="M4521" s="6">
        <f>[1]!b_info_outstandingbalance($A4521,日期设置!B$2)</f>
        <v>10</v>
      </c>
      <c r="N4521" s="7" t="str">
        <f>[1]!b_info_latestissurercreditrating2(A4521,日期设置!$B$2,"102","1")</f>
        <v>AA+</v>
      </c>
      <c r="O4521" s="8">
        <v>4</v>
      </c>
      <c r="P4521" s="9">
        <f>[1]!b_info_repurchasedate(A4521)</f>
        <v>0</v>
      </c>
      <c r="Q4521" s="8" t="s">
        <v>16503</v>
      </c>
      <c r="R4521" s="2" t="str">
        <f>IF((--IF(P4521=0,Q4521,P4521))&gt;(--日期设置!$B$2),IF(P4521=0,Q4521,P4521),Q4521)</f>
        <v>2023-01-20</v>
      </c>
      <c r="S4521" s="2" t="s">
        <v>18258</v>
      </c>
      <c r="T4521" s="8">
        <f>[1]!b_anal_ptmyear($A4521,日期设置!$B$2)</f>
        <v>1.8328767123287673</v>
      </c>
      <c r="U4521" s="8">
        <f>[1]!b_anal_termifexercise($A4521,日期设置!B$2)</f>
        <v>0</v>
      </c>
      <c r="V4521" s="10">
        <f>[1]!b_dq_dirtyprice(A4521,日期设置!$B$2)</f>
        <v>99.731399999999994</v>
      </c>
      <c r="W4521" s="11">
        <f>IF(U4521=0,ROUNDUP((Q4521-日期设置!$B$2)/365,0),ROUNDUP((R4521-日期设置!$B$2)/365,0))</f>
        <v>2</v>
      </c>
      <c r="X4521" s="18">
        <f>_xlfn.IFNA(VLOOKUP(A4521,过往入选债券!A:D,4,0),2)</f>
        <v>2</v>
      </c>
      <c r="Y4521">
        <f>_xlfn.IFNA(VLOOKUP(C4521,[2]Sheet1!$A:$A,1,0),3)</f>
        <v>3</v>
      </c>
    </row>
    <row r="4522" spans="1:25" hidden="1" x14ac:dyDescent="0.2">
      <c r="A4522" s="21" t="s">
        <v>3692</v>
      </c>
      <c r="B4522" s="21" t="s">
        <v>3693</v>
      </c>
      <c r="C4522" s="37" t="s">
        <v>3694</v>
      </c>
      <c r="D4522" s="26" t="str">
        <f>[1]!b_calc_yield(A4522,日期设置!$B$2,F4522,1,R4522,1,O4522,L4522,S4522,)</f>
        <v>Fetching...</v>
      </c>
      <c r="E4522" s="26">
        <f t="shared" si="140"/>
        <v>7.6759030285573848</v>
      </c>
      <c r="F4522" s="18">
        <f>[1]!b_dq_cleanprice($A4522,日期设置!B$2)</f>
        <v>100.04819999999999</v>
      </c>
      <c r="G4522" s="18" t="str">
        <f t="shared" si="141"/>
        <v>3.70 + 1.70</v>
      </c>
      <c r="H4522" s="27">
        <f>[1]!b_dq_pctchange($A4522,日期设置!$B$2,1)/100</f>
        <v>0</v>
      </c>
      <c r="I4522" s="26">
        <f>[1]!b_pq_pctchange(A4522,日期设置!$B$4,日期设置!$B$2,1)</f>
        <v>0</v>
      </c>
      <c r="J4522" s="26">
        <f>[1]!b_pq_pctchange(A4522,日期设置!$C$4,日期设置!$B$2,1)</f>
        <v>0</v>
      </c>
      <c r="K4522" s="52">
        <f>[1]!b_dq_amount($A4522,日期设置!B$2,2,10000)</f>
        <v>0</v>
      </c>
      <c r="L4522" s="26">
        <f>[1]!b_info_latestpar(A4522,日期设置!$B$2)</f>
        <v>100</v>
      </c>
      <c r="M4522" s="6">
        <f>[1]!b_info_outstandingbalance($A4522,日期设置!B$2)</f>
        <v>10</v>
      </c>
      <c r="N4522" s="7">
        <f>[1]!b_info_latestissurercreditrating2(A4522,日期设置!$B$2,"102","1")</f>
        <v>0</v>
      </c>
      <c r="O4522" s="8">
        <v>4.58</v>
      </c>
      <c r="P4522" s="9" t="str">
        <f>[1]!b_info_repurchasedate(A4522)</f>
        <v>2022-12-06</v>
      </c>
      <c r="Q4522" s="8" t="s">
        <v>16546</v>
      </c>
      <c r="R4522" s="2" t="str">
        <f>IF((--IF(P4522=0,Q4522,P4522))&gt;(--日期设置!$B$2),IF(P4522=0,Q4522,P4522),Q4522)</f>
        <v>2022-12-06</v>
      </c>
      <c r="S4522" s="2" t="s">
        <v>18556</v>
      </c>
      <c r="T4522" s="8">
        <f>[1]!b_anal_ptmyear($A4522,日期设置!$B$2)</f>
        <v>3.7095890410958905</v>
      </c>
      <c r="U4522" s="8">
        <f>[1]!b_anal_termifexercise($A4522,日期设置!B$2)</f>
        <v>1.7095890410958905</v>
      </c>
      <c r="V4522" s="10">
        <f>[1]!b_dq_dirtyprice(A4522,日期设置!$B$2)</f>
        <v>101.3783</v>
      </c>
      <c r="W4522" s="11">
        <f>IF(U4522=0,ROUNDUP((Q4522-日期设置!$B$2)/365,0),ROUNDUP((R4522-日期设置!$B$2)/365,0))</f>
        <v>2</v>
      </c>
      <c r="X4522" s="18">
        <f>_xlfn.IFNA(VLOOKUP(A4522,过往入选债券!A:D,4,0),2)</f>
        <v>2</v>
      </c>
      <c r="Y4522">
        <f>_xlfn.IFNA(VLOOKUP(C4522,[2]Sheet1!$A:$A,1,0),3)</f>
        <v>3</v>
      </c>
    </row>
    <row r="4523" spans="1:25" hidden="1" x14ac:dyDescent="0.2">
      <c r="A4523" s="21" t="s">
        <v>9963</v>
      </c>
      <c r="B4523" s="21" t="s">
        <v>9964</v>
      </c>
      <c r="C4523" s="37" t="s">
        <v>4811</v>
      </c>
      <c r="D4523" s="26" t="str">
        <f>[1]!b_calc_yield(A4523,日期设置!$B$2,F4523,1,R4523,1,O4523,L4523,S4523,)</f>
        <v>Fetching...</v>
      </c>
      <c r="E4523" s="26">
        <f t="shared" si="140"/>
        <v>8.8229230877031828</v>
      </c>
      <c r="F4523" s="18">
        <f>[1]!b_dq_cleanprice($A4523,日期设置!B$2)</f>
        <v>98.256100000000004</v>
      </c>
      <c r="G4523" s="18" t="str">
        <f t="shared" si="141"/>
        <v>1.93 + 0</v>
      </c>
      <c r="H4523" s="27">
        <f>[1]!b_dq_pctchange($A4523,日期设置!$B$2,1)/100</f>
        <v>0</v>
      </c>
      <c r="I4523" s="26">
        <f>[1]!b_pq_pctchange(A4523,日期设置!$B$4,日期设置!$B$2,1)</f>
        <v>0.55138649962699449</v>
      </c>
      <c r="J4523" s="26">
        <f>[1]!b_pq_pctchange(A4523,日期设置!$C$4,日期设置!$B$2,1)</f>
        <v>0.55138649962699449</v>
      </c>
      <c r="K4523" s="52">
        <f>[1]!b_dq_amount($A4523,日期设置!B$2,2,10000)</f>
        <v>0</v>
      </c>
      <c r="L4523" s="26">
        <f>[1]!b_info_latestpar(A4523,日期设置!$B$2)</f>
        <v>100</v>
      </c>
      <c r="M4523" s="6">
        <f>[1]!b_info_outstandingbalance($A4523,日期设置!B$2)</f>
        <v>3.4</v>
      </c>
      <c r="N4523" s="7" t="str">
        <f>[1]!b_info_latestissurercreditrating2(A4523,日期设置!$B$2,"102","1")</f>
        <v>AA+</v>
      </c>
      <c r="O4523" s="8">
        <v>3.58</v>
      </c>
      <c r="P4523" s="9">
        <f>[1]!b_info_repurchasedate(A4523)</f>
        <v>0</v>
      </c>
      <c r="Q4523" s="8" t="s">
        <v>16137</v>
      </c>
      <c r="R4523" s="2" t="str">
        <f>IF((--IF(P4523=0,Q4523,P4523))&gt;(--日期设置!$B$2),IF(P4523=0,Q4523,P4523),Q4523)</f>
        <v>2023-02-28</v>
      </c>
      <c r="S4523" s="2" t="s">
        <v>17924</v>
      </c>
      <c r="T4523" s="8">
        <f>[1]!b_anal_ptmyear($A4523,日期设置!$B$2)</f>
        <v>1.9397260273972603</v>
      </c>
      <c r="U4523" s="8">
        <f>[1]!b_anal_termifexercise($A4523,日期设置!B$2)</f>
        <v>0</v>
      </c>
      <c r="V4523" s="10">
        <f>[1]!b_dq_dirtyprice(A4523,日期设置!$B$2)</f>
        <v>98.471900000000005</v>
      </c>
      <c r="W4523" s="11">
        <f>IF(U4523=0,ROUNDUP((Q4523-日期设置!$B$2)/365,0),ROUNDUP((R4523-日期设置!$B$2)/365,0))</f>
        <v>2</v>
      </c>
      <c r="X4523" s="18">
        <f>_xlfn.IFNA(VLOOKUP(A4523,过往入选债券!A:D,4,0),2)</f>
        <v>2</v>
      </c>
      <c r="Y4523">
        <f>_xlfn.IFNA(VLOOKUP(C4523,[2]Sheet1!$A:$A,1,0),3)</f>
        <v>3</v>
      </c>
    </row>
    <row r="4524" spans="1:25" hidden="1" x14ac:dyDescent="0.2">
      <c r="A4524" s="21" t="s">
        <v>9829</v>
      </c>
      <c r="B4524" s="21" t="s">
        <v>9830</v>
      </c>
      <c r="C4524" s="37" t="s">
        <v>83</v>
      </c>
      <c r="D4524" s="26" t="str">
        <f>[1]!b_calc_yield(A4524,日期设置!$B$2,F4524,1,R4524,1,O4524,L4524,S4524,)</f>
        <v>Fetching...</v>
      </c>
      <c r="E4524" s="26">
        <f t="shared" si="140"/>
        <v>8.2407563598974942</v>
      </c>
      <c r="F4524" s="18">
        <f>[1]!b_dq_cleanprice($A4524,日期设置!B$2)</f>
        <v>98.898300000000006</v>
      </c>
      <c r="G4524" s="18" t="str">
        <f t="shared" si="141"/>
        <v>1.82 + 0</v>
      </c>
      <c r="H4524" s="27">
        <f>[1]!b_dq_pctchange($A4524,日期设置!$B$2,1)/100</f>
        <v>0</v>
      </c>
      <c r="I4524" s="26">
        <f>[1]!b_pq_pctchange(A4524,日期设置!$B$4,日期设置!$B$2,1)</f>
        <v>1.4562532424397775E-2</v>
      </c>
      <c r="J4524" s="26">
        <f>[1]!b_pq_pctchange(A4524,日期设置!$C$4,日期设置!$B$2,1)</f>
        <v>-0.54435054042855424</v>
      </c>
      <c r="K4524" s="52">
        <f>[1]!b_dq_amount($A4524,日期设置!B$2,2,10000)</f>
        <v>0</v>
      </c>
      <c r="L4524" s="26">
        <f>[1]!b_info_latestpar(A4524,日期设置!$B$2)</f>
        <v>100</v>
      </c>
      <c r="M4524" s="6">
        <f>[1]!b_info_outstandingbalance($A4524,日期设置!B$2)</f>
        <v>10</v>
      </c>
      <c r="N4524" s="7" t="str">
        <f>[1]!b_info_latestissurercreditrating2(A4524,日期设置!$B$2,"102","1")</f>
        <v>AAA</v>
      </c>
      <c r="O4524" s="8">
        <v>3.9</v>
      </c>
      <c r="P4524" s="9">
        <f>[1]!b_info_repurchasedate(A4524)</f>
        <v>0</v>
      </c>
      <c r="Q4524" s="8" t="s">
        <v>16745</v>
      </c>
      <c r="R4524" s="2" t="str">
        <f>IF((--IF(P4524=0,Q4524,P4524))&gt;(--日期设置!$B$2),IF(P4524=0,Q4524,P4524),Q4524)</f>
        <v>2023-01-16</v>
      </c>
      <c r="S4524" s="2" t="s">
        <v>18283</v>
      </c>
      <c r="T4524" s="8">
        <f>[1]!b_anal_ptmyear($A4524,日期设置!$B$2)</f>
        <v>1.821917808219178</v>
      </c>
      <c r="U4524" s="8">
        <f>[1]!b_anal_termifexercise($A4524,日期设置!B$2)</f>
        <v>0</v>
      </c>
      <c r="V4524" s="10">
        <f>[1]!b_dq_dirtyprice(A4524,日期设置!$B$2)</f>
        <v>99.592799999999997</v>
      </c>
      <c r="W4524" s="11">
        <f>IF(U4524=0,ROUNDUP((Q4524-日期设置!$B$2)/365,0),ROUNDUP((R4524-日期设置!$B$2)/365,0))</f>
        <v>2</v>
      </c>
      <c r="X4524" s="18">
        <f>_xlfn.IFNA(VLOOKUP(A4524,过往入选债券!A:D,4,0),2)</f>
        <v>2</v>
      </c>
      <c r="Y4524">
        <f>_xlfn.IFNA(VLOOKUP(C4524,[2]Sheet1!$A:$A,1,0),3)</f>
        <v>3</v>
      </c>
    </row>
    <row r="4525" spans="1:25" hidden="1" x14ac:dyDescent="0.2">
      <c r="A4525" s="21" t="s">
        <v>7057</v>
      </c>
      <c r="B4525" s="21" t="s">
        <v>7058</v>
      </c>
      <c r="C4525" s="37" t="s">
        <v>296</v>
      </c>
      <c r="D4525" s="26" t="str">
        <f>[1]!b_calc_yield(A4525,日期设置!$B$2,F4525,1,R4525,1,O4525,L4525,S4525,)</f>
        <v>Fetching...</v>
      </c>
      <c r="E4525" s="26">
        <f t="shared" si="140"/>
        <v>1.6155662436484253</v>
      </c>
      <c r="F4525" s="18">
        <f>[1]!b_dq_cleanprice($A4525,日期设置!B$2)</f>
        <v>100.0264</v>
      </c>
      <c r="G4525" s="18" t="str">
        <f t="shared" si="141"/>
        <v>0.35 + 0</v>
      </c>
      <c r="H4525" s="27">
        <f>[1]!b_dq_pctchange($A4525,日期设置!$B$2,1)/100</f>
        <v>0</v>
      </c>
      <c r="I4525" s="26">
        <f>[1]!b_pq_pctchange(A4525,日期设置!$B$4,日期设置!$B$2,1)</f>
        <v>0</v>
      </c>
      <c r="J4525" s="26">
        <f>[1]!b_pq_pctchange(A4525,日期设置!$C$4,日期设置!$B$2,1)</f>
        <v>1.4698280301195368E-2</v>
      </c>
      <c r="K4525" s="52">
        <f>[1]!b_dq_amount($A4525,日期设置!B$2,2,10000)</f>
        <v>0</v>
      </c>
      <c r="L4525" s="26">
        <f>[1]!b_info_latestpar(A4525,日期设置!$B$2)</f>
        <v>100</v>
      </c>
      <c r="M4525" s="6">
        <f>[1]!b_info_outstandingbalance($A4525,日期设置!B$2)</f>
        <v>9.3000000000000007</v>
      </c>
      <c r="N4525" s="7" t="str">
        <f>[1]!b_info_latestissurercreditrating2(A4525,日期设置!$B$2,"102","1")</f>
        <v>AAA</v>
      </c>
      <c r="O4525" s="8">
        <v>4.75</v>
      </c>
      <c r="P4525" s="9" t="str">
        <f>[1]!b_info_repurchasedate(A4525)</f>
        <v>2020-07-30</v>
      </c>
      <c r="Q4525" s="8" t="s">
        <v>16683</v>
      </c>
      <c r="R4525" s="2" t="str">
        <f>IF((--IF(P4525=0,Q4525,P4525))&gt;(--日期设置!$B$2),IF(P4525=0,Q4525,P4525),Q4525)</f>
        <v>2021-07-30</v>
      </c>
      <c r="S4525" s="2" t="s">
        <v>18267</v>
      </c>
      <c r="T4525" s="8">
        <f>[1]!b_anal_ptmyear($A4525,日期设置!$B$2)</f>
        <v>0.35616438356164382</v>
      </c>
      <c r="U4525" s="8">
        <f>[1]!b_anal_termifexercise($A4525,日期设置!B$2)</f>
        <v>0</v>
      </c>
      <c r="V4525" s="10">
        <f>[1]!b_dq_dirtyprice(A4525,日期设置!$B$2)</f>
        <v>103.08459999999999</v>
      </c>
      <c r="W4525" s="11">
        <f>IF(U4525=0,ROUNDUP((Q4525-日期设置!$B$2)/365,0),ROUNDUP((R4525-日期设置!$B$2)/365,0))</f>
        <v>1</v>
      </c>
      <c r="X4525" s="18">
        <f>_xlfn.IFNA(VLOOKUP(A4525,过往入选债券!A:D,4,0),2)</f>
        <v>2</v>
      </c>
      <c r="Y4525">
        <f>_xlfn.IFNA(VLOOKUP(C4525,[2]Sheet1!$A:$A,1,0),3)</f>
        <v>3</v>
      </c>
    </row>
    <row r="4526" spans="1:25" hidden="1" x14ac:dyDescent="0.2">
      <c r="A4526" s="21" t="s">
        <v>10808</v>
      </c>
      <c r="B4526" s="21" t="s">
        <v>10809</v>
      </c>
      <c r="C4526" s="37" t="s">
        <v>1056</v>
      </c>
      <c r="D4526" s="26" t="str">
        <f>[1]!b_calc_yield(A4526,日期设置!$B$2,F4526,1,R4526,1,O4526,L4526,S4526,)</f>
        <v>Fetching...</v>
      </c>
      <c r="E4526" s="26">
        <f t="shared" si="140"/>
        <v>18.146232184062725</v>
      </c>
      <c r="F4526" s="18">
        <f>[1]!b_dq_cleanprice($A4526,日期设置!B$2)</f>
        <v>97.585099999999997</v>
      </c>
      <c r="G4526" s="18" t="str">
        <f t="shared" si="141"/>
        <v>4.10 + 0</v>
      </c>
      <c r="H4526" s="27">
        <f>[1]!b_dq_pctchange($A4526,日期设置!$B$2,1)/100</f>
        <v>0</v>
      </c>
      <c r="I4526" s="26">
        <f>[1]!b_pq_pctchange(A4526,日期设置!$B$4,日期设置!$B$2,1)</f>
        <v>0</v>
      </c>
      <c r="J4526" s="26">
        <f>[1]!b_pq_pctchange(A4526,日期设置!$C$4,日期设置!$B$2,1)</f>
        <v>1.06800450318423</v>
      </c>
      <c r="K4526" s="52">
        <f>[1]!b_dq_amount($A4526,日期设置!B$2,2,10000)</f>
        <v>0</v>
      </c>
      <c r="L4526" s="26">
        <f>[1]!b_info_latestpar(A4526,日期设置!$B$2)</f>
        <v>100</v>
      </c>
      <c r="M4526" s="6">
        <f>[1]!b_info_outstandingbalance($A4526,日期设置!B$2)</f>
        <v>10</v>
      </c>
      <c r="N4526" s="7" t="str">
        <f>[1]!b_info_latestissurercreditrating2(A4526,日期设置!$B$2,"102","1")</f>
        <v>AA+</v>
      </c>
      <c r="O4526" s="8">
        <v>3.88</v>
      </c>
      <c r="P4526" s="9">
        <f>[1]!b_info_repurchasedate(A4526)</f>
        <v>0</v>
      </c>
      <c r="Q4526" s="8" t="s">
        <v>16045</v>
      </c>
      <c r="R4526" s="2" t="str">
        <f>IF((--IF(P4526=0,Q4526,P4526))&gt;(--日期设置!$B$2),IF(P4526=0,Q4526,P4526),Q4526)</f>
        <v>2025-04-29</v>
      </c>
      <c r="S4526" s="2" t="s">
        <v>17832</v>
      </c>
      <c r="T4526" s="8">
        <f>[1]!b_anal_ptmyear($A4526,日期设置!$B$2)</f>
        <v>4.1041095890410961</v>
      </c>
      <c r="U4526" s="8">
        <f>[1]!b_anal_termifexercise($A4526,日期设置!B$2)</f>
        <v>0</v>
      </c>
      <c r="V4526" s="10">
        <f>[1]!b_dq_dirtyprice(A4526,日期设置!$B$2)</f>
        <v>101.0612</v>
      </c>
      <c r="W4526" s="11">
        <f>IF(U4526=0,ROUNDUP((Q4526-日期设置!$B$2)/365,0),ROUNDUP((R4526-日期设置!$B$2)/365,0))</f>
        <v>5</v>
      </c>
      <c r="X4526" s="18">
        <f>_xlfn.IFNA(VLOOKUP(A4526,过往入选债券!A:D,4,0),2)</f>
        <v>2</v>
      </c>
      <c r="Y4526">
        <f>_xlfn.IFNA(VLOOKUP(C4526,[2]Sheet1!$A:$A,1,0),3)</f>
        <v>3</v>
      </c>
    </row>
    <row r="4527" spans="1:25" hidden="1" x14ac:dyDescent="0.2">
      <c r="A4527" s="21" t="s">
        <v>10060</v>
      </c>
      <c r="B4527" s="21" t="s">
        <v>10061</v>
      </c>
      <c r="C4527" s="37" t="s">
        <v>1025</v>
      </c>
      <c r="D4527" s="26" t="str">
        <f>[1]!b_calc_yield(A4527,日期设置!$B$2,F4527,1,R4527,1,O4527,L4527,S4527,)</f>
        <v>Fetching...</v>
      </c>
      <c r="E4527" s="26">
        <f t="shared" si="140"/>
        <v>8.8977909479473372</v>
      </c>
      <c r="F4527" s="18">
        <f>[1]!b_dq_cleanprice($A4527,日期设置!B$2)</f>
        <v>98.247299999999996</v>
      </c>
      <c r="G4527" s="18" t="str">
        <f t="shared" si="141"/>
        <v>3.95 + 1.95</v>
      </c>
      <c r="H4527" s="27">
        <f>[1]!b_dq_pctchange($A4527,日期设置!$B$2,1)/100</f>
        <v>0</v>
      </c>
      <c r="I4527" s="26">
        <f>[1]!b_pq_pctchange(A4527,日期设置!$B$4,日期设置!$B$2,1)</f>
        <v>0</v>
      </c>
      <c r="J4527" s="26">
        <f>[1]!b_pq_pctchange(A4527,日期设置!$C$4,日期设置!$B$2,1)</f>
        <v>0</v>
      </c>
      <c r="K4527" s="52">
        <f>[1]!b_dq_amount($A4527,日期设置!B$2,2,10000)</f>
        <v>0</v>
      </c>
      <c r="L4527" s="26">
        <f>[1]!b_info_latestpar(A4527,日期设置!$B$2)</f>
        <v>100</v>
      </c>
      <c r="M4527" s="6">
        <f>[1]!b_info_outstandingbalance($A4527,日期设置!B$2)</f>
        <v>5</v>
      </c>
      <c r="N4527" s="7" t="str">
        <f>[1]!b_info_latestissurercreditrating2(A4527,日期设置!$B$2,"102","1")</f>
        <v>AA</v>
      </c>
      <c r="O4527" s="8">
        <v>3.58</v>
      </c>
      <c r="P4527" s="9" t="str">
        <f>[1]!b_info_repurchasedate(A4527)</f>
        <v>2023-03-06</v>
      </c>
      <c r="Q4527" s="8" t="s">
        <v>15996</v>
      </c>
      <c r="R4527" s="2" t="str">
        <f>IF((--IF(P4527=0,Q4527,P4527))&gt;(--日期设置!$B$2),IF(P4527=0,Q4527,P4527),Q4527)</f>
        <v>2023-03-06</v>
      </c>
      <c r="S4527" s="2" t="s">
        <v>17784</v>
      </c>
      <c r="T4527" s="8">
        <f>[1]!b_anal_ptmyear($A4527,日期设置!$B$2)</f>
        <v>3.956164383561644</v>
      </c>
      <c r="U4527" s="8">
        <f>[1]!b_anal_termifexercise($A4527,日期设置!B$2)</f>
        <v>1.9561643835616438</v>
      </c>
      <c r="V4527" s="10">
        <f>[1]!b_dq_dirtyprice(A4527,日期设置!$B$2)</f>
        <v>98.404200000000003</v>
      </c>
      <c r="W4527" s="11">
        <f>IF(U4527=0,ROUNDUP((Q4527-日期设置!$B$2)/365,0),ROUNDUP((R4527-日期设置!$B$2)/365,0))</f>
        <v>2</v>
      </c>
      <c r="X4527" s="18">
        <f>_xlfn.IFNA(VLOOKUP(A4527,过往入选债券!A:D,4,0),2)</f>
        <v>2</v>
      </c>
      <c r="Y4527">
        <f>_xlfn.IFNA(VLOOKUP(C4527,[2]Sheet1!$A:$A,1,0),3)</f>
        <v>3</v>
      </c>
    </row>
    <row r="4528" spans="1:25" hidden="1" x14ac:dyDescent="0.2">
      <c r="A4528" s="21" t="s">
        <v>5255</v>
      </c>
      <c r="B4528" s="21" t="s">
        <v>5256</v>
      </c>
      <c r="C4528" s="37" t="s">
        <v>941</v>
      </c>
      <c r="D4528" s="26" t="str">
        <f>[1]!b_calc_yield(A4528,日期设置!$B$2,F4528,1,R4528,1,O4528,L4528,S4528,)</f>
        <v>Fetching...</v>
      </c>
      <c r="E4528" s="26">
        <f t="shared" si="140"/>
        <v>24.495874077757172</v>
      </c>
      <c r="F4528" s="18">
        <f>[1]!b_dq_cleanprice($A4528,日期设置!B$2)</f>
        <v>97.4</v>
      </c>
      <c r="G4528" s="18" t="str">
        <f t="shared" si="141"/>
        <v>5.46 + 0</v>
      </c>
      <c r="H4528" s="27">
        <f>[1]!b_dq_pctchange($A4528,日期设置!$B$2,1)/100</f>
        <v>0</v>
      </c>
      <c r="I4528" s="26">
        <f>[1]!b_pq_pctchange(A4528,日期设置!$B$4,日期设置!$B$2,1)</f>
        <v>0</v>
      </c>
      <c r="J4528" s="26">
        <f>[1]!b_pq_pctchange(A4528,日期设置!$C$4,日期设置!$B$2,1)</f>
        <v>-1.772828992949621</v>
      </c>
      <c r="K4528" s="52">
        <f>[1]!b_dq_amount($A4528,日期设置!B$2,2,10000)</f>
        <v>0</v>
      </c>
      <c r="L4528" s="26">
        <f>[1]!b_info_latestpar(A4528,日期设置!$B$2)</f>
        <v>100</v>
      </c>
      <c r="M4528" s="6">
        <f>[1]!b_info_outstandingbalance($A4528,日期设置!B$2)</f>
        <v>4.5</v>
      </c>
      <c r="N4528" s="7" t="str">
        <f>[1]!b_info_latestissurercreditrating2(A4528,日期设置!$B$2,"102","1")</f>
        <v>AA+</v>
      </c>
      <c r="O4528" s="8">
        <v>3.99</v>
      </c>
      <c r="P4528" s="9">
        <f>[1]!b_info_repurchasedate(A4528)</f>
        <v>0</v>
      </c>
      <c r="Q4528" s="8" t="s">
        <v>16296</v>
      </c>
      <c r="R4528" s="2" t="str">
        <f>IF((--IF(P4528=0,Q4528,P4528))&gt;(--日期设置!$B$2),IF(P4528=0,Q4528,P4528),Q4528)</f>
        <v>2026-09-06</v>
      </c>
      <c r="S4528" s="2" t="s">
        <v>18076</v>
      </c>
      <c r="T4528" s="8">
        <f>[1]!b_anal_ptmyear($A4528,日期设置!$B$2)</f>
        <v>5.4602739726027396</v>
      </c>
      <c r="U4528" s="8">
        <f>[1]!b_anal_termifexercise($A4528,日期设置!B$2)</f>
        <v>0</v>
      </c>
      <c r="V4528" s="10">
        <f>[1]!b_dq_dirtyprice(A4528,日期设置!$B$2)</f>
        <v>99.5535</v>
      </c>
      <c r="W4528" s="11">
        <f>IF(U4528=0,ROUNDUP((Q4528-日期设置!$B$2)/365,0),ROUNDUP((R4528-日期设置!$B$2)/365,0))</f>
        <v>6</v>
      </c>
      <c r="X4528" s="18">
        <f>_xlfn.IFNA(VLOOKUP(A4528,过往入选债券!A:D,4,0),2)</f>
        <v>2</v>
      </c>
      <c r="Y4528">
        <f>_xlfn.IFNA(VLOOKUP(C4528,[2]Sheet1!$A:$A,1,0),3)</f>
        <v>3</v>
      </c>
    </row>
    <row r="4529" spans="1:25" hidden="1" x14ac:dyDescent="0.2">
      <c r="A4529" s="21" t="s">
        <v>10282</v>
      </c>
      <c r="B4529" s="21" t="s">
        <v>10283</v>
      </c>
      <c r="C4529" s="37" t="s">
        <v>494</v>
      </c>
      <c r="D4529" s="26" t="str">
        <f>[1]!b_calc_yield(A4529,日期设置!$B$2,F4529,1,R4529,1,O4529,L4529,S4529,)</f>
        <v>Fetching...</v>
      </c>
      <c r="E4529" s="26">
        <f t="shared" si="140"/>
        <v>18.268120182546955</v>
      </c>
      <c r="F4529" s="18">
        <f>[1]!b_dq_cleanprice($A4529,日期设置!B$2)</f>
        <v>97.553799999999995</v>
      </c>
      <c r="G4529" s="18" t="str">
        <f t="shared" si="141"/>
        <v>3.99 + 0</v>
      </c>
      <c r="H4529" s="27">
        <f>[1]!b_dq_pctchange($A4529,日期设置!$B$2,1)/100</f>
        <v>0</v>
      </c>
      <c r="I4529" s="26">
        <f>[1]!b_pq_pctchange(A4529,日期设置!$B$4,日期设置!$B$2,1)</f>
        <v>0</v>
      </c>
      <c r="J4529" s="26">
        <f>[1]!b_pq_pctchange(A4529,日期设置!$C$4,日期设置!$B$2,1)</f>
        <v>0</v>
      </c>
      <c r="K4529" s="52">
        <f>[1]!b_dq_amount($A4529,日期设置!B$2,2,10000)</f>
        <v>0</v>
      </c>
      <c r="L4529" s="26">
        <f>[1]!b_info_latestpar(A4529,日期设置!$B$2)</f>
        <v>100</v>
      </c>
      <c r="M4529" s="6">
        <f>[1]!b_info_outstandingbalance($A4529,日期设置!B$2)</f>
        <v>13</v>
      </c>
      <c r="N4529" s="7" t="str">
        <f>[1]!b_info_latestissurercreditrating2(A4529,日期设置!$B$2,"102","1")</f>
        <v>AA+</v>
      </c>
      <c r="O4529" s="8">
        <v>3.85</v>
      </c>
      <c r="P4529" s="9">
        <f>[1]!b_info_repurchasedate(A4529)</f>
        <v>0</v>
      </c>
      <c r="Q4529" s="8" t="s">
        <v>16527</v>
      </c>
      <c r="R4529" s="2" t="str">
        <f>IF((--IF(P4529=0,Q4529,P4529))&gt;(--日期设置!$B$2),IF(P4529=0,Q4529,P4529),Q4529)</f>
        <v>2025-03-20</v>
      </c>
      <c r="S4529" s="2" t="s">
        <v>18280</v>
      </c>
      <c r="T4529" s="8">
        <f>[1]!b_anal_ptmyear($A4529,日期设置!$B$2)</f>
        <v>3.9945205479452053</v>
      </c>
      <c r="U4529" s="8">
        <f>[1]!b_anal_termifexercise($A4529,日期设置!B$2)</f>
        <v>0</v>
      </c>
      <c r="V4529" s="10">
        <f>[1]!b_dq_dirtyprice(A4529,日期设置!$B$2)</f>
        <v>97.5749</v>
      </c>
      <c r="W4529" s="11">
        <f>IF(U4529=0,ROUNDUP((Q4529-日期设置!$B$2)/365,0),ROUNDUP((R4529-日期设置!$B$2)/365,0))</f>
        <v>4</v>
      </c>
      <c r="X4529" s="18">
        <f>_xlfn.IFNA(VLOOKUP(A4529,过往入选债券!A:D,4,0),2)</f>
        <v>2</v>
      </c>
      <c r="Y4529">
        <f>_xlfn.IFNA(VLOOKUP(C4529,[2]Sheet1!$A:$A,1,0),3)</f>
        <v>3</v>
      </c>
    </row>
    <row r="4530" spans="1:25" hidden="1" x14ac:dyDescent="0.2">
      <c r="A4530" s="28" t="s">
        <v>20230</v>
      </c>
      <c r="B4530" s="28" t="s">
        <v>20231</v>
      </c>
      <c r="C4530" s="39" t="s">
        <v>8577</v>
      </c>
      <c r="D4530" s="26" t="str">
        <f>[1]!b_calc_yield(A4530,日期设置!$B$2,F4530,1,R4530,1,O4530,L4530,S4530,)</f>
        <v>Fetching...</v>
      </c>
      <c r="E4530" s="26">
        <f t="shared" si="140"/>
        <v>2.1483472142784343</v>
      </c>
      <c r="F4530" s="18">
        <f>[1]!b_dq_cleanprice($A4530,日期设置!B$2)</f>
        <v>99.844499999999996</v>
      </c>
      <c r="G4530" s="18" t="str">
        <f t="shared" si="141"/>
        <v>0.47 + 0</v>
      </c>
      <c r="H4530" s="27">
        <f>[1]!b_dq_pctchange($A4530,日期设置!$B$2,1)/100</f>
        <v>0</v>
      </c>
      <c r="I4530" s="26">
        <f>[1]!b_pq_pctchange(A4530,日期设置!$B$4,日期设置!$B$2,1)</f>
        <v>0</v>
      </c>
      <c r="J4530" s="26">
        <f>[1]!b_pq_pctchange(A4530,日期设置!$C$4,日期设置!$B$2,1)</f>
        <v>0.12384552902597531</v>
      </c>
      <c r="K4530" s="52">
        <f>[1]!b_dq_amount($A4530,日期设置!B$2,2,10000)</f>
        <v>0</v>
      </c>
      <c r="L4530" s="26">
        <f>[1]!b_info_latestpar(A4530,日期设置!$B$2)</f>
        <v>100</v>
      </c>
      <c r="M4530" s="6">
        <f>[1]!b_info_outstandingbalance($A4530,日期设置!B$2)</f>
        <v>4</v>
      </c>
      <c r="N4530" s="7" t="str">
        <f>[1]!b_info_latestissurercreditrating2(A4530,日期设置!$B$2,"102","1")</f>
        <v>AA</v>
      </c>
      <c r="O4530" s="8">
        <v>4.3</v>
      </c>
      <c r="P4530" s="9">
        <f>[1]!b_info_repurchasedate(A4530)</f>
        <v>0</v>
      </c>
      <c r="Q4530" s="8" t="s">
        <v>16292</v>
      </c>
      <c r="R4530" s="2" t="str">
        <f>IF((--IF(P4530=0,Q4530,P4530))&gt;(--日期设置!$B$2),IF(P4530=0,Q4530,P4530),Q4530)</f>
        <v>2021-09-11</v>
      </c>
      <c r="S4530" s="31" t="s">
        <v>16523</v>
      </c>
      <c r="T4530" s="8">
        <f>[1]!b_anal_ptmyear($A4530,日期设置!$B$2)</f>
        <v>0.47397260273972602</v>
      </c>
      <c r="U4530" s="8">
        <f>[1]!b_anal_termifexercise($A4530,日期设置!B$2)</f>
        <v>0</v>
      </c>
      <c r="V4530" s="10">
        <f>[1]!b_dq_dirtyprice(A4530,日期设置!$B$2)</f>
        <v>102.10639999999999</v>
      </c>
      <c r="W4530" s="11">
        <f>IF(U4530=0,ROUNDUP((Q4530-日期设置!$B$2)/365,0),ROUNDUP((R4530-日期设置!$B$2)/365,0))</f>
        <v>1</v>
      </c>
      <c r="X4530" s="18">
        <f>_xlfn.IFNA(VLOOKUP(A4530,过往入选债券!A:D,4,0),2)</f>
        <v>2</v>
      </c>
      <c r="Y4530">
        <f>_xlfn.IFNA(VLOOKUP(C4530,[2]Sheet1!$A:$A,1,0),3)</f>
        <v>3</v>
      </c>
    </row>
    <row r="4531" spans="1:25" hidden="1" x14ac:dyDescent="0.2">
      <c r="A4531" s="21" t="s">
        <v>3647</v>
      </c>
      <c r="B4531" s="21" t="s">
        <v>3648</v>
      </c>
      <c r="C4531" s="37" t="s">
        <v>3649</v>
      </c>
      <c r="D4531" s="26" t="str">
        <f>[1]!b_calc_yield(A4531,日期设置!$B$2,F4531,1,R4531,1,O4531,L4531,S4531,)</f>
        <v>Fetching...</v>
      </c>
      <c r="E4531" s="26">
        <f t="shared" si="140"/>
        <v>7.5388715819305396</v>
      </c>
      <c r="F4531" s="18">
        <f>[1]!b_dq_cleanprice($A4531,日期设置!B$2)</f>
        <v>99.9131</v>
      </c>
      <c r="G4531" s="18" t="str">
        <f t="shared" si="141"/>
        <v>3.68 + 1.68</v>
      </c>
      <c r="H4531" s="27">
        <f>[1]!b_dq_pctchange($A4531,日期设置!$B$2,1)/100</f>
        <v>0</v>
      </c>
      <c r="I4531" s="26">
        <f>[1]!b_pq_pctchange(A4531,日期设置!$B$4,日期设置!$B$2,1)</f>
        <v>0</v>
      </c>
      <c r="J4531" s="26">
        <f>[1]!b_pq_pctchange(A4531,日期设置!$C$4,日期设置!$B$2,1)</f>
        <v>0.63505589096175752</v>
      </c>
      <c r="K4531" s="52">
        <f>[1]!b_dq_amount($A4531,日期设置!B$2,2,10000)</f>
        <v>0</v>
      </c>
      <c r="L4531" s="26">
        <f>[1]!b_info_latestpar(A4531,日期设置!$B$2)</f>
        <v>100</v>
      </c>
      <c r="M4531" s="6">
        <f>[1]!b_info_outstandingbalance($A4531,日期设置!B$2)</f>
        <v>10</v>
      </c>
      <c r="N4531" s="7">
        <f>[1]!b_info_latestissurercreditrating2(A4531,日期设置!$B$2,"102","1")</f>
        <v>0</v>
      </c>
      <c r="O4531" s="8">
        <v>4.49</v>
      </c>
      <c r="P4531" s="9" t="str">
        <f>[1]!b_info_repurchasedate(A4531)</f>
        <v>2022-11-26</v>
      </c>
      <c r="Q4531" s="8" t="s">
        <v>17397</v>
      </c>
      <c r="R4531" s="2" t="str">
        <f>IF((--IF(P4531=0,Q4531,P4531))&gt;(--日期设置!$B$2),IF(P4531=0,Q4531,P4531),Q4531)</f>
        <v>2022-11-26</v>
      </c>
      <c r="S4531" s="2" t="s">
        <v>18580</v>
      </c>
      <c r="T4531" s="8">
        <f>[1]!b_anal_ptmyear($A4531,日期设置!$B$2)</f>
        <v>3.6821917808219178</v>
      </c>
      <c r="U4531" s="8">
        <f>[1]!b_anal_termifexercise($A4531,日期设置!B$2)</f>
        <v>1.6821917808219178</v>
      </c>
      <c r="V4531" s="10">
        <f>[1]!b_dq_dirtyprice(A4531,日期设置!$B$2)</f>
        <v>101.34010000000001</v>
      </c>
      <c r="W4531" s="11">
        <f>IF(U4531=0,ROUNDUP((Q4531-日期设置!$B$2)/365,0),ROUNDUP((R4531-日期设置!$B$2)/365,0))</f>
        <v>2</v>
      </c>
      <c r="X4531" s="18">
        <f>_xlfn.IFNA(VLOOKUP(A4531,过往入选债券!A:D,4,0),2)</f>
        <v>2</v>
      </c>
      <c r="Y4531">
        <f>_xlfn.IFNA(VLOOKUP(C4531,[2]Sheet1!$A:$A,1,0),3)</f>
        <v>3</v>
      </c>
    </row>
    <row r="4532" spans="1:25" hidden="1" x14ac:dyDescent="0.2">
      <c r="A4532" s="21" t="s">
        <v>11057</v>
      </c>
      <c r="B4532" s="21" t="s">
        <v>11058</v>
      </c>
      <c r="C4532" s="37" t="s">
        <v>237</v>
      </c>
      <c r="D4532" s="26" t="str">
        <f>[1]!b_calc_yield(A4532,日期设置!$B$2,F4532,1,R4532,1,O4532,L4532,S4532,)</f>
        <v>Fetching...</v>
      </c>
      <c r="E4532" s="26">
        <f t="shared" si="140"/>
        <v>9.6771553504758412</v>
      </c>
      <c r="F4532" s="18">
        <f>[1]!b_dq_cleanprice($A4532,日期设置!B$2)</f>
        <v>99.285600000000002</v>
      </c>
      <c r="G4532" s="18" t="str">
        <f t="shared" si="141"/>
        <v>2.2 + 0</v>
      </c>
      <c r="H4532" s="27">
        <f>[1]!b_dq_pctchange($A4532,日期设置!$B$2,1)/100</f>
        <v>0</v>
      </c>
      <c r="I4532" s="26">
        <f>[1]!b_pq_pctchange(A4532,日期设置!$B$4,日期设置!$B$2,1)</f>
        <v>0</v>
      </c>
      <c r="J4532" s="26">
        <f>[1]!b_pq_pctchange(A4532,日期设置!$C$4,日期设置!$B$2,1)</f>
        <v>0</v>
      </c>
      <c r="K4532" s="52">
        <f>[1]!b_dq_amount($A4532,日期设置!B$2,2,10000)</f>
        <v>0</v>
      </c>
      <c r="L4532" s="26">
        <f>[1]!b_info_latestpar(A4532,日期设置!$B$2)</f>
        <v>100</v>
      </c>
      <c r="M4532" s="6">
        <f>[1]!b_info_outstandingbalance($A4532,日期设置!B$2)</f>
        <v>5</v>
      </c>
      <c r="N4532" s="7" t="str">
        <f>[1]!b_info_latestissurercreditrating2(A4532,日期设置!$B$2,"102","1")</f>
        <v>AAA</v>
      </c>
      <c r="O4532" s="8">
        <v>4.1900000000000004</v>
      </c>
      <c r="P4532" s="9">
        <f>[1]!b_info_repurchasedate(A4532)</f>
        <v>0</v>
      </c>
      <c r="Q4532" s="8" t="s">
        <v>16486</v>
      </c>
      <c r="R4532" s="2" t="str">
        <f>IF((--IF(P4532=0,Q4532,P4532))&gt;(--日期设置!$B$2),IF(P4532=0,Q4532,P4532),Q4532)</f>
        <v>2023-06-03</v>
      </c>
      <c r="S4532" s="2" t="s">
        <v>18150</v>
      </c>
      <c r="T4532" s="8">
        <f>[1]!b_anal_ptmyear($A4532,日期设置!$B$2)</f>
        <v>2.2000000000000002</v>
      </c>
      <c r="U4532" s="8">
        <f>[1]!b_anal_termifexercise($A4532,日期设置!B$2)</f>
        <v>0</v>
      </c>
      <c r="V4532" s="10">
        <f>[1]!b_dq_dirtyprice(A4532,日期设置!$B$2)</f>
        <v>102.63760000000001</v>
      </c>
      <c r="W4532" s="11">
        <f>IF(U4532=0,ROUNDUP((Q4532-日期设置!$B$2)/365,0),ROUNDUP((R4532-日期设置!$B$2)/365,0))</f>
        <v>3</v>
      </c>
      <c r="X4532" s="18">
        <f>_xlfn.IFNA(VLOOKUP(A4532,过往入选债券!A:D,4,0),2)</f>
        <v>2</v>
      </c>
      <c r="Y4532">
        <f>_xlfn.IFNA(VLOOKUP(C4532,[2]Sheet1!$A:$A,1,0),3)</f>
        <v>3</v>
      </c>
    </row>
    <row r="4533" spans="1:25" hidden="1" x14ac:dyDescent="0.2">
      <c r="A4533" s="21" t="s">
        <v>12694</v>
      </c>
      <c r="B4533" s="21" t="s">
        <v>12695</v>
      </c>
      <c r="C4533" s="37" t="s">
        <v>7175</v>
      </c>
      <c r="D4533" s="26" t="str">
        <f>[1]!b_calc_yield(A4533,日期设置!$B$2,F4533,1,R4533,1,O4533,L4533,S4533,)</f>
        <v>Fetching...</v>
      </c>
      <c r="E4533" s="26">
        <f t="shared" si="140"/>
        <v>24.705888223801932</v>
      </c>
      <c r="F4533" s="18">
        <f>[1]!b_dq_cleanprice($A4533,日期设置!B$2)</f>
        <v>39.635399999999997</v>
      </c>
      <c r="G4533" s="18" t="str">
        <f t="shared" si="141"/>
        <v>1.77 + 0</v>
      </c>
      <c r="H4533" s="27">
        <f>[1]!b_dq_pctchange($A4533,日期设置!$B$2,1)/100</f>
        <v>0</v>
      </c>
      <c r="I4533" s="26">
        <f>[1]!b_pq_pctchange(A4533,日期设置!$B$4,日期设置!$B$2,1)</f>
        <v>0</v>
      </c>
      <c r="J4533" s="26">
        <f>[1]!b_pq_pctchange(A4533,日期设置!$C$4,日期设置!$B$2,1)</f>
        <v>0</v>
      </c>
      <c r="K4533" s="52">
        <f>[1]!b_dq_amount($A4533,日期设置!B$2,2,10000)</f>
        <v>0</v>
      </c>
      <c r="L4533" s="26">
        <f>[1]!b_info_latestpar(A4533,日期设置!$B$2)</f>
        <v>40</v>
      </c>
      <c r="M4533" s="6">
        <f>[1]!b_info_outstandingbalance($A4533,日期设置!B$2)</f>
        <v>8</v>
      </c>
      <c r="N4533" s="7" t="str">
        <f>[1]!b_info_latestissurercreditrating2(A4533,日期设置!$B$2,"102","1")</f>
        <v>AA</v>
      </c>
      <c r="O4533" s="8">
        <v>4.99</v>
      </c>
      <c r="P4533" s="9">
        <f>[1]!b_info_repurchasedate(A4533)</f>
        <v>0</v>
      </c>
      <c r="Q4533" s="8" t="s">
        <v>17301</v>
      </c>
      <c r="R4533" s="2" t="str">
        <f>IF((--IF(P4533=0,Q4533,P4533))&gt;(--日期设置!$B$2),IF(P4533=0,Q4533,P4533),Q4533)</f>
        <v>2022-12-31</v>
      </c>
      <c r="S4533" s="2" t="s">
        <v>19080</v>
      </c>
      <c r="T4533" s="8">
        <f>[1]!b_anal_ptmyear($A4533,日期设置!$B$2)</f>
        <v>1.7780821917808218</v>
      </c>
      <c r="U4533" s="8">
        <f>[1]!b_anal_termifexercise($A4533,日期设置!B$2)</f>
        <v>0</v>
      </c>
      <c r="V4533" s="10">
        <f>[1]!b_dq_dirtyprice(A4533,日期设置!$B$2)</f>
        <v>40.078299999999999</v>
      </c>
      <c r="W4533" s="11">
        <f>IF(U4533=0,ROUNDUP((Q4533-日期设置!$B$2)/365,0),ROUNDUP((R4533-日期设置!$B$2)/365,0))</f>
        <v>2</v>
      </c>
      <c r="X4533" s="18">
        <f>_xlfn.IFNA(VLOOKUP(A4533,过往入选债券!A:D,4,0),2)</f>
        <v>2</v>
      </c>
      <c r="Y4533">
        <f>_xlfn.IFNA(VLOOKUP(C4533,[2]Sheet1!$A:$A,1,0),3)</f>
        <v>3</v>
      </c>
    </row>
    <row r="4534" spans="1:25" hidden="1" x14ac:dyDescent="0.2">
      <c r="A4534" s="21" t="s">
        <v>9107</v>
      </c>
      <c r="B4534" s="21" t="s">
        <v>9108</v>
      </c>
      <c r="C4534" s="37" t="s">
        <v>9109</v>
      </c>
      <c r="D4534" s="26" t="str">
        <f>[1]!b_calc_yield(A4534,日期设置!$B$2,F4534,1,R4534,1,O4534,L4534,S4534,)</f>
        <v>Fetching...</v>
      </c>
      <c r="E4534" s="26">
        <f t="shared" si="140"/>
        <v>6.185241804372632</v>
      </c>
      <c r="F4534" s="18">
        <f>[1]!b_dq_cleanprice($A4534,日期设置!B$2)</f>
        <v>100.2056</v>
      </c>
      <c r="G4534" s="18" t="str">
        <f t="shared" si="141"/>
        <v>1.43 + 0</v>
      </c>
      <c r="H4534" s="27">
        <f>[1]!b_dq_pctchange($A4534,日期设置!$B$2,1)/100</f>
        <v>0</v>
      </c>
      <c r="I4534" s="26">
        <f>[1]!b_pq_pctchange(A4534,日期设置!$B$4,日期设置!$B$2,1)</f>
        <v>0</v>
      </c>
      <c r="J4534" s="26">
        <f>[1]!b_pq_pctchange(A4534,日期设置!$C$4,日期设置!$B$2,1)</f>
        <v>0.205600000000004</v>
      </c>
      <c r="K4534" s="52">
        <f>[1]!b_dq_amount($A4534,日期设置!B$2,2,10000)</f>
        <v>0</v>
      </c>
      <c r="L4534" s="26">
        <f>[1]!b_info_latestpar(A4534,日期设置!$B$2)</f>
        <v>100</v>
      </c>
      <c r="M4534" s="6">
        <f>[1]!b_info_outstandingbalance($A4534,日期设置!B$2)</f>
        <v>5</v>
      </c>
      <c r="N4534" s="7" t="str">
        <f>[1]!b_info_latestissurercreditrating2(A4534,日期设置!$B$2,"102","1")</f>
        <v>AA</v>
      </c>
      <c r="O4534" s="8">
        <v>4.7</v>
      </c>
      <c r="P4534" s="9">
        <f>[1]!b_info_repurchasedate(A4534)</f>
        <v>0</v>
      </c>
      <c r="Q4534" s="8" t="s">
        <v>16227</v>
      </c>
      <c r="R4534" s="2" t="str">
        <f>IF((--IF(P4534=0,Q4534,P4534))&gt;(--日期设置!$B$2),IF(P4534=0,Q4534,P4534),Q4534)</f>
        <v>2022-08-28</v>
      </c>
      <c r="S4534" s="2" t="s">
        <v>18013</v>
      </c>
      <c r="T4534" s="8">
        <f>[1]!b_anal_ptmyear($A4534,日期设置!$B$2)</f>
        <v>1.4356164383561643</v>
      </c>
      <c r="U4534" s="8">
        <f>[1]!b_anal_termifexercise($A4534,日期设置!B$2)</f>
        <v>0</v>
      </c>
      <c r="V4534" s="10">
        <f>[1]!b_dq_dirtyprice(A4534,日期设置!$B$2)</f>
        <v>103.0275</v>
      </c>
      <c r="W4534" s="11">
        <f>IF(U4534=0,ROUNDUP((Q4534-日期设置!$B$2)/365,0),ROUNDUP((R4534-日期设置!$B$2)/365,0))</f>
        <v>2</v>
      </c>
      <c r="X4534" s="18">
        <f>_xlfn.IFNA(VLOOKUP(A4534,过往入选债券!A:D,4,0),2)</f>
        <v>2</v>
      </c>
      <c r="Y4534">
        <f>_xlfn.IFNA(VLOOKUP(C4534,[2]Sheet1!$A:$A,1,0),3)</f>
        <v>3</v>
      </c>
    </row>
    <row r="4535" spans="1:25" hidden="1" x14ac:dyDescent="0.2">
      <c r="A4535" s="21" t="s">
        <v>3670</v>
      </c>
      <c r="B4535" s="21" t="s">
        <v>3671</v>
      </c>
      <c r="C4535" s="37" t="s">
        <v>1419</v>
      </c>
      <c r="D4535" s="26" t="str">
        <f>[1]!b_calc_yield(A4535,日期设置!$B$2,F4535,1,R4535,1,O4535,L4535,S4535,)</f>
        <v>Fetching...</v>
      </c>
      <c r="E4535" s="26">
        <f t="shared" si="140"/>
        <v>7.5628437842458984</v>
      </c>
      <c r="F4535" s="18">
        <f>[1]!b_dq_cleanprice($A4535,日期设置!B$2)</f>
        <v>102.00539999999999</v>
      </c>
      <c r="G4535" s="18" t="str">
        <f t="shared" si="141"/>
        <v>3.69 + 1.69</v>
      </c>
      <c r="H4535" s="27">
        <f>[1]!b_dq_pctchange($A4535,日期设置!$B$2,1)/100</f>
        <v>0</v>
      </c>
      <c r="I4535" s="26">
        <f>[1]!b_pq_pctchange(A4535,日期设置!$B$4,日期设置!$B$2,1)</f>
        <v>0</v>
      </c>
      <c r="J4535" s="26">
        <f>[1]!b_pq_pctchange(A4535,日期设置!$C$4,日期设置!$B$2,1)</f>
        <v>0</v>
      </c>
      <c r="K4535" s="52">
        <f>[1]!b_dq_amount($A4535,日期设置!B$2,2,10000)</f>
        <v>0</v>
      </c>
      <c r="L4535" s="26">
        <f>[1]!b_info_latestpar(A4535,日期设置!$B$2)</f>
        <v>100</v>
      </c>
      <c r="M4535" s="6">
        <f>[1]!b_info_outstandingbalance($A4535,日期设置!B$2)</f>
        <v>7.8</v>
      </c>
      <c r="N4535" s="7">
        <f>[1]!b_info_latestissurercreditrating2(A4535,日期设置!$B$2,"102","1")</f>
        <v>0</v>
      </c>
      <c r="O4535" s="8">
        <v>5.8</v>
      </c>
      <c r="P4535" s="9" t="str">
        <f>[1]!b_info_repurchasedate(A4535)</f>
        <v>2022-12-02</v>
      </c>
      <c r="Q4535" s="8" t="s">
        <v>16112</v>
      </c>
      <c r="R4535" s="2" t="str">
        <f>IF((--IF(P4535=0,Q4535,P4535))&gt;(--日期设置!$B$2),IF(P4535=0,Q4535,P4535),Q4535)</f>
        <v>2022-12-02</v>
      </c>
      <c r="S4535" s="2" t="s">
        <v>17898</v>
      </c>
      <c r="T4535" s="8">
        <f>[1]!b_anal_ptmyear($A4535,日期设置!$B$2)</f>
        <v>3.6986301369863015</v>
      </c>
      <c r="U4535" s="8">
        <f>[1]!b_anal_termifexercise($A4535,日期设置!B$2)</f>
        <v>1.6986301369863013</v>
      </c>
      <c r="V4535" s="10">
        <f>[1]!b_dq_dirtyprice(A4535,日期设置!$B$2)</f>
        <v>103.7533</v>
      </c>
      <c r="W4535" s="11">
        <f>IF(U4535=0,ROUNDUP((Q4535-日期设置!$B$2)/365,0),ROUNDUP((R4535-日期设置!$B$2)/365,0))</f>
        <v>2</v>
      </c>
      <c r="X4535" s="18">
        <f>_xlfn.IFNA(VLOOKUP(A4535,过往入选债券!A:D,4,0),2)</f>
        <v>2</v>
      </c>
      <c r="Y4535">
        <f>_xlfn.IFNA(VLOOKUP(C4535,[2]Sheet1!$A:$A,1,0),3)</f>
        <v>3</v>
      </c>
    </row>
    <row r="4536" spans="1:25" hidden="1" x14ac:dyDescent="0.2">
      <c r="A4536" s="21" t="s">
        <v>3631</v>
      </c>
      <c r="B4536" s="21" t="s">
        <v>3632</v>
      </c>
      <c r="C4536" s="37" t="s">
        <v>20</v>
      </c>
      <c r="D4536" s="26" t="str">
        <f>[1]!b_calc_yield(A4536,日期设置!$B$2,F4536,1,R4536,1,O4536,L4536,S4536,)</f>
        <v>Fetching...</v>
      </c>
      <c r="E4536" s="26">
        <f t="shared" si="140"/>
        <v>7.4051064985043658</v>
      </c>
      <c r="F4536" s="18">
        <f>[1]!b_dq_cleanprice($A4536,日期设置!B$2)</f>
        <v>99.4649</v>
      </c>
      <c r="G4536" s="18" t="str">
        <f t="shared" si="141"/>
        <v>1.65 + 0</v>
      </c>
      <c r="H4536" s="27">
        <f>[1]!b_dq_pctchange($A4536,日期设置!$B$2,1)/100</f>
        <v>0</v>
      </c>
      <c r="I4536" s="26">
        <f>[1]!b_pq_pctchange(A4536,日期设置!$B$4,日期设置!$B$2,1)</f>
        <v>0</v>
      </c>
      <c r="J4536" s="26">
        <f>[1]!b_pq_pctchange(A4536,日期设置!$C$4,日期设置!$B$2,1)</f>
        <v>0</v>
      </c>
      <c r="K4536" s="52">
        <f>[1]!b_dq_amount($A4536,日期设置!B$2,2,10000)</f>
        <v>0</v>
      </c>
      <c r="L4536" s="26">
        <f>[1]!b_info_latestpar(A4536,日期设置!$B$2)</f>
        <v>100</v>
      </c>
      <c r="M4536" s="6">
        <f>[1]!b_info_outstandingbalance($A4536,日期设置!B$2)</f>
        <v>2</v>
      </c>
      <c r="N4536" s="7">
        <f>[1]!b_info_latestissurercreditrating2(A4536,日期设置!$B$2,"102","1")</f>
        <v>0</v>
      </c>
      <c r="O4536" s="8">
        <v>4.2</v>
      </c>
      <c r="P4536" s="9">
        <f>[1]!b_info_repurchasedate(A4536)</f>
        <v>0</v>
      </c>
      <c r="Q4536" s="8" t="s">
        <v>16270</v>
      </c>
      <c r="R4536" s="2" t="str">
        <f>IF((--IF(P4536=0,Q4536,P4536))&gt;(--日期设置!$B$2),IF(P4536=0,Q4536,P4536),Q4536)</f>
        <v>2022-11-15</v>
      </c>
      <c r="S4536" s="2" t="s">
        <v>18050</v>
      </c>
      <c r="T4536" s="8">
        <f>[1]!b_anal_ptmyear($A4536,日期设置!$B$2)</f>
        <v>1.6520547945205479</v>
      </c>
      <c r="U4536" s="8">
        <f>[1]!b_anal_termifexercise($A4536,日期设置!B$2)</f>
        <v>0</v>
      </c>
      <c r="V4536" s="10">
        <f>[1]!b_dq_dirtyprice(A4536,日期设置!$B$2)</f>
        <v>100.9263</v>
      </c>
      <c r="W4536" s="11">
        <f>IF(U4536=0,ROUNDUP((Q4536-日期设置!$B$2)/365,0),ROUNDUP((R4536-日期设置!$B$2)/365,0))</f>
        <v>2</v>
      </c>
      <c r="X4536" s="18">
        <f>_xlfn.IFNA(VLOOKUP(A4536,过往入选债券!A:D,4,0),2)</f>
        <v>2</v>
      </c>
      <c r="Y4536">
        <f>_xlfn.IFNA(VLOOKUP(C4536,[2]Sheet1!$A:$A,1,0),3)</f>
        <v>3</v>
      </c>
    </row>
    <row r="4537" spans="1:25" x14ac:dyDescent="0.2">
      <c r="A4537" s="21" t="s">
        <v>5259</v>
      </c>
      <c r="B4537" s="21" t="s">
        <v>5260</v>
      </c>
      <c r="C4537" s="37" t="s">
        <v>382</v>
      </c>
      <c r="D4537" s="26" t="str">
        <f>[1]!b_calc_yield(A4537,日期设置!$B$2,F4537,1,R4537,1,O4537,L4537,S4537,)</f>
        <v>Fetching...</v>
      </c>
      <c r="E4537" s="26">
        <f t="shared" si="140"/>
        <v>2.3331090896682172</v>
      </c>
      <c r="F4537" s="18">
        <f>[1]!b_dq_cleanprice($A4537,日期设置!B$2)</f>
        <v>100.1617</v>
      </c>
      <c r="G4537" s="18" t="str">
        <f t="shared" si="141"/>
        <v>0.51 + 0.51</v>
      </c>
      <c r="H4537" s="27">
        <f>[1]!b_dq_pctchange($A4537,日期设置!$B$2,1)/100</f>
        <v>3.8652457477294448E-4</v>
      </c>
      <c r="I4537" s="26">
        <f>[1]!b_pq_pctchange(A4537,日期设置!$B$4,日期设置!$B$2,1)</f>
        <v>4.1650019976020407E-2</v>
      </c>
      <c r="J4537" s="26">
        <f>[1]!b_pq_pctchange(A4537,日期设置!$C$4,日期设置!$B$2,1)</f>
        <v>-0.30933837617258492</v>
      </c>
      <c r="K4537" s="52">
        <f>[1]!b_dq_amount($A4537,日期设置!B$2,2,10000)</f>
        <v>51283.480135000005</v>
      </c>
      <c r="L4537" s="26">
        <f>[1]!b_info_latestpar(A4537,日期设置!$B$2)</f>
        <v>100</v>
      </c>
      <c r="M4537" s="6">
        <f>[1]!b_info_outstandingbalance($A4537,日期设置!B$2)</f>
        <v>10</v>
      </c>
      <c r="N4537" s="7" t="str">
        <f>[1]!b_info_latestissurercreditrating2(A4537,日期设置!$B$2,"102","1")</f>
        <v>AA+</v>
      </c>
      <c r="O4537" s="8">
        <v>4.96</v>
      </c>
      <c r="P4537" s="9">
        <f>[1]!b_info_repurchasedate(A4537)</f>
        <v>0</v>
      </c>
      <c r="Q4537" s="8" t="s">
        <v>16201</v>
      </c>
      <c r="R4537" s="2" t="str">
        <f>IF((--IF(P4537=0,Q4537,P4537))&gt;(--日期设置!$B$2),IF(P4537=0,Q4537,P4537),Q4537)</f>
        <v>2021-09-26</v>
      </c>
      <c r="S4537" s="2" t="s">
        <v>18232</v>
      </c>
      <c r="T4537" s="8">
        <f>[1]!b_anal_ptmyear($A4537,日期设置!$B$2)</f>
        <v>0.51506849315068493</v>
      </c>
      <c r="U4537" s="8">
        <f>[1]!b_anal_termifexercise($A4537,日期设置!B$2)</f>
        <v>0.51506849315068493</v>
      </c>
      <c r="V4537" s="10">
        <f>[1]!b_dq_dirtyprice(A4537,日期设置!$B$2)</f>
        <v>102.56699999999999</v>
      </c>
      <c r="W4537" s="11">
        <f>IF(U4537=0,ROUNDUP((Q4537-日期设置!$B$2)/365,0),ROUNDUP((R4537-日期设置!$B$2)/365,0))</f>
        <v>1</v>
      </c>
      <c r="X4537" s="18">
        <f>_xlfn.IFNA(VLOOKUP(A4537,过往入选债券!A:D,4,0),2)</f>
        <v>2</v>
      </c>
      <c r="Y4537">
        <f>_xlfn.IFNA(VLOOKUP(C4537,[2]Sheet1!$A:$A,1,0),3)</f>
        <v>3</v>
      </c>
    </row>
    <row r="4538" spans="1:25" hidden="1" x14ac:dyDescent="0.2">
      <c r="A4538" s="21" t="s">
        <v>4053</v>
      </c>
      <c r="B4538" s="21" t="s">
        <v>4054</v>
      </c>
      <c r="C4538" s="37" t="s">
        <v>3389</v>
      </c>
      <c r="D4538" s="26" t="str">
        <f>[1]!b_calc_yield(A4538,日期设置!$B$2,F4538,1,R4538,1,O4538,L4538,S4538,)</f>
        <v>Fetching...</v>
      </c>
      <c r="E4538" s="26">
        <f t="shared" si="140"/>
        <v>4.4179291164644363</v>
      </c>
      <c r="F4538" s="18">
        <f>[1]!b_dq_cleanprice($A4538,日期设置!B$2)</f>
        <v>99.361199999999997</v>
      </c>
      <c r="G4538" s="18" t="str">
        <f t="shared" si="141"/>
        <v>0.97 + 0</v>
      </c>
      <c r="H4538" s="27">
        <f>[1]!b_dq_pctchange($A4538,日期设置!$B$2,1)/100</f>
        <v>0</v>
      </c>
      <c r="I4538" s="26">
        <f>[1]!b_pq_pctchange(A4538,日期设置!$B$4,日期设置!$B$2,1)</f>
        <v>0</v>
      </c>
      <c r="J4538" s="26">
        <f>[1]!b_pq_pctchange(A4538,日期设置!$C$4,日期设置!$B$2,1)</f>
        <v>0</v>
      </c>
      <c r="K4538" s="52">
        <f>[1]!b_dq_amount($A4538,日期设置!B$2,2,10000)</f>
        <v>0</v>
      </c>
      <c r="L4538" s="26">
        <f>[1]!b_info_latestpar(A4538,日期设置!$B$2)</f>
        <v>100</v>
      </c>
      <c r="M4538" s="6">
        <f>[1]!b_info_outstandingbalance($A4538,日期设置!B$2)</f>
        <v>8</v>
      </c>
      <c r="N4538" s="7">
        <f>[1]!b_info_latestissurercreditrating2(A4538,日期设置!$B$2,"102","1")</f>
        <v>0</v>
      </c>
      <c r="O4538" s="8">
        <v>3.85</v>
      </c>
      <c r="P4538" s="9">
        <f>[1]!b_info_repurchasedate(A4538)</f>
        <v>0</v>
      </c>
      <c r="Q4538" s="8" t="s">
        <v>16748</v>
      </c>
      <c r="R4538" s="2" t="str">
        <f>IF((--IF(P4538=0,Q4538,P4538))&gt;(--日期设置!$B$2),IF(P4538=0,Q4538,P4538),Q4538)</f>
        <v>2022-03-13</v>
      </c>
      <c r="S4538" s="2" t="s">
        <v>17982</v>
      </c>
      <c r="T4538" s="8">
        <f>[1]!b_anal_ptmyear($A4538,日期设置!$B$2)</f>
        <v>0.97534246575342465</v>
      </c>
      <c r="U4538" s="8">
        <f>[1]!b_anal_termifexercise($A4538,日期设置!B$2)</f>
        <v>0</v>
      </c>
      <c r="V4538" s="10">
        <f>[1]!b_dq_dirtyprice(A4538,日期设置!$B$2)</f>
        <v>99.456100000000006</v>
      </c>
      <c r="W4538" s="11">
        <f>IF(U4538=0,ROUNDUP((Q4538-日期设置!$B$2)/365,0),ROUNDUP((R4538-日期设置!$B$2)/365,0))</f>
        <v>1</v>
      </c>
      <c r="X4538" s="18">
        <f>_xlfn.IFNA(VLOOKUP(A4538,过往入选债券!A:D,4,0),2)</f>
        <v>2</v>
      </c>
      <c r="Y4538">
        <f>_xlfn.IFNA(VLOOKUP(C4538,[2]Sheet1!$A:$A,1,0),3)</f>
        <v>3</v>
      </c>
    </row>
    <row r="4539" spans="1:25" hidden="1" x14ac:dyDescent="0.2">
      <c r="A4539" s="21" t="s">
        <v>10336</v>
      </c>
      <c r="B4539" s="21" t="s">
        <v>10337</v>
      </c>
      <c r="C4539" s="37" t="s">
        <v>21</v>
      </c>
      <c r="D4539" s="26" t="str">
        <f>[1]!b_calc_yield(A4539,日期设置!$B$2,F4539,1,R4539,1,O4539,L4539,S4539,)</f>
        <v>Fetching...</v>
      </c>
      <c r="E4539" s="26">
        <f t="shared" si="140"/>
        <v>17.539308468108473</v>
      </c>
      <c r="F4539" s="18">
        <f>[1]!b_dq_cleanprice($A4539,日期设置!B$2)</f>
        <v>98.278400000000005</v>
      </c>
      <c r="G4539" s="18" t="str">
        <f t="shared" si="141"/>
        <v>4.00 + 0</v>
      </c>
      <c r="H4539" s="27">
        <f>[1]!b_dq_pctchange($A4539,日期设置!$B$2,1)/100</f>
        <v>0</v>
      </c>
      <c r="I4539" s="26">
        <f>[1]!b_pq_pctchange(A4539,日期设置!$B$4,日期设置!$B$2,1)</f>
        <v>0</v>
      </c>
      <c r="J4539" s="26">
        <f>[1]!b_pq_pctchange(A4539,日期设置!$C$4,日期设置!$B$2,1)</f>
        <v>0</v>
      </c>
      <c r="K4539" s="52">
        <f>[1]!b_dq_amount($A4539,日期设置!B$2,2,10000)</f>
        <v>0</v>
      </c>
      <c r="L4539" s="26">
        <f>[1]!b_info_latestpar(A4539,日期设置!$B$2)</f>
        <v>100</v>
      </c>
      <c r="M4539" s="6">
        <f>[1]!b_info_outstandingbalance($A4539,日期设置!B$2)</f>
        <v>10</v>
      </c>
      <c r="N4539" s="7" t="str">
        <f>[1]!b_info_latestissurercreditrating2(A4539,日期设置!$B$2,"102","1")</f>
        <v>AAA</v>
      </c>
      <c r="O4539" s="8">
        <v>4.05</v>
      </c>
      <c r="P4539" s="9">
        <f>[1]!b_info_repurchasedate(A4539)</f>
        <v>0</v>
      </c>
      <c r="Q4539" s="8" t="s">
        <v>17407</v>
      </c>
      <c r="R4539" s="2" t="str">
        <f>IF((--IF(P4539=0,Q4539,P4539))&gt;(--日期设置!$B$2),IF(P4539=0,Q4539,P4539),Q4539)</f>
        <v>2025-03-24</v>
      </c>
      <c r="S4539" s="2" t="s">
        <v>18006</v>
      </c>
      <c r="T4539" s="8">
        <f>[1]!b_anal_ptmyear($A4539,日期设置!$B$2)</f>
        <v>4.0054794520547947</v>
      </c>
      <c r="U4539" s="8">
        <f>[1]!b_anal_termifexercise($A4539,日期设置!B$2)</f>
        <v>0</v>
      </c>
      <c r="V4539" s="10">
        <f>[1]!b_dq_dirtyprice(A4539,日期设置!$B$2)</f>
        <v>102.3062</v>
      </c>
      <c r="W4539" s="11">
        <f>IF(U4539=0,ROUNDUP((Q4539-日期设置!$B$2)/365,0),ROUNDUP((R4539-日期设置!$B$2)/365,0))</f>
        <v>5</v>
      </c>
      <c r="X4539" s="18">
        <f>_xlfn.IFNA(VLOOKUP(A4539,过往入选债券!A:D,4,0),2)</f>
        <v>2</v>
      </c>
      <c r="Y4539">
        <f>_xlfn.IFNA(VLOOKUP(C4539,[2]Sheet1!$A:$A,1,0),3)</f>
        <v>3</v>
      </c>
    </row>
    <row r="4540" spans="1:25" hidden="1" x14ac:dyDescent="0.2">
      <c r="A4540" s="21" t="s">
        <v>10131</v>
      </c>
      <c r="B4540" s="21" t="s">
        <v>10132</v>
      </c>
      <c r="C4540" s="37" t="s">
        <v>2240</v>
      </c>
      <c r="D4540" s="26" t="str">
        <f>[1]!b_calc_yield(A4540,日期设置!$B$2,F4540,1,R4540,1,O4540,L4540,S4540,)</f>
        <v>Fetching...</v>
      </c>
      <c r="E4540" s="26">
        <f t="shared" si="140"/>
        <v>8.9447272882196671</v>
      </c>
      <c r="F4540" s="18">
        <f>[1]!b_dq_cleanprice($A4540,日期设置!B$2)</f>
        <v>98.470600000000005</v>
      </c>
      <c r="G4540" s="18" t="str">
        <f t="shared" si="141"/>
        <v>3.96 + 1.96</v>
      </c>
      <c r="H4540" s="27">
        <f>[1]!b_dq_pctchange($A4540,日期设置!$B$2,1)/100</f>
        <v>0</v>
      </c>
      <c r="I4540" s="26">
        <f>[1]!b_pq_pctchange(A4540,日期设置!$B$4,日期设置!$B$2,1)</f>
        <v>-0.89682443033884729</v>
      </c>
      <c r="J4540" s="26">
        <f>[1]!b_pq_pctchange(A4540,日期设置!$C$4,日期设置!$B$2,1)</f>
        <v>-7.9554333377306732E-2</v>
      </c>
      <c r="K4540" s="52">
        <f>[1]!b_dq_amount($A4540,日期设置!B$2,2,10000)</f>
        <v>0</v>
      </c>
      <c r="L4540" s="26">
        <f>[1]!b_info_latestpar(A4540,日期设置!$B$2)</f>
        <v>100</v>
      </c>
      <c r="M4540" s="6">
        <f>[1]!b_info_outstandingbalance($A4540,日期设置!B$2)</f>
        <v>8</v>
      </c>
      <c r="N4540" s="7" t="str">
        <f>[1]!b_info_latestissurercreditrating2(A4540,日期设置!$B$2,"102","1")</f>
        <v>AA+</v>
      </c>
      <c r="O4540" s="8">
        <v>3.7</v>
      </c>
      <c r="P4540" s="9" t="str">
        <f>[1]!b_info_repurchasedate(A4540)</f>
        <v>2023-03-11</v>
      </c>
      <c r="Q4540" s="8" t="s">
        <v>17008</v>
      </c>
      <c r="R4540" s="2" t="str">
        <f>IF((--IF(P4540=0,Q4540,P4540))&gt;(--日期设置!$B$2),IF(P4540=0,Q4540,P4540),Q4540)</f>
        <v>2023-03-11</v>
      </c>
      <c r="S4540" s="2" t="s">
        <v>18149</v>
      </c>
      <c r="T4540" s="8">
        <f>[1]!b_anal_ptmyear($A4540,日期设置!$B$2)</f>
        <v>3.9698630136986299</v>
      </c>
      <c r="U4540" s="8">
        <f>[1]!b_anal_termifexercise($A4540,日期设置!B$2)</f>
        <v>1.9698630136986301</v>
      </c>
      <c r="V4540" s="10">
        <f>[1]!b_dq_dirtyprice(A4540,日期设置!$B$2)</f>
        <v>98.582099999999997</v>
      </c>
      <c r="W4540" s="11">
        <f>IF(U4540=0,ROUNDUP((Q4540-日期设置!$B$2)/365,0),ROUNDUP((R4540-日期设置!$B$2)/365,0))</f>
        <v>2</v>
      </c>
      <c r="X4540" s="18">
        <f>_xlfn.IFNA(VLOOKUP(A4540,过往入选债券!A:D,4,0),2)</f>
        <v>2</v>
      </c>
      <c r="Y4540">
        <f>_xlfn.IFNA(VLOOKUP(C4540,[2]Sheet1!$A:$A,1,0),3)</f>
        <v>3</v>
      </c>
    </row>
    <row r="4541" spans="1:25" hidden="1" x14ac:dyDescent="0.2">
      <c r="A4541" s="21" t="s">
        <v>13298</v>
      </c>
      <c r="B4541" s="21" t="s">
        <v>13299</v>
      </c>
      <c r="C4541" s="37" t="s">
        <v>13300</v>
      </c>
      <c r="D4541" s="26" t="str">
        <f>[1]!b_calc_yield(A4541,日期设置!$B$2,F4541,1,R4541,1,O4541,L4541,S4541,)</f>
        <v>Fetching...</v>
      </c>
      <c r="E4541" s="26">
        <f t="shared" si="140"/>
        <v>19.558444321733791</v>
      </c>
      <c r="F4541" s="18">
        <f>[1]!b_dq_cleanprice($A4541,日期设置!B$2)</f>
        <v>57.8568</v>
      </c>
      <c r="G4541" s="18" t="str">
        <f t="shared" si="141"/>
        <v>2.36 + 0</v>
      </c>
      <c r="H4541" s="27">
        <f>[1]!b_dq_pctchange($A4541,日期设置!$B$2,1)/100</f>
        <v>0</v>
      </c>
      <c r="I4541" s="26">
        <f>[1]!b_pq_pctchange(A4541,日期设置!$B$4,日期设置!$B$2,1)</f>
        <v>0</v>
      </c>
      <c r="J4541" s="26">
        <f>[1]!b_pq_pctchange(A4541,日期设置!$C$4,日期设置!$B$2,1)</f>
        <v>0</v>
      </c>
      <c r="K4541" s="52">
        <f>[1]!b_dq_amount($A4541,日期设置!B$2,2,10000)</f>
        <v>0</v>
      </c>
      <c r="L4541" s="26">
        <f>[1]!b_info_latestpar(A4541,日期设置!$B$2)</f>
        <v>60</v>
      </c>
      <c r="M4541" s="6">
        <f>[1]!b_info_outstandingbalance($A4541,日期设置!B$2)</f>
        <v>9.6</v>
      </c>
      <c r="N4541" s="7" t="str">
        <f>[1]!b_info_latestissurercreditrating2(A4541,日期设置!$B$2,"102","1")</f>
        <v>AA</v>
      </c>
      <c r="O4541" s="8">
        <v>3.6</v>
      </c>
      <c r="P4541" s="9">
        <f>[1]!b_info_repurchasedate(A4541)</f>
        <v>0</v>
      </c>
      <c r="Q4541" s="8" t="s">
        <v>16675</v>
      </c>
      <c r="R4541" s="2" t="str">
        <f>IF((--IF(P4541=0,Q4541,P4541))&gt;(--日期设置!$B$2),IF(P4541=0,Q4541,P4541),Q4541)</f>
        <v>2023-08-04</v>
      </c>
      <c r="S4541" s="2" t="s">
        <v>18411</v>
      </c>
      <c r="T4541" s="8">
        <f>[1]!b_anal_ptmyear($A4541,日期设置!$B$2)</f>
        <v>2.3698630136986303</v>
      </c>
      <c r="U4541" s="8">
        <f>[1]!b_anal_termifexercise($A4541,日期设置!B$2)</f>
        <v>0</v>
      </c>
      <c r="V4541" s="10">
        <f>[1]!b_dq_dirtyprice(A4541,日期设置!$B$2)</f>
        <v>59.2179</v>
      </c>
      <c r="W4541" s="11">
        <f>IF(U4541=0,ROUNDUP((Q4541-日期设置!$B$2)/365,0),ROUNDUP((R4541-日期设置!$B$2)/365,0))</f>
        <v>3</v>
      </c>
      <c r="X4541" s="18">
        <f>_xlfn.IFNA(VLOOKUP(A4541,过往入选债券!A:D,4,0),2)</f>
        <v>2</v>
      </c>
      <c r="Y4541">
        <f>_xlfn.IFNA(VLOOKUP(C4541,[2]Sheet1!$A:$A,1,0),3)</f>
        <v>3</v>
      </c>
    </row>
    <row r="4542" spans="1:25" hidden="1" x14ac:dyDescent="0.2">
      <c r="A4542" s="21" t="s">
        <v>12675</v>
      </c>
      <c r="B4542" s="21" t="s">
        <v>12676</v>
      </c>
      <c r="C4542" s="37" t="s">
        <v>12677</v>
      </c>
      <c r="D4542" s="26" t="str">
        <f>[1]!b_calc_yield(A4542,日期设置!$B$2,F4542,1,R4542,1,O4542,L4542,S4542,)</f>
        <v>Fetching...</v>
      </c>
      <c r="E4542" s="26">
        <f t="shared" si="140"/>
        <v>27.214588194624479</v>
      </c>
      <c r="F4542" s="18">
        <f>[1]!b_dq_cleanprice($A4542,日期设置!B$2)</f>
        <v>39.898800000000001</v>
      </c>
      <c r="G4542" s="18" t="str">
        <f t="shared" si="141"/>
        <v>1.73 + 0</v>
      </c>
      <c r="H4542" s="27">
        <f>[1]!b_dq_pctchange($A4542,日期设置!$B$2,1)/100</f>
        <v>0</v>
      </c>
      <c r="I4542" s="26">
        <f>[1]!b_pq_pctchange(A4542,日期设置!$B$4,日期设置!$B$2,1)</f>
        <v>0</v>
      </c>
      <c r="J4542" s="26">
        <f>[1]!b_pq_pctchange(A4542,日期设置!$C$4,日期设置!$B$2,1)</f>
        <v>0</v>
      </c>
      <c r="K4542" s="52">
        <f>[1]!b_dq_amount($A4542,日期设置!B$2,2,10000)</f>
        <v>0</v>
      </c>
      <c r="L4542" s="26">
        <f>[1]!b_info_latestpar(A4542,日期设置!$B$2)</f>
        <v>40</v>
      </c>
      <c r="M4542" s="6">
        <f>[1]!b_info_outstandingbalance($A4542,日期设置!B$2)</f>
        <v>2</v>
      </c>
      <c r="N4542" s="7" t="str">
        <f>[1]!b_info_latestissurercreditrating2(A4542,日期设置!$B$2,"102","1")</f>
        <v>AA-</v>
      </c>
      <c r="O4542" s="8">
        <v>5.76</v>
      </c>
      <c r="P4542" s="9">
        <f>[1]!b_info_repurchasedate(A4542)</f>
        <v>0</v>
      </c>
      <c r="Q4542" s="8" t="s">
        <v>16581</v>
      </c>
      <c r="R4542" s="2" t="str">
        <f>IF((--IF(P4542=0,Q4542,P4542))&gt;(--日期设置!$B$2),IF(P4542=0,Q4542,P4542),Q4542)</f>
        <v>2022-12-17</v>
      </c>
      <c r="S4542" s="2" t="s">
        <v>18331</v>
      </c>
      <c r="T4542" s="8">
        <f>[1]!b_anal_ptmyear($A4542,日期设置!$B$2)</f>
        <v>1.7397260273972601</v>
      </c>
      <c r="U4542" s="8">
        <f>[1]!b_anal_termifexercise($A4542,日期设置!B$2)</f>
        <v>0</v>
      </c>
      <c r="V4542" s="10">
        <f>[1]!b_dq_dirtyprice(A4542,日期设置!$B$2)</f>
        <v>40.4985</v>
      </c>
      <c r="W4542" s="11">
        <f>IF(U4542=0,ROUNDUP((Q4542-日期设置!$B$2)/365,0),ROUNDUP((R4542-日期设置!$B$2)/365,0))</f>
        <v>2</v>
      </c>
      <c r="X4542" s="18">
        <f>_xlfn.IFNA(VLOOKUP(A4542,过往入选债券!A:D,4,0),2)</f>
        <v>2</v>
      </c>
      <c r="Y4542">
        <f>_xlfn.IFNA(VLOOKUP(C4542,[2]Sheet1!$A:$A,1,0),3)</f>
        <v>3</v>
      </c>
    </row>
    <row r="4543" spans="1:25" hidden="1" x14ac:dyDescent="0.2">
      <c r="A4543" s="21" t="s">
        <v>12286</v>
      </c>
      <c r="B4543" s="21" t="s">
        <v>12287</v>
      </c>
      <c r="C4543" s="37" t="s">
        <v>6274</v>
      </c>
      <c r="D4543" s="26" t="str">
        <f>[1]!b_calc_yield(A4543,日期设置!$B$2,F4543,1,R4543,1,O4543,L4543,S4543,)</f>
        <v>Fetching...</v>
      </c>
      <c r="E4543" s="26">
        <f t="shared" si="140"/>
        <v>28.328521013795303</v>
      </c>
      <c r="F4543" s="18">
        <f>[1]!b_dq_cleanprice($A4543,日期设置!B$2)</f>
        <v>20.253900000000002</v>
      </c>
      <c r="G4543" s="18" t="str">
        <f t="shared" si="141"/>
        <v>0.99 + 0</v>
      </c>
      <c r="H4543" s="27">
        <f>[1]!b_dq_pctchange($A4543,日期设置!$B$2,1)/100</f>
        <v>0</v>
      </c>
      <c r="I4543" s="26">
        <f>[1]!b_pq_pctchange(A4543,日期设置!$B$4,日期设置!$B$2,1)</f>
        <v>-50</v>
      </c>
      <c r="J4543" s="26">
        <f>[1]!b_pq_pctchange(A4543,日期设置!$C$4,日期设置!$B$2,1)</f>
        <v>-50</v>
      </c>
      <c r="K4543" s="52">
        <f>[1]!b_dq_amount($A4543,日期设置!B$2,2,10000)</f>
        <v>0</v>
      </c>
      <c r="L4543" s="26">
        <f>[1]!b_info_latestpar(A4543,日期设置!$B$2)</f>
        <v>19.999999999999996</v>
      </c>
      <c r="M4543" s="6">
        <f>[1]!b_info_outstandingbalance($A4543,日期设置!B$2)</f>
        <v>1.2</v>
      </c>
      <c r="N4543" s="7" t="str">
        <f>[1]!b_info_latestissurercreditrating2(A4543,日期设置!$B$2,"102","1")</f>
        <v>AA</v>
      </c>
      <c r="O4543" s="8">
        <v>6</v>
      </c>
      <c r="P4543" s="9">
        <f>[1]!b_info_repurchasedate(A4543)</f>
        <v>0</v>
      </c>
      <c r="Q4543" s="8" t="s">
        <v>16067</v>
      </c>
      <c r="R4543" s="2" t="str">
        <f>IF((--IF(P4543=0,Q4543,P4543))&gt;(--日期设置!$B$2),IF(P4543=0,Q4543,P4543),Q4543)</f>
        <v>2022-03-20</v>
      </c>
      <c r="S4543" s="2" t="s">
        <v>18177</v>
      </c>
      <c r="T4543" s="8">
        <f>[1]!b_anal_ptmyear($A4543,日期设置!$B$2)</f>
        <v>0.9945205479452055</v>
      </c>
      <c r="U4543" s="8">
        <f>[1]!b_anal_termifexercise($A4543,日期设置!B$2)</f>
        <v>0</v>
      </c>
      <c r="V4543" s="10">
        <f>[1]!b_dq_dirtyprice(A4543,日期设置!$B$2)</f>
        <v>20.2605</v>
      </c>
      <c r="W4543" s="11">
        <f>IF(U4543=0,ROUNDUP((Q4543-日期设置!$B$2)/365,0),ROUNDUP((R4543-日期设置!$B$2)/365,0))</f>
        <v>1</v>
      </c>
      <c r="X4543" s="18">
        <f>_xlfn.IFNA(VLOOKUP(A4543,过往入选债券!A:D,4,0),2)</f>
        <v>2</v>
      </c>
      <c r="Y4543">
        <f>_xlfn.IFNA(VLOOKUP(C4543,[2]Sheet1!$A:$A,1,0),3)</f>
        <v>3</v>
      </c>
    </row>
    <row r="4544" spans="1:25" hidden="1" x14ac:dyDescent="0.2">
      <c r="A4544" s="21" t="s">
        <v>841</v>
      </c>
      <c r="B4544" s="21" t="s">
        <v>842</v>
      </c>
      <c r="C4544" s="37" t="s">
        <v>591</v>
      </c>
      <c r="D4544" s="26" t="str">
        <f>[1]!b_calc_yield(A4544,日期设置!$B$2,F4544,1,R4544,1,O4544,L4544,S4544,)</f>
        <v>Fetching...</v>
      </c>
      <c r="E4544" s="26">
        <f t="shared" si="140"/>
        <v>2.9514030528004609</v>
      </c>
      <c r="F4544" s="18">
        <f>[1]!b_dq_cleanprice($A4544,日期设置!B$2)</f>
        <v>100.87350000000001</v>
      </c>
      <c r="G4544" s="18" t="str">
        <f t="shared" si="141"/>
        <v>0.65 + 0</v>
      </c>
      <c r="H4544" s="27">
        <f>[1]!b_dq_pctchange($A4544,日期设置!$B$2,1)/100</f>
        <v>0</v>
      </c>
      <c r="I4544" s="26">
        <f>[1]!b_pq_pctchange(A4544,日期设置!$B$4,日期设置!$B$2,1)</f>
        <v>0</v>
      </c>
      <c r="J4544" s="26">
        <f>[1]!b_pq_pctchange(A4544,日期设置!$C$4,日期设置!$B$2,1)</f>
        <v>-0.1262363738972859</v>
      </c>
      <c r="K4544" s="52">
        <f>[1]!b_dq_amount($A4544,日期设置!B$2,2,10000)</f>
        <v>0</v>
      </c>
      <c r="L4544" s="26">
        <f>[1]!b_info_latestpar(A4544,日期设置!$B$2)</f>
        <v>100</v>
      </c>
      <c r="M4544" s="6">
        <f>[1]!b_info_outstandingbalance($A4544,日期设置!B$2)</f>
        <v>5</v>
      </c>
      <c r="N4544" s="7">
        <f>[1]!b_info_latestissurercreditrating2(A4544,日期设置!$B$2,"102","1")</f>
        <v>0</v>
      </c>
      <c r="O4544" s="8">
        <v>6</v>
      </c>
      <c r="P4544" s="9">
        <f>[1]!b_info_repurchasedate(A4544)</f>
        <v>0</v>
      </c>
      <c r="Q4544" s="8" t="s">
        <v>17218</v>
      </c>
      <c r="R4544" s="2" t="str">
        <f>IF((--IF(P4544=0,Q4544,P4544))&gt;(--日期设置!$B$2),IF(P4544=0,Q4544,P4544),Q4544)</f>
        <v>2021-11-15</v>
      </c>
      <c r="S4544" s="2" t="s">
        <v>18938</v>
      </c>
      <c r="T4544" s="8">
        <f>[1]!b_anal_ptmyear($A4544,日期设置!$B$2)</f>
        <v>0.65205479452054793</v>
      </c>
      <c r="U4544" s="8">
        <f>[1]!b_anal_termifexercise($A4544,日期设置!B$2)</f>
        <v>0</v>
      </c>
      <c r="V4544" s="10">
        <f>[1]!b_dq_dirtyprice(A4544,日期设置!$B$2)</f>
        <v>102.96120000000001</v>
      </c>
      <c r="W4544" s="11">
        <f>IF(U4544=0,ROUNDUP((Q4544-日期设置!$B$2)/365,0),ROUNDUP((R4544-日期设置!$B$2)/365,0))</f>
        <v>1</v>
      </c>
      <c r="X4544" s="18">
        <f>_xlfn.IFNA(VLOOKUP(A4544,过往入选债券!A:D,4,0),2)</f>
        <v>2</v>
      </c>
      <c r="Y4544">
        <f>_xlfn.IFNA(VLOOKUP(C4544,[2]Sheet1!$A:$A,1,0),3)</f>
        <v>3</v>
      </c>
    </row>
    <row r="4545" spans="1:25" hidden="1" x14ac:dyDescent="0.2">
      <c r="A4545" s="21" t="s">
        <v>9225</v>
      </c>
      <c r="B4545" s="21" t="s">
        <v>9226</v>
      </c>
      <c r="C4545" s="37" t="s">
        <v>68</v>
      </c>
      <c r="D4545" s="26" t="str">
        <f>[1]!b_calc_yield(A4545,日期设置!$B$2,F4545,1,R4545,1,O4545,L4545,S4545,)</f>
        <v>Fetching...</v>
      </c>
      <c r="E4545" s="26">
        <f t="shared" si="140"/>
        <v>6.6168028081225572</v>
      </c>
      <c r="F4545" s="18">
        <f>[1]!b_dq_cleanprice($A4545,日期设置!B$2)</f>
        <v>100.9956</v>
      </c>
      <c r="G4545" s="18" t="str">
        <f t="shared" si="141"/>
        <v>1.49 + 1.49</v>
      </c>
      <c r="H4545" s="27">
        <f>[1]!b_dq_pctchange($A4545,日期设置!$B$2,1)/100</f>
        <v>0</v>
      </c>
      <c r="I4545" s="26">
        <f>[1]!b_pq_pctchange(A4545,日期设置!$B$4,日期设置!$B$2,1)</f>
        <v>8.8001997883187258E-2</v>
      </c>
      <c r="J4545" s="26">
        <f>[1]!b_pq_pctchange(A4545,日期设置!$C$4,日期设置!$B$2,1)</f>
        <v>-0.4760604934828761</v>
      </c>
      <c r="K4545" s="52">
        <f>[1]!b_dq_amount($A4545,日期设置!B$2,2,10000)</f>
        <v>0</v>
      </c>
      <c r="L4545" s="26">
        <f>[1]!b_info_latestpar(A4545,日期设置!$B$2)</f>
        <v>100</v>
      </c>
      <c r="M4545" s="6">
        <f>[1]!b_info_outstandingbalance($A4545,日期设置!B$2)</f>
        <v>8</v>
      </c>
      <c r="N4545" s="7" t="str">
        <f>[1]!b_info_latestissurercreditrating2(A4545,日期设置!$B$2,"102","1")</f>
        <v>AAA</v>
      </c>
      <c r="O4545" s="8">
        <v>5.25</v>
      </c>
      <c r="P4545" s="9">
        <f>[1]!b_info_repurchasedate(A4545)</f>
        <v>0</v>
      </c>
      <c r="Q4545" s="8" t="s">
        <v>16402</v>
      </c>
      <c r="R4545" s="2" t="str">
        <f>IF((--IF(P4545=0,Q4545,P4545))&gt;(--日期设置!$B$2),IF(P4545=0,Q4545,P4545),Q4545)</f>
        <v>2022-09-19</v>
      </c>
      <c r="S4545" s="2" t="s">
        <v>18270</v>
      </c>
      <c r="T4545" s="8">
        <f>[1]!b_anal_ptmyear($A4545,日期设置!$B$2)</f>
        <v>1.4958904109589042</v>
      </c>
      <c r="U4545" s="8">
        <f>[1]!b_anal_termifexercise($A4545,日期设置!B$2)</f>
        <v>1.4958904109589042</v>
      </c>
      <c r="V4545" s="10">
        <f>[1]!b_dq_dirtyprice(A4545,日期设置!$B$2)</f>
        <v>103.6422</v>
      </c>
      <c r="W4545" s="11">
        <f>IF(U4545=0,ROUNDUP((Q4545-日期设置!$B$2)/365,0),ROUNDUP((R4545-日期设置!$B$2)/365,0))</f>
        <v>2</v>
      </c>
      <c r="X4545" s="18">
        <f>_xlfn.IFNA(VLOOKUP(A4545,过往入选债券!A:D,4,0),2)</f>
        <v>2</v>
      </c>
      <c r="Y4545">
        <f>_xlfn.IFNA(VLOOKUP(C4545,[2]Sheet1!$A:$A,1,0),3)</f>
        <v>3</v>
      </c>
    </row>
    <row r="4546" spans="1:25" hidden="1" x14ac:dyDescent="0.2">
      <c r="A4546" s="21" t="s">
        <v>3637</v>
      </c>
      <c r="B4546" s="21" t="s">
        <v>3638</v>
      </c>
      <c r="C4546" s="37" t="s">
        <v>1814</v>
      </c>
      <c r="D4546" s="26" t="str">
        <f>[1]!b_calc_yield(A4546,日期设置!$B$2,F4546,1,R4546,1,O4546,L4546,S4546,)</f>
        <v>Fetching...</v>
      </c>
      <c r="E4546" s="26">
        <f t="shared" ref="E4546:E4609" si="142">((O4546*W4546+L4546)/V4546-1)*100</f>
        <v>7.4155545873816342</v>
      </c>
      <c r="F4546" s="18">
        <f>[1]!b_dq_cleanprice($A4546,日期设置!B$2)</f>
        <v>101.26949999999999</v>
      </c>
      <c r="G4546" s="18" t="str">
        <f t="shared" ref="G4546:G4609" si="143">LEFT(T4546,4)&amp;" + "&amp;LEFT(U4546,4)</f>
        <v>1.66 + 0</v>
      </c>
      <c r="H4546" s="27">
        <f>[1]!b_dq_pctchange($A4546,日期设置!$B$2,1)/100</f>
        <v>0</v>
      </c>
      <c r="I4546" s="26">
        <f>[1]!b_pq_pctchange(A4546,日期设置!$B$4,日期设置!$B$2,1)</f>
        <v>0</v>
      </c>
      <c r="J4546" s="26">
        <f>[1]!b_pq_pctchange(A4546,日期设置!$C$4,日期设置!$B$2,1)</f>
        <v>0</v>
      </c>
      <c r="K4546" s="52">
        <f>[1]!b_dq_amount($A4546,日期设置!B$2,2,10000)</f>
        <v>0</v>
      </c>
      <c r="L4546" s="26">
        <f>[1]!b_info_latestpar(A4546,日期设置!$B$2)</f>
        <v>100</v>
      </c>
      <c r="M4546" s="6">
        <f>[1]!b_info_outstandingbalance($A4546,日期设置!B$2)</f>
        <v>5</v>
      </c>
      <c r="N4546" s="7">
        <f>[1]!b_info_latestissurercreditrating2(A4546,日期设置!$B$2,"102","1")</f>
        <v>0</v>
      </c>
      <c r="O4546" s="8">
        <v>5.35</v>
      </c>
      <c r="P4546" s="9">
        <f>[1]!b_info_repurchasedate(A4546)</f>
        <v>0</v>
      </c>
      <c r="Q4546" s="8" t="s">
        <v>16418</v>
      </c>
      <c r="R4546" s="2" t="str">
        <f>IF((--IF(P4546=0,Q4546,P4546))&gt;(--日期设置!$B$2),IF(P4546=0,Q4546,P4546),Q4546)</f>
        <v>2022-11-20</v>
      </c>
      <c r="S4546" s="2" t="s">
        <v>18018</v>
      </c>
      <c r="T4546" s="8">
        <f>[1]!b_anal_ptmyear($A4546,日期设置!$B$2)</f>
        <v>1.6657534246575343</v>
      </c>
      <c r="U4546" s="8">
        <f>[1]!b_anal_termifexercise($A4546,日期设置!B$2)</f>
        <v>0</v>
      </c>
      <c r="V4546" s="10">
        <f>[1]!b_dq_dirtyprice(A4546,日期设置!$B$2)</f>
        <v>103.0577</v>
      </c>
      <c r="W4546" s="11">
        <f>IF(U4546=0,ROUNDUP((Q4546-日期设置!$B$2)/365,0),ROUNDUP((R4546-日期设置!$B$2)/365,0))</f>
        <v>2</v>
      </c>
      <c r="X4546" s="18">
        <f>_xlfn.IFNA(VLOOKUP(A4546,过往入选债券!A:D,4,0),2)</f>
        <v>2</v>
      </c>
      <c r="Y4546">
        <f>_xlfn.IFNA(VLOOKUP(C4546,[2]Sheet1!$A:$A,1,0),3)</f>
        <v>3</v>
      </c>
    </row>
    <row r="4547" spans="1:25" hidden="1" x14ac:dyDescent="0.2">
      <c r="A4547" s="21" t="s">
        <v>4009</v>
      </c>
      <c r="B4547" s="21" t="s">
        <v>4010</v>
      </c>
      <c r="C4547" s="37" t="s">
        <v>3258</v>
      </c>
      <c r="D4547" s="26" t="str">
        <f>[1]!b_calc_yield(A4547,日期设置!$B$2,F4547,1,R4547,1,O4547,L4547,S4547,)</f>
        <v>Fetching...</v>
      </c>
      <c r="E4547" s="26">
        <f t="shared" si="142"/>
        <v>8.8719041326906769</v>
      </c>
      <c r="F4547" s="18">
        <f>[1]!b_dq_cleanprice($A4547,日期设置!B$2)</f>
        <v>98.45</v>
      </c>
      <c r="G4547" s="18" t="str">
        <f t="shared" si="143"/>
        <v>3.95 + 1.95</v>
      </c>
      <c r="H4547" s="27">
        <f>[1]!b_dq_pctchange($A4547,日期设置!$B$2,1)/100</f>
        <v>0</v>
      </c>
      <c r="I4547" s="26">
        <f>[1]!b_pq_pctchange(A4547,日期设置!$B$4,日期设置!$B$2,1)</f>
        <v>0</v>
      </c>
      <c r="J4547" s="26">
        <f>[1]!b_pq_pctchange(A4547,日期设置!$C$4,日期设置!$B$2,1)</f>
        <v>0</v>
      </c>
      <c r="K4547" s="52">
        <f>[1]!b_dq_amount($A4547,日期设置!B$2,2,10000)</f>
        <v>0</v>
      </c>
      <c r="L4547" s="26">
        <f>[1]!b_info_latestpar(A4547,日期设置!$B$2)</f>
        <v>100</v>
      </c>
      <c r="M4547" s="6">
        <f>[1]!b_info_outstandingbalance($A4547,日期设置!B$2)</f>
        <v>4.4000000000000004</v>
      </c>
      <c r="N4547" s="7">
        <f>[1]!b_info_latestissurercreditrating2(A4547,日期设置!$B$2,"102","1")</f>
        <v>0</v>
      </c>
      <c r="O4547" s="8">
        <v>3.68</v>
      </c>
      <c r="P4547" s="9" t="str">
        <f>[1]!b_info_repurchasedate(A4547)</f>
        <v>2023-03-06</v>
      </c>
      <c r="Q4547" s="8" t="s">
        <v>15996</v>
      </c>
      <c r="R4547" s="2" t="str">
        <f>IF((--IF(P4547=0,Q4547,P4547))&gt;(--日期设置!$B$2),IF(P4547=0,Q4547,P4547),Q4547)</f>
        <v>2023-03-06</v>
      </c>
      <c r="S4547" s="2" t="s">
        <v>17784</v>
      </c>
      <c r="T4547" s="8">
        <f>[1]!b_anal_ptmyear($A4547,日期设置!$B$2)</f>
        <v>3.956164383561644</v>
      </c>
      <c r="U4547" s="8">
        <f>[1]!b_anal_termifexercise($A4547,日期设置!B$2)</f>
        <v>1.9561643835616438</v>
      </c>
      <c r="V4547" s="10">
        <f>[1]!b_dq_dirtyprice(A4547,日期设置!$B$2)</f>
        <v>98.6113</v>
      </c>
      <c r="W4547" s="11">
        <f>IF(U4547=0,ROUNDUP((Q4547-日期设置!$B$2)/365,0),ROUNDUP((R4547-日期设置!$B$2)/365,0))</f>
        <v>2</v>
      </c>
      <c r="X4547" s="18">
        <f>_xlfn.IFNA(VLOOKUP(A4547,过往入选债券!A:D,4,0),2)</f>
        <v>2</v>
      </c>
      <c r="Y4547">
        <f>_xlfn.IFNA(VLOOKUP(C4547,[2]Sheet1!$A:$A,1,0),3)</f>
        <v>3</v>
      </c>
    </row>
    <row r="4548" spans="1:25" hidden="1" x14ac:dyDescent="0.2">
      <c r="A4548" s="21" t="s">
        <v>4459</v>
      </c>
      <c r="B4548" s="21" t="s">
        <v>4460</v>
      </c>
      <c r="C4548" s="37" t="s">
        <v>3350</v>
      </c>
      <c r="D4548" s="26" t="str">
        <f>[1]!b_calc_yield(A4548,日期设置!$B$2,F4548,1,R4548,1,O4548,L4548,S4548,)</f>
        <v>Fetching...</v>
      </c>
      <c r="E4548" s="26">
        <f t="shared" si="142"/>
        <v>5.0340271261459568</v>
      </c>
      <c r="F4548" s="18">
        <f>[1]!b_dq_cleanprice($A4548,日期设置!B$2)</f>
        <v>100.46639999999999</v>
      </c>
      <c r="G4548" s="18" t="str">
        <f t="shared" si="143"/>
        <v>4.15 + 1.15</v>
      </c>
      <c r="H4548" s="27">
        <f>[1]!b_dq_pctchange($A4548,日期设置!$B$2,1)/100</f>
        <v>0</v>
      </c>
      <c r="I4548" s="26">
        <f>[1]!b_pq_pctchange(A4548,日期设置!$B$4,日期设置!$B$2,1)</f>
        <v>0</v>
      </c>
      <c r="J4548" s="26">
        <f>[1]!b_pq_pctchange(A4548,日期设置!$C$4,日期设置!$B$2,1)</f>
        <v>0</v>
      </c>
      <c r="K4548" s="52">
        <f>[1]!b_dq_amount($A4548,日期设置!B$2,2,10000)</f>
        <v>0</v>
      </c>
      <c r="L4548" s="26">
        <f>[1]!b_info_latestpar(A4548,日期设置!$B$2)</f>
        <v>100</v>
      </c>
      <c r="M4548" s="6">
        <f>[1]!b_info_outstandingbalance($A4548,日期设置!B$2)</f>
        <v>5</v>
      </c>
      <c r="N4548" s="7">
        <f>[1]!b_info_latestissurercreditrating2(A4548,日期设置!$B$2,"102","1")</f>
        <v>0</v>
      </c>
      <c r="O4548" s="8">
        <v>4.96</v>
      </c>
      <c r="P4548" s="9" t="str">
        <f>[1]!b_info_repurchasedate(A4548)</f>
        <v>2022-05-18</v>
      </c>
      <c r="Q4548" s="8" t="s">
        <v>16869</v>
      </c>
      <c r="R4548" s="2" t="str">
        <f>IF((--IF(P4548=0,Q4548,P4548))&gt;(--日期设置!$B$2),IF(P4548=0,Q4548,P4548),Q4548)</f>
        <v>2022-05-18</v>
      </c>
      <c r="S4548" s="2" t="s">
        <v>18340</v>
      </c>
      <c r="T4548" s="8">
        <f>[1]!b_anal_ptmyear($A4548,日期设置!$B$2)</f>
        <v>4.1561643835616442</v>
      </c>
      <c r="U4548" s="8">
        <f>[1]!b_anal_termifexercise($A4548,日期设置!B$2)</f>
        <v>1.1561643835616437</v>
      </c>
      <c r="V4548" s="10">
        <f>[1]!b_dq_dirtyprice(A4548,日期设置!$B$2)</f>
        <v>104.65179999999999</v>
      </c>
      <c r="W4548" s="11">
        <f>IF(U4548=0,ROUNDUP((Q4548-日期设置!$B$2)/365,0),ROUNDUP((R4548-日期设置!$B$2)/365,0))</f>
        <v>2</v>
      </c>
      <c r="X4548" s="18">
        <f>_xlfn.IFNA(VLOOKUP(A4548,过往入选债券!A:D,4,0),2)</f>
        <v>2</v>
      </c>
      <c r="Y4548">
        <f>_xlfn.IFNA(VLOOKUP(C4548,[2]Sheet1!$A:$A,1,0),3)</f>
        <v>3</v>
      </c>
    </row>
    <row r="4549" spans="1:25" hidden="1" x14ac:dyDescent="0.2">
      <c r="A4549" s="21" t="s">
        <v>15454</v>
      </c>
      <c r="B4549" s="21" t="s">
        <v>15455</v>
      </c>
      <c r="C4549" s="37" t="s">
        <v>15456</v>
      </c>
      <c r="D4549" s="26" t="str">
        <f>[1]!b_calc_yield(A4549,日期设置!$B$2,F4549,1,R4549,1,O4549,L4549,S4549,)</f>
        <v>Fetching...</v>
      </c>
      <c r="E4549" s="26">
        <f t="shared" si="142"/>
        <v>24.281194969533558</v>
      </c>
      <c r="F4549" s="18">
        <f>[1]!b_dq_cleanprice($A4549,日期设置!B$2)</f>
        <v>100.3389</v>
      </c>
      <c r="G4549" s="18" t="str">
        <f t="shared" si="143"/>
        <v>5.49 + 0</v>
      </c>
      <c r="H4549" s="27">
        <f>[1]!b_dq_pctchange($A4549,日期设置!$B$2,1)/100</f>
        <v>0</v>
      </c>
      <c r="I4549" s="26">
        <f>[1]!b_pq_pctchange(A4549,日期设置!$B$4,日期设置!$B$2,1)</f>
        <v>0</v>
      </c>
      <c r="J4549" s="26">
        <f>[1]!b_pq_pctchange(A4549,日期设置!$C$4,日期设置!$B$2,1)</f>
        <v>0</v>
      </c>
      <c r="K4549" s="52">
        <f>[1]!b_dq_amount($A4549,日期设置!B$2,2,10000)</f>
        <v>0</v>
      </c>
      <c r="L4549" s="26">
        <f>[1]!b_info_latestpar(A4549,日期设置!$B$2)</f>
        <v>100</v>
      </c>
      <c r="M4549" s="6">
        <f>[1]!b_info_outstandingbalance($A4549,日期设置!B$2)</f>
        <v>9.4</v>
      </c>
      <c r="N4549" s="7" t="str">
        <f>[1]!b_info_latestissurercreditrating2(A4549,日期设置!$B$2,"102","1")</f>
        <v>AA</v>
      </c>
      <c r="O4549" s="8">
        <v>4.5999999999999996</v>
      </c>
      <c r="P4549" s="9">
        <f>[1]!b_info_repurchasedate(A4549)</f>
        <v>0</v>
      </c>
      <c r="Q4549" s="8" t="s">
        <v>17458</v>
      </c>
      <c r="R4549" s="2" t="str">
        <f>IF((--IF(P4549=0,Q4549,P4549))&gt;(--日期设置!$B$2),IF(P4549=0,Q4549,P4549),Q4549)</f>
        <v>2026-09-18</v>
      </c>
      <c r="S4549" s="2" t="s">
        <v>18157</v>
      </c>
      <c r="T4549" s="8">
        <f>[1]!b_anal_ptmyear($A4549,日期设置!$B$2)</f>
        <v>5.493150684931507</v>
      </c>
      <c r="U4549" s="8">
        <f>[1]!b_anal_termifexercise($A4549,日期设置!B$2)</f>
        <v>0</v>
      </c>
      <c r="V4549" s="10">
        <f>[1]!b_dq_dirtyprice(A4549,日期设置!$B$2)</f>
        <v>102.6704</v>
      </c>
      <c r="W4549" s="11">
        <f>IF(U4549=0,ROUNDUP((Q4549-日期设置!$B$2)/365,0),ROUNDUP((R4549-日期设置!$B$2)/365,0))</f>
        <v>6</v>
      </c>
      <c r="X4549" s="18">
        <f>_xlfn.IFNA(VLOOKUP(A4549,过往入选债券!A:D,4,0),2)</f>
        <v>2</v>
      </c>
      <c r="Y4549">
        <f>_xlfn.IFNA(VLOOKUP(C4549,[2]Sheet1!$A:$A,1,0),3)</f>
        <v>3</v>
      </c>
    </row>
    <row r="4550" spans="1:25" hidden="1" x14ac:dyDescent="0.2">
      <c r="A4550" s="21" t="s">
        <v>11016</v>
      </c>
      <c r="B4550" s="21" t="s">
        <v>11017</v>
      </c>
      <c r="C4550" s="37" t="s">
        <v>213</v>
      </c>
      <c r="D4550" s="26" t="str">
        <f>[1]!b_calc_yield(A4550,日期设置!$B$2,F4550,1,R4550,1,O4550,L4550,S4550,)</f>
        <v>Fetching...</v>
      </c>
      <c r="E4550" s="26">
        <f t="shared" si="142"/>
        <v>18.388005436064113</v>
      </c>
      <c r="F4550" s="18">
        <f>[1]!b_dq_cleanprice($A4550,日期设置!B$2)</f>
        <v>98.777299999999997</v>
      </c>
      <c r="G4550" s="18" t="str">
        <f t="shared" si="143"/>
        <v>4.18 + 0</v>
      </c>
      <c r="H4550" s="27">
        <f>[1]!b_dq_pctchange($A4550,日期设置!$B$2,1)/100</f>
        <v>0</v>
      </c>
      <c r="I4550" s="26">
        <f>[1]!b_pq_pctchange(A4550,日期设置!$B$4,日期设置!$B$2,1)</f>
        <v>0</v>
      </c>
      <c r="J4550" s="26">
        <f>[1]!b_pq_pctchange(A4550,日期设置!$C$4,日期设置!$B$2,1)</f>
        <v>0</v>
      </c>
      <c r="K4550" s="52">
        <f>[1]!b_dq_amount($A4550,日期设置!B$2,2,10000)</f>
        <v>0</v>
      </c>
      <c r="L4550" s="26">
        <f>[1]!b_info_latestpar(A4550,日期设置!$B$2)</f>
        <v>100</v>
      </c>
      <c r="M4550" s="6">
        <f>[1]!b_info_outstandingbalance($A4550,日期设置!B$2)</f>
        <v>10</v>
      </c>
      <c r="N4550" s="7" t="str">
        <f>[1]!b_info_latestissurercreditrating2(A4550,日期设置!$B$2,"102","1")</f>
        <v>AAA</v>
      </c>
      <c r="O4550" s="8">
        <v>4.2</v>
      </c>
      <c r="P4550" s="9">
        <f>[1]!b_info_repurchasedate(A4550)</f>
        <v>0</v>
      </c>
      <c r="Q4550" s="8" t="s">
        <v>17136</v>
      </c>
      <c r="R4550" s="2" t="str">
        <f>IF((--IF(P4550=0,Q4550,P4550))&gt;(--日期设置!$B$2),IF(P4550=0,Q4550,P4550),Q4550)</f>
        <v>2025-05-28</v>
      </c>
      <c r="S4550" s="2" t="s">
        <v>18135</v>
      </c>
      <c r="T4550" s="8">
        <f>[1]!b_anal_ptmyear($A4550,日期设置!$B$2)</f>
        <v>4.183561643835616</v>
      </c>
      <c r="U4550" s="8">
        <f>[1]!b_anal_termifexercise($A4550,日期设置!B$2)</f>
        <v>0</v>
      </c>
      <c r="V4550" s="10">
        <f>[1]!b_dq_dirtyprice(A4550,日期设置!$B$2)</f>
        <v>102.2063</v>
      </c>
      <c r="W4550" s="11">
        <f>IF(U4550=0,ROUNDUP((Q4550-日期设置!$B$2)/365,0),ROUNDUP((R4550-日期设置!$B$2)/365,0))</f>
        <v>5</v>
      </c>
      <c r="X4550" s="18">
        <f>_xlfn.IFNA(VLOOKUP(A4550,过往入选债券!A:D,4,0),2)</f>
        <v>2</v>
      </c>
      <c r="Y4550">
        <f>_xlfn.IFNA(VLOOKUP(C4550,[2]Sheet1!$A:$A,1,0),3)</f>
        <v>3</v>
      </c>
    </row>
    <row r="4551" spans="1:25" hidden="1" x14ac:dyDescent="0.2">
      <c r="A4551" s="21" t="s">
        <v>15823</v>
      </c>
      <c r="B4551" s="21" t="s">
        <v>15824</v>
      </c>
      <c r="C4551" s="37" t="s">
        <v>7296</v>
      </c>
      <c r="D4551" s="26" t="str">
        <f>[1]!b_calc_yield(A4551,日期设置!$B$2,F4551,1,R4551,1,O4551,L4551,S4551,)</f>
        <v>Fetching...</v>
      </c>
      <c r="E4551" s="26">
        <f t="shared" si="142"/>
        <v>26.79950235984121</v>
      </c>
      <c r="F4551" s="18">
        <f>[1]!b_dq_cleanprice($A4551,日期设置!B$2)</f>
        <v>97.573899999999995</v>
      </c>
      <c r="G4551" s="18" t="str">
        <f t="shared" si="143"/>
        <v>6.08 + 0</v>
      </c>
      <c r="H4551" s="27">
        <f>[1]!b_dq_pctchange($A4551,日期设置!$B$2,1)/100</f>
        <v>0</v>
      </c>
      <c r="I4551" s="26">
        <f>[1]!b_pq_pctchange(A4551,日期设置!$B$4,日期设置!$B$2,1)</f>
        <v>0</v>
      </c>
      <c r="J4551" s="26">
        <f>[1]!b_pq_pctchange(A4551,日期设置!$C$4,日期设置!$B$2,1)</f>
        <v>0</v>
      </c>
      <c r="K4551" s="52">
        <f>[1]!b_dq_amount($A4551,日期设置!B$2,2,10000)</f>
        <v>0</v>
      </c>
      <c r="L4551" s="26">
        <f>[1]!b_info_latestpar(A4551,日期设置!$B$2)</f>
        <v>100</v>
      </c>
      <c r="M4551" s="6">
        <f>[1]!b_info_outstandingbalance($A4551,日期设置!B$2)</f>
        <v>10</v>
      </c>
      <c r="N4551" s="7" t="str">
        <f>[1]!b_info_latestissurercreditrating2(A4551,日期设置!$B$2,"102","1")</f>
        <v>AA+</v>
      </c>
      <c r="O4551" s="8">
        <v>4.0599999999999996</v>
      </c>
      <c r="P4551" s="9">
        <f>[1]!b_info_repurchasedate(A4551)</f>
        <v>0</v>
      </c>
      <c r="Q4551" s="8" t="s">
        <v>16372</v>
      </c>
      <c r="R4551" s="2" t="str">
        <f>IF((--IF(P4551=0,Q4551,P4551))&gt;(--日期设置!$B$2),IF(P4551=0,Q4551,P4551),Q4551)</f>
        <v>2027-04-23</v>
      </c>
      <c r="S4551" s="2" t="s">
        <v>18014</v>
      </c>
      <c r="T4551" s="8">
        <f>[1]!b_anal_ptmyear($A4551,日期设置!$B$2)</f>
        <v>6.087671232876712</v>
      </c>
      <c r="U4551" s="8">
        <f>[1]!b_anal_termifexercise($A4551,日期设置!B$2)</f>
        <v>0</v>
      </c>
      <c r="V4551" s="10">
        <f>[1]!b_dq_dirtyprice(A4551,日期设置!$B$2)</f>
        <v>101.27800000000001</v>
      </c>
      <c r="W4551" s="11">
        <f>IF(U4551=0,ROUNDUP((Q4551-日期设置!$B$2)/365,0),ROUNDUP((R4551-日期设置!$B$2)/365,0))</f>
        <v>7</v>
      </c>
      <c r="X4551" s="18">
        <f>_xlfn.IFNA(VLOOKUP(A4551,过往入选债券!A:D,4,0),2)</f>
        <v>2</v>
      </c>
      <c r="Y4551">
        <f>_xlfn.IFNA(VLOOKUP(C4551,[2]Sheet1!$A:$A,1,0),3)</f>
        <v>3</v>
      </c>
    </row>
    <row r="4552" spans="1:25" hidden="1" x14ac:dyDescent="0.2">
      <c r="A4552" s="21" t="s">
        <v>15816</v>
      </c>
      <c r="B4552" s="21" t="s">
        <v>15817</v>
      </c>
      <c r="C4552" s="37" t="s">
        <v>12025</v>
      </c>
      <c r="D4552" s="26" t="str">
        <f>[1]!b_calc_yield(A4552,日期设置!$B$2,F4552,1,R4552,1,O4552,L4552,S4552,)</f>
        <v>Fetching...</v>
      </c>
      <c r="E4552" s="26">
        <f t="shared" si="142"/>
        <v>26.884366984334672</v>
      </c>
      <c r="F4552" s="18">
        <f>[1]!b_dq_cleanprice($A4552,日期设置!B$2)</f>
        <v>96.691500000000005</v>
      </c>
      <c r="G4552" s="18" t="str">
        <f t="shared" si="143"/>
        <v>6.07 + 0</v>
      </c>
      <c r="H4552" s="27">
        <f>[1]!b_dq_pctchange($A4552,日期设置!$B$2,1)/100</f>
        <v>0</v>
      </c>
      <c r="I4552" s="26">
        <f>[1]!b_pq_pctchange(A4552,日期设置!$B$4,日期设置!$B$2,1)</f>
        <v>0</v>
      </c>
      <c r="J4552" s="26">
        <f>[1]!b_pq_pctchange(A4552,日期设置!$C$4,日期设置!$B$2,1)</f>
        <v>0</v>
      </c>
      <c r="K4552" s="52">
        <f>[1]!b_dq_amount($A4552,日期设置!B$2,2,10000)</f>
        <v>0</v>
      </c>
      <c r="L4552" s="26">
        <f>[1]!b_info_latestpar(A4552,日期设置!$B$2)</f>
        <v>100</v>
      </c>
      <c r="M4552" s="6">
        <f>[1]!b_info_outstandingbalance($A4552,日期设置!B$2)</f>
        <v>10</v>
      </c>
      <c r="N4552" s="7" t="str">
        <f>[1]!b_info_latestissurercreditrating2(A4552,日期设置!$B$2,"102","1")</f>
        <v>AA+</v>
      </c>
      <c r="O4552" s="8">
        <v>3.89</v>
      </c>
      <c r="P4552" s="9">
        <f>[1]!b_info_repurchasedate(A4552)</f>
        <v>0</v>
      </c>
      <c r="Q4552" s="8" t="s">
        <v>16629</v>
      </c>
      <c r="R4552" s="2" t="str">
        <f>IF((--IF(P4552=0,Q4552,P4552))&gt;(--日期设置!$B$2),IF(P4552=0,Q4552,P4552),Q4552)</f>
        <v>2027-04-20</v>
      </c>
      <c r="S4552" s="2" t="s">
        <v>18259</v>
      </c>
      <c r="T4552" s="8">
        <f>[1]!b_anal_ptmyear($A4552,日期设置!$B$2)</f>
        <v>6.0794520547945208</v>
      </c>
      <c r="U4552" s="8">
        <f>[1]!b_anal_termifexercise($A4552,日期设置!B$2)</f>
        <v>0</v>
      </c>
      <c r="V4552" s="10">
        <f>[1]!b_dq_dirtyprice(A4552,日期设置!$B$2)</f>
        <v>100.2724</v>
      </c>
      <c r="W4552" s="11">
        <f>IF(U4552=0,ROUNDUP((Q4552-日期设置!$B$2)/365,0),ROUNDUP((R4552-日期设置!$B$2)/365,0))</f>
        <v>7</v>
      </c>
      <c r="X4552" s="18">
        <f>_xlfn.IFNA(VLOOKUP(A4552,过往入选债券!A:D,4,0),2)</f>
        <v>2</v>
      </c>
      <c r="Y4552" s="45">
        <f>_xlfn.IFNA(VLOOKUP(C4552,[2]Sheet1!$A:$A,1,0),3)</f>
        <v>3</v>
      </c>
    </row>
    <row r="4553" spans="1:25" hidden="1" x14ac:dyDescent="0.2">
      <c r="A4553" s="21" t="s">
        <v>9004</v>
      </c>
      <c r="B4553" s="21" t="s">
        <v>9005</v>
      </c>
      <c r="C4553" s="37" t="s">
        <v>378</v>
      </c>
      <c r="D4553" s="26" t="str">
        <f>[1]!b_calc_yield(A4553,日期设置!$B$2,F4553,1,R4553,1,O4553,L4553,S4553,)</f>
        <v>Fetching...</v>
      </c>
      <c r="E4553" s="26">
        <f t="shared" si="142"/>
        <v>15.090526735670151</v>
      </c>
      <c r="F4553" s="18">
        <f>[1]!b_dq_cleanprice($A4553,日期设置!B$2)</f>
        <v>99.687399999999997</v>
      </c>
      <c r="G4553" s="18" t="str">
        <f t="shared" si="143"/>
        <v>3.41 + 0</v>
      </c>
      <c r="H4553" s="27">
        <f>[1]!b_dq_pctchange($A4553,日期设置!$B$2,1)/100</f>
        <v>0</v>
      </c>
      <c r="I4553" s="26">
        <f>[1]!b_pq_pctchange(A4553,日期设置!$B$4,日期设置!$B$2,1)</f>
        <v>0</v>
      </c>
      <c r="J4553" s="26">
        <f>[1]!b_pq_pctchange(A4553,日期设置!$C$4,日期设置!$B$2,1)</f>
        <v>0</v>
      </c>
      <c r="K4553" s="52">
        <f>[1]!b_dq_amount($A4553,日期设置!B$2,2,10000)</f>
        <v>0</v>
      </c>
      <c r="L4553" s="26">
        <f>[1]!b_info_latestpar(A4553,日期设置!$B$2)</f>
        <v>100</v>
      </c>
      <c r="M4553" s="6">
        <f>[1]!b_info_outstandingbalance($A4553,日期设置!B$2)</f>
        <v>15</v>
      </c>
      <c r="N4553" s="7" t="str">
        <f>[1]!b_info_latestissurercreditrating2(A4553,日期设置!$B$2,"102","1")</f>
        <v>AAA</v>
      </c>
      <c r="O4553" s="8">
        <v>4.43</v>
      </c>
      <c r="P4553" s="9">
        <f>[1]!b_info_repurchasedate(A4553)</f>
        <v>0</v>
      </c>
      <c r="Q4553" s="8" t="s">
        <v>16432</v>
      </c>
      <c r="R4553" s="2" t="str">
        <f>IF((--IF(P4553=0,Q4553,P4553))&gt;(--日期设置!$B$2),IF(P4553=0,Q4553,P4553),Q4553)</f>
        <v>2024-08-20</v>
      </c>
      <c r="S4553" s="2" t="s">
        <v>18201</v>
      </c>
      <c r="T4553" s="8">
        <f>[1]!b_anal_ptmyear($A4553,日期设置!$B$2)</f>
        <v>3.4136986301369863</v>
      </c>
      <c r="U4553" s="8">
        <f>[1]!b_anal_termifexercise($A4553,日期设置!B$2)</f>
        <v>0</v>
      </c>
      <c r="V4553" s="10">
        <f>[1]!b_dq_dirtyprice(A4553,日期设置!$B$2)</f>
        <v>102.2847</v>
      </c>
      <c r="W4553" s="11">
        <f>IF(U4553=0,ROUNDUP((Q4553-日期设置!$B$2)/365,0),ROUNDUP((R4553-日期设置!$B$2)/365,0))</f>
        <v>4</v>
      </c>
      <c r="X4553" s="18">
        <f>_xlfn.IFNA(VLOOKUP(A4553,过往入选债券!A:D,4,0),2)</f>
        <v>2</v>
      </c>
      <c r="Y4553">
        <f>_xlfn.IFNA(VLOOKUP(C4553,[2]Sheet1!$A:$A,1,0),3)</f>
        <v>3</v>
      </c>
    </row>
    <row r="4554" spans="1:25" hidden="1" x14ac:dyDescent="0.2">
      <c r="A4554" s="21" t="s">
        <v>10093</v>
      </c>
      <c r="B4554" s="21" t="s">
        <v>10094</v>
      </c>
      <c r="C4554" s="37" t="s">
        <v>196</v>
      </c>
      <c r="D4554" s="26" t="str">
        <f>[1]!b_calc_yield(A4554,日期设置!$B$2,F4554,1,R4554,1,O4554,L4554,S4554,)</f>
        <v>Fetching...</v>
      </c>
      <c r="E4554" s="26">
        <f t="shared" si="142"/>
        <v>40.530073435715238</v>
      </c>
      <c r="F4554" s="18">
        <f>[1]!b_dq_cleanprice($A4554,日期设置!B$2)</f>
        <v>99.830699999999993</v>
      </c>
      <c r="G4554" s="18" t="str">
        <f t="shared" si="143"/>
        <v>8.96 + 0</v>
      </c>
      <c r="H4554" s="27">
        <f>[1]!b_dq_pctchange($A4554,日期设置!$B$2,1)/100</f>
        <v>0</v>
      </c>
      <c r="I4554" s="26">
        <f>[1]!b_pq_pctchange(A4554,日期设置!$B$4,日期设置!$B$2,1)</f>
        <v>0</v>
      </c>
      <c r="J4554" s="26">
        <f>[1]!b_pq_pctchange(A4554,日期设置!$C$4,日期设置!$B$2,1)</f>
        <v>0</v>
      </c>
      <c r="K4554" s="52">
        <f>[1]!b_dq_amount($A4554,日期设置!B$2,2,10000)</f>
        <v>0</v>
      </c>
      <c r="L4554" s="26">
        <f>[1]!b_info_latestpar(A4554,日期设置!$B$2)</f>
        <v>100</v>
      </c>
      <c r="M4554" s="6">
        <f>[1]!b_info_outstandingbalance($A4554,日期设置!B$2)</f>
        <v>8</v>
      </c>
      <c r="N4554" s="7" t="str">
        <f>[1]!b_info_latestissurercreditrating2(A4554,日期设置!$B$2,"102","1")</f>
        <v>AAA</v>
      </c>
      <c r="O4554" s="8">
        <v>4.5</v>
      </c>
      <c r="P4554" s="9">
        <f>[1]!b_info_repurchasedate(A4554)</f>
        <v>0</v>
      </c>
      <c r="Q4554" s="8" t="s">
        <v>17662</v>
      </c>
      <c r="R4554" s="2" t="str">
        <f>IF((--IF(P4554=0,Q4554,P4554))&gt;(--日期设置!$B$2),IF(P4554=0,Q4554,P4554),Q4554)</f>
        <v>2030-03-10</v>
      </c>
      <c r="S4554" s="2" t="s">
        <v>18360</v>
      </c>
      <c r="T4554" s="8">
        <f>[1]!b_anal_ptmyear($A4554,日期设置!$B$2)</f>
        <v>8.9671232876712335</v>
      </c>
      <c r="U4554" s="8">
        <f>[1]!b_anal_termifexercise($A4554,日期设置!B$2)</f>
        <v>0</v>
      </c>
      <c r="V4554" s="10">
        <f>[1]!b_dq_dirtyprice(A4554,日期设置!$B$2)</f>
        <v>99.9786</v>
      </c>
      <c r="W4554" s="11">
        <f>IF(U4554=0,ROUNDUP((Q4554-日期设置!$B$2)/365,0),ROUNDUP((R4554-日期设置!$B$2)/365,0))</f>
        <v>9</v>
      </c>
      <c r="X4554" s="18">
        <f>_xlfn.IFNA(VLOOKUP(A4554,过往入选债券!A:D,4,0),2)</f>
        <v>2</v>
      </c>
      <c r="Y4554">
        <f>_xlfn.IFNA(VLOOKUP(C4554,[2]Sheet1!$A:$A,1,0),3)</f>
        <v>3</v>
      </c>
    </row>
    <row r="4555" spans="1:25" hidden="1" x14ac:dyDescent="0.2">
      <c r="A4555" s="28" t="s">
        <v>19263</v>
      </c>
      <c r="B4555" s="28" t="s">
        <v>19264</v>
      </c>
      <c r="C4555" s="38" t="s">
        <v>10</v>
      </c>
      <c r="D4555" s="26" t="str">
        <f>[1]!b_calc_yield(A4555,日期设置!$B$2,F4555,1,R4555,1,O4555,L4555,S4555,)</f>
        <v>Fetching...</v>
      </c>
      <c r="E4555" s="26">
        <f t="shared" si="142"/>
        <v>10.753276370836629</v>
      </c>
      <c r="F4555" s="18">
        <f>[1]!b_dq_cleanprice($A4555,日期设置!B$2)</f>
        <v>101.0536</v>
      </c>
      <c r="G4555" s="18" t="str">
        <f t="shared" si="143"/>
        <v>4.44 + 2.44</v>
      </c>
      <c r="H4555" s="27">
        <f>[1]!b_dq_pctchange($A4555,日期设置!$B$2,1)/100</f>
        <v>0</v>
      </c>
      <c r="I4555" s="26">
        <f>[1]!b_pq_pctchange(A4555,日期设置!$B$4,日期设置!$B$2,1)</f>
        <v>0</v>
      </c>
      <c r="J4555" s="26">
        <f>[1]!b_pq_pctchange(A4555,日期设置!$C$4,日期设置!$B$2,1)</f>
        <v>0</v>
      </c>
      <c r="K4555" s="52">
        <f>[1]!b_dq_amount($A4555,日期设置!B$2,2,10000)</f>
        <v>0</v>
      </c>
      <c r="L4555" s="26">
        <f>[1]!b_info_latestpar(A4555,日期设置!$B$2)</f>
        <v>100</v>
      </c>
      <c r="M4555" s="6">
        <f>[1]!b_info_outstandingbalance($A4555,日期设置!B$2)</f>
        <v>10</v>
      </c>
      <c r="N4555" s="7">
        <f>[1]!b_info_latestissurercreditrating2(A4555,日期设置!$B$2,"102","1")</f>
        <v>0</v>
      </c>
      <c r="O4555" s="8">
        <v>5</v>
      </c>
      <c r="P4555" s="9" t="str">
        <f>[1]!b_info_repurchasedate(A4555)</f>
        <v>2023-08-31</v>
      </c>
      <c r="Q4555" s="8" t="s">
        <v>17413</v>
      </c>
      <c r="R4555" s="2" t="str">
        <f>IF((--IF(P4555=0,Q4555,P4555))&gt;(--日期设置!$B$2),IF(P4555=0,Q4555,P4555),Q4555)</f>
        <v>2023-08-31</v>
      </c>
      <c r="S4555" s="31" t="s">
        <v>19265</v>
      </c>
      <c r="T4555" s="8">
        <f>[1]!b_anal_ptmyear($A4555,日期设置!$B$2)</f>
        <v>4.4438356164383563</v>
      </c>
      <c r="U4555" s="8">
        <f>[1]!b_anal_termifexercise($A4555,日期设置!B$2)</f>
        <v>2.4438356164383563</v>
      </c>
      <c r="V4555" s="10">
        <f>[1]!b_dq_dirtyprice(A4555,日期设置!$B$2)</f>
        <v>103.8344</v>
      </c>
      <c r="W4555" s="11">
        <f>IF(U4555=0,ROUNDUP((Q4555-日期设置!$B$2)/365,0),ROUNDUP((R4555-日期设置!$B$2)/365,0))</f>
        <v>3</v>
      </c>
      <c r="X4555" s="18">
        <f>_xlfn.IFNA(VLOOKUP(A4555,过往入选债券!A:D,4,0),2)</f>
        <v>2</v>
      </c>
      <c r="Y4555">
        <f>_xlfn.IFNA(VLOOKUP(C4555,[2]Sheet1!$A:$A,1,0),3)</f>
        <v>3</v>
      </c>
    </row>
    <row r="4556" spans="1:25" hidden="1" x14ac:dyDescent="0.2">
      <c r="A4556" s="21" t="s">
        <v>9917</v>
      </c>
      <c r="B4556" s="21" t="s">
        <v>9918</v>
      </c>
      <c r="C4556" s="37" t="s">
        <v>394</v>
      </c>
      <c r="D4556" s="26" t="str">
        <f>[1]!b_calc_yield(A4556,日期设置!$B$2,F4556,1,R4556,1,O4556,L4556,S4556,)</f>
        <v>Fetching...</v>
      </c>
      <c r="E4556" s="26">
        <f t="shared" si="142"/>
        <v>8.6970903173079641</v>
      </c>
      <c r="F4556" s="18">
        <f>[1]!b_dq_cleanprice($A4556,日期设置!B$2)</f>
        <v>97.975200000000001</v>
      </c>
      <c r="G4556" s="18" t="str">
        <f t="shared" si="143"/>
        <v>1.91 + 0</v>
      </c>
      <c r="H4556" s="27">
        <f>[1]!b_dq_pctchange($A4556,日期设置!$B$2,1)/100</f>
        <v>0</v>
      </c>
      <c r="I4556" s="26">
        <f>[1]!b_pq_pctchange(A4556,日期设置!$B$4,日期设置!$B$2,1)</f>
        <v>0</v>
      </c>
      <c r="J4556" s="26">
        <f>[1]!b_pq_pctchange(A4556,日期设置!$C$4,日期设置!$B$2,1)</f>
        <v>-0.78902813444262021</v>
      </c>
      <c r="K4556" s="52">
        <f>[1]!b_dq_amount($A4556,日期设置!B$2,2,10000)</f>
        <v>0</v>
      </c>
      <c r="L4556" s="26">
        <f>[1]!b_info_latestpar(A4556,日期设置!$B$2)</f>
        <v>100</v>
      </c>
      <c r="M4556" s="6">
        <f>[1]!b_info_outstandingbalance($A4556,日期设置!B$2)</f>
        <v>20</v>
      </c>
      <c r="N4556" s="7" t="str">
        <f>[1]!b_info_latestissurercreditrating2(A4556,日期设置!$B$2,"102","1")</f>
        <v>AAA</v>
      </c>
      <c r="O4556" s="8">
        <v>3.4</v>
      </c>
      <c r="P4556" s="9">
        <f>[1]!b_info_repurchasedate(A4556)</f>
        <v>0</v>
      </c>
      <c r="Q4556" s="8" t="s">
        <v>16039</v>
      </c>
      <c r="R4556" s="2" t="str">
        <f>IF((--IF(P4556=0,Q4556,P4556))&gt;(--日期设置!$B$2),IF(P4556=0,Q4556,P4556),Q4556)</f>
        <v>2023-02-20</v>
      </c>
      <c r="S4556" s="2" t="s">
        <v>17826</v>
      </c>
      <c r="T4556" s="8">
        <f>[1]!b_anal_ptmyear($A4556,日期设置!$B$2)</f>
        <v>1.9178082191780823</v>
      </c>
      <c r="U4556" s="8">
        <f>[1]!b_anal_termifexercise($A4556,日期设置!B$2)</f>
        <v>0</v>
      </c>
      <c r="V4556" s="10">
        <f>[1]!b_dq_dirtyprice(A4556,日期设置!$B$2)</f>
        <v>98.2547</v>
      </c>
      <c r="W4556" s="11">
        <f>IF(U4556=0,ROUNDUP((Q4556-日期设置!$B$2)/365,0),ROUNDUP((R4556-日期设置!$B$2)/365,0))</f>
        <v>2</v>
      </c>
      <c r="X4556" s="18">
        <f>_xlfn.IFNA(VLOOKUP(A4556,过往入选债券!A:D,4,0),2)</f>
        <v>2</v>
      </c>
      <c r="Y4556" s="45">
        <f>_xlfn.IFNA(VLOOKUP(C4556,[2]Sheet1!$A:$A,1,0),3)</f>
        <v>3</v>
      </c>
    </row>
    <row r="4557" spans="1:25" hidden="1" x14ac:dyDescent="0.2">
      <c r="A4557" s="28" t="s">
        <v>20068</v>
      </c>
      <c r="B4557" s="28" t="s">
        <v>20069</v>
      </c>
      <c r="C4557" s="39" t="s">
        <v>212</v>
      </c>
      <c r="D4557" s="26" t="str">
        <f>[1]!b_calc_yield(A4557,日期设置!$B$2,F4557,1,R4557,1,O4557,L4557,S4557,)</f>
        <v>Fetching...</v>
      </c>
      <c r="E4557" s="26">
        <f t="shared" si="142"/>
        <v>10.850777273930333</v>
      </c>
      <c r="F4557" s="18">
        <f>[1]!b_dq_cleanprice($A4557,日期设置!B$2)</f>
        <v>99.924099999999996</v>
      </c>
      <c r="G4557" s="18" t="str">
        <f t="shared" si="143"/>
        <v>4.45 + 2.45</v>
      </c>
      <c r="H4557" s="27">
        <f>[1]!b_dq_pctchange($A4557,日期设置!$B$2,1)/100</f>
        <v>0</v>
      </c>
      <c r="I4557" s="26">
        <f>[1]!b_pq_pctchange(A4557,日期设置!$B$4,日期设置!$B$2,1)</f>
        <v>0</v>
      </c>
      <c r="J4557" s="26">
        <f>[1]!b_pq_pctchange(A4557,日期设置!$C$4,日期设置!$B$2,1)</f>
        <v>0</v>
      </c>
      <c r="K4557" s="52">
        <f>[1]!b_dq_amount($A4557,日期设置!B$2,2,10000)</f>
        <v>0</v>
      </c>
      <c r="L4557" s="26">
        <f>[1]!b_info_latestpar(A4557,日期设置!$B$2)</f>
        <v>100</v>
      </c>
      <c r="M4557" s="6">
        <f>[1]!b_info_outstandingbalance($A4557,日期设置!B$2)</f>
        <v>5</v>
      </c>
      <c r="N4557" s="7">
        <f>[1]!b_info_latestissurercreditrating2(A4557,日期设置!$B$2,"102","1")</f>
        <v>0</v>
      </c>
      <c r="O4557" s="8">
        <v>4.5</v>
      </c>
      <c r="P4557" s="9" t="str">
        <f>[1]!b_info_repurchasedate(A4557)</f>
        <v>2023-09-03</v>
      </c>
      <c r="Q4557" s="8" t="s">
        <v>17333</v>
      </c>
      <c r="R4557" s="2" t="str">
        <f>IF((--IF(P4557=0,Q4557,P4557))&gt;(--日期设置!$B$2),IF(P4557=0,Q4557,P4557),Q4557)</f>
        <v>2023-09-03</v>
      </c>
      <c r="S4557" s="31" t="s">
        <v>17563</v>
      </c>
      <c r="T4557" s="8">
        <f>[1]!b_anal_ptmyear($A4557,日期设置!$B$2)</f>
        <v>4.4520547945205475</v>
      </c>
      <c r="U4557" s="8">
        <f>[1]!b_anal_termifexercise($A4557,日期设置!B$2)</f>
        <v>2.452054794520548</v>
      </c>
      <c r="V4557" s="10">
        <f>[1]!b_dq_dirtyprice(A4557,日期设置!$B$2)</f>
        <v>102.3899</v>
      </c>
      <c r="W4557" s="11">
        <f>IF(U4557=0,ROUNDUP((Q4557-日期设置!$B$2)/365,0),ROUNDUP((R4557-日期设置!$B$2)/365,0))</f>
        <v>3</v>
      </c>
      <c r="X4557" s="18">
        <f>_xlfn.IFNA(VLOOKUP(A4557,过往入选债券!A:D,4,0),2)</f>
        <v>2</v>
      </c>
      <c r="Y4557">
        <f>_xlfn.IFNA(VLOOKUP(C4557,[2]Sheet1!$A:$A,1,0),3)</f>
        <v>3</v>
      </c>
    </row>
    <row r="4558" spans="1:25" hidden="1" x14ac:dyDescent="0.2">
      <c r="A4558" s="21" t="s">
        <v>15840</v>
      </c>
      <c r="B4558" s="21" t="s">
        <v>15841</v>
      </c>
      <c r="C4558" s="37" t="s">
        <v>15</v>
      </c>
      <c r="D4558" s="26" t="str">
        <f>[1]!b_calc_yield(A4558,日期设置!$B$2,F4558,1,R4558,1,O4558,L4558,S4558,)</f>
        <v>Fetching...</v>
      </c>
      <c r="E4558" s="26">
        <f t="shared" si="142"/>
        <v>18.430318161449332</v>
      </c>
      <c r="F4558" s="18">
        <f>[1]!b_dq_cleanprice($A4558,日期设置!B$2)</f>
        <v>95.519499999999994</v>
      </c>
      <c r="G4558" s="18" t="str">
        <f t="shared" si="143"/>
        <v>4.12 + 0</v>
      </c>
      <c r="H4558" s="27">
        <f>[1]!b_dq_pctchange($A4558,日期设置!$B$2,1)/100</f>
        <v>0</v>
      </c>
      <c r="I4558" s="26">
        <f>[1]!b_pq_pctchange(A4558,日期设置!$B$4,日期设置!$B$2,1)</f>
        <v>0</v>
      </c>
      <c r="J4558" s="26">
        <f>[1]!b_pq_pctchange(A4558,日期设置!$C$4,日期设置!$B$2,1)</f>
        <v>0</v>
      </c>
      <c r="K4558" s="52">
        <f>[1]!b_dq_amount($A4558,日期设置!B$2,2,10000)</f>
        <v>0</v>
      </c>
      <c r="L4558" s="26">
        <f>[1]!b_info_latestpar(A4558,日期设置!$B$2)</f>
        <v>100</v>
      </c>
      <c r="M4558" s="6">
        <f>[1]!b_info_outstandingbalance($A4558,日期设置!B$2)</f>
        <v>12.5</v>
      </c>
      <c r="N4558" s="7" t="str">
        <f>[1]!b_info_latestissurercreditrating2(A4558,日期设置!$B$2,"102","1")</f>
        <v>AAA</v>
      </c>
      <c r="O4558" s="8">
        <v>3.31</v>
      </c>
      <c r="P4558" s="9">
        <f>[1]!b_info_repurchasedate(A4558)</f>
        <v>0</v>
      </c>
      <c r="Q4558" s="8" t="s">
        <v>16718</v>
      </c>
      <c r="R4558" s="2" t="str">
        <f>IF((--IF(P4558=0,Q4558,P4558))&gt;(--日期设置!$B$2),IF(P4558=0,Q4558,P4558),Q4558)</f>
        <v>2025-05-07</v>
      </c>
      <c r="S4558" s="2" t="s">
        <v>18438</v>
      </c>
      <c r="T4558" s="8">
        <f>[1]!b_anal_ptmyear($A4558,日期设置!$B$2)</f>
        <v>4.1260273972602741</v>
      </c>
      <c r="U4558" s="8">
        <f>[1]!b_anal_termifexercise($A4558,日期设置!B$2)</f>
        <v>0</v>
      </c>
      <c r="V4558" s="10">
        <f>[1]!b_dq_dirtyprice(A4558,日期设置!$B$2)</f>
        <v>98.412300000000002</v>
      </c>
      <c r="W4558" s="11">
        <f>IF(U4558=0,ROUNDUP((Q4558-日期设置!$B$2)/365,0),ROUNDUP((R4558-日期设置!$B$2)/365,0))</f>
        <v>5</v>
      </c>
      <c r="X4558" s="18">
        <f>_xlfn.IFNA(VLOOKUP(A4558,过往入选债券!A:D,4,0),2)</f>
        <v>2</v>
      </c>
      <c r="Y4558">
        <f>_xlfn.IFNA(VLOOKUP(C4558,[2]Sheet1!$A:$A,1,0),3)</f>
        <v>3</v>
      </c>
    </row>
    <row r="4559" spans="1:25" hidden="1" x14ac:dyDescent="0.2">
      <c r="A4559" s="21" t="s">
        <v>14657</v>
      </c>
      <c r="B4559" s="21" t="s">
        <v>14658</v>
      </c>
      <c r="C4559" s="37" t="s">
        <v>12789</v>
      </c>
      <c r="D4559" s="26" t="str">
        <f>[1]!b_calc_yield(A4559,日期设置!$B$2,F4559,1,R4559,1,O4559,L4559,S4559,)</f>
        <v>Fetching...</v>
      </c>
      <c r="E4559" s="26">
        <f t="shared" si="142"/>
        <v>10.749693083151278</v>
      </c>
      <c r="F4559" s="18">
        <f>[1]!b_dq_cleanprice($A4559,日期设置!B$2)</f>
        <v>104.4559</v>
      </c>
      <c r="G4559" s="18" t="str">
        <f t="shared" si="143"/>
        <v>7.47 + 2.47</v>
      </c>
      <c r="H4559" s="27">
        <f>[1]!b_dq_pctchange($A4559,日期设置!$B$2,1)/100</f>
        <v>0</v>
      </c>
      <c r="I4559" s="26">
        <f>[1]!b_pq_pctchange(A4559,日期设置!$B$4,日期设置!$B$2,1)</f>
        <v>0</v>
      </c>
      <c r="J4559" s="26">
        <f>[1]!b_pq_pctchange(A4559,日期设置!$C$4,日期设置!$B$2,1)</f>
        <v>0</v>
      </c>
      <c r="K4559" s="52">
        <f>[1]!b_dq_amount($A4559,日期设置!B$2,2,10000)</f>
        <v>0</v>
      </c>
      <c r="L4559" s="26">
        <f>[1]!b_info_latestpar(A4559,日期设置!$B$2)</f>
        <v>100</v>
      </c>
      <c r="M4559" s="6">
        <f>[1]!b_info_outstandingbalance($A4559,日期设置!B$2)</f>
        <v>7</v>
      </c>
      <c r="N4559" s="7" t="str">
        <f>[1]!b_info_latestissurercreditrating2(A4559,日期设置!$B$2,"102","1")</f>
        <v>AA+</v>
      </c>
      <c r="O4559" s="8">
        <v>6.48</v>
      </c>
      <c r="P4559" s="9" t="str">
        <f>[1]!b_info_repurchasedate(A4559)</f>
        <v>2023-09-12</v>
      </c>
      <c r="Q4559" s="8" t="s">
        <v>17464</v>
      </c>
      <c r="R4559" s="2" t="str">
        <f>IF((--IF(P4559=0,Q4559,P4559))&gt;(--日期设置!$B$2),IF(P4559=0,Q4559,P4559),Q4559)</f>
        <v>2023-09-12</v>
      </c>
      <c r="S4559" s="2" t="s">
        <v>18814</v>
      </c>
      <c r="T4559" s="8">
        <f>[1]!b_anal_ptmyear($A4559,日期设置!$B$2)</f>
        <v>7.4767123287671229</v>
      </c>
      <c r="U4559" s="8">
        <f>[1]!b_anal_termifexercise($A4559,日期设置!B$2)</f>
        <v>2.4767123287671233</v>
      </c>
      <c r="V4559" s="10">
        <f>[1]!b_dq_dirtyprice(A4559,日期设置!$B$2)</f>
        <v>107.8468</v>
      </c>
      <c r="W4559" s="11">
        <f>IF(U4559=0,ROUNDUP((Q4559-日期设置!$B$2)/365,0),ROUNDUP((R4559-日期设置!$B$2)/365,0))</f>
        <v>3</v>
      </c>
      <c r="X4559" s="18">
        <f>_xlfn.IFNA(VLOOKUP(A4559,过往入选债券!A:D,4,0),2)</f>
        <v>2</v>
      </c>
      <c r="Y4559">
        <f>_xlfn.IFNA(VLOOKUP(C4559,[2]Sheet1!$A:$A,1,0),3)</f>
        <v>3</v>
      </c>
    </row>
    <row r="4560" spans="1:25" hidden="1" x14ac:dyDescent="0.2">
      <c r="A4560" s="21" t="s">
        <v>13058</v>
      </c>
      <c r="B4560" s="21" t="s">
        <v>13059</v>
      </c>
      <c r="C4560" s="37" t="s">
        <v>13060</v>
      </c>
      <c r="D4560" s="26" t="str">
        <f>[1]!b_calc_yield(A4560,日期设置!$B$2,F4560,1,R4560,1,O4560,L4560,S4560,)</f>
        <v>Fetching...</v>
      </c>
      <c r="E4560" s="26">
        <f t="shared" si="142"/>
        <v>22.332089159153277</v>
      </c>
      <c r="F4560" s="18">
        <f>[1]!b_dq_cleanprice($A4560,日期设置!B$2)</f>
        <v>58.8</v>
      </c>
      <c r="G4560" s="18" t="str">
        <f t="shared" si="143"/>
        <v>2.06 + 0</v>
      </c>
      <c r="H4560" s="27">
        <f>[1]!b_dq_pctchange($A4560,日期设置!$B$2,1)/100</f>
        <v>0</v>
      </c>
      <c r="I4560" s="26">
        <f>[1]!b_pq_pctchange(A4560,日期设置!$B$4,日期设置!$B$2,1)</f>
        <v>0</v>
      </c>
      <c r="J4560" s="26">
        <f>[1]!b_pq_pctchange(A4560,日期设置!$C$4,日期设置!$B$2,1)</f>
        <v>0</v>
      </c>
      <c r="K4560" s="52">
        <f>[1]!b_dq_amount($A4560,日期设置!B$2,2,10000)</f>
        <v>0</v>
      </c>
      <c r="L4560" s="26">
        <f>[1]!b_info_latestpar(A4560,日期设置!$B$2)</f>
        <v>60</v>
      </c>
      <c r="M4560" s="6">
        <f>[1]!b_info_outstandingbalance($A4560,日期设置!B$2)</f>
        <v>4.1399999999999997</v>
      </c>
      <c r="N4560" s="7" t="str">
        <f>[1]!b_info_latestissurercreditrating2(A4560,日期设置!$B$2,"102","1")</f>
        <v>AA</v>
      </c>
      <c r="O4560" s="8">
        <v>5.16</v>
      </c>
      <c r="P4560" s="9">
        <f>[1]!b_info_repurchasedate(A4560)</f>
        <v>0</v>
      </c>
      <c r="Q4560" s="8" t="s">
        <v>16254</v>
      </c>
      <c r="R4560" s="2" t="str">
        <f>IF((--IF(P4560=0,Q4560,P4560))&gt;(--日期设置!$B$2),IF(P4560=0,Q4560,P4560),Q4560)</f>
        <v>2023-04-14</v>
      </c>
      <c r="S4560" s="2" t="s">
        <v>17794</v>
      </c>
      <c r="T4560" s="8">
        <f>[1]!b_anal_ptmyear($A4560,日期设置!$B$2)</f>
        <v>2.0630136986301371</v>
      </c>
      <c r="U4560" s="8">
        <f>[1]!b_anal_termifexercise($A4560,日期设置!B$2)</f>
        <v>0</v>
      </c>
      <c r="V4560" s="10">
        <f>[1]!b_dq_dirtyprice(A4560,日期设置!$B$2)</f>
        <v>61.700899999999997</v>
      </c>
      <c r="W4560" s="11">
        <f>IF(U4560=0,ROUNDUP((Q4560-日期设置!$B$2)/365,0),ROUNDUP((R4560-日期设置!$B$2)/365,0))</f>
        <v>3</v>
      </c>
      <c r="X4560" s="18">
        <f>_xlfn.IFNA(VLOOKUP(A4560,过往入选债券!A:D,4,0),2)</f>
        <v>2</v>
      </c>
      <c r="Y4560">
        <f>_xlfn.IFNA(VLOOKUP(C4560,[2]Sheet1!$A:$A,1,0),3)</f>
        <v>3</v>
      </c>
    </row>
    <row r="4561" spans="1:25" hidden="1" x14ac:dyDescent="0.2">
      <c r="A4561" s="21" t="s">
        <v>11587</v>
      </c>
      <c r="B4561" s="21" t="s">
        <v>11588</v>
      </c>
      <c r="C4561" s="37" t="s">
        <v>157</v>
      </c>
      <c r="D4561" s="26" t="str">
        <f>[1]!b_calc_yield(A4561,日期设置!$B$2,F4561,1,R4561,1,O4561,L4561,S4561,)</f>
        <v>Fetching...</v>
      </c>
      <c r="E4561" s="26">
        <f t="shared" si="142"/>
        <v>5.7734598539860071</v>
      </c>
      <c r="F4561" s="18">
        <f>[1]!b_dq_cleanprice($A4561,日期设置!B$2)</f>
        <v>99.320400000000006</v>
      </c>
      <c r="G4561" s="18" t="str">
        <f t="shared" si="143"/>
        <v>1.30 + 0</v>
      </c>
      <c r="H4561" s="27">
        <f>[1]!b_dq_pctchange($A4561,日期设置!$B$2,1)/100</f>
        <v>0</v>
      </c>
      <c r="I4561" s="26">
        <f>[1]!b_pq_pctchange(A4561,日期设置!$B$4,日期设置!$B$2,1)</f>
        <v>0</v>
      </c>
      <c r="J4561" s="26">
        <f>[1]!b_pq_pctchange(A4561,日期设置!$C$4,日期设置!$B$2,1)</f>
        <v>0</v>
      </c>
      <c r="K4561" s="52">
        <f>[1]!b_dq_amount($A4561,日期设置!B$2,2,10000)</f>
        <v>0</v>
      </c>
      <c r="L4561" s="26">
        <f>[1]!b_info_latestpar(A4561,日期设置!$B$2)</f>
        <v>100</v>
      </c>
      <c r="M4561" s="6">
        <f>[1]!b_info_outstandingbalance($A4561,日期设置!B$2)</f>
        <v>6</v>
      </c>
      <c r="N4561" s="7" t="str">
        <f>[1]!b_info_latestissurercreditrating2(A4561,日期设置!$B$2,"102","1")</f>
        <v>AA</v>
      </c>
      <c r="O4561" s="8">
        <v>3.99</v>
      </c>
      <c r="P4561" s="9">
        <f>[1]!b_info_repurchasedate(A4561)</f>
        <v>0</v>
      </c>
      <c r="Q4561" s="8" t="s">
        <v>17142</v>
      </c>
      <c r="R4561" s="2" t="str">
        <f>IF((--IF(P4561=0,Q4561,P4561))&gt;(--日期设置!$B$2),IF(P4561=0,Q4561,P4561),Q4561)</f>
        <v>2022-07-12</v>
      </c>
      <c r="S4561" s="2" t="s">
        <v>18400</v>
      </c>
      <c r="T4561" s="8">
        <f>[1]!b_anal_ptmyear($A4561,日期设置!$B$2)</f>
        <v>1.3068493150684932</v>
      </c>
      <c r="U4561" s="8">
        <f>[1]!b_anal_termifexercise($A4561,日期设置!B$2)</f>
        <v>0</v>
      </c>
      <c r="V4561" s="10">
        <f>[1]!b_dq_dirtyprice(A4561,日期设置!$B$2)</f>
        <v>102.0861</v>
      </c>
      <c r="W4561" s="11">
        <f>IF(U4561=0,ROUNDUP((Q4561-日期设置!$B$2)/365,0),ROUNDUP((R4561-日期设置!$B$2)/365,0))</f>
        <v>2</v>
      </c>
      <c r="X4561" s="18">
        <f>_xlfn.IFNA(VLOOKUP(A4561,过往入选债券!A:D,4,0),2)</f>
        <v>2</v>
      </c>
      <c r="Y4561">
        <f>_xlfn.IFNA(VLOOKUP(C4561,[2]Sheet1!$A:$A,1,0),3)</f>
        <v>3</v>
      </c>
    </row>
    <row r="4562" spans="1:25" hidden="1" x14ac:dyDescent="0.2">
      <c r="A4562" s="28" t="s">
        <v>21925</v>
      </c>
      <c r="B4562" s="28" t="s">
        <v>22135</v>
      </c>
      <c r="C4562" s="39" t="s">
        <v>21285</v>
      </c>
      <c r="D4562" s="26" t="str">
        <f>[1]!b_calc_yield(A4562,日期设置!$B$2,F4562,1,R4562,1,O4562,L4562,S4562,)</f>
        <v>Fetching...</v>
      </c>
      <c r="E4562" s="26">
        <f t="shared" si="142"/>
        <v>7.789693382948637</v>
      </c>
      <c r="F4562" s="18">
        <f>[1]!b_dq_cleanprice($A4562,日期设置!B$2)</f>
        <v>100.68300000000001</v>
      </c>
      <c r="G4562" s="18" t="str">
        <f t="shared" si="143"/>
        <v>1.74 + 1.74</v>
      </c>
      <c r="H4562" s="27">
        <f>[1]!b_dq_pctchange($A4562,日期设置!$B$2,1)/100</f>
        <v>0</v>
      </c>
      <c r="I4562" s="26">
        <f>[1]!b_pq_pctchange(A4562,日期设置!$B$4,日期设置!$B$2,1)</f>
        <v>0</v>
      </c>
      <c r="J4562" s="26">
        <f>[1]!b_pq_pctchange(A4562,日期设置!$C$4,日期设置!$B$2,1)</f>
        <v>0</v>
      </c>
      <c r="K4562" s="52">
        <f>[1]!b_dq_amount($A4562,日期设置!B$2,2,10000)</f>
        <v>0</v>
      </c>
      <c r="L4562" s="26">
        <f>[1]!b_info_latestpar(A4562,日期设置!$B$2)</f>
        <v>100</v>
      </c>
      <c r="M4562" s="6">
        <f>[1]!b_info_outstandingbalance($A4562,日期设置!B$2)</f>
        <v>15</v>
      </c>
      <c r="N4562" s="7" t="str">
        <f>[1]!b_info_latestissurercreditrating2(A4562,日期设置!$B$2,"102","1")</f>
        <v>AAA</v>
      </c>
      <c r="O4562" s="43">
        <v>4.95</v>
      </c>
      <c r="P4562" s="9">
        <f>[1]!b_info_repurchasedate(A4562)</f>
        <v>0</v>
      </c>
      <c r="Q4562" s="31" t="s">
        <v>16359</v>
      </c>
      <c r="R4562" s="2" t="str">
        <f>IF((--IF(P4562=0,Q4562,P4562))&gt;(--日期设置!$B$2),IF(P4562=0,Q4562,P4562),Q4562)</f>
        <v>2022-12-18</v>
      </c>
      <c r="S4562" s="31" t="s">
        <v>17254</v>
      </c>
      <c r="T4562" s="8">
        <f>[1]!b_anal_ptmyear($A4562,日期设置!$B$2)</f>
        <v>1.7424657534246575</v>
      </c>
      <c r="U4562" s="8">
        <f>[1]!b_anal_termifexercise($A4562,日期设置!B$2)</f>
        <v>1.7424657534246575</v>
      </c>
      <c r="V4562" s="10">
        <f>[1]!b_dq_dirtyprice(A4562,日期设置!$B$2)</f>
        <v>101.95780000000001</v>
      </c>
      <c r="W4562" s="11">
        <f>IF(U4562=0,ROUNDUP((Q4562-日期设置!$B$2)/365,0),ROUNDUP((R4562-日期设置!$B$2)/365,0))</f>
        <v>2</v>
      </c>
      <c r="X4562" s="18">
        <f>_xlfn.IFNA(VLOOKUP(A4562,过往入选债券!A:D,4,0),2)</f>
        <v>2</v>
      </c>
      <c r="Y4562">
        <f>_xlfn.IFNA(VLOOKUP(C4562,[2]Sheet1!$A:$A,1,0),3)</f>
        <v>3</v>
      </c>
    </row>
    <row r="4563" spans="1:25" hidden="1" x14ac:dyDescent="0.2">
      <c r="A4563" s="21" t="s">
        <v>12735</v>
      </c>
      <c r="B4563" s="21" t="s">
        <v>12736</v>
      </c>
      <c r="C4563" s="37" t="s">
        <v>1908</v>
      </c>
      <c r="D4563" s="26" t="str">
        <f>[1]!b_calc_yield(A4563,日期设置!$B$2,F4563,1,R4563,1,O4563,L4563,S4563,)</f>
        <v>Fetching...</v>
      </c>
      <c r="E4563" s="26">
        <f t="shared" si="142"/>
        <v>8.7580263769750477</v>
      </c>
      <c r="F4563" s="18">
        <f>[1]!b_dq_cleanprice($A4563,日期设置!B$2)</f>
        <v>78.918000000000006</v>
      </c>
      <c r="G4563" s="18" t="str">
        <f t="shared" si="143"/>
        <v>1.38 + 0</v>
      </c>
      <c r="H4563" s="27">
        <f>[1]!b_dq_pctchange($A4563,日期设置!$B$2,1)/100</f>
        <v>0</v>
      </c>
      <c r="I4563" s="26">
        <f>[1]!b_pq_pctchange(A4563,日期设置!$B$4,日期设置!$B$2,1)</f>
        <v>0</v>
      </c>
      <c r="J4563" s="26">
        <f>[1]!b_pq_pctchange(A4563,日期设置!$C$4,日期设置!$B$2,1)</f>
        <v>0</v>
      </c>
      <c r="K4563" s="52">
        <f>[1]!b_dq_amount($A4563,日期设置!B$2,2,10000)</f>
        <v>0</v>
      </c>
      <c r="L4563" s="26">
        <f>[1]!b_info_latestpar(A4563,日期设置!$B$2)</f>
        <v>80</v>
      </c>
      <c r="M4563" s="6">
        <f>[1]!b_info_outstandingbalance($A4563,日期设置!B$2)</f>
        <v>9.6</v>
      </c>
      <c r="N4563" s="7" t="str">
        <f>[1]!b_info_latestissurercreditrating2(A4563,日期设置!$B$2,"102","1")</f>
        <v>AA</v>
      </c>
      <c r="O4563" s="8">
        <v>3.97</v>
      </c>
      <c r="P4563" s="9">
        <f>[1]!b_info_repurchasedate(A4563)</f>
        <v>0</v>
      </c>
      <c r="Q4563" s="8" t="s">
        <v>16636</v>
      </c>
      <c r="R4563" s="2" t="str">
        <f>IF((--IF(P4563=0,Q4563,P4563))&gt;(--日期设置!$B$2),IF(P4563=0,Q4563,P4563),Q4563)</f>
        <v>2022-08-11</v>
      </c>
      <c r="S4563" s="2" t="s">
        <v>17969</v>
      </c>
      <c r="T4563" s="8">
        <f>[1]!b_anal_ptmyear($A4563,日期设置!$B$2)</f>
        <v>1.3890410958904109</v>
      </c>
      <c r="U4563" s="8">
        <f>[1]!b_anal_termifexercise($A4563,日期设置!B$2)</f>
        <v>0</v>
      </c>
      <c r="V4563" s="10">
        <f>[1]!b_dq_dirtyprice(A4563,日期设置!$B$2)</f>
        <v>80.858400000000003</v>
      </c>
      <c r="W4563" s="11">
        <f>IF(U4563=0,ROUNDUP((Q4563-日期设置!$B$2)/365,0),ROUNDUP((R4563-日期设置!$B$2)/365,0))</f>
        <v>2</v>
      </c>
      <c r="X4563" s="18">
        <f>_xlfn.IFNA(VLOOKUP(A4563,过往入选债券!A:D,4,0),2)</f>
        <v>2</v>
      </c>
      <c r="Y4563">
        <f>_xlfn.IFNA(VLOOKUP(C4563,[2]Sheet1!$A:$A,1,0),3)</f>
        <v>3</v>
      </c>
    </row>
    <row r="4564" spans="1:25" hidden="1" x14ac:dyDescent="0.2">
      <c r="A4564" s="21" t="s">
        <v>3263</v>
      </c>
      <c r="B4564" s="21" t="s">
        <v>3264</v>
      </c>
      <c r="C4564" s="37" t="s">
        <v>676</v>
      </c>
      <c r="D4564" s="26" t="str">
        <f>[1]!b_calc_yield(A4564,日期设置!$B$2,F4564,1,R4564,1,O4564,L4564,S4564,)</f>
        <v>Fetching...</v>
      </c>
      <c r="E4564" s="26">
        <f t="shared" si="142"/>
        <v>5.7711880044819752</v>
      </c>
      <c r="F4564" s="18">
        <f>[1]!b_dq_cleanprice($A4564,日期设置!B$2)</f>
        <v>101.32769999999999</v>
      </c>
      <c r="G4564" s="18" t="str">
        <f t="shared" si="143"/>
        <v>1.32 + 0</v>
      </c>
      <c r="H4564" s="27">
        <f>[1]!b_dq_pctchange($A4564,日期设置!$B$2,1)/100</f>
        <v>0</v>
      </c>
      <c r="I4564" s="26">
        <f>[1]!b_pq_pctchange(A4564,日期设置!$B$4,日期设置!$B$2,1)</f>
        <v>0</v>
      </c>
      <c r="J4564" s="26">
        <f>[1]!b_pq_pctchange(A4564,日期设置!$C$4,日期设置!$B$2,1)</f>
        <v>0</v>
      </c>
      <c r="K4564" s="52">
        <f>[1]!b_dq_amount($A4564,日期设置!B$2,2,10000)</f>
        <v>0</v>
      </c>
      <c r="L4564" s="26">
        <f>[1]!b_info_latestpar(A4564,日期设置!$B$2)</f>
        <v>100</v>
      </c>
      <c r="M4564" s="6">
        <f>[1]!b_info_outstandingbalance($A4564,日期设置!B$2)</f>
        <v>5</v>
      </c>
      <c r="N4564" s="7">
        <f>[1]!b_info_latestissurercreditrating2(A4564,日期设置!$B$2,"102","1")</f>
        <v>0</v>
      </c>
      <c r="O4564" s="8">
        <v>5.6</v>
      </c>
      <c r="P4564" s="9">
        <f>[1]!b_info_repurchasedate(A4564)</f>
        <v>0</v>
      </c>
      <c r="Q4564" s="8" t="s">
        <v>16812</v>
      </c>
      <c r="R4564" s="2" t="str">
        <f>IF((--IF(P4564=0,Q4564,P4564))&gt;(--日期设置!$B$2),IF(P4564=0,Q4564,P4564),Q4564)</f>
        <v>2022-07-17</v>
      </c>
      <c r="S4564" s="2" t="s">
        <v>18147</v>
      </c>
      <c r="T4564" s="8">
        <f>[1]!b_anal_ptmyear($A4564,日期设置!$B$2)</f>
        <v>1.3205479452054796</v>
      </c>
      <c r="U4564" s="8">
        <f>[1]!b_anal_termifexercise($A4564,日期设置!B$2)</f>
        <v>0</v>
      </c>
      <c r="V4564" s="10">
        <f>[1]!b_dq_dirtyprice(A4564,日期设置!$B$2)</f>
        <v>105.1326</v>
      </c>
      <c r="W4564" s="11">
        <f>IF(U4564=0,ROUNDUP((Q4564-日期设置!$B$2)/365,0),ROUNDUP((R4564-日期设置!$B$2)/365,0))</f>
        <v>2</v>
      </c>
      <c r="X4564" s="18">
        <f>_xlfn.IFNA(VLOOKUP(A4564,过往入选债券!A:D,4,0),2)</f>
        <v>2</v>
      </c>
      <c r="Y4564">
        <f>_xlfn.IFNA(VLOOKUP(C4564,[2]Sheet1!$A:$A,1,0),3)</f>
        <v>3</v>
      </c>
    </row>
    <row r="4565" spans="1:25" hidden="1" x14ac:dyDescent="0.2">
      <c r="A4565" s="28" t="s">
        <v>21826</v>
      </c>
      <c r="B4565" s="28" t="s">
        <v>22011</v>
      </c>
      <c r="C4565" s="39" t="s">
        <v>274</v>
      </c>
      <c r="D4565" s="26" t="str">
        <f>[1]!b_calc_yield(A4565,日期设置!$B$2,F4565,1,R4565,1,O4565,L4565,S4565,)</f>
        <v>Fetching...</v>
      </c>
      <c r="E4565" s="26">
        <f t="shared" si="142"/>
        <v>12.250177323030641</v>
      </c>
      <c r="F4565" s="18">
        <f>[1]!b_dq_cleanprice($A4565,日期设置!B$2)</f>
        <v>99.905799999999999</v>
      </c>
      <c r="G4565" s="18" t="str">
        <f t="shared" si="143"/>
        <v>4.73 + 2.73</v>
      </c>
      <c r="H4565" s="27">
        <f>[1]!b_dq_pctchange($A4565,日期设置!$B$2,1)/100</f>
        <v>0</v>
      </c>
      <c r="I4565" s="26">
        <f>[1]!b_pq_pctchange(A4565,日期设置!$B$4,日期设置!$B$2,1)</f>
        <v>0</v>
      </c>
      <c r="J4565" s="26">
        <f>[1]!b_pq_pctchange(A4565,日期设置!$C$4,日期设置!$B$2,1)</f>
        <v>0</v>
      </c>
      <c r="K4565" s="52">
        <f>[1]!b_dq_amount($A4565,日期设置!B$2,2,10000)</f>
        <v>0</v>
      </c>
      <c r="L4565" s="26">
        <f>[1]!b_info_latestpar(A4565,日期设置!$B$2)</f>
        <v>100</v>
      </c>
      <c r="M4565" s="6">
        <f>[1]!b_info_outstandingbalance($A4565,日期设置!B$2)</f>
        <v>5</v>
      </c>
      <c r="N4565" s="7" t="str">
        <f>[1]!b_info_latestissurercreditrating2(A4565,日期设置!$B$2,"102","1")</f>
        <v>AA+</v>
      </c>
      <c r="O4565" s="43">
        <v>4.49</v>
      </c>
      <c r="P4565" s="9" t="str">
        <f>[1]!b_info_repurchasedate(A4565)</f>
        <v>2023-12-16</v>
      </c>
      <c r="Q4565" s="31" t="s">
        <v>22167</v>
      </c>
      <c r="R4565" s="2" t="str">
        <f>IF((--IF(P4565=0,Q4565,P4565))&gt;(--日期设置!$B$2),IF(P4565=0,Q4565,P4565),Q4565)</f>
        <v>2023-12-16</v>
      </c>
      <c r="S4565" s="31" t="s">
        <v>16482</v>
      </c>
      <c r="T4565" s="8">
        <f>[1]!b_anal_ptmyear($A4565,日期设置!$B$2)</f>
        <v>4.7369863013698632</v>
      </c>
      <c r="U4565" s="8">
        <f>[1]!b_anal_termifexercise($A4565,日期设置!B$2)</f>
        <v>2.7369863013698632</v>
      </c>
      <c r="V4565" s="10">
        <f>[1]!b_dq_dirtyprice(A4565,日期设置!$B$2)</f>
        <v>101.08669999999999</v>
      </c>
      <c r="W4565" s="11">
        <f>IF(U4565=0,ROUNDUP((Q4565-日期设置!$B$2)/365,0),ROUNDUP((R4565-日期设置!$B$2)/365,0))</f>
        <v>3</v>
      </c>
      <c r="X4565" s="18">
        <f>_xlfn.IFNA(VLOOKUP(A4565,过往入选债券!A:D,4,0),2)</f>
        <v>2</v>
      </c>
      <c r="Y4565">
        <f>_xlfn.IFNA(VLOOKUP(C4565,[2]Sheet1!$A:$A,1,0),3)</f>
        <v>3</v>
      </c>
    </row>
    <row r="4566" spans="1:25" hidden="1" x14ac:dyDescent="0.2">
      <c r="A4566" s="28" t="s">
        <v>19908</v>
      </c>
      <c r="B4566" s="28" t="s">
        <v>19909</v>
      </c>
      <c r="C4566" s="38" t="s">
        <v>19910</v>
      </c>
      <c r="D4566" s="26" t="str">
        <f>[1]!b_calc_yield(A4566,日期设置!$B$2,F4566,1,R4566,1,O4566,L4566,S4566,)</f>
        <v>Fetching...</v>
      </c>
      <c r="E4566" s="26">
        <f t="shared" si="142"/>
        <v>10.691566698550293</v>
      </c>
      <c r="F4566" s="18">
        <f>[1]!b_dq_cleanprice($A4566,日期设置!B$2)</f>
        <v>99.261600000000001</v>
      </c>
      <c r="G4566" s="18" t="str">
        <f t="shared" si="143"/>
        <v>2.41 + 0</v>
      </c>
      <c r="H4566" s="27">
        <f>[1]!b_dq_pctchange($A4566,日期设置!$B$2,1)/100</f>
        <v>0</v>
      </c>
      <c r="I4566" s="26">
        <f>[1]!b_pq_pctchange(A4566,日期设置!$B$4,日期设置!$B$2,1)</f>
        <v>0</v>
      </c>
      <c r="J4566" s="26">
        <f>[1]!b_pq_pctchange(A4566,日期设置!$C$4,日期设置!$B$2,1)</f>
        <v>0</v>
      </c>
      <c r="K4566" s="52">
        <f>[1]!b_dq_amount($A4566,日期设置!B$2,2,10000)</f>
        <v>0</v>
      </c>
      <c r="L4566" s="26">
        <f>[1]!b_info_latestpar(A4566,日期设置!$B$2)</f>
        <v>100</v>
      </c>
      <c r="M4566" s="6">
        <f>[1]!b_info_outstandingbalance($A4566,日期设置!B$2)</f>
        <v>7</v>
      </c>
      <c r="N4566" s="7" t="str">
        <f>[1]!b_info_latestissurercreditrating2(A4566,日期设置!$B$2,"102","1")</f>
        <v>AA+</v>
      </c>
      <c r="O4566" s="8">
        <v>4.2</v>
      </c>
      <c r="P4566" s="9">
        <f>[1]!b_info_repurchasedate(A4566)</f>
        <v>0</v>
      </c>
      <c r="Q4566" s="8" t="s">
        <v>17355</v>
      </c>
      <c r="R4566" s="2" t="str">
        <f>IF((--IF(P4566=0,Q4566,P4566))&gt;(--日期设置!$B$2),IF(P4566=0,Q4566,P4566),Q4566)</f>
        <v>2023-08-20</v>
      </c>
      <c r="S4566" s="31" t="s">
        <v>19197</v>
      </c>
      <c r="T4566" s="8">
        <f>[1]!b_anal_ptmyear($A4566,日期设置!$B$2)</f>
        <v>2.4136986301369863</v>
      </c>
      <c r="U4566" s="8">
        <f>[1]!b_anal_termifexercise($A4566,日期设置!B$2)</f>
        <v>0</v>
      </c>
      <c r="V4566" s="10">
        <f>[1]!b_dq_dirtyprice(A4566,日期设置!$B$2)</f>
        <v>101.72410000000001</v>
      </c>
      <c r="W4566" s="11">
        <f>IF(U4566=0,ROUNDUP((Q4566-日期设置!$B$2)/365,0),ROUNDUP((R4566-日期设置!$B$2)/365,0))</f>
        <v>3</v>
      </c>
      <c r="X4566" s="18">
        <f>_xlfn.IFNA(VLOOKUP(A4566,过往入选债券!A:D,4,0),2)</f>
        <v>2</v>
      </c>
      <c r="Y4566">
        <f>_xlfn.IFNA(VLOOKUP(C4566,[2]Sheet1!$A:$A,1,0),3)</f>
        <v>3</v>
      </c>
    </row>
    <row r="4567" spans="1:25" hidden="1" x14ac:dyDescent="0.2">
      <c r="A4567" s="21" t="s">
        <v>11059</v>
      </c>
      <c r="B4567" s="21" t="s">
        <v>11060</v>
      </c>
      <c r="C4567" s="37" t="s">
        <v>73</v>
      </c>
      <c r="D4567" s="26" t="str">
        <f>[1]!b_calc_yield(A4567,日期设置!$B$2,F4567,1,R4567,1,O4567,L4567,S4567,)</f>
        <v>Fetching...</v>
      </c>
      <c r="E4567" s="26">
        <f t="shared" si="142"/>
        <v>9.6993040919706388</v>
      </c>
      <c r="F4567" s="18">
        <f>[1]!b_dq_cleanprice($A4567,日期设置!B$2)</f>
        <v>98.714500000000001</v>
      </c>
      <c r="G4567" s="18" t="str">
        <f t="shared" si="143"/>
        <v>2.20 + 0</v>
      </c>
      <c r="H4567" s="27">
        <f>[1]!b_dq_pctchange($A4567,日期设置!$B$2,1)/100</f>
        <v>0</v>
      </c>
      <c r="I4567" s="26">
        <f>[1]!b_pq_pctchange(A4567,日期设置!$B$4,日期设置!$B$2,1)</f>
        <v>0</v>
      </c>
      <c r="J4567" s="26">
        <f>[1]!b_pq_pctchange(A4567,日期设置!$C$4,日期设置!$B$2,1)</f>
        <v>-1.1029360198927176</v>
      </c>
      <c r="K4567" s="52">
        <f>[1]!b_dq_amount($A4567,日期设置!B$2,2,10000)</f>
        <v>0</v>
      </c>
      <c r="L4567" s="26">
        <f>[1]!b_info_latestpar(A4567,日期设置!$B$2)</f>
        <v>100</v>
      </c>
      <c r="M4567" s="6">
        <f>[1]!b_info_outstandingbalance($A4567,日期设置!B$2)</f>
        <v>5</v>
      </c>
      <c r="N4567" s="7" t="str">
        <f>[1]!b_info_latestissurercreditrating2(A4567,日期设置!$B$2,"102","1")</f>
        <v>AA+</v>
      </c>
      <c r="O4567" s="8">
        <v>3.9</v>
      </c>
      <c r="P4567" s="9">
        <f>[1]!b_info_repurchasedate(A4567)</f>
        <v>0</v>
      </c>
      <c r="Q4567" s="8" t="s">
        <v>17493</v>
      </c>
      <c r="R4567" s="2" t="str">
        <f>IF((--IF(P4567=0,Q4567,P4567))&gt;(--日期设置!$B$2),IF(P4567=0,Q4567,P4567),Q4567)</f>
        <v>2023-06-04</v>
      </c>
      <c r="S4567" s="2" t="s">
        <v>18450</v>
      </c>
      <c r="T4567" s="8">
        <f>[1]!b_anal_ptmyear($A4567,日期设置!$B$2)</f>
        <v>2.2027397260273971</v>
      </c>
      <c r="U4567" s="8">
        <f>[1]!b_anal_termifexercise($A4567,日期设置!B$2)</f>
        <v>0</v>
      </c>
      <c r="V4567" s="10">
        <f>[1]!b_dq_dirtyprice(A4567,日期设置!$B$2)</f>
        <v>101.82380000000001</v>
      </c>
      <c r="W4567" s="11">
        <f>IF(U4567=0,ROUNDUP((Q4567-日期设置!$B$2)/365,0),ROUNDUP((R4567-日期设置!$B$2)/365,0))</f>
        <v>3</v>
      </c>
      <c r="X4567" s="18">
        <f>_xlfn.IFNA(VLOOKUP(A4567,过往入选债券!A:D,4,0),2)</f>
        <v>2</v>
      </c>
      <c r="Y4567">
        <f>_xlfn.IFNA(VLOOKUP(C4567,[2]Sheet1!$A:$A,1,0),3)</f>
        <v>3</v>
      </c>
    </row>
    <row r="4568" spans="1:25" hidden="1" x14ac:dyDescent="0.2">
      <c r="A4568" s="28" t="s">
        <v>20400</v>
      </c>
      <c r="B4568" s="28" t="s">
        <v>20401</v>
      </c>
      <c r="C4568" s="39" t="s">
        <v>20766</v>
      </c>
      <c r="D4568" s="26" t="str">
        <f>[1]!b_calc_yield(A4568,日期设置!$B$2,F4568,1,R4568,1,O4568,L4568,S4568,)</f>
        <v>Fetching...</v>
      </c>
      <c r="E4568" s="26">
        <f t="shared" si="142"/>
        <v>19.726001550310677</v>
      </c>
      <c r="F4568" s="18">
        <f>[1]!b_dq_cleanprice($A4568,日期设置!B$2)</f>
        <v>100.37520000000001</v>
      </c>
      <c r="G4568" s="18" t="str">
        <f t="shared" si="143"/>
        <v>4.47 + 0</v>
      </c>
      <c r="H4568" s="27">
        <f>[1]!b_dq_pctchange($A4568,日期设置!$B$2,1)/100</f>
        <v>0</v>
      </c>
      <c r="I4568" s="26">
        <f>[1]!b_pq_pctchange(A4568,日期设置!$B$4,日期设置!$B$2,1)</f>
        <v>0</v>
      </c>
      <c r="J4568" s="26">
        <f>[1]!b_pq_pctchange(A4568,日期设置!$C$4,日期设置!$B$2,1)</f>
        <v>-0.43140518658348614</v>
      </c>
      <c r="K4568" s="52">
        <f>[1]!b_dq_amount($A4568,日期设置!B$2,2,10000)</f>
        <v>0</v>
      </c>
      <c r="L4568" s="26">
        <f>[1]!b_info_latestpar(A4568,日期设置!$B$2)</f>
        <v>100</v>
      </c>
      <c r="M4568" s="6">
        <f>[1]!b_info_outstandingbalance($A4568,日期设置!B$2)</f>
        <v>10</v>
      </c>
      <c r="N4568" s="7" t="str">
        <f>[1]!b_info_latestissurercreditrating2(A4568,日期设置!$B$2,"102","1")</f>
        <v>AA+</v>
      </c>
      <c r="O4568" s="8">
        <v>4.62</v>
      </c>
      <c r="P4568" s="9">
        <f>[1]!b_info_repurchasedate(A4568)</f>
        <v>0</v>
      </c>
      <c r="Q4568" s="8" t="s">
        <v>16836</v>
      </c>
      <c r="R4568" s="2" t="str">
        <f>IF((--IF(P4568=0,Q4568,P4568))&gt;(--日期设置!$B$2),IF(P4568=0,Q4568,P4568),Q4568)</f>
        <v>2025-09-10</v>
      </c>
      <c r="S4568" s="31" t="s">
        <v>16295</v>
      </c>
      <c r="T4568" s="8">
        <f>[1]!b_anal_ptmyear($A4568,日期设置!$B$2)</f>
        <v>4.4712328767123291</v>
      </c>
      <c r="U4568" s="8">
        <f>[1]!b_anal_termifexercise($A4568,日期设置!B$2)</f>
        <v>0</v>
      </c>
      <c r="V4568" s="10">
        <f>[1]!b_dq_dirtyprice(A4568,日期设置!$B$2)</f>
        <v>102.8181</v>
      </c>
      <c r="W4568" s="11">
        <f>IF(U4568=0,ROUNDUP((Q4568-日期设置!$B$2)/365,0),ROUNDUP((R4568-日期设置!$B$2)/365,0))</f>
        <v>5</v>
      </c>
      <c r="X4568" s="18">
        <f>_xlfn.IFNA(VLOOKUP(A4568,过往入选债券!A:D,4,0),2)</f>
        <v>2</v>
      </c>
      <c r="Y4568">
        <f>_xlfn.IFNA(VLOOKUP(C4568,[2]Sheet1!$A:$A,1,0),3)</f>
        <v>3</v>
      </c>
    </row>
    <row r="4569" spans="1:25" hidden="1" x14ac:dyDescent="0.2">
      <c r="A4569" s="28" t="s">
        <v>20680</v>
      </c>
      <c r="B4569" s="28" t="s">
        <v>20681</v>
      </c>
      <c r="C4569" s="39" t="s">
        <v>20804</v>
      </c>
      <c r="D4569" s="26" t="str">
        <f>[1]!b_calc_yield(A4569,日期设置!$B$2,F4569,1,R4569,1,O4569,L4569,S4569,)</f>
        <v>Fetching...</v>
      </c>
      <c r="E4569" s="26">
        <f t="shared" si="142"/>
        <v>28.620822879834897</v>
      </c>
      <c r="F4569" s="18">
        <f>[1]!b_dq_cleanprice($A4569,日期设置!B$2)</f>
        <v>99.871399999999994</v>
      </c>
      <c r="G4569" s="18" t="str">
        <f t="shared" si="143"/>
        <v>6.47 + 0</v>
      </c>
      <c r="H4569" s="27">
        <f>[1]!b_dq_pctchange($A4569,日期设置!$B$2,1)/100</f>
        <v>0</v>
      </c>
      <c r="I4569" s="26">
        <f>[1]!b_pq_pctchange(A4569,日期设置!$B$4,日期设置!$B$2,1)</f>
        <v>0</v>
      </c>
      <c r="J4569" s="26">
        <f>[1]!b_pq_pctchange(A4569,日期设置!$C$4,日期设置!$B$2,1)</f>
        <v>0</v>
      </c>
      <c r="K4569" s="52">
        <f>[1]!b_dq_amount($A4569,日期设置!B$2,2,10000)</f>
        <v>0</v>
      </c>
      <c r="L4569" s="26">
        <f>[1]!b_info_latestpar(A4569,日期设置!$B$2)</f>
        <v>100</v>
      </c>
      <c r="M4569" s="6">
        <f>[1]!b_info_outstandingbalance($A4569,日期设置!B$2)</f>
        <v>10</v>
      </c>
      <c r="N4569" s="7" t="str">
        <f>[1]!b_info_latestissurercreditrating2(A4569,日期设置!$B$2,"102","1")</f>
        <v>AA+</v>
      </c>
      <c r="O4569" s="8">
        <v>4.5</v>
      </c>
      <c r="P4569" s="9">
        <f>[1]!b_info_repurchasedate(A4569)</f>
        <v>0</v>
      </c>
      <c r="Q4569" s="8" t="s">
        <v>20840</v>
      </c>
      <c r="R4569" s="2" t="str">
        <f>IF((--IF(P4569=0,Q4569,P4569))&gt;(--日期设置!$B$2),IF(P4569=0,Q4569,P4569),Q4569)</f>
        <v>2027-09-11</v>
      </c>
      <c r="S4569" s="31" t="s">
        <v>16523</v>
      </c>
      <c r="T4569" s="8">
        <f>[1]!b_anal_ptmyear($A4569,日期设置!$B$2)</f>
        <v>6.4739726027397264</v>
      </c>
      <c r="U4569" s="8">
        <f>[1]!b_anal_termifexercise($A4569,日期设置!B$2)</f>
        <v>0</v>
      </c>
      <c r="V4569" s="10">
        <f>[1]!b_dq_dirtyprice(A4569,日期设置!$B$2)</f>
        <v>102.2385</v>
      </c>
      <c r="W4569" s="11">
        <f>IF(U4569=0,ROUNDUP((Q4569-日期设置!$B$2)/365,0),ROUNDUP((R4569-日期设置!$B$2)/365,0))</f>
        <v>7</v>
      </c>
      <c r="X4569" s="18">
        <f>_xlfn.IFNA(VLOOKUP(A4569,过往入选债券!A:D,4,0),2)</f>
        <v>2</v>
      </c>
      <c r="Y4569">
        <f>_xlfn.IFNA(VLOOKUP(C4569,[2]Sheet1!$A:$A,1,0),3)</f>
        <v>3</v>
      </c>
    </row>
    <row r="4570" spans="1:25" hidden="1" x14ac:dyDescent="0.2">
      <c r="A4570" s="28" t="s">
        <v>20334</v>
      </c>
      <c r="B4570" s="28" t="s">
        <v>20335</v>
      </c>
      <c r="C4570" s="39" t="s">
        <v>1378</v>
      </c>
      <c r="D4570" s="26" t="str">
        <f>[1]!b_calc_yield(A4570,日期设置!$B$2,F4570,1,R4570,1,O4570,L4570,S4570,)</f>
        <v>Fetching...</v>
      </c>
      <c r="E4570" s="26">
        <f t="shared" si="142"/>
        <v>10.80445393117888</v>
      </c>
      <c r="F4570" s="18">
        <f>[1]!b_dq_cleanprice($A4570,日期设置!B$2)</f>
        <v>100.386</v>
      </c>
      <c r="G4570" s="18" t="str">
        <f t="shared" si="143"/>
        <v>4.44 + 2.44</v>
      </c>
      <c r="H4570" s="27">
        <f>[1]!b_dq_pctchange($A4570,日期设置!$B$2,1)/100</f>
        <v>0</v>
      </c>
      <c r="I4570" s="26">
        <f>[1]!b_pq_pctchange(A4570,日期设置!$B$4,日期设置!$B$2,1)</f>
        <v>0</v>
      </c>
      <c r="J4570" s="26">
        <f>[1]!b_pq_pctchange(A4570,日期设置!$C$4,日期设置!$B$2,1)</f>
        <v>0</v>
      </c>
      <c r="K4570" s="52">
        <f>[1]!b_dq_amount($A4570,日期设置!B$2,2,10000)</f>
        <v>0</v>
      </c>
      <c r="L4570" s="26">
        <f>[1]!b_info_latestpar(A4570,日期设置!$B$2)</f>
        <v>100</v>
      </c>
      <c r="M4570" s="6">
        <f>[1]!b_info_outstandingbalance($A4570,日期设置!B$2)</f>
        <v>15</v>
      </c>
      <c r="N4570" s="7" t="str">
        <f>[1]!b_info_latestissurercreditrating2(A4570,日期设置!$B$2,"102","1")</f>
        <v>AA</v>
      </c>
      <c r="O4570" s="8">
        <v>4.7</v>
      </c>
      <c r="P4570" s="9" t="str">
        <f>[1]!b_info_repurchasedate(A4570)</f>
        <v>2023-09-02</v>
      </c>
      <c r="Q4570" s="8" t="s">
        <v>20847</v>
      </c>
      <c r="R4570" s="2" t="str">
        <f>IF((--IF(P4570=0,Q4570,P4570))&gt;(--日期设置!$B$2),IF(P4570=0,Q4570,P4570),Q4570)</f>
        <v>2023-09-02</v>
      </c>
      <c r="S4570" s="31" t="s">
        <v>20816</v>
      </c>
      <c r="T4570" s="8">
        <f>[1]!b_anal_ptmyear($A4570,日期设置!$B$2)</f>
        <v>4.4493150684931511</v>
      </c>
      <c r="U4570" s="8">
        <f>[1]!b_anal_termifexercise($A4570,日期设置!B$2)</f>
        <v>2.4493150684931506</v>
      </c>
      <c r="V4570" s="10">
        <f>[1]!b_dq_dirtyprice(A4570,日期设置!$B$2)</f>
        <v>102.9742</v>
      </c>
      <c r="W4570" s="11">
        <f>IF(U4570=0,ROUNDUP((Q4570-日期设置!$B$2)/365,0),ROUNDUP((R4570-日期设置!$B$2)/365,0))</f>
        <v>3</v>
      </c>
      <c r="X4570" s="18">
        <f>_xlfn.IFNA(VLOOKUP(A4570,过往入选债券!A:D,4,0),2)</f>
        <v>2</v>
      </c>
      <c r="Y4570">
        <f>_xlfn.IFNA(VLOOKUP(C4570,[2]Sheet1!$A:$A,1,0),3)</f>
        <v>3</v>
      </c>
    </row>
    <row r="4571" spans="1:25" hidden="1" x14ac:dyDescent="0.2">
      <c r="A4571" s="21" t="s">
        <v>10357</v>
      </c>
      <c r="B4571" s="21" t="s">
        <v>10358</v>
      </c>
      <c r="C4571" s="37" t="s">
        <v>10</v>
      </c>
      <c r="D4571" s="26" t="str">
        <f>[1]!b_calc_yield(A4571,日期设置!$B$2,F4571,1,R4571,1,O4571,L4571,S4571,)</f>
        <v>Fetching...</v>
      </c>
      <c r="E4571" s="26">
        <f t="shared" si="142"/>
        <v>17.530401621811762</v>
      </c>
      <c r="F4571" s="18">
        <f>[1]!b_dq_cleanprice($A4571,日期设置!B$2)</f>
        <v>98.101500000000001</v>
      </c>
      <c r="G4571" s="18" t="str">
        <f t="shared" si="143"/>
        <v>4.00 + 0</v>
      </c>
      <c r="H4571" s="27">
        <f>[1]!b_dq_pctchange($A4571,日期设置!$B$2,1)/100</f>
        <v>0</v>
      </c>
      <c r="I4571" s="26">
        <f>[1]!b_pq_pctchange(A4571,日期设置!$B$4,日期设置!$B$2,1)</f>
        <v>0</v>
      </c>
      <c r="J4571" s="26">
        <f>[1]!b_pq_pctchange(A4571,日期设置!$C$4,日期设置!$B$2,1)</f>
        <v>0</v>
      </c>
      <c r="K4571" s="52">
        <f>[1]!b_dq_amount($A4571,日期设置!B$2,2,10000)</f>
        <v>0</v>
      </c>
      <c r="L4571" s="26">
        <f>[1]!b_info_latestpar(A4571,日期设置!$B$2)</f>
        <v>100</v>
      </c>
      <c r="M4571" s="6">
        <f>[1]!b_info_outstandingbalance($A4571,日期设置!B$2)</f>
        <v>15</v>
      </c>
      <c r="N4571" s="7" t="str">
        <f>[1]!b_info_latestissurercreditrating2(A4571,日期设置!$B$2,"102","1")</f>
        <v>AAA</v>
      </c>
      <c r="O4571" s="8">
        <v>3.99</v>
      </c>
      <c r="P4571" s="9">
        <f>[1]!b_info_repurchasedate(A4571)</f>
        <v>0</v>
      </c>
      <c r="Q4571" s="8" t="s">
        <v>16963</v>
      </c>
      <c r="R4571" s="2" t="str">
        <f>IF((--IF(P4571=0,Q4571,P4571))&gt;(--日期设置!$B$2),IF(P4571=0,Q4571,P4571),Q4571)</f>
        <v>2025-03-25</v>
      </c>
      <c r="S4571" s="2" t="s">
        <v>18165</v>
      </c>
      <c r="T4571" s="8">
        <f>[1]!b_anal_ptmyear($A4571,日期设置!$B$2)</f>
        <v>4.0082191780821921</v>
      </c>
      <c r="U4571" s="8">
        <f>[1]!b_anal_termifexercise($A4571,日期设置!B$2)</f>
        <v>0</v>
      </c>
      <c r="V4571" s="10">
        <f>[1]!b_dq_dirtyprice(A4571,日期设置!$B$2)</f>
        <v>102.0587</v>
      </c>
      <c r="W4571" s="11">
        <f>IF(U4571=0,ROUNDUP((Q4571-日期设置!$B$2)/365,0),ROUNDUP((R4571-日期设置!$B$2)/365,0))</f>
        <v>5</v>
      </c>
      <c r="X4571" s="18">
        <f>_xlfn.IFNA(VLOOKUP(A4571,过往入选债券!A:D,4,0),2)</f>
        <v>2</v>
      </c>
      <c r="Y4571">
        <f>_xlfn.IFNA(VLOOKUP(C4571,[2]Sheet1!$A:$A,1,0),3)</f>
        <v>3</v>
      </c>
    </row>
    <row r="4572" spans="1:25" hidden="1" x14ac:dyDescent="0.2">
      <c r="A4572" s="21" t="s">
        <v>7629</v>
      </c>
      <c r="B4572" s="21" t="s">
        <v>7630</v>
      </c>
      <c r="C4572" s="37" t="s">
        <v>7631</v>
      </c>
      <c r="D4572" s="26" t="str">
        <f>[1]!b_calc_yield(A4572,日期设置!$B$2,F4572,1,R4572,1,O4572,L4572,S4572,)</f>
        <v>Fetching...</v>
      </c>
      <c r="E4572" s="26">
        <f t="shared" si="142"/>
        <v>3.1689581592558635</v>
      </c>
      <c r="F4572" s="18">
        <f>[1]!b_dq_cleanprice($A4572,日期设置!B$2)</f>
        <v>100</v>
      </c>
      <c r="G4572" s="18" t="str">
        <f t="shared" si="143"/>
        <v>0.70 + 0</v>
      </c>
      <c r="H4572" s="27">
        <f>[1]!b_dq_pctchange($A4572,日期设置!$B$2,1)/100</f>
        <v>0</v>
      </c>
      <c r="I4572" s="26">
        <f>[1]!b_pq_pctchange(A4572,日期设置!$B$4,日期设置!$B$2,1)</f>
        <v>-0.37806524240506584</v>
      </c>
      <c r="J4572" s="26">
        <f>[1]!b_pq_pctchange(A4572,日期设置!$C$4,日期设置!$B$2,1)</f>
        <v>-0.45571374248690089</v>
      </c>
      <c r="K4572" s="52">
        <f>[1]!b_dq_amount($A4572,日期设置!B$2,2,10000)</f>
        <v>0</v>
      </c>
      <c r="L4572" s="26">
        <f>[1]!b_info_latestpar(A4572,日期设置!$B$2)</f>
        <v>100</v>
      </c>
      <c r="M4572" s="6">
        <f>[1]!b_info_outstandingbalance($A4572,日期设置!B$2)</f>
        <v>20</v>
      </c>
      <c r="N4572" s="7" t="str">
        <f>[1]!b_info_latestissurercreditrating2(A4572,日期设置!$B$2,"102","1")</f>
        <v>AAA</v>
      </c>
      <c r="O4572" s="8">
        <v>4.58</v>
      </c>
      <c r="P4572" s="9">
        <f>[1]!b_info_repurchasedate(A4572)</f>
        <v>0</v>
      </c>
      <c r="Q4572" s="8" t="s">
        <v>15981</v>
      </c>
      <c r="R4572" s="2" t="str">
        <f>IF((--IF(P4572=0,Q4572,P4572))&gt;(--日期设置!$B$2),IF(P4572=0,Q4572,P4572),Q4572)</f>
        <v>2021-12-03</v>
      </c>
      <c r="S4572" s="2" t="s">
        <v>17769</v>
      </c>
      <c r="T4572" s="8">
        <f>[1]!b_anal_ptmyear($A4572,日期设置!$B$2)</f>
        <v>0.70136986301369864</v>
      </c>
      <c r="U4572" s="8">
        <f>[1]!b_anal_termifexercise($A4572,日期设置!B$2)</f>
        <v>0</v>
      </c>
      <c r="V4572" s="10">
        <f>[1]!b_dq_dirtyprice(A4572,日期设置!$B$2)</f>
        <v>101.3677</v>
      </c>
      <c r="W4572" s="11">
        <f>IF(U4572=0,ROUNDUP((Q4572-日期设置!$B$2)/365,0),ROUNDUP((R4572-日期设置!$B$2)/365,0))</f>
        <v>1</v>
      </c>
      <c r="X4572" s="18">
        <f>_xlfn.IFNA(VLOOKUP(A4572,过往入选债券!A:D,4,0),2)</f>
        <v>2</v>
      </c>
      <c r="Y4572" s="45">
        <f>_xlfn.IFNA(VLOOKUP(C4572,[2]Sheet1!$A:$A,1,0),3)</f>
        <v>3</v>
      </c>
    </row>
    <row r="4573" spans="1:25" hidden="1" x14ac:dyDescent="0.2">
      <c r="A4573" s="21" t="s">
        <v>8292</v>
      </c>
      <c r="B4573" s="21" t="s">
        <v>8293</v>
      </c>
      <c r="C4573" s="37" t="s">
        <v>6232</v>
      </c>
      <c r="D4573" s="26" t="str">
        <f>[1]!b_calc_yield(A4573,日期设置!$B$2,F4573,1,R4573,1,O4573,L4573,S4573,)</f>
        <v>Fetching...</v>
      </c>
      <c r="E4573" s="26">
        <f t="shared" si="142"/>
        <v>4.3690459430287598</v>
      </c>
      <c r="F4573" s="18">
        <f>[1]!b_dq_cleanprice($A4573,日期设置!B$2)</f>
        <v>101.05240000000001</v>
      </c>
      <c r="G4573" s="18" t="str">
        <f t="shared" si="143"/>
        <v>1.01 + 0</v>
      </c>
      <c r="H4573" s="27">
        <f>[1]!b_dq_pctchange($A4573,日期设置!$B$2,1)/100</f>
        <v>0</v>
      </c>
      <c r="I4573" s="26">
        <f>[1]!b_pq_pctchange(A4573,日期设置!$B$4,日期设置!$B$2,1)</f>
        <v>0</v>
      </c>
      <c r="J4573" s="26">
        <f>[1]!b_pq_pctchange(A4573,日期设置!$C$4,日期设置!$B$2,1)</f>
        <v>0</v>
      </c>
      <c r="K4573" s="52">
        <f>[1]!b_dq_amount($A4573,日期设置!B$2,2,10000)</f>
        <v>0</v>
      </c>
      <c r="L4573" s="26">
        <f>[1]!b_info_latestpar(A4573,日期设置!$B$2)</f>
        <v>100</v>
      </c>
      <c r="M4573" s="6">
        <f>[1]!b_info_outstandingbalance($A4573,日期设置!B$2)</f>
        <v>4.8</v>
      </c>
      <c r="N4573" s="7" t="str">
        <f>[1]!b_info_latestissurercreditrating2(A4573,日期设置!$B$2,"102","1")</f>
        <v>AA</v>
      </c>
      <c r="O4573" s="8">
        <v>5.6</v>
      </c>
      <c r="P4573" s="9">
        <f>[1]!b_info_repurchasedate(A4573)</f>
        <v>0</v>
      </c>
      <c r="Q4573" s="8" t="s">
        <v>17038</v>
      </c>
      <c r="R4573" s="2" t="str">
        <f>IF((--IF(P4573=0,Q4573,P4573))&gt;(--日期设置!$B$2),IF(P4573=0,Q4573,P4573),Q4573)</f>
        <v>2022-03-29</v>
      </c>
      <c r="S4573" s="2" t="s">
        <v>18641</v>
      </c>
      <c r="T4573" s="8">
        <f>[1]!b_anal_ptmyear($A4573,日期设置!$B$2)</f>
        <v>1.0191780821917809</v>
      </c>
      <c r="U4573" s="8">
        <f>[1]!b_anal_termifexercise($A4573,日期设置!B$2)</f>
        <v>0</v>
      </c>
      <c r="V4573" s="10">
        <f>[1]!b_dq_dirtyprice(A4573,日期设置!$B$2)</f>
        <v>106.545</v>
      </c>
      <c r="W4573" s="11">
        <f>IF(U4573=0,ROUNDUP((Q4573-日期设置!$B$2)/365,0),ROUNDUP((R4573-日期设置!$B$2)/365,0))</f>
        <v>2</v>
      </c>
      <c r="X4573" s="18">
        <f>_xlfn.IFNA(VLOOKUP(A4573,过往入选债券!A:D,4,0),2)</f>
        <v>2</v>
      </c>
      <c r="Y4573">
        <f>_xlfn.IFNA(VLOOKUP(C4573,[2]Sheet1!$A:$A,1,0),3)</f>
        <v>3</v>
      </c>
    </row>
    <row r="4574" spans="1:25" hidden="1" x14ac:dyDescent="0.2">
      <c r="A4574" s="21" t="s">
        <v>11238</v>
      </c>
      <c r="B4574" s="21" t="s">
        <v>11239</v>
      </c>
      <c r="C4574" s="37" t="s">
        <v>3343</v>
      </c>
      <c r="D4574" s="26" t="str">
        <f>[1]!b_calc_yield(A4574,日期设置!$B$2,F4574,1,R4574,1,O4574,L4574,S4574,)</f>
        <v>Fetching...</v>
      </c>
      <c r="E4574" s="26">
        <f t="shared" si="142"/>
        <v>9.9534876409175244</v>
      </c>
      <c r="F4574" s="18">
        <f>[1]!b_dq_cleanprice($A4574,日期设置!B$2)</f>
        <v>98.831800000000001</v>
      </c>
      <c r="G4574" s="18" t="str">
        <f t="shared" si="143"/>
        <v>4.25 + 2.25</v>
      </c>
      <c r="H4574" s="27">
        <f>[1]!b_dq_pctchange($A4574,日期设置!$B$2,1)/100</f>
        <v>0</v>
      </c>
      <c r="I4574" s="26">
        <f>[1]!b_pq_pctchange(A4574,日期设置!$B$4,日期设置!$B$2,1)</f>
        <v>0</v>
      </c>
      <c r="J4574" s="26">
        <f>[1]!b_pq_pctchange(A4574,日期设置!$C$4,日期设置!$B$2,1)</f>
        <v>0</v>
      </c>
      <c r="K4574" s="52">
        <f>[1]!b_dq_amount($A4574,日期设置!B$2,2,10000)</f>
        <v>0</v>
      </c>
      <c r="L4574" s="26">
        <f>[1]!b_info_latestpar(A4574,日期设置!$B$2)</f>
        <v>100</v>
      </c>
      <c r="M4574" s="6">
        <f>[1]!b_info_outstandingbalance($A4574,日期设置!B$2)</f>
        <v>6</v>
      </c>
      <c r="N4574" s="7" t="str">
        <f>[1]!b_info_latestissurercreditrating2(A4574,日期设置!$B$2,"102","1")</f>
        <v>AA+</v>
      </c>
      <c r="O4574" s="8">
        <v>3.97</v>
      </c>
      <c r="P4574" s="9" t="str">
        <f>[1]!b_info_repurchasedate(A4574)</f>
        <v>2023-06-24</v>
      </c>
      <c r="Q4574" s="8" t="s">
        <v>16542</v>
      </c>
      <c r="R4574" s="2" t="str">
        <f>IF((--IF(P4574=0,Q4574,P4574))&gt;(--日期设置!$B$2),IF(P4574=0,Q4574,P4574),Q4574)</f>
        <v>2023-06-24</v>
      </c>
      <c r="S4574" s="2" t="s">
        <v>17996</v>
      </c>
      <c r="T4574" s="8">
        <f>[1]!b_anal_ptmyear($A4574,日期设置!$B$2)</f>
        <v>4.2575342465753421</v>
      </c>
      <c r="U4574" s="8">
        <f>[1]!b_anal_termifexercise($A4574,日期设置!B$2)</f>
        <v>2.2575342465753425</v>
      </c>
      <c r="V4574" s="10">
        <f>[1]!b_dq_dirtyprice(A4574,日期设置!$B$2)</f>
        <v>101.7794</v>
      </c>
      <c r="W4574" s="11">
        <f>IF(U4574=0,ROUNDUP((Q4574-日期设置!$B$2)/365,0),ROUNDUP((R4574-日期设置!$B$2)/365,0))</f>
        <v>3</v>
      </c>
      <c r="X4574" s="18">
        <f>_xlfn.IFNA(VLOOKUP(A4574,过往入选债券!A:D,4,0),2)</f>
        <v>2</v>
      </c>
      <c r="Y4574">
        <f>_xlfn.IFNA(VLOOKUP(C4574,[2]Sheet1!$A:$A,1,0),3)</f>
        <v>3</v>
      </c>
    </row>
    <row r="4575" spans="1:25" hidden="1" x14ac:dyDescent="0.2">
      <c r="A4575" s="21" t="s">
        <v>3814</v>
      </c>
      <c r="B4575" s="21" t="s">
        <v>3815</v>
      </c>
      <c r="C4575" s="37" t="s">
        <v>1742</v>
      </c>
      <c r="D4575" s="26" t="str">
        <f>[1]!b_calc_yield(A4575,日期设置!$B$2,F4575,1,R4575,1,O4575,L4575,S4575,)</f>
        <v>Fetching...</v>
      </c>
      <c r="E4575" s="26">
        <f t="shared" si="142"/>
        <v>8.1617869481460215</v>
      </c>
      <c r="F4575" s="18">
        <f>[1]!b_dq_cleanprice($A4575,日期设置!B$2)</f>
        <v>99.699100000000001</v>
      </c>
      <c r="G4575" s="18" t="str">
        <f t="shared" si="143"/>
        <v>3.81 + 1.81</v>
      </c>
      <c r="H4575" s="27">
        <f>[1]!b_dq_pctchange($A4575,日期设置!$B$2,1)/100</f>
        <v>0</v>
      </c>
      <c r="I4575" s="26">
        <f>[1]!b_pq_pctchange(A4575,日期设置!$B$4,日期设置!$B$2,1)</f>
        <v>0</v>
      </c>
      <c r="J4575" s="26">
        <f>[1]!b_pq_pctchange(A4575,日期设置!$C$4,日期设置!$B$2,1)</f>
        <v>0.34411195162504116</v>
      </c>
      <c r="K4575" s="52">
        <f>[1]!b_dq_amount($A4575,日期设置!B$2,2,10000)</f>
        <v>0</v>
      </c>
      <c r="L4575" s="26">
        <f>[1]!b_info_latestpar(A4575,日期设置!$B$2)</f>
        <v>100</v>
      </c>
      <c r="M4575" s="6">
        <f>[1]!b_info_outstandingbalance($A4575,日期设置!B$2)</f>
        <v>4.3</v>
      </c>
      <c r="N4575" s="7">
        <f>[1]!b_info_latestissurercreditrating2(A4575,日期设置!$B$2,"102","1")</f>
        <v>0</v>
      </c>
      <c r="O4575" s="8">
        <v>4.3499999999999996</v>
      </c>
      <c r="P4575" s="9" t="str">
        <f>[1]!b_info_repurchasedate(A4575)</f>
        <v>2023-01-14</v>
      </c>
      <c r="Q4575" s="8" t="s">
        <v>16835</v>
      </c>
      <c r="R4575" s="2" t="str">
        <f>IF((--IF(P4575=0,Q4575,P4575))&gt;(--日期设置!$B$2),IF(P4575=0,Q4575,P4575),Q4575)</f>
        <v>2023-01-14</v>
      </c>
      <c r="S4575" s="2" t="s">
        <v>18326</v>
      </c>
      <c r="T4575" s="8">
        <f>[1]!b_anal_ptmyear($A4575,日期设置!$B$2)</f>
        <v>3.8164383561643835</v>
      </c>
      <c r="U4575" s="8">
        <f>[1]!b_anal_termifexercise($A4575,日期设置!B$2)</f>
        <v>1.8164383561643835</v>
      </c>
      <c r="V4575" s="10">
        <f>[1]!b_dq_dirtyprice(A4575,日期设置!$B$2)</f>
        <v>100.49760000000001</v>
      </c>
      <c r="W4575" s="11">
        <f>IF(U4575=0,ROUNDUP((Q4575-日期设置!$B$2)/365,0),ROUNDUP((R4575-日期设置!$B$2)/365,0))</f>
        <v>2</v>
      </c>
      <c r="X4575" s="18">
        <f>_xlfn.IFNA(VLOOKUP(A4575,过往入选债券!A:D,4,0),2)</f>
        <v>2</v>
      </c>
      <c r="Y4575">
        <f>_xlfn.IFNA(VLOOKUP(C4575,[2]Sheet1!$A:$A,1,0),3)</f>
        <v>3</v>
      </c>
    </row>
    <row r="4576" spans="1:25" hidden="1" x14ac:dyDescent="0.2">
      <c r="A4576" s="21" t="s">
        <v>14630</v>
      </c>
      <c r="B4576" s="21" t="s">
        <v>14631</v>
      </c>
      <c r="C4576" s="37" t="s">
        <v>127</v>
      </c>
      <c r="D4576" s="26" t="str">
        <f>[1]!b_calc_yield(A4576,日期设置!$B$2,F4576,1,R4576,1,O4576,L4576,S4576,)</f>
        <v>Fetching...</v>
      </c>
      <c r="E4576" s="26">
        <f t="shared" si="142"/>
        <v>18.851427293341239</v>
      </c>
      <c r="F4576" s="18">
        <f>[1]!b_dq_cleanprice($A4576,日期设置!B$2)</f>
        <v>103.3942</v>
      </c>
      <c r="G4576" s="18" t="str">
        <f t="shared" si="143"/>
        <v>4.35 + 0</v>
      </c>
      <c r="H4576" s="27">
        <f>[1]!b_dq_pctchange($A4576,日期设置!$B$2,1)/100</f>
        <v>0</v>
      </c>
      <c r="I4576" s="26">
        <f>[1]!b_pq_pctchange(A4576,日期设置!$B$4,日期设置!$B$2,1)</f>
        <v>0</v>
      </c>
      <c r="J4576" s="26">
        <f>[1]!b_pq_pctchange(A4576,日期设置!$C$4,日期设置!$B$2,1)</f>
        <v>0</v>
      </c>
      <c r="K4576" s="52">
        <f>[1]!b_dq_amount($A4576,日期设置!B$2,2,10000)</f>
        <v>0</v>
      </c>
      <c r="L4576" s="26">
        <f>[1]!b_info_latestpar(A4576,日期设置!$B$2)</f>
        <v>100</v>
      </c>
      <c r="M4576" s="6">
        <f>[1]!b_info_outstandingbalance($A4576,日期设置!B$2)</f>
        <v>11.5</v>
      </c>
      <c r="N4576" s="7" t="str">
        <f>[1]!b_info_latestissurercreditrating2(A4576,日期设置!$B$2,"102","1")</f>
        <v>AA+</v>
      </c>
      <c r="O4576" s="8">
        <v>5.4</v>
      </c>
      <c r="P4576" s="9">
        <f>[1]!b_info_repurchasedate(A4576)</f>
        <v>0</v>
      </c>
      <c r="Q4576" s="8" t="s">
        <v>16129</v>
      </c>
      <c r="R4576" s="2" t="str">
        <f>IF((--IF(P4576=0,Q4576,P4576))&gt;(--日期设置!$B$2),IF(P4576=0,Q4576,P4576),Q4576)</f>
        <v>2025-07-31</v>
      </c>
      <c r="S4576" s="2" t="s">
        <v>18366</v>
      </c>
      <c r="T4576" s="8">
        <f>[1]!b_anal_ptmyear($A4576,日期设置!$B$2)</f>
        <v>4.3589041095890408</v>
      </c>
      <c r="U4576" s="8">
        <f>[1]!b_anal_termifexercise($A4576,日期设置!B$2)</f>
        <v>0</v>
      </c>
      <c r="V4576" s="10">
        <f>[1]!b_dq_dirtyprice(A4576,日期设置!$B$2)</f>
        <v>106.8561</v>
      </c>
      <c r="W4576" s="11">
        <f>IF(U4576=0,ROUNDUP((Q4576-日期设置!$B$2)/365,0),ROUNDUP((R4576-日期设置!$B$2)/365,0))</f>
        <v>5</v>
      </c>
      <c r="X4576" s="18">
        <f>_xlfn.IFNA(VLOOKUP(A4576,过往入选债券!A:D,4,0),2)</f>
        <v>2</v>
      </c>
      <c r="Y4576">
        <f>_xlfn.IFNA(VLOOKUP(C4576,[2]Sheet1!$A:$A,1,0),3)</f>
        <v>3</v>
      </c>
    </row>
    <row r="4577" spans="1:25" hidden="1" x14ac:dyDescent="0.2">
      <c r="A4577" s="21" t="s">
        <v>1067</v>
      </c>
      <c r="B4577" s="21" t="s">
        <v>1068</v>
      </c>
      <c r="C4577" s="37" t="s">
        <v>1069</v>
      </c>
      <c r="D4577" s="26" t="str">
        <f>[1]!b_calc_yield(A4577,日期设置!$B$2,F4577,1,R4577,1,O4577,L4577,S4577,)</f>
        <v>Fetching...</v>
      </c>
      <c r="E4577" s="26">
        <f t="shared" si="142"/>
        <v>4.8865390329759117</v>
      </c>
      <c r="F4577" s="18">
        <f>[1]!b_dq_cleanprice($A4577,日期设置!B$2)</f>
        <v>101.9171</v>
      </c>
      <c r="G4577" s="18" t="str">
        <f t="shared" si="143"/>
        <v>1.13 + 0</v>
      </c>
      <c r="H4577" s="27">
        <f>[1]!b_dq_pctchange($A4577,日期设置!$B$2,1)/100</f>
        <v>0</v>
      </c>
      <c r="I4577" s="26">
        <f>[1]!b_pq_pctchange(A4577,日期设置!$B$4,日期设置!$B$2,1)</f>
        <v>0</v>
      </c>
      <c r="J4577" s="26">
        <f>[1]!b_pq_pctchange(A4577,日期设置!$C$4,日期设置!$B$2,1)</f>
        <v>0.10971913081231351</v>
      </c>
      <c r="K4577" s="52">
        <f>[1]!b_dq_amount($A4577,日期设置!B$2,2,10000)</f>
        <v>0</v>
      </c>
      <c r="L4577" s="26">
        <f>[1]!b_info_latestpar(A4577,日期设置!$B$2)</f>
        <v>100</v>
      </c>
      <c r="M4577" s="6">
        <f>[1]!b_info_outstandingbalance($A4577,日期设置!B$2)</f>
        <v>10</v>
      </c>
      <c r="N4577" s="7">
        <f>[1]!b_info_latestissurercreditrating2(A4577,日期设置!$B$2,"102","1")</f>
        <v>0</v>
      </c>
      <c r="O4577" s="8">
        <v>6.3</v>
      </c>
      <c r="P4577" s="9">
        <f>[1]!b_info_repurchasedate(A4577)</f>
        <v>0</v>
      </c>
      <c r="Q4577" s="8" t="s">
        <v>17238</v>
      </c>
      <c r="R4577" s="2" t="str">
        <f>IF((--IF(P4577=0,Q4577,P4577))&gt;(--日期设置!$B$2),IF(P4577=0,Q4577,P4577),Q4577)</f>
        <v>2022-05-11</v>
      </c>
      <c r="S4577" s="2" t="s">
        <v>18810</v>
      </c>
      <c r="T4577" s="8">
        <f>[1]!b_anal_ptmyear($A4577,日期设置!$B$2)</f>
        <v>1.1369863013698631</v>
      </c>
      <c r="U4577" s="8">
        <f>[1]!b_anal_termifexercise($A4577,日期设置!B$2)</f>
        <v>0</v>
      </c>
      <c r="V4577" s="10">
        <f>[1]!b_dq_dirtyprice(A4577,日期设置!$B$2)</f>
        <v>107.3541</v>
      </c>
      <c r="W4577" s="11">
        <f>IF(U4577=0,ROUNDUP((Q4577-日期设置!$B$2)/365,0),ROUNDUP((R4577-日期设置!$B$2)/365,0))</f>
        <v>2</v>
      </c>
      <c r="X4577" s="18">
        <f>_xlfn.IFNA(VLOOKUP(A4577,过往入选债券!A:D,4,0),2)</f>
        <v>2</v>
      </c>
      <c r="Y4577">
        <f>_xlfn.IFNA(VLOOKUP(C4577,[2]Sheet1!$A:$A,1,0),3)</f>
        <v>3</v>
      </c>
    </row>
    <row r="4578" spans="1:25" hidden="1" x14ac:dyDescent="0.2">
      <c r="A4578" s="21" t="s">
        <v>12842</v>
      </c>
      <c r="B4578" s="21" t="s">
        <v>12843</v>
      </c>
      <c r="C4578" s="37" t="s">
        <v>299</v>
      </c>
      <c r="D4578" s="26" t="str">
        <f>[1]!b_calc_yield(A4578,日期设置!$B$2,F4578,1,R4578,1,O4578,L4578,S4578,)</f>
        <v>Fetching...</v>
      </c>
      <c r="E4578" s="26">
        <f t="shared" si="142"/>
        <v>30.961105230301534</v>
      </c>
      <c r="F4578" s="18">
        <f>[1]!b_dq_cleanprice($A4578,日期设置!B$2)</f>
        <v>73.171199999999999</v>
      </c>
      <c r="G4578" s="18" t="str">
        <f t="shared" si="143"/>
        <v>4.85 + 0</v>
      </c>
      <c r="H4578" s="27">
        <f>[1]!b_dq_pctchange($A4578,日期设置!$B$2,1)/100</f>
        <v>0</v>
      </c>
      <c r="I4578" s="26">
        <f>[1]!b_pq_pctchange(A4578,日期设置!$B$4,日期设置!$B$2,1)</f>
        <v>0</v>
      </c>
      <c r="J4578" s="26">
        <f>[1]!b_pq_pctchange(A4578,日期设置!$C$4,日期设置!$B$2,1)</f>
        <v>-0.31646992309630345</v>
      </c>
      <c r="K4578" s="52">
        <f>[1]!b_dq_amount($A4578,日期设置!B$2,2,10000)</f>
        <v>0</v>
      </c>
      <c r="L4578" s="26">
        <f>[1]!b_info_latestpar(A4578,日期设置!$B$2)</f>
        <v>72.5</v>
      </c>
      <c r="M4578" s="6">
        <f>[1]!b_info_outstandingbalance($A4578,日期设置!B$2)</f>
        <v>15.225</v>
      </c>
      <c r="N4578" s="7" t="str">
        <f>[1]!b_info_latestissurercreditrating2(A4578,日期设置!$B$2,"102","1")</f>
        <v>AA+</v>
      </c>
      <c r="O4578" s="8">
        <v>4.8</v>
      </c>
      <c r="P4578" s="9">
        <f>[1]!b_info_repurchasedate(A4578)</f>
        <v>0</v>
      </c>
      <c r="Q4578" s="8" t="s">
        <v>17692</v>
      </c>
      <c r="R4578" s="2" t="str">
        <f>IF((--IF(P4578=0,Q4578,P4578))&gt;(--日期设置!$B$2),IF(P4578=0,Q4578,P4578),Q4578)</f>
        <v>2026-01-27</v>
      </c>
      <c r="S4578" s="2" t="s">
        <v>18551</v>
      </c>
      <c r="T4578" s="8">
        <f>[1]!b_anal_ptmyear($A4578,日期设置!$B$2)</f>
        <v>4.8520547945205479</v>
      </c>
      <c r="U4578" s="8">
        <f>[1]!b_anal_termifexercise($A4578,日期设置!B$2)</f>
        <v>0</v>
      </c>
      <c r="V4578" s="10">
        <f>[1]!b_dq_dirtyprice(A4578,日期设置!$B$2)</f>
        <v>73.686000000000007</v>
      </c>
      <c r="W4578" s="11">
        <f>IF(U4578=0,ROUNDUP((Q4578-日期设置!$B$2)/365,0),ROUNDUP((R4578-日期设置!$B$2)/365,0))</f>
        <v>5</v>
      </c>
      <c r="X4578" s="18">
        <f>_xlfn.IFNA(VLOOKUP(A4578,过往入选债券!A:D,4,0),2)</f>
        <v>2</v>
      </c>
      <c r="Y4578">
        <f>_xlfn.IFNA(VLOOKUP(C4578,[2]Sheet1!$A:$A,1,0),3)</f>
        <v>3</v>
      </c>
    </row>
    <row r="4579" spans="1:25" hidden="1" x14ac:dyDescent="0.2">
      <c r="A4579" s="21" t="s">
        <v>19715</v>
      </c>
      <c r="B4579" s="21" t="s">
        <v>19716</v>
      </c>
      <c r="C4579" s="46" t="s">
        <v>271</v>
      </c>
      <c r="D4579" s="26" t="str">
        <f>[1]!b_calc_yield(A4579,日期设置!$B$2,F4579,1,R4579,1,O4579,L4579,S4579,)</f>
        <v>Fetching...</v>
      </c>
      <c r="E4579" s="26">
        <f t="shared" si="142"/>
        <v>10.696829970058786</v>
      </c>
      <c r="F4579" s="18">
        <f>[1]!b_dq_cleanprice($A4579,日期设置!B$2)</f>
        <v>100.05</v>
      </c>
      <c r="G4579" s="18" t="str">
        <f t="shared" si="143"/>
        <v>2.42 + 2.42</v>
      </c>
      <c r="H4579" s="27">
        <f>[1]!b_dq_pctchange($A4579,日期设置!$B$2,1)/100</f>
        <v>0</v>
      </c>
      <c r="I4579" s="26">
        <f>[1]!b_pq_pctchange(A4579,日期设置!$B$4,日期设置!$B$2,1)</f>
        <v>0.1662930662499163</v>
      </c>
      <c r="J4579" s="26">
        <f>[1]!b_pq_pctchange(A4579,日期设置!$C$4,日期设置!$B$2,1)</f>
        <v>0.1662930662499163</v>
      </c>
      <c r="K4579" s="52">
        <f>[1]!b_dq_amount($A4579,日期设置!B$2,2,10000)</f>
        <v>0</v>
      </c>
      <c r="L4579" s="26">
        <f>[1]!b_info_latestpar(A4579,日期设置!$B$2)</f>
        <v>100</v>
      </c>
      <c r="M4579" s="6">
        <f>[1]!b_info_outstandingbalance($A4579,日期设置!B$2)</f>
        <v>10</v>
      </c>
      <c r="N4579" s="7" t="str">
        <f>[1]!b_info_latestissurercreditrating2(A4579,日期设置!$B$2,"102","1")</f>
        <v>AAA</v>
      </c>
      <c r="O4579" s="8">
        <v>4.55</v>
      </c>
      <c r="P4579" s="9">
        <f>[1]!b_info_repurchasedate(A4579)</f>
        <v>0</v>
      </c>
      <c r="Q4579" s="8" t="s">
        <v>16736</v>
      </c>
      <c r="R4579" s="2" t="str">
        <f>IF((--IF(P4579=0,Q4579,P4579))&gt;(--日期设置!$B$2),IF(P4579=0,Q4579,P4579),Q4579)</f>
        <v>2023-08-24</v>
      </c>
      <c r="S4579" s="47" t="s">
        <v>19105</v>
      </c>
      <c r="T4579" s="8">
        <f>[1]!b_anal_ptmyear($A4579,日期设置!$B$2)</f>
        <v>2.4246575342465753</v>
      </c>
      <c r="U4579" s="8">
        <f>[1]!b_anal_termifexercise($A4579,日期设置!B$2)</f>
        <v>2.4246575342465753</v>
      </c>
      <c r="V4579" s="10">
        <f>[1]!b_dq_dirtyprice(A4579,日期设置!$B$2)</f>
        <v>102.6678</v>
      </c>
      <c r="W4579" s="11">
        <f>IF(U4579=0,ROUNDUP((Q4579-日期设置!$B$2)/365,0),ROUNDUP((R4579-日期设置!$B$2)/365,0))</f>
        <v>3</v>
      </c>
      <c r="X4579" s="18">
        <f>_xlfn.IFNA(VLOOKUP(A4579,过往入选债券!A:D,4,0),2)</f>
        <v>2</v>
      </c>
      <c r="Y4579" s="45">
        <f>_xlfn.IFNA(VLOOKUP(C4579,[2]Sheet1!$A:$A,1,0),3)</f>
        <v>3</v>
      </c>
    </row>
    <row r="4580" spans="1:25" hidden="1" x14ac:dyDescent="0.2">
      <c r="A4580" s="21" t="s">
        <v>1081</v>
      </c>
      <c r="B4580" s="21" t="s">
        <v>1082</v>
      </c>
      <c r="C4580" s="37" t="s">
        <v>632</v>
      </c>
      <c r="D4580" s="26" t="str">
        <f>[1]!b_calc_yield(A4580,日期设置!$B$2,F4580,1,R4580,1,O4580,L4580,S4580,)</f>
        <v>Fetching...</v>
      </c>
      <c r="E4580" s="26">
        <f t="shared" si="142"/>
        <v>5.9075255155741191</v>
      </c>
      <c r="F4580" s="18">
        <f>[1]!b_dq_cleanprice($A4580,日期设置!B$2)</f>
        <v>102.6545</v>
      </c>
      <c r="G4580" s="18" t="str">
        <f t="shared" si="143"/>
        <v>1.35 + 0</v>
      </c>
      <c r="H4580" s="27">
        <f>[1]!b_dq_pctchange($A4580,日期设置!$B$2,1)/100</f>
        <v>0</v>
      </c>
      <c r="I4580" s="26">
        <f>[1]!b_pq_pctchange(A4580,日期设置!$B$4,日期设置!$B$2,1)</f>
        <v>0</v>
      </c>
      <c r="J4580" s="26">
        <f>[1]!b_pq_pctchange(A4580,日期设置!$C$4,日期设置!$B$2,1)</f>
        <v>-0.11326163340011494</v>
      </c>
      <c r="K4580" s="52">
        <f>[1]!b_dq_amount($A4580,日期设置!B$2,2,10000)</f>
        <v>0</v>
      </c>
      <c r="L4580" s="26">
        <f>[1]!b_info_latestpar(A4580,日期设置!$B$2)</f>
        <v>100</v>
      </c>
      <c r="M4580" s="6">
        <f>[1]!b_info_outstandingbalance($A4580,日期设置!B$2)</f>
        <v>10</v>
      </c>
      <c r="N4580" s="7">
        <f>[1]!b_info_latestissurercreditrating2(A4580,日期设置!$B$2,"102","1")</f>
        <v>0</v>
      </c>
      <c r="O4580" s="8">
        <v>6.6</v>
      </c>
      <c r="P4580" s="9">
        <f>[1]!b_info_repurchasedate(A4580)</f>
        <v>0</v>
      </c>
      <c r="Q4580" s="8" t="s">
        <v>17056</v>
      </c>
      <c r="R4580" s="2" t="str">
        <f>IF((--IF(P4580=0,Q4580,P4580))&gt;(--日期设置!$B$2),IF(P4580=0,Q4580,P4580),Q4580)</f>
        <v>2022-07-31</v>
      </c>
      <c r="S4580" s="2" t="s">
        <v>18680</v>
      </c>
      <c r="T4580" s="8">
        <f>[1]!b_anal_ptmyear($A4580,日期设置!$B$2)</f>
        <v>1.3589041095890411</v>
      </c>
      <c r="U4580" s="8">
        <f>[1]!b_anal_termifexercise($A4580,日期设置!B$2)</f>
        <v>0</v>
      </c>
      <c r="V4580" s="10">
        <f>[1]!b_dq_dirtyprice(A4580,日期设置!$B$2)</f>
        <v>106.8857</v>
      </c>
      <c r="W4580" s="11">
        <f>IF(U4580=0,ROUNDUP((Q4580-日期设置!$B$2)/365,0),ROUNDUP((R4580-日期设置!$B$2)/365,0))</f>
        <v>2</v>
      </c>
      <c r="X4580" s="18">
        <f>_xlfn.IFNA(VLOOKUP(A4580,过往入选债券!A:D,4,0),2)</f>
        <v>2</v>
      </c>
      <c r="Y4580">
        <f>_xlfn.IFNA(VLOOKUP(C4580,[2]Sheet1!$A:$A,1,0),3)</f>
        <v>3</v>
      </c>
    </row>
    <row r="4581" spans="1:25" hidden="1" x14ac:dyDescent="0.2">
      <c r="A4581" s="28" t="s">
        <v>21410</v>
      </c>
      <c r="B4581" s="28" t="s">
        <v>21411</v>
      </c>
      <c r="C4581" s="39" t="s">
        <v>21698</v>
      </c>
      <c r="D4581" s="26" t="str">
        <f>[1]!b_calc_yield(A4581,日期设置!$B$2,F4581,1,R4581,1,O4581,L4581,S4581,)</f>
        <v>Fetching...</v>
      </c>
      <c r="E4581" s="26">
        <f t="shared" si="142"/>
        <v>11.694963445553007</v>
      </c>
      <c r="F4581" s="18">
        <f>[1]!b_dq_cleanprice($A4581,日期设置!B$2)</f>
        <v>99.962500000000006</v>
      </c>
      <c r="G4581" s="18" t="str">
        <f t="shared" si="143"/>
        <v>2.62 + 2.62</v>
      </c>
      <c r="H4581" s="27">
        <f>[1]!b_dq_pctchange($A4581,日期设置!$B$2,1)/100</f>
        <v>0</v>
      </c>
      <c r="I4581" s="26">
        <f>[1]!b_pq_pctchange(A4581,日期设置!$B$4,日期设置!$B$2,1)</f>
        <v>0</v>
      </c>
      <c r="J4581" s="26">
        <f>[1]!b_pq_pctchange(A4581,日期设置!$C$4,日期设置!$B$2,1)</f>
        <v>0</v>
      </c>
      <c r="K4581" s="52">
        <f>[1]!b_dq_amount($A4581,日期设置!B$2,2,10000)</f>
        <v>0</v>
      </c>
      <c r="L4581" s="26">
        <f>[1]!b_info_latestpar(A4581,日期设置!$B$2)</f>
        <v>100</v>
      </c>
      <c r="M4581" s="6">
        <f>[1]!b_info_outstandingbalance($A4581,日期设置!B$2)</f>
        <v>15</v>
      </c>
      <c r="N4581" s="7" t="str">
        <f>[1]!b_info_latestissurercreditrating2(A4581,日期设置!$B$2,"102","1")</f>
        <v>AAA</v>
      </c>
      <c r="O4581" s="43">
        <v>4.51</v>
      </c>
      <c r="P4581" s="9">
        <f>[1]!b_info_repurchasedate(A4581)</f>
        <v>0</v>
      </c>
      <c r="Q4581" s="31" t="s">
        <v>17751</v>
      </c>
      <c r="R4581" s="2" t="str">
        <f>IF((--IF(P4581=0,Q4581,P4581))&gt;(--日期设置!$B$2),IF(P4581=0,Q4581,P4581),Q4581)</f>
        <v>2023-11-06</v>
      </c>
      <c r="S4581" s="31" t="s">
        <v>21682</v>
      </c>
      <c r="T4581" s="8">
        <f>[1]!b_anal_ptmyear($A4581,日期设置!$B$2)</f>
        <v>2.6273972602739724</v>
      </c>
      <c r="U4581" s="8">
        <f>[1]!b_anal_termifexercise($A4581,日期设置!B$2)</f>
        <v>2.6273972602739728</v>
      </c>
      <c r="V4581" s="10">
        <f>[1]!b_dq_dirtyprice(A4581,日期设置!$B$2)</f>
        <v>101.6429</v>
      </c>
      <c r="W4581" s="11">
        <f>IF(U4581=0,ROUNDUP((Q4581-日期设置!$B$2)/365,0),ROUNDUP((R4581-日期设置!$B$2)/365,0))</f>
        <v>3</v>
      </c>
      <c r="X4581" s="18">
        <f>_xlfn.IFNA(VLOOKUP(A4581,过往入选债券!A:D,4,0),2)</f>
        <v>2</v>
      </c>
      <c r="Y4581">
        <f>_xlfn.IFNA(VLOOKUP(C4581,[2]Sheet1!$A:$A,1,0),3)</f>
        <v>3</v>
      </c>
    </row>
    <row r="4582" spans="1:25" hidden="1" x14ac:dyDescent="0.2">
      <c r="A4582" s="21" t="s">
        <v>9938</v>
      </c>
      <c r="B4582" s="21" t="s">
        <v>9939</v>
      </c>
      <c r="C4582" s="37" t="s">
        <v>1014</v>
      </c>
      <c r="D4582" s="26" t="str">
        <f>[1]!b_calc_yield(A4582,日期设置!$B$2,F4582,1,R4582,1,O4582,L4582,S4582,)</f>
        <v>Fetching...</v>
      </c>
      <c r="E4582" s="26">
        <f t="shared" si="142"/>
        <v>8.7293344113404725</v>
      </c>
      <c r="F4582" s="18">
        <f>[1]!b_dq_cleanprice($A4582,日期设置!B$2)</f>
        <v>98.807299999999998</v>
      </c>
      <c r="G4582" s="18" t="str">
        <f t="shared" si="143"/>
        <v>3.93 + 1.93</v>
      </c>
      <c r="H4582" s="27">
        <f>[1]!b_dq_pctchange($A4582,日期设置!$B$2,1)/100</f>
        <v>0</v>
      </c>
      <c r="I4582" s="26">
        <f>[1]!b_pq_pctchange(A4582,日期设置!$B$4,日期设置!$B$2,1)</f>
        <v>0</v>
      </c>
      <c r="J4582" s="26">
        <f>[1]!b_pq_pctchange(A4582,日期设置!$C$4,日期设置!$B$2,1)</f>
        <v>0.14930062842084058</v>
      </c>
      <c r="K4582" s="52">
        <f>[1]!b_dq_amount($A4582,日期设置!B$2,2,10000)</f>
        <v>0</v>
      </c>
      <c r="L4582" s="26">
        <f>[1]!b_info_latestpar(A4582,日期设置!$B$2)</f>
        <v>100</v>
      </c>
      <c r="M4582" s="6">
        <f>[1]!b_info_outstandingbalance($A4582,日期设置!B$2)</f>
        <v>2</v>
      </c>
      <c r="N4582" s="7" t="str">
        <f>[1]!b_info_latestissurercreditrating2(A4582,日期设置!$B$2,"102","1")</f>
        <v>AA+</v>
      </c>
      <c r="O4582" s="8">
        <v>3.86</v>
      </c>
      <c r="P4582" s="9" t="str">
        <f>[1]!b_info_repurchasedate(A4582)</f>
        <v>2023-02-25</v>
      </c>
      <c r="Q4582" s="8" t="s">
        <v>17406</v>
      </c>
      <c r="R4582" s="2" t="str">
        <f>IF((--IF(P4582=0,Q4582,P4582))&gt;(--日期设置!$B$2),IF(P4582=0,Q4582,P4582),Q4582)</f>
        <v>2023-02-25</v>
      </c>
      <c r="S4582" s="2" t="s">
        <v>18539</v>
      </c>
      <c r="T4582" s="8">
        <f>[1]!b_anal_ptmyear($A4582,日期设置!$B$2)</f>
        <v>3.9315068493150687</v>
      </c>
      <c r="U4582" s="8">
        <f>[1]!b_anal_termifexercise($A4582,日期设置!B$2)</f>
        <v>1.9315068493150684</v>
      </c>
      <c r="V4582" s="10">
        <f>[1]!b_dq_dirtyprice(A4582,日期设置!$B$2)</f>
        <v>99.071700000000007</v>
      </c>
      <c r="W4582" s="11">
        <f>IF(U4582=0,ROUNDUP((Q4582-日期设置!$B$2)/365,0),ROUNDUP((R4582-日期设置!$B$2)/365,0))</f>
        <v>2</v>
      </c>
      <c r="X4582" s="18">
        <f>_xlfn.IFNA(VLOOKUP(A4582,过往入选债券!A:D,4,0),2)</f>
        <v>2</v>
      </c>
      <c r="Y4582">
        <f>_xlfn.IFNA(VLOOKUP(C4582,[2]Sheet1!$A:$A,1,0),3)</f>
        <v>3</v>
      </c>
    </row>
    <row r="4583" spans="1:25" hidden="1" x14ac:dyDescent="0.2">
      <c r="A4583" s="21" t="s">
        <v>1793</v>
      </c>
      <c r="B4583" s="21" t="s">
        <v>1794</v>
      </c>
      <c r="C4583" s="37" t="s">
        <v>1795</v>
      </c>
      <c r="D4583" s="26" t="str">
        <f>[1]!b_calc_yield(A4583,日期设置!$B$2,F4583,1,R4583,1,O4583,L4583,S4583,)</f>
        <v>Fetching...</v>
      </c>
      <c r="E4583" s="26">
        <f t="shared" si="142"/>
        <v>0.40824614364340928</v>
      </c>
      <c r="F4583" s="18">
        <f>[1]!b_dq_cleanprice($A4583,日期设置!B$2)</f>
        <v>100.26690000000001</v>
      </c>
      <c r="G4583" s="18" t="str">
        <f t="shared" si="143"/>
        <v>0.09 + 0</v>
      </c>
      <c r="H4583" s="27">
        <f>[1]!b_dq_pctchange($A4583,日期设置!$B$2,1)/100</f>
        <v>0</v>
      </c>
      <c r="I4583" s="26">
        <f>[1]!b_pq_pctchange(A4583,日期设置!$B$4,日期设置!$B$2,1)</f>
        <v>0</v>
      </c>
      <c r="J4583" s="26">
        <f>[1]!b_pq_pctchange(A4583,日期设置!$C$4,日期设置!$B$2,1)</f>
        <v>-0.12520843169715179</v>
      </c>
      <c r="K4583" s="52">
        <f>[1]!b_dq_amount($A4583,日期设置!B$2,2,10000)</f>
        <v>0</v>
      </c>
      <c r="L4583" s="26">
        <f>[1]!b_info_latestpar(A4583,日期设置!$B$2)</f>
        <v>100</v>
      </c>
      <c r="M4583" s="6">
        <f>[1]!b_info_outstandingbalance($A4583,日期设置!B$2)</f>
        <v>4.0999999999999996</v>
      </c>
      <c r="N4583" s="7">
        <f>[1]!b_info_latestissurercreditrating2(A4583,日期设置!$B$2,"102","1")</f>
        <v>0</v>
      </c>
      <c r="O4583" s="8">
        <v>7.8</v>
      </c>
      <c r="P4583" s="9">
        <f>[1]!b_info_repurchasedate(A4583)</f>
        <v>0</v>
      </c>
      <c r="Q4583" s="8" t="s">
        <v>16026</v>
      </c>
      <c r="R4583" s="2" t="str">
        <f>IF((--IF(P4583=0,Q4583,P4583))&gt;(--日期设置!$B$2),IF(P4583=0,Q4583,P4583),Q4583)</f>
        <v>2021-04-24</v>
      </c>
      <c r="S4583" s="2" t="s">
        <v>18213</v>
      </c>
      <c r="T4583" s="8">
        <f>[1]!b_anal_ptmyear($A4583,日期设置!$B$2)</f>
        <v>9.0410958904109592E-2</v>
      </c>
      <c r="U4583" s="8">
        <f>[1]!b_anal_termifexercise($A4583,日期设置!B$2)</f>
        <v>0</v>
      </c>
      <c r="V4583" s="10">
        <f>[1]!b_dq_dirtyprice(A4583,日期设置!$B$2)</f>
        <v>107.3617</v>
      </c>
      <c r="W4583" s="11">
        <f>IF(U4583=0,ROUNDUP((Q4583-日期设置!$B$2)/365,0),ROUNDUP((R4583-日期设置!$B$2)/365,0))</f>
        <v>1</v>
      </c>
      <c r="X4583" s="18">
        <f>_xlfn.IFNA(VLOOKUP(A4583,过往入选债券!A:D,4,0),2)</f>
        <v>2</v>
      </c>
      <c r="Y4583">
        <f>_xlfn.IFNA(VLOOKUP(C4583,[2]Sheet1!$A:$A,1,0),3)</f>
        <v>3</v>
      </c>
    </row>
    <row r="4584" spans="1:25" hidden="1" x14ac:dyDescent="0.2">
      <c r="A4584" s="21" t="s">
        <v>4055</v>
      </c>
      <c r="B4584" s="21" t="s">
        <v>4056</v>
      </c>
      <c r="C4584" s="37" t="s">
        <v>461</v>
      </c>
      <c r="D4584" s="26" t="str">
        <f>[1]!b_calc_yield(A4584,日期设置!$B$2,F4584,1,R4584,1,O4584,L4584,S4584,)</f>
        <v>Fetching...</v>
      </c>
      <c r="E4584" s="26">
        <f t="shared" si="142"/>
        <v>4.490700327670849</v>
      </c>
      <c r="F4584" s="18">
        <f>[1]!b_dq_cleanprice($A4584,日期设置!B$2)</f>
        <v>99.984200000000001</v>
      </c>
      <c r="G4584" s="18" t="str">
        <f t="shared" si="143"/>
        <v>1.99 + 0.99</v>
      </c>
      <c r="H4584" s="27">
        <f>[1]!b_dq_pctchange($A4584,日期设置!$B$2,1)/100</f>
        <v>0</v>
      </c>
      <c r="I4584" s="26">
        <f>[1]!b_pq_pctchange(A4584,日期设置!$B$4,日期设置!$B$2,1)</f>
        <v>0</v>
      </c>
      <c r="J4584" s="26">
        <f>[1]!b_pq_pctchange(A4584,日期设置!$C$4,日期设置!$B$2,1)</f>
        <v>-1.1800472018874571E-2</v>
      </c>
      <c r="K4584" s="52">
        <f>[1]!b_dq_amount($A4584,日期设置!B$2,2,10000)</f>
        <v>0</v>
      </c>
      <c r="L4584" s="26">
        <f>[1]!b_info_latestpar(A4584,日期设置!$B$2)</f>
        <v>100</v>
      </c>
      <c r="M4584" s="6">
        <f>[1]!b_info_outstandingbalance($A4584,日期设置!B$2)</f>
        <v>8</v>
      </c>
      <c r="N4584" s="7">
        <f>[1]!b_info_latestissurercreditrating2(A4584,日期设置!$B$2,"102","1")</f>
        <v>0</v>
      </c>
      <c r="O4584" s="8">
        <v>4.5</v>
      </c>
      <c r="P4584" s="9" t="str">
        <f>[1]!b_info_repurchasedate(A4584)</f>
        <v>2022-03-20</v>
      </c>
      <c r="Q4584" s="8" t="s">
        <v>16595</v>
      </c>
      <c r="R4584" s="2" t="str">
        <f>IF((--IF(P4584=0,Q4584,P4584))&gt;(--日期设置!$B$2),IF(P4584=0,Q4584,P4584),Q4584)</f>
        <v>2022-03-20</v>
      </c>
      <c r="S4584" s="2" t="s">
        <v>18280</v>
      </c>
      <c r="T4584" s="8">
        <f>[1]!b_anal_ptmyear($A4584,日期设置!$B$2)</f>
        <v>1.9945205479452055</v>
      </c>
      <c r="U4584" s="8">
        <f>[1]!b_anal_termifexercise($A4584,日期设置!B$2)</f>
        <v>0.9945205479452055</v>
      </c>
      <c r="V4584" s="10">
        <f>[1]!b_dq_dirtyprice(A4584,日期设置!$B$2)</f>
        <v>100.0089</v>
      </c>
      <c r="W4584" s="11">
        <f>IF(U4584=0,ROUNDUP((Q4584-日期设置!$B$2)/365,0),ROUNDUP((R4584-日期设置!$B$2)/365,0))</f>
        <v>1</v>
      </c>
      <c r="X4584" s="18">
        <f>_xlfn.IFNA(VLOOKUP(A4584,过往入选债券!A:D,4,0),2)</f>
        <v>2</v>
      </c>
      <c r="Y4584">
        <f>_xlfn.IFNA(VLOOKUP(C4584,[2]Sheet1!$A:$A,1,0),3)</f>
        <v>3</v>
      </c>
    </row>
    <row r="4585" spans="1:25" hidden="1" x14ac:dyDescent="0.2">
      <c r="A4585" s="28" t="s">
        <v>21326</v>
      </c>
      <c r="B4585" s="28" t="s">
        <v>21327</v>
      </c>
      <c r="C4585" s="39" t="s">
        <v>21687</v>
      </c>
      <c r="D4585" s="26" t="str">
        <f>[1]!b_calc_yield(A4585,日期设置!$B$2,F4585,1,R4585,1,O4585,L4585,S4585,)</f>
        <v>Fetching...</v>
      </c>
      <c r="E4585" s="26">
        <f t="shared" si="142"/>
        <v>11.627532763666926</v>
      </c>
      <c r="F4585" s="18">
        <f>[1]!b_dq_cleanprice($A4585,日期设置!B$2)</f>
        <v>100.1588</v>
      </c>
      <c r="G4585" s="18" t="str">
        <f t="shared" si="143"/>
        <v>2.61 + 2.61</v>
      </c>
      <c r="H4585" s="27">
        <f>[1]!b_dq_pctchange($A4585,日期设置!$B$2,1)/100</f>
        <v>0</v>
      </c>
      <c r="I4585" s="26">
        <f>[1]!b_pq_pctchange(A4585,日期设置!$B$4,日期设置!$B$2,1)</f>
        <v>0</v>
      </c>
      <c r="J4585" s="26">
        <f>[1]!b_pq_pctchange(A4585,日期设置!$C$4,日期设置!$B$2,1)</f>
        <v>0</v>
      </c>
      <c r="K4585" s="52">
        <f>[1]!b_dq_amount($A4585,日期设置!B$2,2,10000)</f>
        <v>0</v>
      </c>
      <c r="L4585" s="26">
        <f>[1]!b_info_latestpar(A4585,日期设置!$B$2)</f>
        <v>100</v>
      </c>
      <c r="M4585" s="6">
        <f>[1]!b_info_outstandingbalance($A4585,日期设置!B$2)</f>
        <v>5</v>
      </c>
      <c r="N4585" s="7" t="str">
        <f>[1]!b_info_latestissurercreditrating2(A4585,日期设置!$B$2,"102","1")</f>
        <v>AAA</v>
      </c>
      <c r="O4585" s="43">
        <v>4.59</v>
      </c>
      <c r="P4585" s="9">
        <f>[1]!b_info_repurchasedate(A4585)</f>
        <v>0</v>
      </c>
      <c r="Q4585" s="31" t="s">
        <v>17410</v>
      </c>
      <c r="R4585" s="2" t="str">
        <f>IF((--IF(P4585=0,Q4585,P4585))&gt;(--日期设置!$B$2),IF(P4585=0,Q4585,P4585),Q4585)</f>
        <v>2023-11-02</v>
      </c>
      <c r="S4585" s="31" t="s">
        <v>21679</v>
      </c>
      <c r="T4585" s="8">
        <f>[1]!b_anal_ptmyear($A4585,日期设置!$B$2)</f>
        <v>2.6164383561643838</v>
      </c>
      <c r="U4585" s="8">
        <f>[1]!b_anal_termifexercise($A4585,日期设置!B$2)</f>
        <v>2.6164383561643834</v>
      </c>
      <c r="V4585" s="10">
        <f>[1]!b_dq_dirtyprice(A4585,日期设置!$B$2)</f>
        <v>101.91930000000001</v>
      </c>
      <c r="W4585" s="11">
        <f>IF(U4585=0,ROUNDUP((Q4585-日期设置!$B$2)/365,0),ROUNDUP((R4585-日期设置!$B$2)/365,0))</f>
        <v>3</v>
      </c>
      <c r="X4585" s="18">
        <f>_xlfn.IFNA(VLOOKUP(A4585,过往入选债券!A:D,4,0),2)</f>
        <v>2</v>
      </c>
      <c r="Y4585">
        <f>_xlfn.IFNA(VLOOKUP(C4585,[2]Sheet1!$A:$A,1,0),3)</f>
        <v>3</v>
      </c>
    </row>
    <row r="4586" spans="1:25" hidden="1" x14ac:dyDescent="0.2">
      <c r="A4586" s="21" t="s">
        <v>13377</v>
      </c>
      <c r="B4586" s="21" t="s">
        <v>13378</v>
      </c>
      <c r="C4586" s="37" t="s">
        <v>13379</v>
      </c>
      <c r="D4586" s="26" t="str">
        <f>[1]!b_calc_yield(A4586,日期设置!$B$2,F4586,1,R4586,1,O4586,L4586,S4586,)</f>
        <v>Fetching...</v>
      </c>
      <c r="E4586" s="26">
        <f t="shared" si="142"/>
        <v>20.83689439666685</v>
      </c>
      <c r="F4586" s="18">
        <f>[1]!b_dq_cleanprice($A4586,日期设置!B$2)</f>
        <v>58.569800000000001</v>
      </c>
      <c r="G4586" s="18" t="str">
        <f t="shared" si="143"/>
        <v>2.46 + 0</v>
      </c>
      <c r="H4586" s="27">
        <f>[1]!b_dq_pctchange($A4586,日期设置!$B$2,1)/100</f>
        <v>0</v>
      </c>
      <c r="I4586" s="26">
        <f>[1]!b_pq_pctchange(A4586,日期设置!$B$4,日期设置!$B$2,1)</f>
        <v>0</v>
      </c>
      <c r="J4586" s="26">
        <f>[1]!b_pq_pctchange(A4586,日期设置!$C$4,日期设置!$B$2,1)</f>
        <v>0</v>
      </c>
      <c r="K4586" s="52">
        <f>[1]!b_dq_amount($A4586,日期设置!B$2,2,10000)</f>
        <v>0</v>
      </c>
      <c r="L4586" s="26">
        <f>[1]!b_info_latestpar(A4586,日期设置!$B$2)</f>
        <v>60</v>
      </c>
      <c r="M4586" s="6">
        <f>[1]!b_info_outstandingbalance($A4586,日期设置!B$2)</f>
        <v>7.2</v>
      </c>
      <c r="N4586" s="7" t="str">
        <f>[1]!b_info_latestissurercreditrating2(A4586,日期设置!$B$2,"102","1")</f>
        <v>AA-</v>
      </c>
      <c r="O4586" s="8">
        <v>4.13</v>
      </c>
      <c r="P4586" s="9">
        <f>[1]!b_info_repurchasedate(A4586)</f>
        <v>0</v>
      </c>
      <c r="Q4586" s="8" t="s">
        <v>16128</v>
      </c>
      <c r="R4586" s="2" t="str">
        <f>IF((--IF(P4586=0,Q4586,P4586))&gt;(--日期设置!$B$2),IF(P4586=0,Q4586,P4586),Q4586)</f>
        <v>2023-09-06</v>
      </c>
      <c r="S4586" s="2" t="s">
        <v>18076</v>
      </c>
      <c r="T4586" s="8">
        <f>[1]!b_anal_ptmyear($A4586,日期设置!$B$2)</f>
        <v>2.4602739726027396</v>
      </c>
      <c r="U4586" s="8">
        <f>[1]!b_anal_termifexercise($A4586,日期设置!B$2)</f>
        <v>0</v>
      </c>
      <c r="V4586" s="10">
        <f>[1]!b_dq_dirtyprice(A4586,日期设置!$B$2)</f>
        <v>59.907200000000003</v>
      </c>
      <c r="W4586" s="11">
        <f>IF(U4586=0,ROUNDUP((Q4586-日期设置!$B$2)/365,0),ROUNDUP((R4586-日期设置!$B$2)/365,0))</f>
        <v>3</v>
      </c>
      <c r="X4586" s="18">
        <f>_xlfn.IFNA(VLOOKUP(A4586,过往入选债券!A:D,4,0),2)</f>
        <v>2</v>
      </c>
      <c r="Y4586">
        <f>_xlfn.IFNA(VLOOKUP(C4586,[2]Sheet1!$A:$A,1,0),3)</f>
        <v>3</v>
      </c>
    </row>
    <row r="4587" spans="1:25" hidden="1" x14ac:dyDescent="0.2">
      <c r="A4587" s="21" t="s">
        <v>3794</v>
      </c>
      <c r="B4587" s="21" t="s">
        <v>3795</v>
      </c>
      <c r="C4587" s="37" t="s">
        <v>66</v>
      </c>
      <c r="D4587" s="26" t="str">
        <f>[1]!b_calc_yield(A4587,日期设置!$B$2,F4587,1,R4587,1,O4587,L4587,S4587,)</f>
        <v>Fetching...</v>
      </c>
      <c r="E4587" s="26">
        <f t="shared" si="142"/>
        <v>8.1106991245090576</v>
      </c>
      <c r="F4587" s="18">
        <f>[1]!b_dq_cleanprice($A4587,日期设置!B$2)</f>
        <v>99.334699999999998</v>
      </c>
      <c r="G4587" s="18" t="str">
        <f t="shared" si="143"/>
        <v>3.80 + 1.80</v>
      </c>
      <c r="H4587" s="27">
        <f>[1]!b_dq_pctchange($A4587,日期设置!$B$2,1)/100</f>
        <v>0</v>
      </c>
      <c r="I4587" s="26">
        <f>[1]!b_pq_pctchange(A4587,日期设置!$B$4,日期设置!$B$2,1)</f>
        <v>0</v>
      </c>
      <c r="J4587" s="26">
        <f>[1]!b_pq_pctchange(A4587,日期设置!$C$4,日期设置!$B$2,1)</f>
        <v>0</v>
      </c>
      <c r="K4587" s="52">
        <f>[1]!b_dq_amount($A4587,日期设置!B$2,2,10000)</f>
        <v>0</v>
      </c>
      <c r="L4587" s="26">
        <f>[1]!b_info_latestpar(A4587,日期设置!$B$2)</f>
        <v>100</v>
      </c>
      <c r="M4587" s="6">
        <f>[1]!b_info_outstandingbalance($A4587,日期设置!B$2)</f>
        <v>5</v>
      </c>
      <c r="N4587" s="7">
        <f>[1]!b_info_latestissurercreditrating2(A4587,日期设置!$B$2,"102","1")</f>
        <v>0</v>
      </c>
      <c r="O4587" s="8">
        <v>4.13</v>
      </c>
      <c r="P4587" s="9" t="str">
        <f>[1]!b_info_repurchasedate(A4587)</f>
        <v>2023-01-10</v>
      </c>
      <c r="Q4587" s="8" t="s">
        <v>16209</v>
      </c>
      <c r="R4587" s="2" t="str">
        <f>IF((--IF(P4587=0,Q4587,P4587))&gt;(--日期设置!$B$2),IF(P4587=0,Q4587,P4587),Q4587)</f>
        <v>2023-01-10</v>
      </c>
      <c r="S4587" s="2" t="s">
        <v>17802</v>
      </c>
      <c r="T4587" s="8">
        <f>[1]!b_anal_ptmyear($A4587,日期设置!$B$2)</f>
        <v>3.8054794520547945</v>
      </c>
      <c r="U4587" s="8">
        <f>[1]!b_anal_termifexercise($A4587,日期设置!B$2)</f>
        <v>1.8054794520547945</v>
      </c>
      <c r="V4587" s="10">
        <f>[1]!b_dq_dirtyprice(A4587,日期设置!$B$2)</f>
        <v>100.13809999999999</v>
      </c>
      <c r="W4587" s="11">
        <f>IF(U4587=0,ROUNDUP((Q4587-日期设置!$B$2)/365,0),ROUNDUP((R4587-日期设置!$B$2)/365,0))</f>
        <v>2</v>
      </c>
      <c r="X4587" s="18">
        <f>_xlfn.IFNA(VLOOKUP(A4587,过往入选债券!A:D,4,0),2)</f>
        <v>2</v>
      </c>
      <c r="Y4587">
        <f>_xlfn.IFNA(VLOOKUP(C4587,[2]Sheet1!$A:$A,1,0),3)</f>
        <v>3</v>
      </c>
    </row>
    <row r="4588" spans="1:25" hidden="1" x14ac:dyDescent="0.2">
      <c r="A4588" s="21" t="s">
        <v>9348</v>
      </c>
      <c r="B4588" s="21" t="s">
        <v>9349</v>
      </c>
      <c r="C4588" s="37" t="s">
        <v>141</v>
      </c>
      <c r="D4588" s="26" t="str">
        <f>[1]!b_calc_yield(A4588,日期设置!$B$2,F4588,1,R4588,1,O4588,L4588,S4588,)</f>
        <v>Fetching...</v>
      </c>
      <c r="E4588" s="26">
        <f t="shared" si="142"/>
        <v>6.9912684044725726</v>
      </c>
      <c r="F4588" s="18">
        <f>[1]!b_dq_cleanprice($A4588,日期设置!B$2)</f>
        <v>99.896500000000003</v>
      </c>
      <c r="G4588" s="18" t="str">
        <f t="shared" si="143"/>
        <v>1.57 + 0</v>
      </c>
      <c r="H4588" s="27">
        <f>[1]!b_dq_pctchange($A4588,日期设置!$B$2,1)/100</f>
        <v>0</v>
      </c>
      <c r="I4588" s="26">
        <f>[1]!b_pq_pctchange(A4588,日期设置!$B$4,日期设置!$B$2,1)</f>
        <v>0</v>
      </c>
      <c r="J4588" s="26">
        <f>[1]!b_pq_pctchange(A4588,日期设置!$C$4,日期设置!$B$2,1)</f>
        <v>-0.31841350049292899</v>
      </c>
      <c r="K4588" s="52">
        <f>[1]!b_dq_amount($A4588,日期设置!B$2,2,10000)</f>
        <v>0</v>
      </c>
      <c r="L4588" s="26">
        <f>[1]!b_info_latestpar(A4588,日期设置!$B$2)</f>
        <v>100</v>
      </c>
      <c r="M4588" s="6">
        <f>[1]!b_info_outstandingbalance($A4588,日期设置!B$2)</f>
        <v>5</v>
      </c>
      <c r="N4588" s="7" t="str">
        <f>[1]!b_info_latestissurercreditrating2(A4588,日期设置!$B$2,"102","1")</f>
        <v>AA</v>
      </c>
      <c r="O4588" s="8">
        <v>4.46</v>
      </c>
      <c r="P4588" s="9">
        <f>[1]!b_info_repurchasedate(A4588)</f>
        <v>0</v>
      </c>
      <c r="Q4588" s="8" t="s">
        <v>16495</v>
      </c>
      <c r="R4588" s="2" t="str">
        <f>IF((--IF(P4588=0,Q4588,P4588))&gt;(--日期设置!$B$2),IF(P4588=0,Q4588,P4588),Q4588)</f>
        <v>2022-10-17</v>
      </c>
      <c r="S4588" s="2" t="s">
        <v>18249</v>
      </c>
      <c r="T4588" s="8">
        <f>[1]!b_anal_ptmyear($A4588,日期设置!$B$2)</f>
        <v>1.5726027397260274</v>
      </c>
      <c r="U4588" s="8">
        <f>[1]!b_anal_termifexercise($A4588,日期设置!B$2)</f>
        <v>0</v>
      </c>
      <c r="V4588" s="10">
        <f>[1]!b_dq_dirtyprice(A4588,日期设置!$B$2)</f>
        <v>101.8027</v>
      </c>
      <c r="W4588" s="11">
        <f>IF(U4588=0,ROUNDUP((Q4588-日期设置!$B$2)/365,0),ROUNDUP((R4588-日期设置!$B$2)/365,0))</f>
        <v>2</v>
      </c>
      <c r="X4588" s="18">
        <f>_xlfn.IFNA(VLOOKUP(A4588,过往入选债券!A:D,4,0),2)</f>
        <v>2</v>
      </c>
      <c r="Y4588">
        <f>_xlfn.IFNA(VLOOKUP(C4588,[2]Sheet1!$A:$A,1,0),3)</f>
        <v>3</v>
      </c>
    </row>
    <row r="4589" spans="1:25" hidden="1" x14ac:dyDescent="0.2">
      <c r="A4589" s="21" t="s">
        <v>8950</v>
      </c>
      <c r="B4589" s="21" t="s">
        <v>8951</v>
      </c>
      <c r="C4589" s="37" t="s">
        <v>447</v>
      </c>
      <c r="D4589" s="26" t="str">
        <f>[1]!b_calc_yield(A4589,日期设置!$B$2,F4589,1,R4589,1,O4589,L4589,S4589,)</f>
        <v>Fetching...</v>
      </c>
      <c r="E4589" s="26">
        <f t="shared" si="142"/>
        <v>6.0707021453090926</v>
      </c>
      <c r="F4589" s="18">
        <f>[1]!b_dq_cleanprice($A4589,日期设置!B$2)</f>
        <v>100.0894</v>
      </c>
      <c r="G4589" s="18" t="str">
        <f t="shared" si="143"/>
        <v>1.37 + 0</v>
      </c>
      <c r="H4589" s="27">
        <f>[1]!b_dq_pctchange($A4589,日期设置!$B$2,1)/100</f>
        <v>0</v>
      </c>
      <c r="I4589" s="26">
        <f>[1]!b_pq_pctchange(A4589,日期设置!$B$4,日期设置!$B$2,1)</f>
        <v>0</v>
      </c>
      <c r="J4589" s="26">
        <f>[1]!b_pq_pctchange(A4589,日期设置!$C$4,日期设置!$B$2,1)</f>
        <v>0</v>
      </c>
      <c r="K4589" s="52">
        <f>[1]!b_dq_amount($A4589,日期设置!B$2,2,10000)</f>
        <v>0</v>
      </c>
      <c r="L4589" s="26">
        <f>[1]!b_info_latestpar(A4589,日期设置!$B$2)</f>
        <v>100</v>
      </c>
      <c r="M4589" s="6">
        <f>[1]!b_info_outstandingbalance($A4589,日期设置!B$2)</f>
        <v>6</v>
      </c>
      <c r="N4589" s="7" t="str">
        <f>[1]!b_info_latestissurercreditrating2(A4589,日期设置!$B$2,"102","1")</f>
        <v>AA+</v>
      </c>
      <c r="O4589" s="8">
        <v>4.5999999999999996</v>
      </c>
      <c r="P4589" s="9">
        <f>[1]!b_info_repurchasedate(A4589)</f>
        <v>0</v>
      </c>
      <c r="Q4589" s="8" t="s">
        <v>16283</v>
      </c>
      <c r="R4589" s="2" t="str">
        <f>IF((--IF(P4589=0,Q4589,P4589))&gt;(--日期设置!$B$2),IF(P4589=0,Q4589,P4589),Q4589)</f>
        <v>2022-08-07</v>
      </c>
      <c r="S4589" s="2" t="s">
        <v>18485</v>
      </c>
      <c r="T4589" s="8">
        <f>[1]!b_anal_ptmyear($A4589,日期设置!$B$2)</f>
        <v>1.3780821917808219</v>
      </c>
      <c r="U4589" s="8">
        <f>[1]!b_anal_termifexercise($A4589,日期设置!B$2)</f>
        <v>0</v>
      </c>
      <c r="V4589" s="10">
        <f>[1]!b_dq_dirtyprice(A4589,日期设置!$B$2)</f>
        <v>102.9502</v>
      </c>
      <c r="W4589" s="11">
        <f>IF(U4589=0,ROUNDUP((Q4589-日期设置!$B$2)/365,0),ROUNDUP((R4589-日期设置!$B$2)/365,0))</f>
        <v>2</v>
      </c>
      <c r="X4589" s="18">
        <f>_xlfn.IFNA(VLOOKUP(A4589,过往入选债券!A:D,4,0),2)</f>
        <v>2</v>
      </c>
      <c r="Y4589">
        <f>_xlfn.IFNA(VLOOKUP(C4589,[2]Sheet1!$A:$A,1,0),3)</f>
        <v>3</v>
      </c>
    </row>
    <row r="4590" spans="1:25" hidden="1" x14ac:dyDescent="0.2">
      <c r="A4590" s="21" t="s">
        <v>10820</v>
      </c>
      <c r="B4590" s="21" t="s">
        <v>10821</v>
      </c>
      <c r="C4590" s="37" t="s">
        <v>10822</v>
      </c>
      <c r="D4590" s="26" t="str">
        <f>[1]!b_calc_yield(A4590,日期设置!$B$2,F4590,1,R4590,1,O4590,L4590,S4590,)</f>
        <v>Fetching...</v>
      </c>
      <c r="E4590" s="26">
        <f t="shared" si="142"/>
        <v>9.7382937654931787</v>
      </c>
      <c r="F4590" s="18">
        <f>[1]!b_dq_cleanprice($A4590,日期设置!B$2)</f>
        <v>98.9268</v>
      </c>
      <c r="G4590" s="18" t="str">
        <f t="shared" si="143"/>
        <v>2.21 + 0</v>
      </c>
      <c r="H4590" s="27">
        <f>[1]!b_dq_pctchange($A4590,日期设置!$B$2,1)/100</f>
        <v>0</v>
      </c>
      <c r="I4590" s="26">
        <f>[1]!b_pq_pctchange(A4590,日期设置!$B$4,日期设置!$B$2,1)</f>
        <v>0</v>
      </c>
      <c r="J4590" s="26">
        <f>[1]!b_pq_pctchange(A4590,日期设置!$C$4,日期设置!$B$2,1)</f>
        <v>-0.66952093307199967</v>
      </c>
      <c r="K4590" s="52">
        <f>[1]!b_dq_amount($A4590,日期设置!B$2,2,10000)</f>
        <v>0</v>
      </c>
      <c r="L4590" s="26">
        <f>[1]!b_info_latestpar(A4590,日期设置!$B$2)</f>
        <v>100</v>
      </c>
      <c r="M4590" s="6">
        <f>[1]!b_info_outstandingbalance($A4590,日期设置!B$2)</f>
        <v>10</v>
      </c>
      <c r="N4590" s="7" t="str">
        <f>[1]!b_info_latestissurercreditrating2(A4590,日期设置!$B$2,"102","1")</f>
        <v>AA+</v>
      </c>
      <c r="O4590" s="8">
        <v>4</v>
      </c>
      <c r="P4590" s="9">
        <f>[1]!b_info_repurchasedate(A4590)</f>
        <v>0</v>
      </c>
      <c r="Q4590" s="8" t="s">
        <v>17184</v>
      </c>
      <c r="R4590" s="2" t="str">
        <f>IF((--IF(P4590=0,Q4590,P4590))&gt;(--日期设置!$B$2),IF(P4590=0,Q4590,P4590),Q4590)</f>
        <v>2023-06-09</v>
      </c>
      <c r="S4590" s="2" t="s">
        <v>18442</v>
      </c>
      <c r="T4590" s="8">
        <f>[1]!b_anal_ptmyear($A4590,日期设置!$B$2)</f>
        <v>2.2164383561643834</v>
      </c>
      <c r="U4590" s="8">
        <f>[1]!b_anal_termifexercise($A4590,日期设置!B$2)</f>
        <v>0</v>
      </c>
      <c r="V4590" s="10">
        <f>[1]!b_dq_dirtyprice(A4590,日期设置!$B$2)</f>
        <v>102.06100000000001</v>
      </c>
      <c r="W4590" s="11">
        <f>IF(U4590=0,ROUNDUP((Q4590-日期设置!$B$2)/365,0),ROUNDUP((R4590-日期设置!$B$2)/365,0))</f>
        <v>3</v>
      </c>
      <c r="X4590" s="18">
        <f>_xlfn.IFNA(VLOOKUP(A4590,过往入选债券!A:D,4,0),2)</f>
        <v>2</v>
      </c>
      <c r="Y4590">
        <f>_xlfn.IFNA(VLOOKUP(C4590,[2]Sheet1!$A:$A,1,0),3)</f>
        <v>3</v>
      </c>
    </row>
    <row r="4591" spans="1:25" hidden="1" x14ac:dyDescent="0.2">
      <c r="A4591" s="21" t="s">
        <v>5799</v>
      </c>
      <c r="B4591" s="21" t="s">
        <v>5800</v>
      </c>
      <c r="C4591" s="37" t="s">
        <v>66</v>
      </c>
      <c r="D4591" s="26" t="str">
        <f>[1]!b_calc_yield(A4591,日期设置!$B$2,F4591,1,R4591,1,O4591,L4591,S4591,)</f>
        <v>Fetching...</v>
      </c>
      <c r="E4591" s="26">
        <f t="shared" si="142"/>
        <v>6.4000615710304576</v>
      </c>
      <c r="F4591" s="18">
        <f>[1]!b_dq_cleanprice($A4591,日期设置!B$2)</f>
        <v>102.01130000000001</v>
      </c>
      <c r="G4591" s="18" t="str">
        <f t="shared" si="143"/>
        <v>1.46 + 1.46</v>
      </c>
      <c r="H4591" s="27">
        <f>[1]!b_dq_pctchange($A4591,日期设置!$B$2,1)/100</f>
        <v>0</v>
      </c>
      <c r="I4591" s="26">
        <f>[1]!b_pq_pctchange(A4591,日期设置!$B$4,日期设置!$B$2,1)</f>
        <v>0.16918862125512524</v>
      </c>
      <c r="J4591" s="26">
        <f>[1]!b_pq_pctchange(A4591,日期设置!$C$4,日期设置!$B$2,1)</f>
        <v>0.82160506028859326</v>
      </c>
      <c r="K4591" s="52">
        <f>[1]!b_dq_amount($A4591,日期设置!B$2,2,10000)</f>
        <v>0</v>
      </c>
      <c r="L4591" s="26">
        <f>[1]!b_info_latestpar(A4591,日期设置!$B$2)</f>
        <v>100</v>
      </c>
      <c r="M4591" s="6">
        <f>[1]!b_info_outstandingbalance($A4591,日期设置!B$2)</f>
        <v>6</v>
      </c>
      <c r="N4591" s="7" t="str">
        <f>[1]!b_info_latestissurercreditrating2(A4591,日期设置!$B$2,"102","1")</f>
        <v>AA+</v>
      </c>
      <c r="O4591" s="8">
        <v>5.99</v>
      </c>
      <c r="P4591" s="9">
        <f>[1]!b_info_repurchasedate(A4591)</f>
        <v>0</v>
      </c>
      <c r="Q4591" s="8" t="s">
        <v>16071</v>
      </c>
      <c r="R4591" s="2" t="str">
        <f>IF((--IF(P4591=0,Q4591,P4591))&gt;(--日期设置!$B$2),IF(P4591=0,Q4591,P4591),Q4591)</f>
        <v>2022-09-06</v>
      </c>
      <c r="S4591" s="2" t="s">
        <v>17913</v>
      </c>
      <c r="T4591" s="8">
        <f>[1]!b_anal_ptmyear($A4591,日期设置!$B$2)</f>
        <v>1.4602739726027396</v>
      </c>
      <c r="U4591" s="8">
        <f>[1]!b_anal_termifexercise($A4591,日期设置!B$2)</f>
        <v>1.4602739726027398</v>
      </c>
      <c r="V4591" s="10">
        <f>[1]!b_dq_dirtyprice(A4591,日期设置!$B$2)</f>
        <v>105.2443</v>
      </c>
      <c r="W4591" s="11">
        <f>IF(U4591=0,ROUNDUP((Q4591-日期设置!$B$2)/365,0),ROUNDUP((R4591-日期设置!$B$2)/365,0))</f>
        <v>2</v>
      </c>
      <c r="X4591" s="18">
        <f>_xlfn.IFNA(VLOOKUP(A4591,过往入选债券!A:D,4,0),2)</f>
        <v>2</v>
      </c>
      <c r="Y4591">
        <f>_xlfn.IFNA(VLOOKUP(C4591,[2]Sheet1!$A:$A,1,0),3)</f>
        <v>3</v>
      </c>
    </row>
    <row r="4592" spans="1:25" x14ac:dyDescent="0.2">
      <c r="A4592" s="21" t="s">
        <v>11051</v>
      </c>
      <c r="B4592" s="21" t="s">
        <v>11052</v>
      </c>
      <c r="C4592" s="37" t="s">
        <v>271</v>
      </c>
      <c r="D4592" s="26" t="str">
        <f>[1]!b_calc_yield(A4592,日期设置!$B$2,F4592,1,R4592,1,O4592,L4592,S4592,)</f>
        <v>Fetching...</v>
      </c>
      <c r="E4592" s="26">
        <f t="shared" si="142"/>
        <v>9.6615524132934496</v>
      </c>
      <c r="F4592" s="18">
        <f>[1]!b_dq_cleanprice($A4592,日期设置!B$2)</f>
        <v>98.427999999999997</v>
      </c>
      <c r="G4592" s="18" t="str">
        <f t="shared" si="143"/>
        <v>2.19 + 2.19</v>
      </c>
      <c r="H4592" s="27">
        <f>[1]!b_dq_pctchange($A4592,日期设置!$B$2,1)/100</f>
        <v>8.9485458612969149E-4</v>
      </c>
      <c r="I4592" s="26">
        <f>[1]!b_pq_pctchange(A4592,日期设置!$B$4,日期设置!$B$2,1)</f>
        <v>8.9485458612969151E-2</v>
      </c>
      <c r="J4592" s="26">
        <f>[1]!b_pq_pctchange(A4592,日期设置!$C$4,日期设置!$B$2,1)</f>
        <v>8.9485458612969151E-2</v>
      </c>
      <c r="K4592" s="52">
        <f>[1]!b_dq_amount($A4592,日期设置!B$2,2,10000)</f>
        <v>6086.9128770000007</v>
      </c>
      <c r="L4592" s="26">
        <f>[1]!b_info_latestpar(A4592,日期设置!$B$2)</f>
        <v>100</v>
      </c>
      <c r="M4592" s="6">
        <f>[1]!b_info_outstandingbalance($A4592,日期设置!B$2)</f>
        <v>10</v>
      </c>
      <c r="N4592" s="7" t="str">
        <f>[1]!b_info_latestissurercreditrating2(A4592,日期设置!$B$2,"102","1")</f>
        <v>AAA</v>
      </c>
      <c r="O4592" s="8">
        <v>3.75</v>
      </c>
      <c r="P4592" s="9">
        <f>[1]!b_info_repurchasedate(A4592)</f>
        <v>0</v>
      </c>
      <c r="Q4592" s="8" t="s">
        <v>16492</v>
      </c>
      <c r="R4592" s="2" t="str">
        <f>IF((--IF(P4592=0,Q4592,P4592))&gt;(--日期设置!$B$2),IF(P4592=0,Q4592,P4592),Q4592)</f>
        <v>2023-06-01</v>
      </c>
      <c r="S4592" s="2" t="s">
        <v>18248</v>
      </c>
      <c r="T4592" s="8">
        <f>[1]!b_anal_ptmyear($A4592,日期设置!$B$2)</f>
        <v>2.1945205479452055</v>
      </c>
      <c r="U4592" s="8">
        <f>[1]!b_anal_termifexercise($A4592,日期设置!B$2)</f>
        <v>2.1945205479452055</v>
      </c>
      <c r="V4592" s="10">
        <f>[1]!b_dq_dirtyprice(A4592,日期设置!$B$2)</f>
        <v>101.4485</v>
      </c>
      <c r="W4592" s="11">
        <f>IF(U4592=0,ROUNDUP((Q4592-日期设置!$B$2)/365,0),ROUNDUP((R4592-日期设置!$B$2)/365,0))</f>
        <v>3</v>
      </c>
      <c r="X4592" s="18">
        <f>_xlfn.IFNA(VLOOKUP(A4592,过往入选债券!A:D,4,0),2)</f>
        <v>2</v>
      </c>
      <c r="Y4592">
        <f>_xlfn.IFNA(VLOOKUP(C4592,[2]Sheet1!$A:$A,1,0),3)</f>
        <v>3</v>
      </c>
    </row>
    <row r="4593" spans="1:25" hidden="1" x14ac:dyDescent="0.2">
      <c r="A4593" s="28" t="s">
        <v>21026</v>
      </c>
      <c r="B4593" s="28" t="s">
        <v>21027</v>
      </c>
      <c r="C4593" s="39" t="s">
        <v>4815</v>
      </c>
      <c r="D4593" s="26" t="str">
        <f>[1]!b_calc_yield(A4593,日期设置!$B$2,F4593,1,R4593,1,O4593,L4593,S4593,)</f>
        <v>Fetching...</v>
      </c>
      <c r="E4593" s="26">
        <f t="shared" si="142"/>
        <v>11.493068962758946</v>
      </c>
      <c r="F4593" s="18">
        <f>[1]!b_dq_cleanprice($A4593,日期设置!B$2)</f>
        <v>99.471199999999996</v>
      </c>
      <c r="G4593" s="18" t="str">
        <f t="shared" si="143"/>
        <v>2.58 + 0</v>
      </c>
      <c r="H4593" s="27">
        <f>[1]!b_dq_pctchange($A4593,日期设置!$B$2,1)/100</f>
        <v>0</v>
      </c>
      <c r="I4593" s="26">
        <f>[1]!b_pq_pctchange(A4593,日期设置!$B$4,日期设置!$B$2,1)</f>
        <v>0</v>
      </c>
      <c r="J4593" s="26">
        <f>[1]!b_pq_pctchange(A4593,日期设置!$C$4,日期设置!$B$2,1)</f>
        <v>0</v>
      </c>
      <c r="K4593" s="52">
        <f>[1]!b_dq_amount($A4593,日期设置!B$2,2,10000)</f>
        <v>0</v>
      </c>
      <c r="L4593" s="26">
        <f>[1]!b_info_latestpar(A4593,日期设置!$B$2)</f>
        <v>100</v>
      </c>
      <c r="M4593" s="6">
        <f>[1]!b_info_outstandingbalance($A4593,日期设置!B$2)</f>
        <v>5</v>
      </c>
      <c r="N4593" s="7" t="str">
        <f>[1]!b_info_latestissurercreditrating2(A4593,日期设置!$B$2,"102","1")</f>
        <v>AA</v>
      </c>
      <c r="O4593" s="8">
        <v>4.3</v>
      </c>
      <c r="P4593" s="9">
        <f>[1]!b_info_repurchasedate(A4593)</f>
        <v>0</v>
      </c>
      <c r="Q4593" s="8" t="s">
        <v>17688</v>
      </c>
      <c r="R4593" s="2" t="str">
        <f>IF((--IF(P4593=0,Q4593,P4593))&gt;(--日期设置!$B$2),IF(P4593=0,Q4593,P4593),Q4593)</f>
        <v>2023-10-21</v>
      </c>
      <c r="S4593" s="31" t="s">
        <v>16150</v>
      </c>
      <c r="T4593" s="8">
        <f>[1]!b_anal_ptmyear($A4593,日期设置!$B$2)</f>
        <v>2.5835616438356164</v>
      </c>
      <c r="U4593" s="8">
        <f>[1]!b_anal_termifexercise($A4593,日期设置!B$2)</f>
        <v>0</v>
      </c>
      <c r="V4593" s="10">
        <f>[1]!b_dq_dirtyprice(A4593,日期设置!$B$2)</f>
        <v>101.2619</v>
      </c>
      <c r="W4593" s="11">
        <f>IF(U4593=0,ROUNDUP((Q4593-日期设置!$B$2)/365,0),ROUNDUP((R4593-日期设置!$B$2)/365,0))</f>
        <v>3</v>
      </c>
      <c r="X4593" s="18">
        <f>_xlfn.IFNA(VLOOKUP(A4593,过往入选债券!A:D,4,0),2)</f>
        <v>2</v>
      </c>
      <c r="Y4593">
        <f>_xlfn.IFNA(VLOOKUP(C4593,[2]Sheet1!$A:$A,1,0),3)</f>
        <v>3</v>
      </c>
    </row>
    <row r="4594" spans="1:25" hidden="1" x14ac:dyDescent="0.2">
      <c r="A4594" s="28" t="s">
        <v>19932</v>
      </c>
      <c r="B4594" s="28" t="s">
        <v>19933</v>
      </c>
      <c r="C4594" s="38" t="s">
        <v>19934</v>
      </c>
      <c r="D4594" s="26" t="str">
        <f>[1]!b_calc_yield(A4594,日期设置!$B$2,F4594,1,R4594,1,O4594,L4594,S4594,)</f>
        <v>Fetching...</v>
      </c>
      <c r="E4594" s="26">
        <f t="shared" si="142"/>
        <v>19.506553585196617</v>
      </c>
      <c r="F4594" s="18">
        <f>[1]!b_dq_cleanprice($A4594,日期设置!B$2)</f>
        <v>99.891999999999996</v>
      </c>
      <c r="G4594" s="18" t="str">
        <f t="shared" si="143"/>
        <v>4.42 + 0</v>
      </c>
      <c r="H4594" s="27">
        <f>[1]!b_dq_pctchange($A4594,日期设置!$B$2,1)/100</f>
        <v>0</v>
      </c>
      <c r="I4594" s="26">
        <f>[1]!b_pq_pctchange(A4594,日期设置!$B$4,日期设置!$B$2,1)</f>
        <v>0</v>
      </c>
      <c r="J4594" s="26">
        <f>[1]!b_pq_pctchange(A4594,日期设置!$C$4,日期设置!$B$2,1)</f>
        <v>0</v>
      </c>
      <c r="K4594" s="52">
        <f>[1]!b_dq_amount($A4594,日期设置!B$2,2,10000)</f>
        <v>0</v>
      </c>
      <c r="L4594" s="26">
        <f>[1]!b_info_latestpar(A4594,日期设置!$B$2)</f>
        <v>100</v>
      </c>
      <c r="M4594" s="6">
        <f>[1]!b_info_outstandingbalance($A4594,日期设置!B$2)</f>
        <v>10.89</v>
      </c>
      <c r="N4594" s="7" t="str">
        <f>[1]!b_info_latestissurercreditrating2(A4594,日期设置!$B$2,"102","1")</f>
        <v>AA+</v>
      </c>
      <c r="O4594" s="8">
        <v>4.49</v>
      </c>
      <c r="P4594" s="9">
        <f>[1]!b_info_repurchasedate(A4594)</f>
        <v>0</v>
      </c>
      <c r="Q4594" s="8" t="s">
        <v>19993</v>
      </c>
      <c r="R4594" s="2" t="str">
        <f>IF((--IF(P4594=0,Q4594,P4594))&gt;(--日期设置!$B$2),IF(P4594=0,Q4594,P4594),Q4594)</f>
        <v>2025-08-25</v>
      </c>
      <c r="S4594" s="31" t="s">
        <v>19117</v>
      </c>
      <c r="T4594" s="8">
        <f>[1]!b_anal_ptmyear($A4594,日期设置!$B$2)</f>
        <v>4.4273972602739722</v>
      </c>
      <c r="U4594" s="8">
        <f>[1]!b_anal_termifexercise($A4594,日期设置!B$2)</f>
        <v>0</v>
      </c>
      <c r="V4594" s="10">
        <f>[1]!b_dq_dirtyprice(A4594,日期设置!$B$2)</f>
        <v>102.46299999999999</v>
      </c>
      <c r="W4594" s="11">
        <f>IF(U4594=0,ROUNDUP((Q4594-日期设置!$B$2)/365,0),ROUNDUP((R4594-日期设置!$B$2)/365,0))</f>
        <v>5</v>
      </c>
      <c r="X4594" s="18">
        <f>_xlfn.IFNA(VLOOKUP(A4594,过往入选债券!A:D,4,0),2)</f>
        <v>2</v>
      </c>
      <c r="Y4594">
        <f>_xlfn.IFNA(VLOOKUP(C4594,[2]Sheet1!$A:$A,1,0),3)</f>
        <v>3</v>
      </c>
    </row>
    <row r="4595" spans="1:25" hidden="1" x14ac:dyDescent="0.2">
      <c r="A4595" s="21" t="s">
        <v>9438</v>
      </c>
      <c r="B4595" s="21" t="s">
        <v>9439</v>
      </c>
      <c r="C4595" s="37" t="s">
        <v>4811</v>
      </c>
      <c r="D4595" s="26" t="str">
        <f>[1]!b_calc_yield(A4595,日期设置!$B$2,F4595,1,R4595,1,O4595,L4595,S4595,)</f>
        <v>Fetching...</v>
      </c>
      <c r="E4595" s="26">
        <f t="shared" si="142"/>
        <v>7.169322609184281</v>
      </c>
      <c r="F4595" s="18">
        <f>[1]!b_dq_cleanprice($A4595,日期设置!B$2)</f>
        <v>99.883700000000005</v>
      </c>
      <c r="G4595" s="18" t="str">
        <f t="shared" si="143"/>
        <v>1.61 + 0</v>
      </c>
      <c r="H4595" s="27">
        <f>[1]!b_dq_pctchange($A4595,日期设置!$B$2,1)/100</f>
        <v>0</v>
      </c>
      <c r="I4595" s="26">
        <f>[1]!b_pq_pctchange(A4595,日期设置!$B$4,日期设置!$B$2,1)</f>
        <v>0</v>
      </c>
      <c r="J4595" s="26">
        <f>[1]!b_pq_pctchange(A4595,日期设置!$C$4,日期设置!$B$2,1)</f>
        <v>-0.56772253966988773</v>
      </c>
      <c r="K4595" s="52">
        <f>[1]!b_dq_amount($A4595,日期设置!B$2,2,10000)</f>
        <v>0</v>
      </c>
      <c r="L4595" s="26">
        <f>[1]!b_info_latestpar(A4595,日期设置!$B$2)</f>
        <v>100</v>
      </c>
      <c r="M4595" s="6">
        <f>[1]!b_info_outstandingbalance($A4595,日期设置!B$2)</f>
        <v>4</v>
      </c>
      <c r="N4595" s="7" t="str">
        <f>[1]!b_info_latestissurercreditrating2(A4595,日期设置!$B$2,"102","1")</f>
        <v>AA+</v>
      </c>
      <c r="O4595" s="8">
        <v>4.45</v>
      </c>
      <c r="P4595" s="9">
        <f>[1]!b_info_repurchasedate(A4595)</f>
        <v>0</v>
      </c>
      <c r="Q4595" s="8" t="s">
        <v>16136</v>
      </c>
      <c r="R4595" s="2" t="str">
        <f>IF((--IF(P4595=0,Q4595,P4595))&gt;(--日期设置!$B$2),IF(P4595=0,Q4595,P4595),Q4595)</f>
        <v>2022-10-31</v>
      </c>
      <c r="S4595" s="2" t="s">
        <v>17923</v>
      </c>
      <c r="T4595" s="8">
        <f>[1]!b_anal_ptmyear($A4595,日期设置!$B$2)</f>
        <v>1.6109589041095891</v>
      </c>
      <c r="U4595" s="8">
        <f>[1]!b_anal_termifexercise($A4595,日期设置!B$2)</f>
        <v>0</v>
      </c>
      <c r="V4595" s="10">
        <f>[1]!b_dq_dirtyprice(A4595,日期设置!$B$2)</f>
        <v>101.61490000000001</v>
      </c>
      <c r="W4595" s="11">
        <f>IF(U4595=0,ROUNDUP((Q4595-日期设置!$B$2)/365,0),ROUNDUP((R4595-日期设置!$B$2)/365,0))</f>
        <v>2</v>
      </c>
      <c r="X4595" s="18">
        <f>_xlfn.IFNA(VLOOKUP(A4595,过往入选债券!A:D,4,0),2)</f>
        <v>2</v>
      </c>
      <c r="Y4595">
        <f>_xlfn.IFNA(VLOOKUP(C4595,[2]Sheet1!$A:$A,1,0),3)</f>
        <v>3</v>
      </c>
    </row>
    <row r="4596" spans="1:25" hidden="1" x14ac:dyDescent="0.2">
      <c r="A4596" s="21" t="s">
        <v>8120</v>
      </c>
      <c r="B4596" s="21" t="s">
        <v>8121</v>
      </c>
      <c r="C4596" s="37" t="s">
        <v>890</v>
      </c>
      <c r="D4596" s="26" t="str">
        <f>[1]!b_calc_yield(A4596,日期设置!$B$2,F4596,1,R4596,1,O4596,L4596,S4596,)</f>
        <v>Fetching...</v>
      </c>
      <c r="E4596" s="26">
        <f t="shared" si="142"/>
        <v>13.297225053307326</v>
      </c>
      <c r="F4596" s="18">
        <f>[1]!b_dq_cleanprice($A4596,日期设置!B$2)</f>
        <v>100.97190000000001</v>
      </c>
      <c r="G4596" s="18" t="str">
        <f t="shared" si="143"/>
        <v>2.96 + 0</v>
      </c>
      <c r="H4596" s="27">
        <f>[1]!b_dq_pctchange($A4596,日期设置!$B$2,1)/100</f>
        <v>0</v>
      </c>
      <c r="I4596" s="26">
        <f>[1]!b_pq_pctchange(A4596,日期设置!$B$4,日期设置!$B$2,1)</f>
        <v>-0.75564646203534946</v>
      </c>
      <c r="J4596" s="26">
        <f>[1]!b_pq_pctchange(A4596,日期设置!$C$4,日期设置!$B$2,1)</f>
        <v>-0.75564646203534946</v>
      </c>
      <c r="K4596" s="52">
        <f>[1]!b_dq_amount($A4596,日期设置!B$2,2,10000)</f>
        <v>0</v>
      </c>
      <c r="L4596" s="26">
        <f>[1]!b_info_latestpar(A4596,日期设置!$B$2)</f>
        <v>100</v>
      </c>
      <c r="M4596" s="6">
        <f>[1]!b_info_outstandingbalance($A4596,日期设置!B$2)</f>
        <v>10</v>
      </c>
      <c r="N4596" s="7" t="str">
        <f>[1]!b_info_latestissurercreditrating2(A4596,日期设置!$B$2,"102","1")</f>
        <v>AA+</v>
      </c>
      <c r="O4596" s="8">
        <v>4.87</v>
      </c>
      <c r="P4596" s="9">
        <f>[1]!b_info_repurchasedate(A4596)</f>
        <v>0</v>
      </c>
      <c r="Q4596" s="8" t="s">
        <v>16724</v>
      </c>
      <c r="R4596" s="2" t="str">
        <f>IF((--IF(P4596=0,Q4596,P4596))&gt;(--日期设置!$B$2),IF(P4596=0,Q4596,P4596),Q4596)</f>
        <v>2024-03-08</v>
      </c>
      <c r="S4596" s="2" t="s">
        <v>17852</v>
      </c>
      <c r="T4596" s="8">
        <f>[1]!b_anal_ptmyear($A4596,日期设置!$B$2)</f>
        <v>2.9616438356164383</v>
      </c>
      <c r="U4596" s="8">
        <f>[1]!b_anal_termifexercise($A4596,日期设置!B$2)</f>
        <v>0</v>
      </c>
      <c r="V4596" s="10">
        <f>[1]!b_dq_dirtyprice(A4596,日期设置!$B$2)</f>
        <v>101.1587</v>
      </c>
      <c r="W4596" s="11">
        <f>IF(U4596=0,ROUNDUP((Q4596-日期设置!$B$2)/365,0),ROUNDUP((R4596-日期设置!$B$2)/365,0))</f>
        <v>3</v>
      </c>
      <c r="X4596" s="18">
        <f>_xlfn.IFNA(VLOOKUP(A4596,过往入选债券!A:D,4,0),2)</f>
        <v>2</v>
      </c>
      <c r="Y4596">
        <f>_xlfn.IFNA(VLOOKUP(C4596,[2]Sheet1!$A:$A,1,0),3)</f>
        <v>3</v>
      </c>
    </row>
    <row r="4597" spans="1:25" hidden="1" x14ac:dyDescent="0.2">
      <c r="A4597" s="21" t="s">
        <v>6210</v>
      </c>
      <c r="B4597" s="21" t="s">
        <v>6211</v>
      </c>
      <c r="C4597" s="37" t="s">
        <v>989</v>
      </c>
      <c r="D4597" s="26" t="str">
        <f>[1]!b_calc_yield(A4597,日期设置!$B$2,F4597,1,R4597,1,O4597,L4597,S4597,)</f>
        <v>Fetching...</v>
      </c>
      <c r="E4597" s="26">
        <f t="shared" si="142"/>
        <v>7.4380401019615405</v>
      </c>
      <c r="F4597" s="18">
        <f>[1]!b_dq_cleanprice($A4597,日期设置!B$2)</f>
        <v>103.129</v>
      </c>
      <c r="G4597" s="18" t="str">
        <f t="shared" si="143"/>
        <v>3.68 + 1.68</v>
      </c>
      <c r="H4597" s="27">
        <f>[1]!b_dq_pctchange($A4597,日期设置!$B$2,1)/100</f>
        <v>0</v>
      </c>
      <c r="I4597" s="26">
        <f>[1]!b_pq_pctchange(A4597,日期设置!$B$4,日期设置!$B$2,1)</f>
        <v>0</v>
      </c>
      <c r="J4597" s="26">
        <f>[1]!b_pq_pctchange(A4597,日期设置!$C$4,日期设置!$B$2,1)</f>
        <v>0</v>
      </c>
      <c r="K4597" s="52">
        <f>[1]!b_dq_amount($A4597,日期设置!B$2,2,10000)</f>
        <v>0</v>
      </c>
      <c r="L4597" s="26">
        <f>[1]!b_info_latestpar(A4597,日期设置!$B$2)</f>
        <v>100</v>
      </c>
      <c r="M4597" s="6">
        <f>[1]!b_info_outstandingbalance($A4597,日期设置!B$2)</f>
        <v>5</v>
      </c>
      <c r="N4597" s="7" t="str">
        <f>[1]!b_info_latestissurercreditrating2(A4597,日期设置!$B$2,"102","1")</f>
        <v>AA+</v>
      </c>
      <c r="O4597" s="8">
        <v>6.5</v>
      </c>
      <c r="P4597" s="9" t="str">
        <f>[1]!b_info_repurchasedate(A4597)</f>
        <v>2022-11-27</v>
      </c>
      <c r="Q4597" s="8" t="s">
        <v>16090</v>
      </c>
      <c r="R4597" s="2" t="str">
        <f>IF((--IF(P4597=0,Q4597,P4597))&gt;(--日期设置!$B$2),IF(P4597=0,Q4597,P4597),Q4597)</f>
        <v>2022-11-27</v>
      </c>
      <c r="S4597" s="2" t="s">
        <v>18371</v>
      </c>
      <c r="T4597" s="8">
        <f>[1]!b_anal_ptmyear($A4597,日期设置!$B$2)</f>
        <v>3.6849315068493151</v>
      </c>
      <c r="U4597" s="8">
        <f>[1]!b_anal_termifexercise($A4597,日期设置!B$2)</f>
        <v>1.6849315068493151</v>
      </c>
      <c r="V4597" s="10">
        <f>[1]!b_dq_dirtyprice(A4597,日期设置!$B$2)</f>
        <v>105.1769</v>
      </c>
      <c r="W4597" s="11">
        <f>IF(U4597=0,ROUNDUP((Q4597-日期设置!$B$2)/365,0),ROUNDUP((R4597-日期设置!$B$2)/365,0))</f>
        <v>2</v>
      </c>
      <c r="X4597" s="18">
        <f>_xlfn.IFNA(VLOOKUP(A4597,过往入选债券!A:D,4,0),2)</f>
        <v>2</v>
      </c>
      <c r="Y4597">
        <f>_xlfn.IFNA(VLOOKUP(C4597,[2]Sheet1!$A:$A,1,0),3)</f>
        <v>3</v>
      </c>
    </row>
    <row r="4598" spans="1:25" hidden="1" x14ac:dyDescent="0.2">
      <c r="A4598" s="21" t="s">
        <v>8367</v>
      </c>
      <c r="B4598" s="21" t="s">
        <v>8368</v>
      </c>
      <c r="C4598" s="37" t="s">
        <v>358</v>
      </c>
      <c r="D4598" s="26" t="str">
        <f>[1]!b_calc_yield(A4598,日期设置!$B$2,F4598,1,R4598,1,O4598,L4598,S4598,)</f>
        <v>Fetching...</v>
      </c>
      <c r="E4598" s="26">
        <f t="shared" si="142"/>
        <v>4.4919518079419296</v>
      </c>
      <c r="F4598" s="18">
        <f>[1]!b_dq_cleanprice($A4598,日期设置!B$2)</f>
        <v>101.99850000000001</v>
      </c>
      <c r="G4598" s="18" t="str">
        <f t="shared" si="143"/>
        <v>1.05 + 0</v>
      </c>
      <c r="H4598" s="27">
        <f>[1]!b_dq_pctchange($A4598,日期设置!$B$2,1)/100</f>
        <v>0</v>
      </c>
      <c r="I4598" s="26">
        <f>[1]!b_pq_pctchange(A4598,日期设置!$B$4,日期设置!$B$2,1)</f>
        <v>0</v>
      </c>
      <c r="J4598" s="26">
        <f>[1]!b_pq_pctchange(A4598,日期设置!$C$4,日期设置!$B$2,1)</f>
        <v>0</v>
      </c>
      <c r="K4598" s="52">
        <f>[1]!b_dq_amount($A4598,日期设置!B$2,2,10000)</f>
        <v>0</v>
      </c>
      <c r="L4598" s="26">
        <f>[1]!b_info_latestpar(A4598,日期设置!$B$2)</f>
        <v>100</v>
      </c>
      <c r="M4598" s="6">
        <f>[1]!b_info_outstandingbalance($A4598,日期设置!B$2)</f>
        <v>3</v>
      </c>
      <c r="N4598" s="7" t="str">
        <f>[1]!b_info_latestissurercreditrating2(A4598,日期设置!$B$2,"102","1")</f>
        <v>AA</v>
      </c>
      <c r="O4598" s="8">
        <v>6.5</v>
      </c>
      <c r="P4598" s="9">
        <f>[1]!b_info_repurchasedate(A4598)</f>
        <v>0</v>
      </c>
      <c r="Q4598" s="8" t="s">
        <v>15991</v>
      </c>
      <c r="R4598" s="2" t="str">
        <f>IF((--IF(P4598=0,Q4598,P4598))&gt;(--日期设置!$B$2),IF(P4598=0,Q4598,P4598),Q4598)</f>
        <v>2022-04-11</v>
      </c>
      <c r="S4598" s="2" t="s">
        <v>18646</v>
      </c>
      <c r="T4598" s="8">
        <f>[1]!b_anal_ptmyear($A4598,日期设置!$B$2)</f>
        <v>1.0547945205479452</v>
      </c>
      <c r="U4598" s="8">
        <f>[1]!b_anal_termifexercise($A4598,日期设置!B$2)</f>
        <v>0</v>
      </c>
      <c r="V4598" s="10">
        <f>[1]!b_dq_dirtyprice(A4598,日期设置!$B$2)</f>
        <v>108.14230000000001</v>
      </c>
      <c r="W4598" s="11">
        <f>IF(U4598=0,ROUNDUP((Q4598-日期设置!$B$2)/365,0),ROUNDUP((R4598-日期设置!$B$2)/365,0))</f>
        <v>2</v>
      </c>
      <c r="X4598" s="18">
        <f>_xlfn.IFNA(VLOOKUP(A4598,过往入选债券!A:D,4,0),2)</f>
        <v>2</v>
      </c>
      <c r="Y4598">
        <f>_xlfn.IFNA(VLOOKUP(C4598,[2]Sheet1!$A:$A,1,0),3)</f>
        <v>3</v>
      </c>
    </row>
    <row r="4599" spans="1:25" hidden="1" x14ac:dyDescent="0.2">
      <c r="A4599" s="21" t="s">
        <v>13282</v>
      </c>
      <c r="B4599" s="21" t="s">
        <v>13283</v>
      </c>
      <c r="C4599" s="37" t="s">
        <v>1384</v>
      </c>
      <c r="D4599" s="26" t="str">
        <f>[1]!b_calc_yield(A4599,日期设置!$B$2,F4599,1,R4599,1,O4599,L4599,S4599,)</f>
        <v>Fetching...</v>
      </c>
      <c r="E4599" s="26">
        <f t="shared" si="142"/>
        <v>21.418612900830759</v>
      </c>
      <c r="F4599" s="18">
        <f>[1]!b_dq_cleanprice($A4599,日期设置!B$2)</f>
        <v>58.821300000000001</v>
      </c>
      <c r="G4599" s="18" t="str">
        <f t="shared" si="143"/>
        <v>2.34 + 0</v>
      </c>
      <c r="H4599" s="27">
        <f>[1]!b_dq_pctchange($A4599,日期设置!$B$2,1)/100</f>
        <v>0</v>
      </c>
      <c r="I4599" s="26">
        <f>[1]!b_pq_pctchange(A4599,日期设置!$B$4,日期设置!$B$2,1)</f>
        <v>-0.62492397518550269</v>
      </c>
      <c r="J4599" s="26">
        <f>[1]!b_pq_pctchange(A4599,日期设置!$C$4,日期设置!$B$2,1)</f>
        <v>-0.62492397518550269</v>
      </c>
      <c r="K4599" s="52">
        <f>[1]!b_dq_amount($A4599,日期设置!B$2,2,10000)</f>
        <v>0</v>
      </c>
      <c r="L4599" s="26">
        <f>[1]!b_info_latestpar(A4599,日期设置!$B$2)</f>
        <v>60</v>
      </c>
      <c r="M4599" s="6">
        <f>[1]!b_info_outstandingbalance($A4599,日期设置!B$2)</f>
        <v>8.94</v>
      </c>
      <c r="N4599" s="7" t="str">
        <f>[1]!b_info_latestissurercreditrating2(A4599,日期设置!$B$2,"102","1")</f>
        <v>AA</v>
      </c>
      <c r="O4599" s="8">
        <v>4.53</v>
      </c>
      <c r="P4599" s="9">
        <f>[1]!b_info_repurchasedate(A4599)</f>
        <v>0</v>
      </c>
      <c r="Q4599" s="8" t="s">
        <v>17328</v>
      </c>
      <c r="R4599" s="2" t="str">
        <f>IF((--IF(P4599=0,Q4599,P4599))&gt;(--日期设置!$B$2),IF(P4599=0,Q4599,P4599),Q4599)</f>
        <v>2023-07-25</v>
      </c>
      <c r="S4599" s="2" t="s">
        <v>18793</v>
      </c>
      <c r="T4599" s="8">
        <f>[1]!b_anal_ptmyear($A4599,日期设置!$B$2)</f>
        <v>2.3424657534246576</v>
      </c>
      <c r="U4599" s="8">
        <f>[1]!b_anal_termifexercise($A4599,日期设置!B$2)</f>
        <v>0</v>
      </c>
      <c r="V4599" s="10">
        <f>[1]!b_dq_dirtyprice(A4599,日期设置!$B$2)</f>
        <v>60.608499999999999</v>
      </c>
      <c r="W4599" s="11">
        <f>IF(U4599=0,ROUNDUP((Q4599-日期设置!$B$2)/365,0),ROUNDUP((R4599-日期设置!$B$2)/365,0))</f>
        <v>3</v>
      </c>
      <c r="X4599" s="18">
        <f>_xlfn.IFNA(VLOOKUP(A4599,过往入选债券!A:D,4,0),2)</f>
        <v>2</v>
      </c>
      <c r="Y4599">
        <f>_xlfn.IFNA(VLOOKUP(C4599,[2]Sheet1!$A:$A,1,0),3)</f>
        <v>3</v>
      </c>
    </row>
    <row r="4600" spans="1:25" hidden="1" x14ac:dyDescent="0.2">
      <c r="A4600" s="21" t="s">
        <v>1817</v>
      </c>
      <c r="B4600" s="21" t="s">
        <v>1818</v>
      </c>
      <c r="C4600" s="37" t="s">
        <v>1819</v>
      </c>
      <c r="D4600" s="26" t="str">
        <f>[1]!b_calc_yield(A4600,日期设置!$B$2,F4600,1,R4600,1,O4600,L4600,S4600,)</f>
        <v>Fetching...</v>
      </c>
      <c r="E4600" s="26">
        <f t="shared" si="142"/>
        <v>8.9092251492502328</v>
      </c>
      <c r="F4600" s="18">
        <f>[1]!b_dq_cleanprice($A4600,日期设置!B$2)</f>
        <v>103.2</v>
      </c>
      <c r="G4600" s="18" t="str">
        <f t="shared" si="143"/>
        <v>2.09 + 0</v>
      </c>
      <c r="H4600" s="27">
        <f>[1]!b_dq_pctchange($A4600,日期设置!$B$2,1)/100</f>
        <v>0</v>
      </c>
      <c r="I4600" s="26">
        <f>[1]!b_pq_pctchange(A4600,日期设置!$B$4,日期设置!$B$2,1)</f>
        <v>0</v>
      </c>
      <c r="J4600" s="26">
        <f>[1]!b_pq_pctchange(A4600,日期设置!$C$4,日期设置!$B$2,1)</f>
        <v>-0.61728989512812005</v>
      </c>
      <c r="K4600" s="52">
        <f>[1]!b_dq_amount($A4600,日期设置!B$2,2,10000)</f>
        <v>0</v>
      </c>
      <c r="L4600" s="26">
        <f>[1]!b_info_latestpar(A4600,日期设置!$B$2)</f>
        <v>100</v>
      </c>
      <c r="M4600" s="6">
        <f>[1]!b_info_outstandingbalance($A4600,日期设置!B$2)</f>
        <v>3</v>
      </c>
      <c r="N4600" s="7" t="str">
        <f>[1]!b_info_latestissurercreditrating2(A4600,日期设置!$B$2,"102","1")</f>
        <v>AA+</v>
      </c>
      <c r="O4600" s="8">
        <v>6.15</v>
      </c>
      <c r="P4600" s="9">
        <f>[1]!b_info_repurchasedate(A4600)</f>
        <v>0</v>
      </c>
      <c r="Q4600" s="8" t="s">
        <v>17269</v>
      </c>
      <c r="R4600" s="2" t="str">
        <f>IF((--IF(P4600=0,Q4600,P4600))&gt;(--日期设置!$B$2),IF(P4600=0,Q4600,P4600),Q4600)</f>
        <v>2023-04-26</v>
      </c>
      <c r="S4600" s="2" t="s">
        <v>18010</v>
      </c>
      <c r="T4600" s="8">
        <f>[1]!b_anal_ptmyear($A4600,日期设置!$B$2)</f>
        <v>2.095890410958904</v>
      </c>
      <c r="U4600" s="8">
        <f>[1]!b_anal_termifexercise($A4600,日期设置!B$2)</f>
        <v>0</v>
      </c>
      <c r="V4600" s="10">
        <f>[1]!b_dq_dirtyprice(A4600,日期设置!$B$2)</f>
        <v>108.7603</v>
      </c>
      <c r="W4600" s="11">
        <f>IF(U4600=0,ROUNDUP((Q4600-日期设置!$B$2)/365,0),ROUNDUP((R4600-日期设置!$B$2)/365,0))</f>
        <v>3</v>
      </c>
      <c r="X4600" s="18">
        <f>_xlfn.IFNA(VLOOKUP(A4600,过往入选债券!A:D,4,0),2)</f>
        <v>2</v>
      </c>
      <c r="Y4600">
        <f>_xlfn.IFNA(VLOOKUP(C4600,[2]Sheet1!$A:$A,1,0),3)</f>
        <v>3</v>
      </c>
    </row>
    <row r="4601" spans="1:25" hidden="1" x14ac:dyDescent="0.2">
      <c r="A4601" s="28" t="s">
        <v>20562</v>
      </c>
      <c r="B4601" s="28" t="s">
        <v>20563</v>
      </c>
      <c r="C4601" s="39" t="s">
        <v>1347</v>
      </c>
      <c r="D4601" s="26" t="str">
        <f>[1]!b_calc_yield(A4601,日期设置!$B$2,F4601,1,R4601,1,O4601,L4601,S4601,)</f>
        <v>Fetching...</v>
      </c>
      <c r="E4601" s="26">
        <f t="shared" si="142"/>
        <v>19.84128970404495</v>
      </c>
      <c r="F4601" s="18">
        <f>[1]!b_dq_cleanprice($A4601,日期设置!B$2)</f>
        <v>101.5381</v>
      </c>
      <c r="G4601" s="18" t="str">
        <f t="shared" si="143"/>
        <v>4.52 + 0</v>
      </c>
      <c r="H4601" s="27">
        <f>[1]!b_dq_pctchange($A4601,日期设置!$B$2,1)/100</f>
        <v>0</v>
      </c>
      <c r="I4601" s="26">
        <f>[1]!b_pq_pctchange(A4601,日期设置!$B$4,日期设置!$B$2,1)</f>
        <v>0</v>
      </c>
      <c r="J4601" s="26">
        <f>[1]!b_pq_pctchange(A4601,日期设置!$C$4,日期设置!$B$2,1)</f>
        <v>0</v>
      </c>
      <c r="K4601" s="52">
        <f>[1]!b_dq_amount($A4601,日期设置!B$2,2,10000)</f>
        <v>0</v>
      </c>
      <c r="L4601" s="26">
        <f>[1]!b_info_latestpar(A4601,日期设置!$B$2)</f>
        <v>100</v>
      </c>
      <c r="M4601" s="6">
        <f>[1]!b_info_outstandingbalance($A4601,日期设置!B$2)</f>
        <v>5</v>
      </c>
      <c r="N4601" s="7" t="str">
        <f>[1]!b_info_latestissurercreditrating2(A4601,日期设置!$B$2,"102","1")</f>
        <v>AA+</v>
      </c>
      <c r="O4601" s="8">
        <v>4.9000000000000004</v>
      </c>
      <c r="P4601" s="9">
        <f>[1]!b_info_repurchasedate(A4601)</f>
        <v>0</v>
      </c>
      <c r="Q4601" s="8" t="s">
        <v>16910</v>
      </c>
      <c r="R4601" s="2" t="str">
        <f>IF((--IF(P4601=0,Q4601,P4601))&gt;(--日期设置!$B$2),IF(P4601=0,Q4601,P4601),Q4601)</f>
        <v>2025-09-28</v>
      </c>
      <c r="S4601" s="31" t="s">
        <v>17447</v>
      </c>
      <c r="T4601" s="8">
        <f>[1]!b_anal_ptmyear($A4601,日期设置!$B$2)</f>
        <v>4.5205479452054798</v>
      </c>
      <c r="U4601" s="8">
        <f>[1]!b_anal_termifexercise($A4601,日期设置!B$2)</f>
        <v>0</v>
      </c>
      <c r="V4601" s="10">
        <f>[1]!b_dq_dirtyprice(A4601,日期设置!$B$2)</f>
        <v>103.8874</v>
      </c>
      <c r="W4601" s="11">
        <f>IF(U4601=0,ROUNDUP((Q4601-日期设置!$B$2)/365,0),ROUNDUP((R4601-日期设置!$B$2)/365,0))</f>
        <v>5</v>
      </c>
      <c r="X4601" s="18">
        <f>_xlfn.IFNA(VLOOKUP(A4601,过往入选债券!A:D,4,0),2)</f>
        <v>2</v>
      </c>
      <c r="Y4601">
        <f>_xlfn.IFNA(VLOOKUP(C4601,[2]Sheet1!$A:$A,1,0),3)</f>
        <v>3</v>
      </c>
    </row>
    <row r="4602" spans="1:25" hidden="1" x14ac:dyDescent="0.2">
      <c r="A4602" s="21" t="s">
        <v>3330</v>
      </c>
      <c r="B4602" s="21" t="s">
        <v>3331</v>
      </c>
      <c r="C4602" s="37" t="s">
        <v>136</v>
      </c>
      <c r="D4602" s="26" t="str">
        <f>[1]!b_calc_yield(A4602,日期设置!$B$2,F4602,1,R4602,1,O4602,L4602,S4602,)</f>
        <v>Fetching...</v>
      </c>
      <c r="E4602" s="26">
        <f t="shared" si="142"/>
        <v>6.1289876875301408</v>
      </c>
      <c r="F4602" s="18">
        <f>[1]!b_dq_cleanprice($A4602,日期设置!B$2)</f>
        <v>100.5177</v>
      </c>
      <c r="G4602" s="18" t="str">
        <f t="shared" si="143"/>
        <v>1.39 + 0</v>
      </c>
      <c r="H4602" s="27">
        <f>[1]!b_dq_pctchange($A4602,日期设置!$B$2,1)/100</f>
        <v>0</v>
      </c>
      <c r="I4602" s="26">
        <f>[1]!b_pq_pctchange(A4602,日期设置!$B$4,日期设置!$B$2,1)</f>
        <v>0</v>
      </c>
      <c r="J4602" s="26">
        <f>[1]!b_pq_pctchange(A4602,日期设置!$C$4,日期设置!$B$2,1)</f>
        <v>-1.4323783149854484E-2</v>
      </c>
      <c r="K4602" s="52">
        <f>[1]!b_dq_amount($A4602,日期设置!B$2,2,10000)</f>
        <v>0</v>
      </c>
      <c r="L4602" s="26">
        <f>[1]!b_info_latestpar(A4602,日期设置!$B$2)</f>
        <v>100</v>
      </c>
      <c r="M4602" s="6">
        <f>[1]!b_info_outstandingbalance($A4602,日期设置!B$2)</f>
        <v>7</v>
      </c>
      <c r="N4602" s="7">
        <f>[1]!b_info_latestissurercreditrating2(A4602,日期设置!$B$2,"102","1")</f>
        <v>0</v>
      </c>
      <c r="O4602" s="8">
        <v>4.92</v>
      </c>
      <c r="P4602" s="9">
        <f>[1]!b_info_repurchasedate(A4602)</f>
        <v>0</v>
      </c>
      <c r="Q4602" s="8" t="s">
        <v>16471</v>
      </c>
      <c r="R4602" s="2" t="str">
        <f>IF((--IF(P4602=0,Q4602,P4602))&gt;(--日期设置!$B$2),IF(P4602=0,Q4602,P4602),Q4602)</f>
        <v>2022-08-13</v>
      </c>
      <c r="S4602" s="2" t="s">
        <v>17796</v>
      </c>
      <c r="T4602" s="8">
        <f>[1]!b_anal_ptmyear($A4602,日期设置!$B$2)</f>
        <v>1.3945205479452054</v>
      </c>
      <c r="U4602" s="8">
        <f>[1]!b_anal_termifexercise($A4602,日期设置!B$2)</f>
        <v>0</v>
      </c>
      <c r="V4602" s="10">
        <f>[1]!b_dq_dirtyprice(A4602,日期设置!$B$2)</f>
        <v>103.4967</v>
      </c>
      <c r="W4602" s="11">
        <f>IF(U4602=0,ROUNDUP((Q4602-日期设置!$B$2)/365,0),ROUNDUP((R4602-日期设置!$B$2)/365,0))</f>
        <v>2</v>
      </c>
      <c r="X4602" s="18">
        <f>_xlfn.IFNA(VLOOKUP(A4602,过往入选债券!A:D,4,0),2)</f>
        <v>2</v>
      </c>
      <c r="Y4602">
        <f>_xlfn.IFNA(VLOOKUP(C4602,[2]Sheet1!$A:$A,1,0),3)</f>
        <v>3</v>
      </c>
    </row>
    <row r="4603" spans="1:25" hidden="1" x14ac:dyDescent="0.2">
      <c r="A4603" s="28" t="s">
        <v>19509</v>
      </c>
      <c r="B4603" s="28" t="s">
        <v>19510</v>
      </c>
      <c r="C4603" s="38" t="s">
        <v>426</v>
      </c>
      <c r="D4603" s="26" t="str">
        <f>[1]!b_calc_yield(A4603,日期设置!$B$2,F4603,1,R4603,1,O4603,L4603,S4603,)</f>
        <v>Fetching...</v>
      </c>
      <c r="E4603" s="26">
        <f t="shared" si="142"/>
        <v>10.594387904122481</v>
      </c>
      <c r="F4603" s="18">
        <f>[1]!b_dq_cleanprice($A4603,日期设置!B$2)</f>
        <v>98.627600000000001</v>
      </c>
      <c r="G4603" s="18" t="str">
        <f t="shared" si="143"/>
        <v>2.39 + 0</v>
      </c>
      <c r="H4603" s="27">
        <f>[1]!b_dq_pctchange($A4603,日期设置!$B$2,1)/100</f>
        <v>0</v>
      </c>
      <c r="I4603" s="26">
        <f>[1]!b_pq_pctchange(A4603,日期设置!$B$4,日期设置!$B$2,1)</f>
        <v>6.9704511718380449E-2</v>
      </c>
      <c r="J4603" s="26">
        <f>[1]!b_pq_pctchange(A4603,日期设置!$C$4,日期设置!$B$2,1)</f>
        <v>6.9704511718380449E-2</v>
      </c>
      <c r="K4603" s="52">
        <f>[1]!b_dq_amount($A4603,日期设置!B$2,2,10000)</f>
        <v>0</v>
      </c>
      <c r="L4603" s="26">
        <f>[1]!b_info_latestpar(A4603,日期设置!$B$2)</f>
        <v>100</v>
      </c>
      <c r="M4603" s="6">
        <f>[1]!b_info_outstandingbalance($A4603,日期设置!B$2)</f>
        <v>10</v>
      </c>
      <c r="N4603" s="7" t="str">
        <f>[1]!b_info_latestissurercreditrating2(A4603,日期设置!$B$2,"102","1")</f>
        <v>AAA</v>
      </c>
      <c r="O4603" s="8">
        <v>3.9</v>
      </c>
      <c r="P4603" s="9">
        <f>[1]!b_info_repurchasedate(A4603)</f>
        <v>0</v>
      </c>
      <c r="Q4603" s="8" t="s">
        <v>19997</v>
      </c>
      <c r="R4603" s="2" t="str">
        <f>IF((--IF(P4603=0,Q4603,P4603))&gt;(--日期设置!$B$2),IF(P4603=0,Q4603,P4603),Q4603)</f>
        <v>2023-08-12</v>
      </c>
      <c r="S4603" s="31" t="s">
        <v>19144</v>
      </c>
      <c r="T4603" s="8">
        <f>[1]!b_anal_ptmyear($A4603,日期设置!$B$2)</f>
        <v>2.3917808219178083</v>
      </c>
      <c r="U4603" s="8">
        <f>[1]!b_anal_termifexercise($A4603,日期设置!B$2)</f>
        <v>0</v>
      </c>
      <c r="V4603" s="10">
        <f>[1]!b_dq_dirtyprice(A4603,日期设置!$B$2)</f>
        <v>100.9997</v>
      </c>
      <c r="W4603" s="11">
        <f>IF(U4603=0,ROUNDUP((Q4603-日期设置!$B$2)/365,0),ROUNDUP((R4603-日期设置!$B$2)/365,0))</f>
        <v>3</v>
      </c>
      <c r="X4603" s="18">
        <f>_xlfn.IFNA(VLOOKUP(A4603,过往入选债券!A:D,4,0),2)</f>
        <v>2</v>
      </c>
      <c r="Y4603">
        <f>_xlfn.IFNA(VLOOKUP(C4603,[2]Sheet1!$A:$A,1,0),3)</f>
        <v>3</v>
      </c>
    </row>
    <row r="4604" spans="1:25" hidden="1" x14ac:dyDescent="0.2">
      <c r="A4604" s="21" t="s">
        <v>13451</v>
      </c>
      <c r="B4604" s="21" t="s">
        <v>13452</v>
      </c>
      <c r="C4604" s="37" t="s">
        <v>13453</v>
      </c>
      <c r="D4604" s="26" t="str">
        <f>[1]!b_calc_yield(A4604,日期设置!$B$2,F4604,1,R4604,1,O4604,L4604,S4604,)</f>
        <v>Fetching...</v>
      </c>
      <c r="E4604" s="26">
        <f t="shared" si="142"/>
        <v>20.847336557490294</v>
      </c>
      <c r="F4604" s="18">
        <f>[1]!b_dq_cleanprice($A4604,日期设置!B$2)</f>
        <v>58.604199999999999</v>
      </c>
      <c r="G4604" s="18" t="str">
        <f t="shared" si="143"/>
        <v>2.52 + 0</v>
      </c>
      <c r="H4604" s="27">
        <f>[1]!b_dq_pctchange($A4604,日期设置!$B$2,1)/100</f>
        <v>0</v>
      </c>
      <c r="I4604" s="26">
        <f>[1]!b_pq_pctchange(A4604,日期设置!$B$4,日期设置!$B$2,1)</f>
        <v>-0.10823672992124247</v>
      </c>
      <c r="J4604" s="26">
        <f>[1]!b_pq_pctchange(A4604,日期设置!$C$4,日期设置!$B$2,1)</f>
        <v>-0.10823672992124247</v>
      </c>
      <c r="K4604" s="52">
        <f>[1]!b_dq_amount($A4604,日期设置!B$2,2,10000)</f>
        <v>0</v>
      </c>
      <c r="L4604" s="26">
        <f>[1]!b_info_latestpar(A4604,日期设置!$B$2)</f>
        <v>60</v>
      </c>
      <c r="M4604" s="6">
        <f>[1]!b_info_outstandingbalance($A4604,日期设置!B$2)</f>
        <v>1.8</v>
      </c>
      <c r="N4604" s="7" t="str">
        <f>[1]!b_info_latestissurercreditrating2(A4604,日期设置!$B$2,"102","1")</f>
        <v>AA</v>
      </c>
      <c r="O4604" s="8">
        <v>4.08</v>
      </c>
      <c r="P4604" s="9">
        <f>[1]!b_info_repurchasedate(A4604)</f>
        <v>0</v>
      </c>
      <c r="Q4604" s="8" t="s">
        <v>16610</v>
      </c>
      <c r="R4604" s="2" t="str">
        <f>IF((--IF(P4604=0,Q4604,P4604))&gt;(--日期设置!$B$2),IF(P4604=0,Q4604,P4604),Q4604)</f>
        <v>2023-09-28</v>
      </c>
      <c r="S4604" s="2" t="s">
        <v>18591</v>
      </c>
      <c r="T4604" s="8">
        <f>[1]!b_anal_ptmyear($A4604,日期设置!$B$2)</f>
        <v>2.5205479452054793</v>
      </c>
      <c r="U4604" s="8">
        <f>[1]!b_anal_termifexercise($A4604,日期设置!B$2)</f>
        <v>0</v>
      </c>
      <c r="V4604" s="10">
        <f>[1]!b_dq_dirtyprice(A4604,日期设置!$B$2)</f>
        <v>59.777900000000002</v>
      </c>
      <c r="W4604" s="11">
        <f>IF(U4604=0,ROUNDUP((Q4604-日期设置!$B$2)/365,0),ROUNDUP((R4604-日期设置!$B$2)/365,0))</f>
        <v>3</v>
      </c>
      <c r="X4604" s="18">
        <f>_xlfn.IFNA(VLOOKUP(A4604,过往入选债券!A:D,4,0),2)</f>
        <v>2</v>
      </c>
      <c r="Y4604">
        <f>_xlfn.IFNA(VLOOKUP(C4604,[2]Sheet1!$A:$A,1,0),3)</f>
        <v>3</v>
      </c>
    </row>
    <row r="4605" spans="1:25" hidden="1" x14ac:dyDescent="0.2">
      <c r="A4605" s="21" t="s">
        <v>10237</v>
      </c>
      <c r="B4605" s="21" t="s">
        <v>10238</v>
      </c>
      <c r="C4605" s="37" t="s">
        <v>1152</v>
      </c>
      <c r="D4605" s="26" t="str">
        <f>[1]!b_calc_yield(A4605,日期设置!$B$2,F4605,1,R4605,1,O4605,L4605,S4605,)</f>
        <v>Fetching...</v>
      </c>
      <c r="E4605" s="26">
        <f t="shared" si="142"/>
        <v>9.0105214438108696</v>
      </c>
      <c r="F4605" s="18">
        <f>[1]!b_dq_cleanprice($A4605,日期设置!B$2)</f>
        <v>98.492199999999997</v>
      </c>
      <c r="G4605" s="18" t="str">
        <f t="shared" si="143"/>
        <v>1.99 + 0</v>
      </c>
      <c r="H4605" s="27">
        <f>[1]!b_dq_pctchange($A4605,日期设置!$B$2,1)/100</f>
        <v>0</v>
      </c>
      <c r="I4605" s="26">
        <f>[1]!b_pq_pctchange(A4605,日期设置!$B$4,日期设置!$B$2,1)</f>
        <v>0</v>
      </c>
      <c r="J4605" s="26">
        <f>[1]!b_pq_pctchange(A4605,日期设置!$C$4,日期设置!$B$2,1)</f>
        <v>-0.19031211998379605</v>
      </c>
      <c r="K4605" s="52">
        <f>[1]!b_dq_amount($A4605,日期设置!B$2,2,10000)</f>
        <v>0</v>
      </c>
      <c r="L4605" s="26">
        <f>[1]!b_info_latestpar(A4605,日期设置!$B$2)</f>
        <v>100</v>
      </c>
      <c r="M4605" s="6">
        <f>[1]!b_info_outstandingbalance($A4605,日期设置!B$2)</f>
        <v>5</v>
      </c>
      <c r="N4605" s="7" t="str">
        <f>[1]!b_info_latestissurercreditrating2(A4605,日期设置!$B$2,"102","1")</f>
        <v>AA</v>
      </c>
      <c r="O4605" s="8">
        <v>3.7</v>
      </c>
      <c r="P4605" s="9">
        <f>[1]!b_info_repurchasedate(A4605)</f>
        <v>0</v>
      </c>
      <c r="Q4605" s="8" t="s">
        <v>16920</v>
      </c>
      <c r="R4605" s="2" t="str">
        <f>IF((--IF(P4605=0,Q4605,P4605))&gt;(--日期设置!$B$2),IF(P4605=0,Q4605,P4605),Q4605)</f>
        <v>2023-03-19</v>
      </c>
      <c r="S4605" s="2" t="s">
        <v>17869</v>
      </c>
      <c r="T4605" s="8">
        <f>[1]!b_anal_ptmyear($A4605,日期设置!$B$2)</f>
        <v>1.9917808219178084</v>
      </c>
      <c r="U4605" s="8">
        <f>[1]!b_anal_termifexercise($A4605,日期设置!B$2)</f>
        <v>0</v>
      </c>
      <c r="V4605" s="10">
        <f>[1]!b_dq_dirtyprice(A4605,日期设置!$B$2)</f>
        <v>98.522599999999997</v>
      </c>
      <c r="W4605" s="11">
        <f>IF(U4605=0,ROUNDUP((Q4605-日期设置!$B$2)/365,0),ROUNDUP((R4605-日期设置!$B$2)/365,0))</f>
        <v>2</v>
      </c>
      <c r="X4605" s="18">
        <f>_xlfn.IFNA(VLOOKUP(A4605,过往入选债券!A:D,4,0),2)</f>
        <v>2</v>
      </c>
      <c r="Y4605">
        <f>_xlfn.IFNA(VLOOKUP(C4605,[2]Sheet1!$A:$A,1,0),3)</f>
        <v>3</v>
      </c>
    </row>
    <row r="4606" spans="1:25" hidden="1" x14ac:dyDescent="0.2">
      <c r="A4606" s="21" t="s">
        <v>9700</v>
      </c>
      <c r="B4606" s="21" t="s">
        <v>9701</v>
      </c>
      <c r="C4606" s="37" t="s">
        <v>394</v>
      </c>
      <c r="D4606" s="26" t="str">
        <f>[1]!b_calc_yield(A4606,日期设置!$B$2,F4606,1,R4606,1,O4606,L4606,S4606,)</f>
        <v>Fetching...</v>
      </c>
      <c r="E4606" s="26">
        <f t="shared" si="142"/>
        <v>7.8760746563302231</v>
      </c>
      <c r="F4606" s="18">
        <f>[1]!b_dq_cleanprice($A4606,日期设置!B$2)</f>
        <v>98.946299999999994</v>
      </c>
      <c r="G4606" s="18" t="str">
        <f t="shared" si="143"/>
        <v>1.75 + 0</v>
      </c>
      <c r="H4606" s="27">
        <f>[1]!b_dq_pctchange($A4606,日期设置!$B$2,1)/100</f>
        <v>0</v>
      </c>
      <c r="I4606" s="26">
        <f>[1]!b_pq_pctchange(A4606,日期设置!$B$4,日期设置!$B$2,1)</f>
        <v>-0.54418787448097616</v>
      </c>
      <c r="J4606" s="26">
        <f>[1]!b_pq_pctchange(A4606,日期设置!$C$4,日期设置!$B$2,1)</f>
        <v>-0.54418787448097616</v>
      </c>
      <c r="K4606" s="52">
        <f>[1]!b_dq_amount($A4606,日期设置!B$2,2,10000)</f>
        <v>0</v>
      </c>
      <c r="L4606" s="26">
        <f>[1]!b_info_latestpar(A4606,日期设置!$B$2)</f>
        <v>100</v>
      </c>
      <c r="M4606" s="6">
        <f>[1]!b_info_outstandingbalance($A4606,日期设置!B$2)</f>
        <v>10</v>
      </c>
      <c r="N4606" s="7" t="str">
        <f>[1]!b_info_latestissurercreditrating2(A4606,日期设置!$B$2,"102","1")</f>
        <v>AAA</v>
      </c>
      <c r="O4606" s="8">
        <v>3.88</v>
      </c>
      <c r="P4606" s="9">
        <f>[1]!b_info_repurchasedate(A4606)</f>
        <v>0</v>
      </c>
      <c r="Q4606" s="8" t="s">
        <v>16714</v>
      </c>
      <c r="R4606" s="2" t="str">
        <f>IF((--IF(P4606=0,Q4606,P4606))&gt;(--日期设置!$B$2),IF(P4606=0,Q4606,P4606),Q4606)</f>
        <v>2022-12-23</v>
      </c>
      <c r="S4606" s="2" t="s">
        <v>18311</v>
      </c>
      <c r="T4606" s="8">
        <f>[1]!b_anal_ptmyear($A4606,日期设置!$B$2)</f>
        <v>1.7561643835616438</v>
      </c>
      <c r="U4606" s="8">
        <f>[1]!b_anal_termifexercise($A4606,日期设置!B$2)</f>
        <v>0</v>
      </c>
      <c r="V4606" s="10">
        <f>[1]!b_dq_dirtyprice(A4606,日期设置!$B$2)</f>
        <v>99.892399999999995</v>
      </c>
      <c r="W4606" s="11">
        <f>IF(U4606=0,ROUNDUP((Q4606-日期设置!$B$2)/365,0),ROUNDUP((R4606-日期设置!$B$2)/365,0))</f>
        <v>2</v>
      </c>
      <c r="X4606" s="18">
        <f>_xlfn.IFNA(VLOOKUP(A4606,过往入选债券!A:D,4,0),2)</f>
        <v>2</v>
      </c>
      <c r="Y4606" s="45">
        <f>_xlfn.IFNA(VLOOKUP(C4606,[2]Sheet1!$A:$A,1,0),3)</f>
        <v>3</v>
      </c>
    </row>
    <row r="4607" spans="1:25" hidden="1" x14ac:dyDescent="0.2">
      <c r="A4607" s="21" t="s">
        <v>8884</v>
      </c>
      <c r="B4607" s="21" t="s">
        <v>8885</v>
      </c>
      <c r="C4607" s="37" t="s">
        <v>3343</v>
      </c>
      <c r="D4607" s="26" t="str">
        <f>[1]!b_calc_yield(A4607,日期设置!$B$2,F4607,1,R4607,1,O4607,L4607,S4607,)</f>
        <v>Fetching...</v>
      </c>
      <c r="E4607" s="26">
        <f t="shared" si="142"/>
        <v>14.549628722742813</v>
      </c>
      <c r="F4607" s="18">
        <f>[1]!b_dq_cleanprice($A4607,日期设置!B$2)</f>
        <v>100.86409999999999</v>
      </c>
      <c r="G4607" s="18" t="str">
        <f t="shared" si="143"/>
        <v>3.33 + 0</v>
      </c>
      <c r="H4607" s="27">
        <f>[1]!b_dq_pctchange($A4607,日期设置!$B$2,1)/100</f>
        <v>0</v>
      </c>
      <c r="I4607" s="26">
        <f>[1]!b_pq_pctchange(A4607,日期设置!$B$4,日期设置!$B$2,1)</f>
        <v>0</v>
      </c>
      <c r="J4607" s="26">
        <f>[1]!b_pq_pctchange(A4607,日期设置!$C$4,日期设置!$B$2,1)</f>
        <v>-0.50505000685565971</v>
      </c>
      <c r="K4607" s="52">
        <f>[1]!b_dq_amount($A4607,日期设置!B$2,2,10000)</f>
        <v>0</v>
      </c>
      <c r="L4607" s="26">
        <f>[1]!b_info_latestpar(A4607,日期设置!$B$2)</f>
        <v>100</v>
      </c>
      <c r="M4607" s="6">
        <f>[1]!b_info_outstandingbalance($A4607,日期设置!B$2)</f>
        <v>10</v>
      </c>
      <c r="N4607" s="7" t="str">
        <f>[1]!b_info_latestissurercreditrating2(A4607,日期设置!$B$2,"102","1")</f>
        <v>AA+</v>
      </c>
      <c r="O4607" s="8">
        <v>4.8</v>
      </c>
      <c r="P4607" s="9">
        <f>[1]!b_info_repurchasedate(A4607)</f>
        <v>0</v>
      </c>
      <c r="Q4607" s="8" t="s">
        <v>16540</v>
      </c>
      <c r="R4607" s="2" t="str">
        <f>IF((--IF(P4607=0,Q4607,P4607))&gt;(--日期设置!$B$2),IF(P4607=0,Q4607,P4607),Q4607)</f>
        <v>2024-07-22</v>
      </c>
      <c r="S4607" s="2" t="s">
        <v>18288</v>
      </c>
      <c r="T4607" s="8">
        <f>[1]!b_anal_ptmyear($A4607,日期设置!$B$2)</f>
        <v>3.3342465753424659</v>
      </c>
      <c r="U4607" s="8">
        <f>[1]!b_anal_termifexercise($A4607,日期设置!B$2)</f>
        <v>0</v>
      </c>
      <c r="V4607" s="10">
        <f>[1]!b_dq_dirtyprice(A4607,日期设置!$B$2)</f>
        <v>104.05970000000001</v>
      </c>
      <c r="W4607" s="11">
        <f>IF(U4607=0,ROUNDUP((Q4607-日期设置!$B$2)/365,0),ROUNDUP((R4607-日期设置!$B$2)/365,0))</f>
        <v>4</v>
      </c>
      <c r="X4607" s="18">
        <f>_xlfn.IFNA(VLOOKUP(A4607,过往入选债券!A:D,4,0),2)</f>
        <v>2</v>
      </c>
      <c r="Y4607">
        <f>_xlfn.IFNA(VLOOKUP(C4607,[2]Sheet1!$A:$A,1,0),3)</f>
        <v>3</v>
      </c>
    </row>
    <row r="4608" spans="1:25" hidden="1" x14ac:dyDescent="0.2">
      <c r="A4608" s="21" t="s">
        <v>3452</v>
      </c>
      <c r="B4608" s="21" t="s">
        <v>3453</v>
      </c>
      <c r="C4608" s="37" t="s">
        <v>3454</v>
      </c>
      <c r="D4608" s="26" t="str">
        <f>[1]!b_calc_yield(A4608,日期设置!$B$2,F4608,1,R4608,1,O4608,L4608,S4608,)</f>
        <v>Fetching...</v>
      </c>
      <c r="E4608" s="26">
        <f t="shared" si="142"/>
        <v>6.5911757870942056</v>
      </c>
      <c r="F4608" s="18">
        <f>[1]!b_dq_cleanprice($A4608,日期设置!B$2)</f>
        <v>101.37869999999999</v>
      </c>
      <c r="G4608" s="18" t="str">
        <f t="shared" si="143"/>
        <v>1.49 + 0</v>
      </c>
      <c r="H4608" s="27">
        <f>[1]!b_dq_pctchange($A4608,日期设置!$B$2,1)/100</f>
        <v>0</v>
      </c>
      <c r="I4608" s="26">
        <f>[1]!b_pq_pctchange(A4608,日期设置!$B$4,日期设置!$B$2,1)</f>
        <v>0</v>
      </c>
      <c r="J4608" s="26">
        <f>[1]!b_pq_pctchange(A4608,日期设置!$C$4,日期设置!$B$2,1)</f>
        <v>0.57410714285714071</v>
      </c>
      <c r="K4608" s="52">
        <f>[1]!b_dq_amount($A4608,日期设置!B$2,2,10000)</f>
        <v>0</v>
      </c>
      <c r="L4608" s="26">
        <f>[1]!b_info_latestpar(A4608,日期设置!$B$2)</f>
        <v>100</v>
      </c>
      <c r="M4608" s="6">
        <f>[1]!b_info_outstandingbalance($A4608,日期设置!B$2)</f>
        <v>3.5</v>
      </c>
      <c r="N4608" s="7">
        <f>[1]!b_info_latestissurercreditrating2(A4608,日期设置!$B$2,"102","1")</f>
        <v>0</v>
      </c>
      <c r="O4608" s="8">
        <v>5.5</v>
      </c>
      <c r="P4608" s="9">
        <f>[1]!b_info_repurchasedate(A4608)</f>
        <v>0</v>
      </c>
      <c r="Q4608" s="8" t="s">
        <v>16158</v>
      </c>
      <c r="R4608" s="2" t="str">
        <f>IF((--IF(P4608=0,Q4608,P4608))&gt;(--日期设置!$B$2),IF(P4608=0,Q4608,P4608),Q4608)</f>
        <v>2022-09-20</v>
      </c>
      <c r="S4608" s="2" t="s">
        <v>18093</v>
      </c>
      <c r="T4608" s="8">
        <f>[1]!b_anal_ptmyear($A4608,日期设置!$B$2)</f>
        <v>1.4986301369863013</v>
      </c>
      <c r="U4608" s="8">
        <f>[1]!b_anal_termifexercise($A4608,日期设置!B$2)</f>
        <v>0</v>
      </c>
      <c r="V4608" s="10">
        <f>[1]!b_dq_dirtyprice(A4608,日期设置!$B$2)</f>
        <v>104.1362</v>
      </c>
      <c r="W4608" s="11">
        <f>IF(U4608=0,ROUNDUP((Q4608-日期设置!$B$2)/365,0),ROUNDUP((R4608-日期设置!$B$2)/365,0))</f>
        <v>2</v>
      </c>
      <c r="X4608" s="18">
        <f>_xlfn.IFNA(VLOOKUP(A4608,过往入选债券!A:D,4,0),2)</f>
        <v>2</v>
      </c>
      <c r="Y4608">
        <f>_xlfn.IFNA(VLOOKUP(C4608,[2]Sheet1!$A:$A,1,0),3)</f>
        <v>3</v>
      </c>
    </row>
    <row r="4609" spans="1:25" hidden="1" x14ac:dyDescent="0.2">
      <c r="A4609" s="21" t="s">
        <v>13540</v>
      </c>
      <c r="B4609" s="21" t="s">
        <v>13541</v>
      </c>
      <c r="C4609" s="37" t="s">
        <v>12082</v>
      </c>
      <c r="D4609" s="26" t="str">
        <f>[1]!b_calc_yield(A4609,日期设置!$B$2,F4609,1,R4609,1,O4609,L4609,S4609,)</f>
        <v>Fetching...</v>
      </c>
      <c r="E4609" s="26">
        <f t="shared" si="142"/>
        <v>20.924838002067524</v>
      </c>
      <c r="F4609" s="18">
        <f>[1]!b_dq_cleanprice($A4609,日期设置!B$2)</f>
        <v>58.660699999999999</v>
      </c>
      <c r="G4609" s="18" t="str">
        <f t="shared" si="143"/>
        <v>2.65 + 0</v>
      </c>
      <c r="H4609" s="27">
        <f>[1]!b_dq_pctchange($A4609,日期设置!$B$2,1)/100</f>
        <v>0</v>
      </c>
      <c r="I4609" s="26">
        <f>[1]!b_pq_pctchange(A4609,日期设置!$B$4,日期设置!$B$2,1)</f>
        <v>0</v>
      </c>
      <c r="J4609" s="26">
        <f>[1]!b_pq_pctchange(A4609,日期设置!$C$4,日期设置!$B$2,1)</f>
        <v>0</v>
      </c>
      <c r="K4609" s="52">
        <f>[1]!b_dq_amount($A4609,日期设置!B$2,2,10000)</f>
        <v>0</v>
      </c>
      <c r="L4609" s="26">
        <f>[1]!b_info_latestpar(A4609,日期设置!$B$2)</f>
        <v>60</v>
      </c>
      <c r="M4609" s="6">
        <f>[1]!b_info_outstandingbalance($A4609,日期设置!B$2)</f>
        <v>3.6</v>
      </c>
      <c r="N4609" s="7" t="str">
        <f>[1]!b_info_latestissurercreditrating2(A4609,日期设置!$B$2,"102","1")</f>
        <v>AA</v>
      </c>
      <c r="O4609" s="8">
        <v>3.98</v>
      </c>
      <c r="P4609" s="9">
        <f>[1]!b_info_repurchasedate(A4609)</f>
        <v>0</v>
      </c>
      <c r="Q4609" s="8" t="s">
        <v>16816</v>
      </c>
      <c r="R4609" s="2" t="str">
        <f>IF((--IF(P4609=0,Q4609,P4609))&gt;(--日期设置!$B$2),IF(P4609=0,Q4609,P4609),Q4609)</f>
        <v>2023-11-15</v>
      </c>
      <c r="S4609" s="2" t="s">
        <v>18938</v>
      </c>
      <c r="T4609" s="8">
        <f>[1]!b_anal_ptmyear($A4609,日期设置!$B$2)</f>
        <v>2.6520547945205477</v>
      </c>
      <c r="U4609" s="8">
        <f>[1]!b_anal_termifexercise($A4609,日期设置!B$2)</f>
        <v>0</v>
      </c>
      <c r="V4609" s="10">
        <f>[1]!b_dq_dirtyprice(A4609,日期设置!$B$2)</f>
        <v>59.491500000000002</v>
      </c>
      <c r="W4609" s="11">
        <f>IF(U4609=0,ROUNDUP((Q4609-日期设置!$B$2)/365,0),ROUNDUP((R4609-日期设置!$B$2)/365,0))</f>
        <v>3</v>
      </c>
      <c r="X4609" s="18">
        <f>_xlfn.IFNA(VLOOKUP(A4609,过往入选债券!A:D,4,0),2)</f>
        <v>2</v>
      </c>
      <c r="Y4609">
        <f>_xlfn.IFNA(VLOOKUP(C4609,[2]Sheet1!$A:$A,1,0),3)</f>
        <v>3</v>
      </c>
    </row>
    <row r="4610" spans="1:25" hidden="1" x14ac:dyDescent="0.2">
      <c r="A4610" s="28" t="s">
        <v>19753</v>
      </c>
      <c r="B4610" s="28" t="s">
        <v>19754</v>
      </c>
      <c r="C4610" s="38" t="s">
        <v>1515</v>
      </c>
      <c r="D4610" s="26" t="str">
        <f>[1]!b_calc_yield(A4610,日期设置!$B$2,F4610,1,R4610,1,O4610,L4610,S4610,)</f>
        <v>Fetching...</v>
      </c>
      <c r="E4610" s="26">
        <f t="shared" ref="E4610:E4673" si="144">((O4610*W4610+L4610)/V4610-1)*100</f>
        <v>10.756447381801703</v>
      </c>
      <c r="F4610" s="18">
        <f>[1]!b_dq_cleanprice($A4610,日期设置!B$2)</f>
        <v>98.971699999999998</v>
      </c>
      <c r="G4610" s="18" t="str">
        <f t="shared" ref="G4610:G4673" si="145">LEFT(T4610,4)&amp;" + "&amp;LEFT(U4610,4)</f>
        <v>4.43 + 2.43</v>
      </c>
      <c r="H4610" s="27">
        <f>[1]!b_dq_pctchange($A4610,日期设置!$B$2,1)/100</f>
        <v>0</v>
      </c>
      <c r="I4610" s="26">
        <f>[1]!b_pq_pctchange(A4610,日期设置!$B$4,日期设置!$B$2,1)</f>
        <v>0</v>
      </c>
      <c r="J4610" s="26">
        <f>[1]!b_pq_pctchange(A4610,日期设置!$C$4,日期设置!$B$2,1)</f>
        <v>-1.0283000000000015</v>
      </c>
      <c r="K4610" s="52">
        <f>[1]!b_dq_amount($A4610,日期设置!B$2,2,10000)</f>
        <v>0</v>
      </c>
      <c r="L4610" s="26">
        <f>[1]!b_info_latestpar(A4610,日期设置!$B$2)</f>
        <v>100</v>
      </c>
      <c r="M4610" s="6">
        <f>[1]!b_info_outstandingbalance($A4610,日期设置!B$2)</f>
        <v>10</v>
      </c>
      <c r="N4610" s="7" t="str">
        <f>[1]!b_info_latestissurercreditrating2(A4610,日期设置!$B$2,"102","1")</f>
        <v>AA+</v>
      </c>
      <c r="O4610" s="8">
        <v>4.0599999999999996</v>
      </c>
      <c r="P4610" s="9" t="str">
        <f>[1]!b_info_repurchasedate(A4610)</f>
        <v>2023-08-26</v>
      </c>
      <c r="Q4610" s="8" t="s">
        <v>20002</v>
      </c>
      <c r="R4610" s="2" t="str">
        <f>IF((--IF(P4610=0,Q4610,P4610))&gt;(--日期设置!$B$2),IF(P4610=0,Q4610,P4610),Q4610)</f>
        <v>2023-08-26</v>
      </c>
      <c r="S4610" s="31" t="s">
        <v>19098</v>
      </c>
      <c r="T4610" s="8">
        <f>[1]!b_anal_ptmyear($A4610,日期设置!$B$2)</f>
        <v>4.4301369863013695</v>
      </c>
      <c r="U4610" s="8">
        <f>[1]!b_anal_termifexercise($A4610,日期设置!B$2)</f>
        <v>2.43013698630137</v>
      </c>
      <c r="V4610" s="10">
        <f>[1]!b_dq_dirtyprice(A4610,日期设置!$B$2)</f>
        <v>101.28530000000001</v>
      </c>
      <c r="W4610" s="11">
        <f>IF(U4610=0,ROUNDUP((Q4610-日期设置!$B$2)/365,0),ROUNDUP((R4610-日期设置!$B$2)/365,0))</f>
        <v>3</v>
      </c>
      <c r="X4610" s="18">
        <f>_xlfn.IFNA(VLOOKUP(A4610,过往入选债券!A:D,4,0),2)</f>
        <v>2</v>
      </c>
      <c r="Y4610">
        <f>_xlfn.IFNA(VLOOKUP(C4610,[2]Sheet1!$A:$A,1,0),3)</f>
        <v>3</v>
      </c>
    </row>
    <row r="4611" spans="1:25" hidden="1" x14ac:dyDescent="0.2">
      <c r="A4611" s="28" t="s">
        <v>19719</v>
      </c>
      <c r="B4611" s="28" t="s">
        <v>19720</v>
      </c>
      <c r="C4611" s="38" t="s">
        <v>1565</v>
      </c>
      <c r="D4611" s="26" t="str">
        <f>[1]!b_calc_yield(A4611,日期设置!$B$2,F4611,1,R4611,1,O4611,L4611,S4611,)</f>
        <v>Fetching...</v>
      </c>
      <c r="E4611" s="26">
        <f t="shared" si="144"/>
        <v>10.740250731522938</v>
      </c>
      <c r="F4611" s="18">
        <f>[1]!b_dq_cleanprice($A4611,日期设置!B$2)</f>
        <v>98.772199999999998</v>
      </c>
      <c r="G4611" s="18" t="str">
        <f t="shared" si="145"/>
        <v>4.42 + 2.42</v>
      </c>
      <c r="H4611" s="27">
        <f>[1]!b_dq_pctchange($A4611,日期设置!$B$2,1)/100</f>
        <v>0</v>
      </c>
      <c r="I4611" s="26">
        <f>[1]!b_pq_pctchange(A4611,日期设置!$B$4,日期设置!$B$2,1)</f>
        <v>8.6130724146590176E-2</v>
      </c>
      <c r="J4611" s="26">
        <f>[1]!b_pq_pctchange(A4611,日期设置!$C$4,日期设置!$B$2,1)</f>
        <v>8.6130724146590176E-2</v>
      </c>
      <c r="K4611" s="52">
        <f>[1]!b_dq_amount($A4611,日期设置!B$2,2,10000)</f>
        <v>0</v>
      </c>
      <c r="L4611" s="26">
        <f>[1]!b_info_latestpar(A4611,日期设置!$B$2)</f>
        <v>100</v>
      </c>
      <c r="M4611" s="6">
        <f>[1]!b_info_outstandingbalance($A4611,日期设置!B$2)</f>
        <v>4</v>
      </c>
      <c r="N4611" s="7" t="str">
        <f>[1]!b_info_latestissurercreditrating2(A4611,日期设置!$B$2,"102","1")</f>
        <v>AA+</v>
      </c>
      <c r="O4611" s="8">
        <v>3.97</v>
      </c>
      <c r="P4611" s="9" t="str">
        <f>[1]!b_info_repurchasedate(A4611)</f>
        <v>2023-08-24</v>
      </c>
      <c r="Q4611" s="8" t="s">
        <v>20001</v>
      </c>
      <c r="R4611" s="2" t="str">
        <f>IF((--IF(P4611=0,Q4611,P4611))&gt;(--日期设置!$B$2),IF(P4611=0,Q4611,P4611),Q4611)</f>
        <v>2023-08-24</v>
      </c>
      <c r="S4611" s="31" t="s">
        <v>19105</v>
      </c>
      <c r="T4611" s="8">
        <f>[1]!b_anal_ptmyear($A4611,日期设置!$B$2)</f>
        <v>4.4246575342465757</v>
      </c>
      <c r="U4611" s="8">
        <f>[1]!b_anal_termifexercise($A4611,日期设置!B$2)</f>
        <v>2.4246575342465753</v>
      </c>
      <c r="V4611" s="10">
        <f>[1]!b_dq_dirtyprice(A4611,日期设置!$B$2)</f>
        <v>101.05629999999999</v>
      </c>
      <c r="W4611" s="11">
        <f>IF(U4611=0,ROUNDUP((Q4611-日期设置!$B$2)/365,0),ROUNDUP((R4611-日期设置!$B$2)/365,0))</f>
        <v>3</v>
      </c>
      <c r="X4611" s="18">
        <f>_xlfn.IFNA(VLOOKUP(A4611,过往入选债券!A:D,4,0),2)</f>
        <v>2</v>
      </c>
      <c r="Y4611">
        <f>_xlfn.IFNA(VLOOKUP(C4611,[2]Sheet1!$A:$A,1,0),3)</f>
        <v>3</v>
      </c>
    </row>
    <row r="4612" spans="1:25" hidden="1" x14ac:dyDescent="0.2">
      <c r="A4612" s="21" t="s">
        <v>8489</v>
      </c>
      <c r="B4612" s="21" t="s">
        <v>8490</v>
      </c>
      <c r="C4612" s="37" t="s">
        <v>163</v>
      </c>
      <c r="D4612" s="26" t="str">
        <f>[1]!b_calc_yield(A4612,日期设置!$B$2,F4612,1,R4612,1,O4612,L4612,S4612,)</f>
        <v>Fetching...</v>
      </c>
      <c r="E4612" s="26">
        <f t="shared" si="144"/>
        <v>4.7036913680437831</v>
      </c>
      <c r="F4612" s="18">
        <f>[1]!b_dq_cleanprice($A4612,日期设置!B$2)</f>
        <v>101.34269999999999</v>
      </c>
      <c r="G4612" s="18" t="str">
        <f t="shared" si="145"/>
        <v>1.09 + 1.09</v>
      </c>
      <c r="H4612" s="27">
        <f>[1]!b_dq_pctchange($A4612,日期设置!$B$2,1)/100</f>
        <v>0</v>
      </c>
      <c r="I4612" s="26">
        <f>[1]!b_pq_pctchange(A4612,日期设置!$B$4,日期设置!$B$2,1)</f>
        <v>0</v>
      </c>
      <c r="J4612" s="26">
        <f>[1]!b_pq_pctchange(A4612,日期设置!$C$4,日期设置!$B$2,1)</f>
        <v>7.5985592342229426E-3</v>
      </c>
      <c r="K4612" s="52">
        <f>[1]!b_dq_amount($A4612,日期设置!B$2,2,10000)</f>
        <v>0</v>
      </c>
      <c r="L4612" s="26">
        <f>[1]!b_info_latestpar(A4612,日期设置!$B$2)</f>
        <v>100</v>
      </c>
      <c r="M4612" s="6">
        <f>[1]!b_info_outstandingbalance($A4612,日期设置!B$2)</f>
        <v>8</v>
      </c>
      <c r="N4612" s="7" t="str">
        <f>[1]!b_info_latestissurercreditrating2(A4612,日期设置!$B$2,"102","1")</f>
        <v>AAA</v>
      </c>
      <c r="O4612" s="8">
        <v>5.8</v>
      </c>
      <c r="P4612" s="9">
        <f>[1]!b_info_repurchasedate(A4612)</f>
        <v>0</v>
      </c>
      <c r="Q4612" s="8" t="s">
        <v>16423</v>
      </c>
      <c r="R4612" s="2" t="str">
        <f>IF((--IF(P4612=0,Q4612,P4612))&gt;(--日期设置!$B$2),IF(P4612=0,Q4612,P4612),Q4612)</f>
        <v>2022-04-26</v>
      </c>
      <c r="S4612" s="2" t="s">
        <v>17815</v>
      </c>
      <c r="T4612" s="8">
        <f>[1]!b_anal_ptmyear($A4612,日期设置!$B$2)</f>
        <v>1.095890410958904</v>
      </c>
      <c r="U4612" s="8">
        <f>[1]!b_anal_termifexercise($A4612,日期设置!B$2)</f>
        <v>1.095890410958904</v>
      </c>
      <c r="V4612" s="10">
        <f>[1]!b_dq_dirtyprice(A4612,日期设置!$B$2)</f>
        <v>106.5865</v>
      </c>
      <c r="W4612" s="11">
        <f>IF(U4612=0,ROUNDUP((Q4612-日期设置!$B$2)/365,0),ROUNDUP((R4612-日期设置!$B$2)/365,0))</f>
        <v>2</v>
      </c>
      <c r="X4612" s="18">
        <f>_xlfn.IFNA(VLOOKUP(A4612,过往入选债券!A:D,4,0),2)</f>
        <v>2</v>
      </c>
      <c r="Y4612">
        <f>_xlfn.IFNA(VLOOKUP(C4612,[2]Sheet1!$A:$A,1,0),3)</f>
        <v>3</v>
      </c>
    </row>
    <row r="4613" spans="1:25" hidden="1" x14ac:dyDescent="0.2">
      <c r="A4613" s="21" t="s">
        <v>11388</v>
      </c>
      <c r="B4613" s="21" t="s">
        <v>11389</v>
      </c>
      <c r="C4613" s="37" t="s">
        <v>384</v>
      </c>
      <c r="D4613" s="26" t="str">
        <f>[1]!b_calc_yield(A4613,日期设置!$B$2,F4613,1,R4613,1,O4613,L4613,S4613,)</f>
        <v>Fetching...</v>
      </c>
      <c r="E4613" s="26">
        <f t="shared" si="144"/>
        <v>10.329449142090352</v>
      </c>
      <c r="F4613" s="18">
        <f>[1]!b_dq_cleanprice($A4613,日期设置!B$2)</f>
        <v>98.749499999999998</v>
      </c>
      <c r="G4613" s="18" t="str">
        <f t="shared" si="145"/>
        <v>2.33 + 0</v>
      </c>
      <c r="H4613" s="27">
        <f>[1]!b_dq_pctchange($A4613,日期设置!$B$2,1)/100</f>
        <v>0</v>
      </c>
      <c r="I4613" s="26">
        <f>[1]!b_pq_pctchange(A4613,日期设置!$B$4,日期设置!$B$2,1)</f>
        <v>0</v>
      </c>
      <c r="J4613" s="26">
        <f>[1]!b_pq_pctchange(A4613,日期设置!$C$4,日期设置!$B$2,1)</f>
        <v>0</v>
      </c>
      <c r="K4613" s="52">
        <f>[1]!b_dq_amount($A4613,日期设置!B$2,2,10000)</f>
        <v>0</v>
      </c>
      <c r="L4613" s="26">
        <f>[1]!b_info_latestpar(A4613,日期设置!$B$2)</f>
        <v>100</v>
      </c>
      <c r="M4613" s="6">
        <f>[1]!b_info_outstandingbalance($A4613,日期设置!B$2)</f>
        <v>10</v>
      </c>
      <c r="N4613" s="7" t="str">
        <f>[1]!b_info_latestissurercreditrating2(A4613,日期设置!$B$2,"102","1")</f>
        <v>AAA</v>
      </c>
      <c r="O4613" s="8">
        <v>3.94</v>
      </c>
      <c r="P4613" s="9">
        <f>[1]!b_info_repurchasedate(A4613)</f>
        <v>0</v>
      </c>
      <c r="Q4613" s="8" t="s">
        <v>16077</v>
      </c>
      <c r="R4613" s="2" t="str">
        <f>IF((--IF(P4613=0,Q4613,P4613))&gt;(--日期设置!$B$2),IF(P4613=0,Q4613,P4613),Q4613)</f>
        <v>2023-07-24</v>
      </c>
      <c r="S4613" s="2" t="s">
        <v>17863</v>
      </c>
      <c r="T4613" s="8">
        <f>[1]!b_anal_ptmyear($A4613,日期设置!$B$2)</f>
        <v>2.3397260273972602</v>
      </c>
      <c r="U4613" s="8">
        <f>[1]!b_anal_termifexercise($A4613,日期设置!B$2)</f>
        <v>0</v>
      </c>
      <c r="V4613" s="10">
        <f>[1]!b_dq_dirtyprice(A4613,日期设置!$B$2)</f>
        <v>101.351</v>
      </c>
      <c r="W4613" s="11">
        <f>IF(U4613=0,ROUNDUP((Q4613-日期设置!$B$2)/365,0),ROUNDUP((R4613-日期设置!$B$2)/365,0))</f>
        <v>3</v>
      </c>
      <c r="X4613" s="18">
        <f>_xlfn.IFNA(VLOOKUP(A4613,过往入选债券!A:D,4,0),2)</f>
        <v>2</v>
      </c>
      <c r="Y4613">
        <f>_xlfn.IFNA(VLOOKUP(C4613,[2]Sheet1!$A:$A,1,0),3)</f>
        <v>3</v>
      </c>
    </row>
    <row r="4614" spans="1:25" hidden="1" x14ac:dyDescent="0.2">
      <c r="A4614" s="21" t="s">
        <v>9905</v>
      </c>
      <c r="B4614" s="21" t="s">
        <v>9906</v>
      </c>
      <c r="C4614" s="37" t="s">
        <v>5338</v>
      </c>
      <c r="D4614" s="26" t="str">
        <f>[1]!b_calc_yield(A4614,日期设置!$B$2,F4614,1,R4614,1,O4614,L4614,S4614,)</f>
        <v>Fetching...</v>
      </c>
      <c r="E4614" s="26">
        <f t="shared" si="144"/>
        <v>8.6383687655586137</v>
      </c>
      <c r="F4614" s="18">
        <f>[1]!b_dq_cleanprice($A4614,日期设置!B$2)</f>
        <v>98.545900000000003</v>
      </c>
      <c r="G4614" s="18" t="str">
        <f t="shared" si="145"/>
        <v>1.91 + 0</v>
      </c>
      <c r="H4614" s="27">
        <f>[1]!b_dq_pctchange($A4614,日期设置!$B$2,1)/100</f>
        <v>0</v>
      </c>
      <c r="I4614" s="26">
        <f>[1]!b_pq_pctchange(A4614,日期设置!$B$4,日期设置!$B$2,1)</f>
        <v>0.10361231117418537</v>
      </c>
      <c r="J4614" s="26">
        <f>[1]!b_pq_pctchange(A4614,日期设置!$C$4,日期设置!$B$2,1)</f>
        <v>-3.6529865701922489E-3</v>
      </c>
      <c r="K4614" s="52">
        <f>[1]!b_dq_amount($A4614,日期设置!B$2,2,10000)</f>
        <v>0</v>
      </c>
      <c r="L4614" s="26">
        <f>[1]!b_info_latestpar(A4614,日期设置!$B$2)</f>
        <v>100</v>
      </c>
      <c r="M4614" s="6">
        <f>[1]!b_info_outstandingbalance($A4614,日期设置!B$2)</f>
        <v>5</v>
      </c>
      <c r="N4614" s="7" t="str">
        <f>[1]!b_info_latestissurercreditrating2(A4614,日期设置!$B$2,"102","1")</f>
        <v>AA+</v>
      </c>
      <c r="O4614" s="8">
        <v>3.7</v>
      </c>
      <c r="P4614" s="9">
        <f>[1]!b_info_repurchasedate(A4614)</f>
        <v>0</v>
      </c>
      <c r="Q4614" s="8" t="s">
        <v>16598</v>
      </c>
      <c r="R4614" s="2" t="str">
        <f>IF((--IF(P4614=0,Q4614,P4614))&gt;(--日期设置!$B$2),IF(P4614=0,Q4614,P4614),Q4614)</f>
        <v>2023-02-19</v>
      </c>
      <c r="S4614" s="2" t="s">
        <v>18351</v>
      </c>
      <c r="T4614" s="8">
        <f>[1]!b_anal_ptmyear($A4614,日期设置!$B$2)</f>
        <v>1.9150684931506849</v>
      </c>
      <c r="U4614" s="8">
        <f>[1]!b_anal_termifexercise($A4614,日期设置!B$2)</f>
        <v>0</v>
      </c>
      <c r="V4614" s="10">
        <f>[1]!b_dq_dirtyprice(A4614,日期设置!$B$2)</f>
        <v>98.860100000000003</v>
      </c>
      <c r="W4614" s="11">
        <f>IF(U4614=0,ROUNDUP((Q4614-日期设置!$B$2)/365,0),ROUNDUP((R4614-日期设置!$B$2)/365,0))</f>
        <v>2</v>
      </c>
      <c r="X4614" s="18">
        <f>_xlfn.IFNA(VLOOKUP(A4614,过往入选债券!A:D,4,0),2)</f>
        <v>2</v>
      </c>
      <c r="Y4614">
        <f>_xlfn.IFNA(VLOOKUP(C4614,[2]Sheet1!$A:$A,1,0),3)</f>
        <v>3</v>
      </c>
    </row>
    <row r="4615" spans="1:25" hidden="1" x14ac:dyDescent="0.2">
      <c r="A4615" s="21" t="s">
        <v>9375</v>
      </c>
      <c r="B4615" s="21" t="s">
        <v>9376</v>
      </c>
      <c r="C4615" s="37" t="s">
        <v>3883</v>
      </c>
      <c r="D4615" s="26" t="str">
        <f>[1]!b_calc_yield(A4615,日期设置!$B$2,F4615,1,R4615,1,O4615,L4615,S4615,)</f>
        <v>Fetching...</v>
      </c>
      <c r="E4615" s="26">
        <f t="shared" si="144"/>
        <v>7.0399910010627176</v>
      </c>
      <c r="F4615" s="18">
        <f>[1]!b_dq_cleanprice($A4615,日期设置!B$2)</f>
        <v>99.579599999999999</v>
      </c>
      <c r="G4615" s="18" t="str">
        <f t="shared" si="145"/>
        <v>1.58 + 0</v>
      </c>
      <c r="H4615" s="27">
        <f>[1]!b_dq_pctchange($A4615,日期设置!$B$2,1)/100</f>
        <v>0</v>
      </c>
      <c r="I4615" s="26">
        <f>[1]!b_pq_pctchange(A4615,日期设置!$B$4,日期设置!$B$2,1)</f>
        <v>0</v>
      </c>
      <c r="J4615" s="26">
        <f>[1]!b_pq_pctchange(A4615,日期设置!$C$4,日期设置!$B$2,1)</f>
        <v>0.29763073845661503</v>
      </c>
      <c r="K4615" s="52">
        <f>[1]!b_dq_amount($A4615,日期设置!B$2,2,10000)</f>
        <v>0</v>
      </c>
      <c r="L4615" s="26">
        <f>[1]!b_info_latestpar(A4615,日期设置!$B$2)</f>
        <v>100</v>
      </c>
      <c r="M4615" s="6">
        <f>[1]!b_info_outstandingbalance($A4615,日期设置!B$2)</f>
        <v>10</v>
      </c>
      <c r="N4615" s="7" t="str">
        <f>[1]!b_info_latestissurercreditrating2(A4615,日期设置!$B$2,"102","1")</f>
        <v>AAA</v>
      </c>
      <c r="O4615" s="8">
        <v>4.24</v>
      </c>
      <c r="P4615" s="9">
        <f>[1]!b_info_repurchasedate(A4615)</f>
        <v>0</v>
      </c>
      <c r="Q4615" s="8" t="s">
        <v>16875</v>
      </c>
      <c r="R4615" s="2" t="str">
        <f>IF((--IF(P4615=0,Q4615,P4615))&gt;(--日期设置!$B$2),IF(P4615=0,Q4615,P4615),Q4615)</f>
        <v>2022-10-21</v>
      </c>
      <c r="S4615" s="2" t="s">
        <v>18230</v>
      </c>
      <c r="T4615" s="8">
        <f>[1]!b_anal_ptmyear($A4615,日期设置!$B$2)</f>
        <v>1.5835616438356164</v>
      </c>
      <c r="U4615" s="8">
        <f>[1]!b_anal_termifexercise($A4615,日期设置!B$2)</f>
        <v>0</v>
      </c>
      <c r="V4615" s="10">
        <f>[1]!b_dq_dirtyprice(A4615,日期设置!$B$2)</f>
        <v>101.34529999999999</v>
      </c>
      <c r="W4615" s="11">
        <f>IF(U4615=0,ROUNDUP((Q4615-日期设置!$B$2)/365,0),ROUNDUP((R4615-日期设置!$B$2)/365,0))</f>
        <v>2</v>
      </c>
      <c r="X4615" s="18">
        <f>_xlfn.IFNA(VLOOKUP(A4615,过往入选债券!A:D,4,0),2)</f>
        <v>2</v>
      </c>
      <c r="Y4615">
        <f>_xlfn.IFNA(VLOOKUP(C4615,[2]Sheet1!$A:$A,1,0),3)</f>
        <v>3</v>
      </c>
    </row>
    <row r="4616" spans="1:25" hidden="1" x14ac:dyDescent="0.2">
      <c r="A4616" s="28" t="s">
        <v>20550</v>
      </c>
      <c r="B4616" s="28" t="s">
        <v>20551</v>
      </c>
      <c r="C4616" s="39" t="s">
        <v>19764</v>
      </c>
      <c r="D4616" s="26" t="str">
        <f>[1]!b_calc_yield(A4616,日期设置!$B$2,F4616,1,R4616,1,O4616,L4616,S4616,)</f>
        <v>Fetching...</v>
      </c>
      <c r="E4616" s="26">
        <f t="shared" si="144"/>
        <v>11.120092479964772</v>
      </c>
      <c r="F4616" s="18">
        <f>[1]!b_dq_cleanprice($A4616,日期设置!B$2)</f>
        <v>100.42829999999999</v>
      </c>
      <c r="G4616" s="18" t="str">
        <f t="shared" si="145"/>
        <v>2.52 + 2.52</v>
      </c>
      <c r="H4616" s="27">
        <f>[1]!b_dq_pctchange($A4616,日期设置!$B$2,1)/100</f>
        <v>0</v>
      </c>
      <c r="I4616" s="26">
        <f>[1]!b_pq_pctchange(A4616,日期设置!$B$4,日期设置!$B$2,1)</f>
        <v>0</v>
      </c>
      <c r="J4616" s="26">
        <f>[1]!b_pq_pctchange(A4616,日期设置!$C$4,日期设置!$B$2,1)</f>
        <v>2.4700334151696948E-2</v>
      </c>
      <c r="K4616" s="52">
        <f>[1]!b_dq_amount($A4616,日期设置!B$2,2,10000)</f>
        <v>0</v>
      </c>
      <c r="L4616" s="26">
        <f>[1]!b_info_latestpar(A4616,日期设置!$B$2)</f>
        <v>100</v>
      </c>
      <c r="M4616" s="6">
        <f>[1]!b_info_outstandingbalance($A4616,日期设置!B$2)</f>
        <v>20</v>
      </c>
      <c r="N4616" s="7" t="str">
        <f>[1]!b_info_latestissurercreditrating2(A4616,日期设置!$B$2,"102","1")</f>
        <v>AAA</v>
      </c>
      <c r="O4616" s="8">
        <v>4.7</v>
      </c>
      <c r="P4616" s="9">
        <f>[1]!b_info_repurchasedate(A4616)</f>
        <v>0</v>
      </c>
      <c r="Q4616" s="8" t="s">
        <v>16610</v>
      </c>
      <c r="R4616" s="2" t="str">
        <f>IF((--IF(P4616=0,Q4616,P4616))&gt;(--日期设置!$B$2),IF(P4616=0,Q4616,P4616),Q4616)</f>
        <v>2023-09-28</v>
      </c>
      <c r="S4616" s="31" t="s">
        <v>17447</v>
      </c>
      <c r="T4616" s="8">
        <f>[1]!b_anal_ptmyear($A4616,日期设置!$B$2)</f>
        <v>2.5205479452054793</v>
      </c>
      <c r="U4616" s="8">
        <f>[1]!b_anal_termifexercise($A4616,日期设置!B$2)</f>
        <v>2.5205479452054793</v>
      </c>
      <c r="V4616" s="10">
        <f>[1]!b_dq_dirtyprice(A4616,日期设置!$B$2)</f>
        <v>102.68170000000001</v>
      </c>
      <c r="W4616" s="11">
        <f>IF(U4616=0,ROUNDUP((Q4616-日期设置!$B$2)/365,0),ROUNDUP((R4616-日期设置!$B$2)/365,0))</f>
        <v>3</v>
      </c>
      <c r="X4616" s="18">
        <f>_xlfn.IFNA(VLOOKUP(A4616,过往入选债券!A:D,4,0),2)</f>
        <v>2</v>
      </c>
      <c r="Y4616">
        <f>_xlfn.IFNA(VLOOKUP(C4616,[2]Sheet1!$A:$A,1,0),3)</f>
        <v>3</v>
      </c>
    </row>
    <row r="4617" spans="1:25" hidden="1" x14ac:dyDescent="0.2">
      <c r="A4617" s="21" t="s">
        <v>10715</v>
      </c>
      <c r="B4617" s="21" t="s">
        <v>10716</v>
      </c>
      <c r="C4617" s="37" t="s">
        <v>6921</v>
      </c>
      <c r="D4617" s="26" t="str">
        <f>[1]!b_calc_yield(A4617,日期设置!$B$2,F4617,1,R4617,1,O4617,L4617,S4617,)</f>
        <v>Fetching...</v>
      </c>
      <c r="E4617" s="26">
        <f t="shared" si="144"/>
        <v>9.175110374510087</v>
      </c>
      <c r="F4617" s="18">
        <f>[1]!b_dq_cleanprice($A4617,日期设置!B$2)</f>
        <v>97.8001</v>
      </c>
      <c r="G4617" s="18" t="str">
        <f t="shared" si="145"/>
        <v>2.08 + 0</v>
      </c>
      <c r="H4617" s="27">
        <f>[1]!b_dq_pctchange($A4617,日期设置!$B$2,1)/100</f>
        <v>0</v>
      </c>
      <c r="I4617" s="26">
        <f>[1]!b_pq_pctchange(A4617,日期设置!$B$4,日期设置!$B$2,1)</f>
        <v>0.19126472390061391</v>
      </c>
      <c r="J4617" s="26">
        <f>[1]!b_pq_pctchange(A4617,日期设置!$C$4,日期设置!$B$2,1)</f>
        <v>0.32641957122297011</v>
      </c>
      <c r="K4617" s="52">
        <f>[1]!b_dq_amount($A4617,日期设置!B$2,2,10000)</f>
        <v>0</v>
      </c>
      <c r="L4617" s="26">
        <f>[1]!b_info_latestpar(A4617,日期设置!$B$2)</f>
        <v>100</v>
      </c>
      <c r="M4617" s="6">
        <f>[1]!b_info_outstandingbalance($A4617,日期设置!B$2)</f>
        <v>5</v>
      </c>
      <c r="N4617" s="7" t="str">
        <f>[1]!b_info_latestissurercreditrating2(A4617,日期设置!$B$2,"102","1")</f>
        <v>AA+</v>
      </c>
      <c r="O4617" s="8">
        <v>3.38</v>
      </c>
      <c r="P4617" s="9">
        <f>[1]!b_info_repurchasedate(A4617)</f>
        <v>0</v>
      </c>
      <c r="Q4617" s="8" t="s">
        <v>16228</v>
      </c>
      <c r="R4617" s="2" t="str">
        <f>IF((--IF(P4617=0,Q4617,P4617))&gt;(--日期设置!$B$2),IF(P4617=0,Q4617,P4617),Q4617)</f>
        <v>2023-04-23</v>
      </c>
      <c r="S4617" s="2" t="s">
        <v>18014</v>
      </c>
      <c r="T4617" s="8">
        <f>[1]!b_anal_ptmyear($A4617,日期设置!$B$2)</f>
        <v>2.0876712328767124</v>
      </c>
      <c r="U4617" s="8">
        <f>[1]!b_anal_termifexercise($A4617,日期设置!B$2)</f>
        <v>0</v>
      </c>
      <c r="V4617" s="10">
        <f>[1]!b_dq_dirtyprice(A4617,日期设置!$B$2)</f>
        <v>100.88379999999999</v>
      </c>
      <c r="W4617" s="11">
        <f>IF(U4617=0,ROUNDUP((Q4617-日期设置!$B$2)/365,0),ROUNDUP((R4617-日期设置!$B$2)/365,0))</f>
        <v>3</v>
      </c>
      <c r="X4617" s="18">
        <f>_xlfn.IFNA(VLOOKUP(A4617,过往入选债券!A:D,4,0),2)</f>
        <v>2</v>
      </c>
      <c r="Y4617">
        <f>_xlfn.IFNA(VLOOKUP(C4617,[2]Sheet1!$A:$A,1,0),3)</f>
        <v>3</v>
      </c>
    </row>
    <row r="4618" spans="1:25" hidden="1" x14ac:dyDescent="0.2">
      <c r="A4618" s="21" t="s">
        <v>9616</v>
      </c>
      <c r="B4618" s="21" t="s">
        <v>9617</v>
      </c>
      <c r="C4618" s="37" t="s">
        <v>130</v>
      </c>
      <c r="D4618" s="26" t="str">
        <f>[1]!b_calc_yield(A4618,日期设置!$B$2,F4618,1,R4618,1,O4618,L4618,S4618,)</f>
        <v>Fetching...</v>
      </c>
      <c r="E4618" s="26">
        <f t="shared" si="144"/>
        <v>7.6097295558392952</v>
      </c>
      <c r="F4618" s="18">
        <f>[1]!b_dq_cleanprice($A4618,日期设置!B$2)</f>
        <v>99.475999999999999</v>
      </c>
      <c r="G4618" s="18" t="str">
        <f t="shared" si="145"/>
        <v>1.70 + 0</v>
      </c>
      <c r="H4618" s="27">
        <f>[1]!b_dq_pctchange($A4618,日期设置!$B$2,1)/100</f>
        <v>0</v>
      </c>
      <c r="I4618" s="26">
        <f>[1]!b_pq_pctchange(A4618,日期设置!$B$4,日期设置!$B$2,1)</f>
        <v>-0.17501184139753143</v>
      </c>
      <c r="J4618" s="26">
        <f>[1]!b_pq_pctchange(A4618,日期设置!$C$4,日期设置!$B$2,1)</f>
        <v>-0.35120899639975722</v>
      </c>
      <c r="K4618" s="52">
        <f>[1]!b_dq_amount($A4618,日期设置!B$2,2,10000)</f>
        <v>0</v>
      </c>
      <c r="L4618" s="26">
        <f>[1]!b_info_latestpar(A4618,日期设置!$B$2)</f>
        <v>100</v>
      </c>
      <c r="M4618" s="6">
        <f>[1]!b_info_outstandingbalance($A4618,日期设置!B$2)</f>
        <v>10</v>
      </c>
      <c r="N4618" s="7" t="str">
        <f>[1]!b_info_latestissurercreditrating2(A4618,日期设置!$B$2,"102","1")</f>
        <v>AAA</v>
      </c>
      <c r="O4618" s="8">
        <v>4.1900000000000004</v>
      </c>
      <c r="P4618" s="9">
        <f>[1]!b_info_repurchasedate(A4618)</f>
        <v>0</v>
      </c>
      <c r="Q4618" s="8" t="s">
        <v>16116</v>
      </c>
      <c r="R4618" s="2" t="str">
        <f>IF((--IF(P4618=0,Q4618,P4618))&gt;(--日期设置!$B$2),IF(P4618=0,Q4618,P4618),Q4618)</f>
        <v>2022-12-04</v>
      </c>
      <c r="S4618" s="2" t="s">
        <v>17902</v>
      </c>
      <c r="T4618" s="8">
        <f>[1]!b_anal_ptmyear($A4618,日期设置!$B$2)</f>
        <v>1.7041095890410958</v>
      </c>
      <c r="U4618" s="8">
        <f>[1]!b_anal_termifexercise($A4618,日期设置!B$2)</f>
        <v>0</v>
      </c>
      <c r="V4618" s="10">
        <f>[1]!b_dq_dirtyprice(A4618,日期设置!$B$2)</f>
        <v>100.7158</v>
      </c>
      <c r="W4618" s="11">
        <f>IF(U4618=0,ROUNDUP((Q4618-日期设置!$B$2)/365,0),ROUNDUP((R4618-日期设置!$B$2)/365,0))</f>
        <v>2</v>
      </c>
      <c r="X4618" s="18">
        <f>_xlfn.IFNA(VLOOKUP(A4618,过往入选债券!A:D,4,0),2)</f>
        <v>2</v>
      </c>
      <c r="Y4618">
        <f>_xlfn.IFNA(VLOOKUP(C4618,[2]Sheet1!$A:$A,1,0),3)</f>
        <v>3</v>
      </c>
    </row>
    <row r="4619" spans="1:25" hidden="1" x14ac:dyDescent="0.2">
      <c r="A4619" s="21" t="s">
        <v>4398</v>
      </c>
      <c r="B4619" s="21" t="s">
        <v>4399</v>
      </c>
      <c r="C4619" s="37" t="s">
        <v>2121</v>
      </c>
      <c r="D4619" s="26" t="str">
        <f>[1]!b_calc_yield(A4619,日期设置!$B$2,F4619,1,R4619,1,O4619,L4619,S4619,)</f>
        <v>Fetching...</v>
      </c>
      <c r="E4619" s="26">
        <f t="shared" si="144"/>
        <v>9.2171655076768833</v>
      </c>
      <c r="F4619" s="18">
        <f>[1]!b_dq_cleanprice($A4619,日期设置!B$2)</f>
        <v>98.372100000000003</v>
      </c>
      <c r="G4619" s="18" t="str">
        <f t="shared" si="145"/>
        <v>2.10 + 0</v>
      </c>
      <c r="H4619" s="27">
        <f>[1]!b_dq_pctchange($A4619,日期设置!$B$2,1)/100</f>
        <v>0</v>
      </c>
      <c r="I4619" s="26">
        <f>[1]!b_pq_pctchange(A4619,日期设置!$B$4,日期设置!$B$2,1)</f>
        <v>0</v>
      </c>
      <c r="J4619" s="26">
        <f>[1]!b_pq_pctchange(A4619,日期设置!$C$4,日期设置!$B$2,1)</f>
        <v>0</v>
      </c>
      <c r="K4619" s="52">
        <f>[1]!b_dq_amount($A4619,日期设置!B$2,2,10000)</f>
        <v>0</v>
      </c>
      <c r="L4619" s="26">
        <f>[1]!b_info_latestpar(A4619,日期设置!$B$2)</f>
        <v>100</v>
      </c>
      <c r="M4619" s="6">
        <f>[1]!b_info_outstandingbalance($A4619,日期设置!B$2)</f>
        <v>5</v>
      </c>
      <c r="N4619" s="7">
        <f>[1]!b_info_latestissurercreditrating2(A4619,日期设置!$B$2,"102","1")</f>
        <v>0</v>
      </c>
      <c r="O4619" s="8">
        <v>3.68</v>
      </c>
      <c r="P4619" s="9">
        <f>[1]!b_info_repurchasedate(A4619)</f>
        <v>0</v>
      </c>
      <c r="Q4619" s="8" t="s">
        <v>16075</v>
      </c>
      <c r="R4619" s="2" t="str">
        <f>IF((--IF(P4619=0,Q4619,P4619))&gt;(--日期设置!$B$2),IF(P4619=0,Q4619,P4619),Q4619)</f>
        <v>2023-04-29</v>
      </c>
      <c r="S4619" s="2" t="s">
        <v>17832</v>
      </c>
      <c r="T4619" s="8">
        <f>[1]!b_anal_ptmyear($A4619,日期设置!$B$2)</f>
        <v>2.1041095890410957</v>
      </c>
      <c r="U4619" s="8">
        <f>[1]!b_anal_termifexercise($A4619,日期设置!B$2)</f>
        <v>0</v>
      </c>
      <c r="V4619" s="10">
        <f>[1]!b_dq_dirtyprice(A4619,日期设置!$B$2)</f>
        <v>101.669</v>
      </c>
      <c r="W4619" s="11">
        <f>IF(U4619=0,ROUNDUP((Q4619-日期设置!$B$2)/365,0),ROUNDUP((R4619-日期设置!$B$2)/365,0))</f>
        <v>3</v>
      </c>
      <c r="X4619" s="18">
        <f>_xlfn.IFNA(VLOOKUP(A4619,过往入选债券!A:D,4,0),2)</f>
        <v>2</v>
      </c>
      <c r="Y4619">
        <f>_xlfn.IFNA(VLOOKUP(C4619,[2]Sheet1!$A:$A,1,0),3)</f>
        <v>3</v>
      </c>
    </row>
    <row r="4620" spans="1:25" hidden="1" x14ac:dyDescent="0.2">
      <c r="A4620" s="21" t="s">
        <v>1119</v>
      </c>
      <c r="B4620" s="21" t="s">
        <v>1120</v>
      </c>
      <c r="C4620" s="37" t="s">
        <v>679</v>
      </c>
      <c r="D4620" s="26" t="str">
        <f>[1]!b_calc_yield(A4620,日期设置!$B$2,F4620,1,R4620,1,O4620,L4620,S4620,)</f>
        <v>Fetching...</v>
      </c>
      <c r="E4620" s="26">
        <f t="shared" si="144"/>
        <v>7.0452155625657209</v>
      </c>
      <c r="F4620" s="18">
        <f>[1]!b_dq_cleanprice($A4620,日期设置!B$2)</f>
        <v>102.214</v>
      </c>
      <c r="G4620" s="18" t="str">
        <f t="shared" si="145"/>
        <v>1.6 + 0</v>
      </c>
      <c r="H4620" s="27">
        <f>[1]!b_dq_pctchange($A4620,日期设置!$B$2,1)/100</f>
        <v>0</v>
      </c>
      <c r="I4620" s="26">
        <f>[1]!b_pq_pctchange(A4620,日期设置!$B$4,日期设置!$B$2,1)</f>
        <v>0</v>
      </c>
      <c r="J4620" s="26">
        <f>[1]!b_pq_pctchange(A4620,日期设置!$C$4,日期设置!$B$2,1)</f>
        <v>1.908275174476572</v>
      </c>
      <c r="K4620" s="52">
        <f>[1]!b_dq_amount($A4620,日期设置!B$2,2,10000)</f>
        <v>0</v>
      </c>
      <c r="L4620" s="26">
        <f>[1]!b_info_latestpar(A4620,日期设置!$B$2)</f>
        <v>100</v>
      </c>
      <c r="M4620" s="6">
        <f>[1]!b_info_outstandingbalance($A4620,日期设置!B$2)</f>
        <v>13</v>
      </c>
      <c r="N4620" s="7">
        <f>[1]!b_info_latestissurercreditrating2(A4620,日期设置!$B$2,"102","1")</f>
        <v>0</v>
      </c>
      <c r="O4620" s="8">
        <v>5.99</v>
      </c>
      <c r="P4620" s="9">
        <f>[1]!b_info_repurchasedate(A4620)</f>
        <v>0</v>
      </c>
      <c r="Q4620" s="8" t="s">
        <v>16454</v>
      </c>
      <c r="R4620" s="2" t="str">
        <f>IF((--IF(P4620=0,Q4620,P4620))&gt;(--日期设置!$B$2),IF(P4620=0,Q4620,P4620),Q4620)</f>
        <v>2022-10-27</v>
      </c>
      <c r="S4620" s="2" t="s">
        <v>18221</v>
      </c>
      <c r="T4620" s="8">
        <f>[1]!b_anal_ptmyear($A4620,日期设置!$B$2)</f>
        <v>1.6</v>
      </c>
      <c r="U4620" s="8">
        <f>[1]!b_anal_termifexercise($A4620,日期设置!B$2)</f>
        <v>0</v>
      </c>
      <c r="V4620" s="10">
        <f>[1]!b_dq_dirtyprice(A4620,日期设置!$B$2)</f>
        <v>104.61</v>
      </c>
      <c r="W4620" s="11">
        <f>IF(U4620=0,ROUNDUP((Q4620-日期设置!$B$2)/365,0),ROUNDUP((R4620-日期设置!$B$2)/365,0))</f>
        <v>2</v>
      </c>
      <c r="X4620" s="18">
        <f>_xlfn.IFNA(VLOOKUP(A4620,过往入选债券!A:D,4,0),2)</f>
        <v>2</v>
      </c>
      <c r="Y4620">
        <f>_xlfn.IFNA(VLOOKUP(C4620,[2]Sheet1!$A:$A,1,0),3)</f>
        <v>3</v>
      </c>
    </row>
    <row r="4621" spans="1:25" hidden="1" x14ac:dyDescent="0.2">
      <c r="A4621" s="21" t="s">
        <v>10856</v>
      </c>
      <c r="B4621" s="21" t="s">
        <v>10857</v>
      </c>
      <c r="C4621" s="37" t="s">
        <v>74</v>
      </c>
      <c r="D4621" s="26" t="str">
        <f>[1]!b_calc_yield(A4621,日期设置!$B$2,F4621,1,R4621,1,O4621,L4621,S4621,)</f>
        <v>Fetching...</v>
      </c>
      <c r="E4621" s="26">
        <f t="shared" si="144"/>
        <v>18.172044416597188</v>
      </c>
      <c r="F4621" s="18">
        <f>[1]!b_dq_cleanprice($A4621,日期设置!B$2)</f>
        <v>96.305300000000003</v>
      </c>
      <c r="G4621" s="18" t="str">
        <f t="shared" si="145"/>
        <v>4.10 + 0</v>
      </c>
      <c r="H4621" s="27">
        <f>[1]!b_dq_pctchange($A4621,日期设置!$B$2,1)/100</f>
        <v>0</v>
      </c>
      <c r="I4621" s="26">
        <f>[1]!b_pq_pctchange(A4621,日期设置!$B$4,日期设置!$B$2,1)</f>
        <v>-0.17496924044899562</v>
      </c>
      <c r="J4621" s="26">
        <f>[1]!b_pq_pctchange(A4621,日期设置!$C$4,日期设置!$B$2,1)</f>
        <v>-0.17496924044899562</v>
      </c>
      <c r="K4621" s="52">
        <f>[1]!b_dq_amount($A4621,日期设置!B$2,2,10000)</f>
        <v>0</v>
      </c>
      <c r="L4621" s="26">
        <f>[1]!b_info_latestpar(A4621,日期设置!$B$2)</f>
        <v>100</v>
      </c>
      <c r="M4621" s="6">
        <f>[1]!b_info_outstandingbalance($A4621,日期设置!B$2)</f>
        <v>10</v>
      </c>
      <c r="N4621" s="7" t="str">
        <f>[1]!b_info_latestissurercreditrating2(A4621,日期设置!$B$2,"102","1")</f>
        <v>AA+</v>
      </c>
      <c r="O4621" s="8">
        <v>3.5</v>
      </c>
      <c r="P4621" s="9">
        <f>[1]!b_info_repurchasedate(A4621)</f>
        <v>0</v>
      </c>
      <c r="Q4621" s="8" t="s">
        <v>16843</v>
      </c>
      <c r="R4621" s="2" t="str">
        <f>IF((--IF(P4621=0,Q4621,P4621))&gt;(--日期设置!$B$2),IF(P4621=0,Q4621,P4621),Q4621)</f>
        <v>2025-04-30</v>
      </c>
      <c r="S4621" s="2" t="s">
        <v>17843</v>
      </c>
      <c r="T4621" s="8">
        <f>[1]!b_anal_ptmyear($A4621,日期设置!$B$2)</f>
        <v>4.1068493150684935</v>
      </c>
      <c r="U4621" s="8">
        <f>[1]!b_anal_termifexercise($A4621,日期设置!B$2)</f>
        <v>0</v>
      </c>
      <c r="V4621" s="10">
        <f>[1]!b_dq_dirtyprice(A4621,日期设置!$B$2)</f>
        <v>99.431299999999993</v>
      </c>
      <c r="W4621" s="11">
        <f>IF(U4621=0,ROUNDUP((Q4621-日期设置!$B$2)/365,0),ROUNDUP((R4621-日期设置!$B$2)/365,0))</f>
        <v>5</v>
      </c>
      <c r="X4621" s="18">
        <f>_xlfn.IFNA(VLOOKUP(A4621,过往入选债券!A:D,4,0),2)</f>
        <v>2</v>
      </c>
      <c r="Y4621">
        <f>_xlfn.IFNA(VLOOKUP(C4621,[2]Sheet1!$A:$A,1,0),3)</f>
        <v>3</v>
      </c>
    </row>
    <row r="4622" spans="1:25" hidden="1" x14ac:dyDescent="0.2">
      <c r="A4622" s="21" t="s">
        <v>10286</v>
      </c>
      <c r="B4622" s="21" t="s">
        <v>10287</v>
      </c>
      <c r="C4622" s="37" t="s">
        <v>405</v>
      </c>
      <c r="D4622" s="26" t="str">
        <f>[1]!b_calc_yield(A4622,日期设置!$B$2,F4622,1,R4622,1,O4622,L4622,S4622,)</f>
        <v>Fetching...</v>
      </c>
      <c r="E4622" s="26">
        <f t="shared" si="144"/>
        <v>9.525868280732098</v>
      </c>
      <c r="F4622" s="18">
        <f>[1]!b_dq_cleanprice($A4622,日期设置!B$2)</f>
        <v>97.765100000000004</v>
      </c>
      <c r="G4622" s="18" t="str">
        <f t="shared" si="145"/>
        <v>2.16 + 0</v>
      </c>
      <c r="H4622" s="27">
        <f>[1]!b_dq_pctchange($A4622,日期设置!$B$2,1)/100</f>
        <v>0</v>
      </c>
      <c r="I4622" s="26">
        <f>[1]!b_pq_pctchange(A4622,日期设置!$B$4,日期设置!$B$2,1)</f>
        <v>9.0707590873955926E-2</v>
      </c>
      <c r="J4622" s="26">
        <f>[1]!b_pq_pctchange(A4622,日期设置!$C$4,日期设置!$B$2,1)</f>
        <v>9.0707590873955926E-2</v>
      </c>
      <c r="K4622" s="52">
        <f>[1]!b_dq_amount($A4622,日期设置!B$2,2,10000)</f>
        <v>0</v>
      </c>
      <c r="L4622" s="26">
        <f>[1]!b_info_latestpar(A4622,日期设置!$B$2)</f>
        <v>100</v>
      </c>
      <c r="M4622" s="6">
        <f>[1]!b_info_outstandingbalance($A4622,日期设置!B$2)</f>
        <v>4</v>
      </c>
      <c r="N4622" s="7" t="str">
        <f>[1]!b_info_latestissurercreditrating2(A4622,日期设置!$B$2,"102","1")</f>
        <v>AAA</v>
      </c>
      <c r="O4622" s="8">
        <v>3.4</v>
      </c>
      <c r="P4622" s="9">
        <f>[1]!b_info_repurchasedate(A4622)</f>
        <v>0</v>
      </c>
      <c r="Q4622" s="8" t="s">
        <v>17206</v>
      </c>
      <c r="R4622" s="2" t="str">
        <f>IF((--IF(P4622=0,Q4622,P4622))&gt;(--日期设置!$B$2),IF(P4622=0,Q4622,P4622),Q4622)</f>
        <v>2023-05-20</v>
      </c>
      <c r="S4622" s="2" t="s">
        <v>17961</v>
      </c>
      <c r="T4622" s="8">
        <f>[1]!b_anal_ptmyear($A4622,日期设置!$B$2)</f>
        <v>2.1616438356164385</v>
      </c>
      <c r="U4622" s="8">
        <f>[1]!b_anal_termifexercise($A4622,日期设置!B$2)</f>
        <v>0</v>
      </c>
      <c r="V4622" s="10">
        <f>[1]!b_dq_dirtyprice(A4622,日期设置!$B$2)</f>
        <v>100.6155</v>
      </c>
      <c r="W4622" s="11">
        <f>IF(U4622=0,ROUNDUP((Q4622-日期设置!$B$2)/365,0),ROUNDUP((R4622-日期设置!$B$2)/365,0))</f>
        <v>3</v>
      </c>
      <c r="X4622" s="18">
        <f>_xlfn.IFNA(VLOOKUP(A4622,过往入选债券!A:D,4,0),2)</f>
        <v>2</v>
      </c>
      <c r="Y4622">
        <f>_xlfn.IFNA(VLOOKUP(C4622,[2]Sheet1!$A:$A,1,0),3)</f>
        <v>3</v>
      </c>
    </row>
    <row r="4623" spans="1:25" hidden="1" x14ac:dyDescent="0.2">
      <c r="A4623" s="21" t="s">
        <v>8134</v>
      </c>
      <c r="B4623" s="21" t="s">
        <v>8135</v>
      </c>
      <c r="C4623" s="37" t="s">
        <v>8136</v>
      </c>
      <c r="D4623" s="26" t="str">
        <f>[1]!b_calc_yield(A4623,日期设置!$B$2,F4623,1,R4623,1,O4623,L4623,S4623,)</f>
        <v>Fetching...</v>
      </c>
      <c r="E4623" s="26">
        <f t="shared" si="144"/>
        <v>13.304496363235629</v>
      </c>
      <c r="F4623" s="18">
        <f>[1]!b_dq_cleanprice($A4623,日期设置!B$2)</f>
        <v>101.49039999999999</v>
      </c>
      <c r="G4623" s="18" t="str">
        <f t="shared" si="145"/>
        <v>2.97 + 0</v>
      </c>
      <c r="H4623" s="27">
        <f>[1]!b_dq_pctchange($A4623,日期设置!$B$2,1)/100</f>
        <v>0</v>
      </c>
      <c r="I4623" s="26">
        <f>[1]!b_pq_pctchange(A4623,日期设置!$B$4,日期设置!$B$2,1)</f>
        <v>0</v>
      </c>
      <c r="J4623" s="26">
        <f>[1]!b_pq_pctchange(A4623,日期设置!$C$4,日期设置!$B$2,1)</f>
        <v>0.2188235665871375</v>
      </c>
      <c r="K4623" s="52">
        <f>[1]!b_dq_amount($A4623,日期设置!B$2,2,10000)</f>
        <v>0</v>
      </c>
      <c r="L4623" s="26">
        <f>[1]!b_info_latestpar(A4623,日期设置!$B$2)</f>
        <v>100</v>
      </c>
      <c r="M4623" s="6">
        <f>[1]!b_info_outstandingbalance($A4623,日期设置!B$2)</f>
        <v>4.5</v>
      </c>
      <c r="N4623" s="7" t="str">
        <f>[1]!b_info_latestissurercreditrating2(A4623,日期设置!$B$2,"102","1")</f>
        <v>AA</v>
      </c>
      <c r="O4623" s="8">
        <v>5.05</v>
      </c>
      <c r="P4623" s="9">
        <f>[1]!b_info_repurchasedate(A4623)</f>
        <v>0</v>
      </c>
      <c r="Q4623" s="8" t="s">
        <v>17073</v>
      </c>
      <c r="R4623" s="2" t="str">
        <f>IF((--IF(P4623=0,Q4623,P4623))&gt;(--日期设置!$B$2),IF(P4623=0,Q4623,P4623),Q4623)</f>
        <v>2024-03-12</v>
      </c>
      <c r="S4623" s="2" t="s">
        <v>18694</v>
      </c>
      <c r="T4623" s="8">
        <f>[1]!b_anal_ptmyear($A4623,日期设置!$B$2)</f>
        <v>2.9726027397260273</v>
      </c>
      <c r="U4623" s="8">
        <f>[1]!b_anal_termifexercise($A4623,日期设置!B$2)</f>
        <v>0</v>
      </c>
      <c r="V4623" s="10">
        <f>[1]!b_dq_dirtyprice(A4623,日期设置!$B$2)</f>
        <v>101.6288</v>
      </c>
      <c r="W4623" s="11">
        <f>IF(U4623=0,ROUNDUP((Q4623-日期设置!$B$2)/365,0),ROUNDUP((R4623-日期设置!$B$2)/365,0))</f>
        <v>3</v>
      </c>
      <c r="X4623" s="18">
        <f>_xlfn.IFNA(VLOOKUP(A4623,过往入选债券!A:D,4,0),2)</f>
        <v>2</v>
      </c>
      <c r="Y4623">
        <f>_xlfn.IFNA(VLOOKUP(C4623,[2]Sheet1!$A:$A,1,0),3)</f>
        <v>3</v>
      </c>
    </row>
    <row r="4624" spans="1:25" hidden="1" x14ac:dyDescent="0.2">
      <c r="A4624" s="21" t="s">
        <v>5674</v>
      </c>
      <c r="B4624" s="21" t="s">
        <v>5675</v>
      </c>
      <c r="C4624" s="37" t="s">
        <v>696</v>
      </c>
      <c r="D4624" s="26" t="str">
        <f>[1]!b_calc_yield(A4624,日期设置!$B$2,F4624,1,R4624,1,O4624,L4624,S4624,)</f>
        <v>Fetching...</v>
      </c>
      <c r="E4624" s="26">
        <f t="shared" si="144"/>
        <v>5.3347307841126401</v>
      </c>
      <c r="F4624" s="18">
        <f>[1]!b_dq_cleanprice($A4624,日期设置!B$2)</f>
        <v>101.8321</v>
      </c>
      <c r="G4624" s="18" t="str">
        <f t="shared" si="145"/>
        <v>1.23 + 0</v>
      </c>
      <c r="H4624" s="27">
        <f>[1]!b_dq_pctchange($A4624,日期设置!$B$2,1)/100</f>
        <v>0</v>
      </c>
      <c r="I4624" s="26">
        <f>[1]!b_pq_pctchange(A4624,日期设置!$B$4,日期设置!$B$2,1)</f>
        <v>0</v>
      </c>
      <c r="J4624" s="26">
        <f>[1]!b_pq_pctchange(A4624,日期设置!$C$4,日期设置!$B$2,1)</f>
        <v>0</v>
      </c>
      <c r="K4624" s="52">
        <f>[1]!b_dq_amount($A4624,日期设置!B$2,2,10000)</f>
        <v>0</v>
      </c>
      <c r="L4624" s="26">
        <f>[1]!b_info_latestpar(A4624,日期设置!$B$2)</f>
        <v>100</v>
      </c>
      <c r="M4624" s="6">
        <f>[1]!b_info_outstandingbalance($A4624,日期设置!B$2)</f>
        <v>3</v>
      </c>
      <c r="N4624" s="7" t="str">
        <f>[1]!b_info_latestissurercreditrating2(A4624,日期设置!$B$2,"102","1")</f>
        <v>AA</v>
      </c>
      <c r="O4624" s="8">
        <v>6.08</v>
      </c>
      <c r="P4624" s="9">
        <f>[1]!b_info_repurchasedate(A4624)</f>
        <v>0</v>
      </c>
      <c r="Q4624" s="8" t="s">
        <v>16297</v>
      </c>
      <c r="R4624" s="2" t="str">
        <f>IF((--IF(P4624=0,Q4624,P4624))&gt;(--日期设置!$B$2),IF(P4624=0,Q4624,P4624),Q4624)</f>
        <v>2022-06-16</v>
      </c>
      <c r="S4624" s="2" t="s">
        <v>18077</v>
      </c>
      <c r="T4624" s="8">
        <f>[1]!b_anal_ptmyear($A4624,日期设置!$B$2)</f>
        <v>1.2356164383561643</v>
      </c>
      <c r="U4624" s="8">
        <f>[1]!b_anal_termifexercise($A4624,日期设置!B$2)</f>
        <v>0</v>
      </c>
      <c r="V4624" s="10">
        <f>[1]!b_dq_dirtyprice(A4624,日期设置!$B$2)</f>
        <v>106.4796</v>
      </c>
      <c r="W4624" s="11">
        <f>IF(U4624=0,ROUNDUP((Q4624-日期设置!$B$2)/365,0),ROUNDUP((R4624-日期设置!$B$2)/365,0))</f>
        <v>2</v>
      </c>
      <c r="X4624" s="18">
        <f>_xlfn.IFNA(VLOOKUP(A4624,过往入选债券!A:D,4,0),2)</f>
        <v>2</v>
      </c>
      <c r="Y4624">
        <f>_xlfn.IFNA(VLOOKUP(C4624,[2]Sheet1!$A:$A,1,0),3)</f>
        <v>3</v>
      </c>
    </row>
    <row r="4625" spans="1:25" hidden="1" x14ac:dyDescent="0.2">
      <c r="A4625" s="21" t="s">
        <v>5609</v>
      </c>
      <c r="B4625" s="21" t="s">
        <v>5610</v>
      </c>
      <c r="C4625" s="37" t="s">
        <v>258</v>
      </c>
      <c r="D4625" s="26" t="str">
        <f>[1]!b_calc_yield(A4625,日期设置!$B$2,F4625,1,R4625,1,O4625,L4625,S4625,)</f>
        <v>Fetching...</v>
      </c>
      <c r="E4625" s="26">
        <f t="shared" si="144"/>
        <v>21.458082774552921</v>
      </c>
      <c r="F4625" s="18">
        <f>[1]!b_dq_cleanprice($A4625,日期设置!B$2)</f>
        <v>104.209</v>
      </c>
      <c r="G4625" s="18" t="str">
        <f t="shared" si="145"/>
        <v>5.07 + 0</v>
      </c>
      <c r="H4625" s="27">
        <f>[1]!b_dq_pctchange($A4625,日期设置!$B$2,1)/100</f>
        <v>0</v>
      </c>
      <c r="I4625" s="26">
        <f>[1]!b_pq_pctchange(A4625,日期设置!$B$4,日期设置!$B$2,1)</f>
        <v>0</v>
      </c>
      <c r="J4625" s="26">
        <f>[1]!b_pq_pctchange(A4625,日期设置!$C$4,日期设置!$B$2,1)</f>
        <v>0</v>
      </c>
      <c r="K4625" s="52">
        <f>[1]!b_dq_amount($A4625,日期设置!B$2,2,10000)</f>
        <v>0</v>
      </c>
      <c r="L4625" s="26">
        <f>[1]!b_info_latestpar(A4625,日期设置!$B$2)</f>
        <v>100</v>
      </c>
      <c r="M4625" s="6">
        <f>[1]!b_info_outstandingbalance($A4625,日期设置!B$2)</f>
        <v>12</v>
      </c>
      <c r="N4625" s="7" t="str">
        <f>[1]!b_info_latestissurercreditrating2(A4625,日期设置!$B$2,"102","1")</f>
        <v>AA+</v>
      </c>
      <c r="O4625" s="8">
        <v>5.45</v>
      </c>
      <c r="P4625" s="9">
        <f>[1]!b_info_repurchasedate(A4625)</f>
        <v>0</v>
      </c>
      <c r="Q4625" s="8" t="s">
        <v>16795</v>
      </c>
      <c r="R4625" s="2" t="str">
        <f>IF((--IF(P4625=0,Q4625,P4625))&gt;(--日期设置!$B$2),IF(P4625=0,Q4625,P4625),Q4625)</f>
        <v>2026-04-18</v>
      </c>
      <c r="S4625" s="2" t="s">
        <v>18497</v>
      </c>
      <c r="T4625" s="8">
        <f>[1]!b_anal_ptmyear($A4625,日期设置!$B$2)</f>
        <v>5.0739726027397261</v>
      </c>
      <c r="U4625" s="8">
        <f>[1]!b_anal_termifexercise($A4625,日期设置!B$2)</f>
        <v>0</v>
      </c>
      <c r="V4625" s="10">
        <f>[1]!b_dq_dirtyprice(A4625,日期设置!$B$2)</f>
        <v>109.25579999999999</v>
      </c>
      <c r="W4625" s="11">
        <f>IF(U4625=0,ROUNDUP((Q4625-日期设置!$B$2)/365,0),ROUNDUP((R4625-日期设置!$B$2)/365,0))</f>
        <v>6</v>
      </c>
      <c r="X4625" s="18">
        <f>_xlfn.IFNA(VLOOKUP(A4625,过往入选债券!A:D,4,0),2)</f>
        <v>2</v>
      </c>
      <c r="Y4625">
        <f>_xlfn.IFNA(VLOOKUP(C4625,[2]Sheet1!$A:$A,1,0),3)</f>
        <v>3</v>
      </c>
    </row>
    <row r="4626" spans="1:25" hidden="1" x14ac:dyDescent="0.2">
      <c r="A4626" s="21" t="s">
        <v>10351</v>
      </c>
      <c r="B4626" s="21" t="s">
        <v>10352</v>
      </c>
      <c r="C4626" s="37" t="s">
        <v>432</v>
      </c>
      <c r="D4626" s="26" t="str">
        <f>[1]!b_calc_yield(A4626,日期设置!$B$2,F4626,1,R4626,1,O4626,L4626,S4626,)</f>
        <v>Fetching...</v>
      </c>
      <c r="E4626" s="26">
        <f t="shared" si="144"/>
        <v>8.6920828818178855</v>
      </c>
      <c r="F4626" s="18">
        <f>[1]!b_dq_cleanprice($A4626,日期设置!B$2)</f>
        <v>99.394599999999997</v>
      </c>
      <c r="G4626" s="18" t="str">
        <f t="shared" si="145"/>
        <v>2.00 + 0</v>
      </c>
      <c r="H4626" s="27">
        <f>[1]!b_dq_pctchange($A4626,日期设置!$B$2,1)/100</f>
        <v>0</v>
      </c>
      <c r="I4626" s="26">
        <f>[1]!b_pq_pctchange(A4626,日期设置!$B$4,日期设置!$B$2,1)</f>
        <v>0</v>
      </c>
      <c r="J4626" s="26">
        <f>[1]!b_pq_pctchange(A4626,日期设置!$C$4,日期设置!$B$2,1)</f>
        <v>1.3288667371453675</v>
      </c>
      <c r="K4626" s="52">
        <f>[1]!b_dq_amount($A4626,日期设置!B$2,2,10000)</f>
        <v>0</v>
      </c>
      <c r="L4626" s="26">
        <f>[1]!b_info_latestpar(A4626,日期设置!$B$2)</f>
        <v>100</v>
      </c>
      <c r="M4626" s="6">
        <f>[1]!b_info_outstandingbalance($A4626,日期设置!B$2)</f>
        <v>10</v>
      </c>
      <c r="N4626" s="7" t="str">
        <f>[1]!b_info_latestissurercreditrating2(A4626,日期设置!$B$2,"102","1")</f>
        <v>AA</v>
      </c>
      <c r="O4626" s="8">
        <v>4.18</v>
      </c>
      <c r="P4626" s="9">
        <f>[1]!b_info_repurchasedate(A4626)</f>
        <v>0</v>
      </c>
      <c r="Q4626" s="8" t="s">
        <v>16225</v>
      </c>
      <c r="R4626" s="2" t="str">
        <f>IF((--IF(P4626=0,Q4626,P4626))&gt;(--日期设置!$B$2),IF(P4626=0,Q4626,P4626),Q4626)</f>
        <v>2023-03-25</v>
      </c>
      <c r="S4626" s="2" t="s">
        <v>18165</v>
      </c>
      <c r="T4626" s="8">
        <f>[1]!b_anal_ptmyear($A4626,日期设置!$B$2)</f>
        <v>2.0082191780821916</v>
      </c>
      <c r="U4626" s="8">
        <f>[1]!b_anal_termifexercise($A4626,日期设置!B$2)</f>
        <v>0</v>
      </c>
      <c r="V4626" s="10">
        <f>[1]!b_dq_dirtyprice(A4626,日期设置!$B$2)</f>
        <v>103.5402</v>
      </c>
      <c r="W4626" s="11">
        <f>IF(U4626=0,ROUNDUP((Q4626-日期设置!$B$2)/365,0),ROUNDUP((R4626-日期设置!$B$2)/365,0))</f>
        <v>3</v>
      </c>
      <c r="X4626" s="18">
        <f>_xlfn.IFNA(VLOOKUP(A4626,过往入选债券!A:D,4,0),2)</f>
        <v>2</v>
      </c>
      <c r="Y4626">
        <f>_xlfn.IFNA(VLOOKUP(C4626,[2]Sheet1!$A:$A,1,0),3)</f>
        <v>3</v>
      </c>
    </row>
    <row r="4627" spans="1:25" hidden="1" x14ac:dyDescent="0.2">
      <c r="A4627" s="21" t="s">
        <v>11337</v>
      </c>
      <c r="B4627" s="21" t="s">
        <v>11338</v>
      </c>
      <c r="C4627" s="37" t="s">
        <v>2772</v>
      </c>
      <c r="D4627" s="26" t="str">
        <f>[1]!b_calc_yield(A4627,日期设置!$B$2,F4627,1,R4627,1,O4627,L4627,S4627,)</f>
        <v>Fetching...</v>
      </c>
      <c r="E4627" s="26">
        <f t="shared" si="144"/>
        <v>10.23457039168183</v>
      </c>
      <c r="F4627" s="18">
        <f>[1]!b_dq_cleanprice($A4627,日期设置!B$2)</f>
        <v>99.306100000000001</v>
      </c>
      <c r="G4627" s="18" t="str">
        <f t="shared" si="145"/>
        <v>2.32 + 0</v>
      </c>
      <c r="H4627" s="27">
        <f>[1]!b_dq_pctchange($A4627,日期设置!$B$2,1)/100</f>
        <v>0</v>
      </c>
      <c r="I4627" s="26">
        <f>[1]!b_pq_pctchange(A4627,日期设置!$B$4,日期设置!$B$2,1)</f>
        <v>0</v>
      </c>
      <c r="J4627" s="26">
        <f>[1]!b_pq_pctchange(A4627,日期设置!$C$4,日期设置!$B$2,1)</f>
        <v>0</v>
      </c>
      <c r="K4627" s="52">
        <f>[1]!b_dq_amount($A4627,日期设置!B$2,2,10000)</f>
        <v>0</v>
      </c>
      <c r="L4627" s="26">
        <f>[1]!b_info_latestpar(A4627,日期设置!$B$2)</f>
        <v>100</v>
      </c>
      <c r="M4627" s="6">
        <f>[1]!b_info_outstandingbalance($A4627,日期设置!B$2)</f>
        <v>8</v>
      </c>
      <c r="N4627" s="7" t="str">
        <f>[1]!b_info_latestissurercreditrating2(A4627,日期设置!$B$2,"102","1")</f>
        <v>AA+</v>
      </c>
      <c r="O4627" s="8">
        <v>4.1900000000000004</v>
      </c>
      <c r="P4627" s="9">
        <f>[1]!b_info_repurchasedate(A4627)</f>
        <v>0</v>
      </c>
      <c r="Q4627" s="8" t="s">
        <v>16706</v>
      </c>
      <c r="R4627" s="2" t="str">
        <f>IF((--IF(P4627=0,Q4627,P4627))&gt;(--日期设置!$B$2),IF(P4627=0,Q4627,P4627),Q4627)</f>
        <v>2023-07-20</v>
      </c>
      <c r="S4627" s="2" t="s">
        <v>17998</v>
      </c>
      <c r="T4627" s="8">
        <f>[1]!b_anal_ptmyear($A4627,日期设置!$B$2)</f>
        <v>2.3287671232876712</v>
      </c>
      <c r="U4627" s="8">
        <f>[1]!b_anal_termifexercise($A4627,日期设置!B$2)</f>
        <v>0</v>
      </c>
      <c r="V4627" s="10">
        <f>[1]!b_dq_dirtyprice(A4627,日期设置!$B$2)</f>
        <v>102.1186</v>
      </c>
      <c r="W4627" s="11">
        <f>IF(U4627=0,ROUNDUP((Q4627-日期设置!$B$2)/365,0),ROUNDUP((R4627-日期设置!$B$2)/365,0))</f>
        <v>3</v>
      </c>
      <c r="X4627" s="18">
        <f>_xlfn.IFNA(VLOOKUP(A4627,过往入选债券!A:D,4,0),2)</f>
        <v>2</v>
      </c>
      <c r="Y4627">
        <f>_xlfn.IFNA(VLOOKUP(C4627,[2]Sheet1!$A:$A,1,0),3)</f>
        <v>3</v>
      </c>
    </row>
    <row r="4628" spans="1:25" hidden="1" x14ac:dyDescent="0.2">
      <c r="A4628" s="28" t="s">
        <v>20404</v>
      </c>
      <c r="B4628" s="28" t="s">
        <v>20405</v>
      </c>
      <c r="C4628" s="39" t="s">
        <v>368</v>
      </c>
      <c r="D4628" s="26" t="str">
        <f>[1]!b_calc_yield(A4628,日期设置!$B$2,F4628,1,R4628,1,O4628,L4628,S4628,)</f>
        <v>Fetching...</v>
      </c>
      <c r="E4628" s="26">
        <f t="shared" si="144"/>
        <v>10.978617847108541</v>
      </c>
      <c r="F4628" s="18">
        <f>[1]!b_dq_cleanprice($A4628,日期设置!B$2)</f>
        <v>98.305099999999996</v>
      </c>
      <c r="G4628" s="18" t="str">
        <f t="shared" si="145"/>
        <v>2.47 + 0</v>
      </c>
      <c r="H4628" s="27">
        <f>[1]!b_dq_pctchange($A4628,日期设置!$B$2,1)/100</f>
        <v>0</v>
      </c>
      <c r="I4628" s="26">
        <f>[1]!b_pq_pctchange(A4628,日期设置!$B$4,日期设置!$B$2,1)</f>
        <v>0</v>
      </c>
      <c r="J4628" s="26">
        <f>[1]!b_pq_pctchange(A4628,日期设置!$C$4,日期设置!$B$2,1)</f>
        <v>0</v>
      </c>
      <c r="K4628" s="52">
        <f>[1]!b_dq_amount($A4628,日期设置!B$2,2,10000)</f>
        <v>0</v>
      </c>
      <c r="L4628" s="26">
        <f>[1]!b_info_latestpar(A4628,日期设置!$B$2)</f>
        <v>100</v>
      </c>
      <c r="M4628" s="6">
        <f>[1]!b_info_outstandingbalance($A4628,日期设置!B$2)</f>
        <v>4</v>
      </c>
      <c r="N4628" s="7" t="str">
        <f>[1]!b_info_latestissurercreditrating2(A4628,日期设置!$B$2,"102","1")</f>
        <v>AA+</v>
      </c>
      <c r="O4628" s="8">
        <v>3.77</v>
      </c>
      <c r="P4628" s="9">
        <f>[1]!b_info_repurchasedate(A4628)</f>
        <v>0</v>
      </c>
      <c r="Q4628" s="8" t="s">
        <v>17495</v>
      </c>
      <c r="R4628" s="2" t="str">
        <f>IF((--IF(P4628=0,Q4628,P4628))&gt;(--日期设置!$B$2),IF(P4628=0,Q4628,P4628),Q4628)</f>
        <v>2023-09-10</v>
      </c>
      <c r="S4628" s="31" t="s">
        <v>16295</v>
      </c>
      <c r="T4628" s="8">
        <f>[1]!b_anal_ptmyear($A4628,日期设置!$B$2)</f>
        <v>2.4712328767123286</v>
      </c>
      <c r="U4628" s="8">
        <f>[1]!b_anal_termifexercise($A4628,日期设置!B$2)</f>
        <v>0</v>
      </c>
      <c r="V4628" s="10">
        <f>[1]!b_dq_dirtyprice(A4628,日期设置!$B$2)</f>
        <v>100.29859999999999</v>
      </c>
      <c r="W4628" s="11">
        <f>IF(U4628=0,ROUNDUP((Q4628-日期设置!$B$2)/365,0),ROUNDUP((R4628-日期设置!$B$2)/365,0))</f>
        <v>3</v>
      </c>
      <c r="X4628" s="18">
        <f>_xlfn.IFNA(VLOOKUP(A4628,过往入选债券!A:D,4,0),2)</f>
        <v>2</v>
      </c>
      <c r="Y4628">
        <f>_xlfn.IFNA(VLOOKUP(C4628,[2]Sheet1!$A:$A,1,0),3)</f>
        <v>3</v>
      </c>
    </row>
    <row r="4629" spans="1:25" hidden="1" x14ac:dyDescent="0.2">
      <c r="A4629" s="28" t="s">
        <v>21850</v>
      </c>
      <c r="B4629" s="28" t="s">
        <v>22043</v>
      </c>
      <c r="C4629" s="39" t="s">
        <v>20768</v>
      </c>
      <c r="D4629" s="26" t="str">
        <f>[1]!b_calc_yield(A4629,日期设置!$B$2,F4629,1,R4629,1,O4629,L4629,S4629,)</f>
        <v>Fetching...</v>
      </c>
      <c r="E4629" s="26">
        <f t="shared" si="144"/>
        <v>12.139313834997667</v>
      </c>
      <c r="F4629" s="18">
        <f>[1]!b_dq_cleanprice($A4629,日期设置!B$2)</f>
        <v>100.6069</v>
      </c>
      <c r="G4629" s="18" t="str">
        <f t="shared" si="145"/>
        <v>2.73 + 2.73</v>
      </c>
      <c r="H4629" s="27">
        <f>[1]!b_dq_pctchange($A4629,日期设置!$B$2,1)/100</f>
        <v>0</v>
      </c>
      <c r="I4629" s="26">
        <f>[1]!b_pq_pctchange(A4629,日期设置!$B$4,日期设置!$B$2,1)</f>
        <v>0</v>
      </c>
      <c r="J4629" s="26">
        <f>[1]!b_pq_pctchange(A4629,日期设置!$C$4,日期设置!$B$2,1)</f>
        <v>0</v>
      </c>
      <c r="K4629" s="52">
        <f>[1]!b_dq_amount($A4629,日期设置!B$2,2,10000)</f>
        <v>0</v>
      </c>
      <c r="L4629" s="26">
        <f>[1]!b_info_latestpar(A4629,日期设置!$B$2)</f>
        <v>100</v>
      </c>
      <c r="M4629" s="6">
        <f>[1]!b_info_outstandingbalance($A4629,日期设置!B$2)</f>
        <v>10</v>
      </c>
      <c r="N4629" s="7" t="str">
        <f>[1]!b_info_latestissurercreditrating2(A4629,日期设置!$B$2,"102","1")</f>
        <v>AAA</v>
      </c>
      <c r="O4629" s="43">
        <v>4.75</v>
      </c>
      <c r="P4629" s="9">
        <f>[1]!b_info_repurchasedate(A4629)</f>
        <v>0</v>
      </c>
      <c r="Q4629" s="31" t="s">
        <v>16344</v>
      </c>
      <c r="R4629" s="2" t="str">
        <f>IF((--IF(P4629=0,Q4629,P4629))&gt;(--日期设置!$B$2),IF(P4629=0,Q4629,P4629),Q4629)</f>
        <v>2023-12-14</v>
      </c>
      <c r="S4629" s="31" t="s">
        <v>16180</v>
      </c>
      <c r="T4629" s="8">
        <f>[1]!b_anal_ptmyear($A4629,日期设置!$B$2)</f>
        <v>2.7315068493150685</v>
      </c>
      <c r="U4629" s="8">
        <f>[1]!b_anal_termifexercise($A4629,日期设置!B$2)</f>
        <v>2.7315068493150685</v>
      </c>
      <c r="V4629" s="10">
        <f>[1]!b_dq_dirtyprice(A4629,日期设置!$B$2)</f>
        <v>101.8822</v>
      </c>
      <c r="W4629" s="11">
        <f>IF(U4629=0,ROUNDUP((Q4629-日期设置!$B$2)/365,0),ROUNDUP((R4629-日期设置!$B$2)/365,0))</f>
        <v>3</v>
      </c>
      <c r="X4629" s="18">
        <f>_xlfn.IFNA(VLOOKUP(A4629,过往入选债券!A:D,4,0),2)</f>
        <v>2</v>
      </c>
      <c r="Y4629">
        <f>_xlfn.IFNA(VLOOKUP(C4629,[2]Sheet1!$A:$A,1,0),3)</f>
        <v>3</v>
      </c>
    </row>
    <row r="4630" spans="1:25" hidden="1" x14ac:dyDescent="0.2">
      <c r="A4630" s="21" t="s">
        <v>10205</v>
      </c>
      <c r="B4630" s="21" t="s">
        <v>10206</v>
      </c>
      <c r="C4630" s="37" t="s">
        <v>10207</v>
      </c>
      <c r="D4630" s="26" t="str">
        <f>[1]!b_calc_yield(A4630,日期设置!$B$2,F4630,1,R4630,1,O4630,L4630,S4630,)</f>
        <v>Fetching...</v>
      </c>
      <c r="E4630" s="26">
        <f t="shared" si="144"/>
        <v>8.9825353964924748</v>
      </c>
      <c r="F4630" s="18">
        <f>[1]!b_dq_cleanprice($A4630,日期设置!B$2)</f>
        <v>98.507400000000004</v>
      </c>
      <c r="G4630" s="18" t="str">
        <f t="shared" si="145"/>
        <v>3.98 + 1.98</v>
      </c>
      <c r="H4630" s="27">
        <f>[1]!b_dq_pctchange($A4630,日期设置!$B$2,1)/100</f>
        <v>0</v>
      </c>
      <c r="I4630" s="26">
        <f>[1]!b_pq_pctchange(A4630,日期设置!$B$4,日期设置!$B$2,1)</f>
        <v>0</v>
      </c>
      <c r="J4630" s="26">
        <f>[1]!b_pq_pctchange(A4630,日期设置!$C$4,日期设置!$B$2,1)</f>
        <v>0.72279794070582926</v>
      </c>
      <c r="K4630" s="52">
        <f>[1]!b_dq_amount($A4630,日期设置!B$2,2,10000)</f>
        <v>0</v>
      </c>
      <c r="L4630" s="26">
        <f>[1]!b_info_latestpar(A4630,日期设置!$B$2)</f>
        <v>100</v>
      </c>
      <c r="M4630" s="6">
        <f>[1]!b_info_outstandingbalance($A4630,日期设置!B$2)</f>
        <v>6</v>
      </c>
      <c r="N4630" s="7" t="str">
        <f>[1]!b_info_latestissurercreditrating2(A4630,日期设置!$B$2,"102","1")</f>
        <v>AA</v>
      </c>
      <c r="O4630" s="8">
        <v>3.7</v>
      </c>
      <c r="P4630" s="9" t="str">
        <f>[1]!b_info_repurchasedate(A4630)</f>
        <v>2023-03-18</v>
      </c>
      <c r="Q4630" s="8" t="s">
        <v>16377</v>
      </c>
      <c r="R4630" s="2" t="str">
        <f>IF((--IF(P4630=0,Q4630,P4630))&gt;(--日期设置!$B$2),IF(P4630=0,Q4630,P4630),Q4630)</f>
        <v>2023-03-18</v>
      </c>
      <c r="S4630" s="2" t="s">
        <v>18153</v>
      </c>
      <c r="T4630" s="8">
        <f>[1]!b_anal_ptmyear($A4630,日期设置!$B$2)</f>
        <v>3.989041095890411</v>
      </c>
      <c r="U4630" s="8">
        <f>[1]!b_anal_termifexercise($A4630,日期设置!B$2)</f>
        <v>1.989041095890411</v>
      </c>
      <c r="V4630" s="10">
        <f>[1]!b_dq_dirtyprice(A4630,日期设置!$B$2)</f>
        <v>98.547899999999998</v>
      </c>
      <c r="W4630" s="11">
        <f>IF(U4630=0,ROUNDUP((Q4630-日期设置!$B$2)/365,0),ROUNDUP((R4630-日期设置!$B$2)/365,0))</f>
        <v>2</v>
      </c>
      <c r="X4630" s="18">
        <f>_xlfn.IFNA(VLOOKUP(A4630,过往入选债券!A:D,4,0),2)</f>
        <v>2</v>
      </c>
      <c r="Y4630">
        <f>_xlfn.IFNA(VLOOKUP(C4630,[2]Sheet1!$A:$A,1,0),3)</f>
        <v>3</v>
      </c>
    </row>
    <row r="4631" spans="1:25" hidden="1" x14ac:dyDescent="0.2">
      <c r="A4631" s="21" t="s">
        <v>2468</v>
      </c>
      <c r="B4631" s="21" t="s">
        <v>2469</v>
      </c>
      <c r="C4631" s="37" t="s">
        <v>23</v>
      </c>
      <c r="D4631" s="26" t="str">
        <f>[1]!b_calc_yield(A4631,日期设置!$B$2,F4631,1,R4631,1,O4631,L4631,S4631,)</f>
        <v>Fetching...</v>
      </c>
      <c r="E4631" s="26">
        <f t="shared" si="144"/>
        <v>3.6868037183563462</v>
      </c>
      <c r="F4631" s="18">
        <f>[1]!b_dq_cleanprice($A4631,日期设置!B$2)</f>
        <v>101.77290000000001</v>
      </c>
      <c r="G4631" s="18" t="str">
        <f t="shared" si="145"/>
        <v>0.81 + 0</v>
      </c>
      <c r="H4631" s="27">
        <f>[1]!b_dq_pctchange($A4631,日期设置!$B$2,1)/100</f>
        <v>0</v>
      </c>
      <c r="I4631" s="26">
        <f>[1]!b_pq_pctchange(A4631,日期设置!$B$4,日期设置!$B$2,1)</f>
        <v>0</v>
      </c>
      <c r="J4631" s="26">
        <f>[1]!b_pq_pctchange(A4631,日期设置!$C$4,日期设置!$B$2,1)</f>
        <v>0</v>
      </c>
      <c r="K4631" s="52">
        <f>[1]!b_dq_amount($A4631,日期设置!B$2,2,10000)</f>
        <v>0</v>
      </c>
      <c r="L4631" s="26">
        <f>[1]!b_info_latestpar(A4631,日期设置!$B$2)</f>
        <v>100</v>
      </c>
      <c r="M4631" s="6">
        <f>[1]!b_info_outstandingbalance($A4631,日期设置!B$2)</f>
        <v>10</v>
      </c>
      <c r="N4631" s="7">
        <f>[1]!b_info_latestissurercreditrating2(A4631,日期设置!$B$2,"102","1")</f>
        <v>0</v>
      </c>
      <c r="O4631" s="8">
        <v>6.8</v>
      </c>
      <c r="P4631" s="9">
        <f>[1]!b_info_repurchasedate(A4631)</f>
        <v>0</v>
      </c>
      <c r="Q4631" s="8" t="s">
        <v>16593</v>
      </c>
      <c r="R4631" s="2" t="str">
        <f>IF((--IF(P4631=0,Q4631,P4631))&gt;(--日期设置!$B$2),IF(P4631=0,Q4631,P4631),Q4631)</f>
        <v>2022-01-15</v>
      </c>
      <c r="S4631" s="2" t="s">
        <v>18345</v>
      </c>
      <c r="T4631" s="8">
        <f>[1]!b_anal_ptmyear($A4631,日期设置!$B$2)</f>
        <v>0.81917808219178079</v>
      </c>
      <c r="U4631" s="8">
        <f>[1]!b_anal_termifexercise($A4631,日期设置!B$2)</f>
        <v>0</v>
      </c>
      <c r="V4631" s="10">
        <f>[1]!b_dq_dirtyprice(A4631,日期设置!$B$2)</f>
        <v>103.0025</v>
      </c>
      <c r="W4631" s="11">
        <f>IF(U4631=0,ROUNDUP((Q4631-日期设置!$B$2)/365,0),ROUNDUP((R4631-日期设置!$B$2)/365,0))</f>
        <v>1</v>
      </c>
      <c r="X4631" s="18">
        <f>_xlfn.IFNA(VLOOKUP(A4631,过往入选债券!A:D,4,0),2)</f>
        <v>2</v>
      </c>
      <c r="Y4631">
        <f>_xlfn.IFNA(VLOOKUP(C4631,[2]Sheet1!$A:$A,1,0),3)</f>
        <v>3</v>
      </c>
    </row>
    <row r="4632" spans="1:25" hidden="1" x14ac:dyDescent="0.2">
      <c r="A4632" s="21" t="s">
        <v>7059</v>
      </c>
      <c r="B4632" s="21" t="s">
        <v>7060</v>
      </c>
      <c r="C4632" s="37" t="s">
        <v>4785</v>
      </c>
      <c r="D4632" s="26" t="str">
        <f>[1]!b_calc_yield(A4632,日期设置!$B$2,F4632,1,R4632,1,O4632,L4632,S4632,)</f>
        <v>Fetching...</v>
      </c>
      <c r="E4632" s="26">
        <f t="shared" si="144"/>
        <v>3.5264668502845042</v>
      </c>
      <c r="F4632" s="18">
        <f>[1]!b_dq_cleanprice($A4632,日期设置!B$2)</f>
        <v>101.99</v>
      </c>
      <c r="G4632" s="18" t="str">
        <f t="shared" si="145"/>
        <v>0.78 + 0</v>
      </c>
      <c r="H4632" s="27">
        <f>[1]!b_dq_pctchange($A4632,日期设置!$B$2,1)/100</f>
        <v>0</v>
      </c>
      <c r="I4632" s="26">
        <f>[1]!b_pq_pctchange(A4632,日期设置!$B$4,日期设置!$B$2,1)</f>
        <v>0</v>
      </c>
      <c r="J4632" s="26">
        <f>[1]!b_pq_pctchange(A4632,日期设置!$C$4,日期设置!$B$2,1)</f>
        <v>0</v>
      </c>
      <c r="K4632" s="52">
        <f>[1]!b_dq_amount($A4632,日期设置!B$2,2,10000)</f>
        <v>0</v>
      </c>
      <c r="L4632" s="26">
        <f>[1]!b_info_latestpar(A4632,日期设置!$B$2)</f>
        <v>100</v>
      </c>
      <c r="M4632" s="6">
        <f>[1]!b_info_outstandingbalance($A4632,日期设置!B$2)</f>
        <v>3.5</v>
      </c>
      <c r="N4632" s="7" t="str">
        <f>[1]!b_info_latestissurercreditrating2(A4632,日期设置!$B$2,"102","1")</f>
        <v>AA</v>
      </c>
      <c r="O4632" s="8">
        <v>7.2</v>
      </c>
      <c r="P4632" s="9">
        <f>[1]!b_info_repurchasedate(A4632)</f>
        <v>0</v>
      </c>
      <c r="Q4632" s="8" t="s">
        <v>16884</v>
      </c>
      <c r="R4632" s="2" t="str">
        <f>IF((--IF(P4632=0,Q4632,P4632))&gt;(--日期设置!$B$2),IF(P4632=0,Q4632,P4632),Q4632)</f>
        <v>2022-01-02</v>
      </c>
      <c r="S4632" s="2" t="s">
        <v>18565</v>
      </c>
      <c r="T4632" s="8">
        <f>[1]!b_anal_ptmyear($A4632,日期设置!$B$2)</f>
        <v>0.78356164383561644</v>
      </c>
      <c r="U4632" s="8">
        <f>[1]!b_anal_termifexercise($A4632,日期设置!B$2)</f>
        <v>0</v>
      </c>
      <c r="V4632" s="10">
        <f>[1]!b_dq_dirtyprice(A4632,日期设置!$B$2)</f>
        <v>103.5484</v>
      </c>
      <c r="W4632" s="11">
        <f>IF(U4632=0,ROUNDUP((Q4632-日期设置!$B$2)/365,0),ROUNDUP((R4632-日期设置!$B$2)/365,0))</f>
        <v>1</v>
      </c>
      <c r="X4632" s="18">
        <f>_xlfn.IFNA(VLOOKUP(A4632,过往入选债券!A:D,4,0),2)</f>
        <v>2</v>
      </c>
      <c r="Y4632">
        <f>_xlfn.IFNA(VLOOKUP(C4632,[2]Sheet1!$A:$A,1,0),3)</f>
        <v>3</v>
      </c>
    </row>
    <row r="4633" spans="1:25" x14ac:dyDescent="0.2">
      <c r="A4633" s="21" t="s">
        <v>4596</v>
      </c>
      <c r="B4633" s="21" t="s">
        <v>4597</v>
      </c>
      <c r="C4633" s="37" t="s">
        <v>847</v>
      </c>
      <c r="D4633" s="26" t="str">
        <f>[1]!b_calc_yield(A4633,日期设置!$B$2,F4633,1,R4633,1,O4633,L4633,S4633,)</f>
        <v>Fetching...</v>
      </c>
      <c r="E4633" s="26">
        <f t="shared" si="144"/>
        <v>9.8402455354772442</v>
      </c>
      <c r="F4633" s="18">
        <f>[1]!b_dq_cleanprice($A4633,日期设置!B$2)</f>
        <v>100.1698</v>
      </c>
      <c r="G4633" s="18" t="str">
        <f t="shared" si="145"/>
        <v>2.25 + 0</v>
      </c>
      <c r="H4633" s="27">
        <f>[1]!b_dq_pctchange($A4633,日期设置!$B$2,1)/100</f>
        <v>4.5912227214376577E-3</v>
      </c>
      <c r="I4633" s="26">
        <f>[1]!b_pq_pctchange(A4633,日期设置!$B$4,日期设置!$B$2,1)</f>
        <v>0.45912227214376577</v>
      </c>
      <c r="J4633" s="26">
        <f>[1]!b_pq_pctchange(A4633,日期设置!$C$4,日期设置!$B$2,1)</f>
        <v>0.70282002639973529</v>
      </c>
      <c r="K4633" s="52">
        <f>[1]!b_dq_amount($A4633,日期设置!B$2,2,10000)</f>
        <v>20716.003562000002</v>
      </c>
      <c r="L4633" s="26">
        <f>[1]!b_info_latestpar(A4633,日期设置!$B$2)</f>
        <v>100</v>
      </c>
      <c r="M4633" s="6">
        <f>[1]!b_info_outstandingbalance($A4633,日期设置!B$2)</f>
        <v>18</v>
      </c>
      <c r="N4633" s="7">
        <f>[1]!b_info_latestissurercreditrating2(A4633,日期设置!$B$2,"102","1")</f>
        <v>0</v>
      </c>
      <c r="O4633" s="8">
        <v>4.59</v>
      </c>
      <c r="P4633" s="9">
        <f>[1]!b_info_repurchasedate(A4633)</f>
        <v>0</v>
      </c>
      <c r="Q4633" s="8" t="s">
        <v>16494</v>
      </c>
      <c r="R4633" s="2" t="str">
        <f>IF((--IF(P4633=0,Q4633,P4633))&gt;(--日期设置!$B$2),IF(P4633=0,Q4633,P4633),Q4633)</f>
        <v>2023-06-24</v>
      </c>
      <c r="S4633" s="2" t="s">
        <v>17996</v>
      </c>
      <c r="T4633" s="8">
        <f>[1]!b_anal_ptmyear($A4633,日期设置!$B$2)</f>
        <v>2.2575342465753425</v>
      </c>
      <c r="U4633" s="8">
        <f>[1]!b_anal_termifexercise($A4633,日期设置!B$2)</f>
        <v>0</v>
      </c>
      <c r="V4633" s="10">
        <f>[1]!b_dq_dirtyprice(A4633,日期设置!$B$2)</f>
        <v>103.57769999999999</v>
      </c>
      <c r="W4633" s="11">
        <f>IF(U4633=0,ROUNDUP((Q4633-日期设置!$B$2)/365,0),ROUNDUP((R4633-日期设置!$B$2)/365,0))</f>
        <v>3</v>
      </c>
      <c r="X4633" s="18">
        <f>_xlfn.IFNA(VLOOKUP(A4633,过往入选债券!A:D,4,0),2)</f>
        <v>2</v>
      </c>
      <c r="Y4633">
        <f>_xlfn.IFNA(VLOOKUP(C4633,[2]Sheet1!$A:$A,1,0),3)</f>
        <v>3</v>
      </c>
    </row>
    <row r="4634" spans="1:25" hidden="1" x14ac:dyDescent="0.2">
      <c r="A4634" s="21" t="s">
        <v>4136</v>
      </c>
      <c r="B4634" s="21" t="s">
        <v>4137</v>
      </c>
      <c r="C4634" s="37" t="s">
        <v>3842</v>
      </c>
      <c r="D4634" s="26" t="str">
        <f>[1]!b_calc_yield(A4634,日期设置!$B$2,F4634,1,R4634,1,O4634,L4634,S4634,)</f>
        <v>Fetching...</v>
      </c>
      <c r="E4634" s="26">
        <f t="shared" si="144"/>
        <v>8.6252257442742</v>
      </c>
      <c r="F4634" s="18">
        <f>[1]!b_dq_cleanprice($A4634,日期设置!B$2)</f>
        <v>100</v>
      </c>
      <c r="G4634" s="18" t="str">
        <f t="shared" si="145"/>
        <v>2.00 + 0</v>
      </c>
      <c r="H4634" s="27">
        <f>[1]!b_dq_pctchange($A4634,日期设置!$B$2,1)/100</f>
        <v>0</v>
      </c>
      <c r="I4634" s="26">
        <f>[1]!b_pq_pctchange(A4634,日期设置!$B$4,日期设置!$B$2,1)</f>
        <v>0</v>
      </c>
      <c r="J4634" s="26">
        <f>[1]!b_pq_pctchange(A4634,日期设置!$C$4,日期设置!$B$2,1)</f>
        <v>0</v>
      </c>
      <c r="K4634" s="52">
        <f>[1]!b_dq_amount($A4634,日期设置!B$2,2,10000)</f>
        <v>0</v>
      </c>
      <c r="L4634" s="26">
        <f>[1]!b_info_latestpar(A4634,日期设置!$B$2)</f>
        <v>100</v>
      </c>
      <c r="M4634" s="6">
        <f>[1]!b_info_outstandingbalance($A4634,日期设置!B$2)</f>
        <v>3</v>
      </c>
      <c r="N4634" s="7">
        <f>[1]!b_info_latestissurercreditrating2(A4634,日期设置!$B$2,"102","1")</f>
        <v>0</v>
      </c>
      <c r="O4634" s="8">
        <v>4.5</v>
      </c>
      <c r="P4634" s="9">
        <f>[1]!b_info_repurchasedate(A4634)</f>
        <v>0</v>
      </c>
      <c r="Q4634" s="8" t="s">
        <v>16574</v>
      </c>
      <c r="R4634" s="2" t="str">
        <f>IF((--IF(P4634=0,Q4634,P4634))&gt;(--日期设置!$B$2),IF(P4634=0,Q4634,P4634),Q4634)</f>
        <v>2023-03-23</v>
      </c>
      <c r="S4634" s="2" t="s">
        <v>18214</v>
      </c>
      <c r="T4634" s="8">
        <f>[1]!b_anal_ptmyear($A4634,日期设置!$B$2)</f>
        <v>2.0027397260273974</v>
      </c>
      <c r="U4634" s="8">
        <f>[1]!b_anal_termifexercise($A4634,日期设置!B$2)</f>
        <v>0</v>
      </c>
      <c r="V4634" s="10">
        <f>[1]!b_dq_dirtyprice(A4634,日期设置!$B$2)</f>
        <v>104.4877</v>
      </c>
      <c r="W4634" s="11">
        <f>IF(U4634=0,ROUNDUP((Q4634-日期设置!$B$2)/365,0),ROUNDUP((R4634-日期设置!$B$2)/365,0))</f>
        <v>3</v>
      </c>
      <c r="X4634" s="18">
        <f>_xlfn.IFNA(VLOOKUP(A4634,过往入选债券!A:D,4,0),2)</f>
        <v>2</v>
      </c>
      <c r="Y4634">
        <f>_xlfn.IFNA(VLOOKUP(C4634,[2]Sheet1!$A:$A,1,0),3)</f>
        <v>3</v>
      </c>
    </row>
    <row r="4635" spans="1:25" hidden="1" x14ac:dyDescent="0.2">
      <c r="A4635" s="28" t="s">
        <v>21846</v>
      </c>
      <c r="B4635" s="28" t="s">
        <v>22037</v>
      </c>
      <c r="C4635" s="39" t="s">
        <v>22038</v>
      </c>
      <c r="D4635" s="26" t="str">
        <f>[1]!b_calc_yield(A4635,日期设置!$B$2,F4635,1,R4635,1,O4635,L4635,S4635,)</f>
        <v>Fetching...</v>
      </c>
      <c r="E4635" s="26">
        <f t="shared" si="144"/>
        <v>12.191488187672928</v>
      </c>
      <c r="F4635" s="18">
        <f>[1]!b_dq_cleanprice($A4635,日期设置!B$2)</f>
        <v>100.2847</v>
      </c>
      <c r="G4635" s="18" t="str">
        <f t="shared" si="145"/>
        <v>4.73 + 2.73</v>
      </c>
      <c r="H4635" s="27">
        <f>[1]!b_dq_pctchange($A4635,日期设置!$B$2,1)/100</f>
        <v>0</v>
      </c>
      <c r="I4635" s="26">
        <f>[1]!b_pq_pctchange(A4635,日期设置!$B$4,日期设置!$B$2,1)</f>
        <v>0.70767222333802227</v>
      </c>
      <c r="J4635" s="26">
        <f>[1]!b_pq_pctchange(A4635,日期设置!$C$4,日期设置!$B$2,1)</f>
        <v>0.28470000000000084</v>
      </c>
      <c r="K4635" s="52">
        <f>[1]!b_dq_amount($A4635,日期设置!B$2,2,10000)</f>
        <v>0</v>
      </c>
      <c r="L4635" s="26">
        <f>[1]!b_info_latestpar(A4635,日期设置!$B$2)</f>
        <v>100</v>
      </c>
      <c r="M4635" s="6">
        <f>[1]!b_info_outstandingbalance($A4635,日期设置!B$2)</f>
        <v>10</v>
      </c>
      <c r="N4635" s="7" t="str">
        <f>[1]!b_info_latestissurercreditrating2(A4635,日期设置!$B$2,"102","1")</f>
        <v>AA+</v>
      </c>
      <c r="O4635" s="43">
        <v>4.62</v>
      </c>
      <c r="P4635" s="9" t="str">
        <f>[1]!b_info_repurchasedate(A4635)</f>
        <v>2023-12-17</v>
      </c>
      <c r="Q4635" s="31" t="s">
        <v>17103</v>
      </c>
      <c r="R4635" s="2" t="str">
        <f>IF((--IF(P4635=0,Q4635,P4635))&gt;(--日期设置!$B$2),IF(P4635=0,Q4635,P4635),Q4635)</f>
        <v>2023-12-17</v>
      </c>
      <c r="S4635" s="31" t="s">
        <v>17435</v>
      </c>
      <c r="T4635" s="8">
        <f>[1]!b_anal_ptmyear($A4635,日期设置!$B$2)</f>
        <v>4.7397260273972606</v>
      </c>
      <c r="U4635" s="8">
        <f>[1]!b_anal_termifexercise($A4635,日期设置!B$2)</f>
        <v>2.7397260273972601</v>
      </c>
      <c r="V4635" s="10">
        <f>[1]!b_dq_dirtyprice(A4635,日期设置!$B$2)</f>
        <v>101.4872</v>
      </c>
      <c r="W4635" s="11">
        <f>IF(U4635=0,ROUNDUP((Q4635-日期设置!$B$2)/365,0),ROUNDUP((R4635-日期设置!$B$2)/365,0))</f>
        <v>3</v>
      </c>
      <c r="X4635" s="18">
        <f>_xlfn.IFNA(VLOOKUP(A4635,过往入选债券!A:D,4,0),2)</f>
        <v>2</v>
      </c>
      <c r="Y4635">
        <f>_xlfn.IFNA(VLOOKUP(C4635,[2]Sheet1!$A:$A,1,0),3)</f>
        <v>3</v>
      </c>
    </row>
    <row r="4636" spans="1:25" hidden="1" x14ac:dyDescent="0.2">
      <c r="A4636" s="21" t="s">
        <v>3302</v>
      </c>
      <c r="B4636" s="21" t="s">
        <v>3303</v>
      </c>
      <c r="C4636" s="37" t="s">
        <v>2784</v>
      </c>
      <c r="D4636" s="26" t="str">
        <f>[1]!b_calc_yield(A4636,日期设置!$B$2,F4636,1,R4636,1,O4636,L4636,S4636,)</f>
        <v>Fetching...</v>
      </c>
      <c r="E4636" s="26">
        <f t="shared" si="144"/>
        <v>5.8822396981393688</v>
      </c>
      <c r="F4636" s="18">
        <f>[1]!b_dq_cleanprice($A4636,日期设置!B$2)</f>
        <v>100.61499999999999</v>
      </c>
      <c r="G4636" s="18" t="str">
        <f t="shared" si="145"/>
        <v>1.34 + 0</v>
      </c>
      <c r="H4636" s="27">
        <f>[1]!b_dq_pctchange($A4636,日期设置!$B$2,1)/100</f>
        <v>0</v>
      </c>
      <c r="I4636" s="26">
        <f>[1]!b_pq_pctchange(A4636,日期设置!$B$4,日期设置!$B$2,1)</f>
        <v>-0.19818518709555583</v>
      </c>
      <c r="J4636" s="26">
        <f>[1]!b_pq_pctchange(A4636,日期设置!$C$4,日期设置!$B$2,1)</f>
        <v>-0.19818518709555583</v>
      </c>
      <c r="K4636" s="52">
        <f>[1]!b_dq_amount($A4636,日期设置!B$2,2,10000)</f>
        <v>0</v>
      </c>
      <c r="L4636" s="26">
        <f>[1]!b_info_latestpar(A4636,日期设置!$B$2)</f>
        <v>100</v>
      </c>
      <c r="M4636" s="6">
        <f>[1]!b_info_outstandingbalance($A4636,日期设置!B$2)</f>
        <v>4</v>
      </c>
      <c r="N4636" s="7">
        <f>[1]!b_info_latestissurercreditrating2(A4636,日期设置!$B$2,"102","1")</f>
        <v>0</v>
      </c>
      <c r="O4636" s="8">
        <v>5</v>
      </c>
      <c r="P4636" s="9">
        <f>[1]!b_info_repurchasedate(A4636)</f>
        <v>0</v>
      </c>
      <c r="Q4636" s="8" t="s">
        <v>16177</v>
      </c>
      <c r="R4636" s="2" t="str">
        <f>IF((--IF(P4636=0,Q4636,P4636))&gt;(--日期设置!$B$2),IF(P4636=0,Q4636,P4636),Q4636)</f>
        <v>2022-07-26</v>
      </c>
      <c r="S4636" s="2" t="s">
        <v>17966</v>
      </c>
      <c r="T4636" s="8">
        <f>[1]!b_anal_ptmyear($A4636,日期设置!$B$2)</f>
        <v>1.3452054794520549</v>
      </c>
      <c r="U4636" s="8">
        <f>[1]!b_anal_termifexercise($A4636,日期设置!B$2)</f>
        <v>0</v>
      </c>
      <c r="V4636" s="10">
        <f>[1]!b_dq_dirtyprice(A4636,日期设置!$B$2)</f>
        <v>103.889</v>
      </c>
      <c r="W4636" s="11">
        <f>IF(U4636=0,ROUNDUP((Q4636-日期设置!$B$2)/365,0),ROUNDUP((R4636-日期设置!$B$2)/365,0))</f>
        <v>2</v>
      </c>
      <c r="X4636" s="18">
        <f>_xlfn.IFNA(VLOOKUP(A4636,过往入选债券!A:D,4,0),2)</f>
        <v>2</v>
      </c>
      <c r="Y4636">
        <f>_xlfn.IFNA(VLOOKUP(C4636,[2]Sheet1!$A:$A,1,0),3)</f>
        <v>3</v>
      </c>
    </row>
    <row r="4637" spans="1:25" hidden="1" x14ac:dyDescent="0.2">
      <c r="A4637" s="21" t="s">
        <v>8347</v>
      </c>
      <c r="B4637" s="21" t="s">
        <v>8348</v>
      </c>
      <c r="C4637" s="37" t="s">
        <v>3010</v>
      </c>
      <c r="D4637" s="26" t="str">
        <f>[1]!b_calc_yield(A4637,日期设置!$B$2,F4637,1,R4637,1,O4637,L4637,S4637,)</f>
        <v>Fetching...</v>
      </c>
      <c r="E4637" s="26">
        <f t="shared" si="144"/>
        <v>4.5077148914125953</v>
      </c>
      <c r="F4637" s="18">
        <f>[1]!b_dq_cleanprice($A4637,日期设置!B$2)</f>
        <v>101.2848</v>
      </c>
      <c r="G4637" s="18" t="str">
        <f t="shared" si="145"/>
        <v>1.05 + 0</v>
      </c>
      <c r="H4637" s="27">
        <f>[1]!b_dq_pctchange($A4637,日期设置!$B$2,1)/100</f>
        <v>0</v>
      </c>
      <c r="I4637" s="26">
        <f>[1]!b_pq_pctchange(A4637,日期设置!$B$4,日期设置!$B$2,1)</f>
        <v>0</v>
      </c>
      <c r="J4637" s="26">
        <f>[1]!b_pq_pctchange(A4637,日期设置!$C$4,日期设置!$B$2,1)</f>
        <v>0.1254474440454045</v>
      </c>
      <c r="K4637" s="52">
        <f>[1]!b_dq_amount($A4637,日期设置!B$2,2,10000)</f>
        <v>0</v>
      </c>
      <c r="L4637" s="26">
        <f>[1]!b_info_latestpar(A4637,日期设置!$B$2)</f>
        <v>100</v>
      </c>
      <c r="M4637" s="6">
        <f>[1]!b_info_outstandingbalance($A4637,日期设置!B$2)</f>
        <v>4</v>
      </c>
      <c r="N4637" s="7" t="str">
        <f>[1]!b_info_latestissurercreditrating2(A4637,日期设置!$B$2,"102","1")</f>
        <v>AA</v>
      </c>
      <c r="O4637" s="8">
        <v>5.78</v>
      </c>
      <c r="P4637" s="9">
        <f>[1]!b_info_repurchasedate(A4637)</f>
        <v>0</v>
      </c>
      <c r="Q4637" s="8" t="s">
        <v>15991</v>
      </c>
      <c r="R4637" s="2" t="str">
        <f>IF((--IF(P4637=0,Q4637,P4637))&gt;(--日期设置!$B$2),IF(P4637=0,Q4637,P4637),Q4637)</f>
        <v>2022-04-11</v>
      </c>
      <c r="S4637" s="2" t="s">
        <v>18646</v>
      </c>
      <c r="T4637" s="8">
        <f>[1]!b_anal_ptmyear($A4637,日期设置!$B$2)</f>
        <v>1.0547945205479452</v>
      </c>
      <c r="U4637" s="8">
        <f>[1]!b_anal_termifexercise($A4637,日期设置!B$2)</f>
        <v>0</v>
      </c>
      <c r="V4637" s="10">
        <f>[1]!b_dq_dirtyprice(A4637,日期设置!$B$2)</f>
        <v>106.74809999999999</v>
      </c>
      <c r="W4637" s="11">
        <f>IF(U4637=0,ROUNDUP((Q4637-日期设置!$B$2)/365,0),ROUNDUP((R4637-日期设置!$B$2)/365,0))</f>
        <v>2</v>
      </c>
      <c r="X4637" s="18">
        <f>_xlfn.IFNA(VLOOKUP(A4637,过往入选债券!A:D,4,0),2)</f>
        <v>2</v>
      </c>
      <c r="Y4637">
        <f>_xlfn.IFNA(VLOOKUP(C4637,[2]Sheet1!$A:$A,1,0),3)</f>
        <v>3</v>
      </c>
    </row>
    <row r="4638" spans="1:25" hidden="1" x14ac:dyDescent="0.2">
      <c r="A4638" s="21" t="s">
        <v>15548</v>
      </c>
      <c r="B4638" s="21" t="s">
        <v>15549</v>
      </c>
      <c r="C4638" s="37" t="s">
        <v>7804</v>
      </c>
      <c r="D4638" s="26" t="str">
        <f>[1]!b_calc_yield(A4638,日期设置!$B$2,F4638,1,R4638,1,O4638,L4638,S4638,)</f>
        <v>Fetching...</v>
      </c>
      <c r="E4638" s="26">
        <f t="shared" si="144"/>
        <v>25.210963870483781</v>
      </c>
      <c r="F4638" s="18">
        <f>[1]!b_dq_cleanprice($A4638,日期设置!B$2)</f>
        <v>100.9708</v>
      </c>
      <c r="G4638" s="18" t="str">
        <f t="shared" si="145"/>
        <v>5.69 + 0</v>
      </c>
      <c r="H4638" s="27">
        <f>[1]!b_dq_pctchange($A4638,日期设置!$B$2,1)/100</f>
        <v>0</v>
      </c>
      <c r="I4638" s="26">
        <f>[1]!b_pq_pctchange(A4638,日期设置!$B$4,日期设置!$B$2,1)</f>
        <v>0</v>
      </c>
      <c r="J4638" s="26">
        <f>[1]!b_pq_pctchange(A4638,日期设置!$C$4,日期设置!$B$2,1)</f>
        <v>-0.17676787649185921</v>
      </c>
      <c r="K4638" s="52">
        <f>[1]!b_dq_amount($A4638,日期设置!B$2,2,10000)</f>
        <v>0</v>
      </c>
      <c r="L4638" s="26">
        <f>[1]!b_info_latestpar(A4638,日期设置!$B$2)</f>
        <v>100</v>
      </c>
      <c r="M4638" s="6">
        <f>[1]!b_info_outstandingbalance($A4638,日期设置!B$2)</f>
        <v>7</v>
      </c>
      <c r="N4638" s="7" t="str">
        <f>[1]!b_info_latestissurercreditrating2(A4638,日期设置!$B$2,"102","1")</f>
        <v>AA+</v>
      </c>
      <c r="O4638" s="8">
        <v>4.7</v>
      </c>
      <c r="P4638" s="9">
        <f>[1]!b_info_repurchasedate(A4638)</f>
        <v>0</v>
      </c>
      <c r="Q4638" s="8" t="s">
        <v>17721</v>
      </c>
      <c r="R4638" s="2" t="str">
        <f>IF((--IF(P4638=0,Q4638,P4638))&gt;(--日期设置!$B$2),IF(P4638=0,Q4638,P4638),Q4638)</f>
        <v>2026-12-02</v>
      </c>
      <c r="S4638" s="2" t="s">
        <v>17898</v>
      </c>
      <c r="T4638" s="8">
        <f>[1]!b_anal_ptmyear($A4638,日期设置!$B$2)</f>
        <v>5.6986301369863011</v>
      </c>
      <c r="U4638" s="8">
        <f>[1]!b_anal_termifexercise($A4638,日期设置!B$2)</f>
        <v>0</v>
      </c>
      <c r="V4638" s="10">
        <f>[1]!b_dq_dirtyprice(A4638,日期设置!$B$2)</f>
        <v>102.38720000000001</v>
      </c>
      <c r="W4638" s="11">
        <f>IF(U4638=0,ROUNDUP((Q4638-日期设置!$B$2)/365,0),ROUNDUP((R4638-日期设置!$B$2)/365,0))</f>
        <v>6</v>
      </c>
      <c r="X4638" s="18">
        <f>_xlfn.IFNA(VLOOKUP(A4638,过往入选债券!A:D,4,0),2)</f>
        <v>2</v>
      </c>
      <c r="Y4638">
        <f>_xlfn.IFNA(VLOOKUP(C4638,[2]Sheet1!$A:$A,1,0),3)</f>
        <v>3</v>
      </c>
    </row>
    <row r="4639" spans="1:25" hidden="1" x14ac:dyDescent="0.2">
      <c r="A4639" s="21" t="s">
        <v>14902</v>
      </c>
      <c r="B4639" s="21" t="s">
        <v>14903</v>
      </c>
      <c r="C4639" s="37" t="s">
        <v>66</v>
      </c>
      <c r="D4639" s="26" t="str">
        <f>[1]!b_calc_yield(A4639,日期设置!$B$2,F4639,1,R4639,1,O4639,L4639,S4639,)</f>
        <v>Fetching...</v>
      </c>
      <c r="E4639" s="26">
        <f t="shared" si="144"/>
        <v>20.938088890931649</v>
      </c>
      <c r="F4639" s="18">
        <f>[1]!b_dq_cleanprice($A4639,日期设置!B$2)</f>
        <v>103.1798</v>
      </c>
      <c r="G4639" s="18" t="str">
        <f t="shared" si="145"/>
        <v>4.76 + 0</v>
      </c>
      <c r="H4639" s="27">
        <f>[1]!b_dq_pctchange($A4639,日期设置!$B$2,1)/100</f>
        <v>0</v>
      </c>
      <c r="I4639" s="26">
        <f>[1]!b_pq_pctchange(A4639,日期设置!$B$4,日期设置!$B$2,1)</f>
        <v>0</v>
      </c>
      <c r="J4639" s="26">
        <f>[1]!b_pq_pctchange(A4639,日期设置!$C$4,日期设置!$B$2,1)</f>
        <v>0</v>
      </c>
      <c r="K4639" s="52">
        <f>[1]!b_dq_amount($A4639,日期设置!B$2,2,10000)</f>
        <v>0</v>
      </c>
      <c r="L4639" s="26">
        <f>[1]!b_info_latestpar(A4639,日期设置!$B$2)</f>
        <v>100</v>
      </c>
      <c r="M4639" s="6">
        <f>[1]!b_info_outstandingbalance($A4639,日期设置!B$2)</f>
        <v>9.6</v>
      </c>
      <c r="N4639" s="7" t="str">
        <f>[1]!b_info_latestissurercreditrating2(A4639,日期设置!$B$2,"102","1")</f>
        <v>AA+</v>
      </c>
      <c r="O4639" s="8">
        <v>5.26</v>
      </c>
      <c r="P4639" s="9">
        <f>[1]!b_info_repurchasedate(A4639)</f>
        <v>0</v>
      </c>
      <c r="Q4639" s="8" t="s">
        <v>16473</v>
      </c>
      <c r="R4639" s="2" t="str">
        <f>IF((--IF(P4639=0,Q4639,P4639))&gt;(--日期设置!$B$2),IF(P4639=0,Q4639,P4639),Q4639)</f>
        <v>2025-12-25</v>
      </c>
      <c r="S4639" s="2" t="s">
        <v>18237</v>
      </c>
      <c r="T4639" s="8">
        <f>[1]!b_anal_ptmyear($A4639,日期设置!$B$2)</f>
        <v>4.7616438356164386</v>
      </c>
      <c r="U4639" s="8">
        <f>[1]!b_anal_termifexercise($A4639,日期设置!B$2)</f>
        <v>0</v>
      </c>
      <c r="V4639" s="10">
        <f>[1]!b_dq_dirtyprice(A4639,日期设置!$B$2)</f>
        <v>104.4336</v>
      </c>
      <c r="W4639" s="11">
        <f>IF(U4639=0,ROUNDUP((Q4639-日期设置!$B$2)/365,0),ROUNDUP((R4639-日期设置!$B$2)/365,0))</f>
        <v>5</v>
      </c>
      <c r="X4639" s="18">
        <f>_xlfn.IFNA(VLOOKUP(A4639,过往入选债券!A:D,4,0),2)</f>
        <v>2</v>
      </c>
      <c r="Y4639">
        <f>_xlfn.IFNA(VLOOKUP(C4639,[2]Sheet1!$A:$A,1,0),3)</f>
        <v>3</v>
      </c>
    </row>
    <row r="4640" spans="1:25" hidden="1" x14ac:dyDescent="0.2">
      <c r="A4640" s="21" t="s">
        <v>13664</v>
      </c>
      <c r="B4640" s="21" t="s">
        <v>13665</v>
      </c>
      <c r="C4640" s="37" t="s">
        <v>4067</v>
      </c>
      <c r="D4640" s="26" t="str">
        <f>[1]!b_calc_yield(A4640,日期设置!$B$2,F4640,1,R4640,1,O4640,L4640,S4640,)</f>
        <v>Fetching...</v>
      </c>
      <c r="E4640" s="26">
        <f t="shared" si="144"/>
        <v>19.610961855971176</v>
      </c>
      <c r="F4640" s="18">
        <f>[1]!b_dq_cleanprice($A4640,日期设置!B$2)</f>
        <v>81.5852</v>
      </c>
      <c r="G4640" s="18" t="str">
        <f t="shared" si="145"/>
        <v>3.04 + 0</v>
      </c>
      <c r="H4640" s="27">
        <f>[1]!b_dq_pctchange($A4640,日期设置!$B$2,1)/100</f>
        <v>0</v>
      </c>
      <c r="I4640" s="26">
        <f>[1]!b_pq_pctchange(A4640,日期设置!$B$4,日期设置!$B$2,1)</f>
        <v>0</v>
      </c>
      <c r="J4640" s="26">
        <f>[1]!b_pq_pctchange(A4640,日期设置!$C$4,日期设置!$B$2,1)</f>
        <v>0</v>
      </c>
      <c r="K4640" s="52">
        <f>[1]!b_dq_amount($A4640,日期设置!B$2,2,10000)</f>
        <v>0</v>
      </c>
      <c r="L4640" s="26">
        <f>[1]!b_info_latestpar(A4640,日期设置!$B$2)</f>
        <v>80</v>
      </c>
      <c r="M4640" s="6">
        <f>[1]!b_info_outstandingbalance($A4640,日期设置!B$2)</f>
        <v>3.2</v>
      </c>
      <c r="N4640" s="7" t="str">
        <f>[1]!b_info_latestissurercreditrating2(A4640,日期设置!$B$2,"102","1")</f>
        <v>AA</v>
      </c>
      <c r="O4640" s="8">
        <v>5.7</v>
      </c>
      <c r="P4640" s="9">
        <f>[1]!b_info_repurchasedate(A4640)</f>
        <v>0</v>
      </c>
      <c r="Q4640" s="8" t="s">
        <v>16461</v>
      </c>
      <c r="R4640" s="2" t="str">
        <f>IF((--IF(P4640=0,Q4640,P4640))&gt;(--日期设置!$B$2),IF(P4640=0,Q4640,P4640),Q4640)</f>
        <v>2024-04-07</v>
      </c>
      <c r="S4640" s="2" t="s">
        <v>17926</v>
      </c>
      <c r="T4640" s="8">
        <f>[1]!b_anal_ptmyear($A4640,日期设置!$B$2)</f>
        <v>3.043835616438356</v>
      </c>
      <c r="U4640" s="8">
        <f>[1]!b_anal_termifexercise($A4640,日期设置!B$2)</f>
        <v>0</v>
      </c>
      <c r="V4640" s="10">
        <f>[1]!b_dq_dirtyprice(A4640,日期设置!$B$2)</f>
        <v>85.945300000000003</v>
      </c>
      <c r="W4640" s="11">
        <f>IF(U4640=0,ROUNDUP((Q4640-日期设置!$B$2)/365,0),ROUNDUP((R4640-日期设置!$B$2)/365,0))</f>
        <v>4</v>
      </c>
      <c r="X4640" s="18">
        <f>_xlfn.IFNA(VLOOKUP(A4640,过往入选债券!A:D,4,0),2)</f>
        <v>2</v>
      </c>
      <c r="Y4640">
        <f>_xlfn.IFNA(VLOOKUP(C4640,[2]Sheet1!$A:$A,1,0),3)</f>
        <v>3</v>
      </c>
    </row>
    <row r="4641" spans="1:25" hidden="1" x14ac:dyDescent="0.2">
      <c r="A4641" s="28" t="s">
        <v>21460</v>
      </c>
      <c r="B4641" s="28" t="s">
        <v>21461</v>
      </c>
      <c r="C4641" s="39" t="s">
        <v>19793</v>
      </c>
      <c r="D4641" s="26" t="str">
        <f>[1]!b_calc_yield(A4641,日期设置!$B$2,F4641,1,R4641,1,O4641,L4641,S4641,)</f>
        <v>Fetching...</v>
      </c>
      <c r="E4641" s="26">
        <f t="shared" si="144"/>
        <v>11.744940990120845</v>
      </c>
      <c r="F4641" s="18">
        <f>[1]!b_dq_cleanprice($A4641,日期设置!B$2)</f>
        <v>99.933599999999998</v>
      </c>
      <c r="G4641" s="18" t="str">
        <f t="shared" si="145"/>
        <v>2.64 + 2.64</v>
      </c>
      <c r="H4641" s="27">
        <f>[1]!b_dq_pctchange($A4641,日期设置!$B$2,1)/100</f>
        <v>0</v>
      </c>
      <c r="I4641" s="26">
        <f>[1]!b_pq_pctchange(A4641,日期设置!$B$4,日期设置!$B$2,1)</f>
        <v>0</v>
      </c>
      <c r="J4641" s="26">
        <f>[1]!b_pq_pctchange(A4641,日期设置!$C$4,日期设置!$B$2,1)</f>
        <v>0</v>
      </c>
      <c r="K4641" s="52">
        <f>[1]!b_dq_amount($A4641,日期设置!B$2,2,10000)</f>
        <v>0</v>
      </c>
      <c r="L4641" s="26">
        <f>[1]!b_info_latestpar(A4641,日期设置!$B$2)</f>
        <v>100</v>
      </c>
      <c r="M4641" s="6">
        <f>[1]!b_info_outstandingbalance($A4641,日期设置!B$2)</f>
        <v>10</v>
      </c>
      <c r="N4641" s="7" t="str">
        <f>[1]!b_info_latestissurercreditrating2(A4641,日期设置!$B$2,"102","1")</f>
        <v>AAA</v>
      </c>
      <c r="O4641" s="43">
        <v>4.4800000000000004</v>
      </c>
      <c r="P4641" s="9">
        <f>[1]!b_info_repurchasedate(A4641)</f>
        <v>0</v>
      </c>
      <c r="Q4641" s="31" t="s">
        <v>17685</v>
      </c>
      <c r="R4641" s="2" t="str">
        <f>IF((--IF(P4641=0,Q4641,P4641))&gt;(--日期设置!$B$2),IF(P4641=0,Q4641,P4641),Q4641)</f>
        <v>2023-11-13</v>
      </c>
      <c r="S4641" s="31" t="s">
        <v>17545</v>
      </c>
      <c r="T4641" s="8">
        <f>[1]!b_anal_ptmyear($A4641,日期设置!$B$2)</f>
        <v>2.6465753424657534</v>
      </c>
      <c r="U4641" s="8">
        <f>[1]!b_anal_termifexercise($A4641,日期设置!B$2)</f>
        <v>2.6465753424657534</v>
      </c>
      <c r="V4641" s="10">
        <f>[1]!b_dq_dirtyprice(A4641,日期设置!$B$2)</f>
        <v>101.51690000000001</v>
      </c>
      <c r="W4641" s="11">
        <f>IF(U4641=0,ROUNDUP((Q4641-日期设置!$B$2)/365,0),ROUNDUP((R4641-日期设置!$B$2)/365,0))</f>
        <v>3</v>
      </c>
      <c r="X4641" s="18">
        <f>_xlfn.IFNA(VLOOKUP(A4641,过往入选债券!A:D,4,0),2)</f>
        <v>2</v>
      </c>
      <c r="Y4641">
        <f>_xlfn.IFNA(VLOOKUP(C4641,[2]Sheet1!$A:$A,1,0),3)</f>
        <v>3</v>
      </c>
    </row>
    <row r="4642" spans="1:25" hidden="1" x14ac:dyDescent="0.2">
      <c r="A4642" s="28" t="s">
        <v>20210</v>
      </c>
      <c r="B4642" s="28" t="s">
        <v>20211</v>
      </c>
      <c r="C4642" s="39" t="s">
        <v>12099</v>
      </c>
      <c r="D4642" s="26" t="str">
        <f>[1]!b_calc_yield(A4642,日期设置!$B$2,F4642,1,R4642,1,O4642,L4642,S4642,)</f>
        <v>Fetching...</v>
      </c>
      <c r="E4642" s="26">
        <f t="shared" si="144"/>
        <v>2.0329941406211471</v>
      </c>
      <c r="F4642" s="18">
        <f>[1]!b_dq_cleanprice($A4642,日期设置!B$2)</f>
        <v>99.658199999999994</v>
      </c>
      <c r="G4642" s="18" t="str">
        <f t="shared" si="145"/>
        <v>0.45 + 0</v>
      </c>
      <c r="H4642" s="27">
        <f>[1]!b_dq_pctchange($A4642,日期设置!$B$2,1)/100</f>
        <v>0</v>
      </c>
      <c r="I4642" s="26">
        <f>[1]!b_pq_pctchange(A4642,日期设置!$B$4,日期设置!$B$2,1)</f>
        <v>0</v>
      </c>
      <c r="J4642" s="26">
        <f>[1]!b_pq_pctchange(A4642,日期设置!$C$4,日期设置!$B$2,1)</f>
        <v>0</v>
      </c>
      <c r="K4642" s="52">
        <f>[1]!b_dq_amount($A4642,日期设置!B$2,2,10000)</f>
        <v>0</v>
      </c>
      <c r="L4642" s="26">
        <f>[1]!b_info_latestpar(A4642,日期设置!$B$2)</f>
        <v>100</v>
      </c>
      <c r="M4642" s="6">
        <f>[1]!b_info_outstandingbalance($A4642,日期设置!B$2)</f>
        <v>5</v>
      </c>
      <c r="N4642" s="7" t="str">
        <f>[1]!b_info_latestissurercreditrating2(A4642,日期设置!$B$2,"102","1")</f>
        <v>AA-</v>
      </c>
      <c r="O4642" s="8">
        <v>3.82</v>
      </c>
      <c r="P4642" s="9">
        <f>[1]!b_info_repurchasedate(A4642)</f>
        <v>0</v>
      </c>
      <c r="Q4642" s="8" t="s">
        <v>16154</v>
      </c>
      <c r="R4642" s="2" t="str">
        <f>IF((--IF(P4642=0,Q4642,P4642))&gt;(--日期设置!$B$2),IF(P4642=0,Q4642,P4642),Q4642)</f>
        <v>2021-09-03</v>
      </c>
      <c r="S4642" s="31" t="s">
        <v>17563</v>
      </c>
      <c r="T4642" s="8">
        <f>[1]!b_anal_ptmyear($A4642,日期设置!$B$2)</f>
        <v>0.45205479452054792</v>
      </c>
      <c r="U4642" s="8">
        <f>[1]!b_anal_termifexercise($A4642,日期设置!B$2)</f>
        <v>0</v>
      </c>
      <c r="V4642" s="10">
        <f>[1]!b_dq_dirtyprice(A4642,日期设置!$B$2)</f>
        <v>101.7514</v>
      </c>
      <c r="W4642" s="11">
        <f>IF(U4642=0,ROUNDUP((Q4642-日期设置!$B$2)/365,0),ROUNDUP((R4642-日期设置!$B$2)/365,0))</f>
        <v>1</v>
      </c>
      <c r="X4642" s="18">
        <f>_xlfn.IFNA(VLOOKUP(A4642,过往入选债券!A:D,4,0),2)</f>
        <v>2</v>
      </c>
      <c r="Y4642">
        <f>_xlfn.IFNA(VLOOKUP(C4642,[2]Sheet1!$A:$A,1,0),3)</f>
        <v>3</v>
      </c>
    </row>
    <row r="4643" spans="1:25" x14ac:dyDescent="0.2">
      <c r="A4643" s="21" t="s">
        <v>21801</v>
      </c>
      <c r="B4643" s="21" t="s">
        <v>21977</v>
      </c>
      <c r="C4643" s="37" t="s">
        <v>938</v>
      </c>
      <c r="D4643" s="26" t="str">
        <f>[1]!b_calc_yield(A4643,日期设置!$B$2,F4643,1,R4643,1,O4643,L4643,S4643,)</f>
        <v>Fetching...</v>
      </c>
      <c r="E4643" s="26">
        <f t="shared" si="144"/>
        <v>12.038517598896803</v>
      </c>
      <c r="F4643" s="18">
        <f>[1]!b_dq_cleanprice($A4643,日期设置!B$2)</f>
        <v>100.464</v>
      </c>
      <c r="G4643" s="18" t="str">
        <f t="shared" si="145"/>
        <v>2.71 + 0</v>
      </c>
      <c r="H4643" s="27">
        <f>[1]!b_dq_pctchange($A4643,日期设置!$B$2,1)/100</f>
        <v>-1.0587065068594361E-2</v>
      </c>
      <c r="I4643" s="26">
        <f>[1]!b_pq_pctchange(A4643,日期设置!$B$4,日期设置!$B$2,1)</f>
        <v>-1.0587065068594361</v>
      </c>
      <c r="J4643" s="26">
        <f>[1]!b_pq_pctchange(A4643,日期设置!$C$4,日期设置!$B$2,1)</f>
        <v>-1.0587065068594361</v>
      </c>
      <c r="K4643" s="52">
        <f>[1]!b_dq_amount($A4643,日期设置!B$2,2,10000)</f>
        <v>10690.383698399999</v>
      </c>
      <c r="L4643" s="26">
        <f>[1]!b_info_latestpar(A4643,日期设置!$B$2)</f>
        <v>100</v>
      </c>
      <c r="M4643" s="6">
        <f>[1]!b_info_outstandingbalance($A4643,日期设置!B$2)</f>
        <v>15</v>
      </c>
      <c r="N4643" s="7" t="str">
        <f>[1]!b_info_latestissurercreditrating2(A4643,日期设置!$B$2,"102","1")</f>
        <v>AAA</v>
      </c>
      <c r="O4643" s="48">
        <v>4.6900000000000004</v>
      </c>
      <c r="P4643" s="9">
        <f>[1]!b_info_repurchasedate(A4643)</f>
        <v>0</v>
      </c>
      <c r="Q4643" s="47" t="s">
        <v>16360</v>
      </c>
      <c r="R4643" s="2" t="str">
        <f>IF((--IF(P4643=0,Q4643,P4643))&gt;(--日期设置!$B$2),IF(P4643=0,Q4643,P4643),Q4643)</f>
        <v>2023-12-07</v>
      </c>
      <c r="S4643" s="47" t="s">
        <v>16877</v>
      </c>
      <c r="T4643" s="8">
        <f>[1]!b_anal_ptmyear($A4643,日期设置!$B$2)</f>
        <v>2.7123287671232879</v>
      </c>
      <c r="U4643" s="8">
        <f>[1]!b_anal_termifexercise($A4643,日期设置!B$2)</f>
        <v>0</v>
      </c>
      <c r="V4643" s="10">
        <f>[1]!b_dq_dirtyprice(A4643,日期设置!$B$2)</f>
        <v>101.81319999999999</v>
      </c>
      <c r="W4643" s="11">
        <f>IF(U4643=0,ROUNDUP((Q4643-日期设置!$B$2)/365,0),ROUNDUP((R4643-日期设置!$B$2)/365,0))</f>
        <v>3</v>
      </c>
      <c r="X4643" s="18">
        <f>_xlfn.IFNA(VLOOKUP(A4643,过往入选债券!A:D,4,0),2)</f>
        <v>2</v>
      </c>
      <c r="Y4643" s="45">
        <f>_xlfn.IFNA(VLOOKUP(C4643,[2]Sheet1!$A:$A,1,0),3)</f>
        <v>3</v>
      </c>
    </row>
    <row r="4644" spans="1:25" hidden="1" x14ac:dyDescent="0.2">
      <c r="A4644" s="21" t="s">
        <v>5243</v>
      </c>
      <c r="B4644" s="21" t="s">
        <v>5244</v>
      </c>
      <c r="C4644" s="37" t="s">
        <v>426</v>
      </c>
      <c r="D4644" s="26" t="str">
        <f>[1]!b_calc_yield(A4644,日期设置!$B$2,F4644,1,R4644,1,O4644,L4644,S4644,)</f>
        <v>Fetching...</v>
      </c>
      <c r="E4644" s="26">
        <f t="shared" si="144"/>
        <v>6.136521208901935</v>
      </c>
      <c r="F4644" s="18">
        <f>[1]!b_dq_cleanprice($A4644,日期设置!B$2)</f>
        <v>98.474999999999994</v>
      </c>
      <c r="G4644" s="18" t="str">
        <f t="shared" si="145"/>
        <v>1.38 + 0</v>
      </c>
      <c r="H4644" s="27">
        <f>[1]!b_dq_pctchange($A4644,日期设置!$B$2,1)/100</f>
        <v>0</v>
      </c>
      <c r="I4644" s="26">
        <f>[1]!b_pq_pctchange(A4644,日期设置!$B$4,日期设置!$B$2,1)</f>
        <v>0</v>
      </c>
      <c r="J4644" s="26">
        <f>[1]!b_pq_pctchange(A4644,日期设置!$C$4,日期设置!$B$2,1)</f>
        <v>0</v>
      </c>
      <c r="K4644" s="52">
        <f>[1]!b_dq_amount($A4644,日期设置!B$2,2,10000)</f>
        <v>0</v>
      </c>
      <c r="L4644" s="26">
        <f>[1]!b_info_latestpar(A4644,日期设置!$B$2)</f>
        <v>100</v>
      </c>
      <c r="M4644" s="6">
        <f>[1]!b_info_outstandingbalance($A4644,日期设置!B$2)</f>
        <v>10</v>
      </c>
      <c r="N4644" s="7" t="str">
        <f>[1]!b_info_latestissurercreditrating2(A4644,日期设置!$B$2,"102","1")</f>
        <v>AAA</v>
      </c>
      <c r="O4644" s="8">
        <v>3.35</v>
      </c>
      <c r="P4644" s="9">
        <f>[1]!b_info_repurchasedate(A4644)</f>
        <v>0</v>
      </c>
      <c r="Q4644" s="8" t="s">
        <v>16528</v>
      </c>
      <c r="R4644" s="2" t="str">
        <f>IF((--IF(P4644=0,Q4644,P4644))&gt;(--日期设置!$B$2),IF(P4644=0,Q4644,P4644),Q4644)</f>
        <v>2022-08-10</v>
      </c>
      <c r="S4644" s="2" t="s">
        <v>17807</v>
      </c>
      <c r="T4644" s="8">
        <f>[1]!b_anal_ptmyear($A4644,日期设置!$B$2)</f>
        <v>1.3863013698630138</v>
      </c>
      <c r="U4644" s="8">
        <f>[1]!b_anal_termifexercise($A4644,日期设置!B$2)</f>
        <v>0</v>
      </c>
      <c r="V4644" s="10">
        <f>[1]!b_dq_dirtyprice(A4644,日期设置!$B$2)</f>
        <v>100.5309</v>
      </c>
      <c r="W4644" s="11">
        <f>IF(U4644=0,ROUNDUP((Q4644-日期设置!$B$2)/365,0),ROUNDUP((R4644-日期设置!$B$2)/365,0))</f>
        <v>2</v>
      </c>
      <c r="X4644" s="18">
        <f>_xlfn.IFNA(VLOOKUP(A4644,过往入选债券!A:D,4,0),2)</f>
        <v>2</v>
      </c>
      <c r="Y4644">
        <f>_xlfn.IFNA(VLOOKUP(C4644,[2]Sheet1!$A:$A,1,0),3)</f>
        <v>3</v>
      </c>
    </row>
    <row r="4645" spans="1:25" hidden="1" x14ac:dyDescent="0.2">
      <c r="A4645" s="28" t="s">
        <v>22566</v>
      </c>
      <c r="B4645" s="28" t="s">
        <v>22567</v>
      </c>
      <c r="C4645" s="39" t="s">
        <v>199</v>
      </c>
      <c r="D4645" s="26">
        <f>[1]!b_calc_yield(A4645,日期设置!$B$2,F4645,1,R4645,1,O4645,L4645,S4645,)</f>
        <v>4.4956902776107492</v>
      </c>
      <c r="E4645" s="26">
        <f t="shared" si="144"/>
        <v>2.6878469082874945</v>
      </c>
      <c r="F4645" s="18">
        <f>[1]!b_dq_cleanprice($A4645,日期设置!B$2)</f>
        <v>100</v>
      </c>
      <c r="G4645" s="18" t="str">
        <f t="shared" si="145"/>
        <v>0.01 + 0</v>
      </c>
      <c r="H4645" s="27">
        <f>[1]!b_dq_pctchange($A4645,日期设置!$B$2,1)/100</f>
        <v>0</v>
      </c>
      <c r="I4645" s="26">
        <f>[1]!b_pq_pctchange(A4645,日期设置!$B$4,日期设置!$B$2,1)</f>
        <v>0</v>
      </c>
      <c r="J4645" s="26">
        <f>[1]!b_pq_pctchange(A4645,日期设置!$C$4,日期设置!$B$2,1)</f>
        <v>0</v>
      </c>
      <c r="K4645" s="52">
        <f>[1]!b_dq_amount($A4645,日期设置!B$2,2,10000)</f>
        <v>0</v>
      </c>
      <c r="L4645" s="26">
        <f>[1]!b_info_latestpar(A4645,日期设置!$B$2)</f>
        <v>100</v>
      </c>
      <c r="M4645" s="6">
        <f>[1]!b_info_outstandingbalance($A4645,日期设置!B$2)</f>
        <v>10</v>
      </c>
      <c r="N4645" s="7" t="str">
        <f>[1]!b_info_latestissurercreditrating2(A4645,日期设置!$B$2,"102","1")</f>
        <v>AAA</v>
      </c>
      <c r="O4645" s="43">
        <v>2.9</v>
      </c>
      <c r="P4645" s="9">
        <f>[1]!b_info_repurchasedate(A4645)</f>
        <v>0</v>
      </c>
      <c r="Q4645" s="31" t="s">
        <v>17282</v>
      </c>
      <c r="R4645" s="2" t="str">
        <f>IF((--IF(P4645=0,Q4645,P4645))&gt;(--日期设置!$B$2),IF(P4645=0,Q4645,P4645),Q4645)</f>
        <v>2021-03-27</v>
      </c>
      <c r="S4645" s="2" t="s">
        <v>23225</v>
      </c>
      <c r="T4645" s="8">
        <f>[1]!b_anal_ptmyear($A4645,日期设置!$B$2)</f>
        <v>1.3698630136986301E-2</v>
      </c>
      <c r="U4645" s="8">
        <f>[1]!b_anal_termifexercise($A4645,日期设置!B$2)</f>
        <v>0</v>
      </c>
      <c r="V4645" s="10">
        <f>[1]!b_dq_dirtyprice(A4645,日期设置!$B$2)</f>
        <v>100.20659999999999</v>
      </c>
      <c r="W4645" s="11">
        <f>IF(U4645=0,ROUNDUP((Q4645-日期设置!$B$2)/365,0),ROUNDUP((R4645-日期设置!$B$2)/365,0))</f>
        <v>1</v>
      </c>
      <c r="X4645" s="18">
        <f>_xlfn.IFNA(VLOOKUP(A4645,过往入选债券!A:D,4,0),2)</f>
        <v>2</v>
      </c>
      <c r="Y4645">
        <f>_xlfn.IFNA(VLOOKUP(C4645,[2]Sheet1!$A:$A,1,0),3)</f>
        <v>3</v>
      </c>
    </row>
    <row r="4646" spans="1:25" hidden="1" x14ac:dyDescent="0.2">
      <c r="A4646" s="28" t="s">
        <v>19954</v>
      </c>
      <c r="B4646" s="28" t="s">
        <v>19955</v>
      </c>
      <c r="C4646" s="38" t="s">
        <v>864</v>
      </c>
      <c r="D4646" s="26" t="str">
        <f>[1]!b_calc_yield(A4646,日期设置!$B$2,F4646,1,R4646,1,O4646,L4646,S4646,)</f>
        <v>Fetching...</v>
      </c>
      <c r="E4646" s="26">
        <f t="shared" si="144"/>
        <v>28.027509850329512</v>
      </c>
      <c r="F4646" s="18">
        <f>[1]!b_dq_cleanprice($A4646,日期设置!B$2)</f>
        <v>100</v>
      </c>
      <c r="G4646" s="18" t="str">
        <f t="shared" si="145"/>
        <v>6.39 + 0</v>
      </c>
      <c r="H4646" s="27">
        <f>[1]!b_dq_pctchange($A4646,日期设置!$B$2,1)/100</f>
        <v>0</v>
      </c>
      <c r="I4646" s="26">
        <f>[1]!b_pq_pctchange(A4646,日期设置!$B$4,日期设置!$B$2,1)</f>
        <v>0</v>
      </c>
      <c r="J4646" s="26">
        <f>[1]!b_pq_pctchange(A4646,日期设置!$C$4,日期设置!$B$2,1)</f>
        <v>0</v>
      </c>
      <c r="K4646" s="52">
        <f>[1]!b_dq_amount($A4646,日期设置!B$2,2,10000)</f>
        <v>0</v>
      </c>
      <c r="L4646" s="26">
        <f>[1]!b_info_latestpar(A4646,日期设置!$B$2)</f>
        <v>100</v>
      </c>
      <c r="M4646" s="6">
        <f>[1]!b_info_outstandingbalance($A4646,日期设置!B$2)</f>
        <v>18</v>
      </c>
      <c r="N4646" s="7" t="str">
        <f>[1]!b_info_latestissurercreditrating2(A4646,日期设置!$B$2,"102","1")</f>
        <v>AA+</v>
      </c>
      <c r="O4646" s="8">
        <v>4.5</v>
      </c>
      <c r="P4646" s="9">
        <f>[1]!b_info_repurchasedate(A4646)</f>
        <v>0</v>
      </c>
      <c r="Q4646" s="8" t="s">
        <v>17765</v>
      </c>
      <c r="R4646" s="2" t="str">
        <f>IF((--IF(P4646=0,Q4646,P4646))&gt;(--日期设置!$B$2),IF(P4646=0,Q4646,P4646),Q4646)</f>
        <v>2027-08-14</v>
      </c>
      <c r="S4646" s="31" t="s">
        <v>19121</v>
      </c>
      <c r="T4646" s="8">
        <f>[1]!b_anal_ptmyear($A4646,日期设置!$B$2)</f>
        <v>6.397260273972603</v>
      </c>
      <c r="U4646" s="8">
        <f>[1]!b_anal_termifexercise($A4646,日期设置!B$2)</f>
        <v>0</v>
      </c>
      <c r="V4646" s="10">
        <f>[1]!b_dq_dirtyprice(A4646,日期设置!$B$2)</f>
        <v>102.7123</v>
      </c>
      <c r="W4646" s="11">
        <f>IF(U4646=0,ROUNDUP((Q4646-日期设置!$B$2)/365,0),ROUNDUP((R4646-日期设置!$B$2)/365,0))</f>
        <v>7</v>
      </c>
      <c r="X4646" s="18">
        <f>_xlfn.IFNA(VLOOKUP(A4646,过往入选债券!A:D,4,0),2)</f>
        <v>2</v>
      </c>
      <c r="Y4646">
        <f>_xlfn.IFNA(VLOOKUP(C4646,[2]Sheet1!$A:$A,1,0),3)</f>
        <v>3</v>
      </c>
    </row>
    <row r="4647" spans="1:25" hidden="1" x14ac:dyDescent="0.2">
      <c r="A4647" s="21" t="s">
        <v>9800</v>
      </c>
      <c r="B4647" s="21" t="s">
        <v>9801</v>
      </c>
      <c r="C4647" s="37" t="s">
        <v>1786</v>
      </c>
      <c r="D4647" s="26" t="str">
        <f>[1]!b_calc_yield(A4647,日期设置!$B$2,F4647,1,R4647,1,O4647,L4647,S4647,)</f>
        <v>Fetching...</v>
      </c>
      <c r="E4647" s="26">
        <f t="shared" si="144"/>
        <v>17.148259316473279</v>
      </c>
      <c r="F4647" s="18">
        <f>[1]!b_dq_cleanprice($A4647,日期设置!B$2)</f>
        <v>98.113200000000006</v>
      </c>
      <c r="G4647" s="18" t="str">
        <f t="shared" si="145"/>
        <v>3.81 + 0</v>
      </c>
      <c r="H4647" s="27">
        <f>[1]!b_dq_pctchange($A4647,日期设置!$B$2,1)/100</f>
        <v>0</v>
      </c>
      <c r="I4647" s="26">
        <f>[1]!b_pq_pctchange(A4647,日期设置!$B$4,日期设置!$B$2,1)</f>
        <v>0</v>
      </c>
      <c r="J4647" s="26">
        <f>[1]!b_pq_pctchange(A4647,日期设置!$C$4,日期设置!$B$2,1)</f>
        <v>0</v>
      </c>
      <c r="K4647" s="52">
        <f>[1]!b_dq_amount($A4647,日期设置!B$2,2,10000)</f>
        <v>0</v>
      </c>
      <c r="L4647" s="26">
        <f>[1]!b_info_latestpar(A4647,日期设置!$B$2)</f>
        <v>100</v>
      </c>
      <c r="M4647" s="6">
        <f>[1]!b_info_outstandingbalance($A4647,日期设置!B$2)</f>
        <v>30</v>
      </c>
      <c r="N4647" s="7" t="str">
        <f>[1]!b_info_latestissurercreditrating2(A4647,日期设置!$B$2,"102","1")</f>
        <v>AAA</v>
      </c>
      <c r="O4647" s="8">
        <v>3.95</v>
      </c>
      <c r="P4647" s="9">
        <f>[1]!b_info_repurchasedate(A4647)</f>
        <v>0</v>
      </c>
      <c r="Q4647" s="8" t="s">
        <v>16127</v>
      </c>
      <c r="R4647" s="2" t="str">
        <f>IF((--IF(P4647=0,Q4647,P4647))&gt;(--日期设置!$B$2),IF(P4647=0,Q4647,P4647),Q4647)</f>
        <v>2025-01-13</v>
      </c>
      <c r="S4647" s="2" t="s">
        <v>17912</v>
      </c>
      <c r="T4647" s="8">
        <f>[1]!b_anal_ptmyear($A4647,日期设置!$B$2)</f>
        <v>3.8136986301369862</v>
      </c>
      <c r="U4647" s="8">
        <f>[1]!b_anal_termifexercise($A4647,日期设置!B$2)</f>
        <v>0</v>
      </c>
      <c r="V4647" s="10">
        <f>[1]!b_dq_dirtyprice(A4647,日期设置!$B$2)</f>
        <v>98.849100000000007</v>
      </c>
      <c r="W4647" s="11">
        <f>IF(U4647=0,ROUNDUP((Q4647-日期设置!$B$2)/365,0),ROUNDUP((R4647-日期设置!$B$2)/365,0))</f>
        <v>4</v>
      </c>
      <c r="X4647" s="18">
        <f>_xlfn.IFNA(VLOOKUP(A4647,过往入选债券!A:D,4,0),2)</f>
        <v>2</v>
      </c>
      <c r="Y4647" t="str">
        <f>_xlfn.IFNA(VLOOKUP(C4647,[2]Sheet1!$A:$A,1,0),3)</f>
        <v>陕西煤业化工集团有限责任公司</v>
      </c>
    </row>
    <row r="4648" spans="1:25" hidden="1" x14ac:dyDescent="0.2">
      <c r="A4648" s="21" t="s">
        <v>3344</v>
      </c>
      <c r="B4648" s="21" t="s">
        <v>3345</v>
      </c>
      <c r="C4648" s="37" t="s">
        <v>136</v>
      </c>
      <c r="D4648" s="26" t="str">
        <f>[1]!b_calc_yield(A4648,日期设置!$B$2,F4648,1,R4648,1,O4648,L4648,S4648,)</f>
        <v>Fetching...</v>
      </c>
      <c r="E4648" s="26">
        <f t="shared" si="144"/>
        <v>6.1557332143913346</v>
      </c>
      <c r="F4648" s="18">
        <f>[1]!b_dq_cleanprice($A4648,日期设置!B$2)</f>
        <v>100.3005</v>
      </c>
      <c r="G4648" s="18" t="str">
        <f t="shared" si="145"/>
        <v>1.40 + 0</v>
      </c>
      <c r="H4648" s="27">
        <f>[1]!b_dq_pctchange($A4648,日期设置!$B$2,1)/100</f>
        <v>0</v>
      </c>
      <c r="I4648" s="26">
        <f>[1]!b_pq_pctchange(A4648,日期设置!$B$4,日期设置!$B$2,1)</f>
        <v>0</v>
      </c>
      <c r="J4648" s="26">
        <f>[1]!b_pq_pctchange(A4648,日期设置!$C$4,日期设置!$B$2,1)</f>
        <v>0</v>
      </c>
      <c r="K4648" s="52">
        <f>[1]!b_dq_amount($A4648,日期设置!B$2,2,10000)</f>
        <v>0</v>
      </c>
      <c r="L4648" s="26">
        <f>[1]!b_info_latestpar(A4648,日期设置!$B$2)</f>
        <v>100</v>
      </c>
      <c r="M4648" s="6">
        <f>[1]!b_info_outstandingbalance($A4648,日期设置!B$2)</f>
        <v>10</v>
      </c>
      <c r="N4648" s="7">
        <f>[1]!b_info_latestissurercreditrating2(A4648,日期设置!$B$2,"102","1")</f>
        <v>0</v>
      </c>
      <c r="O4648" s="8">
        <v>4.74</v>
      </c>
      <c r="P4648" s="9">
        <f>[1]!b_info_repurchasedate(A4648)</f>
        <v>0</v>
      </c>
      <c r="Q4648" s="8" t="s">
        <v>16537</v>
      </c>
      <c r="R4648" s="2" t="str">
        <f>IF((--IF(P4648=0,Q4648,P4648))&gt;(--日期设置!$B$2),IF(P4648=0,Q4648,P4648),Q4648)</f>
        <v>2022-08-16</v>
      </c>
      <c r="S4648" s="2" t="s">
        <v>18363</v>
      </c>
      <c r="T4648" s="8">
        <f>[1]!b_anal_ptmyear($A4648,日期设置!$B$2)</f>
        <v>1.4027397260273973</v>
      </c>
      <c r="U4648" s="8">
        <f>[1]!b_anal_termifexercise($A4648,日期设置!B$2)</f>
        <v>0</v>
      </c>
      <c r="V4648" s="10">
        <f>[1]!b_dq_dirtyprice(A4648,日期设置!$B$2)</f>
        <v>103.1315</v>
      </c>
      <c r="W4648" s="11">
        <f>IF(U4648=0,ROUNDUP((Q4648-日期设置!$B$2)/365,0),ROUNDUP((R4648-日期设置!$B$2)/365,0))</f>
        <v>2</v>
      </c>
      <c r="X4648" s="18">
        <f>_xlfn.IFNA(VLOOKUP(A4648,过往入选债券!A:D,4,0),2)</f>
        <v>2</v>
      </c>
      <c r="Y4648">
        <f>_xlfn.IFNA(VLOOKUP(C4648,[2]Sheet1!$A:$A,1,0),3)</f>
        <v>3</v>
      </c>
    </row>
    <row r="4649" spans="1:25" hidden="1" x14ac:dyDescent="0.2">
      <c r="A4649" s="21" t="s">
        <v>10902</v>
      </c>
      <c r="B4649" s="21" t="s">
        <v>10903</v>
      </c>
      <c r="C4649" s="37" t="s">
        <v>364</v>
      </c>
      <c r="D4649" s="26" t="str">
        <f>[1]!b_calc_yield(A4649,日期设置!$B$2,F4649,1,R4649,1,O4649,L4649,S4649,)</f>
        <v>Fetching...</v>
      </c>
      <c r="E4649" s="26">
        <f t="shared" si="144"/>
        <v>9.38472094693401</v>
      </c>
      <c r="F4649" s="18">
        <f>[1]!b_dq_cleanprice($A4649,日期设置!B$2)</f>
        <v>97.259200000000007</v>
      </c>
      <c r="G4649" s="18" t="str">
        <f t="shared" si="145"/>
        <v>4.12 + 2.12</v>
      </c>
      <c r="H4649" s="27">
        <f>[1]!b_dq_pctchange($A4649,日期设置!$B$2,1)/100</f>
        <v>0</v>
      </c>
      <c r="I4649" s="26">
        <f>[1]!b_pq_pctchange(A4649,日期设置!$B$4,日期设置!$B$2,1)</f>
        <v>0</v>
      </c>
      <c r="J4649" s="26">
        <f>[1]!b_pq_pctchange(A4649,日期设置!$C$4,日期设置!$B$2,1)</f>
        <v>0.33000031978774769</v>
      </c>
      <c r="K4649" s="52">
        <f>[1]!b_dq_amount($A4649,日期设置!B$2,2,10000)</f>
        <v>0</v>
      </c>
      <c r="L4649" s="26">
        <f>[1]!b_info_latestpar(A4649,日期设置!$B$2)</f>
        <v>100</v>
      </c>
      <c r="M4649" s="6">
        <f>[1]!b_info_outstandingbalance($A4649,日期设置!B$2)</f>
        <v>20</v>
      </c>
      <c r="N4649" s="7" t="str">
        <f>[1]!b_info_latestissurercreditrating2(A4649,日期设置!$B$2,"102","1")</f>
        <v>AAA</v>
      </c>
      <c r="O4649" s="8">
        <v>3.12</v>
      </c>
      <c r="P4649" s="9" t="str">
        <f>[1]!b_info_repurchasedate(A4649)</f>
        <v>2023-05-08</v>
      </c>
      <c r="Q4649" s="8" t="s">
        <v>16483</v>
      </c>
      <c r="R4649" s="2" t="str">
        <f>IF((--IF(P4649=0,Q4649,P4649))&gt;(--日期设置!$B$2),IF(P4649=0,Q4649,P4649),Q4649)</f>
        <v>2023-05-08</v>
      </c>
      <c r="S4649" s="2" t="s">
        <v>18057</v>
      </c>
      <c r="T4649" s="8">
        <f>[1]!b_anal_ptmyear($A4649,日期设置!$B$2)</f>
        <v>4.1287671232876715</v>
      </c>
      <c r="U4649" s="8">
        <f>[1]!b_anal_termifexercise($A4649,日期设置!B$2)</f>
        <v>2.128767123287671</v>
      </c>
      <c r="V4649" s="10">
        <f>[1]!b_dq_dirtyprice(A4649,日期设置!$B$2)</f>
        <v>99.977400000000003</v>
      </c>
      <c r="W4649" s="11">
        <f>IF(U4649=0,ROUNDUP((Q4649-日期设置!$B$2)/365,0),ROUNDUP((R4649-日期设置!$B$2)/365,0))</f>
        <v>3</v>
      </c>
      <c r="X4649" s="18">
        <f>_xlfn.IFNA(VLOOKUP(A4649,过往入选债券!A:D,4,0),2)</f>
        <v>2</v>
      </c>
      <c r="Y4649">
        <f>_xlfn.IFNA(VLOOKUP(C4649,[2]Sheet1!$A:$A,1,0),3)</f>
        <v>3</v>
      </c>
    </row>
    <row r="4650" spans="1:25" x14ac:dyDescent="0.2">
      <c r="A4650" s="21" t="s">
        <v>3937</v>
      </c>
      <c r="B4650" s="21" t="s">
        <v>3938</v>
      </c>
      <c r="C4650" s="37" t="s">
        <v>3939</v>
      </c>
      <c r="D4650" s="26" t="str">
        <f>[1]!b_calc_yield(A4650,日期设置!$B$2,F4650,1,R4650,1,O4650,L4650,S4650,)</f>
        <v>Fetching...</v>
      </c>
      <c r="E4650" s="26">
        <f t="shared" si="144"/>
        <v>8.6127283677976294</v>
      </c>
      <c r="F4650" s="18">
        <f>[1]!b_dq_cleanprice($A4650,日期设置!B$2)</f>
        <v>99.283000000000001</v>
      </c>
      <c r="G4650" s="18" t="str">
        <f t="shared" si="145"/>
        <v>3.91 + 1.91</v>
      </c>
      <c r="H4650" s="27">
        <f>[1]!b_dq_pctchange($A4650,日期设置!$B$2,1)/100</f>
        <v>2.0761566978511458E-3</v>
      </c>
      <c r="I4650" s="26">
        <f>[1]!b_pq_pctchange(A4650,日期设置!$B$4,日期设置!$B$2,1)</f>
        <v>0.30034641367390141</v>
      </c>
      <c r="J4650" s="26">
        <f>[1]!b_pq_pctchange(A4650,日期设置!$C$4,日期设置!$B$2,1)</f>
        <v>0.56184498264428417</v>
      </c>
      <c r="K4650" s="52">
        <f>[1]!b_dq_amount($A4650,日期设置!B$2,2,10000)</f>
        <v>26897.396301000001</v>
      </c>
      <c r="L4650" s="26">
        <f>[1]!b_info_latestpar(A4650,日期设置!$B$2)</f>
        <v>100</v>
      </c>
      <c r="M4650" s="6">
        <f>[1]!b_info_outstandingbalance($A4650,日期设置!B$2)</f>
        <v>8</v>
      </c>
      <c r="N4650" s="7">
        <f>[1]!b_info_latestissurercreditrating2(A4650,日期设置!$B$2,"102","1")</f>
        <v>0</v>
      </c>
      <c r="O4650" s="8">
        <v>4.0999999999999996</v>
      </c>
      <c r="P4650" s="9" t="str">
        <f>[1]!b_info_repurchasedate(A4650)</f>
        <v>2023-02-20</v>
      </c>
      <c r="Q4650" s="8" t="s">
        <v>17503</v>
      </c>
      <c r="R4650" s="2" t="str">
        <f>IF((--IF(P4650=0,Q4650,P4650))&gt;(--日期设置!$B$2),IF(P4650=0,Q4650,P4650),Q4650)</f>
        <v>2023-02-20</v>
      </c>
      <c r="S4650" s="2" t="s">
        <v>17826</v>
      </c>
      <c r="T4650" s="8">
        <f>[1]!b_anal_ptmyear($A4650,日期设置!$B$2)</f>
        <v>3.9178082191780823</v>
      </c>
      <c r="U4650" s="8">
        <f>[1]!b_anal_termifexercise($A4650,日期设置!B$2)</f>
        <v>1.9178082191780821</v>
      </c>
      <c r="V4650" s="10">
        <f>[1]!b_dq_dirtyprice(A4650,日期设置!$B$2)</f>
        <v>99.62</v>
      </c>
      <c r="W4650" s="11">
        <f>IF(U4650=0,ROUNDUP((Q4650-日期设置!$B$2)/365,0),ROUNDUP((R4650-日期设置!$B$2)/365,0))</f>
        <v>2</v>
      </c>
      <c r="X4650" s="18">
        <f>_xlfn.IFNA(VLOOKUP(A4650,过往入选债券!A:D,4,0),2)</f>
        <v>2</v>
      </c>
      <c r="Y4650">
        <f>_xlfn.IFNA(VLOOKUP(C4650,[2]Sheet1!$A:$A,1,0),3)</f>
        <v>3</v>
      </c>
    </row>
    <row r="4651" spans="1:25" hidden="1" x14ac:dyDescent="0.2">
      <c r="A4651" s="28" t="s">
        <v>20602</v>
      </c>
      <c r="B4651" s="28" t="s">
        <v>20603</v>
      </c>
      <c r="C4651" s="39" t="s">
        <v>20789</v>
      </c>
      <c r="D4651" s="26" t="str">
        <f>[1]!b_calc_yield(A4651,日期设置!$B$2,F4651,1,R4651,1,O4651,L4651,S4651,)</f>
        <v>Fetching...</v>
      </c>
      <c r="E4651" s="26">
        <f t="shared" si="144"/>
        <v>19.753805727066908</v>
      </c>
      <c r="F4651" s="18">
        <f>[1]!b_dq_cleanprice($A4651,日期设置!B$2)</f>
        <v>100</v>
      </c>
      <c r="G4651" s="18" t="str">
        <f t="shared" si="145"/>
        <v>4.49 + 0</v>
      </c>
      <c r="H4651" s="27">
        <f>[1]!b_dq_pctchange($A4651,日期设置!$B$2,1)/100</f>
        <v>0</v>
      </c>
      <c r="I4651" s="26">
        <f>[1]!b_pq_pctchange(A4651,日期设置!$B$4,日期设置!$B$2,1)</f>
        <v>0</v>
      </c>
      <c r="J4651" s="26">
        <f>[1]!b_pq_pctchange(A4651,日期设置!$C$4,日期设置!$B$2,1)</f>
        <v>0</v>
      </c>
      <c r="K4651" s="52">
        <f>[1]!b_dq_amount($A4651,日期设置!B$2,2,10000)</f>
        <v>0</v>
      </c>
      <c r="L4651" s="26">
        <f>[1]!b_info_latestpar(A4651,日期设置!$B$2)</f>
        <v>100</v>
      </c>
      <c r="M4651" s="6">
        <f>[1]!b_info_outstandingbalance($A4651,日期设置!B$2)</f>
        <v>10</v>
      </c>
      <c r="N4651" s="7" t="str">
        <f>[1]!b_info_latestissurercreditrating2(A4651,日期设置!$B$2,"102","1")</f>
        <v>AAA</v>
      </c>
      <c r="O4651" s="8">
        <v>4.5</v>
      </c>
      <c r="P4651" s="9">
        <f>[1]!b_info_repurchasedate(A4651)</f>
        <v>0</v>
      </c>
      <c r="Q4651" s="8" t="s">
        <v>16794</v>
      </c>
      <c r="R4651" s="2" t="str">
        <f>IF((--IF(P4651=0,Q4651,P4651))&gt;(--日期设置!$B$2),IF(P4651=0,Q4651,P4651),Q4651)</f>
        <v>2025-09-17</v>
      </c>
      <c r="S4651" s="31" t="s">
        <v>17416</v>
      </c>
      <c r="T4651" s="8">
        <f>[1]!b_anal_ptmyear($A4651,日期设置!$B$2)</f>
        <v>4.4904109589041097</v>
      </c>
      <c r="U4651" s="8">
        <f>[1]!b_anal_termifexercise($A4651,日期设置!B$2)</f>
        <v>0</v>
      </c>
      <c r="V4651" s="10">
        <f>[1]!b_dq_dirtyprice(A4651,日期设置!$B$2)</f>
        <v>102.2932</v>
      </c>
      <c r="W4651" s="11">
        <f>IF(U4651=0,ROUNDUP((Q4651-日期设置!$B$2)/365,0),ROUNDUP((R4651-日期设置!$B$2)/365,0))</f>
        <v>5</v>
      </c>
      <c r="X4651" s="18">
        <f>_xlfn.IFNA(VLOOKUP(A4651,过往入选债券!A:D,4,0),2)</f>
        <v>2</v>
      </c>
      <c r="Y4651">
        <f>_xlfn.IFNA(VLOOKUP(C4651,[2]Sheet1!$A:$A,1,0),3)</f>
        <v>3</v>
      </c>
    </row>
    <row r="4652" spans="1:25" x14ac:dyDescent="0.2">
      <c r="A4652" s="21" t="s">
        <v>7839</v>
      </c>
      <c r="B4652" s="21" t="s">
        <v>7840</v>
      </c>
      <c r="C4652" s="37" t="s">
        <v>7841</v>
      </c>
      <c r="D4652" s="26" t="str">
        <f>[1]!b_calc_yield(A4652,日期设置!$B$2,F4652,1,R4652,1,O4652,L4652,S4652,)</f>
        <v>Fetching...</v>
      </c>
      <c r="E4652" s="26">
        <f t="shared" si="144"/>
        <v>3.7181226528244737</v>
      </c>
      <c r="F4652" s="18">
        <f>[1]!b_dq_cleanprice($A4652,日期设置!B$2)</f>
        <v>100.7687</v>
      </c>
      <c r="G4652" s="18" t="str">
        <f t="shared" si="145"/>
        <v>0.82 + 0</v>
      </c>
      <c r="H4652" s="27">
        <f>[1]!b_dq_pctchange($A4652,日期设置!$B$2,1)/100</f>
        <v>-2.0341850038773463E-3</v>
      </c>
      <c r="I4652" s="26">
        <f>[1]!b_pq_pctchange(A4652,日期设置!$B$4,日期设置!$B$2,1)</f>
        <v>-0.20341850038773462</v>
      </c>
      <c r="J4652" s="26">
        <f>[1]!b_pq_pctchange(A4652,日期设置!$C$4,日期设置!$B$2,1)</f>
        <v>-0.20341850038773462</v>
      </c>
      <c r="K4652" s="52">
        <f>[1]!b_dq_amount($A4652,日期设置!B$2,2,10000)</f>
        <v>3051.5404521</v>
      </c>
      <c r="L4652" s="26">
        <f>[1]!b_info_latestpar(A4652,日期设置!$B$2)</f>
        <v>100</v>
      </c>
      <c r="M4652" s="6">
        <f>[1]!b_info_outstandingbalance($A4652,日期设置!B$2)</f>
        <v>5</v>
      </c>
      <c r="N4652" s="7" t="str">
        <f>[1]!b_info_latestissurercreditrating2(A4652,日期设置!$B$2,"102","1")</f>
        <v>AA+</v>
      </c>
      <c r="O4652" s="8">
        <v>5.5</v>
      </c>
      <c r="P4652" s="9">
        <f>[1]!b_info_repurchasedate(A4652)</f>
        <v>0</v>
      </c>
      <c r="Q4652" s="8" t="s">
        <v>16444</v>
      </c>
      <c r="R4652" s="2" t="str">
        <f>IF((--IF(P4652=0,Q4652,P4652))&gt;(--日期设置!$B$2),IF(P4652=0,Q4652,P4652),Q4652)</f>
        <v>2022-01-18</v>
      </c>
      <c r="S4652" s="2" t="s">
        <v>18020</v>
      </c>
      <c r="T4652" s="8">
        <f>[1]!b_anal_ptmyear($A4652,日期设置!$B$2)</f>
        <v>0.82739726027397265</v>
      </c>
      <c r="U4652" s="8">
        <f>[1]!b_anal_termifexercise($A4652,日期设置!B$2)</f>
        <v>0</v>
      </c>
      <c r="V4652" s="10">
        <f>[1]!b_dq_dirtyprice(A4652,日期设置!$B$2)</f>
        <v>101.718</v>
      </c>
      <c r="W4652" s="11">
        <f>IF(U4652=0,ROUNDUP((Q4652-日期设置!$B$2)/365,0),ROUNDUP((R4652-日期设置!$B$2)/365,0))</f>
        <v>1</v>
      </c>
      <c r="X4652" s="18">
        <f>_xlfn.IFNA(VLOOKUP(A4652,过往入选债券!A:D,4,0),2)</f>
        <v>2</v>
      </c>
      <c r="Y4652">
        <f>_xlfn.IFNA(VLOOKUP(C4652,[2]Sheet1!$A:$A,1,0),3)</f>
        <v>3</v>
      </c>
    </row>
    <row r="4653" spans="1:25" hidden="1" x14ac:dyDescent="0.2">
      <c r="A4653" s="21" t="s">
        <v>3015</v>
      </c>
      <c r="B4653" s="21" t="s">
        <v>3016</v>
      </c>
      <c r="C4653" s="37" t="s">
        <v>565</v>
      </c>
      <c r="D4653" s="26" t="str">
        <f>[1]!b_calc_yield(A4653,日期设置!$B$2,F4653,1,R4653,1,O4653,L4653,S4653,)</f>
        <v>Fetching...</v>
      </c>
      <c r="E4653" s="26">
        <f t="shared" si="144"/>
        <v>4.6661060203944116</v>
      </c>
      <c r="F4653" s="18">
        <f>[1]!b_dq_cleanprice($A4653,日期设置!B$2)</f>
        <v>103.154</v>
      </c>
      <c r="G4653" s="18" t="str">
        <f t="shared" si="145"/>
        <v>1.10 + 0</v>
      </c>
      <c r="H4653" s="27">
        <f>[1]!b_dq_pctchange($A4653,日期设置!$B$2,1)/100</f>
        <v>0</v>
      </c>
      <c r="I4653" s="26">
        <f>[1]!b_pq_pctchange(A4653,日期设置!$B$4,日期设置!$B$2,1)</f>
        <v>0</v>
      </c>
      <c r="J4653" s="26">
        <f>[1]!b_pq_pctchange(A4653,日期设置!$C$4,日期设置!$B$2,1)</f>
        <v>0.23817181993004846</v>
      </c>
      <c r="K4653" s="52">
        <f>[1]!b_dq_amount($A4653,日期设置!B$2,2,10000)</f>
        <v>0</v>
      </c>
      <c r="L4653" s="26">
        <f>[1]!b_info_latestpar(A4653,日期设置!$B$2)</f>
        <v>100</v>
      </c>
      <c r="M4653" s="6">
        <f>[1]!b_info_outstandingbalance($A4653,日期设置!B$2)</f>
        <v>3</v>
      </c>
      <c r="N4653" s="7">
        <f>[1]!b_info_latestissurercreditrating2(A4653,日期设置!$B$2,"102","1")</f>
        <v>0</v>
      </c>
      <c r="O4653" s="8">
        <v>7.5</v>
      </c>
      <c r="P4653" s="9">
        <f>[1]!b_info_repurchasedate(A4653)</f>
        <v>0</v>
      </c>
      <c r="Q4653" s="8" t="s">
        <v>16265</v>
      </c>
      <c r="R4653" s="2" t="str">
        <f>IF((--IF(P4653=0,Q4653,P4653))&gt;(--日期设置!$B$2),IF(P4653=0,Q4653,P4653),Q4653)</f>
        <v>2022-04-29</v>
      </c>
      <c r="S4653" s="2" t="s">
        <v>17967</v>
      </c>
      <c r="T4653" s="8">
        <f>[1]!b_anal_ptmyear($A4653,日期设置!$B$2)</f>
        <v>1.1041095890410959</v>
      </c>
      <c r="U4653" s="8">
        <f>[1]!b_anal_termifexercise($A4653,日期设置!B$2)</f>
        <v>0</v>
      </c>
      <c r="V4653" s="10">
        <f>[1]!b_dq_dirtyprice(A4653,日期设置!$B$2)</f>
        <v>109.8732</v>
      </c>
      <c r="W4653" s="11">
        <f>IF(U4653=0,ROUNDUP((Q4653-日期设置!$B$2)/365,0),ROUNDUP((R4653-日期设置!$B$2)/365,0))</f>
        <v>2</v>
      </c>
      <c r="X4653" s="18">
        <f>_xlfn.IFNA(VLOOKUP(A4653,过往入选债券!A:D,4,0),2)</f>
        <v>2</v>
      </c>
      <c r="Y4653">
        <f>_xlfn.IFNA(VLOOKUP(C4653,[2]Sheet1!$A:$A,1,0),3)</f>
        <v>3</v>
      </c>
    </row>
    <row r="4654" spans="1:25" hidden="1" x14ac:dyDescent="0.2">
      <c r="A4654" s="28" t="s">
        <v>22784</v>
      </c>
      <c r="B4654" s="28" t="s">
        <v>22785</v>
      </c>
      <c r="C4654" s="39" t="s">
        <v>847</v>
      </c>
      <c r="D4654" s="26">
        <f>[1]!b_calc_yield(A4654,日期设置!$B$2,F4654,1,R4654,1,O4654,L4654,S4654,)</f>
        <v>4.4933520825373749</v>
      </c>
      <c r="E4654" s="26">
        <f t="shared" si="144"/>
        <v>13.234804088823982</v>
      </c>
      <c r="F4654" s="18">
        <f>[1]!b_dq_cleanprice($A4654,日期设置!B$2)</f>
        <v>100</v>
      </c>
      <c r="G4654" s="18" t="str">
        <f t="shared" si="145"/>
        <v>2.94 + 0</v>
      </c>
      <c r="H4654" s="27">
        <f>[1]!b_dq_pctchange($A4654,日期设置!$B$2,1)/100</f>
        <v>0</v>
      </c>
      <c r="I4654" s="26">
        <f>[1]!b_pq_pctchange(A4654,日期设置!$B$4,日期设置!$B$2,1)</f>
        <v>0</v>
      </c>
      <c r="J4654" s="26">
        <f>[1]!b_pq_pctchange(A4654,日期设置!$C$4,日期设置!$B$2,1)</f>
        <v>0</v>
      </c>
      <c r="K4654" s="52">
        <f>[1]!b_dq_amount($A4654,日期设置!B$2,2,10000)</f>
        <v>0</v>
      </c>
      <c r="L4654" s="26">
        <f>[1]!b_info_latestpar(A4654,日期设置!$B$2)</f>
        <v>100</v>
      </c>
      <c r="M4654" s="6">
        <f>[1]!b_info_outstandingbalance($A4654,日期设置!B$2)</f>
        <v>6</v>
      </c>
      <c r="N4654" s="7" t="str">
        <f>[1]!b_info_latestissurercreditrating2(A4654,日期设置!$B$2,"102","1")</f>
        <v>AA+</v>
      </c>
      <c r="O4654" s="43">
        <v>4.5</v>
      </c>
      <c r="P4654" s="9">
        <f>[1]!b_info_repurchasedate(A4654)</f>
        <v>0</v>
      </c>
      <c r="Q4654" s="31" t="s">
        <v>17712</v>
      </c>
      <c r="R4654" s="2" t="str">
        <f>IF((--IF(P4654=0,Q4654,P4654))&gt;(--日期设置!$B$2),IF(P4654=0,Q4654,P4654),Q4654)</f>
        <v>2024-03-03</v>
      </c>
      <c r="S4654" s="2" t="s">
        <v>23333</v>
      </c>
      <c r="T4654" s="8">
        <f>[1]!b_anal_ptmyear($A4654,日期设置!$B$2)</f>
        <v>2.9479452054794519</v>
      </c>
      <c r="U4654" s="8">
        <f>[1]!b_anal_termifexercise($A4654,日期设置!B$2)</f>
        <v>0</v>
      </c>
      <c r="V4654" s="10">
        <f>[1]!b_dq_dirtyprice(A4654,日期设置!$B$2)</f>
        <v>100.2342</v>
      </c>
      <c r="W4654" s="11">
        <f>IF(U4654=0,ROUNDUP((Q4654-日期设置!$B$2)/365,0),ROUNDUP((R4654-日期设置!$B$2)/365,0))</f>
        <v>3</v>
      </c>
      <c r="X4654" s="18">
        <f>_xlfn.IFNA(VLOOKUP(A4654,过往入选债券!A:D,4,0),2)</f>
        <v>2</v>
      </c>
      <c r="Y4654">
        <f>_xlfn.IFNA(VLOOKUP(C4654,[2]Sheet1!$A:$A,1,0),3)</f>
        <v>3</v>
      </c>
    </row>
    <row r="4655" spans="1:25" hidden="1" x14ac:dyDescent="0.2">
      <c r="A4655" s="28" t="s">
        <v>19658</v>
      </c>
      <c r="B4655" s="28" t="s">
        <v>19659</v>
      </c>
      <c r="C4655" s="38" t="s">
        <v>19660</v>
      </c>
      <c r="D4655" s="26" t="str">
        <f>[1]!b_calc_yield(A4655,日期设置!$B$2,F4655,1,R4655,1,O4655,L4655,S4655,)</f>
        <v>Fetching...</v>
      </c>
      <c r="E4655" s="26">
        <f t="shared" si="144"/>
        <v>10.617256841036227</v>
      </c>
      <c r="F4655" s="18">
        <f>[1]!b_dq_cleanprice($A4655,日期设置!B$2)</f>
        <v>99.5</v>
      </c>
      <c r="G4655" s="18" t="str">
        <f t="shared" si="145"/>
        <v>2.41 + 0</v>
      </c>
      <c r="H4655" s="27">
        <f>[1]!b_dq_pctchange($A4655,日期设置!$B$2,1)/100</f>
        <v>0</v>
      </c>
      <c r="I4655" s="26">
        <f>[1]!b_pq_pctchange(A4655,日期设置!$B$4,日期设置!$B$2,1)</f>
        <v>0</v>
      </c>
      <c r="J4655" s="26">
        <f>[1]!b_pq_pctchange(A4655,日期设置!$C$4,日期设置!$B$2,1)</f>
        <v>0</v>
      </c>
      <c r="K4655" s="52">
        <f>[1]!b_dq_amount($A4655,日期设置!B$2,2,10000)</f>
        <v>0</v>
      </c>
      <c r="L4655" s="26">
        <f>[1]!b_info_latestpar(A4655,日期设置!$B$2)</f>
        <v>100</v>
      </c>
      <c r="M4655" s="6">
        <f>[1]!b_info_outstandingbalance($A4655,日期设置!B$2)</f>
        <v>6</v>
      </c>
      <c r="N4655" s="7" t="str">
        <f>[1]!b_info_latestissurercreditrating2(A4655,日期设置!$B$2,"102","1")</f>
        <v>AA+</v>
      </c>
      <c r="O4655" s="8">
        <v>4.28</v>
      </c>
      <c r="P4655" s="9">
        <f>[1]!b_info_repurchasedate(A4655)</f>
        <v>0</v>
      </c>
      <c r="Q4655" s="8" t="s">
        <v>17355</v>
      </c>
      <c r="R4655" s="2" t="str">
        <f>IF((--IF(P4655=0,Q4655,P4655))&gt;(--日期设置!$B$2),IF(P4655=0,Q4655,P4655),Q4655)</f>
        <v>2023-08-20</v>
      </c>
      <c r="S4655" s="31" t="s">
        <v>19197</v>
      </c>
      <c r="T4655" s="8">
        <f>[1]!b_anal_ptmyear($A4655,日期设置!$B$2)</f>
        <v>2.4136986301369863</v>
      </c>
      <c r="U4655" s="8">
        <f>[1]!b_anal_termifexercise($A4655,日期设置!B$2)</f>
        <v>0</v>
      </c>
      <c r="V4655" s="10">
        <f>[1]!b_dq_dirtyprice(A4655,日期设置!$B$2)</f>
        <v>102.0094</v>
      </c>
      <c r="W4655" s="11">
        <f>IF(U4655=0,ROUNDUP((Q4655-日期设置!$B$2)/365,0),ROUNDUP((R4655-日期设置!$B$2)/365,0))</f>
        <v>3</v>
      </c>
      <c r="X4655" s="18">
        <f>_xlfn.IFNA(VLOOKUP(A4655,过往入选债券!A:D,4,0),2)</f>
        <v>2</v>
      </c>
      <c r="Y4655">
        <f>_xlfn.IFNA(VLOOKUP(C4655,[2]Sheet1!$A:$A,1,0),3)</f>
        <v>3</v>
      </c>
    </row>
    <row r="4656" spans="1:25" hidden="1" x14ac:dyDescent="0.2">
      <c r="A4656" s="21" t="s">
        <v>8939</v>
      </c>
      <c r="B4656" s="21" t="s">
        <v>8940</v>
      </c>
      <c r="C4656" s="37" t="s">
        <v>460</v>
      </c>
      <c r="D4656" s="26" t="str">
        <f>[1]!b_calc_yield(A4656,日期设置!$B$2,F4656,1,R4656,1,O4656,L4656,S4656,)</f>
        <v>Fetching...</v>
      </c>
      <c r="E4656" s="26">
        <f t="shared" si="144"/>
        <v>14.787555472545355</v>
      </c>
      <c r="F4656" s="18">
        <f>[1]!b_dq_cleanprice($A4656,日期设置!B$2)</f>
        <v>100</v>
      </c>
      <c r="G4656" s="18" t="str">
        <f t="shared" si="145"/>
        <v>3.37 + 0</v>
      </c>
      <c r="H4656" s="27">
        <f>[1]!b_dq_pctchange($A4656,日期设置!$B$2,1)/100</f>
        <v>0</v>
      </c>
      <c r="I4656" s="26">
        <f>[1]!b_pq_pctchange(A4656,日期设置!$B$4,日期设置!$B$2,1)</f>
        <v>0</v>
      </c>
      <c r="J4656" s="26">
        <f>[1]!b_pq_pctchange(A4656,日期设置!$C$4,日期设置!$B$2,1)</f>
        <v>0</v>
      </c>
      <c r="K4656" s="52">
        <f>[1]!b_dq_amount($A4656,日期设置!B$2,2,10000)</f>
        <v>0</v>
      </c>
      <c r="L4656" s="26">
        <f>[1]!b_info_latestpar(A4656,日期设置!$B$2)</f>
        <v>100</v>
      </c>
      <c r="M4656" s="6">
        <f>[1]!b_info_outstandingbalance($A4656,日期设置!B$2)</f>
        <v>5</v>
      </c>
      <c r="N4656" s="7" t="str">
        <f>[1]!b_info_latestissurercreditrating2(A4656,日期设置!$B$2,"102","1")</f>
        <v>AAA</v>
      </c>
      <c r="O4656" s="8">
        <v>4.5</v>
      </c>
      <c r="P4656" s="9">
        <f>[1]!b_info_repurchasedate(A4656)</f>
        <v>0</v>
      </c>
      <c r="Q4656" s="8" t="s">
        <v>16806</v>
      </c>
      <c r="R4656" s="2" t="str">
        <f>IF((--IF(P4656=0,Q4656,P4656))&gt;(--日期设置!$B$2),IF(P4656=0,Q4656,P4656),Q4656)</f>
        <v>2024-08-07</v>
      </c>
      <c r="S4656" s="2" t="s">
        <v>18485</v>
      </c>
      <c r="T4656" s="8">
        <f>[1]!b_anal_ptmyear($A4656,日期设置!$B$2)</f>
        <v>3.3780821917808219</v>
      </c>
      <c r="U4656" s="8">
        <f>[1]!b_anal_termifexercise($A4656,日期设置!B$2)</f>
        <v>0</v>
      </c>
      <c r="V4656" s="10">
        <f>[1]!b_dq_dirtyprice(A4656,日期设置!$B$2)</f>
        <v>102.79859999999999</v>
      </c>
      <c r="W4656" s="11">
        <f>IF(U4656=0,ROUNDUP((Q4656-日期设置!$B$2)/365,0),ROUNDUP((R4656-日期设置!$B$2)/365,0))</f>
        <v>4</v>
      </c>
      <c r="X4656" s="18">
        <f>_xlfn.IFNA(VLOOKUP(A4656,过往入选债券!A:D,4,0),2)</f>
        <v>2</v>
      </c>
      <c r="Y4656">
        <f>_xlfn.IFNA(VLOOKUP(C4656,[2]Sheet1!$A:$A,1,0),3)</f>
        <v>3</v>
      </c>
    </row>
    <row r="4657" spans="1:25" hidden="1" x14ac:dyDescent="0.2">
      <c r="A4657" s="21" t="s">
        <v>9082</v>
      </c>
      <c r="B4657" s="21" t="s">
        <v>9083</v>
      </c>
      <c r="C4657" s="37" t="s">
        <v>302</v>
      </c>
      <c r="D4657" s="26" t="str">
        <f>[1]!b_calc_yield(A4657,日期设置!$B$2,F4657,1,R4657,1,O4657,L4657,S4657,)</f>
        <v>Fetching...</v>
      </c>
      <c r="E4657" s="26">
        <f t="shared" si="144"/>
        <v>6.3007875003921798</v>
      </c>
      <c r="F4657" s="18">
        <f>[1]!b_dq_cleanprice($A4657,日期设置!B$2)</f>
        <v>99.594499999999996</v>
      </c>
      <c r="G4657" s="18" t="str">
        <f t="shared" si="145"/>
        <v>1.43 + 0</v>
      </c>
      <c r="H4657" s="27">
        <f>[1]!b_dq_pctchange($A4657,日期设置!$B$2,1)/100</f>
        <v>0</v>
      </c>
      <c r="I4657" s="26">
        <f>[1]!b_pq_pctchange(A4657,日期设置!$B$4,日期设置!$B$2,1)</f>
        <v>0</v>
      </c>
      <c r="J4657" s="26">
        <f>[1]!b_pq_pctchange(A4657,日期设置!$C$4,日期设置!$B$2,1)</f>
        <v>-5.810196242138034E-2</v>
      </c>
      <c r="K4657" s="52">
        <f>[1]!b_dq_amount($A4657,日期设置!B$2,2,10000)</f>
        <v>0</v>
      </c>
      <c r="L4657" s="26">
        <f>[1]!b_info_latestpar(A4657,日期设置!$B$2)</f>
        <v>100</v>
      </c>
      <c r="M4657" s="6">
        <f>[1]!b_info_outstandingbalance($A4657,日期设置!B$2)</f>
        <v>5</v>
      </c>
      <c r="N4657" s="7" t="str">
        <f>[1]!b_info_latestissurercreditrating2(A4657,日期设置!$B$2,"102","1")</f>
        <v>AA+</v>
      </c>
      <c r="O4657" s="8">
        <v>4.21</v>
      </c>
      <c r="P4657" s="9">
        <f>[1]!b_info_repurchasedate(A4657)</f>
        <v>0</v>
      </c>
      <c r="Q4657" s="8" t="s">
        <v>16260</v>
      </c>
      <c r="R4657" s="2" t="str">
        <f>IF((--IF(P4657=0,Q4657,P4657))&gt;(--日期设置!$B$2),IF(P4657=0,Q4657,P4657),Q4657)</f>
        <v>2022-08-26</v>
      </c>
      <c r="S4657" s="2" t="s">
        <v>18027</v>
      </c>
      <c r="T4657" s="8">
        <f>[1]!b_anal_ptmyear($A4657,日期设置!$B$2)</f>
        <v>1.43013698630137</v>
      </c>
      <c r="U4657" s="8">
        <f>[1]!b_anal_termifexercise($A4657,日期设置!B$2)</f>
        <v>0</v>
      </c>
      <c r="V4657" s="10">
        <f>[1]!b_dq_dirtyprice(A4657,日期设置!$B$2)</f>
        <v>101.9936</v>
      </c>
      <c r="W4657" s="11">
        <f>IF(U4657=0,ROUNDUP((Q4657-日期设置!$B$2)/365,0),ROUNDUP((R4657-日期设置!$B$2)/365,0))</f>
        <v>2</v>
      </c>
      <c r="X4657" s="18">
        <f>_xlfn.IFNA(VLOOKUP(A4657,过往入选债券!A:D,4,0),2)</f>
        <v>2</v>
      </c>
      <c r="Y4657">
        <f>_xlfn.IFNA(VLOOKUP(C4657,[2]Sheet1!$A:$A,1,0),3)</f>
        <v>3</v>
      </c>
    </row>
    <row r="4658" spans="1:25" hidden="1" x14ac:dyDescent="0.2">
      <c r="A4658" s="21" t="s">
        <v>14562</v>
      </c>
      <c r="B4658" s="21" t="s">
        <v>14563</v>
      </c>
      <c r="C4658" s="37" t="s">
        <v>494</v>
      </c>
      <c r="D4658" s="26" t="str">
        <f>[1]!b_calc_yield(A4658,日期设置!$B$2,F4658,1,R4658,1,O4658,L4658,S4658,)</f>
        <v>Fetching...</v>
      </c>
      <c r="E4658" s="26">
        <f t="shared" si="144"/>
        <v>29.006303485631491</v>
      </c>
      <c r="F4658" s="18">
        <f>[1]!b_dq_cleanprice($A4658,日期设置!B$2)</f>
        <v>111.9648</v>
      </c>
      <c r="G4658" s="18" t="str">
        <f t="shared" si="145"/>
        <v>7.09 + 0</v>
      </c>
      <c r="H4658" s="27">
        <f>[1]!b_dq_pctchange($A4658,日期设置!$B$2,1)/100</f>
        <v>0</v>
      </c>
      <c r="I4658" s="26">
        <f>[1]!b_pq_pctchange(A4658,日期设置!$B$4,日期设置!$B$2,1)</f>
        <v>0</v>
      </c>
      <c r="J4658" s="26">
        <f>[1]!b_pq_pctchange(A4658,日期设置!$C$4,日期设置!$B$2,1)</f>
        <v>0</v>
      </c>
      <c r="K4658" s="52">
        <f>[1]!b_dq_amount($A4658,日期设置!B$2,2,10000)</f>
        <v>0</v>
      </c>
      <c r="L4658" s="26">
        <f>[1]!b_info_latestpar(A4658,日期设置!$B$2)</f>
        <v>100</v>
      </c>
      <c r="M4658" s="6">
        <f>[1]!b_info_outstandingbalance($A4658,日期设置!B$2)</f>
        <v>3</v>
      </c>
      <c r="N4658" s="7" t="str">
        <f>[1]!b_info_latestissurercreditrating2(A4658,日期设置!$B$2,"102","1")</f>
        <v>AA+</v>
      </c>
      <c r="O4658" s="8">
        <v>6.5</v>
      </c>
      <c r="P4658" s="9">
        <f>[1]!b_info_repurchasedate(A4658)</f>
        <v>0</v>
      </c>
      <c r="Q4658" s="8" t="s">
        <v>17613</v>
      </c>
      <c r="R4658" s="2" t="str">
        <f>IF((--IF(P4658=0,Q4658,P4658))&gt;(--日期设置!$B$2),IF(P4658=0,Q4658,P4658),Q4658)</f>
        <v>2028-04-27</v>
      </c>
      <c r="S4658" s="2" t="s">
        <v>17868</v>
      </c>
      <c r="T4658" s="8">
        <f>[1]!b_anal_ptmyear($A4658,日期设置!$B$2)</f>
        <v>7.0986301369863014</v>
      </c>
      <c r="U4658" s="8">
        <f>[1]!b_anal_termifexercise($A4658,日期设置!B$2)</f>
        <v>0</v>
      </c>
      <c r="V4658" s="10">
        <f>[1]!b_dq_dirtyprice(A4658,日期设置!$B$2)</f>
        <v>117.8237</v>
      </c>
      <c r="W4658" s="11">
        <f>IF(U4658=0,ROUNDUP((Q4658-日期设置!$B$2)/365,0),ROUNDUP((R4658-日期设置!$B$2)/365,0))</f>
        <v>8</v>
      </c>
      <c r="X4658" s="18">
        <f>_xlfn.IFNA(VLOOKUP(A4658,过往入选债券!A:D,4,0),2)</f>
        <v>2</v>
      </c>
      <c r="Y4658">
        <f>_xlfn.IFNA(VLOOKUP(C4658,[2]Sheet1!$A:$A,1,0),3)</f>
        <v>3</v>
      </c>
    </row>
    <row r="4659" spans="1:25" hidden="1" x14ac:dyDescent="0.2">
      <c r="A4659" s="21" t="s">
        <v>21887</v>
      </c>
      <c r="B4659" s="21" t="s">
        <v>22086</v>
      </c>
      <c r="C4659" s="37" t="s">
        <v>160</v>
      </c>
      <c r="D4659" s="26" t="str">
        <f>[1]!b_calc_yield(A4659,日期设置!$B$2,F4659,1,R4659,1,O4659,L4659,S4659,)</f>
        <v>Fetching...</v>
      </c>
      <c r="E4659" s="26">
        <f t="shared" si="144"/>
        <v>20.755344487755735</v>
      </c>
      <c r="F4659" s="18">
        <f>[1]!b_dq_cleanprice($A4659,日期设置!B$2)</f>
        <v>100.8052</v>
      </c>
      <c r="G4659" s="18" t="str">
        <f t="shared" si="145"/>
        <v>6.69 + 4.69</v>
      </c>
      <c r="H4659" s="27">
        <f>[1]!b_dq_pctchange($A4659,日期设置!$B$2,1)/100</f>
        <v>0</v>
      </c>
      <c r="I4659" s="26">
        <f>[1]!b_pq_pctchange(A4659,日期设置!$B$4,日期设置!$B$2,1)</f>
        <v>0</v>
      </c>
      <c r="J4659" s="26">
        <f>[1]!b_pq_pctchange(A4659,日期设置!$C$4,日期设置!$B$2,1)</f>
        <v>0</v>
      </c>
      <c r="K4659" s="52">
        <f>[1]!b_dq_amount($A4659,日期设置!B$2,2,10000)</f>
        <v>0</v>
      </c>
      <c r="L4659" s="26">
        <f>[1]!b_info_latestpar(A4659,日期设置!$B$2)</f>
        <v>100</v>
      </c>
      <c r="M4659" s="6">
        <f>[1]!b_info_outstandingbalance($A4659,日期设置!B$2)</f>
        <v>10</v>
      </c>
      <c r="N4659" s="7" t="str">
        <f>[1]!b_info_latestissurercreditrating2(A4659,日期设置!$B$2,"102","1")</f>
        <v>AA+</v>
      </c>
      <c r="O4659" s="48">
        <v>4.6900000000000004</v>
      </c>
      <c r="P4659" s="9" t="str">
        <f>[1]!b_info_repurchasedate(A4659)</f>
        <v>2025-12-01</v>
      </c>
      <c r="Q4659" s="47" t="s">
        <v>22166</v>
      </c>
      <c r="R4659" s="2" t="str">
        <f>IF((--IF(P4659=0,Q4659,P4659))&gt;(--日期设置!$B$2),IF(P4659=0,Q4659,P4659),Q4659)</f>
        <v>2025-12-01</v>
      </c>
      <c r="S4659" s="47" t="s">
        <v>16497</v>
      </c>
      <c r="T4659" s="8">
        <f>[1]!b_anal_ptmyear($A4659,日期设置!$B$2)</f>
        <v>6.6958904109589046</v>
      </c>
      <c r="U4659" s="8">
        <f>[1]!b_anal_termifexercise($A4659,日期设置!B$2)</f>
        <v>4.6986301369863011</v>
      </c>
      <c r="V4659" s="10">
        <f>[1]!b_dq_dirtyprice(A4659,日期设置!$B$2)</f>
        <v>102.2315</v>
      </c>
      <c r="W4659" s="11">
        <f>IF(U4659=0,ROUNDUP((Q4659-日期设置!$B$2)/365,0),ROUNDUP((R4659-日期设置!$B$2)/365,0))</f>
        <v>5</v>
      </c>
      <c r="X4659" s="18">
        <f>_xlfn.IFNA(VLOOKUP(A4659,过往入选债券!A:D,4,0),2)</f>
        <v>2</v>
      </c>
      <c r="Y4659" s="45">
        <f>_xlfn.IFNA(VLOOKUP(C4659,[2]Sheet1!$A:$A,1,0),3)</f>
        <v>3</v>
      </c>
    </row>
    <row r="4660" spans="1:25" hidden="1" x14ac:dyDescent="0.2">
      <c r="A4660" s="21" t="s">
        <v>9649</v>
      </c>
      <c r="B4660" s="21" t="s">
        <v>9650</v>
      </c>
      <c r="C4660" s="37" t="s">
        <v>9651</v>
      </c>
      <c r="D4660" s="26" t="str">
        <f>[1]!b_calc_yield(A4660,日期设置!$B$2,F4660,1,R4660,1,O4660,L4660,S4660,)</f>
        <v>Fetching...</v>
      </c>
      <c r="E4660" s="26">
        <f t="shared" si="144"/>
        <v>3.235537141072431</v>
      </c>
      <c r="F4660" s="18">
        <f>[1]!b_dq_cleanprice($A4660,日期设置!B$2)</f>
        <v>99.9328</v>
      </c>
      <c r="G4660" s="18" t="str">
        <f t="shared" si="145"/>
        <v>1.72 + 0.72</v>
      </c>
      <c r="H4660" s="27">
        <f>[1]!b_dq_pctchange($A4660,日期设置!$B$2,1)/100</f>
        <v>0</v>
      </c>
      <c r="I4660" s="26">
        <f>[1]!b_pq_pctchange(A4660,日期设置!$B$4,日期设置!$B$2,1)</f>
        <v>0</v>
      </c>
      <c r="J4660" s="26">
        <f>[1]!b_pq_pctchange(A4660,日期设置!$C$4,日期设置!$B$2,1)</f>
        <v>0</v>
      </c>
      <c r="K4660" s="52">
        <f>[1]!b_dq_amount($A4660,日期设置!B$2,2,10000)</f>
        <v>0</v>
      </c>
      <c r="L4660" s="26">
        <f>[1]!b_info_latestpar(A4660,日期设置!$B$2)</f>
        <v>100</v>
      </c>
      <c r="M4660" s="6">
        <f>[1]!b_info_outstandingbalance($A4660,日期设置!B$2)</f>
        <v>5</v>
      </c>
      <c r="N4660" s="7" t="str">
        <f>[1]!b_info_latestissurercreditrating2(A4660,日期设置!$B$2,"102","1")</f>
        <v>AA</v>
      </c>
      <c r="O4660" s="8">
        <v>4.45</v>
      </c>
      <c r="P4660" s="9" t="str">
        <f>[1]!b_info_repurchasedate(A4660)</f>
        <v>2021-12-10</v>
      </c>
      <c r="Q4660" s="8" t="s">
        <v>16185</v>
      </c>
      <c r="R4660" s="2" t="str">
        <f>IF((--IF(P4660=0,Q4660,P4660))&gt;(--日期设置!$B$2),IF(P4660=0,Q4660,P4660),Q4660)</f>
        <v>2021-12-10</v>
      </c>
      <c r="S4660" s="2" t="s">
        <v>17974</v>
      </c>
      <c r="T4660" s="8">
        <f>[1]!b_anal_ptmyear($A4660,日期设置!$B$2)</f>
        <v>1.7205479452054795</v>
      </c>
      <c r="U4660" s="8">
        <f>[1]!b_anal_termifexercise($A4660,日期设置!B$2)</f>
        <v>0.72054794520547949</v>
      </c>
      <c r="V4660" s="10">
        <f>[1]!b_dq_dirtyprice(A4660,日期设置!$B$2)</f>
        <v>101.1764</v>
      </c>
      <c r="W4660" s="11">
        <f>IF(U4660=0,ROUNDUP((Q4660-日期设置!$B$2)/365,0),ROUNDUP((R4660-日期设置!$B$2)/365,0))</f>
        <v>1</v>
      </c>
      <c r="X4660" s="18">
        <f>_xlfn.IFNA(VLOOKUP(A4660,过往入选债券!A:D,4,0),2)</f>
        <v>2</v>
      </c>
      <c r="Y4660">
        <f>_xlfn.IFNA(VLOOKUP(C4660,[2]Sheet1!$A:$A,1,0),3)</f>
        <v>3</v>
      </c>
    </row>
    <row r="4661" spans="1:25" hidden="1" x14ac:dyDescent="0.2">
      <c r="A4661" s="21" t="s">
        <v>15673</v>
      </c>
      <c r="B4661" s="21" t="s">
        <v>15674</v>
      </c>
      <c r="C4661" s="37" t="s">
        <v>1661</v>
      </c>
      <c r="D4661" s="26" t="str">
        <f>[1]!b_calc_yield(A4661,日期设置!$B$2,F4661,1,R4661,1,O4661,L4661,S4661,)</f>
        <v>Fetching...</v>
      </c>
      <c r="E4661" s="26">
        <f t="shared" si="144"/>
        <v>25.917612205481678</v>
      </c>
      <c r="F4661" s="18">
        <f>[1]!b_dq_cleanprice($A4661,日期设置!B$2)</f>
        <v>100.03360000000001</v>
      </c>
      <c r="G4661" s="18" t="str">
        <f t="shared" si="145"/>
        <v>5.81 + 0</v>
      </c>
      <c r="H4661" s="27">
        <f>[1]!b_dq_pctchange($A4661,日期设置!$B$2,1)/100</f>
        <v>0</v>
      </c>
      <c r="I4661" s="26">
        <f>[1]!b_pq_pctchange(A4661,日期设置!$B$4,日期设置!$B$2,1)</f>
        <v>0</v>
      </c>
      <c r="J4661" s="26">
        <f>[1]!b_pq_pctchange(A4661,日期设置!$C$4,日期设置!$B$2,1)</f>
        <v>0</v>
      </c>
      <c r="K4661" s="52">
        <f>[1]!b_dq_amount($A4661,日期设置!B$2,2,10000)</f>
        <v>0</v>
      </c>
      <c r="L4661" s="26">
        <f>[1]!b_info_latestpar(A4661,日期设置!$B$2)</f>
        <v>100</v>
      </c>
      <c r="M4661" s="6">
        <f>[1]!b_info_outstandingbalance($A4661,日期设置!B$2)</f>
        <v>8.5</v>
      </c>
      <c r="N4661" s="7" t="str">
        <f>[1]!b_info_latestissurercreditrating2(A4661,日期设置!$B$2,"102","1")</f>
        <v>AA+</v>
      </c>
      <c r="O4661" s="8">
        <v>4.5</v>
      </c>
      <c r="P4661" s="9">
        <f>[1]!b_info_repurchasedate(A4661)</f>
        <v>0</v>
      </c>
      <c r="Q4661" s="8" t="s">
        <v>17425</v>
      </c>
      <c r="R4661" s="2" t="str">
        <f>IF((--IF(P4661=0,Q4661,P4661))&gt;(--日期设置!$B$2),IF(P4661=0,Q4661,P4661),Q4661)</f>
        <v>2027-01-14</v>
      </c>
      <c r="S4661" s="2" t="s">
        <v>18326</v>
      </c>
      <c r="T4661" s="8">
        <f>[1]!b_anal_ptmyear($A4661,日期设置!$B$2)</f>
        <v>5.8164383561643831</v>
      </c>
      <c r="U4661" s="8">
        <f>[1]!b_anal_termifexercise($A4661,日期设置!B$2)</f>
        <v>0</v>
      </c>
      <c r="V4661" s="10">
        <f>[1]!b_dq_dirtyprice(A4661,日期设置!$B$2)</f>
        <v>100.8596</v>
      </c>
      <c r="W4661" s="11">
        <f>IF(U4661=0,ROUNDUP((Q4661-日期设置!$B$2)/365,0),ROUNDUP((R4661-日期设置!$B$2)/365,0))</f>
        <v>6</v>
      </c>
      <c r="X4661" s="18">
        <f>_xlfn.IFNA(VLOOKUP(A4661,过往入选债券!A:D,4,0),2)</f>
        <v>2</v>
      </c>
      <c r="Y4661">
        <f>_xlfn.IFNA(VLOOKUP(C4661,[2]Sheet1!$A:$A,1,0),3)</f>
        <v>3</v>
      </c>
    </row>
    <row r="4662" spans="1:25" hidden="1" x14ac:dyDescent="0.2">
      <c r="A4662" s="21" t="s">
        <v>4480</v>
      </c>
      <c r="B4662" s="21" t="s">
        <v>4481</v>
      </c>
      <c r="C4662" s="37" t="s">
        <v>3626</v>
      </c>
      <c r="D4662" s="26" t="str">
        <f>[1]!b_calc_yield(A4662,日期设置!$B$2,F4662,1,R4662,1,O4662,L4662,S4662,)</f>
        <v>Fetching...</v>
      </c>
      <c r="E4662" s="26">
        <f t="shared" si="144"/>
        <v>9.4416728843893729</v>
      </c>
      <c r="F4662" s="18">
        <f>[1]!b_dq_cleanprice($A4662,日期设置!B$2)</f>
        <v>99.139700000000005</v>
      </c>
      <c r="G4662" s="18" t="str">
        <f t="shared" si="145"/>
        <v>4.16 + 2.16</v>
      </c>
      <c r="H4662" s="27">
        <f>[1]!b_dq_pctchange($A4662,日期设置!$B$2,1)/100</f>
        <v>0</v>
      </c>
      <c r="I4662" s="26">
        <f>[1]!b_pq_pctchange(A4662,日期设置!$B$4,日期设置!$B$2,1)</f>
        <v>0</v>
      </c>
      <c r="J4662" s="26">
        <f>[1]!b_pq_pctchange(A4662,日期设置!$C$4,日期设置!$B$2,1)</f>
        <v>0.15729814919583993</v>
      </c>
      <c r="K4662" s="52">
        <f>[1]!b_dq_amount($A4662,日期设置!B$2,2,10000)</f>
        <v>0</v>
      </c>
      <c r="L4662" s="26">
        <f>[1]!b_info_latestpar(A4662,日期设置!$B$2)</f>
        <v>100</v>
      </c>
      <c r="M4662" s="6">
        <f>[1]!b_info_outstandingbalance($A4662,日期设置!B$2)</f>
        <v>10</v>
      </c>
      <c r="N4662" s="7">
        <f>[1]!b_info_latestissurercreditrating2(A4662,日期设置!$B$2,"102","1")</f>
        <v>0</v>
      </c>
      <c r="O4662" s="8">
        <v>4.07</v>
      </c>
      <c r="P4662" s="9" t="str">
        <f>[1]!b_info_repurchasedate(A4662)</f>
        <v>2023-05-22</v>
      </c>
      <c r="Q4662" s="8" t="s">
        <v>16808</v>
      </c>
      <c r="R4662" s="2" t="str">
        <f>IF((--IF(P4662=0,Q4662,P4662))&gt;(--日期设置!$B$2),IF(P4662=0,Q4662,P4662),Q4662)</f>
        <v>2023-05-22</v>
      </c>
      <c r="S4662" s="2" t="s">
        <v>18238</v>
      </c>
      <c r="T4662" s="8">
        <f>[1]!b_anal_ptmyear($A4662,日期设置!$B$2)</f>
        <v>4.1671232876712327</v>
      </c>
      <c r="U4662" s="8">
        <f>[1]!b_anal_termifexercise($A4662,日期设置!B$2)</f>
        <v>2.1671232876712327</v>
      </c>
      <c r="V4662" s="10">
        <f>[1]!b_dq_dirtyprice(A4662,日期设置!$B$2)</f>
        <v>102.5295</v>
      </c>
      <c r="W4662" s="11">
        <f>IF(U4662=0,ROUNDUP((Q4662-日期设置!$B$2)/365,0),ROUNDUP((R4662-日期设置!$B$2)/365,0))</f>
        <v>3</v>
      </c>
      <c r="X4662" s="18">
        <f>_xlfn.IFNA(VLOOKUP(A4662,过往入选债券!A:D,4,0),2)</f>
        <v>2</v>
      </c>
      <c r="Y4662">
        <f>_xlfn.IFNA(VLOOKUP(C4662,[2]Sheet1!$A:$A,1,0),3)</f>
        <v>3</v>
      </c>
    </row>
    <row r="4663" spans="1:25" x14ac:dyDescent="0.2">
      <c r="A4663" s="28" t="s">
        <v>21542</v>
      </c>
      <c r="B4663" s="28" t="s">
        <v>21543</v>
      </c>
      <c r="C4663" s="39" t="s">
        <v>905</v>
      </c>
      <c r="D4663" s="26" t="str">
        <f>[1]!b_calc_yield(A4663,日期设置!$B$2,F4663,1,R4663,1,O4663,L4663,S4663,)</f>
        <v>Fetching...</v>
      </c>
      <c r="E4663" s="26">
        <f t="shared" si="144"/>
        <v>11.88380557908939</v>
      </c>
      <c r="F4663" s="18">
        <f>[1]!b_dq_cleanprice($A4663,日期设置!B$2)</f>
        <v>100.5</v>
      </c>
      <c r="G4663" s="18" t="str">
        <f t="shared" si="145"/>
        <v>4.68 + 2.68</v>
      </c>
      <c r="H4663" s="27">
        <f>[1]!b_dq_pctchange($A4663,日期设置!$B$2,1)/100</f>
        <v>-2.9145731642422971E-4</v>
      </c>
      <c r="I4663" s="26">
        <f>[1]!b_pq_pctchange(A4663,日期设置!$B$4,日期设置!$B$2,1)</f>
        <v>-2.9145731642422977E-2</v>
      </c>
      <c r="J4663" s="26">
        <f>[1]!b_pq_pctchange(A4663,日期设置!$C$4,日期设置!$B$2,1)</f>
        <v>0.20040080160319981</v>
      </c>
      <c r="K4663" s="52">
        <f>[1]!b_dq_amount($A4663,日期设置!B$2,2,10000)</f>
        <v>8280.7615399040005</v>
      </c>
      <c r="L4663" s="26">
        <f>[1]!b_info_latestpar(A4663,日期设置!$B$2)</f>
        <v>100</v>
      </c>
      <c r="M4663" s="6">
        <f>[1]!b_info_outstandingbalance($A4663,日期设置!B$2)</f>
        <v>10</v>
      </c>
      <c r="N4663" s="7" t="str">
        <f>[1]!b_info_latestissurercreditrating2(A4663,日期设置!$B$2,"102","1")</f>
        <v>AA+</v>
      </c>
      <c r="O4663" s="43">
        <v>4.7</v>
      </c>
      <c r="P4663" s="9" t="str">
        <f>[1]!b_info_repurchasedate(A4663)</f>
        <v>2023-11-27</v>
      </c>
      <c r="Q4663" s="31" t="s">
        <v>16805</v>
      </c>
      <c r="R4663" s="2" t="str">
        <f>IF((--IF(P4663=0,Q4663,P4663))&gt;(--日期设置!$B$2),IF(P4663=0,Q4663,P4663),Q4663)</f>
        <v>2023-11-27</v>
      </c>
      <c r="S4663" s="31" t="s">
        <v>16525</v>
      </c>
      <c r="T4663" s="8">
        <f>[1]!b_anal_ptmyear($A4663,日期设置!$B$2)</f>
        <v>4.6849315068493151</v>
      </c>
      <c r="U4663" s="8">
        <f>[1]!b_anal_termifexercise($A4663,日期设置!B$2)</f>
        <v>2.6849315068493151</v>
      </c>
      <c r="V4663" s="10">
        <f>[1]!b_dq_dirtyprice(A4663,日期设置!$B$2)</f>
        <v>101.9808</v>
      </c>
      <c r="W4663" s="11">
        <f>IF(U4663=0,ROUNDUP((Q4663-日期设置!$B$2)/365,0),ROUNDUP((R4663-日期设置!$B$2)/365,0))</f>
        <v>3</v>
      </c>
      <c r="X4663" s="18">
        <f>_xlfn.IFNA(VLOOKUP(A4663,过往入选债券!A:D,4,0),2)</f>
        <v>2</v>
      </c>
      <c r="Y4663">
        <f>_xlfn.IFNA(VLOOKUP(C4663,[2]Sheet1!$A:$A,1,0),3)</f>
        <v>3</v>
      </c>
    </row>
    <row r="4664" spans="1:25" hidden="1" x14ac:dyDescent="0.2">
      <c r="A4664" s="28" t="s">
        <v>21939</v>
      </c>
      <c r="B4664" s="28" t="s">
        <v>22155</v>
      </c>
      <c r="C4664" s="39" t="s">
        <v>140</v>
      </c>
      <c r="D4664" s="26" t="str">
        <f>[1]!b_calc_yield(A4664,日期设置!$B$2,F4664,1,R4664,1,O4664,L4664,S4664,)</f>
        <v>Fetching...</v>
      </c>
      <c r="E4664" s="26">
        <f t="shared" si="144"/>
        <v>12.127392917700819</v>
      </c>
      <c r="F4664" s="18">
        <f>[1]!b_dq_cleanprice($A4664,日期设置!B$2)</f>
        <v>100.48609999999999</v>
      </c>
      <c r="G4664" s="18" t="str">
        <f t="shared" si="145"/>
        <v>4.73 + 2.73</v>
      </c>
      <c r="H4664" s="27">
        <f>[1]!b_dq_pctchange($A4664,日期设置!$B$2,1)/100</f>
        <v>0</v>
      </c>
      <c r="I4664" s="26">
        <f>[1]!b_pq_pctchange(A4664,日期设置!$B$4,日期设置!$B$2,1)</f>
        <v>0</v>
      </c>
      <c r="J4664" s="26">
        <f>[1]!b_pq_pctchange(A4664,日期设置!$C$4,日期设置!$B$2,1)</f>
        <v>0</v>
      </c>
      <c r="K4664" s="52">
        <f>[1]!b_dq_amount($A4664,日期设置!B$2,2,10000)</f>
        <v>0</v>
      </c>
      <c r="L4664" s="26">
        <f>[1]!b_info_latestpar(A4664,日期设置!$B$2)</f>
        <v>100</v>
      </c>
      <c r="M4664" s="6">
        <f>[1]!b_info_outstandingbalance($A4664,日期设置!B$2)</f>
        <v>4</v>
      </c>
      <c r="N4664" s="7" t="str">
        <f>[1]!b_info_latestissurercreditrating2(A4664,日期设置!$B$2,"102","1")</f>
        <v>AA+</v>
      </c>
      <c r="O4664" s="43">
        <v>4.6900000000000004</v>
      </c>
      <c r="P4664" s="9" t="str">
        <f>[1]!b_info_repurchasedate(A4664)</f>
        <v>2023-12-15</v>
      </c>
      <c r="Q4664" s="31" t="s">
        <v>22175</v>
      </c>
      <c r="R4664" s="2" t="str">
        <f>IF((--IF(P4664=0,Q4664,P4664))&gt;(--日期设置!$B$2),IF(P4664=0,Q4664,P4664),Q4664)</f>
        <v>2023-12-15</v>
      </c>
      <c r="S4664" s="31" t="s">
        <v>16728</v>
      </c>
      <c r="T4664" s="8">
        <f>[1]!b_anal_ptmyear($A4664,日期设置!$B$2)</f>
        <v>4.7342465753424658</v>
      </c>
      <c r="U4664" s="8">
        <f>[1]!b_anal_termifexercise($A4664,日期设置!B$2)</f>
        <v>2.7342465753424658</v>
      </c>
      <c r="V4664" s="10">
        <f>[1]!b_dq_dirtyprice(A4664,日期设置!$B$2)</f>
        <v>101.7325</v>
      </c>
      <c r="W4664" s="11">
        <f>IF(U4664=0,ROUNDUP((Q4664-日期设置!$B$2)/365,0),ROUNDUP((R4664-日期设置!$B$2)/365,0))</f>
        <v>3</v>
      </c>
      <c r="X4664" s="18">
        <f>_xlfn.IFNA(VLOOKUP(A4664,过往入选债券!A:D,4,0),2)</f>
        <v>2</v>
      </c>
      <c r="Y4664">
        <f>_xlfn.IFNA(VLOOKUP(C4664,[2]Sheet1!$A:$A,1,0),3)</f>
        <v>3</v>
      </c>
    </row>
    <row r="4665" spans="1:25" hidden="1" x14ac:dyDescent="0.2">
      <c r="A4665" s="21" t="s">
        <v>5630</v>
      </c>
      <c r="B4665" s="21" t="s">
        <v>5631</v>
      </c>
      <c r="C4665" s="37" t="s">
        <v>5625</v>
      </c>
      <c r="D4665" s="26" t="str">
        <f>[1]!b_calc_yield(A4665,日期设置!$B$2,F4665,1,R4665,1,O4665,L4665,S4665,)</f>
        <v>Fetching...</v>
      </c>
      <c r="E4665" s="26">
        <f t="shared" si="144"/>
        <v>1.4512418088835632</v>
      </c>
      <c r="F4665" s="18">
        <f>[1]!b_dq_cleanprice($A4665,日期设置!B$2)</f>
        <v>99.783799999999999</v>
      </c>
      <c r="G4665" s="18" t="str">
        <f t="shared" si="145"/>
        <v>0.32 + 0</v>
      </c>
      <c r="H4665" s="27">
        <f>[1]!b_dq_pctchange($A4665,日期设置!$B$2,1)/100</f>
        <v>0</v>
      </c>
      <c r="I4665" s="26">
        <f>[1]!b_pq_pctchange(A4665,日期设置!$B$4,日期设置!$B$2,1)</f>
        <v>0</v>
      </c>
      <c r="J4665" s="26">
        <f>[1]!b_pq_pctchange(A4665,日期设置!$C$4,日期设置!$B$2,1)</f>
        <v>-0.4644416824439796</v>
      </c>
      <c r="K4665" s="52">
        <f>[1]!b_dq_amount($A4665,日期设置!B$2,2,10000)</f>
        <v>0</v>
      </c>
      <c r="L4665" s="26">
        <f>[1]!b_info_latestpar(A4665,日期设置!$B$2)</f>
        <v>100</v>
      </c>
      <c r="M4665" s="6">
        <f>[1]!b_info_outstandingbalance($A4665,日期设置!B$2)</f>
        <v>10</v>
      </c>
      <c r="N4665" s="7" t="str">
        <f>[1]!b_info_latestissurercreditrating2(A4665,日期设置!$B$2,"102","1")</f>
        <v>AA+</v>
      </c>
      <c r="O4665" s="8">
        <v>3.93</v>
      </c>
      <c r="P4665" s="9">
        <f>[1]!b_info_repurchasedate(A4665)</f>
        <v>0</v>
      </c>
      <c r="Q4665" s="8" t="s">
        <v>17368</v>
      </c>
      <c r="R4665" s="2" t="str">
        <f>IF((--IF(P4665=0,Q4665,P4665))&gt;(--日期设置!$B$2),IF(P4665=0,Q4665,P4665),Q4665)</f>
        <v>2021-07-18</v>
      </c>
      <c r="S4665" s="2" t="s">
        <v>17812</v>
      </c>
      <c r="T4665" s="8">
        <f>[1]!b_anal_ptmyear($A4665,日期设置!$B$2)</f>
        <v>0.32328767123287672</v>
      </c>
      <c r="U4665" s="8">
        <f>[1]!b_anal_termifexercise($A4665,日期设置!B$2)</f>
        <v>0</v>
      </c>
      <c r="V4665" s="10">
        <f>[1]!b_dq_dirtyprice(A4665,日期设置!$B$2)</f>
        <v>102.44329999999999</v>
      </c>
      <c r="W4665" s="11">
        <f>IF(U4665=0,ROUNDUP((Q4665-日期设置!$B$2)/365,0),ROUNDUP((R4665-日期设置!$B$2)/365,0))</f>
        <v>1</v>
      </c>
      <c r="X4665" s="18">
        <f>_xlfn.IFNA(VLOOKUP(A4665,过往入选债券!A:D,4,0),2)</f>
        <v>2</v>
      </c>
      <c r="Y4665">
        <f>_xlfn.IFNA(VLOOKUP(C4665,[2]Sheet1!$A:$A,1,0),3)</f>
        <v>3</v>
      </c>
    </row>
    <row r="4666" spans="1:25" hidden="1" x14ac:dyDescent="0.2">
      <c r="A4666" s="21" t="s">
        <v>14144</v>
      </c>
      <c r="B4666" s="21" t="s">
        <v>14145</v>
      </c>
      <c r="C4666" s="37" t="s">
        <v>704</v>
      </c>
      <c r="D4666" s="26" t="str">
        <f>[1]!b_calc_yield(A4666,日期设置!$B$2,F4666,1,R4666,1,O4666,L4666,S4666,)</f>
        <v>Fetching...</v>
      </c>
      <c r="E4666" s="26">
        <f t="shared" si="144"/>
        <v>20.954011577437903</v>
      </c>
      <c r="F4666" s="18">
        <f>[1]!b_dq_cleanprice($A4666,日期设置!B$2)</f>
        <v>81.309899999999999</v>
      </c>
      <c r="G4666" s="18" t="str">
        <f t="shared" si="145"/>
        <v>3.49 + 0</v>
      </c>
      <c r="H4666" s="27">
        <f>[1]!b_dq_pctchange($A4666,日期设置!$B$2,1)/100</f>
        <v>0</v>
      </c>
      <c r="I4666" s="26">
        <f>[1]!b_pq_pctchange(A4666,日期设置!$B$4,日期设置!$B$2,1)</f>
        <v>0</v>
      </c>
      <c r="J4666" s="26">
        <f>[1]!b_pq_pctchange(A4666,日期设置!$C$4,日期设置!$B$2,1)</f>
        <v>-0.38310467934126902</v>
      </c>
      <c r="K4666" s="52">
        <f>[1]!b_dq_amount($A4666,日期设置!B$2,2,10000)</f>
        <v>0</v>
      </c>
      <c r="L4666" s="26">
        <f>[1]!b_info_latestpar(A4666,日期设置!$B$2)</f>
        <v>80</v>
      </c>
      <c r="M4666" s="6">
        <f>[1]!b_info_outstandingbalance($A4666,日期设置!B$2)</f>
        <v>12</v>
      </c>
      <c r="N4666" s="7" t="str">
        <f>[1]!b_info_latestissurercreditrating2(A4666,日期设置!$B$2,"102","1")</f>
        <v>AA</v>
      </c>
      <c r="O4666" s="8">
        <v>5.22</v>
      </c>
      <c r="P4666" s="9">
        <f>[1]!b_info_repurchasedate(A4666)</f>
        <v>0</v>
      </c>
      <c r="Q4666" s="8" t="s">
        <v>16369</v>
      </c>
      <c r="R4666" s="2" t="str">
        <f>IF((--IF(P4666=0,Q4666,P4666))&gt;(--日期设置!$B$2),IF(P4666=0,Q4666,P4666),Q4666)</f>
        <v>2024-09-20</v>
      </c>
      <c r="S4666" s="2" t="s">
        <v>17946</v>
      </c>
      <c r="T4666" s="8">
        <f>[1]!b_anal_ptmyear($A4666,日期设置!$B$2)</f>
        <v>3.4986301369863013</v>
      </c>
      <c r="U4666" s="8">
        <f>[1]!b_anal_termifexercise($A4666,日期设置!B$2)</f>
        <v>0</v>
      </c>
      <c r="V4666" s="10">
        <f>[1]!b_dq_dirtyprice(A4666,日期设置!$B$2)</f>
        <v>83.403599999999997</v>
      </c>
      <c r="W4666" s="11">
        <f>IF(U4666=0,ROUNDUP((Q4666-日期设置!$B$2)/365,0),ROUNDUP((R4666-日期设置!$B$2)/365,0))</f>
        <v>4</v>
      </c>
      <c r="X4666" s="18">
        <f>_xlfn.IFNA(VLOOKUP(A4666,过往入选债券!A:D,4,0),2)</f>
        <v>2</v>
      </c>
      <c r="Y4666">
        <f>_xlfn.IFNA(VLOOKUP(C4666,[2]Sheet1!$A:$A,1,0),3)</f>
        <v>3</v>
      </c>
    </row>
    <row r="4667" spans="1:25" hidden="1" x14ac:dyDescent="0.2">
      <c r="A4667" s="21" t="s">
        <v>10693</v>
      </c>
      <c r="B4667" s="21" t="s">
        <v>10694</v>
      </c>
      <c r="C4667" s="37" t="s">
        <v>7846</v>
      </c>
      <c r="D4667" s="26" t="str">
        <f>[1]!b_calc_yield(A4667,日期设置!$B$2,F4667,1,R4667,1,O4667,L4667,S4667,)</f>
        <v>Fetching...</v>
      </c>
      <c r="E4667" s="26">
        <f t="shared" si="144"/>
        <v>9.1886780356455802</v>
      </c>
      <c r="F4667" s="18">
        <f>[1]!b_dq_cleanprice($A4667,日期设置!B$2)</f>
        <v>97.090199999999996</v>
      </c>
      <c r="G4667" s="18" t="str">
        <f t="shared" si="145"/>
        <v>2.08 + 0</v>
      </c>
      <c r="H4667" s="27">
        <f>[1]!b_dq_pctchange($A4667,日期设置!$B$2,1)/100</f>
        <v>0</v>
      </c>
      <c r="I4667" s="26">
        <f>[1]!b_pq_pctchange(A4667,日期设置!$B$4,日期设置!$B$2,1)</f>
        <v>0</v>
      </c>
      <c r="J4667" s="26">
        <f>[1]!b_pq_pctchange(A4667,日期设置!$C$4,日期设置!$B$2,1)</f>
        <v>0</v>
      </c>
      <c r="K4667" s="52">
        <f>[1]!b_dq_amount($A4667,日期设置!B$2,2,10000)</f>
        <v>0</v>
      </c>
      <c r="L4667" s="26">
        <f>[1]!b_info_latestpar(A4667,日期设置!$B$2)</f>
        <v>100</v>
      </c>
      <c r="M4667" s="6">
        <f>[1]!b_info_outstandingbalance($A4667,日期设置!B$2)</f>
        <v>9</v>
      </c>
      <c r="N4667" s="7" t="str">
        <f>[1]!b_info_latestissurercreditrating2(A4667,日期设置!$B$2,"102","1")</f>
        <v>AAA</v>
      </c>
      <c r="O4667" s="8">
        <v>3</v>
      </c>
      <c r="P4667" s="9">
        <f>[1]!b_info_repurchasedate(A4667)</f>
        <v>0</v>
      </c>
      <c r="Q4667" s="8" t="s">
        <v>16228</v>
      </c>
      <c r="R4667" s="2" t="str">
        <f>IF((--IF(P4667=0,Q4667,P4667))&gt;(--日期设置!$B$2),IF(P4667=0,Q4667,P4667),Q4667)</f>
        <v>2023-04-23</v>
      </c>
      <c r="S4667" s="2" t="s">
        <v>18014</v>
      </c>
      <c r="T4667" s="8">
        <f>[1]!b_anal_ptmyear($A4667,日期设置!$B$2)</f>
        <v>2.0876712328767124</v>
      </c>
      <c r="U4667" s="8">
        <f>[1]!b_anal_termifexercise($A4667,日期设置!B$2)</f>
        <v>0</v>
      </c>
      <c r="V4667" s="10">
        <f>[1]!b_dq_dirtyprice(A4667,日期设置!$B$2)</f>
        <v>99.827200000000005</v>
      </c>
      <c r="W4667" s="11">
        <f>IF(U4667=0,ROUNDUP((Q4667-日期设置!$B$2)/365,0),ROUNDUP((R4667-日期设置!$B$2)/365,0))</f>
        <v>3</v>
      </c>
      <c r="X4667" s="18">
        <f>_xlfn.IFNA(VLOOKUP(A4667,过往入选债券!A:D,4,0),2)</f>
        <v>2</v>
      </c>
      <c r="Y4667">
        <f>_xlfn.IFNA(VLOOKUP(C4667,[2]Sheet1!$A:$A,1,0),3)</f>
        <v>3</v>
      </c>
    </row>
    <row r="4668" spans="1:25" hidden="1" x14ac:dyDescent="0.2">
      <c r="A4668" s="21" t="s">
        <v>13292</v>
      </c>
      <c r="B4668" s="21" t="s">
        <v>13293</v>
      </c>
      <c r="C4668" s="37" t="s">
        <v>13294</v>
      </c>
      <c r="D4668" s="26" t="str">
        <f>[1]!b_calc_yield(A4668,日期设置!$B$2,F4668,1,R4668,1,O4668,L4668,S4668,)</f>
        <v>Fetching...</v>
      </c>
      <c r="E4668" s="26">
        <f t="shared" si="144"/>
        <v>20.684176464422777</v>
      </c>
      <c r="F4668" s="18">
        <f>[1]!b_dq_cleanprice($A4668,日期设置!B$2)</f>
        <v>58.526899999999998</v>
      </c>
      <c r="G4668" s="18" t="str">
        <f t="shared" si="145"/>
        <v>2.36 + 0</v>
      </c>
      <c r="H4668" s="27">
        <f>[1]!b_dq_pctchange($A4668,日期设置!$B$2,1)/100</f>
        <v>0</v>
      </c>
      <c r="I4668" s="26">
        <f>[1]!b_pq_pctchange(A4668,日期设置!$B$4,日期设置!$B$2,1)</f>
        <v>0</v>
      </c>
      <c r="J4668" s="26">
        <f>[1]!b_pq_pctchange(A4668,日期设置!$C$4,日期设置!$B$2,1)</f>
        <v>11.162203228869894</v>
      </c>
      <c r="K4668" s="52">
        <f>[1]!b_dq_amount($A4668,日期设置!B$2,2,10000)</f>
        <v>0</v>
      </c>
      <c r="L4668" s="26">
        <f>[1]!b_info_latestpar(A4668,日期设置!$B$2)</f>
        <v>60</v>
      </c>
      <c r="M4668" s="6">
        <f>[1]!b_info_outstandingbalance($A4668,日期设置!B$2)</f>
        <v>6</v>
      </c>
      <c r="N4668" s="7" t="str">
        <f>[1]!b_info_latestissurercreditrating2(A4668,日期设置!$B$2,"102","1")</f>
        <v>AA</v>
      </c>
      <c r="O4668" s="8">
        <v>4.18</v>
      </c>
      <c r="P4668" s="9">
        <f>[1]!b_info_repurchasedate(A4668)</f>
        <v>0</v>
      </c>
      <c r="Q4668" s="8" t="s">
        <v>16675</v>
      </c>
      <c r="R4668" s="2" t="str">
        <f>IF((--IF(P4668=0,Q4668,P4668))&gt;(--日期设置!$B$2),IF(P4668=0,Q4668,P4668),Q4668)</f>
        <v>2023-08-04</v>
      </c>
      <c r="S4668" s="2" t="s">
        <v>18411</v>
      </c>
      <c r="T4668" s="8">
        <f>[1]!b_anal_ptmyear($A4668,日期设置!$B$2)</f>
        <v>2.3698630136986303</v>
      </c>
      <c r="U4668" s="8">
        <f>[1]!b_anal_termifexercise($A4668,日期设置!B$2)</f>
        <v>0</v>
      </c>
      <c r="V4668" s="10">
        <f>[1]!b_dq_dirtyprice(A4668,日期设置!$B$2)</f>
        <v>60.107300000000002</v>
      </c>
      <c r="W4668" s="11">
        <f>IF(U4668=0,ROUNDUP((Q4668-日期设置!$B$2)/365,0),ROUNDUP((R4668-日期设置!$B$2)/365,0))</f>
        <v>3</v>
      </c>
      <c r="X4668" s="18" t="str">
        <f>_xlfn.IFNA(VLOOKUP(A4668,过往入选债券!A:D,4,0),2)</f>
        <v>否</v>
      </c>
      <c r="Y4668">
        <f>_xlfn.IFNA(VLOOKUP(C4668,[2]Sheet1!$A:$A,1,0),3)</f>
        <v>3</v>
      </c>
    </row>
    <row r="4669" spans="1:25" hidden="1" x14ac:dyDescent="0.2">
      <c r="A4669" s="28" t="s">
        <v>21510</v>
      </c>
      <c r="B4669" s="28" t="s">
        <v>21511</v>
      </c>
      <c r="C4669" s="39" t="s">
        <v>20787</v>
      </c>
      <c r="D4669" s="26" t="str">
        <f>[1]!b_calc_yield(A4669,日期设置!$B$2,F4669,1,R4669,1,O4669,L4669,S4669,)</f>
        <v>Fetching...</v>
      </c>
      <c r="E4669" s="26">
        <f t="shared" si="144"/>
        <v>7.4762024023396378</v>
      </c>
      <c r="F4669" s="18">
        <f>[1]!b_dq_cleanprice($A4669,日期设置!B$2)</f>
        <v>100</v>
      </c>
      <c r="G4669" s="18" t="str">
        <f t="shared" si="145"/>
        <v>1.68 + 1.68</v>
      </c>
      <c r="H4669" s="27">
        <f>[1]!b_dq_pctchange($A4669,日期设置!$B$2,1)/100</f>
        <v>0</v>
      </c>
      <c r="I4669" s="26">
        <f>[1]!b_pq_pctchange(A4669,日期设置!$B$4,日期设置!$B$2,1)</f>
        <v>0</v>
      </c>
      <c r="J4669" s="26">
        <f>[1]!b_pq_pctchange(A4669,日期设置!$C$4,日期设置!$B$2,1)</f>
        <v>0</v>
      </c>
      <c r="K4669" s="52">
        <f>[1]!b_dq_amount($A4669,日期设置!B$2,2,10000)</f>
        <v>0</v>
      </c>
      <c r="L4669" s="26">
        <f>[1]!b_info_latestpar(A4669,日期设置!$B$2)</f>
        <v>100</v>
      </c>
      <c r="M4669" s="6">
        <f>[1]!b_info_outstandingbalance($A4669,日期设置!B$2)</f>
        <v>5</v>
      </c>
      <c r="N4669" s="7" t="str">
        <f>[1]!b_info_latestissurercreditrating2(A4669,日期设置!$B$2,"102","1")</f>
        <v>AAA</v>
      </c>
      <c r="O4669" s="43">
        <v>4.5</v>
      </c>
      <c r="P4669" s="9">
        <f>[1]!b_info_repurchasedate(A4669)</f>
        <v>0</v>
      </c>
      <c r="Q4669" s="31" t="s">
        <v>16250</v>
      </c>
      <c r="R4669" s="2" t="str">
        <f>IF((--IF(P4669=0,Q4669,P4669))&gt;(--日期设置!$B$2),IF(P4669=0,Q4669,P4669),Q4669)</f>
        <v>2022-11-27</v>
      </c>
      <c r="S4669" s="31" t="s">
        <v>16525</v>
      </c>
      <c r="T4669" s="8">
        <f>[1]!b_anal_ptmyear($A4669,日期设置!$B$2)</f>
        <v>1.6849315068493151</v>
      </c>
      <c r="U4669" s="8">
        <f>[1]!b_anal_termifexercise($A4669,日期设置!B$2)</f>
        <v>1.6849315068493151</v>
      </c>
      <c r="V4669" s="10">
        <f>[1]!b_dq_dirtyprice(A4669,日期设置!$B$2)</f>
        <v>101.4178</v>
      </c>
      <c r="W4669" s="11">
        <f>IF(U4669=0,ROUNDUP((Q4669-日期设置!$B$2)/365,0),ROUNDUP((R4669-日期设置!$B$2)/365,0))</f>
        <v>2</v>
      </c>
      <c r="X4669" s="18">
        <f>_xlfn.IFNA(VLOOKUP(A4669,过往入选债券!A:D,4,0),2)</f>
        <v>2</v>
      </c>
      <c r="Y4669">
        <f>_xlfn.IFNA(VLOOKUP(C4669,[2]Sheet1!$A:$A,1,0),3)</f>
        <v>3</v>
      </c>
    </row>
    <row r="4670" spans="1:25" hidden="1" x14ac:dyDescent="0.2">
      <c r="A4670" s="21" t="s">
        <v>7441</v>
      </c>
      <c r="B4670" s="21" t="s">
        <v>7442</v>
      </c>
      <c r="C4670" s="37" t="s">
        <v>1149</v>
      </c>
      <c r="D4670" s="26" t="str">
        <f>[1]!b_calc_yield(A4670,日期设置!$B$2,F4670,1,R4670,1,O4670,L4670,S4670,)</f>
        <v>Fetching...</v>
      </c>
      <c r="E4670" s="26">
        <f t="shared" si="144"/>
        <v>2.654405780624991</v>
      </c>
      <c r="F4670" s="18">
        <f>[1]!b_dq_cleanprice($A4670,日期设置!B$2)</f>
        <v>101.42659999999999</v>
      </c>
      <c r="G4670" s="18" t="str">
        <f t="shared" si="145"/>
        <v>2.59 + 0.59</v>
      </c>
      <c r="H4670" s="27">
        <f>[1]!b_dq_pctchange($A4670,日期设置!$B$2,1)/100</f>
        <v>0</v>
      </c>
      <c r="I4670" s="26">
        <f>[1]!b_pq_pctchange(A4670,日期设置!$B$4,日期设置!$B$2,1)</f>
        <v>0</v>
      </c>
      <c r="J4670" s="26">
        <f>[1]!b_pq_pctchange(A4670,日期设置!$C$4,日期设置!$B$2,1)</f>
        <v>0</v>
      </c>
      <c r="K4670" s="52">
        <f>[1]!b_dq_amount($A4670,日期设置!B$2,2,10000)</f>
        <v>0</v>
      </c>
      <c r="L4670" s="26">
        <f>[1]!b_info_latestpar(A4670,日期设置!$B$2)</f>
        <v>100</v>
      </c>
      <c r="M4670" s="6">
        <f>[1]!b_info_outstandingbalance($A4670,日期设置!B$2)</f>
        <v>5</v>
      </c>
      <c r="N4670" s="7" t="str">
        <f>[1]!b_info_latestissurercreditrating2(A4670,日期设置!$B$2,"102","1")</f>
        <v>AA</v>
      </c>
      <c r="O4670" s="8">
        <v>7.09</v>
      </c>
      <c r="P4670" s="9" t="str">
        <f>[1]!b_info_repurchasedate(A4670)</f>
        <v>2021-10-25</v>
      </c>
      <c r="Q4670" s="8" t="s">
        <v>17147</v>
      </c>
      <c r="R4670" s="2" t="str">
        <f>IF((--IF(P4670=0,Q4670,P4670))&gt;(--日期设置!$B$2),IF(P4670=0,Q4670,P4670),Q4670)</f>
        <v>2021-10-25</v>
      </c>
      <c r="S4670" s="2" t="s">
        <v>18337</v>
      </c>
      <c r="T4670" s="8">
        <f>[1]!b_anal_ptmyear($A4670,日期设置!$B$2)</f>
        <v>2.5917808219178085</v>
      </c>
      <c r="U4670" s="8">
        <f>[1]!b_anal_termifexercise($A4670,日期设置!B$2)</f>
        <v>0.59452054794520548</v>
      </c>
      <c r="V4670" s="10">
        <f>[1]!b_dq_dirtyprice(A4670,日期设置!$B$2)</f>
        <v>104.32089999999999</v>
      </c>
      <c r="W4670" s="11">
        <f>IF(U4670=0,ROUNDUP((Q4670-日期设置!$B$2)/365,0),ROUNDUP((R4670-日期设置!$B$2)/365,0))</f>
        <v>1</v>
      </c>
      <c r="X4670" s="18">
        <f>_xlfn.IFNA(VLOOKUP(A4670,过往入选债券!A:D,4,0),2)</f>
        <v>2</v>
      </c>
      <c r="Y4670">
        <f>_xlfn.IFNA(VLOOKUP(C4670,[2]Sheet1!$A:$A,1,0),3)</f>
        <v>3</v>
      </c>
    </row>
    <row r="4671" spans="1:25" hidden="1" x14ac:dyDescent="0.2">
      <c r="A4671" s="21" t="s">
        <v>5071</v>
      </c>
      <c r="B4671" s="21" t="s">
        <v>5072</v>
      </c>
      <c r="C4671" s="37" t="s">
        <v>258</v>
      </c>
      <c r="D4671" s="26" t="str">
        <f>[1]!b_calc_yield(A4671,日期设置!$B$2,F4671,1,R4671,1,O4671,L4671,S4671,)</f>
        <v>Fetching...</v>
      </c>
      <c r="E4671" s="26">
        <f t="shared" si="144"/>
        <v>6.5279922371070942</v>
      </c>
      <c r="F4671" s="18">
        <f>[1]!b_dq_cleanprice($A4671,日期设置!B$2)</f>
        <v>101.1627</v>
      </c>
      <c r="G4671" s="18" t="str">
        <f t="shared" si="145"/>
        <v>4.49 + 1.49</v>
      </c>
      <c r="H4671" s="27">
        <f>[1]!b_dq_pctchange($A4671,日期设置!$B$2,1)/100</f>
        <v>0</v>
      </c>
      <c r="I4671" s="26">
        <f>[1]!b_pq_pctchange(A4671,日期设置!$B$4,日期设置!$B$2,1)</f>
        <v>0</v>
      </c>
      <c r="J4671" s="26">
        <f>[1]!b_pq_pctchange(A4671,日期设置!$C$4,日期设置!$B$2,1)</f>
        <v>-2.2406925302518066</v>
      </c>
      <c r="K4671" s="52">
        <f>[1]!b_dq_amount($A4671,日期设置!B$2,2,10000)</f>
        <v>0</v>
      </c>
      <c r="L4671" s="26">
        <f>[1]!b_info_latestpar(A4671,日期设置!$B$2)</f>
        <v>100</v>
      </c>
      <c r="M4671" s="6">
        <f>[1]!b_info_outstandingbalance($A4671,日期设置!B$2)</f>
        <v>15</v>
      </c>
      <c r="N4671" s="7" t="str">
        <f>[1]!b_info_latestissurercreditrating2(A4671,日期设置!$B$2,"102","1")</f>
        <v>AA+</v>
      </c>
      <c r="O4671" s="8">
        <v>5.33</v>
      </c>
      <c r="P4671" s="9" t="str">
        <f>[1]!b_info_repurchasedate(A4671)</f>
        <v>2022-09-17</v>
      </c>
      <c r="Q4671" s="8" t="s">
        <v>16794</v>
      </c>
      <c r="R4671" s="2" t="str">
        <f>IF((--IF(P4671=0,Q4671,P4671))&gt;(--日期设置!$B$2),IF(P4671=0,Q4671,P4671),Q4671)</f>
        <v>2022-09-17</v>
      </c>
      <c r="S4671" s="2" t="s">
        <v>18496</v>
      </c>
      <c r="T4671" s="8">
        <f>[1]!b_anal_ptmyear($A4671,日期设置!$B$2)</f>
        <v>4.4904109589041097</v>
      </c>
      <c r="U4671" s="8">
        <f>[1]!b_anal_termifexercise($A4671,日期设置!B$2)</f>
        <v>1.4904109589041097</v>
      </c>
      <c r="V4671" s="10">
        <f>[1]!b_dq_dirtyprice(A4671,日期设置!$B$2)</f>
        <v>103.8788</v>
      </c>
      <c r="W4671" s="11">
        <f>IF(U4671=0,ROUNDUP((Q4671-日期设置!$B$2)/365,0),ROUNDUP((R4671-日期设置!$B$2)/365,0))</f>
        <v>2</v>
      </c>
      <c r="X4671" s="18">
        <f>_xlfn.IFNA(VLOOKUP(A4671,过往入选债券!A:D,4,0),2)</f>
        <v>2</v>
      </c>
      <c r="Y4671">
        <f>_xlfn.IFNA(VLOOKUP(C4671,[2]Sheet1!$A:$A,1,0),3)</f>
        <v>3</v>
      </c>
    </row>
    <row r="4672" spans="1:25" hidden="1" x14ac:dyDescent="0.2">
      <c r="A4672" s="21" t="s">
        <v>9281</v>
      </c>
      <c r="B4672" s="21" t="s">
        <v>9282</v>
      </c>
      <c r="C4672" s="37" t="s">
        <v>1353</v>
      </c>
      <c r="D4672" s="26" t="str">
        <f>[1]!b_calc_yield(A4672,日期设置!$B$2,F4672,1,R4672,1,O4672,L4672,S4672,)</f>
        <v>Fetching...</v>
      </c>
      <c r="E4672" s="26">
        <f t="shared" si="144"/>
        <v>6.6218850954217423</v>
      </c>
      <c r="F4672" s="18">
        <f>[1]!b_dq_cleanprice($A4672,日期设置!B$2)</f>
        <v>102.4157</v>
      </c>
      <c r="G4672" s="18" t="str">
        <f t="shared" si="145"/>
        <v>1.51 + 0</v>
      </c>
      <c r="H4672" s="27">
        <f>[1]!b_dq_pctchange($A4672,日期设置!$B$2,1)/100</f>
        <v>0</v>
      </c>
      <c r="I4672" s="26">
        <f>[1]!b_pq_pctchange(A4672,日期设置!$B$4,日期设置!$B$2,1)</f>
        <v>0</v>
      </c>
      <c r="J4672" s="26">
        <f>[1]!b_pq_pctchange(A4672,日期设置!$C$4,日期设置!$B$2,1)</f>
        <v>0</v>
      </c>
      <c r="K4672" s="52">
        <f>[1]!b_dq_amount($A4672,日期设置!B$2,2,10000)</f>
        <v>0</v>
      </c>
      <c r="L4672" s="26">
        <f>[1]!b_info_latestpar(A4672,日期设置!$B$2)</f>
        <v>100</v>
      </c>
      <c r="M4672" s="6">
        <f>[1]!b_info_outstandingbalance($A4672,日期设置!B$2)</f>
        <v>9</v>
      </c>
      <c r="N4672" s="7" t="str">
        <f>[1]!b_info_latestissurercreditrating2(A4672,日期设置!$B$2,"102","1")</f>
        <v>AA</v>
      </c>
      <c r="O4672" s="8">
        <v>6.19</v>
      </c>
      <c r="P4672" s="9">
        <f>[1]!b_info_repurchasedate(A4672)</f>
        <v>0</v>
      </c>
      <c r="Q4672" s="8" t="s">
        <v>16990</v>
      </c>
      <c r="R4672" s="2" t="str">
        <f>IF((--IF(P4672=0,Q4672,P4672))&gt;(--日期设置!$B$2),IF(P4672=0,Q4672,P4672),Q4672)</f>
        <v>2022-09-27</v>
      </c>
      <c r="S4672" s="2" t="s">
        <v>18716</v>
      </c>
      <c r="T4672" s="8">
        <f>[1]!b_anal_ptmyear($A4672,日期设置!$B$2)</f>
        <v>1.5178082191780822</v>
      </c>
      <c r="U4672" s="8">
        <f>[1]!b_anal_termifexercise($A4672,日期设置!B$2)</f>
        <v>0</v>
      </c>
      <c r="V4672" s="10">
        <f>[1]!b_dq_dirtyprice(A4672,日期设置!$B$2)</f>
        <v>105.40049999999999</v>
      </c>
      <c r="W4672" s="11">
        <f>IF(U4672=0,ROUNDUP((Q4672-日期设置!$B$2)/365,0),ROUNDUP((R4672-日期设置!$B$2)/365,0))</f>
        <v>2</v>
      </c>
      <c r="X4672" s="18">
        <f>_xlfn.IFNA(VLOOKUP(A4672,过往入选债券!A:D,4,0),2)</f>
        <v>2</v>
      </c>
      <c r="Y4672">
        <f>_xlfn.IFNA(VLOOKUP(C4672,[2]Sheet1!$A:$A,1,0),3)</f>
        <v>3</v>
      </c>
    </row>
    <row r="4673" spans="1:25" hidden="1" x14ac:dyDescent="0.2">
      <c r="A4673" s="28" t="s">
        <v>21368</v>
      </c>
      <c r="B4673" s="28" t="s">
        <v>21369</v>
      </c>
      <c r="C4673" s="39" t="s">
        <v>413</v>
      </c>
      <c r="D4673" s="26" t="str">
        <f>[1]!b_calc_yield(A4673,日期设置!$B$2,F4673,1,R4673,1,O4673,L4673,S4673,)</f>
        <v>Fetching...</v>
      </c>
      <c r="E4673" s="26">
        <f t="shared" si="144"/>
        <v>11.652744189204567</v>
      </c>
      <c r="F4673" s="18">
        <f>[1]!b_dq_cleanprice($A4673,日期设置!B$2)</f>
        <v>98.660200000000003</v>
      </c>
      <c r="G4673" s="18" t="str">
        <f t="shared" si="145"/>
        <v>2.62 + 0</v>
      </c>
      <c r="H4673" s="27">
        <f>[1]!b_dq_pctchange($A4673,日期设置!$B$2,1)/100</f>
        <v>0</v>
      </c>
      <c r="I4673" s="26">
        <f>[1]!b_pq_pctchange(A4673,日期设置!$B$4,日期设置!$B$2,1)</f>
        <v>0</v>
      </c>
      <c r="J4673" s="26">
        <f>[1]!b_pq_pctchange(A4673,日期设置!$C$4,日期设置!$B$2,1)</f>
        <v>-0.30919647313931159</v>
      </c>
      <c r="K4673" s="52">
        <f>[1]!b_dq_amount($A4673,日期设置!B$2,2,10000)</f>
        <v>0</v>
      </c>
      <c r="L4673" s="26">
        <f>[1]!b_info_latestpar(A4673,日期设置!$B$2)</f>
        <v>100</v>
      </c>
      <c r="M4673" s="6">
        <f>[1]!b_info_outstandingbalance($A4673,日期设置!B$2)</f>
        <v>5</v>
      </c>
      <c r="N4673" s="7" t="str">
        <f>[1]!b_info_latestissurercreditrating2(A4673,日期设置!$B$2,"102","1")</f>
        <v>AA+</v>
      </c>
      <c r="O4673" s="43">
        <v>3.94</v>
      </c>
      <c r="P4673" s="9">
        <f>[1]!b_info_repurchasedate(A4673)</f>
        <v>0</v>
      </c>
      <c r="Q4673" s="31" t="s">
        <v>16459</v>
      </c>
      <c r="R4673" s="2" t="str">
        <f>IF((--IF(P4673=0,Q4673,P4673))&gt;(--日期设置!$B$2),IF(P4673=0,Q4673,P4673),Q4673)</f>
        <v>2023-11-04</v>
      </c>
      <c r="S4673" s="31" t="s">
        <v>21678</v>
      </c>
      <c r="T4673" s="8">
        <f>[1]!b_anal_ptmyear($A4673,日期设置!$B$2)</f>
        <v>2.6219178082191781</v>
      </c>
      <c r="U4673" s="8">
        <f>[1]!b_anal_termifexercise($A4673,日期设置!B$2)</f>
        <v>0</v>
      </c>
      <c r="V4673" s="10">
        <f>[1]!b_dq_dirtyprice(A4673,日期设置!$B$2)</f>
        <v>100.1498</v>
      </c>
      <c r="W4673" s="11">
        <f>IF(U4673=0,ROUNDUP((Q4673-日期设置!$B$2)/365,0),ROUNDUP((R4673-日期设置!$B$2)/365,0))</f>
        <v>3</v>
      </c>
      <c r="X4673" s="18">
        <f>_xlfn.IFNA(VLOOKUP(A4673,过往入选债券!A:D,4,0),2)</f>
        <v>2</v>
      </c>
      <c r="Y4673">
        <f>_xlfn.IFNA(VLOOKUP(C4673,[2]Sheet1!$A:$A,1,0),3)</f>
        <v>3</v>
      </c>
    </row>
    <row r="4674" spans="1:25" hidden="1" x14ac:dyDescent="0.2">
      <c r="A4674" s="21" t="s">
        <v>10640</v>
      </c>
      <c r="B4674" s="21" t="s">
        <v>10641</v>
      </c>
      <c r="C4674" s="37" t="s">
        <v>10</v>
      </c>
      <c r="D4674" s="26" t="str">
        <f>[1]!b_calc_yield(A4674,日期设置!$B$2,F4674,1,R4674,1,O4674,L4674,S4674,)</f>
        <v>Fetching...</v>
      </c>
      <c r="E4674" s="26">
        <f t="shared" ref="E4674:E4737" si="146">((O4674*W4674+L4674)/V4674-1)*100</f>
        <v>17.759207699950142</v>
      </c>
      <c r="F4674" s="18">
        <f>[1]!b_dq_cleanprice($A4674,日期设置!B$2)</f>
        <v>98.187399999999997</v>
      </c>
      <c r="G4674" s="18" t="str">
        <f t="shared" ref="G4674:G4737" si="147">LEFT(T4674,4)&amp;" + "&amp;LEFT(U4674,4)</f>
        <v>4.07 + 0</v>
      </c>
      <c r="H4674" s="27">
        <f>[1]!b_dq_pctchange($A4674,日期设置!$B$2,1)/100</f>
        <v>0</v>
      </c>
      <c r="I4674" s="26">
        <f>[1]!b_pq_pctchange(A4674,日期设置!$B$4,日期设置!$B$2,1)</f>
        <v>0</v>
      </c>
      <c r="J4674" s="26">
        <f>[1]!b_pq_pctchange(A4674,日期设置!$C$4,日期设置!$B$2,1)</f>
        <v>0</v>
      </c>
      <c r="K4674" s="52">
        <f>[1]!b_dq_amount($A4674,日期设置!B$2,2,10000)</f>
        <v>0</v>
      </c>
      <c r="L4674" s="26">
        <f>[1]!b_info_latestpar(A4674,日期设置!$B$2)</f>
        <v>100</v>
      </c>
      <c r="M4674" s="6">
        <f>[1]!b_info_outstandingbalance($A4674,日期设置!B$2)</f>
        <v>15</v>
      </c>
      <c r="N4674" s="7" t="str">
        <f>[1]!b_info_latestissurercreditrating2(A4674,日期设置!$B$2,"102","1")</f>
        <v>AAA</v>
      </c>
      <c r="O4674" s="8">
        <v>3.99</v>
      </c>
      <c r="P4674" s="9">
        <f>[1]!b_info_repurchasedate(A4674)</f>
        <v>0</v>
      </c>
      <c r="Q4674" s="8" t="s">
        <v>16995</v>
      </c>
      <c r="R4674" s="2" t="str">
        <f>IF((--IF(P4674=0,Q4674,P4674))&gt;(--日期设置!$B$2),IF(P4674=0,Q4674,P4674),Q4674)</f>
        <v>2025-04-20</v>
      </c>
      <c r="S4674" s="2" t="s">
        <v>18259</v>
      </c>
      <c r="T4674" s="8">
        <f>[1]!b_anal_ptmyear($A4674,日期设置!$B$2)</f>
        <v>4.0794520547945208</v>
      </c>
      <c r="U4674" s="8">
        <f>[1]!b_anal_termifexercise($A4674,日期设置!B$2)</f>
        <v>0</v>
      </c>
      <c r="V4674" s="10">
        <f>[1]!b_dq_dirtyprice(A4674,日期设置!$B$2)</f>
        <v>101.8604</v>
      </c>
      <c r="W4674" s="11">
        <f>IF(U4674=0,ROUNDUP((Q4674-日期设置!$B$2)/365,0),ROUNDUP((R4674-日期设置!$B$2)/365,0))</f>
        <v>5</v>
      </c>
      <c r="X4674" s="18">
        <f>_xlfn.IFNA(VLOOKUP(A4674,过往入选债券!A:D,4,0),2)</f>
        <v>2</v>
      </c>
      <c r="Y4674">
        <f>_xlfn.IFNA(VLOOKUP(C4674,[2]Sheet1!$A:$A,1,0),3)</f>
        <v>3</v>
      </c>
    </row>
    <row r="4675" spans="1:25" hidden="1" x14ac:dyDescent="0.2">
      <c r="A4675" s="21" t="s">
        <v>3371</v>
      </c>
      <c r="B4675" s="21" t="s">
        <v>3372</v>
      </c>
      <c r="C4675" s="37" t="s">
        <v>451</v>
      </c>
      <c r="D4675" s="26" t="str">
        <f>[1]!b_calc_yield(A4675,日期设置!$B$2,F4675,1,R4675,1,O4675,L4675,S4675,)</f>
        <v>Fetching...</v>
      </c>
      <c r="E4675" s="26">
        <f t="shared" si="146"/>
        <v>6.2539411341595796</v>
      </c>
      <c r="F4675" s="18">
        <f>[1]!b_dq_cleanprice($A4675,日期设置!B$2)</f>
        <v>100.8075</v>
      </c>
      <c r="G4675" s="18" t="str">
        <f t="shared" si="147"/>
        <v>1.43 + 0</v>
      </c>
      <c r="H4675" s="27">
        <f>[1]!b_dq_pctchange($A4675,日期设置!$B$2,1)/100</f>
        <v>0</v>
      </c>
      <c r="I4675" s="26">
        <f>[1]!b_pq_pctchange(A4675,日期设置!$B$4,日期设置!$B$2,1)</f>
        <v>0</v>
      </c>
      <c r="J4675" s="26">
        <f>[1]!b_pq_pctchange(A4675,日期设置!$C$4,日期设置!$B$2,1)</f>
        <v>0.28551390014972683</v>
      </c>
      <c r="K4675" s="52">
        <f>[1]!b_dq_amount($A4675,日期设置!B$2,2,10000)</f>
        <v>0</v>
      </c>
      <c r="L4675" s="26">
        <f>[1]!b_info_latestpar(A4675,日期设置!$B$2)</f>
        <v>100</v>
      </c>
      <c r="M4675" s="6">
        <f>[1]!b_info_outstandingbalance($A4675,日期设置!B$2)</f>
        <v>5</v>
      </c>
      <c r="N4675" s="7">
        <f>[1]!b_info_latestissurercreditrating2(A4675,日期设置!$B$2,"102","1")</f>
        <v>0</v>
      </c>
      <c r="O4675" s="8">
        <v>5.0999999999999996</v>
      </c>
      <c r="P4675" s="9">
        <f>[1]!b_info_repurchasedate(A4675)</f>
        <v>0</v>
      </c>
      <c r="Q4675" s="8" t="s">
        <v>16260</v>
      </c>
      <c r="R4675" s="2" t="str">
        <f>IF((--IF(P4675=0,Q4675,P4675))&gt;(--日期设置!$B$2),IF(P4675=0,Q4675,P4675),Q4675)</f>
        <v>2022-08-26</v>
      </c>
      <c r="S4675" s="2" t="s">
        <v>18027</v>
      </c>
      <c r="T4675" s="8">
        <f>[1]!b_anal_ptmyear($A4675,日期设置!$B$2)</f>
        <v>1.43013698630137</v>
      </c>
      <c r="U4675" s="8">
        <f>[1]!b_anal_termifexercise($A4675,日期设置!B$2)</f>
        <v>0</v>
      </c>
      <c r="V4675" s="10">
        <f>[1]!b_dq_dirtyprice(A4675,日期设置!$B$2)</f>
        <v>103.71380000000001</v>
      </c>
      <c r="W4675" s="11">
        <f>IF(U4675=0,ROUNDUP((Q4675-日期设置!$B$2)/365,0),ROUNDUP((R4675-日期设置!$B$2)/365,0))</f>
        <v>2</v>
      </c>
      <c r="X4675" s="18">
        <f>_xlfn.IFNA(VLOOKUP(A4675,过往入选债券!A:D,4,0),2)</f>
        <v>2</v>
      </c>
      <c r="Y4675">
        <f>_xlfn.IFNA(VLOOKUP(C4675,[2]Sheet1!$A:$A,1,0),3)</f>
        <v>3</v>
      </c>
    </row>
    <row r="4676" spans="1:25" hidden="1" x14ac:dyDescent="0.2">
      <c r="A4676" s="21" t="s">
        <v>13657</v>
      </c>
      <c r="B4676" s="21" t="s">
        <v>13658</v>
      </c>
      <c r="C4676" s="37" t="s">
        <v>13659</v>
      </c>
      <c r="D4676" s="26" t="str">
        <f>[1]!b_calc_yield(A4676,日期设置!$B$2,F4676,1,R4676,1,O4676,L4676,S4676,)</f>
        <v>Fetching...</v>
      </c>
      <c r="E4676" s="26">
        <f t="shared" si="146"/>
        <v>19.383117412016038</v>
      </c>
      <c r="F4676" s="18">
        <f>[1]!b_dq_cleanprice($A4676,日期设置!B$2)</f>
        <v>81.446600000000004</v>
      </c>
      <c r="G4676" s="18" t="str">
        <f t="shared" si="147"/>
        <v>3.00 + 0</v>
      </c>
      <c r="H4676" s="27">
        <f>[1]!b_dq_pctchange($A4676,日期设置!$B$2,1)/100</f>
        <v>0</v>
      </c>
      <c r="I4676" s="26">
        <f>[1]!b_pq_pctchange(A4676,日期设置!$B$4,日期设置!$B$2,1)</f>
        <v>0</v>
      </c>
      <c r="J4676" s="26">
        <f>[1]!b_pq_pctchange(A4676,日期设置!$C$4,日期设置!$B$2,1)</f>
        <v>-0.70817713571668006</v>
      </c>
      <c r="K4676" s="52">
        <f>[1]!b_dq_amount($A4676,日期设置!B$2,2,10000)</f>
        <v>0</v>
      </c>
      <c r="L4676" s="26">
        <f>[1]!b_info_latestpar(A4676,日期设置!$B$2)</f>
        <v>80</v>
      </c>
      <c r="M4676" s="6">
        <f>[1]!b_info_outstandingbalance($A4676,日期设置!B$2)</f>
        <v>9.6</v>
      </c>
      <c r="N4676" s="7" t="str">
        <f>[1]!b_info_latestissurercreditrating2(A4676,日期设置!$B$2,"102","1")</f>
        <v>AA</v>
      </c>
      <c r="O4676" s="8">
        <v>5.65</v>
      </c>
      <c r="P4676" s="9">
        <f>[1]!b_info_repurchasedate(A4676)</f>
        <v>0</v>
      </c>
      <c r="Q4676" s="8" t="s">
        <v>17194</v>
      </c>
      <c r="R4676" s="2" t="str">
        <f>IF((--IF(P4676=0,Q4676,P4676))&gt;(--日期设置!$B$2),IF(P4676=0,Q4676,P4676),Q4676)</f>
        <v>2024-03-24</v>
      </c>
      <c r="S4676" s="2" t="s">
        <v>18393</v>
      </c>
      <c r="T4676" s="8">
        <f>[1]!b_anal_ptmyear($A4676,日期设置!$B$2)</f>
        <v>3.0054794520547947</v>
      </c>
      <c r="U4676" s="8">
        <f>[1]!b_anal_termifexercise($A4676,日期设置!B$2)</f>
        <v>0</v>
      </c>
      <c r="V4676" s="10">
        <f>[1]!b_dq_dirtyprice(A4676,日期设置!$B$2)</f>
        <v>85.941800000000001</v>
      </c>
      <c r="W4676" s="11">
        <f>IF(U4676=0,ROUNDUP((Q4676-日期设置!$B$2)/365,0),ROUNDUP((R4676-日期设置!$B$2)/365,0))</f>
        <v>4</v>
      </c>
      <c r="X4676" s="18">
        <f>_xlfn.IFNA(VLOOKUP(A4676,过往入选债券!A:D,4,0),2)</f>
        <v>2</v>
      </c>
      <c r="Y4676">
        <f>_xlfn.IFNA(VLOOKUP(C4676,[2]Sheet1!$A:$A,1,0),3)</f>
        <v>3</v>
      </c>
    </row>
    <row r="4677" spans="1:25" hidden="1" x14ac:dyDescent="0.2">
      <c r="A4677" s="21" t="s">
        <v>7654</v>
      </c>
      <c r="B4677" s="21" t="s">
        <v>7655</v>
      </c>
      <c r="C4677" s="37" t="s">
        <v>468</v>
      </c>
      <c r="D4677" s="26" t="str">
        <f>[1]!b_calc_yield(A4677,日期设置!$B$2,F4677,1,R4677,1,O4677,L4677,S4677,)</f>
        <v>Fetching...</v>
      </c>
      <c r="E4677" s="26">
        <f t="shared" si="146"/>
        <v>3.3159830209094965</v>
      </c>
      <c r="F4677" s="18">
        <f>[1]!b_dq_cleanprice($A4677,日期设置!B$2)</f>
        <v>102.31</v>
      </c>
      <c r="G4677" s="18" t="str">
        <f t="shared" si="147"/>
        <v>0.73 + 0</v>
      </c>
      <c r="H4677" s="27">
        <f>[1]!b_dq_pctchange($A4677,日期设置!$B$2,1)/100</f>
        <v>0</v>
      </c>
      <c r="I4677" s="26">
        <f>[1]!b_pq_pctchange(A4677,日期设置!$B$4,日期设置!$B$2,1)</f>
        <v>0</v>
      </c>
      <c r="J4677" s="26">
        <f>[1]!b_pq_pctchange(A4677,日期设置!$C$4,日期设置!$B$2,1)</f>
        <v>0</v>
      </c>
      <c r="K4677" s="52">
        <f>[1]!b_dq_amount($A4677,日期设置!B$2,2,10000)</f>
        <v>0</v>
      </c>
      <c r="L4677" s="26">
        <f>[1]!b_info_latestpar(A4677,日期设置!$B$2)</f>
        <v>100</v>
      </c>
      <c r="M4677" s="6">
        <f>[1]!b_info_outstandingbalance($A4677,日期设置!B$2)</f>
        <v>3</v>
      </c>
      <c r="N4677" s="7" t="str">
        <f>[1]!b_info_latestissurercreditrating2(A4677,日期设置!$B$2,"102","1")</f>
        <v>AA</v>
      </c>
      <c r="O4677" s="8">
        <v>7.8</v>
      </c>
      <c r="P4677" s="9">
        <f>[1]!b_info_repurchasedate(A4677)</f>
        <v>0</v>
      </c>
      <c r="Q4677" s="8" t="s">
        <v>16332</v>
      </c>
      <c r="R4677" s="2" t="str">
        <f>IF((--IF(P4677=0,Q4677,P4677))&gt;(--日期设置!$B$2),IF(P4677=0,Q4677,P4677),Q4677)</f>
        <v>2021-12-17</v>
      </c>
      <c r="S4677" s="2" t="s">
        <v>18109</v>
      </c>
      <c r="T4677" s="8">
        <f>[1]!b_anal_ptmyear($A4677,日期设置!$B$2)</f>
        <v>0.73972602739726023</v>
      </c>
      <c r="U4677" s="8">
        <f>[1]!b_anal_termifexercise($A4677,日期设置!B$2)</f>
        <v>0</v>
      </c>
      <c r="V4677" s="10">
        <f>[1]!b_dq_dirtyprice(A4677,日期设置!$B$2)</f>
        <v>104.34010000000001</v>
      </c>
      <c r="W4677" s="11">
        <f>IF(U4677=0,ROUNDUP((Q4677-日期设置!$B$2)/365,0),ROUNDUP((R4677-日期设置!$B$2)/365,0))</f>
        <v>1</v>
      </c>
      <c r="X4677" s="18">
        <f>_xlfn.IFNA(VLOOKUP(A4677,过往入选债券!A:D,4,0),2)</f>
        <v>2</v>
      </c>
      <c r="Y4677">
        <f>_xlfn.IFNA(VLOOKUP(C4677,[2]Sheet1!$A:$A,1,0),3)</f>
        <v>3</v>
      </c>
    </row>
    <row r="4678" spans="1:25" hidden="1" x14ac:dyDescent="0.2">
      <c r="A4678" s="28" t="s">
        <v>19275</v>
      </c>
      <c r="B4678" s="28" t="s">
        <v>19276</v>
      </c>
      <c r="C4678" s="38" t="s">
        <v>136</v>
      </c>
      <c r="D4678" s="26" t="str">
        <f>[1]!b_calc_yield(A4678,日期设置!$B$2,F4678,1,R4678,1,O4678,L4678,S4678,)</f>
        <v>Fetching...</v>
      </c>
      <c r="E4678" s="26">
        <f t="shared" si="146"/>
        <v>10.593301435406687</v>
      </c>
      <c r="F4678" s="18">
        <f>[1]!b_dq_cleanprice($A4678,日期设置!B$2)</f>
        <v>101.57080000000001</v>
      </c>
      <c r="G4678" s="18" t="str">
        <f t="shared" si="147"/>
        <v>2.43 + 0</v>
      </c>
      <c r="H4678" s="27">
        <f>[1]!b_dq_pctchange($A4678,日期设置!$B$2,1)/100</f>
        <v>0</v>
      </c>
      <c r="I4678" s="26">
        <f>[1]!b_pq_pctchange(A4678,日期设置!$B$4,日期设置!$B$2,1)</f>
        <v>0</v>
      </c>
      <c r="J4678" s="26">
        <f>[1]!b_pq_pctchange(A4678,日期设置!$C$4,日期设置!$B$2,1)</f>
        <v>0</v>
      </c>
      <c r="K4678" s="52">
        <f>[1]!b_dq_amount($A4678,日期设置!B$2,2,10000)</f>
        <v>0</v>
      </c>
      <c r="L4678" s="26">
        <f>[1]!b_info_latestpar(A4678,日期设置!$B$2)</f>
        <v>100</v>
      </c>
      <c r="M4678" s="6">
        <f>[1]!b_info_outstandingbalance($A4678,日期设置!B$2)</f>
        <v>3</v>
      </c>
      <c r="N4678" s="7">
        <f>[1]!b_info_latestissurercreditrating2(A4678,日期设置!$B$2,"102","1")</f>
        <v>0</v>
      </c>
      <c r="O4678" s="8">
        <v>5.19</v>
      </c>
      <c r="P4678" s="9">
        <f>[1]!b_info_repurchasedate(A4678)</f>
        <v>0</v>
      </c>
      <c r="Q4678" s="8" t="s">
        <v>17546</v>
      </c>
      <c r="R4678" s="2" t="str">
        <f>IF((--IF(P4678=0,Q4678,P4678))&gt;(--日期设置!$B$2),IF(P4678=0,Q4678,P4678),Q4678)</f>
        <v>2023-08-28</v>
      </c>
      <c r="S4678" s="31" t="s">
        <v>19230</v>
      </c>
      <c r="T4678" s="8">
        <f>[1]!b_anal_ptmyear($A4678,日期设置!$B$2)</f>
        <v>2.4356164383561643</v>
      </c>
      <c r="U4678" s="8">
        <f>[1]!b_anal_termifexercise($A4678,日期设置!B$2)</f>
        <v>0</v>
      </c>
      <c r="V4678" s="10">
        <f>[1]!b_dq_dirtyprice(A4678,日期设置!$B$2)</f>
        <v>104.5</v>
      </c>
      <c r="W4678" s="11">
        <f>IF(U4678=0,ROUNDUP((Q4678-日期设置!$B$2)/365,0),ROUNDUP((R4678-日期设置!$B$2)/365,0))</f>
        <v>3</v>
      </c>
      <c r="X4678" s="18">
        <f>_xlfn.IFNA(VLOOKUP(A4678,过往入选债券!A:D,4,0),2)</f>
        <v>2</v>
      </c>
      <c r="Y4678">
        <f>_xlfn.IFNA(VLOOKUP(C4678,[2]Sheet1!$A:$A,1,0),3)</f>
        <v>3</v>
      </c>
    </row>
    <row r="4679" spans="1:25" hidden="1" x14ac:dyDescent="0.2">
      <c r="A4679" s="28" t="s">
        <v>21470</v>
      </c>
      <c r="B4679" s="28" t="s">
        <v>21471</v>
      </c>
      <c r="C4679" s="39" t="s">
        <v>3480</v>
      </c>
      <c r="D4679" s="26" t="str">
        <f>[1]!b_calc_yield(A4679,日期设置!$B$2,F4679,1,R4679,1,O4679,L4679,S4679,)</f>
        <v>Fetching...</v>
      </c>
      <c r="E4679" s="26">
        <f t="shared" si="146"/>
        <v>11.774877851698751</v>
      </c>
      <c r="F4679" s="18">
        <f>[1]!b_dq_cleanprice($A4679,日期设置!B$2)</f>
        <v>99.288300000000007</v>
      </c>
      <c r="G4679" s="18" t="str">
        <f t="shared" si="147"/>
        <v>4.65 + 2.65</v>
      </c>
      <c r="H4679" s="27">
        <f>[1]!b_dq_pctchange($A4679,日期设置!$B$2,1)/100</f>
        <v>0</v>
      </c>
      <c r="I4679" s="26">
        <f>[1]!b_pq_pctchange(A4679,日期设置!$B$4,日期设置!$B$2,1)</f>
        <v>0</v>
      </c>
      <c r="J4679" s="26">
        <f>[1]!b_pq_pctchange(A4679,日期设置!$C$4,日期设置!$B$2,1)</f>
        <v>0</v>
      </c>
      <c r="K4679" s="52">
        <f>[1]!b_dq_amount($A4679,日期设置!B$2,2,10000)</f>
        <v>0</v>
      </c>
      <c r="L4679" s="26">
        <f>[1]!b_info_latestpar(A4679,日期设置!$B$2)</f>
        <v>100</v>
      </c>
      <c r="M4679" s="6">
        <f>[1]!b_info_outstandingbalance($A4679,日期设置!B$2)</f>
        <v>10</v>
      </c>
      <c r="N4679" s="7" t="str">
        <f>[1]!b_info_latestissurercreditrating2(A4679,日期设置!$B$2,"102","1")</f>
        <v>AA+</v>
      </c>
      <c r="O4679" s="43">
        <v>4.2</v>
      </c>
      <c r="P4679" s="9" t="str">
        <f>[1]!b_info_repurchasedate(A4679)</f>
        <v>2023-11-16</v>
      </c>
      <c r="Q4679" s="31" t="s">
        <v>16837</v>
      </c>
      <c r="R4679" s="2" t="str">
        <f>IF((--IF(P4679=0,Q4679,P4679))&gt;(--日期设置!$B$2),IF(P4679=0,Q4679,P4679),Q4679)</f>
        <v>2023-11-16</v>
      </c>
      <c r="S4679" s="31" t="s">
        <v>16484</v>
      </c>
      <c r="T4679" s="8">
        <f>[1]!b_anal_ptmyear($A4679,日期设置!$B$2)</f>
        <v>4.6547945205479451</v>
      </c>
      <c r="U4679" s="8">
        <f>[1]!b_anal_termifexercise($A4679,日期设置!B$2)</f>
        <v>2.6547945205479451</v>
      </c>
      <c r="V4679" s="10">
        <f>[1]!b_dq_dirtyprice(A4679,日期设置!$B$2)</f>
        <v>100.73820000000001</v>
      </c>
      <c r="W4679" s="11">
        <f>IF(U4679=0,ROUNDUP((Q4679-日期设置!$B$2)/365,0),ROUNDUP((R4679-日期设置!$B$2)/365,0))</f>
        <v>3</v>
      </c>
      <c r="X4679" s="18">
        <f>_xlfn.IFNA(VLOOKUP(A4679,过往入选债券!A:D,4,0),2)</f>
        <v>2</v>
      </c>
      <c r="Y4679">
        <f>_xlfn.IFNA(VLOOKUP(C4679,[2]Sheet1!$A:$A,1,0),3)</f>
        <v>3</v>
      </c>
    </row>
    <row r="4680" spans="1:25" hidden="1" x14ac:dyDescent="0.2">
      <c r="A4680" s="28" t="s">
        <v>19180</v>
      </c>
      <c r="B4680" s="28" t="s">
        <v>19181</v>
      </c>
      <c r="C4680" s="38" t="s">
        <v>1397</v>
      </c>
      <c r="D4680" s="26" t="str">
        <f>[1]!b_calc_yield(A4680,日期设置!$B$2,F4680,1,R4680,1,O4680,L4680,S4680,)</f>
        <v>Fetching...</v>
      </c>
      <c r="E4680" s="26">
        <f t="shared" si="146"/>
        <v>10.414062334978968</v>
      </c>
      <c r="F4680" s="18">
        <f>[1]!b_dq_cleanprice($A4680,日期设置!B$2)</f>
        <v>101.126</v>
      </c>
      <c r="G4680" s="18" t="str">
        <f t="shared" si="147"/>
        <v>4.39 + 2.39</v>
      </c>
      <c r="H4680" s="27">
        <f>[1]!b_dq_pctchange($A4680,日期设置!$B$2,1)/100</f>
        <v>0</v>
      </c>
      <c r="I4680" s="26">
        <f>[1]!b_pq_pctchange(A4680,日期设置!$B$4,日期设置!$B$2,1)</f>
        <v>0</v>
      </c>
      <c r="J4680" s="26">
        <f>[1]!b_pq_pctchange(A4680,日期设置!$C$4,日期设置!$B$2,1)</f>
        <v>0.43899725875015622</v>
      </c>
      <c r="K4680" s="52">
        <f>[1]!b_dq_amount($A4680,日期设置!B$2,2,10000)</f>
        <v>0</v>
      </c>
      <c r="L4680" s="26">
        <f>[1]!b_info_latestpar(A4680,日期设置!$B$2)</f>
        <v>100</v>
      </c>
      <c r="M4680" s="6">
        <f>[1]!b_info_outstandingbalance($A4680,日期设置!B$2)</f>
        <v>10</v>
      </c>
      <c r="N4680" s="7">
        <f>[1]!b_info_latestissurercreditrating2(A4680,日期设置!$B$2,"102","1")</f>
        <v>0</v>
      </c>
      <c r="O4680" s="8">
        <v>5</v>
      </c>
      <c r="P4680" s="9" t="str">
        <f>[1]!b_info_repurchasedate(A4680)</f>
        <v>2023-08-13</v>
      </c>
      <c r="Q4680" s="8" t="s">
        <v>19998</v>
      </c>
      <c r="R4680" s="2" t="str">
        <f>IF((--IF(P4680=0,Q4680,P4680))&gt;(--日期设置!$B$2),IF(P4680=0,Q4680,P4680),Q4680)</f>
        <v>2023-08-13</v>
      </c>
      <c r="S4680" s="31" t="s">
        <v>19159</v>
      </c>
      <c r="T4680" s="8">
        <f>[1]!b_anal_ptmyear($A4680,日期设置!$B$2)</f>
        <v>4.3945205479452056</v>
      </c>
      <c r="U4680" s="8">
        <f>[1]!b_anal_termifexercise($A4680,日期设置!B$2)</f>
        <v>2.3945205479452056</v>
      </c>
      <c r="V4680" s="10">
        <f>[1]!b_dq_dirtyprice(A4680,日期设置!$B$2)</f>
        <v>104.1534</v>
      </c>
      <c r="W4680" s="11">
        <f>IF(U4680=0,ROUNDUP((Q4680-日期设置!$B$2)/365,0),ROUNDUP((R4680-日期设置!$B$2)/365,0))</f>
        <v>3</v>
      </c>
      <c r="X4680" s="18">
        <f>_xlfn.IFNA(VLOOKUP(A4680,过往入选债券!A:D,4,0),2)</f>
        <v>2</v>
      </c>
      <c r="Y4680">
        <f>_xlfn.IFNA(VLOOKUP(C4680,[2]Sheet1!$A:$A,1,0),3)</f>
        <v>3</v>
      </c>
    </row>
    <row r="4681" spans="1:25" hidden="1" x14ac:dyDescent="0.2">
      <c r="A4681" s="21" t="s">
        <v>10677</v>
      </c>
      <c r="B4681" s="21" t="s">
        <v>10678</v>
      </c>
      <c r="C4681" s="37" t="s">
        <v>280</v>
      </c>
      <c r="D4681" s="26" t="str">
        <f>[1]!b_calc_yield(A4681,日期设置!$B$2,F4681,1,R4681,1,O4681,L4681,S4681,)</f>
        <v>Fetching...</v>
      </c>
      <c r="E4681" s="26">
        <f t="shared" si="146"/>
        <v>17.963478507054219</v>
      </c>
      <c r="F4681" s="18">
        <f>[1]!b_dq_cleanprice($A4681,日期设置!B$2)</f>
        <v>96.404399999999995</v>
      </c>
      <c r="G4681" s="18" t="str">
        <f t="shared" si="147"/>
        <v>4.08 + 0</v>
      </c>
      <c r="H4681" s="27">
        <f>[1]!b_dq_pctchange($A4681,日期设置!$B$2,1)/100</f>
        <v>0</v>
      </c>
      <c r="I4681" s="26">
        <f>[1]!b_pq_pctchange(A4681,日期设置!$B$4,日期设置!$B$2,1)</f>
        <v>0</v>
      </c>
      <c r="J4681" s="26">
        <f>[1]!b_pq_pctchange(A4681,日期设置!$C$4,日期设置!$B$2,1)</f>
        <v>0</v>
      </c>
      <c r="K4681" s="52">
        <f>[1]!b_dq_amount($A4681,日期设置!B$2,2,10000)</f>
        <v>0</v>
      </c>
      <c r="L4681" s="26">
        <f>[1]!b_info_latestpar(A4681,日期设置!$B$2)</f>
        <v>100</v>
      </c>
      <c r="M4681" s="6">
        <f>[1]!b_info_outstandingbalance($A4681,日期设置!B$2)</f>
        <v>8</v>
      </c>
      <c r="N4681" s="7" t="str">
        <f>[1]!b_info_latestissurercreditrating2(A4681,日期设置!$B$2,"102","1")</f>
        <v>AA+</v>
      </c>
      <c r="O4681" s="8">
        <v>3.5</v>
      </c>
      <c r="P4681" s="9">
        <f>[1]!b_info_repurchasedate(A4681)</f>
        <v>0</v>
      </c>
      <c r="Q4681" s="8" t="s">
        <v>16646</v>
      </c>
      <c r="R4681" s="2" t="str">
        <f>IF((--IF(P4681=0,Q4681,P4681))&gt;(--日期设置!$B$2),IF(P4681=0,Q4681,P4681),Q4681)</f>
        <v>2025-04-22</v>
      </c>
      <c r="S4681" s="2" t="s">
        <v>18199</v>
      </c>
      <c r="T4681" s="8">
        <f>[1]!b_anal_ptmyear($A4681,日期设置!$B$2)</f>
        <v>4.0849315068493155</v>
      </c>
      <c r="U4681" s="8">
        <f>[1]!b_anal_termifexercise($A4681,日期设置!B$2)</f>
        <v>0</v>
      </c>
      <c r="V4681" s="10">
        <f>[1]!b_dq_dirtyprice(A4681,日期设置!$B$2)</f>
        <v>99.607100000000003</v>
      </c>
      <c r="W4681" s="11">
        <f>IF(U4681=0,ROUNDUP((Q4681-日期设置!$B$2)/365,0),ROUNDUP((R4681-日期设置!$B$2)/365,0))</f>
        <v>5</v>
      </c>
      <c r="X4681" s="18">
        <f>_xlfn.IFNA(VLOOKUP(A4681,过往入选债券!A:D,4,0),2)</f>
        <v>2</v>
      </c>
      <c r="Y4681">
        <f>_xlfn.IFNA(VLOOKUP(C4681,[2]Sheet1!$A:$A,1,0),3)</f>
        <v>3</v>
      </c>
    </row>
    <row r="4682" spans="1:25" hidden="1" x14ac:dyDescent="0.2">
      <c r="A4682" s="21" t="s">
        <v>9238</v>
      </c>
      <c r="B4682" s="21" t="s">
        <v>9239</v>
      </c>
      <c r="C4682" s="37" t="s">
        <v>6465</v>
      </c>
      <c r="D4682" s="26" t="str">
        <f>[1]!b_calc_yield(A4682,日期设置!$B$2,F4682,1,R4682,1,O4682,L4682,S4682,)</f>
        <v>Fetching...</v>
      </c>
      <c r="E4682" s="26">
        <f t="shared" si="146"/>
        <v>6.5799946416663202</v>
      </c>
      <c r="F4682" s="18">
        <f>[1]!b_dq_cleanprice($A4682,日期设置!B$2)</f>
        <v>100.0021</v>
      </c>
      <c r="G4682" s="18" t="str">
        <f t="shared" si="147"/>
        <v>3.49 + 1.49</v>
      </c>
      <c r="H4682" s="27">
        <f>[1]!b_dq_pctchange($A4682,日期设置!$B$2,1)/100</f>
        <v>0</v>
      </c>
      <c r="I4682" s="26">
        <f>[1]!b_pq_pctchange(A4682,日期设置!$B$4,日期设置!$B$2,1)</f>
        <v>0</v>
      </c>
      <c r="J4682" s="26">
        <f>[1]!b_pq_pctchange(A4682,日期设置!$C$4,日期设置!$B$2,1)</f>
        <v>-0.41555715329906112</v>
      </c>
      <c r="K4682" s="52">
        <f>[1]!b_dq_amount($A4682,日期设置!B$2,2,10000)</f>
        <v>0</v>
      </c>
      <c r="L4682" s="26">
        <f>[1]!b_info_latestpar(A4682,日期设置!$B$2)</f>
        <v>100</v>
      </c>
      <c r="M4682" s="6">
        <f>[1]!b_info_outstandingbalance($A4682,日期设置!B$2)</f>
        <v>10</v>
      </c>
      <c r="N4682" s="7" t="str">
        <f>[1]!b_info_latestissurercreditrating2(A4682,日期设置!$B$2,"102","1")</f>
        <v>AA</v>
      </c>
      <c r="O4682" s="8">
        <v>4.5</v>
      </c>
      <c r="P4682" s="9" t="str">
        <f>[1]!b_info_repurchasedate(A4682)</f>
        <v>2022-09-19</v>
      </c>
      <c r="Q4682" s="8" t="s">
        <v>16894</v>
      </c>
      <c r="R4682" s="2" t="str">
        <f>IF((--IF(P4682=0,Q4682,P4682))&gt;(--日期设置!$B$2),IF(P4682=0,Q4682,P4682),Q4682)</f>
        <v>2022-09-19</v>
      </c>
      <c r="S4682" s="2" t="s">
        <v>18270</v>
      </c>
      <c r="T4682" s="8">
        <f>[1]!b_anal_ptmyear($A4682,日期设置!$B$2)</f>
        <v>3.495890410958904</v>
      </c>
      <c r="U4682" s="8">
        <f>[1]!b_anal_termifexercise($A4682,日期设置!B$2)</f>
        <v>1.4958904109589042</v>
      </c>
      <c r="V4682" s="10">
        <f>[1]!b_dq_dirtyprice(A4682,日期设置!$B$2)</f>
        <v>102.2706</v>
      </c>
      <c r="W4682" s="11">
        <f>IF(U4682=0,ROUNDUP((Q4682-日期设置!$B$2)/365,0),ROUNDUP((R4682-日期设置!$B$2)/365,0))</f>
        <v>2</v>
      </c>
      <c r="X4682" s="18">
        <f>_xlfn.IFNA(VLOOKUP(A4682,过往入选债券!A:D,4,0),2)</f>
        <v>2</v>
      </c>
      <c r="Y4682">
        <f>_xlfn.IFNA(VLOOKUP(C4682,[2]Sheet1!$A:$A,1,0),3)</f>
        <v>3</v>
      </c>
    </row>
    <row r="4683" spans="1:25" hidden="1" x14ac:dyDescent="0.2">
      <c r="A4683" s="21" t="s">
        <v>9631</v>
      </c>
      <c r="B4683" s="21" t="s">
        <v>9632</v>
      </c>
      <c r="C4683" s="37" t="s">
        <v>196</v>
      </c>
      <c r="D4683" s="26" t="str">
        <f>[1]!b_calc_yield(A4683,日期设置!$B$2,F4683,1,R4683,1,O4683,L4683,S4683,)</f>
        <v>Fetching...</v>
      </c>
      <c r="E4683" s="26">
        <f t="shared" si="146"/>
        <v>7.5823868879771217</v>
      </c>
      <c r="F4683" s="18">
        <f>[1]!b_dq_cleanprice($A4683,日期设置!B$2)</f>
        <v>100.01090000000001</v>
      </c>
      <c r="G4683" s="18" t="str">
        <f t="shared" si="147"/>
        <v>1.70 + 1.70</v>
      </c>
      <c r="H4683" s="27">
        <f>[1]!b_dq_pctchange($A4683,日期设置!$B$2,1)/100</f>
        <v>0</v>
      </c>
      <c r="I4683" s="26">
        <f>[1]!b_pq_pctchange(A4683,日期设置!$B$4,日期设置!$B$2,1)</f>
        <v>0</v>
      </c>
      <c r="J4683" s="26">
        <f>[1]!b_pq_pctchange(A4683,日期设置!$C$4,日期设置!$B$2,1)</f>
        <v>-0.11405731429980769</v>
      </c>
      <c r="K4683" s="52">
        <f>[1]!b_dq_amount($A4683,日期设置!B$2,2,10000)</f>
        <v>0</v>
      </c>
      <c r="L4683" s="26">
        <f>[1]!b_info_latestpar(A4683,日期设置!$B$2)</f>
        <v>100</v>
      </c>
      <c r="M4683" s="6">
        <f>[1]!b_info_outstandingbalance($A4683,日期设置!B$2)</f>
        <v>10</v>
      </c>
      <c r="N4683" s="7" t="str">
        <f>[1]!b_info_latestissurercreditrating2(A4683,日期设置!$B$2,"102","1")</f>
        <v>AAA</v>
      </c>
      <c r="O4683" s="8">
        <v>4.5</v>
      </c>
      <c r="P4683" s="9">
        <f>[1]!b_info_repurchasedate(A4683)</f>
        <v>0</v>
      </c>
      <c r="Q4683" s="8" t="s">
        <v>17037</v>
      </c>
      <c r="R4683" s="2" t="str">
        <f>IF((--IF(P4683=0,Q4683,P4683))&gt;(--日期设置!$B$2),IF(P4683=0,Q4683,P4683),Q4683)</f>
        <v>2022-12-06</v>
      </c>
      <c r="S4683" s="2" t="s">
        <v>18556</v>
      </c>
      <c r="T4683" s="8">
        <f>[1]!b_anal_ptmyear($A4683,日期设置!$B$2)</f>
        <v>1.7095890410958905</v>
      </c>
      <c r="U4683" s="8">
        <f>[1]!b_anal_termifexercise($A4683,日期设置!B$2)</f>
        <v>1.7095890410958905</v>
      </c>
      <c r="V4683" s="10">
        <f>[1]!b_dq_dirtyprice(A4683,日期设置!$B$2)</f>
        <v>101.3177</v>
      </c>
      <c r="W4683" s="11">
        <f>IF(U4683=0,ROUNDUP((Q4683-日期设置!$B$2)/365,0),ROUNDUP((R4683-日期设置!$B$2)/365,0))</f>
        <v>2</v>
      </c>
      <c r="X4683" s="18">
        <f>_xlfn.IFNA(VLOOKUP(A4683,过往入选债券!A:D,4,0),2)</f>
        <v>2</v>
      </c>
      <c r="Y4683">
        <f>_xlfn.IFNA(VLOOKUP(C4683,[2]Sheet1!$A:$A,1,0),3)</f>
        <v>3</v>
      </c>
    </row>
    <row r="4684" spans="1:25" hidden="1" x14ac:dyDescent="0.2">
      <c r="A4684" s="21" t="s">
        <v>9611</v>
      </c>
      <c r="B4684" s="21" t="s">
        <v>9612</v>
      </c>
      <c r="C4684" s="37" t="s">
        <v>9613</v>
      </c>
      <c r="D4684" s="26" t="str">
        <f>[1]!b_calc_yield(A4684,日期设置!$B$2,F4684,1,R4684,1,O4684,L4684,S4684,)</f>
        <v>Fetching...</v>
      </c>
      <c r="E4684" s="26">
        <f t="shared" si="146"/>
        <v>7.5797047512715654</v>
      </c>
      <c r="F4684" s="18">
        <f>[1]!b_dq_cleanprice($A4684,日期设置!B$2)</f>
        <v>99.531300000000002</v>
      </c>
      <c r="G4684" s="18" t="str">
        <f t="shared" si="147"/>
        <v>3.70 + 1.70</v>
      </c>
      <c r="H4684" s="27">
        <f>[1]!b_dq_pctchange($A4684,日期设置!$B$2,1)/100</f>
        <v>0</v>
      </c>
      <c r="I4684" s="26">
        <f>[1]!b_pq_pctchange(A4684,日期设置!$B$4,日期设置!$B$2,1)</f>
        <v>0</v>
      </c>
      <c r="J4684" s="26">
        <f>[1]!b_pq_pctchange(A4684,日期设置!$C$4,日期设置!$B$2,1)</f>
        <v>0</v>
      </c>
      <c r="K4684" s="52">
        <f>[1]!b_dq_amount($A4684,日期设置!B$2,2,10000)</f>
        <v>0</v>
      </c>
      <c r="L4684" s="26">
        <f>[1]!b_info_latestpar(A4684,日期设置!$B$2)</f>
        <v>100</v>
      </c>
      <c r="M4684" s="6">
        <f>[1]!b_info_outstandingbalance($A4684,日期设置!B$2)</f>
        <v>5</v>
      </c>
      <c r="N4684" s="7" t="str">
        <f>[1]!b_info_latestissurercreditrating2(A4684,日期设置!$B$2,"102","1")</f>
        <v>AA</v>
      </c>
      <c r="O4684" s="8">
        <v>4.2</v>
      </c>
      <c r="P4684" s="9" t="str">
        <f>[1]!b_info_repurchasedate(A4684)</f>
        <v>2022-12-05</v>
      </c>
      <c r="Q4684" s="8" t="s">
        <v>17313</v>
      </c>
      <c r="R4684" s="2" t="str">
        <f>IF((--IF(P4684=0,Q4684,P4684))&gt;(--日期设置!$B$2),IF(P4684=0,Q4684,P4684),Q4684)</f>
        <v>2022-12-05</v>
      </c>
      <c r="S4684" s="2" t="s">
        <v>18458</v>
      </c>
      <c r="T4684" s="8">
        <f>[1]!b_anal_ptmyear($A4684,日期设置!$B$2)</f>
        <v>3.7068493150684931</v>
      </c>
      <c r="U4684" s="8">
        <f>[1]!b_anal_termifexercise($A4684,日期设置!B$2)</f>
        <v>1.7068493150684931</v>
      </c>
      <c r="V4684" s="10">
        <f>[1]!b_dq_dirtyprice(A4684,日期设置!$B$2)</f>
        <v>100.7625</v>
      </c>
      <c r="W4684" s="11">
        <f>IF(U4684=0,ROUNDUP((Q4684-日期设置!$B$2)/365,0),ROUNDUP((R4684-日期设置!$B$2)/365,0))</f>
        <v>2</v>
      </c>
      <c r="X4684" s="18">
        <f>_xlfn.IFNA(VLOOKUP(A4684,过往入选债券!A:D,4,0),2)</f>
        <v>2</v>
      </c>
      <c r="Y4684">
        <f>_xlfn.IFNA(VLOOKUP(C4684,[2]Sheet1!$A:$A,1,0),3)</f>
        <v>3</v>
      </c>
    </row>
    <row r="4685" spans="1:25" hidden="1" x14ac:dyDescent="0.2">
      <c r="A4685" s="21" t="s">
        <v>5918</v>
      </c>
      <c r="B4685" s="21" t="s">
        <v>5919</v>
      </c>
      <c r="C4685" s="37" t="s">
        <v>167</v>
      </c>
      <c r="D4685" s="26" t="str">
        <f>[1]!b_calc_yield(A4685,日期设置!$B$2,F4685,1,R4685,1,O4685,L4685,S4685,)</f>
        <v>Fetching...</v>
      </c>
      <c r="E4685" s="26">
        <f t="shared" si="146"/>
        <v>5.9139060403194055</v>
      </c>
      <c r="F4685" s="18">
        <f>[1]!b_dq_cleanprice($A4685,日期设置!B$2)</f>
        <v>101.682</v>
      </c>
      <c r="G4685" s="18" t="str">
        <f t="shared" si="147"/>
        <v>1.36 + 0</v>
      </c>
      <c r="H4685" s="27">
        <f>[1]!b_dq_pctchange($A4685,日期设置!$B$2,1)/100</f>
        <v>0</v>
      </c>
      <c r="I4685" s="26">
        <f>[1]!b_pq_pctchange(A4685,日期设置!$B$4,日期设置!$B$2,1)</f>
        <v>0</v>
      </c>
      <c r="J4685" s="26">
        <f>[1]!b_pq_pctchange(A4685,日期设置!$C$4,日期设置!$B$2,1)</f>
        <v>0</v>
      </c>
      <c r="K4685" s="52">
        <f>[1]!b_dq_amount($A4685,日期设置!B$2,2,10000)</f>
        <v>0</v>
      </c>
      <c r="L4685" s="26">
        <f>[1]!b_info_latestpar(A4685,日期设置!$B$2)</f>
        <v>100</v>
      </c>
      <c r="M4685" s="6">
        <f>[1]!b_info_outstandingbalance($A4685,日期设置!B$2)</f>
        <v>4.2</v>
      </c>
      <c r="N4685" s="7" t="str">
        <f>[1]!b_info_latestissurercreditrating2(A4685,日期设置!$B$2,"102","1")</f>
        <v>AA</v>
      </c>
      <c r="O4685" s="8">
        <v>5.8</v>
      </c>
      <c r="P4685" s="9" t="str">
        <f>[1]!b_info_repurchasedate(A4685)</f>
        <v>2020-08-03</v>
      </c>
      <c r="Q4685" s="8" t="s">
        <v>16589</v>
      </c>
      <c r="R4685" s="2" t="str">
        <f>IF((--IF(P4685=0,Q4685,P4685))&gt;(--日期设置!$B$2),IF(P4685=0,Q4685,P4685),Q4685)</f>
        <v>2022-08-02</v>
      </c>
      <c r="S4685" s="2" t="s">
        <v>17834</v>
      </c>
      <c r="T4685" s="8">
        <f>[1]!b_anal_ptmyear($A4685,日期设置!$B$2)</f>
        <v>1.3643835616438356</v>
      </c>
      <c r="U4685" s="8">
        <f>[1]!b_anal_termifexercise($A4685,日期设置!B$2)</f>
        <v>0</v>
      </c>
      <c r="V4685" s="10">
        <f>[1]!b_dq_dirtyprice(A4685,日期设置!$B$2)</f>
        <v>105.3686</v>
      </c>
      <c r="W4685" s="11">
        <f>IF(U4685=0,ROUNDUP((Q4685-日期设置!$B$2)/365,0),ROUNDUP((R4685-日期设置!$B$2)/365,0))</f>
        <v>2</v>
      </c>
      <c r="X4685" s="18">
        <f>_xlfn.IFNA(VLOOKUP(A4685,过往入选债券!A:D,4,0),2)</f>
        <v>2</v>
      </c>
      <c r="Y4685">
        <f>_xlfn.IFNA(VLOOKUP(C4685,[2]Sheet1!$A:$A,1,0),3)</f>
        <v>3</v>
      </c>
    </row>
    <row r="4686" spans="1:25" hidden="1" x14ac:dyDescent="0.2">
      <c r="A4686" s="21" t="s">
        <v>21414</v>
      </c>
      <c r="B4686" s="21" t="s">
        <v>21415</v>
      </c>
      <c r="C4686" s="37" t="s">
        <v>21699</v>
      </c>
      <c r="D4686" s="26" t="str">
        <f>[1]!b_calc_yield(A4686,日期设置!$B$2,F4686,1,R4686,1,O4686,L4686,S4686,)</f>
        <v>Fetching...</v>
      </c>
      <c r="E4686" s="26">
        <f t="shared" si="146"/>
        <v>11.672670147098497</v>
      </c>
      <c r="F4686" s="18">
        <f>[1]!b_dq_cleanprice($A4686,日期设置!B$2)</f>
        <v>99.3</v>
      </c>
      <c r="G4686" s="18" t="str">
        <f t="shared" si="147"/>
        <v>4.63 + 2.63</v>
      </c>
      <c r="H4686" s="27">
        <f>[1]!b_dq_pctchange($A4686,日期设置!$B$2,1)/100</f>
        <v>0</v>
      </c>
      <c r="I4686" s="26">
        <f>[1]!b_pq_pctchange(A4686,日期设置!$B$4,日期设置!$B$2,1)</f>
        <v>0.2628238978914525</v>
      </c>
      <c r="J4686" s="26">
        <f>[1]!b_pq_pctchange(A4686,日期设置!$C$4,日期设置!$B$2,1)</f>
        <v>0.5408754852388159</v>
      </c>
      <c r="K4686" s="52">
        <f>[1]!b_dq_amount($A4686,日期设置!B$2,2,10000)</f>
        <v>0</v>
      </c>
      <c r="L4686" s="26">
        <f>[1]!b_info_latestpar(A4686,日期设置!$B$2)</f>
        <v>100</v>
      </c>
      <c r="M4686" s="6">
        <f>[1]!b_info_outstandingbalance($A4686,日期设置!B$2)</f>
        <v>15</v>
      </c>
      <c r="N4686" s="7" t="str">
        <f>[1]!b_info_latestissurercreditrating2(A4686,日期设置!$B$2,"102","1")</f>
        <v>AA+</v>
      </c>
      <c r="O4686" s="48">
        <v>4.2</v>
      </c>
      <c r="P4686" s="9" t="str">
        <f>[1]!b_info_repurchasedate(A4686)</f>
        <v>2023-11-09</v>
      </c>
      <c r="Q4686" s="47" t="s">
        <v>21738</v>
      </c>
      <c r="R4686" s="2" t="str">
        <f>IF((--IF(P4686=0,Q4686,P4686))&gt;(--日期设置!$B$2),IF(P4686=0,Q4686,P4686),Q4686)</f>
        <v>2023-11-09</v>
      </c>
      <c r="S4686" s="47" t="s">
        <v>21683</v>
      </c>
      <c r="T4686" s="8">
        <f>[1]!b_anal_ptmyear($A4686,日期设置!$B$2)</f>
        <v>4.6356164383561644</v>
      </c>
      <c r="U4686" s="8">
        <f>[1]!b_anal_termifexercise($A4686,日期设置!B$2)</f>
        <v>2.6356164383561644</v>
      </c>
      <c r="V4686" s="10">
        <f>[1]!b_dq_dirtyprice(A4686,日期设置!$B$2)</f>
        <v>100.8304</v>
      </c>
      <c r="W4686" s="11">
        <f>IF(U4686=0,ROUNDUP((Q4686-日期设置!$B$2)/365,0),ROUNDUP((R4686-日期设置!$B$2)/365,0))</f>
        <v>3</v>
      </c>
      <c r="X4686" s="18">
        <f>_xlfn.IFNA(VLOOKUP(A4686,过往入选债券!A:D,4,0),2)</f>
        <v>2</v>
      </c>
      <c r="Y4686" s="45">
        <f>_xlfn.IFNA(VLOOKUP(C4686,[2]Sheet1!$A:$A,1,0),3)</f>
        <v>3</v>
      </c>
    </row>
    <row r="4687" spans="1:25" hidden="1" x14ac:dyDescent="0.2">
      <c r="A4687" s="21" t="s">
        <v>9992</v>
      </c>
      <c r="B4687" s="21" t="s">
        <v>9993</v>
      </c>
      <c r="C4687" s="37" t="s">
        <v>530</v>
      </c>
      <c r="D4687" s="26" t="str">
        <f>[1]!b_calc_yield(A4687,日期设置!$B$2,F4687,1,R4687,1,O4687,L4687,S4687,)</f>
        <v>Fetching...</v>
      </c>
      <c r="E4687" s="26">
        <f t="shared" si="146"/>
        <v>4.2081035828549718</v>
      </c>
      <c r="F4687" s="18">
        <f>[1]!b_dq_cleanprice($A4687,日期设置!B$2)</f>
        <v>99.559200000000004</v>
      </c>
      <c r="G4687" s="18" t="str">
        <f t="shared" si="147"/>
        <v>1.93 + 0.93</v>
      </c>
      <c r="H4687" s="27">
        <f>[1]!b_dq_pctchange($A4687,日期设置!$B$2,1)/100</f>
        <v>0</v>
      </c>
      <c r="I4687" s="26">
        <f>[1]!b_pq_pctchange(A4687,日期设置!$B$4,日期设置!$B$2,1)</f>
        <v>0</v>
      </c>
      <c r="J4687" s="26">
        <f>[1]!b_pq_pctchange(A4687,日期设置!$C$4,日期设置!$B$2,1)</f>
        <v>0</v>
      </c>
      <c r="K4687" s="52">
        <f>[1]!b_dq_amount($A4687,日期设置!B$2,2,10000)</f>
        <v>0</v>
      </c>
      <c r="L4687" s="26">
        <f>[1]!b_info_latestpar(A4687,日期设置!$B$2)</f>
        <v>100</v>
      </c>
      <c r="M4687" s="6">
        <f>[1]!b_info_outstandingbalance($A4687,日期设置!B$2)</f>
        <v>5</v>
      </c>
      <c r="N4687" s="7" t="str">
        <f>[1]!b_info_latestissurercreditrating2(A4687,日期设置!$B$2,"102","1")</f>
        <v>AA</v>
      </c>
      <c r="O4687" s="8">
        <v>4</v>
      </c>
      <c r="P4687" s="9" t="str">
        <f>[1]!b_info_repurchasedate(A4687)</f>
        <v>2022-02-28</v>
      </c>
      <c r="Q4687" s="8" t="s">
        <v>16137</v>
      </c>
      <c r="R4687" s="2" t="str">
        <f>IF((--IF(P4687=0,Q4687,P4687))&gt;(--日期设置!$B$2),IF(P4687=0,Q4687,P4687),Q4687)</f>
        <v>2022-02-28</v>
      </c>
      <c r="S4687" s="2" t="s">
        <v>17924</v>
      </c>
      <c r="T4687" s="8">
        <f>[1]!b_anal_ptmyear($A4687,日期设置!$B$2)</f>
        <v>1.9397260273972603</v>
      </c>
      <c r="U4687" s="8">
        <f>[1]!b_anal_termifexercise($A4687,日期设置!B$2)</f>
        <v>0.9397260273972603</v>
      </c>
      <c r="V4687" s="10">
        <f>[1]!b_dq_dirtyprice(A4687,日期设置!$B$2)</f>
        <v>99.800299999999993</v>
      </c>
      <c r="W4687" s="11">
        <f>IF(U4687=0,ROUNDUP((Q4687-日期设置!$B$2)/365,0),ROUNDUP((R4687-日期设置!$B$2)/365,0))</f>
        <v>1</v>
      </c>
      <c r="X4687" s="18">
        <f>_xlfn.IFNA(VLOOKUP(A4687,过往入选债券!A:D,4,0),2)</f>
        <v>2</v>
      </c>
      <c r="Y4687">
        <f>_xlfn.IFNA(VLOOKUP(C4687,[2]Sheet1!$A:$A,1,0),3)</f>
        <v>3</v>
      </c>
    </row>
    <row r="4688" spans="1:25" hidden="1" x14ac:dyDescent="0.2">
      <c r="A4688" s="28" t="s">
        <v>19731</v>
      </c>
      <c r="B4688" s="28" t="s">
        <v>19732</v>
      </c>
      <c r="C4688" s="38" t="s">
        <v>19733</v>
      </c>
      <c r="D4688" s="26" t="str">
        <f>[1]!b_calc_yield(A4688,日期设置!$B$2,F4688,1,R4688,1,O4688,L4688,S4688,)</f>
        <v>Fetching...</v>
      </c>
      <c r="E4688" s="26">
        <f t="shared" si="146"/>
        <v>10.658124635993005</v>
      </c>
      <c r="F4688" s="18">
        <f>[1]!b_dq_cleanprice($A4688,日期设置!B$2)</f>
        <v>99.264399999999995</v>
      </c>
      <c r="G4688" s="18" t="str">
        <f t="shared" si="147"/>
        <v>4.42 + 2.42</v>
      </c>
      <c r="H4688" s="27">
        <f>[1]!b_dq_pctchange($A4688,日期设置!$B$2,1)/100</f>
        <v>0</v>
      </c>
      <c r="I4688" s="26">
        <f>[1]!b_pq_pctchange(A4688,日期设置!$B$4,日期设置!$B$2,1)</f>
        <v>0</v>
      </c>
      <c r="J4688" s="26">
        <f>[1]!b_pq_pctchange(A4688,日期设置!$C$4,日期设置!$B$2,1)</f>
        <v>0.45234948500971334</v>
      </c>
      <c r="K4688" s="52">
        <f>[1]!b_dq_amount($A4688,日期设置!B$2,2,10000)</f>
        <v>0</v>
      </c>
      <c r="L4688" s="26">
        <f>[1]!b_info_latestpar(A4688,日期设置!$B$2)</f>
        <v>100</v>
      </c>
      <c r="M4688" s="6">
        <f>[1]!b_info_outstandingbalance($A4688,日期设置!B$2)</f>
        <v>6</v>
      </c>
      <c r="N4688" s="7" t="str">
        <f>[1]!b_info_latestissurercreditrating2(A4688,日期设置!$B$2,"102","1")</f>
        <v>AA</v>
      </c>
      <c r="O4688" s="8">
        <v>4.16</v>
      </c>
      <c r="P4688" s="9" t="str">
        <f>[1]!b_info_repurchasedate(A4688)</f>
        <v>2023-08-25</v>
      </c>
      <c r="Q4688" s="8" t="s">
        <v>19993</v>
      </c>
      <c r="R4688" s="2" t="str">
        <f>IF((--IF(P4688=0,Q4688,P4688))&gt;(--日期设置!$B$2),IF(P4688=0,Q4688,P4688),Q4688)</f>
        <v>2023-08-25</v>
      </c>
      <c r="S4688" s="31" t="s">
        <v>19117</v>
      </c>
      <c r="T4688" s="8">
        <f>[1]!b_anal_ptmyear($A4688,日期设置!$B$2)</f>
        <v>4.4273972602739722</v>
      </c>
      <c r="U4688" s="8">
        <f>[1]!b_anal_termifexercise($A4688,日期设置!B$2)</f>
        <v>2.4273972602739726</v>
      </c>
      <c r="V4688" s="10">
        <f>[1]!b_dq_dirtyprice(A4688,日期设置!$B$2)</f>
        <v>101.6464</v>
      </c>
      <c r="W4688" s="11">
        <f>IF(U4688=0,ROUNDUP((Q4688-日期设置!$B$2)/365,0),ROUNDUP((R4688-日期设置!$B$2)/365,0))</f>
        <v>3</v>
      </c>
      <c r="X4688" s="18">
        <f>_xlfn.IFNA(VLOOKUP(A4688,过往入选债券!A:D,4,0),2)</f>
        <v>2</v>
      </c>
      <c r="Y4688">
        <f>_xlfn.IFNA(VLOOKUP(C4688,[2]Sheet1!$A:$A,1,0),3)</f>
        <v>3</v>
      </c>
    </row>
    <row r="4689" spans="1:25" hidden="1" x14ac:dyDescent="0.2">
      <c r="A4689" s="21" t="s">
        <v>13621</v>
      </c>
      <c r="B4689" s="21" t="s">
        <v>13622</v>
      </c>
      <c r="C4689" s="37" t="s">
        <v>13623</v>
      </c>
      <c r="D4689" s="26" t="str">
        <f>[1]!b_calc_yield(A4689,日期设置!$B$2,F4689,1,R4689,1,O4689,L4689,S4689,)</f>
        <v>Fetching...</v>
      </c>
      <c r="E4689" s="26">
        <f t="shared" si="146"/>
        <v>19.39783984477814</v>
      </c>
      <c r="F4689" s="18">
        <f>[1]!b_dq_cleanprice($A4689,日期设置!B$2)</f>
        <v>81.446600000000004</v>
      </c>
      <c r="G4689" s="18" t="str">
        <f t="shared" si="147"/>
        <v>3.01 + 0</v>
      </c>
      <c r="H4689" s="27">
        <f>[1]!b_dq_pctchange($A4689,日期设置!$B$2,1)/100</f>
        <v>0</v>
      </c>
      <c r="I4689" s="26">
        <f>[1]!b_pq_pctchange(A4689,日期设置!$B$4,日期设置!$B$2,1)</f>
        <v>0</v>
      </c>
      <c r="J4689" s="26">
        <f>[1]!b_pq_pctchange(A4689,日期设置!$C$4,日期设置!$B$2,1)</f>
        <v>0</v>
      </c>
      <c r="K4689" s="52">
        <f>[1]!b_dq_amount($A4689,日期设置!B$2,2,10000)</f>
        <v>0</v>
      </c>
      <c r="L4689" s="26">
        <f>[1]!b_info_latestpar(A4689,日期设置!$B$2)</f>
        <v>80</v>
      </c>
      <c r="M4689" s="6">
        <f>[1]!b_info_outstandingbalance($A4689,日期设置!B$2)</f>
        <v>6.4</v>
      </c>
      <c r="N4689" s="7" t="str">
        <f>[1]!b_info_latestissurercreditrating2(A4689,日期设置!$B$2,"102","1")</f>
        <v>AA</v>
      </c>
      <c r="O4689" s="8">
        <v>5.63</v>
      </c>
      <c r="P4689" s="9">
        <f>[1]!b_info_repurchasedate(A4689)</f>
        <v>0</v>
      </c>
      <c r="Q4689" s="8" t="s">
        <v>16981</v>
      </c>
      <c r="R4689" s="2" t="str">
        <f>IF((--IF(P4689=0,Q4689,P4689))&gt;(--日期设置!$B$2),IF(P4689=0,Q4689,P4689),Q4689)</f>
        <v>2024-03-29</v>
      </c>
      <c r="S4689" s="2" t="s">
        <v>19092</v>
      </c>
      <c r="T4689" s="8">
        <f>[1]!b_anal_ptmyear($A4689,日期设置!$B$2)</f>
        <v>3.0191780821917806</v>
      </c>
      <c r="U4689" s="8">
        <f>[1]!b_anal_termifexercise($A4689,日期设置!B$2)</f>
        <v>0</v>
      </c>
      <c r="V4689" s="10">
        <f>[1]!b_dq_dirtyprice(A4689,日期设置!$B$2)</f>
        <v>85.864199999999997</v>
      </c>
      <c r="W4689" s="11">
        <f>IF(U4689=0,ROUNDUP((Q4689-日期设置!$B$2)/365,0),ROUNDUP((R4689-日期设置!$B$2)/365,0))</f>
        <v>4</v>
      </c>
      <c r="X4689" s="18">
        <f>_xlfn.IFNA(VLOOKUP(A4689,过往入选债券!A:D,4,0),2)</f>
        <v>2</v>
      </c>
      <c r="Y4689">
        <f>_xlfn.IFNA(VLOOKUP(C4689,[2]Sheet1!$A:$A,1,0),3)</f>
        <v>3</v>
      </c>
    </row>
    <row r="4690" spans="1:25" hidden="1" x14ac:dyDescent="0.2">
      <c r="A4690" s="28" t="s">
        <v>19972</v>
      </c>
      <c r="B4690" s="28" t="s">
        <v>19973</v>
      </c>
      <c r="C4690" s="38" t="s">
        <v>4806</v>
      </c>
      <c r="D4690" s="26" t="str">
        <f>[1]!b_calc_yield(A4690,日期设置!$B$2,F4690,1,R4690,1,O4690,L4690,S4690,)</f>
        <v>Fetching...</v>
      </c>
      <c r="E4690" s="26">
        <f t="shared" si="146"/>
        <v>19.358822090518203</v>
      </c>
      <c r="F4690" s="18">
        <f>[1]!b_dq_cleanprice($A4690,日期设置!B$2)</f>
        <v>99.284599999999998</v>
      </c>
      <c r="G4690" s="18" t="str">
        <f t="shared" si="147"/>
        <v>6.41 + 4.41</v>
      </c>
      <c r="H4690" s="27">
        <f>[1]!b_dq_pctchange($A4690,日期设置!$B$2,1)/100</f>
        <v>0</v>
      </c>
      <c r="I4690" s="26">
        <f>[1]!b_pq_pctchange(A4690,日期设置!$B$4,日期设置!$B$2,1)</f>
        <v>0</v>
      </c>
      <c r="J4690" s="26">
        <f>[1]!b_pq_pctchange(A4690,日期设置!$C$4,日期设置!$B$2,1)</f>
        <v>0</v>
      </c>
      <c r="K4690" s="52">
        <f>[1]!b_dq_amount($A4690,日期设置!B$2,2,10000)</f>
        <v>0</v>
      </c>
      <c r="L4690" s="26">
        <f>[1]!b_info_latestpar(A4690,日期设置!$B$2)</f>
        <v>100</v>
      </c>
      <c r="M4690" s="6">
        <f>[1]!b_info_outstandingbalance($A4690,日期设置!B$2)</f>
        <v>8</v>
      </c>
      <c r="N4690" s="7" t="str">
        <f>[1]!b_info_latestissurercreditrating2(A4690,日期设置!$B$2,"102","1")</f>
        <v>AA+</v>
      </c>
      <c r="O4690" s="8">
        <v>4.3</v>
      </c>
      <c r="P4690" s="9" t="str">
        <f>[1]!b_info_repurchasedate(A4690)</f>
        <v>2025-08-21</v>
      </c>
      <c r="Q4690" s="8" t="s">
        <v>20026</v>
      </c>
      <c r="R4690" s="2" t="str">
        <f>IF((--IF(P4690=0,Q4690,P4690))&gt;(--日期设置!$B$2),IF(P4690=0,Q4690,P4690),Q4690)</f>
        <v>2025-08-21</v>
      </c>
      <c r="S4690" s="31" t="s">
        <v>19109</v>
      </c>
      <c r="T4690" s="8">
        <f>[1]!b_anal_ptmyear($A4690,日期设置!$B$2)</f>
        <v>6.4164383561643836</v>
      </c>
      <c r="U4690" s="8">
        <f>[1]!b_anal_termifexercise($A4690,日期设置!B$2)</f>
        <v>4.419178082191781</v>
      </c>
      <c r="V4690" s="10">
        <f>[1]!b_dq_dirtyprice(A4690,日期设置!$B$2)</f>
        <v>101.79389999999999</v>
      </c>
      <c r="W4690" s="11">
        <f>IF(U4690=0,ROUNDUP((Q4690-日期设置!$B$2)/365,0),ROUNDUP((R4690-日期设置!$B$2)/365,0))</f>
        <v>5</v>
      </c>
      <c r="X4690" s="18">
        <f>_xlfn.IFNA(VLOOKUP(A4690,过往入选债券!A:D,4,0),2)</f>
        <v>2</v>
      </c>
      <c r="Y4690">
        <f>_xlfn.IFNA(VLOOKUP(C4690,[2]Sheet1!$A:$A,1,0),3)</f>
        <v>3</v>
      </c>
    </row>
    <row r="4691" spans="1:25" hidden="1" x14ac:dyDescent="0.2">
      <c r="A4691" s="21" t="s">
        <v>11284</v>
      </c>
      <c r="B4691" s="21" t="s">
        <v>11285</v>
      </c>
      <c r="C4691" s="37" t="s">
        <v>6106</v>
      </c>
      <c r="D4691" s="26" t="str">
        <f>[1]!b_calc_yield(A4691,日期设置!$B$2,F4691,1,R4691,1,O4691,L4691,S4691,)</f>
        <v>Fetching...</v>
      </c>
      <c r="E4691" s="26">
        <f t="shared" si="146"/>
        <v>18.629503225574151</v>
      </c>
      <c r="F4691" s="18">
        <f>[1]!b_dq_cleanprice($A4691,日期设置!B$2)</f>
        <v>99.612899999999996</v>
      </c>
      <c r="G4691" s="18" t="str">
        <f t="shared" si="147"/>
        <v>4.28 + 0</v>
      </c>
      <c r="H4691" s="27">
        <f>[1]!b_dq_pctchange($A4691,日期设置!$B$2,1)/100</f>
        <v>0</v>
      </c>
      <c r="I4691" s="26">
        <f>[1]!b_pq_pctchange(A4691,日期设置!$B$4,日期设置!$B$2,1)</f>
        <v>0</v>
      </c>
      <c r="J4691" s="26">
        <f>[1]!b_pq_pctchange(A4691,日期设置!$C$4,日期设置!$B$2,1)</f>
        <v>0</v>
      </c>
      <c r="K4691" s="52">
        <f>[1]!b_dq_amount($A4691,日期设置!B$2,2,10000)</f>
        <v>0</v>
      </c>
      <c r="L4691" s="26">
        <f>[1]!b_info_latestpar(A4691,日期设置!$B$2)</f>
        <v>100</v>
      </c>
      <c r="M4691" s="6">
        <f>[1]!b_info_outstandingbalance($A4691,日期设置!B$2)</f>
        <v>5.5</v>
      </c>
      <c r="N4691" s="7" t="str">
        <f>[1]!b_info_latestissurercreditrating2(A4691,日期设置!$B$2,"102","1")</f>
        <v>AA+</v>
      </c>
      <c r="O4691" s="8">
        <v>4.38</v>
      </c>
      <c r="P4691" s="9">
        <f>[1]!b_info_repurchasedate(A4691)</f>
        <v>0</v>
      </c>
      <c r="Q4691" s="8" t="s">
        <v>16046</v>
      </c>
      <c r="R4691" s="2" t="str">
        <f>IF((--IF(P4691=0,Q4691,P4691))&gt;(--日期设置!$B$2),IF(P4691=0,Q4691,P4691),Q4691)</f>
        <v>2025-07-03</v>
      </c>
      <c r="S4691" s="2" t="s">
        <v>17816</v>
      </c>
      <c r="T4691" s="8">
        <f>[1]!b_anal_ptmyear($A4691,日期设置!$B$2)</f>
        <v>4.2821917808219174</v>
      </c>
      <c r="U4691" s="8">
        <f>[1]!b_anal_termifexercise($A4691,日期设置!B$2)</f>
        <v>0</v>
      </c>
      <c r="V4691" s="10">
        <f>[1]!b_dq_dirtyprice(A4691,日期设置!$B$2)</f>
        <v>102.7569</v>
      </c>
      <c r="W4691" s="11">
        <f>IF(U4691=0,ROUNDUP((Q4691-日期设置!$B$2)/365,0),ROUNDUP((R4691-日期设置!$B$2)/365,0))</f>
        <v>5</v>
      </c>
      <c r="X4691" s="18">
        <f>_xlfn.IFNA(VLOOKUP(A4691,过往入选债券!A:D,4,0),2)</f>
        <v>2</v>
      </c>
      <c r="Y4691">
        <f>_xlfn.IFNA(VLOOKUP(C4691,[2]Sheet1!$A:$A,1,0),3)</f>
        <v>3</v>
      </c>
    </row>
    <row r="4692" spans="1:25" hidden="1" x14ac:dyDescent="0.2">
      <c r="A4692" s="21" t="s">
        <v>4079</v>
      </c>
      <c r="B4692" s="21" t="s">
        <v>4080</v>
      </c>
      <c r="C4692" s="37" t="s">
        <v>2488</v>
      </c>
      <c r="D4692" s="26" t="str">
        <f>[1]!b_calc_yield(A4692,日期设置!$B$2,F4692,1,R4692,1,O4692,L4692,S4692,)</f>
        <v>Fetching...</v>
      </c>
      <c r="E4692" s="26">
        <f t="shared" si="146"/>
        <v>17.90840218920653</v>
      </c>
      <c r="F4692" s="18">
        <f>[1]!b_dq_cleanprice($A4692,日期设置!B$2)</f>
        <v>98.653300000000002</v>
      </c>
      <c r="G4692" s="18" t="str">
        <f t="shared" si="147"/>
        <v>3.98 + 0</v>
      </c>
      <c r="H4692" s="27">
        <f>[1]!b_dq_pctchange($A4692,日期设置!$B$2,1)/100</f>
        <v>0</v>
      </c>
      <c r="I4692" s="26">
        <f>[1]!b_pq_pctchange(A4692,日期设置!$B$4,日期设置!$B$2,1)</f>
        <v>0</v>
      </c>
      <c r="J4692" s="26">
        <f>[1]!b_pq_pctchange(A4692,日期设置!$C$4,日期设置!$B$2,1)</f>
        <v>0</v>
      </c>
      <c r="K4692" s="52">
        <f>[1]!b_dq_amount($A4692,日期设置!B$2,2,10000)</f>
        <v>0</v>
      </c>
      <c r="L4692" s="26">
        <f>[1]!b_info_latestpar(A4692,日期设置!$B$2)</f>
        <v>100</v>
      </c>
      <c r="M4692" s="6">
        <f>[1]!b_info_outstandingbalance($A4692,日期设置!B$2)</f>
        <v>2</v>
      </c>
      <c r="N4692" s="7">
        <f>[1]!b_info_latestissurercreditrating2(A4692,日期设置!$B$2,"102","1")</f>
        <v>0</v>
      </c>
      <c r="O4692" s="8">
        <v>4.0999999999999996</v>
      </c>
      <c r="P4692" s="9">
        <f>[1]!b_info_repurchasedate(A4692)</f>
        <v>0</v>
      </c>
      <c r="Q4692" s="8" t="s">
        <v>16867</v>
      </c>
      <c r="R4692" s="2" t="str">
        <f>IF((--IF(P4692=0,Q4692,P4692))&gt;(--日期设置!$B$2),IF(P4692=0,Q4692,P4692),Q4692)</f>
        <v>2025-03-16</v>
      </c>
      <c r="S4692" s="2" t="s">
        <v>18224</v>
      </c>
      <c r="T4692" s="8">
        <f>[1]!b_anal_ptmyear($A4692,日期设置!$B$2)</f>
        <v>3.9835616438356163</v>
      </c>
      <c r="U4692" s="8">
        <f>[1]!b_anal_termifexercise($A4692,日期设置!B$2)</f>
        <v>0</v>
      </c>
      <c r="V4692" s="10">
        <f>[1]!b_dq_dirtyprice(A4692,日期设置!$B$2)</f>
        <v>98.720699999999994</v>
      </c>
      <c r="W4692" s="11">
        <f>IF(U4692=0,ROUNDUP((Q4692-日期设置!$B$2)/365,0),ROUNDUP((R4692-日期设置!$B$2)/365,0))</f>
        <v>4</v>
      </c>
      <c r="X4692" s="18">
        <f>_xlfn.IFNA(VLOOKUP(A4692,过往入选债券!A:D,4,0),2)</f>
        <v>2</v>
      </c>
      <c r="Y4692">
        <f>_xlfn.IFNA(VLOOKUP(C4692,[2]Sheet1!$A:$A,1,0),3)</f>
        <v>3</v>
      </c>
    </row>
    <row r="4693" spans="1:25" hidden="1" x14ac:dyDescent="0.2">
      <c r="A4693" s="28" t="s">
        <v>20942</v>
      </c>
      <c r="B4693" s="28" t="s">
        <v>20943</v>
      </c>
      <c r="C4693" s="39" t="s">
        <v>4807</v>
      </c>
      <c r="D4693" s="26" t="str">
        <f>[1]!b_calc_yield(A4693,日期设置!$B$2,F4693,1,R4693,1,O4693,L4693,S4693,)</f>
        <v>Fetching...</v>
      </c>
      <c r="E4693" s="26">
        <f t="shared" si="146"/>
        <v>11.307111265813585</v>
      </c>
      <c r="F4693" s="18">
        <f>[1]!b_dq_cleanprice($A4693,日期设置!B$2)</f>
        <v>99.795900000000003</v>
      </c>
      <c r="G4693" s="18" t="str">
        <f t="shared" si="147"/>
        <v>2.56 + 0</v>
      </c>
      <c r="H4693" s="27">
        <f>[1]!b_dq_pctchange($A4693,日期设置!$B$2,1)/100</f>
        <v>0</v>
      </c>
      <c r="I4693" s="26">
        <f>[1]!b_pq_pctchange(A4693,日期设置!$B$4,日期设置!$B$2,1)</f>
        <v>0</v>
      </c>
      <c r="J4693" s="26">
        <f>[1]!b_pq_pctchange(A4693,日期设置!$C$4,日期设置!$B$2,1)</f>
        <v>0</v>
      </c>
      <c r="K4693" s="52">
        <f>[1]!b_dq_amount($A4693,日期设置!B$2,2,10000)</f>
        <v>0</v>
      </c>
      <c r="L4693" s="26">
        <f>[1]!b_info_latestpar(A4693,日期设置!$B$2)</f>
        <v>100</v>
      </c>
      <c r="M4693" s="6">
        <f>[1]!b_info_outstandingbalance($A4693,日期设置!B$2)</f>
        <v>9.4</v>
      </c>
      <c r="N4693" s="7" t="str">
        <f>[1]!b_info_latestissurercreditrating2(A4693,日期设置!$B$2,"102","1")</f>
        <v>AAA</v>
      </c>
      <c r="O4693" s="8">
        <v>4.4000000000000004</v>
      </c>
      <c r="P4693" s="9">
        <f>[1]!b_info_repurchasedate(A4693)</f>
        <v>0</v>
      </c>
      <c r="Q4693" s="8" t="s">
        <v>21295</v>
      </c>
      <c r="R4693" s="2" t="str">
        <f>IF((--IF(P4693=0,Q4693,P4693))&gt;(--日期设置!$B$2),IF(P4693=0,Q4693,P4693),Q4693)</f>
        <v>2023-10-15</v>
      </c>
      <c r="S4693" s="31" t="s">
        <v>16386</v>
      </c>
      <c r="T4693" s="8">
        <f>[1]!b_anal_ptmyear($A4693,日期设置!$B$2)</f>
        <v>2.5671232876712331</v>
      </c>
      <c r="U4693" s="8">
        <f>[1]!b_anal_termifexercise($A4693,日期设置!B$2)</f>
        <v>0</v>
      </c>
      <c r="V4693" s="10">
        <f>[1]!b_dq_dirtyprice(A4693,日期设置!$B$2)</f>
        <v>101.70059999999999</v>
      </c>
      <c r="W4693" s="11">
        <f>IF(U4693=0,ROUNDUP((Q4693-日期设置!$B$2)/365,0),ROUNDUP((R4693-日期设置!$B$2)/365,0))</f>
        <v>3</v>
      </c>
      <c r="X4693" s="18">
        <f>_xlfn.IFNA(VLOOKUP(A4693,过往入选债券!A:D,4,0),2)</f>
        <v>2</v>
      </c>
      <c r="Y4693">
        <f>_xlfn.IFNA(VLOOKUP(C4693,[2]Sheet1!$A:$A,1,0),3)</f>
        <v>3</v>
      </c>
    </row>
    <row r="4694" spans="1:25" hidden="1" x14ac:dyDescent="0.2">
      <c r="A4694" s="21" t="s">
        <v>19894</v>
      </c>
      <c r="B4694" s="21" t="s">
        <v>19895</v>
      </c>
      <c r="C4694" s="46" t="s">
        <v>1786</v>
      </c>
      <c r="D4694" s="26" t="str">
        <f>[1]!b_calc_yield(A4694,日期设置!$B$2,F4694,1,R4694,1,O4694,L4694,S4694,)</f>
        <v>Fetching...</v>
      </c>
      <c r="E4694" s="26">
        <f t="shared" si="146"/>
        <v>19.435759499274941</v>
      </c>
      <c r="F4694" s="18">
        <f>[1]!b_dq_cleanprice($A4694,日期设置!B$2)</f>
        <v>99.205600000000004</v>
      </c>
      <c r="G4694" s="18" t="str">
        <f t="shared" si="147"/>
        <v>4.43 + 0</v>
      </c>
      <c r="H4694" s="27">
        <f>[1]!b_dq_pctchange($A4694,日期设置!$B$2,1)/100</f>
        <v>0</v>
      </c>
      <c r="I4694" s="26">
        <f>[1]!b_pq_pctchange(A4694,日期设置!$B$4,日期设置!$B$2,1)</f>
        <v>0</v>
      </c>
      <c r="J4694" s="26">
        <f>[1]!b_pq_pctchange(A4694,日期设置!$C$4,日期设置!$B$2,1)</f>
        <v>0</v>
      </c>
      <c r="K4694" s="52">
        <f>[1]!b_dq_amount($A4694,日期设置!B$2,2,10000)</f>
        <v>0</v>
      </c>
      <c r="L4694" s="26">
        <f>[1]!b_info_latestpar(A4694,日期设置!$B$2)</f>
        <v>100</v>
      </c>
      <c r="M4694" s="6">
        <f>[1]!b_info_outstandingbalance($A4694,日期设置!B$2)</f>
        <v>30</v>
      </c>
      <c r="N4694" s="7" t="str">
        <f>[1]!b_info_latestissurercreditrating2(A4694,日期设置!$B$2,"102","1")</f>
        <v>AAA</v>
      </c>
      <c r="O4694" s="8">
        <v>4.28</v>
      </c>
      <c r="P4694" s="9">
        <f>[1]!b_info_repurchasedate(A4694)</f>
        <v>0</v>
      </c>
      <c r="Q4694" s="8" t="s">
        <v>20002</v>
      </c>
      <c r="R4694" s="2" t="str">
        <f>IF((--IF(P4694=0,Q4694,P4694))&gt;(--日期设置!$B$2),IF(P4694=0,Q4694,P4694),Q4694)</f>
        <v>2025-08-26</v>
      </c>
      <c r="S4694" s="47" t="s">
        <v>19098</v>
      </c>
      <c r="T4694" s="8">
        <f>[1]!b_anal_ptmyear($A4694,日期设置!$B$2)</f>
        <v>4.4301369863013695</v>
      </c>
      <c r="U4694" s="8">
        <f>[1]!b_anal_termifexercise($A4694,日期设置!B$2)</f>
        <v>0</v>
      </c>
      <c r="V4694" s="10">
        <f>[1]!b_dq_dirtyprice(A4694,日期设置!$B$2)</f>
        <v>101.6446</v>
      </c>
      <c r="W4694" s="11">
        <f>IF(U4694=0,ROUNDUP((Q4694-日期设置!$B$2)/365,0),ROUNDUP((R4694-日期设置!$B$2)/365,0))</f>
        <v>5</v>
      </c>
      <c r="X4694" s="18">
        <f>_xlfn.IFNA(VLOOKUP(A4694,过往入选债券!A:D,4,0),2)</f>
        <v>2</v>
      </c>
      <c r="Y4694" s="45" t="str">
        <f>_xlfn.IFNA(VLOOKUP(C4694,[2]Sheet1!$A:$A,1,0),3)</f>
        <v>陕西煤业化工集团有限责任公司</v>
      </c>
    </row>
    <row r="4695" spans="1:25" hidden="1" x14ac:dyDescent="0.2">
      <c r="A4695" s="21" t="s">
        <v>19713</v>
      </c>
      <c r="B4695" s="21" t="s">
        <v>19714</v>
      </c>
      <c r="C4695" s="46" t="s">
        <v>4816</v>
      </c>
      <c r="D4695" s="26" t="str">
        <f>[1]!b_calc_yield(A4695,日期设置!$B$2,F4695,1,R4695,1,O4695,L4695,S4695,)</f>
        <v>Fetching...</v>
      </c>
      <c r="E4695" s="26">
        <f t="shared" si="146"/>
        <v>10.590016018445713</v>
      </c>
      <c r="F4695" s="18">
        <f>[1]!b_dq_cleanprice($A4695,日期设置!B$2)</f>
        <v>99.515600000000006</v>
      </c>
      <c r="G4695" s="18" t="str">
        <f t="shared" si="147"/>
        <v>2.41 + 0</v>
      </c>
      <c r="H4695" s="27">
        <f>[1]!b_dq_pctchange($A4695,日期设置!$B$2,1)/100</f>
        <v>0</v>
      </c>
      <c r="I4695" s="26">
        <f>[1]!b_pq_pctchange(A4695,日期设置!$B$4,日期设置!$B$2,1)</f>
        <v>0</v>
      </c>
      <c r="J4695" s="26">
        <f>[1]!b_pq_pctchange(A4695,日期设置!$C$4,日期设置!$B$2,1)</f>
        <v>0</v>
      </c>
      <c r="K4695" s="52">
        <f>[1]!b_dq_amount($A4695,日期设置!B$2,2,10000)</f>
        <v>0</v>
      </c>
      <c r="L4695" s="26">
        <f>[1]!b_info_latestpar(A4695,日期设置!$B$2)</f>
        <v>100</v>
      </c>
      <c r="M4695" s="6">
        <f>[1]!b_info_outstandingbalance($A4695,日期设置!B$2)</f>
        <v>2</v>
      </c>
      <c r="N4695" s="7" t="str">
        <f>[1]!b_info_latestissurercreditrating2(A4695,日期设置!$B$2,"102","1")</f>
        <v>AA+</v>
      </c>
      <c r="O4695" s="8">
        <v>4.2699999999999996</v>
      </c>
      <c r="P4695" s="9">
        <f>[1]!b_info_repurchasedate(A4695)</f>
        <v>0</v>
      </c>
      <c r="Q4695" s="8" t="s">
        <v>19992</v>
      </c>
      <c r="R4695" s="2" t="str">
        <f>IF((--IF(P4695=0,Q4695,P4695))&gt;(--日期设置!$B$2),IF(P4695=0,Q4695,P4695),Q4695)</f>
        <v>2023-08-21</v>
      </c>
      <c r="S4695" s="47" t="s">
        <v>19109</v>
      </c>
      <c r="T4695" s="8">
        <f>[1]!b_anal_ptmyear($A4695,日期设置!$B$2)</f>
        <v>2.4164383561643836</v>
      </c>
      <c r="U4695" s="8">
        <f>[1]!b_anal_termifexercise($A4695,日期设置!B$2)</f>
        <v>0</v>
      </c>
      <c r="V4695" s="10">
        <f>[1]!b_dq_dirtyprice(A4695,日期设置!$B$2)</f>
        <v>102.0074</v>
      </c>
      <c r="W4695" s="11">
        <f>IF(U4695=0,ROUNDUP((Q4695-日期设置!$B$2)/365,0),ROUNDUP((R4695-日期设置!$B$2)/365,0))</f>
        <v>3</v>
      </c>
      <c r="X4695" s="18">
        <f>_xlfn.IFNA(VLOOKUP(A4695,过往入选债券!A:D,4,0),2)</f>
        <v>2</v>
      </c>
      <c r="Y4695" s="45">
        <f>_xlfn.IFNA(VLOOKUP(C4695,[2]Sheet1!$A:$A,1,0),3)</f>
        <v>3</v>
      </c>
    </row>
    <row r="4696" spans="1:25" hidden="1" x14ac:dyDescent="0.2">
      <c r="A4696" s="21" t="s">
        <v>3251</v>
      </c>
      <c r="B4696" s="21" t="s">
        <v>3252</v>
      </c>
      <c r="C4696" s="37" t="s">
        <v>3253</v>
      </c>
      <c r="D4696" s="26" t="str">
        <f>[1]!b_calc_yield(A4696,日期设置!$B$2,F4696,1,R4696,1,O4696,L4696,S4696,)</f>
        <v>Fetching...</v>
      </c>
      <c r="E4696" s="26">
        <f t="shared" si="146"/>
        <v>6.9858760969462086</v>
      </c>
      <c r="F4696" s="18">
        <f>[1]!b_dq_cleanprice($A4696,日期设置!B$2)</f>
        <v>101.8</v>
      </c>
      <c r="G4696" s="18" t="str">
        <f t="shared" si="147"/>
        <v>1.59 + 0</v>
      </c>
      <c r="H4696" s="27">
        <f>[1]!b_dq_pctchange($A4696,日期设置!$B$2,1)/100</f>
        <v>0</v>
      </c>
      <c r="I4696" s="26">
        <f>[1]!b_pq_pctchange(A4696,日期设置!$B$4,日期设置!$B$2,1)</f>
        <v>0</v>
      </c>
      <c r="J4696" s="26">
        <f>[1]!b_pq_pctchange(A4696,日期设置!$C$4,日期设置!$B$2,1)</f>
        <v>-0.32165360305889668</v>
      </c>
      <c r="K4696" s="52">
        <f>[1]!b_dq_amount($A4696,日期设置!B$2,2,10000)</f>
        <v>0</v>
      </c>
      <c r="L4696" s="26">
        <f>[1]!b_info_latestpar(A4696,日期设置!$B$2)</f>
        <v>100</v>
      </c>
      <c r="M4696" s="6">
        <f>[1]!b_info_outstandingbalance($A4696,日期设置!B$2)</f>
        <v>5</v>
      </c>
      <c r="N4696" s="7">
        <f>[1]!b_info_latestissurercreditrating2(A4696,日期设置!$B$2,"102","1")</f>
        <v>0</v>
      </c>
      <c r="O4696" s="8">
        <v>5.69</v>
      </c>
      <c r="P4696" s="9">
        <f>[1]!b_info_repurchasedate(A4696)</f>
        <v>0</v>
      </c>
      <c r="Q4696" s="8" t="s">
        <v>16575</v>
      </c>
      <c r="R4696" s="2" t="str">
        <f>IF((--IF(P4696=0,Q4696,P4696))&gt;(--日期设置!$B$2),IF(P4696=0,Q4696,P4696),Q4696)</f>
        <v>2022-10-25</v>
      </c>
      <c r="S4696" s="2" t="s">
        <v>18325</v>
      </c>
      <c r="T4696" s="8">
        <f>[1]!b_anal_ptmyear($A4696,日期设置!$B$2)</f>
        <v>1.5945205479452054</v>
      </c>
      <c r="U4696" s="8">
        <f>[1]!b_anal_termifexercise($A4696,日期设置!B$2)</f>
        <v>0</v>
      </c>
      <c r="V4696" s="10">
        <f>[1]!b_dq_dirtyprice(A4696,日期设置!$B$2)</f>
        <v>104.10720000000001</v>
      </c>
      <c r="W4696" s="11">
        <f>IF(U4696=0,ROUNDUP((Q4696-日期设置!$B$2)/365,0),ROUNDUP((R4696-日期设置!$B$2)/365,0))</f>
        <v>2</v>
      </c>
      <c r="X4696" s="18">
        <f>_xlfn.IFNA(VLOOKUP(A4696,过往入选债券!A:D,4,0),2)</f>
        <v>2</v>
      </c>
      <c r="Y4696">
        <f>_xlfn.IFNA(VLOOKUP(C4696,[2]Sheet1!$A:$A,1,0),3)</f>
        <v>3</v>
      </c>
    </row>
    <row r="4697" spans="1:25" hidden="1" x14ac:dyDescent="0.2">
      <c r="A4697" s="21" t="s">
        <v>11039</v>
      </c>
      <c r="B4697" s="21" t="s">
        <v>11040</v>
      </c>
      <c r="C4697" s="37" t="s">
        <v>1025</v>
      </c>
      <c r="D4697" s="26" t="str">
        <f>[1]!b_calc_yield(A4697,日期设置!$B$2,F4697,1,R4697,1,O4697,L4697,S4697,)</f>
        <v>Fetching...</v>
      </c>
      <c r="E4697" s="26">
        <f t="shared" si="146"/>
        <v>9.5372361671608665</v>
      </c>
      <c r="F4697" s="18">
        <f>[1]!b_dq_cleanprice($A4697,日期设置!B$2)</f>
        <v>98.57</v>
      </c>
      <c r="G4697" s="18" t="str">
        <f t="shared" si="147"/>
        <v>4.18 + 2.18</v>
      </c>
      <c r="H4697" s="27">
        <f>[1]!b_dq_pctchange($A4697,日期设置!$B$2,1)/100</f>
        <v>0</v>
      </c>
      <c r="I4697" s="26">
        <f>[1]!b_pq_pctchange(A4697,日期设置!$B$4,日期设置!$B$2,1)</f>
        <v>0.27487339750435752</v>
      </c>
      <c r="J4697" s="26">
        <f>[1]!b_pq_pctchange(A4697,日期设置!$C$4,日期设置!$B$2,1)</f>
        <v>-5.7084165177044406E-2</v>
      </c>
      <c r="K4697" s="52">
        <f>[1]!b_dq_amount($A4697,日期设置!B$2,2,10000)</f>
        <v>0</v>
      </c>
      <c r="L4697" s="26">
        <f>[1]!b_info_latestpar(A4697,日期设置!$B$2)</f>
        <v>100</v>
      </c>
      <c r="M4697" s="6">
        <f>[1]!b_info_outstandingbalance($A4697,日期设置!B$2)</f>
        <v>5</v>
      </c>
      <c r="N4697" s="7" t="str">
        <f>[1]!b_info_latestissurercreditrating2(A4697,日期设置!$B$2,"102","1")</f>
        <v>AA</v>
      </c>
      <c r="O4697" s="8">
        <v>3.78</v>
      </c>
      <c r="P4697" s="9" t="str">
        <f>[1]!b_info_repurchasedate(A4697)</f>
        <v>2023-05-29</v>
      </c>
      <c r="Q4697" s="8" t="s">
        <v>16594</v>
      </c>
      <c r="R4697" s="2" t="str">
        <f>IF((--IF(P4697=0,Q4697,P4697))&gt;(--日期设置!$B$2),IF(P4697=0,Q4697,P4697),Q4697)</f>
        <v>2023-05-29</v>
      </c>
      <c r="S4697" s="2" t="s">
        <v>18346</v>
      </c>
      <c r="T4697" s="8">
        <f>[1]!b_anal_ptmyear($A4697,日期设置!$B$2)</f>
        <v>4.1863013698630134</v>
      </c>
      <c r="U4697" s="8">
        <f>[1]!b_anal_termifexercise($A4697,日期设置!B$2)</f>
        <v>2.1863013698630138</v>
      </c>
      <c r="V4697" s="10">
        <f>[1]!b_dq_dirtyprice(A4697,日期设置!$B$2)</f>
        <v>101.64579999999999</v>
      </c>
      <c r="W4697" s="11">
        <f>IF(U4697=0,ROUNDUP((Q4697-日期设置!$B$2)/365,0),ROUNDUP((R4697-日期设置!$B$2)/365,0))</f>
        <v>3</v>
      </c>
      <c r="X4697" s="18">
        <f>_xlfn.IFNA(VLOOKUP(A4697,过往入选债券!A:D,4,0),2)</f>
        <v>2</v>
      </c>
      <c r="Y4697">
        <f>_xlfn.IFNA(VLOOKUP(C4697,[2]Sheet1!$A:$A,1,0),3)</f>
        <v>3</v>
      </c>
    </row>
    <row r="4698" spans="1:25" hidden="1" x14ac:dyDescent="0.2">
      <c r="A4698" s="21" t="s">
        <v>15912</v>
      </c>
      <c r="B4698" s="21" t="s">
        <v>15913</v>
      </c>
      <c r="C4698" s="37" t="s">
        <v>10207</v>
      </c>
      <c r="D4698" s="26" t="str">
        <f>[1]!b_calc_yield(A4698,日期设置!$B$2,F4698,1,R4698,1,O4698,L4698,S4698,)</f>
        <v>Fetching...</v>
      </c>
      <c r="E4698" s="26">
        <f t="shared" si="146"/>
        <v>18.530110424742595</v>
      </c>
      <c r="F4698" s="18">
        <f>[1]!b_dq_cleanprice($A4698,日期设置!B$2)</f>
        <v>100</v>
      </c>
      <c r="G4698" s="18" t="str">
        <f t="shared" si="147"/>
        <v>6.27 + 4.27</v>
      </c>
      <c r="H4698" s="27">
        <f>[1]!b_dq_pctchange($A4698,日期设置!$B$2,1)/100</f>
        <v>0</v>
      </c>
      <c r="I4698" s="26">
        <f>[1]!b_pq_pctchange(A4698,日期设置!$B$4,日期设置!$B$2,1)</f>
        <v>0</v>
      </c>
      <c r="J4698" s="26">
        <f>[1]!b_pq_pctchange(A4698,日期设置!$C$4,日期设置!$B$2,1)</f>
        <v>0</v>
      </c>
      <c r="K4698" s="52">
        <f>[1]!b_dq_amount($A4698,日期设置!B$2,2,10000)</f>
        <v>0</v>
      </c>
      <c r="L4698" s="26">
        <f>[1]!b_info_latestpar(A4698,日期设置!$B$2)</f>
        <v>100</v>
      </c>
      <c r="M4698" s="6">
        <f>[1]!b_info_outstandingbalance($A4698,日期设置!B$2)</f>
        <v>6</v>
      </c>
      <c r="N4698" s="7" t="str">
        <f>[1]!b_info_latestissurercreditrating2(A4698,日期设置!$B$2,"102","1")</f>
        <v>AA</v>
      </c>
      <c r="O4698" s="8">
        <v>4.4800000000000004</v>
      </c>
      <c r="P4698" s="9" t="str">
        <f>[1]!b_info_repurchasedate(A4698)</f>
        <v>2025-06-29</v>
      </c>
      <c r="Q4698" s="8" t="s">
        <v>17109</v>
      </c>
      <c r="R4698" s="2" t="str">
        <f>IF((--IF(P4698=0,Q4698,P4698))&gt;(--日期设置!$B$2),IF(P4698=0,Q4698,P4698),Q4698)</f>
        <v>2025-06-29</v>
      </c>
      <c r="S4698" s="2" t="s">
        <v>18516</v>
      </c>
      <c r="T4698" s="8">
        <f>[1]!b_anal_ptmyear($A4698,日期设置!$B$2)</f>
        <v>6.2712328767123289</v>
      </c>
      <c r="U4698" s="8">
        <f>[1]!b_anal_termifexercise($A4698,日期设置!B$2)</f>
        <v>4.2739726027397262</v>
      </c>
      <c r="V4698" s="10">
        <f>[1]!b_dq_dirtyprice(A4698,日期设置!$B$2)</f>
        <v>103.2649</v>
      </c>
      <c r="W4698" s="11">
        <f>IF(U4698=0,ROUNDUP((Q4698-日期设置!$B$2)/365,0),ROUNDUP((R4698-日期设置!$B$2)/365,0))</f>
        <v>5</v>
      </c>
      <c r="X4698" s="18">
        <f>_xlfn.IFNA(VLOOKUP(A4698,过往入选债券!A:D,4,0),2)</f>
        <v>2</v>
      </c>
      <c r="Y4698">
        <f>_xlfn.IFNA(VLOOKUP(C4698,[2]Sheet1!$A:$A,1,0),3)</f>
        <v>3</v>
      </c>
    </row>
    <row r="4699" spans="1:25" hidden="1" x14ac:dyDescent="0.2">
      <c r="A4699" s="21" t="s">
        <v>3635</v>
      </c>
      <c r="B4699" s="21" t="s">
        <v>3636</v>
      </c>
      <c r="C4699" s="37" t="s">
        <v>1723</v>
      </c>
      <c r="D4699" s="26" t="str">
        <f>[1]!b_calc_yield(A4699,日期设置!$B$2,F4699,1,R4699,1,O4699,L4699,S4699,)</f>
        <v>Fetching...</v>
      </c>
      <c r="E4699" s="26">
        <f t="shared" si="146"/>
        <v>7.5620544647093446</v>
      </c>
      <c r="F4699" s="18">
        <f>[1]!b_dq_cleanprice($A4699,日期设置!B$2)</f>
        <v>100.4222</v>
      </c>
      <c r="G4699" s="18" t="str">
        <f t="shared" si="147"/>
        <v>1.70 + 0</v>
      </c>
      <c r="H4699" s="27">
        <f>[1]!b_dq_pctchange($A4699,日期设置!$B$2,1)/100</f>
        <v>0</v>
      </c>
      <c r="I4699" s="26">
        <f>[1]!b_pq_pctchange(A4699,日期设置!$B$4,日期设置!$B$2,1)</f>
        <v>0.26118054404626306</v>
      </c>
      <c r="J4699" s="26">
        <f>[1]!b_pq_pctchange(A4699,日期设置!$C$4,日期设置!$B$2,1)</f>
        <v>1.2410375113921486</v>
      </c>
      <c r="K4699" s="52">
        <f>[1]!b_dq_amount($A4699,日期设置!B$2,2,10000)</f>
        <v>0</v>
      </c>
      <c r="L4699" s="26">
        <f>[1]!b_info_latestpar(A4699,日期设置!$B$2)</f>
        <v>100</v>
      </c>
      <c r="M4699" s="6">
        <f>[1]!b_info_outstandingbalance($A4699,日期设置!B$2)</f>
        <v>4</v>
      </c>
      <c r="N4699" s="7">
        <f>[1]!b_info_latestissurercreditrating2(A4699,日期设置!$B$2,"102","1")</f>
        <v>0</v>
      </c>
      <c r="O4699" s="8">
        <v>4.75</v>
      </c>
      <c r="P4699" s="9">
        <f>[1]!b_info_repurchasedate(A4699)</f>
        <v>0</v>
      </c>
      <c r="Q4699" s="8" t="s">
        <v>17037</v>
      </c>
      <c r="R4699" s="2" t="str">
        <f>IF((--IF(P4699=0,Q4699,P4699))&gt;(--日期设置!$B$2),IF(P4699=0,Q4699,P4699),Q4699)</f>
        <v>2022-12-06</v>
      </c>
      <c r="S4699" s="2" t="s">
        <v>18556</v>
      </c>
      <c r="T4699" s="8">
        <f>[1]!b_anal_ptmyear($A4699,日期设置!$B$2)</f>
        <v>1.7095890410958905</v>
      </c>
      <c r="U4699" s="8">
        <f>[1]!b_anal_termifexercise($A4699,日期设置!B$2)</f>
        <v>0</v>
      </c>
      <c r="V4699" s="10">
        <f>[1]!b_dq_dirtyprice(A4699,日期设置!$B$2)</f>
        <v>101.8017</v>
      </c>
      <c r="W4699" s="11">
        <f>IF(U4699=0,ROUNDUP((Q4699-日期设置!$B$2)/365,0),ROUNDUP((R4699-日期设置!$B$2)/365,0))</f>
        <v>2</v>
      </c>
      <c r="X4699" s="18">
        <f>_xlfn.IFNA(VLOOKUP(A4699,过往入选债券!A:D,4,0),2)</f>
        <v>2</v>
      </c>
      <c r="Y4699">
        <f>_xlfn.IFNA(VLOOKUP(C4699,[2]Sheet1!$A:$A,1,0),3)</f>
        <v>3</v>
      </c>
    </row>
    <row r="4700" spans="1:25" hidden="1" x14ac:dyDescent="0.2">
      <c r="A4700" s="21" t="s">
        <v>6295</v>
      </c>
      <c r="B4700" s="21" t="s">
        <v>6296</v>
      </c>
      <c r="C4700" s="37" t="s">
        <v>432</v>
      </c>
      <c r="D4700" s="26" t="str">
        <f>[1]!b_calc_yield(A4700,日期设置!$B$2,F4700,1,R4700,1,O4700,L4700,S4700,)</f>
        <v>Fetching...</v>
      </c>
      <c r="E4700" s="26">
        <f t="shared" si="146"/>
        <v>8.3159061908241192</v>
      </c>
      <c r="F4700" s="18">
        <f>[1]!b_dq_cleanprice($A4700,日期设置!B$2)</f>
        <v>104.4614</v>
      </c>
      <c r="G4700" s="18" t="str">
        <f t="shared" si="147"/>
        <v>1.88 + 0</v>
      </c>
      <c r="H4700" s="27">
        <f>[1]!b_dq_pctchange($A4700,日期设置!$B$2,1)/100</f>
        <v>0</v>
      </c>
      <c r="I4700" s="26">
        <f>[1]!b_pq_pctchange(A4700,日期设置!$B$4,日期设置!$B$2,1)</f>
        <v>0</v>
      </c>
      <c r="J4700" s="26">
        <f>[1]!b_pq_pctchange(A4700,日期设置!$C$4,日期设置!$B$2,1)</f>
        <v>-1.2538944910010145E-2</v>
      </c>
      <c r="K4700" s="52">
        <f>[1]!b_dq_amount($A4700,日期设置!B$2,2,10000)</f>
        <v>0</v>
      </c>
      <c r="L4700" s="26">
        <f>[1]!b_info_latestpar(A4700,日期设置!$B$2)</f>
        <v>100</v>
      </c>
      <c r="M4700" s="6">
        <f>[1]!b_info_outstandingbalance($A4700,日期设置!B$2)</f>
        <v>5</v>
      </c>
      <c r="N4700" s="7" t="str">
        <f>[1]!b_info_latestissurercreditrating2(A4700,日期设置!$B$2,"102","1")</f>
        <v>AA</v>
      </c>
      <c r="O4700" s="8">
        <v>7</v>
      </c>
      <c r="P4700" s="9" t="str">
        <f>[1]!b_info_repurchasedate(A4700)</f>
        <v>2021-02-09</v>
      </c>
      <c r="Q4700" s="8" t="s">
        <v>16746</v>
      </c>
      <c r="R4700" s="2" t="str">
        <f>IF((--IF(P4700=0,Q4700,P4700))&gt;(--日期设置!$B$2),IF(P4700=0,Q4700,P4700),Q4700)</f>
        <v>2023-02-09</v>
      </c>
      <c r="S4700" s="2" t="s">
        <v>18464</v>
      </c>
      <c r="T4700" s="8">
        <f>[1]!b_anal_ptmyear($A4700,日期设置!$B$2)</f>
        <v>1.8876712328767122</v>
      </c>
      <c r="U4700" s="8">
        <f>[1]!b_anal_termifexercise($A4700,日期设置!B$2)</f>
        <v>0</v>
      </c>
      <c r="V4700" s="10">
        <f>[1]!b_dq_dirtyprice(A4700,日期设置!$B$2)</f>
        <v>105.24769999999999</v>
      </c>
      <c r="W4700" s="11">
        <f>IF(U4700=0,ROUNDUP((Q4700-日期设置!$B$2)/365,0),ROUNDUP((R4700-日期设置!$B$2)/365,0))</f>
        <v>2</v>
      </c>
      <c r="X4700" s="18">
        <f>_xlfn.IFNA(VLOOKUP(A4700,过往入选债券!A:D,4,0),2)</f>
        <v>2</v>
      </c>
      <c r="Y4700">
        <f>_xlfn.IFNA(VLOOKUP(C4700,[2]Sheet1!$A:$A,1,0),3)</f>
        <v>3</v>
      </c>
    </row>
    <row r="4701" spans="1:25" hidden="1" x14ac:dyDescent="0.2">
      <c r="A4701" s="21" t="s">
        <v>9248</v>
      </c>
      <c r="B4701" s="21" t="s">
        <v>9249</v>
      </c>
      <c r="C4701" s="37" t="s">
        <v>154</v>
      </c>
      <c r="D4701" s="26" t="str">
        <f>[1]!b_calc_yield(A4701,日期设置!$B$2,F4701,1,R4701,1,O4701,L4701,S4701,)</f>
        <v>Fetching...</v>
      </c>
      <c r="E4701" s="26">
        <f t="shared" si="146"/>
        <v>6.5416989154750027</v>
      </c>
      <c r="F4701" s="18">
        <f>[1]!b_dq_cleanprice($A4701,日期设置!B$2)</f>
        <v>101</v>
      </c>
      <c r="G4701" s="18" t="str">
        <f t="shared" si="147"/>
        <v>1.49 + 0</v>
      </c>
      <c r="H4701" s="27">
        <f>[1]!b_dq_pctchange($A4701,日期设置!$B$2,1)/100</f>
        <v>0</v>
      </c>
      <c r="I4701" s="26">
        <f>[1]!b_pq_pctchange(A4701,日期设置!$B$4,日期设置!$B$2,1)</f>
        <v>0</v>
      </c>
      <c r="J4701" s="26">
        <f>[1]!b_pq_pctchange(A4701,日期设置!$C$4,日期设置!$B$2,1)</f>
        <v>-1.0947150303717623</v>
      </c>
      <c r="K4701" s="52">
        <f>[1]!b_dq_amount($A4701,日期设置!B$2,2,10000)</f>
        <v>0</v>
      </c>
      <c r="L4701" s="26">
        <f>[1]!b_info_latestpar(A4701,日期设置!$B$2)</f>
        <v>100</v>
      </c>
      <c r="M4701" s="6">
        <f>[1]!b_info_outstandingbalance($A4701,日期设置!B$2)</f>
        <v>5</v>
      </c>
      <c r="N4701" s="7" t="str">
        <f>[1]!b_info_latestissurercreditrating2(A4701,日期设置!$B$2,"102","1")</f>
        <v>AA+</v>
      </c>
      <c r="O4701" s="8">
        <v>5.2</v>
      </c>
      <c r="P4701" s="9">
        <f>[1]!b_info_repurchasedate(A4701)</f>
        <v>0</v>
      </c>
      <c r="Q4701" s="8" t="s">
        <v>16402</v>
      </c>
      <c r="R4701" s="2" t="str">
        <f>IF((--IF(P4701=0,Q4701,P4701))&gt;(--日期设置!$B$2),IF(P4701=0,Q4701,P4701),Q4701)</f>
        <v>2022-09-19</v>
      </c>
      <c r="S4701" s="2" t="s">
        <v>18270</v>
      </c>
      <c r="T4701" s="8">
        <f>[1]!b_anal_ptmyear($A4701,日期设置!$B$2)</f>
        <v>1.4958904109589042</v>
      </c>
      <c r="U4701" s="8">
        <f>[1]!b_anal_termifexercise($A4701,日期设置!B$2)</f>
        <v>0</v>
      </c>
      <c r="V4701" s="10">
        <f>[1]!b_dq_dirtyprice(A4701,日期设置!$B$2)</f>
        <v>103.62139999999999</v>
      </c>
      <c r="W4701" s="11">
        <f>IF(U4701=0,ROUNDUP((Q4701-日期设置!$B$2)/365,0),ROUNDUP((R4701-日期设置!$B$2)/365,0))</f>
        <v>2</v>
      </c>
      <c r="X4701" s="18">
        <f>_xlfn.IFNA(VLOOKUP(A4701,过往入选债券!A:D,4,0),2)</f>
        <v>2</v>
      </c>
      <c r="Y4701">
        <f>_xlfn.IFNA(VLOOKUP(C4701,[2]Sheet1!$A:$A,1,0),3)</f>
        <v>3</v>
      </c>
    </row>
    <row r="4702" spans="1:25" hidden="1" x14ac:dyDescent="0.2">
      <c r="A4702" s="28" t="s">
        <v>20634</v>
      </c>
      <c r="B4702" s="28" t="s">
        <v>20635</v>
      </c>
      <c r="C4702" s="39" t="s">
        <v>20794</v>
      </c>
      <c r="D4702" s="26" t="str">
        <f>[1]!b_calc_yield(A4702,日期设置!$B$2,F4702,1,R4702,1,O4702,L4702,S4702,)</f>
        <v>Fetching...</v>
      </c>
      <c r="E4702" s="26">
        <f t="shared" si="146"/>
        <v>19.725453103129187</v>
      </c>
      <c r="F4702" s="18">
        <f>[1]!b_dq_cleanprice($A4702,日期设置!B$2)</f>
        <v>100</v>
      </c>
      <c r="G4702" s="18" t="str">
        <f t="shared" si="147"/>
        <v>6.50 + 4.50</v>
      </c>
      <c r="H4702" s="27">
        <f>[1]!b_dq_pctchange($A4702,日期设置!$B$2,1)/100</f>
        <v>0</v>
      </c>
      <c r="I4702" s="26">
        <f>[1]!b_pq_pctchange(A4702,日期设置!$B$4,日期设置!$B$2,1)</f>
        <v>0</v>
      </c>
      <c r="J4702" s="26">
        <f>[1]!b_pq_pctchange(A4702,日期设置!$C$4,日期设置!$B$2,1)</f>
        <v>0</v>
      </c>
      <c r="K4702" s="52">
        <f>[1]!b_dq_amount($A4702,日期设置!B$2,2,10000)</f>
        <v>0</v>
      </c>
      <c r="L4702" s="26">
        <f>[1]!b_info_latestpar(A4702,日期设置!$B$2)</f>
        <v>100</v>
      </c>
      <c r="M4702" s="6">
        <f>[1]!b_info_outstandingbalance($A4702,日期设置!B$2)</f>
        <v>10</v>
      </c>
      <c r="N4702" s="7" t="str">
        <f>[1]!b_info_latestissurercreditrating2(A4702,日期设置!$B$2,"102","1")</f>
        <v>AA+</v>
      </c>
      <c r="O4702" s="8">
        <v>4.4800000000000004</v>
      </c>
      <c r="P4702" s="9" t="str">
        <f>[1]!b_info_repurchasedate(A4702)</f>
        <v>2025-09-21</v>
      </c>
      <c r="Q4702" s="8" t="s">
        <v>17304</v>
      </c>
      <c r="R4702" s="2" t="str">
        <f>IF((--IF(P4702=0,Q4702,P4702))&gt;(--日期设置!$B$2),IF(P4702=0,Q4702,P4702),Q4702)</f>
        <v>2025-09-21</v>
      </c>
      <c r="S4702" s="31" t="s">
        <v>17255</v>
      </c>
      <c r="T4702" s="8">
        <f>[1]!b_anal_ptmyear($A4702,日期设置!$B$2)</f>
        <v>6.5013698630136982</v>
      </c>
      <c r="U4702" s="8">
        <f>[1]!b_anal_termifexercise($A4702,日期设置!B$2)</f>
        <v>4.5041095890410956</v>
      </c>
      <c r="V4702" s="10">
        <f>[1]!b_dq_dirtyprice(A4702,日期设置!$B$2)</f>
        <v>102.23390000000001</v>
      </c>
      <c r="W4702" s="11">
        <f>IF(U4702=0,ROUNDUP((Q4702-日期设置!$B$2)/365,0),ROUNDUP((R4702-日期设置!$B$2)/365,0))</f>
        <v>5</v>
      </c>
      <c r="X4702" s="18">
        <f>_xlfn.IFNA(VLOOKUP(A4702,过往入选债券!A:D,4,0),2)</f>
        <v>2</v>
      </c>
      <c r="Y4702">
        <f>_xlfn.IFNA(VLOOKUP(C4702,[2]Sheet1!$A:$A,1,0),3)</f>
        <v>3</v>
      </c>
    </row>
    <row r="4703" spans="1:25" hidden="1" x14ac:dyDescent="0.2">
      <c r="A4703" s="21" t="s">
        <v>10392</v>
      </c>
      <c r="B4703" s="21" t="s">
        <v>10393</v>
      </c>
      <c r="C4703" s="37" t="s">
        <v>7631</v>
      </c>
      <c r="D4703" s="26" t="str">
        <f>[1]!b_calc_yield(A4703,日期设置!$B$2,F4703,1,R4703,1,O4703,L4703,S4703,)</f>
        <v>Fetching...</v>
      </c>
      <c r="E4703" s="26">
        <f t="shared" si="146"/>
        <v>8.7320256050181566</v>
      </c>
      <c r="F4703" s="18">
        <f>[1]!b_dq_cleanprice($A4703,日期设置!B$2)</f>
        <v>98.351200000000006</v>
      </c>
      <c r="G4703" s="18" t="str">
        <f t="shared" si="147"/>
        <v>2.01 + 0</v>
      </c>
      <c r="H4703" s="27">
        <f>[1]!b_dq_pctchange($A4703,日期设置!$B$2,1)/100</f>
        <v>0</v>
      </c>
      <c r="I4703" s="26">
        <f>[1]!b_pq_pctchange(A4703,日期设置!$B$4,日期设置!$B$2,1)</f>
        <v>0</v>
      </c>
      <c r="J4703" s="26">
        <f>[1]!b_pq_pctchange(A4703,日期设置!$C$4,日期设置!$B$2,1)</f>
        <v>0.11044077575230167</v>
      </c>
      <c r="K4703" s="52">
        <f>[1]!b_dq_amount($A4703,日期设置!B$2,2,10000)</f>
        <v>0</v>
      </c>
      <c r="L4703" s="26">
        <f>[1]!b_info_latestpar(A4703,日期设置!$B$2)</f>
        <v>100</v>
      </c>
      <c r="M4703" s="6">
        <f>[1]!b_info_outstandingbalance($A4703,日期设置!B$2)</f>
        <v>30</v>
      </c>
      <c r="N4703" s="7" t="str">
        <f>[1]!b_info_latestissurercreditrating2(A4703,日期设置!$B$2,"102","1")</f>
        <v>AAA</v>
      </c>
      <c r="O4703" s="8">
        <v>3.6</v>
      </c>
      <c r="P4703" s="9">
        <f>[1]!b_info_repurchasedate(A4703)</f>
        <v>0</v>
      </c>
      <c r="Q4703" s="8" t="s">
        <v>15982</v>
      </c>
      <c r="R4703" s="2" t="str">
        <f>IF((--IF(P4703=0,Q4703,P4703))&gt;(--日期设置!$B$2),IF(P4703=0,Q4703,P4703),Q4703)</f>
        <v>2023-03-27</v>
      </c>
      <c r="S4703" s="2" t="s">
        <v>17770</v>
      </c>
      <c r="T4703" s="8">
        <f>[1]!b_anal_ptmyear($A4703,日期设置!$B$2)</f>
        <v>2.0136986301369864</v>
      </c>
      <c r="U4703" s="8">
        <f>[1]!b_anal_termifexercise($A4703,日期设置!B$2)</f>
        <v>0</v>
      </c>
      <c r="V4703" s="10">
        <f>[1]!b_dq_dirtyprice(A4703,日期设置!$B$2)</f>
        <v>101.9019</v>
      </c>
      <c r="W4703" s="11">
        <f>IF(U4703=0,ROUNDUP((Q4703-日期设置!$B$2)/365,0),ROUNDUP((R4703-日期设置!$B$2)/365,0))</f>
        <v>3</v>
      </c>
      <c r="X4703" s="18">
        <f>_xlfn.IFNA(VLOOKUP(A4703,过往入选债券!A:D,4,0),2)</f>
        <v>2</v>
      </c>
      <c r="Y4703">
        <f>_xlfn.IFNA(VLOOKUP(C4703,[2]Sheet1!$A:$A,1,0),3)</f>
        <v>3</v>
      </c>
    </row>
    <row r="4704" spans="1:25" hidden="1" x14ac:dyDescent="0.2">
      <c r="A4704" s="21" t="s">
        <v>10091</v>
      </c>
      <c r="B4704" s="21" t="s">
        <v>10092</v>
      </c>
      <c r="C4704" s="37" t="s">
        <v>196</v>
      </c>
      <c r="D4704" s="26" t="str">
        <f>[1]!b_calc_yield(A4704,日期设置!$B$2,F4704,1,R4704,1,O4704,L4704,S4704,)</f>
        <v>Fetching...</v>
      </c>
      <c r="E4704" s="26">
        <f t="shared" si="146"/>
        <v>17.971830284828961</v>
      </c>
      <c r="F4704" s="18">
        <f>[1]!b_dq_cleanprice($A4704,日期设置!B$2)</f>
        <v>96.316699999999997</v>
      </c>
      <c r="G4704" s="18" t="str">
        <f t="shared" si="147"/>
        <v>3.96 + 0</v>
      </c>
      <c r="H4704" s="27">
        <f>[1]!b_dq_pctchange($A4704,日期设置!$B$2,1)/100</f>
        <v>0</v>
      </c>
      <c r="I4704" s="26">
        <f>[1]!b_pq_pctchange(A4704,日期设置!$B$4,日期设置!$B$2,1)</f>
        <v>0</v>
      </c>
      <c r="J4704" s="26">
        <f>[1]!b_pq_pctchange(A4704,日期设置!$C$4,日期设置!$B$2,1)</f>
        <v>0</v>
      </c>
      <c r="K4704" s="52">
        <f>[1]!b_dq_amount($A4704,日期设置!B$2,2,10000)</f>
        <v>0</v>
      </c>
      <c r="L4704" s="26">
        <f>[1]!b_info_latestpar(A4704,日期设置!$B$2)</f>
        <v>100</v>
      </c>
      <c r="M4704" s="6">
        <f>[1]!b_info_outstandingbalance($A4704,日期设置!B$2)</f>
        <v>2</v>
      </c>
      <c r="N4704" s="7" t="str">
        <f>[1]!b_info_latestissurercreditrating2(A4704,日期设置!$B$2,"102","1")</f>
        <v>AAA</v>
      </c>
      <c r="O4704" s="8">
        <v>3.44</v>
      </c>
      <c r="P4704" s="9">
        <f>[1]!b_info_repurchasedate(A4704)</f>
        <v>0</v>
      </c>
      <c r="Q4704" s="8" t="s">
        <v>17344</v>
      </c>
      <c r="R4704" s="2" t="str">
        <f>IF((--IF(P4704=0,Q4704,P4704))&gt;(--日期设置!$B$2),IF(P4704=0,Q4704,P4704),Q4704)</f>
        <v>2025-03-10</v>
      </c>
      <c r="S4704" s="2" t="s">
        <v>18360</v>
      </c>
      <c r="T4704" s="8">
        <f>[1]!b_anal_ptmyear($A4704,日期设置!$B$2)</f>
        <v>3.967123287671233</v>
      </c>
      <c r="U4704" s="8">
        <f>[1]!b_anal_termifexercise($A4704,日期设置!B$2)</f>
        <v>0</v>
      </c>
      <c r="V4704" s="10">
        <f>[1]!b_dq_dirtyprice(A4704,日期设置!$B$2)</f>
        <v>96.4298</v>
      </c>
      <c r="W4704" s="11">
        <f>IF(U4704=0,ROUNDUP((Q4704-日期设置!$B$2)/365,0),ROUNDUP((R4704-日期设置!$B$2)/365,0))</f>
        <v>4</v>
      </c>
      <c r="X4704" s="18">
        <f>_xlfn.IFNA(VLOOKUP(A4704,过往入选债券!A:D,4,0),2)</f>
        <v>2</v>
      </c>
      <c r="Y4704">
        <f>_xlfn.IFNA(VLOOKUP(C4704,[2]Sheet1!$A:$A,1,0),3)</f>
        <v>3</v>
      </c>
    </row>
    <row r="4705" spans="1:25" x14ac:dyDescent="0.2">
      <c r="A4705" s="21" t="s">
        <v>11025</v>
      </c>
      <c r="B4705" s="21" t="s">
        <v>11026</v>
      </c>
      <c r="C4705" s="37" t="s">
        <v>157</v>
      </c>
      <c r="D4705" s="26" t="str">
        <f>[1]!b_calc_yield(A4705,日期设置!$B$2,F4705,1,R4705,1,O4705,L4705,S4705,)</f>
        <v>Fetching...</v>
      </c>
      <c r="E4705" s="26">
        <f t="shared" si="146"/>
        <v>9.480629447620025</v>
      </c>
      <c r="F4705" s="18">
        <f>[1]!b_dq_cleanprice($A4705,日期设置!B$2)</f>
        <v>99.005300000000005</v>
      </c>
      <c r="G4705" s="18" t="str">
        <f t="shared" si="147"/>
        <v>4.18 + 2.18</v>
      </c>
      <c r="H4705" s="27">
        <f>[1]!b_dq_pctchange($A4705,日期设置!$B$2,1)/100</f>
        <v>5.4572299707029666E-4</v>
      </c>
      <c r="I4705" s="26">
        <f>[1]!b_pq_pctchange(A4705,日期设置!$B$4,日期设置!$B$2,1)</f>
        <v>0.44029042936434004</v>
      </c>
      <c r="J4705" s="26">
        <f>[1]!b_pq_pctchange(A4705,日期设置!$C$4,日期设置!$B$2,1)</f>
        <v>0.69700976403581394</v>
      </c>
      <c r="K4705" s="52">
        <f>[1]!b_dq_amount($A4705,日期设置!B$2,2,10000)</f>
        <v>16364.211288</v>
      </c>
      <c r="L4705" s="26">
        <f>[1]!b_info_latestpar(A4705,日期设置!$B$2)</f>
        <v>100</v>
      </c>
      <c r="M4705" s="6">
        <f>[1]!b_info_outstandingbalance($A4705,日期设置!B$2)</f>
        <v>10</v>
      </c>
      <c r="N4705" s="7" t="str">
        <f>[1]!b_info_latestissurercreditrating2(A4705,日期设置!$B$2,"102","1")</f>
        <v>AA</v>
      </c>
      <c r="O4705" s="8">
        <v>3.99</v>
      </c>
      <c r="P4705" s="9" t="str">
        <f>[1]!b_info_repurchasedate(A4705)</f>
        <v>2023-05-27</v>
      </c>
      <c r="Q4705" s="8" t="s">
        <v>16374</v>
      </c>
      <c r="R4705" s="2" t="str">
        <f>IF((--IF(P4705=0,Q4705,P4705))&gt;(--日期设置!$B$2),IF(P4705=0,Q4705,P4705),Q4705)</f>
        <v>2023-05-27</v>
      </c>
      <c r="S4705" s="2" t="s">
        <v>18151</v>
      </c>
      <c r="T4705" s="8">
        <f>[1]!b_anal_ptmyear($A4705,日期设置!$B$2)</f>
        <v>4.1808219178082195</v>
      </c>
      <c r="U4705" s="8">
        <f>[1]!b_anal_termifexercise($A4705,日期设置!B$2)</f>
        <v>2.1808219178082191</v>
      </c>
      <c r="V4705" s="10">
        <f>[1]!b_dq_dirtyprice(A4705,日期设置!$B$2)</f>
        <v>102.27379999999999</v>
      </c>
      <c r="W4705" s="11">
        <f>IF(U4705=0,ROUNDUP((Q4705-日期设置!$B$2)/365,0),ROUNDUP((R4705-日期设置!$B$2)/365,0))</f>
        <v>3</v>
      </c>
      <c r="X4705" s="18">
        <f>_xlfn.IFNA(VLOOKUP(A4705,过往入选债券!A:D,4,0),2)</f>
        <v>2</v>
      </c>
      <c r="Y4705">
        <f>_xlfn.IFNA(VLOOKUP(C4705,[2]Sheet1!$A:$A,1,0),3)</f>
        <v>3</v>
      </c>
    </row>
    <row r="4706" spans="1:25" hidden="1" x14ac:dyDescent="0.2">
      <c r="A4706" s="21" t="s">
        <v>3559</v>
      </c>
      <c r="B4706" s="21" t="s">
        <v>3560</v>
      </c>
      <c r="C4706" s="37" t="s">
        <v>142</v>
      </c>
      <c r="D4706" s="26" t="str">
        <f>[1]!b_calc_yield(A4706,日期设置!$B$2,F4706,1,R4706,1,O4706,L4706,S4706,)</f>
        <v>Fetching...</v>
      </c>
      <c r="E4706" s="26">
        <f t="shared" si="146"/>
        <v>6.999035651807306</v>
      </c>
      <c r="F4706" s="18">
        <f>[1]!b_dq_cleanprice($A4706,日期设置!B$2)</f>
        <v>101.07</v>
      </c>
      <c r="G4706" s="18" t="str">
        <f t="shared" si="147"/>
        <v>1.59 + 0</v>
      </c>
      <c r="H4706" s="27">
        <f>[1]!b_dq_pctchange($A4706,日期设置!$B$2,1)/100</f>
        <v>0</v>
      </c>
      <c r="I4706" s="26">
        <f>[1]!b_pq_pctchange(A4706,日期设置!$B$4,日期设置!$B$2,1)</f>
        <v>0</v>
      </c>
      <c r="J4706" s="26">
        <f>[1]!b_pq_pctchange(A4706,日期设置!$C$4,日期设置!$B$2,1)</f>
        <v>0</v>
      </c>
      <c r="K4706" s="52">
        <f>[1]!b_dq_amount($A4706,日期设置!B$2,2,10000)</f>
        <v>0</v>
      </c>
      <c r="L4706" s="26">
        <f>[1]!b_info_latestpar(A4706,日期设置!$B$2)</f>
        <v>100</v>
      </c>
      <c r="M4706" s="6">
        <f>[1]!b_info_outstandingbalance($A4706,日期设置!B$2)</f>
        <v>5</v>
      </c>
      <c r="N4706" s="7">
        <f>[1]!b_info_latestissurercreditrating2(A4706,日期设置!$B$2,"102","1")</f>
        <v>0</v>
      </c>
      <c r="O4706" s="8">
        <v>5.2</v>
      </c>
      <c r="P4706" s="9">
        <f>[1]!b_info_repurchasedate(A4706)</f>
        <v>0</v>
      </c>
      <c r="Q4706" s="8" t="s">
        <v>16575</v>
      </c>
      <c r="R4706" s="2" t="str">
        <f>IF((--IF(P4706=0,Q4706,P4706))&gt;(--日期设置!$B$2),IF(P4706=0,Q4706,P4706),Q4706)</f>
        <v>2022-10-25</v>
      </c>
      <c r="S4706" s="2" t="s">
        <v>18325</v>
      </c>
      <c r="T4706" s="8">
        <f>[1]!b_anal_ptmyear($A4706,日期设置!$B$2)</f>
        <v>1.5945205479452054</v>
      </c>
      <c r="U4706" s="8">
        <f>[1]!b_anal_termifexercise($A4706,日期设置!B$2)</f>
        <v>0</v>
      </c>
      <c r="V4706" s="10">
        <f>[1]!b_dq_dirtyprice(A4706,日期设置!$B$2)</f>
        <v>103.1785</v>
      </c>
      <c r="W4706" s="11">
        <f>IF(U4706=0,ROUNDUP((Q4706-日期设置!$B$2)/365,0),ROUNDUP((R4706-日期设置!$B$2)/365,0))</f>
        <v>2</v>
      </c>
      <c r="X4706" s="18">
        <f>_xlfn.IFNA(VLOOKUP(A4706,过往入选债券!A:D,4,0),2)</f>
        <v>2</v>
      </c>
      <c r="Y4706">
        <f>_xlfn.IFNA(VLOOKUP(C4706,[2]Sheet1!$A:$A,1,0),3)</f>
        <v>3</v>
      </c>
    </row>
    <row r="4707" spans="1:25" hidden="1" x14ac:dyDescent="0.2">
      <c r="A4707" s="21" t="s">
        <v>8631</v>
      </c>
      <c r="B4707" s="21" t="s">
        <v>8632</v>
      </c>
      <c r="C4707" s="37" t="s">
        <v>357</v>
      </c>
      <c r="D4707" s="26" t="str">
        <f>[1]!b_calc_yield(A4707,日期设置!$B$2,F4707,1,R4707,1,O4707,L4707,S4707,)</f>
        <v>Fetching...</v>
      </c>
      <c r="E4707" s="26">
        <f t="shared" si="146"/>
        <v>5.1295681699543572</v>
      </c>
      <c r="F4707" s="18">
        <f>[1]!b_dq_cleanprice($A4707,日期设置!B$2)</f>
        <v>100.447</v>
      </c>
      <c r="G4707" s="18" t="str">
        <f t="shared" si="147"/>
        <v>3.18 + 1.18</v>
      </c>
      <c r="H4707" s="27">
        <f>[1]!b_dq_pctchange($A4707,日期设置!$B$2,1)/100</f>
        <v>0</v>
      </c>
      <c r="I4707" s="26">
        <f>[1]!b_pq_pctchange(A4707,日期设置!$B$4,日期设置!$B$2,1)</f>
        <v>0</v>
      </c>
      <c r="J4707" s="26">
        <f>[1]!b_pq_pctchange(A4707,日期设置!$C$4,日期设置!$B$2,1)</f>
        <v>5.7745228053904165E-3</v>
      </c>
      <c r="K4707" s="52">
        <f>[1]!b_dq_amount($A4707,日期设置!B$2,2,10000)</f>
        <v>0</v>
      </c>
      <c r="L4707" s="26">
        <f>[1]!b_info_latestpar(A4707,日期设置!$B$2)</f>
        <v>100</v>
      </c>
      <c r="M4707" s="6">
        <f>[1]!b_info_outstandingbalance($A4707,日期设置!B$2)</f>
        <v>4</v>
      </c>
      <c r="N4707" s="7" t="str">
        <f>[1]!b_info_latestissurercreditrating2(A4707,日期设置!$B$2,"102","1")</f>
        <v>AA</v>
      </c>
      <c r="O4707" s="8">
        <v>4.88</v>
      </c>
      <c r="P4707" s="9" t="str">
        <f>[1]!b_info_repurchasedate(A4707)</f>
        <v>2022-05-30</v>
      </c>
      <c r="Q4707" s="8" t="s">
        <v>16759</v>
      </c>
      <c r="R4707" s="2" t="str">
        <f>IF((--IF(P4707=0,Q4707,P4707))&gt;(--日期设置!$B$2),IF(P4707=0,Q4707,P4707),Q4707)</f>
        <v>2022-05-30</v>
      </c>
      <c r="S4707" s="2" t="s">
        <v>18255</v>
      </c>
      <c r="T4707" s="8">
        <f>[1]!b_anal_ptmyear($A4707,日期设置!$B$2)</f>
        <v>3.1890410958904107</v>
      </c>
      <c r="U4707" s="8">
        <f>[1]!b_anal_termifexercise($A4707,日期设置!B$2)</f>
        <v>1.189041095890411</v>
      </c>
      <c r="V4707" s="10">
        <f>[1]!b_dq_dirtyprice(A4707,日期设置!$B$2)</f>
        <v>104.4045</v>
      </c>
      <c r="W4707" s="11">
        <f>IF(U4707=0,ROUNDUP((Q4707-日期设置!$B$2)/365,0),ROUNDUP((R4707-日期设置!$B$2)/365,0))</f>
        <v>2</v>
      </c>
      <c r="X4707" s="18">
        <f>_xlfn.IFNA(VLOOKUP(A4707,过往入选债券!A:D,4,0),2)</f>
        <v>2</v>
      </c>
      <c r="Y4707">
        <f>_xlfn.IFNA(VLOOKUP(C4707,[2]Sheet1!$A:$A,1,0),3)</f>
        <v>3</v>
      </c>
    </row>
    <row r="4708" spans="1:25" hidden="1" x14ac:dyDescent="0.2">
      <c r="A4708" s="21" t="s">
        <v>3318</v>
      </c>
      <c r="B4708" s="21" t="s">
        <v>3319</v>
      </c>
      <c r="C4708" s="37" t="s">
        <v>1312</v>
      </c>
      <c r="D4708" s="26" t="str">
        <f>[1]!b_calc_yield(A4708,日期设置!$B$2,F4708,1,R4708,1,O4708,L4708,S4708,)</f>
        <v>Fetching...</v>
      </c>
      <c r="E4708" s="26">
        <f t="shared" si="146"/>
        <v>6.0102711316379454</v>
      </c>
      <c r="F4708" s="18">
        <f>[1]!b_dq_cleanprice($A4708,日期设置!B$2)</f>
        <v>100.60429999999999</v>
      </c>
      <c r="G4708" s="18" t="str">
        <f t="shared" si="147"/>
        <v>3.38 + 1.38</v>
      </c>
      <c r="H4708" s="27">
        <f>[1]!b_dq_pctchange($A4708,日期设置!$B$2,1)/100</f>
        <v>0</v>
      </c>
      <c r="I4708" s="26">
        <f>[1]!b_pq_pctchange(A4708,日期设置!$B$4,日期设置!$B$2,1)</f>
        <v>0.91319529078508888</v>
      </c>
      <c r="J4708" s="26">
        <f>[1]!b_pq_pctchange(A4708,日期设置!$C$4,日期设置!$B$2,1)</f>
        <v>0.34020458154138039</v>
      </c>
      <c r="K4708" s="52">
        <f>[1]!b_dq_amount($A4708,日期设置!B$2,2,10000)</f>
        <v>0</v>
      </c>
      <c r="L4708" s="26">
        <f>[1]!b_info_latestpar(A4708,日期设置!$B$2)</f>
        <v>100</v>
      </c>
      <c r="M4708" s="6">
        <f>[1]!b_info_outstandingbalance($A4708,日期设置!B$2)</f>
        <v>3</v>
      </c>
      <c r="N4708" s="7">
        <f>[1]!b_info_latestissurercreditrating2(A4708,日期设置!$B$2,"102","1")</f>
        <v>0</v>
      </c>
      <c r="O4708" s="8">
        <v>4.95</v>
      </c>
      <c r="P4708" s="9" t="str">
        <f>[1]!b_info_repurchasedate(A4708)</f>
        <v>2022-08-08</v>
      </c>
      <c r="Q4708" s="8" t="s">
        <v>17280</v>
      </c>
      <c r="R4708" s="2" t="str">
        <f>IF((--IF(P4708=0,Q4708,P4708))&gt;(--日期设置!$B$2),IF(P4708=0,Q4708,P4708),Q4708)</f>
        <v>2022-08-08</v>
      </c>
      <c r="S4708" s="2" t="s">
        <v>18653</v>
      </c>
      <c r="T4708" s="8">
        <f>[1]!b_anal_ptmyear($A4708,日期设置!$B$2)</f>
        <v>3.3808219178082193</v>
      </c>
      <c r="U4708" s="8">
        <f>[1]!b_anal_termifexercise($A4708,日期设置!B$2)</f>
        <v>1.3808219178082193</v>
      </c>
      <c r="V4708" s="10">
        <f>[1]!b_dq_dirtyprice(A4708,日期设置!$B$2)</f>
        <v>103.6692</v>
      </c>
      <c r="W4708" s="11">
        <f>IF(U4708=0,ROUNDUP((Q4708-日期设置!$B$2)/365,0),ROUNDUP((R4708-日期设置!$B$2)/365,0))</f>
        <v>2</v>
      </c>
      <c r="X4708" s="18">
        <f>_xlfn.IFNA(VLOOKUP(A4708,过往入选债券!A:D,4,0),2)</f>
        <v>2</v>
      </c>
      <c r="Y4708">
        <f>_xlfn.IFNA(VLOOKUP(C4708,[2]Sheet1!$A:$A,1,0),3)</f>
        <v>3</v>
      </c>
    </row>
    <row r="4709" spans="1:25" hidden="1" x14ac:dyDescent="0.2">
      <c r="A4709" s="28" t="s">
        <v>20348</v>
      </c>
      <c r="B4709" s="28" t="s">
        <v>20349</v>
      </c>
      <c r="C4709" s="39" t="s">
        <v>2121</v>
      </c>
      <c r="D4709" s="26" t="str">
        <f>[1]!b_calc_yield(A4709,日期设置!$B$2,F4709,1,R4709,1,O4709,L4709,S4709,)</f>
        <v>Fetching...</v>
      </c>
      <c r="E4709" s="26">
        <f t="shared" si="146"/>
        <v>10.770355225664341</v>
      </c>
      <c r="F4709" s="18">
        <f>[1]!b_dq_cleanprice($A4709,日期设置!B$2)</f>
        <v>99.026300000000006</v>
      </c>
      <c r="G4709" s="18" t="str">
        <f t="shared" si="147"/>
        <v>4.45 + 2.45</v>
      </c>
      <c r="H4709" s="27">
        <f>[1]!b_dq_pctchange($A4709,日期设置!$B$2,1)/100</f>
        <v>0</v>
      </c>
      <c r="I4709" s="26">
        <f>[1]!b_pq_pctchange(A4709,日期设置!$B$4,日期设置!$B$2,1)</f>
        <v>0</v>
      </c>
      <c r="J4709" s="26">
        <f>[1]!b_pq_pctchange(A4709,日期设置!$C$4,日期设置!$B$2,1)</f>
        <v>-0.12395460578601455</v>
      </c>
      <c r="K4709" s="52">
        <f>[1]!b_dq_amount($A4709,日期设置!B$2,2,10000)</f>
        <v>0</v>
      </c>
      <c r="L4709" s="26">
        <f>[1]!b_info_latestpar(A4709,日期设置!$B$2)</f>
        <v>100</v>
      </c>
      <c r="M4709" s="6">
        <f>[1]!b_info_outstandingbalance($A4709,日期设置!B$2)</f>
        <v>10</v>
      </c>
      <c r="N4709" s="7" t="str">
        <f>[1]!b_info_latestissurercreditrating2(A4709,日期设置!$B$2,"102","1")</f>
        <v>AA+</v>
      </c>
      <c r="O4709" s="8">
        <v>4.05</v>
      </c>
      <c r="P4709" s="9" t="str">
        <f>[1]!b_info_repurchasedate(A4709)</f>
        <v>2023-09-03</v>
      </c>
      <c r="Q4709" s="8" t="s">
        <v>17333</v>
      </c>
      <c r="R4709" s="2" t="str">
        <f>IF((--IF(P4709=0,Q4709,P4709))&gt;(--日期设置!$B$2),IF(P4709=0,Q4709,P4709),Q4709)</f>
        <v>2023-09-03</v>
      </c>
      <c r="S4709" s="31" t="s">
        <v>17563</v>
      </c>
      <c r="T4709" s="8">
        <f>[1]!b_anal_ptmyear($A4709,日期设置!$B$2)</f>
        <v>4.4520547945205475</v>
      </c>
      <c r="U4709" s="8">
        <f>[1]!b_anal_termifexercise($A4709,日期设置!B$2)</f>
        <v>2.452054794520548</v>
      </c>
      <c r="V4709" s="10">
        <f>[1]!b_dq_dirtyprice(A4709,日期设置!$B$2)</f>
        <v>101.24550000000001</v>
      </c>
      <c r="W4709" s="11">
        <f>IF(U4709=0,ROUNDUP((Q4709-日期设置!$B$2)/365,0),ROUNDUP((R4709-日期设置!$B$2)/365,0))</f>
        <v>3</v>
      </c>
      <c r="X4709" s="18">
        <f>_xlfn.IFNA(VLOOKUP(A4709,过往入选债券!A:D,4,0),2)</f>
        <v>2</v>
      </c>
      <c r="Y4709">
        <f>_xlfn.IFNA(VLOOKUP(C4709,[2]Sheet1!$A:$A,1,0),3)</f>
        <v>3</v>
      </c>
    </row>
    <row r="4710" spans="1:25" hidden="1" x14ac:dyDescent="0.2">
      <c r="A4710" s="21" t="s">
        <v>9895</v>
      </c>
      <c r="B4710" s="21" t="s">
        <v>9896</v>
      </c>
      <c r="C4710" s="37" t="s">
        <v>67</v>
      </c>
      <c r="D4710" s="26" t="str">
        <f>[1]!b_calc_yield(A4710,日期设置!$B$2,F4710,1,R4710,1,O4710,L4710,S4710,)</f>
        <v>Fetching...</v>
      </c>
      <c r="E4710" s="26">
        <f t="shared" si="146"/>
        <v>8.4854724893900233</v>
      </c>
      <c r="F4710" s="18">
        <f>[1]!b_dq_cleanprice($A4710,日期设置!B$2)</f>
        <v>99.158000000000001</v>
      </c>
      <c r="G4710" s="18" t="str">
        <f t="shared" si="147"/>
        <v>1.90 + 0</v>
      </c>
      <c r="H4710" s="27">
        <f>[1]!b_dq_pctchange($A4710,日期设置!$B$2,1)/100</f>
        <v>0</v>
      </c>
      <c r="I4710" s="26">
        <f>[1]!b_pq_pctchange(A4710,日期设置!$B$4,日期设置!$B$2,1)</f>
        <v>-0.78246948168900987</v>
      </c>
      <c r="J4710" s="26">
        <f>[1]!b_pq_pctchange(A4710,日期设置!$C$4,日期设置!$B$2,1)</f>
        <v>0.26573584966712094</v>
      </c>
      <c r="K4710" s="52">
        <f>[1]!b_dq_amount($A4710,日期设置!B$2,2,10000)</f>
        <v>0</v>
      </c>
      <c r="L4710" s="26">
        <f>[1]!b_info_latestpar(A4710,日期设置!$B$2)</f>
        <v>100</v>
      </c>
      <c r="M4710" s="6">
        <f>[1]!b_info_outstandingbalance($A4710,日期设置!B$2)</f>
        <v>6</v>
      </c>
      <c r="N4710" s="7" t="str">
        <f>[1]!b_info_latestissurercreditrating2(A4710,日期设置!$B$2,"102","1")</f>
        <v>AA</v>
      </c>
      <c r="O4710" s="8">
        <v>4</v>
      </c>
      <c r="P4710" s="9">
        <f>[1]!b_info_repurchasedate(A4710)</f>
        <v>0</v>
      </c>
      <c r="Q4710" s="8" t="s">
        <v>16303</v>
      </c>
      <c r="R4710" s="2" t="str">
        <f>IF((--IF(P4710=0,Q4710,P4710))&gt;(--日期设置!$B$2),IF(P4710=0,Q4710,P4710),Q4710)</f>
        <v>2023-02-14</v>
      </c>
      <c r="S4710" s="2" t="s">
        <v>18084</v>
      </c>
      <c r="T4710" s="8">
        <f>[1]!b_anal_ptmyear($A4710,日期设置!$B$2)</f>
        <v>1.9013698630136986</v>
      </c>
      <c r="U4710" s="8">
        <f>[1]!b_anal_termifexercise($A4710,日期设置!B$2)</f>
        <v>0</v>
      </c>
      <c r="V4710" s="10">
        <f>[1]!b_dq_dirtyprice(A4710,日期设置!$B$2)</f>
        <v>99.552499999999995</v>
      </c>
      <c r="W4710" s="11">
        <f>IF(U4710=0,ROUNDUP((Q4710-日期设置!$B$2)/365,0),ROUNDUP((R4710-日期设置!$B$2)/365,0))</f>
        <v>2</v>
      </c>
      <c r="X4710" s="18">
        <f>_xlfn.IFNA(VLOOKUP(A4710,过往入选债券!A:D,4,0),2)</f>
        <v>2</v>
      </c>
      <c r="Y4710">
        <f>_xlfn.IFNA(VLOOKUP(C4710,[2]Sheet1!$A:$A,1,0),3)</f>
        <v>3</v>
      </c>
    </row>
    <row r="4711" spans="1:25" hidden="1" x14ac:dyDescent="0.2">
      <c r="A4711" s="21" t="s">
        <v>8724</v>
      </c>
      <c r="B4711" s="21" t="s">
        <v>8725</v>
      </c>
      <c r="C4711" s="37" t="s">
        <v>1114</v>
      </c>
      <c r="D4711" s="26" t="str">
        <f>[1]!b_calc_yield(A4711,日期设置!$B$2,F4711,1,R4711,1,O4711,L4711,S4711,)</f>
        <v>Fetching...</v>
      </c>
      <c r="E4711" s="26">
        <f t="shared" si="146"/>
        <v>5.3338424469051571</v>
      </c>
      <c r="F4711" s="18">
        <f>[1]!b_dq_cleanprice($A4711,日期设置!B$2)</f>
        <v>101.7916</v>
      </c>
      <c r="G4711" s="18" t="str">
        <f t="shared" si="147"/>
        <v>1.24 + 0</v>
      </c>
      <c r="H4711" s="27">
        <f>[1]!b_dq_pctchange($A4711,日期设置!$B$2,1)/100</f>
        <v>0</v>
      </c>
      <c r="I4711" s="26">
        <f>[1]!b_pq_pctchange(A4711,日期设置!$B$4,日期设置!$B$2,1)</f>
        <v>0</v>
      </c>
      <c r="J4711" s="26">
        <f>[1]!b_pq_pctchange(A4711,日期设置!$C$4,日期设置!$B$2,1)</f>
        <v>0</v>
      </c>
      <c r="K4711" s="52">
        <f>[1]!b_dq_amount($A4711,日期设置!B$2,2,10000)</f>
        <v>0</v>
      </c>
      <c r="L4711" s="26">
        <f>[1]!b_info_latestpar(A4711,日期设置!$B$2)</f>
        <v>100</v>
      </c>
      <c r="M4711" s="6">
        <f>[1]!b_info_outstandingbalance($A4711,日期设置!B$2)</f>
        <v>9</v>
      </c>
      <c r="N4711" s="7" t="str">
        <f>[1]!b_info_latestissurercreditrating2(A4711,日期设置!$B$2,"102","1")</f>
        <v>AA</v>
      </c>
      <c r="O4711" s="8">
        <v>6</v>
      </c>
      <c r="P4711" s="9">
        <f>[1]!b_info_repurchasedate(A4711)</f>
        <v>0</v>
      </c>
      <c r="Q4711" s="8" t="s">
        <v>17354</v>
      </c>
      <c r="R4711" s="2" t="str">
        <f>IF((--IF(P4711=0,Q4711,P4711))&gt;(--日期设置!$B$2),IF(P4711=0,Q4711,P4711),Q4711)</f>
        <v>2022-06-19</v>
      </c>
      <c r="S4711" s="2" t="s">
        <v>18856</v>
      </c>
      <c r="T4711" s="8">
        <f>[1]!b_anal_ptmyear($A4711,日期设置!$B$2)</f>
        <v>1.2438356164383562</v>
      </c>
      <c r="U4711" s="8">
        <f>[1]!b_anal_termifexercise($A4711,日期设置!B$2)</f>
        <v>0</v>
      </c>
      <c r="V4711" s="10">
        <f>[1]!b_dq_dirtyprice(A4711,日期设置!$B$2)</f>
        <v>106.32859999999999</v>
      </c>
      <c r="W4711" s="11">
        <f>IF(U4711=0,ROUNDUP((Q4711-日期设置!$B$2)/365,0),ROUNDUP((R4711-日期设置!$B$2)/365,0))</f>
        <v>2</v>
      </c>
      <c r="X4711" s="18">
        <f>_xlfn.IFNA(VLOOKUP(A4711,过往入选债券!A:D,4,0),2)</f>
        <v>2</v>
      </c>
      <c r="Y4711">
        <f>_xlfn.IFNA(VLOOKUP(C4711,[2]Sheet1!$A:$A,1,0),3)</f>
        <v>3</v>
      </c>
    </row>
    <row r="4712" spans="1:25" hidden="1" x14ac:dyDescent="0.2">
      <c r="A4712" s="21" t="s">
        <v>15231</v>
      </c>
      <c r="B4712" s="21" t="s">
        <v>15232</v>
      </c>
      <c r="C4712" s="37" t="s">
        <v>416</v>
      </c>
      <c r="D4712" s="26" t="str">
        <f>[1]!b_calc_yield(A4712,日期设置!$B$2,F4712,1,R4712,1,O4712,L4712,S4712,)</f>
        <v>Fetching...</v>
      </c>
      <c r="E4712" s="26">
        <f t="shared" si="146"/>
        <v>21.614090256478402</v>
      </c>
      <c r="F4712" s="18">
        <f>[1]!b_dq_cleanprice($A4712,日期设置!B$2)</f>
        <v>103.729</v>
      </c>
      <c r="G4712" s="18" t="str">
        <f t="shared" si="147"/>
        <v>5.12 + 0</v>
      </c>
      <c r="H4712" s="27">
        <f>[1]!b_dq_pctchange($A4712,日期设置!$B$2,1)/100</f>
        <v>0</v>
      </c>
      <c r="I4712" s="26">
        <f>[1]!b_pq_pctchange(A4712,日期设置!$B$4,日期设置!$B$2,1)</f>
        <v>0</v>
      </c>
      <c r="J4712" s="26">
        <f>[1]!b_pq_pctchange(A4712,日期设置!$C$4,日期设置!$B$2,1)</f>
        <v>1.3572405706468593</v>
      </c>
      <c r="K4712" s="52">
        <f>[1]!b_dq_amount($A4712,日期设置!B$2,2,10000)</f>
        <v>0</v>
      </c>
      <c r="L4712" s="26">
        <f>[1]!b_info_latestpar(A4712,日期设置!$B$2)</f>
        <v>100</v>
      </c>
      <c r="M4712" s="6">
        <f>[1]!b_info_outstandingbalance($A4712,日期设置!B$2)</f>
        <v>9.9</v>
      </c>
      <c r="N4712" s="7" t="str">
        <f>[1]!b_info_latestissurercreditrating2(A4712,日期设置!$B$2,"102","1")</f>
        <v>AAA</v>
      </c>
      <c r="O4712" s="8">
        <v>5.3</v>
      </c>
      <c r="P4712" s="9">
        <f>[1]!b_info_repurchasedate(A4712)</f>
        <v>0</v>
      </c>
      <c r="Q4712" s="8" t="s">
        <v>16059</v>
      </c>
      <c r="R4712" s="2" t="str">
        <f>IF((--IF(P4712=0,Q4712,P4712))&gt;(--日期设置!$B$2),IF(P4712=0,Q4712,P4712),Q4712)</f>
        <v>2026-05-06</v>
      </c>
      <c r="S4712" s="2" t="s">
        <v>17845</v>
      </c>
      <c r="T4712" s="8">
        <f>[1]!b_anal_ptmyear($A4712,日期设置!$B$2)</f>
        <v>5.1232876712328768</v>
      </c>
      <c r="U4712" s="8">
        <f>[1]!b_anal_termifexercise($A4712,日期设置!B$2)</f>
        <v>0</v>
      </c>
      <c r="V4712" s="10">
        <f>[1]!b_dq_dirtyprice(A4712,日期设置!$B$2)</f>
        <v>108.37560000000001</v>
      </c>
      <c r="W4712" s="11">
        <f>IF(U4712=0,ROUNDUP((Q4712-日期设置!$B$2)/365,0),ROUNDUP((R4712-日期设置!$B$2)/365,0))</f>
        <v>6</v>
      </c>
      <c r="X4712" s="18">
        <f>_xlfn.IFNA(VLOOKUP(A4712,过往入选债券!A:D,4,0),2)</f>
        <v>2</v>
      </c>
      <c r="Y4712">
        <f>_xlfn.IFNA(VLOOKUP(C4712,[2]Sheet1!$A:$A,1,0),3)</f>
        <v>3</v>
      </c>
    </row>
    <row r="4713" spans="1:25" hidden="1" x14ac:dyDescent="0.2">
      <c r="A4713" s="28" t="s">
        <v>19217</v>
      </c>
      <c r="B4713" s="28" t="s">
        <v>19218</v>
      </c>
      <c r="C4713" s="38" t="s">
        <v>13169</v>
      </c>
      <c r="D4713" s="26" t="str">
        <f>[1]!b_calc_yield(A4713,日期设置!$B$2,F4713,1,R4713,1,O4713,L4713,S4713,)</f>
        <v>Fetching...</v>
      </c>
      <c r="E4713" s="26">
        <f t="shared" si="146"/>
        <v>10.597500428008889</v>
      </c>
      <c r="F4713" s="18">
        <f>[1]!b_dq_cleanprice($A4713,日期设置!B$2)</f>
        <v>99.714799999999997</v>
      </c>
      <c r="G4713" s="18" t="str">
        <f t="shared" si="147"/>
        <v>2.42 + 0</v>
      </c>
      <c r="H4713" s="27">
        <f>[1]!b_dq_pctchange($A4713,日期设置!$B$2,1)/100</f>
        <v>0</v>
      </c>
      <c r="I4713" s="26">
        <f>[1]!b_pq_pctchange(A4713,日期设置!$B$4,日期设置!$B$2,1)</f>
        <v>0</v>
      </c>
      <c r="J4713" s="26">
        <f>[1]!b_pq_pctchange(A4713,日期设置!$C$4,日期设置!$B$2,1)</f>
        <v>0</v>
      </c>
      <c r="K4713" s="52">
        <f>[1]!b_dq_amount($A4713,日期设置!B$2,2,10000)</f>
        <v>0</v>
      </c>
      <c r="L4713" s="26">
        <f>[1]!b_info_latestpar(A4713,日期设置!$B$2)</f>
        <v>100</v>
      </c>
      <c r="M4713" s="6">
        <f>[1]!b_info_outstandingbalance($A4713,日期设置!B$2)</f>
        <v>5</v>
      </c>
      <c r="N4713" s="7">
        <f>[1]!b_info_latestissurercreditrating2(A4713,日期设置!$B$2,"102","1")</f>
        <v>0</v>
      </c>
      <c r="O4713" s="8">
        <v>4.3499999999999996</v>
      </c>
      <c r="P4713" s="9">
        <f>[1]!b_info_repurchasedate(A4713)</f>
        <v>0</v>
      </c>
      <c r="Q4713" s="8" t="s">
        <v>16736</v>
      </c>
      <c r="R4713" s="2" t="str">
        <f>IF((--IF(P4713=0,Q4713,P4713))&gt;(--日期设置!$B$2),IF(P4713=0,Q4713,P4713),Q4713)</f>
        <v>2023-08-24</v>
      </c>
      <c r="S4713" s="31" t="s">
        <v>19105</v>
      </c>
      <c r="T4713" s="8">
        <f>[1]!b_anal_ptmyear($A4713,日期设置!$B$2)</f>
        <v>2.4246575342465753</v>
      </c>
      <c r="U4713" s="8">
        <f>[1]!b_anal_termifexercise($A4713,日期设置!B$2)</f>
        <v>0</v>
      </c>
      <c r="V4713" s="10">
        <f>[1]!b_dq_dirtyprice(A4713,日期设置!$B$2)</f>
        <v>102.2175</v>
      </c>
      <c r="W4713" s="11">
        <f>IF(U4713=0,ROUNDUP((Q4713-日期设置!$B$2)/365,0),ROUNDUP((R4713-日期设置!$B$2)/365,0))</f>
        <v>3</v>
      </c>
      <c r="X4713" s="18">
        <f>_xlfn.IFNA(VLOOKUP(A4713,过往入选债券!A:D,4,0),2)</f>
        <v>2</v>
      </c>
      <c r="Y4713">
        <f>_xlfn.IFNA(VLOOKUP(C4713,[2]Sheet1!$A:$A,1,0),3)</f>
        <v>3</v>
      </c>
    </row>
    <row r="4714" spans="1:25" hidden="1" x14ac:dyDescent="0.2">
      <c r="A4714" s="28" t="s">
        <v>20674</v>
      </c>
      <c r="B4714" s="28" t="s">
        <v>20675</v>
      </c>
      <c r="C4714" s="39" t="s">
        <v>20802</v>
      </c>
      <c r="D4714" s="26" t="str">
        <f>[1]!b_calc_yield(A4714,日期设置!$B$2,F4714,1,R4714,1,O4714,L4714,S4714,)</f>
        <v>Fetching...</v>
      </c>
      <c r="E4714" s="26">
        <f t="shared" si="146"/>
        <v>10.957610694230491</v>
      </c>
      <c r="F4714" s="18">
        <f>[1]!b_dq_cleanprice($A4714,日期设置!B$2)</f>
        <v>98.627200000000002</v>
      </c>
      <c r="G4714" s="18" t="str">
        <f t="shared" si="147"/>
        <v>14.4 + 2.48</v>
      </c>
      <c r="H4714" s="27">
        <f>[1]!b_dq_pctchange($A4714,日期设置!$B$2,1)/100</f>
        <v>0</v>
      </c>
      <c r="I4714" s="26">
        <f>[1]!b_pq_pctchange(A4714,日期设置!$B$4,日期设置!$B$2,1)</f>
        <v>0</v>
      </c>
      <c r="J4714" s="26">
        <f>[1]!b_pq_pctchange(A4714,日期设置!$C$4,日期设置!$B$2,1)</f>
        <v>0.21918170132555465</v>
      </c>
      <c r="K4714" s="52">
        <f>[1]!b_dq_amount($A4714,日期设置!B$2,2,10000)</f>
        <v>0</v>
      </c>
      <c r="L4714" s="26">
        <f>[1]!b_info_latestpar(A4714,日期设置!$B$2)</f>
        <v>100</v>
      </c>
      <c r="M4714" s="6">
        <f>[1]!b_info_outstandingbalance($A4714,日期设置!B$2)</f>
        <v>8</v>
      </c>
      <c r="N4714" s="7" t="str">
        <f>[1]!b_info_latestissurercreditrating2(A4714,日期设置!$B$2,"102","1")</f>
        <v>AAA</v>
      </c>
      <c r="O4714" s="8">
        <v>3.88</v>
      </c>
      <c r="P4714" s="9" t="str">
        <f>[1]!b_info_repurchasedate(A4714)</f>
        <v>2023-09-16</v>
      </c>
      <c r="Q4714" s="8" t="s">
        <v>20861</v>
      </c>
      <c r="R4714" s="2" t="str">
        <f>IF((--IF(P4714=0,Q4714,P4714))&gt;(--日期设置!$B$2),IF(P4714=0,Q4714,P4714),Q4714)</f>
        <v>2023-09-16</v>
      </c>
      <c r="S4714" s="31" t="s">
        <v>16122</v>
      </c>
      <c r="T4714" s="8">
        <f>[1]!b_anal_ptmyear($A4714,日期设置!$B$2)</f>
        <v>14.487671232876712</v>
      </c>
      <c r="U4714" s="8">
        <f>[1]!b_anal_termifexercise($A4714,日期设置!B$2)</f>
        <v>2.4876712328767123</v>
      </c>
      <c r="V4714" s="10">
        <f>[1]!b_dq_dirtyprice(A4714,日期设置!$B$2)</f>
        <v>100.61499999999999</v>
      </c>
      <c r="W4714" s="11">
        <f>IF(U4714=0,ROUNDUP((Q4714-日期设置!$B$2)/365,0),ROUNDUP((R4714-日期设置!$B$2)/365,0))</f>
        <v>3</v>
      </c>
      <c r="X4714" s="18">
        <f>_xlfn.IFNA(VLOOKUP(A4714,过往入选债券!A:D,4,0),2)</f>
        <v>2</v>
      </c>
      <c r="Y4714">
        <f>_xlfn.IFNA(VLOOKUP(C4714,[2]Sheet1!$A:$A,1,0),3)</f>
        <v>3</v>
      </c>
    </row>
    <row r="4715" spans="1:25" hidden="1" x14ac:dyDescent="0.2">
      <c r="A4715" s="21" t="s">
        <v>8836</v>
      </c>
      <c r="B4715" s="21" t="s">
        <v>8837</v>
      </c>
      <c r="C4715" s="37" t="s">
        <v>282</v>
      </c>
      <c r="D4715" s="26" t="str">
        <f>[1]!b_calc_yield(A4715,日期设置!$B$2,F4715,1,R4715,1,O4715,L4715,S4715,)</f>
        <v>Fetching...</v>
      </c>
      <c r="E4715" s="26">
        <f t="shared" si="146"/>
        <v>5.7027500043320911</v>
      </c>
      <c r="F4715" s="18">
        <f>[1]!b_dq_cleanprice($A4715,日期设置!B$2)</f>
        <v>100.52</v>
      </c>
      <c r="G4715" s="18" t="str">
        <f t="shared" si="147"/>
        <v>1.31 + 1.31</v>
      </c>
      <c r="H4715" s="27">
        <f>[1]!b_dq_pctchange($A4715,日期设置!$B$2,1)/100</f>
        <v>0</v>
      </c>
      <c r="I4715" s="26">
        <f>[1]!b_pq_pctchange(A4715,日期设置!$B$4,日期设置!$B$2,1)</f>
        <v>0</v>
      </c>
      <c r="J4715" s="26">
        <f>[1]!b_pq_pctchange(A4715,日期设置!$C$4,日期设置!$B$2,1)</f>
        <v>0</v>
      </c>
      <c r="K4715" s="52">
        <f>[1]!b_dq_amount($A4715,日期设置!B$2,2,10000)</f>
        <v>0</v>
      </c>
      <c r="L4715" s="26">
        <f>[1]!b_info_latestpar(A4715,日期设置!$B$2)</f>
        <v>100</v>
      </c>
      <c r="M4715" s="6">
        <f>[1]!b_info_outstandingbalance($A4715,日期设置!B$2)</f>
        <v>10</v>
      </c>
      <c r="N4715" s="7" t="str">
        <f>[1]!b_info_latestissurercreditrating2(A4715,日期设置!$B$2,"102","1")</f>
        <v>AAA</v>
      </c>
      <c r="O4715" s="8">
        <v>4.9000000000000004</v>
      </c>
      <c r="P4715" s="9">
        <f>[1]!b_info_repurchasedate(A4715)</f>
        <v>0</v>
      </c>
      <c r="Q4715" s="8" t="s">
        <v>16069</v>
      </c>
      <c r="R4715" s="2" t="str">
        <f>IF((--IF(P4715=0,Q4715,P4715))&gt;(--日期设置!$B$2),IF(P4715=0,Q4715,P4715),Q4715)</f>
        <v>2022-07-15</v>
      </c>
      <c r="S4715" s="2" t="s">
        <v>17855</v>
      </c>
      <c r="T4715" s="8">
        <f>[1]!b_anal_ptmyear($A4715,日期设置!$B$2)</f>
        <v>1.3150684931506849</v>
      </c>
      <c r="U4715" s="8">
        <f>[1]!b_anal_termifexercise($A4715,日期设置!B$2)</f>
        <v>1.3150684931506849</v>
      </c>
      <c r="V4715" s="10">
        <f>[1]!b_dq_dirtyprice(A4715,日期设置!$B$2)</f>
        <v>103.8762</v>
      </c>
      <c r="W4715" s="11">
        <f>IF(U4715=0,ROUNDUP((Q4715-日期设置!$B$2)/365,0),ROUNDUP((R4715-日期设置!$B$2)/365,0))</f>
        <v>2</v>
      </c>
      <c r="X4715" s="18">
        <f>_xlfn.IFNA(VLOOKUP(A4715,过往入选债券!A:D,4,0),2)</f>
        <v>2</v>
      </c>
      <c r="Y4715">
        <f>_xlfn.IFNA(VLOOKUP(C4715,[2]Sheet1!$A:$A,1,0),3)</f>
        <v>3</v>
      </c>
    </row>
    <row r="4716" spans="1:25" hidden="1" x14ac:dyDescent="0.2">
      <c r="A4716" s="21" t="s">
        <v>8548</v>
      </c>
      <c r="B4716" s="21" t="s">
        <v>8549</v>
      </c>
      <c r="C4716" s="37" t="s">
        <v>447</v>
      </c>
      <c r="D4716" s="26" t="str">
        <f>[1]!b_calc_yield(A4716,日期设置!$B$2,F4716,1,R4716,1,O4716,L4716,S4716,)</f>
        <v>Fetching...</v>
      </c>
      <c r="E4716" s="26">
        <f t="shared" si="146"/>
        <v>5.1255415739864141</v>
      </c>
      <c r="F4716" s="18">
        <f>[1]!b_dq_cleanprice($A4716,日期设置!B$2)</f>
        <v>100.36369999999999</v>
      </c>
      <c r="G4716" s="18" t="str">
        <f t="shared" si="147"/>
        <v>1.18 + 0</v>
      </c>
      <c r="H4716" s="27">
        <f>[1]!b_dq_pctchange($A4716,日期设置!$B$2,1)/100</f>
        <v>0</v>
      </c>
      <c r="I4716" s="26">
        <f>[1]!b_pq_pctchange(A4716,日期设置!$B$4,日期设置!$B$2,1)</f>
        <v>0</v>
      </c>
      <c r="J4716" s="26">
        <f>[1]!b_pq_pctchange(A4716,日期设置!$C$4,日期设置!$B$2,1)</f>
        <v>0</v>
      </c>
      <c r="K4716" s="52">
        <f>[1]!b_dq_amount($A4716,日期设置!B$2,2,10000)</f>
        <v>0</v>
      </c>
      <c r="L4716" s="26">
        <f>[1]!b_info_latestpar(A4716,日期设置!$B$2)</f>
        <v>100</v>
      </c>
      <c r="M4716" s="6">
        <f>[1]!b_info_outstandingbalance($A4716,日期设置!B$2)</f>
        <v>5</v>
      </c>
      <c r="N4716" s="7" t="str">
        <f>[1]!b_info_latestissurercreditrating2(A4716,日期设置!$B$2,"102","1")</f>
        <v>AA+</v>
      </c>
      <c r="O4716" s="8">
        <v>4.8</v>
      </c>
      <c r="P4716" s="9">
        <f>[1]!b_info_repurchasedate(A4716)</f>
        <v>0</v>
      </c>
      <c r="Q4716" s="8" t="s">
        <v>16500</v>
      </c>
      <c r="R4716" s="2" t="str">
        <f>IF((--IF(P4716=0,Q4716,P4716))&gt;(--日期设置!$B$2),IF(P4716=0,Q4716,P4716),Q4716)</f>
        <v>2022-05-30</v>
      </c>
      <c r="S4716" s="2" t="s">
        <v>18255</v>
      </c>
      <c r="T4716" s="8">
        <f>[1]!b_anal_ptmyear($A4716,日期设置!$B$2)</f>
        <v>1.189041095890411</v>
      </c>
      <c r="U4716" s="8">
        <f>[1]!b_anal_termifexercise($A4716,日期设置!B$2)</f>
        <v>0</v>
      </c>
      <c r="V4716" s="10">
        <f>[1]!b_dq_dirtyprice(A4716,日期设置!$B$2)</f>
        <v>104.2563</v>
      </c>
      <c r="W4716" s="11">
        <f>IF(U4716=0,ROUNDUP((Q4716-日期设置!$B$2)/365,0),ROUNDUP((R4716-日期设置!$B$2)/365,0))</f>
        <v>2</v>
      </c>
      <c r="X4716" s="18">
        <f>_xlfn.IFNA(VLOOKUP(A4716,过往入选债券!A:D,4,0),2)</f>
        <v>2</v>
      </c>
      <c r="Y4716">
        <f>_xlfn.IFNA(VLOOKUP(C4716,[2]Sheet1!$A:$A,1,0),3)</f>
        <v>3</v>
      </c>
    </row>
    <row r="4717" spans="1:25" hidden="1" x14ac:dyDescent="0.2">
      <c r="A4717" s="28" t="s">
        <v>19817</v>
      </c>
      <c r="B4717" s="28" t="s">
        <v>19818</v>
      </c>
      <c r="C4717" s="38" t="s">
        <v>356</v>
      </c>
      <c r="D4717" s="26" t="str">
        <f>[1]!b_calc_yield(A4717,日期设置!$B$2,F4717,1,R4717,1,O4717,L4717,S4717,)</f>
        <v>Fetching...</v>
      </c>
      <c r="E4717" s="26">
        <f t="shared" si="146"/>
        <v>10.64766539219093</v>
      </c>
      <c r="F4717" s="18">
        <f>[1]!b_dq_cleanprice($A4717,日期设置!B$2)</f>
        <v>99.446899999999999</v>
      </c>
      <c r="G4717" s="18" t="str">
        <f t="shared" si="147"/>
        <v>4.43 + 2.43</v>
      </c>
      <c r="H4717" s="27">
        <f>[1]!b_dq_pctchange($A4717,日期设置!$B$2,1)/100</f>
        <v>0</v>
      </c>
      <c r="I4717" s="26">
        <f>[1]!b_pq_pctchange(A4717,日期设置!$B$4,日期设置!$B$2,1)</f>
        <v>0</v>
      </c>
      <c r="J4717" s="26">
        <f>[1]!b_pq_pctchange(A4717,日期设置!$C$4,日期设置!$B$2,1)</f>
        <v>1.3899367478355149</v>
      </c>
      <c r="K4717" s="52">
        <f>[1]!b_dq_amount($A4717,日期设置!B$2,2,10000)</f>
        <v>0</v>
      </c>
      <c r="L4717" s="26">
        <f>[1]!b_info_latestpar(A4717,日期设置!$B$2)</f>
        <v>100</v>
      </c>
      <c r="M4717" s="6">
        <f>[1]!b_info_outstandingbalance($A4717,日期设置!B$2)</f>
        <v>8</v>
      </c>
      <c r="N4717" s="7" t="str">
        <f>[1]!b_info_latestissurercreditrating2(A4717,日期设置!$B$2,"102","1")</f>
        <v>AA+</v>
      </c>
      <c r="O4717" s="8">
        <v>4.2300000000000004</v>
      </c>
      <c r="P4717" s="9" t="str">
        <f>[1]!b_info_repurchasedate(A4717)</f>
        <v>2023-08-27</v>
      </c>
      <c r="Q4717" s="8" t="s">
        <v>17249</v>
      </c>
      <c r="R4717" s="2" t="str">
        <f>IF((--IF(P4717=0,Q4717,P4717))&gt;(--日期设置!$B$2),IF(P4717=0,Q4717,P4717),Q4717)</f>
        <v>2023-08-27</v>
      </c>
      <c r="S4717" s="31" t="s">
        <v>19227</v>
      </c>
      <c r="T4717" s="8">
        <f>[1]!b_anal_ptmyear($A4717,日期设置!$B$2)</f>
        <v>4.4328767123287669</v>
      </c>
      <c r="U4717" s="8">
        <f>[1]!b_anal_termifexercise($A4717,日期设置!B$2)</f>
        <v>2.4328767123287673</v>
      </c>
      <c r="V4717" s="10">
        <f>[1]!b_dq_dirtyprice(A4717,日期设置!$B$2)</f>
        <v>101.8458</v>
      </c>
      <c r="W4717" s="11">
        <f>IF(U4717=0,ROUNDUP((Q4717-日期设置!$B$2)/365,0),ROUNDUP((R4717-日期设置!$B$2)/365,0))</f>
        <v>3</v>
      </c>
      <c r="X4717" s="18">
        <f>_xlfn.IFNA(VLOOKUP(A4717,过往入选债券!A:D,4,0),2)</f>
        <v>2</v>
      </c>
      <c r="Y4717">
        <f>_xlfn.IFNA(VLOOKUP(C4717,[2]Sheet1!$A:$A,1,0),3)</f>
        <v>3</v>
      </c>
    </row>
    <row r="4718" spans="1:25" hidden="1" x14ac:dyDescent="0.2">
      <c r="A4718" s="21" t="s">
        <v>6654</v>
      </c>
      <c r="B4718" s="21" t="s">
        <v>6655</v>
      </c>
      <c r="C4718" s="37" t="s">
        <v>296</v>
      </c>
      <c r="D4718" s="26" t="str">
        <f>[1]!b_calc_yield(A4718,日期设置!$B$2,F4718,1,R4718,1,O4718,L4718,S4718,)</f>
        <v>Fetching...</v>
      </c>
      <c r="E4718" s="26">
        <f t="shared" si="146"/>
        <v>0.34251855029527878</v>
      </c>
      <c r="F4718" s="18">
        <f>[1]!b_dq_cleanprice($A4718,日期设置!B$2)</f>
        <v>100.0098</v>
      </c>
      <c r="G4718" s="18" t="str">
        <f t="shared" si="147"/>
        <v>0.07 + 0</v>
      </c>
      <c r="H4718" s="27">
        <f>[1]!b_dq_pctchange($A4718,日期设置!$B$2,1)/100</f>
        <v>0</v>
      </c>
      <c r="I4718" s="26">
        <f>[1]!b_pq_pctchange(A4718,日期设置!$B$4,日期设置!$B$2,1)</f>
        <v>-3.1387068527771539E-2</v>
      </c>
      <c r="J4718" s="26">
        <f>[1]!b_pq_pctchange(A4718,日期设置!$C$4,日期设置!$B$2,1)</f>
        <v>-5.5563661365465297E-2</v>
      </c>
      <c r="K4718" s="52">
        <f>[1]!b_dq_amount($A4718,日期设置!B$2,2,10000)</f>
        <v>0</v>
      </c>
      <c r="L4718" s="26">
        <f>[1]!b_info_latestpar(A4718,日期设置!$B$2)</f>
        <v>100</v>
      </c>
      <c r="M4718" s="6">
        <f>[1]!b_info_outstandingbalance($A4718,日期设置!B$2)</f>
        <v>19.399999999999999</v>
      </c>
      <c r="N4718" s="7" t="str">
        <f>[1]!b_info_latestissurercreditrating2(A4718,日期设置!$B$2,"102","1")</f>
        <v>AAA</v>
      </c>
      <c r="O4718" s="8">
        <v>4.79</v>
      </c>
      <c r="P4718" s="9" t="str">
        <f>[1]!b_info_repurchasedate(A4718)</f>
        <v>2020-04-20</v>
      </c>
      <c r="Q4718" s="8" t="s">
        <v>16694</v>
      </c>
      <c r="R4718" s="2" t="str">
        <f>IF((--IF(P4718=0,Q4718,P4718))&gt;(--日期设置!$B$2),IF(P4718=0,Q4718,P4718),Q4718)</f>
        <v>2021-04-19</v>
      </c>
      <c r="S4718" s="2" t="s">
        <v>18422</v>
      </c>
      <c r="T4718" s="8">
        <f>[1]!b_anal_ptmyear($A4718,日期设置!$B$2)</f>
        <v>7.6712328767123292E-2</v>
      </c>
      <c r="U4718" s="8">
        <f>[1]!b_anal_termifexercise($A4718,日期设置!B$2)</f>
        <v>0</v>
      </c>
      <c r="V4718" s="10">
        <f>[1]!b_dq_dirtyprice(A4718,日期设置!$B$2)</f>
        <v>104.4323</v>
      </c>
      <c r="W4718" s="11">
        <f>IF(U4718=0,ROUNDUP((Q4718-日期设置!$B$2)/365,0),ROUNDUP((R4718-日期设置!$B$2)/365,0))</f>
        <v>1</v>
      </c>
      <c r="X4718" s="18">
        <f>_xlfn.IFNA(VLOOKUP(A4718,过往入选债券!A:D,4,0),2)</f>
        <v>2</v>
      </c>
      <c r="Y4718">
        <f>_xlfn.IFNA(VLOOKUP(C4718,[2]Sheet1!$A:$A,1,0),3)</f>
        <v>3</v>
      </c>
    </row>
    <row r="4719" spans="1:25" x14ac:dyDescent="0.2">
      <c r="A4719" s="21" t="s">
        <v>7863</v>
      </c>
      <c r="B4719" s="21" t="s">
        <v>7864</v>
      </c>
      <c r="C4719" s="37" t="s">
        <v>5154</v>
      </c>
      <c r="D4719" s="26" t="str">
        <f>[1]!b_calc_yield(A4719,日期设置!$B$2,F4719,1,R4719,1,O4719,L4719,S4719,)</f>
        <v>Fetching...</v>
      </c>
      <c r="E4719" s="26">
        <f t="shared" si="146"/>
        <v>12.516865299700886</v>
      </c>
      <c r="F4719" s="18">
        <f>[1]!b_dq_cleanprice($A4719,日期设置!B$2)</f>
        <v>101.38500000000001</v>
      </c>
      <c r="G4719" s="18" t="str">
        <f t="shared" si="147"/>
        <v>2.83 + 0</v>
      </c>
      <c r="H4719" s="27">
        <f>[1]!b_dq_pctchange($A4719,日期设置!$B$2,1)/100</f>
        <v>1.1247038888686012E-3</v>
      </c>
      <c r="I4719" s="26">
        <f>[1]!b_pq_pctchange(A4719,日期设置!$B$4,日期设置!$B$2,1)</f>
        <v>0.11247038888686012</v>
      </c>
      <c r="J4719" s="26">
        <f>[1]!b_pq_pctchange(A4719,日期设置!$C$4,日期设置!$B$2,1)</f>
        <v>0.15113798008535423</v>
      </c>
      <c r="K4719" s="52">
        <f>[1]!b_dq_amount($A4719,日期设置!B$2,2,10000)</f>
        <v>3761.2145754079997</v>
      </c>
      <c r="L4719" s="26">
        <f>[1]!b_info_latestpar(A4719,日期设置!$B$2)</f>
        <v>100</v>
      </c>
      <c r="M4719" s="6">
        <f>[1]!b_info_outstandingbalance($A4719,日期设置!B$2)</f>
        <v>8</v>
      </c>
      <c r="N4719" s="7" t="str">
        <f>[1]!b_info_latestissurercreditrating2(A4719,日期设置!$B$2,"102","1")</f>
        <v>AA+</v>
      </c>
      <c r="O4719" s="8">
        <v>5</v>
      </c>
      <c r="P4719" s="9">
        <f>[1]!b_info_repurchasedate(A4719)</f>
        <v>0</v>
      </c>
      <c r="Q4719" s="8" t="s">
        <v>16971</v>
      </c>
      <c r="R4719" s="2" t="str">
        <f>IF((--IF(P4719=0,Q4719,P4719))&gt;(--日期设置!$B$2),IF(P4719=0,Q4719,P4719),Q4719)</f>
        <v>2024-01-21</v>
      </c>
      <c r="S4719" s="2" t="s">
        <v>18415</v>
      </c>
      <c r="T4719" s="8">
        <f>[1]!b_anal_ptmyear($A4719,日期设置!$B$2)</f>
        <v>2.8356164383561646</v>
      </c>
      <c r="U4719" s="8">
        <f>[1]!b_anal_termifexercise($A4719,日期设置!B$2)</f>
        <v>0</v>
      </c>
      <c r="V4719" s="10">
        <f>[1]!b_dq_dirtyprice(A4719,日期设置!$B$2)</f>
        <v>102.2069</v>
      </c>
      <c r="W4719" s="11">
        <f>IF(U4719=0,ROUNDUP((Q4719-日期设置!$B$2)/365,0),ROUNDUP((R4719-日期设置!$B$2)/365,0))</f>
        <v>3</v>
      </c>
      <c r="X4719" s="18">
        <f>_xlfn.IFNA(VLOOKUP(A4719,过往入选债券!A:D,4,0),2)</f>
        <v>2</v>
      </c>
      <c r="Y4719">
        <f>_xlfn.IFNA(VLOOKUP(C4719,[2]Sheet1!$A:$A,1,0),3)</f>
        <v>3</v>
      </c>
    </row>
    <row r="4720" spans="1:25" hidden="1" x14ac:dyDescent="0.2">
      <c r="A4720" s="21" t="s">
        <v>9285</v>
      </c>
      <c r="B4720" s="21" t="s">
        <v>9286</v>
      </c>
      <c r="C4720" s="37" t="s">
        <v>289</v>
      </c>
      <c r="D4720" s="26" t="str">
        <f>[1]!b_calc_yield(A4720,日期设置!$B$2,F4720,1,R4720,1,O4720,L4720,S4720,)</f>
        <v>Fetching...</v>
      </c>
      <c r="E4720" s="26">
        <f t="shared" si="146"/>
        <v>6.6698710309057052</v>
      </c>
      <c r="F4720" s="18">
        <f>[1]!b_dq_cleanprice($A4720,日期设置!B$2)</f>
        <v>99.527100000000004</v>
      </c>
      <c r="G4720" s="18" t="str">
        <f t="shared" si="147"/>
        <v>1.51 + 0</v>
      </c>
      <c r="H4720" s="27">
        <f>[1]!b_dq_pctchange($A4720,日期设置!$B$2,1)/100</f>
        <v>0</v>
      </c>
      <c r="I4720" s="26">
        <f>[1]!b_pq_pctchange(A4720,日期设置!$B$4,日期设置!$B$2,1)</f>
        <v>0</v>
      </c>
      <c r="J4720" s="26">
        <f>[1]!b_pq_pctchange(A4720,日期设置!$C$4,日期设置!$B$2,1)</f>
        <v>0.59796534105553589</v>
      </c>
      <c r="K4720" s="52">
        <f>[1]!b_dq_amount($A4720,日期设置!B$2,2,10000)</f>
        <v>0</v>
      </c>
      <c r="L4720" s="26">
        <f>[1]!b_info_latestpar(A4720,日期设置!$B$2)</f>
        <v>100</v>
      </c>
      <c r="M4720" s="6">
        <f>[1]!b_info_outstandingbalance($A4720,日期设置!B$2)</f>
        <v>5</v>
      </c>
      <c r="N4720" s="7" t="str">
        <f>[1]!b_info_latestissurercreditrating2(A4720,日期设置!$B$2,"102","1")</f>
        <v>AA</v>
      </c>
      <c r="O4720" s="8">
        <v>4.1500000000000004</v>
      </c>
      <c r="P4720" s="9">
        <f>[1]!b_info_repurchasedate(A4720)</f>
        <v>0</v>
      </c>
      <c r="Q4720" s="8" t="s">
        <v>16990</v>
      </c>
      <c r="R4720" s="2" t="str">
        <f>IF((--IF(P4720=0,Q4720,P4720))&gt;(--日期设置!$B$2),IF(P4720=0,Q4720,P4720),Q4720)</f>
        <v>2022-09-27</v>
      </c>
      <c r="S4720" s="2" t="s">
        <v>18716</v>
      </c>
      <c r="T4720" s="8">
        <f>[1]!b_anal_ptmyear($A4720,日期设置!$B$2)</f>
        <v>1.5178082191780822</v>
      </c>
      <c r="U4720" s="8">
        <f>[1]!b_anal_termifexercise($A4720,日期设置!B$2)</f>
        <v>0</v>
      </c>
      <c r="V4720" s="10">
        <f>[1]!b_dq_dirtyprice(A4720,日期设置!$B$2)</f>
        <v>101.5282</v>
      </c>
      <c r="W4720" s="11">
        <f>IF(U4720=0,ROUNDUP((Q4720-日期设置!$B$2)/365,0),ROUNDUP((R4720-日期设置!$B$2)/365,0))</f>
        <v>2</v>
      </c>
      <c r="X4720" s="18">
        <f>_xlfn.IFNA(VLOOKUP(A4720,过往入选债券!A:D,4,0),2)</f>
        <v>2</v>
      </c>
      <c r="Y4720">
        <f>_xlfn.IFNA(VLOOKUP(C4720,[2]Sheet1!$A:$A,1,0),3)</f>
        <v>3</v>
      </c>
    </row>
    <row r="4721" spans="1:25" hidden="1" x14ac:dyDescent="0.2">
      <c r="A4721" s="28" t="s">
        <v>21864</v>
      </c>
      <c r="B4721" s="28" t="s">
        <v>22059</v>
      </c>
      <c r="C4721" s="39" t="s">
        <v>19603</v>
      </c>
      <c r="D4721" s="26" t="str">
        <f>[1]!b_calc_yield(A4721,日期设置!$B$2,F4721,1,R4721,1,O4721,L4721,S4721,)</f>
        <v>Fetching...</v>
      </c>
      <c r="E4721" s="26">
        <f t="shared" si="146"/>
        <v>12.00268782873346</v>
      </c>
      <c r="F4721" s="18">
        <f>[1]!b_dq_cleanprice($A4721,日期设置!B$2)</f>
        <v>100.5</v>
      </c>
      <c r="G4721" s="18" t="str">
        <f t="shared" si="147"/>
        <v>2.72 + 2.72</v>
      </c>
      <c r="H4721" s="27">
        <f>[1]!b_dq_pctchange($A4721,日期设置!$B$2,1)/100</f>
        <v>0</v>
      </c>
      <c r="I4721" s="26">
        <f>[1]!b_pq_pctchange(A4721,日期设置!$B$4,日期设置!$B$2,1)</f>
        <v>0</v>
      </c>
      <c r="J4721" s="26">
        <f>[1]!b_pq_pctchange(A4721,日期设置!$C$4,日期设置!$B$2,1)</f>
        <v>0</v>
      </c>
      <c r="K4721" s="52">
        <f>[1]!b_dq_amount($A4721,日期设置!B$2,2,10000)</f>
        <v>0</v>
      </c>
      <c r="L4721" s="26">
        <f>[1]!b_info_latestpar(A4721,日期设置!$B$2)</f>
        <v>100</v>
      </c>
      <c r="M4721" s="6">
        <f>[1]!b_info_outstandingbalance($A4721,日期设置!B$2)</f>
        <v>20</v>
      </c>
      <c r="N4721" s="7" t="str">
        <f>[1]!b_info_latestissurercreditrating2(A4721,日期设置!$B$2,"102","1")</f>
        <v>AAA</v>
      </c>
      <c r="O4721" s="43">
        <v>4.67</v>
      </c>
      <c r="P4721" s="9">
        <f>[1]!b_info_repurchasedate(A4721)</f>
        <v>0</v>
      </c>
      <c r="Q4721" s="31" t="s">
        <v>16656</v>
      </c>
      <c r="R4721" s="2" t="str">
        <f>IF((--IF(P4721=0,Q4721,P4721))&gt;(--日期设置!$B$2),IF(P4721=0,Q4721,P4721),Q4721)</f>
        <v>2023-12-11</v>
      </c>
      <c r="S4721" s="31" t="s">
        <v>16156</v>
      </c>
      <c r="T4721" s="8">
        <f>[1]!b_anal_ptmyear($A4721,日期设置!$B$2)</f>
        <v>2.7232876712328768</v>
      </c>
      <c r="U4721" s="8">
        <f>[1]!b_anal_termifexercise($A4721,日期设置!B$2)</f>
        <v>2.7232876712328768</v>
      </c>
      <c r="V4721" s="10">
        <f>[1]!b_dq_dirtyprice(A4721,日期设置!$B$2)</f>
        <v>101.79219999999999</v>
      </c>
      <c r="W4721" s="11">
        <f>IF(U4721=0,ROUNDUP((Q4721-日期设置!$B$2)/365,0),ROUNDUP((R4721-日期设置!$B$2)/365,0))</f>
        <v>3</v>
      </c>
      <c r="X4721" s="18">
        <f>_xlfn.IFNA(VLOOKUP(A4721,过往入选债券!A:D,4,0),2)</f>
        <v>2</v>
      </c>
      <c r="Y4721">
        <f>_xlfn.IFNA(VLOOKUP(C4721,[2]Sheet1!$A:$A,1,0),3)</f>
        <v>3</v>
      </c>
    </row>
    <row r="4722" spans="1:25" hidden="1" x14ac:dyDescent="0.2">
      <c r="A4722" s="21" t="s">
        <v>10388</v>
      </c>
      <c r="B4722" s="21" t="s">
        <v>10389</v>
      </c>
      <c r="C4722" s="37" t="s">
        <v>7424</v>
      </c>
      <c r="D4722" s="26" t="str">
        <f>[1]!b_calc_yield(A4722,日期设置!$B$2,F4722,1,R4722,1,O4722,L4722,S4722,)</f>
        <v>Fetching...</v>
      </c>
      <c r="E4722" s="26">
        <f t="shared" si="146"/>
        <v>17.368700828213292</v>
      </c>
      <c r="F4722" s="18">
        <f>[1]!b_dq_cleanprice($A4722,日期设置!B$2)</f>
        <v>97.936599999999999</v>
      </c>
      <c r="G4722" s="18" t="str">
        <f t="shared" si="147"/>
        <v>4.01 + 0</v>
      </c>
      <c r="H4722" s="27">
        <f>[1]!b_dq_pctchange($A4722,日期设置!$B$2,1)/100</f>
        <v>0</v>
      </c>
      <c r="I4722" s="26">
        <f>[1]!b_pq_pctchange(A4722,日期设置!$B$4,日期设置!$B$2,1)</f>
        <v>0.73833456080510851</v>
      </c>
      <c r="J4722" s="26">
        <f>[1]!b_pq_pctchange(A4722,日期设置!$C$4,日期设置!$B$2,1)</f>
        <v>0.73833456080510851</v>
      </c>
      <c r="K4722" s="52">
        <f>[1]!b_dq_amount($A4722,日期设置!B$2,2,10000)</f>
        <v>0</v>
      </c>
      <c r="L4722" s="26">
        <f>[1]!b_info_latestpar(A4722,日期设置!$B$2)</f>
        <v>100</v>
      </c>
      <c r="M4722" s="6">
        <f>[1]!b_info_outstandingbalance($A4722,日期设置!B$2)</f>
        <v>5</v>
      </c>
      <c r="N4722" s="7" t="str">
        <f>[1]!b_info_latestissurercreditrating2(A4722,日期设置!$B$2,"102","1")</f>
        <v>AA+</v>
      </c>
      <c r="O4722" s="8">
        <v>3.89</v>
      </c>
      <c r="P4722" s="9">
        <f>[1]!b_info_repurchasedate(A4722)</f>
        <v>0</v>
      </c>
      <c r="Q4722" s="8" t="s">
        <v>16157</v>
      </c>
      <c r="R4722" s="2" t="str">
        <f>IF((--IF(P4722=0,Q4722,P4722))&gt;(--日期设置!$B$2),IF(P4722=0,Q4722,P4722),Q4722)</f>
        <v>2025-03-27</v>
      </c>
      <c r="S4722" s="2" t="s">
        <v>17770</v>
      </c>
      <c r="T4722" s="8">
        <f>[1]!b_anal_ptmyear($A4722,日期设置!$B$2)</f>
        <v>4.0136986301369859</v>
      </c>
      <c r="U4722" s="8">
        <f>[1]!b_anal_termifexercise($A4722,日期设置!B$2)</f>
        <v>0</v>
      </c>
      <c r="V4722" s="10">
        <f>[1]!b_dq_dirtyprice(A4722,日期设置!$B$2)</f>
        <v>101.77330000000001</v>
      </c>
      <c r="W4722" s="11">
        <f>IF(U4722=0,ROUNDUP((Q4722-日期设置!$B$2)/365,0),ROUNDUP((R4722-日期设置!$B$2)/365,0))</f>
        <v>5</v>
      </c>
      <c r="X4722" s="18">
        <f>_xlfn.IFNA(VLOOKUP(A4722,过往入选债券!A:D,4,0),2)</f>
        <v>2</v>
      </c>
      <c r="Y4722">
        <f>_xlfn.IFNA(VLOOKUP(C4722,[2]Sheet1!$A:$A,1,0),3)</f>
        <v>3</v>
      </c>
    </row>
    <row r="4723" spans="1:25" hidden="1" x14ac:dyDescent="0.2">
      <c r="A4723" s="28" t="s">
        <v>19239</v>
      </c>
      <c r="B4723" s="28" t="s">
        <v>19240</v>
      </c>
      <c r="C4723" s="38" t="s">
        <v>19241</v>
      </c>
      <c r="D4723" s="26" t="str">
        <f>[1]!b_calc_yield(A4723,日期设置!$B$2,F4723,1,R4723,1,O4723,L4723,S4723,)</f>
        <v>Fetching...</v>
      </c>
      <c r="E4723" s="26">
        <f t="shared" si="146"/>
        <v>10.630337471654649</v>
      </c>
      <c r="F4723" s="18">
        <f>[1]!b_dq_cleanprice($A4723,日期设置!B$2)</f>
        <v>99.387</v>
      </c>
      <c r="G4723" s="18" t="str">
        <f t="shared" si="147"/>
        <v>2.43 + 0</v>
      </c>
      <c r="H4723" s="27">
        <f>[1]!b_dq_pctchange($A4723,日期设置!$B$2,1)/100</f>
        <v>0</v>
      </c>
      <c r="I4723" s="26">
        <f>[1]!b_pq_pctchange(A4723,日期设置!$B$4,日期设置!$B$2,1)</f>
        <v>0</v>
      </c>
      <c r="J4723" s="26">
        <f>[1]!b_pq_pctchange(A4723,日期设置!$C$4,日期设置!$B$2,1)</f>
        <v>0.27463103391218868</v>
      </c>
      <c r="K4723" s="52">
        <f>[1]!b_dq_amount($A4723,日期设置!B$2,2,10000)</f>
        <v>0</v>
      </c>
      <c r="L4723" s="26">
        <f>[1]!b_info_latestpar(A4723,日期设置!$B$2)</f>
        <v>100</v>
      </c>
      <c r="M4723" s="6">
        <f>[1]!b_info_outstandingbalance($A4723,日期设置!B$2)</f>
        <v>2</v>
      </c>
      <c r="N4723" s="7">
        <f>[1]!b_info_latestissurercreditrating2(A4723,日期设置!$B$2,"102","1")</f>
        <v>0</v>
      </c>
      <c r="O4723" s="8">
        <v>4.2</v>
      </c>
      <c r="P4723" s="9">
        <f>[1]!b_info_repurchasedate(A4723)</f>
        <v>0</v>
      </c>
      <c r="Q4723" s="8" t="s">
        <v>17436</v>
      </c>
      <c r="R4723" s="2" t="str">
        <f>IF((--IF(P4723=0,Q4723,P4723))&gt;(--日期设置!$B$2),IF(P4723=0,Q4723,P4723),Q4723)</f>
        <v>2023-08-26</v>
      </c>
      <c r="S4723" s="31" t="s">
        <v>19098</v>
      </c>
      <c r="T4723" s="8">
        <f>[1]!b_anal_ptmyear($A4723,日期设置!$B$2)</f>
        <v>2.43013698630137</v>
      </c>
      <c r="U4723" s="8">
        <f>[1]!b_anal_termifexercise($A4723,日期设置!B$2)</f>
        <v>0</v>
      </c>
      <c r="V4723" s="10">
        <f>[1]!b_dq_dirtyprice(A4723,日期设置!$B$2)</f>
        <v>101.7804</v>
      </c>
      <c r="W4723" s="11">
        <f>IF(U4723=0,ROUNDUP((Q4723-日期设置!$B$2)/365,0),ROUNDUP((R4723-日期设置!$B$2)/365,0))</f>
        <v>3</v>
      </c>
      <c r="X4723" s="18">
        <f>_xlfn.IFNA(VLOOKUP(A4723,过往入选债券!A:D,4,0),2)</f>
        <v>2</v>
      </c>
      <c r="Y4723">
        <f>_xlfn.IFNA(VLOOKUP(C4723,[2]Sheet1!$A:$A,1,0),3)</f>
        <v>3</v>
      </c>
    </row>
    <row r="4724" spans="1:25" hidden="1" x14ac:dyDescent="0.2">
      <c r="A4724" s="21" t="s">
        <v>9907</v>
      </c>
      <c r="B4724" s="21" t="s">
        <v>9908</v>
      </c>
      <c r="C4724" s="37" t="s">
        <v>290</v>
      </c>
      <c r="D4724" s="26" t="str">
        <f>[1]!b_calc_yield(A4724,日期设置!$B$2,F4724,1,R4724,1,O4724,L4724,S4724,)</f>
        <v>Fetching...</v>
      </c>
      <c r="E4724" s="26">
        <f t="shared" si="146"/>
        <v>8.5519026432712142</v>
      </c>
      <c r="F4724" s="18">
        <f>[1]!b_dq_cleanprice($A4724,日期设置!B$2)</f>
        <v>98.519099999999995</v>
      </c>
      <c r="G4724" s="18" t="str">
        <f t="shared" si="147"/>
        <v>1.91 + 0</v>
      </c>
      <c r="H4724" s="27">
        <f>[1]!b_dq_pctchange($A4724,日期设置!$B$2,1)/100</f>
        <v>0</v>
      </c>
      <c r="I4724" s="26">
        <f>[1]!b_pq_pctchange(A4724,日期设置!$B$4,日期设置!$B$2,1)</f>
        <v>0.17244622494266712</v>
      </c>
      <c r="J4724" s="26">
        <f>[1]!b_pq_pctchange(A4724,日期设置!$C$4,日期设置!$B$2,1)</f>
        <v>0.441039286751993</v>
      </c>
      <c r="K4724" s="52">
        <f>[1]!b_dq_amount($A4724,日期设置!B$2,2,10000)</f>
        <v>0</v>
      </c>
      <c r="L4724" s="26">
        <f>[1]!b_info_latestpar(A4724,日期设置!$B$2)</f>
        <v>100</v>
      </c>
      <c r="M4724" s="6">
        <f>[1]!b_info_outstandingbalance($A4724,日期设置!B$2)</f>
        <v>3.5</v>
      </c>
      <c r="N4724" s="7" t="str">
        <f>[1]!b_info_latestissurercreditrating2(A4724,日期设置!$B$2,"102","1")</f>
        <v>AA</v>
      </c>
      <c r="O4724" s="8">
        <v>3.64</v>
      </c>
      <c r="P4724" s="9">
        <f>[1]!b_info_repurchasedate(A4724)</f>
        <v>0</v>
      </c>
      <c r="Q4724" s="8" t="s">
        <v>16598</v>
      </c>
      <c r="R4724" s="2" t="str">
        <f>IF((--IF(P4724=0,Q4724,P4724))&gt;(--日期设置!$B$2),IF(P4724=0,Q4724,P4724),Q4724)</f>
        <v>2023-02-19</v>
      </c>
      <c r="S4724" s="2" t="s">
        <v>18351</v>
      </c>
      <c r="T4724" s="8">
        <f>[1]!b_anal_ptmyear($A4724,日期设置!$B$2)</f>
        <v>1.9150684931506849</v>
      </c>
      <c r="U4724" s="8">
        <f>[1]!b_anal_termifexercise($A4724,日期设置!B$2)</f>
        <v>0</v>
      </c>
      <c r="V4724" s="10">
        <f>[1]!b_dq_dirtyprice(A4724,日期设置!$B$2)</f>
        <v>98.828299999999999</v>
      </c>
      <c r="W4724" s="11">
        <f>IF(U4724=0,ROUNDUP((Q4724-日期设置!$B$2)/365,0),ROUNDUP((R4724-日期设置!$B$2)/365,0))</f>
        <v>2</v>
      </c>
      <c r="X4724" s="18">
        <f>_xlfn.IFNA(VLOOKUP(A4724,过往入选债券!A:D,4,0),2)</f>
        <v>2</v>
      </c>
      <c r="Y4724">
        <f>_xlfn.IFNA(VLOOKUP(C4724,[2]Sheet1!$A:$A,1,0),3)</f>
        <v>3</v>
      </c>
    </row>
    <row r="4725" spans="1:25" hidden="1" x14ac:dyDescent="0.2">
      <c r="A4725" s="21" t="s">
        <v>12512</v>
      </c>
      <c r="B4725" s="21" t="s">
        <v>12513</v>
      </c>
      <c r="C4725" s="37" t="s">
        <v>11614</v>
      </c>
      <c r="D4725" s="26" t="str">
        <f>[1]!b_calc_yield(A4725,日期设置!$B$2,F4725,1,R4725,1,O4725,L4725,S4725,)</f>
        <v>Fetching...</v>
      </c>
      <c r="E4725" s="26">
        <f t="shared" si="146"/>
        <v>37.756633227883896</v>
      </c>
      <c r="F4725" s="18">
        <f>[1]!b_dq_cleanprice($A4725,日期设置!B$2)</f>
        <v>38.450899999999997</v>
      </c>
      <c r="G4725" s="18" t="str">
        <f t="shared" si="147"/>
        <v>1.31 + 0</v>
      </c>
      <c r="H4725" s="27">
        <f>[1]!b_dq_pctchange($A4725,日期设置!$B$2,1)/100</f>
        <v>0</v>
      </c>
      <c r="I4725" s="26">
        <f>[1]!b_pq_pctchange(A4725,日期设置!$B$4,日期设置!$B$2,1)</f>
        <v>0</v>
      </c>
      <c r="J4725" s="26">
        <f>[1]!b_pq_pctchange(A4725,日期设置!$C$4,日期设置!$B$2,1)</f>
        <v>0</v>
      </c>
      <c r="K4725" s="52">
        <f>[1]!b_dq_amount($A4725,日期设置!B$2,2,10000)</f>
        <v>0</v>
      </c>
      <c r="L4725" s="26">
        <f>[1]!b_info_latestpar(A4725,日期设置!$B$2)</f>
        <v>40</v>
      </c>
      <c r="M4725" s="6">
        <f>[1]!b_info_outstandingbalance($A4725,日期设置!B$2)</f>
        <v>4</v>
      </c>
      <c r="N4725" s="7" t="str">
        <f>[1]!b_info_latestissurercreditrating2(A4725,日期设置!$B$2,"102","1")</f>
        <v>AA-</v>
      </c>
      <c r="O4725" s="8">
        <v>8</v>
      </c>
      <c r="P4725" s="9">
        <f>[1]!b_info_repurchasedate(A4725)</f>
        <v>0</v>
      </c>
      <c r="Q4725" s="8" t="s">
        <v>16551</v>
      </c>
      <c r="R4725" s="2" t="str">
        <f>IF((--IF(P4725=0,Q4725,P4725))&gt;(--日期设置!$B$2),IF(P4725=0,Q4725,P4725),Q4725)</f>
        <v>2022-07-14</v>
      </c>
      <c r="S4725" s="2" t="s">
        <v>18297</v>
      </c>
      <c r="T4725" s="8">
        <f>[1]!b_anal_ptmyear($A4725,日期设置!$B$2)</f>
        <v>1.3123287671232877</v>
      </c>
      <c r="U4725" s="8">
        <f>[1]!b_anal_termifexercise($A4725,日期设置!B$2)</f>
        <v>0</v>
      </c>
      <c r="V4725" s="10">
        <f>[1]!b_dq_dirtyprice(A4725,日期设置!$B$2)</f>
        <v>40.651400000000002</v>
      </c>
      <c r="W4725" s="11">
        <f>IF(U4725=0,ROUNDUP((Q4725-日期设置!$B$2)/365,0),ROUNDUP((R4725-日期设置!$B$2)/365,0))</f>
        <v>2</v>
      </c>
      <c r="X4725" s="18">
        <f>_xlfn.IFNA(VLOOKUP(A4725,过往入选债券!A:D,4,0),2)</f>
        <v>2</v>
      </c>
      <c r="Y4725">
        <f>_xlfn.IFNA(VLOOKUP(C4725,[2]Sheet1!$A:$A,1,0),3)</f>
        <v>3</v>
      </c>
    </row>
    <row r="4726" spans="1:25" hidden="1" x14ac:dyDescent="0.2">
      <c r="A4726" s="21" t="s">
        <v>21162</v>
      </c>
      <c r="B4726" s="21" t="s">
        <v>21163</v>
      </c>
      <c r="C4726" s="37" t="s">
        <v>19461</v>
      </c>
      <c r="D4726" s="26" t="str">
        <f>[1]!b_calc_yield(A4726,日期设置!$B$2,F4726,1,R4726,1,O4726,L4726,S4726,)</f>
        <v>Fetching...</v>
      </c>
      <c r="E4726" s="26">
        <f t="shared" si="146"/>
        <v>11.176996618730172</v>
      </c>
      <c r="F4726" s="18">
        <f>[1]!b_dq_cleanprice($A4726,日期设置!B$2)</f>
        <v>101.94580000000001</v>
      </c>
      <c r="G4726" s="18" t="str">
        <f t="shared" si="147"/>
        <v>2.56 + 2.56</v>
      </c>
      <c r="H4726" s="27">
        <f>[1]!b_dq_pctchange($A4726,日期设置!$B$2,1)/100</f>
        <v>0</v>
      </c>
      <c r="I4726" s="26">
        <f>[1]!b_pq_pctchange(A4726,日期设置!$B$4,日期设置!$B$2,1)</f>
        <v>0</v>
      </c>
      <c r="J4726" s="26">
        <f>[1]!b_pq_pctchange(A4726,日期设置!$C$4,日期设置!$B$2,1)</f>
        <v>0.48227565508370585</v>
      </c>
      <c r="K4726" s="52">
        <f>[1]!b_dq_amount($A4726,日期设置!B$2,2,10000)</f>
        <v>0</v>
      </c>
      <c r="L4726" s="26">
        <f>[1]!b_info_latestpar(A4726,日期设置!$B$2)</f>
        <v>100</v>
      </c>
      <c r="M4726" s="6">
        <f>[1]!b_info_outstandingbalance($A4726,日期设置!B$2)</f>
        <v>5</v>
      </c>
      <c r="N4726" s="7" t="str">
        <f>[1]!b_info_latestissurercreditrating2(A4726,日期设置!$B$2,"102","1")</f>
        <v>AA+</v>
      </c>
      <c r="O4726" s="8">
        <v>5.29</v>
      </c>
      <c r="P4726" s="9">
        <f>[1]!b_info_repurchasedate(A4726)</f>
        <v>0</v>
      </c>
      <c r="Q4726" s="8" t="s">
        <v>17562</v>
      </c>
      <c r="R4726" s="2" t="str">
        <f>IF((--IF(P4726=0,Q4726,P4726))&gt;(--日期设置!$B$2),IF(P4726=0,Q4726,P4726),Q4726)</f>
        <v>2023-10-16</v>
      </c>
      <c r="S4726" s="47" t="s">
        <v>16351</v>
      </c>
      <c r="T4726" s="8">
        <f>[1]!b_anal_ptmyear($A4726,日期设置!$B$2)</f>
        <v>2.56986301369863</v>
      </c>
      <c r="U4726" s="8">
        <f>[1]!b_anal_termifexercise($A4726,日期设置!B$2)</f>
        <v>2.56986301369863</v>
      </c>
      <c r="V4726" s="10">
        <f>[1]!b_dq_dirtyprice(A4726,日期设置!$B$2)</f>
        <v>104.2212</v>
      </c>
      <c r="W4726" s="11">
        <f>IF(U4726=0,ROUNDUP((Q4726-日期设置!$B$2)/365,0),ROUNDUP((R4726-日期设置!$B$2)/365,0))</f>
        <v>3</v>
      </c>
      <c r="X4726" s="18">
        <f>_xlfn.IFNA(VLOOKUP(A4726,过往入选债券!A:D,4,0),2)</f>
        <v>2</v>
      </c>
      <c r="Y4726" s="45">
        <f>_xlfn.IFNA(VLOOKUP(C4726,[2]Sheet1!$A:$A,1,0),3)</f>
        <v>3</v>
      </c>
    </row>
    <row r="4727" spans="1:25" hidden="1" x14ac:dyDescent="0.2">
      <c r="A4727" s="21" t="s">
        <v>15813</v>
      </c>
      <c r="B4727" s="21" t="s">
        <v>15814</v>
      </c>
      <c r="C4727" s="37" t="s">
        <v>15815</v>
      </c>
      <c r="D4727" s="26" t="str">
        <f>[1]!b_calc_yield(A4727,日期设置!$B$2,F4727,1,R4727,1,O4727,L4727,S4727,)</f>
        <v>Fetching...</v>
      </c>
      <c r="E4727" s="26">
        <f t="shared" si="146"/>
        <v>26.489208533289997</v>
      </c>
      <c r="F4727" s="18">
        <f>[1]!b_dq_cleanprice($A4727,日期设置!B$2)</f>
        <v>97.324799999999996</v>
      </c>
      <c r="G4727" s="18" t="str">
        <f t="shared" si="147"/>
        <v>6.09 + 0</v>
      </c>
      <c r="H4727" s="27">
        <f>[1]!b_dq_pctchange($A4727,日期设置!$B$2,1)/100</f>
        <v>0</v>
      </c>
      <c r="I4727" s="26">
        <f>[1]!b_pq_pctchange(A4727,日期设置!$B$4,日期设置!$B$2,1)</f>
        <v>0</v>
      </c>
      <c r="J4727" s="26">
        <f>[1]!b_pq_pctchange(A4727,日期设置!$C$4,日期设置!$B$2,1)</f>
        <v>0</v>
      </c>
      <c r="K4727" s="52">
        <f>[1]!b_dq_amount($A4727,日期设置!B$2,2,10000)</f>
        <v>0</v>
      </c>
      <c r="L4727" s="26">
        <f>[1]!b_info_latestpar(A4727,日期设置!$B$2)</f>
        <v>100</v>
      </c>
      <c r="M4727" s="6">
        <f>[1]!b_info_outstandingbalance($A4727,日期设置!B$2)</f>
        <v>8</v>
      </c>
      <c r="N4727" s="7" t="str">
        <f>[1]!b_info_latestissurercreditrating2(A4727,日期设置!$B$2,"102","1")</f>
        <v>AA</v>
      </c>
      <c r="O4727" s="8">
        <v>3.95</v>
      </c>
      <c r="P4727" s="9">
        <f>[1]!b_info_repurchasedate(A4727)</f>
        <v>0</v>
      </c>
      <c r="Q4727" s="8" t="s">
        <v>17398</v>
      </c>
      <c r="R4727" s="2" t="str">
        <f>IF((--IF(P4727=0,Q4727,P4727))&gt;(--日期设置!$B$2),IF(P4727=0,Q4727,P4727),Q4727)</f>
        <v>2027-04-24</v>
      </c>
      <c r="S4727" s="2" t="s">
        <v>17860</v>
      </c>
      <c r="T4727" s="8">
        <f>[1]!b_anal_ptmyear($A4727,日期设置!$B$2)</f>
        <v>6.0904109589041093</v>
      </c>
      <c r="U4727" s="8">
        <f>[1]!b_anal_termifexercise($A4727,日期设置!B$2)</f>
        <v>0</v>
      </c>
      <c r="V4727" s="10">
        <f>[1]!b_dq_dirtyprice(A4727,日期设置!$B$2)</f>
        <v>100.9177</v>
      </c>
      <c r="W4727" s="11">
        <f>IF(U4727=0,ROUNDUP((Q4727-日期设置!$B$2)/365,0),ROUNDUP((R4727-日期设置!$B$2)/365,0))</f>
        <v>7</v>
      </c>
      <c r="X4727" s="18">
        <f>_xlfn.IFNA(VLOOKUP(A4727,过往入选债券!A:D,4,0),2)</f>
        <v>2</v>
      </c>
      <c r="Y4727">
        <f>_xlfn.IFNA(VLOOKUP(C4727,[2]Sheet1!$A:$A,1,0),3)</f>
        <v>3</v>
      </c>
    </row>
    <row r="4728" spans="1:25" hidden="1" x14ac:dyDescent="0.2">
      <c r="A4728" s="21" t="s">
        <v>3962</v>
      </c>
      <c r="B4728" s="21" t="s">
        <v>3963</v>
      </c>
      <c r="C4728" s="37" t="s">
        <v>140</v>
      </c>
      <c r="D4728" s="26" t="str">
        <f>[1]!b_calc_yield(A4728,日期设置!$B$2,F4728,1,R4728,1,O4728,L4728,S4728,)</f>
        <v>Fetching...</v>
      </c>
      <c r="E4728" s="26">
        <f t="shared" si="146"/>
        <v>8.6262302172021688</v>
      </c>
      <c r="F4728" s="18">
        <f>[1]!b_dq_cleanprice($A4728,日期设置!B$2)</f>
        <v>99.160499999999999</v>
      </c>
      <c r="G4728" s="18" t="str">
        <f t="shared" si="147"/>
        <v>1.93 + 0</v>
      </c>
      <c r="H4728" s="27">
        <f>[1]!b_dq_pctchange($A4728,日期设置!$B$2,1)/100</f>
        <v>0</v>
      </c>
      <c r="I4728" s="26">
        <f>[1]!b_pq_pctchange(A4728,日期设置!$B$4,日期设置!$B$2,1)</f>
        <v>0</v>
      </c>
      <c r="J4728" s="26">
        <f>[1]!b_pq_pctchange(A4728,日期设置!$C$4,日期设置!$B$2,1)</f>
        <v>0.20159456755691682</v>
      </c>
      <c r="K4728" s="52">
        <f>[1]!b_dq_amount($A4728,日期设置!B$2,2,10000)</f>
        <v>0</v>
      </c>
      <c r="L4728" s="26">
        <f>[1]!b_info_latestpar(A4728,日期设置!$B$2)</f>
        <v>100</v>
      </c>
      <c r="M4728" s="6">
        <f>[1]!b_info_outstandingbalance($A4728,日期设置!B$2)</f>
        <v>5</v>
      </c>
      <c r="N4728" s="7">
        <f>[1]!b_info_latestissurercreditrating2(A4728,日期设置!$B$2,"102","1")</f>
        <v>0</v>
      </c>
      <c r="O4728" s="8">
        <v>4</v>
      </c>
      <c r="P4728" s="9">
        <f>[1]!b_info_repurchasedate(A4728)</f>
        <v>0</v>
      </c>
      <c r="Q4728" s="8" t="s">
        <v>17203</v>
      </c>
      <c r="R4728" s="2" t="str">
        <f>IF((--IF(P4728=0,Q4728,P4728))&gt;(--日期设置!$B$2),IF(P4728=0,Q4728,P4728),Q4728)</f>
        <v>2023-02-26</v>
      </c>
      <c r="S4728" s="2" t="s">
        <v>18783</v>
      </c>
      <c r="T4728" s="8">
        <f>[1]!b_anal_ptmyear($A4728,日期设置!$B$2)</f>
        <v>1.9342465753424658</v>
      </c>
      <c r="U4728" s="8">
        <f>[1]!b_anal_termifexercise($A4728,日期设置!B$2)</f>
        <v>0</v>
      </c>
      <c r="V4728" s="10">
        <f>[1]!b_dq_dirtyprice(A4728,日期设置!$B$2)</f>
        <v>99.423500000000004</v>
      </c>
      <c r="W4728" s="11">
        <f>IF(U4728=0,ROUNDUP((Q4728-日期设置!$B$2)/365,0),ROUNDUP((R4728-日期设置!$B$2)/365,0))</f>
        <v>2</v>
      </c>
      <c r="X4728" s="18">
        <f>_xlfn.IFNA(VLOOKUP(A4728,过往入选债券!A:D,4,0),2)</f>
        <v>2</v>
      </c>
      <c r="Y4728">
        <f>_xlfn.IFNA(VLOOKUP(C4728,[2]Sheet1!$A:$A,1,0),3)</f>
        <v>3</v>
      </c>
    </row>
    <row r="4729" spans="1:25" hidden="1" x14ac:dyDescent="0.2">
      <c r="A4729" s="21" t="s">
        <v>13736</v>
      </c>
      <c r="B4729" s="21" t="s">
        <v>13737</v>
      </c>
      <c r="C4729" s="37" t="s">
        <v>13738</v>
      </c>
      <c r="D4729" s="26" t="str">
        <f>[1]!b_calc_yield(A4729,日期设置!$B$2,F4729,1,R4729,1,O4729,L4729,S4729,)</f>
        <v>Fetching...</v>
      </c>
      <c r="E4729" s="26">
        <f t="shared" si="146"/>
        <v>19.554938062602911</v>
      </c>
      <c r="F4729" s="18">
        <f>[1]!b_dq_cleanprice($A4729,日期设置!B$2)</f>
        <v>81.539199999999994</v>
      </c>
      <c r="G4729" s="18" t="str">
        <f t="shared" si="147"/>
        <v>3.08 + 0</v>
      </c>
      <c r="H4729" s="27">
        <f>[1]!b_dq_pctchange($A4729,日期设置!$B$2,1)/100</f>
        <v>0</v>
      </c>
      <c r="I4729" s="26">
        <f>[1]!b_pq_pctchange(A4729,日期设置!$B$4,日期设置!$B$2,1)</f>
        <v>0</v>
      </c>
      <c r="J4729" s="26">
        <f>[1]!b_pq_pctchange(A4729,日期设置!$C$4,日期设置!$B$2,1)</f>
        <v>0</v>
      </c>
      <c r="K4729" s="52">
        <f>[1]!b_dq_amount($A4729,日期设置!B$2,2,10000)</f>
        <v>0</v>
      </c>
      <c r="L4729" s="26">
        <f>[1]!b_info_latestpar(A4729,日期设置!$B$2)</f>
        <v>80</v>
      </c>
      <c r="M4729" s="6">
        <f>[1]!b_info_outstandingbalance($A4729,日期设置!B$2)</f>
        <v>8</v>
      </c>
      <c r="N4729" s="7" t="str">
        <f>[1]!b_info_latestissurercreditrating2(A4729,日期设置!$B$2,"102","1")</f>
        <v>AA</v>
      </c>
      <c r="O4729" s="8">
        <v>5.6</v>
      </c>
      <c r="P4729" s="9">
        <f>[1]!b_info_repurchasedate(A4729)</f>
        <v>0</v>
      </c>
      <c r="Q4729" s="8" t="s">
        <v>16854</v>
      </c>
      <c r="R4729" s="2" t="str">
        <f>IF((--IF(P4729=0,Q4729,P4729))&gt;(--日期设置!$B$2),IF(P4729=0,Q4729,P4729),Q4729)</f>
        <v>2024-04-21</v>
      </c>
      <c r="S4729" s="2" t="s">
        <v>18548</v>
      </c>
      <c r="T4729" s="8">
        <f>[1]!b_anal_ptmyear($A4729,日期设置!$B$2)</f>
        <v>3.0821917808219177</v>
      </c>
      <c r="U4729" s="8">
        <f>[1]!b_anal_termifexercise($A4729,日期设置!B$2)</f>
        <v>0</v>
      </c>
      <c r="V4729" s="10">
        <f>[1]!b_dq_dirtyprice(A4729,日期设置!$B$2)</f>
        <v>85.650999999999996</v>
      </c>
      <c r="W4729" s="11">
        <f>IF(U4729=0,ROUNDUP((Q4729-日期设置!$B$2)/365,0),ROUNDUP((R4729-日期设置!$B$2)/365,0))</f>
        <v>4</v>
      </c>
      <c r="X4729" s="18">
        <f>_xlfn.IFNA(VLOOKUP(A4729,过往入选债券!A:D,4,0),2)</f>
        <v>2</v>
      </c>
      <c r="Y4729">
        <f>_xlfn.IFNA(VLOOKUP(C4729,[2]Sheet1!$A:$A,1,0),3)</f>
        <v>3</v>
      </c>
    </row>
    <row r="4730" spans="1:25" hidden="1" x14ac:dyDescent="0.2">
      <c r="A4730" s="21" t="s">
        <v>1050</v>
      </c>
      <c r="B4730" s="21" t="s">
        <v>1051</v>
      </c>
      <c r="C4730" s="37" t="s">
        <v>1052</v>
      </c>
      <c r="D4730" s="26" t="str">
        <f>[1]!b_calc_yield(A4730,日期设置!$B$2,F4730,1,R4730,1,O4730,L4730,S4730,)</f>
        <v>Fetching...</v>
      </c>
      <c r="E4730" s="26">
        <f t="shared" si="146"/>
        <v>6.1939235151356575</v>
      </c>
      <c r="F4730" s="18">
        <f>[1]!b_dq_cleanprice($A4730,日期设置!B$2)</f>
        <v>102.5823</v>
      </c>
      <c r="G4730" s="18" t="str">
        <f t="shared" si="147"/>
        <v>1.43 + 0</v>
      </c>
      <c r="H4730" s="27">
        <f>[1]!b_dq_pctchange($A4730,日期设置!$B$2,1)/100</f>
        <v>0</v>
      </c>
      <c r="I4730" s="26">
        <f>[1]!b_pq_pctchange(A4730,日期设置!$B$4,日期设置!$B$2,1)</f>
        <v>0</v>
      </c>
      <c r="J4730" s="26">
        <f>[1]!b_pq_pctchange(A4730,日期设置!$C$4,日期设置!$B$2,1)</f>
        <v>0</v>
      </c>
      <c r="K4730" s="52">
        <f>[1]!b_dq_amount($A4730,日期设置!B$2,2,10000)</f>
        <v>0</v>
      </c>
      <c r="L4730" s="26">
        <f>[1]!b_info_latestpar(A4730,日期设置!$B$2)</f>
        <v>100</v>
      </c>
      <c r="M4730" s="6">
        <f>[1]!b_info_outstandingbalance($A4730,日期设置!B$2)</f>
        <v>10</v>
      </c>
      <c r="N4730" s="7">
        <f>[1]!b_info_latestissurercreditrating2(A4730,日期设置!$B$2,"102","1")</f>
        <v>0</v>
      </c>
      <c r="O4730" s="8">
        <v>6.38</v>
      </c>
      <c r="P4730" s="9">
        <f>[1]!b_info_repurchasedate(A4730)</f>
        <v>0</v>
      </c>
      <c r="Q4730" s="8" t="s">
        <v>16227</v>
      </c>
      <c r="R4730" s="2" t="str">
        <f>IF((--IF(P4730=0,Q4730,P4730))&gt;(--日期设置!$B$2),IF(P4730=0,Q4730,P4730),Q4730)</f>
        <v>2022-08-28</v>
      </c>
      <c r="S4730" s="2" t="s">
        <v>17798</v>
      </c>
      <c r="T4730" s="8">
        <f>[1]!b_anal_ptmyear($A4730,日期设置!$B$2)</f>
        <v>1.4356164383561643</v>
      </c>
      <c r="U4730" s="8">
        <f>[1]!b_anal_termifexercise($A4730,日期设置!B$2)</f>
        <v>0</v>
      </c>
      <c r="V4730" s="10">
        <f>[1]!b_dq_dirtyprice(A4730,日期设置!$B$2)</f>
        <v>106.1831</v>
      </c>
      <c r="W4730" s="11">
        <f>IF(U4730=0,ROUNDUP((Q4730-日期设置!$B$2)/365,0),ROUNDUP((R4730-日期设置!$B$2)/365,0))</f>
        <v>2</v>
      </c>
      <c r="X4730" s="18">
        <f>_xlfn.IFNA(VLOOKUP(A4730,过往入选债券!A:D,4,0),2)</f>
        <v>2</v>
      </c>
      <c r="Y4730">
        <f>_xlfn.IFNA(VLOOKUP(C4730,[2]Sheet1!$A:$A,1,0),3)</f>
        <v>3</v>
      </c>
    </row>
    <row r="4731" spans="1:25" hidden="1" x14ac:dyDescent="0.2">
      <c r="A4731" s="28" t="s">
        <v>20926</v>
      </c>
      <c r="B4731" s="28" t="s">
        <v>20927</v>
      </c>
      <c r="C4731" s="39" t="s">
        <v>9021</v>
      </c>
      <c r="D4731" s="26" t="str">
        <f>[1]!b_calc_yield(A4731,日期设置!$B$2,F4731,1,R4731,1,O4731,L4731,S4731,)</f>
        <v>Fetching...</v>
      </c>
      <c r="E4731" s="26">
        <f t="shared" si="146"/>
        <v>11.415345139736965</v>
      </c>
      <c r="F4731" s="18">
        <f>[1]!b_dq_cleanprice($A4731,日期设置!B$2)</f>
        <v>98.835300000000004</v>
      </c>
      <c r="G4731" s="18" t="str">
        <f t="shared" si="147"/>
        <v>2.58 + 0</v>
      </c>
      <c r="H4731" s="27">
        <f>[1]!b_dq_pctchange($A4731,日期设置!$B$2,1)/100</f>
        <v>0</v>
      </c>
      <c r="I4731" s="26">
        <f>[1]!b_pq_pctchange(A4731,日期设置!$B$4,日期设置!$B$2,1)</f>
        <v>0</v>
      </c>
      <c r="J4731" s="26">
        <f>[1]!b_pq_pctchange(A4731,日期设置!$C$4,日期设置!$B$2,1)</f>
        <v>-0.39284414931302053</v>
      </c>
      <c r="K4731" s="52">
        <f>[1]!b_dq_amount($A4731,日期设置!B$2,2,10000)</f>
        <v>0</v>
      </c>
      <c r="L4731" s="26">
        <f>[1]!b_info_latestpar(A4731,日期设置!$B$2)</f>
        <v>100</v>
      </c>
      <c r="M4731" s="6">
        <f>[1]!b_info_outstandingbalance($A4731,日期设置!B$2)</f>
        <v>3</v>
      </c>
      <c r="N4731" s="7" t="str">
        <f>[1]!b_info_latestissurercreditrating2(A4731,日期设置!$B$2,"102","1")</f>
        <v>AA+</v>
      </c>
      <c r="O4731" s="8">
        <v>3.98</v>
      </c>
      <c r="P4731" s="9">
        <f>[1]!b_info_repurchasedate(A4731)</f>
        <v>0</v>
      </c>
      <c r="Q4731" s="8" t="s">
        <v>16017</v>
      </c>
      <c r="R4731" s="2" t="str">
        <f>IF((--IF(P4731=0,Q4731,P4731))&gt;(--日期设置!$B$2),IF(P4731=0,Q4731,P4731),Q4731)</f>
        <v>2023-10-23</v>
      </c>
      <c r="S4731" s="31" t="s">
        <v>16008</v>
      </c>
      <c r="T4731" s="8">
        <f>[1]!b_anal_ptmyear($A4731,日期设置!$B$2)</f>
        <v>2.5890410958904111</v>
      </c>
      <c r="U4731" s="8">
        <f>[1]!b_anal_termifexercise($A4731,日期设置!B$2)</f>
        <v>0</v>
      </c>
      <c r="V4731" s="10">
        <f>[1]!b_dq_dirtyprice(A4731,日期设置!$B$2)</f>
        <v>100.4709</v>
      </c>
      <c r="W4731" s="11">
        <f>IF(U4731=0,ROUNDUP((Q4731-日期设置!$B$2)/365,0),ROUNDUP((R4731-日期设置!$B$2)/365,0))</f>
        <v>3</v>
      </c>
      <c r="X4731" s="18">
        <f>_xlfn.IFNA(VLOOKUP(A4731,过往入选债券!A:D,4,0),2)</f>
        <v>2</v>
      </c>
      <c r="Y4731">
        <f>_xlfn.IFNA(VLOOKUP(C4731,[2]Sheet1!$A:$A,1,0),3)</f>
        <v>3</v>
      </c>
    </row>
    <row r="4732" spans="1:25" hidden="1" x14ac:dyDescent="0.2">
      <c r="A4732" s="21" t="s">
        <v>2694</v>
      </c>
      <c r="B4732" s="21" t="s">
        <v>2695</v>
      </c>
      <c r="C4732" s="37" t="s">
        <v>531</v>
      </c>
      <c r="D4732" s="26" t="str">
        <f>[1]!b_calc_yield(A4732,日期设置!$B$2,F4732,1,R4732,1,O4732,L4732,S4732,)</f>
        <v>Fetching...</v>
      </c>
      <c r="E4732" s="26">
        <f t="shared" si="146"/>
        <v>4.3222349117104431</v>
      </c>
      <c r="F4732" s="18">
        <f>[1]!b_dq_cleanprice($A4732,日期设置!B$2)</f>
        <v>100.0348</v>
      </c>
      <c r="G4732" s="18" t="str">
        <f t="shared" si="147"/>
        <v>0.96 + 0</v>
      </c>
      <c r="H4732" s="27">
        <f>[1]!b_dq_pctchange($A4732,日期设置!$B$2,1)/100</f>
        <v>0</v>
      </c>
      <c r="I4732" s="26">
        <f>[1]!b_pq_pctchange(A4732,日期设置!$B$4,日期设置!$B$2,1)</f>
        <v>0</v>
      </c>
      <c r="J4732" s="26">
        <f>[1]!b_pq_pctchange(A4732,日期设置!$C$4,日期设置!$B$2,1)</f>
        <v>-7.8966281397765611E-3</v>
      </c>
      <c r="K4732" s="52">
        <f>[1]!b_dq_amount($A4732,日期设置!B$2,2,10000)</f>
        <v>0</v>
      </c>
      <c r="L4732" s="26">
        <f>[1]!b_info_latestpar(A4732,日期设置!$B$2)</f>
        <v>100</v>
      </c>
      <c r="M4732" s="6">
        <f>[1]!b_info_outstandingbalance($A4732,日期设置!B$2)</f>
        <v>6</v>
      </c>
      <c r="N4732" s="7">
        <f>[1]!b_info_latestissurercreditrating2(A4732,日期设置!$B$2,"102","1")</f>
        <v>0</v>
      </c>
      <c r="O4732" s="8">
        <v>4.5</v>
      </c>
      <c r="P4732" s="9">
        <f>[1]!b_info_repurchasedate(A4732)</f>
        <v>0</v>
      </c>
      <c r="Q4732" s="8" t="s">
        <v>16458</v>
      </c>
      <c r="R4732" s="2" t="str">
        <f>IF((--IF(P4732=0,Q4732,P4732))&gt;(--日期设置!$B$2),IF(P4732=0,Q4732,P4732),Q4732)</f>
        <v>2022-03-11</v>
      </c>
      <c r="S4732" s="2" t="s">
        <v>18581</v>
      </c>
      <c r="T4732" s="8">
        <f>[1]!b_anal_ptmyear($A4732,日期设置!$B$2)</f>
        <v>0.96986301369863015</v>
      </c>
      <c r="U4732" s="8">
        <f>[1]!b_anal_termifexercise($A4732,日期设置!B$2)</f>
        <v>0</v>
      </c>
      <c r="V4732" s="10">
        <f>[1]!b_dq_dirtyprice(A4732,日期设置!$B$2)</f>
        <v>100.1704</v>
      </c>
      <c r="W4732" s="11">
        <f>IF(U4732=0,ROUNDUP((Q4732-日期设置!$B$2)/365,0),ROUNDUP((R4732-日期设置!$B$2)/365,0))</f>
        <v>1</v>
      </c>
      <c r="X4732" s="18">
        <f>_xlfn.IFNA(VLOOKUP(A4732,过往入选债券!A:D,4,0),2)</f>
        <v>2</v>
      </c>
      <c r="Y4732">
        <f>_xlfn.IFNA(VLOOKUP(C4732,[2]Sheet1!$A:$A,1,0),3)</f>
        <v>3</v>
      </c>
    </row>
    <row r="4733" spans="1:25" hidden="1" x14ac:dyDescent="0.2">
      <c r="A4733" s="21" t="s">
        <v>14962</v>
      </c>
      <c r="B4733" s="21" t="s">
        <v>14963</v>
      </c>
      <c r="C4733" s="37" t="s">
        <v>14964</v>
      </c>
      <c r="D4733" s="26" t="str">
        <f>[1]!b_calc_yield(A4733,日期设置!$B$2,F4733,1,R4733,1,O4733,L4733,S4733,)</f>
        <v>Fetching...</v>
      </c>
      <c r="E4733" s="26">
        <f t="shared" si="146"/>
        <v>7.6853716090802049</v>
      </c>
      <c r="F4733" s="18">
        <f>[1]!b_dq_cleanprice($A4733,日期设置!B$2)</f>
        <v>99.399500000000003</v>
      </c>
      <c r="G4733" s="18" t="str">
        <f t="shared" si="147"/>
        <v>1.73 + 0</v>
      </c>
      <c r="H4733" s="27">
        <f>[1]!b_dq_pctchange($A4733,日期设置!$B$2,1)/100</f>
        <v>0</v>
      </c>
      <c r="I4733" s="26">
        <f>[1]!b_pq_pctchange(A4733,日期设置!$B$4,日期设置!$B$2,1)</f>
        <v>0</v>
      </c>
      <c r="J4733" s="26">
        <f>[1]!b_pq_pctchange(A4733,日期设置!$C$4,日期设置!$B$2,1)</f>
        <v>0.42280841777715805</v>
      </c>
      <c r="K4733" s="52">
        <f>[1]!b_dq_amount($A4733,日期设置!B$2,2,10000)</f>
        <v>0</v>
      </c>
      <c r="L4733" s="26">
        <f>[1]!b_info_latestpar(A4733,日期设置!$B$2)</f>
        <v>100</v>
      </c>
      <c r="M4733" s="6">
        <f>[1]!b_info_outstandingbalance($A4733,日期设置!B$2)</f>
        <v>10</v>
      </c>
      <c r="N4733" s="7" t="str">
        <f>[1]!b_info_latestissurercreditrating2(A4733,日期设置!$B$2,"102","1")</f>
        <v>AAA</v>
      </c>
      <c r="O4733" s="8">
        <v>4.0999999999999996</v>
      </c>
      <c r="P4733" s="9">
        <f>[1]!b_info_repurchasedate(A4733)</f>
        <v>0</v>
      </c>
      <c r="Q4733" s="8" t="s">
        <v>16269</v>
      </c>
      <c r="R4733" s="2" t="str">
        <f>IF((--IF(P4733=0,Q4733,P4733))&gt;(--日期设置!$B$2),IF(P4733=0,Q4733,P4733),Q4733)</f>
        <v>2022-12-16</v>
      </c>
      <c r="S4733" s="2" t="s">
        <v>18547</v>
      </c>
      <c r="T4733" s="8">
        <f>[1]!b_anal_ptmyear($A4733,日期设置!$B$2)</f>
        <v>1.736986301369863</v>
      </c>
      <c r="U4733" s="8">
        <f>[1]!b_anal_termifexercise($A4733,日期设置!B$2)</f>
        <v>0</v>
      </c>
      <c r="V4733" s="10">
        <f>[1]!b_dq_dirtyprice(A4733,日期设置!$B$2)</f>
        <v>100.47790000000001</v>
      </c>
      <c r="W4733" s="11">
        <f>IF(U4733=0,ROUNDUP((Q4733-日期设置!$B$2)/365,0),ROUNDUP((R4733-日期设置!$B$2)/365,0))</f>
        <v>2</v>
      </c>
      <c r="X4733" s="18">
        <f>_xlfn.IFNA(VLOOKUP(A4733,过往入选债券!A:D,4,0),2)</f>
        <v>2</v>
      </c>
      <c r="Y4733">
        <f>_xlfn.IFNA(VLOOKUP(C4733,[2]Sheet1!$A:$A,1,0),3)</f>
        <v>3</v>
      </c>
    </row>
    <row r="4734" spans="1:25" hidden="1" x14ac:dyDescent="0.2">
      <c r="A4734" s="21" t="s">
        <v>4739</v>
      </c>
      <c r="B4734" s="21" t="s">
        <v>4740</v>
      </c>
      <c r="C4734" s="37" t="s">
        <v>1032</v>
      </c>
      <c r="D4734" s="26" t="str">
        <f>[1]!b_calc_yield(A4734,日期设置!$B$2,F4734,1,R4734,1,O4734,L4734,S4734,)</f>
        <v>Fetching...</v>
      </c>
      <c r="E4734" s="26">
        <f t="shared" si="146"/>
        <v>10.019181450363913</v>
      </c>
      <c r="F4734" s="18">
        <f>[1]!b_dq_cleanprice($A4734,日期设置!B$2)</f>
        <v>100.7</v>
      </c>
      <c r="G4734" s="18" t="str">
        <f t="shared" si="147"/>
        <v>2.32 + 0</v>
      </c>
      <c r="H4734" s="27">
        <f>[1]!b_dq_pctchange($A4734,日期设置!$B$2,1)/100</f>
        <v>0</v>
      </c>
      <c r="I4734" s="26">
        <f>[1]!b_pq_pctchange(A4734,日期设置!$B$4,日期设置!$B$2,1)</f>
        <v>0</v>
      </c>
      <c r="J4734" s="26">
        <f>[1]!b_pq_pctchange(A4734,日期设置!$C$4,日期设置!$B$2,1)</f>
        <v>0</v>
      </c>
      <c r="K4734" s="52">
        <f>[1]!b_dq_amount($A4734,日期设置!B$2,2,10000)</f>
        <v>0</v>
      </c>
      <c r="L4734" s="26">
        <f>[1]!b_info_latestpar(A4734,日期设置!$B$2)</f>
        <v>100</v>
      </c>
      <c r="M4734" s="6">
        <f>[1]!b_info_outstandingbalance($A4734,日期设置!B$2)</f>
        <v>4.2</v>
      </c>
      <c r="N4734" s="7">
        <f>[1]!b_info_latestissurercreditrating2(A4734,日期设置!$B$2,"102","1")</f>
        <v>0</v>
      </c>
      <c r="O4734" s="8">
        <v>4.79</v>
      </c>
      <c r="P4734" s="9">
        <f>[1]!b_info_repurchasedate(A4734)</f>
        <v>0</v>
      </c>
      <c r="Q4734" s="8" t="s">
        <v>16481</v>
      </c>
      <c r="R4734" s="2" t="str">
        <f>IF((--IF(P4734=0,Q4734,P4734))&gt;(--日期设置!$B$2),IF(P4734=0,Q4734,P4734),Q4734)</f>
        <v>2023-07-17</v>
      </c>
      <c r="S4734" s="2" t="s">
        <v>18243</v>
      </c>
      <c r="T4734" s="8">
        <f>[1]!b_anal_ptmyear($A4734,日期设置!$B$2)</f>
        <v>2.3205479452054796</v>
      </c>
      <c r="U4734" s="8">
        <f>[1]!b_anal_termifexercise($A4734,日期设置!B$2)</f>
        <v>0</v>
      </c>
      <c r="V4734" s="10">
        <f>[1]!b_dq_dirtyprice(A4734,日期设置!$B$2)</f>
        <v>103.9546</v>
      </c>
      <c r="W4734" s="11">
        <f>IF(U4734=0,ROUNDUP((Q4734-日期设置!$B$2)/365,0),ROUNDUP((R4734-日期设置!$B$2)/365,0))</f>
        <v>3</v>
      </c>
      <c r="X4734" s="18">
        <f>_xlfn.IFNA(VLOOKUP(A4734,过往入选债券!A:D,4,0),2)</f>
        <v>2</v>
      </c>
      <c r="Y4734">
        <f>_xlfn.IFNA(VLOOKUP(C4734,[2]Sheet1!$A:$A,1,0),3)</f>
        <v>3</v>
      </c>
    </row>
    <row r="4735" spans="1:25" hidden="1" x14ac:dyDescent="0.2">
      <c r="A4735" s="21" t="s">
        <v>697</v>
      </c>
      <c r="B4735" s="21" t="s">
        <v>698</v>
      </c>
      <c r="C4735" s="37" t="s">
        <v>46</v>
      </c>
      <c r="D4735" s="26" t="str">
        <f>[1]!b_calc_yield(A4735,日期设置!$B$2,F4735,1,R4735,1,O4735,L4735,S4735,)</f>
        <v>Fetching...</v>
      </c>
      <c r="E4735" s="26">
        <f t="shared" si="146"/>
        <v>1.9162969039910882</v>
      </c>
      <c r="F4735" s="18">
        <f>[1]!b_dq_cleanprice($A4735,日期设置!B$2)</f>
        <v>99.756799999999998</v>
      </c>
      <c r="G4735" s="18" t="str">
        <f t="shared" si="147"/>
        <v>0.43 + 0</v>
      </c>
      <c r="H4735" s="27">
        <f>[1]!b_dq_pctchange($A4735,日期设置!$B$2,1)/100</f>
        <v>0</v>
      </c>
      <c r="I4735" s="26">
        <f>[1]!b_pq_pctchange(A4735,日期设置!$B$4,日期设置!$B$2,1)</f>
        <v>0</v>
      </c>
      <c r="J4735" s="26">
        <f>[1]!b_pq_pctchange(A4735,日期设置!$C$4,日期设置!$B$2,1)</f>
        <v>0</v>
      </c>
      <c r="K4735" s="52">
        <f>[1]!b_dq_amount($A4735,日期设置!B$2,2,10000)</f>
        <v>0</v>
      </c>
      <c r="L4735" s="26">
        <f>[1]!b_info_latestpar(A4735,日期设置!$B$2)</f>
        <v>100</v>
      </c>
      <c r="M4735" s="6">
        <f>[1]!b_info_outstandingbalance($A4735,日期设置!B$2)</f>
        <v>21</v>
      </c>
      <c r="N4735" s="7">
        <f>[1]!b_info_latestissurercreditrating2(A4735,日期设置!$B$2,"102","1")</f>
        <v>0</v>
      </c>
      <c r="O4735" s="8">
        <v>3.98</v>
      </c>
      <c r="P4735" s="9">
        <f>[1]!b_info_repurchasedate(A4735)</f>
        <v>0</v>
      </c>
      <c r="Q4735" s="8" t="s">
        <v>16109</v>
      </c>
      <c r="R4735" s="2" t="str">
        <f>IF((--IF(P4735=0,Q4735,P4735))&gt;(--日期设置!$B$2),IF(P4735=0,Q4735,P4735),Q4735)</f>
        <v>2021-08-26</v>
      </c>
      <c r="S4735" s="2" t="s">
        <v>17894</v>
      </c>
      <c r="T4735" s="8">
        <f>[1]!b_anal_ptmyear($A4735,日期设置!$B$2)</f>
        <v>0.43013698630136987</v>
      </c>
      <c r="U4735" s="8">
        <f>[1]!b_anal_termifexercise($A4735,日期设置!B$2)</f>
        <v>0</v>
      </c>
      <c r="V4735" s="10">
        <f>[1]!b_dq_dirtyprice(A4735,日期设置!$B$2)</f>
        <v>102.0249</v>
      </c>
      <c r="W4735" s="11">
        <f>IF(U4735=0,ROUNDUP((Q4735-日期设置!$B$2)/365,0),ROUNDUP((R4735-日期设置!$B$2)/365,0))</f>
        <v>1</v>
      </c>
      <c r="X4735" s="18">
        <f>_xlfn.IFNA(VLOOKUP(A4735,过往入选债券!A:D,4,0),2)</f>
        <v>2</v>
      </c>
      <c r="Y4735">
        <f>_xlfn.IFNA(VLOOKUP(C4735,[2]Sheet1!$A:$A,1,0),3)</f>
        <v>3</v>
      </c>
    </row>
    <row r="4736" spans="1:25" hidden="1" x14ac:dyDescent="0.2">
      <c r="A4736" s="21" t="s">
        <v>10270</v>
      </c>
      <c r="B4736" s="21" t="s">
        <v>10271</v>
      </c>
      <c r="C4736" s="37" t="s">
        <v>77</v>
      </c>
      <c r="D4736" s="26" t="str">
        <f>[1]!b_calc_yield(A4736,日期设置!$B$2,F4736,1,R4736,1,O4736,L4736,S4736,)</f>
        <v>Fetching...</v>
      </c>
      <c r="E4736" s="26">
        <f t="shared" si="146"/>
        <v>9.107601982796897</v>
      </c>
      <c r="F4736" s="18">
        <f>[1]!b_dq_cleanprice($A4736,日期设置!B$2)</f>
        <v>97.522199999999998</v>
      </c>
      <c r="G4736" s="18" t="str">
        <f t="shared" si="147"/>
        <v>4.09 + 2.09</v>
      </c>
      <c r="H4736" s="27">
        <f>[1]!b_dq_pctchange($A4736,日期设置!$B$2,1)/100</f>
        <v>0</v>
      </c>
      <c r="I4736" s="26">
        <f>[1]!b_pq_pctchange(A4736,日期设置!$B$4,日期设置!$B$2,1)</f>
        <v>0</v>
      </c>
      <c r="J4736" s="26">
        <f>[1]!b_pq_pctchange(A4736,日期设置!$C$4,日期设置!$B$2,1)</f>
        <v>0</v>
      </c>
      <c r="K4736" s="52">
        <f>[1]!b_dq_amount($A4736,日期设置!B$2,2,10000)</f>
        <v>0</v>
      </c>
      <c r="L4736" s="26">
        <f>[1]!b_info_latestpar(A4736,日期设置!$B$2)</f>
        <v>100</v>
      </c>
      <c r="M4736" s="6">
        <f>[1]!b_info_outstandingbalance($A4736,日期设置!B$2)</f>
        <v>5</v>
      </c>
      <c r="N4736" s="7" t="str">
        <f>[1]!b_info_latestissurercreditrating2(A4736,日期设置!$B$2,"102","1")</f>
        <v>AAA</v>
      </c>
      <c r="O4736" s="8">
        <v>3.19</v>
      </c>
      <c r="P4736" s="9" t="str">
        <f>[1]!b_info_repurchasedate(A4736)</f>
        <v>2023-04-24</v>
      </c>
      <c r="Q4736" s="8" t="s">
        <v>16215</v>
      </c>
      <c r="R4736" s="2" t="str">
        <f>IF((--IF(P4736=0,Q4736,P4736))&gt;(--日期设置!$B$2),IF(P4736=0,Q4736,P4736),Q4736)</f>
        <v>2023-04-24</v>
      </c>
      <c r="S4736" s="2" t="s">
        <v>17860</v>
      </c>
      <c r="T4736" s="8">
        <f>[1]!b_anal_ptmyear($A4736,日期设置!$B$2)</f>
        <v>4.0904109589041093</v>
      </c>
      <c r="U4736" s="8">
        <f>[1]!b_anal_termifexercise($A4736,日期设置!B$2)</f>
        <v>2.0904109589041098</v>
      </c>
      <c r="V4736" s="10">
        <f>[1]!b_dq_dirtyprice(A4736,日期设置!$B$2)</f>
        <v>100.4238</v>
      </c>
      <c r="W4736" s="11">
        <f>IF(U4736=0,ROUNDUP((Q4736-日期设置!$B$2)/365,0),ROUNDUP((R4736-日期设置!$B$2)/365,0))</f>
        <v>3</v>
      </c>
      <c r="X4736" s="18">
        <f>_xlfn.IFNA(VLOOKUP(A4736,过往入选债券!A:D,4,0),2)</f>
        <v>2</v>
      </c>
      <c r="Y4736">
        <f>_xlfn.IFNA(VLOOKUP(C4736,[2]Sheet1!$A:$A,1,0),3)</f>
        <v>3</v>
      </c>
    </row>
    <row r="4737" spans="1:25" hidden="1" x14ac:dyDescent="0.2">
      <c r="A4737" s="21" t="s">
        <v>11446</v>
      </c>
      <c r="B4737" s="21" t="s">
        <v>11447</v>
      </c>
      <c r="C4737" s="37" t="s">
        <v>1028</v>
      </c>
      <c r="D4737" s="26" t="str">
        <f>[1]!b_calc_yield(A4737,日期设置!$B$2,F4737,1,R4737,1,O4737,L4737,S4737,)</f>
        <v>Fetching...</v>
      </c>
      <c r="E4737" s="26">
        <f t="shared" si="146"/>
        <v>18.94622455872419</v>
      </c>
      <c r="F4737" s="18">
        <f>[1]!b_dq_cleanprice($A4737,日期设置!B$2)</f>
        <v>99.378500000000003</v>
      </c>
      <c r="G4737" s="18" t="str">
        <f t="shared" si="147"/>
        <v>4.35 + 0</v>
      </c>
      <c r="H4737" s="27">
        <f>[1]!b_dq_pctchange($A4737,日期设置!$B$2,1)/100</f>
        <v>0</v>
      </c>
      <c r="I4737" s="26">
        <f>[1]!b_pq_pctchange(A4737,日期设置!$B$4,日期设置!$B$2,1)</f>
        <v>0</v>
      </c>
      <c r="J4737" s="26">
        <f>[1]!b_pq_pctchange(A4737,日期设置!$C$4,日期设置!$B$2,1)</f>
        <v>0</v>
      </c>
      <c r="K4737" s="52">
        <f>[1]!b_dq_amount($A4737,日期设置!B$2,2,10000)</f>
        <v>0</v>
      </c>
      <c r="L4737" s="26">
        <f>[1]!b_info_latestpar(A4737,日期设置!$B$2)</f>
        <v>100</v>
      </c>
      <c r="M4737" s="6">
        <f>[1]!b_info_outstandingbalance($A4737,日期设置!B$2)</f>
        <v>8</v>
      </c>
      <c r="N4737" s="7" t="str">
        <f>[1]!b_info_latestissurercreditrating2(A4737,日期设置!$B$2,"102","1")</f>
        <v>AAA</v>
      </c>
      <c r="O4737" s="8">
        <v>4.3</v>
      </c>
      <c r="P4737" s="9">
        <f>[1]!b_info_repurchasedate(A4737)</f>
        <v>0</v>
      </c>
      <c r="Q4737" s="8" t="s">
        <v>16382</v>
      </c>
      <c r="R4737" s="2" t="str">
        <f>IF((--IF(P4737=0,Q4737,P4737))&gt;(--日期设置!$B$2),IF(P4737=0,Q4737,P4737),Q4737)</f>
        <v>2025-07-30</v>
      </c>
      <c r="S4737" s="2" t="s">
        <v>18158</v>
      </c>
      <c r="T4737" s="8">
        <f>[1]!b_anal_ptmyear($A4737,日期设置!$B$2)</f>
        <v>4.3561643835616435</v>
      </c>
      <c r="U4737" s="8">
        <f>[1]!b_anal_termifexercise($A4737,日期设置!B$2)</f>
        <v>0</v>
      </c>
      <c r="V4737" s="10">
        <f>[1]!b_dq_dirtyprice(A4737,日期设置!$B$2)</f>
        <v>102.14700000000001</v>
      </c>
      <c r="W4737" s="11">
        <f>IF(U4737=0,ROUNDUP((Q4737-日期设置!$B$2)/365,0),ROUNDUP((R4737-日期设置!$B$2)/365,0))</f>
        <v>5</v>
      </c>
      <c r="X4737" s="18">
        <f>_xlfn.IFNA(VLOOKUP(A4737,过往入选债券!A:D,4,0),2)</f>
        <v>2</v>
      </c>
      <c r="Y4737">
        <f>_xlfn.IFNA(VLOOKUP(C4737,[2]Sheet1!$A:$A,1,0),3)</f>
        <v>3</v>
      </c>
    </row>
    <row r="4738" spans="1:25" hidden="1" x14ac:dyDescent="0.2">
      <c r="A4738" s="21" t="s">
        <v>8237</v>
      </c>
      <c r="B4738" s="21" t="s">
        <v>8238</v>
      </c>
      <c r="C4738" s="37" t="s">
        <v>390</v>
      </c>
      <c r="D4738" s="26" t="str">
        <f>[1]!b_calc_yield(A4738,日期设置!$B$2,F4738,1,R4738,1,O4738,L4738,S4738,)</f>
        <v>Fetching...</v>
      </c>
      <c r="E4738" s="26">
        <f t="shared" ref="E4738:E4801" si="148">((O4738*W4738+L4738)/V4738-1)*100</f>
        <v>4.3047278544260603</v>
      </c>
      <c r="F4738" s="18">
        <f>[1]!b_dq_cleanprice($A4738,日期设置!B$2)</f>
        <v>99.927400000000006</v>
      </c>
      <c r="G4738" s="18" t="str">
        <f t="shared" ref="G4738:G4801" si="149">LEFT(T4738,4)&amp;" + "&amp;LEFT(U4738,4)</f>
        <v>1.00 + 0</v>
      </c>
      <c r="H4738" s="27">
        <f>[1]!b_dq_pctchange($A4738,日期设置!$B$2,1)/100</f>
        <v>0</v>
      </c>
      <c r="I4738" s="26">
        <f>[1]!b_pq_pctchange(A4738,日期设置!$B$4,日期设置!$B$2,1)</f>
        <v>0</v>
      </c>
      <c r="J4738" s="26">
        <f>[1]!b_pq_pctchange(A4738,日期设置!$C$4,日期设置!$B$2,1)</f>
        <v>0</v>
      </c>
      <c r="K4738" s="52">
        <f>[1]!b_dq_amount($A4738,日期设置!B$2,2,10000)</f>
        <v>0</v>
      </c>
      <c r="L4738" s="26">
        <f>[1]!b_info_latestpar(A4738,日期设置!$B$2)</f>
        <v>100</v>
      </c>
      <c r="M4738" s="6">
        <f>[1]!b_info_outstandingbalance($A4738,日期设置!B$2)</f>
        <v>3</v>
      </c>
      <c r="N4738" s="7" t="str">
        <f>[1]!b_info_latestissurercreditrating2(A4738,日期设置!$B$2,"102","1")</f>
        <v>AAA</v>
      </c>
      <c r="O4738" s="8">
        <v>4.38</v>
      </c>
      <c r="P4738" s="9">
        <f>[1]!b_info_repurchasedate(A4738)</f>
        <v>0</v>
      </c>
      <c r="Q4738" s="8" t="s">
        <v>16120</v>
      </c>
      <c r="R4738" s="2" t="str">
        <f>IF((--IF(P4738=0,Q4738,P4738))&gt;(--日期设置!$B$2),IF(P4738=0,Q4738,P4738),Q4738)</f>
        <v>2022-03-25</v>
      </c>
      <c r="S4738" s="2" t="s">
        <v>17911</v>
      </c>
      <c r="T4738" s="8">
        <f>[1]!b_anal_ptmyear($A4738,日期设置!$B$2)</f>
        <v>1.0082191780821919</v>
      </c>
      <c r="U4738" s="8">
        <f>[1]!b_anal_termifexercise($A4738,日期设置!B$2)</f>
        <v>0</v>
      </c>
      <c r="V4738" s="10">
        <f>[1]!b_dq_dirtyprice(A4738,日期设置!$B$2)</f>
        <v>104.2714</v>
      </c>
      <c r="W4738" s="11">
        <f>IF(U4738=0,ROUNDUP((Q4738-日期设置!$B$2)/365,0),ROUNDUP((R4738-日期设置!$B$2)/365,0))</f>
        <v>2</v>
      </c>
      <c r="X4738" s="18">
        <f>_xlfn.IFNA(VLOOKUP(A4738,过往入选债券!A:D,4,0),2)</f>
        <v>2</v>
      </c>
      <c r="Y4738">
        <f>_xlfn.IFNA(VLOOKUP(C4738,[2]Sheet1!$A:$A,1,0),3)</f>
        <v>3</v>
      </c>
    </row>
    <row r="4739" spans="1:25" hidden="1" x14ac:dyDescent="0.2">
      <c r="A4739" s="21" t="s">
        <v>8116</v>
      </c>
      <c r="B4739" s="21" t="s">
        <v>8117</v>
      </c>
      <c r="C4739" s="37" t="s">
        <v>3501</v>
      </c>
      <c r="D4739" s="26" t="str">
        <f>[1]!b_calc_yield(A4739,日期设置!$B$2,F4739,1,R4739,1,O4739,L4739,S4739,)</f>
        <v>Fetching...</v>
      </c>
      <c r="E4739" s="26">
        <f t="shared" si="148"/>
        <v>4.2834295113209242</v>
      </c>
      <c r="F4739" s="18">
        <f>[1]!b_dq_cleanprice($A4739,日期设置!B$2)</f>
        <v>100.9556</v>
      </c>
      <c r="G4739" s="18" t="str">
        <f t="shared" si="149"/>
        <v>0.96 + 0</v>
      </c>
      <c r="H4739" s="27">
        <f>[1]!b_dq_pctchange($A4739,日期设置!$B$2,1)/100</f>
        <v>0</v>
      </c>
      <c r="I4739" s="26">
        <f>[1]!b_pq_pctchange(A4739,日期设置!$B$4,日期设置!$B$2,1)</f>
        <v>0</v>
      </c>
      <c r="J4739" s="26">
        <f>[1]!b_pq_pctchange(A4739,日期设置!$C$4,日期设置!$B$2,1)</f>
        <v>0.18020521166174119</v>
      </c>
      <c r="K4739" s="52">
        <f>[1]!b_dq_amount($A4739,日期设置!B$2,2,10000)</f>
        <v>0</v>
      </c>
      <c r="L4739" s="26">
        <f>[1]!b_info_latestpar(A4739,日期设置!$B$2)</f>
        <v>100</v>
      </c>
      <c r="M4739" s="6">
        <f>[1]!b_info_outstandingbalance($A4739,日期设置!B$2)</f>
        <v>5</v>
      </c>
      <c r="N4739" s="7" t="str">
        <f>[1]!b_info_latestissurercreditrating2(A4739,日期设置!$B$2,"102","1")</f>
        <v>AA</v>
      </c>
      <c r="O4739" s="8">
        <v>5.5</v>
      </c>
      <c r="P4739" s="9">
        <f>[1]!b_info_repurchasedate(A4739)</f>
        <v>0</v>
      </c>
      <c r="Q4739" s="8" t="s">
        <v>16066</v>
      </c>
      <c r="R4739" s="2" t="str">
        <f>IF((--IF(P4739=0,Q4739,P4739))&gt;(--日期设置!$B$2),IF(P4739=0,Q4739,P4739),Q4739)</f>
        <v>2022-03-08</v>
      </c>
      <c r="S4739" s="2" t="s">
        <v>17852</v>
      </c>
      <c r="T4739" s="8">
        <f>[1]!b_anal_ptmyear($A4739,日期设置!$B$2)</f>
        <v>0.9616438356164384</v>
      </c>
      <c r="U4739" s="8">
        <f>[1]!b_anal_termifexercise($A4739,日期设置!B$2)</f>
        <v>0</v>
      </c>
      <c r="V4739" s="10">
        <f>[1]!b_dq_dirtyprice(A4739,日期设置!$B$2)</f>
        <v>101.1666</v>
      </c>
      <c r="W4739" s="11">
        <f>IF(U4739=0,ROUNDUP((Q4739-日期设置!$B$2)/365,0),ROUNDUP((R4739-日期设置!$B$2)/365,0))</f>
        <v>1</v>
      </c>
      <c r="X4739" s="18">
        <f>_xlfn.IFNA(VLOOKUP(A4739,过往入选债券!A:D,4,0),2)</f>
        <v>2</v>
      </c>
      <c r="Y4739">
        <f>_xlfn.IFNA(VLOOKUP(C4739,[2]Sheet1!$A:$A,1,0),3)</f>
        <v>3</v>
      </c>
    </row>
    <row r="4740" spans="1:25" hidden="1" x14ac:dyDescent="0.2">
      <c r="A4740" s="28" t="s">
        <v>21042</v>
      </c>
      <c r="B4740" s="28" t="s">
        <v>21043</v>
      </c>
      <c r="C4740" s="39" t="s">
        <v>1032</v>
      </c>
      <c r="D4740" s="26" t="str">
        <f>[1]!b_calc_yield(A4740,日期设置!$B$2,F4740,1,R4740,1,O4740,L4740,S4740,)</f>
        <v>Fetching...</v>
      </c>
      <c r="E4740" s="26">
        <f t="shared" si="148"/>
        <v>11.335212625365699</v>
      </c>
      <c r="F4740" s="18">
        <f>[1]!b_dq_cleanprice($A4740,日期设置!B$2)</f>
        <v>99.466499999999996</v>
      </c>
      <c r="G4740" s="18" t="str">
        <f t="shared" si="149"/>
        <v>2.58 + 0</v>
      </c>
      <c r="H4740" s="27">
        <f>[1]!b_dq_pctchange($A4740,日期设置!$B$2,1)/100</f>
        <v>0</v>
      </c>
      <c r="I4740" s="26">
        <f>[1]!b_pq_pctchange(A4740,日期设置!$B$4,日期设置!$B$2,1)</f>
        <v>0</v>
      </c>
      <c r="J4740" s="26">
        <f>[1]!b_pq_pctchange(A4740,日期设置!$C$4,日期设置!$B$2,1)</f>
        <v>-3.5074883368482732E-2</v>
      </c>
      <c r="K4740" s="52">
        <f>[1]!b_dq_amount($A4740,日期设置!B$2,2,10000)</f>
        <v>0</v>
      </c>
      <c r="L4740" s="26">
        <f>[1]!b_info_latestpar(A4740,日期设置!$B$2)</f>
        <v>100</v>
      </c>
      <c r="M4740" s="6">
        <f>[1]!b_info_outstandingbalance($A4740,日期设置!B$2)</f>
        <v>10</v>
      </c>
      <c r="N4740" s="7" t="str">
        <f>[1]!b_info_latestissurercreditrating2(A4740,日期设置!$B$2,"102","1")</f>
        <v>AA+</v>
      </c>
      <c r="O4740" s="8">
        <v>4.24</v>
      </c>
      <c r="P4740" s="9">
        <f>[1]!b_info_repurchasedate(A4740)</f>
        <v>0</v>
      </c>
      <c r="Q4740" s="8" t="s">
        <v>16325</v>
      </c>
      <c r="R4740" s="2" t="str">
        <f>IF((--IF(P4740=0,Q4740,P4740))&gt;(--日期设置!$B$2),IF(P4740=0,Q4740,P4740),Q4740)</f>
        <v>2023-10-20</v>
      </c>
      <c r="S4740" s="31" t="s">
        <v>16692</v>
      </c>
      <c r="T4740" s="8">
        <f>[1]!b_anal_ptmyear($A4740,日期设置!$B$2)</f>
        <v>2.580821917808219</v>
      </c>
      <c r="U4740" s="8">
        <f>[1]!b_anal_termifexercise($A4740,日期设置!B$2)</f>
        <v>0</v>
      </c>
      <c r="V4740" s="10">
        <f>[1]!b_dq_dirtyprice(A4740,日期设置!$B$2)</f>
        <v>101.24379999999999</v>
      </c>
      <c r="W4740" s="11">
        <f>IF(U4740=0,ROUNDUP((Q4740-日期设置!$B$2)/365,0),ROUNDUP((R4740-日期设置!$B$2)/365,0))</f>
        <v>3</v>
      </c>
      <c r="X4740" s="18">
        <f>_xlfn.IFNA(VLOOKUP(A4740,过往入选债券!A:D,4,0),2)</f>
        <v>2</v>
      </c>
      <c r="Y4740">
        <f>_xlfn.IFNA(VLOOKUP(C4740,[2]Sheet1!$A:$A,1,0),3)</f>
        <v>3</v>
      </c>
    </row>
    <row r="4741" spans="1:25" hidden="1" x14ac:dyDescent="0.2">
      <c r="A4741" s="21" t="s">
        <v>2452</v>
      </c>
      <c r="B4741" s="21" t="s">
        <v>2453</v>
      </c>
      <c r="C4741" s="37" t="s">
        <v>1531</v>
      </c>
      <c r="D4741" s="26" t="str">
        <f>[1]!b_calc_yield(A4741,日期设置!$B$2,F4741,1,R4741,1,O4741,L4741,S4741,)</f>
        <v>Fetching...</v>
      </c>
      <c r="E4741" s="26">
        <f t="shared" si="148"/>
        <v>5.7114041313361508</v>
      </c>
      <c r="F4741" s="18">
        <f>[1]!b_dq_cleanprice($A4741,日期设置!B$2)</f>
        <v>102.69</v>
      </c>
      <c r="G4741" s="18" t="str">
        <f t="shared" si="149"/>
        <v>1.33 + 0</v>
      </c>
      <c r="H4741" s="27">
        <f>[1]!b_dq_pctchange($A4741,日期设置!$B$2,1)/100</f>
        <v>0</v>
      </c>
      <c r="I4741" s="26">
        <f>[1]!b_pq_pctchange(A4741,日期设置!$B$4,日期设置!$B$2,1)</f>
        <v>0</v>
      </c>
      <c r="J4741" s="26">
        <f>[1]!b_pq_pctchange(A4741,日期设置!$C$4,日期设置!$B$2,1)</f>
        <v>0</v>
      </c>
      <c r="K4741" s="52">
        <f>[1]!b_dq_amount($A4741,日期设置!B$2,2,10000)</f>
        <v>0</v>
      </c>
      <c r="L4741" s="26">
        <f>[1]!b_info_latestpar(A4741,日期设置!$B$2)</f>
        <v>100</v>
      </c>
      <c r="M4741" s="6">
        <f>[1]!b_info_outstandingbalance($A4741,日期设置!B$2)</f>
        <v>4.2</v>
      </c>
      <c r="N4741" s="7">
        <f>[1]!b_info_latestissurercreditrating2(A4741,日期设置!$B$2,"102","1")</f>
        <v>0</v>
      </c>
      <c r="O4741" s="8">
        <v>6.6</v>
      </c>
      <c r="P4741" s="9">
        <f>[1]!b_info_repurchasedate(A4741)</f>
        <v>0</v>
      </c>
      <c r="Q4741" s="8" t="s">
        <v>16996</v>
      </c>
      <c r="R4741" s="2" t="str">
        <f>IF((--IF(P4741=0,Q4741,P4741))&gt;(--日期设置!$B$2),IF(P4741=0,Q4741,P4741),Q4741)</f>
        <v>2022-07-22</v>
      </c>
      <c r="S4741" s="2" t="s">
        <v>18288</v>
      </c>
      <c r="T4741" s="8">
        <f>[1]!b_anal_ptmyear($A4741,日期设置!$B$2)</f>
        <v>1.3342465753424657</v>
      </c>
      <c r="U4741" s="8">
        <f>[1]!b_anal_termifexercise($A4741,日期设置!B$2)</f>
        <v>0</v>
      </c>
      <c r="V4741" s="10">
        <f>[1]!b_dq_dirtyprice(A4741,日期设置!$B$2)</f>
        <v>107.084</v>
      </c>
      <c r="W4741" s="11">
        <f>IF(U4741=0,ROUNDUP((Q4741-日期设置!$B$2)/365,0),ROUNDUP((R4741-日期设置!$B$2)/365,0))</f>
        <v>2</v>
      </c>
      <c r="X4741" s="18">
        <f>_xlfn.IFNA(VLOOKUP(A4741,过往入选债券!A:D,4,0),2)</f>
        <v>2</v>
      </c>
      <c r="Y4741">
        <f>_xlfn.IFNA(VLOOKUP(C4741,[2]Sheet1!$A:$A,1,0),3)</f>
        <v>3</v>
      </c>
    </row>
    <row r="4742" spans="1:25" hidden="1" x14ac:dyDescent="0.2">
      <c r="A4742" s="21" t="s">
        <v>11022</v>
      </c>
      <c r="B4742" s="21" t="s">
        <v>11023</v>
      </c>
      <c r="C4742" s="37" t="s">
        <v>11024</v>
      </c>
      <c r="D4742" s="26" t="str">
        <f>[1]!b_calc_yield(A4742,日期设置!$B$2,F4742,1,R4742,1,O4742,L4742,S4742,)</f>
        <v>Fetching...</v>
      </c>
      <c r="E4742" s="26">
        <f t="shared" si="148"/>
        <v>9.5045400710619852</v>
      </c>
      <c r="F4742" s="18">
        <f>[1]!b_dq_cleanprice($A4742,日期设置!B$2)</f>
        <v>98.35</v>
      </c>
      <c r="G4742" s="18" t="str">
        <f t="shared" si="149"/>
        <v>2.18 + 0</v>
      </c>
      <c r="H4742" s="27">
        <f>[1]!b_dq_pctchange($A4742,日期设置!$B$2,1)/100</f>
        <v>0</v>
      </c>
      <c r="I4742" s="26">
        <f>[1]!b_pq_pctchange(A4742,日期设置!$B$4,日期设置!$B$2,1)</f>
        <v>0</v>
      </c>
      <c r="J4742" s="26">
        <f>[1]!b_pq_pctchange(A4742,日期设置!$C$4,日期设置!$B$2,1)</f>
        <v>-3.0494002846108089E-2</v>
      </c>
      <c r="K4742" s="52">
        <f>[1]!b_dq_amount($A4742,日期设置!B$2,2,10000)</f>
        <v>0</v>
      </c>
      <c r="L4742" s="26">
        <f>[1]!b_info_latestpar(A4742,日期设置!$B$2)</f>
        <v>100</v>
      </c>
      <c r="M4742" s="6">
        <f>[1]!b_info_outstandingbalance($A4742,日期设置!B$2)</f>
        <v>10</v>
      </c>
      <c r="N4742" s="7" t="str">
        <f>[1]!b_info_latestissurercreditrating2(A4742,日期设置!$B$2,"102","1")</f>
        <v>AA</v>
      </c>
      <c r="O4742" s="8">
        <v>3.65</v>
      </c>
      <c r="P4742" s="9">
        <f>[1]!b_info_repurchasedate(A4742)</f>
        <v>0</v>
      </c>
      <c r="Q4742" s="8" t="s">
        <v>16919</v>
      </c>
      <c r="R4742" s="2" t="str">
        <f>IF((--IF(P4742=0,Q4742,P4742))&gt;(--日期设置!$B$2),IF(P4742=0,Q4742,P4742),Q4742)</f>
        <v>2023-05-29</v>
      </c>
      <c r="S4742" s="2" t="s">
        <v>18346</v>
      </c>
      <c r="T4742" s="8">
        <f>[1]!b_anal_ptmyear($A4742,日期设置!$B$2)</f>
        <v>2.1863013698630138</v>
      </c>
      <c r="U4742" s="8">
        <f>[1]!b_anal_termifexercise($A4742,日期设置!B$2)</f>
        <v>0</v>
      </c>
      <c r="V4742" s="10">
        <f>[1]!b_dq_dirtyprice(A4742,日期设置!$B$2)</f>
        <v>101.32</v>
      </c>
      <c r="W4742" s="11">
        <f>IF(U4742=0,ROUNDUP((Q4742-日期设置!$B$2)/365,0),ROUNDUP((R4742-日期设置!$B$2)/365,0))</f>
        <v>3</v>
      </c>
      <c r="X4742" s="18">
        <f>_xlfn.IFNA(VLOOKUP(A4742,过往入选债券!A:D,4,0),2)</f>
        <v>2</v>
      </c>
      <c r="Y4742">
        <f>_xlfn.IFNA(VLOOKUP(C4742,[2]Sheet1!$A:$A,1,0),3)</f>
        <v>3</v>
      </c>
    </row>
    <row r="4743" spans="1:25" x14ac:dyDescent="0.2">
      <c r="A4743" s="21" t="s">
        <v>10396</v>
      </c>
      <c r="B4743" s="21" t="s">
        <v>10397</v>
      </c>
      <c r="C4743" s="37" t="s">
        <v>5338</v>
      </c>
      <c r="D4743" s="26" t="str">
        <f>[1]!b_calc_yield(A4743,日期设置!$B$2,F4743,1,R4743,1,O4743,L4743,S4743,)</f>
        <v>Fetching...</v>
      </c>
      <c r="E4743" s="26">
        <f t="shared" si="148"/>
        <v>8.6840463183095693</v>
      </c>
      <c r="F4743" s="18">
        <f>[1]!b_dq_cleanprice($A4743,日期设置!B$2)</f>
        <v>98.484899999999996</v>
      </c>
      <c r="G4743" s="18" t="str">
        <f t="shared" si="149"/>
        <v>2.01 + 0</v>
      </c>
      <c r="H4743" s="27">
        <f>[1]!b_dq_pctchange($A4743,日期设置!$B$2,1)/100</f>
        <v>7.488984993578203E-4</v>
      </c>
      <c r="I4743" s="26">
        <f>[1]!b_pq_pctchange(A4743,日期设置!$B$4,日期设置!$B$2,1)</f>
        <v>7.488984993578203E-2</v>
      </c>
      <c r="J4743" s="26">
        <f>[1]!b_pq_pctchange(A4743,日期设置!$C$4,日期设置!$B$2,1)</f>
        <v>7.488984993578203E-2</v>
      </c>
      <c r="K4743" s="52">
        <f>[1]!b_dq_amount($A4743,日期设置!B$2,2,10000)</f>
        <v>6125.3940000000002</v>
      </c>
      <c r="L4743" s="26">
        <f>[1]!b_info_latestpar(A4743,日期设置!$B$2)</f>
        <v>100</v>
      </c>
      <c r="M4743" s="6">
        <f>[1]!b_info_outstandingbalance($A4743,日期设置!B$2)</f>
        <v>7.5</v>
      </c>
      <c r="N4743" s="7" t="str">
        <f>[1]!b_info_latestissurercreditrating2(A4743,日期设置!$B$2,"102","1")</f>
        <v>AA+</v>
      </c>
      <c r="O4743" s="8">
        <v>3.65</v>
      </c>
      <c r="P4743" s="9">
        <f>[1]!b_info_repurchasedate(A4743)</f>
        <v>0</v>
      </c>
      <c r="Q4743" s="8" t="s">
        <v>15982</v>
      </c>
      <c r="R4743" s="2" t="str">
        <f>IF((--IF(P4743=0,Q4743,P4743))&gt;(--日期设置!$B$2),IF(P4743=0,Q4743,P4743),Q4743)</f>
        <v>2023-03-27</v>
      </c>
      <c r="S4743" s="2" t="s">
        <v>17770</v>
      </c>
      <c r="T4743" s="8">
        <f>[1]!b_anal_ptmyear($A4743,日期设置!$B$2)</f>
        <v>2.0136986301369864</v>
      </c>
      <c r="U4743" s="8">
        <f>[1]!b_anal_termifexercise($A4743,日期设置!B$2)</f>
        <v>0</v>
      </c>
      <c r="V4743" s="10">
        <f>[1]!b_dq_dirtyprice(A4743,日期设置!$B$2)</f>
        <v>102.0849</v>
      </c>
      <c r="W4743" s="11">
        <f>IF(U4743=0,ROUNDUP((Q4743-日期设置!$B$2)/365,0),ROUNDUP((R4743-日期设置!$B$2)/365,0))</f>
        <v>3</v>
      </c>
      <c r="X4743" s="18">
        <f>_xlfn.IFNA(VLOOKUP(A4743,过往入选债券!A:D,4,0),2)</f>
        <v>2</v>
      </c>
      <c r="Y4743">
        <f>_xlfn.IFNA(VLOOKUP(C4743,[2]Sheet1!$A:$A,1,0),3)</f>
        <v>3</v>
      </c>
    </row>
    <row r="4744" spans="1:25" hidden="1" x14ac:dyDescent="0.2">
      <c r="A4744" s="21" t="s">
        <v>4426</v>
      </c>
      <c r="B4744" s="21" t="s">
        <v>4427</v>
      </c>
      <c r="C4744" s="37" t="s">
        <v>4428</v>
      </c>
      <c r="D4744" s="26" t="str">
        <f>[1]!b_calc_yield(A4744,日期设置!$B$2,F4744,1,R4744,1,O4744,L4744,S4744,)</f>
        <v>Fetching...</v>
      </c>
      <c r="E4744" s="26">
        <f t="shared" si="148"/>
        <v>9.0970732706291422</v>
      </c>
      <c r="F4744" s="18">
        <f>[1]!b_dq_cleanprice($A4744,日期设置!B$2)</f>
        <v>98.669399999999996</v>
      </c>
      <c r="G4744" s="18" t="str">
        <f t="shared" si="149"/>
        <v>2.10 + 0</v>
      </c>
      <c r="H4744" s="27">
        <f>[1]!b_dq_pctchange($A4744,日期设置!$B$2,1)/100</f>
        <v>0</v>
      </c>
      <c r="I4744" s="26">
        <f>[1]!b_pq_pctchange(A4744,日期设置!$B$4,日期设置!$B$2,1)</f>
        <v>0</v>
      </c>
      <c r="J4744" s="26">
        <f>[1]!b_pq_pctchange(A4744,日期设置!$C$4,日期设置!$B$2,1)</f>
        <v>0</v>
      </c>
      <c r="K4744" s="52">
        <f>[1]!b_dq_amount($A4744,日期设置!B$2,2,10000)</f>
        <v>0</v>
      </c>
      <c r="L4744" s="26">
        <f>[1]!b_info_latestpar(A4744,日期设置!$B$2)</f>
        <v>100</v>
      </c>
      <c r="M4744" s="6">
        <f>[1]!b_info_outstandingbalance($A4744,日期设置!B$2)</f>
        <v>7</v>
      </c>
      <c r="N4744" s="7">
        <f>[1]!b_info_latestissurercreditrating2(A4744,日期设置!$B$2,"102","1")</f>
        <v>0</v>
      </c>
      <c r="O4744" s="8">
        <v>3.78</v>
      </c>
      <c r="P4744" s="9">
        <f>[1]!b_info_repurchasedate(A4744)</f>
        <v>0</v>
      </c>
      <c r="Q4744" s="8" t="s">
        <v>16075</v>
      </c>
      <c r="R4744" s="2" t="str">
        <f>IF((--IF(P4744=0,Q4744,P4744))&gt;(--日期设置!$B$2),IF(P4744=0,Q4744,P4744),Q4744)</f>
        <v>2023-04-29</v>
      </c>
      <c r="S4744" s="2" t="s">
        <v>17832</v>
      </c>
      <c r="T4744" s="8">
        <f>[1]!b_anal_ptmyear($A4744,日期设置!$B$2)</f>
        <v>2.1041095890410957</v>
      </c>
      <c r="U4744" s="8">
        <f>[1]!b_anal_termifexercise($A4744,日期设置!B$2)</f>
        <v>0</v>
      </c>
      <c r="V4744" s="10">
        <f>[1]!b_dq_dirtyprice(A4744,日期设置!$B$2)</f>
        <v>102.05589999999999</v>
      </c>
      <c r="W4744" s="11">
        <f>IF(U4744=0,ROUNDUP((Q4744-日期设置!$B$2)/365,0),ROUNDUP((R4744-日期设置!$B$2)/365,0))</f>
        <v>3</v>
      </c>
      <c r="X4744" s="18">
        <f>_xlfn.IFNA(VLOOKUP(A4744,过往入选债券!A:D,4,0),2)</f>
        <v>2</v>
      </c>
      <c r="Y4744">
        <f>_xlfn.IFNA(VLOOKUP(C4744,[2]Sheet1!$A:$A,1,0),3)</f>
        <v>3</v>
      </c>
    </row>
    <row r="4745" spans="1:25" hidden="1" x14ac:dyDescent="0.2">
      <c r="A4745" s="21" t="s">
        <v>2789</v>
      </c>
      <c r="B4745" s="21" t="s">
        <v>2790</v>
      </c>
      <c r="C4745" s="37" t="s">
        <v>2791</v>
      </c>
      <c r="D4745" s="26" t="str">
        <f>[1]!b_calc_yield(A4745,日期设置!$B$2,F4745,1,R4745,1,O4745,L4745,S4745,)</f>
        <v>Fetching...</v>
      </c>
      <c r="E4745" s="26">
        <f t="shared" si="148"/>
        <v>0.3780608497939264</v>
      </c>
      <c r="F4745" s="18">
        <f>[1]!b_dq_cleanprice($A4745,日期设置!B$2)</f>
        <v>100.06</v>
      </c>
      <c r="G4745" s="18" t="str">
        <f t="shared" si="149"/>
        <v>1.08 + 0.08</v>
      </c>
      <c r="H4745" s="27">
        <f>[1]!b_dq_pctchange($A4745,日期设置!$B$2,1)/100</f>
        <v>0</v>
      </c>
      <c r="I4745" s="26">
        <f>[1]!b_pq_pctchange(A4745,日期设置!$B$4,日期设置!$B$2,1)</f>
        <v>0</v>
      </c>
      <c r="J4745" s="26">
        <f>[1]!b_pq_pctchange(A4745,日期设置!$C$4,日期设置!$B$2,1)</f>
        <v>0</v>
      </c>
      <c r="K4745" s="52">
        <f>[1]!b_dq_amount($A4745,日期设置!B$2,2,10000)</f>
        <v>0</v>
      </c>
      <c r="L4745" s="26">
        <f>[1]!b_info_latestpar(A4745,日期设置!$B$2)</f>
        <v>100</v>
      </c>
      <c r="M4745" s="6">
        <f>[1]!b_info_outstandingbalance($A4745,日期设置!B$2)</f>
        <v>4</v>
      </c>
      <c r="N4745" s="7">
        <f>[1]!b_info_latestissurercreditrating2(A4745,日期设置!$B$2,"102","1")</f>
        <v>0</v>
      </c>
      <c r="O4745" s="8">
        <v>5.38</v>
      </c>
      <c r="P4745" s="9" t="str">
        <f>[1]!b_info_repurchasedate(A4745)</f>
        <v>2021-04-22</v>
      </c>
      <c r="Q4745" s="8" t="s">
        <v>16305</v>
      </c>
      <c r="R4745" s="2" t="str">
        <f>IF((--IF(P4745=0,Q4745,P4745))&gt;(--日期设置!$B$2),IF(P4745=0,Q4745,P4745),Q4745)</f>
        <v>2021-04-22</v>
      </c>
      <c r="S4745" s="2" t="s">
        <v>17871</v>
      </c>
      <c r="T4745" s="8">
        <f>[1]!b_anal_ptmyear($A4745,日期设置!$B$2)</f>
        <v>1.0849315068493151</v>
      </c>
      <c r="U4745" s="8">
        <f>[1]!b_anal_termifexercise($A4745,日期设置!B$2)</f>
        <v>8.4931506849315067E-2</v>
      </c>
      <c r="V4745" s="10">
        <f>[1]!b_dq_dirtyprice(A4745,日期设置!$B$2)</f>
        <v>104.98309999999999</v>
      </c>
      <c r="W4745" s="11">
        <f>IF(U4745=0,ROUNDUP((Q4745-日期设置!$B$2)/365,0),ROUNDUP((R4745-日期设置!$B$2)/365,0))</f>
        <v>1</v>
      </c>
      <c r="X4745" s="18">
        <f>_xlfn.IFNA(VLOOKUP(A4745,过往入选债券!A:D,4,0),2)</f>
        <v>2</v>
      </c>
      <c r="Y4745">
        <f>_xlfn.IFNA(VLOOKUP(C4745,[2]Sheet1!$A:$A,1,0),3)</f>
        <v>3</v>
      </c>
    </row>
    <row r="4746" spans="1:25" hidden="1" x14ac:dyDescent="0.2">
      <c r="A4746" s="21" t="s">
        <v>7051</v>
      </c>
      <c r="B4746" s="21" t="s">
        <v>7052</v>
      </c>
      <c r="C4746" s="37" t="s">
        <v>5338</v>
      </c>
      <c r="D4746" s="26" t="str">
        <f>[1]!b_calc_yield(A4746,日期设置!$B$2,F4746,1,R4746,1,O4746,L4746,S4746,)</f>
        <v>Fetching...</v>
      </c>
      <c r="E4746" s="26">
        <f t="shared" si="148"/>
        <v>1.5853951932348398</v>
      </c>
      <c r="F4746" s="18">
        <f>[1]!b_dq_cleanprice($A4746,日期设置!B$2)</f>
        <v>100.9084</v>
      </c>
      <c r="G4746" s="18" t="str">
        <f t="shared" si="149"/>
        <v>0.35 + 0.35</v>
      </c>
      <c r="H4746" s="27">
        <f>[1]!b_dq_pctchange($A4746,日期设置!$B$2,1)/100</f>
        <v>0</v>
      </c>
      <c r="I4746" s="26">
        <f>[1]!b_pq_pctchange(A4746,日期设置!$B$4,日期设置!$B$2,1)</f>
        <v>-4.9547433740171794E-3</v>
      </c>
      <c r="J4746" s="26">
        <f>[1]!b_pq_pctchange(A4746,日期设置!$C$4,日期设置!$B$2,1)</f>
        <v>-6.5264131566150185E-2</v>
      </c>
      <c r="K4746" s="52">
        <f>[1]!b_dq_amount($A4746,日期设置!B$2,2,10000)</f>
        <v>0</v>
      </c>
      <c r="L4746" s="26">
        <f>[1]!b_info_latestpar(A4746,日期设置!$B$2)</f>
        <v>100</v>
      </c>
      <c r="M4746" s="6">
        <f>[1]!b_info_outstandingbalance($A4746,日期设置!B$2)</f>
        <v>6</v>
      </c>
      <c r="N4746" s="7" t="str">
        <f>[1]!b_info_latestissurercreditrating2(A4746,日期设置!$B$2,"102","1")</f>
        <v>AA+</v>
      </c>
      <c r="O4746" s="8">
        <v>7.25</v>
      </c>
      <c r="P4746" s="9">
        <f>[1]!b_info_repurchasedate(A4746)</f>
        <v>0</v>
      </c>
      <c r="Q4746" s="8" t="s">
        <v>16683</v>
      </c>
      <c r="R4746" s="2" t="str">
        <f>IF((--IF(P4746=0,Q4746,P4746))&gt;(--日期设置!$B$2),IF(P4746=0,Q4746,P4746),Q4746)</f>
        <v>2021-07-30</v>
      </c>
      <c r="S4746" s="2" t="s">
        <v>18267</v>
      </c>
      <c r="T4746" s="8">
        <f>[1]!b_anal_ptmyear($A4746,日期设置!$B$2)</f>
        <v>0.35616438356164382</v>
      </c>
      <c r="U4746" s="8">
        <f>[1]!b_anal_termifexercise($A4746,日期设置!B$2)</f>
        <v>0.35616438356164382</v>
      </c>
      <c r="V4746" s="10">
        <f>[1]!b_dq_dirtyprice(A4746,日期设置!$B$2)</f>
        <v>105.5762</v>
      </c>
      <c r="W4746" s="11">
        <f>IF(U4746=0,ROUNDUP((Q4746-日期设置!$B$2)/365,0),ROUNDUP((R4746-日期设置!$B$2)/365,0))</f>
        <v>1</v>
      </c>
      <c r="X4746" s="18">
        <f>_xlfn.IFNA(VLOOKUP(A4746,过往入选债券!A:D,4,0),2)</f>
        <v>2</v>
      </c>
      <c r="Y4746">
        <f>_xlfn.IFNA(VLOOKUP(C4746,[2]Sheet1!$A:$A,1,0),3)</f>
        <v>3</v>
      </c>
    </row>
    <row r="4747" spans="1:25" hidden="1" x14ac:dyDescent="0.2">
      <c r="A4747" s="28" t="s">
        <v>19258</v>
      </c>
      <c r="B4747" s="28" t="s">
        <v>19259</v>
      </c>
      <c r="C4747" s="38" t="s">
        <v>2563</v>
      </c>
      <c r="D4747" s="26" t="str">
        <f>[1]!b_calc_yield(A4747,日期设置!$B$2,F4747,1,R4747,1,O4747,L4747,S4747,)</f>
        <v>Fetching...</v>
      </c>
      <c r="E4747" s="26">
        <f t="shared" si="148"/>
        <v>10.619252256965872</v>
      </c>
      <c r="F4747" s="18">
        <f>[1]!b_dq_cleanprice($A4747,日期设置!B$2)</f>
        <v>99.635000000000005</v>
      </c>
      <c r="G4747" s="18" t="str">
        <f t="shared" si="149"/>
        <v>2.43 + 0</v>
      </c>
      <c r="H4747" s="27">
        <f>[1]!b_dq_pctchange($A4747,日期设置!$B$2,1)/100</f>
        <v>0</v>
      </c>
      <c r="I4747" s="26">
        <f>[1]!b_pq_pctchange(A4747,日期设置!$B$4,日期设置!$B$2,1)</f>
        <v>0</v>
      </c>
      <c r="J4747" s="26">
        <f>[1]!b_pq_pctchange(A4747,日期设置!$C$4,日期设置!$B$2,1)</f>
        <v>0.16688616553902325</v>
      </c>
      <c r="K4747" s="52">
        <f>[1]!b_dq_amount($A4747,日期设置!B$2,2,10000)</f>
        <v>0</v>
      </c>
      <c r="L4747" s="26">
        <f>[1]!b_info_latestpar(A4747,日期设置!$B$2)</f>
        <v>100</v>
      </c>
      <c r="M4747" s="6">
        <f>[1]!b_info_outstandingbalance($A4747,日期设置!B$2)</f>
        <v>5</v>
      </c>
      <c r="N4747" s="7">
        <f>[1]!b_info_latestissurercreditrating2(A4747,日期设置!$B$2,"102","1")</f>
        <v>0</v>
      </c>
      <c r="O4747" s="8">
        <v>4.3</v>
      </c>
      <c r="P4747" s="9">
        <f>[1]!b_info_repurchasedate(A4747)</f>
        <v>0</v>
      </c>
      <c r="Q4747" s="8" t="s">
        <v>17546</v>
      </c>
      <c r="R4747" s="2" t="str">
        <f>IF((--IF(P4747=0,Q4747,P4747))&gt;(--日期设置!$B$2),IF(P4747=0,Q4747,P4747),Q4747)</f>
        <v>2023-08-28</v>
      </c>
      <c r="S4747" s="31" t="s">
        <v>19230</v>
      </c>
      <c r="T4747" s="8">
        <f>[1]!b_anal_ptmyear($A4747,日期设置!$B$2)</f>
        <v>2.4356164383561643</v>
      </c>
      <c r="U4747" s="8">
        <f>[1]!b_anal_termifexercise($A4747,日期设置!B$2)</f>
        <v>0</v>
      </c>
      <c r="V4747" s="10">
        <f>[1]!b_dq_dirtyprice(A4747,日期设置!$B$2)</f>
        <v>102.06180000000001</v>
      </c>
      <c r="W4747" s="11">
        <f>IF(U4747=0,ROUNDUP((Q4747-日期设置!$B$2)/365,0),ROUNDUP((R4747-日期设置!$B$2)/365,0))</f>
        <v>3</v>
      </c>
      <c r="X4747" s="18">
        <f>_xlfn.IFNA(VLOOKUP(A4747,过往入选债券!A:D,4,0),2)</f>
        <v>2</v>
      </c>
      <c r="Y4747">
        <f>_xlfn.IFNA(VLOOKUP(C4747,[2]Sheet1!$A:$A,1,0),3)</f>
        <v>3</v>
      </c>
    </row>
    <row r="4748" spans="1:25" hidden="1" x14ac:dyDescent="0.2">
      <c r="A4748" s="21" t="s">
        <v>9187</v>
      </c>
      <c r="B4748" s="21" t="s">
        <v>9188</v>
      </c>
      <c r="C4748" s="37" t="s">
        <v>5737</v>
      </c>
      <c r="D4748" s="26" t="str">
        <f>[1]!b_calc_yield(A4748,日期设置!$B$2,F4748,1,R4748,1,O4748,L4748,S4748,)</f>
        <v>Fetching...</v>
      </c>
      <c r="E4748" s="26">
        <f t="shared" si="148"/>
        <v>6.3605276013678713</v>
      </c>
      <c r="F4748" s="18">
        <f>[1]!b_dq_cleanprice($A4748,日期设置!B$2)</f>
        <v>99.946899999999999</v>
      </c>
      <c r="G4748" s="18" t="str">
        <f t="shared" si="149"/>
        <v>1.45 + 0</v>
      </c>
      <c r="H4748" s="27">
        <f>[1]!b_dq_pctchange($A4748,日期设置!$B$2,1)/100</f>
        <v>0</v>
      </c>
      <c r="I4748" s="26">
        <f>[1]!b_pq_pctchange(A4748,日期设置!$B$4,日期设置!$B$2,1)</f>
        <v>0</v>
      </c>
      <c r="J4748" s="26">
        <f>[1]!b_pq_pctchange(A4748,日期设置!$C$4,日期设置!$B$2,1)</f>
        <v>0</v>
      </c>
      <c r="K4748" s="52">
        <f>[1]!b_dq_amount($A4748,日期设置!B$2,2,10000)</f>
        <v>0</v>
      </c>
      <c r="L4748" s="26">
        <f>[1]!b_info_latestpar(A4748,日期设置!$B$2)</f>
        <v>100</v>
      </c>
      <c r="M4748" s="6">
        <f>[1]!b_info_outstandingbalance($A4748,日期设置!B$2)</f>
        <v>3</v>
      </c>
      <c r="N4748" s="7" t="str">
        <f>[1]!b_info_latestissurercreditrating2(A4748,日期设置!$B$2,"102","1")</f>
        <v>AA+</v>
      </c>
      <c r="O4748" s="8">
        <v>4.43</v>
      </c>
      <c r="P4748" s="9">
        <f>[1]!b_info_repurchasedate(A4748)</f>
        <v>0</v>
      </c>
      <c r="Q4748" s="8" t="s">
        <v>16760</v>
      </c>
      <c r="R4748" s="2" t="str">
        <f>IF((--IF(P4748=0,Q4748,P4748))&gt;(--日期设置!$B$2),IF(P4748=0,Q4748,P4748),Q4748)</f>
        <v>2022-09-05</v>
      </c>
      <c r="S4748" s="2" t="s">
        <v>17828</v>
      </c>
      <c r="T4748" s="8">
        <f>[1]!b_anal_ptmyear($A4748,日期设置!$B$2)</f>
        <v>1.4575342465753425</v>
      </c>
      <c r="U4748" s="8">
        <f>[1]!b_anal_termifexercise($A4748,日期设置!B$2)</f>
        <v>0</v>
      </c>
      <c r="V4748" s="10">
        <f>[1]!b_dq_dirtyprice(A4748,日期设置!$B$2)</f>
        <v>102.35</v>
      </c>
      <c r="W4748" s="11">
        <f>IF(U4748=0,ROUNDUP((Q4748-日期设置!$B$2)/365,0),ROUNDUP((R4748-日期设置!$B$2)/365,0))</f>
        <v>2</v>
      </c>
      <c r="X4748" s="18">
        <f>_xlfn.IFNA(VLOOKUP(A4748,过往入选债券!A:D,4,0),2)</f>
        <v>2</v>
      </c>
      <c r="Y4748">
        <f>_xlfn.IFNA(VLOOKUP(C4748,[2]Sheet1!$A:$A,1,0),3)</f>
        <v>3</v>
      </c>
    </row>
    <row r="4749" spans="1:25" hidden="1" x14ac:dyDescent="0.2">
      <c r="A4749" s="21" t="s">
        <v>10577</v>
      </c>
      <c r="B4749" s="21" t="s">
        <v>10578</v>
      </c>
      <c r="C4749" s="37" t="s">
        <v>193</v>
      </c>
      <c r="D4749" s="26" t="str">
        <f>[1]!b_calc_yield(A4749,日期设置!$B$2,F4749,1,R4749,1,O4749,L4749,S4749,)</f>
        <v>Fetching...</v>
      </c>
      <c r="E4749" s="26">
        <f t="shared" si="148"/>
        <v>17.635312736938769</v>
      </c>
      <c r="F4749" s="18">
        <f>[1]!b_dq_cleanprice($A4749,日期设置!B$2)</f>
        <v>97.620400000000004</v>
      </c>
      <c r="G4749" s="18" t="str">
        <f t="shared" si="149"/>
        <v>4.06 + 0</v>
      </c>
      <c r="H4749" s="27">
        <f>[1]!b_dq_pctchange($A4749,日期设置!$B$2,1)/100</f>
        <v>0</v>
      </c>
      <c r="I4749" s="26">
        <f>[1]!b_pq_pctchange(A4749,日期设置!$B$4,日期设置!$B$2,1)</f>
        <v>0</v>
      </c>
      <c r="J4749" s="26">
        <f>[1]!b_pq_pctchange(A4749,日期设置!$C$4,日期设置!$B$2,1)</f>
        <v>0</v>
      </c>
      <c r="K4749" s="52">
        <f>[1]!b_dq_amount($A4749,日期设置!B$2,2,10000)</f>
        <v>0</v>
      </c>
      <c r="L4749" s="26">
        <f>[1]!b_info_latestpar(A4749,日期设置!$B$2)</f>
        <v>100</v>
      </c>
      <c r="M4749" s="6">
        <f>[1]!b_info_outstandingbalance($A4749,日期设置!B$2)</f>
        <v>11</v>
      </c>
      <c r="N4749" s="7" t="str">
        <f>[1]!b_info_latestissurercreditrating2(A4749,日期设置!$B$2,"102","1")</f>
        <v>AAA</v>
      </c>
      <c r="O4749" s="8">
        <v>3.8</v>
      </c>
      <c r="P4749" s="9">
        <f>[1]!b_info_repurchasedate(A4749)</f>
        <v>0</v>
      </c>
      <c r="Q4749" s="8" t="s">
        <v>16451</v>
      </c>
      <c r="R4749" s="2" t="str">
        <f>IF((--IF(P4749=0,Q4749,P4749))&gt;(--日期设置!$B$2),IF(P4749=0,Q4749,P4749),Q4749)</f>
        <v>2025-04-16</v>
      </c>
      <c r="S4749" s="2" t="s">
        <v>18217</v>
      </c>
      <c r="T4749" s="8">
        <f>[1]!b_anal_ptmyear($A4749,日期设置!$B$2)</f>
        <v>4.0684931506849313</v>
      </c>
      <c r="U4749" s="8">
        <f>[1]!b_anal_termifexercise($A4749,日期设置!B$2)</f>
        <v>0</v>
      </c>
      <c r="V4749" s="10">
        <f>[1]!b_dq_dirtyprice(A4749,日期设置!$B$2)</f>
        <v>101.1601</v>
      </c>
      <c r="W4749" s="11">
        <f>IF(U4749=0,ROUNDUP((Q4749-日期设置!$B$2)/365,0),ROUNDUP((R4749-日期设置!$B$2)/365,0))</f>
        <v>5</v>
      </c>
      <c r="X4749" s="18">
        <f>_xlfn.IFNA(VLOOKUP(A4749,过往入选债券!A:D,4,0),2)</f>
        <v>2</v>
      </c>
      <c r="Y4749">
        <f>_xlfn.IFNA(VLOOKUP(C4749,[2]Sheet1!$A:$A,1,0),3)</f>
        <v>3</v>
      </c>
    </row>
    <row r="4750" spans="1:25" hidden="1" x14ac:dyDescent="0.2">
      <c r="A4750" s="21" t="s">
        <v>702</v>
      </c>
      <c r="B4750" s="21" t="s">
        <v>703</v>
      </c>
      <c r="C4750" s="37" t="s">
        <v>704</v>
      </c>
      <c r="D4750" s="26" t="str">
        <f>[1]!b_calc_yield(A4750,日期设置!$B$2,F4750,1,R4750,1,O4750,L4750,S4750,)</f>
        <v>Fetching...</v>
      </c>
      <c r="E4750" s="26">
        <f t="shared" si="148"/>
        <v>3.0241754866452419</v>
      </c>
      <c r="F4750" s="18">
        <f>[1]!b_dq_cleanprice($A4750,日期设置!B$2)</f>
        <v>100.08759999999999</v>
      </c>
      <c r="G4750" s="18" t="str">
        <f t="shared" si="149"/>
        <v>0.67 + 0</v>
      </c>
      <c r="H4750" s="27">
        <f>[1]!b_dq_pctchange($A4750,日期设置!$B$2,1)/100</f>
        <v>0</v>
      </c>
      <c r="I4750" s="26">
        <f>[1]!b_pq_pctchange(A4750,日期设置!$B$4,日期设置!$B$2,1)</f>
        <v>0</v>
      </c>
      <c r="J4750" s="26">
        <f>[1]!b_pq_pctchange(A4750,日期设置!$C$4,日期设置!$B$2,1)</f>
        <v>0.33834552546813634</v>
      </c>
      <c r="K4750" s="52">
        <f>[1]!b_dq_amount($A4750,日期设置!B$2,2,10000)</f>
        <v>0</v>
      </c>
      <c r="L4750" s="26">
        <f>[1]!b_info_latestpar(A4750,日期设置!$B$2)</f>
        <v>100</v>
      </c>
      <c r="M4750" s="6">
        <f>[1]!b_info_outstandingbalance($A4750,日期设置!B$2)</f>
        <v>5</v>
      </c>
      <c r="N4750" s="7">
        <f>[1]!b_info_latestissurercreditrating2(A4750,日期设置!$B$2,"102","1")</f>
        <v>0</v>
      </c>
      <c r="O4750" s="8">
        <v>4.6500000000000004</v>
      </c>
      <c r="P4750" s="9">
        <f>[1]!b_info_repurchasedate(A4750)</f>
        <v>0</v>
      </c>
      <c r="Q4750" s="8" t="s">
        <v>16144</v>
      </c>
      <c r="R4750" s="2" t="str">
        <f>IF((--IF(P4750=0,Q4750,P4750))&gt;(--日期设置!$B$2),IF(P4750=0,Q4750,P4750),Q4750)</f>
        <v>2021-11-25</v>
      </c>
      <c r="S4750" s="2" t="s">
        <v>18454</v>
      </c>
      <c r="T4750" s="8">
        <f>[1]!b_anal_ptmyear($A4750,日期设置!$B$2)</f>
        <v>0.67945205479452053</v>
      </c>
      <c r="U4750" s="8">
        <f>[1]!b_anal_termifexercise($A4750,日期设置!B$2)</f>
        <v>0</v>
      </c>
      <c r="V4750" s="10">
        <f>[1]!b_dq_dirtyprice(A4750,日期设置!$B$2)</f>
        <v>101.57810000000001</v>
      </c>
      <c r="W4750" s="11">
        <f>IF(U4750=0,ROUNDUP((Q4750-日期设置!$B$2)/365,0),ROUNDUP((R4750-日期设置!$B$2)/365,0))</f>
        <v>1</v>
      </c>
      <c r="X4750" s="18">
        <f>_xlfn.IFNA(VLOOKUP(A4750,过往入选债券!A:D,4,0),2)</f>
        <v>2</v>
      </c>
      <c r="Y4750">
        <f>_xlfn.IFNA(VLOOKUP(C4750,[2]Sheet1!$A:$A,1,0),3)</f>
        <v>3</v>
      </c>
    </row>
    <row r="4751" spans="1:25" hidden="1" x14ac:dyDescent="0.2">
      <c r="A4751" s="21" t="s">
        <v>9812</v>
      </c>
      <c r="B4751" s="21" t="s">
        <v>9813</v>
      </c>
      <c r="C4751" s="37" t="s">
        <v>6606</v>
      </c>
      <c r="D4751" s="26" t="str">
        <f>[1]!b_calc_yield(A4751,日期设置!$B$2,F4751,1,R4751,1,O4751,L4751,S4751,)</f>
        <v>Fetching...</v>
      </c>
      <c r="E4751" s="26">
        <f t="shared" si="148"/>
        <v>16.921311957052907</v>
      </c>
      <c r="F4751" s="18">
        <f>[1]!b_dq_cleanprice($A4751,日期设置!B$2)</f>
        <v>99.2988</v>
      </c>
      <c r="G4751" s="18" t="str">
        <f t="shared" si="149"/>
        <v>3.81 + 0</v>
      </c>
      <c r="H4751" s="27">
        <f>[1]!b_dq_pctchange($A4751,日期设置!$B$2,1)/100</f>
        <v>0</v>
      </c>
      <c r="I4751" s="26">
        <f>[1]!b_pq_pctchange(A4751,日期设置!$B$4,日期设置!$B$2,1)</f>
        <v>0</v>
      </c>
      <c r="J4751" s="26">
        <f>[1]!b_pq_pctchange(A4751,日期设置!$C$4,日期设置!$B$2,1)</f>
        <v>-0.87654938413946082</v>
      </c>
      <c r="K4751" s="52">
        <f>[1]!b_dq_amount($A4751,日期设置!B$2,2,10000)</f>
        <v>0</v>
      </c>
      <c r="L4751" s="26">
        <f>[1]!b_info_latestpar(A4751,日期设置!$B$2)</f>
        <v>100</v>
      </c>
      <c r="M4751" s="6">
        <f>[1]!b_info_outstandingbalance($A4751,日期设置!B$2)</f>
        <v>6</v>
      </c>
      <c r="N4751" s="7" t="str">
        <f>[1]!b_info_latestissurercreditrating2(A4751,日期设置!$B$2,"102","1")</f>
        <v>AA+</v>
      </c>
      <c r="O4751" s="8">
        <v>4.25</v>
      </c>
      <c r="P4751" s="9">
        <f>[1]!b_info_repurchasedate(A4751)</f>
        <v>0</v>
      </c>
      <c r="Q4751" s="8" t="s">
        <v>17415</v>
      </c>
      <c r="R4751" s="2" t="str">
        <f>IF((--IF(P4751=0,Q4751,P4751))&gt;(--日期设置!$B$2),IF(P4751=0,Q4751,P4751),Q4751)</f>
        <v>2025-01-15</v>
      </c>
      <c r="S4751" s="2" t="s">
        <v>18563</v>
      </c>
      <c r="T4751" s="8">
        <f>[1]!b_anal_ptmyear($A4751,日期设置!$B$2)</f>
        <v>3.8191780821917809</v>
      </c>
      <c r="U4751" s="8">
        <f>[1]!b_anal_termifexercise($A4751,日期设置!B$2)</f>
        <v>0</v>
      </c>
      <c r="V4751" s="10">
        <f>[1]!b_dq_dirtyprice(A4751,日期设置!$B$2)</f>
        <v>100.0673</v>
      </c>
      <c r="W4751" s="11">
        <f>IF(U4751=0,ROUNDUP((Q4751-日期设置!$B$2)/365,0),ROUNDUP((R4751-日期设置!$B$2)/365,0))</f>
        <v>4</v>
      </c>
      <c r="X4751" s="18">
        <f>_xlfn.IFNA(VLOOKUP(A4751,过往入选债券!A:D,4,0),2)</f>
        <v>2</v>
      </c>
      <c r="Y4751">
        <f>_xlfn.IFNA(VLOOKUP(C4751,[2]Sheet1!$A:$A,1,0),3)</f>
        <v>3</v>
      </c>
    </row>
    <row r="4752" spans="1:25" hidden="1" x14ac:dyDescent="0.2">
      <c r="A4752" s="28" t="s">
        <v>19575</v>
      </c>
      <c r="B4752" s="28" t="s">
        <v>19576</v>
      </c>
      <c r="C4752" s="38" t="s">
        <v>19443</v>
      </c>
      <c r="D4752" s="26" t="str">
        <f>[1]!b_calc_yield(A4752,日期设置!$B$2,F4752,1,R4752,1,O4752,L4752,S4752,)</f>
        <v>Fetching...</v>
      </c>
      <c r="E4752" s="26">
        <f t="shared" si="148"/>
        <v>19.075078126292567</v>
      </c>
      <c r="F4752" s="18">
        <f>[1]!b_dq_cleanprice($A4752,日期设置!B$2)</f>
        <v>100.0561</v>
      </c>
      <c r="G4752" s="18" t="str">
        <f t="shared" si="149"/>
        <v>4.39 + 4.4</v>
      </c>
      <c r="H4752" s="27">
        <f>[1]!b_dq_pctchange($A4752,日期设置!$B$2,1)/100</f>
        <v>0</v>
      </c>
      <c r="I4752" s="26">
        <f>[1]!b_pq_pctchange(A4752,日期设置!$B$4,日期设置!$B$2,1)</f>
        <v>0</v>
      </c>
      <c r="J4752" s="26">
        <f>[1]!b_pq_pctchange(A4752,日期设置!$C$4,日期设置!$B$2,1)</f>
        <v>0</v>
      </c>
      <c r="K4752" s="52">
        <f>[1]!b_dq_amount($A4752,日期设置!B$2,2,10000)</f>
        <v>0</v>
      </c>
      <c r="L4752" s="26">
        <f>[1]!b_info_latestpar(A4752,日期设置!$B$2)</f>
        <v>100</v>
      </c>
      <c r="M4752" s="6">
        <f>[1]!b_info_outstandingbalance($A4752,日期设置!B$2)</f>
        <v>5</v>
      </c>
      <c r="N4752" s="7" t="str">
        <f>[1]!b_info_latestissurercreditrating2(A4752,日期设置!$B$2,"102","1")</f>
        <v>AAA</v>
      </c>
      <c r="O4752" s="8">
        <v>4.47</v>
      </c>
      <c r="P4752" s="9">
        <f>[1]!b_info_repurchasedate(A4752)</f>
        <v>0</v>
      </c>
      <c r="Q4752" s="8" t="s">
        <v>19994</v>
      </c>
      <c r="R4752" s="2" t="str">
        <f>IF((--IF(P4752=0,Q4752,P4752))&gt;(--日期设置!$B$2),IF(P4752=0,Q4752,P4752),Q4752)</f>
        <v>2025-08-14</v>
      </c>
      <c r="S4752" s="31" t="s">
        <v>19121</v>
      </c>
      <c r="T4752" s="8">
        <f>[1]!b_anal_ptmyear($A4752,日期设置!$B$2)</f>
        <v>4.397260273972603</v>
      </c>
      <c r="U4752" s="8">
        <f>[1]!b_anal_termifexercise($A4752,日期设置!B$2)</f>
        <v>4.4000000000000004</v>
      </c>
      <c r="V4752" s="10">
        <f>[1]!b_dq_dirtyprice(A4752,日期设置!$B$2)</f>
        <v>102.7503</v>
      </c>
      <c r="W4752" s="11">
        <f>IF(U4752=0,ROUNDUP((Q4752-日期设置!$B$2)/365,0),ROUNDUP((R4752-日期设置!$B$2)/365,0))</f>
        <v>5</v>
      </c>
      <c r="X4752" s="18">
        <f>_xlfn.IFNA(VLOOKUP(A4752,过往入选债券!A:D,4,0),2)</f>
        <v>2</v>
      </c>
      <c r="Y4752">
        <f>_xlfn.IFNA(VLOOKUP(C4752,[2]Sheet1!$A:$A,1,0),3)</f>
        <v>3</v>
      </c>
    </row>
    <row r="4753" spans="1:25" hidden="1" x14ac:dyDescent="0.2">
      <c r="A4753" s="21" t="s">
        <v>15482</v>
      </c>
      <c r="B4753" s="21" t="s">
        <v>15483</v>
      </c>
      <c r="C4753" s="37" t="s">
        <v>1092</v>
      </c>
      <c r="D4753" s="26" t="str">
        <f>[1]!b_calc_yield(A4753,日期设置!$B$2,F4753,1,R4753,1,O4753,L4753,S4753,)</f>
        <v>Fetching...</v>
      </c>
      <c r="E4753" s="26">
        <f t="shared" si="148"/>
        <v>24.321632473806364</v>
      </c>
      <c r="F4753" s="18">
        <f>[1]!b_dq_cleanprice($A4753,日期设置!B$2)</f>
        <v>100.0746</v>
      </c>
      <c r="G4753" s="18" t="str">
        <f t="shared" si="149"/>
        <v>5.56 + 0</v>
      </c>
      <c r="H4753" s="27">
        <f>[1]!b_dq_pctchange($A4753,日期设置!$B$2,1)/100</f>
        <v>0</v>
      </c>
      <c r="I4753" s="26">
        <f>[1]!b_pq_pctchange(A4753,日期设置!$B$4,日期设置!$B$2,1)</f>
        <v>0</v>
      </c>
      <c r="J4753" s="26">
        <f>[1]!b_pq_pctchange(A4753,日期设置!$C$4,日期设置!$B$2,1)</f>
        <v>0</v>
      </c>
      <c r="K4753" s="52">
        <f>[1]!b_dq_amount($A4753,日期设置!B$2,2,10000)</f>
        <v>0</v>
      </c>
      <c r="L4753" s="26">
        <f>[1]!b_info_latestpar(A4753,日期设置!$B$2)</f>
        <v>100</v>
      </c>
      <c r="M4753" s="6">
        <f>[1]!b_info_outstandingbalance($A4753,日期设置!B$2)</f>
        <v>8</v>
      </c>
      <c r="N4753" s="7" t="str">
        <f>[1]!b_info_latestissurercreditrating2(A4753,日期设置!$B$2,"102","1")</f>
        <v>AA</v>
      </c>
      <c r="O4753" s="8">
        <v>4.47</v>
      </c>
      <c r="P4753" s="9">
        <f>[1]!b_info_repurchasedate(A4753)</f>
        <v>0</v>
      </c>
      <c r="Q4753" s="8" t="s">
        <v>17707</v>
      </c>
      <c r="R4753" s="2" t="str">
        <f>IF((--IF(P4753=0,Q4753,P4753))&gt;(--日期设置!$B$2),IF(P4753=0,Q4753,P4753),Q4753)</f>
        <v>2026-10-15</v>
      </c>
      <c r="S4753" s="2" t="s">
        <v>17930</v>
      </c>
      <c r="T4753" s="8">
        <f>[1]!b_anal_ptmyear($A4753,日期设置!$B$2)</f>
        <v>5.5671232876712331</v>
      </c>
      <c r="U4753" s="8">
        <f>[1]!b_anal_termifexercise($A4753,日期设置!B$2)</f>
        <v>0</v>
      </c>
      <c r="V4753" s="10">
        <f>[1]!b_dq_dirtyprice(A4753,日期设置!$B$2)</f>
        <v>102.00960000000001</v>
      </c>
      <c r="W4753" s="11">
        <f>IF(U4753=0,ROUNDUP((Q4753-日期设置!$B$2)/365,0),ROUNDUP((R4753-日期设置!$B$2)/365,0))</f>
        <v>6</v>
      </c>
      <c r="X4753" s="18">
        <f>_xlfn.IFNA(VLOOKUP(A4753,过往入选债券!A:D,4,0),2)</f>
        <v>2</v>
      </c>
      <c r="Y4753">
        <f>_xlfn.IFNA(VLOOKUP(C4753,[2]Sheet1!$A:$A,1,0),3)</f>
        <v>3</v>
      </c>
    </row>
    <row r="4754" spans="1:25" hidden="1" x14ac:dyDescent="0.2">
      <c r="A4754" s="21" t="s">
        <v>10777</v>
      </c>
      <c r="B4754" s="21" t="s">
        <v>10778</v>
      </c>
      <c r="C4754" s="37" t="s">
        <v>8422</v>
      </c>
      <c r="D4754" s="26" t="str">
        <f>[1]!b_calc_yield(A4754,日期设置!$B$2,F4754,1,R4754,1,O4754,L4754,S4754,)</f>
        <v>Fetching...</v>
      </c>
      <c r="E4754" s="26">
        <f t="shared" si="148"/>
        <v>9.0953250264277372</v>
      </c>
      <c r="F4754" s="18">
        <f>[1]!b_dq_cleanprice($A4754,日期设置!B$2)</f>
        <v>97.551900000000003</v>
      </c>
      <c r="G4754" s="18" t="str">
        <f t="shared" si="149"/>
        <v>2.09 + 0</v>
      </c>
      <c r="H4754" s="27">
        <f>[1]!b_dq_pctchange($A4754,日期设置!$B$2,1)/100</f>
        <v>0</v>
      </c>
      <c r="I4754" s="26">
        <f>[1]!b_pq_pctchange(A4754,日期设置!$B$4,日期设置!$B$2,1)</f>
        <v>0</v>
      </c>
      <c r="J4754" s="26">
        <f>[1]!b_pq_pctchange(A4754,日期设置!$C$4,日期设置!$B$2,1)</f>
        <v>-1.8345840618713333E-2</v>
      </c>
      <c r="K4754" s="52">
        <f>[1]!b_dq_amount($A4754,日期设置!B$2,2,10000)</f>
        <v>0</v>
      </c>
      <c r="L4754" s="26">
        <f>[1]!b_info_latestpar(A4754,日期设置!$B$2)</f>
        <v>100</v>
      </c>
      <c r="M4754" s="6">
        <f>[1]!b_info_outstandingbalance($A4754,日期设置!B$2)</f>
        <v>3</v>
      </c>
      <c r="N4754" s="7" t="str">
        <f>[1]!b_info_latestissurercreditrating2(A4754,日期设置!$B$2,"102","1")</f>
        <v>AA+</v>
      </c>
      <c r="O4754" s="8">
        <v>3.2</v>
      </c>
      <c r="P4754" s="9">
        <f>[1]!b_info_repurchasedate(A4754)</f>
        <v>0</v>
      </c>
      <c r="Q4754" s="8" t="s">
        <v>16074</v>
      </c>
      <c r="R4754" s="2" t="str">
        <f>IF((--IF(P4754=0,Q4754,P4754))&gt;(--日期设置!$B$2),IF(P4754=0,Q4754,P4754),Q4754)</f>
        <v>2023-04-24</v>
      </c>
      <c r="S4754" s="2" t="s">
        <v>17860</v>
      </c>
      <c r="T4754" s="8">
        <f>[1]!b_anal_ptmyear($A4754,日期设置!$B$2)</f>
        <v>2.0904109589041098</v>
      </c>
      <c r="U4754" s="8">
        <f>[1]!b_anal_termifexercise($A4754,日期设置!B$2)</f>
        <v>0</v>
      </c>
      <c r="V4754" s="10">
        <f>[1]!b_dq_dirtyprice(A4754,日期设置!$B$2)</f>
        <v>100.46259999999999</v>
      </c>
      <c r="W4754" s="11">
        <f>IF(U4754=0,ROUNDUP((Q4754-日期设置!$B$2)/365,0),ROUNDUP((R4754-日期设置!$B$2)/365,0))</f>
        <v>3</v>
      </c>
      <c r="X4754" s="18">
        <f>_xlfn.IFNA(VLOOKUP(A4754,过往入选债券!A:D,4,0),2)</f>
        <v>2</v>
      </c>
      <c r="Y4754">
        <f>_xlfn.IFNA(VLOOKUP(C4754,[2]Sheet1!$A:$A,1,0),3)</f>
        <v>3</v>
      </c>
    </row>
    <row r="4755" spans="1:25" hidden="1" x14ac:dyDescent="0.2">
      <c r="A4755" s="21" t="s">
        <v>15749</v>
      </c>
      <c r="B4755" s="21" t="s">
        <v>15750</v>
      </c>
      <c r="C4755" s="37" t="s">
        <v>15370</v>
      </c>
      <c r="D4755" s="26" t="str">
        <f>[1]!b_calc_yield(A4755,日期设置!$B$2,F4755,1,R4755,1,O4755,L4755,S4755,)</f>
        <v>Fetching...</v>
      </c>
      <c r="E4755" s="26">
        <f t="shared" si="148"/>
        <v>25.924072738689151</v>
      </c>
      <c r="F4755" s="18">
        <f>[1]!b_dq_cleanprice($A4755,日期设置!B$2)</f>
        <v>97.932000000000002</v>
      </c>
      <c r="G4755" s="18" t="str">
        <f t="shared" si="149"/>
        <v>6.01 + 0</v>
      </c>
      <c r="H4755" s="27">
        <f>[1]!b_dq_pctchange($A4755,日期设置!$B$2,1)/100</f>
        <v>0</v>
      </c>
      <c r="I4755" s="26">
        <f>[1]!b_pq_pctchange(A4755,日期设置!$B$4,日期设置!$B$2,1)</f>
        <v>0</v>
      </c>
      <c r="J4755" s="26">
        <f>[1]!b_pq_pctchange(A4755,日期设置!$C$4,日期设置!$B$2,1)</f>
        <v>0</v>
      </c>
      <c r="K4755" s="52">
        <f>[1]!b_dq_amount($A4755,日期设置!B$2,2,10000)</f>
        <v>0</v>
      </c>
      <c r="L4755" s="26">
        <f>[1]!b_info_latestpar(A4755,日期设置!$B$2)</f>
        <v>100</v>
      </c>
      <c r="M4755" s="6">
        <f>[1]!b_info_outstandingbalance($A4755,日期设置!B$2)</f>
        <v>8</v>
      </c>
      <c r="N4755" s="7" t="str">
        <f>[1]!b_info_latestissurercreditrating2(A4755,日期设置!$B$2,"102","1")</f>
        <v>AA+</v>
      </c>
      <c r="O4755" s="8">
        <v>4.05</v>
      </c>
      <c r="P4755" s="9">
        <f>[1]!b_info_repurchasedate(A4755)</f>
        <v>0</v>
      </c>
      <c r="Q4755" s="8" t="s">
        <v>16007</v>
      </c>
      <c r="R4755" s="2" t="str">
        <f>IF((--IF(P4755=0,Q4755,P4755))&gt;(--日期设置!$B$2),IF(P4755=0,Q4755,P4755),Q4755)</f>
        <v>2027-03-27</v>
      </c>
      <c r="S4755" s="2" t="s">
        <v>17770</v>
      </c>
      <c r="T4755" s="8">
        <f>[1]!b_anal_ptmyear($A4755,日期设置!$B$2)</f>
        <v>6.0136986301369859</v>
      </c>
      <c r="U4755" s="8">
        <f>[1]!b_anal_termifexercise($A4755,日期设置!B$2)</f>
        <v>0</v>
      </c>
      <c r="V4755" s="10">
        <f>[1]!b_dq_dirtyprice(A4755,日期设置!$B$2)</f>
        <v>101.9265</v>
      </c>
      <c r="W4755" s="11">
        <f>IF(U4755=0,ROUNDUP((Q4755-日期设置!$B$2)/365,0),ROUNDUP((R4755-日期设置!$B$2)/365,0))</f>
        <v>7</v>
      </c>
      <c r="X4755" s="18">
        <f>_xlfn.IFNA(VLOOKUP(A4755,过往入选债券!A:D,4,0),2)</f>
        <v>2</v>
      </c>
      <c r="Y4755">
        <f>_xlfn.IFNA(VLOOKUP(C4755,[2]Sheet1!$A:$A,1,0),3)</f>
        <v>3</v>
      </c>
    </row>
    <row r="4756" spans="1:25" hidden="1" x14ac:dyDescent="0.2">
      <c r="A4756" s="28" t="s">
        <v>21438</v>
      </c>
      <c r="B4756" s="28" t="s">
        <v>21439</v>
      </c>
      <c r="C4756" s="39" t="s">
        <v>21704</v>
      </c>
      <c r="D4756" s="26" t="str">
        <f>[1]!b_calc_yield(A4756,日期设置!$B$2,F4756,1,R4756,1,O4756,L4756,S4756,)</f>
        <v>Fetching...</v>
      </c>
      <c r="E4756" s="26">
        <f t="shared" si="148"/>
        <v>11.619976605404547</v>
      </c>
      <c r="F4756" s="18">
        <f>[1]!b_dq_cleanprice($A4756,日期设置!B$2)</f>
        <v>99.370599999999996</v>
      </c>
      <c r="G4756" s="18" t="str">
        <f t="shared" si="149"/>
        <v>2.64 + 0</v>
      </c>
      <c r="H4756" s="27">
        <f>[1]!b_dq_pctchange($A4756,日期设置!$B$2,1)/100</f>
        <v>0</v>
      </c>
      <c r="I4756" s="26">
        <f>[1]!b_pq_pctchange(A4756,日期设置!$B$4,日期设置!$B$2,1)</f>
        <v>0</v>
      </c>
      <c r="J4756" s="26">
        <f>[1]!b_pq_pctchange(A4756,日期设置!$C$4,日期设置!$B$2,1)</f>
        <v>0</v>
      </c>
      <c r="K4756" s="52">
        <f>[1]!b_dq_amount($A4756,日期设置!B$2,2,10000)</f>
        <v>0</v>
      </c>
      <c r="L4756" s="26">
        <f>[1]!b_info_latestpar(A4756,日期设置!$B$2)</f>
        <v>100</v>
      </c>
      <c r="M4756" s="6">
        <f>[1]!b_info_outstandingbalance($A4756,日期设置!B$2)</f>
        <v>4</v>
      </c>
      <c r="N4756" s="7" t="str">
        <f>[1]!b_info_latestissurercreditrating2(A4756,日期设置!$B$2,"102","1")</f>
        <v>AA+</v>
      </c>
      <c r="O4756" s="43">
        <v>4.2</v>
      </c>
      <c r="P4756" s="9">
        <f>[1]!b_info_repurchasedate(A4756)</f>
        <v>0</v>
      </c>
      <c r="Q4756" s="31" t="s">
        <v>16534</v>
      </c>
      <c r="R4756" s="2" t="str">
        <f>IF((--IF(P4756=0,Q4756,P4756))&gt;(--日期设置!$B$2),IF(P4756=0,Q4756,P4756),Q4756)</f>
        <v>2023-11-11</v>
      </c>
      <c r="S4756" s="31" t="s">
        <v>16853</v>
      </c>
      <c r="T4756" s="8">
        <f>[1]!b_anal_ptmyear($A4756,日期设置!$B$2)</f>
        <v>2.6410958904109592</v>
      </c>
      <c r="U4756" s="8">
        <f>[1]!b_anal_termifexercise($A4756,日期设置!B$2)</f>
        <v>0</v>
      </c>
      <c r="V4756" s="10">
        <f>[1]!b_dq_dirtyprice(A4756,日期设置!$B$2)</f>
        <v>100.878</v>
      </c>
      <c r="W4756" s="11">
        <f>IF(U4756=0,ROUNDUP((Q4756-日期设置!$B$2)/365,0),ROUNDUP((R4756-日期设置!$B$2)/365,0))</f>
        <v>3</v>
      </c>
      <c r="X4756" s="18">
        <f>_xlfn.IFNA(VLOOKUP(A4756,过往入选债券!A:D,4,0),2)</f>
        <v>2</v>
      </c>
      <c r="Y4756">
        <f>_xlfn.IFNA(VLOOKUP(C4756,[2]Sheet1!$A:$A,1,0),3)</f>
        <v>3</v>
      </c>
    </row>
    <row r="4757" spans="1:25" hidden="1" x14ac:dyDescent="0.2">
      <c r="A4757" s="21" t="s">
        <v>3323</v>
      </c>
      <c r="B4757" s="21" t="s">
        <v>3324</v>
      </c>
      <c r="C4757" s="37" t="s">
        <v>847</v>
      </c>
      <c r="D4757" s="26" t="str">
        <f>[1]!b_calc_yield(A4757,日期设置!$B$2,F4757,1,R4757,1,O4757,L4757,S4757,)</f>
        <v>Fetching...</v>
      </c>
      <c r="E4757" s="26">
        <f t="shared" si="148"/>
        <v>6.0351171311416874</v>
      </c>
      <c r="F4757" s="18">
        <f>[1]!b_dq_cleanprice($A4757,日期设置!B$2)</f>
        <v>100.5703</v>
      </c>
      <c r="G4757" s="18" t="str">
        <f t="shared" si="149"/>
        <v>1.39 + 0</v>
      </c>
      <c r="H4757" s="27">
        <f>[1]!b_dq_pctchange($A4757,日期设置!$B$2,1)/100</f>
        <v>0</v>
      </c>
      <c r="I4757" s="26">
        <f>[1]!b_pq_pctchange(A4757,日期设置!$B$4,日期设置!$B$2,1)</f>
        <v>0</v>
      </c>
      <c r="J4757" s="26">
        <f>[1]!b_pq_pctchange(A4757,日期设置!$C$4,日期设置!$B$2,1)</f>
        <v>0.23481407728333784</v>
      </c>
      <c r="K4757" s="52">
        <f>[1]!b_dq_amount($A4757,日期设置!B$2,2,10000)</f>
        <v>0</v>
      </c>
      <c r="L4757" s="26">
        <f>[1]!b_info_latestpar(A4757,日期设置!$B$2)</f>
        <v>100</v>
      </c>
      <c r="M4757" s="6">
        <f>[1]!b_info_outstandingbalance($A4757,日期设置!B$2)</f>
        <v>2</v>
      </c>
      <c r="N4757" s="7">
        <f>[1]!b_info_latestissurercreditrating2(A4757,日期设置!$B$2,"102","1")</f>
        <v>0</v>
      </c>
      <c r="O4757" s="8">
        <v>4.9000000000000004</v>
      </c>
      <c r="P4757" s="9">
        <f>[1]!b_info_repurchasedate(A4757)</f>
        <v>0</v>
      </c>
      <c r="Q4757" s="8" t="s">
        <v>17276</v>
      </c>
      <c r="R4757" s="2" t="str">
        <f>IF((--IF(P4757=0,Q4757,P4757))&gt;(--日期设置!$B$2),IF(P4757=0,Q4757,P4757),Q4757)</f>
        <v>2022-08-12</v>
      </c>
      <c r="S4757" s="2" t="s">
        <v>18748</v>
      </c>
      <c r="T4757" s="8">
        <f>[1]!b_anal_ptmyear($A4757,日期设置!$B$2)</f>
        <v>1.3917808219178083</v>
      </c>
      <c r="U4757" s="8">
        <f>[1]!b_anal_termifexercise($A4757,日期设置!B$2)</f>
        <v>0</v>
      </c>
      <c r="V4757" s="10">
        <f>[1]!b_dq_dirtyprice(A4757,日期设置!$B$2)</f>
        <v>103.5506</v>
      </c>
      <c r="W4757" s="11">
        <f>IF(U4757=0,ROUNDUP((Q4757-日期设置!$B$2)/365,0),ROUNDUP((R4757-日期设置!$B$2)/365,0))</f>
        <v>2</v>
      </c>
      <c r="X4757" s="18">
        <f>_xlfn.IFNA(VLOOKUP(A4757,过往入选债券!A:D,4,0),2)</f>
        <v>2</v>
      </c>
      <c r="Y4757">
        <f>_xlfn.IFNA(VLOOKUP(C4757,[2]Sheet1!$A:$A,1,0),3)</f>
        <v>3</v>
      </c>
    </row>
    <row r="4758" spans="1:25" hidden="1" x14ac:dyDescent="0.2">
      <c r="A4758" s="21" t="s">
        <v>4538</v>
      </c>
      <c r="B4758" s="21" t="s">
        <v>4539</v>
      </c>
      <c r="C4758" s="37" t="s">
        <v>1388</v>
      </c>
      <c r="D4758" s="26" t="str">
        <f>[1]!b_calc_yield(A4758,日期设置!$B$2,F4758,1,R4758,1,O4758,L4758,S4758,)</f>
        <v>Fetching...</v>
      </c>
      <c r="E4758" s="26">
        <f t="shared" si="148"/>
        <v>9.565079726695469</v>
      </c>
      <c r="F4758" s="18">
        <f>[1]!b_dq_cleanprice($A4758,日期设置!B$2)</f>
        <v>100.09</v>
      </c>
      <c r="G4758" s="18" t="str">
        <f t="shared" si="149"/>
        <v>4.22 + 2.22</v>
      </c>
      <c r="H4758" s="27">
        <f>[1]!b_dq_pctchange($A4758,日期设置!$B$2,1)/100</f>
        <v>0</v>
      </c>
      <c r="I4758" s="26">
        <f>[1]!b_pq_pctchange(A4758,日期设置!$B$4,日期设置!$B$2,1)</f>
        <v>0</v>
      </c>
      <c r="J4758" s="26">
        <f>[1]!b_pq_pctchange(A4758,日期设置!$C$4,日期设置!$B$2,1)</f>
        <v>0</v>
      </c>
      <c r="K4758" s="52">
        <f>[1]!b_dq_amount($A4758,日期设置!B$2,2,10000)</f>
        <v>0</v>
      </c>
      <c r="L4758" s="26">
        <f>[1]!b_info_latestpar(A4758,日期设置!$B$2)</f>
        <v>100</v>
      </c>
      <c r="M4758" s="6">
        <f>[1]!b_info_outstandingbalance($A4758,日期设置!B$2)</f>
        <v>15</v>
      </c>
      <c r="N4758" s="7">
        <f>[1]!b_info_latestissurercreditrating2(A4758,日期设置!$B$2,"102","1")</f>
        <v>0</v>
      </c>
      <c r="O4758" s="8">
        <v>4.5</v>
      </c>
      <c r="P4758" s="9" t="str">
        <f>[1]!b_info_repurchasedate(A4758)</f>
        <v>2023-06-11</v>
      </c>
      <c r="Q4758" s="8" t="s">
        <v>16941</v>
      </c>
      <c r="R4758" s="2" t="str">
        <f>IF((--IF(P4758=0,Q4758,P4758))&gt;(--日期设置!$B$2),IF(P4758=0,Q4758,P4758),Q4758)</f>
        <v>2023-06-11</v>
      </c>
      <c r="S4758" s="2" t="s">
        <v>18194</v>
      </c>
      <c r="T4758" s="8">
        <f>[1]!b_anal_ptmyear($A4758,日期设置!$B$2)</f>
        <v>4.2219178082191782</v>
      </c>
      <c r="U4758" s="8">
        <f>[1]!b_anal_termifexercise($A4758,日期设置!B$2)</f>
        <v>2.2219178082191782</v>
      </c>
      <c r="V4758" s="10">
        <f>[1]!b_dq_dirtyprice(A4758,日期设置!$B$2)</f>
        <v>103.59139999999999</v>
      </c>
      <c r="W4758" s="11">
        <f>IF(U4758=0,ROUNDUP((Q4758-日期设置!$B$2)/365,0),ROUNDUP((R4758-日期设置!$B$2)/365,0))</f>
        <v>3</v>
      </c>
      <c r="X4758" s="18">
        <f>_xlfn.IFNA(VLOOKUP(A4758,过往入选债券!A:D,4,0),2)</f>
        <v>2</v>
      </c>
      <c r="Y4758">
        <f>_xlfn.IFNA(VLOOKUP(C4758,[2]Sheet1!$A:$A,1,0),3)</f>
        <v>3</v>
      </c>
    </row>
    <row r="4759" spans="1:25" hidden="1" x14ac:dyDescent="0.2">
      <c r="A4759" s="21" t="s">
        <v>9051</v>
      </c>
      <c r="B4759" s="21" t="s">
        <v>9052</v>
      </c>
      <c r="C4759" s="37" t="s">
        <v>8897</v>
      </c>
      <c r="D4759" s="26" t="str">
        <f>[1]!b_calc_yield(A4759,日期设置!$B$2,F4759,1,R4759,1,O4759,L4759,S4759,)</f>
        <v>Fetching...</v>
      </c>
      <c r="E4759" s="26">
        <f t="shared" si="148"/>
        <v>6.1869576163183115</v>
      </c>
      <c r="F4759" s="18">
        <f>[1]!b_dq_cleanprice($A4759,日期设置!B$2)</f>
        <v>99.644599999999997</v>
      </c>
      <c r="G4759" s="18" t="str">
        <f t="shared" si="149"/>
        <v>1.41 + 0</v>
      </c>
      <c r="H4759" s="27">
        <f>[1]!b_dq_pctchange($A4759,日期设置!$B$2,1)/100</f>
        <v>0</v>
      </c>
      <c r="I4759" s="26">
        <f>[1]!b_pq_pctchange(A4759,日期设置!$B$4,日期设置!$B$2,1)</f>
        <v>0</v>
      </c>
      <c r="J4759" s="26">
        <f>[1]!b_pq_pctchange(A4759,日期设置!$C$4,日期设置!$B$2,1)</f>
        <v>0</v>
      </c>
      <c r="K4759" s="52">
        <f>[1]!b_dq_amount($A4759,日期设置!B$2,2,10000)</f>
        <v>0</v>
      </c>
      <c r="L4759" s="26">
        <f>[1]!b_info_latestpar(A4759,日期设置!$B$2)</f>
        <v>100</v>
      </c>
      <c r="M4759" s="6">
        <f>[1]!b_info_outstandingbalance($A4759,日期设置!B$2)</f>
        <v>5</v>
      </c>
      <c r="N4759" s="7" t="str">
        <f>[1]!b_info_latestissurercreditrating2(A4759,日期设置!$B$2,"102","1")</f>
        <v>AA+</v>
      </c>
      <c r="O4759" s="8">
        <v>4.2</v>
      </c>
      <c r="P4759" s="9">
        <f>[1]!b_info_repurchasedate(A4759)</f>
        <v>0</v>
      </c>
      <c r="Q4759" s="8" t="s">
        <v>16587</v>
      </c>
      <c r="R4759" s="2" t="str">
        <f>IF((--IF(P4759=0,Q4759,P4759))&gt;(--日期设置!$B$2),IF(P4759=0,Q4759,P4759),Q4759)</f>
        <v>2022-08-22</v>
      </c>
      <c r="S4759" s="2" t="s">
        <v>18336</v>
      </c>
      <c r="T4759" s="8">
        <f>[1]!b_anal_ptmyear($A4759,日期设置!$B$2)</f>
        <v>1.4191780821917808</v>
      </c>
      <c r="U4759" s="8">
        <f>[1]!b_anal_termifexercise($A4759,日期设置!B$2)</f>
        <v>0</v>
      </c>
      <c r="V4759" s="10">
        <f>[1]!b_dq_dirtyprice(A4759,日期设置!$B$2)</f>
        <v>102.08410000000001</v>
      </c>
      <c r="W4759" s="11">
        <f>IF(U4759=0,ROUNDUP((Q4759-日期设置!$B$2)/365,0),ROUNDUP((R4759-日期设置!$B$2)/365,0))</f>
        <v>2</v>
      </c>
      <c r="X4759" s="18">
        <f>_xlfn.IFNA(VLOOKUP(A4759,过往入选债券!A:D,4,0),2)</f>
        <v>2</v>
      </c>
      <c r="Y4759">
        <f>_xlfn.IFNA(VLOOKUP(C4759,[2]Sheet1!$A:$A,1,0),3)</f>
        <v>3</v>
      </c>
    </row>
    <row r="4760" spans="1:25" hidden="1" x14ac:dyDescent="0.2">
      <c r="A4760" s="21" t="s">
        <v>7280</v>
      </c>
      <c r="B4760" s="21" t="s">
        <v>7281</v>
      </c>
      <c r="C4760" s="37" t="s">
        <v>175</v>
      </c>
      <c r="D4760" s="26" t="str">
        <f>[1]!b_calc_yield(A4760,日期设置!$B$2,F4760,1,R4760,1,O4760,L4760,S4760,)</f>
        <v>Fetching...</v>
      </c>
      <c r="E4760" s="26">
        <f t="shared" si="148"/>
        <v>10.455249286134528</v>
      </c>
      <c r="F4760" s="18">
        <f>[1]!b_dq_cleanprice($A4760,日期设置!B$2)</f>
        <v>105.2898</v>
      </c>
      <c r="G4760" s="18" t="str">
        <f t="shared" si="149"/>
        <v>2.46 + 0</v>
      </c>
      <c r="H4760" s="27">
        <f>[1]!b_dq_pctchange($A4760,日期设置!$B$2,1)/100</f>
        <v>0</v>
      </c>
      <c r="I4760" s="26">
        <f>[1]!b_pq_pctchange(A4760,日期设置!$B$4,日期设置!$B$2,1)</f>
        <v>0</v>
      </c>
      <c r="J4760" s="26">
        <f>[1]!b_pq_pctchange(A4760,日期设置!$C$4,日期设置!$B$2,1)</f>
        <v>-6.9327645300779886E-3</v>
      </c>
      <c r="K4760" s="52">
        <f>[1]!b_dq_amount($A4760,日期设置!B$2,2,10000)</f>
        <v>0</v>
      </c>
      <c r="L4760" s="26">
        <f>[1]!b_info_latestpar(A4760,日期设置!$B$2)</f>
        <v>100</v>
      </c>
      <c r="M4760" s="6">
        <f>[1]!b_info_outstandingbalance($A4760,日期设置!B$2)</f>
        <v>7.5</v>
      </c>
      <c r="N4760" s="7" t="str">
        <f>[1]!b_info_latestissurercreditrating2(A4760,日期设置!$B$2,"102","1")</f>
        <v>AA+</v>
      </c>
      <c r="O4760" s="8">
        <v>6.78</v>
      </c>
      <c r="P4760" s="9">
        <f>[1]!b_info_repurchasedate(A4760)</f>
        <v>0</v>
      </c>
      <c r="Q4760" s="8" t="s">
        <v>16128</v>
      </c>
      <c r="R4760" s="2" t="str">
        <f>IF((--IF(P4760=0,Q4760,P4760))&gt;(--日期设置!$B$2),IF(P4760=0,Q4760,P4760),Q4760)</f>
        <v>2023-09-06</v>
      </c>
      <c r="S4760" s="2" t="s">
        <v>17914</v>
      </c>
      <c r="T4760" s="8">
        <f>[1]!b_anal_ptmyear($A4760,日期设置!$B$2)</f>
        <v>2.4602739726027396</v>
      </c>
      <c r="U4760" s="8">
        <f>[1]!b_anal_termifexercise($A4760,日期设置!B$2)</f>
        <v>0</v>
      </c>
      <c r="V4760" s="10">
        <f>[1]!b_dq_dirtyprice(A4760,日期设置!$B$2)</f>
        <v>108.9491</v>
      </c>
      <c r="W4760" s="11">
        <f>IF(U4760=0,ROUNDUP((Q4760-日期设置!$B$2)/365,0),ROUNDUP((R4760-日期设置!$B$2)/365,0))</f>
        <v>3</v>
      </c>
      <c r="X4760" s="18">
        <f>_xlfn.IFNA(VLOOKUP(A4760,过往入选债券!A:D,4,0),2)</f>
        <v>2</v>
      </c>
      <c r="Y4760">
        <f>_xlfn.IFNA(VLOOKUP(C4760,[2]Sheet1!$A:$A,1,0),3)</f>
        <v>3</v>
      </c>
    </row>
    <row r="4761" spans="1:25" hidden="1" x14ac:dyDescent="0.2">
      <c r="A4761" s="21" t="s">
        <v>1012</v>
      </c>
      <c r="B4761" s="21" t="s">
        <v>1013</v>
      </c>
      <c r="C4761" s="37" t="s">
        <v>1014</v>
      </c>
      <c r="D4761" s="26" t="str">
        <f>[1]!b_calc_yield(A4761,日期设置!$B$2,F4761,1,R4761,1,O4761,L4761,S4761,)</f>
        <v>Fetching...</v>
      </c>
      <c r="E4761" s="26">
        <f t="shared" si="148"/>
        <v>6.3506389979322675</v>
      </c>
      <c r="F4761" s="18">
        <f>[1]!b_dq_cleanprice($A4761,日期设置!B$2)</f>
        <v>102.8331</v>
      </c>
      <c r="G4761" s="18" t="str">
        <f t="shared" si="149"/>
        <v>1.47 + 0</v>
      </c>
      <c r="H4761" s="27">
        <f>[1]!b_dq_pctchange($A4761,日期设置!$B$2,1)/100</f>
        <v>0</v>
      </c>
      <c r="I4761" s="26">
        <f>[1]!b_pq_pctchange(A4761,日期设置!$B$4,日期设置!$B$2,1)</f>
        <v>0</v>
      </c>
      <c r="J4761" s="26">
        <f>[1]!b_pq_pctchange(A4761,日期设置!$C$4,日期设置!$B$2,1)</f>
        <v>0</v>
      </c>
      <c r="K4761" s="52">
        <f>[1]!b_dq_amount($A4761,日期设置!B$2,2,10000)</f>
        <v>0</v>
      </c>
      <c r="L4761" s="26">
        <f>[1]!b_info_latestpar(A4761,日期设置!$B$2)</f>
        <v>100</v>
      </c>
      <c r="M4761" s="6">
        <f>[1]!b_info_outstandingbalance($A4761,日期设置!B$2)</f>
        <v>1</v>
      </c>
      <c r="N4761" s="7">
        <f>[1]!b_info_latestissurercreditrating2(A4761,日期设置!$B$2,"102","1")</f>
        <v>0</v>
      </c>
      <c r="O4761" s="8">
        <v>6.5</v>
      </c>
      <c r="P4761" s="9">
        <f>[1]!b_info_repurchasedate(A4761)</f>
        <v>0</v>
      </c>
      <c r="Q4761" s="8" t="s">
        <v>16907</v>
      </c>
      <c r="R4761" s="2" t="str">
        <f>IF((--IF(P4761=0,Q4761,P4761))&gt;(--日期设置!$B$2),IF(P4761=0,Q4761,P4761),Q4761)</f>
        <v>2022-09-11</v>
      </c>
      <c r="S4761" s="2" t="s">
        <v>17785</v>
      </c>
      <c r="T4761" s="8">
        <f>[1]!b_anal_ptmyear($A4761,日期设置!$B$2)</f>
        <v>1.473972602739726</v>
      </c>
      <c r="U4761" s="8">
        <f>[1]!b_anal_termifexercise($A4761,日期设置!B$2)</f>
        <v>0</v>
      </c>
      <c r="V4761" s="10">
        <f>[1]!b_dq_dirtyprice(A4761,日期设置!$B$2)</f>
        <v>106.25230000000001</v>
      </c>
      <c r="W4761" s="11">
        <f>IF(U4761=0,ROUNDUP((Q4761-日期设置!$B$2)/365,0),ROUNDUP((R4761-日期设置!$B$2)/365,0))</f>
        <v>2</v>
      </c>
      <c r="X4761" s="18">
        <f>_xlfn.IFNA(VLOOKUP(A4761,过往入选债券!A:D,4,0),2)</f>
        <v>2</v>
      </c>
      <c r="Y4761">
        <f>_xlfn.IFNA(VLOOKUP(C4761,[2]Sheet1!$A:$A,1,0),3)</f>
        <v>3</v>
      </c>
    </row>
    <row r="4762" spans="1:25" hidden="1" x14ac:dyDescent="0.2">
      <c r="A4762" s="21" t="s">
        <v>9189</v>
      </c>
      <c r="B4762" s="21" t="s">
        <v>9190</v>
      </c>
      <c r="C4762" s="37" t="s">
        <v>4836</v>
      </c>
      <c r="D4762" s="26" t="str">
        <f>[1]!b_calc_yield(A4762,日期设置!$B$2,F4762,1,R4762,1,O4762,L4762,S4762,)</f>
        <v>Fetching...</v>
      </c>
      <c r="E4762" s="26">
        <f t="shared" si="148"/>
        <v>6.3444038650650292</v>
      </c>
      <c r="F4762" s="18">
        <f>[1]!b_dq_cleanprice($A4762,日期设置!B$2)</f>
        <v>100.7255</v>
      </c>
      <c r="G4762" s="18" t="str">
        <f t="shared" si="149"/>
        <v>1.46 + 0</v>
      </c>
      <c r="H4762" s="27">
        <f>[1]!b_dq_pctchange($A4762,日期设置!$B$2,1)/100</f>
        <v>0</v>
      </c>
      <c r="I4762" s="26">
        <f>[1]!b_pq_pctchange(A4762,日期设置!$B$4,日期设置!$B$2,1)</f>
        <v>0</v>
      </c>
      <c r="J4762" s="26">
        <f>[1]!b_pq_pctchange(A4762,日期设置!$C$4,日期设置!$B$2,1)</f>
        <v>0</v>
      </c>
      <c r="K4762" s="52">
        <f>[1]!b_dq_amount($A4762,日期设置!B$2,2,10000)</f>
        <v>0</v>
      </c>
      <c r="L4762" s="26">
        <f>[1]!b_info_latestpar(A4762,日期设置!$B$2)</f>
        <v>100</v>
      </c>
      <c r="M4762" s="6">
        <f>[1]!b_info_outstandingbalance($A4762,日期设置!B$2)</f>
        <v>6</v>
      </c>
      <c r="N4762" s="7" t="str">
        <f>[1]!b_info_latestissurercreditrating2(A4762,日期设置!$B$2,"102","1")</f>
        <v>AA</v>
      </c>
      <c r="O4762" s="8">
        <v>4.99</v>
      </c>
      <c r="P4762" s="9">
        <f>[1]!b_info_repurchasedate(A4762)</f>
        <v>0</v>
      </c>
      <c r="Q4762" s="8" t="s">
        <v>16071</v>
      </c>
      <c r="R4762" s="2" t="str">
        <f>IF((--IF(P4762=0,Q4762,P4762))&gt;(--日期设置!$B$2),IF(P4762=0,Q4762,P4762),Q4762)</f>
        <v>2022-09-06</v>
      </c>
      <c r="S4762" s="2" t="s">
        <v>17857</v>
      </c>
      <c r="T4762" s="8">
        <f>[1]!b_anal_ptmyear($A4762,日期设置!$B$2)</f>
        <v>1.4602739726027396</v>
      </c>
      <c r="U4762" s="8">
        <f>[1]!b_anal_termifexercise($A4762,日期设置!B$2)</f>
        <v>0</v>
      </c>
      <c r="V4762" s="10">
        <f>[1]!b_dq_dirtyprice(A4762,日期设置!$B$2)</f>
        <v>103.4187</v>
      </c>
      <c r="W4762" s="11">
        <f>IF(U4762=0,ROUNDUP((Q4762-日期设置!$B$2)/365,0),ROUNDUP((R4762-日期设置!$B$2)/365,0))</f>
        <v>2</v>
      </c>
      <c r="X4762" s="18">
        <f>_xlfn.IFNA(VLOOKUP(A4762,过往入选债券!A:D,4,0),2)</f>
        <v>2</v>
      </c>
      <c r="Y4762">
        <f>_xlfn.IFNA(VLOOKUP(C4762,[2]Sheet1!$A:$A,1,0),3)</f>
        <v>3</v>
      </c>
    </row>
    <row r="4763" spans="1:25" hidden="1" x14ac:dyDescent="0.2">
      <c r="A4763" s="21" t="s">
        <v>8977</v>
      </c>
      <c r="B4763" s="21" t="s">
        <v>8978</v>
      </c>
      <c r="C4763" s="37" t="s">
        <v>8559</v>
      </c>
      <c r="D4763" s="26" t="str">
        <f>[1]!b_calc_yield(A4763,日期设置!$B$2,F4763,1,R4763,1,O4763,L4763,S4763,)</f>
        <v>Fetching...</v>
      </c>
      <c r="E4763" s="26">
        <f t="shared" si="148"/>
        <v>6.0735738148026019</v>
      </c>
      <c r="F4763" s="18">
        <f>[1]!b_dq_cleanprice($A4763,日期设置!B$2)</f>
        <v>100.0081</v>
      </c>
      <c r="G4763" s="18" t="str">
        <f t="shared" si="149"/>
        <v>3.39 + 1.39</v>
      </c>
      <c r="H4763" s="27">
        <f>[1]!b_dq_pctchange($A4763,日期设置!$B$2,1)/100</f>
        <v>0</v>
      </c>
      <c r="I4763" s="26">
        <f>[1]!b_pq_pctchange(A4763,日期设置!$B$4,日期设置!$B$2,1)</f>
        <v>0</v>
      </c>
      <c r="J4763" s="26">
        <f>[1]!b_pq_pctchange(A4763,日期设置!$C$4,日期设置!$B$2,1)</f>
        <v>0</v>
      </c>
      <c r="K4763" s="52">
        <f>[1]!b_dq_amount($A4763,日期设置!B$2,2,10000)</f>
        <v>0</v>
      </c>
      <c r="L4763" s="26">
        <f>[1]!b_info_latestpar(A4763,日期设置!$B$2)</f>
        <v>100</v>
      </c>
      <c r="M4763" s="6">
        <f>[1]!b_info_outstandingbalance($A4763,日期设置!B$2)</f>
        <v>4</v>
      </c>
      <c r="N4763" s="7" t="str">
        <f>[1]!b_info_latestissurercreditrating2(A4763,日期设置!$B$2,"102","1")</f>
        <v>AA</v>
      </c>
      <c r="O4763" s="8">
        <v>4.47</v>
      </c>
      <c r="P4763" s="9" t="str">
        <f>[1]!b_info_repurchasedate(A4763)</f>
        <v>2022-08-14</v>
      </c>
      <c r="Q4763" s="8" t="s">
        <v>16649</v>
      </c>
      <c r="R4763" s="2" t="str">
        <f>IF((--IF(P4763=0,Q4763,P4763))&gt;(--日期设置!$B$2),IF(P4763=0,Q4763,P4763),Q4763)</f>
        <v>2022-08-14</v>
      </c>
      <c r="S4763" s="2" t="s">
        <v>18126</v>
      </c>
      <c r="T4763" s="8">
        <f>[1]!b_anal_ptmyear($A4763,日期设置!$B$2)</f>
        <v>3.3972602739726026</v>
      </c>
      <c r="U4763" s="8">
        <f>[1]!b_anal_termifexercise($A4763,日期设置!B$2)</f>
        <v>1.3972602739726028</v>
      </c>
      <c r="V4763" s="10">
        <f>[1]!b_dq_dirtyprice(A4763,日期设置!$B$2)</f>
        <v>102.70229999999999</v>
      </c>
      <c r="W4763" s="11">
        <f>IF(U4763=0,ROUNDUP((Q4763-日期设置!$B$2)/365,0),ROUNDUP((R4763-日期设置!$B$2)/365,0))</f>
        <v>2</v>
      </c>
      <c r="X4763" s="18">
        <f>_xlfn.IFNA(VLOOKUP(A4763,过往入选债券!A:D,4,0),2)</f>
        <v>2</v>
      </c>
      <c r="Y4763">
        <f>_xlfn.IFNA(VLOOKUP(C4763,[2]Sheet1!$A:$A,1,0),3)</f>
        <v>3</v>
      </c>
    </row>
    <row r="4764" spans="1:25" hidden="1" x14ac:dyDescent="0.2">
      <c r="A4764" s="21" t="s">
        <v>9566</v>
      </c>
      <c r="B4764" s="21" t="s">
        <v>9567</v>
      </c>
      <c r="C4764" s="37" t="s">
        <v>3743</v>
      </c>
      <c r="D4764" s="26" t="str">
        <f>[1]!b_calc_yield(A4764,日期设置!$B$2,F4764,1,R4764,1,O4764,L4764,S4764,)</f>
        <v>Fetching...</v>
      </c>
      <c r="E4764" s="26">
        <f t="shared" si="148"/>
        <v>16.140817788836294</v>
      </c>
      <c r="F4764" s="18">
        <f>[1]!b_dq_cleanprice($A4764,日期设置!B$2)</f>
        <v>100.1583</v>
      </c>
      <c r="G4764" s="18" t="str">
        <f t="shared" si="149"/>
        <v>3.67 + 0</v>
      </c>
      <c r="H4764" s="27">
        <f>[1]!b_dq_pctchange($A4764,日期设置!$B$2,1)/100</f>
        <v>0</v>
      </c>
      <c r="I4764" s="26">
        <f>[1]!b_pq_pctchange(A4764,日期设置!$B$4,日期设置!$B$2,1)</f>
        <v>0</v>
      </c>
      <c r="J4764" s="26">
        <f>[1]!b_pq_pctchange(A4764,日期设置!$C$4,日期设置!$B$2,1)</f>
        <v>0</v>
      </c>
      <c r="K4764" s="52">
        <f>[1]!b_dq_amount($A4764,日期设置!B$2,2,10000)</f>
        <v>0</v>
      </c>
      <c r="L4764" s="26">
        <f>[1]!b_info_latestpar(A4764,日期设置!$B$2)</f>
        <v>100</v>
      </c>
      <c r="M4764" s="6">
        <f>[1]!b_info_outstandingbalance($A4764,日期设置!B$2)</f>
        <v>5</v>
      </c>
      <c r="N4764" s="7" t="str">
        <f>[1]!b_info_latestissurercreditrating2(A4764,日期设置!$B$2,"102","1")</f>
        <v>AA+</v>
      </c>
      <c r="O4764" s="8">
        <v>4.5</v>
      </c>
      <c r="P4764" s="9">
        <f>[1]!b_info_repurchasedate(A4764)</f>
        <v>0</v>
      </c>
      <c r="Q4764" s="8" t="s">
        <v>17388</v>
      </c>
      <c r="R4764" s="2" t="str">
        <f>IF((--IF(P4764=0,Q4764,P4764))&gt;(--日期设置!$B$2),IF(P4764=0,Q4764,P4764),Q4764)</f>
        <v>2024-11-25</v>
      </c>
      <c r="S4764" s="2" t="s">
        <v>18481</v>
      </c>
      <c r="T4764" s="8">
        <f>[1]!b_anal_ptmyear($A4764,日期设置!$B$2)</f>
        <v>3.6794520547945204</v>
      </c>
      <c r="U4764" s="8">
        <f>[1]!b_anal_termifexercise($A4764,日期设置!B$2)</f>
        <v>0</v>
      </c>
      <c r="V4764" s="10">
        <f>[1]!b_dq_dirtyprice(A4764,日期设置!$B$2)</f>
        <v>101.60080000000001</v>
      </c>
      <c r="W4764" s="11">
        <f>IF(U4764=0,ROUNDUP((Q4764-日期设置!$B$2)/365,0),ROUNDUP((R4764-日期设置!$B$2)/365,0))</f>
        <v>4</v>
      </c>
      <c r="X4764" s="18">
        <f>_xlfn.IFNA(VLOOKUP(A4764,过往入选债券!A:D,4,0),2)</f>
        <v>2</v>
      </c>
      <c r="Y4764">
        <f>_xlfn.IFNA(VLOOKUP(C4764,[2]Sheet1!$A:$A,1,0),3)</f>
        <v>3</v>
      </c>
    </row>
    <row r="4765" spans="1:25" hidden="1" x14ac:dyDescent="0.2">
      <c r="A4765" s="21" t="s">
        <v>7896</v>
      </c>
      <c r="B4765" s="21" t="s">
        <v>7897</v>
      </c>
      <c r="C4765" s="37" t="s">
        <v>6524</v>
      </c>
      <c r="D4765" s="26" t="str">
        <f>[1]!b_calc_yield(A4765,日期设置!$B$2,F4765,1,R4765,1,O4765,L4765,S4765,)</f>
        <v>Fetching...</v>
      </c>
      <c r="E4765" s="26">
        <f t="shared" si="148"/>
        <v>12.413107094813537</v>
      </c>
      <c r="F4765" s="18">
        <f>[1]!b_dq_cleanprice($A4765,日期设置!B$2)</f>
        <v>102.94710000000001</v>
      </c>
      <c r="G4765" s="18" t="str">
        <f t="shared" si="149"/>
        <v>2.83 + 0</v>
      </c>
      <c r="H4765" s="27">
        <f>[1]!b_dq_pctchange($A4765,日期设置!$B$2,1)/100</f>
        <v>0</v>
      </c>
      <c r="I4765" s="26">
        <f>[1]!b_pq_pctchange(A4765,日期设置!$B$4,日期设置!$B$2,1)</f>
        <v>-8.3468322315836882E-2</v>
      </c>
      <c r="J4765" s="26">
        <f>[1]!b_pq_pctchange(A4765,日期设置!$C$4,日期设置!$B$2,1)</f>
        <v>-8.3468322315836882E-2</v>
      </c>
      <c r="K4765" s="52">
        <f>[1]!b_dq_amount($A4765,日期设置!B$2,2,10000)</f>
        <v>0</v>
      </c>
      <c r="L4765" s="26">
        <f>[1]!b_info_latestpar(A4765,日期设置!$B$2)</f>
        <v>100</v>
      </c>
      <c r="M4765" s="6">
        <f>[1]!b_info_outstandingbalance($A4765,日期设置!B$2)</f>
        <v>4</v>
      </c>
      <c r="N4765" s="7" t="str">
        <f>[1]!b_info_latestissurercreditrating2(A4765,日期设置!$B$2,"102","1")</f>
        <v>AA+</v>
      </c>
      <c r="O4765" s="8">
        <v>5.58</v>
      </c>
      <c r="P4765" s="9">
        <f>[1]!b_info_repurchasedate(A4765)</f>
        <v>0</v>
      </c>
      <c r="Q4765" s="8" t="s">
        <v>17363</v>
      </c>
      <c r="R4765" s="2" t="str">
        <f>IF((--IF(P4765=0,Q4765,P4765))&gt;(--日期设置!$B$2),IF(P4765=0,Q4765,P4765),Q4765)</f>
        <v>2024-01-22</v>
      </c>
      <c r="S4765" s="2" t="s">
        <v>18059</v>
      </c>
      <c r="T4765" s="8">
        <f>[1]!b_anal_ptmyear($A4765,日期设置!$B$2)</f>
        <v>2.8383561643835615</v>
      </c>
      <c r="U4765" s="8">
        <f>[1]!b_anal_termifexercise($A4765,日期设置!B$2)</f>
        <v>0</v>
      </c>
      <c r="V4765" s="10">
        <f>[1]!b_dq_dirtyprice(A4765,日期设置!$B$2)</f>
        <v>103.84910000000001</v>
      </c>
      <c r="W4765" s="11">
        <f>IF(U4765=0,ROUNDUP((Q4765-日期设置!$B$2)/365,0),ROUNDUP((R4765-日期设置!$B$2)/365,0))</f>
        <v>3</v>
      </c>
      <c r="X4765" s="18">
        <f>_xlfn.IFNA(VLOOKUP(A4765,过往入选债券!A:D,4,0),2)</f>
        <v>2</v>
      </c>
      <c r="Y4765">
        <f>_xlfn.IFNA(VLOOKUP(C4765,[2]Sheet1!$A:$A,1,0),3)</f>
        <v>3</v>
      </c>
    </row>
    <row r="4766" spans="1:25" hidden="1" x14ac:dyDescent="0.2">
      <c r="A4766" s="21" t="s">
        <v>11153</v>
      </c>
      <c r="B4766" s="21" t="s">
        <v>11154</v>
      </c>
      <c r="C4766" s="37" t="s">
        <v>1028</v>
      </c>
      <c r="D4766" s="26" t="str">
        <f>[1]!b_calc_yield(A4766,日期设置!$B$2,F4766,1,R4766,1,O4766,L4766,S4766,)</f>
        <v>Fetching...</v>
      </c>
      <c r="E4766" s="26">
        <f t="shared" si="148"/>
        <v>18.338390069555</v>
      </c>
      <c r="F4766" s="18">
        <f>[1]!b_dq_cleanprice($A4766,日期设置!B$2)</f>
        <v>99.015600000000006</v>
      </c>
      <c r="G4766" s="18" t="str">
        <f t="shared" si="149"/>
        <v>4.23 + 0</v>
      </c>
      <c r="H4766" s="27">
        <f>[1]!b_dq_pctchange($A4766,日期设置!$B$2,1)/100</f>
        <v>0</v>
      </c>
      <c r="I4766" s="26">
        <f>[1]!b_pq_pctchange(A4766,日期设置!$B$4,日期设置!$B$2,1)</f>
        <v>0</v>
      </c>
      <c r="J4766" s="26">
        <f>[1]!b_pq_pctchange(A4766,日期设置!$C$4,日期设置!$B$2,1)</f>
        <v>0</v>
      </c>
      <c r="K4766" s="52">
        <f>[1]!b_dq_amount($A4766,日期设置!B$2,2,10000)</f>
        <v>0</v>
      </c>
      <c r="L4766" s="26">
        <f>[1]!b_info_latestpar(A4766,日期设置!$B$2)</f>
        <v>100</v>
      </c>
      <c r="M4766" s="6">
        <f>[1]!b_info_outstandingbalance($A4766,日期设置!B$2)</f>
        <v>5</v>
      </c>
      <c r="N4766" s="7" t="str">
        <f>[1]!b_info_latestissurercreditrating2(A4766,日期设置!$B$2,"102","1")</f>
        <v>AAA</v>
      </c>
      <c r="O4766" s="8">
        <v>4.1900000000000004</v>
      </c>
      <c r="P4766" s="9">
        <f>[1]!b_info_repurchasedate(A4766)</f>
        <v>0</v>
      </c>
      <c r="Q4766" s="8" t="s">
        <v>16266</v>
      </c>
      <c r="R4766" s="2" t="str">
        <f>IF((--IF(P4766=0,Q4766,P4766))&gt;(--日期设置!$B$2),IF(P4766=0,Q4766,P4766),Q4766)</f>
        <v>2025-06-17</v>
      </c>
      <c r="S4766" s="2" t="s">
        <v>18047</v>
      </c>
      <c r="T4766" s="8">
        <f>[1]!b_anal_ptmyear($A4766,日期设置!$B$2)</f>
        <v>4.2383561643835614</v>
      </c>
      <c r="U4766" s="8">
        <f>[1]!b_anal_termifexercise($A4766,日期设置!B$2)</f>
        <v>0</v>
      </c>
      <c r="V4766" s="10">
        <f>[1]!b_dq_dirtyprice(A4766,日期设置!$B$2)</f>
        <v>102.2069</v>
      </c>
      <c r="W4766" s="11">
        <f>IF(U4766=0,ROUNDUP((Q4766-日期设置!$B$2)/365,0),ROUNDUP((R4766-日期设置!$B$2)/365,0))</f>
        <v>5</v>
      </c>
      <c r="X4766" s="18">
        <f>_xlfn.IFNA(VLOOKUP(A4766,过往入选债券!A:D,4,0),2)</f>
        <v>2</v>
      </c>
      <c r="Y4766">
        <f>_xlfn.IFNA(VLOOKUP(C4766,[2]Sheet1!$A:$A,1,0),3)</f>
        <v>3</v>
      </c>
    </row>
    <row r="4767" spans="1:25" hidden="1" x14ac:dyDescent="0.2">
      <c r="A4767" s="21" t="s">
        <v>1581</v>
      </c>
      <c r="B4767" s="21" t="s">
        <v>1582</v>
      </c>
      <c r="C4767" s="37" t="s">
        <v>33</v>
      </c>
      <c r="D4767" s="26" t="str">
        <f>[1]!b_calc_yield(A4767,日期设置!$B$2,F4767,1,R4767,1,O4767,L4767,S4767,)</f>
        <v>Fetching...</v>
      </c>
      <c r="E4767" s="26">
        <f t="shared" si="148"/>
        <v>8.1774704520531252</v>
      </c>
      <c r="F4767" s="18">
        <f>[1]!b_dq_cleanprice($A4767,日期设置!B$2)</f>
        <v>104.1527</v>
      </c>
      <c r="G4767" s="18" t="str">
        <f t="shared" si="149"/>
        <v>1.86 + 0</v>
      </c>
      <c r="H4767" s="27">
        <f>[1]!b_dq_pctchange($A4767,日期设置!$B$2,1)/100</f>
        <v>0</v>
      </c>
      <c r="I4767" s="26">
        <f>[1]!b_pq_pctchange(A4767,日期设置!$B$4,日期设置!$B$2,1)</f>
        <v>0</v>
      </c>
      <c r="J4767" s="26">
        <f>[1]!b_pq_pctchange(A4767,日期设置!$C$4,日期设置!$B$2,1)</f>
        <v>9.4101470191424244E-3</v>
      </c>
      <c r="K4767" s="52">
        <f>[1]!b_dq_amount($A4767,日期设置!B$2,2,10000)</f>
        <v>0</v>
      </c>
      <c r="L4767" s="26">
        <f>[1]!b_info_latestpar(A4767,日期设置!$B$2)</f>
        <v>100</v>
      </c>
      <c r="M4767" s="6">
        <f>[1]!b_info_outstandingbalance($A4767,日期设置!B$2)</f>
        <v>5</v>
      </c>
      <c r="N4767" s="7">
        <f>[1]!b_info_latestissurercreditrating2(A4767,日期设置!$B$2,"102","1")</f>
        <v>0</v>
      </c>
      <c r="O4767" s="8">
        <v>6.82</v>
      </c>
      <c r="P4767" s="9">
        <f>[1]!b_info_repurchasedate(A4767)</f>
        <v>0</v>
      </c>
      <c r="Q4767" s="8" t="s">
        <v>16943</v>
      </c>
      <c r="R4767" s="2" t="str">
        <f>IF((--IF(P4767=0,Q4767,P4767))&gt;(--日期设置!$B$2),IF(P4767=0,Q4767,P4767),Q4767)</f>
        <v>2023-02-02</v>
      </c>
      <c r="S4767" s="2" t="s">
        <v>18252</v>
      </c>
      <c r="T4767" s="8">
        <f>[1]!b_anal_ptmyear($A4767,日期设置!$B$2)</f>
        <v>1.8684931506849316</v>
      </c>
      <c r="U4767" s="8">
        <f>[1]!b_anal_termifexercise($A4767,日期设置!B$2)</f>
        <v>0</v>
      </c>
      <c r="V4767" s="10">
        <f>[1]!b_dq_dirtyprice(A4767,日期设置!$B$2)</f>
        <v>105.0496</v>
      </c>
      <c r="W4767" s="11">
        <f>IF(U4767=0,ROUNDUP((Q4767-日期设置!$B$2)/365,0),ROUNDUP((R4767-日期设置!$B$2)/365,0))</f>
        <v>2</v>
      </c>
      <c r="X4767" s="18">
        <f>_xlfn.IFNA(VLOOKUP(A4767,过往入选债券!A:D,4,0),2)</f>
        <v>2</v>
      </c>
      <c r="Y4767" s="45">
        <f>_xlfn.IFNA(VLOOKUP(C4767,[2]Sheet1!$A:$A,1,0),3)</f>
        <v>3</v>
      </c>
    </row>
    <row r="4768" spans="1:25" hidden="1" x14ac:dyDescent="0.2">
      <c r="A4768" s="21" t="s">
        <v>6289</v>
      </c>
      <c r="B4768" s="21" t="s">
        <v>6290</v>
      </c>
      <c r="C4768" s="37" t="s">
        <v>673</v>
      </c>
      <c r="D4768" s="26" t="str">
        <f>[1]!b_calc_yield(A4768,日期设置!$B$2,F4768,1,R4768,1,O4768,L4768,S4768,)</f>
        <v>Fetching...</v>
      </c>
      <c r="E4768" s="26">
        <f t="shared" si="148"/>
        <v>8.2497885520796963</v>
      </c>
      <c r="F4768" s="18">
        <f>[1]!b_dq_cleanprice($A4768,日期设置!B$2)</f>
        <v>103.1729</v>
      </c>
      <c r="G4768" s="18" t="str">
        <f t="shared" si="149"/>
        <v>1.87 + 0</v>
      </c>
      <c r="H4768" s="27">
        <f>[1]!b_dq_pctchange($A4768,日期设置!$B$2,1)/100</f>
        <v>0</v>
      </c>
      <c r="I4768" s="26">
        <f>[1]!b_pq_pctchange(A4768,日期设置!$B$4,日期设置!$B$2,1)</f>
        <v>-0.40591389026714447</v>
      </c>
      <c r="J4768" s="26">
        <f>[1]!b_pq_pctchange(A4768,日期设置!$C$4,日期设置!$B$2,1)</f>
        <v>-0.40591389026714447</v>
      </c>
      <c r="K4768" s="52">
        <f>[1]!b_dq_amount($A4768,日期设置!B$2,2,10000)</f>
        <v>0</v>
      </c>
      <c r="L4768" s="26">
        <f>[1]!b_info_latestpar(A4768,日期设置!$B$2)</f>
        <v>100</v>
      </c>
      <c r="M4768" s="6">
        <f>[1]!b_info_outstandingbalance($A4768,日期设置!B$2)</f>
        <v>9</v>
      </c>
      <c r="N4768" s="7" t="str">
        <f>[1]!b_info_latestissurercreditrating2(A4768,日期设置!$B$2,"102","1")</f>
        <v>AA+</v>
      </c>
      <c r="O4768" s="8">
        <v>6.25</v>
      </c>
      <c r="P4768" s="9">
        <f>[1]!b_info_repurchasedate(A4768)</f>
        <v>0</v>
      </c>
      <c r="Q4768" s="8" t="s">
        <v>17086</v>
      </c>
      <c r="R4768" s="2" t="str">
        <f>IF((--IF(P4768=0,Q4768,P4768))&gt;(--日期设置!$B$2),IF(P4768=0,Q4768,P4768),Q4768)</f>
        <v>2023-02-06</v>
      </c>
      <c r="S4768" s="2" t="s">
        <v>18704</v>
      </c>
      <c r="T4768" s="8">
        <f>[1]!b_anal_ptmyear($A4768,日期设置!$B$2)</f>
        <v>1.8794520547945206</v>
      </c>
      <c r="U4768" s="8">
        <f>[1]!b_anal_termifexercise($A4768,日期设置!B$2)</f>
        <v>0</v>
      </c>
      <c r="V4768" s="10">
        <f>[1]!b_dq_dirtyprice(A4768,日期设置!$B$2)</f>
        <v>103.9263</v>
      </c>
      <c r="W4768" s="11">
        <f>IF(U4768=0,ROUNDUP((Q4768-日期设置!$B$2)/365,0),ROUNDUP((R4768-日期设置!$B$2)/365,0))</f>
        <v>2</v>
      </c>
      <c r="X4768" s="18">
        <f>_xlfn.IFNA(VLOOKUP(A4768,过往入选债券!A:D,4,0),2)</f>
        <v>2</v>
      </c>
      <c r="Y4768">
        <f>_xlfn.IFNA(VLOOKUP(C4768,[2]Sheet1!$A:$A,1,0),3)</f>
        <v>3</v>
      </c>
    </row>
    <row r="4769" spans="1:25" hidden="1" x14ac:dyDescent="0.2">
      <c r="A4769" s="21" t="s">
        <v>1026</v>
      </c>
      <c r="B4769" s="21" t="s">
        <v>1027</v>
      </c>
      <c r="C4769" s="37" t="s">
        <v>632</v>
      </c>
      <c r="D4769" s="26" t="str">
        <f>[1]!b_calc_yield(A4769,日期设置!$B$2,F4769,1,R4769,1,O4769,L4769,S4769,)</f>
        <v>Fetching...</v>
      </c>
      <c r="E4769" s="26">
        <f t="shared" si="148"/>
        <v>4.9810450890811486</v>
      </c>
      <c r="F4769" s="18">
        <f>[1]!b_dq_cleanprice($A4769,日期设置!B$2)</f>
        <v>102.5127</v>
      </c>
      <c r="G4769" s="18" t="str">
        <f t="shared" si="149"/>
        <v>1.17 + 0</v>
      </c>
      <c r="H4769" s="27">
        <f>[1]!b_dq_pctchange($A4769,日期设置!$B$2,1)/100</f>
        <v>0</v>
      </c>
      <c r="I4769" s="26">
        <f>[1]!b_pq_pctchange(A4769,日期设置!$B$4,日期设置!$B$2,1)</f>
        <v>0</v>
      </c>
      <c r="J4769" s="26">
        <f>[1]!b_pq_pctchange(A4769,日期设置!$C$4,日期设置!$B$2,1)</f>
        <v>0.10184711410391623</v>
      </c>
      <c r="K4769" s="52">
        <f>[1]!b_dq_amount($A4769,日期设置!B$2,2,10000)</f>
        <v>0</v>
      </c>
      <c r="L4769" s="26">
        <f>[1]!b_info_latestpar(A4769,日期设置!$B$2)</f>
        <v>100</v>
      </c>
      <c r="M4769" s="6">
        <f>[1]!b_info_outstandingbalance($A4769,日期设置!B$2)</f>
        <v>5</v>
      </c>
      <c r="N4769" s="7">
        <f>[1]!b_info_latestissurercreditrating2(A4769,日期设置!$B$2,"102","1")</f>
        <v>0</v>
      </c>
      <c r="O4769" s="8">
        <v>6.7</v>
      </c>
      <c r="P4769" s="9">
        <f>[1]!b_info_repurchasedate(A4769)</f>
        <v>0</v>
      </c>
      <c r="Q4769" s="8" t="s">
        <v>16391</v>
      </c>
      <c r="R4769" s="2" t="str">
        <f>IF((--IF(P4769=0,Q4769,P4769))&gt;(--日期设置!$B$2),IF(P4769=0,Q4769,P4769),Q4769)</f>
        <v>2022-05-26</v>
      </c>
      <c r="S4769" s="2" t="s">
        <v>18499</v>
      </c>
      <c r="T4769" s="8">
        <f>[1]!b_anal_ptmyear($A4769,日期设置!$B$2)</f>
        <v>1.178082191780822</v>
      </c>
      <c r="U4769" s="8">
        <f>[1]!b_anal_termifexercise($A4769,日期设置!B$2)</f>
        <v>0</v>
      </c>
      <c r="V4769" s="10">
        <f>[1]!b_dq_dirtyprice(A4769,日期设置!$B$2)</f>
        <v>108.01949999999999</v>
      </c>
      <c r="W4769" s="11">
        <f>IF(U4769=0,ROUNDUP((Q4769-日期设置!$B$2)/365,0),ROUNDUP((R4769-日期设置!$B$2)/365,0))</f>
        <v>2</v>
      </c>
      <c r="X4769" s="18">
        <f>_xlfn.IFNA(VLOOKUP(A4769,过往入选债券!A:D,4,0),2)</f>
        <v>2</v>
      </c>
      <c r="Y4769">
        <f>_xlfn.IFNA(VLOOKUP(C4769,[2]Sheet1!$A:$A,1,0),3)</f>
        <v>3</v>
      </c>
    </row>
    <row r="4770" spans="1:25" hidden="1" x14ac:dyDescent="0.2">
      <c r="A4770" s="21" t="s">
        <v>9990</v>
      </c>
      <c r="B4770" s="21" t="s">
        <v>9991</v>
      </c>
      <c r="C4770" s="37" t="s">
        <v>137</v>
      </c>
      <c r="D4770" s="26" t="str">
        <f>[1]!b_calc_yield(A4770,日期设置!$B$2,F4770,1,R4770,1,O4770,L4770,S4770,)</f>
        <v>Fetching...</v>
      </c>
      <c r="E4770" s="26">
        <f t="shared" si="148"/>
        <v>8.6344885657494643</v>
      </c>
      <c r="F4770" s="18">
        <f>[1]!b_dq_cleanprice($A4770,日期设置!B$2)</f>
        <v>98.587199999999996</v>
      </c>
      <c r="G4770" s="18" t="str">
        <f t="shared" si="149"/>
        <v>1.93 + 0</v>
      </c>
      <c r="H4770" s="27">
        <f>[1]!b_dq_pctchange($A4770,日期设置!$B$2,1)/100</f>
        <v>0</v>
      </c>
      <c r="I4770" s="26">
        <f>[1]!b_pq_pctchange(A4770,日期设置!$B$4,日期设置!$B$2,1)</f>
        <v>8.4463575083236042E-2</v>
      </c>
      <c r="J4770" s="26">
        <f>[1]!b_pq_pctchange(A4770,日期设置!$C$4,日期设置!$B$2,1)</f>
        <v>-8.5196499641047307E-3</v>
      </c>
      <c r="K4770" s="52">
        <f>[1]!b_dq_amount($A4770,日期设置!B$2,2,10000)</f>
        <v>0</v>
      </c>
      <c r="L4770" s="26">
        <f>[1]!b_info_latestpar(A4770,日期设置!$B$2)</f>
        <v>100</v>
      </c>
      <c r="M4770" s="6">
        <f>[1]!b_info_outstandingbalance($A4770,日期设置!B$2)</f>
        <v>10</v>
      </c>
      <c r="N4770" s="7" t="str">
        <f>[1]!b_info_latestissurercreditrating2(A4770,日期设置!$B$2,"102","1")</f>
        <v>AA+</v>
      </c>
      <c r="O4770" s="8">
        <v>3.67</v>
      </c>
      <c r="P4770" s="9">
        <f>[1]!b_info_repurchasedate(A4770)</f>
        <v>0</v>
      </c>
      <c r="Q4770" s="8" t="s">
        <v>16137</v>
      </c>
      <c r="R4770" s="2" t="str">
        <f>IF((--IF(P4770=0,Q4770,P4770))&gt;(--日期设置!$B$2),IF(P4770=0,Q4770,P4770),Q4770)</f>
        <v>2023-02-28</v>
      </c>
      <c r="S4770" s="2" t="s">
        <v>17924</v>
      </c>
      <c r="T4770" s="8">
        <f>[1]!b_anal_ptmyear($A4770,日期设置!$B$2)</f>
        <v>1.9397260273972603</v>
      </c>
      <c r="U4770" s="8">
        <f>[1]!b_anal_termifexercise($A4770,日期设置!B$2)</f>
        <v>0</v>
      </c>
      <c r="V4770" s="10">
        <f>[1]!b_dq_dirtyprice(A4770,日期设置!$B$2)</f>
        <v>98.808400000000006</v>
      </c>
      <c r="W4770" s="11">
        <f>IF(U4770=0,ROUNDUP((Q4770-日期设置!$B$2)/365,0),ROUNDUP((R4770-日期设置!$B$2)/365,0))</f>
        <v>2</v>
      </c>
      <c r="X4770" s="18">
        <f>_xlfn.IFNA(VLOOKUP(A4770,过往入选债券!A:D,4,0),2)</f>
        <v>2</v>
      </c>
      <c r="Y4770">
        <f>_xlfn.IFNA(VLOOKUP(C4770,[2]Sheet1!$A:$A,1,0),3)</f>
        <v>3</v>
      </c>
    </row>
    <row r="4771" spans="1:25" hidden="1" x14ac:dyDescent="0.2">
      <c r="A4771" s="21" t="s">
        <v>10512</v>
      </c>
      <c r="B4771" s="21" t="s">
        <v>10513</v>
      </c>
      <c r="C4771" s="37" t="s">
        <v>8382</v>
      </c>
      <c r="D4771" s="26" t="str">
        <f>[1]!b_calc_yield(A4771,日期设置!$B$2,F4771,1,R4771,1,O4771,L4771,S4771,)</f>
        <v>Fetching...</v>
      </c>
      <c r="E4771" s="26">
        <f t="shared" si="148"/>
        <v>8.8823457244509907</v>
      </c>
      <c r="F4771" s="18">
        <f>[1]!b_dq_cleanprice($A4771,日期设置!B$2)</f>
        <v>97.896799999999999</v>
      </c>
      <c r="G4771" s="18" t="str">
        <f t="shared" si="149"/>
        <v>2.05 + 2.05</v>
      </c>
      <c r="H4771" s="27">
        <f>[1]!b_dq_pctchange($A4771,日期设置!$B$2,1)/100</f>
        <v>0</v>
      </c>
      <c r="I4771" s="26">
        <f>[1]!b_pq_pctchange(A4771,日期设置!$B$4,日期设置!$B$2,1)</f>
        <v>0</v>
      </c>
      <c r="J4771" s="26">
        <f>[1]!b_pq_pctchange(A4771,日期设置!$C$4,日期设置!$B$2,1)</f>
        <v>0</v>
      </c>
      <c r="K4771" s="52">
        <f>[1]!b_dq_amount($A4771,日期设置!B$2,2,10000)</f>
        <v>0</v>
      </c>
      <c r="L4771" s="26">
        <f>[1]!b_info_latestpar(A4771,日期设置!$B$2)</f>
        <v>100</v>
      </c>
      <c r="M4771" s="6">
        <f>[1]!b_info_outstandingbalance($A4771,日期设置!B$2)</f>
        <v>10</v>
      </c>
      <c r="N4771" s="7" t="str">
        <f>[1]!b_info_latestissurercreditrating2(A4771,日期设置!$B$2,"102","1")</f>
        <v>AAA</v>
      </c>
      <c r="O4771" s="8">
        <v>3.35</v>
      </c>
      <c r="P4771" s="9">
        <f>[1]!b_info_repurchasedate(A4771)</f>
        <v>0</v>
      </c>
      <c r="Q4771" s="8" t="s">
        <v>16639</v>
      </c>
      <c r="R4771" s="2" t="str">
        <f>IF((--IF(P4771=0,Q4771,P4771))&gt;(--日期设置!$B$2),IF(P4771=0,Q4771,P4771),Q4771)</f>
        <v>2023-04-10</v>
      </c>
      <c r="S4771" s="2" t="s">
        <v>17957</v>
      </c>
      <c r="T4771" s="8">
        <f>[1]!b_anal_ptmyear($A4771,日期设置!$B$2)</f>
        <v>2.0520547945205481</v>
      </c>
      <c r="U4771" s="8">
        <f>[1]!b_anal_termifexercise($A4771,日期设置!B$2)</f>
        <v>2.0520547945205481</v>
      </c>
      <c r="V4771" s="10">
        <f>[1]!b_dq_dirtyprice(A4771,日期设置!$B$2)</f>
        <v>101.0724</v>
      </c>
      <c r="W4771" s="11">
        <f>IF(U4771=0,ROUNDUP((Q4771-日期设置!$B$2)/365,0),ROUNDUP((R4771-日期设置!$B$2)/365,0))</f>
        <v>3</v>
      </c>
      <c r="X4771" s="18">
        <f>_xlfn.IFNA(VLOOKUP(A4771,过往入选债券!A:D,4,0),2)</f>
        <v>2</v>
      </c>
      <c r="Y4771">
        <f>_xlfn.IFNA(VLOOKUP(C4771,[2]Sheet1!$A:$A,1,0),3)</f>
        <v>3</v>
      </c>
    </row>
    <row r="4772" spans="1:25" hidden="1" x14ac:dyDescent="0.2">
      <c r="A4772" s="21" t="s">
        <v>10539</v>
      </c>
      <c r="B4772" s="21" t="s">
        <v>10540</v>
      </c>
      <c r="C4772" s="37" t="s">
        <v>4825</v>
      </c>
      <c r="D4772" s="26" t="str">
        <f>[1]!b_calc_yield(A4772,日期设置!$B$2,F4772,1,R4772,1,O4772,L4772,S4772,)</f>
        <v>Fetching...</v>
      </c>
      <c r="E4772" s="26">
        <f t="shared" si="148"/>
        <v>8.9150205871132435</v>
      </c>
      <c r="F4772" s="18">
        <f>[1]!b_dq_cleanprice($A4772,日期设置!B$2)</f>
        <v>97.984700000000004</v>
      </c>
      <c r="G4772" s="18" t="str">
        <f t="shared" si="149"/>
        <v>2.06 + 0</v>
      </c>
      <c r="H4772" s="27">
        <f>[1]!b_dq_pctchange($A4772,日期设置!$B$2,1)/100</f>
        <v>0</v>
      </c>
      <c r="I4772" s="26">
        <f>[1]!b_pq_pctchange(A4772,日期设置!$B$4,日期设置!$B$2,1)</f>
        <v>0</v>
      </c>
      <c r="J4772" s="26">
        <f>[1]!b_pq_pctchange(A4772,日期设置!$C$4,日期设置!$B$2,1)</f>
        <v>0</v>
      </c>
      <c r="K4772" s="52">
        <f>[1]!b_dq_amount($A4772,日期设置!B$2,2,10000)</f>
        <v>0</v>
      </c>
      <c r="L4772" s="26">
        <f>[1]!b_info_latestpar(A4772,日期设置!$B$2)</f>
        <v>100</v>
      </c>
      <c r="M4772" s="6">
        <f>[1]!b_info_outstandingbalance($A4772,日期设置!B$2)</f>
        <v>5</v>
      </c>
      <c r="N4772" s="7" t="str">
        <f>[1]!b_info_latestissurercreditrating2(A4772,日期设置!$B$2,"102","1")</f>
        <v>AAA</v>
      </c>
      <c r="O4772" s="8">
        <v>3.4</v>
      </c>
      <c r="P4772" s="9">
        <f>[1]!b_info_repurchasedate(A4772)</f>
        <v>0</v>
      </c>
      <c r="Q4772" s="8" t="s">
        <v>16705</v>
      </c>
      <c r="R4772" s="2" t="str">
        <f>IF((--IF(P4772=0,Q4772,P4772))&gt;(--日期设置!$B$2),IF(P4772=0,Q4772,P4772),Q4772)</f>
        <v>2023-04-13</v>
      </c>
      <c r="S4772" s="2" t="s">
        <v>17803</v>
      </c>
      <c r="T4772" s="8">
        <f>[1]!b_anal_ptmyear($A4772,日期设置!$B$2)</f>
        <v>2.0602739726027397</v>
      </c>
      <c r="U4772" s="8">
        <f>[1]!b_anal_termifexercise($A4772,日期设置!B$2)</f>
        <v>0</v>
      </c>
      <c r="V4772" s="10">
        <f>[1]!b_dq_dirtyprice(A4772,日期设置!$B$2)</f>
        <v>101.1798</v>
      </c>
      <c r="W4772" s="11">
        <f>IF(U4772=0,ROUNDUP((Q4772-日期设置!$B$2)/365,0),ROUNDUP((R4772-日期设置!$B$2)/365,0))</f>
        <v>3</v>
      </c>
      <c r="X4772" s="18">
        <f>_xlfn.IFNA(VLOOKUP(A4772,过往入选债券!A:D,4,0),2)</f>
        <v>2</v>
      </c>
      <c r="Y4772">
        <f>_xlfn.IFNA(VLOOKUP(C4772,[2]Sheet1!$A:$A,1,0),3)</f>
        <v>3</v>
      </c>
    </row>
    <row r="4773" spans="1:25" hidden="1" x14ac:dyDescent="0.2">
      <c r="A4773" s="28" t="s">
        <v>20074</v>
      </c>
      <c r="B4773" s="28" t="s">
        <v>20075</v>
      </c>
      <c r="C4773" s="39" t="s">
        <v>12989</v>
      </c>
      <c r="D4773" s="26" t="str">
        <f>[1]!b_calc_yield(A4773,日期设置!$B$2,F4773,1,R4773,1,O4773,L4773,S4773,)</f>
        <v>Fetching...</v>
      </c>
      <c r="E4773" s="26">
        <f t="shared" si="148"/>
        <v>10.642038917756103</v>
      </c>
      <c r="F4773" s="18">
        <f>[1]!b_dq_cleanprice($A4773,日期设置!B$2)</f>
        <v>100.312</v>
      </c>
      <c r="G4773" s="18" t="str">
        <f t="shared" si="149"/>
        <v>2.45 + 0</v>
      </c>
      <c r="H4773" s="27">
        <f>[1]!b_dq_pctchange($A4773,日期设置!$B$2,1)/100</f>
        <v>0</v>
      </c>
      <c r="I4773" s="26">
        <f>[1]!b_pq_pctchange(A4773,日期设置!$B$4,日期设置!$B$2,1)</f>
        <v>0</v>
      </c>
      <c r="J4773" s="26">
        <f>[1]!b_pq_pctchange(A4773,日期设置!$C$4,日期设置!$B$2,1)</f>
        <v>0</v>
      </c>
      <c r="K4773" s="52">
        <f>[1]!b_dq_amount($A4773,日期设置!B$2,2,10000)</f>
        <v>0</v>
      </c>
      <c r="L4773" s="26">
        <f>[1]!b_info_latestpar(A4773,日期设置!$B$2)</f>
        <v>100</v>
      </c>
      <c r="M4773" s="6">
        <f>[1]!b_info_outstandingbalance($A4773,日期设置!B$2)</f>
        <v>5</v>
      </c>
      <c r="N4773" s="7">
        <f>[1]!b_info_latestissurercreditrating2(A4773,日期设置!$B$2,"102","1")</f>
        <v>0</v>
      </c>
      <c r="O4773" s="8">
        <v>4.59</v>
      </c>
      <c r="P4773" s="9">
        <f>[1]!b_info_repurchasedate(A4773)</f>
        <v>0</v>
      </c>
      <c r="Q4773" s="8" t="s">
        <v>16188</v>
      </c>
      <c r="R4773" s="2" t="str">
        <f>IF((--IF(P4773=0,Q4773,P4773))&gt;(--日期设置!$B$2),IF(P4773=0,Q4773,P4773),Q4773)</f>
        <v>2023-09-03</v>
      </c>
      <c r="S4773" s="31" t="s">
        <v>17563</v>
      </c>
      <c r="T4773" s="8">
        <f>[1]!b_anal_ptmyear($A4773,日期设置!$B$2)</f>
        <v>2.452054794520548</v>
      </c>
      <c r="U4773" s="8">
        <f>[1]!b_anal_termifexercise($A4773,日期设置!B$2)</f>
        <v>0</v>
      </c>
      <c r="V4773" s="10">
        <f>[1]!b_dq_dirtyprice(A4773,日期设置!$B$2)</f>
        <v>102.8271</v>
      </c>
      <c r="W4773" s="11">
        <f>IF(U4773=0,ROUNDUP((Q4773-日期设置!$B$2)/365,0),ROUNDUP((R4773-日期设置!$B$2)/365,0))</f>
        <v>3</v>
      </c>
      <c r="X4773" s="18">
        <f>_xlfn.IFNA(VLOOKUP(A4773,过往入选债券!A:D,4,0),2)</f>
        <v>2</v>
      </c>
      <c r="Y4773">
        <f>_xlfn.IFNA(VLOOKUP(C4773,[2]Sheet1!$A:$A,1,0),3)</f>
        <v>3</v>
      </c>
    </row>
    <row r="4774" spans="1:25" hidden="1" x14ac:dyDescent="0.2">
      <c r="A4774" s="21" t="s">
        <v>13362</v>
      </c>
      <c r="B4774" s="21" t="s">
        <v>13363</v>
      </c>
      <c r="C4774" s="37" t="s">
        <v>882</v>
      </c>
      <c r="D4774" s="26" t="str">
        <f>[1]!b_calc_yield(A4774,日期设置!$B$2,F4774,1,R4774,1,O4774,L4774,S4774,)</f>
        <v>Fetching...</v>
      </c>
      <c r="E4774" s="26">
        <f t="shared" si="148"/>
        <v>20.709078474213261</v>
      </c>
      <c r="F4774" s="18">
        <f>[1]!b_dq_cleanprice($A4774,日期设置!B$2)</f>
        <v>58.7</v>
      </c>
      <c r="G4774" s="18" t="str">
        <f t="shared" si="149"/>
        <v>2.44 + 0</v>
      </c>
      <c r="H4774" s="27">
        <f>[1]!b_dq_pctchange($A4774,日期设置!$B$2,1)/100</f>
        <v>0</v>
      </c>
      <c r="I4774" s="26">
        <f>[1]!b_pq_pctchange(A4774,日期设置!$B$4,日期设置!$B$2,1)</f>
        <v>0</v>
      </c>
      <c r="J4774" s="26">
        <f>[1]!b_pq_pctchange(A4774,日期设置!$C$4,日期设置!$B$2,1)</f>
        <v>0</v>
      </c>
      <c r="K4774" s="52">
        <f>[1]!b_dq_amount($A4774,日期设置!B$2,2,10000)</f>
        <v>0</v>
      </c>
      <c r="L4774" s="26">
        <f>[1]!b_info_latestpar(A4774,日期设置!$B$2)</f>
        <v>60</v>
      </c>
      <c r="M4774" s="6">
        <f>[1]!b_info_outstandingbalance($A4774,日期设置!B$2)</f>
        <v>13.62</v>
      </c>
      <c r="N4774" s="7" t="str">
        <f>[1]!b_info_latestissurercreditrating2(A4774,日期设置!$B$2,"102","1")</f>
        <v>AA</v>
      </c>
      <c r="O4774" s="8">
        <v>4.18</v>
      </c>
      <c r="P4774" s="9">
        <f>[1]!b_info_repurchasedate(A4774)</f>
        <v>0</v>
      </c>
      <c r="Q4774" s="8" t="s">
        <v>16526</v>
      </c>
      <c r="R4774" s="2" t="str">
        <f>IF((--IF(P4774=0,Q4774,P4774))&gt;(--日期设置!$B$2),IF(P4774=0,Q4774,P4774),Q4774)</f>
        <v>2023-08-31</v>
      </c>
      <c r="S4774" s="2" t="s">
        <v>18278</v>
      </c>
      <c r="T4774" s="8">
        <f>[1]!b_anal_ptmyear($A4774,日期设置!$B$2)</f>
        <v>2.4438356164383563</v>
      </c>
      <c r="U4774" s="8">
        <f>[1]!b_anal_termifexercise($A4774,日期设置!B$2)</f>
        <v>0</v>
      </c>
      <c r="V4774" s="10">
        <f>[1]!b_dq_dirtyprice(A4774,日期设置!$B$2)</f>
        <v>60.094900000000003</v>
      </c>
      <c r="W4774" s="11">
        <f>IF(U4774=0,ROUNDUP((Q4774-日期设置!$B$2)/365,0),ROUNDUP((R4774-日期设置!$B$2)/365,0))</f>
        <v>3</v>
      </c>
      <c r="X4774" s="18">
        <f>_xlfn.IFNA(VLOOKUP(A4774,过往入选债券!A:D,4,0),2)</f>
        <v>2</v>
      </c>
      <c r="Y4774">
        <f>_xlfn.IFNA(VLOOKUP(C4774,[2]Sheet1!$A:$A,1,0),3)</f>
        <v>3</v>
      </c>
    </row>
    <row r="4775" spans="1:25" hidden="1" x14ac:dyDescent="0.2">
      <c r="A4775" s="21" t="s">
        <v>11273</v>
      </c>
      <c r="B4775" s="21" t="s">
        <v>11274</v>
      </c>
      <c r="C4775" s="37" t="s">
        <v>11275</v>
      </c>
      <c r="D4775" s="26" t="str">
        <f>[1]!b_calc_yield(A4775,日期设置!$B$2,F4775,1,R4775,1,O4775,L4775,S4775,)</f>
        <v>Fetching...</v>
      </c>
      <c r="E4775" s="26">
        <f t="shared" si="148"/>
        <v>9.8827786215205382</v>
      </c>
      <c r="F4775" s="18">
        <f>[1]!b_dq_cleanprice($A4775,日期设置!B$2)</f>
        <v>99.044600000000003</v>
      </c>
      <c r="G4775" s="18" t="str">
        <f t="shared" si="149"/>
        <v>4.27 + 2.27</v>
      </c>
      <c r="H4775" s="27">
        <f>[1]!b_dq_pctchange($A4775,日期设置!$B$2,1)/100</f>
        <v>0</v>
      </c>
      <c r="I4775" s="26">
        <f>[1]!b_pq_pctchange(A4775,日期设置!$B$4,日期设置!$B$2,1)</f>
        <v>0.28898573499987412</v>
      </c>
      <c r="J4775" s="26">
        <f>[1]!b_pq_pctchange(A4775,日期设置!$C$4,日期设置!$B$2,1)</f>
        <v>0.48607271306897704</v>
      </c>
      <c r="K4775" s="52">
        <f>[1]!b_dq_amount($A4775,日期设置!B$2,2,10000)</f>
        <v>0</v>
      </c>
      <c r="L4775" s="26">
        <f>[1]!b_info_latestpar(A4775,日期设置!$B$2)</f>
        <v>100</v>
      </c>
      <c r="M4775" s="6">
        <f>[1]!b_info_outstandingbalance($A4775,日期设置!B$2)</f>
        <v>10</v>
      </c>
      <c r="N4775" s="7" t="str">
        <f>[1]!b_info_latestissurercreditrating2(A4775,日期设置!$B$2,"102","1")</f>
        <v>AA</v>
      </c>
      <c r="O4775" s="8">
        <v>4</v>
      </c>
      <c r="P4775" s="9" t="str">
        <f>[1]!b_info_repurchasedate(A4775)</f>
        <v>2023-07-02</v>
      </c>
      <c r="Q4775" s="8" t="s">
        <v>16405</v>
      </c>
      <c r="R4775" s="2" t="str">
        <f>IF((--IF(P4775=0,Q4775,P4775))&gt;(--日期设置!$B$2),IF(P4775=0,Q4775,P4775),Q4775)</f>
        <v>2023-07-02</v>
      </c>
      <c r="S4775" s="2" t="s">
        <v>18178</v>
      </c>
      <c r="T4775" s="8">
        <f>[1]!b_anal_ptmyear($A4775,日期设置!$B$2)</f>
        <v>4.279452054794521</v>
      </c>
      <c r="U4775" s="8">
        <f>[1]!b_anal_termifexercise($A4775,日期设置!B$2)</f>
        <v>2.2794520547945205</v>
      </c>
      <c r="V4775" s="10">
        <f>[1]!b_dq_dirtyprice(A4775,日期设置!$B$2)</f>
        <v>101.9268</v>
      </c>
      <c r="W4775" s="11">
        <f>IF(U4775=0,ROUNDUP((Q4775-日期设置!$B$2)/365,0),ROUNDUP((R4775-日期设置!$B$2)/365,0))</f>
        <v>3</v>
      </c>
      <c r="X4775" s="18">
        <f>_xlfn.IFNA(VLOOKUP(A4775,过往入选债券!A:D,4,0),2)</f>
        <v>2</v>
      </c>
      <c r="Y4775">
        <f>_xlfn.IFNA(VLOOKUP(C4775,[2]Sheet1!$A:$A,1,0),3)</f>
        <v>3</v>
      </c>
    </row>
    <row r="4776" spans="1:25" hidden="1" x14ac:dyDescent="0.2">
      <c r="A4776" s="21" t="s">
        <v>10860</v>
      </c>
      <c r="B4776" s="21" t="s">
        <v>10861</v>
      </c>
      <c r="C4776" s="37" t="s">
        <v>5692</v>
      </c>
      <c r="D4776" s="26" t="str">
        <f>[1]!b_calc_yield(A4776,日期设置!$B$2,F4776,1,R4776,1,O4776,L4776,S4776,)</f>
        <v>Fetching...</v>
      </c>
      <c r="E4776" s="26">
        <f t="shared" si="148"/>
        <v>17.791226434330888</v>
      </c>
      <c r="F4776" s="18">
        <f>[1]!b_dq_cleanprice($A4776,日期设置!B$2)</f>
        <v>97.632199999999997</v>
      </c>
      <c r="G4776" s="18" t="str">
        <f t="shared" si="149"/>
        <v>4.10 + 0</v>
      </c>
      <c r="H4776" s="27">
        <f>[1]!b_dq_pctchange($A4776,日期设置!$B$2,1)/100</f>
        <v>0</v>
      </c>
      <c r="I4776" s="26">
        <f>[1]!b_pq_pctchange(A4776,日期设置!$B$4,日期设置!$B$2,1)</f>
        <v>0</v>
      </c>
      <c r="J4776" s="26">
        <f>[1]!b_pq_pctchange(A4776,日期设置!$C$4,日期设置!$B$2,1)</f>
        <v>0</v>
      </c>
      <c r="K4776" s="52">
        <f>[1]!b_dq_amount($A4776,日期设置!B$2,2,10000)</f>
        <v>0</v>
      </c>
      <c r="L4776" s="26">
        <f>[1]!b_info_latestpar(A4776,日期设置!$B$2)</f>
        <v>100</v>
      </c>
      <c r="M4776" s="6">
        <f>[1]!b_info_outstandingbalance($A4776,日期设置!B$2)</f>
        <v>15</v>
      </c>
      <c r="N4776" s="7" t="str">
        <f>[1]!b_info_latestissurercreditrating2(A4776,日期设置!$B$2,"102","1")</f>
        <v>AAA</v>
      </c>
      <c r="O4776" s="8">
        <v>3.8</v>
      </c>
      <c r="P4776" s="9">
        <f>[1]!b_info_repurchasedate(A4776)</f>
        <v>0</v>
      </c>
      <c r="Q4776" s="8" t="s">
        <v>16843</v>
      </c>
      <c r="R4776" s="2" t="str">
        <f>IF((--IF(P4776=0,Q4776,P4776))&gt;(--日期设置!$B$2),IF(P4776=0,Q4776,P4776),Q4776)</f>
        <v>2025-04-30</v>
      </c>
      <c r="S4776" s="2" t="s">
        <v>17843</v>
      </c>
      <c r="T4776" s="8">
        <f>[1]!b_anal_ptmyear($A4776,日期设置!$B$2)</f>
        <v>4.1068493150684935</v>
      </c>
      <c r="U4776" s="8">
        <f>[1]!b_anal_termifexercise($A4776,日期设置!B$2)</f>
        <v>0</v>
      </c>
      <c r="V4776" s="10">
        <f>[1]!b_dq_dirtyprice(A4776,日期设置!$B$2)</f>
        <v>101.0262</v>
      </c>
      <c r="W4776" s="11">
        <f>IF(U4776=0,ROUNDUP((Q4776-日期设置!$B$2)/365,0),ROUNDUP((R4776-日期设置!$B$2)/365,0))</f>
        <v>5</v>
      </c>
      <c r="X4776" s="18">
        <f>_xlfn.IFNA(VLOOKUP(A4776,过往入选债券!A:D,4,0),2)</f>
        <v>2</v>
      </c>
      <c r="Y4776">
        <f>_xlfn.IFNA(VLOOKUP(C4776,[2]Sheet1!$A:$A,1,0),3)</f>
        <v>3</v>
      </c>
    </row>
    <row r="4777" spans="1:25" hidden="1" x14ac:dyDescent="0.2">
      <c r="A4777" s="21" t="s">
        <v>13933</v>
      </c>
      <c r="B4777" s="21" t="s">
        <v>13934</v>
      </c>
      <c r="C4777" s="37" t="s">
        <v>13935</v>
      </c>
      <c r="D4777" s="26" t="str">
        <f>[1]!b_calc_yield(A4777,日期设置!$B$2,F4777,1,R4777,1,O4777,L4777,S4777,)</f>
        <v>Fetching...</v>
      </c>
      <c r="E4777" s="26">
        <f t="shared" si="148"/>
        <v>20.228934938290411</v>
      </c>
      <c r="F4777" s="18">
        <f>[1]!b_dq_cleanprice($A4777,日期设置!B$2)</f>
        <v>81.267799999999994</v>
      </c>
      <c r="G4777" s="18" t="str">
        <f t="shared" si="149"/>
        <v>3.34 + 0</v>
      </c>
      <c r="H4777" s="27">
        <f>[1]!b_dq_pctchange($A4777,日期设置!$B$2,1)/100</f>
        <v>0</v>
      </c>
      <c r="I4777" s="26">
        <f>[1]!b_pq_pctchange(A4777,日期设置!$B$4,日期设置!$B$2,1)</f>
        <v>0</v>
      </c>
      <c r="J4777" s="26">
        <f>[1]!b_pq_pctchange(A4777,日期设置!$C$4,日期设置!$B$2,1)</f>
        <v>0</v>
      </c>
      <c r="K4777" s="52">
        <f>[1]!b_dq_amount($A4777,日期设置!B$2,2,10000)</f>
        <v>0</v>
      </c>
      <c r="L4777" s="26">
        <f>[1]!b_info_latestpar(A4777,日期设置!$B$2)</f>
        <v>80</v>
      </c>
      <c r="M4777" s="6">
        <f>[1]!b_info_outstandingbalance($A4777,日期设置!B$2)</f>
        <v>12</v>
      </c>
      <c r="N4777" s="7" t="str">
        <f>[1]!b_info_latestissurercreditrating2(A4777,日期设置!$B$2,"102","1")</f>
        <v>AA</v>
      </c>
      <c r="O4777" s="8">
        <v>5.25</v>
      </c>
      <c r="P4777" s="9">
        <f>[1]!b_info_repurchasedate(A4777)</f>
        <v>0</v>
      </c>
      <c r="Q4777" s="8" t="s">
        <v>16118</v>
      </c>
      <c r="R4777" s="2" t="str">
        <f>IF((--IF(P4777=0,Q4777,P4777))&gt;(--日期设置!$B$2),IF(P4777=0,Q4777,P4777),Q4777)</f>
        <v>2024-07-27</v>
      </c>
      <c r="S4777" s="2" t="s">
        <v>17904</v>
      </c>
      <c r="T4777" s="8">
        <f>[1]!b_anal_ptmyear($A4777,日期设置!$B$2)</f>
        <v>3.3479452054794523</v>
      </c>
      <c r="U4777" s="8">
        <f>[1]!b_anal_termifexercise($A4777,日期设置!B$2)</f>
        <v>0</v>
      </c>
      <c r="V4777" s="10">
        <f>[1]!b_dq_dirtyprice(A4777,日期设置!$B$2)</f>
        <v>84.006399999999999</v>
      </c>
      <c r="W4777" s="11">
        <f>IF(U4777=0,ROUNDUP((Q4777-日期设置!$B$2)/365,0),ROUNDUP((R4777-日期设置!$B$2)/365,0))</f>
        <v>4</v>
      </c>
      <c r="X4777" s="18">
        <f>_xlfn.IFNA(VLOOKUP(A4777,过往入选债券!A:D,4,0),2)</f>
        <v>2</v>
      </c>
      <c r="Y4777">
        <f>_xlfn.IFNA(VLOOKUP(C4777,[2]Sheet1!$A:$A,1,0),3)</f>
        <v>3</v>
      </c>
    </row>
    <row r="4778" spans="1:25" hidden="1" x14ac:dyDescent="0.2">
      <c r="A4778" s="28" t="s">
        <v>20990</v>
      </c>
      <c r="B4778" s="28" t="s">
        <v>20991</v>
      </c>
      <c r="C4778" s="39" t="s">
        <v>21260</v>
      </c>
      <c r="D4778" s="26" t="str">
        <f>[1]!b_calc_yield(A4778,日期设置!$B$2,F4778,1,R4778,1,O4778,L4778,S4778,)</f>
        <v>Fetching...</v>
      </c>
      <c r="E4778" s="26">
        <f t="shared" si="148"/>
        <v>11.44234113380036</v>
      </c>
      <c r="F4778" s="18">
        <f>[1]!b_dq_cleanprice($A4778,日期设置!B$2)</f>
        <v>99.037199999999999</v>
      </c>
      <c r="G4778" s="18" t="str">
        <f t="shared" si="149"/>
        <v>2.60 + 0</v>
      </c>
      <c r="H4778" s="27">
        <f>[1]!b_dq_pctchange($A4778,日期设置!$B$2,1)/100</f>
        <v>0</v>
      </c>
      <c r="I4778" s="26">
        <f>[1]!b_pq_pctchange(A4778,日期设置!$B$4,日期设置!$B$2,1)</f>
        <v>0</v>
      </c>
      <c r="J4778" s="26">
        <f>[1]!b_pq_pctchange(A4778,日期设置!$C$4,日期设置!$B$2,1)</f>
        <v>0</v>
      </c>
      <c r="K4778" s="52">
        <f>[1]!b_dq_amount($A4778,日期设置!B$2,2,10000)</f>
        <v>0</v>
      </c>
      <c r="L4778" s="26">
        <f>[1]!b_info_latestpar(A4778,日期设置!$B$2)</f>
        <v>100</v>
      </c>
      <c r="M4778" s="6">
        <f>[1]!b_info_outstandingbalance($A4778,日期设置!B$2)</f>
        <v>5</v>
      </c>
      <c r="N4778" s="7" t="str">
        <f>[1]!b_info_latestissurercreditrating2(A4778,日期设置!$B$2,"102","1")</f>
        <v>AA+</v>
      </c>
      <c r="O4778" s="8">
        <v>4.05</v>
      </c>
      <c r="P4778" s="9">
        <f>[1]!b_info_repurchasedate(A4778)</f>
        <v>0</v>
      </c>
      <c r="Q4778" s="8" t="s">
        <v>16896</v>
      </c>
      <c r="R4778" s="2" t="str">
        <f>IF((--IF(P4778=0,Q4778,P4778))&gt;(--日期设置!$B$2),IF(P4778=0,Q4778,P4778),Q4778)</f>
        <v>2023-10-29</v>
      </c>
      <c r="S4778" s="31" t="s">
        <v>16723</v>
      </c>
      <c r="T4778" s="8">
        <f>[1]!b_anal_ptmyear($A4778,日期设置!$B$2)</f>
        <v>2.6054794520547944</v>
      </c>
      <c r="U4778" s="8">
        <f>[1]!b_anal_termifexercise($A4778,日期设置!B$2)</f>
        <v>0</v>
      </c>
      <c r="V4778" s="10">
        <f>[1]!b_dq_dirtyprice(A4778,日期设置!$B$2)</f>
        <v>100.63500000000001</v>
      </c>
      <c r="W4778" s="11">
        <f>IF(U4778=0,ROUNDUP((Q4778-日期设置!$B$2)/365,0),ROUNDUP((R4778-日期设置!$B$2)/365,0))</f>
        <v>3</v>
      </c>
      <c r="X4778" s="18">
        <f>_xlfn.IFNA(VLOOKUP(A4778,过往入选债券!A:D,4,0),2)</f>
        <v>2</v>
      </c>
      <c r="Y4778">
        <f>_xlfn.IFNA(VLOOKUP(C4778,[2]Sheet1!$A:$A,1,0),3)</f>
        <v>3</v>
      </c>
    </row>
    <row r="4779" spans="1:25" hidden="1" x14ac:dyDescent="0.2">
      <c r="A4779" s="21" t="s">
        <v>13854</v>
      </c>
      <c r="B4779" s="21" t="s">
        <v>13855</v>
      </c>
      <c r="C4779" s="37" t="s">
        <v>319</v>
      </c>
      <c r="D4779" s="26" t="str">
        <f>[1]!b_calc_yield(A4779,日期设置!$B$2,F4779,1,R4779,1,O4779,L4779,S4779,)</f>
        <v>Fetching...</v>
      </c>
      <c r="E4779" s="26">
        <f t="shared" si="148"/>
        <v>20.304939275267753</v>
      </c>
      <c r="F4779" s="18">
        <f>[1]!b_dq_cleanprice($A4779,日期设置!B$2)</f>
        <v>81.779200000000003</v>
      </c>
      <c r="G4779" s="18" t="str">
        <f t="shared" si="149"/>
        <v>3.32 + 0</v>
      </c>
      <c r="H4779" s="27">
        <f>[1]!b_dq_pctchange($A4779,日期设置!$B$2,1)/100</f>
        <v>0</v>
      </c>
      <c r="I4779" s="26">
        <f>[1]!b_pq_pctchange(A4779,日期设置!$B$4,日期设置!$B$2,1)</f>
        <v>0</v>
      </c>
      <c r="J4779" s="26">
        <f>[1]!b_pq_pctchange(A4779,日期设置!$C$4,日期设置!$B$2,1)</f>
        <v>-2.2010002323313606E-3</v>
      </c>
      <c r="K4779" s="52">
        <f>[1]!b_dq_amount($A4779,日期设置!B$2,2,10000)</f>
        <v>0</v>
      </c>
      <c r="L4779" s="26">
        <f>[1]!b_info_latestpar(A4779,日期设置!$B$2)</f>
        <v>80</v>
      </c>
      <c r="M4779" s="6">
        <f>[1]!b_info_outstandingbalance($A4779,日期设置!B$2)</f>
        <v>12</v>
      </c>
      <c r="N4779" s="7" t="str">
        <f>[1]!b_info_latestissurercreditrating2(A4779,日期设置!$B$2,"102","1")</f>
        <v>AA</v>
      </c>
      <c r="O4779" s="8">
        <v>5.49</v>
      </c>
      <c r="P4779" s="9">
        <f>[1]!b_info_repurchasedate(A4779)</f>
        <v>0</v>
      </c>
      <c r="Q4779" s="8" t="s">
        <v>16450</v>
      </c>
      <c r="R4779" s="2" t="str">
        <f>IF((--IF(P4779=0,Q4779,P4779))&gt;(--日期设置!$B$2),IF(P4779=0,Q4779,P4779),Q4779)</f>
        <v>2024-07-18</v>
      </c>
      <c r="S4779" s="2" t="s">
        <v>18195</v>
      </c>
      <c r="T4779" s="8">
        <f>[1]!b_anal_ptmyear($A4779,日期设置!$B$2)</f>
        <v>3.3232876712328769</v>
      </c>
      <c r="U4779" s="8">
        <f>[1]!b_anal_termifexercise($A4779,日期设置!B$2)</f>
        <v>0</v>
      </c>
      <c r="V4779" s="10">
        <f>[1]!b_dq_dirtyprice(A4779,日期设置!$B$2)</f>
        <v>84.751300000000001</v>
      </c>
      <c r="W4779" s="11">
        <f>IF(U4779=0,ROUNDUP((Q4779-日期设置!$B$2)/365,0),ROUNDUP((R4779-日期设置!$B$2)/365,0))</f>
        <v>4</v>
      </c>
      <c r="X4779" s="18">
        <f>_xlfn.IFNA(VLOOKUP(A4779,过往入选债券!A:D,4,0),2)</f>
        <v>2</v>
      </c>
      <c r="Y4779">
        <f>_xlfn.IFNA(VLOOKUP(C4779,[2]Sheet1!$A:$A,1,0),3)</f>
        <v>3</v>
      </c>
    </row>
    <row r="4780" spans="1:25" hidden="1" x14ac:dyDescent="0.2">
      <c r="A4780" s="28" t="s">
        <v>20174</v>
      </c>
      <c r="B4780" s="28" t="s">
        <v>20175</v>
      </c>
      <c r="C4780" s="39" t="s">
        <v>602</v>
      </c>
      <c r="D4780" s="26" t="str">
        <f>[1]!b_calc_yield(A4780,日期设置!$B$2,F4780,1,R4780,1,O4780,L4780,S4780,)</f>
        <v>Fetching...</v>
      </c>
      <c r="E4780" s="26">
        <f t="shared" si="148"/>
        <v>10.961353754076143</v>
      </c>
      <c r="F4780" s="18">
        <f>[1]!b_dq_cleanprice($A4780,日期设置!B$2)</f>
        <v>99.628</v>
      </c>
      <c r="G4780" s="18" t="str">
        <f t="shared" si="149"/>
        <v>2.51 + 0</v>
      </c>
      <c r="H4780" s="27">
        <f>[1]!b_dq_pctchange($A4780,日期设置!$B$2,1)/100</f>
        <v>0</v>
      </c>
      <c r="I4780" s="26">
        <f>[1]!b_pq_pctchange(A4780,日期设置!$B$4,日期设置!$B$2,1)</f>
        <v>0</v>
      </c>
      <c r="J4780" s="26">
        <f>[1]!b_pq_pctchange(A4780,日期设置!$C$4,日期设置!$B$2,1)</f>
        <v>0</v>
      </c>
      <c r="K4780" s="52">
        <f>[1]!b_dq_amount($A4780,日期设置!B$2,2,10000)</f>
        <v>0</v>
      </c>
      <c r="L4780" s="26">
        <f>[1]!b_info_latestpar(A4780,日期设置!$B$2)</f>
        <v>100</v>
      </c>
      <c r="M4780" s="6">
        <f>[1]!b_info_outstandingbalance($A4780,日期设置!B$2)</f>
        <v>3</v>
      </c>
      <c r="N4780" s="7">
        <f>[1]!b_info_latestissurercreditrating2(A4780,日期设置!$B$2,"102","1")</f>
        <v>0</v>
      </c>
      <c r="O4780" s="8">
        <v>4.29</v>
      </c>
      <c r="P4780" s="9">
        <f>[1]!b_info_repurchasedate(A4780)</f>
        <v>0</v>
      </c>
      <c r="Q4780" s="8" t="s">
        <v>20818</v>
      </c>
      <c r="R4780" s="2" t="str">
        <f>IF((--IF(P4780=0,Q4780,P4780))&gt;(--日期设置!$B$2),IF(P4780=0,Q4780,P4780),Q4780)</f>
        <v>2023-09-25</v>
      </c>
      <c r="S4780" s="31" t="s">
        <v>16496</v>
      </c>
      <c r="T4780" s="8">
        <f>[1]!b_anal_ptmyear($A4780,日期设置!$B$2)</f>
        <v>2.5123287671232877</v>
      </c>
      <c r="U4780" s="8">
        <f>[1]!b_anal_termifexercise($A4780,日期设置!B$2)</f>
        <v>0</v>
      </c>
      <c r="V4780" s="10">
        <f>[1]!b_dq_dirtyprice(A4780,日期设置!$B$2)</f>
        <v>101.7201</v>
      </c>
      <c r="W4780" s="11">
        <f>IF(U4780=0,ROUNDUP((Q4780-日期设置!$B$2)/365,0),ROUNDUP((R4780-日期设置!$B$2)/365,0))</f>
        <v>3</v>
      </c>
      <c r="X4780" s="18">
        <f>_xlfn.IFNA(VLOOKUP(A4780,过往入选债券!A:D,4,0),2)</f>
        <v>2</v>
      </c>
      <c r="Y4780">
        <f>_xlfn.IFNA(VLOOKUP(C4780,[2]Sheet1!$A:$A,1,0),3)</f>
        <v>3</v>
      </c>
    </row>
    <row r="4781" spans="1:25" hidden="1" x14ac:dyDescent="0.2">
      <c r="A4781" s="28" t="s">
        <v>19767</v>
      </c>
      <c r="B4781" s="28" t="s">
        <v>19768</v>
      </c>
      <c r="C4781" s="38" t="s">
        <v>466</v>
      </c>
      <c r="D4781" s="26" t="str">
        <f>[1]!b_calc_yield(A4781,日期设置!$B$2,F4781,1,R4781,1,O4781,L4781,S4781,)</f>
        <v>Fetching...</v>
      </c>
      <c r="E4781" s="26">
        <f t="shared" si="148"/>
        <v>10.601172803217063</v>
      </c>
      <c r="F4781" s="18">
        <f>[1]!b_dq_cleanprice($A4781,日期设置!B$2)</f>
        <v>98.942400000000006</v>
      </c>
      <c r="G4781" s="18" t="str">
        <f t="shared" si="149"/>
        <v>4.43 + 2.43</v>
      </c>
      <c r="H4781" s="27">
        <f>[1]!b_dq_pctchange($A4781,日期设置!$B$2,1)/100</f>
        <v>0</v>
      </c>
      <c r="I4781" s="26">
        <f>[1]!b_pq_pctchange(A4781,日期设置!$B$4,日期设置!$B$2,1)</f>
        <v>0</v>
      </c>
      <c r="J4781" s="26">
        <f>[1]!b_pq_pctchange(A4781,日期设置!$C$4,日期设置!$B$2,1)</f>
        <v>0</v>
      </c>
      <c r="K4781" s="52">
        <f>[1]!b_dq_amount($A4781,日期设置!B$2,2,10000)</f>
        <v>0</v>
      </c>
      <c r="L4781" s="26">
        <f>[1]!b_info_latestpar(A4781,日期设置!$B$2)</f>
        <v>100</v>
      </c>
      <c r="M4781" s="6">
        <f>[1]!b_info_outstandingbalance($A4781,日期设置!B$2)</f>
        <v>10</v>
      </c>
      <c r="N4781" s="7" t="str">
        <f>[1]!b_info_latestissurercreditrating2(A4781,日期设置!$B$2,"102","1")</f>
        <v>AA+</v>
      </c>
      <c r="O4781" s="8">
        <v>3.98</v>
      </c>
      <c r="P4781" s="9" t="str">
        <f>[1]!b_info_repurchasedate(A4781)</f>
        <v>2023-08-26</v>
      </c>
      <c r="Q4781" s="8" t="s">
        <v>20002</v>
      </c>
      <c r="R4781" s="2" t="str">
        <f>IF((--IF(P4781=0,Q4781,P4781))&gt;(--日期设置!$B$2),IF(P4781=0,Q4781,P4781),Q4781)</f>
        <v>2023-08-26</v>
      </c>
      <c r="S4781" s="31" t="s">
        <v>19098</v>
      </c>
      <c r="T4781" s="8">
        <f>[1]!b_anal_ptmyear($A4781,日期设置!$B$2)</f>
        <v>4.4301369863013695</v>
      </c>
      <c r="U4781" s="8">
        <f>[1]!b_anal_termifexercise($A4781,日期设置!B$2)</f>
        <v>2.43013698630137</v>
      </c>
      <c r="V4781" s="10">
        <f>[1]!b_dq_dirtyprice(A4781,日期设置!$B$2)</f>
        <v>101.2105</v>
      </c>
      <c r="W4781" s="11">
        <f>IF(U4781=0,ROUNDUP((Q4781-日期设置!$B$2)/365,0),ROUNDUP((R4781-日期设置!$B$2)/365,0))</f>
        <v>3</v>
      </c>
      <c r="X4781" s="18">
        <f>_xlfn.IFNA(VLOOKUP(A4781,过往入选债券!A:D,4,0),2)</f>
        <v>2</v>
      </c>
      <c r="Y4781">
        <f>_xlfn.IFNA(VLOOKUP(C4781,[2]Sheet1!$A:$A,1,0),3)</f>
        <v>3</v>
      </c>
    </row>
    <row r="4782" spans="1:25" hidden="1" x14ac:dyDescent="0.2">
      <c r="A4782" s="28" t="s">
        <v>21914</v>
      </c>
      <c r="B4782" s="28" t="s">
        <v>22121</v>
      </c>
      <c r="C4782" s="39" t="s">
        <v>22122</v>
      </c>
      <c r="D4782" s="26" t="str">
        <f>[1]!b_calc_yield(A4782,日期设置!$B$2,F4782,1,R4782,1,O4782,L4782,S4782,)</f>
        <v>Fetching...</v>
      </c>
      <c r="E4782" s="26">
        <f t="shared" si="148"/>
        <v>7.4847483188852371</v>
      </c>
      <c r="F4782" s="18">
        <f>[1]!b_dq_cleanprice($A4782,日期设置!B$2)</f>
        <v>100</v>
      </c>
      <c r="G4782" s="18" t="str">
        <f t="shared" si="149"/>
        <v>1.70 + 1.70</v>
      </c>
      <c r="H4782" s="27">
        <f>[1]!b_dq_pctchange($A4782,日期设置!$B$2,1)/100</f>
        <v>0</v>
      </c>
      <c r="I4782" s="26">
        <f>[1]!b_pq_pctchange(A4782,日期设置!$B$4,日期设置!$B$2,1)</f>
        <v>0</v>
      </c>
      <c r="J4782" s="26">
        <f>[1]!b_pq_pctchange(A4782,日期设置!$C$4,日期设置!$B$2,1)</f>
        <v>0</v>
      </c>
      <c r="K4782" s="52">
        <f>[1]!b_dq_amount($A4782,日期设置!B$2,2,10000)</f>
        <v>0</v>
      </c>
      <c r="L4782" s="26">
        <f>[1]!b_info_latestpar(A4782,日期设置!$B$2)</f>
        <v>100</v>
      </c>
      <c r="M4782" s="6">
        <f>[1]!b_info_outstandingbalance($A4782,日期设置!B$2)</f>
        <v>10</v>
      </c>
      <c r="N4782" s="7" t="str">
        <f>[1]!b_info_latestissurercreditrating2(A4782,日期设置!$B$2,"102","1")</f>
        <v>AAA</v>
      </c>
      <c r="O4782" s="43">
        <v>4.45</v>
      </c>
      <c r="P4782" s="9">
        <f>[1]!b_info_repurchasedate(A4782)</f>
        <v>0</v>
      </c>
      <c r="Q4782" s="31" t="s">
        <v>16116</v>
      </c>
      <c r="R4782" s="2" t="str">
        <f>IF((--IF(P4782=0,Q4782,P4782))&gt;(--日期设置!$B$2),IF(P4782=0,Q4782,P4782),Q4782)</f>
        <v>2022-12-04</v>
      </c>
      <c r="S4782" s="31" t="s">
        <v>17096</v>
      </c>
      <c r="T4782" s="8">
        <f>[1]!b_anal_ptmyear($A4782,日期设置!$B$2)</f>
        <v>1.7041095890410958</v>
      </c>
      <c r="U4782" s="8">
        <f>[1]!b_anal_termifexercise($A4782,日期设置!B$2)</f>
        <v>1.704109589041096</v>
      </c>
      <c r="V4782" s="10">
        <f>[1]!b_dq_dirtyprice(A4782,日期设置!$B$2)</f>
        <v>101.3167</v>
      </c>
      <c r="W4782" s="11">
        <f>IF(U4782=0,ROUNDUP((Q4782-日期设置!$B$2)/365,0),ROUNDUP((R4782-日期设置!$B$2)/365,0))</f>
        <v>2</v>
      </c>
      <c r="X4782" s="18">
        <f>_xlfn.IFNA(VLOOKUP(A4782,过往入选债券!A:D,4,0),2)</f>
        <v>2</v>
      </c>
      <c r="Y4782">
        <f>_xlfn.IFNA(VLOOKUP(C4782,[2]Sheet1!$A:$A,1,0),3)</f>
        <v>3</v>
      </c>
    </row>
    <row r="4783" spans="1:25" hidden="1" x14ac:dyDescent="0.2">
      <c r="A4783" s="21" t="s">
        <v>6625</v>
      </c>
      <c r="B4783" s="21" t="s">
        <v>6626</v>
      </c>
      <c r="C4783" s="37" t="s">
        <v>185</v>
      </c>
      <c r="D4783" s="26" t="str">
        <f>[1]!b_calc_yield(A4783,日期设置!$B$2,F4783,1,R4783,1,O4783,L4783,S4783,)</f>
        <v>Fetching...</v>
      </c>
      <c r="E4783" s="26">
        <f t="shared" si="148"/>
        <v>0.31609426907346361</v>
      </c>
      <c r="F4783" s="18">
        <f>[1]!b_dq_cleanprice($A4783,日期设置!B$2)</f>
        <v>100.0825</v>
      </c>
      <c r="G4783" s="18" t="str">
        <f t="shared" si="149"/>
        <v>0.07 + 0.07</v>
      </c>
      <c r="H4783" s="27">
        <f>[1]!b_dq_pctchange($A4783,日期设置!$B$2,1)/100</f>
        <v>0</v>
      </c>
      <c r="I4783" s="26">
        <f>[1]!b_pq_pctchange(A4783,日期设置!$B$4,日期设置!$B$2,1)</f>
        <v>0</v>
      </c>
      <c r="J4783" s="26">
        <f>[1]!b_pq_pctchange(A4783,日期设置!$C$4,日期设置!$B$2,1)</f>
        <v>-0.22122658627139494</v>
      </c>
      <c r="K4783" s="52">
        <f>[1]!b_dq_amount($A4783,日期设置!B$2,2,10000)</f>
        <v>0</v>
      </c>
      <c r="L4783" s="26">
        <f>[1]!b_info_latestpar(A4783,日期设置!$B$2)</f>
        <v>100</v>
      </c>
      <c r="M4783" s="6">
        <f>[1]!b_info_outstandingbalance($A4783,日期设置!B$2)</f>
        <v>10</v>
      </c>
      <c r="N4783" s="7" t="str">
        <f>[1]!b_info_latestissurercreditrating2(A4783,日期设置!$B$2,"102","1")</f>
        <v>AAA</v>
      </c>
      <c r="O4783" s="8">
        <v>5.84</v>
      </c>
      <c r="P4783" s="9">
        <f>[1]!b_info_repurchasedate(A4783)</f>
        <v>0</v>
      </c>
      <c r="Q4783" s="8" t="s">
        <v>16106</v>
      </c>
      <c r="R4783" s="2" t="str">
        <f>IF((--IF(P4783=0,Q4783,P4783))&gt;(--日期设置!$B$2),IF(P4783=0,Q4783,P4783),Q4783)</f>
        <v>2021-04-17</v>
      </c>
      <c r="S4783" s="2" t="s">
        <v>18455</v>
      </c>
      <c r="T4783" s="8">
        <f>[1]!b_anal_ptmyear($A4783,日期设置!$B$2)</f>
        <v>7.1232876712328766E-2</v>
      </c>
      <c r="U4783" s="8">
        <f>[1]!b_anal_termifexercise($A4783,日期设置!B$2)</f>
        <v>7.6712328767123292E-2</v>
      </c>
      <c r="V4783" s="10">
        <f>[1]!b_dq_dirtyprice(A4783,日期设置!$B$2)</f>
        <v>105.5065</v>
      </c>
      <c r="W4783" s="11">
        <f>IF(U4783=0,ROUNDUP((Q4783-日期设置!$B$2)/365,0),ROUNDUP((R4783-日期设置!$B$2)/365,0))</f>
        <v>1</v>
      </c>
      <c r="X4783" s="18">
        <f>_xlfn.IFNA(VLOOKUP(A4783,过往入选债券!A:D,4,0),2)</f>
        <v>2</v>
      </c>
      <c r="Y4783">
        <f>_xlfn.IFNA(VLOOKUP(C4783,[2]Sheet1!$A:$A,1,0),3)</f>
        <v>3</v>
      </c>
    </row>
    <row r="4784" spans="1:25" hidden="1" x14ac:dyDescent="0.2">
      <c r="A4784" s="21" t="s">
        <v>1303</v>
      </c>
      <c r="B4784" s="21" t="s">
        <v>1304</v>
      </c>
      <c r="C4784" s="37" t="s">
        <v>1052</v>
      </c>
      <c r="D4784" s="26" t="str">
        <f>[1]!b_calc_yield(A4784,日期设置!$B$2,F4784,1,R4784,1,O4784,L4784,S4784,)</f>
        <v>Fetching...</v>
      </c>
      <c r="E4784" s="26">
        <f t="shared" si="148"/>
        <v>6.3036479422287517</v>
      </c>
      <c r="F4784" s="18">
        <f>[1]!b_dq_cleanprice($A4784,日期设置!B$2)</f>
        <v>102.66500000000001</v>
      </c>
      <c r="G4784" s="18" t="str">
        <f t="shared" si="149"/>
        <v>1.46 + 0</v>
      </c>
      <c r="H4784" s="27">
        <f>[1]!b_dq_pctchange($A4784,日期设置!$B$2,1)/100</f>
        <v>0</v>
      </c>
      <c r="I4784" s="26">
        <f>[1]!b_pq_pctchange(A4784,日期设置!$B$4,日期设置!$B$2,1)</f>
        <v>0</v>
      </c>
      <c r="J4784" s="26">
        <f>[1]!b_pq_pctchange(A4784,日期设置!$C$4,日期设置!$B$2,1)</f>
        <v>0</v>
      </c>
      <c r="K4784" s="52">
        <f>[1]!b_dq_amount($A4784,日期设置!B$2,2,10000)</f>
        <v>0</v>
      </c>
      <c r="L4784" s="26">
        <f>[1]!b_info_latestpar(A4784,日期设置!$B$2)</f>
        <v>100</v>
      </c>
      <c r="M4784" s="6">
        <f>[1]!b_info_outstandingbalance($A4784,日期设置!B$2)</f>
        <v>3</v>
      </c>
      <c r="N4784" s="7">
        <f>[1]!b_info_latestissurercreditrating2(A4784,日期设置!$B$2,"102","1")</f>
        <v>0</v>
      </c>
      <c r="O4784" s="8">
        <v>6.38</v>
      </c>
      <c r="P4784" s="9">
        <f>[1]!b_info_repurchasedate(A4784)</f>
        <v>0</v>
      </c>
      <c r="Q4784" s="8" t="s">
        <v>16964</v>
      </c>
      <c r="R4784" s="2" t="str">
        <f>IF((--IF(P4784=0,Q4784,P4784))&gt;(--日期设置!$B$2),IF(P4784=0,Q4784,P4784),Q4784)</f>
        <v>2022-09-08</v>
      </c>
      <c r="S4784" s="2" t="s">
        <v>18025</v>
      </c>
      <c r="T4784" s="8">
        <f>[1]!b_anal_ptmyear($A4784,日期设置!$B$2)</f>
        <v>1.4657534246575343</v>
      </c>
      <c r="U4784" s="8">
        <f>[1]!b_anal_termifexercise($A4784,日期设置!B$2)</f>
        <v>0</v>
      </c>
      <c r="V4784" s="10">
        <f>[1]!b_dq_dirtyprice(A4784,日期设置!$B$2)</f>
        <v>106.0735</v>
      </c>
      <c r="W4784" s="11">
        <f>IF(U4784=0,ROUNDUP((Q4784-日期设置!$B$2)/365,0),ROUNDUP((R4784-日期设置!$B$2)/365,0))</f>
        <v>2</v>
      </c>
      <c r="X4784" s="18">
        <f>_xlfn.IFNA(VLOOKUP(A4784,过往入选债券!A:D,4,0),2)</f>
        <v>2</v>
      </c>
      <c r="Y4784">
        <f>_xlfn.IFNA(VLOOKUP(C4784,[2]Sheet1!$A:$A,1,0),3)</f>
        <v>3</v>
      </c>
    </row>
    <row r="4785" spans="1:25" hidden="1" x14ac:dyDescent="0.2">
      <c r="A4785" s="21" t="s">
        <v>10952</v>
      </c>
      <c r="B4785" s="21" t="s">
        <v>10953</v>
      </c>
      <c r="C4785" s="37" t="s">
        <v>147</v>
      </c>
      <c r="D4785" s="26" t="str">
        <f>[1]!b_calc_yield(A4785,日期设置!$B$2,F4785,1,R4785,1,O4785,L4785,S4785,)</f>
        <v>Fetching...</v>
      </c>
      <c r="E4785" s="26">
        <f t="shared" si="148"/>
        <v>9.3680373399549701</v>
      </c>
      <c r="F4785" s="18">
        <f>[1]!b_dq_cleanprice($A4785,日期设置!B$2)</f>
        <v>97.900999999999996</v>
      </c>
      <c r="G4785" s="18" t="str">
        <f t="shared" si="149"/>
        <v>2.15 + 0</v>
      </c>
      <c r="H4785" s="27">
        <f>[1]!b_dq_pctchange($A4785,日期设置!$B$2,1)/100</f>
        <v>0</v>
      </c>
      <c r="I4785" s="26">
        <f>[1]!b_pq_pctchange(A4785,日期设置!$B$4,日期设置!$B$2,1)</f>
        <v>0</v>
      </c>
      <c r="J4785" s="26">
        <f>[1]!b_pq_pctchange(A4785,日期设置!$C$4,日期设置!$B$2,1)</f>
        <v>0.15037747815945265</v>
      </c>
      <c r="K4785" s="52">
        <f>[1]!b_dq_amount($A4785,日期设置!B$2,2,10000)</f>
        <v>0</v>
      </c>
      <c r="L4785" s="26">
        <f>[1]!b_info_latestpar(A4785,日期设置!$B$2)</f>
        <v>100</v>
      </c>
      <c r="M4785" s="6">
        <f>[1]!b_info_outstandingbalance($A4785,日期设置!B$2)</f>
        <v>3</v>
      </c>
      <c r="N4785" s="7" t="str">
        <f>[1]!b_info_latestissurercreditrating2(A4785,日期设置!$B$2,"102","1")</f>
        <v>AA+</v>
      </c>
      <c r="O4785" s="8">
        <v>3.4</v>
      </c>
      <c r="P4785" s="9">
        <f>[1]!b_info_repurchasedate(A4785)</f>
        <v>0</v>
      </c>
      <c r="Q4785" s="8" t="s">
        <v>16175</v>
      </c>
      <c r="R4785" s="2" t="str">
        <f>IF((--IF(P4785=0,Q4785,P4785))&gt;(--日期设置!$B$2),IF(P4785=0,Q4785,P4785),Q4785)</f>
        <v>2023-05-19</v>
      </c>
      <c r="S4785" s="2" t="s">
        <v>17964</v>
      </c>
      <c r="T4785" s="8">
        <f>[1]!b_anal_ptmyear($A4785,日期设置!$B$2)</f>
        <v>2.1589041095890411</v>
      </c>
      <c r="U4785" s="8">
        <f>[1]!b_anal_termifexercise($A4785,日期设置!B$2)</f>
        <v>0</v>
      </c>
      <c r="V4785" s="10">
        <f>[1]!b_dq_dirtyprice(A4785,日期设置!$B$2)</f>
        <v>100.7607</v>
      </c>
      <c r="W4785" s="11">
        <f>IF(U4785=0,ROUNDUP((Q4785-日期设置!$B$2)/365,0),ROUNDUP((R4785-日期设置!$B$2)/365,0))</f>
        <v>3</v>
      </c>
      <c r="X4785" s="18">
        <f>_xlfn.IFNA(VLOOKUP(A4785,过往入选债券!A:D,4,0),2)</f>
        <v>2</v>
      </c>
      <c r="Y4785">
        <f>_xlfn.IFNA(VLOOKUP(C4785,[2]Sheet1!$A:$A,1,0),3)</f>
        <v>3</v>
      </c>
    </row>
    <row r="4786" spans="1:25" hidden="1" x14ac:dyDescent="0.2">
      <c r="A4786" s="21" t="s">
        <v>10073</v>
      </c>
      <c r="B4786" s="21" t="s">
        <v>10074</v>
      </c>
      <c r="C4786" s="37" t="s">
        <v>91</v>
      </c>
      <c r="D4786" s="26" t="str">
        <f>[1]!b_calc_yield(A4786,日期设置!$B$2,F4786,1,R4786,1,O4786,L4786,S4786,)</f>
        <v>Fetching...</v>
      </c>
      <c r="E4786" s="26">
        <f t="shared" si="148"/>
        <v>17.753941859767263</v>
      </c>
      <c r="F4786" s="18">
        <f>[1]!b_dq_cleanprice($A4786,日期设置!B$2)</f>
        <v>96.491</v>
      </c>
      <c r="G4786" s="18" t="str">
        <f t="shared" si="149"/>
        <v>3.95 + 0</v>
      </c>
      <c r="H4786" s="27">
        <f>[1]!b_dq_pctchange($A4786,日期设置!$B$2,1)/100</f>
        <v>0</v>
      </c>
      <c r="I4786" s="26">
        <f>[1]!b_pq_pctchange(A4786,日期设置!$B$4,日期设置!$B$2,1)</f>
        <v>0</v>
      </c>
      <c r="J4786" s="26">
        <f>[1]!b_pq_pctchange(A4786,日期设置!$C$4,日期设置!$B$2,1)</f>
        <v>0</v>
      </c>
      <c r="K4786" s="52">
        <f>[1]!b_dq_amount($A4786,日期设置!B$2,2,10000)</f>
        <v>0</v>
      </c>
      <c r="L4786" s="26">
        <f>[1]!b_info_latestpar(A4786,日期设置!$B$2)</f>
        <v>100</v>
      </c>
      <c r="M4786" s="6">
        <f>[1]!b_info_outstandingbalance($A4786,日期设置!B$2)</f>
        <v>7</v>
      </c>
      <c r="N4786" s="7" t="str">
        <f>[1]!b_info_latestissurercreditrating2(A4786,日期设置!$B$2,"102","1")</f>
        <v>AAA</v>
      </c>
      <c r="O4786" s="8">
        <v>3.45</v>
      </c>
      <c r="P4786" s="9">
        <f>[1]!b_info_repurchasedate(A4786)</f>
        <v>0</v>
      </c>
      <c r="Q4786" s="8" t="s">
        <v>15996</v>
      </c>
      <c r="R4786" s="2" t="str">
        <f>IF((--IF(P4786=0,Q4786,P4786))&gt;(--日期设置!$B$2),IF(P4786=0,Q4786,P4786),Q4786)</f>
        <v>2025-03-06</v>
      </c>
      <c r="S4786" s="2" t="s">
        <v>17784</v>
      </c>
      <c r="T4786" s="8">
        <f>[1]!b_anal_ptmyear($A4786,日期设置!$B$2)</f>
        <v>3.956164383561644</v>
      </c>
      <c r="U4786" s="8">
        <f>[1]!b_anal_termifexercise($A4786,日期设置!B$2)</f>
        <v>0</v>
      </c>
      <c r="V4786" s="10">
        <f>[1]!b_dq_dirtyprice(A4786,日期设置!$B$2)</f>
        <v>96.642200000000003</v>
      </c>
      <c r="W4786" s="11">
        <f>IF(U4786=0,ROUNDUP((Q4786-日期设置!$B$2)/365,0),ROUNDUP((R4786-日期设置!$B$2)/365,0))</f>
        <v>4</v>
      </c>
      <c r="X4786" s="18">
        <f>_xlfn.IFNA(VLOOKUP(A4786,过往入选债券!A:D,4,0),2)</f>
        <v>2</v>
      </c>
      <c r="Y4786">
        <f>_xlfn.IFNA(VLOOKUP(C4786,[2]Sheet1!$A:$A,1,0),3)</f>
        <v>3</v>
      </c>
    </row>
    <row r="4787" spans="1:25" hidden="1" x14ac:dyDescent="0.2">
      <c r="A4787" s="21" t="s">
        <v>14047</v>
      </c>
      <c r="B4787" s="21" t="s">
        <v>14048</v>
      </c>
      <c r="C4787" s="37" t="s">
        <v>6897</v>
      </c>
      <c r="D4787" s="26" t="str">
        <f>[1]!b_calc_yield(A4787,日期设置!$B$2,F4787,1,R4787,1,O4787,L4787,S4787,)</f>
        <v>Fetching...</v>
      </c>
      <c r="E4787" s="26">
        <f t="shared" si="148"/>
        <v>20.866726865792252</v>
      </c>
      <c r="F4787" s="18">
        <f>[1]!b_dq_cleanprice($A4787,日期设置!B$2)</f>
        <v>82.700999999999993</v>
      </c>
      <c r="G4787" s="18" t="str">
        <f t="shared" si="149"/>
        <v>3.42 + 0</v>
      </c>
      <c r="H4787" s="27">
        <f>[1]!b_dq_pctchange($A4787,日期设置!$B$2,1)/100</f>
        <v>0</v>
      </c>
      <c r="I4787" s="26">
        <f>[1]!b_pq_pctchange(A4787,日期设置!$B$4,日期设置!$B$2,1)</f>
        <v>0</v>
      </c>
      <c r="J4787" s="26">
        <f>[1]!b_pq_pctchange(A4787,日期设置!$C$4,日期设置!$B$2,1)</f>
        <v>0</v>
      </c>
      <c r="K4787" s="52">
        <f>[1]!b_dq_amount($A4787,日期设置!B$2,2,10000)</f>
        <v>0</v>
      </c>
      <c r="L4787" s="26">
        <f>[1]!b_info_latestpar(A4787,日期设置!$B$2)</f>
        <v>80</v>
      </c>
      <c r="M4787" s="6">
        <f>[1]!b_info_outstandingbalance($A4787,日期设置!B$2)</f>
        <v>6.48</v>
      </c>
      <c r="N4787" s="7" t="str">
        <f>[1]!b_info_latestissurercreditrating2(A4787,日期设置!$B$2,"102","1")</f>
        <v>AA</v>
      </c>
      <c r="O4787" s="8">
        <v>5.8</v>
      </c>
      <c r="P4787" s="9">
        <f>[1]!b_info_repurchasedate(A4787)</f>
        <v>0</v>
      </c>
      <c r="Q4787" s="8" t="s">
        <v>16126</v>
      </c>
      <c r="R4787" s="2" t="str">
        <f>IF((--IF(P4787=0,Q4787,P4787))&gt;(--日期设置!$B$2),IF(P4787=0,Q4787,P4787),Q4787)</f>
        <v>2024-08-23</v>
      </c>
      <c r="S4787" s="2" t="s">
        <v>17896</v>
      </c>
      <c r="T4787" s="8">
        <f>[1]!b_anal_ptmyear($A4787,日期设置!$B$2)</f>
        <v>3.4219178082191779</v>
      </c>
      <c r="U4787" s="8">
        <f>[1]!b_anal_termifexercise($A4787,日期设置!B$2)</f>
        <v>0</v>
      </c>
      <c r="V4787" s="10">
        <f>[1]!b_dq_dirtyprice(A4787,日期设置!$B$2)</f>
        <v>85.383300000000006</v>
      </c>
      <c r="W4787" s="11">
        <f>IF(U4787=0,ROUNDUP((Q4787-日期设置!$B$2)/365,0),ROUNDUP((R4787-日期设置!$B$2)/365,0))</f>
        <v>4</v>
      </c>
      <c r="X4787" s="18">
        <f>_xlfn.IFNA(VLOOKUP(A4787,过往入选债券!A:D,4,0),2)</f>
        <v>2</v>
      </c>
      <c r="Y4787">
        <f>_xlfn.IFNA(VLOOKUP(C4787,[2]Sheet1!$A:$A,1,0),3)</f>
        <v>3</v>
      </c>
    </row>
    <row r="4788" spans="1:25" hidden="1" x14ac:dyDescent="0.2">
      <c r="A4788" s="21" t="s">
        <v>11111</v>
      </c>
      <c r="B4788" s="21" t="s">
        <v>11112</v>
      </c>
      <c r="C4788" s="37" t="s">
        <v>353</v>
      </c>
      <c r="D4788" s="26" t="str">
        <f>[1]!b_calc_yield(A4788,日期设置!$B$2,F4788,1,R4788,1,O4788,L4788,S4788,)</f>
        <v>Fetching...</v>
      </c>
      <c r="E4788" s="26">
        <f t="shared" si="148"/>
        <v>18.133262440486277</v>
      </c>
      <c r="F4788" s="18">
        <f>[1]!b_dq_cleanprice($A4788,日期设置!B$2)</f>
        <v>100</v>
      </c>
      <c r="G4788" s="18" t="str">
        <f t="shared" si="149"/>
        <v>4.22 + 0</v>
      </c>
      <c r="H4788" s="27">
        <f>[1]!b_dq_pctchange($A4788,日期设置!$B$2,1)/100</f>
        <v>0</v>
      </c>
      <c r="I4788" s="26">
        <f>[1]!b_pq_pctchange(A4788,日期设置!$B$4,日期设置!$B$2,1)</f>
        <v>0</v>
      </c>
      <c r="J4788" s="26">
        <f>[1]!b_pq_pctchange(A4788,日期设置!$C$4,日期设置!$B$2,1)</f>
        <v>0</v>
      </c>
      <c r="K4788" s="52">
        <f>[1]!b_dq_amount($A4788,日期设置!B$2,2,10000)</f>
        <v>0</v>
      </c>
      <c r="L4788" s="26">
        <f>[1]!b_info_latestpar(A4788,日期设置!$B$2)</f>
        <v>100</v>
      </c>
      <c r="M4788" s="6">
        <f>[1]!b_info_outstandingbalance($A4788,日期设置!B$2)</f>
        <v>5</v>
      </c>
      <c r="N4788" s="7" t="str">
        <f>[1]!b_info_latestissurercreditrating2(A4788,日期设置!$B$2,"102","1")</f>
        <v>AAA</v>
      </c>
      <c r="O4788" s="8">
        <v>4.4400000000000004</v>
      </c>
      <c r="P4788" s="9">
        <f>[1]!b_info_repurchasedate(A4788)</f>
        <v>0</v>
      </c>
      <c r="Q4788" s="8" t="s">
        <v>16871</v>
      </c>
      <c r="R4788" s="2" t="str">
        <f>IF((--IF(P4788=0,Q4788,P4788))&gt;(--日期设置!$B$2),IF(P4788=0,Q4788,P4788),Q4788)</f>
        <v>2025-06-12</v>
      </c>
      <c r="S4788" s="2" t="s">
        <v>17848</v>
      </c>
      <c r="T4788" s="8">
        <f>[1]!b_anal_ptmyear($A4788,日期设置!$B$2)</f>
        <v>4.2246575342465755</v>
      </c>
      <c r="U4788" s="8">
        <f>[1]!b_anal_termifexercise($A4788,日期设置!B$2)</f>
        <v>0</v>
      </c>
      <c r="V4788" s="10">
        <f>[1]!b_dq_dirtyprice(A4788,日期设置!$B$2)</f>
        <v>103.4425</v>
      </c>
      <c r="W4788" s="11">
        <f>IF(U4788=0,ROUNDUP((Q4788-日期设置!$B$2)/365,0),ROUNDUP((R4788-日期设置!$B$2)/365,0))</f>
        <v>5</v>
      </c>
      <c r="X4788" s="18">
        <f>_xlfn.IFNA(VLOOKUP(A4788,过往入选债券!A:D,4,0),2)</f>
        <v>2</v>
      </c>
      <c r="Y4788">
        <f>_xlfn.IFNA(VLOOKUP(C4788,[2]Sheet1!$A:$A,1,0),3)</f>
        <v>3</v>
      </c>
    </row>
    <row r="4789" spans="1:25" hidden="1" x14ac:dyDescent="0.2">
      <c r="A4789" s="21" t="s">
        <v>14034</v>
      </c>
      <c r="B4789" s="21" t="s">
        <v>14035</v>
      </c>
      <c r="C4789" s="37" t="s">
        <v>14036</v>
      </c>
      <c r="D4789" s="26" t="str">
        <f>[1]!b_calc_yield(A4789,日期设置!$B$2,F4789,1,R4789,1,O4789,L4789,S4789,)</f>
        <v>Fetching...</v>
      </c>
      <c r="E4789" s="26">
        <f t="shared" si="148"/>
        <v>20.605539324751156</v>
      </c>
      <c r="F4789" s="18">
        <f>[1]!b_dq_cleanprice($A4789,日期设置!B$2)</f>
        <v>81.863100000000003</v>
      </c>
      <c r="G4789" s="18" t="str">
        <f t="shared" si="149"/>
        <v>3.41 + 0</v>
      </c>
      <c r="H4789" s="27">
        <f>[1]!b_dq_pctchange($A4789,日期设置!$B$2,1)/100</f>
        <v>0</v>
      </c>
      <c r="I4789" s="26">
        <f>[1]!b_pq_pctchange(A4789,日期设置!$B$4,日期设置!$B$2,1)</f>
        <v>0</v>
      </c>
      <c r="J4789" s="26">
        <f>[1]!b_pq_pctchange(A4789,日期设置!$C$4,日期设置!$B$2,1)</f>
        <v>0</v>
      </c>
      <c r="K4789" s="52">
        <f>[1]!b_dq_amount($A4789,日期设置!B$2,2,10000)</f>
        <v>0</v>
      </c>
      <c r="L4789" s="26">
        <f>[1]!b_info_latestpar(A4789,日期设置!$B$2)</f>
        <v>80</v>
      </c>
      <c r="M4789" s="6">
        <f>[1]!b_info_outstandingbalance($A4789,日期设置!B$2)</f>
        <v>4.8</v>
      </c>
      <c r="N4789" s="7" t="str">
        <f>[1]!b_info_latestissurercreditrating2(A4789,日期设置!$B$2,"102","1")</f>
        <v>AA</v>
      </c>
      <c r="O4789" s="8">
        <v>5.45</v>
      </c>
      <c r="P4789" s="9">
        <f>[1]!b_info_repurchasedate(A4789)</f>
        <v>0</v>
      </c>
      <c r="Q4789" s="8" t="s">
        <v>16133</v>
      </c>
      <c r="R4789" s="2" t="str">
        <f>IF((--IF(P4789=0,Q4789,P4789))&gt;(--日期设置!$B$2),IF(P4789=0,Q4789,P4789),Q4789)</f>
        <v>2024-08-21</v>
      </c>
      <c r="S4789" s="2" t="s">
        <v>17920</v>
      </c>
      <c r="T4789" s="8">
        <f>[1]!b_anal_ptmyear($A4789,日期设置!$B$2)</f>
        <v>3.4164383561643836</v>
      </c>
      <c r="U4789" s="8">
        <f>[1]!b_anal_termifexercise($A4789,日期设置!B$2)</f>
        <v>0</v>
      </c>
      <c r="V4789" s="10">
        <f>[1]!b_dq_dirtyprice(A4789,日期设置!$B$2)</f>
        <v>84.407399999999996</v>
      </c>
      <c r="W4789" s="11">
        <f>IF(U4789=0,ROUNDUP((Q4789-日期设置!$B$2)/365,0),ROUNDUP((R4789-日期设置!$B$2)/365,0))</f>
        <v>4</v>
      </c>
      <c r="X4789" s="18">
        <f>_xlfn.IFNA(VLOOKUP(A4789,过往入选债券!A:D,4,0),2)</f>
        <v>2</v>
      </c>
      <c r="Y4789">
        <f>_xlfn.IFNA(VLOOKUP(C4789,[2]Sheet1!$A:$A,1,0),3)</f>
        <v>3</v>
      </c>
    </row>
    <row r="4790" spans="1:25" x14ac:dyDescent="0.2">
      <c r="A4790" s="21" t="s">
        <v>6001</v>
      </c>
      <c r="B4790" s="21" t="s">
        <v>6002</v>
      </c>
      <c r="C4790" s="37" t="s">
        <v>2176</v>
      </c>
      <c r="D4790" s="26" t="str">
        <f>[1]!b_calc_yield(A4790,日期设置!$B$2,F4790,1,R4790,1,O4790,L4790,S4790,)</f>
        <v>Fetching...</v>
      </c>
      <c r="E4790" s="26">
        <f t="shared" si="148"/>
        <v>5.3875605563369344</v>
      </c>
      <c r="F4790" s="18">
        <f>[1]!b_dq_cleanprice($A4790,日期设置!B$2)</f>
        <v>99.408000000000001</v>
      </c>
      <c r="G4790" s="18" t="str">
        <f t="shared" si="149"/>
        <v>1.24 + 0</v>
      </c>
      <c r="H4790" s="27">
        <f>[1]!b_dq_pctchange($A4790,日期设置!$B$2,1)/100</f>
        <v>1.0059653746766072E-5</v>
      </c>
      <c r="I4790" s="26">
        <f>[1]!b_pq_pctchange(A4790,日期设置!$B$4,日期设置!$B$2,1)</f>
        <v>0.17423270596794732</v>
      </c>
      <c r="J4790" s="26">
        <f>[1]!b_pq_pctchange(A4790,日期设置!$C$4,日期设置!$B$2,1)</f>
        <v>0.17423270596794732</v>
      </c>
      <c r="K4790" s="52">
        <f>[1]!b_dq_amount($A4790,日期设置!B$2,2,10000)</f>
        <v>4095.3610960000001</v>
      </c>
      <c r="L4790" s="26">
        <f>[1]!b_info_latestpar(A4790,日期设置!$B$2)</f>
        <v>100</v>
      </c>
      <c r="M4790" s="6">
        <f>[1]!b_info_outstandingbalance($A4790,日期设置!B$2)</f>
        <v>8.65</v>
      </c>
      <c r="N4790" s="7" t="str">
        <f>[1]!b_info_latestissurercreditrating2(A4790,日期设置!$B$2,"102","1")</f>
        <v>AA+</v>
      </c>
      <c r="O4790" s="8">
        <v>3.95</v>
      </c>
      <c r="P4790" s="9" t="str">
        <f>[1]!b_info_repurchasedate(A4790)</f>
        <v>2020-06-22</v>
      </c>
      <c r="Q4790" s="8" t="s">
        <v>17212</v>
      </c>
      <c r="R4790" s="2" t="str">
        <f>IF((--IF(P4790=0,Q4790,P4790))&gt;(--日期设置!$B$2),IF(P4790=0,Q4790,P4790),Q4790)</f>
        <v>2022-06-20</v>
      </c>
      <c r="S4790" s="2" t="s">
        <v>18789</v>
      </c>
      <c r="T4790" s="8">
        <f>[1]!b_anal_ptmyear($A4790,日期设置!$B$2)</f>
        <v>1.2465753424657535</v>
      </c>
      <c r="U4790" s="8">
        <f>[1]!b_anal_termifexercise($A4790,日期设置!B$2)</f>
        <v>0</v>
      </c>
      <c r="V4790" s="10">
        <f>[1]!b_dq_dirtyprice(A4790,日期设置!$B$2)</f>
        <v>102.384</v>
      </c>
      <c r="W4790" s="11">
        <f>IF(U4790=0,ROUNDUP((Q4790-日期设置!$B$2)/365,0),ROUNDUP((R4790-日期设置!$B$2)/365,0))</f>
        <v>2</v>
      </c>
      <c r="X4790" s="18">
        <f>_xlfn.IFNA(VLOOKUP(A4790,过往入选债券!A:D,4,0),2)</f>
        <v>2</v>
      </c>
      <c r="Y4790">
        <f>_xlfn.IFNA(VLOOKUP(C4790,[2]Sheet1!$A:$A,1,0),3)</f>
        <v>3</v>
      </c>
    </row>
    <row r="4791" spans="1:25" hidden="1" x14ac:dyDescent="0.2">
      <c r="A4791" s="21" t="s">
        <v>6129</v>
      </c>
      <c r="B4791" s="21" t="s">
        <v>6130</v>
      </c>
      <c r="C4791" s="37" t="s">
        <v>5062</v>
      </c>
      <c r="D4791" s="26" t="str">
        <f>[1]!b_calc_yield(A4791,日期设置!$B$2,F4791,1,R4791,1,O4791,L4791,S4791,)</f>
        <v>Fetching...</v>
      </c>
      <c r="E4791" s="26">
        <f t="shared" si="148"/>
        <v>4.1185458938914898</v>
      </c>
      <c r="F4791" s="18">
        <f>[1]!b_dq_cleanprice($A4791,日期设置!B$2)</f>
        <v>100.91719999999999</v>
      </c>
      <c r="G4791" s="18" t="str">
        <f t="shared" si="149"/>
        <v>0.92 + 0</v>
      </c>
      <c r="H4791" s="27">
        <f>[1]!b_dq_pctchange($A4791,日期设置!$B$2,1)/100</f>
        <v>0</v>
      </c>
      <c r="I4791" s="26">
        <f>[1]!b_pq_pctchange(A4791,日期设置!$B$4,日期设置!$B$2,1)</f>
        <v>0</v>
      </c>
      <c r="J4791" s="26">
        <f>[1]!b_pq_pctchange(A4791,日期设置!$C$4,日期设置!$B$2,1)</f>
        <v>-0.35250833874767645</v>
      </c>
      <c r="K4791" s="52">
        <f>[1]!b_dq_amount($A4791,日期设置!B$2,2,10000)</f>
        <v>0</v>
      </c>
      <c r="L4791" s="26">
        <f>[1]!b_info_latestpar(A4791,日期设置!$B$2)</f>
        <v>100</v>
      </c>
      <c r="M4791" s="6">
        <f>[1]!b_info_outstandingbalance($A4791,日期设置!B$2)</f>
        <v>6</v>
      </c>
      <c r="N4791" s="7" t="str">
        <f>[1]!b_info_latestissurercreditrating2(A4791,日期设置!$B$2,"102","1")</f>
        <v>AA+</v>
      </c>
      <c r="O4791" s="8">
        <v>5.48</v>
      </c>
      <c r="P4791" s="9">
        <f>[1]!b_info_repurchasedate(A4791)</f>
        <v>0</v>
      </c>
      <c r="Q4791" s="8" t="s">
        <v>16321</v>
      </c>
      <c r="R4791" s="2" t="str">
        <f>IF((--IF(P4791=0,Q4791,P4791))&gt;(--日期设置!$B$2),IF(P4791=0,Q4791,P4791),Q4791)</f>
        <v>2022-02-24</v>
      </c>
      <c r="S4791" s="2" t="s">
        <v>18100</v>
      </c>
      <c r="T4791" s="8">
        <f>[1]!b_anal_ptmyear($A4791,日期设置!$B$2)</f>
        <v>0.92876712328767119</v>
      </c>
      <c r="U4791" s="8">
        <f>[1]!b_anal_termifexercise($A4791,日期设置!B$2)</f>
        <v>0</v>
      </c>
      <c r="V4791" s="10">
        <f>[1]!b_dq_dirtyprice(A4791,日期设置!$B$2)</f>
        <v>101.30759999999999</v>
      </c>
      <c r="W4791" s="11">
        <f>IF(U4791=0,ROUNDUP((Q4791-日期设置!$B$2)/365,0),ROUNDUP((R4791-日期设置!$B$2)/365,0))</f>
        <v>1</v>
      </c>
      <c r="X4791" s="18">
        <f>_xlfn.IFNA(VLOOKUP(A4791,过往入选债券!A:D,4,0),2)</f>
        <v>2</v>
      </c>
      <c r="Y4791">
        <f>_xlfn.IFNA(VLOOKUP(C4791,[2]Sheet1!$A:$A,1,0),3)</f>
        <v>3</v>
      </c>
    </row>
    <row r="4792" spans="1:25" hidden="1" x14ac:dyDescent="0.2">
      <c r="A4792" s="28" t="s">
        <v>21446</v>
      </c>
      <c r="B4792" s="28" t="s">
        <v>21447</v>
      </c>
      <c r="C4792" s="39" t="s">
        <v>140</v>
      </c>
      <c r="D4792" s="26" t="str">
        <f>[1]!b_calc_yield(A4792,日期设置!$B$2,F4792,1,R4792,1,O4792,L4792,S4792,)</f>
        <v>Fetching...</v>
      </c>
      <c r="E4792" s="26">
        <f t="shared" si="148"/>
        <v>11.610141744382418</v>
      </c>
      <c r="F4792" s="18">
        <f>[1]!b_dq_cleanprice($A4792,日期设置!B$2)</f>
        <v>99.041200000000003</v>
      </c>
      <c r="G4792" s="18" t="str">
        <f t="shared" si="149"/>
        <v>4.64 + 2.64</v>
      </c>
      <c r="H4792" s="27">
        <f>[1]!b_dq_pctchange($A4792,日期设置!$B$2,1)/100</f>
        <v>0</v>
      </c>
      <c r="I4792" s="26">
        <f>[1]!b_pq_pctchange(A4792,日期设置!$B$4,日期设置!$B$2,1)</f>
        <v>0</v>
      </c>
      <c r="J4792" s="26">
        <f>[1]!b_pq_pctchange(A4792,日期设置!$C$4,日期设置!$B$2,1)</f>
        <v>0</v>
      </c>
      <c r="K4792" s="52">
        <f>[1]!b_dq_amount($A4792,日期设置!B$2,2,10000)</f>
        <v>0</v>
      </c>
      <c r="L4792" s="26">
        <f>[1]!b_info_latestpar(A4792,日期设置!$B$2)</f>
        <v>100</v>
      </c>
      <c r="M4792" s="6">
        <f>[1]!b_info_outstandingbalance($A4792,日期设置!B$2)</f>
        <v>6</v>
      </c>
      <c r="N4792" s="7" t="str">
        <f>[1]!b_info_latestissurercreditrating2(A4792,日期设置!$B$2,"102","1")</f>
        <v>AA+</v>
      </c>
      <c r="O4792" s="43">
        <v>4.05</v>
      </c>
      <c r="P4792" s="9" t="str">
        <f>[1]!b_info_repurchasedate(A4792)</f>
        <v>2023-11-12</v>
      </c>
      <c r="Q4792" s="31" t="s">
        <v>17595</v>
      </c>
      <c r="R4792" s="2" t="str">
        <f>IF((--IF(P4792=0,Q4792,P4792))&gt;(--日期设置!$B$2),IF(P4792=0,Q4792,P4792),Q4792)</f>
        <v>2023-11-12</v>
      </c>
      <c r="S4792" s="31" t="s">
        <v>17019</v>
      </c>
      <c r="T4792" s="8">
        <f>[1]!b_anal_ptmyear($A4792,日期设置!$B$2)</f>
        <v>4.6438356164383565</v>
      </c>
      <c r="U4792" s="8">
        <f>[1]!b_anal_termifexercise($A4792,日期设置!B$2)</f>
        <v>2.6438356164383561</v>
      </c>
      <c r="V4792" s="10">
        <f>[1]!b_dq_dirtyprice(A4792,日期设置!$B$2)</f>
        <v>100.4837</v>
      </c>
      <c r="W4792" s="11">
        <f>IF(U4792=0,ROUNDUP((Q4792-日期设置!$B$2)/365,0),ROUNDUP((R4792-日期设置!$B$2)/365,0))</f>
        <v>3</v>
      </c>
      <c r="X4792" s="18">
        <f>_xlfn.IFNA(VLOOKUP(A4792,过往入选债券!A:D,4,0),2)</f>
        <v>2</v>
      </c>
      <c r="Y4792">
        <f>_xlfn.IFNA(VLOOKUP(C4792,[2]Sheet1!$A:$A,1,0),3)</f>
        <v>3</v>
      </c>
    </row>
    <row r="4793" spans="1:25" hidden="1" x14ac:dyDescent="0.2">
      <c r="A4793" s="21" t="s">
        <v>12468</v>
      </c>
      <c r="B4793" s="21" t="s">
        <v>12469</v>
      </c>
      <c r="C4793" s="37" t="s">
        <v>12470</v>
      </c>
      <c r="D4793" s="26" t="str">
        <f>[1]!b_calc_yield(A4793,日期设置!$B$2,F4793,1,R4793,1,O4793,L4793,S4793,)</f>
        <v>Fetching...</v>
      </c>
      <c r="E4793" s="26">
        <f t="shared" si="148"/>
        <v>31.421087818593119</v>
      </c>
      <c r="F4793" s="18">
        <f>[1]!b_dq_cleanprice($A4793,日期设置!B$2)</f>
        <v>72.626199999999997</v>
      </c>
      <c r="G4793" s="18" t="str">
        <f t="shared" si="149"/>
        <v>4.10 + 0</v>
      </c>
      <c r="H4793" s="27">
        <f>[1]!b_dq_pctchange($A4793,日期设置!$B$2,1)/100</f>
        <v>0</v>
      </c>
      <c r="I4793" s="26">
        <f>[1]!b_pq_pctchange(A4793,日期设置!$B$4,日期设置!$B$2,1)</f>
        <v>0</v>
      </c>
      <c r="J4793" s="26">
        <f>[1]!b_pq_pctchange(A4793,日期设置!$C$4,日期设置!$B$2,1)</f>
        <v>-0.30925924654949349</v>
      </c>
      <c r="K4793" s="52">
        <f>[1]!b_dq_amount($A4793,日期设置!B$2,2,10000)</f>
        <v>0</v>
      </c>
      <c r="L4793" s="26">
        <f>[1]!b_info_latestpar(A4793,日期设置!$B$2)</f>
        <v>70</v>
      </c>
      <c r="M4793" s="6">
        <f>[1]!b_info_outstandingbalance($A4793,日期设置!B$2)</f>
        <v>7.7</v>
      </c>
      <c r="N4793" s="7" t="str">
        <f>[1]!b_info_latestissurercreditrating2(A4793,日期设置!$B$2,"102","1")</f>
        <v>AA+</v>
      </c>
      <c r="O4793" s="8">
        <v>6.09</v>
      </c>
      <c r="P4793" s="9">
        <f>[1]!b_info_repurchasedate(A4793)</f>
        <v>0</v>
      </c>
      <c r="Q4793" s="8" t="s">
        <v>16843</v>
      </c>
      <c r="R4793" s="2" t="str">
        <f>IF((--IF(P4793=0,Q4793,P4793))&gt;(--日期设置!$B$2),IF(P4793=0,Q4793,P4793),Q4793)</f>
        <v>2025-04-30</v>
      </c>
      <c r="S4793" s="2" t="s">
        <v>18116</v>
      </c>
      <c r="T4793" s="8">
        <f>[1]!b_anal_ptmyear($A4793,日期设置!$B$2)</f>
        <v>4.1068493150684935</v>
      </c>
      <c r="U4793" s="8">
        <f>[1]!b_anal_termifexercise($A4793,日期设置!B$2)</f>
        <v>0</v>
      </c>
      <c r="V4793" s="10">
        <f>[1]!b_dq_dirtyprice(A4793,日期设置!$B$2)</f>
        <v>76.433700000000002</v>
      </c>
      <c r="W4793" s="11">
        <f>IF(U4793=0,ROUNDUP((Q4793-日期设置!$B$2)/365,0),ROUNDUP((R4793-日期设置!$B$2)/365,0))</f>
        <v>5</v>
      </c>
      <c r="X4793" s="18">
        <f>_xlfn.IFNA(VLOOKUP(A4793,过往入选债券!A:D,4,0),2)</f>
        <v>2</v>
      </c>
      <c r="Y4793">
        <f>_xlfn.IFNA(VLOOKUP(C4793,[2]Sheet1!$A:$A,1,0),3)</f>
        <v>3</v>
      </c>
    </row>
    <row r="4794" spans="1:25" hidden="1" x14ac:dyDescent="0.2">
      <c r="A4794" s="28" t="s">
        <v>19464</v>
      </c>
      <c r="B4794" s="28" t="s">
        <v>19465</v>
      </c>
      <c r="C4794" s="38" t="s">
        <v>382</v>
      </c>
      <c r="D4794" s="26" t="str">
        <f>[1]!b_calc_yield(A4794,日期设置!$B$2,F4794,1,R4794,1,O4794,L4794,S4794,)</f>
        <v>Fetching...</v>
      </c>
      <c r="E4794" s="26">
        <f t="shared" si="148"/>
        <v>10.377976495844553</v>
      </c>
      <c r="F4794" s="18">
        <f>[1]!b_dq_cleanprice($A4794,日期设置!B$2)</f>
        <v>98.930599999999998</v>
      </c>
      <c r="G4794" s="18" t="str">
        <f t="shared" si="149"/>
        <v>4.38 + 2.38</v>
      </c>
      <c r="H4794" s="27">
        <f>[1]!b_dq_pctchange($A4794,日期设置!$B$2,1)/100</f>
        <v>0</v>
      </c>
      <c r="I4794" s="26">
        <f>[1]!b_pq_pctchange(A4794,日期设置!$B$4,日期设置!$B$2,1)</f>
        <v>0</v>
      </c>
      <c r="J4794" s="26">
        <f>[1]!b_pq_pctchange(A4794,日期设置!$C$4,日期设置!$B$2,1)</f>
        <v>0</v>
      </c>
      <c r="K4794" s="52">
        <f>[1]!b_dq_amount($A4794,日期设置!B$2,2,10000)</f>
        <v>0</v>
      </c>
      <c r="L4794" s="26">
        <f>[1]!b_info_latestpar(A4794,日期设置!$B$2)</f>
        <v>100</v>
      </c>
      <c r="M4794" s="6">
        <f>[1]!b_info_outstandingbalance($A4794,日期设置!B$2)</f>
        <v>5</v>
      </c>
      <c r="N4794" s="7" t="str">
        <f>[1]!b_info_latestissurercreditrating2(A4794,日期设置!$B$2,"102","1")</f>
        <v>AA+</v>
      </c>
      <c r="O4794" s="8">
        <v>3.96</v>
      </c>
      <c r="P4794" s="9" t="str">
        <f>[1]!b_info_repurchasedate(A4794)</f>
        <v>2023-08-10</v>
      </c>
      <c r="Q4794" s="8" t="s">
        <v>17025</v>
      </c>
      <c r="R4794" s="2" t="str">
        <f>IF((--IF(P4794=0,Q4794,P4794))&gt;(--日期设置!$B$2),IF(P4794=0,Q4794,P4794),Q4794)</f>
        <v>2023-08-10</v>
      </c>
      <c r="S4794" s="31" t="s">
        <v>19113</v>
      </c>
      <c r="T4794" s="8">
        <f>[1]!b_anal_ptmyear($A4794,日期设置!$B$2)</f>
        <v>4.3863013698630136</v>
      </c>
      <c r="U4794" s="8">
        <f>[1]!b_anal_termifexercise($A4794,日期设置!B$2)</f>
        <v>2.3863013698630136</v>
      </c>
      <c r="V4794" s="10">
        <f>[1]!b_dq_dirtyprice(A4794,日期设置!$B$2)</f>
        <v>101.3608</v>
      </c>
      <c r="W4794" s="11">
        <f>IF(U4794=0,ROUNDUP((Q4794-日期设置!$B$2)/365,0),ROUNDUP((R4794-日期设置!$B$2)/365,0))</f>
        <v>3</v>
      </c>
      <c r="X4794" s="18">
        <f>_xlfn.IFNA(VLOOKUP(A4794,过往入选债券!A:D,4,0),2)</f>
        <v>2</v>
      </c>
      <c r="Y4794">
        <f>_xlfn.IFNA(VLOOKUP(C4794,[2]Sheet1!$A:$A,1,0),3)</f>
        <v>3</v>
      </c>
    </row>
    <row r="4795" spans="1:25" hidden="1" x14ac:dyDescent="0.2">
      <c r="A4795" s="28" t="s">
        <v>20982</v>
      </c>
      <c r="B4795" s="28" t="s">
        <v>20983</v>
      </c>
      <c r="C4795" s="39" t="s">
        <v>1028</v>
      </c>
      <c r="D4795" s="26" t="str">
        <f>[1]!b_calc_yield(A4795,日期设置!$B$2,F4795,1,R4795,1,O4795,L4795,S4795,)</f>
        <v>Fetching...</v>
      </c>
      <c r="E4795" s="26">
        <f t="shared" si="148"/>
        <v>19.96582494406336</v>
      </c>
      <c r="F4795" s="18">
        <f>[1]!b_dq_cleanprice($A4795,日期设置!B$2)</f>
        <v>100.08839999999999</v>
      </c>
      <c r="G4795" s="18" t="str">
        <f t="shared" si="149"/>
        <v>4.58 + 0</v>
      </c>
      <c r="H4795" s="27">
        <f>[1]!b_dq_pctchange($A4795,日期设置!$B$2,1)/100</f>
        <v>0</v>
      </c>
      <c r="I4795" s="26">
        <f>[1]!b_pq_pctchange(A4795,日期设置!$B$4,日期设置!$B$2,1)</f>
        <v>0</v>
      </c>
      <c r="J4795" s="26">
        <f>[1]!b_pq_pctchange(A4795,日期设置!$C$4,日期设置!$B$2,1)</f>
        <v>0</v>
      </c>
      <c r="K4795" s="52">
        <f>[1]!b_dq_amount($A4795,日期设置!B$2,2,10000)</f>
        <v>0</v>
      </c>
      <c r="L4795" s="26">
        <f>[1]!b_info_latestpar(A4795,日期设置!$B$2)</f>
        <v>100</v>
      </c>
      <c r="M4795" s="6">
        <f>[1]!b_info_outstandingbalance($A4795,日期设置!B$2)</f>
        <v>7</v>
      </c>
      <c r="N4795" s="7" t="str">
        <f>[1]!b_info_latestissurercreditrating2(A4795,日期设置!$B$2,"102","1")</f>
        <v>AAA</v>
      </c>
      <c r="O4795" s="8">
        <v>4.46</v>
      </c>
      <c r="P4795" s="9">
        <f>[1]!b_info_repurchasedate(A4795)</f>
        <v>0</v>
      </c>
      <c r="Q4795" s="8" t="s">
        <v>21288</v>
      </c>
      <c r="R4795" s="2" t="str">
        <f>IF((--IF(P4795=0,Q4795,P4795))&gt;(--日期设置!$B$2),IF(P4795=0,Q4795,P4795),Q4795)</f>
        <v>2025-10-21</v>
      </c>
      <c r="S4795" s="31" t="s">
        <v>16150</v>
      </c>
      <c r="T4795" s="8">
        <f>[1]!b_anal_ptmyear($A4795,日期设置!$B$2)</f>
        <v>4.5835616438356164</v>
      </c>
      <c r="U4795" s="8">
        <f>[1]!b_anal_termifexercise($A4795,日期设置!B$2)</f>
        <v>0</v>
      </c>
      <c r="V4795" s="10">
        <f>[1]!b_dq_dirtyprice(A4795,日期设置!$B$2)</f>
        <v>101.9457</v>
      </c>
      <c r="W4795" s="11">
        <f>IF(U4795=0,ROUNDUP((Q4795-日期设置!$B$2)/365,0),ROUNDUP((R4795-日期设置!$B$2)/365,0))</f>
        <v>5</v>
      </c>
      <c r="X4795" s="18">
        <f>_xlfn.IFNA(VLOOKUP(A4795,过往入选债券!A:D,4,0),2)</f>
        <v>2</v>
      </c>
      <c r="Y4795">
        <f>_xlfn.IFNA(VLOOKUP(C4795,[2]Sheet1!$A:$A,1,0),3)</f>
        <v>3</v>
      </c>
    </row>
    <row r="4796" spans="1:25" hidden="1" x14ac:dyDescent="0.2">
      <c r="A4796" s="28" t="s">
        <v>21809</v>
      </c>
      <c r="B4796" s="28" t="s">
        <v>21987</v>
      </c>
      <c r="C4796" s="39" t="s">
        <v>21988</v>
      </c>
      <c r="D4796" s="26" t="str">
        <f>[1]!b_calc_yield(A4796,日期设置!$B$2,F4796,1,R4796,1,O4796,L4796,S4796,)</f>
        <v>Fetching...</v>
      </c>
      <c r="E4796" s="26">
        <f t="shared" si="148"/>
        <v>42.689072958234611</v>
      </c>
      <c r="F4796" s="18">
        <f>[1]!b_dq_cleanprice($A4796,日期设置!B$2)</f>
        <v>99.42</v>
      </c>
      <c r="G4796" s="18" t="str">
        <f t="shared" si="149"/>
        <v>9.72 + 0</v>
      </c>
      <c r="H4796" s="27">
        <f>[1]!b_dq_pctchange($A4796,日期设置!$B$2,1)/100</f>
        <v>0</v>
      </c>
      <c r="I4796" s="26">
        <f>[1]!b_pq_pctchange(A4796,日期设置!$B$4,日期设置!$B$2,1)</f>
        <v>0</v>
      </c>
      <c r="J4796" s="26">
        <f>[1]!b_pq_pctchange(A4796,日期设置!$C$4,日期设置!$B$2,1)</f>
        <v>0</v>
      </c>
      <c r="K4796" s="52">
        <f>[1]!b_dq_amount($A4796,日期设置!B$2,2,10000)</f>
        <v>0</v>
      </c>
      <c r="L4796" s="26">
        <f>[1]!b_info_latestpar(A4796,日期设置!$B$2)</f>
        <v>100</v>
      </c>
      <c r="M4796" s="6">
        <f>[1]!b_info_outstandingbalance($A4796,日期设置!B$2)</f>
        <v>10</v>
      </c>
      <c r="N4796" s="7" t="str">
        <f>[1]!b_info_latestissurercreditrating2(A4796,日期设置!$B$2,"102","1")</f>
        <v>AAA</v>
      </c>
      <c r="O4796" s="43">
        <v>4.3600000000000003</v>
      </c>
      <c r="P4796" s="9">
        <f>[1]!b_info_repurchasedate(A4796)</f>
        <v>0</v>
      </c>
      <c r="Q4796" s="31" t="s">
        <v>22194</v>
      </c>
      <c r="R4796" s="2" t="str">
        <f>IF((--IF(P4796=0,Q4796,P4796))&gt;(--日期设置!$B$2),IF(P4796=0,Q4796,P4796),Q4796)</f>
        <v>2030-12-10</v>
      </c>
      <c r="S4796" s="31" t="s">
        <v>16412</v>
      </c>
      <c r="T4796" s="8">
        <f>[1]!b_anal_ptmyear($A4796,日期设置!$B$2)</f>
        <v>9.7205479452054799</v>
      </c>
      <c r="U4796" s="8">
        <f>[1]!b_anal_termifexercise($A4796,日期设置!B$2)</f>
        <v>0</v>
      </c>
      <c r="V4796" s="10">
        <f>[1]!b_dq_dirtyprice(A4796,日期设置!$B$2)</f>
        <v>100.6384</v>
      </c>
      <c r="W4796" s="11">
        <f>IF(U4796=0,ROUNDUP((Q4796-日期设置!$B$2)/365,0),ROUNDUP((R4796-日期设置!$B$2)/365,0))</f>
        <v>10</v>
      </c>
      <c r="X4796" s="18">
        <f>_xlfn.IFNA(VLOOKUP(A4796,过往入选债券!A:D,4,0),2)</f>
        <v>2</v>
      </c>
      <c r="Y4796">
        <f>_xlfn.IFNA(VLOOKUP(C4796,[2]Sheet1!$A:$A,1,0),3)</f>
        <v>3</v>
      </c>
    </row>
    <row r="4797" spans="1:25" hidden="1" x14ac:dyDescent="0.2">
      <c r="A4797" s="21" t="s">
        <v>9899</v>
      </c>
      <c r="B4797" s="21" t="s">
        <v>9900</v>
      </c>
      <c r="C4797" s="37" t="s">
        <v>176</v>
      </c>
      <c r="D4797" s="26" t="str">
        <f>[1]!b_calc_yield(A4797,日期设置!$B$2,F4797,1,R4797,1,O4797,L4797,S4797,)</f>
        <v>Fetching...</v>
      </c>
      <c r="E4797" s="26">
        <f t="shared" si="148"/>
        <v>3.9943704112358258</v>
      </c>
      <c r="F4797" s="18">
        <f>[1]!b_dq_cleanprice($A4797,日期设置!B$2)</f>
        <v>99.006799999999998</v>
      </c>
      <c r="G4797" s="18" t="str">
        <f t="shared" si="149"/>
        <v>1.90 + 0.90</v>
      </c>
      <c r="H4797" s="27">
        <f>[1]!b_dq_pctchange($A4797,日期设置!$B$2,1)/100</f>
        <v>0</v>
      </c>
      <c r="I4797" s="26">
        <f>[1]!b_pq_pctchange(A4797,日期设置!$B$4,日期设置!$B$2,1)</f>
        <v>0</v>
      </c>
      <c r="J4797" s="26">
        <f>[1]!b_pq_pctchange(A4797,日期设置!$C$4,日期设置!$B$2,1)</f>
        <v>0</v>
      </c>
      <c r="K4797" s="52">
        <f>[1]!b_dq_amount($A4797,日期设置!B$2,2,10000)</f>
        <v>0</v>
      </c>
      <c r="L4797" s="26">
        <f>[1]!b_info_latestpar(A4797,日期设置!$B$2)</f>
        <v>100</v>
      </c>
      <c r="M4797" s="6">
        <f>[1]!b_info_outstandingbalance($A4797,日期设置!B$2)</f>
        <v>12</v>
      </c>
      <c r="N4797" s="7" t="str">
        <f>[1]!b_info_latestissurercreditrating2(A4797,日期设置!$B$2,"102","1")</f>
        <v>AA+</v>
      </c>
      <c r="O4797" s="8">
        <v>3.3</v>
      </c>
      <c r="P4797" s="9" t="str">
        <f>[1]!b_info_repurchasedate(A4797)</f>
        <v>2022-02-14</v>
      </c>
      <c r="Q4797" s="8" t="s">
        <v>16303</v>
      </c>
      <c r="R4797" s="2" t="str">
        <f>IF((--IF(P4797=0,Q4797,P4797))&gt;(--日期设置!$B$2),IF(P4797=0,Q4797,P4797),Q4797)</f>
        <v>2022-02-14</v>
      </c>
      <c r="S4797" s="2" t="s">
        <v>18084</v>
      </c>
      <c r="T4797" s="8">
        <f>[1]!b_anal_ptmyear($A4797,日期设置!$B$2)</f>
        <v>1.9013698630136986</v>
      </c>
      <c r="U4797" s="8">
        <f>[1]!b_anal_termifexercise($A4797,日期设置!B$2)</f>
        <v>0.90136986301369859</v>
      </c>
      <c r="V4797" s="10">
        <f>[1]!b_dq_dirtyprice(A4797,日期设置!$B$2)</f>
        <v>99.332300000000004</v>
      </c>
      <c r="W4797" s="11">
        <f>IF(U4797=0,ROUNDUP((Q4797-日期设置!$B$2)/365,0),ROUNDUP((R4797-日期设置!$B$2)/365,0))</f>
        <v>1</v>
      </c>
      <c r="X4797" s="18">
        <f>_xlfn.IFNA(VLOOKUP(A4797,过往入选债券!A:D,4,0),2)</f>
        <v>2</v>
      </c>
      <c r="Y4797">
        <f>_xlfn.IFNA(VLOOKUP(C4797,[2]Sheet1!$A:$A,1,0),3)</f>
        <v>3</v>
      </c>
    </row>
    <row r="4798" spans="1:25" hidden="1" x14ac:dyDescent="0.2">
      <c r="A4798" s="21" t="s">
        <v>3762</v>
      </c>
      <c r="B4798" s="21" t="s">
        <v>3763</v>
      </c>
      <c r="C4798" s="37" t="s">
        <v>3764</v>
      </c>
      <c r="D4798" s="26" t="str">
        <f>[1]!b_calc_yield(A4798,日期设置!$B$2,F4798,1,R4798,1,O4798,L4798,S4798,)</f>
        <v>Fetching...</v>
      </c>
      <c r="E4798" s="26">
        <f t="shared" si="148"/>
        <v>3.3990721656591116</v>
      </c>
      <c r="F4798" s="18">
        <f>[1]!b_dq_cleanprice($A4798,日期设置!B$2)</f>
        <v>100.3839</v>
      </c>
      <c r="G4798" s="18" t="str">
        <f t="shared" si="149"/>
        <v>1.76 + 0.76</v>
      </c>
      <c r="H4798" s="27">
        <f>[1]!b_dq_pctchange($A4798,日期设置!$B$2,1)/100</f>
        <v>0</v>
      </c>
      <c r="I4798" s="26">
        <f>[1]!b_pq_pctchange(A4798,日期设置!$B$4,日期设置!$B$2,1)</f>
        <v>0</v>
      </c>
      <c r="J4798" s="26">
        <f>[1]!b_pq_pctchange(A4798,日期设置!$C$4,日期设置!$B$2,1)</f>
        <v>0</v>
      </c>
      <c r="K4798" s="52">
        <f>[1]!b_dq_amount($A4798,日期设置!B$2,2,10000)</f>
        <v>0</v>
      </c>
      <c r="L4798" s="26">
        <f>[1]!b_info_latestpar(A4798,日期设置!$B$2)</f>
        <v>100</v>
      </c>
      <c r="M4798" s="6">
        <f>[1]!b_info_outstandingbalance($A4798,日期设置!B$2)</f>
        <v>5</v>
      </c>
      <c r="N4798" s="7">
        <f>[1]!b_info_latestissurercreditrating2(A4798,日期设置!$B$2,"102","1")</f>
        <v>0</v>
      </c>
      <c r="O4798" s="8">
        <v>5</v>
      </c>
      <c r="P4798" s="9" t="str">
        <f>[1]!b_info_repurchasedate(A4798)</f>
        <v>2021-12-27</v>
      </c>
      <c r="Q4798" s="8" t="s">
        <v>16798</v>
      </c>
      <c r="R4798" s="2" t="str">
        <f>IF((--IF(P4798=0,Q4798,P4798))&gt;(--日期设置!$B$2),IF(P4798=0,Q4798,P4798),Q4798)</f>
        <v>2021-12-27</v>
      </c>
      <c r="S4798" s="2" t="s">
        <v>18502</v>
      </c>
      <c r="T4798" s="8">
        <f>[1]!b_anal_ptmyear($A4798,日期设置!$B$2)</f>
        <v>1.7671232876712328</v>
      </c>
      <c r="U4798" s="8">
        <f>[1]!b_anal_termifexercise($A4798,日期设置!B$2)</f>
        <v>0.76712328767123283</v>
      </c>
      <c r="V4798" s="10">
        <f>[1]!b_dq_dirtyprice(A4798,日期设置!$B$2)</f>
        <v>101.5483</v>
      </c>
      <c r="W4798" s="11">
        <f>IF(U4798=0,ROUNDUP((Q4798-日期设置!$B$2)/365,0),ROUNDUP((R4798-日期设置!$B$2)/365,0))</f>
        <v>1</v>
      </c>
      <c r="X4798" s="18">
        <f>_xlfn.IFNA(VLOOKUP(A4798,过往入选债券!A:D,4,0),2)</f>
        <v>2</v>
      </c>
      <c r="Y4798">
        <f>_xlfn.IFNA(VLOOKUP(C4798,[2]Sheet1!$A:$A,1,0),3)</f>
        <v>3</v>
      </c>
    </row>
    <row r="4799" spans="1:25" hidden="1" x14ac:dyDescent="0.2">
      <c r="A4799" s="21" t="s">
        <v>12763</v>
      </c>
      <c r="B4799" s="21" t="s">
        <v>12764</v>
      </c>
      <c r="C4799" s="37" t="s">
        <v>9322</v>
      </c>
      <c r="D4799" s="26" t="str">
        <f>[1]!b_calc_yield(A4799,日期设置!$B$2,F4799,1,R4799,1,O4799,L4799,S4799,)</f>
        <v>Fetching...</v>
      </c>
      <c r="E4799" s="26">
        <f t="shared" si="148"/>
        <v>22.449082134342291</v>
      </c>
      <c r="F4799" s="18">
        <f>[1]!b_dq_cleanprice($A4799,日期设置!B$2)</f>
        <v>39.507399999999997</v>
      </c>
      <c r="G4799" s="18" t="str">
        <f t="shared" si="149"/>
        <v>1.83 + 0</v>
      </c>
      <c r="H4799" s="27">
        <f>[1]!b_dq_pctchange($A4799,日期设置!$B$2,1)/100</f>
        <v>0</v>
      </c>
      <c r="I4799" s="26">
        <f>[1]!b_pq_pctchange(A4799,日期设置!$B$4,日期设置!$B$2,1)</f>
        <v>0</v>
      </c>
      <c r="J4799" s="26">
        <f>[1]!b_pq_pctchange(A4799,日期设置!$C$4,日期设置!$B$2,1)</f>
        <v>0</v>
      </c>
      <c r="K4799" s="52">
        <f>[1]!b_dq_amount($A4799,日期设置!B$2,2,10000)</f>
        <v>0</v>
      </c>
      <c r="L4799" s="26">
        <f>[1]!b_info_latestpar(A4799,日期设置!$B$2)</f>
        <v>40</v>
      </c>
      <c r="M4799" s="6">
        <f>[1]!b_info_outstandingbalance($A4799,日期设置!B$2)</f>
        <v>3.6</v>
      </c>
      <c r="N4799" s="7" t="str">
        <f>[1]!b_info_latestissurercreditrating2(A4799,日期设置!$B$2,"102","1")</f>
        <v>AA</v>
      </c>
      <c r="O4799" s="8">
        <v>4.37</v>
      </c>
      <c r="P4799" s="9">
        <f>[1]!b_info_repurchasedate(A4799)</f>
        <v>0</v>
      </c>
      <c r="Q4799" s="8" t="s">
        <v>16309</v>
      </c>
      <c r="R4799" s="2" t="str">
        <f>IF((--IF(P4799=0,Q4799,P4799))&gt;(--日期设置!$B$2),IF(P4799=0,Q4799,P4799),Q4799)</f>
        <v>2023-01-19</v>
      </c>
      <c r="S4799" s="2" t="s">
        <v>18585</v>
      </c>
      <c r="T4799" s="8">
        <f>[1]!b_anal_ptmyear($A4799,日期设置!$B$2)</f>
        <v>1.8301369863013699</v>
      </c>
      <c r="U4799" s="8">
        <f>[1]!b_anal_termifexercise($A4799,日期设置!B$2)</f>
        <v>0</v>
      </c>
      <c r="V4799" s="10">
        <f>[1]!b_dq_dirtyprice(A4799,日期设置!$B$2)</f>
        <v>39.804299999999998</v>
      </c>
      <c r="W4799" s="11">
        <f>IF(U4799=0,ROUNDUP((Q4799-日期设置!$B$2)/365,0),ROUNDUP((R4799-日期设置!$B$2)/365,0))</f>
        <v>2</v>
      </c>
      <c r="X4799" s="18">
        <f>_xlfn.IFNA(VLOOKUP(A4799,过往入选债券!A:D,4,0),2)</f>
        <v>2</v>
      </c>
      <c r="Y4799">
        <f>_xlfn.IFNA(VLOOKUP(C4799,[2]Sheet1!$A:$A,1,0),3)</f>
        <v>3</v>
      </c>
    </row>
    <row r="4800" spans="1:25" hidden="1" x14ac:dyDescent="0.2">
      <c r="A4800" s="21" t="s">
        <v>11601</v>
      </c>
      <c r="B4800" s="21" t="s">
        <v>11602</v>
      </c>
      <c r="C4800" s="37" t="s">
        <v>11595</v>
      </c>
      <c r="D4800" s="26" t="str">
        <f>[1]!b_calc_yield(A4800,日期设置!$B$2,F4800,1,R4800,1,O4800,L4800,S4800,)</f>
        <v>Fetching...</v>
      </c>
      <c r="E4800" s="26">
        <f t="shared" si="148"/>
        <v>8.8577513912857064</v>
      </c>
      <c r="F4800" s="18">
        <f>[1]!b_dq_cleanprice($A4800,日期设置!B$2)</f>
        <v>98.951999999999998</v>
      </c>
      <c r="G4800" s="18" t="str">
        <f t="shared" si="149"/>
        <v>1.99 + 0</v>
      </c>
      <c r="H4800" s="27">
        <f>[1]!b_dq_pctchange($A4800,日期设置!$B$2,1)/100</f>
        <v>0</v>
      </c>
      <c r="I4800" s="26">
        <f>[1]!b_pq_pctchange(A4800,日期设置!$B$4,日期设置!$B$2,1)</f>
        <v>0</v>
      </c>
      <c r="J4800" s="26">
        <f>[1]!b_pq_pctchange(A4800,日期设置!$C$4,日期设置!$B$2,1)</f>
        <v>-9.6821840745740517E-2</v>
      </c>
      <c r="K4800" s="52">
        <f>[1]!b_dq_amount($A4800,日期设置!B$2,2,10000)</f>
        <v>0</v>
      </c>
      <c r="L4800" s="26">
        <f>[1]!b_info_latestpar(A4800,日期设置!$B$2)</f>
        <v>100</v>
      </c>
      <c r="M4800" s="6">
        <f>[1]!b_info_outstandingbalance($A4800,日期设置!B$2)</f>
        <v>5</v>
      </c>
      <c r="N4800" s="7" t="str">
        <f>[1]!b_info_latestissurercreditrating2(A4800,日期设置!$B$2,"102","1")</f>
        <v>AA</v>
      </c>
      <c r="O4800" s="8">
        <v>3.87</v>
      </c>
      <c r="P4800" s="9">
        <f>[1]!b_info_repurchasedate(A4800)</f>
        <v>0</v>
      </c>
      <c r="Q4800" s="8" t="s">
        <v>16595</v>
      </c>
      <c r="R4800" s="2" t="str">
        <f>IF((--IF(P4800=0,Q4800,P4800))&gt;(--日期设置!$B$2),IF(P4800=0,Q4800,P4800),Q4800)</f>
        <v>2023-03-20</v>
      </c>
      <c r="S4800" s="2" t="s">
        <v>18280</v>
      </c>
      <c r="T4800" s="8">
        <f>[1]!b_anal_ptmyear($A4800,日期设置!$B$2)</f>
        <v>1.9945205479452055</v>
      </c>
      <c r="U4800" s="8">
        <f>[1]!b_anal_termifexercise($A4800,日期设置!B$2)</f>
        <v>0</v>
      </c>
      <c r="V4800" s="10">
        <f>[1]!b_dq_dirtyprice(A4800,日期设置!$B$2)</f>
        <v>98.973200000000006</v>
      </c>
      <c r="W4800" s="11">
        <f>IF(U4800=0,ROUNDUP((Q4800-日期设置!$B$2)/365,0),ROUNDUP((R4800-日期设置!$B$2)/365,0))</f>
        <v>2</v>
      </c>
      <c r="X4800" s="18">
        <f>_xlfn.IFNA(VLOOKUP(A4800,过往入选债券!A:D,4,0),2)</f>
        <v>2</v>
      </c>
      <c r="Y4800">
        <f>_xlfn.IFNA(VLOOKUP(C4800,[2]Sheet1!$A:$A,1,0),3)</f>
        <v>3</v>
      </c>
    </row>
    <row r="4801" spans="1:25" hidden="1" x14ac:dyDescent="0.2">
      <c r="A4801" s="21" t="s">
        <v>15710</v>
      </c>
      <c r="B4801" s="21" t="s">
        <v>15711</v>
      </c>
      <c r="C4801" s="37" t="s">
        <v>163</v>
      </c>
      <c r="D4801" s="26" t="str">
        <f>[1]!b_calc_yield(A4801,日期设置!$B$2,F4801,1,R4801,1,O4801,L4801,S4801,)</f>
        <v>Fetching...</v>
      </c>
      <c r="E4801" s="26">
        <f t="shared" si="148"/>
        <v>26.699158903489817</v>
      </c>
      <c r="F4801" s="18">
        <f>[1]!b_dq_cleanprice($A4801,日期设置!B$2)</f>
        <v>97.116200000000006</v>
      </c>
      <c r="G4801" s="18" t="str">
        <f t="shared" si="149"/>
        <v>5.96 + 0</v>
      </c>
      <c r="H4801" s="27">
        <f>[1]!b_dq_pctchange($A4801,日期设置!$B$2,1)/100</f>
        <v>0</v>
      </c>
      <c r="I4801" s="26">
        <f>[1]!b_pq_pctchange(A4801,日期设置!$B$4,日期设置!$B$2,1)</f>
        <v>0</v>
      </c>
      <c r="J4801" s="26">
        <f>[1]!b_pq_pctchange(A4801,日期设置!$C$4,日期设置!$B$2,1)</f>
        <v>-6.7296689908374424E-2</v>
      </c>
      <c r="K4801" s="52">
        <f>[1]!b_dq_amount($A4801,日期设置!B$2,2,10000)</f>
        <v>0</v>
      </c>
      <c r="L4801" s="26">
        <f>[1]!b_info_latestpar(A4801,日期设置!$B$2)</f>
        <v>100</v>
      </c>
      <c r="M4801" s="6">
        <f>[1]!b_info_outstandingbalance($A4801,日期设置!B$2)</f>
        <v>20</v>
      </c>
      <c r="N4801" s="7" t="str">
        <f>[1]!b_info_latestissurercreditrating2(A4801,日期设置!$B$2,"102","1")</f>
        <v>AAA</v>
      </c>
      <c r="O4801" s="8">
        <v>3.87</v>
      </c>
      <c r="P4801" s="9">
        <f>[1]!b_info_repurchasedate(A4801)</f>
        <v>0</v>
      </c>
      <c r="Q4801" s="8" t="s">
        <v>17505</v>
      </c>
      <c r="R4801" s="2" t="str">
        <f>IF((--IF(P4801=0,Q4801,P4801))&gt;(--日期设置!$B$2),IF(P4801=0,Q4801,P4801),Q4801)</f>
        <v>2027-03-09</v>
      </c>
      <c r="S4801" s="2" t="s">
        <v>18372</v>
      </c>
      <c r="T4801" s="8">
        <f>[1]!b_anal_ptmyear($A4801,日期设置!$B$2)</f>
        <v>5.9643835616438352</v>
      </c>
      <c r="U4801" s="8">
        <f>[1]!b_anal_termifexercise($A4801,日期设置!B$2)</f>
        <v>0</v>
      </c>
      <c r="V4801" s="10">
        <f>[1]!b_dq_dirtyprice(A4801,日期设置!$B$2)</f>
        <v>97.254000000000005</v>
      </c>
      <c r="W4801" s="11">
        <f>IF(U4801=0,ROUNDUP((Q4801-日期设置!$B$2)/365,0),ROUNDUP((R4801-日期设置!$B$2)/365,0))</f>
        <v>6</v>
      </c>
      <c r="X4801" s="18">
        <f>_xlfn.IFNA(VLOOKUP(A4801,过往入选债券!A:D,4,0),2)</f>
        <v>2</v>
      </c>
      <c r="Y4801">
        <f>_xlfn.IFNA(VLOOKUP(C4801,[2]Sheet1!$A:$A,1,0),3)</f>
        <v>3</v>
      </c>
    </row>
    <row r="4802" spans="1:25" hidden="1" x14ac:dyDescent="0.2">
      <c r="A4802" s="21" t="s">
        <v>11368</v>
      </c>
      <c r="B4802" s="21" t="s">
        <v>11369</v>
      </c>
      <c r="C4802" s="37" t="s">
        <v>394</v>
      </c>
      <c r="D4802" s="26" t="str">
        <f>[1]!b_calc_yield(A4802,日期设置!$B$2,F4802,1,R4802,1,O4802,L4802,S4802,)</f>
        <v>Fetching...</v>
      </c>
      <c r="E4802" s="26">
        <f t="shared" ref="E4802:E4865" si="150">((O4802*W4802+L4802)/V4802-1)*100</f>
        <v>10.117865443833995</v>
      </c>
      <c r="F4802" s="18">
        <f>[1]!b_dq_cleanprice($A4802,日期设置!B$2)</f>
        <v>99.046199999999999</v>
      </c>
      <c r="G4802" s="18" t="str">
        <f t="shared" ref="G4802:G4865" si="151">LEFT(T4802,4)&amp;" + "&amp;LEFT(U4802,4)</f>
        <v>2.33 + 0</v>
      </c>
      <c r="H4802" s="27">
        <f>[1]!b_dq_pctchange($A4802,日期设置!$B$2,1)/100</f>
        <v>0</v>
      </c>
      <c r="I4802" s="26">
        <f>[1]!b_pq_pctchange(A4802,日期设置!$B$4,日期设置!$B$2,1)</f>
        <v>0</v>
      </c>
      <c r="J4802" s="26">
        <f>[1]!b_pq_pctchange(A4802,日期设置!$C$4,日期设置!$B$2,1)</f>
        <v>0</v>
      </c>
      <c r="K4802" s="52">
        <f>[1]!b_dq_amount($A4802,日期设置!B$2,2,10000)</f>
        <v>0</v>
      </c>
      <c r="L4802" s="26">
        <f>[1]!b_info_latestpar(A4802,日期设置!$B$2)</f>
        <v>100</v>
      </c>
      <c r="M4802" s="6">
        <f>[1]!b_info_outstandingbalance($A4802,日期设置!B$2)</f>
        <v>10</v>
      </c>
      <c r="N4802" s="7" t="str">
        <f>[1]!b_info_latestissurercreditrating2(A4802,日期设置!$B$2,"102","1")</f>
        <v>AAA</v>
      </c>
      <c r="O4802" s="8">
        <v>4</v>
      </c>
      <c r="P4802" s="9">
        <f>[1]!b_info_repurchasedate(A4802)</f>
        <v>0</v>
      </c>
      <c r="Q4802" s="8" t="s">
        <v>16317</v>
      </c>
      <c r="R4802" s="2" t="str">
        <f>IF((--IF(P4802=0,Q4802,P4802))&gt;(--日期设置!$B$2),IF(P4802=0,Q4802,P4802),Q4802)</f>
        <v>2023-07-22</v>
      </c>
      <c r="S4802" s="2" t="s">
        <v>15975</v>
      </c>
      <c r="T4802" s="8">
        <f>[1]!b_anal_ptmyear($A4802,日期设置!$B$2)</f>
        <v>2.3342465753424659</v>
      </c>
      <c r="U4802" s="8">
        <f>[1]!b_anal_termifexercise($A4802,日期设置!B$2)</f>
        <v>0</v>
      </c>
      <c r="V4802" s="10">
        <f>[1]!b_dq_dirtyprice(A4802,日期设置!$B$2)</f>
        <v>101.7092</v>
      </c>
      <c r="W4802" s="11">
        <f>IF(U4802=0,ROUNDUP((Q4802-日期设置!$B$2)/365,0),ROUNDUP((R4802-日期设置!$B$2)/365,0))</f>
        <v>3</v>
      </c>
      <c r="X4802" s="18">
        <f>_xlfn.IFNA(VLOOKUP(A4802,过往入选债券!A:D,4,0),2)</f>
        <v>2</v>
      </c>
      <c r="Y4802">
        <f>_xlfn.IFNA(VLOOKUP(C4802,[2]Sheet1!$A:$A,1,0),3)</f>
        <v>3</v>
      </c>
    </row>
    <row r="4803" spans="1:25" hidden="1" x14ac:dyDescent="0.2">
      <c r="A4803" s="21" t="s">
        <v>13038</v>
      </c>
      <c r="B4803" s="21" t="s">
        <v>13039</v>
      </c>
      <c r="C4803" s="37" t="s">
        <v>1210</v>
      </c>
      <c r="D4803" s="26" t="str">
        <f>[1]!b_calc_yield(A4803,日期设置!$B$2,F4803,1,R4803,1,O4803,L4803,S4803,)</f>
        <v>Fetching...</v>
      </c>
      <c r="E4803" s="26">
        <f t="shared" si="150"/>
        <v>21.495038179738458</v>
      </c>
      <c r="F4803" s="18">
        <f>[1]!b_dq_cleanprice($A4803,日期设置!B$2)</f>
        <v>58.661999999999999</v>
      </c>
      <c r="G4803" s="18" t="str">
        <f t="shared" si="151"/>
        <v>2.04 + 0</v>
      </c>
      <c r="H4803" s="27">
        <f>[1]!b_dq_pctchange($A4803,日期设置!$B$2,1)/100</f>
        <v>0</v>
      </c>
      <c r="I4803" s="26">
        <f>[1]!b_pq_pctchange(A4803,日期设置!$B$4,日期设置!$B$2,1)</f>
        <v>0</v>
      </c>
      <c r="J4803" s="26">
        <f>[1]!b_pq_pctchange(A4803,日期设置!$C$4,日期设置!$B$2,1)</f>
        <v>0</v>
      </c>
      <c r="K4803" s="52">
        <f>[1]!b_dq_amount($A4803,日期设置!B$2,2,10000)</f>
        <v>0</v>
      </c>
      <c r="L4803" s="26">
        <f>[1]!b_info_latestpar(A4803,日期设置!$B$2)</f>
        <v>60</v>
      </c>
      <c r="M4803" s="6">
        <f>[1]!b_info_outstandingbalance($A4803,日期设置!B$2)</f>
        <v>4.2</v>
      </c>
      <c r="N4803" s="7" t="str">
        <f>[1]!b_info_latestissurercreditrating2(A4803,日期设置!$B$2,"102","1")</f>
        <v>AA</v>
      </c>
      <c r="O4803" s="8">
        <v>4.8899999999999997</v>
      </c>
      <c r="P4803" s="9">
        <f>[1]!b_info_repurchasedate(A4803)</f>
        <v>0</v>
      </c>
      <c r="Q4803" s="8" t="s">
        <v>17541</v>
      </c>
      <c r="R4803" s="2" t="str">
        <f>IF((--IF(P4803=0,Q4803,P4803))&gt;(--日期设置!$B$2),IF(P4803=0,Q4803,P4803),Q4803)</f>
        <v>2023-04-08</v>
      </c>
      <c r="S4803" s="2" t="s">
        <v>18956</v>
      </c>
      <c r="T4803" s="8">
        <f>[1]!b_anal_ptmyear($A4803,日期设置!$B$2)</f>
        <v>2.0465753424657533</v>
      </c>
      <c r="U4803" s="8">
        <f>[1]!b_anal_termifexercise($A4803,日期设置!B$2)</f>
        <v>0</v>
      </c>
      <c r="V4803" s="10">
        <f>[1]!b_dq_dirtyprice(A4803,日期设置!$B$2)</f>
        <v>61.459299999999999</v>
      </c>
      <c r="W4803" s="11">
        <f>IF(U4803=0,ROUNDUP((Q4803-日期设置!$B$2)/365,0),ROUNDUP((R4803-日期设置!$B$2)/365,0))</f>
        <v>3</v>
      </c>
      <c r="X4803" s="18">
        <f>_xlfn.IFNA(VLOOKUP(A4803,过往入选债券!A:D,4,0),2)</f>
        <v>2</v>
      </c>
      <c r="Y4803">
        <f>_xlfn.IFNA(VLOOKUP(C4803,[2]Sheet1!$A:$A,1,0),3)</f>
        <v>3</v>
      </c>
    </row>
    <row r="4804" spans="1:25" hidden="1" x14ac:dyDescent="0.2">
      <c r="A4804" s="21" t="s">
        <v>10498</v>
      </c>
      <c r="B4804" s="21" t="s">
        <v>10499</v>
      </c>
      <c r="C4804" s="37" t="s">
        <v>203</v>
      </c>
      <c r="D4804" s="26" t="str">
        <f>[1]!b_calc_yield(A4804,日期设置!$B$2,F4804,1,R4804,1,O4804,L4804,S4804,)</f>
        <v>Fetching...</v>
      </c>
      <c r="E4804" s="26">
        <f t="shared" si="150"/>
        <v>8.8505908918789835</v>
      </c>
      <c r="F4804" s="18">
        <f>[1]!b_dq_cleanprice($A4804,日期设置!B$2)</f>
        <v>97.7727</v>
      </c>
      <c r="G4804" s="18" t="str">
        <f t="shared" si="151"/>
        <v>2.04 + 0</v>
      </c>
      <c r="H4804" s="27">
        <f>[1]!b_dq_pctchange($A4804,日期设置!$B$2,1)/100</f>
        <v>0</v>
      </c>
      <c r="I4804" s="26">
        <f>[1]!b_pq_pctchange(A4804,日期设置!$B$4,日期设置!$B$2,1)</f>
        <v>0.41811481673198725</v>
      </c>
      <c r="J4804" s="26">
        <f>[1]!b_pq_pctchange(A4804,日期设置!$C$4,日期设置!$B$2,1)</f>
        <v>0.57088369710454667</v>
      </c>
      <c r="K4804" s="52">
        <f>[1]!b_dq_amount($A4804,日期设置!B$2,2,10000)</f>
        <v>0</v>
      </c>
      <c r="L4804" s="26">
        <f>[1]!b_info_latestpar(A4804,日期设置!$B$2)</f>
        <v>100</v>
      </c>
      <c r="M4804" s="6">
        <f>[1]!b_info_outstandingbalance($A4804,日期设置!B$2)</f>
        <v>10</v>
      </c>
      <c r="N4804" s="7" t="str">
        <f>[1]!b_info_latestissurercreditrating2(A4804,日期设置!$B$2,"102","1")</f>
        <v>AAA</v>
      </c>
      <c r="O4804" s="8">
        <v>3.27</v>
      </c>
      <c r="P4804" s="9">
        <f>[1]!b_info_repurchasedate(A4804)</f>
        <v>0</v>
      </c>
      <c r="Q4804" s="8" t="s">
        <v>16457</v>
      </c>
      <c r="R4804" s="2" t="str">
        <f>IF((--IF(P4804=0,Q4804,P4804))&gt;(--日期设置!$B$2),IF(P4804=0,Q4804,P4804),Q4804)</f>
        <v>2023-04-09</v>
      </c>
      <c r="S4804" s="2" t="s">
        <v>18223</v>
      </c>
      <c r="T4804" s="8">
        <f>[1]!b_anal_ptmyear($A4804,日期设置!$B$2)</f>
        <v>2.0493150684931507</v>
      </c>
      <c r="U4804" s="8">
        <f>[1]!b_anal_termifexercise($A4804,日期设置!B$2)</f>
        <v>0</v>
      </c>
      <c r="V4804" s="10">
        <f>[1]!b_dq_dirtyprice(A4804,日期设置!$B$2)</f>
        <v>100.8814</v>
      </c>
      <c r="W4804" s="11">
        <f>IF(U4804=0,ROUNDUP((Q4804-日期设置!$B$2)/365,0),ROUNDUP((R4804-日期设置!$B$2)/365,0))</f>
        <v>3</v>
      </c>
      <c r="X4804" s="18">
        <f>_xlfn.IFNA(VLOOKUP(A4804,过往入选债券!A:D,4,0),2)</f>
        <v>2</v>
      </c>
      <c r="Y4804">
        <f>_xlfn.IFNA(VLOOKUP(C4804,[2]Sheet1!$A:$A,1,0),3)</f>
        <v>3</v>
      </c>
    </row>
    <row r="4805" spans="1:25" hidden="1" x14ac:dyDescent="0.2">
      <c r="A4805" s="21" t="s">
        <v>13467</v>
      </c>
      <c r="B4805" s="21" t="s">
        <v>13468</v>
      </c>
      <c r="C4805" s="37" t="s">
        <v>13469</v>
      </c>
      <c r="D4805" s="26" t="str">
        <f>[1]!b_calc_yield(A4805,日期设置!$B$2,F4805,1,R4805,1,O4805,L4805,S4805,)</f>
        <v>Fetching...</v>
      </c>
      <c r="E4805" s="26">
        <f t="shared" si="150"/>
        <v>19.908496223693927</v>
      </c>
      <c r="F4805" s="18">
        <f>[1]!b_dq_cleanprice($A4805,日期设置!B$2)</f>
        <v>58.265500000000003</v>
      </c>
      <c r="G4805" s="18" t="str">
        <f t="shared" si="151"/>
        <v>2.59 + 0</v>
      </c>
      <c r="H4805" s="27">
        <f>[1]!b_dq_pctchange($A4805,日期设置!$B$2,1)/100</f>
        <v>0</v>
      </c>
      <c r="I4805" s="26">
        <f>[1]!b_pq_pctchange(A4805,日期设置!$B$4,日期设置!$B$2,1)</f>
        <v>0</v>
      </c>
      <c r="J4805" s="26">
        <f>[1]!b_pq_pctchange(A4805,日期设置!$C$4,日期设置!$B$2,1)</f>
        <v>-0.44578173268815352</v>
      </c>
      <c r="K4805" s="52">
        <f>[1]!b_dq_amount($A4805,日期设置!B$2,2,10000)</f>
        <v>0</v>
      </c>
      <c r="L4805" s="26">
        <f>[1]!b_info_latestpar(A4805,日期设置!$B$2)</f>
        <v>60</v>
      </c>
      <c r="M4805" s="6">
        <f>[1]!b_info_outstandingbalance($A4805,日期设置!B$2)</f>
        <v>9</v>
      </c>
      <c r="N4805" s="7" t="str">
        <f>[1]!b_info_latestissurercreditrating2(A4805,日期设置!$B$2,"102","1")</f>
        <v>AA</v>
      </c>
      <c r="O4805" s="8">
        <v>3.64</v>
      </c>
      <c r="P4805" s="9">
        <f>[1]!b_info_repurchasedate(A4805)</f>
        <v>0</v>
      </c>
      <c r="Q4805" s="8" t="s">
        <v>16105</v>
      </c>
      <c r="R4805" s="2" t="str">
        <f>IF((--IF(P4805=0,Q4805,P4805))&gt;(--日期设置!$B$2),IF(P4805=0,Q4805,P4805),Q4805)</f>
        <v>2023-10-26</v>
      </c>
      <c r="S4805" s="2" t="s">
        <v>18111</v>
      </c>
      <c r="T4805" s="8">
        <f>[1]!b_anal_ptmyear($A4805,日期设置!$B$2)</f>
        <v>2.5972602739726027</v>
      </c>
      <c r="U4805" s="8">
        <f>[1]!b_anal_termifexercise($A4805,日期设置!B$2)</f>
        <v>0</v>
      </c>
      <c r="V4805" s="10">
        <f>[1]!b_dq_dirtyprice(A4805,日期设置!$B$2)</f>
        <v>59.145099999999999</v>
      </c>
      <c r="W4805" s="11">
        <f>IF(U4805=0,ROUNDUP((Q4805-日期设置!$B$2)/365,0),ROUNDUP((R4805-日期设置!$B$2)/365,0))</f>
        <v>3</v>
      </c>
      <c r="X4805" s="18">
        <f>_xlfn.IFNA(VLOOKUP(A4805,过往入选债券!A:D,4,0),2)</f>
        <v>2</v>
      </c>
      <c r="Y4805">
        <f>_xlfn.IFNA(VLOOKUP(C4805,[2]Sheet1!$A:$A,1,0),3)</f>
        <v>3</v>
      </c>
    </row>
    <row r="4806" spans="1:25" hidden="1" x14ac:dyDescent="0.2">
      <c r="A4806" s="21" t="s">
        <v>4094</v>
      </c>
      <c r="B4806" s="21" t="s">
        <v>4095</v>
      </c>
      <c r="C4806" s="37" t="s">
        <v>210</v>
      </c>
      <c r="D4806" s="26" t="str">
        <f>[1]!b_calc_yield(A4806,日期设置!$B$2,F4806,1,R4806,1,O4806,L4806,S4806,)</f>
        <v>Fetching...</v>
      </c>
      <c r="E4806" s="26">
        <f t="shared" si="150"/>
        <v>8.8216031034308973</v>
      </c>
      <c r="F4806" s="18">
        <f>[1]!b_dq_cleanprice($A4806,日期设置!B$2)</f>
        <v>99.2012</v>
      </c>
      <c r="G4806" s="18" t="str">
        <f t="shared" si="151"/>
        <v>1.98 + 0</v>
      </c>
      <c r="H4806" s="27">
        <f>[1]!b_dq_pctchange($A4806,日期设置!$B$2,1)/100</f>
        <v>0</v>
      </c>
      <c r="I4806" s="26">
        <f>[1]!b_pq_pctchange(A4806,日期设置!$B$4,日期设置!$B$2,1)</f>
        <v>0</v>
      </c>
      <c r="J4806" s="26">
        <f>[1]!b_pq_pctchange(A4806,日期设置!$C$4,日期设置!$B$2,1)</f>
        <v>1.1600634690139933</v>
      </c>
      <c r="K4806" s="52">
        <f>[1]!b_dq_amount($A4806,日期设置!B$2,2,10000)</f>
        <v>0</v>
      </c>
      <c r="L4806" s="26">
        <f>[1]!b_info_latestpar(A4806,日期设置!$B$2)</f>
        <v>100</v>
      </c>
      <c r="M4806" s="6">
        <f>[1]!b_info_outstandingbalance($A4806,日期设置!B$2)</f>
        <v>20</v>
      </c>
      <c r="N4806" s="7">
        <f>[1]!b_info_latestissurercreditrating2(A4806,日期设置!$B$2,"102","1")</f>
        <v>0</v>
      </c>
      <c r="O4806" s="8">
        <v>4</v>
      </c>
      <c r="P4806" s="9">
        <f>[1]!b_info_repurchasedate(A4806)</f>
        <v>0</v>
      </c>
      <c r="Q4806" s="8" t="s">
        <v>16634</v>
      </c>
      <c r="R4806" s="2" t="str">
        <f>IF((--IF(P4806=0,Q4806,P4806))&gt;(--日期设置!$B$2),IF(P4806=0,Q4806,P4806),Q4806)</f>
        <v>2023-03-18</v>
      </c>
      <c r="S4806" s="2" t="s">
        <v>18153</v>
      </c>
      <c r="T4806" s="8">
        <f>[1]!b_anal_ptmyear($A4806,日期设置!$B$2)</f>
        <v>1.989041095890411</v>
      </c>
      <c r="U4806" s="8">
        <f>[1]!b_anal_termifexercise($A4806,日期设置!B$2)</f>
        <v>0</v>
      </c>
      <c r="V4806" s="10">
        <f>[1]!b_dq_dirtyprice(A4806,日期设置!$B$2)</f>
        <v>99.245000000000005</v>
      </c>
      <c r="W4806" s="11">
        <f>IF(U4806=0,ROUNDUP((Q4806-日期设置!$B$2)/365,0),ROUNDUP((R4806-日期设置!$B$2)/365,0))</f>
        <v>2</v>
      </c>
      <c r="X4806" s="18">
        <f>_xlfn.IFNA(VLOOKUP(A4806,过往入选债券!A:D,4,0),2)</f>
        <v>2</v>
      </c>
      <c r="Y4806">
        <f>_xlfn.IFNA(VLOOKUP(C4806,[2]Sheet1!$A:$A,1,0),3)</f>
        <v>3</v>
      </c>
    </row>
    <row r="4807" spans="1:25" hidden="1" x14ac:dyDescent="0.2">
      <c r="A4807" s="21" t="s">
        <v>5125</v>
      </c>
      <c r="B4807" s="21" t="s">
        <v>5126</v>
      </c>
      <c r="C4807" s="37" t="s">
        <v>696</v>
      </c>
      <c r="D4807" s="26" t="str">
        <f>[1]!b_calc_yield(A4807,日期设置!$B$2,F4807,1,R4807,1,O4807,L4807,S4807,)</f>
        <v>Fetching...</v>
      </c>
      <c r="E4807" s="26">
        <f t="shared" si="150"/>
        <v>1.5164012435759044</v>
      </c>
      <c r="F4807" s="18">
        <f>[1]!b_dq_cleanprice($A4807,日期设置!B$2)</f>
        <v>99.816400000000002</v>
      </c>
      <c r="G4807" s="18" t="str">
        <f t="shared" si="151"/>
        <v>0.34 + 0</v>
      </c>
      <c r="H4807" s="27">
        <f>[1]!b_dq_pctchange($A4807,日期设置!$B$2,1)/100</f>
        <v>0</v>
      </c>
      <c r="I4807" s="26">
        <f>[1]!b_pq_pctchange(A4807,日期设置!$B$4,日期设置!$B$2,1)</f>
        <v>0</v>
      </c>
      <c r="J4807" s="26">
        <f>[1]!b_pq_pctchange(A4807,日期设置!$C$4,日期设置!$B$2,1)</f>
        <v>-7.0579825782956088E-2</v>
      </c>
      <c r="K4807" s="52">
        <f>[1]!b_dq_amount($A4807,日期设置!B$2,2,10000)</f>
        <v>0</v>
      </c>
      <c r="L4807" s="26">
        <f>[1]!b_info_latestpar(A4807,日期设置!$B$2)</f>
        <v>100</v>
      </c>
      <c r="M4807" s="6">
        <f>[1]!b_info_outstandingbalance($A4807,日期设置!B$2)</f>
        <v>4</v>
      </c>
      <c r="N4807" s="7" t="str">
        <f>[1]!b_info_latestissurercreditrating2(A4807,日期设置!$B$2,"102","1")</f>
        <v>AA</v>
      </c>
      <c r="O4807" s="8">
        <v>4</v>
      </c>
      <c r="P4807" s="9">
        <f>[1]!b_info_repurchasedate(A4807)</f>
        <v>0</v>
      </c>
      <c r="Q4807" s="8" t="s">
        <v>17174</v>
      </c>
      <c r="R4807" s="2" t="str">
        <f>IF((--IF(P4807=0,Q4807,P4807))&gt;(--日期设置!$B$2),IF(P4807=0,Q4807,P4807),Q4807)</f>
        <v>2021-07-25</v>
      </c>
      <c r="S4807" s="2" t="s">
        <v>18793</v>
      </c>
      <c r="T4807" s="8">
        <f>[1]!b_anal_ptmyear($A4807,日期设置!$B$2)</f>
        <v>0.34246575342465752</v>
      </c>
      <c r="U4807" s="8">
        <f>[1]!b_anal_termifexercise($A4807,日期设置!B$2)</f>
        <v>0</v>
      </c>
      <c r="V4807" s="10">
        <f>[1]!b_dq_dirtyprice(A4807,日期设置!$B$2)</f>
        <v>102.4465</v>
      </c>
      <c r="W4807" s="11">
        <f>IF(U4807=0,ROUNDUP((Q4807-日期设置!$B$2)/365,0),ROUNDUP((R4807-日期设置!$B$2)/365,0))</f>
        <v>1</v>
      </c>
      <c r="X4807" s="18">
        <f>_xlfn.IFNA(VLOOKUP(A4807,过往入选债券!A:D,4,0),2)</f>
        <v>2</v>
      </c>
      <c r="Y4807">
        <f>_xlfn.IFNA(VLOOKUP(C4807,[2]Sheet1!$A:$A,1,0),3)</f>
        <v>3</v>
      </c>
    </row>
    <row r="4808" spans="1:25" hidden="1" x14ac:dyDescent="0.2">
      <c r="A4808" s="21" t="s">
        <v>10056</v>
      </c>
      <c r="B4808" s="21" t="s">
        <v>10057</v>
      </c>
      <c r="C4808" s="37" t="s">
        <v>203</v>
      </c>
      <c r="D4808" s="26" t="str">
        <f>[1]!b_calc_yield(A4808,日期设置!$B$2,F4808,1,R4808,1,O4808,L4808,S4808,)</f>
        <v>Fetching...</v>
      </c>
      <c r="E4808" s="26">
        <f t="shared" si="150"/>
        <v>8.6872563328062036</v>
      </c>
      <c r="F4808" s="18">
        <f>[1]!b_dq_cleanprice($A4808,日期设置!B$2)</f>
        <v>98.240300000000005</v>
      </c>
      <c r="G4808" s="18" t="str">
        <f t="shared" si="151"/>
        <v>1.95 + 0</v>
      </c>
      <c r="H4808" s="27">
        <f>[1]!b_dq_pctchange($A4808,日期设置!$B$2,1)/100</f>
        <v>0</v>
      </c>
      <c r="I4808" s="26">
        <f>[1]!b_pq_pctchange(A4808,日期设置!$B$4,日期设置!$B$2,1)</f>
        <v>2.544845263240766E-3</v>
      </c>
      <c r="J4808" s="26">
        <f>[1]!b_pq_pctchange(A4808,日期设置!$C$4,日期设置!$B$2,1)</f>
        <v>9.9447029682289065E-2</v>
      </c>
      <c r="K4808" s="52">
        <f>[1]!b_dq_amount($A4808,日期设置!B$2,2,10000)</f>
        <v>0</v>
      </c>
      <c r="L4808" s="26">
        <f>[1]!b_info_latestpar(A4808,日期设置!$B$2)</f>
        <v>100</v>
      </c>
      <c r="M4808" s="6">
        <f>[1]!b_info_outstandingbalance($A4808,日期设置!B$2)</f>
        <v>10</v>
      </c>
      <c r="N4808" s="7" t="str">
        <f>[1]!b_info_latestissurercreditrating2(A4808,日期设置!$B$2,"102","1")</f>
        <v>AAA</v>
      </c>
      <c r="O4808" s="8">
        <v>3.47</v>
      </c>
      <c r="P4808" s="9">
        <f>[1]!b_info_repurchasedate(A4808)</f>
        <v>0</v>
      </c>
      <c r="Q4808" s="8" t="s">
        <v>16002</v>
      </c>
      <c r="R4808" s="2" t="str">
        <f>IF((--IF(P4808=0,Q4808,P4808))&gt;(--日期设置!$B$2),IF(P4808=0,Q4808,P4808),Q4808)</f>
        <v>2023-03-06</v>
      </c>
      <c r="S4808" s="2" t="s">
        <v>17784</v>
      </c>
      <c r="T4808" s="8">
        <f>[1]!b_anal_ptmyear($A4808,日期设置!$B$2)</f>
        <v>1.9561643835616438</v>
      </c>
      <c r="U4808" s="8">
        <f>[1]!b_anal_termifexercise($A4808,日期设置!B$2)</f>
        <v>0</v>
      </c>
      <c r="V4808" s="10">
        <f>[1]!b_dq_dirtyprice(A4808,日期设置!$B$2)</f>
        <v>98.392399999999995</v>
      </c>
      <c r="W4808" s="11">
        <f>IF(U4808=0,ROUNDUP((Q4808-日期设置!$B$2)/365,0),ROUNDUP((R4808-日期设置!$B$2)/365,0))</f>
        <v>2</v>
      </c>
      <c r="X4808" s="18">
        <f>_xlfn.IFNA(VLOOKUP(A4808,过往入选债券!A:D,4,0),2)</f>
        <v>2</v>
      </c>
      <c r="Y4808">
        <f>_xlfn.IFNA(VLOOKUP(C4808,[2]Sheet1!$A:$A,1,0),3)</f>
        <v>3</v>
      </c>
    </row>
    <row r="4809" spans="1:25" hidden="1" x14ac:dyDescent="0.2">
      <c r="A4809" s="21" t="s">
        <v>1079</v>
      </c>
      <c r="B4809" s="21" t="s">
        <v>1080</v>
      </c>
      <c r="C4809" s="37" t="s">
        <v>451</v>
      </c>
      <c r="D4809" s="26" t="str">
        <f>[1]!b_calc_yield(A4809,日期设置!$B$2,F4809,1,R4809,1,O4809,L4809,S4809,)</f>
        <v>Fetching...</v>
      </c>
      <c r="E4809" s="26">
        <f t="shared" si="150"/>
        <v>5.7012693471073295</v>
      </c>
      <c r="F4809" s="18">
        <f>[1]!b_dq_cleanprice($A4809,日期设置!B$2)</f>
        <v>101.4341</v>
      </c>
      <c r="G4809" s="18" t="str">
        <f t="shared" si="151"/>
        <v>1.33 + 0</v>
      </c>
      <c r="H4809" s="27">
        <f>[1]!b_dq_pctchange($A4809,日期设置!$B$2,1)/100</f>
        <v>0</v>
      </c>
      <c r="I4809" s="26">
        <f>[1]!b_pq_pctchange(A4809,日期设置!$B$4,日期设置!$B$2,1)</f>
        <v>0</v>
      </c>
      <c r="J4809" s="26">
        <f>[1]!b_pq_pctchange(A4809,日期设置!$C$4,日期设置!$B$2,1)</f>
        <v>0</v>
      </c>
      <c r="K4809" s="52">
        <f>[1]!b_dq_amount($A4809,日期设置!B$2,2,10000)</f>
        <v>0</v>
      </c>
      <c r="L4809" s="26">
        <f>[1]!b_info_latestpar(A4809,日期设置!$B$2)</f>
        <v>100</v>
      </c>
      <c r="M4809" s="6">
        <f>[1]!b_info_outstandingbalance($A4809,日期设置!B$2)</f>
        <v>10</v>
      </c>
      <c r="N4809" s="7">
        <f>[1]!b_info_latestissurercreditrating2(A4809,日期设置!$B$2,"102","1")</f>
        <v>0</v>
      </c>
      <c r="O4809" s="8">
        <v>5.58</v>
      </c>
      <c r="P4809" s="9">
        <f>[1]!b_info_repurchasedate(A4809)</f>
        <v>0</v>
      </c>
      <c r="Q4809" s="8" t="s">
        <v>16399</v>
      </c>
      <c r="R4809" s="2" t="str">
        <f>IF((--IF(P4809=0,Q4809,P4809))&gt;(--日期设置!$B$2),IF(P4809=0,Q4809,P4809),Q4809)</f>
        <v>2022-07-21</v>
      </c>
      <c r="S4809" s="2" t="s">
        <v>18171</v>
      </c>
      <c r="T4809" s="8">
        <f>[1]!b_anal_ptmyear($A4809,日期设置!$B$2)</f>
        <v>1.3315068493150686</v>
      </c>
      <c r="U4809" s="8">
        <f>[1]!b_anal_termifexercise($A4809,日期设置!B$2)</f>
        <v>0</v>
      </c>
      <c r="V4809" s="10">
        <f>[1]!b_dq_dirtyprice(A4809,日期设置!$B$2)</f>
        <v>105.1643</v>
      </c>
      <c r="W4809" s="11">
        <f>IF(U4809=0,ROUNDUP((Q4809-日期设置!$B$2)/365,0),ROUNDUP((R4809-日期设置!$B$2)/365,0))</f>
        <v>2</v>
      </c>
      <c r="X4809" s="18">
        <f>_xlfn.IFNA(VLOOKUP(A4809,过往入选债券!A:D,4,0),2)</f>
        <v>2</v>
      </c>
      <c r="Y4809">
        <f>_xlfn.IFNA(VLOOKUP(C4809,[2]Sheet1!$A:$A,1,0),3)</f>
        <v>3</v>
      </c>
    </row>
    <row r="4810" spans="1:25" hidden="1" x14ac:dyDescent="0.2">
      <c r="A4810" s="21" t="s">
        <v>3579</v>
      </c>
      <c r="B4810" s="21" t="s">
        <v>3580</v>
      </c>
      <c r="C4810" s="37" t="s">
        <v>2733</v>
      </c>
      <c r="D4810" s="26" t="str">
        <f>[1]!b_calc_yield(A4810,日期设置!$B$2,F4810,1,R4810,1,O4810,L4810,S4810,)</f>
        <v>Fetching...</v>
      </c>
      <c r="E4810" s="26">
        <f t="shared" si="150"/>
        <v>7.0074024991469974</v>
      </c>
      <c r="F4810" s="18">
        <f>[1]!b_dq_cleanprice($A4810,日期设置!B$2)</f>
        <v>99.485699999999994</v>
      </c>
      <c r="G4810" s="18" t="str">
        <f t="shared" si="151"/>
        <v>1.60 + 0</v>
      </c>
      <c r="H4810" s="27">
        <f>[1]!b_dq_pctchange($A4810,日期设置!$B$2,1)/100</f>
        <v>0</v>
      </c>
      <c r="I4810" s="26">
        <f>[1]!b_pq_pctchange(A4810,日期设置!$B$4,日期设置!$B$2,1)</f>
        <v>0</v>
      </c>
      <c r="J4810" s="26">
        <f>[1]!b_pq_pctchange(A4810,日期设置!$C$4,日期设置!$B$2,1)</f>
        <v>0</v>
      </c>
      <c r="K4810" s="52">
        <f>[1]!b_dq_amount($A4810,日期设置!B$2,2,10000)</f>
        <v>0</v>
      </c>
      <c r="L4810" s="26">
        <f>[1]!b_info_latestpar(A4810,日期设置!$B$2)</f>
        <v>100</v>
      </c>
      <c r="M4810" s="6">
        <f>[1]!b_info_outstandingbalance($A4810,日期设置!B$2)</f>
        <v>7</v>
      </c>
      <c r="N4810" s="7">
        <f>[1]!b_info_latestissurercreditrating2(A4810,日期设置!$B$2,"102","1")</f>
        <v>0</v>
      </c>
      <c r="O4810" s="8">
        <v>4.0999999999999996</v>
      </c>
      <c r="P4810" s="9">
        <f>[1]!b_info_repurchasedate(A4810)</f>
        <v>0</v>
      </c>
      <c r="Q4810" s="8" t="s">
        <v>16170</v>
      </c>
      <c r="R4810" s="2" t="str">
        <f>IF((--IF(P4810=0,Q4810,P4810))&gt;(--日期设置!$B$2),IF(P4810=0,Q4810,P4810),Q4810)</f>
        <v>2022-10-28</v>
      </c>
      <c r="S4810" s="2" t="s">
        <v>17959</v>
      </c>
      <c r="T4810" s="8">
        <f>[1]!b_anal_ptmyear($A4810,日期设置!$B$2)</f>
        <v>1.6027397260273972</v>
      </c>
      <c r="U4810" s="8">
        <f>[1]!b_anal_termifexercise($A4810,日期设置!B$2)</f>
        <v>0</v>
      </c>
      <c r="V4810" s="10">
        <f>[1]!b_dq_dirtyprice(A4810,日期设置!$B$2)</f>
        <v>101.11450000000001</v>
      </c>
      <c r="W4810" s="11">
        <f>IF(U4810=0,ROUNDUP((Q4810-日期设置!$B$2)/365,0),ROUNDUP((R4810-日期设置!$B$2)/365,0))</f>
        <v>2</v>
      </c>
      <c r="X4810" s="18">
        <f>_xlfn.IFNA(VLOOKUP(A4810,过往入选债券!A:D,4,0),2)</f>
        <v>2</v>
      </c>
      <c r="Y4810">
        <f>_xlfn.IFNA(VLOOKUP(C4810,[2]Sheet1!$A:$A,1,0),3)</f>
        <v>3</v>
      </c>
    </row>
    <row r="4811" spans="1:25" x14ac:dyDescent="0.2">
      <c r="A4811" s="21" t="s">
        <v>10483</v>
      </c>
      <c r="B4811" s="21" t="s">
        <v>10484</v>
      </c>
      <c r="C4811" s="37" t="s">
        <v>5062</v>
      </c>
      <c r="D4811" s="26" t="str">
        <f>[1]!b_calc_yield(A4811,日期设置!$B$2,F4811,1,R4811,1,O4811,L4811,S4811,)</f>
        <v>Fetching...</v>
      </c>
      <c r="E4811" s="26">
        <f t="shared" si="150"/>
        <v>8.7535901375918499</v>
      </c>
      <c r="F4811" s="18">
        <f>[1]!b_dq_cleanprice($A4811,日期设置!B$2)</f>
        <v>98.8</v>
      </c>
      <c r="G4811" s="18" t="str">
        <f t="shared" si="151"/>
        <v>4.04 + 2.04</v>
      </c>
      <c r="H4811" s="27">
        <f>[1]!b_dq_pctchange($A4811,日期设置!$B$2,1)/100</f>
        <v>1.1844106366527154E-2</v>
      </c>
      <c r="I4811" s="26">
        <f>[1]!b_pq_pctchange(A4811,日期设置!$B$4,日期设置!$B$2,1)</f>
        <v>1.1844106366527152</v>
      </c>
      <c r="J4811" s="26">
        <f>[1]!b_pq_pctchange(A4811,日期设置!$C$4,日期设置!$B$2,1)</f>
        <v>-0.16168148746968128</v>
      </c>
      <c r="K4811" s="52">
        <f>[1]!b_dq_amount($A4811,日期设置!B$2,2,10000)</f>
        <v>6146.0054795999995</v>
      </c>
      <c r="L4811" s="26">
        <f>[1]!b_info_latestpar(A4811,日期设置!$B$2)</f>
        <v>100</v>
      </c>
      <c r="M4811" s="6">
        <f>[1]!b_info_outstandingbalance($A4811,日期设置!B$2)</f>
        <v>6</v>
      </c>
      <c r="N4811" s="7" t="str">
        <f>[1]!b_info_latestissurercreditrating2(A4811,日期设置!$B$2,"102","1")</f>
        <v>AA+</v>
      </c>
      <c r="O4811" s="8">
        <v>3.8</v>
      </c>
      <c r="P4811" s="9" t="str">
        <f>[1]!b_info_repurchasedate(A4811)</f>
        <v>2023-04-07</v>
      </c>
      <c r="Q4811" s="8" t="s">
        <v>17089</v>
      </c>
      <c r="R4811" s="2" t="str">
        <f>IF((--IF(P4811=0,Q4811,P4811))&gt;(--日期设置!$B$2),IF(P4811=0,Q4811,P4811),Q4811)</f>
        <v>2023-04-07</v>
      </c>
      <c r="S4811" s="2" t="s">
        <v>18706</v>
      </c>
      <c r="T4811" s="8">
        <f>[1]!b_anal_ptmyear($A4811,日期设置!$B$2)</f>
        <v>4.043835616438356</v>
      </c>
      <c r="U4811" s="8">
        <f>[1]!b_anal_termifexercise($A4811,日期设置!B$2)</f>
        <v>2.043835616438356</v>
      </c>
      <c r="V4811" s="10">
        <f>[1]!b_dq_dirtyprice(A4811,日期设置!$B$2)</f>
        <v>102.43340000000001</v>
      </c>
      <c r="W4811" s="11">
        <f>IF(U4811=0,ROUNDUP((Q4811-日期设置!$B$2)/365,0),ROUNDUP((R4811-日期设置!$B$2)/365,0))</f>
        <v>3</v>
      </c>
      <c r="X4811" s="18">
        <f>_xlfn.IFNA(VLOOKUP(A4811,过往入选债券!A:D,4,0),2)</f>
        <v>2</v>
      </c>
      <c r="Y4811">
        <f>_xlfn.IFNA(VLOOKUP(C4811,[2]Sheet1!$A:$A,1,0),3)</f>
        <v>3</v>
      </c>
    </row>
    <row r="4812" spans="1:25" hidden="1" x14ac:dyDescent="0.2">
      <c r="A4812" s="21" t="s">
        <v>3904</v>
      </c>
      <c r="B4812" s="21" t="s">
        <v>3905</v>
      </c>
      <c r="C4812" s="37" t="s">
        <v>3906</v>
      </c>
      <c r="D4812" s="26" t="str">
        <f>[1]!b_calc_yield(A4812,日期设置!$B$2,F4812,1,R4812,1,O4812,L4812,S4812,)</f>
        <v>Fetching...</v>
      </c>
      <c r="E4812" s="26">
        <f t="shared" si="150"/>
        <v>8.0764347797779976</v>
      </c>
      <c r="F4812" s="18">
        <f>[1]!b_dq_cleanprice($A4812,日期设置!B$2)</f>
        <v>100.6</v>
      </c>
      <c r="G4812" s="18" t="str">
        <f t="shared" si="151"/>
        <v>1.83 + 0</v>
      </c>
      <c r="H4812" s="27">
        <f>[1]!b_dq_pctchange($A4812,日期设置!$B$2,1)/100</f>
        <v>0</v>
      </c>
      <c r="I4812" s="26">
        <f>[1]!b_pq_pctchange(A4812,日期设置!$B$4,日期设置!$B$2,1)</f>
        <v>0</v>
      </c>
      <c r="J4812" s="26">
        <f>[1]!b_pq_pctchange(A4812,日期设置!$C$4,日期设置!$B$2,1)</f>
        <v>0</v>
      </c>
      <c r="K4812" s="52">
        <f>[1]!b_dq_amount($A4812,日期设置!B$2,2,10000)</f>
        <v>0</v>
      </c>
      <c r="L4812" s="26">
        <f>[1]!b_info_latestpar(A4812,日期设置!$B$2)</f>
        <v>100</v>
      </c>
      <c r="M4812" s="6">
        <f>[1]!b_info_outstandingbalance($A4812,日期设置!B$2)</f>
        <v>11.5</v>
      </c>
      <c r="N4812" s="7">
        <f>[1]!b_info_latestissurercreditrating2(A4812,日期设置!$B$2,"102","1")</f>
        <v>0</v>
      </c>
      <c r="O4812" s="8">
        <v>4.78</v>
      </c>
      <c r="P4812" s="9">
        <f>[1]!b_info_repurchasedate(A4812)</f>
        <v>0</v>
      </c>
      <c r="Q4812" s="8" t="s">
        <v>15992</v>
      </c>
      <c r="R4812" s="2" t="str">
        <f>IF((--IF(P4812=0,Q4812,P4812))&gt;(--日期设置!$B$2),IF(P4812=0,Q4812,P4812),Q4812)</f>
        <v>2023-01-22</v>
      </c>
      <c r="S4812" s="2" t="s">
        <v>18041</v>
      </c>
      <c r="T4812" s="8">
        <f>[1]!b_anal_ptmyear($A4812,日期设置!$B$2)</f>
        <v>1.8383561643835615</v>
      </c>
      <c r="U4812" s="8">
        <f>[1]!b_anal_termifexercise($A4812,日期设置!B$2)</f>
        <v>0</v>
      </c>
      <c r="V4812" s="10">
        <f>[1]!b_dq_dirtyprice(A4812,日期设置!$B$2)</f>
        <v>101.37269999999999</v>
      </c>
      <c r="W4812" s="11">
        <f>IF(U4812=0,ROUNDUP((Q4812-日期设置!$B$2)/365,0),ROUNDUP((R4812-日期设置!$B$2)/365,0))</f>
        <v>2</v>
      </c>
      <c r="X4812" s="18">
        <f>_xlfn.IFNA(VLOOKUP(A4812,过往入选债券!A:D,4,0),2)</f>
        <v>2</v>
      </c>
      <c r="Y4812">
        <f>_xlfn.IFNA(VLOOKUP(C4812,[2]Sheet1!$A:$A,1,0),3)</f>
        <v>3</v>
      </c>
    </row>
    <row r="4813" spans="1:25" hidden="1" x14ac:dyDescent="0.2">
      <c r="A4813" s="28" t="s">
        <v>22942</v>
      </c>
      <c r="B4813" s="28" t="s">
        <v>22943</v>
      </c>
      <c r="C4813" s="39" t="s">
        <v>603</v>
      </c>
      <c r="D4813" s="26">
        <f>[1]!b_calc_yield(A4813,日期设置!$B$2,F4813,1,R4813,1,O4813,L4813,S4813,)</f>
        <v>4.4247244188524926</v>
      </c>
      <c r="E4813" s="26">
        <f t="shared" si="150"/>
        <v>12.928082276741293</v>
      </c>
      <c r="F4813" s="18">
        <f>[1]!b_dq_cleanprice($A4813,日期设置!B$2)</f>
        <v>100.4318</v>
      </c>
      <c r="G4813" s="18" t="str">
        <f t="shared" si="151"/>
        <v>2.92 + 2.92</v>
      </c>
      <c r="H4813" s="27">
        <f>[1]!b_dq_pctchange($A4813,日期设置!$B$2,1)/100</f>
        <v>0</v>
      </c>
      <c r="I4813" s="26">
        <f>[1]!b_pq_pctchange(A4813,日期设置!$B$4,日期设置!$B$2,1)</f>
        <v>7.9121176972342055E-2</v>
      </c>
      <c r="J4813" s="26">
        <f>[1]!b_pq_pctchange(A4813,日期设置!$C$4,日期设置!$B$2,1)</f>
        <v>0</v>
      </c>
      <c r="K4813" s="52">
        <f>[1]!b_dq_amount($A4813,日期设置!B$2,2,10000)</f>
        <v>0</v>
      </c>
      <c r="L4813" s="26">
        <f>[1]!b_info_latestpar(A4813,日期设置!$B$2)</f>
        <v>100</v>
      </c>
      <c r="M4813" s="6">
        <f>[1]!b_info_outstandingbalance($A4813,日期设置!B$2)</f>
        <v>15</v>
      </c>
      <c r="N4813" s="7" t="str">
        <f>[1]!b_info_latestissurercreditrating2(A4813,日期设置!$B$2,"102","1")</f>
        <v>AAA</v>
      </c>
      <c r="O4813" s="43">
        <v>4.5999999999999996</v>
      </c>
      <c r="P4813" s="9">
        <f>[1]!b_info_repurchasedate(A4813)</f>
        <v>0</v>
      </c>
      <c r="Q4813" s="31" t="s">
        <v>23464</v>
      </c>
      <c r="R4813" s="2" t="str">
        <f>IF((--IF(P4813=0,Q4813,P4813))&gt;(--日期设置!$B$2),IF(P4813=0,Q4813,P4813),Q4813)</f>
        <v>2024-02-23</v>
      </c>
      <c r="S4813" s="2" t="s">
        <v>23412</v>
      </c>
      <c r="T4813" s="8">
        <f>[1]!b_anal_ptmyear($A4813,日期设置!$B$2)</f>
        <v>2.9260273972602739</v>
      </c>
      <c r="U4813" s="8">
        <f>[1]!b_anal_termifexercise($A4813,日期设置!B$2)</f>
        <v>2.9260273972602739</v>
      </c>
      <c r="V4813" s="10">
        <f>[1]!b_dq_dirtyprice(A4813,日期设置!$B$2)</f>
        <v>100.77209999999999</v>
      </c>
      <c r="W4813" s="11">
        <f>IF(U4813=0,ROUNDUP((Q4813-日期设置!$B$2)/365,0),ROUNDUP((R4813-日期设置!$B$2)/365,0))</f>
        <v>3</v>
      </c>
      <c r="X4813" s="18">
        <f>_xlfn.IFNA(VLOOKUP(A4813,过往入选债券!A:D,4,0),2)</f>
        <v>2</v>
      </c>
      <c r="Y4813">
        <f>_xlfn.IFNA(VLOOKUP(C4813,[2]Sheet1!$A:$A,1,0),3)</f>
        <v>3</v>
      </c>
    </row>
    <row r="4814" spans="1:25" hidden="1" x14ac:dyDescent="0.2">
      <c r="A4814" s="21" t="s">
        <v>2555</v>
      </c>
      <c r="B4814" s="21" t="s">
        <v>2556</v>
      </c>
      <c r="C4814" s="37" t="s">
        <v>26</v>
      </c>
      <c r="D4814" s="26" t="str">
        <f>[1]!b_calc_yield(A4814,日期设置!$B$2,F4814,1,R4814,1,O4814,L4814,S4814,)</f>
        <v>Fetching...</v>
      </c>
      <c r="E4814" s="26">
        <f t="shared" si="150"/>
        <v>3.7211354610972247</v>
      </c>
      <c r="F4814" s="18">
        <f>[1]!b_dq_cleanprice($A4814,日期设置!B$2)</f>
        <v>101.0665</v>
      </c>
      <c r="G4814" s="18" t="str">
        <f t="shared" si="151"/>
        <v>0.84 + 0</v>
      </c>
      <c r="H4814" s="27">
        <f>[1]!b_dq_pctchange($A4814,日期设置!$B$2,1)/100</f>
        <v>0</v>
      </c>
      <c r="I4814" s="26">
        <f>[1]!b_pq_pctchange(A4814,日期设置!$B$4,日期设置!$B$2,1)</f>
        <v>0</v>
      </c>
      <c r="J4814" s="26">
        <f>[1]!b_pq_pctchange(A4814,日期设置!$C$4,日期设置!$B$2,1)</f>
        <v>0</v>
      </c>
      <c r="K4814" s="52">
        <f>[1]!b_dq_amount($A4814,日期设置!B$2,2,10000)</f>
        <v>0</v>
      </c>
      <c r="L4814" s="26">
        <f>[1]!b_info_latestpar(A4814,日期设置!$B$2)</f>
        <v>100</v>
      </c>
      <c r="M4814" s="6">
        <f>[1]!b_info_outstandingbalance($A4814,日期设置!B$2)</f>
        <v>10</v>
      </c>
      <c r="N4814" s="7">
        <f>[1]!b_info_latestissurercreditrating2(A4814,日期设置!$B$2,"102","1")</f>
        <v>0</v>
      </c>
      <c r="O4814" s="8">
        <v>5.78</v>
      </c>
      <c r="P4814" s="9">
        <f>[1]!b_info_repurchasedate(A4814)</f>
        <v>0</v>
      </c>
      <c r="Q4814" s="8" t="s">
        <v>16223</v>
      </c>
      <c r="R4814" s="2" t="str">
        <f>IF((--IF(P4814=0,Q4814,P4814))&gt;(--日期设置!$B$2),IF(P4814=0,Q4814,P4814),Q4814)</f>
        <v>2022-01-23</v>
      </c>
      <c r="S4814" s="2" t="s">
        <v>18008</v>
      </c>
      <c r="T4814" s="8">
        <f>[1]!b_anal_ptmyear($A4814,日期设置!$B$2)</f>
        <v>0.84109589041095889</v>
      </c>
      <c r="U4814" s="8">
        <f>[1]!b_anal_termifexercise($A4814,日期设置!B$2)</f>
        <v>0</v>
      </c>
      <c r="V4814" s="10">
        <f>[1]!b_dq_dirtyprice(A4814,日期设置!$B$2)</f>
        <v>101.985</v>
      </c>
      <c r="W4814" s="11">
        <f>IF(U4814=0,ROUNDUP((Q4814-日期设置!$B$2)/365,0),ROUNDUP((R4814-日期设置!$B$2)/365,0))</f>
        <v>1</v>
      </c>
      <c r="X4814" s="18">
        <f>_xlfn.IFNA(VLOOKUP(A4814,过往入选债券!A:D,4,0),2)</f>
        <v>2</v>
      </c>
      <c r="Y4814">
        <f>_xlfn.IFNA(VLOOKUP(C4814,[2]Sheet1!$A:$A,1,0),3)</f>
        <v>3</v>
      </c>
    </row>
    <row r="4815" spans="1:25" hidden="1" x14ac:dyDescent="0.2">
      <c r="A4815" s="21" t="s">
        <v>5948</v>
      </c>
      <c r="B4815" s="21" t="s">
        <v>5949</v>
      </c>
      <c r="C4815" s="37" t="s">
        <v>751</v>
      </c>
      <c r="D4815" s="26" t="str">
        <f>[1]!b_calc_yield(A4815,日期设置!$B$2,F4815,1,R4815,1,O4815,L4815,S4815,)</f>
        <v>Fetching...</v>
      </c>
      <c r="E4815" s="26">
        <f t="shared" si="150"/>
        <v>5.3283650023513207</v>
      </c>
      <c r="F4815" s="18">
        <f>[1]!b_dq_cleanprice($A4815,日期设置!B$2)</f>
        <v>101.5818</v>
      </c>
      <c r="G4815" s="18" t="str">
        <f t="shared" si="151"/>
        <v>1.25 + 0</v>
      </c>
      <c r="H4815" s="27">
        <f>[1]!b_dq_pctchange($A4815,日期设置!$B$2,1)/100</f>
        <v>0</v>
      </c>
      <c r="I4815" s="26">
        <f>[1]!b_pq_pctchange(A4815,日期设置!$B$4,日期设置!$B$2,1)</f>
        <v>0</v>
      </c>
      <c r="J4815" s="26">
        <f>[1]!b_pq_pctchange(A4815,日期设置!$C$4,日期设置!$B$2,1)</f>
        <v>0.48798824792138079</v>
      </c>
      <c r="K4815" s="52">
        <f>[1]!b_dq_amount($A4815,日期设置!B$2,2,10000)</f>
        <v>0</v>
      </c>
      <c r="L4815" s="26">
        <f>[1]!b_info_latestpar(A4815,日期设置!$B$2)</f>
        <v>100</v>
      </c>
      <c r="M4815" s="6">
        <f>[1]!b_info_outstandingbalance($A4815,日期设置!B$2)</f>
        <v>4.5999999999999996</v>
      </c>
      <c r="N4815" s="7" t="str">
        <f>[1]!b_info_latestissurercreditrating2(A4815,日期设置!$B$2,"102","1")</f>
        <v>AA+</v>
      </c>
      <c r="O4815" s="8">
        <v>5.77</v>
      </c>
      <c r="P4815" s="9" t="str">
        <f>[1]!b_info_repurchasedate(A4815)</f>
        <v>2020-06-22</v>
      </c>
      <c r="Q4815" s="8" t="s">
        <v>17192</v>
      </c>
      <c r="R4815" s="2" t="str">
        <f>IF((--IF(P4815=0,Q4815,P4815))&gt;(--日期设置!$B$2),IF(P4815=0,Q4815,P4815),Q4815)</f>
        <v>2022-06-22</v>
      </c>
      <c r="S4815" s="2" t="s">
        <v>18482</v>
      </c>
      <c r="T4815" s="8">
        <f>[1]!b_anal_ptmyear($A4815,日期设置!$B$2)</f>
        <v>1.252054794520548</v>
      </c>
      <c r="U4815" s="8">
        <f>[1]!b_anal_termifexercise($A4815,日期设置!B$2)</f>
        <v>0</v>
      </c>
      <c r="V4815" s="10">
        <f>[1]!b_dq_dirtyprice(A4815,日期设置!$B$2)</f>
        <v>105.8974</v>
      </c>
      <c r="W4815" s="11">
        <f>IF(U4815=0,ROUNDUP((Q4815-日期设置!$B$2)/365,0),ROUNDUP((R4815-日期设置!$B$2)/365,0))</f>
        <v>2</v>
      </c>
      <c r="X4815" s="18">
        <f>_xlfn.IFNA(VLOOKUP(A4815,过往入选债券!A:D,4,0),2)</f>
        <v>2</v>
      </c>
      <c r="Y4815">
        <f>_xlfn.IFNA(VLOOKUP(C4815,[2]Sheet1!$A:$A,1,0),3)</f>
        <v>3</v>
      </c>
    </row>
    <row r="4816" spans="1:25" hidden="1" x14ac:dyDescent="0.2">
      <c r="A4816" s="21" t="s">
        <v>9471</v>
      </c>
      <c r="B4816" s="21" t="s">
        <v>9472</v>
      </c>
      <c r="C4816" s="37" t="s">
        <v>6606</v>
      </c>
      <c r="D4816" s="26" t="str">
        <f>[1]!b_calc_yield(A4816,日期设置!$B$2,F4816,1,R4816,1,O4816,L4816,S4816,)</f>
        <v>Fetching...</v>
      </c>
      <c r="E4816" s="26">
        <f t="shared" si="150"/>
        <v>15.736760765827572</v>
      </c>
      <c r="F4816" s="18">
        <f>[1]!b_dq_cleanprice($A4816,日期设置!B$2)</f>
        <v>100.0637</v>
      </c>
      <c r="G4816" s="18" t="str">
        <f t="shared" si="151"/>
        <v>3.61 + 0</v>
      </c>
      <c r="H4816" s="27">
        <f>[1]!b_dq_pctchange($A4816,日期设置!$B$2,1)/100</f>
        <v>0</v>
      </c>
      <c r="I4816" s="26">
        <f>[1]!b_pq_pctchange(A4816,日期设置!$B$4,日期设置!$B$2,1)</f>
        <v>0</v>
      </c>
      <c r="J4816" s="26">
        <f>[1]!b_pq_pctchange(A4816,日期设置!$C$4,日期设置!$B$2,1)</f>
        <v>7.821134064438881E-2</v>
      </c>
      <c r="K4816" s="52">
        <f>[1]!b_dq_amount($A4816,日期设置!B$2,2,10000)</f>
        <v>0</v>
      </c>
      <c r="L4816" s="26">
        <f>[1]!b_info_latestpar(A4816,日期设置!$B$2)</f>
        <v>100</v>
      </c>
      <c r="M4816" s="6">
        <f>[1]!b_info_outstandingbalance($A4816,日期设置!B$2)</f>
        <v>7</v>
      </c>
      <c r="N4816" s="7" t="str">
        <f>[1]!b_info_latestissurercreditrating2(A4816,日期设置!$B$2,"102","1")</f>
        <v>AA+</v>
      </c>
      <c r="O4816" s="8">
        <v>4.45</v>
      </c>
      <c r="P4816" s="9">
        <f>[1]!b_info_repurchasedate(A4816)</f>
        <v>0</v>
      </c>
      <c r="Q4816" s="8" t="s">
        <v>16006</v>
      </c>
      <c r="R4816" s="2" t="str">
        <f>IF((--IF(P4816=0,Q4816,P4816))&gt;(--日期设置!$B$2),IF(P4816=0,Q4816,P4816),Q4816)</f>
        <v>2024-11-01</v>
      </c>
      <c r="S4816" s="2" t="s">
        <v>18307</v>
      </c>
      <c r="T4816" s="8">
        <f>[1]!b_anal_ptmyear($A4816,日期设置!$B$2)</f>
        <v>3.6136986301369864</v>
      </c>
      <c r="U4816" s="8">
        <f>[1]!b_anal_termifexercise($A4816,日期设置!B$2)</f>
        <v>0</v>
      </c>
      <c r="V4816" s="10">
        <f>[1]!b_dq_dirtyprice(A4816,日期设置!$B$2)</f>
        <v>101.78270000000001</v>
      </c>
      <c r="W4816" s="11">
        <f>IF(U4816=0,ROUNDUP((Q4816-日期设置!$B$2)/365,0),ROUNDUP((R4816-日期设置!$B$2)/365,0))</f>
        <v>4</v>
      </c>
      <c r="X4816" s="18">
        <f>_xlfn.IFNA(VLOOKUP(A4816,过往入选债券!A:D,4,0),2)</f>
        <v>2</v>
      </c>
      <c r="Y4816">
        <f>_xlfn.IFNA(VLOOKUP(C4816,[2]Sheet1!$A:$A,1,0),3)</f>
        <v>3</v>
      </c>
    </row>
    <row r="4817" spans="1:25" hidden="1" x14ac:dyDescent="0.2">
      <c r="A4817" s="21" t="s">
        <v>1763</v>
      </c>
      <c r="B4817" s="21" t="s">
        <v>1764</v>
      </c>
      <c r="C4817" s="37" t="s">
        <v>304</v>
      </c>
      <c r="D4817" s="26" t="str">
        <f>[1]!b_calc_yield(A4817,日期设置!$B$2,F4817,1,R4817,1,O4817,L4817,S4817,)</f>
        <v>Fetching...</v>
      </c>
      <c r="E4817" s="26">
        <f t="shared" si="150"/>
        <v>0.32712494360727096</v>
      </c>
      <c r="F4817" s="18">
        <f>[1]!b_dq_cleanprice($A4817,日期设置!B$2)</f>
        <v>100.1194</v>
      </c>
      <c r="G4817" s="18" t="str">
        <f t="shared" si="151"/>
        <v>0.07 + 0</v>
      </c>
      <c r="H4817" s="27">
        <f>[1]!b_dq_pctchange($A4817,日期设置!$B$2,1)/100</f>
        <v>0</v>
      </c>
      <c r="I4817" s="26">
        <f>[1]!b_pq_pctchange(A4817,日期设置!$B$4,日期设置!$B$2,1)</f>
        <v>0</v>
      </c>
      <c r="J4817" s="26">
        <f>[1]!b_pq_pctchange(A4817,日期设置!$C$4,日期设置!$B$2,1)</f>
        <v>0</v>
      </c>
      <c r="K4817" s="52">
        <f>[1]!b_dq_amount($A4817,日期设置!B$2,2,10000)</f>
        <v>0</v>
      </c>
      <c r="L4817" s="26">
        <f>[1]!b_info_latestpar(A4817,日期设置!$B$2)</f>
        <v>100</v>
      </c>
      <c r="M4817" s="6">
        <f>[1]!b_info_outstandingbalance($A4817,日期设置!B$2)</f>
        <v>15</v>
      </c>
      <c r="N4817" s="7">
        <f>[1]!b_info_latestissurercreditrating2(A4817,日期设置!$B$2,"102","1")</f>
        <v>0</v>
      </c>
      <c r="O4817" s="8">
        <v>6.3</v>
      </c>
      <c r="P4817" s="9">
        <f>[1]!b_info_repurchasedate(A4817)</f>
        <v>0</v>
      </c>
      <c r="Q4817" s="8" t="s">
        <v>16510</v>
      </c>
      <c r="R4817" s="2" t="str">
        <f>IF((--IF(P4817=0,Q4817,P4817))&gt;(--日期设置!$B$2),IF(P4817=0,Q4817,P4817),Q4817)</f>
        <v>2021-04-18</v>
      </c>
      <c r="S4817" s="2" t="s">
        <v>18265</v>
      </c>
      <c r="T4817" s="8">
        <f>[1]!b_anal_ptmyear($A4817,日期设置!$B$2)</f>
        <v>7.3972602739726029E-2</v>
      </c>
      <c r="U4817" s="8">
        <f>[1]!b_anal_termifexercise($A4817,日期设置!B$2)</f>
        <v>0</v>
      </c>
      <c r="V4817" s="10">
        <f>[1]!b_dq_dirtyprice(A4817,日期设置!$B$2)</f>
        <v>105.9534</v>
      </c>
      <c r="W4817" s="11">
        <f>IF(U4817=0,ROUNDUP((Q4817-日期设置!$B$2)/365,0),ROUNDUP((R4817-日期设置!$B$2)/365,0))</f>
        <v>1</v>
      </c>
      <c r="X4817" s="18">
        <f>_xlfn.IFNA(VLOOKUP(A4817,过往入选债券!A:D,4,0),2)</f>
        <v>2</v>
      </c>
      <c r="Y4817">
        <f>_xlfn.IFNA(VLOOKUP(C4817,[2]Sheet1!$A:$A,1,0),3)</f>
        <v>3</v>
      </c>
    </row>
    <row r="4818" spans="1:25" hidden="1" x14ac:dyDescent="0.2">
      <c r="A4818" s="21" t="s">
        <v>11075</v>
      </c>
      <c r="B4818" s="21" t="s">
        <v>11076</v>
      </c>
      <c r="C4818" s="37" t="s">
        <v>1565</v>
      </c>
      <c r="D4818" s="26" t="str">
        <f>[1]!b_calc_yield(A4818,日期设置!$B$2,F4818,1,R4818,1,O4818,L4818,S4818,)</f>
        <v>Fetching...</v>
      </c>
      <c r="E4818" s="26">
        <f t="shared" si="150"/>
        <v>9.5548806924447902</v>
      </c>
      <c r="F4818" s="18">
        <f>[1]!b_dq_cleanprice($A4818,日期设置!B$2)</f>
        <v>99.069400000000002</v>
      </c>
      <c r="G4818" s="18" t="str">
        <f t="shared" si="151"/>
        <v>4.21 + 2.21</v>
      </c>
      <c r="H4818" s="27">
        <f>[1]!b_dq_pctchange($A4818,日期设置!$B$2,1)/100</f>
        <v>0</v>
      </c>
      <c r="I4818" s="26">
        <f>[1]!b_pq_pctchange(A4818,日期设置!$B$4,日期设置!$B$2,1)</f>
        <v>7.0404253750261298E-2</v>
      </c>
      <c r="J4818" s="26">
        <f>[1]!b_pq_pctchange(A4818,日期设置!$C$4,日期设置!$B$2,1)</f>
        <v>3.170500212040326E-2</v>
      </c>
      <c r="K4818" s="52">
        <f>[1]!b_dq_amount($A4818,日期设置!B$2,2,10000)</f>
        <v>0</v>
      </c>
      <c r="L4818" s="26">
        <f>[1]!b_info_latestpar(A4818,日期设置!$B$2)</f>
        <v>100</v>
      </c>
      <c r="M4818" s="6">
        <f>[1]!b_info_outstandingbalance($A4818,日期设置!B$2)</f>
        <v>12</v>
      </c>
      <c r="N4818" s="7" t="str">
        <f>[1]!b_info_latestissurercreditrating2(A4818,日期设置!$B$2,"102","1")</f>
        <v>AA+</v>
      </c>
      <c r="O4818" s="8">
        <v>3.98</v>
      </c>
      <c r="P4818" s="9" t="str">
        <f>[1]!b_info_repurchasedate(A4818)</f>
        <v>2023-06-10</v>
      </c>
      <c r="Q4818" s="8" t="s">
        <v>16311</v>
      </c>
      <c r="R4818" s="2" t="str">
        <f>IF((--IF(P4818=0,Q4818,P4818))&gt;(--日期设置!$B$2),IF(P4818=0,Q4818,P4818),Q4818)</f>
        <v>2023-06-10</v>
      </c>
      <c r="S4818" s="2" t="s">
        <v>18091</v>
      </c>
      <c r="T4818" s="8">
        <f>[1]!b_anal_ptmyear($A4818,日期设置!$B$2)</f>
        <v>4.2191780821917808</v>
      </c>
      <c r="U4818" s="8">
        <f>[1]!b_anal_termifexercise($A4818,日期设置!B$2)</f>
        <v>2.2191780821917808</v>
      </c>
      <c r="V4818" s="10">
        <f>[1]!b_dq_dirtyprice(A4818,日期设置!$B$2)</f>
        <v>102.1771</v>
      </c>
      <c r="W4818" s="11">
        <f>IF(U4818=0,ROUNDUP((Q4818-日期设置!$B$2)/365,0),ROUNDUP((R4818-日期设置!$B$2)/365,0))</f>
        <v>3</v>
      </c>
      <c r="X4818" s="18">
        <f>_xlfn.IFNA(VLOOKUP(A4818,过往入选债券!A:D,4,0),2)</f>
        <v>2</v>
      </c>
      <c r="Y4818">
        <f>_xlfn.IFNA(VLOOKUP(C4818,[2]Sheet1!$A:$A,1,0),3)</f>
        <v>3</v>
      </c>
    </row>
    <row r="4819" spans="1:25" hidden="1" x14ac:dyDescent="0.2">
      <c r="A4819" s="21" t="s">
        <v>7776</v>
      </c>
      <c r="B4819" s="21" t="s">
        <v>7777</v>
      </c>
      <c r="C4819" s="37" t="s">
        <v>13</v>
      </c>
      <c r="D4819" s="26" t="str">
        <f>[1]!b_calc_yield(A4819,日期设置!$B$2,F4819,1,R4819,1,O4819,L4819,S4819,)</f>
        <v>Fetching...</v>
      </c>
      <c r="E4819" s="26">
        <f t="shared" si="150"/>
        <v>3.404382986532184</v>
      </c>
      <c r="F4819" s="18">
        <f>[1]!b_dq_cleanprice($A4819,日期设置!B$2)</f>
        <v>101.4978</v>
      </c>
      <c r="G4819" s="18" t="str">
        <f t="shared" si="151"/>
        <v>0.76 + 0.76</v>
      </c>
      <c r="H4819" s="27">
        <f>[1]!b_dq_pctchange($A4819,日期设置!$B$2,1)/100</f>
        <v>0</v>
      </c>
      <c r="I4819" s="26">
        <f>[1]!b_pq_pctchange(A4819,日期设置!$B$4,日期设置!$B$2,1)</f>
        <v>0</v>
      </c>
      <c r="J4819" s="26">
        <f>[1]!b_pq_pctchange(A4819,日期设置!$C$4,日期设置!$B$2,1)</f>
        <v>0.2942687747035525</v>
      </c>
      <c r="K4819" s="52">
        <f>[1]!b_dq_amount($A4819,日期设置!B$2,2,10000)</f>
        <v>0</v>
      </c>
      <c r="L4819" s="26">
        <f>[1]!b_info_latestpar(A4819,日期设置!$B$2)</f>
        <v>100</v>
      </c>
      <c r="M4819" s="6">
        <f>[1]!b_info_outstandingbalance($A4819,日期设置!B$2)</f>
        <v>6</v>
      </c>
      <c r="N4819" s="7" t="str">
        <f>[1]!b_info_latestissurercreditrating2(A4819,日期设置!$B$2,"102","1")</f>
        <v>AA+</v>
      </c>
      <c r="O4819" s="8">
        <v>6.5</v>
      </c>
      <c r="P4819" s="9">
        <f>[1]!b_info_repurchasedate(A4819)</f>
        <v>0</v>
      </c>
      <c r="Q4819" s="8" t="s">
        <v>16622</v>
      </c>
      <c r="R4819" s="2" t="str">
        <f>IF((--IF(P4819=0,Q4819,P4819))&gt;(--日期设置!$B$2),IF(P4819=0,Q4819,P4819),Q4819)</f>
        <v>2021-12-28</v>
      </c>
      <c r="S4819" s="2" t="s">
        <v>18119</v>
      </c>
      <c r="T4819" s="8">
        <f>[1]!b_anal_ptmyear($A4819,日期设置!$B$2)</f>
        <v>0.76986301369863008</v>
      </c>
      <c r="U4819" s="8">
        <f>[1]!b_anal_termifexercise($A4819,日期设置!B$2)</f>
        <v>0.76986301369863008</v>
      </c>
      <c r="V4819" s="10">
        <f>[1]!b_dq_dirtyprice(A4819,日期设置!$B$2)</f>
        <v>102.9937</v>
      </c>
      <c r="W4819" s="11">
        <f>IF(U4819=0,ROUNDUP((Q4819-日期设置!$B$2)/365,0),ROUNDUP((R4819-日期设置!$B$2)/365,0))</f>
        <v>1</v>
      </c>
      <c r="X4819" s="18">
        <f>_xlfn.IFNA(VLOOKUP(A4819,过往入选债券!A:D,4,0),2)</f>
        <v>2</v>
      </c>
      <c r="Y4819">
        <f>_xlfn.IFNA(VLOOKUP(C4819,[2]Sheet1!$A:$A,1,0),3)</f>
        <v>3</v>
      </c>
    </row>
    <row r="4820" spans="1:25" hidden="1" x14ac:dyDescent="0.2">
      <c r="A4820" s="21" t="s">
        <v>2104</v>
      </c>
      <c r="B4820" s="21" t="s">
        <v>2105</v>
      </c>
      <c r="C4820" s="37" t="s">
        <v>1541</v>
      </c>
      <c r="D4820" s="26" t="str">
        <f>[1]!b_calc_yield(A4820,日期设置!$B$2,F4820,1,R4820,1,O4820,L4820,S4820,)</f>
        <v>Fetching...</v>
      </c>
      <c r="E4820" s="26">
        <f t="shared" si="150"/>
        <v>2.1928202651689821</v>
      </c>
      <c r="F4820" s="18">
        <f>[1]!b_dq_cleanprice($A4820,日期设置!B$2)</f>
        <v>101.41249999999999</v>
      </c>
      <c r="G4820" s="18" t="str">
        <f t="shared" si="151"/>
        <v>0.49 + 0</v>
      </c>
      <c r="H4820" s="27">
        <f>[1]!b_dq_pctchange($A4820,日期设置!$B$2,1)/100</f>
        <v>0</v>
      </c>
      <c r="I4820" s="26">
        <f>[1]!b_pq_pctchange(A4820,日期设置!$B$4,日期设置!$B$2,1)</f>
        <v>0</v>
      </c>
      <c r="J4820" s="26">
        <f>[1]!b_pq_pctchange(A4820,日期设置!$C$4,日期设置!$B$2,1)</f>
        <v>0</v>
      </c>
      <c r="K4820" s="52">
        <f>[1]!b_dq_amount($A4820,日期设置!B$2,2,10000)</f>
        <v>0</v>
      </c>
      <c r="L4820" s="26">
        <f>[1]!b_info_latestpar(A4820,日期设置!$B$2)</f>
        <v>100</v>
      </c>
      <c r="M4820" s="6">
        <f>[1]!b_info_outstandingbalance($A4820,日期设置!B$2)</f>
        <v>5</v>
      </c>
      <c r="N4820" s="7">
        <f>[1]!b_info_latestissurercreditrating2(A4820,日期设置!$B$2,"102","1")</f>
        <v>0</v>
      </c>
      <c r="O4820" s="8">
        <v>7.5</v>
      </c>
      <c r="P4820" s="9">
        <f>[1]!b_info_repurchasedate(A4820)</f>
        <v>0</v>
      </c>
      <c r="Q4820" s="8" t="s">
        <v>16563</v>
      </c>
      <c r="R4820" s="2" t="str">
        <f>IF((--IF(P4820=0,Q4820,P4820))&gt;(--日期设置!$B$2),IF(P4820=0,Q4820,P4820),Q4820)</f>
        <v>2021-09-19</v>
      </c>
      <c r="S4820" s="2" t="s">
        <v>18183</v>
      </c>
      <c r="T4820" s="8">
        <f>[1]!b_anal_ptmyear($A4820,日期设置!$B$2)</f>
        <v>0.49589041095890413</v>
      </c>
      <c r="U4820" s="8">
        <f>[1]!b_anal_termifexercise($A4820,日期设置!B$2)</f>
        <v>0</v>
      </c>
      <c r="V4820" s="10">
        <f>[1]!b_dq_dirtyprice(A4820,日期设置!$B$2)</f>
        <v>105.19329999999999</v>
      </c>
      <c r="W4820" s="11">
        <f>IF(U4820=0,ROUNDUP((Q4820-日期设置!$B$2)/365,0),ROUNDUP((R4820-日期设置!$B$2)/365,0))</f>
        <v>1</v>
      </c>
      <c r="X4820" s="18">
        <f>_xlfn.IFNA(VLOOKUP(A4820,过往入选债券!A:D,4,0),2)</f>
        <v>2</v>
      </c>
      <c r="Y4820">
        <f>_xlfn.IFNA(VLOOKUP(C4820,[2]Sheet1!$A:$A,1,0),3)</f>
        <v>3</v>
      </c>
    </row>
    <row r="4821" spans="1:25" hidden="1" x14ac:dyDescent="0.2">
      <c r="A4821" s="28" t="s">
        <v>21052</v>
      </c>
      <c r="B4821" s="28" t="s">
        <v>21053</v>
      </c>
      <c r="C4821" s="39" t="s">
        <v>138</v>
      </c>
      <c r="D4821" s="26" t="str">
        <f>[1]!b_calc_yield(A4821,日期设置!$B$2,F4821,1,R4821,1,O4821,L4821,S4821,)</f>
        <v>Fetching...</v>
      </c>
      <c r="E4821" s="26">
        <f t="shared" si="150"/>
        <v>11.146847558063611</v>
      </c>
      <c r="F4821" s="18">
        <f>[1]!b_dq_cleanprice($A4821,日期设置!B$2)</f>
        <v>100.59</v>
      </c>
      <c r="G4821" s="18" t="str">
        <f t="shared" si="151"/>
        <v>2.56 + 2.56</v>
      </c>
      <c r="H4821" s="27">
        <f>[1]!b_dq_pctchange($A4821,日期设置!$B$2,1)/100</f>
        <v>0</v>
      </c>
      <c r="I4821" s="26">
        <f>[1]!b_pq_pctchange(A4821,日期设置!$B$4,日期设置!$B$2,1)</f>
        <v>0</v>
      </c>
      <c r="J4821" s="26">
        <f>[1]!b_pq_pctchange(A4821,日期设置!$C$4,日期设置!$B$2,1)</f>
        <v>0</v>
      </c>
      <c r="K4821" s="52">
        <f>[1]!b_dq_amount($A4821,日期设置!B$2,2,10000)</f>
        <v>0</v>
      </c>
      <c r="L4821" s="26">
        <f>[1]!b_info_latestpar(A4821,日期设置!$B$2)</f>
        <v>100</v>
      </c>
      <c r="M4821" s="6">
        <f>[1]!b_info_outstandingbalance($A4821,日期设置!B$2)</f>
        <v>5</v>
      </c>
      <c r="N4821" s="7" t="str">
        <f>[1]!b_info_latestissurercreditrating2(A4821,日期设置!$B$2,"102","1")</f>
        <v>AAA</v>
      </c>
      <c r="O4821" s="8">
        <v>4.68</v>
      </c>
      <c r="P4821" s="9">
        <f>[1]!b_info_repurchasedate(A4821)</f>
        <v>0</v>
      </c>
      <c r="Q4821" s="8" t="s">
        <v>17562</v>
      </c>
      <c r="R4821" s="2" t="str">
        <f>IF((--IF(P4821=0,Q4821,P4821))&gt;(--日期设置!$B$2),IF(P4821=0,Q4821,P4821),Q4821)</f>
        <v>2023-10-16</v>
      </c>
      <c r="S4821" s="31" t="s">
        <v>16351</v>
      </c>
      <c r="T4821" s="8">
        <f>[1]!b_anal_ptmyear($A4821,日期设置!$B$2)</f>
        <v>2.56986301369863</v>
      </c>
      <c r="U4821" s="8">
        <f>[1]!b_anal_termifexercise($A4821,日期设置!B$2)</f>
        <v>2.56986301369863</v>
      </c>
      <c r="V4821" s="10">
        <f>[1]!b_dq_dirtyprice(A4821,日期设置!$B$2)</f>
        <v>102.60299999999999</v>
      </c>
      <c r="W4821" s="11">
        <f>IF(U4821=0,ROUNDUP((Q4821-日期设置!$B$2)/365,0),ROUNDUP((R4821-日期设置!$B$2)/365,0))</f>
        <v>3</v>
      </c>
      <c r="X4821" s="18">
        <f>_xlfn.IFNA(VLOOKUP(A4821,过往入选债券!A:D,4,0),2)</f>
        <v>2</v>
      </c>
      <c r="Y4821">
        <f>_xlfn.IFNA(VLOOKUP(C4821,[2]Sheet1!$A:$A,1,0),3)</f>
        <v>3</v>
      </c>
    </row>
    <row r="4822" spans="1:25" hidden="1" x14ac:dyDescent="0.2">
      <c r="A4822" s="21" t="s">
        <v>10251</v>
      </c>
      <c r="B4822" s="21" t="s">
        <v>10252</v>
      </c>
      <c r="C4822" s="37" t="s">
        <v>10253</v>
      </c>
      <c r="D4822" s="26" t="str">
        <f>[1]!b_calc_yield(A4822,日期设置!$B$2,F4822,1,R4822,1,O4822,L4822,S4822,)</f>
        <v>Fetching...</v>
      </c>
      <c r="E4822" s="26">
        <f t="shared" si="150"/>
        <v>8.8437591017130899</v>
      </c>
      <c r="F4822" s="18">
        <f>[1]!b_dq_cleanprice($A4822,日期设置!B$2)</f>
        <v>98.167500000000004</v>
      </c>
      <c r="G4822" s="18" t="str">
        <f t="shared" si="151"/>
        <v>1.99 + 0</v>
      </c>
      <c r="H4822" s="27">
        <f>[1]!b_dq_pctchange($A4822,日期设置!$B$2,1)/100</f>
        <v>0</v>
      </c>
      <c r="I4822" s="26">
        <f>[1]!b_pq_pctchange(A4822,日期设置!$B$4,日期设置!$B$2,1)</f>
        <v>0</v>
      </c>
      <c r="J4822" s="26">
        <f>[1]!b_pq_pctchange(A4822,日期设置!$C$4,日期设置!$B$2,1)</f>
        <v>0</v>
      </c>
      <c r="K4822" s="52">
        <f>[1]!b_dq_amount($A4822,日期设置!B$2,2,10000)</f>
        <v>0</v>
      </c>
      <c r="L4822" s="26">
        <f>[1]!b_info_latestpar(A4822,日期设置!$B$2)</f>
        <v>100</v>
      </c>
      <c r="M4822" s="6">
        <f>[1]!b_info_outstandingbalance($A4822,日期设置!B$2)</f>
        <v>3</v>
      </c>
      <c r="N4822" s="7" t="str">
        <f>[1]!b_info_latestissurercreditrating2(A4822,日期设置!$B$2,"102","1")</f>
        <v>AA+</v>
      </c>
      <c r="O4822" s="8">
        <v>3.44</v>
      </c>
      <c r="P4822" s="9">
        <f>[1]!b_info_repurchasedate(A4822)</f>
        <v>0</v>
      </c>
      <c r="Q4822" s="8" t="s">
        <v>16920</v>
      </c>
      <c r="R4822" s="2" t="str">
        <f>IF((--IF(P4822=0,Q4822,P4822))&gt;(--日期设置!$B$2),IF(P4822=0,Q4822,P4822),Q4822)</f>
        <v>2023-03-19</v>
      </c>
      <c r="S4822" s="2" t="s">
        <v>17869</v>
      </c>
      <c r="T4822" s="8">
        <f>[1]!b_anal_ptmyear($A4822,日期设置!$B$2)</f>
        <v>1.9917808219178084</v>
      </c>
      <c r="U4822" s="8">
        <f>[1]!b_anal_termifexercise($A4822,日期设置!B$2)</f>
        <v>0</v>
      </c>
      <c r="V4822" s="10">
        <f>[1]!b_dq_dirtyprice(A4822,日期设置!$B$2)</f>
        <v>98.195800000000006</v>
      </c>
      <c r="W4822" s="11">
        <f>IF(U4822=0,ROUNDUP((Q4822-日期设置!$B$2)/365,0),ROUNDUP((R4822-日期设置!$B$2)/365,0))</f>
        <v>2</v>
      </c>
      <c r="X4822" s="18">
        <f>_xlfn.IFNA(VLOOKUP(A4822,过往入选债券!A:D,4,0),2)</f>
        <v>2</v>
      </c>
      <c r="Y4822">
        <f>_xlfn.IFNA(VLOOKUP(C4822,[2]Sheet1!$A:$A,1,0),3)</f>
        <v>3</v>
      </c>
    </row>
    <row r="4823" spans="1:25" hidden="1" x14ac:dyDescent="0.2">
      <c r="A4823" s="21" t="s">
        <v>3399</v>
      </c>
      <c r="B4823" s="21" t="s">
        <v>3400</v>
      </c>
      <c r="C4823" s="37" t="s">
        <v>174</v>
      </c>
      <c r="D4823" s="26" t="str">
        <f>[1]!b_calc_yield(A4823,日期设置!$B$2,F4823,1,R4823,1,O4823,L4823,S4823,)</f>
        <v>Fetching...</v>
      </c>
      <c r="E4823" s="26">
        <f t="shared" si="150"/>
        <v>6.1983677772604606</v>
      </c>
      <c r="F4823" s="18">
        <f>[1]!b_dq_cleanprice($A4823,日期设置!B$2)</f>
        <v>101.0359</v>
      </c>
      <c r="G4823" s="18" t="str">
        <f t="shared" si="151"/>
        <v>1.43 + 0</v>
      </c>
      <c r="H4823" s="27">
        <f>[1]!b_dq_pctchange($A4823,日期设置!$B$2,1)/100</f>
        <v>0</v>
      </c>
      <c r="I4823" s="26">
        <f>[1]!b_pq_pctchange(A4823,日期设置!$B$4,日期设置!$B$2,1)</f>
        <v>0</v>
      </c>
      <c r="J4823" s="26">
        <f>[1]!b_pq_pctchange(A4823,日期设置!$C$4,日期设置!$B$2,1)</f>
        <v>0.65462029831000157</v>
      </c>
      <c r="K4823" s="52">
        <f>[1]!b_dq_amount($A4823,日期设置!B$2,2,10000)</f>
        <v>0</v>
      </c>
      <c r="L4823" s="26">
        <f>[1]!b_info_latestpar(A4823,日期设置!$B$2)</f>
        <v>100</v>
      </c>
      <c r="M4823" s="6">
        <f>[1]!b_info_outstandingbalance($A4823,日期设置!B$2)</f>
        <v>5</v>
      </c>
      <c r="N4823" s="7">
        <f>[1]!b_info_latestissurercreditrating2(A4823,日期设置!$B$2,"102","1")</f>
        <v>0</v>
      </c>
      <c r="O4823" s="8">
        <v>5.2</v>
      </c>
      <c r="P4823" s="9">
        <f>[1]!b_info_repurchasedate(A4823)</f>
        <v>0</v>
      </c>
      <c r="Q4823" s="8" t="s">
        <v>16226</v>
      </c>
      <c r="R4823" s="2" t="str">
        <f>IF((--IF(P4823=0,Q4823,P4823))&gt;(--日期设置!$B$2),IF(P4823=0,Q4823,P4823),Q4823)</f>
        <v>2022-08-29</v>
      </c>
      <c r="S4823" s="2" t="s">
        <v>17892</v>
      </c>
      <c r="T4823" s="8">
        <f>[1]!b_anal_ptmyear($A4823,日期设置!$B$2)</f>
        <v>1.4383561643835616</v>
      </c>
      <c r="U4823" s="8">
        <f>[1]!b_anal_termifexercise($A4823,日期设置!B$2)</f>
        <v>0</v>
      </c>
      <c r="V4823" s="10">
        <f>[1]!b_dq_dirtyprice(A4823,日期设置!$B$2)</f>
        <v>103.9564</v>
      </c>
      <c r="W4823" s="11">
        <f>IF(U4823=0,ROUNDUP((Q4823-日期设置!$B$2)/365,0),ROUNDUP((R4823-日期设置!$B$2)/365,0))</f>
        <v>2</v>
      </c>
      <c r="X4823" s="18">
        <f>_xlfn.IFNA(VLOOKUP(A4823,过往入选债券!A:D,4,0),2)</f>
        <v>2</v>
      </c>
      <c r="Y4823">
        <f>_xlfn.IFNA(VLOOKUP(C4823,[2]Sheet1!$A:$A,1,0),3)</f>
        <v>3</v>
      </c>
    </row>
    <row r="4824" spans="1:25" hidden="1" x14ac:dyDescent="0.2">
      <c r="A4824" s="21" t="s">
        <v>9240</v>
      </c>
      <c r="B4824" s="21" t="s">
        <v>9241</v>
      </c>
      <c r="C4824" s="37" t="s">
        <v>37</v>
      </c>
      <c r="D4824" s="26" t="str">
        <f>[1]!b_calc_yield(A4824,日期设置!$B$2,F4824,1,R4824,1,O4824,L4824,S4824,)</f>
        <v>Fetching...</v>
      </c>
      <c r="E4824" s="26">
        <f t="shared" si="150"/>
        <v>15.163110187664142</v>
      </c>
      <c r="F4824" s="18">
        <f>[1]!b_dq_cleanprice($A4824,日期设置!B$2)</f>
        <v>99.880300000000005</v>
      </c>
      <c r="G4824" s="18" t="str">
        <f t="shared" si="151"/>
        <v>3.49 + 0</v>
      </c>
      <c r="H4824" s="27">
        <f>[1]!b_dq_pctchange($A4824,日期设置!$B$2,1)/100</f>
        <v>0</v>
      </c>
      <c r="I4824" s="26">
        <f>[1]!b_pq_pctchange(A4824,日期设置!$B$4,日期设置!$B$2,1)</f>
        <v>0</v>
      </c>
      <c r="J4824" s="26">
        <f>[1]!b_pq_pctchange(A4824,日期设置!$C$4,日期设置!$B$2,1)</f>
        <v>-0.11969999999999459</v>
      </c>
      <c r="K4824" s="52">
        <f>[1]!b_dq_amount($A4824,日期设置!B$2,2,10000)</f>
        <v>0</v>
      </c>
      <c r="L4824" s="26">
        <f>[1]!b_info_latestpar(A4824,日期设置!$B$2)</f>
        <v>100</v>
      </c>
      <c r="M4824" s="6">
        <f>[1]!b_info_outstandingbalance($A4824,日期设置!B$2)</f>
        <v>20</v>
      </c>
      <c r="N4824" s="7" t="str">
        <f>[1]!b_info_latestissurercreditrating2(A4824,日期设置!$B$2,"102","1")</f>
        <v>AAA</v>
      </c>
      <c r="O4824" s="8">
        <v>4.3899999999999997</v>
      </c>
      <c r="P4824" s="9">
        <f>[1]!b_info_repurchasedate(A4824)</f>
        <v>0</v>
      </c>
      <c r="Q4824" s="8" t="s">
        <v>16369</v>
      </c>
      <c r="R4824" s="2" t="str">
        <f>IF((--IF(P4824=0,Q4824,P4824))&gt;(--日期设置!$B$2),IF(P4824=0,Q4824,P4824),Q4824)</f>
        <v>2024-09-20</v>
      </c>
      <c r="S4824" s="2" t="s">
        <v>18093</v>
      </c>
      <c r="T4824" s="8">
        <f>[1]!b_anal_ptmyear($A4824,日期设置!$B$2)</f>
        <v>3.4986301369863013</v>
      </c>
      <c r="U4824" s="8">
        <f>[1]!b_anal_termifexercise($A4824,日期设置!B$2)</f>
        <v>0</v>
      </c>
      <c r="V4824" s="10">
        <f>[1]!b_dq_dirtyprice(A4824,日期设置!$B$2)</f>
        <v>102.0813</v>
      </c>
      <c r="W4824" s="11">
        <f>IF(U4824=0,ROUNDUP((Q4824-日期设置!$B$2)/365,0),ROUNDUP((R4824-日期设置!$B$2)/365,0))</f>
        <v>4</v>
      </c>
      <c r="X4824" s="18">
        <f>_xlfn.IFNA(VLOOKUP(A4824,过往入选债券!A:D,4,0),2)</f>
        <v>2</v>
      </c>
      <c r="Y4824">
        <f>_xlfn.IFNA(VLOOKUP(C4824,[2]Sheet1!$A:$A,1,0),3)</f>
        <v>3</v>
      </c>
    </row>
    <row r="4825" spans="1:25" hidden="1" x14ac:dyDescent="0.2">
      <c r="A4825" s="21" t="s">
        <v>10764</v>
      </c>
      <c r="B4825" s="21" t="s">
        <v>10765</v>
      </c>
      <c r="C4825" s="37" t="s">
        <v>153</v>
      </c>
      <c r="D4825" s="26" t="str">
        <f>[1]!b_calc_yield(A4825,日期设置!$B$2,F4825,1,R4825,1,O4825,L4825,S4825,)</f>
        <v>Fetching...</v>
      </c>
      <c r="E4825" s="26">
        <f t="shared" si="150"/>
        <v>17.754592429104733</v>
      </c>
      <c r="F4825" s="18">
        <f>[1]!b_dq_cleanprice($A4825,日期设置!B$2)</f>
        <v>96.796199999999999</v>
      </c>
      <c r="G4825" s="18" t="str">
        <f t="shared" si="151"/>
        <v>4.09 + 0</v>
      </c>
      <c r="H4825" s="27">
        <f>[1]!b_dq_pctchange($A4825,日期设置!$B$2,1)/100</f>
        <v>0</v>
      </c>
      <c r="I4825" s="26">
        <f>[1]!b_pq_pctchange(A4825,日期设置!$B$4,日期设置!$B$2,1)</f>
        <v>0</v>
      </c>
      <c r="J4825" s="26">
        <f>[1]!b_pq_pctchange(A4825,日期设置!$C$4,日期设置!$B$2,1)</f>
        <v>9.6377568431171678E-2</v>
      </c>
      <c r="K4825" s="52">
        <f>[1]!b_dq_amount($A4825,日期设置!B$2,2,10000)</f>
        <v>0</v>
      </c>
      <c r="L4825" s="26">
        <f>[1]!b_info_latestpar(A4825,日期设置!$B$2)</f>
        <v>100</v>
      </c>
      <c r="M4825" s="6">
        <f>[1]!b_info_outstandingbalance($A4825,日期设置!B$2)</f>
        <v>5</v>
      </c>
      <c r="N4825" s="7" t="str">
        <f>[1]!b_info_latestissurercreditrating2(A4825,日期设置!$B$2,"102","1")</f>
        <v>AA+</v>
      </c>
      <c r="O4825" s="8">
        <v>3.55</v>
      </c>
      <c r="P4825" s="9">
        <f>[1]!b_info_repurchasedate(A4825)</f>
        <v>0</v>
      </c>
      <c r="Q4825" s="8" t="s">
        <v>16433</v>
      </c>
      <c r="R4825" s="2" t="str">
        <f>IF((--IF(P4825=0,Q4825,P4825))&gt;(--日期设置!$B$2),IF(P4825=0,Q4825,P4825),Q4825)</f>
        <v>2025-04-27</v>
      </c>
      <c r="S4825" s="2" t="s">
        <v>18085</v>
      </c>
      <c r="T4825" s="8">
        <f>[1]!b_anal_ptmyear($A4825,日期设置!$B$2)</f>
        <v>4.0986301369863014</v>
      </c>
      <c r="U4825" s="8">
        <f>[1]!b_anal_termifexercise($A4825,日期设置!B$2)</f>
        <v>0</v>
      </c>
      <c r="V4825" s="10">
        <f>[1]!b_dq_dirtyprice(A4825,日期设置!$B$2)</f>
        <v>99.996099999999998</v>
      </c>
      <c r="W4825" s="11">
        <f>IF(U4825=0,ROUNDUP((Q4825-日期设置!$B$2)/365,0),ROUNDUP((R4825-日期设置!$B$2)/365,0))</f>
        <v>5</v>
      </c>
      <c r="X4825" s="18">
        <f>_xlfn.IFNA(VLOOKUP(A4825,过往入选债券!A:D,4,0),2)</f>
        <v>2</v>
      </c>
      <c r="Y4825">
        <f>_xlfn.IFNA(VLOOKUP(C4825,[2]Sheet1!$A:$A,1,0),3)</f>
        <v>3</v>
      </c>
    </row>
    <row r="4826" spans="1:25" hidden="1" x14ac:dyDescent="0.2">
      <c r="A4826" s="21" t="s">
        <v>8526</v>
      </c>
      <c r="B4826" s="21" t="s">
        <v>8527</v>
      </c>
      <c r="C4826" s="37" t="s">
        <v>372</v>
      </c>
      <c r="D4826" s="26" t="str">
        <f>[1]!b_calc_yield(A4826,日期设置!$B$2,F4826,1,R4826,1,O4826,L4826,S4826,)</f>
        <v>Fetching...</v>
      </c>
      <c r="E4826" s="26">
        <f t="shared" si="150"/>
        <v>5.295310659110708</v>
      </c>
      <c r="F4826" s="18">
        <f>[1]!b_dq_cleanprice($A4826,日期设置!B$2)</f>
        <v>101.2589</v>
      </c>
      <c r="G4826" s="18" t="str">
        <f t="shared" si="151"/>
        <v>1.24 + 0</v>
      </c>
      <c r="H4826" s="27">
        <f>[1]!b_dq_pctchange($A4826,日期设置!$B$2,1)/100</f>
        <v>0</v>
      </c>
      <c r="I4826" s="26">
        <f>[1]!b_pq_pctchange(A4826,日期设置!$B$4,日期设置!$B$2,1)</f>
        <v>0</v>
      </c>
      <c r="J4826" s="26">
        <f>[1]!b_pq_pctchange(A4826,日期设置!$C$4,日期设置!$B$2,1)</f>
        <v>-7.1152954179871955E-2</v>
      </c>
      <c r="K4826" s="52">
        <f>[1]!b_dq_amount($A4826,日期设置!B$2,2,10000)</f>
        <v>0</v>
      </c>
      <c r="L4826" s="26">
        <f>[1]!b_info_latestpar(A4826,日期设置!$B$2)</f>
        <v>100</v>
      </c>
      <c r="M4826" s="6">
        <f>[1]!b_info_outstandingbalance($A4826,日期设置!B$2)</f>
        <v>10</v>
      </c>
      <c r="N4826" s="7" t="str">
        <f>[1]!b_info_latestissurercreditrating2(A4826,日期设置!$B$2,"102","1")</f>
        <v>AA</v>
      </c>
      <c r="O4826" s="8">
        <v>5.5</v>
      </c>
      <c r="P4826" s="9">
        <f>[1]!b_info_repurchasedate(A4826)</f>
        <v>0</v>
      </c>
      <c r="Q4826" s="8" t="s">
        <v>17354</v>
      </c>
      <c r="R4826" s="2" t="str">
        <f>IF((--IF(P4826=0,Q4826,P4826))&gt;(--日期设置!$B$2),IF(P4826=0,Q4826,P4826),Q4826)</f>
        <v>2022-06-19</v>
      </c>
      <c r="S4826" s="2" t="s">
        <v>18856</v>
      </c>
      <c r="T4826" s="8">
        <f>[1]!b_anal_ptmyear($A4826,日期设置!$B$2)</f>
        <v>1.2438356164383562</v>
      </c>
      <c r="U4826" s="8">
        <f>[1]!b_anal_termifexercise($A4826,日期设置!B$2)</f>
        <v>0</v>
      </c>
      <c r="V4826" s="10">
        <f>[1]!b_dq_dirtyprice(A4826,日期设置!$B$2)</f>
        <v>105.4178</v>
      </c>
      <c r="W4826" s="11">
        <f>IF(U4826=0,ROUNDUP((Q4826-日期设置!$B$2)/365,0),ROUNDUP((R4826-日期设置!$B$2)/365,0))</f>
        <v>2</v>
      </c>
      <c r="X4826" s="18">
        <f>_xlfn.IFNA(VLOOKUP(A4826,过往入选债券!A:D,4,0),2)</f>
        <v>2</v>
      </c>
      <c r="Y4826">
        <f>_xlfn.IFNA(VLOOKUP(C4826,[2]Sheet1!$A:$A,1,0),3)</f>
        <v>3</v>
      </c>
    </row>
    <row r="4827" spans="1:25" x14ac:dyDescent="0.2">
      <c r="A4827" s="28" t="s">
        <v>21893</v>
      </c>
      <c r="B4827" s="28" t="s">
        <v>22094</v>
      </c>
      <c r="C4827" s="39" t="s">
        <v>2338</v>
      </c>
      <c r="D4827" s="26" t="str">
        <f>[1]!b_calc_yield(A4827,日期设置!$B$2,F4827,1,R4827,1,O4827,L4827,S4827,)</f>
        <v>Fetching...</v>
      </c>
      <c r="E4827" s="26">
        <f t="shared" si="150"/>
        <v>11.919962628464663</v>
      </c>
      <c r="F4827" s="18">
        <f>[1]!b_dq_cleanprice($A4827,日期设置!B$2)</f>
        <v>101.45059999999999</v>
      </c>
      <c r="G4827" s="18" t="str">
        <f t="shared" si="151"/>
        <v>2.73 + 0</v>
      </c>
      <c r="H4827" s="27">
        <f>[1]!b_dq_pctchange($A4827,日期设置!$B$2,1)/100</f>
        <v>1.0449485764918267E-3</v>
      </c>
      <c r="I4827" s="26">
        <f>[1]!b_pq_pctchange(A4827,日期设置!$B$4,日期设置!$B$2,1)</f>
        <v>0.10449485764918266</v>
      </c>
      <c r="J4827" s="26">
        <f>[1]!b_pq_pctchange(A4827,日期设置!$C$4,日期设置!$B$2,1)</f>
        <v>1.4505999999999943</v>
      </c>
      <c r="K4827" s="52">
        <f>[1]!b_dq_amount($A4827,日期设置!B$2,2,10000)</f>
        <v>4109.8787944000005</v>
      </c>
      <c r="L4827" s="26">
        <f>[1]!b_info_latestpar(A4827,日期设置!$B$2)</f>
        <v>100</v>
      </c>
      <c r="M4827" s="6">
        <f>[1]!b_info_outstandingbalance($A4827,日期设置!B$2)</f>
        <v>9.8000000000000007</v>
      </c>
      <c r="N4827" s="7" t="str">
        <f>[1]!b_info_latestissurercreditrating2(A4827,日期设置!$B$2,"102","1")</f>
        <v>AA+</v>
      </c>
      <c r="O4827" s="43">
        <v>5</v>
      </c>
      <c r="P4827" s="9">
        <f>[1]!b_info_repurchasedate(A4827)</f>
        <v>0</v>
      </c>
      <c r="Q4827" s="31" t="s">
        <v>22179</v>
      </c>
      <c r="R4827" s="2" t="str">
        <f>IF((--IF(P4827=0,Q4827,P4827))&gt;(--日期设置!$B$2),IF(P4827=0,Q4827,P4827),Q4827)</f>
        <v>2023-12-17</v>
      </c>
      <c r="S4827" s="31" t="s">
        <v>17435</v>
      </c>
      <c r="T4827" s="8">
        <f>[1]!b_anal_ptmyear($A4827,日期设置!$B$2)</f>
        <v>2.7397260273972601</v>
      </c>
      <c r="U4827" s="8">
        <f>[1]!b_anal_termifexercise($A4827,日期设置!B$2)</f>
        <v>0</v>
      </c>
      <c r="V4827" s="10">
        <f>[1]!b_dq_dirtyprice(A4827,日期设置!$B$2)</f>
        <v>102.752</v>
      </c>
      <c r="W4827" s="11">
        <f>IF(U4827=0,ROUNDUP((Q4827-日期设置!$B$2)/365,0),ROUNDUP((R4827-日期设置!$B$2)/365,0))</f>
        <v>3</v>
      </c>
      <c r="X4827" s="18">
        <f>_xlfn.IFNA(VLOOKUP(A4827,过往入选债券!A:D,4,0),2)</f>
        <v>2</v>
      </c>
      <c r="Y4827">
        <f>_xlfn.IFNA(VLOOKUP(C4827,[2]Sheet1!$A:$A,1,0),3)</f>
        <v>3</v>
      </c>
    </row>
    <row r="4828" spans="1:25" hidden="1" x14ac:dyDescent="0.2">
      <c r="A4828" s="21" t="s">
        <v>21430</v>
      </c>
      <c r="B4828" s="21" t="s">
        <v>21431</v>
      </c>
      <c r="C4828" s="37" t="s">
        <v>492</v>
      </c>
      <c r="D4828" s="26" t="str">
        <f>[1]!b_calc_yield(A4828,日期设置!$B$2,F4828,1,R4828,1,O4828,L4828,S4828,)</f>
        <v>Fetching...</v>
      </c>
      <c r="E4828" s="26">
        <f t="shared" si="150"/>
        <v>11.532544560876602</v>
      </c>
      <c r="F4828" s="18">
        <f>[1]!b_dq_cleanprice($A4828,日期设置!B$2)</f>
        <v>99.205399999999997</v>
      </c>
      <c r="G4828" s="18" t="str">
        <f t="shared" si="151"/>
        <v>2.63 + 0</v>
      </c>
      <c r="H4828" s="27">
        <f>[1]!b_dq_pctchange($A4828,日期设置!$B$2,1)/100</f>
        <v>0</v>
      </c>
      <c r="I4828" s="26">
        <f>[1]!b_pq_pctchange(A4828,日期设置!$B$4,日期设置!$B$2,1)</f>
        <v>0</v>
      </c>
      <c r="J4828" s="26">
        <f>[1]!b_pq_pctchange(A4828,日期设置!$C$4,日期设置!$B$2,1)</f>
        <v>0</v>
      </c>
      <c r="K4828" s="52">
        <f>[1]!b_dq_amount($A4828,日期设置!B$2,2,10000)</f>
        <v>0</v>
      </c>
      <c r="L4828" s="26">
        <f>[1]!b_info_latestpar(A4828,日期设置!$B$2)</f>
        <v>100</v>
      </c>
      <c r="M4828" s="6">
        <f>[1]!b_info_outstandingbalance($A4828,日期设置!B$2)</f>
        <v>7</v>
      </c>
      <c r="N4828" s="7" t="str">
        <f>[1]!b_info_latestissurercreditrating2(A4828,日期设置!$B$2,"102","1")</f>
        <v>AA</v>
      </c>
      <c r="O4828" s="48">
        <v>4.0999999999999996</v>
      </c>
      <c r="P4828" s="9">
        <f>[1]!b_info_repurchasedate(A4828)</f>
        <v>0</v>
      </c>
      <c r="Q4828" s="47" t="s">
        <v>17117</v>
      </c>
      <c r="R4828" s="2" t="str">
        <f>IF((--IF(P4828=0,Q4828,P4828))&gt;(--日期设置!$B$2),IF(P4828=0,Q4828,P4828),Q4828)</f>
        <v>2023-11-10</v>
      </c>
      <c r="S4828" s="47" t="s">
        <v>21684</v>
      </c>
      <c r="T4828" s="8">
        <f>[1]!b_anal_ptmyear($A4828,日期设置!$B$2)</f>
        <v>2.6383561643835618</v>
      </c>
      <c r="U4828" s="8">
        <f>[1]!b_anal_termifexercise($A4828,日期设置!B$2)</f>
        <v>0</v>
      </c>
      <c r="V4828" s="10">
        <f>[1]!b_dq_dirtyprice(A4828,日期设置!$B$2)</f>
        <v>100.68810000000001</v>
      </c>
      <c r="W4828" s="11">
        <f>IF(U4828=0,ROUNDUP((Q4828-日期设置!$B$2)/365,0),ROUNDUP((R4828-日期设置!$B$2)/365,0))</f>
        <v>3</v>
      </c>
      <c r="X4828" s="18">
        <f>_xlfn.IFNA(VLOOKUP(A4828,过往入选债券!A:D,4,0),2)</f>
        <v>2</v>
      </c>
      <c r="Y4828" s="45">
        <f>_xlfn.IFNA(VLOOKUP(C4828,[2]Sheet1!$A:$A,1,0),3)</f>
        <v>3</v>
      </c>
    </row>
    <row r="4829" spans="1:25" hidden="1" x14ac:dyDescent="0.2">
      <c r="A4829" s="21" t="s">
        <v>9256</v>
      </c>
      <c r="B4829" s="21" t="s">
        <v>9257</v>
      </c>
      <c r="C4829" s="37" t="s">
        <v>3343</v>
      </c>
      <c r="D4829" s="26" t="str">
        <f>[1]!b_calc_yield(A4829,日期设置!$B$2,F4829,1,R4829,1,O4829,L4829,S4829,)</f>
        <v>Fetching...</v>
      </c>
      <c r="E4829" s="26">
        <f t="shared" si="150"/>
        <v>15.16033990245309</v>
      </c>
      <c r="F4829" s="18">
        <f>[1]!b_dq_cleanprice($A4829,日期设置!B$2)</f>
        <v>100.30629999999999</v>
      </c>
      <c r="G4829" s="18" t="str">
        <f t="shared" si="151"/>
        <v>3.50 + 0</v>
      </c>
      <c r="H4829" s="27">
        <f>[1]!b_dq_pctchange($A4829,日期设置!$B$2,1)/100</f>
        <v>0</v>
      </c>
      <c r="I4829" s="26">
        <f>[1]!b_pq_pctchange(A4829,日期设置!$B$4,日期设置!$B$2,1)</f>
        <v>0</v>
      </c>
      <c r="J4829" s="26">
        <f>[1]!b_pq_pctchange(A4829,日期设置!$C$4,日期设置!$B$2,1)</f>
        <v>0</v>
      </c>
      <c r="K4829" s="52">
        <f>[1]!b_dq_amount($A4829,日期设置!B$2,2,10000)</f>
        <v>0</v>
      </c>
      <c r="L4829" s="26">
        <f>[1]!b_info_latestpar(A4829,日期设置!$B$2)</f>
        <v>100</v>
      </c>
      <c r="M4829" s="6">
        <f>[1]!b_info_outstandingbalance($A4829,日期设置!B$2)</f>
        <v>6</v>
      </c>
      <c r="N4829" s="7" t="str">
        <f>[1]!b_info_latestissurercreditrating2(A4829,日期设置!$B$2,"102","1")</f>
        <v>AA+</v>
      </c>
      <c r="O4829" s="8">
        <v>4.5199999999999996</v>
      </c>
      <c r="P4829" s="9">
        <f>[1]!b_info_repurchasedate(A4829)</f>
        <v>0</v>
      </c>
      <c r="Q4829" s="8" t="s">
        <v>16541</v>
      </c>
      <c r="R4829" s="2" t="str">
        <f>IF((--IF(P4829=0,Q4829,P4829))&gt;(--日期设置!$B$2),IF(P4829=0,Q4829,P4829),Q4829)</f>
        <v>2024-09-23</v>
      </c>
      <c r="S4829" s="2" t="s">
        <v>18289</v>
      </c>
      <c r="T4829" s="8">
        <f>[1]!b_anal_ptmyear($A4829,日期设置!$B$2)</f>
        <v>3.506849315068493</v>
      </c>
      <c r="U4829" s="8">
        <f>[1]!b_anal_termifexercise($A4829,日期设置!B$2)</f>
        <v>0</v>
      </c>
      <c r="V4829" s="10">
        <f>[1]!b_dq_dirtyprice(A4829,日期设置!$B$2)</f>
        <v>102.53530000000001</v>
      </c>
      <c r="W4829" s="11">
        <f>IF(U4829=0,ROUNDUP((Q4829-日期设置!$B$2)/365,0),ROUNDUP((R4829-日期设置!$B$2)/365,0))</f>
        <v>4</v>
      </c>
      <c r="X4829" s="18">
        <f>_xlfn.IFNA(VLOOKUP(A4829,过往入选债券!A:D,4,0),2)</f>
        <v>2</v>
      </c>
      <c r="Y4829">
        <f>_xlfn.IFNA(VLOOKUP(C4829,[2]Sheet1!$A:$A,1,0),3)</f>
        <v>3</v>
      </c>
    </row>
    <row r="4830" spans="1:25" hidden="1" x14ac:dyDescent="0.2">
      <c r="A4830" s="21" t="s">
        <v>3325</v>
      </c>
      <c r="B4830" s="21" t="s">
        <v>3326</v>
      </c>
      <c r="C4830" s="37" t="s">
        <v>3327</v>
      </c>
      <c r="D4830" s="26" t="str">
        <f>[1]!b_calc_yield(A4830,日期设置!$B$2,F4830,1,R4830,1,O4830,L4830,S4830,)</f>
        <v>Fetching...</v>
      </c>
      <c r="E4830" s="26">
        <f t="shared" si="150"/>
        <v>6.0043179740532526</v>
      </c>
      <c r="F4830" s="18">
        <f>[1]!b_dq_cleanprice($A4830,日期设置!B$2)</f>
        <v>100.089</v>
      </c>
      <c r="G4830" s="18" t="str">
        <f t="shared" si="151"/>
        <v>1.39 + 0</v>
      </c>
      <c r="H4830" s="27">
        <f>[1]!b_dq_pctchange($A4830,日期设置!$B$2,1)/100</f>
        <v>0</v>
      </c>
      <c r="I4830" s="26">
        <f>[1]!b_pq_pctchange(A4830,日期设置!$B$4,日期设置!$B$2,1)</f>
        <v>0</v>
      </c>
      <c r="J4830" s="26">
        <f>[1]!b_pq_pctchange(A4830,日期设置!$C$4,日期设置!$B$2,1)</f>
        <v>3.1381924011774198E-2</v>
      </c>
      <c r="K4830" s="52">
        <f>[1]!b_dq_amount($A4830,日期设置!B$2,2,10000)</f>
        <v>0</v>
      </c>
      <c r="L4830" s="26">
        <f>[1]!b_info_latestpar(A4830,日期设置!$B$2)</f>
        <v>100</v>
      </c>
      <c r="M4830" s="6">
        <f>[1]!b_info_outstandingbalance($A4830,日期设置!B$2)</f>
        <v>10</v>
      </c>
      <c r="N4830" s="7">
        <f>[1]!b_info_latestissurercreditrating2(A4830,日期设置!$B$2,"102","1")</f>
        <v>0</v>
      </c>
      <c r="O4830" s="8">
        <v>4.5</v>
      </c>
      <c r="P4830" s="9">
        <f>[1]!b_info_repurchasedate(A4830)</f>
        <v>0</v>
      </c>
      <c r="Q4830" s="8" t="s">
        <v>17276</v>
      </c>
      <c r="R4830" s="2" t="str">
        <f>IF((--IF(P4830=0,Q4830,P4830))&gt;(--日期设置!$B$2),IF(P4830=0,Q4830,P4830),Q4830)</f>
        <v>2022-08-12</v>
      </c>
      <c r="S4830" s="2" t="s">
        <v>18748</v>
      </c>
      <c r="T4830" s="8">
        <f>[1]!b_anal_ptmyear($A4830,日期设置!$B$2)</f>
        <v>1.3917808219178083</v>
      </c>
      <c r="U4830" s="8">
        <f>[1]!b_anal_termifexercise($A4830,日期设置!B$2)</f>
        <v>0</v>
      </c>
      <c r="V4830" s="10">
        <f>[1]!b_dq_dirtyprice(A4830,日期设置!$B$2)</f>
        <v>102.82599999999999</v>
      </c>
      <c r="W4830" s="11">
        <f>IF(U4830=0,ROUNDUP((Q4830-日期设置!$B$2)/365,0),ROUNDUP((R4830-日期设置!$B$2)/365,0))</f>
        <v>2</v>
      </c>
      <c r="X4830" s="18">
        <f>_xlfn.IFNA(VLOOKUP(A4830,过往入选债券!A:D,4,0),2)</f>
        <v>2</v>
      </c>
      <c r="Y4830">
        <f>_xlfn.IFNA(VLOOKUP(C4830,[2]Sheet1!$A:$A,1,0),3)</f>
        <v>3</v>
      </c>
    </row>
    <row r="4831" spans="1:25" hidden="1" x14ac:dyDescent="0.2">
      <c r="A4831" s="21" t="s">
        <v>4671</v>
      </c>
      <c r="B4831" s="21" t="s">
        <v>4672</v>
      </c>
      <c r="C4831" s="37" t="s">
        <v>4673</v>
      </c>
      <c r="D4831" s="26" t="str">
        <f>[1]!b_calc_yield(A4831,日期设置!$B$2,F4831,1,R4831,1,O4831,L4831,S4831,)</f>
        <v>Fetching...</v>
      </c>
      <c r="E4831" s="26">
        <f t="shared" si="150"/>
        <v>9.7389443624325889</v>
      </c>
      <c r="F4831" s="18">
        <f>[1]!b_dq_cleanprice($A4831,日期设置!B$2)</f>
        <v>100.12</v>
      </c>
      <c r="G4831" s="18" t="str">
        <f t="shared" si="151"/>
        <v>2.27 + 0</v>
      </c>
      <c r="H4831" s="27">
        <f>[1]!b_dq_pctchange($A4831,日期设置!$B$2,1)/100</f>
        <v>0</v>
      </c>
      <c r="I4831" s="26">
        <f>[1]!b_pq_pctchange(A4831,日期设置!$B$4,日期设置!$B$2,1)</f>
        <v>1.3339810935001293</v>
      </c>
      <c r="J4831" s="26">
        <f>[1]!b_pq_pctchange(A4831,日期设置!$C$4,日期设置!$B$2,1)</f>
        <v>1.3339810935001293</v>
      </c>
      <c r="K4831" s="52">
        <f>[1]!b_dq_amount($A4831,日期设置!B$2,2,10000)</f>
        <v>0</v>
      </c>
      <c r="L4831" s="26">
        <f>[1]!b_info_latestpar(A4831,日期设置!$B$2)</f>
        <v>100</v>
      </c>
      <c r="M4831" s="6">
        <f>[1]!b_info_outstandingbalance($A4831,日期设置!B$2)</f>
        <v>3.5</v>
      </c>
      <c r="N4831" s="7">
        <f>[1]!b_info_latestissurercreditrating2(A4831,日期设置!$B$2,"102","1")</f>
        <v>0</v>
      </c>
      <c r="O4831" s="8">
        <v>4.4800000000000004</v>
      </c>
      <c r="P4831" s="9">
        <f>[1]!b_info_repurchasedate(A4831)</f>
        <v>0</v>
      </c>
      <c r="Q4831" s="8" t="s">
        <v>16889</v>
      </c>
      <c r="R4831" s="2" t="str">
        <f>IF((--IF(P4831=0,Q4831,P4831))&gt;(--日期设置!$B$2),IF(P4831=0,Q4831,P4831),Q4831)</f>
        <v>2023-06-30</v>
      </c>
      <c r="S4831" s="2" t="s">
        <v>18395</v>
      </c>
      <c r="T4831" s="8">
        <f>[1]!b_anal_ptmyear($A4831,日期设置!$B$2)</f>
        <v>2.2739726027397262</v>
      </c>
      <c r="U4831" s="8">
        <f>[1]!b_anal_termifexercise($A4831,日期设置!B$2)</f>
        <v>0</v>
      </c>
      <c r="V4831" s="10">
        <f>[1]!b_dq_dirtyprice(A4831,日期设置!$B$2)</f>
        <v>103.37260000000001</v>
      </c>
      <c r="W4831" s="11">
        <f>IF(U4831=0,ROUNDUP((Q4831-日期设置!$B$2)/365,0),ROUNDUP((R4831-日期设置!$B$2)/365,0))</f>
        <v>3</v>
      </c>
      <c r="X4831" s="18">
        <f>_xlfn.IFNA(VLOOKUP(A4831,过往入选债券!A:D,4,0),2)</f>
        <v>2</v>
      </c>
      <c r="Y4831">
        <f>_xlfn.IFNA(VLOOKUP(C4831,[2]Sheet1!$A:$A,1,0),3)</f>
        <v>3</v>
      </c>
    </row>
    <row r="4832" spans="1:25" hidden="1" x14ac:dyDescent="0.2">
      <c r="A4832" s="21" t="s">
        <v>3341</v>
      </c>
      <c r="B4832" s="21" t="s">
        <v>3342</v>
      </c>
      <c r="C4832" s="37" t="s">
        <v>3343</v>
      </c>
      <c r="D4832" s="26" t="str">
        <f>[1]!b_calc_yield(A4832,日期设置!$B$2,F4832,1,R4832,1,O4832,L4832,S4832,)</f>
        <v>Fetching...</v>
      </c>
      <c r="E4832" s="26">
        <f t="shared" si="150"/>
        <v>6.0770915843379569</v>
      </c>
      <c r="F4832" s="18">
        <f>[1]!b_dq_cleanprice($A4832,日期设置!B$2)</f>
        <v>100.5455</v>
      </c>
      <c r="G4832" s="18" t="str">
        <f t="shared" si="151"/>
        <v>1.41 + 0</v>
      </c>
      <c r="H4832" s="27">
        <f>[1]!b_dq_pctchange($A4832,日期设置!$B$2,1)/100</f>
        <v>0</v>
      </c>
      <c r="I4832" s="26">
        <f>[1]!b_pq_pctchange(A4832,日期设置!$B$4,日期设置!$B$2,1)</f>
        <v>0</v>
      </c>
      <c r="J4832" s="26">
        <f>[1]!b_pq_pctchange(A4832,日期设置!$C$4,日期设置!$B$2,1)</f>
        <v>0</v>
      </c>
      <c r="K4832" s="52">
        <f>[1]!b_dq_amount($A4832,日期设置!B$2,2,10000)</f>
        <v>0</v>
      </c>
      <c r="L4832" s="26">
        <f>[1]!b_info_latestpar(A4832,日期设置!$B$2)</f>
        <v>100</v>
      </c>
      <c r="M4832" s="6">
        <f>[1]!b_info_outstandingbalance($A4832,日期设置!B$2)</f>
        <v>5</v>
      </c>
      <c r="N4832" s="7">
        <f>[1]!b_info_latestissurercreditrating2(A4832,日期设置!$B$2,"102","1")</f>
        <v>0</v>
      </c>
      <c r="O4832" s="8">
        <v>4.84</v>
      </c>
      <c r="P4832" s="9">
        <f>[1]!b_info_repurchasedate(A4832)</f>
        <v>0</v>
      </c>
      <c r="Q4832" s="8" t="s">
        <v>16539</v>
      </c>
      <c r="R4832" s="2" t="str">
        <f>IF((--IF(P4832=0,Q4832,P4832))&gt;(--日期设置!$B$2),IF(P4832=0,Q4832,P4832),Q4832)</f>
        <v>2022-08-19</v>
      </c>
      <c r="S4832" s="2" t="s">
        <v>18273</v>
      </c>
      <c r="T4832" s="8">
        <f>[1]!b_anal_ptmyear($A4832,日期设置!$B$2)</f>
        <v>1.4109589041095889</v>
      </c>
      <c r="U4832" s="8">
        <f>[1]!b_anal_termifexercise($A4832,日期设置!B$2)</f>
        <v>0</v>
      </c>
      <c r="V4832" s="10">
        <f>[1]!b_dq_dirtyprice(A4832,日期设置!$B$2)</f>
        <v>103.3965</v>
      </c>
      <c r="W4832" s="11">
        <f>IF(U4832=0,ROUNDUP((Q4832-日期设置!$B$2)/365,0),ROUNDUP((R4832-日期设置!$B$2)/365,0))</f>
        <v>2</v>
      </c>
      <c r="X4832" s="18">
        <f>_xlfn.IFNA(VLOOKUP(A4832,过往入选债券!A:D,4,0),2)</f>
        <v>2</v>
      </c>
      <c r="Y4832">
        <f>_xlfn.IFNA(VLOOKUP(C4832,[2]Sheet1!$A:$A,1,0),3)</f>
        <v>3</v>
      </c>
    </row>
    <row r="4833" spans="1:25" hidden="1" x14ac:dyDescent="0.2">
      <c r="A4833" s="21" t="s">
        <v>10895</v>
      </c>
      <c r="B4833" s="21" t="s">
        <v>10896</v>
      </c>
      <c r="C4833" s="37" t="s">
        <v>404</v>
      </c>
      <c r="D4833" s="26" t="str">
        <f>[1]!b_calc_yield(A4833,日期设置!$B$2,F4833,1,R4833,1,O4833,L4833,S4833,)</f>
        <v>Fetching...</v>
      </c>
      <c r="E4833" s="26">
        <f t="shared" si="150"/>
        <v>9.145575283015539</v>
      </c>
      <c r="F4833" s="18">
        <f>[1]!b_dq_cleanprice($A4833,日期设置!B$2)</f>
        <v>98.510800000000003</v>
      </c>
      <c r="G4833" s="18" t="str">
        <f t="shared" si="151"/>
        <v>4.12 + 2.12</v>
      </c>
      <c r="H4833" s="27">
        <f>[1]!b_dq_pctchange($A4833,日期设置!$B$2,1)/100</f>
        <v>0</v>
      </c>
      <c r="I4833" s="26">
        <f>[1]!b_pq_pctchange(A4833,日期设置!$B$4,日期设置!$B$2,1)</f>
        <v>0</v>
      </c>
      <c r="J4833" s="26">
        <f>[1]!b_pq_pctchange(A4833,日期设置!$C$4,日期设置!$B$2,1)</f>
        <v>0.2826949368390187</v>
      </c>
      <c r="K4833" s="52">
        <f>[1]!b_dq_amount($A4833,日期设置!B$2,2,10000)</f>
        <v>0</v>
      </c>
      <c r="L4833" s="26">
        <f>[1]!b_info_latestpar(A4833,日期设置!$B$2)</f>
        <v>100</v>
      </c>
      <c r="M4833" s="6">
        <f>[1]!b_info_outstandingbalance($A4833,日期设置!B$2)</f>
        <v>6.5</v>
      </c>
      <c r="N4833" s="7" t="str">
        <f>[1]!b_info_latestissurercreditrating2(A4833,日期设置!$B$2,"102","1")</f>
        <v>AA</v>
      </c>
      <c r="O4833" s="8">
        <v>3.67</v>
      </c>
      <c r="P4833" s="9" t="str">
        <f>[1]!b_info_repurchasedate(A4833)</f>
        <v>2023-05-08</v>
      </c>
      <c r="Q4833" s="8" t="s">
        <v>16483</v>
      </c>
      <c r="R4833" s="2" t="str">
        <f>IF((--IF(P4833=0,Q4833,P4833))&gt;(--日期设置!$B$2),IF(P4833=0,Q4833,P4833),Q4833)</f>
        <v>2023-05-08</v>
      </c>
      <c r="S4833" s="2" t="s">
        <v>18057</v>
      </c>
      <c r="T4833" s="8">
        <f>[1]!b_anal_ptmyear($A4833,日期设置!$B$2)</f>
        <v>4.1287671232876715</v>
      </c>
      <c r="U4833" s="8">
        <f>[1]!b_anal_termifexercise($A4833,日期设置!B$2)</f>
        <v>2.128767123287671</v>
      </c>
      <c r="V4833" s="10">
        <f>[1]!b_dq_dirtyprice(A4833,日期设置!$B$2)</f>
        <v>101.70820000000001</v>
      </c>
      <c r="W4833" s="11">
        <f>IF(U4833=0,ROUNDUP((Q4833-日期设置!$B$2)/365,0),ROUNDUP((R4833-日期设置!$B$2)/365,0))</f>
        <v>3</v>
      </c>
      <c r="X4833" s="18">
        <f>_xlfn.IFNA(VLOOKUP(A4833,过往入选债券!A:D,4,0),2)</f>
        <v>2</v>
      </c>
      <c r="Y4833">
        <f>_xlfn.IFNA(VLOOKUP(C4833,[2]Sheet1!$A:$A,1,0),3)</f>
        <v>3</v>
      </c>
    </row>
    <row r="4834" spans="1:25" hidden="1" x14ac:dyDescent="0.2">
      <c r="A4834" s="28" t="s">
        <v>21044</v>
      </c>
      <c r="B4834" s="28" t="s">
        <v>21045</v>
      </c>
      <c r="C4834" s="39" t="s">
        <v>1032</v>
      </c>
      <c r="D4834" s="26" t="str">
        <f>[1]!b_calc_yield(A4834,日期设置!$B$2,F4834,1,R4834,1,O4834,L4834,S4834,)</f>
        <v>Fetching...</v>
      </c>
      <c r="E4834" s="26">
        <f t="shared" si="150"/>
        <v>11.259545001818093</v>
      </c>
      <c r="F4834" s="18">
        <f>[1]!b_dq_cleanprice($A4834,日期设置!B$2)</f>
        <v>99.467299999999994</v>
      </c>
      <c r="G4834" s="18" t="str">
        <f t="shared" si="151"/>
        <v>3.58 + 2.58</v>
      </c>
      <c r="H4834" s="27">
        <f>[1]!b_dq_pctchange($A4834,日期设置!$B$2,1)/100</f>
        <v>0</v>
      </c>
      <c r="I4834" s="26">
        <f>[1]!b_pq_pctchange(A4834,日期设置!$B$4,日期设置!$B$2,1)</f>
        <v>4.0331016059986964E-2</v>
      </c>
      <c r="J4834" s="26">
        <f>[1]!b_pq_pctchange(A4834,日期设置!$C$4,日期设置!$B$2,1)</f>
        <v>4.0331016059986964E-2</v>
      </c>
      <c r="K4834" s="52">
        <f>[1]!b_dq_amount($A4834,日期设置!B$2,2,10000)</f>
        <v>0</v>
      </c>
      <c r="L4834" s="26">
        <f>[1]!b_info_latestpar(A4834,日期设置!$B$2)</f>
        <v>100</v>
      </c>
      <c r="M4834" s="6">
        <f>[1]!b_info_outstandingbalance($A4834,日期设置!B$2)</f>
        <v>10</v>
      </c>
      <c r="N4834" s="7" t="str">
        <f>[1]!b_info_latestissurercreditrating2(A4834,日期设置!$B$2,"102","1")</f>
        <v>AA+</v>
      </c>
      <c r="O4834" s="8">
        <v>4.2</v>
      </c>
      <c r="P4834" s="9" t="str">
        <f>[1]!b_info_repurchasedate(A4834)</f>
        <v>2023-10-22</v>
      </c>
      <c r="Q4834" s="8" t="s">
        <v>17105</v>
      </c>
      <c r="R4834" s="2" t="str">
        <f>IF((--IF(P4834=0,Q4834,P4834))&gt;(--日期设置!$B$2),IF(P4834=0,Q4834,P4834),Q4834)</f>
        <v>2023-10-22</v>
      </c>
      <c r="S4834" s="31" t="s">
        <v>16198</v>
      </c>
      <c r="T4834" s="8">
        <f>[1]!b_anal_ptmyear($A4834,日期设置!$B$2)</f>
        <v>3.5863013698630137</v>
      </c>
      <c r="U4834" s="8">
        <f>[1]!b_anal_termifexercise($A4834,日期设置!B$2)</f>
        <v>2.5863013698630137</v>
      </c>
      <c r="V4834" s="10">
        <f>[1]!b_dq_dirtyprice(A4834,日期设置!$B$2)</f>
        <v>101.20480000000001</v>
      </c>
      <c r="W4834" s="11">
        <f>IF(U4834=0,ROUNDUP((Q4834-日期设置!$B$2)/365,0),ROUNDUP((R4834-日期设置!$B$2)/365,0))</f>
        <v>3</v>
      </c>
      <c r="X4834" s="18">
        <f>_xlfn.IFNA(VLOOKUP(A4834,过往入选债券!A:D,4,0),2)</f>
        <v>2</v>
      </c>
      <c r="Y4834">
        <f>_xlfn.IFNA(VLOOKUP(C4834,[2]Sheet1!$A:$A,1,0),3)</f>
        <v>3</v>
      </c>
    </row>
    <row r="4835" spans="1:25" hidden="1" x14ac:dyDescent="0.2">
      <c r="A4835" s="21" t="s">
        <v>4042</v>
      </c>
      <c r="B4835" s="21" t="s">
        <v>4043</v>
      </c>
      <c r="C4835" s="37" t="s">
        <v>4044</v>
      </c>
      <c r="D4835" s="26" t="str">
        <f>[1]!b_calc_yield(A4835,日期设置!$B$2,F4835,1,R4835,1,O4835,L4835,S4835,)</f>
        <v>Fetching...</v>
      </c>
      <c r="E4835" s="26">
        <f t="shared" si="150"/>
        <v>8.7778895266338743</v>
      </c>
      <c r="F4835" s="18">
        <f>[1]!b_dq_cleanprice($A4835,日期设置!B$2)</f>
        <v>98.672499999999999</v>
      </c>
      <c r="G4835" s="18" t="str">
        <f t="shared" si="151"/>
        <v>3.98 + 1.98</v>
      </c>
      <c r="H4835" s="27">
        <f>[1]!b_dq_pctchange($A4835,日期设置!$B$2,1)/100</f>
        <v>0</v>
      </c>
      <c r="I4835" s="26">
        <f>[1]!b_pq_pctchange(A4835,日期设置!$B$4,日期设置!$B$2,1)</f>
        <v>0.57897446090648019</v>
      </c>
      <c r="J4835" s="26">
        <f>[1]!b_pq_pctchange(A4835,日期设置!$C$4,日期设置!$B$2,1)</f>
        <v>0.57897446090648019</v>
      </c>
      <c r="K4835" s="52">
        <f>[1]!b_dq_amount($A4835,日期设置!B$2,2,10000)</f>
        <v>0</v>
      </c>
      <c r="L4835" s="26">
        <f>[1]!b_info_latestpar(A4835,日期设置!$B$2)</f>
        <v>100</v>
      </c>
      <c r="M4835" s="6">
        <f>[1]!b_info_outstandingbalance($A4835,日期设置!B$2)</f>
        <v>18</v>
      </c>
      <c r="N4835" s="7">
        <f>[1]!b_info_latestissurercreditrating2(A4835,日期设置!$B$2,"102","1")</f>
        <v>0</v>
      </c>
      <c r="O4835" s="8">
        <v>3.7</v>
      </c>
      <c r="P4835" s="9" t="str">
        <f>[1]!b_info_repurchasedate(A4835)</f>
        <v>2023-03-16</v>
      </c>
      <c r="Q4835" s="8" t="s">
        <v>16867</v>
      </c>
      <c r="R4835" s="2" t="str">
        <f>IF((--IF(P4835=0,Q4835,P4835))&gt;(--日期设置!$B$2),IF(P4835=0,Q4835,P4835),Q4835)</f>
        <v>2023-03-16</v>
      </c>
      <c r="S4835" s="2" t="s">
        <v>18224</v>
      </c>
      <c r="T4835" s="8">
        <f>[1]!b_anal_ptmyear($A4835,日期设置!$B$2)</f>
        <v>3.9835616438356163</v>
      </c>
      <c r="U4835" s="8">
        <f>[1]!b_anal_termifexercise($A4835,日期设置!B$2)</f>
        <v>1.9835616438356165</v>
      </c>
      <c r="V4835" s="10">
        <f>[1]!b_dq_dirtyprice(A4835,日期设置!$B$2)</f>
        <v>98.7333</v>
      </c>
      <c r="W4835" s="11">
        <f>IF(U4835=0,ROUNDUP((Q4835-日期设置!$B$2)/365,0),ROUNDUP((R4835-日期设置!$B$2)/365,0))</f>
        <v>2</v>
      </c>
      <c r="X4835" s="18">
        <f>_xlfn.IFNA(VLOOKUP(A4835,过往入选债券!A:D,4,0),2)</f>
        <v>2</v>
      </c>
      <c r="Y4835">
        <f>_xlfn.IFNA(VLOOKUP(C4835,[2]Sheet1!$A:$A,1,0),3)</f>
        <v>3</v>
      </c>
    </row>
    <row r="4836" spans="1:25" hidden="1" x14ac:dyDescent="0.2">
      <c r="A4836" s="21" t="s">
        <v>3960</v>
      </c>
      <c r="B4836" s="21" t="s">
        <v>3961</v>
      </c>
      <c r="C4836" s="37" t="s">
        <v>34</v>
      </c>
      <c r="D4836" s="26" t="str">
        <f>[1]!b_calc_yield(A4836,日期设置!$B$2,F4836,1,R4836,1,O4836,L4836,S4836,)</f>
        <v>Fetching...</v>
      </c>
      <c r="E4836" s="26">
        <f t="shared" si="150"/>
        <v>8.5305232062260483</v>
      </c>
      <c r="F4836" s="18">
        <f>[1]!b_dq_cleanprice($A4836,日期设置!B$2)</f>
        <v>99.390299999999996</v>
      </c>
      <c r="G4836" s="18" t="str">
        <f t="shared" si="151"/>
        <v>3.93 + 1.93</v>
      </c>
      <c r="H4836" s="27">
        <f>[1]!b_dq_pctchange($A4836,日期设置!$B$2,1)/100</f>
        <v>0</v>
      </c>
      <c r="I4836" s="26">
        <f>[1]!b_pq_pctchange(A4836,日期设置!$B$4,日期设置!$B$2,1)</f>
        <v>0.69480114888378997</v>
      </c>
      <c r="J4836" s="26">
        <f>[1]!b_pq_pctchange(A4836,日期设置!$C$4,日期设置!$B$2,1)</f>
        <v>0.69480114888378997</v>
      </c>
      <c r="K4836" s="52">
        <f>[1]!b_dq_amount($A4836,日期设置!B$2,2,10000)</f>
        <v>0</v>
      </c>
      <c r="L4836" s="26">
        <f>[1]!b_info_latestpar(A4836,日期设置!$B$2)</f>
        <v>100</v>
      </c>
      <c r="M4836" s="6">
        <f>[1]!b_info_outstandingbalance($A4836,日期设置!B$2)</f>
        <v>4</v>
      </c>
      <c r="N4836" s="7">
        <f>[1]!b_info_latestissurercreditrating2(A4836,日期设置!$B$2,"102","1")</f>
        <v>0</v>
      </c>
      <c r="O4836" s="8">
        <v>4.08</v>
      </c>
      <c r="P4836" s="9" t="str">
        <f>[1]!b_info_repurchasedate(A4836)</f>
        <v>2023-02-26</v>
      </c>
      <c r="Q4836" s="8" t="s">
        <v>17369</v>
      </c>
      <c r="R4836" s="2" t="str">
        <f>IF((--IF(P4836=0,Q4836,P4836))&gt;(--日期设置!$B$2),IF(P4836=0,Q4836,P4836),Q4836)</f>
        <v>2023-02-26</v>
      </c>
      <c r="S4836" s="2" t="s">
        <v>18783</v>
      </c>
      <c r="T4836" s="8">
        <f>[1]!b_anal_ptmyear($A4836,日期设置!$B$2)</f>
        <v>3.934246575342466</v>
      </c>
      <c r="U4836" s="8">
        <f>[1]!b_anal_termifexercise($A4836,日期设置!B$2)</f>
        <v>1.9342465753424658</v>
      </c>
      <c r="V4836" s="10">
        <f>[1]!b_dq_dirtyprice(A4836,日期设置!$B$2)</f>
        <v>99.658600000000007</v>
      </c>
      <c r="W4836" s="11">
        <f>IF(U4836=0,ROUNDUP((Q4836-日期设置!$B$2)/365,0),ROUNDUP((R4836-日期设置!$B$2)/365,0))</f>
        <v>2</v>
      </c>
      <c r="X4836" s="18">
        <f>_xlfn.IFNA(VLOOKUP(A4836,过往入选债券!A:D,4,0),2)</f>
        <v>2</v>
      </c>
      <c r="Y4836">
        <f>_xlfn.IFNA(VLOOKUP(C4836,[2]Sheet1!$A:$A,1,0),3)</f>
        <v>3</v>
      </c>
    </row>
    <row r="4837" spans="1:25" hidden="1" x14ac:dyDescent="0.2">
      <c r="A4837" s="28" t="s">
        <v>21040</v>
      </c>
      <c r="B4837" s="28" t="s">
        <v>21041</v>
      </c>
      <c r="C4837" s="39" t="s">
        <v>1032</v>
      </c>
      <c r="D4837" s="26" t="str">
        <f>[1]!b_calc_yield(A4837,日期设置!$B$2,F4837,1,R4837,1,O4837,L4837,S4837,)</f>
        <v>Fetching...</v>
      </c>
      <c r="E4837" s="26">
        <f t="shared" si="150"/>
        <v>11.220846910674421</v>
      </c>
      <c r="F4837" s="18">
        <f>[1]!b_dq_cleanprice($A4837,日期设置!B$2)</f>
        <v>99.661699999999996</v>
      </c>
      <c r="G4837" s="18" t="str">
        <f t="shared" si="151"/>
        <v>2.58 + 0</v>
      </c>
      <c r="H4837" s="27">
        <f>[1]!b_dq_pctchange($A4837,日期设置!$B$2,1)/100</f>
        <v>0</v>
      </c>
      <c r="I4837" s="26">
        <f>[1]!b_pq_pctchange(A4837,日期设置!$B$4,日期设置!$B$2,1)</f>
        <v>0</v>
      </c>
      <c r="J4837" s="26">
        <f>[1]!b_pq_pctchange(A4837,日期设置!$C$4,日期设置!$B$2,1)</f>
        <v>0.61604316946234217</v>
      </c>
      <c r="K4837" s="52">
        <f>[1]!b_dq_amount($A4837,日期设置!B$2,2,10000)</f>
        <v>0</v>
      </c>
      <c r="L4837" s="26">
        <f>[1]!b_info_latestpar(A4837,日期设置!$B$2)</f>
        <v>100</v>
      </c>
      <c r="M4837" s="6">
        <f>[1]!b_info_outstandingbalance($A4837,日期设置!B$2)</f>
        <v>5</v>
      </c>
      <c r="N4837" s="7" t="str">
        <f>[1]!b_info_latestissurercreditrating2(A4837,日期设置!$B$2,"102","1")</f>
        <v>AA+</v>
      </c>
      <c r="O4837" s="8">
        <v>4.28</v>
      </c>
      <c r="P4837" s="9">
        <f>[1]!b_info_repurchasedate(A4837)</f>
        <v>0</v>
      </c>
      <c r="Q4837" s="8" t="s">
        <v>16325</v>
      </c>
      <c r="R4837" s="2" t="str">
        <f>IF((--IF(P4837=0,Q4837,P4837))&gt;(--日期设置!$B$2),IF(P4837=0,Q4837,P4837),Q4837)</f>
        <v>2023-10-20</v>
      </c>
      <c r="S4837" s="31" t="s">
        <v>16692</v>
      </c>
      <c r="T4837" s="8">
        <f>[1]!b_anal_ptmyear($A4837,日期设置!$B$2)</f>
        <v>2.580821917808219</v>
      </c>
      <c r="U4837" s="8">
        <f>[1]!b_anal_termifexercise($A4837,日期设置!B$2)</f>
        <v>0</v>
      </c>
      <c r="V4837" s="10">
        <f>[1]!b_dq_dirtyprice(A4837,日期设置!$B$2)</f>
        <v>101.4558</v>
      </c>
      <c r="W4837" s="11">
        <f>IF(U4837=0,ROUNDUP((Q4837-日期设置!$B$2)/365,0),ROUNDUP((R4837-日期设置!$B$2)/365,0))</f>
        <v>3</v>
      </c>
      <c r="X4837" s="18">
        <f>_xlfn.IFNA(VLOOKUP(A4837,过往入选债券!A:D,4,0),2)</f>
        <v>2</v>
      </c>
      <c r="Y4837">
        <f>_xlfn.IFNA(VLOOKUP(C4837,[2]Sheet1!$A:$A,1,0),3)</f>
        <v>3</v>
      </c>
    </row>
    <row r="4838" spans="1:25" hidden="1" x14ac:dyDescent="0.2">
      <c r="A4838" s="21" t="s">
        <v>7740</v>
      </c>
      <c r="B4838" s="21" t="s">
        <v>7741</v>
      </c>
      <c r="C4838" s="37" t="s">
        <v>1574</v>
      </c>
      <c r="D4838" s="26" t="str">
        <f>[1]!b_calc_yield(A4838,日期设置!$B$2,F4838,1,R4838,1,O4838,L4838,S4838,)</f>
        <v>Fetching...</v>
      </c>
      <c r="E4838" s="26">
        <f t="shared" si="150"/>
        <v>3.3120071186684363</v>
      </c>
      <c r="F4838" s="18">
        <f>[1]!b_dq_cleanprice($A4838,日期设置!B$2)</f>
        <v>101.3574</v>
      </c>
      <c r="G4838" s="18" t="str">
        <f t="shared" si="151"/>
        <v>2.75 + 0.75</v>
      </c>
      <c r="H4838" s="27">
        <f>[1]!b_dq_pctchange($A4838,日期设置!$B$2,1)/100</f>
        <v>0</v>
      </c>
      <c r="I4838" s="26">
        <f>[1]!b_pq_pctchange(A4838,日期设置!$B$4,日期设置!$B$2,1)</f>
        <v>0</v>
      </c>
      <c r="J4838" s="26">
        <f>[1]!b_pq_pctchange(A4838,日期设置!$C$4,日期设置!$B$2,1)</f>
        <v>-6.0146876700881743E-2</v>
      </c>
      <c r="K4838" s="52">
        <f>[1]!b_dq_amount($A4838,日期设置!B$2,2,10000)</f>
        <v>0</v>
      </c>
      <c r="L4838" s="26">
        <f>[1]!b_info_latestpar(A4838,日期设置!$B$2)</f>
        <v>100</v>
      </c>
      <c r="M4838" s="6">
        <f>[1]!b_info_outstandingbalance($A4838,日期设置!B$2)</f>
        <v>5</v>
      </c>
      <c r="N4838" s="7" t="str">
        <f>[1]!b_info_latestissurercreditrating2(A4838,日期设置!$B$2,"102","1")</f>
        <v>AA</v>
      </c>
      <c r="O4838" s="8">
        <v>6.35</v>
      </c>
      <c r="P4838" s="9" t="str">
        <f>[1]!b_info_repurchasedate(A4838)</f>
        <v>2021-12-21</v>
      </c>
      <c r="Q4838" s="8" t="s">
        <v>16193</v>
      </c>
      <c r="R4838" s="2" t="str">
        <f>IF((--IF(P4838=0,Q4838,P4838))&gt;(--日期设置!$B$2),IF(P4838=0,Q4838,P4838),Q4838)</f>
        <v>2021-12-21</v>
      </c>
      <c r="S4838" s="2" t="s">
        <v>17970</v>
      </c>
      <c r="T4838" s="8">
        <f>[1]!b_anal_ptmyear($A4838,日期设置!$B$2)</f>
        <v>2.7506849315068491</v>
      </c>
      <c r="U4838" s="8">
        <f>[1]!b_anal_termifexercise($A4838,日期设置!B$2)</f>
        <v>0.75068493150684934</v>
      </c>
      <c r="V4838" s="10">
        <f>[1]!b_dq_dirtyprice(A4838,日期设置!$B$2)</f>
        <v>102.9406</v>
      </c>
      <c r="W4838" s="11">
        <f>IF(U4838=0,ROUNDUP((Q4838-日期设置!$B$2)/365,0),ROUNDUP((R4838-日期设置!$B$2)/365,0))</f>
        <v>1</v>
      </c>
      <c r="X4838" s="18">
        <f>_xlfn.IFNA(VLOOKUP(A4838,过往入选债券!A:D,4,0),2)</f>
        <v>2</v>
      </c>
      <c r="Y4838">
        <f>_xlfn.IFNA(VLOOKUP(C4838,[2]Sheet1!$A:$A,1,0),3)</f>
        <v>3</v>
      </c>
    </row>
    <row r="4839" spans="1:25" hidden="1" x14ac:dyDescent="0.2">
      <c r="A4839" s="21" t="s">
        <v>11151</v>
      </c>
      <c r="B4839" s="21" t="s">
        <v>11152</v>
      </c>
      <c r="C4839" s="37" t="s">
        <v>103</v>
      </c>
      <c r="D4839" s="26" t="str">
        <f>[1]!b_calc_yield(A4839,日期设置!$B$2,F4839,1,R4839,1,O4839,L4839,S4839,)</f>
        <v>Fetching...</v>
      </c>
      <c r="E4839" s="26">
        <f t="shared" si="150"/>
        <v>18.262862010557402</v>
      </c>
      <c r="F4839" s="18">
        <f>[1]!b_dq_cleanprice($A4839,日期设置!B$2)</f>
        <v>98.387600000000006</v>
      </c>
      <c r="G4839" s="18" t="str">
        <f t="shared" si="151"/>
        <v>4.23 + 0</v>
      </c>
      <c r="H4839" s="27">
        <f>[1]!b_dq_pctchange($A4839,日期设置!$B$2,1)/100</f>
        <v>0</v>
      </c>
      <c r="I4839" s="26">
        <f>[1]!b_pq_pctchange(A4839,日期设置!$B$4,日期设置!$B$2,1)</f>
        <v>0</v>
      </c>
      <c r="J4839" s="26">
        <f>[1]!b_pq_pctchange(A4839,日期设置!$C$4,日期设置!$B$2,1)</f>
        <v>0</v>
      </c>
      <c r="K4839" s="52">
        <f>[1]!b_dq_amount($A4839,日期设置!B$2,2,10000)</f>
        <v>0</v>
      </c>
      <c r="L4839" s="26">
        <f>[1]!b_info_latestpar(A4839,日期设置!$B$2)</f>
        <v>100</v>
      </c>
      <c r="M4839" s="6">
        <f>[1]!b_info_outstandingbalance($A4839,日期设置!B$2)</f>
        <v>10</v>
      </c>
      <c r="N4839" s="7" t="str">
        <f>[1]!b_info_latestissurercreditrating2(A4839,日期设置!$B$2,"102","1")</f>
        <v>AAA</v>
      </c>
      <c r="O4839" s="8">
        <v>3.99</v>
      </c>
      <c r="P4839" s="9">
        <f>[1]!b_info_repurchasedate(A4839)</f>
        <v>0</v>
      </c>
      <c r="Q4839" s="8" t="s">
        <v>16266</v>
      </c>
      <c r="R4839" s="2" t="str">
        <f>IF((--IF(P4839=0,Q4839,P4839))&gt;(--日期设置!$B$2),IF(P4839=0,Q4839,P4839),Q4839)</f>
        <v>2025-06-17</v>
      </c>
      <c r="S4839" s="2" t="s">
        <v>18047</v>
      </c>
      <c r="T4839" s="8">
        <f>[1]!b_anal_ptmyear($A4839,日期设置!$B$2)</f>
        <v>4.2383561643835614</v>
      </c>
      <c r="U4839" s="8">
        <f>[1]!b_anal_termifexercise($A4839,日期设置!B$2)</f>
        <v>0</v>
      </c>
      <c r="V4839" s="10">
        <f>[1]!b_dq_dirtyprice(A4839,日期设置!$B$2)</f>
        <v>101.42659999999999</v>
      </c>
      <c r="W4839" s="11">
        <f>IF(U4839=0,ROUNDUP((Q4839-日期设置!$B$2)/365,0),ROUNDUP((R4839-日期设置!$B$2)/365,0))</f>
        <v>5</v>
      </c>
      <c r="X4839" s="18">
        <f>_xlfn.IFNA(VLOOKUP(A4839,过往入选债券!A:D,4,0),2)</f>
        <v>2</v>
      </c>
      <c r="Y4839">
        <f>_xlfn.IFNA(VLOOKUP(C4839,[2]Sheet1!$A:$A,1,0),3)</f>
        <v>3</v>
      </c>
    </row>
    <row r="4840" spans="1:25" hidden="1" x14ac:dyDescent="0.2">
      <c r="A4840" s="21" t="s">
        <v>7963</v>
      </c>
      <c r="B4840" s="21" t="s">
        <v>7964</v>
      </c>
      <c r="C4840" s="37" t="s">
        <v>4673</v>
      </c>
      <c r="D4840" s="26" t="str">
        <f>[1]!b_calc_yield(A4840,日期设置!$B$2,F4840,1,R4840,1,O4840,L4840,S4840,)</f>
        <v>Fetching...</v>
      </c>
      <c r="E4840" s="26">
        <f t="shared" si="150"/>
        <v>12.451802557654968</v>
      </c>
      <c r="F4840" s="18">
        <f>[1]!b_dq_cleanprice($A4840,日期设置!B$2)</f>
        <v>102.3005</v>
      </c>
      <c r="G4840" s="18" t="str">
        <f t="shared" si="151"/>
        <v>2.86 + 0</v>
      </c>
      <c r="H4840" s="27">
        <f>[1]!b_dq_pctchange($A4840,日期设置!$B$2,1)/100</f>
        <v>0</v>
      </c>
      <c r="I4840" s="26">
        <f>[1]!b_pq_pctchange(A4840,日期设置!$B$4,日期设置!$B$2,1)</f>
        <v>0</v>
      </c>
      <c r="J4840" s="26">
        <f>[1]!b_pq_pctchange(A4840,日期设置!$C$4,日期设置!$B$2,1)</f>
        <v>0</v>
      </c>
      <c r="K4840" s="52">
        <f>[1]!b_dq_amount($A4840,日期设置!B$2,2,10000)</f>
        <v>0</v>
      </c>
      <c r="L4840" s="26">
        <f>[1]!b_info_latestpar(A4840,日期设置!$B$2)</f>
        <v>100</v>
      </c>
      <c r="M4840" s="6">
        <f>[1]!b_info_outstandingbalance($A4840,日期设置!B$2)</f>
        <v>5</v>
      </c>
      <c r="N4840" s="7" t="str">
        <f>[1]!b_info_latestissurercreditrating2(A4840,日期设置!$B$2,"102","1")</f>
        <v>AA</v>
      </c>
      <c r="O4840" s="8">
        <v>5.29</v>
      </c>
      <c r="P4840" s="9">
        <f>[1]!b_info_repurchasedate(A4840)</f>
        <v>0</v>
      </c>
      <c r="Q4840" s="8" t="s">
        <v>16218</v>
      </c>
      <c r="R4840" s="2" t="str">
        <f>IF((--IF(P4840=0,Q4840,P4840))&gt;(--日期设置!$B$2),IF(P4840=0,Q4840,P4840),Q4840)</f>
        <v>2024-01-30</v>
      </c>
      <c r="S4840" s="2" t="s">
        <v>17937</v>
      </c>
      <c r="T4840" s="8">
        <f>[1]!b_anal_ptmyear($A4840,日期设置!$B$2)</f>
        <v>2.86027397260274</v>
      </c>
      <c r="U4840" s="8">
        <f>[1]!b_anal_termifexercise($A4840,日期设置!B$2)</f>
        <v>0</v>
      </c>
      <c r="V4840" s="10">
        <f>[1]!b_dq_dirtyprice(A4840,日期设置!$B$2)</f>
        <v>103.0397</v>
      </c>
      <c r="W4840" s="11">
        <f>IF(U4840=0,ROUNDUP((Q4840-日期设置!$B$2)/365,0),ROUNDUP((R4840-日期设置!$B$2)/365,0))</f>
        <v>3</v>
      </c>
      <c r="X4840" s="18">
        <f>_xlfn.IFNA(VLOOKUP(A4840,过往入选债券!A:D,4,0),2)</f>
        <v>2</v>
      </c>
      <c r="Y4840">
        <f>_xlfn.IFNA(VLOOKUP(C4840,[2]Sheet1!$A:$A,1,0),3)</f>
        <v>3</v>
      </c>
    </row>
    <row r="4841" spans="1:25" hidden="1" x14ac:dyDescent="0.2">
      <c r="A4841" s="21" t="s">
        <v>12704</v>
      </c>
      <c r="B4841" s="21" t="s">
        <v>12705</v>
      </c>
      <c r="C4841" s="37" t="s">
        <v>12706</v>
      </c>
      <c r="D4841" s="26" t="str">
        <f>[1]!b_calc_yield(A4841,日期设置!$B$2,F4841,1,R4841,1,O4841,L4841,S4841,)</f>
        <v>Fetching...</v>
      </c>
      <c r="E4841" s="26">
        <f t="shared" si="150"/>
        <v>23.404606538393246</v>
      </c>
      <c r="F4841" s="18">
        <f>[1]!b_dq_cleanprice($A4841,日期设置!B$2)</f>
        <v>39.608699999999999</v>
      </c>
      <c r="G4841" s="18" t="str">
        <f t="shared" si="151"/>
        <v>1.8 + 0</v>
      </c>
      <c r="H4841" s="27">
        <f>[1]!b_dq_pctchange($A4841,日期设置!$B$2,1)/100</f>
        <v>0</v>
      </c>
      <c r="I4841" s="26">
        <f>[1]!b_pq_pctchange(A4841,日期设置!$B$4,日期设置!$B$2,1)</f>
        <v>0</v>
      </c>
      <c r="J4841" s="26">
        <f>[1]!b_pq_pctchange(A4841,日期设置!$C$4,日期设置!$B$2,1)</f>
        <v>0</v>
      </c>
      <c r="K4841" s="52">
        <f>[1]!b_dq_amount($A4841,日期设置!B$2,2,10000)</f>
        <v>0</v>
      </c>
      <c r="L4841" s="26">
        <f>[1]!b_info_latestpar(A4841,日期设置!$B$2)</f>
        <v>40</v>
      </c>
      <c r="M4841" s="6">
        <f>[1]!b_info_outstandingbalance($A4841,日期设置!B$2)</f>
        <v>8</v>
      </c>
      <c r="N4841" s="7" t="str">
        <f>[1]!b_info_latestissurercreditrating2(A4841,日期设置!$B$2,"102","1")</f>
        <v>AA</v>
      </c>
      <c r="O4841" s="8">
        <v>4.67</v>
      </c>
      <c r="P4841" s="9">
        <f>[1]!b_info_repurchasedate(A4841)</f>
        <v>0</v>
      </c>
      <c r="Q4841" s="8" t="s">
        <v>16419</v>
      </c>
      <c r="R4841" s="2" t="str">
        <f>IF((--IF(P4841=0,Q4841,P4841))&gt;(--日期设置!$B$2),IF(P4841=0,Q4841,P4841),Q4841)</f>
        <v>2023-01-08</v>
      </c>
      <c r="S4841" s="2" t="s">
        <v>18908</v>
      </c>
      <c r="T4841" s="8">
        <f>[1]!b_anal_ptmyear($A4841,日期设置!$B$2)</f>
        <v>1.8</v>
      </c>
      <c r="U4841" s="8">
        <f>[1]!b_anal_termifexercise($A4841,日期设置!B$2)</f>
        <v>0</v>
      </c>
      <c r="V4841" s="10">
        <f>[1]!b_dq_dirtyprice(A4841,日期设置!$B$2)</f>
        <v>39.982300000000002</v>
      </c>
      <c r="W4841" s="11">
        <f>IF(U4841=0,ROUNDUP((Q4841-日期设置!$B$2)/365,0),ROUNDUP((R4841-日期设置!$B$2)/365,0))</f>
        <v>2</v>
      </c>
      <c r="X4841" s="18">
        <f>_xlfn.IFNA(VLOOKUP(A4841,过往入选债券!A:D,4,0),2)</f>
        <v>2</v>
      </c>
      <c r="Y4841">
        <f>_xlfn.IFNA(VLOOKUP(C4841,[2]Sheet1!$A:$A,1,0),3)</f>
        <v>3</v>
      </c>
    </row>
    <row r="4842" spans="1:25" hidden="1" x14ac:dyDescent="0.2">
      <c r="A4842" s="28" t="s">
        <v>20900</v>
      </c>
      <c r="B4842" s="28" t="s">
        <v>20901</v>
      </c>
      <c r="C4842" s="39" t="s">
        <v>19443</v>
      </c>
      <c r="D4842" s="26" t="str">
        <f>[1]!b_calc_yield(A4842,日期设置!$B$2,F4842,1,R4842,1,O4842,L4842,S4842,)</f>
        <v>Fetching...</v>
      </c>
      <c r="E4842" s="26">
        <f t="shared" si="150"/>
        <v>11.30558522896461</v>
      </c>
      <c r="F4842" s="18">
        <f>[1]!b_dq_cleanprice($A4842,日期设置!B$2)</f>
        <v>100</v>
      </c>
      <c r="G4842" s="18" t="str">
        <f t="shared" si="151"/>
        <v>2.60 + 2.60</v>
      </c>
      <c r="H4842" s="27">
        <f>[1]!b_dq_pctchange($A4842,日期设置!$B$2,1)/100</f>
        <v>0</v>
      </c>
      <c r="I4842" s="26">
        <f>[1]!b_pq_pctchange(A4842,日期设置!$B$4,日期设置!$B$2,1)</f>
        <v>0</v>
      </c>
      <c r="J4842" s="26">
        <f>[1]!b_pq_pctchange(A4842,日期设置!$C$4,日期设置!$B$2,1)</f>
        <v>0</v>
      </c>
      <c r="K4842" s="52">
        <f>[1]!b_dq_amount($A4842,日期设置!B$2,2,10000)</f>
        <v>0</v>
      </c>
      <c r="L4842" s="26">
        <f>[1]!b_info_latestpar(A4842,日期设置!$B$2)</f>
        <v>100</v>
      </c>
      <c r="M4842" s="6">
        <f>[1]!b_info_outstandingbalance($A4842,日期设置!B$2)</f>
        <v>10</v>
      </c>
      <c r="N4842" s="7" t="str">
        <f>[1]!b_info_latestissurercreditrating2(A4842,日期设置!$B$2,"102","1")</f>
        <v>AAA</v>
      </c>
      <c r="O4842" s="8">
        <v>4.42</v>
      </c>
      <c r="P4842" s="9">
        <f>[1]!b_info_repurchasedate(A4842)</f>
        <v>0</v>
      </c>
      <c r="Q4842" s="8" t="s">
        <v>17411</v>
      </c>
      <c r="R4842" s="2" t="str">
        <f>IF((--IF(P4842=0,Q4842,P4842))&gt;(--日期设置!$B$2),IF(P4842=0,Q4842,P4842),Q4842)</f>
        <v>2023-10-28</v>
      </c>
      <c r="S4842" s="31" t="s">
        <v>16169</v>
      </c>
      <c r="T4842" s="8">
        <f>[1]!b_anal_ptmyear($A4842,日期设置!$B$2)</f>
        <v>2.602739726027397</v>
      </c>
      <c r="U4842" s="8">
        <f>[1]!b_anal_termifexercise($A4842,日期设置!B$2)</f>
        <v>2.6027397260273974</v>
      </c>
      <c r="V4842" s="10">
        <f>[1]!b_dq_dirtyprice(A4842,日期设置!$B$2)</f>
        <v>101.7559</v>
      </c>
      <c r="W4842" s="11">
        <f>IF(U4842=0,ROUNDUP((Q4842-日期设置!$B$2)/365,0),ROUNDUP((R4842-日期设置!$B$2)/365,0))</f>
        <v>3</v>
      </c>
      <c r="X4842" s="18">
        <f>_xlfn.IFNA(VLOOKUP(A4842,过往入选债券!A:D,4,0),2)</f>
        <v>2</v>
      </c>
      <c r="Y4842">
        <f>_xlfn.IFNA(VLOOKUP(C4842,[2]Sheet1!$A:$A,1,0),3)</f>
        <v>3</v>
      </c>
    </row>
    <row r="4843" spans="1:25" hidden="1" x14ac:dyDescent="0.2">
      <c r="A4843" s="21" t="s">
        <v>3332</v>
      </c>
      <c r="B4843" s="21" t="s">
        <v>3333</v>
      </c>
      <c r="C4843" s="37" t="s">
        <v>812</v>
      </c>
      <c r="D4843" s="26" t="str">
        <f>[1]!b_calc_yield(A4843,日期设置!$B$2,F4843,1,R4843,1,O4843,L4843,S4843,)</f>
        <v>Fetching...</v>
      </c>
      <c r="E4843" s="26">
        <f t="shared" si="150"/>
        <v>5.9977628033381025</v>
      </c>
      <c r="F4843" s="18">
        <f>[1]!b_dq_cleanprice($A4843,日期设置!B$2)</f>
        <v>100.9547</v>
      </c>
      <c r="G4843" s="18" t="str">
        <f t="shared" si="151"/>
        <v>1.39 + 0</v>
      </c>
      <c r="H4843" s="27">
        <f>[1]!b_dq_pctchange($A4843,日期设置!$B$2,1)/100</f>
        <v>0</v>
      </c>
      <c r="I4843" s="26">
        <f>[1]!b_pq_pctchange(A4843,日期设置!$B$4,日期设置!$B$2,1)</f>
        <v>0</v>
      </c>
      <c r="J4843" s="26">
        <f>[1]!b_pq_pctchange(A4843,日期设置!$C$4,日期设置!$B$2,1)</f>
        <v>0</v>
      </c>
      <c r="K4843" s="52">
        <f>[1]!b_dq_amount($A4843,日期设置!B$2,2,10000)</f>
        <v>0</v>
      </c>
      <c r="L4843" s="26">
        <f>[1]!b_info_latestpar(A4843,日期设置!$B$2)</f>
        <v>100</v>
      </c>
      <c r="M4843" s="6">
        <f>[1]!b_info_outstandingbalance($A4843,日期设置!B$2)</f>
        <v>5</v>
      </c>
      <c r="N4843" s="7">
        <f>[1]!b_info_latestissurercreditrating2(A4843,日期设置!$B$2,"102","1")</f>
        <v>0</v>
      </c>
      <c r="O4843" s="8">
        <v>5.15</v>
      </c>
      <c r="P4843" s="9">
        <f>[1]!b_info_repurchasedate(A4843)</f>
        <v>0</v>
      </c>
      <c r="Q4843" s="8" t="s">
        <v>16349</v>
      </c>
      <c r="R4843" s="2" t="str">
        <f>IF((--IF(P4843=0,Q4843,P4843))&gt;(--日期设置!$B$2),IF(P4843=0,Q4843,P4843),Q4843)</f>
        <v>2022-08-14</v>
      </c>
      <c r="S4843" s="2" t="s">
        <v>18126</v>
      </c>
      <c r="T4843" s="8">
        <f>[1]!b_anal_ptmyear($A4843,日期设置!$B$2)</f>
        <v>1.3972602739726028</v>
      </c>
      <c r="U4843" s="8">
        <f>[1]!b_anal_termifexercise($A4843,日期设置!B$2)</f>
        <v>0</v>
      </c>
      <c r="V4843" s="10">
        <f>[1]!b_dq_dirtyprice(A4843,日期设置!$B$2)</f>
        <v>104.05880000000001</v>
      </c>
      <c r="W4843" s="11">
        <f>IF(U4843=0,ROUNDUP((Q4843-日期设置!$B$2)/365,0),ROUNDUP((R4843-日期设置!$B$2)/365,0))</f>
        <v>2</v>
      </c>
      <c r="X4843" s="18">
        <f>_xlfn.IFNA(VLOOKUP(A4843,过往入选债券!A:D,4,0),2)</f>
        <v>2</v>
      </c>
      <c r="Y4843">
        <f>_xlfn.IFNA(VLOOKUP(C4843,[2]Sheet1!$A:$A,1,0),3)</f>
        <v>3</v>
      </c>
    </row>
    <row r="4844" spans="1:25" x14ac:dyDescent="0.2">
      <c r="A4844" s="21" t="s">
        <v>5303</v>
      </c>
      <c r="B4844" s="21" t="s">
        <v>5304</v>
      </c>
      <c r="C4844" s="37" t="s">
        <v>5154</v>
      </c>
      <c r="D4844" s="26" t="str">
        <f>[1]!b_calc_yield(A4844,日期设置!$B$2,F4844,1,R4844,1,O4844,L4844,S4844,)</f>
        <v>Fetching...</v>
      </c>
      <c r="E4844" s="26">
        <f t="shared" si="150"/>
        <v>2.5731996964590165</v>
      </c>
      <c r="F4844" s="18">
        <f>[1]!b_dq_cleanprice($A4844,日期设置!B$2)</f>
        <v>99.769900000000007</v>
      </c>
      <c r="G4844" s="18" t="str">
        <f t="shared" si="151"/>
        <v>0.58 + 0.58</v>
      </c>
      <c r="H4844" s="27">
        <f>[1]!b_dq_pctchange($A4844,日期设置!$B$2,1)/100</f>
        <v>1.3790680751764107E-3</v>
      </c>
      <c r="I4844" s="26">
        <f>[1]!b_pq_pctchange(A4844,日期设置!$B$4,日期设置!$B$2,1)</f>
        <v>0.13790680751764106</v>
      </c>
      <c r="J4844" s="26">
        <f>[1]!b_pq_pctchange(A4844,日期设置!$C$4,日期设置!$B$2,1)</f>
        <v>0.36708415069665085</v>
      </c>
      <c r="K4844" s="52">
        <f>[1]!b_dq_amount($A4844,日期设置!B$2,2,10000)</f>
        <v>28411.311177199994</v>
      </c>
      <c r="L4844" s="26">
        <f>[1]!b_info_latestpar(A4844,日期设置!$B$2)</f>
        <v>100</v>
      </c>
      <c r="M4844" s="6">
        <f>[1]!b_info_outstandingbalance($A4844,日期设置!B$2)</f>
        <v>14</v>
      </c>
      <c r="N4844" s="7" t="str">
        <f>[1]!b_info_latestissurercreditrating2(A4844,日期设置!$B$2,"102","1")</f>
        <v>AA+</v>
      </c>
      <c r="O4844" s="8">
        <v>4.08</v>
      </c>
      <c r="P4844" s="9">
        <f>[1]!b_info_repurchasedate(A4844)</f>
        <v>0</v>
      </c>
      <c r="Q4844" s="8" t="s">
        <v>16773</v>
      </c>
      <c r="R4844" s="2" t="str">
        <f>IF((--IF(P4844=0,Q4844,P4844))&gt;(--日期设置!$B$2),IF(P4844=0,Q4844,P4844),Q4844)</f>
        <v>2021-10-21</v>
      </c>
      <c r="S4844" s="2" t="s">
        <v>18310</v>
      </c>
      <c r="T4844" s="8">
        <f>[1]!b_anal_ptmyear($A4844,日期设置!$B$2)</f>
        <v>0.58356164383561648</v>
      </c>
      <c r="U4844" s="8">
        <f>[1]!b_anal_termifexercise($A4844,日期设置!B$2)</f>
        <v>0.58356164383561648</v>
      </c>
      <c r="V4844" s="10">
        <f>[1]!b_dq_dirtyprice(A4844,日期设置!$B$2)</f>
        <v>101.46899999999999</v>
      </c>
      <c r="W4844" s="11">
        <f>IF(U4844=0,ROUNDUP((Q4844-日期设置!$B$2)/365,0),ROUNDUP((R4844-日期设置!$B$2)/365,0))</f>
        <v>1</v>
      </c>
      <c r="X4844" s="18">
        <f>_xlfn.IFNA(VLOOKUP(A4844,过往入选债券!A:D,4,0),2)</f>
        <v>2</v>
      </c>
      <c r="Y4844">
        <f>_xlfn.IFNA(VLOOKUP(C4844,[2]Sheet1!$A:$A,1,0),3)</f>
        <v>3</v>
      </c>
    </row>
    <row r="4845" spans="1:25" hidden="1" x14ac:dyDescent="0.2">
      <c r="A4845" s="28" t="s">
        <v>19899</v>
      </c>
      <c r="B4845" s="28" t="s">
        <v>19900</v>
      </c>
      <c r="C4845" s="38" t="s">
        <v>19901</v>
      </c>
      <c r="D4845" s="26" t="str">
        <f>[1]!b_calc_yield(A4845,日期设置!$B$2,F4845,1,R4845,1,O4845,L4845,S4845,)</f>
        <v>Fetching...</v>
      </c>
      <c r="E4845" s="26">
        <f t="shared" si="150"/>
        <v>40.670104828947132</v>
      </c>
      <c r="F4845" s="18">
        <f>[1]!b_dq_cleanprice($A4845,日期设置!B$2)</f>
        <v>98.4024</v>
      </c>
      <c r="G4845" s="18" t="str">
        <f t="shared" si="151"/>
        <v>9.39 + 4.39</v>
      </c>
      <c r="H4845" s="27">
        <f>[1]!b_dq_pctchange($A4845,日期设置!$B$2,1)/100</f>
        <v>0</v>
      </c>
      <c r="I4845" s="26">
        <f>[1]!b_pq_pctchange(A4845,日期设置!$B$4,日期设置!$B$2,1)</f>
        <v>0</v>
      </c>
      <c r="J4845" s="26">
        <f>[1]!b_pq_pctchange(A4845,日期设置!$C$4,日期设置!$B$2,1)</f>
        <v>0</v>
      </c>
      <c r="K4845" s="52">
        <f>[1]!b_dq_amount($A4845,日期设置!B$2,2,10000)</f>
        <v>0</v>
      </c>
      <c r="L4845" s="26">
        <f>[1]!b_info_latestpar(A4845,日期设置!$B$2)</f>
        <v>100</v>
      </c>
      <c r="M4845" s="6">
        <f>[1]!b_info_outstandingbalance($A4845,日期设置!B$2)</f>
        <v>11</v>
      </c>
      <c r="N4845" s="7" t="str">
        <f>[1]!b_info_latestissurercreditrating2(A4845,日期设置!$B$2,"102","1")</f>
        <v>AAA</v>
      </c>
      <c r="O4845" s="8">
        <v>4.2</v>
      </c>
      <c r="P4845" s="9">
        <f>[1]!b_info_repurchasedate(A4845)</f>
        <v>0</v>
      </c>
      <c r="Q4845" s="8" t="s">
        <v>20016</v>
      </c>
      <c r="R4845" s="2" t="str">
        <f>IF((--IF(P4845=0,Q4845,P4845))&gt;(--日期设置!$B$2),IF(P4845=0,Q4845,P4845),Q4845)</f>
        <v>2030-08-13</v>
      </c>
      <c r="S4845" s="31" t="s">
        <v>19159</v>
      </c>
      <c r="T4845" s="8">
        <f>[1]!b_anal_ptmyear($A4845,日期设置!$B$2)</f>
        <v>9.3945205479452056</v>
      </c>
      <c r="U4845" s="8">
        <f>[1]!b_anal_termifexercise($A4845,日期设置!B$2)</f>
        <v>4.397260273972603</v>
      </c>
      <c r="V4845" s="10">
        <f>[1]!b_dq_dirtyprice(A4845,日期设置!$B$2)</f>
        <v>100.94540000000001</v>
      </c>
      <c r="W4845" s="11">
        <f>IF(U4845=0,ROUNDUP((Q4845-日期设置!$B$2)/365,0),ROUNDUP((R4845-日期设置!$B$2)/365,0))</f>
        <v>10</v>
      </c>
      <c r="X4845" s="18">
        <f>_xlfn.IFNA(VLOOKUP(A4845,过往入选债券!A:D,4,0),2)</f>
        <v>2</v>
      </c>
      <c r="Y4845">
        <f>_xlfn.IFNA(VLOOKUP(C4845,[2]Sheet1!$A:$A,1,0),3)</f>
        <v>3</v>
      </c>
    </row>
    <row r="4846" spans="1:25" hidden="1" x14ac:dyDescent="0.2">
      <c r="A4846" s="21" t="s">
        <v>4110</v>
      </c>
      <c r="B4846" s="21" t="s">
        <v>4111</v>
      </c>
      <c r="C4846" s="37" t="s">
        <v>479</v>
      </c>
      <c r="D4846" s="26" t="str">
        <f>[1]!b_calc_yield(A4846,日期设置!$B$2,F4846,1,R4846,1,O4846,L4846,S4846,)</f>
        <v>Fetching...</v>
      </c>
      <c r="E4846" s="26">
        <f t="shared" si="150"/>
        <v>17.729777458017892</v>
      </c>
      <c r="F4846" s="18">
        <f>[1]!b_dq_cleanprice($A4846,日期设置!B$2)</f>
        <v>97.82</v>
      </c>
      <c r="G4846" s="18" t="str">
        <f t="shared" si="151"/>
        <v>4.99 + 3.99</v>
      </c>
      <c r="H4846" s="27">
        <f>[1]!b_dq_pctchange($A4846,日期设置!$B$2,1)/100</f>
        <v>0</v>
      </c>
      <c r="I4846" s="26">
        <f>[1]!b_pq_pctchange(A4846,日期设置!$B$4,日期设置!$B$2,1)</f>
        <v>0</v>
      </c>
      <c r="J4846" s="26">
        <f>[1]!b_pq_pctchange(A4846,日期设置!$C$4,日期设置!$B$2,1)</f>
        <v>0</v>
      </c>
      <c r="K4846" s="52">
        <f>[1]!b_dq_amount($A4846,日期设置!B$2,2,10000)</f>
        <v>0</v>
      </c>
      <c r="L4846" s="26">
        <f>[1]!b_info_latestpar(A4846,日期设置!$B$2)</f>
        <v>100</v>
      </c>
      <c r="M4846" s="6">
        <f>[1]!b_info_outstandingbalance($A4846,日期设置!B$2)</f>
        <v>13</v>
      </c>
      <c r="N4846" s="7">
        <f>[1]!b_info_latestissurercreditrating2(A4846,日期设置!$B$2,"102","1")</f>
        <v>0</v>
      </c>
      <c r="O4846" s="8">
        <v>3.8</v>
      </c>
      <c r="P4846" s="9" t="str">
        <f>[1]!b_info_repurchasedate(A4846)</f>
        <v>2025-03-19</v>
      </c>
      <c r="Q4846" s="8" t="s">
        <v>16802</v>
      </c>
      <c r="R4846" s="2" t="str">
        <f>IF((--IF(P4846=0,Q4846,P4846))&gt;(--日期设置!$B$2),IF(P4846=0,Q4846,P4846),Q4846)</f>
        <v>2025-03-19</v>
      </c>
      <c r="S4846" s="2" t="s">
        <v>17869</v>
      </c>
      <c r="T4846" s="8">
        <f>[1]!b_anal_ptmyear($A4846,日期设置!$B$2)</f>
        <v>4.9917808219178079</v>
      </c>
      <c r="U4846" s="8">
        <f>[1]!b_anal_termifexercise($A4846,日期设置!B$2)</f>
        <v>3.9945205479452053</v>
      </c>
      <c r="V4846" s="10">
        <f>[1]!b_dq_dirtyprice(A4846,日期设置!$B$2)</f>
        <v>97.851200000000006</v>
      </c>
      <c r="W4846" s="11">
        <f>IF(U4846=0,ROUNDUP((Q4846-日期设置!$B$2)/365,0),ROUNDUP((R4846-日期设置!$B$2)/365,0))</f>
        <v>4</v>
      </c>
      <c r="X4846" s="18">
        <f>_xlfn.IFNA(VLOOKUP(A4846,过往入选债券!A:D,4,0),2)</f>
        <v>2</v>
      </c>
      <c r="Y4846">
        <f>_xlfn.IFNA(VLOOKUP(C4846,[2]Sheet1!$A:$A,1,0),3)</f>
        <v>3</v>
      </c>
    </row>
    <row r="4847" spans="1:25" hidden="1" x14ac:dyDescent="0.2">
      <c r="A4847" s="21" t="s">
        <v>3822</v>
      </c>
      <c r="B4847" s="21" t="s">
        <v>3823</v>
      </c>
      <c r="C4847" s="37" t="s">
        <v>295</v>
      </c>
      <c r="D4847" s="26" t="str">
        <f>[1]!b_calc_yield(A4847,日期设置!$B$2,F4847,1,R4847,1,O4847,L4847,S4847,)</f>
        <v>Fetching...</v>
      </c>
      <c r="E4847" s="26">
        <f t="shared" si="150"/>
        <v>7.9354536219426342</v>
      </c>
      <c r="F4847" s="18">
        <f>[1]!b_dq_cleanprice($A4847,日期设置!B$2)</f>
        <v>101.4267</v>
      </c>
      <c r="G4847" s="18" t="str">
        <f t="shared" si="151"/>
        <v>1.81 + 0</v>
      </c>
      <c r="H4847" s="27">
        <f>[1]!b_dq_pctchange($A4847,日期设置!$B$2,1)/100</f>
        <v>0</v>
      </c>
      <c r="I4847" s="26">
        <f>[1]!b_pq_pctchange(A4847,日期设置!$B$4,日期设置!$B$2,1)</f>
        <v>0</v>
      </c>
      <c r="J4847" s="26">
        <f>[1]!b_pq_pctchange(A4847,日期设置!$C$4,日期设置!$B$2,1)</f>
        <v>0</v>
      </c>
      <c r="K4847" s="52">
        <f>[1]!b_dq_amount($A4847,日期设置!B$2,2,10000)</f>
        <v>0</v>
      </c>
      <c r="L4847" s="26">
        <f>[1]!b_info_latestpar(A4847,日期设置!$B$2)</f>
        <v>100</v>
      </c>
      <c r="M4847" s="6">
        <f>[1]!b_info_outstandingbalance($A4847,日期设置!B$2)</f>
        <v>5</v>
      </c>
      <c r="N4847" s="7">
        <f>[1]!b_info_latestissurercreditrating2(A4847,日期设置!$B$2,"102","1")</f>
        <v>0</v>
      </c>
      <c r="O4847" s="8">
        <v>5.25</v>
      </c>
      <c r="P4847" s="9">
        <f>[1]!b_info_repurchasedate(A4847)</f>
        <v>0</v>
      </c>
      <c r="Q4847" s="8" t="s">
        <v>16079</v>
      </c>
      <c r="R4847" s="2" t="str">
        <f>IF((--IF(P4847=0,Q4847,P4847))&gt;(--日期设置!$B$2),IF(P4847=0,Q4847,P4847),Q4847)</f>
        <v>2023-01-15</v>
      </c>
      <c r="S4847" s="2" t="s">
        <v>18563</v>
      </c>
      <c r="T4847" s="8">
        <f>[1]!b_anal_ptmyear($A4847,日期设置!$B$2)</f>
        <v>1.8191780821917809</v>
      </c>
      <c r="U4847" s="8">
        <f>[1]!b_anal_termifexercise($A4847,日期设置!B$2)</f>
        <v>0</v>
      </c>
      <c r="V4847" s="10">
        <f>[1]!b_dq_dirtyprice(A4847,日期设置!$B$2)</f>
        <v>102.376</v>
      </c>
      <c r="W4847" s="11">
        <f>IF(U4847=0,ROUNDUP((Q4847-日期设置!$B$2)/365,0),ROUNDUP((R4847-日期设置!$B$2)/365,0))</f>
        <v>2</v>
      </c>
      <c r="X4847" s="18">
        <f>_xlfn.IFNA(VLOOKUP(A4847,过往入选债券!A:D,4,0),2)</f>
        <v>2</v>
      </c>
      <c r="Y4847">
        <f>_xlfn.IFNA(VLOOKUP(C4847,[2]Sheet1!$A:$A,1,0),3)</f>
        <v>3</v>
      </c>
    </row>
    <row r="4848" spans="1:25" hidden="1" x14ac:dyDescent="0.2">
      <c r="A4848" s="21" t="s">
        <v>8102</v>
      </c>
      <c r="B4848" s="21" t="s">
        <v>8103</v>
      </c>
      <c r="C4848" s="37" t="s">
        <v>484</v>
      </c>
      <c r="D4848" s="26" t="str">
        <f>[1]!b_calc_yield(A4848,日期设置!$B$2,F4848,1,R4848,1,O4848,L4848,S4848,)</f>
        <v>Fetching...</v>
      </c>
      <c r="E4848" s="26">
        <f t="shared" si="150"/>
        <v>13.003536036148343</v>
      </c>
      <c r="F4848" s="18">
        <f>[1]!b_dq_cleanprice($A4848,日期设置!B$2)</f>
        <v>100.05929999999999</v>
      </c>
      <c r="G4848" s="18" t="str">
        <f t="shared" si="151"/>
        <v>2.95 + 0</v>
      </c>
      <c r="H4848" s="27">
        <f>[1]!b_dq_pctchange($A4848,日期设置!$B$2,1)/100</f>
        <v>0</v>
      </c>
      <c r="I4848" s="26">
        <f>[1]!b_pq_pctchange(A4848,日期设置!$B$4,日期设置!$B$2,1)</f>
        <v>0</v>
      </c>
      <c r="J4848" s="26">
        <f>[1]!b_pq_pctchange(A4848,日期设置!$C$4,日期设置!$B$2,1)</f>
        <v>0</v>
      </c>
      <c r="K4848" s="52">
        <f>[1]!b_dq_amount($A4848,日期设置!B$2,2,10000)</f>
        <v>0</v>
      </c>
      <c r="L4848" s="26">
        <f>[1]!b_info_latestpar(A4848,日期设置!$B$2)</f>
        <v>100</v>
      </c>
      <c r="M4848" s="6">
        <f>[1]!b_info_outstandingbalance($A4848,日期设置!B$2)</f>
        <v>10</v>
      </c>
      <c r="N4848" s="7" t="str">
        <f>[1]!b_info_latestissurercreditrating2(A4848,日期设置!$B$2,"102","1")</f>
        <v>AAA</v>
      </c>
      <c r="O4848" s="8">
        <v>4.43</v>
      </c>
      <c r="P4848" s="9">
        <f>[1]!b_info_repurchasedate(A4848)</f>
        <v>0</v>
      </c>
      <c r="Q4848" s="8" t="s">
        <v>16637</v>
      </c>
      <c r="R4848" s="2" t="str">
        <f>IF((--IF(P4848=0,Q4848,P4848))&gt;(--日期设置!$B$2),IF(P4848=0,Q4848,P4848),Q4848)</f>
        <v>2024-03-06</v>
      </c>
      <c r="S4848" s="2" t="s">
        <v>18386</v>
      </c>
      <c r="T4848" s="8">
        <f>[1]!b_anal_ptmyear($A4848,日期设置!$B$2)</f>
        <v>2.956164383561644</v>
      </c>
      <c r="U4848" s="8">
        <f>[1]!b_anal_termifexercise($A4848,日期设置!B$2)</f>
        <v>0</v>
      </c>
      <c r="V4848" s="10">
        <f>[1]!b_dq_dirtyprice(A4848,日期设置!$B$2)</f>
        <v>100.2535</v>
      </c>
      <c r="W4848" s="11">
        <f>IF(U4848=0,ROUNDUP((Q4848-日期设置!$B$2)/365,0),ROUNDUP((R4848-日期设置!$B$2)/365,0))</f>
        <v>3</v>
      </c>
      <c r="X4848" s="18">
        <f>_xlfn.IFNA(VLOOKUP(A4848,过往入选债券!A:D,4,0),2)</f>
        <v>2</v>
      </c>
      <c r="Y4848">
        <f>_xlfn.IFNA(VLOOKUP(C4848,[2]Sheet1!$A:$A,1,0),3)</f>
        <v>3</v>
      </c>
    </row>
    <row r="4849" spans="1:25" hidden="1" x14ac:dyDescent="0.2">
      <c r="A4849" s="28" t="s">
        <v>19539</v>
      </c>
      <c r="B4849" s="28" t="s">
        <v>19540</v>
      </c>
      <c r="C4849" s="38" t="s">
        <v>19541</v>
      </c>
      <c r="D4849" s="26" t="str">
        <f>[1]!b_calc_yield(A4849,日期设置!$B$2,F4849,1,R4849,1,O4849,L4849,S4849,)</f>
        <v>Fetching...</v>
      </c>
      <c r="E4849" s="26">
        <f t="shared" si="150"/>
        <v>10.356796286625602</v>
      </c>
      <c r="F4849" s="18">
        <f>[1]!b_dq_cleanprice($A4849,日期设置!B$2)</f>
        <v>98.919200000000004</v>
      </c>
      <c r="G4849" s="18" t="str">
        <f t="shared" si="151"/>
        <v>2.39 + 0</v>
      </c>
      <c r="H4849" s="27">
        <f>[1]!b_dq_pctchange($A4849,日期设置!$B$2,1)/100</f>
        <v>0</v>
      </c>
      <c r="I4849" s="26">
        <f>[1]!b_pq_pctchange(A4849,日期设置!$B$4,日期设置!$B$2,1)</f>
        <v>0</v>
      </c>
      <c r="J4849" s="26">
        <f>[1]!b_pq_pctchange(A4849,日期设置!$C$4,日期设置!$B$2,1)</f>
        <v>0.37870639092403247</v>
      </c>
      <c r="K4849" s="52">
        <f>[1]!b_dq_amount($A4849,日期设置!B$2,2,10000)</f>
        <v>0</v>
      </c>
      <c r="L4849" s="26">
        <f>[1]!b_info_latestpar(A4849,日期设置!$B$2)</f>
        <v>100</v>
      </c>
      <c r="M4849" s="6">
        <f>[1]!b_info_outstandingbalance($A4849,日期设置!B$2)</f>
        <v>7</v>
      </c>
      <c r="N4849" s="7" t="str">
        <f>[1]!b_info_latestissurercreditrating2(A4849,日期设置!$B$2,"102","1")</f>
        <v>AA+</v>
      </c>
      <c r="O4849" s="8">
        <v>3.93</v>
      </c>
      <c r="P4849" s="9">
        <f>[1]!b_info_repurchasedate(A4849)</f>
        <v>0</v>
      </c>
      <c r="Q4849" s="8" t="s">
        <v>17071</v>
      </c>
      <c r="R4849" s="2" t="str">
        <f>IF((--IF(P4849=0,Q4849,P4849))&gt;(--日期设置!$B$2),IF(P4849=0,Q4849,P4849),Q4849)</f>
        <v>2023-08-13</v>
      </c>
      <c r="S4849" s="31" t="s">
        <v>19159</v>
      </c>
      <c r="T4849" s="8">
        <f>[1]!b_anal_ptmyear($A4849,日期设置!$B$2)</f>
        <v>2.3945205479452056</v>
      </c>
      <c r="U4849" s="8">
        <f>[1]!b_anal_termifexercise($A4849,日期设置!B$2)</f>
        <v>0</v>
      </c>
      <c r="V4849" s="10">
        <f>[1]!b_dq_dirtyprice(A4849,日期设置!$B$2)</f>
        <v>101.2987</v>
      </c>
      <c r="W4849" s="11">
        <f>IF(U4849=0,ROUNDUP((Q4849-日期设置!$B$2)/365,0),ROUNDUP((R4849-日期设置!$B$2)/365,0))</f>
        <v>3</v>
      </c>
      <c r="X4849" s="18">
        <f>_xlfn.IFNA(VLOOKUP(A4849,过往入选债券!A:D,4,0),2)</f>
        <v>2</v>
      </c>
      <c r="Y4849">
        <f>_xlfn.IFNA(VLOOKUP(C4849,[2]Sheet1!$A:$A,1,0),3)</f>
        <v>3</v>
      </c>
    </row>
    <row r="4850" spans="1:25" hidden="1" x14ac:dyDescent="0.2">
      <c r="A4850" s="21" t="s">
        <v>12837</v>
      </c>
      <c r="B4850" s="21" t="s">
        <v>12838</v>
      </c>
      <c r="C4850" s="37" t="s">
        <v>12839</v>
      </c>
      <c r="D4850" s="26" t="str">
        <f>[1]!b_calc_yield(A4850,日期设置!$B$2,F4850,1,R4850,1,O4850,L4850,S4850,)</f>
        <v>Fetching...</v>
      </c>
      <c r="E4850" s="26">
        <f t="shared" si="150"/>
        <v>23.094768472339933</v>
      </c>
      <c r="F4850" s="18">
        <f>[1]!b_dq_cleanprice($A4850,日期设置!B$2)</f>
        <v>39.718200000000003</v>
      </c>
      <c r="G4850" s="18" t="str">
        <f t="shared" si="151"/>
        <v>1.84 + 0</v>
      </c>
      <c r="H4850" s="27">
        <f>[1]!b_dq_pctchange($A4850,日期设置!$B$2,1)/100</f>
        <v>0</v>
      </c>
      <c r="I4850" s="26">
        <f>[1]!b_pq_pctchange(A4850,日期设置!$B$4,日期设置!$B$2,1)</f>
        <v>0</v>
      </c>
      <c r="J4850" s="26">
        <f>[1]!b_pq_pctchange(A4850,日期设置!$C$4,日期设置!$B$2,1)</f>
        <v>-0.88142665342362381</v>
      </c>
      <c r="K4850" s="52">
        <f>[1]!b_dq_amount($A4850,日期设置!B$2,2,10000)</f>
        <v>0</v>
      </c>
      <c r="L4850" s="26">
        <f>[1]!b_info_latestpar(A4850,日期设置!$B$2)</f>
        <v>40</v>
      </c>
      <c r="M4850" s="6">
        <f>[1]!b_info_outstandingbalance($A4850,日期设置!B$2)</f>
        <v>4.4000000000000004</v>
      </c>
      <c r="N4850" s="7" t="str">
        <f>[1]!b_info_latestissurercreditrating2(A4850,日期设置!$B$2,"102","1")</f>
        <v>AA</v>
      </c>
      <c r="O4850" s="8">
        <v>4.62</v>
      </c>
      <c r="P4850" s="9">
        <f>[1]!b_info_repurchasedate(A4850)</f>
        <v>0</v>
      </c>
      <c r="Q4850" s="8" t="s">
        <v>16363</v>
      </c>
      <c r="R4850" s="2" t="str">
        <f>IF((--IF(P4850=0,Q4850,P4850))&gt;(--日期设置!$B$2),IF(P4850=0,Q4850,P4850),Q4850)</f>
        <v>2023-01-25</v>
      </c>
      <c r="S4850" s="2" t="s">
        <v>18234</v>
      </c>
      <c r="T4850" s="8">
        <f>[1]!b_anal_ptmyear($A4850,日期设置!$B$2)</f>
        <v>1.8465753424657534</v>
      </c>
      <c r="U4850" s="8">
        <f>[1]!b_anal_termifexercise($A4850,日期设置!B$2)</f>
        <v>0</v>
      </c>
      <c r="V4850" s="10">
        <f>[1]!b_dq_dirtyprice(A4850,日期设置!$B$2)</f>
        <v>40.0017</v>
      </c>
      <c r="W4850" s="11">
        <f>IF(U4850=0,ROUNDUP((Q4850-日期设置!$B$2)/365,0),ROUNDUP((R4850-日期设置!$B$2)/365,0))</f>
        <v>2</v>
      </c>
      <c r="X4850" s="18">
        <f>_xlfn.IFNA(VLOOKUP(A4850,过往入选债券!A:D,4,0),2)</f>
        <v>2</v>
      </c>
      <c r="Y4850">
        <f>_xlfn.IFNA(VLOOKUP(C4850,[2]Sheet1!$A:$A,1,0),3)</f>
        <v>3</v>
      </c>
    </row>
    <row r="4851" spans="1:25" hidden="1" x14ac:dyDescent="0.2">
      <c r="A4851" s="28" t="s">
        <v>21924</v>
      </c>
      <c r="B4851" s="28" t="s">
        <v>22134</v>
      </c>
      <c r="C4851" s="39" t="s">
        <v>21284</v>
      </c>
      <c r="D4851" s="26" t="str">
        <f>[1]!b_calc_yield(A4851,日期设置!$B$2,F4851,1,R4851,1,O4851,L4851,S4851,)</f>
        <v>Fetching...</v>
      </c>
      <c r="E4851" s="26">
        <f t="shared" si="150"/>
        <v>11.985929620621905</v>
      </c>
      <c r="F4851" s="18">
        <f>[1]!b_dq_cleanprice($A4851,日期设置!B$2)</f>
        <v>100.7289</v>
      </c>
      <c r="G4851" s="18" t="str">
        <f t="shared" si="151"/>
        <v>2.75 + 2.75</v>
      </c>
      <c r="H4851" s="27">
        <f>[1]!b_dq_pctchange($A4851,日期设置!$B$2,1)/100</f>
        <v>0</v>
      </c>
      <c r="I4851" s="26">
        <f>[1]!b_pq_pctchange(A4851,日期设置!$B$4,日期设置!$B$2,1)</f>
        <v>0</v>
      </c>
      <c r="J4851" s="26">
        <f>[1]!b_pq_pctchange(A4851,日期设置!$C$4,日期设置!$B$2,1)</f>
        <v>5.4731221032677746E-2</v>
      </c>
      <c r="K4851" s="52">
        <f>[1]!b_dq_amount($A4851,日期设置!B$2,2,10000)</f>
        <v>0</v>
      </c>
      <c r="L4851" s="26">
        <f>[1]!b_info_latestpar(A4851,日期设置!$B$2)</f>
        <v>100</v>
      </c>
      <c r="M4851" s="6">
        <f>[1]!b_info_outstandingbalance($A4851,日期设置!B$2)</f>
        <v>20</v>
      </c>
      <c r="N4851" s="7" t="str">
        <f>[1]!b_info_latestissurercreditrating2(A4851,日期设置!$B$2,"102","1")</f>
        <v>AAA</v>
      </c>
      <c r="O4851" s="43">
        <v>4.7</v>
      </c>
      <c r="P4851" s="9">
        <f>[1]!b_info_repurchasedate(A4851)</f>
        <v>0</v>
      </c>
      <c r="Q4851" s="31" t="s">
        <v>22165</v>
      </c>
      <c r="R4851" s="2" t="str">
        <f>IF((--IF(P4851=0,Q4851,P4851))&gt;(--日期设置!$B$2),IF(P4851=0,Q4851,P4851),Q4851)</f>
        <v>2023-12-22</v>
      </c>
      <c r="S4851" s="31" t="s">
        <v>17465</v>
      </c>
      <c r="T4851" s="8">
        <f>[1]!b_anal_ptmyear($A4851,日期设置!$B$2)</f>
        <v>2.7534246575342465</v>
      </c>
      <c r="U4851" s="8">
        <f>[1]!b_anal_termifexercise($A4851,日期设置!B$2)</f>
        <v>2.7534246575342465</v>
      </c>
      <c r="V4851" s="10">
        <f>[1]!b_dq_dirtyprice(A4851,日期设置!$B$2)</f>
        <v>101.8878</v>
      </c>
      <c r="W4851" s="11">
        <f>IF(U4851=0,ROUNDUP((Q4851-日期设置!$B$2)/365,0),ROUNDUP((R4851-日期设置!$B$2)/365,0))</f>
        <v>3</v>
      </c>
      <c r="X4851" s="18">
        <f>_xlfn.IFNA(VLOOKUP(A4851,过往入选债券!A:D,4,0),2)</f>
        <v>2</v>
      </c>
      <c r="Y4851">
        <f>_xlfn.IFNA(VLOOKUP(C4851,[2]Sheet1!$A:$A,1,0),3)</f>
        <v>3</v>
      </c>
    </row>
    <row r="4852" spans="1:25" hidden="1" x14ac:dyDescent="0.2">
      <c r="A4852" s="21" t="s">
        <v>11069</v>
      </c>
      <c r="B4852" s="21" t="s">
        <v>11070</v>
      </c>
      <c r="C4852" s="37" t="s">
        <v>423</v>
      </c>
      <c r="D4852" s="26" t="str">
        <f>[1]!b_calc_yield(A4852,日期设置!$B$2,F4852,1,R4852,1,O4852,L4852,S4852,)</f>
        <v>Fetching...</v>
      </c>
      <c r="E4852" s="26">
        <f t="shared" si="150"/>
        <v>9.4570413904626847</v>
      </c>
      <c r="F4852" s="18">
        <f>[1]!b_dq_cleanprice($A4852,日期设置!B$2)</f>
        <v>99.028400000000005</v>
      </c>
      <c r="G4852" s="18" t="str">
        <f t="shared" si="151"/>
        <v>2.20 + 0</v>
      </c>
      <c r="H4852" s="27">
        <f>[1]!b_dq_pctchange($A4852,日期设置!$B$2,1)/100</f>
        <v>0</v>
      </c>
      <c r="I4852" s="26">
        <f>[1]!b_pq_pctchange(A4852,日期设置!$B$4,日期设置!$B$2,1)</f>
        <v>-0.1014839249866336</v>
      </c>
      <c r="J4852" s="26">
        <f>[1]!b_pq_pctchange(A4852,日期设置!$C$4,日期设置!$B$2,1)</f>
        <v>-0.26899507027005171</v>
      </c>
      <c r="K4852" s="52">
        <f>[1]!b_dq_amount($A4852,日期设置!B$2,2,10000)</f>
        <v>0</v>
      </c>
      <c r="L4852" s="26">
        <f>[1]!b_info_latestpar(A4852,日期设置!$B$2)</f>
        <v>100</v>
      </c>
      <c r="M4852" s="6">
        <f>[1]!b_info_outstandingbalance($A4852,日期设置!B$2)</f>
        <v>10</v>
      </c>
      <c r="N4852" s="7" t="str">
        <f>[1]!b_info_latestissurercreditrating2(A4852,日期设置!$B$2,"102","1")</f>
        <v>AA+</v>
      </c>
      <c r="O4852" s="8">
        <v>3.94</v>
      </c>
      <c r="P4852" s="9">
        <f>[1]!b_info_repurchasedate(A4852)</f>
        <v>0</v>
      </c>
      <c r="Q4852" s="8" t="s">
        <v>17578</v>
      </c>
      <c r="R4852" s="2" t="str">
        <f>IF((--IF(P4852=0,Q4852,P4852))&gt;(--日期设置!$B$2),IF(P4852=0,Q4852,P4852),Q4852)</f>
        <v>2023-06-05</v>
      </c>
      <c r="S4852" s="2" t="s">
        <v>18602</v>
      </c>
      <c r="T4852" s="8">
        <f>[1]!b_anal_ptmyear($A4852,日期设置!$B$2)</f>
        <v>2.2054794520547945</v>
      </c>
      <c r="U4852" s="8">
        <f>[1]!b_anal_termifexercise($A4852,日期设置!B$2)</f>
        <v>0</v>
      </c>
      <c r="V4852" s="10">
        <f>[1]!b_dq_dirtyprice(A4852,日期设置!$B$2)</f>
        <v>102.1588</v>
      </c>
      <c r="W4852" s="11">
        <f>IF(U4852=0,ROUNDUP((Q4852-日期设置!$B$2)/365,0),ROUNDUP((R4852-日期设置!$B$2)/365,0))</f>
        <v>3</v>
      </c>
      <c r="X4852" s="18">
        <f>_xlfn.IFNA(VLOOKUP(A4852,过往入选债券!A:D,4,0),2)</f>
        <v>2</v>
      </c>
      <c r="Y4852">
        <f>_xlfn.IFNA(VLOOKUP(C4852,[2]Sheet1!$A:$A,1,0),3)</f>
        <v>3</v>
      </c>
    </row>
    <row r="4853" spans="1:25" hidden="1" x14ac:dyDescent="0.2">
      <c r="A4853" s="21" t="s">
        <v>10052</v>
      </c>
      <c r="B4853" s="21" t="s">
        <v>10053</v>
      </c>
      <c r="C4853" s="37" t="s">
        <v>36</v>
      </c>
      <c r="D4853" s="26" t="str">
        <f>[1]!b_calc_yield(A4853,日期设置!$B$2,F4853,1,R4853,1,O4853,L4853,S4853,)</f>
        <v>Fetching...</v>
      </c>
      <c r="E4853" s="26">
        <f t="shared" si="150"/>
        <v>17.588510134245851</v>
      </c>
      <c r="F4853" s="18">
        <f>[1]!b_dq_cleanprice($A4853,日期设置!B$2)</f>
        <v>97.096999999999994</v>
      </c>
      <c r="G4853" s="18" t="str">
        <f t="shared" si="151"/>
        <v>3.95 + 0</v>
      </c>
      <c r="H4853" s="27">
        <f>[1]!b_dq_pctchange($A4853,日期设置!$B$2,1)/100</f>
        <v>0</v>
      </c>
      <c r="I4853" s="26">
        <f>[1]!b_pq_pctchange(A4853,日期设置!$B$4,日期设置!$B$2,1)</f>
        <v>0</v>
      </c>
      <c r="J4853" s="26">
        <f>[1]!b_pq_pctchange(A4853,日期设置!$C$4,日期设置!$B$2,1)</f>
        <v>0.26010608693675985</v>
      </c>
      <c r="K4853" s="52">
        <f>[1]!b_dq_amount($A4853,日期设置!B$2,2,10000)</f>
        <v>0</v>
      </c>
      <c r="L4853" s="26">
        <f>[1]!b_info_latestpar(A4853,日期设置!$B$2)</f>
        <v>100</v>
      </c>
      <c r="M4853" s="6">
        <f>[1]!b_info_outstandingbalance($A4853,日期设置!B$2)</f>
        <v>6</v>
      </c>
      <c r="N4853" s="7" t="str">
        <f>[1]!b_info_latestissurercreditrating2(A4853,日期设置!$B$2,"102","1")</f>
        <v>AA+</v>
      </c>
      <c r="O4853" s="8">
        <v>3.59</v>
      </c>
      <c r="P4853" s="9">
        <f>[1]!b_info_repurchasedate(A4853)</f>
        <v>0</v>
      </c>
      <c r="Q4853" s="8" t="s">
        <v>15996</v>
      </c>
      <c r="R4853" s="2" t="str">
        <f>IF((--IF(P4853=0,Q4853,P4853))&gt;(--日期设置!$B$2),IF(P4853=0,Q4853,P4853),Q4853)</f>
        <v>2025-03-06</v>
      </c>
      <c r="S4853" s="2" t="s">
        <v>17784</v>
      </c>
      <c r="T4853" s="8">
        <f>[1]!b_anal_ptmyear($A4853,日期设置!$B$2)</f>
        <v>3.956164383561644</v>
      </c>
      <c r="U4853" s="8">
        <f>[1]!b_anal_termifexercise($A4853,日期设置!B$2)</f>
        <v>0</v>
      </c>
      <c r="V4853" s="10">
        <f>[1]!b_dq_dirtyprice(A4853,日期设置!$B$2)</f>
        <v>97.254400000000004</v>
      </c>
      <c r="W4853" s="11">
        <f>IF(U4853=0,ROUNDUP((Q4853-日期设置!$B$2)/365,0),ROUNDUP((R4853-日期设置!$B$2)/365,0))</f>
        <v>4</v>
      </c>
      <c r="X4853" s="18">
        <f>_xlfn.IFNA(VLOOKUP(A4853,过往入选债券!A:D,4,0),2)</f>
        <v>2</v>
      </c>
      <c r="Y4853" s="45">
        <f>_xlfn.IFNA(VLOOKUP(C4853,[2]Sheet1!$A:$A,1,0),3)</f>
        <v>3</v>
      </c>
    </row>
    <row r="4854" spans="1:25" hidden="1" x14ac:dyDescent="0.2">
      <c r="A4854" s="21" t="s">
        <v>9279</v>
      </c>
      <c r="B4854" s="21" t="s">
        <v>9280</v>
      </c>
      <c r="C4854" s="37" t="s">
        <v>4803</v>
      </c>
      <c r="D4854" s="26" t="str">
        <f>[1]!b_calc_yield(A4854,日期设置!$B$2,F4854,1,R4854,1,O4854,L4854,S4854,)</f>
        <v>Fetching...</v>
      </c>
      <c r="E4854" s="26">
        <f t="shared" si="150"/>
        <v>6.5604765301866097</v>
      </c>
      <c r="F4854" s="18">
        <f>[1]!b_dq_cleanprice($A4854,日期设置!B$2)</f>
        <v>100.3566</v>
      </c>
      <c r="G4854" s="18" t="str">
        <f t="shared" si="151"/>
        <v>3.51 + 1.51</v>
      </c>
      <c r="H4854" s="27">
        <f>[1]!b_dq_pctchange($A4854,日期设置!$B$2,1)/100</f>
        <v>0</v>
      </c>
      <c r="I4854" s="26">
        <f>[1]!b_pq_pctchange(A4854,日期设置!$B$4,日期设置!$B$2,1)</f>
        <v>0</v>
      </c>
      <c r="J4854" s="26">
        <f>[1]!b_pq_pctchange(A4854,日期设置!$C$4,日期设置!$B$2,1)</f>
        <v>0</v>
      </c>
      <c r="K4854" s="52">
        <f>[1]!b_dq_amount($A4854,日期设置!B$2,2,10000)</f>
        <v>0</v>
      </c>
      <c r="L4854" s="26">
        <f>[1]!b_info_latestpar(A4854,日期设置!$B$2)</f>
        <v>100</v>
      </c>
      <c r="M4854" s="6">
        <f>[1]!b_info_outstandingbalance($A4854,日期设置!B$2)</f>
        <v>6</v>
      </c>
      <c r="N4854" s="7" t="str">
        <f>[1]!b_info_latestissurercreditrating2(A4854,日期设置!$B$2,"102","1")</f>
        <v>AA</v>
      </c>
      <c r="O4854" s="8">
        <v>4.67</v>
      </c>
      <c r="P4854" s="9" t="str">
        <f>[1]!b_info_repurchasedate(A4854)</f>
        <v>2022-09-27</v>
      </c>
      <c r="Q4854" s="8" t="s">
        <v>16666</v>
      </c>
      <c r="R4854" s="2" t="str">
        <f>IF((--IF(P4854=0,Q4854,P4854))&gt;(--日期设置!$B$2),IF(P4854=0,Q4854,P4854),Q4854)</f>
        <v>2022-09-27</v>
      </c>
      <c r="S4854" s="2" t="s">
        <v>18716</v>
      </c>
      <c r="T4854" s="8">
        <f>[1]!b_anal_ptmyear($A4854,日期设置!$B$2)</f>
        <v>3.5178082191780824</v>
      </c>
      <c r="U4854" s="8">
        <f>[1]!b_anal_termifexercise($A4854,日期设置!B$2)</f>
        <v>1.5178082191780822</v>
      </c>
      <c r="V4854" s="10">
        <f>[1]!b_dq_dirtyprice(A4854,日期设置!$B$2)</f>
        <v>102.6084</v>
      </c>
      <c r="W4854" s="11">
        <f>IF(U4854=0,ROUNDUP((Q4854-日期设置!$B$2)/365,0),ROUNDUP((R4854-日期设置!$B$2)/365,0))</f>
        <v>2</v>
      </c>
      <c r="X4854" s="18">
        <f>_xlfn.IFNA(VLOOKUP(A4854,过往入选债券!A:D,4,0),2)</f>
        <v>2</v>
      </c>
      <c r="Y4854">
        <f>_xlfn.IFNA(VLOOKUP(C4854,[2]Sheet1!$A:$A,1,0),3)</f>
        <v>3</v>
      </c>
    </row>
    <row r="4855" spans="1:25" hidden="1" x14ac:dyDescent="0.2">
      <c r="A4855" s="21" t="s">
        <v>2960</v>
      </c>
      <c r="B4855" s="21" t="s">
        <v>2961</v>
      </c>
      <c r="C4855" s="37" t="s">
        <v>1982</v>
      </c>
      <c r="D4855" s="26" t="str">
        <f>[1]!b_calc_yield(A4855,日期设置!$B$2,F4855,1,R4855,1,O4855,L4855,S4855,)</f>
        <v>Fetching...</v>
      </c>
      <c r="E4855" s="26">
        <f t="shared" si="150"/>
        <v>4.5034453479638081</v>
      </c>
      <c r="F4855" s="18">
        <f>[1]!b_dq_cleanprice($A4855,日期设置!B$2)</f>
        <v>101.63379999999999</v>
      </c>
      <c r="G4855" s="18" t="str">
        <f t="shared" si="151"/>
        <v>1.07 + 0</v>
      </c>
      <c r="H4855" s="27">
        <f>[1]!b_dq_pctchange($A4855,日期设置!$B$2,1)/100</f>
        <v>0</v>
      </c>
      <c r="I4855" s="26">
        <f>[1]!b_pq_pctchange(A4855,日期设置!$B$4,日期设置!$B$2,1)</f>
        <v>0</v>
      </c>
      <c r="J4855" s="26">
        <f>[1]!b_pq_pctchange(A4855,日期设置!$C$4,日期设置!$B$2,1)</f>
        <v>0</v>
      </c>
      <c r="K4855" s="52">
        <f>[1]!b_dq_amount($A4855,日期设置!B$2,2,10000)</f>
        <v>0</v>
      </c>
      <c r="L4855" s="26">
        <f>[1]!b_info_latestpar(A4855,日期设置!$B$2)</f>
        <v>100</v>
      </c>
      <c r="M4855" s="6">
        <f>[1]!b_info_outstandingbalance($A4855,日期设置!B$2)</f>
        <v>10</v>
      </c>
      <c r="N4855" s="7">
        <f>[1]!b_info_latestissurercreditrating2(A4855,日期设置!$B$2,"102","1")</f>
        <v>0</v>
      </c>
      <c r="O4855" s="8">
        <v>6</v>
      </c>
      <c r="P4855" s="9">
        <f>[1]!b_info_repurchasedate(A4855)</f>
        <v>0</v>
      </c>
      <c r="Q4855" s="8" t="s">
        <v>16176</v>
      </c>
      <c r="R4855" s="2" t="str">
        <f>IF((--IF(P4855=0,Q4855,P4855))&gt;(--日期设置!$B$2),IF(P4855=0,Q4855,P4855),Q4855)</f>
        <v>2022-04-19</v>
      </c>
      <c r="S4855" s="2" t="s">
        <v>17965</v>
      </c>
      <c r="T4855" s="8">
        <f>[1]!b_anal_ptmyear($A4855,日期设置!$B$2)</f>
        <v>1.0767123287671232</v>
      </c>
      <c r="U4855" s="8">
        <f>[1]!b_anal_termifexercise($A4855,日期设置!B$2)</f>
        <v>0</v>
      </c>
      <c r="V4855" s="10">
        <f>[1]!b_dq_dirtyprice(A4855,日期设置!$B$2)</f>
        <v>107.1735</v>
      </c>
      <c r="W4855" s="11">
        <f>IF(U4855=0,ROUNDUP((Q4855-日期设置!$B$2)/365,0),ROUNDUP((R4855-日期设置!$B$2)/365,0))</f>
        <v>2</v>
      </c>
      <c r="X4855" s="18">
        <f>_xlfn.IFNA(VLOOKUP(A4855,过往入选债券!A:D,4,0),2)</f>
        <v>2</v>
      </c>
      <c r="Y4855">
        <f>_xlfn.IFNA(VLOOKUP(C4855,[2]Sheet1!$A:$A,1,0),3)</f>
        <v>3</v>
      </c>
    </row>
    <row r="4856" spans="1:25" hidden="1" x14ac:dyDescent="0.2">
      <c r="A4856" s="28" t="s">
        <v>21492</v>
      </c>
      <c r="B4856" s="28" t="s">
        <v>21493</v>
      </c>
      <c r="C4856" s="39" t="s">
        <v>1113</v>
      </c>
      <c r="D4856" s="26" t="str">
        <f>[1]!b_calc_yield(A4856,日期设置!$B$2,F4856,1,R4856,1,O4856,L4856,S4856,)</f>
        <v>Fetching...</v>
      </c>
      <c r="E4856" s="26">
        <f t="shared" si="150"/>
        <v>11.52249610690248</v>
      </c>
      <c r="F4856" s="18">
        <f>[1]!b_dq_cleanprice($A4856,日期设置!B$2)</f>
        <v>100.926</v>
      </c>
      <c r="G4856" s="18" t="str">
        <f t="shared" si="151"/>
        <v>4.66 + 2.66</v>
      </c>
      <c r="H4856" s="27">
        <f>[1]!b_dq_pctchange($A4856,日期设置!$B$2,1)/100</f>
        <v>0</v>
      </c>
      <c r="I4856" s="26">
        <f>[1]!b_pq_pctchange(A4856,日期设置!$B$4,日期设置!$B$2,1)</f>
        <v>0</v>
      </c>
      <c r="J4856" s="26">
        <f>[1]!b_pq_pctchange(A4856,日期设置!$C$4,日期设置!$B$2,1)</f>
        <v>0</v>
      </c>
      <c r="K4856" s="52">
        <f>[1]!b_dq_amount($A4856,日期设置!B$2,2,10000)</f>
        <v>0</v>
      </c>
      <c r="L4856" s="26">
        <f>[1]!b_info_latestpar(A4856,日期设置!$B$2)</f>
        <v>100</v>
      </c>
      <c r="M4856" s="6">
        <f>[1]!b_info_outstandingbalance($A4856,日期设置!B$2)</f>
        <v>5</v>
      </c>
      <c r="N4856" s="7" t="str">
        <f>[1]!b_info_latestissurercreditrating2(A4856,日期设置!$B$2,"102","1")</f>
        <v>AA+</v>
      </c>
      <c r="O4856" s="43">
        <v>4.79</v>
      </c>
      <c r="P4856" s="9" t="str">
        <f>[1]!b_info_repurchasedate(A4856)</f>
        <v>2023-11-18</v>
      </c>
      <c r="Q4856" s="31" t="s">
        <v>21759</v>
      </c>
      <c r="R4856" s="2" t="str">
        <f>IF((--IF(P4856=0,Q4856,P4856))&gt;(--日期设置!$B$2),IF(P4856=0,Q4856,P4856),Q4856)</f>
        <v>2023-11-18</v>
      </c>
      <c r="S4856" s="31" t="s">
        <v>17404</v>
      </c>
      <c r="T4856" s="8">
        <f>[1]!b_anal_ptmyear($A4856,日期设置!$B$2)</f>
        <v>4.6602739726027398</v>
      </c>
      <c r="U4856" s="8">
        <f>[1]!b_anal_termifexercise($A4856,日期设置!B$2)</f>
        <v>2.6602739726027398</v>
      </c>
      <c r="V4856" s="10">
        <f>[1]!b_dq_dirtyprice(A4856,日期设置!$B$2)</f>
        <v>102.55329999999999</v>
      </c>
      <c r="W4856" s="11">
        <f>IF(U4856=0,ROUNDUP((Q4856-日期设置!$B$2)/365,0),ROUNDUP((R4856-日期设置!$B$2)/365,0))</f>
        <v>3</v>
      </c>
      <c r="X4856" s="18">
        <f>_xlfn.IFNA(VLOOKUP(A4856,过往入选债券!A:D,4,0),2)</f>
        <v>2</v>
      </c>
      <c r="Y4856">
        <f>_xlfn.IFNA(VLOOKUP(C4856,[2]Sheet1!$A:$A,1,0),3)</f>
        <v>3</v>
      </c>
    </row>
    <row r="4857" spans="1:25" hidden="1" x14ac:dyDescent="0.2">
      <c r="A4857" s="21" t="s">
        <v>8417</v>
      </c>
      <c r="B4857" s="21" t="s">
        <v>8418</v>
      </c>
      <c r="C4857" s="37" t="s">
        <v>8419</v>
      </c>
      <c r="D4857" s="26" t="str">
        <f>[1]!b_calc_yield(A4857,日期设置!$B$2,F4857,1,R4857,1,O4857,L4857,S4857,)</f>
        <v>Fetching...</v>
      </c>
      <c r="E4857" s="26">
        <f t="shared" si="150"/>
        <v>4.5596556034716906</v>
      </c>
      <c r="F4857" s="18">
        <f>[1]!b_dq_cleanprice($A4857,日期设置!B$2)</f>
        <v>101.4318</v>
      </c>
      <c r="G4857" s="18" t="str">
        <f t="shared" si="151"/>
        <v>1.08 + 1.08</v>
      </c>
      <c r="H4857" s="27">
        <f>[1]!b_dq_pctchange($A4857,日期设置!$B$2,1)/100</f>
        <v>0</v>
      </c>
      <c r="I4857" s="26">
        <f>[1]!b_pq_pctchange(A4857,日期设置!$B$4,日期设置!$B$2,1)</f>
        <v>0</v>
      </c>
      <c r="J4857" s="26">
        <f>[1]!b_pq_pctchange(A4857,日期设置!$C$4,日期设置!$B$2,1)</f>
        <v>0</v>
      </c>
      <c r="K4857" s="52">
        <f>[1]!b_dq_amount($A4857,日期设置!B$2,2,10000)</f>
        <v>0</v>
      </c>
      <c r="L4857" s="26">
        <f>[1]!b_info_latestpar(A4857,日期设置!$B$2)</f>
        <v>100</v>
      </c>
      <c r="M4857" s="6">
        <f>[1]!b_info_outstandingbalance($A4857,日期设置!B$2)</f>
        <v>4</v>
      </c>
      <c r="N4857" s="7" t="str">
        <f>[1]!b_info_latestissurercreditrating2(A4857,日期设置!$B$2,"102","1")</f>
        <v>AA+</v>
      </c>
      <c r="O4857" s="8">
        <v>5.79</v>
      </c>
      <c r="P4857" s="9">
        <f>[1]!b_info_repurchasedate(A4857)</f>
        <v>0</v>
      </c>
      <c r="Q4857" s="8" t="s">
        <v>16095</v>
      </c>
      <c r="R4857" s="2" t="str">
        <f>IF((--IF(P4857=0,Q4857,P4857))&gt;(--日期设置!$B$2),IF(P4857=0,Q4857,P4857),Q4857)</f>
        <v>2022-04-23</v>
      </c>
      <c r="S4857" s="2" t="s">
        <v>17880</v>
      </c>
      <c r="T4857" s="8">
        <f>[1]!b_anal_ptmyear($A4857,日期设置!$B$2)</f>
        <v>1.0876712328767124</v>
      </c>
      <c r="U4857" s="8">
        <f>[1]!b_anal_termifexercise($A4857,日期设置!B$2)</f>
        <v>1.0876712328767124</v>
      </c>
      <c r="V4857" s="10">
        <f>[1]!b_dq_dirtyprice(A4857,日期设置!$B$2)</f>
        <v>106.71420000000001</v>
      </c>
      <c r="W4857" s="11">
        <f>IF(U4857=0,ROUNDUP((Q4857-日期设置!$B$2)/365,0),ROUNDUP((R4857-日期设置!$B$2)/365,0))</f>
        <v>2</v>
      </c>
      <c r="X4857" s="18">
        <f>_xlfn.IFNA(VLOOKUP(A4857,过往入选债券!A:D,4,0),2)</f>
        <v>2</v>
      </c>
      <c r="Y4857">
        <f>_xlfn.IFNA(VLOOKUP(C4857,[2]Sheet1!$A:$A,1,0),3)</f>
        <v>3</v>
      </c>
    </row>
    <row r="4858" spans="1:25" hidden="1" x14ac:dyDescent="0.2">
      <c r="A4858" s="28" t="s">
        <v>19537</v>
      </c>
      <c r="B4858" s="28" t="s">
        <v>19538</v>
      </c>
      <c r="C4858" s="38" t="s">
        <v>2338</v>
      </c>
      <c r="D4858" s="26" t="str">
        <f>[1]!b_calc_yield(A4858,日期设置!$B$2,F4858,1,R4858,1,O4858,L4858,S4858,)</f>
        <v>Fetching...</v>
      </c>
      <c r="E4858" s="26">
        <f t="shared" si="150"/>
        <v>10.351504613621554</v>
      </c>
      <c r="F4858" s="18">
        <f>[1]!b_dq_cleanprice($A4858,日期设置!B$2)</f>
        <v>98.860600000000005</v>
      </c>
      <c r="G4858" s="18" t="str">
        <f t="shared" si="151"/>
        <v>2.39 + 0</v>
      </c>
      <c r="H4858" s="27">
        <f>[1]!b_dq_pctchange($A4858,日期设置!$B$2,1)/100</f>
        <v>0</v>
      </c>
      <c r="I4858" s="26">
        <f>[1]!b_pq_pctchange(A4858,日期设置!$B$4,日期设置!$B$2,1)</f>
        <v>0</v>
      </c>
      <c r="J4858" s="26">
        <f>[1]!b_pq_pctchange(A4858,日期设置!$C$4,日期设置!$B$2,1)</f>
        <v>-6.3382438717665537E-2</v>
      </c>
      <c r="K4858" s="52">
        <f>[1]!b_dq_amount($A4858,日期设置!B$2,2,10000)</f>
        <v>0</v>
      </c>
      <c r="L4858" s="26">
        <f>[1]!b_info_latestpar(A4858,日期设置!$B$2)</f>
        <v>100</v>
      </c>
      <c r="M4858" s="6">
        <f>[1]!b_info_outstandingbalance($A4858,日期设置!B$2)</f>
        <v>14.6</v>
      </c>
      <c r="N4858" s="7" t="str">
        <f>[1]!b_info_latestissurercreditrating2(A4858,日期设置!$B$2,"102","1")</f>
        <v>AA+</v>
      </c>
      <c r="O4858" s="8">
        <v>3.9</v>
      </c>
      <c r="P4858" s="9">
        <f>[1]!b_info_repurchasedate(A4858)</f>
        <v>0</v>
      </c>
      <c r="Q4858" s="8" t="s">
        <v>17071</v>
      </c>
      <c r="R4858" s="2" t="str">
        <f>IF((--IF(P4858=0,Q4858,P4858))&gt;(--日期设置!$B$2),IF(P4858=0,Q4858,P4858),Q4858)</f>
        <v>2023-08-13</v>
      </c>
      <c r="S4858" s="31" t="s">
        <v>19159</v>
      </c>
      <c r="T4858" s="8">
        <f>[1]!b_anal_ptmyear($A4858,日期设置!$B$2)</f>
        <v>2.3945205479452056</v>
      </c>
      <c r="U4858" s="8">
        <f>[1]!b_anal_termifexercise($A4858,日期设置!B$2)</f>
        <v>0</v>
      </c>
      <c r="V4858" s="10">
        <f>[1]!b_dq_dirtyprice(A4858,日期设置!$B$2)</f>
        <v>101.22199999999999</v>
      </c>
      <c r="W4858" s="11">
        <f>IF(U4858=0,ROUNDUP((Q4858-日期设置!$B$2)/365,0),ROUNDUP((R4858-日期设置!$B$2)/365,0))</f>
        <v>3</v>
      </c>
      <c r="X4858" s="18">
        <f>_xlfn.IFNA(VLOOKUP(A4858,过往入选债券!A:D,4,0),2)</f>
        <v>2</v>
      </c>
      <c r="Y4858">
        <f>_xlfn.IFNA(VLOOKUP(C4858,[2]Sheet1!$A:$A,1,0),3)</f>
        <v>3</v>
      </c>
    </row>
    <row r="4859" spans="1:25" hidden="1" x14ac:dyDescent="0.2">
      <c r="A4859" s="21" t="s">
        <v>15773</v>
      </c>
      <c r="B4859" s="21" t="s">
        <v>15774</v>
      </c>
      <c r="C4859" s="37" t="s">
        <v>3649</v>
      </c>
      <c r="D4859" s="26" t="str">
        <f>[1]!b_calc_yield(A4859,日期设置!$B$2,F4859,1,R4859,1,O4859,L4859,S4859,)</f>
        <v>Fetching...</v>
      </c>
      <c r="E4859" s="26">
        <f t="shared" si="150"/>
        <v>26.24828163170363</v>
      </c>
      <c r="F4859" s="18">
        <f>[1]!b_dq_cleanprice($A4859,日期设置!B$2)</f>
        <v>96.729500000000002</v>
      </c>
      <c r="G4859" s="18" t="str">
        <f t="shared" si="151"/>
        <v>6.09 + 0</v>
      </c>
      <c r="H4859" s="27">
        <f>[1]!b_dq_pctchange($A4859,日期设置!$B$2,1)/100</f>
        <v>0</v>
      </c>
      <c r="I4859" s="26">
        <f>[1]!b_pq_pctchange(A4859,日期设置!$B$4,日期设置!$B$2,1)</f>
        <v>0</v>
      </c>
      <c r="J4859" s="26">
        <f>[1]!b_pq_pctchange(A4859,日期设置!$C$4,日期设置!$B$2,1)</f>
        <v>0</v>
      </c>
      <c r="K4859" s="52">
        <f>[1]!b_dq_amount($A4859,日期设置!B$2,2,10000)</f>
        <v>0</v>
      </c>
      <c r="L4859" s="26">
        <f>[1]!b_info_latestpar(A4859,日期设置!$B$2)</f>
        <v>100</v>
      </c>
      <c r="M4859" s="6">
        <f>[1]!b_info_outstandingbalance($A4859,日期设置!B$2)</f>
        <v>10</v>
      </c>
      <c r="N4859" s="7" t="str">
        <f>[1]!b_info_latestissurercreditrating2(A4859,日期设置!$B$2,"102","1")</f>
        <v>AA+</v>
      </c>
      <c r="O4859" s="8">
        <v>3.78</v>
      </c>
      <c r="P4859" s="9">
        <f>[1]!b_info_repurchasedate(A4859)</f>
        <v>0</v>
      </c>
      <c r="Q4859" s="8" t="s">
        <v>17398</v>
      </c>
      <c r="R4859" s="2" t="str">
        <f>IF((--IF(P4859=0,Q4859,P4859))&gt;(--日期设置!$B$2),IF(P4859=0,Q4859,P4859),Q4859)</f>
        <v>2027-04-24</v>
      </c>
      <c r="S4859" s="2" t="s">
        <v>17860</v>
      </c>
      <c r="T4859" s="8">
        <f>[1]!b_anal_ptmyear($A4859,日期设置!$B$2)</f>
        <v>6.0904109589041093</v>
      </c>
      <c r="U4859" s="8">
        <f>[1]!b_anal_termifexercise($A4859,日期设置!B$2)</f>
        <v>0</v>
      </c>
      <c r="V4859" s="10">
        <f>[1]!b_dq_dirtyprice(A4859,日期设置!$B$2)</f>
        <v>100.1677</v>
      </c>
      <c r="W4859" s="11">
        <f>IF(U4859=0,ROUNDUP((Q4859-日期设置!$B$2)/365,0),ROUNDUP((R4859-日期设置!$B$2)/365,0))</f>
        <v>7</v>
      </c>
      <c r="X4859" s="18">
        <f>_xlfn.IFNA(VLOOKUP(A4859,过往入选债券!A:D,4,0),2)</f>
        <v>2</v>
      </c>
      <c r="Y4859">
        <f>_xlfn.IFNA(VLOOKUP(C4859,[2]Sheet1!$A:$A,1,0),3)</f>
        <v>3</v>
      </c>
    </row>
    <row r="4860" spans="1:25" hidden="1" x14ac:dyDescent="0.2">
      <c r="A4860" s="28" t="s">
        <v>21928</v>
      </c>
      <c r="B4860" s="28" t="s">
        <v>22139</v>
      </c>
      <c r="C4860" s="39" t="s">
        <v>21697</v>
      </c>
      <c r="D4860" s="26" t="str">
        <f>[1]!b_calc_yield(A4860,日期设置!$B$2,F4860,1,R4860,1,O4860,L4860,S4860,)</f>
        <v>Fetching...</v>
      </c>
      <c r="E4860" s="26">
        <f t="shared" si="150"/>
        <v>7.5805142348580379</v>
      </c>
      <c r="F4860" s="18">
        <f>[1]!b_dq_cleanprice($A4860,日期设置!B$2)</f>
        <v>100.96129999999999</v>
      </c>
      <c r="G4860" s="18" t="str">
        <f t="shared" si="151"/>
        <v>1.74 + 1.74</v>
      </c>
      <c r="H4860" s="27">
        <f>[1]!b_dq_pctchange($A4860,日期设置!$B$2,1)/100</f>
        <v>0</v>
      </c>
      <c r="I4860" s="26">
        <f>[1]!b_pq_pctchange(A4860,日期设置!$B$4,日期设置!$B$2,1)</f>
        <v>0</v>
      </c>
      <c r="J4860" s="26">
        <f>[1]!b_pq_pctchange(A4860,日期设置!$C$4,日期设置!$B$2,1)</f>
        <v>0.13786632520781197</v>
      </c>
      <c r="K4860" s="52">
        <f>[1]!b_dq_amount($A4860,日期设置!B$2,2,10000)</f>
        <v>0</v>
      </c>
      <c r="L4860" s="26">
        <f>[1]!b_info_latestpar(A4860,日期设置!$B$2)</f>
        <v>100</v>
      </c>
      <c r="M4860" s="6">
        <f>[1]!b_info_outstandingbalance($A4860,日期设置!B$2)</f>
        <v>8</v>
      </c>
      <c r="N4860" s="7" t="str">
        <f>[1]!b_info_latestissurercreditrating2(A4860,日期设置!$B$2,"102","1")</f>
        <v>AAA</v>
      </c>
      <c r="O4860" s="43">
        <v>5</v>
      </c>
      <c r="P4860" s="9">
        <f>[1]!b_info_repurchasedate(A4860)</f>
        <v>0</v>
      </c>
      <c r="Q4860" s="31" t="s">
        <v>16359</v>
      </c>
      <c r="R4860" s="2" t="str">
        <f>IF((--IF(P4860=0,Q4860,P4860))&gt;(--日期设置!$B$2),IF(P4860=0,Q4860,P4860),Q4860)</f>
        <v>2022-12-18</v>
      </c>
      <c r="S4860" s="31" t="s">
        <v>17254</v>
      </c>
      <c r="T4860" s="8">
        <f>[1]!b_anal_ptmyear($A4860,日期设置!$B$2)</f>
        <v>1.7424657534246575</v>
      </c>
      <c r="U4860" s="8">
        <f>[1]!b_anal_termifexercise($A4860,日期设置!B$2)</f>
        <v>1.7424657534246575</v>
      </c>
      <c r="V4860" s="10">
        <f>[1]!b_dq_dirtyprice(A4860,日期设置!$B$2)</f>
        <v>102.249</v>
      </c>
      <c r="W4860" s="11">
        <f>IF(U4860=0,ROUNDUP((Q4860-日期设置!$B$2)/365,0),ROUNDUP((R4860-日期设置!$B$2)/365,0))</f>
        <v>2</v>
      </c>
      <c r="X4860" s="18">
        <f>_xlfn.IFNA(VLOOKUP(A4860,过往入选债券!A:D,4,0),2)</f>
        <v>2</v>
      </c>
      <c r="Y4860">
        <f>_xlfn.IFNA(VLOOKUP(C4860,[2]Sheet1!$A:$A,1,0),3)</f>
        <v>3</v>
      </c>
    </row>
    <row r="4861" spans="1:25" hidden="1" x14ac:dyDescent="0.2">
      <c r="A4861" s="21" t="s">
        <v>9827</v>
      </c>
      <c r="B4861" s="21" t="s">
        <v>9828</v>
      </c>
      <c r="C4861" s="37" t="s">
        <v>704</v>
      </c>
      <c r="D4861" s="26" t="str">
        <f>[1]!b_calc_yield(A4861,日期设置!$B$2,F4861,1,R4861,1,O4861,L4861,S4861,)</f>
        <v>Fetching...</v>
      </c>
      <c r="E4861" s="26">
        <f t="shared" si="150"/>
        <v>7.9811411534657095</v>
      </c>
      <c r="F4861" s="18">
        <f>[1]!b_dq_cleanprice($A4861,日期设置!B$2)</f>
        <v>99.64</v>
      </c>
      <c r="G4861" s="18" t="str">
        <f t="shared" si="151"/>
        <v>1.82 + 0</v>
      </c>
      <c r="H4861" s="27">
        <f>[1]!b_dq_pctchange($A4861,日期设置!$B$2,1)/100</f>
        <v>0</v>
      </c>
      <c r="I4861" s="26">
        <f>[1]!b_pq_pctchange(A4861,日期设置!$B$4,日期设置!$B$2,1)</f>
        <v>0.10720030381792182</v>
      </c>
      <c r="J4861" s="26">
        <f>[1]!b_pq_pctchange(A4861,日期设置!$C$4,日期设置!$B$2,1)</f>
        <v>0.10720030381792182</v>
      </c>
      <c r="K4861" s="52">
        <f>[1]!b_dq_amount($A4861,日期设置!B$2,2,10000)</f>
        <v>0</v>
      </c>
      <c r="L4861" s="26">
        <f>[1]!b_info_latestpar(A4861,日期设置!$B$2)</f>
        <v>100</v>
      </c>
      <c r="M4861" s="6">
        <f>[1]!b_info_outstandingbalance($A4861,日期设置!B$2)</f>
        <v>7</v>
      </c>
      <c r="N4861" s="7" t="str">
        <f>[1]!b_info_latestissurercreditrating2(A4861,日期设置!$B$2,"102","1")</f>
        <v>AA+</v>
      </c>
      <c r="O4861" s="8">
        <v>4.2</v>
      </c>
      <c r="P4861" s="9">
        <f>[1]!b_info_repurchasedate(A4861)</f>
        <v>0</v>
      </c>
      <c r="Q4861" s="8" t="s">
        <v>16745</v>
      </c>
      <c r="R4861" s="2" t="str">
        <f>IF((--IF(P4861=0,Q4861,P4861))&gt;(--日期设置!$B$2),IF(P4861=0,Q4861,P4861),Q4861)</f>
        <v>2023-01-16</v>
      </c>
      <c r="S4861" s="2" t="s">
        <v>18283</v>
      </c>
      <c r="T4861" s="8">
        <f>[1]!b_anal_ptmyear($A4861,日期设置!$B$2)</f>
        <v>1.821917808219178</v>
      </c>
      <c r="U4861" s="8">
        <f>[1]!b_anal_termifexercise($A4861,日期设置!B$2)</f>
        <v>0</v>
      </c>
      <c r="V4861" s="10">
        <f>[1]!b_dq_dirtyprice(A4861,日期设置!$B$2)</f>
        <v>100.3879</v>
      </c>
      <c r="W4861" s="11">
        <f>IF(U4861=0,ROUNDUP((Q4861-日期设置!$B$2)/365,0),ROUNDUP((R4861-日期设置!$B$2)/365,0))</f>
        <v>2</v>
      </c>
      <c r="X4861" s="18">
        <f>_xlfn.IFNA(VLOOKUP(A4861,过往入选债券!A:D,4,0),2)</f>
        <v>2</v>
      </c>
      <c r="Y4861">
        <f>_xlfn.IFNA(VLOOKUP(C4861,[2]Sheet1!$A:$A,1,0),3)</f>
        <v>3</v>
      </c>
    </row>
    <row r="4862" spans="1:25" hidden="1" x14ac:dyDescent="0.2">
      <c r="A4862" s="21" t="s">
        <v>13263</v>
      </c>
      <c r="B4862" s="21" t="s">
        <v>13264</v>
      </c>
      <c r="C4862" s="37" t="s">
        <v>13265</v>
      </c>
      <c r="D4862" s="26" t="str">
        <f>[1]!b_calc_yield(A4862,日期设置!$B$2,F4862,1,R4862,1,O4862,L4862,S4862,)</f>
        <v>Fetching...</v>
      </c>
      <c r="E4862" s="26">
        <f t="shared" si="150"/>
        <v>20.767520458292175</v>
      </c>
      <c r="F4862" s="18">
        <f>[1]!b_dq_cleanprice($A4862,日期设置!B$2)</f>
        <v>58.763500000000001</v>
      </c>
      <c r="G4862" s="18" t="str">
        <f t="shared" si="151"/>
        <v>2.32 + 0</v>
      </c>
      <c r="H4862" s="27">
        <f>[1]!b_dq_pctchange($A4862,日期设置!$B$2,1)/100</f>
        <v>0</v>
      </c>
      <c r="I4862" s="26">
        <f>[1]!b_pq_pctchange(A4862,日期设置!$B$4,日期设置!$B$2,1)</f>
        <v>0</v>
      </c>
      <c r="J4862" s="26">
        <f>[1]!b_pq_pctchange(A4862,日期设置!$C$4,日期设置!$B$2,1)</f>
        <v>8.2772856634347358E-2</v>
      </c>
      <c r="K4862" s="52">
        <f>[1]!b_dq_amount($A4862,日期设置!B$2,2,10000)</f>
        <v>0</v>
      </c>
      <c r="L4862" s="26">
        <f>[1]!b_info_latestpar(A4862,日期设置!$B$2)</f>
        <v>60</v>
      </c>
      <c r="M4862" s="6">
        <f>[1]!b_info_outstandingbalance($A4862,日期设置!B$2)</f>
        <v>6</v>
      </c>
      <c r="N4862" s="7" t="str">
        <f>[1]!b_info_latestissurercreditrating2(A4862,日期设置!$B$2,"102","1")</f>
        <v>AA</v>
      </c>
      <c r="O4862" s="8">
        <v>4.37</v>
      </c>
      <c r="P4862" s="9">
        <f>[1]!b_info_repurchasedate(A4862)</f>
        <v>0</v>
      </c>
      <c r="Q4862" s="8" t="s">
        <v>16025</v>
      </c>
      <c r="R4862" s="2" t="str">
        <f>IF((--IF(P4862=0,Q4862,P4862))&gt;(--日期设置!$B$2),IF(P4862=0,Q4862,P4862),Q4862)</f>
        <v>2023-07-18</v>
      </c>
      <c r="S4862" s="2" t="s">
        <v>17812</v>
      </c>
      <c r="T4862" s="8">
        <f>[1]!b_anal_ptmyear($A4862,日期设置!$B$2)</f>
        <v>2.3232876712328769</v>
      </c>
      <c r="U4862" s="8">
        <f>[1]!b_anal_termifexercise($A4862,日期设置!B$2)</f>
        <v>0</v>
      </c>
      <c r="V4862" s="10">
        <f>[1]!b_dq_dirtyprice(A4862,日期设置!$B$2)</f>
        <v>60.537799999999997</v>
      </c>
      <c r="W4862" s="11">
        <f>IF(U4862=0,ROUNDUP((Q4862-日期设置!$B$2)/365,0),ROUNDUP((R4862-日期设置!$B$2)/365,0))</f>
        <v>3</v>
      </c>
      <c r="X4862" s="18">
        <f>_xlfn.IFNA(VLOOKUP(A4862,过往入选债券!A:D,4,0),2)</f>
        <v>2</v>
      </c>
      <c r="Y4862">
        <f>_xlfn.IFNA(VLOOKUP(C4862,[2]Sheet1!$A:$A,1,0),3)</f>
        <v>3</v>
      </c>
    </row>
    <row r="4863" spans="1:25" hidden="1" x14ac:dyDescent="0.2">
      <c r="A4863" s="28" t="s">
        <v>21098</v>
      </c>
      <c r="B4863" s="28" t="s">
        <v>21099</v>
      </c>
      <c r="C4863" s="39" t="s">
        <v>2121</v>
      </c>
      <c r="D4863" s="26" t="str">
        <f>[1]!b_calc_yield(A4863,日期设置!$B$2,F4863,1,R4863,1,O4863,L4863,S4863,)</f>
        <v>Fetching...</v>
      </c>
      <c r="E4863" s="26">
        <f t="shared" si="150"/>
        <v>11.337017101127579</v>
      </c>
      <c r="F4863" s="18">
        <f>[1]!b_dq_cleanprice($A4863,日期设置!B$2)</f>
        <v>99.132400000000004</v>
      </c>
      <c r="G4863" s="18" t="str">
        <f t="shared" si="151"/>
        <v>4.60 + 2.60</v>
      </c>
      <c r="H4863" s="27">
        <f>[1]!b_dq_pctchange($A4863,日期设置!$B$2,1)/100</f>
        <v>0</v>
      </c>
      <c r="I4863" s="26">
        <f>[1]!b_pq_pctchange(A4863,日期设置!$B$4,日期设置!$B$2,1)</f>
        <v>0</v>
      </c>
      <c r="J4863" s="26">
        <f>[1]!b_pq_pctchange(A4863,日期设置!$C$4,日期设置!$B$2,1)</f>
        <v>7.5713677120541056E-2</v>
      </c>
      <c r="K4863" s="52">
        <f>[1]!b_dq_amount($A4863,日期设置!B$2,2,10000)</f>
        <v>0</v>
      </c>
      <c r="L4863" s="26">
        <f>[1]!b_info_latestpar(A4863,日期设置!$B$2)</f>
        <v>100</v>
      </c>
      <c r="M4863" s="6">
        <f>[1]!b_info_outstandingbalance($A4863,日期设置!B$2)</f>
        <v>10</v>
      </c>
      <c r="N4863" s="7" t="str">
        <f>[1]!b_info_latestissurercreditrating2(A4863,日期设置!$B$2,"102","1")</f>
        <v>AA+</v>
      </c>
      <c r="O4863" s="8">
        <v>4.05</v>
      </c>
      <c r="P4863" s="9" t="str">
        <f>[1]!b_info_repurchasedate(A4863)</f>
        <v>2023-10-29</v>
      </c>
      <c r="Q4863" s="8" t="s">
        <v>16662</v>
      </c>
      <c r="R4863" s="2" t="str">
        <f>IF((--IF(P4863=0,Q4863,P4863))&gt;(--日期设置!$B$2),IF(P4863=0,Q4863,P4863),Q4863)</f>
        <v>2023-10-29</v>
      </c>
      <c r="S4863" s="31" t="s">
        <v>16723</v>
      </c>
      <c r="T4863" s="8">
        <f>[1]!b_anal_ptmyear($A4863,日期设置!$B$2)</f>
        <v>4.6054794520547944</v>
      </c>
      <c r="U4863" s="8">
        <f>[1]!b_anal_termifexercise($A4863,日期设置!B$2)</f>
        <v>2.6054794520547944</v>
      </c>
      <c r="V4863" s="10">
        <f>[1]!b_dq_dirtyprice(A4863,日期设置!$B$2)</f>
        <v>100.7302</v>
      </c>
      <c r="W4863" s="11">
        <f>IF(U4863=0,ROUNDUP((Q4863-日期设置!$B$2)/365,0),ROUNDUP((R4863-日期设置!$B$2)/365,0))</f>
        <v>3</v>
      </c>
      <c r="X4863" s="18">
        <f>_xlfn.IFNA(VLOOKUP(A4863,过往入选债券!A:D,4,0),2)</f>
        <v>2</v>
      </c>
      <c r="Y4863">
        <f>_xlfn.IFNA(VLOOKUP(C4863,[2]Sheet1!$A:$A,1,0),3)</f>
        <v>3</v>
      </c>
    </row>
    <row r="4864" spans="1:25" hidden="1" x14ac:dyDescent="0.2">
      <c r="A4864" s="21" t="s">
        <v>9395</v>
      </c>
      <c r="B4864" s="21" t="s">
        <v>9396</v>
      </c>
      <c r="C4864" s="37" t="s">
        <v>6349</v>
      </c>
      <c r="D4864" s="26" t="str">
        <f>[1]!b_calc_yield(A4864,日期设置!$B$2,F4864,1,R4864,1,O4864,L4864,S4864,)</f>
        <v>Fetching...</v>
      </c>
      <c r="E4864" s="26">
        <f t="shared" si="150"/>
        <v>15.47818102411016</v>
      </c>
      <c r="F4864" s="18">
        <f>[1]!b_dq_cleanprice($A4864,日期设置!B$2)</f>
        <v>100.884</v>
      </c>
      <c r="G4864" s="18" t="str">
        <f t="shared" si="151"/>
        <v>3.58 + 0</v>
      </c>
      <c r="H4864" s="27">
        <f>[1]!b_dq_pctchange($A4864,日期设置!$B$2,1)/100</f>
        <v>0</v>
      </c>
      <c r="I4864" s="26">
        <f>[1]!b_pq_pctchange(A4864,日期设置!$B$4,日期设置!$B$2,1)</f>
        <v>0.44355501127555225</v>
      </c>
      <c r="J4864" s="26">
        <f>[1]!b_pq_pctchange(A4864,日期设置!$C$4,日期设置!$B$2,1)</f>
        <v>0.48717614141753551</v>
      </c>
      <c r="K4864" s="52">
        <f>[1]!b_dq_amount($A4864,日期设置!B$2,2,10000)</f>
        <v>0</v>
      </c>
      <c r="L4864" s="26">
        <f>[1]!b_info_latestpar(A4864,日期设置!$B$2)</f>
        <v>100</v>
      </c>
      <c r="M4864" s="6">
        <f>[1]!b_info_outstandingbalance($A4864,日期设置!B$2)</f>
        <v>9</v>
      </c>
      <c r="N4864" s="7" t="str">
        <f>[1]!b_info_latestissurercreditrating2(A4864,日期设置!$B$2,"102","1")</f>
        <v>AA+</v>
      </c>
      <c r="O4864" s="8">
        <v>4.68</v>
      </c>
      <c r="P4864" s="9">
        <f>[1]!b_info_repurchasedate(A4864)</f>
        <v>0</v>
      </c>
      <c r="Q4864" s="8" t="s">
        <v>16452</v>
      </c>
      <c r="R4864" s="2" t="str">
        <f>IF((--IF(P4864=0,Q4864,P4864))&gt;(--日期设置!$B$2),IF(P4864=0,Q4864,P4864),Q4864)</f>
        <v>2024-10-23</v>
      </c>
      <c r="S4864" s="2" t="s">
        <v>18506</v>
      </c>
      <c r="T4864" s="8">
        <f>[1]!b_anal_ptmyear($A4864,日期设置!$B$2)</f>
        <v>3.5890410958904111</v>
      </c>
      <c r="U4864" s="8">
        <f>[1]!b_anal_termifexercise($A4864,日期设置!B$2)</f>
        <v>0</v>
      </c>
      <c r="V4864" s="10">
        <f>[1]!b_dq_dirtyprice(A4864,日期设置!$B$2)</f>
        <v>102.8073</v>
      </c>
      <c r="W4864" s="11">
        <f>IF(U4864=0,ROUNDUP((Q4864-日期设置!$B$2)/365,0),ROUNDUP((R4864-日期设置!$B$2)/365,0))</f>
        <v>4</v>
      </c>
      <c r="X4864" s="18">
        <f>_xlfn.IFNA(VLOOKUP(A4864,过往入选债券!A:D,4,0),2)</f>
        <v>2</v>
      </c>
      <c r="Y4864">
        <f>_xlfn.IFNA(VLOOKUP(C4864,[2]Sheet1!$A:$A,1,0),3)</f>
        <v>3</v>
      </c>
    </row>
    <row r="4865" spans="1:25" hidden="1" x14ac:dyDescent="0.2">
      <c r="A4865" s="21" t="s">
        <v>8706</v>
      </c>
      <c r="B4865" s="21" t="s">
        <v>8707</v>
      </c>
      <c r="C4865" s="37" t="s">
        <v>1786</v>
      </c>
      <c r="D4865" s="26" t="str">
        <f>[1]!b_calc_yield(A4865,日期设置!$B$2,F4865,1,R4865,1,O4865,L4865,S4865,)</f>
        <v>Fetching...</v>
      </c>
      <c r="E4865" s="26">
        <f t="shared" si="150"/>
        <v>13.831538225586559</v>
      </c>
      <c r="F4865" s="18">
        <f>[1]!b_dq_cleanprice($A4865,日期设置!B$2)</f>
        <v>100.011</v>
      </c>
      <c r="G4865" s="18" t="str">
        <f t="shared" si="151"/>
        <v>3.24 + 0</v>
      </c>
      <c r="H4865" s="27">
        <f>[1]!b_dq_pctchange($A4865,日期设置!$B$2,1)/100</f>
        <v>0</v>
      </c>
      <c r="I4865" s="26">
        <f>[1]!b_pq_pctchange(A4865,日期设置!$B$4,日期设置!$B$2,1)</f>
        <v>0</v>
      </c>
      <c r="J4865" s="26">
        <f>[1]!b_pq_pctchange(A4865,日期设置!$C$4,日期设置!$B$2,1)</f>
        <v>-0.15623830084609108</v>
      </c>
      <c r="K4865" s="52">
        <f>[1]!b_dq_amount($A4865,日期设置!B$2,2,10000)</f>
        <v>0</v>
      </c>
      <c r="L4865" s="26">
        <f>[1]!b_info_latestpar(A4865,日期设置!$B$2)</f>
        <v>100</v>
      </c>
      <c r="M4865" s="6">
        <f>[1]!b_info_outstandingbalance($A4865,日期设置!B$2)</f>
        <v>20</v>
      </c>
      <c r="N4865" s="7" t="str">
        <f>[1]!b_info_latestissurercreditrating2(A4865,日期设置!$B$2,"102","1")</f>
        <v>AAA</v>
      </c>
      <c r="O4865" s="8">
        <v>4.41</v>
      </c>
      <c r="P4865" s="9">
        <f>[1]!b_info_repurchasedate(A4865)</f>
        <v>0</v>
      </c>
      <c r="Q4865" s="8" t="s">
        <v>16093</v>
      </c>
      <c r="R4865" s="2" t="str">
        <f>IF((--IF(P4865=0,Q4865,P4865))&gt;(--日期设置!$B$2),IF(P4865=0,Q4865,P4865),Q4865)</f>
        <v>2024-06-19</v>
      </c>
      <c r="S4865" s="2" t="s">
        <v>18856</v>
      </c>
      <c r="T4865" s="8">
        <f>[1]!b_anal_ptmyear($A4865,日期设置!$B$2)</f>
        <v>3.2438356164383562</v>
      </c>
      <c r="U4865" s="8">
        <f>[1]!b_anal_termifexercise($A4865,日期设置!B$2)</f>
        <v>0</v>
      </c>
      <c r="V4865" s="10">
        <f>[1]!b_dq_dirtyprice(A4865,日期设置!$B$2)</f>
        <v>103.34569999999999</v>
      </c>
      <c r="W4865" s="11">
        <f>IF(U4865=0,ROUNDUP((Q4865-日期设置!$B$2)/365,0),ROUNDUP((R4865-日期设置!$B$2)/365,0))</f>
        <v>4</v>
      </c>
      <c r="X4865" s="18">
        <f>_xlfn.IFNA(VLOOKUP(A4865,过往入选债券!A:D,4,0),2)</f>
        <v>2</v>
      </c>
      <c r="Y4865" s="45" t="str">
        <f>_xlfn.IFNA(VLOOKUP(C4865,[2]Sheet1!$A:$A,1,0),3)</f>
        <v>陕西煤业化工集团有限责任公司</v>
      </c>
    </row>
    <row r="4866" spans="1:25" hidden="1" x14ac:dyDescent="0.2">
      <c r="A4866" s="21" t="s">
        <v>10974</v>
      </c>
      <c r="B4866" s="21" t="s">
        <v>10975</v>
      </c>
      <c r="C4866" s="37" t="s">
        <v>3942</v>
      </c>
      <c r="D4866" s="26" t="str">
        <f>[1]!b_calc_yield(A4866,日期设置!$B$2,F4866,1,R4866,1,O4866,L4866,S4866,)</f>
        <v>Fetching...</v>
      </c>
      <c r="E4866" s="26">
        <f t="shared" ref="E4866:E4929" si="152">((O4866*W4866+L4866)/V4866-1)*100</f>
        <v>5.009715465800979</v>
      </c>
      <c r="F4866" s="18">
        <f>[1]!b_dq_cleanprice($A4866,日期设置!B$2)</f>
        <v>98.808800000000005</v>
      </c>
      <c r="G4866" s="18" t="str">
        <f t="shared" ref="G4866:G4929" si="153">LEFT(T4866,4)&amp;" + "&amp;LEFT(U4866,4)</f>
        <v>1.16 + 0</v>
      </c>
      <c r="H4866" s="27">
        <f>[1]!b_dq_pctchange($A4866,日期设置!$B$2,1)/100</f>
        <v>0</v>
      </c>
      <c r="I4866" s="26">
        <f>[1]!b_pq_pctchange(A4866,日期设置!$B$4,日期设置!$B$2,1)</f>
        <v>0</v>
      </c>
      <c r="J4866" s="26">
        <f>[1]!b_pq_pctchange(A4866,日期设置!$C$4,日期设置!$B$2,1)</f>
        <v>0</v>
      </c>
      <c r="K4866" s="52">
        <f>[1]!b_dq_amount($A4866,日期设置!B$2,2,10000)</f>
        <v>0</v>
      </c>
      <c r="L4866" s="26">
        <f>[1]!b_info_latestpar(A4866,日期设置!$B$2)</f>
        <v>100</v>
      </c>
      <c r="M4866" s="6">
        <f>[1]!b_info_outstandingbalance($A4866,日期设置!B$2)</f>
        <v>2.5</v>
      </c>
      <c r="N4866" s="7" t="str">
        <f>[1]!b_info_latestissurercreditrating2(A4866,日期设置!$B$2,"102","1")</f>
        <v>AA</v>
      </c>
      <c r="O4866" s="8">
        <v>3.34</v>
      </c>
      <c r="P4866" s="9">
        <f>[1]!b_info_repurchasedate(A4866)</f>
        <v>0</v>
      </c>
      <c r="Q4866" s="8" t="s">
        <v>16793</v>
      </c>
      <c r="R4866" s="2" t="str">
        <f>IF((--IF(P4866=0,Q4866,P4866))&gt;(--日期设置!$B$2),IF(P4866=0,Q4866,P4866),Q4866)</f>
        <v>2022-05-22</v>
      </c>
      <c r="S4866" s="2" t="s">
        <v>18238</v>
      </c>
      <c r="T4866" s="8">
        <f>[1]!b_anal_ptmyear($A4866,日期设置!$B$2)</f>
        <v>1.167123287671233</v>
      </c>
      <c r="U4866" s="8">
        <f>[1]!b_anal_termifexercise($A4866,日期设置!B$2)</f>
        <v>0</v>
      </c>
      <c r="V4866" s="10">
        <f>[1]!b_dq_dirtyprice(A4866,日期设置!$B$2)</f>
        <v>101.59059999999999</v>
      </c>
      <c r="W4866" s="11">
        <f>IF(U4866=0,ROUNDUP((Q4866-日期设置!$B$2)/365,0),ROUNDUP((R4866-日期设置!$B$2)/365,0))</f>
        <v>2</v>
      </c>
      <c r="X4866" s="18">
        <f>_xlfn.IFNA(VLOOKUP(A4866,过往入选债券!A:D,4,0),2)</f>
        <v>2</v>
      </c>
      <c r="Y4866">
        <f>_xlfn.IFNA(VLOOKUP(C4866,[2]Sheet1!$A:$A,1,0),3)</f>
        <v>3</v>
      </c>
    </row>
    <row r="4867" spans="1:25" hidden="1" x14ac:dyDescent="0.2">
      <c r="A4867" s="21" t="s">
        <v>10744</v>
      </c>
      <c r="B4867" s="21" t="s">
        <v>10745</v>
      </c>
      <c r="C4867" s="37" t="s">
        <v>141</v>
      </c>
      <c r="D4867" s="26" t="str">
        <f>[1]!b_calc_yield(A4867,日期设置!$B$2,F4867,1,R4867,1,O4867,L4867,S4867,)</f>
        <v>Fetching...</v>
      </c>
      <c r="E4867" s="26">
        <f t="shared" si="152"/>
        <v>8.9297085476365279</v>
      </c>
      <c r="F4867" s="18">
        <f>[1]!b_dq_cleanprice($A4867,日期设置!B$2)</f>
        <v>98.682199999999995</v>
      </c>
      <c r="G4867" s="18" t="str">
        <f t="shared" si="153"/>
        <v>2.09 + 0</v>
      </c>
      <c r="H4867" s="27">
        <f>[1]!b_dq_pctchange($A4867,日期设置!$B$2,1)/100</f>
        <v>0</v>
      </c>
      <c r="I4867" s="26">
        <f>[1]!b_pq_pctchange(A4867,日期设置!$B$4,日期设置!$B$2,1)</f>
        <v>0</v>
      </c>
      <c r="J4867" s="26">
        <f>[1]!b_pq_pctchange(A4867,日期设置!$C$4,日期设置!$B$2,1)</f>
        <v>0</v>
      </c>
      <c r="K4867" s="52">
        <f>[1]!b_dq_amount($A4867,日期设置!B$2,2,10000)</f>
        <v>0</v>
      </c>
      <c r="L4867" s="26">
        <f>[1]!b_info_latestpar(A4867,日期设置!$B$2)</f>
        <v>100</v>
      </c>
      <c r="M4867" s="6">
        <f>[1]!b_info_outstandingbalance($A4867,日期设置!B$2)</f>
        <v>5</v>
      </c>
      <c r="N4867" s="7" t="str">
        <f>[1]!b_info_latestissurercreditrating2(A4867,日期设置!$B$2,"102","1")</f>
        <v>AA</v>
      </c>
      <c r="O4867" s="8">
        <v>3.73</v>
      </c>
      <c r="P4867" s="9">
        <f>[1]!b_info_repurchasedate(A4867)</f>
        <v>0</v>
      </c>
      <c r="Q4867" s="8" t="s">
        <v>16074</v>
      </c>
      <c r="R4867" s="2" t="str">
        <f>IF((--IF(P4867=0,Q4867,P4867))&gt;(--日期设置!$B$2),IF(P4867=0,Q4867,P4867),Q4867)</f>
        <v>2023-04-24</v>
      </c>
      <c r="S4867" s="2" t="s">
        <v>17860</v>
      </c>
      <c r="T4867" s="8">
        <f>[1]!b_anal_ptmyear($A4867,日期设置!$B$2)</f>
        <v>2.0904109589041098</v>
      </c>
      <c r="U4867" s="8">
        <f>[1]!b_anal_termifexercise($A4867,日期设置!B$2)</f>
        <v>0</v>
      </c>
      <c r="V4867" s="10">
        <f>[1]!b_dq_dirtyprice(A4867,日期设置!$B$2)</f>
        <v>102.075</v>
      </c>
      <c r="W4867" s="11">
        <f>IF(U4867=0,ROUNDUP((Q4867-日期设置!$B$2)/365,0),ROUNDUP((R4867-日期设置!$B$2)/365,0))</f>
        <v>3</v>
      </c>
      <c r="X4867" s="18">
        <f>_xlfn.IFNA(VLOOKUP(A4867,过往入选债券!A:D,4,0),2)</f>
        <v>2</v>
      </c>
      <c r="Y4867">
        <f>_xlfn.IFNA(VLOOKUP(C4867,[2]Sheet1!$A:$A,1,0),3)</f>
        <v>3</v>
      </c>
    </row>
    <row r="4868" spans="1:25" x14ac:dyDescent="0.2">
      <c r="A4868" s="21" t="s">
        <v>8402</v>
      </c>
      <c r="B4868" s="21" t="s">
        <v>8403</v>
      </c>
      <c r="C4868" s="37" t="s">
        <v>7424</v>
      </c>
      <c r="D4868" s="26" t="str">
        <f>[1]!b_calc_yield(A4868,日期设置!$B$2,F4868,1,R4868,1,O4868,L4868,S4868,)</f>
        <v>Fetching...</v>
      </c>
      <c r="E4868" s="26">
        <f t="shared" si="152"/>
        <v>12.88730930276094</v>
      </c>
      <c r="F4868" s="18">
        <f>[1]!b_dq_cleanprice($A4868,日期设置!B$2)</f>
        <v>101.68429999999999</v>
      </c>
      <c r="G4868" s="18" t="str">
        <f t="shared" si="153"/>
        <v>3.07 + 0</v>
      </c>
      <c r="H4868" s="27">
        <f>[1]!b_dq_pctchange($A4868,日期设置!$B$2,1)/100</f>
        <v>6.0813304140314368E-4</v>
      </c>
      <c r="I4868" s="26">
        <f>[1]!b_pq_pctchange(A4868,日期设置!$B$4,日期设置!$B$2,1)</f>
        <v>6.081330414031437E-2</v>
      </c>
      <c r="J4868" s="26">
        <f>[1]!b_pq_pctchange(A4868,日期设置!$C$4,日期设置!$B$2,1)</f>
        <v>6.081330414031437E-2</v>
      </c>
      <c r="K4868" s="52">
        <f>[1]!b_dq_amount($A4868,日期设置!B$2,2,10000)</f>
        <v>2126.0147671999998</v>
      </c>
      <c r="L4868" s="26">
        <f>[1]!b_info_latestpar(A4868,日期设置!$B$2)</f>
        <v>100</v>
      </c>
      <c r="M4868" s="6">
        <f>[1]!b_info_outstandingbalance($A4868,日期设置!B$2)</f>
        <v>5</v>
      </c>
      <c r="N4868" s="7" t="str">
        <f>[1]!b_info_latestissurercreditrating2(A4868,日期设置!$B$2,"102","1")</f>
        <v>AA+</v>
      </c>
      <c r="O4868" s="8">
        <v>5</v>
      </c>
      <c r="P4868" s="9">
        <f>[1]!b_info_repurchasedate(A4868)</f>
        <v>0</v>
      </c>
      <c r="Q4868" s="8" t="s">
        <v>17171</v>
      </c>
      <c r="R4868" s="2" t="str">
        <f>IF((--IF(P4868=0,Q4868,P4868))&gt;(--日期设置!$B$2),IF(P4868=0,Q4868,P4868),Q4868)</f>
        <v>2024-04-19</v>
      </c>
      <c r="S4868" s="2" t="s">
        <v>17965</v>
      </c>
      <c r="T4868" s="8">
        <f>[1]!b_anal_ptmyear($A4868,日期设置!$B$2)</f>
        <v>3.0767123287671234</v>
      </c>
      <c r="U4868" s="8">
        <f>[1]!b_anal_termifexercise($A4868,日期设置!B$2)</f>
        <v>0</v>
      </c>
      <c r="V4868" s="10">
        <f>[1]!b_dq_dirtyprice(A4868,日期设置!$B$2)</f>
        <v>106.30070000000001</v>
      </c>
      <c r="W4868" s="11">
        <f>IF(U4868=0,ROUNDUP((Q4868-日期设置!$B$2)/365,0),ROUNDUP((R4868-日期设置!$B$2)/365,0))</f>
        <v>4</v>
      </c>
      <c r="X4868" s="18">
        <f>_xlfn.IFNA(VLOOKUP(A4868,过往入选债券!A:D,4,0),2)</f>
        <v>2</v>
      </c>
      <c r="Y4868">
        <f>_xlfn.IFNA(VLOOKUP(C4868,[2]Sheet1!$A:$A,1,0),3)</f>
        <v>3</v>
      </c>
    </row>
    <row r="4869" spans="1:25" hidden="1" x14ac:dyDescent="0.2">
      <c r="A4869" s="21" t="s">
        <v>11113</v>
      </c>
      <c r="B4869" s="21" t="s">
        <v>11114</v>
      </c>
      <c r="C4869" s="37" t="s">
        <v>214</v>
      </c>
      <c r="D4869" s="26" t="str">
        <f>[1]!b_calc_yield(A4869,日期设置!$B$2,F4869,1,R4869,1,O4869,L4869,S4869,)</f>
        <v>Fetching...</v>
      </c>
      <c r="E4869" s="26">
        <f t="shared" si="152"/>
        <v>5.2347492131663786</v>
      </c>
      <c r="F4869" s="18">
        <f>[1]!b_dq_cleanprice($A4869,日期设置!B$2)</f>
        <v>99.751400000000004</v>
      </c>
      <c r="G4869" s="18" t="str">
        <f t="shared" si="153"/>
        <v>1.22 + 1.22</v>
      </c>
      <c r="H4869" s="27">
        <f>[1]!b_dq_pctchange($A4869,日期设置!$B$2,1)/100</f>
        <v>0</v>
      </c>
      <c r="I4869" s="26">
        <f>[1]!b_pq_pctchange(A4869,日期设置!$B$4,日期设置!$B$2,1)</f>
        <v>0</v>
      </c>
      <c r="J4869" s="26">
        <f>[1]!b_pq_pctchange(A4869,日期设置!$C$4,日期设置!$B$2,1)</f>
        <v>0.69277677002294724</v>
      </c>
      <c r="K4869" s="52">
        <f>[1]!b_dq_amount($A4869,日期设置!B$2,2,10000)</f>
        <v>0</v>
      </c>
      <c r="L4869" s="26">
        <f>[1]!b_info_latestpar(A4869,日期设置!$B$2)</f>
        <v>100</v>
      </c>
      <c r="M4869" s="6">
        <f>[1]!b_info_outstandingbalance($A4869,日期设置!B$2)</f>
        <v>15</v>
      </c>
      <c r="N4869" s="7" t="str">
        <f>[1]!b_info_latestissurercreditrating2(A4869,日期设置!$B$2,"102","1")</f>
        <v>AAA</v>
      </c>
      <c r="O4869" s="8">
        <v>4.2</v>
      </c>
      <c r="P4869" s="9">
        <f>[1]!b_info_repurchasedate(A4869)</f>
        <v>0</v>
      </c>
      <c r="Q4869" s="8" t="s">
        <v>16087</v>
      </c>
      <c r="R4869" s="2" t="str">
        <f>IF((--IF(P4869=0,Q4869,P4869))&gt;(--日期设置!$B$2),IF(P4869=0,Q4869,P4869),Q4869)</f>
        <v>2022-06-12</v>
      </c>
      <c r="S4869" s="2" t="s">
        <v>17848</v>
      </c>
      <c r="T4869" s="8">
        <f>[1]!b_anal_ptmyear($A4869,日期设置!$B$2)</f>
        <v>1.2246575342465753</v>
      </c>
      <c r="U4869" s="8">
        <f>[1]!b_anal_termifexercise($A4869,日期设置!B$2)</f>
        <v>1.2246575342465753</v>
      </c>
      <c r="V4869" s="10">
        <f>[1]!b_dq_dirtyprice(A4869,日期设置!$B$2)</f>
        <v>103.0078</v>
      </c>
      <c r="W4869" s="11">
        <f>IF(U4869=0,ROUNDUP((Q4869-日期设置!$B$2)/365,0),ROUNDUP((R4869-日期设置!$B$2)/365,0))</f>
        <v>2</v>
      </c>
      <c r="X4869" s="18">
        <f>_xlfn.IFNA(VLOOKUP(A4869,过往入选债券!A:D,4,0),2)</f>
        <v>2</v>
      </c>
      <c r="Y4869">
        <f>_xlfn.IFNA(VLOOKUP(C4869,[2]Sheet1!$A:$A,1,0),3)</f>
        <v>3</v>
      </c>
    </row>
    <row r="4870" spans="1:25" hidden="1" x14ac:dyDescent="0.2">
      <c r="A4870" s="21" t="s">
        <v>3624</v>
      </c>
      <c r="B4870" s="21" t="s">
        <v>3625</v>
      </c>
      <c r="C4870" s="37" t="s">
        <v>3626</v>
      </c>
      <c r="D4870" s="26" t="str">
        <f>[1]!b_calc_yield(A4870,日期设置!$B$2,F4870,1,R4870,1,O4870,L4870,S4870,)</f>
        <v>Fetching...</v>
      </c>
      <c r="E4870" s="26">
        <f t="shared" si="152"/>
        <v>7.1573303407213462</v>
      </c>
      <c r="F4870" s="18">
        <f>[1]!b_dq_cleanprice($A4870,日期设置!B$2)</f>
        <v>100.9131</v>
      </c>
      <c r="G4870" s="18" t="str">
        <f t="shared" si="153"/>
        <v>3.65 + 1.65</v>
      </c>
      <c r="H4870" s="27">
        <f>[1]!b_dq_pctchange($A4870,日期设置!$B$2,1)/100</f>
        <v>0</v>
      </c>
      <c r="I4870" s="26">
        <f>[1]!b_pq_pctchange(A4870,日期设置!$B$4,日期设置!$B$2,1)</f>
        <v>0</v>
      </c>
      <c r="J4870" s="26">
        <f>[1]!b_pq_pctchange(A4870,日期设置!$C$4,日期设置!$B$2,1)</f>
        <v>0</v>
      </c>
      <c r="K4870" s="52">
        <f>[1]!b_dq_amount($A4870,日期设置!B$2,2,10000)</f>
        <v>0</v>
      </c>
      <c r="L4870" s="26">
        <f>[1]!b_info_latestpar(A4870,日期设置!$B$2)</f>
        <v>100</v>
      </c>
      <c r="M4870" s="6">
        <f>[1]!b_info_outstandingbalance($A4870,日期设置!B$2)</f>
        <v>10</v>
      </c>
      <c r="N4870" s="7">
        <f>[1]!b_info_latestissurercreditrating2(A4870,日期设置!$B$2,"102","1")</f>
        <v>0</v>
      </c>
      <c r="O4870" s="8">
        <v>5</v>
      </c>
      <c r="P4870" s="9" t="str">
        <f>[1]!b_info_repurchasedate(A4870)</f>
        <v>2022-11-15</v>
      </c>
      <c r="Q4870" s="8" t="s">
        <v>16704</v>
      </c>
      <c r="R4870" s="2" t="str">
        <f>IF((--IF(P4870=0,Q4870,P4870))&gt;(--日期设置!$B$2),IF(P4870=0,Q4870,P4870),Q4870)</f>
        <v>2022-11-15</v>
      </c>
      <c r="S4870" s="2" t="s">
        <v>18050</v>
      </c>
      <c r="T4870" s="8">
        <f>[1]!b_anal_ptmyear($A4870,日期设置!$B$2)</f>
        <v>3.6520547945205477</v>
      </c>
      <c r="U4870" s="8">
        <f>[1]!b_anal_termifexercise($A4870,日期设置!B$2)</f>
        <v>1.6520547945205479</v>
      </c>
      <c r="V4870" s="10">
        <f>[1]!b_dq_dirtyprice(A4870,日期设置!$B$2)</f>
        <v>102.6528</v>
      </c>
      <c r="W4870" s="11">
        <f>IF(U4870=0,ROUNDUP((Q4870-日期设置!$B$2)/365,0),ROUNDUP((R4870-日期设置!$B$2)/365,0))</f>
        <v>2</v>
      </c>
      <c r="X4870" s="18">
        <f>_xlfn.IFNA(VLOOKUP(A4870,过往入选债券!A:D,4,0),2)</f>
        <v>2</v>
      </c>
      <c r="Y4870">
        <f>_xlfn.IFNA(VLOOKUP(C4870,[2]Sheet1!$A:$A,1,0),3)</f>
        <v>3</v>
      </c>
    </row>
    <row r="4871" spans="1:25" hidden="1" x14ac:dyDescent="0.2">
      <c r="A4871" s="28" t="s">
        <v>21346</v>
      </c>
      <c r="B4871" s="28" t="s">
        <v>21347</v>
      </c>
      <c r="C4871" s="39" t="s">
        <v>6162</v>
      </c>
      <c r="D4871" s="26" t="str">
        <f>[1]!b_calc_yield(A4871,日期设置!$B$2,F4871,1,R4871,1,O4871,L4871,S4871,)</f>
        <v>Fetching...</v>
      </c>
      <c r="E4871" s="26">
        <f t="shared" si="152"/>
        <v>11.407973995208497</v>
      </c>
      <c r="F4871" s="18">
        <f>[1]!b_dq_cleanprice($A4871,日期设置!B$2)</f>
        <v>99.181100000000001</v>
      </c>
      <c r="G4871" s="18" t="str">
        <f t="shared" si="153"/>
        <v>4.62 + 2.62</v>
      </c>
      <c r="H4871" s="27">
        <f>[1]!b_dq_pctchange($A4871,日期设置!$B$2,1)/100</f>
        <v>0</v>
      </c>
      <c r="I4871" s="26">
        <f>[1]!b_pq_pctchange(A4871,日期设置!$B$4,日期设置!$B$2,1)</f>
        <v>9.3776658283867883E-3</v>
      </c>
      <c r="J4871" s="26">
        <f>[1]!b_pq_pctchange(A4871,日期设置!$C$4,日期设置!$B$2,1)</f>
        <v>0.29396180013429118</v>
      </c>
      <c r="K4871" s="52">
        <f>[1]!b_dq_amount($A4871,日期设置!B$2,2,10000)</f>
        <v>0</v>
      </c>
      <c r="L4871" s="26">
        <f>[1]!b_info_latestpar(A4871,日期设置!$B$2)</f>
        <v>100</v>
      </c>
      <c r="M4871" s="6">
        <f>[1]!b_info_outstandingbalance($A4871,日期设置!B$2)</f>
        <v>5</v>
      </c>
      <c r="N4871" s="7" t="str">
        <f>[1]!b_info_latestissurercreditrating2(A4871,日期设置!$B$2,"102","1")</f>
        <v>AA</v>
      </c>
      <c r="O4871" s="43">
        <v>4.07</v>
      </c>
      <c r="P4871" s="9" t="str">
        <f>[1]!b_info_repurchasedate(A4871)</f>
        <v>2023-11-04</v>
      </c>
      <c r="Q4871" s="31" t="s">
        <v>21743</v>
      </c>
      <c r="R4871" s="2" t="str">
        <f>IF((--IF(P4871=0,Q4871,P4871))&gt;(--日期设置!$B$2),IF(P4871=0,Q4871,P4871),Q4871)</f>
        <v>2023-11-04</v>
      </c>
      <c r="S4871" s="31" t="s">
        <v>21678</v>
      </c>
      <c r="T4871" s="8">
        <f>[1]!b_anal_ptmyear($A4871,日期设置!$B$2)</f>
        <v>4.6219178082191785</v>
      </c>
      <c r="U4871" s="8">
        <f>[1]!b_anal_termifexercise($A4871,日期设置!B$2)</f>
        <v>2.6219178082191781</v>
      </c>
      <c r="V4871" s="10">
        <f>[1]!b_dq_dirtyprice(A4871,日期设置!$B$2)</f>
        <v>100.7199</v>
      </c>
      <c r="W4871" s="11">
        <f>IF(U4871=0,ROUNDUP((Q4871-日期设置!$B$2)/365,0),ROUNDUP((R4871-日期设置!$B$2)/365,0))</f>
        <v>3</v>
      </c>
      <c r="X4871" s="18">
        <f>_xlfn.IFNA(VLOOKUP(A4871,过往入选债券!A:D,4,0),2)</f>
        <v>2</v>
      </c>
      <c r="Y4871">
        <f>_xlfn.IFNA(VLOOKUP(C4871,[2]Sheet1!$A:$A,1,0),3)</f>
        <v>3</v>
      </c>
    </row>
    <row r="4872" spans="1:25" hidden="1" x14ac:dyDescent="0.2">
      <c r="A4872" s="21" t="s">
        <v>4685</v>
      </c>
      <c r="B4872" s="21" t="s">
        <v>4686</v>
      </c>
      <c r="C4872" s="37" t="s">
        <v>4673</v>
      </c>
      <c r="D4872" s="26" t="str">
        <f>[1]!b_calc_yield(A4872,日期设置!$B$2,F4872,1,R4872,1,O4872,L4872,S4872,)</f>
        <v>Fetching...</v>
      </c>
      <c r="E4872" s="26">
        <f t="shared" si="152"/>
        <v>9.7985991614357495</v>
      </c>
      <c r="F4872" s="18">
        <f>[1]!b_dq_cleanprice($A4872,日期设置!B$2)</f>
        <v>100.0282</v>
      </c>
      <c r="G4872" s="18" t="str">
        <f t="shared" si="153"/>
        <v>2.29 + 0</v>
      </c>
      <c r="H4872" s="27">
        <f>[1]!b_dq_pctchange($A4872,日期设置!$B$2,1)/100</f>
        <v>0</v>
      </c>
      <c r="I4872" s="26">
        <f>[1]!b_pq_pctchange(A4872,日期设置!$B$4,日期设置!$B$2,1)</f>
        <v>0.57158829153918655</v>
      </c>
      <c r="J4872" s="26">
        <f>[1]!b_pq_pctchange(A4872,日期设置!$C$4,日期设置!$B$2,1)</f>
        <v>0.57158829153918655</v>
      </c>
      <c r="K4872" s="52">
        <f>[1]!b_dq_amount($A4872,日期设置!B$2,2,10000)</f>
        <v>0</v>
      </c>
      <c r="L4872" s="26">
        <f>[1]!b_info_latestpar(A4872,日期设置!$B$2)</f>
        <v>100</v>
      </c>
      <c r="M4872" s="6">
        <f>[1]!b_info_outstandingbalance($A4872,日期设置!B$2)</f>
        <v>3.3</v>
      </c>
      <c r="N4872" s="7">
        <f>[1]!b_info_latestissurercreditrating2(A4872,日期设置!$B$2,"102","1")</f>
        <v>0</v>
      </c>
      <c r="O4872" s="8">
        <v>4.42</v>
      </c>
      <c r="P4872" s="9">
        <f>[1]!b_info_repurchasedate(A4872)</f>
        <v>0</v>
      </c>
      <c r="Q4872" s="8" t="s">
        <v>16888</v>
      </c>
      <c r="R4872" s="2" t="str">
        <f>IF((--IF(P4872=0,Q4872,P4872))&gt;(--日期设置!$B$2),IF(P4872=0,Q4872,P4872),Q4872)</f>
        <v>2023-07-07</v>
      </c>
      <c r="S4872" s="2" t="s">
        <v>18019</v>
      </c>
      <c r="T4872" s="8">
        <f>[1]!b_anal_ptmyear($A4872,日期设置!$B$2)</f>
        <v>2.2931506849315069</v>
      </c>
      <c r="U4872" s="8">
        <f>[1]!b_anal_termifexercise($A4872,日期设置!B$2)</f>
        <v>0</v>
      </c>
      <c r="V4872" s="10">
        <f>[1]!b_dq_dirtyprice(A4872,日期设置!$B$2)</f>
        <v>103.1525</v>
      </c>
      <c r="W4872" s="11">
        <f>IF(U4872=0,ROUNDUP((Q4872-日期设置!$B$2)/365,0),ROUNDUP((R4872-日期设置!$B$2)/365,0))</f>
        <v>3</v>
      </c>
      <c r="X4872" s="18">
        <f>_xlfn.IFNA(VLOOKUP(A4872,过往入选债券!A:D,4,0),2)</f>
        <v>2</v>
      </c>
      <c r="Y4872">
        <f>_xlfn.IFNA(VLOOKUP(C4872,[2]Sheet1!$A:$A,1,0),3)</f>
        <v>3</v>
      </c>
    </row>
    <row r="4873" spans="1:25" hidden="1" x14ac:dyDescent="0.2">
      <c r="A4873" s="21" t="s">
        <v>9444</v>
      </c>
      <c r="B4873" s="21" t="s">
        <v>9445</v>
      </c>
      <c r="C4873" s="37" t="s">
        <v>1597</v>
      </c>
      <c r="D4873" s="26" t="str">
        <f>[1]!b_calc_yield(A4873,日期设置!$B$2,F4873,1,R4873,1,O4873,L4873,S4873,)</f>
        <v>Fetching...</v>
      </c>
      <c r="E4873" s="26">
        <f t="shared" si="152"/>
        <v>15.543200577716011</v>
      </c>
      <c r="F4873" s="18">
        <f>[1]!b_dq_cleanprice($A4873,日期设置!B$2)</f>
        <v>101.1615</v>
      </c>
      <c r="G4873" s="18" t="str">
        <f t="shared" si="153"/>
        <v>3.60 + 0</v>
      </c>
      <c r="H4873" s="27">
        <f>[1]!b_dq_pctchange($A4873,日期设置!$B$2,1)/100</f>
        <v>0</v>
      </c>
      <c r="I4873" s="26">
        <f>[1]!b_pq_pctchange(A4873,日期设置!$B$4,日期设置!$B$2,1)</f>
        <v>0</v>
      </c>
      <c r="J4873" s="26">
        <f>[1]!b_pq_pctchange(A4873,日期设置!$C$4,日期设置!$B$2,1)</f>
        <v>-0.28585087455581437</v>
      </c>
      <c r="K4873" s="52">
        <f>[1]!b_dq_amount($A4873,日期设置!B$2,2,10000)</f>
        <v>0</v>
      </c>
      <c r="L4873" s="26">
        <f>[1]!b_info_latestpar(A4873,日期设置!$B$2)</f>
        <v>100</v>
      </c>
      <c r="M4873" s="6">
        <f>[1]!b_info_outstandingbalance($A4873,日期设置!B$2)</f>
        <v>10</v>
      </c>
      <c r="N4873" s="7" t="str">
        <f>[1]!b_info_latestissurercreditrating2(A4873,日期设置!$B$2,"102","1")</f>
        <v>AA+</v>
      </c>
      <c r="O4873" s="8">
        <v>4.76</v>
      </c>
      <c r="P4873" s="9">
        <f>[1]!b_info_repurchasedate(A4873)</f>
        <v>0</v>
      </c>
      <c r="Q4873" s="8" t="s">
        <v>16616</v>
      </c>
      <c r="R4873" s="2" t="str">
        <f>IF((--IF(P4873=0,Q4873,P4873))&gt;(--日期设置!$B$2),IF(P4873=0,Q4873,P4873),Q4873)</f>
        <v>2024-10-30</v>
      </c>
      <c r="S4873" s="2" t="s">
        <v>18418</v>
      </c>
      <c r="T4873" s="8">
        <f>[1]!b_anal_ptmyear($A4873,日期设置!$B$2)</f>
        <v>3.6082191780821917</v>
      </c>
      <c r="U4873" s="8">
        <f>[1]!b_anal_termifexercise($A4873,日期设置!B$2)</f>
        <v>0</v>
      </c>
      <c r="V4873" s="10">
        <f>[1]!b_dq_dirtyprice(A4873,日期设置!$B$2)</f>
        <v>103.0264</v>
      </c>
      <c r="W4873" s="11">
        <f>IF(U4873=0,ROUNDUP((Q4873-日期设置!$B$2)/365,0),ROUNDUP((R4873-日期设置!$B$2)/365,0))</f>
        <v>4</v>
      </c>
      <c r="X4873" s="18">
        <f>_xlfn.IFNA(VLOOKUP(A4873,过往入选债券!A:D,4,0),2)</f>
        <v>2</v>
      </c>
      <c r="Y4873">
        <f>_xlfn.IFNA(VLOOKUP(C4873,[2]Sheet1!$A:$A,1,0),3)</f>
        <v>3</v>
      </c>
    </row>
    <row r="4874" spans="1:25" hidden="1" x14ac:dyDescent="0.2">
      <c r="A4874" s="21" t="s">
        <v>7674</v>
      </c>
      <c r="B4874" s="21" t="s">
        <v>7675</v>
      </c>
      <c r="C4874" s="37" t="s">
        <v>1786</v>
      </c>
      <c r="D4874" s="26" t="str">
        <f>[1]!b_calc_yield(A4874,日期设置!$B$2,F4874,1,R4874,1,O4874,L4874,S4874,)</f>
        <v>Fetching...</v>
      </c>
      <c r="E4874" s="26">
        <f t="shared" si="152"/>
        <v>11.82777891143385</v>
      </c>
      <c r="F4874" s="18">
        <f>[1]!b_dq_cleanprice($A4874,日期设置!B$2)</f>
        <v>100.18980000000001</v>
      </c>
      <c r="G4874" s="18" t="str">
        <f t="shared" si="153"/>
        <v>2.72 + 0</v>
      </c>
      <c r="H4874" s="27">
        <f>[1]!b_dq_pctchange($A4874,日期设置!$B$2,1)/100</f>
        <v>0</v>
      </c>
      <c r="I4874" s="26">
        <f>[1]!b_pq_pctchange(A4874,日期设置!$B$4,日期设置!$B$2,1)</f>
        <v>-0.62901690073791239</v>
      </c>
      <c r="J4874" s="26">
        <f>[1]!b_pq_pctchange(A4874,日期设置!$C$4,日期设置!$B$2,1)</f>
        <v>-0.39894185469687876</v>
      </c>
      <c r="K4874" s="52">
        <f>[1]!b_dq_amount($A4874,日期设置!B$2,2,10000)</f>
        <v>0</v>
      </c>
      <c r="L4874" s="26">
        <f>[1]!b_info_latestpar(A4874,日期设置!$B$2)</f>
        <v>100</v>
      </c>
      <c r="M4874" s="6">
        <f>[1]!b_info_outstandingbalance($A4874,日期设置!B$2)</f>
        <v>30</v>
      </c>
      <c r="N4874" s="7" t="str">
        <f>[1]!b_info_latestissurercreditrating2(A4874,日期设置!$B$2,"102","1")</f>
        <v>AAA</v>
      </c>
      <c r="O4874" s="8">
        <v>4.4800000000000004</v>
      </c>
      <c r="P4874" s="9">
        <f>[1]!b_info_repurchasedate(A4874)</f>
        <v>0</v>
      </c>
      <c r="Q4874" s="8" t="s">
        <v>16825</v>
      </c>
      <c r="R4874" s="2" t="str">
        <f>IF((--IF(P4874=0,Q4874,P4874))&gt;(--日期设置!$B$2),IF(P4874=0,Q4874,P4874),Q4874)</f>
        <v>2023-12-10</v>
      </c>
      <c r="S4874" s="2" t="s">
        <v>18515</v>
      </c>
      <c r="T4874" s="8">
        <f>[1]!b_anal_ptmyear($A4874,日期设置!$B$2)</f>
        <v>2.7205479452054795</v>
      </c>
      <c r="U4874" s="8">
        <f>[1]!b_anal_termifexercise($A4874,日期设置!B$2)</f>
        <v>0</v>
      </c>
      <c r="V4874" s="10">
        <f>[1]!b_dq_dirtyprice(A4874,日期设置!$B$2)</f>
        <v>101.4417</v>
      </c>
      <c r="W4874" s="11">
        <f>IF(U4874=0,ROUNDUP((Q4874-日期设置!$B$2)/365,0),ROUNDUP((R4874-日期设置!$B$2)/365,0))</f>
        <v>3</v>
      </c>
      <c r="X4874" s="18">
        <f>_xlfn.IFNA(VLOOKUP(A4874,过往入选债券!A:D,4,0),2)</f>
        <v>2</v>
      </c>
      <c r="Y4874" t="str">
        <f>_xlfn.IFNA(VLOOKUP(C4874,[2]Sheet1!$A:$A,1,0),3)</f>
        <v>陕西煤业化工集团有限责任公司</v>
      </c>
    </row>
    <row r="4875" spans="1:25" hidden="1" x14ac:dyDescent="0.2">
      <c r="A4875" s="21" t="s">
        <v>4605</v>
      </c>
      <c r="B4875" s="21" t="s">
        <v>4606</v>
      </c>
      <c r="C4875" s="37" t="s">
        <v>4607</v>
      </c>
      <c r="D4875" s="26" t="str">
        <f>[1]!b_calc_yield(A4875,日期设置!$B$2,F4875,1,R4875,1,O4875,L4875,S4875,)</f>
        <v>Fetching...</v>
      </c>
      <c r="E4875" s="26">
        <f t="shared" si="152"/>
        <v>9.6393003337864158</v>
      </c>
      <c r="F4875" s="18">
        <f>[1]!b_dq_cleanprice($A4875,日期设置!B$2)</f>
        <v>99.570499999999996</v>
      </c>
      <c r="G4875" s="18" t="str">
        <f t="shared" si="153"/>
        <v>2.25 + 0</v>
      </c>
      <c r="H4875" s="27">
        <f>[1]!b_dq_pctchange($A4875,日期设置!$B$2,1)/100</f>
        <v>0</v>
      </c>
      <c r="I4875" s="26">
        <f>[1]!b_pq_pctchange(A4875,日期设置!$B$4,日期设置!$B$2,1)</f>
        <v>0</v>
      </c>
      <c r="J4875" s="26">
        <f>[1]!b_pq_pctchange(A4875,日期设置!$C$4,日期设置!$B$2,1)</f>
        <v>0</v>
      </c>
      <c r="K4875" s="52">
        <f>[1]!b_dq_amount($A4875,日期设置!B$2,2,10000)</f>
        <v>0</v>
      </c>
      <c r="L4875" s="26">
        <f>[1]!b_info_latestpar(A4875,日期设置!$B$2)</f>
        <v>100</v>
      </c>
      <c r="M4875" s="6">
        <f>[1]!b_info_outstandingbalance($A4875,日期设置!B$2)</f>
        <v>10</v>
      </c>
      <c r="N4875" s="7">
        <f>[1]!b_info_latestissurercreditrating2(A4875,日期设置!$B$2,"102","1")</f>
        <v>0</v>
      </c>
      <c r="O4875" s="8">
        <v>4.2</v>
      </c>
      <c r="P4875" s="9">
        <f>[1]!b_info_repurchasedate(A4875)</f>
        <v>0</v>
      </c>
      <c r="Q4875" s="8" t="s">
        <v>16436</v>
      </c>
      <c r="R4875" s="2" t="str">
        <f>IF((--IF(P4875=0,Q4875,P4875))&gt;(--日期设置!$B$2),IF(P4875=0,Q4875,P4875),Q4875)</f>
        <v>2023-06-23</v>
      </c>
      <c r="S4875" s="2" t="s">
        <v>18203</v>
      </c>
      <c r="T4875" s="8">
        <f>[1]!b_anal_ptmyear($A4875,日期设置!$B$2)</f>
        <v>2.2547945205479452</v>
      </c>
      <c r="U4875" s="8">
        <f>[1]!b_anal_termifexercise($A4875,日期设置!B$2)</f>
        <v>0</v>
      </c>
      <c r="V4875" s="10">
        <f>[1]!b_dq_dirtyprice(A4875,日期设置!$B$2)</f>
        <v>102.7004</v>
      </c>
      <c r="W4875" s="11">
        <f>IF(U4875=0,ROUNDUP((Q4875-日期设置!$B$2)/365,0),ROUNDUP((R4875-日期设置!$B$2)/365,0))</f>
        <v>3</v>
      </c>
      <c r="X4875" s="18">
        <f>_xlfn.IFNA(VLOOKUP(A4875,过往入选债券!A:D,4,0),2)</f>
        <v>2</v>
      </c>
      <c r="Y4875">
        <f>_xlfn.IFNA(VLOOKUP(C4875,[2]Sheet1!$A:$A,1,0),3)</f>
        <v>3</v>
      </c>
    </row>
    <row r="4876" spans="1:25" hidden="1" x14ac:dyDescent="0.2">
      <c r="A4876" s="21" t="s">
        <v>7112</v>
      </c>
      <c r="B4876" s="21" t="s">
        <v>7113</v>
      </c>
      <c r="C4876" s="37" t="s">
        <v>6267</v>
      </c>
      <c r="D4876" s="26" t="str">
        <f>[1]!b_calc_yield(A4876,日期设置!$B$2,F4876,1,R4876,1,O4876,L4876,S4876,)</f>
        <v>Fetching...</v>
      </c>
      <c r="E4876" s="26">
        <f t="shared" si="152"/>
        <v>10.061998483382961</v>
      </c>
      <c r="F4876" s="18">
        <f>[1]!b_dq_cleanprice($A4876,日期设置!B$2)</f>
        <v>103.5301</v>
      </c>
      <c r="G4876" s="18" t="str">
        <f t="shared" si="153"/>
        <v>2.38 + 0</v>
      </c>
      <c r="H4876" s="27">
        <f>[1]!b_dq_pctchange($A4876,日期设置!$B$2,1)/100</f>
        <v>0</v>
      </c>
      <c r="I4876" s="26">
        <f>[1]!b_pq_pctchange(A4876,日期设置!$B$4,日期设置!$B$2,1)</f>
        <v>0</v>
      </c>
      <c r="J4876" s="26">
        <f>[1]!b_pq_pctchange(A4876,日期设置!$C$4,日期设置!$B$2,1)</f>
        <v>0</v>
      </c>
      <c r="K4876" s="52">
        <f>[1]!b_dq_amount($A4876,日期设置!B$2,2,10000)</f>
        <v>0</v>
      </c>
      <c r="L4876" s="26">
        <f>[1]!b_info_latestpar(A4876,日期设置!$B$2)</f>
        <v>100</v>
      </c>
      <c r="M4876" s="6">
        <f>[1]!b_info_outstandingbalance($A4876,日期设置!B$2)</f>
        <v>5</v>
      </c>
      <c r="N4876" s="7" t="str">
        <f>[1]!b_info_latestissurercreditrating2(A4876,日期设置!$B$2,"102","1")</f>
        <v>AA</v>
      </c>
      <c r="O4876" s="8">
        <v>6</v>
      </c>
      <c r="P4876" s="9">
        <f>[1]!b_info_repurchasedate(A4876)</f>
        <v>0</v>
      </c>
      <c r="Q4876" s="8" t="s">
        <v>16442</v>
      </c>
      <c r="R4876" s="2" t="str">
        <f>IF((--IF(P4876=0,Q4876,P4876))&gt;(--日期设置!$B$2),IF(P4876=0,Q4876,P4876),Q4876)</f>
        <v>2023-08-10</v>
      </c>
      <c r="S4876" s="2" t="s">
        <v>18103</v>
      </c>
      <c r="T4876" s="8">
        <f>[1]!b_anal_ptmyear($A4876,日期设置!$B$2)</f>
        <v>2.3863013698630136</v>
      </c>
      <c r="U4876" s="8">
        <f>[1]!b_anal_termifexercise($A4876,日期设置!B$2)</f>
        <v>0</v>
      </c>
      <c r="V4876" s="10">
        <f>[1]!b_dq_dirtyprice(A4876,日期设置!$B$2)</f>
        <v>107.2123</v>
      </c>
      <c r="W4876" s="11">
        <f>IF(U4876=0,ROUNDUP((Q4876-日期设置!$B$2)/365,0),ROUNDUP((R4876-日期设置!$B$2)/365,0))</f>
        <v>3</v>
      </c>
      <c r="X4876" s="18">
        <f>_xlfn.IFNA(VLOOKUP(A4876,过往入选债券!A:D,4,0),2)</f>
        <v>2</v>
      </c>
      <c r="Y4876">
        <f>_xlfn.IFNA(VLOOKUP(C4876,[2]Sheet1!$A:$A,1,0),3)</f>
        <v>3</v>
      </c>
    </row>
    <row r="4877" spans="1:25" hidden="1" x14ac:dyDescent="0.2">
      <c r="A4877" s="21" t="s">
        <v>11088</v>
      </c>
      <c r="B4877" s="21" t="s">
        <v>11089</v>
      </c>
      <c r="C4877" s="37" t="s">
        <v>11090</v>
      </c>
      <c r="D4877" s="26" t="str">
        <f>[1]!b_calc_yield(A4877,日期设置!$B$2,F4877,1,R4877,1,O4877,L4877,S4877,)</f>
        <v>Fetching...</v>
      </c>
      <c r="E4877" s="26">
        <f t="shared" si="152"/>
        <v>5.2167191123534851</v>
      </c>
      <c r="F4877" s="18">
        <f>[1]!b_dq_cleanprice($A4877,日期设置!B$2)</f>
        <v>99.41</v>
      </c>
      <c r="G4877" s="18" t="str">
        <f t="shared" si="153"/>
        <v>1.21 + 0</v>
      </c>
      <c r="H4877" s="27">
        <f>[1]!b_dq_pctchange($A4877,日期设置!$B$2,1)/100</f>
        <v>0</v>
      </c>
      <c r="I4877" s="26">
        <f>[1]!b_pq_pctchange(A4877,日期设置!$B$4,日期设置!$B$2,1)</f>
        <v>0</v>
      </c>
      <c r="J4877" s="26">
        <f>[1]!b_pq_pctchange(A4877,日期设置!$C$4,日期设置!$B$2,1)</f>
        <v>-0.43986331387732663</v>
      </c>
      <c r="K4877" s="52">
        <f>[1]!b_dq_amount($A4877,日期设置!B$2,2,10000)</f>
        <v>0</v>
      </c>
      <c r="L4877" s="26">
        <f>[1]!b_info_latestpar(A4877,日期设置!$B$2)</f>
        <v>100</v>
      </c>
      <c r="M4877" s="6">
        <f>[1]!b_info_outstandingbalance($A4877,日期设置!B$2)</f>
        <v>3</v>
      </c>
      <c r="N4877" s="7" t="str">
        <f>[1]!b_info_latestissurercreditrating2(A4877,日期设置!$B$2,"102","1")</f>
        <v>AA+</v>
      </c>
      <c r="O4877" s="8">
        <v>3.9</v>
      </c>
      <c r="P4877" s="9">
        <f>[1]!b_info_repurchasedate(A4877)</f>
        <v>0</v>
      </c>
      <c r="Q4877" s="8" t="s">
        <v>16831</v>
      </c>
      <c r="R4877" s="2" t="str">
        <f>IF((--IF(P4877=0,Q4877,P4877))&gt;(--日期设置!$B$2),IF(P4877=0,Q4877,P4877),Q4877)</f>
        <v>2022-06-10</v>
      </c>
      <c r="S4877" s="2" t="s">
        <v>18091</v>
      </c>
      <c r="T4877" s="8">
        <f>[1]!b_anal_ptmyear($A4877,日期设置!$B$2)</f>
        <v>1.2191780821917808</v>
      </c>
      <c r="U4877" s="8">
        <f>[1]!b_anal_termifexercise($A4877,日期设置!B$2)</f>
        <v>0</v>
      </c>
      <c r="V4877" s="10">
        <f>[1]!b_dq_dirtyprice(A4877,日期设置!$B$2)</f>
        <v>102.4552</v>
      </c>
      <c r="W4877" s="11">
        <f>IF(U4877=0,ROUNDUP((Q4877-日期设置!$B$2)/365,0),ROUNDUP((R4877-日期设置!$B$2)/365,0))</f>
        <v>2</v>
      </c>
      <c r="X4877" s="18">
        <f>_xlfn.IFNA(VLOOKUP(A4877,过往入选债券!A:D,4,0),2)</f>
        <v>2</v>
      </c>
      <c r="Y4877">
        <f>_xlfn.IFNA(VLOOKUP(C4877,[2]Sheet1!$A:$A,1,0),3)</f>
        <v>3</v>
      </c>
    </row>
    <row r="4878" spans="1:25" hidden="1" x14ac:dyDescent="0.2">
      <c r="A4878" s="21" t="s">
        <v>12083</v>
      </c>
      <c r="B4878" s="21" t="s">
        <v>12084</v>
      </c>
      <c r="C4878" s="37" t="s">
        <v>4818</v>
      </c>
      <c r="D4878" s="26" t="str">
        <f>[1]!b_calc_yield(A4878,日期设置!$B$2,F4878,1,R4878,1,O4878,L4878,S4878,)</f>
        <v>Fetching...</v>
      </c>
      <c r="E4878" s="26">
        <f t="shared" si="152"/>
        <v>19.192451407862166</v>
      </c>
      <c r="F4878" s="18">
        <f>[1]!b_dq_cleanprice($A4878,日期设置!B$2)</f>
        <v>99.046499999999995</v>
      </c>
      <c r="G4878" s="18" t="str">
        <f t="shared" si="153"/>
        <v>4.44 + 0</v>
      </c>
      <c r="H4878" s="27">
        <f>[1]!b_dq_pctchange($A4878,日期设置!$B$2,1)/100</f>
        <v>0</v>
      </c>
      <c r="I4878" s="26">
        <f>[1]!b_pq_pctchange(A4878,日期设置!$B$4,日期设置!$B$2,1)</f>
        <v>0</v>
      </c>
      <c r="J4878" s="26">
        <f>[1]!b_pq_pctchange(A4878,日期设置!$C$4,日期设置!$B$2,1)</f>
        <v>0</v>
      </c>
      <c r="K4878" s="52">
        <f>[1]!b_dq_amount($A4878,日期设置!B$2,2,10000)</f>
        <v>0</v>
      </c>
      <c r="L4878" s="26">
        <f>[1]!b_info_latestpar(A4878,日期设置!$B$2)</f>
        <v>100</v>
      </c>
      <c r="M4878" s="6">
        <f>[1]!b_info_outstandingbalance($A4878,日期设置!B$2)</f>
        <v>20</v>
      </c>
      <c r="N4878" s="7" t="str">
        <f>[1]!b_info_latestissurercreditrating2(A4878,日期设置!$B$2,"102","1")</f>
        <v>AAA</v>
      </c>
      <c r="O4878" s="8">
        <v>4.16</v>
      </c>
      <c r="P4878" s="9" t="str">
        <f>[1]!b_info_repurchasedate(A4878)</f>
        <v>2020-09-01</v>
      </c>
      <c r="Q4878" s="8" t="s">
        <v>16908</v>
      </c>
      <c r="R4878" s="2" t="str">
        <f>IF((--IF(P4878=0,Q4878,P4878))&gt;(--日期设置!$B$2),IF(P4878=0,Q4878,P4878),Q4878)</f>
        <v>2025-09-01</v>
      </c>
      <c r="S4878" s="2" t="s">
        <v>18290</v>
      </c>
      <c r="T4878" s="8">
        <f>[1]!b_anal_ptmyear($A4878,日期设置!$B$2)</f>
        <v>4.4465753424657537</v>
      </c>
      <c r="U4878" s="8">
        <f>[1]!b_anal_termifexercise($A4878,日期设置!B$2)</f>
        <v>0</v>
      </c>
      <c r="V4878" s="10">
        <f>[1]!b_dq_dirtyprice(A4878,日期设置!$B$2)</f>
        <v>101.34869999999999</v>
      </c>
      <c r="W4878" s="11">
        <f>IF(U4878=0,ROUNDUP((Q4878-日期设置!$B$2)/365,0),ROUNDUP((R4878-日期设置!$B$2)/365,0))</f>
        <v>5</v>
      </c>
      <c r="X4878" s="18">
        <f>_xlfn.IFNA(VLOOKUP(A4878,过往入选债券!A:D,4,0),2)</f>
        <v>2</v>
      </c>
      <c r="Y4878">
        <f>_xlfn.IFNA(VLOOKUP(C4878,[2]Sheet1!$A:$A,1,0),3)</f>
        <v>3</v>
      </c>
    </row>
    <row r="4879" spans="1:25" hidden="1" x14ac:dyDescent="0.2">
      <c r="A4879" s="21" t="s">
        <v>3996</v>
      </c>
      <c r="B4879" s="21" t="s">
        <v>3997</v>
      </c>
      <c r="C4879" s="37" t="s">
        <v>3886</v>
      </c>
      <c r="D4879" s="26" t="str">
        <f>[1]!b_calc_yield(A4879,日期设置!$B$2,F4879,1,R4879,1,O4879,L4879,S4879,)</f>
        <v>Fetching...</v>
      </c>
      <c r="E4879" s="26">
        <f t="shared" si="152"/>
        <v>8.5556302772173751</v>
      </c>
      <c r="F4879" s="18">
        <f>[1]!b_dq_cleanprice($A4879,日期设置!B$2)</f>
        <v>100.1516</v>
      </c>
      <c r="G4879" s="18" t="str">
        <f t="shared" si="153"/>
        <v>3.95 + 1.95</v>
      </c>
      <c r="H4879" s="27">
        <f>[1]!b_dq_pctchange($A4879,日期设置!$B$2,1)/100</f>
        <v>0</v>
      </c>
      <c r="I4879" s="26">
        <f>[1]!b_pq_pctchange(A4879,日期设置!$B$4,日期设置!$B$2,1)</f>
        <v>0</v>
      </c>
      <c r="J4879" s="26">
        <f>[1]!b_pq_pctchange(A4879,日期设置!$C$4,日期设置!$B$2,1)</f>
        <v>0</v>
      </c>
      <c r="K4879" s="52">
        <f>[1]!b_dq_amount($A4879,日期设置!B$2,2,10000)</f>
        <v>0</v>
      </c>
      <c r="L4879" s="26">
        <f>[1]!b_info_latestpar(A4879,日期设置!$B$2)</f>
        <v>100</v>
      </c>
      <c r="M4879" s="6">
        <f>[1]!b_info_outstandingbalance($A4879,日期设置!B$2)</f>
        <v>2</v>
      </c>
      <c r="N4879" s="7">
        <f>[1]!b_info_latestissurercreditrating2(A4879,日期设置!$B$2,"102","1")</f>
        <v>0</v>
      </c>
      <c r="O4879" s="8">
        <v>4.4800000000000004</v>
      </c>
      <c r="P4879" s="9" t="str">
        <f>[1]!b_info_repurchasedate(A4879)</f>
        <v>2023-03-04</v>
      </c>
      <c r="Q4879" s="8" t="s">
        <v>16887</v>
      </c>
      <c r="R4879" s="2" t="str">
        <f>IF((--IF(P4879=0,Q4879,P4879))&gt;(--日期设置!$B$2),IF(P4879=0,Q4879,P4879),Q4879)</f>
        <v>2023-03-04</v>
      </c>
      <c r="S4879" s="2" t="s">
        <v>17960</v>
      </c>
      <c r="T4879" s="8">
        <f>[1]!b_anal_ptmyear($A4879,日期设置!$B$2)</f>
        <v>3.9506849315068493</v>
      </c>
      <c r="U4879" s="8">
        <f>[1]!b_anal_termifexercise($A4879,日期设置!B$2)</f>
        <v>1.9506849315068493</v>
      </c>
      <c r="V4879" s="10">
        <f>[1]!b_dq_dirtyprice(A4879,日期设置!$B$2)</f>
        <v>100.3725</v>
      </c>
      <c r="W4879" s="11">
        <f>IF(U4879=0,ROUNDUP((Q4879-日期设置!$B$2)/365,0),ROUNDUP((R4879-日期设置!$B$2)/365,0))</f>
        <v>2</v>
      </c>
      <c r="X4879" s="18">
        <f>_xlfn.IFNA(VLOOKUP(A4879,过往入选债券!A:D,4,0),2)</f>
        <v>2</v>
      </c>
      <c r="Y4879">
        <f>_xlfn.IFNA(VLOOKUP(C4879,[2]Sheet1!$A:$A,1,0),3)</f>
        <v>3</v>
      </c>
    </row>
    <row r="4880" spans="1:25" hidden="1" x14ac:dyDescent="0.2">
      <c r="A4880" s="21" t="s">
        <v>8822</v>
      </c>
      <c r="B4880" s="21" t="s">
        <v>8823</v>
      </c>
      <c r="C4880" s="37" t="s">
        <v>707</v>
      </c>
      <c r="D4880" s="26" t="str">
        <f>[1]!b_calc_yield(A4880,日期设置!$B$2,F4880,1,R4880,1,O4880,L4880,S4880,)</f>
        <v>Fetching...</v>
      </c>
      <c r="E4880" s="26">
        <f t="shared" si="152"/>
        <v>6.2643349597820475</v>
      </c>
      <c r="F4880" s="18">
        <f>[1]!b_dq_cleanprice($A4880,日期设置!B$2)</f>
        <v>100.45480000000001</v>
      </c>
      <c r="G4880" s="18" t="str">
        <f t="shared" si="153"/>
        <v>1.45 + 0</v>
      </c>
      <c r="H4880" s="27">
        <f>[1]!b_dq_pctchange($A4880,日期设置!$B$2,1)/100</f>
        <v>0</v>
      </c>
      <c r="I4880" s="26">
        <f>[1]!b_pq_pctchange(A4880,日期设置!$B$4,日期设置!$B$2,1)</f>
        <v>0</v>
      </c>
      <c r="J4880" s="26">
        <f>[1]!b_pq_pctchange(A4880,日期设置!$C$4,日期设置!$B$2,1)</f>
        <v>-0.83787742982480096</v>
      </c>
      <c r="K4880" s="52">
        <f>[1]!b_dq_amount($A4880,日期设置!B$2,2,10000)</f>
        <v>0</v>
      </c>
      <c r="L4880" s="26">
        <f>[1]!b_info_latestpar(A4880,日期设置!$B$2)</f>
        <v>100</v>
      </c>
      <c r="M4880" s="6">
        <f>[1]!b_info_outstandingbalance($A4880,日期设置!B$2)</f>
        <v>5</v>
      </c>
      <c r="N4880" s="7" t="str">
        <f>[1]!b_info_latestissurercreditrating2(A4880,日期设置!$B$2,"102","1")</f>
        <v>AA+</v>
      </c>
      <c r="O4880" s="8">
        <v>4.74</v>
      </c>
      <c r="P4880" s="9">
        <f>[1]!b_info_repurchasedate(A4880)</f>
        <v>0</v>
      </c>
      <c r="Q4880" s="8" t="s">
        <v>16760</v>
      </c>
      <c r="R4880" s="2" t="str">
        <f>IF((--IF(P4880=0,Q4880,P4880))&gt;(--日期设置!$B$2),IF(P4880=0,Q4880,P4880),Q4880)</f>
        <v>2022-09-05</v>
      </c>
      <c r="S4880" s="2" t="s">
        <v>17828</v>
      </c>
      <c r="T4880" s="8">
        <f>[1]!b_anal_ptmyear($A4880,日期设置!$B$2)</f>
        <v>1.4575342465753425</v>
      </c>
      <c r="U4880" s="8">
        <f>[1]!b_anal_termifexercise($A4880,日期设置!B$2)</f>
        <v>0</v>
      </c>
      <c r="V4880" s="10">
        <f>[1]!b_dq_dirtyprice(A4880,日期设置!$B$2)</f>
        <v>103.0261</v>
      </c>
      <c r="W4880" s="11">
        <f>IF(U4880=0,ROUNDUP((Q4880-日期设置!$B$2)/365,0),ROUNDUP((R4880-日期设置!$B$2)/365,0))</f>
        <v>2</v>
      </c>
      <c r="X4880" s="18">
        <f>_xlfn.IFNA(VLOOKUP(A4880,过往入选债券!A:D,4,0),2)</f>
        <v>2</v>
      </c>
      <c r="Y4880">
        <f>_xlfn.IFNA(VLOOKUP(C4880,[2]Sheet1!$A:$A,1,0),3)</f>
        <v>3</v>
      </c>
    </row>
    <row r="4881" spans="1:25" hidden="1" x14ac:dyDescent="0.2">
      <c r="A4881" s="21" t="s">
        <v>11213</v>
      </c>
      <c r="B4881" s="21" t="s">
        <v>11214</v>
      </c>
      <c r="C4881" s="37" t="s">
        <v>373</v>
      </c>
      <c r="D4881" s="26" t="str">
        <f>[1]!b_calc_yield(A4881,日期设置!$B$2,F4881,1,R4881,1,O4881,L4881,S4881,)</f>
        <v>Fetching...</v>
      </c>
      <c r="E4881" s="26">
        <f t="shared" si="152"/>
        <v>9.6776226144624786</v>
      </c>
      <c r="F4881" s="18">
        <f>[1]!b_dq_cleanprice($A4881,日期设置!B$2)</f>
        <v>98.738600000000005</v>
      </c>
      <c r="G4881" s="18" t="str">
        <f t="shared" si="153"/>
        <v>4.25 + 2.25</v>
      </c>
      <c r="H4881" s="27">
        <f>[1]!b_dq_pctchange($A4881,日期设置!$B$2,1)/100</f>
        <v>0</v>
      </c>
      <c r="I4881" s="26">
        <f>[1]!b_pq_pctchange(A4881,日期设置!$B$4,日期设置!$B$2,1)</f>
        <v>0</v>
      </c>
      <c r="J4881" s="26">
        <f>[1]!b_pq_pctchange(A4881,日期设置!$C$4,日期设置!$B$2,1)</f>
        <v>0</v>
      </c>
      <c r="K4881" s="52">
        <f>[1]!b_dq_amount($A4881,日期设置!B$2,2,10000)</f>
        <v>0</v>
      </c>
      <c r="L4881" s="26">
        <f>[1]!b_info_latestpar(A4881,日期设置!$B$2)</f>
        <v>100</v>
      </c>
      <c r="M4881" s="6">
        <f>[1]!b_info_outstandingbalance($A4881,日期设置!B$2)</f>
        <v>5</v>
      </c>
      <c r="N4881" s="7" t="str">
        <f>[1]!b_info_latestissurercreditrating2(A4881,日期设置!$B$2,"102","1")</f>
        <v>AA+</v>
      </c>
      <c r="O4881" s="8">
        <v>3.8</v>
      </c>
      <c r="P4881" s="9" t="str">
        <f>[1]!b_info_repurchasedate(A4881)</f>
        <v>2023-06-23</v>
      </c>
      <c r="Q4881" s="8" t="s">
        <v>17286</v>
      </c>
      <c r="R4881" s="2" t="str">
        <f>IF((--IF(P4881=0,Q4881,P4881))&gt;(--日期设置!$B$2),IF(P4881=0,Q4881,P4881),Q4881)</f>
        <v>2023-06-23</v>
      </c>
      <c r="S4881" s="2" t="s">
        <v>18203</v>
      </c>
      <c r="T4881" s="8">
        <f>[1]!b_anal_ptmyear($A4881,日期设置!$B$2)</f>
        <v>4.2547945205479456</v>
      </c>
      <c r="U4881" s="8">
        <f>[1]!b_anal_termifexercise($A4881,日期设置!B$2)</f>
        <v>2.2547945205479452</v>
      </c>
      <c r="V4881" s="10">
        <f>[1]!b_dq_dirtyprice(A4881,日期设置!$B$2)</f>
        <v>101.57040000000001</v>
      </c>
      <c r="W4881" s="11">
        <f>IF(U4881=0,ROUNDUP((Q4881-日期设置!$B$2)/365,0),ROUNDUP((R4881-日期设置!$B$2)/365,0))</f>
        <v>3</v>
      </c>
      <c r="X4881" s="18">
        <f>_xlfn.IFNA(VLOOKUP(A4881,过往入选债券!A:D,4,0),2)</f>
        <v>2</v>
      </c>
      <c r="Y4881" s="45">
        <f>_xlfn.IFNA(VLOOKUP(C4881,[2]Sheet1!$A:$A,1,0),3)</f>
        <v>3</v>
      </c>
    </row>
    <row r="4882" spans="1:25" hidden="1" x14ac:dyDescent="0.2">
      <c r="A4882" s="21" t="s">
        <v>6810</v>
      </c>
      <c r="B4882" s="21" t="s">
        <v>6811</v>
      </c>
      <c r="C4882" s="37" t="s">
        <v>5131</v>
      </c>
      <c r="D4882" s="26" t="str">
        <f>[1]!b_calc_yield(A4882,日期设置!$B$2,F4882,1,R4882,1,O4882,L4882,S4882,)</f>
        <v>Fetching...</v>
      </c>
      <c r="E4882" s="26">
        <f t="shared" si="152"/>
        <v>8.7332171431331993</v>
      </c>
      <c r="F4882" s="18">
        <f>[1]!b_dq_cleanprice($A4882,日期设置!B$2)</f>
        <v>102.5198</v>
      </c>
      <c r="G4882" s="18" t="str">
        <f t="shared" si="153"/>
        <v>2.09 + 0</v>
      </c>
      <c r="H4882" s="27">
        <f>[1]!b_dq_pctchange($A4882,日期设置!$B$2,1)/100</f>
        <v>0</v>
      </c>
      <c r="I4882" s="26">
        <f>[1]!b_pq_pctchange(A4882,日期设置!$B$4,日期设置!$B$2,1)</f>
        <v>-0.34440155491031754</v>
      </c>
      <c r="J4882" s="26">
        <f>[1]!b_pq_pctchange(A4882,日期设置!$C$4,日期设置!$B$2,1)</f>
        <v>-0.34440155491031754</v>
      </c>
      <c r="K4882" s="52">
        <f>[1]!b_dq_amount($A4882,日期设置!B$2,2,10000)</f>
        <v>0</v>
      </c>
      <c r="L4882" s="26">
        <f>[1]!b_info_latestpar(A4882,日期设置!$B$2)</f>
        <v>100</v>
      </c>
      <c r="M4882" s="6">
        <f>[1]!b_info_outstandingbalance($A4882,日期设置!B$2)</f>
        <v>3</v>
      </c>
      <c r="N4882" s="7" t="str">
        <f>[1]!b_info_latestissurercreditrating2(A4882,日期设置!$B$2,"102","1")</f>
        <v>AA+</v>
      </c>
      <c r="O4882" s="8">
        <v>5.68</v>
      </c>
      <c r="P4882" s="9">
        <f>[1]!b_info_repurchasedate(A4882)</f>
        <v>0</v>
      </c>
      <c r="Q4882" s="8" t="s">
        <v>16427</v>
      </c>
      <c r="R4882" s="2" t="str">
        <f>IF((--IF(P4882=0,Q4882,P4882))&gt;(--日期设置!$B$2),IF(P4882=0,Q4882,P4882),Q4882)</f>
        <v>2023-04-27</v>
      </c>
      <c r="S4882" s="2" t="s">
        <v>17868</v>
      </c>
      <c r="T4882" s="8">
        <f>[1]!b_anal_ptmyear($A4882,日期设置!$B$2)</f>
        <v>2.0986301369863014</v>
      </c>
      <c r="U4882" s="8">
        <f>[1]!b_anal_termifexercise($A4882,日期设置!B$2)</f>
        <v>0</v>
      </c>
      <c r="V4882" s="10">
        <f>[1]!b_dq_dirtyprice(A4882,日期设置!$B$2)</f>
        <v>107.6396</v>
      </c>
      <c r="W4882" s="11">
        <f>IF(U4882=0,ROUNDUP((Q4882-日期设置!$B$2)/365,0),ROUNDUP((R4882-日期设置!$B$2)/365,0))</f>
        <v>3</v>
      </c>
      <c r="X4882" s="18">
        <f>_xlfn.IFNA(VLOOKUP(A4882,过往入选债券!A:D,4,0),2)</f>
        <v>2</v>
      </c>
      <c r="Y4882">
        <f>_xlfn.IFNA(VLOOKUP(C4882,[2]Sheet1!$A:$A,1,0),3)</f>
        <v>3</v>
      </c>
    </row>
    <row r="4883" spans="1:25" hidden="1" x14ac:dyDescent="0.2">
      <c r="A4883" s="28" t="s">
        <v>21372</v>
      </c>
      <c r="B4883" s="28" t="s">
        <v>21373</v>
      </c>
      <c r="C4883" s="39" t="s">
        <v>85</v>
      </c>
      <c r="D4883" s="26" t="str">
        <f>[1]!b_calc_yield(A4883,日期设置!$B$2,F4883,1,R4883,1,O4883,L4883,S4883,)</f>
        <v>Fetching...</v>
      </c>
      <c r="E4883" s="26">
        <f t="shared" si="152"/>
        <v>11.347620977419638</v>
      </c>
      <c r="F4883" s="18">
        <f>[1]!b_dq_cleanprice($A4883,日期设置!B$2)</f>
        <v>100</v>
      </c>
      <c r="G4883" s="18" t="str">
        <f t="shared" si="153"/>
        <v>4.62 + 2.62</v>
      </c>
      <c r="H4883" s="27">
        <f>[1]!b_dq_pctchange($A4883,日期设置!$B$2,1)/100</f>
        <v>0</v>
      </c>
      <c r="I4883" s="26">
        <f>[1]!b_pq_pctchange(A4883,日期设置!$B$4,日期设置!$B$2,1)</f>
        <v>0</v>
      </c>
      <c r="J4883" s="26">
        <f>[1]!b_pq_pctchange(A4883,日期设置!$C$4,日期设置!$B$2,1)</f>
        <v>0</v>
      </c>
      <c r="K4883" s="52">
        <f>[1]!b_dq_amount($A4883,日期设置!B$2,2,10000)</f>
        <v>0</v>
      </c>
      <c r="L4883" s="26">
        <f>[1]!b_info_latestpar(A4883,日期设置!$B$2)</f>
        <v>100</v>
      </c>
      <c r="M4883" s="6">
        <f>[1]!b_info_outstandingbalance($A4883,日期设置!B$2)</f>
        <v>5</v>
      </c>
      <c r="N4883" s="7" t="str">
        <f>[1]!b_info_latestissurercreditrating2(A4883,日期设置!$B$2,"102","1")</f>
        <v>AA+</v>
      </c>
      <c r="O4883" s="43">
        <v>4.4000000000000004</v>
      </c>
      <c r="P4883" s="9" t="str">
        <f>[1]!b_info_repurchasedate(A4883)</f>
        <v>2023-11-04</v>
      </c>
      <c r="Q4883" s="31" t="s">
        <v>21743</v>
      </c>
      <c r="R4883" s="2" t="str">
        <f>IF((--IF(P4883=0,Q4883,P4883))&gt;(--日期设置!$B$2),IF(P4883=0,Q4883,P4883),Q4883)</f>
        <v>2023-11-04</v>
      </c>
      <c r="S4883" s="31" t="s">
        <v>21678</v>
      </c>
      <c r="T4883" s="8">
        <f>[1]!b_anal_ptmyear($A4883,日期设置!$B$2)</f>
        <v>4.6219178082191785</v>
      </c>
      <c r="U4883" s="8">
        <f>[1]!b_anal_termifexercise($A4883,日期设置!B$2)</f>
        <v>2.6219178082191781</v>
      </c>
      <c r="V4883" s="10">
        <f>[1]!b_dq_dirtyprice(A4883,日期设置!$B$2)</f>
        <v>101.6636</v>
      </c>
      <c r="W4883" s="11">
        <f>IF(U4883=0,ROUNDUP((Q4883-日期设置!$B$2)/365,0),ROUNDUP((R4883-日期设置!$B$2)/365,0))</f>
        <v>3</v>
      </c>
      <c r="X4883" s="18">
        <f>_xlfn.IFNA(VLOOKUP(A4883,过往入选债券!A:D,4,0),2)</f>
        <v>2</v>
      </c>
      <c r="Y4883">
        <f>_xlfn.IFNA(VLOOKUP(C4883,[2]Sheet1!$A:$A,1,0),3)</f>
        <v>3</v>
      </c>
    </row>
    <row r="4884" spans="1:25" hidden="1" x14ac:dyDescent="0.2">
      <c r="A4884" s="21" t="s">
        <v>15737</v>
      </c>
      <c r="B4884" s="21" t="s">
        <v>15738</v>
      </c>
      <c r="C4884" s="37" t="s">
        <v>1786</v>
      </c>
      <c r="D4884" s="26" t="str">
        <f>[1]!b_calc_yield(A4884,日期设置!$B$2,F4884,1,R4884,1,O4884,L4884,S4884,)</f>
        <v>Fetching...</v>
      </c>
      <c r="E4884" s="26">
        <f t="shared" si="152"/>
        <v>26.516996500419545</v>
      </c>
      <c r="F4884" s="18">
        <f>[1]!b_dq_cleanprice($A4884,日期设置!B$2)</f>
        <v>97.671999999999997</v>
      </c>
      <c r="G4884" s="18" t="str">
        <f t="shared" si="153"/>
        <v>13.9 + 5.98</v>
      </c>
      <c r="H4884" s="27">
        <f>[1]!b_dq_pctchange($A4884,日期设置!$B$2,1)/100</f>
        <v>0</v>
      </c>
      <c r="I4884" s="26">
        <f>[1]!b_pq_pctchange(A4884,日期设置!$B$4,日期设置!$B$2,1)</f>
        <v>0</v>
      </c>
      <c r="J4884" s="26">
        <f>[1]!b_pq_pctchange(A4884,日期设置!$C$4,日期设置!$B$2,1)</f>
        <v>0</v>
      </c>
      <c r="K4884" s="52">
        <f>[1]!b_dq_amount($A4884,日期设置!B$2,2,10000)</f>
        <v>0</v>
      </c>
      <c r="L4884" s="26">
        <f>[1]!b_info_latestpar(A4884,日期设置!$B$2)</f>
        <v>100</v>
      </c>
      <c r="M4884" s="6">
        <f>[1]!b_info_outstandingbalance($A4884,日期设置!B$2)</f>
        <v>40</v>
      </c>
      <c r="N4884" s="7" t="str">
        <f>[1]!b_info_latestissurercreditrating2(A4884,日期设置!$B$2,"102","1")</f>
        <v>AAA</v>
      </c>
      <c r="O4884" s="8">
        <v>3.94</v>
      </c>
      <c r="P4884" s="9" t="str">
        <f>[1]!b_info_repurchasedate(A4884)</f>
        <v>2027-03-17</v>
      </c>
      <c r="Q4884" s="8" t="s">
        <v>17487</v>
      </c>
      <c r="R4884" s="2" t="str">
        <f>IF((--IF(P4884=0,Q4884,P4884))&gt;(--日期设置!$B$2),IF(P4884=0,Q4884,P4884),Q4884)</f>
        <v>2027-03-17</v>
      </c>
      <c r="S4884" s="2" t="s">
        <v>18498</v>
      </c>
      <c r="T4884" s="8">
        <f>[1]!b_anal_ptmyear($A4884,日期设置!$B$2)</f>
        <v>13.986301369863014</v>
      </c>
      <c r="U4884" s="8">
        <f>[1]!b_anal_termifexercise($A4884,日期设置!B$2)</f>
        <v>5.9890410958904106</v>
      </c>
      <c r="V4884" s="10">
        <f>[1]!b_dq_dirtyprice(A4884,日期设置!$B$2)</f>
        <v>97.725999999999999</v>
      </c>
      <c r="W4884" s="11">
        <f>IF(U4884=0,ROUNDUP((Q4884-日期设置!$B$2)/365,0),ROUNDUP((R4884-日期设置!$B$2)/365,0))</f>
        <v>6</v>
      </c>
      <c r="X4884" s="18">
        <f>_xlfn.IFNA(VLOOKUP(A4884,过往入选债券!A:D,4,0),2)</f>
        <v>2</v>
      </c>
      <c r="Y4884" t="str">
        <f>_xlfn.IFNA(VLOOKUP(C4884,[2]Sheet1!$A:$A,1,0),3)</f>
        <v>陕西煤业化工集团有限责任公司</v>
      </c>
    </row>
    <row r="4885" spans="1:25" hidden="1" x14ac:dyDescent="0.2">
      <c r="A4885" s="28" t="s">
        <v>19397</v>
      </c>
      <c r="B4885" s="28" t="s">
        <v>19398</v>
      </c>
      <c r="C4885" s="38" t="s">
        <v>19399</v>
      </c>
      <c r="D4885" s="26" t="str">
        <f>[1]!b_calc_yield(A4885,日期设置!$B$2,F4885,1,R4885,1,O4885,L4885,S4885,)</f>
        <v>Fetching...</v>
      </c>
      <c r="E4885" s="26">
        <f t="shared" si="152"/>
        <v>10.171924650968144</v>
      </c>
      <c r="F4885" s="18">
        <f>[1]!b_dq_cleanprice($A4885,日期设置!B$2)</f>
        <v>100</v>
      </c>
      <c r="G4885" s="18" t="str">
        <f t="shared" si="153"/>
        <v>2.37 + 0</v>
      </c>
      <c r="H4885" s="27">
        <f>[1]!b_dq_pctchange($A4885,日期设置!$B$2,1)/100</f>
        <v>0</v>
      </c>
      <c r="I4885" s="26">
        <f>[1]!b_pq_pctchange(A4885,日期设置!$B$4,日期设置!$B$2,1)</f>
        <v>0</v>
      </c>
      <c r="J4885" s="26">
        <f>[1]!b_pq_pctchange(A4885,日期设置!$C$4,日期设置!$B$2,1)</f>
        <v>0</v>
      </c>
      <c r="K4885" s="52">
        <f>[1]!b_dq_amount($A4885,日期设置!B$2,2,10000)</f>
        <v>0</v>
      </c>
      <c r="L4885" s="26">
        <f>[1]!b_info_latestpar(A4885,日期设置!$B$2)</f>
        <v>100</v>
      </c>
      <c r="M4885" s="6">
        <f>[1]!b_info_outstandingbalance($A4885,日期设置!B$2)</f>
        <v>5</v>
      </c>
      <c r="N4885" s="7" t="str">
        <f>[1]!b_info_latestissurercreditrating2(A4885,日期设置!$B$2,"102","1")</f>
        <v>AA+</v>
      </c>
      <c r="O4885" s="8">
        <v>4.4000000000000004</v>
      </c>
      <c r="P4885" s="9">
        <f>[1]!b_info_repurchasedate(A4885)</f>
        <v>0</v>
      </c>
      <c r="Q4885" s="8" t="s">
        <v>16397</v>
      </c>
      <c r="R4885" s="2" t="str">
        <f>IF((--IF(P4885=0,Q4885,P4885))&gt;(--日期设置!$B$2),IF(P4885=0,Q4885,P4885),Q4885)</f>
        <v>2023-08-06</v>
      </c>
      <c r="S4885" s="31" t="s">
        <v>19122</v>
      </c>
      <c r="T4885" s="8">
        <f>[1]!b_anal_ptmyear($A4885,日期设置!$B$2)</f>
        <v>2.3753424657534246</v>
      </c>
      <c r="U4885" s="8">
        <f>[1]!b_anal_termifexercise($A4885,日期设置!B$2)</f>
        <v>0</v>
      </c>
      <c r="V4885" s="10">
        <f>[1]!b_dq_dirtyprice(A4885,日期设置!$B$2)</f>
        <v>102.74850000000001</v>
      </c>
      <c r="W4885" s="11">
        <f>IF(U4885=0,ROUNDUP((Q4885-日期设置!$B$2)/365,0),ROUNDUP((R4885-日期设置!$B$2)/365,0))</f>
        <v>3</v>
      </c>
      <c r="X4885" s="18">
        <f>_xlfn.IFNA(VLOOKUP(A4885,过往入选债券!A:D,4,0),2)</f>
        <v>2</v>
      </c>
      <c r="Y4885">
        <f>_xlfn.IFNA(VLOOKUP(C4885,[2]Sheet1!$A:$A,1,0),3)</f>
        <v>3</v>
      </c>
    </row>
    <row r="4886" spans="1:25" hidden="1" x14ac:dyDescent="0.2">
      <c r="A4886" s="21" t="s">
        <v>8933</v>
      </c>
      <c r="B4886" s="21" t="s">
        <v>8934</v>
      </c>
      <c r="C4886" s="37" t="s">
        <v>370</v>
      </c>
      <c r="D4886" s="26" t="str">
        <f>[1]!b_calc_yield(A4886,日期设置!$B$2,F4886,1,R4886,1,O4886,L4886,S4886,)</f>
        <v>Fetching...</v>
      </c>
      <c r="E4886" s="26">
        <f t="shared" si="152"/>
        <v>5.8480068476400193</v>
      </c>
      <c r="F4886" s="18">
        <f>[1]!b_dq_cleanprice($A4886,日期设置!B$2)</f>
        <v>101.29049999999999</v>
      </c>
      <c r="G4886" s="18" t="str">
        <f t="shared" si="153"/>
        <v>3.37 + 1.37</v>
      </c>
      <c r="H4886" s="27">
        <f>[1]!b_dq_pctchange($A4886,日期设置!$B$2,1)/100</f>
        <v>0</v>
      </c>
      <c r="I4886" s="26">
        <f>[1]!b_pq_pctchange(A4886,日期设置!$B$4,日期设置!$B$2,1)</f>
        <v>0.18297718719554135</v>
      </c>
      <c r="J4886" s="26">
        <f>[1]!b_pq_pctchange(A4886,日期设置!$C$4,日期设置!$B$2,1)</f>
        <v>0.18297718719554135</v>
      </c>
      <c r="K4886" s="52">
        <f>[1]!b_dq_amount($A4886,日期设置!B$2,2,10000)</f>
        <v>0</v>
      </c>
      <c r="L4886" s="26">
        <f>[1]!b_info_latestpar(A4886,日期设置!$B$2)</f>
        <v>100</v>
      </c>
      <c r="M4886" s="6">
        <f>[1]!b_info_outstandingbalance($A4886,日期设置!B$2)</f>
        <v>5</v>
      </c>
      <c r="N4886" s="7" t="str">
        <f>[1]!b_info_latestissurercreditrating2(A4886,日期设置!$B$2,"102","1")</f>
        <v>AA</v>
      </c>
      <c r="O4886" s="8">
        <v>5.4</v>
      </c>
      <c r="P4886" s="9" t="str">
        <f>[1]!b_info_repurchasedate(A4886)</f>
        <v>2022-08-05</v>
      </c>
      <c r="Q4886" s="8" t="s">
        <v>16631</v>
      </c>
      <c r="R4886" s="2" t="str">
        <f>IF((--IF(P4886=0,Q4886,P4886))&gt;(--日期设置!$B$2),IF(P4886=0,Q4886,P4886),Q4886)</f>
        <v>2022-08-05</v>
      </c>
      <c r="S4886" s="2" t="s">
        <v>18607</v>
      </c>
      <c r="T4886" s="8">
        <f>[1]!b_anal_ptmyear($A4886,日期设置!$B$2)</f>
        <v>3.3726027397260276</v>
      </c>
      <c r="U4886" s="8">
        <f>[1]!b_anal_termifexercise($A4886,日期设置!B$2)</f>
        <v>1.3726027397260274</v>
      </c>
      <c r="V4886" s="10">
        <f>[1]!b_dq_dirtyprice(A4886,日期设置!$B$2)</f>
        <v>104.6784</v>
      </c>
      <c r="W4886" s="11">
        <f>IF(U4886=0,ROUNDUP((Q4886-日期设置!$B$2)/365,0),ROUNDUP((R4886-日期设置!$B$2)/365,0))</f>
        <v>2</v>
      </c>
      <c r="X4886" s="18">
        <f>_xlfn.IFNA(VLOOKUP(A4886,过往入选债券!A:D,4,0),2)</f>
        <v>2</v>
      </c>
      <c r="Y4886">
        <f>_xlfn.IFNA(VLOOKUP(C4886,[2]Sheet1!$A:$A,1,0),3)</f>
        <v>3</v>
      </c>
    </row>
    <row r="4887" spans="1:25" hidden="1" x14ac:dyDescent="0.2">
      <c r="A4887" s="21" t="s">
        <v>4271</v>
      </c>
      <c r="B4887" s="21" t="s">
        <v>4272</v>
      </c>
      <c r="C4887" s="37" t="s">
        <v>264</v>
      </c>
      <c r="D4887" s="26" t="str">
        <f>[1]!b_calc_yield(A4887,日期设置!$B$2,F4887,1,R4887,1,O4887,L4887,S4887,)</f>
        <v>Fetching...</v>
      </c>
      <c r="E4887" s="26">
        <f t="shared" si="152"/>
        <v>8.8407901548377854</v>
      </c>
      <c r="F4887" s="18">
        <f>[1]!b_dq_cleanprice($A4887,日期设置!B$2)</f>
        <v>97.926599999999993</v>
      </c>
      <c r="G4887" s="18" t="str">
        <f t="shared" si="153"/>
        <v>2.06 + 0</v>
      </c>
      <c r="H4887" s="27">
        <f>[1]!b_dq_pctchange($A4887,日期设置!$B$2,1)/100</f>
        <v>0</v>
      </c>
      <c r="I4887" s="26">
        <f>[1]!b_pq_pctchange(A4887,日期设置!$B$4,日期设置!$B$2,1)</f>
        <v>0</v>
      </c>
      <c r="J4887" s="26">
        <f>[1]!b_pq_pctchange(A4887,日期设置!$C$4,日期设置!$B$2,1)</f>
        <v>0</v>
      </c>
      <c r="K4887" s="52">
        <f>[1]!b_dq_amount($A4887,日期设置!B$2,2,10000)</f>
        <v>0</v>
      </c>
      <c r="L4887" s="26">
        <f>[1]!b_info_latestpar(A4887,日期设置!$B$2)</f>
        <v>100</v>
      </c>
      <c r="M4887" s="6">
        <f>[1]!b_info_outstandingbalance($A4887,日期设置!B$2)</f>
        <v>3</v>
      </c>
      <c r="N4887" s="7">
        <f>[1]!b_info_latestissurercreditrating2(A4887,日期设置!$B$2,"102","1")</f>
        <v>0</v>
      </c>
      <c r="O4887" s="8">
        <v>3.32</v>
      </c>
      <c r="P4887" s="9">
        <f>[1]!b_info_repurchasedate(A4887)</f>
        <v>0</v>
      </c>
      <c r="Q4887" s="8" t="s">
        <v>16096</v>
      </c>
      <c r="R4887" s="2" t="str">
        <f>IF((--IF(P4887=0,Q4887,P4887))&gt;(--日期设置!$B$2),IF(P4887=0,Q4887,P4887),Q4887)</f>
        <v>2023-04-15</v>
      </c>
      <c r="S4887" s="2" t="s">
        <v>17881</v>
      </c>
      <c r="T4887" s="8">
        <f>[1]!b_anal_ptmyear($A4887,日期设置!$B$2)</f>
        <v>2.0657534246575344</v>
      </c>
      <c r="U4887" s="8">
        <f>[1]!b_anal_termifexercise($A4887,日期设置!B$2)</f>
        <v>0</v>
      </c>
      <c r="V4887" s="10">
        <f>[1]!b_dq_dirtyprice(A4887,日期设置!$B$2)</f>
        <v>101.0283</v>
      </c>
      <c r="W4887" s="11">
        <f>IF(U4887=0,ROUNDUP((Q4887-日期设置!$B$2)/365,0),ROUNDUP((R4887-日期设置!$B$2)/365,0))</f>
        <v>3</v>
      </c>
      <c r="X4887" s="18">
        <f>_xlfn.IFNA(VLOOKUP(A4887,过往入选债券!A:D,4,0),2)</f>
        <v>2</v>
      </c>
      <c r="Y4887">
        <f>_xlfn.IFNA(VLOOKUP(C4887,[2]Sheet1!$A:$A,1,0),3)</f>
        <v>3</v>
      </c>
    </row>
    <row r="4888" spans="1:25" hidden="1" x14ac:dyDescent="0.2">
      <c r="A4888" s="28" t="s">
        <v>19874</v>
      </c>
      <c r="B4888" s="28" t="s">
        <v>19875</v>
      </c>
      <c r="C4888" s="38" t="s">
        <v>19876</v>
      </c>
      <c r="D4888" s="26" t="str">
        <f>[1]!b_calc_yield(A4888,日期设置!$B$2,F4888,1,R4888,1,O4888,L4888,S4888,)</f>
        <v>Fetching...</v>
      </c>
      <c r="E4888" s="26">
        <f t="shared" si="152"/>
        <v>19.059696658719606</v>
      </c>
      <c r="F4888" s="18">
        <f>[1]!b_dq_cleanprice($A4888,日期设置!B$2)</f>
        <v>100.05889999999999</v>
      </c>
      <c r="G4888" s="18" t="str">
        <f t="shared" si="153"/>
        <v>4.44 + 0</v>
      </c>
      <c r="H4888" s="27">
        <f>[1]!b_dq_pctchange($A4888,日期设置!$B$2,1)/100</f>
        <v>0</v>
      </c>
      <c r="I4888" s="26">
        <f>[1]!b_pq_pctchange(A4888,日期设置!$B$4,日期设置!$B$2,1)</f>
        <v>0</v>
      </c>
      <c r="J4888" s="26">
        <f>[1]!b_pq_pctchange(A4888,日期设置!$C$4,日期设置!$B$2,1)</f>
        <v>0</v>
      </c>
      <c r="K4888" s="52">
        <f>[1]!b_dq_amount($A4888,日期设置!B$2,2,10000)</f>
        <v>0</v>
      </c>
      <c r="L4888" s="26">
        <f>[1]!b_info_latestpar(A4888,日期设置!$B$2)</f>
        <v>100</v>
      </c>
      <c r="M4888" s="6">
        <f>[1]!b_info_outstandingbalance($A4888,日期设置!B$2)</f>
        <v>10</v>
      </c>
      <c r="N4888" s="7" t="str">
        <f>[1]!b_info_latestissurercreditrating2(A4888,日期设置!$B$2,"102","1")</f>
        <v>AAA</v>
      </c>
      <c r="O4888" s="8">
        <v>4.41</v>
      </c>
      <c r="P4888" s="9">
        <f>[1]!b_info_repurchasedate(A4888)</f>
        <v>0</v>
      </c>
      <c r="Q4888" s="8" t="s">
        <v>17413</v>
      </c>
      <c r="R4888" s="2" t="str">
        <f>IF((--IF(P4888=0,Q4888,P4888))&gt;(--日期设置!$B$2),IF(P4888=0,Q4888,P4888),Q4888)</f>
        <v>2025-08-31</v>
      </c>
      <c r="S4888" s="31" t="s">
        <v>19265</v>
      </c>
      <c r="T4888" s="8">
        <f>[1]!b_anal_ptmyear($A4888,日期设置!$B$2)</f>
        <v>4.4438356164383563</v>
      </c>
      <c r="U4888" s="8">
        <f>[1]!b_anal_termifexercise($A4888,日期设置!B$2)</f>
        <v>0</v>
      </c>
      <c r="V4888" s="10">
        <f>[1]!b_dq_dirtyprice(A4888,日期设置!$B$2)</f>
        <v>102.5116</v>
      </c>
      <c r="W4888" s="11">
        <f>IF(U4888=0,ROUNDUP((Q4888-日期设置!$B$2)/365,0),ROUNDUP((R4888-日期设置!$B$2)/365,0))</f>
        <v>5</v>
      </c>
      <c r="X4888" s="18">
        <f>_xlfn.IFNA(VLOOKUP(A4888,过往入选债券!A:D,4,0),2)</f>
        <v>2</v>
      </c>
      <c r="Y4888">
        <f>_xlfn.IFNA(VLOOKUP(C4888,[2]Sheet1!$A:$A,1,0),3)</f>
        <v>3</v>
      </c>
    </row>
    <row r="4889" spans="1:25" hidden="1" x14ac:dyDescent="0.2">
      <c r="A4889" s="21" t="s">
        <v>10551</v>
      </c>
      <c r="B4889" s="21" t="s">
        <v>10552</v>
      </c>
      <c r="C4889" s="37" t="s">
        <v>52</v>
      </c>
      <c r="D4889" s="26" t="str">
        <f>[1]!b_calc_yield(A4889,日期设置!$B$2,F4889,1,R4889,1,O4889,L4889,S4889,)</f>
        <v>Fetching...</v>
      </c>
      <c r="E4889" s="26">
        <f t="shared" si="152"/>
        <v>8.6906558595276184</v>
      </c>
      <c r="F4889" s="18">
        <f>[1]!b_dq_cleanprice($A4889,日期设置!B$2)</f>
        <v>100.2084</v>
      </c>
      <c r="G4889" s="18" t="str">
        <f t="shared" si="153"/>
        <v>4.06 + 2.06</v>
      </c>
      <c r="H4889" s="27">
        <f>[1]!b_dq_pctchange($A4889,日期设置!$B$2,1)/100</f>
        <v>0</v>
      </c>
      <c r="I4889" s="26">
        <f>[1]!b_pq_pctchange(A4889,日期设置!$B$4,日期设置!$B$2,1)</f>
        <v>0</v>
      </c>
      <c r="J4889" s="26">
        <f>[1]!b_pq_pctchange(A4889,日期设置!$C$4,日期设置!$B$2,1)</f>
        <v>0</v>
      </c>
      <c r="K4889" s="52">
        <f>[1]!b_dq_amount($A4889,日期设置!B$2,2,10000)</f>
        <v>0</v>
      </c>
      <c r="L4889" s="26">
        <f>[1]!b_info_latestpar(A4889,日期设置!$B$2)</f>
        <v>100</v>
      </c>
      <c r="M4889" s="6">
        <f>[1]!b_info_outstandingbalance($A4889,日期设置!B$2)</f>
        <v>6</v>
      </c>
      <c r="N4889" s="7" t="str">
        <f>[1]!b_info_latestissurercreditrating2(A4889,日期设置!$B$2,"102","1")</f>
        <v>AA+</v>
      </c>
      <c r="O4889" s="8">
        <v>4.5</v>
      </c>
      <c r="P4889" s="9" t="str">
        <f>[1]!b_info_repurchasedate(A4889)</f>
        <v>2023-04-14</v>
      </c>
      <c r="Q4889" s="8" t="s">
        <v>17202</v>
      </c>
      <c r="R4889" s="2" t="str">
        <f>IF((--IF(P4889=0,Q4889,P4889))&gt;(--日期设置!$B$2),IF(P4889=0,Q4889,P4889),Q4889)</f>
        <v>2023-04-14</v>
      </c>
      <c r="S4889" s="2" t="s">
        <v>18654</v>
      </c>
      <c r="T4889" s="8">
        <f>[1]!b_anal_ptmyear($A4889,日期设置!$B$2)</f>
        <v>4.0630136986301366</v>
      </c>
      <c r="U4889" s="8">
        <f>[1]!b_anal_termifexercise($A4889,日期设置!B$2)</f>
        <v>2.0630136986301371</v>
      </c>
      <c r="V4889" s="10">
        <f>[1]!b_dq_dirtyprice(A4889,日期设置!$B$2)</f>
        <v>104.4248</v>
      </c>
      <c r="W4889" s="11">
        <f>IF(U4889=0,ROUNDUP((Q4889-日期设置!$B$2)/365,0),ROUNDUP((R4889-日期设置!$B$2)/365,0))</f>
        <v>3</v>
      </c>
      <c r="X4889" s="18">
        <f>_xlfn.IFNA(VLOOKUP(A4889,过往入选债券!A:D,4,0),2)</f>
        <v>2</v>
      </c>
      <c r="Y4889">
        <f>_xlfn.IFNA(VLOOKUP(C4889,[2]Sheet1!$A:$A,1,0),3)</f>
        <v>3</v>
      </c>
    </row>
    <row r="4890" spans="1:25" hidden="1" x14ac:dyDescent="0.2">
      <c r="A4890" s="21" t="s">
        <v>9244</v>
      </c>
      <c r="B4890" s="21" t="s">
        <v>9245</v>
      </c>
      <c r="C4890" s="37" t="s">
        <v>143</v>
      </c>
      <c r="D4890" s="26" t="str">
        <f>[1]!b_calc_yield(A4890,日期设置!$B$2,F4890,1,R4890,1,O4890,L4890,S4890,)</f>
        <v>Fetching...</v>
      </c>
      <c r="E4890" s="26">
        <f t="shared" si="152"/>
        <v>15.041489011348762</v>
      </c>
      <c r="F4890" s="18">
        <f>[1]!b_dq_cleanprice($A4890,日期设置!B$2)</f>
        <v>100.10720000000001</v>
      </c>
      <c r="G4890" s="18" t="str">
        <f t="shared" si="153"/>
        <v>3.49 + 0</v>
      </c>
      <c r="H4890" s="27">
        <f>[1]!b_dq_pctchange($A4890,日期设置!$B$2,1)/100</f>
        <v>0</v>
      </c>
      <c r="I4890" s="26">
        <f>[1]!b_pq_pctchange(A4890,日期设置!$B$4,日期设置!$B$2,1)</f>
        <v>0</v>
      </c>
      <c r="J4890" s="26">
        <f>[1]!b_pq_pctchange(A4890,日期设置!$C$4,日期设置!$B$2,1)</f>
        <v>0</v>
      </c>
      <c r="K4890" s="52">
        <f>[1]!b_dq_amount($A4890,日期设置!B$2,2,10000)</f>
        <v>0</v>
      </c>
      <c r="L4890" s="26">
        <f>[1]!b_info_latestpar(A4890,日期设置!$B$2)</f>
        <v>100</v>
      </c>
      <c r="M4890" s="6">
        <f>[1]!b_info_outstandingbalance($A4890,日期设置!B$2)</f>
        <v>2</v>
      </c>
      <c r="N4890" s="7" t="str">
        <f>[1]!b_info_latestissurercreditrating2(A4890,日期设置!$B$2,"102","1")</f>
        <v>AAA</v>
      </c>
      <c r="O4890" s="8">
        <v>4.43</v>
      </c>
      <c r="P4890" s="9">
        <f>[1]!b_info_repurchasedate(A4890)</f>
        <v>0</v>
      </c>
      <c r="Q4890" s="8" t="s">
        <v>16369</v>
      </c>
      <c r="R4890" s="2" t="str">
        <f>IF((--IF(P4890=0,Q4890,P4890))&gt;(--日期设置!$B$2),IF(P4890=0,Q4890,P4890),Q4890)</f>
        <v>2024-09-20</v>
      </c>
      <c r="S4890" s="2" t="s">
        <v>18093</v>
      </c>
      <c r="T4890" s="8">
        <f>[1]!b_anal_ptmyear($A4890,日期设置!$B$2)</f>
        <v>3.4986301369863013</v>
      </c>
      <c r="U4890" s="8">
        <f>[1]!b_anal_termifexercise($A4890,日期设置!B$2)</f>
        <v>0</v>
      </c>
      <c r="V4890" s="10">
        <f>[1]!b_dq_dirtyprice(A4890,日期设置!$B$2)</f>
        <v>102.3283</v>
      </c>
      <c r="W4890" s="11">
        <f>IF(U4890=0,ROUNDUP((Q4890-日期设置!$B$2)/365,0),ROUNDUP((R4890-日期设置!$B$2)/365,0))</f>
        <v>4</v>
      </c>
      <c r="X4890" s="18">
        <f>_xlfn.IFNA(VLOOKUP(A4890,过往入选债券!A:D,4,0),2)</f>
        <v>2</v>
      </c>
      <c r="Y4890">
        <f>_xlfn.IFNA(VLOOKUP(C4890,[2]Sheet1!$A:$A,1,0),3)</f>
        <v>3</v>
      </c>
    </row>
    <row r="4891" spans="1:25" hidden="1" x14ac:dyDescent="0.2">
      <c r="A4891" s="21" t="s">
        <v>12625</v>
      </c>
      <c r="B4891" s="21" t="s">
        <v>12626</v>
      </c>
      <c r="C4891" s="37" t="s">
        <v>12627</v>
      </c>
      <c r="D4891" s="26" t="str">
        <f>[1]!b_calc_yield(A4891,日期设置!$B$2,F4891,1,R4891,1,O4891,L4891,S4891,)</f>
        <v>Fetching...</v>
      </c>
      <c r="E4891" s="26">
        <f t="shared" si="152"/>
        <v>25.991994517336959</v>
      </c>
      <c r="F4891" s="18">
        <f>[1]!b_dq_cleanprice($A4891,日期设置!B$2)</f>
        <v>39.589700000000001</v>
      </c>
      <c r="G4891" s="18" t="str">
        <f t="shared" si="153"/>
        <v>1.68 + 0</v>
      </c>
      <c r="H4891" s="27">
        <f>[1]!b_dq_pctchange($A4891,日期设置!$B$2,1)/100</f>
        <v>0</v>
      </c>
      <c r="I4891" s="26">
        <f>[1]!b_pq_pctchange(A4891,日期设置!$B$4,日期设置!$B$2,1)</f>
        <v>0</v>
      </c>
      <c r="J4891" s="26">
        <f>[1]!b_pq_pctchange(A4891,日期设置!$C$4,日期设置!$B$2,1)</f>
        <v>0</v>
      </c>
      <c r="K4891" s="52">
        <f>[1]!b_dq_amount($A4891,日期设置!B$2,2,10000)</f>
        <v>0</v>
      </c>
      <c r="L4891" s="26">
        <f>[1]!b_info_latestpar(A4891,日期设置!$B$2)</f>
        <v>40</v>
      </c>
      <c r="M4891" s="6">
        <f>[1]!b_info_outstandingbalance($A4891,日期设置!B$2)</f>
        <v>4</v>
      </c>
      <c r="N4891" s="7" t="str">
        <f>[1]!b_info_latestissurercreditrating2(A4891,日期设置!$B$2,"102","1")</f>
        <v>AA</v>
      </c>
      <c r="O4891" s="8">
        <v>5.37</v>
      </c>
      <c r="P4891" s="9">
        <f>[1]!b_info_repurchasedate(A4891)</f>
        <v>0</v>
      </c>
      <c r="Q4891" s="8" t="s">
        <v>16912</v>
      </c>
      <c r="R4891" s="2" t="str">
        <f>IF((--IF(P4891=0,Q4891,P4891))&gt;(--日期设置!$B$2),IF(P4891=0,Q4891,P4891),Q4891)</f>
        <v>2022-11-26</v>
      </c>
      <c r="S4891" s="2" t="s">
        <v>18192</v>
      </c>
      <c r="T4891" s="8">
        <f>[1]!b_anal_ptmyear($A4891,日期设置!$B$2)</f>
        <v>1.6821917808219178</v>
      </c>
      <c r="U4891" s="8">
        <f>[1]!b_anal_termifexercise($A4891,日期设置!B$2)</f>
        <v>0</v>
      </c>
      <c r="V4891" s="10">
        <f>[1]!b_dq_dirtyprice(A4891,日期设置!$B$2)</f>
        <v>40.272399999999998</v>
      </c>
      <c r="W4891" s="11">
        <f>IF(U4891=0,ROUNDUP((Q4891-日期设置!$B$2)/365,0),ROUNDUP((R4891-日期设置!$B$2)/365,0))</f>
        <v>2</v>
      </c>
      <c r="X4891" s="18">
        <f>_xlfn.IFNA(VLOOKUP(A4891,过往入选债券!A:D,4,0),2)</f>
        <v>2</v>
      </c>
      <c r="Y4891">
        <f>_xlfn.IFNA(VLOOKUP(C4891,[2]Sheet1!$A:$A,1,0),3)</f>
        <v>3</v>
      </c>
    </row>
    <row r="4892" spans="1:25" hidden="1" x14ac:dyDescent="0.2">
      <c r="A4892" s="21" t="s">
        <v>10575</v>
      </c>
      <c r="B4892" s="21" t="s">
        <v>10576</v>
      </c>
      <c r="C4892" s="37" t="s">
        <v>534</v>
      </c>
      <c r="D4892" s="26" t="str">
        <f>[1]!b_calc_yield(A4892,日期设置!$B$2,F4892,1,R4892,1,O4892,L4892,S4892,)</f>
        <v>Fetching...</v>
      </c>
      <c r="E4892" s="26">
        <f t="shared" si="152"/>
        <v>17.389100402265179</v>
      </c>
      <c r="F4892" s="18">
        <f>[1]!b_dq_cleanprice($A4892,日期设置!B$2)</f>
        <v>97.699399999999997</v>
      </c>
      <c r="G4892" s="18" t="str">
        <f t="shared" si="153"/>
        <v>4.06 + 0</v>
      </c>
      <c r="H4892" s="27">
        <f>[1]!b_dq_pctchange($A4892,日期设置!$B$2,1)/100</f>
        <v>0</v>
      </c>
      <c r="I4892" s="26">
        <f>[1]!b_pq_pctchange(A4892,日期设置!$B$4,日期设置!$B$2,1)</f>
        <v>0</v>
      </c>
      <c r="J4892" s="26">
        <f>[1]!b_pq_pctchange(A4892,日期设置!$C$4,日期设置!$B$2,1)</f>
        <v>0.17810689900200319</v>
      </c>
      <c r="K4892" s="52">
        <f>[1]!b_dq_amount($A4892,日期设置!B$2,2,10000)</f>
        <v>0</v>
      </c>
      <c r="L4892" s="26">
        <f>[1]!b_info_latestpar(A4892,日期设置!$B$2)</f>
        <v>100</v>
      </c>
      <c r="M4892" s="6">
        <f>[1]!b_info_outstandingbalance($A4892,日期设置!B$2)</f>
        <v>12.5</v>
      </c>
      <c r="N4892" s="7" t="str">
        <f>[1]!b_info_latestissurercreditrating2(A4892,日期设置!$B$2,"102","1")</f>
        <v>AA+</v>
      </c>
      <c r="O4892" s="8">
        <v>3.76</v>
      </c>
      <c r="P4892" s="9">
        <f>[1]!b_info_repurchasedate(A4892)</f>
        <v>0</v>
      </c>
      <c r="Q4892" s="8" t="s">
        <v>16451</v>
      </c>
      <c r="R4892" s="2" t="str">
        <f>IF((--IF(P4892=0,Q4892,P4892))&gt;(--日期设置!$B$2),IF(P4892=0,Q4892,P4892),Q4892)</f>
        <v>2025-04-16</v>
      </c>
      <c r="S4892" s="2" t="s">
        <v>18217</v>
      </c>
      <c r="T4892" s="8">
        <f>[1]!b_anal_ptmyear($A4892,日期设置!$B$2)</f>
        <v>4.0684931506849313</v>
      </c>
      <c r="U4892" s="8">
        <f>[1]!b_anal_termifexercise($A4892,日期设置!B$2)</f>
        <v>0</v>
      </c>
      <c r="V4892" s="10">
        <f>[1]!b_dq_dirtyprice(A4892,日期设置!$B$2)</f>
        <v>101.20189999999999</v>
      </c>
      <c r="W4892" s="11">
        <f>IF(U4892=0,ROUNDUP((Q4892-日期设置!$B$2)/365,0),ROUNDUP((R4892-日期设置!$B$2)/365,0))</f>
        <v>5</v>
      </c>
      <c r="X4892" s="18">
        <f>_xlfn.IFNA(VLOOKUP(A4892,过往入选债券!A:D,4,0),2)</f>
        <v>2</v>
      </c>
      <c r="Y4892">
        <f>_xlfn.IFNA(VLOOKUP(C4892,[2]Sheet1!$A:$A,1,0),3)</f>
        <v>3</v>
      </c>
    </row>
    <row r="4893" spans="1:25" hidden="1" x14ac:dyDescent="0.2">
      <c r="A4893" s="21" t="s">
        <v>10644</v>
      </c>
      <c r="B4893" s="21" t="s">
        <v>10645</v>
      </c>
      <c r="C4893" s="37" t="s">
        <v>9157</v>
      </c>
      <c r="D4893" s="26" t="str">
        <f>[1]!b_calc_yield(A4893,日期设置!$B$2,F4893,1,R4893,1,O4893,L4893,S4893,)</f>
        <v>Fetching...</v>
      </c>
      <c r="E4893" s="26">
        <f t="shared" si="152"/>
        <v>17.522476485524031</v>
      </c>
      <c r="F4893" s="18">
        <f>[1]!b_dq_cleanprice($A4893,日期设置!B$2)</f>
        <v>96.925700000000006</v>
      </c>
      <c r="G4893" s="18" t="str">
        <f t="shared" si="153"/>
        <v>4.07 + 0</v>
      </c>
      <c r="H4893" s="27">
        <f>[1]!b_dq_pctchange($A4893,日期设置!$B$2,1)/100</f>
        <v>0</v>
      </c>
      <c r="I4893" s="26">
        <f>[1]!b_pq_pctchange(A4893,日期设置!$B$4,日期设置!$B$2,1)</f>
        <v>0</v>
      </c>
      <c r="J4893" s="26">
        <f>[1]!b_pq_pctchange(A4893,日期设置!$C$4,日期设置!$B$2,1)</f>
        <v>-0.47541449880735015</v>
      </c>
      <c r="K4893" s="52">
        <f>[1]!b_dq_amount($A4893,日期设置!B$2,2,10000)</f>
        <v>0</v>
      </c>
      <c r="L4893" s="26">
        <f>[1]!b_info_latestpar(A4893,日期设置!$B$2)</f>
        <v>100</v>
      </c>
      <c r="M4893" s="6">
        <f>[1]!b_info_outstandingbalance($A4893,日期设置!B$2)</f>
        <v>4</v>
      </c>
      <c r="N4893" s="7" t="str">
        <f>[1]!b_info_latestissurercreditrating2(A4893,日期设置!$B$2,"102","1")</f>
        <v>AA+</v>
      </c>
      <c r="O4893" s="8">
        <v>3.55</v>
      </c>
      <c r="P4893" s="9">
        <f>[1]!b_info_repurchasedate(A4893)</f>
        <v>0</v>
      </c>
      <c r="Q4893" s="8" t="s">
        <v>16995</v>
      </c>
      <c r="R4893" s="2" t="str">
        <f>IF((--IF(P4893=0,Q4893,P4893))&gt;(--日期设置!$B$2),IF(P4893=0,Q4893,P4893),Q4893)</f>
        <v>2025-04-20</v>
      </c>
      <c r="S4893" s="2" t="s">
        <v>18259</v>
      </c>
      <c r="T4893" s="8">
        <f>[1]!b_anal_ptmyear($A4893,日期设置!$B$2)</f>
        <v>4.0794520547945208</v>
      </c>
      <c r="U4893" s="8">
        <f>[1]!b_anal_termifexercise($A4893,日期设置!B$2)</f>
        <v>0</v>
      </c>
      <c r="V4893" s="10">
        <f>[1]!b_dq_dirtyprice(A4893,日期设置!$B$2)</f>
        <v>100.1936</v>
      </c>
      <c r="W4893" s="11">
        <f>IF(U4893=0,ROUNDUP((Q4893-日期设置!$B$2)/365,0),ROUNDUP((R4893-日期设置!$B$2)/365,0))</f>
        <v>5</v>
      </c>
      <c r="X4893" s="18">
        <f>_xlfn.IFNA(VLOOKUP(A4893,过往入选债券!A:D,4,0),2)</f>
        <v>2</v>
      </c>
      <c r="Y4893">
        <f>_xlfn.IFNA(VLOOKUP(C4893,[2]Sheet1!$A:$A,1,0),3)</f>
        <v>3</v>
      </c>
    </row>
    <row r="4894" spans="1:25" hidden="1" x14ac:dyDescent="0.2">
      <c r="A4894" s="21" t="s">
        <v>5148</v>
      </c>
      <c r="B4894" s="21" t="s">
        <v>5149</v>
      </c>
      <c r="C4894" s="37" t="s">
        <v>42</v>
      </c>
      <c r="D4894" s="26" t="str">
        <f>[1]!b_calc_yield(A4894,日期设置!$B$2,F4894,1,R4894,1,O4894,L4894,S4894,)</f>
        <v>Fetching...</v>
      </c>
      <c r="E4894" s="26">
        <f t="shared" si="152"/>
        <v>0.76929451016882755</v>
      </c>
      <c r="F4894" s="18">
        <f>[1]!b_dq_cleanprice($A4894,日期设置!B$2)</f>
        <v>100.2093</v>
      </c>
      <c r="G4894" s="18" t="str">
        <f t="shared" si="153"/>
        <v>0.17 + 0</v>
      </c>
      <c r="H4894" s="27">
        <f>[1]!b_dq_pctchange($A4894,日期设置!$B$2,1)/100</f>
        <v>0</v>
      </c>
      <c r="I4894" s="26">
        <f>[1]!b_pq_pctchange(A4894,日期设置!$B$4,日期设置!$B$2,1)</f>
        <v>-0.28161361616760811</v>
      </c>
      <c r="J4894" s="26">
        <f>[1]!b_pq_pctchange(A4894,日期设置!$C$4,日期设置!$B$2,1)</f>
        <v>0.35853313877736603</v>
      </c>
      <c r="K4894" s="52">
        <f>[1]!b_dq_amount($A4894,日期设置!B$2,2,10000)</f>
        <v>0</v>
      </c>
      <c r="L4894" s="26">
        <f>[1]!b_info_latestpar(A4894,日期设置!$B$2)</f>
        <v>100</v>
      </c>
      <c r="M4894" s="6">
        <f>[1]!b_info_outstandingbalance($A4894,日期设置!B$2)</f>
        <v>5</v>
      </c>
      <c r="N4894" s="7" t="str">
        <f>[1]!b_info_latestissurercreditrating2(A4894,日期设置!$B$2,"102","1")</f>
        <v>AA</v>
      </c>
      <c r="O4894" s="8">
        <v>5.8</v>
      </c>
      <c r="P4894" s="9">
        <f>[1]!b_info_repurchasedate(A4894)</f>
        <v>0</v>
      </c>
      <c r="Q4894" s="8" t="s">
        <v>17145</v>
      </c>
      <c r="R4894" s="2" t="str">
        <f>IF((--IF(P4894=0,Q4894,P4894))&gt;(--日期设置!$B$2),IF(P4894=0,Q4894,P4894),Q4894)</f>
        <v>2021-05-25</v>
      </c>
      <c r="S4894" s="2" t="s">
        <v>18737</v>
      </c>
      <c r="T4894" s="8">
        <f>[1]!b_anal_ptmyear($A4894,日期设置!$B$2)</f>
        <v>0.17534246575342466</v>
      </c>
      <c r="U4894" s="8">
        <f>[1]!b_anal_termifexercise($A4894,日期设置!B$2)</f>
        <v>0</v>
      </c>
      <c r="V4894" s="10">
        <f>[1]!b_dq_dirtyprice(A4894,日期设置!$B$2)</f>
        <v>104.9923</v>
      </c>
      <c r="W4894" s="11">
        <f>IF(U4894=0,ROUNDUP((Q4894-日期设置!$B$2)/365,0),ROUNDUP((R4894-日期设置!$B$2)/365,0))</f>
        <v>1</v>
      </c>
      <c r="X4894" s="18">
        <f>_xlfn.IFNA(VLOOKUP(A4894,过往入选债券!A:D,4,0),2)</f>
        <v>2</v>
      </c>
      <c r="Y4894" s="45">
        <f>_xlfn.IFNA(VLOOKUP(C4894,[2]Sheet1!$A:$A,1,0),3)</f>
        <v>3</v>
      </c>
    </row>
    <row r="4895" spans="1:25" hidden="1" x14ac:dyDescent="0.2">
      <c r="A4895" s="21" t="s">
        <v>8323</v>
      </c>
      <c r="B4895" s="21" t="s">
        <v>8324</v>
      </c>
      <c r="C4895" s="37" t="s">
        <v>4806</v>
      </c>
      <c r="D4895" s="26" t="str">
        <f>[1]!b_calc_yield(A4895,日期设置!$B$2,F4895,1,R4895,1,O4895,L4895,S4895,)</f>
        <v>Fetching...</v>
      </c>
      <c r="E4895" s="26">
        <f t="shared" si="152"/>
        <v>12.715850854386158</v>
      </c>
      <c r="F4895" s="18">
        <f>[1]!b_dq_cleanprice($A4895,日期设置!B$2)</f>
        <v>101.709</v>
      </c>
      <c r="G4895" s="18" t="str">
        <f t="shared" si="153"/>
        <v>3.04 + 0</v>
      </c>
      <c r="H4895" s="27">
        <f>[1]!b_dq_pctchange($A4895,日期设置!$B$2,1)/100</f>
        <v>0</v>
      </c>
      <c r="I4895" s="26">
        <f>[1]!b_pq_pctchange(A4895,日期设置!$B$4,日期设置!$B$2,1)</f>
        <v>0</v>
      </c>
      <c r="J4895" s="26">
        <f>[1]!b_pq_pctchange(A4895,日期设置!$C$4,日期设置!$B$2,1)</f>
        <v>0.23119131524798409</v>
      </c>
      <c r="K4895" s="52">
        <f>[1]!b_dq_amount($A4895,日期设置!B$2,2,10000)</f>
        <v>0</v>
      </c>
      <c r="L4895" s="26">
        <f>[1]!b_info_latestpar(A4895,日期设置!$B$2)</f>
        <v>100</v>
      </c>
      <c r="M4895" s="6">
        <f>[1]!b_info_outstandingbalance($A4895,日期设置!B$2)</f>
        <v>7</v>
      </c>
      <c r="N4895" s="7" t="str">
        <f>[1]!b_info_latestissurercreditrating2(A4895,日期设置!$B$2,"102","1")</f>
        <v>AA+</v>
      </c>
      <c r="O4895" s="8">
        <v>5</v>
      </c>
      <c r="P4895" s="9">
        <f>[1]!b_info_repurchasedate(A4895)</f>
        <v>0</v>
      </c>
      <c r="Q4895" s="8" t="s">
        <v>17119</v>
      </c>
      <c r="R4895" s="2" t="str">
        <f>IF((--IF(P4895=0,Q4895,P4895))&gt;(--日期设置!$B$2),IF(P4895=0,Q4895,P4895),Q4895)</f>
        <v>2024-04-09</v>
      </c>
      <c r="S4895" s="2" t="s">
        <v>18708</v>
      </c>
      <c r="T4895" s="8">
        <f>[1]!b_anal_ptmyear($A4895,日期设置!$B$2)</f>
        <v>3.0493150684931507</v>
      </c>
      <c r="U4895" s="8">
        <f>[1]!b_anal_termifexercise($A4895,日期设置!B$2)</f>
        <v>0</v>
      </c>
      <c r="V4895" s="10">
        <f>[1]!b_dq_dirtyprice(A4895,日期设置!$B$2)</f>
        <v>106.4624</v>
      </c>
      <c r="W4895" s="11">
        <f>IF(U4895=0,ROUNDUP((Q4895-日期设置!$B$2)/365,0),ROUNDUP((R4895-日期设置!$B$2)/365,0))</f>
        <v>4</v>
      </c>
      <c r="X4895" s="18">
        <f>_xlfn.IFNA(VLOOKUP(A4895,过往入选债券!A:D,4,0),2)</f>
        <v>2</v>
      </c>
      <c r="Y4895">
        <f>_xlfn.IFNA(VLOOKUP(C4895,[2]Sheet1!$A:$A,1,0),3)</f>
        <v>3</v>
      </c>
    </row>
    <row r="4896" spans="1:25" hidden="1" x14ac:dyDescent="0.2">
      <c r="A4896" s="28" t="s">
        <v>20438</v>
      </c>
      <c r="B4896" s="28" t="s">
        <v>20439</v>
      </c>
      <c r="C4896" s="39" t="s">
        <v>19644</v>
      </c>
      <c r="D4896" s="26" t="str">
        <f>[1]!b_calc_yield(A4896,日期设置!$B$2,F4896,1,R4896,1,O4896,L4896,S4896,)</f>
        <v>Fetching...</v>
      </c>
      <c r="E4896" s="26">
        <f t="shared" si="152"/>
        <v>10.697678966952061</v>
      </c>
      <c r="F4896" s="18">
        <f>[1]!b_dq_cleanprice($A4896,日期设置!B$2)</f>
        <v>100.0063</v>
      </c>
      <c r="G4896" s="18" t="str">
        <f t="shared" si="153"/>
        <v>2.48 + 2.48</v>
      </c>
      <c r="H4896" s="27">
        <f>[1]!b_dq_pctchange($A4896,日期设置!$B$2,1)/100</f>
        <v>0</v>
      </c>
      <c r="I4896" s="26">
        <f>[1]!b_pq_pctchange(A4896,日期设置!$B$4,日期设置!$B$2,1)</f>
        <v>0</v>
      </c>
      <c r="J4896" s="26">
        <f>[1]!b_pq_pctchange(A4896,日期设置!$C$4,日期设置!$B$2,1)</f>
        <v>0</v>
      </c>
      <c r="K4896" s="52">
        <f>[1]!b_dq_amount($A4896,日期设置!B$2,2,10000)</f>
        <v>0</v>
      </c>
      <c r="L4896" s="26">
        <f>[1]!b_info_latestpar(A4896,日期设置!$B$2)</f>
        <v>100</v>
      </c>
      <c r="M4896" s="6">
        <f>[1]!b_info_outstandingbalance($A4896,日期设置!B$2)</f>
        <v>10</v>
      </c>
      <c r="N4896" s="7" t="str">
        <f>[1]!b_info_latestissurercreditrating2(A4896,日期设置!$B$2,"102","1")</f>
        <v>AAA</v>
      </c>
      <c r="O4896" s="8">
        <v>4.4000000000000004</v>
      </c>
      <c r="P4896" s="9">
        <f>[1]!b_info_repurchasedate(A4896)</f>
        <v>0</v>
      </c>
      <c r="Q4896" s="8" t="s">
        <v>20838</v>
      </c>
      <c r="R4896" s="2" t="str">
        <f>IF((--IF(P4896=0,Q4896,P4896))&gt;(--日期设置!$B$2),IF(P4896=0,Q4896,P4896),Q4896)</f>
        <v>2023-09-16</v>
      </c>
      <c r="S4896" s="31" t="s">
        <v>16122</v>
      </c>
      <c r="T4896" s="8">
        <f>[1]!b_anal_ptmyear($A4896,日期设置!$B$2)</f>
        <v>2.4876712328767123</v>
      </c>
      <c r="U4896" s="8">
        <f>[1]!b_anal_termifexercise($A4896,日期设置!B$2)</f>
        <v>2.4876712328767123</v>
      </c>
      <c r="V4896" s="10">
        <f>[1]!b_dq_dirtyprice(A4896,日期设置!$B$2)</f>
        <v>102.26049999999999</v>
      </c>
      <c r="W4896" s="11">
        <f>IF(U4896=0,ROUNDUP((Q4896-日期设置!$B$2)/365,0),ROUNDUP((R4896-日期设置!$B$2)/365,0))</f>
        <v>3</v>
      </c>
      <c r="X4896" s="18">
        <f>_xlfn.IFNA(VLOOKUP(A4896,过往入选债券!A:D,4,0),2)</f>
        <v>2</v>
      </c>
      <c r="Y4896">
        <f>_xlfn.IFNA(VLOOKUP(C4896,[2]Sheet1!$A:$A,1,0),3)</f>
        <v>3</v>
      </c>
    </row>
    <row r="4897" spans="1:25" hidden="1" x14ac:dyDescent="0.2">
      <c r="A4897" s="21" t="s">
        <v>15503</v>
      </c>
      <c r="B4897" s="21" t="s">
        <v>15504</v>
      </c>
      <c r="C4897" s="37" t="s">
        <v>280</v>
      </c>
      <c r="D4897" s="26" t="str">
        <f>[1]!b_calc_yield(A4897,日期设置!$B$2,F4897,1,R4897,1,O4897,L4897,S4897,)</f>
        <v>Fetching...</v>
      </c>
      <c r="E4897" s="26">
        <f t="shared" si="152"/>
        <v>24.037343530316079</v>
      </c>
      <c r="F4897" s="18">
        <f>[1]!b_dq_cleanprice($A4897,日期设置!B$2)</f>
        <v>100.91840000000001</v>
      </c>
      <c r="G4897" s="18" t="str">
        <f t="shared" si="153"/>
        <v>5.59 + 0</v>
      </c>
      <c r="H4897" s="27">
        <f>[1]!b_dq_pctchange($A4897,日期设置!$B$2,1)/100</f>
        <v>0</v>
      </c>
      <c r="I4897" s="26">
        <f>[1]!b_pq_pctchange(A4897,日期设置!$B$4,日期设置!$B$2,1)</f>
        <v>0</v>
      </c>
      <c r="J4897" s="26">
        <f>[1]!b_pq_pctchange(A4897,日期设置!$C$4,日期设置!$B$2,1)</f>
        <v>0</v>
      </c>
      <c r="K4897" s="52">
        <f>[1]!b_dq_amount($A4897,日期设置!B$2,2,10000)</f>
        <v>0</v>
      </c>
      <c r="L4897" s="26">
        <f>[1]!b_info_latestpar(A4897,日期设置!$B$2)</f>
        <v>100</v>
      </c>
      <c r="M4897" s="6">
        <f>[1]!b_info_outstandingbalance($A4897,日期设置!B$2)</f>
        <v>8</v>
      </c>
      <c r="N4897" s="7" t="str">
        <f>[1]!b_info_latestissurercreditrating2(A4897,日期设置!$B$2,"102","1")</f>
        <v>AA+</v>
      </c>
      <c r="O4897" s="8">
        <v>4.58</v>
      </c>
      <c r="P4897" s="9">
        <f>[1]!b_info_repurchasedate(A4897)</f>
        <v>0</v>
      </c>
      <c r="Q4897" s="8" t="s">
        <v>17031</v>
      </c>
      <c r="R4897" s="2" t="str">
        <f>IF((--IF(P4897=0,Q4897,P4897))&gt;(--日期设置!$B$2),IF(P4897=0,Q4897,P4897),Q4897)</f>
        <v>2026-10-25</v>
      </c>
      <c r="S4897" s="2" t="s">
        <v>18325</v>
      </c>
      <c r="T4897" s="8">
        <f>[1]!b_anal_ptmyear($A4897,日期设置!$B$2)</f>
        <v>5.5945205479452058</v>
      </c>
      <c r="U4897" s="8">
        <f>[1]!b_anal_termifexercise($A4897,日期设置!B$2)</f>
        <v>0</v>
      </c>
      <c r="V4897" s="10">
        <f>[1]!b_dq_dirtyprice(A4897,日期设置!$B$2)</f>
        <v>102.77549999999999</v>
      </c>
      <c r="W4897" s="11">
        <f>IF(U4897=0,ROUNDUP((Q4897-日期设置!$B$2)/365,0),ROUNDUP((R4897-日期设置!$B$2)/365,0))</f>
        <v>6</v>
      </c>
      <c r="X4897" s="18">
        <f>_xlfn.IFNA(VLOOKUP(A4897,过往入选债券!A:D,4,0),2)</f>
        <v>2</v>
      </c>
      <c r="Y4897">
        <f>_xlfn.IFNA(VLOOKUP(C4897,[2]Sheet1!$A:$A,1,0),3)</f>
        <v>3</v>
      </c>
    </row>
    <row r="4898" spans="1:25" hidden="1" x14ac:dyDescent="0.2">
      <c r="A4898" s="21" t="s">
        <v>2942</v>
      </c>
      <c r="B4898" s="21" t="s">
        <v>2943</v>
      </c>
      <c r="C4898" s="37" t="s">
        <v>2511</v>
      </c>
      <c r="D4898" s="26" t="str">
        <f>[1]!b_calc_yield(A4898,日期设置!$B$2,F4898,1,R4898,1,O4898,L4898,S4898,)</f>
        <v>Fetching...</v>
      </c>
      <c r="E4898" s="26">
        <f t="shared" si="152"/>
        <v>4.5226627333655234</v>
      </c>
      <c r="F4898" s="18">
        <f>[1]!b_dq_cleanprice($A4898,日期设置!B$2)</f>
        <v>100.614</v>
      </c>
      <c r="G4898" s="18" t="str">
        <f t="shared" si="153"/>
        <v>1.07 + 0</v>
      </c>
      <c r="H4898" s="27">
        <f>[1]!b_dq_pctchange($A4898,日期设置!$B$2,1)/100</f>
        <v>0</v>
      </c>
      <c r="I4898" s="26">
        <f>[1]!b_pq_pctchange(A4898,日期设置!$B$4,日期设置!$B$2,1)</f>
        <v>0</v>
      </c>
      <c r="J4898" s="26">
        <f>[1]!b_pq_pctchange(A4898,日期设置!$C$4,日期设置!$B$2,1)</f>
        <v>0</v>
      </c>
      <c r="K4898" s="52">
        <f>[1]!b_dq_amount($A4898,日期设置!B$2,2,10000)</f>
        <v>0</v>
      </c>
      <c r="L4898" s="26">
        <f>[1]!b_info_latestpar(A4898,日期设置!$B$2)</f>
        <v>100</v>
      </c>
      <c r="M4898" s="6">
        <f>[1]!b_info_outstandingbalance($A4898,日期设置!B$2)</f>
        <v>4</v>
      </c>
      <c r="N4898" s="7">
        <f>[1]!b_info_latestissurercreditrating2(A4898,日期设置!$B$2,"102","1")</f>
        <v>0</v>
      </c>
      <c r="O4898" s="8">
        <v>4.99</v>
      </c>
      <c r="P4898" s="9">
        <f>[1]!b_info_repurchasedate(A4898)</f>
        <v>0</v>
      </c>
      <c r="Q4898" s="8" t="s">
        <v>16176</v>
      </c>
      <c r="R4898" s="2" t="str">
        <f>IF((--IF(P4898=0,Q4898,P4898))&gt;(--日期设置!$B$2),IF(P4898=0,Q4898,P4898),Q4898)</f>
        <v>2022-04-19</v>
      </c>
      <c r="S4898" s="2" t="s">
        <v>17965</v>
      </c>
      <c r="T4898" s="8">
        <f>[1]!b_anal_ptmyear($A4898,日期设置!$B$2)</f>
        <v>1.0767123287671232</v>
      </c>
      <c r="U4898" s="8">
        <f>[1]!b_anal_termifexercise($A4898,日期设置!B$2)</f>
        <v>0</v>
      </c>
      <c r="V4898" s="10">
        <f>[1]!b_dq_dirtyprice(A4898,日期设置!$B$2)</f>
        <v>105.2212</v>
      </c>
      <c r="W4898" s="11">
        <f>IF(U4898=0,ROUNDUP((Q4898-日期设置!$B$2)/365,0),ROUNDUP((R4898-日期设置!$B$2)/365,0))</f>
        <v>2</v>
      </c>
      <c r="X4898" s="18">
        <f>_xlfn.IFNA(VLOOKUP(A4898,过往入选债券!A:D,4,0),2)</f>
        <v>2</v>
      </c>
      <c r="Y4898">
        <f>_xlfn.IFNA(VLOOKUP(C4898,[2]Sheet1!$A:$A,1,0),3)</f>
        <v>3</v>
      </c>
    </row>
    <row r="4899" spans="1:25" hidden="1" x14ac:dyDescent="0.2">
      <c r="A4899" s="21" t="s">
        <v>15931</v>
      </c>
      <c r="B4899" s="21" t="s">
        <v>15932</v>
      </c>
      <c r="C4899" s="37" t="s">
        <v>12783</v>
      </c>
      <c r="D4899" s="26" t="str">
        <f>[1]!b_calc_yield(A4899,日期设置!$B$2,F4899,1,R4899,1,O4899,L4899,S4899,)</f>
        <v>Fetching...</v>
      </c>
      <c r="E4899" s="26">
        <f t="shared" si="152"/>
        <v>27.03258945142677</v>
      </c>
      <c r="F4899" s="18">
        <f>[1]!b_dq_cleanprice($A4899,日期设置!B$2)</f>
        <v>100</v>
      </c>
      <c r="G4899" s="18" t="str">
        <f t="shared" si="153"/>
        <v>6.33 + 0</v>
      </c>
      <c r="H4899" s="27">
        <f>[1]!b_dq_pctchange($A4899,日期设置!$B$2,1)/100</f>
        <v>0</v>
      </c>
      <c r="I4899" s="26">
        <f>[1]!b_pq_pctchange(A4899,日期设置!$B$4,日期设置!$B$2,1)</f>
        <v>0</v>
      </c>
      <c r="J4899" s="26">
        <f>[1]!b_pq_pctchange(A4899,日期设置!$C$4,日期设置!$B$2,1)</f>
        <v>0</v>
      </c>
      <c r="K4899" s="52">
        <f>[1]!b_dq_amount($A4899,日期设置!B$2,2,10000)</f>
        <v>0</v>
      </c>
      <c r="L4899" s="26">
        <f>[1]!b_info_latestpar(A4899,日期设置!$B$2)</f>
        <v>100</v>
      </c>
      <c r="M4899" s="6">
        <f>[1]!b_info_outstandingbalance($A4899,日期设置!B$2)</f>
        <v>5</v>
      </c>
      <c r="N4899" s="7" t="str">
        <f>[1]!b_info_latestissurercreditrating2(A4899,日期设置!$B$2,"102","1")</f>
        <v>AA</v>
      </c>
      <c r="O4899" s="8">
        <v>4.3899999999999997</v>
      </c>
      <c r="P4899" s="9">
        <f>[1]!b_info_repurchasedate(A4899)</f>
        <v>0</v>
      </c>
      <c r="Q4899" s="8" t="s">
        <v>17687</v>
      </c>
      <c r="R4899" s="2" t="str">
        <f>IF((--IF(P4899=0,Q4899,P4899))&gt;(--日期设置!$B$2),IF(P4899=0,Q4899,P4899),Q4899)</f>
        <v>2027-07-23</v>
      </c>
      <c r="S4899" s="2" t="s">
        <v>18786</v>
      </c>
      <c r="T4899" s="8">
        <f>[1]!b_anal_ptmyear($A4899,日期设置!$B$2)</f>
        <v>6.3369863013698629</v>
      </c>
      <c r="U4899" s="8">
        <f>[1]!b_anal_termifexercise($A4899,日期设置!B$2)</f>
        <v>0</v>
      </c>
      <c r="V4899" s="10">
        <f>[1]!b_dq_dirtyprice(A4899,日期设置!$B$2)</f>
        <v>102.9106</v>
      </c>
      <c r="W4899" s="11">
        <f>IF(U4899=0,ROUNDUP((Q4899-日期设置!$B$2)/365,0),ROUNDUP((R4899-日期设置!$B$2)/365,0))</f>
        <v>7</v>
      </c>
      <c r="X4899" s="18">
        <f>_xlfn.IFNA(VLOOKUP(A4899,过往入选债券!A:D,4,0),2)</f>
        <v>2</v>
      </c>
      <c r="Y4899">
        <f>_xlfn.IFNA(VLOOKUP(C4899,[2]Sheet1!$A:$A,1,0),3)</f>
        <v>3</v>
      </c>
    </row>
    <row r="4900" spans="1:25" x14ac:dyDescent="0.2">
      <c r="A4900" s="21" t="s">
        <v>5240</v>
      </c>
      <c r="B4900" s="21" t="s">
        <v>5241</v>
      </c>
      <c r="C4900" s="37" t="s">
        <v>5242</v>
      </c>
      <c r="D4900" s="26" t="str">
        <f>[1]!b_calc_yield(A4900,日期设置!$B$2,F4900,1,R4900,1,O4900,L4900,S4900,)</f>
        <v>Fetching...</v>
      </c>
      <c r="E4900" s="26">
        <f t="shared" si="152"/>
        <v>1.790047065472633</v>
      </c>
      <c r="F4900" s="18">
        <f>[1]!b_dq_cleanprice($A4900,日期设置!B$2)</f>
        <v>99.983699999999999</v>
      </c>
      <c r="G4900" s="18" t="str">
        <f t="shared" si="153"/>
        <v>0.40 + 0</v>
      </c>
      <c r="H4900" s="27">
        <f>[1]!b_dq_pctchange($A4900,日期设置!$B$2,1)/100</f>
        <v>-3.1535393818544195E-3</v>
      </c>
      <c r="I4900" s="26">
        <f>[1]!b_pq_pctchange(A4900,日期设置!$B$4,日期设置!$B$2,1)</f>
        <v>-0.31535393818544194</v>
      </c>
      <c r="J4900" s="26">
        <f>[1]!b_pq_pctchange(A4900,日期设置!$C$4,日期设置!$B$2,1)</f>
        <v>-0.31535393818544194</v>
      </c>
      <c r="K4900" s="52">
        <f>[1]!b_dq_amount($A4900,日期设置!B$2,2,10000)</f>
        <v>38996.756138600002</v>
      </c>
      <c r="L4900" s="26">
        <f>[1]!b_info_latestpar(A4900,日期设置!$B$2)</f>
        <v>100</v>
      </c>
      <c r="M4900" s="6">
        <f>[1]!b_info_outstandingbalance($A4900,日期设置!B$2)</f>
        <v>8</v>
      </c>
      <c r="N4900" s="7" t="str">
        <f>[1]!b_info_latestissurercreditrating2(A4900,日期设置!$B$2,"102","1")</f>
        <v>AA</v>
      </c>
      <c r="O4900" s="8">
        <v>4.46</v>
      </c>
      <c r="P4900" s="9">
        <f>[1]!b_info_repurchasedate(A4900)</f>
        <v>0</v>
      </c>
      <c r="Q4900" s="8" t="s">
        <v>16206</v>
      </c>
      <c r="R4900" s="2" t="str">
        <f>IF((--IF(P4900=0,Q4900,P4900))&gt;(--日期设置!$B$2),IF(P4900=0,Q4900,P4900),Q4900)</f>
        <v>2021-08-18</v>
      </c>
      <c r="S4900" s="2" t="s">
        <v>18472</v>
      </c>
      <c r="T4900" s="8">
        <f>[1]!b_anal_ptmyear($A4900,日期设置!$B$2)</f>
        <v>0.40821917808219177</v>
      </c>
      <c r="U4900" s="8">
        <f>[1]!b_anal_termifexercise($A4900,日期设置!B$2)</f>
        <v>0</v>
      </c>
      <c r="V4900" s="10">
        <f>[1]!b_dq_dirtyprice(A4900,日期设置!$B$2)</f>
        <v>102.623</v>
      </c>
      <c r="W4900" s="11">
        <f>IF(U4900=0,ROUNDUP((Q4900-日期设置!$B$2)/365,0),ROUNDUP((R4900-日期设置!$B$2)/365,0))</f>
        <v>1</v>
      </c>
      <c r="X4900" s="18">
        <f>_xlfn.IFNA(VLOOKUP(A4900,过往入选债券!A:D,4,0),2)</f>
        <v>2</v>
      </c>
      <c r="Y4900">
        <f>_xlfn.IFNA(VLOOKUP(C4900,[2]Sheet1!$A:$A,1,0),3)</f>
        <v>3</v>
      </c>
    </row>
    <row r="4901" spans="1:25" hidden="1" x14ac:dyDescent="0.2">
      <c r="A4901" s="21" t="s">
        <v>10176</v>
      </c>
      <c r="B4901" s="21" t="s">
        <v>10177</v>
      </c>
      <c r="C4901" s="37" t="s">
        <v>5859</v>
      </c>
      <c r="D4901" s="26" t="str">
        <f>[1]!b_calc_yield(A4901,日期设置!$B$2,F4901,1,R4901,1,O4901,L4901,S4901,)</f>
        <v>Fetching...</v>
      </c>
      <c r="E4901" s="26">
        <f t="shared" si="152"/>
        <v>17.575366526866688</v>
      </c>
      <c r="F4901" s="18">
        <f>[1]!b_dq_cleanprice($A4901,日期设置!B$2)</f>
        <v>97.548299999999998</v>
      </c>
      <c r="G4901" s="18" t="str">
        <f t="shared" si="153"/>
        <v>3.97 + 0</v>
      </c>
      <c r="H4901" s="27">
        <f>[1]!b_dq_pctchange($A4901,日期设置!$B$2,1)/100</f>
        <v>0</v>
      </c>
      <c r="I4901" s="26">
        <f>[1]!b_pq_pctchange(A4901,日期设置!$B$4,日期设置!$B$2,1)</f>
        <v>0</v>
      </c>
      <c r="J4901" s="26">
        <f>[1]!b_pq_pctchange(A4901,日期设置!$C$4,日期设置!$B$2,1)</f>
        <v>0</v>
      </c>
      <c r="K4901" s="52">
        <f>[1]!b_dq_amount($A4901,日期设置!B$2,2,10000)</f>
        <v>0</v>
      </c>
      <c r="L4901" s="26">
        <f>[1]!b_info_latestpar(A4901,日期设置!$B$2)</f>
        <v>100</v>
      </c>
      <c r="M4901" s="6">
        <f>[1]!b_info_outstandingbalance($A4901,日期设置!B$2)</f>
        <v>5.5</v>
      </c>
      <c r="N4901" s="7" t="str">
        <f>[1]!b_info_latestissurercreditrating2(A4901,日期设置!$B$2,"102","1")</f>
        <v>AA</v>
      </c>
      <c r="O4901" s="8">
        <v>3.7</v>
      </c>
      <c r="P4901" s="9">
        <f>[1]!b_info_repurchasedate(A4901)</f>
        <v>0</v>
      </c>
      <c r="Q4901" s="8" t="s">
        <v>16614</v>
      </c>
      <c r="R4901" s="2" t="str">
        <f>IF((--IF(P4901=0,Q4901,P4901))&gt;(--日期设置!$B$2),IF(P4901=0,Q4901,P4901),Q4901)</f>
        <v>2025-03-13</v>
      </c>
      <c r="S4901" s="2" t="s">
        <v>17982</v>
      </c>
      <c r="T4901" s="8">
        <f>[1]!b_anal_ptmyear($A4901,日期设置!$B$2)</f>
        <v>3.9753424657534246</v>
      </c>
      <c r="U4901" s="8">
        <f>[1]!b_anal_termifexercise($A4901,日期设置!B$2)</f>
        <v>0</v>
      </c>
      <c r="V4901" s="10">
        <f>[1]!b_dq_dirtyprice(A4901,日期设置!$B$2)</f>
        <v>97.639499999999998</v>
      </c>
      <c r="W4901" s="11">
        <f>IF(U4901=0,ROUNDUP((Q4901-日期设置!$B$2)/365,0),ROUNDUP((R4901-日期设置!$B$2)/365,0))</f>
        <v>4</v>
      </c>
      <c r="X4901" s="18">
        <f>_xlfn.IFNA(VLOOKUP(A4901,过往入选债券!A:D,4,0),2)</f>
        <v>2</v>
      </c>
      <c r="Y4901">
        <f>_xlfn.IFNA(VLOOKUP(C4901,[2]Sheet1!$A:$A,1,0),3)</f>
        <v>3</v>
      </c>
    </row>
    <row r="4902" spans="1:25" hidden="1" x14ac:dyDescent="0.2">
      <c r="A4902" s="28" t="s">
        <v>20618</v>
      </c>
      <c r="B4902" s="28" t="s">
        <v>20619</v>
      </c>
      <c r="C4902" s="39" t="s">
        <v>14416</v>
      </c>
      <c r="D4902" s="26" t="str">
        <f>[1]!b_calc_yield(A4902,日期设置!$B$2,F4902,1,R4902,1,O4902,L4902,S4902,)</f>
        <v>Fetching...</v>
      </c>
      <c r="E4902" s="26">
        <f t="shared" si="152"/>
        <v>40.735973836214235</v>
      </c>
      <c r="F4902" s="18">
        <f>[1]!b_dq_cleanprice($A4902,日期设置!B$2)</f>
        <v>100.0231</v>
      </c>
      <c r="G4902" s="18" t="str">
        <f t="shared" si="153"/>
        <v>9.49 + 4.49</v>
      </c>
      <c r="H4902" s="27">
        <f>[1]!b_dq_pctchange($A4902,日期设置!$B$2,1)/100</f>
        <v>0</v>
      </c>
      <c r="I4902" s="26">
        <f>[1]!b_pq_pctchange(A4902,日期设置!$B$4,日期设置!$B$2,1)</f>
        <v>0</v>
      </c>
      <c r="J4902" s="26">
        <f>[1]!b_pq_pctchange(A4902,日期设置!$C$4,日期设置!$B$2,1)</f>
        <v>0</v>
      </c>
      <c r="K4902" s="52">
        <f>[1]!b_dq_amount($A4902,日期设置!B$2,2,10000)</f>
        <v>0</v>
      </c>
      <c r="L4902" s="26">
        <f>[1]!b_info_latestpar(A4902,日期设置!$B$2)</f>
        <v>100</v>
      </c>
      <c r="M4902" s="6">
        <f>[1]!b_info_outstandingbalance($A4902,日期设置!B$2)</f>
        <v>16</v>
      </c>
      <c r="N4902" s="7" t="str">
        <f>[1]!b_info_latestissurercreditrating2(A4902,日期设置!$B$2,"102","1")</f>
        <v>AAA</v>
      </c>
      <c r="O4902" s="8">
        <v>4.3899999999999997</v>
      </c>
      <c r="P4902" s="9">
        <f>[1]!b_info_repurchasedate(A4902)</f>
        <v>0</v>
      </c>
      <c r="Q4902" s="8" t="s">
        <v>20825</v>
      </c>
      <c r="R4902" s="2" t="str">
        <f>IF((--IF(P4902=0,Q4902,P4902))&gt;(--日期设置!$B$2),IF(P4902=0,Q4902,P4902),Q4902)</f>
        <v>2030-09-18</v>
      </c>
      <c r="S4902" s="31" t="s">
        <v>16447</v>
      </c>
      <c r="T4902" s="8">
        <f>[1]!b_anal_ptmyear($A4902,日期设置!$B$2)</f>
        <v>9.493150684931507</v>
      </c>
      <c r="U4902" s="8">
        <f>[1]!b_anal_termifexercise($A4902,日期设置!B$2)</f>
        <v>4.4958904109589044</v>
      </c>
      <c r="V4902" s="10">
        <f>[1]!b_dq_dirtyprice(A4902,日期设置!$B$2)</f>
        <v>102.2482</v>
      </c>
      <c r="W4902" s="11">
        <f>IF(U4902=0,ROUNDUP((Q4902-日期设置!$B$2)/365,0),ROUNDUP((R4902-日期设置!$B$2)/365,0))</f>
        <v>10</v>
      </c>
      <c r="X4902" s="18">
        <f>_xlfn.IFNA(VLOOKUP(A4902,过往入选债券!A:D,4,0),2)</f>
        <v>2</v>
      </c>
      <c r="Y4902">
        <f>_xlfn.IFNA(VLOOKUP(C4902,[2]Sheet1!$A:$A,1,0),3)</f>
        <v>3</v>
      </c>
    </row>
    <row r="4903" spans="1:25" hidden="1" x14ac:dyDescent="0.2">
      <c r="A4903" s="21" t="s">
        <v>9402</v>
      </c>
      <c r="B4903" s="21" t="s">
        <v>9403</v>
      </c>
      <c r="C4903" s="37" t="s">
        <v>143</v>
      </c>
      <c r="D4903" s="26" t="str">
        <f>[1]!b_calc_yield(A4903,日期设置!$B$2,F4903,1,R4903,1,O4903,L4903,S4903,)</f>
        <v>Fetching...</v>
      </c>
      <c r="E4903" s="26">
        <f t="shared" si="152"/>
        <v>15.468535411427631</v>
      </c>
      <c r="F4903" s="18">
        <f>[1]!b_dq_cleanprice($A4903,日期设置!B$2)</f>
        <v>100.3248</v>
      </c>
      <c r="G4903" s="18" t="str">
        <f t="shared" si="153"/>
        <v>3.59 + 0</v>
      </c>
      <c r="H4903" s="27">
        <f>[1]!b_dq_pctchange($A4903,日期设置!$B$2,1)/100</f>
        <v>0</v>
      </c>
      <c r="I4903" s="26">
        <f>[1]!b_pq_pctchange(A4903,日期设置!$B$4,日期设置!$B$2,1)</f>
        <v>0</v>
      </c>
      <c r="J4903" s="26">
        <f>[1]!b_pq_pctchange(A4903,日期设置!$C$4,日期设置!$B$2,1)</f>
        <v>0</v>
      </c>
      <c r="K4903" s="52">
        <f>[1]!b_dq_amount($A4903,日期设置!B$2,2,10000)</f>
        <v>0</v>
      </c>
      <c r="L4903" s="26">
        <f>[1]!b_info_latestpar(A4903,日期设置!$B$2)</f>
        <v>100</v>
      </c>
      <c r="M4903" s="6">
        <f>[1]!b_info_outstandingbalance($A4903,日期设置!B$2)</f>
        <v>3</v>
      </c>
      <c r="N4903" s="7" t="str">
        <f>[1]!b_info_latestissurercreditrating2(A4903,日期设置!$B$2,"102","1")</f>
        <v>AAA</v>
      </c>
      <c r="O4903" s="8">
        <v>4.49</v>
      </c>
      <c r="P4903" s="9">
        <f>[1]!b_info_repurchasedate(A4903)</f>
        <v>0</v>
      </c>
      <c r="Q4903" s="8" t="s">
        <v>16196</v>
      </c>
      <c r="R4903" s="2" t="str">
        <f>IF((--IF(P4903=0,Q4903,P4903))&gt;(--日期设置!$B$2),IF(P4903=0,Q4903,P4903),Q4903)</f>
        <v>2024-10-24</v>
      </c>
      <c r="S4903" s="2" t="s">
        <v>17983</v>
      </c>
      <c r="T4903" s="8">
        <f>[1]!b_anal_ptmyear($A4903,日期设置!$B$2)</f>
        <v>3.5917808219178085</v>
      </c>
      <c r="U4903" s="8">
        <f>[1]!b_anal_termifexercise($A4903,日期设置!B$2)</f>
        <v>0</v>
      </c>
      <c r="V4903" s="10">
        <f>[1]!b_dq_dirtyprice(A4903,日期设置!$B$2)</f>
        <v>102.15770000000001</v>
      </c>
      <c r="W4903" s="11">
        <f>IF(U4903=0,ROUNDUP((Q4903-日期设置!$B$2)/365,0),ROUNDUP((R4903-日期设置!$B$2)/365,0))</f>
        <v>4</v>
      </c>
      <c r="X4903" s="18">
        <f>_xlfn.IFNA(VLOOKUP(A4903,过往入选债券!A:D,4,0),2)</f>
        <v>2</v>
      </c>
      <c r="Y4903">
        <f>_xlfn.IFNA(VLOOKUP(C4903,[2]Sheet1!$A:$A,1,0),3)</f>
        <v>3</v>
      </c>
    </row>
    <row r="4904" spans="1:25" hidden="1" x14ac:dyDescent="0.2">
      <c r="A4904" s="21" t="s">
        <v>10994</v>
      </c>
      <c r="B4904" s="21" t="s">
        <v>10995</v>
      </c>
      <c r="C4904" s="37" t="s">
        <v>4816</v>
      </c>
      <c r="D4904" s="26" t="str">
        <f>[1]!b_calc_yield(A4904,日期设置!$B$2,F4904,1,R4904,1,O4904,L4904,S4904,)</f>
        <v>Fetching...</v>
      </c>
      <c r="E4904" s="26">
        <f t="shared" si="152"/>
        <v>9.2805384711998951</v>
      </c>
      <c r="F4904" s="18">
        <f>[1]!b_dq_cleanprice($A4904,日期设置!B$2)</f>
        <v>98.200800000000001</v>
      </c>
      <c r="G4904" s="18" t="str">
        <f t="shared" si="153"/>
        <v>2.16 + 0</v>
      </c>
      <c r="H4904" s="27">
        <f>[1]!b_dq_pctchange($A4904,日期设置!$B$2,1)/100</f>
        <v>0</v>
      </c>
      <c r="I4904" s="26">
        <f>[1]!b_pq_pctchange(A4904,日期设置!$B$4,日期设置!$B$2,1)</f>
        <v>0</v>
      </c>
      <c r="J4904" s="26">
        <f>[1]!b_pq_pctchange(A4904,日期设置!$C$4,日期设置!$B$2,1)</f>
        <v>0</v>
      </c>
      <c r="K4904" s="52">
        <f>[1]!b_dq_amount($A4904,日期设置!B$2,2,10000)</f>
        <v>0</v>
      </c>
      <c r="L4904" s="26">
        <f>[1]!b_info_latestpar(A4904,日期设置!$B$2)</f>
        <v>100</v>
      </c>
      <c r="M4904" s="6">
        <f>[1]!b_info_outstandingbalance($A4904,日期设置!B$2)</f>
        <v>10</v>
      </c>
      <c r="N4904" s="7" t="str">
        <f>[1]!b_info_latestissurercreditrating2(A4904,日期设置!$B$2,"102","1")</f>
        <v>AA+</v>
      </c>
      <c r="O4904" s="8">
        <v>3.5</v>
      </c>
      <c r="P4904" s="9">
        <f>[1]!b_info_repurchasedate(A4904)</f>
        <v>0</v>
      </c>
      <c r="Q4904" s="8" t="s">
        <v>16476</v>
      </c>
      <c r="R4904" s="2" t="str">
        <f>IF((--IF(P4904=0,Q4904,P4904))&gt;(--日期设置!$B$2),IF(P4904=0,Q4904,P4904),Q4904)</f>
        <v>2023-05-22</v>
      </c>
      <c r="S4904" s="2" t="s">
        <v>18238</v>
      </c>
      <c r="T4904" s="8">
        <f>[1]!b_anal_ptmyear($A4904,日期设置!$B$2)</f>
        <v>2.1671232876712327</v>
      </c>
      <c r="U4904" s="8">
        <f>[1]!b_anal_termifexercise($A4904,日期设置!B$2)</f>
        <v>0</v>
      </c>
      <c r="V4904" s="10">
        <f>[1]!b_dq_dirtyprice(A4904,日期设置!$B$2)</f>
        <v>101.1159</v>
      </c>
      <c r="W4904" s="11">
        <f>IF(U4904=0,ROUNDUP((Q4904-日期设置!$B$2)/365,0),ROUNDUP((R4904-日期设置!$B$2)/365,0))</f>
        <v>3</v>
      </c>
      <c r="X4904" s="18">
        <f>_xlfn.IFNA(VLOOKUP(A4904,过往入选债券!A:D,4,0),2)</f>
        <v>2</v>
      </c>
      <c r="Y4904">
        <f>_xlfn.IFNA(VLOOKUP(C4904,[2]Sheet1!$A:$A,1,0),3)</f>
        <v>3</v>
      </c>
    </row>
    <row r="4905" spans="1:25" hidden="1" x14ac:dyDescent="0.2">
      <c r="A4905" s="21" t="s">
        <v>11316</v>
      </c>
      <c r="B4905" s="21" t="s">
        <v>11317</v>
      </c>
      <c r="C4905" s="37" t="s">
        <v>11318</v>
      </c>
      <c r="D4905" s="26" t="str">
        <f>[1]!b_calc_yield(A4905,日期设置!$B$2,F4905,1,R4905,1,O4905,L4905,S4905,)</f>
        <v>Fetching...</v>
      </c>
      <c r="E4905" s="26">
        <f t="shared" si="152"/>
        <v>9.9227248649429445</v>
      </c>
      <c r="F4905" s="18">
        <f>[1]!b_dq_cleanprice($A4905,日期设置!B$2)</f>
        <v>99.047799999999995</v>
      </c>
      <c r="G4905" s="18" t="str">
        <f t="shared" si="153"/>
        <v>2.31 + 0</v>
      </c>
      <c r="H4905" s="27">
        <f>[1]!b_dq_pctchange($A4905,日期设置!$B$2,1)/100</f>
        <v>0</v>
      </c>
      <c r="I4905" s="26">
        <f>[1]!b_pq_pctchange(A4905,日期设置!$B$4,日期设置!$B$2,1)</f>
        <v>0</v>
      </c>
      <c r="J4905" s="26">
        <f>[1]!b_pq_pctchange(A4905,日期设置!$C$4,日期设置!$B$2,1)</f>
        <v>0</v>
      </c>
      <c r="K4905" s="52">
        <f>[1]!b_dq_amount($A4905,日期设置!B$2,2,10000)</f>
        <v>0</v>
      </c>
      <c r="L4905" s="26">
        <f>[1]!b_info_latestpar(A4905,日期设置!$B$2)</f>
        <v>100</v>
      </c>
      <c r="M4905" s="6">
        <f>[1]!b_info_outstandingbalance($A4905,日期设置!B$2)</f>
        <v>12</v>
      </c>
      <c r="N4905" s="7" t="str">
        <f>[1]!b_info_latestissurercreditrating2(A4905,日期设置!$B$2,"102","1")</f>
        <v>AAA</v>
      </c>
      <c r="O4905" s="8">
        <v>3.95</v>
      </c>
      <c r="P4905" s="9">
        <f>[1]!b_info_repurchasedate(A4905)</f>
        <v>0</v>
      </c>
      <c r="Q4905" s="8" t="s">
        <v>16900</v>
      </c>
      <c r="R4905" s="2" t="str">
        <f>IF((--IF(P4905=0,Q4905,P4905))&gt;(--日期设置!$B$2),IF(P4905=0,Q4905,P4905),Q4905)</f>
        <v>2023-07-15</v>
      </c>
      <c r="S4905" s="2" t="s">
        <v>18731</v>
      </c>
      <c r="T4905" s="8">
        <f>[1]!b_anal_ptmyear($A4905,日期设置!$B$2)</f>
        <v>2.3150684931506849</v>
      </c>
      <c r="U4905" s="8">
        <f>[1]!b_anal_termifexercise($A4905,日期设置!B$2)</f>
        <v>0</v>
      </c>
      <c r="V4905" s="10">
        <f>[1]!b_dq_dirtyprice(A4905,日期设置!$B$2)</f>
        <v>101.7533</v>
      </c>
      <c r="W4905" s="11">
        <f>IF(U4905=0,ROUNDUP((Q4905-日期设置!$B$2)/365,0),ROUNDUP((R4905-日期设置!$B$2)/365,0))</f>
        <v>3</v>
      </c>
      <c r="X4905" s="18">
        <f>_xlfn.IFNA(VLOOKUP(A4905,过往入选债券!A:D,4,0),2)</f>
        <v>2</v>
      </c>
      <c r="Y4905">
        <f>_xlfn.IFNA(VLOOKUP(C4905,[2]Sheet1!$A:$A,1,0),3)</f>
        <v>3</v>
      </c>
    </row>
    <row r="4906" spans="1:25" hidden="1" x14ac:dyDescent="0.2">
      <c r="A4906" s="21" t="s">
        <v>15889</v>
      </c>
      <c r="B4906" s="21" t="s">
        <v>15890</v>
      </c>
      <c r="C4906" s="37" t="s">
        <v>1786</v>
      </c>
      <c r="D4906" s="26" t="str">
        <f>[1]!b_calc_yield(A4906,日期设置!$B$2,F4906,1,R4906,1,O4906,L4906,S4906,)</f>
        <v>Fetching...</v>
      </c>
      <c r="E4906" s="26">
        <f t="shared" si="152"/>
        <v>26.383942397026949</v>
      </c>
      <c r="F4906" s="18">
        <f>[1]!b_dq_cleanprice($A4906,日期设置!B$2)</f>
        <v>99.915800000000004</v>
      </c>
      <c r="G4906" s="18" t="str">
        <f t="shared" si="153"/>
        <v>14.2 + 6.22</v>
      </c>
      <c r="H4906" s="27">
        <f>[1]!b_dq_pctchange($A4906,日期设置!$B$2,1)/100</f>
        <v>0</v>
      </c>
      <c r="I4906" s="26">
        <f>[1]!b_pq_pctchange(A4906,日期设置!$B$4,日期设置!$B$2,1)</f>
        <v>0</v>
      </c>
      <c r="J4906" s="26">
        <f>[1]!b_pq_pctchange(A4906,日期设置!$C$4,日期设置!$B$2,1)</f>
        <v>0</v>
      </c>
      <c r="K4906" s="52">
        <f>[1]!b_dq_amount($A4906,日期设置!B$2,2,10000)</f>
        <v>0</v>
      </c>
      <c r="L4906" s="26">
        <f>[1]!b_info_latestpar(A4906,日期设置!$B$2)</f>
        <v>100</v>
      </c>
      <c r="M4906" s="6">
        <f>[1]!b_info_outstandingbalance($A4906,日期设置!B$2)</f>
        <v>40</v>
      </c>
      <c r="N4906" s="7" t="str">
        <f>[1]!b_info_latestissurercreditrating2(A4906,日期设置!$B$2,"102","1")</f>
        <v>AAA</v>
      </c>
      <c r="O4906" s="8">
        <v>4.37</v>
      </c>
      <c r="P4906" s="9" t="str">
        <f>[1]!b_info_repurchasedate(A4906)</f>
        <v>2027-06-10</v>
      </c>
      <c r="Q4906" s="8" t="s">
        <v>17488</v>
      </c>
      <c r="R4906" s="2" t="str">
        <f>IF((--IF(P4906=0,Q4906,P4906))&gt;(--日期设置!$B$2),IF(P4906=0,Q4906,P4906),Q4906)</f>
        <v>2027-06-10</v>
      </c>
      <c r="S4906" s="2" t="s">
        <v>18091</v>
      </c>
      <c r="T4906" s="8">
        <f>[1]!b_anal_ptmyear($A4906,日期设置!$B$2)</f>
        <v>14.219178082191782</v>
      </c>
      <c r="U4906" s="8">
        <f>[1]!b_anal_termifexercise($A4906,日期设置!B$2)</f>
        <v>6.2219178082191782</v>
      </c>
      <c r="V4906" s="10">
        <f>[1]!b_dq_dirtyprice(A4906,日期设置!$B$2)</f>
        <v>103.328</v>
      </c>
      <c r="W4906" s="11">
        <f>IF(U4906=0,ROUNDUP((Q4906-日期设置!$B$2)/365,0),ROUNDUP((R4906-日期设置!$B$2)/365,0))</f>
        <v>7</v>
      </c>
      <c r="X4906" s="18">
        <f>_xlfn.IFNA(VLOOKUP(A4906,过往入选债券!A:D,4,0),2)</f>
        <v>2</v>
      </c>
      <c r="Y4906" t="str">
        <f>_xlfn.IFNA(VLOOKUP(C4906,[2]Sheet1!$A:$A,1,0),3)</f>
        <v>陕西煤业化工集团有限责任公司</v>
      </c>
    </row>
    <row r="4907" spans="1:25" hidden="1" x14ac:dyDescent="0.2">
      <c r="A4907" s="28" t="s">
        <v>21320</v>
      </c>
      <c r="B4907" s="28" t="s">
        <v>21321</v>
      </c>
      <c r="C4907" s="39" t="s">
        <v>20768</v>
      </c>
      <c r="D4907" s="26" t="str">
        <f>[1]!b_calc_yield(A4907,日期设置!$B$2,F4907,1,R4907,1,O4907,L4907,S4907,)</f>
        <v>Fetching...</v>
      </c>
      <c r="E4907" s="26">
        <f t="shared" si="152"/>
        <v>11.286620406730542</v>
      </c>
      <c r="F4907" s="18">
        <f>[1]!b_dq_cleanprice($A4907,日期设置!B$2)</f>
        <v>100.2629</v>
      </c>
      <c r="G4907" s="18" t="str">
        <f t="shared" si="153"/>
        <v>2.61 + 2.61</v>
      </c>
      <c r="H4907" s="27">
        <f>[1]!b_dq_pctchange($A4907,日期设置!$B$2,1)/100</f>
        <v>0</v>
      </c>
      <c r="I4907" s="26">
        <f>[1]!b_pq_pctchange(A4907,日期设置!$B$4,日期设置!$B$2,1)</f>
        <v>0.96541737408891815</v>
      </c>
      <c r="J4907" s="26">
        <f>[1]!b_pq_pctchange(A4907,日期设置!$C$4,日期设置!$B$2,1)</f>
        <v>0.96541737408891815</v>
      </c>
      <c r="K4907" s="52">
        <f>[1]!b_dq_amount($A4907,日期设置!B$2,2,10000)</f>
        <v>0</v>
      </c>
      <c r="L4907" s="26">
        <f>[1]!b_info_latestpar(A4907,日期设置!$B$2)</f>
        <v>100</v>
      </c>
      <c r="M4907" s="6">
        <f>[1]!b_info_outstandingbalance($A4907,日期设置!B$2)</f>
        <v>12</v>
      </c>
      <c r="N4907" s="7" t="str">
        <f>[1]!b_info_latestissurercreditrating2(A4907,日期设置!$B$2,"102","1")</f>
        <v>AAA</v>
      </c>
      <c r="O4907" s="43">
        <v>4.5</v>
      </c>
      <c r="P4907" s="9">
        <f>[1]!b_info_repurchasedate(A4907)</f>
        <v>0</v>
      </c>
      <c r="Q4907" s="31" t="s">
        <v>17410</v>
      </c>
      <c r="R4907" s="2" t="str">
        <f>IF((--IF(P4907=0,Q4907,P4907))&gt;(--日期设置!$B$2),IF(P4907=0,Q4907,P4907),Q4907)</f>
        <v>2023-11-02</v>
      </c>
      <c r="S4907" s="31" t="s">
        <v>21679</v>
      </c>
      <c r="T4907" s="8">
        <f>[1]!b_anal_ptmyear($A4907,日期设置!$B$2)</f>
        <v>2.6164383561643838</v>
      </c>
      <c r="U4907" s="8">
        <f>[1]!b_anal_termifexercise($A4907,日期设置!B$2)</f>
        <v>2.6164383561643834</v>
      </c>
      <c r="V4907" s="10">
        <f>[1]!b_dq_dirtyprice(A4907,日期设置!$B$2)</f>
        <v>101.9889</v>
      </c>
      <c r="W4907" s="11">
        <f>IF(U4907=0,ROUNDUP((Q4907-日期设置!$B$2)/365,0),ROUNDUP((R4907-日期设置!$B$2)/365,0))</f>
        <v>3</v>
      </c>
      <c r="X4907" s="18">
        <f>_xlfn.IFNA(VLOOKUP(A4907,过往入选债券!A:D,4,0),2)</f>
        <v>2</v>
      </c>
      <c r="Y4907">
        <f>_xlfn.IFNA(VLOOKUP(C4907,[2]Sheet1!$A:$A,1,0),3)</f>
        <v>3</v>
      </c>
    </row>
    <row r="4908" spans="1:25" hidden="1" x14ac:dyDescent="0.2">
      <c r="A4908" s="28" t="s">
        <v>22688</v>
      </c>
      <c r="B4908" s="28" t="s">
        <v>22689</v>
      </c>
      <c r="C4908" s="39" t="s">
        <v>461</v>
      </c>
      <c r="D4908" s="26">
        <f>[1]!b_calc_yield(A4908,日期设置!$B$2,F4908,1,R4908,1,O4908,L4908,S4908,)</f>
        <v>4.3820488283648231</v>
      </c>
      <c r="E4908" s="26">
        <f t="shared" si="152"/>
        <v>8.2159042140615757</v>
      </c>
      <c r="F4908" s="18">
        <f>[1]!b_dq_cleanprice($A4908,日期设置!B$2)</f>
        <v>100.96680000000001</v>
      </c>
      <c r="G4908" s="18" t="str">
        <f t="shared" si="153"/>
        <v>2.87 + 1.87</v>
      </c>
      <c r="H4908" s="27">
        <f>[1]!b_dq_pctchange($A4908,日期设置!$B$2,1)/100</f>
        <v>0</v>
      </c>
      <c r="I4908" s="26">
        <f>[1]!b_pq_pctchange(A4908,日期设置!$B$4,日期设置!$B$2,1)</f>
        <v>0.96680000000000632</v>
      </c>
      <c r="J4908" s="26">
        <f>[1]!b_pq_pctchange(A4908,日期设置!$C$4,日期设置!$B$2,1)</f>
        <v>0.96680000000000632</v>
      </c>
      <c r="K4908" s="52">
        <f>[1]!b_dq_amount($A4908,日期设置!B$2,2,10000)</f>
        <v>0</v>
      </c>
      <c r="L4908" s="26">
        <f>[1]!b_info_latestpar(A4908,日期设置!$B$2)</f>
        <v>100</v>
      </c>
      <c r="M4908" s="6">
        <f>[1]!b_info_outstandingbalance($A4908,日期设置!B$2)</f>
        <v>5</v>
      </c>
      <c r="N4908" s="7" t="str">
        <f>[1]!b_info_latestissurercreditrating2(A4908,日期设置!$B$2,"102","1")</f>
        <v>AA+</v>
      </c>
      <c r="O4908" s="43">
        <v>4.97</v>
      </c>
      <c r="P4908" s="9" t="str">
        <f>[1]!b_info_repurchasedate(A4908)</f>
        <v>2023-02-04</v>
      </c>
      <c r="Q4908" s="31" t="s">
        <v>23438</v>
      </c>
      <c r="R4908" s="2" t="str">
        <f>IF((--IF(P4908=0,Q4908,P4908))&gt;(--日期设置!$B$2),IF(P4908=0,Q4908,P4908),Q4908)</f>
        <v>2023-02-04</v>
      </c>
      <c r="S4908" s="2" t="s">
        <v>23285</v>
      </c>
      <c r="T4908" s="8">
        <f>[1]!b_anal_ptmyear($A4908,日期设置!$B$2)</f>
        <v>2.8739726027397259</v>
      </c>
      <c r="U4908" s="8">
        <f>[1]!b_anal_termifexercise($A4908,日期设置!B$2)</f>
        <v>1.8739726027397261</v>
      </c>
      <c r="V4908" s="10">
        <f>[1]!b_dq_dirtyprice(A4908,日期设置!$B$2)</f>
        <v>101.5932</v>
      </c>
      <c r="W4908" s="11">
        <f>IF(U4908=0,ROUNDUP((Q4908-日期设置!$B$2)/365,0),ROUNDUP((R4908-日期设置!$B$2)/365,0))</f>
        <v>2</v>
      </c>
      <c r="X4908" s="18">
        <f>_xlfn.IFNA(VLOOKUP(A4908,过往入选债券!A:D,4,0),2)</f>
        <v>2</v>
      </c>
      <c r="Y4908">
        <f>_xlfn.IFNA(VLOOKUP(C4908,[2]Sheet1!$A:$A,1,0),3)</f>
        <v>3</v>
      </c>
    </row>
    <row r="4909" spans="1:25" x14ac:dyDescent="0.2">
      <c r="A4909" s="28" t="s">
        <v>22362</v>
      </c>
      <c r="B4909" s="28" t="s">
        <v>22363</v>
      </c>
      <c r="C4909" s="39" t="s">
        <v>3889</v>
      </c>
      <c r="D4909" s="26">
        <f>[1]!b_calc_yield(A4909,日期设置!$B$2,F4909,1,R4909,1,O4909,L4909,S4909,)</f>
        <v>4.3819643532146033</v>
      </c>
      <c r="E4909" s="26">
        <f t="shared" si="152"/>
        <v>21.301540777122028</v>
      </c>
      <c r="F4909" s="18">
        <f>[1]!b_dq_cleanprice($A4909,日期设置!B$2)</f>
        <v>100.4825</v>
      </c>
      <c r="G4909" s="18" t="str">
        <f t="shared" si="153"/>
        <v>6.88 + 4.89</v>
      </c>
      <c r="H4909" s="27">
        <f>[1]!b_dq_pctchange($A4909,日期设置!$B$2,1)/100</f>
        <v>3.5715391476046922E-3</v>
      </c>
      <c r="I4909" s="26">
        <f>[1]!b_pq_pctchange(A4909,日期设置!$B$4,日期设置!$B$2,1)</f>
        <v>0.4932527780472527</v>
      </c>
      <c r="J4909" s="26">
        <f>[1]!b_pq_pctchange(A4909,日期设置!$C$4,日期设置!$B$2,1)</f>
        <v>0.48250000000000171</v>
      </c>
      <c r="K4909" s="52">
        <f>[1]!b_dq_amount($A4909,日期设置!B$2,2,10000)</f>
        <v>10099.047945</v>
      </c>
      <c r="L4909" s="26">
        <f>[1]!b_info_latestpar(A4909,日期设置!$B$2)</f>
        <v>100</v>
      </c>
      <c r="M4909" s="6">
        <f>[1]!b_info_outstandingbalance($A4909,日期设置!B$2)</f>
        <v>25</v>
      </c>
      <c r="N4909" s="7" t="str">
        <f>[1]!b_info_latestissurercreditrating2(A4909,日期设置!$B$2,"102","1")</f>
        <v>AA+</v>
      </c>
      <c r="O4909" s="43">
        <v>4.5</v>
      </c>
      <c r="P4909" s="9" t="str">
        <f>[1]!b_info_repurchasedate(A4909)</f>
        <v>2026-02-09</v>
      </c>
      <c r="Q4909" s="31" t="s">
        <v>23440</v>
      </c>
      <c r="R4909" s="2" t="str">
        <f>IF((--IF(P4909=0,Q4909,P4909))&gt;(--日期设置!$B$2),IF(P4909=0,Q4909,P4909),Q4909)</f>
        <v>2026-02-09</v>
      </c>
      <c r="S4909" s="2" t="s">
        <v>23123</v>
      </c>
      <c r="T4909" s="8">
        <f>[1]!b_anal_ptmyear($A4909,日期设置!$B$2)</f>
        <v>6.8876712328767127</v>
      </c>
      <c r="U4909" s="8">
        <f>[1]!b_anal_termifexercise($A4909,日期设置!B$2)</f>
        <v>4.8904109589041092</v>
      </c>
      <c r="V4909" s="10">
        <f>[1]!b_dq_dirtyprice(A4909,日期设置!$B$2)</f>
        <v>100.988</v>
      </c>
      <c r="W4909" s="11">
        <f>IF(U4909=0,ROUNDUP((Q4909-日期设置!$B$2)/365,0),ROUNDUP((R4909-日期设置!$B$2)/365,0))</f>
        <v>5</v>
      </c>
      <c r="X4909" s="18">
        <f>_xlfn.IFNA(VLOOKUP(A4909,过往入选债券!A:D,4,0),2)</f>
        <v>2</v>
      </c>
      <c r="Y4909">
        <f>_xlfn.IFNA(VLOOKUP(C4909,[2]Sheet1!$A:$A,1,0),3)</f>
        <v>3</v>
      </c>
    </row>
    <row r="4910" spans="1:25" x14ac:dyDescent="0.2">
      <c r="A4910" s="21" t="s">
        <v>9924</v>
      </c>
      <c r="B4910" s="21" t="s">
        <v>9925</v>
      </c>
      <c r="C4910" s="37" t="s">
        <v>203</v>
      </c>
      <c r="D4910" s="26" t="str">
        <f>[1]!b_calc_yield(A4910,日期设置!$B$2,F4910,1,R4910,1,O4910,L4910,S4910,)</f>
        <v>Fetching...</v>
      </c>
      <c r="E4910" s="26">
        <f t="shared" si="152"/>
        <v>8.4139725919277542</v>
      </c>
      <c r="F4910" s="18">
        <f>[1]!b_dq_cleanprice($A4910,日期设置!B$2)</f>
        <v>98.531499999999994</v>
      </c>
      <c r="G4910" s="18" t="str">
        <f t="shared" si="153"/>
        <v>1.91 + 0</v>
      </c>
      <c r="H4910" s="27">
        <f>[1]!b_dq_pctchange($A4910,日期设置!$B$2,1)/100</f>
        <v>-7.0023462934264033E-5</v>
      </c>
      <c r="I4910" s="26">
        <f>[1]!b_pq_pctchange(A4910,日期设置!$B$4,日期设置!$B$2,1)</f>
        <v>0.22255517344146528</v>
      </c>
      <c r="J4910" s="26">
        <f>[1]!b_pq_pctchange(A4910,日期设置!$C$4,日期设置!$B$2,1)</f>
        <v>0.5747771730476271</v>
      </c>
      <c r="K4910" s="52">
        <f>[1]!b_dq_amount($A4910,日期设置!B$2,2,10000)</f>
        <v>2964.7477397999996</v>
      </c>
      <c r="L4910" s="26">
        <f>[1]!b_info_latestpar(A4910,日期设置!$B$2)</f>
        <v>100</v>
      </c>
      <c r="M4910" s="6">
        <f>[1]!b_info_outstandingbalance($A4910,日期设置!B$2)</f>
        <v>10</v>
      </c>
      <c r="N4910" s="7" t="str">
        <f>[1]!b_info_latestissurercreditrating2(A4910,日期设置!$B$2,"102","1")</f>
        <v>AAA</v>
      </c>
      <c r="O4910" s="8">
        <v>3.57</v>
      </c>
      <c r="P4910" s="9">
        <f>[1]!b_info_repurchasedate(A4910)</f>
        <v>0</v>
      </c>
      <c r="Q4910" s="8" t="s">
        <v>16039</v>
      </c>
      <c r="R4910" s="2" t="str">
        <f>IF((--IF(P4910=0,Q4910,P4910))&gt;(--日期设置!$B$2),IF(P4910=0,Q4910,P4910),Q4910)</f>
        <v>2023-02-20</v>
      </c>
      <c r="S4910" s="2" t="s">
        <v>17826</v>
      </c>
      <c r="T4910" s="8">
        <f>[1]!b_anal_ptmyear($A4910,日期设置!$B$2)</f>
        <v>1.9178082191780823</v>
      </c>
      <c r="U4910" s="8">
        <f>[1]!b_anal_termifexercise($A4910,日期设置!B$2)</f>
        <v>0</v>
      </c>
      <c r="V4910" s="10">
        <f>[1]!b_dq_dirtyprice(A4910,日期设置!$B$2)</f>
        <v>98.8249</v>
      </c>
      <c r="W4910" s="11">
        <f>IF(U4910=0,ROUNDUP((Q4910-日期设置!$B$2)/365,0),ROUNDUP((R4910-日期设置!$B$2)/365,0))</f>
        <v>2</v>
      </c>
      <c r="X4910" s="18">
        <f>_xlfn.IFNA(VLOOKUP(A4910,过往入选债券!A:D,4,0),2)</f>
        <v>2</v>
      </c>
      <c r="Y4910">
        <f>_xlfn.IFNA(VLOOKUP(C4910,[2]Sheet1!$A:$A,1,0),3)</f>
        <v>3</v>
      </c>
    </row>
    <row r="4911" spans="1:25" hidden="1" x14ac:dyDescent="0.2">
      <c r="A4911" s="21" t="s">
        <v>2664</v>
      </c>
      <c r="B4911" s="21" t="s">
        <v>2665</v>
      </c>
      <c r="C4911" s="37" t="s">
        <v>340</v>
      </c>
      <c r="D4911" s="26" t="str">
        <f>[1]!b_calc_yield(A4911,日期设置!$B$2,F4911,1,R4911,1,O4911,L4911,S4911,)</f>
        <v>Fetching...</v>
      </c>
      <c r="E4911" s="26">
        <f t="shared" si="152"/>
        <v>4.1292426497585799</v>
      </c>
      <c r="F4911" s="18">
        <f>[1]!b_dq_cleanprice($A4911,日期设置!B$2)</f>
        <v>101</v>
      </c>
      <c r="G4911" s="18" t="str">
        <f t="shared" si="153"/>
        <v>0.94 + 0</v>
      </c>
      <c r="H4911" s="27">
        <f>[1]!b_dq_pctchange($A4911,日期设置!$B$2,1)/100</f>
        <v>0</v>
      </c>
      <c r="I4911" s="26">
        <f>[1]!b_pq_pctchange(A4911,日期设置!$B$4,日期设置!$B$2,1)</f>
        <v>1</v>
      </c>
      <c r="J4911" s="26">
        <f>[1]!b_pq_pctchange(A4911,日期设置!$C$4,日期设置!$B$2,1)</f>
        <v>1</v>
      </c>
      <c r="K4911" s="52">
        <f>[1]!b_dq_amount($A4911,日期设置!B$2,2,10000)</f>
        <v>0</v>
      </c>
      <c r="L4911" s="26">
        <f>[1]!b_info_latestpar(A4911,日期设置!$B$2)</f>
        <v>100</v>
      </c>
      <c r="M4911" s="6">
        <f>[1]!b_info_outstandingbalance($A4911,日期设置!B$2)</f>
        <v>11</v>
      </c>
      <c r="N4911" s="7">
        <f>[1]!b_info_latestissurercreditrating2(A4911,日期设置!$B$2,"102","1")</f>
        <v>0</v>
      </c>
      <c r="O4911" s="8">
        <v>5.5</v>
      </c>
      <c r="P4911" s="9">
        <f>[1]!b_info_repurchasedate(A4911)</f>
        <v>0</v>
      </c>
      <c r="Q4911" s="8" t="s">
        <v>16261</v>
      </c>
      <c r="R4911" s="2" t="str">
        <f>IF((--IF(P4911=0,Q4911,P4911))&gt;(--日期设置!$B$2),IF(P4911=0,Q4911,P4911),Q4911)</f>
        <v>2022-03-01</v>
      </c>
      <c r="S4911" s="2" t="s">
        <v>18043</v>
      </c>
      <c r="T4911" s="8">
        <f>[1]!b_anal_ptmyear($A4911,日期设置!$B$2)</f>
        <v>0.94246575342465755</v>
      </c>
      <c r="U4911" s="8">
        <f>[1]!b_anal_termifexercise($A4911,日期设置!B$2)</f>
        <v>0</v>
      </c>
      <c r="V4911" s="10">
        <f>[1]!b_dq_dirtyprice(A4911,日期设置!$B$2)</f>
        <v>101.3164</v>
      </c>
      <c r="W4911" s="11">
        <f>IF(U4911=0,ROUNDUP((Q4911-日期设置!$B$2)/365,0),ROUNDUP((R4911-日期设置!$B$2)/365,0))</f>
        <v>1</v>
      </c>
      <c r="X4911" s="18">
        <f>_xlfn.IFNA(VLOOKUP(A4911,过往入选债券!A:D,4,0),2)</f>
        <v>2</v>
      </c>
      <c r="Y4911">
        <f>_xlfn.IFNA(VLOOKUP(C4911,[2]Sheet1!$A:$A,1,0),3)</f>
        <v>3</v>
      </c>
    </row>
    <row r="4912" spans="1:25" hidden="1" x14ac:dyDescent="0.2">
      <c r="A4912" s="21" t="s">
        <v>2030</v>
      </c>
      <c r="B4912" s="21" t="s">
        <v>2031</v>
      </c>
      <c r="C4912" s="37" t="s">
        <v>396</v>
      </c>
      <c r="D4912" s="26" t="str">
        <f>[1]!b_calc_yield(A4912,日期设置!$B$2,F4912,1,R4912,1,O4912,L4912,S4912,)</f>
        <v>Fetching...</v>
      </c>
      <c r="E4912" s="26">
        <f t="shared" si="152"/>
        <v>1.8360952805156039</v>
      </c>
      <c r="F4912" s="18">
        <f>[1]!b_dq_cleanprice($A4912,日期设置!B$2)</f>
        <v>101.005</v>
      </c>
      <c r="G4912" s="18" t="str">
        <f t="shared" si="153"/>
        <v>0.41 + 0</v>
      </c>
      <c r="H4912" s="27">
        <f>[1]!b_dq_pctchange($A4912,日期设置!$B$2,1)/100</f>
        <v>0</v>
      </c>
      <c r="I4912" s="26">
        <f>[1]!b_pq_pctchange(A4912,日期设置!$B$4,日期设置!$B$2,1)</f>
        <v>0</v>
      </c>
      <c r="J4912" s="26">
        <f>[1]!b_pq_pctchange(A4912,日期设置!$C$4,日期设置!$B$2,1)</f>
        <v>0</v>
      </c>
      <c r="K4912" s="52">
        <f>[1]!b_dq_amount($A4912,日期设置!B$2,2,10000)</f>
        <v>0</v>
      </c>
      <c r="L4912" s="26">
        <f>[1]!b_info_latestpar(A4912,日期设置!$B$2)</f>
        <v>100</v>
      </c>
      <c r="M4912" s="6">
        <f>[1]!b_info_outstandingbalance($A4912,日期设置!B$2)</f>
        <v>5</v>
      </c>
      <c r="N4912" s="7">
        <f>[1]!b_info_latestissurercreditrating2(A4912,日期设置!$B$2,"102","1")</f>
        <v>0</v>
      </c>
      <c r="O4912" s="8">
        <v>7</v>
      </c>
      <c r="P4912" s="9">
        <f>[1]!b_info_repurchasedate(A4912)</f>
        <v>0</v>
      </c>
      <c r="Q4912" s="8" t="s">
        <v>16141</v>
      </c>
      <c r="R4912" s="2" t="str">
        <f>IF((--IF(P4912=0,Q4912,P4912))&gt;(--日期设置!$B$2),IF(P4912=0,Q4912,P4912),Q4912)</f>
        <v>2021-08-22</v>
      </c>
      <c r="S4912" s="2" t="s">
        <v>17928</v>
      </c>
      <c r="T4912" s="8">
        <f>[1]!b_anal_ptmyear($A4912,日期设置!$B$2)</f>
        <v>0.41917808219178082</v>
      </c>
      <c r="U4912" s="8">
        <f>[1]!b_anal_termifexercise($A4912,日期设置!B$2)</f>
        <v>0</v>
      </c>
      <c r="V4912" s="10">
        <f>[1]!b_dq_dirtyprice(A4912,日期设置!$B$2)</f>
        <v>105.07080000000001</v>
      </c>
      <c r="W4912" s="11">
        <f>IF(U4912=0,ROUNDUP((Q4912-日期设置!$B$2)/365,0),ROUNDUP((R4912-日期设置!$B$2)/365,0))</f>
        <v>1</v>
      </c>
      <c r="X4912" s="18">
        <f>_xlfn.IFNA(VLOOKUP(A4912,过往入选债券!A:D,4,0),2)</f>
        <v>2</v>
      </c>
      <c r="Y4912">
        <f>_xlfn.IFNA(VLOOKUP(C4912,[2]Sheet1!$A:$A,1,0),3)</f>
        <v>3</v>
      </c>
    </row>
    <row r="4913" spans="1:25" hidden="1" x14ac:dyDescent="0.2">
      <c r="A4913" s="21" t="s">
        <v>3765</v>
      </c>
      <c r="B4913" s="21" t="s">
        <v>3766</v>
      </c>
      <c r="C4913" s="37" t="s">
        <v>1078</v>
      </c>
      <c r="D4913" s="26" t="str">
        <f>[1]!b_calc_yield(A4913,日期设置!$B$2,F4913,1,R4913,1,O4913,L4913,S4913,)</f>
        <v>Fetching...</v>
      </c>
      <c r="E4913" s="26">
        <f t="shared" si="152"/>
        <v>7.6422051386431544</v>
      </c>
      <c r="F4913" s="18">
        <f>[1]!b_dq_cleanprice($A4913,日期设置!B$2)</f>
        <v>101.0123</v>
      </c>
      <c r="G4913" s="18" t="str">
        <f t="shared" si="153"/>
        <v>3.76 + 1.76</v>
      </c>
      <c r="H4913" s="27">
        <f>[1]!b_dq_pctchange($A4913,日期设置!$B$2,1)/100</f>
        <v>0</v>
      </c>
      <c r="I4913" s="26">
        <f>[1]!b_pq_pctchange(A4913,日期设置!$B$4,日期设置!$B$2,1)</f>
        <v>0</v>
      </c>
      <c r="J4913" s="26">
        <f>[1]!b_pq_pctchange(A4913,日期设置!$C$4,日期设置!$B$2,1)</f>
        <v>-9.4256020318956066E-2</v>
      </c>
      <c r="K4913" s="52">
        <f>[1]!b_dq_amount($A4913,日期设置!B$2,2,10000)</f>
        <v>0</v>
      </c>
      <c r="L4913" s="26">
        <f>[1]!b_info_latestpar(A4913,日期设置!$B$2)</f>
        <v>100</v>
      </c>
      <c r="M4913" s="6">
        <f>[1]!b_info_outstandingbalance($A4913,日期设置!B$2)</f>
        <v>5</v>
      </c>
      <c r="N4913" s="7">
        <f>[1]!b_info_latestissurercreditrating2(A4913,日期设置!$B$2,"102","1")</f>
        <v>0</v>
      </c>
      <c r="O4913" s="8">
        <v>5</v>
      </c>
      <c r="P4913" s="9" t="str">
        <f>[1]!b_info_repurchasedate(A4913)</f>
        <v>2022-12-26</v>
      </c>
      <c r="Q4913" s="8" t="s">
        <v>16613</v>
      </c>
      <c r="R4913" s="2" t="str">
        <f>IF((--IF(P4913=0,Q4913,P4913))&gt;(--日期设置!$B$2),IF(P4913=0,Q4913,P4913),Q4913)</f>
        <v>2022-12-26</v>
      </c>
      <c r="S4913" s="2" t="s">
        <v>18152</v>
      </c>
      <c r="T4913" s="8">
        <f>[1]!b_anal_ptmyear($A4913,日期设置!$B$2)</f>
        <v>3.7643835616438355</v>
      </c>
      <c r="U4913" s="8">
        <f>[1]!b_anal_termifexercise($A4913,日期设置!B$2)</f>
        <v>1.7643835616438357</v>
      </c>
      <c r="V4913" s="10">
        <f>[1]!b_dq_dirtyprice(A4913,日期设置!$B$2)</f>
        <v>102.1904</v>
      </c>
      <c r="W4913" s="11">
        <f>IF(U4913=0,ROUNDUP((Q4913-日期设置!$B$2)/365,0),ROUNDUP((R4913-日期设置!$B$2)/365,0))</f>
        <v>2</v>
      </c>
      <c r="X4913" s="18">
        <f>_xlfn.IFNA(VLOOKUP(A4913,过往入选债券!A:D,4,0),2)</f>
        <v>2</v>
      </c>
      <c r="Y4913">
        <f>_xlfn.IFNA(VLOOKUP(C4913,[2]Sheet1!$A:$A,1,0),3)</f>
        <v>3</v>
      </c>
    </row>
    <row r="4914" spans="1:25" hidden="1" x14ac:dyDescent="0.2">
      <c r="A4914" s="21" t="s">
        <v>21932</v>
      </c>
      <c r="B4914" s="21" t="s">
        <v>22146</v>
      </c>
      <c r="C4914" s="37" t="s">
        <v>22147</v>
      </c>
      <c r="D4914" s="26" t="str">
        <f>[1]!b_calc_yield(A4914,日期设置!$B$2,F4914,1,R4914,1,O4914,L4914,S4914,)</f>
        <v>Fetching...</v>
      </c>
      <c r="E4914" s="26">
        <f t="shared" si="152"/>
        <v>42.400911048944124</v>
      </c>
      <c r="F4914" s="18">
        <f>[1]!b_dq_cleanprice($A4914,日期设置!B$2)</f>
        <v>99.986500000000007</v>
      </c>
      <c r="G4914" s="18" t="str">
        <f t="shared" si="153"/>
        <v>9.77 + 4.77</v>
      </c>
      <c r="H4914" s="27">
        <f>[1]!b_dq_pctchange($A4914,日期设置!$B$2,1)/100</f>
        <v>0</v>
      </c>
      <c r="I4914" s="26">
        <f>[1]!b_pq_pctchange(A4914,日期设置!$B$4,日期设置!$B$2,1)</f>
        <v>0</v>
      </c>
      <c r="J4914" s="26">
        <f>[1]!b_pq_pctchange(A4914,日期设置!$C$4,日期设置!$B$2,1)</f>
        <v>-5.2004316358136536E-3</v>
      </c>
      <c r="K4914" s="52">
        <f>[1]!b_dq_amount($A4914,日期设置!B$2,2,10000)</f>
        <v>0</v>
      </c>
      <c r="L4914" s="26">
        <f>[1]!b_info_latestpar(A4914,日期设置!$B$2)</f>
        <v>100</v>
      </c>
      <c r="M4914" s="6">
        <f>[1]!b_info_outstandingbalance($A4914,日期设置!B$2)</f>
        <v>60</v>
      </c>
      <c r="N4914" s="7" t="str">
        <f>[1]!b_info_latestissurercreditrating2(A4914,日期设置!$B$2,"102","1")</f>
        <v>AAA</v>
      </c>
      <c r="O4914" s="48">
        <v>4.38</v>
      </c>
      <c r="P4914" s="9">
        <f>[1]!b_info_repurchasedate(A4914)</f>
        <v>0</v>
      </c>
      <c r="Q4914" s="47" t="s">
        <v>22195</v>
      </c>
      <c r="R4914" s="2" t="str">
        <f>IF((--IF(P4914=0,Q4914,P4914))&gt;(--日期设置!$B$2),IF(P4914=0,Q4914,P4914),Q4914)</f>
        <v>2030-12-29</v>
      </c>
      <c r="S4914" s="47" t="s">
        <v>16701</v>
      </c>
      <c r="T4914" s="8">
        <f>[1]!b_anal_ptmyear($A4914,日期设置!$B$2)</f>
        <v>9.7726027397260271</v>
      </c>
      <c r="U4914" s="8">
        <f>[1]!b_anal_termifexercise($A4914,日期设置!B$2)</f>
        <v>4.7753424657534245</v>
      </c>
      <c r="V4914" s="10">
        <f>[1]!b_dq_dirtyprice(A4914,日期设置!$B$2)</f>
        <v>100.9825</v>
      </c>
      <c r="W4914" s="11">
        <f>IF(U4914=0,ROUNDUP((Q4914-日期设置!$B$2)/365,0),ROUNDUP((R4914-日期设置!$B$2)/365,0))</f>
        <v>10</v>
      </c>
      <c r="X4914" s="18">
        <f>_xlfn.IFNA(VLOOKUP(A4914,过往入选债券!A:D,4,0),2)</f>
        <v>2</v>
      </c>
      <c r="Y4914" s="45">
        <f>_xlfn.IFNA(VLOOKUP(C4914,[2]Sheet1!$A:$A,1,0),3)</f>
        <v>3</v>
      </c>
    </row>
    <row r="4915" spans="1:25" hidden="1" x14ac:dyDescent="0.2">
      <c r="A4915" s="28" t="s">
        <v>19148</v>
      </c>
      <c r="B4915" s="28" t="s">
        <v>19149</v>
      </c>
      <c r="C4915" s="38" t="s">
        <v>3477</v>
      </c>
      <c r="D4915" s="26" t="str">
        <f>[1]!b_calc_yield(A4915,日期设置!$B$2,F4915,1,R4915,1,O4915,L4915,S4915,)</f>
        <v>Fetching...</v>
      </c>
      <c r="E4915" s="26">
        <f t="shared" si="152"/>
        <v>1.7038558900157819</v>
      </c>
      <c r="F4915" s="18">
        <f>[1]!b_dq_cleanprice($A4915,日期设置!B$2)</f>
        <v>100</v>
      </c>
      <c r="G4915" s="18" t="str">
        <f t="shared" si="153"/>
        <v>1.38 + 0.38</v>
      </c>
      <c r="H4915" s="27">
        <f>[1]!b_dq_pctchange($A4915,日期设置!$B$2,1)/100</f>
        <v>0</v>
      </c>
      <c r="I4915" s="26">
        <f>[1]!b_pq_pctchange(A4915,日期设置!$B$4,日期设置!$B$2,1)</f>
        <v>0</v>
      </c>
      <c r="J4915" s="26">
        <f>[1]!b_pq_pctchange(A4915,日期设置!$C$4,日期设置!$B$2,1)</f>
        <v>0</v>
      </c>
      <c r="K4915" s="52">
        <f>[1]!b_dq_amount($A4915,日期设置!B$2,2,10000)</f>
        <v>0</v>
      </c>
      <c r="L4915" s="26">
        <f>[1]!b_info_latestpar(A4915,日期设置!$B$2)</f>
        <v>100</v>
      </c>
      <c r="M4915" s="6">
        <f>[1]!b_info_outstandingbalance($A4915,日期设置!B$2)</f>
        <v>5</v>
      </c>
      <c r="N4915" s="7">
        <f>[1]!b_info_latestissurercreditrating2(A4915,日期设置!$B$2,"102","1")</f>
        <v>0</v>
      </c>
      <c r="O4915" s="8">
        <v>4.5</v>
      </c>
      <c r="P4915" s="9" t="str">
        <f>[1]!b_info_repurchasedate(A4915)</f>
        <v>2021-08-11</v>
      </c>
      <c r="Q4915" s="8" t="s">
        <v>16636</v>
      </c>
      <c r="R4915" s="2" t="str">
        <f>IF((--IF(P4915=0,Q4915,P4915))&gt;(--日期设置!$B$2),IF(P4915=0,Q4915,P4915),Q4915)</f>
        <v>2021-08-11</v>
      </c>
      <c r="S4915" s="31" t="s">
        <v>19150</v>
      </c>
      <c r="T4915" s="8">
        <f>[1]!b_anal_ptmyear($A4915,日期设置!$B$2)</f>
        <v>1.3890410958904109</v>
      </c>
      <c r="U4915" s="8">
        <f>[1]!b_anal_termifexercise($A4915,日期设置!B$2)</f>
        <v>0.38904109589041097</v>
      </c>
      <c r="V4915" s="10">
        <f>[1]!b_dq_dirtyprice(A4915,日期设置!$B$2)</f>
        <v>102.74930000000001</v>
      </c>
      <c r="W4915" s="11">
        <f>IF(U4915=0,ROUNDUP((Q4915-日期设置!$B$2)/365,0),ROUNDUP((R4915-日期设置!$B$2)/365,0))</f>
        <v>1</v>
      </c>
      <c r="X4915" s="18">
        <f>_xlfn.IFNA(VLOOKUP(A4915,过往入选债券!A:D,4,0),2)</f>
        <v>2</v>
      </c>
      <c r="Y4915">
        <f>_xlfn.IFNA(VLOOKUP(C4915,[2]Sheet1!$A:$A,1,0),3)</f>
        <v>3</v>
      </c>
    </row>
    <row r="4916" spans="1:25" hidden="1" x14ac:dyDescent="0.2">
      <c r="A4916" s="21" t="s">
        <v>13326</v>
      </c>
      <c r="B4916" s="21" t="s">
        <v>13327</v>
      </c>
      <c r="C4916" s="37" t="s">
        <v>13328</v>
      </c>
      <c r="D4916" s="26" t="str">
        <f>[1]!b_calc_yield(A4916,日期设置!$B$2,F4916,1,R4916,1,O4916,L4916,S4916,)</f>
        <v>Fetching...</v>
      </c>
      <c r="E4916" s="26">
        <f t="shared" si="152"/>
        <v>20.470322516358319</v>
      </c>
      <c r="F4916" s="18">
        <f>[1]!b_dq_cleanprice($A4916,日期设置!B$2)</f>
        <v>58.729799999999997</v>
      </c>
      <c r="G4916" s="18" t="str">
        <f t="shared" si="153"/>
        <v>2.40 + 0</v>
      </c>
      <c r="H4916" s="27">
        <f>[1]!b_dq_pctchange($A4916,日期设置!$B$2,1)/100</f>
        <v>0</v>
      </c>
      <c r="I4916" s="26">
        <f>[1]!b_pq_pctchange(A4916,日期设置!$B$4,日期设置!$B$2,1)</f>
        <v>4.6846546046741447E-2</v>
      </c>
      <c r="J4916" s="26">
        <f>[1]!b_pq_pctchange(A4916,日期设置!$C$4,日期设置!$B$2,1)</f>
        <v>-6.5511508755581135E-2</v>
      </c>
      <c r="K4916" s="52">
        <f>[1]!b_dq_amount($A4916,日期设置!B$2,2,10000)</f>
        <v>0</v>
      </c>
      <c r="L4916" s="26">
        <f>[1]!b_info_latestpar(A4916,日期设置!$B$2)</f>
        <v>60</v>
      </c>
      <c r="M4916" s="6">
        <f>[1]!b_info_outstandingbalance($A4916,日期设置!B$2)</f>
        <v>10.8</v>
      </c>
      <c r="N4916" s="7" t="str">
        <f>[1]!b_info_latestissurercreditrating2(A4916,日期设置!$B$2,"102","1")</f>
        <v>AA</v>
      </c>
      <c r="O4916" s="8">
        <v>4.18</v>
      </c>
      <c r="P4916" s="9">
        <f>[1]!b_info_repurchasedate(A4916)</f>
        <v>0</v>
      </c>
      <c r="Q4916" s="8" t="s">
        <v>16768</v>
      </c>
      <c r="R4916" s="2" t="str">
        <f>IF((--IF(P4916=0,Q4916,P4916))&gt;(--日期设置!$B$2),IF(P4916=0,Q4916,P4916),Q4916)</f>
        <v>2023-08-18</v>
      </c>
      <c r="S4916" s="2" t="s">
        <v>18472</v>
      </c>
      <c r="T4916" s="8">
        <f>[1]!b_anal_ptmyear($A4916,日期设置!$B$2)</f>
        <v>2.4082191780821915</v>
      </c>
      <c r="U4916" s="8">
        <f>[1]!b_anal_termifexercise($A4916,日期设置!B$2)</f>
        <v>0</v>
      </c>
      <c r="V4916" s="10">
        <f>[1]!b_dq_dirtyprice(A4916,日期设置!$B$2)</f>
        <v>60.213999999999999</v>
      </c>
      <c r="W4916" s="11">
        <f>IF(U4916=0,ROUNDUP((Q4916-日期设置!$B$2)/365,0),ROUNDUP((R4916-日期设置!$B$2)/365,0))</f>
        <v>3</v>
      </c>
      <c r="X4916" s="18">
        <f>_xlfn.IFNA(VLOOKUP(A4916,过往入选债券!A:D,4,0),2)</f>
        <v>2</v>
      </c>
      <c r="Y4916">
        <f>_xlfn.IFNA(VLOOKUP(C4916,[2]Sheet1!$A:$A,1,0),3)</f>
        <v>3</v>
      </c>
    </row>
    <row r="4917" spans="1:25" hidden="1" x14ac:dyDescent="0.2">
      <c r="A4917" s="21" t="s">
        <v>8975</v>
      </c>
      <c r="B4917" s="21" t="s">
        <v>8976</v>
      </c>
      <c r="C4917" s="37" t="s">
        <v>330</v>
      </c>
      <c r="D4917" s="26" t="str">
        <f>[1]!b_calc_yield(A4917,日期设置!$B$2,F4917,1,R4917,1,O4917,L4917,S4917,)</f>
        <v>Fetching...</v>
      </c>
      <c r="E4917" s="26">
        <f t="shared" si="152"/>
        <v>5.9607752475629106</v>
      </c>
      <c r="F4917" s="18">
        <f>[1]!b_dq_cleanprice($A4917,日期设置!B$2)</f>
        <v>100.7983</v>
      </c>
      <c r="G4917" s="18" t="str">
        <f t="shared" si="153"/>
        <v>1.39 + 0</v>
      </c>
      <c r="H4917" s="27">
        <f>[1]!b_dq_pctchange($A4917,日期设置!$B$2,1)/100</f>
        <v>0</v>
      </c>
      <c r="I4917" s="26">
        <f>[1]!b_pq_pctchange(A4917,日期设置!$B$4,日期设置!$B$2,1)</f>
        <v>0</v>
      </c>
      <c r="J4917" s="26">
        <f>[1]!b_pq_pctchange(A4917,日期设置!$C$4,日期设置!$B$2,1)</f>
        <v>-0.13978684240247974</v>
      </c>
      <c r="K4917" s="52">
        <f>[1]!b_dq_amount($A4917,日期设置!B$2,2,10000)</f>
        <v>0</v>
      </c>
      <c r="L4917" s="26">
        <f>[1]!b_info_latestpar(A4917,日期设置!$B$2)</f>
        <v>100</v>
      </c>
      <c r="M4917" s="6">
        <f>[1]!b_info_outstandingbalance($A4917,日期设置!B$2)</f>
        <v>5</v>
      </c>
      <c r="N4917" s="7" t="str">
        <f>[1]!b_info_latestissurercreditrating2(A4917,日期设置!$B$2,"102","1")</f>
        <v>AA+</v>
      </c>
      <c r="O4917" s="8">
        <v>5</v>
      </c>
      <c r="P4917" s="9">
        <f>[1]!b_info_repurchasedate(A4917)</f>
        <v>0</v>
      </c>
      <c r="Q4917" s="8" t="s">
        <v>16349</v>
      </c>
      <c r="R4917" s="2" t="str">
        <f>IF((--IF(P4917=0,Q4917,P4917))&gt;(--日期设置!$B$2),IF(P4917=0,Q4917,P4917),Q4917)</f>
        <v>2022-08-14</v>
      </c>
      <c r="S4917" s="2" t="s">
        <v>18126</v>
      </c>
      <c r="T4917" s="8">
        <f>[1]!b_anal_ptmyear($A4917,日期设置!$B$2)</f>
        <v>1.3972602739726028</v>
      </c>
      <c r="U4917" s="8">
        <f>[1]!b_anal_termifexercise($A4917,日期设置!B$2)</f>
        <v>0</v>
      </c>
      <c r="V4917" s="10">
        <f>[1]!b_dq_dirtyprice(A4917,日期设置!$B$2)</f>
        <v>103.812</v>
      </c>
      <c r="W4917" s="11">
        <f>IF(U4917=0,ROUNDUP((Q4917-日期设置!$B$2)/365,0),ROUNDUP((R4917-日期设置!$B$2)/365,0))</f>
        <v>2</v>
      </c>
      <c r="X4917" s="18">
        <f>_xlfn.IFNA(VLOOKUP(A4917,过往入选债券!A:D,4,0),2)</f>
        <v>2</v>
      </c>
      <c r="Y4917">
        <f>_xlfn.IFNA(VLOOKUP(C4917,[2]Sheet1!$A:$A,1,0),3)</f>
        <v>3</v>
      </c>
    </row>
    <row r="4918" spans="1:25" x14ac:dyDescent="0.2">
      <c r="A4918" s="21" t="s">
        <v>15432</v>
      </c>
      <c r="B4918" s="21" t="s">
        <v>15433</v>
      </c>
      <c r="C4918" s="37" t="s">
        <v>7804</v>
      </c>
      <c r="D4918" s="26" t="str">
        <f>[1]!b_calc_yield(A4918,日期设置!$B$2,F4918,1,R4918,1,O4918,L4918,S4918,)</f>
        <v>Fetching...</v>
      </c>
      <c r="E4918" s="26">
        <f t="shared" si="152"/>
        <v>23.115254256838714</v>
      </c>
      <c r="F4918" s="18">
        <f>[1]!b_dq_cleanprice($A4918,日期设置!B$2)</f>
        <v>101.4041</v>
      </c>
      <c r="G4918" s="18" t="str">
        <f t="shared" si="153"/>
        <v>5.43 + 0</v>
      </c>
      <c r="H4918" s="27">
        <f>[1]!b_dq_pctchange($A4918,日期设置!$B$2,1)/100</f>
        <v>4.2585177783212979E-3</v>
      </c>
      <c r="I4918" s="26">
        <f>[1]!b_pq_pctchange(A4918,日期设置!$B$4,日期设置!$B$2,1)</f>
        <v>0.4258517778321298</v>
      </c>
      <c r="J4918" s="26">
        <f>[1]!b_pq_pctchange(A4918,日期设置!$C$4,日期设置!$B$2,1)</f>
        <v>0.12401447493792435</v>
      </c>
      <c r="K4918" s="52">
        <f>[1]!b_dq_amount($A4918,日期设置!B$2,2,10000)</f>
        <v>10402.859315</v>
      </c>
      <c r="L4918" s="26">
        <f>[1]!b_info_latestpar(A4918,日期设置!$B$2)</f>
        <v>100</v>
      </c>
      <c r="M4918" s="6">
        <f>[1]!b_info_outstandingbalance($A4918,日期设置!B$2)</f>
        <v>8</v>
      </c>
      <c r="N4918" s="7" t="str">
        <f>[1]!b_info_latestissurercreditrating2(A4918,日期设置!$B$2,"102","1")</f>
        <v>AA+</v>
      </c>
      <c r="O4918" s="8">
        <v>4.68</v>
      </c>
      <c r="P4918" s="9">
        <f>[1]!b_info_repurchasedate(A4918)</f>
        <v>0</v>
      </c>
      <c r="Q4918" s="8" t="s">
        <v>17720</v>
      </c>
      <c r="R4918" s="2" t="str">
        <f>IF((--IF(P4918=0,Q4918,P4918))&gt;(--日期设置!$B$2),IF(P4918=0,Q4918,P4918),Q4918)</f>
        <v>2026-08-29</v>
      </c>
      <c r="S4918" s="2" t="s">
        <v>17892</v>
      </c>
      <c r="T4918" s="8">
        <f>[1]!b_anal_ptmyear($A4918,日期设置!$B$2)</f>
        <v>5.4383561643835616</v>
      </c>
      <c r="U4918" s="8">
        <f>[1]!b_anal_termifexercise($A4918,日期设置!B$2)</f>
        <v>0</v>
      </c>
      <c r="V4918" s="10">
        <f>[1]!b_dq_dirtyprice(A4918,日期设置!$B$2)</f>
        <v>104.0326</v>
      </c>
      <c r="W4918" s="11">
        <f>IF(U4918=0,ROUNDUP((Q4918-日期设置!$B$2)/365,0),ROUNDUP((R4918-日期设置!$B$2)/365,0))</f>
        <v>6</v>
      </c>
      <c r="X4918" s="18">
        <f>_xlfn.IFNA(VLOOKUP(A4918,过往入选债券!A:D,4,0),2)</f>
        <v>2</v>
      </c>
      <c r="Y4918">
        <f>_xlfn.IFNA(VLOOKUP(C4918,[2]Sheet1!$A:$A,1,0),3)</f>
        <v>3</v>
      </c>
    </row>
    <row r="4919" spans="1:25" hidden="1" x14ac:dyDescent="0.2">
      <c r="A4919" s="21" t="s">
        <v>9765</v>
      </c>
      <c r="B4919" s="21" t="s">
        <v>9766</v>
      </c>
      <c r="C4919" s="37" t="s">
        <v>203</v>
      </c>
      <c r="D4919" s="26" t="str">
        <f>[1]!b_calc_yield(A4919,日期设置!$B$2,F4919,1,R4919,1,O4919,L4919,S4919,)</f>
        <v>Fetching...</v>
      </c>
      <c r="E4919" s="26">
        <f t="shared" si="152"/>
        <v>7.86055556889389</v>
      </c>
      <c r="F4919" s="18">
        <f>[1]!b_dq_cleanprice($A4919,日期设置!B$2)</f>
        <v>99.191100000000006</v>
      </c>
      <c r="G4919" s="18" t="str">
        <f t="shared" si="153"/>
        <v>1.80 + 0</v>
      </c>
      <c r="H4919" s="27">
        <f>[1]!b_dq_pctchange($A4919,日期设置!$B$2,1)/100</f>
        <v>0</v>
      </c>
      <c r="I4919" s="26">
        <f>[1]!b_pq_pctchange(A4919,日期设置!$B$4,日期设置!$B$2,1)</f>
        <v>-0.22019917513327711</v>
      </c>
      <c r="J4919" s="26">
        <f>[1]!b_pq_pctchange(A4919,日期设置!$C$4,日期设置!$B$2,1)</f>
        <v>-0.22019917513327711</v>
      </c>
      <c r="K4919" s="52">
        <f>[1]!b_dq_amount($A4919,日期设置!B$2,2,10000)</f>
        <v>0</v>
      </c>
      <c r="L4919" s="26">
        <f>[1]!b_info_latestpar(A4919,日期设置!$B$2)</f>
        <v>100</v>
      </c>
      <c r="M4919" s="6">
        <f>[1]!b_info_outstandingbalance($A4919,日期设置!B$2)</f>
        <v>10</v>
      </c>
      <c r="N4919" s="7" t="str">
        <f>[1]!b_info_latestissurercreditrating2(A4919,日期设置!$B$2,"102","1")</f>
        <v>AAA</v>
      </c>
      <c r="O4919" s="8">
        <v>3.91</v>
      </c>
      <c r="P4919" s="9">
        <f>[1]!b_info_repurchasedate(A4919)</f>
        <v>0</v>
      </c>
      <c r="Q4919" s="8" t="s">
        <v>16763</v>
      </c>
      <c r="R4919" s="2" t="str">
        <f>IF((--IF(P4919=0,Q4919,P4919))&gt;(--日期设置!$B$2),IF(P4919=0,Q4919,P4919),Q4919)</f>
        <v>2023-01-09</v>
      </c>
      <c r="S4919" s="2" t="s">
        <v>18148</v>
      </c>
      <c r="T4919" s="8">
        <f>[1]!b_anal_ptmyear($A4919,日期设置!$B$2)</f>
        <v>1.8027397260273972</v>
      </c>
      <c r="U4919" s="8">
        <f>[1]!b_anal_termifexercise($A4919,日期设置!B$2)</f>
        <v>0</v>
      </c>
      <c r="V4919" s="10">
        <f>[1]!b_dq_dirtyprice(A4919,日期设置!$B$2)</f>
        <v>99.962400000000002</v>
      </c>
      <c r="W4919" s="11">
        <f>IF(U4919=0,ROUNDUP((Q4919-日期设置!$B$2)/365,0),ROUNDUP((R4919-日期设置!$B$2)/365,0))</f>
        <v>2</v>
      </c>
      <c r="X4919" s="18">
        <f>_xlfn.IFNA(VLOOKUP(A4919,过往入选债券!A:D,4,0),2)</f>
        <v>2</v>
      </c>
      <c r="Y4919">
        <f>_xlfn.IFNA(VLOOKUP(C4919,[2]Sheet1!$A:$A,1,0),3)</f>
        <v>3</v>
      </c>
    </row>
    <row r="4920" spans="1:25" hidden="1" x14ac:dyDescent="0.2">
      <c r="A4920" s="28" t="s">
        <v>20468</v>
      </c>
      <c r="B4920" s="28" t="s">
        <v>20469</v>
      </c>
      <c r="C4920" s="39" t="s">
        <v>4098</v>
      </c>
      <c r="D4920" s="26" t="str">
        <f>[1]!b_calc_yield(A4920,日期设置!$B$2,F4920,1,R4920,1,O4920,L4920,S4920,)</f>
        <v>Fetching...</v>
      </c>
      <c r="E4920" s="26">
        <f t="shared" si="152"/>
        <v>10.787431561558748</v>
      </c>
      <c r="F4920" s="18">
        <f>[1]!b_dq_cleanprice($A4920,日期设置!B$2)</f>
        <v>99.1</v>
      </c>
      <c r="G4920" s="18" t="str">
        <f t="shared" si="153"/>
        <v>4.50 + 2.50</v>
      </c>
      <c r="H4920" s="27">
        <f>[1]!b_dq_pctchange($A4920,日期设置!$B$2,1)/100</f>
        <v>0</v>
      </c>
      <c r="I4920" s="26">
        <f>[1]!b_pq_pctchange(A4920,日期设置!$B$4,日期设置!$B$2,1)</f>
        <v>0</v>
      </c>
      <c r="J4920" s="26">
        <f>[1]!b_pq_pctchange(A4920,日期设置!$C$4,日期设置!$B$2,1)</f>
        <v>9.3730556969590983E-2</v>
      </c>
      <c r="K4920" s="52">
        <f>[1]!b_dq_amount($A4920,日期设置!B$2,2,10000)</f>
        <v>0</v>
      </c>
      <c r="L4920" s="26">
        <f>[1]!b_info_latestpar(A4920,日期设置!$B$2)</f>
        <v>100</v>
      </c>
      <c r="M4920" s="6">
        <f>[1]!b_info_outstandingbalance($A4920,日期设置!B$2)</f>
        <v>10</v>
      </c>
      <c r="N4920" s="7" t="str">
        <f>[1]!b_info_latestissurercreditrating2(A4920,日期设置!$B$2,"102","1")</f>
        <v>AA+</v>
      </c>
      <c r="O4920" s="8">
        <v>4</v>
      </c>
      <c r="P4920" s="9" t="str">
        <f>[1]!b_info_repurchasedate(A4920)</f>
        <v>2023-09-21</v>
      </c>
      <c r="Q4920" s="8" t="s">
        <v>20826</v>
      </c>
      <c r="R4920" s="2" t="str">
        <f>IF((--IF(P4920=0,Q4920,P4920))&gt;(--日期设置!$B$2),IF(P4920=0,Q4920,P4920),Q4920)</f>
        <v>2023-09-21</v>
      </c>
      <c r="S4920" s="31" t="s">
        <v>17255</v>
      </c>
      <c r="T4920" s="8">
        <f>[1]!b_anal_ptmyear($A4920,日期设置!$B$2)</f>
        <v>4.5013698630136982</v>
      </c>
      <c r="U4920" s="8">
        <f>[1]!b_anal_termifexercise($A4920,日期设置!B$2)</f>
        <v>2.5013698630136987</v>
      </c>
      <c r="V4920" s="10">
        <f>[1]!b_dq_dirtyprice(A4920,日期设置!$B$2)</f>
        <v>101.0945</v>
      </c>
      <c r="W4920" s="11">
        <f>IF(U4920=0,ROUNDUP((Q4920-日期设置!$B$2)/365,0),ROUNDUP((R4920-日期设置!$B$2)/365,0))</f>
        <v>3</v>
      </c>
      <c r="X4920" s="18">
        <f>_xlfn.IFNA(VLOOKUP(A4920,过往入选债券!A:D,4,0),2)</f>
        <v>2</v>
      </c>
      <c r="Y4920">
        <f>_xlfn.IFNA(VLOOKUP(C4920,[2]Sheet1!$A:$A,1,0),3)</f>
        <v>3</v>
      </c>
    </row>
    <row r="4921" spans="1:25" hidden="1" x14ac:dyDescent="0.2">
      <c r="A4921" s="28" t="s">
        <v>21054</v>
      </c>
      <c r="B4921" s="28" t="s">
        <v>21055</v>
      </c>
      <c r="C4921" s="39" t="s">
        <v>138</v>
      </c>
      <c r="D4921" s="26" t="str">
        <f>[1]!b_calc_yield(A4921,日期设置!$B$2,F4921,1,R4921,1,O4921,L4921,S4921,)</f>
        <v>Fetching...</v>
      </c>
      <c r="E4921" s="26">
        <f t="shared" si="152"/>
        <v>11.211054084826099</v>
      </c>
      <c r="F4921" s="18">
        <f>[1]!b_dq_cleanprice($A4921,日期设置!B$2)</f>
        <v>100.2705</v>
      </c>
      <c r="G4921" s="18" t="str">
        <f t="shared" si="153"/>
        <v>2.60 + 2.60</v>
      </c>
      <c r="H4921" s="27">
        <f>[1]!b_dq_pctchange($A4921,日期设置!$B$2,1)/100</f>
        <v>0</v>
      </c>
      <c r="I4921" s="26">
        <f>[1]!b_pq_pctchange(A4921,日期设置!$B$4,日期设置!$B$2,1)</f>
        <v>0</v>
      </c>
      <c r="J4921" s="26">
        <f>[1]!b_pq_pctchange(A4921,日期设置!$C$4,日期设置!$B$2,1)</f>
        <v>0</v>
      </c>
      <c r="K4921" s="52">
        <f>[1]!b_dq_amount($A4921,日期设置!B$2,2,10000)</f>
        <v>0</v>
      </c>
      <c r="L4921" s="26">
        <f>[1]!b_info_latestpar(A4921,日期设置!$B$2)</f>
        <v>100</v>
      </c>
      <c r="M4921" s="6">
        <f>[1]!b_info_outstandingbalance($A4921,日期设置!B$2)</f>
        <v>5</v>
      </c>
      <c r="N4921" s="7" t="str">
        <f>[1]!b_info_latestissurercreditrating2(A4921,日期设置!$B$2,"102","1")</f>
        <v>AAA</v>
      </c>
      <c r="O4921" s="8">
        <v>4.5</v>
      </c>
      <c r="P4921" s="9">
        <f>[1]!b_info_repurchasedate(A4921)</f>
        <v>0</v>
      </c>
      <c r="Q4921" s="8" t="s">
        <v>17411</v>
      </c>
      <c r="R4921" s="2" t="str">
        <f>IF((--IF(P4921=0,Q4921,P4921))&gt;(--日期设置!$B$2),IF(P4921=0,Q4921,P4921),Q4921)</f>
        <v>2023-10-28</v>
      </c>
      <c r="S4921" s="31" t="s">
        <v>16169</v>
      </c>
      <c r="T4921" s="8">
        <f>[1]!b_anal_ptmyear($A4921,日期设置!$B$2)</f>
        <v>2.602739726027397</v>
      </c>
      <c r="U4921" s="8">
        <f>[1]!b_anal_termifexercise($A4921,日期设置!B$2)</f>
        <v>2.6027397260273974</v>
      </c>
      <c r="V4921" s="10">
        <f>[1]!b_dq_dirtyprice(A4921,日期设置!$B$2)</f>
        <v>102.0582</v>
      </c>
      <c r="W4921" s="11">
        <f>IF(U4921=0,ROUNDUP((Q4921-日期设置!$B$2)/365,0),ROUNDUP((R4921-日期设置!$B$2)/365,0))</f>
        <v>3</v>
      </c>
      <c r="X4921" s="18">
        <f>_xlfn.IFNA(VLOOKUP(A4921,过往入选债券!A:D,4,0),2)</f>
        <v>2</v>
      </c>
      <c r="Y4921">
        <f>_xlfn.IFNA(VLOOKUP(C4921,[2]Sheet1!$A:$A,1,0),3)</f>
        <v>3</v>
      </c>
    </row>
    <row r="4922" spans="1:25" hidden="1" x14ac:dyDescent="0.2">
      <c r="A4922" s="21" t="s">
        <v>2106</v>
      </c>
      <c r="B4922" s="21" t="s">
        <v>2107</v>
      </c>
      <c r="C4922" s="37" t="s">
        <v>2108</v>
      </c>
      <c r="D4922" s="26" t="str">
        <f>[1]!b_calc_yield(A4922,日期设置!$B$2,F4922,1,R4922,1,O4922,L4922,S4922,)</f>
        <v>Fetching...</v>
      </c>
      <c r="E4922" s="26">
        <f t="shared" si="152"/>
        <v>2.2429443500338708</v>
      </c>
      <c r="F4922" s="18">
        <f>[1]!b_dq_cleanprice($A4922,日期设置!B$2)</f>
        <v>100.7829</v>
      </c>
      <c r="G4922" s="18" t="str">
        <f t="shared" si="153"/>
        <v>0.51 + 0</v>
      </c>
      <c r="H4922" s="27">
        <f>[1]!b_dq_pctchange($A4922,日期设置!$B$2,1)/100</f>
        <v>0</v>
      </c>
      <c r="I4922" s="26">
        <f>[1]!b_pq_pctchange(A4922,日期设置!$B$4,日期设置!$B$2,1)</f>
        <v>0</v>
      </c>
      <c r="J4922" s="26">
        <f>[1]!b_pq_pctchange(A4922,日期设置!$C$4,日期设置!$B$2,1)</f>
        <v>0</v>
      </c>
      <c r="K4922" s="52">
        <f>[1]!b_dq_amount($A4922,日期设置!B$2,2,10000)</f>
        <v>0</v>
      </c>
      <c r="L4922" s="26">
        <f>[1]!b_info_latestpar(A4922,日期设置!$B$2)</f>
        <v>100</v>
      </c>
      <c r="M4922" s="6">
        <f>[1]!b_info_outstandingbalance($A4922,日期设置!B$2)</f>
        <v>5</v>
      </c>
      <c r="N4922" s="7">
        <f>[1]!b_info_latestissurercreditrating2(A4922,日期设置!$B$2,"102","1")</f>
        <v>0</v>
      </c>
      <c r="O4922" s="8">
        <v>6.07</v>
      </c>
      <c r="P4922" s="9">
        <f>[1]!b_info_repurchasedate(A4922)</f>
        <v>0</v>
      </c>
      <c r="Q4922" s="8" t="s">
        <v>16439</v>
      </c>
      <c r="R4922" s="2" t="str">
        <f>IF((--IF(P4922=0,Q4922,P4922))&gt;(--日期设置!$B$2),IF(P4922=0,Q4922,P4922),Q4922)</f>
        <v>2021-09-25</v>
      </c>
      <c r="S4922" s="2" t="s">
        <v>17811</v>
      </c>
      <c r="T4922" s="8">
        <f>[1]!b_anal_ptmyear($A4922,日期设置!$B$2)</f>
        <v>0.51232876712328768</v>
      </c>
      <c r="U4922" s="8">
        <f>[1]!b_anal_termifexercise($A4922,日期设置!B$2)</f>
        <v>0</v>
      </c>
      <c r="V4922" s="10">
        <f>[1]!b_dq_dirtyprice(A4922,日期设置!$B$2)</f>
        <v>103.7431</v>
      </c>
      <c r="W4922" s="11">
        <f>IF(U4922=0,ROUNDUP((Q4922-日期设置!$B$2)/365,0),ROUNDUP((R4922-日期设置!$B$2)/365,0))</f>
        <v>1</v>
      </c>
      <c r="X4922" s="18">
        <f>_xlfn.IFNA(VLOOKUP(A4922,过往入选债券!A:D,4,0),2)</f>
        <v>2</v>
      </c>
      <c r="Y4922">
        <f>_xlfn.IFNA(VLOOKUP(C4922,[2]Sheet1!$A:$A,1,0),3)</f>
        <v>3</v>
      </c>
    </row>
    <row r="4923" spans="1:25" hidden="1" x14ac:dyDescent="0.2">
      <c r="A4923" s="21" t="s">
        <v>6189</v>
      </c>
      <c r="B4923" s="21" t="s">
        <v>6190</v>
      </c>
      <c r="C4923" s="37" t="s">
        <v>6186</v>
      </c>
      <c r="D4923" s="26" t="str">
        <f>[1]!b_calc_yield(A4923,日期设置!$B$2,F4923,1,R4923,1,O4923,L4923,S4923,)</f>
        <v>Fetching...</v>
      </c>
      <c r="E4923" s="26">
        <f t="shared" si="152"/>
        <v>7.2348298118156462</v>
      </c>
      <c r="F4923" s="18">
        <f>[1]!b_dq_cleanprice($A4923,日期设置!B$2)</f>
        <v>103.0976</v>
      </c>
      <c r="G4923" s="18" t="str">
        <f t="shared" si="153"/>
        <v>1.68 + 0</v>
      </c>
      <c r="H4923" s="27">
        <f>[1]!b_dq_pctchange($A4923,日期设置!$B$2,1)/100</f>
        <v>0</v>
      </c>
      <c r="I4923" s="26">
        <f>[1]!b_pq_pctchange(A4923,日期设置!$B$4,日期设置!$B$2,1)</f>
        <v>0.22553701140128413</v>
      </c>
      <c r="J4923" s="26">
        <f>[1]!b_pq_pctchange(A4923,日期设置!$C$4,日期设置!$B$2,1)</f>
        <v>0.22553701140128413</v>
      </c>
      <c r="K4923" s="52">
        <f>[1]!b_dq_amount($A4923,日期设置!B$2,2,10000)</f>
        <v>0</v>
      </c>
      <c r="L4923" s="26">
        <f>[1]!b_info_latestpar(A4923,日期设置!$B$2)</f>
        <v>100</v>
      </c>
      <c r="M4923" s="6">
        <f>[1]!b_info_outstandingbalance($A4923,日期设置!B$2)</f>
        <v>10</v>
      </c>
      <c r="N4923" s="7" t="str">
        <f>[1]!b_info_latestissurercreditrating2(A4923,日期设置!$B$2,"102","1")</f>
        <v>AA+</v>
      </c>
      <c r="O4923" s="8">
        <v>6.34</v>
      </c>
      <c r="P4923" s="9">
        <f>[1]!b_info_repurchasedate(A4923)</f>
        <v>0</v>
      </c>
      <c r="Q4923" s="8" t="s">
        <v>17583</v>
      </c>
      <c r="R4923" s="2" t="str">
        <f>IF((--IF(P4923=0,Q4923,P4923))&gt;(--日期设置!$B$2),IF(P4923=0,Q4923,P4923),Q4923)</f>
        <v>2022-11-28</v>
      </c>
      <c r="S4923" s="2" t="s">
        <v>18631</v>
      </c>
      <c r="T4923" s="8">
        <f>[1]!b_anal_ptmyear($A4923,日期设置!$B$2)</f>
        <v>1.6876712328767123</v>
      </c>
      <c r="U4923" s="8">
        <f>[1]!b_anal_termifexercise($A4923,日期设置!B$2)</f>
        <v>0</v>
      </c>
      <c r="V4923" s="10">
        <f>[1]!b_dq_dirtyprice(A4923,日期设置!$B$2)</f>
        <v>105.0778</v>
      </c>
      <c r="W4923" s="11">
        <f>IF(U4923=0,ROUNDUP((Q4923-日期设置!$B$2)/365,0),ROUNDUP((R4923-日期设置!$B$2)/365,0))</f>
        <v>2</v>
      </c>
      <c r="X4923" s="18">
        <f>_xlfn.IFNA(VLOOKUP(A4923,过往入选债券!A:D,4,0),2)</f>
        <v>2</v>
      </c>
      <c r="Y4923">
        <f>_xlfn.IFNA(VLOOKUP(C4923,[2]Sheet1!$A:$A,1,0),3)</f>
        <v>3</v>
      </c>
    </row>
    <row r="4924" spans="1:25" hidden="1" x14ac:dyDescent="0.2">
      <c r="A4924" s="21" t="s">
        <v>12687</v>
      </c>
      <c r="B4924" s="21" t="s">
        <v>12688</v>
      </c>
      <c r="C4924" s="37" t="s">
        <v>11837</v>
      </c>
      <c r="D4924" s="26" t="str">
        <f>[1]!b_calc_yield(A4924,日期设置!$B$2,F4924,1,R4924,1,O4924,L4924,S4924,)</f>
        <v>Fetching...</v>
      </c>
      <c r="E4924" s="26">
        <f t="shared" si="152"/>
        <v>25.106780300772801</v>
      </c>
      <c r="F4924" s="18">
        <f>[1]!b_dq_cleanprice($A4924,日期设置!B$2)</f>
        <v>39.752000000000002</v>
      </c>
      <c r="G4924" s="18" t="str">
        <f t="shared" si="153"/>
        <v>1.75 + 0</v>
      </c>
      <c r="H4924" s="27">
        <f>[1]!b_dq_pctchange($A4924,日期设置!$B$2,1)/100</f>
        <v>0</v>
      </c>
      <c r="I4924" s="26">
        <f>[1]!b_pq_pctchange(A4924,日期设置!$B$4,日期设置!$B$2,1)</f>
        <v>0</v>
      </c>
      <c r="J4924" s="26">
        <f>[1]!b_pq_pctchange(A4924,日期设置!$C$4,日期设置!$B$2,1)</f>
        <v>-0.50807158052808377</v>
      </c>
      <c r="K4924" s="52">
        <f>[1]!b_dq_amount($A4924,日期设置!B$2,2,10000)</f>
        <v>0</v>
      </c>
      <c r="L4924" s="26">
        <f>[1]!b_info_latestpar(A4924,日期设置!$B$2)</f>
        <v>40</v>
      </c>
      <c r="M4924" s="6">
        <f>[1]!b_info_outstandingbalance($A4924,日期设置!B$2)</f>
        <v>6.8</v>
      </c>
      <c r="N4924" s="7" t="str">
        <f>[1]!b_info_latestissurercreditrating2(A4924,日期设置!$B$2,"102","1")</f>
        <v>AA</v>
      </c>
      <c r="O4924" s="8">
        <v>5.19</v>
      </c>
      <c r="P4924" s="9">
        <f>[1]!b_info_repurchasedate(A4924)</f>
        <v>0</v>
      </c>
      <c r="Q4924" s="8" t="s">
        <v>17217</v>
      </c>
      <c r="R4924" s="2" t="str">
        <f>IF((--IF(P4924=0,Q4924,P4924))&gt;(--日期设置!$B$2),IF(P4924=0,Q4924,P4924),Q4924)</f>
        <v>2022-12-21</v>
      </c>
      <c r="S4924" s="2" t="s">
        <v>18794</v>
      </c>
      <c r="T4924" s="8">
        <f>[1]!b_anal_ptmyear($A4924,日期设置!$B$2)</f>
        <v>1.7506849315068493</v>
      </c>
      <c r="U4924" s="8">
        <f>[1]!b_anal_termifexercise($A4924,日期设置!B$2)</f>
        <v>0</v>
      </c>
      <c r="V4924" s="10">
        <f>[1]!b_dq_dirtyprice(A4924,日期设置!$B$2)</f>
        <v>40.269599999999997</v>
      </c>
      <c r="W4924" s="11">
        <f>IF(U4924=0,ROUNDUP((Q4924-日期设置!$B$2)/365,0),ROUNDUP((R4924-日期设置!$B$2)/365,0))</f>
        <v>2</v>
      </c>
      <c r="X4924" s="18">
        <f>_xlfn.IFNA(VLOOKUP(A4924,过往入选债券!A:D,4,0),2)</f>
        <v>2</v>
      </c>
      <c r="Y4924">
        <f>_xlfn.IFNA(VLOOKUP(C4924,[2]Sheet1!$A:$A,1,0),3)</f>
        <v>3</v>
      </c>
    </row>
    <row r="4925" spans="1:25" hidden="1" x14ac:dyDescent="0.2">
      <c r="A4925" s="28" t="s">
        <v>20402</v>
      </c>
      <c r="B4925" s="28" t="s">
        <v>20403</v>
      </c>
      <c r="C4925" s="39" t="s">
        <v>19470</v>
      </c>
      <c r="D4925" s="26" t="str">
        <f>[1]!b_calc_yield(A4925,日期设置!$B$2,F4925,1,R4925,1,O4925,L4925,S4925,)</f>
        <v>Fetching...</v>
      </c>
      <c r="E4925" s="26">
        <f t="shared" si="152"/>
        <v>10.606572714759466</v>
      </c>
      <c r="F4925" s="18">
        <f>[1]!b_dq_cleanprice($A4925,日期设置!B$2)</f>
        <v>99.799800000000005</v>
      </c>
      <c r="G4925" s="18" t="str">
        <f t="shared" si="153"/>
        <v>2.47 + 2.47</v>
      </c>
      <c r="H4925" s="27">
        <f>[1]!b_dq_pctchange($A4925,日期设置!$B$2,1)/100</f>
        <v>0</v>
      </c>
      <c r="I4925" s="26">
        <f>[1]!b_pq_pctchange(A4925,日期设置!$B$4,日期设置!$B$2,1)</f>
        <v>0</v>
      </c>
      <c r="J4925" s="26">
        <f>[1]!b_pq_pctchange(A4925,日期设置!$C$4,日期设置!$B$2,1)</f>
        <v>0</v>
      </c>
      <c r="K4925" s="52">
        <f>[1]!b_dq_amount($A4925,日期设置!B$2,2,10000)</f>
        <v>0</v>
      </c>
      <c r="L4925" s="26">
        <f>[1]!b_info_latestpar(A4925,日期设置!$B$2)</f>
        <v>100</v>
      </c>
      <c r="M4925" s="6">
        <f>[1]!b_info_outstandingbalance($A4925,日期设置!B$2)</f>
        <v>15</v>
      </c>
      <c r="N4925" s="7" t="str">
        <f>[1]!b_info_latestissurercreditrating2(A4925,日期设置!$B$2,"102","1")</f>
        <v>AAA</v>
      </c>
      <c r="O4925" s="8">
        <v>4.3</v>
      </c>
      <c r="P4925" s="9">
        <f>[1]!b_info_repurchasedate(A4925)</f>
        <v>0</v>
      </c>
      <c r="Q4925" s="8" t="s">
        <v>17495</v>
      </c>
      <c r="R4925" s="2" t="str">
        <f>IF((--IF(P4925=0,Q4925,P4925))&gt;(--日期设置!$B$2),IF(P4925=0,Q4925,P4925),Q4925)</f>
        <v>2023-09-10</v>
      </c>
      <c r="S4925" s="31" t="s">
        <v>16295</v>
      </c>
      <c r="T4925" s="8">
        <f>[1]!b_anal_ptmyear($A4925,日期设置!$B$2)</f>
        <v>2.4712328767123286</v>
      </c>
      <c r="U4925" s="8">
        <f>[1]!b_anal_termifexercise($A4925,日期设置!B$2)</f>
        <v>2.4712328767123286</v>
      </c>
      <c r="V4925" s="10">
        <f>[1]!b_dq_dirtyprice(A4925,日期设置!$B$2)</f>
        <v>102.0735</v>
      </c>
      <c r="W4925" s="11">
        <f>IF(U4925=0,ROUNDUP((Q4925-日期设置!$B$2)/365,0),ROUNDUP((R4925-日期设置!$B$2)/365,0))</f>
        <v>3</v>
      </c>
      <c r="X4925" s="18">
        <f>_xlfn.IFNA(VLOOKUP(A4925,过往入选债券!A:D,4,0),2)</f>
        <v>2</v>
      </c>
      <c r="Y4925">
        <f>_xlfn.IFNA(VLOOKUP(C4925,[2]Sheet1!$A:$A,1,0),3)</f>
        <v>3</v>
      </c>
    </row>
    <row r="4926" spans="1:25" hidden="1" x14ac:dyDescent="0.2">
      <c r="A4926" s="21" t="s">
        <v>6522</v>
      </c>
      <c r="B4926" s="21" t="s">
        <v>6523</v>
      </c>
      <c r="C4926" s="37" t="s">
        <v>6524</v>
      </c>
      <c r="D4926" s="26" t="str">
        <f>[1]!b_calc_yield(A4926,日期设置!$B$2,F4926,1,R4926,1,O4926,L4926,S4926,)</f>
        <v>Fetching...</v>
      </c>
      <c r="E4926" s="26">
        <f t="shared" si="152"/>
        <v>8.3010242829928416</v>
      </c>
      <c r="F4926" s="18">
        <f>[1]!b_dq_cleanprice($A4926,日期设置!B$2)</f>
        <v>104.0365</v>
      </c>
      <c r="G4926" s="18" t="str">
        <f t="shared" si="153"/>
        <v>2.03 + 0</v>
      </c>
      <c r="H4926" s="27">
        <f>[1]!b_dq_pctchange($A4926,日期设置!$B$2,1)/100</f>
        <v>0</v>
      </c>
      <c r="I4926" s="26">
        <f>[1]!b_pq_pctchange(A4926,日期设置!$B$4,日期设置!$B$2,1)</f>
        <v>0</v>
      </c>
      <c r="J4926" s="26">
        <f>[1]!b_pq_pctchange(A4926,日期设置!$C$4,日期设置!$B$2,1)</f>
        <v>-0.4274375473162545</v>
      </c>
      <c r="K4926" s="52">
        <f>[1]!b_dq_amount($A4926,日期设置!B$2,2,10000)</f>
        <v>0</v>
      </c>
      <c r="L4926" s="26">
        <f>[1]!b_info_latestpar(A4926,日期设置!$B$2)</f>
        <v>100</v>
      </c>
      <c r="M4926" s="6">
        <f>[1]!b_info_outstandingbalance($A4926,日期设置!B$2)</f>
        <v>5</v>
      </c>
      <c r="N4926" s="7" t="str">
        <f>[1]!b_info_latestissurercreditrating2(A4926,日期设置!$B$2,"102","1")</f>
        <v>AA+</v>
      </c>
      <c r="O4926" s="8">
        <v>6.5</v>
      </c>
      <c r="P4926" s="9">
        <f>[1]!b_info_repurchasedate(A4926)</f>
        <v>0</v>
      </c>
      <c r="Q4926" s="8" t="s">
        <v>17165</v>
      </c>
      <c r="R4926" s="2" t="str">
        <f>IF((--IF(P4926=0,Q4926,P4926))&gt;(--日期设置!$B$2),IF(P4926=0,Q4926,P4926),Q4926)</f>
        <v>2023-04-02</v>
      </c>
      <c r="S4926" s="2" t="s">
        <v>18028</v>
      </c>
      <c r="T4926" s="8">
        <f>[1]!b_anal_ptmyear($A4926,日期设置!$B$2)</f>
        <v>2.0301369863013701</v>
      </c>
      <c r="U4926" s="8">
        <f>[1]!b_anal_termifexercise($A4926,日期设置!B$2)</f>
        <v>0</v>
      </c>
      <c r="V4926" s="10">
        <f>[1]!b_dq_dirtyprice(A4926,日期设置!$B$2)</f>
        <v>110.34059999999999</v>
      </c>
      <c r="W4926" s="11">
        <f>IF(U4926=0,ROUNDUP((Q4926-日期设置!$B$2)/365,0),ROUNDUP((R4926-日期设置!$B$2)/365,0))</f>
        <v>3</v>
      </c>
      <c r="X4926" s="18">
        <f>_xlfn.IFNA(VLOOKUP(A4926,过往入选债券!A:D,4,0),2)</f>
        <v>2</v>
      </c>
      <c r="Y4926">
        <f>_xlfn.IFNA(VLOOKUP(C4926,[2]Sheet1!$A:$A,1,0),3)</f>
        <v>3</v>
      </c>
    </row>
    <row r="4927" spans="1:25" hidden="1" x14ac:dyDescent="0.2">
      <c r="A4927" s="21" t="s">
        <v>2862</v>
      </c>
      <c r="B4927" s="21" t="s">
        <v>2863</v>
      </c>
      <c r="C4927" s="37" t="s">
        <v>572</v>
      </c>
      <c r="D4927" s="26" t="str">
        <f>[1]!b_calc_yield(A4927,日期设置!$B$2,F4927,1,R4927,1,O4927,L4927,S4927,)</f>
        <v>Fetching...</v>
      </c>
      <c r="E4927" s="26">
        <f t="shared" si="152"/>
        <v>4.2432468095534359</v>
      </c>
      <c r="F4927" s="18">
        <f>[1]!b_dq_cleanprice($A4927,日期设置!B$2)</f>
        <v>100.89960000000001</v>
      </c>
      <c r="G4927" s="18" t="str">
        <f t="shared" si="153"/>
        <v>1.01 + 0</v>
      </c>
      <c r="H4927" s="27">
        <f>[1]!b_dq_pctchange($A4927,日期设置!$B$2,1)/100</f>
        <v>0</v>
      </c>
      <c r="I4927" s="26">
        <f>[1]!b_pq_pctchange(A4927,日期设置!$B$4,日期设置!$B$2,1)</f>
        <v>0</v>
      </c>
      <c r="J4927" s="26">
        <f>[1]!b_pq_pctchange(A4927,日期设置!$C$4,日期设置!$B$2,1)</f>
        <v>0</v>
      </c>
      <c r="K4927" s="52">
        <f>[1]!b_dq_amount($A4927,日期设置!B$2,2,10000)</f>
        <v>0</v>
      </c>
      <c r="L4927" s="26">
        <f>[1]!b_info_latestpar(A4927,日期设置!$B$2)</f>
        <v>100</v>
      </c>
      <c r="M4927" s="6">
        <f>[1]!b_info_outstandingbalance($A4927,日期设置!B$2)</f>
        <v>3</v>
      </c>
      <c r="N4927" s="7">
        <f>[1]!b_info_latestissurercreditrating2(A4927,日期设置!$B$2,"102","1")</f>
        <v>0</v>
      </c>
      <c r="O4927" s="8">
        <v>5.3</v>
      </c>
      <c r="P4927" s="9">
        <f>[1]!b_info_repurchasedate(A4927)</f>
        <v>0</v>
      </c>
      <c r="Q4927" s="8" t="s">
        <v>17038</v>
      </c>
      <c r="R4927" s="2" t="str">
        <f>IF((--IF(P4927=0,Q4927,P4927))&gt;(--日期设置!$B$2),IF(P4927=0,Q4927,P4927),Q4927)</f>
        <v>2022-03-29</v>
      </c>
      <c r="S4927" s="2" t="s">
        <v>18641</v>
      </c>
      <c r="T4927" s="8">
        <f>[1]!b_anal_ptmyear($A4927,日期设置!$B$2)</f>
        <v>1.0191780821917809</v>
      </c>
      <c r="U4927" s="8">
        <f>[1]!b_anal_termifexercise($A4927,日期设置!B$2)</f>
        <v>0</v>
      </c>
      <c r="V4927" s="10">
        <f>[1]!b_dq_dirtyprice(A4927,日期设置!$B$2)</f>
        <v>106.098</v>
      </c>
      <c r="W4927" s="11">
        <f>IF(U4927=0,ROUNDUP((Q4927-日期设置!$B$2)/365,0),ROUNDUP((R4927-日期设置!$B$2)/365,0))</f>
        <v>2</v>
      </c>
      <c r="X4927" s="18">
        <f>_xlfn.IFNA(VLOOKUP(A4927,过往入选债券!A:D,4,0),2)</f>
        <v>2</v>
      </c>
      <c r="Y4927">
        <f>_xlfn.IFNA(VLOOKUP(C4927,[2]Sheet1!$A:$A,1,0),3)</f>
        <v>3</v>
      </c>
    </row>
    <row r="4928" spans="1:25" hidden="1" x14ac:dyDescent="0.2">
      <c r="A4928" s="21" t="s">
        <v>9045</v>
      </c>
      <c r="B4928" s="21" t="s">
        <v>9046</v>
      </c>
      <c r="C4928" s="37" t="s">
        <v>1370</v>
      </c>
      <c r="D4928" s="26" t="str">
        <f>[1]!b_calc_yield(A4928,日期设置!$B$2,F4928,1,R4928,1,O4928,L4928,S4928,)</f>
        <v>Fetching...</v>
      </c>
      <c r="E4928" s="26">
        <f t="shared" si="152"/>
        <v>6.0539615118721857</v>
      </c>
      <c r="F4928" s="18">
        <f>[1]!b_dq_cleanprice($A4928,日期设置!B$2)</f>
        <v>101.32729999999999</v>
      </c>
      <c r="G4928" s="18" t="str">
        <f t="shared" si="153"/>
        <v>1.42 + 0</v>
      </c>
      <c r="H4928" s="27">
        <f>[1]!b_dq_pctchange($A4928,日期设置!$B$2,1)/100</f>
        <v>0</v>
      </c>
      <c r="I4928" s="26">
        <f>[1]!b_pq_pctchange(A4928,日期设置!$B$4,日期设置!$B$2,1)</f>
        <v>0</v>
      </c>
      <c r="J4928" s="26">
        <f>[1]!b_pq_pctchange(A4928,日期设置!$C$4,日期设置!$B$2,1)</f>
        <v>0</v>
      </c>
      <c r="K4928" s="52">
        <f>[1]!b_dq_amount($A4928,日期设置!B$2,2,10000)</f>
        <v>0</v>
      </c>
      <c r="L4928" s="26">
        <f>[1]!b_info_latestpar(A4928,日期设置!$B$2)</f>
        <v>100</v>
      </c>
      <c r="M4928" s="6">
        <f>[1]!b_info_outstandingbalance($A4928,日期设置!B$2)</f>
        <v>7</v>
      </c>
      <c r="N4928" s="7" t="str">
        <f>[1]!b_info_latestissurercreditrating2(A4928,日期设置!$B$2,"102","1")</f>
        <v>AA</v>
      </c>
      <c r="O4928" s="8">
        <v>5.38</v>
      </c>
      <c r="P4928" s="9">
        <f>[1]!b_info_repurchasedate(A4928)</f>
        <v>0</v>
      </c>
      <c r="Q4928" s="8" t="s">
        <v>16070</v>
      </c>
      <c r="R4928" s="2" t="str">
        <f>IF((--IF(P4928=0,Q4928,P4928))&gt;(--日期设置!$B$2),IF(P4928=0,Q4928,P4928),Q4928)</f>
        <v>2022-08-23</v>
      </c>
      <c r="S4928" s="2" t="s">
        <v>17856</v>
      </c>
      <c r="T4928" s="8">
        <f>[1]!b_anal_ptmyear($A4928,日期设置!$B$2)</f>
        <v>1.4219178082191781</v>
      </c>
      <c r="U4928" s="8">
        <f>[1]!b_anal_termifexercise($A4928,日期设置!B$2)</f>
        <v>0</v>
      </c>
      <c r="V4928" s="10">
        <f>[1]!b_dq_dirtyprice(A4928,日期设置!$B$2)</f>
        <v>104.4374</v>
      </c>
      <c r="W4928" s="11">
        <f>IF(U4928=0,ROUNDUP((Q4928-日期设置!$B$2)/365,0),ROUNDUP((R4928-日期设置!$B$2)/365,0))</f>
        <v>2</v>
      </c>
      <c r="X4928" s="18">
        <f>_xlfn.IFNA(VLOOKUP(A4928,过往入选债券!A:D,4,0),2)</f>
        <v>2</v>
      </c>
      <c r="Y4928">
        <f>_xlfn.IFNA(VLOOKUP(C4928,[2]Sheet1!$A:$A,1,0),3)</f>
        <v>3</v>
      </c>
    </row>
    <row r="4929" spans="1:25" hidden="1" x14ac:dyDescent="0.2">
      <c r="A4929" s="21" t="s">
        <v>9254</v>
      </c>
      <c r="B4929" s="21" t="s">
        <v>9255</v>
      </c>
      <c r="C4929" s="37" t="s">
        <v>7296</v>
      </c>
      <c r="D4929" s="26" t="str">
        <f>[1]!b_calc_yield(A4929,日期设置!$B$2,F4929,1,R4929,1,O4929,L4929,S4929,)</f>
        <v>Fetching...</v>
      </c>
      <c r="E4929" s="26">
        <f t="shared" si="152"/>
        <v>14.907328760923022</v>
      </c>
      <c r="F4929" s="18">
        <f>[1]!b_dq_cleanprice($A4929,日期设置!B$2)</f>
        <v>101.4186</v>
      </c>
      <c r="G4929" s="18" t="str">
        <f t="shared" si="153"/>
        <v>3.49 + 0</v>
      </c>
      <c r="H4929" s="27">
        <f>[1]!b_dq_pctchange($A4929,日期设置!$B$2,1)/100</f>
        <v>0</v>
      </c>
      <c r="I4929" s="26">
        <f>[1]!b_pq_pctchange(A4929,日期设置!$B$4,日期设置!$B$2,1)</f>
        <v>0</v>
      </c>
      <c r="J4929" s="26">
        <f>[1]!b_pq_pctchange(A4929,日期设置!$C$4,日期设置!$B$2,1)</f>
        <v>-0.18080299363301988</v>
      </c>
      <c r="K4929" s="52">
        <f>[1]!b_dq_amount($A4929,日期设置!B$2,2,10000)</f>
        <v>0</v>
      </c>
      <c r="L4929" s="26">
        <f>[1]!b_info_latestpar(A4929,日期设置!$B$2)</f>
        <v>100</v>
      </c>
      <c r="M4929" s="6">
        <f>[1]!b_info_outstandingbalance($A4929,日期设置!B$2)</f>
        <v>10</v>
      </c>
      <c r="N4929" s="7" t="str">
        <f>[1]!b_info_latestissurercreditrating2(A4929,日期设置!$B$2,"102","1")</f>
        <v>AA+</v>
      </c>
      <c r="O4929" s="8">
        <v>4.83</v>
      </c>
      <c r="P4929" s="9">
        <f>[1]!b_info_repurchasedate(A4929)</f>
        <v>0</v>
      </c>
      <c r="Q4929" s="8" t="s">
        <v>16369</v>
      </c>
      <c r="R4929" s="2" t="str">
        <f>IF((--IF(P4929=0,Q4929,P4929))&gt;(--日期设置!$B$2),IF(P4929=0,Q4929,P4929),Q4929)</f>
        <v>2024-09-20</v>
      </c>
      <c r="S4929" s="2" t="s">
        <v>18093</v>
      </c>
      <c r="T4929" s="8">
        <f>[1]!b_anal_ptmyear($A4929,日期设置!$B$2)</f>
        <v>3.4986301369863013</v>
      </c>
      <c r="U4929" s="8">
        <f>[1]!b_anal_termifexercise($A4929,日期设置!B$2)</f>
        <v>0</v>
      </c>
      <c r="V4929" s="10">
        <f>[1]!b_dq_dirtyprice(A4929,日期设置!$B$2)</f>
        <v>103.8402</v>
      </c>
      <c r="W4929" s="11">
        <f>IF(U4929=0,ROUNDUP((Q4929-日期设置!$B$2)/365,0),ROUNDUP((R4929-日期设置!$B$2)/365,0))</f>
        <v>4</v>
      </c>
      <c r="X4929" s="18">
        <f>_xlfn.IFNA(VLOOKUP(A4929,过往入选债券!A:D,4,0),2)</f>
        <v>2</v>
      </c>
      <c r="Y4929">
        <f>_xlfn.IFNA(VLOOKUP(C4929,[2]Sheet1!$A:$A,1,0),3)</f>
        <v>3</v>
      </c>
    </row>
    <row r="4930" spans="1:25" hidden="1" x14ac:dyDescent="0.2">
      <c r="A4930" s="28" t="s">
        <v>22248</v>
      </c>
      <c r="B4930" s="28" t="s">
        <v>22249</v>
      </c>
      <c r="C4930" s="39" t="s">
        <v>19443</v>
      </c>
      <c r="D4930" s="26">
        <f>[1]!b_calc_yield(A4930,日期设置!$B$2,F4930,1,R4930,1,O4930,L4930,S4930,)</f>
        <v>4.3757684928718668</v>
      </c>
      <c r="E4930" s="26">
        <f t="shared" ref="E4930:E4993" si="154">((O4930*W4930+L4930)/V4930-1)*100</f>
        <v>12.40096184304107</v>
      </c>
      <c r="F4930" s="18">
        <f>[1]!b_dq_cleanprice($A4930,日期设置!B$2)</f>
        <v>99.816000000000003</v>
      </c>
      <c r="G4930" s="18" t="str">
        <f t="shared" ref="G4930:G4993" si="155">LEFT(T4930,4)&amp;" + "&amp;LEFT(U4930,4)</f>
        <v>2.86 + 2.86</v>
      </c>
      <c r="H4930" s="27">
        <f>[1]!b_dq_pctchange($A4930,日期设置!$B$2,1)/100</f>
        <v>0</v>
      </c>
      <c r="I4930" s="26">
        <f>[1]!b_pq_pctchange(A4930,日期设置!$B$4,日期设置!$B$2,1)</f>
        <v>0</v>
      </c>
      <c r="J4930" s="26">
        <f>[1]!b_pq_pctchange(A4930,日期设置!$C$4,日期设置!$B$2,1)</f>
        <v>-0.1839999999999975</v>
      </c>
      <c r="K4930" s="52">
        <f>[1]!b_dq_amount($A4930,日期设置!B$2,2,10000)</f>
        <v>0</v>
      </c>
      <c r="L4930" s="26">
        <f>[1]!b_info_latestpar(A4930,日期设置!$B$2)</f>
        <v>100</v>
      </c>
      <c r="M4930" s="6">
        <f>[1]!b_info_outstandingbalance($A4930,日期设置!B$2)</f>
        <v>5</v>
      </c>
      <c r="N4930" s="7" t="str">
        <f>[1]!b_info_latestissurercreditrating2(A4930,日期设置!$B$2,"102","1")</f>
        <v>AAA</v>
      </c>
      <c r="O4930" s="43">
        <v>4.28</v>
      </c>
      <c r="P4930" s="9">
        <f>[1]!b_info_repurchasedate(A4930)</f>
        <v>0</v>
      </c>
      <c r="Q4930" s="31" t="s">
        <v>17162</v>
      </c>
      <c r="R4930" s="2" t="str">
        <f>IF((--IF(P4930=0,Q4930,P4930))&gt;(--日期设置!$B$2),IF(P4930=0,Q4930,P4930),Q4930)</f>
        <v>2024-02-01</v>
      </c>
      <c r="S4930" s="2" t="s">
        <v>23066</v>
      </c>
      <c r="T4930" s="8">
        <f>[1]!b_anal_ptmyear($A4930,日期设置!$B$2)</f>
        <v>2.8657534246575342</v>
      </c>
      <c r="U4930" s="8">
        <f>[1]!b_anal_termifexercise($A4930,日期设置!B$2)</f>
        <v>2.8657534246575342</v>
      </c>
      <c r="V4930" s="10">
        <f>[1]!b_dq_dirtyprice(A4930,日期设置!$B$2)</f>
        <v>100.39060000000001</v>
      </c>
      <c r="W4930" s="11">
        <f>IF(U4930=0,ROUNDUP((Q4930-日期设置!$B$2)/365,0),ROUNDUP((R4930-日期设置!$B$2)/365,0))</f>
        <v>3</v>
      </c>
      <c r="X4930" s="18">
        <f>_xlfn.IFNA(VLOOKUP(A4930,过往入选债券!A:D,4,0),2)</f>
        <v>2</v>
      </c>
      <c r="Y4930">
        <f>_xlfn.IFNA(VLOOKUP(C4930,[2]Sheet1!$A:$A,1,0),3)</f>
        <v>3</v>
      </c>
    </row>
    <row r="4931" spans="1:25" hidden="1" x14ac:dyDescent="0.2">
      <c r="A4931" s="21" t="s">
        <v>8174</v>
      </c>
      <c r="B4931" s="21" t="s">
        <v>8175</v>
      </c>
      <c r="C4931" s="37" t="s">
        <v>140</v>
      </c>
      <c r="D4931" s="26" t="str">
        <f>[1]!b_calc_yield(A4931,日期设置!$B$2,F4931,1,R4931,1,O4931,L4931,S4931,)</f>
        <v>Fetching...</v>
      </c>
      <c r="E4931" s="26">
        <f t="shared" si="154"/>
        <v>12.999013469482401</v>
      </c>
      <c r="F4931" s="18">
        <f>[1]!b_dq_cleanprice($A4931,日期设置!B$2)</f>
        <v>101.71599999999999</v>
      </c>
      <c r="G4931" s="18" t="str">
        <f t="shared" si="155"/>
        <v>2.98 + 0</v>
      </c>
      <c r="H4931" s="27">
        <f>[1]!b_dq_pctchange($A4931,日期设置!$B$2,1)/100</f>
        <v>0</v>
      </c>
      <c r="I4931" s="26">
        <f>[1]!b_pq_pctchange(A4931,日期设置!$B$4,日期设置!$B$2,1)</f>
        <v>0</v>
      </c>
      <c r="J4931" s="26">
        <f>[1]!b_pq_pctchange(A4931,日期设置!$C$4,日期设置!$B$2,1)</f>
        <v>0</v>
      </c>
      <c r="K4931" s="52">
        <f>[1]!b_dq_amount($A4931,日期设置!B$2,2,10000)</f>
        <v>0</v>
      </c>
      <c r="L4931" s="26">
        <f>[1]!b_info_latestpar(A4931,日期设置!$B$2)</f>
        <v>100</v>
      </c>
      <c r="M4931" s="6">
        <f>[1]!b_info_outstandingbalance($A4931,日期设置!B$2)</f>
        <v>4</v>
      </c>
      <c r="N4931" s="7" t="str">
        <f>[1]!b_info_latestissurercreditrating2(A4931,日期设置!$B$2,"102","1")</f>
        <v>AA+</v>
      </c>
      <c r="O4931" s="8">
        <v>5</v>
      </c>
      <c r="P4931" s="9">
        <f>[1]!b_info_repurchasedate(A4931)</f>
        <v>0</v>
      </c>
      <c r="Q4931" s="8" t="s">
        <v>16035</v>
      </c>
      <c r="R4931" s="2" t="str">
        <f>IF((--IF(P4931=0,Q4931,P4931))&gt;(--日期设置!$B$2),IF(P4931=0,Q4931,P4931),Q4931)</f>
        <v>2024-03-18</v>
      </c>
      <c r="S4931" s="2" t="s">
        <v>17822</v>
      </c>
      <c r="T4931" s="8">
        <f>[1]!b_anal_ptmyear($A4931,日期设置!$B$2)</f>
        <v>2.989041095890411</v>
      </c>
      <c r="U4931" s="8">
        <f>[1]!b_anal_termifexercise($A4931,日期设置!B$2)</f>
        <v>0</v>
      </c>
      <c r="V4931" s="10">
        <f>[1]!b_dq_dirtyprice(A4931,日期设置!$B$2)</f>
        <v>101.77079999999999</v>
      </c>
      <c r="W4931" s="11">
        <f>IF(U4931=0,ROUNDUP((Q4931-日期设置!$B$2)/365,0),ROUNDUP((R4931-日期设置!$B$2)/365,0))</f>
        <v>3</v>
      </c>
      <c r="X4931" s="18">
        <f>_xlfn.IFNA(VLOOKUP(A4931,过往入选债券!A:D,4,0),2)</f>
        <v>2</v>
      </c>
      <c r="Y4931">
        <f>_xlfn.IFNA(VLOOKUP(C4931,[2]Sheet1!$A:$A,1,0),3)</f>
        <v>3</v>
      </c>
    </row>
    <row r="4932" spans="1:25" hidden="1" x14ac:dyDescent="0.2">
      <c r="A4932" s="28" t="s">
        <v>20448</v>
      </c>
      <c r="B4932" s="28" t="s">
        <v>20449</v>
      </c>
      <c r="C4932" s="39" t="s">
        <v>109</v>
      </c>
      <c r="D4932" s="26" t="str">
        <f>[1]!b_calc_yield(A4932,日期设置!$B$2,F4932,1,R4932,1,O4932,L4932,S4932,)</f>
        <v>Fetching...</v>
      </c>
      <c r="E4932" s="26">
        <f t="shared" si="154"/>
        <v>19.224599976526747</v>
      </c>
      <c r="F4932" s="18">
        <f>[1]!b_dq_cleanprice($A4932,日期设置!B$2)</f>
        <v>100</v>
      </c>
      <c r="G4932" s="18" t="str">
        <f t="shared" si="155"/>
        <v>4.48 + 0</v>
      </c>
      <c r="H4932" s="27">
        <f>[1]!b_dq_pctchange($A4932,日期设置!$B$2,1)/100</f>
        <v>0</v>
      </c>
      <c r="I4932" s="26">
        <f>[1]!b_pq_pctchange(A4932,日期设置!$B$4,日期设置!$B$2,1)</f>
        <v>0</v>
      </c>
      <c r="J4932" s="26">
        <f>[1]!b_pq_pctchange(A4932,日期设置!$C$4,日期设置!$B$2,1)</f>
        <v>0</v>
      </c>
      <c r="K4932" s="52">
        <f>[1]!b_dq_amount($A4932,日期设置!B$2,2,10000)</f>
        <v>0</v>
      </c>
      <c r="L4932" s="26">
        <f>[1]!b_info_latestpar(A4932,日期设置!$B$2)</f>
        <v>100</v>
      </c>
      <c r="M4932" s="6">
        <f>[1]!b_info_outstandingbalance($A4932,日期设置!B$2)</f>
        <v>15</v>
      </c>
      <c r="N4932" s="7" t="str">
        <f>[1]!b_info_latestissurercreditrating2(A4932,日期设置!$B$2,"102","1")</f>
        <v>AAA</v>
      </c>
      <c r="O4932" s="8">
        <v>4.38</v>
      </c>
      <c r="P4932" s="9">
        <f>[1]!b_info_repurchasedate(A4932)</f>
        <v>0</v>
      </c>
      <c r="Q4932" s="8" t="s">
        <v>20821</v>
      </c>
      <c r="R4932" s="2" t="str">
        <f>IF((--IF(P4932=0,Q4932,P4932))&gt;(--日期设置!$B$2),IF(P4932=0,Q4932,P4932),Q4932)</f>
        <v>2025-09-16</v>
      </c>
      <c r="S4932" s="31" t="s">
        <v>16122</v>
      </c>
      <c r="T4932" s="8">
        <f>[1]!b_anal_ptmyear($A4932,日期设置!$B$2)</f>
        <v>4.4876712328767123</v>
      </c>
      <c r="U4932" s="8">
        <f>[1]!b_anal_termifexercise($A4932,日期设置!B$2)</f>
        <v>0</v>
      </c>
      <c r="V4932" s="10">
        <f>[1]!b_dq_dirtyprice(A4932,日期设置!$B$2)</f>
        <v>102.244</v>
      </c>
      <c r="W4932" s="11">
        <f>IF(U4932=0,ROUNDUP((Q4932-日期设置!$B$2)/365,0),ROUNDUP((R4932-日期设置!$B$2)/365,0))</f>
        <v>5</v>
      </c>
      <c r="X4932" s="18">
        <f>_xlfn.IFNA(VLOOKUP(A4932,过往入选债券!A:D,4,0),2)</f>
        <v>2</v>
      </c>
      <c r="Y4932">
        <f>_xlfn.IFNA(VLOOKUP(C4932,[2]Sheet1!$A:$A,1,0),3)</f>
        <v>3</v>
      </c>
    </row>
    <row r="4933" spans="1:25" hidden="1" x14ac:dyDescent="0.2">
      <c r="A4933" s="21" t="s">
        <v>10573</v>
      </c>
      <c r="B4933" s="21" t="s">
        <v>10574</v>
      </c>
      <c r="C4933" s="37" t="s">
        <v>186</v>
      </c>
      <c r="D4933" s="26" t="str">
        <f>[1]!b_calc_yield(A4933,日期设置!$B$2,F4933,1,R4933,1,O4933,L4933,S4933,)</f>
        <v>Fetching...</v>
      </c>
      <c r="E4933" s="26">
        <f t="shared" si="154"/>
        <v>4.5533217032079687</v>
      </c>
      <c r="F4933" s="18">
        <f>[1]!b_dq_cleanprice($A4933,日期设置!B$2)</f>
        <v>98.843400000000003</v>
      </c>
      <c r="G4933" s="18" t="str">
        <f t="shared" si="155"/>
        <v>1.07 + 0</v>
      </c>
      <c r="H4933" s="27">
        <f>[1]!b_dq_pctchange($A4933,日期设置!$B$2,1)/100</f>
        <v>0</v>
      </c>
      <c r="I4933" s="26">
        <f>[1]!b_pq_pctchange(A4933,日期设置!$B$4,日期设置!$B$2,1)</f>
        <v>0</v>
      </c>
      <c r="J4933" s="26">
        <f>[1]!b_pq_pctchange(A4933,日期设置!$C$4,日期设置!$B$2,1)</f>
        <v>7.5023311899549139E-2</v>
      </c>
      <c r="K4933" s="52">
        <f>[1]!b_dq_amount($A4933,日期设置!B$2,2,10000)</f>
        <v>0</v>
      </c>
      <c r="L4933" s="26">
        <f>[1]!b_info_latestpar(A4933,日期设置!$B$2)</f>
        <v>100</v>
      </c>
      <c r="M4933" s="6">
        <f>[1]!b_info_outstandingbalance($A4933,日期设置!B$2)</f>
        <v>5</v>
      </c>
      <c r="N4933" s="7" t="str">
        <f>[1]!b_info_latestissurercreditrating2(A4933,日期设置!$B$2,"102","1")</f>
        <v>AA+</v>
      </c>
      <c r="O4933" s="8">
        <v>3.25</v>
      </c>
      <c r="P4933" s="9">
        <f>[1]!b_info_repurchasedate(A4933)</f>
        <v>0</v>
      </c>
      <c r="Q4933" s="8" t="s">
        <v>16935</v>
      </c>
      <c r="R4933" s="2" t="str">
        <f>IF((--IF(P4933=0,Q4933,P4933))&gt;(--日期设置!$B$2),IF(P4933=0,Q4933,P4933),Q4933)</f>
        <v>2022-04-17</v>
      </c>
      <c r="S4933" s="2" t="s">
        <v>18184</v>
      </c>
      <c r="T4933" s="8">
        <f>[1]!b_anal_ptmyear($A4933,日期设置!$B$2)</f>
        <v>1.0712328767123287</v>
      </c>
      <c r="U4933" s="8">
        <f>[1]!b_anal_termifexercise($A4933,日期设置!B$2)</f>
        <v>0</v>
      </c>
      <c r="V4933" s="10">
        <f>[1]!b_dq_dirtyprice(A4933,日期设置!$B$2)</f>
        <v>101.86190000000001</v>
      </c>
      <c r="W4933" s="11">
        <f>IF(U4933=0,ROUNDUP((Q4933-日期设置!$B$2)/365,0),ROUNDUP((R4933-日期设置!$B$2)/365,0))</f>
        <v>2</v>
      </c>
      <c r="X4933" s="18">
        <f>_xlfn.IFNA(VLOOKUP(A4933,过往入选债券!A:D,4,0),2)</f>
        <v>2</v>
      </c>
      <c r="Y4933">
        <f>_xlfn.IFNA(VLOOKUP(C4933,[2]Sheet1!$A:$A,1,0),3)</f>
        <v>3</v>
      </c>
    </row>
    <row r="4934" spans="1:25" hidden="1" x14ac:dyDescent="0.2">
      <c r="A4934" s="21" t="s">
        <v>10245</v>
      </c>
      <c r="B4934" s="21" t="s">
        <v>10246</v>
      </c>
      <c r="C4934" s="37" t="s">
        <v>68</v>
      </c>
      <c r="D4934" s="26" t="str">
        <f>[1]!b_calc_yield(A4934,日期设置!$B$2,F4934,1,R4934,1,O4934,L4934,S4934,)</f>
        <v>Fetching...</v>
      </c>
      <c r="E4934" s="26">
        <f t="shared" si="154"/>
        <v>17.54964199314837</v>
      </c>
      <c r="F4934" s="18">
        <f>[1]!b_dq_cleanprice($A4934,日期设置!B$2)</f>
        <v>98.513099999999994</v>
      </c>
      <c r="G4934" s="18" t="str">
        <f t="shared" si="155"/>
        <v>3.99 + 0</v>
      </c>
      <c r="H4934" s="27">
        <f>[1]!b_dq_pctchange($A4934,日期设置!$B$2,1)/100</f>
        <v>0</v>
      </c>
      <c r="I4934" s="26">
        <f>[1]!b_pq_pctchange(A4934,日期设置!$B$4,日期设置!$B$2,1)</f>
        <v>0</v>
      </c>
      <c r="J4934" s="26">
        <f>[1]!b_pq_pctchange(A4934,日期设置!$C$4,日期设置!$B$2,1)</f>
        <v>0.22494200952263943</v>
      </c>
      <c r="K4934" s="52">
        <f>[1]!b_dq_amount($A4934,日期设置!B$2,2,10000)</f>
        <v>0</v>
      </c>
      <c r="L4934" s="26">
        <f>[1]!b_info_latestpar(A4934,日期设置!$B$2)</f>
        <v>100</v>
      </c>
      <c r="M4934" s="6">
        <f>[1]!b_info_outstandingbalance($A4934,日期设置!B$2)</f>
        <v>10</v>
      </c>
      <c r="N4934" s="7" t="str">
        <f>[1]!b_info_latestissurercreditrating2(A4934,日期设置!$B$2,"102","1")</f>
        <v>AAA</v>
      </c>
      <c r="O4934" s="8">
        <v>3.96</v>
      </c>
      <c r="P4934" s="9">
        <f>[1]!b_info_repurchasedate(A4934)</f>
        <v>0</v>
      </c>
      <c r="Q4934" s="8" t="s">
        <v>16417</v>
      </c>
      <c r="R4934" s="2" t="str">
        <f>IF((--IF(P4934=0,Q4934,P4934))&gt;(--日期设置!$B$2),IF(P4934=0,Q4934,P4934),Q4934)</f>
        <v>2025-03-19</v>
      </c>
      <c r="S4934" s="2" t="s">
        <v>17869</v>
      </c>
      <c r="T4934" s="8">
        <f>[1]!b_anal_ptmyear($A4934,日期设置!$B$2)</f>
        <v>3.9917808219178084</v>
      </c>
      <c r="U4934" s="8">
        <f>[1]!b_anal_termifexercise($A4934,日期设置!B$2)</f>
        <v>0</v>
      </c>
      <c r="V4934" s="10">
        <f>[1]!b_dq_dirtyprice(A4934,日期设置!$B$2)</f>
        <v>98.545599999999993</v>
      </c>
      <c r="W4934" s="11">
        <f>IF(U4934=0,ROUNDUP((Q4934-日期设置!$B$2)/365,0),ROUNDUP((R4934-日期设置!$B$2)/365,0))</f>
        <v>4</v>
      </c>
      <c r="X4934" s="18">
        <f>_xlfn.IFNA(VLOOKUP(A4934,过往入选债券!A:D,4,0),2)</f>
        <v>2</v>
      </c>
      <c r="Y4934">
        <f>_xlfn.IFNA(VLOOKUP(C4934,[2]Sheet1!$A:$A,1,0),3)</f>
        <v>3</v>
      </c>
    </row>
    <row r="4935" spans="1:25" hidden="1" x14ac:dyDescent="0.2">
      <c r="A4935" s="21" t="s">
        <v>10549</v>
      </c>
      <c r="B4935" s="21" t="s">
        <v>10550</v>
      </c>
      <c r="C4935" s="37" t="s">
        <v>647</v>
      </c>
      <c r="D4935" s="26" t="str">
        <f>[1]!b_calc_yield(A4935,日期设置!$B$2,F4935,1,R4935,1,O4935,L4935,S4935,)</f>
        <v>Fetching...</v>
      </c>
      <c r="E4935" s="26">
        <f t="shared" si="154"/>
        <v>9.0071393817831478</v>
      </c>
      <c r="F4935" s="18">
        <f>[1]!b_dq_cleanprice($A4935,日期设置!B$2)</f>
        <v>97.797300000000007</v>
      </c>
      <c r="G4935" s="18" t="str">
        <f t="shared" si="155"/>
        <v>4.10 + 2.10</v>
      </c>
      <c r="H4935" s="27">
        <f>[1]!b_dq_pctchange($A4935,日期设置!$B$2,1)/100</f>
        <v>0</v>
      </c>
      <c r="I4935" s="26">
        <f>[1]!b_pq_pctchange(A4935,日期设置!$B$4,日期设置!$B$2,1)</f>
        <v>0</v>
      </c>
      <c r="J4935" s="26">
        <f>[1]!b_pq_pctchange(A4935,日期设置!$C$4,日期设置!$B$2,1)</f>
        <v>0</v>
      </c>
      <c r="K4935" s="52">
        <f>[1]!b_dq_amount($A4935,日期设置!B$2,2,10000)</f>
        <v>0</v>
      </c>
      <c r="L4935" s="26">
        <f>[1]!b_info_latestpar(A4935,日期设置!$B$2)</f>
        <v>100</v>
      </c>
      <c r="M4935" s="6">
        <f>[1]!b_info_outstandingbalance($A4935,日期设置!B$2)</f>
        <v>5</v>
      </c>
      <c r="N4935" s="7" t="str">
        <f>[1]!b_info_latestissurercreditrating2(A4935,日期设置!$B$2,"102","1")</f>
        <v>AA+</v>
      </c>
      <c r="O4935" s="8">
        <v>3.26</v>
      </c>
      <c r="P4935" s="9" t="str">
        <f>[1]!b_info_repurchasedate(A4935)</f>
        <v>2023-04-30</v>
      </c>
      <c r="Q4935" s="8" t="s">
        <v>16843</v>
      </c>
      <c r="R4935" s="2" t="str">
        <f>IF((--IF(P4935=0,Q4935,P4935))&gt;(--日期设置!$B$2),IF(P4935=0,Q4935,P4935),Q4935)</f>
        <v>2023-04-30</v>
      </c>
      <c r="S4935" s="2" t="s">
        <v>17843</v>
      </c>
      <c r="T4935" s="8">
        <f>[1]!b_anal_ptmyear($A4935,日期设置!$B$2)</f>
        <v>4.1068493150684935</v>
      </c>
      <c r="U4935" s="8">
        <f>[1]!b_anal_termifexercise($A4935,日期设置!B$2)</f>
        <v>2.106849315068493</v>
      </c>
      <c r="V4935" s="10">
        <f>[1]!b_dq_dirtyprice(A4935,日期设置!$B$2)</f>
        <v>100.709</v>
      </c>
      <c r="W4935" s="11">
        <f>IF(U4935=0,ROUNDUP((Q4935-日期设置!$B$2)/365,0),ROUNDUP((R4935-日期设置!$B$2)/365,0))</f>
        <v>3</v>
      </c>
      <c r="X4935" s="18">
        <f>_xlfn.IFNA(VLOOKUP(A4935,过往入选债券!A:D,4,0),2)</f>
        <v>2</v>
      </c>
      <c r="Y4935">
        <f>_xlfn.IFNA(VLOOKUP(C4935,[2]Sheet1!$A:$A,1,0),3)</f>
        <v>3</v>
      </c>
    </row>
    <row r="4936" spans="1:25" hidden="1" x14ac:dyDescent="0.2">
      <c r="A4936" s="21" t="s">
        <v>10422</v>
      </c>
      <c r="B4936" s="21" t="s">
        <v>10423</v>
      </c>
      <c r="C4936" s="37" t="s">
        <v>437</v>
      </c>
      <c r="D4936" s="26" t="str">
        <f>[1]!b_calc_yield(A4936,日期设置!$B$2,F4936,1,R4936,1,O4936,L4936,S4936,)</f>
        <v>Fetching...</v>
      </c>
      <c r="E4936" s="26">
        <f t="shared" si="154"/>
        <v>17.111262109304516</v>
      </c>
      <c r="F4936" s="18">
        <f>[1]!b_dq_cleanprice($A4936,日期设置!B$2)</f>
        <v>97.741799999999998</v>
      </c>
      <c r="G4936" s="18" t="str">
        <f t="shared" si="155"/>
        <v>4.02 + 0</v>
      </c>
      <c r="H4936" s="27">
        <f>[1]!b_dq_pctchange($A4936,日期设置!$B$2,1)/100</f>
        <v>0</v>
      </c>
      <c r="I4936" s="26">
        <f>[1]!b_pq_pctchange(A4936,日期设置!$B$4,日期设置!$B$2,1)</f>
        <v>0</v>
      </c>
      <c r="J4936" s="26">
        <f>[1]!b_pq_pctchange(A4936,日期设置!$C$4,日期设置!$B$2,1)</f>
        <v>0.52772483844790108</v>
      </c>
      <c r="K4936" s="52">
        <f>[1]!b_dq_amount($A4936,日期设置!B$2,2,10000)</f>
        <v>0</v>
      </c>
      <c r="L4936" s="26">
        <f>[1]!b_info_latestpar(A4936,日期设置!$B$2)</f>
        <v>100</v>
      </c>
      <c r="M4936" s="6">
        <f>[1]!b_info_outstandingbalance($A4936,日期设置!B$2)</f>
        <v>5</v>
      </c>
      <c r="N4936" s="7" t="str">
        <f>[1]!b_info_latestissurercreditrating2(A4936,日期设置!$B$2,"102","1")</f>
        <v>AA+</v>
      </c>
      <c r="O4936" s="8">
        <v>3.75</v>
      </c>
      <c r="P4936" s="9">
        <f>[1]!b_info_repurchasedate(A4936)</f>
        <v>0</v>
      </c>
      <c r="Q4936" s="8" t="s">
        <v>17155</v>
      </c>
      <c r="R4936" s="2" t="str">
        <f>IF((--IF(P4936=0,Q4936,P4936))&gt;(--日期设置!$B$2),IF(P4936=0,Q4936,P4936),Q4936)</f>
        <v>2025-03-31</v>
      </c>
      <c r="S4936" s="2" t="s">
        <v>18740</v>
      </c>
      <c r="T4936" s="8">
        <f>[1]!b_anal_ptmyear($A4936,日期设置!$B$2)</f>
        <v>4.0246575342465754</v>
      </c>
      <c r="U4936" s="8">
        <f>[1]!b_anal_termifexercise($A4936,日期设置!B$2)</f>
        <v>0</v>
      </c>
      <c r="V4936" s="10">
        <f>[1]!b_dq_dirtyprice(A4936,日期设置!$B$2)</f>
        <v>101.3993</v>
      </c>
      <c r="W4936" s="11">
        <f>IF(U4936=0,ROUNDUP((Q4936-日期设置!$B$2)/365,0),ROUNDUP((R4936-日期设置!$B$2)/365,0))</f>
        <v>5</v>
      </c>
      <c r="X4936" s="18">
        <f>_xlfn.IFNA(VLOOKUP(A4936,过往入选债券!A:D,4,0),2)</f>
        <v>2</v>
      </c>
      <c r="Y4936">
        <f>_xlfn.IFNA(VLOOKUP(C4936,[2]Sheet1!$A:$A,1,0),3)</f>
        <v>3</v>
      </c>
    </row>
    <row r="4937" spans="1:25" hidden="1" x14ac:dyDescent="0.2">
      <c r="A4937" s="21" t="s">
        <v>10066</v>
      </c>
      <c r="B4937" s="21" t="s">
        <v>10067</v>
      </c>
      <c r="C4937" s="37" t="s">
        <v>10068</v>
      </c>
      <c r="D4937" s="26" t="str">
        <f>[1]!b_calc_yield(A4937,日期设置!$B$2,F4937,1,R4937,1,O4937,L4937,S4937,)</f>
        <v>Fetching...</v>
      </c>
      <c r="E4937" s="26">
        <f t="shared" si="154"/>
        <v>8.6207966406694148</v>
      </c>
      <c r="F4937" s="18">
        <f>[1]!b_dq_cleanprice($A4937,日期设置!B$2)</f>
        <v>98.184600000000003</v>
      </c>
      <c r="G4937" s="18" t="str">
        <f t="shared" si="155"/>
        <v>1.96 + 0</v>
      </c>
      <c r="H4937" s="27">
        <f>[1]!b_dq_pctchange($A4937,日期设置!$B$2,1)/100</f>
        <v>0</v>
      </c>
      <c r="I4937" s="26">
        <f>[1]!b_pq_pctchange(A4937,日期设置!$B$4,日期设置!$B$2,1)</f>
        <v>0</v>
      </c>
      <c r="J4937" s="26">
        <f>[1]!b_pq_pctchange(A4937,日期设置!$C$4,日期设置!$B$2,1)</f>
        <v>0</v>
      </c>
      <c r="K4937" s="52">
        <f>[1]!b_dq_amount($A4937,日期设置!B$2,2,10000)</f>
        <v>0</v>
      </c>
      <c r="L4937" s="26">
        <f>[1]!b_info_latestpar(A4937,日期设置!$B$2)</f>
        <v>100</v>
      </c>
      <c r="M4937" s="6">
        <f>[1]!b_info_outstandingbalance($A4937,日期设置!B$2)</f>
        <v>10</v>
      </c>
      <c r="N4937" s="7" t="str">
        <f>[1]!b_info_latestissurercreditrating2(A4937,日期设置!$B$2,"102","1")</f>
        <v>AA+</v>
      </c>
      <c r="O4937" s="8">
        <v>3.39</v>
      </c>
      <c r="P4937" s="9">
        <f>[1]!b_info_repurchasedate(A4937)</f>
        <v>0</v>
      </c>
      <c r="Q4937" s="8" t="s">
        <v>16042</v>
      </c>
      <c r="R4937" s="2" t="str">
        <f>IF((--IF(P4937=0,Q4937,P4937))&gt;(--日期设置!$B$2),IF(P4937=0,Q4937,P4937),Q4937)</f>
        <v>2023-03-09</v>
      </c>
      <c r="S4937" s="2" t="s">
        <v>18372</v>
      </c>
      <c r="T4937" s="8">
        <f>[1]!b_anal_ptmyear($A4937,日期设置!$B$2)</f>
        <v>1.9643835616438357</v>
      </c>
      <c r="U4937" s="8">
        <f>[1]!b_anal_termifexercise($A4937,日期设置!B$2)</f>
        <v>0</v>
      </c>
      <c r="V4937" s="10">
        <f>[1]!b_dq_dirtyprice(A4937,日期设置!$B$2)</f>
        <v>98.305300000000003</v>
      </c>
      <c r="W4937" s="11">
        <f>IF(U4937=0,ROUNDUP((Q4937-日期设置!$B$2)/365,0),ROUNDUP((R4937-日期设置!$B$2)/365,0))</f>
        <v>2</v>
      </c>
      <c r="X4937" s="18">
        <f>_xlfn.IFNA(VLOOKUP(A4937,过往入选债券!A:D,4,0),2)</f>
        <v>2</v>
      </c>
      <c r="Y4937" s="45">
        <f>_xlfn.IFNA(VLOOKUP(C4937,[2]Sheet1!$A:$A,1,0),3)</f>
        <v>3</v>
      </c>
    </row>
    <row r="4938" spans="1:25" hidden="1" x14ac:dyDescent="0.2">
      <c r="A4938" s="21" t="s">
        <v>9030</v>
      </c>
      <c r="B4938" s="21" t="s">
        <v>9031</v>
      </c>
      <c r="C4938" s="37" t="s">
        <v>3253</v>
      </c>
      <c r="D4938" s="26" t="str">
        <f>[1]!b_calc_yield(A4938,日期设置!$B$2,F4938,1,R4938,1,O4938,L4938,S4938,)</f>
        <v>Fetching...</v>
      </c>
      <c r="E4938" s="26">
        <f t="shared" si="154"/>
        <v>6.0300975504094634</v>
      </c>
      <c r="F4938" s="18">
        <f>[1]!b_dq_cleanprice($A4938,日期设置!B$2)</f>
        <v>100.25409999999999</v>
      </c>
      <c r="G4938" s="18" t="str">
        <f t="shared" si="155"/>
        <v>3.41 + 1.41</v>
      </c>
      <c r="H4938" s="27">
        <f>[1]!b_dq_pctchange($A4938,日期设置!$B$2,1)/100</f>
        <v>0</v>
      </c>
      <c r="I4938" s="26">
        <f>[1]!b_pq_pctchange(A4938,日期设置!$B$4,日期设置!$B$2,1)</f>
        <v>0</v>
      </c>
      <c r="J4938" s="26">
        <f>[1]!b_pq_pctchange(A4938,日期设置!$C$4,日期设置!$B$2,1)</f>
        <v>0</v>
      </c>
      <c r="K4938" s="52">
        <f>[1]!b_dq_amount($A4938,日期设置!B$2,2,10000)</f>
        <v>0</v>
      </c>
      <c r="L4938" s="26">
        <f>[1]!b_info_latestpar(A4938,日期设置!$B$2)</f>
        <v>100</v>
      </c>
      <c r="M4938" s="6">
        <f>[1]!b_info_outstandingbalance($A4938,日期设置!B$2)</f>
        <v>5</v>
      </c>
      <c r="N4938" s="7" t="str">
        <f>[1]!b_info_latestissurercreditrating2(A4938,日期设置!$B$2,"102","1")</f>
        <v>AA</v>
      </c>
      <c r="O4938" s="8">
        <v>4.58</v>
      </c>
      <c r="P4938" s="9" t="str">
        <f>[1]!b_info_repurchasedate(A4938)</f>
        <v>2022-08-19</v>
      </c>
      <c r="Q4938" s="8" t="s">
        <v>17618</v>
      </c>
      <c r="R4938" s="2" t="str">
        <f>IF((--IF(P4938=0,Q4938,P4938))&gt;(--日期设置!$B$2),IF(P4938=0,Q4938,P4938),Q4938)</f>
        <v>2022-08-19</v>
      </c>
      <c r="S4938" s="2" t="s">
        <v>18273</v>
      </c>
      <c r="T4938" s="8">
        <f>[1]!b_anal_ptmyear($A4938,日期设置!$B$2)</f>
        <v>3.4109589041095889</v>
      </c>
      <c r="U4938" s="8">
        <f>[1]!b_anal_termifexercise($A4938,日期设置!B$2)</f>
        <v>1.4109589041095891</v>
      </c>
      <c r="V4938" s="10">
        <f>[1]!b_dq_dirtyprice(A4938,日期设置!$B$2)</f>
        <v>102.95189999999999</v>
      </c>
      <c r="W4938" s="11">
        <f>IF(U4938=0,ROUNDUP((Q4938-日期设置!$B$2)/365,0),ROUNDUP((R4938-日期设置!$B$2)/365,0))</f>
        <v>2</v>
      </c>
      <c r="X4938" s="18">
        <f>_xlfn.IFNA(VLOOKUP(A4938,过往入选债券!A:D,4,0),2)</f>
        <v>2</v>
      </c>
      <c r="Y4938">
        <f>_xlfn.IFNA(VLOOKUP(C4938,[2]Sheet1!$A:$A,1,0),3)</f>
        <v>3</v>
      </c>
    </row>
    <row r="4939" spans="1:25" hidden="1" x14ac:dyDescent="0.2">
      <c r="A4939" s="28" t="s">
        <v>21790</v>
      </c>
      <c r="B4939" s="28" t="s">
        <v>21964</v>
      </c>
      <c r="C4939" s="39" t="s">
        <v>21965</v>
      </c>
      <c r="D4939" s="26" t="str">
        <f>[1]!b_calc_yield(A4939,日期设置!$B$2,F4939,1,R4939,1,O4939,L4939,S4939,)</f>
        <v>Fetching...</v>
      </c>
      <c r="E4939" s="26">
        <f t="shared" si="154"/>
        <v>7.5167294142639562</v>
      </c>
      <c r="F4939" s="18">
        <f>[1]!b_dq_cleanprice($A4939,日期设置!B$2)</f>
        <v>100.4516</v>
      </c>
      <c r="G4939" s="18" t="str">
        <f t="shared" si="155"/>
        <v>1.73 + 1.73</v>
      </c>
      <c r="H4939" s="27">
        <f>[1]!b_dq_pctchange($A4939,日期设置!$B$2,1)/100</f>
        <v>0</v>
      </c>
      <c r="I4939" s="26">
        <f>[1]!b_pq_pctchange(A4939,日期设置!$B$4,日期设置!$B$2,1)</f>
        <v>0</v>
      </c>
      <c r="J4939" s="26">
        <f>[1]!b_pq_pctchange(A4939,日期设置!$C$4,日期设置!$B$2,1)</f>
        <v>0</v>
      </c>
      <c r="K4939" s="52">
        <f>[1]!b_dq_amount($A4939,日期设置!B$2,2,10000)</f>
        <v>0</v>
      </c>
      <c r="L4939" s="26">
        <f>[1]!b_info_latestpar(A4939,日期设置!$B$2)</f>
        <v>100</v>
      </c>
      <c r="M4939" s="6">
        <f>[1]!b_info_outstandingbalance($A4939,日期设置!B$2)</f>
        <v>14</v>
      </c>
      <c r="N4939" s="7" t="str">
        <f>[1]!b_info_latestissurercreditrating2(A4939,日期设置!$B$2,"102","1")</f>
        <v>AAA</v>
      </c>
      <c r="O4939" s="43">
        <v>4.66</v>
      </c>
      <c r="P4939" s="9">
        <f>[1]!b_info_repurchasedate(A4939)</f>
        <v>0</v>
      </c>
      <c r="Q4939" s="31" t="s">
        <v>16269</v>
      </c>
      <c r="R4939" s="2" t="str">
        <f>IF((--IF(P4939=0,Q4939,P4939))&gt;(--日期设置!$B$2),IF(P4939=0,Q4939,P4939),Q4939)</f>
        <v>2022-12-16</v>
      </c>
      <c r="S4939" s="31" t="s">
        <v>16482</v>
      </c>
      <c r="T4939" s="8">
        <f>[1]!b_anal_ptmyear($A4939,日期设置!$B$2)</f>
        <v>1.736986301369863</v>
      </c>
      <c r="U4939" s="8">
        <f>[1]!b_anal_termifexercise($A4939,日期设置!B$2)</f>
        <v>1.736986301369863</v>
      </c>
      <c r="V4939" s="10">
        <f>[1]!b_dq_dirtyprice(A4939,日期设置!$B$2)</f>
        <v>101.6772</v>
      </c>
      <c r="W4939" s="11">
        <f>IF(U4939=0,ROUNDUP((Q4939-日期设置!$B$2)/365,0),ROUNDUP((R4939-日期设置!$B$2)/365,0))</f>
        <v>2</v>
      </c>
      <c r="X4939" s="18">
        <f>_xlfn.IFNA(VLOOKUP(A4939,过往入选债券!A:D,4,0),2)</f>
        <v>2</v>
      </c>
      <c r="Y4939">
        <f>_xlfn.IFNA(VLOOKUP(C4939,[2]Sheet1!$A:$A,1,0),3)</f>
        <v>3</v>
      </c>
    </row>
    <row r="4940" spans="1:25" hidden="1" x14ac:dyDescent="0.2">
      <c r="A4940" s="21" t="s">
        <v>817</v>
      </c>
      <c r="B4940" s="21" t="s">
        <v>818</v>
      </c>
      <c r="C4940" s="37" t="s">
        <v>805</v>
      </c>
      <c r="D4940" s="26" t="str">
        <f>[1]!b_calc_yield(A4940,日期设置!$B$2,F4940,1,R4940,1,O4940,L4940,S4940,)</f>
        <v>Fetching...</v>
      </c>
      <c r="E4940" s="26">
        <f t="shared" si="154"/>
        <v>1.5089376433995882</v>
      </c>
      <c r="F4940" s="18">
        <f>[1]!b_dq_cleanprice($A4940,日期设置!B$2)</f>
        <v>100</v>
      </c>
      <c r="G4940" s="18" t="str">
        <f t="shared" si="155"/>
        <v>0.34 + 0</v>
      </c>
      <c r="H4940" s="27">
        <f>[1]!b_dq_pctchange($A4940,日期设置!$B$2,1)/100</f>
        <v>0</v>
      </c>
      <c r="I4940" s="26">
        <f>[1]!b_pq_pctchange(A4940,日期设置!$B$4,日期设置!$B$2,1)</f>
        <v>0</v>
      </c>
      <c r="J4940" s="26">
        <f>[1]!b_pq_pctchange(A4940,日期设置!$C$4,日期设置!$B$2,1)</f>
        <v>0</v>
      </c>
      <c r="K4940" s="52">
        <f>[1]!b_dq_amount($A4940,日期设置!B$2,2,10000)</f>
        <v>0</v>
      </c>
      <c r="L4940" s="26">
        <f>[1]!b_info_latestpar(A4940,日期设置!$B$2)</f>
        <v>100</v>
      </c>
      <c r="M4940" s="6">
        <f>[1]!b_info_outstandingbalance($A4940,日期设置!B$2)</f>
        <v>5</v>
      </c>
      <c r="N4940" s="7">
        <f>[1]!b_info_latestissurercreditrating2(A4940,日期设置!$B$2,"102","1")</f>
        <v>0</v>
      </c>
      <c r="O4940" s="8">
        <v>4.5</v>
      </c>
      <c r="P4940" s="9">
        <f>[1]!b_info_repurchasedate(A4940)</f>
        <v>0</v>
      </c>
      <c r="Q4940" s="8" t="s">
        <v>16913</v>
      </c>
      <c r="R4940" s="2" t="str">
        <f>IF((--IF(P4940=0,Q4940,P4940))&gt;(--日期设置!$B$2),IF(P4940=0,Q4940,P4940),Q4940)</f>
        <v>2021-07-26</v>
      </c>
      <c r="S4940" s="2" t="s">
        <v>18796</v>
      </c>
      <c r="T4940" s="8">
        <f>[1]!b_anal_ptmyear($A4940,日期设置!$B$2)</f>
        <v>0.34520547945205482</v>
      </c>
      <c r="U4940" s="8">
        <f>[1]!b_anal_termifexercise($A4940,日期设置!B$2)</f>
        <v>0</v>
      </c>
      <c r="V4940" s="10">
        <f>[1]!b_dq_dirtyprice(A4940,日期设置!$B$2)</f>
        <v>102.9466</v>
      </c>
      <c r="W4940" s="11">
        <f>IF(U4940=0,ROUNDUP((Q4940-日期设置!$B$2)/365,0),ROUNDUP((R4940-日期设置!$B$2)/365,0))</f>
        <v>1</v>
      </c>
      <c r="X4940" s="18">
        <f>_xlfn.IFNA(VLOOKUP(A4940,过往入选债券!A:D,4,0),2)</f>
        <v>2</v>
      </c>
      <c r="Y4940">
        <f>_xlfn.IFNA(VLOOKUP(C4940,[2]Sheet1!$A:$A,1,0),3)</f>
        <v>3</v>
      </c>
    </row>
    <row r="4941" spans="1:25" hidden="1" x14ac:dyDescent="0.2">
      <c r="A4941" s="28" t="s">
        <v>21236</v>
      </c>
      <c r="B4941" s="28" t="s">
        <v>21237</v>
      </c>
      <c r="C4941" s="39" t="s">
        <v>19288</v>
      </c>
      <c r="D4941" s="26" t="str">
        <f>[1]!b_calc_yield(A4941,日期设置!$B$2,F4941,1,R4941,1,O4941,L4941,S4941,)</f>
        <v>Fetching...</v>
      </c>
      <c r="E4941" s="26">
        <f t="shared" si="154"/>
        <v>11.24616691181275</v>
      </c>
      <c r="F4941" s="18">
        <f>[1]!b_dq_cleanprice($A4941,日期设置!B$2)</f>
        <v>99.398799999999994</v>
      </c>
      <c r="G4941" s="18" t="str">
        <f t="shared" si="155"/>
        <v>4.60 + 2.60</v>
      </c>
      <c r="H4941" s="27">
        <f>[1]!b_dq_pctchange($A4941,日期设置!$B$2,1)/100</f>
        <v>0</v>
      </c>
      <c r="I4941" s="26">
        <f>[1]!b_pq_pctchange(A4941,日期设置!$B$4,日期设置!$B$2,1)</f>
        <v>0</v>
      </c>
      <c r="J4941" s="26">
        <f>[1]!b_pq_pctchange(A4941,日期设置!$C$4,日期设置!$B$2,1)</f>
        <v>0</v>
      </c>
      <c r="K4941" s="52">
        <f>[1]!b_dq_amount($A4941,日期设置!B$2,2,10000)</f>
        <v>0</v>
      </c>
      <c r="L4941" s="26">
        <f>[1]!b_info_latestpar(A4941,日期设置!$B$2)</f>
        <v>100</v>
      </c>
      <c r="M4941" s="6">
        <f>[1]!b_info_outstandingbalance($A4941,日期设置!B$2)</f>
        <v>8.3000000000000007</v>
      </c>
      <c r="N4941" s="7" t="str">
        <f>[1]!b_info_latestissurercreditrating2(A4941,日期设置!$B$2,"102","1")</f>
        <v>AAA</v>
      </c>
      <c r="O4941" s="8">
        <v>4.13</v>
      </c>
      <c r="P4941" s="9" t="str">
        <f>[1]!b_info_repurchasedate(A4941)</f>
        <v>2023-10-29</v>
      </c>
      <c r="Q4941" s="8" t="s">
        <v>16662</v>
      </c>
      <c r="R4941" s="2" t="str">
        <f>IF((--IF(P4941=0,Q4941,P4941))&gt;(--日期设置!$B$2),IF(P4941=0,Q4941,P4941),Q4941)</f>
        <v>2023-10-29</v>
      </c>
      <c r="S4941" s="31" t="s">
        <v>16723</v>
      </c>
      <c r="T4941" s="8">
        <f>[1]!b_anal_ptmyear($A4941,日期设置!$B$2)</f>
        <v>4.6054794520547944</v>
      </c>
      <c r="U4941" s="8">
        <f>[1]!b_anal_termifexercise($A4941,日期设置!B$2)</f>
        <v>2.6054794520547944</v>
      </c>
      <c r="V4941" s="10">
        <f>[1]!b_dq_dirtyprice(A4941,日期设置!$B$2)</f>
        <v>101.0282</v>
      </c>
      <c r="W4941" s="11">
        <f>IF(U4941=0,ROUNDUP((Q4941-日期设置!$B$2)/365,0),ROUNDUP((R4941-日期设置!$B$2)/365,0))</f>
        <v>3</v>
      </c>
      <c r="X4941" s="18">
        <f>_xlfn.IFNA(VLOOKUP(A4941,过往入选债券!A:D,4,0),2)</f>
        <v>2</v>
      </c>
      <c r="Y4941">
        <f>_xlfn.IFNA(VLOOKUP(C4941,[2]Sheet1!$A:$A,1,0),3)</f>
        <v>3</v>
      </c>
    </row>
    <row r="4942" spans="1:25" hidden="1" x14ac:dyDescent="0.2">
      <c r="A4942" s="28" t="s">
        <v>19427</v>
      </c>
      <c r="B4942" s="28" t="s">
        <v>19428</v>
      </c>
      <c r="C4942" s="38" t="s">
        <v>1982</v>
      </c>
      <c r="D4942" s="26" t="str">
        <f>[1]!b_calc_yield(A4942,日期设置!$B$2,F4942,1,R4942,1,O4942,L4942,S4942,)</f>
        <v>Fetching...</v>
      </c>
      <c r="E4942" s="26">
        <f t="shared" si="154"/>
        <v>10.114065480593283</v>
      </c>
      <c r="F4942" s="18">
        <f>[1]!b_dq_cleanprice($A4942,日期设置!B$2)</f>
        <v>100</v>
      </c>
      <c r="G4942" s="18" t="str">
        <f t="shared" si="155"/>
        <v>2.37 + 0</v>
      </c>
      <c r="H4942" s="27">
        <f>[1]!b_dq_pctchange($A4942,日期设置!$B$2,1)/100</f>
        <v>0</v>
      </c>
      <c r="I4942" s="26">
        <f>[1]!b_pq_pctchange(A4942,日期设置!$B$4,日期设置!$B$2,1)</f>
        <v>0</v>
      </c>
      <c r="J4942" s="26">
        <f>[1]!b_pq_pctchange(A4942,日期设置!$C$4,日期设置!$B$2,1)</f>
        <v>0</v>
      </c>
      <c r="K4942" s="52">
        <f>[1]!b_dq_amount($A4942,日期设置!B$2,2,10000)</f>
        <v>0</v>
      </c>
      <c r="L4942" s="26">
        <f>[1]!b_info_latestpar(A4942,日期设置!$B$2)</f>
        <v>100</v>
      </c>
      <c r="M4942" s="6">
        <f>[1]!b_info_outstandingbalance($A4942,日期设置!B$2)</f>
        <v>5</v>
      </c>
      <c r="N4942" s="7" t="str">
        <f>[1]!b_info_latestissurercreditrating2(A4942,日期设置!$B$2,"102","1")</f>
        <v>AAA</v>
      </c>
      <c r="O4942" s="8">
        <v>4.38</v>
      </c>
      <c r="P4942" s="9">
        <f>[1]!b_info_repurchasedate(A4942)</f>
        <v>0</v>
      </c>
      <c r="Q4942" s="8" t="s">
        <v>17521</v>
      </c>
      <c r="R4942" s="2" t="str">
        <f>IF((--IF(P4942=0,Q4942,P4942))&gt;(--日期设置!$B$2),IF(P4942=0,Q4942,P4942),Q4942)</f>
        <v>2023-08-05</v>
      </c>
      <c r="S4942" s="31" t="s">
        <v>19125</v>
      </c>
      <c r="T4942" s="8">
        <f>[1]!b_anal_ptmyear($A4942,日期设置!$B$2)</f>
        <v>2.3726027397260276</v>
      </c>
      <c r="U4942" s="8">
        <f>[1]!b_anal_termifexercise($A4942,日期设置!B$2)</f>
        <v>0</v>
      </c>
      <c r="V4942" s="10">
        <f>[1]!b_dq_dirtyprice(A4942,日期设置!$B$2)</f>
        <v>102.748</v>
      </c>
      <c r="W4942" s="11">
        <f>IF(U4942=0,ROUNDUP((Q4942-日期设置!$B$2)/365,0),ROUNDUP((R4942-日期设置!$B$2)/365,0))</f>
        <v>3</v>
      </c>
      <c r="X4942" s="18">
        <f>_xlfn.IFNA(VLOOKUP(A4942,过往入选债券!A:D,4,0),2)</f>
        <v>2</v>
      </c>
      <c r="Y4942">
        <f>_xlfn.IFNA(VLOOKUP(C4942,[2]Sheet1!$A:$A,1,0),3)</f>
        <v>3</v>
      </c>
    </row>
    <row r="4943" spans="1:25" hidden="1" x14ac:dyDescent="0.2">
      <c r="A4943" s="21" t="s">
        <v>10935</v>
      </c>
      <c r="B4943" s="21" t="s">
        <v>10936</v>
      </c>
      <c r="C4943" s="37" t="s">
        <v>1786</v>
      </c>
      <c r="D4943" s="26" t="str">
        <f>[1]!b_calc_yield(A4943,日期设置!$B$2,F4943,1,R4943,1,O4943,L4943,S4943,)</f>
        <v>Fetching...</v>
      </c>
      <c r="E4943" s="26">
        <f t="shared" si="154"/>
        <v>17.81622477627478</v>
      </c>
      <c r="F4943" s="18">
        <f>[1]!b_dq_cleanprice($A4943,日期设置!B$2)</f>
        <v>96.570400000000006</v>
      </c>
      <c r="G4943" s="18" t="str">
        <f t="shared" si="155"/>
        <v>4.14 + 0</v>
      </c>
      <c r="H4943" s="27">
        <f>[1]!b_dq_pctchange($A4943,日期设置!$B$2,1)/100</f>
        <v>0</v>
      </c>
      <c r="I4943" s="26">
        <f>[1]!b_pq_pctchange(A4943,日期设置!$B$4,日期设置!$B$2,1)</f>
        <v>0</v>
      </c>
      <c r="J4943" s="26">
        <f>[1]!b_pq_pctchange(A4943,日期设置!$C$4,日期设置!$B$2,1)</f>
        <v>0.74538969432241631</v>
      </c>
      <c r="K4943" s="52">
        <f>[1]!b_dq_amount($A4943,日期设置!B$2,2,10000)</f>
        <v>0</v>
      </c>
      <c r="L4943" s="26">
        <f>[1]!b_info_latestpar(A4943,日期设置!$B$2)</f>
        <v>100</v>
      </c>
      <c r="M4943" s="6">
        <f>[1]!b_info_outstandingbalance($A4943,日期设置!B$2)</f>
        <v>30</v>
      </c>
      <c r="N4943" s="7" t="str">
        <f>[1]!b_info_latestissurercreditrating2(A4943,日期设置!$B$2,"102","1")</f>
        <v>AAA</v>
      </c>
      <c r="O4943" s="8">
        <v>3.45</v>
      </c>
      <c r="P4943" s="9">
        <f>[1]!b_info_repurchasedate(A4943)</f>
        <v>0</v>
      </c>
      <c r="Q4943" s="8" t="s">
        <v>16712</v>
      </c>
      <c r="R4943" s="2" t="str">
        <f>IF((--IF(P4943=0,Q4943,P4943))&gt;(--日期设置!$B$2),IF(P4943=0,Q4943,P4943),Q4943)</f>
        <v>2025-05-14</v>
      </c>
      <c r="S4943" s="2" t="s">
        <v>18316</v>
      </c>
      <c r="T4943" s="8">
        <f>[1]!b_anal_ptmyear($A4943,日期设置!$B$2)</f>
        <v>4.1452054794520548</v>
      </c>
      <c r="U4943" s="8">
        <f>[1]!b_anal_termifexercise($A4943,日期设置!B$2)</f>
        <v>0</v>
      </c>
      <c r="V4943" s="10">
        <f>[1]!b_dq_dirtyprice(A4943,日期设置!$B$2)</f>
        <v>99.519400000000005</v>
      </c>
      <c r="W4943" s="11">
        <f>IF(U4943=0,ROUNDUP((Q4943-日期设置!$B$2)/365,0),ROUNDUP((R4943-日期设置!$B$2)/365,0))</f>
        <v>5</v>
      </c>
      <c r="X4943" s="18">
        <f>_xlfn.IFNA(VLOOKUP(A4943,过往入选债券!A:D,4,0),2)</f>
        <v>2</v>
      </c>
      <c r="Y4943" s="45" t="str">
        <f>_xlfn.IFNA(VLOOKUP(C4943,[2]Sheet1!$A:$A,1,0),3)</f>
        <v>陕西煤业化工集团有限责任公司</v>
      </c>
    </row>
    <row r="4944" spans="1:25" hidden="1" x14ac:dyDescent="0.2">
      <c r="A4944" s="21" t="s">
        <v>8124</v>
      </c>
      <c r="B4944" s="21" t="s">
        <v>8125</v>
      </c>
      <c r="C4944" s="37" t="s">
        <v>6033</v>
      </c>
      <c r="D4944" s="26" t="str">
        <f>[1]!b_calc_yield(A4944,日期设置!$B$2,F4944,1,R4944,1,O4944,L4944,S4944,)</f>
        <v>Fetching...</v>
      </c>
      <c r="E4944" s="26">
        <f t="shared" si="154"/>
        <v>12.851864754400012</v>
      </c>
      <c r="F4944" s="18">
        <f>[1]!b_dq_cleanprice($A4944,日期设置!B$2)</f>
        <v>101.71169999999999</v>
      </c>
      <c r="G4944" s="18" t="str">
        <f t="shared" si="155"/>
        <v>2.96 + 0</v>
      </c>
      <c r="H4944" s="27">
        <f>[1]!b_dq_pctchange($A4944,日期设置!$B$2,1)/100</f>
        <v>0</v>
      </c>
      <c r="I4944" s="26">
        <f>[1]!b_pq_pctchange(A4944,日期设置!$B$4,日期设置!$B$2,1)</f>
        <v>0</v>
      </c>
      <c r="J4944" s="26">
        <f>[1]!b_pq_pctchange(A4944,日期设置!$C$4,日期设置!$B$2,1)</f>
        <v>-0.21093589805223109</v>
      </c>
      <c r="K4944" s="52">
        <f>[1]!b_dq_amount($A4944,日期设置!B$2,2,10000)</f>
        <v>0</v>
      </c>
      <c r="L4944" s="26">
        <f>[1]!b_info_latestpar(A4944,日期设置!$B$2)</f>
        <v>100</v>
      </c>
      <c r="M4944" s="6">
        <f>[1]!b_info_outstandingbalance($A4944,日期设置!B$2)</f>
        <v>15</v>
      </c>
      <c r="N4944" s="7" t="str">
        <f>[1]!b_info_latestissurercreditrating2(A4944,日期设置!$B$2,"102","1")</f>
        <v>AA+</v>
      </c>
      <c r="O4944" s="8">
        <v>5</v>
      </c>
      <c r="P4944" s="9">
        <f>[1]!b_info_repurchasedate(A4944)</f>
        <v>0</v>
      </c>
      <c r="Q4944" s="8" t="s">
        <v>16724</v>
      </c>
      <c r="R4944" s="2" t="str">
        <f>IF((--IF(P4944=0,Q4944,P4944))&gt;(--日期设置!$B$2),IF(P4944=0,Q4944,P4944),Q4944)</f>
        <v>2024-03-08</v>
      </c>
      <c r="S4944" s="2" t="s">
        <v>17852</v>
      </c>
      <c r="T4944" s="8">
        <f>[1]!b_anal_ptmyear($A4944,日期设置!$B$2)</f>
        <v>2.9616438356164383</v>
      </c>
      <c r="U4944" s="8">
        <f>[1]!b_anal_termifexercise($A4944,日期设置!B$2)</f>
        <v>0</v>
      </c>
      <c r="V4944" s="10">
        <f>[1]!b_dq_dirtyprice(A4944,日期设置!$B$2)</f>
        <v>101.90349999999999</v>
      </c>
      <c r="W4944" s="11">
        <f>IF(U4944=0,ROUNDUP((Q4944-日期设置!$B$2)/365,0),ROUNDUP((R4944-日期设置!$B$2)/365,0))</f>
        <v>3</v>
      </c>
      <c r="X4944" s="18">
        <f>_xlfn.IFNA(VLOOKUP(A4944,过往入选债券!A:D,4,0),2)</f>
        <v>2</v>
      </c>
      <c r="Y4944">
        <f>_xlfn.IFNA(VLOOKUP(C4944,[2]Sheet1!$A:$A,1,0),3)</f>
        <v>3</v>
      </c>
    </row>
    <row r="4945" spans="1:25" hidden="1" x14ac:dyDescent="0.2">
      <c r="A4945" s="21" t="s">
        <v>6915</v>
      </c>
      <c r="B4945" s="21" t="s">
        <v>6916</v>
      </c>
      <c r="C4945" s="37" t="s">
        <v>1795</v>
      </c>
      <c r="D4945" s="26" t="str">
        <f>[1]!b_calc_yield(A4945,日期设置!$B$2,F4945,1,R4945,1,O4945,L4945,S4945,)</f>
        <v>Fetching...</v>
      </c>
      <c r="E4945" s="26">
        <f t="shared" si="154"/>
        <v>1.1850561206643517</v>
      </c>
      <c r="F4945" s="18">
        <f>[1]!b_dq_cleanprice($A4945,日期设置!B$2)</f>
        <v>100.879</v>
      </c>
      <c r="G4945" s="18" t="str">
        <f t="shared" si="155"/>
        <v>0.27 + 0</v>
      </c>
      <c r="H4945" s="27">
        <f>[1]!b_dq_pctchange($A4945,日期设置!$B$2,1)/100</f>
        <v>0</v>
      </c>
      <c r="I4945" s="26">
        <f>[1]!b_pq_pctchange(A4945,日期设置!$B$4,日期设置!$B$2,1)</f>
        <v>0</v>
      </c>
      <c r="J4945" s="26">
        <f>[1]!b_pq_pctchange(A4945,日期设置!$C$4,日期设置!$B$2,1)</f>
        <v>-0.51390481863429116</v>
      </c>
      <c r="K4945" s="52">
        <f>[1]!b_dq_amount($A4945,日期设置!B$2,2,10000)</f>
        <v>0</v>
      </c>
      <c r="L4945" s="26">
        <f>[1]!b_info_latestpar(A4945,日期设置!$B$2)</f>
        <v>100</v>
      </c>
      <c r="M4945" s="6">
        <f>[1]!b_info_outstandingbalance($A4945,日期设置!B$2)</f>
        <v>6</v>
      </c>
      <c r="N4945" s="7" t="str">
        <f>[1]!b_info_latestissurercreditrating2(A4945,日期设置!$B$2,"102","1")</f>
        <v>AA</v>
      </c>
      <c r="O4945" s="8">
        <v>7.9</v>
      </c>
      <c r="P4945" s="9">
        <f>[1]!b_info_repurchasedate(A4945)</f>
        <v>0</v>
      </c>
      <c r="Q4945" s="8" t="s">
        <v>16596</v>
      </c>
      <c r="R4945" s="2" t="str">
        <f>IF((--IF(P4945=0,Q4945,P4945))&gt;(--日期设置!$B$2),IF(P4945=0,Q4945,P4945),Q4945)</f>
        <v>2021-06-29</v>
      </c>
      <c r="S4945" s="2" t="s">
        <v>18349</v>
      </c>
      <c r="T4945" s="8">
        <f>[1]!b_anal_ptmyear($A4945,日期设置!$B$2)</f>
        <v>0.27123287671232876</v>
      </c>
      <c r="U4945" s="8">
        <f>[1]!b_anal_termifexercise($A4945,日期设置!B$2)</f>
        <v>0</v>
      </c>
      <c r="V4945" s="10">
        <f>[1]!b_dq_dirtyprice(A4945,日期设置!$B$2)</f>
        <v>106.63630000000001</v>
      </c>
      <c r="W4945" s="11">
        <f>IF(U4945=0,ROUNDUP((Q4945-日期设置!$B$2)/365,0),ROUNDUP((R4945-日期设置!$B$2)/365,0))</f>
        <v>1</v>
      </c>
      <c r="X4945" s="18">
        <f>_xlfn.IFNA(VLOOKUP(A4945,过往入选债券!A:D,4,0),2)</f>
        <v>2</v>
      </c>
      <c r="Y4945">
        <f>_xlfn.IFNA(VLOOKUP(C4945,[2]Sheet1!$A:$A,1,0),3)</f>
        <v>3</v>
      </c>
    </row>
    <row r="4946" spans="1:25" hidden="1" x14ac:dyDescent="0.2">
      <c r="A4946" s="21" t="s">
        <v>13053</v>
      </c>
      <c r="B4946" s="21" t="s">
        <v>13054</v>
      </c>
      <c r="C4946" s="37" t="s">
        <v>2063</v>
      </c>
      <c r="D4946" s="26" t="str">
        <f>[1]!b_calc_yield(A4946,日期设置!$B$2,F4946,1,R4946,1,O4946,L4946,S4946,)</f>
        <v>Fetching...</v>
      </c>
      <c r="E4946" s="26">
        <f t="shared" si="154"/>
        <v>22.061679898088183</v>
      </c>
      <c r="F4946" s="18">
        <f>[1]!b_dq_cleanprice($A4946,日期设置!B$2)</f>
        <v>59.003999999999998</v>
      </c>
      <c r="G4946" s="18" t="str">
        <f t="shared" si="155"/>
        <v>2.06 + 0</v>
      </c>
      <c r="H4946" s="27">
        <f>[1]!b_dq_pctchange($A4946,日期设置!$B$2,1)/100</f>
        <v>0</v>
      </c>
      <c r="I4946" s="26">
        <f>[1]!b_pq_pctchange(A4946,日期设置!$B$4,日期设置!$B$2,1)</f>
        <v>0</v>
      </c>
      <c r="J4946" s="26">
        <f>[1]!b_pq_pctchange(A4946,日期设置!$C$4,日期设置!$B$2,1)</f>
        <v>0</v>
      </c>
      <c r="K4946" s="52">
        <f>[1]!b_dq_amount($A4946,日期设置!B$2,2,10000)</f>
        <v>0</v>
      </c>
      <c r="L4946" s="26">
        <f>[1]!b_info_latestpar(A4946,日期设置!$B$2)</f>
        <v>60</v>
      </c>
      <c r="M4946" s="6">
        <f>[1]!b_info_outstandingbalance($A4946,日期设置!B$2)</f>
        <v>8.4</v>
      </c>
      <c r="N4946" s="7" t="str">
        <f>[1]!b_info_latestissurercreditrating2(A4946,日期设置!$B$2,"102","1")</f>
        <v>AA</v>
      </c>
      <c r="O4946" s="8">
        <v>5.2</v>
      </c>
      <c r="P4946" s="9">
        <f>[1]!b_info_repurchasedate(A4946)</f>
        <v>0</v>
      </c>
      <c r="Q4946" s="8" t="s">
        <v>16705</v>
      </c>
      <c r="R4946" s="2" t="str">
        <f>IF((--IF(P4946=0,Q4946,P4946))&gt;(--日期设置!$B$2),IF(P4946=0,Q4946,P4946),Q4946)</f>
        <v>2023-04-13</v>
      </c>
      <c r="S4946" s="2" t="s">
        <v>18522</v>
      </c>
      <c r="T4946" s="8">
        <f>[1]!b_anal_ptmyear($A4946,日期设置!$B$2)</f>
        <v>2.0602739726027397</v>
      </c>
      <c r="U4946" s="8">
        <f>[1]!b_anal_termifexercise($A4946,日期设置!B$2)</f>
        <v>0</v>
      </c>
      <c r="V4946" s="10">
        <f>[1]!b_dq_dirtyprice(A4946,日期设置!$B$2)</f>
        <v>61.935899999999997</v>
      </c>
      <c r="W4946" s="11">
        <f>IF(U4946=0,ROUNDUP((Q4946-日期设置!$B$2)/365,0),ROUNDUP((R4946-日期设置!$B$2)/365,0))</f>
        <v>3</v>
      </c>
      <c r="X4946" s="18">
        <f>_xlfn.IFNA(VLOOKUP(A4946,过往入选债券!A:D,4,0),2)</f>
        <v>2</v>
      </c>
      <c r="Y4946">
        <f>_xlfn.IFNA(VLOOKUP(C4946,[2]Sheet1!$A:$A,1,0),3)</f>
        <v>3</v>
      </c>
    </row>
    <row r="4947" spans="1:25" hidden="1" x14ac:dyDescent="0.2">
      <c r="A4947" s="21" t="s">
        <v>3189</v>
      </c>
      <c r="B4947" s="21" t="s">
        <v>3190</v>
      </c>
      <c r="C4947" s="37" t="s">
        <v>268</v>
      </c>
      <c r="D4947" s="26" t="str">
        <f>[1]!b_calc_yield(A4947,日期设置!$B$2,F4947,1,R4947,1,O4947,L4947,S4947,)</f>
        <v>Fetching...</v>
      </c>
      <c r="E4947" s="26">
        <f t="shared" si="154"/>
        <v>5.2467928937214747</v>
      </c>
      <c r="F4947" s="18">
        <f>[1]!b_dq_cleanprice($A4947,日期设置!B$2)</f>
        <v>101.74</v>
      </c>
      <c r="G4947" s="18" t="str">
        <f t="shared" si="155"/>
        <v>1.24 + 0</v>
      </c>
      <c r="H4947" s="27">
        <f>[1]!b_dq_pctchange($A4947,日期设置!$B$2,1)/100</f>
        <v>0</v>
      </c>
      <c r="I4947" s="26">
        <f>[1]!b_pq_pctchange(A4947,日期设置!$B$4,日期设置!$B$2,1)</f>
        <v>0</v>
      </c>
      <c r="J4947" s="26">
        <f>[1]!b_pq_pctchange(A4947,日期设置!$C$4,日期设置!$B$2,1)</f>
        <v>7.5248245437148822E-2</v>
      </c>
      <c r="K4947" s="52">
        <f>[1]!b_dq_amount($A4947,日期设置!B$2,2,10000)</f>
        <v>0</v>
      </c>
      <c r="L4947" s="26">
        <f>[1]!b_info_latestpar(A4947,日期设置!$B$2)</f>
        <v>100</v>
      </c>
      <c r="M4947" s="6">
        <f>[1]!b_info_outstandingbalance($A4947,日期设置!B$2)</f>
        <v>5</v>
      </c>
      <c r="N4947" s="7">
        <f>[1]!b_info_latestissurercreditrating2(A4947,日期设置!$B$2,"102","1")</f>
        <v>0</v>
      </c>
      <c r="O4947" s="8">
        <v>5.85</v>
      </c>
      <c r="P4947" s="9">
        <f>[1]!b_info_repurchasedate(A4947)</f>
        <v>0</v>
      </c>
      <c r="Q4947" s="8" t="s">
        <v>17023</v>
      </c>
      <c r="R4947" s="2" t="str">
        <f>IF((--IF(P4947=0,Q4947,P4947))&gt;(--日期设置!$B$2),IF(P4947=0,Q4947,P4947),Q4947)</f>
        <v>2022-06-21</v>
      </c>
      <c r="S4947" s="2" t="s">
        <v>18054</v>
      </c>
      <c r="T4947" s="8">
        <f>[1]!b_anal_ptmyear($A4947,日期设置!$B$2)</f>
        <v>1.2493150684931507</v>
      </c>
      <c r="U4947" s="8">
        <f>[1]!b_anal_termifexercise($A4947,日期设置!B$2)</f>
        <v>0</v>
      </c>
      <c r="V4947" s="10">
        <f>[1]!b_dq_dirtyprice(A4947,日期设置!$B$2)</f>
        <v>106.1315</v>
      </c>
      <c r="W4947" s="11">
        <f>IF(U4947=0,ROUNDUP((Q4947-日期设置!$B$2)/365,0),ROUNDUP((R4947-日期设置!$B$2)/365,0))</f>
        <v>2</v>
      </c>
      <c r="X4947" s="18">
        <f>_xlfn.IFNA(VLOOKUP(A4947,过往入选债券!A:D,4,0),2)</f>
        <v>2</v>
      </c>
      <c r="Y4947">
        <f>_xlfn.IFNA(VLOOKUP(C4947,[2]Sheet1!$A:$A,1,0),3)</f>
        <v>3</v>
      </c>
    </row>
    <row r="4948" spans="1:25" hidden="1" x14ac:dyDescent="0.2">
      <c r="A4948" s="28" t="s">
        <v>21222</v>
      </c>
      <c r="B4948" s="28" t="s">
        <v>21223</v>
      </c>
      <c r="C4948" s="39" t="s">
        <v>21284</v>
      </c>
      <c r="D4948" s="26" t="str">
        <f>[1]!b_calc_yield(A4948,日期设置!$B$2,F4948,1,R4948,1,O4948,L4948,S4948,)</f>
        <v>Fetching...</v>
      </c>
      <c r="E4948" s="26">
        <f t="shared" si="154"/>
        <v>11.186323788289476</v>
      </c>
      <c r="F4948" s="18">
        <f>[1]!b_dq_cleanprice($A4948,日期设置!B$2)</f>
        <v>100.2932</v>
      </c>
      <c r="G4948" s="18" t="str">
        <f t="shared" si="155"/>
        <v>2.60 + 2.60</v>
      </c>
      <c r="H4948" s="27">
        <f>[1]!b_dq_pctchange($A4948,日期设置!$B$2,1)/100</f>
        <v>0</v>
      </c>
      <c r="I4948" s="26">
        <f>[1]!b_pq_pctchange(A4948,日期设置!$B$4,日期设置!$B$2,1)</f>
        <v>0</v>
      </c>
      <c r="J4948" s="26">
        <f>[1]!b_pq_pctchange(A4948,日期设置!$C$4,日期设置!$B$2,1)</f>
        <v>0</v>
      </c>
      <c r="K4948" s="52">
        <f>[1]!b_dq_amount($A4948,日期设置!B$2,2,10000)</f>
        <v>0</v>
      </c>
      <c r="L4948" s="26">
        <f>[1]!b_info_latestpar(A4948,日期设置!$B$2)</f>
        <v>100</v>
      </c>
      <c r="M4948" s="6">
        <f>[1]!b_info_outstandingbalance($A4948,日期设置!B$2)</f>
        <v>15</v>
      </c>
      <c r="N4948" s="7" t="str">
        <f>[1]!b_info_latestissurercreditrating2(A4948,日期设置!$B$2,"102","1")</f>
        <v>AAA</v>
      </c>
      <c r="O4948" s="8">
        <v>4.5</v>
      </c>
      <c r="P4948" s="9">
        <f>[1]!b_info_repurchasedate(A4948)</f>
        <v>0</v>
      </c>
      <c r="Q4948" s="8" t="s">
        <v>17411</v>
      </c>
      <c r="R4948" s="2" t="str">
        <f>IF((--IF(P4948=0,Q4948,P4948))&gt;(--日期设置!$B$2),IF(P4948=0,Q4948,P4948),Q4948)</f>
        <v>2023-10-28</v>
      </c>
      <c r="S4948" s="31" t="s">
        <v>16169</v>
      </c>
      <c r="T4948" s="8">
        <f>[1]!b_anal_ptmyear($A4948,日期设置!$B$2)</f>
        <v>2.602739726027397</v>
      </c>
      <c r="U4948" s="8">
        <f>[1]!b_anal_termifexercise($A4948,日期设置!B$2)</f>
        <v>2.6027397260273974</v>
      </c>
      <c r="V4948" s="10">
        <f>[1]!b_dq_dirtyprice(A4948,日期设置!$B$2)</f>
        <v>102.0809</v>
      </c>
      <c r="W4948" s="11">
        <f>IF(U4948=0,ROUNDUP((Q4948-日期设置!$B$2)/365,0),ROUNDUP((R4948-日期设置!$B$2)/365,0))</f>
        <v>3</v>
      </c>
      <c r="X4948" s="18">
        <f>_xlfn.IFNA(VLOOKUP(A4948,过往入选债券!A:D,4,0),2)</f>
        <v>2</v>
      </c>
      <c r="Y4948">
        <f>_xlfn.IFNA(VLOOKUP(C4948,[2]Sheet1!$A:$A,1,0),3)</f>
        <v>3</v>
      </c>
    </row>
    <row r="4949" spans="1:25" hidden="1" x14ac:dyDescent="0.2">
      <c r="A4949" s="28" t="s">
        <v>19769</v>
      </c>
      <c r="B4949" s="28" t="s">
        <v>19770</v>
      </c>
      <c r="C4949" s="38" t="s">
        <v>19771</v>
      </c>
      <c r="D4949" s="26" t="str">
        <f>[1]!b_calc_yield(A4949,日期设置!$B$2,F4949,1,R4949,1,O4949,L4949,S4949,)</f>
        <v>Fetching...</v>
      </c>
      <c r="E4949" s="26">
        <f t="shared" si="154"/>
        <v>27.389092436582562</v>
      </c>
      <c r="F4949" s="18">
        <f>[1]!b_dq_cleanprice($A4949,日期设置!B$2)</f>
        <v>100.31789999999999</v>
      </c>
      <c r="G4949" s="18" t="str">
        <f t="shared" si="155"/>
        <v>6.43 + 0</v>
      </c>
      <c r="H4949" s="27">
        <f>[1]!b_dq_pctchange($A4949,日期设置!$B$2,1)/100</f>
        <v>0</v>
      </c>
      <c r="I4949" s="26">
        <f>[1]!b_pq_pctchange(A4949,日期设置!$B$4,日期设置!$B$2,1)</f>
        <v>0</v>
      </c>
      <c r="J4949" s="26">
        <f>[1]!b_pq_pctchange(A4949,日期设置!$C$4,日期设置!$B$2,1)</f>
        <v>0.30486036815212952</v>
      </c>
      <c r="K4949" s="52">
        <f>[1]!b_dq_amount($A4949,日期设置!B$2,2,10000)</f>
        <v>0</v>
      </c>
      <c r="L4949" s="26">
        <f>[1]!b_info_latestpar(A4949,日期设置!$B$2)</f>
        <v>100</v>
      </c>
      <c r="M4949" s="6">
        <f>[1]!b_info_outstandingbalance($A4949,日期设置!B$2)</f>
        <v>10</v>
      </c>
      <c r="N4949" s="7" t="str">
        <f>[1]!b_info_latestissurercreditrating2(A4949,日期设置!$B$2,"102","1")</f>
        <v>AAA</v>
      </c>
      <c r="O4949" s="8">
        <v>4.43</v>
      </c>
      <c r="P4949" s="9">
        <f>[1]!b_info_repurchasedate(A4949)</f>
        <v>0</v>
      </c>
      <c r="Q4949" s="8" t="s">
        <v>20012</v>
      </c>
      <c r="R4949" s="2" t="str">
        <f>IF((--IF(P4949=0,Q4949,P4949))&gt;(--日期设置!$B$2),IF(P4949=0,Q4949,P4949),Q4949)</f>
        <v>2027-08-26</v>
      </c>
      <c r="S4949" s="31" t="s">
        <v>19098</v>
      </c>
      <c r="T4949" s="8">
        <f>[1]!b_anal_ptmyear($A4949,日期设置!$B$2)</f>
        <v>6.4301369863013695</v>
      </c>
      <c r="U4949" s="8">
        <f>[1]!b_anal_termifexercise($A4949,日期设置!B$2)</f>
        <v>0</v>
      </c>
      <c r="V4949" s="10">
        <f>[1]!b_dq_dirtyprice(A4949,日期设置!$B$2)</f>
        <v>102.8424</v>
      </c>
      <c r="W4949" s="11">
        <f>IF(U4949=0,ROUNDUP((Q4949-日期设置!$B$2)/365,0),ROUNDUP((R4949-日期设置!$B$2)/365,0))</f>
        <v>7</v>
      </c>
      <c r="X4949" s="18">
        <f>_xlfn.IFNA(VLOOKUP(A4949,过往入选债券!A:D,4,0),2)</f>
        <v>2</v>
      </c>
      <c r="Y4949">
        <f>_xlfn.IFNA(VLOOKUP(C4949,[2]Sheet1!$A:$A,1,0),3)</f>
        <v>3</v>
      </c>
    </row>
    <row r="4950" spans="1:25" hidden="1" x14ac:dyDescent="0.2">
      <c r="A4950" s="21" t="s">
        <v>643</v>
      </c>
      <c r="B4950" s="21" t="s">
        <v>644</v>
      </c>
      <c r="C4950" s="37" t="s">
        <v>301</v>
      </c>
      <c r="D4950" s="26" t="str">
        <f>[1]!b_calc_yield(A4950,日期设置!$B$2,F4950,1,R4950,1,O4950,L4950,S4950,)</f>
        <v>Fetching...</v>
      </c>
      <c r="E4950" s="26">
        <f t="shared" si="154"/>
        <v>2.9439316048169406</v>
      </c>
      <c r="F4950" s="18">
        <f>[1]!b_dq_cleanprice($A4950,日期设置!B$2)</f>
        <v>100.3349</v>
      </c>
      <c r="G4950" s="18" t="str">
        <f t="shared" si="155"/>
        <v>0.67 + 0</v>
      </c>
      <c r="H4950" s="27">
        <f>[1]!b_dq_pctchange($A4950,日期设置!$B$2,1)/100</f>
        <v>0</v>
      </c>
      <c r="I4950" s="26">
        <f>[1]!b_pq_pctchange(A4950,日期设置!$B$4,日期设置!$B$2,1)</f>
        <v>0</v>
      </c>
      <c r="J4950" s="26">
        <f>[1]!b_pq_pctchange(A4950,日期设置!$C$4,日期设置!$B$2,1)</f>
        <v>3.4795613160525901E-2</v>
      </c>
      <c r="K4950" s="52">
        <f>[1]!b_dq_amount($A4950,日期设置!B$2,2,10000)</f>
        <v>0</v>
      </c>
      <c r="L4950" s="26">
        <f>[1]!b_info_latestpar(A4950,日期设置!$B$2)</f>
        <v>100</v>
      </c>
      <c r="M4950" s="6">
        <f>[1]!b_info_outstandingbalance($A4950,日期设置!B$2)</f>
        <v>10</v>
      </c>
      <c r="N4950" s="7">
        <f>[1]!b_info_latestissurercreditrating2(A4950,日期设置!$B$2,"102","1")</f>
        <v>0</v>
      </c>
      <c r="O4950" s="8">
        <v>4.95</v>
      </c>
      <c r="P4950" s="9">
        <f>[1]!b_info_repurchasedate(A4950)</f>
        <v>0</v>
      </c>
      <c r="Q4950" s="8" t="s">
        <v>16065</v>
      </c>
      <c r="R4950" s="2" t="str">
        <f>IF((--IF(P4950=0,Q4950,P4950))&gt;(--日期设置!$B$2),IF(P4950=0,Q4950,P4950),Q4950)</f>
        <v>2021-11-23</v>
      </c>
      <c r="S4950" s="2" t="s">
        <v>18739</v>
      </c>
      <c r="T4950" s="8">
        <f>[1]!b_anal_ptmyear($A4950,日期设置!$B$2)</f>
        <v>0.67397260273972603</v>
      </c>
      <c r="U4950" s="8">
        <f>[1]!b_anal_termifexercise($A4950,日期设置!B$2)</f>
        <v>0</v>
      </c>
      <c r="V4950" s="10">
        <f>[1]!b_dq_dirtyprice(A4950,日期设置!$B$2)</f>
        <v>101.9487</v>
      </c>
      <c r="W4950" s="11">
        <f>IF(U4950=0,ROUNDUP((Q4950-日期设置!$B$2)/365,0),ROUNDUP((R4950-日期设置!$B$2)/365,0))</f>
        <v>1</v>
      </c>
      <c r="X4950" s="18">
        <f>_xlfn.IFNA(VLOOKUP(A4950,过往入选债券!A:D,4,0),2)</f>
        <v>2</v>
      </c>
      <c r="Y4950">
        <f>_xlfn.IFNA(VLOOKUP(C4950,[2]Sheet1!$A:$A,1,0),3)</f>
        <v>3</v>
      </c>
    </row>
    <row r="4951" spans="1:25" x14ac:dyDescent="0.2">
      <c r="A4951" s="28" t="s">
        <v>21316</v>
      </c>
      <c r="B4951" s="28" t="s">
        <v>21317</v>
      </c>
      <c r="C4951" s="39" t="s">
        <v>2609</v>
      </c>
      <c r="D4951" s="26" t="str">
        <f>[1]!b_calc_yield(A4951,日期设置!$B$2,F4951,1,R4951,1,O4951,L4951,S4951,)</f>
        <v>Fetching...</v>
      </c>
      <c r="E4951" s="26">
        <f t="shared" si="154"/>
        <v>11.308161670705985</v>
      </c>
      <c r="F4951" s="18">
        <f>[1]!b_dq_cleanprice($A4951,日期设置!B$2)</f>
        <v>99.0642</v>
      </c>
      <c r="G4951" s="18" t="str">
        <f t="shared" si="155"/>
        <v>2.61 + 0</v>
      </c>
      <c r="H4951" s="27">
        <f>[1]!b_dq_pctchange($A4951,日期设置!$B$2,1)/100</f>
        <v>3.4815463860089681E-3</v>
      </c>
      <c r="I4951" s="26">
        <f>[1]!b_pq_pctchange(A4951,日期设置!$B$4,日期设置!$B$2,1)</f>
        <v>0.34815463860089679</v>
      </c>
      <c r="J4951" s="26">
        <f>[1]!b_pq_pctchange(A4951,日期设置!$C$4,日期设置!$B$2,1)</f>
        <v>0.34815463860089679</v>
      </c>
      <c r="K4951" s="52">
        <f>[1]!b_dq_amount($A4951,日期设置!B$2,2,10000)</f>
        <v>10058.961096000001</v>
      </c>
      <c r="L4951" s="26">
        <f>[1]!b_info_latestpar(A4951,日期设置!$B$2)</f>
        <v>100</v>
      </c>
      <c r="M4951" s="6">
        <f>[1]!b_info_outstandingbalance($A4951,日期设置!B$2)</f>
        <v>5</v>
      </c>
      <c r="N4951" s="7" t="str">
        <f>[1]!b_info_latestissurercreditrating2(A4951,日期设置!$B$2,"102","1")</f>
        <v>AA+</v>
      </c>
      <c r="O4951" s="43">
        <v>3.99</v>
      </c>
      <c r="P4951" s="9">
        <f>[1]!b_info_repurchasedate(A4951)</f>
        <v>0</v>
      </c>
      <c r="Q4951" s="31" t="s">
        <v>17410</v>
      </c>
      <c r="R4951" s="2" t="str">
        <f>IF((--IF(P4951=0,Q4951,P4951))&gt;(--日期设置!$B$2),IF(P4951=0,Q4951,P4951),Q4951)</f>
        <v>2023-11-02</v>
      </c>
      <c r="S4951" s="31" t="s">
        <v>21679</v>
      </c>
      <c r="T4951" s="8">
        <f>[1]!b_anal_ptmyear($A4951,日期设置!$B$2)</f>
        <v>2.6164383561643838</v>
      </c>
      <c r="U4951" s="8">
        <f>[1]!b_anal_termifexercise($A4951,日期设置!B$2)</f>
        <v>0</v>
      </c>
      <c r="V4951" s="10">
        <f>[1]!b_dq_dirtyprice(A4951,日期设置!$B$2)</f>
        <v>100.5946</v>
      </c>
      <c r="W4951" s="11">
        <f>IF(U4951=0,ROUNDUP((Q4951-日期设置!$B$2)/365,0),ROUNDUP((R4951-日期设置!$B$2)/365,0))</f>
        <v>3</v>
      </c>
      <c r="X4951" s="18">
        <f>_xlfn.IFNA(VLOOKUP(A4951,过往入选债券!A:D,4,0),2)</f>
        <v>2</v>
      </c>
      <c r="Y4951">
        <f>_xlfn.IFNA(VLOOKUP(C4951,[2]Sheet1!$A:$A,1,0),3)</f>
        <v>3</v>
      </c>
    </row>
    <row r="4952" spans="1:25" hidden="1" x14ac:dyDescent="0.2">
      <c r="A4952" s="21" t="s">
        <v>3547</v>
      </c>
      <c r="B4952" s="21" t="s">
        <v>3548</v>
      </c>
      <c r="C4952" s="37" t="s">
        <v>3549</v>
      </c>
      <c r="D4952" s="26" t="str">
        <f>[1]!b_calc_yield(A4952,日期设置!$B$2,F4952,1,R4952,1,O4952,L4952,S4952,)</f>
        <v>Fetching...</v>
      </c>
      <c r="E4952" s="26">
        <f t="shared" si="154"/>
        <v>6.815370417640243</v>
      </c>
      <c r="F4952" s="18">
        <f>[1]!b_dq_cleanprice($A4952,日期设置!B$2)</f>
        <v>100.0257</v>
      </c>
      <c r="G4952" s="18" t="str">
        <f t="shared" si="155"/>
        <v>1.58 + 0</v>
      </c>
      <c r="H4952" s="27">
        <f>[1]!b_dq_pctchange($A4952,日期设置!$B$2,1)/100</f>
        <v>0</v>
      </c>
      <c r="I4952" s="26">
        <f>[1]!b_pq_pctchange(A4952,日期设置!$B$4,日期设置!$B$2,1)</f>
        <v>8.9156525237002224E-2</v>
      </c>
      <c r="J4952" s="26">
        <f>[1]!b_pq_pctchange(A4952,日期设置!$C$4,日期设置!$B$2,1)</f>
        <v>0.2447347454187464</v>
      </c>
      <c r="K4952" s="52">
        <f>[1]!b_dq_amount($A4952,日期设置!B$2,2,10000)</f>
        <v>0</v>
      </c>
      <c r="L4952" s="26">
        <f>[1]!b_info_latestpar(A4952,日期设置!$B$2)</f>
        <v>100</v>
      </c>
      <c r="M4952" s="6">
        <f>[1]!b_info_outstandingbalance($A4952,日期设置!B$2)</f>
        <v>10</v>
      </c>
      <c r="N4952" s="7">
        <f>[1]!b_info_latestissurercreditrating2(A4952,日期设置!$B$2,"102","1")</f>
        <v>0</v>
      </c>
      <c r="O4952" s="8">
        <v>4.4000000000000004</v>
      </c>
      <c r="P4952" s="9">
        <f>[1]!b_info_repurchasedate(A4952)</f>
        <v>0</v>
      </c>
      <c r="Q4952" s="8" t="s">
        <v>16875</v>
      </c>
      <c r="R4952" s="2" t="str">
        <f>IF((--IF(P4952=0,Q4952,P4952))&gt;(--日期设置!$B$2),IF(P4952=0,Q4952,P4952),Q4952)</f>
        <v>2022-10-21</v>
      </c>
      <c r="S4952" s="2" t="s">
        <v>18230</v>
      </c>
      <c r="T4952" s="8">
        <f>[1]!b_anal_ptmyear($A4952,日期设置!$B$2)</f>
        <v>1.5835616438356164</v>
      </c>
      <c r="U4952" s="8">
        <f>[1]!b_anal_termifexercise($A4952,日期设置!B$2)</f>
        <v>0</v>
      </c>
      <c r="V4952" s="10">
        <f>[1]!b_dq_dirtyprice(A4952,日期设置!$B$2)</f>
        <v>101.858</v>
      </c>
      <c r="W4952" s="11">
        <f>IF(U4952=0,ROUNDUP((Q4952-日期设置!$B$2)/365,0),ROUNDUP((R4952-日期设置!$B$2)/365,0))</f>
        <v>2</v>
      </c>
      <c r="X4952" s="18">
        <f>_xlfn.IFNA(VLOOKUP(A4952,过往入选债券!A:D,4,0),2)</f>
        <v>2</v>
      </c>
      <c r="Y4952">
        <f>_xlfn.IFNA(VLOOKUP(C4952,[2]Sheet1!$A:$A,1,0),3)</f>
        <v>3</v>
      </c>
    </row>
    <row r="4953" spans="1:25" hidden="1" x14ac:dyDescent="0.2">
      <c r="A4953" s="21" t="s">
        <v>9785</v>
      </c>
      <c r="B4953" s="21" t="s">
        <v>9786</v>
      </c>
      <c r="C4953" s="37" t="s">
        <v>9787</v>
      </c>
      <c r="D4953" s="26" t="str">
        <f>[1]!b_calc_yield(A4953,日期设置!$B$2,F4953,1,R4953,1,O4953,L4953,S4953,)</f>
        <v>Fetching...</v>
      </c>
      <c r="E4953" s="26">
        <f t="shared" si="154"/>
        <v>7.8843805129596989</v>
      </c>
      <c r="F4953" s="18">
        <f>[1]!b_dq_cleanprice($A4953,日期设置!B$2)</f>
        <v>99.462000000000003</v>
      </c>
      <c r="G4953" s="18" t="str">
        <f t="shared" si="155"/>
        <v>3.81 + 1.81</v>
      </c>
      <c r="H4953" s="27">
        <f>[1]!b_dq_pctchange($A4953,日期设置!$B$2,1)/100</f>
        <v>0</v>
      </c>
      <c r="I4953" s="26">
        <f>[1]!b_pq_pctchange(A4953,日期设置!$B$4,日期设置!$B$2,1)</f>
        <v>0</v>
      </c>
      <c r="J4953" s="26">
        <f>[1]!b_pq_pctchange(A4953,日期设置!$C$4,日期设置!$B$2,1)</f>
        <v>0</v>
      </c>
      <c r="K4953" s="52">
        <f>[1]!b_dq_amount($A4953,日期设置!B$2,2,10000)</f>
        <v>0</v>
      </c>
      <c r="L4953" s="26">
        <f>[1]!b_info_latestpar(A4953,日期设置!$B$2)</f>
        <v>100</v>
      </c>
      <c r="M4953" s="6">
        <f>[1]!b_info_outstandingbalance($A4953,日期设置!B$2)</f>
        <v>3</v>
      </c>
      <c r="N4953" s="7" t="str">
        <f>[1]!b_info_latestissurercreditrating2(A4953,日期设置!$B$2,"102","1")</f>
        <v>AA+</v>
      </c>
      <c r="O4953" s="8">
        <v>4.0599999999999996</v>
      </c>
      <c r="P4953" s="9" t="str">
        <f>[1]!b_info_repurchasedate(A4953)</f>
        <v>2023-01-13</v>
      </c>
      <c r="Q4953" s="8" t="s">
        <v>16127</v>
      </c>
      <c r="R4953" s="2" t="str">
        <f>IF((--IF(P4953=0,Q4953,P4953))&gt;(--日期设置!$B$2),IF(P4953=0,Q4953,P4953),Q4953)</f>
        <v>2023-01-13</v>
      </c>
      <c r="S4953" s="2" t="s">
        <v>17912</v>
      </c>
      <c r="T4953" s="8">
        <f>[1]!b_anal_ptmyear($A4953,日期设置!$B$2)</f>
        <v>3.8136986301369862</v>
      </c>
      <c r="U4953" s="8">
        <f>[1]!b_anal_termifexercise($A4953,日期设置!B$2)</f>
        <v>1.8136986301369864</v>
      </c>
      <c r="V4953" s="10">
        <f>[1]!b_dq_dirtyprice(A4953,日期设置!$B$2)</f>
        <v>100.2184</v>
      </c>
      <c r="W4953" s="11">
        <f>IF(U4953=0,ROUNDUP((Q4953-日期设置!$B$2)/365,0),ROUNDUP((R4953-日期设置!$B$2)/365,0))</f>
        <v>2</v>
      </c>
      <c r="X4953" s="18">
        <f>_xlfn.IFNA(VLOOKUP(A4953,过往入选债券!A:D,4,0),2)</f>
        <v>2</v>
      </c>
      <c r="Y4953">
        <f>_xlfn.IFNA(VLOOKUP(C4953,[2]Sheet1!$A:$A,1,0),3)</f>
        <v>3</v>
      </c>
    </row>
    <row r="4954" spans="1:25" hidden="1" x14ac:dyDescent="0.2">
      <c r="A4954" s="21" t="s">
        <v>3979</v>
      </c>
      <c r="B4954" s="21" t="s">
        <v>3980</v>
      </c>
      <c r="C4954" s="37" t="s">
        <v>436</v>
      </c>
      <c r="D4954" s="26" t="str">
        <f>[1]!b_calc_yield(A4954,日期设置!$B$2,F4954,1,R4954,1,O4954,L4954,S4954,)</f>
        <v>Fetching...</v>
      </c>
      <c r="E4954" s="26">
        <f t="shared" si="154"/>
        <v>8.5159985878879407</v>
      </c>
      <c r="F4954" s="18">
        <f>[1]!b_dq_cleanprice($A4954,日期设置!B$2)</f>
        <v>99.506600000000006</v>
      </c>
      <c r="G4954" s="18" t="str">
        <f t="shared" si="155"/>
        <v>3.95 + 1.95</v>
      </c>
      <c r="H4954" s="27">
        <f>[1]!b_dq_pctchange($A4954,日期设置!$B$2,1)/100</f>
        <v>0</v>
      </c>
      <c r="I4954" s="26">
        <f>[1]!b_pq_pctchange(A4954,日期设置!$B$4,日期设置!$B$2,1)</f>
        <v>0.19393036228529009</v>
      </c>
      <c r="J4954" s="26">
        <f>[1]!b_pq_pctchange(A4954,日期设置!$C$4,日期设置!$B$2,1)</f>
        <v>0.19393036228529009</v>
      </c>
      <c r="K4954" s="52">
        <f>[1]!b_dq_amount($A4954,日期设置!B$2,2,10000)</f>
        <v>0</v>
      </c>
      <c r="L4954" s="26">
        <f>[1]!b_info_latestpar(A4954,日期设置!$B$2)</f>
        <v>100</v>
      </c>
      <c r="M4954" s="6">
        <f>[1]!b_info_outstandingbalance($A4954,日期设置!B$2)</f>
        <v>10</v>
      </c>
      <c r="N4954" s="7">
        <f>[1]!b_info_latestissurercreditrating2(A4954,日期设置!$B$2,"102","1")</f>
        <v>0</v>
      </c>
      <c r="O4954" s="8">
        <v>4.0999999999999996</v>
      </c>
      <c r="P4954" s="9" t="str">
        <f>[1]!b_info_repurchasedate(A4954)</f>
        <v>2023-03-04</v>
      </c>
      <c r="Q4954" s="8" t="s">
        <v>16887</v>
      </c>
      <c r="R4954" s="2" t="str">
        <f>IF((--IF(P4954=0,Q4954,P4954))&gt;(--日期设置!$B$2),IF(P4954=0,Q4954,P4954),Q4954)</f>
        <v>2023-03-04</v>
      </c>
      <c r="S4954" s="2" t="s">
        <v>17960</v>
      </c>
      <c r="T4954" s="8">
        <f>[1]!b_anal_ptmyear($A4954,日期设置!$B$2)</f>
        <v>3.9506849315068493</v>
      </c>
      <c r="U4954" s="8">
        <f>[1]!b_anal_termifexercise($A4954,日期设置!B$2)</f>
        <v>1.9506849315068493</v>
      </c>
      <c r="V4954" s="10">
        <f>[1]!b_dq_dirtyprice(A4954,日期设置!$B$2)</f>
        <v>99.708799999999997</v>
      </c>
      <c r="W4954" s="11">
        <f>IF(U4954=0,ROUNDUP((Q4954-日期设置!$B$2)/365,0),ROUNDUP((R4954-日期设置!$B$2)/365,0))</f>
        <v>2</v>
      </c>
      <c r="X4954" s="18">
        <f>_xlfn.IFNA(VLOOKUP(A4954,过往入选债券!A:D,4,0),2)</f>
        <v>2</v>
      </c>
      <c r="Y4954">
        <f>_xlfn.IFNA(VLOOKUP(C4954,[2]Sheet1!$A:$A,1,0),3)</f>
        <v>3</v>
      </c>
    </row>
    <row r="4955" spans="1:25" hidden="1" x14ac:dyDescent="0.2">
      <c r="A4955" s="21" t="s">
        <v>5594</v>
      </c>
      <c r="B4955" s="21" t="s">
        <v>5595</v>
      </c>
      <c r="C4955" s="37" t="s">
        <v>149</v>
      </c>
      <c r="D4955" s="26" t="str">
        <f>[1]!b_calc_yield(A4955,日期设置!$B$2,F4955,1,R4955,1,O4955,L4955,S4955,)</f>
        <v>Fetching...</v>
      </c>
      <c r="E4955" s="26">
        <f t="shared" si="154"/>
        <v>2.4643731335007413</v>
      </c>
      <c r="F4955" s="18">
        <f>[1]!b_dq_cleanprice($A4955,日期设置!B$2)</f>
        <v>99.475300000000004</v>
      </c>
      <c r="G4955" s="18" t="str">
        <f t="shared" si="155"/>
        <v>0.56 + 0</v>
      </c>
      <c r="H4955" s="27">
        <f>[1]!b_dq_pctchange($A4955,日期设置!$B$2,1)/100</f>
        <v>0</v>
      </c>
      <c r="I4955" s="26">
        <f>[1]!b_pq_pctchange(A4955,日期设置!$B$4,日期设置!$B$2,1)</f>
        <v>0</v>
      </c>
      <c r="J4955" s="26">
        <f>[1]!b_pq_pctchange(A4955,日期设置!$C$4,日期设置!$B$2,1)</f>
        <v>0.12833701400534056</v>
      </c>
      <c r="K4955" s="52">
        <f>[1]!b_dq_amount($A4955,日期设置!B$2,2,10000)</f>
        <v>0</v>
      </c>
      <c r="L4955" s="26">
        <f>[1]!b_info_latestpar(A4955,日期设置!$B$2)</f>
        <v>100</v>
      </c>
      <c r="M4955" s="6">
        <f>[1]!b_info_outstandingbalance($A4955,日期设置!B$2)</f>
        <v>10</v>
      </c>
      <c r="N4955" s="7" t="str">
        <f>[1]!b_info_latestissurercreditrating2(A4955,日期设置!$B$2,"102","1")</f>
        <v>AA+</v>
      </c>
      <c r="O4955" s="8">
        <v>3.48</v>
      </c>
      <c r="P4955" s="9">
        <f>[1]!b_info_repurchasedate(A4955)</f>
        <v>0</v>
      </c>
      <c r="Q4955" s="8" t="s">
        <v>17173</v>
      </c>
      <c r="R4955" s="2" t="str">
        <f>IF((--IF(P4955=0,Q4955,P4955))&gt;(--日期设置!$B$2),IF(P4955=0,Q4955,P4955),Q4955)</f>
        <v>2021-10-14</v>
      </c>
      <c r="S4955" s="2" t="s">
        <v>18757</v>
      </c>
      <c r="T4955" s="8">
        <f>[1]!b_anal_ptmyear($A4955,日期设置!$B$2)</f>
        <v>0.56438356164383563</v>
      </c>
      <c r="U4955" s="8">
        <f>[1]!b_anal_termifexercise($A4955,日期设置!B$2)</f>
        <v>0</v>
      </c>
      <c r="V4955" s="10">
        <f>[1]!b_dq_dirtyprice(A4955,日期设置!$B$2)</f>
        <v>100.99120000000001</v>
      </c>
      <c r="W4955" s="11">
        <f>IF(U4955=0,ROUNDUP((Q4955-日期设置!$B$2)/365,0),ROUNDUP((R4955-日期设置!$B$2)/365,0))</f>
        <v>1</v>
      </c>
      <c r="X4955" s="18">
        <f>_xlfn.IFNA(VLOOKUP(A4955,过往入选债券!A:D,4,0),2)</f>
        <v>2</v>
      </c>
      <c r="Y4955">
        <f>_xlfn.IFNA(VLOOKUP(C4955,[2]Sheet1!$A:$A,1,0),3)</f>
        <v>3</v>
      </c>
    </row>
    <row r="4956" spans="1:25" hidden="1" x14ac:dyDescent="0.2">
      <c r="A4956" s="21" t="s">
        <v>9988</v>
      </c>
      <c r="B4956" s="21" t="s">
        <v>9989</v>
      </c>
      <c r="C4956" s="37" t="s">
        <v>280</v>
      </c>
      <c r="D4956" s="26" t="str">
        <f>[1]!b_calc_yield(A4956,日期设置!$B$2,F4956,1,R4956,1,O4956,L4956,S4956,)</f>
        <v>Fetching...</v>
      </c>
      <c r="E4956" s="26">
        <f t="shared" si="154"/>
        <v>17.353041519547197</v>
      </c>
      <c r="F4956" s="18">
        <f>[1]!b_dq_cleanprice($A4956,日期设置!B$2)</f>
        <v>97.099199999999996</v>
      </c>
      <c r="G4956" s="18" t="str">
        <f t="shared" si="155"/>
        <v>3.93 + 0</v>
      </c>
      <c r="H4956" s="27">
        <f>[1]!b_dq_pctchange($A4956,日期设置!$B$2,1)/100</f>
        <v>0</v>
      </c>
      <c r="I4956" s="26">
        <f>[1]!b_pq_pctchange(A4956,日期设置!$B$4,日期设置!$B$2,1)</f>
        <v>0</v>
      </c>
      <c r="J4956" s="26">
        <f>[1]!b_pq_pctchange(A4956,日期设置!$C$4,日期设置!$B$2,1)</f>
        <v>0.14015612092409432</v>
      </c>
      <c r="K4956" s="52">
        <f>[1]!b_dq_amount($A4956,日期设置!B$2,2,10000)</f>
        <v>0</v>
      </c>
      <c r="L4956" s="26">
        <f>[1]!b_info_latestpar(A4956,日期设置!$B$2)</f>
        <v>100</v>
      </c>
      <c r="M4956" s="6">
        <f>[1]!b_info_outstandingbalance($A4956,日期设置!B$2)</f>
        <v>8</v>
      </c>
      <c r="N4956" s="7" t="str">
        <f>[1]!b_info_latestissurercreditrating2(A4956,日期设置!$B$2,"102","1")</f>
        <v>AA+</v>
      </c>
      <c r="O4956" s="8">
        <v>3.55</v>
      </c>
      <c r="P4956" s="9">
        <f>[1]!b_info_repurchasedate(A4956)</f>
        <v>0</v>
      </c>
      <c r="Q4956" s="8" t="s">
        <v>16921</v>
      </c>
      <c r="R4956" s="2" t="str">
        <f>IF((--IF(P4956=0,Q4956,P4956))&gt;(--日期设置!$B$2),IF(P4956=0,Q4956,P4956),Q4956)</f>
        <v>2025-02-28</v>
      </c>
      <c r="S4956" s="2" t="s">
        <v>17924</v>
      </c>
      <c r="T4956" s="8">
        <f>[1]!b_anal_ptmyear($A4956,日期设置!$B$2)</f>
        <v>3.9397260273972603</v>
      </c>
      <c r="U4956" s="8">
        <f>[1]!b_anal_termifexercise($A4956,日期设置!B$2)</f>
        <v>0</v>
      </c>
      <c r="V4956" s="10">
        <f>[1]!b_dq_dirtyprice(A4956,日期设置!$B$2)</f>
        <v>97.313199999999995</v>
      </c>
      <c r="W4956" s="11">
        <f>IF(U4956=0,ROUNDUP((Q4956-日期设置!$B$2)/365,0),ROUNDUP((R4956-日期设置!$B$2)/365,0))</f>
        <v>4</v>
      </c>
      <c r="X4956" s="18">
        <f>_xlfn.IFNA(VLOOKUP(A4956,过往入选债券!A:D,4,0),2)</f>
        <v>2</v>
      </c>
      <c r="Y4956">
        <f>_xlfn.IFNA(VLOOKUP(C4956,[2]Sheet1!$A:$A,1,0),3)</f>
        <v>3</v>
      </c>
    </row>
    <row r="4957" spans="1:25" hidden="1" x14ac:dyDescent="0.2">
      <c r="A4957" s="21" t="s">
        <v>2126</v>
      </c>
      <c r="B4957" s="21" t="s">
        <v>2127</v>
      </c>
      <c r="C4957" s="37" t="s">
        <v>2128</v>
      </c>
      <c r="D4957" s="26" t="str">
        <f>[1]!b_calc_yield(A4957,日期设置!$B$2,F4957,1,R4957,1,O4957,L4957,S4957,)</f>
        <v>Fetching...</v>
      </c>
      <c r="E4957" s="26">
        <f t="shared" si="154"/>
        <v>3.0023015025879785</v>
      </c>
      <c r="F4957" s="18">
        <f>[1]!b_dq_cleanprice($A4957,日期设置!B$2)</f>
        <v>102.0241</v>
      </c>
      <c r="G4957" s="18" t="str">
        <f t="shared" si="155"/>
        <v>0.68 + 0</v>
      </c>
      <c r="H4957" s="27">
        <f>[1]!b_dq_pctchange($A4957,日期设置!$B$2,1)/100</f>
        <v>0</v>
      </c>
      <c r="I4957" s="26">
        <f>[1]!b_pq_pctchange(A4957,日期设置!$B$4,日期设置!$B$2,1)</f>
        <v>0</v>
      </c>
      <c r="J4957" s="26">
        <f>[1]!b_pq_pctchange(A4957,日期设置!$C$4,日期设置!$B$2,1)</f>
        <v>0</v>
      </c>
      <c r="K4957" s="52">
        <f>[1]!b_dq_amount($A4957,日期设置!B$2,2,10000)</f>
        <v>0</v>
      </c>
      <c r="L4957" s="26">
        <f>[1]!b_info_latestpar(A4957,日期设置!$B$2)</f>
        <v>100</v>
      </c>
      <c r="M4957" s="6">
        <f>[1]!b_info_outstandingbalance($A4957,日期设置!B$2)</f>
        <v>7</v>
      </c>
      <c r="N4957" s="7">
        <f>[1]!b_info_latestissurercreditrating2(A4957,日期设置!$B$2,"102","1")</f>
        <v>0</v>
      </c>
      <c r="O4957" s="8">
        <v>7.5</v>
      </c>
      <c r="P4957" s="9">
        <f>[1]!b_info_repurchasedate(A4957)</f>
        <v>0</v>
      </c>
      <c r="Q4957" s="8" t="s">
        <v>16849</v>
      </c>
      <c r="R4957" s="2" t="str">
        <f>IF((--IF(P4957=0,Q4957,P4957))&gt;(--日期设置!$B$2),IF(P4957=0,Q4957,P4957),Q4957)</f>
        <v>2021-11-28</v>
      </c>
      <c r="S4957" s="2" t="s">
        <v>17901</v>
      </c>
      <c r="T4957" s="8">
        <f>[1]!b_anal_ptmyear($A4957,日期设置!$B$2)</f>
        <v>0.68767123287671228</v>
      </c>
      <c r="U4957" s="8">
        <f>[1]!b_anal_termifexercise($A4957,日期设置!B$2)</f>
        <v>0</v>
      </c>
      <c r="V4957" s="10">
        <f>[1]!b_dq_dirtyprice(A4957,日期设置!$B$2)</f>
        <v>104.36660000000001</v>
      </c>
      <c r="W4957" s="11">
        <f>IF(U4957=0,ROUNDUP((Q4957-日期设置!$B$2)/365,0),ROUNDUP((R4957-日期设置!$B$2)/365,0))</f>
        <v>1</v>
      </c>
      <c r="X4957" s="18">
        <f>_xlfn.IFNA(VLOOKUP(A4957,过往入选债券!A:D,4,0),2)</f>
        <v>2</v>
      </c>
      <c r="Y4957">
        <f>_xlfn.IFNA(VLOOKUP(C4957,[2]Sheet1!$A:$A,1,0),3)</f>
        <v>3</v>
      </c>
    </row>
    <row r="4958" spans="1:25" hidden="1" x14ac:dyDescent="0.2">
      <c r="A4958" s="21" t="s">
        <v>9446</v>
      </c>
      <c r="B4958" s="21" t="s">
        <v>9447</v>
      </c>
      <c r="C4958" s="37" t="s">
        <v>632</v>
      </c>
      <c r="D4958" s="26" t="str">
        <f>[1]!b_calc_yield(A4958,日期设置!$B$2,F4958,1,R4958,1,O4958,L4958,S4958,)</f>
        <v>Fetching...</v>
      </c>
      <c r="E4958" s="26">
        <f t="shared" si="154"/>
        <v>6.9249588882478008</v>
      </c>
      <c r="F4958" s="18">
        <f>[1]!b_dq_cleanprice($A4958,日期设置!B$2)</f>
        <v>100.015</v>
      </c>
      <c r="G4958" s="18" t="str">
        <f t="shared" si="155"/>
        <v>3.60 + 1.60</v>
      </c>
      <c r="H4958" s="27">
        <f>[1]!b_dq_pctchange($A4958,日期设置!$B$2,1)/100</f>
        <v>0</v>
      </c>
      <c r="I4958" s="26">
        <f>[1]!b_pq_pctchange(A4958,日期设置!$B$4,日期设置!$B$2,1)</f>
        <v>0</v>
      </c>
      <c r="J4958" s="26">
        <f>[1]!b_pq_pctchange(A4958,日期设置!$C$4,日期设置!$B$2,1)</f>
        <v>0</v>
      </c>
      <c r="K4958" s="52">
        <f>[1]!b_dq_amount($A4958,日期设置!B$2,2,10000)</f>
        <v>0</v>
      </c>
      <c r="L4958" s="26">
        <f>[1]!b_info_latestpar(A4958,日期设置!$B$2)</f>
        <v>100</v>
      </c>
      <c r="M4958" s="6">
        <f>[1]!b_info_outstandingbalance($A4958,日期设置!B$2)</f>
        <v>7.5</v>
      </c>
      <c r="N4958" s="7" t="str">
        <f>[1]!b_info_latestissurercreditrating2(A4958,日期设置!$B$2,"102","1")</f>
        <v>AA</v>
      </c>
      <c r="O4958" s="8">
        <v>4.3899999999999997</v>
      </c>
      <c r="P4958" s="9" t="str">
        <f>[1]!b_info_repurchasedate(A4958)</f>
        <v>2022-10-30</v>
      </c>
      <c r="Q4958" s="8" t="s">
        <v>16616</v>
      </c>
      <c r="R4958" s="2" t="str">
        <f>IF((--IF(P4958=0,Q4958,P4958))&gt;(--日期设置!$B$2),IF(P4958=0,Q4958,P4958),Q4958)</f>
        <v>2022-10-30</v>
      </c>
      <c r="S4958" s="2" t="s">
        <v>18418</v>
      </c>
      <c r="T4958" s="8">
        <f>[1]!b_anal_ptmyear($A4958,日期设置!$B$2)</f>
        <v>3.6082191780821917</v>
      </c>
      <c r="U4958" s="8">
        <f>[1]!b_anal_termifexercise($A4958,日期设置!B$2)</f>
        <v>1.6082191780821917</v>
      </c>
      <c r="V4958" s="10">
        <f>[1]!b_dq_dirtyprice(A4958,日期设置!$B$2)</f>
        <v>101.7349</v>
      </c>
      <c r="W4958" s="11">
        <f>IF(U4958=0,ROUNDUP((Q4958-日期设置!$B$2)/365,0),ROUNDUP((R4958-日期设置!$B$2)/365,0))</f>
        <v>2</v>
      </c>
      <c r="X4958" s="18">
        <f>_xlfn.IFNA(VLOOKUP(A4958,过往入选债券!A:D,4,0),2)</f>
        <v>2</v>
      </c>
      <c r="Y4958">
        <f>_xlfn.IFNA(VLOOKUP(C4958,[2]Sheet1!$A:$A,1,0),3)</f>
        <v>3</v>
      </c>
    </row>
    <row r="4959" spans="1:25" hidden="1" x14ac:dyDescent="0.2">
      <c r="A4959" s="21" t="s">
        <v>4292</v>
      </c>
      <c r="B4959" s="21" t="s">
        <v>4293</v>
      </c>
      <c r="C4959" s="37" t="s">
        <v>2015</v>
      </c>
      <c r="D4959" s="26" t="str">
        <f>[1]!b_calc_yield(A4959,日期设置!$B$2,F4959,1,R4959,1,O4959,L4959,S4959,)</f>
        <v>Fetching...</v>
      </c>
      <c r="E4959" s="26">
        <f t="shared" si="154"/>
        <v>8.7279846487945179</v>
      </c>
      <c r="F4959" s="18">
        <f>[1]!b_dq_cleanprice($A4959,日期设置!B$2)</f>
        <v>99.191900000000004</v>
      </c>
      <c r="G4959" s="18" t="str">
        <f t="shared" si="155"/>
        <v>2.06 + 0</v>
      </c>
      <c r="H4959" s="27">
        <f>[1]!b_dq_pctchange($A4959,日期设置!$B$2,1)/100</f>
        <v>0</v>
      </c>
      <c r="I4959" s="26">
        <f>[1]!b_pq_pctchange(A4959,日期设置!$B$4,日期设置!$B$2,1)</f>
        <v>0</v>
      </c>
      <c r="J4959" s="26">
        <f>[1]!b_pq_pctchange(A4959,日期设置!$C$4,日期设置!$B$2,1)</f>
        <v>-0.80809999999999593</v>
      </c>
      <c r="K4959" s="52">
        <f>[1]!b_dq_amount($A4959,日期设置!B$2,2,10000)</f>
        <v>0</v>
      </c>
      <c r="L4959" s="26">
        <f>[1]!b_info_latestpar(A4959,日期设置!$B$2)</f>
        <v>100</v>
      </c>
      <c r="M4959" s="6">
        <f>[1]!b_info_outstandingbalance($A4959,日期设置!B$2)</f>
        <v>7</v>
      </c>
      <c r="N4959" s="7">
        <f>[1]!b_info_latestissurercreditrating2(A4959,日期设置!$B$2,"102","1")</f>
        <v>0</v>
      </c>
      <c r="O4959" s="8">
        <v>3.95</v>
      </c>
      <c r="P4959" s="9">
        <f>[1]!b_info_repurchasedate(A4959)</f>
        <v>0</v>
      </c>
      <c r="Q4959" s="8" t="s">
        <v>16504</v>
      </c>
      <c r="R4959" s="2" t="str">
        <f>IF((--IF(P4959=0,Q4959,P4959))&gt;(--日期设置!$B$2),IF(P4959=0,Q4959,P4959),Q4959)</f>
        <v>2023-04-16</v>
      </c>
      <c r="S4959" s="2" t="s">
        <v>18217</v>
      </c>
      <c r="T4959" s="8">
        <f>[1]!b_anal_ptmyear($A4959,日期设置!$B$2)</f>
        <v>2.0684931506849313</v>
      </c>
      <c r="U4959" s="8">
        <f>[1]!b_anal_termifexercise($A4959,日期设置!B$2)</f>
        <v>0</v>
      </c>
      <c r="V4959" s="10">
        <f>[1]!b_dq_dirtyprice(A4959,日期设置!$B$2)</f>
        <v>102.87139999999999</v>
      </c>
      <c r="W4959" s="11">
        <f>IF(U4959=0,ROUNDUP((Q4959-日期设置!$B$2)/365,0),ROUNDUP((R4959-日期设置!$B$2)/365,0))</f>
        <v>3</v>
      </c>
      <c r="X4959" s="18">
        <f>_xlfn.IFNA(VLOOKUP(A4959,过往入选债券!A:D,4,0),2)</f>
        <v>2</v>
      </c>
      <c r="Y4959">
        <f>_xlfn.IFNA(VLOOKUP(C4959,[2]Sheet1!$A:$A,1,0),3)</f>
        <v>3</v>
      </c>
    </row>
    <row r="4960" spans="1:25" hidden="1" x14ac:dyDescent="0.2">
      <c r="A4960" s="28" t="s">
        <v>20548</v>
      </c>
      <c r="B4960" s="28" t="s">
        <v>20549</v>
      </c>
      <c r="C4960" s="39" t="s">
        <v>19811</v>
      </c>
      <c r="D4960" s="26" t="str">
        <f>[1]!b_calc_yield(A4960,日期设置!$B$2,F4960,1,R4960,1,O4960,L4960,S4960,)</f>
        <v>Fetching...</v>
      </c>
      <c r="E4960" s="26">
        <f t="shared" si="154"/>
        <v>19.335365184825349</v>
      </c>
      <c r="F4960" s="18">
        <f>[1]!b_dq_cleanprice($A4960,日期设置!B$2)</f>
        <v>100</v>
      </c>
      <c r="G4960" s="18" t="str">
        <f t="shared" si="155"/>
        <v>9.51 + 4.52</v>
      </c>
      <c r="H4960" s="27">
        <f>[1]!b_dq_pctchange($A4960,日期设置!$B$2,1)/100</f>
        <v>0</v>
      </c>
      <c r="I4960" s="26">
        <f>[1]!b_pq_pctchange(A4960,日期设置!$B$4,日期设置!$B$2,1)</f>
        <v>0</v>
      </c>
      <c r="J4960" s="26">
        <f>[1]!b_pq_pctchange(A4960,日期设置!$C$4,日期设置!$B$2,1)</f>
        <v>0</v>
      </c>
      <c r="K4960" s="52">
        <f>[1]!b_dq_amount($A4960,日期设置!B$2,2,10000)</f>
        <v>0</v>
      </c>
      <c r="L4960" s="26">
        <f>[1]!b_info_latestpar(A4960,日期设置!$B$2)</f>
        <v>100</v>
      </c>
      <c r="M4960" s="6">
        <f>[1]!b_info_outstandingbalance($A4960,日期设置!B$2)</f>
        <v>5</v>
      </c>
      <c r="N4960" s="7" t="str">
        <f>[1]!b_info_latestissurercreditrating2(A4960,日期设置!$B$2,"102","1")</f>
        <v>AAA</v>
      </c>
      <c r="O4960" s="8">
        <v>4.37</v>
      </c>
      <c r="P4960" s="9" t="str">
        <f>[1]!b_info_repurchasedate(A4960)</f>
        <v>2025-09-27</v>
      </c>
      <c r="Q4960" s="8" t="s">
        <v>20857</v>
      </c>
      <c r="R4960" s="2" t="str">
        <f>IF((--IF(P4960=0,Q4960,P4960))&gt;(--日期设置!$B$2),IF(P4960=0,Q4960,P4960),Q4960)</f>
        <v>2025-09-27</v>
      </c>
      <c r="S4960" s="31" t="s">
        <v>16786</v>
      </c>
      <c r="T4960" s="8">
        <f>[1]!b_anal_ptmyear($A4960,日期设置!$B$2)</f>
        <v>9.5178082191780824</v>
      </c>
      <c r="U4960" s="8">
        <f>[1]!b_anal_termifexercise($A4960,日期设置!B$2)</f>
        <v>4.5205479452054798</v>
      </c>
      <c r="V4960" s="10">
        <f>[1]!b_dq_dirtyprice(A4960,日期设置!$B$2)</f>
        <v>102.10720000000001</v>
      </c>
      <c r="W4960" s="11">
        <f>IF(U4960=0,ROUNDUP((Q4960-日期设置!$B$2)/365,0),ROUNDUP((R4960-日期设置!$B$2)/365,0))</f>
        <v>5</v>
      </c>
      <c r="X4960" s="18">
        <f>_xlfn.IFNA(VLOOKUP(A4960,过往入选债券!A:D,4,0),2)</f>
        <v>2</v>
      </c>
      <c r="Y4960">
        <f>_xlfn.IFNA(VLOOKUP(C4960,[2]Sheet1!$A:$A,1,0),3)</f>
        <v>3</v>
      </c>
    </row>
    <row r="4961" spans="1:25" hidden="1" x14ac:dyDescent="0.2">
      <c r="A4961" s="21" t="s">
        <v>7089</v>
      </c>
      <c r="B4961" s="21" t="s">
        <v>7090</v>
      </c>
      <c r="C4961" s="37" t="s">
        <v>63</v>
      </c>
      <c r="D4961" s="26" t="str">
        <f>[1]!b_calc_yield(A4961,日期设置!$B$2,F4961,1,R4961,1,O4961,L4961,S4961,)</f>
        <v>Fetching...</v>
      </c>
      <c r="E4961" s="26">
        <f t="shared" si="154"/>
        <v>10.055589253768016</v>
      </c>
      <c r="F4961" s="18">
        <f>[1]!b_dq_cleanprice($A4961,日期设置!B$2)</f>
        <v>101.1382</v>
      </c>
      <c r="G4961" s="18" t="str">
        <f t="shared" si="155"/>
        <v>2.37 + 0</v>
      </c>
      <c r="H4961" s="27">
        <f>[1]!b_dq_pctchange($A4961,日期设置!$B$2,1)/100</f>
        <v>0</v>
      </c>
      <c r="I4961" s="26">
        <f>[1]!b_pq_pctchange(A4961,日期设置!$B$4,日期设置!$B$2,1)</f>
        <v>0</v>
      </c>
      <c r="J4961" s="26">
        <f>[1]!b_pq_pctchange(A4961,日期设置!$C$4,日期设置!$B$2,1)</f>
        <v>-0.1630744871346852</v>
      </c>
      <c r="K4961" s="52">
        <f>[1]!b_dq_amount($A4961,日期设置!B$2,2,10000)</f>
        <v>0</v>
      </c>
      <c r="L4961" s="26">
        <f>[1]!b_info_latestpar(A4961,日期设置!$B$2)</f>
        <v>100</v>
      </c>
      <c r="M4961" s="6">
        <f>[1]!b_info_outstandingbalance($A4961,日期设置!B$2)</f>
        <v>5</v>
      </c>
      <c r="N4961" s="7" t="str">
        <f>[1]!b_info_latestissurercreditrating2(A4961,日期设置!$B$2,"102","1")</f>
        <v>AA</v>
      </c>
      <c r="O4961" s="8">
        <v>4.8899999999999997</v>
      </c>
      <c r="P4961" s="9">
        <f>[1]!b_info_repurchasedate(A4961)</f>
        <v>0</v>
      </c>
      <c r="Q4961" s="8" t="s">
        <v>16397</v>
      </c>
      <c r="R4961" s="2" t="str">
        <f>IF((--IF(P4961=0,Q4961,P4961))&gt;(--日期设置!$B$2),IF(P4961=0,Q4961,P4961),Q4961)</f>
        <v>2023-08-06</v>
      </c>
      <c r="S4961" s="2" t="s">
        <v>18168</v>
      </c>
      <c r="T4961" s="8">
        <f>[1]!b_anal_ptmyear($A4961,日期设置!$B$2)</f>
        <v>2.3753424657534246</v>
      </c>
      <c r="U4961" s="8">
        <f>[1]!b_anal_termifexercise($A4961,日期设置!B$2)</f>
        <v>0</v>
      </c>
      <c r="V4961" s="10">
        <f>[1]!b_dq_dirtyprice(A4961,日期设置!$B$2)</f>
        <v>104.19280000000001</v>
      </c>
      <c r="W4961" s="11">
        <f>IF(U4961=0,ROUNDUP((Q4961-日期设置!$B$2)/365,0),ROUNDUP((R4961-日期设置!$B$2)/365,0))</f>
        <v>3</v>
      </c>
      <c r="X4961" s="18">
        <f>_xlfn.IFNA(VLOOKUP(A4961,过往入选债券!A:D,4,0),2)</f>
        <v>2</v>
      </c>
      <c r="Y4961">
        <f>_xlfn.IFNA(VLOOKUP(C4961,[2]Sheet1!$A:$A,1,0),3)</f>
        <v>3</v>
      </c>
    </row>
    <row r="4962" spans="1:25" hidden="1" x14ac:dyDescent="0.2">
      <c r="A4962" s="21" t="s">
        <v>10318</v>
      </c>
      <c r="B4962" s="21" t="s">
        <v>10319</v>
      </c>
      <c r="C4962" s="37" t="s">
        <v>7447</v>
      </c>
      <c r="D4962" s="26" t="str">
        <f>[1]!b_calc_yield(A4962,日期设置!$B$2,F4962,1,R4962,1,O4962,L4962,S4962,)</f>
        <v>Fetching...</v>
      </c>
      <c r="E4962" s="26">
        <f t="shared" si="154"/>
        <v>8.4451740191682454</v>
      </c>
      <c r="F4962" s="18">
        <f>[1]!b_dq_cleanprice($A4962,日期设置!B$2)</f>
        <v>98.846699999999998</v>
      </c>
      <c r="G4962" s="18" t="str">
        <f t="shared" si="155"/>
        <v>2.00 + 0</v>
      </c>
      <c r="H4962" s="27">
        <f>[1]!b_dq_pctchange($A4962,日期设置!$B$2,1)/100</f>
        <v>0</v>
      </c>
      <c r="I4962" s="26">
        <f>[1]!b_pq_pctchange(A4962,日期设置!$B$4,日期设置!$B$2,1)</f>
        <v>-1.1533000000000015</v>
      </c>
      <c r="J4962" s="26">
        <f>[1]!b_pq_pctchange(A4962,日期设置!$C$4,日期设置!$B$2,1)</f>
        <v>-1.1533000000000015</v>
      </c>
      <c r="K4962" s="52">
        <f>[1]!b_dq_amount($A4962,日期设置!B$2,2,10000)</f>
        <v>0</v>
      </c>
      <c r="L4962" s="26">
        <f>[1]!b_info_latestpar(A4962,日期设置!$B$2)</f>
        <v>100</v>
      </c>
      <c r="M4962" s="6">
        <f>[1]!b_info_outstandingbalance($A4962,日期设置!B$2)</f>
        <v>10</v>
      </c>
      <c r="N4962" s="7" t="str">
        <f>[1]!b_info_latestissurercreditrating2(A4962,日期设置!$B$2,"102","1")</f>
        <v>AA+</v>
      </c>
      <c r="O4962" s="8">
        <v>3.75</v>
      </c>
      <c r="P4962" s="9">
        <f>[1]!b_info_repurchasedate(A4962)</f>
        <v>0</v>
      </c>
      <c r="Q4962" s="8" t="s">
        <v>16574</v>
      </c>
      <c r="R4962" s="2" t="str">
        <f>IF((--IF(P4962=0,Q4962,P4962))&gt;(--日期设置!$B$2),IF(P4962=0,Q4962,P4962),Q4962)</f>
        <v>2023-03-23</v>
      </c>
      <c r="S4962" s="2" t="s">
        <v>18214</v>
      </c>
      <c r="T4962" s="8">
        <f>[1]!b_anal_ptmyear($A4962,日期设置!$B$2)</f>
        <v>2.0027397260273974</v>
      </c>
      <c r="U4962" s="8">
        <f>[1]!b_anal_termifexercise($A4962,日期设置!B$2)</f>
        <v>0</v>
      </c>
      <c r="V4962" s="10">
        <f>[1]!b_dq_dirtyprice(A4962,日期设置!$B$2)</f>
        <v>102.5864</v>
      </c>
      <c r="W4962" s="11">
        <f>IF(U4962=0,ROUNDUP((Q4962-日期设置!$B$2)/365,0),ROUNDUP((R4962-日期设置!$B$2)/365,0))</f>
        <v>3</v>
      </c>
      <c r="X4962" s="18">
        <f>_xlfn.IFNA(VLOOKUP(A4962,过往入选债券!A:D,4,0),2)</f>
        <v>2</v>
      </c>
      <c r="Y4962">
        <f>_xlfn.IFNA(VLOOKUP(C4962,[2]Sheet1!$A:$A,1,0),3)</f>
        <v>3</v>
      </c>
    </row>
    <row r="4963" spans="1:25" hidden="1" x14ac:dyDescent="0.2">
      <c r="A4963" s="21" t="s">
        <v>3494</v>
      </c>
      <c r="B4963" s="21" t="s">
        <v>3495</v>
      </c>
      <c r="C4963" s="37" t="s">
        <v>3496</v>
      </c>
      <c r="D4963" s="26" t="str">
        <f>[1]!b_calc_yield(A4963,日期设置!$B$2,F4963,1,R4963,1,O4963,L4963,S4963,)</f>
        <v>Fetching...</v>
      </c>
      <c r="E4963" s="26">
        <f t="shared" si="154"/>
        <v>2.7264091041095506</v>
      </c>
      <c r="F4963" s="18">
        <f>[1]!b_dq_cleanprice($A4963,日期设置!B$2)</f>
        <v>99.946799999999996</v>
      </c>
      <c r="G4963" s="18" t="str">
        <f t="shared" si="155"/>
        <v>0.51 + 0</v>
      </c>
      <c r="H4963" s="27">
        <f>[1]!b_dq_pctchange($A4963,日期设置!$B$2,1)/100</f>
        <v>0</v>
      </c>
      <c r="I4963" s="26">
        <f>[1]!b_pq_pctchange(A4963,日期设置!$B$4,日期设置!$B$2,1)</f>
        <v>0</v>
      </c>
      <c r="J4963" s="26">
        <f>[1]!b_pq_pctchange(A4963,日期设置!$C$4,日期设置!$B$2,1)</f>
        <v>0</v>
      </c>
      <c r="K4963" s="52">
        <f>[1]!b_dq_amount($A4963,日期设置!B$2,2,10000)</f>
        <v>0</v>
      </c>
      <c r="L4963" s="26">
        <f>[1]!b_info_latestpar(A4963,日期设置!$B$2)</f>
        <v>100</v>
      </c>
      <c r="M4963" s="6">
        <f>[1]!b_info_outstandingbalance($A4963,日期设置!B$2)</f>
        <v>10</v>
      </c>
      <c r="N4963" s="7">
        <f>[1]!b_info_latestissurercreditrating2(A4963,日期设置!$B$2,"102","1")</f>
        <v>0</v>
      </c>
      <c r="O4963" s="8">
        <v>4.3499999999999996</v>
      </c>
      <c r="P4963" s="9">
        <f>[1]!b_info_repurchasedate(A4963)</f>
        <v>0</v>
      </c>
      <c r="Q4963" s="8" t="s">
        <v>16439</v>
      </c>
      <c r="R4963" s="2" t="str">
        <f>IF((--IF(P4963=0,Q4963,P4963))&gt;(--日期设置!$B$2),IF(P4963=0,Q4963,P4963),Q4963)</f>
        <v>2021-09-25</v>
      </c>
      <c r="S4963" s="2" t="s">
        <v>18029</v>
      </c>
      <c r="T4963" s="8">
        <f>[1]!b_anal_ptmyear($A4963,日期设置!$B$2)</f>
        <v>0.51232876712328768</v>
      </c>
      <c r="U4963" s="8">
        <f>[1]!b_anal_termifexercise($A4963,日期设置!B$2)</f>
        <v>0</v>
      </c>
      <c r="V4963" s="10">
        <f>[1]!b_dq_dirtyprice(A4963,日期设置!$B$2)</f>
        <v>101.5805</v>
      </c>
      <c r="W4963" s="11">
        <f>IF(U4963=0,ROUNDUP((Q4963-日期设置!$B$2)/365,0),ROUNDUP((R4963-日期设置!$B$2)/365,0))</f>
        <v>1</v>
      </c>
      <c r="X4963" s="18">
        <f>_xlfn.IFNA(VLOOKUP(A4963,过往入选债券!A:D,4,0),2)</f>
        <v>2</v>
      </c>
      <c r="Y4963">
        <f>_xlfn.IFNA(VLOOKUP(C4963,[2]Sheet1!$A:$A,1,0),3)</f>
        <v>3</v>
      </c>
    </row>
    <row r="4964" spans="1:25" hidden="1" x14ac:dyDescent="0.2">
      <c r="A4964" s="21" t="s">
        <v>13161</v>
      </c>
      <c r="B4964" s="21" t="s">
        <v>13162</v>
      </c>
      <c r="C4964" s="37" t="s">
        <v>13163</v>
      </c>
      <c r="D4964" s="26" t="str">
        <f>[1]!b_calc_yield(A4964,日期设置!$B$2,F4964,1,R4964,1,O4964,L4964,S4964,)</f>
        <v>Fetching...</v>
      </c>
      <c r="E4964" s="26">
        <f t="shared" si="154"/>
        <v>22.807889593157782</v>
      </c>
      <c r="F4964" s="18">
        <f>[1]!b_dq_cleanprice($A4964,日期设置!B$2)</f>
        <v>59.375</v>
      </c>
      <c r="G4964" s="18" t="str">
        <f t="shared" si="155"/>
        <v>2.09 + 0</v>
      </c>
      <c r="H4964" s="27">
        <f>[1]!b_dq_pctchange($A4964,日期设置!$B$2,1)/100</f>
        <v>0</v>
      </c>
      <c r="I4964" s="26">
        <f>[1]!b_pq_pctchange(A4964,日期设置!$B$4,日期设置!$B$2,1)</f>
        <v>0</v>
      </c>
      <c r="J4964" s="26">
        <f>[1]!b_pq_pctchange(A4964,日期设置!$C$4,日期设置!$B$2,1)</f>
        <v>0</v>
      </c>
      <c r="K4964" s="52">
        <f>[1]!b_dq_amount($A4964,日期设置!B$2,2,10000)</f>
        <v>0</v>
      </c>
      <c r="L4964" s="26">
        <f>[1]!b_info_latestpar(A4964,日期设置!$B$2)</f>
        <v>60</v>
      </c>
      <c r="M4964" s="6">
        <f>[1]!b_info_outstandingbalance($A4964,日期设置!B$2)</f>
        <v>4.8</v>
      </c>
      <c r="N4964" s="7" t="str">
        <f>[1]!b_info_latestissurercreditrating2(A4964,日期设置!$B$2,"102","1")</f>
        <v>AA</v>
      </c>
      <c r="O4964" s="8">
        <v>5.53</v>
      </c>
      <c r="P4964" s="9">
        <f>[1]!b_info_repurchasedate(A4964)</f>
        <v>0</v>
      </c>
      <c r="Q4964" s="8" t="s">
        <v>16427</v>
      </c>
      <c r="R4964" s="2" t="str">
        <f>IF((--IF(P4964=0,Q4964,P4964))&gt;(--日期设置!$B$2),IF(P4964=0,Q4964,P4964),Q4964)</f>
        <v>2023-04-27</v>
      </c>
      <c r="S4964" s="2" t="s">
        <v>18197</v>
      </c>
      <c r="T4964" s="8">
        <f>[1]!b_anal_ptmyear($A4964,日期设置!$B$2)</f>
        <v>2.0986301369863014</v>
      </c>
      <c r="U4964" s="8">
        <f>[1]!b_anal_termifexercise($A4964,日期设置!B$2)</f>
        <v>0</v>
      </c>
      <c r="V4964" s="10">
        <f>[1]!b_dq_dirtyprice(A4964,日期设置!$B$2)</f>
        <v>62.365699999999997</v>
      </c>
      <c r="W4964" s="11">
        <f>IF(U4964=0,ROUNDUP((Q4964-日期设置!$B$2)/365,0),ROUNDUP((R4964-日期设置!$B$2)/365,0))</f>
        <v>3</v>
      </c>
      <c r="X4964" s="18">
        <f>_xlfn.IFNA(VLOOKUP(A4964,过往入选债券!A:D,4,0),2)</f>
        <v>2</v>
      </c>
      <c r="Y4964">
        <f>_xlfn.IFNA(VLOOKUP(C4964,[2]Sheet1!$A:$A,1,0),3)</f>
        <v>3</v>
      </c>
    </row>
    <row r="4965" spans="1:25" hidden="1" x14ac:dyDescent="0.2">
      <c r="A4965" s="21" t="s">
        <v>3656</v>
      </c>
      <c r="B4965" s="21" t="s">
        <v>3657</v>
      </c>
      <c r="C4965" s="37" t="s">
        <v>2840</v>
      </c>
      <c r="D4965" s="26" t="str">
        <f>[1]!b_calc_yield(A4965,日期设置!$B$2,F4965,1,R4965,1,O4965,L4965,S4965,)</f>
        <v>Fetching...</v>
      </c>
      <c r="E4965" s="26">
        <f t="shared" si="154"/>
        <v>7.2293858750883899</v>
      </c>
      <c r="F4965" s="18">
        <f>[1]!b_dq_cleanprice($A4965,日期设置!B$2)</f>
        <v>101.7835</v>
      </c>
      <c r="G4965" s="18" t="str">
        <f t="shared" si="155"/>
        <v>1.68 + 0</v>
      </c>
      <c r="H4965" s="27">
        <f>[1]!b_dq_pctchange($A4965,日期设置!$B$2,1)/100</f>
        <v>0</v>
      </c>
      <c r="I4965" s="26">
        <f>[1]!b_pq_pctchange(A4965,日期设置!$B$4,日期设置!$B$2,1)</f>
        <v>0.23881978708108731</v>
      </c>
      <c r="J4965" s="26">
        <f>[1]!b_pq_pctchange(A4965,日期设置!$C$4,日期设置!$B$2,1)</f>
        <v>0.23881978708108731</v>
      </c>
      <c r="K4965" s="52">
        <f>[1]!b_dq_amount($A4965,日期设置!B$2,2,10000)</f>
        <v>0</v>
      </c>
      <c r="L4965" s="26">
        <f>[1]!b_info_latestpar(A4965,日期设置!$B$2)</f>
        <v>100</v>
      </c>
      <c r="M4965" s="6">
        <f>[1]!b_info_outstandingbalance($A4965,日期设置!B$2)</f>
        <v>10</v>
      </c>
      <c r="N4965" s="7">
        <f>[1]!b_info_latestissurercreditrating2(A4965,日期设置!$B$2,"102","1")</f>
        <v>0</v>
      </c>
      <c r="O4965" s="8">
        <v>5.5</v>
      </c>
      <c r="P4965" s="9">
        <f>[1]!b_info_repurchasedate(A4965)</f>
        <v>0</v>
      </c>
      <c r="Q4965" s="8" t="s">
        <v>16250</v>
      </c>
      <c r="R4965" s="2" t="str">
        <f>IF((--IF(P4965=0,Q4965,P4965))&gt;(--日期设置!$B$2),IF(P4965=0,Q4965,P4965),Q4965)</f>
        <v>2022-11-27</v>
      </c>
      <c r="S4965" s="2" t="s">
        <v>17875</v>
      </c>
      <c r="T4965" s="8">
        <f>[1]!b_anal_ptmyear($A4965,日期设置!$B$2)</f>
        <v>1.6849315068493151</v>
      </c>
      <c r="U4965" s="8">
        <f>[1]!b_anal_termifexercise($A4965,日期设置!B$2)</f>
        <v>0</v>
      </c>
      <c r="V4965" s="10">
        <f>[1]!b_dq_dirtyprice(A4965,日期设置!$B$2)</f>
        <v>103.5164</v>
      </c>
      <c r="W4965" s="11">
        <f>IF(U4965=0,ROUNDUP((Q4965-日期设置!$B$2)/365,0),ROUNDUP((R4965-日期设置!$B$2)/365,0))</f>
        <v>2</v>
      </c>
      <c r="X4965" s="18">
        <f>_xlfn.IFNA(VLOOKUP(A4965,过往入选债券!A:D,4,0),2)</f>
        <v>2</v>
      </c>
      <c r="Y4965">
        <f>_xlfn.IFNA(VLOOKUP(C4965,[2]Sheet1!$A:$A,1,0),3)</f>
        <v>3</v>
      </c>
    </row>
    <row r="4966" spans="1:25" hidden="1" x14ac:dyDescent="0.2">
      <c r="A4966" s="21" t="s">
        <v>11109</v>
      </c>
      <c r="B4966" s="21" t="s">
        <v>11110</v>
      </c>
      <c r="C4966" s="37" t="s">
        <v>3649</v>
      </c>
      <c r="D4966" s="26" t="str">
        <f>[1]!b_calc_yield(A4966,日期设置!$B$2,F4966,1,R4966,1,O4966,L4966,S4966,)</f>
        <v>Fetching...</v>
      </c>
      <c r="E4966" s="26">
        <f t="shared" si="154"/>
        <v>18.091334546154304</v>
      </c>
      <c r="F4966" s="18">
        <f>[1]!b_dq_cleanprice($A4966,日期设置!B$2)</f>
        <v>97.889099999999999</v>
      </c>
      <c r="G4966" s="18" t="str">
        <f t="shared" si="155"/>
        <v>4.23 + 0</v>
      </c>
      <c r="H4966" s="27">
        <f>[1]!b_dq_pctchange($A4966,日期设置!$B$2,1)/100</f>
        <v>0</v>
      </c>
      <c r="I4966" s="26">
        <f>[1]!b_pq_pctchange(A4966,日期设置!$B$4,日期设置!$B$2,1)</f>
        <v>0</v>
      </c>
      <c r="J4966" s="26">
        <f>[1]!b_pq_pctchange(A4966,日期设置!$C$4,日期设置!$B$2,1)</f>
        <v>0</v>
      </c>
      <c r="K4966" s="52">
        <f>[1]!b_dq_amount($A4966,日期设置!B$2,2,10000)</f>
        <v>0</v>
      </c>
      <c r="L4966" s="26">
        <f>[1]!b_info_latestpar(A4966,日期设置!$B$2)</f>
        <v>100</v>
      </c>
      <c r="M4966" s="6">
        <f>[1]!b_info_outstandingbalance($A4966,日期设置!B$2)</f>
        <v>7</v>
      </c>
      <c r="N4966" s="7" t="str">
        <f>[1]!b_info_latestissurercreditrating2(A4966,日期设置!$B$2,"102","1")</f>
        <v>AA+</v>
      </c>
      <c r="O4966" s="8">
        <v>3.81</v>
      </c>
      <c r="P4966" s="9">
        <f>[1]!b_info_repurchasedate(A4966)</f>
        <v>0</v>
      </c>
      <c r="Q4966" s="8" t="s">
        <v>16944</v>
      </c>
      <c r="R4966" s="2" t="str">
        <f>IF((--IF(P4966=0,Q4966,P4966))&gt;(--日期设置!$B$2),IF(P4966=0,Q4966,P4966),Q4966)</f>
        <v>2025-06-15</v>
      </c>
      <c r="S4966" s="2" t="s">
        <v>17862</v>
      </c>
      <c r="T4966" s="8">
        <f>[1]!b_anal_ptmyear($A4966,日期设置!$B$2)</f>
        <v>4.2328767123287667</v>
      </c>
      <c r="U4966" s="8">
        <f>[1]!b_anal_termifexercise($A4966,日期设置!B$2)</f>
        <v>0</v>
      </c>
      <c r="V4966" s="10">
        <f>[1]!b_dq_dirtyprice(A4966,日期设置!$B$2)</f>
        <v>100.81180000000001</v>
      </c>
      <c r="W4966" s="11">
        <f>IF(U4966=0,ROUNDUP((Q4966-日期设置!$B$2)/365,0),ROUNDUP((R4966-日期设置!$B$2)/365,0))</f>
        <v>5</v>
      </c>
      <c r="X4966" s="18">
        <f>_xlfn.IFNA(VLOOKUP(A4966,过往入选债券!A:D,4,0),2)</f>
        <v>2</v>
      </c>
      <c r="Y4966">
        <f>_xlfn.IFNA(VLOOKUP(C4966,[2]Sheet1!$A:$A,1,0),3)</f>
        <v>3</v>
      </c>
    </row>
    <row r="4967" spans="1:25" hidden="1" x14ac:dyDescent="0.2">
      <c r="A4967" s="28" t="s">
        <v>21186</v>
      </c>
      <c r="B4967" s="28" t="s">
        <v>21187</v>
      </c>
      <c r="C4967" s="39" t="s">
        <v>3626</v>
      </c>
      <c r="D4967" s="26" t="str">
        <f>[1]!b_calc_yield(A4967,日期设置!$B$2,F4967,1,R4967,1,O4967,L4967,S4967,)</f>
        <v>Fetching...</v>
      </c>
      <c r="E4967" s="26">
        <f t="shared" si="154"/>
        <v>11.024319424965622</v>
      </c>
      <c r="F4967" s="18">
        <f>[1]!b_dq_cleanprice($A4967,日期设置!B$2)</f>
        <v>99.566999999999993</v>
      </c>
      <c r="G4967" s="18" t="str">
        <f t="shared" si="155"/>
        <v>4.56 + 2.56</v>
      </c>
      <c r="H4967" s="27">
        <f>[1]!b_dq_pctchange($A4967,日期设置!$B$2,1)/100</f>
        <v>0</v>
      </c>
      <c r="I4967" s="26">
        <f>[1]!b_pq_pctchange(A4967,日期设置!$B$4,日期设置!$B$2,1)</f>
        <v>0</v>
      </c>
      <c r="J4967" s="26">
        <f>[1]!b_pq_pctchange(A4967,日期设置!$C$4,日期设置!$B$2,1)</f>
        <v>-0.18946228798268491</v>
      </c>
      <c r="K4967" s="52">
        <f>[1]!b_dq_amount($A4967,日期设置!B$2,2,10000)</f>
        <v>0</v>
      </c>
      <c r="L4967" s="26">
        <f>[1]!b_info_latestpar(A4967,日期设置!$B$2)</f>
        <v>100</v>
      </c>
      <c r="M4967" s="6">
        <f>[1]!b_info_outstandingbalance($A4967,日期设置!B$2)</f>
        <v>15</v>
      </c>
      <c r="N4967" s="7" t="str">
        <f>[1]!b_info_latestissurercreditrating2(A4967,日期设置!$B$2,"102","1")</f>
        <v>AA+</v>
      </c>
      <c r="O4967" s="8">
        <v>4.1900000000000004</v>
      </c>
      <c r="P4967" s="9" t="str">
        <f>[1]!b_info_repurchasedate(A4967)</f>
        <v>2023-10-14</v>
      </c>
      <c r="Q4967" s="8" t="s">
        <v>21302</v>
      </c>
      <c r="R4967" s="2" t="str">
        <f>IF((--IF(P4967=0,Q4967,P4967))&gt;(--日期设置!$B$2),IF(P4967=0,Q4967,P4967),Q4967)</f>
        <v>2023-10-14</v>
      </c>
      <c r="S4967" s="31" t="s">
        <v>16568</v>
      </c>
      <c r="T4967" s="8">
        <f>[1]!b_anal_ptmyear($A4967,日期设置!$B$2)</f>
        <v>4.5643835616438357</v>
      </c>
      <c r="U4967" s="8">
        <f>[1]!b_anal_termifexercise($A4967,日期设置!B$2)</f>
        <v>2.5643835616438357</v>
      </c>
      <c r="V4967" s="10">
        <f>[1]!b_dq_dirtyprice(A4967,日期设置!$B$2)</f>
        <v>101.3922</v>
      </c>
      <c r="W4967" s="11">
        <f>IF(U4967=0,ROUNDUP((Q4967-日期设置!$B$2)/365,0),ROUNDUP((R4967-日期设置!$B$2)/365,0))</f>
        <v>3</v>
      </c>
      <c r="X4967" s="18">
        <f>_xlfn.IFNA(VLOOKUP(A4967,过往入选债券!A:D,4,0),2)</f>
        <v>2</v>
      </c>
      <c r="Y4967">
        <f>_xlfn.IFNA(VLOOKUP(C4967,[2]Sheet1!$A:$A,1,0),3)</f>
        <v>3</v>
      </c>
    </row>
    <row r="4968" spans="1:25" hidden="1" x14ac:dyDescent="0.2">
      <c r="A4968" s="21" t="s">
        <v>11053</v>
      </c>
      <c r="B4968" s="21" t="s">
        <v>11054</v>
      </c>
      <c r="C4968" s="37" t="s">
        <v>1011</v>
      </c>
      <c r="D4968" s="26" t="str">
        <f>[1]!b_calc_yield(A4968,日期设置!$B$2,F4968,1,R4968,1,O4968,L4968,S4968,)</f>
        <v>Fetching...</v>
      </c>
      <c r="E4968" s="26">
        <f t="shared" si="154"/>
        <v>9.2931577418113633</v>
      </c>
      <c r="F4968" s="18">
        <f>[1]!b_dq_cleanprice($A4968,日期设置!B$2)</f>
        <v>98.796999999999997</v>
      </c>
      <c r="G4968" s="18" t="str">
        <f t="shared" si="155"/>
        <v>4.18 + 2.18</v>
      </c>
      <c r="H4968" s="27">
        <f>[1]!b_dq_pctchange($A4968,日期设置!$B$2,1)/100</f>
        <v>0</v>
      </c>
      <c r="I4968" s="26">
        <f>[1]!b_pq_pctchange(A4968,日期设置!$B$4,日期设置!$B$2,1)</f>
        <v>2.0048484748366642</v>
      </c>
      <c r="J4968" s="26">
        <f>[1]!b_pq_pctchange(A4968,日期设置!$C$4,日期设置!$B$2,1)</f>
        <v>0.54620228108401481</v>
      </c>
      <c r="K4968" s="52">
        <f>[1]!b_dq_amount($A4968,日期设置!B$2,2,10000)</f>
        <v>0</v>
      </c>
      <c r="L4968" s="26">
        <f>[1]!b_info_latestpar(A4968,日期设置!$B$2)</f>
        <v>100</v>
      </c>
      <c r="M4968" s="6">
        <f>[1]!b_info_outstandingbalance($A4968,日期设置!B$2)</f>
        <v>8</v>
      </c>
      <c r="N4968" s="7" t="str">
        <f>[1]!b_info_latestissurercreditrating2(A4968,日期设置!$B$2,"102","1")</f>
        <v>AA+</v>
      </c>
      <c r="O4968" s="8">
        <v>3.78</v>
      </c>
      <c r="P4968" s="9" t="str">
        <f>[1]!b_info_repurchasedate(A4968)</f>
        <v>2023-05-29</v>
      </c>
      <c r="Q4968" s="8" t="s">
        <v>16594</v>
      </c>
      <c r="R4968" s="2" t="str">
        <f>IF((--IF(P4968=0,Q4968,P4968))&gt;(--日期设置!$B$2),IF(P4968=0,Q4968,P4968),Q4968)</f>
        <v>2023-05-29</v>
      </c>
      <c r="S4968" s="2" t="s">
        <v>18346</v>
      </c>
      <c r="T4968" s="8">
        <f>[1]!b_anal_ptmyear($A4968,日期设置!$B$2)</f>
        <v>4.1863013698630134</v>
      </c>
      <c r="U4968" s="8">
        <f>[1]!b_anal_termifexercise($A4968,日期设置!B$2)</f>
        <v>2.1863013698630138</v>
      </c>
      <c r="V4968" s="10">
        <f>[1]!b_dq_dirtyprice(A4968,日期设置!$B$2)</f>
        <v>101.8728</v>
      </c>
      <c r="W4968" s="11">
        <f>IF(U4968=0,ROUNDUP((Q4968-日期设置!$B$2)/365,0),ROUNDUP((R4968-日期设置!$B$2)/365,0))</f>
        <v>3</v>
      </c>
      <c r="X4968" s="18">
        <f>_xlfn.IFNA(VLOOKUP(A4968,过往入选债券!A:D,4,0),2)</f>
        <v>2</v>
      </c>
      <c r="Y4968">
        <f>_xlfn.IFNA(VLOOKUP(C4968,[2]Sheet1!$A:$A,1,0),3)</f>
        <v>3</v>
      </c>
    </row>
    <row r="4969" spans="1:25" hidden="1" x14ac:dyDescent="0.2">
      <c r="A4969" s="21" t="s">
        <v>3197</v>
      </c>
      <c r="B4969" s="21" t="s">
        <v>3198</v>
      </c>
      <c r="C4969" s="37" t="s">
        <v>565</v>
      </c>
      <c r="D4969" s="26" t="str">
        <f>[1]!b_calc_yield(A4969,日期设置!$B$2,F4969,1,R4969,1,O4969,L4969,S4969,)</f>
        <v>Fetching...</v>
      </c>
      <c r="E4969" s="26">
        <f t="shared" si="154"/>
        <v>5.2667229919914904</v>
      </c>
      <c r="F4969" s="18">
        <f>[1]!b_dq_cleanprice($A4969,日期设置!B$2)</f>
        <v>103.76</v>
      </c>
      <c r="G4969" s="18" t="str">
        <f t="shared" si="155"/>
        <v>1.26 + 0</v>
      </c>
      <c r="H4969" s="27">
        <f>[1]!b_dq_pctchange($A4969,日期设置!$B$2,1)/100</f>
        <v>0</v>
      </c>
      <c r="I4969" s="26">
        <f>[1]!b_pq_pctchange(A4969,日期设置!$B$4,日期设置!$B$2,1)</f>
        <v>0</v>
      </c>
      <c r="J4969" s="26">
        <f>[1]!b_pq_pctchange(A4969,日期设置!$C$4,日期设置!$B$2,1)</f>
        <v>0</v>
      </c>
      <c r="K4969" s="52">
        <f>[1]!b_dq_amount($A4969,日期设置!B$2,2,10000)</f>
        <v>0</v>
      </c>
      <c r="L4969" s="26">
        <f>[1]!b_info_latestpar(A4969,日期设置!$B$2)</f>
        <v>100</v>
      </c>
      <c r="M4969" s="6">
        <f>[1]!b_info_outstandingbalance($A4969,日期设置!B$2)</f>
        <v>7</v>
      </c>
      <c r="N4969" s="7">
        <f>[1]!b_info_latestissurercreditrating2(A4969,日期设置!$B$2,"102","1")</f>
        <v>0</v>
      </c>
      <c r="O4969" s="8">
        <v>7.5</v>
      </c>
      <c r="P4969" s="9">
        <f>[1]!b_info_repurchasedate(A4969)</f>
        <v>0</v>
      </c>
      <c r="Q4969" s="8" t="s">
        <v>16159</v>
      </c>
      <c r="R4969" s="2" t="str">
        <f>IF((--IF(P4969=0,Q4969,P4969))&gt;(--日期设置!$B$2),IF(P4969=0,Q4969,P4969),Q4969)</f>
        <v>2022-06-28</v>
      </c>
      <c r="S4969" s="2" t="s">
        <v>17947</v>
      </c>
      <c r="T4969" s="8">
        <f>[1]!b_anal_ptmyear($A4969,日期设置!$B$2)</f>
        <v>1.2684931506849315</v>
      </c>
      <c r="U4969" s="8">
        <f>[1]!b_anal_termifexercise($A4969,日期设置!B$2)</f>
        <v>0</v>
      </c>
      <c r="V4969" s="10">
        <f>[1]!b_dq_dirtyprice(A4969,日期设置!$B$2)</f>
        <v>109.24630000000001</v>
      </c>
      <c r="W4969" s="11">
        <f>IF(U4969=0,ROUNDUP((Q4969-日期设置!$B$2)/365,0),ROUNDUP((R4969-日期设置!$B$2)/365,0))</f>
        <v>2</v>
      </c>
      <c r="X4969" s="18">
        <f>_xlfn.IFNA(VLOOKUP(A4969,过往入选债券!A:D,4,0),2)</f>
        <v>2</v>
      </c>
      <c r="Y4969">
        <f>_xlfn.IFNA(VLOOKUP(C4969,[2]Sheet1!$A:$A,1,0),3)</f>
        <v>3</v>
      </c>
    </row>
    <row r="4970" spans="1:25" hidden="1" x14ac:dyDescent="0.2">
      <c r="A4970" s="21" t="s">
        <v>752</v>
      </c>
      <c r="B4970" s="21" t="s">
        <v>753</v>
      </c>
      <c r="C4970" s="37" t="s">
        <v>744</v>
      </c>
      <c r="D4970" s="26" t="str">
        <f>[1]!b_calc_yield(A4970,日期设置!$B$2,F4970,1,R4970,1,O4970,L4970,S4970,)</f>
        <v>Fetching...</v>
      </c>
      <c r="E4970" s="26">
        <f t="shared" si="154"/>
        <v>2.6055929375932152</v>
      </c>
      <c r="F4970" s="18">
        <f>[1]!b_dq_cleanprice($A4970,日期设置!B$2)</f>
        <v>100.03400000000001</v>
      </c>
      <c r="G4970" s="18" t="str">
        <f t="shared" si="155"/>
        <v>0.59 + 0</v>
      </c>
      <c r="H4970" s="27">
        <f>[1]!b_dq_pctchange($A4970,日期设置!$B$2,1)/100</f>
        <v>0</v>
      </c>
      <c r="I4970" s="26">
        <f>[1]!b_pq_pctchange(A4970,日期设置!$B$4,日期设置!$B$2,1)</f>
        <v>0</v>
      </c>
      <c r="J4970" s="26">
        <f>[1]!b_pq_pctchange(A4970,日期设置!$C$4,日期设置!$B$2,1)</f>
        <v>-0.15849442275293171</v>
      </c>
      <c r="K4970" s="52">
        <f>[1]!b_dq_amount($A4970,日期设置!B$2,2,10000)</f>
        <v>0</v>
      </c>
      <c r="L4970" s="26">
        <f>[1]!b_info_latestpar(A4970,日期设置!$B$2)</f>
        <v>100</v>
      </c>
      <c r="M4970" s="6">
        <f>[1]!b_info_outstandingbalance($A4970,日期设置!B$2)</f>
        <v>5</v>
      </c>
      <c r="N4970" s="7">
        <f>[1]!b_info_latestissurercreditrating2(A4970,日期设置!$B$2,"102","1")</f>
        <v>0</v>
      </c>
      <c r="O4970" s="8">
        <v>4.5</v>
      </c>
      <c r="P4970" s="9">
        <f>[1]!b_info_repurchasedate(A4970)</f>
        <v>0</v>
      </c>
      <c r="Q4970" s="8" t="s">
        <v>17214</v>
      </c>
      <c r="R4970" s="2" t="str">
        <f>IF((--IF(P4970=0,Q4970,P4970))&gt;(--日期设置!$B$2),IF(P4970=0,Q4970,P4970),Q4970)</f>
        <v>2021-10-26</v>
      </c>
      <c r="S4970" s="2" t="s">
        <v>18111</v>
      </c>
      <c r="T4970" s="8">
        <f>[1]!b_anal_ptmyear($A4970,日期设置!$B$2)</f>
        <v>0.59726027397260273</v>
      </c>
      <c r="U4970" s="8">
        <f>[1]!b_anal_termifexercise($A4970,日期设置!B$2)</f>
        <v>0</v>
      </c>
      <c r="V4970" s="10">
        <f>[1]!b_dq_dirtyprice(A4970,日期设置!$B$2)</f>
        <v>101.8463</v>
      </c>
      <c r="W4970" s="11">
        <f>IF(U4970=0,ROUNDUP((Q4970-日期设置!$B$2)/365,0),ROUNDUP((R4970-日期设置!$B$2)/365,0))</f>
        <v>1</v>
      </c>
      <c r="X4970" s="18">
        <f>_xlfn.IFNA(VLOOKUP(A4970,过往入选债券!A:D,4,0),2)</f>
        <v>2</v>
      </c>
      <c r="Y4970">
        <f>_xlfn.IFNA(VLOOKUP(C4970,[2]Sheet1!$A:$A,1,0),3)</f>
        <v>3</v>
      </c>
    </row>
    <row r="4971" spans="1:25" hidden="1" x14ac:dyDescent="0.2">
      <c r="A4971" s="21" t="s">
        <v>10118</v>
      </c>
      <c r="B4971" s="21" t="s">
        <v>10119</v>
      </c>
      <c r="C4971" s="37" t="s">
        <v>102</v>
      </c>
      <c r="D4971" s="26" t="str">
        <f>[1]!b_calc_yield(A4971,日期设置!$B$2,F4971,1,R4971,1,O4971,L4971,S4971,)</f>
        <v>Fetching...</v>
      </c>
      <c r="E4971" s="26">
        <f t="shared" si="154"/>
        <v>17.523965843950617</v>
      </c>
      <c r="F4971" s="18">
        <f>[1]!b_dq_cleanprice($A4971,日期设置!B$2)</f>
        <v>96.524900000000002</v>
      </c>
      <c r="G4971" s="18" t="str">
        <f t="shared" si="155"/>
        <v>3.96 + 0</v>
      </c>
      <c r="H4971" s="27">
        <f>[1]!b_dq_pctchange($A4971,日期设置!$B$2,1)/100</f>
        <v>0</v>
      </c>
      <c r="I4971" s="26">
        <f>[1]!b_pq_pctchange(A4971,日期设置!$B$4,日期设置!$B$2,1)</f>
        <v>0</v>
      </c>
      <c r="J4971" s="26">
        <f>[1]!b_pq_pctchange(A4971,日期设置!$C$4,日期设置!$B$2,1)</f>
        <v>0.47831997784842989</v>
      </c>
      <c r="K4971" s="52">
        <f>[1]!b_dq_amount($A4971,日期设置!B$2,2,10000)</f>
        <v>0</v>
      </c>
      <c r="L4971" s="26">
        <f>[1]!b_info_latestpar(A4971,日期设置!$B$2)</f>
        <v>100</v>
      </c>
      <c r="M4971" s="6">
        <f>[1]!b_info_outstandingbalance($A4971,日期设置!B$2)</f>
        <v>5</v>
      </c>
      <c r="N4971" s="7" t="str">
        <f>[1]!b_info_latestissurercreditrating2(A4971,日期设置!$B$2,"102","1")</f>
        <v>AAA</v>
      </c>
      <c r="O4971" s="8">
        <v>3.39</v>
      </c>
      <c r="P4971" s="9">
        <f>[1]!b_info_repurchasedate(A4971)</f>
        <v>0</v>
      </c>
      <c r="Q4971" s="8" t="s">
        <v>17008</v>
      </c>
      <c r="R4971" s="2" t="str">
        <f>IF((--IF(P4971=0,Q4971,P4971))&gt;(--日期设置!$B$2),IF(P4971=0,Q4971,P4971),Q4971)</f>
        <v>2025-03-11</v>
      </c>
      <c r="S4971" s="2" t="s">
        <v>18149</v>
      </c>
      <c r="T4971" s="8">
        <f>[1]!b_anal_ptmyear($A4971,日期设置!$B$2)</f>
        <v>3.9698630136986299</v>
      </c>
      <c r="U4971" s="8">
        <f>[1]!b_anal_termifexercise($A4971,日期设置!B$2)</f>
        <v>0</v>
      </c>
      <c r="V4971" s="10">
        <f>[1]!b_dq_dirtyprice(A4971,日期设置!$B$2)</f>
        <v>96.627099999999999</v>
      </c>
      <c r="W4971" s="11">
        <f>IF(U4971=0,ROUNDUP((Q4971-日期设置!$B$2)/365,0),ROUNDUP((R4971-日期设置!$B$2)/365,0))</f>
        <v>4</v>
      </c>
      <c r="X4971" s="18">
        <f>_xlfn.IFNA(VLOOKUP(A4971,过往入选债券!A:D,4,0),2)</f>
        <v>2</v>
      </c>
      <c r="Y4971" s="45">
        <f>_xlfn.IFNA(VLOOKUP(C4971,[2]Sheet1!$A:$A,1,0),3)</f>
        <v>3</v>
      </c>
    </row>
    <row r="4972" spans="1:25" hidden="1" x14ac:dyDescent="0.2">
      <c r="A4972" s="21" t="s">
        <v>19242</v>
      </c>
      <c r="B4972" s="21" t="s">
        <v>19243</v>
      </c>
      <c r="C4972" s="46" t="s">
        <v>1254</v>
      </c>
      <c r="D4972" s="26" t="str">
        <f>[1]!b_calc_yield(A4972,日期设置!$B$2,F4972,1,R4972,1,O4972,L4972,S4972,)</f>
        <v>Fetching...</v>
      </c>
      <c r="E4972" s="26">
        <f t="shared" si="154"/>
        <v>10.408462019981958</v>
      </c>
      <c r="F4972" s="18">
        <f>[1]!b_dq_cleanprice($A4972,日期设置!B$2)</f>
        <v>99.162000000000006</v>
      </c>
      <c r="G4972" s="18" t="str">
        <f t="shared" si="155"/>
        <v>2.43 + 0</v>
      </c>
      <c r="H4972" s="27">
        <f>[1]!b_dq_pctchange($A4972,日期设置!$B$2,1)/100</f>
        <v>0</v>
      </c>
      <c r="I4972" s="26">
        <f>[1]!b_pq_pctchange(A4972,日期设置!$B$4,日期设置!$B$2,1)</f>
        <v>0</v>
      </c>
      <c r="J4972" s="26">
        <f>[1]!b_pq_pctchange(A4972,日期设置!$C$4,日期设置!$B$2,1)</f>
        <v>0</v>
      </c>
      <c r="K4972" s="52">
        <f>[1]!b_dq_amount($A4972,日期设置!B$2,2,10000)</f>
        <v>0</v>
      </c>
      <c r="L4972" s="26">
        <f>[1]!b_info_latestpar(A4972,日期设置!$B$2)</f>
        <v>100</v>
      </c>
      <c r="M4972" s="6">
        <f>[1]!b_info_outstandingbalance($A4972,日期设置!B$2)</f>
        <v>6</v>
      </c>
      <c r="N4972" s="7">
        <f>[1]!b_info_latestissurercreditrating2(A4972,日期设置!$B$2,"102","1")</f>
        <v>0</v>
      </c>
      <c r="O4972" s="8">
        <v>4</v>
      </c>
      <c r="P4972" s="9">
        <f>[1]!b_info_repurchasedate(A4972)</f>
        <v>0</v>
      </c>
      <c r="Q4972" s="8" t="s">
        <v>17436</v>
      </c>
      <c r="R4972" s="2" t="str">
        <f>IF((--IF(P4972=0,Q4972,P4972))&gt;(--日期设置!$B$2),IF(P4972=0,Q4972,P4972),Q4972)</f>
        <v>2023-08-26</v>
      </c>
      <c r="S4972" s="47" t="s">
        <v>19098</v>
      </c>
      <c r="T4972" s="8">
        <f>[1]!b_anal_ptmyear($A4972,日期设置!$B$2)</f>
        <v>2.43013698630137</v>
      </c>
      <c r="U4972" s="8">
        <f>[1]!b_anal_termifexercise($A4972,日期设置!B$2)</f>
        <v>0</v>
      </c>
      <c r="V4972" s="10">
        <f>[1]!b_dq_dirtyprice(A4972,日期设置!$B$2)</f>
        <v>101.4415</v>
      </c>
      <c r="W4972" s="11">
        <f>IF(U4972=0,ROUNDUP((Q4972-日期设置!$B$2)/365,0),ROUNDUP((R4972-日期设置!$B$2)/365,0))</f>
        <v>3</v>
      </c>
      <c r="X4972" s="18">
        <f>_xlfn.IFNA(VLOOKUP(A4972,过往入选债券!A:D,4,0),2)</f>
        <v>2</v>
      </c>
      <c r="Y4972" s="45">
        <f>_xlfn.IFNA(VLOOKUP(C4972,[2]Sheet1!$A:$A,1,0),3)</f>
        <v>3</v>
      </c>
    </row>
    <row r="4973" spans="1:25" x14ac:dyDescent="0.2">
      <c r="A4973" s="21" t="s">
        <v>10170</v>
      </c>
      <c r="B4973" s="21" t="s">
        <v>10171</v>
      </c>
      <c r="C4973" s="37" t="s">
        <v>7007</v>
      </c>
      <c r="D4973" s="26" t="str">
        <f>[1]!b_calc_yield(A4973,日期设置!$B$2,F4973,1,R4973,1,O4973,L4973,S4973,)</f>
        <v>Fetching...</v>
      </c>
      <c r="E4973" s="26">
        <f t="shared" si="154"/>
        <v>17.477189640871238</v>
      </c>
      <c r="F4973" s="18">
        <f>[1]!b_dq_cleanprice($A4973,日期设置!B$2)</f>
        <v>97.562299999999993</v>
      </c>
      <c r="G4973" s="18" t="str">
        <f t="shared" si="155"/>
        <v>3.97 + 0</v>
      </c>
      <c r="H4973" s="27">
        <f>[1]!b_dq_pctchange($A4973,日期设置!$B$2,1)/100</f>
        <v>-3.32014469701384E-3</v>
      </c>
      <c r="I4973" s="26">
        <f>[1]!b_pq_pctchange(A4973,日期设置!$B$4,日期设置!$B$2,1)</f>
        <v>-0.33201446970138399</v>
      </c>
      <c r="J4973" s="26">
        <f>[1]!b_pq_pctchange(A4973,日期设置!$C$4,日期设置!$B$2,1)</f>
        <v>0.3647859171649887</v>
      </c>
      <c r="K4973" s="52">
        <f>[1]!b_dq_amount($A4973,日期设置!B$2,2,10000)</f>
        <v>35155.094302799997</v>
      </c>
      <c r="L4973" s="26">
        <f>[1]!b_info_latestpar(A4973,日期设置!$B$2)</f>
        <v>100</v>
      </c>
      <c r="M4973" s="6">
        <f>[1]!b_info_outstandingbalance($A4973,日期设置!B$2)</f>
        <v>10</v>
      </c>
      <c r="N4973" s="7" t="str">
        <f>[1]!b_info_latestissurercreditrating2(A4973,日期设置!$B$2,"102","1")</f>
        <v>AA+</v>
      </c>
      <c r="O4973" s="8">
        <v>3.68</v>
      </c>
      <c r="P4973" s="9">
        <f>[1]!b_info_repurchasedate(A4973)</f>
        <v>0</v>
      </c>
      <c r="Q4973" s="8" t="s">
        <v>16614</v>
      </c>
      <c r="R4973" s="2" t="str">
        <f>IF((--IF(P4973=0,Q4973,P4973))&gt;(--日期设置!$B$2),IF(P4973=0,Q4973,P4973),Q4973)</f>
        <v>2025-03-13</v>
      </c>
      <c r="S4973" s="2" t="s">
        <v>17982</v>
      </c>
      <c r="T4973" s="8">
        <f>[1]!b_anal_ptmyear($A4973,日期设置!$B$2)</f>
        <v>3.9753424657534246</v>
      </c>
      <c r="U4973" s="8">
        <f>[1]!b_anal_termifexercise($A4973,日期设置!B$2)</f>
        <v>0</v>
      </c>
      <c r="V4973" s="10">
        <f>[1]!b_dq_dirtyprice(A4973,日期设置!$B$2)</f>
        <v>97.653000000000006</v>
      </c>
      <c r="W4973" s="11">
        <f>IF(U4973=0,ROUNDUP((Q4973-日期设置!$B$2)/365,0),ROUNDUP((R4973-日期设置!$B$2)/365,0))</f>
        <v>4</v>
      </c>
      <c r="X4973" s="18">
        <f>_xlfn.IFNA(VLOOKUP(A4973,过往入选债券!A:D,4,0),2)</f>
        <v>2</v>
      </c>
      <c r="Y4973">
        <f>_xlfn.IFNA(VLOOKUP(C4973,[2]Sheet1!$A:$A,1,0),3)</f>
        <v>3</v>
      </c>
    </row>
    <row r="4974" spans="1:25" hidden="1" x14ac:dyDescent="0.2">
      <c r="A4974" s="21" t="s">
        <v>10588</v>
      </c>
      <c r="B4974" s="21" t="s">
        <v>10589</v>
      </c>
      <c r="C4974" s="37" t="s">
        <v>258</v>
      </c>
      <c r="D4974" s="26" t="str">
        <f>[1]!b_calc_yield(A4974,日期设置!$B$2,F4974,1,R4974,1,O4974,L4974,S4974,)</f>
        <v>Fetching...</v>
      </c>
      <c r="E4974" s="26">
        <f t="shared" si="154"/>
        <v>8.8404976021576598</v>
      </c>
      <c r="F4974" s="18">
        <f>[1]!b_dq_cleanprice($A4974,日期设置!B$2)</f>
        <v>97.433300000000003</v>
      </c>
      <c r="G4974" s="18" t="str">
        <f t="shared" si="155"/>
        <v>2.07 + 0</v>
      </c>
      <c r="H4974" s="27">
        <f>[1]!b_dq_pctchange($A4974,日期设置!$B$2,1)/100</f>
        <v>0</v>
      </c>
      <c r="I4974" s="26">
        <f>[1]!b_pq_pctchange(A4974,日期设置!$B$4,日期设置!$B$2,1)</f>
        <v>-0.28747101240147549</v>
      </c>
      <c r="J4974" s="26">
        <f>[1]!b_pq_pctchange(A4974,日期设置!$C$4,日期设置!$B$2,1)</f>
        <v>-0.28747101240147549</v>
      </c>
      <c r="K4974" s="52">
        <f>[1]!b_dq_amount($A4974,日期设置!B$2,2,10000)</f>
        <v>0</v>
      </c>
      <c r="L4974" s="26">
        <f>[1]!b_info_latestpar(A4974,日期设置!$B$2)</f>
        <v>100</v>
      </c>
      <c r="M4974" s="6">
        <f>[1]!b_info_outstandingbalance($A4974,日期设置!B$2)</f>
        <v>15</v>
      </c>
      <c r="N4974" s="7" t="str">
        <f>[1]!b_info_latestissurercreditrating2(A4974,日期设置!$B$2,"102","1")</f>
        <v>AAA</v>
      </c>
      <c r="O4974" s="8">
        <v>3.04</v>
      </c>
      <c r="P4974" s="9">
        <f>[1]!b_info_repurchasedate(A4974)</f>
        <v>0</v>
      </c>
      <c r="Q4974" s="8" t="s">
        <v>16485</v>
      </c>
      <c r="R4974" s="2" t="str">
        <f>IF((--IF(P4974=0,Q4974,P4974))&gt;(--日期设置!$B$2),IF(P4974=0,Q4974,P4974),Q4974)</f>
        <v>2023-04-17</v>
      </c>
      <c r="S4974" s="2" t="s">
        <v>18184</v>
      </c>
      <c r="T4974" s="8">
        <f>[1]!b_anal_ptmyear($A4974,日期设置!$B$2)</f>
        <v>2.0712328767123287</v>
      </c>
      <c r="U4974" s="8">
        <f>[1]!b_anal_termifexercise($A4974,日期设置!B$2)</f>
        <v>0</v>
      </c>
      <c r="V4974" s="10">
        <f>[1]!b_dq_dirtyprice(A4974,日期设置!$B$2)</f>
        <v>100.2568</v>
      </c>
      <c r="W4974" s="11">
        <f>IF(U4974=0,ROUNDUP((Q4974-日期设置!$B$2)/365,0),ROUNDUP((R4974-日期设置!$B$2)/365,0))</f>
        <v>3</v>
      </c>
      <c r="X4974" s="18">
        <f>_xlfn.IFNA(VLOOKUP(A4974,过往入选债券!A:D,4,0),2)</f>
        <v>2</v>
      </c>
      <c r="Y4974">
        <f>_xlfn.IFNA(VLOOKUP(C4974,[2]Sheet1!$A:$A,1,0),3)</f>
        <v>3</v>
      </c>
    </row>
    <row r="4975" spans="1:25" hidden="1" x14ac:dyDescent="0.2">
      <c r="A4975" s="21" t="s">
        <v>2419</v>
      </c>
      <c r="B4975" s="21" t="s">
        <v>2420</v>
      </c>
      <c r="C4975" s="37" t="s">
        <v>2421</v>
      </c>
      <c r="D4975" s="26" t="str">
        <f>[1]!b_calc_yield(A4975,日期设置!$B$2,F4975,1,R4975,1,O4975,L4975,S4975,)</f>
        <v>Fetching...</v>
      </c>
      <c r="E4975" s="26">
        <f t="shared" si="154"/>
        <v>3.3568629889918489</v>
      </c>
      <c r="F4975" s="18">
        <f>[1]!b_dq_cleanprice($A4975,日期设置!B$2)</f>
        <v>101.4419</v>
      </c>
      <c r="G4975" s="18" t="str">
        <f t="shared" si="155"/>
        <v>0.76 + 0</v>
      </c>
      <c r="H4975" s="27">
        <f>[1]!b_dq_pctchange($A4975,日期设置!$B$2,1)/100</f>
        <v>0</v>
      </c>
      <c r="I4975" s="26">
        <f>[1]!b_pq_pctchange(A4975,日期设置!$B$4,日期设置!$B$2,1)</f>
        <v>0</v>
      </c>
      <c r="J4975" s="26">
        <f>[1]!b_pq_pctchange(A4975,日期设置!$C$4,日期设置!$B$2,1)</f>
        <v>-2.168258858568551E-2</v>
      </c>
      <c r="K4975" s="52">
        <f>[1]!b_dq_amount($A4975,日期设置!B$2,2,10000)</f>
        <v>0</v>
      </c>
      <c r="L4975" s="26">
        <f>[1]!b_info_latestpar(A4975,日期设置!$B$2)</f>
        <v>100</v>
      </c>
      <c r="M4975" s="6">
        <f>[1]!b_info_outstandingbalance($A4975,日期设置!B$2)</f>
        <v>6</v>
      </c>
      <c r="N4975" s="7">
        <f>[1]!b_info_latestissurercreditrating2(A4975,日期设置!$B$2,"102","1")</f>
        <v>0</v>
      </c>
      <c r="O4975" s="8">
        <v>6.36</v>
      </c>
      <c r="P4975" s="9">
        <f>[1]!b_info_repurchasedate(A4975)</f>
        <v>0</v>
      </c>
      <c r="Q4975" s="8" t="s">
        <v>16622</v>
      </c>
      <c r="R4975" s="2" t="str">
        <f>IF((--IF(P4975=0,Q4975,P4975))&gt;(--日期设置!$B$2),IF(P4975=0,Q4975,P4975),Q4975)</f>
        <v>2021-12-28</v>
      </c>
      <c r="S4975" s="2" t="s">
        <v>18119</v>
      </c>
      <c r="T4975" s="8">
        <f>[1]!b_anal_ptmyear($A4975,日期设置!$B$2)</f>
        <v>0.76986301369863008</v>
      </c>
      <c r="U4975" s="8">
        <f>[1]!b_anal_termifexercise($A4975,日期设置!B$2)</f>
        <v>0</v>
      </c>
      <c r="V4975" s="10">
        <f>[1]!b_dq_dirtyprice(A4975,日期设置!$B$2)</f>
        <v>102.90560000000001</v>
      </c>
      <c r="W4975" s="11">
        <f>IF(U4975=0,ROUNDUP((Q4975-日期设置!$B$2)/365,0),ROUNDUP((R4975-日期设置!$B$2)/365,0))</f>
        <v>1</v>
      </c>
      <c r="X4975" s="18">
        <f>_xlfn.IFNA(VLOOKUP(A4975,过往入选债券!A:D,4,0),2)</f>
        <v>2</v>
      </c>
      <c r="Y4975">
        <f>_xlfn.IFNA(VLOOKUP(C4975,[2]Sheet1!$A:$A,1,0),3)</f>
        <v>3</v>
      </c>
    </row>
    <row r="4976" spans="1:25" hidden="1" x14ac:dyDescent="0.2">
      <c r="A4976" s="21" t="s">
        <v>3990</v>
      </c>
      <c r="B4976" s="21" t="s">
        <v>3991</v>
      </c>
      <c r="C4976" s="37" t="s">
        <v>864</v>
      </c>
      <c r="D4976" s="26" t="str">
        <f>[1]!b_calc_yield(A4976,日期设置!$B$2,F4976,1,R4976,1,O4976,L4976,S4976,)</f>
        <v>Fetching...</v>
      </c>
      <c r="E4976" s="26">
        <f t="shared" si="154"/>
        <v>8.4898849726469106</v>
      </c>
      <c r="F4976" s="18">
        <f>[1]!b_dq_cleanprice($A4976,日期设置!B$2)</f>
        <v>99.519400000000005</v>
      </c>
      <c r="G4976" s="18" t="str">
        <f t="shared" si="155"/>
        <v>4.94 + 1.94</v>
      </c>
      <c r="H4976" s="27">
        <f>[1]!b_dq_pctchange($A4976,日期设置!$B$2,1)/100</f>
        <v>0</v>
      </c>
      <c r="I4976" s="26">
        <f>[1]!b_pq_pctchange(A4976,日期设置!$B$4,日期设置!$B$2,1)</f>
        <v>0</v>
      </c>
      <c r="J4976" s="26">
        <f>[1]!b_pq_pctchange(A4976,日期设置!$C$4,日期设置!$B$2,1)</f>
        <v>0.48120610483549009</v>
      </c>
      <c r="K4976" s="52">
        <f>[1]!b_dq_amount($A4976,日期设置!B$2,2,10000)</f>
        <v>0</v>
      </c>
      <c r="L4976" s="26">
        <f>[1]!b_info_latestpar(A4976,日期设置!$B$2)</f>
        <v>100</v>
      </c>
      <c r="M4976" s="6">
        <f>[1]!b_info_outstandingbalance($A4976,日期设置!B$2)</f>
        <v>5</v>
      </c>
      <c r="N4976" s="7">
        <f>[1]!b_info_latestissurercreditrating2(A4976,日期设置!$B$2,"102","1")</f>
        <v>0</v>
      </c>
      <c r="O4976" s="8">
        <v>4.0999999999999996</v>
      </c>
      <c r="P4976" s="9" t="str">
        <f>[1]!b_info_repurchasedate(A4976)</f>
        <v>2023-03-03</v>
      </c>
      <c r="Q4976" s="8" t="s">
        <v>17048</v>
      </c>
      <c r="R4976" s="2" t="str">
        <f>IF((--IF(P4976=0,Q4976,P4976))&gt;(--日期设置!$B$2),IF(P4976=0,Q4976,P4976),Q4976)</f>
        <v>2023-03-03</v>
      </c>
      <c r="S4976" s="2" t="s">
        <v>18044</v>
      </c>
      <c r="T4976" s="8">
        <f>[1]!b_anal_ptmyear($A4976,日期设置!$B$2)</f>
        <v>4.9479452054794519</v>
      </c>
      <c r="U4976" s="8">
        <f>[1]!b_anal_termifexercise($A4976,日期设置!B$2)</f>
        <v>1.9479452054794522</v>
      </c>
      <c r="V4976" s="10">
        <f>[1]!b_dq_dirtyprice(A4976,日期设置!$B$2)</f>
        <v>99.732799999999997</v>
      </c>
      <c r="W4976" s="11">
        <f>IF(U4976=0,ROUNDUP((Q4976-日期设置!$B$2)/365,0),ROUNDUP((R4976-日期设置!$B$2)/365,0))</f>
        <v>2</v>
      </c>
      <c r="X4976" s="18">
        <f>_xlfn.IFNA(VLOOKUP(A4976,过往入选债券!A:D,4,0),2)</f>
        <v>2</v>
      </c>
      <c r="Y4976">
        <f>_xlfn.IFNA(VLOOKUP(C4976,[2]Sheet1!$A:$A,1,0),3)</f>
        <v>3</v>
      </c>
    </row>
    <row r="4977" spans="1:25" x14ac:dyDescent="0.2">
      <c r="A4977" s="28" t="s">
        <v>21480</v>
      </c>
      <c r="B4977" s="28" t="s">
        <v>21481</v>
      </c>
      <c r="C4977" s="39" t="s">
        <v>2609</v>
      </c>
      <c r="D4977" s="26" t="str">
        <f>[1]!b_calc_yield(A4977,日期设置!$B$2,F4977,1,R4977,1,O4977,L4977,S4977,)</f>
        <v>Fetching...</v>
      </c>
      <c r="E4977" s="26">
        <f t="shared" si="154"/>
        <v>11.43820406265208</v>
      </c>
      <c r="F4977" s="18">
        <f>[1]!b_dq_cleanprice($A4977,日期设置!B$2)</f>
        <v>100.00360000000001</v>
      </c>
      <c r="G4977" s="18" t="str">
        <f t="shared" si="155"/>
        <v>2.65 + 0</v>
      </c>
      <c r="H4977" s="27">
        <f>[1]!b_dq_pctchange($A4977,日期设置!$B$2,1)/100</f>
        <v>-3.6685215858005401E-4</v>
      </c>
      <c r="I4977" s="26">
        <f>[1]!b_pq_pctchange(A4977,日期设置!$B$4,日期设置!$B$2,1)</f>
        <v>-3.6685215858005403E-2</v>
      </c>
      <c r="J4977" s="26">
        <f>[1]!b_pq_pctchange(A4977,日期设置!$C$4,日期设置!$B$2,1)</f>
        <v>-3.6685215858005403E-2</v>
      </c>
      <c r="K4977" s="52">
        <f>[1]!b_dq_amount($A4977,日期设置!B$2,2,10000)</f>
        <v>10150.017534000001</v>
      </c>
      <c r="L4977" s="26">
        <f>[1]!b_info_latestpar(A4977,日期设置!$B$2)</f>
        <v>100</v>
      </c>
      <c r="M4977" s="6">
        <f>[1]!b_info_outstandingbalance($A4977,日期设置!B$2)</f>
        <v>8</v>
      </c>
      <c r="N4977" s="7" t="str">
        <f>[1]!b_info_latestissurercreditrating2(A4977,日期设置!$B$2,"102","1")</f>
        <v>AA+</v>
      </c>
      <c r="O4977" s="43">
        <v>4.37</v>
      </c>
      <c r="P4977" s="9">
        <f>[1]!b_info_repurchasedate(A4977)</f>
        <v>0</v>
      </c>
      <c r="Q4977" s="31" t="s">
        <v>16234</v>
      </c>
      <c r="R4977" s="2" t="str">
        <f>IF((--IF(P4977=0,Q4977,P4977))&gt;(--日期设置!$B$2),IF(P4977=0,Q4977,P4977),Q4977)</f>
        <v>2023-11-17</v>
      </c>
      <c r="S4977" s="31" t="s">
        <v>16098</v>
      </c>
      <c r="T4977" s="8">
        <f>[1]!b_anal_ptmyear($A4977,日期设置!$B$2)</f>
        <v>2.6575342465753424</v>
      </c>
      <c r="U4977" s="8">
        <f>[1]!b_anal_termifexercise($A4977,日期设置!B$2)</f>
        <v>0</v>
      </c>
      <c r="V4977" s="10">
        <f>[1]!b_dq_dirtyprice(A4977,日期设置!$B$2)</f>
        <v>101.50020000000001</v>
      </c>
      <c r="W4977" s="11">
        <f>IF(U4977=0,ROUNDUP((Q4977-日期设置!$B$2)/365,0),ROUNDUP((R4977-日期设置!$B$2)/365,0))</f>
        <v>3</v>
      </c>
      <c r="X4977" s="18">
        <f>_xlfn.IFNA(VLOOKUP(A4977,过往入选债券!A:D,4,0),2)</f>
        <v>2</v>
      </c>
      <c r="Y4977">
        <f>_xlfn.IFNA(VLOOKUP(C4977,[2]Sheet1!$A:$A,1,0),3)</f>
        <v>3</v>
      </c>
    </row>
    <row r="4978" spans="1:25" hidden="1" x14ac:dyDescent="0.2">
      <c r="A4978" s="28" t="s">
        <v>21938</v>
      </c>
      <c r="B4978" s="28" t="s">
        <v>22154</v>
      </c>
      <c r="C4978" s="39" t="s">
        <v>19811</v>
      </c>
      <c r="D4978" s="26" t="str">
        <f>[1]!b_calc_yield(A4978,日期设置!$B$2,F4978,1,R4978,1,O4978,L4978,S4978,)</f>
        <v>Fetching...</v>
      </c>
      <c r="E4978" s="26">
        <f t="shared" si="154"/>
        <v>11.818565550650707</v>
      </c>
      <c r="F4978" s="18">
        <f>[1]!b_dq_cleanprice($A4978,日期设置!B$2)</f>
        <v>100.23560000000001</v>
      </c>
      <c r="G4978" s="18" t="str">
        <f t="shared" si="155"/>
        <v>2.73 + 0</v>
      </c>
      <c r="H4978" s="27">
        <f>[1]!b_dq_pctchange($A4978,日期设置!$B$2,1)/100</f>
        <v>0</v>
      </c>
      <c r="I4978" s="26">
        <f>[1]!b_pq_pctchange(A4978,日期设置!$B$4,日期设置!$B$2,1)</f>
        <v>0</v>
      </c>
      <c r="J4978" s="26">
        <f>[1]!b_pq_pctchange(A4978,日期设置!$C$4,日期设置!$B$2,1)</f>
        <v>-0.23221116186202878</v>
      </c>
      <c r="K4978" s="52">
        <f>[1]!b_dq_amount($A4978,日期设置!B$2,2,10000)</f>
        <v>0</v>
      </c>
      <c r="L4978" s="26">
        <f>[1]!b_info_latestpar(A4978,日期设置!$B$2)</f>
        <v>100</v>
      </c>
      <c r="M4978" s="6">
        <f>[1]!b_info_outstandingbalance($A4978,日期设置!B$2)</f>
        <v>10</v>
      </c>
      <c r="N4978" s="7" t="str">
        <f>[1]!b_info_latestissurercreditrating2(A4978,日期设置!$B$2,"102","1")</f>
        <v>AAA</v>
      </c>
      <c r="O4978" s="43">
        <v>4.46</v>
      </c>
      <c r="P4978" s="9">
        <f>[1]!b_info_repurchasedate(A4978)</f>
        <v>0</v>
      </c>
      <c r="Q4978" s="31" t="s">
        <v>22179</v>
      </c>
      <c r="R4978" s="2" t="str">
        <f>IF((--IF(P4978=0,Q4978,P4978))&gt;(--日期设置!$B$2),IF(P4978=0,Q4978,P4978),Q4978)</f>
        <v>2023-12-17</v>
      </c>
      <c r="S4978" s="31" t="s">
        <v>17435</v>
      </c>
      <c r="T4978" s="8">
        <f>[1]!b_anal_ptmyear($A4978,日期设置!$B$2)</f>
        <v>2.7397260273972601</v>
      </c>
      <c r="U4978" s="8">
        <f>[1]!b_anal_termifexercise($A4978,日期设置!B$2)</f>
        <v>0</v>
      </c>
      <c r="V4978" s="10">
        <f>[1]!b_dq_dirtyprice(A4978,日期设置!$B$2)</f>
        <v>101.3964</v>
      </c>
      <c r="W4978" s="11">
        <f>IF(U4978=0,ROUNDUP((Q4978-日期设置!$B$2)/365,0),ROUNDUP((R4978-日期设置!$B$2)/365,0))</f>
        <v>3</v>
      </c>
      <c r="X4978" s="18">
        <f>_xlfn.IFNA(VLOOKUP(A4978,过往入选债券!A:D,4,0),2)</f>
        <v>2</v>
      </c>
      <c r="Y4978">
        <f>_xlfn.IFNA(VLOOKUP(C4978,[2]Sheet1!$A:$A,1,0),3)</f>
        <v>3</v>
      </c>
    </row>
    <row r="4979" spans="1:25" hidden="1" x14ac:dyDescent="0.2">
      <c r="A4979" s="21" t="s">
        <v>15844</v>
      </c>
      <c r="B4979" s="21" t="s">
        <v>15845</v>
      </c>
      <c r="C4979" s="37" t="s">
        <v>15846</v>
      </c>
      <c r="D4979" s="26" t="str">
        <f>[1]!b_calc_yield(A4979,日期设置!$B$2,F4979,1,R4979,1,O4979,L4979,S4979,)</f>
        <v>Fetching...</v>
      </c>
      <c r="E4979" s="26">
        <f t="shared" si="154"/>
        <v>26.096921906618075</v>
      </c>
      <c r="F4979" s="18">
        <f>[1]!b_dq_cleanprice($A4979,日期设置!B$2)</f>
        <v>97.207700000000003</v>
      </c>
      <c r="G4979" s="18" t="str">
        <f t="shared" si="155"/>
        <v>6.12 + 0</v>
      </c>
      <c r="H4979" s="27">
        <f>[1]!b_dq_pctchange($A4979,日期设置!$B$2,1)/100</f>
        <v>0</v>
      </c>
      <c r="I4979" s="26">
        <f>[1]!b_pq_pctchange(A4979,日期设置!$B$4,日期设置!$B$2,1)</f>
        <v>0</v>
      </c>
      <c r="J4979" s="26">
        <f>[1]!b_pq_pctchange(A4979,日期设置!$C$4,日期设置!$B$2,1)</f>
        <v>0</v>
      </c>
      <c r="K4979" s="52">
        <f>[1]!b_dq_amount($A4979,日期设置!B$2,2,10000)</f>
        <v>0</v>
      </c>
      <c r="L4979" s="26">
        <f>[1]!b_info_latestpar(A4979,日期设置!$B$2)</f>
        <v>100</v>
      </c>
      <c r="M4979" s="6">
        <f>[1]!b_info_outstandingbalance($A4979,日期设置!B$2)</f>
        <v>8</v>
      </c>
      <c r="N4979" s="7" t="str">
        <f>[1]!b_info_latestissurercreditrating2(A4979,日期设置!$B$2,"102","1")</f>
        <v>AA</v>
      </c>
      <c r="O4979" s="8">
        <v>3.83</v>
      </c>
      <c r="P4979" s="9">
        <f>[1]!b_info_repurchasedate(A4979)</f>
        <v>0</v>
      </c>
      <c r="Q4979" s="8" t="s">
        <v>16585</v>
      </c>
      <c r="R4979" s="2" t="str">
        <f>IF((--IF(P4979=0,Q4979,P4979))&gt;(--日期设置!$B$2),IF(P4979=0,Q4979,P4979),Q4979)</f>
        <v>2027-05-06</v>
      </c>
      <c r="S4979" s="2" t="s">
        <v>18335</v>
      </c>
      <c r="T4979" s="8">
        <f>[1]!b_anal_ptmyear($A4979,日期设置!$B$2)</f>
        <v>6.1232876712328768</v>
      </c>
      <c r="U4979" s="8">
        <f>[1]!b_anal_termifexercise($A4979,日期设置!B$2)</f>
        <v>0</v>
      </c>
      <c r="V4979" s="10">
        <f>[1]!b_dq_dirtyprice(A4979,日期设置!$B$2)</f>
        <v>100.5655</v>
      </c>
      <c r="W4979" s="11">
        <f>IF(U4979=0,ROUNDUP((Q4979-日期设置!$B$2)/365,0),ROUNDUP((R4979-日期设置!$B$2)/365,0))</f>
        <v>7</v>
      </c>
      <c r="X4979" s="18">
        <f>_xlfn.IFNA(VLOOKUP(A4979,过往入选债券!A:D,4,0),2)</f>
        <v>2</v>
      </c>
      <c r="Y4979">
        <f>_xlfn.IFNA(VLOOKUP(C4979,[2]Sheet1!$A:$A,1,0),3)</f>
        <v>3</v>
      </c>
    </row>
    <row r="4980" spans="1:25" hidden="1" x14ac:dyDescent="0.2">
      <c r="A4980" s="21" t="s">
        <v>5429</v>
      </c>
      <c r="B4980" s="21" t="s">
        <v>5430</v>
      </c>
      <c r="C4980" s="37" t="s">
        <v>4780</v>
      </c>
      <c r="D4980" s="26" t="str">
        <f>[1]!b_calc_yield(A4980,日期设置!$B$2,F4980,1,R4980,1,O4980,L4980,S4980,)</f>
        <v>Fetching...</v>
      </c>
      <c r="E4980" s="26">
        <f t="shared" si="154"/>
        <v>2.6263528895417387</v>
      </c>
      <c r="F4980" s="18">
        <f>[1]!b_dq_cleanprice($A4980,日期设置!B$2)</f>
        <v>99.645600000000002</v>
      </c>
      <c r="G4980" s="18" t="str">
        <f t="shared" si="155"/>
        <v>0.60 + 0</v>
      </c>
      <c r="H4980" s="27">
        <f>[1]!b_dq_pctchange($A4980,日期设置!$B$2,1)/100</f>
        <v>0</v>
      </c>
      <c r="I4980" s="26">
        <f>[1]!b_pq_pctchange(A4980,日期设置!$B$4,日期设置!$B$2,1)</f>
        <v>0</v>
      </c>
      <c r="J4980" s="26">
        <f>[1]!b_pq_pctchange(A4980,日期设置!$C$4,日期设置!$B$2,1)</f>
        <v>0</v>
      </c>
      <c r="K4980" s="52">
        <f>[1]!b_dq_amount($A4980,日期设置!B$2,2,10000)</f>
        <v>0</v>
      </c>
      <c r="L4980" s="26">
        <f>[1]!b_info_latestpar(A4980,日期设置!$B$2)</f>
        <v>100</v>
      </c>
      <c r="M4980" s="6">
        <f>[1]!b_info_outstandingbalance($A4980,日期设置!B$2)</f>
        <v>5</v>
      </c>
      <c r="N4980" s="7" t="str">
        <f>[1]!b_info_latestissurercreditrating2(A4980,日期设置!$B$2,"102","1")</f>
        <v>AA</v>
      </c>
      <c r="O4980" s="8">
        <v>3.82</v>
      </c>
      <c r="P4980" s="9">
        <f>[1]!b_info_repurchasedate(A4980)</f>
        <v>0</v>
      </c>
      <c r="Q4980" s="8" t="s">
        <v>16340</v>
      </c>
      <c r="R4980" s="2" t="str">
        <f>IF((--IF(P4980=0,Q4980,P4980))&gt;(--日期设置!$B$2),IF(P4980=0,Q4980,P4980),Q4980)</f>
        <v>2021-10-28</v>
      </c>
      <c r="S4980" s="2" t="s">
        <v>18118</v>
      </c>
      <c r="T4980" s="8">
        <f>[1]!b_anal_ptmyear($A4980,日期设置!$B$2)</f>
        <v>0.60273972602739723</v>
      </c>
      <c r="U4980" s="8">
        <f>[1]!b_anal_termifexercise($A4980,日期设置!B$2)</f>
        <v>0</v>
      </c>
      <c r="V4980" s="10">
        <f>[1]!b_dq_dirtyprice(A4980,日期设置!$B$2)</f>
        <v>101.1631</v>
      </c>
      <c r="W4980" s="11">
        <f>IF(U4980=0,ROUNDUP((Q4980-日期设置!$B$2)/365,0),ROUNDUP((R4980-日期设置!$B$2)/365,0))</f>
        <v>1</v>
      </c>
      <c r="X4980" s="18">
        <f>_xlfn.IFNA(VLOOKUP(A4980,过往入选债券!A:D,4,0),2)</f>
        <v>2</v>
      </c>
      <c r="Y4980">
        <f>_xlfn.IFNA(VLOOKUP(C4980,[2]Sheet1!$A:$A,1,0),3)</f>
        <v>3</v>
      </c>
    </row>
    <row r="4981" spans="1:25" hidden="1" x14ac:dyDescent="0.2">
      <c r="A4981" s="21" t="s">
        <v>13804</v>
      </c>
      <c r="B4981" s="21" t="s">
        <v>13805</v>
      </c>
      <c r="C4981" s="37" t="s">
        <v>13806</v>
      </c>
      <c r="D4981" s="26" t="str">
        <f>[1]!b_calc_yield(A4981,日期设置!$B$2,F4981,1,R4981,1,O4981,L4981,S4981,)</f>
        <v>Fetching...</v>
      </c>
      <c r="E4981" s="26">
        <f t="shared" si="154"/>
        <v>20.151785280712598</v>
      </c>
      <c r="F4981" s="18">
        <f>[1]!b_dq_cleanprice($A4981,日期设置!B$2)</f>
        <v>82.977999999999994</v>
      </c>
      <c r="G4981" s="18" t="str">
        <f t="shared" si="155"/>
        <v>3.26 + 0</v>
      </c>
      <c r="H4981" s="27">
        <f>[1]!b_dq_pctchange($A4981,日期设置!$B$2,1)/100</f>
        <v>0</v>
      </c>
      <c r="I4981" s="26">
        <f>[1]!b_pq_pctchange(A4981,日期设置!$B$4,日期设置!$B$2,1)</f>
        <v>0</v>
      </c>
      <c r="J4981" s="26">
        <f>[1]!b_pq_pctchange(A4981,日期设置!$C$4,日期设置!$B$2,1)</f>
        <v>0</v>
      </c>
      <c r="K4981" s="52">
        <f>[1]!b_dq_amount($A4981,日期设置!B$2,2,10000)</f>
        <v>0</v>
      </c>
      <c r="L4981" s="26">
        <f>[1]!b_info_latestpar(A4981,日期设置!$B$2)</f>
        <v>80</v>
      </c>
      <c r="M4981" s="6">
        <f>[1]!b_info_outstandingbalance($A4981,日期设置!B$2)</f>
        <v>3.2</v>
      </c>
      <c r="N4981" s="7" t="str">
        <f>[1]!b_info_latestissurercreditrating2(A4981,日期设置!$B$2,"102","1")</f>
        <v>AA-</v>
      </c>
      <c r="O4981" s="8">
        <v>5.98</v>
      </c>
      <c r="P4981" s="9">
        <f>[1]!b_info_repurchasedate(A4981)</f>
        <v>0</v>
      </c>
      <c r="Q4981" s="8" t="s">
        <v>16881</v>
      </c>
      <c r="R4981" s="2" t="str">
        <f>IF((--IF(P4981=0,Q4981,P4981))&gt;(--日期设置!$B$2),IF(P4981=0,Q4981,P4981),Q4981)</f>
        <v>2024-06-27</v>
      </c>
      <c r="S4981" s="2" t="s">
        <v>18063</v>
      </c>
      <c r="T4981" s="8">
        <f>[1]!b_anal_ptmyear($A4981,日期设置!$B$2)</f>
        <v>3.2657534246575342</v>
      </c>
      <c r="U4981" s="8">
        <f>[1]!b_anal_termifexercise($A4981,日期设置!B$2)</f>
        <v>0</v>
      </c>
      <c r="V4981" s="10">
        <f>[1]!b_dq_dirtyprice(A4981,日期设置!$B$2)</f>
        <v>86.490600000000001</v>
      </c>
      <c r="W4981" s="11">
        <f>IF(U4981=0,ROUNDUP((Q4981-日期设置!$B$2)/365,0),ROUNDUP((R4981-日期设置!$B$2)/365,0))</f>
        <v>4</v>
      </c>
      <c r="X4981" s="18">
        <f>_xlfn.IFNA(VLOOKUP(A4981,过往入选债券!A:D,4,0),2)</f>
        <v>2</v>
      </c>
      <c r="Y4981">
        <f>_xlfn.IFNA(VLOOKUP(C4981,[2]Sheet1!$A:$A,1,0),3)</f>
        <v>3</v>
      </c>
    </row>
    <row r="4982" spans="1:25" hidden="1" x14ac:dyDescent="0.2">
      <c r="A4982" s="28" t="s">
        <v>19609</v>
      </c>
      <c r="B4982" s="28" t="s">
        <v>19610</v>
      </c>
      <c r="C4982" s="38" t="s">
        <v>10346</v>
      </c>
      <c r="D4982" s="26" t="str">
        <f>[1]!b_calc_yield(A4982,日期设置!$B$2,F4982,1,R4982,1,O4982,L4982,S4982,)</f>
        <v>Fetching...</v>
      </c>
      <c r="E4982" s="26">
        <f t="shared" si="154"/>
        <v>10.28375295966184</v>
      </c>
      <c r="F4982" s="18">
        <f>[1]!b_dq_cleanprice($A4982,日期设置!B$2)</f>
        <v>99.093100000000007</v>
      </c>
      <c r="G4982" s="18" t="str">
        <f t="shared" si="155"/>
        <v>4.40 + 2.40</v>
      </c>
      <c r="H4982" s="27">
        <f>[1]!b_dq_pctchange($A4982,日期设置!$B$2,1)/100</f>
        <v>0</v>
      </c>
      <c r="I4982" s="26">
        <f>[1]!b_pq_pctchange(A4982,日期设置!$B$4,日期设置!$B$2,1)</f>
        <v>0</v>
      </c>
      <c r="J4982" s="26">
        <f>[1]!b_pq_pctchange(A4982,日期设置!$C$4,日期设置!$B$2,1)</f>
        <v>0.11831150986098422</v>
      </c>
      <c r="K4982" s="52">
        <f>[1]!b_dq_amount($A4982,日期设置!B$2,2,10000)</f>
        <v>0</v>
      </c>
      <c r="L4982" s="26">
        <f>[1]!b_info_latestpar(A4982,日期设置!$B$2)</f>
        <v>100</v>
      </c>
      <c r="M4982" s="6">
        <f>[1]!b_info_outstandingbalance($A4982,日期设置!B$2)</f>
        <v>8</v>
      </c>
      <c r="N4982" s="7" t="str">
        <f>[1]!b_info_latestissurercreditrating2(A4982,日期设置!$B$2,"102","1")</f>
        <v>AA+</v>
      </c>
      <c r="O4982" s="8">
        <v>3.96</v>
      </c>
      <c r="P4982" s="9" t="str">
        <f>[1]!b_info_repurchasedate(A4982)</f>
        <v>2023-08-17</v>
      </c>
      <c r="Q4982" s="8" t="s">
        <v>17188</v>
      </c>
      <c r="R4982" s="2" t="str">
        <f>IF((--IF(P4982=0,Q4982,P4982))&gt;(--日期设置!$B$2),IF(P4982=0,Q4982,P4982),Q4982)</f>
        <v>2023-08-17</v>
      </c>
      <c r="S4982" s="31" t="s">
        <v>19101</v>
      </c>
      <c r="T4982" s="8">
        <f>[1]!b_anal_ptmyear($A4982,日期设置!$B$2)</f>
        <v>4.4054794520547942</v>
      </c>
      <c r="U4982" s="8">
        <f>[1]!b_anal_termifexercise($A4982,日期设置!B$2)</f>
        <v>2.4054794520547946</v>
      </c>
      <c r="V4982" s="10">
        <f>[1]!b_dq_dirtyprice(A4982,日期设置!$B$2)</f>
        <v>101.4474</v>
      </c>
      <c r="W4982" s="11">
        <f>IF(U4982=0,ROUNDUP((Q4982-日期设置!$B$2)/365,0),ROUNDUP((R4982-日期设置!$B$2)/365,0))</f>
        <v>3</v>
      </c>
      <c r="X4982" s="18">
        <f>_xlfn.IFNA(VLOOKUP(A4982,过往入选债券!A:D,4,0),2)</f>
        <v>2</v>
      </c>
      <c r="Y4982">
        <f>_xlfn.IFNA(VLOOKUP(C4982,[2]Sheet1!$A:$A,1,0),3)</f>
        <v>3</v>
      </c>
    </row>
    <row r="4983" spans="1:25" hidden="1" x14ac:dyDescent="0.2">
      <c r="A4983" s="28" t="s">
        <v>21166</v>
      </c>
      <c r="B4983" s="28" t="s">
        <v>21167</v>
      </c>
      <c r="C4983" s="39" t="s">
        <v>394</v>
      </c>
      <c r="D4983" s="26" t="str">
        <f>[1]!b_calc_yield(A4983,日期设置!$B$2,F4983,1,R4983,1,O4983,L4983,S4983,)</f>
        <v>Fetching...</v>
      </c>
      <c r="E4983" s="26">
        <f t="shared" si="154"/>
        <v>6.9158062820474653</v>
      </c>
      <c r="F4983" s="18">
        <f>[1]!b_dq_cleanprice($A4983,日期设置!B$2)</f>
        <v>99.288399999999996</v>
      </c>
      <c r="G4983" s="18" t="str">
        <f t="shared" si="155"/>
        <v>2.60 + 1.60</v>
      </c>
      <c r="H4983" s="27">
        <f>[1]!b_dq_pctchange($A4983,日期设置!$B$2,1)/100</f>
        <v>0</v>
      </c>
      <c r="I4983" s="26">
        <f>[1]!b_pq_pctchange(A4983,日期设置!$B$4,日期设置!$B$2,1)</f>
        <v>1.1785242660151371E-2</v>
      </c>
      <c r="J4983" s="26">
        <f>[1]!b_pq_pctchange(A4983,日期设置!$C$4,日期设置!$B$2,1)</f>
        <v>-0.73343864349844012</v>
      </c>
      <c r="K4983" s="52">
        <f>[1]!b_dq_amount($A4983,日期设置!B$2,2,10000)</f>
        <v>0</v>
      </c>
      <c r="L4983" s="26">
        <f>[1]!b_info_latestpar(A4983,日期设置!$B$2)</f>
        <v>100</v>
      </c>
      <c r="M4983" s="6">
        <f>[1]!b_info_outstandingbalance($A4983,日期设置!B$2)</f>
        <v>10</v>
      </c>
      <c r="N4983" s="7" t="str">
        <f>[1]!b_info_latestissurercreditrating2(A4983,日期设置!$B$2,"102","1")</f>
        <v>AAA</v>
      </c>
      <c r="O4983" s="8">
        <v>3.9</v>
      </c>
      <c r="P4983" s="9" t="str">
        <f>[1]!b_info_repurchasedate(A4983)</f>
        <v>2022-10-29</v>
      </c>
      <c r="Q4983" s="8" t="s">
        <v>16896</v>
      </c>
      <c r="R4983" s="2" t="str">
        <f>IF((--IF(P4983=0,Q4983,P4983))&gt;(--日期设置!$B$2),IF(P4983=0,Q4983,P4983),Q4983)</f>
        <v>2022-10-29</v>
      </c>
      <c r="S4983" s="31" t="s">
        <v>16723</v>
      </c>
      <c r="T4983" s="8">
        <f>[1]!b_anal_ptmyear($A4983,日期设置!$B$2)</f>
        <v>2.6054794520547944</v>
      </c>
      <c r="U4983" s="8">
        <f>[1]!b_anal_termifexercise($A4983,日期设置!B$2)</f>
        <v>1.6054794520547946</v>
      </c>
      <c r="V4983" s="10">
        <f>[1]!b_dq_dirtyprice(A4983,日期设置!$B$2)</f>
        <v>100.827</v>
      </c>
      <c r="W4983" s="11">
        <f>IF(U4983=0,ROUNDUP((Q4983-日期设置!$B$2)/365,0),ROUNDUP((R4983-日期设置!$B$2)/365,0))</f>
        <v>2</v>
      </c>
      <c r="X4983" s="18">
        <f>_xlfn.IFNA(VLOOKUP(A4983,过往入选债券!A:D,4,0),2)</f>
        <v>2</v>
      </c>
      <c r="Y4983">
        <f>_xlfn.IFNA(VLOOKUP(C4983,[2]Sheet1!$A:$A,1,0),3)</f>
        <v>3</v>
      </c>
    </row>
    <row r="4984" spans="1:25" hidden="1" x14ac:dyDescent="0.2">
      <c r="A4984" s="21" t="s">
        <v>7238</v>
      </c>
      <c r="B4984" s="21" t="s">
        <v>7239</v>
      </c>
      <c r="C4984" s="37" t="s">
        <v>1828</v>
      </c>
      <c r="D4984" s="26" t="str">
        <f>[1]!b_calc_yield(A4984,日期设置!$B$2,F4984,1,R4984,1,O4984,L4984,S4984,)</f>
        <v>Fetching...</v>
      </c>
      <c r="E4984" s="26">
        <f t="shared" si="154"/>
        <v>2.9353326726321294</v>
      </c>
      <c r="F4984" s="18">
        <f>[1]!b_dq_cleanprice($A4984,日期设置!B$2)</f>
        <v>101.9893</v>
      </c>
      <c r="G4984" s="18" t="str">
        <f t="shared" si="155"/>
        <v>0.67 + 0.67</v>
      </c>
      <c r="H4984" s="27">
        <f>[1]!b_dq_pctchange($A4984,日期设置!$B$2,1)/100</f>
        <v>0</v>
      </c>
      <c r="I4984" s="26">
        <f>[1]!b_pq_pctchange(A4984,日期设置!$B$4,日期设置!$B$2,1)</f>
        <v>0</v>
      </c>
      <c r="J4984" s="26">
        <f>[1]!b_pq_pctchange(A4984,日期设置!$C$4,日期设置!$B$2,1)</f>
        <v>0</v>
      </c>
      <c r="K4984" s="52">
        <f>[1]!b_dq_amount($A4984,日期设置!B$2,2,10000)</f>
        <v>0</v>
      </c>
      <c r="L4984" s="26">
        <f>[1]!b_info_latestpar(A4984,日期设置!$B$2)</f>
        <v>100</v>
      </c>
      <c r="M4984" s="6">
        <f>[1]!b_info_outstandingbalance($A4984,日期设置!B$2)</f>
        <v>5</v>
      </c>
      <c r="N4984" s="7" t="str">
        <f>[1]!b_info_latestissurercreditrating2(A4984,日期设置!$B$2,"102","1")</f>
        <v>AAA</v>
      </c>
      <c r="O4984" s="8">
        <v>7.5</v>
      </c>
      <c r="P4984" s="9">
        <f>[1]!b_info_repurchasedate(A4984)</f>
        <v>0</v>
      </c>
      <c r="Q4984" s="8" t="s">
        <v>16065</v>
      </c>
      <c r="R4984" s="2" t="str">
        <f>IF((--IF(P4984=0,Q4984,P4984))&gt;(--日期设置!$B$2),IF(P4984=0,Q4984,P4984),Q4984)</f>
        <v>2021-11-23</v>
      </c>
      <c r="S4984" s="2" t="s">
        <v>17851</v>
      </c>
      <c r="T4984" s="8">
        <f>[1]!b_anal_ptmyear($A4984,日期设置!$B$2)</f>
        <v>0.67397260273972603</v>
      </c>
      <c r="U4984" s="8">
        <f>[1]!b_anal_termifexercise($A4984,日期设置!B$2)</f>
        <v>0.67397260273972603</v>
      </c>
      <c r="V4984" s="10">
        <f>[1]!b_dq_dirtyprice(A4984,日期设置!$B$2)</f>
        <v>104.4345</v>
      </c>
      <c r="W4984" s="11">
        <f>IF(U4984=0,ROUNDUP((Q4984-日期设置!$B$2)/365,0),ROUNDUP((R4984-日期设置!$B$2)/365,0))</f>
        <v>1</v>
      </c>
      <c r="X4984" s="18">
        <f>_xlfn.IFNA(VLOOKUP(A4984,过往入选债券!A:D,4,0),2)</f>
        <v>2</v>
      </c>
      <c r="Y4984">
        <f>_xlfn.IFNA(VLOOKUP(C4984,[2]Sheet1!$A:$A,1,0),3)</f>
        <v>3</v>
      </c>
    </row>
    <row r="4985" spans="1:25" hidden="1" x14ac:dyDescent="0.2">
      <c r="A4985" s="21" t="s">
        <v>15827</v>
      </c>
      <c r="B4985" s="21" t="s">
        <v>15828</v>
      </c>
      <c r="C4985" s="37" t="s">
        <v>15829</v>
      </c>
      <c r="D4985" s="26" t="str">
        <f>[1]!b_calc_yield(A4985,日期设置!$B$2,F4985,1,R4985,1,O4985,L4985,S4985,)</f>
        <v>Fetching...</v>
      </c>
      <c r="E4985" s="26">
        <f t="shared" si="154"/>
        <v>25.984785389510769</v>
      </c>
      <c r="F4985" s="18">
        <f>[1]!b_dq_cleanprice($A4985,日期设置!B$2)</f>
        <v>96.97</v>
      </c>
      <c r="G4985" s="18" t="str">
        <f t="shared" si="155"/>
        <v>6.09 + 0</v>
      </c>
      <c r="H4985" s="27">
        <f>[1]!b_dq_pctchange($A4985,日期设置!$B$2,1)/100</f>
        <v>0</v>
      </c>
      <c r="I4985" s="26">
        <f>[1]!b_pq_pctchange(A4985,日期设置!$B$4,日期设置!$B$2,1)</f>
        <v>0</v>
      </c>
      <c r="J4985" s="26">
        <f>[1]!b_pq_pctchange(A4985,日期设置!$C$4,日期设置!$B$2,1)</f>
        <v>0</v>
      </c>
      <c r="K4985" s="52">
        <f>[1]!b_dq_amount($A4985,日期设置!B$2,2,10000)</f>
        <v>0</v>
      </c>
      <c r="L4985" s="26">
        <f>[1]!b_info_latestpar(A4985,日期设置!$B$2)</f>
        <v>100</v>
      </c>
      <c r="M4985" s="6">
        <f>[1]!b_info_outstandingbalance($A4985,日期设置!B$2)</f>
        <v>5</v>
      </c>
      <c r="N4985" s="7" t="str">
        <f>[1]!b_info_latestissurercreditrating2(A4985,日期设置!$B$2,"102","1")</f>
        <v>AA</v>
      </c>
      <c r="O4985" s="8">
        <v>3.78</v>
      </c>
      <c r="P4985" s="9">
        <f>[1]!b_info_repurchasedate(A4985)</f>
        <v>0</v>
      </c>
      <c r="Q4985" s="8" t="s">
        <v>16304</v>
      </c>
      <c r="R4985" s="2" t="str">
        <f>IF((--IF(P4985=0,Q4985,P4985))&gt;(--日期设置!$B$2),IF(P4985=0,Q4985,P4985),Q4985)</f>
        <v>2027-04-27</v>
      </c>
      <c r="S4985" s="2" t="s">
        <v>18085</v>
      </c>
      <c r="T4985" s="8">
        <f>[1]!b_anal_ptmyear($A4985,日期设置!$B$2)</f>
        <v>6.0986301369863014</v>
      </c>
      <c r="U4985" s="8">
        <f>[1]!b_anal_termifexercise($A4985,日期设置!B$2)</f>
        <v>0</v>
      </c>
      <c r="V4985" s="10">
        <f>[1]!b_dq_dirtyprice(A4985,日期设置!$B$2)</f>
        <v>100.3772</v>
      </c>
      <c r="W4985" s="11">
        <f>IF(U4985=0,ROUNDUP((Q4985-日期设置!$B$2)/365,0),ROUNDUP((R4985-日期设置!$B$2)/365,0))</f>
        <v>7</v>
      </c>
      <c r="X4985" s="18">
        <f>_xlfn.IFNA(VLOOKUP(A4985,过往入选债券!A:D,4,0),2)</f>
        <v>2</v>
      </c>
      <c r="Y4985">
        <f>_xlfn.IFNA(VLOOKUP(C4985,[2]Sheet1!$A:$A,1,0),3)</f>
        <v>3</v>
      </c>
    </row>
    <row r="4986" spans="1:25" hidden="1" x14ac:dyDescent="0.2">
      <c r="A4986" s="21" t="s">
        <v>4000</v>
      </c>
      <c r="B4986" s="21" t="s">
        <v>4001</v>
      </c>
      <c r="C4986" s="37" t="s">
        <v>4002</v>
      </c>
      <c r="D4986" s="26" t="str">
        <f>[1]!b_calc_yield(A4986,日期设置!$B$2,F4986,1,R4986,1,O4986,L4986,S4986,)</f>
        <v>Fetching...</v>
      </c>
      <c r="E4986" s="26">
        <f t="shared" si="154"/>
        <v>8.5461611040923646</v>
      </c>
      <c r="F4986" s="18">
        <f>[1]!b_dq_cleanprice($A4986,日期设置!B$2)</f>
        <v>99.8964</v>
      </c>
      <c r="G4986" s="18" t="str">
        <f t="shared" si="155"/>
        <v>3.96 + 1.96</v>
      </c>
      <c r="H4986" s="27">
        <f>[1]!b_dq_pctchange($A4986,日期设置!$B$2,1)/100</f>
        <v>0</v>
      </c>
      <c r="I4986" s="26">
        <f>[1]!b_pq_pctchange(A4986,日期设置!$B$4,日期设置!$B$2,1)</f>
        <v>0</v>
      </c>
      <c r="J4986" s="26">
        <f>[1]!b_pq_pctchange(A4986,日期设置!$C$4,日期设置!$B$2,1)</f>
        <v>-0.40239282153539113</v>
      </c>
      <c r="K4986" s="52">
        <f>[1]!b_dq_amount($A4986,日期设置!B$2,2,10000)</f>
        <v>0</v>
      </c>
      <c r="L4986" s="26">
        <f>[1]!b_info_latestpar(A4986,日期设置!$B$2)</f>
        <v>100</v>
      </c>
      <c r="M4986" s="6">
        <f>[1]!b_info_outstandingbalance($A4986,日期设置!B$2)</f>
        <v>10</v>
      </c>
      <c r="N4986" s="7">
        <f>[1]!b_info_latestissurercreditrating2(A4986,日期设置!$B$2,"102","1")</f>
        <v>0</v>
      </c>
      <c r="O4986" s="8">
        <v>4.3</v>
      </c>
      <c r="P4986" s="9" t="str">
        <f>[1]!b_info_repurchasedate(A4986)</f>
        <v>2023-03-09</v>
      </c>
      <c r="Q4986" s="8" t="s">
        <v>16632</v>
      </c>
      <c r="R4986" s="2" t="str">
        <f>IF((--IF(P4986=0,Q4986,P4986))&gt;(--日期设置!$B$2),IF(P4986=0,Q4986,P4986),Q4986)</f>
        <v>2023-03-09</v>
      </c>
      <c r="S4986" s="2" t="s">
        <v>18372</v>
      </c>
      <c r="T4986" s="8">
        <f>[1]!b_anal_ptmyear($A4986,日期设置!$B$2)</f>
        <v>3.9643835616438357</v>
      </c>
      <c r="U4986" s="8">
        <f>[1]!b_anal_termifexercise($A4986,日期设置!B$2)</f>
        <v>1.9643835616438357</v>
      </c>
      <c r="V4986" s="10">
        <f>[1]!b_dq_dirtyprice(A4986,日期设置!$B$2)</f>
        <v>100.0496</v>
      </c>
      <c r="W4986" s="11">
        <f>IF(U4986=0,ROUNDUP((Q4986-日期设置!$B$2)/365,0),ROUNDUP((R4986-日期设置!$B$2)/365,0))</f>
        <v>2</v>
      </c>
      <c r="X4986" s="18">
        <f>_xlfn.IFNA(VLOOKUP(A4986,过往入选债券!A:D,4,0),2)</f>
        <v>2</v>
      </c>
      <c r="Y4986">
        <f>_xlfn.IFNA(VLOOKUP(C4986,[2]Sheet1!$A:$A,1,0),3)</f>
        <v>3</v>
      </c>
    </row>
    <row r="4987" spans="1:25" hidden="1" x14ac:dyDescent="0.2">
      <c r="A4987" s="28" t="s">
        <v>20976</v>
      </c>
      <c r="B4987" s="28" t="s">
        <v>20977</v>
      </c>
      <c r="C4987" s="39" t="s">
        <v>21257</v>
      </c>
      <c r="D4987" s="26" t="str">
        <f>[1]!b_calc_yield(A4987,日期设置!$B$2,F4987,1,R4987,1,O4987,L4987,S4987,)</f>
        <v>Fetching...</v>
      </c>
      <c r="E4987" s="26">
        <f t="shared" si="154"/>
        <v>11.068742862548419</v>
      </c>
      <c r="F4987" s="18">
        <f>[1]!b_dq_cleanprice($A4987,日期设置!B$2)</f>
        <v>100.6374</v>
      </c>
      <c r="G4987" s="18" t="str">
        <f t="shared" si="155"/>
        <v>2.58 + 2.58</v>
      </c>
      <c r="H4987" s="27">
        <f>[1]!b_dq_pctchange($A4987,日期设置!$B$2,1)/100</f>
        <v>0</v>
      </c>
      <c r="I4987" s="26">
        <f>[1]!b_pq_pctchange(A4987,日期设置!$B$4,日期设置!$B$2,1)</f>
        <v>0</v>
      </c>
      <c r="J4987" s="26">
        <f>[1]!b_pq_pctchange(A4987,日期设置!$C$4,日期设置!$B$2,1)</f>
        <v>0.34279355811338075</v>
      </c>
      <c r="K4987" s="52">
        <f>[1]!b_dq_amount($A4987,日期设置!B$2,2,10000)</f>
        <v>0</v>
      </c>
      <c r="L4987" s="26">
        <f>[1]!b_info_latestpar(A4987,日期设置!$B$2)</f>
        <v>100</v>
      </c>
      <c r="M4987" s="6">
        <f>[1]!b_info_outstandingbalance($A4987,日期设置!B$2)</f>
        <v>20</v>
      </c>
      <c r="N4987" s="7" t="str">
        <f>[1]!b_info_latestissurercreditrating2(A4987,日期设置!$B$2,"102","1")</f>
        <v>AAA</v>
      </c>
      <c r="O4987" s="8">
        <v>4.63</v>
      </c>
      <c r="P4987" s="9">
        <f>[1]!b_info_repurchasedate(A4987)</f>
        <v>0</v>
      </c>
      <c r="Q4987" s="8" t="s">
        <v>16017</v>
      </c>
      <c r="R4987" s="2" t="str">
        <f>IF((--IF(P4987=0,Q4987,P4987))&gt;(--日期设置!$B$2),IF(P4987=0,Q4987,P4987),Q4987)</f>
        <v>2023-10-23</v>
      </c>
      <c r="S4987" s="31" t="s">
        <v>16008</v>
      </c>
      <c r="T4987" s="8">
        <f>[1]!b_anal_ptmyear($A4987,日期设置!$B$2)</f>
        <v>2.5890410958904111</v>
      </c>
      <c r="U4987" s="8">
        <f>[1]!b_anal_termifexercise($A4987,日期设置!B$2)</f>
        <v>2.5890410958904111</v>
      </c>
      <c r="V4987" s="10">
        <f>[1]!b_dq_dirtyprice(A4987,日期设置!$B$2)</f>
        <v>102.5401</v>
      </c>
      <c r="W4987" s="11">
        <f>IF(U4987=0,ROUNDUP((Q4987-日期设置!$B$2)/365,0),ROUNDUP((R4987-日期设置!$B$2)/365,0))</f>
        <v>3</v>
      </c>
      <c r="X4987" s="18">
        <f>_xlfn.IFNA(VLOOKUP(A4987,过往入选债券!A:D,4,0),2)</f>
        <v>2</v>
      </c>
      <c r="Y4987">
        <f>_xlfn.IFNA(VLOOKUP(C4987,[2]Sheet1!$A:$A,1,0),3)</f>
        <v>3</v>
      </c>
    </row>
    <row r="4988" spans="1:25" hidden="1" x14ac:dyDescent="0.2">
      <c r="A4988" s="21" t="s">
        <v>4698</v>
      </c>
      <c r="B4988" s="21" t="s">
        <v>4699</v>
      </c>
      <c r="C4988" s="37" t="s">
        <v>4700</v>
      </c>
      <c r="D4988" s="26" t="str">
        <f>[1]!b_calc_yield(A4988,日期设置!$B$2,F4988,1,R4988,1,O4988,L4988,S4988,)</f>
        <v>Fetching...</v>
      </c>
      <c r="E4988" s="26">
        <f t="shared" si="154"/>
        <v>9.7215920487141005</v>
      </c>
      <c r="F4988" s="18">
        <f>[1]!b_dq_cleanprice($A4988,日期设置!B$2)</f>
        <v>99.715400000000002</v>
      </c>
      <c r="G4988" s="18" t="str">
        <f t="shared" si="155"/>
        <v>2.29 + 0</v>
      </c>
      <c r="H4988" s="27">
        <f>[1]!b_dq_pctchange($A4988,日期设置!$B$2,1)/100</f>
        <v>0</v>
      </c>
      <c r="I4988" s="26">
        <f>[1]!b_pq_pctchange(A4988,日期设置!$B$4,日期设置!$B$2,1)</f>
        <v>0</v>
      </c>
      <c r="J4988" s="26">
        <f>[1]!b_pq_pctchange(A4988,日期设置!$C$4,日期设置!$B$2,1)</f>
        <v>0</v>
      </c>
      <c r="K4988" s="52">
        <f>[1]!b_dq_amount($A4988,日期设置!B$2,2,10000)</f>
        <v>0</v>
      </c>
      <c r="L4988" s="26">
        <f>[1]!b_info_latestpar(A4988,日期设置!$B$2)</f>
        <v>100</v>
      </c>
      <c r="M4988" s="6">
        <f>[1]!b_info_outstandingbalance($A4988,日期设置!B$2)</f>
        <v>4.5999999999999996</v>
      </c>
      <c r="N4988" s="7">
        <f>[1]!b_info_latestissurercreditrating2(A4988,日期设置!$B$2,"102","1")</f>
        <v>0</v>
      </c>
      <c r="O4988" s="8">
        <v>4.2300000000000004</v>
      </c>
      <c r="P4988" s="9">
        <f>[1]!b_info_repurchasedate(A4988)</f>
        <v>0</v>
      </c>
      <c r="Q4988" s="8" t="s">
        <v>16888</v>
      </c>
      <c r="R4988" s="2" t="str">
        <f>IF((--IF(P4988=0,Q4988,P4988))&gt;(--日期设置!$B$2),IF(P4988=0,Q4988,P4988),Q4988)</f>
        <v>2023-07-07</v>
      </c>
      <c r="S4988" s="2" t="s">
        <v>18019</v>
      </c>
      <c r="T4988" s="8">
        <f>[1]!b_anal_ptmyear($A4988,日期设置!$B$2)</f>
        <v>2.2931506849315069</v>
      </c>
      <c r="U4988" s="8">
        <f>[1]!b_anal_termifexercise($A4988,日期设置!B$2)</f>
        <v>0</v>
      </c>
      <c r="V4988" s="10">
        <f>[1]!b_dq_dirtyprice(A4988,日期设置!$B$2)</f>
        <v>102.7054</v>
      </c>
      <c r="W4988" s="11">
        <f>IF(U4988=0,ROUNDUP((Q4988-日期设置!$B$2)/365,0),ROUNDUP((R4988-日期设置!$B$2)/365,0))</f>
        <v>3</v>
      </c>
      <c r="X4988" s="18">
        <f>_xlfn.IFNA(VLOOKUP(A4988,过往入选债券!A:D,4,0),2)</f>
        <v>2</v>
      </c>
      <c r="Y4988">
        <f>_xlfn.IFNA(VLOOKUP(C4988,[2]Sheet1!$A:$A,1,0),3)</f>
        <v>3</v>
      </c>
    </row>
    <row r="4989" spans="1:25" hidden="1" x14ac:dyDescent="0.2">
      <c r="A4989" s="21" t="s">
        <v>13290</v>
      </c>
      <c r="B4989" s="21" t="s">
        <v>13291</v>
      </c>
      <c r="C4989" s="37" t="s">
        <v>1401</v>
      </c>
      <c r="D4989" s="26" t="str">
        <f>[1]!b_calc_yield(A4989,日期设置!$B$2,F4989,1,R4989,1,O4989,L4989,S4989,)</f>
        <v>Fetching...</v>
      </c>
      <c r="E4989" s="26">
        <f t="shared" si="154"/>
        <v>20.22980570730639</v>
      </c>
      <c r="F4989" s="18">
        <f>[1]!b_dq_cleanprice($A4989,日期设置!B$2)</f>
        <v>58.642800000000001</v>
      </c>
      <c r="G4989" s="18" t="str">
        <f t="shared" si="155"/>
        <v>2.35 + 0</v>
      </c>
      <c r="H4989" s="27">
        <f>[1]!b_dq_pctchange($A4989,日期设置!$B$2,1)/100</f>
        <v>0</v>
      </c>
      <c r="I4989" s="26">
        <f>[1]!b_pq_pctchange(A4989,日期设置!$B$4,日期设置!$B$2,1)</f>
        <v>0</v>
      </c>
      <c r="J4989" s="26">
        <f>[1]!b_pq_pctchange(A4989,日期设置!$C$4,日期设置!$B$2,1)</f>
        <v>0</v>
      </c>
      <c r="K4989" s="52">
        <f>[1]!b_dq_amount($A4989,日期设置!B$2,2,10000)</f>
        <v>0</v>
      </c>
      <c r="L4989" s="26">
        <f>[1]!b_info_latestpar(A4989,日期设置!$B$2)</f>
        <v>60</v>
      </c>
      <c r="M4989" s="6">
        <f>[1]!b_info_outstandingbalance($A4989,日期设置!B$2)</f>
        <v>10.8</v>
      </c>
      <c r="N4989" s="7" t="str">
        <f>[1]!b_info_latestissurercreditrating2(A4989,日期设置!$B$2,"102","1")</f>
        <v>AA</v>
      </c>
      <c r="O4989" s="8">
        <v>4.1500000000000004</v>
      </c>
      <c r="P4989" s="9">
        <f>[1]!b_info_repurchasedate(A4989)</f>
        <v>0</v>
      </c>
      <c r="Q4989" s="8" t="s">
        <v>17237</v>
      </c>
      <c r="R4989" s="2" t="str">
        <f>IF((--IF(P4989=0,Q4989,P4989))&gt;(--日期设置!$B$2),IF(P4989=0,Q4989,P4989),Q4989)</f>
        <v>2023-07-28</v>
      </c>
      <c r="S4989" s="2" t="s">
        <v>17800</v>
      </c>
      <c r="T4989" s="8">
        <f>[1]!b_anal_ptmyear($A4989,日期设置!$B$2)</f>
        <v>2.3506849315068492</v>
      </c>
      <c r="U4989" s="8">
        <f>[1]!b_anal_termifexercise($A4989,日期设置!B$2)</f>
        <v>0</v>
      </c>
      <c r="V4989" s="10">
        <f>[1]!b_dq_dirtyprice(A4989,日期设置!$B$2)</f>
        <v>60.259599999999999</v>
      </c>
      <c r="W4989" s="11">
        <f>IF(U4989=0,ROUNDUP((Q4989-日期设置!$B$2)/365,0),ROUNDUP((R4989-日期设置!$B$2)/365,0))</f>
        <v>3</v>
      </c>
      <c r="X4989" s="18" t="str">
        <f>_xlfn.IFNA(VLOOKUP(A4989,过往入选债券!A:D,4,0),2)</f>
        <v>否</v>
      </c>
      <c r="Y4989">
        <f>_xlfn.IFNA(VLOOKUP(C4989,[2]Sheet1!$A:$A,1,0),3)</f>
        <v>3</v>
      </c>
    </row>
    <row r="4990" spans="1:25" hidden="1" x14ac:dyDescent="0.2">
      <c r="A4990" s="21" t="s">
        <v>10613</v>
      </c>
      <c r="B4990" s="21" t="s">
        <v>10614</v>
      </c>
      <c r="C4990" s="37" t="s">
        <v>11</v>
      </c>
      <c r="D4990" s="26" t="str">
        <f>[1]!b_calc_yield(A4990,日期设置!$B$2,F4990,1,R4990,1,O4990,L4990,S4990,)</f>
        <v>Fetching...</v>
      </c>
      <c r="E4990" s="26">
        <f t="shared" si="154"/>
        <v>8.7382205958041794</v>
      </c>
      <c r="F4990" s="18">
        <f>[1]!b_dq_cleanprice($A4990,日期设置!B$2)</f>
        <v>98.882000000000005</v>
      </c>
      <c r="G4990" s="18" t="str">
        <f t="shared" si="155"/>
        <v>4.07 + 2.07</v>
      </c>
      <c r="H4990" s="27">
        <f>[1]!b_dq_pctchange($A4990,日期设置!$B$2,1)/100</f>
        <v>0</v>
      </c>
      <c r="I4990" s="26">
        <f>[1]!b_pq_pctchange(A4990,日期设置!$B$4,日期设置!$B$2,1)</f>
        <v>0</v>
      </c>
      <c r="J4990" s="26">
        <f>[1]!b_pq_pctchange(A4990,日期设置!$C$4,日期设置!$B$2,1)</f>
        <v>0.34594702109069703</v>
      </c>
      <c r="K4990" s="52">
        <f>[1]!b_dq_amount($A4990,日期设置!B$2,2,10000)</f>
        <v>0</v>
      </c>
      <c r="L4990" s="26">
        <f>[1]!b_info_latestpar(A4990,日期设置!$B$2)</f>
        <v>100</v>
      </c>
      <c r="M4990" s="6">
        <f>[1]!b_info_outstandingbalance($A4990,日期设置!B$2)</f>
        <v>1.5</v>
      </c>
      <c r="N4990" s="7" t="str">
        <f>[1]!b_info_latestissurercreditrating2(A4990,日期设置!$B$2,"102","1")</f>
        <v>AA+</v>
      </c>
      <c r="O4990" s="8">
        <v>3.78</v>
      </c>
      <c r="P4990" s="9" t="str">
        <f>[1]!b_info_repurchasedate(A4990)</f>
        <v>2023-04-17</v>
      </c>
      <c r="Q4990" s="8" t="s">
        <v>16411</v>
      </c>
      <c r="R4990" s="2" t="str">
        <f>IF((--IF(P4990=0,Q4990,P4990))&gt;(--日期设置!$B$2),IF(P4990=0,Q4990,P4990),Q4990)</f>
        <v>2023-04-17</v>
      </c>
      <c r="S4990" s="2" t="s">
        <v>18184</v>
      </c>
      <c r="T4990" s="8">
        <f>[1]!b_anal_ptmyear($A4990,日期设置!$B$2)</f>
        <v>4.0712328767123287</v>
      </c>
      <c r="U4990" s="8">
        <f>[1]!b_anal_termifexercise($A4990,日期设置!B$2)</f>
        <v>2.0712328767123287</v>
      </c>
      <c r="V4990" s="10">
        <f>[1]!b_dq_dirtyprice(A4990,日期设置!$B$2)</f>
        <v>102.3927</v>
      </c>
      <c r="W4990" s="11">
        <f>IF(U4990=0,ROUNDUP((Q4990-日期设置!$B$2)/365,0),ROUNDUP((R4990-日期设置!$B$2)/365,0))</f>
        <v>3</v>
      </c>
      <c r="X4990" s="18">
        <f>_xlfn.IFNA(VLOOKUP(A4990,过往入选债券!A:D,4,0),2)</f>
        <v>2</v>
      </c>
      <c r="Y4990">
        <f>_xlfn.IFNA(VLOOKUP(C4990,[2]Sheet1!$A:$A,1,0),3)</f>
        <v>3</v>
      </c>
    </row>
    <row r="4991" spans="1:25" x14ac:dyDescent="0.2">
      <c r="A4991" s="21" t="s">
        <v>2574</v>
      </c>
      <c r="B4991" s="21" t="s">
        <v>2575</v>
      </c>
      <c r="C4991" s="37" t="s">
        <v>1312</v>
      </c>
      <c r="D4991" s="26" t="str">
        <f>[1]!b_calc_yield(A4991,日期设置!$B$2,F4991,1,R4991,1,O4991,L4991,S4991,)</f>
        <v>Fetching...</v>
      </c>
      <c r="E4991" s="26">
        <f t="shared" si="154"/>
        <v>3.7211996180762874</v>
      </c>
      <c r="F4991" s="18">
        <f>[1]!b_dq_cleanprice($A4991,日期设置!B$2)</f>
        <v>100.9</v>
      </c>
      <c r="G4991" s="18" t="str">
        <f t="shared" si="155"/>
        <v>2.85 + 0.85</v>
      </c>
      <c r="H4991" s="27">
        <f>[1]!b_dq_pctchange($A4991,日期设置!$B$2,1)/100</f>
        <v>3.9658933174703802E-4</v>
      </c>
      <c r="I4991" s="26">
        <f>[1]!b_pq_pctchange(A4991,日期设置!$B$4,日期设置!$B$2,1)</f>
        <v>3.96589331747038E-2</v>
      </c>
      <c r="J4991" s="26">
        <f>[1]!b_pq_pctchange(A4991,日期设置!$C$4,日期设置!$B$2,1)</f>
        <v>3.96589331747038E-2</v>
      </c>
      <c r="K4991" s="52">
        <f>[1]!b_dq_amount($A4991,日期设置!B$2,2,10000)</f>
        <v>5084.9113015000003</v>
      </c>
      <c r="L4991" s="26">
        <f>[1]!b_info_latestpar(A4991,日期设置!$B$2)</f>
        <v>100</v>
      </c>
      <c r="M4991" s="6">
        <f>[1]!b_info_outstandingbalance($A4991,日期设置!B$2)</f>
        <v>3</v>
      </c>
      <c r="N4991" s="7">
        <f>[1]!b_info_latestissurercreditrating2(A4991,日期设置!$B$2,"102","1")</f>
        <v>0</v>
      </c>
      <c r="O4991" s="8">
        <v>5.48</v>
      </c>
      <c r="P4991" s="9" t="str">
        <f>[1]!b_info_repurchasedate(A4991)</f>
        <v>2022-01-28</v>
      </c>
      <c r="Q4991" s="8" t="s">
        <v>16750</v>
      </c>
      <c r="R4991" s="2" t="str">
        <f>IF((--IF(P4991=0,Q4991,P4991))&gt;(--日期设置!$B$2),IF(P4991=0,Q4991,P4991),Q4991)</f>
        <v>2022-01-28</v>
      </c>
      <c r="S4991" s="2" t="s">
        <v>17929</v>
      </c>
      <c r="T4991" s="8">
        <f>[1]!b_anal_ptmyear($A4991,日期设置!$B$2)</f>
        <v>2.8547945205479452</v>
      </c>
      <c r="U4991" s="8">
        <f>[1]!b_anal_termifexercise($A4991,日期设置!B$2)</f>
        <v>0.85479452054794525</v>
      </c>
      <c r="V4991" s="10">
        <f>[1]!b_dq_dirtyprice(A4991,日期设置!$B$2)</f>
        <v>101.6957</v>
      </c>
      <c r="W4991" s="11">
        <f>IF(U4991=0,ROUNDUP((Q4991-日期设置!$B$2)/365,0),ROUNDUP((R4991-日期设置!$B$2)/365,0))</f>
        <v>1</v>
      </c>
      <c r="X4991" s="18">
        <f>_xlfn.IFNA(VLOOKUP(A4991,过往入选债券!A:D,4,0),2)</f>
        <v>2</v>
      </c>
      <c r="Y4991" s="45">
        <f>_xlfn.IFNA(VLOOKUP(C4991,[2]Sheet1!$A:$A,1,0),3)</f>
        <v>3</v>
      </c>
    </row>
    <row r="4992" spans="1:25" hidden="1" x14ac:dyDescent="0.2">
      <c r="A4992" s="21" t="s">
        <v>15401</v>
      </c>
      <c r="B4992" s="21" t="s">
        <v>15402</v>
      </c>
      <c r="C4992" s="37" t="s">
        <v>6349</v>
      </c>
      <c r="D4992" s="26" t="str">
        <f>[1]!b_calc_yield(A4992,日期设置!$B$2,F4992,1,R4992,1,O4992,L4992,S4992,)</f>
        <v>Fetching...</v>
      </c>
      <c r="E4992" s="26">
        <f t="shared" si="154"/>
        <v>14.453894617102447</v>
      </c>
      <c r="F4992" s="18">
        <f>[1]!b_dq_cleanprice($A4992,日期设置!B$2)</f>
        <v>100.0629</v>
      </c>
      <c r="G4992" s="18" t="str">
        <f t="shared" si="155"/>
        <v>8.40 + 3.40</v>
      </c>
      <c r="H4992" s="27">
        <f>[1]!b_dq_pctchange($A4992,日期设置!$B$2,1)/100</f>
        <v>0</v>
      </c>
      <c r="I4992" s="26">
        <f>[1]!b_pq_pctchange(A4992,日期设置!$B$4,日期设置!$B$2,1)</f>
        <v>0</v>
      </c>
      <c r="J4992" s="26">
        <f>[1]!b_pq_pctchange(A4992,日期设置!$C$4,日期设置!$B$2,1)</f>
        <v>2.0391333683179736E-2</v>
      </c>
      <c r="K4992" s="52">
        <f>[1]!b_dq_amount($A4992,日期设置!B$2,2,10000)</f>
        <v>0</v>
      </c>
      <c r="L4992" s="26">
        <f>[1]!b_info_latestpar(A4992,日期设置!$B$2)</f>
        <v>100</v>
      </c>
      <c r="M4992" s="6">
        <f>[1]!b_info_outstandingbalance($A4992,日期设置!B$2)</f>
        <v>6</v>
      </c>
      <c r="N4992" s="7" t="str">
        <f>[1]!b_info_latestissurercreditrating2(A4992,日期设置!$B$2,"102","1")</f>
        <v>AAA</v>
      </c>
      <c r="O4992" s="8">
        <v>4.38</v>
      </c>
      <c r="P4992" s="9" t="str">
        <f>[1]!b_info_repurchasedate(A4992)</f>
        <v>2024-08-16</v>
      </c>
      <c r="Q4992" s="8" t="s">
        <v>17347</v>
      </c>
      <c r="R4992" s="2" t="str">
        <f>IF((--IF(P4992=0,Q4992,P4992))&gt;(--日期设置!$B$2),IF(P4992=0,Q4992,P4992),Q4992)</f>
        <v>2024-08-16</v>
      </c>
      <c r="S4992" s="2" t="s">
        <v>18363</v>
      </c>
      <c r="T4992" s="8">
        <f>[1]!b_anal_ptmyear($A4992,日期设置!$B$2)</f>
        <v>8.4027397260273968</v>
      </c>
      <c r="U4992" s="8">
        <f>[1]!b_anal_termifexercise($A4992,日期设置!B$2)</f>
        <v>3.4054794520547946</v>
      </c>
      <c r="V4992" s="10">
        <f>[1]!b_dq_dirtyprice(A4992,日期设置!$B$2)</f>
        <v>102.6789</v>
      </c>
      <c r="W4992" s="11">
        <f>IF(U4992=0,ROUNDUP((Q4992-日期设置!$B$2)/365,0),ROUNDUP((R4992-日期设置!$B$2)/365,0))</f>
        <v>4</v>
      </c>
      <c r="X4992" s="18">
        <f>_xlfn.IFNA(VLOOKUP(A4992,过往入选债券!A:D,4,0),2)</f>
        <v>2</v>
      </c>
      <c r="Y4992" s="45">
        <f>_xlfn.IFNA(VLOOKUP(C4992,[2]Sheet1!$A:$A,1,0),3)</f>
        <v>3</v>
      </c>
    </row>
    <row r="4993" spans="1:25" hidden="1" x14ac:dyDescent="0.2">
      <c r="A4993" s="21" t="s">
        <v>10671</v>
      </c>
      <c r="B4993" s="21" t="s">
        <v>10672</v>
      </c>
      <c r="C4993" s="37" t="s">
        <v>161</v>
      </c>
      <c r="D4993" s="26" t="str">
        <f>[1]!b_calc_yield(A4993,日期设置!$B$2,F4993,1,R4993,1,O4993,L4993,S4993,)</f>
        <v>Fetching...</v>
      </c>
      <c r="E4993" s="26">
        <f t="shared" si="154"/>
        <v>4.5578609212337806</v>
      </c>
      <c r="F4993" s="18">
        <f>[1]!b_dq_cleanprice($A4993,日期设置!B$2)</f>
        <v>99.741600000000005</v>
      </c>
      <c r="G4993" s="18" t="str">
        <f t="shared" si="155"/>
        <v>2.08 + 1.08</v>
      </c>
      <c r="H4993" s="27">
        <f>[1]!b_dq_pctchange($A4993,日期设置!$B$2,1)/100</f>
        <v>0</v>
      </c>
      <c r="I4993" s="26">
        <f>[1]!b_pq_pctchange(A4993,日期设置!$B$4,日期设置!$B$2,1)</f>
        <v>-0.20251340750820185</v>
      </c>
      <c r="J4993" s="26">
        <f>[1]!b_pq_pctchange(A4993,日期设置!$C$4,日期设置!$B$2,1)</f>
        <v>-0.31223139504667147</v>
      </c>
      <c r="K4993" s="52">
        <f>[1]!b_dq_amount($A4993,日期设置!B$2,2,10000)</f>
        <v>0</v>
      </c>
      <c r="L4993" s="26">
        <f>[1]!b_info_latestpar(A4993,日期设置!$B$2)</f>
        <v>100</v>
      </c>
      <c r="M4993" s="6">
        <f>[1]!b_info_outstandingbalance($A4993,日期设置!B$2)</f>
        <v>5</v>
      </c>
      <c r="N4993" s="7" t="str">
        <f>[1]!b_info_latestissurercreditrating2(A4993,日期设置!$B$2,"102","1")</f>
        <v>AA+</v>
      </c>
      <c r="O4993" s="8">
        <v>4.1100000000000003</v>
      </c>
      <c r="P4993" s="9" t="str">
        <f>[1]!b_info_repurchasedate(A4993)</f>
        <v>2022-04-22</v>
      </c>
      <c r="Q4993" s="8" t="s">
        <v>16429</v>
      </c>
      <c r="R4993" s="2" t="str">
        <f>IF((--IF(P4993=0,Q4993,P4993))&gt;(--日期设置!$B$2),IF(P4993=0,Q4993,P4993),Q4993)</f>
        <v>2022-04-22</v>
      </c>
      <c r="S4993" s="2" t="s">
        <v>18199</v>
      </c>
      <c r="T4993" s="8">
        <f>[1]!b_anal_ptmyear($A4993,日期设置!$B$2)</f>
        <v>2.0849315068493151</v>
      </c>
      <c r="U4993" s="8">
        <f>[1]!b_anal_termifexercise($A4993,日期设置!B$2)</f>
        <v>1.0849315068493151</v>
      </c>
      <c r="V4993" s="10">
        <f>[1]!b_dq_dirtyprice(A4993,日期设置!$B$2)</f>
        <v>103.5025</v>
      </c>
      <c r="W4993" s="11">
        <f>IF(U4993=0,ROUNDUP((Q4993-日期设置!$B$2)/365,0),ROUNDUP((R4993-日期设置!$B$2)/365,0))</f>
        <v>2</v>
      </c>
      <c r="X4993" s="18">
        <f>_xlfn.IFNA(VLOOKUP(A4993,过往入选债券!A:D,4,0),2)</f>
        <v>2</v>
      </c>
      <c r="Y4993">
        <f>_xlfn.IFNA(VLOOKUP(C4993,[2]Sheet1!$A:$A,1,0),3)</f>
        <v>3</v>
      </c>
    </row>
    <row r="4994" spans="1:25" x14ac:dyDescent="0.2">
      <c r="A4994" s="21" t="s">
        <v>10042</v>
      </c>
      <c r="B4994" s="21" t="s">
        <v>10043</v>
      </c>
      <c r="C4994" s="37" t="s">
        <v>494</v>
      </c>
      <c r="D4994" s="26" t="str">
        <f>[1]!b_calc_yield(A4994,日期设置!$B$2,F4994,1,R4994,1,O4994,L4994,S4994,)</f>
        <v>Fetching...</v>
      </c>
      <c r="E4994" s="26">
        <f t="shared" ref="E4994:E5057" si="156">((O4994*W4994+L4994)/V4994-1)*100</f>
        <v>17.348820911518793</v>
      </c>
      <c r="F4994" s="18">
        <f>[1]!b_dq_cleanprice($A4994,日期设置!B$2)</f>
        <v>97.141599999999997</v>
      </c>
      <c r="G4994" s="18" t="str">
        <f t="shared" ref="G4994:G5057" si="157">LEFT(T4994,4)&amp;" + "&amp;LEFT(U4994,4)</f>
        <v>3.95 + 0</v>
      </c>
      <c r="H4994" s="27">
        <f>[1]!b_dq_pctchange($A4994,日期设置!$B$2,1)/100</f>
        <v>1.1511915399273732E-3</v>
      </c>
      <c r="I4994" s="26">
        <f>[1]!b_pq_pctchange(A4994,日期设置!$B$4,日期设置!$B$2,1)</f>
        <v>0.11511915399273732</v>
      </c>
      <c r="J4994" s="26">
        <f>[1]!b_pq_pctchange(A4994,日期设置!$C$4,日期设置!$B$2,1)</f>
        <v>2.6154235853534775E-2</v>
      </c>
      <c r="K4994" s="52">
        <f>[1]!b_dq_amount($A4994,日期设置!B$2,2,10000)</f>
        <v>17517.0003282</v>
      </c>
      <c r="L4994" s="26">
        <f>[1]!b_info_latestpar(A4994,日期设置!$B$2)</f>
        <v>100</v>
      </c>
      <c r="M4994" s="6">
        <f>[1]!b_info_outstandingbalance($A4994,日期设置!B$2)</f>
        <v>3</v>
      </c>
      <c r="N4994" s="7" t="str">
        <f>[1]!b_info_latestissurercreditrating2(A4994,日期设置!$B$2,"102","1")</f>
        <v>AA+</v>
      </c>
      <c r="O4994" s="8">
        <v>3.55</v>
      </c>
      <c r="P4994" s="9">
        <f>[1]!b_info_repurchasedate(A4994)</f>
        <v>0</v>
      </c>
      <c r="Q4994" s="8" t="s">
        <v>16887</v>
      </c>
      <c r="R4994" s="2" t="str">
        <f>IF((--IF(P4994=0,Q4994,P4994))&gt;(--日期设置!$B$2),IF(P4994=0,Q4994,P4994),Q4994)</f>
        <v>2025-03-04</v>
      </c>
      <c r="S4994" s="2" t="s">
        <v>17960</v>
      </c>
      <c r="T4994" s="8">
        <f>[1]!b_anal_ptmyear($A4994,日期设置!$B$2)</f>
        <v>3.9506849315068493</v>
      </c>
      <c r="U4994" s="8">
        <f>[1]!b_anal_termifexercise($A4994,日期设置!B$2)</f>
        <v>0</v>
      </c>
      <c r="V4994" s="10">
        <f>[1]!b_dq_dirtyprice(A4994,日期设置!$B$2)</f>
        <v>97.316699999999997</v>
      </c>
      <c r="W4994" s="11">
        <f>IF(U4994=0,ROUNDUP((Q4994-日期设置!$B$2)/365,0),ROUNDUP((R4994-日期设置!$B$2)/365,0))</f>
        <v>4</v>
      </c>
      <c r="X4994" s="18">
        <f>_xlfn.IFNA(VLOOKUP(A4994,过往入选债券!A:D,4,0),2)</f>
        <v>2</v>
      </c>
      <c r="Y4994">
        <f>_xlfn.IFNA(VLOOKUP(C4994,[2]Sheet1!$A:$A,1,0),3)</f>
        <v>3</v>
      </c>
    </row>
    <row r="4995" spans="1:25" hidden="1" x14ac:dyDescent="0.2">
      <c r="A4995" s="21" t="s">
        <v>13996</v>
      </c>
      <c r="B4995" s="21" t="s">
        <v>13997</v>
      </c>
      <c r="C4995" s="37" t="s">
        <v>13935</v>
      </c>
      <c r="D4995" s="26" t="str">
        <f>[1]!b_calc_yield(A4995,日期设置!$B$2,F4995,1,R4995,1,O4995,L4995,S4995,)</f>
        <v>Fetching...</v>
      </c>
      <c r="E4995" s="26">
        <f t="shared" si="156"/>
        <v>20.095041631128872</v>
      </c>
      <c r="F4995" s="18">
        <f>[1]!b_dq_cleanprice($A4995,日期设置!B$2)</f>
        <v>81.692899999999995</v>
      </c>
      <c r="G4995" s="18" t="str">
        <f t="shared" si="157"/>
        <v>3.38 + 0</v>
      </c>
      <c r="H4995" s="27">
        <f>[1]!b_dq_pctchange($A4995,日期设置!$B$2,1)/100</f>
        <v>0</v>
      </c>
      <c r="I4995" s="26">
        <f>[1]!b_pq_pctchange(A4995,日期设置!$B$4,日期设置!$B$2,1)</f>
        <v>0</v>
      </c>
      <c r="J4995" s="26">
        <f>[1]!b_pq_pctchange(A4995,日期设置!$C$4,日期设置!$B$2,1)</f>
        <v>0</v>
      </c>
      <c r="K4995" s="52">
        <f>[1]!b_dq_amount($A4995,日期设置!B$2,2,10000)</f>
        <v>0</v>
      </c>
      <c r="L4995" s="26">
        <f>[1]!b_info_latestpar(A4995,日期设置!$B$2)</f>
        <v>80</v>
      </c>
      <c r="M4995" s="6">
        <f>[1]!b_info_outstandingbalance($A4995,日期设置!B$2)</f>
        <v>12</v>
      </c>
      <c r="N4995" s="7" t="str">
        <f>[1]!b_info_latestissurercreditrating2(A4995,日期设置!$B$2,"102","1")</f>
        <v>AA</v>
      </c>
      <c r="O4995" s="8">
        <v>5.31</v>
      </c>
      <c r="P4995" s="9">
        <f>[1]!b_info_repurchasedate(A4995)</f>
        <v>0</v>
      </c>
      <c r="Q4995" s="8" t="s">
        <v>16119</v>
      </c>
      <c r="R4995" s="2" t="str">
        <f>IF((--IF(P4995=0,Q4995,P4995))&gt;(--日期设置!$B$2),IF(P4995=0,Q4995,P4995),Q4995)</f>
        <v>2024-08-10</v>
      </c>
      <c r="S4995" s="2" t="s">
        <v>17905</v>
      </c>
      <c r="T4995" s="8">
        <f>[1]!b_anal_ptmyear($A4995,日期设置!$B$2)</f>
        <v>3.3863013698630136</v>
      </c>
      <c r="U4995" s="8">
        <f>[1]!b_anal_termifexercise($A4995,日期设置!B$2)</f>
        <v>0</v>
      </c>
      <c r="V4995" s="10">
        <f>[1]!b_dq_dirtyprice(A4995,日期设置!$B$2)</f>
        <v>84.299899999999994</v>
      </c>
      <c r="W4995" s="11">
        <f>IF(U4995=0,ROUNDUP((Q4995-日期设置!$B$2)/365,0),ROUNDUP((R4995-日期设置!$B$2)/365,0))</f>
        <v>4</v>
      </c>
      <c r="X4995" s="18">
        <f>_xlfn.IFNA(VLOOKUP(A4995,过往入选债券!A:D,4,0),2)</f>
        <v>2</v>
      </c>
      <c r="Y4995">
        <f>_xlfn.IFNA(VLOOKUP(C4995,[2]Sheet1!$A:$A,1,0),3)</f>
        <v>3</v>
      </c>
    </row>
    <row r="4996" spans="1:25" hidden="1" x14ac:dyDescent="0.2">
      <c r="A4996" s="21" t="s">
        <v>9393</v>
      </c>
      <c r="B4996" s="21" t="s">
        <v>9394</v>
      </c>
      <c r="C4996" s="37" t="s">
        <v>145</v>
      </c>
      <c r="D4996" s="26" t="str">
        <f>[1]!b_calc_yield(A4996,日期设置!$B$2,F4996,1,R4996,1,O4996,L4996,S4996,)</f>
        <v>Fetching...</v>
      </c>
      <c r="E4996" s="26">
        <f t="shared" si="156"/>
        <v>7.0995799688348127</v>
      </c>
      <c r="F4996" s="18">
        <f>[1]!b_dq_cleanprice($A4996,日期设置!B$2)</f>
        <v>100.05670000000001</v>
      </c>
      <c r="G4996" s="18" t="str">
        <f t="shared" si="157"/>
        <v>3.65 + 1.65</v>
      </c>
      <c r="H4996" s="27">
        <f>[1]!b_dq_pctchange($A4996,日期设置!$B$2,1)/100</f>
        <v>0</v>
      </c>
      <c r="I4996" s="26">
        <f>[1]!b_pq_pctchange(A4996,日期设置!$B$4,日期设置!$B$2,1)</f>
        <v>0</v>
      </c>
      <c r="J4996" s="26">
        <f>[1]!b_pq_pctchange(A4996,日期设置!$C$4,日期设置!$B$2,1)</f>
        <v>-1.0047273137420467</v>
      </c>
      <c r="K4996" s="52">
        <f>[1]!b_dq_amount($A4996,日期设置!B$2,2,10000)</f>
        <v>0</v>
      </c>
      <c r="L4996" s="26">
        <f>[1]!b_info_latestpar(A4996,日期设置!$B$2)</f>
        <v>100</v>
      </c>
      <c r="M4996" s="6">
        <f>[1]!b_info_outstandingbalance($A4996,日期设置!B$2)</f>
        <v>5</v>
      </c>
      <c r="N4996" s="7" t="str">
        <f>[1]!b_info_latestissurercreditrating2(A4996,日期设置!$B$2,"102","1")</f>
        <v>AAA</v>
      </c>
      <c r="O4996" s="8">
        <v>4.4000000000000004</v>
      </c>
      <c r="P4996" s="9" t="str">
        <f>[1]!b_info_repurchasedate(A4996)</f>
        <v>2022-11-15</v>
      </c>
      <c r="Q4996" s="8" t="s">
        <v>16704</v>
      </c>
      <c r="R4996" s="2" t="str">
        <f>IF((--IF(P4996=0,Q4996,P4996))&gt;(--日期设置!$B$2),IF(P4996=0,Q4996,P4996),Q4996)</f>
        <v>2022-11-15</v>
      </c>
      <c r="S4996" s="2" t="s">
        <v>18050</v>
      </c>
      <c r="T4996" s="8">
        <f>[1]!b_anal_ptmyear($A4996,日期设置!$B$2)</f>
        <v>3.6520547945205477</v>
      </c>
      <c r="U4996" s="8">
        <f>[1]!b_anal_termifexercise($A4996,日期设置!B$2)</f>
        <v>1.6520547945205479</v>
      </c>
      <c r="V4996" s="10">
        <f>[1]!b_dq_dirtyprice(A4996,日期设置!$B$2)</f>
        <v>101.5877</v>
      </c>
      <c r="W4996" s="11">
        <f>IF(U4996=0,ROUNDUP((Q4996-日期设置!$B$2)/365,0),ROUNDUP((R4996-日期设置!$B$2)/365,0))</f>
        <v>2</v>
      </c>
      <c r="X4996" s="18">
        <f>_xlfn.IFNA(VLOOKUP(A4996,过往入选债券!A:D,4,0),2)</f>
        <v>2</v>
      </c>
      <c r="Y4996">
        <f>_xlfn.IFNA(VLOOKUP(C4996,[2]Sheet1!$A:$A,1,0),3)</f>
        <v>3</v>
      </c>
    </row>
    <row r="4997" spans="1:25" hidden="1" x14ac:dyDescent="0.2">
      <c r="A4997" s="28" t="s">
        <v>20454</v>
      </c>
      <c r="B4997" s="28" t="s">
        <v>20455</v>
      </c>
      <c r="C4997" s="39" t="s">
        <v>19448</v>
      </c>
      <c r="D4997" s="26" t="str">
        <f>[1]!b_calc_yield(A4997,日期设置!$B$2,F4997,1,R4997,1,O4997,L4997,S4997,)</f>
        <v>Fetching...</v>
      </c>
      <c r="E4997" s="26">
        <f t="shared" si="156"/>
        <v>19.13661912291964</v>
      </c>
      <c r="F4997" s="18">
        <f>[1]!b_dq_cleanprice($A4997,日期设置!B$2)</f>
        <v>99.976900000000001</v>
      </c>
      <c r="G4997" s="18" t="str">
        <f t="shared" si="157"/>
        <v>4.49 + 0</v>
      </c>
      <c r="H4997" s="27">
        <f>[1]!b_dq_pctchange($A4997,日期设置!$B$2,1)/100</f>
        <v>0</v>
      </c>
      <c r="I4997" s="26">
        <f>[1]!b_pq_pctchange(A4997,日期设置!$B$4,日期设置!$B$2,1)</f>
        <v>0</v>
      </c>
      <c r="J4997" s="26">
        <f>[1]!b_pq_pctchange(A4997,日期设置!$C$4,日期设置!$B$2,1)</f>
        <v>0.68167170191339721</v>
      </c>
      <c r="K4997" s="52">
        <f>[1]!b_dq_amount($A4997,日期设置!B$2,2,10000)</f>
        <v>0</v>
      </c>
      <c r="L4997" s="26">
        <f>[1]!b_info_latestpar(A4997,日期设置!$B$2)</f>
        <v>100</v>
      </c>
      <c r="M4997" s="6">
        <f>[1]!b_info_outstandingbalance($A4997,日期设置!B$2)</f>
        <v>5</v>
      </c>
      <c r="N4997" s="7" t="str">
        <f>[1]!b_info_latestissurercreditrating2(A4997,日期设置!$B$2,"102","1")</f>
        <v>AAA</v>
      </c>
      <c r="O4997" s="8">
        <v>4.3499999999999996</v>
      </c>
      <c r="P4997" s="9">
        <f>[1]!b_info_repurchasedate(A4997)</f>
        <v>0</v>
      </c>
      <c r="Q4997" s="8" t="s">
        <v>16794</v>
      </c>
      <c r="R4997" s="2" t="str">
        <f>IF((--IF(P4997=0,Q4997,P4997))&gt;(--日期设置!$B$2),IF(P4997=0,Q4997,P4997),Q4997)</f>
        <v>2025-09-17</v>
      </c>
      <c r="S4997" s="31" t="s">
        <v>17416</v>
      </c>
      <c r="T4997" s="8">
        <f>[1]!b_anal_ptmyear($A4997,日期设置!$B$2)</f>
        <v>4.4904109589041097</v>
      </c>
      <c r="U4997" s="8">
        <f>[1]!b_anal_termifexercise($A4997,日期设置!B$2)</f>
        <v>0</v>
      </c>
      <c r="V4997" s="10">
        <f>[1]!b_dq_dirtyprice(A4997,日期设置!$B$2)</f>
        <v>102.1936</v>
      </c>
      <c r="W4997" s="11">
        <f>IF(U4997=0,ROUNDUP((Q4997-日期设置!$B$2)/365,0),ROUNDUP((R4997-日期设置!$B$2)/365,0))</f>
        <v>5</v>
      </c>
      <c r="X4997" s="18">
        <f>_xlfn.IFNA(VLOOKUP(A4997,过往入选债券!A:D,4,0),2)</f>
        <v>2</v>
      </c>
      <c r="Y4997">
        <f>_xlfn.IFNA(VLOOKUP(C4997,[2]Sheet1!$A:$A,1,0),3)</f>
        <v>3</v>
      </c>
    </row>
    <row r="4998" spans="1:25" hidden="1" x14ac:dyDescent="0.2">
      <c r="A4998" s="21" t="s">
        <v>11143</v>
      </c>
      <c r="B4998" s="21" t="s">
        <v>11144</v>
      </c>
      <c r="C4998" s="37" t="s">
        <v>3047</v>
      </c>
      <c r="D4998" s="26" t="str">
        <f>[1]!b_calc_yield(A4998,日期设置!$B$2,F4998,1,R4998,1,O4998,L4998,S4998,)</f>
        <v>Fetching...</v>
      </c>
      <c r="E4998" s="26">
        <f t="shared" si="156"/>
        <v>9.4868367229106187</v>
      </c>
      <c r="F4998" s="18">
        <f>[1]!b_dq_cleanprice($A4998,日期设置!B$2)</f>
        <v>99.169700000000006</v>
      </c>
      <c r="G4998" s="18" t="str">
        <f t="shared" si="157"/>
        <v>4.23 + 2.23</v>
      </c>
      <c r="H4998" s="27">
        <f>[1]!b_dq_pctchange($A4998,日期设置!$B$2,1)/100</f>
        <v>0</v>
      </c>
      <c r="I4998" s="26">
        <f>[1]!b_pq_pctchange(A4998,日期设置!$B$4,日期设置!$B$2,1)</f>
        <v>0</v>
      </c>
      <c r="J4998" s="26">
        <f>[1]!b_pq_pctchange(A4998,日期设置!$C$4,日期设置!$B$2,1)</f>
        <v>0.10821451104101548</v>
      </c>
      <c r="K4998" s="52">
        <f>[1]!b_dq_amount($A4998,日期设置!B$2,2,10000)</f>
        <v>0</v>
      </c>
      <c r="L4998" s="26">
        <f>[1]!b_info_latestpar(A4998,日期设置!$B$2)</f>
        <v>100</v>
      </c>
      <c r="M4998" s="6">
        <f>[1]!b_info_outstandingbalance($A4998,日期设置!B$2)</f>
        <v>6</v>
      </c>
      <c r="N4998" s="7" t="str">
        <f>[1]!b_info_latestissurercreditrating2(A4998,日期设置!$B$2,"102","1")</f>
        <v>AA</v>
      </c>
      <c r="O4998" s="8">
        <v>3.96</v>
      </c>
      <c r="P4998" s="9" t="str">
        <f>[1]!b_info_repurchasedate(A4998)</f>
        <v>2023-06-17</v>
      </c>
      <c r="Q4998" s="8" t="s">
        <v>16266</v>
      </c>
      <c r="R4998" s="2" t="str">
        <f>IF((--IF(P4998=0,Q4998,P4998))&gt;(--日期设置!$B$2),IF(P4998=0,Q4998,P4998),Q4998)</f>
        <v>2023-06-17</v>
      </c>
      <c r="S4998" s="2" t="s">
        <v>18047</v>
      </c>
      <c r="T4998" s="8">
        <f>[1]!b_anal_ptmyear($A4998,日期设置!$B$2)</f>
        <v>4.2383561643835614</v>
      </c>
      <c r="U4998" s="8">
        <f>[1]!b_anal_termifexercise($A4998,日期设置!B$2)</f>
        <v>2.2383561643835614</v>
      </c>
      <c r="V4998" s="10">
        <f>[1]!b_dq_dirtyprice(A4998,日期设置!$B$2)</f>
        <v>102.1858</v>
      </c>
      <c r="W4998" s="11">
        <f>IF(U4998=0,ROUNDUP((Q4998-日期设置!$B$2)/365,0),ROUNDUP((R4998-日期设置!$B$2)/365,0))</f>
        <v>3</v>
      </c>
      <c r="X4998" s="18">
        <f>_xlfn.IFNA(VLOOKUP(A4998,过往入选债券!A:D,4,0),2)</f>
        <v>2</v>
      </c>
      <c r="Y4998">
        <f>_xlfn.IFNA(VLOOKUP(C4998,[2]Sheet1!$A:$A,1,0),3)</f>
        <v>3</v>
      </c>
    </row>
    <row r="4999" spans="1:25" hidden="1" x14ac:dyDescent="0.2">
      <c r="A4999" s="21" t="s">
        <v>4530</v>
      </c>
      <c r="B4999" s="21" t="s">
        <v>4531</v>
      </c>
      <c r="C4999" s="37" t="s">
        <v>1388</v>
      </c>
      <c r="D4999" s="26" t="str">
        <f>[1]!b_calc_yield(A4999,日期设置!$B$2,F4999,1,R4999,1,O4999,L4999,S4999,)</f>
        <v>Fetching...</v>
      </c>
      <c r="E4999" s="26">
        <f t="shared" si="156"/>
        <v>9.3281298349633381</v>
      </c>
      <c r="F4999" s="18">
        <f>[1]!b_dq_cleanprice($A4999,日期设置!B$2)</f>
        <v>99.265799999999999</v>
      </c>
      <c r="G4999" s="18" t="str">
        <f t="shared" si="157"/>
        <v>4.20 + 2.20</v>
      </c>
      <c r="H4999" s="27">
        <f>[1]!b_dq_pctchange($A4999,日期设置!$B$2,1)/100</f>
        <v>0</v>
      </c>
      <c r="I4999" s="26">
        <f>[1]!b_pq_pctchange(A4999,日期设置!$B$4,日期设置!$B$2,1)</f>
        <v>0</v>
      </c>
      <c r="J4999" s="26">
        <f>[1]!b_pq_pctchange(A4999,日期设置!$C$4,日期设置!$B$2,1)</f>
        <v>0</v>
      </c>
      <c r="K4999" s="52">
        <f>[1]!b_dq_amount($A4999,日期设置!B$2,2,10000)</f>
        <v>0</v>
      </c>
      <c r="L4999" s="26">
        <f>[1]!b_info_latestpar(A4999,日期设置!$B$2)</f>
        <v>100</v>
      </c>
      <c r="M4999" s="6">
        <f>[1]!b_info_outstandingbalance($A4999,日期设置!B$2)</f>
        <v>10</v>
      </c>
      <c r="N4999" s="7">
        <f>[1]!b_info_latestissurercreditrating2(A4999,日期设置!$B$2,"102","1")</f>
        <v>0</v>
      </c>
      <c r="O4999" s="8">
        <v>4</v>
      </c>
      <c r="P4999" s="9" t="str">
        <f>[1]!b_info_repurchasedate(A4999)</f>
        <v>2023-06-05</v>
      </c>
      <c r="Q4999" s="8" t="s">
        <v>16940</v>
      </c>
      <c r="R4999" s="2" t="str">
        <f>IF((--IF(P4999=0,Q4999,P4999))&gt;(--日期设置!$B$2),IF(P4999=0,Q4999,P4999),Q4999)</f>
        <v>2023-06-05</v>
      </c>
      <c r="S4999" s="2" t="s">
        <v>18602</v>
      </c>
      <c r="T4999" s="8">
        <f>[1]!b_anal_ptmyear($A4999,日期设置!$B$2)</f>
        <v>4.2054794520547949</v>
      </c>
      <c r="U4999" s="8">
        <f>[1]!b_anal_termifexercise($A4999,日期设置!B$2)</f>
        <v>2.2054794520547945</v>
      </c>
      <c r="V4999" s="10">
        <f>[1]!b_dq_dirtyprice(A4999,日期设置!$B$2)</f>
        <v>102.4439</v>
      </c>
      <c r="W4999" s="11">
        <f>IF(U4999=0,ROUNDUP((Q4999-日期设置!$B$2)/365,0),ROUNDUP((R4999-日期设置!$B$2)/365,0))</f>
        <v>3</v>
      </c>
      <c r="X4999" s="18">
        <f>_xlfn.IFNA(VLOOKUP(A4999,过往入选债券!A:D,4,0),2)</f>
        <v>2</v>
      </c>
      <c r="Y4999">
        <f>_xlfn.IFNA(VLOOKUP(C4999,[2]Sheet1!$A:$A,1,0),3)</f>
        <v>3</v>
      </c>
    </row>
    <row r="5000" spans="1:25" hidden="1" x14ac:dyDescent="0.2">
      <c r="A5000" s="28" t="s">
        <v>19877</v>
      </c>
      <c r="B5000" s="28" t="s">
        <v>19878</v>
      </c>
      <c r="C5000" s="38" t="s">
        <v>19879</v>
      </c>
      <c r="D5000" s="26" t="str">
        <f>[1]!b_calc_yield(A5000,日期设置!$B$2,F5000,1,R5000,1,O5000,L5000,S5000,)</f>
        <v>Fetching...</v>
      </c>
      <c r="E5000" s="26">
        <f t="shared" si="156"/>
        <v>10.420086649368177</v>
      </c>
      <c r="F5000" s="18">
        <f>[1]!b_dq_cleanprice($A5000,日期设置!B$2)</f>
        <v>99.638300000000001</v>
      </c>
      <c r="G5000" s="18" t="str">
        <f t="shared" si="157"/>
        <v>2.44 + 0</v>
      </c>
      <c r="H5000" s="27">
        <f>[1]!b_dq_pctchange($A5000,日期设置!$B$2,1)/100</f>
        <v>0</v>
      </c>
      <c r="I5000" s="26">
        <f>[1]!b_pq_pctchange(A5000,日期设置!$B$4,日期设置!$B$2,1)</f>
        <v>0</v>
      </c>
      <c r="J5000" s="26">
        <f>[1]!b_pq_pctchange(A5000,日期设置!$C$4,日期设置!$B$2,1)</f>
        <v>0</v>
      </c>
      <c r="K5000" s="52">
        <f>[1]!b_dq_amount($A5000,日期设置!B$2,2,10000)</f>
        <v>0</v>
      </c>
      <c r="L5000" s="26">
        <f>[1]!b_info_latestpar(A5000,日期设置!$B$2)</f>
        <v>100</v>
      </c>
      <c r="M5000" s="6">
        <f>[1]!b_info_outstandingbalance($A5000,日期设置!B$2)</f>
        <v>5</v>
      </c>
      <c r="N5000" s="7" t="str">
        <f>[1]!b_info_latestissurercreditrating2(A5000,日期设置!$B$2,"102","1")</f>
        <v>AAA</v>
      </c>
      <c r="O5000" s="8">
        <v>4.2</v>
      </c>
      <c r="P5000" s="9">
        <f>[1]!b_info_repurchasedate(A5000)</f>
        <v>0</v>
      </c>
      <c r="Q5000" s="8" t="s">
        <v>16526</v>
      </c>
      <c r="R5000" s="2" t="str">
        <f>IF((--IF(P5000=0,Q5000,P5000))&gt;(--日期设置!$B$2),IF(P5000=0,Q5000,P5000),Q5000)</f>
        <v>2023-08-31</v>
      </c>
      <c r="S5000" s="31" t="s">
        <v>19265</v>
      </c>
      <c r="T5000" s="8">
        <f>[1]!b_anal_ptmyear($A5000,日期设置!$B$2)</f>
        <v>2.4438356164383563</v>
      </c>
      <c r="U5000" s="8">
        <f>[1]!b_anal_termifexercise($A5000,日期设置!B$2)</f>
        <v>0</v>
      </c>
      <c r="V5000" s="10">
        <f>[1]!b_dq_dirtyprice(A5000,日期设置!$B$2)</f>
        <v>101.9742</v>
      </c>
      <c r="W5000" s="11">
        <f>IF(U5000=0,ROUNDUP((Q5000-日期设置!$B$2)/365,0),ROUNDUP((R5000-日期设置!$B$2)/365,0))</f>
        <v>3</v>
      </c>
      <c r="X5000" s="18">
        <f>_xlfn.IFNA(VLOOKUP(A5000,过往入选债券!A:D,4,0),2)</f>
        <v>2</v>
      </c>
      <c r="Y5000">
        <f>_xlfn.IFNA(VLOOKUP(C5000,[2]Sheet1!$A:$A,1,0),3)</f>
        <v>3</v>
      </c>
    </row>
    <row r="5001" spans="1:25" hidden="1" x14ac:dyDescent="0.2">
      <c r="A5001" s="21" t="s">
        <v>2046</v>
      </c>
      <c r="B5001" s="21" t="s">
        <v>2047</v>
      </c>
      <c r="C5001" s="37" t="s">
        <v>2048</v>
      </c>
      <c r="D5001" s="26" t="str">
        <f>[1]!b_calc_yield(A5001,日期设置!$B$2,F5001,1,R5001,1,O5001,L5001,S5001,)</f>
        <v>Fetching...</v>
      </c>
      <c r="E5001" s="26">
        <f t="shared" si="156"/>
        <v>1.894727209990843</v>
      </c>
      <c r="F5001" s="18">
        <f>[1]!b_dq_cleanprice($A5001,日期设置!B$2)</f>
        <v>101.018</v>
      </c>
      <c r="G5001" s="18" t="str">
        <f t="shared" si="157"/>
        <v>0.43 + 0</v>
      </c>
      <c r="H5001" s="27">
        <f>[1]!b_dq_pctchange($A5001,日期设置!$B$2,1)/100</f>
        <v>0</v>
      </c>
      <c r="I5001" s="26">
        <f>[1]!b_pq_pctchange(A5001,日期设置!$B$4,日期设置!$B$2,1)</f>
        <v>0</v>
      </c>
      <c r="J5001" s="26">
        <f>[1]!b_pq_pctchange(A5001,日期设置!$C$4,日期设置!$B$2,1)</f>
        <v>0</v>
      </c>
      <c r="K5001" s="52">
        <f>[1]!b_dq_amount($A5001,日期设置!B$2,2,10000)</f>
        <v>0</v>
      </c>
      <c r="L5001" s="26">
        <f>[1]!b_info_latestpar(A5001,日期设置!$B$2)</f>
        <v>100</v>
      </c>
      <c r="M5001" s="6">
        <f>[1]!b_info_outstandingbalance($A5001,日期设置!B$2)</f>
        <v>6</v>
      </c>
      <c r="N5001" s="7">
        <f>[1]!b_info_latestissurercreditrating2(A5001,日期设置!$B$2,"102","1")</f>
        <v>0</v>
      </c>
      <c r="O5001" s="8">
        <v>6.9</v>
      </c>
      <c r="P5001" s="9">
        <f>[1]!b_info_repurchasedate(A5001)</f>
        <v>0</v>
      </c>
      <c r="Q5001" s="8" t="s">
        <v>16342</v>
      </c>
      <c r="R5001" s="2" t="str">
        <f>IF((--IF(P5001=0,Q5001,P5001))&gt;(--日期设置!$B$2),IF(P5001=0,Q5001,P5001),Q5001)</f>
        <v>2021-08-28</v>
      </c>
      <c r="S5001" s="2" t="s">
        <v>18780</v>
      </c>
      <c r="T5001" s="8">
        <f>[1]!b_anal_ptmyear($A5001,日期设置!$B$2)</f>
        <v>0.43561643835616437</v>
      </c>
      <c r="U5001" s="8">
        <f>[1]!b_anal_termifexercise($A5001,日期设置!B$2)</f>
        <v>0</v>
      </c>
      <c r="V5001" s="10">
        <f>[1]!b_dq_dirtyprice(A5001,日期设置!$B$2)</f>
        <v>104.9122</v>
      </c>
      <c r="W5001" s="11">
        <f>IF(U5001=0,ROUNDUP((Q5001-日期设置!$B$2)/365,0),ROUNDUP((R5001-日期设置!$B$2)/365,0))</f>
        <v>1</v>
      </c>
      <c r="X5001" s="18">
        <f>_xlfn.IFNA(VLOOKUP(A5001,过往入选债券!A:D,4,0),2)</f>
        <v>2</v>
      </c>
      <c r="Y5001">
        <f>_xlfn.IFNA(VLOOKUP(C5001,[2]Sheet1!$A:$A,1,0),3)</f>
        <v>3</v>
      </c>
    </row>
    <row r="5002" spans="1:25" hidden="1" x14ac:dyDescent="0.2">
      <c r="A5002" s="21" t="s">
        <v>15786</v>
      </c>
      <c r="B5002" s="21" t="s">
        <v>15787</v>
      </c>
      <c r="C5002" s="37" t="s">
        <v>15788</v>
      </c>
      <c r="D5002" s="26" t="str">
        <f>[1]!b_calc_yield(A5002,日期设置!$B$2,F5002,1,R5002,1,O5002,L5002,S5002,)</f>
        <v>Fetching...</v>
      </c>
      <c r="E5002" s="26">
        <f t="shared" si="156"/>
        <v>25.326887493058734</v>
      </c>
      <c r="F5002" s="18">
        <f>[1]!b_dq_cleanprice($A5002,日期设置!B$2)</f>
        <v>100</v>
      </c>
      <c r="G5002" s="18" t="str">
        <f t="shared" si="157"/>
        <v>6.06 + 0</v>
      </c>
      <c r="H5002" s="27">
        <f>[1]!b_dq_pctchange($A5002,日期设置!$B$2,1)/100</f>
        <v>0</v>
      </c>
      <c r="I5002" s="26">
        <f>[1]!b_pq_pctchange(A5002,日期设置!$B$4,日期设置!$B$2,1)</f>
        <v>0</v>
      </c>
      <c r="J5002" s="26">
        <f>[1]!b_pq_pctchange(A5002,日期设置!$C$4,日期设置!$B$2,1)</f>
        <v>0</v>
      </c>
      <c r="K5002" s="52">
        <f>[1]!b_dq_amount($A5002,日期设置!B$2,2,10000)</f>
        <v>0</v>
      </c>
      <c r="L5002" s="26">
        <f>[1]!b_info_latestpar(A5002,日期设置!$B$2)</f>
        <v>100</v>
      </c>
      <c r="M5002" s="6">
        <f>[1]!b_info_outstandingbalance($A5002,日期设置!B$2)</f>
        <v>5</v>
      </c>
      <c r="N5002" s="7" t="str">
        <f>[1]!b_info_latestissurercreditrating2(A5002,日期设置!$B$2,"102","1")</f>
        <v>AA-</v>
      </c>
      <c r="O5002" s="8">
        <v>4.3499999999999996</v>
      </c>
      <c r="P5002" s="9">
        <f>[1]!b_info_repurchasedate(A5002)</f>
        <v>0</v>
      </c>
      <c r="Q5002" s="8" t="s">
        <v>17242</v>
      </c>
      <c r="R5002" s="2" t="str">
        <f>IF((--IF(P5002=0,Q5002,P5002))&gt;(--日期设置!$B$2),IF(P5002=0,Q5002,P5002),Q5002)</f>
        <v>2027-04-13</v>
      </c>
      <c r="S5002" s="2" t="s">
        <v>17803</v>
      </c>
      <c r="T5002" s="8">
        <f>[1]!b_anal_ptmyear($A5002,日期设置!$B$2)</f>
        <v>6.0602739726027401</v>
      </c>
      <c r="U5002" s="8">
        <f>[1]!b_anal_termifexercise($A5002,日期设置!B$2)</f>
        <v>0</v>
      </c>
      <c r="V5002" s="10">
        <f>[1]!b_dq_dirtyprice(A5002,日期设置!$B$2)</f>
        <v>104.0878</v>
      </c>
      <c r="W5002" s="11">
        <f>IF(U5002=0,ROUNDUP((Q5002-日期设置!$B$2)/365,0),ROUNDUP((R5002-日期设置!$B$2)/365,0))</f>
        <v>7</v>
      </c>
      <c r="X5002" s="18">
        <f>_xlfn.IFNA(VLOOKUP(A5002,过往入选债券!A:D,4,0),2)</f>
        <v>2</v>
      </c>
      <c r="Y5002">
        <f>_xlfn.IFNA(VLOOKUP(C5002,[2]Sheet1!$A:$A,1,0),3)</f>
        <v>3</v>
      </c>
    </row>
    <row r="5003" spans="1:25" hidden="1" x14ac:dyDescent="0.2">
      <c r="A5003" s="21" t="s">
        <v>11240</v>
      </c>
      <c r="B5003" s="21" t="s">
        <v>11241</v>
      </c>
      <c r="C5003" s="37" t="s">
        <v>11242</v>
      </c>
      <c r="D5003" s="26" t="str">
        <f>[1]!b_calc_yield(A5003,日期设置!$B$2,F5003,1,R5003,1,O5003,L5003,S5003,)</f>
        <v>Fetching...</v>
      </c>
      <c r="E5003" s="26">
        <f t="shared" si="156"/>
        <v>9.5415056020330411</v>
      </c>
      <c r="F5003" s="18">
        <f>[1]!b_dq_cleanprice($A5003,日期设置!B$2)</f>
        <v>100.9372</v>
      </c>
      <c r="G5003" s="18" t="str">
        <f t="shared" si="157"/>
        <v>4.27 + 2.27</v>
      </c>
      <c r="H5003" s="27">
        <f>[1]!b_dq_pctchange($A5003,日期设置!$B$2,1)/100</f>
        <v>0</v>
      </c>
      <c r="I5003" s="26">
        <f>[1]!b_pq_pctchange(A5003,日期设置!$B$4,日期设置!$B$2,1)</f>
        <v>1.5357532655001287</v>
      </c>
      <c r="J5003" s="26">
        <f>[1]!b_pq_pctchange(A5003,日期设置!$C$4,日期设置!$B$2,1)</f>
        <v>1.5357532655001287</v>
      </c>
      <c r="K5003" s="52">
        <f>[1]!b_dq_amount($A5003,日期设置!B$2,2,10000)</f>
        <v>0</v>
      </c>
      <c r="L5003" s="26">
        <f>[1]!b_info_latestpar(A5003,日期设置!$B$2)</f>
        <v>100</v>
      </c>
      <c r="M5003" s="6">
        <f>[1]!b_info_outstandingbalance($A5003,日期设置!B$2)</f>
        <v>6</v>
      </c>
      <c r="N5003" s="7" t="str">
        <f>[1]!b_info_latestissurercreditrating2(A5003,日期设置!$B$2,"102","1")</f>
        <v>AA+</v>
      </c>
      <c r="O5003" s="8">
        <v>4.8</v>
      </c>
      <c r="P5003" s="9" t="str">
        <f>[1]!b_info_repurchasedate(A5003)</f>
        <v>2023-06-29</v>
      </c>
      <c r="Q5003" s="8" t="s">
        <v>16697</v>
      </c>
      <c r="R5003" s="2" t="str">
        <f>IF((--IF(P5003=0,Q5003,P5003))&gt;(--日期设置!$B$2),IF(P5003=0,Q5003,P5003),Q5003)</f>
        <v>2023-06-29</v>
      </c>
      <c r="S5003" s="2" t="s">
        <v>18516</v>
      </c>
      <c r="T5003" s="8">
        <f>[1]!b_anal_ptmyear($A5003,日期设置!$B$2)</f>
        <v>4.2712328767123289</v>
      </c>
      <c r="U5003" s="8">
        <f>[1]!b_anal_termifexercise($A5003,日期设置!B$2)</f>
        <v>2.2712328767123289</v>
      </c>
      <c r="V5003" s="10">
        <f>[1]!b_dq_dirtyprice(A5003,日期设置!$B$2)</f>
        <v>104.4353</v>
      </c>
      <c r="W5003" s="11">
        <f>IF(U5003=0,ROUNDUP((Q5003-日期设置!$B$2)/365,0),ROUNDUP((R5003-日期设置!$B$2)/365,0))</f>
        <v>3</v>
      </c>
      <c r="X5003" s="18">
        <f>_xlfn.IFNA(VLOOKUP(A5003,过往入选债券!A:D,4,0),2)</f>
        <v>2</v>
      </c>
      <c r="Y5003">
        <f>_xlfn.IFNA(VLOOKUP(C5003,[2]Sheet1!$A:$A,1,0),3)</f>
        <v>3</v>
      </c>
    </row>
    <row r="5004" spans="1:25" hidden="1" x14ac:dyDescent="0.2">
      <c r="A5004" s="21" t="s">
        <v>5563</v>
      </c>
      <c r="B5004" s="21" t="s">
        <v>5564</v>
      </c>
      <c r="C5004" s="37" t="s">
        <v>538</v>
      </c>
      <c r="D5004" s="26" t="str">
        <f>[1]!b_calc_yield(A5004,日期设置!$B$2,F5004,1,R5004,1,O5004,L5004,S5004,)</f>
        <v>Fetching...</v>
      </c>
      <c r="E5004" s="26">
        <f t="shared" si="156"/>
        <v>1.5723793111157125</v>
      </c>
      <c r="F5004" s="18">
        <f>[1]!b_dq_cleanprice($A5004,日期设置!B$2)</f>
        <v>100.0097</v>
      </c>
      <c r="G5004" s="18" t="str">
        <f t="shared" si="157"/>
        <v>0.36 + 0.36</v>
      </c>
      <c r="H5004" s="27">
        <f>[1]!b_dq_pctchange($A5004,日期设置!$B$2,1)/100</f>
        <v>0</v>
      </c>
      <c r="I5004" s="26">
        <f>[1]!b_pq_pctchange(A5004,日期设置!$B$4,日期设置!$B$2,1)</f>
        <v>-6.8988547901065256E-3</v>
      </c>
      <c r="J5004" s="26">
        <f>[1]!b_pq_pctchange(A5004,日期设置!$C$4,日期设置!$B$2,1)</f>
        <v>0.12474333008627007</v>
      </c>
      <c r="K5004" s="52">
        <f>[1]!b_dq_amount($A5004,日期设置!B$2,2,10000)</f>
        <v>0</v>
      </c>
      <c r="L5004" s="26">
        <f>[1]!b_info_latestpar(A5004,日期设置!$B$2)</f>
        <v>100</v>
      </c>
      <c r="M5004" s="6">
        <f>[1]!b_info_outstandingbalance($A5004,日期设置!B$2)</f>
        <v>10</v>
      </c>
      <c r="N5004" s="7" t="str">
        <f>[1]!b_info_latestissurercreditrating2(A5004,日期设置!$B$2,"102","1")</f>
        <v>AA+</v>
      </c>
      <c r="O5004" s="8">
        <v>4.5</v>
      </c>
      <c r="P5004" s="9">
        <f>[1]!b_info_repurchasedate(A5004)</f>
        <v>0</v>
      </c>
      <c r="Q5004" s="8" t="s">
        <v>16925</v>
      </c>
      <c r="R5004" s="2" t="str">
        <f>IF((--IF(P5004=0,Q5004,P5004))&gt;(--日期设置!$B$2),IF(P5004=0,Q5004,P5004),Q5004)</f>
        <v>2021-08-01</v>
      </c>
      <c r="S5004" s="2" t="s">
        <v>18857</v>
      </c>
      <c r="T5004" s="8">
        <f>[1]!b_anal_ptmyear($A5004,日期设置!$B$2)</f>
        <v>0.36164383561643837</v>
      </c>
      <c r="U5004" s="8">
        <f>[1]!b_anal_termifexercise($A5004,日期设置!B$2)</f>
        <v>0.36438356164383562</v>
      </c>
      <c r="V5004" s="10">
        <f>[1]!b_dq_dirtyprice(A5004,日期设置!$B$2)</f>
        <v>102.8823</v>
      </c>
      <c r="W5004" s="11">
        <f>IF(U5004=0,ROUNDUP((Q5004-日期设置!$B$2)/365,0),ROUNDUP((R5004-日期设置!$B$2)/365,0))</f>
        <v>1</v>
      </c>
      <c r="X5004" s="18">
        <f>_xlfn.IFNA(VLOOKUP(A5004,过往入选债券!A:D,4,0),2)</f>
        <v>2</v>
      </c>
      <c r="Y5004">
        <f>_xlfn.IFNA(VLOOKUP(C5004,[2]Sheet1!$A:$A,1,0),3)</f>
        <v>3</v>
      </c>
    </row>
    <row r="5005" spans="1:25" hidden="1" x14ac:dyDescent="0.2">
      <c r="A5005" s="28" t="s">
        <v>20398</v>
      </c>
      <c r="B5005" s="28" t="s">
        <v>20399</v>
      </c>
      <c r="C5005" s="39" t="s">
        <v>20765</v>
      </c>
      <c r="D5005" s="26" t="str">
        <f>[1]!b_calc_yield(A5005,日期设置!$B$2,F5005,1,R5005,1,O5005,L5005,S5005,)</f>
        <v>Fetching...</v>
      </c>
      <c r="E5005" s="26">
        <f t="shared" si="156"/>
        <v>10.589631547715372</v>
      </c>
      <c r="F5005" s="18">
        <f>[1]!b_dq_cleanprice($A5005,日期设置!B$2)</f>
        <v>99.752799999999993</v>
      </c>
      <c r="G5005" s="18" t="str">
        <f t="shared" si="157"/>
        <v>2.48 + 0</v>
      </c>
      <c r="H5005" s="27">
        <f>[1]!b_dq_pctchange($A5005,日期设置!$B$2,1)/100</f>
        <v>0</v>
      </c>
      <c r="I5005" s="26">
        <f>[1]!b_pq_pctchange(A5005,日期设置!$B$4,日期设置!$B$2,1)</f>
        <v>0</v>
      </c>
      <c r="J5005" s="26">
        <f>[1]!b_pq_pctchange(A5005,日期设置!$C$4,日期设置!$B$2,1)</f>
        <v>0</v>
      </c>
      <c r="K5005" s="52">
        <f>[1]!b_dq_amount($A5005,日期设置!B$2,2,10000)</f>
        <v>0</v>
      </c>
      <c r="L5005" s="26">
        <f>[1]!b_info_latestpar(A5005,日期设置!$B$2)</f>
        <v>100</v>
      </c>
      <c r="M5005" s="6">
        <f>[1]!b_info_outstandingbalance($A5005,日期设置!B$2)</f>
        <v>5</v>
      </c>
      <c r="N5005" s="7" t="str">
        <f>[1]!b_info_latestissurercreditrating2(A5005,日期设置!$B$2,"102","1")</f>
        <v>AA+</v>
      </c>
      <c r="O5005" s="8">
        <v>4.25</v>
      </c>
      <c r="P5005" s="9">
        <f>[1]!b_info_repurchasedate(A5005)</f>
        <v>0</v>
      </c>
      <c r="Q5005" s="8" t="s">
        <v>16991</v>
      </c>
      <c r="R5005" s="2" t="str">
        <f>IF((--IF(P5005=0,Q5005,P5005))&gt;(--日期设置!$B$2),IF(P5005=0,Q5005,P5005),Q5005)</f>
        <v>2023-09-14</v>
      </c>
      <c r="S5005" s="31" t="s">
        <v>16081</v>
      </c>
      <c r="T5005" s="8">
        <f>[1]!b_anal_ptmyear($A5005,日期设置!$B$2)</f>
        <v>2.4821917808219176</v>
      </c>
      <c r="U5005" s="8">
        <f>[1]!b_anal_termifexercise($A5005,日期设置!B$2)</f>
        <v>0</v>
      </c>
      <c r="V5005" s="10">
        <f>[1]!b_dq_dirtyprice(A5005,日期设置!$B$2)</f>
        <v>101.95350000000001</v>
      </c>
      <c r="W5005" s="11">
        <f>IF(U5005=0,ROUNDUP((Q5005-日期设置!$B$2)/365,0),ROUNDUP((R5005-日期设置!$B$2)/365,0))</f>
        <v>3</v>
      </c>
      <c r="X5005" s="18">
        <f>_xlfn.IFNA(VLOOKUP(A5005,过往入选债券!A:D,4,0),2)</f>
        <v>2</v>
      </c>
      <c r="Y5005">
        <f>_xlfn.IFNA(VLOOKUP(C5005,[2]Sheet1!$A:$A,1,0),3)</f>
        <v>3</v>
      </c>
    </row>
    <row r="5006" spans="1:25" hidden="1" x14ac:dyDescent="0.2">
      <c r="A5006" s="21" t="s">
        <v>4557</v>
      </c>
      <c r="B5006" s="21" t="s">
        <v>4558</v>
      </c>
      <c r="C5006" s="37" t="s">
        <v>3030</v>
      </c>
      <c r="D5006" s="26" t="str">
        <f>[1]!b_calc_yield(A5006,日期设置!$B$2,F5006,1,R5006,1,O5006,L5006,S5006,)</f>
        <v>Fetching...</v>
      </c>
      <c r="E5006" s="26">
        <f t="shared" si="156"/>
        <v>9.3670142515267507</v>
      </c>
      <c r="F5006" s="18">
        <f>[1]!b_dq_cleanprice($A5006,日期设置!B$2)</f>
        <v>100.0932</v>
      </c>
      <c r="G5006" s="18" t="str">
        <f t="shared" si="157"/>
        <v>2.22 + 0</v>
      </c>
      <c r="H5006" s="27">
        <f>[1]!b_dq_pctchange($A5006,日期设置!$B$2,1)/100</f>
        <v>0</v>
      </c>
      <c r="I5006" s="26">
        <f>[1]!b_pq_pctchange(A5006,日期设置!$B$4,日期设置!$B$2,1)</f>
        <v>0</v>
      </c>
      <c r="J5006" s="26">
        <f>[1]!b_pq_pctchange(A5006,日期设置!$C$4,日期设置!$B$2,1)</f>
        <v>0</v>
      </c>
      <c r="K5006" s="52">
        <f>[1]!b_dq_amount($A5006,日期设置!B$2,2,10000)</f>
        <v>0</v>
      </c>
      <c r="L5006" s="26">
        <f>[1]!b_info_latestpar(A5006,日期设置!$B$2)</f>
        <v>100</v>
      </c>
      <c r="M5006" s="6">
        <f>[1]!b_info_outstandingbalance($A5006,日期设置!B$2)</f>
        <v>20</v>
      </c>
      <c r="N5006" s="7">
        <f>[1]!b_info_latestissurercreditrating2(A5006,日期设置!$B$2,"102","1")</f>
        <v>0</v>
      </c>
      <c r="O5006" s="8">
        <v>4.4000000000000004</v>
      </c>
      <c r="P5006" s="9">
        <f>[1]!b_info_repurchasedate(A5006)</f>
        <v>0</v>
      </c>
      <c r="Q5006" s="8" t="s">
        <v>16062</v>
      </c>
      <c r="R5006" s="2" t="str">
        <f>IF((--IF(P5006=0,Q5006,P5006))&gt;(--日期设置!$B$2),IF(P5006=0,Q5006,P5006),Q5006)</f>
        <v>2023-06-12</v>
      </c>
      <c r="S5006" s="2" t="s">
        <v>17848</v>
      </c>
      <c r="T5006" s="8">
        <f>[1]!b_anal_ptmyear($A5006,日期设置!$B$2)</f>
        <v>2.2246575342465755</v>
      </c>
      <c r="U5006" s="8">
        <f>[1]!b_anal_termifexercise($A5006,日期设置!B$2)</f>
        <v>0</v>
      </c>
      <c r="V5006" s="10">
        <f>[1]!b_dq_dirtyprice(A5006,日期设置!$B$2)</f>
        <v>103.5047</v>
      </c>
      <c r="W5006" s="11">
        <f>IF(U5006=0,ROUNDUP((Q5006-日期设置!$B$2)/365,0),ROUNDUP((R5006-日期设置!$B$2)/365,0))</f>
        <v>3</v>
      </c>
      <c r="X5006" s="18">
        <f>_xlfn.IFNA(VLOOKUP(A5006,过往入选债券!A:D,4,0),2)</f>
        <v>2</v>
      </c>
      <c r="Y5006">
        <f>_xlfn.IFNA(VLOOKUP(C5006,[2]Sheet1!$A:$A,1,0),3)</f>
        <v>3</v>
      </c>
    </row>
    <row r="5007" spans="1:25" hidden="1" x14ac:dyDescent="0.2">
      <c r="A5007" s="28" t="s">
        <v>20374</v>
      </c>
      <c r="B5007" s="28" t="s">
        <v>20375</v>
      </c>
      <c r="C5007" s="39" t="s">
        <v>3211</v>
      </c>
      <c r="D5007" s="26" t="str">
        <f>[1]!b_calc_yield(A5007,日期设置!$B$2,F5007,1,R5007,1,O5007,L5007,S5007,)</f>
        <v>Fetching...</v>
      </c>
      <c r="E5007" s="26">
        <f t="shared" si="156"/>
        <v>10.5020139502898</v>
      </c>
      <c r="F5007" s="18">
        <f>[1]!b_dq_cleanprice($A5007,日期设置!B$2)</f>
        <v>99.556100000000001</v>
      </c>
      <c r="G5007" s="18" t="str">
        <f t="shared" si="157"/>
        <v>4.46 + 2.46</v>
      </c>
      <c r="H5007" s="27">
        <f>[1]!b_dq_pctchange($A5007,日期设置!$B$2,1)/100</f>
        <v>0</v>
      </c>
      <c r="I5007" s="26">
        <f>[1]!b_pq_pctchange(A5007,日期设置!$B$4,日期设置!$B$2,1)</f>
        <v>0</v>
      </c>
      <c r="J5007" s="26">
        <f>[1]!b_pq_pctchange(A5007,日期设置!$C$4,日期设置!$B$2,1)</f>
        <v>0</v>
      </c>
      <c r="K5007" s="52">
        <f>[1]!b_dq_amount($A5007,日期设置!B$2,2,10000)</f>
        <v>0</v>
      </c>
      <c r="L5007" s="26">
        <f>[1]!b_info_latestpar(A5007,日期设置!$B$2)</f>
        <v>100</v>
      </c>
      <c r="M5007" s="6">
        <f>[1]!b_info_outstandingbalance($A5007,日期设置!B$2)</f>
        <v>6</v>
      </c>
      <c r="N5007" s="7" t="str">
        <f>[1]!b_info_latestissurercreditrating2(A5007,日期设置!$B$2,"102","1")</f>
        <v>AA+</v>
      </c>
      <c r="O5007" s="8">
        <v>4.16</v>
      </c>
      <c r="P5007" s="9" t="str">
        <f>[1]!b_info_repurchasedate(A5007)</f>
        <v>2023-09-07</v>
      </c>
      <c r="Q5007" s="8" t="s">
        <v>20855</v>
      </c>
      <c r="R5007" s="2" t="str">
        <f>IF((--IF(P5007=0,Q5007,P5007))&gt;(--日期设置!$B$2),IF(P5007=0,Q5007,P5007),Q5007)</f>
        <v>2023-09-07</v>
      </c>
      <c r="S5007" s="31" t="s">
        <v>15994</v>
      </c>
      <c r="T5007" s="8">
        <f>[1]!b_anal_ptmyear($A5007,日期设置!$B$2)</f>
        <v>4.463013698630137</v>
      </c>
      <c r="U5007" s="8">
        <f>[1]!b_anal_termifexercise($A5007,日期设置!B$2)</f>
        <v>2.463013698630137</v>
      </c>
      <c r="V5007" s="10">
        <f>[1]!b_dq_dirtyprice(A5007,日期设置!$B$2)</f>
        <v>101.79</v>
      </c>
      <c r="W5007" s="11">
        <f>IF(U5007=0,ROUNDUP((Q5007-日期设置!$B$2)/365,0),ROUNDUP((R5007-日期设置!$B$2)/365,0))</f>
        <v>3</v>
      </c>
      <c r="X5007" s="18">
        <f>_xlfn.IFNA(VLOOKUP(A5007,过往入选债券!A:D,4,0),2)</f>
        <v>2</v>
      </c>
      <c r="Y5007">
        <f>_xlfn.IFNA(VLOOKUP(C5007,[2]Sheet1!$A:$A,1,0),3)</f>
        <v>3</v>
      </c>
    </row>
    <row r="5008" spans="1:25" hidden="1" x14ac:dyDescent="0.2">
      <c r="A5008" s="21" t="s">
        <v>9540</v>
      </c>
      <c r="B5008" s="21" t="s">
        <v>9541</v>
      </c>
      <c r="C5008" s="37" t="s">
        <v>143</v>
      </c>
      <c r="D5008" s="26" t="str">
        <f>[1]!b_calc_yield(A5008,日期设置!$B$2,F5008,1,R5008,1,O5008,L5008,S5008,)</f>
        <v>Fetching...</v>
      </c>
      <c r="E5008" s="26">
        <f t="shared" si="156"/>
        <v>15.710860693063932</v>
      </c>
      <c r="F5008" s="18">
        <f>[1]!b_dq_cleanprice($A5008,日期设置!B$2)</f>
        <v>100.09950000000001</v>
      </c>
      <c r="G5008" s="18" t="str">
        <f t="shared" si="157"/>
        <v>3.66 + 0</v>
      </c>
      <c r="H5008" s="27">
        <f>[1]!b_dq_pctchange($A5008,日期设置!$B$2,1)/100</f>
        <v>0</v>
      </c>
      <c r="I5008" s="26">
        <f>[1]!b_pq_pctchange(A5008,日期设置!$B$4,日期设置!$B$2,1)</f>
        <v>0</v>
      </c>
      <c r="J5008" s="26">
        <f>[1]!b_pq_pctchange(A5008,日期设置!$C$4,日期设置!$B$2,1)</f>
        <v>0</v>
      </c>
      <c r="K5008" s="52">
        <f>[1]!b_dq_amount($A5008,日期设置!B$2,2,10000)</f>
        <v>0</v>
      </c>
      <c r="L5008" s="26">
        <f>[1]!b_info_latestpar(A5008,日期设置!$B$2)</f>
        <v>100</v>
      </c>
      <c r="M5008" s="6">
        <f>[1]!b_info_outstandingbalance($A5008,日期设置!B$2)</f>
        <v>7</v>
      </c>
      <c r="N5008" s="7" t="str">
        <f>[1]!b_info_latestissurercreditrating2(A5008,日期设置!$B$2,"102","1")</f>
        <v>AAA</v>
      </c>
      <c r="O5008" s="8">
        <v>4.38</v>
      </c>
      <c r="P5008" s="9">
        <f>[1]!b_info_repurchasedate(A5008)</f>
        <v>0</v>
      </c>
      <c r="Q5008" s="8" t="s">
        <v>17128</v>
      </c>
      <c r="R5008" s="2" t="str">
        <f>IF((--IF(P5008=0,Q5008,P5008))&gt;(--日期设置!$B$2),IF(P5008=0,Q5008,P5008),Q5008)</f>
        <v>2024-11-20</v>
      </c>
      <c r="S5008" s="2" t="s">
        <v>18018</v>
      </c>
      <c r="T5008" s="8">
        <f>[1]!b_anal_ptmyear($A5008,日期设置!$B$2)</f>
        <v>3.6657534246575345</v>
      </c>
      <c r="U5008" s="8">
        <f>[1]!b_anal_termifexercise($A5008,日期设置!B$2)</f>
        <v>0</v>
      </c>
      <c r="V5008" s="10">
        <f>[1]!b_dq_dirtyprice(A5008,日期设置!$B$2)</f>
        <v>101.5635</v>
      </c>
      <c r="W5008" s="11">
        <f>IF(U5008=0,ROUNDUP((Q5008-日期设置!$B$2)/365,0),ROUNDUP((R5008-日期设置!$B$2)/365,0))</f>
        <v>4</v>
      </c>
      <c r="X5008" s="18">
        <f>_xlfn.IFNA(VLOOKUP(A5008,过往入选债券!A:D,4,0),2)</f>
        <v>2</v>
      </c>
      <c r="Y5008">
        <f>_xlfn.IFNA(VLOOKUP(C5008,[2]Sheet1!$A:$A,1,0),3)</f>
        <v>3</v>
      </c>
    </row>
    <row r="5009" spans="1:25" hidden="1" x14ac:dyDescent="0.2">
      <c r="A5009" s="28" t="s">
        <v>21066</v>
      </c>
      <c r="B5009" s="28" t="s">
        <v>21067</v>
      </c>
      <c r="C5009" s="39" t="s">
        <v>3556</v>
      </c>
      <c r="D5009" s="26" t="str">
        <f>[1]!b_calc_yield(A5009,日期设置!$B$2,F5009,1,R5009,1,O5009,L5009,S5009,)</f>
        <v>Fetching...</v>
      </c>
      <c r="E5009" s="26">
        <f t="shared" si="156"/>
        <v>15.281356142020442</v>
      </c>
      <c r="F5009" s="18">
        <f>[1]!b_dq_cleanprice($A5009,日期设置!B$2)</f>
        <v>101.46599999999999</v>
      </c>
      <c r="G5009" s="18" t="str">
        <f t="shared" si="157"/>
        <v>6.59 + 3.6</v>
      </c>
      <c r="H5009" s="27">
        <f>[1]!b_dq_pctchange($A5009,日期设置!$B$2,1)/100</f>
        <v>0</v>
      </c>
      <c r="I5009" s="26">
        <f>[1]!b_pq_pctchange(A5009,日期设置!$B$4,日期设置!$B$2,1)</f>
        <v>0.53743623889754299</v>
      </c>
      <c r="J5009" s="26">
        <f>[1]!b_pq_pctchange(A5009,日期设置!$C$4,日期设置!$B$2,1)</f>
        <v>0.53743623889754299</v>
      </c>
      <c r="K5009" s="52">
        <f>[1]!b_dq_amount($A5009,日期设置!B$2,2,10000)</f>
        <v>0</v>
      </c>
      <c r="L5009" s="26">
        <f>[1]!b_info_latestpar(A5009,日期设置!$B$2)</f>
        <v>100</v>
      </c>
      <c r="M5009" s="6">
        <f>[1]!b_info_outstandingbalance($A5009,日期设置!B$2)</f>
        <v>7.7</v>
      </c>
      <c r="N5009" s="7" t="str">
        <f>[1]!b_info_latestissurercreditrating2(A5009,日期设置!$B$2,"102","1")</f>
        <v>AA</v>
      </c>
      <c r="O5009" s="8">
        <v>4.8</v>
      </c>
      <c r="P5009" s="9" t="str">
        <f>[1]!b_info_repurchasedate(A5009)</f>
        <v>2024-10-26</v>
      </c>
      <c r="Q5009" s="8" t="s">
        <v>21289</v>
      </c>
      <c r="R5009" s="2" t="str">
        <f>IF((--IF(P5009=0,Q5009,P5009))&gt;(--日期设置!$B$2),IF(P5009=0,Q5009,P5009),Q5009)</f>
        <v>2024-10-26</v>
      </c>
      <c r="S5009" s="31" t="s">
        <v>16110</v>
      </c>
      <c r="T5009" s="8">
        <f>[1]!b_anal_ptmyear($A5009,日期设置!$B$2)</f>
        <v>6.5972602739726032</v>
      </c>
      <c r="U5009" s="8">
        <f>[1]!b_anal_termifexercise($A5009,日期设置!B$2)</f>
        <v>3.6</v>
      </c>
      <c r="V5009" s="10">
        <f>[1]!b_dq_dirtyprice(A5009,日期设置!$B$2)</f>
        <v>103.39919999999999</v>
      </c>
      <c r="W5009" s="11">
        <f>IF(U5009=0,ROUNDUP((Q5009-日期设置!$B$2)/365,0),ROUNDUP((R5009-日期设置!$B$2)/365,0))</f>
        <v>4</v>
      </c>
      <c r="X5009" s="18">
        <f>_xlfn.IFNA(VLOOKUP(A5009,过往入选债券!A:D,4,0),2)</f>
        <v>2</v>
      </c>
      <c r="Y5009">
        <f>_xlfn.IFNA(VLOOKUP(C5009,[2]Sheet1!$A:$A,1,0),3)</f>
        <v>3</v>
      </c>
    </row>
    <row r="5010" spans="1:25" hidden="1" x14ac:dyDescent="0.2">
      <c r="A5010" s="21" t="s">
        <v>6951</v>
      </c>
      <c r="B5010" s="21" t="s">
        <v>6952</v>
      </c>
      <c r="C5010" s="37" t="s">
        <v>6953</v>
      </c>
      <c r="D5010" s="26" t="str">
        <f>[1]!b_calc_yield(A5010,日期设置!$B$2,F5010,1,R5010,1,O5010,L5010,S5010,)</f>
        <v>Fetching...</v>
      </c>
      <c r="E5010" s="26">
        <f t="shared" si="156"/>
        <v>2.1300034617098618</v>
      </c>
      <c r="F5010" s="18">
        <f>[1]!b_dq_cleanprice($A5010,日期设置!B$2)</f>
        <v>101.1074</v>
      </c>
      <c r="G5010" s="18" t="str">
        <f t="shared" si="157"/>
        <v>0.49 + 0.49</v>
      </c>
      <c r="H5010" s="27">
        <f>[1]!b_dq_pctchange($A5010,日期设置!$B$2,1)/100</f>
        <v>0</v>
      </c>
      <c r="I5010" s="26">
        <f>[1]!b_pq_pctchange(A5010,日期设置!$B$4,日期设置!$B$2,1)</f>
        <v>0</v>
      </c>
      <c r="J5010" s="26">
        <f>[1]!b_pq_pctchange(A5010,日期设置!$C$4,日期设置!$B$2,1)</f>
        <v>-1.7898551799500624E-2</v>
      </c>
      <c r="K5010" s="52">
        <f>[1]!b_dq_amount($A5010,日期设置!B$2,2,10000)</f>
        <v>0</v>
      </c>
      <c r="L5010" s="26">
        <f>[1]!b_info_latestpar(A5010,日期设置!$B$2)</f>
        <v>100</v>
      </c>
      <c r="M5010" s="6">
        <f>[1]!b_info_outstandingbalance($A5010,日期设置!B$2)</f>
        <v>10.5</v>
      </c>
      <c r="N5010" s="7" t="str">
        <f>[1]!b_info_latestissurercreditrating2(A5010,日期设置!$B$2,"102","1")</f>
        <v>AA+</v>
      </c>
      <c r="O5010" s="8">
        <v>6.8</v>
      </c>
      <c r="P5010" s="9">
        <f>[1]!b_info_repurchasedate(A5010)</f>
        <v>0</v>
      </c>
      <c r="Q5010" s="8" t="s">
        <v>17341</v>
      </c>
      <c r="R5010" s="2" t="str">
        <f>IF((--IF(P5010=0,Q5010,P5010))&gt;(--日期设置!$B$2),IF(P5010=0,Q5010,P5010),Q5010)</f>
        <v>2021-09-17</v>
      </c>
      <c r="S5010" s="2" t="s">
        <v>18642</v>
      </c>
      <c r="T5010" s="8">
        <f>[1]!b_anal_ptmyear($A5010,日期设置!$B$2)</f>
        <v>0.49041095890410957</v>
      </c>
      <c r="U5010" s="8">
        <f>[1]!b_anal_termifexercise($A5010,日期设置!B$2)</f>
        <v>0.49041095890410957</v>
      </c>
      <c r="V5010" s="10">
        <f>[1]!b_dq_dirtyprice(A5010,日期设置!$B$2)</f>
        <v>104.57259999999999</v>
      </c>
      <c r="W5010" s="11">
        <f>IF(U5010=0,ROUNDUP((Q5010-日期设置!$B$2)/365,0),ROUNDUP((R5010-日期设置!$B$2)/365,0))</f>
        <v>1</v>
      </c>
      <c r="X5010" s="18">
        <f>_xlfn.IFNA(VLOOKUP(A5010,过往入选债券!A:D,4,0),2)</f>
        <v>2</v>
      </c>
      <c r="Y5010">
        <f>_xlfn.IFNA(VLOOKUP(C5010,[2]Sheet1!$A:$A,1,0),3)</f>
        <v>3</v>
      </c>
    </row>
    <row r="5011" spans="1:25" x14ac:dyDescent="0.2">
      <c r="A5011" s="28" t="s">
        <v>19847</v>
      </c>
      <c r="B5011" s="28" t="s">
        <v>19848</v>
      </c>
      <c r="C5011" s="38" t="s">
        <v>19849</v>
      </c>
      <c r="D5011" s="26" t="str">
        <f>[1]!b_calc_yield(A5011,日期设置!$B$2,F5011,1,R5011,1,O5011,L5011,S5011,)</f>
        <v>Fetching...</v>
      </c>
      <c r="E5011" s="26">
        <f t="shared" si="156"/>
        <v>10.336274985058115</v>
      </c>
      <c r="F5011" s="18">
        <f>[1]!b_dq_cleanprice($A5011,日期设置!B$2)</f>
        <v>100.2199</v>
      </c>
      <c r="G5011" s="18" t="str">
        <f t="shared" si="157"/>
        <v>2.43 + 2.43</v>
      </c>
      <c r="H5011" s="27">
        <f>[1]!b_dq_pctchange($A5011,日期设置!$B$2,1)/100</f>
        <v>6.2077316027050848E-3</v>
      </c>
      <c r="I5011" s="26">
        <f>[1]!b_pq_pctchange(A5011,日期设置!$B$4,日期设置!$B$2,1)</f>
        <v>0.62077316027050844</v>
      </c>
      <c r="J5011" s="26">
        <f>[1]!b_pq_pctchange(A5011,日期设置!$C$4,日期设置!$B$2,1)</f>
        <v>0.62077316027050844</v>
      </c>
      <c r="K5011" s="52">
        <f>[1]!b_dq_amount($A5011,日期设置!B$2,2,10000)</f>
        <v>2054.6881369999996</v>
      </c>
      <c r="L5011" s="26">
        <f>[1]!b_info_latestpar(A5011,日期设置!$B$2)</f>
        <v>100</v>
      </c>
      <c r="M5011" s="6">
        <f>[1]!b_info_outstandingbalance($A5011,日期设置!B$2)</f>
        <v>20</v>
      </c>
      <c r="N5011" s="7" t="str">
        <f>[1]!b_info_latestissurercreditrating2(A5011,日期设置!$B$2,"102","1")</f>
        <v>AAA</v>
      </c>
      <c r="O5011" s="8">
        <v>4.45</v>
      </c>
      <c r="P5011" s="9">
        <f>[1]!b_info_repurchasedate(A5011)</f>
        <v>0</v>
      </c>
      <c r="Q5011" s="8" t="s">
        <v>17546</v>
      </c>
      <c r="R5011" s="2" t="str">
        <f>IF((--IF(P5011=0,Q5011,P5011))&gt;(--日期设置!$B$2),IF(P5011=0,Q5011,P5011),Q5011)</f>
        <v>2023-08-28</v>
      </c>
      <c r="S5011" s="31" t="s">
        <v>19230</v>
      </c>
      <c r="T5011" s="8">
        <f>[1]!b_anal_ptmyear($A5011,日期设置!$B$2)</f>
        <v>2.4356164383561643</v>
      </c>
      <c r="U5011" s="8">
        <f>[1]!b_anal_termifexercise($A5011,日期设置!B$2)</f>
        <v>2.4356164383561643</v>
      </c>
      <c r="V5011" s="10">
        <f>[1]!b_dq_dirtyprice(A5011,日期设置!$B$2)</f>
        <v>102.73139999999999</v>
      </c>
      <c r="W5011" s="11">
        <f>IF(U5011=0,ROUNDUP((Q5011-日期设置!$B$2)/365,0),ROUNDUP((R5011-日期设置!$B$2)/365,0))</f>
        <v>3</v>
      </c>
      <c r="X5011" s="18">
        <f>_xlfn.IFNA(VLOOKUP(A5011,过往入选债券!A:D,4,0),2)</f>
        <v>2</v>
      </c>
      <c r="Y5011">
        <f>_xlfn.IFNA(VLOOKUP(C5011,[2]Sheet1!$A:$A,1,0),3)</f>
        <v>3</v>
      </c>
    </row>
    <row r="5012" spans="1:25" hidden="1" x14ac:dyDescent="0.2">
      <c r="A5012" s="21" t="s">
        <v>13700</v>
      </c>
      <c r="B5012" s="21" t="s">
        <v>13701</v>
      </c>
      <c r="C5012" s="37" t="s">
        <v>12111</v>
      </c>
      <c r="D5012" s="26" t="str">
        <f>[1]!b_calc_yield(A5012,日期设置!$B$2,F5012,1,R5012,1,O5012,L5012,S5012,)</f>
        <v>Fetching...</v>
      </c>
      <c r="E5012" s="26">
        <f t="shared" si="156"/>
        <v>19.066811528172046</v>
      </c>
      <c r="F5012" s="18">
        <f>[1]!b_dq_cleanprice($A5012,日期设置!B$2)</f>
        <v>81.551299999999998</v>
      </c>
      <c r="G5012" s="18" t="str">
        <f t="shared" si="157"/>
        <v>3.07 + 0</v>
      </c>
      <c r="H5012" s="27">
        <f>[1]!b_dq_pctchange($A5012,日期设置!$B$2,1)/100</f>
        <v>0</v>
      </c>
      <c r="I5012" s="26">
        <f>[1]!b_pq_pctchange(A5012,日期设置!$B$4,日期设置!$B$2,1)</f>
        <v>0</v>
      </c>
      <c r="J5012" s="26">
        <f>[1]!b_pq_pctchange(A5012,日期设置!$C$4,日期设置!$B$2,1)</f>
        <v>-0.38538210849819476</v>
      </c>
      <c r="K5012" s="52">
        <f>[1]!b_dq_amount($A5012,日期设置!B$2,2,10000)</f>
        <v>0</v>
      </c>
      <c r="L5012" s="26">
        <f>[1]!b_info_latestpar(A5012,日期设置!$B$2)</f>
        <v>80</v>
      </c>
      <c r="M5012" s="6">
        <f>[1]!b_info_outstandingbalance($A5012,日期设置!B$2)</f>
        <v>13.84</v>
      </c>
      <c r="N5012" s="7" t="str">
        <f>[1]!b_info_latestissurercreditrating2(A5012,日期设置!$B$2,"102","1")</f>
        <v>AA</v>
      </c>
      <c r="O5012" s="8">
        <v>5.48</v>
      </c>
      <c r="P5012" s="9">
        <f>[1]!b_info_repurchasedate(A5012)</f>
        <v>0</v>
      </c>
      <c r="Q5012" s="8" t="s">
        <v>17171</v>
      </c>
      <c r="R5012" s="2" t="str">
        <f>IF((--IF(P5012=0,Q5012,P5012))&gt;(--日期设置!$B$2),IF(P5012=0,Q5012,P5012),Q5012)</f>
        <v>2024-04-19</v>
      </c>
      <c r="S5012" s="2" t="s">
        <v>18695</v>
      </c>
      <c r="T5012" s="8">
        <f>[1]!b_anal_ptmyear($A5012,日期设置!$B$2)</f>
        <v>3.0767123287671234</v>
      </c>
      <c r="U5012" s="8">
        <f>[1]!b_anal_termifexercise($A5012,日期设置!B$2)</f>
        <v>0</v>
      </c>
      <c r="V5012" s="10">
        <f>[1]!b_dq_dirtyprice(A5012,日期设置!$B$2)</f>
        <v>85.599000000000004</v>
      </c>
      <c r="W5012" s="11">
        <f>IF(U5012=0,ROUNDUP((Q5012-日期设置!$B$2)/365,0),ROUNDUP((R5012-日期设置!$B$2)/365,0))</f>
        <v>4</v>
      </c>
      <c r="X5012" s="18">
        <f>_xlfn.IFNA(VLOOKUP(A5012,过往入选债券!A:D,4,0),2)</f>
        <v>2</v>
      </c>
      <c r="Y5012">
        <f>_xlfn.IFNA(VLOOKUP(C5012,[2]Sheet1!$A:$A,1,0),3)</f>
        <v>3</v>
      </c>
    </row>
    <row r="5013" spans="1:25" hidden="1" x14ac:dyDescent="0.2">
      <c r="A5013" s="21" t="s">
        <v>3048</v>
      </c>
      <c r="B5013" s="21" t="s">
        <v>3049</v>
      </c>
      <c r="C5013" s="37" t="s">
        <v>1600</v>
      </c>
      <c r="D5013" s="26" t="str">
        <f>[1]!b_calc_yield(A5013,日期设置!$B$2,F5013,1,R5013,1,O5013,L5013,S5013,)</f>
        <v>Fetching...</v>
      </c>
      <c r="E5013" s="26">
        <f t="shared" si="156"/>
        <v>4.5485053435902811</v>
      </c>
      <c r="F5013" s="18">
        <f>[1]!b_dq_cleanprice($A5013,日期设置!B$2)</f>
        <v>102.4823</v>
      </c>
      <c r="G5013" s="18" t="str">
        <f t="shared" si="157"/>
        <v>1.10 + 0</v>
      </c>
      <c r="H5013" s="27">
        <f>[1]!b_dq_pctchange($A5013,日期设置!$B$2,1)/100</f>
        <v>0</v>
      </c>
      <c r="I5013" s="26">
        <f>[1]!b_pq_pctchange(A5013,日期设置!$B$4,日期设置!$B$2,1)</f>
        <v>0</v>
      </c>
      <c r="J5013" s="26">
        <f>[1]!b_pq_pctchange(A5013,日期设置!$C$4,日期设置!$B$2,1)</f>
        <v>4.6859303963615533E-2</v>
      </c>
      <c r="K5013" s="52">
        <f>[1]!b_dq_amount($A5013,日期设置!B$2,2,10000)</f>
        <v>0</v>
      </c>
      <c r="L5013" s="26">
        <f>[1]!b_info_latestpar(A5013,日期设置!$B$2)</f>
        <v>100</v>
      </c>
      <c r="M5013" s="6">
        <f>[1]!b_info_outstandingbalance($A5013,日期设置!B$2)</f>
        <v>5</v>
      </c>
      <c r="N5013" s="7">
        <f>[1]!b_info_latestissurercreditrating2(A5013,日期设置!$B$2,"102","1")</f>
        <v>0</v>
      </c>
      <c r="O5013" s="8">
        <v>6.7</v>
      </c>
      <c r="P5013" s="9">
        <f>[1]!b_info_repurchasedate(A5013)</f>
        <v>0</v>
      </c>
      <c r="Q5013" s="8" t="s">
        <v>16338</v>
      </c>
      <c r="R5013" s="2" t="str">
        <f>IF((--IF(P5013=0,Q5013,P5013))&gt;(--日期设置!$B$2),IF(P5013=0,Q5013,P5013),Q5013)</f>
        <v>2022-04-30</v>
      </c>
      <c r="S5013" s="2" t="s">
        <v>18483</v>
      </c>
      <c r="T5013" s="8">
        <f>[1]!b_anal_ptmyear($A5013,日期设置!$B$2)</f>
        <v>1.106849315068493</v>
      </c>
      <c r="U5013" s="8">
        <f>[1]!b_anal_termifexercise($A5013,日期设置!B$2)</f>
        <v>0</v>
      </c>
      <c r="V5013" s="10">
        <f>[1]!b_dq_dirtyprice(A5013,日期设置!$B$2)</f>
        <v>108.46639999999999</v>
      </c>
      <c r="W5013" s="11">
        <f>IF(U5013=0,ROUNDUP((Q5013-日期设置!$B$2)/365,0),ROUNDUP((R5013-日期设置!$B$2)/365,0))</f>
        <v>2</v>
      </c>
      <c r="X5013" s="18">
        <f>_xlfn.IFNA(VLOOKUP(A5013,过往入选债券!A:D,4,0),2)</f>
        <v>2</v>
      </c>
      <c r="Y5013">
        <f>_xlfn.IFNA(VLOOKUP(C5013,[2]Sheet1!$A:$A,1,0),3)</f>
        <v>3</v>
      </c>
    </row>
    <row r="5014" spans="1:25" hidden="1" x14ac:dyDescent="0.2">
      <c r="A5014" s="21" t="s">
        <v>6153</v>
      </c>
      <c r="B5014" s="21" t="s">
        <v>6154</v>
      </c>
      <c r="C5014" s="37" t="s">
        <v>174</v>
      </c>
      <c r="D5014" s="26" t="str">
        <f>[1]!b_calc_yield(A5014,日期设置!$B$2,F5014,1,R5014,1,O5014,L5014,S5014,)</f>
        <v>Fetching...</v>
      </c>
      <c r="E5014" s="26">
        <f t="shared" si="156"/>
        <v>7.464285409035698</v>
      </c>
      <c r="F5014" s="18">
        <f>[1]!b_dq_cleanprice($A5014,日期设置!B$2)</f>
        <v>103.6776</v>
      </c>
      <c r="G5014" s="18" t="str">
        <f t="shared" si="157"/>
        <v>1.75 + 0</v>
      </c>
      <c r="H5014" s="27">
        <f>[1]!b_dq_pctchange($A5014,日期设置!$B$2,1)/100</f>
        <v>0</v>
      </c>
      <c r="I5014" s="26">
        <f>[1]!b_pq_pctchange(A5014,日期设置!$B$4,日期设置!$B$2,1)</f>
        <v>-6.2751403231264505E-2</v>
      </c>
      <c r="J5014" s="26">
        <f>[1]!b_pq_pctchange(A5014,日期设置!$C$4,日期设置!$B$2,1)</f>
        <v>0.13502315096514889</v>
      </c>
      <c r="K5014" s="52">
        <f>[1]!b_dq_amount($A5014,日期设置!B$2,2,10000)</f>
        <v>0</v>
      </c>
      <c r="L5014" s="26">
        <f>[1]!b_info_latestpar(A5014,日期设置!$B$2)</f>
        <v>100</v>
      </c>
      <c r="M5014" s="6">
        <f>[1]!b_info_outstandingbalance($A5014,日期设置!B$2)</f>
        <v>8.6999999999999993</v>
      </c>
      <c r="N5014" s="7" t="str">
        <f>[1]!b_info_latestissurercreditrating2(A5014,日期设置!$B$2,"102","1")</f>
        <v>AA+</v>
      </c>
      <c r="O5014" s="8">
        <v>6.58</v>
      </c>
      <c r="P5014" s="9" t="str">
        <f>[1]!b_info_repurchasedate(A5014)</f>
        <v>2020-12-22</v>
      </c>
      <c r="Q5014" s="8" t="s">
        <v>16302</v>
      </c>
      <c r="R5014" s="2" t="str">
        <f>IF((--IF(P5014=0,Q5014,P5014))&gt;(--日期设置!$B$2),IF(P5014=0,Q5014,P5014),Q5014)</f>
        <v>2022-12-22</v>
      </c>
      <c r="S5014" s="2" t="s">
        <v>18083</v>
      </c>
      <c r="T5014" s="8">
        <f>[1]!b_anal_ptmyear($A5014,日期设置!$B$2)</f>
        <v>1.7534246575342465</v>
      </c>
      <c r="U5014" s="8">
        <f>[1]!b_anal_termifexercise($A5014,日期设置!B$2)</f>
        <v>0</v>
      </c>
      <c r="V5014" s="10">
        <f>[1]!b_dq_dirtyprice(A5014,日期设置!$B$2)</f>
        <v>105.3001</v>
      </c>
      <c r="W5014" s="11">
        <f>IF(U5014=0,ROUNDUP((Q5014-日期设置!$B$2)/365,0),ROUNDUP((R5014-日期设置!$B$2)/365,0))</f>
        <v>2</v>
      </c>
      <c r="X5014" s="18">
        <f>_xlfn.IFNA(VLOOKUP(A5014,过往入选债券!A:D,4,0),2)</f>
        <v>2</v>
      </c>
      <c r="Y5014">
        <f>_xlfn.IFNA(VLOOKUP(C5014,[2]Sheet1!$A:$A,1,0),3)</f>
        <v>3</v>
      </c>
    </row>
    <row r="5015" spans="1:25" hidden="1" x14ac:dyDescent="0.2">
      <c r="A5015" s="28" t="s">
        <v>21204</v>
      </c>
      <c r="B5015" s="28" t="s">
        <v>21205</v>
      </c>
      <c r="C5015" s="39" t="s">
        <v>20787</v>
      </c>
      <c r="D5015" s="26" t="str">
        <f>[1]!b_calc_yield(A5015,日期设置!$B$2,F5015,1,R5015,1,O5015,L5015,S5015,)</f>
        <v>Fetching...</v>
      </c>
      <c r="E5015" s="26">
        <f t="shared" si="156"/>
        <v>11.080347211090547</v>
      </c>
      <c r="F5015" s="18">
        <f>[1]!b_dq_cleanprice($A5015,日期设置!B$2)</f>
        <v>101.0356</v>
      </c>
      <c r="G5015" s="18" t="str">
        <f t="shared" si="157"/>
        <v>2.60 + 2.60</v>
      </c>
      <c r="H5015" s="27">
        <f>[1]!b_dq_pctchange($A5015,日期设置!$B$2,1)/100</f>
        <v>0</v>
      </c>
      <c r="I5015" s="26">
        <f>[1]!b_pq_pctchange(A5015,日期设置!$B$4,日期设置!$B$2,1)</f>
        <v>0</v>
      </c>
      <c r="J5015" s="26">
        <f>[1]!b_pq_pctchange(A5015,日期设置!$C$4,日期设置!$B$2,1)</f>
        <v>1.0335793284134387</v>
      </c>
      <c r="K5015" s="52">
        <f>[1]!b_dq_amount($A5015,日期设置!B$2,2,10000)</f>
        <v>0</v>
      </c>
      <c r="L5015" s="26">
        <f>[1]!b_info_latestpar(A5015,日期设置!$B$2)</f>
        <v>100</v>
      </c>
      <c r="M5015" s="6">
        <f>[1]!b_info_outstandingbalance($A5015,日期设置!B$2)</f>
        <v>10</v>
      </c>
      <c r="N5015" s="7" t="str">
        <f>[1]!b_info_latestissurercreditrating2(A5015,日期设置!$B$2,"102","1")</f>
        <v>AAA</v>
      </c>
      <c r="O5015" s="8">
        <v>4.78</v>
      </c>
      <c r="P5015" s="9">
        <f>[1]!b_info_repurchasedate(A5015)</f>
        <v>0</v>
      </c>
      <c r="Q5015" s="8" t="s">
        <v>17411</v>
      </c>
      <c r="R5015" s="2" t="str">
        <f>IF((--IF(P5015=0,Q5015,P5015))&gt;(--日期设置!$B$2),IF(P5015=0,Q5015,P5015),Q5015)</f>
        <v>2023-10-28</v>
      </c>
      <c r="S5015" s="31" t="s">
        <v>16169</v>
      </c>
      <c r="T5015" s="8">
        <f>[1]!b_anal_ptmyear($A5015,日期设置!$B$2)</f>
        <v>2.602739726027397</v>
      </c>
      <c r="U5015" s="8">
        <f>[1]!b_anal_termifexercise($A5015,日期设置!B$2)</f>
        <v>2.6027397260273974</v>
      </c>
      <c r="V5015" s="10">
        <f>[1]!b_dq_dirtyprice(A5015,日期设置!$B$2)</f>
        <v>102.9345</v>
      </c>
      <c r="W5015" s="11">
        <f>IF(U5015=0,ROUNDUP((Q5015-日期设置!$B$2)/365,0),ROUNDUP((R5015-日期设置!$B$2)/365,0))</f>
        <v>3</v>
      </c>
      <c r="X5015" s="18">
        <f>_xlfn.IFNA(VLOOKUP(A5015,过往入选债券!A:D,4,0),2)</f>
        <v>2</v>
      </c>
      <c r="Y5015">
        <f>_xlfn.IFNA(VLOOKUP(C5015,[2]Sheet1!$A:$A,1,0),3)</f>
        <v>3</v>
      </c>
    </row>
    <row r="5016" spans="1:25" hidden="1" x14ac:dyDescent="0.2">
      <c r="A5016" s="28" t="s">
        <v>20376</v>
      </c>
      <c r="B5016" s="28" t="s">
        <v>20377</v>
      </c>
      <c r="C5016" s="39" t="s">
        <v>19579</v>
      </c>
      <c r="D5016" s="26" t="str">
        <f>[1]!b_calc_yield(A5016,日期设置!$B$2,F5016,1,R5016,1,O5016,L5016,S5016,)</f>
        <v>Fetching...</v>
      </c>
      <c r="E5016" s="26">
        <f t="shared" si="156"/>
        <v>10.431017977642231</v>
      </c>
      <c r="F5016" s="18">
        <f>[1]!b_dq_cleanprice($A5016,日期设置!B$2)</f>
        <v>100</v>
      </c>
      <c r="G5016" s="18" t="str">
        <f t="shared" si="157"/>
        <v>2.45 + 2.45</v>
      </c>
      <c r="H5016" s="27">
        <f>[1]!b_dq_pctchange($A5016,日期设置!$B$2,1)/100</f>
        <v>0</v>
      </c>
      <c r="I5016" s="26">
        <f>[1]!b_pq_pctchange(A5016,日期设置!$B$4,日期设置!$B$2,1)</f>
        <v>0</v>
      </c>
      <c r="J5016" s="26">
        <f>[1]!b_pq_pctchange(A5016,日期设置!$C$4,日期设置!$B$2,1)</f>
        <v>0</v>
      </c>
      <c r="K5016" s="52">
        <f>[1]!b_dq_amount($A5016,日期设置!B$2,2,10000)</f>
        <v>0</v>
      </c>
      <c r="L5016" s="26">
        <f>[1]!b_info_latestpar(A5016,日期设置!$B$2)</f>
        <v>100</v>
      </c>
      <c r="M5016" s="6">
        <f>[1]!b_info_outstandingbalance($A5016,日期设置!B$2)</f>
        <v>5</v>
      </c>
      <c r="N5016" s="7" t="str">
        <f>[1]!b_info_latestissurercreditrating2(A5016,日期设置!$B$2,"102","1")</f>
        <v>AAA</v>
      </c>
      <c r="O5016" s="8">
        <v>4.3499999999999996</v>
      </c>
      <c r="P5016" s="9">
        <f>[1]!b_info_repurchasedate(A5016)</f>
        <v>0</v>
      </c>
      <c r="Q5016" s="8" t="s">
        <v>16850</v>
      </c>
      <c r="R5016" s="2" t="str">
        <f>IF((--IF(P5016=0,Q5016,P5016))&gt;(--日期设置!$B$2),IF(P5016=0,Q5016,P5016),Q5016)</f>
        <v>2023-09-04</v>
      </c>
      <c r="S5016" s="31" t="s">
        <v>16844</v>
      </c>
      <c r="T5016" s="8">
        <f>[1]!b_anal_ptmyear($A5016,日期设置!$B$2)</f>
        <v>2.4547945205479453</v>
      </c>
      <c r="U5016" s="8">
        <f>[1]!b_anal_termifexercise($A5016,日期设置!B$2)</f>
        <v>2.4547945205479453</v>
      </c>
      <c r="V5016" s="10">
        <f>[1]!b_dq_dirtyprice(A5016,日期设置!$B$2)</f>
        <v>102.3716</v>
      </c>
      <c r="W5016" s="11">
        <f>IF(U5016=0,ROUNDUP((Q5016-日期设置!$B$2)/365,0),ROUNDUP((R5016-日期设置!$B$2)/365,0))</f>
        <v>3</v>
      </c>
      <c r="X5016" s="18">
        <f>_xlfn.IFNA(VLOOKUP(A5016,过往入选债券!A:D,4,0),2)</f>
        <v>2</v>
      </c>
      <c r="Y5016">
        <f>_xlfn.IFNA(VLOOKUP(C5016,[2]Sheet1!$A:$A,1,0),3)</f>
        <v>3</v>
      </c>
    </row>
    <row r="5017" spans="1:25" x14ac:dyDescent="0.2">
      <c r="A5017" s="28" t="s">
        <v>22730</v>
      </c>
      <c r="B5017" s="28" t="s">
        <v>22731</v>
      </c>
      <c r="C5017" s="39" t="s">
        <v>21696</v>
      </c>
      <c r="D5017" s="26">
        <f>[1]!b_calc_yield(A5017,日期设置!$B$2,F5017,1,R5017,1,O5017,L5017,S5017,)</f>
        <v>4.3399150992209563</v>
      </c>
      <c r="E5017" s="26">
        <f t="shared" si="156"/>
        <v>12.722104755085152</v>
      </c>
      <c r="F5017" s="18">
        <f>[1]!b_dq_cleanprice($A5017,日期设置!B$2)</f>
        <v>100.3942</v>
      </c>
      <c r="G5017" s="18" t="str">
        <f t="shared" si="157"/>
        <v>2.93 + 0</v>
      </c>
      <c r="H5017" s="27">
        <f>[1]!b_dq_pctchange($A5017,日期设置!$B$2,1)/100</f>
        <v>1.2556311416469757E-3</v>
      </c>
      <c r="I5017" s="26">
        <f>[1]!b_pq_pctchange(A5017,日期设置!$B$4,日期设置!$B$2,1)</f>
        <v>0.12556311416469756</v>
      </c>
      <c r="J5017" s="26">
        <f>[1]!b_pq_pctchange(A5017,日期设置!$C$4,日期设置!$B$2,1)</f>
        <v>0</v>
      </c>
      <c r="K5017" s="52">
        <f>[1]!b_dq_amount($A5017,日期设置!B$2,2,10000)</f>
        <v>8055.3832328000008</v>
      </c>
      <c r="L5017" s="26">
        <f>[1]!b_info_latestpar(A5017,日期设置!$B$2)</f>
        <v>100</v>
      </c>
      <c r="M5017" s="6">
        <f>[1]!b_info_outstandingbalance($A5017,日期设置!B$2)</f>
        <v>10</v>
      </c>
      <c r="N5017" s="7" t="str">
        <f>[1]!b_info_latestissurercreditrating2(A5017,日期设置!$B$2,"102","1")</f>
        <v>AAA</v>
      </c>
      <c r="O5017" s="43">
        <v>4.5</v>
      </c>
      <c r="P5017" s="9">
        <f>[1]!b_info_repurchasedate(A5017)</f>
        <v>0</v>
      </c>
      <c r="Q5017" s="31" t="s">
        <v>16739</v>
      </c>
      <c r="R5017" s="2" t="str">
        <f>IF((--IF(P5017=0,Q5017,P5017))&gt;(--日期设置!$B$2),IF(P5017=0,Q5017,P5017),Q5017)</f>
        <v>2024-02-26</v>
      </c>
      <c r="S5017" s="2" t="s">
        <v>23306</v>
      </c>
      <c r="T5017" s="8">
        <f>[1]!b_anal_ptmyear($A5017,日期设置!$B$2)</f>
        <v>2.934246575342466</v>
      </c>
      <c r="U5017" s="8">
        <f>[1]!b_anal_termifexercise($A5017,日期设置!B$2)</f>
        <v>0</v>
      </c>
      <c r="V5017" s="10">
        <f>[1]!b_dq_dirtyprice(A5017,日期设置!$B$2)</f>
        <v>100.6901</v>
      </c>
      <c r="W5017" s="11">
        <f>IF(U5017=0,ROUNDUP((Q5017-日期设置!$B$2)/365,0),ROUNDUP((R5017-日期设置!$B$2)/365,0))</f>
        <v>3</v>
      </c>
      <c r="X5017" s="18">
        <f>_xlfn.IFNA(VLOOKUP(A5017,过往入选债券!A:D,4,0),2)</f>
        <v>2</v>
      </c>
      <c r="Y5017">
        <f>_xlfn.IFNA(VLOOKUP(C5017,[2]Sheet1!$A:$A,1,0),3)</f>
        <v>3</v>
      </c>
    </row>
    <row r="5018" spans="1:25" hidden="1" x14ac:dyDescent="0.2">
      <c r="A5018" s="28" t="s">
        <v>21494</v>
      </c>
      <c r="B5018" s="28" t="s">
        <v>21495</v>
      </c>
      <c r="C5018" s="39" t="s">
        <v>21693</v>
      </c>
      <c r="D5018" s="26" t="str">
        <f>[1]!b_calc_yield(A5018,日期设置!$B$2,F5018,1,R5018,1,O5018,L5018,S5018,)</f>
        <v>Fetching...</v>
      </c>
      <c r="E5018" s="26">
        <f t="shared" si="156"/>
        <v>11.370671541661736</v>
      </c>
      <c r="F5018" s="18">
        <f>[1]!b_dq_cleanprice($A5018,日期设置!B$2)</f>
        <v>100.6186</v>
      </c>
      <c r="G5018" s="18" t="str">
        <f t="shared" si="157"/>
        <v>2.66 + 2.66</v>
      </c>
      <c r="H5018" s="27">
        <f>[1]!b_dq_pctchange($A5018,日期设置!$B$2,1)/100</f>
        <v>0</v>
      </c>
      <c r="I5018" s="26">
        <f>[1]!b_pq_pctchange(A5018,日期设置!$B$4,日期设置!$B$2,1)</f>
        <v>0</v>
      </c>
      <c r="J5018" s="26">
        <f>[1]!b_pq_pctchange(A5018,日期设置!$C$4,日期设置!$B$2,1)</f>
        <v>0</v>
      </c>
      <c r="K5018" s="52">
        <f>[1]!b_dq_amount($A5018,日期设置!B$2,2,10000)</f>
        <v>0</v>
      </c>
      <c r="L5018" s="26">
        <f>[1]!b_info_latestpar(A5018,日期设置!$B$2)</f>
        <v>100</v>
      </c>
      <c r="M5018" s="6">
        <f>[1]!b_info_outstandingbalance($A5018,日期设置!B$2)</f>
        <v>15</v>
      </c>
      <c r="N5018" s="7" t="str">
        <f>[1]!b_info_latestissurercreditrating2(A5018,日期设置!$B$2,"102","1")</f>
        <v>AAA</v>
      </c>
      <c r="O5018" s="43">
        <v>4.5999999999999996</v>
      </c>
      <c r="P5018" s="9">
        <f>[1]!b_info_repurchasedate(A5018)</f>
        <v>0</v>
      </c>
      <c r="Q5018" s="31" t="s">
        <v>16268</v>
      </c>
      <c r="R5018" s="2" t="str">
        <f>IF((--IF(P5018=0,Q5018,P5018))&gt;(--日期设置!$B$2),IF(P5018=0,Q5018,P5018),Q5018)</f>
        <v>2023-11-18</v>
      </c>
      <c r="S5018" s="31" t="s">
        <v>17404</v>
      </c>
      <c r="T5018" s="8">
        <f>[1]!b_anal_ptmyear($A5018,日期设置!$B$2)</f>
        <v>2.6602739726027398</v>
      </c>
      <c r="U5018" s="8">
        <f>[1]!b_anal_termifexercise($A5018,日期设置!B$2)</f>
        <v>2.6602739726027398</v>
      </c>
      <c r="V5018" s="10">
        <f>[1]!b_dq_dirtyprice(A5018,日期设置!$B$2)</f>
        <v>102.18129999999999</v>
      </c>
      <c r="W5018" s="11">
        <f>IF(U5018=0,ROUNDUP((Q5018-日期设置!$B$2)/365,0),ROUNDUP((R5018-日期设置!$B$2)/365,0))</f>
        <v>3</v>
      </c>
      <c r="X5018" s="18">
        <f>_xlfn.IFNA(VLOOKUP(A5018,过往入选债券!A:D,4,0),2)</f>
        <v>2</v>
      </c>
      <c r="Y5018">
        <f>_xlfn.IFNA(VLOOKUP(C5018,[2]Sheet1!$A:$A,1,0),3)</f>
        <v>3</v>
      </c>
    </row>
    <row r="5019" spans="1:25" hidden="1" x14ac:dyDescent="0.2">
      <c r="A5019" s="21" t="s">
        <v>14679</v>
      </c>
      <c r="B5019" s="21" t="s">
        <v>14680</v>
      </c>
      <c r="C5019" s="37" t="s">
        <v>14681</v>
      </c>
      <c r="D5019" s="26" t="str">
        <f>[1]!b_calc_yield(A5019,日期设置!$B$2,F5019,1,R5019,1,O5019,L5019,S5019,)</f>
        <v>Fetching...</v>
      </c>
      <c r="E5019" s="26">
        <f t="shared" si="156"/>
        <v>18.459641648184899</v>
      </c>
      <c r="F5019" s="18">
        <f>[1]!b_dq_cleanprice($A5019,日期设置!B$2)</f>
        <v>106.512</v>
      </c>
      <c r="G5019" s="18" t="str">
        <f t="shared" si="157"/>
        <v>4.47 + 0</v>
      </c>
      <c r="H5019" s="27">
        <f>[1]!b_dq_pctchange($A5019,日期设置!$B$2,1)/100</f>
        <v>0</v>
      </c>
      <c r="I5019" s="26">
        <f>[1]!b_pq_pctchange(A5019,日期设置!$B$4,日期设置!$B$2,1)</f>
        <v>0</v>
      </c>
      <c r="J5019" s="26">
        <f>[1]!b_pq_pctchange(A5019,日期设置!$C$4,日期设置!$B$2,1)</f>
        <v>0</v>
      </c>
      <c r="K5019" s="52">
        <f>[1]!b_dq_amount($A5019,日期设置!B$2,2,10000)</f>
        <v>0</v>
      </c>
      <c r="L5019" s="26">
        <f>[1]!b_info_latestpar(A5019,日期设置!$B$2)</f>
        <v>100</v>
      </c>
      <c r="M5019" s="6">
        <f>[1]!b_info_outstandingbalance($A5019,日期设置!B$2)</f>
        <v>10</v>
      </c>
      <c r="N5019" s="7" t="str">
        <f>[1]!b_info_latestissurercreditrating2(A5019,日期设置!$B$2,"102","1")</f>
        <v>AA</v>
      </c>
      <c r="O5019" s="8">
        <v>5.98</v>
      </c>
      <c r="P5019" s="9">
        <f>[1]!b_info_repurchasedate(A5019)</f>
        <v>0</v>
      </c>
      <c r="Q5019" s="8" t="s">
        <v>16036</v>
      </c>
      <c r="R5019" s="2" t="str">
        <f>IF((--IF(P5019=0,Q5019,P5019))&gt;(--日期设置!$B$2),IF(P5019=0,Q5019,P5019),Q5019)</f>
        <v>2025-09-11</v>
      </c>
      <c r="S5019" s="2" t="s">
        <v>17823</v>
      </c>
      <c r="T5019" s="8">
        <f>[1]!b_anal_ptmyear($A5019,日期设置!$B$2)</f>
        <v>4.4739726027397264</v>
      </c>
      <c r="U5019" s="8">
        <f>[1]!b_anal_termifexercise($A5019,日期设置!B$2)</f>
        <v>0</v>
      </c>
      <c r="V5019" s="10">
        <f>[1]!b_dq_dirtyprice(A5019,日期设置!$B$2)</f>
        <v>109.6576</v>
      </c>
      <c r="W5019" s="11">
        <f>IF(U5019=0,ROUNDUP((Q5019-日期设置!$B$2)/365,0),ROUNDUP((R5019-日期设置!$B$2)/365,0))</f>
        <v>5</v>
      </c>
      <c r="X5019" s="18">
        <f>_xlfn.IFNA(VLOOKUP(A5019,过往入选债券!A:D,4,0),2)</f>
        <v>2</v>
      </c>
      <c r="Y5019">
        <f>_xlfn.IFNA(VLOOKUP(C5019,[2]Sheet1!$A:$A,1,0),3)</f>
        <v>3</v>
      </c>
    </row>
    <row r="5020" spans="1:25" hidden="1" x14ac:dyDescent="0.2">
      <c r="A5020" s="21" t="s">
        <v>15136</v>
      </c>
      <c r="B5020" s="21" t="s">
        <v>15137</v>
      </c>
      <c r="C5020" s="37" t="s">
        <v>451</v>
      </c>
      <c r="D5020" s="26" t="str">
        <f>[1]!b_calc_yield(A5020,日期设置!$B$2,F5020,1,R5020,1,O5020,L5020,S5020,)</f>
        <v>Fetching...</v>
      </c>
      <c r="E5020" s="26">
        <f t="shared" si="156"/>
        <v>21.253450359833479</v>
      </c>
      <c r="F5020" s="18">
        <f>[1]!b_dq_cleanprice($A5020,日期设置!B$2)</f>
        <v>104.3074</v>
      </c>
      <c r="G5020" s="18" t="str">
        <f t="shared" si="157"/>
        <v>4.98 + 0</v>
      </c>
      <c r="H5020" s="27">
        <f>[1]!b_dq_pctchange($A5020,日期设置!$B$2,1)/100</f>
        <v>0</v>
      </c>
      <c r="I5020" s="26">
        <f>[1]!b_pq_pctchange(A5020,日期设置!$B$4,日期设置!$B$2,1)</f>
        <v>0</v>
      </c>
      <c r="J5020" s="26">
        <f>[1]!b_pq_pctchange(A5020,日期设置!$C$4,日期设置!$B$2,1)</f>
        <v>0</v>
      </c>
      <c r="K5020" s="52">
        <f>[1]!b_dq_amount($A5020,日期设置!B$2,2,10000)</f>
        <v>0</v>
      </c>
      <c r="L5020" s="26">
        <f>[1]!b_info_latestpar(A5020,日期设置!$B$2)</f>
        <v>100</v>
      </c>
      <c r="M5020" s="6">
        <f>[1]!b_info_outstandingbalance($A5020,日期设置!B$2)</f>
        <v>9.1999999999999993</v>
      </c>
      <c r="N5020" s="7" t="str">
        <f>[1]!b_info_latestissurercreditrating2(A5020,日期设置!$B$2,"102","1")</f>
        <v>AA+</v>
      </c>
      <c r="O5020" s="8">
        <v>5.32</v>
      </c>
      <c r="P5020" s="9">
        <f>[1]!b_info_repurchasedate(A5020)</f>
        <v>0</v>
      </c>
      <c r="Q5020" s="8" t="s">
        <v>17339</v>
      </c>
      <c r="R5020" s="2" t="str">
        <f>IF((--IF(P5020=0,Q5020,P5020))&gt;(--日期设置!$B$2),IF(P5020=0,Q5020,P5020),Q5020)</f>
        <v>2026-03-15</v>
      </c>
      <c r="S5020" s="2" t="s">
        <v>18387</v>
      </c>
      <c r="T5020" s="8">
        <f>[1]!b_anal_ptmyear($A5020,日期设置!$B$2)</f>
        <v>4.9808219178082194</v>
      </c>
      <c r="U5020" s="8">
        <f>[1]!b_anal_termifexercise($A5020,日期设置!B$2)</f>
        <v>0</v>
      </c>
      <c r="V5020" s="10">
        <f>[1]!b_dq_dirtyprice(A5020,日期设置!$B$2)</f>
        <v>104.40940000000001</v>
      </c>
      <c r="W5020" s="11">
        <f>IF(U5020=0,ROUNDUP((Q5020-日期设置!$B$2)/365,0),ROUNDUP((R5020-日期设置!$B$2)/365,0))</f>
        <v>5</v>
      </c>
      <c r="X5020" s="18">
        <f>_xlfn.IFNA(VLOOKUP(A5020,过往入选债券!A:D,4,0),2)</f>
        <v>2</v>
      </c>
      <c r="Y5020">
        <f>_xlfn.IFNA(VLOOKUP(C5020,[2]Sheet1!$A:$A,1,0),3)</f>
        <v>3</v>
      </c>
    </row>
    <row r="5021" spans="1:25" hidden="1" x14ac:dyDescent="0.2">
      <c r="A5021" s="21" t="s">
        <v>2877</v>
      </c>
      <c r="B5021" s="21" t="s">
        <v>2878</v>
      </c>
      <c r="C5021" s="37" t="s">
        <v>1052</v>
      </c>
      <c r="D5021" s="26" t="str">
        <f>[1]!b_calc_yield(A5021,日期设置!$B$2,F5021,1,R5021,1,O5021,L5021,S5021,)</f>
        <v>Fetching...</v>
      </c>
      <c r="E5021" s="26">
        <f t="shared" si="156"/>
        <v>4.2003049032345308</v>
      </c>
      <c r="F5021" s="18">
        <f>[1]!b_dq_cleanprice($A5021,日期设置!B$2)</f>
        <v>101.1311</v>
      </c>
      <c r="G5021" s="18" t="str">
        <f t="shared" si="157"/>
        <v>1.01 + 0</v>
      </c>
      <c r="H5021" s="27">
        <f>[1]!b_dq_pctchange($A5021,日期设置!$B$2,1)/100</f>
        <v>0</v>
      </c>
      <c r="I5021" s="26">
        <f>[1]!b_pq_pctchange(A5021,日期设置!$B$4,日期设置!$B$2,1)</f>
        <v>-0.10727017168165809</v>
      </c>
      <c r="J5021" s="26">
        <f>[1]!b_pq_pctchange(A5021,日期设置!$C$4,日期设置!$B$2,1)</f>
        <v>-0.10727017168165809</v>
      </c>
      <c r="K5021" s="52">
        <f>[1]!b_dq_amount($A5021,日期设置!B$2,2,10000)</f>
        <v>0</v>
      </c>
      <c r="L5021" s="26">
        <f>[1]!b_info_latestpar(A5021,日期设置!$B$2)</f>
        <v>100</v>
      </c>
      <c r="M5021" s="6">
        <f>[1]!b_info_outstandingbalance($A5021,日期设置!B$2)</f>
        <v>11</v>
      </c>
      <c r="N5021" s="7">
        <f>[1]!b_info_latestissurercreditrating2(A5021,日期设置!$B$2,"102","1")</f>
        <v>0</v>
      </c>
      <c r="O5021" s="8">
        <v>5.5</v>
      </c>
      <c r="P5021" s="9">
        <f>[1]!b_info_repurchasedate(A5021)</f>
        <v>0</v>
      </c>
      <c r="Q5021" s="8" t="s">
        <v>17038</v>
      </c>
      <c r="R5021" s="2" t="str">
        <f>IF((--IF(P5021=0,Q5021,P5021))&gt;(--日期设置!$B$2),IF(P5021=0,Q5021,P5021),Q5021)</f>
        <v>2022-03-29</v>
      </c>
      <c r="S5021" s="2" t="s">
        <v>18641</v>
      </c>
      <c r="T5021" s="8">
        <f>[1]!b_anal_ptmyear($A5021,日期设置!$B$2)</f>
        <v>1.0191780821917809</v>
      </c>
      <c r="U5021" s="8">
        <f>[1]!b_anal_termifexercise($A5021,日期设置!B$2)</f>
        <v>0</v>
      </c>
      <c r="V5021" s="10">
        <f>[1]!b_dq_dirtyprice(A5021,日期设置!$B$2)</f>
        <v>106.5256</v>
      </c>
      <c r="W5021" s="11">
        <f>IF(U5021=0,ROUNDUP((Q5021-日期设置!$B$2)/365,0),ROUNDUP((R5021-日期设置!$B$2)/365,0))</f>
        <v>2</v>
      </c>
      <c r="X5021" s="18">
        <f>_xlfn.IFNA(VLOOKUP(A5021,过往入选债券!A:D,4,0),2)</f>
        <v>2</v>
      </c>
      <c r="Y5021">
        <f>_xlfn.IFNA(VLOOKUP(C5021,[2]Sheet1!$A:$A,1,0),3)</f>
        <v>3</v>
      </c>
    </row>
    <row r="5022" spans="1:25" hidden="1" x14ac:dyDescent="0.2">
      <c r="A5022" s="21" t="s">
        <v>2113</v>
      </c>
      <c r="B5022" s="21" t="s">
        <v>2114</v>
      </c>
      <c r="C5022" s="37" t="s">
        <v>2027</v>
      </c>
      <c r="D5022" s="26" t="str">
        <f>[1]!b_calc_yield(A5022,日期设置!$B$2,F5022,1,R5022,1,O5022,L5022,S5022,)</f>
        <v>Fetching...</v>
      </c>
      <c r="E5022" s="26">
        <f t="shared" si="156"/>
        <v>2.2220356341915659</v>
      </c>
      <c r="F5022" s="18">
        <f>[1]!b_dq_cleanprice($A5022,日期设置!B$2)</f>
        <v>100.13200000000001</v>
      </c>
      <c r="G5022" s="18" t="str">
        <f t="shared" si="157"/>
        <v>0.51 + 0</v>
      </c>
      <c r="H5022" s="27">
        <f>[1]!b_dq_pctchange($A5022,日期设置!$B$2,1)/100</f>
        <v>0</v>
      </c>
      <c r="I5022" s="26">
        <f>[1]!b_pq_pctchange(A5022,日期设置!$B$4,日期设置!$B$2,1)</f>
        <v>0</v>
      </c>
      <c r="J5022" s="26">
        <f>[1]!b_pq_pctchange(A5022,日期设置!$C$4,日期设置!$B$2,1)</f>
        <v>-0.2580906076335347</v>
      </c>
      <c r="K5022" s="52">
        <f>[1]!b_dq_amount($A5022,日期设置!B$2,2,10000)</f>
        <v>0</v>
      </c>
      <c r="L5022" s="26">
        <f>[1]!b_info_latestpar(A5022,日期设置!$B$2)</f>
        <v>100</v>
      </c>
      <c r="M5022" s="6">
        <f>[1]!b_info_outstandingbalance($A5022,日期设置!B$2)</f>
        <v>6</v>
      </c>
      <c r="N5022" s="7">
        <f>[1]!b_info_latestissurercreditrating2(A5022,日期设置!$B$2,"102","1")</f>
        <v>0</v>
      </c>
      <c r="O5022" s="8">
        <v>4.7</v>
      </c>
      <c r="P5022" s="9" t="str">
        <f>[1]!b_info_repurchasedate(A5022)</f>
        <v>2020-09-25</v>
      </c>
      <c r="Q5022" s="8" t="s">
        <v>16439</v>
      </c>
      <c r="R5022" s="2" t="str">
        <f>IF((--IF(P5022=0,Q5022,P5022))&gt;(--日期设置!$B$2),IF(P5022=0,Q5022,P5022),Q5022)</f>
        <v>2021-09-25</v>
      </c>
      <c r="S5022" s="2" t="s">
        <v>17811</v>
      </c>
      <c r="T5022" s="8">
        <f>[1]!b_anal_ptmyear($A5022,日期设置!$B$2)</f>
        <v>0.51232876712328768</v>
      </c>
      <c r="U5022" s="8">
        <f>[1]!b_anal_termifexercise($A5022,日期设置!B$2)</f>
        <v>0</v>
      </c>
      <c r="V5022" s="10">
        <f>[1]!b_dq_dirtyprice(A5022,日期设置!$B$2)</f>
        <v>102.4241</v>
      </c>
      <c r="W5022" s="11">
        <f>IF(U5022=0,ROUNDUP((Q5022-日期设置!$B$2)/365,0),ROUNDUP((R5022-日期设置!$B$2)/365,0))</f>
        <v>1</v>
      </c>
      <c r="X5022" s="18">
        <f>_xlfn.IFNA(VLOOKUP(A5022,过往入选债券!A:D,4,0),2)</f>
        <v>2</v>
      </c>
      <c r="Y5022">
        <f>_xlfn.IFNA(VLOOKUP(C5022,[2]Sheet1!$A:$A,1,0),3)</f>
        <v>3</v>
      </c>
    </row>
    <row r="5023" spans="1:25" hidden="1" x14ac:dyDescent="0.2">
      <c r="A5023" s="21" t="s">
        <v>15663</v>
      </c>
      <c r="B5023" s="21" t="s">
        <v>15664</v>
      </c>
      <c r="C5023" s="37" t="s">
        <v>15665</v>
      </c>
      <c r="D5023" s="26" t="str">
        <f>[1]!b_calc_yield(A5023,日期设置!$B$2,F5023,1,R5023,1,O5023,L5023,S5023,)</f>
        <v>Fetching...</v>
      </c>
      <c r="E5023" s="26">
        <f t="shared" si="156"/>
        <v>38.75689791485317</v>
      </c>
      <c r="F5023" s="18">
        <f>[1]!b_dq_cleanprice($A5023,日期设置!B$2)</f>
        <v>96.756</v>
      </c>
      <c r="G5023" s="18" t="str">
        <f t="shared" si="157"/>
        <v>9.12 + 4.12</v>
      </c>
      <c r="H5023" s="27">
        <f>[1]!b_dq_pctchange($A5023,日期设置!$B$2,1)/100</f>
        <v>0</v>
      </c>
      <c r="I5023" s="26">
        <f>[1]!b_pq_pctchange(A5023,日期设置!$B$4,日期设置!$B$2,1)</f>
        <v>0</v>
      </c>
      <c r="J5023" s="26">
        <f>[1]!b_pq_pctchange(A5023,日期设置!$C$4,日期设置!$B$2,1)</f>
        <v>0</v>
      </c>
      <c r="K5023" s="52">
        <f>[1]!b_dq_amount($A5023,日期设置!B$2,2,10000)</f>
        <v>0</v>
      </c>
      <c r="L5023" s="26">
        <f>[1]!b_info_latestpar(A5023,日期设置!$B$2)</f>
        <v>100</v>
      </c>
      <c r="M5023" s="6">
        <f>[1]!b_info_outstandingbalance($A5023,日期设置!B$2)</f>
        <v>30</v>
      </c>
      <c r="N5023" s="7" t="str">
        <f>[1]!b_info_latestissurercreditrating2(A5023,日期设置!$B$2,"102","1")</f>
        <v>AAA</v>
      </c>
      <c r="O5023" s="8">
        <v>3.9</v>
      </c>
      <c r="P5023" s="9">
        <f>[1]!b_info_repurchasedate(A5023)</f>
        <v>0</v>
      </c>
      <c r="Q5023" s="8" t="s">
        <v>16682</v>
      </c>
      <c r="R5023" s="2" t="str">
        <f>IF((--IF(P5023=0,Q5023,P5023))&gt;(--日期设置!$B$2),IF(P5023=0,Q5023,P5023),Q5023)</f>
        <v>2030-05-06</v>
      </c>
      <c r="S5023" s="2" t="s">
        <v>18335</v>
      </c>
      <c r="T5023" s="8">
        <f>[1]!b_anal_ptmyear($A5023,日期设置!$B$2)</f>
        <v>9.1232876712328768</v>
      </c>
      <c r="U5023" s="8">
        <f>[1]!b_anal_termifexercise($A5023,日期设置!B$2)</f>
        <v>4.1260273972602741</v>
      </c>
      <c r="V5023" s="10">
        <f>[1]!b_dq_dirtyprice(A5023,日期设置!$B$2)</f>
        <v>100.1752</v>
      </c>
      <c r="W5023" s="11">
        <f>IF(U5023=0,ROUNDUP((Q5023-日期设置!$B$2)/365,0),ROUNDUP((R5023-日期设置!$B$2)/365,0))</f>
        <v>10</v>
      </c>
      <c r="X5023" s="18">
        <f>_xlfn.IFNA(VLOOKUP(A5023,过往入选债券!A:D,4,0),2)</f>
        <v>2</v>
      </c>
      <c r="Y5023">
        <f>_xlfn.IFNA(VLOOKUP(C5023,[2]Sheet1!$A:$A,1,0),3)</f>
        <v>3</v>
      </c>
    </row>
    <row r="5024" spans="1:25" hidden="1" x14ac:dyDescent="0.2">
      <c r="A5024" s="21" t="s">
        <v>10340</v>
      </c>
      <c r="B5024" s="21" t="s">
        <v>10341</v>
      </c>
      <c r="C5024" s="37" t="s">
        <v>4833</v>
      </c>
      <c r="D5024" s="26" t="str">
        <f>[1]!b_calc_yield(A5024,日期设置!$B$2,F5024,1,R5024,1,O5024,L5024,S5024,)</f>
        <v>Fetching...</v>
      </c>
      <c r="E5024" s="26">
        <f t="shared" si="156"/>
        <v>8.4534083882301658</v>
      </c>
      <c r="F5024" s="18">
        <f>[1]!b_dq_cleanprice($A5024,日期设置!B$2)</f>
        <v>98.309399999999997</v>
      </c>
      <c r="G5024" s="18" t="str">
        <f t="shared" si="157"/>
        <v>4.00 + 2.00</v>
      </c>
      <c r="H5024" s="27">
        <f>[1]!b_dq_pctchange($A5024,日期设置!$B$2,1)/100</f>
        <v>0</v>
      </c>
      <c r="I5024" s="26">
        <f>[1]!b_pq_pctchange(A5024,日期设置!$B$4,日期设置!$B$2,1)</f>
        <v>0</v>
      </c>
      <c r="J5024" s="26">
        <f>[1]!b_pq_pctchange(A5024,日期设置!$C$4,日期设置!$B$2,1)</f>
        <v>0</v>
      </c>
      <c r="K5024" s="52">
        <f>[1]!b_dq_amount($A5024,日期设置!B$2,2,10000)</f>
        <v>0</v>
      </c>
      <c r="L5024" s="26">
        <f>[1]!b_info_latestpar(A5024,日期设置!$B$2)</f>
        <v>100</v>
      </c>
      <c r="M5024" s="6">
        <f>[1]!b_info_outstandingbalance($A5024,日期设置!B$2)</f>
        <v>5</v>
      </c>
      <c r="N5024" s="7" t="str">
        <f>[1]!b_info_latestissurercreditrating2(A5024,日期设置!$B$2,"102","1")</f>
        <v>AA+</v>
      </c>
      <c r="O5024" s="8">
        <v>3.44</v>
      </c>
      <c r="P5024" s="9" t="str">
        <f>[1]!b_info_repurchasedate(A5024)</f>
        <v>2023-03-25</v>
      </c>
      <c r="Q5024" s="8" t="s">
        <v>16963</v>
      </c>
      <c r="R5024" s="2" t="str">
        <f>IF((--IF(P5024=0,Q5024,P5024))&gt;(--日期设置!$B$2),IF(P5024=0,Q5024,P5024),Q5024)</f>
        <v>2023-03-25</v>
      </c>
      <c r="S5024" s="2" t="s">
        <v>18165</v>
      </c>
      <c r="T5024" s="8">
        <f>[1]!b_anal_ptmyear($A5024,日期设置!$B$2)</f>
        <v>4.0082191780821921</v>
      </c>
      <c r="U5024" s="8">
        <f>[1]!b_anal_termifexercise($A5024,日期设置!B$2)</f>
        <v>2.0082191780821916</v>
      </c>
      <c r="V5024" s="10">
        <f>[1]!b_dq_dirtyprice(A5024,日期设置!$B$2)</f>
        <v>101.72110000000001</v>
      </c>
      <c r="W5024" s="11">
        <f>IF(U5024=0,ROUNDUP((Q5024-日期设置!$B$2)/365,0),ROUNDUP((R5024-日期设置!$B$2)/365,0))</f>
        <v>3</v>
      </c>
      <c r="X5024" s="18">
        <f>_xlfn.IFNA(VLOOKUP(A5024,过往入选债券!A:D,4,0),2)</f>
        <v>2</v>
      </c>
      <c r="Y5024">
        <f>_xlfn.IFNA(VLOOKUP(C5024,[2]Sheet1!$A:$A,1,0),3)</f>
        <v>3</v>
      </c>
    </row>
    <row r="5025" spans="1:25" hidden="1" x14ac:dyDescent="0.2">
      <c r="A5025" s="28" t="s">
        <v>21660</v>
      </c>
      <c r="B5025" s="28" t="s">
        <v>21661</v>
      </c>
      <c r="C5025" s="39" t="s">
        <v>21730</v>
      </c>
      <c r="D5025" s="26" t="str">
        <f>[1]!b_calc_yield(A5025,日期设置!$B$2,F5025,1,R5025,1,O5025,L5025,S5025,)</f>
        <v>Fetching...</v>
      </c>
      <c r="E5025" s="26">
        <f t="shared" si="156"/>
        <v>19.927344222506349</v>
      </c>
      <c r="F5025" s="18">
        <f>[1]!b_dq_cleanprice($A5025,日期设置!B$2)</f>
        <v>100.042</v>
      </c>
      <c r="G5025" s="18" t="str">
        <f t="shared" si="157"/>
        <v>9.66 + 4.66</v>
      </c>
      <c r="H5025" s="27">
        <f>[1]!b_dq_pctchange($A5025,日期设置!$B$2,1)/100</f>
        <v>0</v>
      </c>
      <c r="I5025" s="26">
        <f>[1]!b_pq_pctchange(A5025,日期设置!$B$4,日期设置!$B$2,1)</f>
        <v>0</v>
      </c>
      <c r="J5025" s="26">
        <f>[1]!b_pq_pctchange(A5025,日期设置!$C$4,日期设置!$B$2,1)</f>
        <v>0</v>
      </c>
      <c r="K5025" s="52">
        <f>[1]!b_dq_amount($A5025,日期设置!B$2,2,10000)</f>
        <v>0</v>
      </c>
      <c r="L5025" s="26">
        <f>[1]!b_info_latestpar(A5025,日期设置!$B$2)</f>
        <v>100</v>
      </c>
      <c r="M5025" s="6">
        <f>[1]!b_info_outstandingbalance($A5025,日期设置!B$2)</f>
        <v>20</v>
      </c>
      <c r="N5025" s="7" t="str">
        <f>[1]!b_info_latestissurercreditrating2(A5025,日期设置!$B$2,"102","1")</f>
        <v>AAA</v>
      </c>
      <c r="O5025" s="43">
        <v>4.3499999999999996</v>
      </c>
      <c r="P5025" s="9" t="str">
        <f>[1]!b_info_repurchasedate(A5025)</f>
        <v>2025-11-18</v>
      </c>
      <c r="Q5025" s="31" t="s">
        <v>21762</v>
      </c>
      <c r="R5025" s="2" t="str">
        <f>IF((--IF(P5025=0,Q5025,P5025))&gt;(--日期设置!$B$2),IF(P5025=0,Q5025,P5025),Q5025)</f>
        <v>2025-11-18</v>
      </c>
      <c r="S5025" s="31" t="s">
        <v>17404</v>
      </c>
      <c r="T5025" s="8">
        <f>[1]!b_anal_ptmyear($A5025,日期设置!$B$2)</f>
        <v>9.6602739726027398</v>
      </c>
      <c r="U5025" s="8">
        <f>[1]!b_anal_termifexercise($A5025,日期设置!B$2)</f>
        <v>4.6630136986301371</v>
      </c>
      <c r="V5025" s="10">
        <f>[1]!b_dq_dirtyprice(A5025,日期设置!$B$2)</f>
        <v>101.5198</v>
      </c>
      <c r="W5025" s="11">
        <f>IF(U5025=0,ROUNDUP((Q5025-日期设置!$B$2)/365,0),ROUNDUP((R5025-日期设置!$B$2)/365,0))</f>
        <v>5</v>
      </c>
      <c r="X5025" s="18">
        <f>_xlfn.IFNA(VLOOKUP(A5025,过往入选债券!A:D,4,0),2)</f>
        <v>2</v>
      </c>
      <c r="Y5025">
        <f>_xlfn.IFNA(VLOOKUP(C5025,[2]Sheet1!$A:$A,1,0),3)</f>
        <v>3</v>
      </c>
    </row>
    <row r="5026" spans="1:25" hidden="1" x14ac:dyDescent="0.2">
      <c r="A5026" s="21" t="s">
        <v>641</v>
      </c>
      <c r="B5026" s="21" t="s">
        <v>642</v>
      </c>
      <c r="C5026" s="37" t="s">
        <v>301</v>
      </c>
      <c r="D5026" s="26" t="str">
        <f>[1]!b_calc_yield(A5026,日期设置!$B$2,F5026,1,R5026,1,O5026,L5026,S5026,)</f>
        <v>Fetching...</v>
      </c>
      <c r="E5026" s="26">
        <f t="shared" si="156"/>
        <v>2.6599235306368652</v>
      </c>
      <c r="F5026" s="18">
        <f>[1]!b_dq_cleanprice($A5026,日期设置!B$2)</f>
        <v>100.054</v>
      </c>
      <c r="G5026" s="18" t="str">
        <f t="shared" si="157"/>
        <v>0.61 + 0</v>
      </c>
      <c r="H5026" s="27">
        <f>[1]!b_dq_pctchange($A5026,日期设置!$B$2,1)/100</f>
        <v>0</v>
      </c>
      <c r="I5026" s="26">
        <f>[1]!b_pq_pctchange(A5026,日期设置!$B$4,日期设置!$B$2,1)</f>
        <v>0</v>
      </c>
      <c r="J5026" s="26">
        <f>[1]!b_pq_pctchange(A5026,日期设置!$C$4,日期设置!$B$2,1)</f>
        <v>0.10765770452963291</v>
      </c>
      <c r="K5026" s="52">
        <f>[1]!b_dq_amount($A5026,日期设置!B$2,2,10000)</f>
        <v>0</v>
      </c>
      <c r="L5026" s="26">
        <f>[1]!b_info_latestpar(A5026,日期设置!$B$2)</f>
        <v>100</v>
      </c>
      <c r="M5026" s="6">
        <f>[1]!b_info_outstandingbalance($A5026,日期设置!B$2)</f>
        <v>4</v>
      </c>
      <c r="N5026" s="7">
        <f>[1]!b_info_latestissurercreditrating2(A5026,日期设置!$B$2,"102","1")</f>
        <v>0</v>
      </c>
      <c r="O5026" s="8">
        <v>4.5</v>
      </c>
      <c r="P5026" s="9">
        <f>[1]!b_info_repurchasedate(A5026)</f>
        <v>0</v>
      </c>
      <c r="Q5026" s="8" t="s">
        <v>17175</v>
      </c>
      <c r="R5026" s="2" t="str">
        <f>IF((--IF(P5026=0,Q5026,P5026))&gt;(--日期设置!$B$2),IF(P5026=0,Q5026,P5026),Q5026)</f>
        <v>2021-11-01</v>
      </c>
      <c r="S5026" s="2" t="s">
        <v>18315</v>
      </c>
      <c r="T5026" s="8">
        <f>[1]!b_anal_ptmyear($A5026,日期设置!$B$2)</f>
        <v>0.61369863013698633</v>
      </c>
      <c r="U5026" s="8">
        <f>[1]!b_anal_termifexercise($A5026,日期设置!B$2)</f>
        <v>0</v>
      </c>
      <c r="V5026" s="10">
        <f>[1]!b_dq_dirtyprice(A5026,日期设置!$B$2)</f>
        <v>101.7924</v>
      </c>
      <c r="W5026" s="11">
        <f>IF(U5026=0,ROUNDUP((Q5026-日期设置!$B$2)/365,0),ROUNDUP((R5026-日期设置!$B$2)/365,0))</f>
        <v>1</v>
      </c>
      <c r="X5026" s="18">
        <f>_xlfn.IFNA(VLOOKUP(A5026,过往入选债券!A:D,4,0),2)</f>
        <v>2</v>
      </c>
      <c r="Y5026">
        <f>_xlfn.IFNA(VLOOKUP(C5026,[2]Sheet1!$A:$A,1,0),3)</f>
        <v>3</v>
      </c>
    </row>
    <row r="5027" spans="1:25" hidden="1" x14ac:dyDescent="0.2">
      <c r="A5027" s="21" t="s">
        <v>10814</v>
      </c>
      <c r="B5027" s="21" t="s">
        <v>10815</v>
      </c>
      <c r="C5027" s="37" t="s">
        <v>174</v>
      </c>
      <c r="D5027" s="26" t="str">
        <f>[1]!b_calc_yield(A5027,日期设置!$B$2,F5027,1,R5027,1,O5027,L5027,S5027,)</f>
        <v>Fetching...</v>
      </c>
      <c r="E5027" s="26">
        <f t="shared" si="156"/>
        <v>8.9004468827061487</v>
      </c>
      <c r="F5027" s="18">
        <f>[1]!b_dq_cleanprice($A5027,日期设置!B$2)</f>
        <v>98.054400000000001</v>
      </c>
      <c r="G5027" s="18" t="str">
        <f t="shared" si="157"/>
        <v>2.10 + 0</v>
      </c>
      <c r="H5027" s="27">
        <f>[1]!b_dq_pctchange($A5027,日期设置!$B$2,1)/100</f>
        <v>0</v>
      </c>
      <c r="I5027" s="26">
        <f>[1]!b_pq_pctchange(A5027,日期设置!$B$4,日期设置!$B$2,1)</f>
        <v>0.387608803818352</v>
      </c>
      <c r="J5027" s="26">
        <f>[1]!b_pq_pctchange(A5027,日期设置!$C$4,日期设置!$B$2,1)</f>
        <v>0.387608803818352</v>
      </c>
      <c r="K5027" s="52">
        <f>[1]!b_dq_amount($A5027,日期设置!B$2,2,10000)</f>
        <v>0</v>
      </c>
      <c r="L5027" s="26">
        <f>[1]!b_info_latestpar(A5027,日期设置!$B$2)</f>
        <v>100</v>
      </c>
      <c r="M5027" s="6">
        <f>[1]!b_info_outstandingbalance($A5027,日期设置!B$2)</f>
        <v>10</v>
      </c>
      <c r="N5027" s="7" t="str">
        <f>[1]!b_info_latestissurercreditrating2(A5027,日期设置!$B$2,"102","1")</f>
        <v>AA+</v>
      </c>
      <c r="O5027" s="8">
        <v>3.35</v>
      </c>
      <c r="P5027" s="9">
        <f>[1]!b_info_repurchasedate(A5027)</f>
        <v>0</v>
      </c>
      <c r="Q5027" s="8" t="s">
        <v>16075</v>
      </c>
      <c r="R5027" s="2" t="str">
        <f>IF((--IF(P5027=0,Q5027,P5027))&gt;(--日期设置!$B$2),IF(P5027=0,Q5027,P5027),Q5027)</f>
        <v>2023-04-29</v>
      </c>
      <c r="S5027" s="2" t="s">
        <v>17832</v>
      </c>
      <c r="T5027" s="8">
        <f>[1]!b_anal_ptmyear($A5027,日期设置!$B$2)</f>
        <v>2.1041095890410957</v>
      </c>
      <c r="U5027" s="8">
        <f>[1]!b_anal_termifexercise($A5027,日期设置!B$2)</f>
        <v>0</v>
      </c>
      <c r="V5027" s="10">
        <f>[1]!b_dq_dirtyprice(A5027,日期设置!$B$2)</f>
        <v>101.0556</v>
      </c>
      <c r="W5027" s="11">
        <f>IF(U5027=0,ROUNDUP((Q5027-日期设置!$B$2)/365,0),ROUNDUP((R5027-日期设置!$B$2)/365,0))</f>
        <v>3</v>
      </c>
      <c r="X5027" s="18">
        <f>_xlfn.IFNA(VLOOKUP(A5027,过往入选债券!A:D,4,0),2)</f>
        <v>2</v>
      </c>
      <c r="Y5027">
        <f>_xlfn.IFNA(VLOOKUP(C5027,[2]Sheet1!$A:$A,1,0),3)</f>
        <v>3</v>
      </c>
    </row>
    <row r="5028" spans="1:25" hidden="1" x14ac:dyDescent="0.2">
      <c r="A5028" s="21" t="s">
        <v>10272</v>
      </c>
      <c r="B5028" s="21" t="s">
        <v>10273</v>
      </c>
      <c r="C5028" s="37" t="s">
        <v>10034</v>
      </c>
      <c r="D5028" s="26" t="str">
        <f>[1]!b_calc_yield(A5028,日期设置!$B$2,F5028,1,R5028,1,O5028,L5028,S5028,)</f>
        <v>Fetching...</v>
      </c>
      <c r="E5028" s="26">
        <f t="shared" si="156"/>
        <v>8.7829329119237585</v>
      </c>
      <c r="F5028" s="18">
        <f>[1]!b_dq_cleanprice($A5028,日期设置!B$2)</f>
        <v>98.135999999999996</v>
      </c>
      <c r="G5028" s="18" t="str">
        <f t="shared" si="157"/>
        <v>4.07 + 2.07</v>
      </c>
      <c r="H5028" s="27">
        <f>[1]!b_dq_pctchange($A5028,日期设置!$B$2,1)/100</f>
        <v>0</v>
      </c>
      <c r="I5028" s="26">
        <f>[1]!b_pq_pctchange(A5028,日期设置!$B$4,日期设置!$B$2,1)</f>
        <v>0</v>
      </c>
      <c r="J5028" s="26">
        <f>[1]!b_pq_pctchange(A5028,日期设置!$C$4,日期设置!$B$2,1)</f>
        <v>6.1891220317446996E-2</v>
      </c>
      <c r="K5028" s="52">
        <f>[1]!b_dq_amount($A5028,日期设置!B$2,2,10000)</f>
        <v>0</v>
      </c>
      <c r="L5028" s="26">
        <f>[1]!b_info_latestpar(A5028,日期设置!$B$2)</f>
        <v>100</v>
      </c>
      <c r="M5028" s="6">
        <f>[1]!b_info_outstandingbalance($A5028,日期设置!B$2)</f>
        <v>5</v>
      </c>
      <c r="N5028" s="7" t="str">
        <f>[1]!b_info_latestissurercreditrating2(A5028,日期设置!$B$2,"102","1")</f>
        <v>AA+</v>
      </c>
      <c r="O5028" s="8">
        <v>3.38</v>
      </c>
      <c r="P5028" s="9" t="str">
        <f>[1]!b_info_repurchasedate(A5028)</f>
        <v>2023-04-20</v>
      </c>
      <c r="Q5028" s="8" t="s">
        <v>16995</v>
      </c>
      <c r="R5028" s="2" t="str">
        <f>IF((--IF(P5028=0,Q5028,P5028))&gt;(--日期设置!$B$2),IF(P5028=0,Q5028,P5028),Q5028)</f>
        <v>2023-04-20</v>
      </c>
      <c r="S5028" s="2" t="s">
        <v>18259</v>
      </c>
      <c r="T5028" s="8">
        <f>[1]!b_anal_ptmyear($A5028,日期设置!$B$2)</f>
        <v>4.0794520547945208</v>
      </c>
      <c r="U5028" s="8">
        <f>[1]!b_anal_termifexercise($A5028,日期设置!B$2)</f>
        <v>2.0794520547945203</v>
      </c>
      <c r="V5028" s="10">
        <f>[1]!b_dq_dirtyprice(A5028,日期设置!$B$2)</f>
        <v>101.2475</v>
      </c>
      <c r="W5028" s="11">
        <f>IF(U5028=0,ROUNDUP((Q5028-日期设置!$B$2)/365,0),ROUNDUP((R5028-日期设置!$B$2)/365,0))</f>
        <v>3</v>
      </c>
      <c r="X5028" s="18">
        <f>_xlfn.IFNA(VLOOKUP(A5028,过往入选债券!A:D,4,0),2)</f>
        <v>2</v>
      </c>
      <c r="Y5028">
        <f>_xlfn.IFNA(VLOOKUP(C5028,[2]Sheet1!$A:$A,1,0),3)</f>
        <v>3</v>
      </c>
    </row>
    <row r="5029" spans="1:25" hidden="1" x14ac:dyDescent="0.2">
      <c r="A5029" s="21" t="s">
        <v>10844</v>
      </c>
      <c r="B5029" s="21" t="s">
        <v>10845</v>
      </c>
      <c r="C5029" s="37" t="s">
        <v>7088</v>
      </c>
      <c r="D5029" s="26" t="str">
        <f>[1]!b_calc_yield(A5029,日期设置!$B$2,F5029,1,R5029,1,O5029,L5029,S5029,)</f>
        <v>Fetching...</v>
      </c>
      <c r="E5029" s="26">
        <f t="shared" si="156"/>
        <v>8.8232322054582646</v>
      </c>
      <c r="F5029" s="18">
        <f>[1]!b_dq_cleanprice($A5029,日期设置!B$2)</f>
        <v>99.335599999999999</v>
      </c>
      <c r="G5029" s="18" t="str">
        <f t="shared" si="157"/>
        <v>2.10 + 0</v>
      </c>
      <c r="H5029" s="27">
        <f>[1]!b_dq_pctchange($A5029,日期设置!$B$2,1)/100</f>
        <v>0</v>
      </c>
      <c r="I5029" s="26">
        <f>[1]!b_pq_pctchange(A5029,日期设置!$B$4,日期设置!$B$2,1)</f>
        <v>0</v>
      </c>
      <c r="J5029" s="26">
        <f>[1]!b_pq_pctchange(A5029,日期设置!$C$4,日期设置!$B$2,1)</f>
        <v>0</v>
      </c>
      <c r="K5029" s="52">
        <f>[1]!b_dq_amount($A5029,日期设置!B$2,2,10000)</f>
        <v>0</v>
      </c>
      <c r="L5029" s="26">
        <f>[1]!b_info_latestpar(A5029,日期设置!$B$2)</f>
        <v>100</v>
      </c>
      <c r="M5029" s="6">
        <f>[1]!b_info_outstandingbalance($A5029,日期设置!B$2)</f>
        <v>10</v>
      </c>
      <c r="N5029" s="7" t="str">
        <f>[1]!b_info_latestissurercreditrating2(A5029,日期设置!$B$2,"102","1")</f>
        <v>AA</v>
      </c>
      <c r="O5029" s="8">
        <v>4</v>
      </c>
      <c r="P5029" s="9">
        <f>[1]!b_info_repurchasedate(A5029)</f>
        <v>0</v>
      </c>
      <c r="Q5029" s="8" t="s">
        <v>16075</v>
      </c>
      <c r="R5029" s="2" t="str">
        <f>IF((--IF(P5029=0,Q5029,P5029))&gt;(--日期设置!$B$2),IF(P5029=0,Q5029,P5029),Q5029)</f>
        <v>2023-04-29</v>
      </c>
      <c r="S5029" s="2" t="s">
        <v>17832</v>
      </c>
      <c r="T5029" s="8">
        <f>[1]!b_anal_ptmyear($A5029,日期设置!$B$2)</f>
        <v>2.1041095890410957</v>
      </c>
      <c r="U5029" s="8">
        <f>[1]!b_anal_termifexercise($A5029,日期设置!B$2)</f>
        <v>0</v>
      </c>
      <c r="V5029" s="10">
        <f>[1]!b_dq_dirtyprice(A5029,日期设置!$B$2)</f>
        <v>102.9192</v>
      </c>
      <c r="W5029" s="11">
        <f>IF(U5029=0,ROUNDUP((Q5029-日期设置!$B$2)/365,0),ROUNDUP((R5029-日期设置!$B$2)/365,0))</f>
        <v>3</v>
      </c>
      <c r="X5029" s="18">
        <f>_xlfn.IFNA(VLOOKUP(A5029,过往入选债券!A:D,4,0),2)</f>
        <v>2</v>
      </c>
      <c r="Y5029">
        <f>_xlfn.IFNA(VLOOKUP(C5029,[2]Sheet1!$A:$A,1,0),3)</f>
        <v>3</v>
      </c>
    </row>
    <row r="5030" spans="1:25" hidden="1" x14ac:dyDescent="0.2">
      <c r="A5030" s="21" t="s">
        <v>8487</v>
      </c>
      <c r="B5030" s="21" t="s">
        <v>8488</v>
      </c>
      <c r="C5030" s="37" t="s">
        <v>353</v>
      </c>
      <c r="D5030" s="26" t="str">
        <f>[1]!b_calc_yield(A5030,日期设置!$B$2,F5030,1,R5030,1,O5030,L5030,S5030,)</f>
        <v>Fetching...</v>
      </c>
      <c r="E5030" s="26">
        <f t="shared" si="156"/>
        <v>4.5665046415505506</v>
      </c>
      <c r="F5030" s="18">
        <f>[1]!b_dq_cleanprice($A5030,日期设置!B$2)</f>
        <v>100.2924</v>
      </c>
      <c r="G5030" s="18" t="str">
        <f t="shared" si="157"/>
        <v>1.09 + 0</v>
      </c>
      <c r="H5030" s="27">
        <f>[1]!b_dq_pctchange($A5030,日期设置!$B$2,1)/100</f>
        <v>0</v>
      </c>
      <c r="I5030" s="26">
        <f>[1]!b_pq_pctchange(A5030,日期设置!$B$4,日期设置!$B$2,1)</f>
        <v>0</v>
      </c>
      <c r="J5030" s="26">
        <f>[1]!b_pq_pctchange(A5030,日期设置!$C$4,日期设置!$B$2,1)</f>
        <v>-0.37469106860462542</v>
      </c>
      <c r="K5030" s="52">
        <f>[1]!b_dq_amount($A5030,日期设置!B$2,2,10000)</f>
        <v>0</v>
      </c>
      <c r="L5030" s="26">
        <f>[1]!b_info_latestpar(A5030,日期设置!$B$2)</f>
        <v>100</v>
      </c>
      <c r="M5030" s="6">
        <f>[1]!b_info_outstandingbalance($A5030,日期设置!B$2)</f>
        <v>30</v>
      </c>
      <c r="N5030" s="7" t="str">
        <f>[1]!b_info_latestissurercreditrating2(A5030,日期设置!$B$2,"102","1")</f>
        <v>AAA</v>
      </c>
      <c r="O5030" s="8">
        <v>4.62</v>
      </c>
      <c r="P5030" s="9">
        <f>[1]!b_info_repurchasedate(A5030)</f>
        <v>0</v>
      </c>
      <c r="Q5030" s="8" t="s">
        <v>16423</v>
      </c>
      <c r="R5030" s="2" t="str">
        <f>IF((--IF(P5030=0,Q5030,P5030))&gt;(--日期设置!$B$2),IF(P5030=0,Q5030,P5030),Q5030)</f>
        <v>2022-04-26</v>
      </c>
      <c r="S5030" s="2" t="s">
        <v>17815</v>
      </c>
      <c r="T5030" s="8">
        <f>[1]!b_anal_ptmyear($A5030,日期设置!$B$2)</f>
        <v>1.095890410958904</v>
      </c>
      <c r="U5030" s="8">
        <f>[1]!b_anal_termifexercise($A5030,日期设置!B$2)</f>
        <v>0</v>
      </c>
      <c r="V5030" s="10">
        <f>[1]!b_dq_dirtyprice(A5030,日期设置!$B$2)</f>
        <v>104.46939999999999</v>
      </c>
      <c r="W5030" s="11">
        <f>IF(U5030=0,ROUNDUP((Q5030-日期设置!$B$2)/365,0),ROUNDUP((R5030-日期设置!$B$2)/365,0))</f>
        <v>2</v>
      </c>
      <c r="X5030" s="18">
        <f>_xlfn.IFNA(VLOOKUP(A5030,过往入选债券!A:D,4,0),2)</f>
        <v>2</v>
      </c>
      <c r="Y5030">
        <f>_xlfn.IFNA(VLOOKUP(C5030,[2]Sheet1!$A:$A,1,0),3)</f>
        <v>3</v>
      </c>
    </row>
    <row r="5031" spans="1:25" hidden="1" x14ac:dyDescent="0.2">
      <c r="A5031" s="21" t="s">
        <v>13876</v>
      </c>
      <c r="B5031" s="21" t="s">
        <v>13877</v>
      </c>
      <c r="C5031" s="37" t="s">
        <v>13878</v>
      </c>
      <c r="D5031" s="26" t="str">
        <f>[1]!b_calc_yield(A5031,日期设置!$B$2,F5031,1,R5031,1,O5031,L5031,S5031,)</f>
        <v>Fetching...</v>
      </c>
      <c r="E5031" s="26">
        <f t="shared" si="156"/>
        <v>20.146032296866689</v>
      </c>
      <c r="F5031" s="18">
        <f>[1]!b_dq_cleanprice($A5031,日期设置!B$2)</f>
        <v>82.413799999999995</v>
      </c>
      <c r="G5031" s="18" t="str">
        <f t="shared" si="157"/>
        <v>3.35 + 0</v>
      </c>
      <c r="H5031" s="27">
        <f>[1]!b_dq_pctchange($A5031,日期设置!$B$2,1)/100</f>
        <v>0</v>
      </c>
      <c r="I5031" s="26">
        <f>[1]!b_pq_pctchange(A5031,日期设置!$B$4,日期设置!$B$2,1)</f>
        <v>0</v>
      </c>
      <c r="J5031" s="26">
        <f>[1]!b_pq_pctchange(A5031,日期设置!$C$4,日期设置!$B$2,1)</f>
        <v>0</v>
      </c>
      <c r="K5031" s="52">
        <f>[1]!b_dq_amount($A5031,日期设置!B$2,2,10000)</f>
        <v>0</v>
      </c>
      <c r="L5031" s="26">
        <f>[1]!b_info_latestpar(A5031,日期设置!$B$2)</f>
        <v>80</v>
      </c>
      <c r="M5031" s="6">
        <f>[1]!b_info_outstandingbalance($A5031,日期设置!B$2)</f>
        <v>4</v>
      </c>
      <c r="N5031" s="7" t="str">
        <f>[1]!b_info_latestissurercreditrating2(A5031,日期设置!$B$2,"102","1")</f>
        <v>AA</v>
      </c>
      <c r="O5031" s="8">
        <v>5.62</v>
      </c>
      <c r="P5031" s="9">
        <f>[1]!b_info_repurchasedate(A5031)</f>
        <v>0</v>
      </c>
      <c r="Q5031" s="8" t="s">
        <v>16273</v>
      </c>
      <c r="R5031" s="2" t="str">
        <f>IF((--IF(P5031=0,Q5031,P5031))&gt;(--日期设置!$B$2),IF(P5031=0,Q5031,P5031),Q5031)</f>
        <v>2024-07-31</v>
      </c>
      <c r="S5031" s="2" t="s">
        <v>18680</v>
      </c>
      <c r="T5031" s="8">
        <f>[1]!b_anal_ptmyear($A5031,日期设置!$B$2)</f>
        <v>3.3589041095890413</v>
      </c>
      <c r="U5031" s="8">
        <f>[1]!b_anal_termifexercise($A5031,日期设置!B$2)</f>
        <v>0</v>
      </c>
      <c r="V5031" s="10">
        <f>[1]!b_dq_dirtyprice(A5031,日期设置!$B$2)</f>
        <v>85.296199999999999</v>
      </c>
      <c r="W5031" s="11">
        <f>IF(U5031=0,ROUNDUP((Q5031-日期设置!$B$2)/365,0),ROUNDUP((R5031-日期设置!$B$2)/365,0))</f>
        <v>4</v>
      </c>
      <c r="X5031" s="18">
        <f>_xlfn.IFNA(VLOOKUP(A5031,过往入选债券!A:D,4,0),2)</f>
        <v>2</v>
      </c>
      <c r="Y5031">
        <f>_xlfn.IFNA(VLOOKUP(C5031,[2]Sheet1!$A:$A,1,0),3)</f>
        <v>3</v>
      </c>
    </row>
    <row r="5032" spans="1:25" hidden="1" x14ac:dyDescent="0.2">
      <c r="A5032" s="21" t="s">
        <v>10164</v>
      </c>
      <c r="B5032" s="21" t="s">
        <v>10165</v>
      </c>
      <c r="C5032" s="37" t="s">
        <v>2443</v>
      </c>
      <c r="D5032" s="26" t="str">
        <f>[1]!b_calc_yield(A5032,日期设置!$B$2,F5032,1,R5032,1,O5032,L5032,S5032,)</f>
        <v>Fetching...</v>
      </c>
      <c r="E5032" s="26">
        <f t="shared" si="156"/>
        <v>8.5853254514745903</v>
      </c>
      <c r="F5032" s="18">
        <f>[1]!b_dq_cleanprice($A5032,日期设置!B$2)</f>
        <v>98.435500000000005</v>
      </c>
      <c r="G5032" s="18" t="str">
        <f t="shared" si="157"/>
        <v>3.97 + 1.97</v>
      </c>
      <c r="H5032" s="27">
        <f>[1]!b_dq_pctchange($A5032,日期设置!$B$2,1)/100</f>
        <v>0</v>
      </c>
      <c r="I5032" s="26">
        <f>[1]!b_pq_pctchange(A5032,日期设置!$B$4,日期设置!$B$2,1)</f>
        <v>0</v>
      </c>
      <c r="J5032" s="26">
        <f>[1]!b_pq_pctchange(A5032,日期设置!$C$4,日期设置!$B$2,1)</f>
        <v>0.33504303473357377</v>
      </c>
      <c r="K5032" s="52">
        <f>[1]!b_dq_amount($A5032,日期设置!B$2,2,10000)</f>
        <v>0</v>
      </c>
      <c r="L5032" s="26">
        <f>[1]!b_info_latestpar(A5032,日期设置!$B$2)</f>
        <v>100</v>
      </c>
      <c r="M5032" s="6">
        <f>[1]!b_info_outstandingbalance($A5032,日期设置!B$2)</f>
        <v>5</v>
      </c>
      <c r="N5032" s="7" t="str">
        <f>[1]!b_info_latestissurercreditrating2(A5032,日期设置!$B$2,"102","1")</f>
        <v>AA+</v>
      </c>
      <c r="O5032" s="8">
        <v>3.49</v>
      </c>
      <c r="P5032" s="9" t="str">
        <f>[1]!b_info_repurchasedate(A5032)</f>
        <v>2023-03-13</v>
      </c>
      <c r="Q5032" s="8" t="s">
        <v>16614</v>
      </c>
      <c r="R5032" s="2" t="str">
        <f>IF((--IF(P5032=0,Q5032,P5032))&gt;(--日期设置!$B$2),IF(P5032=0,Q5032,P5032),Q5032)</f>
        <v>2023-03-13</v>
      </c>
      <c r="S5032" s="2" t="s">
        <v>17982</v>
      </c>
      <c r="T5032" s="8">
        <f>[1]!b_anal_ptmyear($A5032,日期设置!$B$2)</f>
        <v>3.9753424657534246</v>
      </c>
      <c r="U5032" s="8">
        <f>[1]!b_anal_termifexercise($A5032,日期设置!B$2)</f>
        <v>1.9753424657534246</v>
      </c>
      <c r="V5032" s="10">
        <f>[1]!b_dq_dirtyprice(A5032,日期设置!$B$2)</f>
        <v>98.521600000000007</v>
      </c>
      <c r="W5032" s="11">
        <f>IF(U5032=0,ROUNDUP((Q5032-日期设置!$B$2)/365,0),ROUNDUP((R5032-日期设置!$B$2)/365,0))</f>
        <v>2</v>
      </c>
      <c r="X5032" s="18">
        <f>_xlfn.IFNA(VLOOKUP(A5032,过往入选债券!A:D,4,0),2)</f>
        <v>2</v>
      </c>
      <c r="Y5032">
        <f>_xlfn.IFNA(VLOOKUP(C5032,[2]Sheet1!$A:$A,1,0),3)</f>
        <v>3</v>
      </c>
    </row>
    <row r="5033" spans="1:25" x14ac:dyDescent="0.2">
      <c r="A5033" s="21" t="s">
        <v>10850</v>
      </c>
      <c r="B5033" s="21" t="s">
        <v>10851</v>
      </c>
      <c r="C5033" s="37" t="s">
        <v>10852</v>
      </c>
      <c r="D5033" s="26" t="str">
        <f>[1]!b_calc_yield(A5033,日期设置!$B$2,F5033,1,R5033,1,O5033,L5033,S5033,)</f>
        <v>Fetching...</v>
      </c>
      <c r="E5033" s="26">
        <f t="shared" si="156"/>
        <v>8.9185630845641803</v>
      </c>
      <c r="F5033" s="18">
        <f>[1]!b_dq_cleanprice($A5033,日期设置!B$2)</f>
        <v>97.879199999999997</v>
      </c>
      <c r="G5033" s="18" t="str">
        <f t="shared" si="157"/>
        <v>4.10 + 2.10</v>
      </c>
      <c r="H5033" s="27">
        <f>[1]!b_dq_pctchange($A5033,日期设置!$B$2,1)/100</f>
        <v>8.2761918482564164E-5</v>
      </c>
      <c r="I5033" s="26">
        <f>[1]!b_pq_pctchange(A5033,日期设置!$B$4,日期设置!$B$2,1)</f>
        <v>0.38017198500643468</v>
      </c>
      <c r="J5033" s="26">
        <f>[1]!b_pq_pctchange(A5033,日期设置!$C$4,日期设置!$B$2,1)</f>
        <v>-0.54927971810550091</v>
      </c>
      <c r="K5033" s="52">
        <f>[1]!b_dq_amount($A5033,日期设置!B$2,2,10000)</f>
        <v>2015.8174245999999</v>
      </c>
      <c r="L5033" s="26">
        <f>[1]!b_info_latestpar(A5033,日期设置!$B$2)</f>
        <v>100</v>
      </c>
      <c r="M5033" s="6">
        <f>[1]!b_info_outstandingbalance($A5033,日期设置!B$2)</f>
        <v>3.5</v>
      </c>
      <c r="N5033" s="7" t="str">
        <f>[1]!b_info_latestissurercreditrating2(A5033,日期设置!$B$2,"102","1")</f>
        <v>AA+</v>
      </c>
      <c r="O5033" s="8">
        <v>3.26</v>
      </c>
      <c r="P5033" s="9" t="str">
        <f>[1]!b_info_repurchasedate(A5033)</f>
        <v>2023-04-30</v>
      </c>
      <c r="Q5033" s="8" t="s">
        <v>16843</v>
      </c>
      <c r="R5033" s="2" t="str">
        <f>IF((--IF(P5033=0,Q5033,P5033))&gt;(--日期设置!$B$2),IF(P5033=0,Q5033,P5033),Q5033)</f>
        <v>2023-04-30</v>
      </c>
      <c r="S5033" s="2" t="s">
        <v>17843</v>
      </c>
      <c r="T5033" s="8">
        <f>[1]!b_anal_ptmyear($A5033,日期设置!$B$2)</f>
        <v>4.1068493150684935</v>
      </c>
      <c r="U5033" s="8">
        <f>[1]!b_anal_termifexercise($A5033,日期设置!B$2)</f>
        <v>2.106849315068493</v>
      </c>
      <c r="V5033" s="10">
        <f>[1]!b_dq_dirtyprice(A5033,日期设置!$B$2)</f>
        <v>100.79089999999999</v>
      </c>
      <c r="W5033" s="11">
        <f>IF(U5033=0,ROUNDUP((Q5033-日期设置!$B$2)/365,0),ROUNDUP((R5033-日期设置!$B$2)/365,0))</f>
        <v>3</v>
      </c>
      <c r="X5033" s="18">
        <f>_xlfn.IFNA(VLOOKUP(A5033,过往入选债券!A:D,4,0),2)</f>
        <v>2</v>
      </c>
      <c r="Y5033">
        <f>_xlfn.IFNA(VLOOKUP(C5033,[2]Sheet1!$A:$A,1,0),3)</f>
        <v>3</v>
      </c>
    </row>
    <row r="5034" spans="1:25" hidden="1" x14ac:dyDescent="0.2">
      <c r="A5034" s="21" t="s">
        <v>13535</v>
      </c>
      <c r="B5034" s="21" t="s">
        <v>13536</v>
      </c>
      <c r="C5034" s="37" t="s">
        <v>13537</v>
      </c>
      <c r="D5034" s="26" t="str">
        <f>[1]!b_calc_yield(A5034,日期设置!$B$2,F5034,1,R5034,1,O5034,L5034,S5034,)</f>
        <v>Fetching...</v>
      </c>
      <c r="E5034" s="26">
        <f t="shared" si="156"/>
        <v>20.915445651234087</v>
      </c>
      <c r="F5034" s="18">
        <f>[1]!b_dq_cleanprice($A5034,日期设置!B$2)</f>
        <v>59.276899999999998</v>
      </c>
      <c r="G5034" s="18" t="str">
        <f t="shared" si="157"/>
        <v>2.66 + 0</v>
      </c>
      <c r="H5034" s="27">
        <f>[1]!b_dq_pctchange($A5034,日期设置!$B$2,1)/100</f>
        <v>0</v>
      </c>
      <c r="I5034" s="26">
        <f>[1]!b_pq_pctchange(A5034,日期设置!$B$4,日期设置!$B$2,1)</f>
        <v>0</v>
      </c>
      <c r="J5034" s="26">
        <f>[1]!b_pq_pctchange(A5034,日期设置!$C$4,日期设置!$B$2,1)</f>
        <v>0</v>
      </c>
      <c r="K5034" s="52">
        <f>[1]!b_dq_amount($A5034,日期设置!B$2,2,10000)</f>
        <v>0</v>
      </c>
      <c r="L5034" s="26">
        <f>[1]!b_info_latestpar(A5034,日期设置!$B$2)</f>
        <v>60</v>
      </c>
      <c r="M5034" s="6">
        <f>[1]!b_info_outstandingbalance($A5034,日期设置!B$2)</f>
        <v>4.8</v>
      </c>
      <c r="N5034" s="7" t="str">
        <f>[1]!b_info_latestissurercreditrating2(A5034,日期设置!$B$2,"102","1")</f>
        <v>AA</v>
      </c>
      <c r="O5034" s="8">
        <v>4.24</v>
      </c>
      <c r="P5034" s="9">
        <f>[1]!b_info_repurchasedate(A5034)</f>
        <v>0</v>
      </c>
      <c r="Q5034" s="8" t="s">
        <v>16268</v>
      </c>
      <c r="R5034" s="2" t="str">
        <f>IF((--IF(P5034=0,Q5034,P5034))&gt;(--日期设置!$B$2),IF(P5034=0,Q5034,P5034),Q5034)</f>
        <v>2023-11-18</v>
      </c>
      <c r="S5034" s="2" t="s">
        <v>18048</v>
      </c>
      <c r="T5034" s="8">
        <f>[1]!b_anal_ptmyear($A5034,日期设置!$B$2)</f>
        <v>2.6602739726027398</v>
      </c>
      <c r="U5034" s="8">
        <f>[1]!b_anal_termifexercise($A5034,日期设置!B$2)</f>
        <v>0</v>
      </c>
      <c r="V5034" s="10">
        <f>[1]!b_dq_dirtyprice(A5034,日期设置!$B$2)</f>
        <v>60.141199999999998</v>
      </c>
      <c r="W5034" s="11">
        <f>IF(U5034=0,ROUNDUP((Q5034-日期设置!$B$2)/365,0),ROUNDUP((R5034-日期设置!$B$2)/365,0))</f>
        <v>3</v>
      </c>
      <c r="X5034" s="18">
        <f>_xlfn.IFNA(VLOOKUP(A5034,过往入选债券!A:D,4,0),2)</f>
        <v>2</v>
      </c>
      <c r="Y5034">
        <f>_xlfn.IFNA(VLOOKUP(C5034,[2]Sheet1!$A:$A,1,0),3)</f>
        <v>3</v>
      </c>
    </row>
    <row r="5035" spans="1:25" hidden="1" x14ac:dyDescent="0.2">
      <c r="A5035" s="21" t="s">
        <v>10048</v>
      </c>
      <c r="B5035" s="21" t="s">
        <v>10049</v>
      </c>
      <c r="C5035" s="37" t="s">
        <v>102</v>
      </c>
      <c r="D5035" s="26" t="str">
        <f>[1]!b_calc_yield(A5035,日期设置!$B$2,F5035,1,R5035,1,O5035,L5035,S5035,)</f>
        <v>Fetching...</v>
      </c>
      <c r="E5035" s="26">
        <f t="shared" si="156"/>
        <v>17.310410989176649</v>
      </c>
      <c r="F5035" s="18">
        <f>[1]!b_dq_cleanprice($A5035,日期设置!B$2)</f>
        <v>96.678700000000006</v>
      </c>
      <c r="G5035" s="18" t="str">
        <f t="shared" si="157"/>
        <v>3.95 + 0</v>
      </c>
      <c r="H5035" s="27">
        <f>[1]!b_dq_pctchange($A5035,日期设置!$B$2,1)/100</f>
        <v>0</v>
      </c>
      <c r="I5035" s="26">
        <f>[1]!b_pq_pctchange(A5035,日期设置!$B$4,日期设置!$B$2,1)</f>
        <v>0</v>
      </c>
      <c r="J5035" s="26">
        <f>[1]!b_pq_pctchange(A5035,日期设置!$C$4,日期设置!$B$2,1)</f>
        <v>0.79454442713774653</v>
      </c>
      <c r="K5035" s="52">
        <f>[1]!b_dq_amount($A5035,日期设置!B$2,2,10000)</f>
        <v>0</v>
      </c>
      <c r="L5035" s="26">
        <f>[1]!b_info_latestpar(A5035,日期设置!$B$2)</f>
        <v>100</v>
      </c>
      <c r="M5035" s="6">
        <f>[1]!b_info_outstandingbalance($A5035,日期设置!B$2)</f>
        <v>5</v>
      </c>
      <c r="N5035" s="7" t="str">
        <f>[1]!b_info_latestissurercreditrating2(A5035,日期设置!$B$2,"102","1")</f>
        <v>AAA</v>
      </c>
      <c r="O5035" s="8">
        <v>3.4</v>
      </c>
      <c r="P5035" s="9">
        <f>[1]!b_info_repurchasedate(A5035)</f>
        <v>0</v>
      </c>
      <c r="Q5035" s="8" t="s">
        <v>16350</v>
      </c>
      <c r="R5035" s="2" t="str">
        <f>IF((--IF(P5035=0,Q5035,P5035))&gt;(--日期设置!$B$2),IF(P5035=0,Q5035,P5035),Q5035)</f>
        <v>2025-03-05</v>
      </c>
      <c r="S5035" s="2" t="s">
        <v>18127</v>
      </c>
      <c r="T5035" s="8">
        <f>[1]!b_anal_ptmyear($A5035,日期设置!$B$2)</f>
        <v>3.9534246575342467</v>
      </c>
      <c r="U5035" s="8">
        <f>[1]!b_anal_termifexercise($A5035,日期设置!B$2)</f>
        <v>0</v>
      </c>
      <c r="V5035" s="10">
        <f>[1]!b_dq_dirtyprice(A5035,日期设置!$B$2)</f>
        <v>96.837100000000007</v>
      </c>
      <c r="W5035" s="11">
        <f>IF(U5035=0,ROUNDUP((Q5035-日期设置!$B$2)/365,0),ROUNDUP((R5035-日期设置!$B$2)/365,0))</f>
        <v>4</v>
      </c>
      <c r="X5035" s="18">
        <f>_xlfn.IFNA(VLOOKUP(A5035,过往入选债券!A:D,4,0),2)</f>
        <v>2</v>
      </c>
      <c r="Y5035" s="45">
        <f>_xlfn.IFNA(VLOOKUP(C5035,[2]Sheet1!$A:$A,1,0),3)</f>
        <v>3</v>
      </c>
    </row>
    <row r="5036" spans="1:25" hidden="1" x14ac:dyDescent="0.2">
      <c r="A5036" s="21" t="s">
        <v>10231</v>
      </c>
      <c r="B5036" s="21" t="s">
        <v>10232</v>
      </c>
      <c r="C5036" s="37" t="s">
        <v>420</v>
      </c>
      <c r="D5036" s="26" t="str">
        <f>[1]!b_calc_yield(A5036,日期设置!$B$2,F5036,1,R5036,1,O5036,L5036,S5036,)</f>
        <v>Fetching...</v>
      </c>
      <c r="E5036" s="26">
        <f t="shared" si="156"/>
        <v>8.6546457619211878</v>
      </c>
      <c r="F5036" s="18">
        <f>[1]!b_dq_cleanprice($A5036,日期设置!B$2)</f>
        <v>98.576700000000002</v>
      </c>
      <c r="G5036" s="18" t="str">
        <f t="shared" si="157"/>
        <v>3.99 + 1.99</v>
      </c>
      <c r="H5036" s="27">
        <f>[1]!b_dq_pctchange($A5036,日期设置!$B$2,1)/100</f>
        <v>0</v>
      </c>
      <c r="I5036" s="26">
        <f>[1]!b_pq_pctchange(A5036,日期设置!$B$4,日期设置!$B$2,1)</f>
        <v>0</v>
      </c>
      <c r="J5036" s="26">
        <f>[1]!b_pq_pctchange(A5036,日期设置!$C$4,日期设置!$B$2,1)</f>
        <v>0</v>
      </c>
      <c r="K5036" s="52">
        <f>[1]!b_dq_amount($A5036,日期设置!B$2,2,10000)</f>
        <v>0</v>
      </c>
      <c r="L5036" s="26">
        <f>[1]!b_info_latestpar(A5036,日期设置!$B$2)</f>
        <v>100</v>
      </c>
      <c r="M5036" s="6">
        <f>[1]!b_info_outstandingbalance($A5036,日期设置!B$2)</f>
        <v>2</v>
      </c>
      <c r="N5036" s="7" t="str">
        <f>[1]!b_info_latestissurercreditrating2(A5036,日期设置!$B$2,"102","1")</f>
        <v>AA+</v>
      </c>
      <c r="O5036" s="8">
        <v>3.57</v>
      </c>
      <c r="P5036" s="9" t="str">
        <f>[1]!b_info_repurchasedate(A5036)</f>
        <v>2023-03-19</v>
      </c>
      <c r="Q5036" s="8" t="s">
        <v>16417</v>
      </c>
      <c r="R5036" s="2" t="str">
        <f>IF((--IF(P5036=0,Q5036,P5036))&gt;(--日期设置!$B$2),IF(P5036=0,Q5036,P5036),Q5036)</f>
        <v>2023-03-19</v>
      </c>
      <c r="S5036" s="2" t="s">
        <v>17869</v>
      </c>
      <c r="T5036" s="8">
        <f>[1]!b_anal_ptmyear($A5036,日期设置!$B$2)</f>
        <v>3.9917808219178084</v>
      </c>
      <c r="U5036" s="8">
        <f>[1]!b_anal_termifexercise($A5036,日期设置!B$2)</f>
        <v>1.9917808219178081</v>
      </c>
      <c r="V5036" s="10">
        <f>[1]!b_dq_dirtyprice(A5036,日期设置!$B$2)</f>
        <v>98.605999999999995</v>
      </c>
      <c r="W5036" s="11">
        <f>IF(U5036=0,ROUNDUP((Q5036-日期设置!$B$2)/365,0),ROUNDUP((R5036-日期设置!$B$2)/365,0))</f>
        <v>2</v>
      </c>
      <c r="X5036" s="18">
        <f>_xlfn.IFNA(VLOOKUP(A5036,过往入选债券!A:D,4,0),2)</f>
        <v>2</v>
      </c>
      <c r="Y5036">
        <f>_xlfn.IFNA(VLOOKUP(C5036,[2]Sheet1!$A:$A,1,0),3)</f>
        <v>3</v>
      </c>
    </row>
    <row r="5037" spans="1:25" hidden="1" x14ac:dyDescent="0.2">
      <c r="A5037" s="21" t="s">
        <v>9857</v>
      </c>
      <c r="B5037" s="21" t="s">
        <v>9858</v>
      </c>
      <c r="C5037" s="37" t="s">
        <v>183</v>
      </c>
      <c r="D5037" s="26" t="str">
        <f>[1]!b_calc_yield(A5037,日期设置!$B$2,F5037,1,R5037,1,O5037,L5037,S5037,)</f>
        <v>Fetching...</v>
      </c>
      <c r="E5037" s="26">
        <f t="shared" si="156"/>
        <v>16.398035635585217</v>
      </c>
      <c r="F5037" s="18">
        <f>[1]!b_dq_cleanprice($A5037,日期设置!B$2)</f>
        <v>100.8481</v>
      </c>
      <c r="G5037" s="18" t="str">
        <f t="shared" si="157"/>
        <v>3.82 + 0</v>
      </c>
      <c r="H5037" s="27">
        <f>[1]!b_dq_pctchange($A5037,日期设置!$B$2,1)/100</f>
        <v>0</v>
      </c>
      <c r="I5037" s="26">
        <f>[1]!b_pq_pctchange(A5037,日期设置!$B$4,日期设置!$B$2,1)</f>
        <v>0</v>
      </c>
      <c r="J5037" s="26">
        <f>[1]!b_pq_pctchange(A5037,日期设置!$C$4,日期设置!$B$2,1)</f>
        <v>0.29517271283414998</v>
      </c>
      <c r="K5037" s="52">
        <f>[1]!b_dq_amount($A5037,日期设置!B$2,2,10000)</f>
        <v>0</v>
      </c>
      <c r="L5037" s="26">
        <f>[1]!b_info_latestpar(A5037,日期设置!$B$2)</f>
        <v>100</v>
      </c>
      <c r="M5037" s="6">
        <f>[1]!b_info_outstandingbalance($A5037,日期设置!B$2)</f>
        <v>6</v>
      </c>
      <c r="N5037" s="7" t="str">
        <f>[1]!b_info_latestissurercreditrating2(A5037,日期设置!$B$2,"102","1")</f>
        <v>AAA</v>
      </c>
      <c r="O5037" s="8">
        <v>4.58</v>
      </c>
      <c r="P5037" s="9">
        <f>[1]!b_info_repurchasedate(A5037)</f>
        <v>0</v>
      </c>
      <c r="Q5037" s="8" t="s">
        <v>16288</v>
      </c>
      <c r="R5037" s="2" t="str">
        <f>IF((--IF(P5037=0,Q5037,P5037))&gt;(--日期设置!$B$2),IF(P5037=0,Q5037,P5037),Q5037)</f>
        <v>2025-01-17</v>
      </c>
      <c r="S5037" s="2" t="s">
        <v>18051</v>
      </c>
      <c r="T5037" s="8">
        <f>[1]!b_anal_ptmyear($A5037,日期设置!$B$2)</f>
        <v>3.8246575342465752</v>
      </c>
      <c r="U5037" s="8">
        <f>[1]!b_anal_termifexercise($A5037,日期设置!B$2)</f>
        <v>0</v>
      </c>
      <c r="V5037" s="10">
        <f>[1]!b_dq_dirtyprice(A5037,日期设置!$B$2)</f>
        <v>101.6512</v>
      </c>
      <c r="W5037" s="11">
        <f>IF(U5037=0,ROUNDUP((Q5037-日期设置!$B$2)/365,0),ROUNDUP((R5037-日期设置!$B$2)/365,0))</f>
        <v>4</v>
      </c>
      <c r="X5037" s="18">
        <f>_xlfn.IFNA(VLOOKUP(A5037,过往入选债券!A:D,4,0),2)</f>
        <v>2</v>
      </c>
      <c r="Y5037">
        <f>_xlfn.IFNA(VLOOKUP(C5037,[2]Sheet1!$A:$A,1,0),3)</f>
        <v>3</v>
      </c>
    </row>
    <row r="5038" spans="1:25" hidden="1" x14ac:dyDescent="0.2">
      <c r="A5038" s="21" t="s">
        <v>12684</v>
      </c>
      <c r="B5038" s="21" t="s">
        <v>12685</v>
      </c>
      <c r="C5038" s="37" t="s">
        <v>12686</v>
      </c>
      <c r="D5038" s="26" t="str">
        <f>[1]!b_calc_yield(A5038,日期设置!$B$2,F5038,1,R5038,1,O5038,L5038,S5038,)</f>
        <v>Fetching...</v>
      </c>
      <c r="E5038" s="26">
        <f t="shared" si="156"/>
        <v>24.472558102526996</v>
      </c>
      <c r="F5038" s="18">
        <f>[1]!b_dq_cleanprice($A5038,日期设置!B$2)</f>
        <v>39.738100000000003</v>
      </c>
      <c r="G5038" s="18" t="str">
        <f t="shared" si="157"/>
        <v>1.76 + 0</v>
      </c>
      <c r="H5038" s="27">
        <f>[1]!b_dq_pctchange($A5038,日期设置!$B$2,1)/100</f>
        <v>0</v>
      </c>
      <c r="I5038" s="26">
        <f>[1]!b_pq_pctchange(A5038,日期设置!$B$4,日期设置!$B$2,1)</f>
        <v>0</v>
      </c>
      <c r="J5038" s="26">
        <f>[1]!b_pq_pctchange(A5038,日期设置!$C$4,日期设置!$B$2,1)</f>
        <v>0</v>
      </c>
      <c r="K5038" s="52">
        <f>[1]!b_dq_amount($A5038,日期设置!B$2,2,10000)</f>
        <v>0</v>
      </c>
      <c r="L5038" s="26">
        <f>[1]!b_info_latestpar(A5038,日期设置!$B$2)</f>
        <v>40</v>
      </c>
      <c r="M5038" s="6">
        <f>[1]!b_info_outstandingbalance($A5038,日期设置!B$2)</f>
        <v>2.4</v>
      </c>
      <c r="N5038" s="7" t="str">
        <f>[1]!b_info_latestissurercreditrating2(A5038,日期设置!$B$2,"102","1")</f>
        <v>AA</v>
      </c>
      <c r="O5038" s="8">
        <v>5.03</v>
      </c>
      <c r="P5038" s="9">
        <f>[1]!b_info_repurchasedate(A5038)</f>
        <v>0</v>
      </c>
      <c r="Q5038" s="8" t="s">
        <v>16194</v>
      </c>
      <c r="R5038" s="2" t="str">
        <f>IF((--IF(P5038=0,Q5038,P5038))&gt;(--日期设置!$B$2),IF(P5038=0,Q5038,P5038),Q5038)</f>
        <v>2022-12-25</v>
      </c>
      <c r="S5038" s="2" t="s">
        <v>18822</v>
      </c>
      <c r="T5038" s="8">
        <f>[1]!b_anal_ptmyear($A5038,日期设置!$B$2)</f>
        <v>1.7616438356164383</v>
      </c>
      <c r="U5038" s="8">
        <f>[1]!b_anal_termifexercise($A5038,日期设置!B$2)</f>
        <v>0</v>
      </c>
      <c r="V5038" s="10">
        <f>[1]!b_dq_dirtyprice(A5038,日期设置!$B$2)</f>
        <v>40.217700000000001</v>
      </c>
      <c r="W5038" s="11">
        <f>IF(U5038=0,ROUNDUP((Q5038-日期设置!$B$2)/365,0),ROUNDUP((R5038-日期设置!$B$2)/365,0))</f>
        <v>2</v>
      </c>
      <c r="X5038" s="18">
        <f>_xlfn.IFNA(VLOOKUP(A5038,过往入选债券!A:D,4,0),2)</f>
        <v>2</v>
      </c>
      <c r="Y5038">
        <f>_xlfn.IFNA(VLOOKUP(C5038,[2]Sheet1!$A:$A,1,0),3)</f>
        <v>3</v>
      </c>
    </row>
    <row r="5039" spans="1:25" x14ac:dyDescent="0.2">
      <c r="A5039" s="28" t="s">
        <v>21874</v>
      </c>
      <c r="B5039" s="28" t="s">
        <v>22071</v>
      </c>
      <c r="C5039" s="39" t="s">
        <v>21706</v>
      </c>
      <c r="D5039" s="26" t="str">
        <f>[1]!b_calc_yield(A5039,日期设置!$B$2,F5039,1,R5039,1,O5039,L5039,S5039,)</f>
        <v>Fetching...</v>
      </c>
      <c r="E5039" s="26">
        <f t="shared" si="156"/>
        <v>11.670047646408154</v>
      </c>
      <c r="F5039" s="18">
        <f>[1]!b_dq_cleanprice($A5039,日期设置!B$2)</f>
        <v>101.0722</v>
      </c>
      <c r="G5039" s="18" t="str">
        <f t="shared" si="157"/>
        <v>2.73 + 2.73</v>
      </c>
      <c r="H5039" s="27">
        <f>[1]!b_dq_pctchange($A5039,日期设置!$B$2,1)/100</f>
        <v>9.8948964103204811E-5</v>
      </c>
      <c r="I5039" s="26">
        <f>[1]!b_pq_pctchange(A5039,日期设置!$B$4,日期设置!$B$2,1)</f>
        <v>1.0721999999999952</v>
      </c>
      <c r="J5039" s="26">
        <f>[1]!b_pq_pctchange(A5039,日期设置!$C$4,日期设置!$B$2,1)</f>
        <v>1.0721999999999952</v>
      </c>
      <c r="K5039" s="52">
        <f>[1]!b_dq_amount($A5039,日期设置!B$2,2,10000)</f>
        <v>3070.115589</v>
      </c>
      <c r="L5039" s="26">
        <f>[1]!b_info_latestpar(A5039,日期设置!$B$2)</f>
        <v>100</v>
      </c>
      <c r="M5039" s="6">
        <f>[1]!b_info_outstandingbalance($A5039,日期设置!B$2)</f>
        <v>20</v>
      </c>
      <c r="N5039" s="7" t="str">
        <f>[1]!b_info_latestissurercreditrating2(A5039,日期设置!$B$2,"102","1")</f>
        <v>AAA</v>
      </c>
      <c r="O5039" s="43">
        <v>4.76</v>
      </c>
      <c r="P5039" s="9">
        <f>[1]!b_info_repurchasedate(A5039)</f>
        <v>0</v>
      </c>
      <c r="Q5039" s="31" t="s">
        <v>22192</v>
      </c>
      <c r="R5039" s="2" t="str">
        <f>IF((--IF(P5039=0,Q5039,P5039))&gt;(--日期设置!$B$2),IF(P5039=0,Q5039,P5039),Q5039)</f>
        <v>2023-12-15</v>
      </c>
      <c r="S5039" s="31" t="s">
        <v>16728</v>
      </c>
      <c r="T5039" s="8">
        <f>[1]!b_anal_ptmyear($A5039,日期设置!$B$2)</f>
        <v>2.7342465753424658</v>
      </c>
      <c r="U5039" s="8">
        <f>[1]!b_anal_termifexercise($A5039,日期设置!B$2)</f>
        <v>2.7342465753424658</v>
      </c>
      <c r="V5039" s="10">
        <f>[1]!b_dq_dirtyprice(A5039,日期设置!$B$2)</f>
        <v>102.3372</v>
      </c>
      <c r="W5039" s="11">
        <f>IF(U5039=0,ROUNDUP((Q5039-日期设置!$B$2)/365,0),ROUNDUP((R5039-日期设置!$B$2)/365,0))</f>
        <v>3</v>
      </c>
      <c r="X5039" s="18">
        <f>_xlfn.IFNA(VLOOKUP(A5039,过往入选债券!A:D,4,0),2)</f>
        <v>2</v>
      </c>
      <c r="Y5039">
        <f>_xlfn.IFNA(VLOOKUP(C5039,[2]Sheet1!$A:$A,1,0),3)</f>
        <v>3</v>
      </c>
    </row>
    <row r="5040" spans="1:25" hidden="1" x14ac:dyDescent="0.2">
      <c r="A5040" s="21" t="s">
        <v>8948</v>
      </c>
      <c r="B5040" s="21" t="s">
        <v>8949</v>
      </c>
      <c r="C5040" s="37" t="s">
        <v>1559</v>
      </c>
      <c r="D5040" s="26" t="str">
        <f>[1]!b_calc_yield(A5040,日期设置!$B$2,F5040,1,R5040,1,O5040,L5040,S5040,)</f>
        <v>Fetching...</v>
      </c>
      <c r="E5040" s="26">
        <f t="shared" si="156"/>
        <v>5.8314895200658245</v>
      </c>
      <c r="F5040" s="18">
        <f>[1]!b_dq_cleanprice($A5040,日期设置!B$2)</f>
        <v>100.3347</v>
      </c>
      <c r="G5040" s="18" t="str">
        <f t="shared" si="157"/>
        <v>1.38 + 0</v>
      </c>
      <c r="H5040" s="27">
        <f>[1]!b_dq_pctchange($A5040,日期设置!$B$2,1)/100</f>
        <v>0</v>
      </c>
      <c r="I5040" s="26">
        <f>[1]!b_pq_pctchange(A5040,日期设置!$B$4,日期设置!$B$2,1)</f>
        <v>0</v>
      </c>
      <c r="J5040" s="26">
        <f>[1]!b_pq_pctchange(A5040,日期设置!$C$4,日期设置!$B$2,1)</f>
        <v>0</v>
      </c>
      <c r="K5040" s="52">
        <f>[1]!b_dq_amount($A5040,日期设置!B$2,2,10000)</f>
        <v>0</v>
      </c>
      <c r="L5040" s="26">
        <f>[1]!b_info_latestpar(A5040,日期设置!$B$2)</f>
        <v>100</v>
      </c>
      <c r="M5040" s="6">
        <f>[1]!b_info_outstandingbalance($A5040,日期设置!B$2)</f>
        <v>5</v>
      </c>
      <c r="N5040" s="7" t="str">
        <f>[1]!b_info_latestissurercreditrating2(A5040,日期设置!$B$2,"102","1")</f>
        <v>AA+</v>
      </c>
      <c r="O5040" s="8">
        <v>4.5999999999999996</v>
      </c>
      <c r="P5040" s="9">
        <f>[1]!b_info_repurchasedate(A5040)</f>
        <v>0</v>
      </c>
      <c r="Q5040" s="8" t="s">
        <v>17555</v>
      </c>
      <c r="R5040" s="2" t="str">
        <f>IF((--IF(P5040=0,Q5040,P5040))&gt;(--日期设置!$B$2),IF(P5040=0,Q5040,P5040),Q5040)</f>
        <v>2022-08-08</v>
      </c>
      <c r="S5040" s="2" t="s">
        <v>18653</v>
      </c>
      <c r="T5040" s="8">
        <f>[1]!b_anal_ptmyear($A5040,日期设置!$B$2)</f>
        <v>1.3808219178082193</v>
      </c>
      <c r="U5040" s="8">
        <f>[1]!b_anal_termifexercise($A5040,日期设置!B$2)</f>
        <v>0</v>
      </c>
      <c r="V5040" s="10">
        <f>[1]!b_dq_dirtyprice(A5040,日期设置!$B$2)</f>
        <v>103.1829</v>
      </c>
      <c r="W5040" s="11">
        <f>IF(U5040=0,ROUNDUP((Q5040-日期设置!$B$2)/365,0),ROUNDUP((R5040-日期设置!$B$2)/365,0))</f>
        <v>2</v>
      </c>
      <c r="X5040" s="18">
        <f>_xlfn.IFNA(VLOOKUP(A5040,过往入选债券!A:D,4,0),2)</f>
        <v>2</v>
      </c>
      <c r="Y5040">
        <f>_xlfn.IFNA(VLOOKUP(C5040,[2]Sheet1!$A:$A,1,0),3)</f>
        <v>3</v>
      </c>
    </row>
    <row r="5041" spans="1:25" hidden="1" x14ac:dyDescent="0.2">
      <c r="A5041" s="21" t="s">
        <v>10662</v>
      </c>
      <c r="B5041" s="21" t="s">
        <v>10663</v>
      </c>
      <c r="C5041" s="37" t="s">
        <v>4976</v>
      </c>
      <c r="D5041" s="26" t="str">
        <f>[1]!b_calc_yield(A5041,日期设置!$B$2,F5041,1,R5041,1,O5041,L5041,S5041,)</f>
        <v>Fetching...</v>
      </c>
      <c r="E5041" s="26">
        <f t="shared" si="156"/>
        <v>17.246644755539762</v>
      </c>
      <c r="F5041" s="18">
        <f>[1]!b_dq_cleanprice($A5041,日期设置!B$2)</f>
        <v>97.616200000000006</v>
      </c>
      <c r="G5041" s="18" t="str">
        <f t="shared" si="157"/>
        <v>4.08 + 0</v>
      </c>
      <c r="H5041" s="27">
        <f>[1]!b_dq_pctchange($A5041,日期设置!$B$2,1)/100</f>
        <v>0</v>
      </c>
      <c r="I5041" s="26">
        <f>[1]!b_pq_pctchange(A5041,日期设置!$B$4,日期设置!$B$2,1)</f>
        <v>0</v>
      </c>
      <c r="J5041" s="26">
        <f>[1]!b_pq_pctchange(A5041,日期设置!$C$4,日期设置!$B$2,1)</f>
        <v>0</v>
      </c>
      <c r="K5041" s="52">
        <f>[1]!b_dq_amount($A5041,日期设置!B$2,2,10000)</f>
        <v>0</v>
      </c>
      <c r="L5041" s="26">
        <f>[1]!b_info_latestpar(A5041,日期设置!$B$2)</f>
        <v>100</v>
      </c>
      <c r="M5041" s="6">
        <f>[1]!b_info_outstandingbalance($A5041,日期设置!B$2)</f>
        <v>10</v>
      </c>
      <c r="N5041" s="7" t="str">
        <f>[1]!b_info_latestissurercreditrating2(A5041,日期设置!$B$2,"102","1")</f>
        <v>AAA</v>
      </c>
      <c r="O5041" s="8">
        <v>3.68</v>
      </c>
      <c r="P5041" s="9">
        <f>[1]!b_info_repurchasedate(A5041)</f>
        <v>0</v>
      </c>
      <c r="Q5041" s="8" t="s">
        <v>16646</v>
      </c>
      <c r="R5041" s="2" t="str">
        <f>IF((--IF(P5041=0,Q5041,P5041))&gt;(--日期设置!$B$2),IF(P5041=0,Q5041,P5041),Q5041)</f>
        <v>2025-04-22</v>
      </c>
      <c r="S5041" s="2" t="s">
        <v>18199</v>
      </c>
      <c r="T5041" s="8">
        <f>[1]!b_anal_ptmyear($A5041,日期设置!$B$2)</f>
        <v>4.0849315068493155</v>
      </c>
      <c r="U5041" s="8">
        <f>[1]!b_anal_termifexercise($A5041,日期设置!B$2)</f>
        <v>0</v>
      </c>
      <c r="V5041" s="10">
        <f>[1]!b_dq_dirtyprice(A5041,日期设置!$B$2)</f>
        <v>100.9837</v>
      </c>
      <c r="W5041" s="11">
        <f>IF(U5041=0,ROUNDUP((Q5041-日期设置!$B$2)/365,0),ROUNDUP((R5041-日期设置!$B$2)/365,0))</f>
        <v>5</v>
      </c>
      <c r="X5041" s="18">
        <f>_xlfn.IFNA(VLOOKUP(A5041,过往入选债券!A:D,4,0),2)</f>
        <v>2</v>
      </c>
      <c r="Y5041">
        <f>_xlfn.IFNA(VLOOKUP(C5041,[2]Sheet1!$A:$A,1,0),3)</f>
        <v>3</v>
      </c>
    </row>
    <row r="5042" spans="1:25" hidden="1" x14ac:dyDescent="0.2">
      <c r="A5042" s="21" t="s">
        <v>7167</v>
      </c>
      <c r="B5042" s="21" t="s">
        <v>7168</v>
      </c>
      <c r="C5042" s="37" t="s">
        <v>193</v>
      </c>
      <c r="D5042" s="26" t="str">
        <f>[1]!b_calc_yield(A5042,日期设置!$B$2,F5042,1,R5042,1,O5042,L5042,S5042,)</f>
        <v>Fetching...</v>
      </c>
      <c r="E5042" s="26">
        <f t="shared" si="156"/>
        <v>10.093013810290774</v>
      </c>
      <c r="F5042" s="18">
        <f>[1]!b_dq_cleanprice($A5042,日期设置!B$2)</f>
        <v>103.4721</v>
      </c>
      <c r="G5042" s="18" t="str">
        <f t="shared" si="157"/>
        <v>2.42 + 0</v>
      </c>
      <c r="H5042" s="27">
        <f>[1]!b_dq_pctchange($A5042,日期设置!$B$2,1)/100</f>
        <v>0</v>
      </c>
      <c r="I5042" s="26">
        <f>[1]!b_pq_pctchange(A5042,日期设置!$B$4,日期设置!$B$2,1)</f>
        <v>0</v>
      </c>
      <c r="J5042" s="26">
        <f>[1]!b_pq_pctchange(A5042,日期设置!$C$4,日期设置!$B$2,1)</f>
        <v>0</v>
      </c>
      <c r="K5042" s="52">
        <f>[1]!b_dq_amount($A5042,日期设置!B$2,2,10000)</f>
        <v>0</v>
      </c>
      <c r="L5042" s="26">
        <f>[1]!b_info_latestpar(A5042,日期设置!$B$2)</f>
        <v>100</v>
      </c>
      <c r="M5042" s="6">
        <f>[1]!b_info_outstandingbalance($A5042,日期设置!B$2)</f>
        <v>10</v>
      </c>
      <c r="N5042" s="7" t="str">
        <f>[1]!b_info_latestissurercreditrating2(A5042,日期设置!$B$2,"102","1")</f>
        <v>AAA</v>
      </c>
      <c r="O5042" s="8">
        <v>5.88</v>
      </c>
      <c r="P5042" s="9">
        <f>[1]!b_info_repurchasedate(A5042)</f>
        <v>0</v>
      </c>
      <c r="Q5042" s="8" t="s">
        <v>16736</v>
      </c>
      <c r="R5042" s="2" t="str">
        <f>IF((--IF(P5042=0,Q5042,P5042))&gt;(--日期设置!$B$2),IF(P5042=0,Q5042,P5042),Q5042)</f>
        <v>2023-08-24</v>
      </c>
      <c r="S5042" s="2" t="s">
        <v>18456</v>
      </c>
      <c r="T5042" s="8">
        <f>[1]!b_anal_ptmyear($A5042,日期设置!$B$2)</f>
        <v>2.4246575342465753</v>
      </c>
      <c r="U5042" s="8">
        <f>[1]!b_anal_termifexercise($A5042,日期设置!B$2)</f>
        <v>0</v>
      </c>
      <c r="V5042" s="10">
        <f>[1]!b_dq_dirtyprice(A5042,日期设置!$B$2)</f>
        <v>106.85509999999999</v>
      </c>
      <c r="W5042" s="11">
        <f>IF(U5042=0,ROUNDUP((Q5042-日期设置!$B$2)/365,0),ROUNDUP((R5042-日期设置!$B$2)/365,0))</f>
        <v>3</v>
      </c>
      <c r="X5042" s="18">
        <f>_xlfn.IFNA(VLOOKUP(A5042,过往入选债券!A:D,4,0),2)</f>
        <v>2</v>
      </c>
      <c r="Y5042">
        <f>_xlfn.IFNA(VLOOKUP(C5042,[2]Sheet1!$A:$A,1,0),3)</f>
        <v>3</v>
      </c>
    </row>
    <row r="5043" spans="1:25" hidden="1" x14ac:dyDescent="0.2">
      <c r="A5043" s="21" t="s">
        <v>13802</v>
      </c>
      <c r="B5043" s="21" t="s">
        <v>13803</v>
      </c>
      <c r="C5043" s="37" t="s">
        <v>1149</v>
      </c>
      <c r="D5043" s="26" t="str">
        <f>[1]!b_calc_yield(A5043,日期设置!$B$2,F5043,1,R5043,1,O5043,L5043,S5043,)</f>
        <v>Fetching...</v>
      </c>
      <c r="E5043" s="26">
        <f t="shared" si="156"/>
        <v>19.811644515208759</v>
      </c>
      <c r="F5043" s="18">
        <f>[1]!b_dq_cleanprice($A5043,日期设置!B$2)</f>
        <v>82.330699999999993</v>
      </c>
      <c r="G5043" s="18" t="str">
        <f t="shared" si="157"/>
        <v>3.26 + 0</v>
      </c>
      <c r="H5043" s="27">
        <f>[1]!b_dq_pctchange($A5043,日期设置!$B$2,1)/100</f>
        <v>0</v>
      </c>
      <c r="I5043" s="26">
        <f>[1]!b_pq_pctchange(A5043,日期设置!$B$4,日期设置!$B$2,1)</f>
        <v>0</v>
      </c>
      <c r="J5043" s="26">
        <f>[1]!b_pq_pctchange(A5043,日期设置!$C$4,日期设置!$B$2,1)</f>
        <v>0</v>
      </c>
      <c r="K5043" s="52">
        <f>[1]!b_dq_amount($A5043,日期设置!B$2,2,10000)</f>
        <v>0</v>
      </c>
      <c r="L5043" s="26">
        <f>[1]!b_info_latestpar(A5043,日期设置!$B$2)</f>
        <v>80</v>
      </c>
      <c r="M5043" s="6">
        <f>[1]!b_info_outstandingbalance($A5043,日期设置!B$2)</f>
        <v>3.2</v>
      </c>
      <c r="N5043" s="7" t="str">
        <f>[1]!b_info_latestissurercreditrating2(A5043,日期设置!$B$2,"102","1")</f>
        <v>AA</v>
      </c>
      <c r="O5043" s="8">
        <v>5.66</v>
      </c>
      <c r="P5043" s="9">
        <f>[1]!b_info_repurchasedate(A5043)</f>
        <v>0</v>
      </c>
      <c r="Q5043" s="8" t="s">
        <v>17151</v>
      </c>
      <c r="R5043" s="2" t="str">
        <f>IF((--IF(P5043=0,Q5043,P5043))&gt;(--日期设置!$B$2),IF(P5043=0,Q5043,P5043),Q5043)</f>
        <v>2024-06-26</v>
      </c>
      <c r="S5043" s="2" t="s">
        <v>18468</v>
      </c>
      <c r="T5043" s="8">
        <f>[1]!b_anal_ptmyear($A5043,日期设置!$B$2)</f>
        <v>3.2630136986301368</v>
      </c>
      <c r="U5043" s="8">
        <f>[1]!b_anal_termifexercise($A5043,日期设置!B$2)</f>
        <v>0</v>
      </c>
      <c r="V5043" s="10">
        <f>[1]!b_dq_dirtyprice(A5043,日期设置!$B$2)</f>
        <v>85.6678</v>
      </c>
      <c r="W5043" s="11">
        <f>IF(U5043=0,ROUNDUP((Q5043-日期设置!$B$2)/365,0),ROUNDUP((R5043-日期设置!$B$2)/365,0))</f>
        <v>4</v>
      </c>
      <c r="X5043" s="18">
        <f>_xlfn.IFNA(VLOOKUP(A5043,过往入选债券!A:D,4,0),2)</f>
        <v>2</v>
      </c>
      <c r="Y5043">
        <f>_xlfn.IFNA(VLOOKUP(C5043,[2]Sheet1!$A:$A,1,0),3)</f>
        <v>3</v>
      </c>
    </row>
    <row r="5044" spans="1:25" hidden="1" x14ac:dyDescent="0.2">
      <c r="A5044" s="21" t="s">
        <v>10762</v>
      </c>
      <c r="B5044" s="21" t="s">
        <v>10763</v>
      </c>
      <c r="C5044" s="37" t="s">
        <v>1032</v>
      </c>
      <c r="D5044" s="26" t="str">
        <f>[1]!b_calc_yield(A5044,日期设置!$B$2,F5044,1,R5044,1,O5044,L5044,S5044,)</f>
        <v>Fetching...</v>
      </c>
      <c r="E5044" s="26">
        <f t="shared" si="156"/>
        <v>8.8764073964432413</v>
      </c>
      <c r="F5044" s="18">
        <f>[1]!b_dq_cleanprice($A5044,日期设置!B$2)</f>
        <v>97.780199999999994</v>
      </c>
      <c r="G5044" s="18" t="str">
        <f t="shared" si="157"/>
        <v>2.09 + 0</v>
      </c>
      <c r="H5044" s="27">
        <f>[1]!b_dq_pctchange($A5044,日期设置!$B$2,1)/100</f>
        <v>0</v>
      </c>
      <c r="I5044" s="26">
        <f>[1]!b_pq_pctchange(A5044,日期设置!$B$4,日期设置!$B$2,1)</f>
        <v>0</v>
      </c>
      <c r="J5044" s="26">
        <f>[1]!b_pq_pctchange(A5044,日期设置!$C$4,日期设置!$B$2,1)</f>
        <v>0.29664276702464221</v>
      </c>
      <c r="K5044" s="52">
        <f>[1]!b_dq_amount($A5044,日期设置!B$2,2,10000)</f>
        <v>0</v>
      </c>
      <c r="L5044" s="26">
        <f>[1]!b_info_latestpar(A5044,日期设置!$B$2)</f>
        <v>100</v>
      </c>
      <c r="M5044" s="6">
        <f>[1]!b_info_outstandingbalance($A5044,日期设置!B$2)</f>
        <v>5</v>
      </c>
      <c r="N5044" s="7" t="str">
        <f>[1]!b_info_latestissurercreditrating2(A5044,日期设置!$B$2,"102","1")</f>
        <v>AA+</v>
      </c>
      <c r="O5044" s="8">
        <v>3.2</v>
      </c>
      <c r="P5044" s="9">
        <f>[1]!b_info_repurchasedate(A5044)</f>
        <v>0</v>
      </c>
      <c r="Q5044" s="8" t="s">
        <v>16427</v>
      </c>
      <c r="R5044" s="2" t="str">
        <f>IF((--IF(P5044=0,Q5044,P5044))&gt;(--日期设置!$B$2),IF(P5044=0,Q5044,P5044),Q5044)</f>
        <v>2023-04-27</v>
      </c>
      <c r="S5044" s="2" t="s">
        <v>18085</v>
      </c>
      <c r="T5044" s="8">
        <f>[1]!b_anal_ptmyear($A5044,日期设置!$B$2)</f>
        <v>2.0986301369863014</v>
      </c>
      <c r="U5044" s="8">
        <f>[1]!b_anal_termifexercise($A5044,日期设置!B$2)</f>
        <v>0</v>
      </c>
      <c r="V5044" s="10">
        <f>[1]!b_dq_dirtyprice(A5044,日期设置!$B$2)</f>
        <v>100.66459999999999</v>
      </c>
      <c r="W5044" s="11">
        <f>IF(U5044=0,ROUNDUP((Q5044-日期设置!$B$2)/365,0),ROUNDUP((R5044-日期设置!$B$2)/365,0))</f>
        <v>3</v>
      </c>
      <c r="X5044" s="18">
        <f>_xlfn.IFNA(VLOOKUP(A5044,过往入选债券!A:D,4,0),2)</f>
        <v>2</v>
      </c>
      <c r="Y5044">
        <f>_xlfn.IFNA(VLOOKUP(C5044,[2]Sheet1!$A:$A,1,0),3)</f>
        <v>3</v>
      </c>
    </row>
    <row r="5045" spans="1:25" hidden="1" x14ac:dyDescent="0.2">
      <c r="A5045" s="21" t="s">
        <v>8979</v>
      </c>
      <c r="B5045" s="21" t="s">
        <v>8980</v>
      </c>
      <c r="C5045" s="37" t="s">
        <v>8981</v>
      </c>
      <c r="D5045" s="26" t="str">
        <f>[1]!b_calc_yield(A5045,日期设置!$B$2,F5045,1,R5045,1,O5045,L5045,S5045,)</f>
        <v>Fetching...</v>
      </c>
      <c r="E5045" s="26">
        <f t="shared" si="156"/>
        <v>5.9016151577075515</v>
      </c>
      <c r="F5045" s="18">
        <f>[1]!b_dq_cleanprice($A5045,日期设置!B$2)</f>
        <v>101.2323</v>
      </c>
      <c r="G5045" s="18" t="str">
        <f t="shared" si="157"/>
        <v>3.40 + 1.40</v>
      </c>
      <c r="H5045" s="27">
        <f>[1]!b_dq_pctchange($A5045,日期设置!$B$2,1)/100</f>
        <v>0</v>
      </c>
      <c r="I5045" s="26">
        <f>[1]!b_pq_pctchange(A5045,日期设置!$B$4,日期设置!$B$2,1)</f>
        <v>0</v>
      </c>
      <c r="J5045" s="26">
        <f>[1]!b_pq_pctchange(A5045,日期设置!$C$4,日期设置!$B$2,1)</f>
        <v>0</v>
      </c>
      <c r="K5045" s="52">
        <f>[1]!b_dq_amount($A5045,日期设置!B$2,2,10000)</f>
        <v>0</v>
      </c>
      <c r="L5045" s="26">
        <f>[1]!b_info_latestpar(A5045,日期设置!$B$2)</f>
        <v>100</v>
      </c>
      <c r="M5045" s="6">
        <f>[1]!b_info_outstandingbalance($A5045,日期设置!B$2)</f>
        <v>2.5</v>
      </c>
      <c r="N5045" s="7" t="str">
        <f>[1]!b_info_latestissurercreditrating2(A5045,日期设置!$B$2,"102","1")</f>
        <v>AA+</v>
      </c>
      <c r="O5045" s="8">
        <v>5.27</v>
      </c>
      <c r="P5045" s="9" t="str">
        <f>[1]!b_info_repurchasedate(A5045)</f>
        <v>2022-08-16</v>
      </c>
      <c r="Q5045" s="8" t="s">
        <v>16612</v>
      </c>
      <c r="R5045" s="2" t="str">
        <f>IF((--IF(P5045=0,Q5045,P5045))&gt;(--日期设置!$B$2),IF(P5045=0,Q5045,P5045),Q5045)</f>
        <v>2022-08-16</v>
      </c>
      <c r="S5045" s="2" t="s">
        <v>18363</v>
      </c>
      <c r="T5045" s="8">
        <f>[1]!b_anal_ptmyear($A5045,日期设置!$B$2)</f>
        <v>3.4027397260273973</v>
      </c>
      <c r="U5045" s="8">
        <f>[1]!b_anal_termifexercise($A5045,日期设置!B$2)</f>
        <v>1.4027397260273973</v>
      </c>
      <c r="V5045" s="10">
        <f>[1]!b_dq_dirtyprice(A5045,日期设置!$B$2)</f>
        <v>104.37990000000001</v>
      </c>
      <c r="W5045" s="11">
        <f>IF(U5045=0,ROUNDUP((Q5045-日期设置!$B$2)/365,0),ROUNDUP((R5045-日期设置!$B$2)/365,0))</f>
        <v>2</v>
      </c>
      <c r="X5045" s="18">
        <f>_xlfn.IFNA(VLOOKUP(A5045,过往入选债券!A:D,4,0),2)</f>
        <v>2</v>
      </c>
      <c r="Y5045">
        <f>_xlfn.IFNA(VLOOKUP(C5045,[2]Sheet1!$A:$A,1,0),3)</f>
        <v>3</v>
      </c>
    </row>
    <row r="5046" spans="1:25" hidden="1" x14ac:dyDescent="0.2">
      <c r="A5046" s="21" t="s">
        <v>8738</v>
      </c>
      <c r="B5046" s="21" t="s">
        <v>8739</v>
      </c>
      <c r="C5046" s="37" t="s">
        <v>1529</v>
      </c>
      <c r="D5046" s="26" t="str">
        <f>[1]!b_calc_yield(A5046,日期设置!$B$2,F5046,1,R5046,1,O5046,L5046,S5046,)</f>
        <v>Fetching...</v>
      </c>
      <c r="E5046" s="26">
        <f t="shared" si="156"/>
        <v>5.3923171308672524</v>
      </c>
      <c r="F5046" s="18">
        <f>[1]!b_dq_cleanprice($A5046,日期设置!B$2)</f>
        <v>100.56010000000001</v>
      </c>
      <c r="G5046" s="18" t="str">
        <f t="shared" si="157"/>
        <v>1.28 + 0</v>
      </c>
      <c r="H5046" s="27">
        <f>[1]!b_dq_pctchange($A5046,日期设置!$B$2,1)/100</f>
        <v>0</v>
      </c>
      <c r="I5046" s="26">
        <f>[1]!b_pq_pctchange(A5046,日期设置!$B$4,日期设置!$B$2,1)</f>
        <v>0</v>
      </c>
      <c r="J5046" s="26">
        <f>[1]!b_pq_pctchange(A5046,日期设置!$C$4,日期设置!$B$2,1)</f>
        <v>0</v>
      </c>
      <c r="K5046" s="52">
        <f>[1]!b_dq_amount($A5046,日期设置!B$2,2,10000)</f>
        <v>0</v>
      </c>
      <c r="L5046" s="26">
        <f>[1]!b_info_latestpar(A5046,日期设置!$B$2)</f>
        <v>100</v>
      </c>
      <c r="M5046" s="6">
        <f>[1]!b_info_outstandingbalance($A5046,日期设置!B$2)</f>
        <v>5</v>
      </c>
      <c r="N5046" s="7" t="str">
        <f>[1]!b_info_latestissurercreditrating2(A5046,日期设置!$B$2,"102","1")</f>
        <v>AA+</v>
      </c>
      <c r="O5046" s="8">
        <v>4.8</v>
      </c>
      <c r="P5046" s="9">
        <f>[1]!b_info_repurchasedate(A5046)</f>
        <v>0</v>
      </c>
      <c r="Q5046" s="8" t="s">
        <v>16501</v>
      </c>
      <c r="R5046" s="2" t="str">
        <f>IF((--IF(P5046=0,Q5046,P5046))&gt;(--日期设置!$B$2),IF(P5046=0,Q5046,P5046),Q5046)</f>
        <v>2022-07-04</v>
      </c>
      <c r="S5046" s="2" t="s">
        <v>18256</v>
      </c>
      <c r="T5046" s="8">
        <f>[1]!b_anal_ptmyear($A5046,日期设置!$B$2)</f>
        <v>1.284931506849315</v>
      </c>
      <c r="U5046" s="8">
        <f>[1]!b_anal_termifexercise($A5046,日期设置!B$2)</f>
        <v>0</v>
      </c>
      <c r="V5046" s="10">
        <f>[1]!b_dq_dirtyprice(A5046,日期设置!$B$2)</f>
        <v>103.9924</v>
      </c>
      <c r="W5046" s="11">
        <f>IF(U5046=0,ROUNDUP((Q5046-日期设置!$B$2)/365,0),ROUNDUP((R5046-日期设置!$B$2)/365,0))</f>
        <v>2</v>
      </c>
      <c r="X5046" s="18">
        <f>_xlfn.IFNA(VLOOKUP(A5046,过往入选债券!A:D,4,0),2)</f>
        <v>2</v>
      </c>
      <c r="Y5046">
        <f>_xlfn.IFNA(VLOOKUP(C5046,[2]Sheet1!$A:$A,1,0),3)</f>
        <v>3</v>
      </c>
    </row>
    <row r="5047" spans="1:25" hidden="1" x14ac:dyDescent="0.2">
      <c r="A5047" s="21" t="s">
        <v>6141</v>
      </c>
      <c r="B5047" s="21" t="s">
        <v>6142</v>
      </c>
      <c r="C5047" s="37" t="s">
        <v>149</v>
      </c>
      <c r="D5047" s="26" t="str">
        <f>[1]!b_calc_yield(A5047,日期设置!$B$2,F5047,1,R5047,1,O5047,L5047,S5047,)</f>
        <v>Fetching...</v>
      </c>
      <c r="E5047" s="26">
        <f t="shared" si="156"/>
        <v>5.7083660240248024</v>
      </c>
      <c r="F5047" s="18">
        <f>[1]!b_dq_cleanprice($A5047,日期设置!B$2)</f>
        <v>101.50749999999999</v>
      </c>
      <c r="G5047" s="18" t="str">
        <f t="shared" si="157"/>
        <v>1.36 + 0</v>
      </c>
      <c r="H5047" s="27">
        <f>[1]!b_dq_pctchange($A5047,日期设置!$B$2,1)/100</f>
        <v>0</v>
      </c>
      <c r="I5047" s="26">
        <f>[1]!b_pq_pctchange(A5047,日期设置!$B$4,日期设置!$B$2,1)</f>
        <v>0</v>
      </c>
      <c r="J5047" s="26">
        <f>[1]!b_pq_pctchange(A5047,日期设置!$C$4,日期设置!$B$2,1)</f>
        <v>0</v>
      </c>
      <c r="K5047" s="52">
        <f>[1]!b_dq_amount($A5047,日期设置!B$2,2,10000)</f>
        <v>0</v>
      </c>
      <c r="L5047" s="26">
        <f>[1]!b_info_latestpar(A5047,日期设置!$B$2)</f>
        <v>100</v>
      </c>
      <c r="M5047" s="6">
        <f>[1]!b_info_outstandingbalance($A5047,日期设置!B$2)</f>
        <v>5</v>
      </c>
      <c r="N5047" s="7" t="str">
        <f>[1]!b_info_latestissurercreditrating2(A5047,日期设置!$B$2,"102","1")</f>
        <v>AA+</v>
      </c>
      <c r="O5047" s="8">
        <v>5.51</v>
      </c>
      <c r="P5047" s="9">
        <f>[1]!b_info_repurchasedate(A5047)</f>
        <v>0</v>
      </c>
      <c r="Q5047" s="8" t="s">
        <v>17748</v>
      </c>
      <c r="R5047" s="2" t="str">
        <f>IF((--IF(P5047=0,Q5047,P5047))&gt;(--日期设置!$B$2),IF(P5047=0,Q5047,P5047),Q5047)</f>
        <v>2022-08-01</v>
      </c>
      <c r="S5047" s="2" t="s">
        <v>18744</v>
      </c>
      <c r="T5047" s="8">
        <f>[1]!b_anal_ptmyear($A5047,日期设置!$B$2)</f>
        <v>1.3616438356164384</v>
      </c>
      <c r="U5047" s="8">
        <f>[1]!b_anal_termifexercise($A5047,日期设置!B$2)</f>
        <v>0</v>
      </c>
      <c r="V5047" s="10">
        <f>[1]!b_dq_dirtyprice(A5047,日期设置!$B$2)</f>
        <v>105.0248</v>
      </c>
      <c r="W5047" s="11">
        <f>IF(U5047=0,ROUNDUP((Q5047-日期设置!$B$2)/365,0),ROUNDUP((R5047-日期设置!$B$2)/365,0))</f>
        <v>2</v>
      </c>
      <c r="X5047" s="18">
        <f>_xlfn.IFNA(VLOOKUP(A5047,过往入选债券!A:D,4,0),2)</f>
        <v>2</v>
      </c>
      <c r="Y5047">
        <f>_xlfn.IFNA(VLOOKUP(C5047,[2]Sheet1!$A:$A,1,0),3)</f>
        <v>3</v>
      </c>
    </row>
    <row r="5048" spans="1:25" hidden="1" x14ac:dyDescent="0.2">
      <c r="A5048" s="21" t="s">
        <v>9061</v>
      </c>
      <c r="B5048" s="21" t="s">
        <v>9062</v>
      </c>
      <c r="C5048" s="37" t="s">
        <v>282</v>
      </c>
      <c r="D5048" s="26" t="str">
        <f>[1]!b_calc_yield(A5048,日期设置!$B$2,F5048,1,R5048,1,O5048,L5048,S5048,)</f>
        <v>Fetching...</v>
      </c>
      <c r="E5048" s="26">
        <f t="shared" si="156"/>
        <v>6.0069645123534299</v>
      </c>
      <c r="F5048" s="18">
        <f>[1]!b_dq_cleanprice($A5048,日期设置!B$2)</f>
        <v>100.5492</v>
      </c>
      <c r="G5048" s="18" t="str">
        <f t="shared" si="157"/>
        <v>1.42 + 1.42</v>
      </c>
      <c r="H5048" s="27">
        <f>[1]!b_dq_pctchange($A5048,日期设置!$B$2,1)/100</f>
        <v>0</v>
      </c>
      <c r="I5048" s="26">
        <f>[1]!b_pq_pctchange(A5048,日期设置!$B$4,日期设置!$B$2,1)</f>
        <v>0.84164075819878181</v>
      </c>
      <c r="J5048" s="26">
        <f>[1]!b_pq_pctchange(A5048,日期设置!$C$4,日期设置!$B$2,1)</f>
        <v>0.84164075819878181</v>
      </c>
      <c r="K5048" s="52">
        <f>[1]!b_dq_amount($A5048,日期设置!B$2,2,10000)</f>
        <v>0</v>
      </c>
      <c r="L5048" s="26">
        <f>[1]!b_info_latestpar(A5048,日期设置!$B$2)</f>
        <v>100</v>
      </c>
      <c r="M5048" s="6">
        <f>[1]!b_info_outstandingbalance($A5048,日期设置!B$2)</f>
        <v>15</v>
      </c>
      <c r="N5048" s="7" t="str">
        <f>[1]!b_info_latestissurercreditrating2(A5048,日期设置!$B$2,"102","1")</f>
        <v>AAA</v>
      </c>
      <c r="O5048" s="8">
        <v>4.75</v>
      </c>
      <c r="P5048" s="9">
        <f>[1]!b_info_repurchasedate(A5048)</f>
        <v>0</v>
      </c>
      <c r="Q5048" s="8" t="s">
        <v>16070</v>
      </c>
      <c r="R5048" s="2" t="str">
        <f>IF((--IF(P5048=0,Q5048,P5048))&gt;(--日期设置!$B$2),IF(P5048=0,Q5048,P5048),Q5048)</f>
        <v>2022-08-23</v>
      </c>
      <c r="S5048" s="2" t="s">
        <v>17856</v>
      </c>
      <c r="T5048" s="8">
        <f>[1]!b_anal_ptmyear($A5048,日期设置!$B$2)</f>
        <v>1.4219178082191781</v>
      </c>
      <c r="U5048" s="8">
        <f>[1]!b_anal_termifexercise($A5048,日期设置!B$2)</f>
        <v>1.4219178082191781</v>
      </c>
      <c r="V5048" s="10">
        <f>[1]!b_dq_dirtyprice(A5048,日期设置!$B$2)</f>
        <v>103.29510000000001</v>
      </c>
      <c r="W5048" s="11">
        <f>IF(U5048=0,ROUNDUP((Q5048-日期设置!$B$2)/365,0),ROUNDUP((R5048-日期设置!$B$2)/365,0))</f>
        <v>2</v>
      </c>
      <c r="X5048" s="18">
        <f>_xlfn.IFNA(VLOOKUP(A5048,过往入选债券!A:D,4,0),2)</f>
        <v>2</v>
      </c>
      <c r="Y5048">
        <f>_xlfn.IFNA(VLOOKUP(C5048,[2]Sheet1!$A:$A,1,0),3)</f>
        <v>3</v>
      </c>
    </row>
    <row r="5049" spans="1:25" hidden="1" x14ac:dyDescent="0.2">
      <c r="A5049" s="28" t="s">
        <v>20702</v>
      </c>
      <c r="B5049" s="28" t="s">
        <v>20703</v>
      </c>
      <c r="C5049" s="39" t="s">
        <v>103</v>
      </c>
      <c r="D5049" s="26" t="str">
        <f>[1]!b_calc_yield(A5049,日期设置!$B$2,F5049,1,R5049,1,O5049,L5049,S5049,)</f>
        <v>Fetching...</v>
      </c>
      <c r="E5049" s="26">
        <f t="shared" si="156"/>
        <v>19.015375893464736</v>
      </c>
      <c r="F5049" s="18">
        <f>[1]!b_dq_cleanprice($A5049,日期设置!B$2)</f>
        <v>100.7581</v>
      </c>
      <c r="G5049" s="18" t="str">
        <f t="shared" si="157"/>
        <v>6.50 + 4.50</v>
      </c>
      <c r="H5049" s="27">
        <f>[1]!b_dq_pctchange($A5049,日期设置!$B$2,1)/100</f>
        <v>0</v>
      </c>
      <c r="I5049" s="26">
        <f>[1]!b_pq_pctchange(A5049,日期设置!$B$4,日期设置!$B$2,1)</f>
        <v>0</v>
      </c>
      <c r="J5049" s="26">
        <f>[1]!b_pq_pctchange(A5049,日期设置!$C$4,日期设置!$B$2,1)</f>
        <v>0</v>
      </c>
      <c r="K5049" s="52">
        <f>[1]!b_dq_amount($A5049,日期设置!B$2,2,10000)</f>
        <v>0</v>
      </c>
      <c r="L5049" s="26">
        <f>[1]!b_info_latestpar(A5049,日期设置!$B$2)</f>
        <v>100</v>
      </c>
      <c r="M5049" s="6">
        <f>[1]!b_info_outstandingbalance($A5049,日期设置!B$2)</f>
        <v>10.8</v>
      </c>
      <c r="N5049" s="7" t="str">
        <f>[1]!b_info_latestissurercreditrating2(A5049,日期设置!$B$2,"102","1")</f>
        <v>AAA</v>
      </c>
      <c r="O5049" s="8">
        <v>4.5199999999999996</v>
      </c>
      <c r="P5049" s="9" t="str">
        <f>[1]!b_info_repurchasedate(A5049)</f>
        <v>2025-09-21</v>
      </c>
      <c r="Q5049" s="8" t="s">
        <v>17304</v>
      </c>
      <c r="R5049" s="2" t="str">
        <f>IF((--IF(P5049=0,Q5049,P5049))&gt;(--日期设置!$B$2),IF(P5049=0,Q5049,P5049),Q5049)</f>
        <v>2025-09-21</v>
      </c>
      <c r="S5049" s="31" t="s">
        <v>17255</v>
      </c>
      <c r="T5049" s="8">
        <f>[1]!b_anal_ptmyear($A5049,日期设置!$B$2)</f>
        <v>6.5013698630136982</v>
      </c>
      <c r="U5049" s="8">
        <f>[1]!b_anal_termifexercise($A5049,日期设置!B$2)</f>
        <v>4.5041095890410956</v>
      </c>
      <c r="V5049" s="10">
        <f>[1]!b_dq_dirtyprice(A5049,日期设置!$B$2)</f>
        <v>103.0119</v>
      </c>
      <c r="W5049" s="11">
        <f>IF(U5049=0,ROUNDUP((Q5049-日期设置!$B$2)/365,0),ROUNDUP((R5049-日期设置!$B$2)/365,0))</f>
        <v>5</v>
      </c>
      <c r="X5049" s="18">
        <f>_xlfn.IFNA(VLOOKUP(A5049,过往入选债券!A:D,4,0),2)</f>
        <v>2</v>
      </c>
      <c r="Y5049">
        <f>_xlfn.IFNA(VLOOKUP(C5049,[2]Sheet1!$A:$A,1,0),3)</f>
        <v>3</v>
      </c>
    </row>
    <row r="5050" spans="1:25" hidden="1" x14ac:dyDescent="0.2">
      <c r="A5050" s="21" t="s">
        <v>10976</v>
      </c>
      <c r="B5050" s="21" t="s">
        <v>10977</v>
      </c>
      <c r="C5050" s="37" t="s">
        <v>3480</v>
      </c>
      <c r="D5050" s="26" t="str">
        <f>[1]!b_calc_yield(A5050,日期设置!$B$2,F5050,1,R5050,1,O5050,L5050,S5050,)</f>
        <v>Fetching...</v>
      </c>
      <c r="E5050" s="26">
        <f t="shared" si="156"/>
        <v>9.273957289526912</v>
      </c>
      <c r="F5050" s="18">
        <f>[1]!b_dq_cleanprice($A5050,日期设置!B$2)</f>
        <v>98.866699999999994</v>
      </c>
      <c r="G5050" s="18" t="str">
        <f t="shared" si="157"/>
        <v>4.2 + 2.2</v>
      </c>
      <c r="H5050" s="27">
        <f>[1]!b_dq_pctchange($A5050,日期设置!$B$2,1)/100</f>
        <v>0</v>
      </c>
      <c r="I5050" s="26">
        <f>[1]!b_pq_pctchange(A5050,日期设置!$B$4,日期设置!$B$2,1)</f>
        <v>0.27048681541582165</v>
      </c>
      <c r="J5050" s="26">
        <f>[1]!b_pq_pctchange(A5050,日期设置!$C$4,日期设置!$B$2,1)</f>
        <v>0.42111849315554767</v>
      </c>
      <c r="K5050" s="52">
        <f>[1]!b_dq_amount($A5050,日期设置!B$2,2,10000)</f>
        <v>0</v>
      </c>
      <c r="L5050" s="26">
        <f>[1]!b_info_latestpar(A5050,日期设置!$B$2)</f>
        <v>100</v>
      </c>
      <c r="M5050" s="6">
        <f>[1]!b_info_outstandingbalance($A5050,日期设置!B$2)</f>
        <v>10</v>
      </c>
      <c r="N5050" s="7" t="str">
        <f>[1]!b_info_latestissurercreditrating2(A5050,日期设置!$B$2,"102","1")</f>
        <v>AA+</v>
      </c>
      <c r="O5050" s="8">
        <v>3.78</v>
      </c>
      <c r="P5050" s="9" t="str">
        <f>[1]!b_info_repurchasedate(A5050)</f>
        <v>2023-06-03</v>
      </c>
      <c r="Q5050" s="8" t="s">
        <v>16368</v>
      </c>
      <c r="R5050" s="2" t="str">
        <f>IF((--IF(P5050=0,Q5050,P5050))&gt;(--日期设置!$B$2),IF(P5050=0,Q5050,P5050),Q5050)</f>
        <v>2023-06-03</v>
      </c>
      <c r="S5050" s="2" t="s">
        <v>18150</v>
      </c>
      <c r="T5050" s="8">
        <f>[1]!b_anal_ptmyear($A5050,日期设置!$B$2)</f>
        <v>4.2</v>
      </c>
      <c r="U5050" s="8">
        <f>[1]!b_anal_termifexercise($A5050,日期设置!B$2)</f>
        <v>2.2000000000000002</v>
      </c>
      <c r="V5050" s="10">
        <f>[1]!b_dq_dirtyprice(A5050,日期设置!$B$2)</f>
        <v>101.8907</v>
      </c>
      <c r="W5050" s="11">
        <f>IF(U5050=0,ROUNDUP((Q5050-日期设置!$B$2)/365,0),ROUNDUP((R5050-日期设置!$B$2)/365,0))</f>
        <v>3</v>
      </c>
      <c r="X5050" s="18">
        <f>_xlfn.IFNA(VLOOKUP(A5050,过往入选债券!A:D,4,0),2)</f>
        <v>2</v>
      </c>
      <c r="Y5050">
        <f>_xlfn.IFNA(VLOOKUP(C5050,[2]Sheet1!$A:$A,1,0),3)</f>
        <v>3</v>
      </c>
    </row>
    <row r="5051" spans="1:25" hidden="1" x14ac:dyDescent="0.2">
      <c r="A5051" s="21" t="s">
        <v>1485</v>
      </c>
      <c r="B5051" s="21" t="s">
        <v>1486</v>
      </c>
      <c r="C5051" s="37" t="s">
        <v>1025</v>
      </c>
      <c r="D5051" s="26" t="str">
        <f>[1]!b_calc_yield(A5051,日期设置!$B$2,F5051,1,R5051,1,O5051,L5051,S5051,)</f>
        <v>Fetching...</v>
      </c>
      <c r="E5051" s="26">
        <f t="shared" si="156"/>
        <v>6.2354741419642368</v>
      </c>
      <c r="F5051" s="18">
        <f>[1]!b_dq_cleanprice($A5051,日期设置!B$2)</f>
        <v>102.6093</v>
      </c>
      <c r="G5051" s="18" t="str">
        <f t="shared" si="157"/>
        <v>1.48 + 0</v>
      </c>
      <c r="H5051" s="27">
        <f>[1]!b_dq_pctchange($A5051,日期设置!$B$2,1)/100</f>
        <v>0</v>
      </c>
      <c r="I5051" s="26">
        <f>[1]!b_pq_pctchange(A5051,日期设置!$B$4,日期设置!$B$2,1)</f>
        <v>0</v>
      </c>
      <c r="J5051" s="26">
        <f>[1]!b_pq_pctchange(A5051,日期设置!$C$4,日期设置!$B$2,1)</f>
        <v>0</v>
      </c>
      <c r="K5051" s="52">
        <f>[1]!b_dq_amount($A5051,日期设置!B$2,2,10000)</f>
        <v>0</v>
      </c>
      <c r="L5051" s="26">
        <f>[1]!b_info_latestpar(A5051,日期设置!$B$2)</f>
        <v>100</v>
      </c>
      <c r="M5051" s="6">
        <f>[1]!b_info_outstandingbalance($A5051,日期设置!B$2)</f>
        <v>1.2</v>
      </c>
      <c r="N5051" s="7">
        <f>[1]!b_info_latestissurercreditrating2(A5051,日期设置!$B$2,"102","1")</f>
        <v>0</v>
      </c>
      <c r="O5051" s="8">
        <v>6.2</v>
      </c>
      <c r="P5051" s="9">
        <f>[1]!b_info_repurchasedate(A5051)</f>
        <v>0</v>
      </c>
      <c r="Q5051" s="8" t="s">
        <v>16667</v>
      </c>
      <c r="R5051" s="2" t="str">
        <f>IF((--IF(P5051=0,Q5051,P5051))&gt;(--日期设置!$B$2),IF(P5051=0,Q5051,P5051),Q5051)</f>
        <v>2022-09-15</v>
      </c>
      <c r="S5051" s="2" t="s">
        <v>17836</v>
      </c>
      <c r="T5051" s="8">
        <f>[1]!b_anal_ptmyear($A5051,日期设置!$B$2)</f>
        <v>1.484931506849315</v>
      </c>
      <c r="U5051" s="8">
        <f>[1]!b_anal_termifexercise($A5051,日期设置!B$2)</f>
        <v>0</v>
      </c>
      <c r="V5051" s="10">
        <f>[1]!b_dq_dirtyprice(A5051,日期设置!$B$2)</f>
        <v>105.8027</v>
      </c>
      <c r="W5051" s="11">
        <f>IF(U5051=0,ROUNDUP((Q5051-日期设置!$B$2)/365,0),ROUNDUP((R5051-日期设置!$B$2)/365,0))</f>
        <v>2</v>
      </c>
      <c r="X5051" s="18">
        <f>_xlfn.IFNA(VLOOKUP(A5051,过往入选债券!A:D,4,0),2)</f>
        <v>2</v>
      </c>
      <c r="Y5051">
        <f>_xlfn.IFNA(VLOOKUP(C5051,[2]Sheet1!$A:$A,1,0),3)</f>
        <v>3</v>
      </c>
    </row>
    <row r="5052" spans="1:25" hidden="1" x14ac:dyDescent="0.2">
      <c r="A5052" s="21" t="s">
        <v>2448</v>
      </c>
      <c r="B5052" s="21" t="s">
        <v>2449</v>
      </c>
      <c r="C5052" s="37" t="s">
        <v>540</v>
      </c>
      <c r="D5052" s="26" t="str">
        <f>[1]!b_calc_yield(A5052,日期设置!$B$2,F5052,1,R5052,1,O5052,L5052,S5052,)</f>
        <v>Fetching...</v>
      </c>
      <c r="E5052" s="26">
        <f t="shared" si="156"/>
        <v>3.4951654387551212</v>
      </c>
      <c r="F5052" s="18">
        <f>[1]!b_dq_cleanprice($A5052,日期设置!B$2)</f>
        <v>100.1079</v>
      </c>
      <c r="G5052" s="18" t="str">
        <f t="shared" si="157"/>
        <v>0.80 + 0</v>
      </c>
      <c r="H5052" s="27">
        <f>[1]!b_dq_pctchange($A5052,日期设置!$B$2,1)/100</f>
        <v>0</v>
      </c>
      <c r="I5052" s="26">
        <f>[1]!b_pq_pctchange(A5052,日期设置!$B$4,日期设置!$B$2,1)</f>
        <v>0</v>
      </c>
      <c r="J5052" s="26">
        <f>[1]!b_pq_pctchange(A5052,日期设置!$C$4,日期设置!$B$2,1)</f>
        <v>0</v>
      </c>
      <c r="K5052" s="52">
        <f>[1]!b_dq_amount($A5052,日期设置!B$2,2,10000)</f>
        <v>0</v>
      </c>
      <c r="L5052" s="26">
        <f>[1]!b_info_latestpar(A5052,日期设置!$B$2)</f>
        <v>100</v>
      </c>
      <c r="M5052" s="6">
        <f>[1]!b_info_outstandingbalance($A5052,日期设置!B$2)</f>
        <v>5</v>
      </c>
      <c r="N5052" s="7">
        <f>[1]!b_info_latestissurercreditrating2(A5052,日期设置!$B$2,"102","1")</f>
        <v>0</v>
      </c>
      <c r="O5052" s="8">
        <v>4.5</v>
      </c>
      <c r="P5052" s="9">
        <f>[1]!b_info_repurchasedate(A5052)</f>
        <v>0</v>
      </c>
      <c r="Q5052" s="8" t="s">
        <v>17235</v>
      </c>
      <c r="R5052" s="2" t="str">
        <f>IF((--IF(P5052=0,Q5052,P5052))&gt;(--日期设置!$B$2),IF(P5052=0,Q5052,P5052),Q5052)</f>
        <v>2022-01-11</v>
      </c>
      <c r="S5052" s="2" t="s">
        <v>18362</v>
      </c>
      <c r="T5052" s="8">
        <f>[1]!b_anal_ptmyear($A5052,日期设置!$B$2)</f>
        <v>0.80821917808219179</v>
      </c>
      <c r="U5052" s="8">
        <f>[1]!b_anal_termifexercise($A5052,日期设置!B$2)</f>
        <v>0</v>
      </c>
      <c r="V5052" s="10">
        <f>[1]!b_dq_dirtyprice(A5052,日期设置!$B$2)</f>
        <v>100.9709</v>
      </c>
      <c r="W5052" s="11">
        <f>IF(U5052=0,ROUNDUP((Q5052-日期设置!$B$2)/365,0),ROUNDUP((R5052-日期设置!$B$2)/365,0))</f>
        <v>1</v>
      </c>
      <c r="X5052" s="18">
        <f>_xlfn.IFNA(VLOOKUP(A5052,过往入选债券!A:D,4,0),2)</f>
        <v>2</v>
      </c>
      <c r="Y5052">
        <f>_xlfn.IFNA(VLOOKUP(C5052,[2]Sheet1!$A:$A,1,0),3)</f>
        <v>3</v>
      </c>
    </row>
    <row r="5053" spans="1:25" hidden="1" x14ac:dyDescent="0.2">
      <c r="A5053" s="21" t="s">
        <v>5754</v>
      </c>
      <c r="B5053" s="21" t="s">
        <v>5755</v>
      </c>
      <c r="C5053" s="37" t="s">
        <v>1400</v>
      </c>
      <c r="D5053" s="26" t="str">
        <f>[1]!b_calc_yield(A5053,日期设置!$B$2,F5053,1,R5053,1,O5053,L5053,S5053,)</f>
        <v>Fetching...</v>
      </c>
      <c r="E5053" s="26">
        <f t="shared" si="156"/>
        <v>3.5895961384319497</v>
      </c>
      <c r="F5053" s="18">
        <f>[1]!b_dq_cleanprice($A5053,日期设置!B$2)</f>
        <v>100.6713</v>
      </c>
      <c r="G5053" s="18" t="str">
        <f t="shared" si="157"/>
        <v>0.83 + 0</v>
      </c>
      <c r="H5053" s="27">
        <f>[1]!b_dq_pctchange($A5053,日期设置!$B$2,1)/100</f>
        <v>0</v>
      </c>
      <c r="I5053" s="26">
        <f>[1]!b_pq_pctchange(A5053,日期设置!$B$4,日期设置!$B$2,1)</f>
        <v>0</v>
      </c>
      <c r="J5053" s="26">
        <f>[1]!b_pq_pctchange(A5053,日期设置!$C$4,日期设置!$B$2,1)</f>
        <v>0</v>
      </c>
      <c r="K5053" s="52">
        <f>[1]!b_dq_amount($A5053,日期设置!B$2,2,10000)</f>
        <v>0</v>
      </c>
      <c r="L5053" s="26">
        <f>[1]!b_info_latestpar(A5053,日期设置!$B$2)</f>
        <v>100</v>
      </c>
      <c r="M5053" s="6">
        <f>[1]!b_info_outstandingbalance($A5053,日期设置!B$2)</f>
        <v>4</v>
      </c>
      <c r="N5053" s="7" t="str">
        <f>[1]!b_info_latestissurercreditrating2(A5053,日期设置!$B$2,"102","1")</f>
        <v>AA</v>
      </c>
      <c r="O5053" s="8">
        <v>5.2</v>
      </c>
      <c r="P5053" s="9">
        <f>[1]!b_info_repurchasedate(A5053)</f>
        <v>0</v>
      </c>
      <c r="Q5053" s="8" t="s">
        <v>16330</v>
      </c>
      <c r="R5053" s="2" t="str">
        <f>IF((--IF(P5053=0,Q5053,P5053))&gt;(--日期设置!$B$2),IF(P5053=0,Q5053,P5053),Q5053)</f>
        <v>2022-01-19</v>
      </c>
      <c r="S5053" s="2" t="s">
        <v>18107</v>
      </c>
      <c r="T5053" s="8">
        <f>[1]!b_anal_ptmyear($A5053,日期设置!$B$2)</f>
        <v>0.83013698630136989</v>
      </c>
      <c r="U5053" s="8">
        <f>[1]!b_anal_termifexercise($A5053,日期设置!B$2)</f>
        <v>0</v>
      </c>
      <c r="V5053" s="10">
        <f>[1]!b_dq_dirtyprice(A5053,日期设置!$B$2)</f>
        <v>101.55459999999999</v>
      </c>
      <c r="W5053" s="11">
        <f>IF(U5053=0,ROUNDUP((Q5053-日期设置!$B$2)/365,0),ROUNDUP((R5053-日期设置!$B$2)/365,0))</f>
        <v>1</v>
      </c>
      <c r="X5053" s="18">
        <f>_xlfn.IFNA(VLOOKUP(A5053,过往入选债券!A:D,4,0),2)</f>
        <v>2</v>
      </c>
      <c r="Y5053">
        <f>_xlfn.IFNA(VLOOKUP(C5053,[2]Sheet1!$A:$A,1,0),3)</f>
        <v>3</v>
      </c>
    </row>
    <row r="5054" spans="1:25" hidden="1" x14ac:dyDescent="0.2">
      <c r="A5054" s="21" t="s">
        <v>636</v>
      </c>
      <c r="B5054" s="21" t="s">
        <v>637</v>
      </c>
      <c r="C5054" s="37" t="s">
        <v>638</v>
      </c>
      <c r="D5054" s="26" t="str">
        <f>[1]!b_calc_yield(A5054,日期设置!$B$2,F5054,1,R5054,1,O5054,L5054,S5054,)</f>
        <v>Fetching...</v>
      </c>
      <c r="E5054" s="26">
        <f t="shared" si="156"/>
        <v>3.662964204209973</v>
      </c>
      <c r="F5054" s="18">
        <f>[1]!b_dq_cleanprice($A5054,日期设置!B$2)</f>
        <v>99.773499999999999</v>
      </c>
      <c r="G5054" s="18" t="str">
        <f t="shared" si="157"/>
        <v>0.47 + 0</v>
      </c>
      <c r="H5054" s="27">
        <f>[1]!b_dq_pctchange($A5054,日期设置!$B$2,1)/100</f>
        <v>0</v>
      </c>
      <c r="I5054" s="26">
        <f>[1]!b_pq_pctchange(A5054,日期设置!$B$4,日期设置!$B$2,1)</f>
        <v>0</v>
      </c>
      <c r="J5054" s="26">
        <f>[1]!b_pq_pctchange(A5054,日期设置!$C$4,日期设置!$B$2,1)</f>
        <v>0</v>
      </c>
      <c r="K5054" s="52">
        <f>[1]!b_dq_amount($A5054,日期设置!B$2,2,10000)</f>
        <v>0</v>
      </c>
      <c r="L5054" s="26">
        <f>[1]!b_info_latestpar(A5054,日期设置!$B$2)</f>
        <v>100</v>
      </c>
      <c r="M5054" s="6">
        <f>[1]!b_info_outstandingbalance($A5054,日期设置!B$2)</f>
        <v>4</v>
      </c>
      <c r="N5054" s="7">
        <f>[1]!b_info_latestissurercreditrating2(A5054,日期设置!$B$2,"102","1")</f>
        <v>0</v>
      </c>
      <c r="O5054" s="8">
        <v>3.93</v>
      </c>
      <c r="P5054" s="9">
        <f>[1]!b_info_repurchasedate(A5054)</f>
        <v>0</v>
      </c>
      <c r="Q5054" s="8" t="s">
        <v>17189</v>
      </c>
      <c r="R5054" s="2" t="str">
        <f>IF((--IF(P5054=0,Q5054,P5054))&gt;(--日期设置!$B$2),IF(P5054=0,Q5054,P5054),Q5054)</f>
        <v>2021-09-13</v>
      </c>
      <c r="S5054" s="2" t="s">
        <v>18478</v>
      </c>
      <c r="T5054" s="8">
        <f>[1]!b_anal_ptmyear($A5054,日期设置!$B$2)</f>
        <v>0.47945205479452052</v>
      </c>
      <c r="U5054" s="8">
        <f>[1]!b_anal_termifexercise($A5054,日期设置!B$2)</f>
        <v>0</v>
      </c>
      <c r="V5054" s="10">
        <f>[1]!b_dq_dirtyprice(A5054,日期设置!$B$2)</f>
        <v>100.2576</v>
      </c>
      <c r="W5054" s="11">
        <f>IF(U5054=0,ROUNDUP((Q5054-日期设置!$B$2)/365,0),ROUNDUP((R5054-日期设置!$B$2)/365,0))</f>
        <v>1</v>
      </c>
      <c r="X5054" s="18">
        <f>_xlfn.IFNA(VLOOKUP(A5054,过往入选债券!A:D,4,0),2)</f>
        <v>2</v>
      </c>
      <c r="Y5054">
        <f>_xlfn.IFNA(VLOOKUP(C5054,[2]Sheet1!$A:$A,1,0),3)</f>
        <v>3</v>
      </c>
    </row>
    <row r="5055" spans="1:25" hidden="1" x14ac:dyDescent="0.2">
      <c r="A5055" s="28" t="s">
        <v>20494</v>
      </c>
      <c r="B5055" s="28" t="s">
        <v>20495</v>
      </c>
      <c r="C5055" s="39" t="s">
        <v>1556</v>
      </c>
      <c r="D5055" s="26" t="str">
        <f>[1]!b_calc_yield(A5055,日期设置!$B$2,F5055,1,R5055,1,O5055,L5055,S5055,)</f>
        <v>Fetching...</v>
      </c>
      <c r="E5055" s="26">
        <f t="shared" si="156"/>
        <v>10.597342736628068</v>
      </c>
      <c r="F5055" s="18">
        <f>[1]!b_dq_cleanprice($A5055,日期设置!B$2)</f>
        <v>100.27</v>
      </c>
      <c r="G5055" s="18" t="str">
        <f t="shared" si="157"/>
        <v>4.50 + 2.50</v>
      </c>
      <c r="H5055" s="27">
        <f>[1]!b_dq_pctchange($A5055,日期设置!$B$2,1)/100</f>
        <v>0</v>
      </c>
      <c r="I5055" s="26">
        <f>[1]!b_pq_pctchange(A5055,日期设置!$B$4,日期设置!$B$2,1)</f>
        <v>0</v>
      </c>
      <c r="J5055" s="26">
        <f>[1]!b_pq_pctchange(A5055,日期设置!$C$4,日期设置!$B$2,1)</f>
        <v>4.8870444451679929E-3</v>
      </c>
      <c r="K5055" s="52">
        <f>[1]!b_dq_amount($A5055,日期设置!B$2,2,10000)</f>
        <v>0</v>
      </c>
      <c r="L5055" s="26">
        <f>[1]!b_info_latestpar(A5055,日期设置!$B$2)</f>
        <v>100</v>
      </c>
      <c r="M5055" s="6">
        <f>[1]!b_info_outstandingbalance($A5055,日期设置!B$2)</f>
        <v>7</v>
      </c>
      <c r="N5055" s="7" t="str">
        <f>[1]!b_info_latestissurercreditrating2(A5055,日期设置!$B$2,"102","1")</f>
        <v>AA+</v>
      </c>
      <c r="O5055" s="8">
        <v>4.45</v>
      </c>
      <c r="P5055" s="9" t="str">
        <f>[1]!b_info_repurchasedate(A5055)</f>
        <v>2023-09-21</v>
      </c>
      <c r="Q5055" s="8" t="s">
        <v>20826</v>
      </c>
      <c r="R5055" s="2" t="str">
        <f>IF((--IF(P5055=0,Q5055,P5055))&gt;(--日期设置!$B$2),IF(P5055=0,Q5055,P5055),Q5055)</f>
        <v>2023-09-21</v>
      </c>
      <c r="S5055" s="31" t="s">
        <v>17255</v>
      </c>
      <c r="T5055" s="8">
        <f>[1]!b_anal_ptmyear($A5055,日期设置!$B$2)</f>
        <v>4.5013698630136982</v>
      </c>
      <c r="U5055" s="8">
        <f>[1]!b_anal_termifexercise($A5055,日期设置!B$2)</f>
        <v>2.5013698630136987</v>
      </c>
      <c r="V5055" s="10">
        <f>[1]!b_dq_dirtyprice(A5055,日期设置!$B$2)</f>
        <v>102.4889</v>
      </c>
      <c r="W5055" s="11">
        <f>IF(U5055=0,ROUNDUP((Q5055-日期设置!$B$2)/365,0),ROUNDUP((R5055-日期设置!$B$2)/365,0))</f>
        <v>3</v>
      </c>
      <c r="X5055" s="18">
        <f>_xlfn.IFNA(VLOOKUP(A5055,过往入选债券!A:D,4,0),2)</f>
        <v>2</v>
      </c>
      <c r="Y5055">
        <f>_xlfn.IFNA(VLOOKUP(C5055,[2]Sheet1!$A:$A,1,0),3)</f>
        <v>3</v>
      </c>
    </row>
    <row r="5056" spans="1:25" hidden="1" x14ac:dyDescent="0.2">
      <c r="A5056" s="28" t="s">
        <v>21412</v>
      </c>
      <c r="B5056" s="28" t="s">
        <v>21413</v>
      </c>
      <c r="C5056" s="39" t="s">
        <v>20787</v>
      </c>
      <c r="D5056" s="26" t="str">
        <f>[1]!b_calc_yield(A5056,日期设置!$B$2,F5056,1,R5056,1,O5056,L5056,S5056,)</f>
        <v>Fetching...</v>
      </c>
      <c r="E5056" s="26">
        <f t="shared" si="156"/>
        <v>11.171896369817503</v>
      </c>
      <c r="F5056" s="18">
        <f>[1]!b_dq_cleanprice($A5056,日期设置!B$2)</f>
        <v>100.65</v>
      </c>
      <c r="G5056" s="18" t="str">
        <f t="shared" si="157"/>
        <v>2.62 + 2.62</v>
      </c>
      <c r="H5056" s="27">
        <f>[1]!b_dq_pctchange($A5056,日期设置!$B$2,1)/100</f>
        <v>0</v>
      </c>
      <c r="I5056" s="26">
        <f>[1]!b_pq_pctchange(A5056,日期设置!$B$4,日期设置!$B$2,1)</f>
        <v>0.75468411679735403</v>
      </c>
      <c r="J5056" s="26">
        <f>[1]!b_pq_pctchange(A5056,日期设置!$C$4,日期设置!$B$2,1)</f>
        <v>0.75468411679735403</v>
      </c>
      <c r="K5056" s="52">
        <f>[1]!b_dq_amount($A5056,日期设置!B$2,2,10000)</f>
        <v>0</v>
      </c>
      <c r="L5056" s="26">
        <f>[1]!b_info_latestpar(A5056,日期设置!$B$2)</f>
        <v>100</v>
      </c>
      <c r="M5056" s="6">
        <f>[1]!b_info_outstandingbalance($A5056,日期设置!B$2)</f>
        <v>10</v>
      </c>
      <c r="N5056" s="7" t="str">
        <f>[1]!b_info_latestissurercreditrating2(A5056,日期设置!$B$2,"102","1")</f>
        <v>AAA</v>
      </c>
      <c r="O5056" s="43">
        <v>4.5999999999999996</v>
      </c>
      <c r="P5056" s="9">
        <f>[1]!b_info_repurchasedate(A5056)</f>
        <v>0</v>
      </c>
      <c r="Q5056" s="31" t="s">
        <v>17751</v>
      </c>
      <c r="R5056" s="2" t="str">
        <f>IF((--IF(P5056=0,Q5056,P5056))&gt;(--日期设置!$B$2),IF(P5056=0,Q5056,P5056),Q5056)</f>
        <v>2023-11-06</v>
      </c>
      <c r="S5056" s="31" t="s">
        <v>21682</v>
      </c>
      <c r="T5056" s="8">
        <f>[1]!b_anal_ptmyear($A5056,日期设置!$B$2)</f>
        <v>2.6273972602739724</v>
      </c>
      <c r="U5056" s="8">
        <f>[1]!b_anal_termifexercise($A5056,日期设置!B$2)</f>
        <v>2.6273972602739728</v>
      </c>
      <c r="V5056" s="10">
        <f>[1]!b_dq_dirtyprice(A5056,日期设置!$B$2)</f>
        <v>102.364</v>
      </c>
      <c r="W5056" s="11">
        <f>IF(U5056=0,ROUNDUP((Q5056-日期设置!$B$2)/365,0),ROUNDUP((R5056-日期设置!$B$2)/365,0))</f>
        <v>3</v>
      </c>
      <c r="X5056" s="18">
        <f>_xlfn.IFNA(VLOOKUP(A5056,过往入选债券!A:D,4,0),2)</f>
        <v>2</v>
      </c>
      <c r="Y5056">
        <f>_xlfn.IFNA(VLOOKUP(C5056,[2]Sheet1!$A:$A,1,0),3)</f>
        <v>3</v>
      </c>
    </row>
    <row r="5057" spans="1:25" hidden="1" x14ac:dyDescent="0.2">
      <c r="A5057" s="21" t="s">
        <v>9637</v>
      </c>
      <c r="B5057" s="21" t="s">
        <v>9638</v>
      </c>
      <c r="C5057" s="37" t="s">
        <v>203</v>
      </c>
      <c r="D5057" s="26" t="str">
        <f>[1]!b_calc_yield(A5057,日期设置!$B$2,F5057,1,R5057,1,O5057,L5057,S5057,)</f>
        <v>Fetching...</v>
      </c>
      <c r="E5057" s="26">
        <f t="shared" si="156"/>
        <v>7.3360580638479167</v>
      </c>
      <c r="F5057" s="18">
        <f>[1]!b_dq_cleanprice($A5057,日期设置!B$2)</f>
        <v>99.283900000000003</v>
      </c>
      <c r="G5057" s="18" t="str">
        <f t="shared" si="157"/>
        <v>1.70 + 0</v>
      </c>
      <c r="H5057" s="27">
        <f>[1]!b_dq_pctchange($A5057,日期设置!$B$2,1)/100</f>
        <v>0</v>
      </c>
      <c r="I5057" s="26">
        <f>[1]!b_pq_pctchange(A5057,日期设置!$B$4,日期设置!$B$2,1)</f>
        <v>6.127605366089188E-2</v>
      </c>
      <c r="J5057" s="26">
        <f>[1]!b_pq_pctchange(A5057,日期设置!$C$4,日期设置!$B$2,1)</f>
        <v>0.24707388589569465</v>
      </c>
      <c r="K5057" s="52">
        <f>[1]!b_dq_amount($A5057,日期设置!B$2,2,10000)</f>
        <v>0</v>
      </c>
      <c r="L5057" s="26">
        <f>[1]!b_info_latestpar(A5057,日期设置!$B$2)</f>
        <v>100</v>
      </c>
      <c r="M5057" s="6">
        <f>[1]!b_info_outstandingbalance($A5057,日期设置!B$2)</f>
        <v>10</v>
      </c>
      <c r="N5057" s="7" t="str">
        <f>[1]!b_info_latestissurercreditrating2(A5057,日期设置!$B$2,"102","1")</f>
        <v>AAA</v>
      </c>
      <c r="O5057" s="8">
        <v>3.89</v>
      </c>
      <c r="P5057" s="9">
        <f>[1]!b_info_repurchasedate(A5057)</f>
        <v>0</v>
      </c>
      <c r="Q5057" s="8" t="s">
        <v>17037</v>
      </c>
      <c r="R5057" s="2" t="str">
        <f>IF((--IF(P5057=0,Q5057,P5057))&gt;(--日期设置!$B$2),IF(P5057=0,Q5057,P5057),Q5057)</f>
        <v>2022-12-06</v>
      </c>
      <c r="S5057" s="2" t="s">
        <v>18556</v>
      </c>
      <c r="T5057" s="8">
        <f>[1]!b_anal_ptmyear($A5057,日期设置!$B$2)</f>
        <v>1.7095890410958905</v>
      </c>
      <c r="U5057" s="8">
        <f>[1]!b_anal_termifexercise($A5057,日期设置!B$2)</f>
        <v>0</v>
      </c>
      <c r="V5057" s="10">
        <f>[1]!b_dq_dirtyprice(A5057,日期设置!$B$2)</f>
        <v>100.4136</v>
      </c>
      <c r="W5057" s="11">
        <f>IF(U5057=0,ROUNDUP((Q5057-日期设置!$B$2)/365,0),ROUNDUP((R5057-日期设置!$B$2)/365,0))</f>
        <v>2</v>
      </c>
      <c r="X5057" s="18">
        <f>_xlfn.IFNA(VLOOKUP(A5057,过往入选债券!A:D,4,0),2)</f>
        <v>2</v>
      </c>
      <c r="Y5057">
        <f>_xlfn.IFNA(VLOOKUP(C5057,[2]Sheet1!$A:$A,1,0),3)</f>
        <v>3</v>
      </c>
    </row>
    <row r="5058" spans="1:25" hidden="1" x14ac:dyDescent="0.2">
      <c r="A5058" s="28" t="s">
        <v>21406</v>
      </c>
      <c r="B5058" s="28" t="s">
        <v>21407</v>
      </c>
      <c r="C5058" s="39" t="s">
        <v>21697</v>
      </c>
      <c r="D5058" s="26" t="str">
        <f>[1]!b_calc_yield(A5058,日期设置!$B$2,F5058,1,R5058,1,O5058,L5058,S5058,)</f>
        <v>Fetching...</v>
      </c>
      <c r="E5058" s="26">
        <f t="shared" ref="E5058:E5121" si="158">((O5058*W5058+L5058)/V5058-1)*100</f>
        <v>6.9434584153567513</v>
      </c>
      <c r="F5058" s="18">
        <f>[1]!b_dq_cleanprice($A5058,日期设置!B$2)</f>
        <v>100.06659999999999</v>
      </c>
      <c r="G5058" s="18" t="str">
        <f t="shared" ref="G5058:G5121" si="159">LEFT(T5058,4)&amp;" + "&amp;LEFT(U5058,4)</f>
        <v>1.62 + 1.62</v>
      </c>
      <c r="H5058" s="27">
        <f>[1]!b_dq_pctchange($A5058,日期设置!$B$2,1)/100</f>
        <v>0</v>
      </c>
      <c r="I5058" s="26">
        <f>[1]!b_pq_pctchange(A5058,日期设置!$B$4,日期设置!$B$2,1)</f>
        <v>0</v>
      </c>
      <c r="J5058" s="26">
        <f>[1]!b_pq_pctchange(A5058,日期设置!$C$4,日期设置!$B$2,1)</f>
        <v>-4.4350770644594709E-2</v>
      </c>
      <c r="K5058" s="52">
        <f>[1]!b_dq_amount($A5058,日期设置!B$2,2,10000)</f>
        <v>0</v>
      </c>
      <c r="L5058" s="26">
        <f>[1]!b_info_latestpar(A5058,日期设置!$B$2)</f>
        <v>100</v>
      </c>
      <c r="M5058" s="6">
        <f>[1]!b_info_outstandingbalance($A5058,日期设置!B$2)</f>
        <v>6</v>
      </c>
      <c r="N5058" s="7" t="str">
        <f>[1]!b_info_latestissurercreditrating2(A5058,日期设置!$B$2,"102","1")</f>
        <v>AAA</v>
      </c>
      <c r="O5058" s="43">
        <v>4.38</v>
      </c>
      <c r="P5058" s="9">
        <f>[1]!b_info_repurchasedate(A5058)</f>
        <v>0</v>
      </c>
      <c r="Q5058" s="31" t="s">
        <v>16950</v>
      </c>
      <c r="R5058" s="2" t="str">
        <f>IF((--IF(P5058=0,Q5058,P5058))&gt;(--日期设置!$B$2),IF(P5058=0,Q5058,P5058),Q5058)</f>
        <v>2022-11-06</v>
      </c>
      <c r="S5058" s="31" t="s">
        <v>21682</v>
      </c>
      <c r="T5058" s="8">
        <f>[1]!b_anal_ptmyear($A5058,日期设置!$B$2)</f>
        <v>1.6273972602739726</v>
      </c>
      <c r="U5058" s="8">
        <f>[1]!b_anal_termifexercise($A5058,日期设置!B$2)</f>
        <v>1.6273972602739726</v>
      </c>
      <c r="V5058" s="10">
        <f>[1]!b_dq_dirtyprice(A5058,日期设置!$B$2)</f>
        <v>101.6986</v>
      </c>
      <c r="W5058" s="11">
        <f>IF(U5058=0,ROUNDUP((Q5058-日期设置!$B$2)/365,0),ROUNDUP((R5058-日期设置!$B$2)/365,0))</f>
        <v>2</v>
      </c>
      <c r="X5058" s="18">
        <f>_xlfn.IFNA(VLOOKUP(A5058,过往入选债券!A:D,4,0),2)</f>
        <v>2</v>
      </c>
      <c r="Y5058">
        <f>_xlfn.IFNA(VLOOKUP(C5058,[2]Sheet1!$A:$A,1,0),3)</f>
        <v>3</v>
      </c>
    </row>
    <row r="5059" spans="1:25" hidden="1" x14ac:dyDescent="0.2">
      <c r="A5059" s="21" t="s">
        <v>12807</v>
      </c>
      <c r="B5059" s="21" t="s">
        <v>12808</v>
      </c>
      <c r="C5059" s="37" t="s">
        <v>12809</v>
      </c>
      <c r="D5059" s="26" t="str">
        <f>[1]!b_calc_yield(A5059,日期设置!$B$2,F5059,1,R5059,1,O5059,L5059,S5059,)</f>
        <v>Fetching...</v>
      </c>
      <c r="E5059" s="26">
        <f t="shared" si="158"/>
        <v>22.837547343638033</v>
      </c>
      <c r="F5059" s="18">
        <f>[1]!b_dq_cleanprice($A5059,日期设置!B$2)</f>
        <v>59.419400000000003</v>
      </c>
      <c r="G5059" s="18" t="str">
        <f t="shared" si="159"/>
        <v>2.07 + 0</v>
      </c>
      <c r="H5059" s="27">
        <f>[1]!b_dq_pctchange($A5059,日期设置!$B$2,1)/100</f>
        <v>0</v>
      </c>
      <c r="I5059" s="26">
        <f>[1]!b_pq_pctchange(A5059,日期设置!$B$4,日期设置!$B$2,1)</f>
        <v>0</v>
      </c>
      <c r="J5059" s="26">
        <f>[1]!b_pq_pctchange(A5059,日期设置!$C$4,日期设置!$B$2,1)</f>
        <v>4.7233492070765628</v>
      </c>
      <c r="K5059" s="52">
        <f>[1]!b_dq_amount($A5059,日期设置!B$2,2,10000)</f>
        <v>0</v>
      </c>
      <c r="L5059" s="26">
        <f>[1]!b_info_latestpar(A5059,日期设置!$B$2)</f>
        <v>60</v>
      </c>
      <c r="M5059" s="6">
        <f>[1]!b_info_outstandingbalance($A5059,日期设置!B$2)</f>
        <v>6</v>
      </c>
      <c r="N5059" s="7" t="str">
        <f>[1]!b_info_latestissurercreditrating2(A5059,日期设置!$B$2,"102","1")</f>
        <v>AA-</v>
      </c>
      <c r="O5059" s="8">
        <v>5.6</v>
      </c>
      <c r="P5059" s="9">
        <f>[1]!b_info_repurchasedate(A5059)</f>
        <v>0</v>
      </c>
      <c r="Q5059" s="8" t="s">
        <v>17228</v>
      </c>
      <c r="R5059" s="2" t="str">
        <f>IF((--IF(P5059=0,Q5059,P5059))&gt;(--日期设置!$B$2),IF(P5059=0,Q5059,P5059),Q5059)</f>
        <v>2023-04-19</v>
      </c>
      <c r="S5059" s="2" t="s">
        <v>18532</v>
      </c>
      <c r="T5059" s="8">
        <f>[1]!b_anal_ptmyear($A5059,日期设置!$B$2)</f>
        <v>2.0767123287671234</v>
      </c>
      <c r="U5059" s="8">
        <f>[1]!b_anal_termifexercise($A5059,日期设置!B$2)</f>
        <v>0</v>
      </c>
      <c r="V5059" s="10">
        <f>[1]!b_dq_dirtyprice(A5059,日期设置!$B$2)</f>
        <v>62.521599999999999</v>
      </c>
      <c r="W5059" s="11">
        <f>IF(U5059=0,ROUNDUP((Q5059-日期设置!$B$2)/365,0),ROUNDUP((R5059-日期设置!$B$2)/365,0))</f>
        <v>3</v>
      </c>
      <c r="X5059" s="18">
        <f>_xlfn.IFNA(VLOOKUP(A5059,过往入选债券!A:D,4,0),2)</f>
        <v>2</v>
      </c>
      <c r="Y5059">
        <f>_xlfn.IFNA(VLOOKUP(C5059,[2]Sheet1!$A:$A,1,0),3)</f>
        <v>3</v>
      </c>
    </row>
    <row r="5060" spans="1:25" hidden="1" x14ac:dyDescent="0.2">
      <c r="A5060" s="21" t="s">
        <v>9783</v>
      </c>
      <c r="B5060" s="21" t="s">
        <v>9784</v>
      </c>
      <c r="C5060" s="37" t="s">
        <v>4976</v>
      </c>
      <c r="D5060" s="26" t="str">
        <f>[1]!b_calc_yield(A5060,日期设置!$B$2,F5060,1,R5060,1,O5060,L5060,S5060,)</f>
        <v>Fetching...</v>
      </c>
      <c r="E5060" s="26">
        <f t="shared" si="158"/>
        <v>16.385868231565826</v>
      </c>
      <c r="F5060" s="18">
        <f>[1]!b_dq_cleanprice($A5060,日期设置!B$2)</f>
        <v>99.052499999999995</v>
      </c>
      <c r="G5060" s="18" t="str">
        <f t="shared" si="159"/>
        <v>3.80 + 0</v>
      </c>
      <c r="H5060" s="27">
        <f>[1]!b_dq_pctchange($A5060,日期设置!$B$2,1)/100</f>
        <v>0</v>
      </c>
      <c r="I5060" s="26">
        <f>[1]!b_pq_pctchange(A5060,日期设置!$B$4,日期设置!$B$2,1)</f>
        <v>0</v>
      </c>
      <c r="J5060" s="26">
        <f>[1]!b_pq_pctchange(A5060,日期设置!$C$4,日期设置!$B$2,1)</f>
        <v>0</v>
      </c>
      <c r="K5060" s="52">
        <f>[1]!b_dq_amount($A5060,日期设置!B$2,2,10000)</f>
        <v>0</v>
      </c>
      <c r="L5060" s="26">
        <f>[1]!b_info_latestpar(A5060,日期设置!$B$2)</f>
        <v>100</v>
      </c>
      <c r="M5060" s="6">
        <f>[1]!b_info_outstandingbalance($A5060,日期设置!B$2)</f>
        <v>10</v>
      </c>
      <c r="N5060" s="7" t="str">
        <f>[1]!b_info_latestissurercreditrating2(A5060,日期设置!$B$2,"102","1")</f>
        <v>AAA</v>
      </c>
      <c r="O5060" s="8">
        <v>4.05</v>
      </c>
      <c r="P5060" s="9">
        <f>[1]!b_info_repurchasedate(A5060)</f>
        <v>0</v>
      </c>
      <c r="Q5060" s="8" t="s">
        <v>16209</v>
      </c>
      <c r="R5060" s="2" t="str">
        <f>IF((--IF(P5060=0,Q5060,P5060))&gt;(--日期设置!$B$2),IF(P5060=0,Q5060,P5060),Q5060)</f>
        <v>2025-01-10</v>
      </c>
      <c r="S5060" s="2" t="s">
        <v>17802</v>
      </c>
      <c r="T5060" s="8">
        <f>[1]!b_anal_ptmyear($A5060,日期设置!$B$2)</f>
        <v>3.8054794520547945</v>
      </c>
      <c r="U5060" s="8">
        <f>[1]!b_anal_termifexercise($A5060,日期设置!B$2)</f>
        <v>0</v>
      </c>
      <c r="V5060" s="10">
        <f>[1]!b_dq_dirtyprice(A5060,日期设置!$B$2)</f>
        <v>99.840299999999999</v>
      </c>
      <c r="W5060" s="11">
        <f>IF(U5060=0,ROUNDUP((Q5060-日期设置!$B$2)/365,0),ROUNDUP((R5060-日期设置!$B$2)/365,0))</f>
        <v>4</v>
      </c>
      <c r="X5060" s="18">
        <f>_xlfn.IFNA(VLOOKUP(A5060,过往入选债券!A:D,4,0),2)</f>
        <v>2</v>
      </c>
      <c r="Y5060">
        <f>_xlfn.IFNA(VLOOKUP(C5060,[2]Sheet1!$A:$A,1,0),3)</f>
        <v>3</v>
      </c>
    </row>
    <row r="5061" spans="1:25" hidden="1" x14ac:dyDescent="0.2">
      <c r="A5061" s="28" t="s">
        <v>20596</v>
      </c>
      <c r="B5061" s="28" t="s">
        <v>20597</v>
      </c>
      <c r="C5061" s="39" t="s">
        <v>20787</v>
      </c>
      <c r="D5061" s="26" t="str">
        <f>[1]!b_calc_yield(A5061,日期设置!$B$2,F5061,1,R5061,1,O5061,L5061,S5061,)</f>
        <v>Fetching...</v>
      </c>
      <c r="E5061" s="26">
        <f t="shared" si="158"/>
        <v>10.667944894328564</v>
      </c>
      <c r="F5061" s="18">
        <f>[1]!b_dq_cleanprice($A5061,日期设置!B$2)</f>
        <v>101.0972</v>
      </c>
      <c r="G5061" s="18" t="str">
        <f t="shared" si="159"/>
        <v>2.52 + 2.52</v>
      </c>
      <c r="H5061" s="27">
        <f>[1]!b_dq_pctchange($A5061,日期设置!$B$2,1)/100</f>
        <v>0</v>
      </c>
      <c r="I5061" s="26">
        <f>[1]!b_pq_pctchange(A5061,日期设置!$B$4,日期设置!$B$2,1)</f>
        <v>0</v>
      </c>
      <c r="J5061" s="26">
        <f>[1]!b_pq_pctchange(A5061,日期设置!$C$4,日期设置!$B$2,1)</f>
        <v>0.55770789713188451</v>
      </c>
      <c r="K5061" s="52">
        <f>[1]!b_dq_amount($A5061,日期设置!B$2,2,10000)</f>
        <v>0</v>
      </c>
      <c r="L5061" s="26">
        <f>[1]!b_info_latestpar(A5061,日期设置!$B$2)</f>
        <v>100</v>
      </c>
      <c r="M5061" s="6">
        <f>[1]!b_info_outstandingbalance($A5061,日期设置!B$2)</f>
        <v>15</v>
      </c>
      <c r="N5061" s="7" t="str">
        <f>[1]!b_info_latestissurercreditrating2(A5061,日期设置!$B$2,"102","1")</f>
        <v>AAA</v>
      </c>
      <c r="O5061" s="8">
        <v>4.8</v>
      </c>
      <c r="P5061" s="9">
        <f>[1]!b_info_repurchasedate(A5061)</f>
        <v>0</v>
      </c>
      <c r="Q5061" s="8" t="s">
        <v>17067</v>
      </c>
      <c r="R5061" s="2" t="str">
        <f>IF((--IF(P5061=0,Q5061,P5061))&gt;(--日期设置!$B$2),IF(P5061=0,Q5061,P5061),Q5061)</f>
        <v>2023-09-30</v>
      </c>
      <c r="S5061" s="31" t="s">
        <v>17342</v>
      </c>
      <c r="T5061" s="8">
        <f>[1]!b_anal_ptmyear($A5061,日期设置!$B$2)</f>
        <v>2.526027397260274</v>
      </c>
      <c r="U5061" s="8">
        <f>[1]!b_anal_termifexercise($A5061,日期设置!B$2)</f>
        <v>2.526027397260274</v>
      </c>
      <c r="V5061" s="10">
        <f>[1]!b_dq_dirtyprice(A5061,日期设置!$B$2)</f>
        <v>103.3723</v>
      </c>
      <c r="W5061" s="11">
        <f>IF(U5061=0,ROUNDUP((Q5061-日期设置!$B$2)/365,0),ROUNDUP((R5061-日期设置!$B$2)/365,0))</f>
        <v>3</v>
      </c>
      <c r="X5061" s="18">
        <f>_xlfn.IFNA(VLOOKUP(A5061,过往入选债券!A:D,4,0),2)</f>
        <v>2</v>
      </c>
      <c r="Y5061">
        <f>_xlfn.IFNA(VLOOKUP(C5061,[2]Sheet1!$A:$A,1,0),3)</f>
        <v>3</v>
      </c>
    </row>
    <row r="5062" spans="1:25" hidden="1" x14ac:dyDescent="0.2">
      <c r="A5062" s="21" t="s">
        <v>8877</v>
      </c>
      <c r="B5062" s="21" t="s">
        <v>8878</v>
      </c>
      <c r="C5062" s="37" t="s">
        <v>3746</v>
      </c>
      <c r="D5062" s="26" t="str">
        <f>[1]!b_calc_yield(A5062,日期设置!$B$2,F5062,1,R5062,1,O5062,L5062,S5062,)</f>
        <v>Fetching...</v>
      </c>
      <c r="E5062" s="26">
        <f t="shared" si="158"/>
        <v>5.5257822098606413</v>
      </c>
      <c r="F5062" s="18">
        <f>[1]!b_dq_cleanprice($A5062,日期设置!B$2)</f>
        <v>102.09139999999999</v>
      </c>
      <c r="G5062" s="18" t="str">
        <f t="shared" si="159"/>
        <v>1.32 + 0</v>
      </c>
      <c r="H5062" s="27">
        <f>[1]!b_dq_pctchange($A5062,日期设置!$B$2,1)/100</f>
        <v>0</v>
      </c>
      <c r="I5062" s="26">
        <f>[1]!b_pq_pctchange(A5062,日期设置!$B$4,日期设置!$B$2,1)</f>
        <v>0.42455326490902884</v>
      </c>
      <c r="J5062" s="26">
        <f>[1]!b_pq_pctchange(A5062,日期设置!$C$4,日期设置!$B$2,1)</f>
        <v>0.72814528175670434</v>
      </c>
      <c r="K5062" s="52">
        <f>[1]!b_dq_amount($A5062,日期设置!B$2,2,10000)</f>
        <v>0</v>
      </c>
      <c r="L5062" s="26">
        <f>[1]!b_info_latestpar(A5062,日期设置!$B$2)</f>
        <v>100</v>
      </c>
      <c r="M5062" s="6">
        <f>[1]!b_info_outstandingbalance($A5062,日期设置!B$2)</f>
        <v>10</v>
      </c>
      <c r="N5062" s="7" t="str">
        <f>[1]!b_info_latestissurercreditrating2(A5062,日期设置!$B$2,"102","1")</f>
        <v>AA</v>
      </c>
      <c r="O5062" s="8">
        <v>6</v>
      </c>
      <c r="P5062" s="9">
        <f>[1]!b_info_repurchasedate(A5062)</f>
        <v>0</v>
      </c>
      <c r="Q5062" s="8" t="s">
        <v>16737</v>
      </c>
      <c r="R5062" s="2" t="str">
        <f>IF((--IF(P5062=0,Q5062,P5062))&gt;(--日期设置!$B$2),IF(P5062=0,Q5062,P5062),Q5062)</f>
        <v>2022-07-19</v>
      </c>
      <c r="S5062" s="2" t="s">
        <v>18353</v>
      </c>
      <c r="T5062" s="8">
        <f>[1]!b_anal_ptmyear($A5062,日期设置!$B$2)</f>
        <v>1.3260273972602739</v>
      </c>
      <c r="U5062" s="8">
        <f>[1]!b_anal_termifexercise($A5062,日期设置!B$2)</f>
        <v>0</v>
      </c>
      <c r="V5062" s="10">
        <f>[1]!b_dq_dirtyprice(A5062,日期设置!$B$2)</f>
        <v>106.1352</v>
      </c>
      <c r="W5062" s="11">
        <f>IF(U5062=0,ROUNDUP((Q5062-日期设置!$B$2)/365,0),ROUNDUP((R5062-日期设置!$B$2)/365,0))</f>
        <v>2</v>
      </c>
      <c r="X5062" s="18">
        <f>_xlfn.IFNA(VLOOKUP(A5062,过往入选债券!A:D,4,0),2)</f>
        <v>2</v>
      </c>
      <c r="Y5062" s="45">
        <f>_xlfn.IFNA(VLOOKUP(C5062,[2]Sheet1!$A:$A,1,0),3)</f>
        <v>3</v>
      </c>
    </row>
    <row r="5063" spans="1:25" hidden="1" x14ac:dyDescent="0.2">
      <c r="A5063" s="21" t="s">
        <v>7305</v>
      </c>
      <c r="B5063" s="21" t="s">
        <v>7306</v>
      </c>
      <c r="C5063" s="37" t="s">
        <v>140</v>
      </c>
      <c r="D5063" s="26" t="str">
        <f>[1]!b_calc_yield(A5063,日期设置!$B$2,F5063,1,R5063,1,O5063,L5063,S5063,)</f>
        <v>Fetching...</v>
      </c>
      <c r="E5063" s="26">
        <f t="shared" si="158"/>
        <v>10.167668831538879</v>
      </c>
      <c r="F5063" s="18">
        <f>[1]!b_dq_cleanprice($A5063,日期设置!B$2)</f>
        <v>105.2248</v>
      </c>
      <c r="G5063" s="18" t="str">
        <f t="shared" si="159"/>
        <v>2.46 + 0</v>
      </c>
      <c r="H5063" s="27">
        <f>[1]!b_dq_pctchange($A5063,日期设置!$B$2,1)/100</f>
        <v>0</v>
      </c>
      <c r="I5063" s="26">
        <f>[1]!b_pq_pctchange(A5063,日期设置!$B$4,日期设置!$B$2,1)</f>
        <v>0.27559760462608318</v>
      </c>
      <c r="J5063" s="26">
        <f>[1]!b_pq_pctchange(A5063,日期设置!$C$4,日期设置!$B$2,1)</f>
        <v>0.26986438171326521</v>
      </c>
      <c r="K5063" s="52">
        <f>[1]!b_dq_amount($A5063,日期设置!B$2,2,10000)</f>
        <v>0</v>
      </c>
      <c r="L5063" s="26">
        <f>[1]!b_info_latestpar(A5063,日期设置!$B$2)</f>
        <v>100</v>
      </c>
      <c r="M5063" s="6">
        <f>[1]!b_info_outstandingbalance($A5063,日期设置!B$2)</f>
        <v>5</v>
      </c>
      <c r="N5063" s="7" t="str">
        <f>[1]!b_info_latestissurercreditrating2(A5063,日期设置!$B$2,"102","1")</f>
        <v>AA+</v>
      </c>
      <c r="O5063" s="8">
        <v>6.62</v>
      </c>
      <c r="P5063" s="9">
        <f>[1]!b_info_repurchasedate(A5063)</f>
        <v>0</v>
      </c>
      <c r="Q5063" s="8" t="s">
        <v>16128</v>
      </c>
      <c r="R5063" s="2" t="str">
        <f>IF((--IF(P5063=0,Q5063,P5063))&gt;(--日期设置!$B$2),IF(P5063=0,Q5063,P5063),Q5063)</f>
        <v>2023-09-06</v>
      </c>
      <c r="S5063" s="2" t="s">
        <v>17914</v>
      </c>
      <c r="T5063" s="8">
        <f>[1]!b_anal_ptmyear($A5063,日期设置!$B$2)</f>
        <v>2.4602739726027396</v>
      </c>
      <c r="U5063" s="8">
        <f>[1]!b_anal_termifexercise($A5063,日期设置!B$2)</f>
        <v>0</v>
      </c>
      <c r="V5063" s="10">
        <f>[1]!b_dq_dirtyprice(A5063,日期设置!$B$2)</f>
        <v>108.7978</v>
      </c>
      <c r="W5063" s="11">
        <f>IF(U5063=0,ROUNDUP((Q5063-日期设置!$B$2)/365,0),ROUNDUP((R5063-日期设置!$B$2)/365,0))</f>
        <v>3</v>
      </c>
      <c r="X5063" s="18">
        <f>_xlfn.IFNA(VLOOKUP(A5063,过往入选债券!A:D,4,0),2)</f>
        <v>2</v>
      </c>
      <c r="Y5063">
        <f>_xlfn.IFNA(VLOOKUP(C5063,[2]Sheet1!$A:$A,1,0),3)</f>
        <v>3</v>
      </c>
    </row>
    <row r="5064" spans="1:25" hidden="1" x14ac:dyDescent="0.2">
      <c r="A5064" s="28" t="s">
        <v>20286</v>
      </c>
      <c r="B5064" s="28" t="s">
        <v>20287</v>
      </c>
      <c r="C5064" s="39" t="s">
        <v>4376</v>
      </c>
      <c r="D5064" s="26" t="str">
        <f>[1]!b_calc_yield(A5064,日期设置!$B$2,F5064,1,R5064,1,O5064,L5064,S5064,)</f>
        <v>Fetching...</v>
      </c>
      <c r="E5064" s="26">
        <f t="shared" si="158"/>
        <v>2.2609723658933101</v>
      </c>
      <c r="F5064" s="18">
        <f>[1]!b_dq_cleanprice($A5064,日期设置!B$2)</f>
        <v>99.6935</v>
      </c>
      <c r="G5064" s="18" t="str">
        <f t="shared" si="159"/>
        <v>0.52 + 0</v>
      </c>
      <c r="H5064" s="27">
        <f>[1]!b_dq_pctchange($A5064,日期设置!$B$2,1)/100</f>
        <v>0</v>
      </c>
      <c r="I5064" s="26">
        <f>[1]!b_pq_pctchange(A5064,日期设置!$B$4,日期设置!$B$2,1)</f>
        <v>0</v>
      </c>
      <c r="J5064" s="26">
        <f>[1]!b_pq_pctchange(A5064,日期设置!$C$4,日期设置!$B$2,1)</f>
        <v>0</v>
      </c>
      <c r="K5064" s="52">
        <f>[1]!b_dq_amount($A5064,日期设置!B$2,2,10000)</f>
        <v>0</v>
      </c>
      <c r="L5064" s="26">
        <f>[1]!b_info_latestpar(A5064,日期设置!$B$2)</f>
        <v>100</v>
      </c>
      <c r="M5064" s="6">
        <f>[1]!b_info_outstandingbalance($A5064,日期设置!B$2)</f>
        <v>2</v>
      </c>
      <c r="N5064" s="7" t="str">
        <f>[1]!b_info_latestissurercreditrating2(A5064,日期设置!$B$2,"102","1")</f>
        <v>AA</v>
      </c>
      <c r="O5064" s="8">
        <v>3.8</v>
      </c>
      <c r="P5064" s="9">
        <f>[1]!b_info_repurchasedate(A5064)</f>
        <v>0</v>
      </c>
      <c r="Q5064" s="8" t="s">
        <v>16906</v>
      </c>
      <c r="R5064" s="2" t="str">
        <f>IF((--IF(P5064=0,Q5064,P5064))&gt;(--日期设置!$B$2),IF(P5064=0,Q5064,P5064),Q5064)</f>
        <v>2021-09-29</v>
      </c>
      <c r="S5064" s="31" t="s">
        <v>16690</v>
      </c>
      <c r="T5064" s="8">
        <f>[1]!b_anal_ptmyear($A5064,日期设置!$B$2)</f>
        <v>0.52328767123287667</v>
      </c>
      <c r="U5064" s="8">
        <f>[1]!b_anal_termifexercise($A5064,日期设置!B$2)</f>
        <v>0</v>
      </c>
      <c r="V5064" s="10">
        <f>[1]!b_dq_dirtyprice(A5064,日期设置!$B$2)</f>
        <v>101.505</v>
      </c>
      <c r="W5064" s="11">
        <f>IF(U5064=0,ROUNDUP((Q5064-日期设置!$B$2)/365,0),ROUNDUP((R5064-日期设置!$B$2)/365,0))</f>
        <v>1</v>
      </c>
      <c r="X5064" s="18">
        <f>_xlfn.IFNA(VLOOKUP(A5064,过往入选债券!A:D,4,0),2)</f>
        <v>2</v>
      </c>
      <c r="Y5064">
        <f>_xlfn.IFNA(VLOOKUP(C5064,[2]Sheet1!$A:$A,1,0),3)</f>
        <v>3</v>
      </c>
    </row>
    <row r="5065" spans="1:25" hidden="1" x14ac:dyDescent="0.2">
      <c r="A5065" s="21" t="s">
        <v>6859</v>
      </c>
      <c r="B5065" s="21" t="s">
        <v>6860</v>
      </c>
      <c r="C5065" s="37" t="s">
        <v>6861</v>
      </c>
      <c r="D5065" s="26" t="str">
        <f>[1]!b_calc_yield(A5065,日期设置!$B$2,F5065,1,R5065,1,O5065,L5065,S5065,)</f>
        <v>Fetching...</v>
      </c>
      <c r="E5065" s="26">
        <f t="shared" si="158"/>
        <v>8.6309320897591579</v>
      </c>
      <c r="F5065" s="18">
        <f>[1]!b_dq_cleanprice($A5065,日期设置!B$2)</f>
        <v>104.32470000000001</v>
      </c>
      <c r="G5065" s="18" t="str">
        <f t="shared" si="159"/>
        <v>2.12 + 0</v>
      </c>
      <c r="H5065" s="27">
        <f>[1]!b_dq_pctchange($A5065,日期设置!$B$2,1)/100</f>
        <v>0</v>
      </c>
      <c r="I5065" s="26">
        <f>[1]!b_pq_pctchange(A5065,日期设置!$B$4,日期设置!$B$2,1)</f>
        <v>0.22287826139586497</v>
      </c>
      <c r="J5065" s="26">
        <f>[1]!b_pq_pctchange(A5065,日期设置!$C$4,日期设置!$B$2,1)</f>
        <v>0.45942323173574279</v>
      </c>
      <c r="K5065" s="52">
        <f>[1]!b_dq_amount($A5065,日期设置!B$2,2,10000)</f>
        <v>0</v>
      </c>
      <c r="L5065" s="26">
        <f>[1]!b_info_latestpar(A5065,日期设置!$B$2)</f>
        <v>100</v>
      </c>
      <c r="M5065" s="6">
        <f>[1]!b_info_outstandingbalance($A5065,日期设置!B$2)</f>
        <v>10</v>
      </c>
      <c r="N5065" s="7" t="str">
        <f>[1]!b_info_latestissurercreditrating2(A5065,日期设置!$B$2,"102","1")</f>
        <v>AA+</v>
      </c>
      <c r="O5065" s="8">
        <v>6.5</v>
      </c>
      <c r="P5065" s="9">
        <f>[1]!b_info_repurchasedate(A5065)</f>
        <v>0</v>
      </c>
      <c r="Q5065" s="8" t="s">
        <v>16947</v>
      </c>
      <c r="R5065" s="2" t="str">
        <f>IF((--IF(P5065=0,Q5065,P5065))&gt;(--日期设置!$B$2),IF(P5065=0,Q5065,P5065),Q5065)</f>
        <v>2023-05-07</v>
      </c>
      <c r="S5065" s="2" t="s">
        <v>18409</v>
      </c>
      <c r="T5065" s="8">
        <f>[1]!b_anal_ptmyear($A5065,日期设置!$B$2)</f>
        <v>2.1260273972602741</v>
      </c>
      <c r="U5065" s="8">
        <f>[1]!b_anal_termifexercise($A5065,日期设置!B$2)</f>
        <v>0</v>
      </c>
      <c r="V5065" s="10">
        <f>[1]!b_dq_dirtyprice(A5065,日期设置!$B$2)</f>
        <v>110.0055</v>
      </c>
      <c r="W5065" s="11">
        <f>IF(U5065=0,ROUNDUP((Q5065-日期设置!$B$2)/365,0),ROUNDUP((R5065-日期设置!$B$2)/365,0))</f>
        <v>3</v>
      </c>
      <c r="X5065" s="18">
        <f>_xlfn.IFNA(VLOOKUP(A5065,过往入选债券!A:D,4,0),2)</f>
        <v>2</v>
      </c>
      <c r="Y5065">
        <f>_xlfn.IFNA(VLOOKUP(C5065,[2]Sheet1!$A:$A,1,0),3)</f>
        <v>3</v>
      </c>
    </row>
    <row r="5066" spans="1:25" hidden="1" x14ac:dyDescent="0.2">
      <c r="A5066" s="28" t="s">
        <v>20372</v>
      </c>
      <c r="B5066" s="28" t="s">
        <v>20373</v>
      </c>
      <c r="C5066" s="39" t="s">
        <v>20761</v>
      </c>
      <c r="D5066" s="26" t="str">
        <f>[1]!b_calc_yield(A5066,日期设置!$B$2,F5066,1,R5066,1,O5066,L5066,S5066,)</f>
        <v>Fetching...</v>
      </c>
      <c r="E5066" s="26">
        <f t="shared" si="158"/>
        <v>10.418829706913947</v>
      </c>
      <c r="F5066" s="18">
        <f>[1]!b_dq_cleanprice($A5066,日期设置!B$2)</f>
        <v>100.047</v>
      </c>
      <c r="G5066" s="18" t="str">
        <f t="shared" si="159"/>
        <v>4.46 + 2.46</v>
      </c>
      <c r="H5066" s="27">
        <f>[1]!b_dq_pctchange($A5066,日期设置!$B$2,1)/100</f>
        <v>0</v>
      </c>
      <c r="I5066" s="26">
        <f>[1]!b_pq_pctchange(A5066,日期设置!$B$4,日期设置!$B$2,1)</f>
        <v>0</v>
      </c>
      <c r="J5066" s="26">
        <f>[1]!b_pq_pctchange(A5066,日期设置!$C$4,日期设置!$B$2,1)</f>
        <v>0.14403957434754491</v>
      </c>
      <c r="K5066" s="52">
        <f>[1]!b_dq_amount($A5066,日期设置!B$2,2,10000)</f>
        <v>0</v>
      </c>
      <c r="L5066" s="26">
        <f>[1]!b_info_latestpar(A5066,日期设置!$B$2)</f>
        <v>100</v>
      </c>
      <c r="M5066" s="6">
        <f>[1]!b_info_outstandingbalance($A5066,日期设置!B$2)</f>
        <v>20</v>
      </c>
      <c r="N5066" s="7" t="str">
        <f>[1]!b_info_latestissurercreditrating2(A5066,日期设置!$B$2,"102","1")</f>
        <v>AA+</v>
      </c>
      <c r="O5066" s="8">
        <v>4.3499999999999996</v>
      </c>
      <c r="P5066" s="9" t="str">
        <f>[1]!b_info_repurchasedate(A5066)</f>
        <v>2023-09-07</v>
      </c>
      <c r="Q5066" s="8" t="s">
        <v>20855</v>
      </c>
      <c r="R5066" s="2" t="str">
        <f>IF((--IF(P5066=0,Q5066,P5066))&gt;(--日期设置!$B$2),IF(P5066=0,Q5066,P5066),Q5066)</f>
        <v>2023-09-07</v>
      </c>
      <c r="S5066" s="31" t="s">
        <v>15994</v>
      </c>
      <c r="T5066" s="8">
        <f>[1]!b_anal_ptmyear($A5066,日期设置!$B$2)</f>
        <v>4.463013698630137</v>
      </c>
      <c r="U5066" s="8">
        <f>[1]!b_anal_termifexercise($A5066,日期设置!B$2)</f>
        <v>2.463013698630137</v>
      </c>
      <c r="V5066" s="10">
        <f>[1]!b_dq_dirtyprice(A5066,日期设置!$B$2)</f>
        <v>102.38290000000001</v>
      </c>
      <c r="W5066" s="11">
        <f>IF(U5066=0,ROUNDUP((Q5066-日期设置!$B$2)/365,0),ROUNDUP((R5066-日期设置!$B$2)/365,0))</f>
        <v>3</v>
      </c>
      <c r="X5066" s="18">
        <f>_xlfn.IFNA(VLOOKUP(A5066,过往入选债券!A:D,4,0),2)</f>
        <v>2</v>
      </c>
      <c r="Y5066">
        <f>_xlfn.IFNA(VLOOKUP(C5066,[2]Sheet1!$A:$A,1,0),3)</f>
        <v>3</v>
      </c>
    </row>
    <row r="5067" spans="1:25" hidden="1" x14ac:dyDescent="0.2">
      <c r="A5067" s="21" t="s">
        <v>8615</v>
      </c>
      <c r="B5067" s="21" t="s">
        <v>8616</v>
      </c>
      <c r="C5067" s="37" t="s">
        <v>1786</v>
      </c>
      <c r="D5067" s="26" t="str">
        <f>[1]!b_calc_yield(A5067,日期设置!$B$2,F5067,1,R5067,1,O5067,L5067,S5067,)</f>
        <v>Fetching...</v>
      </c>
      <c r="E5067" s="26">
        <f t="shared" si="158"/>
        <v>13.194049139217512</v>
      </c>
      <c r="F5067" s="18">
        <f>[1]!b_dq_cleanprice($A5067,日期设置!B$2)</f>
        <v>100.30880000000001</v>
      </c>
      <c r="G5067" s="18" t="str">
        <f t="shared" si="159"/>
        <v>3.16 + 0</v>
      </c>
      <c r="H5067" s="27">
        <f>[1]!b_dq_pctchange($A5067,日期设置!$B$2,1)/100</f>
        <v>0</v>
      </c>
      <c r="I5067" s="26">
        <f>[1]!b_pq_pctchange(A5067,日期设置!$B$4,日期设置!$B$2,1)</f>
        <v>0</v>
      </c>
      <c r="J5067" s="26">
        <f>[1]!b_pq_pctchange(A5067,日期设置!$C$4,日期设置!$B$2,1)</f>
        <v>-7.2423703570874659E-2</v>
      </c>
      <c r="K5067" s="52">
        <f>[1]!b_dq_amount($A5067,日期设置!B$2,2,10000)</f>
        <v>0</v>
      </c>
      <c r="L5067" s="26">
        <f>[1]!b_info_latestpar(A5067,日期设置!$B$2)</f>
        <v>100</v>
      </c>
      <c r="M5067" s="6">
        <f>[1]!b_info_outstandingbalance($A5067,日期设置!B$2)</f>
        <v>30</v>
      </c>
      <c r="N5067" s="7" t="str">
        <f>[1]!b_info_latestissurercreditrating2(A5067,日期设置!$B$2,"102","1")</f>
        <v>AAA</v>
      </c>
      <c r="O5067" s="8">
        <v>4.43</v>
      </c>
      <c r="P5067" s="9">
        <f>[1]!b_info_repurchasedate(A5067)</f>
        <v>0</v>
      </c>
      <c r="Q5067" s="8" t="s">
        <v>17405</v>
      </c>
      <c r="R5067" s="2" t="str">
        <f>IF((--IF(P5067=0,Q5067,P5067))&gt;(--日期设置!$B$2),IF(P5067=0,Q5067,P5067),Q5067)</f>
        <v>2024-05-22</v>
      </c>
      <c r="S5067" s="2" t="s">
        <v>18900</v>
      </c>
      <c r="T5067" s="8">
        <f>[1]!b_anal_ptmyear($A5067,日期设置!$B$2)</f>
        <v>3.1671232876712327</v>
      </c>
      <c r="U5067" s="8">
        <f>[1]!b_anal_termifexercise($A5067,日期设置!B$2)</f>
        <v>0</v>
      </c>
      <c r="V5067" s="10">
        <f>[1]!b_dq_dirtyprice(A5067,日期设置!$B$2)</f>
        <v>103.9984</v>
      </c>
      <c r="W5067" s="11">
        <f>IF(U5067=0,ROUNDUP((Q5067-日期设置!$B$2)/365,0),ROUNDUP((R5067-日期设置!$B$2)/365,0))</f>
        <v>4</v>
      </c>
      <c r="X5067" s="18">
        <f>_xlfn.IFNA(VLOOKUP(A5067,过往入选债券!A:D,4,0),2)</f>
        <v>2</v>
      </c>
      <c r="Y5067" s="45" t="str">
        <f>_xlfn.IFNA(VLOOKUP(C5067,[2]Sheet1!$A:$A,1,0),3)</f>
        <v>陕西煤业化工集团有限责任公司</v>
      </c>
    </row>
    <row r="5068" spans="1:25" hidden="1" x14ac:dyDescent="0.2">
      <c r="A5068" s="21" t="s">
        <v>13260</v>
      </c>
      <c r="B5068" s="21" t="s">
        <v>13261</v>
      </c>
      <c r="C5068" s="37" t="s">
        <v>13262</v>
      </c>
      <c r="D5068" s="26" t="str">
        <f>[1]!b_calc_yield(A5068,日期设置!$B$2,F5068,1,R5068,1,O5068,L5068,S5068,)</f>
        <v>Fetching...</v>
      </c>
      <c r="E5068" s="26">
        <f t="shared" si="158"/>
        <v>23.651687360155837</v>
      </c>
      <c r="F5068" s="18">
        <f>[1]!b_dq_cleanprice($A5068,日期设置!B$2)</f>
        <v>60.4422</v>
      </c>
      <c r="G5068" s="18" t="str">
        <f t="shared" si="159"/>
        <v>2.32 + 0</v>
      </c>
      <c r="H5068" s="27">
        <f>[1]!b_dq_pctchange($A5068,日期设置!$B$2,1)/100</f>
        <v>0</v>
      </c>
      <c r="I5068" s="26">
        <f>[1]!b_pq_pctchange(A5068,日期设置!$B$4,日期设置!$B$2,1)</f>
        <v>0</v>
      </c>
      <c r="J5068" s="26">
        <f>[1]!b_pq_pctchange(A5068,日期设置!$C$4,日期设置!$B$2,1)</f>
        <v>0</v>
      </c>
      <c r="K5068" s="52">
        <f>[1]!b_dq_amount($A5068,日期设置!B$2,2,10000)</f>
        <v>0</v>
      </c>
      <c r="L5068" s="26">
        <f>[1]!b_info_latestpar(A5068,日期设置!$B$2)</f>
        <v>60</v>
      </c>
      <c r="M5068" s="6">
        <f>[1]!b_info_outstandingbalance($A5068,日期设置!B$2)</f>
        <v>5.16</v>
      </c>
      <c r="N5068" s="7" t="str">
        <f>[1]!b_info_latestissurercreditrating2(A5068,日期设置!$B$2,"102","1")</f>
        <v>AA</v>
      </c>
      <c r="O5068" s="8">
        <v>5.9</v>
      </c>
      <c r="P5068" s="9">
        <f>[1]!b_info_repurchasedate(A5068)</f>
        <v>0</v>
      </c>
      <c r="Q5068" s="8" t="s">
        <v>16025</v>
      </c>
      <c r="R5068" s="2" t="str">
        <f>IF((--IF(P5068=0,Q5068,P5068))&gt;(--日期设置!$B$2),IF(P5068=0,Q5068,P5068),Q5068)</f>
        <v>2023-07-18</v>
      </c>
      <c r="S5068" s="2" t="s">
        <v>17812</v>
      </c>
      <c r="T5068" s="8">
        <f>[1]!b_anal_ptmyear($A5068,日期设置!$B$2)</f>
        <v>2.3232876712328769</v>
      </c>
      <c r="U5068" s="8">
        <f>[1]!b_anal_termifexercise($A5068,日期设置!B$2)</f>
        <v>0</v>
      </c>
      <c r="V5068" s="10">
        <f>[1]!b_dq_dirtyprice(A5068,日期设置!$B$2)</f>
        <v>62.837800000000001</v>
      </c>
      <c r="W5068" s="11">
        <f>IF(U5068=0,ROUNDUP((Q5068-日期设置!$B$2)/365,0),ROUNDUP((R5068-日期设置!$B$2)/365,0))</f>
        <v>3</v>
      </c>
      <c r="X5068" s="18">
        <f>_xlfn.IFNA(VLOOKUP(A5068,过往入选债券!A:D,4,0),2)</f>
        <v>2</v>
      </c>
      <c r="Y5068">
        <f>_xlfn.IFNA(VLOOKUP(C5068,[2]Sheet1!$A:$A,1,0),3)</f>
        <v>3</v>
      </c>
    </row>
    <row r="5069" spans="1:25" hidden="1" x14ac:dyDescent="0.2">
      <c r="A5069" s="21" t="s">
        <v>733</v>
      </c>
      <c r="B5069" s="21" t="s">
        <v>734</v>
      </c>
      <c r="C5069" s="37" t="s">
        <v>556</v>
      </c>
      <c r="D5069" s="26" t="str">
        <f>[1]!b_calc_yield(A5069,日期设置!$B$2,F5069,1,R5069,1,O5069,L5069,S5069,)</f>
        <v>Fetching...</v>
      </c>
      <c r="E5069" s="26">
        <f t="shared" si="158"/>
        <v>0.28396195543169966</v>
      </c>
      <c r="F5069" s="18">
        <f>[1]!b_dq_cleanprice($A5069,日期设置!B$2)</f>
        <v>100</v>
      </c>
      <c r="G5069" s="18" t="str">
        <f t="shared" si="159"/>
        <v>0.06 + 0</v>
      </c>
      <c r="H5069" s="27">
        <f>[1]!b_dq_pctchange($A5069,日期设置!$B$2,1)/100</f>
        <v>0</v>
      </c>
      <c r="I5069" s="26">
        <f>[1]!b_pq_pctchange(A5069,日期设置!$B$4,日期设置!$B$2,1)</f>
        <v>0</v>
      </c>
      <c r="J5069" s="26">
        <f>[1]!b_pq_pctchange(A5069,日期设置!$C$4,日期设置!$B$2,1)</f>
        <v>0</v>
      </c>
      <c r="K5069" s="52">
        <f>[1]!b_dq_amount($A5069,日期设置!B$2,2,10000)</f>
        <v>0</v>
      </c>
      <c r="L5069" s="26">
        <f>[1]!b_info_latestpar(A5069,日期设置!$B$2)</f>
        <v>100</v>
      </c>
      <c r="M5069" s="6">
        <f>[1]!b_info_outstandingbalance($A5069,日期设置!B$2)</f>
        <v>4</v>
      </c>
      <c r="N5069" s="7">
        <f>[1]!b_info_latestissurercreditrating2(A5069,日期设置!$B$2,"102","1")</f>
        <v>0</v>
      </c>
      <c r="O5069" s="8">
        <v>4.5</v>
      </c>
      <c r="P5069" s="9">
        <f>[1]!b_info_repurchasedate(A5069)</f>
        <v>0</v>
      </c>
      <c r="Q5069" s="8" t="s">
        <v>16163</v>
      </c>
      <c r="R5069" s="2" t="str">
        <f>IF((--IF(P5069=0,Q5069,P5069))&gt;(--日期设置!$B$2),IF(P5069=0,Q5069,P5069),Q5069)</f>
        <v>2021-04-15</v>
      </c>
      <c r="S5069" s="2" t="s">
        <v>17952</v>
      </c>
      <c r="T5069" s="8">
        <f>[1]!b_anal_ptmyear($A5069,日期设置!$B$2)</f>
        <v>6.575342465753424E-2</v>
      </c>
      <c r="U5069" s="8">
        <f>[1]!b_anal_termifexercise($A5069,日期设置!B$2)</f>
        <v>0</v>
      </c>
      <c r="V5069" s="10">
        <f>[1]!b_dq_dirtyprice(A5069,日期设置!$B$2)</f>
        <v>104.2041</v>
      </c>
      <c r="W5069" s="11">
        <f>IF(U5069=0,ROUNDUP((Q5069-日期设置!$B$2)/365,0),ROUNDUP((R5069-日期设置!$B$2)/365,0))</f>
        <v>1</v>
      </c>
      <c r="X5069" s="18">
        <f>_xlfn.IFNA(VLOOKUP(A5069,过往入选债券!A:D,4,0),2)</f>
        <v>2</v>
      </c>
      <c r="Y5069">
        <f>_xlfn.IFNA(VLOOKUP(C5069,[2]Sheet1!$A:$A,1,0),3)</f>
        <v>3</v>
      </c>
    </row>
    <row r="5070" spans="1:25" hidden="1" x14ac:dyDescent="0.2">
      <c r="A5070" s="21" t="s">
        <v>15714</v>
      </c>
      <c r="B5070" s="21" t="s">
        <v>15715</v>
      </c>
      <c r="C5070" s="37" t="s">
        <v>7296</v>
      </c>
      <c r="D5070" s="26" t="str">
        <f>[1]!b_calc_yield(A5070,日期设置!$B$2,F5070,1,R5070,1,O5070,L5070,S5070,)</f>
        <v>Fetching...</v>
      </c>
      <c r="E5070" s="26">
        <f t="shared" si="158"/>
        <v>25.92092369090475</v>
      </c>
      <c r="F5070" s="18">
        <f>[1]!b_dq_cleanprice($A5070,日期设置!B$2)</f>
        <v>98.353999999999999</v>
      </c>
      <c r="G5070" s="18" t="str">
        <f t="shared" si="159"/>
        <v>5.96 + 0</v>
      </c>
      <c r="H5070" s="27">
        <f>[1]!b_dq_pctchange($A5070,日期设置!$B$2,1)/100</f>
        <v>0</v>
      </c>
      <c r="I5070" s="26">
        <f>[1]!b_pq_pctchange(A5070,日期设置!$B$4,日期设置!$B$2,1)</f>
        <v>0</v>
      </c>
      <c r="J5070" s="26">
        <f>[1]!b_pq_pctchange(A5070,日期设置!$C$4,日期设置!$B$2,1)</f>
        <v>0.15060164287146399</v>
      </c>
      <c r="K5070" s="52">
        <f>[1]!b_dq_amount($A5070,日期设置!B$2,2,10000)</f>
        <v>0</v>
      </c>
      <c r="L5070" s="26">
        <f>[1]!b_info_latestpar(A5070,日期设置!$B$2)</f>
        <v>100</v>
      </c>
      <c r="M5070" s="6">
        <f>[1]!b_info_outstandingbalance($A5070,日期设置!B$2)</f>
        <v>8</v>
      </c>
      <c r="N5070" s="7" t="str">
        <f>[1]!b_info_latestissurercreditrating2(A5070,日期设置!$B$2,"102","1")</f>
        <v>AA+</v>
      </c>
      <c r="O5070" s="8">
        <v>4</v>
      </c>
      <c r="P5070" s="9">
        <f>[1]!b_info_repurchasedate(A5070)</f>
        <v>0</v>
      </c>
      <c r="Q5070" s="8" t="s">
        <v>16371</v>
      </c>
      <c r="R5070" s="2" t="str">
        <f>IF((--IF(P5070=0,Q5070,P5070))&gt;(--日期设置!$B$2),IF(P5070=0,Q5070,P5070),Q5070)</f>
        <v>2027-03-11</v>
      </c>
      <c r="S5070" s="2" t="s">
        <v>18149</v>
      </c>
      <c r="T5070" s="8">
        <f>[1]!b_anal_ptmyear($A5070,日期设置!$B$2)</f>
        <v>5.9698630136986299</v>
      </c>
      <c r="U5070" s="8">
        <f>[1]!b_anal_termifexercise($A5070,日期设置!B$2)</f>
        <v>0</v>
      </c>
      <c r="V5070" s="10">
        <f>[1]!b_dq_dirtyprice(A5070,日期设置!$B$2)</f>
        <v>98.474500000000006</v>
      </c>
      <c r="W5070" s="11">
        <f>IF(U5070=0,ROUNDUP((Q5070-日期设置!$B$2)/365,0),ROUNDUP((R5070-日期设置!$B$2)/365,0))</f>
        <v>6</v>
      </c>
      <c r="X5070" s="18">
        <f>_xlfn.IFNA(VLOOKUP(A5070,过往入选债券!A:D,4,0),2)</f>
        <v>2</v>
      </c>
      <c r="Y5070">
        <f>_xlfn.IFNA(VLOOKUP(C5070,[2]Sheet1!$A:$A,1,0),3)</f>
        <v>3</v>
      </c>
    </row>
    <row r="5071" spans="1:25" hidden="1" x14ac:dyDescent="0.2">
      <c r="A5071" s="21" t="s">
        <v>908</v>
      </c>
      <c r="B5071" s="21" t="s">
        <v>909</v>
      </c>
      <c r="C5071" s="37" t="s">
        <v>136</v>
      </c>
      <c r="D5071" s="26" t="str">
        <f>[1]!b_calc_yield(A5071,日期设置!$B$2,F5071,1,R5071,1,O5071,L5071,S5071,)</f>
        <v>Fetching...</v>
      </c>
      <c r="E5071" s="26">
        <f t="shared" si="158"/>
        <v>2.3892799112429364</v>
      </c>
      <c r="F5071" s="18">
        <f>[1]!b_dq_cleanprice($A5071,日期设置!B$2)</f>
        <v>99.839799999999997</v>
      </c>
      <c r="G5071" s="18" t="str">
        <f t="shared" si="159"/>
        <v>0.55 + 0</v>
      </c>
      <c r="H5071" s="27">
        <f>[1]!b_dq_pctchange($A5071,日期设置!$B$2,1)/100</f>
        <v>0</v>
      </c>
      <c r="I5071" s="26">
        <f>[1]!b_pq_pctchange(A5071,日期设置!$B$4,日期设置!$B$2,1)</f>
        <v>0</v>
      </c>
      <c r="J5071" s="26">
        <f>[1]!b_pq_pctchange(A5071,日期设置!$C$4,日期设置!$B$2,1)</f>
        <v>4.0481205297818533E-2</v>
      </c>
      <c r="K5071" s="52">
        <f>[1]!b_dq_amount($A5071,日期设置!B$2,2,10000)</f>
        <v>0</v>
      </c>
      <c r="L5071" s="26">
        <f>[1]!b_info_latestpar(A5071,日期设置!$B$2)</f>
        <v>100</v>
      </c>
      <c r="M5071" s="6">
        <f>[1]!b_info_outstandingbalance($A5071,日期设置!B$2)</f>
        <v>8</v>
      </c>
      <c r="N5071" s="7">
        <f>[1]!b_info_latestissurercreditrating2(A5071,日期设置!$B$2,"102","1")</f>
        <v>0</v>
      </c>
      <c r="O5071" s="8">
        <v>4.0999999999999996</v>
      </c>
      <c r="P5071" s="9">
        <f>[1]!b_info_repurchasedate(A5071)</f>
        <v>0</v>
      </c>
      <c r="Q5071" s="8" t="s">
        <v>17144</v>
      </c>
      <c r="R5071" s="2" t="str">
        <f>IF((--IF(P5071=0,Q5071,P5071))&gt;(--日期设置!$B$2),IF(P5071=0,Q5071,P5071),Q5071)</f>
        <v>2021-10-10</v>
      </c>
      <c r="S5071" s="2" t="s">
        <v>18736</v>
      </c>
      <c r="T5071" s="8">
        <f>[1]!b_anal_ptmyear($A5071,日期设置!$B$2)</f>
        <v>0.55342465753424652</v>
      </c>
      <c r="U5071" s="8">
        <f>[1]!b_anal_termifexercise($A5071,日期设置!B$2)</f>
        <v>0</v>
      </c>
      <c r="V5071" s="10">
        <f>[1]!b_dq_dirtyprice(A5071,日期设置!$B$2)</f>
        <v>101.6708</v>
      </c>
      <c r="W5071" s="11">
        <f>IF(U5071=0,ROUNDUP((Q5071-日期设置!$B$2)/365,0),ROUNDUP((R5071-日期设置!$B$2)/365,0))</f>
        <v>1</v>
      </c>
      <c r="X5071" s="18">
        <f>_xlfn.IFNA(VLOOKUP(A5071,过往入选债券!A:D,4,0),2)</f>
        <v>2</v>
      </c>
      <c r="Y5071">
        <f>_xlfn.IFNA(VLOOKUP(C5071,[2]Sheet1!$A:$A,1,0),3)</f>
        <v>3</v>
      </c>
    </row>
    <row r="5072" spans="1:25" hidden="1" x14ac:dyDescent="0.2">
      <c r="A5072" s="21" t="s">
        <v>7713</v>
      </c>
      <c r="B5072" s="21" t="s">
        <v>7714</v>
      </c>
      <c r="C5072" s="37" t="s">
        <v>196</v>
      </c>
      <c r="D5072" s="26" t="str">
        <f>[1]!b_calc_yield(A5072,日期设置!$B$2,F5072,1,R5072,1,O5072,L5072,S5072,)</f>
        <v>Fetching...</v>
      </c>
      <c r="E5072" s="26">
        <f t="shared" si="158"/>
        <v>3.2050186735665287</v>
      </c>
      <c r="F5072" s="18">
        <f>[1]!b_dq_cleanprice($A5072,日期设置!B$2)</f>
        <v>100.9496</v>
      </c>
      <c r="G5072" s="18" t="str">
        <f t="shared" si="159"/>
        <v>0.74 + 0.74</v>
      </c>
      <c r="H5072" s="27">
        <f>[1]!b_dq_pctchange($A5072,日期设置!$B$2,1)/100</f>
        <v>0</v>
      </c>
      <c r="I5072" s="26">
        <f>[1]!b_pq_pctchange(A5072,日期设置!$B$4,日期设置!$B$2,1)</f>
        <v>0</v>
      </c>
      <c r="J5072" s="26">
        <f>[1]!b_pq_pctchange(A5072,日期设置!$C$4,日期设置!$B$2,1)</f>
        <v>0</v>
      </c>
      <c r="K5072" s="52">
        <f>[1]!b_dq_amount($A5072,日期设置!B$2,2,10000)</f>
        <v>0</v>
      </c>
      <c r="L5072" s="26">
        <f>[1]!b_info_latestpar(A5072,日期设置!$B$2)</f>
        <v>100</v>
      </c>
      <c r="M5072" s="6">
        <f>[1]!b_info_outstandingbalance($A5072,日期设置!B$2)</f>
        <v>10</v>
      </c>
      <c r="N5072" s="7" t="str">
        <f>[1]!b_info_latestissurercreditrating2(A5072,日期设置!$B$2,"102","1")</f>
        <v>AAA</v>
      </c>
      <c r="O5072" s="8">
        <v>5.7</v>
      </c>
      <c r="P5072" s="9">
        <f>[1]!b_info_repurchasedate(A5072)</f>
        <v>0</v>
      </c>
      <c r="Q5072" s="8" t="s">
        <v>16720</v>
      </c>
      <c r="R5072" s="2" t="str">
        <f>IF((--IF(P5072=0,Q5072,P5072))&gt;(--日期设置!$B$2),IF(P5072=0,Q5072,P5072),Q5072)</f>
        <v>2021-12-18</v>
      </c>
      <c r="S5072" s="2" t="s">
        <v>17771</v>
      </c>
      <c r="T5072" s="8">
        <f>[1]!b_anal_ptmyear($A5072,日期设置!$B$2)</f>
        <v>0.74246575342465748</v>
      </c>
      <c r="U5072" s="8">
        <f>[1]!b_anal_termifexercise($A5072,日期设置!B$2)</f>
        <v>0.74794520547945209</v>
      </c>
      <c r="V5072" s="10">
        <f>[1]!b_dq_dirtyprice(A5072,日期设置!$B$2)</f>
        <v>102.4175</v>
      </c>
      <c r="W5072" s="11">
        <f>IF(U5072=0,ROUNDUP((Q5072-日期设置!$B$2)/365,0),ROUNDUP((R5072-日期设置!$B$2)/365,0))</f>
        <v>1</v>
      </c>
      <c r="X5072" s="18">
        <f>_xlfn.IFNA(VLOOKUP(A5072,过往入选债券!A:D,4,0),2)</f>
        <v>2</v>
      </c>
      <c r="Y5072">
        <f>_xlfn.IFNA(VLOOKUP(C5072,[2]Sheet1!$A:$A,1,0),3)</f>
        <v>3</v>
      </c>
    </row>
    <row r="5073" spans="1:25" hidden="1" x14ac:dyDescent="0.2">
      <c r="A5073" s="21" t="s">
        <v>4192</v>
      </c>
      <c r="B5073" s="21" t="s">
        <v>4193</v>
      </c>
      <c r="C5073" s="37" t="s">
        <v>264</v>
      </c>
      <c r="D5073" s="26" t="str">
        <f>[1]!b_calc_yield(A5073,日期设置!$B$2,F5073,1,R5073,1,O5073,L5073,S5073,)</f>
        <v>Fetching...</v>
      </c>
      <c r="E5073" s="26">
        <f t="shared" si="158"/>
        <v>8.3973121126234229</v>
      </c>
      <c r="F5073" s="18">
        <f>[1]!b_dq_cleanprice($A5073,日期设置!B$2)</f>
        <v>99.004300000000001</v>
      </c>
      <c r="G5073" s="18" t="str">
        <f t="shared" si="159"/>
        <v>2.01 + 0</v>
      </c>
      <c r="H5073" s="27">
        <f>[1]!b_dq_pctchange($A5073,日期设置!$B$2,1)/100</f>
        <v>0</v>
      </c>
      <c r="I5073" s="26">
        <f>[1]!b_pq_pctchange(A5073,日期设置!$B$4,日期设置!$B$2,1)</f>
        <v>0</v>
      </c>
      <c r="J5073" s="26">
        <f>[1]!b_pq_pctchange(A5073,日期设置!$C$4,日期设置!$B$2,1)</f>
        <v>0</v>
      </c>
      <c r="K5073" s="52">
        <f>[1]!b_dq_amount($A5073,日期设置!B$2,2,10000)</f>
        <v>0</v>
      </c>
      <c r="L5073" s="26">
        <f>[1]!b_info_latestpar(A5073,日期设置!$B$2)</f>
        <v>100</v>
      </c>
      <c r="M5073" s="6">
        <f>[1]!b_info_outstandingbalance($A5073,日期设置!B$2)</f>
        <v>5</v>
      </c>
      <c r="N5073" s="7">
        <f>[1]!b_info_latestissurercreditrating2(A5073,日期设置!$B$2,"102","1")</f>
        <v>0</v>
      </c>
      <c r="O5073" s="8">
        <v>3.79</v>
      </c>
      <c r="P5073" s="9">
        <f>[1]!b_info_repurchasedate(A5073)</f>
        <v>0</v>
      </c>
      <c r="Q5073" s="8" t="s">
        <v>15982</v>
      </c>
      <c r="R5073" s="2" t="str">
        <f>IF((--IF(P5073=0,Q5073,P5073))&gt;(--日期设置!$B$2),IF(P5073=0,Q5073,P5073),Q5073)</f>
        <v>2023-03-27</v>
      </c>
      <c r="S5073" s="2" t="s">
        <v>17770</v>
      </c>
      <c r="T5073" s="8">
        <f>[1]!b_anal_ptmyear($A5073,日期设置!$B$2)</f>
        <v>2.0136986301369864</v>
      </c>
      <c r="U5073" s="8">
        <f>[1]!b_anal_termifexercise($A5073,日期设置!B$2)</f>
        <v>0</v>
      </c>
      <c r="V5073" s="10">
        <f>[1]!b_dq_dirtyprice(A5073,日期设置!$B$2)</f>
        <v>102.7424</v>
      </c>
      <c r="W5073" s="11">
        <f>IF(U5073=0,ROUNDUP((Q5073-日期设置!$B$2)/365,0),ROUNDUP((R5073-日期设置!$B$2)/365,0))</f>
        <v>3</v>
      </c>
      <c r="X5073" s="18">
        <f>_xlfn.IFNA(VLOOKUP(A5073,过往入选债券!A:D,4,0),2)</f>
        <v>2</v>
      </c>
      <c r="Y5073">
        <f>_xlfn.IFNA(VLOOKUP(C5073,[2]Sheet1!$A:$A,1,0),3)</f>
        <v>3</v>
      </c>
    </row>
    <row r="5074" spans="1:25" hidden="1" x14ac:dyDescent="0.2">
      <c r="A5074" s="21" t="s">
        <v>3741</v>
      </c>
      <c r="B5074" s="21" t="s">
        <v>3742</v>
      </c>
      <c r="C5074" s="37" t="s">
        <v>3743</v>
      </c>
      <c r="D5074" s="26" t="str">
        <f>[1]!b_calc_yield(A5074,日期设置!$B$2,F5074,1,R5074,1,O5074,L5074,S5074,)</f>
        <v>Fetching...</v>
      </c>
      <c r="E5074" s="26">
        <f t="shared" si="158"/>
        <v>7.4709039781982067</v>
      </c>
      <c r="F5074" s="18">
        <f>[1]!b_dq_cleanprice($A5074,日期设置!B$2)</f>
        <v>100.2886</v>
      </c>
      <c r="G5074" s="18" t="str">
        <f t="shared" si="159"/>
        <v>2.74 + 1.74</v>
      </c>
      <c r="H5074" s="27">
        <f>[1]!b_dq_pctchange($A5074,日期设置!$B$2,1)/100</f>
        <v>0</v>
      </c>
      <c r="I5074" s="26">
        <f>[1]!b_pq_pctchange(A5074,日期设置!$B$4,日期设置!$B$2,1)</f>
        <v>0</v>
      </c>
      <c r="J5074" s="26">
        <f>[1]!b_pq_pctchange(A5074,日期设置!$C$4,日期设置!$B$2,1)</f>
        <v>6.1061146951831013E-2</v>
      </c>
      <c r="K5074" s="52">
        <f>[1]!b_dq_amount($A5074,日期设置!B$2,2,10000)</f>
        <v>0</v>
      </c>
      <c r="L5074" s="26">
        <f>[1]!b_info_latestpar(A5074,日期设置!$B$2)</f>
        <v>100</v>
      </c>
      <c r="M5074" s="6">
        <f>[1]!b_info_outstandingbalance($A5074,日期设置!B$2)</f>
        <v>10</v>
      </c>
      <c r="N5074" s="7">
        <f>[1]!b_info_latestissurercreditrating2(A5074,日期设置!$B$2,"102","1")</f>
        <v>0</v>
      </c>
      <c r="O5074" s="8">
        <v>4.5</v>
      </c>
      <c r="P5074" s="9" t="str">
        <f>[1]!b_info_repurchasedate(A5074)</f>
        <v>2022-12-20</v>
      </c>
      <c r="Q5074" s="8" t="s">
        <v>17387</v>
      </c>
      <c r="R5074" s="2" t="str">
        <f>IF((--IF(P5074=0,Q5074,P5074))&gt;(--日期设置!$B$2),IF(P5074=0,Q5074,P5074),Q5074)</f>
        <v>2022-12-20</v>
      </c>
      <c r="S5074" s="2" t="s">
        <v>18568</v>
      </c>
      <c r="T5074" s="8">
        <f>[1]!b_anal_ptmyear($A5074,日期设置!$B$2)</f>
        <v>2.7479452054794522</v>
      </c>
      <c r="U5074" s="8">
        <f>[1]!b_anal_termifexercise($A5074,日期设置!B$2)</f>
        <v>1.747945205479452</v>
      </c>
      <c r="V5074" s="10">
        <f>[1]!b_dq_dirtyprice(A5074,日期设置!$B$2)</f>
        <v>101.4228</v>
      </c>
      <c r="W5074" s="11">
        <f>IF(U5074=0,ROUNDUP((Q5074-日期设置!$B$2)/365,0),ROUNDUP((R5074-日期设置!$B$2)/365,0))</f>
        <v>2</v>
      </c>
      <c r="X5074" s="18">
        <f>_xlfn.IFNA(VLOOKUP(A5074,过往入选债券!A:D,4,0),2)</f>
        <v>2</v>
      </c>
      <c r="Y5074">
        <f>_xlfn.IFNA(VLOOKUP(C5074,[2]Sheet1!$A:$A,1,0),3)</f>
        <v>3</v>
      </c>
    </row>
    <row r="5075" spans="1:25" hidden="1" x14ac:dyDescent="0.2">
      <c r="A5075" s="28" t="s">
        <v>22580</v>
      </c>
      <c r="B5075" s="28" t="s">
        <v>22581</v>
      </c>
      <c r="C5075" s="39" t="s">
        <v>22998</v>
      </c>
      <c r="D5075" s="26">
        <f>[1]!b_calc_yield(A5075,日期设置!$B$2,F5075,1,R5075,1,O5075,L5075,S5075,)</f>
        <v>4.3138862284806487</v>
      </c>
      <c r="E5075" s="26">
        <f t="shared" si="158"/>
        <v>12.693255065260534</v>
      </c>
      <c r="F5075" s="18">
        <f>[1]!b_dq_cleanprice($A5075,日期设置!B$2)</f>
        <v>100</v>
      </c>
      <c r="G5075" s="18" t="str">
        <f t="shared" si="159"/>
        <v>2.94 + 0</v>
      </c>
      <c r="H5075" s="27">
        <f>[1]!b_dq_pctchange($A5075,日期设置!$B$2,1)/100</f>
        <v>0</v>
      </c>
      <c r="I5075" s="26">
        <f>[1]!b_pq_pctchange(A5075,日期设置!$B$4,日期设置!$B$2,1)</f>
        <v>0</v>
      </c>
      <c r="J5075" s="26">
        <f>[1]!b_pq_pctchange(A5075,日期设置!$C$4,日期设置!$B$2,1)</f>
        <v>0</v>
      </c>
      <c r="K5075" s="52">
        <f>[1]!b_dq_amount($A5075,日期设置!B$2,2,10000)</f>
        <v>0</v>
      </c>
      <c r="L5075" s="26">
        <f>[1]!b_info_latestpar(A5075,日期设置!$B$2)</f>
        <v>100</v>
      </c>
      <c r="M5075" s="6">
        <f>[1]!b_info_outstandingbalance($A5075,日期设置!B$2)</f>
        <v>10</v>
      </c>
      <c r="N5075" s="7" t="str">
        <f>[1]!b_info_latestissurercreditrating2(A5075,日期设置!$B$2,"102","1")</f>
        <v>AAA</v>
      </c>
      <c r="O5075" s="43">
        <v>4.32</v>
      </c>
      <c r="P5075" s="9">
        <f>[1]!b_info_repurchasedate(A5075)</f>
        <v>0</v>
      </c>
      <c r="Q5075" s="31" t="s">
        <v>23451</v>
      </c>
      <c r="R5075" s="2" t="str">
        <f>IF((--IF(P5075=0,Q5075,P5075))&gt;(--日期设置!$B$2),IF(P5075=0,Q5075,P5075),Q5075)</f>
        <v>2024-03-02</v>
      </c>
      <c r="S5075" s="2" t="s">
        <v>23232</v>
      </c>
      <c r="T5075" s="8">
        <f>[1]!b_anal_ptmyear($A5075,日期设置!$B$2)</f>
        <v>2.9452054794520546</v>
      </c>
      <c r="U5075" s="8">
        <f>[1]!b_anal_termifexercise($A5075,日期设置!B$2)</f>
        <v>0</v>
      </c>
      <c r="V5075" s="10">
        <f>[1]!b_dq_dirtyprice(A5075,日期设置!$B$2)</f>
        <v>100.2367</v>
      </c>
      <c r="W5075" s="11">
        <f>IF(U5075=0,ROUNDUP((Q5075-日期设置!$B$2)/365,0),ROUNDUP((R5075-日期设置!$B$2)/365,0))</f>
        <v>3</v>
      </c>
      <c r="X5075" s="18">
        <f>_xlfn.IFNA(VLOOKUP(A5075,过往入选债券!A:D,4,0),2)</f>
        <v>2</v>
      </c>
      <c r="Y5075">
        <f>_xlfn.IFNA(VLOOKUP(C5075,[2]Sheet1!$A:$A,1,0),3)</f>
        <v>3</v>
      </c>
    </row>
    <row r="5076" spans="1:25" hidden="1" x14ac:dyDescent="0.2">
      <c r="A5076" s="21" t="s">
        <v>10331</v>
      </c>
      <c r="B5076" s="21" t="s">
        <v>10332</v>
      </c>
      <c r="C5076" s="37" t="s">
        <v>195</v>
      </c>
      <c r="D5076" s="26" t="str">
        <f>[1]!b_calc_yield(A5076,日期设置!$B$2,F5076,1,R5076,1,O5076,L5076,S5076,)</f>
        <v>Fetching...</v>
      </c>
      <c r="E5076" s="26">
        <f t="shared" si="158"/>
        <v>8.6776344763120896</v>
      </c>
      <c r="F5076" s="18">
        <f>[1]!b_dq_cleanprice($A5076,日期设置!B$2)</f>
        <v>98.609300000000005</v>
      </c>
      <c r="G5076" s="18" t="str">
        <f t="shared" si="159"/>
        <v>2.07 + 0</v>
      </c>
      <c r="H5076" s="27">
        <f>[1]!b_dq_pctchange($A5076,日期设置!$B$2,1)/100</f>
        <v>0</v>
      </c>
      <c r="I5076" s="26">
        <f>[1]!b_pq_pctchange(A5076,日期设置!$B$4,日期设置!$B$2,1)</f>
        <v>0</v>
      </c>
      <c r="J5076" s="26">
        <f>[1]!b_pq_pctchange(A5076,日期设置!$C$4,日期设置!$B$2,1)</f>
        <v>0</v>
      </c>
      <c r="K5076" s="52">
        <f>[1]!b_dq_amount($A5076,日期设置!B$2,2,10000)</f>
        <v>0</v>
      </c>
      <c r="L5076" s="26">
        <f>[1]!b_info_latestpar(A5076,日期设置!$B$2)</f>
        <v>100</v>
      </c>
      <c r="M5076" s="6">
        <f>[1]!b_info_outstandingbalance($A5076,日期设置!B$2)</f>
        <v>4</v>
      </c>
      <c r="N5076" s="7" t="str">
        <f>[1]!b_info_latestissurercreditrating2(A5076,日期设置!$B$2,"102","1")</f>
        <v>AA+</v>
      </c>
      <c r="O5076" s="8">
        <v>3.6</v>
      </c>
      <c r="P5076" s="9">
        <f>[1]!b_info_repurchasedate(A5076)</f>
        <v>0</v>
      </c>
      <c r="Q5076" s="8" t="s">
        <v>16485</v>
      </c>
      <c r="R5076" s="2" t="str">
        <f>IF((--IF(P5076=0,Q5076,P5076))&gt;(--日期设置!$B$2),IF(P5076=0,Q5076,P5076),Q5076)</f>
        <v>2023-04-17</v>
      </c>
      <c r="S5076" s="2" t="s">
        <v>18184</v>
      </c>
      <c r="T5076" s="8">
        <f>[1]!b_anal_ptmyear($A5076,日期设置!$B$2)</f>
        <v>2.0712328767123287</v>
      </c>
      <c r="U5076" s="8">
        <f>[1]!b_anal_termifexercise($A5076,日期设置!B$2)</f>
        <v>0</v>
      </c>
      <c r="V5076" s="10">
        <f>[1]!b_dq_dirtyprice(A5076,日期设置!$B$2)</f>
        <v>101.9529</v>
      </c>
      <c r="W5076" s="11">
        <f>IF(U5076=0,ROUNDUP((Q5076-日期设置!$B$2)/365,0),ROUNDUP((R5076-日期设置!$B$2)/365,0))</f>
        <v>3</v>
      </c>
      <c r="X5076" s="18">
        <f>_xlfn.IFNA(VLOOKUP(A5076,过往入选债券!A:D,4,0),2)</f>
        <v>2</v>
      </c>
      <c r="Y5076">
        <f>_xlfn.IFNA(VLOOKUP(C5076,[2]Sheet1!$A:$A,1,0),3)</f>
        <v>3</v>
      </c>
    </row>
    <row r="5077" spans="1:25" hidden="1" x14ac:dyDescent="0.2">
      <c r="A5077" s="21" t="s">
        <v>9618</v>
      </c>
      <c r="B5077" s="21" t="s">
        <v>9619</v>
      </c>
      <c r="C5077" s="37" t="s">
        <v>1786</v>
      </c>
      <c r="D5077" s="26" t="str">
        <f>[1]!b_calc_yield(A5077,日期设置!$B$2,F5077,1,R5077,1,O5077,L5077,S5077,)</f>
        <v>Fetching...</v>
      </c>
      <c r="E5077" s="26">
        <f t="shared" si="158"/>
        <v>15.833299391328781</v>
      </c>
      <c r="F5077" s="18">
        <f>[1]!b_dq_cleanprice($A5077,日期设置!B$2)</f>
        <v>99.433999999999997</v>
      </c>
      <c r="G5077" s="18" t="str">
        <f t="shared" si="159"/>
        <v>3.70 + 0</v>
      </c>
      <c r="H5077" s="27">
        <f>[1]!b_dq_pctchange($A5077,日期设置!$B$2,1)/100</f>
        <v>0</v>
      </c>
      <c r="I5077" s="26">
        <f>[1]!b_pq_pctchange(A5077,日期设置!$B$4,日期设置!$B$2,1)</f>
        <v>0</v>
      </c>
      <c r="J5077" s="26">
        <f>[1]!b_pq_pctchange(A5077,日期设置!$C$4,日期设置!$B$2,1)</f>
        <v>0</v>
      </c>
      <c r="K5077" s="52">
        <f>[1]!b_dq_amount($A5077,日期设置!B$2,2,10000)</f>
        <v>0</v>
      </c>
      <c r="L5077" s="26">
        <f>[1]!b_info_latestpar(A5077,日期设置!$B$2)</f>
        <v>100</v>
      </c>
      <c r="M5077" s="6">
        <f>[1]!b_info_outstandingbalance($A5077,日期设置!B$2)</f>
        <v>30</v>
      </c>
      <c r="N5077" s="7" t="str">
        <f>[1]!b_info_latestissurercreditrating2(A5077,日期设置!$B$2,"102","1")</f>
        <v>AAA</v>
      </c>
      <c r="O5077" s="8">
        <v>4.1500000000000004</v>
      </c>
      <c r="P5077" s="9">
        <f>[1]!b_info_repurchasedate(A5077)</f>
        <v>0</v>
      </c>
      <c r="Q5077" s="8" t="s">
        <v>16948</v>
      </c>
      <c r="R5077" s="2" t="str">
        <f>IF((--IF(P5077=0,Q5077,P5077))&gt;(--日期设置!$B$2),IF(P5077=0,Q5077,P5077),Q5077)</f>
        <v>2024-12-04</v>
      </c>
      <c r="S5077" s="2" t="s">
        <v>17902</v>
      </c>
      <c r="T5077" s="8">
        <f>[1]!b_anal_ptmyear($A5077,日期设置!$B$2)</f>
        <v>3.7041095890410958</v>
      </c>
      <c r="U5077" s="8">
        <f>[1]!b_anal_termifexercise($A5077,日期设置!B$2)</f>
        <v>0</v>
      </c>
      <c r="V5077" s="10">
        <f>[1]!b_dq_dirtyprice(A5077,日期设置!$B$2)</f>
        <v>100.6619</v>
      </c>
      <c r="W5077" s="11">
        <f>IF(U5077=0,ROUNDUP((Q5077-日期设置!$B$2)/365,0),ROUNDUP((R5077-日期设置!$B$2)/365,0))</f>
        <v>4</v>
      </c>
      <c r="X5077" s="18">
        <f>_xlfn.IFNA(VLOOKUP(A5077,过往入选债券!A:D,4,0),2)</f>
        <v>2</v>
      </c>
      <c r="Y5077" t="str">
        <f>_xlfn.IFNA(VLOOKUP(C5077,[2]Sheet1!$A:$A,1,0),3)</f>
        <v>陕西煤业化工集团有限责任公司</v>
      </c>
    </row>
    <row r="5078" spans="1:25" hidden="1" x14ac:dyDescent="0.2">
      <c r="A5078" s="21" t="s">
        <v>6534</v>
      </c>
      <c r="B5078" s="21" t="s">
        <v>6535</v>
      </c>
      <c r="C5078" s="37" t="s">
        <v>1062</v>
      </c>
      <c r="D5078" s="26" t="str">
        <f>[1]!b_calc_yield(A5078,日期设置!$B$2,F5078,1,R5078,1,O5078,L5078,S5078,)</f>
        <v>Fetching...</v>
      </c>
      <c r="E5078" s="26">
        <f t="shared" si="158"/>
        <v>8.131136532257921</v>
      </c>
      <c r="F5078" s="18">
        <f>[1]!b_dq_cleanprice($A5078,日期设置!B$2)</f>
        <v>104.3361</v>
      </c>
      <c r="G5078" s="18" t="str">
        <f t="shared" si="159"/>
        <v>2.02 + 0</v>
      </c>
      <c r="H5078" s="27">
        <f>[1]!b_dq_pctchange($A5078,日期设置!$B$2,1)/100</f>
        <v>0</v>
      </c>
      <c r="I5078" s="26">
        <f>[1]!b_pq_pctchange(A5078,日期设置!$B$4,日期设置!$B$2,1)</f>
        <v>0</v>
      </c>
      <c r="J5078" s="26">
        <f>[1]!b_pq_pctchange(A5078,日期设置!$C$4,日期设置!$B$2,1)</f>
        <v>0.20610536728725995</v>
      </c>
      <c r="K5078" s="52">
        <f>[1]!b_dq_amount($A5078,日期设置!B$2,2,10000)</f>
        <v>0</v>
      </c>
      <c r="L5078" s="26">
        <f>[1]!b_info_latestpar(A5078,日期设置!$B$2)</f>
        <v>100</v>
      </c>
      <c r="M5078" s="6">
        <f>[1]!b_info_outstandingbalance($A5078,日期设置!B$2)</f>
        <v>13</v>
      </c>
      <c r="N5078" s="7" t="str">
        <f>[1]!b_info_latestissurercreditrating2(A5078,日期设置!$B$2,"102","1")</f>
        <v>AA+</v>
      </c>
      <c r="O5078" s="8">
        <v>6.6</v>
      </c>
      <c r="P5078" s="9">
        <f>[1]!b_info_repurchasedate(A5078)</f>
        <v>0</v>
      </c>
      <c r="Q5078" s="8" t="s">
        <v>16123</v>
      </c>
      <c r="R5078" s="2" t="str">
        <f>IF((--IF(P5078=0,Q5078,P5078))&gt;(--日期设置!$B$2),IF(P5078=0,Q5078,P5078),Q5078)</f>
        <v>2023-03-30</v>
      </c>
      <c r="S5078" s="2" t="s">
        <v>17909</v>
      </c>
      <c r="T5078" s="8">
        <f>[1]!b_anal_ptmyear($A5078,日期设置!$B$2)</f>
        <v>2.021917808219178</v>
      </c>
      <c r="U5078" s="8">
        <f>[1]!b_anal_termifexercise($A5078,日期设置!B$2)</f>
        <v>0</v>
      </c>
      <c r="V5078" s="10">
        <f>[1]!b_dq_dirtyprice(A5078,日期设置!$B$2)</f>
        <v>110.7914</v>
      </c>
      <c r="W5078" s="11">
        <f>IF(U5078=0,ROUNDUP((Q5078-日期设置!$B$2)/365,0),ROUNDUP((R5078-日期设置!$B$2)/365,0))</f>
        <v>3</v>
      </c>
      <c r="X5078" s="18">
        <f>_xlfn.IFNA(VLOOKUP(A5078,过往入选债券!A:D,4,0),2)</f>
        <v>2</v>
      </c>
      <c r="Y5078">
        <f>_xlfn.IFNA(VLOOKUP(C5078,[2]Sheet1!$A:$A,1,0),3)</f>
        <v>3</v>
      </c>
    </row>
    <row r="5079" spans="1:25" hidden="1" x14ac:dyDescent="0.2">
      <c r="A5079" s="21" t="s">
        <v>12891</v>
      </c>
      <c r="B5079" s="21" t="s">
        <v>12892</v>
      </c>
      <c r="C5079" s="37" t="s">
        <v>2355</v>
      </c>
      <c r="D5079" s="26" t="str">
        <f>[1]!b_calc_yield(A5079,日期设置!$B$2,F5079,1,R5079,1,O5079,L5079,S5079,)</f>
        <v>Fetching...</v>
      </c>
      <c r="E5079" s="26">
        <f t="shared" si="158"/>
        <v>21.027300222059232</v>
      </c>
      <c r="F5079" s="18">
        <f>[1]!b_dq_cleanprice($A5079,日期设置!B$2)</f>
        <v>39.759900000000002</v>
      </c>
      <c r="G5079" s="18" t="str">
        <f t="shared" si="159"/>
        <v>1.96 + 0</v>
      </c>
      <c r="H5079" s="27">
        <f>[1]!b_dq_pctchange($A5079,日期设置!$B$2,1)/100</f>
        <v>0</v>
      </c>
      <c r="I5079" s="26">
        <f>[1]!b_pq_pctchange(A5079,日期设置!$B$4,日期设置!$B$2,1)</f>
        <v>0</v>
      </c>
      <c r="J5079" s="26">
        <f>[1]!b_pq_pctchange(A5079,日期设置!$C$4,日期设置!$B$2,1)</f>
        <v>-33.333277442244942</v>
      </c>
      <c r="K5079" s="52">
        <f>[1]!b_dq_amount($A5079,日期设置!B$2,2,10000)</f>
        <v>0</v>
      </c>
      <c r="L5079" s="26">
        <f>[1]!b_info_latestpar(A5079,日期设置!$B$2)</f>
        <v>40</v>
      </c>
      <c r="M5079" s="6">
        <f>[1]!b_info_outstandingbalance($A5079,日期设置!B$2)</f>
        <v>4.4000000000000004</v>
      </c>
      <c r="N5079" s="7" t="str">
        <f>[1]!b_info_latestissurercreditrating2(A5079,日期设置!$B$2,"102","1")</f>
        <v>AA+</v>
      </c>
      <c r="O5079" s="8">
        <v>4.09</v>
      </c>
      <c r="P5079" s="9">
        <f>[1]!b_info_repurchasedate(A5079)</f>
        <v>0</v>
      </c>
      <c r="Q5079" s="8" t="s">
        <v>15986</v>
      </c>
      <c r="R5079" s="2" t="str">
        <f>IF((--IF(P5079=0,Q5079,P5079))&gt;(--日期设置!$B$2),IF(P5079=0,Q5079,P5079),Q5079)</f>
        <v>2023-03-11</v>
      </c>
      <c r="S5079" s="2" t="s">
        <v>17774</v>
      </c>
      <c r="T5079" s="8">
        <f>[1]!b_anal_ptmyear($A5079,日期设置!$B$2)</f>
        <v>1.9698630136986301</v>
      </c>
      <c r="U5079" s="8">
        <f>[1]!b_anal_termifexercise($A5079,日期设置!B$2)</f>
        <v>0</v>
      </c>
      <c r="V5079" s="10">
        <f>[1]!b_dq_dirtyprice(A5079,日期设置!$B$2)</f>
        <v>39.809199999999997</v>
      </c>
      <c r="W5079" s="11">
        <f>IF(U5079=0,ROUNDUP((Q5079-日期设置!$B$2)/365,0),ROUNDUP((R5079-日期设置!$B$2)/365,0))</f>
        <v>2</v>
      </c>
      <c r="X5079" s="18">
        <f>_xlfn.IFNA(VLOOKUP(A5079,过往入选债券!A:D,4,0),2)</f>
        <v>2</v>
      </c>
      <c r="Y5079">
        <f>_xlfn.IFNA(VLOOKUP(C5079,[2]Sheet1!$A:$A,1,0),3)</f>
        <v>3</v>
      </c>
    </row>
    <row r="5080" spans="1:25" hidden="1" x14ac:dyDescent="0.2">
      <c r="A5080" s="21" t="s">
        <v>15804</v>
      </c>
      <c r="B5080" s="21" t="s">
        <v>15805</v>
      </c>
      <c r="C5080" s="37" t="s">
        <v>369</v>
      </c>
      <c r="D5080" s="26" t="str">
        <f>[1]!b_calc_yield(A5080,日期设置!$B$2,F5080,1,R5080,1,O5080,L5080,S5080,)</f>
        <v>Fetching...</v>
      </c>
      <c r="E5080" s="26">
        <f t="shared" si="158"/>
        <v>25.849225876409076</v>
      </c>
      <c r="F5080" s="18">
        <f>[1]!b_dq_cleanprice($A5080,日期设置!B$2)</f>
        <v>97.124499999999998</v>
      </c>
      <c r="G5080" s="18" t="str">
        <f t="shared" si="159"/>
        <v>6.12 + 0</v>
      </c>
      <c r="H5080" s="27">
        <f>[1]!b_dq_pctchange($A5080,日期设置!$B$2,1)/100</f>
        <v>0</v>
      </c>
      <c r="I5080" s="26">
        <f>[1]!b_pq_pctchange(A5080,日期设置!$B$4,日期设置!$B$2,1)</f>
        <v>0</v>
      </c>
      <c r="J5080" s="26">
        <f>[1]!b_pq_pctchange(A5080,日期设置!$C$4,日期设置!$B$2,1)</f>
        <v>0</v>
      </c>
      <c r="K5080" s="52">
        <f>[1]!b_dq_amount($A5080,日期设置!B$2,2,10000)</f>
        <v>0</v>
      </c>
      <c r="L5080" s="26">
        <f>[1]!b_info_latestpar(A5080,日期设置!$B$2)</f>
        <v>100</v>
      </c>
      <c r="M5080" s="6">
        <f>[1]!b_info_outstandingbalance($A5080,日期设置!B$2)</f>
        <v>5</v>
      </c>
      <c r="N5080" s="7" t="str">
        <f>[1]!b_info_latestissurercreditrating2(A5080,日期设置!$B$2,"102","1")</f>
        <v>AA+</v>
      </c>
      <c r="O5080" s="8">
        <v>3.77</v>
      </c>
      <c r="P5080" s="9">
        <f>[1]!b_info_repurchasedate(A5080)</f>
        <v>0</v>
      </c>
      <c r="Q5080" s="8" t="s">
        <v>16585</v>
      </c>
      <c r="R5080" s="2" t="str">
        <f>IF((--IF(P5080=0,Q5080,P5080))&gt;(--日期设置!$B$2),IF(P5080=0,Q5080,P5080),Q5080)</f>
        <v>2027-05-06</v>
      </c>
      <c r="S5080" s="2" t="s">
        <v>18335</v>
      </c>
      <c r="T5080" s="8">
        <f>[1]!b_anal_ptmyear($A5080,日期设置!$B$2)</f>
        <v>6.1232876712328768</v>
      </c>
      <c r="U5080" s="8">
        <f>[1]!b_anal_termifexercise($A5080,日期设置!B$2)</f>
        <v>0</v>
      </c>
      <c r="V5080" s="10">
        <f>[1]!b_dq_dirtyprice(A5080,日期设置!$B$2)</f>
        <v>100.4297</v>
      </c>
      <c r="W5080" s="11">
        <f>IF(U5080=0,ROUNDUP((Q5080-日期设置!$B$2)/365,0),ROUNDUP((R5080-日期设置!$B$2)/365,0))</f>
        <v>7</v>
      </c>
      <c r="X5080" s="18">
        <f>_xlfn.IFNA(VLOOKUP(A5080,过往入选债券!A:D,4,0),2)</f>
        <v>2</v>
      </c>
      <c r="Y5080">
        <f>_xlfn.IFNA(VLOOKUP(C5080,[2]Sheet1!$A:$A,1,0),3)</f>
        <v>3</v>
      </c>
    </row>
    <row r="5081" spans="1:25" hidden="1" x14ac:dyDescent="0.2">
      <c r="A5081" s="28" t="s">
        <v>19131</v>
      </c>
      <c r="B5081" s="28" t="s">
        <v>19132</v>
      </c>
      <c r="C5081" s="38" t="s">
        <v>19133</v>
      </c>
      <c r="D5081" s="26" t="str">
        <f>[1]!b_calc_yield(A5081,日期设置!$B$2,F5081,1,R5081,1,O5081,L5081,S5081,)</f>
        <v>Fetching...</v>
      </c>
      <c r="E5081" s="26">
        <f t="shared" si="158"/>
        <v>10.042539273463102</v>
      </c>
      <c r="F5081" s="18">
        <f>[1]!b_dq_cleanprice($A5081,日期设置!B$2)</f>
        <v>99.07</v>
      </c>
      <c r="G5081" s="18" t="str">
        <f t="shared" si="159"/>
        <v>4.37 + 2.37</v>
      </c>
      <c r="H5081" s="27">
        <f>[1]!b_dq_pctchange($A5081,日期设置!$B$2,1)/100</f>
        <v>0</v>
      </c>
      <c r="I5081" s="26">
        <f>[1]!b_pq_pctchange(A5081,日期设置!$B$4,日期设置!$B$2,1)</f>
        <v>0</v>
      </c>
      <c r="J5081" s="26">
        <f>[1]!b_pq_pctchange(A5081,日期设置!$C$4,日期设置!$B$2,1)</f>
        <v>0</v>
      </c>
      <c r="K5081" s="52">
        <f>[1]!b_dq_amount($A5081,日期设置!B$2,2,10000)</f>
        <v>0</v>
      </c>
      <c r="L5081" s="26">
        <f>[1]!b_info_latestpar(A5081,日期设置!$B$2)</f>
        <v>100</v>
      </c>
      <c r="M5081" s="6">
        <f>[1]!b_info_outstandingbalance($A5081,日期设置!B$2)</f>
        <v>8</v>
      </c>
      <c r="N5081" s="7">
        <f>[1]!b_info_latestissurercreditrating2(A5081,日期设置!$B$2,"102","1")</f>
        <v>0</v>
      </c>
      <c r="O5081" s="8">
        <v>3.9</v>
      </c>
      <c r="P5081" s="9" t="str">
        <f>[1]!b_info_repurchasedate(A5081)</f>
        <v>2023-08-06</v>
      </c>
      <c r="Q5081" s="8" t="s">
        <v>19995</v>
      </c>
      <c r="R5081" s="2" t="str">
        <f>IF((--IF(P5081=0,Q5081,P5081))&gt;(--日期设置!$B$2),IF(P5081=0,Q5081,P5081),Q5081)</f>
        <v>2023-08-06</v>
      </c>
      <c r="S5081" s="31" t="s">
        <v>19122</v>
      </c>
      <c r="T5081" s="8">
        <f>[1]!b_anal_ptmyear($A5081,日期设置!$B$2)</f>
        <v>4.375342465753425</v>
      </c>
      <c r="U5081" s="8">
        <f>[1]!b_anal_termifexercise($A5081,日期设置!B$2)</f>
        <v>2.3753424657534246</v>
      </c>
      <c r="V5081" s="10">
        <f>[1]!b_dq_dirtyprice(A5081,日期设置!$B$2)</f>
        <v>101.50620000000001</v>
      </c>
      <c r="W5081" s="11">
        <f>IF(U5081=0,ROUNDUP((Q5081-日期设置!$B$2)/365,0),ROUNDUP((R5081-日期设置!$B$2)/365,0))</f>
        <v>3</v>
      </c>
      <c r="X5081" s="18">
        <f>_xlfn.IFNA(VLOOKUP(A5081,过往入选债券!A:D,4,0),2)</f>
        <v>2</v>
      </c>
      <c r="Y5081">
        <f>_xlfn.IFNA(VLOOKUP(C5081,[2]Sheet1!$A:$A,1,0),3)</f>
        <v>3</v>
      </c>
    </row>
    <row r="5082" spans="1:25" hidden="1" x14ac:dyDescent="0.2">
      <c r="A5082" s="21" t="s">
        <v>9151</v>
      </c>
      <c r="B5082" s="21" t="s">
        <v>9152</v>
      </c>
      <c r="C5082" s="37" t="s">
        <v>159</v>
      </c>
      <c r="D5082" s="26" t="str">
        <f>[1]!b_calc_yield(A5082,日期设置!$B$2,F5082,1,R5082,1,O5082,L5082,S5082,)</f>
        <v>Fetching...</v>
      </c>
      <c r="E5082" s="26">
        <f t="shared" si="158"/>
        <v>6.1403896927592738</v>
      </c>
      <c r="F5082" s="18">
        <f>[1]!b_dq_cleanprice($A5082,日期设置!B$2)</f>
        <v>99.509299999999996</v>
      </c>
      <c r="G5082" s="18" t="str">
        <f t="shared" si="159"/>
        <v>1.44 + 0</v>
      </c>
      <c r="H5082" s="27">
        <f>[1]!b_dq_pctchange($A5082,日期设置!$B$2,1)/100</f>
        <v>0</v>
      </c>
      <c r="I5082" s="26">
        <f>[1]!b_pq_pctchange(A5082,日期设置!$B$4,日期设置!$B$2,1)</f>
        <v>0</v>
      </c>
      <c r="J5082" s="26">
        <f>[1]!b_pq_pctchange(A5082,日期设置!$C$4,日期设置!$B$2,1)</f>
        <v>-0.18776988159063182</v>
      </c>
      <c r="K5082" s="52">
        <f>[1]!b_dq_amount($A5082,日期设置!B$2,2,10000)</f>
        <v>0</v>
      </c>
      <c r="L5082" s="26">
        <f>[1]!b_info_latestpar(A5082,日期设置!$B$2)</f>
        <v>100</v>
      </c>
      <c r="M5082" s="6">
        <f>[1]!b_info_outstandingbalance($A5082,日期设置!B$2)</f>
        <v>5</v>
      </c>
      <c r="N5082" s="7" t="str">
        <f>[1]!b_info_latestissurercreditrating2(A5082,日期设置!$B$2,"102","1")</f>
        <v>AA+</v>
      </c>
      <c r="O5082" s="8">
        <v>3.97</v>
      </c>
      <c r="P5082" s="9">
        <f>[1]!b_info_repurchasedate(A5082)</f>
        <v>0</v>
      </c>
      <c r="Q5082" s="8" t="s">
        <v>16939</v>
      </c>
      <c r="R5082" s="2" t="str">
        <f>IF((--IF(P5082=0,Q5082,P5082))&gt;(--日期设置!$B$2),IF(P5082=0,Q5082,P5082),Q5082)</f>
        <v>2022-09-02</v>
      </c>
      <c r="S5082" s="2" t="s">
        <v>18204</v>
      </c>
      <c r="T5082" s="8">
        <f>[1]!b_anal_ptmyear($A5082,日期设置!$B$2)</f>
        <v>1.4493150684931506</v>
      </c>
      <c r="U5082" s="8">
        <f>[1]!b_anal_termifexercise($A5082,日期设置!B$2)</f>
        <v>0</v>
      </c>
      <c r="V5082" s="10">
        <f>[1]!b_dq_dirtyprice(A5082,日期设置!$B$2)</f>
        <v>101.6955</v>
      </c>
      <c r="W5082" s="11">
        <f>IF(U5082=0,ROUNDUP((Q5082-日期设置!$B$2)/365,0),ROUNDUP((R5082-日期设置!$B$2)/365,0))</f>
        <v>2</v>
      </c>
      <c r="X5082" s="18">
        <f>_xlfn.IFNA(VLOOKUP(A5082,过往入选债券!A:D,4,0),2)</f>
        <v>2</v>
      </c>
      <c r="Y5082">
        <f>_xlfn.IFNA(VLOOKUP(C5082,[2]Sheet1!$A:$A,1,0),3)</f>
        <v>3</v>
      </c>
    </row>
    <row r="5083" spans="1:25" hidden="1" x14ac:dyDescent="0.2">
      <c r="A5083" s="21" t="s">
        <v>14222</v>
      </c>
      <c r="B5083" s="21" t="s">
        <v>14223</v>
      </c>
      <c r="C5083" s="37" t="s">
        <v>2987</v>
      </c>
      <c r="D5083" s="26" t="str">
        <f>[1]!b_calc_yield(A5083,日期设置!$B$2,F5083,1,R5083,1,O5083,L5083,S5083,)</f>
        <v>Fetching...</v>
      </c>
      <c r="E5083" s="26">
        <f t="shared" si="158"/>
        <v>20.755074376838699</v>
      </c>
      <c r="F5083" s="18">
        <f>[1]!b_dq_cleanprice($A5083,日期设置!B$2)</f>
        <v>82.6</v>
      </c>
      <c r="G5083" s="18" t="str">
        <f t="shared" si="159"/>
        <v>3.57 + 0</v>
      </c>
      <c r="H5083" s="27">
        <f>[1]!b_dq_pctchange($A5083,日期设置!$B$2,1)/100</f>
        <v>0</v>
      </c>
      <c r="I5083" s="26">
        <f>[1]!b_pq_pctchange(A5083,日期设置!$B$4,日期设置!$B$2,1)</f>
        <v>0</v>
      </c>
      <c r="J5083" s="26">
        <f>[1]!b_pq_pctchange(A5083,日期设置!$C$4,日期设置!$B$2,1)</f>
        <v>0</v>
      </c>
      <c r="K5083" s="52">
        <f>[1]!b_dq_amount($A5083,日期设置!B$2,2,10000)</f>
        <v>0</v>
      </c>
      <c r="L5083" s="26">
        <f>[1]!b_info_latestpar(A5083,日期设置!$B$2)</f>
        <v>80</v>
      </c>
      <c r="M5083" s="6">
        <f>[1]!b_info_outstandingbalance($A5083,日期设置!B$2)</f>
        <v>6.08</v>
      </c>
      <c r="N5083" s="7" t="str">
        <f>[1]!b_info_latestissurercreditrating2(A5083,日期设置!$B$2,"102","1")</f>
        <v>AA+</v>
      </c>
      <c r="O5083" s="8">
        <v>5.5</v>
      </c>
      <c r="P5083" s="9">
        <f>[1]!b_info_repurchasedate(A5083)</f>
        <v>0</v>
      </c>
      <c r="Q5083" s="8" t="s">
        <v>16111</v>
      </c>
      <c r="R5083" s="2" t="str">
        <f>IF((--IF(P5083=0,Q5083,P5083))&gt;(--日期设置!$B$2),IF(P5083=0,Q5083,P5083),Q5083)</f>
        <v>2024-10-18</v>
      </c>
      <c r="S5083" s="2" t="s">
        <v>17786</v>
      </c>
      <c r="T5083" s="8">
        <f>[1]!b_anal_ptmyear($A5083,日期设置!$B$2)</f>
        <v>3.5753424657534247</v>
      </c>
      <c r="U5083" s="8">
        <f>[1]!b_anal_termifexercise($A5083,日期设置!B$2)</f>
        <v>0</v>
      </c>
      <c r="V5083" s="10">
        <f>[1]!b_dq_dirtyprice(A5083,日期设置!$B$2)</f>
        <v>84.468500000000006</v>
      </c>
      <c r="W5083" s="11">
        <f>IF(U5083=0,ROUNDUP((Q5083-日期设置!$B$2)/365,0),ROUNDUP((R5083-日期设置!$B$2)/365,0))</f>
        <v>4</v>
      </c>
      <c r="X5083" s="18">
        <f>_xlfn.IFNA(VLOOKUP(A5083,过往入选债券!A:D,4,0),2)</f>
        <v>2</v>
      </c>
      <c r="Y5083">
        <f>_xlfn.IFNA(VLOOKUP(C5083,[2]Sheet1!$A:$A,1,0),3)</f>
        <v>3</v>
      </c>
    </row>
    <row r="5084" spans="1:25" hidden="1" x14ac:dyDescent="0.2">
      <c r="A5084" s="28" t="s">
        <v>21544</v>
      </c>
      <c r="B5084" s="28" t="s">
        <v>21545</v>
      </c>
      <c r="C5084" s="39" t="s">
        <v>2609</v>
      </c>
      <c r="D5084" s="26" t="str">
        <f>[1]!b_calc_yield(A5084,日期设置!$B$2,F5084,1,R5084,1,O5084,L5084,S5084,)</f>
        <v>Fetching...</v>
      </c>
      <c r="E5084" s="26">
        <f t="shared" si="158"/>
        <v>11.419792474501067</v>
      </c>
      <c r="F5084" s="18">
        <f>[1]!b_dq_cleanprice($A5084,日期设置!B$2)</f>
        <v>100.4492</v>
      </c>
      <c r="G5084" s="18" t="str">
        <f t="shared" si="159"/>
        <v>2.68 + 0</v>
      </c>
      <c r="H5084" s="27">
        <f>[1]!b_dq_pctchange($A5084,日期设置!$B$2,1)/100</f>
        <v>0</v>
      </c>
      <c r="I5084" s="26">
        <f>[1]!b_pq_pctchange(A5084,日期设置!$B$4,日期设置!$B$2,1)</f>
        <v>0</v>
      </c>
      <c r="J5084" s="26">
        <f>[1]!b_pq_pctchange(A5084,日期设置!$C$4,日期设置!$B$2,1)</f>
        <v>0</v>
      </c>
      <c r="K5084" s="52">
        <f>[1]!b_dq_amount($A5084,日期设置!B$2,2,10000)</f>
        <v>0</v>
      </c>
      <c r="L5084" s="26">
        <f>[1]!b_info_latestpar(A5084,日期设置!$B$2)</f>
        <v>100</v>
      </c>
      <c r="M5084" s="6">
        <f>[1]!b_info_outstandingbalance($A5084,日期设置!B$2)</f>
        <v>9</v>
      </c>
      <c r="N5084" s="7" t="str">
        <f>[1]!b_info_latestissurercreditrating2(A5084,日期设置!$B$2,"102","1")</f>
        <v>AA+</v>
      </c>
      <c r="O5084" s="43">
        <v>4.5</v>
      </c>
      <c r="P5084" s="9">
        <f>[1]!b_info_repurchasedate(A5084)</f>
        <v>0</v>
      </c>
      <c r="Q5084" s="31" t="s">
        <v>21744</v>
      </c>
      <c r="R5084" s="2" t="str">
        <f>IF((--IF(P5084=0,Q5084,P5084))&gt;(--日期设置!$B$2),IF(P5084=0,Q5084,P5084),Q5084)</f>
        <v>2023-11-27</v>
      </c>
      <c r="S5084" s="31" t="s">
        <v>16525</v>
      </c>
      <c r="T5084" s="8">
        <f>[1]!b_anal_ptmyear($A5084,日期设置!$B$2)</f>
        <v>2.6849315068493151</v>
      </c>
      <c r="U5084" s="8">
        <f>[1]!b_anal_termifexercise($A5084,日期设置!B$2)</f>
        <v>0</v>
      </c>
      <c r="V5084" s="10">
        <f>[1]!b_dq_dirtyprice(A5084,日期设置!$B$2)</f>
        <v>101.867</v>
      </c>
      <c r="W5084" s="11">
        <f>IF(U5084=0,ROUNDUP((Q5084-日期设置!$B$2)/365,0),ROUNDUP((R5084-日期设置!$B$2)/365,0))</f>
        <v>3</v>
      </c>
      <c r="X5084" s="18">
        <f>_xlfn.IFNA(VLOOKUP(A5084,过往入选债券!A:D,4,0),2)</f>
        <v>2</v>
      </c>
      <c r="Y5084">
        <f>_xlfn.IFNA(VLOOKUP(C5084,[2]Sheet1!$A:$A,1,0),3)</f>
        <v>3</v>
      </c>
    </row>
    <row r="5085" spans="1:25" hidden="1" x14ac:dyDescent="0.2">
      <c r="A5085" s="21" t="s">
        <v>7742</v>
      </c>
      <c r="B5085" s="21" t="s">
        <v>7743</v>
      </c>
      <c r="C5085" s="37" t="s">
        <v>4878</v>
      </c>
      <c r="D5085" s="26" t="str">
        <f>[1]!b_calc_yield(A5085,日期设置!$B$2,F5085,1,R5085,1,O5085,L5085,S5085,)</f>
        <v>Fetching...</v>
      </c>
      <c r="E5085" s="26">
        <f t="shared" si="158"/>
        <v>3.235840396650147</v>
      </c>
      <c r="F5085" s="18">
        <f>[1]!b_dq_cleanprice($A5085,日期设置!B$2)</f>
        <v>101.13849999999999</v>
      </c>
      <c r="G5085" s="18" t="str">
        <f t="shared" si="159"/>
        <v>0.75 + 0.75</v>
      </c>
      <c r="H5085" s="27">
        <f>[1]!b_dq_pctchange($A5085,日期设置!$B$2,1)/100</f>
        <v>0</v>
      </c>
      <c r="I5085" s="26">
        <f>[1]!b_pq_pctchange(A5085,日期设置!$B$4,日期设置!$B$2,1)</f>
        <v>0</v>
      </c>
      <c r="J5085" s="26">
        <f>[1]!b_pq_pctchange(A5085,日期设置!$C$4,日期设置!$B$2,1)</f>
        <v>0</v>
      </c>
      <c r="K5085" s="52">
        <f>[1]!b_dq_amount($A5085,日期设置!B$2,2,10000)</f>
        <v>0</v>
      </c>
      <c r="L5085" s="26">
        <f>[1]!b_info_latestpar(A5085,日期设置!$B$2)</f>
        <v>100</v>
      </c>
      <c r="M5085" s="6">
        <f>[1]!b_info_outstandingbalance($A5085,日期设置!B$2)</f>
        <v>10</v>
      </c>
      <c r="N5085" s="7" t="str">
        <f>[1]!b_info_latestissurercreditrating2(A5085,日期设置!$B$2,"102","1")</f>
        <v>AAA</v>
      </c>
      <c r="O5085" s="8">
        <v>5.94</v>
      </c>
      <c r="P5085" s="9">
        <f>[1]!b_info_repurchasedate(A5085)</f>
        <v>0</v>
      </c>
      <c r="Q5085" s="8" t="s">
        <v>16181</v>
      </c>
      <c r="R5085" s="2" t="str">
        <f>IF((--IF(P5085=0,Q5085,P5085))&gt;(--日期设置!$B$2),IF(P5085=0,Q5085,P5085),Q5085)</f>
        <v>2021-12-21</v>
      </c>
      <c r="S5085" s="2" t="s">
        <v>17970</v>
      </c>
      <c r="T5085" s="8">
        <f>[1]!b_anal_ptmyear($A5085,日期设置!$B$2)</f>
        <v>0.75068493150684934</v>
      </c>
      <c r="U5085" s="8">
        <f>[1]!b_anal_termifexercise($A5085,日期设置!B$2)</f>
        <v>0.75068493150684934</v>
      </c>
      <c r="V5085" s="10">
        <f>[1]!b_dq_dirtyprice(A5085,日期设置!$B$2)</f>
        <v>102.6194</v>
      </c>
      <c r="W5085" s="11">
        <f>IF(U5085=0,ROUNDUP((Q5085-日期设置!$B$2)/365,0),ROUNDUP((R5085-日期设置!$B$2)/365,0))</f>
        <v>1</v>
      </c>
      <c r="X5085" s="18">
        <f>_xlfn.IFNA(VLOOKUP(A5085,过往入选债券!A:D,4,0),2)</f>
        <v>2</v>
      </c>
      <c r="Y5085">
        <f>_xlfn.IFNA(VLOOKUP(C5085,[2]Sheet1!$A:$A,1,0),3)</f>
        <v>3</v>
      </c>
    </row>
    <row r="5086" spans="1:25" hidden="1" x14ac:dyDescent="0.2">
      <c r="A5086" s="21" t="s">
        <v>20092</v>
      </c>
      <c r="B5086" s="21" t="s">
        <v>20093</v>
      </c>
      <c r="C5086" s="37" t="s">
        <v>20737</v>
      </c>
      <c r="D5086" s="26" t="str">
        <f>[1]!b_calc_yield(A5086,日期设置!$B$2,F5086,1,R5086,1,O5086,L5086,S5086,)</f>
        <v>Fetching...</v>
      </c>
      <c r="E5086" s="26">
        <f t="shared" si="158"/>
        <v>10.467673649566823</v>
      </c>
      <c r="F5086" s="18">
        <f>[1]!b_dq_cleanprice($A5086,日期设置!B$2)</f>
        <v>99.655299999999997</v>
      </c>
      <c r="G5086" s="18" t="str">
        <f t="shared" si="159"/>
        <v>2.47 + 0</v>
      </c>
      <c r="H5086" s="27">
        <f>[1]!b_dq_pctchange($A5086,日期设置!$B$2,1)/100</f>
        <v>0</v>
      </c>
      <c r="I5086" s="26">
        <f>[1]!b_pq_pctchange(A5086,日期设置!$B$4,日期设置!$B$2,1)</f>
        <v>0</v>
      </c>
      <c r="J5086" s="26">
        <f>[1]!b_pq_pctchange(A5086,日期设置!$C$4,日期设置!$B$2,1)</f>
        <v>0</v>
      </c>
      <c r="K5086" s="52">
        <f>[1]!b_dq_amount($A5086,日期设置!B$2,2,10000)</f>
        <v>0</v>
      </c>
      <c r="L5086" s="26">
        <f>[1]!b_info_latestpar(A5086,日期设置!$B$2)</f>
        <v>100</v>
      </c>
      <c r="M5086" s="6">
        <f>[1]!b_info_outstandingbalance($A5086,日期设置!B$2)</f>
        <v>6</v>
      </c>
      <c r="N5086" s="7">
        <f>[1]!b_info_latestissurercreditrating2(A5086,日期设置!$B$2,"102","1")</f>
        <v>0</v>
      </c>
      <c r="O5086" s="8">
        <v>4.17</v>
      </c>
      <c r="P5086" s="9">
        <f>[1]!b_info_repurchasedate(A5086)</f>
        <v>0</v>
      </c>
      <c r="Q5086" s="8" t="s">
        <v>20842</v>
      </c>
      <c r="R5086" s="2" t="str">
        <f>IF((--IF(P5086=0,Q5086,P5086))&gt;(--日期设置!$B$2),IF(P5086=0,Q5086,P5086),Q5086)</f>
        <v>2023-09-11</v>
      </c>
      <c r="S5086" s="47" t="s">
        <v>16523</v>
      </c>
      <c r="T5086" s="8">
        <f>[1]!b_anal_ptmyear($A5086,日期设置!$B$2)</f>
        <v>2.473972602739726</v>
      </c>
      <c r="U5086" s="8">
        <f>[1]!b_anal_termifexercise($A5086,日期设置!B$2)</f>
        <v>0</v>
      </c>
      <c r="V5086" s="10">
        <f>[1]!b_dq_dirtyprice(A5086,日期设置!$B$2)</f>
        <v>101.8488</v>
      </c>
      <c r="W5086" s="11">
        <f>IF(U5086=0,ROUNDUP((Q5086-日期设置!$B$2)/365,0),ROUNDUP((R5086-日期设置!$B$2)/365,0))</f>
        <v>3</v>
      </c>
      <c r="X5086" s="18">
        <f>_xlfn.IFNA(VLOOKUP(A5086,过往入选债券!A:D,4,0),2)</f>
        <v>2</v>
      </c>
      <c r="Y5086" s="45">
        <f>_xlfn.IFNA(VLOOKUP(C5086,[2]Sheet1!$A:$A,1,0),3)</f>
        <v>3</v>
      </c>
    </row>
    <row r="5087" spans="1:25" hidden="1" x14ac:dyDescent="0.2">
      <c r="A5087" s="21" t="s">
        <v>3277</v>
      </c>
      <c r="B5087" s="21" t="s">
        <v>3278</v>
      </c>
      <c r="C5087" s="37" t="s">
        <v>24</v>
      </c>
      <c r="D5087" s="26" t="str">
        <f>[1]!b_calc_yield(A5087,日期设置!$B$2,F5087,1,R5087,1,O5087,L5087,S5087,)</f>
        <v>Fetching...</v>
      </c>
      <c r="E5087" s="26">
        <f t="shared" si="158"/>
        <v>5.5852321351115952</v>
      </c>
      <c r="F5087" s="18">
        <f>[1]!b_dq_cleanprice($A5087,日期设置!B$2)</f>
        <v>99.64</v>
      </c>
      <c r="G5087" s="18" t="str">
        <f t="shared" si="159"/>
        <v>1.32 + 0</v>
      </c>
      <c r="H5087" s="27">
        <f>[1]!b_dq_pctchange($A5087,日期设置!$B$2,1)/100</f>
        <v>0</v>
      </c>
      <c r="I5087" s="26">
        <f>[1]!b_pq_pctchange(A5087,日期设置!$B$4,日期设置!$B$2,1)</f>
        <v>0</v>
      </c>
      <c r="J5087" s="26">
        <f>[1]!b_pq_pctchange(A5087,日期设置!$C$4,日期设置!$B$2,1)</f>
        <v>0</v>
      </c>
      <c r="K5087" s="52">
        <f>[1]!b_dq_amount($A5087,日期设置!B$2,2,10000)</f>
        <v>0</v>
      </c>
      <c r="L5087" s="26">
        <f>[1]!b_info_latestpar(A5087,日期设置!$B$2)</f>
        <v>100</v>
      </c>
      <c r="M5087" s="6">
        <f>[1]!b_info_outstandingbalance($A5087,日期设置!B$2)</f>
        <v>10</v>
      </c>
      <c r="N5087" s="7">
        <f>[1]!b_info_latestissurercreditrating2(A5087,日期设置!$B$2,"102","1")</f>
        <v>0</v>
      </c>
      <c r="O5087" s="8">
        <v>4.04</v>
      </c>
      <c r="P5087" s="9">
        <f>[1]!b_info_repurchasedate(A5087)</f>
        <v>0</v>
      </c>
      <c r="Q5087" s="8" t="s">
        <v>16737</v>
      </c>
      <c r="R5087" s="2" t="str">
        <f>IF((--IF(P5087=0,Q5087,P5087))&gt;(--日期设置!$B$2),IF(P5087=0,Q5087,P5087),Q5087)</f>
        <v>2022-07-19</v>
      </c>
      <c r="S5087" s="2" t="s">
        <v>18353</v>
      </c>
      <c r="T5087" s="8">
        <f>[1]!b_anal_ptmyear($A5087,日期设置!$B$2)</f>
        <v>1.3260273972602739</v>
      </c>
      <c r="U5087" s="8">
        <f>[1]!b_anal_termifexercise($A5087,日期设置!B$2)</f>
        <v>0</v>
      </c>
      <c r="V5087" s="10">
        <f>[1]!b_dq_dirtyprice(A5087,日期设置!$B$2)</f>
        <v>102.36279999999999</v>
      </c>
      <c r="W5087" s="11">
        <f>IF(U5087=0,ROUNDUP((Q5087-日期设置!$B$2)/365,0),ROUNDUP((R5087-日期设置!$B$2)/365,0))</f>
        <v>2</v>
      </c>
      <c r="X5087" s="18">
        <f>_xlfn.IFNA(VLOOKUP(A5087,过往入选债券!A:D,4,0),2)</f>
        <v>2</v>
      </c>
      <c r="Y5087">
        <f>_xlfn.IFNA(VLOOKUP(C5087,[2]Sheet1!$A:$A,1,0),3)</f>
        <v>3</v>
      </c>
    </row>
    <row r="5088" spans="1:25" hidden="1" x14ac:dyDescent="0.2">
      <c r="A5088" s="21" t="s">
        <v>8819</v>
      </c>
      <c r="B5088" s="21" t="s">
        <v>8820</v>
      </c>
      <c r="C5088" s="37" t="s">
        <v>8821</v>
      </c>
      <c r="D5088" s="26" t="str">
        <f>[1]!b_calc_yield(A5088,日期设置!$B$2,F5088,1,R5088,1,O5088,L5088,S5088,)</f>
        <v>Fetching...</v>
      </c>
      <c r="E5088" s="26">
        <f t="shared" si="158"/>
        <v>1.3578828854442726</v>
      </c>
      <c r="F5088" s="18">
        <f>[1]!b_dq_cleanprice($A5088,日期设置!B$2)</f>
        <v>100.7569</v>
      </c>
      <c r="G5088" s="18" t="str">
        <f t="shared" si="159"/>
        <v>3.31 + 0.31</v>
      </c>
      <c r="H5088" s="27">
        <f>[1]!b_dq_pctchange($A5088,日期设置!$B$2,1)/100</f>
        <v>0</v>
      </c>
      <c r="I5088" s="26">
        <f>[1]!b_pq_pctchange(A5088,日期设置!$B$4,日期设置!$B$2,1)</f>
        <v>0</v>
      </c>
      <c r="J5088" s="26">
        <f>[1]!b_pq_pctchange(A5088,日期设置!$C$4,日期设置!$B$2,1)</f>
        <v>0</v>
      </c>
      <c r="K5088" s="52">
        <f>[1]!b_dq_amount($A5088,日期设置!B$2,2,10000)</f>
        <v>0</v>
      </c>
      <c r="L5088" s="26">
        <f>[1]!b_info_latestpar(A5088,日期设置!$B$2)</f>
        <v>100</v>
      </c>
      <c r="M5088" s="6">
        <f>[1]!b_info_outstandingbalance($A5088,日期设置!B$2)</f>
        <v>5</v>
      </c>
      <c r="N5088" s="7" t="str">
        <f>[1]!b_info_latestissurercreditrating2(A5088,日期设置!$B$2,"102","1")</f>
        <v>AA</v>
      </c>
      <c r="O5088" s="8">
        <v>6.95</v>
      </c>
      <c r="P5088" s="9" t="str">
        <f>[1]!b_info_repurchasedate(A5088)</f>
        <v>2021-07-15</v>
      </c>
      <c r="Q5088" s="8" t="s">
        <v>17676</v>
      </c>
      <c r="R5088" s="2" t="str">
        <f>IF((--IF(P5088=0,Q5088,P5088))&gt;(--日期设置!$B$2),IF(P5088=0,Q5088,P5088),Q5088)</f>
        <v>2021-07-15</v>
      </c>
      <c r="S5088" s="2" t="s">
        <v>17855</v>
      </c>
      <c r="T5088" s="8">
        <f>[1]!b_anal_ptmyear($A5088,日期设置!$B$2)</f>
        <v>3.3150684931506849</v>
      </c>
      <c r="U5088" s="8">
        <f>[1]!b_anal_termifexercise($A5088,日期设置!B$2)</f>
        <v>0.31506849315068491</v>
      </c>
      <c r="V5088" s="10">
        <f>[1]!b_dq_dirtyprice(A5088,日期设置!$B$2)</f>
        <v>105.5172</v>
      </c>
      <c r="W5088" s="11">
        <f>IF(U5088=0,ROUNDUP((Q5088-日期设置!$B$2)/365,0),ROUNDUP((R5088-日期设置!$B$2)/365,0))</f>
        <v>1</v>
      </c>
      <c r="X5088" s="18">
        <f>_xlfn.IFNA(VLOOKUP(A5088,过往入选债券!A:D,4,0),2)</f>
        <v>2</v>
      </c>
      <c r="Y5088">
        <f>_xlfn.IFNA(VLOOKUP(C5088,[2]Sheet1!$A:$A,1,0),3)</f>
        <v>3</v>
      </c>
    </row>
    <row r="5089" spans="1:25" hidden="1" x14ac:dyDescent="0.2">
      <c r="A5089" s="28" t="s">
        <v>19691</v>
      </c>
      <c r="B5089" s="28" t="s">
        <v>19692</v>
      </c>
      <c r="C5089" s="38" t="s">
        <v>2144</v>
      </c>
      <c r="D5089" s="26" t="str">
        <f>[1]!b_calc_yield(A5089,日期设置!$B$2,F5089,1,R5089,1,O5089,L5089,S5089,)</f>
        <v>Fetching...</v>
      </c>
      <c r="E5089" s="26">
        <f t="shared" si="158"/>
        <v>10.184875065545551</v>
      </c>
      <c r="F5089" s="18">
        <f>[1]!b_dq_cleanprice($A5089,日期设置!B$2)</f>
        <v>99.912099999999995</v>
      </c>
      <c r="G5089" s="18" t="str">
        <f t="shared" si="159"/>
        <v>4.41 + 2.41</v>
      </c>
      <c r="H5089" s="27">
        <f>[1]!b_dq_pctchange($A5089,日期设置!$B$2,1)/100</f>
        <v>0</v>
      </c>
      <c r="I5089" s="26">
        <f>[1]!b_pq_pctchange(A5089,日期设置!$B$4,日期设置!$B$2,1)</f>
        <v>-8.7900000000004752E-2</v>
      </c>
      <c r="J5089" s="26">
        <f>[1]!b_pq_pctchange(A5089,日期设置!$C$4,日期设置!$B$2,1)</f>
        <v>-9.8889122196558807E-2</v>
      </c>
      <c r="K5089" s="52">
        <f>[1]!b_dq_amount($A5089,日期设置!B$2,2,10000)</f>
        <v>0</v>
      </c>
      <c r="L5089" s="26">
        <f>[1]!b_info_latestpar(A5089,日期设置!$B$2)</f>
        <v>100</v>
      </c>
      <c r="M5089" s="6">
        <f>[1]!b_info_outstandingbalance($A5089,日期设置!B$2)</f>
        <v>9</v>
      </c>
      <c r="N5089" s="7" t="str">
        <f>[1]!b_info_latestissurercreditrating2(A5089,日期设置!$B$2,"102","1")</f>
        <v>AA</v>
      </c>
      <c r="O5089" s="8">
        <v>4.28</v>
      </c>
      <c r="P5089" s="9" t="str">
        <f>[1]!b_info_repurchasedate(A5089)</f>
        <v>2023-08-21</v>
      </c>
      <c r="Q5089" s="8" t="s">
        <v>17723</v>
      </c>
      <c r="R5089" s="2" t="str">
        <f>IF((--IF(P5089=0,Q5089,P5089))&gt;(--日期设置!$B$2),IF(P5089=0,Q5089,P5089),Q5089)</f>
        <v>2023-08-21</v>
      </c>
      <c r="S5089" s="31" t="s">
        <v>19109</v>
      </c>
      <c r="T5089" s="8">
        <f>[1]!b_anal_ptmyear($A5089,日期设置!$B$2)</f>
        <v>4.4164383561643836</v>
      </c>
      <c r="U5089" s="8">
        <f>[1]!b_anal_termifexercise($A5089,日期设置!B$2)</f>
        <v>2.4164383561643836</v>
      </c>
      <c r="V5089" s="10">
        <f>[1]!b_dq_dirtyprice(A5089,日期设置!$B$2)</f>
        <v>102.4097</v>
      </c>
      <c r="W5089" s="11">
        <f>IF(U5089=0,ROUNDUP((Q5089-日期设置!$B$2)/365,0),ROUNDUP((R5089-日期设置!$B$2)/365,0))</f>
        <v>3</v>
      </c>
      <c r="X5089" s="18">
        <f>_xlfn.IFNA(VLOOKUP(A5089,过往入选债券!A:D,4,0),2)</f>
        <v>2</v>
      </c>
      <c r="Y5089">
        <f>_xlfn.IFNA(VLOOKUP(C5089,[2]Sheet1!$A:$A,1,0),3)</f>
        <v>3</v>
      </c>
    </row>
    <row r="5090" spans="1:25" hidden="1" x14ac:dyDescent="0.2">
      <c r="A5090" s="21" t="s">
        <v>5639</v>
      </c>
      <c r="B5090" s="21" t="s">
        <v>5640</v>
      </c>
      <c r="C5090" s="37" t="s">
        <v>22</v>
      </c>
      <c r="D5090" s="26" t="str">
        <f>[1]!b_calc_yield(A5090,日期设置!$B$2,F5090,1,R5090,1,O5090,L5090,S5090,)</f>
        <v>Fetching...</v>
      </c>
      <c r="E5090" s="26">
        <f t="shared" si="158"/>
        <v>2.6442215342060482</v>
      </c>
      <c r="F5090" s="18">
        <f>[1]!b_dq_cleanprice($A5090,日期设置!B$2)</f>
        <v>99.893199999999993</v>
      </c>
      <c r="G5090" s="18" t="str">
        <f t="shared" si="159"/>
        <v>0.61 + 0.61</v>
      </c>
      <c r="H5090" s="27">
        <f>[1]!b_dq_pctchange($A5090,日期设置!$B$2,1)/100</f>
        <v>0</v>
      </c>
      <c r="I5090" s="26">
        <f>[1]!b_pq_pctchange(A5090,日期设置!$B$4,日期设置!$B$2,1)</f>
        <v>0</v>
      </c>
      <c r="J5090" s="26">
        <f>[1]!b_pq_pctchange(A5090,日期设置!$C$4,日期设置!$B$2,1)</f>
        <v>0.17649913956668228</v>
      </c>
      <c r="K5090" s="52">
        <f>[1]!b_dq_amount($A5090,日期设置!B$2,2,10000)</f>
        <v>0</v>
      </c>
      <c r="L5090" s="26">
        <f>[1]!b_info_latestpar(A5090,日期设置!$B$2)</f>
        <v>100</v>
      </c>
      <c r="M5090" s="6">
        <f>[1]!b_info_outstandingbalance($A5090,日期设置!B$2)</f>
        <v>6</v>
      </c>
      <c r="N5090" s="7" t="str">
        <f>[1]!b_info_latestissurercreditrating2(A5090,日期设置!$B$2,"102","1")</f>
        <v>AA+</v>
      </c>
      <c r="O5090" s="8">
        <v>4.2</v>
      </c>
      <c r="P5090" s="9">
        <f>[1]!b_info_repurchasedate(A5090)</f>
        <v>0</v>
      </c>
      <c r="Q5090" s="8" t="s">
        <v>17175</v>
      </c>
      <c r="R5090" s="2" t="str">
        <f>IF((--IF(P5090=0,Q5090,P5090))&gt;(--日期设置!$B$2),IF(P5090=0,Q5090,P5090),Q5090)</f>
        <v>2021-11-01</v>
      </c>
      <c r="S5090" s="2" t="s">
        <v>18315</v>
      </c>
      <c r="T5090" s="8">
        <f>[1]!b_anal_ptmyear($A5090,日期设置!$B$2)</f>
        <v>0.61369863013698633</v>
      </c>
      <c r="U5090" s="8">
        <f>[1]!b_anal_termifexercise($A5090,日期设置!B$2)</f>
        <v>0.61369863013698633</v>
      </c>
      <c r="V5090" s="10">
        <f>[1]!b_dq_dirtyprice(A5090,日期设置!$B$2)</f>
        <v>101.5157</v>
      </c>
      <c r="W5090" s="11">
        <f>IF(U5090=0,ROUNDUP((Q5090-日期设置!$B$2)/365,0),ROUNDUP((R5090-日期设置!$B$2)/365,0))</f>
        <v>1</v>
      </c>
      <c r="X5090" s="18">
        <f>_xlfn.IFNA(VLOOKUP(A5090,过往入选债券!A:D,4,0),2)</f>
        <v>2</v>
      </c>
      <c r="Y5090">
        <f>_xlfn.IFNA(VLOOKUP(C5090,[2]Sheet1!$A:$A,1,0),3)</f>
        <v>3</v>
      </c>
    </row>
    <row r="5091" spans="1:25" hidden="1" x14ac:dyDescent="0.2">
      <c r="A5091" s="21" t="s">
        <v>12858</v>
      </c>
      <c r="B5091" s="21" t="s">
        <v>12859</v>
      </c>
      <c r="C5091" s="37" t="s">
        <v>12860</v>
      </c>
      <c r="D5091" s="26" t="str">
        <f>[1]!b_calc_yield(A5091,日期设置!$B$2,F5091,1,R5091,1,O5091,L5091,S5091,)</f>
        <v>Fetching...</v>
      </c>
      <c r="E5091" s="26">
        <f t="shared" si="158"/>
        <v>20.632476318026029</v>
      </c>
      <c r="F5091" s="18">
        <f>[1]!b_dq_cleanprice($A5091,日期设置!B$2)</f>
        <v>58.5578</v>
      </c>
      <c r="G5091" s="18" t="str">
        <f t="shared" si="159"/>
        <v>2.01 + 0</v>
      </c>
      <c r="H5091" s="27">
        <f>[1]!b_dq_pctchange($A5091,日期设置!$B$2,1)/100</f>
        <v>0</v>
      </c>
      <c r="I5091" s="26">
        <f>[1]!b_pq_pctchange(A5091,日期设置!$B$4,日期设置!$B$2,1)</f>
        <v>-1.5067212077990251</v>
      </c>
      <c r="J5091" s="26">
        <f>[1]!b_pq_pctchange(A5091,日期设置!$C$4,日期设置!$B$2,1)</f>
        <v>-1.5067212077990251</v>
      </c>
      <c r="K5091" s="52">
        <f>[1]!b_dq_amount($A5091,日期设置!B$2,2,10000)</f>
        <v>0</v>
      </c>
      <c r="L5091" s="26">
        <f>[1]!b_info_latestpar(A5091,日期设置!$B$2)</f>
        <v>60</v>
      </c>
      <c r="M5091" s="6">
        <f>[1]!b_info_outstandingbalance($A5091,日期设置!B$2)</f>
        <v>7.8</v>
      </c>
      <c r="N5091" s="7" t="str">
        <f>[1]!b_info_latestissurercreditrating2(A5091,日期设置!$B$2,"102","1")</f>
        <v>AA</v>
      </c>
      <c r="O5091" s="8">
        <v>4.6500000000000004</v>
      </c>
      <c r="P5091" s="9">
        <f>[1]!b_info_repurchasedate(A5091)</f>
        <v>0</v>
      </c>
      <c r="Q5091" s="8" t="s">
        <v>16337</v>
      </c>
      <c r="R5091" s="2" t="str">
        <f>IF((--IF(P5091=0,Q5091,P5091))&gt;(--日期设置!$B$2),IF(P5091=0,Q5091,P5091),Q5091)</f>
        <v>2023-03-28</v>
      </c>
      <c r="S5091" s="2" t="s">
        <v>18277</v>
      </c>
      <c r="T5091" s="8">
        <f>[1]!b_anal_ptmyear($A5091,日期设置!$B$2)</f>
        <v>2.0164383561643837</v>
      </c>
      <c r="U5091" s="8">
        <f>[1]!b_anal_termifexercise($A5091,日期设置!B$2)</f>
        <v>0</v>
      </c>
      <c r="V5091" s="10">
        <f>[1]!b_dq_dirtyprice(A5091,日期设置!$B$2)</f>
        <v>61.301900000000003</v>
      </c>
      <c r="W5091" s="11">
        <f>IF(U5091=0,ROUNDUP((Q5091-日期设置!$B$2)/365,0),ROUNDUP((R5091-日期设置!$B$2)/365,0))</f>
        <v>3</v>
      </c>
      <c r="X5091" s="18">
        <f>_xlfn.IFNA(VLOOKUP(A5091,过往入选债券!A:D,4,0),2)</f>
        <v>2</v>
      </c>
      <c r="Y5091">
        <f>_xlfn.IFNA(VLOOKUP(C5091,[2]Sheet1!$A:$A,1,0),3)</f>
        <v>3</v>
      </c>
    </row>
    <row r="5092" spans="1:25" hidden="1" x14ac:dyDescent="0.2">
      <c r="A5092" s="21" t="s">
        <v>9425</v>
      </c>
      <c r="B5092" s="21" t="s">
        <v>9426</v>
      </c>
      <c r="C5092" s="37" t="s">
        <v>1723</v>
      </c>
      <c r="D5092" s="26" t="str">
        <f>[1]!b_calc_yield(A5092,日期设置!$B$2,F5092,1,R5092,1,O5092,L5092,S5092,)</f>
        <v>Fetching...</v>
      </c>
      <c r="E5092" s="26">
        <f t="shared" si="158"/>
        <v>6.7720507069032543</v>
      </c>
      <c r="F5092" s="18">
        <f>[1]!b_dq_cleanprice($A5092,日期设置!B$2)</f>
        <v>100.0565</v>
      </c>
      <c r="G5092" s="18" t="str">
        <f t="shared" si="159"/>
        <v>1.59 + 0</v>
      </c>
      <c r="H5092" s="27">
        <f>[1]!b_dq_pctchange($A5092,日期设置!$B$2,1)/100</f>
        <v>0</v>
      </c>
      <c r="I5092" s="26">
        <f>[1]!b_pq_pctchange(A5092,日期设置!$B$4,日期设置!$B$2,1)</f>
        <v>0</v>
      </c>
      <c r="J5092" s="26">
        <f>[1]!b_pq_pctchange(A5092,日期设置!$C$4,日期设置!$B$2,1)</f>
        <v>0.40309147176052262</v>
      </c>
      <c r="K5092" s="52">
        <f>[1]!b_dq_amount($A5092,日期设置!B$2,2,10000)</f>
        <v>0</v>
      </c>
      <c r="L5092" s="26">
        <f>[1]!b_info_latestpar(A5092,日期设置!$B$2)</f>
        <v>100</v>
      </c>
      <c r="M5092" s="6">
        <f>[1]!b_info_outstandingbalance($A5092,日期设置!B$2)</f>
        <v>2.5</v>
      </c>
      <c r="N5092" s="7" t="str">
        <f>[1]!b_info_latestissurercreditrating2(A5092,日期设置!$B$2,"102","1")</f>
        <v>AA</v>
      </c>
      <c r="O5092" s="8">
        <v>4.3600000000000003</v>
      </c>
      <c r="P5092" s="9">
        <f>[1]!b_info_repurchasedate(A5092)</f>
        <v>0</v>
      </c>
      <c r="Q5092" s="8" t="s">
        <v>16575</v>
      </c>
      <c r="R5092" s="2" t="str">
        <f>IF((--IF(P5092=0,Q5092,P5092))&gt;(--日期设置!$B$2),IF(P5092=0,Q5092,P5092),Q5092)</f>
        <v>2022-10-25</v>
      </c>
      <c r="S5092" s="2" t="s">
        <v>18325</v>
      </c>
      <c r="T5092" s="8">
        <f>[1]!b_anal_ptmyear($A5092,日期设置!$B$2)</f>
        <v>1.5945205479452054</v>
      </c>
      <c r="U5092" s="8">
        <f>[1]!b_anal_termifexercise($A5092,日期设置!B$2)</f>
        <v>0</v>
      </c>
      <c r="V5092" s="10">
        <f>[1]!b_dq_dirtyprice(A5092,日期设置!$B$2)</f>
        <v>101.8244</v>
      </c>
      <c r="W5092" s="11">
        <f>IF(U5092=0,ROUNDUP((Q5092-日期设置!$B$2)/365,0),ROUNDUP((R5092-日期设置!$B$2)/365,0))</f>
        <v>2</v>
      </c>
      <c r="X5092" s="18">
        <f>_xlfn.IFNA(VLOOKUP(A5092,过往入选债券!A:D,4,0),2)</f>
        <v>2</v>
      </c>
      <c r="Y5092">
        <f>_xlfn.IFNA(VLOOKUP(C5092,[2]Sheet1!$A:$A,1,0),3)</f>
        <v>3</v>
      </c>
    </row>
    <row r="5093" spans="1:25" hidden="1" x14ac:dyDescent="0.2">
      <c r="A5093" s="28" t="s">
        <v>19294</v>
      </c>
      <c r="B5093" s="28" t="s">
        <v>19295</v>
      </c>
      <c r="C5093" s="38" t="s">
        <v>496</v>
      </c>
      <c r="D5093" s="26" t="str">
        <f>[1]!b_calc_yield(A5093,日期设置!$B$2,F5093,1,R5093,1,O5093,L5093,S5093,)</f>
        <v>Fetching...</v>
      </c>
      <c r="E5093" s="26">
        <f t="shared" si="158"/>
        <v>1.6168874915787113</v>
      </c>
      <c r="F5093" s="18">
        <f>[1]!b_dq_cleanprice($A5093,日期设置!B$2)</f>
        <v>99.548199999999994</v>
      </c>
      <c r="G5093" s="18" t="str">
        <f t="shared" si="159"/>
        <v>0.37 + 0</v>
      </c>
      <c r="H5093" s="27">
        <f>[1]!b_dq_pctchange($A5093,日期设置!$B$2,1)/100</f>
        <v>0</v>
      </c>
      <c r="I5093" s="26">
        <f>[1]!b_pq_pctchange(A5093,日期设置!$B$4,日期设置!$B$2,1)</f>
        <v>0</v>
      </c>
      <c r="J5093" s="26">
        <f>[1]!b_pq_pctchange(A5093,日期设置!$C$4,日期设置!$B$2,1)</f>
        <v>0</v>
      </c>
      <c r="K5093" s="52">
        <f>[1]!b_dq_amount($A5093,日期设置!B$2,2,10000)</f>
        <v>0</v>
      </c>
      <c r="L5093" s="26">
        <f>[1]!b_info_latestpar(A5093,日期设置!$B$2)</f>
        <v>100</v>
      </c>
      <c r="M5093" s="6">
        <f>[1]!b_info_outstandingbalance($A5093,日期设置!B$2)</f>
        <v>10</v>
      </c>
      <c r="N5093" s="7" t="str">
        <f>[1]!b_info_latestissurercreditrating2(A5093,日期设置!$B$2,"102","1")</f>
        <v>AAA</v>
      </c>
      <c r="O5093" s="8">
        <v>3.17</v>
      </c>
      <c r="P5093" s="9">
        <f>[1]!b_info_repurchasedate(A5093)</f>
        <v>0</v>
      </c>
      <c r="Q5093" s="8" t="s">
        <v>16999</v>
      </c>
      <c r="R5093" s="2" t="str">
        <f>IF((--IF(P5093=0,Q5093,P5093))&gt;(--日期设置!$B$2),IF(P5093=0,Q5093,P5093),Q5093)</f>
        <v>2021-08-06</v>
      </c>
      <c r="S5093" s="31" t="s">
        <v>19122</v>
      </c>
      <c r="T5093" s="8">
        <f>[1]!b_anal_ptmyear($A5093,日期设置!$B$2)</f>
        <v>0.37534246575342467</v>
      </c>
      <c r="U5093" s="8">
        <f>[1]!b_anal_termifexercise($A5093,日期设置!B$2)</f>
        <v>0</v>
      </c>
      <c r="V5093" s="10">
        <f>[1]!b_dq_dirtyprice(A5093,日期设置!$B$2)</f>
        <v>101.5284</v>
      </c>
      <c r="W5093" s="11">
        <f>IF(U5093=0,ROUNDUP((Q5093-日期设置!$B$2)/365,0),ROUNDUP((R5093-日期设置!$B$2)/365,0))</f>
        <v>1</v>
      </c>
      <c r="X5093" s="18">
        <f>_xlfn.IFNA(VLOOKUP(A5093,过往入选债券!A:D,4,0),2)</f>
        <v>2</v>
      </c>
      <c r="Y5093">
        <f>_xlfn.IFNA(VLOOKUP(C5093,[2]Sheet1!$A:$A,1,0),3)</f>
        <v>3</v>
      </c>
    </row>
    <row r="5094" spans="1:25" hidden="1" x14ac:dyDescent="0.2">
      <c r="A5094" s="21" t="s">
        <v>3674</v>
      </c>
      <c r="B5094" s="21" t="s">
        <v>3675</v>
      </c>
      <c r="C5094" s="37" t="s">
        <v>2609</v>
      </c>
      <c r="D5094" s="26" t="str">
        <f>[1]!b_calc_yield(A5094,日期设置!$B$2,F5094,1,R5094,1,O5094,L5094,S5094,)</f>
        <v>Fetching...</v>
      </c>
      <c r="E5094" s="26">
        <f t="shared" si="158"/>
        <v>7.1882456876689593</v>
      </c>
      <c r="F5094" s="18">
        <f>[1]!b_dq_cleanprice($A5094,日期设置!B$2)</f>
        <v>100.7329</v>
      </c>
      <c r="G5094" s="18" t="str">
        <f t="shared" si="159"/>
        <v>1.69 + 0</v>
      </c>
      <c r="H5094" s="27">
        <f>[1]!b_dq_pctchange($A5094,日期设置!$B$2,1)/100</f>
        <v>0</v>
      </c>
      <c r="I5094" s="26">
        <f>[1]!b_pq_pctchange(A5094,日期设置!$B$4,日期设置!$B$2,1)</f>
        <v>0</v>
      </c>
      <c r="J5094" s="26">
        <f>[1]!b_pq_pctchange(A5094,日期设置!$C$4,日期设置!$B$2,1)</f>
        <v>0</v>
      </c>
      <c r="K5094" s="52">
        <f>[1]!b_dq_amount($A5094,日期设置!B$2,2,10000)</f>
        <v>0</v>
      </c>
      <c r="L5094" s="26">
        <f>[1]!b_info_latestpar(A5094,日期设置!$B$2)</f>
        <v>100</v>
      </c>
      <c r="M5094" s="6">
        <f>[1]!b_info_outstandingbalance($A5094,日期设置!B$2)</f>
        <v>10</v>
      </c>
      <c r="N5094" s="7">
        <f>[1]!b_info_latestissurercreditrating2(A5094,日期设置!$B$2,"102","1")</f>
        <v>0</v>
      </c>
      <c r="O5094" s="8">
        <v>4.78</v>
      </c>
      <c r="P5094" s="9">
        <f>[1]!b_info_repurchasedate(A5094)</f>
        <v>0</v>
      </c>
      <c r="Q5094" s="8" t="s">
        <v>16856</v>
      </c>
      <c r="R5094" s="2" t="str">
        <f>IF((--IF(P5094=0,Q5094,P5094))&gt;(--日期设置!$B$2),IF(P5094=0,Q5094,P5094),Q5094)</f>
        <v>2022-11-29</v>
      </c>
      <c r="S5094" s="2" t="s">
        <v>18549</v>
      </c>
      <c r="T5094" s="8">
        <f>[1]!b_anal_ptmyear($A5094,日期设置!$B$2)</f>
        <v>1.6904109589041096</v>
      </c>
      <c r="U5094" s="8">
        <f>[1]!b_anal_termifexercise($A5094,日期设置!B$2)</f>
        <v>0</v>
      </c>
      <c r="V5094" s="10">
        <f>[1]!b_dq_dirtyprice(A5094,日期设置!$B$2)</f>
        <v>102.2127</v>
      </c>
      <c r="W5094" s="11">
        <f>IF(U5094=0,ROUNDUP((Q5094-日期设置!$B$2)/365,0),ROUNDUP((R5094-日期设置!$B$2)/365,0))</f>
        <v>2</v>
      </c>
      <c r="X5094" s="18">
        <f>_xlfn.IFNA(VLOOKUP(A5094,过往入选债券!A:D,4,0),2)</f>
        <v>2</v>
      </c>
      <c r="Y5094">
        <f>_xlfn.IFNA(VLOOKUP(C5094,[2]Sheet1!$A:$A,1,0),3)</f>
        <v>3</v>
      </c>
    </row>
    <row r="5095" spans="1:25" hidden="1" x14ac:dyDescent="0.2">
      <c r="A5095" s="21" t="s">
        <v>9607</v>
      </c>
      <c r="B5095" s="21" t="s">
        <v>9608</v>
      </c>
      <c r="C5095" s="37" t="s">
        <v>905</v>
      </c>
      <c r="D5095" s="26" t="str">
        <f>[1]!b_calc_yield(A5095,日期设置!$B$2,F5095,1,R5095,1,O5095,L5095,S5095,)</f>
        <v>Fetching...</v>
      </c>
      <c r="E5095" s="26">
        <f t="shared" si="158"/>
        <v>7.2512553947778002</v>
      </c>
      <c r="F5095" s="18">
        <f>[1]!b_dq_cleanprice($A5095,日期设置!B$2)</f>
        <v>99.649000000000001</v>
      </c>
      <c r="G5095" s="18" t="str">
        <f t="shared" si="159"/>
        <v>3.69 + 1.69</v>
      </c>
      <c r="H5095" s="27">
        <f>[1]!b_dq_pctchange($A5095,日期设置!$B$2,1)/100</f>
        <v>0</v>
      </c>
      <c r="I5095" s="26">
        <f>[1]!b_pq_pctchange(A5095,日期设置!$B$4,日期设置!$B$2,1)</f>
        <v>0</v>
      </c>
      <c r="J5095" s="26">
        <f>[1]!b_pq_pctchange(A5095,日期设置!$C$4,日期设置!$B$2,1)</f>
        <v>0</v>
      </c>
      <c r="K5095" s="52">
        <f>[1]!b_dq_amount($A5095,日期设置!B$2,2,10000)</f>
        <v>0</v>
      </c>
      <c r="L5095" s="26">
        <f>[1]!b_info_latestpar(A5095,日期设置!$B$2)</f>
        <v>100</v>
      </c>
      <c r="M5095" s="6">
        <f>[1]!b_info_outstandingbalance($A5095,日期设置!B$2)</f>
        <v>15</v>
      </c>
      <c r="N5095" s="7" t="str">
        <f>[1]!b_info_latestissurercreditrating2(A5095,日期设置!$B$2,"102","1")</f>
        <v>AA</v>
      </c>
      <c r="O5095" s="8">
        <v>4.0999999999999996</v>
      </c>
      <c r="P5095" s="9" t="str">
        <f>[1]!b_info_repurchasedate(A5095)</f>
        <v>2022-12-02</v>
      </c>
      <c r="Q5095" s="8" t="s">
        <v>16112</v>
      </c>
      <c r="R5095" s="2" t="str">
        <f>IF((--IF(P5095=0,Q5095,P5095))&gt;(--日期设置!$B$2),IF(P5095=0,Q5095,P5095),Q5095)</f>
        <v>2022-12-02</v>
      </c>
      <c r="S5095" s="2" t="s">
        <v>17898</v>
      </c>
      <c r="T5095" s="8">
        <f>[1]!b_anal_ptmyear($A5095,日期设置!$B$2)</f>
        <v>3.6986301369863015</v>
      </c>
      <c r="U5095" s="8">
        <f>[1]!b_anal_termifexercise($A5095,日期设置!B$2)</f>
        <v>1.6986301369863013</v>
      </c>
      <c r="V5095" s="10">
        <f>[1]!b_dq_dirtyprice(A5095,日期设置!$B$2)</f>
        <v>100.88460000000001</v>
      </c>
      <c r="W5095" s="11">
        <f>IF(U5095=0,ROUNDUP((Q5095-日期设置!$B$2)/365,0),ROUNDUP((R5095-日期设置!$B$2)/365,0))</f>
        <v>2</v>
      </c>
      <c r="X5095" s="18">
        <f>_xlfn.IFNA(VLOOKUP(A5095,过往入选债券!A:D,4,0),2)</f>
        <v>2</v>
      </c>
      <c r="Y5095">
        <f>_xlfn.IFNA(VLOOKUP(C5095,[2]Sheet1!$A:$A,1,0),3)</f>
        <v>3</v>
      </c>
    </row>
    <row r="5096" spans="1:25" hidden="1" x14ac:dyDescent="0.2">
      <c r="A5096" s="21" t="s">
        <v>14778</v>
      </c>
      <c r="B5096" s="21" t="s">
        <v>14779</v>
      </c>
      <c r="C5096" s="37" t="s">
        <v>14780</v>
      </c>
      <c r="D5096" s="26" t="str">
        <f>[1]!b_calc_yield(A5096,日期设置!$B$2,F5096,1,R5096,1,O5096,L5096,S5096,)</f>
        <v>Fetching...</v>
      </c>
      <c r="E5096" s="26">
        <f t="shared" si="158"/>
        <v>11.342901673416605</v>
      </c>
      <c r="F5096" s="18">
        <f>[1]!b_dq_cleanprice($A5096,日期设置!B$2)</f>
        <v>102.2469</v>
      </c>
      <c r="G5096" s="18" t="str">
        <f t="shared" si="159"/>
        <v>7.68 + 2.68</v>
      </c>
      <c r="H5096" s="27">
        <f>[1]!b_dq_pctchange($A5096,日期设置!$B$2,1)/100</f>
        <v>0</v>
      </c>
      <c r="I5096" s="26">
        <f>[1]!b_pq_pctchange(A5096,日期设置!$B$4,日期设置!$B$2,1)</f>
        <v>0</v>
      </c>
      <c r="J5096" s="26">
        <f>[1]!b_pq_pctchange(A5096,日期设置!$C$4,日期设置!$B$2,1)</f>
        <v>0</v>
      </c>
      <c r="K5096" s="52">
        <f>[1]!b_dq_amount($A5096,日期设置!B$2,2,10000)</f>
        <v>0</v>
      </c>
      <c r="L5096" s="26">
        <f>[1]!b_info_latestpar(A5096,日期设置!$B$2)</f>
        <v>100</v>
      </c>
      <c r="M5096" s="6">
        <f>[1]!b_info_outstandingbalance($A5096,日期设置!B$2)</f>
        <v>8</v>
      </c>
      <c r="N5096" s="7" t="str">
        <f>[1]!b_info_latestissurercreditrating2(A5096,日期设置!$B$2,"102","1")</f>
        <v>AA</v>
      </c>
      <c r="O5096" s="8">
        <v>5.22</v>
      </c>
      <c r="P5096" s="9" t="str">
        <f>[1]!b_info_repurchasedate(A5096)</f>
        <v>2023-11-28</v>
      </c>
      <c r="Q5096" s="8" t="s">
        <v>17614</v>
      </c>
      <c r="R5096" s="2" t="str">
        <f>IF((--IF(P5096=0,Q5096,P5096))&gt;(--日期设置!$B$2),IF(P5096=0,Q5096,P5096),Q5096)</f>
        <v>2023-11-28</v>
      </c>
      <c r="S5096" s="2" t="s">
        <v>17901</v>
      </c>
      <c r="T5096" s="8">
        <f>[1]!b_anal_ptmyear($A5096,日期设置!$B$2)</f>
        <v>7.6876712328767125</v>
      </c>
      <c r="U5096" s="8">
        <f>[1]!b_anal_termifexercise($A5096,日期设置!B$2)</f>
        <v>2.6876712328767125</v>
      </c>
      <c r="V5096" s="10">
        <f>[1]!b_dq_dirtyprice(A5096,日期设置!$B$2)</f>
        <v>103.87730000000001</v>
      </c>
      <c r="W5096" s="11">
        <f>IF(U5096=0,ROUNDUP((Q5096-日期设置!$B$2)/365,0),ROUNDUP((R5096-日期设置!$B$2)/365,0))</f>
        <v>3</v>
      </c>
      <c r="X5096" s="18">
        <f>_xlfn.IFNA(VLOOKUP(A5096,过往入选债券!A:D,4,0),2)</f>
        <v>2</v>
      </c>
      <c r="Y5096">
        <f>_xlfn.IFNA(VLOOKUP(C5096,[2]Sheet1!$A:$A,1,0),3)</f>
        <v>3</v>
      </c>
    </row>
    <row r="5097" spans="1:25" hidden="1" x14ac:dyDescent="0.2">
      <c r="A5097" s="21" t="s">
        <v>589</v>
      </c>
      <c r="B5097" s="21" t="s">
        <v>590</v>
      </c>
      <c r="C5097" s="37" t="s">
        <v>591</v>
      </c>
      <c r="D5097" s="26" t="str">
        <f>[1]!b_calc_yield(A5097,日期设置!$B$2,F5097,1,R5097,1,O5097,L5097,S5097,)</f>
        <v>Fetching...</v>
      </c>
      <c r="E5097" s="26">
        <f t="shared" si="158"/>
        <v>0.76707520733674261</v>
      </c>
      <c r="F5097" s="18">
        <f>[1]!b_dq_cleanprice($A5097,日期设置!B$2)</f>
        <v>100.398</v>
      </c>
      <c r="G5097" s="18" t="str">
        <f t="shared" si="159"/>
        <v>0.17 + 0</v>
      </c>
      <c r="H5097" s="27">
        <f>[1]!b_dq_pctchange($A5097,日期设置!$B$2,1)/100</f>
        <v>0</v>
      </c>
      <c r="I5097" s="26">
        <f>[1]!b_pq_pctchange(A5097,日期设置!$B$4,日期设置!$B$2,1)</f>
        <v>-8.9635184797876057E-3</v>
      </c>
      <c r="J5097" s="26">
        <f>[1]!b_pq_pctchange(A5097,日期设置!$C$4,日期设置!$B$2,1)</f>
        <v>-0.30851356436931182</v>
      </c>
      <c r="K5097" s="52">
        <f>[1]!b_dq_amount($A5097,日期设置!B$2,2,10000)</f>
        <v>0</v>
      </c>
      <c r="L5097" s="26">
        <f>[1]!b_info_latestpar(A5097,日期设置!$B$2)</f>
        <v>100</v>
      </c>
      <c r="M5097" s="6">
        <f>[1]!b_info_outstandingbalance($A5097,日期设置!B$2)</f>
        <v>5</v>
      </c>
      <c r="N5097" s="7">
        <f>[1]!b_info_latestissurercreditrating2(A5097,日期设置!$B$2,"102","1")</f>
        <v>0</v>
      </c>
      <c r="O5097" s="8">
        <v>6.8</v>
      </c>
      <c r="P5097" s="9">
        <f>[1]!b_info_repurchasedate(A5097)</f>
        <v>0</v>
      </c>
      <c r="Q5097" s="8" t="s">
        <v>17215</v>
      </c>
      <c r="R5097" s="2" t="str">
        <f>IF((--IF(P5097=0,Q5097,P5097))&gt;(--日期设置!$B$2),IF(P5097=0,Q5097,P5097),Q5097)</f>
        <v>2021-05-26</v>
      </c>
      <c r="S5097" s="2" t="s">
        <v>18937</v>
      </c>
      <c r="T5097" s="8">
        <f>[1]!b_anal_ptmyear($A5097,日期设置!$B$2)</f>
        <v>0.17808219178082191</v>
      </c>
      <c r="U5097" s="8">
        <f>[1]!b_anal_termifexercise($A5097,日期设置!B$2)</f>
        <v>0</v>
      </c>
      <c r="V5097" s="10">
        <f>[1]!b_dq_dirtyprice(A5097,日期设置!$B$2)</f>
        <v>105.98699999999999</v>
      </c>
      <c r="W5097" s="11">
        <f>IF(U5097=0,ROUNDUP((Q5097-日期设置!$B$2)/365,0),ROUNDUP((R5097-日期设置!$B$2)/365,0))</f>
        <v>1</v>
      </c>
      <c r="X5097" s="18">
        <f>_xlfn.IFNA(VLOOKUP(A5097,过往入选债券!A:D,4,0),2)</f>
        <v>2</v>
      </c>
      <c r="Y5097">
        <f>_xlfn.IFNA(VLOOKUP(C5097,[2]Sheet1!$A:$A,1,0),3)</f>
        <v>3</v>
      </c>
    </row>
    <row r="5098" spans="1:25" hidden="1" x14ac:dyDescent="0.2">
      <c r="A5098" s="28" t="s">
        <v>21858</v>
      </c>
      <c r="B5098" s="28" t="s">
        <v>22052</v>
      </c>
      <c r="C5098" s="39" t="s">
        <v>21701</v>
      </c>
      <c r="D5098" s="26" t="str">
        <f>[1]!b_calc_yield(A5098,日期设置!$B$2,F5098,1,R5098,1,O5098,L5098,S5098,)</f>
        <v>Fetching...</v>
      </c>
      <c r="E5098" s="26">
        <f t="shared" si="158"/>
        <v>7.4844825286219718</v>
      </c>
      <c r="F5098" s="18">
        <f>[1]!b_dq_cleanprice($A5098,日期设置!B$2)</f>
        <v>100.7816</v>
      </c>
      <c r="G5098" s="18" t="str">
        <f t="shared" si="159"/>
        <v>1.75 + 1.75</v>
      </c>
      <c r="H5098" s="27">
        <f>[1]!b_dq_pctchange($A5098,日期设置!$B$2,1)/100</f>
        <v>0</v>
      </c>
      <c r="I5098" s="26">
        <f>[1]!b_pq_pctchange(A5098,日期设置!$B$4,日期设置!$B$2,1)</f>
        <v>0</v>
      </c>
      <c r="J5098" s="26">
        <f>[1]!b_pq_pctchange(A5098,日期设置!$C$4,日期设置!$B$2,1)</f>
        <v>0</v>
      </c>
      <c r="K5098" s="52">
        <f>[1]!b_dq_amount($A5098,日期设置!B$2,2,10000)</f>
        <v>0</v>
      </c>
      <c r="L5098" s="26">
        <f>[1]!b_info_latestpar(A5098,日期设置!$B$2)</f>
        <v>100</v>
      </c>
      <c r="M5098" s="6">
        <f>[1]!b_info_outstandingbalance($A5098,日期设置!B$2)</f>
        <v>15</v>
      </c>
      <c r="N5098" s="7" t="str">
        <f>[1]!b_info_latestissurercreditrating2(A5098,日期设置!$B$2,"102","1")</f>
        <v>AAA</v>
      </c>
      <c r="O5098" s="43">
        <v>4.79</v>
      </c>
      <c r="P5098" s="9">
        <f>[1]!b_info_repurchasedate(A5098)</f>
        <v>0</v>
      </c>
      <c r="Q5098" s="31" t="s">
        <v>16714</v>
      </c>
      <c r="R5098" s="2" t="str">
        <f>IF((--IF(P5098=0,Q5098,P5098))&gt;(--日期设置!$B$2),IF(P5098=0,Q5098,P5098),Q5098)</f>
        <v>2022-12-23</v>
      </c>
      <c r="S5098" s="31" t="s">
        <v>16982</v>
      </c>
      <c r="T5098" s="8">
        <f>[1]!b_anal_ptmyear($A5098,日期设置!$B$2)</f>
        <v>1.7561643835616438</v>
      </c>
      <c r="U5098" s="8">
        <f>[1]!b_anal_termifexercise($A5098,日期设置!B$2)</f>
        <v>1.7561643835616438</v>
      </c>
      <c r="V5098" s="10">
        <f>[1]!b_dq_dirtyprice(A5098,日期设置!$B$2)</f>
        <v>101.9496</v>
      </c>
      <c r="W5098" s="11">
        <f>IF(U5098=0,ROUNDUP((Q5098-日期设置!$B$2)/365,0),ROUNDUP((R5098-日期设置!$B$2)/365,0))</f>
        <v>2</v>
      </c>
      <c r="X5098" s="18">
        <f>_xlfn.IFNA(VLOOKUP(A5098,过往入选债券!A:D,4,0),2)</f>
        <v>2</v>
      </c>
      <c r="Y5098">
        <f>_xlfn.IFNA(VLOOKUP(C5098,[2]Sheet1!$A:$A,1,0),3)</f>
        <v>3</v>
      </c>
    </row>
    <row r="5099" spans="1:25" hidden="1" x14ac:dyDescent="0.2">
      <c r="A5099" s="21" t="s">
        <v>3920</v>
      </c>
      <c r="B5099" s="21" t="s">
        <v>3921</v>
      </c>
      <c r="C5099" s="37" t="s">
        <v>3922</v>
      </c>
      <c r="D5099" s="26" t="str">
        <f>[1]!b_calc_yield(A5099,日期设置!$B$2,F5099,1,R5099,1,O5099,L5099,S5099,)</f>
        <v>Fetching...</v>
      </c>
      <c r="E5099" s="26">
        <f t="shared" si="158"/>
        <v>8.2375421007758085</v>
      </c>
      <c r="F5099" s="18">
        <f>[1]!b_dq_cleanprice($A5099,日期设置!B$2)</f>
        <v>98.901799999999994</v>
      </c>
      <c r="G5099" s="18" t="str">
        <f t="shared" si="159"/>
        <v>1.91 + 0</v>
      </c>
      <c r="H5099" s="27">
        <f>[1]!b_dq_pctchange($A5099,日期设置!$B$2,1)/100</f>
        <v>0</v>
      </c>
      <c r="I5099" s="26">
        <f>[1]!b_pq_pctchange(A5099,日期设置!$B$4,日期设置!$B$2,1)</f>
        <v>0</v>
      </c>
      <c r="J5099" s="26">
        <f>[1]!b_pq_pctchange(A5099,日期设置!$C$4,日期设置!$B$2,1)</f>
        <v>0</v>
      </c>
      <c r="K5099" s="52">
        <f>[1]!b_dq_amount($A5099,日期设置!B$2,2,10000)</f>
        <v>0</v>
      </c>
      <c r="L5099" s="26">
        <f>[1]!b_info_latestpar(A5099,日期设置!$B$2)</f>
        <v>100</v>
      </c>
      <c r="M5099" s="6">
        <f>[1]!b_info_outstandingbalance($A5099,日期设置!B$2)</f>
        <v>5</v>
      </c>
      <c r="N5099" s="7">
        <f>[1]!b_info_latestissurercreditrating2(A5099,日期设置!$B$2,"102","1")</f>
        <v>0</v>
      </c>
      <c r="O5099" s="8">
        <v>3.7</v>
      </c>
      <c r="P5099" s="9">
        <f>[1]!b_info_repurchasedate(A5099)</f>
        <v>0</v>
      </c>
      <c r="Q5099" s="8" t="s">
        <v>17101</v>
      </c>
      <c r="R5099" s="2" t="str">
        <f>IF((--IF(P5099=0,Q5099,P5099))&gt;(--日期设置!$B$2),IF(P5099=0,Q5099,P5099),Q5099)</f>
        <v>2023-02-18</v>
      </c>
      <c r="S5099" s="2" t="s">
        <v>18713</v>
      </c>
      <c r="T5099" s="8">
        <f>[1]!b_anal_ptmyear($A5099,日期设置!$B$2)</f>
        <v>1.9123287671232876</v>
      </c>
      <c r="U5099" s="8">
        <f>[1]!b_anal_termifexercise($A5099,日期设置!B$2)</f>
        <v>0</v>
      </c>
      <c r="V5099" s="10">
        <f>[1]!b_dq_dirtyprice(A5099,日期设置!$B$2)</f>
        <v>99.226200000000006</v>
      </c>
      <c r="W5099" s="11">
        <f>IF(U5099=0,ROUNDUP((Q5099-日期设置!$B$2)/365,0),ROUNDUP((R5099-日期设置!$B$2)/365,0))</f>
        <v>2</v>
      </c>
      <c r="X5099" s="18">
        <f>_xlfn.IFNA(VLOOKUP(A5099,过往入选债券!A:D,4,0),2)</f>
        <v>2</v>
      </c>
      <c r="Y5099">
        <f>_xlfn.IFNA(VLOOKUP(C5099,[2]Sheet1!$A:$A,1,0),3)</f>
        <v>3</v>
      </c>
    </row>
    <row r="5100" spans="1:25" hidden="1" x14ac:dyDescent="0.2">
      <c r="A5100" s="21" t="s">
        <v>9160</v>
      </c>
      <c r="B5100" s="21" t="s">
        <v>9161</v>
      </c>
      <c r="C5100" s="37" t="s">
        <v>1786</v>
      </c>
      <c r="D5100" s="26" t="str">
        <f>[1]!b_calc_yield(A5100,日期设置!$B$2,F5100,1,R5100,1,O5100,L5100,S5100,)</f>
        <v>Fetching...</v>
      </c>
      <c r="E5100" s="26">
        <f t="shared" si="158"/>
        <v>14.611483652170154</v>
      </c>
      <c r="F5100" s="18">
        <f>[1]!b_dq_cleanprice($A5100,日期设置!B$2)</f>
        <v>99.108000000000004</v>
      </c>
      <c r="G5100" s="18" t="str">
        <f t="shared" si="159"/>
        <v>3.45 + 0</v>
      </c>
      <c r="H5100" s="27">
        <f>[1]!b_dq_pctchange($A5100,日期设置!$B$2,1)/100</f>
        <v>0</v>
      </c>
      <c r="I5100" s="26">
        <f>[1]!b_pq_pctchange(A5100,日期设置!$B$4,日期设置!$B$2,1)</f>
        <v>0</v>
      </c>
      <c r="J5100" s="26">
        <f>[1]!b_pq_pctchange(A5100,日期设置!$C$4,日期设置!$B$2,1)</f>
        <v>0.57876325507902371</v>
      </c>
      <c r="K5100" s="52">
        <f>[1]!b_dq_amount($A5100,日期设置!B$2,2,10000)</f>
        <v>0</v>
      </c>
      <c r="L5100" s="26">
        <f>[1]!b_info_latestpar(A5100,日期设置!$B$2)</f>
        <v>100</v>
      </c>
      <c r="M5100" s="6">
        <f>[1]!b_info_outstandingbalance($A5100,日期设置!B$2)</f>
        <v>20</v>
      </c>
      <c r="N5100" s="7" t="str">
        <f>[1]!b_info_latestissurercreditrating2(A5100,日期设置!$B$2,"102","1")</f>
        <v>AAA</v>
      </c>
      <c r="O5100" s="8">
        <v>4.03</v>
      </c>
      <c r="P5100" s="9">
        <f>[1]!b_info_repurchasedate(A5100)</f>
        <v>0</v>
      </c>
      <c r="Q5100" s="8" t="s">
        <v>16642</v>
      </c>
      <c r="R5100" s="2" t="str">
        <f>IF((--IF(P5100=0,Q5100,P5100))&gt;(--日期设置!$B$2),IF(P5100=0,Q5100,P5100),Q5100)</f>
        <v>2024-09-03</v>
      </c>
      <c r="S5100" s="2" t="s">
        <v>18391</v>
      </c>
      <c r="T5100" s="8">
        <f>[1]!b_anal_ptmyear($A5100,日期设置!$B$2)</f>
        <v>3.452054794520548</v>
      </c>
      <c r="U5100" s="8">
        <f>[1]!b_anal_termifexercise($A5100,日期设置!B$2)</f>
        <v>0</v>
      </c>
      <c r="V5100" s="10">
        <f>[1]!b_dq_dirtyprice(A5100,日期设置!$B$2)</f>
        <v>101.31619999999999</v>
      </c>
      <c r="W5100" s="11">
        <f>IF(U5100=0,ROUNDUP((Q5100-日期设置!$B$2)/365,0),ROUNDUP((R5100-日期设置!$B$2)/365,0))</f>
        <v>4</v>
      </c>
      <c r="X5100" s="18">
        <f>_xlfn.IFNA(VLOOKUP(A5100,过往入选债券!A:D,4,0),2)</f>
        <v>2</v>
      </c>
      <c r="Y5100" s="45" t="str">
        <f>_xlfn.IFNA(VLOOKUP(C5100,[2]Sheet1!$A:$A,1,0),3)</f>
        <v>陕西煤业化工集团有限责任公司</v>
      </c>
    </row>
    <row r="5101" spans="1:25" hidden="1" x14ac:dyDescent="0.2">
      <c r="A5101" s="21" t="s">
        <v>9893</v>
      </c>
      <c r="B5101" s="21" t="s">
        <v>9894</v>
      </c>
      <c r="C5101" s="37" t="s">
        <v>174</v>
      </c>
      <c r="D5101" s="26" t="str">
        <f>[1]!b_calc_yield(A5101,日期设置!$B$2,F5101,1,R5101,1,O5101,L5101,S5101,)</f>
        <v>Fetching...</v>
      </c>
      <c r="E5101" s="26">
        <f t="shared" si="158"/>
        <v>8.1809861468460596</v>
      </c>
      <c r="F5101" s="18">
        <f>[1]!b_dq_cleanprice($A5101,日期设置!B$2)</f>
        <v>99.158199999999994</v>
      </c>
      <c r="G5101" s="18" t="str">
        <f t="shared" si="159"/>
        <v>1.90 + 0</v>
      </c>
      <c r="H5101" s="27">
        <f>[1]!b_dq_pctchange($A5101,日期设置!$B$2,1)/100</f>
        <v>0</v>
      </c>
      <c r="I5101" s="26">
        <f>[1]!b_pq_pctchange(A5101,日期设置!$B$4,日期设置!$B$2,1)</f>
        <v>-9.3600977722161471E-2</v>
      </c>
      <c r="J5101" s="26">
        <f>[1]!b_pq_pctchange(A5101,日期设置!$C$4,日期设置!$B$2,1)</f>
        <v>-9.3600977722161471E-2</v>
      </c>
      <c r="K5101" s="52">
        <f>[1]!b_dq_amount($A5101,日期设置!B$2,2,10000)</f>
        <v>0</v>
      </c>
      <c r="L5101" s="26">
        <f>[1]!b_info_latestpar(A5101,日期设置!$B$2)</f>
        <v>100</v>
      </c>
      <c r="M5101" s="6">
        <f>[1]!b_info_outstandingbalance($A5101,日期设置!B$2)</f>
        <v>5</v>
      </c>
      <c r="N5101" s="7" t="str">
        <f>[1]!b_info_latestissurercreditrating2(A5101,日期设置!$B$2,"102","1")</f>
        <v>AA+</v>
      </c>
      <c r="O5101" s="8">
        <v>3.84</v>
      </c>
      <c r="P5101" s="9">
        <f>[1]!b_info_repurchasedate(A5101)</f>
        <v>0</v>
      </c>
      <c r="Q5101" s="8" t="s">
        <v>16303</v>
      </c>
      <c r="R5101" s="2" t="str">
        <f>IF((--IF(P5101=0,Q5101,P5101))&gt;(--日期设置!$B$2),IF(P5101=0,Q5101,P5101),Q5101)</f>
        <v>2023-02-14</v>
      </c>
      <c r="S5101" s="2" t="s">
        <v>18084</v>
      </c>
      <c r="T5101" s="8">
        <f>[1]!b_anal_ptmyear($A5101,日期设置!$B$2)</f>
        <v>1.9013698630136986</v>
      </c>
      <c r="U5101" s="8">
        <f>[1]!b_anal_termifexercise($A5101,日期设置!B$2)</f>
        <v>0</v>
      </c>
      <c r="V5101" s="10">
        <f>[1]!b_dq_dirtyprice(A5101,日期设置!$B$2)</f>
        <v>99.536900000000003</v>
      </c>
      <c r="W5101" s="11">
        <f>IF(U5101=0,ROUNDUP((Q5101-日期设置!$B$2)/365,0),ROUNDUP((R5101-日期设置!$B$2)/365,0))</f>
        <v>2</v>
      </c>
      <c r="X5101" s="18">
        <f>_xlfn.IFNA(VLOOKUP(A5101,过往入选债券!A:D,4,0),2)</f>
        <v>2</v>
      </c>
      <c r="Y5101">
        <f>_xlfn.IFNA(VLOOKUP(C5101,[2]Sheet1!$A:$A,1,0),3)</f>
        <v>3</v>
      </c>
    </row>
    <row r="5102" spans="1:25" hidden="1" x14ac:dyDescent="0.2">
      <c r="A5102" s="21" t="s">
        <v>10982</v>
      </c>
      <c r="B5102" s="21" t="s">
        <v>10983</v>
      </c>
      <c r="C5102" s="37" t="s">
        <v>340</v>
      </c>
      <c r="D5102" s="26" t="str">
        <f>[1]!b_calc_yield(A5102,日期设置!$B$2,F5102,1,R5102,1,O5102,L5102,S5102,)</f>
        <v>Fetching...</v>
      </c>
      <c r="E5102" s="26">
        <f t="shared" si="158"/>
        <v>9.1063547971908854</v>
      </c>
      <c r="F5102" s="18">
        <f>[1]!b_dq_cleanprice($A5102,日期设置!B$2)</f>
        <v>98.496399999999994</v>
      </c>
      <c r="G5102" s="18" t="str">
        <f t="shared" si="159"/>
        <v>2.16 + 0</v>
      </c>
      <c r="H5102" s="27">
        <f>[1]!b_dq_pctchange($A5102,日期设置!$B$2,1)/100</f>
        <v>0</v>
      </c>
      <c r="I5102" s="26">
        <f>[1]!b_pq_pctchange(A5102,日期设置!$B$4,日期设置!$B$2,1)</f>
        <v>0.21845368975098464</v>
      </c>
      <c r="J5102" s="26">
        <f>[1]!b_pq_pctchange(A5102,日期设置!$C$4,日期设置!$B$2,1)</f>
        <v>0.21845368975098464</v>
      </c>
      <c r="K5102" s="52">
        <f>[1]!b_dq_amount($A5102,日期设置!B$2,2,10000)</f>
        <v>0</v>
      </c>
      <c r="L5102" s="26">
        <f>[1]!b_info_latestpar(A5102,日期设置!$B$2)</f>
        <v>100</v>
      </c>
      <c r="M5102" s="6">
        <f>[1]!b_info_outstandingbalance($A5102,日期设置!B$2)</f>
        <v>10</v>
      </c>
      <c r="N5102" s="7" t="str">
        <f>[1]!b_info_latestissurercreditrating2(A5102,日期设置!$B$2,"102","1")</f>
        <v>AA+</v>
      </c>
      <c r="O5102" s="8">
        <v>3.57</v>
      </c>
      <c r="P5102" s="9">
        <f>[1]!b_info_repurchasedate(A5102)</f>
        <v>0</v>
      </c>
      <c r="Q5102" s="8" t="s">
        <v>16476</v>
      </c>
      <c r="R5102" s="2" t="str">
        <f>IF((--IF(P5102=0,Q5102,P5102))&gt;(--日期设置!$B$2),IF(P5102=0,Q5102,P5102),Q5102)</f>
        <v>2023-05-22</v>
      </c>
      <c r="S5102" s="2" t="s">
        <v>18238</v>
      </c>
      <c r="T5102" s="8">
        <f>[1]!b_anal_ptmyear($A5102,日期设置!$B$2)</f>
        <v>2.1671232876712327</v>
      </c>
      <c r="U5102" s="8">
        <f>[1]!b_anal_termifexercise($A5102,日期设置!B$2)</f>
        <v>0</v>
      </c>
      <c r="V5102" s="10">
        <f>[1]!b_dq_dirtyprice(A5102,日期设置!$B$2)</f>
        <v>101.46980000000001</v>
      </c>
      <c r="W5102" s="11">
        <f>IF(U5102=0,ROUNDUP((Q5102-日期设置!$B$2)/365,0),ROUNDUP((R5102-日期设置!$B$2)/365,0))</f>
        <v>3</v>
      </c>
      <c r="X5102" s="18">
        <f>_xlfn.IFNA(VLOOKUP(A5102,过往入选债券!A:D,4,0),2)</f>
        <v>2</v>
      </c>
      <c r="Y5102">
        <f>_xlfn.IFNA(VLOOKUP(C5102,[2]Sheet1!$A:$A,1,0),3)</f>
        <v>3</v>
      </c>
    </row>
    <row r="5103" spans="1:25" hidden="1" x14ac:dyDescent="0.2">
      <c r="A5103" s="28" t="s">
        <v>19928</v>
      </c>
      <c r="B5103" s="28" t="s">
        <v>19929</v>
      </c>
      <c r="C5103" s="38" t="s">
        <v>19318</v>
      </c>
      <c r="D5103" s="26" t="str">
        <f>[1]!b_calc_yield(A5103,日期设置!$B$2,F5103,1,R5103,1,O5103,L5103,S5103,)</f>
        <v>Fetching...</v>
      </c>
      <c r="E5103" s="26">
        <f t="shared" si="158"/>
        <v>18.3691833061959</v>
      </c>
      <c r="F5103" s="18">
        <f>[1]!b_dq_cleanprice($A5103,日期设置!B$2)</f>
        <v>99.994900000000001</v>
      </c>
      <c r="G5103" s="18" t="str">
        <f t="shared" si="159"/>
        <v>4.37 + 0</v>
      </c>
      <c r="H5103" s="27">
        <f>[1]!b_dq_pctchange($A5103,日期设置!$B$2,1)/100</f>
        <v>0</v>
      </c>
      <c r="I5103" s="26">
        <f>[1]!b_pq_pctchange(A5103,日期设置!$B$4,日期设置!$B$2,1)</f>
        <v>0</v>
      </c>
      <c r="J5103" s="26">
        <f>[1]!b_pq_pctchange(A5103,日期设置!$C$4,日期设置!$B$2,1)</f>
        <v>0</v>
      </c>
      <c r="K5103" s="52">
        <f>[1]!b_dq_amount($A5103,日期设置!B$2,2,10000)</f>
        <v>0</v>
      </c>
      <c r="L5103" s="26">
        <f>[1]!b_info_latestpar(A5103,日期设置!$B$2)</f>
        <v>100</v>
      </c>
      <c r="M5103" s="6">
        <f>[1]!b_info_outstandingbalance($A5103,日期设置!B$2)</f>
        <v>10</v>
      </c>
      <c r="N5103" s="7" t="str">
        <f>[1]!b_info_latestissurercreditrating2(A5103,日期设置!$B$2,"102","1")</f>
        <v>AAA</v>
      </c>
      <c r="O5103" s="8">
        <v>4.3099999999999996</v>
      </c>
      <c r="P5103" s="9">
        <f>[1]!b_info_repurchasedate(A5103)</f>
        <v>0</v>
      </c>
      <c r="Q5103" s="8" t="s">
        <v>19995</v>
      </c>
      <c r="R5103" s="2" t="str">
        <f>IF((--IF(P5103=0,Q5103,P5103))&gt;(--日期设置!$B$2),IF(P5103=0,Q5103,P5103),Q5103)</f>
        <v>2025-08-06</v>
      </c>
      <c r="S5103" s="31" t="s">
        <v>19122</v>
      </c>
      <c r="T5103" s="8">
        <f>[1]!b_anal_ptmyear($A5103,日期设置!$B$2)</f>
        <v>4.375342465753425</v>
      </c>
      <c r="U5103" s="8">
        <f>[1]!b_anal_termifexercise($A5103,日期设置!B$2)</f>
        <v>0</v>
      </c>
      <c r="V5103" s="10">
        <f>[1]!b_dq_dirtyprice(A5103,日期设置!$B$2)</f>
        <v>102.6872</v>
      </c>
      <c r="W5103" s="11">
        <f>IF(U5103=0,ROUNDUP((Q5103-日期设置!$B$2)/365,0),ROUNDUP((R5103-日期设置!$B$2)/365,0))</f>
        <v>5</v>
      </c>
      <c r="X5103" s="18">
        <f>_xlfn.IFNA(VLOOKUP(A5103,过往入选债券!A:D,4,0),2)</f>
        <v>2</v>
      </c>
      <c r="Y5103">
        <f>_xlfn.IFNA(VLOOKUP(C5103,[2]Sheet1!$A:$A,1,0),3)</f>
        <v>3</v>
      </c>
    </row>
    <row r="5104" spans="1:25" hidden="1" x14ac:dyDescent="0.2">
      <c r="A5104" s="21" t="s">
        <v>1561</v>
      </c>
      <c r="B5104" s="21" t="s">
        <v>1562</v>
      </c>
      <c r="C5104" s="37" t="s">
        <v>1556</v>
      </c>
      <c r="D5104" s="26" t="str">
        <f>[1]!b_calc_yield(A5104,日期设置!$B$2,F5104,1,R5104,1,O5104,L5104,S5104,)</f>
        <v>Fetching...</v>
      </c>
      <c r="E5104" s="26">
        <f t="shared" si="158"/>
        <v>7.8208120789735158</v>
      </c>
      <c r="F5104" s="18">
        <f>[1]!b_dq_cleanprice($A5104,日期设置!B$2)</f>
        <v>104.14660000000001</v>
      </c>
      <c r="G5104" s="18" t="str">
        <f t="shared" si="159"/>
        <v>1.84 + 0</v>
      </c>
      <c r="H5104" s="27">
        <f>[1]!b_dq_pctchange($A5104,日期设置!$B$2,1)/100</f>
        <v>0</v>
      </c>
      <c r="I5104" s="26">
        <f>[1]!b_pq_pctchange(A5104,日期设置!$B$4,日期设置!$B$2,1)</f>
        <v>0</v>
      </c>
      <c r="J5104" s="26">
        <f>[1]!b_pq_pctchange(A5104,日期设置!$C$4,日期设置!$B$2,1)</f>
        <v>-3.3714849824272259</v>
      </c>
      <c r="K5104" s="52">
        <f>[1]!b_dq_amount($A5104,日期设置!B$2,2,10000)</f>
        <v>0</v>
      </c>
      <c r="L5104" s="26">
        <f>[1]!b_info_latestpar(A5104,日期设置!$B$2)</f>
        <v>100</v>
      </c>
      <c r="M5104" s="6">
        <f>[1]!b_info_outstandingbalance($A5104,日期设置!B$2)</f>
        <v>5</v>
      </c>
      <c r="N5104" s="7" t="str">
        <f>[1]!b_info_latestissurercreditrating2(A5104,日期设置!$B$2,"102","1")</f>
        <v>AA+</v>
      </c>
      <c r="O5104" s="8">
        <v>6.7</v>
      </c>
      <c r="P5104" s="9">
        <f>[1]!b_info_repurchasedate(A5104)</f>
        <v>0</v>
      </c>
      <c r="Q5104" s="8" t="s">
        <v>16363</v>
      </c>
      <c r="R5104" s="2" t="str">
        <f>IF((--IF(P5104=0,Q5104,P5104))&gt;(--日期设置!$B$2),IF(P5104=0,Q5104,P5104),Q5104)</f>
        <v>2023-01-25</v>
      </c>
      <c r="S5104" s="2" t="s">
        <v>18144</v>
      </c>
      <c r="T5104" s="8">
        <f>[1]!b_anal_ptmyear($A5104,日期设置!$B$2)</f>
        <v>1.8465753424657534</v>
      </c>
      <c r="U5104" s="8">
        <f>[1]!b_anal_termifexercise($A5104,日期设置!B$2)</f>
        <v>0</v>
      </c>
      <c r="V5104" s="10">
        <f>[1]!b_dq_dirtyprice(A5104,日期设置!$B$2)</f>
        <v>105.17449999999999</v>
      </c>
      <c r="W5104" s="11">
        <f>IF(U5104=0,ROUNDUP((Q5104-日期设置!$B$2)/365,0),ROUNDUP((R5104-日期设置!$B$2)/365,0))</f>
        <v>2</v>
      </c>
      <c r="X5104" s="18">
        <f>_xlfn.IFNA(VLOOKUP(A5104,过往入选债券!A:D,4,0),2)</f>
        <v>2</v>
      </c>
      <c r="Y5104">
        <f>_xlfn.IFNA(VLOOKUP(C5104,[2]Sheet1!$A:$A,1,0),3)</f>
        <v>3</v>
      </c>
    </row>
    <row r="5105" spans="1:25" hidden="1" x14ac:dyDescent="0.2">
      <c r="A5105" s="21" t="s">
        <v>11128</v>
      </c>
      <c r="B5105" s="21" t="s">
        <v>11129</v>
      </c>
      <c r="C5105" s="37" t="s">
        <v>1962</v>
      </c>
      <c r="D5105" s="26" t="str">
        <f>[1]!b_calc_yield(A5105,日期设置!$B$2,F5105,1,R5105,1,O5105,L5105,S5105,)</f>
        <v>Fetching...</v>
      </c>
      <c r="E5105" s="26">
        <f t="shared" si="158"/>
        <v>9.4154398874921839</v>
      </c>
      <c r="F5105" s="18">
        <f>[1]!b_dq_cleanprice($A5105,日期设置!B$2)</f>
        <v>98.721500000000006</v>
      </c>
      <c r="G5105" s="18" t="str">
        <f t="shared" si="159"/>
        <v>4.23 + 2.23</v>
      </c>
      <c r="H5105" s="27">
        <f>[1]!b_dq_pctchange($A5105,日期设置!$B$2,1)/100</f>
        <v>0</v>
      </c>
      <c r="I5105" s="26">
        <f>[1]!b_pq_pctchange(A5105,日期设置!$B$4,日期设置!$B$2,1)</f>
        <v>1.0321042235935978</v>
      </c>
      <c r="J5105" s="26">
        <f>[1]!b_pq_pctchange(A5105,日期设置!$C$4,日期设置!$B$2,1)</f>
        <v>0.28371978683939031</v>
      </c>
      <c r="K5105" s="52">
        <f>[1]!b_dq_amount($A5105,日期设置!B$2,2,10000)</f>
        <v>0</v>
      </c>
      <c r="L5105" s="26">
        <f>[1]!b_info_latestpar(A5105,日期设置!$B$2)</f>
        <v>100</v>
      </c>
      <c r="M5105" s="6">
        <f>[1]!b_info_outstandingbalance($A5105,日期设置!B$2)</f>
        <v>3</v>
      </c>
      <c r="N5105" s="7" t="str">
        <f>[1]!b_info_latestissurercreditrating2(A5105,日期设置!$B$2,"102","1")</f>
        <v>AA+</v>
      </c>
      <c r="O5105" s="8">
        <v>3.7</v>
      </c>
      <c r="P5105" s="9" t="str">
        <f>[1]!b_info_repurchasedate(A5105)</f>
        <v>2023-06-17</v>
      </c>
      <c r="Q5105" s="8" t="s">
        <v>16266</v>
      </c>
      <c r="R5105" s="2" t="str">
        <f>IF((--IF(P5105=0,Q5105,P5105))&gt;(--日期设置!$B$2),IF(P5105=0,Q5105,P5105),Q5105)</f>
        <v>2023-06-17</v>
      </c>
      <c r="S5105" s="2" t="s">
        <v>18047</v>
      </c>
      <c r="T5105" s="8">
        <f>[1]!b_anal_ptmyear($A5105,日期设置!$B$2)</f>
        <v>4.2383561643835614</v>
      </c>
      <c r="U5105" s="8">
        <f>[1]!b_anal_termifexercise($A5105,日期设置!B$2)</f>
        <v>2.2383561643835614</v>
      </c>
      <c r="V5105" s="10">
        <f>[1]!b_dq_dirtyprice(A5105,日期设置!$B$2)</f>
        <v>101.53959999999999</v>
      </c>
      <c r="W5105" s="11">
        <f>IF(U5105=0,ROUNDUP((Q5105-日期设置!$B$2)/365,0),ROUNDUP((R5105-日期设置!$B$2)/365,0))</f>
        <v>3</v>
      </c>
      <c r="X5105" s="18">
        <f>_xlfn.IFNA(VLOOKUP(A5105,过往入选债券!A:D,4,0),2)</f>
        <v>2</v>
      </c>
      <c r="Y5105">
        <f>_xlfn.IFNA(VLOOKUP(C5105,[2]Sheet1!$A:$A,1,0),3)</f>
        <v>3</v>
      </c>
    </row>
    <row r="5106" spans="1:25" hidden="1" x14ac:dyDescent="0.2">
      <c r="A5106" s="28" t="s">
        <v>19591</v>
      </c>
      <c r="B5106" s="28" t="s">
        <v>19592</v>
      </c>
      <c r="C5106" s="38" t="s">
        <v>19593</v>
      </c>
      <c r="D5106" s="26" t="str">
        <f>[1]!b_calc_yield(A5106,日期设置!$B$2,F5106,1,R5106,1,O5106,L5106,S5106,)</f>
        <v>Fetching...</v>
      </c>
      <c r="E5106" s="26">
        <f t="shared" si="158"/>
        <v>10.17204502906932</v>
      </c>
      <c r="F5106" s="18">
        <f>[1]!b_dq_cleanprice($A5106,日期设置!B$2)</f>
        <v>98.9405</v>
      </c>
      <c r="G5106" s="18" t="str">
        <f t="shared" si="159"/>
        <v>2.40 + 0</v>
      </c>
      <c r="H5106" s="27">
        <f>[1]!b_dq_pctchange($A5106,日期设置!$B$2,1)/100</f>
        <v>0</v>
      </c>
      <c r="I5106" s="26">
        <f>[1]!b_pq_pctchange(A5106,日期设置!$B$4,日期设置!$B$2,1)</f>
        <v>0.38381854301141394</v>
      </c>
      <c r="J5106" s="26">
        <f>[1]!b_pq_pctchange(A5106,日期设置!$C$4,日期设置!$B$2,1)</f>
        <v>-0.89855926023862231</v>
      </c>
      <c r="K5106" s="52">
        <f>[1]!b_dq_amount($A5106,日期设置!B$2,2,10000)</f>
        <v>0</v>
      </c>
      <c r="L5106" s="26">
        <f>[1]!b_info_latestpar(A5106,日期设置!$B$2)</f>
        <v>100</v>
      </c>
      <c r="M5106" s="6">
        <f>[1]!b_info_outstandingbalance($A5106,日期设置!B$2)</f>
        <v>10</v>
      </c>
      <c r="N5106" s="7" t="str">
        <f>[1]!b_info_latestissurercreditrating2(A5106,日期设置!$B$2,"102","1")</f>
        <v>AAA</v>
      </c>
      <c r="O5106" s="8">
        <v>3.84</v>
      </c>
      <c r="P5106" s="9">
        <f>[1]!b_info_repurchasedate(A5106)</f>
        <v>0</v>
      </c>
      <c r="Q5106" s="8" t="s">
        <v>16257</v>
      </c>
      <c r="R5106" s="2" t="str">
        <f>IF((--IF(P5106=0,Q5106,P5106))&gt;(--日期设置!$B$2),IF(P5106=0,Q5106,P5106),Q5106)</f>
        <v>2023-08-17</v>
      </c>
      <c r="S5106" s="31" t="s">
        <v>19101</v>
      </c>
      <c r="T5106" s="8">
        <f>[1]!b_anal_ptmyear($A5106,日期设置!$B$2)</f>
        <v>2.4054794520547946</v>
      </c>
      <c r="U5106" s="8">
        <f>[1]!b_anal_termifexercise($A5106,日期设置!B$2)</f>
        <v>0</v>
      </c>
      <c r="V5106" s="10">
        <f>[1]!b_dq_dirtyprice(A5106,日期设置!$B$2)</f>
        <v>101.2235</v>
      </c>
      <c r="W5106" s="11">
        <f>IF(U5106=0,ROUNDUP((Q5106-日期设置!$B$2)/365,0),ROUNDUP((R5106-日期设置!$B$2)/365,0))</f>
        <v>3</v>
      </c>
      <c r="X5106" s="18">
        <f>_xlfn.IFNA(VLOOKUP(A5106,过往入选债券!A:D,4,0),2)</f>
        <v>2</v>
      </c>
      <c r="Y5106">
        <f>_xlfn.IFNA(VLOOKUP(C5106,[2]Sheet1!$A:$A,1,0),3)</f>
        <v>3</v>
      </c>
    </row>
    <row r="5107" spans="1:25" x14ac:dyDescent="0.2">
      <c r="A5107" s="21" t="s">
        <v>8791</v>
      </c>
      <c r="B5107" s="21" t="s">
        <v>8792</v>
      </c>
      <c r="C5107" s="37" t="s">
        <v>276</v>
      </c>
      <c r="D5107" s="26" t="str">
        <f>[1]!b_calc_yield(A5107,日期设置!$B$2,F5107,1,R5107,1,O5107,L5107,S5107,)</f>
        <v>Fetching...</v>
      </c>
      <c r="E5107" s="26">
        <f t="shared" si="158"/>
        <v>5.3726667688885676</v>
      </c>
      <c r="F5107" s="18">
        <f>[1]!b_dq_cleanprice($A5107,日期设置!B$2)</f>
        <v>99.964399999999998</v>
      </c>
      <c r="G5107" s="18" t="str">
        <f t="shared" si="159"/>
        <v>3.28 + 1.28</v>
      </c>
      <c r="H5107" s="27">
        <f>[1]!b_dq_pctchange($A5107,日期设置!$B$2,1)/100</f>
        <v>-3.9973855583985245E-3</v>
      </c>
      <c r="I5107" s="26">
        <f>[1]!b_pq_pctchange(A5107,日期设置!$B$4,日期设置!$B$2,1)</f>
        <v>-0.39973855583985235</v>
      </c>
      <c r="J5107" s="26">
        <f>[1]!b_pq_pctchange(A5107,日期设置!$C$4,日期设置!$B$2,1)</f>
        <v>-0.55312155542556274</v>
      </c>
      <c r="K5107" s="52">
        <f>[1]!b_dq_amount($A5107,日期设置!B$2,2,10000)</f>
        <v>14430.5136164</v>
      </c>
      <c r="L5107" s="26">
        <f>[1]!b_info_latestpar(A5107,日期设置!$B$2)</f>
        <v>100</v>
      </c>
      <c r="M5107" s="6">
        <f>[1]!b_info_outstandingbalance($A5107,日期设置!B$2)</f>
        <v>10</v>
      </c>
      <c r="N5107" s="7" t="str">
        <f>[1]!b_info_latestissurercreditrating2(A5107,日期设置!$B$2,"102","1")</f>
        <v>AA+</v>
      </c>
      <c r="O5107" s="8">
        <v>4.29</v>
      </c>
      <c r="P5107" s="9" t="str">
        <f>[1]!b_info_repurchasedate(A5107)</f>
        <v>2022-07-03</v>
      </c>
      <c r="Q5107" s="8" t="s">
        <v>17525</v>
      </c>
      <c r="R5107" s="2" t="str">
        <f>IF((--IF(P5107=0,Q5107,P5107))&gt;(--日期设置!$B$2),IF(P5107=0,Q5107,P5107),Q5107)</f>
        <v>2022-07-03</v>
      </c>
      <c r="S5107" s="2" t="s">
        <v>18815</v>
      </c>
      <c r="T5107" s="8">
        <f>[1]!b_anal_ptmyear($A5107,日期设置!$B$2)</f>
        <v>3.2821917808219179</v>
      </c>
      <c r="U5107" s="8">
        <f>[1]!b_anal_termifexercise($A5107,日期设置!B$2)</f>
        <v>1.2821917808219179</v>
      </c>
      <c r="V5107" s="10">
        <f>[1]!b_dq_dirtyprice(A5107,日期设置!$B$2)</f>
        <v>103.0438</v>
      </c>
      <c r="W5107" s="11">
        <f>IF(U5107=0,ROUNDUP((Q5107-日期设置!$B$2)/365,0),ROUNDUP((R5107-日期设置!$B$2)/365,0))</f>
        <v>2</v>
      </c>
      <c r="X5107" s="18">
        <f>_xlfn.IFNA(VLOOKUP(A5107,过往入选债券!A:D,4,0),2)</f>
        <v>2</v>
      </c>
      <c r="Y5107">
        <f>_xlfn.IFNA(VLOOKUP(C5107,[2]Sheet1!$A:$A,1,0),3)</f>
        <v>3</v>
      </c>
    </row>
    <row r="5108" spans="1:25" hidden="1" x14ac:dyDescent="0.2">
      <c r="A5108" s="21" t="s">
        <v>13135</v>
      </c>
      <c r="B5108" s="21" t="s">
        <v>13136</v>
      </c>
      <c r="C5108" s="37" t="s">
        <v>565</v>
      </c>
      <c r="D5108" s="26" t="str">
        <f>[1]!b_calc_yield(A5108,日期设置!$B$2,F5108,1,R5108,1,O5108,L5108,S5108,)</f>
        <v>Fetching...</v>
      </c>
      <c r="E5108" s="26">
        <f t="shared" si="158"/>
        <v>22.152275764357366</v>
      </c>
      <c r="F5108" s="18">
        <f>[1]!b_dq_cleanprice($A5108,日期设置!B$2)</f>
        <v>59.250100000000003</v>
      </c>
      <c r="G5108" s="18" t="str">
        <f t="shared" si="159"/>
        <v>2.09 + 0</v>
      </c>
      <c r="H5108" s="27">
        <f>[1]!b_dq_pctchange($A5108,日期设置!$B$2,1)/100</f>
        <v>0</v>
      </c>
      <c r="I5108" s="26">
        <f>[1]!b_pq_pctchange(A5108,日期设置!$B$4,日期设置!$B$2,1)</f>
        <v>-0.75360134003349999</v>
      </c>
      <c r="J5108" s="26">
        <f>[1]!b_pq_pctchange(A5108,日期设置!$C$4,日期设置!$B$2,1)</f>
        <v>-0.74994388402922307</v>
      </c>
      <c r="K5108" s="52">
        <f>[1]!b_dq_amount($A5108,日期设置!B$2,2,10000)</f>
        <v>0</v>
      </c>
      <c r="L5108" s="26">
        <f>[1]!b_info_latestpar(A5108,日期设置!$B$2)</f>
        <v>60</v>
      </c>
      <c r="M5108" s="6">
        <f>[1]!b_info_outstandingbalance($A5108,日期设置!B$2)</f>
        <v>8.4</v>
      </c>
      <c r="N5108" s="7" t="str">
        <f>[1]!b_info_latestissurercreditrating2(A5108,日期设置!$B$2,"102","1")</f>
        <v>AA</v>
      </c>
      <c r="O5108" s="8">
        <v>5.29</v>
      </c>
      <c r="P5108" s="9">
        <f>[1]!b_info_repurchasedate(A5108)</f>
        <v>0</v>
      </c>
      <c r="Q5108" s="8" t="s">
        <v>16427</v>
      </c>
      <c r="R5108" s="2" t="str">
        <f>IF((--IF(P5108=0,Q5108,P5108))&gt;(--日期设置!$B$2),IF(P5108=0,Q5108,P5108),Q5108)</f>
        <v>2023-04-27</v>
      </c>
      <c r="S5108" s="2" t="s">
        <v>18197</v>
      </c>
      <c r="T5108" s="8">
        <f>[1]!b_anal_ptmyear($A5108,日期设置!$B$2)</f>
        <v>2.0986301369863014</v>
      </c>
      <c r="U5108" s="8">
        <f>[1]!b_anal_termifexercise($A5108,日期设置!B$2)</f>
        <v>0</v>
      </c>
      <c r="V5108" s="10">
        <f>[1]!b_dq_dirtyprice(A5108,日期设置!$B$2)</f>
        <v>62.110999999999997</v>
      </c>
      <c r="W5108" s="11">
        <f>IF(U5108=0,ROUNDUP((Q5108-日期设置!$B$2)/365,0),ROUNDUP((R5108-日期设置!$B$2)/365,0))</f>
        <v>3</v>
      </c>
      <c r="X5108" s="18">
        <f>_xlfn.IFNA(VLOOKUP(A5108,过往入选债券!A:D,4,0),2)</f>
        <v>2</v>
      </c>
      <c r="Y5108">
        <f>_xlfn.IFNA(VLOOKUP(C5108,[2]Sheet1!$A:$A,1,0),3)</f>
        <v>3</v>
      </c>
    </row>
    <row r="5109" spans="1:25" hidden="1" x14ac:dyDescent="0.2">
      <c r="A5109" s="21" t="s">
        <v>4167</v>
      </c>
      <c r="B5109" s="21" t="s">
        <v>4168</v>
      </c>
      <c r="C5109" s="37" t="s">
        <v>3343</v>
      </c>
      <c r="D5109" s="26" t="str">
        <f>[1]!b_calc_yield(A5109,日期设置!$B$2,F5109,1,R5109,1,O5109,L5109,S5109,)</f>
        <v>Fetching...</v>
      </c>
      <c r="E5109" s="26">
        <f t="shared" si="158"/>
        <v>8.3042162104240091</v>
      </c>
      <c r="F5109" s="18">
        <f>[1]!b_dq_cleanprice($A5109,日期设置!B$2)</f>
        <v>100.1807</v>
      </c>
      <c r="G5109" s="18" t="str">
        <f t="shared" si="159"/>
        <v>2.01 + 0</v>
      </c>
      <c r="H5109" s="27">
        <f>[1]!b_dq_pctchange($A5109,日期设置!$B$2,1)/100</f>
        <v>0</v>
      </c>
      <c r="I5109" s="26">
        <f>[1]!b_pq_pctchange(A5109,日期设置!$B$4,日期设置!$B$2,1)</f>
        <v>0</v>
      </c>
      <c r="J5109" s="26">
        <f>[1]!b_pq_pctchange(A5109,日期设置!$C$4,日期设置!$B$2,1)</f>
        <v>2.225204081632655</v>
      </c>
      <c r="K5109" s="52">
        <f>[1]!b_dq_amount($A5109,日期设置!B$2,2,10000)</f>
        <v>0</v>
      </c>
      <c r="L5109" s="26">
        <f>[1]!b_info_latestpar(A5109,日期设置!$B$2)</f>
        <v>100</v>
      </c>
      <c r="M5109" s="6">
        <f>[1]!b_info_outstandingbalance($A5109,日期设置!B$2)</f>
        <v>3</v>
      </c>
      <c r="N5109" s="7">
        <f>[1]!b_info_latestissurercreditrating2(A5109,日期设置!$B$2,"102","1")</f>
        <v>0</v>
      </c>
      <c r="O5109" s="8">
        <v>4.4000000000000004</v>
      </c>
      <c r="P5109" s="9">
        <f>[1]!b_info_repurchasedate(A5109)</f>
        <v>0</v>
      </c>
      <c r="Q5109" s="8" t="s">
        <v>15982</v>
      </c>
      <c r="R5109" s="2" t="str">
        <f>IF((--IF(P5109=0,Q5109,P5109))&gt;(--日期设置!$B$2),IF(P5109=0,Q5109,P5109),Q5109)</f>
        <v>2023-03-27</v>
      </c>
      <c r="S5109" s="2" t="s">
        <v>17770</v>
      </c>
      <c r="T5109" s="8">
        <f>[1]!b_anal_ptmyear($A5109,日期设置!$B$2)</f>
        <v>2.0136986301369864</v>
      </c>
      <c r="U5109" s="8">
        <f>[1]!b_anal_termifexercise($A5109,日期设置!B$2)</f>
        <v>0</v>
      </c>
      <c r="V5109" s="10">
        <f>[1]!b_dq_dirtyprice(A5109,日期设置!$B$2)</f>
        <v>104.5204</v>
      </c>
      <c r="W5109" s="11">
        <f>IF(U5109=0,ROUNDUP((Q5109-日期设置!$B$2)/365,0),ROUNDUP((R5109-日期设置!$B$2)/365,0))</f>
        <v>3</v>
      </c>
      <c r="X5109" s="18">
        <f>_xlfn.IFNA(VLOOKUP(A5109,过往入选债券!A:D,4,0),2)</f>
        <v>2</v>
      </c>
      <c r="Y5109">
        <f>_xlfn.IFNA(VLOOKUP(C5109,[2]Sheet1!$A:$A,1,0),3)</f>
        <v>3</v>
      </c>
    </row>
    <row r="5110" spans="1:25" hidden="1" x14ac:dyDescent="0.2">
      <c r="A5110" s="21" t="s">
        <v>1988</v>
      </c>
      <c r="B5110" s="21" t="s">
        <v>1989</v>
      </c>
      <c r="C5110" s="37" t="s">
        <v>1982</v>
      </c>
      <c r="D5110" s="26" t="str">
        <f>[1]!b_calc_yield(A5110,日期设置!$B$2,F5110,1,R5110,1,O5110,L5110,S5110,)</f>
        <v>Fetching...</v>
      </c>
      <c r="E5110" s="26">
        <f t="shared" si="158"/>
        <v>1.4974189301223406</v>
      </c>
      <c r="F5110" s="18">
        <f>[1]!b_dq_cleanprice($A5110,日期设置!B$2)</f>
        <v>100.857</v>
      </c>
      <c r="G5110" s="18" t="str">
        <f t="shared" si="159"/>
        <v>0.34 + 0</v>
      </c>
      <c r="H5110" s="27">
        <f>[1]!b_dq_pctchange($A5110,日期设置!$B$2,1)/100</f>
        <v>0</v>
      </c>
      <c r="I5110" s="26">
        <f>[1]!b_pq_pctchange(A5110,日期设置!$B$4,日期设置!$B$2,1)</f>
        <v>0</v>
      </c>
      <c r="J5110" s="26">
        <f>[1]!b_pq_pctchange(A5110,日期设置!$C$4,日期设置!$B$2,1)</f>
        <v>0</v>
      </c>
      <c r="K5110" s="52">
        <f>[1]!b_dq_amount($A5110,日期设置!B$2,2,10000)</f>
        <v>0</v>
      </c>
      <c r="L5110" s="26">
        <f>[1]!b_info_latestpar(A5110,日期设置!$B$2)</f>
        <v>100</v>
      </c>
      <c r="M5110" s="6">
        <f>[1]!b_info_outstandingbalance($A5110,日期设置!B$2)</f>
        <v>5</v>
      </c>
      <c r="N5110" s="7">
        <f>[1]!b_info_latestissurercreditrating2(A5110,日期设置!$B$2,"102","1")</f>
        <v>0</v>
      </c>
      <c r="O5110" s="8">
        <v>7</v>
      </c>
      <c r="P5110" s="9">
        <f>[1]!b_info_repurchasedate(A5110)</f>
        <v>0</v>
      </c>
      <c r="Q5110" s="8" t="s">
        <v>16347</v>
      </c>
      <c r="R5110" s="2" t="str">
        <f>IF((--IF(P5110=0,Q5110,P5110))&gt;(--日期设置!$B$2),IF(P5110=0,Q5110,P5110),Q5110)</f>
        <v>2021-07-27</v>
      </c>
      <c r="S5110" s="2" t="s">
        <v>18804</v>
      </c>
      <c r="T5110" s="8">
        <f>[1]!b_anal_ptmyear($A5110,日期设置!$B$2)</f>
        <v>0.34794520547945207</v>
      </c>
      <c r="U5110" s="8">
        <f>[1]!b_anal_termifexercise($A5110,日期设置!B$2)</f>
        <v>0</v>
      </c>
      <c r="V5110" s="10">
        <f>[1]!b_dq_dirtyprice(A5110,日期设置!$B$2)</f>
        <v>105.42140000000001</v>
      </c>
      <c r="W5110" s="11">
        <f>IF(U5110=0,ROUNDUP((Q5110-日期设置!$B$2)/365,0),ROUNDUP((R5110-日期设置!$B$2)/365,0))</f>
        <v>1</v>
      </c>
      <c r="X5110" s="18">
        <f>_xlfn.IFNA(VLOOKUP(A5110,过往入选债券!A:D,4,0),2)</f>
        <v>2</v>
      </c>
      <c r="Y5110">
        <f>_xlfn.IFNA(VLOOKUP(C5110,[2]Sheet1!$A:$A,1,0),3)</f>
        <v>3</v>
      </c>
    </row>
    <row r="5111" spans="1:25" hidden="1" x14ac:dyDescent="0.2">
      <c r="A5111" s="21" t="s">
        <v>9961</v>
      </c>
      <c r="B5111" s="21" t="s">
        <v>9962</v>
      </c>
      <c r="C5111" s="37" t="s">
        <v>2391</v>
      </c>
      <c r="D5111" s="26" t="str">
        <f>[1]!b_calc_yield(A5111,日期设置!$B$2,F5111,1,R5111,1,O5111,L5111,S5111,)</f>
        <v>Fetching...</v>
      </c>
      <c r="E5111" s="26">
        <f t="shared" si="158"/>
        <v>17.010081290893297</v>
      </c>
      <c r="F5111" s="18">
        <f>[1]!b_dq_cleanprice($A5111,日期设置!B$2)</f>
        <v>98.102599999999995</v>
      </c>
      <c r="G5111" s="18" t="str">
        <f t="shared" si="159"/>
        <v>3.93 + 0</v>
      </c>
      <c r="H5111" s="27">
        <f>[1]!b_dq_pctchange($A5111,日期设置!$B$2,1)/100</f>
        <v>0</v>
      </c>
      <c r="I5111" s="26">
        <f>[1]!b_pq_pctchange(A5111,日期设置!$B$4,日期设置!$B$2,1)</f>
        <v>3.8035880173722912E-2</v>
      </c>
      <c r="J5111" s="26">
        <f>[1]!b_pq_pctchange(A5111,日期设置!$C$4,日期设置!$B$2,1)</f>
        <v>0.13269016031012287</v>
      </c>
      <c r="K5111" s="52">
        <f>[1]!b_dq_amount($A5111,日期设置!B$2,2,10000)</f>
        <v>0</v>
      </c>
      <c r="L5111" s="26">
        <f>[1]!b_info_latestpar(A5111,日期设置!$B$2)</f>
        <v>100</v>
      </c>
      <c r="M5111" s="6">
        <f>[1]!b_info_outstandingbalance($A5111,日期设置!B$2)</f>
        <v>20</v>
      </c>
      <c r="N5111" s="7" t="str">
        <f>[1]!b_info_latestissurercreditrating2(A5111,日期设置!$B$2,"102","1")</f>
        <v>AA+</v>
      </c>
      <c r="O5111" s="8">
        <v>3.77</v>
      </c>
      <c r="P5111" s="9">
        <f>[1]!b_info_repurchasedate(A5111)</f>
        <v>0</v>
      </c>
      <c r="Q5111" s="8" t="s">
        <v>17369</v>
      </c>
      <c r="R5111" s="2" t="str">
        <f>IF((--IF(P5111=0,Q5111,P5111))&gt;(--日期设置!$B$2),IF(P5111=0,Q5111,P5111),Q5111)</f>
        <v>2025-02-26</v>
      </c>
      <c r="S5111" s="2" t="s">
        <v>18783</v>
      </c>
      <c r="T5111" s="8">
        <f>[1]!b_anal_ptmyear($A5111,日期设置!$B$2)</f>
        <v>3.934246575342466</v>
      </c>
      <c r="U5111" s="8">
        <f>[1]!b_anal_termifexercise($A5111,日期设置!B$2)</f>
        <v>0</v>
      </c>
      <c r="V5111" s="10">
        <f>[1]!b_dq_dirtyprice(A5111,日期设置!$B$2)</f>
        <v>98.350499999999997</v>
      </c>
      <c r="W5111" s="11">
        <f>IF(U5111=0,ROUNDUP((Q5111-日期设置!$B$2)/365,0),ROUNDUP((R5111-日期设置!$B$2)/365,0))</f>
        <v>4</v>
      </c>
      <c r="X5111" s="18">
        <f>_xlfn.IFNA(VLOOKUP(A5111,过往入选债券!A:D,4,0),2)</f>
        <v>2</v>
      </c>
      <c r="Y5111">
        <f>_xlfn.IFNA(VLOOKUP(C5111,[2]Sheet1!$A:$A,1,0),3)</f>
        <v>3</v>
      </c>
    </row>
    <row r="5112" spans="1:25" hidden="1" x14ac:dyDescent="0.2">
      <c r="A5112" s="21" t="s">
        <v>10178</v>
      </c>
      <c r="B5112" s="21" t="s">
        <v>10179</v>
      </c>
      <c r="C5112" s="37" t="s">
        <v>741</v>
      </c>
      <c r="D5112" s="26" t="str">
        <f>[1]!b_calc_yield(A5112,日期设置!$B$2,F5112,1,R5112,1,O5112,L5112,S5112,)</f>
        <v>Fetching...</v>
      </c>
      <c r="E5112" s="26">
        <f t="shared" si="158"/>
        <v>8.5215757494771402</v>
      </c>
      <c r="F5112" s="18">
        <f>[1]!b_dq_cleanprice($A5112,日期设置!B$2)</f>
        <v>98.693399999999997</v>
      </c>
      <c r="G5112" s="18" t="str">
        <f t="shared" si="159"/>
        <v>1.97 + 0</v>
      </c>
      <c r="H5112" s="27">
        <f>[1]!b_dq_pctchange($A5112,日期设置!$B$2,1)/100</f>
        <v>0</v>
      </c>
      <c r="I5112" s="26">
        <f>[1]!b_pq_pctchange(A5112,日期设置!$B$4,日期设置!$B$2,1)</f>
        <v>0.12519022014812189</v>
      </c>
      <c r="J5112" s="26">
        <f>[1]!b_pq_pctchange(A5112,日期设置!$C$4,日期设置!$B$2,1)</f>
        <v>0.294603342360793</v>
      </c>
      <c r="K5112" s="52">
        <f>[1]!b_dq_amount($A5112,日期设置!B$2,2,10000)</f>
        <v>0</v>
      </c>
      <c r="L5112" s="26">
        <f>[1]!b_info_latestpar(A5112,日期设置!$B$2)</f>
        <v>100</v>
      </c>
      <c r="M5112" s="6">
        <f>[1]!b_info_outstandingbalance($A5112,日期设置!B$2)</f>
        <v>10</v>
      </c>
      <c r="N5112" s="7" t="str">
        <f>[1]!b_info_latestissurercreditrating2(A5112,日期设置!$B$2,"102","1")</f>
        <v>AA+</v>
      </c>
      <c r="O5112" s="8">
        <v>3.6</v>
      </c>
      <c r="P5112" s="9">
        <f>[1]!b_info_repurchasedate(A5112)</f>
        <v>0</v>
      </c>
      <c r="Q5112" s="8" t="s">
        <v>16195</v>
      </c>
      <c r="R5112" s="2" t="str">
        <f>IF((--IF(P5112=0,Q5112,P5112))&gt;(--日期设置!$B$2),IF(P5112=0,Q5112,P5112),Q5112)</f>
        <v>2023-03-13</v>
      </c>
      <c r="S5112" s="2" t="s">
        <v>17982</v>
      </c>
      <c r="T5112" s="8">
        <f>[1]!b_anal_ptmyear($A5112,日期设置!$B$2)</f>
        <v>1.9753424657534246</v>
      </c>
      <c r="U5112" s="8">
        <f>[1]!b_anal_termifexercise($A5112,日期设置!B$2)</f>
        <v>0</v>
      </c>
      <c r="V5112" s="10">
        <f>[1]!b_dq_dirtyprice(A5112,日期设置!$B$2)</f>
        <v>98.782200000000003</v>
      </c>
      <c r="W5112" s="11">
        <f>IF(U5112=0,ROUNDUP((Q5112-日期设置!$B$2)/365,0),ROUNDUP((R5112-日期设置!$B$2)/365,0))</f>
        <v>2</v>
      </c>
      <c r="X5112" s="18">
        <f>_xlfn.IFNA(VLOOKUP(A5112,过往入选债券!A:D,4,0),2)</f>
        <v>2</v>
      </c>
      <c r="Y5112" s="45">
        <f>_xlfn.IFNA(VLOOKUP(C5112,[2]Sheet1!$A:$A,1,0),3)</f>
        <v>3</v>
      </c>
    </row>
    <row r="5113" spans="1:25" hidden="1" x14ac:dyDescent="0.2">
      <c r="A5113" s="21" t="s">
        <v>1083</v>
      </c>
      <c r="B5113" s="21" t="s">
        <v>1084</v>
      </c>
      <c r="C5113" s="37" t="s">
        <v>451</v>
      </c>
      <c r="D5113" s="26" t="str">
        <f>[1]!b_calc_yield(A5113,日期设置!$B$2,F5113,1,R5113,1,O5113,L5113,S5113,)</f>
        <v>Fetching...</v>
      </c>
      <c r="E5113" s="26">
        <f t="shared" si="158"/>
        <v>5.7637428549921932</v>
      </c>
      <c r="F5113" s="18">
        <f>[1]!b_dq_cleanprice($A5113,日期设置!B$2)</f>
        <v>101.5454</v>
      </c>
      <c r="G5113" s="18" t="str">
        <f t="shared" si="159"/>
        <v>1.38 + 0</v>
      </c>
      <c r="H5113" s="27">
        <f>[1]!b_dq_pctchange($A5113,日期设置!$B$2,1)/100</f>
        <v>0</v>
      </c>
      <c r="I5113" s="26">
        <f>[1]!b_pq_pctchange(A5113,日期设置!$B$4,日期设置!$B$2,1)</f>
        <v>0</v>
      </c>
      <c r="J5113" s="26">
        <f>[1]!b_pq_pctchange(A5113,日期设置!$C$4,日期设置!$B$2,1)</f>
        <v>0.24937606621596109</v>
      </c>
      <c r="K5113" s="52">
        <f>[1]!b_dq_amount($A5113,日期设置!B$2,2,10000)</f>
        <v>0</v>
      </c>
      <c r="L5113" s="26">
        <f>[1]!b_info_latestpar(A5113,日期设置!$B$2)</f>
        <v>100</v>
      </c>
      <c r="M5113" s="6">
        <f>[1]!b_info_outstandingbalance($A5113,日期设置!B$2)</f>
        <v>10</v>
      </c>
      <c r="N5113" s="7">
        <f>[1]!b_info_latestissurercreditrating2(A5113,日期设置!$B$2,"102","1")</f>
        <v>0</v>
      </c>
      <c r="O5113" s="8">
        <v>5.5</v>
      </c>
      <c r="P5113" s="9">
        <f>[1]!b_info_repurchasedate(A5113)</f>
        <v>0</v>
      </c>
      <c r="Q5113" s="8" t="s">
        <v>17555</v>
      </c>
      <c r="R5113" s="2" t="str">
        <f>IF((--IF(P5113=0,Q5113,P5113))&gt;(--日期设置!$B$2),IF(P5113=0,Q5113,P5113),Q5113)</f>
        <v>2022-08-08</v>
      </c>
      <c r="S5113" s="2" t="s">
        <v>18251</v>
      </c>
      <c r="T5113" s="8">
        <f>[1]!b_anal_ptmyear($A5113,日期设置!$B$2)</f>
        <v>1.3808219178082193</v>
      </c>
      <c r="U5113" s="8">
        <f>[1]!b_anal_termifexercise($A5113,日期设置!B$2)</f>
        <v>0</v>
      </c>
      <c r="V5113" s="10">
        <f>[1]!b_dq_dirtyprice(A5113,日期设置!$B$2)</f>
        <v>104.9509</v>
      </c>
      <c r="W5113" s="11">
        <f>IF(U5113=0,ROUNDUP((Q5113-日期设置!$B$2)/365,0),ROUNDUP((R5113-日期设置!$B$2)/365,0))</f>
        <v>2</v>
      </c>
      <c r="X5113" s="18">
        <f>_xlfn.IFNA(VLOOKUP(A5113,过往入选债券!A:D,4,0),2)</f>
        <v>2</v>
      </c>
      <c r="Y5113">
        <f>_xlfn.IFNA(VLOOKUP(C5113,[2]Sheet1!$A:$A,1,0),3)</f>
        <v>3</v>
      </c>
    </row>
    <row r="5114" spans="1:25" hidden="1" x14ac:dyDescent="0.2">
      <c r="A5114" s="21" t="s">
        <v>11378</v>
      </c>
      <c r="B5114" s="21" t="s">
        <v>11379</v>
      </c>
      <c r="C5114" s="37" t="s">
        <v>5808</v>
      </c>
      <c r="D5114" s="26" t="str">
        <f>[1]!b_calc_yield(A5114,日期设置!$B$2,F5114,1,R5114,1,O5114,L5114,S5114,)</f>
        <v>Fetching...</v>
      </c>
      <c r="E5114" s="26">
        <f t="shared" si="158"/>
        <v>9.8431023546939009</v>
      </c>
      <c r="F5114" s="18">
        <f>[1]!b_dq_cleanprice($A5114,日期设置!B$2)</f>
        <v>99.104699999999994</v>
      </c>
      <c r="G5114" s="18" t="str">
        <f t="shared" si="159"/>
        <v>2.33 + 0</v>
      </c>
      <c r="H5114" s="27">
        <f>[1]!b_dq_pctchange($A5114,日期设置!$B$2,1)/100</f>
        <v>0</v>
      </c>
      <c r="I5114" s="26">
        <f>[1]!b_pq_pctchange(A5114,日期设置!$B$4,日期设置!$B$2,1)</f>
        <v>-0.53863153267618724</v>
      </c>
      <c r="J5114" s="26">
        <f>[1]!b_pq_pctchange(A5114,日期设置!$C$4,日期设置!$B$2,1)</f>
        <v>-0.5245550165466808</v>
      </c>
      <c r="K5114" s="52">
        <f>[1]!b_dq_amount($A5114,日期设置!B$2,2,10000)</f>
        <v>0</v>
      </c>
      <c r="L5114" s="26">
        <f>[1]!b_info_latestpar(A5114,日期设置!$B$2)</f>
        <v>100</v>
      </c>
      <c r="M5114" s="6">
        <f>[1]!b_info_outstandingbalance($A5114,日期设置!B$2)</f>
        <v>20</v>
      </c>
      <c r="N5114" s="7" t="str">
        <f>[1]!b_info_latestissurercreditrating2(A5114,日期设置!$B$2,"102","1")</f>
        <v>AAA</v>
      </c>
      <c r="O5114" s="8">
        <v>3.9</v>
      </c>
      <c r="P5114" s="9">
        <f>[1]!b_info_repurchasedate(A5114)</f>
        <v>0</v>
      </c>
      <c r="Q5114" s="8" t="s">
        <v>15999</v>
      </c>
      <c r="R5114" s="2" t="str">
        <f>IF((--IF(P5114=0,Q5114,P5114))&gt;(--日期设置!$B$2),IF(P5114=0,Q5114,P5114),Q5114)</f>
        <v>2023-07-23</v>
      </c>
      <c r="S5114" s="2" t="s">
        <v>18786</v>
      </c>
      <c r="T5114" s="8">
        <f>[1]!b_anal_ptmyear($A5114,日期设置!$B$2)</f>
        <v>2.3369863013698629</v>
      </c>
      <c r="U5114" s="8">
        <f>[1]!b_anal_termifexercise($A5114,日期设置!B$2)</f>
        <v>0</v>
      </c>
      <c r="V5114" s="10">
        <f>[1]!b_dq_dirtyprice(A5114,日期设置!$B$2)</f>
        <v>101.6905</v>
      </c>
      <c r="W5114" s="11">
        <f>IF(U5114=0,ROUNDUP((Q5114-日期设置!$B$2)/365,0),ROUNDUP((R5114-日期设置!$B$2)/365,0))</f>
        <v>3</v>
      </c>
      <c r="X5114" s="18">
        <f>_xlfn.IFNA(VLOOKUP(A5114,过往入选债券!A:D,4,0),2)</f>
        <v>2</v>
      </c>
      <c r="Y5114">
        <f>_xlfn.IFNA(VLOOKUP(C5114,[2]Sheet1!$A:$A,1,0),3)</f>
        <v>3</v>
      </c>
    </row>
    <row r="5115" spans="1:25" hidden="1" x14ac:dyDescent="0.2">
      <c r="A5115" s="28" t="s">
        <v>21374</v>
      </c>
      <c r="B5115" s="28" t="s">
        <v>21375</v>
      </c>
      <c r="C5115" s="39" t="s">
        <v>91</v>
      </c>
      <c r="D5115" s="26" t="str">
        <f>[1]!b_calc_yield(A5115,日期设置!$B$2,F5115,1,R5115,1,O5115,L5115,S5115,)</f>
        <v>Fetching...</v>
      </c>
      <c r="E5115" s="26">
        <f t="shared" si="158"/>
        <v>11.18108444472834</v>
      </c>
      <c r="F5115" s="18">
        <f>[1]!b_dq_cleanprice($A5115,日期设置!B$2)</f>
        <v>98.760199999999998</v>
      </c>
      <c r="G5115" s="18" t="str">
        <f t="shared" si="159"/>
        <v>2.62 + 0</v>
      </c>
      <c r="H5115" s="27">
        <f>[1]!b_dq_pctchange($A5115,日期设置!$B$2,1)/100</f>
        <v>0</v>
      </c>
      <c r="I5115" s="26">
        <f>[1]!b_pq_pctchange(A5115,日期设置!$B$4,日期设置!$B$2,1)</f>
        <v>0</v>
      </c>
      <c r="J5115" s="26">
        <f>[1]!b_pq_pctchange(A5115,日期设置!$C$4,日期设置!$B$2,1)</f>
        <v>0</v>
      </c>
      <c r="K5115" s="52">
        <f>[1]!b_dq_amount($A5115,日期设置!B$2,2,10000)</f>
        <v>0</v>
      </c>
      <c r="L5115" s="26">
        <f>[1]!b_info_latestpar(A5115,日期设置!$B$2)</f>
        <v>100</v>
      </c>
      <c r="M5115" s="6">
        <f>[1]!b_info_outstandingbalance($A5115,日期设置!B$2)</f>
        <v>3</v>
      </c>
      <c r="N5115" s="7" t="str">
        <f>[1]!b_info_latestissurercreditrating2(A5115,日期设置!$B$2,"102","1")</f>
        <v>AAA</v>
      </c>
      <c r="O5115" s="43">
        <v>3.8</v>
      </c>
      <c r="P5115" s="9">
        <f>[1]!b_info_repurchasedate(A5115)</f>
        <v>0</v>
      </c>
      <c r="Q5115" s="31" t="s">
        <v>16459</v>
      </c>
      <c r="R5115" s="2" t="str">
        <f>IF((--IF(P5115=0,Q5115,P5115))&gt;(--日期设置!$B$2),IF(P5115=0,Q5115,P5115),Q5115)</f>
        <v>2023-11-04</v>
      </c>
      <c r="S5115" s="31" t="s">
        <v>21678</v>
      </c>
      <c r="T5115" s="8">
        <f>[1]!b_anal_ptmyear($A5115,日期设置!$B$2)</f>
        <v>2.6219178082191781</v>
      </c>
      <c r="U5115" s="8">
        <f>[1]!b_anal_termifexercise($A5115,日期设置!B$2)</f>
        <v>0</v>
      </c>
      <c r="V5115" s="10">
        <f>[1]!b_dq_dirtyprice(A5115,日期设置!$B$2)</f>
        <v>100.1969</v>
      </c>
      <c r="W5115" s="11">
        <f>IF(U5115=0,ROUNDUP((Q5115-日期设置!$B$2)/365,0),ROUNDUP((R5115-日期设置!$B$2)/365,0))</f>
        <v>3</v>
      </c>
      <c r="X5115" s="18">
        <f>_xlfn.IFNA(VLOOKUP(A5115,过往入选债券!A:D,4,0),2)</f>
        <v>2</v>
      </c>
      <c r="Y5115">
        <f>_xlfn.IFNA(VLOOKUP(C5115,[2]Sheet1!$A:$A,1,0),3)</f>
        <v>3</v>
      </c>
    </row>
    <row r="5116" spans="1:25" hidden="1" x14ac:dyDescent="0.2">
      <c r="A5116" s="21" t="s">
        <v>8962</v>
      </c>
      <c r="B5116" s="21" t="s">
        <v>8963</v>
      </c>
      <c r="C5116" s="37" t="s">
        <v>461</v>
      </c>
      <c r="D5116" s="26" t="str">
        <f>[1]!b_calc_yield(A5116,日期设置!$B$2,F5116,1,R5116,1,O5116,L5116,S5116,)</f>
        <v>Fetching...</v>
      </c>
      <c r="E5116" s="26">
        <f t="shared" si="158"/>
        <v>5.7677421683336894</v>
      </c>
      <c r="F5116" s="18">
        <f>[1]!b_dq_cleanprice($A5116,日期设置!B$2)</f>
        <v>101.7859</v>
      </c>
      <c r="G5116" s="18" t="str">
        <f t="shared" si="159"/>
        <v>1.38 + 0</v>
      </c>
      <c r="H5116" s="27">
        <f>[1]!b_dq_pctchange($A5116,日期设置!$B$2,1)/100</f>
        <v>0</v>
      </c>
      <c r="I5116" s="26">
        <f>[1]!b_pq_pctchange(A5116,日期设置!$B$4,日期设置!$B$2,1)</f>
        <v>0</v>
      </c>
      <c r="J5116" s="26">
        <f>[1]!b_pq_pctchange(A5116,日期设置!$C$4,日期设置!$B$2,1)</f>
        <v>3.3316298451138759E-2</v>
      </c>
      <c r="K5116" s="52">
        <f>[1]!b_dq_amount($A5116,日期设置!B$2,2,10000)</f>
        <v>0</v>
      </c>
      <c r="L5116" s="26">
        <f>[1]!b_info_latestpar(A5116,日期设置!$B$2)</f>
        <v>100</v>
      </c>
      <c r="M5116" s="6">
        <f>[1]!b_info_outstandingbalance($A5116,日期设置!B$2)</f>
        <v>10</v>
      </c>
      <c r="N5116" s="7" t="str">
        <f>[1]!b_info_latestissurercreditrating2(A5116,日期设置!$B$2,"102","1")</f>
        <v>AA+</v>
      </c>
      <c r="O5116" s="8">
        <v>5.68</v>
      </c>
      <c r="P5116" s="9">
        <f>[1]!b_info_repurchasedate(A5116)</f>
        <v>0</v>
      </c>
      <c r="Q5116" s="8" t="s">
        <v>16685</v>
      </c>
      <c r="R5116" s="2" t="str">
        <f>IF((--IF(P5116=0,Q5116,P5116))&gt;(--日期设置!$B$2),IF(P5116=0,Q5116,P5116),Q5116)</f>
        <v>2022-08-09</v>
      </c>
      <c r="S5116" s="2" t="s">
        <v>18417</v>
      </c>
      <c r="T5116" s="8">
        <f>[1]!b_anal_ptmyear($A5116,日期设置!$B$2)</f>
        <v>1.3835616438356164</v>
      </c>
      <c r="U5116" s="8">
        <f>[1]!b_anal_termifexercise($A5116,日期设置!B$2)</f>
        <v>0</v>
      </c>
      <c r="V5116" s="10">
        <f>[1]!b_dq_dirtyprice(A5116,日期设置!$B$2)</f>
        <v>105.2873</v>
      </c>
      <c r="W5116" s="11">
        <f>IF(U5116=0,ROUNDUP((Q5116-日期设置!$B$2)/365,0),ROUNDUP((R5116-日期设置!$B$2)/365,0))</f>
        <v>2</v>
      </c>
      <c r="X5116" s="18">
        <f>_xlfn.IFNA(VLOOKUP(A5116,过往入选债券!A:D,4,0),2)</f>
        <v>2</v>
      </c>
      <c r="Y5116">
        <f>_xlfn.IFNA(VLOOKUP(C5116,[2]Sheet1!$A:$A,1,0),3)</f>
        <v>3</v>
      </c>
    </row>
    <row r="5117" spans="1:25" hidden="1" x14ac:dyDescent="0.2">
      <c r="A5117" s="21" t="s">
        <v>13478</v>
      </c>
      <c r="B5117" s="21" t="s">
        <v>13479</v>
      </c>
      <c r="C5117" s="37" t="s">
        <v>220</v>
      </c>
      <c r="D5117" s="26" t="str">
        <f>[1]!b_calc_yield(A5117,日期设置!$B$2,F5117,1,R5117,1,O5117,L5117,S5117,)</f>
        <v>Fetching...</v>
      </c>
      <c r="E5117" s="26">
        <f t="shared" si="158"/>
        <v>19.864535965231568</v>
      </c>
      <c r="F5117" s="18">
        <f>[1]!b_dq_cleanprice($A5117,日期设置!B$2)</f>
        <v>58.656500000000001</v>
      </c>
      <c r="G5117" s="18" t="str">
        <f t="shared" si="159"/>
        <v>2.58 + 0</v>
      </c>
      <c r="H5117" s="27">
        <f>[1]!b_dq_pctchange($A5117,日期设置!$B$2,1)/100</f>
        <v>0</v>
      </c>
      <c r="I5117" s="26">
        <f>[1]!b_pq_pctchange(A5117,日期设置!$B$4,日期设置!$B$2,1)</f>
        <v>0</v>
      </c>
      <c r="J5117" s="26">
        <f>[1]!b_pq_pctchange(A5117,日期设置!$C$4,日期设置!$B$2,1)</f>
        <v>0.29186571783236892</v>
      </c>
      <c r="K5117" s="52">
        <f>[1]!b_dq_amount($A5117,日期设置!B$2,2,10000)</f>
        <v>0</v>
      </c>
      <c r="L5117" s="26">
        <f>[1]!b_info_latestpar(A5117,日期设置!$B$2)</f>
        <v>60</v>
      </c>
      <c r="M5117" s="6">
        <f>[1]!b_info_outstandingbalance($A5117,日期设置!B$2)</f>
        <v>3</v>
      </c>
      <c r="N5117" s="7" t="str">
        <f>[1]!b_info_latestissurercreditrating2(A5117,日期设置!$B$2,"102","1")</f>
        <v>AA</v>
      </c>
      <c r="O5117" s="8">
        <v>3.82</v>
      </c>
      <c r="P5117" s="9">
        <f>[1]!b_info_repurchasedate(A5117)</f>
        <v>0</v>
      </c>
      <c r="Q5117" s="8" t="s">
        <v>16325</v>
      </c>
      <c r="R5117" s="2" t="str">
        <f>IF((--IF(P5117=0,Q5117,P5117))&gt;(--日期设置!$B$2),IF(P5117=0,Q5117,P5117),Q5117)</f>
        <v>2023-10-20</v>
      </c>
      <c r="S5117" s="2" t="s">
        <v>18053</v>
      </c>
      <c r="T5117" s="8">
        <f>[1]!b_anal_ptmyear($A5117,日期设置!$B$2)</f>
        <v>2.580821917808219</v>
      </c>
      <c r="U5117" s="8">
        <f>[1]!b_anal_termifexercise($A5117,日期设置!B$2)</f>
        <v>0</v>
      </c>
      <c r="V5117" s="10">
        <f>[1]!b_dq_dirtyprice(A5117,日期设置!$B$2)</f>
        <v>59.6173</v>
      </c>
      <c r="W5117" s="11">
        <f>IF(U5117=0,ROUNDUP((Q5117-日期设置!$B$2)/365,0),ROUNDUP((R5117-日期设置!$B$2)/365,0))</f>
        <v>3</v>
      </c>
      <c r="X5117" s="18">
        <f>_xlfn.IFNA(VLOOKUP(A5117,过往入选债券!A:D,4,0),2)</f>
        <v>2</v>
      </c>
      <c r="Y5117">
        <f>_xlfn.IFNA(VLOOKUP(C5117,[2]Sheet1!$A:$A,1,0),3)</f>
        <v>3</v>
      </c>
    </row>
    <row r="5118" spans="1:25" hidden="1" x14ac:dyDescent="0.2">
      <c r="A5118" s="21" t="s">
        <v>3985</v>
      </c>
      <c r="B5118" s="21" t="s">
        <v>3986</v>
      </c>
      <c r="C5118" s="37" t="s">
        <v>2443</v>
      </c>
      <c r="D5118" s="26" t="str">
        <f>[1]!b_calc_yield(A5118,日期设置!$B$2,F5118,1,R5118,1,O5118,L5118,S5118,)</f>
        <v>Fetching...</v>
      </c>
      <c r="E5118" s="26">
        <f t="shared" si="158"/>
        <v>8.4640090306330471</v>
      </c>
      <c r="F5118" s="18">
        <f>[1]!b_dq_cleanprice($A5118,日期设置!B$2)</f>
        <v>99.440700000000007</v>
      </c>
      <c r="G5118" s="18" t="str">
        <f t="shared" si="159"/>
        <v>1.96 + 0</v>
      </c>
      <c r="H5118" s="27">
        <f>[1]!b_dq_pctchange($A5118,日期设置!$B$2,1)/100</f>
        <v>0</v>
      </c>
      <c r="I5118" s="26">
        <f>[1]!b_pq_pctchange(A5118,日期设置!$B$4,日期设置!$B$2,1)</f>
        <v>0.28712332082778735</v>
      </c>
      <c r="J5118" s="26">
        <f>[1]!b_pq_pctchange(A5118,日期设置!$C$4,日期设置!$B$2,1)</f>
        <v>0.76750574818637407</v>
      </c>
      <c r="K5118" s="52">
        <f>[1]!b_dq_amount($A5118,日期设置!B$2,2,10000)</f>
        <v>0</v>
      </c>
      <c r="L5118" s="26">
        <f>[1]!b_info_latestpar(A5118,日期设置!$B$2)</f>
        <v>100</v>
      </c>
      <c r="M5118" s="6">
        <f>[1]!b_info_outstandingbalance($A5118,日期设置!B$2)</f>
        <v>5</v>
      </c>
      <c r="N5118" s="7">
        <f>[1]!b_info_latestissurercreditrating2(A5118,日期设置!$B$2,"102","1")</f>
        <v>0</v>
      </c>
      <c r="O5118" s="8">
        <v>4</v>
      </c>
      <c r="P5118" s="9">
        <f>[1]!b_info_repurchasedate(A5118)</f>
        <v>0</v>
      </c>
      <c r="Q5118" s="8" t="s">
        <v>16279</v>
      </c>
      <c r="R5118" s="2" t="str">
        <f>IF((--IF(P5118=0,Q5118,P5118))&gt;(--日期设置!$B$2),IF(P5118=0,Q5118,P5118),Q5118)</f>
        <v>2023-03-10</v>
      </c>
      <c r="S5118" s="2" t="s">
        <v>18360</v>
      </c>
      <c r="T5118" s="8">
        <f>[1]!b_anal_ptmyear($A5118,日期设置!$B$2)</f>
        <v>1.967123287671233</v>
      </c>
      <c r="U5118" s="8">
        <f>[1]!b_anal_termifexercise($A5118,日期设置!B$2)</f>
        <v>0</v>
      </c>
      <c r="V5118" s="10">
        <f>[1]!b_dq_dirtyprice(A5118,日期设置!$B$2)</f>
        <v>99.572199999999995</v>
      </c>
      <c r="W5118" s="11">
        <f>IF(U5118=0,ROUNDUP((Q5118-日期设置!$B$2)/365,0),ROUNDUP((R5118-日期设置!$B$2)/365,0))</f>
        <v>2</v>
      </c>
      <c r="X5118" s="18">
        <f>_xlfn.IFNA(VLOOKUP(A5118,过往入选债券!A:D,4,0),2)</f>
        <v>2</v>
      </c>
      <c r="Y5118">
        <f>_xlfn.IFNA(VLOOKUP(C5118,[2]Sheet1!$A:$A,1,0),3)</f>
        <v>3</v>
      </c>
    </row>
    <row r="5119" spans="1:25" hidden="1" x14ac:dyDescent="0.2">
      <c r="A5119" s="21" t="s">
        <v>4764</v>
      </c>
      <c r="B5119" s="21" t="s">
        <v>4765</v>
      </c>
      <c r="C5119" s="37" t="s">
        <v>160</v>
      </c>
      <c r="D5119" s="26" t="str">
        <f>[1]!b_calc_yield(A5119,日期设置!$B$2,F5119,1,R5119,1,O5119,L5119,S5119,)</f>
        <v>Fetching...</v>
      </c>
      <c r="E5119" s="26">
        <f t="shared" si="158"/>
        <v>9.8672103609768858</v>
      </c>
      <c r="F5119" s="18">
        <f>[1]!b_dq_cleanprice($A5119,日期设置!B$2)</f>
        <v>99.540899999999993</v>
      </c>
      <c r="G5119" s="18" t="str">
        <f t="shared" si="159"/>
        <v>4.34 + 2.34</v>
      </c>
      <c r="H5119" s="27">
        <f>[1]!b_dq_pctchange($A5119,日期设置!$B$2,1)/100</f>
        <v>0</v>
      </c>
      <c r="I5119" s="26">
        <f>[1]!b_pq_pctchange(A5119,日期设置!$B$4,日期设置!$B$2,1)</f>
        <v>0</v>
      </c>
      <c r="J5119" s="26">
        <f>[1]!b_pq_pctchange(A5119,日期设置!$C$4,日期设置!$B$2,1)</f>
        <v>0</v>
      </c>
      <c r="K5119" s="52">
        <f>[1]!b_dq_amount($A5119,日期设置!B$2,2,10000)</f>
        <v>0</v>
      </c>
      <c r="L5119" s="26">
        <f>[1]!b_info_latestpar(A5119,日期设置!$B$2)</f>
        <v>100</v>
      </c>
      <c r="M5119" s="6">
        <f>[1]!b_info_outstandingbalance($A5119,日期设置!B$2)</f>
        <v>5</v>
      </c>
      <c r="N5119" s="7">
        <f>[1]!b_info_latestissurercreditrating2(A5119,日期设置!$B$2,"102","1")</f>
        <v>0</v>
      </c>
      <c r="O5119" s="8">
        <v>4.0999999999999996</v>
      </c>
      <c r="P5119" s="9" t="str">
        <f>[1]!b_info_repurchasedate(A5119)</f>
        <v>2023-07-27</v>
      </c>
      <c r="Q5119" s="8" t="s">
        <v>17594</v>
      </c>
      <c r="R5119" s="2" t="str">
        <f>IF((--IF(P5119=0,Q5119,P5119))&gt;(--日期设置!$B$2),IF(P5119=0,Q5119,P5119),Q5119)</f>
        <v>2023-07-27</v>
      </c>
      <c r="S5119" s="2" t="s">
        <v>19029</v>
      </c>
      <c r="T5119" s="8">
        <f>[1]!b_anal_ptmyear($A5119,日期设置!$B$2)</f>
        <v>4.3479452054794523</v>
      </c>
      <c r="U5119" s="8">
        <f>[1]!b_anal_termifexercise($A5119,日期设置!B$2)</f>
        <v>2.3479452054794518</v>
      </c>
      <c r="V5119" s="10">
        <f>[1]!b_dq_dirtyprice(A5119,日期设置!$B$2)</f>
        <v>102.21429999999999</v>
      </c>
      <c r="W5119" s="11">
        <f>IF(U5119=0,ROUNDUP((Q5119-日期设置!$B$2)/365,0),ROUNDUP((R5119-日期设置!$B$2)/365,0))</f>
        <v>3</v>
      </c>
      <c r="X5119" s="18">
        <f>_xlfn.IFNA(VLOOKUP(A5119,过往入选债券!A:D,4,0),2)</f>
        <v>2</v>
      </c>
      <c r="Y5119">
        <f>_xlfn.IFNA(VLOOKUP(C5119,[2]Sheet1!$A:$A,1,0),3)</f>
        <v>3</v>
      </c>
    </row>
    <row r="5120" spans="1:25" hidden="1" x14ac:dyDescent="0.2">
      <c r="A5120" s="21" t="s">
        <v>990</v>
      </c>
      <c r="B5120" s="21" t="s">
        <v>991</v>
      </c>
      <c r="C5120" s="37" t="s">
        <v>136</v>
      </c>
      <c r="D5120" s="26" t="str">
        <f>[1]!b_calc_yield(A5120,日期设置!$B$2,F5120,1,R5120,1,O5120,L5120,S5120,)</f>
        <v>Fetching...</v>
      </c>
      <c r="E5120" s="26">
        <f t="shared" si="158"/>
        <v>6.7535849020744498</v>
      </c>
      <c r="F5120" s="18">
        <f>[1]!b_dq_cleanprice($A5120,日期设置!B$2)</f>
        <v>102.81570000000001</v>
      </c>
      <c r="G5120" s="18" t="str">
        <f t="shared" si="159"/>
        <v>1.60 + 0</v>
      </c>
      <c r="H5120" s="27">
        <f>[1]!b_dq_pctchange($A5120,日期设置!$B$2,1)/100</f>
        <v>0</v>
      </c>
      <c r="I5120" s="26">
        <f>[1]!b_pq_pctchange(A5120,日期设置!$B$4,日期设置!$B$2,1)</f>
        <v>0</v>
      </c>
      <c r="J5120" s="26">
        <f>[1]!b_pq_pctchange(A5120,日期设置!$C$4,日期设置!$B$2,1)</f>
        <v>0</v>
      </c>
      <c r="K5120" s="52">
        <f>[1]!b_dq_amount($A5120,日期设置!B$2,2,10000)</f>
        <v>0</v>
      </c>
      <c r="L5120" s="26">
        <f>[1]!b_info_latestpar(A5120,日期设置!$B$2)</f>
        <v>100</v>
      </c>
      <c r="M5120" s="6">
        <f>[1]!b_info_outstandingbalance($A5120,日期设置!B$2)</f>
        <v>8</v>
      </c>
      <c r="N5120" s="7">
        <f>[1]!b_info_latestissurercreditrating2(A5120,日期设置!$B$2,"102","1")</f>
        <v>0</v>
      </c>
      <c r="O5120" s="8">
        <v>6.17</v>
      </c>
      <c r="P5120" s="9">
        <f>[1]!b_info_repurchasedate(A5120)</f>
        <v>0</v>
      </c>
      <c r="Q5120" s="8" t="s">
        <v>16379</v>
      </c>
      <c r="R5120" s="2" t="str">
        <f>IF((--IF(P5120=0,Q5120,P5120))&gt;(--日期设置!$B$2),IF(P5120=0,Q5120,P5120),Q5120)</f>
        <v>2022-10-30</v>
      </c>
      <c r="S5120" s="2" t="s">
        <v>18155</v>
      </c>
      <c r="T5120" s="8">
        <f>[1]!b_anal_ptmyear($A5120,日期设置!$B$2)</f>
        <v>1.6082191780821917</v>
      </c>
      <c r="U5120" s="8">
        <f>[1]!b_anal_termifexercise($A5120,日期设置!B$2)</f>
        <v>0</v>
      </c>
      <c r="V5120" s="10">
        <f>[1]!b_dq_dirtyprice(A5120,日期设置!$B$2)</f>
        <v>105.233</v>
      </c>
      <c r="W5120" s="11">
        <f>IF(U5120=0,ROUNDUP((Q5120-日期设置!$B$2)/365,0),ROUNDUP((R5120-日期设置!$B$2)/365,0))</f>
        <v>2</v>
      </c>
      <c r="X5120" s="18">
        <f>_xlfn.IFNA(VLOOKUP(A5120,过往入选债券!A:D,4,0),2)</f>
        <v>2</v>
      </c>
      <c r="Y5120">
        <f>_xlfn.IFNA(VLOOKUP(C5120,[2]Sheet1!$A:$A,1,0),3)</f>
        <v>3</v>
      </c>
    </row>
    <row r="5121" spans="1:25" hidden="1" x14ac:dyDescent="0.2">
      <c r="A5121" s="28" t="s">
        <v>22254</v>
      </c>
      <c r="B5121" s="28" t="s">
        <v>22255</v>
      </c>
      <c r="C5121" s="39" t="s">
        <v>4098</v>
      </c>
      <c r="D5121" s="26">
        <f>[1]!b_calc_yield(A5121,日期设置!$B$2,F5121,1,R5121,1,O5121,L5121,S5121,)</f>
        <v>4.2999221621331527</v>
      </c>
      <c r="E5121" s="26">
        <f t="shared" si="158"/>
        <v>12.642458261857371</v>
      </c>
      <c r="F5121" s="18">
        <f>[1]!b_dq_cleanprice($A5121,日期设置!B$2)</f>
        <v>100.1897</v>
      </c>
      <c r="G5121" s="18" t="str">
        <f t="shared" si="159"/>
        <v>4.94 + 2.94</v>
      </c>
      <c r="H5121" s="27">
        <f>[1]!b_dq_pctchange($A5121,日期设置!$B$2,1)/100</f>
        <v>0</v>
      </c>
      <c r="I5121" s="26">
        <f>[1]!b_pq_pctchange(A5121,日期设置!$B$4,日期设置!$B$2,1)</f>
        <v>0.13332493805988116</v>
      </c>
      <c r="J5121" s="26">
        <f>[1]!b_pq_pctchange(A5121,日期设置!$C$4,日期设置!$B$2,1)</f>
        <v>0</v>
      </c>
      <c r="K5121" s="52">
        <f>[1]!b_dq_amount($A5121,日期设置!B$2,2,10000)</f>
        <v>0</v>
      </c>
      <c r="L5121" s="26">
        <f>[1]!b_info_latestpar(A5121,日期设置!$B$2)</f>
        <v>100</v>
      </c>
      <c r="M5121" s="6">
        <f>[1]!b_info_outstandingbalance($A5121,日期设置!B$2)</f>
        <v>10</v>
      </c>
      <c r="N5121" s="7" t="str">
        <f>[1]!b_info_latestissurercreditrating2(A5121,日期设置!$B$2,"102","1")</f>
        <v>AA+</v>
      </c>
      <c r="O5121" s="43">
        <v>4.38</v>
      </c>
      <c r="P5121" s="9" t="str">
        <f>[1]!b_info_repurchasedate(A5121)</f>
        <v>2024-03-01</v>
      </c>
      <c r="Q5121" s="31" t="s">
        <v>17741</v>
      </c>
      <c r="R5121" s="2" t="str">
        <f>IF((--IF(P5121=0,Q5121,P5121))&gt;(--日期设置!$B$2),IF(P5121=0,Q5121,P5121),Q5121)</f>
        <v>2024-03-01</v>
      </c>
      <c r="S5121" s="2" t="s">
        <v>23069</v>
      </c>
      <c r="T5121" s="8">
        <f>[1]!b_anal_ptmyear($A5121,日期设置!$B$2)</f>
        <v>4.9424657534246572</v>
      </c>
      <c r="U5121" s="8">
        <f>[1]!b_anal_termifexercise($A5121,日期设置!B$2)</f>
        <v>2.9452054794520546</v>
      </c>
      <c r="V5121" s="10">
        <f>[1]!b_dq_dirtyprice(A5121,日期设置!$B$2)</f>
        <v>100.4417</v>
      </c>
      <c r="W5121" s="11">
        <f>IF(U5121=0,ROUNDUP((Q5121-日期设置!$B$2)/365,0),ROUNDUP((R5121-日期设置!$B$2)/365,0))</f>
        <v>3</v>
      </c>
      <c r="X5121" s="18">
        <f>_xlfn.IFNA(VLOOKUP(A5121,过往入选债券!A:D,4,0),2)</f>
        <v>2</v>
      </c>
      <c r="Y5121">
        <f>_xlfn.IFNA(VLOOKUP(C5121,[2]Sheet1!$A:$A,1,0),3)</f>
        <v>3</v>
      </c>
    </row>
    <row r="5122" spans="1:25" hidden="1" x14ac:dyDescent="0.2">
      <c r="A5122" s="21" t="s">
        <v>4645</v>
      </c>
      <c r="B5122" s="21" t="s">
        <v>4646</v>
      </c>
      <c r="C5122" s="37" t="s">
        <v>609</v>
      </c>
      <c r="D5122" s="26" t="str">
        <f>[1]!b_calc_yield(A5122,日期设置!$B$2,F5122,1,R5122,1,O5122,L5122,S5122,)</f>
        <v>Fetching...</v>
      </c>
      <c r="E5122" s="26">
        <f t="shared" ref="E5122:E5185" si="160">((O5122*W5122+L5122)/V5122-1)*100</f>
        <v>9.4895099957538864</v>
      </c>
      <c r="F5122" s="18">
        <f>[1]!b_dq_cleanprice($A5122,日期设置!B$2)</f>
        <v>100.1944</v>
      </c>
      <c r="G5122" s="18" t="str">
        <f t="shared" ref="G5122:G5185" si="161">LEFT(T5122,4)&amp;" + "&amp;LEFT(U5122,4)</f>
        <v>4.27 + 2.27</v>
      </c>
      <c r="H5122" s="27">
        <f>[1]!b_dq_pctchange($A5122,日期设置!$B$2,1)/100</f>
        <v>0</v>
      </c>
      <c r="I5122" s="26">
        <f>[1]!b_pq_pctchange(A5122,日期设置!$B$4,日期设置!$B$2,1)</f>
        <v>3.804054263186641E-2</v>
      </c>
      <c r="J5122" s="26">
        <f>[1]!b_pq_pctchange(A5122,日期设置!$C$4,日期设置!$B$2,1)</f>
        <v>3.804054263186641E-2</v>
      </c>
      <c r="K5122" s="52">
        <f>[1]!b_dq_amount($A5122,日期设置!B$2,2,10000)</f>
        <v>0</v>
      </c>
      <c r="L5122" s="26">
        <f>[1]!b_info_latestpar(A5122,日期设置!$B$2)</f>
        <v>100</v>
      </c>
      <c r="M5122" s="6">
        <f>[1]!b_info_outstandingbalance($A5122,日期设置!B$2)</f>
        <v>10</v>
      </c>
      <c r="N5122" s="7">
        <f>[1]!b_info_latestissurercreditrating2(A5122,日期设置!$B$2,"102","1")</f>
        <v>0</v>
      </c>
      <c r="O5122" s="8">
        <v>4.4000000000000004</v>
      </c>
      <c r="P5122" s="9" t="str">
        <f>[1]!b_info_repurchasedate(A5122)</f>
        <v>2023-06-30</v>
      </c>
      <c r="Q5122" s="8" t="s">
        <v>16652</v>
      </c>
      <c r="R5122" s="2" t="str">
        <f>IF((--IF(P5122=0,Q5122,P5122))&gt;(--日期设置!$B$2),IF(P5122=0,Q5122,P5122),Q5122)</f>
        <v>2023-06-30</v>
      </c>
      <c r="S5122" s="2" t="s">
        <v>18395</v>
      </c>
      <c r="T5122" s="8">
        <f>[1]!b_anal_ptmyear($A5122,日期设置!$B$2)</f>
        <v>4.2739726027397262</v>
      </c>
      <c r="U5122" s="8">
        <f>[1]!b_anal_termifexercise($A5122,日期设置!B$2)</f>
        <v>2.2739726027397262</v>
      </c>
      <c r="V5122" s="10">
        <f>[1]!b_dq_dirtyprice(A5122,日期设置!$B$2)</f>
        <v>103.38890000000001</v>
      </c>
      <c r="W5122" s="11">
        <f>IF(U5122=0,ROUNDUP((Q5122-日期设置!$B$2)/365,0),ROUNDUP((R5122-日期设置!$B$2)/365,0))</f>
        <v>3</v>
      </c>
      <c r="X5122" s="18">
        <f>_xlfn.IFNA(VLOOKUP(A5122,过往入选债券!A:D,4,0),2)</f>
        <v>2</v>
      </c>
      <c r="Y5122">
        <f>_xlfn.IFNA(VLOOKUP(C5122,[2]Sheet1!$A:$A,1,0),3)</f>
        <v>3</v>
      </c>
    </row>
    <row r="5123" spans="1:25" hidden="1" x14ac:dyDescent="0.2">
      <c r="A5123" s="21" t="s">
        <v>21875</v>
      </c>
      <c r="B5123" s="21" t="s">
        <v>22072</v>
      </c>
      <c r="C5123" s="37" t="s">
        <v>19628</v>
      </c>
      <c r="D5123" s="26" t="str">
        <f>[1]!b_calc_yield(A5123,日期设置!$B$2,F5123,1,R5123,1,O5123,L5123,S5123,)</f>
        <v>Fetching...</v>
      </c>
      <c r="E5123" s="26">
        <f t="shared" si="160"/>
        <v>20.087325542525125</v>
      </c>
      <c r="F5123" s="18">
        <f>[1]!b_dq_cleanprice($A5123,日期设置!B$2)</f>
        <v>100.82550000000001</v>
      </c>
      <c r="G5123" s="18" t="str">
        <f t="shared" si="161"/>
        <v>4.73 + 0</v>
      </c>
      <c r="H5123" s="27">
        <f>[1]!b_dq_pctchange($A5123,日期设置!$B$2,1)/100</f>
        <v>0</v>
      </c>
      <c r="I5123" s="26">
        <f>[1]!b_pq_pctchange(A5123,日期设置!$B$4,日期设置!$B$2,1)</f>
        <v>0.16949000992500854</v>
      </c>
      <c r="J5123" s="26">
        <f>[1]!b_pq_pctchange(A5123,日期设置!$C$4,日期设置!$B$2,1)</f>
        <v>0.41080338203221545</v>
      </c>
      <c r="K5123" s="52">
        <f>[1]!b_dq_amount($A5123,日期设置!B$2,2,10000)</f>
        <v>0</v>
      </c>
      <c r="L5123" s="26">
        <f>[1]!b_info_latestpar(A5123,日期设置!$B$2)</f>
        <v>100</v>
      </c>
      <c r="M5123" s="6">
        <f>[1]!b_info_outstandingbalance($A5123,日期设置!B$2)</f>
        <v>10</v>
      </c>
      <c r="N5123" s="7" t="str">
        <f>[1]!b_info_latestissurercreditrating2(A5123,日期设置!$B$2,"102","1")</f>
        <v>AAA</v>
      </c>
      <c r="O5123" s="48">
        <v>4.5</v>
      </c>
      <c r="P5123" s="9">
        <f>[1]!b_info_repurchasedate(A5123)</f>
        <v>0</v>
      </c>
      <c r="Q5123" s="47" t="s">
        <v>22167</v>
      </c>
      <c r="R5123" s="2" t="str">
        <f>IF((--IF(P5123=0,Q5123,P5123))&gt;(--日期设置!$B$2),IF(P5123=0,Q5123,P5123),Q5123)</f>
        <v>2025-12-16</v>
      </c>
      <c r="S5123" s="47" t="s">
        <v>16482</v>
      </c>
      <c r="T5123" s="8">
        <f>[1]!b_anal_ptmyear($A5123,日期设置!$B$2)</f>
        <v>4.7369863013698632</v>
      </c>
      <c r="U5123" s="8">
        <f>[1]!b_anal_termifexercise($A5123,日期设置!B$2)</f>
        <v>0</v>
      </c>
      <c r="V5123" s="10">
        <f>[1]!b_dq_dirtyprice(A5123,日期设置!$B$2)</f>
        <v>102.0091</v>
      </c>
      <c r="W5123" s="11">
        <f>IF(U5123=0,ROUNDUP((Q5123-日期设置!$B$2)/365,0),ROUNDUP((R5123-日期设置!$B$2)/365,0))</f>
        <v>5</v>
      </c>
      <c r="X5123" s="18">
        <f>_xlfn.IFNA(VLOOKUP(A5123,过往入选债券!A:D,4,0),2)</f>
        <v>2</v>
      </c>
      <c r="Y5123" s="45">
        <f>_xlfn.IFNA(VLOOKUP(C5123,[2]Sheet1!$A:$A,1,0),3)</f>
        <v>3</v>
      </c>
    </row>
    <row r="5124" spans="1:25" hidden="1" x14ac:dyDescent="0.2">
      <c r="A5124" s="21" t="s">
        <v>6293</v>
      </c>
      <c r="B5124" s="21" t="s">
        <v>6294</v>
      </c>
      <c r="C5124" s="37" t="s">
        <v>26</v>
      </c>
      <c r="D5124" s="26" t="str">
        <f>[1]!b_calc_yield(A5124,日期设置!$B$2,F5124,1,R5124,1,O5124,L5124,S5124,)</f>
        <v>Fetching...</v>
      </c>
      <c r="E5124" s="26">
        <f t="shared" si="160"/>
        <v>7.9671291728121707</v>
      </c>
      <c r="F5124" s="18">
        <f>[1]!b_dq_cleanprice($A5124,日期设置!B$2)</f>
        <v>105.67140000000001</v>
      </c>
      <c r="G5124" s="18" t="str">
        <f t="shared" si="161"/>
        <v>1.88 + 0</v>
      </c>
      <c r="H5124" s="27">
        <f>[1]!b_dq_pctchange($A5124,日期设置!$B$2,1)/100</f>
        <v>0</v>
      </c>
      <c r="I5124" s="26">
        <f>[1]!b_pq_pctchange(A5124,日期设置!$B$4,日期设置!$B$2,1)</f>
        <v>0</v>
      </c>
      <c r="J5124" s="26">
        <f>[1]!b_pq_pctchange(A5124,日期设置!$C$4,日期设置!$B$2,1)</f>
        <v>-0.36320229009792648</v>
      </c>
      <c r="K5124" s="52">
        <f>[1]!b_dq_amount($A5124,日期设置!B$2,2,10000)</f>
        <v>0</v>
      </c>
      <c r="L5124" s="26">
        <f>[1]!b_info_latestpar(A5124,日期设置!$B$2)</f>
        <v>100</v>
      </c>
      <c r="M5124" s="6">
        <f>[1]!b_info_outstandingbalance($A5124,日期设置!B$2)</f>
        <v>10</v>
      </c>
      <c r="N5124" s="7" t="str">
        <f>[1]!b_info_latestissurercreditrating2(A5124,日期设置!$B$2,"102","1")</f>
        <v>AA+</v>
      </c>
      <c r="O5124" s="8">
        <v>7.5</v>
      </c>
      <c r="P5124" s="9">
        <f>[1]!b_info_repurchasedate(A5124)</f>
        <v>0</v>
      </c>
      <c r="Q5124" s="8" t="s">
        <v>16746</v>
      </c>
      <c r="R5124" s="2" t="str">
        <f>IF((--IF(P5124=0,Q5124,P5124))&gt;(--日期设置!$B$2),IF(P5124=0,Q5124,P5124),Q5124)</f>
        <v>2023-02-09</v>
      </c>
      <c r="S5124" s="2" t="s">
        <v>18464</v>
      </c>
      <c r="T5124" s="8">
        <f>[1]!b_anal_ptmyear($A5124,日期设置!$B$2)</f>
        <v>1.8876712328767122</v>
      </c>
      <c r="U5124" s="8">
        <f>[1]!b_anal_termifexercise($A5124,日期设置!B$2)</f>
        <v>0</v>
      </c>
      <c r="V5124" s="10">
        <f>[1]!b_dq_dirtyprice(A5124,日期设置!$B$2)</f>
        <v>106.51390000000001</v>
      </c>
      <c r="W5124" s="11">
        <f>IF(U5124=0,ROUNDUP((Q5124-日期设置!$B$2)/365,0),ROUNDUP((R5124-日期设置!$B$2)/365,0))</f>
        <v>2</v>
      </c>
      <c r="X5124" s="18">
        <f>_xlfn.IFNA(VLOOKUP(A5124,过往入选债券!A:D,4,0),2)</f>
        <v>2</v>
      </c>
      <c r="Y5124">
        <f>_xlfn.IFNA(VLOOKUP(C5124,[2]Sheet1!$A:$A,1,0),3)</f>
        <v>3</v>
      </c>
    </row>
    <row r="5125" spans="1:25" hidden="1" x14ac:dyDescent="0.2">
      <c r="A5125" s="28" t="s">
        <v>22412</v>
      </c>
      <c r="B5125" s="28" t="s">
        <v>22413</v>
      </c>
      <c r="C5125" s="39" t="s">
        <v>22985</v>
      </c>
      <c r="D5125" s="26">
        <f>[1]!b_calc_yield(A5125,日期设置!$B$2,F5125,1,R5125,1,O5125,L5125,S5125,)</f>
        <v>4.2989342134578585</v>
      </c>
      <c r="E5125" s="26">
        <f t="shared" si="160"/>
        <v>42.189378354003829</v>
      </c>
      <c r="F5125" s="18">
        <f>[1]!b_dq_cleanprice($A5125,日期设置!B$2)</f>
        <v>99.992800000000003</v>
      </c>
      <c r="G5125" s="18" t="str">
        <f t="shared" si="161"/>
        <v>9.86 + 4.86</v>
      </c>
      <c r="H5125" s="27">
        <f>[1]!b_dq_pctchange($A5125,日期设置!$B$2,1)/100</f>
        <v>0</v>
      </c>
      <c r="I5125" s="26">
        <f>[1]!b_pq_pctchange(A5125,日期设置!$B$4,日期设置!$B$2,1)</f>
        <v>0</v>
      </c>
      <c r="J5125" s="26">
        <f>[1]!b_pq_pctchange(A5125,日期设置!$C$4,日期设置!$B$2,1)</f>
        <v>-7.1999999999974307E-3</v>
      </c>
      <c r="K5125" s="52">
        <f>[1]!b_dq_amount($A5125,日期设置!B$2,2,10000)</f>
        <v>0</v>
      </c>
      <c r="L5125" s="26">
        <f>[1]!b_info_latestpar(A5125,日期设置!$B$2)</f>
        <v>100</v>
      </c>
      <c r="M5125" s="6">
        <f>[1]!b_info_outstandingbalance($A5125,日期设置!B$2)</f>
        <v>60</v>
      </c>
      <c r="N5125" s="7" t="str">
        <f>[1]!b_info_latestissurercreditrating2(A5125,日期设置!$B$2,"102","1")</f>
        <v>AAA</v>
      </c>
      <c r="O5125" s="43">
        <v>4.3</v>
      </c>
      <c r="P5125" s="9">
        <f>[1]!b_info_repurchasedate(A5125)</f>
        <v>0</v>
      </c>
      <c r="Q5125" s="31" t="s">
        <v>23445</v>
      </c>
      <c r="R5125" s="2" t="str">
        <f>IF((--IF(P5125=0,Q5125,P5125))&gt;(--日期设置!$B$2),IF(P5125=0,Q5125,P5125),Q5125)</f>
        <v>2031-02-01</v>
      </c>
      <c r="S5125" s="2" t="s">
        <v>23148</v>
      </c>
      <c r="T5125" s="8">
        <f>[1]!b_anal_ptmyear($A5125,日期设置!$B$2)</f>
        <v>9.8657534246575338</v>
      </c>
      <c r="U5125" s="8">
        <f>[1]!b_anal_termifexercise($A5125,日期设置!B$2)</f>
        <v>4.8684931506849312</v>
      </c>
      <c r="V5125" s="10">
        <f>[1]!b_dq_dirtyprice(A5125,日期设置!$B$2)</f>
        <v>100.5701</v>
      </c>
      <c r="W5125" s="11">
        <f>IF(U5125=0,ROUNDUP((Q5125-日期设置!$B$2)/365,0),ROUNDUP((R5125-日期设置!$B$2)/365,0))</f>
        <v>10</v>
      </c>
      <c r="X5125" s="18">
        <f>_xlfn.IFNA(VLOOKUP(A5125,过往入选债券!A:D,4,0),2)</f>
        <v>2</v>
      </c>
      <c r="Y5125">
        <f>_xlfn.IFNA(VLOOKUP(C5125,[2]Sheet1!$A:$A,1,0),3)</f>
        <v>3</v>
      </c>
    </row>
    <row r="5126" spans="1:25" hidden="1" x14ac:dyDescent="0.2">
      <c r="A5126" s="28" t="s">
        <v>20122</v>
      </c>
      <c r="B5126" s="28" t="s">
        <v>20123</v>
      </c>
      <c r="C5126" s="39" t="s">
        <v>20741</v>
      </c>
      <c r="D5126" s="26" t="str">
        <f>[1]!b_calc_yield(A5126,日期设置!$B$2,F5126,1,R5126,1,O5126,L5126,S5126,)</f>
        <v>Fetching...</v>
      </c>
      <c r="E5126" s="26">
        <f t="shared" si="160"/>
        <v>10.513353615323485</v>
      </c>
      <c r="F5126" s="18">
        <f>[1]!b_dq_cleanprice($A5126,日期设置!B$2)</f>
        <v>99.980099999999993</v>
      </c>
      <c r="G5126" s="18" t="str">
        <f t="shared" si="161"/>
        <v>4.49 + 2.49</v>
      </c>
      <c r="H5126" s="27">
        <f>[1]!b_dq_pctchange($A5126,日期设置!$B$2,1)/100</f>
        <v>0</v>
      </c>
      <c r="I5126" s="26">
        <f>[1]!b_pq_pctchange(A5126,日期设置!$B$4,日期设置!$B$2,1)</f>
        <v>0</v>
      </c>
      <c r="J5126" s="26">
        <f>[1]!b_pq_pctchange(A5126,日期设置!$C$4,日期设置!$B$2,1)</f>
        <v>0</v>
      </c>
      <c r="K5126" s="52">
        <f>[1]!b_dq_amount($A5126,日期设置!B$2,2,10000)</f>
        <v>0</v>
      </c>
      <c r="L5126" s="26">
        <f>[1]!b_info_latestpar(A5126,日期设置!$B$2)</f>
        <v>100</v>
      </c>
      <c r="M5126" s="6">
        <f>[1]!b_info_outstandingbalance($A5126,日期设置!B$2)</f>
        <v>10</v>
      </c>
      <c r="N5126" s="7">
        <f>[1]!b_info_latestissurercreditrating2(A5126,日期设置!$B$2,"102","1")</f>
        <v>0</v>
      </c>
      <c r="O5126" s="8">
        <v>4.3</v>
      </c>
      <c r="P5126" s="9" t="str">
        <f>[1]!b_info_repurchasedate(A5126)</f>
        <v>2023-09-18</v>
      </c>
      <c r="Q5126" s="8" t="s">
        <v>20837</v>
      </c>
      <c r="R5126" s="2" t="str">
        <f>IF((--IF(P5126=0,Q5126,P5126))&gt;(--日期设置!$B$2),IF(P5126=0,Q5126,P5126),Q5126)</f>
        <v>2023-09-18</v>
      </c>
      <c r="S5126" s="31" t="s">
        <v>16447</v>
      </c>
      <c r="T5126" s="8">
        <f>[1]!b_anal_ptmyear($A5126,日期设置!$B$2)</f>
        <v>4.493150684931507</v>
      </c>
      <c r="U5126" s="8">
        <f>[1]!b_anal_termifexercise($A5126,日期设置!B$2)</f>
        <v>2.493150684931507</v>
      </c>
      <c r="V5126" s="10">
        <f>[1]!b_dq_dirtyprice(A5126,日期设置!$B$2)</f>
        <v>102.1596</v>
      </c>
      <c r="W5126" s="11">
        <f>IF(U5126=0,ROUNDUP((Q5126-日期设置!$B$2)/365,0),ROUNDUP((R5126-日期设置!$B$2)/365,0))</f>
        <v>3</v>
      </c>
      <c r="X5126" s="18">
        <f>_xlfn.IFNA(VLOOKUP(A5126,过往入选债券!A:D,4,0),2)</f>
        <v>2</v>
      </c>
      <c r="Y5126">
        <f>_xlfn.IFNA(VLOOKUP(C5126,[2]Sheet1!$A:$A,1,0),3)</f>
        <v>3</v>
      </c>
    </row>
    <row r="5127" spans="1:25" hidden="1" x14ac:dyDescent="0.2">
      <c r="A5127" s="21" t="s">
        <v>10904</v>
      </c>
      <c r="B5127" s="21" t="s">
        <v>10905</v>
      </c>
      <c r="C5127" s="37" t="s">
        <v>8331</v>
      </c>
      <c r="D5127" s="26" t="str">
        <f>[1]!b_calc_yield(A5127,日期设置!$B$2,F5127,1,R5127,1,O5127,L5127,S5127,)</f>
        <v>Fetching...</v>
      </c>
      <c r="E5127" s="26">
        <f t="shared" si="160"/>
        <v>8.9606205511809645</v>
      </c>
      <c r="F5127" s="18">
        <f>[1]!b_dq_cleanprice($A5127,日期设置!B$2)</f>
        <v>97.742400000000004</v>
      </c>
      <c r="G5127" s="18" t="str">
        <f t="shared" si="161"/>
        <v>2.12 + 0</v>
      </c>
      <c r="H5127" s="27">
        <f>[1]!b_dq_pctchange($A5127,日期设置!$B$2,1)/100</f>
        <v>0</v>
      </c>
      <c r="I5127" s="26">
        <f>[1]!b_pq_pctchange(A5127,日期设置!$B$4,日期设置!$B$2,1)</f>
        <v>0</v>
      </c>
      <c r="J5127" s="26">
        <f>[1]!b_pq_pctchange(A5127,日期设置!$C$4,日期设置!$B$2,1)</f>
        <v>0</v>
      </c>
      <c r="K5127" s="52">
        <f>[1]!b_dq_amount($A5127,日期设置!B$2,2,10000)</f>
        <v>0</v>
      </c>
      <c r="L5127" s="26">
        <f>[1]!b_info_latestpar(A5127,日期设置!$B$2)</f>
        <v>100</v>
      </c>
      <c r="M5127" s="6">
        <f>[1]!b_info_outstandingbalance($A5127,日期设置!B$2)</f>
        <v>3</v>
      </c>
      <c r="N5127" s="7" t="str">
        <f>[1]!b_info_latestissurercreditrating2(A5127,日期设置!$B$2,"102","1")</f>
        <v>AA+</v>
      </c>
      <c r="O5127" s="8">
        <v>3.17</v>
      </c>
      <c r="P5127" s="9">
        <f>[1]!b_info_repurchasedate(A5127)</f>
        <v>0</v>
      </c>
      <c r="Q5127" s="8" t="s">
        <v>16274</v>
      </c>
      <c r="R5127" s="2" t="str">
        <f>IF((--IF(P5127=0,Q5127,P5127))&gt;(--日期设置!$B$2),IF(P5127=0,Q5127,P5127),Q5127)</f>
        <v>2023-05-08</v>
      </c>
      <c r="S5127" s="2" t="s">
        <v>18057</v>
      </c>
      <c r="T5127" s="8">
        <f>[1]!b_anal_ptmyear($A5127,日期设置!$B$2)</f>
        <v>2.128767123287671</v>
      </c>
      <c r="U5127" s="8">
        <f>[1]!b_anal_termifexercise($A5127,日期设置!B$2)</f>
        <v>0</v>
      </c>
      <c r="V5127" s="10">
        <f>[1]!b_dq_dirtyprice(A5127,日期设置!$B$2)</f>
        <v>100.5042</v>
      </c>
      <c r="W5127" s="11">
        <f>IF(U5127=0,ROUNDUP((Q5127-日期设置!$B$2)/365,0),ROUNDUP((R5127-日期设置!$B$2)/365,0))</f>
        <v>3</v>
      </c>
      <c r="X5127" s="18">
        <f>_xlfn.IFNA(VLOOKUP(A5127,过往入选债券!A:D,4,0),2)</f>
        <v>2</v>
      </c>
      <c r="Y5127">
        <f>_xlfn.IFNA(VLOOKUP(C5127,[2]Sheet1!$A:$A,1,0),3)</f>
        <v>3</v>
      </c>
    </row>
    <row r="5128" spans="1:25" hidden="1" x14ac:dyDescent="0.2">
      <c r="A5128" s="21" t="s">
        <v>13838</v>
      </c>
      <c r="B5128" s="21" t="s">
        <v>13839</v>
      </c>
      <c r="C5128" s="37" t="s">
        <v>13840</v>
      </c>
      <c r="D5128" s="26" t="str">
        <f>[1]!b_calc_yield(A5128,日期设置!$B$2,F5128,1,R5128,1,O5128,L5128,S5128,)</f>
        <v>Fetching...</v>
      </c>
      <c r="E5128" s="26">
        <f t="shared" si="160"/>
        <v>19.663037941248618</v>
      </c>
      <c r="F5128" s="18">
        <f>[1]!b_dq_cleanprice($A5128,日期设置!B$2)</f>
        <v>81.826999999999998</v>
      </c>
      <c r="G5128" s="18" t="str">
        <f t="shared" si="161"/>
        <v>3.30 + 0</v>
      </c>
      <c r="H5128" s="27">
        <f>[1]!b_dq_pctchange($A5128,日期设置!$B$2,1)/100</f>
        <v>0</v>
      </c>
      <c r="I5128" s="26">
        <f>[1]!b_pq_pctchange(A5128,日期设置!$B$4,日期设置!$B$2,1)</f>
        <v>0</v>
      </c>
      <c r="J5128" s="26">
        <f>[1]!b_pq_pctchange(A5128,日期设置!$C$4,日期设置!$B$2,1)</f>
        <v>0</v>
      </c>
      <c r="K5128" s="52">
        <f>[1]!b_dq_amount($A5128,日期设置!B$2,2,10000)</f>
        <v>0</v>
      </c>
      <c r="L5128" s="26">
        <f>[1]!b_info_latestpar(A5128,日期设置!$B$2)</f>
        <v>80</v>
      </c>
      <c r="M5128" s="6">
        <f>[1]!b_info_outstandingbalance($A5128,日期设置!B$2)</f>
        <v>12</v>
      </c>
      <c r="N5128" s="7" t="str">
        <f>[1]!b_info_latestissurercreditrating2(A5128,日期设置!$B$2,"102","1")</f>
        <v>AA+</v>
      </c>
      <c r="O5128" s="8">
        <v>5.37</v>
      </c>
      <c r="P5128" s="9">
        <f>[1]!b_info_repurchasedate(A5128)</f>
        <v>0</v>
      </c>
      <c r="Q5128" s="8" t="s">
        <v>16657</v>
      </c>
      <c r="R5128" s="2" t="str">
        <f>IF((--IF(P5128=0,Q5128,P5128))&gt;(--日期设置!$B$2),IF(P5128=0,Q5128,P5128),Q5128)</f>
        <v>2024-07-12</v>
      </c>
      <c r="S5128" s="2" t="s">
        <v>18608</v>
      </c>
      <c r="T5128" s="8">
        <f>[1]!b_anal_ptmyear($A5128,日期设置!$B$2)</f>
        <v>3.3068493150684932</v>
      </c>
      <c r="U5128" s="8">
        <f>[1]!b_anal_termifexercise($A5128,日期设置!B$2)</f>
        <v>0</v>
      </c>
      <c r="V5128" s="10">
        <f>[1]!b_dq_dirtyprice(A5128,日期设置!$B$2)</f>
        <v>84.8048</v>
      </c>
      <c r="W5128" s="11">
        <f>IF(U5128=0,ROUNDUP((Q5128-日期设置!$B$2)/365,0),ROUNDUP((R5128-日期设置!$B$2)/365,0))</f>
        <v>4</v>
      </c>
      <c r="X5128" s="18">
        <f>_xlfn.IFNA(VLOOKUP(A5128,过往入选债券!A:D,4,0),2)</f>
        <v>2</v>
      </c>
      <c r="Y5128">
        <f>_xlfn.IFNA(VLOOKUP(C5128,[2]Sheet1!$A:$A,1,0),3)</f>
        <v>3</v>
      </c>
    </row>
    <row r="5129" spans="1:25" hidden="1" x14ac:dyDescent="0.2">
      <c r="A5129" s="21" t="s">
        <v>9592</v>
      </c>
      <c r="B5129" s="21" t="s">
        <v>9593</v>
      </c>
      <c r="C5129" s="37" t="s">
        <v>3922</v>
      </c>
      <c r="D5129" s="26" t="str">
        <f>[1]!b_calc_yield(A5129,日期设置!$B$2,F5129,1,R5129,1,O5129,L5129,S5129,)</f>
        <v>Fetching...</v>
      </c>
      <c r="E5129" s="26">
        <f t="shared" si="160"/>
        <v>15.621470313804453</v>
      </c>
      <c r="F5129" s="18">
        <f>[1]!b_dq_cleanprice($A5129,日期设置!B$2)</f>
        <v>100.4192</v>
      </c>
      <c r="G5129" s="18" t="str">
        <f t="shared" si="161"/>
        <v>3.68 + 0</v>
      </c>
      <c r="H5129" s="27">
        <f>[1]!b_dq_pctchange($A5129,日期设置!$B$2,1)/100</f>
        <v>0</v>
      </c>
      <c r="I5129" s="26">
        <f>[1]!b_pq_pctchange(A5129,日期设置!$B$4,日期设置!$B$2,1)</f>
        <v>0</v>
      </c>
      <c r="J5129" s="26">
        <f>[1]!b_pq_pctchange(A5129,日期设置!$C$4,日期设置!$B$2,1)</f>
        <v>0.60582380315486051</v>
      </c>
      <c r="K5129" s="52">
        <f>[1]!b_dq_amount($A5129,日期设置!B$2,2,10000)</f>
        <v>0</v>
      </c>
      <c r="L5129" s="26">
        <f>[1]!b_info_latestpar(A5129,日期设置!$B$2)</f>
        <v>100</v>
      </c>
      <c r="M5129" s="6">
        <f>[1]!b_info_outstandingbalance($A5129,日期设置!B$2)</f>
        <v>7</v>
      </c>
      <c r="N5129" s="7" t="str">
        <f>[1]!b_info_latestissurercreditrating2(A5129,日期设置!$B$2,"102","1")</f>
        <v>AA+</v>
      </c>
      <c r="O5129" s="8">
        <v>4.43</v>
      </c>
      <c r="P5129" s="9">
        <f>[1]!b_info_repurchasedate(A5129)</f>
        <v>0</v>
      </c>
      <c r="Q5129" s="8" t="s">
        <v>16090</v>
      </c>
      <c r="R5129" s="2" t="str">
        <f>IF((--IF(P5129=0,Q5129,P5129))&gt;(--日期设置!$B$2),IF(P5129=0,Q5129,P5129),Q5129)</f>
        <v>2024-11-27</v>
      </c>
      <c r="S5129" s="2" t="s">
        <v>17875</v>
      </c>
      <c r="T5129" s="8">
        <f>[1]!b_anal_ptmyear($A5129,日期设置!$B$2)</f>
        <v>3.6849315068493151</v>
      </c>
      <c r="U5129" s="8">
        <f>[1]!b_anal_termifexercise($A5129,日期设置!B$2)</f>
        <v>0</v>
      </c>
      <c r="V5129" s="10">
        <f>[1]!b_dq_dirtyprice(A5129,日期设置!$B$2)</f>
        <v>101.815</v>
      </c>
      <c r="W5129" s="11">
        <f>IF(U5129=0,ROUNDUP((Q5129-日期设置!$B$2)/365,0),ROUNDUP((R5129-日期设置!$B$2)/365,0))</f>
        <v>4</v>
      </c>
      <c r="X5129" s="18">
        <f>_xlfn.IFNA(VLOOKUP(A5129,过往入选债券!A:D,4,0),2)</f>
        <v>2</v>
      </c>
      <c r="Y5129">
        <f>_xlfn.IFNA(VLOOKUP(C5129,[2]Sheet1!$A:$A,1,0),3)</f>
        <v>3</v>
      </c>
    </row>
    <row r="5130" spans="1:25" hidden="1" x14ac:dyDescent="0.2">
      <c r="A5130" s="21" t="s">
        <v>6909</v>
      </c>
      <c r="B5130" s="21" t="s">
        <v>6910</v>
      </c>
      <c r="C5130" s="37" t="s">
        <v>270</v>
      </c>
      <c r="D5130" s="26" t="str">
        <f>[1]!b_calc_yield(A5130,日期设置!$B$2,F5130,1,R5130,1,O5130,L5130,S5130,)</f>
        <v>Fetching...</v>
      </c>
      <c r="E5130" s="26">
        <f t="shared" si="160"/>
        <v>0.8125903935449541</v>
      </c>
      <c r="F5130" s="18">
        <f>[1]!b_dq_cleanprice($A5130,日期设置!B$2)</f>
        <v>100.27079999999999</v>
      </c>
      <c r="G5130" s="18" t="str">
        <f t="shared" si="161"/>
        <v>0.18 + 0</v>
      </c>
      <c r="H5130" s="27">
        <f>[1]!b_dq_pctchange($A5130,日期设置!$B$2,1)/100</f>
        <v>0</v>
      </c>
      <c r="I5130" s="26">
        <f>[1]!b_pq_pctchange(A5130,日期设置!$B$4,日期设置!$B$2,1)</f>
        <v>0</v>
      </c>
      <c r="J5130" s="26">
        <f>[1]!b_pq_pctchange(A5130,日期设置!$C$4,日期设置!$B$2,1)</f>
        <v>-0.16527806541029882</v>
      </c>
      <c r="K5130" s="52">
        <f>[1]!b_dq_amount($A5130,日期设置!B$2,2,10000)</f>
        <v>0</v>
      </c>
      <c r="L5130" s="26">
        <f>[1]!b_info_latestpar(A5130,日期设置!$B$2)</f>
        <v>100</v>
      </c>
      <c r="M5130" s="6">
        <f>[1]!b_info_outstandingbalance($A5130,日期设置!B$2)</f>
        <v>15</v>
      </c>
      <c r="N5130" s="7" t="str">
        <f>[1]!b_info_latestissurercreditrating2(A5130,日期设置!$B$2,"102","1")</f>
        <v>AAA</v>
      </c>
      <c r="O5130" s="8">
        <v>5.95</v>
      </c>
      <c r="P5130" s="9">
        <f>[1]!b_info_repurchasedate(A5130)</f>
        <v>0</v>
      </c>
      <c r="Q5130" s="8" t="s">
        <v>17169</v>
      </c>
      <c r="R5130" s="2" t="str">
        <f>IF((--IF(P5130=0,Q5130,P5130))&gt;(--日期设置!$B$2),IF(P5130=0,Q5130,P5130),Q5130)</f>
        <v>2021-05-30</v>
      </c>
      <c r="S5130" s="2" t="s">
        <v>18775</v>
      </c>
      <c r="T5130" s="8">
        <f>[1]!b_anal_ptmyear($A5130,日期设置!$B$2)</f>
        <v>0.18904109589041096</v>
      </c>
      <c r="U5130" s="8">
        <f>[1]!b_anal_termifexercise($A5130,日期设置!B$2)</f>
        <v>0</v>
      </c>
      <c r="V5130" s="10">
        <f>[1]!b_dq_dirtyprice(A5130,日期设置!$B$2)</f>
        <v>105.096</v>
      </c>
      <c r="W5130" s="11">
        <f>IF(U5130=0,ROUNDUP((Q5130-日期设置!$B$2)/365,0),ROUNDUP((R5130-日期设置!$B$2)/365,0))</f>
        <v>1</v>
      </c>
      <c r="X5130" s="18" t="str">
        <f>_xlfn.IFNA(VLOOKUP(A5130,过往入选债券!A:D,4,0),2)</f>
        <v>否</v>
      </c>
      <c r="Y5130">
        <f>_xlfn.IFNA(VLOOKUP(C5130,[2]Sheet1!$A:$A,1,0),3)</f>
        <v>3</v>
      </c>
    </row>
    <row r="5131" spans="1:25" hidden="1" x14ac:dyDescent="0.2">
      <c r="A5131" s="21" t="s">
        <v>9738</v>
      </c>
      <c r="B5131" s="21" t="s">
        <v>9739</v>
      </c>
      <c r="C5131" s="37" t="s">
        <v>74</v>
      </c>
      <c r="D5131" s="26" t="str">
        <f>[1]!b_calc_yield(A5131,日期设置!$B$2,F5131,1,R5131,1,O5131,L5131,S5131,)</f>
        <v>Fetching...</v>
      </c>
      <c r="E5131" s="26">
        <f t="shared" si="160"/>
        <v>7.6204795441956019</v>
      </c>
      <c r="F5131" s="18">
        <f>[1]!b_dq_cleanprice($A5131,日期设置!B$2)</f>
        <v>100.1557</v>
      </c>
      <c r="G5131" s="18" t="str">
        <f t="shared" si="161"/>
        <v>1.78 + 0</v>
      </c>
      <c r="H5131" s="27">
        <f>[1]!b_dq_pctchange($A5131,日期设置!$B$2,1)/100</f>
        <v>0</v>
      </c>
      <c r="I5131" s="26">
        <f>[1]!b_pq_pctchange(A5131,日期设置!$B$4,日期设置!$B$2,1)</f>
        <v>0</v>
      </c>
      <c r="J5131" s="26">
        <f>[1]!b_pq_pctchange(A5131,日期设置!$C$4,日期设置!$B$2,1)</f>
        <v>0.65899497487436776</v>
      </c>
      <c r="K5131" s="52">
        <f>[1]!b_dq_amount($A5131,日期设置!B$2,2,10000)</f>
        <v>0</v>
      </c>
      <c r="L5131" s="26">
        <f>[1]!b_info_latestpar(A5131,日期设置!$B$2)</f>
        <v>100</v>
      </c>
      <c r="M5131" s="6">
        <f>[1]!b_info_outstandingbalance($A5131,日期设置!B$2)</f>
        <v>5</v>
      </c>
      <c r="N5131" s="7" t="str">
        <f>[1]!b_info_latestissurercreditrating2(A5131,日期设置!$B$2,"102","1")</f>
        <v>AA</v>
      </c>
      <c r="O5131" s="8">
        <v>4.4000000000000004</v>
      </c>
      <c r="P5131" s="9">
        <f>[1]!b_info_repurchasedate(A5131)</f>
        <v>0</v>
      </c>
      <c r="Q5131" s="8" t="s">
        <v>16608</v>
      </c>
      <c r="R5131" s="2" t="str">
        <f>IF((--IF(P5131=0,Q5131,P5131))&gt;(--日期设置!$B$2),IF(P5131=0,Q5131,P5131),Q5131)</f>
        <v>2023-01-03</v>
      </c>
      <c r="S5131" s="2" t="s">
        <v>18359</v>
      </c>
      <c r="T5131" s="8">
        <f>[1]!b_anal_ptmyear($A5131,日期设置!$B$2)</f>
        <v>1.7863013698630137</v>
      </c>
      <c r="U5131" s="8">
        <f>[1]!b_anal_termifexercise($A5131,日期设置!B$2)</f>
        <v>0</v>
      </c>
      <c r="V5131" s="10">
        <f>[1]!b_dq_dirtyprice(A5131,日期设置!$B$2)</f>
        <v>101.096</v>
      </c>
      <c r="W5131" s="11">
        <f>IF(U5131=0,ROUNDUP((Q5131-日期设置!$B$2)/365,0),ROUNDUP((R5131-日期设置!$B$2)/365,0))</f>
        <v>2</v>
      </c>
      <c r="X5131" s="18">
        <f>_xlfn.IFNA(VLOOKUP(A5131,过往入选债券!A:D,4,0),2)</f>
        <v>2</v>
      </c>
      <c r="Y5131">
        <f>_xlfn.IFNA(VLOOKUP(C5131,[2]Sheet1!$A:$A,1,0),3)</f>
        <v>3</v>
      </c>
    </row>
    <row r="5132" spans="1:25" hidden="1" x14ac:dyDescent="0.2">
      <c r="A5132" s="21" t="s">
        <v>3708</v>
      </c>
      <c r="B5132" s="21" t="s">
        <v>3709</v>
      </c>
      <c r="C5132" s="37" t="s">
        <v>1987</v>
      </c>
      <c r="D5132" s="26" t="str">
        <f>[1]!b_calc_yield(A5132,日期设置!$B$2,F5132,1,R5132,1,O5132,L5132,S5132,)</f>
        <v>Fetching...</v>
      </c>
      <c r="E5132" s="26">
        <f t="shared" si="160"/>
        <v>7.305643883086077</v>
      </c>
      <c r="F5132" s="18">
        <f>[1]!b_dq_cleanprice($A5132,日期设置!B$2)</f>
        <v>100.3091</v>
      </c>
      <c r="G5132" s="18" t="str">
        <f t="shared" si="161"/>
        <v>3.71 + 1.71</v>
      </c>
      <c r="H5132" s="27">
        <f>[1]!b_dq_pctchange($A5132,日期设置!$B$2,1)/100</f>
        <v>0</v>
      </c>
      <c r="I5132" s="26">
        <f>[1]!b_pq_pctchange(A5132,日期设置!$B$4,日期设置!$B$2,1)</f>
        <v>-0.16153850747576112</v>
      </c>
      <c r="J5132" s="26">
        <f>[1]!b_pq_pctchange(A5132,日期设置!$C$4,日期设置!$B$2,1)</f>
        <v>-0.10745192547078758</v>
      </c>
      <c r="K5132" s="52">
        <f>[1]!b_dq_amount($A5132,日期设置!B$2,2,10000)</f>
        <v>0</v>
      </c>
      <c r="L5132" s="26">
        <f>[1]!b_info_latestpar(A5132,日期设置!$B$2)</f>
        <v>100</v>
      </c>
      <c r="M5132" s="6">
        <f>[1]!b_info_outstandingbalance($A5132,日期设置!B$2)</f>
        <v>5</v>
      </c>
      <c r="N5132" s="7">
        <f>[1]!b_info_latestissurercreditrating2(A5132,日期设置!$B$2,"102","1")</f>
        <v>0</v>
      </c>
      <c r="O5132" s="8">
        <v>4.5</v>
      </c>
      <c r="P5132" s="9" t="str">
        <f>[1]!b_info_repurchasedate(A5132)</f>
        <v>2022-12-09</v>
      </c>
      <c r="Q5132" s="8" t="s">
        <v>17061</v>
      </c>
      <c r="R5132" s="2" t="str">
        <f>IF((--IF(P5132=0,Q5132,P5132))&gt;(--日期设置!$B$2),IF(P5132=0,Q5132,P5132),Q5132)</f>
        <v>2022-12-09</v>
      </c>
      <c r="S5132" s="2" t="s">
        <v>18477</v>
      </c>
      <c r="T5132" s="8">
        <f>[1]!b_anal_ptmyear($A5132,日期设置!$B$2)</f>
        <v>3.7178082191780821</v>
      </c>
      <c r="U5132" s="8">
        <f>[1]!b_anal_termifexercise($A5132,日期设置!B$2)</f>
        <v>1.7178082191780821</v>
      </c>
      <c r="V5132" s="10">
        <f>[1]!b_dq_dirtyprice(A5132,日期设置!$B$2)</f>
        <v>101.57899999999999</v>
      </c>
      <c r="W5132" s="11">
        <f>IF(U5132=0,ROUNDUP((Q5132-日期设置!$B$2)/365,0),ROUNDUP((R5132-日期设置!$B$2)/365,0))</f>
        <v>2</v>
      </c>
      <c r="X5132" s="18">
        <f>_xlfn.IFNA(VLOOKUP(A5132,过往入选债券!A:D,4,0),2)</f>
        <v>2</v>
      </c>
      <c r="Y5132">
        <f>_xlfn.IFNA(VLOOKUP(C5132,[2]Sheet1!$A:$A,1,0),3)</f>
        <v>3</v>
      </c>
    </row>
    <row r="5133" spans="1:25" hidden="1" x14ac:dyDescent="0.2">
      <c r="A5133" s="28" t="s">
        <v>21814</v>
      </c>
      <c r="B5133" s="28" t="s">
        <v>21997</v>
      </c>
      <c r="C5133" s="39" t="s">
        <v>21998</v>
      </c>
      <c r="D5133" s="26">
        <f>[1]!b_calc_yield(A5133,日期设置!$B$2,F5133,1,R5133,1,O5133,L5133,S5133,)</f>
        <v>4.2975281137392383</v>
      </c>
      <c r="E5133" s="26">
        <f t="shared" si="160"/>
        <v>11.537059293493801</v>
      </c>
      <c r="F5133" s="18">
        <f>[1]!b_dq_cleanprice($A5133,日期设置!B$2)</f>
        <v>100.49</v>
      </c>
      <c r="G5133" s="18" t="str">
        <f t="shared" si="161"/>
        <v>4.71 + 2.71</v>
      </c>
      <c r="H5133" s="27">
        <f>[1]!b_dq_pctchange($A5133,日期设置!$B$2,1)/100</f>
        <v>0</v>
      </c>
      <c r="I5133" s="26">
        <f>[1]!b_pq_pctchange(A5133,日期设置!$B$4,日期设置!$B$2,1)</f>
        <v>0</v>
      </c>
      <c r="J5133" s="26">
        <f>[1]!b_pq_pctchange(A5133,日期设置!$C$4,日期设置!$B$2,1)</f>
        <v>0</v>
      </c>
      <c r="K5133" s="52">
        <f>[1]!b_dq_amount($A5133,日期设置!B$2,2,10000)</f>
        <v>0</v>
      </c>
      <c r="L5133" s="26">
        <f>[1]!b_info_latestpar(A5133,日期设置!$B$2)</f>
        <v>100</v>
      </c>
      <c r="M5133" s="6">
        <f>[1]!b_info_outstandingbalance($A5133,日期设置!B$2)</f>
        <v>7.5</v>
      </c>
      <c r="N5133" s="7" t="str">
        <f>[1]!b_info_latestissurercreditrating2(A5133,日期设置!$B$2,"102","1")</f>
        <v>AA+</v>
      </c>
      <c r="O5133" s="43">
        <v>4.5</v>
      </c>
      <c r="P5133" s="9" t="str">
        <f>[1]!b_info_repurchasedate(A5133)</f>
        <v>2023-12-09</v>
      </c>
      <c r="Q5133" s="31" t="s">
        <v>22196</v>
      </c>
      <c r="R5133" s="2" t="str">
        <f>IF((--IF(P5133=0,Q5133,P5133))&gt;(--日期设置!$B$2),IF(P5133=0,Q5133,P5133),Q5133)</f>
        <v>2023-12-09</v>
      </c>
      <c r="S5133" s="31" t="s">
        <v>16478</v>
      </c>
      <c r="T5133" s="8">
        <f>[1]!b_anal_ptmyear($A5133,日期设置!$B$2)</f>
        <v>4.7178082191780826</v>
      </c>
      <c r="U5133" s="8">
        <f>[1]!b_anal_termifexercise($A5133,日期设置!B$2)</f>
        <v>2.7178082191780821</v>
      </c>
      <c r="V5133" s="10">
        <f>[1]!b_dq_dirtyprice(A5133,日期设置!$B$2)</f>
        <v>101.7599</v>
      </c>
      <c r="W5133" s="11">
        <f>IF(U5133=0,ROUNDUP((Q5133-日期设置!$B$2)/365,0),ROUNDUP((R5133-日期设置!$B$2)/365,0))</f>
        <v>3</v>
      </c>
      <c r="X5133" s="18">
        <f>_xlfn.IFNA(VLOOKUP(A5133,过往入选债券!A:D,4,0),2)</f>
        <v>2</v>
      </c>
      <c r="Y5133">
        <f>_xlfn.IFNA(VLOOKUP(C5133,[2]Sheet1!$A:$A,1,0),3)</f>
        <v>3</v>
      </c>
    </row>
    <row r="5134" spans="1:25" hidden="1" x14ac:dyDescent="0.2">
      <c r="A5134" s="28" t="s">
        <v>20970</v>
      </c>
      <c r="B5134" s="28" t="s">
        <v>20971</v>
      </c>
      <c r="C5134" s="39" t="s">
        <v>21255</v>
      </c>
      <c r="D5134" s="26" t="str">
        <f>[1]!b_calc_yield(A5134,日期设置!$B$2,F5134,1,R5134,1,O5134,L5134,S5134,)</f>
        <v>Fetching...</v>
      </c>
      <c r="E5134" s="26">
        <f t="shared" si="160"/>
        <v>10.938873036403663</v>
      </c>
      <c r="F5134" s="18">
        <f>[1]!b_dq_cleanprice($A5134,日期设置!B$2)</f>
        <v>99.554000000000002</v>
      </c>
      <c r="G5134" s="18" t="str">
        <f t="shared" si="161"/>
        <v>2.58 + 0</v>
      </c>
      <c r="H5134" s="27">
        <f>[1]!b_dq_pctchange($A5134,日期设置!$B$2,1)/100</f>
        <v>0</v>
      </c>
      <c r="I5134" s="26">
        <f>[1]!b_pq_pctchange(A5134,日期设置!$B$4,日期设置!$B$2,1)</f>
        <v>0</v>
      </c>
      <c r="J5134" s="26">
        <f>[1]!b_pq_pctchange(A5134,日期设置!$C$4,日期设置!$B$2,1)</f>
        <v>-0.10576021930696256</v>
      </c>
      <c r="K5134" s="52">
        <f>[1]!b_dq_amount($A5134,日期设置!B$2,2,10000)</f>
        <v>0</v>
      </c>
      <c r="L5134" s="26">
        <f>[1]!b_info_latestpar(A5134,日期设置!$B$2)</f>
        <v>100</v>
      </c>
      <c r="M5134" s="6">
        <f>[1]!b_info_outstandingbalance($A5134,日期设置!B$2)</f>
        <v>10</v>
      </c>
      <c r="N5134" s="7" t="str">
        <f>[1]!b_info_latestissurercreditrating2(A5134,日期设置!$B$2,"102","1")</f>
        <v>AAA</v>
      </c>
      <c r="O5134" s="8">
        <v>4.12</v>
      </c>
      <c r="P5134" s="9">
        <f>[1]!b_info_repurchasedate(A5134)</f>
        <v>0</v>
      </c>
      <c r="Q5134" s="8" t="s">
        <v>16325</v>
      </c>
      <c r="R5134" s="2" t="str">
        <f>IF((--IF(P5134=0,Q5134,P5134))&gt;(--日期设置!$B$2),IF(P5134=0,Q5134,P5134),Q5134)</f>
        <v>2023-10-20</v>
      </c>
      <c r="S5134" s="31" t="s">
        <v>16692</v>
      </c>
      <c r="T5134" s="8">
        <f>[1]!b_anal_ptmyear($A5134,日期设置!$B$2)</f>
        <v>2.580821917808219</v>
      </c>
      <c r="U5134" s="8">
        <f>[1]!b_anal_termifexercise($A5134,日期设置!B$2)</f>
        <v>0</v>
      </c>
      <c r="V5134" s="10">
        <f>[1]!b_dq_dirtyprice(A5134,日期设置!$B$2)</f>
        <v>101.28100000000001</v>
      </c>
      <c r="W5134" s="11">
        <f>IF(U5134=0,ROUNDUP((Q5134-日期设置!$B$2)/365,0),ROUNDUP((R5134-日期设置!$B$2)/365,0))</f>
        <v>3</v>
      </c>
      <c r="X5134" s="18">
        <f>_xlfn.IFNA(VLOOKUP(A5134,过往入选债券!A:D,4,0),2)</f>
        <v>2</v>
      </c>
      <c r="Y5134">
        <f>_xlfn.IFNA(VLOOKUP(C5134,[2]Sheet1!$A:$A,1,0),3)</f>
        <v>3</v>
      </c>
    </row>
    <row r="5135" spans="1:25" hidden="1" x14ac:dyDescent="0.2">
      <c r="A5135" s="21" t="s">
        <v>21356</v>
      </c>
      <c r="B5135" s="21" t="s">
        <v>21357</v>
      </c>
      <c r="C5135" s="37" t="s">
        <v>21256</v>
      </c>
      <c r="D5135" s="26" t="str">
        <f>[1]!b_calc_yield(A5135,日期设置!$B$2,F5135,1,R5135,1,O5135,L5135,S5135,)</f>
        <v>Fetching...</v>
      </c>
      <c r="E5135" s="26">
        <f t="shared" si="160"/>
        <v>11.099548808406535</v>
      </c>
      <c r="F5135" s="18">
        <f>[1]!b_dq_cleanprice($A5135,日期设置!B$2)</f>
        <v>100.2038</v>
      </c>
      <c r="G5135" s="18" t="str">
        <f t="shared" si="161"/>
        <v>2.62 + 2.62</v>
      </c>
      <c r="H5135" s="27">
        <f>[1]!b_dq_pctchange($A5135,日期设置!$B$2,1)/100</f>
        <v>0</v>
      </c>
      <c r="I5135" s="26">
        <f>[1]!b_pq_pctchange(A5135,日期设置!$B$4,日期设置!$B$2,1)</f>
        <v>-6.1870072846947968E-3</v>
      </c>
      <c r="J5135" s="26">
        <f>[1]!b_pq_pctchange(A5135,日期设置!$C$4,日期设置!$B$2,1)</f>
        <v>0.21853212422226659</v>
      </c>
      <c r="K5135" s="52">
        <f>[1]!b_dq_amount($A5135,日期设置!B$2,2,10000)</f>
        <v>0</v>
      </c>
      <c r="L5135" s="26">
        <f>[1]!b_info_latestpar(A5135,日期设置!$B$2)</f>
        <v>100</v>
      </c>
      <c r="M5135" s="6">
        <f>[1]!b_info_outstandingbalance($A5135,日期设置!B$2)</f>
        <v>20</v>
      </c>
      <c r="N5135" s="7" t="str">
        <f>[1]!b_info_latestissurercreditrating2(A5135,日期设置!$B$2,"102","1")</f>
        <v>AAA</v>
      </c>
      <c r="O5135" s="48">
        <v>4.3899999999999997</v>
      </c>
      <c r="P5135" s="9">
        <f>[1]!b_info_repurchasedate(A5135)</f>
        <v>0</v>
      </c>
      <c r="Q5135" s="47" t="s">
        <v>16459</v>
      </c>
      <c r="R5135" s="2" t="str">
        <f>IF((--IF(P5135=0,Q5135,P5135))&gt;(--日期设置!$B$2),IF(P5135=0,Q5135,P5135),Q5135)</f>
        <v>2023-11-04</v>
      </c>
      <c r="S5135" s="47" t="s">
        <v>21678</v>
      </c>
      <c r="T5135" s="8">
        <f>[1]!b_anal_ptmyear($A5135,日期设置!$B$2)</f>
        <v>2.6219178082191781</v>
      </c>
      <c r="U5135" s="8">
        <f>[1]!b_anal_termifexercise($A5135,日期设置!B$2)</f>
        <v>2.6219178082191781</v>
      </c>
      <c r="V5135" s="10">
        <f>[1]!b_dq_dirtyprice(A5135,日期设置!$B$2)</f>
        <v>101.86360000000001</v>
      </c>
      <c r="W5135" s="11">
        <f>IF(U5135=0,ROUNDUP((Q5135-日期设置!$B$2)/365,0),ROUNDUP((R5135-日期设置!$B$2)/365,0))</f>
        <v>3</v>
      </c>
      <c r="X5135" s="18">
        <f>_xlfn.IFNA(VLOOKUP(A5135,过往入选债券!A:D,4,0),2)</f>
        <v>2</v>
      </c>
      <c r="Y5135" s="45">
        <f>_xlfn.IFNA(VLOOKUP(C5135,[2]Sheet1!$A:$A,1,0),3)</f>
        <v>3</v>
      </c>
    </row>
    <row r="5136" spans="1:25" hidden="1" x14ac:dyDescent="0.2">
      <c r="A5136" s="21" t="s">
        <v>21616</v>
      </c>
      <c r="B5136" s="21" t="s">
        <v>21617</v>
      </c>
      <c r="C5136" s="37" t="s">
        <v>83</v>
      </c>
      <c r="D5136" s="26" t="str">
        <f>[1]!b_calc_yield(A5136,日期设置!$B$2,F5136,1,R5136,1,O5136,L5136,S5136,)</f>
        <v>Fetching...</v>
      </c>
      <c r="E5136" s="26">
        <f t="shared" si="160"/>
        <v>11.212133450619932</v>
      </c>
      <c r="F5136" s="18">
        <f>[1]!b_dq_cleanprice($A5136,日期设置!B$2)</f>
        <v>99.986199999999997</v>
      </c>
      <c r="G5136" s="18" t="str">
        <f t="shared" si="161"/>
        <v>4.64 + 2.64</v>
      </c>
      <c r="H5136" s="27">
        <f>[1]!b_dq_pctchange($A5136,日期设置!$B$2,1)/100</f>
        <v>0</v>
      </c>
      <c r="I5136" s="26">
        <f>[1]!b_pq_pctchange(A5136,日期设置!$B$4,日期设置!$B$2,1)</f>
        <v>0</v>
      </c>
      <c r="J5136" s="26">
        <f>[1]!b_pq_pctchange(A5136,日期设置!$C$4,日期设置!$B$2,1)</f>
        <v>0</v>
      </c>
      <c r="K5136" s="52">
        <f>[1]!b_dq_amount($A5136,日期设置!B$2,2,10000)</f>
        <v>0</v>
      </c>
      <c r="L5136" s="26">
        <f>[1]!b_info_latestpar(A5136,日期设置!$B$2)</f>
        <v>100</v>
      </c>
      <c r="M5136" s="6">
        <f>[1]!b_info_outstandingbalance($A5136,日期设置!B$2)</f>
        <v>20</v>
      </c>
      <c r="N5136" s="7" t="str">
        <f>[1]!b_info_latestissurercreditrating2(A5136,日期设置!$B$2,"102","1")</f>
        <v>AAA</v>
      </c>
      <c r="O5136" s="48">
        <v>4.3</v>
      </c>
      <c r="P5136" s="9" t="str">
        <f>[1]!b_info_repurchasedate(A5136)</f>
        <v>2023-11-12</v>
      </c>
      <c r="Q5136" s="47" t="s">
        <v>17595</v>
      </c>
      <c r="R5136" s="2" t="str">
        <f>IF((--IF(P5136=0,Q5136,P5136))&gt;(--日期设置!$B$2),IF(P5136=0,Q5136,P5136),Q5136)</f>
        <v>2023-11-12</v>
      </c>
      <c r="S5136" s="47" t="s">
        <v>17019</v>
      </c>
      <c r="T5136" s="8">
        <f>[1]!b_anal_ptmyear($A5136,日期设置!$B$2)</f>
        <v>4.6438356164383565</v>
      </c>
      <c r="U5136" s="8">
        <f>[1]!b_anal_termifexercise($A5136,日期设置!B$2)</f>
        <v>2.6438356164383561</v>
      </c>
      <c r="V5136" s="10">
        <f>[1]!b_dq_dirtyprice(A5136,日期设置!$B$2)</f>
        <v>101.5177</v>
      </c>
      <c r="W5136" s="11">
        <f>IF(U5136=0,ROUNDUP((Q5136-日期设置!$B$2)/365,0),ROUNDUP((R5136-日期设置!$B$2)/365,0))</f>
        <v>3</v>
      </c>
      <c r="X5136" s="18">
        <f>_xlfn.IFNA(VLOOKUP(A5136,过往入选债券!A:D,4,0),2)</f>
        <v>2</v>
      </c>
      <c r="Y5136" s="45">
        <f>_xlfn.IFNA(VLOOKUP(C5136,[2]Sheet1!$A:$A,1,0),3)</f>
        <v>3</v>
      </c>
    </row>
    <row r="5137" spans="1:25" hidden="1" x14ac:dyDescent="0.2">
      <c r="A5137" s="21" t="s">
        <v>8325</v>
      </c>
      <c r="B5137" s="21" t="s">
        <v>8326</v>
      </c>
      <c r="C5137" s="37" t="s">
        <v>6836</v>
      </c>
      <c r="D5137" s="26" t="str">
        <f>[1]!b_calc_yield(A5137,日期设置!$B$2,F5137,1,R5137,1,O5137,L5137,S5137,)</f>
        <v>Fetching...</v>
      </c>
      <c r="E5137" s="26">
        <f t="shared" si="160"/>
        <v>4.322063073119331</v>
      </c>
      <c r="F5137" s="18">
        <f>[1]!b_dq_cleanprice($A5137,日期设置!B$2)</f>
        <v>100.703</v>
      </c>
      <c r="G5137" s="18" t="str">
        <f t="shared" si="161"/>
        <v>1.05 + 0</v>
      </c>
      <c r="H5137" s="27">
        <f>[1]!b_dq_pctchange($A5137,日期设置!$B$2,1)/100</f>
        <v>0</v>
      </c>
      <c r="I5137" s="26">
        <f>[1]!b_pq_pctchange(A5137,日期设置!$B$4,日期设置!$B$2,1)</f>
        <v>-0.85359850349511701</v>
      </c>
      <c r="J5137" s="26">
        <f>[1]!b_pq_pctchange(A5137,日期设置!$C$4,日期设置!$B$2,1)</f>
        <v>-0.1519984373807105</v>
      </c>
      <c r="K5137" s="52">
        <f>[1]!b_dq_amount($A5137,日期设置!B$2,2,10000)</f>
        <v>0</v>
      </c>
      <c r="L5137" s="26">
        <f>[1]!b_info_latestpar(A5137,日期设置!$B$2)</f>
        <v>100</v>
      </c>
      <c r="M5137" s="6">
        <f>[1]!b_info_outstandingbalance($A5137,日期设置!B$2)</f>
        <v>4</v>
      </c>
      <c r="N5137" s="7" t="str">
        <f>[1]!b_info_latestissurercreditrating2(A5137,日期设置!$B$2,"102","1")</f>
        <v>AA</v>
      </c>
      <c r="O5137" s="8">
        <v>5</v>
      </c>
      <c r="P5137" s="9">
        <f>[1]!b_info_repurchasedate(A5137)</f>
        <v>0</v>
      </c>
      <c r="Q5137" s="8" t="s">
        <v>17011</v>
      </c>
      <c r="R5137" s="2" t="str">
        <f>IF((--IF(P5137=0,Q5137,P5137))&gt;(--日期设置!$B$2),IF(P5137=0,Q5137,P5137),Q5137)</f>
        <v>2022-04-10</v>
      </c>
      <c r="S5137" s="2" t="s">
        <v>18094</v>
      </c>
      <c r="T5137" s="8">
        <f>[1]!b_anal_ptmyear($A5137,日期设置!$B$2)</f>
        <v>1.0520547945205478</v>
      </c>
      <c r="U5137" s="8">
        <f>[1]!b_anal_termifexercise($A5137,日期设置!B$2)</f>
        <v>0</v>
      </c>
      <c r="V5137" s="10">
        <f>[1]!b_dq_dirtyprice(A5137,日期设置!$B$2)</f>
        <v>105.4427</v>
      </c>
      <c r="W5137" s="11">
        <f>IF(U5137=0,ROUNDUP((Q5137-日期设置!$B$2)/365,0),ROUNDUP((R5137-日期设置!$B$2)/365,0))</f>
        <v>2</v>
      </c>
      <c r="X5137" s="18">
        <f>_xlfn.IFNA(VLOOKUP(A5137,过往入选债券!A:D,4,0),2)</f>
        <v>2</v>
      </c>
      <c r="Y5137">
        <f>_xlfn.IFNA(VLOOKUP(C5137,[2]Sheet1!$A:$A,1,0),3)</f>
        <v>3</v>
      </c>
    </row>
    <row r="5138" spans="1:25" hidden="1" x14ac:dyDescent="0.2">
      <c r="A5138" s="21" t="s">
        <v>4311</v>
      </c>
      <c r="B5138" s="21" t="s">
        <v>4312</v>
      </c>
      <c r="C5138" s="37" t="s">
        <v>2634</v>
      </c>
      <c r="D5138" s="26" t="str">
        <f>[1]!b_calc_yield(A5138,日期设置!$B$2,F5138,1,R5138,1,O5138,L5138,S5138,)</f>
        <v>Fetching...</v>
      </c>
      <c r="E5138" s="26">
        <f t="shared" si="160"/>
        <v>8.6381263050527846</v>
      </c>
      <c r="F5138" s="18">
        <f>[1]!b_dq_cleanprice($A5138,日期设置!B$2)</f>
        <v>100</v>
      </c>
      <c r="G5138" s="18" t="str">
        <f t="shared" si="161"/>
        <v>2.08 + 0</v>
      </c>
      <c r="H5138" s="27">
        <f>[1]!b_dq_pctchange($A5138,日期设置!$B$2,1)/100</f>
        <v>0</v>
      </c>
      <c r="I5138" s="26">
        <f>[1]!b_pq_pctchange(A5138,日期设置!$B$4,日期设置!$B$2,1)</f>
        <v>0</v>
      </c>
      <c r="J5138" s="26">
        <f>[1]!b_pq_pctchange(A5138,日期设置!$C$4,日期设置!$B$2,1)</f>
        <v>0</v>
      </c>
      <c r="K5138" s="52">
        <f>[1]!b_dq_amount($A5138,日期设置!B$2,2,10000)</f>
        <v>0</v>
      </c>
      <c r="L5138" s="26">
        <f>[1]!b_info_latestpar(A5138,日期设置!$B$2)</f>
        <v>100</v>
      </c>
      <c r="M5138" s="6">
        <f>[1]!b_info_outstandingbalance($A5138,日期设置!B$2)</f>
        <v>5</v>
      </c>
      <c r="N5138" s="7">
        <f>[1]!b_info_latestissurercreditrating2(A5138,日期设置!$B$2,"102","1")</f>
        <v>0</v>
      </c>
      <c r="O5138" s="8">
        <v>4.3</v>
      </c>
      <c r="P5138" s="9">
        <f>[1]!b_info_repurchasedate(A5138)</f>
        <v>0</v>
      </c>
      <c r="Q5138" s="8" t="s">
        <v>16228</v>
      </c>
      <c r="R5138" s="2" t="str">
        <f>IF((--IF(P5138=0,Q5138,P5138))&gt;(--日期设置!$B$2),IF(P5138=0,Q5138,P5138),Q5138)</f>
        <v>2023-04-23</v>
      </c>
      <c r="S5138" s="2" t="s">
        <v>18014</v>
      </c>
      <c r="T5138" s="8">
        <f>[1]!b_anal_ptmyear($A5138,日期设置!$B$2)</f>
        <v>2.0876712328767124</v>
      </c>
      <c r="U5138" s="8">
        <f>[1]!b_anal_termifexercise($A5138,日期设置!B$2)</f>
        <v>0</v>
      </c>
      <c r="V5138" s="10">
        <f>[1]!b_dq_dirtyprice(A5138,日期设置!$B$2)</f>
        <v>103.923</v>
      </c>
      <c r="W5138" s="11">
        <f>IF(U5138=0,ROUNDUP((Q5138-日期设置!$B$2)/365,0),ROUNDUP((R5138-日期设置!$B$2)/365,0))</f>
        <v>3</v>
      </c>
      <c r="X5138" s="18">
        <f>_xlfn.IFNA(VLOOKUP(A5138,过往入选债券!A:D,4,0),2)</f>
        <v>2</v>
      </c>
      <c r="Y5138">
        <f>_xlfn.IFNA(VLOOKUP(C5138,[2]Sheet1!$A:$A,1,0),3)</f>
        <v>3</v>
      </c>
    </row>
    <row r="5139" spans="1:25" hidden="1" x14ac:dyDescent="0.2">
      <c r="A5139" s="21" t="s">
        <v>8747</v>
      </c>
      <c r="B5139" s="21" t="s">
        <v>8748</v>
      </c>
      <c r="C5139" s="37" t="s">
        <v>8749</v>
      </c>
      <c r="D5139" s="26" t="str">
        <f>[1]!b_calc_yield(A5139,日期设置!$B$2,F5139,1,R5139,1,O5139,L5139,S5139,)</f>
        <v>Fetching...</v>
      </c>
      <c r="E5139" s="26">
        <f t="shared" si="160"/>
        <v>13.451711403889032</v>
      </c>
      <c r="F5139" s="18">
        <f>[1]!b_dq_cleanprice($A5139,日期设置!B$2)</f>
        <v>101.7812</v>
      </c>
      <c r="G5139" s="18" t="str">
        <f t="shared" si="161"/>
        <v>3.25 + 0</v>
      </c>
      <c r="H5139" s="27">
        <f>[1]!b_dq_pctchange($A5139,日期设置!$B$2,1)/100</f>
        <v>0</v>
      </c>
      <c r="I5139" s="26">
        <f>[1]!b_pq_pctchange(A5139,日期设置!$B$4,日期设置!$B$2,1)</f>
        <v>0</v>
      </c>
      <c r="J5139" s="26">
        <f>[1]!b_pq_pctchange(A5139,日期设置!$C$4,日期设置!$B$2,1)</f>
        <v>-0.22116172647313714</v>
      </c>
      <c r="K5139" s="52">
        <f>[1]!b_dq_amount($A5139,日期设置!B$2,2,10000)</f>
        <v>0</v>
      </c>
      <c r="L5139" s="26">
        <f>[1]!b_info_latestpar(A5139,日期设置!$B$2)</f>
        <v>100</v>
      </c>
      <c r="M5139" s="6">
        <f>[1]!b_info_outstandingbalance($A5139,日期设置!B$2)</f>
        <v>5</v>
      </c>
      <c r="N5139" s="7" t="str">
        <f>[1]!b_info_latestissurercreditrating2(A5139,日期设置!$B$2,"102","1")</f>
        <v>AA</v>
      </c>
      <c r="O5139" s="8">
        <v>4.9000000000000004</v>
      </c>
      <c r="P5139" s="9">
        <f>[1]!b_info_repurchasedate(A5139)</f>
        <v>0</v>
      </c>
      <c r="Q5139" s="8" t="s">
        <v>17593</v>
      </c>
      <c r="R5139" s="2" t="str">
        <f>IF((--IF(P5139=0,Q5139,P5139))&gt;(--日期设置!$B$2),IF(P5139=0,Q5139,P5139),Q5139)</f>
        <v>2024-06-24</v>
      </c>
      <c r="S5139" s="2" t="s">
        <v>17990</v>
      </c>
      <c r="T5139" s="8">
        <f>[1]!b_anal_ptmyear($A5139,日期设置!$B$2)</f>
        <v>3.2575342465753425</v>
      </c>
      <c r="U5139" s="8">
        <f>[1]!b_anal_termifexercise($A5139,日期设置!B$2)</f>
        <v>0</v>
      </c>
      <c r="V5139" s="10">
        <f>[1]!b_dq_dirtyprice(A5139,日期设置!$B$2)</f>
        <v>105.41930000000001</v>
      </c>
      <c r="W5139" s="11">
        <f>IF(U5139=0,ROUNDUP((Q5139-日期设置!$B$2)/365,0),ROUNDUP((R5139-日期设置!$B$2)/365,0))</f>
        <v>4</v>
      </c>
      <c r="X5139" s="18">
        <f>_xlfn.IFNA(VLOOKUP(A5139,过往入选债券!A:D,4,0),2)</f>
        <v>2</v>
      </c>
      <c r="Y5139">
        <f>_xlfn.IFNA(VLOOKUP(C5139,[2]Sheet1!$A:$A,1,0),3)</f>
        <v>3</v>
      </c>
    </row>
    <row r="5140" spans="1:25" hidden="1" x14ac:dyDescent="0.2">
      <c r="A5140" s="21" t="s">
        <v>8566</v>
      </c>
      <c r="B5140" s="21" t="s">
        <v>8567</v>
      </c>
      <c r="C5140" s="37" t="s">
        <v>8568</v>
      </c>
      <c r="D5140" s="26" t="str">
        <f>[1]!b_calc_yield(A5140,日期设置!$B$2,F5140,1,R5140,1,O5140,L5140,S5140,)</f>
        <v>Fetching...</v>
      </c>
      <c r="E5140" s="26">
        <f t="shared" si="160"/>
        <v>12.874392732931049</v>
      </c>
      <c r="F5140" s="18">
        <f>[1]!b_dq_cleanprice($A5140,日期设置!B$2)</f>
        <v>101.58240000000001</v>
      </c>
      <c r="G5140" s="18" t="str">
        <f t="shared" si="161"/>
        <v>3.13 + 0</v>
      </c>
      <c r="H5140" s="27">
        <f>[1]!b_dq_pctchange($A5140,日期设置!$B$2,1)/100</f>
        <v>0</v>
      </c>
      <c r="I5140" s="26">
        <f>[1]!b_pq_pctchange(A5140,日期设置!$B$4,日期设置!$B$2,1)</f>
        <v>0</v>
      </c>
      <c r="J5140" s="26">
        <f>[1]!b_pq_pctchange(A5140,日期设置!$C$4,日期设置!$B$2,1)</f>
        <v>0.2293043907252221</v>
      </c>
      <c r="K5140" s="52">
        <f>[1]!b_dq_amount($A5140,日期设置!B$2,2,10000)</f>
        <v>0</v>
      </c>
      <c r="L5140" s="26">
        <f>[1]!b_info_latestpar(A5140,日期设置!$B$2)</f>
        <v>100</v>
      </c>
      <c r="M5140" s="6">
        <f>[1]!b_info_outstandingbalance($A5140,日期设置!B$2)</f>
        <v>10</v>
      </c>
      <c r="N5140" s="7" t="str">
        <f>[1]!b_info_latestissurercreditrating2(A5140,日期设置!$B$2,"102","1")</f>
        <v>AA+</v>
      </c>
      <c r="O5140" s="8">
        <v>4.8499999999999996</v>
      </c>
      <c r="P5140" s="9">
        <f>[1]!b_info_repurchasedate(A5140)</f>
        <v>0</v>
      </c>
      <c r="Q5140" s="8" t="s">
        <v>16022</v>
      </c>
      <c r="R5140" s="2" t="str">
        <f>IF((--IF(P5140=0,Q5140,P5140))&gt;(--日期设置!$B$2),IF(P5140=0,Q5140,P5140),Q5140)</f>
        <v>2024-05-10</v>
      </c>
      <c r="S5140" s="2" t="s">
        <v>17809</v>
      </c>
      <c r="T5140" s="8">
        <f>[1]!b_anal_ptmyear($A5140,日期设置!$B$2)</f>
        <v>3.1342465753424658</v>
      </c>
      <c r="U5140" s="8">
        <f>[1]!b_anal_termifexercise($A5140,日期设置!B$2)</f>
        <v>0</v>
      </c>
      <c r="V5140" s="10">
        <f>[1]!b_dq_dirtyprice(A5140,日期设置!$B$2)</f>
        <v>105.7813</v>
      </c>
      <c r="W5140" s="11">
        <f>IF(U5140=0,ROUNDUP((Q5140-日期设置!$B$2)/365,0),ROUNDUP((R5140-日期设置!$B$2)/365,0))</f>
        <v>4</v>
      </c>
      <c r="X5140" s="18">
        <f>_xlfn.IFNA(VLOOKUP(A5140,过往入选债券!A:D,4,0),2)</f>
        <v>2</v>
      </c>
      <c r="Y5140">
        <f>_xlfn.IFNA(VLOOKUP(C5140,[2]Sheet1!$A:$A,1,0),3)</f>
        <v>3</v>
      </c>
    </row>
    <row r="5141" spans="1:25" hidden="1" x14ac:dyDescent="0.2">
      <c r="A5141" s="21" t="s">
        <v>9250</v>
      </c>
      <c r="B5141" s="21" t="s">
        <v>9251</v>
      </c>
      <c r="C5141" s="37" t="s">
        <v>59</v>
      </c>
      <c r="D5141" s="26" t="str">
        <f>[1]!b_calc_yield(A5141,日期设置!$B$2,F5141,1,R5141,1,O5141,L5141,S5141,)</f>
        <v>Fetching...</v>
      </c>
      <c r="E5141" s="26">
        <f t="shared" si="160"/>
        <v>6.3220245184024915</v>
      </c>
      <c r="F5141" s="18">
        <f>[1]!b_dq_cleanprice($A5141,日期设置!B$2)</f>
        <v>100.08320000000001</v>
      </c>
      <c r="G5141" s="18" t="str">
        <f t="shared" si="161"/>
        <v>3.49 + 1.49</v>
      </c>
      <c r="H5141" s="27">
        <f>[1]!b_dq_pctchange($A5141,日期设置!$B$2,1)/100</f>
        <v>0</v>
      </c>
      <c r="I5141" s="26">
        <f>[1]!b_pq_pctchange(A5141,日期设置!$B$4,日期设置!$B$2,1)</f>
        <v>0</v>
      </c>
      <c r="J5141" s="26">
        <f>[1]!b_pq_pctchange(A5141,日期设置!$C$4,日期设置!$B$2,1)</f>
        <v>-9.3534537403331841E-2</v>
      </c>
      <c r="K5141" s="52">
        <f>[1]!b_dq_amount($A5141,日期设置!B$2,2,10000)</f>
        <v>0</v>
      </c>
      <c r="L5141" s="26">
        <f>[1]!b_info_latestpar(A5141,日期设置!$B$2)</f>
        <v>100</v>
      </c>
      <c r="M5141" s="6">
        <f>[1]!b_info_outstandingbalance($A5141,日期设置!B$2)</f>
        <v>6</v>
      </c>
      <c r="N5141" s="7" t="str">
        <f>[1]!b_info_latestissurercreditrating2(A5141,日期设置!$B$2,"102","1")</f>
        <v>AA</v>
      </c>
      <c r="O5141" s="8">
        <v>4.37</v>
      </c>
      <c r="P5141" s="9" t="str">
        <f>[1]!b_info_repurchasedate(A5141)</f>
        <v>2022-09-20</v>
      </c>
      <c r="Q5141" s="8" t="s">
        <v>16369</v>
      </c>
      <c r="R5141" s="2" t="str">
        <f>IF((--IF(P5141=0,Q5141,P5141))&gt;(--日期设置!$B$2),IF(P5141=0,Q5141,P5141),Q5141)</f>
        <v>2022-09-20</v>
      </c>
      <c r="S5141" s="2" t="s">
        <v>18093</v>
      </c>
      <c r="T5141" s="8">
        <f>[1]!b_anal_ptmyear($A5141,日期设置!$B$2)</f>
        <v>3.4986301369863013</v>
      </c>
      <c r="U5141" s="8">
        <f>[1]!b_anal_termifexercise($A5141,日期设置!B$2)</f>
        <v>1.4986301369863013</v>
      </c>
      <c r="V5141" s="10">
        <f>[1]!b_dq_dirtyprice(A5141,日期设置!$B$2)</f>
        <v>102.27419999999999</v>
      </c>
      <c r="W5141" s="11">
        <f>IF(U5141=0,ROUNDUP((Q5141-日期设置!$B$2)/365,0),ROUNDUP((R5141-日期设置!$B$2)/365,0))</f>
        <v>2</v>
      </c>
      <c r="X5141" s="18">
        <f>_xlfn.IFNA(VLOOKUP(A5141,过往入选债券!A:D,4,0),2)</f>
        <v>2</v>
      </c>
      <c r="Y5141">
        <f>_xlfn.IFNA(VLOOKUP(C5141,[2]Sheet1!$A:$A,1,0),3)</f>
        <v>3</v>
      </c>
    </row>
    <row r="5142" spans="1:25" hidden="1" x14ac:dyDescent="0.2">
      <c r="A5142" s="21" t="s">
        <v>10922</v>
      </c>
      <c r="B5142" s="21" t="s">
        <v>10923</v>
      </c>
      <c r="C5142" s="37" t="s">
        <v>453</v>
      </c>
      <c r="D5142" s="26" t="str">
        <f>[1]!b_calc_yield(A5142,日期设置!$B$2,F5142,1,R5142,1,O5142,L5142,S5142,)</f>
        <v>Fetching...</v>
      </c>
      <c r="E5142" s="26">
        <f t="shared" si="160"/>
        <v>17.491970372643362</v>
      </c>
      <c r="F5142" s="18">
        <f>[1]!b_dq_cleanprice($A5142,日期设置!B$2)</f>
        <v>96.221900000000005</v>
      </c>
      <c r="G5142" s="18" t="str">
        <f t="shared" si="161"/>
        <v>4.13 + 0</v>
      </c>
      <c r="H5142" s="27">
        <f>[1]!b_dq_pctchange($A5142,日期设置!$B$2,1)/100</f>
        <v>0</v>
      </c>
      <c r="I5142" s="26">
        <f>[1]!b_pq_pctchange(A5142,日期设置!$B$4,日期设置!$B$2,1)</f>
        <v>0</v>
      </c>
      <c r="J5142" s="26">
        <f>[1]!b_pq_pctchange(A5142,日期设置!$C$4,日期设置!$B$2,1)</f>
        <v>0</v>
      </c>
      <c r="K5142" s="52">
        <f>[1]!b_dq_amount($A5142,日期设置!B$2,2,10000)</f>
        <v>0</v>
      </c>
      <c r="L5142" s="26">
        <f>[1]!b_info_latestpar(A5142,日期设置!$B$2)</f>
        <v>100</v>
      </c>
      <c r="M5142" s="6">
        <f>[1]!b_info_outstandingbalance($A5142,日期设置!B$2)</f>
        <v>9</v>
      </c>
      <c r="N5142" s="7" t="str">
        <f>[1]!b_info_latestissurercreditrating2(A5142,日期设置!$B$2,"102","1")</f>
        <v>AAA</v>
      </c>
      <c r="O5142" s="8">
        <v>3.28</v>
      </c>
      <c r="P5142" s="9">
        <f>[1]!b_info_repurchasedate(A5142)</f>
        <v>0</v>
      </c>
      <c r="Q5142" s="8" t="s">
        <v>17497</v>
      </c>
      <c r="R5142" s="2" t="str">
        <f>IF((--IF(P5142=0,Q5142,P5142))&gt;(--日期设置!$B$2),IF(P5142=0,Q5142,P5142),Q5142)</f>
        <v>2025-05-09</v>
      </c>
      <c r="S5142" s="2" t="s">
        <v>18621</v>
      </c>
      <c r="T5142" s="8">
        <f>[1]!b_anal_ptmyear($A5142,日期设置!$B$2)</f>
        <v>4.1315068493150688</v>
      </c>
      <c r="U5142" s="8">
        <f>[1]!b_anal_termifexercise($A5142,日期设置!B$2)</f>
        <v>0</v>
      </c>
      <c r="V5142" s="10">
        <f>[1]!b_dq_dirtyprice(A5142,日期设置!$B$2)</f>
        <v>99.070599999999999</v>
      </c>
      <c r="W5142" s="11">
        <f>IF(U5142=0,ROUNDUP((Q5142-日期设置!$B$2)/365,0),ROUNDUP((R5142-日期设置!$B$2)/365,0))</f>
        <v>5</v>
      </c>
      <c r="X5142" s="18">
        <f>_xlfn.IFNA(VLOOKUP(A5142,过往入选债券!A:D,4,0),2)</f>
        <v>2</v>
      </c>
      <c r="Y5142">
        <f>_xlfn.IFNA(VLOOKUP(C5142,[2]Sheet1!$A:$A,1,0),3)</f>
        <v>3</v>
      </c>
    </row>
    <row r="5143" spans="1:25" hidden="1" x14ac:dyDescent="0.2">
      <c r="A5143" s="21" t="s">
        <v>1990</v>
      </c>
      <c r="B5143" s="21" t="s">
        <v>1991</v>
      </c>
      <c r="C5143" s="37" t="s">
        <v>1992</v>
      </c>
      <c r="D5143" s="26" t="str">
        <f>[1]!b_calc_yield(A5143,日期设置!$B$2,F5143,1,R5143,1,O5143,L5143,S5143,)</f>
        <v>Fetching...</v>
      </c>
      <c r="E5143" s="26">
        <f t="shared" si="160"/>
        <v>1.4944706756510495</v>
      </c>
      <c r="F5143" s="18">
        <f>[1]!b_dq_cleanprice($A5143,日期设置!B$2)</f>
        <v>101.02670000000001</v>
      </c>
      <c r="G5143" s="18" t="str">
        <f t="shared" si="161"/>
        <v>0.34 + 0.34</v>
      </c>
      <c r="H5143" s="27">
        <f>[1]!b_dq_pctchange($A5143,日期设置!$B$2,1)/100</f>
        <v>0</v>
      </c>
      <c r="I5143" s="26">
        <f>[1]!b_pq_pctchange(A5143,日期设置!$B$4,日期设置!$B$2,1)</f>
        <v>0</v>
      </c>
      <c r="J5143" s="26">
        <f>[1]!b_pq_pctchange(A5143,日期设置!$C$4,日期设置!$B$2,1)</f>
        <v>0</v>
      </c>
      <c r="K5143" s="52">
        <f>[1]!b_dq_amount($A5143,日期设置!B$2,2,10000)</f>
        <v>0</v>
      </c>
      <c r="L5143" s="26">
        <f>[1]!b_info_latestpar(A5143,日期设置!$B$2)</f>
        <v>100</v>
      </c>
      <c r="M5143" s="6">
        <f>[1]!b_info_outstandingbalance($A5143,日期设置!B$2)</f>
        <v>5</v>
      </c>
      <c r="N5143" s="7">
        <f>[1]!b_info_latestissurercreditrating2(A5143,日期设置!$B$2,"102","1")</f>
        <v>0</v>
      </c>
      <c r="O5143" s="8">
        <v>7.5</v>
      </c>
      <c r="P5143" s="9">
        <f>[1]!b_info_repurchasedate(A5143)</f>
        <v>0</v>
      </c>
      <c r="Q5143" s="8" t="s">
        <v>16347</v>
      </c>
      <c r="R5143" s="2" t="str">
        <f>IF((--IF(P5143=0,Q5143,P5143))&gt;(--日期设置!$B$2),IF(P5143=0,Q5143,P5143),Q5143)</f>
        <v>2021-07-27</v>
      </c>
      <c r="S5143" s="2" t="s">
        <v>18804</v>
      </c>
      <c r="T5143" s="8">
        <f>[1]!b_anal_ptmyear($A5143,日期设置!$B$2)</f>
        <v>0.34794520547945207</v>
      </c>
      <c r="U5143" s="8">
        <f>[1]!b_anal_termifexercise($A5143,日期设置!B$2)</f>
        <v>0.34794520547945207</v>
      </c>
      <c r="V5143" s="10">
        <f>[1]!b_dq_dirtyprice(A5143,日期设置!$B$2)</f>
        <v>105.9171</v>
      </c>
      <c r="W5143" s="11">
        <f>IF(U5143=0,ROUNDUP((Q5143-日期设置!$B$2)/365,0),ROUNDUP((R5143-日期设置!$B$2)/365,0))</f>
        <v>1</v>
      </c>
      <c r="X5143" s="18">
        <f>_xlfn.IFNA(VLOOKUP(A5143,过往入选债券!A:D,4,0),2)</f>
        <v>2</v>
      </c>
      <c r="Y5143">
        <f>_xlfn.IFNA(VLOOKUP(C5143,[2]Sheet1!$A:$A,1,0),3)</f>
        <v>3</v>
      </c>
    </row>
    <row r="5144" spans="1:25" hidden="1" x14ac:dyDescent="0.2">
      <c r="A5144" s="21" t="s">
        <v>8052</v>
      </c>
      <c r="B5144" s="21" t="s">
        <v>8053</v>
      </c>
      <c r="C5144" s="37" t="s">
        <v>1515</v>
      </c>
      <c r="D5144" s="26" t="str">
        <f>[1]!b_calc_yield(A5144,日期设置!$B$2,F5144,1,R5144,1,O5144,L5144,S5144,)</f>
        <v>Fetching...</v>
      </c>
      <c r="E5144" s="26">
        <f t="shared" si="160"/>
        <v>12.459977364841968</v>
      </c>
      <c r="F5144" s="18">
        <f>[1]!b_dq_cleanprice($A5144,日期设置!B$2)</f>
        <v>103.03749999999999</v>
      </c>
      <c r="G5144" s="18" t="str">
        <f t="shared" si="161"/>
        <v>2.93 + 0</v>
      </c>
      <c r="H5144" s="27">
        <f>[1]!b_dq_pctchange($A5144,日期设置!$B$2,1)/100</f>
        <v>0</v>
      </c>
      <c r="I5144" s="26">
        <f>[1]!b_pq_pctchange(A5144,日期设置!$B$4,日期设置!$B$2,1)</f>
        <v>-3.2136405948973628</v>
      </c>
      <c r="J5144" s="26">
        <f>[1]!b_pq_pctchange(A5144,日期设置!$C$4,日期设置!$B$2,1)</f>
        <v>-3.2136405948973628</v>
      </c>
      <c r="K5144" s="52">
        <f>[1]!b_dq_amount($A5144,日期设置!B$2,2,10000)</f>
        <v>0</v>
      </c>
      <c r="L5144" s="26">
        <f>[1]!b_info_latestpar(A5144,日期设置!$B$2)</f>
        <v>100</v>
      </c>
      <c r="M5144" s="6">
        <f>[1]!b_info_outstandingbalance($A5144,日期设置!B$2)</f>
        <v>5</v>
      </c>
      <c r="N5144" s="7" t="str">
        <f>[1]!b_info_latestissurercreditrating2(A5144,日期设置!$B$2,"102","1")</f>
        <v>AA+</v>
      </c>
      <c r="O5144" s="8">
        <v>5.42</v>
      </c>
      <c r="P5144" s="9">
        <f>[1]!b_info_repurchasedate(A5144)</f>
        <v>0</v>
      </c>
      <c r="Q5144" s="8" t="s">
        <v>17000</v>
      </c>
      <c r="R5144" s="2" t="str">
        <f>IF((--IF(P5144=0,Q5144,P5144))&gt;(--日期设置!$B$2),IF(P5144=0,Q5144,P5144),Q5144)</f>
        <v>2024-02-27</v>
      </c>
      <c r="S5144" s="2" t="s">
        <v>18518</v>
      </c>
      <c r="T5144" s="8">
        <f>[1]!b_anal_ptmyear($A5144,日期设置!$B$2)</f>
        <v>2.9369863013698629</v>
      </c>
      <c r="U5144" s="8">
        <f>[1]!b_anal_termifexercise($A5144,日期设置!B$2)</f>
        <v>0</v>
      </c>
      <c r="V5144" s="10">
        <f>[1]!b_dq_dirtyprice(A5144,日期设置!$B$2)</f>
        <v>103.379</v>
      </c>
      <c r="W5144" s="11">
        <f>IF(U5144=0,ROUNDUP((Q5144-日期设置!$B$2)/365,0),ROUNDUP((R5144-日期设置!$B$2)/365,0))</f>
        <v>3</v>
      </c>
      <c r="X5144" s="18">
        <f>_xlfn.IFNA(VLOOKUP(A5144,过往入选债券!A:D,4,0),2)</f>
        <v>2</v>
      </c>
      <c r="Y5144">
        <f>_xlfn.IFNA(VLOOKUP(C5144,[2]Sheet1!$A:$A,1,0),3)</f>
        <v>3</v>
      </c>
    </row>
    <row r="5145" spans="1:25" hidden="1" x14ac:dyDescent="0.2">
      <c r="A5145" s="28" t="s">
        <v>22924</v>
      </c>
      <c r="B5145" s="28" t="s">
        <v>22925</v>
      </c>
      <c r="C5145" s="39" t="s">
        <v>10721</v>
      </c>
      <c r="D5145" s="26">
        <f>[1]!b_calc_yield(A5145,日期设置!$B$2,F5145,1,R5145,1,O5145,L5145,S5145,)</f>
        <v>4.2939441326248344</v>
      </c>
      <c r="E5145" s="26">
        <f t="shared" si="160"/>
        <v>12.278314970011039</v>
      </c>
      <c r="F5145" s="18">
        <f>[1]!b_dq_cleanprice($A5145,日期设置!B$2)</f>
        <v>100</v>
      </c>
      <c r="G5145" s="18" t="str">
        <f t="shared" si="161"/>
        <v>2.87 + 2.87</v>
      </c>
      <c r="H5145" s="27">
        <f>[1]!b_dq_pctchange($A5145,日期设置!$B$2,1)/100</f>
        <v>0</v>
      </c>
      <c r="I5145" s="26">
        <f>[1]!b_pq_pctchange(A5145,日期设置!$B$4,日期设置!$B$2,1)</f>
        <v>0</v>
      </c>
      <c r="J5145" s="26">
        <f>[1]!b_pq_pctchange(A5145,日期设置!$C$4,日期设置!$B$2,1)</f>
        <v>0</v>
      </c>
      <c r="K5145" s="52">
        <f>[1]!b_dq_amount($A5145,日期设置!B$2,2,10000)</f>
        <v>0</v>
      </c>
      <c r="L5145" s="26">
        <f>[1]!b_info_latestpar(A5145,日期设置!$B$2)</f>
        <v>100</v>
      </c>
      <c r="M5145" s="6">
        <f>[1]!b_info_outstandingbalance($A5145,日期设置!B$2)</f>
        <v>4</v>
      </c>
      <c r="N5145" s="7" t="str">
        <f>[1]!b_info_latestissurercreditrating2(A5145,日期设置!$B$2,"102","1")</f>
        <v>AAA</v>
      </c>
      <c r="O5145" s="43">
        <v>4.3</v>
      </c>
      <c r="P5145" s="9">
        <f>[1]!b_info_repurchasedate(A5145)</f>
        <v>0</v>
      </c>
      <c r="Q5145" s="31" t="s">
        <v>23455</v>
      </c>
      <c r="R5145" s="2" t="str">
        <f>IF((--IF(P5145=0,Q5145,P5145))&gt;(--日期设置!$B$2),IF(P5145=0,Q5145,P5145),Q5145)</f>
        <v>2024-02-03</v>
      </c>
      <c r="S5145" s="2" t="s">
        <v>23403</v>
      </c>
      <c r="T5145" s="8">
        <f>[1]!b_anal_ptmyear($A5145,日期设置!$B$2)</f>
        <v>2.8712328767123285</v>
      </c>
      <c r="U5145" s="8">
        <f>[1]!b_anal_termifexercise($A5145,日期设置!B$2)</f>
        <v>2.871232876712329</v>
      </c>
      <c r="V5145" s="10">
        <f>[1]!b_dq_dirtyprice(A5145,日期设置!$B$2)</f>
        <v>100.55370000000001</v>
      </c>
      <c r="W5145" s="11">
        <f>IF(U5145=0,ROUNDUP((Q5145-日期设置!$B$2)/365,0),ROUNDUP((R5145-日期设置!$B$2)/365,0))</f>
        <v>3</v>
      </c>
      <c r="X5145" s="18">
        <f>_xlfn.IFNA(VLOOKUP(A5145,过往入选债券!A:D,4,0),2)</f>
        <v>2</v>
      </c>
      <c r="Y5145">
        <f>_xlfn.IFNA(VLOOKUP(C5145,[2]Sheet1!$A:$A,1,0),3)</f>
        <v>3</v>
      </c>
    </row>
    <row r="5146" spans="1:25" hidden="1" x14ac:dyDescent="0.2">
      <c r="A5146" s="21" t="s">
        <v>12615</v>
      </c>
      <c r="B5146" s="21" t="s">
        <v>12616</v>
      </c>
      <c r="C5146" s="37" t="s">
        <v>12617</v>
      </c>
      <c r="D5146" s="26" t="str">
        <f>[1]!b_calc_yield(A5146,日期设置!$B$2,F5146,1,R5146,1,O5146,L5146,S5146,)</f>
        <v>Fetching...</v>
      </c>
      <c r="E5146" s="26">
        <f t="shared" si="160"/>
        <v>25.283041353831482</v>
      </c>
      <c r="F5146" s="18">
        <f>[1]!b_dq_cleanprice($A5146,日期设置!B$2)</f>
        <v>39.646299999999997</v>
      </c>
      <c r="G5146" s="18" t="str">
        <f t="shared" si="161"/>
        <v>1.69 + 0</v>
      </c>
      <c r="H5146" s="27">
        <f>[1]!b_dq_pctchange($A5146,日期设置!$B$2,1)/100</f>
        <v>0</v>
      </c>
      <c r="I5146" s="26">
        <f>[1]!b_pq_pctchange(A5146,日期设置!$B$4,日期设置!$B$2,1)</f>
        <v>0</v>
      </c>
      <c r="J5146" s="26">
        <f>[1]!b_pq_pctchange(A5146,日期设置!$C$4,日期设置!$B$2,1)</f>
        <v>0</v>
      </c>
      <c r="K5146" s="52">
        <f>[1]!b_dq_amount($A5146,日期设置!B$2,2,10000)</f>
        <v>0</v>
      </c>
      <c r="L5146" s="26">
        <f>[1]!b_info_latestpar(A5146,日期设置!$B$2)</f>
        <v>40</v>
      </c>
      <c r="M5146" s="6">
        <f>[1]!b_info_outstandingbalance($A5146,日期设置!B$2)</f>
        <v>6.4</v>
      </c>
      <c r="N5146" s="7" t="str">
        <f>[1]!b_info_latestissurercreditrating2(A5146,日期设置!$B$2,"102","1")</f>
        <v>AA</v>
      </c>
      <c r="O5146" s="8">
        <v>5.23</v>
      </c>
      <c r="P5146" s="9">
        <f>[1]!b_info_repurchasedate(A5146)</f>
        <v>0</v>
      </c>
      <c r="Q5146" s="8" t="s">
        <v>16092</v>
      </c>
      <c r="R5146" s="2" t="str">
        <f>IF((--IF(P5146=0,Q5146,P5146))&gt;(--日期设置!$B$2),IF(P5146=0,Q5146,P5146),Q5146)</f>
        <v>2022-12-02</v>
      </c>
      <c r="S5146" s="2" t="s">
        <v>17877</v>
      </c>
      <c r="T5146" s="8">
        <f>[1]!b_anal_ptmyear($A5146,日期设置!$B$2)</f>
        <v>1.6986301369863015</v>
      </c>
      <c r="U5146" s="8">
        <f>[1]!b_anal_termifexercise($A5146,日期设置!B$2)</f>
        <v>0</v>
      </c>
      <c r="V5146" s="10">
        <f>[1]!b_dq_dirtyprice(A5146,日期设置!$B$2)</f>
        <v>40.276800000000001</v>
      </c>
      <c r="W5146" s="11">
        <f>IF(U5146=0,ROUNDUP((Q5146-日期设置!$B$2)/365,0),ROUNDUP((R5146-日期设置!$B$2)/365,0))</f>
        <v>2</v>
      </c>
      <c r="X5146" s="18">
        <f>_xlfn.IFNA(VLOOKUP(A5146,过往入选债券!A:D,4,0),2)</f>
        <v>2</v>
      </c>
      <c r="Y5146">
        <f>_xlfn.IFNA(VLOOKUP(C5146,[2]Sheet1!$A:$A,1,0),3)</f>
        <v>3</v>
      </c>
    </row>
    <row r="5147" spans="1:25" hidden="1" x14ac:dyDescent="0.2">
      <c r="A5147" s="21" t="s">
        <v>2858</v>
      </c>
      <c r="B5147" s="21" t="s">
        <v>2859</v>
      </c>
      <c r="C5147" s="37" t="s">
        <v>274</v>
      </c>
      <c r="D5147" s="26" t="str">
        <f>[1]!b_calc_yield(A5147,日期设置!$B$2,F5147,1,R5147,1,O5147,L5147,S5147,)</f>
        <v>Fetching...</v>
      </c>
      <c r="E5147" s="26">
        <f t="shared" si="160"/>
        <v>4.149023061838264</v>
      </c>
      <c r="F5147" s="18">
        <f>[1]!b_dq_cleanprice($A5147,日期设置!B$2)</f>
        <v>101.01860000000001</v>
      </c>
      <c r="G5147" s="18" t="str">
        <f t="shared" si="161"/>
        <v>1.01 + 0</v>
      </c>
      <c r="H5147" s="27">
        <f>[1]!b_dq_pctchange($A5147,日期设置!$B$2,1)/100</f>
        <v>0</v>
      </c>
      <c r="I5147" s="26">
        <f>[1]!b_pq_pctchange(A5147,日期设置!$B$4,日期设置!$B$2,1)</f>
        <v>0</v>
      </c>
      <c r="J5147" s="26">
        <f>[1]!b_pq_pctchange(A5147,日期设置!$C$4,日期设置!$B$2,1)</f>
        <v>0</v>
      </c>
      <c r="K5147" s="52">
        <f>[1]!b_dq_amount($A5147,日期设置!B$2,2,10000)</f>
        <v>0</v>
      </c>
      <c r="L5147" s="26">
        <f>[1]!b_info_latestpar(A5147,日期设置!$B$2)</f>
        <v>100</v>
      </c>
      <c r="M5147" s="6">
        <f>[1]!b_info_outstandingbalance($A5147,日期设置!B$2)</f>
        <v>3.6</v>
      </c>
      <c r="N5147" s="7">
        <f>[1]!b_info_latestissurercreditrating2(A5147,日期设置!$B$2,"102","1")</f>
        <v>0</v>
      </c>
      <c r="O5147" s="8">
        <v>5.34</v>
      </c>
      <c r="P5147" s="9">
        <f>[1]!b_info_repurchasedate(A5147)</f>
        <v>0</v>
      </c>
      <c r="Q5147" s="8" t="s">
        <v>16249</v>
      </c>
      <c r="R5147" s="2" t="str">
        <f>IF((--IF(P5147=0,Q5147,P5147))&gt;(--日期设置!$B$2),IF(P5147=0,Q5147,P5147),Q5147)</f>
        <v>2022-03-28</v>
      </c>
      <c r="S5147" s="2" t="s">
        <v>17882</v>
      </c>
      <c r="T5147" s="8">
        <f>[1]!b_anal_ptmyear($A5147,日期设置!$B$2)</f>
        <v>1.0164383561643835</v>
      </c>
      <c r="U5147" s="8">
        <f>[1]!b_anal_termifexercise($A5147,日期设置!B$2)</f>
        <v>0</v>
      </c>
      <c r="V5147" s="10">
        <f>[1]!b_dq_dirtyprice(A5147,日期设置!$B$2)</f>
        <v>106.27079999999999</v>
      </c>
      <c r="W5147" s="11">
        <f>IF(U5147=0,ROUNDUP((Q5147-日期设置!$B$2)/365,0),ROUNDUP((R5147-日期设置!$B$2)/365,0))</f>
        <v>2</v>
      </c>
      <c r="X5147" s="18">
        <f>_xlfn.IFNA(VLOOKUP(A5147,过往入选债券!A:D,4,0),2)</f>
        <v>2</v>
      </c>
      <c r="Y5147">
        <f>_xlfn.IFNA(VLOOKUP(C5147,[2]Sheet1!$A:$A,1,0),3)</f>
        <v>3</v>
      </c>
    </row>
    <row r="5148" spans="1:25" hidden="1" x14ac:dyDescent="0.2">
      <c r="A5148" s="21" t="s">
        <v>9922</v>
      </c>
      <c r="B5148" s="21" t="s">
        <v>9923</v>
      </c>
      <c r="C5148" s="37" t="s">
        <v>4807</v>
      </c>
      <c r="D5148" s="26" t="str">
        <f>[1]!b_calc_yield(A5148,日期设置!$B$2,F5148,1,R5148,1,O5148,L5148,S5148,)</f>
        <v>Fetching...</v>
      </c>
      <c r="E5148" s="26">
        <f t="shared" si="160"/>
        <v>8.220011282938211</v>
      </c>
      <c r="F5148" s="18">
        <f>[1]!b_dq_cleanprice($A5148,日期设置!B$2)</f>
        <v>99.4679</v>
      </c>
      <c r="G5148" s="18" t="str">
        <f t="shared" si="161"/>
        <v>1.91 + 0</v>
      </c>
      <c r="H5148" s="27">
        <f>[1]!b_dq_pctchange($A5148,日期设置!$B$2,1)/100</f>
        <v>0</v>
      </c>
      <c r="I5148" s="26">
        <f>[1]!b_pq_pctchange(A5148,日期设置!$B$4,日期设置!$B$2,1)</f>
        <v>0.21207486796953789</v>
      </c>
      <c r="J5148" s="26">
        <f>[1]!b_pq_pctchange(A5148,日期设置!$C$4,日期设置!$B$2,1)</f>
        <v>-5.2451715784046775E-2</v>
      </c>
      <c r="K5148" s="52">
        <f>[1]!b_dq_amount($A5148,日期设置!B$2,2,10000)</f>
        <v>0</v>
      </c>
      <c r="L5148" s="26">
        <f>[1]!b_info_latestpar(A5148,日期设置!$B$2)</f>
        <v>100</v>
      </c>
      <c r="M5148" s="6">
        <f>[1]!b_info_outstandingbalance($A5148,日期设置!B$2)</f>
        <v>12</v>
      </c>
      <c r="N5148" s="7" t="str">
        <f>[1]!b_info_latestissurercreditrating2(A5148,日期设置!$B$2,"102","1")</f>
        <v>AAA</v>
      </c>
      <c r="O5148" s="8">
        <v>4</v>
      </c>
      <c r="P5148" s="9">
        <f>[1]!b_info_repurchasedate(A5148)</f>
        <v>0</v>
      </c>
      <c r="Q5148" s="8" t="s">
        <v>16039</v>
      </c>
      <c r="R5148" s="2" t="str">
        <f>IF((--IF(P5148=0,Q5148,P5148))&gt;(--日期设置!$B$2),IF(P5148=0,Q5148,P5148),Q5148)</f>
        <v>2023-02-20</v>
      </c>
      <c r="S5148" s="2" t="s">
        <v>17826</v>
      </c>
      <c r="T5148" s="8">
        <f>[1]!b_anal_ptmyear($A5148,日期设置!$B$2)</f>
        <v>1.9178082191780823</v>
      </c>
      <c r="U5148" s="8">
        <f>[1]!b_anal_termifexercise($A5148,日期设置!B$2)</f>
        <v>0</v>
      </c>
      <c r="V5148" s="10">
        <f>[1]!b_dq_dirtyprice(A5148,日期设置!$B$2)</f>
        <v>99.796700000000001</v>
      </c>
      <c r="W5148" s="11">
        <f>IF(U5148=0,ROUNDUP((Q5148-日期设置!$B$2)/365,0),ROUNDUP((R5148-日期设置!$B$2)/365,0))</f>
        <v>2</v>
      </c>
      <c r="X5148" s="18">
        <f>_xlfn.IFNA(VLOOKUP(A5148,过往入选债券!A:D,4,0),2)</f>
        <v>2</v>
      </c>
      <c r="Y5148">
        <f>_xlfn.IFNA(VLOOKUP(C5148,[2]Sheet1!$A:$A,1,0),3)</f>
        <v>3</v>
      </c>
    </row>
    <row r="5149" spans="1:25" hidden="1" x14ac:dyDescent="0.2">
      <c r="A5149" s="21" t="s">
        <v>11309</v>
      </c>
      <c r="B5149" s="21" t="s">
        <v>11310</v>
      </c>
      <c r="C5149" s="37" t="s">
        <v>8382</v>
      </c>
      <c r="D5149" s="26" t="str">
        <f>[1]!b_calc_yield(A5149,日期设置!$B$2,F5149,1,R5149,1,O5149,L5149,S5149,)</f>
        <v>Fetching...</v>
      </c>
      <c r="E5149" s="26">
        <f t="shared" si="160"/>
        <v>9.6072874769062686</v>
      </c>
      <c r="F5149" s="18">
        <f>[1]!b_dq_cleanprice($A5149,日期设置!B$2)</f>
        <v>100</v>
      </c>
      <c r="G5149" s="18" t="str">
        <f t="shared" si="161"/>
        <v>2.30 + 2.30</v>
      </c>
      <c r="H5149" s="27">
        <f>[1]!b_dq_pctchange($A5149,日期设置!$B$2,1)/100</f>
        <v>0</v>
      </c>
      <c r="I5149" s="26">
        <f>[1]!b_pq_pctchange(A5149,日期设置!$B$4,日期设置!$B$2,1)</f>
        <v>0</v>
      </c>
      <c r="J5149" s="26">
        <f>[1]!b_pq_pctchange(A5149,日期设置!$C$4,日期设置!$B$2,1)</f>
        <v>0</v>
      </c>
      <c r="K5149" s="52">
        <f>[1]!b_dq_amount($A5149,日期设置!B$2,2,10000)</f>
        <v>0</v>
      </c>
      <c r="L5149" s="26">
        <f>[1]!b_info_latestpar(A5149,日期设置!$B$2)</f>
        <v>100</v>
      </c>
      <c r="M5149" s="6">
        <f>[1]!b_info_outstandingbalance($A5149,日期设置!B$2)</f>
        <v>10</v>
      </c>
      <c r="N5149" s="7" t="str">
        <f>[1]!b_info_latestissurercreditrating2(A5149,日期设置!$B$2,"102","1")</f>
        <v>AAA</v>
      </c>
      <c r="O5149" s="8">
        <v>4.3</v>
      </c>
      <c r="P5149" s="9">
        <f>[1]!b_info_repurchasedate(A5149)</f>
        <v>0</v>
      </c>
      <c r="Q5149" s="8" t="s">
        <v>16487</v>
      </c>
      <c r="R5149" s="2" t="str">
        <f>IF((--IF(P5149=0,Q5149,P5149))&gt;(--日期设置!$B$2),IF(P5149=0,Q5149,P5149),Q5149)</f>
        <v>2023-07-10</v>
      </c>
      <c r="S5149" s="2" t="s">
        <v>18245</v>
      </c>
      <c r="T5149" s="8">
        <f>[1]!b_anal_ptmyear($A5149,日期设置!$B$2)</f>
        <v>2.3013698630136985</v>
      </c>
      <c r="U5149" s="8">
        <f>[1]!b_anal_termifexercise($A5149,日期设置!B$2)</f>
        <v>2.3013698630136985</v>
      </c>
      <c r="V5149" s="10">
        <f>[1]!b_dq_dirtyprice(A5149,日期设置!$B$2)</f>
        <v>103.00409999999999</v>
      </c>
      <c r="W5149" s="11">
        <f>IF(U5149=0,ROUNDUP((Q5149-日期设置!$B$2)/365,0),ROUNDUP((R5149-日期设置!$B$2)/365,0))</f>
        <v>3</v>
      </c>
      <c r="X5149" s="18">
        <f>_xlfn.IFNA(VLOOKUP(A5149,过往入选债券!A:D,4,0),2)</f>
        <v>2</v>
      </c>
      <c r="Y5149">
        <f>_xlfn.IFNA(VLOOKUP(C5149,[2]Sheet1!$A:$A,1,0),3)</f>
        <v>3</v>
      </c>
    </row>
    <row r="5150" spans="1:25" hidden="1" x14ac:dyDescent="0.2">
      <c r="A5150" s="21" t="s">
        <v>12770</v>
      </c>
      <c r="B5150" s="21" t="s">
        <v>12771</v>
      </c>
      <c r="C5150" s="37" t="s">
        <v>12772</v>
      </c>
      <c r="D5150" s="26" t="str">
        <f>[1]!b_calc_yield(A5150,日期设置!$B$2,F5150,1,R5150,1,O5150,L5150,S5150,)</f>
        <v>Fetching...</v>
      </c>
      <c r="E5150" s="26">
        <f t="shared" si="160"/>
        <v>23.198784451944743</v>
      </c>
      <c r="F5150" s="18">
        <f>[1]!b_dq_cleanprice($A5150,日期设置!B$2)</f>
        <v>39.840699999999998</v>
      </c>
      <c r="G5150" s="18" t="str">
        <f t="shared" si="161"/>
        <v>1.83 + 0</v>
      </c>
      <c r="H5150" s="27">
        <f>[1]!b_dq_pctchange($A5150,日期设置!$B$2,1)/100</f>
        <v>0</v>
      </c>
      <c r="I5150" s="26">
        <f>[1]!b_pq_pctchange(A5150,日期设置!$B$4,日期设置!$B$2,1)</f>
        <v>0</v>
      </c>
      <c r="J5150" s="26">
        <f>[1]!b_pq_pctchange(A5150,日期设置!$C$4,日期设置!$B$2,1)</f>
        <v>0</v>
      </c>
      <c r="K5150" s="52">
        <f>[1]!b_dq_amount($A5150,日期设置!B$2,2,10000)</f>
        <v>0</v>
      </c>
      <c r="L5150" s="26">
        <f>[1]!b_info_latestpar(A5150,日期设置!$B$2)</f>
        <v>40</v>
      </c>
      <c r="M5150" s="6">
        <f>[1]!b_info_outstandingbalance($A5150,日期设置!B$2)</f>
        <v>6</v>
      </c>
      <c r="N5150" s="7" t="str">
        <f>[1]!b_info_latestissurercreditrating2(A5150,日期设置!$B$2,"102","1")</f>
        <v>AA</v>
      </c>
      <c r="O5150" s="8">
        <v>4.7300000000000004</v>
      </c>
      <c r="P5150" s="9">
        <f>[1]!b_info_repurchasedate(A5150)</f>
        <v>0</v>
      </c>
      <c r="Q5150" s="8" t="s">
        <v>15992</v>
      </c>
      <c r="R5150" s="2" t="str">
        <f>IF((--IF(P5150=0,Q5150,P5150))&gt;(--日期设置!$B$2),IF(P5150=0,Q5150,P5150),Q5150)</f>
        <v>2023-01-22</v>
      </c>
      <c r="S5150" s="2" t="s">
        <v>17780</v>
      </c>
      <c r="T5150" s="8">
        <f>[1]!b_anal_ptmyear($A5150,日期设置!$B$2)</f>
        <v>1.8383561643835615</v>
      </c>
      <c r="U5150" s="8">
        <f>[1]!b_anal_termifexercise($A5150,日期设置!B$2)</f>
        <v>0</v>
      </c>
      <c r="V5150" s="10">
        <f>[1]!b_dq_dirtyprice(A5150,日期设置!$B$2)</f>
        <v>40.146500000000003</v>
      </c>
      <c r="W5150" s="11">
        <f>IF(U5150=0,ROUNDUP((Q5150-日期设置!$B$2)/365,0),ROUNDUP((R5150-日期设置!$B$2)/365,0))</f>
        <v>2</v>
      </c>
      <c r="X5150" s="18">
        <f>_xlfn.IFNA(VLOOKUP(A5150,过往入选债券!A:D,4,0),2)</f>
        <v>2</v>
      </c>
      <c r="Y5150">
        <f>_xlfn.IFNA(VLOOKUP(C5150,[2]Sheet1!$A:$A,1,0),3)</f>
        <v>3</v>
      </c>
    </row>
    <row r="5151" spans="1:25" hidden="1" x14ac:dyDescent="0.2">
      <c r="A5151" s="21" t="s">
        <v>2794</v>
      </c>
      <c r="B5151" s="21" t="s">
        <v>2795</v>
      </c>
      <c r="C5151" s="37" t="s">
        <v>2298</v>
      </c>
      <c r="D5151" s="26" t="str">
        <f>[1]!b_calc_yield(A5151,日期设置!$B$2,F5151,1,R5151,1,O5151,L5151,S5151,)</f>
        <v>Fetching...</v>
      </c>
      <c r="E5151" s="26">
        <f t="shared" si="160"/>
        <v>4.2893351530512769</v>
      </c>
      <c r="F5151" s="18">
        <f>[1]!b_dq_cleanprice($A5151,日期设置!B$2)</f>
        <v>102.58</v>
      </c>
      <c r="G5151" s="18" t="str">
        <f t="shared" si="161"/>
        <v>3 + 1</v>
      </c>
      <c r="H5151" s="27">
        <f>[1]!b_dq_pctchange($A5151,日期设置!$B$2,1)/100</f>
        <v>0</v>
      </c>
      <c r="I5151" s="26">
        <f>[1]!b_pq_pctchange(A5151,日期设置!$B$4,日期设置!$B$2,1)</f>
        <v>0</v>
      </c>
      <c r="J5151" s="26">
        <f>[1]!b_pq_pctchange(A5151,日期设置!$C$4,日期设置!$B$2,1)</f>
        <v>0</v>
      </c>
      <c r="K5151" s="52">
        <f>[1]!b_dq_amount($A5151,日期设置!B$2,2,10000)</f>
        <v>0</v>
      </c>
      <c r="L5151" s="26">
        <f>[1]!b_info_latestpar(A5151,日期设置!$B$2)</f>
        <v>100</v>
      </c>
      <c r="M5151" s="6">
        <f>[1]!b_info_outstandingbalance($A5151,日期设置!B$2)</f>
        <v>6</v>
      </c>
      <c r="N5151" s="7">
        <f>[1]!b_info_latestissurercreditrating2(A5151,日期设置!$B$2,"102","1")</f>
        <v>0</v>
      </c>
      <c r="O5151" s="8">
        <v>6.98</v>
      </c>
      <c r="P5151" s="9" t="str">
        <f>[1]!b_info_repurchasedate(A5151)</f>
        <v>2022-03-22</v>
      </c>
      <c r="Q5151" s="8" t="s">
        <v>16938</v>
      </c>
      <c r="R5151" s="2" t="str">
        <f>IF((--IF(P5151=0,Q5151,P5151))&gt;(--日期设置!$B$2),IF(P5151=0,Q5151,P5151),Q5151)</f>
        <v>2022-03-22</v>
      </c>
      <c r="S5151" s="2" t="s">
        <v>18601</v>
      </c>
      <c r="T5151" s="8">
        <f>[1]!b_anal_ptmyear($A5151,日期设置!$B$2)</f>
        <v>3</v>
      </c>
      <c r="U5151" s="8">
        <f>[1]!b_anal_termifexercise($A5151,日期设置!B$2)</f>
        <v>1</v>
      </c>
      <c r="V5151" s="10">
        <f>[1]!b_dq_dirtyprice(A5151,日期设置!$B$2)</f>
        <v>102.58</v>
      </c>
      <c r="W5151" s="11">
        <f>IF(U5151=0,ROUNDUP((Q5151-日期设置!$B$2)/365,0),ROUNDUP((R5151-日期设置!$B$2)/365,0))</f>
        <v>1</v>
      </c>
      <c r="X5151" s="18">
        <f>_xlfn.IFNA(VLOOKUP(A5151,过往入选债券!A:D,4,0),2)</f>
        <v>2</v>
      </c>
      <c r="Y5151" s="45">
        <f>_xlfn.IFNA(VLOOKUP(C5151,[2]Sheet1!$A:$A,1,0),3)</f>
        <v>3</v>
      </c>
    </row>
    <row r="5152" spans="1:25" hidden="1" x14ac:dyDescent="0.2">
      <c r="A5152" s="28" t="s">
        <v>21772</v>
      </c>
      <c r="B5152" s="28" t="s">
        <v>21944</v>
      </c>
      <c r="C5152" s="39" t="s">
        <v>2409</v>
      </c>
      <c r="D5152" s="26" t="str">
        <f>[1]!b_calc_yield(A5152,日期设置!$B$2,F5152,1,R5152,1,O5152,L5152,S5152,)</f>
        <v>Fetching...</v>
      </c>
      <c r="E5152" s="26">
        <f t="shared" si="160"/>
        <v>11.648587662512622</v>
      </c>
      <c r="F5152" s="18">
        <f>[1]!b_dq_cleanprice($A5152,日期设置!B$2)</f>
        <v>100.902</v>
      </c>
      <c r="G5152" s="18" t="str">
        <f t="shared" si="161"/>
        <v>4.75 + 2.75</v>
      </c>
      <c r="H5152" s="27">
        <f>[1]!b_dq_pctchange($A5152,日期设置!$B$2,1)/100</f>
        <v>0</v>
      </c>
      <c r="I5152" s="26">
        <f>[1]!b_pq_pctchange(A5152,日期设置!$B$4,日期设置!$B$2,1)</f>
        <v>0.90200000000000102</v>
      </c>
      <c r="J5152" s="26">
        <f>[1]!b_pq_pctchange(A5152,日期设置!$C$4,日期设置!$B$2,1)</f>
        <v>0.90200000000000102</v>
      </c>
      <c r="K5152" s="52">
        <f>[1]!b_dq_amount($A5152,日期设置!B$2,2,10000)</f>
        <v>0</v>
      </c>
      <c r="L5152" s="26">
        <f>[1]!b_info_latestpar(A5152,日期设置!$B$2)</f>
        <v>100</v>
      </c>
      <c r="M5152" s="6">
        <f>[1]!b_info_outstandingbalance($A5152,日期设置!B$2)</f>
        <v>15</v>
      </c>
      <c r="N5152" s="7" t="str">
        <f>[1]!b_info_latestissurercreditrating2(A5152,日期设置!$B$2,"102","1")</f>
        <v>AA+</v>
      </c>
      <c r="O5152" s="43">
        <v>4.6500000000000004</v>
      </c>
      <c r="P5152" s="9" t="str">
        <f>[1]!b_info_repurchasedate(A5152)</f>
        <v>2023-12-21</v>
      </c>
      <c r="Q5152" s="31" t="s">
        <v>16819</v>
      </c>
      <c r="R5152" s="2" t="str">
        <f>IF((--IF(P5152=0,Q5152,P5152))&gt;(--日期设置!$B$2),IF(P5152=0,Q5152,P5152),Q5152)</f>
        <v>2023-12-21</v>
      </c>
      <c r="S5152" s="31" t="s">
        <v>16465</v>
      </c>
      <c r="T5152" s="8">
        <f>[1]!b_anal_ptmyear($A5152,日期设置!$B$2)</f>
        <v>4.7506849315068491</v>
      </c>
      <c r="U5152" s="8">
        <f>[1]!b_anal_termifexercise($A5152,日期设置!B$2)</f>
        <v>2.7506849315068491</v>
      </c>
      <c r="V5152" s="10">
        <f>[1]!b_dq_dirtyprice(A5152,日期设置!$B$2)</f>
        <v>102.0613</v>
      </c>
      <c r="W5152" s="11">
        <f>IF(U5152=0,ROUNDUP((Q5152-日期设置!$B$2)/365,0),ROUNDUP((R5152-日期设置!$B$2)/365,0))</f>
        <v>3</v>
      </c>
      <c r="X5152" s="18">
        <f>_xlfn.IFNA(VLOOKUP(A5152,过往入选债券!A:D,4,0),2)</f>
        <v>2</v>
      </c>
      <c r="Y5152">
        <f>_xlfn.IFNA(VLOOKUP(C5152,[2]Sheet1!$A:$A,1,0),3)</f>
        <v>3</v>
      </c>
    </row>
    <row r="5153" spans="1:25" hidden="1" x14ac:dyDescent="0.2">
      <c r="A5153" s="21" t="s">
        <v>13717</v>
      </c>
      <c r="B5153" s="21" t="s">
        <v>13718</v>
      </c>
      <c r="C5153" s="37" t="s">
        <v>168</v>
      </c>
      <c r="D5153" s="26" t="str">
        <f>[1]!b_calc_yield(A5153,日期设置!$B$2,F5153,1,R5153,1,O5153,L5153,S5153,)</f>
        <v>Fetching...</v>
      </c>
      <c r="E5153" s="26">
        <f t="shared" si="160"/>
        <v>18.840277964602905</v>
      </c>
      <c r="F5153" s="18">
        <f>[1]!b_dq_cleanprice($A5153,日期设置!B$2)</f>
        <v>81.516099999999994</v>
      </c>
      <c r="G5153" s="18" t="str">
        <f t="shared" si="161"/>
        <v>3.07 + 0</v>
      </c>
      <c r="H5153" s="27">
        <f>[1]!b_dq_pctchange($A5153,日期设置!$B$2,1)/100</f>
        <v>0</v>
      </c>
      <c r="I5153" s="26">
        <f>[1]!b_pq_pctchange(A5153,日期设置!$B$4,日期设置!$B$2,1)</f>
        <v>0</v>
      </c>
      <c r="J5153" s="26">
        <f>[1]!b_pq_pctchange(A5153,日期设置!$C$4,日期设置!$B$2,1)</f>
        <v>0</v>
      </c>
      <c r="K5153" s="52">
        <f>[1]!b_dq_amount($A5153,日期设置!B$2,2,10000)</f>
        <v>0</v>
      </c>
      <c r="L5153" s="26">
        <f>[1]!b_info_latestpar(A5153,日期设置!$B$2)</f>
        <v>80</v>
      </c>
      <c r="M5153" s="6">
        <f>[1]!b_info_outstandingbalance($A5153,日期设置!B$2)</f>
        <v>9.6</v>
      </c>
      <c r="N5153" s="7" t="str">
        <f>[1]!b_info_latestissurercreditrating2(A5153,日期设置!$B$2,"102","1")</f>
        <v>AA</v>
      </c>
      <c r="O5153" s="8">
        <v>5.4</v>
      </c>
      <c r="P5153" s="9">
        <f>[1]!b_info_repurchasedate(A5153)</f>
        <v>0</v>
      </c>
      <c r="Q5153" s="8" t="s">
        <v>17649</v>
      </c>
      <c r="R5153" s="2" t="str">
        <f>IF((--IF(P5153=0,Q5153,P5153))&gt;(--日期设置!$B$2),IF(P5153=0,Q5153,P5153),Q5153)</f>
        <v>2024-04-20</v>
      </c>
      <c r="S5153" s="2" t="s">
        <v>18343</v>
      </c>
      <c r="T5153" s="8">
        <f>[1]!b_anal_ptmyear($A5153,日期设置!$B$2)</f>
        <v>3.0794520547945208</v>
      </c>
      <c r="U5153" s="8">
        <f>[1]!b_anal_termifexercise($A5153,日期设置!B$2)</f>
        <v>0</v>
      </c>
      <c r="V5153" s="10">
        <f>[1]!b_dq_dirtyprice(A5153,日期设置!$B$2)</f>
        <v>85.492900000000006</v>
      </c>
      <c r="W5153" s="11">
        <f>IF(U5153=0,ROUNDUP((Q5153-日期设置!$B$2)/365,0),ROUNDUP((R5153-日期设置!$B$2)/365,0))</f>
        <v>4</v>
      </c>
      <c r="X5153" s="18">
        <f>_xlfn.IFNA(VLOOKUP(A5153,过往入选债券!A:D,4,0),2)</f>
        <v>2</v>
      </c>
      <c r="Y5153">
        <f>_xlfn.IFNA(VLOOKUP(C5153,[2]Sheet1!$A:$A,1,0),3)</f>
        <v>3</v>
      </c>
    </row>
    <row r="5154" spans="1:25" hidden="1" x14ac:dyDescent="0.2">
      <c r="A5154" s="21" t="s">
        <v>6074</v>
      </c>
      <c r="B5154" s="21" t="s">
        <v>6075</v>
      </c>
      <c r="C5154" s="37" t="s">
        <v>193</v>
      </c>
      <c r="D5154" s="26" t="str">
        <f>[1]!b_calc_yield(A5154,日期设置!$B$2,F5154,1,R5154,1,O5154,L5154,S5154,)</f>
        <v>Fetching...</v>
      </c>
      <c r="E5154" s="26">
        <f t="shared" si="160"/>
        <v>6.0777834289454047</v>
      </c>
      <c r="F5154" s="18">
        <f>[1]!b_dq_cleanprice($A5154,日期设置!B$2)</f>
        <v>102.3445</v>
      </c>
      <c r="G5154" s="18" t="str">
        <f t="shared" si="161"/>
        <v>1.46 + 1.46</v>
      </c>
      <c r="H5154" s="27">
        <f>[1]!b_dq_pctchange($A5154,日期设置!$B$2,1)/100</f>
        <v>0</v>
      </c>
      <c r="I5154" s="26">
        <f>[1]!b_pq_pctchange(A5154,日期设置!$B$4,日期设置!$B$2,1)</f>
        <v>0</v>
      </c>
      <c r="J5154" s="26">
        <f>[1]!b_pq_pctchange(A5154,日期设置!$C$4,日期设置!$B$2,1)</f>
        <v>-0.6061071044959323</v>
      </c>
      <c r="K5154" s="52">
        <f>[1]!b_dq_amount($A5154,日期设置!B$2,2,10000)</f>
        <v>0</v>
      </c>
      <c r="L5154" s="26">
        <f>[1]!b_info_latestpar(A5154,日期设置!$B$2)</f>
        <v>100</v>
      </c>
      <c r="M5154" s="6">
        <f>[1]!b_info_outstandingbalance($A5154,日期设置!B$2)</f>
        <v>5</v>
      </c>
      <c r="N5154" s="7" t="str">
        <f>[1]!b_info_latestissurercreditrating2(A5154,日期设置!$B$2,"102","1")</f>
        <v>AAA</v>
      </c>
      <c r="O5154" s="8">
        <v>6</v>
      </c>
      <c r="P5154" s="9">
        <f>[1]!b_info_repurchasedate(A5154)</f>
        <v>0</v>
      </c>
      <c r="Q5154" s="8" t="s">
        <v>16071</v>
      </c>
      <c r="R5154" s="2" t="str">
        <f>IF((--IF(P5154=0,Q5154,P5154))&gt;(--日期设置!$B$2),IF(P5154=0,Q5154,P5154),Q5154)</f>
        <v>2022-09-06</v>
      </c>
      <c r="S5154" s="2" t="s">
        <v>17913</v>
      </c>
      <c r="T5154" s="8">
        <f>[1]!b_anal_ptmyear($A5154,日期设置!$B$2)</f>
        <v>1.4602739726027396</v>
      </c>
      <c r="U5154" s="8">
        <f>[1]!b_anal_termifexercise($A5154,日期设置!B$2)</f>
        <v>1.4602739726027398</v>
      </c>
      <c r="V5154" s="10">
        <f>[1]!b_dq_dirtyprice(A5154,日期设置!$B$2)</f>
        <v>105.5829</v>
      </c>
      <c r="W5154" s="11">
        <f>IF(U5154=0,ROUNDUP((Q5154-日期设置!$B$2)/365,0),ROUNDUP((R5154-日期设置!$B$2)/365,0))</f>
        <v>2</v>
      </c>
      <c r="X5154" s="18">
        <f>_xlfn.IFNA(VLOOKUP(A5154,过往入选债券!A:D,4,0),2)</f>
        <v>2</v>
      </c>
      <c r="Y5154">
        <f>_xlfn.IFNA(VLOOKUP(C5154,[2]Sheet1!$A:$A,1,0),3)</f>
        <v>3</v>
      </c>
    </row>
    <row r="5155" spans="1:25" hidden="1" x14ac:dyDescent="0.2">
      <c r="A5155" s="28" t="s">
        <v>21020</v>
      </c>
      <c r="B5155" s="28" t="s">
        <v>21021</v>
      </c>
      <c r="C5155" s="39" t="s">
        <v>4806</v>
      </c>
      <c r="D5155" s="26" t="str">
        <f>[1]!b_calc_yield(A5155,日期设置!$B$2,F5155,1,R5155,1,O5155,L5155,S5155,)</f>
        <v>Fetching...</v>
      </c>
      <c r="E5155" s="26">
        <f t="shared" si="160"/>
        <v>19.379228014325498</v>
      </c>
      <c r="F5155" s="18">
        <f>[1]!b_dq_cleanprice($A5155,日期设置!B$2)</f>
        <v>100.5232</v>
      </c>
      <c r="G5155" s="18" t="str">
        <f t="shared" si="161"/>
        <v>6.60 + 4.60</v>
      </c>
      <c r="H5155" s="27">
        <f>[1]!b_dq_pctchange($A5155,日期设置!$B$2,1)/100</f>
        <v>0</v>
      </c>
      <c r="I5155" s="26">
        <f>[1]!b_pq_pctchange(A5155,日期设置!$B$4,日期设置!$B$2,1)</f>
        <v>0</v>
      </c>
      <c r="J5155" s="26">
        <f>[1]!b_pq_pctchange(A5155,日期设置!$C$4,日期设置!$B$2,1)</f>
        <v>0</v>
      </c>
      <c r="K5155" s="52">
        <f>[1]!b_dq_amount($A5155,日期设置!B$2,2,10000)</f>
        <v>0</v>
      </c>
      <c r="L5155" s="26">
        <f>[1]!b_info_latestpar(A5155,日期设置!$B$2)</f>
        <v>100</v>
      </c>
      <c r="M5155" s="6">
        <f>[1]!b_info_outstandingbalance($A5155,日期设置!B$2)</f>
        <v>5</v>
      </c>
      <c r="N5155" s="7" t="str">
        <f>[1]!b_info_latestissurercreditrating2(A5155,日期设置!$B$2,"102","1")</f>
        <v>AA+</v>
      </c>
      <c r="O5155" s="8">
        <v>4.42</v>
      </c>
      <c r="P5155" s="9" t="str">
        <f>[1]!b_info_repurchasedate(A5155)</f>
        <v>2025-10-28</v>
      </c>
      <c r="Q5155" s="8" t="s">
        <v>21298</v>
      </c>
      <c r="R5155" s="2" t="str">
        <f>IF((--IF(P5155=0,Q5155,P5155))&gt;(--日期设置!$B$2),IF(P5155=0,Q5155,P5155),Q5155)</f>
        <v>2025-10-28</v>
      </c>
      <c r="S5155" s="31" t="s">
        <v>16169</v>
      </c>
      <c r="T5155" s="8">
        <f>[1]!b_anal_ptmyear($A5155,日期设置!$B$2)</f>
        <v>6.602739726027397</v>
      </c>
      <c r="U5155" s="8">
        <f>[1]!b_anal_termifexercise($A5155,日期设置!B$2)</f>
        <v>4.6054794520547944</v>
      </c>
      <c r="V5155" s="10">
        <f>[1]!b_dq_dirtyprice(A5155,日期设置!$B$2)</f>
        <v>102.2791</v>
      </c>
      <c r="W5155" s="11">
        <f>IF(U5155=0,ROUNDUP((Q5155-日期设置!$B$2)/365,0),ROUNDUP((R5155-日期设置!$B$2)/365,0))</f>
        <v>5</v>
      </c>
      <c r="X5155" s="18">
        <f>_xlfn.IFNA(VLOOKUP(A5155,过往入选债券!A:D,4,0),2)</f>
        <v>2</v>
      </c>
      <c r="Y5155">
        <f>_xlfn.IFNA(VLOOKUP(C5155,[2]Sheet1!$A:$A,1,0),3)</f>
        <v>3</v>
      </c>
    </row>
    <row r="5156" spans="1:25" hidden="1" x14ac:dyDescent="0.2">
      <c r="A5156" s="28" t="s">
        <v>20138</v>
      </c>
      <c r="B5156" s="28" t="s">
        <v>20139</v>
      </c>
      <c r="C5156" s="39" t="s">
        <v>14983</v>
      </c>
      <c r="D5156" s="26" t="str">
        <f>[1]!b_calc_yield(A5156,日期设置!$B$2,F5156,1,R5156,1,O5156,L5156,S5156,)</f>
        <v>Fetching...</v>
      </c>
      <c r="E5156" s="26">
        <f t="shared" si="160"/>
        <v>2.1610579297301813</v>
      </c>
      <c r="F5156" s="18">
        <f>[1]!b_dq_cleanprice($A5156,日期设置!B$2)</f>
        <v>100.04349999999999</v>
      </c>
      <c r="G5156" s="18" t="str">
        <f t="shared" si="161"/>
        <v>0.50 + 0</v>
      </c>
      <c r="H5156" s="27">
        <f>[1]!b_dq_pctchange($A5156,日期设置!$B$2,1)/100</f>
        <v>0</v>
      </c>
      <c r="I5156" s="26">
        <f>[1]!b_pq_pctchange(A5156,日期设置!$B$4,日期设置!$B$2,1)</f>
        <v>0</v>
      </c>
      <c r="J5156" s="26">
        <f>[1]!b_pq_pctchange(A5156,日期设置!$C$4,日期设置!$B$2,1)</f>
        <v>0.33446996289238873</v>
      </c>
      <c r="K5156" s="52">
        <f>[1]!b_dq_amount($A5156,日期设置!B$2,2,10000)</f>
        <v>0</v>
      </c>
      <c r="L5156" s="26">
        <f>[1]!b_info_latestpar(A5156,日期设置!$B$2)</f>
        <v>100</v>
      </c>
      <c r="M5156" s="6">
        <f>[1]!b_info_outstandingbalance($A5156,日期设置!B$2)</f>
        <v>4</v>
      </c>
      <c r="N5156" s="7">
        <f>[1]!b_info_latestissurercreditrating2(A5156,日期设置!$B$2,"102","1")</f>
        <v>0</v>
      </c>
      <c r="O5156" s="8">
        <v>4.47</v>
      </c>
      <c r="P5156" s="9">
        <f>[1]!b_info_repurchasedate(A5156)</f>
        <v>0</v>
      </c>
      <c r="Q5156" s="8" t="s">
        <v>17070</v>
      </c>
      <c r="R5156" s="2" t="str">
        <f>IF((--IF(P5156=0,Q5156,P5156))&gt;(--日期设置!$B$2),IF(P5156=0,Q5156,P5156),Q5156)</f>
        <v>2021-09-22</v>
      </c>
      <c r="S5156" s="31" t="s">
        <v>17459</v>
      </c>
      <c r="T5156" s="8">
        <f>[1]!b_anal_ptmyear($A5156,日期设置!$B$2)</f>
        <v>0.50410958904109593</v>
      </c>
      <c r="U5156" s="8">
        <f>[1]!b_anal_termifexercise($A5156,日期设置!B$2)</f>
        <v>0</v>
      </c>
      <c r="V5156" s="10">
        <f>[1]!b_dq_dirtyprice(A5156,日期设置!$B$2)</f>
        <v>102.26009999999999</v>
      </c>
      <c r="W5156" s="11">
        <f>IF(U5156=0,ROUNDUP((Q5156-日期设置!$B$2)/365,0),ROUNDUP((R5156-日期设置!$B$2)/365,0))</f>
        <v>1</v>
      </c>
      <c r="X5156" s="18">
        <f>_xlfn.IFNA(VLOOKUP(A5156,过往入选债券!A:D,4,0),2)</f>
        <v>2</v>
      </c>
      <c r="Y5156">
        <f>_xlfn.IFNA(VLOOKUP(C5156,[2]Sheet1!$A:$A,1,0),3)</f>
        <v>3</v>
      </c>
    </row>
    <row r="5157" spans="1:25" hidden="1" x14ac:dyDescent="0.2">
      <c r="A5157" s="21" t="s">
        <v>8633</v>
      </c>
      <c r="B5157" s="21" t="s">
        <v>8634</v>
      </c>
      <c r="C5157" s="37" t="s">
        <v>8635</v>
      </c>
      <c r="D5157" s="26" t="str">
        <f>[1]!b_calc_yield(A5157,日期设置!$B$2,F5157,1,R5157,1,O5157,L5157,S5157,)</f>
        <v>Fetching...</v>
      </c>
      <c r="E5157" s="26">
        <f t="shared" si="160"/>
        <v>5.6029543930659287</v>
      </c>
      <c r="F5157" s="18">
        <f>[1]!b_dq_cleanprice($A5157,日期设置!B$2)</f>
        <v>102.1657</v>
      </c>
      <c r="G5157" s="18" t="str">
        <f t="shared" si="161"/>
        <v>1.35 + 0</v>
      </c>
      <c r="H5157" s="27">
        <f>[1]!b_dq_pctchange($A5157,日期设置!$B$2,1)/100</f>
        <v>0</v>
      </c>
      <c r="I5157" s="26">
        <f>[1]!b_pq_pctchange(A5157,日期设置!$B$4,日期设置!$B$2,1)</f>
        <v>0</v>
      </c>
      <c r="J5157" s="26">
        <f>[1]!b_pq_pctchange(A5157,日期设置!$C$4,日期设置!$B$2,1)</f>
        <v>0</v>
      </c>
      <c r="K5157" s="52">
        <f>[1]!b_dq_amount($A5157,日期设置!B$2,2,10000)</f>
        <v>0</v>
      </c>
      <c r="L5157" s="26">
        <f>[1]!b_info_latestpar(A5157,日期设置!$B$2)</f>
        <v>100</v>
      </c>
      <c r="M5157" s="6">
        <f>[1]!b_info_outstandingbalance($A5157,日期设置!B$2)</f>
        <v>5</v>
      </c>
      <c r="N5157" s="7" t="str">
        <f>[1]!b_info_latestissurercreditrating2(A5157,日期设置!$B$2,"102","1")</f>
        <v>AA</v>
      </c>
      <c r="O5157" s="8">
        <v>5.99</v>
      </c>
      <c r="P5157" s="9">
        <f>[1]!b_info_repurchasedate(A5157)</f>
        <v>0</v>
      </c>
      <c r="Q5157" s="8" t="s">
        <v>17090</v>
      </c>
      <c r="R5157" s="2" t="str">
        <f>IF((--IF(P5157=0,Q5157,P5157))&gt;(--日期设置!$B$2),IF(P5157=0,Q5157,P5157),Q5157)</f>
        <v>2022-07-29</v>
      </c>
      <c r="S5157" s="2" t="s">
        <v>18036</v>
      </c>
      <c r="T5157" s="8">
        <f>[1]!b_anal_ptmyear($A5157,日期设置!$B$2)</f>
        <v>1.3534246575342466</v>
      </c>
      <c r="U5157" s="8">
        <f>[1]!b_anal_termifexercise($A5157,日期设置!B$2)</f>
        <v>0</v>
      </c>
      <c r="V5157" s="10">
        <f>[1]!b_dq_dirtyprice(A5157,日期设置!$B$2)</f>
        <v>106.03870000000001</v>
      </c>
      <c r="W5157" s="11">
        <f>IF(U5157=0,ROUNDUP((Q5157-日期设置!$B$2)/365,0),ROUNDUP((R5157-日期设置!$B$2)/365,0))</f>
        <v>2</v>
      </c>
      <c r="X5157" s="18">
        <f>_xlfn.IFNA(VLOOKUP(A5157,过往入选债券!A:D,4,0),2)</f>
        <v>2</v>
      </c>
      <c r="Y5157">
        <f>_xlfn.IFNA(VLOOKUP(C5157,[2]Sheet1!$A:$A,1,0),3)</f>
        <v>3</v>
      </c>
    </row>
    <row r="5158" spans="1:25" hidden="1" x14ac:dyDescent="0.2">
      <c r="A5158" s="21" t="s">
        <v>630</v>
      </c>
      <c r="B5158" s="21" t="s">
        <v>631</v>
      </c>
      <c r="C5158" s="37" t="s">
        <v>632</v>
      </c>
      <c r="D5158" s="26" t="str">
        <f>[1]!b_calc_yield(A5158,日期设置!$B$2,F5158,1,R5158,1,O5158,L5158,S5158,)</f>
        <v>Fetching...</v>
      </c>
      <c r="E5158" s="26">
        <f t="shared" si="160"/>
        <v>2.9007606604893432</v>
      </c>
      <c r="F5158" s="18">
        <f>[1]!b_dq_cleanprice($A5158,日期设置!B$2)</f>
        <v>100.29389999999999</v>
      </c>
      <c r="G5158" s="18" t="str">
        <f t="shared" si="161"/>
        <v>0.67 + 0</v>
      </c>
      <c r="H5158" s="27">
        <f>[1]!b_dq_pctchange($A5158,日期设置!$B$2,1)/100</f>
        <v>0</v>
      </c>
      <c r="I5158" s="26">
        <f>[1]!b_pq_pctchange(A5158,日期设置!$B$4,日期设置!$B$2,1)</f>
        <v>8.6752581637074867E-3</v>
      </c>
      <c r="J5158" s="26">
        <f>[1]!b_pq_pctchange(A5158,日期设置!$C$4,日期设置!$B$2,1)</f>
        <v>0.16578795720273454</v>
      </c>
      <c r="K5158" s="52">
        <f>[1]!b_dq_amount($A5158,日期设置!B$2,2,10000)</f>
        <v>0</v>
      </c>
      <c r="L5158" s="26">
        <f>[1]!b_info_latestpar(A5158,日期设置!$B$2)</f>
        <v>100</v>
      </c>
      <c r="M5158" s="6">
        <f>[1]!b_info_outstandingbalance($A5158,日期设置!B$2)</f>
        <v>5</v>
      </c>
      <c r="N5158" s="7">
        <f>[1]!b_info_latestissurercreditrating2(A5158,日期设置!$B$2,"102","1")</f>
        <v>0</v>
      </c>
      <c r="O5158" s="8">
        <v>4.8</v>
      </c>
      <c r="P5158" s="9">
        <f>[1]!b_info_repurchasedate(A5158)</f>
        <v>0</v>
      </c>
      <c r="Q5158" s="8" t="s">
        <v>16609</v>
      </c>
      <c r="R5158" s="2" t="str">
        <f>IF((--IF(P5158=0,Q5158,P5158))&gt;(--日期设置!$B$2),IF(P5158=0,Q5158,P5158),Q5158)</f>
        <v>2021-11-24</v>
      </c>
      <c r="S5158" s="2" t="s">
        <v>18361</v>
      </c>
      <c r="T5158" s="8">
        <f>[1]!b_anal_ptmyear($A5158,日期设置!$B$2)</f>
        <v>0.67671232876712328</v>
      </c>
      <c r="U5158" s="8">
        <f>[1]!b_anal_termifexercise($A5158,日期设置!B$2)</f>
        <v>0</v>
      </c>
      <c r="V5158" s="10">
        <f>[1]!b_dq_dirtyprice(A5158,日期设置!$B$2)</f>
        <v>101.84569999999999</v>
      </c>
      <c r="W5158" s="11">
        <f>IF(U5158=0,ROUNDUP((Q5158-日期设置!$B$2)/365,0),ROUNDUP((R5158-日期设置!$B$2)/365,0))</f>
        <v>1</v>
      </c>
      <c r="X5158" s="18">
        <f>_xlfn.IFNA(VLOOKUP(A5158,过往入选债券!A:D,4,0),2)</f>
        <v>2</v>
      </c>
      <c r="Y5158">
        <f>_xlfn.IFNA(VLOOKUP(C5158,[2]Sheet1!$A:$A,1,0),3)</f>
        <v>3</v>
      </c>
    </row>
    <row r="5159" spans="1:25" hidden="1" x14ac:dyDescent="0.2">
      <c r="A5159" s="21" t="s">
        <v>10799</v>
      </c>
      <c r="B5159" s="21" t="s">
        <v>10800</v>
      </c>
      <c r="C5159" s="37" t="s">
        <v>10801</v>
      </c>
      <c r="D5159" s="26" t="str">
        <f>[1]!b_calc_yield(A5159,日期设置!$B$2,F5159,1,R5159,1,O5159,L5159,S5159,)</f>
        <v>Fetching...</v>
      </c>
      <c r="E5159" s="26">
        <f t="shared" si="160"/>
        <v>8.7825632014846491</v>
      </c>
      <c r="F5159" s="18">
        <f>[1]!b_dq_cleanprice($A5159,日期设置!B$2)</f>
        <v>98.247699999999995</v>
      </c>
      <c r="G5159" s="18" t="str">
        <f t="shared" si="161"/>
        <v>2.10 + 0</v>
      </c>
      <c r="H5159" s="27">
        <f>[1]!b_dq_pctchange($A5159,日期设置!$B$2,1)/100</f>
        <v>0</v>
      </c>
      <c r="I5159" s="26">
        <f>[1]!b_pq_pctchange(A5159,日期设置!$B$4,日期设置!$B$2,1)</f>
        <v>0</v>
      </c>
      <c r="J5159" s="26">
        <f>[1]!b_pq_pctchange(A5159,日期设置!$C$4,日期设置!$B$2,1)</f>
        <v>0.40069244887364569</v>
      </c>
      <c r="K5159" s="52">
        <f>[1]!b_dq_amount($A5159,日期设置!B$2,2,10000)</f>
        <v>0</v>
      </c>
      <c r="L5159" s="26">
        <f>[1]!b_info_latestpar(A5159,日期设置!$B$2)</f>
        <v>100</v>
      </c>
      <c r="M5159" s="6">
        <f>[1]!b_info_outstandingbalance($A5159,日期设置!B$2)</f>
        <v>3</v>
      </c>
      <c r="N5159" s="7" t="str">
        <f>[1]!b_info_latestissurercreditrating2(A5159,日期设置!$B$2,"102","1")</f>
        <v>AA+</v>
      </c>
      <c r="O5159" s="8">
        <v>3.4</v>
      </c>
      <c r="P5159" s="9">
        <f>[1]!b_info_repurchasedate(A5159)</f>
        <v>0</v>
      </c>
      <c r="Q5159" s="8" t="s">
        <v>16306</v>
      </c>
      <c r="R5159" s="2" t="str">
        <f>IF((--IF(P5159=0,Q5159,P5159))&gt;(--日期设置!$B$2),IF(P5159=0,Q5159,P5159),Q5159)</f>
        <v>2023-04-28</v>
      </c>
      <c r="S5159" s="2" t="s">
        <v>18086</v>
      </c>
      <c r="T5159" s="8">
        <f>[1]!b_anal_ptmyear($A5159,日期设置!$B$2)</f>
        <v>2.1013698630136988</v>
      </c>
      <c r="U5159" s="8">
        <f>[1]!b_anal_termifexercise($A5159,日期设置!B$2)</f>
        <v>0</v>
      </c>
      <c r="V5159" s="10">
        <f>[1]!b_dq_dirtyprice(A5159,日期设置!$B$2)</f>
        <v>101.303</v>
      </c>
      <c r="W5159" s="11">
        <f>IF(U5159=0,ROUNDUP((Q5159-日期设置!$B$2)/365,0),ROUNDUP((R5159-日期设置!$B$2)/365,0))</f>
        <v>3</v>
      </c>
      <c r="X5159" s="18">
        <f>_xlfn.IFNA(VLOOKUP(A5159,过往入选债券!A:D,4,0),2)</f>
        <v>2</v>
      </c>
      <c r="Y5159">
        <f>_xlfn.IFNA(VLOOKUP(C5159,[2]Sheet1!$A:$A,1,0),3)</f>
        <v>3</v>
      </c>
    </row>
    <row r="5160" spans="1:25" hidden="1" x14ac:dyDescent="0.2">
      <c r="A5160" s="21" t="s">
        <v>5758</v>
      </c>
      <c r="B5160" s="21" t="s">
        <v>5759</v>
      </c>
      <c r="C5160" s="37" t="s">
        <v>71</v>
      </c>
      <c r="D5160" s="26" t="str">
        <f>[1]!b_calc_yield(A5160,日期设置!$B$2,F5160,1,R5160,1,O5160,L5160,S5160,)</f>
        <v>Fetching...</v>
      </c>
      <c r="E5160" s="26">
        <f t="shared" si="160"/>
        <v>5.5005779694945023</v>
      </c>
      <c r="F5160" s="18">
        <f>[1]!b_dq_cleanprice($A5160,日期设置!B$2)</f>
        <v>102.3091</v>
      </c>
      <c r="G5160" s="18" t="str">
        <f t="shared" si="161"/>
        <v>1.33 + 1.33</v>
      </c>
      <c r="H5160" s="27">
        <f>[1]!b_dq_pctchange($A5160,日期设置!$B$2,1)/100</f>
        <v>0</v>
      </c>
      <c r="I5160" s="26">
        <f>[1]!b_pq_pctchange(A5160,日期设置!$B$4,日期设置!$B$2,1)</f>
        <v>7.913667657260888E-2</v>
      </c>
      <c r="J5160" s="26">
        <f>[1]!b_pq_pctchange(A5160,日期设置!$C$4,日期设置!$B$2,1)</f>
        <v>0.28632482821491018</v>
      </c>
      <c r="K5160" s="52">
        <f>[1]!b_dq_amount($A5160,日期设置!B$2,2,10000)</f>
        <v>0</v>
      </c>
      <c r="L5160" s="26">
        <f>[1]!b_info_latestpar(A5160,日期设置!$B$2)</f>
        <v>100</v>
      </c>
      <c r="M5160" s="6">
        <f>[1]!b_info_outstandingbalance($A5160,日期设置!B$2)</f>
        <v>10</v>
      </c>
      <c r="N5160" s="7" t="str">
        <f>[1]!b_info_latestissurercreditrating2(A5160,日期设置!$B$2,"102","1")</f>
        <v>AA+</v>
      </c>
      <c r="O5160" s="8">
        <v>6.13</v>
      </c>
      <c r="P5160" s="9">
        <f>[1]!b_info_repurchasedate(A5160)</f>
        <v>0</v>
      </c>
      <c r="Q5160" s="8" t="s">
        <v>16399</v>
      </c>
      <c r="R5160" s="2" t="str">
        <f>IF((--IF(P5160=0,Q5160,P5160))&gt;(--日期设置!$B$2),IF(P5160=0,Q5160,P5160),Q5160)</f>
        <v>2022-07-21</v>
      </c>
      <c r="S5160" s="2" t="s">
        <v>18171</v>
      </c>
      <c r="T5160" s="8">
        <f>[1]!b_anal_ptmyear($A5160,日期设置!$B$2)</f>
        <v>1.3315068493150686</v>
      </c>
      <c r="U5160" s="8">
        <f>[1]!b_anal_termifexercise($A5160,日期设置!B$2)</f>
        <v>1.3315068493150686</v>
      </c>
      <c r="V5160" s="10">
        <f>[1]!b_dq_dirtyprice(A5160,日期设置!$B$2)</f>
        <v>106.407</v>
      </c>
      <c r="W5160" s="11">
        <f>IF(U5160=0,ROUNDUP((Q5160-日期设置!$B$2)/365,0),ROUNDUP((R5160-日期设置!$B$2)/365,0))</f>
        <v>2</v>
      </c>
      <c r="X5160" s="18">
        <f>_xlfn.IFNA(VLOOKUP(A5160,过往入选债券!A:D,4,0),2)</f>
        <v>2</v>
      </c>
      <c r="Y5160">
        <f>_xlfn.IFNA(VLOOKUP(C5160,[2]Sheet1!$A:$A,1,0),3)</f>
        <v>3</v>
      </c>
    </row>
    <row r="5161" spans="1:25" hidden="1" x14ac:dyDescent="0.2">
      <c r="A5161" s="28" t="s">
        <v>22452</v>
      </c>
      <c r="B5161" s="28" t="s">
        <v>22453</v>
      </c>
      <c r="C5161" s="39" t="s">
        <v>22987</v>
      </c>
      <c r="D5161" s="26">
        <f>[1]!b_calc_yield(A5161,日期设置!$B$2,F5161,1,R5161,1,O5161,L5161,S5161,)</f>
        <v>4.2863474724017845</v>
      </c>
      <c r="E5161" s="26">
        <f t="shared" si="160"/>
        <v>20.867539327978491</v>
      </c>
      <c r="F5161" s="18">
        <f>[1]!b_dq_cleanprice($A5161,日期设置!B$2)</f>
        <v>100</v>
      </c>
      <c r="G5161" s="18" t="str">
        <f t="shared" si="161"/>
        <v>9.88 + 4.89</v>
      </c>
      <c r="H5161" s="27">
        <f>[1]!b_dq_pctchange($A5161,日期设置!$B$2,1)/100</f>
        <v>0</v>
      </c>
      <c r="I5161" s="26">
        <f>[1]!b_pq_pctchange(A5161,日期设置!$B$4,日期设置!$B$2,1)</f>
        <v>0</v>
      </c>
      <c r="J5161" s="26">
        <f>[1]!b_pq_pctchange(A5161,日期设置!$C$4,日期设置!$B$2,1)</f>
        <v>0</v>
      </c>
      <c r="K5161" s="52">
        <f>[1]!b_dq_amount($A5161,日期设置!B$2,2,10000)</f>
        <v>0</v>
      </c>
      <c r="L5161" s="26">
        <f>[1]!b_info_latestpar(A5161,日期设置!$B$2)</f>
        <v>100</v>
      </c>
      <c r="M5161" s="6">
        <f>[1]!b_info_outstandingbalance($A5161,日期设置!B$2)</f>
        <v>20</v>
      </c>
      <c r="N5161" s="7" t="str">
        <f>[1]!b_info_latestissurercreditrating2(A5161,日期设置!$B$2,"102","1")</f>
        <v>AAA</v>
      </c>
      <c r="O5161" s="43">
        <v>4.29</v>
      </c>
      <c r="P5161" s="9" t="str">
        <f>[1]!b_info_repurchasedate(A5161)</f>
        <v>2026-02-09</v>
      </c>
      <c r="Q5161" s="31" t="s">
        <v>23431</v>
      </c>
      <c r="R5161" s="2" t="str">
        <f>IF((--IF(P5161=0,Q5161,P5161))&gt;(--日期设置!$B$2),IF(P5161=0,Q5161,P5161),Q5161)</f>
        <v>2026-02-09</v>
      </c>
      <c r="S5161" s="2" t="s">
        <v>23168</v>
      </c>
      <c r="T5161" s="8">
        <f>[1]!b_anal_ptmyear($A5161,日期设置!$B$2)</f>
        <v>9.8876712328767127</v>
      </c>
      <c r="U5161" s="8">
        <f>[1]!b_anal_termifexercise($A5161,日期设置!B$2)</f>
        <v>4.8904109589041092</v>
      </c>
      <c r="V5161" s="10">
        <f>[1]!b_dq_dirtyprice(A5161,日期设置!$B$2)</f>
        <v>100.4819</v>
      </c>
      <c r="W5161" s="11">
        <f>IF(U5161=0,ROUNDUP((Q5161-日期设置!$B$2)/365,0),ROUNDUP((R5161-日期设置!$B$2)/365,0))</f>
        <v>5</v>
      </c>
      <c r="X5161" s="18">
        <f>_xlfn.IFNA(VLOOKUP(A5161,过往入选债券!A:D,4,0),2)</f>
        <v>2</v>
      </c>
      <c r="Y5161">
        <f>_xlfn.IFNA(VLOOKUP(C5161,[2]Sheet1!$A:$A,1,0),3)</f>
        <v>3</v>
      </c>
    </row>
    <row r="5162" spans="1:25" hidden="1" x14ac:dyDescent="0.2">
      <c r="A5162" s="21" t="s">
        <v>8214</v>
      </c>
      <c r="B5162" s="21" t="s">
        <v>8215</v>
      </c>
      <c r="C5162" s="37" t="s">
        <v>94</v>
      </c>
      <c r="D5162" s="26" t="str">
        <f>[1]!b_calc_yield(A5162,日期设置!$B$2,F5162,1,R5162,1,O5162,L5162,S5162,)</f>
        <v>Fetching...</v>
      </c>
      <c r="E5162" s="26">
        <f t="shared" si="160"/>
        <v>4.2626357586403207</v>
      </c>
      <c r="F5162" s="18">
        <f>[1]!b_dq_cleanprice($A5162,日期设置!B$2)</f>
        <v>101.0231</v>
      </c>
      <c r="G5162" s="18" t="str">
        <f t="shared" si="161"/>
        <v>2.99 + 0.99</v>
      </c>
      <c r="H5162" s="27">
        <f>[1]!b_dq_pctchange($A5162,日期设置!$B$2,1)/100</f>
        <v>0</v>
      </c>
      <c r="I5162" s="26">
        <f>[1]!b_pq_pctchange(A5162,日期设置!$B$4,日期设置!$B$2,1)</f>
        <v>0</v>
      </c>
      <c r="J5162" s="26">
        <f>[1]!b_pq_pctchange(A5162,日期设置!$C$4,日期设置!$B$2,1)</f>
        <v>-0.14618813691671231</v>
      </c>
      <c r="K5162" s="52">
        <f>[1]!b_dq_amount($A5162,日期设置!B$2,2,10000)</f>
        <v>0</v>
      </c>
      <c r="L5162" s="26">
        <f>[1]!b_info_latestpar(A5162,日期设置!$B$2)</f>
        <v>100</v>
      </c>
      <c r="M5162" s="6">
        <f>[1]!b_info_outstandingbalance($A5162,日期设置!B$2)</f>
        <v>7</v>
      </c>
      <c r="N5162" s="7" t="str">
        <f>[1]!b_info_latestissurercreditrating2(A5162,日期设置!$B$2,"102","1")</f>
        <v>AA</v>
      </c>
      <c r="O5162" s="8">
        <v>5.36</v>
      </c>
      <c r="P5162" s="9" t="str">
        <f>[1]!b_info_repurchasedate(A5162)</f>
        <v>2022-03-20</v>
      </c>
      <c r="Q5162" s="8" t="s">
        <v>16416</v>
      </c>
      <c r="R5162" s="2" t="str">
        <f>IF((--IF(P5162=0,Q5162,P5162))&gt;(--日期设置!$B$2),IF(P5162=0,Q5162,P5162),Q5162)</f>
        <v>2022-03-20</v>
      </c>
      <c r="S5162" s="2" t="s">
        <v>17853</v>
      </c>
      <c r="T5162" s="8">
        <f>[1]!b_anal_ptmyear($A5162,日期设置!$B$2)</f>
        <v>2.9945205479452053</v>
      </c>
      <c r="U5162" s="8">
        <f>[1]!b_anal_termifexercise($A5162,日期设置!B$2)</f>
        <v>0.9945205479452055</v>
      </c>
      <c r="V5162" s="10">
        <f>[1]!b_dq_dirtyprice(A5162,日期设置!$B$2)</f>
        <v>101.05249999999999</v>
      </c>
      <c r="W5162" s="11">
        <f>IF(U5162=0,ROUNDUP((Q5162-日期设置!$B$2)/365,0),ROUNDUP((R5162-日期设置!$B$2)/365,0))</f>
        <v>1</v>
      </c>
      <c r="X5162" s="18">
        <f>_xlfn.IFNA(VLOOKUP(A5162,过往入选债券!A:D,4,0),2)</f>
        <v>2</v>
      </c>
      <c r="Y5162">
        <f>_xlfn.IFNA(VLOOKUP(C5162,[2]Sheet1!$A:$A,1,0),3)</f>
        <v>3</v>
      </c>
    </row>
    <row r="5163" spans="1:25" hidden="1" x14ac:dyDescent="0.2">
      <c r="A5163" s="21" t="s">
        <v>4220</v>
      </c>
      <c r="B5163" s="21" t="s">
        <v>4221</v>
      </c>
      <c r="C5163" s="37" t="s">
        <v>979</v>
      </c>
      <c r="D5163" s="26" t="str">
        <f>[1]!b_calc_yield(A5163,日期设置!$B$2,F5163,1,R5163,1,O5163,L5163,S5163,)</f>
        <v>Fetching...</v>
      </c>
      <c r="E5163" s="26">
        <f t="shared" si="160"/>
        <v>8.3732436773356955</v>
      </c>
      <c r="F5163" s="18">
        <f>[1]!b_dq_cleanprice($A5163,日期设置!B$2)</f>
        <v>99.0762</v>
      </c>
      <c r="G5163" s="18" t="str">
        <f t="shared" si="161"/>
        <v>4.02 + 2.02</v>
      </c>
      <c r="H5163" s="27">
        <f>[1]!b_dq_pctchange($A5163,日期设置!$B$2,1)/100</f>
        <v>0</v>
      </c>
      <c r="I5163" s="26">
        <f>[1]!b_pq_pctchange(A5163,日期设置!$B$4,日期设置!$B$2,1)</f>
        <v>0</v>
      </c>
      <c r="J5163" s="26">
        <f>[1]!b_pq_pctchange(A5163,日期设置!$C$4,日期设置!$B$2,1)</f>
        <v>0</v>
      </c>
      <c r="K5163" s="52">
        <f>[1]!b_dq_amount($A5163,日期设置!B$2,2,10000)</f>
        <v>0</v>
      </c>
      <c r="L5163" s="26">
        <f>[1]!b_info_latestpar(A5163,日期设置!$B$2)</f>
        <v>100</v>
      </c>
      <c r="M5163" s="6">
        <f>[1]!b_info_outstandingbalance($A5163,日期设置!B$2)</f>
        <v>10</v>
      </c>
      <c r="N5163" s="7">
        <f>[1]!b_info_latestissurercreditrating2(A5163,日期设置!$B$2,"102","1")</f>
        <v>0</v>
      </c>
      <c r="O5163" s="8">
        <v>3.8</v>
      </c>
      <c r="P5163" s="9" t="str">
        <f>[1]!b_info_repurchasedate(A5163)</f>
        <v>2023-03-30</v>
      </c>
      <c r="Q5163" s="8" t="s">
        <v>16532</v>
      </c>
      <c r="R5163" s="2" t="str">
        <f>IF((--IF(P5163=0,Q5163,P5163))&gt;(--日期设置!$B$2),IF(P5163=0,Q5163,P5163),Q5163)</f>
        <v>2023-03-30</v>
      </c>
      <c r="S5163" s="2" t="s">
        <v>18056</v>
      </c>
      <c r="T5163" s="8">
        <f>[1]!b_anal_ptmyear($A5163,日期设置!$B$2)</f>
        <v>4.021917808219178</v>
      </c>
      <c r="U5163" s="8">
        <f>[1]!b_anal_termifexercise($A5163,日期设置!B$2)</f>
        <v>2.021917808219178</v>
      </c>
      <c r="V5163" s="10">
        <f>[1]!b_dq_dirtyprice(A5163,日期设置!$B$2)</f>
        <v>102.7929</v>
      </c>
      <c r="W5163" s="11">
        <f>IF(U5163=0,ROUNDUP((Q5163-日期设置!$B$2)/365,0),ROUNDUP((R5163-日期设置!$B$2)/365,0))</f>
        <v>3</v>
      </c>
      <c r="X5163" s="18">
        <f>_xlfn.IFNA(VLOOKUP(A5163,过往入选债券!A:D,4,0),2)</f>
        <v>2</v>
      </c>
      <c r="Y5163">
        <f>_xlfn.IFNA(VLOOKUP(C5163,[2]Sheet1!$A:$A,1,0),3)</f>
        <v>3</v>
      </c>
    </row>
    <row r="5164" spans="1:25" hidden="1" x14ac:dyDescent="0.2">
      <c r="A5164" s="21" t="s">
        <v>6666</v>
      </c>
      <c r="B5164" s="21" t="s">
        <v>6667</v>
      </c>
      <c r="C5164" s="37" t="s">
        <v>6668</v>
      </c>
      <c r="D5164" s="26" t="str">
        <f>[1]!b_calc_yield(A5164,日期设置!$B$2,F5164,1,R5164,1,O5164,L5164,S5164,)</f>
        <v>Fetching...</v>
      </c>
      <c r="E5164" s="26">
        <f t="shared" si="160"/>
        <v>8.442775008170722</v>
      </c>
      <c r="F5164" s="18">
        <f>[1]!b_dq_cleanprice($A5164,日期设置!B$2)</f>
        <v>103.2094</v>
      </c>
      <c r="G5164" s="18" t="str">
        <f t="shared" si="161"/>
        <v>4.08 + 2.08</v>
      </c>
      <c r="H5164" s="27">
        <f>[1]!b_dq_pctchange($A5164,日期设置!$B$2,1)/100</f>
        <v>0</v>
      </c>
      <c r="I5164" s="26">
        <f>[1]!b_pq_pctchange(A5164,日期设置!$B$4,日期设置!$B$2,1)</f>
        <v>0</v>
      </c>
      <c r="J5164" s="26">
        <f>[1]!b_pq_pctchange(A5164,日期设置!$C$4,日期设置!$B$2,1)</f>
        <v>0</v>
      </c>
      <c r="K5164" s="52">
        <f>[1]!b_dq_amount($A5164,日期设置!B$2,2,10000)</f>
        <v>0</v>
      </c>
      <c r="L5164" s="26">
        <f>[1]!b_info_latestpar(A5164,日期设置!$B$2)</f>
        <v>100</v>
      </c>
      <c r="M5164" s="6">
        <f>[1]!b_info_outstandingbalance($A5164,日期设置!B$2)</f>
        <v>5</v>
      </c>
      <c r="N5164" s="7" t="str">
        <f>[1]!b_info_latestissurercreditrating2(A5164,日期设置!$B$2,"102","1")</f>
        <v>AA</v>
      </c>
      <c r="O5164" s="8">
        <v>5.93</v>
      </c>
      <c r="P5164" s="9" t="str">
        <f>[1]!b_info_repurchasedate(A5164)</f>
        <v>2023-04-23</v>
      </c>
      <c r="Q5164" s="8" t="s">
        <v>16643</v>
      </c>
      <c r="R5164" s="2" t="str">
        <f>IF((--IF(P5164=0,Q5164,P5164))&gt;(--日期设置!$B$2),IF(P5164=0,Q5164,P5164),Q5164)</f>
        <v>2023-04-23</v>
      </c>
      <c r="S5164" s="2" t="s">
        <v>18031</v>
      </c>
      <c r="T5164" s="8">
        <f>[1]!b_anal_ptmyear($A5164,日期设置!$B$2)</f>
        <v>4.087671232876712</v>
      </c>
      <c r="U5164" s="8">
        <f>[1]!b_anal_termifexercise($A5164,日期设置!B$2)</f>
        <v>2.0876712328767124</v>
      </c>
      <c r="V5164" s="10">
        <f>[1]!b_dq_dirtyprice(A5164,日期设置!$B$2)</f>
        <v>108.6195</v>
      </c>
      <c r="W5164" s="11">
        <f>IF(U5164=0,ROUNDUP((Q5164-日期设置!$B$2)/365,0),ROUNDUP((R5164-日期设置!$B$2)/365,0))</f>
        <v>3</v>
      </c>
      <c r="X5164" s="18">
        <f>_xlfn.IFNA(VLOOKUP(A5164,过往入选债券!A:D,4,0),2)</f>
        <v>2</v>
      </c>
      <c r="Y5164" s="45">
        <f>_xlfn.IFNA(VLOOKUP(C5164,[2]Sheet1!$A:$A,1,0),3)</f>
        <v>3</v>
      </c>
    </row>
    <row r="5165" spans="1:25" hidden="1" x14ac:dyDescent="0.2">
      <c r="A5165" s="21" t="s">
        <v>8054</v>
      </c>
      <c r="B5165" s="21" t="s">
        <v>8055</v>
      </c>
      <c r="C5165" s="37" t="s">
        <v>1828</v>
      </c>
      <c r="D5165" s="26" t="str">
        <f>[1]!b_calc_yield(A5165,日期设置!$B$2,F5165,1,R5165,1,O5165,L5165,S5165,)</f>
        <v>Fetching...</v>
      </c>
      <c r="E5165" s="26">
        <f t="shared" si="160"/>
        <v>4.015019530162367</v>
      </c>
      <c r="F5165" s="18">
        <f>[1]!b_dq_cleanprice($A5165,日期设置!B$2)</f>
        <v>100.27249999999999</v>
      </c>
      <c r="G5165" s="18" t="str">
        <f t="shared" si="161"/>
        <v>2.93 + 0.93</v>
      </c>
      <c r="H5165" s="27">
        <f>[1]!b_dq_pctchange($A5165,日期设置!$B$2,1)/100</f>
        <v>0</v>
      </c>
      <c r="I5165" s="26">
        <f>[1]!b_pq_pctchange(A5165,日期设置!$B$4,日期设置!$B$2,1)</f>
        <v>0</v>
      </c>
      <c r="J5165" s="26">
        <f>[1]!b_pq_pctchange(A5165,日期设置!$C$4,日期设置!$B$2,1)</f>
        <v>-0.30582590393130238</v>
      </c>
      <c r="K5165" s="52">
        <f>[1]!b_dq_amount($A5165,日期设置!B$2,2,10000)</f>
        <v>0</v>
      </c>
      <c r="L5165" s="26">
        <f>[1]!b_info_latestpar(A5165,日期设置!$B$2)</f>
        <v>100</v>
      </c>
      <c r="M5165" s="6">
        <f>[1]!b_info_outstandingbalance($A5165,日期设置!B$2)</f>
        <v>18</v>
      </c>
      <c r="N5165" s="7" t="str">
        <f>[1]!b_info_latestissurercreditrating2(A5165,日期设置!$B$2,"102","1")</f>
        <v>AAA</v>
      </c>
      <c r="O5165" s="8">
        <v>4.5999999999999996</v>
      </c>
      <c r="P5165" s="9" t="str">
        <f>[1]!b_info_repurchasedate(A5165)</f>
        <v>2022-02-27</v>
      </c>
      <c r="Q5165" s="8" t="s">
        <v>17000</v>
      </c>
      <c r="R5165" s="2" t="str">
        <f>IF((--IF(P5165=0,Q5165,P5165))&gt;(--日期设置!$B$2),IF(P5165=0,Q5165,P5165),Q5165)</f>
        <v>2022-02-27</v>
      </c>
      <c r="S5165" s="2" t="s">
        <v>18518</v>
      </c>
      <c r="T5165" s="8">
        <f>[1]!b_anal_ptmyear($A5165,日期设置!$B$2)</f>
        <v>2.9369863013698629</v>
      </c>
      <c r="U5165" s="8">
        <f>[1]!b_anal_termifexercise($A5165,日期设置!B$2)</f>
        <v>0.93698630136986305</v>
      </c>
      <c r="V5165" s="10">
        <f>[1]!b_dq_dirtyprice(A5165,日期设置!$B$2)</f>
        <v>100.5624</v>
      </c>
      <c r="W5165" s="11">
        <f>IF(U5165=0,ROUNDUP((Q5165-日期设置!$B$2)/365,0),ROUNDUP((R5165-日期设置!$B$2)/365,0))</f>
        <v>1</v>
      </c>
      <c r="X5165" s="18">
        <f>_xlfn.IFNA(VLOOKUP(A5165,过往入选债券!A:D,4,0),2)</f>
        <v>2</v>
      </c>
      <c r="Y5165" s="45">
        <f>_xlfn.IFNA(VLOOKUP(C5165,[2]Sheet1!$A:$A,1,0),3)</f>
        <v>3</v>
      </c>
    </row>
    <row r="5166" spans="1:25" hidden="1" x14ac:dyDescent="0.2">
      <c r="A5166" s="21" t="s">
        <v>3510</v>
      </c>
      <c r="B5166" s="21" t="s">
        <v>3511</v>
      </c>
      <c r="C5166" s="37" t="s">
        <v>274</v>
      </c>
      <c r="D5166" s="26" t="str">
        <f>[1]!b_calc_yield(A5166,日期设置!$B$2,F5166,1,R5166,1,O5166,L5166,S5166,)</f>
        <v>Fetching...</v>
      </c>
      <c r="E5166" s="26">
        <f t="shared" si="160"/>
        <v>6.3845341801986644</v>
      </c>
      <c r="F5166" s="18">
        <f>[1]!b_dq_cleanprice($A5166,日期设置!B$2)</f>
        <v>100.3865</v>
      </c>
      <c r="G5166" s="18" t="str">
        <f t="shared" si="161"/>
        <v>1.51 + 0</v>
      </c>
      <c r="H5166" s="27">
        <f>[1]!b_dq_pctchange($A5166,日期设置!$B$2,1)/100</f>
        <v>0</v>
      </c>
      <c r="I5166" s="26">
        <f>[1]!b_pq_pctchange(A5166,日期设置!$B$4,日期设置!$B$2,1)</f>
        <v>0</v>
      </c>
      <c r="J5166" s="26">
        <f>[1]!b_pq_pctchange(A5166,日期设置!$C$4,日期设置!$B$2,1)</f>
        <v>0</v>
      </c>
      <c r="K5166" s="52">
        <f>[1]!b_dq_amount($A5166,日期设置!B$2,2,10000)</f>
        <v>0</v>
      </c>
      <c r="L5166" s="26">
        <f>[1]!b_info_latestpar(A5166,日期设置!$B$2)</f>
        <v>100</v>
      </c>
      <c r="M5166" s="6">
        <f>[1]!b_info_outstandingbalance($A5166,日期设置!B$2)</f>
        <v>4.5</v>
      </c>
      <c r="N5166" s="7">
        <f>[1]!b_info_latestissurercreditrating2(A5166,日期设置!$B$2,"102","1")</f>
        <v>0</v>
      </c>
      <c r="O5166" s="8">
        <v>4.57</v>
      </c>
      <c r="P5166" s="9">
        <f>[1]!b_info_repurchasedate(A5166)</f>
        <v>0</v>
      </c>
      <c r="Q5166" s="8" t="s">
        <v>16990</v>
      </c>
      <c r="R5166" s="2" t="str">
        <f>IF((--IF(P5166=0,Q5166,P5166))&gt;(--日期设置!$B$2),IF(P5166=0,Q5166,P5166),Q5166)</f>
        <v>2022-09-27</v>
      </c>
      <c r="S5166" s="2" t="s">
        <v>18716</v>
      </c>
      <c r="T5166" s="8">
        <f>[1]!b_anal_ptmyear($A5166,日期设置!$B$2)</f>
        <v>1.5178082191780822</v>
      </c>
      <c r="U5166" s="8">
        <f>[1]!b_anal_termifexercise($A5166,日期设置!B$2)</f>
        <v>0</v>
      </c>
      <c r="V5166" s="10">
        <f>[1]!b_dq_dirtyprice(A5166,日期设置!$B$2)</f>
        <v>102.59010000000001</v>
      </c>
      <c r="W5166" s="11">
        <f>IF(U5166=0,ROUNDUP((Q5166-日期设置!$B$2)/365,0),ROUNDUP((R5166-日期设置!$B$2)/365,0))</f>
        <v>2</v>
      </c>
      <c r="X5166" s="18">
        <f>_xlfn.IFNA(VLOOKUP(A5166,过往入选债券!A:D,4,0),2)</f>
        <v>2</v>
      </c>
      <c r="Y5166">
        <f>_xlfn.IFNA(VLOOKUP(C5166,[2]Sheet1!$A:$A,1,0),3)</f>
        <v>3</v>
      </c>
    </row>
    <row r="5167" spans="1:25" hidden="1" x14ac:dyDescent="0.2">
      <c r="A5167" s="28" t="s">
        <v>19533</v>
      </c>
      <c r="B5167" s="28" t="s">
        <v>19534</v>
      </c>
      <c r="C5167" s="38" t="s">
        <v>4281</v>
      </c>
      <c r="D5167" s="26" t="str">
        <f>[1]!b_calc_yield(A5167,日期设置!$B$2,F5167,1,R5167,1,O5167,L5167,S5167,)</f>
        <v>Fetching...</v>
      </c>
      <c r="E5167" s="26">
        <f t="shared" si="160"/>
        <v>10.078181200148627</v>
      </c>
      <c r="F5167" s="18">
        <f>[1]!b_dq_cleanprice($A5167,日期设置!B$2)</f>
        <v>98.9</v>
      </c>
      <c r="G5167" s="18" t="str">
        <f t="shared" si="161"/>
        <v>2.39 + 0</v>
      </c>
      <c r="H5167" s="27">
        <f>[1]!b_dq_pctchange($A5167,日期设置!$B$2,1)/100</f>
        <v>0</v>
      </c>
      <c r="I5167" s="26">
        <f>[1]!b_pq_pctchange(A5167,日期设置!$B$4,日期设置!$B$2,1)</f>
        <v>4.3497172683781997E-2</v>
      </c>
      <c r="J5167" s="26">
        <f>[1]!b_pq_pctchange(A5167,日期设置!$C$4,日期设置!$B$2,1)</f>
        <v>4.3497172683781997E-2</v>
      </c>
      <c r="K5167" s="52">
        <f>[1]!b_dq_amount($A5167,日期设置!B$2,2,10000)</f>
        <v>0</v>
      </c>
      <c r="L5167" s="26">
        <f>[1]!b_info_latestpar(A5167,日期设置!$B$2)</f>
        <v>100</v>
      </c>
      <c r="M5167" s="6">
        <f>[1]!b_info_outstandingbalance($A5167,日期设置!B$2)</f>
        <v>5</v>
      </c>
      <c r="N5167" s="7" t="str">
        <f>[1]!b_info_latestissurercreditrating2(A5167,日期设置!$B$2,"102","1")</f>
        <v>AA+</v>
      </c>
      <c r="O5167" s="8">
        <v>3.8</v>
      </c>
      <c r="P5167" s="9">
        <f>[1]!b_info_repurchasedate(A5167)</f>
        <v>0</v>
      </c>
      <c r="Q5167" s="8" t="s">
        <v>17071</v>
      </c>
      <c r="R5167" s="2" t="str">
        <f>IF((--IF(P5167=0,Q5167,P5167))&gt;(--日期设置!$B$2),IF(P5167=0,Q5167,P5167),Q5167)</f>
        <v>2023-08-13</v>
      </c>
      <c r="S5167" s="31" t="s">
        <v>19159</v>
      </c>
      <c r="T5167" s="8">
        <f>[1]!b_anal_ptmyear($A5167,日期设置!$B$2)</f>
        <v>2.3945205479452056</v>
      </c>
      <c r="U5167" s="8">
        <f>[1]!b_anal_termifexercise($A5167,日期设置!B$2)</f>
        <v>0</v>
      </c>
      <c r="V5167" s="10">
        <f>[1]!b_dq_dirtyprice(A5167,日期设置!$B$2)</f>
        <v>101.2008</v>
      </c>
      <c r="W5167" s="11">
        <f>IF(U5167=0,ROUNDUP((Q5167-日期设置!$B$2)/365,0),ROUNDUP((R5167-日期设置!$B$2)/365,0))</f>
        <v>3</v>
      </c>
      <c r="X5167" s="18">
        <f>_xlfn.IFNA(VLOOKUP(A5167,过往入选债券!A:D,4,0),2)</f>
        <v>2</v>
      </c>
      <c r="Y5167">
        <f>_xlfn.IFNA(VLOOKUP(C5167,[2]Sheet1!$A:$A,1,0),3)</f>
        <v>3</v>
      </c>
    </row>
    <row r="5168" spans="1:25" hidden="1" x14ac:dyDescent="0.2">
      <c r="A5168" s="21" t="s">
        <v>20972</v>
      </c>
      <c r="B5168" s="21" t="s">
        <v>20973</v>
      </c>
      <c r="C5168" s="37" t="s">
        <v>21256</v>
      </c>
      <c r="D5168" s="26" t="str">
        <f>[1]!b_calc_yield(A5168,日期设置!$B$2,F5168,1,R5168,1,O5168,L5168,S5168,)</f>
        <v>Fetching...</v>
      </c>
      <c r="E5168" s="26">
        <f t="shared" si="160"/>
        <v>10.938106310960993</v>
      </c>
      <c r="F5168" s="18">
        <f>[1]!b_dq_cleanprice($A5168,日期设置!B$2)</f>
        <v>100.497</v>
      </c>
      <c r="G5168" s="18" t="str">
        <f t="shared" si="161"/>
        <v>2.59 + 2.59</v>
      </c>
      <c r="H5168" s="27">
        <f>[1]!b_dq_pctchange($A5168,日期设置!$B$2,1)/100</f>
        <v>0</v>
      </c>
      <c r="I5168" s="26">
        <f>[1]!b_pq_pctchange(A5168,日期设置!$B$4,日期设置!$B$2,1)</f>
        <v>8.0605917668507519E-3</v>
      </c>
      <c r="J5168" s="26">
        <f>[1]!b_pq_pctchange(A5168,日期设置!$C$4,日期设置!$B$2,1)</f>
        <v>-0.47900242323533004</v>
      </c>
      <c r="K5168" s="52">
        <f>[1]!b_dq_amount($A5168,日期设置!B$2,2,10000)</f>
        <v>0</v>
      </c>
      <c r="L5168" s="26">
        <f>[1]!b_info_latestpar(A5168,日期设置!$B$2)</f>
        <v>100</v>
      </c>
      <c r="M5168" s="6">
        <f>[1]!b_info_outstandingbalance($A5168,日期设置!B$2)</f>
        <v>20</v>
      </c>
      <c r="N5168" s="7" t="str">
        <f>[1]!b_info_latestissurercreditrating2(A5168,日期设置!$B$2,"102","1")</f>
        <v>AAA</v>
      </c>
      <c r="O5168" s="8">
        <v>4.5</v>
      </c>
      <c r="P5168" s="9">
        <f>[1]!b_info_repurchasedate(A5168)</f>
        <v>0</v>
      </c>
      <c r="Q5168" s="8" t="s">
        <v>16105</v>
      </c>
      <c r="R5168" s="2" t="str">
        <f>IF((--IF(P5168=0,Q5168,P5168))&gt;(--日期设置!$B$2),IF(P5168=0,Q5168,P5168),Q5168)</f>
        <v>2023-10-26</v>
      </c>
      <c r="S5168" s="47" t="s">
        <v>16110</v>
      </c>
      <c r="T5168" s="8">
        <f>[1]!b_anal_ptmyear($A5168,日期设置!$B$2)</f>
        <v>2.5972602739726027</v>
      </c>
      <c r="U5168" s="8">
        <f>[1]!b_anal_termifexercise($A5168,日期设置!B$2)</f>
        <v>2.5972602739726027</v>
      </c>
      <c r="V5168" s="10">
        <f>[1]!b_dq_dirtyprice(A5168,日期设置!$B$2)</f>
        <v>102.30929999999999</v>
      </c>
      <c r="W5168" s="11">
        <f>IF(U5168=0,ROUNDUP((Q5168-日期设置!$B$2)/365,0),ROUNDUP((R5168-日期设置!$B$2)/365,0))</f>
        <v>3</v>
      </c>
      <c r="X5168" s="18">
        <f>_xlfn.IFNA(VLOOKUP(A5168,过往入选债券!A:D,4,0),2)</f>
        <v>2</v>
      </c>
      <c r="Y5168" s="45">
        <f>_xlfn.IFNA(VLOOKUP(C5168,[2]Sheet1!$A:$A,1,0),3)</f>
        <v>3</v>
      </c>
    </row>
    <row r="5169" spans="1:25" hidden="1" x14ac:dyDescent="0.2">
      <c r="A5169" s="21" t="s">
        <v>7437</v>
      </c>
      <c r="B5169" s="21" t="s">
        <v>7438</v>
      </c>
      <c r="C5169" s="37" t="s">
        <v>1786</v>
      </c>
      <c r="D5169" s="26" t="str">
        <f>[1]!b_calc_yield(A5169,日期设置!$B$2,F5169,1,R5169,1,O5169,L5169,S5169,)</f>
        <v>Fetching...</v>
      </c>
      <c r="E5169" s="26">
        <f t="shared" si="160"/>
        <v>10.867689682916669</v>
      </c>
      <c r="F5169" s="18">
        <f>[1]!b_dq_cleanprice($A5169,日期设置!B$2)</f>
        <v>101.1905</v>
      </c>
      <c r="G5169" s="18" t="str">
        <f t="shared" si="161"/>
        <v>2.58 + 0</v>
      </c>
      <c r="H5169" s="27">
        <f>[1]!b_dq_pctchange($A5169,日期设置!$B$2,1)/100</f>
        <v>0</v>
      </c>
      <c r="I5169" s="26">
        <f>[1]!b_pq_pctchange(A5169,日期设置!$B$4,日期设置!$B$2,1)</f>
        <v>-0.42353492244214125</v>
      </c>
      <c r="J5169" s="26">
        <f>[1]!b_pq_pctchange(A5169,日期设置!$C$4,日期设置!$B$2,1)</f>
        <v>-0.22530295112355359</v>
      </c>
      <c r="K5169" s="52">
        <f>[1]!b_dq_amount($A5169,日期设置!B$2,2,10000)</f>
        <v>0</v>
      </c>
      <c r="L5169" s="26">
        <f>[1]!b_info_latestpar(A5169,日期设置!$B$2)</f>
        <v>100</v>
      </c>
      <c r="M5169" s="6">
        <f>[1]!b_info_outstandingbalance($A5169,日期设置!B$2)</f>
        <v>25</v>
      </c>
      <c r="N5169" s="7" t="str">
        <f>[1]!b_info_latestissurercreditrating2(A5169,日期设置!$B$2,"102","1")</f>
        <v>AAA</v>
      </c>
      <c r="O5169" s="8">
        <v>4.79</v>
      </c>
      <c r="P5169" s="9">
        <f>[1]!b_info_repurchasedate(A5169)</f>
        <v>0</v>
      </c>
      <c r="Q5169" s="8" t="s">
        <v>16017</v>
      </c>
      <c r="R5169" s="2" t="str">
        <f>IF((--IF(P5169=0,Q5169,P5169))&gt;(--日期设置!$B$2),IF(P5169=0,Q5169,P5169),Q5169)</f>
        <v>2023-10-23</v>
      </c>
      <c r="S5169" s="2" t="s">
        <v>17804</v>
      </c>
      <c r="T5169" s="8">
        <f>[1]!b_anal_ptmyear($A5169,日期设置!$B$2)</f>
        <v>2.5890410958904111</v>
      </c>
      <c r="U5169" s="8">
        <f>[1]!b_anal_termifexercise($A5169,日期设置!B$2)</f>
        <v>0</v>
      </c>
      <c r="V5169" s="10">
        <f>[1]!b_dq_dirtyprice(A5169,日期设置!$B$2)</f>
        <v>103.15900000000001</v>
      </c>
      <c r="W5169" s="11">
        <f>IF(U5169=0,ROUNDUP((Q5169-日期设置!$B$2)/365,0),ROUNDUP((R5169-日期设置!$B$2)/365,0))</f>
        <v>3</v>
      </c>
      <c r="X5169" s="18">
        <f>_xlfn.IFNA(VLOOKUP(A5169,过往入选债券!A:D,4,0),2)</f>
        <v>2</v>
      </c>
      <c r="Y5169" s="45" t="str">
        <f>_xlfn.IFNA(VLOOKUP(C5169,[2]Sheet1!$A:$A,1,0),3)</f>
        <v>陕西煤业化工集团有限责任公司</v>
      </c>
    </row>
    <row r="5170" spans="1:25" hidden="1" x14ac:dyDescent="0.2">
      <c r="A5170" s="21" t="s">
        <v>4331</v>
      </c>
      <c r="B5170" s="21" t="s">
        <v>4332</v>
      </c>
      <c r="C5170" s="37" t="s">
        <v>1170</v>
      </c>
      <c r="D5170" s="26" t="str">
        <f>[1]!b_calc_yield(A5170,日期设置!$B$2,F5170,1,R5170,1,O5170,L5170,S5170,)</f>
        <v>Fetching...</v>
      </c>
      <c r="E5170" s="26">
        <f t="shared" si="160"/>
        <v>8.7146874034603741</v>
      </c>
      <c r="F5170" s="18">
        <f>[1]!b_dq_cleanprice($A5170,日期设置!B$2)</f>
        <v>98.458600000000004</v>
      </c>
      <c r="G5170" s="18" t="str">
        <f t="shared" si="161"/>
        <v>2.09 + 0</v>
      </c>
      <c r="H5170" s="27">
        <f>[1]!b_dq_pctchange($A5170,日期设置!$B$2,1)/100</f>
        <v>0</v>
      </c>
      <c r="I5170" s="26">
        <f>[1]!b_pq_pctchange(A5170,日期设置!$B$4,日期设置!$B$2,1)</f>
        <v>0</v>
      </c>
      <c r="J5170" s="26">
        <f>[1]!b_pq_pctchange(A5170,日期设置!$C$4,日期设置!$B$2,1)</f>
        <v>0</v>
      </c>
      <c r="K5170" s="52">
        <f>[1]!b_dq_amount($A5170,日期设置!B$2,2,10000)</f>
        <v>0</v>
      </c>
      <c r="L5170" s="26">
        <f>[1]!b_info_latestpar(A5170,日期设置!$B$2)</f>
        <v>100</v>
      </c>
      <c r="M5170" s="6">
        <f>[1]!b_info_outstandingbalance($A5170,日期设置!B$2)</f>
        <v>5.7</v>
      </c>
      <c r="N5170" s="7">
        <f>[1]!b_info_latestissurercreditrating2(A5170,日期设置!$B$2,"102","1")</f>
        <v>0</v>
      </c>
      <c r="O5170" s="8">
        <v>3.5</v>
      </c>
      <c r="P5170" s="9">
        <f>[1]!b_info_repurchasedate(A5170)</f>
        <v>0</v>
      </c>
      <c r="Q5170" s="8" t="s">
        <v>16074</v>
      </c>
      <c r="R5170" s="2" t="str">
        <f>IF((--IF(P5170=0,Q5170,P5170))&gt;(--日期设置!$B$2),IF(P5170=0,Q5170,P5170),Q5170)</f>
        <v>2023-04-24</v>
      </c>
      <c r="S5170" s="2" t="s">
        <v>17860</v>
      </c>
      <c r="T5170" s="8">
        <f>[1]!b_anal_ptmyear($A5170,日期设置!$B$2)</f>
        <v>2.0904109589041098</v>
      </c>
      <c r="U5170" s="8">
        <f>[1]!b_anal_termifexercise($A5170,日期设置!B$2)</f>
        <v>0</v>
      </c>
      <c r="V5170" s="10">
        <f>[1]!b_dq_dirtyprice(A5170,日期设置!$B$2)</f>
        <v>101.6422</v>
      </c>
      <c r="W5170" s="11">
        <f>IF(U5170=0,ROUNDUP((Q5170-日期设置!$B$2)/365,0),ROUNDUP((R5170-日期设置!$B$2)/365,0))</f>
        <v>3</v>
      </c>
      <c r="X5170" s="18">
        <f>_xlfn.IFNA(VLOOKUP(A5170,过往入选债券!A:D,4,0),2)</f>
        <v>2</v>
      </c>
      <c r="Y5170">
        <f>_xlfn.IFNA(VLOOKUP(C5170,[2]Sheet1!$A:$A,1,0),3)</f>
        <v>3</v>
      </c>
    </row>
    <row r="5171" spans="1:25" hidden="1" x14ac:dyDescent="0.2">
      <c r="A5171" s="21" t="s">
        <v>8257</v>
      </c>
      <c r="B5171" s="21" t="s">
        <v>8258</v>
      </c>
      <c r="C5171" s="37" t="s">
        <v>5926</v>
      </c>
      <c r="D5171" s="26" t="str">
        <f>[1]!b_calc_yield(A5171,日期设置!$B$2,F5171,1,R5171,1,O5171,L5171,S5171,)</f>
        <v>Fetching...</v>
      </c>
      <c r="E5171" s="26">
        <f t="shared" si="160"/>
        <v>4.1478595524302664</v>
      </c>
      <c r="F5171" s="18">
        <f>[1]!b_dq_cleanprice($A5171,日期设置!B$2)</f>
        <v>100.5008</v>
      </c>
      <c r="G5171" s="18" t="str">
        <f t="shared" si="161"/>
        <v>1.01 + 0</v>
      </c>
      <c r="H5171" s="27">
        <f>[1]!b_dq_pctchange($A5171,日期设置!$B$2,1)/100</f>
        <v>0</v>
      </c>
      <c r="I5171" s="26">
        <f>[1]!b_pq_pctchange(A5171,日期设置!$B$4,日期设置!$B$2,1)</f>
        <v>0</v>
      </c>
      <c r="J5171" s="26">
        <f>[1]!b_pq_pctchange(A5171,日期设置!$C$4,日期设置!$B$2,1)</f>
        <v>0</v>
      </c>
      <c r="K5171" s="52">
        <f>[1]!b_dq_amount($A5171,日期设置!B$2,2,10000)</f>
        <v>0</v>
      </c>
      <c r="L5171" s="26">
        <f>[1]!b_info_latestpar(A5171,日期设置!$B$2)</f>
        <v>100</v>
      </c>
      <c r="M5171" s="6">
        <f>[1]!b_info_outstandingbalance($A5171,日期设置!B$2)</f>
        <v>2.4500000000000002</v>
      </c>
      <c r="N5171" s="7" t="str">
        <f>[1]!b_info_latestissurercreditrating2(A5171,日期设置!$B$2,"102","1")</f>
        <v>AA</v>
      </c>
      <c r="O5171" s="8">
        <v>4.8</v>
      </c>
      <c r="P5171" s="9">
        <f>[1]!b_info_repurchasedate(A5171)</f>
        <v>0</v>
      </c>
      <c r="Q5171" s="8" t="s">
        <v>16101</v>
      </c>
      <c r="R5171" s="2" t="str">
        <f>IF((--IF(P5171=0,Q5171,P5171))&gt;(--日期设置!$B$2),IF(P5171=0,Q5171,P5171),Q5171)</f>
        <v>2022-03-27</v>
      </c>
      <c r="S5171" s="2" t="s">
        <v>17886</v>
      </c>
      <c r="T5171" s="8">
        <f>[1]!b_anal_ptmyear($A5171,日期设置!$B$2)</f>
        <v>1.0136986301369864</v>
      </c>
      <c r="U5171" s="8">
        <f>[1]!b_anal_termifexercise($A5171,日期设置!B$2)</f>
        <v>0</v>
      </c>
      <c r="V5171" s="10">
        <f>[1]!b_dq_dirtyprice(A5171,日期设置!$B$2)</f>
        <v>105.235</v>
      </c>
      <c r="W5171" s="11">
        <f>IF(U5171=0,ROUNDUP((Q5171-日期设置!$B$2)/365,0),ROUNDUP((R5171-日期设置!$B$2)/365,0))</f>
        <v>2</v>
      </c>
      <c r="X5171" s="18">
        <f>_xlfn.IFNA(VLOOKUP(A5171,过往入选债券!A:D,4,0),2)</f>
        <v>2</v>
      </c>
      <c r="Y5171">
        <f>_xlfn.IFNA(VLOOKUP(C5171,[2]Sheet1!$A:$A,1,0),3)</f>
        <v>3</v>
      </c>
    </row>
    <row r="5172" spans="1:25" hidden="1" x14ac:dyDescent="0.2">
      <c r="A5172" s="28" t="s">
        <v>21917</v>
      </c>
      <c r="B5172" s="28" t="s">
        <v>22127</v>
      </c>
      <c r="C5172" s="39" t="s">
        <v>22126</v>
      </c>
      <c r="D5172" s="26" t="str">
        <f>[1]!b_calc_yield(A5172,日期设置!$B$2,F5172,1,R5172,1,O5172,L5172,S5172,)</f>
        <v>Fetching...</v>
      </c>
      <c r="E5172" s="26">
        <f t="shared" si="160"/>
        <v>7.4759312035826531</v>
      </c>
      <c r="F5172" s="18">
        <f>[1]!b_dq_cleanprice($A5172,日期设置!B$2)</f>
        <v>100.42659999999999</v>
      </c>
      <c r="G5172" s="18" t="str">
        <f t="shared" si="161"/>
        <v>1.76 + 1.76</v>
      </c>
      <c r="H5172" s="27">
        <f>[1]!b_dq_pctchange($A5172,日期设置!$B$2,1)/100</f>
        <v>0</v>
      </c>
      <c r="I5172" s="26">
        <f>[1]!b_pq_pctchange(A5172,日期设置!$B$4,日期设置!$B$2,1)</f>
        <v>0</v>
      </c>
      <c r="J5172" s="26">
        <f>[1]!b_pq_pctchange(A5172,日期设置!$C$4,日期设置!$B$2,1)</f>
        <v>0</v>
      </c>
      <c r="K5172" s="52">
        <f>[1]!b_dq_amount($A5172,日期设置!B$2,2,10000)</f>
        <v>0</v>
      </c>
      <c r="L5172" s="26">
        <f>[1]!b_info_latestpar(A5172,日期设置!$B$2)</f>
        <v>100</v>
      </c>
      <c r="M5172" s="6">
        <f>[1]!b_info_outstandingbalance($A5172,日期设置!B$2)</f>
        <v>15</v>
      </c>
      <c r="N5172" s="7" t="str">
        <f>[1]!b_info_latestissurercreditrating2(A5172,日期设置!$B$2,"102","1")</f>
        <v>AAA</v>
      </c>
      <c r="O5172" s="43">
        <v>4.55</v>
      </c>
      <c r="P5172" s="9">
        <f>[1]!b_info_repurchasedate(A5172)</f>
        <v>0</v>
      </c>
      <c r="Q5172" s="31" t="s">
        <v>16194</v>
      </c>
      <c r="R5172" s="2" t="str">
        <f>IF((--IF(P5172=0,Q5172,P5172))&gt;(--日期设置!$B$2),IF(P5172=0,Q5172,P5172),Q5172)</f>
        <v>2022-12-25</v>
      </c>
      <c r="S5172" s="31" t="s">
        <v>16878</v>
      </c>
      <c r="T5172" s="8">
        <f>[1]!b_anal_ptmyear($A5172,日期设置!$B$2)</f>
        <v>1.7616438356164383</v>
      </c>
      <c r="U5172" s="8">
        <f>[1]!b_anal_termifexercise($A5172,日期设置!B$2)</f>
        <v>1.7616438356164383</v>
      </c>
      <c r="V5172" s="10">
        <f>[1]!b_dq_dirtyprice(A5172,日期设置!$B$2)</f>
        <v>101.5111</v>
      </c>
      <c r="W5172" s="11">
        <f>IF(U5172=0,ROUNDUP((Q5172-日期设置!$B$2)/365,0),ROUNDUP((R5172-日期设置!$B$2)/365,0))</f>
        <v>2</v>
      </c>
      <c r="X5172" s="18">
        <f>_xlfn.IFNA(VLOOKUP(A5172,过往入选债券!A:D,4,0),2)</f>
        <v>2</v>
      </c>
      <c r="Y5172">
        <f>_xlfn.IFNA(VLOOKUP(C5172,[2]Sheet1!$A:$A,1,0),3)</f>
        <v>3</v>
      </c>
    </row>
    <row r="5173" spans="1:25" hidden="1" x14ac:dyDescent="0.2">
      <c r="A5173" s="21" t="s">
        <v>12691</v>
      </c>
      <c r="B5173" s="21" t="s">
        <v>12692</v>
      </c>
      <c r="C5173" s="37" t="s">
        <v>12693</v>
      </c>
      <c r="D5173" s="26" t="str">
        <f>[1]!b_calc_yield(A5173,日期设置!$B$2,F5173,1,R5173,1,O5173,L5173,S5173,)</f>
        <v>Fetching...</v>
      </c>
      <c r="E5173" s="26">
        <f t="shared" si="160"/>
        <v>24.231324893759343</v>
      </c>
      <c r="F5173" s="18">
        <f>[1]!b_dq_cleanprice($A5173,日期设置!B$2)</f>
        <v>39.734999999999999</v>
      </c>
      <c r="G5173" s="18" t="str">
        <f t="shared" si="161"/>
        <v>1.75 + 0</v>
      </c>
      <c r="H5173" s="27">
        <f>[1]!b_dq_pctchange($A5173,日期设置!$B$2,1)/100</f>
        <v>0</v>
      </c>
      <c r="I5173" s="26">
        <f>[1]!b_pq_pctchange(A5173,日期设置!$B$4,日期设置!$B$2,1)</f>
        <v>0</v>
      </c>
      <c r="J5173" s="26">
        <f>[1]!b_pq_pctchange(A5173,日期设置!$C$4,日期设置!$B$2,1)</f>
        <v>0</v>
      </c>
      <c r="K5173" s="52">
        <f>[1]!b_dq_amount($A5173,日期设置!B$2,2,10000)</f>
        <v>0</v>
      </c>
      <c r="L5173" s="26">
        <f>[1]!b_info_latestpar(A5173,日期设置!$B$2)</f>
        <v>40</v>
      </c>
      <c r="M5173" s="6">
        <f>[1]!b_info_outstandingbalance($A5173,日期设置!B$2)</f>
        <v>5.2</v>
      </c>
      <c r="N5173" s="7" t="str">
        <f>[1]!b_info_latestissurercreditrating2(A5173,日期设置!$B$2,"102","1")</f>
        <v>AA</v>
      </c>
      <c r="O5173" s="8">
        <v>4.9800000000000004</v>
      </c>
      <c r="P5173" s="9">
        <f>[1]!b_info_repurchasedate(A5173)</f>
        <v>0</v>
      </c>
      <c r="Q5173" s="8" t="s">
        <v>16691</v>
      </c>
      <c r="R5173" s="2" t="str">
        <f>IF((--IF(P5173=0,Q5173,P5173))&gt;(--日期设置!$B$2),IF(P5173=0,Q5173,P5173),Q5173)</f>
        <v>2022-12-24</v>
      </c>
      <c r="S5173" s="2" t="s">
        <v>18637</v>
      </c>
      <c r="T5173" s="8">
        <f>[1]!b_anal_ptmyear($A5173,日期设置!$B$2)</f>
        <v>1.7589041095890412</v>
      </c>
      <c r="U5173" s="8">
        <f>[1]!b_anal_termifexercise($A5173,日期设置!B$2)</f>
        <v>0</v>
      </c>
      <c r="V5173" s="10">
        <f>[1]!b_dq_dirtyprice(A5173,日期设置!$B$2)</f>
        <v>40.215299999999999</v>
      </c>
      <c r="W5173" s="11">
        <f>IF(U5173=0,ROUNDUP((Q5173-日期设置!$B$2)/365,0),ROUNDUP((R5173-日期设置!$B$2)/365,0))</f>
        <v>2</v>
      </c>
      <c r="X5173" s="18">
        <f>_xlfn.IFNA(VLOOKUP(A5173,过往入选债券!A:D,4,0),2)</f>
        <v>2</v>
      </c>
      <c r="Y5173">
        <f>_xlfn.IFNA(VLOOKUP(C5173,[2]Sheet1!$A:$A,1,0),3)</f>
        <v>3</v>
      </c>
    </row>
    <row r="5174" spans="1:25" hidden="1" x14ac:dyDescent="0.2">
      <c r="A5174" s="28" t="s">
        <v>19665</v>
      </c>
      <c r="B5174" s="28" t="s">
        <v>19666</v>
      </c>
      <c r="C5174" s="38" t="s">
        <v>290</v>
      </c>
      <c r="D5174" s="26" t="str">
        <f>[1]!b_calc_yield(A5174,日期设置!$B$2,F5174,1,R5174,1,O5174,L5174,S5174,)</f>
        <v>Fetching...</v>
      </c>
      <c r="E5174" s="26">
        <f t="shared" si="160"/>
        <v>10.132374891978957</v>
      </c>
      <c r="F5174" s="18">
        <f>[1]!b_dq_cleanprice($A5174,日期设置!B$2)</f>
        <v>99.457499999999996</v>
      </c>
      <c r="G5174" s="18" t="str">
        <f t="shared" si="161"/>
        <v>2.41 + 0</v>
      </c>
      <c r="H5174" s="27">
        <f>[1]!b_dq_pctchange($A5174,日期设置!$B$2,1)/100</f>
        <v>0</v>
      </c>
      <c r="I5174" s="26">
        <f>[1]!b_pq_pctchange(A5174,日期设置!$B$4,日期设置!$B$2,1)</f>
        <v>0</v>
      </c>
      <c r="J5174" s="26">
        <f>[1]!b_pq_pctchange(A5174,日期设置!$C$4,日期设置!$B$2,1)</f>
        <v>0</v>
      </c>
      <c r="K5174" s="52">
        <f>[1]!b_dq_amount($A5174,日期设置!B$2,2,10000)</f>
        <v>0</v>
      </c>
      <c r="L5174" s="26">
        <f>[1]!b_info_latestpar(A5174,日期设置!$B$2)</f>
        <v>100</v>
      </c>
      <c r="M5174" s="6">
        <f>[1]!b_info_outstandingbalance($A5174,日期设置!B$2)</f>
        <v>4</v>
      </c>
      <c r="N5174" s="7" t="str">
        <f>[1]!b_info_latestissurercreditrating2(A5174,日期设置!$B$2,"102","1")</f>
        <v>AA</v>
      </c>
      <c r="O5174" s="8">
        <v>4.05</v>
      </c>
      <c r="P5174" s="9">
        <f>[1]!b_info_repurchasedate(A5174)</f>
        <v>0</v>
      </c>
      <c r="Q5174" s="8" t="s">
        <v>17355</v>
      </c>
      <c r="R5174" s="2" t="str">
        <f>IF((--IF(P5174=0,Q5174,P5174))&gt;(--日期设置!$B$2),IF(P5174=0,Q5174,P5174),Q5174)</f>
        <v>2023-08-20</v>
      </c>
      <c r="S5174" s="31" t="s">
        <v>19197</v>
      </c>
      <c r="T5174" s="8">
        <f>[1]!b_anal_ptmyear($A5174,日期设置!$B$2)</f>
        <v>2.4136986301369863</v>
      </c>
      <c r="U5174" s="8">
        <f>[1]!b_anal_termifexercise($A5174,日期设置!B$2)</f>
        <v>0</v>
      </c>
      <c r="V5174" s="10">
        <f>[1]!b_dq_dirtyprice(A5174,日期设置!$B$2)</f>
        <v>101.83199999999999</v>
      </c>
      <c r="W5174" s="11">
        <f>IF(U5174=0,ROUNDUP((Q5174-日期设置!$B$2)/365,0),ROUNDUP((R5174-日期设置!$B$2)/365,0))</f>
        <v>3</v>
      </c>
      <c r="X5174" s="18">
        <f>_xlfn.IFNA(VLOOKUP(A5174,过往入选债券!A:D,4,0),2)</f>
        <v>2</v>
      </c>
      <c r="Y5174">
        <f>_xlfn.IFNA(VLOOKUP(C5174,[2]Sheet1!$A:$A,1,0),3)</f>
        <v>3</v>
      </c>
    </row>
    <row r="5175" spans="1:25" hidden="1" x14ac:dyDescent="0.2">
      <c r="A5175" s="21" t="s">
        <v>5835</v>
      </c>
      <c r="B5175" s="21" t="s">
        <v>5836</v>
      </c>
      <c r="C5175" s="37" t="s">
        <v>5011</v>
      </c>
      <c r="D5175" s="26" t="str">
        <f>[1]!b_calc_yield(A5175,日期设置!$B$2,F5175,1,R5175,1,O5175,L5175,S5175,)</f>
        <v>Fetching...</v>
      </c>
      <c r="E5175" s="26">
        <f t="shared" si="160"/>
        <v>4.9022904756566898</v>
      </c>
      <c r="F5175" s="18">
        <f>[1]!b_dq_cleanprice($A5175,日期设置!B$2)</f>
        <v>102.1152</v>
      </c>
      <c r="G5175" s="18" t="str">
        <f t="shared" si="161"/>
        <v>1.19 + 0</v>
      </c>
      <c r="H5175" s="27">
        <f>[1]!b_dq_pctchange($A5175,日期设置!$B$2,1)/100</f>
        <v>0</v>
      </c>
      <c r="I5175" s="26">
        <f>[1]!b_pq_pctchange(A5175,日期设置!$B$4,日期设置!$B$2,1)</f>
        <v>0</v>
      </c>
      <c r="J5175" s="26">
        <f>[1]!b_pq_pctchange(A5175,日期设置!$C$4,日期设置!$B$2,1)</f>
        <v>0.13571714350715486</v>
      </c>
      <c r="K5175" s="52">
        <f>[1]!b_dq_amount($A5175,日期设置!B$2,2,10000)</f>
        <v>0</v>
      </c>
      <c r="L5175" s="26">
        <f>[1]!b_info_latestpar(A5175,日期设置!$B$2)</f>
        <v>100</v>
      </c>
      <c r="M5175" s="6">
        <f>[1]!b_info_outstandingbalance($A5175,日期设置!B$2)</f>
        <v>7</v>
      </c>
      <c r="N5175" s="7" t="str">
        <f>[1]!b_info_latestissurercreditrating2(A5175,日期设置!$B$2,"102","1")</f>
        <v>AA</v>
      </c>
      <c r="O5175" s="8">
        <v>6.15</v>
      </c>
      <c r="P5175" s="9">
        <f>[1]!b_info_repurchasedate(A5175)</f>
        <v>0</v>
      </c>
      <c r="Q5175" s="8" t="s">
        <v>17606</v>
      </c>
      <c r="R5175" s="2" t="str">
        <f>IF((--IF(P5175=0,Q5175,P5175))&gt;(--日期设置!$B$2),IF(P5175=0,Q5175,P5175),Q5175)</f>
        <v>2022-06-02</v>
      </c>
      <c r="S5175" s="2" t="s">
        <v>18682</v>
      </c>
      <c r="T5175" s="8">
        <f>[1]!b_anal_ptmyear($A5175,日期设置!$B$2)</f>
        <v>1.1972602739726028</v>
      </c>
      <c r="U5175" s="8">
        <f>[1]!b_anal_termifexercise($A5175,日期设置!B$2)</f>
        <v>0</v>
      </c>
      <c r="V5175" s="10">
        <f>[1]!b_dq_dirtyprice(A5175,日期设置!$B$2)</f>
        <v>107.05200000000001</v>
      </c>
      <c r="W5175" s="11">
        <f>IF(U5175=0,ROUNDUP((Q5175-日期设置!$B$2)/365,0),ROUNDUP((R5175-日期设置!$B$2)/365,0))</f>
        <v>2</v>
      </c>
      <c r="X5175" s="18">
        <f>_xlfn.IFNA(VLOOKUP(A5175,过往入选债券!A:D,4,0),2)</f>
        <v>2</v>
      </c>
      <c r="Y5175">
        <f>_xlfn.IFNA(VLOOKUP(C5175,[2]Sheet1!$A:$A,1,0),3)</f>
        <v>3</v>
      </c>
    </row>
    <row r="5176" spans="1:25" hidden="1" x14ac:dyDescent="0.2">
      <c r="A5176" s="28" t="s">
        <v>19759</v>
      </c>
      <c r="B5176" s="28" t="s">
        <v>19760</v>
      </c>
      <c r="C5176" s="38" t="s">
        <v>19761</v>
      </c>
      <c r="D5176" s="26" t="str">
        <f>[1]!b_calc_yield(A5176,日期设置!$B$2,F5176,1,R5176,1,O5176,L5176,S5176,)</f>
        <v>Fetching...</v>
      </c>
      <c r="E5176" s="26">
        <f t="shared" si="160"/>
        <v>39.922285457510775</v>
      </c>
      <c r="F5176" s="18">
        <f>[1]!b_dq_cleanprice($A5176,日期设置!B$2)</f>
        <v>97.447199999999995</v>
      </c>
      <c r="G5176" s="18" t="str">
        <f t="shared" si="161"/>
        <v>9.43 + 0</v>
      </c>
      <c r="H5176" s="27">
        <f>[1]!b_dq_pctchange($A5176,日期设置!$B$2,1)/100</f>
        <v>0</v>
      </c>
      <c r="I5176" s="26">
        <f>[1]!b_pq_pctchange(A5176,日期设置!$B$4,日期设置!$B$2,1)</f>
        <v>0</v>
      </c>
      <c r="J5176" s="26">
        <f>[1]!b_pq_pctchange(A5176,日期设置!$C$4,日期设置!$B$2,1)</f>
        <v>0</v>
      </c>
      <c r="K5176" s="52">
        <f>[1]!b_dq_amount($A5176,日期设置!B$2,2,10000)</f>
        <v>0</v>
      </c>
      <c r="L5176" s="26">
        <f>[1]!b_info_latestpar(A5176,日期设置!$B$2)</f>
        <v>100</v>
      </c>
      <c r="M5176" s="6">
        <f>[1]!b_info_outstandingbalance($A5176,日期设置!B$2)</f>
        <v>40</v>
      </c>
      <c r="N5176" s="7" t="str">
        <f>[1]!b_info_latestissurercreditrating2(A5176,日期设置!$B$2,"102","1")</f>
        <v>AAA</v>
      </c>
      <c r="O5176" s="8">
        <v>3.95</v>
      </c>
      <c r="P5176" s="9">
        <f>[1]!b_info_repurchasedate(A5176)</f>
        <v>0</v>
      </c>
      <c r="Q5176" s="8" t="s">
        <v>20011</v>
      </c>
      <c r="R5176" s="2" t="str">
        <f>IF((--IF(P5176=0,Q5176,P5176))&gt;(--日期设置!$B$2),IF(P5176=0,Q5176,P5176),Q5176)</f>
        <v>2030-08-26</v>
      </c>
      <c r="S5176" s="31" t="s">
        <v>19098</v>
      </c>
      <c r="T5176" s="8">
        <f>[1]!b_anal_ptmyear($A5176,日期设置!$B$2)</f>
        <v>9.4301369863013704</v>
      </c>
      <c r="U5176" s="8">
        <f>[1]!b_anal_termifexercise($A5176,日期设置!B$2)</f>
        <v>0</v>
      </c>
      <c r="V5176" s="10">
        <f>[1]!b_dq_dirtyprice(A5176,日期设置!$B$2)</f>
        <v>99.6982</v>
      </c>
      <c r="W5176" s="11">
        <f>IF(U5176=0,ROUNDUP((Q5176-日期设置!$B$2)/365,0),ROUNDUP((R5176-日期设置!$B$2)/365,0))</f>
        <v>10</v>
      </c>
      <c r="X5176" s="18">
        <f>_xlfn.IFNA(VLOOKUP(A5176,过往入选债券!A:D,4,0),2)</f>
        <v>2</v>
      </c>
      <c r="Y5176">
        <f>_xlfn.IFNA(VLOOKUP(C5176,[2]Sheet1!$A:$A,1,0),3)</f>
        <v>3</v>
      </c>
    </row>
    <row r="5177" spans="1:25" hidden="1" x14ac:dyDescent="0.2">
      <c r="A5177" s="28" t="s">
        <v>19626</v>
      </c>
      <c r="B5177" s="28" t="s">
        <v>19627</v>
      </c>
      <c r="C5177" s="38" t="s">
        <v>19628</v>
      </c>
      <c r="D5177" s="26" t="str">
        <f>[1]!b_calc_yield(A5177,日期设置!$B$2,F5177,1,R5177,1,O5177,L5177,S5177,)</f>
        <v>Fetching...</v>
      </c>
      <c r="E5177" s="26">
        <f t="shared" si="160"/>
        <v>18.512894301250938</v>
      </c>
      <c r="F5177" s="18">
        <f>[1]!b_dq_cleanprice($A5177,日期设置!B$2)</f>
        <v>99.261600000000001</v>
      </c>
      <c r="G5177" s="18" t="str">
        <f t="shared" si="161"/>
        <v>4.41 + 0</v>
      </c>
      <c r="H5177" s="27">
        <f>[1]!b_dq_pctchange($A5177,日期设置!$B$2,1)/100</f>
        <v>0</v>
      </c>
      <c r="I5177" s="26">
        <f>[1]!b_pq_pctchange(A5177,日期设置!$B$4,日期设置!$B$2,1)</f>
        <v>0</v>
      </c>
      <c r="J5177" s="26">
        <f>[1]!b_pq_pctchange(A5177,日期设置!$C$4,日期设置!$B$2,1)</f>
        <v>0.32038130428543576</v>
      </c>
      <c r="K5177" s="52">
        <f>[1]!b_dq_amount($A5177,日期设置!B$2,2,10000)</f>
        <v>0</v>
      </c>
      <c r="L5177" s="26">
        <f>[1]!b_info_latestpar(A5177,日期设置!$B$2)</f>
        <v>100</v>
      </c>
      <c r="M5177" s="6">
        <f>[1]!b_info_outstandingbalance($A5177,日期设置!B$2)</f>
        <v>10</v>
      </c>
      <c r="N5177" s="7" t="str">
        <f>[1]!b_info_latestissurercreditrating2(A5177,日期设置!$B$2,"102","1")</f>
        <v>AAA</v>
      </c>
      <c r="O5177" s="8">
        <v>4.0999999999999996</v>
      </c>
      <c r="P5177" s="9">
        <f>[1]!b_info_repurchasedate(A5177)</f>
        <v>0</v>
      </c>
      <c r="Q5177" s="8" t="s">
        <v>20008</v>
      </c>
      <c r="R5177" s="2" t="str">
        <f>IF((--IF(P5177=0,Q5177,P5177))&gt;(--日期设置!$B$2),IF(P5177=0,Q5177,P5177),Q5177)</f>
        <v>2025-08-19</v>
      </c>
      <c r="S5177" s="31" t="s">
        <v>19326</v>
      </c>
      <c r="T5177" s="8">
        <f>[1]!b_anal_ptmyear($A5177,日期设置!$B$2)</f>
        <v>4.4109589041095889</v>
      </c>
      <c r="U5177" s="8">
        <f>[1]!b_anal_termifexercise($A5177,日期设置!B$2)</f>
        <v>0</v>
      </c>
      <c r="V5177" s="10">
        <f>[1]!b_dq_dirtyprice(A5177,日期设置!$B$2)</f>
        <v>101.6767</v>
      </c>
      <c r="W5177" s="11">
        <f>IF(U5177=0,ROUNDUP((Q5177-日期设置!$B$2)/365,0),ROUNDUP((R5177-日期设置!$B$2)/365,0))</f>
        <v>5</v>
      </c>
      <c r="X5177" s="18">
        <f>_xlfn.IFNA(VLOOKUP(A5177,过往入选债券!A:D,4,0),2)</f>
        <v>2</v>
      </c>
      <c r="Y5177">
        <f>_xlfn.IFNA(VLOOKUP(C5177,[2]Sheet1!$A:$A,1,0),3)</f>
        <v>3</v>
      </c>
    </row>
    <row r="5178" spans="1:25" hidden="1" x14ac:dyDescent="0.2">
      <c r="A5178" s="21" t="s">
        <v>11137</v>
      </c>
      <c r="B5178" s="21" t="s">
        <v>11138</v>
      </c>
      <c r="C5178" s="37" t="s">
        <v>1586</v>
      </c>
      <c r="D5178" s="26" t="str">
        <f>[1]!b_calc_yield(A5178,日期设置!$B$2,F5178,1,R5178,1,O5178,L5178,S5178,)</f>
        <v>Fetching...</v>
      </c>
      <c r="E5178" s="26">
        <f t="shared" si="160"/>
        <v>9.3135452638436256</v>
      </c>
      <c r="F5178" s="18">
        <f>[1]!b_dq_cleanprice($A5178,日期设置!B$2)</f>
        <v>99.459400000000002</v>
      </c>
      <c r="G5178" s="18" t="str">
        <f t="shared" si="161"/>
        <v>2.23 + 0</v>
      </c>
      <c r="H5178" s="27">
        <f>[1]!b_dq_pctchange($A5178,日期设置!$B$2,1)/100</f>
        <v>0</v>
      </c>
      <c r="I5178" s="26">
        <f>[1]!b_pq_pctchange(A5178,日期设置!$B$4,日期设置!$B$2,1)</f>
        <v>-7.8563276590951941E-2</v>
      </c>
      <c r="J5178" s="26">
        <f>[1]!b_pq_pctchange(A5178,日期设置!$C$4,日期设置!$B$2,1)</f>
        <v>0.24188817912626875</v>
      </c>
      <c r="K5178" s="52">
        <f>[1]!b_dq_amount($A5178,日期设置!B$2,2,10000)</f>
        <v>0</v>
      </c>
      <c r="L5178" s="26">
        <f>[1]!b_info_latestpar(A5178,日期设置!$B$2)</f>
        <v>100</v>
      </c>
      <c r="M5178" s="6">
        <f>[1]!b_info_outstandingbalance($A5178,日期设置!B$2)</f>
        <v>10</v>
      </c>
      <c r="N5178" s="7" t="str">
        <f>[1]!b_info_latestissurercreditrating2(A5178,日期设置!$B$2,"102","1")</f>
        <v>AA+</v>
      </c>
      <c r="O5178" s="8">
        <v>4.03</v>
      </c>
      <c r="P5178" s="9">
        <f>[1]!b_info_repurchasedate(A5178)</f>
        <v>0</v>
      </c>
      <c r="Q5178" s="8" t="s">
        <v>16358</v>
      </c>
      <c r="R5178" s="2" t="str">
        <f>IF((--IF(P5178=0,Q5178,P5178))&gt;(--日期设置!$B$2),IF(P5178=0,Q5178,P5178),Q5178)</f>
        <v>2023-06-16</v>
      </c>
      <c r="S5178" s="2" t="s">
        <v>18137</v>
      </c>
      <c r="T5178" s="8">
        <f>[1]!b_anal_ptmyear($A5178,日期设置!$B$2)</f>
        <v>2.2356164383561645</v>
      </c>
      <c r="U5178" s="8">
        <f>[1]!b_anal_termifexercise($A5178,日期设置!B$2)</f>
        <v>0</v>
      </c>
      <c r="V5178" s="10">
        <f>[1]!b_dq_dirtyprice(A5178,日期设置!$B$2)</f>
        <v>102.5399</v>
      </c>
      <c r="W5178" s="11">
        <f>IF(U5178=0,ROUNDUP((Q5178-日期设置!$B$2)/365,0),ROUNDUP((R5178-日期设置!$B$2)/365,0))</f>
        <v>3</v>
      </c>
      <c r="X5178" s="18">
        <f>_xlfn.IFNA(VLOOKUP(A5178,过往入选债券!A:D,4,0),2)</f>
        <v>2</v>
      </c>
      <c r="Y5178">
        <f>_xlfn.IFNA(VLOOKUP(C5178,[2]Sheet1!$A:$A,1,0),3)</f>
        <v>3</v>
      </c>
    </row>
    <row r="5179" spans="1:25" hidden="1" x14ac:dyDescent="0.2">
      <c r="A5179" s="21" t="s">
        <v>10133</v>
      </c>
      <c r="B5179" s="21" t="s">
        <v>10134</v>
      </c>
      <c r="C5179" s="37" t="s">
        <v>280</v>
      </c>
      <c r="D5179" s="26" t="str">
        <f>[1]!b_calc_yield(A5179,日期设置!$B$2,F5179,1,R5179,1,O5179,L5179,S5179,)</f>
        <v>Fetching...</v>
      </c>
      <c r="E5179" s="26">
        <f t="shared" si="160"/>
        <v>17.12671231825562</v>
      </c>
      <c r="F5179" s="18">
        <f>[1]!b_dq_cleanprice($A5179,日期设置!B$2)</f>
        <v>97.631200000000007</v>
      </c>
      <c r="G5179" s="18" t="str">
        <f t="shared" si="161"/>
        <v>3.96 + 0</v>
      </c>
      <c r="H5179" s="27">
        <f>[1]!b_dq_pctchange($A5179,日期设置!$B$2,1)/100</f>
        <v>0</v>
      </c>
      <c r="I5179" s="26">
        <f>[1]!b_pq_pctchange(A5179,日期设置!$B$4,日期设置!$B$2,1)</f>
        <v>0</v>
      </c>
      <c r="J5179" s="26">
        <f>[1]!b_pq_pctchange(A5179,日期设置!$C$4,日期设置!$B$2,1)</f>
        <v>0</v>
      </c>
      <c r="K5179" s="52">
        <f>[1]!b_dq_amount($A5179,日期设置!B$2,2,10000)</f>
        <v>0</v>
      </c>
      <c r="L5179" s="26">
        <f>[1]!b_info_latestpar(A5179,日期设置!$B$2)</f>
        <v>100</v>
      </c>
      <c r="M5179" s="6">
        <f>[1]!b_info_outstandingbalance($A5179,日期设置!B$2)</f>
        <v>2.5</v>
      </c>
      <c r="N5179" s="7" t="str">
        <f>[1]!b_info_latestissurercreditrating2(A5179,日期设置!$B$2,"102","1")</f>
        <v>AA+</v>
      </c>
      <c r="O5179" s="8">
        <v>3.62</v>
      </c>
      <c r="P5179" s="9">
        <f>[1]!b_info_repurchasedate(A5179)</f>
        <v>0</v>
      </c>
      <c r="Q5179" s="8" t="s">
        <v>17008</v>
      </c>
      <c r="R5179" s="2" t="str">
        <f>IF((--IF(P5179=0,Q5179,P5179))&gt;(--日期设置!$B$2),IF(P5179=0,Q5179,P5179),Q5179)</f>
        <v>2025-03-11</v>
      </c>
      <c r="S5179" s="2" t="s">
        <v>18149</v>
      </c>
      <c r="T5179" s="8">
        <f>[1]!b_anal_ptmyear($A5179,日期设置!$B$2)</f>
        <v>3.9698630136986299</v>
      </c>
      <c r="U5179" s="8">
        <f>[1]!b_anal_termifexercise($A5179,日期设置!B$2)</f>
        <v>0</v>
      </c>
      <c r="V5179" s="10">
        <f>[1]!b_dq_dirtyprice(A5179,日期设置!$B$2)</f>
        <v>97.740300000000005</v>
      </c>
      <c r="W5179" s="11">
        <f>IF(U5179=0,ROUNDUP((Q5179-日期设置!$B$2)/365,0),ROUNDUP((R5179-日期设置!$B$2)/365,0))</f>
        <v>4</v>
      </c>
      <c r="X5179" s="18">
        <f>_xlfn.IFNA(VLOOKUP(A5179,过往入选债券!A:D,4,0),2)</f>
        <v>2</v>
      </c>
      <c r="Y5179">
        <f>_xlfn.IFNA(VLOOKUP(C5179,[2]Sheet1!$A:$A,1,0),3)</f>
        <v>3</v>
      </c>
    </row>
    <row r="5180" spans="1:25" hidden="1" x14ac:dyDescent="0.2">
      <c r="A5180" s="21" t="s">
        <v>7927</v>
      </c>
      <c r="B5180" s="21" t="s">
        <v>7928</v>
      </c>
      <c r="C5180" s="37" t="s">
        <v>583</v>
      </c>
      <c r="D5180" s="26" t="str">
        <f>[1]!b_calc_yield(A5180,日期设置!$B$2,F5180,1,R5180,1,O5180,L5180,S5180,)</f>
        <v>Fetching...</v>
      </c>
      <c r="E5180" s="26">
        <f t="shared" si="160"/>
        <v>3.6237304149279614</v>
      </c>
      <c r="F5180" s="18">
        <f>[1]!b_dq_cleanprice($A5180,日期设置!B$2)</f>
        <v>100.79640000000001</v>
      </c>
      <c r="G5180" s="18" t="str">
        <f t="shared" si="161"/>
        <v>0.84 + 0</v>
      </c>
      <c r="H5180" s="27">
        <f>[1]!b_dq_pctchange($A5180,日期设置!$B$2,1)/100</f>
        <v>0</v>
      </c>
      <c r="I5180" s="26">
        <f>[1]!b_pq_pctchange(A5180,日期设置!$B$4,日期设置!$B$2,1)</f>
        <v>0</v>
      </c>
      <c r="J5180" s="26">
        <f>[1]!b_pq_pctchange(A5180,日期设置!$C$4,日期设置!$B$2,1)</f>
        <v>0</v>
      </c>
      <c r="K5180" s="52">
        <f>[1]!b_dq_amount($A5180,日期设置!B$2,2,10000)</f>
        <v>0</v>
      </c>
      <c r="L5180" s="26">
        <f>[1]!b_info_latestpar(A5180,日期设置!$B$2)</f>
        <v>100</v>
      </c>
      <c r="M5180" s="6">
        <f>[1]!b_info_outstandingbalance($A5180,日期设置!B$2)</f>
        <v>6</v>
      </c>
      <c r="N5180" s="7" t="str">
        <f>[1]!b_info_latestissurercreditrating2(A5180,日期设置!$B$2,"102","1")</f>
        <v>AA+</v>
      </c>
      <c r="O5180" s="8">
        <v>5.29</v>
      </c>
      <c r="P5180" s="9">
        <f>[1]!b_info_repurchasedate(A5180)</f>
        <v>0</v>
      </c>
      <c r="Q5180" s="8" t="s">
        <v>16384</v>
      </c>
      <c r="R5180" s="2" t="str">
        <f>IF((--IF(P5180=0,Q5180,P5180))&gt;(--日期设置!$B$2),IF(P5180=0,Q5180,P5180),Q5180)</f>
        <v>2022-01-25</v>
      </c>
      <c r="S5180" s="2" t="s">
        <v>18160</v>
      </c>
      <c r="T5180" s="8">
        <f>[1]!b_anal_ptmyear($A5180,日期设置!$B$2)</f>
        <v>0.84657534246575339</v>
      </c>
      <c r="U5180" s="8">
        <f>[1]!b_anal_termifexercise($A5180,日期设置!B$2)</f>
        <v>0</v>
      </c>
      <c r="V5180" s="10">
        <f>[1]!b_dq_dirtyprice(A5180,日期设置!$B$2)</f>
        <v>101.608</v>
      </c>
      <c r="W5180" s="11">
        <f>IF(U5180=0,ROUNDUP((Q5180-日期设置!$B$2)/365,0),ROUNDUP((R5180-日期设置!$B$2)/365,0))</f>
        <v>1</v>
      </c>
      <c r="X5180" s="18">
        <f>_xlfn.IFNA(VLOOKUP(A5180,过往入选债券!A:D,4,0),2)</f>
        <v>2</v>
      </c>
      <c r="Y5180">
        <f>_xlfn.IFNA(VLOOKUP(C5180,[2]Sheet1!$A:$A,1,0),3)</f>
        <v>3</v>
      </c>
    </row>
    <row r="5181" spans="1:25" hidden="1" x14ac:dyDescent="0.2">
      <c r="A5181" s="21" t="s">
        <v>8025</v>
      </c>
      <c r="B5181" s="21" t="s">
        <v>8026</v>
      </c>
      <c r="C5181" s="37" t="s">
        <v>196</v>
      </c>
      <c r="D5181" s="26" t="str">
        <f>[1]!b_calc_yield(A5181,日期设置!$B$2,F5181,1,R5181,1,O5181,L5181,S5181,)</f>
        <v>Fetching...</v>
      </c>
      <c r="E5181" s="26">
        <f t="shared" si="160"/>
        <v>12.442704118584569</v>
      </c>
      <c r="F5181" s="18">
        <f>[1]!b_dq_cleanprice($A5181,日期设置!B$2)</f>
        <v>100.85420000000001</v>
      </c>
      <c r="G5181" s="18" t="str">
        <f t="shared" si="161"/>
        <v>2.92 + 0</v>
      </c>
      <c r="H5181" s="27">
        <f>[1]!b_dq_pctchange($A5181,日期设置!$B$2,1)/100</f>
        <v>0</v>
      </c>
      <c r="I5181" s="26">
        <f>[1]!b_pq_pctchange(A5181,日期设置!$B$4,日期设置!$B$2,1)</f>
        <v>0</v>
      </c>
      <c r="J5181" s="26">
        <f>[1]!b_pq_pctchange(A5181,日期设置!$C$4,日期设置!$B$2,1)</f>
        <v>0</v>
      </c>
      <c r="K5181" s="52">
        <f>[1]!b_dq_amount($A5181,日期设置!B$2,2,10000)</f>
        <v>0</v>
      </c>
      <c r="L5181" s="26">
        <f>[1]!b_info_latestpar(A5181,日期设置!$B$2)</f>
        <v>100</v>
      </c>
      <c r="M5181" s="6">
        <f>[1]!b_info_outstandingbalance($A5181,日期设置!B$2)</f>
        <v>4</v>
      </c>
      <c r="N5181" s="7" t="str">
        <f>[1]!b_info_latestissurercreditrating2(A5181,日期设置!$B$2,"102","1")</f>
        <v>AAA</v>
      </c>
      <c r="O5181" s="8">
        <v>4.5999999999999996</v>
      </c>
      <c r="P5181" s="9">
        <f>[1]!b_info_repurchasedate(A5181)</f>
        <v>0</v>
      </c>
      <c r="Q5181" s="8" t="s">
        <v>17372</v>
      </c>
      <c r="R5181" s="2" t="str">
        <f>IF((--IF(P5181=0,Q5181,P5181))&gt;(--日期设置!$B$2),IF(P5181=0,Q5181,P5181),Q5181)</f>
        <v>2024-02-22</v>
      </c>
      <c r="S5181" s="2" t="s">
        <v>17847</v>
      </c>
      <c r="T5181" s="8">
        <f>[1]!b_anal_ptmyear($A5181,日期设置!$B$2)</f>
        <v>2.9232876712328766</v>
      </c>
      <c r="U5181" s="8">
        <f>[1]!b_anal_termifexercise($A5181,日期设置!B$2)</f>
        <v>0</v>
      </c>
      <c r="V5181" s="10">
        <f>[1]!b_dq_dirtyprice(A5181,日期设置!$B$2)</f>
        <v>101.2071</v>
      </c>
      <c r="W5181" s="11">
        <f>IF(U5181=0,ROUNDUP((Q5181-日期设置!$B$2)/365,0),ROUNDUP((R5181-日期设置!$B$2)/365,0))</f>
        <v>3</v>
      </c>
      <c r="X5181" s="18">
        <f>_xlfn.IFNA(VLOOKUP(A5181,过往入选债券!A:D,4,0),2)</f>
        <v>2</v>
      </c>
      <c r="Y5181">
        <f>_xlfn.IFNA(VLOOKUP(C5181,[2]Sheet1!$A:$A,1,0),3)</f>
        <v>3</v>
      </c>
    </row>
    <row r="5182" spans="1:25" hidden="1" x14ac:dyDescent="0.2">
      <c r="A5182" s="21" t="s">
        <v>9227</v>
      </c>
      <c r="B5182" s="21" t="s">
        <v>9228</v>
      </c>
      <c r="C5182" s="37" t="s">
        <v>9229</v>
      </c>
      <c r="D5182" s="26" t="str">
        <f>[1]!b_calc_yield(A5182,日期设置!$B$2,F5182,1,R5182,1,O5182,L5182,S5182,)</f>
        <v>Fetching...</v>
      </c>
      <c r="E5182" s="26">
        <f t="shared" si="160"/>
        <v>6.2717821330320778</v>
      </c>
      <c r="F5182" s="18">
        <f>[1]!b_dq_cleanprice($A5182,日期设置!B$2)</f>
        <v>99.78</v>
      </c>
      <c r="G5182" s="18" t="str">
        <f t="shared" si="161"/>
        <v>1.49 + 0</v>
      </c>
      <c r="H5182" s="27">
        <f>[1]!b_dq_pctchange($A5182,日期设置!$B$2,1)/100</f>
        <v>0</v>
      </c>
      <c r="I5182" s="26">
        <f>[1]!b_pq_pctchange(A5182,日期设置!$B$4,日期设置!$B$2,1)</f>
        <v>0</v>
      </c>
      <c r="J5182" s="26">
        <f>[1]!b_pq_pctchange(A5182,日期设置!$C$4,日期设置!$B$2,1)</f>
        <v>-4.5097184432382441E-3</v>
      </c>
      <c r="K5182" s="52">
        <f>[1]!b_dq_amount($A5182,日期设置!B$2,2,10000)</f>
        <v>0</v>
      </c>
      <c r="L5182" s="26">
        <f>[1]!b_info_latestpar(A5182,日期设置!$B$2)</f>
        <v>100</v>
      </c>
      <c r="M5182" s="6">
        <f>[1]!b_info_outstandingbalance($A5182,日期设置!B$2)</f>
        <v>8</v>
      </c>
      <c r="N5182" s="7" t="str">
        <f>[1]!b_info_latestissurercreditrating2(A5182,日期设置!$B$2,"102","1")</f>
        <v>AA+</v>
      </c>
      <c r="O5182" s="8">
        <v>4.1399999999999997</v>
      </c>
      <c r="P5182" s="9">
        <f>[1]!b_info_repurchasedate(A5182)</f>
        <v>0</v>
      </c>
      <c r="Q5182" s="8" t="s">
        <v>16744</v>
      </c>
      <c r="R5182" s="2" t="str">
        <f>IF((--IF(P5182=0,Q5182,P5182))&gt;(--日期设置!$B$2),IF(P5182=0,Q5182,P5182),Q5182)</f>
        <v>2022-09-17</v>
      </c>
      <c r="S5182" s="2" t="s">
        <v>18461</v>
      </c>
      <c r="T5182" s="8">
        <f>[1]!b_anal_ptmyear($A5182,日期设置!$B$2)</f>
        <v>1.4904109589041097</v>
      </c>
      <c r="U5182" s="8">
        <f>[1]!b_anal_termifexercise($A5182,日期设置!B$2)</f>
        <v>0</v>
      </c>
      <c r="V5182" s="10">
        <f>[1]!b_dq_dirtyprice(A5182,日期设置!$B$2)</f>
        <v>101.8897</v>
      </c>
      <c r="W5182" s="11">
        <f>IF(U5182=0,ROUNDUP((Q5182-日期设置!$B$2)/365,0),ROUNDUP((R5182-日期设置!$B$2)/365,0))</f>
        <v>2</v>
      </c>
      <c r="X5182" s="18">
        <f>_xlfn.IFNA(VLOOKUP(A5182,过往入选债券!A:D,4,0),2)</f>
        <v>2</v>
      </c>
      <c r="Y5182">
        <f>_xlfn.IFNA(VLOOKUP(C5182,[2]Sheet1!$A:$A,1,0),3)</f>
        <v>3</v>
      </c>
    </row>
    <row r="5183" spans="1:25" hidden="1" x14ac:dyDescent="0.2">
      <c r="A5183" s="28" t="s">
        <v>21910</v>
      </c>
      <c r="B5183" s="28" t="s">
        <v>22116</v>
      </c>
      <c r="C5183" s="39" t="s">
        <v>22117</v>
      </c>
      <c r="D5183" s="26" t="str">
        <f>[1]!b_calc_yield(A5183,日期设置!$B$2,F5183,1,R5183,1,O5183,L5183,S5183,)</f>
        <v>Fetching...</v>
      </c>
      <c r="E5183" s="26">
        <f t="shared" si="160"/>
        <v>40.970819040458629</v>
      </c>
      <c r="F5183" s="18">
        <f>[1]!b_dq_cleanprice($A5183,日期设置!B$2)</f>
        <v>100.9192</v>
      </c>
      <c r="G5183" s="18" t="str">
        <f t="shared" si="161"/>
        <v>9.72 + 4.72</v>
      </c>
      <c r="H5183" s="27">
        <f>[1]!b_dq_pctchange($A5183,日期设置!$B$2,1)/100</f>
        <v>0</v>
      </c>
      <c r="I5183" s="26">
        <f>[1]!b_pq_pctchange(A5183,日期设置!$B$4,日期设置!$B$2,1)</f>
        <v>0</v>
      </c>
      <c r="J5183" s="26">
        <f>[1]!b_pq_pctchange(A5183,日期设置!$C$4,日期设置!$B$2,1)</f>
        <v>0.91920000000000357</v>
      </c>
      <c r="K5183" s="52">
        <f>[1]!b_dq_amount($A5183,日期设置!B$2,2,10000)</f>
        <v>0</v>
      </c>
      <c r="L5183" s="26">
        <f>[1]!b_info_latestpar(A5183,日期设置!$B$2)</f>
        <v>100</v>
      </c>
      <c r="M5183" s="6">
        <f>[1]!b_info_outstandingbalance($A5183,日期设置!B$2)</f>
        <v>40</v>
      </c>
      <c r="N5183" s="7" t="str">
        <f>[1]!b_info_latestissurercreditrating2(A5183,日期设置!$B$2,"102","1")</f>
        <v>AAA</v>
      </c>
      <c r="O5183" s="43">
        <v>4.4000000000000004</v>
      </c>
      <c r="P5183" s="9">
        <f>[1]!b_info_repurchasedate(A5183)</f>
        <v>0</v>
      </c>
      <c r="Q5183" s="31" t="s">
        <v>22194</v>
      </c>
      <c r="R5183" s="2" t="str">
        <f>IF((--IF(P5183=0,Q5183,P5183))&gt;(--日期设置!$B$2),IF(P5183=0,Q5183,P5183),Q5183)</f>
        <v>2030-12-10</v>
      </c>
      <c r="S5183" s="31" t="s">
        <v>16412</v>
      </c>
      <c r="T5183" s="8">
        <f>[1]!b_anal_ptmyear($A5183,日期设置!$B$2)</f>
        <v>9.7205479452054799</v>
      </c>
      <c r="U5183" s="8">
        <f>[1]!b_anal_termifexercise($A5183,日期设置!B$2)</f>
        <v>4.7232876712328764</v>
      </c>
      <c r="V5183" s="10">
        <f>[1]!b_dq_dirtyprice(A5183,日期设置!$B$2)</f>
        <v>102.14879999999999</v>
      </c>
      <c r="W5183" s="11">
        <f>IF(U5183=0,ROUNDUP((Q5183-日期设置!$B$2)/365,0),ROUNDUP((R5183-日期设置!$B$2)/365,0))</f>
        <v>10</v>
      </c>
      <c r="X5183" s="18">
        <f>_xlfn.IFNA(VLOOKUP(A5183,过往入选债券!A:D,4,0),2)</f>
        <v>2</v>
      </c>
      <c r="Y5183">
        <f>_xlfn.IFNA(VLOOKUP(C5183,[2]Sheet1!$A:$A,1,0),3)</f>
        <v>3</v>
      </c>
    </row>
    <row r="5184" spans="1:25" hidden="1" x14ac:dyDescent="0.2">
      <c r="A5184" s="21" t="s">
        <v>11171</v>
      </c>
      <c r="B5184" s="21" t="s">
        <v>11172</v>
      </c>
      <c r="C5184" s="37" t="s">
        <v>1078</v>
      </c>
      <c r="D5184" s="26" t="str">
        <f>[1]!b_calc_yield(A5184,日期设置!$B$2,F5184,1,R5184,1,O5184,L5184,S5184,)</f>
        <v>Fetching...</v>
      </c>
      <c r="E5184" s="26">
        <f t="shared" si="160"/>
        <v>9.3639036253927888</v>
      </c>
      <c r="F5184" s="18">
        <f>[1]!b_dq_cleanprice($A5184,日期设置!B$2)</f>
        <v>98.938199999999995</v>
      </c>
      <c r="G5184" s="18" t="str">
        <f t="shared" si="161"/>
        <v>4.24 + 2.24</v>
      </c>
      <c r="H5184" s="27">
        <f>[1]!b_dq_pctchange($A5184,日期设置!$B$2,1)/100</f>
        <v>0</v>
      </c>
      <c r="I5184" s="26">
        <f>[1]!b_pq_pctchange(A5184,日期设置!$B$4,日期设置!$B$2,1)</f>
        <v>0</v>
      </c>
      <c r="J5184" s="26">
        <f>[1]!b_pq_pctchange(A5184,日期设置!$C$4,日期设置!$B$2,1)</f>
        <v>0</v>
      </c>
      <c r="K5184" s="52">
        <f>[1]!b_dq_amount($A5184,日期设置!B$2,2,10000)</f>
        <v>0</v>
      </c>
      <c r="L5184" s="26">
        <f>[1]!b_info_latestpar(A5184,日期设置!$B$2)</f>
        <v>100</v>
      </c>
      <c r="M5184" s="6">
        <f>[1]!b_info_outstandingbalance($A5184,日期设置!B$2)</f>
        <v>7</v>
      </c>
      <c r="N5184" s="7" t="str">
        <f>[1]!b_info_latestissurercreditrating2(A5184,日期设置!$B$2,"102","1")</f>
        <v>AA+</v>
      </c>
      <c r="O5184" s="8">
        <v>3.78</v>
      </c>
      <c r="P5184" s="9" t="str">
        <f>[1]!b_info_repurchasedate(A5184)</f>
        <v>2023-06-18</v>
      </c>
      <c r="Q5184" s="8" t="s">
        <v>16370</v>
      </c>
      <c r="R5184" s="2" t="str">
        <f>IF((--IF(P5184=0,Q5184,P5184))&gt;(--日期设置!$B$2),IF(P5184=0,Q5184,P5184),Q5184)</f>
        <v>2023-06-18</v>
      </c>
      <c r="S5184" s="2" t="s">
        <v>17849</v>
      </c>
      <c r="T5184" s="8">
        <f>[1]!b_anal_ptmyear($A5184,日期设置!$B$2)</f>
        <v>4.2410958904109588</v>
      </c>
      <c r="U5184" s="8">
        <f>[1]!b_anal_termifexercise($A5184,日期设置!B$2)</f>
        <v>2.2410958904109588</v>
      </c>
      <c r="V5184" s="10">
        <f>[1]!b_dq_dirtyprice(A5184,日期设置!$B$2)</f>
        <v>101.8069</v>
      </c>
      <c r="W5184" s="11">
        <f>IF(U5184=0,ROUNDUP((Q5184-日期设置!$B$2)/365,0),ROUNDUP((R5184-日期设置!$B$2)/365,0))</f>
        <v>3</v>
      </c>
      <c r="X5184" s="18">
        <f>_xlfn.IFNA(VLOOKUP(A5184,过往入选债券!A:D,4,0),2)</f>
        <v>2</v>
      </c>
      <c r="Y5184">
        <f>_xlfn.IFNA(VLOOKUP(C5184,[2]Sheet1!$A:$A,1,0),3)</f>
        <v>3</v>
      </c>
    </row>
    <row r="5185" spans="1:25" hidden="1" x14ac:dyDescent="0.2">
      <c r="A5185" s="21" t="s">
        <v>14027</v>
      </c>
      <c r="B5185" s="21" t="s">
        <v>14028</v>
      </c>
      <c r="C5185" s="37" t="s">
        <v>609</v>
      </c>
      <c r="D5185" s="26" t="str">
        <f>[1]!b_calc_yield(A5185,日期设置!$B$2,F5185,1,R5185,1,O5185,L5185,S5185,)</f>
        <v>Fetching...</v>
      </c>
      <c r="E5185" s="26">
        <f t="shared" si="160"/>
        <v>20.202438839303973</v>
      </c>
      <c r="F5185" s="18">
        <f>[1]!b_dq_cleanprice($A5185,日期设置!B$2)</f>
        <v>82.9255</v>
      </c>
      <c r="G5185" s="18" t="str">
        <f t="shared" si="161"/>
        <v>3.40 + 0</v>
      </c>
      <c r="H5185" s="27">
        <f>[1]!b_dq_pctchange($A5185,日期设置!$B$2,1)/100</f>
        <v>0</v>
      </c>
      <c r="I5185" s="26">
        <f>[1]!b_pq_pctchange(A5185,日期设置!$B$4,日期设置!$B$2,1)</f>
        <v>0</v>
      </c>
      <c r="J5185" s="26">
        <f>[1]!b_pq_pctchange(A5185,日期设置!$C$4,日期设置!$B$2,1)</f>
        <v>0</v>
      </c>
      <c r="K5185" s="52">
        <f>[1]!b_dq_amount($A5185,日期设置!B$2,2,10000)</f>
        <v>0</v>
      </c>
      <c r="L5185" s="26">
        <f>[1]!b_info_latestpar(A5185,日期设置!$B$2)</f>
        <v>80</v>
      </c>
      <c r="M5185" s="6">
        <f>[1]!b_info_outstandingbalance($A5185,日期设置!B$2)</f>
        <v>13.6</v>
      </c>
      <c r="N5185" s="7" t="str">
        <f>[1]!b_info_latestissurercreditrating2(A5185,日期设置!$B$2,"102","1")</f>
        <v>AA+</v>
      </c>
      <c r="O5185" s="8">
        <v>5.74</v>
      </c>
      <c r="P5185" s="9">
        <f>[1]!b_info_repurchasedate(A5185)</f>
        <v>0</v>
      </c>
      <c r="Q5185" s="8" t="s">
        <v>16489</v>
      </c>
      <c r="R5185" s="2" t="str">
        <f>IF((--IF(P5185=0,Q5185,P5185))&gt;(--日期设置!$B$2),IF(P5185=0,Q5185,P5185),Q5185)</f>
        <v>2024-08-17</v>
      </c>
      <c r="S5185" s="2" t="s">
        <v>18246</v>
      </c>
      <c r="T5185" s="8">
        <f>[1]!b_anal_ptmyear($A5185,日期设置!$B$2)</f>
        <v>3.4054794520547946</v>
      </c>
      <c r="U5185" s="8">
        <f>[1]!b_anal_termifexercise($A5185,日期设置!B$2)</f>
        <v>0</v>
      </c>
      <c r="V5185" s="10">
        <f>[1]!b_dq_dirtyprice(A5185,日期设置!$B$2)</f>
        <v>85.655500000000004</v>
      </c>
      <c r="W5185" s="11">
        <f>IF(U5185=0,ROUNDUP((Q5185-日期设置!$B$2)/365,0),ROUNDUP((R5185-日期设置!$B$2)/365,0))</f>
        <v>4</v>
      </c>
      <c r="X5185" s="18">
        <f>_xlfn.IFNA(VLOOKUP(A5185,过往入选债券!A:D,4,0),2)</f>
        <v>2</v>
      </c>
      <c r="Y5185">
        <f>_xlfn.IFNA(VLOOKUP(C5185,[2]Sheet1!$A:$A,1,0),3)</f>
        <v>3</v>
      </c>
    </row>
    <row r="5186" spans="1:25" hidden="1" x14ac:dyDescent="0.2">
      <c r="A5186" s="21" t="s">
        <v>7584</v>
      </c>
      <c r="B5186" s="21" t="s">
        <v>7585</v>
      </c>
      <c r="C5186" s="37" t="s">
        <v>3569</v>
      </c>
      <c r="D5186" s="26" t="str">
        <f>[1]!b_calc_yield(A5186,日期设置!$B$2,F5186,1,R5186,1,O5186,L5186,S5186,)</f>
        <v>Fetching...</v>
      </c>
      <c r="E5186" s="26">
        <f t="shared" ref="E5186:E5249" si="162">((O5186*W5186+L5186)/V5186-1)*100</f>
        <v>11.161583325090252</v>
      </c>
      <c r="F5186" s="18">
        <f>[1]!b_dq_cleanprice($A5186,日期设置!B$2)</f>
        <v>102.3729</v>
      </c>
      <c r="G5186" s="18" t="str">
        <f t="shared" ref="G5186:G5249" si="163">LEFT(T5186,4)&amp;" + "&amp;LEFT(U5186,4)</f>
        <v>2.66 + 0</v>
      </c>
      <c r="H5186" s="27">
        <f>[1]!b_dq_pctchange($A5186,日期设置!$B$2,1)/100</f>
        <v>0</v>
      </c>
      <c r="I5186" s="26">
        <f>[1]!b_pq_pctchange(A5186,日期设置!$B$4,日期设置!$B$2,1)</f>
        <v>-0.40907295604582011</v>
      </c>
      <c r="J5186" s="26">
        <f>[1]!b_pq_pctchange(A5186,日期设置!$C$4,日期设置!$B$2,1)</f>
        <v>-0.40907295604582011</v>
      </c>
      <c r="K5186" s="52">
        <f>[1]!b_dq_amount($A5186,日期设置!B$2,2,10000)</f>
        <v>0</v>
      </c>
      <c r="L5186" s="26">
        <f>[1]!b_info_latestpar(A5186,日期设置!$B$2)</f>
        <v>100</v>
      </c>
      <c r="M5186" s="6">
        <f>[1]!b_info_outstandingbalance($A5186,日期设置!B$2)</f>
        <v>5</v>
      </c>
      <c r="N5186" s="7" t="str">
        <f>[1]!b_info_latestissurercreditrating2(A5186,日期设置!$B$2,"102","1")</f>
        <v>AA+</v>
      </c>
      <c r="O5186" s="8">
        <v>5.25</v>
      </c>
      <c r="P5186" s="9">
        <f>[1]!b_info_repurchasedate(A5186)</f>
        <v>0</v>
      </c>
      <c r="Q5186" s="8" t="s">
        <v>16408</v>
      </c>
      <c r="R5186" s="2" t="str">
        <f>IF((--IF(P5186=0,Q5186,P5186))&gt;(--日期设置!$B$2),IF(P5186=0,Q5186,P5186),Q5186)</f>
        <v>2023-11-20</v>
      </c>
      <c r="S5186" s="2" t="s">
        <v>18181</v>
      </c>
      <c r="T5186" s="8">
        <f>[1]!b_anal_ptmyear($A5186,日期设置!$B$2)</f>
        <v>2.6657534246575345</v>
      </c>
      <c r="U5186" s="8">
        <f>[1]!b_anal_termifexercise($A5186,日期设置!B$2)</f>
        <v>0</v>
      </c>
      <c r="V5186" s="10">
        <f>[1]!b_dq_dirtyprice(A5186,日期设置!$B$2)</f>
        <v>104.1277</v>
      </c>
      <c r="W5186" s="11">
        <f>IF(U5186=0,ROUNDUP((Q5186-日期设置!$B$2)/365,0),ROUNDUP((R5186-日期设置!$B$2)/365,0))</f>
        <v>3</v>
      </c>
      <c r="X5186" s="18">
        <f>_xlfn.IFNA(VLOOKUP(A5186,过往入选债券!A:D,4,0),2)</f>
        <v>2</v>
      </c>
      <c r="Y5186">
        <f>_xlfn.IFNA(VLOOKUP(C5186,[2]Sheet1!$A:$A,1,0),3)</f>
        <v>3</v>
      </c>
    </row>
    <row r="5187" spans="1:25" hidden="1" x14ac:dyDescent="0.2">
      <c r="A5187" s="21" t="s">
        <v>747</v>
      </c>
      <c r="B5187" s="21" t="s">
        <v>748</v>
      </c>
      <c r="C5187" s="37" t="s">
        <v>174</v>
      </c>
      <c r="D5187" s="26" t="str">
        <f>[1]!b_calc_yield(A5187,日期设置!$B$2,F5187,1,R5187,1,O5187,L5187,S5187,)</f>
        <v>Fetching...</v>
      </c>
      <c r="E5187" s="26">
        <f t="shared" si="162"/>
        <v>1.9928808388018471</v>
      </c>
      <c r="F5187" s="18">
        <f>[1]!b_dq_cleanprice($A5187,日期设置!B$2)</f>
        <v>100.411</v>
      </c>
      <c r="G5187" s="18" t="str">
        <f t="shared" si="163"/>
        <v>0.46 + 0</v>
      </c>
      <c r="H5187" s="27">
        <f>[1]!b_dq_pctchange($A5187,日期设置!$B$2,1)/100</f>
        <v>0</v>
      </c>
      <c r="I5187" s="26">
        <f>[1]!b_pq_pctchange(A5187,日期设置!$B$4,日期设置!$B$2,1)</f>
        <v>0</v>
      </c>
      <c r="J5187" s="26">
        <f>[1]!b_pq_pctchange(A5187,日期设置!$C$4,日期设置!$B$2,1)</f>
        <v>-3.7929657906342638E-2</v>
      </c>
      <c r="K5187" s="52">
        <f>[1]!b_dq_amount($A5187,日期设置!B$2,2,10000)</f>
        <v>0</v>
      </c>
      <c r="L5187" s="26">
        <f>[1]!b_info_latestpar(A5187,日期设置!$B$2)</f>
        <v>100</v>
      </c>
      <c r="M5187" s="6">
        <f>[1]!b_info_outstandingbalance($A5187,日期设置!B$2)</f>
        <v>5</v>
      </c>
      <c r="N5187" s="7">
        <f>[1]!b_info_latestissurercreditrating2(A5187,日期设置!$B$2,"102","1")</f>
        <v>0</v>
      </c>
      <c r="O5187" s="8">
        <v>5.3</v>
      </c>
      <c r="P5187" s="9">
        <f>[1]!b_info_repurchasedate(A5187)</f>
        <v>0</v>
      </c>
      <c r="Q5187" s="8" t="s">
        <v>16299</v>
      </c>
      <c r="R5187" s="2" t="str">
        <f>IF((--IF(P5187=0,Q5187,P5187))&gt;(--日期设置!$B$2),IF(P5187=0,Q5187,P5187),Q5187)</f>
        <v>2021-09-08</v>
      </c>
      <c r="S5187" s="2" t="s">
        <v>18080</v>
      </c>
      <c r="T5187" s="8">
        <f>[1]!b_anal_ptmyear($A5187,日期设置!$B$2)</f>
        <v>0.46575342465753422</v>
      </c>
      <c r="U5187" s="8">
        <f>[1]!b_anal_termifexercise($A5187,日期设置!B$2)</f>
        <v>0</v>
      </c>
      <c r="V5187" s="10">
        <f>[1]!b_dq_dirtyprice(A5187,日期设置!$B$2)</f>
        <v>103.24250000000001</v>
      </c>
      <c r="W5187" s="11">
        <f>IF(U5187=0,ROUNDUP((Q5187-日期设置!$B$2)/365,0),ROUNDUP((R5187-日期设置!$B$2)/365,0))</f>
        <v>1</v>
      </c>
      <c r="X5187" s="18">
        <f>_xlfn.IFNA(VLOOKUP(A5187,过往入选债券!A:D,4,0),2)</f>
        <v>2</v>
      </c>
      <c r="Y5187">
        <f>_xlfn.IFNA(VLOOKUP(C5187,[2]Sheet1!$A:$A,1,0),3)</f>
        <v>3</v>
      </c>
    </row>
    <row r="5188" spans="1:25" hidden="1" x14ac:dyDescent="0.2">
      <c r="A5188" s="21" t="s">
        <v>2922</v>
      </c>
      <c r="B5188" s="21" t="s">
        <v>2923</v>
      </c>
      <c r="C5188" s="37" t="s">
        <v>2659</v>
      </c>
      <c r="D5188" s="26" t="str">
        <f>[1]!b_calc_yield(A5188,日期设置!$B$2,F5188,1,R5188,1,O5188,L5188,S5188,)</f>
        <v>Fetching...</v>
      </c>
      <c r="E5188" s="26">
        <f t="shared" si="162"/>
        <v>0.24617770573589492</v>
      </c>
      <c r="F5188" s="18">
        <f>[1]!b_dq_cleanprice($A5188,日期设置!B$2)</f>
        <v>100.15649999999999</v>
      </c>
      <c r="G5188" s="18" t="str">
        <f t="shared" si="163"/>
        <v>1.05 + 0.05</v>
      </c>
      <c r="H5188" s="27">
        <f>[1]!b_dq_pctchange($A5188,日期设置!$B$2,1)/100</f>
        <v>0</v>
      </c>
      <c r="I5188" s="26">
        <f>[1]!b_pq_pctchange(A5188,日期设置!$B$4,日期设置!$B$2,1)</f>
        <v>0</v>
      </c>
      <c r="J5188" s="26">
        <f>[1]!b_pq_pctchange(A5188,日期设置!$C$4,日期设置!$B$2,1)</f>
        <v>0</v>
      </c>
      <c r="K5188" s="52">
        <f>[1]!b_dq_amount($A5188,日期设置!B$2,2,10000)</f>
        <v>0</v>
      </c>
      <c r="L5188" s="26">
        <f>[1]!b_info_latestpar(A5188,日期设置!$B$2)</f>
        <v>100</v>
      </c>
      <c r="M5188" s="6">
        <f>[1]!b_info_outstandingbalance($A5188,日期设置!B$2)</f>
        <v>3</v>
      </c>
      <c r="N5188" s="7">
        <f>[1]!b_info_latestissurercreditrating2(A5188,日期设置!$B$2,"102","1")</f>
        <v>0</v>
      </c>
      <c r="O5188" s="8">
        <v>7.3</v>
      </c>
      <c r="P5188" s="9" t="str">
        <f>[1]!b_info_repurchasedate(A5188)</f>
        <v>2021-04-12</v>
      </c>
      <c r="Q5188" s="8" t="s">
        <v>16516</v>
      </c>
      <c r="R5188" s="2" t="str">
        <f>IF((--IF(P5188=0,Q5188,P5188))&gt;(--日期设置!$B$2),IF(P5188=0,Q5188,P5188),Q5188)</f>
        <v>2021-04-12</v>
      </c>
      <c r="S5188" s="2" t="s">
        <v>18240</v>
      </c>
      <c r="T5188" s="8">
        <f>[1]!b_anal_ptmyear($A5188,日期设置!$B$2)</f>
        <v>1.0575342465753426</v>
      </c>
      <c r="U5188" s="8">
        <f>[1]!b_anal_termifexercise($A5188,日期设置!B$2)</f>
        <v>5.7534246575342465E-2</v>
      </c>
      <c r="V5188" s="10">
        <f>[1]!b_dq_dirtyprice(A5188,日期设置!$B$2)</f>
        <v>107.0365</v>
      </c>
      <c r="W5188" s="11">
        <f>IF(U5188=0,ROUNDUP((Q5188-日期设置!$B$2)/365,0),ROUNDUP((R5188-日期设置!$B$2)/365,0))</f>
        <v>1</v>
      </c>
      <c r="X5188" s="18">
        <f>_xlfn.IFNA(VLOOKUP(A5188,过往入选债券!A:D,4,0),2)</f>
        <v>2</v>
      </c>
      <c r="Y5188">
        <f>_xlfn.IFNA(VLOOKUP(C5188,[2]Sheet1!$A:$A,1,0),3)</f>
        <v>3</v>
      </c>
    </row>
    <row r="5189" spans="1:25" hidden="1" x14ac:dyDescent="0.2">
      <c r="A5189" s="21" t="s">
        <v>9450</v>
      </c>
      <c r="B5189" s="21" t="s">
        <v>9451</v>
      </c>
      <c r="C5189" s="37" t="s">
        <v>790</v>
      </c>
      <c r="D5189" s="26" t="str">
        <f>[1]!b_calc_yield(A5189,日期设置!$B$2,F5189,1,R5189,1,O5189,L5189,S5189,)</f>
        <v>Fetching...</v>
      </c>
      <c r="E5189" s="26">
        <f t="shared" si="162"/>
        <v>6.7981467900176451</v>
      </c>
      <c r="F5189" s="18">
        <f>[1]!b_dq_cleanprice($A5189,日期设置!B$2)</f>
        <v>100.1478</v>
      </c>
      <c r="G5189" s="18" t="str">
        <f t="shared" si="163"/>
        <v>3.61 + 1.61</v>
      </c>
      <c r="H5189" s="27">
        <f>[1]!b_dq_pctchange($A5189,日期设置!$B$2,1)/100</f>
        <v>0</v>
      </c>
      <c r="I5189" s="26">
        <f>[1]!b_pq_pctchange(A5189,日期设置!$B$4,日期设置!$B$2,1)</f>
        <v>0</v>
      </c>
      <c r="J5189" s="26">
        <f>[1]!b_pq_pctchange(A5189,日期设置!$C$4,日期设置!$B$2,1)</f>
        <v>0</v>
      </c>
      <c r="K5189" s="52">
        <f>[1]!b_dq_amount($A5189,日期设置!B$2,2,10000)</f>
        <v>0</v>
      </c>
      <c r="L5189" s="26">
        <f>[1]!b_info_latestpar(A5189,日期设置!$B$2)</f>
        <v>100</v>
      </c>
      <c r="M5189" s="6">
        <f>[1]!b_info_outstandingbalance($A5189,日期设置!B$2)</f>
        <v>3</v>
      </c>
      <c r="N5189" s="7" t="str">
        <f>[1]!b_info_latestissurercreditrating2(A5189,日期设置!$B$2,"102","1")</f>
        <v>AA+</v>
      </c>
      <c r="O5189" s="8">
        <v>4.3899999999999997</v>
      </c>
      <c r="P5189" s="9" t="str">
        <f>[1]!b_info_repurchasedate(A5189)</f>
        <v>2022-10-31</v>
      </c>
      <c r="Q5189" s="8" t="s">
        <v>16051</v>
      </c>
      <c r="R5189" s="2" t="str">
        <f>IF((--IF(P5189=0,Q5189,P5189))&gt;(--日期设置!$B$2),IF(P5189=0,Q5189,P5189),Q5189)</f>
        <v>2022-10-31</v>
      </c>
      <c r="S5189" s="2" t="s">
        <v>17923</v>
      </c>
      <c r="T5189" s="8">
        <f>[1]!b_anal_ptmyear($A5189,日期设置!$B$2)</f>
        <v>3.6109589041095891</v>
      </c>
      <c r="U5189" s="8">
        <f>[1]!b_anal_termifexercise($A5189,日期设置!B$2)</f>
        <v>1.6109589041095891</v>
      </c>
      <c r="V5189" s="10">
        <f>[1]!b_dq_dirtyprice(A5189,日期设置!$B$2)</f>
        <v>101.8557</v>
      </c>
      <c r="W5189" s="11">
        <f>IF(U5189=0,ROUNDUP((Q5189-日期设置!$B$2)/365,0),ROUNDUP((R5189-日期设置!$B$2)/365,0))</f>
        <v>2</v>
      </c>
      <c r="X5189" s="18">
        <f>_xlfn.IFNA(VLOOKUP(A5189,过往入选债券!A:D,4,0),2)</f>
        <v>2</v>
      </c>
      <c r="Y5189">
        <f>_xlfn.IFNA(VLOOKUP(C5189,[2]Sheet1!$A:$A,1,0),3)</f>
        <v>3</v>
      </c>
    </row>
    <row r="5190" spans="1:25" hidden="1" x14ac:dyDescent="0.2">
      <c r="A5190" s="21" t="s">
        <v>11455</v>
      </c>
      <c r="B5190" s="21" t="s">
        <v>11456</v>
      </c>
      <c r="C5190" s="37" t="s">
        <v>11457</v>
      </c>
      <c r="D5190" s="26" t="str">
        <f>[1]!b_calc_yield(A5190,日期设置!$B$2,F5190,1,R5190,1,O5190,L5190,S5190,)</f>
        <v>Fetching...</v>
      </c>
      <c r="E5190" s="26">
        <f t="shared" si="162"/>
        <v>18.746870698698004</v>
      </c>
      <c r="F5190" s="18">
        <f>[1]!b_dq_cleanprice($A5190,日期设置!B$2)</f>
        <v>102.68210000000001</v>
      </c>
      <c r="G5190" s="18" t="str">
        <f t="shared" si="163"/>
        <v>4.52 + 0</v>
      </c>
      <c r="H5190" s="27">
        <f>[1]!b_dq_pctchange($A5190,日期设置!$B$2,1)/100</f>
        <v>0</v>
      </c>
      <c r="I5190" s="26">
        <f>[1]!b_pq_pctchange(A5190,日期设置!$B$4,日期设置!$B$2,1)</f>
        <v>0</v>
      </c>
      <c r="J5190" s="26">
        <f>[1]!b_pq_pctchange(A5190,日期设置!$C$4,日期设置!$B$2,1)</f>
        <v>0</v>
      </c>
      <c r="K5190" s="52">
        <f>[1]!b_dq_amount($A5190,日期设置!B$2,2,10000)</f>
        <v>0</v>
      </c>
      <c r="L5190" s="26">
        <f>[1]!b_info_latestpar(A5190,日期设置!$B$2)</f>
        <v>100</v>
      </c>
      <c r="M5190" s="6">
        <f>[1]!b_info_outstandingbalance($A5190,日期设置!B$2)</f>
        <v>20</v>
      </c>
      <c r="N5190" s="7" t="str">
        <f>[1]!b_info_latestissurercreditrating2(A5190,日期设置!$B$2,"102","1")</f>
        <v>AAA</v>
      </c>
      <c r="O5190" s="8">
        <v>4.95</v>
      </c>
      <c r="P5190" s="9">
        <f>[1]!b_info_repurchasedate(A5190)</f>
        <v>0</v>
      </c>
      <c r="Q5190" s="8" t="s">
        <v>16910</v>
      </c>
      <c r="R5190" s="2" t="str">
        <f>IF((--IF(P5190=0,Q5190,P5190))&gt;(--日期设置!$B$2),IF(P5190=0,Q5190,P5190),Q5190)</f>
        <v>2025-09-28</v>
      </c>
      <c r="S5190" s="2" t="s">
        <v>18578</v>
      </c>
      <c r="T5190" s="8">
        <f>[1]!b_anal_ptmyear($A5190,日期设置!$B$2)</f>
        <v>4.5205479452054798</v>
      </c>
      <c r="U5190" s="8">
        <f>[1]!b_anal_termifexercise($A5190,日期设置!B$2)</f>
        <v>0</v>
      </c>
      <c r="V5190" s="10">
        <f>[1]!b_dq_dirtyprice(A5190,日期设置!$B$2)</f>
        <v>105.05540000000001</v>
      </c>
      <c r="W5190" s="11">
        <f>IF(U5190=0,ROUNDUP((Q5190-日期设置!$B$2)/365,0),ROUNDUP((R5190-日期设置!$B$2)/365,0))</f>
        <v>5</v>
      </c>
      <c r="X5190" s="18">
        <f>_xlfn.IFNA(VLOOKUP(A5190,过往入选债券!A:D,4,0),2)</f>
        <v>2</v>
      </c>
      <c r="Y5190">
        <f>_xlfn.IFNA(VLOOKUP(C5190,[2]Sheet1!$A:$A,1,0),3)</f>
        <v>3</v>
      </c>
    </row>
    <row r="5191" spans="1:25" hidden="1" x14ac:dyDescent="0.2">
      <c r="A5191" s="21" t="s">
        <v>4457</v>
      </c>
      <c r="B5191" s="21" t="s">
        <v>4458</v>
      </c>
      <c r="C5191" s="37" t="s">
        <v>34</v>
      </c>
      <c r="D5191" s="26" t="str">
        <f>[1]!b_calc_yield(A5191,日期设置!$B$2,F5191,1,R5191,1,O5191,L5191,S5191,)</f>
        <v>Fetching...</v>
      </c>
      <c r="E5191" s="26">
        <f t="shared" si="162"/>
        <v>8.9102264114596217</v>
      </c>
      <c r="F5191" s="18">
        <f>[1]!b_dq_cleanprice($A5191,日期设置!B$2)</f>
        <v>99.390699999999995</v>
      </c>
      <c r="G5191" s="18" t="str">
        <f t="shared" si="163"/>
        <v>4.14 + 2.14</v>
      </c>
      <c r="H5191" s="27">
        <f>[1]!b_dq_pctchange($A5191,日期设置!$B$2,1)/100</f>
        <v>0</v>
      </c>
      <c r="I5191" s="26">
        <f>[1]!b_pq_pctchange(A5191,日期设置!$B$4,日期设置!$B$2,1)</f>
        <v>0</v>
      </c>
      <c r="J5191" s="26">
        <f>[1]!b_pq_pctchange(A5191,日期设置!$C$4,日期设置!$B$2,1)</f>
        <v>1.2561419022654259</v>
      </c>
      <c r="K5191" s="52">
        <f>[1]!b_dq_amount($A5191,日期设置!B$2,2,10000)</f>
        <v>0</v>
      </c>
      <c r="L5191" s="26">
        <f>[1]!b_info_latestpar(A5191,日期设置!$B$2)</f>
        <v>100</v>
      </c>
      <c r="M5191" s="6">
        <f>[1]!b_info_outstandingbalance($A5191,日期设置!B$2)</f>
        <v>5</v>
      </c>
      <c r="N5191" s="7">
        <f>[1]!b_info_latestissurercreditrating2(A5191,日期设置!$B$2,"102","1")</f>
        <v>0</v>
      </c>
      <c r="O5191" s="8">
        <v>3.98</v>
      </c>
      <c r="P5191" s="9" t="str">
        <f>[1]!b_info_repurchasedate(A5191)</f>
        <v>2023-05-15</v>
      </c>
      <c r="Q5191" s="8" t="s">
        <v>17370</v>
      </c>
      <c r="R5191" s="2" t="str">
        <f>IF((--IF(P5191=0,Q5191,P5191))&gt;(--日期设置!$B$2),IF(P5191=0,Q5191,P5191),Q5191)</f>
        <v>2023-05-15</v>
      </c>
      <c r="S5191" s="2" t="s">
        <v>18802</v>
      </c>
      <c r="T5191" s="8">
        <f>[1]!b_anal_ptmyear($A5191,日期设置!$B$2)</f>
        <v>4.1479452054794521</v>
      </c>
      <c r="U5191" s="8">
        <f>[1]!b_anal_termifexercise($A5191,日期设置!B$2)</f>
        <v>2.1479452054794521</v>
      </c>
      <c r="V5191" s="10">
        <f>[1]!b_dq_dirtyprice(A5191,日期设置!$B$2)</f>
        <v>102.78189999999999</v>
      </c>
      <c r="W5191" s="11">
        <f>IF(U5191=0,ROUNDUP((Q5191-日期设置!$B$2)/365,0),ROUNDUP((R5191-日期设置!$B$2)/365,0))</f>
        <v>3</v>
      </c>
      <c r="X5191" s="18">
        <f>_xlfn.IFNA(VLOOKUP(A5191,过往入选债券!A:D,4,0),2)</f>
        <v>2</v>
      </c>
      <c r="Y5191">
        <f>_xlfn.IFNA(VLOOKUP(C5191,[2]Sheet1!$A:$A,1,0),3)</f>
        <v>3</v>
      </c>
    </row>
    <row r="5192" spans="1:25" hidden="1" x14ac:dyDescent="0.2">
      <c r="A5192" s="21" t="s">
        <v>3006</v>
      </c>
      <c r="B5192" s="21" t="s">
        <v>3007</v>
      </c>
      <c r="C5192" s="37" t="s">
        <v>451</v>
      </c>
      <c r="D5192" s="26" t="str">
        <f>[1]!b_calc_yield(A5192,日期设置!$B$2,F5192,1,R5192,1,O5192,L5192,S5192,)</f>
        <v>Fetching...</v>
      </c>
      <c r="E5192" s="26">
        <f t="shared" si="162"/>
        <v>4.4811759276125684</v>
      </c>
      <c r="F5192" s="18">
        <f>[1]!b_dq_cleanprice($A5192,日期设置!B$2)</f>
        <v>101.1151</v>
      </c>
      <c r="G5192" s="18" t="str">
        <f t="shared" si="163"/>
        <v>1.09 + 0</v>
      </c>
      <c r="H5192" s="27">
        <f>[1]!b_dq_pctchange($A5192,日期设置!$B$2,1)/100</f>
        <v>0</v>
      </c>
      <c r="I5192" s="26">
        <f>[1]!b_pq_pctchange(A5192,日期设置!$B$4,日期设置!$B$2,1)</f>
        <v>0</v>
      </c>
      <c r="J5192" s="26">
        <f>[1]!b_pq_pctchange(A5192,日期设置!$C$4,日期设置!$B$2,1)</f>
        <v>0.10444551804976177</v>
      </c>
      <c r="K5192" s="52">
        <f>[1]!b_dq_amount($A5192,日期设置!B$2,2,10000)</f>
        <v>0</v>
      </c>
      <c r="L5192" s="26">
        <f>[1]!b_info_latestpar(A5192,日期设置!$B$2)</f>
        <v>100</v>
      </c>
      <c r="M5192" s="6">
        <f>[1]!b_info_outstandingbalance($A5192,日期设置!B$2)</f>
        <v>8</v>
      </c>
      <c r="N5192" s="7">
        <f>[1]!b_info_latestissurercreditrating2(A5192,日期设置!$B$2,"102","1")</f>
        <v>0</v>
      </c>
      <c r="O5192" s="8">
        <v>5.35</v>
      </c>
      <c r="P5192" s="9">
        <f>[1]!b_info_repurchasedate(A5192)</f>
        <v>0</v>
      </c>
      <c r="Q5192" s="8" t="s">
        <v>16423</v>
      </c>
      <c r="R5192" s="2" t="str">
        <f>IF((--IF(P5192=0,Q5192,P5192))&gt;(--日期设置!$B$2),IF(P5192=0,Q5192,P5192),Q5192)</f>
        <v>2022-04-26</v>
      </c>
      <c r="S5192" s="2" t="s">
        <v>17815</v>
      </c>
      <c r="T5192" s="8">
        <f>[1]!b_anal_ptmyear($A5192,日期设置!$B$2)</f>
        <v>1.095890410958904</v>
      </c>
      <c r="U5192" s="8">
        <f>[1]!b_anal_termifexercise($A5192,日期设置!B$2)</f>
        <v>0</v>
      </c>
      <c r="V5192" s="10">
        <f>[1]!b_dq_dirtyprice(A5192,日期设置!$B$2)</f>
        <v>105.9521</v>
      </c>
      <c r="W5192" s="11">
        <f>IF(U5192=0,ROUNDUP((Q5192-日期设置!$B$2)/365,0),ROUNDUP((R5192-日期设置!$B$2)/365,0))</f>
        <v>2</v>
      </c>
      <c r="X5192" s="18">
        <f>_xlfn.IFNA(VLOOKUP(A5192,过往入选债券!A:D,4,0),2)</f>
        <v>2</v>
      </c>
      <c r="Y5192">
        <f>_xlfn.IFNA(VLOOKUP(C5192,[2]Sheet1!$A:$A,1,0),3)</f>
        <v>3</v>
      </c>
    </row>
    <row r="5193" spans="1:25" hidden="1" x14ac:dyDescent="0.2">
      <c r="A5193" s="21" t="s">
        <v>4470</v>
      </c>
      <c r="B5193" s="21" t="s">
        <v>4471</v>
      </c>
      <c r="C5193" s="37" t="s">
        <v>1254</v>
      </c>
      <c r="D5193" s="26" t="str">
        <f>[1]!b_calc_yield(A5193,日期设置!$B$2,F5193,1,R5193,1,O5193,L5193,S5193,)</f>
        <v>Fetching...</v>
      </c>
      <c r="E5193" s="26">
        <f t="shared" si="162"/>
        <v>9.0352226576557051</v>
      </c>
      <c r="F5193" s="18">
        <f>[1]!b_dq_cleanprice($A5193,日期设置!B$2)</f>
        <v>98.275199999999998</v>
      </c>
      <c r="G5193" s="18" t="str">
        <f t="shared" si="163"/>
        <v>2.16 + 0</v>
      </c>
      <c r="H5193" s="27">
        <f>[1]!b_dq_pctchange($A5193,日期设置!$B$2,1)/100</f>
        <v>0</v>
      </c>
      <c r="I5193" s="26">
        <f>[1]!b_pq_pctchange(A5193,日期设置!$B$4,日期设置!$B$2,1)</f>
        <v>0</v>
      </c>
      <c r="J5193" s="26">
        <f>[1]!b_pq_pctchange(A5193,日期设置!$C$4,日期设置!$B$2,1)</f>
        <v>0</v>
      </c>
      <c r="K5193" s="52">
        <f>[1]!b_dq_amount($A5193,日期设置!B$2,2,10000)</f>
        <v>0</v>
      </c>
      <c r="L5193" s="26">
        <f>[1]!b_info_latestpar(A5193,日期设置!$B$2)</f>
        <v>100</v>
      </c>
      <c r="M5193" s="6">
        <f>[1]!b_info_outstandingbalance($A5193,日期设置!B$2)</f>
        <v>5</v>
      </c>
      <c r="N5193" s="7">
        <f>[1]!b_info_latestissurercreditrating2(A5193,日期设置!$B$2,"102","1")</f>
        <v>0</v>
      </c>
      <c r="O5193" s="8">
        <v>3.43</v>
      </c>
      <c r="P5193" s="9">
        <f>[1]!b_info_repurchasedate(A5193)</f>
        <v>0</v>
      </c>
      <c r="Q5193" s="8" t="s">
        <v>17206</v>
      </c>
      <c r="R5193" s="2" t="str">
        <f>IF((--IF(P5193=0,Q5193,P5193))&gt;(--日期设置!$B$2),IF(P5193=0,Q5193,P5193),Q5193)</f>
        <v>2023-05-20</v>
      </c>
      <c r="S5193" s="2" t="s">
        <v>17961</v>
      </c>
      <c r="T5193" s="8">
        <f>[1]!b_anal_ptmyear($A5193,日期设置!$B$2)</f>
        <v>2.1616438356164385</v>
      </c>
      <c r="U5193" s="8">
        <f>[1]!b_anal_termifexercise($A5193,日期设置!B$2)</f>
        <v>0</v>
      </c>
      <c r="V5193" s="10">
        <f>[1]!b_dq_dirtyprice(A5193,日期设置!$B$2)</f>
        <v>101.1508</v>
      </c>
      <c r="W5193" s="11">
        <f>IF(U5193=0,ROUNDUP((Q5193-日期设置!$B$2)/365,0),ROUNDUP((R5193-日期设置!$B$2)/365,0))</f>
        <v>3</v>
      </c>
      <c r="X5193" s="18">
        <f>_xlfn.IFNA(VLOOKUP(A5193,过往入选债券!A:D,4,0),2)</f>
        <v>2</v>
      </c>
      <c r="Y5193">
        <f>_xlfn.IFNA(VLOOKUP(C5193,[2]Sheet1!$A:$A,1,0),3)</f>
        <v>3</v>
      </c>
    </row>
    <row r="5194" spans="1:25" hidden="1" x14ac:dyDescent="0.2">
      <c r="A5194" s="21" t="s">
        <v>6999</v>
      </c>
      <c r="B5194" s="21" t="s">
        <v>7000</v>
      </c>
      <c r="C5194" s="37" t="s">
        <v>431</v>
      </c>
      <c r="D5194" s="26" t="str">
        <f>[1]!b_calc_yield(A5194,日期设置!$B$2,F5194,1,R5194,1,O5194,L5194,S5194,)</f>
        <v>Fetching...</v>
      </c>
      <c r="E5194" s="26">
        <f t="shared" si="162"/>
        <v>9.5167541633868868</v>
      </c>
      <c r="F5194" s="18">
        <f>[1]!b_dq_cleanprice($A5194,日期设置!B$2)</f>
        <v>102.9896</v>
      </c>
      <c r="G5194" s="18" t="str">
        <f t="shared" si="163"/>
        <v>2.32 + 0</v>
      </c>
      <c r="H5194" s="27">
        <f>[1]!b_dq_pctchange($A5194,日期设置!$B$2,1)/100</f>
        <v>0</v>
      </c>
      <c r="I5194" s="26">
        <f>[1]!b_pq_pctchange(A5194,日期设置!$B$4,日期设置!$B$2,1)</f>
        <v>0</v>
      </c>
      <c r="J5194" s="26">
        <f>[1]!b_pq_pctchange(A5194,日期设置!$C$4,日期设置!$B$2,1)</f>
        <v>-0.3050200039301223</v>
      </c>
      <c r="K5194" s="52">
        <f>[1]!b_dq_amount($A5194,日期设置!B$2,2,10000)</f>
        <v>0</v>
      </c>
      <c r="L5194" s="26">
        <f>[1]!b_info_latestpar(A5194,日期设置!$B$2)</f>
        <v>100</v>
      </c>
      <c r="M5194" s="6">
        <f>[1]!b_info_outstandingbalance($A5194,日期设置!B$2)</f>
        <v>6.9</v>
      </c>
      <c r="N5194" s="7" t="str">
        <f>[1]!b_info_latestissurercreditrating2(A5194,日期设置!$B$2,"102","1")</f>
        <v>AA+</v>
      </c>
      <c r="O5194" s="8">
        <v>5.67</v>
      </c>
      <c r="P5194" s="9">
        <f>[1]!b_info_repurchasedate(A5194)</f>
        <v>0</v>
      </c>
      <c r="Q5194" s="8" t="s">
        <v>16481</v>
      </c>
      <c r="R5194" s="2" t="str">
        <f>IF((--IF(P5194=0,Q5194,P5194))&gt;(--日期设置!$B$2),IF(P5194=0,Q5194,P5194),Q5194)</f>
        <v>2023-07-17</v>
      </c>
      <c r="S5194" s="2" t="s">
        <v>18735</v>
      </c>
      <c r="T5194" s="8">
        <f>[1]!b_anal_ptmyear($A5194,日期设置!$B$2)</f>
        <v>2.3205479452054796</v>
      </c>
      <c r="U5194" s="8">
        <f>[1]!b_anal_termifexercise($A5194,日期设置!B$2)</f>
        <v>0</v>
      </c>
      <c r="V5194" s="10">
        <f>[1]!b_dq_dirtyprice(A5194,日期设置!$B$2)</f>
        <v>106.8421</v>
      </c>
      <c r="W5194" s="11">
        <f>IF(U5194=0,ROUNDUP((Q5194-日期设置!$B$2)/365,0),ROUNDUP((R5194-日期设置!$B$2)/365,0))</f>
        <v>3</v>
      </c>
      <c r="X5194" s="18">
        <f>_xlfn.IFNA(VLOOKUP(A5194,过往入选债券!A:D,4,0),2)</f>
        <v>2</v>
      </c>
      <c r="Y5194">
        <f>_xlfn.IFNA(VLOOKUP(C5194,[2]Sheet1!$A:$A,1,0),3)</f>
        <v>3</v>
      </c>
    </row>
    <row r="5195" spans="1:25" hidden="1" x14ac:dyDescent="0.2">
      <c r="A5195" s="21" t="s">
        <v>9008</v>
      </c>
      <c r="B5195" s="21" t="s">
        <v>9009</v>
      </c>
      <c r="C5195" s="37" t="s">
        <v>6569</v>
      </c>
      <c r="D5195" s="26" t="str">
        <f>[1]!b_calc_yield(A5195,日期设置!$B$2,F5195,1,R5195,1,O5195,L5195,S5195,)</f>
        <v>Fetching...</v>
      </c>
      <c r="E5195" s="26">
        <f t="shared" si="162"/>
        <v>14.231057742430476</v>
      </c>
      <c r="F5195" s="18">
        <f>[1]!b_dq_cleanprice($A5195,日期设置!B$2)</f>
        <v>99.740399999999994</v>
      </c>
      <c r="G5195" s="18" t="str">
        <f t="shared" si="163"/>
        <v>3.40 + 0</v>
      </c>
      <c r="H5195" s="27">
        <f>[1]!b_dq_pctchange($A5195,日期设置!$B$2,1)/100</f>
        <v>0</v>
      </c>
      <c r="I5195" s="26">
        <f>[1]!b_pq_pctchange(A5195,日期设置!$B$4,日期设置!$B$2,1)</f>
        <v>0</v>
      </c>
      <c r="J5195" s="26">
        <f>[1]!b_pq_pctchange(A5195,日期设置!$C$4,日期设置!$B$2,1)</f>
        <v>0</v>
      </c>
      <c r="K5195" s="52">
        <f>[1]!b_dq_amount($A5195,日期设置!B$2,2,10000)</f>
        <v>0</v>
      </c>
      <c r="L5195" s="26">
        <f>[1]!b_info_latestpar(A5195,日期设置!$B$2)</f>
        <v>100</v>
      </c>
      <c r="M5195" s="6">
        <f>[1]!b_info_outstandingbalance($A5195,日期设置!B$2)</f>
        <v>5</v>
      </c>
      <c r="N5195" s="7" t="str">
        <f>[1]!b_info_latestissurercreditrating2(A5195,日期设置!$B$2,"102","1")</f>
        <v>AA+</v>
      </c>
      <c r="O5195" s="8">
        <v>4.2</v>
      </c>
      <c r="P5195" s="9">
        <f>[1]!b_info_repurchasedate(A5195)</f>
        <v>0</v>
      </c>
      <c r="Q5195" s="8" t="s">
        <v>16612</v>
      </c>
      <c r="R5195" s="2" t="str">
        <f>IF((--IF(P5195=0,Q5195,P5195))&gt;(--日期设置!$B$2),IF(P5195=0,Q5195,P5195),Q5195)</f>
        <v>2024-08-16</v>
      </c>
      <c r="S5195" s="2" t="s">
        <v>18363</v>
      </c>
      <c r="T5195" s="8">
        <f>[1]!b_anal_ptmyear($A5195,日期设置!$B$2)</f>
        <v>3.4027397260273973</v>
      </c>
      <c r="U5195" s="8">
        <f>[1]!b_anal_termifexercise($A5195,日期设置!B$2)</f>
        <v>0</v>
      </c>
      <c r="V5195" s="10">
        <f>[1]!b_dq_dirtyprice(A5195,日期设置!$B$2)</f>
        <v>102.24890000000001</v>
      </c>
      <c r="W5195" s="11">
        <f>IF(U5195=0,ROUNDUP((Q5195-日期设置!$B$2)/365,0),ROUNDUP((R5195-日期设置!$B$2)/365,0))</f>
        <v>4</v>
      </c>
      <c r="X5195" s="18">
        <f>_xlfn.IFNA(VLOOKUP(A5195,过往入选债券!A:D,4,0),2)</f>
        <v>2</v>
      </c>
      <c r="Y5195">
        <f>_xlfn.IFNA(VLOOKUP(C5195,[2]Sheet1!$A:$A,1,0),3)</f>
        <v>3</v>
      </c>
    </row>
    <row r="5196" spans="1:25" hidden="1" x14ac:dyDescent="0.2">
      <c r="A5196" s="28" t="s">
        <v>22664</v>
      </c>
      <c r="B5196" s="28" t="s">
        <v>22665</v>
      </c>
      <c r="C5196" s="39" t="s">
        <v>19628</v>
      </c>
      <c r="D5196" s="26">
        <f>[1]!b_calc_yield(A5196,日期设置!$B$2,F5196,1,R5196,1,O5196,L5196,S5196,)</f>
        <v>4.2765718675786362</v>
      </c>
      <c r="E5196" s="26">
        <f t="shared" si="162"/>
        <v>20.708845116391462</v>
      </c>
      <c r="F5196" s="18">
        <f>[1]!b_dq_cleanprice($A5196,日期设置!B$2)</f>
        <v>100.4228</v>
      </c>
      <c r="G5196" s="18" t="str">
        <f t="shared" si="163"/>
        <v>4.87 + 0</v>
      </c>
      <c r="H5196" s="27">
        <f>[1]!b_dq_pctchange($A5196,日期设置!$B$2,1)/100</f>
        <v>0</v>
      </c>
      <c r="I5196" s="26">
        <f>[1]!b_pq_pctchange(A5196,日期设置!$B$4,日期设置!$B$2,1)</f>
        <v>0.77369400251676412</v>
      </c>
      <c r="J5196" s="26">
        <f>[1]!b_pq_pctchange(A5196,日期设置!$C$4,日期设置!$B$2,1)</f>
        <v>0.42279999999999512</v>
      </c>
      <c r="K5196" s="52">
        <f>[1]!b_dq_amount($A5196,日期设置!B$2,2,10000)</f>
        <v>0</v>
      </c>
      <c r="L5196" s="26">
        <f>[1]!b_info_latestpar(A5196,日期设置!$B$2)</f>
        <v>100</v>
      </c>
      <c r="M5196" s="6">
        <f>[1]!b_info_outstandingbalance($A5196,日期设置!B$2)</f>
        <v>10</v>
      </c>
      <c r="N5196" s="7" t="str">
        <f>[1]!b_info_latestissurercreditrating2(A5196,日期设置!$B$2,"102","1")</f>
        <v>AAA</v>
      </c>
      <c r="O5196" s="43">
        <v>4.38</v>
      </c>
      <c r="P5196" s="9">
        <f>[1]!b_info_repurchasedate(A5196)</f>
        <v>0</v>
      </c>
      <c r="Q5196" s="31" t="s">
        <v>23437</v>
      </c>
      <c r="R5196" s="2" t="str">
        <f>IF((--IF(P5196=0,Q5196,P5196))&gt;(--日期设置!$B$2),IF(P5196=0,Q5196,P5196),Q5196)</f>
        <v>2026-02-03</v>
      </c>
      <c r="S5196" s="2" t="s">
        <v>23273</v>
      </c>
      <c r="T5196" s="8">
        <f>[1]!b_anal_ptmyear($A5196,日期设置!$B$2)</f>
        <v>4.8712328767123285</v>
      </c>
      <c r="U5196" s="8">
        <f>[1]!b_anal_termifexercise($A5196,日期设置!B$2)</f>
        <v>0</v>
      </c>
      <c r="V5196" s="10">
        <f>[1]!b_dq_dirtyprice(A5196,日期设置!$B$2)</f>
        <v>100.9868</v>
      </c>
      <c r="W5196" s="11">
        <f>IF(U5196=0,ROUNDUP((Q5196-日期设置!$B$2)/365,0),ROUNDUP((R5196-日期设置!$B$2)/365,0))</f>
        <v>5</v>
      </c>
      <c r="X5196" s="18">
        <f>_xlfn.IFNA(VLOOKUP(A5196,过往入选债券!A:D,4,0),2)</f>
        <v>2</v>
      </c>
      <c r="Y5196">
        <f>_xlfn.IFNA(VLOOKUP(C5196,[2]Sheet1!$A:$A,1,0),3)</f>
        <v>3</v>
      </c>
    </row>
    <row r="5197" spans="1:25" hidden="1" x14ac:dyDescent="0.2">
      <c r="A5197" s="21" t="s">
        <v>7701</v>
      </c>
      <c r="B5197" s="21" t="s">
        <v>7702</v>
      </c>
      <c r="C5197" s="37" t="s">
        <v>938</v>
      </c>
      <c r="D5197" s="26" t="str">
        <f>[1]!b_calc_yield(A5197,日期设置!$B$2,F5197,1,R5197,1,O5197,L5197,S5197,)</f>
        <v>Fetching...</v>
      </c>
      <c r="E5197" s="26">
        <f t="shared" si="162"/>
        <v>3.1629875547861008</v>
      </c>
      <c r="F5197" s="18">
        <f>[1]!b_dq_cleanprice($A5197,日期设置!B$2)</f>
        <v>100.8977</v>
      </c>
      <c r="G5197" s="18" t="str">
        <f t="shared" si="163"/>
        <v>0.73 + 0.73</v>
      </c>
      <c r="H5197" s="27">
        <f>[1]!b_dq_pctchange($A5197,日期设置!$B$2,1)/100</f>
        <v>0</v>
      </c>
      <c r="I5197" s="26">
        <f>[1]!b_pq_pctchange(A5197,日期设置!$B$4,日期设置!$B$2,1)</f>
        <v>0</v>
      </c>
      <c r="J5197" s="26">
        <f>[1]!b_pq_pctchange(A5197,日期设置!$C$4,日期设置!$B$2,1)</f>
        <v>-0.70345675974904354</v>
      </c>
      <c r="K5197" s="52">
        <f>[1]!b_dq_amount($A5197,日期设置!B$2,2,10000)</f>
        <v>0</v>
      </c>
      <c r="L5197" s="26">
        <f>[1]!b_info_latestpar(A5197,日期设置!$B$2)</f>
        <v>100</v>
      </c>
      <c r="M5197" s="6">
        <f>[1]!b_info_outstandingbalance($A5197,日期设置!B$2)</f>
        <v>15</v>
      </c>
      <c r="N5197" s="7" t="str">
        <f>[1]!b_info_latestissurercreditrating2(A5197,日期设置!$B$2,"102","1")</f>
        <v>AAA</v>
      </c>
      <c r="O5197" s="8">
        <v>5.59</v>
      </c>
      <c r="P5197" s="9">
        <f>[1]!b_info_repurchasedate(A5197)</f>
        <v>0</v>
      </c>
      <c r="Q5197" s="8" t="s">
        <v>16332</v>
      </c>
      <c r="R5197" s="2" t="str">
        <f>IF((--IF(P5197=0,Q5197,P5197))&gt;(--日期设置!$B$2),IF(P5197=0,Q5197,P5197),Q5197)</f>
        <v>2021-12-17</v>
      </c>
      <c r="S5197" s="2" t="s">
        <v>18109</v>
      </c>
      <c r="T5197" s="8">
        <f>[1]!b_anal_ptmyear($A5197,日期设置!$B$2)</f>
        <v>0.73972602739726023</v>
      </c>
      <c r="U5197" s="8">
        <f>[1]!b_anal_termifexercise($A5197,日期设置!B$2)</f>
        <v>0.73972602739726023</v>
      </c>
      <c r="V5197" s="10">
        <f>[1]!b_dq_dirtyprice(A5197,日期设置!$B$2)</f>
        <v>102.3526</v>
      </c>
      <c r="W5197" s="11">
        <f>IF(U5197=0,ROUNDUP((Q5197-日期设置!$B$2)/365,0),ROUNDUP((R5197-日期设置!$B$2)/365,0))</f>
        <v>1</v>
      </c>
      <c r="X5197" s="18">
        <f>_xlfn.IFNA(VLOOKUP(A5197,过往入选债券!A:D,4,0),2)</f>
        <v>2</v>
      </c>
      <c r="Y5197">
        <f>_xlfn.IFNA(VLOOKUP(C5197,[2]Sheet1!$A:$A,1,0),3)</f>
        <v>3</v>
      </c>
    </row>
    <row r="5198" spans="1:25" hidden="1" x14ac:dyDescent="0.2">
      <c r="A5198" s="21" t="s">
        <v>10812</v>
      </c>
      <c r="B5198" s="21" t="s">
        <v>10813</v>
      </c>
      <c r="C5198" s="37" t="s">
        <v>282</v>
      </c>
      <c r="D5198" s="26" t="str">
        <f>[1]!b_calc_yield(A5198,日期设置!$B$2,F5198,1,R5198,1,O5198,L5198,S5198,)</f>
        <v>Fetching...</v>
      </c>
      <c r="E5198" s="26">
        <f t="shared" si="162"/>
        <v>8.8436467039653799</v>
      </c>
      <c r="F5198" s="18">
        <f>[1]!b_dq_cleanprice($A5198,日期设置!B$2)</f>
        <v>97.0839</v>
      </c>
      <c r="G5198" s="18" t="str">
        <f t="shared" si="163"/>
        <v>2.10 + 0</v>
      </c>
      <c r="H5198" s="27">
        <f>[1]!b_dq_pctchange($A5198,日期设置!$B$2,1)/100</f>
        <v>0</v>
      </c>
      <c r="I5198" s="26">
        <f>[1]!b_pq_pctchange(A5198,日期设置!$B$4,日期设置!$B$2,1)</f>
        <v>2.689119267075863E-2</v>
      </c>
      <c r="J5198" s="26">
        <f>[1]!b_pq_pctchange(A5198,日期设置!$C$4,日期设置!$B$2,1)</f>
        <v>0.48761654770383117</v>
      </c>
      <c r="K5198" s="52">
        <f>[1]!b_dq_amount($A5198,日期设置!B$2,2,10000)</f>
        <v>0</v>
      </c>
      <c r="L5198" s="26">
        <f>[1]!b_info_latestpar(A5198,日期设置!$B$2)</f>
        <v>100</v>
      </c>
      <c r="M5198" s="6">
        <f>[1]!b_info_outstandingbalance($A5198,日期设置!B$2)</f>
        <v>15</v>
      </c>
      <c r="N5198" s="7" t="str">
        <f>[1]!b_info_latestissurercreditrating2(A5198,日期设置!$B$2,"102","1")</f>
        <v>AAA</v>
      </c>
      <c r="O5198" s="8">
        <v>2.8</v>
      </c>
      <c r="P5198" s="9">
        <f>[1]!b_info_repurchasedate(A5198)</f>
        <v>0</v>
      </c>
      <c r="Q5198" s="8" t="s">
        <v>16075</v>
      </c>
      <c r="R5198" s="2" t="str">
        <f>IF((--IF(P5198=0,Q5198,P5198))&gt;(--日期设置!$B$2),IF(P5198=0,Q5198,P5198),Q5198)</f>
        <v>2023-04-29</v>
      </c>
      <c r="S5198" s="2" t="s">
        <v>17832</v>
      </c>
      <c r="T5198" s="8">
        <f>[1]!b_anal_ptmyear($A5198,日期设置!$B$2)</f>
        <v>2.1041095890410957</v>
      </c>
      <c r="U5198" s="8">
        <f>[1]!b_anal_termifexercise($A5198,日期设置!B$2)</f>
        <v>0</v>
      </c>
      <c r="V5198" s="10">
        <f>[1]!b_dq_dirtyprice(A5198,日期设置!$B$2)</f>
        <v>99.592399999999998</v>
      </c>
      <c r="W5198" s="11">
        <f>IF(U5198=0,ROUNDUP((Q5198-日期设置!$B$2)/365,0),ROUNDUP((R5198-日期设置!$B$2)/365,0))</f>
        <v>3</v>
      </c>
      <c r="X5198" s="18">
        <f>_xlfn.IFNA(VLOOKUP(A5198,过往入选债券!A:D,4,0),2)</f>
        <v>2</v>
      </c>
      <c r="Y5198">
        <f>_xlfn.IFNA(VLOOKUP(C5198,[2]Sheet1!$A:$A,1,0),3)</f>
        <v>3</v>
      </c>
    </row>
    <row r="5199" spans="1:25" hidden="1" x14ac:dyDescent="0.2">
      <c r="A5199" s="21" t="s">
        <v>9493</v>
      </c>
      <c r="B5199" s="21" t="s">
        <v>9494</v>
      </c>
      <c r="C5199" s="37" t="s">
        <v>143</v>
      </c>
      <c r="D5199" s="26" t="str">
        <f>[1]!b_calc_yield(A5199,日期设置!$B$2,F5199,1,R5199,1,O5199,L5199,S5199,)</f>
        <v>Fetching...</v>
      </c>
      <c r="E5199" s="26">
        <f t="shared" si="162"/>
        <v>15.241127409809163</v>
      </c>
      <c r="F5199" s="18">
        <f>[1]!b_dq_cleanprice($A5199,日期设置!B$2)</f>
        <v>100.71729999999999</v>
      </c>
      <c r="G5199" s="18" t="str">
        <f t="shared" si="163"/>
        <v>3.62 + 0</v>
      </c>
      <c r="H5199" s="27">
        <f>[1]!b_dq_pctchange($A5199,日期设置!$B$2,1)/100</f>
        <v>0</v>
      </c>
      <c r="I5199" s="26">
        <f>[1]!b_pq_pctchange(A5199,日期设置!$B$4,日期设置!$B$2,1)</f>
        <v>0</v>
      </c>
      <c r="J5199" s="26">
        <f>[1]!b_pq_pctchange(A5199,日期设置!$C$4,日期设置!$B$2,1)</f>
        <v>0</v>
      </c>
      <c r="K5199" s="52">
        <f>[1]!b_dq_amount($A5199,日期设置!B$2,2,10000)</f>
        <v>0</v>
      </c>
      <c r="L5199" s="26">
        <f>[1]!b_info_latestpar(A5199,日期设置!$B$2)</f>
        <v>100</v>
      </c>
      <c r="M5199" s="6">
        <f>[1]!b_info_outstandingbalance($A5199,日期设置!B$2)</f>
        <v>3</v>
      </c>
      <c r="N5199" s="7" t="str">
        <f>[1]!b_info_latestissurercreditrating2(A5199,日期设置!$B$2,"102","1")</f>
        <v>AAA</v>
      </c>
      <c r="O5199" s="8">
        <v>4.5</v>
      </c>
      <c r="P5199" s="9">
        <f>[1]!b_info_repurchasedate(A5199)</f>
        <v>0</v>
      </c>
      <c r="Q5199" s="8" t="s">
        <v>16658</v>
      </c>
      <c r="R5199" s="2" t="str">
        <f>IF((--IF(P5199=0,Q5199,P5199))&gt;(--日期设置!$B$2),IF(P5199=0,Q5199,P5199),Q5199)</f>
        <v>2024-11-06</v>
      </c>
      <c r="S5199" s="2" t="s">
        <v>18401</v>
      </c>
      <c r="T5199" s="8">
        <f>[1]!b_anal_ptmyear($A5199,日期设置!$B$2)</f>
        <v>3.6273972602739724</v>
      </c>
      <c r="U5199" s="8">
        <f>[1]!b_anal_termifexercise($A5199,日期设置!B$2)</f>
        <v>0</v>
      </c>
      <c r="V5199" s="10">
        <f>[1]!b_dq_dirtyprice(A5199,日期设置!$B$2)</f>
        <v>102.39400000000001</v>
      </c>
      <c r="W5199" s="11">
        <f>IF(U5199=0,ROUNDUP((Q5199-日期设置!$B$2)/365,0),ROUNDUP((R5199-日期设置!$B$2)/365,0))</f>
        <v>4</v>
      </c>
      <c r="X5199" s="18">
        <f>_xlfn.IFNA(VLOOKUP(A5199,过往入选债券!A:D,4,0),2)</f>
        <v>2</v>
      </c>
      <c r="Y5199">
        <f>_xlfn.IFNA(VLOOKUP(C5199,[2]Sheet1!$A:$A,1,0),3)</f>
        <v>3</v>
      </c>
    </row>
    <row r="5200" spans="1:25" hidden="1" x14ac:dyDescent="0.2">
      <c r="A5200" s="21" t="s">
        <v>8224</v>
      </c>
      <c r="B5200" s="21" t="s">
        <v>8225</v>
      </c>
      <c r="C5200" s="37" t="s">
        <v>8226</v>
      </c>
      <c r="D5200" s="26" t="str">
        <f>[1]!b_calc_yield(A5200,日期设置!$B$2,F5200,1,R5200,1,O5200,L5200,S5200,)</f>
        <v>Fetching...</v>
      </c>
      <c r="E5200" s="26">
        <f t="shared" si="162"/>
        <v>4.1337179834072035</v>
      </c>
      <c r="F5200" s="18">
        <f>[1]!b_dq_cleanprice($A5200,日期设置!B$2)</f>
        <v>100.3622</v>
      </c>
      <c r="G5200" s="18" t="str">
        <f t="shared" si="163"/>
        <v>3.01 + 1.01</v>
      </c>
      <c r="H5200" s="27">
        <f>[1]!b_dq_pctchange($A5200,日期设置!$B$2,1)/100</f>
        <v>0</v>
      </c>
      <c r="I5200" s="26">
        <f>[1]!b_pq_pctchange(A5200,日期设置!$B$4,日期设置!$B$2,1)</f>
        <v>0</v>
      </c>
      <c r="J5200" s="26">
        <f>[1]!b_pq_pctchange(A5200,日期设置!$C$4,日期设置!$B$2,1)</f>
        <v>0</v>
      </c>
      <c r="K5200" s="52">
        <f>[1]!b_dq_amount($A5200,日期设置!B$2,2,10000)</f>
        <v>0</v>
      </c>
      <c r="L5200" s="26">
        <f>[1]!b_info_latestpar(A5200,日期设置!$B$2)</f>
        <v>100</v>
      </c>
      <c r="M5200" s="6">
        <f>[1]!b_info_outstandingbalance($A5200,日期设置!B$2)</f>
        <v>5</v>
      </c>
      <c r="N5200" s="7" t="str">
        <f>[1]!b_info_latestissurercreditrating2(A5200,日期设置!$B$2,"102","1")</f>
        <v>AA+</v>
      </c>
      <c r="O5200" s="8">
        <v>4.6500000000000004</v>
      </c>
      <c r="P5200" s="9" t="str">
        <f>[1]!b_info_repurchasedate(A5200)</f>
        <v>2022-03-26</v>
      </c>
      <c r="Q5200" s="8" t="s">
        <v>16536</v>
      </c>
      <c r="R5200" s="2" t="str">
        <f>IF((--IF(P5200=0,Q5200,P5200))&gt;(--日期设置!$B$2),IF(P5200=0,Q5200,P5200),Q5200)</f>
        <v>2022-03-26</v>
      </c>
      <c r="S5200" s="2" t="s">
        <v>17918</v>
      </c>
      <c r="T5200" s="8">
        <f>[1]!b_anal_ptmyear($A5200,日期设置!$B$2)</f>
        <v>3.010958904109589</v>
      </c>
      <c r="U5200" s="8">
        <f>[1]!b_anal_termifexercise($A5200,日期设置!B$2)</f>
        <v>1.010958904109589</v>
      </c>
      <c r="V5200" s="10">
        <f>[1]!b_dq_dirtyprice(A5200,日期设置!$B$2)</f>
        <v>104.96120000000001</v>
      </c>
      <c r="W5200" s="11">
        <f>IF(U5200=0,ROUNDUP((Q5200-日期设置!$B$2)/365,0),ROUNDUP((R5200-日期设置!$B$2)/365,0))</f>
        <v>2</v>
      </c>
      <c r="X5200" s="18">
        <f>_xlfn.IFNA(VLOOKUP(A5200,过往入选债券!A:D,4,0),2)</f>
        <v>2</v>
      </c>
      <c r="Y5200">
        <f>_xlfn.IFNA(VLOOKUP(C5200,[2]Sheet1!$A:$A,1,0),3)</f>
        <v>3</v>
      </c>
    </row>
    <row r="5201" spans="1:25" hidden="1" x14ac:dyDescent="0.2">
      <c r="A5201" s="28" t="s">
        <v>19704</v>
      </c>
      <c r="B5201" s="28" t="s">
        <v>19705</v>
      </c>
      <c r="C5201" s="38" t="s">
        <v>19706</v>
      </c>
      <c r="D5201" s="26" t="str">
        <f>[1]!b_calc_yield(A5201,日期设置!$B$2,F5201,1,R5201,1,O5201,L5201,S5201,)</f>
        <v>Fetching...</v>
      </c>
      <c r="E5201" s="26">
        <f t="shared" si="162"/>
        <v>10.177071348642208</v>
      </c>
      <c r="F5201" s="18">
        <f>[1]!b_dq_cleanprice($A5201,日期设置!B$2)</f>
        <v>99.245800000000003</v>
      </c>
      <c r="G5201" s="18" t="str">
        <f t="shared" si="163"/>
        <v>2.42 + 0</v>
      </c>
      <c r="H5201" s="27">
        <f>[1]!b_dq_pctchange($A5201,日期设置!$B$2,1)/100</f>
        <v>0</v>
      </c>
      <c r="I5201" s="26">
        <f>[1]!b_pq_pctchange(A5201,日期设置!$B$4,日期设置!$B$2,1)</f>
        <v>0</v>
      </c>
      <c r="J5201" s="26">
        <f>[1]!b_pq_pctchange(A5201,日期设置!$C$4,日期设置!$B$2,1)</f>
        <v>0</v>
      </c>
      <c r="K5201" s="52">
        <f>[1]!b_dq_amount($A5201,日期设置!B$2,2,10000)</f>
        <v>0</v>
      </c>
      <c r="L5201" s="26">
        <f>[1]!b_info_latestpar(A5201,日期设置!$B$2)</f>
        <v>100</v>
      </c>
      <c r="M5201" s="6">
        <f>[1]!b_info_outstandingbalance($A5201,日期设置!B$2)</f>
        <v>10</v>
      </c>
      <c r="N5201" s="7" t="str">
        <f>[1]!b_info_latestissurercreditrating2(A5201,日期设置!$B$2,"102","1")</f>
        <v>AAA</v>
      </c>
      <c r="O5201" s="8">
        <v>3.95</v>
      </c>
      <c r="P5201" s="9">
        <f>[1]!b_info_repurchasedate(A5201)</f>
        <v>0</v>
      </c>
      <c r="Q5201" s="8" t="s">
        <v>16736</v>
      </c>
      <c r="R5201" s="2" t="str">
        <f>IF((--IF(P5201=0,Q5201,P5201))&gt;(--日期设置!$B$2),IF(P5201=0,Q5201,P5201),Q5201)</f>
        <v>2023-08-24</v>
      </c>
      <c r="S5201" s="31" t="s">
        <v>19105</v>
      </c>
      <c r="T5201" s="8">
        <f>[1]!b_anal_ptmyear($A5201,日期设置!$B$2)</f>
        <v>2.4246575342465753</v>
      </c>
      <c r="U5201" s="8">
        <f>[1]!b_anal_termifexercise($A5201,日期设置!B$2)</f>
        <v>0</v>
      </c>
      <c r="V5201" s="10">
        <f>[1]!b_dq_dirtyprice(A5201,日期设置!$B$2)</f>
        <v>101.5184</v>
      </c>
      <c r="W5201" s="11">
        <f>IF(U5201=0,ROUNDUP((Q5201-日期设置!$B$2)/365,0),ROUNDUP((R5201-日期设置!$B$2)/365,0))</f>
        <v>3</v>
      </c>
      <c r="X5201" s="18">
        <f>_xlfn.IFNA(VLOOKUP(A5201,过往入选债券!A:D,4,0),2)</f>
        <v>2</v>
      </c>
      <c r="Y5201">
        <f>_xlfn.IFNA(VLOOKUP(C5201,[2]Sheet1!$A:$A,1,0),3)</f>
        <v>3</v>
      </c>
    </row>
    <row r="5202" spans="1:25" hidden="1" x14ac:dyDescent="0.2">
      <c r="A5202" s="28" t="s">
        <v>21666</v>
      </c>
      <c r="B5202" s="28" t="s">
        <v>21667</v>
      </c>
      <c r="C5202" s="39" t="s">
        <v>2418</v>
      </c>
      <c r="D5202" s="26" t="str">
        <f>[1]!b_calc_yield(A5202,日期设置!$B$2,F5202,1,R5202,1,O5202,L5202,S5202,)</f>
        <v>Fetching...</v>
      </c>
      <c r="E5202" s="26">
        <f t="shared" si="162"/>
        <v>19.721182667920047</v>
      </c>
      <c r="F5202" s="18">
        <f>[1]!b_dq_cleanprice($A5202,日期设置!B$2)</f>
        <v>100.0839</v>
      </c>
      <c r="G5202" s="18" t="str">
        <f t="shared" si="163"/>
        <v>7.67 + 4.67</v>
      </c>
      <c r="H5202" s="27">
        <f>[1]!b_dq_pctchange($A5202,日期设置!$B$2,1)/100</f>
        <v>0</v>
      </c>
      <c r="I5202" s="26">
        <f>[1]!b_pq_pctchange(A5202,日期设置!$B$4,日期设置!$B$2,1)</f>
        <v>0</v>
      </c>
      <c r="J5202" s="26">
        <f>[1]!b_pq_pctchange(A5202,日期设置!$C$4,日期设置!$B$2,1)</f>
        <v>0</v>
      </c>
      <c r="K5202" s="52">
        <f>[1]!b_dq_amount($A5202,日期设置!B$2,2,10000)</f>
        <v>0</v>
      </c>
      <c r="L5202" s="26">
        <f>[1]!b_info_latestpar(A5202,日期设置!$B$2)</f>
        <v>100</v>
      </c>
      <c r="M5202" s="6">
        <f>[1]!b_info_outstandingbalance($A5202,日期设置!B$2)</f>
        <v>24</v>
      </c>
      <c r="N5202" s="7" t="str">
        <f>[1]!b_info_latestissurercreditrating2(A5202,日期设置!$B$2,"102","1")</f>
        <v>AAA</v>
      </c>
      <c r="O5202" s="43">
        <v>4.3</v>
      </c>
      <c r="P5202" s="9" t="str">
        <f>[1]!b_info_repurchasedate(A5202)</f>
        <v>2025-11-23</v>
      </c>
      <c r="Q5202" s="31" t="s">
        <v>21764</v>
      </c>
      <c r="R5202" s="2" t="str">
        <f>IF((--IF(P5202=0,Q5202,P5202))&gt;(--日期设置!$B$2),IF(P5202=0,Q5202,P5202),Q5202)</f>
        <v>2025-11-23</v>
      </c>
      <c r="S5202" s="31" t="s">
        <v>16787</v>
      </c>
      <c r="T5202" s="8">
        <f>[1]!b_anal_ptmyear($A5202,日期设置!$B$2)</f>
        <v>7.6739726027397257</v>
      </c>
      <c r="U5202" s="8">
        <f>[1]!b_anal_termifexercise($A5202,日期设置!B$2)</f>
        <v>4.6767123287671231</v>
      </c>
      <c r="V5202" s="10">
        <f>[1]!b_dq_dirtyprice(A5202,日期设置!$B$2)</f>
        <v>101.4858</v>
      </c>
      <c r="W5202" s="11">
        <f>IF(U5202=0,ROUNDUP((Q5202-日期设置!$B$2)/365,0),ROUNDUP((R5202-日期设置!$B$2)/365,0))</f>
        <v>5</v>
      </c>
      <c r="X5202" s="18">
        <f>_xlfn.IFNA(VLOOKUP(A5202,过往入选债券!A:D,4,0),2)</f>
        <v>2</v>
      </c>
      <c r="Y5202">
        <f>_xlfn.IFNA(VLOOKUP(C5202,[2]Sheet1!$A:$A,1,0),3)</f>
        <v>3</v>
      </c>
    </row>
    <row r="5203" spans="1:25" x14ac:dyDescent="0.2">
      <c r="A5203" s="28" t="s">
        <v>21454</v>
      </c>
      <c r="B5203" s="28" t="s">
        <v>21455</v>
      </c>
      <c r="C5203" s="39" t="s">
        <v>539</v>
      </c>
      <c r="D5203" s="26" t="str">
        <f>[1]!b_calc_yield(A5203,日期设置!$B$2,F5203,1,R5203,1,O5203,L5203,S5203,)</f>
        <v>Fetching...</v>
      </c>
      <c r="E5203" s="26">
        <f t="shared" si="162"/>
        <v>11.169344870210129</v>
      </c>
      <c r="F5203" s="18">
        <f>[1]!b_dq_cleanprice($A5203,日期设置!B$2)</f>
        <v>99.650499999999994</v>
      </c>
      <c r="G5203" s="18" t="str">
        <f t="shared" si="163"/>
        <v>2.64 + 0</v>
      </c>
      <c r="H5203" s="27">
        <f>[1]!b_dq_pctchange($A5203,日期设置!$B$2,1)/100</f>
        <v>5.1305529952982683E-4</v>
      </c>
      <c r="I5203" s="26">
        <f>[1]!b_pq_pctchange(A5203,日期设置!$B$4,日期设置!$B$2,1)</f>
        <v>0.191635020747044</v>
      </c>
      <c r="J5203" s="26">
        <f>[1]!b_pq_pctchange(A5203,日期设置!$C$4,日期设置!$B$2,1)</f>
        <v>0.34892854265688372</v>
      </c>
      <c r="K5203" s="52">
        <f>[1]!b_dq_amount($A5203,日期设置!B$2,2,10000)</f>
        <v>5056.2510274999995</v>
      </c>
      <c r="L5203" s="26">
        <f>[1]!b_info_latestpar(A5203,日期设置!$B$2)</f>
        <v>100</v>
      </c>
      <c r="M5203" s="6">
        <f>[1]!b_info_outstandingbalance($A5203,日期设置!B$2)</f>
        <v>10</v>
      </c>
      <c r="N5203" s="7" t="str">
        <f>[1]!b_info_latestissurercreditrating2(A5203,日期设置!$B$2,"102","1")</f>
        <v>AAA</v>
      </c>
      <c r="O5203" s="43">
        <v>4.1399999999999997</v>
      </c>
      <c r="P5203" s="9">
        <f>[1]!b_info_repurchasedate(A5203)</f>
        <v>0</v>
      </c>
      <c r="Q5203" s="31" t="s">
        <v>17659</v>
      </c>
      <c r="R5203" s="2" t="str">
        <f>IF((--IF(P5203=0,Q5203,P5203))&gt;(--日期设置!$B$2),IF(P5203=0,Q5203,P5203),Q5203)</f>
        <v>2023-11-12</v>
      </c>
      <c r="S5203" s="31" t="s">
        <v>17019</v>
      </c>
      <c r="T5203" s="8">
        <f>[1]!b_anal_ptmyear($A5203,日期设置!$B$2)</f>
        <v>2.6438356164383561</v>
      </c>
      <c r="U5203" s="8">
        <f>[1]!b_anal_termifexercise($A5203,日期设置!B$2)</f>
        <v>0</v>
      </c>
      <c r="V5203" s="10">
        <f>[1]!b_dq_dirtyprice(A5203,日期设置!$B$2)</f>
        <v>101.125</v>
      </c>
      <c r="W5203" s="11">
        <f>IF(U5203=0,ROUNDUP((Q5203-日期设置!$B$2)/365,0),ROUNDUP((R5203-日期设置!$B$2)/365,0))</f>
        <v>3</v>
      </c>
      <c r="X5203" s="18">
        <f>_xlfn.IFNA(VLOOKUP(A5203,过往入选债券!A:D,4,0),2)</f>
        <v>2</v>
      </c>
      <c r="Y5203">
        <f>_xlfn.IFNA(VLOOKUP(C5203,[2]Sheet1!$A:$A,1,0),3)</f>
        <v>3</v>
      </c>
    </row>
    <row r="5204" spans="1:25" hidden="1" x14ac:dyDescent="0.2">
      <c r="A5204" s="28" t="s">
        <v>20344</v>
      </c>
      <c r="B5204" s="28" t="s">
        <v>20345</v>
      </c>
      <c r="C5204" s="39" t="s">
        <v>4801</v>
      </c>
      <c r="D5204" s="26" t="str">
        <f>[1]!b_calc_yield(A5204,日期设置!$B$2,F5204,1,R5204,1,O5204,L5204,S5204,)</f>
        <v>Fetching...</v>
      </c>
      <c r="E5204" s="26">
        <f t="shared" si="162"/>
        <v>10.272046819591596</v>
      </c>
      <c r="F5204" s="18">
        <f>[1]!b_dq_cleanprice($A5204,日期设置!B$2)</f>
        <v>99.809700000000007</v>
      </c>
      <c r="G5204" s="18" t="str">
        <f t="shared" si="163"/>
        <v>2.45 + 0</v>
      </c>
      <c r="H5204" s="27">
        <f>[1]!b_dq_pctchange($A5204,日期设置!$B$2,1)/100</f>
        <v>0</v>
      </c>
      <c r="I5204" s="26">
        <f>[1]!b_pq_pctchange(A5204,日期设置!$B$4,日期设置!$B$2,1)</f>
        <v>0</v>
      </c>
      <c r="J5204" s="26">
        <f>[1]!b_pq_pctchange(A5204,日期设置!$C$4,日期设置!$B$2,1)</f>
        <v>0</v>
      </c>
      <c r="K5204" s="52">
        <f>[1]!b_dq_amount($A5204,日期设置!B$2,2,10000)</f>
        <v>0</v>
      </c>
      <c r="L5204" s="26">
        <f>[1]!b_info_latestpar(A5204,日期设置!$B$2)</f>
        <v>100</v>
      </c>
      <c r="M5204" s="6">
        <f>[1]!b_info_outstandingbalance($A5204,日期设置!B$2)</f>
        <v>6</v>
      </c>
      <c r="N5204" s="7" t="str">
        <f>[1]!b_info_latestissurercreditrating2(A5204,日期设置!$B$2,"102","1")</f>
        <v>AA+</v>
      </c>
      <c r="O5204" s="8">
        <v>4.2</v>
      </c>
      <c r="P5204" s="9">
        <f>[1]!b_info_repurchasedate(A5204)</f>
        <v>0</v>
      </c>
      <c r="Q5204" s="8" t="s">
        <v>16188</v>
      </c>
      <c r="R5204" s="2" t="str">
        <f>IF((--IF(P5204=0,Q5204,P5204))&gt;(--日期设置!$B$2),IF(P5204=0,Q5204,P5204),Q5204)</f>
        <v>2023-09-03</v>
      </c>
      <c r="S5204" s="31" t="s">
        <v>17563</v>
      </c>
      <c r="T5204" s="8">
        <f>[1]!b_anal_ptmyear($A5204,日期设置!$B$2)</f>
        <v>2.452054794520548</v>
      </c>
      <c r="U5204" s="8">
        <f>[1]!b_anal_termifexercise($A5204,日期设置!B$2)</f>
        <v>0</v>
      </c>
      <c r="V5204" s="10">
        <f>[1]!b_dq_dirtyprice(A5204,日期设置!$B$2)</f>
        <v>102.11109999999999</v>
      </c>
      <c r="W5204" s="11">
        <f>IF(U5204=0,ROUNDUP((Q5204-日期设置!$B$2)/365,0),ROUNDUP((R5204-日期设置!$B$2)/365,0))</f>
        <v>3</v>
      </c>
      <c r="X5204" s="18">
        <f>_xlfn.IFNA(VLOOKUP(A5204,过往入选债券!A:D,4,0),2)</f>
        <v>2</v>
      </c>
      <c r="Y5204">
        <f>_xlfn.IFNA(VLOOKUP(C5204,[2]Sheet1!$A:$A,1,0),3)</f>
        <v>3</v>
      </c>
    </row>
    <row r="5205" spans="1:25" hidden="1" x14ac:dyDescent="0.2">
      <c r="A5205" s="21" t="s">
        <v>2233</v>
      </c>
      <c r="B5205" s="21" t="s">
        <v>2234</v>
      </c>
      <c r="C5205" s="37" t="s">
        <v>2069</v>
      </c>
      <c r="D5205" s="26" t="str">
        <f>[1]!b_calc_yield(A5205,日期设置!$B$2,F5205,1,R5205,1,O5205,L5205,S5205,)</f>
        <v>Fetching...</v>
      </c>
      <c r="E5205" s="26">
        <f t="shared" si="162"/>
        <v>2.9151541110824741</v>
      </c>
      <c r="F5205" s="18">
        <f>[1]!b_dq_cleanprice($A5205,日期设置!B$2)</f>
        <v>101.2214</v>
      </c>
      <c r="G5205" s="18" t="str">
        <f t="shared" si="163"/>
        <v>0.68 + 0</v>
      </c>
      <c r="H5205" s="27">
        <f>[1]!b_dq_pctchange($A5205,日期设置!$B$2,1)/100</f>
        <v>0</v>
      </c>
      <c r="I5205" s="26">
        <f>[1]!b_pq_pctchange(A5205,日期设置!$B$4,日期设置!$B$2,1)</f>
        <v>0</v>
      </c>
      <c r="J5205" s="26">
        <f>[1]!b_pq_pctchange(A5205,日期设置!$C$4,日期设置!$B$2,1)</f>
        <v>0</v>
      </c>
      <c r="K5205" s="52">
        <f>[1]!b_dq_amount($A5205,日期设置!B$2,2,10000)</f>
        <v>0</v>
      </c>
      <c r="L5205" s="26">
        <f>[1]!b_info_latestpar(A5205,日期设置!$B$2)</f>
        <v>100</v>
      </c>
      <c r="M5205" s="6">
        <f>[1]!b_info_outstandingbalance($A5205,日期设置!B$2)</f>
        <v>8.6</v>
      </c>
      <c r="N5205" s="7">
        <f>[1]!b_info_latestissurercreditrating2(A5205,日期设置!$B$2,"102","1")</f>
        <v>0</v>
      </c>
      <c r="O5205" s="8">
        <v>6.2</v>
      </c>
      <c r="P5205" s="9">
        <f>[1]!b_info_repurchasedate(A5205)</f>
        <v>0</v>
      </c>
      <c r="Q5205" s="8" t="s">
        <v>16684</v>
      </c>
      <c r="R5205" s="2" t="str">
        <f>IF((--IF(P5205=0,Q5205,P5205))&gt;(--日期设置!$B$2),IF(P5205=0,Q5205,P5205),Q5205)</f>
        <v>2021-11-26</v>
      </c>
      <c r="S5205" s="2" t="s">
        <v>18321</v>
      </c>
      <c r="T5205" s="8">
        <f>[1]!b_anal_ptmyear($A5205,日期设置!$B$2)</f>
        <v>0.68219178082191778</v>
      </c>
      <c r="U5205" s="8">
        <f>[1]!b_anal_termifexercise($A5205,日期设置!B$2)</f>
        <v>0</v>
      </c>
      <c r="V5205" s="10">
        <f>[1]!b_dq_dirtyprice(A5205,日期设置!$B$2)</f>
        <v>103.1918</v>
      </c>
      <c r="W5205" s="11">
        <f>IF(U5205=0,ROUNDUP((Q5205-日期设置!$B$2)/365,0),ROUNDUP((R5205-日期设置!$B$2)/365,0))</f>
        <v>1</v>
      </c>
      <c r="X5205" s="18">
        <f>_xlfn.IFNA(VLOOKUP(A5205,过往入选债券!A:D,4,0),2)</f>
        <v>2</v>
      </c>
      <c r="Y5205">
        <f>_xlfn.IFNA(VLOOKUP(C5205,[2]Sheet1!$A:$A,1,0),3)</f>
        <v>3</v>
      </c>
    </row>
    <row r="5206" spans="1:25" hidden="1" x14ac:dyDescent="0.2">
      <c r="A5206" s="21" t="s">
        <v>15437</v>
      </c>
      <c r="B5206" s="21" t="s">
        <v>15438</v>
      </c>
      <c r="C5206" s="37" t="s">
        <v>2568</v>
      </c>
      <c r="D5206" s="26" t="str">
        <f>[1]!b_calc_yield(A5206,日期设置!$B$2,F5206,1,R5206,1,O5206,L5206,S5206,)</f>
        <v>Fetching...</v>
      </c>
      <c r="E5206" s="26">
        <f t="shared" si="162"/>
        <v>14.389412581284343</v>
      </c>
      <c r="F5206" s="18">
        <f>[1]!b_dq_cleanprice($A5206,日期设置!B$2)</f>
        <v>100.6906</v>
      </c>
      <c r="G5206" s="18" t="str">
        <f t="shared" si="163"/>
        <v>5.45 + 3.45</v>
      </c>
      <c r="H5206" s="27">
        <f>[1]!b_dq_pctchange($A5206,日期设置!$B$2,1)/100</f>
        <v>0</v>
      </c>
      <c r="I5206" s="26">
        <f>[1]!b_pq_pctchange(A5206,日期设置!$B$4,日期设置!$B$2,1)</f>
        <v>0</v>
      </c>
      <c r="J5206" s="26">
        <f>[1]!b_pq_pctchange(A5206,日期设置!$C$4,日期设置!$B$2,1)</f>
        <v>0</v>
      </c>
      <c r="K5206" s="52">
        <f>[1]!b_dq_amount($A5206,日期设置!B$2,2,10000)</f>
        <v>0</v>
      </c>
      <c r="L5206" s="26">
        <f>[1]!b_info_latestpar(A5206,日期设置!$B$2)</f>
        <v>100</v>
      </c>
      <c r="M5206" s="6">
        <f>[1]!b_info_outstandingbalance($A5206,日期设置!B$2)</f>
        <v>7</v>
      </c>
      <c r="N5206" s="7" t="str">
        <f>[1]!b_info_latestissurercreditrating2(A5206,日期设置!$B$2,"102","1")</f>
        <v>AA+</v>
      </c>
      <c r="O5206" s="8">
        <v>4.5</v>
      </c>
      <c r="P5206" s="9" t="str">
        <f>[1]!b_info_repurchasedate(A5206)</f>
        <v>2024-09-03</v>
      </c>
      <c r="Q5206" s="8" t="s">
        <v>17104</v>
      </c>
      <c r="R5206" s="2" t="str">
        <f>IF((--IF(P5206=0,Q5206,P5206))&gt;(--日期设置!$B$2),IF(P5206=0,Q5206,P5206),Q5206)</f>
        <v>2024-09-03</v>
      </c>
      <c r="S5206" s="2" t="s">
        <v>18391</v>
      </c>
      <c r="T5206" s="8">
        <f>[1]!b_anal_ptmyear($A5206,日期设置!$B$2)</f>
        <v>5.4520547945205475</v>
      </c>
      <c r="U5206" s="8">
        <f>[1]!b_anal_termifexercise($A5206,日期设置!B$2)</f>
        <v>3.4547945205479453</v>
      </c>
      <c r="V5206" s="10">
        <f>[1]!b_dq_dirtyprice(A5206,日期设置!$B$2)</f>
        <v>103.1564</v>
      </c>
      <c r="W5206" s="11">
        <f>IF(U5206=0,ROUNDUP((Q5206-日期设置!$B$2)/365,0),ROUNDUP((R5206-日期设置!$B$2)/365,0))</f>
        <v>4</v>
      </c>
      <c r="X5206" s="18">
        <f>_xlfn.IFNA(VLOOKUP(A5206,过往入选债券!A:D,4,0),2)</f>
        <v>2</v>
      </c>
      <c r="Y5206">
        <f>_xlfn.IFNA(VLOOKUP(C5206,[2]Sheet1!$A:$A,1,0),3)</f>
        <v>3</v>
      </c>
    </row>
    <row r="5207" spans="1:25" hidden="1" x14ac:dyDescent="0.2">
      <c r="A5207" s="21" t="s">
        <v>7998</v>
      </c>
      <c r="B5207" s="21" t="s">
        <v>7999</v>
      </c>
      <c r="C5207" s="37" t="s">
        <v>37</v>
      </c>
      <c r="D5207" s="26" t="str">
        <f>[1]!b_calc_yield(A5207,日期设置!$B$2,F5207,1,R5207,1,O5207,L5207,S5207,)</f>
        <v>Fetching...</v>
      </c>
      <c r="E5207" s="26">
        <f t="shared" si="162"/>
        <v>3.6990416812127114</v>
      </c>
      <c r="F5207" s="18">
        <f>[1]!b_dq_cleanprice($A5207,日期设置!B$2)</f>
        <v>100.9569</v>
      </c>
      <c r="G5207" s="18" t="str">
        <f t="shared" si="163"/>
        <v>0.86 + 0.86</v>
      </c>
      <c r="H5207" s="27">
        <f>[1]!b_dq_pctchange($A5207,日期设置!$B$2,1)/100</f>
        <v>0</v>
      </c>
      <c r="I5207" s="26">
        <f>[1]!b_pq_pctchange(A5207,日期设置!$B$4,日期设置!$B$2,1)</f>
        <v>-8.1255752729141165E-2</v>
      </c>
      <c r="J5207" s="26">
        <f>[1]!b_pq_pctchange(A5207,日期设置!$C$4,日期设置!$B$2,1)</f>
        <v>-8.1255752729141165E-2</v>
      </c>
      <c r="K5207" s="52">
        <f>[1]!b_dq_amount($A5207,日期设置!B$2,2,10000)</f>
        <v>0</v>
      </c>
      <c r="L5207" s="26">
        <f>[1]!b_info_latestpar(A5207,日期设置!$B$2)</f>
        <v>100</v>
      </c>
      <c r="M5207" s="6">
        <f>[1]!b_info_outstandingbalance($A5207,日期设置!B$2)</f>
        <v>15</v>
      </c>
      <c r="N5207" s="7" t="str">
        <f>[1]!b_info_latestissurercreditrating2(A5207,日期设置!$B$2,"102","1")</f>
        <v>AAA</v>
      </c>
      <c r="O5207" s="8">
        <v>5.45</v>
      </c>
      <c r="P5207" s="9">
        <f>[1]!b_info_repurchasedate(A5207)</f>
        <v>0</v>
      </c>
      <c r="Q5207" s="8" t="s">
        <v>17216</v>
      </c>
      <c r="R5207" s="2" t="str">
        <f>IF((--IF(P5207=0,Q5207,P5207))&gt;(--日期设置!$B$2),IF(P5207=0,Q5207,P5207),Q5207)</f>
        <v>2022-02-01</v>
      </c>
      <c r="S5207" s="2" t="s">
        <v>18732</v>
      </c>
      <c r="T5207" s="8">
        <f>[1]!b_anal_ptmyear($A5207,日期设置!$B$2)</f>
        <v>0.86575342465753424</v>
      </c>
      <c r="U5207" s="8">
        <f>[1]!b_anal_termifexercise($A5207,日期设置!B$2)</f>
        <v>0.86575342465753424</v>
      </c>
      <c r="V5207" s="10">
        <f>[1]!b_dq_dirtyprice(A5207,日期设置!$B$2)</f>
        <v>101.6885</v>
      </c>
      <c r="W5207" s="11">
        <f>IF(U5207=0,ROUNDUP((Q5207-日期设置!$B$2)/365,0),ROUNDUP((R5207-日期设置!$B$2)/365,0))</f>
        <v>1</v>
      </c>
      <c r="X5207" s="18">
        <f>_xlfn.IFNA(VLOOKUP(A5207,过往入选债券!A:D,4,0),2)</f>
        <v>2</v>
      </c>
      <c r="Y5207">
        <f>_xlfn.IFNA(VLOOKUP(C5207,[2]Sheet1!$A:$A,1,0),3)</f>
        <v>3</v>
      </c>
    </row>
    <row r="5208" spans="1:25" hidden="1" x14ac:dyDescent="0.2">
      <c r="A5208" s="21" t="s">
        <v>11117</v>
      </c>
      <c r="B5208" s="21" t="s">
        <v>11118</v>
      </c>
      <c r="C5208" s="37" t="s">
        <v>140</v>
      </c>
      <c r="D5208" s="26" t="str">
        <f>[1]!b_calc_yield(A5208,日期设置!$B$2,F5208,1,R5208,1,O5208,L5208,S5208,)</f>
        <v>Fetching...</v>
      </c>
      <c r="E5208" s="26">
        <f t="shared" si="162"/>
        <v>9.2595881814372625</v>
      </c>
      <c r="F5208" s="18">
        <f>[1]!b_dq_cleanprice($A5208,日期设置!B$2)</f>
        <v>98.962900000000005</v>
      </c>
      <c r="G5208" s="18" t="str">
        <f t="shared" si="163"/>
        <v>4.22 + 2.22</v>
      </c>
      <c r="H5208" s="27">
        <f>[1]!b_dq_pctchange($A5208,日期设置!$B$2,1)/100</f>
        <v>0</v>
      </c>
      <c r="I5208" s="26">
        <f>[1]!b_pq_pctchange(A5208,日期设置!$B$4,日期设置!$B$2,1)</f>
        <v>0.29176589815050175</v>
      </c>
      <c r="J5208" s="26">
        <f>[1]!b_pq_pctchange(A5208,日期设置!$C$4,日期设置!$B$2,1)</f>
        <v>0.55866546221997349</v>
      </c>
      <c r="K5208" s="52">
        <f>[1]!b_dq_amount($A5208,日期设置!B$2,2,10000)</f>
        <v>0</v>
      </c>
      <c r="L5208" s="26">
        <f>[1]!b_info_latestpar(A5208,日期设置!$B$2)</f>
        <v>100</v>
      </c>
      <c r="M5208" s="6">
        <f>[1]!b_info_outstandingbalance($A5208,日期设置!B$2)</f>
        <v>5</v>
      </c>
      <c r="N5208" s="7" t="str">
        <f>[1]!b_info_latestissurercreditrating2(A5208,日期设置!$B$2,"102","1")</f>
        <v>AA+</v>
      </c>
      <c r="O5208" s="8">
        <v>3.78</v>
      </c>
      <c r="P5208" s="9" t="str">
        <f>[1]!b_info_repurchasedate(A5208)</f>
        <v>2023-06-11</v>
      </c>
      <c r="Q5208" s="8" t="s">
        <v>16941</v>
      </c>
      <c r="R5208" s="2" t="str">
        <f>IF((--IF(P5208=0,Q5208,P5208))&gt;(--日期设置!$B$2),IF(P5208=0,Q5208,P5208),Q5208)</f>
        <v>2023-06-11</v>
      </c>
      <c r="S5208" s="2" t="s">
        <v>18194</v>
      </c>
      <c r="T5208" s="8">
        <f>[1]!b_anal_ptmyear($A5208,日期设置!$B$2)</f>
        <v>4.2219178082191782</v>
      </c>
      <c r="U5208" s="8">
        <f>[1]!b_anal_termifexercise($A5208,日期设置!B$2)</f>
        <v>2.2219178082191782</v>
      </c>
      <c r="V5208" s="10">
        <f>[1]!b_dq_dirtyprice(A5208,日期设置!$B$2)</f>
        <v>101.9041</v>
      </c>
      <c r="W5208" s="11">
        <f>IF(U5208=0,ROUNDUP((Q5208-日期设置!$B$2)/365,0),ROUNDUP((R5208-日期设置!$B$2)/365,0))</f>
        <v>3</v>
      </c>
      <c r="X5208" s="18">
        <f>_xlfn.IFNA(VLOOKUP(A5208,过往入选债券!A:D,4,0),2)</f>
        <v>2</v>
      </c>
      <c r="Y5208">
        <f>_xlfn.IFNA(VLOOKUP(C5208,[2]Sheet1!$A:$A,1,0),3)</f>
        <v>3</v>
      </c>
    </row>
    <row r="5209" spans="1:25" hidden="1" x14ac:dyDescent="0.2">
      <c r="A5209" s="21" t="s">
        <v>2163</v>
      </c>
      <c r="B5209" s="21" t="s">
        <v>2164</v>
      </c>
      <c r="C5209" s="37" t="s">
        <v>172</v>
      </c>
      <c r="D5209" s="26" t="str">
        <f>[1]!b_calc_yield(A5209,日期设置!$B$2,F5209,1,R5209,1,O5209,L5209,S5209,)</f>
        <v>Fetching...</v>
      </c>
      <c r="E5209" s="26">
        <f t="shared" si="162"/>
        <v>3.0197856027672998</v>
      </c>
      <c r="F5209" s="18">
        <f>[1]!b_dq_cleanprice($A5209,日期设置!B$2)</f>
        <v>101.4727</v>
      </c>
      <c r="G5209" s="18" t="str">
        <f t="shared" si="163"/>
        <v>0.70 + 0.70</v>
      </c>
      <c r="H5209" s="27">
        <f>[1]!b_dq_pctchange($A5209,日期设置!$B$2,1)/100</f>
        <v>0</v>
      </c>
      <c r="I5209" s="26">
        <f>[1]!b_pq_pctchange(A5209,日期设置!$B$4,日期设置!$B$2,1)</f>
        <v>0</v>
      </c>
      <c r="J5209" s="26">
        <f>[1]!b_pq_pctchange(A5209,日期设置!$C$4,日期设置!$B$2,1)</f>
        <v>0</v>
      </c>
      <c r="K5209" s="52">
        <f>[1]!b_dq_amount($A5209,日期设置!B$2,2,10000)</f>
        <v>0</v>
      </c>
      <c r="L5209" s="26">
        <f>[1]!b_info_latestpar(A5209,日期设置!$B$2)</f>
        <v>100</v>
      </c>
      <c r="M5209" s="6">
        <f>[1]!b_info_outstandingbalance($A5209,日期设置!B$2)</f>
        <v>5</v>
      </c>
      <c r="N5209" s="7">
        <f>[1]!b_info_latestissurercreditrating2(A5209,日期设置!$B$2,"102","1")</f>
        <v>0</v>
      </c>
      <c r="O5209" s="8">
        <v>6.5</v>
      </c>
      <c r="P5209" s="9">
        <f>[1]!b_info_repurchasedate(A5209)</f>
        <v>0</v>
      </c>
      <c r="Q5209" s="8" t="s">
        <v>16315</v>
      </c>
      <c r="R5209" s="2" t="str">
        <f>IF((--IF(P5209=0,Q5209,P5209))&gt;(--日期设置!$B$2),IF(P5209=0,Q5209,P5209),Q5209)</f>
        <v>2021-12-05</v>
      </c>
      <c r="S5209" s="2" t="s">
        <v>18095</v>
      </c>
      <c r="T5209" s="8">
        <f>[1]!b_anal_ptmyear($A5209,日期设置!$B$2)</f>
        <v>0.70684931506849313</v>
      </c>
      <c r="U5209" s="8">
        <f>[1]!b_anal_termifexercise($A5209,日期设置!B$2)</f>
        <v>0.70958904109589038</v>
      </c>
      <c r="V5209" s="10">
        <f>[1]!b_dq_dirtyprice(A5209,日期设置!$B$2)</f>
        <v>103.37820000000001</v>
      </c>
      <c r="W5209" s="11">
        <f>IF(U5209=0,ROUNDUP((Q5209-日期设置!$B$2)/365,0),ROUNDUP((R5209-日期设置!$B$2)/365,0))</f>
        <v>1</v>
      </c>
      <c r="X5209" s="18">
        <f>_xlfn.IFNA(VLOOKUP(A5209,过往入选债券!A:D,4,0),2)</f>
        <v>2</v>
      </c>
      <c r="Y5209">
        <f>_xlfn.IFNA(VLOOKUP(C5209,[2]Sheet1!$A:$A,1,0),3)</f>
        <v>3</v>
      </c>
    </row>
    <row r="5210" spans="1:25" hidden="1" x14ac:dyDescent="0.2">
      <c r="A5210" s="21" t="s">
        <v>12678</v>
      </c>
      <c r="B5210" s="21" t="s">
        <v>12679</v>
      </c>
      <c r="C5210" s="37" t="s">
        <v>12680</v>
      </c>
      <c r="D5210" s="26" t="str">
        <f>[1]!b_calc_yield(A5210,日期设置!$B$2,F5210,1,R5210,1,O5210,L5210,S5210,)</f>
        <v>Fetching...</v>
      </c>
      <c r="E5210" s="26">
        <f t="shared" si="162"/>
        <v>26.180166547962024</v>
      </c>
      <c r="F5210" s="18">
        <f>[1]!b_dq_cleanprice($A5210,日期设置!B$2)</f>
        <v>40</v>
      </c>
      <c r="G5210" s="18" t="str">
        <f t="shared" si="163"/>
        <v>1.74 + 0</v>
      </c>
      <c r="H5210" s="27">
        <f>[1]!b_dq_pctchange($A5210,日期设置!$B$2,1)/100</f>
        <v>0</v>
      </c>
      <c r="I5210" s="26">
        <f>[1]!b_pq_pctchange(A5210,日期设置!$B$4,日期设置!$B$2,1)</f>
        <v>0</v>
      </c>
      <c r="J5210" s="26">
        <f>[1]!b_pq_pctchange(A5210,日期设置!$C$4,日期设置!$B$2,1)</f>
        <v>0</v>
      </c>
      <c r="K5210" s="52">
        <f>[1]!b_dq_amount($A5210,日期设置!B$2,2,10000)</f>
        <v>0</v>
      </c>
      <c r="L5210" s="26">
        <f>[1]!b_info_latestpar(A5210,日期设置!$B$2)</f>
        <v>40</v>
      </c>
      <c r="M5210" s="6">
        <f>[1]!b_info_outstandingbalance($A5210,日期设置!B$2)</f>
        <v>4.4000000000000004</v>
      </c>
      <c r="N5210" s="7" t="str">
        <f>[1]!b_info_latestissurercreditrating2(A5210,日期设置!$B$2,"102","1")</f>
        <v>AA-</v>
      </c>
      <c r="O5210" s="8">
        <v>5.6</v>
      </c>
      <c r="P5210" s="9">
        <f>[1]!b_info_repurchasedate(A5210)</f>
        <v>0</v>
      </c>
      <c r="Q5210" s="8" t="s">
        <v>16359</v>
      </c>
      <c r="R5210" s="2" t="str">
        <f>IF((--IF(P5210=0,Q5210,P5210))&gt;(--日期设置!$B$2),IF(P5210=0,Q5210,P5210),Q5210)</f>
        <v>2022-12-18</v>
      </c>
      <c r="S5210" s="2" t="s">
        <v>18376</v>
      </c>
      <c r="T5210" s="8">
        <f>[1]!b_anal_ptmyear($A5210,日期设置!$B$2)</f>
        <v>1.7424657534246575</v>
      </c>
      <c r="U5210" s="8">
        <f>[1]!b_anal_termifexercise($A5210,日期设置!B$2)</f>
        <v>0</v>
      </c>
      <c r="V5210" s="10">
        <f>[1]!b_dq_dirtyprice(A5210,日期设置!$B$2)</f>
        <v>40.576900000000002</v>
      </c>
      <c r="W5210" s="11">
        <f>IF(U5210=0,ROUNDUP((Q5210-日期设置!$B$2)/365,0),ROUNDUP((R5210-日期设置!$B$2)/365,0))</f>
        <v>2</v>
      </c>
      <c r="X5210" s="18">
        <f>_xlfn.IFNA(VLOOKUP(A5210,过往入选债券!A:D,4,0),2)</f>
        <v>2</v>
      </c>
      <c r="Y5210">
        <f>_xlfn.IFNA(VLOOKUP(C5210,[2]Sheet1!$A:$A,1,0),3)</f>
        <v>3</v>
      </c>
    </row>
    <row r="5211" spans="1:25" hidden="1" x14ac:dyDescent="0.2">
      <c r="A5211" s="21" t="s">
        <v>3284</v>
      </c>
      <c r="B5211" s="21" t="s">
        <v>3285</v>
      </c>
      <c r="C5211" s="37" t="s">
        <v>136</v>
      </c>
      <c r="D5211" s="26" t="str">
        <f>[1]!b_calc_yield(A5211,日期设置!$B$2,F5211,1,R5211,1,O5211,L5211,S5211,)</f>
        <v>Fetching...</v>
      </c>
      <c r="E5211" s="26">
        <f t="shared" si="162"/>
        <v>5.5306891288068094</v>
      </c>
      <c r="F5211" s="18">
        <f>[1]!b_dq_cleanprice($A5211,日期设置!B$2)</f>
        <v>101.02930000000001</v>
      </c>
      <c r="G5211" s="18" t="str">
        <f t="shared" si="163"/>
        <v>1.33 + 0</v>
      </c>
      <c r="H5211" s="27">
        <f>[1]!b_dq_pctchange($A5211,日期设置!$B$2,1)/100</f>
        <v>0</v>
      </c>
      <c r="I5211" s="26">
        <f>[1]!b_pq_pctchange(A5211,日期设置!$B$4,日期设置!$B$2,1)</f>
        <v>0</v>
      </c>
      <c r="J5211" s="26">
        <f>[1]!b_pq_pctchange(A5211,日期设置!$C$4,日期设置!$B$2,1)</f>
        <v>0</v>
      </c>
      <c r="K5211" s="52">
        <f>[1]!b_dq_amount($A5211,日期设置!B$2,2,10000)</f>
        <v>0</v>
      </c>
      <c r="L5211" s="26">
        <f>[1]!b_info_latestpar(A5211,日期设置!$B$2)</f>
        <v>100</v>
      </c>
      <c r="M5211" s="6">
        <f>[1]!b_info_outstandingbalance($A5211,日期设置!B$2)</f>
        <v>5</v>
      </c>
      <c r="N5211" s="7">
        <f>[1]!b_info_latestissurercreditrating2(A5211,日期设置!$B$2,"102","1")</f>
        <v>0</v>
      </c>
      <c r="O5211" s="8">
        <v>5.0999999999999996</v>
      </c>
      <c r="P5211" s="9">
        <f>[1]!b_info_repurchasedate(A5211)</f>
        <v>0</v>
      </c>
      <c r="Q5211" s="8" t="s">
        <v>16996</v>
      </c>
      <c r="R5211" s="2" t="str">
        <f>IF((--IF(P5211=0,Q5211,P5211))&gt;(--日期设置!$B$2),IF(P5211=0,Q5211,P5211),Q5211)</f>
        <v>2022-07-22</v>
      </c>
      <c r="S5211" s="2" t="s">
        <v>18288</v>
      </c>
      <c r="T5211" s="8">
        <f>[1]!b_anal_ptmyear($A5211,日期设置!$B$2)</f>
        <v>1.3342465753424657</v>
      </c>
      <c r="U5211" s="8">
        <f>[1]!b_anal_termifexercise($A5211,日期设置!B$2)</f>
        <v>0</v>
      </c>
      <c r="V5211" s="10">
        <f>[1]!b_dq_dirtyprice(A5211,日期设置!$B$2)</f>
        <v>104.4246</v>
      </c>
      <c r="W5211" s="11">
        <f>IF(U5211=0,ROUNDUP((Q5211-日期设置!$B$2)/365,0),ROUNDUP((R5211-日期设置!$B$2)/365,0))</f>
        <v>2</v>
      </c>
      <c r="X5211" s="18">
        <f>_xlfn.IFNA(VLOOKUP(A5211,过往入选债券!A:D,4,0),2)</f>
        <v>2</v>
      </c>
      <c r="Y5211">
        <f>_xlfn.IFNA(VLOOKUP(C5211,[2]Sheet1!$A:$A,1,0),3)</f>
        <v>3</v>
      </c>
    </row>
    <row r="5212" spans="1:25" hidden="1" x14ac:dyDescent="0.2">
      <c r="A5212" s="21" t="s">
        <v>7097</v>
      </c>
      <c r="B5212" s="21" t="s">
        <v>7098</v>
      </c>
      <c r="C5212" s="37" t="s">
        <v>288</v>
      </c>
      <c r="D5212" s="26" t="str">
        <f>[1]!b_calc_yield(A5212,日期设置!$B$2,F5212,1,R5212,1,O5212,L5212,S5212,)</f>
        <v>Fetching...</v>
      </c>
      <c r="E5212" s="26">
        <f t="shared" si="162"/>
        <v>1.6264078388157133</v>
      </c>
      <c r="F5212" s="18">
        <f>[1]!b_dq_cleanprice($A5212,日期设置!B$2)</f>
        <v>100.4061</v>
      </c>
      <c r="G5212" s="18" t="str">
        <f t="shared" si="163"/>
        <v>0.38 + 0</v>
      </c>
      <c r="H5212" s="27">
        <f>[1]!b_dq_pctchange($A5212,日期设置!$B$2,1)/100</f>
        <v>0</v>
      </c>
      <c r="I5212" s="26">
        <f>[1]!b_pq_pctchange(A5212,日期设置!$B$4,日期设置!$B$2,1)</f>
        <v>0</v>
      </c>
      <c r="J5212" s="26">
        <f>[1]!b_pq_pctchange(A5212,日期设置!$C$4,日期设置!$B$2,1)</f>
        <v>-8.8362693032189896E-2</v>
      </c>
      <c r="K5212" s="52">
        <f>[1]!b_dq_amount($A5212,日期设置!B$2,2,10000)</f>
        <v>0</v>
      </c>
      <c r="L5212" s="26">
        <f>[1]!b_info_latestpar(A5212,日期设置!$B$2)</f>
        <v>100</v>
      </c>
      <c r="M5212" s="6">
        <f>[1]!b_info_outstandingbalance($A5212,日期设置!B$2)</f>
        <v>2</v>
      </c>
      <c r="N5212" s="7" t="str">
        <f>[1]!b_info_latestissurercreditrating2(A5212,日期设置!$B$2,"102","1")</f>
        <v>AA</v>
      </c>
      <c r="O5212" s="8">
        <v>5.5</v>
      </c>
      <c r="P5212" s="9">
        <f>[1]!b_info_repurchasedate(A5212)</f>
        <v>0</v>
      </c>
      <c r="Q5212" s="8" t="s">
        <v>16507</v>
      </c>
      <c r="R5212" s="2" t="str">
        <f>IF((--IF(P5212=0,Q5212,P5212))&gt;(--日期设置!$B$2),IF(P5212=0,Q5212,P5212),Q5212)</f>
        <v>2021-08-08</v>
      </c>
      <c r="S5212" s="2" t="s">
        <v>18444</v>
      </c>
      <c r="T5212" s="8">
        <f>[1]!b_anal_ptmyear($A5212,日期设置!$B$2)</f>
        <v>0.38082191780821917</v>
      </c>
      <c r="U5212" s="8">
        <f>[1]!b_anal_termifexercise($A5212,日期设置!B$2)</f>
        <v>0</v>
      </c>
      <c r="V5212" s="10">
        <f>[1]!b_dq_dirtyprice(A5212,日期设置!$B$2)</f>
        <v>103.8116</v>
      </c>
      <c r="W5212" s="11">
        <f>IF(U5212=0,ROUNDUP((Q5212-日期设置!$B$2)/365,0),ROUNDUP((R5212-日期设置!$B$2)/365,0))</f>
        <v>1</v>
      </c>
      <c r="X5212" s="18">
        <f>_xlfn.IFNA(VLOOKUP(A5212,过往入选债券!A:D,4,0),2)</f>
        <v>2</v>
      </c>
      <c r="Y5212">
        <f>_xlfn.IFNA(VLOOKUP(C5212,[2]Sheet1!$A:$A,1,0),3)</f>
        <v>3</v>
      </c>
    </row>
    <row r="5213" spans="1:25" hidden="1" x14ac:dyDescent="0.2">
      <c r="A5213" s="21" t="s">
        <v>4986</v>
      </c>
      <c r="B5213" s="21" t="s">
        <v>4987</v>
      </c>
      <c r="C5213" s="37" t="s">
        <v>484</v>
      </c>
      <c r="D5213" s="26" t="str">
        <f>[1]!b_calc_yield(A5213,日期设置!$B$2,F5213,1,R5213,1,O5213,L5213,S5213,)</f>
        <v>Fetching...</v>
      </c>
      <c r="E5213" s="26">
        <f t="shared" si="162"/>
        <v>7.0707684646098778</v>
      </c>
      <c r="F5213" s="18">
        <f>[1]!b_dq_cleanprice($A5213,日期设置!B$2)</f>
        <v>100.51690000000001</v>
      </c>
      <c r="G5213" s="18" t="str">
        <f t="shared" si="163"/>
        <v>1.67 + 0</v>
      </c>
      <c r="H5213" s="27">
        <f>[1]!b_dq_pctchange($A5213,日期设置!$B$2,1)/100</f>
        <v>0</v>
      </c>
      <c r="I5213" s="26">
        <f>[1]!b_pq_pctchange(A5213,日期设置!$B$4,日期设置!$B$2,1)</f>
        <v>0.18818257297805951</v>
      </c>
      <c r="J5213" s="26">
        <f>[1]!b_pq_pctchange(A5213,日期设置!$C$4,日期设置!$B$2,1)</f>
        <v>-0.87149385703831173</v>
      </c>
      <c r="K5213" s="52">
        <f>[1]!b_dq_amount($A5213,日期设置!B$2,2,10000)</f>
        <v>0</v>
      </c>
      <c r="L5213" s="26">
        <f>[1]!b_info_latestpar(A5213,日期设置!$B$2)</f>
        <v>100</v>
      </c>
      <c r="M5213" s="6">
        <f>[1]!b_info_outstandingbalance($A5213,日期设置!B$2)</f>
        <v>20</v>
      </c>
      <c r="N5213" s="7" t="str">
        <f>[1]!b_info_latestissurercreditrating2(A5213,日期设置!$B$2,"102","1")</f>
        <v>AAA</v>
      </c>
      <c r="O5213" s="8">
        <v>4.6100000000000003</v>
      </c>
      <c r="P5213" s="9">
        <f>[1]!b_info_repurchasedate(A5213)</f>
        <v>0</v>
      </c>
      <c r="Q5213" s="8" t="s">
        <v>16633</v>
      </c>
      <c r="R5213" s="2" t="str">
        <f>IF((--IF(P5213=0,Q5213,P5213))&gt;(--日期设置!$B$2),IF(P5213=0,Q5213,P5213),Q5213)</f>
        <v>2022-11-24</v>
      </c>
      <c r="S5213" s="2" t="s">
        <v>18381</v>
      </c>
      <c r="T5213" s="8">
        <f>[1]!b_anal_ptmyear($A5213,日期设置!$B$2)</f>
        <v>1.6767123287671233</v>
      </c>
      <c r="U5213" s="8">
        <f>[1]!b_anal_termifexercise($A5213,日期设置!B$2)</f>
        <v>0</v>
      </c>
      <c r="V5213" s="10">
        <f>[1]!b_dq_dirtyprice(A5213,日期设置!$B$2)</f>
        <v>102.0073</v>
      </c>
      <c r="W5213" s="11">
        <f>IF(U5213=0,ROUNDUP((Q5213-日期设置!$B$2)/365,0),ROUNDUP((R5213-日期设置!$B$2)/365,0))</f>
        <v>2</v>
      </c>
      <c r="X5213" s="18">
        <f>_xlfn.IFNA(VLOOKUP(A5213,过往入选债券!A:D,4,0),2)</f>
        <v>2</v>
      </c>
      <c r="Y5213" s="45">
        <f>_xlfn.IFNA(VLOOKUP(C5213,[2]Sheet1!$A:$A,1,0),3)</f>
        <v>3</v>
      </c>
    </row>
    <row r="5214" spans="1:25" hidden="1" x14ac:dyDescent="0.2">
      <c r="A5214" s="21" t="s">
        <v>15800</v>
      </c>
      <c r="B5214" s="21" t="s">
        <v>15801</v>
      </c>
      <c r="C5214" s="37" t="s">
        <v>361</v>
      </c>
      <c r="D5214" s="26" t="str">
        <f>[1]!b_calc_yield(A5214,日期设置!$B$2,F5214,1,R5214,1,O5214,L5214,S5214,)</f>
        <v>Fetching...</v>
      </c>
      <c r="E5214" s="26">
        <f t="shared" si="162"/>
        <v>25.158009158382978</v>
      </c>
      <c r="F5214" s="18">
        <f>[1]!b_dq_cleanprice($A5214,日期设置!B$2)</f>
        <v>98</v>
      </c>
      <c r="G5214" s="18" t="str">
        <f t="shared" si="163"/>
        <v>6.06 + 0</v>
      </c>
      <c r="H5214" s="27">
        <f>[1]!b_dq_pctchange($A5214,日期设置!$B$2,1)/100</f>
        <v>0</v>
      </c>
      <c r="I5214" s="26">
        <f>[1]!b_pq_pctchange(A5214,日期设置!$B$4,日期设置!$B$2,1)</f>
        <v>0</v>
      </c>
      <c r="J5214" s="26">
        <f>[1]!b_pq_pctchange(A5214,日期设置!$C$4,日期设置!$B$2,1)</f>
        <v>6.4837930699999269E-2</v>
      </c>
      <c r="K5214" s="52">
        <f>[1]!b_dq_amount($A5214,日期设置!B$2,2,10000)</f>
        <v>0</v>
      </c>
      <c r="L5214" s="26">
        <f>[1]!b_info_latestpar(A5214,日期设置!$B$2)</f>
        <v>100</v>
      </c>
      <c r="M5214" s="6">
        <f>[1]!b_info_outstandingbalance($A5214,日期设置!B$2)</f>
        <v>18</v>
      </c>
      <c r="N5214" s="7" t="str">
        <f>[1]!b_info_latestissurercreditrating2(A5214,日期设置!$B$2,"102","1")</f>
        <v>AA+</v>
      </c>
      <c r="O5214" s="8">
        <v>3.89</v>
      </c>
      <c r="P5214" s="9">
        <f>[1]!b_info_repurchasedate(A5214)</f>
        <v>0</v>
      </c>
      <c r="Q5214" s="8" t="s">
        <v>17242</v>
      </c>
      <c r="R5214" s="2" t="str">
        <f>IF((--IF(P5214=0,Q5214,P5214))&gt;(--日期设置!$B$2),IF(P5214=0,Q5214,P5214),Q5214)</f>
        <v>2027-04-13</v>
      </c>
      <c r="S5214" s="2" t="s">
        <v>17803</v>
      </c>
      <c r="T5214" s="8">
        <f>[1]!b_anal_ptmyear($A5214,日期设置!$B$2)</f>
        <v>6.0602739726027401</v>
      </c>
      <c r="U5214" s="8">
        <f>[1]!b_anal_termifexercise($A5214,日期设置!B$2)</f>
        <v>0</v>
      </c>
      <c r="V5214" s="10">
        <f>[1]!b_dq_dirtyprice(A5214,日期设置!$B$2)</f>
        <v>101.6555</v>
      </c>
      <c r="W5214" s="11">
        <f>IF(U5214=0,ROUNDUP((Q5214-日期设置!$B$2)/365,0),ROUNDUP((R5214-日期设置!$B$2)/365,0))</f>
        <v>7</v>
      </c>
      <c r="X5214" s="18">
        <f>_xlfn.IFNA(VLOOKUP(A5214,过往入选债券!A:D,4,0),2)</f>
        <v>2</v>
      </c>
      <c r="Y5214">
        <f>_xlfn.IFNA(VLOOKUP(C5214,[2]Sheet1!$A:$A,1,0),3)</f>
        <v>3</v>
      </c>
    </row>
    <row r="5215" spans="1:25" hidden="1" x14ac:dyDescent="0.2">
      <c r="A5215" s="21" t="s">
        <v>3125</v>
      </c>
      <c r="B5215" s="21" t="s">
        <v>3126</v>
      </c>
      <c r="C5215" s="37" t="s">
        <v>676</v>
      </c>
      <c r="D5215" s="26" t="str">
        <f>[1]!b_calc_yield(A5215,日期设置!$B$2,F5215,1,R5215,1,O5215,L5215,S5215,)</f>
        <v>Fetching...</v>
      </c>
      <c r="E5215" s="26">
        <f t="shared" si="162"/>
        <v>4.8555672417134543</v>
      </c>
      <c r="F5215" s="18">
        <f>[1]!b_dq_cleanprice($A5215,日期设置!B$2)</f>
        <v>101.6361</v>
      </c>
      <c r="G5215" s="18" t="str">
        <f t="shared" si="163"/>
        <v>1.18 + 0</v>
      </c>
      <c r="H5215" s="27">
        <f>[1]!b_dq_pctchange($A5215,日期设置!$B$2,1)/100</f>
        <v>0</v>
      </c>
      <c r="I5215" s="26">
        <f>[1]!b_pq_pctchange(A5215,日期设置!$B$4,日期设置!$B$2,1)</f>
        <v>0</v>
      </c>
      <c r="J5215" s="26">
        <f>[1]!b_pq_pctchange(A5215,日期设置!$C$4,日期设置!$B$2,1)</f>
        <v>0.36785182434754665</v>
      </c>
      <c r="K5215" s="52">
        <f>[1]!b_dq_amount($A5215,日期设置!B$2,2,10000)</f>
        <v>0</v>
      </c>
      <c r="L5215" s="26">
        <f>[1]!b_info_latestpar(A5215,日期设置!$B$2)</f>
        <v>100</v>
      </c>
      <c r="M5215" s="6">
        <f>[1]!b_info_outstandingbalance($A5215,日期设置!B$2)</f>
        <v>5</v>
      </c>
      <c r="N5215" s="7">
        <f>[1]!b_info_latestissurercreditrating2(A5215,日期设置!$B$2,"102","1")</f>
        <v>0</v>
      </c>
      <c r="O5215" s="8">
        <v>5.73</v>
      </c>
      <c r="P5215" s="9">
        <f>[1]!b_info_repurchasedate(A5215)</f>
        <v>0</v>
      </c>
      <c r="Q5215" s="8" t="s">
        <v>17063</v>
      </c>
      <c r="R5215" s="2" t="str">
        <f>IF((--IF(P5215=0,Q5215,P5215))&gt;(--日期设置!$B$2),IF(P5215=0,Q5215,P5215),Q5215)</f>
        <v>2022-05-29</v>
      </c>
      <c r="S5215" s="2" t="s">
        <v>18685</v>
      </c>
      <c r="T5215" s="8">
        <f>[1]!b_anal_ptmyear($A5215,日期设置!$B$2)</f>
        <v>1.1863013698630138</v>
      </c>
      <c r="U5215" s="8">
        <f>[1]!b_anal_termifexercise($A5215,日期设置!B$2)</f>
        <v>0</v>
      </c>
      <c r="V5215" s="10">
        <f>[1]!b_dq_dirtyprice(A5215,日期设置!$B$2)</f>
        <v>106.29859999999999</v>
      </c>
      <c r="W5215" s="11">
        <f>IF(U5215=0,ROUNDUP((Q5215-日期设置!$B$2)/365,0),ROUNDUP((R5215-日期设置!$B$2)/365,0))</f>
        <v>2</v>
      </c>
      <c r="X5215" s="18">
        <f>_xlfn.IFNA(VLOOKUP(A5215,过往入选债券!A:D,4,0),2)</f>
        <v>2</v>
      </c>
      <c r="Y5215">
        <f>_xlfn.IFNA(VLOOKUP(C5215,[2]Sheet1!$A:$A,1,0),3)</f>
        <v>3</v>
      </c>
    </row>
    <row r="5216" spans="1:25" hidden="1" x14ac:dyDescent="0.2">
      <c r="A5216" s="21" t="s">
        <v>3179</v>
      </c>
      <c r="B5216" s="21" t="s">
        <v>3180</v>
      </c>
      <c r="C5216" s="37" t="s">
        <v>2740</v>
      </c>
      <c r="D5216" s="26" t="str">
        <f>[1]!b_calc_yield(A5216,日期设置!$B$2,F5216,1,R5216,1,O5216,L5216,S5216,)</f>
        <v>Fetching...</v>
      </c>
      <c r="E5216" s="26">
        <f t="shared" si="162"/>
        <v>2.024005876458701</v>
      </c>
      <c r="F5216" s="18">
        <f>[1]!b_dq_cleanprice($A5216,日期设置!B$2)</f>
        <v>100.414</v>
      </c>
      <c r="G5216" s="18" t="str">
        <f t="shared" si="163"/>
        <v>0.47 + 0</v>
      </c>
      <c r="H5216" s="27">
        <f>[1]!b_dq_pctchange($A5216,日期设置!$B$2,1)/100</f>
        <v>0</v>
      </c>
      <c r="I5216" s="26">
        <f>[1]!b_pq_pctchange(A5216,日期设置!$B$4,日期设置!$B$2,1)</f>
        <v>0</v>
      </c>
      <c r="J5216" s="26">
        <f>[1]!b_pq_pctchange(A5216,日期设置!$C$4,日期设置!$B$2,1)</f>
        <v>0</v>
      </c>
      <c r="K5216" s="52">
        <f>[1]!b_dq_amount($A5216,日期设置!B$2,2,10000)</f>
        <v>0</v>
      </c>
      <c r="L5216" s="26">
        <f>[1]!b_info_latestpar(A5216,日期设置!$B$2)</f>
        <v>100</v>
      </c>
      <c r="M5216" s="6">
        <f>[1]!b_info_outstandingbalance($A5216,日期设置!B$2)</f>
        <v>3</v>
      </c>
      <c r="N5216" s="7">
        <f>[1]!b_info_latestissurercreditrating2(A5216,日期设置!$B$2,"102","1")</f>
        <v>0</v>
      </c>
      <c r="O5216" s="8">
        <v>5.28</v>
      </c>
      <c r="P5216" s="9">
        <f>[1]!b_info_repurchasedate(A5216)</f>
        <v>0</v>
      </c>
      <c r="Q5216" s="8" t="s">
        <v>16292</v>
      </c>
      <c r="R5216" s="2" t="str">
        <f>IF((--IF(P5216=0,Q5216,P5216))&gt;(--日期设置!$B$2),IF(P5216=0,Q5216,P5216),Q5216)</f>
        <v>2021-09-11</v>
      </c>
      <c r="S5216" s="2" t="s">
        <v>18575</v>
      </c>
      <c r="T5216" s="8">
        <f>[1]!b_anal_ptmyear($A5216,日期设置!$B$2)</f>
        <v>0.47397260273972602</v>
      </c>
      <c r="U5216" s="8">
        <f>[1]!b_anal_termifexercise($A5216,日期设置!B$2)</f>
        <v>0</v>
      </c>
      <c r="V5216" s="10">
        <f>[1]!b_dq_dirtyprice(A5216,日期设置!$B$2)</f>
        <v>103.1914</v>
      </c>
      <c r="W5216" s="11">
        <f>IF(U5216=0,ROUNDUP((Q5216-日期设置!$B$2)/365,0),ROUNDUP((R5216-日期设置!$B$2)/365,0))</f>
        <v>1</v>
      </c>
      <c r="X5216" s="18">
        <f>_xlfn.IFNA(VLOOKUP(A5216,过往入选债券!A:D,4,0),2)</f>
        <v>2</v>
      </c>
      <c r="Y5216">
        <f>_xlfn.IFNA(VLOOKUP(C5216,[2]Sheet1!$A:$A,1,0),3)</f>
        <v>3</v>
      </c>
    </row>
    <row r="5217" spans="1:25" hidden="1" x14ac:dyDescent="0.2">
      <c r="A5217" s="21" t="s">
        <v>10160</v>
      </c>
      <c r="B5217" s="21" t="s">
        <v>10161</v>
      </c>
      <c r="C5217" s="37" t="s">
        <v>282</v>
      </c>
      <c r="D5217" s="26" t="str">
        <f>[1]!b_calc_yield(A5217,日期设置!$B$2,F5217,1,R5217,1,O5217,L5217,S5217,)</f>
        <v>Fetching...</v>
      </c>
      <c r="E5217" s="26">
        <f t="shared" si="162"/>
        <v>8.4550798759757342</v>
      </c>
      <c r="F5217" s="18">
        <f>[1]!b_dq_cleanprice($A5217,日期设置!B$2)</f>
        <v>98.180999999999997</v>
      </c>
      <c r="G5217" s="18" t="str">
        <f t="shared" si="163"/>
        <v>1.97 + 0</v>
      </c>
      <c r="H5217" s="27">
        <f>[1]!b_dq_pctchange($A5217,日期设置!$B$2,1)/100</f>
        <v>0</v>
      </c>
      <c r="I5217" s="26">
        <f>[1]!b_pq_pctchange(A5217,日期设置!$B$4,日期设置!$B$2,1)</f>
        <v>0</v>
      </c>
      <c r="J5217" s="26">
        <f>[1]!b_pq_pctchange(A5217,日期设置!$C$4,日期设置!$B$2,1)</f>
        <v>0.46723233910875339</v>
      </c>
      <c r="K5217" s="52">
        <f>[1]!b_dq_amount($A5217,日期设置!B$2,2,10000)</f>
        <v>0</v>
      </c>
      <c r="L5217" s="26">
        <f>[1]!b_info_latestpar(A5217,日期设置!$B$2)</f>
        <v>100</v>
      </c>
      <c r="M5217" s="6">
        <f>[1]!b_info_outstandingbalance($A5217,日期设置!B$2)</f>
        <v>15</v>
      </c>
      <c r="N5217" s="7" t="str">
        <f>[1]!b_info_latestissurercreditrating2(A5217,日期设置!$B$2,"102","1")</f>
        <v>AAA</v>
      </c>
      <c r="O5217" s="8">
        <v>3.29</v>
      </c>
      <c r="P5217" s="9">
        <f>[1]!b_info_repurchasedate(A5217)</f>
        <v>0</v>
      </c>
      <c r="Q5217" s="8" t="s">
        <v>16073</v>
      </c>
      <c r="R5217" s="2" t="str">
        <f>IF((--IF(P5217=0,Q5217,P5217))&gt;(--日期设置!$B$2),IF(P5217=0,Q5217,P5217),Q5217)</f>
        <v>2023-03-12</v>
      </c>
      <c r="S5217" s="2" t="s">
        <v>17859</v>
      </c>
      <c r="T5217" s="8">
        <f>[1]!b_anal_ptmyear($A5217,日期设置!$B$2)</f>
        <v>1.9726027397260273</v>
      </c>
      <c r="U5217" s="8">
        <f>[1]!b_anal_termifexercise($A5217,日期设置!B$2)</f>
        <v>0</v>
      </c>
      <c r="V5217" s="10">
        <f>[1]!b_dq_dirtyprice(A5217,日期设置!$B$2)</f>
        <v>98.271100000000004</v>
      </c>
      <c r="W5217" s="11">
        <f>IF(U5217=0,ROUNDUP((Q5217-日期设置!$B$2)/365,0),ROUNDUP((R5217-日期设置!$B$2)/365,0))</f>
        <v>2</v>
      </c>
      <c r="X5217" s="18">
        <f>_xlfn.IFNA(VLOOKUP(A5217,过往入选债券!A:D,4,0),2)</f>
        <v>2</v>
      </c>
      <c r="Y5217">
        <f>_xlfn.IFNA(VLOOKUP(C5217,[2]Sheet1!$A:$A,1,0),3)</f>
        <v>3</v>
      </c>
    </row>
    <row r="5218" spans="1:25" hidden="1" x14ac:dyDescent="0.2">
      <c r="A5218" s="21" t="s">
        <v>15311</v>
      </c>
      <c r="B5218" s="21" t="s">
        <v>15312</v>
      </c>
      <c r="C5218" s="37" t="s">
        <v>15127</v>
      </c>
      <c r="D5218" s="26" t="str">
        <f>[1]!b_calc_yield(A5218,日期设置!$B$2,F5218,1,R5218,1,O5218,L5218,S5218,)</f>
        <v>Fetching...</v>
      </c>
      <c r="E5218" s="26">
        <f t="shared" si="162"/>
        <v>20.913424473889041</v>
      </c>
      <c r="F5218" s="18">
        <f>[1]!b_dq_cleanprice($A5218,日期设置!B$2)</f>
        <v>104.0395</v>
      </c>
      <c r="G5218" s="18" t="str">
        <f t="shared" si="163"/>
        <v>5.17 + 0</v>
      </c>
      <c r="H5218" s="27">
        <f>[1]!b_dq_pctchange($A5218,日期设置!$B$2,1)/100</f>
        <v>0</v>
      </c>
      <c r="I5218" s="26">
        <f>[1]!b_pq_pctchange(A5218,日期设置!$B$4,日期设置!$B$2,1)</f>
        <v>0</v>
      </c>
      <c r="J5218" s="26">
        <f>[1]!b_pq_pctchange(A5218,日期设置!$C$4,日期设置!$B$2,1)</f>
        <v>0</v>
      </c>
      <c r="K5218" s="52">
        <f>[1]!b_dq_amount($A5218,日期设置!B$2,2,10000)</f>
        <v>0</v>
      </c>
      <c r="L5218" s="26">
        <f>[1]!b_info_latestpar(A5218,日期设置!$B$2)</f>
        <v>100</v>
      </c>
      <c r="M5218" s="6">
        <f>[1]!b_info_outstandingbalance($A5218,日期设置!B$2)</f>
        <v>5</v>
      </c>
      <c r="N5218" s="7" t="str">
        <f>[1]!b_info_latestissurercreditrating2(A5218,日期设置!$B$2,"102","1")</f>
        <v>AA</v>
      </c>
      <c r="O5218" s="8">
        <v>5.16</v>
      </c>
      <c r="P5218" s="9">
        <f>[1]!b_info_repurchasedate(A5218)</f>
        <v>0</v>
      </c>
      <c r="Q5218" s="8" t="s">
        <v>17580</v>
      </c>
      <c r="R5218" s="2" t="str">
        <f>IF((--IF(P5218=0,Q5218,P5218))&gt;(--日期设置!$B$2),IF(P5218=0,Q5218,P5218),Q5218)</f>
        <v>2026-05-24</v>
      </c>
      <c r="S5218" s="2" t="s">
        <v>18017</v>
      </c>
      <c r="T5218" s="8">
        <f>[1]!b_anal_ptmyear($A5218,日期设置!$B$2)</f>
        <v>5.1726027397260275</v>
      </c>
      <c r="U5218" s="8">
        <f>[1]!b_anal_termifexercise($A5218,日期设置!B$2)</f>
        <v>0</v>
      </c>
      <c r="V5218" s="10">
        <f>[1]!b_dq_dirtyprice(A5218,日期设置!$B$2)</f>
        <v>108.30889999999999</v>
      </c>
      <c r="W5218" s="11">
        <f>IF(U5218=0,ROUNDUP((Q5218-日期设置!$B$2)/365,0),ROUNDUP((R5218-日期设置!$B$2)/365,0))</f>
        <v>6</v>
      </c>
      <c r="X5218" s="18">
        <f>_xlfn.IFNA(VLOOKUP(A5218,过往入选债券!A:D,4,0),2)</f>
        <v>2</v>
      </c>
      <c r="Y5218">
        <f>_xlfn.IFNA(VLOOKUP(C5218,[2]Sheet1!$A:$A,1,0),3)</f>
        <v>3</v>
      </c>
    </row>
    <row r="5219" spans="1:25" hidden="1" x14ac:dyDescent="0.2">
      <c r="A5219" s="28" t="s">
        <v>20568</v>
      </c>
      <c r="B5219" s="28" t="s">
        <v>20569</v>
      </c>
      <c r="C5219" s="39" t="s">
        <v>148</v>
      </c>
      <c r="D5219" s="26" t="str">
        <f>[1]!b_calc_yield(A5219,日期设置!$B$2,F5219,1,R5219,1,O5219,L5219,S5219,)</f>
        <v>Fetching...</v>
      </c>
      <c r="E5219" s="26">
        <f t="shared" si="162"/>
        <v>10.614420279475034</v>
      </c>
      <c r="F5219" s="18">
        <f>[1]!b_dq_cleanprice($A5219,日期设置!B$2)</f>
        <v>99.323400000000007</v>
      </c>
      <c r="G5219" s="18" t="str">
        <f t="shared" si="163"/>
        <v>2.52 + 0</v>
      </c>
      <c r="H5219" s="27">
        <f>[1]!b_dq_pctchange($A5219,日期设置!$B$2,1)/100</f>
        <v>0</v>
      </c>
      <c r="I5219" s="26">
        <f>[1]!b_pq_pctchange(A5219,日期设置!$B$4,日期设置!$B$2,1)</f>
        <v>-6.1478399549221616E-2</v>
      </c>
      <c r="J5219" s="26">
        <f>[1]!b_pq_pctchange(A5219,日期设置!$C$4,日期设置!$B$2,1)</f>
        <v>-0.19283466964375304</v>
      </c>
      <c r="K5219" s="52">
        <f>[1]!b_dq_amount($A5219,日期设置!B$2,2,10000)</f>
        <v>0</v>
      </c>
      <c r="L5219" s="26">
        <f>[1]!b_info_latestpar(A5219,日期设置!$B$2)</f>
        <v>100</v>
      </c>
      <c r="M5219" s="6">
        <f>[1]!b_info_outstandingbalance($A5219,日期设置!B$2)</f>
        <v>6.7</v>
      </c>
      <c r="N5219" s="7" t="str">
        <f>[1]!b_info_latestissurercreditrating2(A5219,日期设置!$B$2,"102","1")</f>
        <v>AAA</v>
      </c>
      <c r="O5219" s="8">
        <v>3.99</v>
      </c>
      <c r="P5219" s="9">
        <f>[1]!b_info_repurchasedate(A5219)</f>
        <v>0</v>
      </c>
      <c r="Q5219" s="8" t="s">
        <v>17638</v>
      </c>
      <c r="R5219" s="2" t="str">
        <f>IF((--IF(P5219=0,Q5219,P5219))&gt;(--日期设置!$B$2),IF(P5219=0,Q5219,P5219),Q5219)</f>
        <v>2023-09-29</v>
      </c>
      <c r="S5219" s="31" t="s">
        <v>16690</v>
      </c>
      <c r="T5219" s="8">
        <f>[1]!b_anal_ptmyear($A5219,日期设置!$B$2)</f>
        <v>2.5232876712328767</v>
      </c>
      <c r="U5219" s="8">
        <f>[1]!b_anal_termifexercise($A5219,日期设置!B$2)</f>
        <v>0</v>
      </c>
      <c r="V5219" s="10">
        <f>[1]!b_dq_dirtyprice(A5219,日期设置!$B$2)</f>
        <v>101.2255</v>
      </c>
      <c r="W5219" s="11">
        <f>IF(U5219=0,ROUNDUP((Q5219-日期设置!$B$2)/365,0),ROUNDUP((R5219-日期设置!$B$2)/365,0))</f>
        <v>3</v>
      </c>
      <c r="X5219" s="18">
        <f>_xlfn.IFNA(VLOOKUP(A5219,过往入选债券!A:D,4,0),2)</f>
        <v>2</v>
      </c>
      <c r="Y5219">
        <f>_xlfn.IFNA(VLOOKUP(C5219,[2]Sheet1!$A:$A,1,0),3)</f>
        <v>3</v>
      </c>
    </row>
    <row r="5220" spans="1:25" hidden="1" x14ac:dyDescent="0.2">
      <c r="A5220" s="21" t="s">
        <v>1918</v>
      </c>
      <c r="B5220" s="21" t="s">
        <v>1919</v>
      </c>
      <c r="C5220" s="37" t="s">
        <v>1920</v>
      </c>
      <c r="D5220" s="26" t="str">
        <f>[1]!b_calc_yield(A5220,日期设置!$B$2,F5220,1,R5220,1,O5220,L5220,S5220,)</f>
        <v>Fetching...</v>
      </c>
      <c r="E5220" s="26">
        <f t="shared" si="162"/>
        <v>0.99427299509988742</v>
      </c>
      <c r="F5220" s="18">
        <f>[1]!b_dq_cleanprice($A5220,日期设置!B$2)</f>
        <v>100.5745</v>
      </c>
      <c r="G5220" s="18" t="str">
        <f t="shared" si="163"/>
        <v>0.23 + 0</v>
      </c>
      <c r="H5220" s="27">
        <f>[1]!b_dq_pctchange($A5220,日期设置!$B$2,1)/100</f>
        <v>0</v>
      </c>
      <c r="I5220" s="26">
        <f>[1]!b_pq_pctchange(A5220,日期设置!$B$4,日期设置!$B$2,1)</f>
        <v>0</v>
      </c>
      <c r="J5220" s="26">
        <f>[1]!b_pq_pctchange(A5220,日期设置!$C$4,日期设置!$B$2,1)</f>
        <v>0</v>
      </c>
      <c r="K5220" s="52">
        <f>[1]!b_dq_amount($A5220,日期设置!B$2,2,10000)</f>
        <v>0</v>
      </c>
      <c r="L5220" s="26">
        <f>[1]!b_info_latestpar(A5220,日期设置!$B$2)</f>
        <v>100</v>
      </c>
      <c r="M5220" s="6">
        <f>[1]!b_info_outstandingbalance($A5220,日期设置!B$2)</f>
        <v>4</v>
      </c>
      <c r="N5220" s="7">
        <f>[1]!b_info_latestissurercreditrating2(A5220,日期设置!$B$2,"102","1")</f>
        <v>0</v>
      </c>
      <c r="O5220" s="8">
        <v>6.99</v>
      </c>
      <c r="P5220" s="9">
        <f>[1]!b_info_repurchasedate(A5220)</f>
        <v>0</v>
      </c>
      <c r="Q5220" s="8" t="s">
        <v>16956</v>
      </c>
      <c r="R5220" s="2" t="str">
        <f>IF((--IF(P5220=0,Q5220,P5220))&gt;(--日期设置!$B$2),IF(P5220=0,Q5220,P5220),Q5220)</f>
        <v>2021-06-15</v>
      </c>
      <c r="S5220" s="2" t="s">
        <v>18617</v>
      </c>
      <c r="T5220" s="8">
        <f>[1]!b_anal_ptmyear($A5220,日期设置!$B$2)</f>
        <v>0.23287671232876711</v>
      </c>
      <c r="U5220" s="8">
        <f>[1]!b_anal_termifexercise($A5220,日期设置!B$2)</f>
        <v>0</v>
      </c>
      <c r="V5220" s="10">
        <f>[1]!b_dq_dirtyprice(A5220,日期设置!$B$2)</f>
        <v>105.9367</v>
      </c>
      <c r="W5220" s="11">
        <f>IF(U5220=0,ROUNDUP((Q5220-日期设置!$B$2)/365,0),ROUNDUP((R5220-日期设置!$B$2)/365,0))</f>
        <v>1</v>
      </c>
      <c r="X5220" s="18">
        <f>_xlfn.IFNA(VLOOKUP(A5220,过往入选债券!A:D,4,0),2)</f>
        <v>2</v>
      </c>
      <c r="Y5220">
        <f>_xlfn.IFNA(VLOOKUP(C5220,[2]Sheet1!$A:$A,1,0),3)</f>
        <v>3</v>
      </c>
    </row>
    <row r="5221" spans="1:25" hidden="1" x14ac:dyDescent="0.2">
      <c r="A5221" s="28" t="s">
        <v>19449</v>
      </c>
      <c r="B5221" s="28" t="s">
        <v>19450</v>
      </c>
      <c r="C5221" s="38" t="s">
        <v>19451</v>
      </c>
      <c r="D5221" s="26" t="str">
        <f>[1]!b_calc_yield(A5221,日期设置!$B$2,F5221,1,R5221,1,O5221,L5221,S5221,)</f>
        <v>Fetching...</v>
      </c>
      <c r="E5221" s="26">
        <f t="shared" si="162"/>
        <v>9.9202541246940825</v>
      </c>
      <c r="F5221" s="18">
        <f>[1]!b_dq_cleanprice($A5221,日期设置!B$2)</f>
        <v>99.825800000000001</v>
      </c>
      <c r="G5221" s="18" t="str">
        <f t="shared" si="163"/>
        <v>2.37 + 2.37</v>
      </c>
      <c r="H5221" s="27">
        <f>[1]!b_dq_pctchange($A5221,日期设置!$B$2,1)/100</f>
        <v>0</v>
      </c>
      <c r="I5221" s="26">
        <f>[1]!b_pq_pctchange(A5221,日期设置!$B$4,日期设置!$B$2,1)</f>
        <v>0</v>
      </c>
      <c r="J5221" s="26">
        <f>[1]!b_pq_pctchange(A5221,日期设置!$C$4,日期设置!$B$2,1)</f>
        <v>0</v>
      </c>
      <c r="K5221" s="52">
        <f>[1]!b_dq_amount($A5221,日期设置!B$2,2,10000)</f>
        <v>0</v>
      </c>
      <c r="L5221" s="26">
        <f>[1]!b_info_latestpar(A5221,日期设置!$B$2)</f>
        <v>100</v>
      </c>
      <c r="M5221" s="6">
        <f>[1]!b_info_outstandingbalance($A5221,日期设置!B$2)</f>
        <v>10</v>
      </c>
      <c r="N5221" s="7" t="str">
        <f>[1]!b_info_latestissurercreditrating2(A5221,日期设置!$B$2,"102","1")</f>
        <v>AAA</v>
      </c>
      <c r="O5221" s="8">
        <v>4.2</v>
      </c>
      <c r="P5221" s="9">
        <f>[1]!b_info_repurchasedate(A5221)</f>
        <v>0</v>
      </c>
      <c r="Q5221" s="8" t="s">
        <v>16187</v>
      </c>
      <c r="R5221" s="2" t="str">
        <f>IF((--IF(P5221=0,Q5221,P5221))&gt;(--日期设置!$B$2),IF(P5221=0,Q5221,P5221),Q5221)</f>
        <v>2023-08-07</v>
      </c>
      <c r="S5221" s="31" t="s">
        <v>19130</v>
      </c>
      <c r="T5221" s="8">
        <f>[1]!b_anal_ptmyear($A5221,日期设置!$B$2)</f>
        <v>2.3780821917808219</v>
      </c>
      <c r="U5221" s="8">
        <f>[1]!b_anal_termifexercise($A5221,日期设置!B$2)</f>
        <v>2.3780821917808219</v>
      </c>
      <c r="V5221" s="10">
        <f>[1]!b_dq_dirtyprice(A5221,日期设置!$B$2)</f>
        <v>102.4379</v>
      </c>
      <c r="W5221" s="11">
        <f>IF(U5221=0,ROUNDUP((Q5221-日期设置!$B$2)/365,0),ROUNDUP((R5221-日期设置!$B$2)/365,0))</f>
        <v>3</v>
      </c>
      <c r="X5221" s="18">
        <f>_xlfn.IFNA(VLOOKUP(A5221,过往入选债券!A:D,4,0),2)</f>
        <v>2</v>
      </c>
      <c r="Y5221">
        <f>_xlfn.IFNA(VLOOKUP(C5221,[2]Sheet1!$A:$A,1,0),3)</f>
        <v>3</v>
      </c>
    </row>
    <row r="5222" spans="1:25" hidden="1" x14ac:dyDescent="0.2">
      <c r="A5222" s="21" t="s">
        <v>5022</v>
      </c>
      <c r="B5222" s="21" t="s">
        <v>5023</v>
      </c>
      <c r="C5222" s="37" t="s">
        <v>3746</v>
      </c>
      <c r="D5222" s="26" t="str">
        <f>[1]!b_calc_yield(A5222,日期设置!$B$2,F5222,1,R5222,1,O5222,L5222,S5222,)</f>
        <v>Fetching...</v>
      </c>
      <c r="E5222" s="26">
        <f t="shared" si="162"/>
        <v>4.5611247792320064</v>
      </c>
      <c r="F5222" s="18">
        <f>[1]!b_dq_cleanprice($A5222,日期设置!B$2)</f>
        <v>99.950800000000001</v>
      </c>
      <c r="G5222" s="18" t="str">
        <f t="shared" si="163"/>
        <v>1.10 + 0</v>
      </c>
      <c r="H5222" s="27">
        <f>[1]!b_dq_pctchange($A5222,日期设置!$B$2,1)/100</f>
        <v>0</v>
      </c>
      <c r="I5222" s="26">
        <f>[1]!b_pq_pctchange(A5222,日期设置!$B$4,日期设置!$B$2,1)</f>
        <v>0</v>
      </c>
      <c r="J5222" s="26">
        <f>[1]!b_pq_pctchange(A5222,日期设置!$C$4,日期设置!$B$2,1)</f>
        <v>0</v>
      </c>
      <c r="K5222" s="52">
        <f>[1]!b_dq_amount($A5222,日期设置!B$2,2,10000)</f>
        <v>0</v>
      </c>
      <c r="L5222" s="26">
        <f>[1]!b_info_latestpar(A5222,日期设置!$B$2)</f>
        <v>100</v>
      </c>
      <c r="M5222" s="6">
        <f>[1]!b_info_outstandingbalance($A5222,日期设置!B$2)</f>
        <v>3.7</v>
      </c>
      <c r="N5222" s="7" t="str">
        <f>[1]!b_info_latestissurercreditrating2(A5222,日期设置!$B$2,"102","1")</f>
        <v>AA</v>
      </c>
      <c r="O5222" s="8">
        <v>4.2300000000000004</v>
      </c>
      <c r="P5222" s="9" t="str">
        <f>[1]!b_info_repurchasedate(A5222)</f>
        <v>2020-04-30</v>
      </c>
      <c r="Q5222" s="8" t="s">
        <v>16338</v>
      </c>
      <c r="R5222" s="2" t="str">
        <f>IF((--IF(P5222=0,Q5222,P5222))&gt;(--日期设置!$B$2),IF(P5222=0,Q5222,P5222),Q5222)</f>
        <v>2022-04-30</v>
      </c>
      <c r="S5222" s="2" t="s">
        <v>18116</v>
      </c>
      <c r="T5222" s="8">
        <f>[1]!b_anal_ptmyear($A5222,日期设置!$B$2)</f>
        <v>1.106849315068493</v>
      </c>
      <c r="U5222" s="8">
        <f>[1]!b_anal_termifexercise($A5222,日期设置!B$2)</f>
        <v>0</v>
      </c>
      <c r="V5222" s="10">
        <f>[1]!b_dq_dirtyprice(A5222,日期设置!$B$2)</f>
        <v>103.72880000000001</v>
      </c>
      <c r="W5222" s="11">
        <f>IF(U5222=0,ROUNDUP((Q5222-日期设置!$B$2)/365,0),ROUNDUP((R5222-日期设置!$B$2)/365,0))</f>
        <v>2</v>
      </c>
      <c r="X5222" s="18">
        <f>_xlfn.IFNA(VLOOKUP(A5222,过往入选债券!A:D,4,0),2)</f>
        <v>2</v>
      </c>
      <c r="Y5222">
        <f>_xlfn.IFNA(VLOOKUP(C5222,[2]Sheet1!$A:$A,1,0),3)</f>
        <v>3</v>
      </c>
    </row>
    <row r="5223" spans="1:25" hidden="1" x14ac:dyDescent="0.2">
      <c r="A5223" s="21" t="s">
        <v>8048</v>
      </c>
      <c r="B5223" s="21" t="s">
        <v>8049</v>
      </c>
      <c r="C5223" s="37" t="s">
        <v>5764</v>
      </c>
      <c r="D5223" s="26" t="str">
        <f>[1]!b_calc_yield(A5223,日期设置!$B$2,F5223,1,R5223,1,O5223,L5223,S5223,)</f>
        <v>Fetching...</v>
      </c>
      <c r="E5223" s="26">
        <f t="shared" si="162"/>
        <v>12.466483171491639</v>
      </c>
      <c r="F5223" s="18">
        <f>[1]!b_dq_cleanprice($A5223,日期设置!B$2)</f>
        <v>101</v>
      </c>
      <c r="G5223" s="18" t="str">
        <f t="shared" si="163"/>
        <v>2.93 + 0</v>
      </c>
      <c r="H5223" s="27">
        <f>[1]!b_dq_pctchange($A5223,日期设置!$B$2,1)/100</f>
        <v>0</v>
      </c>
      <c r="I5223" s="26">
        <f>[1]!b_pq_pctchange(A5223,日期设置!$B$4,日期设置!$B$2,1)</f>
        <v>0</v>
      </c>
      <c r="J5223" s="26">
        <f>[1]!b_pq_pctchange(A5223,日期设置!$C$4,日期设置!$B$2,1)</f>
        <v>-0.23489250062722908</v>
      </c>
      <c r="K5223" s="52">
        <f>[1]!b_dq_amount($A5223,日期设置!B$2,2,10000)</f>
        <v>0</v>
      </c>
      <c r="L5223" s="26">
        <f>[1]!b_info_latestpar(A5223,日期设置!$B$2)</f>
        <v>100</v>
      </c>
      <c r="M5223" s="6">
        <f>[1]!b_info_outstandingbalance($A5223,日期设置!B$2)</f>
        <v>6</v>
      </c>
      <c r="N5223" s="7" t="str">
        <f>[1]!b_info_latestissurercreditrating2(A5223,日期设置!$B$2,"102","1")</f>
        <v>AA+</v>
      </c>
      <c r="O5223" s="8">
        <v>4.6399999999999997</v>
      </c>
      <c r="P5223" s="9">
        <f>[1]!b_info_repurchasedate(A5223)</f>
        <v>0</v>
      </c>
      <c r="Q5223" s="8" t="s">
        <v>17000</v>
      </c>
      <c r="R5223" s="2" t="str">
        <f>IF((--IF(P5223=0,Q5223,P5223))&gt;(--日期设置!$B$2),IF(P5223=0,Q5223,P5223),Q5223)</f>
        <v>2024-02-27</v>
      </c>
      <c r="S5223" s="2" t="s">
        <v>18518</v>
      </c>
      <c r="T5223" s="8">
        <f>[1]!b_anal_ptmyear($A5223,日期设置!$B$2)</f>
        <v>2.9369863013698629</v>
      </c>
      <c r="U5223" s="8">
        <f>[1]!b_anal_termifexercise($A5223,日期设置!B$2)</f>
        <v>0</v>
      </c>
      <c r="V5223" s="10">
        <f>[1]!b_dq_dirtyprice(A5223,日期设置!$B$2)</f>
        <v>101.2924</v>
      </c>
      <c r="W5223" s="11">
        <f>IF(U5223=0,ROUNDUP((Q5223-日期设置!$B$2)/365,0),ROUNDUP((R5223-日期设置!$B$2)/365,0))</f>
        <v>3</v>
      </c>
      <c r="X5223" s="18">
        <f>_xlfn.IFNA(VLOOKUP(A5223,过往入选债券!A:D,4,0),2)</f>
        <v>2</v>
      </c>
      <c r="Y5223">
        <f>_xlfn.IFNA(VLOOKUP(C5223,[2]Sheet1!$A:$A,1,0),3)</f>
        <v>3</v>
      </c>
    </row>
    <row r="5224" spans="1:25" hidden="1" x14ac:dyDescent="0.2">
      <c r="A5224" s="21" t="s">
        <v>4347</v>
      </c>
      <c r="B5224" s="21" t="s">
        <v>4348</v>
      </c>
      <c r="C5224" s="37" t="s">
        <v>1570</v>
      </c>
      <c r="D5224" s="26" t="str">
        <f>[1]!b_calc_yield(A5224,日期设置!$B$2,F5224,1,R5224,1,O5224,L5224,S5224,)</f>
        <v>Fetching...</v>
      </c>
      <c r="E5224" s="26">
        <f t="shared" si="162"/>
        <v>8.7219681953550889</v>
      </c>
      <c r="F5224" s="18">
        <f>[1]!b_dq_cleanprice($A5224,日期设置!B$2)</f>
        <v>98.462000000000003</v>
      </c>
      <c r="G5224" s="18" t="str">
        <f t="shared" si="163"/>
        <v>2.09 + 0</v>
      </c>
      <c r="H5224" s="27">
        <f>[1]!b_dq_pctchange($A5224,日期设置!$B$2,1)/100</f>
        <v>0</v>
      </c>
      <c r="I5224" s="26">
        <f>[1]!b_pq_pctchange(A5224,日期设置!$B$4,日期设置!$B$2,1)</f>
        <v>0</v>
      </c>
      <c r="J5224" s="26">
        <f>[1]!b_pq_pctchange(A5224,日期设置!$C$4,日期设置!$B$2,1)</f>
        <v>0</v>
      </c>
      <c r="K5224" s="52">
        <f>[1]!b_dq_amount($A5224,日期设置!B$2,2,10000)</f>
        <v>0</v>
      </c>
      <c r="L5224" s="26">
        <f>[1]!b_info_latestpar(A5224,日期设置!$B$2)</f>
        <v>100</v>
      </c>
      <c r="M5224" s="6">
        <f>[1]!b_info_outstandingbalance($A5224,日期设置!B$2)</f>
        <v>4</v>
      </c>
      <c r="N5224" s="7">
        <f>[1]!b_info_latestissurercreditrating2(A5224,日期设置!$B$2,"102","1")</f>
        <v>0</v>
      </c>
      <c r="O5224" s="8">
        <v>3.49</v>
      </c>
      <c r="P5224" s="9">
        <f>[1]!b_info_repurchasedate(A5224)</f>
        <v>0</v>
      </c>
      <c r="Q5224" s="8" t="s">
        <v>16427</v>
      </c>
      <c r="R5224" s="2" t="str">
        <f>IF((--IF(P5224=0,Q5224,P5224))&gt;(--日期设置!$B$2),IF(P5224=0,Q5224,P5224),Q5224)</f>
        <v>2023-04-27</v>
      </c>
      <c r="S5224" s="2" t="s">
        <v>18085</v>
      </c>
      <c r="T5224" s="8">
        <f>[1]!b_anal_ptmyear($A5224,日期设置!$B$2)</f>
        <v>2.0986301369863014</v>
      </c>
      <c r="U5224" s="8">
        <f>[1]!b_anal_termifexercise($A5224,日期设置!B$2)</f>
        <v>0</v>
      </c>
      <c r="V5224" s="10">
        <f>[1]!b_dq_dirtyprice(A5224,日期设置!$B$2)</f>
        <v>101.6078</v>
      </c>
      <c r="W5224" s="11">
        <f>IF(U5224=0,ROUNDUP((Q5224-日期设置!$B$2)/365,0),ROUNDUP((R5224-日期设置!$B$2)/365,0))</f>
        <v>3</v>
      </c>
      <c r="X5224" s="18">
        <f>_xlfn.IFNA(VLOOKUP(A5224,过往入选债券!A:D,4,0),2)</f>
        <v>2</v>
      </c>
      <c r="Y5224">
        <f>_xlfn.IFNA(VLOOKUP(C5224,[2]Sheet1!$A:$A,1,0),3)</f>
        <v>3</v>
      </c>
    </row>
    <row r="5225" spans="1:25" hidden="1" x14ac:dyDescent="0.2">
      <c r="A5225" s="21" t="s">
        <v>12474</v>
      </c>
      <c r="B5225" s="21" t="s">
        <v>12475</v>
      </c>
      <c r="C5225" s="37" t="s">
        <v>1028</v>
      </c>
      <c r="D5225" s="26" t="str">
        <f>[1]!b_calc_yield(A5225,日期设置!$B$2,F5225,1,R5225,1,O5225,L5225,S5225,)</f>
        <v>Fetching...</v>
      </c>
      <c r="E5225" s="26">
        <f t="shared" si="162"/>
        <v>4.8827073959892164</v>
      </c>
      <c r="F5225" s="18">
        <f>[1]!b_dq_cleanprice($A5225,日期设置!B$2)</f>
        <v>100</v>
      </c>
      <c r="G5225" s="18" t="str">
        <f t="shared" si="163"/>
        <v>1.18 + 0</v>
      </c>
      <c r="H5225" s="27">
        <f>[1]!b_dq_pctchange($A5225,日期设置!$B$2,1)/100</f>
        <v>0</v>
      </c>
      <c r="I5225" s="26">
        <f>[1]!b_pq_pctchange(A5225,日期设置!$B$4,日期设置!$B$2,1)</f>
        <v>0</v>
      </c>
      <c r="J5225" s="26">
        <f>[1]!b_pq_pctchange(A5225,日期设置!$C$4,日期设置!$B$2,1)</f>
        <v>0</v>
      </c>
      <c r="K5225" s="52">
        <f>[1]!b_dq_amount($A5225,日期设置!B$2,2,10000)</f>
        <v>0</v>
      </c>
      <c r="L5225" s="26">
        <f>[1]!b_info_latestpar(A5225,日期设置!$B$2)</f>
        <v>100</v>
      </c>
      <c r="M5225" s="6">
        <f>[1]!b_info_outstandingbalance($A5225,日期设置!B$2)</f>
        <v>9.9999900000000004</v>
      </c>
      <c r="N5225" s="7" t="str">
        <f>[1]!b_info_latestissurercreditrating2(A5225,日期设置!$B$2,"102","1")</f>
        <v>AAA</v>
      </c>
      <c r="O5225" s="8">
        <v>4.28</v>
      </c>
      <c r="P5225" s="9" t="str">
        <f>[1]!b_info_repurchasedate(A5225)</f>
        <v>2020-05-27</v>
      </c>
      <c r="Q5225" s="8" t="s">
        <v>16847</v>
      </c>
      <c r="R5225" s="2" t="str">
        <f>IF((--IF(P5225=0,Q5225,P5225))&gt;(--日期设置!$B$2),IF(P5225=0,Q5225,P5225),Q5225)</f>
        <v>2022-05-27</v>
      </c>
      <c r="S5225" s="2" t="s">
        <v>18540</v>
      </c>
      <c r="T5225" s="8">
        <f>[1]!b_anal_ptmyear($A5225,日期设置!$B$2)</f>
        <v>1.1808219178082191</v>
      </c>
      <c r="U5225" s="8">
        <f>[1]!b_anal_termifexercise($A5225,日期设置!B$2)</f>
        <v>0</v>
      </c>
      <c r="V5225" s="10">
        <f>[1]!b_dq_dirtyprice(A5225,日期设置!$B$2)</f>
        <v>103.5061</v>
      </c>
      <c r="W5225" s="11">
        <f>IF(U5225=0,ROUNDUP((Q5225-日期设置!$B$2)/365,0),ROUNDUP((R5225-日期设置!$B$2)/365,0))</f>
        <v>2</v>
      </c>
      <c r="X5225" s="18">
        <f>_xlfn.IFNA(VLOOKUP(A5225,过往入选债券!A:D,4,0),2)</f>
        <v>2</v>
      </c>
      <c r="Y5225">
        <f>_xlfn.IFNA(VLOOKUP(C5225,[2]Sheet1!$A:$A,1,0),3)</f>
        <v>3</v>
      </c>
    </row>
    <row r="5226" spans="1:25" hidden="1" x14ac:dyDescent="0.2">
      <c r="A5226" s="21" t="s">
        <v>4015</v>
      </c>
      <c r="B5226" s="21" t="s">
        <v>4016</v>
      </c>
      <c r="C5226" s="37" t="s">
        <v>1571</v>
      </c>
      <c r="D5226" s="26" t="str">
        <f>[1]!b_calc_yield(A5226,日期设置!$B$2,F5226,1,R5226,1,O5226,L5226,S5226,)</f>
        <v>Fetching...</v>
      </c>
      <c r="E5226" s="26">
        <f t="shared" si="162"/>
        <v>8.4465889940957606</v>
      </c>
      <c r="F5226" s="18">
        <f>[1]!b_dq_cleanprice($A5226,日期设置!B$2)</f>
        <v>98.889099999999999</v>
      </c>
      <c r="G5226" s="18" t="str">
        <f t="shared" si="163"/>
        <v>1.97 + 0</v>
      </c>
      <c r="H5226" s="27">
        <f>[1]!b_dq_pctchange($A5226,日期设置!$B$2,1)/100</f>
        <v>0</v>
      </c>
      <c r="I5226" s="26">
        <f>[1]!b_pq_pctchange(A5226,日期设置!$B$4,日期设置!$B$2,1)</f>
        <v>0</v>
      </c>
      <c r="J5226" s="26">
        <f>[1]!b_pq_pctchange(A5226,日期设置!$C$4,日期设置!$B$2,1)</f>
        <v>0</v>
      </c>
      <c r="K5226" s="52">
        <f>[1]!b_dq_amount($A5226,日期设置!B$2,2,10000)</f>
        <v>0</v>
      </c>
      <c r="L5226" s="26">
        <f>[1]!b_info_latestpar(A5226,日期设置!$B$2)</f>
        <v>100</v>
      </c>
      <c r="M5226" s="6">
        <f>[1]!b_info_outstandingbalance($A5226,日期设置!B$2)</f>
        <v>10</v>
      </c>
      <c r="N5226" s="7">
        <f>[1]!b_info_latestissurercreditrating2(A5226,日期设置!$B$2,"102","1")</f>
        <v>0</v>
      </c>
      <c r="O5226" s="8">
        <v>3.67</v>
      </c>
      <c r="P5226" s="9">
        <f>[1]!b_info_repurchasedate(A5226)</f>
        <v>0</v>
      </c>
      <c r="Q5226" s="8" t="s">
        <v>16195</v>
      </c>
      <c r="R5226" s="2" t="str">
        <f>IF((--IF(P5226=0,Q5226,P5226))&gt;(--日期设置!$B$2),IF(P5226=0,Q5226,P5226),Q5226)</f>
        <v>2023-03-13</v>
      </c>
      <c r="S5226" s="2" t="s">
        <v>17982</v>
      </c>
      <c r="T5226" s="8">
        <f>[1]!b_anal_ptmyear($A5226,日期设置!$B$2)</f>
        <v>1.9753424657534246</v>
      </c>
      <c r="U5226" s="8">
        <f>[1]!b_anal_termifexercise($A5226,日期设置!B$2)</f>
        <v>0</v>
      </c>
      <c r="V5226" s="10">
        <f>[1]!b_dq_dirtyprice(A5226,日期设置!$B$2)</f>
        <v>98.979600000000005</v>
      </c>
      <c r="W5226" s="11">
        <f>IF(U5226=0,ROUNDUP((Q5226-日期设置!$B$2)/365,0),ROUNDUP((R5226-日期设置!$B$2)/365,0))</f>
        <v>2</v>
      </c>
      <c r="X5226" s="18">
        <f>_xlfn.IFNA(VLOOKUP(A5226,过往入选债券!A:D,4,0),2)</f>
        <v>2</v>
      </c>
      <c r="Y5226">
        <f>_xlfn.IFNA(VLOOKUP(C5226,[2]Sheet1!$A:$A,1,0),3)</f>
        <v>3</v>
      </c>
    </row>
    <row r="5227" spans="1:25" hidden="1" x14ac:dyDescent="0.2">
      <c r="A5227" s="21" t="s">
        <v>9334</v>
      </c>
      <c r="B5227" s="21" t="s">
        <v>9335</v>
      </c>
      <c r="C5227" s="37" t="s">
        <v>3889</v>
      </c>
      <c r="D5227" s="26" t="str">
        <f>[1]!b_calc_yield(A5227,日期设置!$B$2,F5227,1,R5227,1,O5227,L5227,S5227,)</f>
        <v>Fetching...</v>
      </c>
      <c r="E5227" s="26">
        <f t="shared" si="162"/>
        <v>14.972010815827442</v>
      </c>
      <c r="F5227" s="18">
        <f>[1]!b_dq_cleanprice($A5227,日期设置!B$2)</f>
        <v>100.2831</v>
      </c>
      <c r="G5227" s="18" t="str">
        <f t="shared" si="163"/>
        <v>3.57 + 0</v>
      </c>
      <c r="H5227" s="27">
        <f>[1]!b_dq_pctchange($A5227,日期设置!$B$2,1)/100</f>
        <v>0</v>
      </c>
      <c r="I5227" s="26">
        <f>[1]!b_pq_pctchange(A5227,日期设置!$B$4,日期设置!$B$2,1)</f>
        <v>0</v>
      </c>
      <c r="J5227" s="26">
        <f>[1]!b_pq_pctchange(A5227,日期设置!$C$4,日期设置!$B$2,1)</f>
        <v>0</v>
      </c>
      <c r="K5227" s="52">
        <f>[1]!b_dq_amount($A5227,日期设置!B$2,2,10000)</f>
        <v>0</v>
      </c>
      <c r="L5227" s="26">
        <f>[1]!b_info_latestpar(A5227,日期设置!$B$2)</f>
        <v>100</v>
      </c>
      <c r="M5227" s="6">
        <f>[1]!b_info_outstandingbalance($A5227,日期设置!B$2)</f>
        <v>5</v>
      </c>
      <c r="N5227" s="7" t="str">
        <f>[1]!b_info_latestissurercreditrating2(A5227,日期设置!$B$2,"102","1")</f>
        <v>AA+</v>
      </c>
      <c r="O5227" s="8">
        <v>4.3600000000000003</v>
      </c>
      <c r="P5227" s="9">
        <f>[1]!b_info_repurchasedate(A5227)</f>
        <v>0</v>
      </c>
      <c r="Q5227" s="8" t="s">
        <v>16134</v>
      </c>
      <c r="R5227" s="2" t="str">
        <f>IF((--IF(P5227=0,Q5227,P5227))&gt;(--日期设置!$B$2),IF(P5227=0,Q5227,P5227),Q5227)</f>
        <v>2024-10-17</v>
      </c>
      <c r="S5227" s="2" t="s">
        <v>18249</v>
      </c>
      <c r="T5227" s="8">
        <f>[1]!b_anal_ptmyear($A5227,日期设置!$B$2)</f>
        <v>3.5726027397260274</v>
      </c>
      <c r="U5227" s="8">
        <f>[1]!b_anal_termifexercise($A5227,日期设置!B$2)</f>
        <v>0</v>
      </c>
      <c r="V5227" s="10">
        <f>[1]!b_dq_dirtyprice(A5227,日期设置!$B$2)</f>
        <v>102.14660000000001</v>
      </c>
      <c r="W5227" s="11">
        <f>IF(U5227=0,ROUNDUP((Q5227-日期设置!$B$2)/365,0),ROUNDUP((R5227-日期设置!$B$2)/365,0))</f>
        <v>4</v>
      </c>
      <c r="X5227" s="18">
        <f>_xlfn.IFNA(VLOOKUP(A5227,过往入选债券!A:D,4,0),2)</f>
        <v>2</v>
      </c>
      <c r="Y5227">
        <f>_xlfn.IFNA(VLOOKUP(C5227,[2]Sheet1!$A:$A,1,0),3)</f>
        <v>3</v>
      </c>
    </row>
    <row r="5228" spans="1:25" hidden="1" x14ac:dyDescent="0.2">
      <c r="A5228" s="21" t="s">
        <v>3306</v>
      </c>
      <c r="B5228" s="21" t="s">
        <v>3307</v>
      </c>
      <c r="C5228" s="37" t="s">
        <v>140</v>
      </c>
      <c r="D5228" s="26" t="str">
        <f>[1]!b_calc_yield(A5228,日期设置!$B$2,F5228,1,R5228,1,O5228,L5228,S5228,)</f>
        <v>Fetching...</v>
      </c>
      <c r="E5228" s="26">
        <f t="shared" si="162"/>
        <v>5.6077909460146902</v>
      </c>
      <c r="F5228" s="18">
        <f>[1]!b_dq_cleanprice($A5228,日期设置!B$2)</f>
        <v>101.0633</v>
      </c>
      <c r="G5228" s="18" t="str">
        <f t="shared" si="163"/>
        <v>1.35 + 0</v>
      </c>
      <c r="H5228" s="27">
        <f>[1]!b_dq_pctchange($A5228,日期设置!$B$2,1)/100</f>
        <v>0</v>
      </c>
      <c r="I5228" s="26">
        <f>[1]!b_pq_pctchange(A5228,日期设置!$B$4,日期设置!$B$2,1)</f>
        <v>0</v>
      </c>
      <c r="J5228" s="26">
        <f>[1]!b_pq_pctchange(A5228,日期设置!$C$4,日期设置!$B$2,1)</f>
        <v>7.3770556735004739E-2</v>
      </c>
      <c r="K5228" s="52">
        <f>[1]!b_dq_amount($A5228,日期设置!B$2,2,10000)</f>
        <v>0</v>
      </c>
      <c r="L5228" s="26">
        <f>[1]!b_info_latestpar(A5228,日期设置!$B$2)</f>
        <v>100</v>
      </c>
      <c r="M5228" s="6">
        <f>[1]!b_info_outstandingbalance($A5228,日期设置!B$2)</f>
        <v>5</v>
      </c>
      <c r="N5228" s="7">
        <f>[1]!b_info_latestissurercreditrating2(A5228,日期设置!$B$2,"102","1")</f>
        <v>0</v>
      </c>
      <c r="O5228" s="8">
        <v>5.1100000000000003</v>
      </c>
      <c r="P5228" s="9">
        <f>[1]!b_info_repurchasedate(A5228)</f>
        <v>0</v>
      </c>
      <c r="Q5228" s="8" t="s">
        <v>17090</v>
      </c>
      <c r="R5228" s="2" t="str">
        <f>IF((--IF(P5228=0,Q5228,P5228))&gt;(--日期设置!$B$2),IF(P5228=0,Q5228,P5228),Q5228)</f>
        <v>2022-07-29</v>
      </c>
      <c r="S5228" s="2" t="s">
        <v>18036</v>
      </c>
      <c r="T5228" s="8">
        <f>[1]!b_anal_ptmyear($A5228,日期设置!$B$2)</f>
        <v>1.3534246575342466</v>
      </c>
      <c r="U5228" s="8">
        <f>[1]!b_anal_termifexercise($A5228,日期设置!B$2)</f>
        <v>0</v>
      </c>
      <c r="V5228" s="10">
        <f>[1]!b_dq_dirtyprice(A5228,日期设置!$B$2)</f>
        <v>104.3673</v>
      </c>
      <c r="W5228" s="11">
        <f>IF(U5228=0,ROUNDUP((Q5228-日期设置!$B$2)/365,0),ROUNDUP((R5228-日期设置!$B$2)/365,0))</f>
        <v>2</v>
      </c>
      <c r="X5228" s="18">
        <f>_xlfn.IFNA(VLOOKUP(A5228,过往入选债券!A:D,4,0),2)</f>
        <v>2</v>
      </c>
      <c r="Y5228">
        <f>_xlfn.IFNA(VLOOKUP(C5228,[2]Sheet1!$A:$A,1,0),3)</f>
        <v>3</v>
      </c>
    </row>
    <row r="5229" spans="1:25" hidden="1" x14ac:dyDescent="0.2">
      <c r="A5229" s="21" t="s">
        <v>6742</v>
      </c>
      <c r="B5229" s="21" t="s">
        <v>6743</v>
      </c>
      <c r="C5229" s="37" t="s">
        <v>538</v>
      </c>
      <c r="D5229" s="26" t="str">
        <f>[1]!b_calc_yield(A5229,日期设置!$B$2,F5229,1,R5229,1,O5229,L5229,S5229,)</f>
        <v>Fetching...</v>
      </c>
      <c r="E5229" s="26">
        <f t="shared" si="162"/>
        <v>8.4377269887095263</v>
      </c>
      <c r="F5229" s="18">
        <f>[1]!b_dq_cleanprice($A5229,日期设置!B$2)</f>
        <v>103.06100000000001</v>
      </c>
      <c r="G5229" s="18" t="str">
        <f t="shared" si="163"/>
        <v>2.09 + 0</v>
      </c>
      <c r="H5229" s="27">
        <f>[1]!b_dq_pctchange($A5229,日期设置!$B$2,1)/100</f>
        <v>0</v>
      </c>
      <c r="I5229" s="26">
        <f>[1]!b_pq_pctchange(A5229,日期设置!$B$4,日期设置!$B$2,1)</f>
        <v>0</v>
      </c>
      <c r="J5229" s="26">
        <f>[1]!b_pq_pctchange(A5229,日期设置!$C$4,日期设置!$B$2,1)</f>
        <v>0</v>
      </c>
      <c r="K5229" s="52">
        <f>[1]!b_dq_amount($A5229,日期设置!B$2,2,10000)</f>
        <v>0</v>
      </c>
      <c r="L5229" s="26">
        <f>[1]!b_info_latestpar(A5229,日期设置!$B$2)</f>
        <v>100</v>
      </c>
      <c r="M5229" s="6">
        <f>[1]!b_info_outstandingbalance($A5229,日期设置!B$2)</f>
        <v>5</v>
      </c>
      <c r="N5229" s="7" t="str">
        <f>[1]!b_info_latestissurercreditrating2(A5229,日期设置!$B$2,"102","1")</f>
        <v>AA+</v>
      </c>
      <c r="O5229" s="8">
        <v>5.83</v>
      </c>
      <c r="P5229" s="9">
        <f>[1]!b_info_repurchasedate(A5229)</f>
        <v>0</v>
      </c>
      <c r="Q5229" s="8" t="s">
        <v>16872</v>
      </c>
      <c r="R5229" s="2" t="str">
        <f>IF((--IF(P5229=0,Q5229,P5229))&gt;(--日期设置!$B$2),IF(P5229=0,Q5229,P5229),Q5229)</f>
        <v>2023-04-25</v>
      </c>
      <c r="S5229" s="2" t="s">
        <v>18544</v>
      </c>
      <c r="T5229" s="8">
        <f>[1]!b_anal_ptmyear($A5229,日期设置!$B$2)</f>
        <v>2.0931506849315067</v>
      </c>
      <c r="U5229" s="8">
        <f>[1]!b_anal_termifexercise($A5229,日期设置!B$2)</f>
        <v>0</v>
      </c>
      <c r="V5229" s="10">
        <f>[1]!b_dq_dirtyprice(A5229,日期设置!$B$2)</f>
        <v>108.3479</v>
      </c>
      <c r="W5229" s="11">
        <f>IF(U5229=0,ROUNDUP((Q5229-日期设置!$B$2)/365,0),ROUNDUP((R5229-日期设置!$B$2)/365,0))</f>
        <v>3</v>
      </c>
      <c r="X5229" s="18">
        <f>_xlfn.IFNA(VLOOKUP(A5229,过往入选债券!A:D,4,0),2)</f>
        <v>2</v>
      </c>
      <c r="Y5229">
        <f>_xlfn.IFNA(VLOOKUP(C5229,[2]Sheet1!$A:$A,1,0),3)</f>
        <v>3</v>
      </c>
    </row>
    <row r="5230" spans="1:25" hidden="1" x14ac:dyDescent="0.2">
      <c r="A5230" s="21" t="s">
        <v>13269</v>
      </c>
      <c r="B5230" s="21" t="s">
        <v>13270</v>
      </c>
      <c r="C5230" s="37" t="s">
        <v>13271</v>
      </c>
      <c r="D5230" s="26" t="str">
        <f>[1]!b_calc_yield(A5230,日期设置!$B$2,F5230,1,R5230,1,O5230,L5230,S5230,)</f>
        <v>Fetching...</v>
      </c>
      <c r="E5230" s="26">
        <f t="shared" si="162"/>
        <v>20.160147462514999</v>
      </c>
      <c r="F5230" s="18">
        <f>[1]!b_dq_cleanprice($A5230,日期设置!B$2)</f>
        <v>58.818600000000004</v>
      </c>
      <c r="G5230" s="18" t="str">
        <f t="shared" si="163"/>
        <v>2.32 + 0</v>
      </c>
      <c r="H5230" s="27">
        <f>[1]!b_dq_pctchange($A5230,日期设置!$B$2,1)/100</f>
        <v>0</v>
      </c>
      <c r="I5230" s="26">
        <f>[1]!b_pq_pctchange(A5230,日期设置!$B$4,日期设置!$B$2,1)</f>
        <v>0</v>
      </c>
      <c r="J5230" s="26">
        <f>[1]!b_pq_pctchange(A5230,日期设置!$C$4,日期设置!$B$2,1)</f>
        <v>0</v>
      </c>
      <c r="K5230" s="52">
        <f>[1]!b_dq_amount($A5230,日期设置!B$2,2,10000)</f>
        <v>0</v>
      </c>
      <c r="L5230" s="26">
        <f>[1]!b_info_latestpar(A5230,日期设置!$B$2)</f>
        <v>60</v>
      </c>
      <c r="M5230" s="6">
        <f>[1]!b_info_outstandingbalance($A5230,日期设置!B$2)</f>
        <v>7.2</v>
      </c>
      <c r="N5230" s="7" t="str">
        <f>[1]!b_info_latestissurercreditrating2(A5230,日期设置!$B$2,"102","1")</f>
        <v>AA</v>
      </c>
      <c r="O5230" s="8">
        <v>4.25</v>
      </c>
      <c r="P5230" s="9">
        <f>[1]!b_info_repurchasedate(A5230)</f>
        <v>0</v>
      </c>
      <c r="Q5230" s="8" t="s">
        <v>16025</v>
      </c>
      <c r="R5230" s="2" t="str">
        <f>IF((--IF(P5230=0,Q5230,P5230))&gt;(--日期设置!$B$2),IF(P5230=0,Q5230,P5230),Q5230)</f>
        <v>2023-07-18</v>
      </c>
      <c r="S5230" s="2" t="s">
        <v>17812</v>
      </c>
      <c r="T5230" s="8">
        <f>[1]!b_anal_ptmyear($A5230,日期设置!$B$2)</f>
        <v>2.3232876712328769</v>
      </c>
      <c r="U5230" s="8">
        <f>[1]!b_anal_termifexercise($A5230,日期设置!B$2)</f>
        <v>0</v>
      </c>
      <c r="V5230" s="10">
        <f>[1]!b_dq_dirtyprice(A5230,日期设置!$B$2)</f>
        <v>60.544199999999996</v>
      </c>
      <c r="W5230" s="11">
        <f>IF(U5230=0,ROUNDUP((Q5230-日期设置!$B$2)/365,0),ROUNDUP((R5230-日期设置!$B$2)/365,0))</f>
        <v>3</v>
      </c>
      <c r="X5230" s="18">
        <f>_xlfn.IFNA(VLOOKUP(A5230,过往入选债券!A:D,4,0),2)</f>
        <v>2</v>
      </c>
      <c r="Y5230">
        <f>_xlfn.IFNA(VLOOKUP(C5230,[2]Sheet1!$A:$A,1,0),3)</f>
        <v>3</v>
      </c>
    </row>
    <row r="5231" spans="1:25" hidden="1" x14ac:dyDescent="0.2">
      <c r="A5231" s="21" t="s">
        <v>936</v>
      </c>
      <c r="B5231" s="21" t="s">
        <v>937</v>
      </c>
      <c r="C5231" s="37" t="s">
        <v>938</v>
      </c>
      <c r="D5231" s="26" t="str">
        <f>[1]!b_calc_yield(A5231,日期设置!$B$2,F5231,1,R5231,1,O5231,L5231,S5231,)</f>
        <v>Fetching...</v>
      </c>
      <c r="E5231" s="26">
        <f t="shared" si="162"/>
        <v>6.0357730914082142</v>
      </c>
      <c r="F5231" s="18">
        <f>[1]!b_dq_cleanprice($A5231,日期设置!B$2)</f>
        <v>102.27589999999999</v>
      </c>
      <c r="G5231" s="18" t="str">
        <f t="shared" si="163"/>
        <v>1.45 + 0</v>
      </c>
      <c r="H5231" s="27">
        <f>[1]!b_dq_pctchange($A5231,日期设置!$B$2,1)/100</f>
        <v>0</v>
      </c>
      <c r="I5231" s="26">
        <f>[1]!b_pq_pctchange(A5231,日期设置!$B$4,日期设置!$B$2,1)</f>
        <v>0.35933772741946263</v>
      </c>
      <c r="J5231" s="26">
        <f>[1]!b_pq_pctchange(A5231,日期设置!$C$4,日期设置!$B$2,1)</f>
        <v>-0.71611903670971966</v>
      </c>
      <c r="K5231" s="52">
        <f>[1]!b_dq_amount($A5231,日期设置!B$2,2,10000)</f>
        <v>0</v>
      </c>
      <c r="L5231" s="26">
        <f>[1]!b_info_latestpar(A5231,日期设置!$B$2)</f>
        <v>100</v>
      </c>
      <c r="M5231" s="6">
        <f>[1]!b_info_outstandingbalance($A5231,日期设置!B$2)</f>
        <v>12</v>
      </c>
      <c r="N5231" s="7">
        <f>[1]!b_info_latestissurercreditrating2(A5231,日期设置!$B$2,"102","1")</f>
        <v>0</v>
      </c>
      <c r="O5231" s="8">
        <v>5.93</v>
      </c>
      <c r="P5231" s="9">
        <f>[1]!b_info_repurchasedate(A5231)</f>
        <v>0</v>
      </c>
      <c r="Q5231" s="8" t="s">
        <v>16760</v>
      </c>
      <c r="R5231" s="2" t="str">
        <f>IF((--IF(P5231=0,Q5231,P5231))&gt;(--日期设置!$B$2),IF(P5231=0,Q5231,P5231),Q5231)</f>
        <v>2022-09-05</v>
      </c>
      <c r="S5231" s="2" t="s">
        <v>18329</v>
      </c>
      <c r="T5231" s="8">
        <f>[1]!b_anal_ptmyear($A5231,日期设置!$B$2)</f>
        <v>1.4575342465753425</v>
      </c>
      <c r="U5231" s="8">
        <f>[1]!b_anal_termifexercise($A5231,日期设置!B$2)</f>
        <v>0</v>
      </c>
      <c r="V5231" s="10">
        <f>[1]!b_dq_dirtyprice(A5231,日期设置!$B$2)</f>
        <v>105.4927</v>
      </c>
      <c r="W5231" s="11">
        <f>IF(U5231=0,ROUNDUP((Q5231-日期设置!$B$2)/365,0),ROUNDUP((R5231-日期设置!$B$2)/365,0))</f>
        <v>2</v>
      </c>
      <c r="X5231" s="18">
        <f>_xlfn.IFNA(VLOOKUP(A5231,过往入选债券!A:D,4,0),2)</f>
        <v>2</v>
      </c>
      <c r="Y5231">
        <f>_xlfn.IFNA(VLOOKUP(C5231,[2]Sheet1!$A:$A,1,0),3)</f>
        <v>3</v>
      </c>
    </row>
    <row r="5232" spans="1:25" hidden="1" x14ac:dyDescent="0.2">
      <c r="A5232" s="21" t="s">
        <v>7148</v>
      </c>
      <c r="B5232" s="21" t="s">
        <v>7149</v>
      </c>
      <c r="C5232" s="37" t="s">
        <v>539</v>
      </c>
      <c r="D5232" s="26" t="str">
        <f>[1]!b_calc_yield(A5232,日期设置!$B$2,F5232,1,R5232,1,O5232,L5232,S5232,)</f>
        <v>Fetching...</v>
      </c>
      <c r="E5232" s="26">
        <f t="shared" si="162"/>
        <v>11.013411646159366</v>
      </c>
      <c r="F5232" s="18">
        <f>[1]!b_dq_cleanprice($A5232,日期设置!B$2)</f>
        <v>102.5141</v>
      </c>
      <c r="G5232" s="18" t="str">
        <f t="shared" si="163"/>
        <v>2.64 + 0</v>
      </c>
      <c r="H5232" s="27">
        <f>[1]!b_dq_pctchange($A5232,日期设置!$B$2,1)/100</f>
        <v>0</v>
      </c>
      <c r="I5232" s="26">
        <f>[1]!b_pq_pctchange(A5232,日期设置!$B$4,日期设置!$B$2,1)</f>
        <v>0</v>
      </c>
      <c r="J5232" s="26">
        <f>[1]!b_pq_pctchange(A5232,日期设置!$C$4,日期设置!$B$2,1)</f>
        <v>0</v>
      </c>
      <c r="K5232" s="52">
        <f>[1]!b_dq_amount($A5232,日期设置!B$2,2,10000)</f>
        <v>0</v>
      </c>
      <c r="L5232" s="26">
        <f>[1]!b_info_latestpar(A5232,日期设置!$B$2)</f>
        <v>100</v>
      </c>
      <c r="M5232" s="6">
        <f>[1]!b_info_outstandingbalance($A5232,日期设置!B$2)</f>
        <v>5</v>
      </c>
      <c r="N5232" s="7" t="str">
        <f>[1]!b_info_latestissurercreditrating2(A5232,日期设置!$B$2,"102","1")</f>
        <v>AAA</v>
      </c>
      <c r="O5232" s="8">
        <v>5.3</v>
      </c>
      <c r="P5232" s="9">
        <f>[1]!b_info_repurchasedate(A5232)</f>
        <v>0</v>
      </c>
      <c r="Q5232" s="8" t="s">
        <v>17659</v>
      </c>
      <c r="R5232" s="2" t="str">
        <f>IF((--IF(P5232=0,Q5232,P5232))&gt;(--日期设置!$B$2),IF(P5232=0,Q5232,P5232),Q5232)</f>
        <v>2023-11-12</v>
      </c>
      <c r="S5232" s="2" t="s">
        <v>18414</v>
      </c>
      <c r="T5232" s="8">
        <f>[1]!b_anal_ptmyear($A5232,日期设置!$B$2)</f>
        <v>2.6438356164383561</v>
      </c>
      <c r="U5232" s="8">
        <f>[1]!b_anal_termifexercise($A5232,日期设置!B$2)</f>
        <v>0</v>
      </c>
      <c r="V5232" s="10">
        <f>[1]!b_dq_dirtyprice(A5232,日期设置!$B$2)</f>
        <v>104.40179999999999</v>
      </c>
      <c r="W5232" s="11">
        <f>IF(U5232=0,ROUNDUP((Q5232-日期设置!$B$2)/365,0),ROUNDUP((R5232-日期设置!$B$2)/365,0))</f>
        <v>3</v>
      </c>
      <c r="X5232" s="18">
        <f>_xlfn.IFNA(VLOOKUP(A5232,过往入选债券!A:D,4,0),2)</f>
        <v>2</v>
      </c>
      <c r="Y5232">
        <f>_xlfn.IFNA(VLOOKUP(C5232,[2]Sheet1!$A:$A,1,0),3)</f>
        <v>3</v>
      </c>
    </row>
    <row r="5233" spans="1:25" hidden="1" x14ac:dyDescent="0.2">
      <c r="A5233" s="28" t="s">
        <v>19699</v>
      </c>
      <c r="B5233" s="28" t="s">
        <v>19700</v>
      </c>
      <c r="C5233" s="38" t="s">
        <v>5219</v>
      </c>
      <c r="D5233" s="26" t="str">
        <f>[1]!b_calc_yield(A5233,日期设置!$B$2,F5233,1,R5233,1,O5233,L5233,S5233,)</f>
        <v>Fetching...</v>
      </c>
      <c r="E5233" s="26">
        <f t="shared" si="162"/>
        <v>18.491133900905865</v>
      </c>
      <c r="F5233" s="18">
        <f>[1]!b_dq_cleanprice($A5233,日期设置!B$2)</f>
        <v>98.9392</v>
      </c>
      <c r="G5233" s="18" t="str">
        <f t="shared" si="163"/>
        <v>9.41 + 4.41</v>
      </c>
      <c r="H5233" s="27">
        <f>[1]!b_dq_pctchange($A5233,日期设置!$B$2,1)/100</f>
        <v>0</v>
      </c>
      <c r="I5233" s="26">
        <f>[1]!b_pq_pctchange(A5233,日期设置!$B$4,日期设置!$B$2,1)</f>
        <v>0</v>
      </c>
      <c r="J5233" s="26">
        <f>[1]!b_pq_pctchange(A5233,日期设置!$C$4,日期设置!$B$2,1)</f>
        <v>0</v>
      </c>
      <c r="K5233" s="52">
        <f>[1]!b_dq_amount($A5233,日期设置!B$2,2,10000)</f>
        <v>0</v>
      </c>
      <c r="L5233" s="26">
        <f>[1]!b_info_latestpar(A5233,日期设置!$B$2)</f>
        <v>100</v>
      </c>
      <c r="M5233" s="6">
        <f>[1]!b_info_outstandingbalance($A5233,日期设置!B$2)</f>
        <v>10</v>
      </c>
      <c r="N5233" s="7" t="str">
        <f>[1]!b_info_latestissurercreditrating2(A5233,日期设置!$B$2,"102","1")</f>
        <v>AAA</v>
      </c>
      <c r="O5233" s="8">
        <v>4</v>
      </c>
      <c r="P5233" s="9" t="str">
        <f>[1]!b_info_repurchasedate(A5233)</f>
        <v>2025-08-21</v>
      </c>
      <c r="Q5233" s="8" t="s">
        <v>20010</v>
      </c>
      <c r="R5233" s="2" t="str">
        <f>IF((--IF(P5233=0,Q5233,P5233))&gt;(--日期设置!$B$2),IF(P5233=0,Q5233,P5233),Q5233)</f>
        <v>2025-08-21</v>
      </c>
      <c r="S5233" s="31" t="s">
        <v>19109</v>
      </c>
      <c r="T5233" s="8">
        <f>[1]!b_anal_ptmyear($A5233,日期设置!$B$2)</f>
        <v>9.4164383561643827</v>
      </c>
      <c r="U5233" s="8">
        <f>[1]!b_anal_termifexercise($A5233,日期设置!B$2)</f>
        <v>4.419178082191781</v>
      </c>
      <c r="V5233" s="10">
        <f>[1]!b_dq_dirtyprice(A5233,日期设置!$B$2)</f>
        <v>101.2734</v>
      </c>
      <c r="W5233" s="11">
        <f>IF(U5233=0,ROUNDUP((Q5233-日期设置!$B$2)/365,0),ROUNDUP((R5233-日期设置!$B$2)/365,0))</f>
        <v>5</v>
      </c>
      <c r="X5233" s="18">
        <f>_xlfn.IFNA(VLOOKUP(A5233,过往入选债券!A:D,4,0),2)</f>
        <v>2</v>
      </c>
      <c r="Y5233">
        <f>_xlfn.IFNA(VLOOKUP(C5233,[2]Sheet1!$A:$A,1,0),3)</f>
        <v>3</v>
      </c>
    </row>
    <row r="5234" spans="1:25" hidden="1" x14ac:dyDescent="0.2">
      <c r="A5234" s="21" t="s">
        <v>12658</v>
      </c>
      <c r="B5234" s="21" t="s">
        <v>12659</v>
      </c>
      <c r="C5234" s="37" t="s">
        <v>90</v>
      </c>
      <c r="D5234" s="26" t="str">
        <f>[1]!b_calc_yield(A5234,日期设置!$B$2,F5234,1,R5234,1,O5234,L5234,S5234,)</f>
        <v>Fetching...</v>
      </c>
      <c r="E5234" s="26">
        <f t="shared" si="162"/>
        <v>24.607652270650405</v>
      </c>
      <c r="F5234" s="18">
        <f>[1]!b_dq_cleanprice($A5234,日期设置!B$2)</f>
        <v>39.740499999999997</v>
      </c>
      <c r="G5234" s="18" t="str">
        <f t="shared" si="163"/>
        <v>1.73 + 0</v>
      </c>
      <c r="H5234" s="27">
        <f>[1]!b_dq_pctchange($A5234,日期设置!$B$2,1)/100</f>
        <v>0</v>
      </c>
      <c r="I5234" s="26">
        <f>[1]!b_pq_pctchange(A5234,日期设置!$B$4,日期设置!$B$2,1)</f>
        <v>0</v>
      </c>
      <c r="J5234" s="26">
        <f>[1]!b_pq_pctchange(A5234,日期设置!$C$4,日期设置!$B$2,1)</f>
        <v>0</v>
      </c>
      <c r="K5234" s="52">
        <f>[1]!b_dq_amount($A5234,日期设置!B$2,2,10000)</f>
        <v>0</v>
      </c>
      <c r="L5234" s="26">
        <f>[1]!b_info_latestpar(A5234,日期设置!$B$2)</f>
        <v>40</v>
      </c>
      <c r="M5234" s="6">
        <f>[1]!b_info_outstandingbalance($A5234,日期设置!B$2)</f>
        <v>2</v>
      </c>
      <c r="N5234" s="7" t="str">
        <f>[1]!b_info_latestissurercreditrating2(A5234,日期设置!$B$2,"102","1")</f>
        <v>AA</v>
      </c>
      <c r="O5234" s="8">
        <v>5.09</v>
      </c>
      <c r="P5234" s="9">
        <f>[1]!b_info_repurchasedate(A5234)</f>
        <v>0</v>
      </c>
      <c r="Q5234" s="8" t="s">
        <v>16581</v>
      </c>
      <c r="R5234" s="2" t="str">
        <f>IF((--IF(P5234=0,Q5234,P5234))&gt;(--日期设置!$B$2),IF(P5234=0,Q5234,P5234),Q5234)</f>
        <v>2022-12-17</v>
      </c>
      <c r="S5234" s="2" t="s">
        <v>18331</v>
      </c>
      <c r="T5234" s="8">
        <f>[1]!b_anal_ptmyear($A5234,日期设置!$B$2)</f>
        <v>1.7397260273972601</v>
      </c>
      <c r="U5234" s="8">
        <f>[1]!b_anal_termifexercise($A5234,日期设置!B$2)</f>
        <v>0</v>
      </c>
      <c r="V5234" s="10">
        <f>[1]!b_dq_dirtyprice(A5234,日期设置!$B$2)</f>
        <v>40.270400000000002</v>
      </c>
      <c r="W5234" s="11">
        <f>IF(U5234=0,ROUNDUP((Q5234-日期设置!$B$2)/365,0),ROUNDUP((R5234-日期设置!$B$2)/365,0))</f>
        <v>2</v>
      </c>
      <c r="X5234" s="18">
        <f>_xlfn.IFNA(VLOOKUP(A5234,过往入选债券!A:D,4,0),2)</f>
        <v>2</v>
      </c>
      <c r="Y5234">
        <f>_xlfn.IFNA(VLOOKUP(C5234,[2]Sheet1!$A:$A,1,0),3)</f>
        <v>3</v>
      </c>
    </row>
    <row r="5235" spans="1:25" hidden="1" x14ac:dyDescent="0.2">
      <c r="A5235" s="28" t="s">
        <v>19420</v>
      </c>
      <c r="B5235" s="28" t="s">
        <v>19421</v>
      </c>
      <c r="C5235" s="38" t="s">
        <v>890</v>
      </c>
      <c r="D5235" s="26" t="str">
        <f>[1]!b_calc_yield(A5235,日期设置!$B$2,F5235,1,R5235,1,O5235,L5235,S5235,)</f>
        <v>Fetching...</v>
      </c>
      <c r="E5235" s="26">
        <f t="shared" si="162"/>
        <v>9.8876386917123416</v>
      </c>
      <c r="F5235" s="18">
        <f>[1]!b_dq_cleanprice($A5235,日期设置!B$2)</f>
        <v>99.686000000000007</v>
      </c>
      <c r="G5235" s="18" t="str">
        <f t="shared" si="163"/>
        <v>2.37 + 0</v>
      </c>
      <c r="H5235" s="27">
        <f>[1]!b_dq_pctchange($A5235,日期设置!$B$2,1)/100</f>
        <v>0</v>
      </c>
      <c r="I5235" s="26">
        <f>[1]!b_pq_pctchange(A5235,日期设置!$B$4,日期设置!$B$2,1)</f>
        <v>0</v>
      </c>
      <c r="J5235" s="26">
        <f>[1]!b_pq_pctchange(A5235,日期设置!$C$4,日期设置!$B$2,1)</f>
        <v>0</v>
      </c>
      <c r="K5235" s="52">
        <f>[1]!b_dq_amount($A5235,日期设置!B$2,2,10000)</f>
        <v>0</v>
      </c>
      <c r="L5235" s="26">
        <f>[1]!b_info_latestpar(A5235,日期设置!$B$2)</f>
        <v>100</v>
      </c>
      <c r="M5235" s="6">
        <f>[1]!b_info_outstandingbalance($A5235,日期设置!B$2)</f>
        <v>6</v>
      </c>
      <c r="N5235" s="7" t="str">
        <f>[1]!b_info_latestissurercreditrating2(A5235,日期设置!$B$2,"102","1")</f>
        <v>AA+</v>
      </c>
      <c r="O5235" s="8">
        <v>4.13</v>
      </c>
      <c r="P5235" s="9">
        <f>[1]!b_info_repurchasedate(A5235)</f>
        <v>0</v>
      </c>
      <c r="Q5235" s="8" t="s">
        <v>17521</v>
      </c>
      <c r="R5235" s="2" t="str">
        <f>IF((--IF(P5235=0,Q5235,P5235))&gt;(--日期设置!$B$2),IF(P5235=0,Q5235,P5235),Q5235)</f>
        <v>2023-08-05</v>
      </c>
      <c r="S5235" s="31" t="s">
        <v>19125</v>
      </c>
      <c r="T5235" s="8">
        <f>[1]!b_anal_ptmyear($A5235,日期设置!$B$2)</f>
        <v>2.3726027397260276</v>
      </c>
      <c r="U5235" s="8">
        <f>[1]!b_anal_termifexercise($A5235,日期设置!B$2)</f>
        <v>0</v>
      </c>
      <c r="V5235" s="10">
        <f>[1]!b_dq_dirtyprice(A5235,日期设置!$B$2)</f>
        <v>102.27719999999999</v>
      </c>
      <c r="W5235" s="11">
        <f>IF(U5235=0,ROUNDUP((Q5235-日期设置!$B$2)/365,0),ROUNDUP((R5235-日期设置!$B$2)/365,0))</f>
        <v>3</v>
      </c>
      <c r="X5235" s="18">
        <f>_xlfn.IFNA(VLOOKUP(A5235,过往入选债券!A:D,4,0),2)</f>
        <v>2</v>
      </c>
      <c r="Y5235">
        <f>_xlfn.IFNA(VLOOKUP(C5235,[2]Sheet1!$A:$A,1,0),3)</f>
        <v>3</v>
      </c>
    </row>
    <row r="5236" spans="1:25" hidden="1" x14ac:dyDescent="0.2">
      <c r="A5236" s="21" t="s">
        <v>3869</v>
      </c>
      <c r="B5236" s="21" t="s">
        <v>3870</v>
      </c>
      <c r="C5236" s="37" t="s">
        <v>274</v>
      </c>
      <c r="D5236" s="26" t="str">
        <f>[1]!b_calc_yield(A5236,日期设置!$B$2,F5236,1,R5236,1,O5236,L5236,S5236,)</f>
        <v>Fetching...</v>
      </c>
      <c r="E5236" s="26">
        <f t="shared" si="162"/>
        <v>7.7334000339458475</v>
      </c>
      <c r="F5236" s="18">
        <f>[1]!b_dq_cleanprice($A5236,日期设置!B$2)</f>
        <v>100</v>
      </c>
      <c r="G5236" s="18" t="str">
        <f t="shared" si="163"/>
        <v>1.82 + 0</v>
      </c>
      <c r="H5236" s="27">
        <f>[1]!b_dq_pctchange($A5236,日期设置!$B$2,1)/100</f>
        <v>0</v>
      </c>
      <c r="I5236" s="26">
        <f>[1]!b_pq_pctchange(A5236,日期设置!$B$4,日期设置!$B$2,1)</f>
        <v>0</v>
      </c>
      <c r="J5236" s="26">
        <f>[1]!b_pq_pctchange(A5236,日期设置!$C$4,日期设置!$B$2,1)</f>
        <v>0</v>
      </c>
      <c r="K5236" s="52">
        <f>[1]!b_dq_amount($A5236,日期设置!B$2,2,10000)</f>
        <v>0</v>
      </c>
      <c r="L5236" s="26">
        <f>[1]!b_info_latestpar(A5236,日期设置!$B$2)</f>
        <v>100</v>
      </c>
      <c r="M5236" s="6">
        <f>[1]!b_info_outstandingbalance($A5236,日期设置!B$2)</f>
        <v>3.4</v>
      </c>
      <c r="N5236" s="7">
        <f>[1]!b_info_latestissurercreditrating2(A5236,日期设置!$B$2,"102","1")</f>
        <v>0</v>
      </c>
      <c r="O5236" s="8">
        <v>4.2699999999999996</v>
      </c>
      <c r="P5236" s="9">
        <f>[1]!b_info_repurchasedate(A5236)</f>
        <v>0</v>
      </c>
      <c r="Q5236" s="8" t="s">
        <v>16271</v>
      </c>
      <c r="R5236" s="2" t="str">
        <f>IF((--IF(P5236=0,Q5236,P5236))&gt;(--日期设置!$B$2),IF(P5236=0,Q5236,P5236),Q5236)</f>
        <v>2023-01-17</v>
      </c>
      <c r="S5236" s="2" t="s">
        <v>18051</v>
      </c>
      <c r="T5236" s="8">
        <f>[1]!b_anal_ptmyear($A5236,日期设置!$B$2)</f>
        <v>1.8246575342465754</v>
      </c>
      <c r="U5236" s="8">
        <f>[1]!b_anal_termifexercise($A5236,日期设置!B$2)</f>
        <v>0</v>
      </c>
      <c r="V5236" s="10">
        <f>[1]!b_dq_dirtyprice(A5236,日期设置!$B$2)</f>
        <v>100.7487</v>
      </c>
      <c r="W5236" s="11">
        <f>IF(U5236=0,ROUNDUP((Q5236-日期设置!$B$2)/365,0),ROUNDUP((R5236-日期设置!$B$2)/365,0))</f>
        <v>2</v>
      </c>
      <c r="X5236" s="18">
        <f>_xlfn.IFNA(VLOOKUP(A5236,过往入选债券!A:D,4,0),2)</f>
        <v>2</v>
      </c>
      <c r="Y5236">
        <f>_xlfn.IFNA(VLOOKUP(C5236,[2]Sheet1!$A:$A,1,0),3)</f>
        <v>3</v>
      </c>
    </row>
    <row r="5237" spans="1:25" hidden="1" x14ac:dyDescent="0.2">
      <c r="A5237" s="21" t="s">
        <v>10080</v>
      </c>
      <c r="B5237" s="21" t="s">
        <v>10081</v>
      </c>
      <c r="C5237" s="37" t="s">
        <v>386</v>
      </c>
      <c r="D5237" s="26" t="str">
        <f>[1]!b_calc_yield(A5237,日期设置!$B$2,F5237,1,R5237,1,O5237,L5237,S5237,)</f>
        <v>Fetching...</v>
      </c>
      <c r="E5237" s="26">
        <f t="shared" si="162"/>
        <v>8.3966306358944429</v>
      </c>
      <c r="F5237" s="18">
        <f>[1]!b_dq_cleanprice($A5237,日期设置!B$2)</f>
        <v>98.4602</v>
      </c>
      <c r="G5237" s="18" t="str">
        <f t="shared" si="163"/>
        <v>1.96 + 0</v>
      </c>
      <c r="H5237" s="27">
        <f>[1]!b_dq_pctchange($A5237,日期设置!$B$2,1)/100</f>
        <v>0</v>
      </c>
      <c r="I5237" s="26">
        <f>[1]!b_pq_pctchange(A5237,日期设置!$B$4,日期设置!$B$2,1)</f>
        <v>0.13108745638469296</v>
      </c>
      <c r="J5237" s="26">
        <f>[1]!b_pq_pctchange(A5237,日期设置!$C$4,日期设置!$B$2,1)</f>
        <v>-0.55117927315442472</v>
      </c>
      <c r="K5237" s="52">
        <f>[1]!b_dq_amount($A5237,日期设置!B$2,2,10000)</f>
        <v>0</v>
      </c>
      <c r="L5237" s="26">
        <f>[1]!b_info_latestpar(A5237,日期设置!$B$2)</f>
        <v>100</v>
      </c>
      <c r="M5237" s="6">
        <f>[1]!b_info_outstandingbalance($A5237,日期设置!B$2)</f>
        <v>20</v>
      </c>
      <c r="N5237" s="7" t="str">
        <f>[1]!b_info_latestissurercreditrating2(A5237,日期设置!$B$2,"102","1")</f>
        <v>AAA</v>
      </c>
      <c r="O5237" s="8">
        <v>3.43</v>
      </c>
      <c r="P5237" s="9">
        <f>[1]!b_info_repurchasedate(A5237)</f>
        <v>0</v>
      </c>
      <c r="Q5237" s="8" t="s">
        <v>16042</v>
      </c>
      <c r="R5237" s="2" t="str">
        <f>IF((--IF(P5237=0,Q5237,P5237))&gt;(--日期设置!$B$2),IF(P5237=0,Q5237,P5237),Q5237)</f>
        <v>2023-03-09</v>
      </c>
      <c r="S5237" s="2" t="s">
        <v>18372</v>
      </c>
      <c r="T5237" s="8">
        <f>[1]!b_anal_ptmyear($A5237,日期设置!$B$2)</f>
        <v>1.9643835616438357</v>
      </c>
      <c r="U5237" s="8">
        <f>[1]!b_anal_termifexercise($A5237,日期设置!B$2)</f>
        <v>0</v>
      </c>
      <c r="V5237" s="10">
        <f>[1]!b_dq_dirtyprice(A5237,日期设置!$B$2)</f>
        <v>98.582400000000007</v>
      </c>
      <c r="W5237" s="11">
        <f>IF(U5237=0,ROUNDUP((Q5237-日期设置!$B$2)/365,0),ROUNDUP((R5237-日期设置!$B$2)/365,0))</f>
        <v>2</v>
      </c>
      <c r="X5237" s="18">
        <f>_xlfn.IFNA(VLOOKUP(A5237,过往入选债券!A:D,4,0),2)</f>
        <v>2</v>
      </c>
      <c r="Y5237">
        <f>_xlfn.IFNA(VLOOKUP(C5237,[2]Sheet1!$A:$A,1,0),3)</f>
        <v>3</v>
      </c>
    </row>
    <row r="5238" spans="1:25" hidden="1" x14ac:dyDescent="0.2">
      <c r="A5238" s="28" t="s">
        <v>21226</v>
      </c>
      <c r="B5238" s="28" t="s">
        <v>21227</v>
      </c>
      <c r="C5238" s="39" t="s">
        <v>495</v>
      </c>
      <c r="D5238" s="26" t="str">
        <f>[1]!b_calc_yield(A5238,日期设置!$B$2,F5238,1,R5238,1,O5238,L5238,S5238,)</f>
        <v>Fetching...</v>
      </c>
      <c r="E5238" s="26">
        <f t="shared" si="162"/>
        <v>19.385654302738242</v>
      </c>
      <c r="F5238" s="18">
        <f>[1]!b_dq_cleanprice($A5238,日期设置!B$2)</f>
        <v>99.315899999999999</v>
      </c>
      <c r="G5238" s="18" t="str">
        <f t="shared" si="163"/>
        <v>4.60 + 0</v>
      </c>
      <c r="H5238" s="27">
        <f>[1]!b_dq_pctchange($A5238,日期设置!$B$2,1)/100</f>
        <v>0</v>
      </c>
      <c r="I5238" s="26">
        <f>[1]!b_pq_pctchange(A5238,日期设置!$B$4,日期设置!$B$2,1)</f>
        <v>0</v>
      </c>
      <c r="J5238" s="26">
        <f>[1]!b_pq_pctchange(A5238,日期设置!$C$4,日期设置!$B$2,1)</f>
        <v>-0.86314116705230259</v>
      </c>
      <c r="K5238" s="52">
        <f>[1]!b_dq_amount($A5238,日期设置!B$2,2,10000)</f>
        <v>0</v>
      </c>
      <c r="L5238" s="26">
        <f>[1]!b_info_latestpar(A5238,日期设置!$B$2)</f>
        <v>100</v>
      </c>
      <c r="M5238" s="6">
        <f>[1]!b_info_outstandingbalance($A5238,日期设置!B$2)</f>
        <v>15</v>
      </c>
      <c r="N5238" s="7" t="str">
        <f>[1]!b_info_latestissurercreditrating2(A5238,日期设置!$B$2,"102","1")</f>
        <v>AAA</v>
      </c>
      <c r="O5238" s="8">
        <v>4.0999999999999996</v>
      </c>
      <c r="P5238" s="9">
        <f>[1]!b_info_repurchasedate(A5238)</f>
        <v>0</v>
      </c>
      <c r="Q5238" s="8" t="s">
        <v>16662</v>
      </c>
      <c r="R5238" s="2" t="str">
        <f>IF((--IF(P5238=0,Q5238,P5238))&gt;(--日期设置!$B$2),IF(P5238=0,Q5238,P5238),Q5238)</f>
        <v>2025-10-29</v>
      </c>
      <c r="S5238" s="31" t="s">
        <v>16723</v>
      </c>
      <c r="T5238" s="8">
        <f>[1]!b_anal_ptmyear($A5238,日期设置!$B$2)</f>
        <v>4.6054794520547944</v>
      </c>
      <c r="U5238" s="8">
        <f>[1]!b_anal_termifexercise($A5238,日期设置!B$2)</f>
        <v>0</v>
      </c>
      <c r="V5238" s="10">
        <f>[1]!b_dq_dirtyprice(A5238,日期设置!$B$2)</f>
        <v>100.93340000000001</v>
      </c>
      <c r="W5238" s="11">
        <f>IF(U5238=0,ROUNDUP((Q5238-日期设置!$B$2)/365,0),ROUNDUP((R5238-日期设置!$B$2)/365,0))</f>
        <v>5</v>
      </c>
      <c r="X5238" s="18">
        <f>_xlfn.IFNA(VLOOKUP(A5238,过往入选债券!A:D,4,0),2)</f>
        <v>2</v>
      </c>
      <c r="Y5238">
        <f>_xlfn.IFNA(VLOOKUP(C5238,[2]Sheet1!$A:$A,1,0),3)</f>
        <v>3</v>
      </c>
    </row>
    <row r="5239" spans="1:25" hidden="1" x14ac:dyDescent="0.2">
      <c r="A5239" s="28" t="s">
        <v>19804</v>
      </c>
      <c r="B5239" s="28" t="s">
        <v>19805</v>
      </c>
      <c r="C5239" s="38" t="s">
        <v>19803</v>
      </c>
      <c r="D5239" s="26" t="str">
        <f>[1]!b_calc_yield(A5239,日期设置!$B$2,F5239,1,R5239,1,O5239,L5239,S5239,)</f>
        <v>Fetching...</v>
      </c>
      <c r="E5239" s="26">
        <f t="shared" si="162"/>
        <v>18.426434256813408</v>
      </c>
      <c r="F5239" s="18">
        <f>[1]!b_dq_cleanprice($A5239,日期设置!B$2)</f>
        <v>100.4491</v>
      </c>
      <c r="G5239" s="18" t="str">
        <f t="shared" si="163"/>
        <v>4.43 + 0</v>
      </c>
      <c r="H5239" s="27">
        <f>[1]!b_dq_pctchange($A5239,日期设置!$B$2,1)/100</f>
        <v>0</v>
      </c>
      <c r="I5239" s="26">
        <f>[1]!b_pq_pctchange(A5239,日期设置!$B$4,日期设置!$B$2,1)</f>
        <v>-0.44687809712587145</v>
      </c>
      <c r="J5239" s="26">
        <f>[1]!b_pq_pctchange(A5239,日期设置!$C$4,日期设置!$B$2,1)</f>
        <v>-0.44687809712587145</v>
      </c>
      <c r="K5239" s="52">
        <f>[1]!b_dq_amount($A5239,日期设置!B$2,2,10000)</f>
        <v>0</v>
      </c>
      <c r="L5239" s="26">
        <f>[1]!b_info_latestpar(A5239,日期设置!$B$2)</f>
        <v>100</v>
      </c>
      <c r="M5239" s="6">
        <f>[1]!b_info_outstandingbalance($A5239,日期设置!B$2)</f>
        <v>5</v>
      </c>
      <c r="N5239" s="7" t="str">
        <f>[1]!b_info_latestissurercreditrating2(A5239,日期设置!$B$2,"102","1")</f>
        <v>AAA</v>
      </c>
      <c r="O5239" s="8">
        <v>4.38</v>
      </c>
      <c r="P5239" s="9">
        <f>[1]!b_info_repurchasedate(A5239)</f>
        <v>0</v>
      </c>
      <c r="Q5239" s="8" t="s">
        <v>17249</v>
      </c>
      <c r="R5239" s="2" t="str">
        <f>IF((--IF(P5239=0,Q5239,P5239))&gt;(--日期设置!$B$2),IF(P5239=0,Q5239,P5239),Q5239)</f>
        <v>2025-08-27</v>
      </c>
      <c r="S5239" s="31" t="s">
        <v>19227</v>
      </c>
      <c r="T5239" s="8">
        <f>[1]!b_anal_ptmyear($A5239,日期设置!$B$2)</f>
        <v>4.4328767123287669</v>
      </c>
      <c r="U5239" s="8">
        <f>[1]!b_anal_termifexercise($A5239,日期设置!B$2)</f>
        <v>0</v>
      </c>
      <c r="V5239" s="10">
        <f>[1]!b_dq_dirtyprice(A5239,日期设置!$B$2)</f>
        <v>102.9331</v>
      </c>
      <c r="W5239" s="11">
        <f>IF(U5239=0,ROUNDUP((Q5239-日期设置!$B$2)/365,0),ROUNDUP((R5239-日期设置!$B$2)/365,0))</f>
        <v>5</v>
      </c>
      <c r="X5239" s="18">
        <f>_xlfn.IFNA(VLOOKUP(A5239,过往入选债券!A:D,4,0),2)</f>
        <v>2</v>
      </c>
      <c r="Y5239">
        <f>_xlfn.IFNA(VLOOKUP(C5239,[2]Sheet1!$A:$A,1,0),3)</f>
        <v>3</v>
      </c>
    </row>
    <row r="5240" spans="1:25" hidden="1" x14ac:dyDescent="0.2">
      <c r="A5240" s="21" t="s">
        <v>9155</v>
      </c>
      <c r="B5240" s="21" t="s">
        <v>9156</v>
      </c>
      <c r="C5240" s="37" t="s">
        <v>9157</v>
      </c>
      <c r="D5240" s="26" t="str">
        <f>[1]!b_calc_yield(A5240,日期设置!$B$2,F5240,1,R5240,1,O5240,L5240,S5240,)</f>
        <v>Fetching...</v>
      </c>
      <c r="E5240" s="26">
        <f t="shared" si="162"/>
        <v>14.417395994214409</v>
      </c>
      <c r="F5240" s="18">
        <f>[1]!b_dq_cleanprice($A5240,日期设置!B$2)</f>
        <v>99.692599999999999</v>
      </c>
      <c r="G5240" s="18" t="str">
        <f t="shared" si="163"/>
        <v>3.45 + 0</v>
      </c>
      <c r="H5240" s="27">
        <f>[1]!b_dq_pctchange($A5240,日期设置!$B$2,1)/100</f>
        <v>0</v>
      </c>
      <c r="I5240" s="26">
        <f>[1]!b_pq_pctchange(A5240,日期设置!$B$4,日期设置!$B$2,1)</f>
        <v>0</v>
      </c>
      <c r="J5240" s="26">
        <f>[1]!b_pq_pctchange(A5240,日期设置!$C$4,日期设置!$B$2,1)</f>
        <v>-0.57058964919857735</v>
      </c>
      <c r="K5240" s="52">
        <f>[1]!b_dq_amount($A5240,日期设置!B$2,2,10000)</f>
        <v>0</v>
      </c>
      <c r="L5240" s="26">
        <f>[1]!b_info_latestpar(A5240,日期设置!$B$2)</f>
        <v>100</v>
      </c>
      <c r="M5240" s="6">
        <f>[1]!b_info_outstandingbalance($A5240,日期设置!B$2)</f>
        <v>2</v>
      </c>
      <c r="N5240" s="7" t="str">
        <f>[1]!b_info_latestissurercreditrating2(A5240,日期设置!$B$2,"102","1")</f>
        <v>AA+</v>
      </c>
      <c r="O5240" s="8">
        <v>4.17</v>
      </c>
      <c r="P5240" s="9">
        <f>[1]!b_info_repurchasedate(A5240)</f>
        <v>0</v>
      </c>
      <c r="Q5240" s="8" t="s">
        <v>16642</v>
      </c>
      <c r="R5240" s="2" t="str">
        <f>IF((--IF(P5240=0,Q5240,P5240))&gt;(--日期设置!$B$2),IF(P5240=0,Q5240,P5240),Q5240)</f>
        <v>2024-09-03</v>
      </c>
      <c r="S5240" s="2" t="s">
        <v>18391</v>
      </c>
      <c r="T5240" s="8">
        <f>[1]!b_anal_ptmyear($A5240,日期设置!$B$2)</f>
        <v>3.452054794520548</v>
      </c>
      <c r="U5240" s="8">
        <f>[1]!b_anal_termifexercise($A5240,日期设置!B$2)</f>
        <v>0</v>
      </c>
      <c r="V5240" s="10">
        <f>[1]!b_dq_dirtyprice(A5240,日期设置!$B$2)</f>
        <v>101.97750000000001</v>
      </c>
      <c r="W5240" s="11">
        <f>IF(U5240=0,ROUNDUP((Q5240-日期设置!$B$2)/365,0),ROUNDUP((R5240-日期设置!$B$2)/365,0))</f>
        <v>4</v>
      </c>
      <c r="X5240" s="18">
        <f>_xlfn.IFNA(VLOOKUP(A5240,过往入选债券!A:D,4,0),2)</f>
        <v>2</v>
      </c>
      <c r="Y5240">
        <f>_xlfn.IFNA(VLOOKUP(C5240,[2]Sheet1!$A:$A,1,0),3)</f>
        <v>3</v>
      </c>
    </row>
    <row r="5241" spans="1:25" hidden="1" x14ac:dyDescent="0.2">
      <c r="A5241" s="21" t="s">
        <v>8168</v>
      </c>
      <c r="B5241" s="21" t="s">
        <v>8169</v>
      </c>
      <c r="C5241" s="37" t="s">
        <v>305</v>
      </c>
      <c r="D5241" s="26" t="str">
        <f>[1]!b_calc_yield(A5241,日期设置!$B$2,F5241,1,R5241,1,O5241,L5241,S5241,)</f>
        <v>Fetching...</v>
      </c>
      <c r="E5241" s="26">
        <f t="shared" si="162"/>
        <v>12.679450171685547</v>
      </c>
      <c r="F5241" s="18">
        <f>[1]!b_dq_cleanprice($A5241,日期设置!B$2)</f>
        <v>101.2092</v>
      </c>
      <c r="G5241" s="18" t="str">
        <f t="shared" si="163"/>
        <v>2.98 + 0</v>
      </c>
      <c r="H5241" s="27">
        <f>[1]!b_dq_pctchange($A5241,日期设置!$B$2,1)/100</f>
        <v>0</v>
      </c>
      <c r="I5241" s="26">
        <f>[1]!b_pq_pctchange(A5241,日期设置!$B$4,日期设置!$B$2,1)</f>
        <v>0</v>
      </c>
      <c r="J5241" s="26">
        <f>[1]!b_pq_pctchange(A5241,日期设置!$C$4,日期设置!$B$2,1)</f>
        <v>0</v>
      </c>
      <c r="K5241" s="52">
        <f>[1]!b_dq_amount($A5241,日期设置!B$2,2,10000)</f>
        <v>0</v>
      </c>
      <c r="L5241" s="26">
        <f>[1]!b_info_latestpar(A5241,日期设置!$B$2)</f>
        <v>100</v>
      </c>
      <c r="M5241" s="6">
        <f>[1]!b_info_outstandingbalance($A5241,日期设置!B$2)</f>
        <v>20</v>
      </c>
      <c r="N5241" s="7" t="str">
        <f>[1]!b_info_latestissurercreditrating2(A5241,日期设置!$B$2,"102","1")</f>
        <v>AAA</v>
      </c>
      <c r="O5241" s="8">
        <v>4.7</v>
      </c>
      <c r="P5241" s="9">
        <f>[1]!b_info_repurchasedate(A5241)</f>
        <v>0</v>
      </c>
      <c r="Q5241" s="8" t="s">
        <v>16035</v>
      </c>
      <c r="R5241" s="2" t="str">
        <f>IF((--IF(P5241=0,Q5241,P5241))&gt;(--日期设置!$B$2),IF(P5241=0,Q5241,P5241),Q5241)</f>
        <v>2024-03-18</v>
      </c>
      <c r="S5241" s="2" t="s">
        <v>17822</v>
      </c>
      <c r="T5241" s="8">
        <f>[1]!b_anal_ptmyear($A5241,日期设置!$B$2)</f>
        <v>2.989041095890411</v>
      </c>
      <c r="U5241" s="8">
        <f>[1]!b_anal_termifexercise($A5241,日期设置!B$2)</f>
        <v>0</v>
      </c>
      <c r="V5241" s="10">
        <f>[1]!b_dq_dirtyprice(A5241,日期设置!$B$2)</f>
        <v>101.2607</v>
      </c>
      <c r="W5241" s="11">
        <f>IF(U5241=0,ROUNDUP((Q5241-日期设置!$B$2)/365,0),ROUNDUP((R5241-日期设置!$B$2)/365,0))</f>
        <v>3</v>
      </c>
      <c r="X5241" s="18">
        <f>_xlfn.IFNA(VLOOKUP(A5241,过往入选债券!A:D,4,0),2)</f>
        <v>2</v>
      </c>
      <c r="Y5241">
        <f>_xlfn.IFNA(VLOOKUP(C5241,[2]Sheet1!$A:$A,1,0),3)</f>
        <v>3</v>
      </c>
    </row>
    <row r="5242" spans="1:25" hidden="1" x14ac:dyDescent="0.2">
      <c r="A5242" s="21" t="s">
        <v>10660</v>
      </c>
      <c r="B5242" s="21" t="s">
        <v>10661</v>
      </c>
      <c r="C5242" s="37" t="s">
        <v>4826</v>
      </c>
      <c r="D5242" s="26" t="str">
        <f>[1]!b_calc_yield(A5242,日期设置!$B$2,F5242,1,R5242,1,O5242,L5242,S5242,)</f>
        <v>Fetching...</v>
      </c>
      <c r="E5242" s="26">
        <f t="shared" si="162"/>
        <v>8.6821568372320357</v>
      </c>
      <c r="F5242" s="18">
        <f>[1]!b_dq_cleanprice($A5242,日期设置!B$2)</f>
        <v>97.805599999999998</v>
      </c>
      <c r="G5242" s="18" t="str">
        <f t="shared" si="163"/>
        <v>2.08 + 0</v>
      </c>
      <c r="H5242" s="27">
        <f>[1]!b_dq_pctchange($A5242,日期设置!$B$2,1)/100</f>
        <v>0</v>
      </c>
      <c r="I5242" s="26">
        <f>[1]!b_pq_pctchange(A5242,日期设置!$B$4,日期设置!$B$2,1)</f>
        <v>0</v>
      </c>
      <c r="J5242" s="26">
        <f>[1]!b_pq_pctchange(A5242,日期设置!$C$4,日期设置!$B$2,1)</f>
        <v>0</v>
      </c>
      <c r="K5242" s="52">
        <f>[1]!b_dq_amount($A5242,日期设置!B$2,2,10000)</f>
        <v>0</v>
      </c>
      <c r="L5242" s="26">
        <f>[1]!b_info_latestpar(A5242,日期设置!$B$2)</f>
        <v>100</v>
      </c>
      <c r="M5242" s="6">
        <f>[1]!b_info_outstandingbalance($A5242,日期设置!B$2)</f>
        <v>5</v>
      </c>
      <c r="N5242" s="7" t="str">
        <f>[1]!b_info_latestissurercreditrating2(A5242,日期设置!$B$2,"102","1")</f>
        <v>AA+</v>
      </c>
      <c r="O5242" s="8">
        <v>3.14</v>
      </c>
      <c r="P5242" s="9">
        <f>[1]!b_info_repurchasedate(A5242)</f>
        <v>0</v>
      </c>
      <c r="Q5242" s="8" t="s">
        <v>16429</v>
      </c>
      <c r="R5242" s="2" t="str">
        <f>IF((--IF(P5242=0,Q5242,P5242))&gt;(--日期设置!$B$2),IF(P5242=0,Q5242,P5242),Q5242)</f>
        <v>2023-04-22</v>
      </c>
      <c r="S5242" s="2" t="s">
        <v>18199</v>
      </c>
      <c r="T5242" s="8">
        <f>[1]!b_anal_ptmyear($A5242,日期设置!$B$2)</f>
        <v>2.0849315068493151</v>
      </c>
      <c r="U5242" s="8">
        <f>[1]!b_anal_termifexercise($A5242,日期设置!B$2)</f>
        <v>0</v>
      </c>
      <c r="V5242" s="10">
        <f>[1]!b_dq_dirtyprice(A5242,日期设置!$B$2)</f>
        <v>100.6789</v>
      </c>
      <c r="W5242" s="11">
        <f>IF(U5242=0,ROUNDUP((Q5242-日期设置!$B$2)/365,0),ROUNDUP((R5242-日期设置!$B$2)/365,0))</f>
        <v>3</v>
      </c>
      <c r="X5242" s="18">
        <f>_xlfn.IFNA(VLOOKUP(A5242,过往入选债券!A:D,4,0),2)</f>
        <v>2</v>
      </c>
      <c r="Y5242">
        <f>_xlfn.IFNA(VLOOKUP(C5242,[2]Sheet1!$A:$A,1,0),3)</f>
        <v>3</v>
      </c>
    </row>
    <row r="5243" spans="1:25" hidden="1" x14ac:dyDescent="0.2">
      <c r="A5243" s="28" t="s">
        <v>20924</v>
      </c>
      <c r="B5243" s="28" t="s">
        <v>20925</v>
      </c>
      <c r="C5243" s="39" t="s">
        <v>15</v>
      </c>
      <c r="D5243" s="26" t="str">
        <f>[1]!b_calc_yield(A5243,日期设置!$B$2,F5243,1,R5243,1,O5243,L5243,S5243,)</f>
        <v>Fetching...</v>
      </c>
      <c r="E5243" s="26">
        <f t="shared" si="162"/>
        <v>10.994756067119948</v>
      </c>
      <c r="F5243" s="18">
        <f>[1]!b_dq_cleanprice($A5243,日期设置!B$2)</f>
        <v>99.0381</v>
      </c>
      <c r="G5243" s="18" t="str">
        <f t="shared" si="163"/>
        <v>4.60 + 2.60</v>
      </c>
      <c r="H5243" s="27">
        <f>[1]!b_dq_pctchange($A5243,日期设置!$B$2,1)/100</f>
        <v>0</v>
      </c>
      <c r="I5243" s="26">
        <f>[1]!b_pq_pctchange(A5243,日期设置!$B$4,日期设置!$B$2,1)</f>
        <v>0</v>
      </c>
      <c r="J5243" s="26">
        <f>[1]!b_pq_pctchange(A5243,日期设置!$C$4,日期设置!$B$2,1)</f>
        <v>-0.42419062939874697</v>
      </c>
      <c r="K5243" s="52">
        <f>[1]!b_dq_amount($A5243,日期设置!B$2,2,10000)</f>
        <v>0</v>
      </c>
      <c r="L5243" s="26">
        <f>[1]!b_info_latestpar(A5243,日期设置!$B$2)</f>
        <v>100</v>
      </c>
      <c r="M5243" s="6">
        <f>[1]!b_info_outstandingbalance($A5243,日期设置!B$2)</f>
        <v>5</v>
      </c>
      <c r="N5243" s="7" t="str">
        <f>[1]!b_info_latestissurercreditrating2(A5243,日期设置!$B$2,"102","1")</f>
        <v>AAA</v>
      </c>
      <c r="O5243" s="8">
        <v>3.87</v>
      </c>
      <c r="P5243" s="9" t="str">
        <f>[1]!b_info_repurchasedate(A5243)</f>
        <v>2023-10-30</v>
      </c>
      <c r="Q5243" s="8" t="s">
        <v>21293</v>
      </c>
      <c r="R5243" s="2" t="str">
        <f>IF((--IF(P5243=0,Q5243,P5243))&gt;(--日期设置!$B$2),IF(P5243=0,Q5243,P5243),Q5243)</f>
        <v>2023-10-30</v>
      </c>
      <c r="S5243" s="31" t="s">
        <v>16171</v>
      </c>
      <c r="T5243" s="8">
        <f>[1]!b_anal_ptmyear($A5243,日期设置!$B$2)</f>
        <v>4.6082191780821917</v>
      </c>
      <c r="U5243" s="8">
        <f>[1]!b_anal_termifexercise($A5243,日期设置!B$2)</f>
        <v>2.6082191780821917</v>
      </c>
      <c r="V5243" s="10">
        <f>[1]!b_dq_dirtyprice(A5243,日期设置!$B$2)</f>
        <v>100.5543</v>
      </c>
      <c r="W5243" s="11">
        <f>IF(U5243=0,ROUNDUP((Q5243-日期设置!$B$2)/365,0),ROUNDUP((R5243-日期设置!$B$2)/365,0))</f>
        <v>3</v>
      </c>
      <c r="X5243" s="18">
        <f>_xlfn.IFNA(VLOOKUP(A5243,过往入选债券!A:D,4,0),2)</f>
        <v>2</v>
      </c>
      <c r="Y5243">
        <f>_xlfn.IFNA(VLOOKUP(C5243,[2]Sheet1!$A:$A,1,0),3)</f>
        <v>3</v>
      </c>
    </row>
    <row r="5244" spans="1:25" hidden="1" x14ac:dyDescent="0.2">
      <c r="A5244" s="28" t="s">
        <v>19678</v>
      </c>
      <c r="B5244" s="28" t="s">
        <v>19679</v>
      </c>
      <c r="C5244" s="38" t="s">
        <v>10013</v>
      </c>
      <c r="D5244" s="26" t="str">
        <f>[1]!b_calc_yield(A5244,日期设置!$B$2,F5244,1,R5244,1,O5244,L5244,S5244,)</f>
        <v>Fetching...</v>
      </c>
      <c r="E5244" s="26">
        <f t="shared" si="162"/>
        <v>10.100583280349728</v>
      </c>
      <c r="F5244" s="18">
        <f>[1]!b_dq_cleanprice($A5244,日期设置!B$2)</f>
        <v>99.037800000000004</v>
      </c>
      <c r="G5244" s="18" t="str">
        <f t="shared" si="163"/>
        <v>4.41 + 2.41</v>
      </c>
      <c r="H5244" s="27">
        <f>[1]!b_dq_pctchange($A5244,日期设置!$B$2,1)/100</f>
        <v>0</v>
      </c>
      <c r="I5244" s="26">
        <f>[1]!b_pq_pctchange(A5244,日期设置!$B$4,日期设置!$B$2,1)</f>
        <v>0</v>
      </c>
      <c r="J5244" s="26">
        <f>[1]!b_pq_pctchange(A5244,日期设置!$C$4,日期设置!$B$2,1)</f>
        <v>0.25215434558810729</v>
      </c>
      <c r="K5244" s="52">
        <f>[1]!b_dq_amount($A5244,日期设置!B$2,2,10000)</f>
        <v>0</v>
      </c>
      <c r="L5244" s="26">
        <f>[1]!b_info_latestpar(A5244,日期设置!$B$2)</f>
        <v>100</v>
      </c>
      <c r="M5244" s="6">
        <f>[1]!b_info_outstandingbalance($A5244,日期设置!B$2)</f>
        <v>6</v>
      </c>
      <c r="N5244" s="7" t="str">
        <f>[1]!b_info_latestissurercreditrating2(A5244,日期设置!$B$2,"102","1")</f>
        <v>AA+</v>
      </c>
      <c r="O5244" s="8">
        <v>3.84</v>
      </c>
      <c r="P5244" s="9" t="str">
        <f>[1]!b_info_repurchasedate(A5244)</f>
        <v>2023-08-20</v>
      </c>
      <c r="Q5244" s="8" t="s">
        <v>20009</v>
      </c>
      <c r="R5244" s="2" t="str">
        <f>IF((--IF(P5244=0,Q5244,P5244))&gt;(--日期设置!$B$2),IF(P5244=0,Q5244,P5244),Q5244)</f>
        <v>2023-08-20</v>
      </c>
      <c r="S5244" s="31" t="s">
        <v>19197</v>
      </c>
      <c r="T5244" s="8">
        <f>[1]!b_anal_ptmyear($A5244,日期设置!$B$2)</f>
        <v>4.4136986301369863</v>
      </c>
      <c r="U5244" s="8">
        <f>[1]!b_anal_termifexercise($A5244,日期设置!B$2)</f>
        <v>2.4136986301369863</v>
      </c>
      <c r="V5244" s="10">
        <f>[1]!b_dq_dirtyprice(A5244,日期设置!$B$2)</f>
        <v>101.28919999999999</v>
      </c>
      <c r="W5244" s="11">
        <f>IF(U5244=0,ROUNDUP((Q5244-日期设置!$B$2)/365,0),ROUNDUP((R5244-日期设置!$B$2)/365,0))</f>
        <v>3</v>
      </c>
      <c r="X5244" s="18">
        <f>_xlfn.IFNA(VLOOKUP(A5244,过往入选债券!A:D,4,0),2)</f>
        <v>2</v>
      </c>
      <c r="Y5244">
        <f>_xlfn.IFNA(VLOOKUP(C5244,[2]Sheet1!$A:$A,1,0),3)</f>
        <v>3</v>
      </c>
    </row>
    <row r="5245" spans="1:25" hidden="1" x14ac:dyDescent="0.2">
      <c r="A5245" s="21" t="s">
        <v>11396</v>
      </c>
      <c r="B5245" s="21" t="s">
        <v>11397</v>
      </c>
      <c r="C5245" s="37" t="s">
        <v>226</v>
      </c>
      <c r="D5245" s="26" t="str">
        <f>[1]!b_calc_yield(A5245,日期设置!$B$2,F5245,1,R5245,1,O5245,L5245,S5245,)</f>
        <v>Fetching...</v>
      </c>
      <c r="E5245" s="26">
        <f t="shared" si="162"/>
        <v>9.7901458328621072</v>
      </c>
      <c r="F5245" s="18">
        <f>[1]!b_dq_cleanprice($A5245,日期设置!B$2)</f>
        <v>99.154899999999998</v>
      </c>
      <c r="G5245" s="18" t="str">
        <f t="shared" si="163"/>
        <v>2.34 + 0</v>
      </c>
      <c r="H5245" s="27">
        <f>[1]!b_dq_pctchange($A5245,日期设置!$B$2,1)/100</f>
        <v>0</v>
      </c>
      <c r="I5245" s="26">
        <f>[1]!b_pq_pctchange(A5245,日期设置!$B$4,日期设置!$B$2,1)</f>
        <v>0</v>
      </c>
      <c r="J5245" s="26">
        <f>[1]!b_pq_pctchange(A5245,日期设置!$C$4,日期设置!$B$2,1)</f>
        <v>0.51598697969200991</v>
      </c>
      <c r="K5245" s="52">
        <f>[1]!b_dq_amount($A5245,日期设置!B$2,2,10000)</f>
        <v>0</v>
      </c>
      <c r="L5245" s="26">
        <f>[1]!b_info_latestpar(A5245,日期设置!$B$2)</f>
        <v>100</v>
      </c>
      <c r="M5245" s="6">
        <f>[1]!b_info_outstandingbalance($A5245,日期设置!B$2)</f>
        <v>9.4</v>
      </c>
      <c r="N5245" s="7" t="str">
        <f>[1]!b_info_latestissurercreditrating2(A5245,日期设置!$B$2,"102","1")</f>
        <v>AA+</v>
      </c>
      <c r="O5245" s="8">
        <v>3.88</v>
      </c>
      <c r="P5245" s="9">
        <f>[1]!b_info_repurchasedate(A5245)</f>
        <v>0</v>
      </c>
      <c r="Q5245" s="8" t="s">
        <v>17619</v>
      </c>
      <c r="R5245" s="2" t="str">
        <f>IF((--IF(P5245=0,Q5245,P5245))&gt;(--日期设置!$B$2),IF(P5245=0,Q5245,P5245),Q5245)</f>
        <v>2023-07-27</v>
      </c>
      <c r="S5245" s="2" t="s">
        <v>19029</v>
      </c>
      <c r="T5245" s="8">
        <f>[1]!b_anal_ptmyear($A5245,日期设置!$B$2)</f>
        <v>2.3479452054794523</v>
      </c>
      <c r="U5245" s="8">
        <f>[1]!b_anal_termifexercise($A5245,日期设置!B$2)</f>
        <v>0</v>
      </c>
      <c r="V5245" s="10">
        <f>[1]!b_dq_dirtyprice(A5245,日期设置!$B$2)</f>
        <v>101.6849</v>
      </c>
      <c r="W5245" s="11">
        <f>IF(U5245=0,ROUNDUP((Q5245-日期设置!$B$2)/365,0),ROUNDUP((R5245-日期设置!$B$2)/365,0))</f>
        <v>3</v>
      </c>
      <c r="X5245" s="18">
        <f>_xlfn.IFNA(VLOOKUP(A5245,过往入选债券!A:D,4,0),2)</f>
        <v>2</v>
      </c>
      <c r="Y5245">
        <f>_xlfn.IFNA(VLOOKUP(C5245,[2]Sheet1!$A:$A,1,0),3)</f>
        <v>3</v>
      </c>
    </row>
    <row r="5246" spans="1:25" hidden="1" x14ac:dyDescent="0.2">
      <c r="A5246" s="21" t="s">
        <v>10506</v>
      </c>
      <c r="B5246" s="21" t="s">
        <v>10507</v>
      </c>
      <c r="C5246" s="37" t="s">
        <v>15</v>
      </c>
      <c r="D5246" s="26" t="str">
        <f>[1]!b_calc_yield(A5246,日期设置!$B$2,F5246,1,R5246,1,O5246,L5246,S5246,)</f>
        <v>Fetching...</v>
      </c>
      <c r="E5246" s="26">
        <f t="shared" si="162"/>
        <v>16.871316012864803</v>
      </c>
      <c r="F5246" s="18">
        <f>[1]!b_dq_cleanprice($A5246,日期设置!B$2)</f>
        <v>97.0869</v>
      </c>
      <c r="G5246" s="18" t="str">
        <f t="shared" si="163"/>
        <v>4.05 + 0</v>
      </c>
      <c r="H5246" s="27">
        <f>[1]!b_dq_pctchange($A5246,日期设置!$B$2,1)/100</f>
        <v>0</v>
      </c>
      <c r="I5246" s="26">
        <f>[1]!b_pq_pctchange(A5246,日期设置!$B$4,日期设置!$B$2,1)</f>
        <v>0</v>
      </c>
      <c r="J5246" s="26">
        <f>[1]!b_pq_pctchange(A5246,日期设置!$C$4,日期设置!$B$2,1)</f>
        <v>0.93882656037029677</v>
      </c>
      <c r="K5246" s="52">
        <f>[1]!b_dq_amount($A5246,日期设置!B$2,2,10000)</f>
        <v>0</v>
      </c>
      <c r="L5246" s="26">
        <f>[1]!b_info_latestpar(A5246,日期设置!$B$2)</f>
        <v>100</v>
      </c>
      <c r="M5246" s="6">
        <f>[1]!b_info_outstandingbalance($A5246,日期设置!B$2)</f>
        <v>5</v>
      </c>
      <c r="N5246" s="7" t="str">
        <f>[1]!b_info_latestissurercreditrating2(A5246,日期设置!$B$2,"102","1")</f>
        <v>AAA</v>
      </c>
      <c r="O5246" s="8">
        <v>3.46</v>
      </c>
      <c r="P5246" s="9">
        <f>[1]!b_info_repurchasedate(A5246)</f>
        <v>0</v>
      </c>
      <c r="Q5246" s="8" t="s">
        <v>16716</v>
      </c>
      <c r="R5246" s="2" t="str">
        <f>IF((--IF(P5246=0,Q5246,P5246))&gt;(--日期设置!$B$2),IF(P5246=0,Q5246,P5246),Q5246)</f>
        <v>2025-04-10</v>
      </c>
      <c r="S5246" s="2" t="s">
        <v>17957</v>
      </c>
      <c r="T5246" s="8">
        <f>[1]!b_anal_ptmyear($A5246,日期设置!$B$2)</f>
        <v>4.0520547945205481</v>
      </c>
      <c r="U5246" s="8">
        <f>[1]!b_anal_termifexercise($A5246,日期设置!B$2)</f>
        <v>0</v>
      </c>
      <c r="V5246" s="10">
        <f>[1]!b_dq_dirtyprice(A5246,日期设置!$B$2)</f>
        <v>100.3668</v>
      </c>
      <c r="W5246" s="11">
        <f>IF(U5246=0,ROUNDUP((Q5246-日期设置!$B$2)/365,0),ROUNDUP((R5246-日期设置!$B$2)/365,0))</f>
        <v>5</v>
      </c>
      <c r="X5246" s="18">
        <f>_xlfn.IFNA(VLOOKUP(A5246,过往入选债券!A:D,4,0),2)</f>
        <v>2</v>
      </c>
      <c r="Y5246">
        <f>_xlfn.IFNA(VLOOKUP(C5246,[2]Sheet1!$A:$A,1,0),3)</f>
        <v>3</v>
      </c>
    </row>
    <row r="5247" spans="1:25" hidden="1" x14ac:dyDescent="0.2">
      <c r="A5247" s="21" t="s">
        <v>9024</v>
      </c>
      <c r="B5247" s="21" t="s">
        <v>9025</v>
      </c>
      <c r="C5247" s="37" t="s">
        <v>1397</v>
      </c>
      <c r="D5247" s="26" t="str">
        <f>[1]!b_calc_yield(A5247,日期设置!$B$2,F5247,1,R5247,1,O5247,L5247,S5247,)</f>
        <v>Fetching...</v>
      </c>
      <c r="E5247" s="26">
        <f t="shared" si="162"/>
        <v>5.8705561147725627</v>
      </c>
      <c r="F5247" s="18">
        <f>[1]!b_dq_cleanprice($A5247,日期设置!B$2)</f>
        <v>100.7735</v>
      </c>
      <c r="G5247" s="18" t="str">
        <f t="shared" si="163"/>
        <v>3.41 + 1.41</v>
      </c>
      <c r="H5247" s="27">
        <f>[1]!b_dq_pctchange($A5247,日期设置!$B$2,1)/100</f>
        <v>0</v>
      </c>
      <c r="I5247" s="26">
        <f>[1]!b_pq_pctchange(A5247,日期设置!$B$4,日期设置!$B$2,1)</f>
        <v>0</v>
      </c>
      <c r="J5247" s="26">
        <f>[1]!b_pq_pctchange(A5247,日期设置!$C$4,日期设置!$B$2,1)</f>
        <v>0</v>
      </c>
      <c r="K5247" s="52">
        <f>[1]!b_dq_amount($A5247,日期设置!B$2,2,10000)</f>
        <v>0</v>
      </c>
      <c r="L5247" s="26">
        <f>[1]!b_info_latestpar(A5247,日期设置!$B$2)</f>
        <v>100</v>
      </c>
      <c r="M5247" s="6">
        <f>[1]!b_info_outstandingbalance($A5247,日期设置!B$2)</f>
        <v>9.4</v>
      </c>
      <c r="N5247" s="7" t="str">
        <f>[1]!b_info_latestissurercreditrating2(A5247,日期设置!$B$2,"102","1")</f>
        <v>AA+</v>
      </c>
      <c r="O5247" s="8">
        <v>4.8499999999999996</v>
      </c>
      <c r="P5247" s="9" t="str">
        <f>[1]!b_info_repurchasedate(A5247)</f>
        <v>2022-08-20</v>
      </c>
      <c r="Q5247" s="8" t="s">
        <v>16432</v>
      </c>
      <c r="R5247" s="2" t="str">
        <f>IF((--IF(P5247=0,Q5247,P5247))&gt;(--日期设置!$B$2),IF(P5247=0,Q5247,P5247),Q5247)</f>
        <v>2022-08-20</v>
      </c>
      <c r="S5247" s="2" t="s">
        <v>18201</v>
      </c>
      <c r="T5247" s="8">
        <f>[1]!b_anal_ptmyear($A5247,日期设置!$B$2)</f>
        <v>3.4136986301369863</v>
      </c>
      <c r="U5247" s="8">
        <f>[1]!b_anal_termifexercise($A5247,日期设置!B$2)</f>
        <v>1.4136986301369863</v>
      </c>
      <c r="V5247" s="10">
        <f>[1]!b_dq_dirtyprice(A5247,日期设置!$B$2)</f>
        <v>103.61709999999999</v>
      </c>
      <c r="W5247" s="11">
        <f>IF(U5247=0,ROUNDUP((Q5247-日期设置!$B$2)/365,0),ROUNDUP((R5247-日期设置!$B$2)/365,0))</f>
        <v>2</v>
      </c>
      <c r="X5247" s="18">
        <f>_xlfn.IFNA(VLOOKUP(A5247,过往入选债券!A:D,4,0),2)</f>
        <v>2</v>
      </c>
      <c r="Y5247">
        <f>_xlfn.IFNA(VLOOKUP(C5247,[2]Sheet1!$A:$A,1,0),3)</f>
        <v>3</v>
      </c>
    </row>
    <row r="5248" spans="1:25" hidden="1" x14ac:dyDescent="0.2">
      <c r="A5248" s="21" t="s">
        <v>2265</v>
      </c>
      <c r="B5248" s="21" t="s">
        <v>2266</v>
      </c>
      <c r="C5248" s="37" t="s">
        <v>2267</v>
      </c>
      <c r="D5248" s="26" t="str">
        <f>[1]!b_calc_yield(A5248,日期设置!$B$2,F5248,1,R5248,1,O5248,L5248,S5248,)</f>
        <v>Fetching...</v>
      </c>
      <c r="E5248" s="26">
        <f t="shared" si="162"/>
        <v>4.2103696084667463</v>
      </c>
      <c r="F5248" s="18">
        <f>[1]!b_dq_cleanprice($A5248,日期设置!B$2)</f>
        <v>102.4512</v>
      </c>
      <c r="G5248" s="18" t="str">
        <f t="shared" si="163"/>
        <v>0.73 + 0</v>
      </c>
      <c r="H5248" s="27">
        <f>[1]!b_dq_pctchange($A5248,日期设置!$B$2,1)/100</f>
        <v>0</v>
      </c>
      <c r="I5248" s="26">
        <f>[1]!b_pq_pctchange(A5248,日期设置!$B$4,日期设置!$B$2,1)</f>
        <v>0</v>
      </c>
      <c r="J5248" s="26">
        <f>[1]!b_pq_pctchange(A5248,日期设置!$C$4,日期设置!$B$2,1)</f>
        <v>0</v>
      </c>
      <c r="K5248" s="52">
        <f>[1]!b_dq_amount($A5248,日期设置!B$2,2,10000)</f>
        <v>0</v>
      </c>
      <c r="L5248" s="26">
        <f>[1]!b_info_latestpar(A5248,日期设置!$B$2)</f>
        <v>100</v>
      </c>
      <c r="M5248" s="6">
        <f>[1]!b_info_outstandingbalance($A5248,日期设置!B$2)</f>
        <v>5</v>
      </c>
      <c r="N5248" s="7">
        <f>[1]!b_info_latestissurercreditrating2(A5248,日期设置!$B$2,"102","1")</f>
        <v>0</v>
      </c>
      <c r="O5248" s="8">
        <v>7.8</v>
      </c>
      <c r="P5248" s="9">
        <f>[1]!b_info_repurchasedate(A5248)</f>
        <v>0</v>
      </c>
      <c r="Q5248" s="8" t="s">
        <v>16191</v>
      </c>
      <c r="R5248" s="2" t="str">
        <f>IF((--IF(P5248=0,Q5248,P5248))&gt;(--日期设置!$B$2),IF(P5248=0,Q5248,P5248),Q5248)</f>
        <v>2021-12-14</v>
      </c>
      <c r="S5248" s="2" t="s">
        <v>17979</v>
      </c>
      <c r="T5248" s="8">
        <f>[1]!b_anal_ptmyear($A5248,日期设置!$B$2)</f>
        <v>0.73150684931506849</v>
      </c>
      <c r="U5248" s="8">
        <f>[1]!b_anal_termifexercise($A5248,日期设置!B$2)</f>
        <v>0</v>
      </c>
      <c r="V5248" s="10">
        <f>[1]!b_dq_dirtyprice(A5248,日期设置!$B$2)</f>
        <v>103.44459999999999</v>
      </c>
      <c r="W5248" s="11">
        <f>IF(U5248=0,ROUNDUP((Q5248-日期设置!$B$2)/365,0),ROUNDUP((R5248-日期设置!$B$2)/365,0))</f>
        <v>1</v>
      </c>
      <c r="X5248" s="18">
        <f>_xlfn.IFNA(VLOOKUP(A5248,过往入选债券!A:D,4,0),2)</f>
        <v>2</v>
      </c>
      <c r="Y5248">
        <f>_xlfn.IFNA(VLOOKUP(C5248,[2]Sheet1!$A:$A,1,0),3)</f>
        <v>3</v>
      </c>
    </row>
    <row r="5249" spans="1:25" hidden="1" x14ac:dyDescent="0.2">
      <c r="A5249" s="21" t="s">
        <v>9116</v>
      </c>
      <c r="B5249" s="21" t="s">
        <v>9117</v>
      </c>
      <c r="C5249" s="37" t="s">
        <v>9118</v>
      </c>
      <c r="D5249" s="26" t="str">
        <f>[1]!b_calc_yield(A5249,日期设置!$B$2,F5249,1,R5249,1,O5249,L5249,S5249,)</f>
        <v>Fetching...</v>
      </c>
      <c r="E5249" s="26">
        <f t="shared" si="162"/>
        <v>14.156880092467073</v>
      </c>
      <c r="F5249" s="18">
        <f>[1]!b_dq_cleanprice($A5249,日期设置!B$2)</f>
        <v>102.3103</v>
      </c>
      <c r="G5249" s="18" t="str">
        <f t="shared" si="163"/>
        <v>8.43 + 3.44</v>
      </c>
      <c r="H5249" s="27">
        <f>[1]!b_dq_pctchange($A5249,日期设置!$B$2,1)/100</f>
        <v>0</v>
      </c>
      <c r="I5249" s="26">
        <f>[1]!b_pq_pctchange(A5249,日期设置!$B$4,日期设置!$B$2,1)</f>
        <v>0.66879463468679401</v>
      </c>
      <c r="J5249" s="26">
        <f>[1]!b_pq_pctchange(A5249,日期设置!$C$4,日期设置!$B$2,1)</f>
        <v>0.66879463468679401</v>
      </c>
      <c r="K5249" s="52">
        <f>[1]!b_dq_amount($A5249,日期设置!B$2,2,10000)</f>
        <v>0</v>
      </c>
      <c r="L5249" s="26">
        <f>[1]!b_info_latestpar(A5249,日期设置!$B$2)</f>
        <v>100</v>
      </c>
      <c r="M5249" s="6">
        <f>[1]!b_info_outstandingbalance($A5249,日期设置!B$2)</f>
        <v>6</v>
      </c>
      <c r="N5249" s="7" t="str">
        <f>[1]!b_info_latestissurercreditrating2(A5249,日期设置!$B$2,"102","1")</f>
        <v>AA</v>
      </c>
      <c r="O5249" s="8">
        <v>5</v>
      </c>
      <c r="P5249" s="9" t="str">
        <f>[1]!b_info_repurchasedate(A5249)</f>
        <v>2024-08-29</v>
      </c>
      <c r="Q5249" s="8" t="s">
        <v>17319</v>
      </c>
      <c r="R5249" s="2" t="str">
        <f>IF((--IF(P5249=0,Q5249,P5249))&gt;(--日期设置!$B$2),IF(P5249=0,Q5249,P5249),Q5249)</f>
        <v>2024-08-29</v>
      </c>
      <c r="S5249" s="2" t="s">
        <v>17892</v>
      </c>
      <c r="T5249" s="8">
        <f>[1]!b_anal_ptmyear($A5249,日期设置!$B$2)</f>
        <v>8.4383561643835616</v>
      </c>
      <c r="U5249" s="8">
        <f>[1]!b_anal_termifexercise($A5249,日期设置!B$2)</f>
        <v>3.441095890410959</v>
      </c>
      <c r="V5249" s="10">
        <f>[1]!b_dq_dirtyprice(A5249,日期设置!$B$2)</f>
        <v>105.1185</v>
      </c>
      <c r="W5249" s="11">
        <f>IF(U5249=0,ROUNDUP((Q5249-日期设置!$B$2)/365,0),ROUNDUP((R5249-日期设置!$B$2)/365,0))</f>
        <v>4</v>
      </c>
      <c r="X5249" s="18">
        <f>_xlfn.IFNA(VLOOKUP(A5249,过往入选债券!A:D,4,0),2)</f>
        <v>2</v>
      </c>
      <c r="Y5249">
        <f>_xlfn.IFNA(VLOOKUP(C5249,[2]Sheet1!$A:$A,1,0),3)</f>
        <v>3</v>
      </c>
    </row>
    <row r="5250" spans="1:25" hidden="1" x14ac:dyDescent="0.2">
      <c r="A5250" s="21" t="s">
        <v>9336</v>
      </c>
      <c r="B5250" s="21" t="s">
        <v>9337</v>
      </c>
      <c r="C5250" s="37" t="s">
        <v>3889</v>
      </c>
      <c r="D5250" s="26" t="str">
        <f>[1]!b_calc_yield(A5250,日期设置!$B$2,F5250,1,R5250,1,O5250,L5250,S5250,)</f>
        <v>Fetching...</v>
      </c>
      <c r="E5250" s="26">
        <f t="shared" ref="E5250:E5313" si="164">((O5250*W5250+L5250)/V5250-1)*100</f>
        <v>14.923882472739791</v>
      </c>
      <c r="F5250" s="18">
        <f>[1]!b_dq_cleanprice($A5250,日期设置!B$2)</f>
        <v>100.4481</v>
      </c>
      <c r="G5250" s="18" t="str">
        <f t="shared" ref="G5250:G5313" si="165">LEFT(T5250,4)&amp;" + "&amp;LEFT(U5250,4)</f>
        <v>3.57 + 0</v>
      </c>
      <c r="H5250" s="27">
        <f>[1]!b_dq_pctchange($A5250,日期设置!$B$2,1)/100</f>
        <v>0</v>
      </c>
      <c r="I5250" s="26">
        <f>[1]!b_pq_pctchange(A5250,日期设置!$B$4,日期设置!$B$2,1)</f>
        <v>0</v>
      </c>
      <c r="J5250" s="26">
        <f>[1]!b_pq_pctchange(A5250,日期设置!$C$4,日期设置!$B$2,1)</f>
        <v>0</v>
      </c>
      <c r="K5250" s="52">
        <f>[1]!b_dq_amount($A5250,日期设置!B$2,2,10000)</f>
        <v>0</v>
      </c>
      <c r="L5250" s="26">
        <f>[1]!b_info_latestpar(A5250,日期设置!$B$2)</f>
        <v>100</v>
      </c>
      <c r="M5250" s="6">
        <f>[1]!b_info_outstandingbalance($A5250,日期设置!B$2)</f>
        <v>5</v>
      </c>
      <c r="N5250" s="7" t="str">
        <f>[1]!b_info_latestissurercreditrating2(A5250,日期设置!$B$2,"102","1")</f>
        <v>AA+</v>
      </c>
      <c r="O5250" s="8">
        <v>4.4000000000000004</v>
      </c>
      <c r="P5250" s="9">
        <f>[1]!b_info_repurchasedate(A5250)</f>
        <v>0</v>
      </c>
      <c r="Q5250" s="8" t="s">
        <v>16134</v>
      </c>
      <c r="R5250" s="2" t="str">
        <f>IF((--IF(P5250=0,Q5250,P5250))&gt;(--日期设置!$B$2),IF(P5250=0,Q5250,P5250),Q5250)</f>
        <v>2024-10-17</v>
      </c>
      <c r="S5250" s="2" t="s">
        <v>18249</v>
      </c>
      <c r="T5250" s="8">
        <f>[1]!b_anal_ptmyear($A5250,日期设置!$B$2)</f>
        <v>3.5726027397260274</v>
      </c>
      <c r="U5250" s="8">
        <f>[1]!b_anal_termifexercise($A5250,日期设置!B$2)</f>
        <v>0</v>
      </c>
      <c r="V5250" s="10">
        <f>[1]!b_dq_dirtyprice(A5250,日期设置!$B$2)</f>
        <v>102.32859999999999</v>
      </c>
      <c r="W5250" s="11">
        <f>IF(U5250=0,ROUNDUP((Q5250-日期设置!$B$2)/365,0),ROUNDUP((R5250-日期设置!$B$2)/365,0))</f>
        <v>4</v>
      </c>
      <c r="X5250" s="18">
        <f>_xlfn.IFNA(VLOOKUP(A5250,过往入选债券!A:D,4,0),2)</f>
        <v>2</v>
      </c>
      <c r="Y5250">
        <f>_xlfn.IFNA(VLOOKUP(C5250,[2]Sheet1!$A:$A,1,0),3)</f>
        <v>3</v>
      </c>
    </row>
    <row r="5251" spans="1:25" hidden="1" x14ac:dyDescent="0.2">
      <c r="A5251" s="21" t="s">
        <v>9232</v>
      </c>
      <c r="B5251" s="21" t="s">
        <v>9233</v>
      </c>
      <c r="C5251" s="37" t="s">
        <v>301</v>
      </c>
      <c r="D5251" s="26" t="str">
        <f>[1]!b_calc_yield(A5251,日期设置!$B$2,F5251,1,R5251,1,O5251,L5251,S5251,)</f>
        <v>Fetching...</v>
      </c>
      <c r="E5251" s="26">
        <f t="shared" si="164"/>
        <v>6.1853590203311049</v>
      </c>
      <c r="F5251" s="18">
        <f>[1]!b_dq_cleanprice($A5251,日期设置!B$2)</f>
        <v>102.14570000000001</v>
      </c>
      <c r="G5251" s="18" t="str">
        <f t="shared" si="165"/>
        <v>1.49 + 0</v>
      </c>
      <c r="H5251" s="27">
        <f>[1]!b_dq_pctchange($A5251,日期设置!$B$2,1)/100</f>
        <v>0</v>
      </c>
      <c r="I5251" s="26">
        <f>[1]!b_pq_pctchange(A5251,日期设置!$B$4,日期设置!$B$2,1)</f>
        <v>0</v>
      </c>
      <c r="J5251" s="26">
        <f>[1]!b_pq_pctchange(A5251,日期设置!$C$4,日期设置!$B$2,1)</f>
        <v>0</v>
      </c>
      <c r="K5251" s="52">
        <f>[1]!b_dq_amount($A5251,日期设置!B$2,2,10000)</f>
        <v>0</v>
      </c>
      <c r="L5251" s="26">
        <f>[1]!b_info_latestpar(A5251,日期设置!$B$2)</f>
        <v>100</v>
      </c>
      <c r="M5251" s="6">
        <f>[1]!b_info_outstandingbalance($A5251,日期设置!B$2)</f>
        <v>7</v>
      </c>
      <c r="N5251" s="7" t="str">
        <f>[1]!b_info_latestissurercreditrating2(A5251,日期设置!$B$2,"102","1")</f>
        <v>AA</v>
      </c>
      <c r="O5251" s="8">
        <v>5.79</v>
      </c>
      <c r="P5251" s="9">
        <f>[1]!b_info_repurchasedate(A5251)</f>
        <v>0</v>
      </c>
      <c r="Q5251" s="8" t="s">
        <v>16928</v>
      </c>
      <c r="R5251" s="2" t="str">
        <f>IF((--IF(P5251=0,Q5251,P5251))&gt;(--日期设置!$B$2),IF(P5251=0,Q5251,P5251),Q5251)</f>
        <v>2022-09-18</v>
      </c>
      <c r="S5251" s="2" t="s">
        <v>18157</v>
      </c>
      <c r="T5251" s="8">
        <f>[1]!b_anal_ptmyear($A5251,日期设置!$B$2)</f>
        <v>1.4931506849315068</v>
      </c>
      <c r="U5251" s="8">
        <f>[1]!b_anal_termifexercise($A5251,日期设置!B$2)</f>
        <v>0</v>
      </c>
      <c r="V5251" s="10">
        <f>[1]!b_dq_dirtyprice(A5251,日期设置!$B$2)</f>
        <v>105.0804</v>
      </c>
      <c r="W5251" s="11">
        <f>IF(U5251=0,ROUNDUP((Q5251-日期设置!$B$2)/365,0),ROUNDUP((R5251-日期设置!$B$2)/365,0))</f>
        <v>2</v>
      </c>
      <c r="X5251" s="18">
        <f>_xlfn.IFNA(VLOOKUP(A5251,过往入选债券!A:D,4,0),2)</f>
        <v>2</v>
      </c>
      <c r="Y5251" s="45">
        <f>_xlfn.IFNA(VLOOKUP(C5251,[2]Sheet1!$A:$A,1,0),3)</f>
        <v>3</v>
      </c>
    </row>
    <row r="5252" spans="1:25" hidden="1" x14ac:dyDescent="0.2">
      <c r="A5252" s="21" t="s">
        <v>15556</v>
      </c>
      <c r="B5252" s="21" t="s">
        <v>15557</v>
      </c>
      <c r="C5252" s="37" t="s">
        <v>15558</v>
      </c>
      <c r="D5252" s="26" t="str">
        <f>[1]!b_calc_yield(A5252,日期设置!$B$2,F5252,1,R5252,1,O5252,L5252,S5252,)</f>
        <v>Fetching...</v>
      </c>
      <c r="E5252" s="26">
        <f t="shared" si="164"/>
        <v>23.869578769861644</v>
      </c>
      <c r="F5252" s="18">
        <f>[1]!b_dq_cleanprice($A5252,日期设置!B$2)</f>
        <v>102</v>
      </c>
      <c r="G5252" s="18" t="str">
        <f t="shared" si="165"/>
        <v>5.72 + 0</v>
      </c>
      <c r="H5252" s="27">
        <f>[1]!b_dq_pctchange($A5252,日期设置!$B$2,1)/100</f>
        <v>0</v>
      </c>
      <c r="I5252" s="26">
        <f>[1]!b_pq_pctchange(A5252,日期设置!$B$4,日期设置!$B$2,1)</f>
        <v>0</v>
      </c>
      <c r="J5252" s="26">
        <f>[1]!b_pq_pctchange(A5252,日期设置!$C$4,日期设置!$B$2,1)</f>
        <v>0</v>
      </c>
      <c r="K5252" s="52">
        <f>[1]!b_dq_amount($A5252,日期设置!B$2,2,10000)</f>
        <v>0</v>
      </c>
      <c r="L5252" s="26">
        <f>[1]!b_info_latestpar(A5252,日期设置!$B$2)</f>
        <v>100</v>
      </c>
      <c r="M5252" s="6">
        <f>[1]!b_info_outstandingbalance($A5252,日期设置!B$2)</f>
        <v>2.7</v>
      </c>
      <c r="N5252" s="7" t="str">
        <f>[1]!b_info_latestissurercreditrating2(A5252,日期设置!$B$2,"102","1")</f>
        <v>AA</v>
      </c>
      <c r="O5252" s="8">
        <v>4.66</v>
      </c>
      <c r="P5252" s="9">
        <f>[1]!b_info_repurchasedate(A5252)</f>
        <v>0</v>
      </c>
      <c r="Q5252" s="8" t="s">
        <v>17386</v>
      </c>
      <c r="R5252" s="2" t="str">
        <f>IF((--IF(P5252=0,Q5252,P5252))&gt;(--日期设置!$B$2),IF(P5252=0,Q5252,P5252),Q5252)</f>
        <v>2026-12-10</v>
      </c>
      <c r="S5252" s="2" t="s">
        <v>17974</v>
      </c>
      <c r="T5252" s="8">
        <f>[1]!b_anal_ptmyear($A5252,日期设置!$B$2)</f>
        <v>5.7205479452054799</v>
      </c>
      <c r="U5252" s="8">
        <f>[1]!b_anal_termifexercise($A5252,日期设置!B$2)</f>
        <v>0</v>
      </c>
      <c r="V5252" s="10">
        <f>[1]!b_dq_dirtyprice(A5252,日期设置!$B$2)</f>
        <v>103.3022</v>
      </c>
      <c r="W5252" s="11">
        <f>IF(U5252=0,ROUNDUP((Q5252-日期设置!$B$2)/365,0),ROUNDUP((R5252-日期设置!$B$2)/365,0))</f>
        <v>6</v>
      </c>
      <c r="X5252" s="18">
        <f>_xlfn.IFNA(VLOOKUP(A5252,过往入选债券!A:D,4,0),2)</f>
        <v>2</v>
      </c>
      <c r="Y5252">
        <f>_xlfn.IFNA(VLOOKUP(C5252,[2]Sheet1!$A:$A,1,0),3)</f>
        <v>3</v>
      </c>
    </row>
    <row r="5253" spans="1:25" hidden="1" x14ac:dyDescent="0.2">
      <c r="A5253" s="21" t="s">
        <v>8037</v>
      </c>
      <c r="B5253" s="21" t="s">
        <v>8038</v>
      </c>
      <c r="C5253" s="37" t="s">
        <v>228</v>
      </c>
      <c r="D5253" s="26" t="str">
        <f>[1]!b_calc_yield(A5253,日期设置!$B$2,F5253,1,R5253,1,O5253,L5253,S5253,)</f>
        <v>Fetching...</v>
      </c>
      <c r="E5253" s="26">
        <f t="shared" si="164"/>
        <v>3.9633811267848262</v>
      </c>
      <c r="F5253" s="18">
        <f>[1]!b_dq_cleanprice($A5253,日期设置!B$2)</f>
        <v>100.6546</v>
      </c>
      <c r="G5253" s="18" t="str">
        <f t="shared" si="165"/>
        <v>0.93 + 0.93</v>
      </c>
      <c r="H5253" s="27">
        <f>[1]!b_dq_pctchange($A5253,日期设置!$B$2,1)/100</f>
        <v>0</v>
      </c>
      <c r="I5253" s="26">
        <f>[1]!b_pq_pctchange(A5253,日期设置!$B$4,日期设置!$B$2,1)</f>
        <v>5.815334789320372E-2</v>
      </c>
      <c r="J5253" s="26">
        <f>[1]!b_pq_pctchange(A5253,日期设置!$C$4,日期设置!$B$2,1)</f>
        <v>5.815334789320372E-2</v>
      </c>
      <c r="K5253" s="52">
        <f>[1]!b_dq_amount($A5253,日期设置!B$2,2,10000)</f>
        <v>0</v>
      </c>
      <c r="L5253" s="26">
        <f>[1]!b_info_latestpar(A5253,日期设置!$B$2)</f>
        <v>100</v>
      </c>
      <c r="M5253" s="6">
        <f>[1]!b_info_outstandingbalance($A5253,日期设置!B$2)</f>
        <v>12</v>
      </c>
      <c r="N5253" s="7" t="str">
        <f>[1]!b_info_latestissurercreditrating2(A5253,日期设置!$B$2,"102","1")</f>
        <v>AAA</v>
      </c>
      <c r="O5253" s="8">
        <v>5</v>
      </c>
      <c r="P5253" s="9">
        <f>[1]!b_info_repurchasedate(A5253)</f>
        <v>0</v>
      </c>
      <c r="Q5253" s="8" t="s">
        <v>16789</v>
      </c>
      <c r="R5253" s="2" t="str">
        <f>IF((--IF(P5253=0,Q5253,P5253))&gt;(--日期设置!$B$2),IF(P5253=0,Q5253,P5253),Q5253)</f>
        <v>2022-02-25</v>
      </c>
      <c r="S5253" s="2" t="s">
        <v>18490</v>
      </c>
      <c r="T5253" s="8">
        <f>[1]!b_anal_ptmyear($A5253,日期设置!$B$2)</f>
        <v>0.93150684931506844</v>
      </c>
      <c r="U5253" s="8">
        <f>[1]!b_anal_termifexercise($A5253,日期设置!B$2)</f>
        <v>0.93150684931506844</v>
      </c>
      <c r="V5253" s="10">
        <f>[1]!b_dq_dirtyprice(A5253,日期设置!$B$2)</f>
        <v>100.9971</v>
      </c>
      <c r="W5253" s="11">
        <f>IF(U5253=0,ROUNDUP((Q5253-日期设置!$B$2)/365,0),ROUNDUP((R5253-日期设置!$B$2)/365,0))</f>
        <v>1</v>
      </c>
      <c r="X5253" s="18">
        <f>_xlfn.IFNA(VLOOKUP(A5253,过往入选债券!A:D,4,0),2)</f>
        <v>2</v>
      </c>
      <c r="Y5253">
        <f>_xlfn.IFNA(VLOOKUP(C5253,[2]Sheet1!$A:$A,1,0),3)</f>
        <v>3</v>
      </c>
    </row>
    <row r="5254" spans="1:25" hidden="1" x14ac:dyDescent="0.2">
      <c r="A5254" s="21" t="s">
        <v>2902</v>
      </c>
      <c r="B5254" s="21" t="s">
        <v>2903</v>
      </c>
      <c r="C5254" s="37" t="s">
        <v>367</v>
      </c>
      <c r="D5254" s="26" t="str">
        <f>[1]!b_calc_yield(A5254,日期设置!$B$2,F5254,1,R5254,1,O5254,L5254,S5254,)</f>
        <v>Fetching...</v>
      </c>
      <c r="E5254" s="26">
        <f t="shared" si="164"/>
        <v>4.24355016302016</v>
      </c>
      <c r="F5254" s="18">
        <f>[1]!b_dq_cleanprice($A5254,日期设置!B$2)</f>
        <v>101.753</v>
      </c>
      <c r="G5254" s="18" t="str">
        <f t="shared" si="165"/>
        <v>3.05 + 1.05</v>
      </c>
      <c r="H5254" s="27">
        <f>[1]!b_dq_pctchange($A5254,日期设置!$B$2,1)/100</f>
        <v>0</v>
      </c>
      <c r="I5254" s="26">
        <f>[1]!b_pq_pctchange(A5254,日期设置!$B$4,日期设置!$B$2,1)</f>
        <v>0</v>
      </c>
      <c r="J5254" s="26">
        <f>[1]!b_pq_pctchange(A5254,日期设置!$C$4,日期设置!$B$2,1)</f>
        <v>0</v>
      </c>
      <c r="K5254" s="52">
        <f>[1]!b_dq_amount($A5254,日期设置!B$2,2,10000)</f>
        <v>0</v>
      </c>
      <c r="L5254" s="26">
        <f>[1]!b_info_latestpar(A5254,日期设置!$B$2)</f>
        <v>100</v>
      </c>
      <c r="M5254" s="6">
        <f>[1]!b_info_outstandingbalance($A5254,日期设置!B$2)</f>
        <v>5</v>
      </c>
      <c r="N5254" s="7">
        <f>[1]!b_info_latestissurercreditrating2(A5254,日期设置!$B$2,"102","1")</f>
        <v>0</v>
      </c>
      <c r="O5254" s="8">
        <v>6</v>
      </c>
      <c r="P5254" s="9" t="str">
        <f>[1]!b_info_repurchasedate(A5254)</f>
        <v>2022-04-10</v>
      </c>
      <c r="Q5254" s="8" t="s">
        <v>16314</v>
      </c>
      <c r="R5254" s="2" t="str">
        <f>IF((--IF(P5254=0,Q5254,P5254))&gt;(--日期设置!$B$2),IF(P5254=0,Q5254,P5254),Q5254)</f>
        <v>2022-04-10</v>
      </c>
      <c r="S5254" s="2" t="s">
        <v>18094</v>
      </c>
      <c r="T5254" s="8">
        <f>[1]!b_anal_ptmyear($A5254,日期设置!$B$2)</f>
        <v>3.0520547945205481</v>
      </c>
      <c r="U5254" s="8">
        <f>[1]!b_anal_termifexercise($A5254,日期设置!B$2)</f>
        <v>1.0520547945205478</v>
      </c>
      <c r="V5254" s="10">
        <f>[1]!b_dq_dirtyprice(A5254,日期设置!$B$2)</f>
        <v>107.44070000000001</v>
      </c>
      <c r="W5254" s="11">
        <f>IF(U5254=0,ROUNDUP((Q5254-日期设置!$B$2)/365,0),ROUNDUP((R5254-日期设置!$B$2)/365,0))</f>
        <v>2</v>
      </c>
      <c r="X5254" s="18">
        <f>_xlfn.IFNA(VLOOKUP(A5254,过往入选债券!A:D,4,0),2)</f>
        <v>2</v>
      </c>
      <c r="Y5254">
        <f>_xlfn.IFNA(VLOOKUP(C5254,[2]Sheet1!$A:$A,1,0),3)</f>
        <v>3</v>
      </c>
    </row>
    <row r="5255" spans="1:25" hidden="1" x14ac:dyDescent="0.2">
      <c r="A5255" s="21" t="s">
        <v>5898</v>
      </c>
      <c r="B5255" s="21" t="s">
        <v>5899</v>
      </c>
      <c r="C5255" s="37" t="s">
        <v>185</v>
      </c>
      <c r="D5255" s="26" t="str">
        <f>[1]!b_calc_yield(A5255,日期设置!$B$2,F5255,1,R5255,1,O5255,L5255,S5255,)</f>
        <v>Fetching...</v>
      </c>
      <c r="E5255" s="26">
        <f t="shared" si="164"/>
        <v>6.6426207477148003</v>
      </c>
      <c r="F5255" s="18">
        <f>[1]!b_dq_cleanprice($A5255,日期设置!B$2)</f>
        <v>101.44459999999999</v>
      </c>
      <c r="G5255" s="18" t="str">
        <f t="shared" si="165"/>
        <v>1.59 + 0</v>
      </c>
      <c r="H5255" s="27">
        <f>[1]!b_dq_pctchange($A5255,日期设置!$B$2,1)/100</f>
        <v>0</v>
      </c>
      <c r="I5255" s="26">
        <f>[1]!b_pq_pctchange(A5255,日期设置!$B$4,日期设置!$B$2,1)</f>
        <v>0</v>
      </c>
      <c r="J5255" s="26">
        <f>[1]!b_pq_pctchange(A5255,日期设置!$C$4,日期设置!$B$2,1)</f>
        <v>-1.4505847220360273</v>
      </c>
      <c r="K5255" s="52">
        <f>[1]!b_dq_amount($A5255,日期设置!B$2,2,10000)</f>
        <v>0</v>
      </c>
      <c r="L5255" s="26">
        <f>[1]!b_info_latestpar(A5255,日期设置!$B$2)</f>
        <v>100</v>
      </c>
      <c r="M5255" s="6">
        <f>[1]!b_info_outstandingbalance($A5255,日期设置!B$2)</f>
        <v>5</v>
      </c>
      <c r="N5255" s="7" t="str">
        <f>[1]!b_info_latestissurercreditrating2(A5255,日期设置!$B$2,"102","1")</f>
        <v>AAA</v>
      </c>
      <c r="O5255" s="8">
        <v>5.23</v>
      </c>
      <c r="P5255" s="9">
        <f>[1]!b_info_repurchasedate(A5255)</f>
        <v>0</v>
      </c>
      <c r="Q5255" s="8" t="s">
        <v>16145</v>
      </c>
      <c r="R5255" s="2" t="str">
        <f>IF((--IF(P5255=0,Q5255,P5255))&gt;(--日期设置!$B$2),IF(P5255=0,Q5255,P5255),Q5255)</f>
        <v>2022-10-24</v>
      </c>
      <c r="S5255" s="2" t="s">
        <v>18004</v>
      </c>
      <c r="T5255" s="8">
        <f>[1]!b_anal_ptmyear($A5255,日期设置!$B$2)</f>
        <v>1.5917808219178082</v>
      </c>
      <c r="U5255" s="8">
        <f>[1]!b_anal_termifexercise($A5255,日期设置!B$2)</f>
        <v>0</v>
      </c>
      <c r="V5255" s="10">
        <f>[1]!b_dq_dirtyprice(A5255,日期设置!$B$2)</f>
        <v>103.5796</v>
      </c>
      <c r="W5255" s="11">
        <f>IF(U5255=0,ROUNDUP((Q5255-日期设置!$B$2)/365,0),ROUNDUP((R5255-日期设置!$B$2)/365,0))</f>
        <v>2</v>
      </c>
      <c r="X5255" s="18">
        <f>_xlfn.IFNA(VLOOKUP(A5255,过往入选债券!A:D,4,0),2)</f>
        <v>2</v>
      </c>
      <c r="Y5255">
        <f>_xlfn.IFNA(VLOOKUP(C5255,[2]Sheet1!$A:$A,1,0),3)</f>
        <v>3</v>
      </c>
    </row>
    <row r="5256" spans="1:25" hidden="1" x14ac:dyDescent="0.2">
      <c r="A5256" s="21" t="s">
        <v>2042</v>
      </c>
      <c r="B5256" s="21" t="s">
        <v>2043</v>
      </c>
      <c r="C5256" s="37" t="s">
        <v>356</v>
      </c>
      <c r="D5256" s="26" t="str">
        <f>[1]!b_calc_yield(A5256,日期设置!$B$2,F5256,1,R5256,1,O5256,L5256,S5256,)</f>
        <v>Fetching...</v>
      </c>
      <c r="E5256" s="26">
        <f t="shared" si="164"/>
        <v>1.8416984594765484</v>
      </c>
      <c r="F5256" s="18">
        <f>[1]!b_dq_cleanprice($A5256,日期设置!B$2)</f>
        <v>101.09099999999999</v>
      </c>
      <c r="G5256" s="18" t="str">
        <f t="shared" si="165"/>
        <v>0.43 + 0</v>
      </c>
      <c r="H5256" s="27">
        <f>[1]!b_dq_pctchange($A5256,日期设置!$B$2,1)/100</f>
        <v>0</v>
      </c>
      <c r="I5256" s="26">
        <f>[1]!b_pq_pctchange(A5256,日期设置!$B$4,日期设置!$B$2,1)</f>
        <v>-0.10178469079195274</v>
      </c>
      <c r="J5256" s="26">
        <f>[1]!b_pq_pctchange(A5256,日期设置!$C$4,日期设置!$B$2,1)</f>
        <v>-0.45199409158050535</v>
      </c>
      <c r="K5256" s="52">
        <f>[1]!b_dq_amount($A5256,日期设置!B$2,2,10000)</f>
        <v>0</v>
      </c>
      <c r="L5256" s="26">
        <f>[1]!b_info_latestpar(A5256,日期设置!$B$2)</f>
        <v>100</v>
      </c>
      <c r="M5256" s="6">
        <f>[1]!b_info_outstandingbalance($A5256,日期设置!B$2)</f>
        <v>7</v>
      </c>
      <c r="N5256" s="7">
        <f>[1]!b_info_latestissurercreditrating2(A5256,日期设置!$B$2,"102","1")</f>
        <v>0</v>
      </c>
      <c r="O5256" s="8">
        <v>6.99</v>
      </c>
      <c r="P5256" s="9">
        <f>[1]!b_info_repurchasedate(A5256)</f>
        <v>0</v>
      </c>
      <c r="Q5256" s="8" t="s">
        <v>16290</v>
      </c>
      <c r="R5256" s="2" t="str">
        <f>IF((--IF(P5256=0,Q5256,P5256))&gt;(--日期设置!$B$2),IF(P5256=0,Q5256,P5256),Q5256)</f>
        <v>2021-08-27</v>
      </c>
      <c r="S5256" s="2" t="s">
        <v>18072</v>
      </c>
      <c r="T5256" s="8">
        <f>[1]!b_anal_ptmyear($A5256,日期设置!$B$2)</f>
        <v>0.43287671232876712</v>
      </c>
      <c r="U5256" s="8">
        <f>[1]!b_anal_termifexercise($A5256,日期设置!B$2)</f>
        <v>0</v>
      </c>
      <c r="V5256" s="10">
        <f>[1]!b_dq_dirtyprice(A5256,日期设置!$B$2)</f>
        <v>105.0552</v>
      </c>
      <c r="W5256" s="11">
        <f>IF(U5256=0,ROUNDUP((Q5256-日期设置!$B$2)/365,0),ROUNDUP((R5256-日期设置!$B$2)/365,0))</f>
        <v>1</v>
      </c>
      <c r="X5256" s="18">
        <f>_xlfn.IFNA(VLOOKUP(A5256,过往入选债券!A:D,4,0),2)</f>
        <v>2</v>
      </c>
      <c r="Y5256">
        <f>_xlfn.IFNA(VLOOKUP(C5256,[2]Sheet1!$A:$A,1,0),3)</f>
        <v>3</v>
      </c>
    </row>
    <row r="5257" spans="1:25" hidden="1" x14ac:dyDescent="0.2">
      <c r="A5257" s="28" t="s">
        <v>22598</v>
      </c>
      <c r="B5257" s="28" t="s">
        <v>22599</v>
      </c>
      <c r="C5257" s="39" t="s">
        <v>10335</v>
      </c>
      <c r="D5257" s="26">
        <f>[1]!b_calc_yield(A5257,日期设置!$B$2,F5257,1,R5257,1,O5257,L5257,S5257,)</f>
        <v>4.2544440247420763</v>
      </c>
      <c r="E5257" s="26">
        <f t="shared" si="164"/>
        <v>12.179184153197431</v>
      </c>
      <c r="F5257" s="18">
        <f>[1]!b_dq_cleanprice($A5257,日期设置!B$2)</f>
        <v>99.947699999999998</v>
      </c>
      <c r="G5257" s="18" t="str">
        <f t="shared" si="165"/>
        <v>2.87 + 0</v>
      </c>
      <c r="H5257" s="27">
        <f>[1]!b_dq_pctchange($A5257,日期设置!$B$2,1)/100</f>
        <v>0</v>
      </c>
      <c r="I5257" s="26">
        <f>[1]!b_pq_pctchange(A5257,日期设置!$B$4,日期设置!$B$2,1)</f>
        <v>4.8649086928704378E-2</v>
      </c>
      <c r="J5257" s="26">
        <f>[1]!b_pq_pctchange(A5257,日期设置!$C$4,日期设置!$B$2,1)</f>
        <v>-5.2300000000002456E-2</v>
      </c>
      <c r="K5257" s="52">
        <f>[1]!b_dq_amount($A5257,日期设置!B$2,2,10000)</f>
        <v>0</v>
      </c>
      <c r="L5257" s="26">
        <f>[1]!b_info_latestpar(A5257,日期设置!$B$2)</f>
        <v>100</v>
      </c>
      <c r="M5257" s="6">
        <f>[1]!b_info_outstandingbalance($A5257,日期设置!B$2)</f>
        <v>20</v>
      </c>
      <c r="N5257" s="7" t="str">
        <f>[1]!b_info_latestissurercreditrating2(A5257,日期设置!$B$2,"102","1")</f>
        <v>AAA</v>
      </c>
      <c r="O5257" s="43">
        <v>4.24</v>
      </c>
      <c r="P5257" s="9">
        <f>[1]!b_info_repurchasedate(A5257)</f>
        <v>0</v>
      </c>
      <c r="Q5257" s="31" t="s">
        <v>23438</v>
      </c>
      <c r="R5257" s="2" t="str">
        <f>IF((--IF(P5257=0,Q5257,P5257))&gt;(--日期设置!$B$2),IF(P5257=0,Q5257,P5257),Q5257)</f>
        <v>2024-02-04</v>
      </c>
      <c r="S5257" s="2" t="s">
        <v>23241</v>
      </c>
      <c r="T5257" s="8">
        <f>[1]!b_anal_ptmyear($A5257,日期设置!$B$2)</f>
        <v>2.8739726027397259</v>
      </c>
      <c r="U5257" s="8">
        <f>[1]!b_anal_termifexercise($A5257,日期设置!B$2)</f>
        <v>0</v>
      </c>
      <c r="V5257" s="10">
        <f>[1]!b_dq_dirtyprice(A5257,日期设置!$B$2)</f>
        <v>100.4821</v>
      </c>
      <c r="W5257" s="11">
        <f>IF(U5257=0,ROUNDUP((Q5257-日期设置!$B$2)/365,0),ROUNDUP((R5257-日期设置!$B$2)/365,0))</f>
        <v>3</v>
      </c>
      <c r="X5257" s="18">
        <f>_xlfn.IFNA(VLOOKUP(A5257,过往入选债券!A:D,4,0),2)</f>
        <v>2</v>
      </c>
      <c r="Y5257">
        <f>_xlfn.IFNA(VLOOKUP(C5257,[2]Sheet1!$A:$A,1,0),3)</f>
        <v>3</v>
      </c>
    </row>
    <row r="5258" spans="1:25" hidden="1" x14ac:dyDescent="0.2">
      <c r="A5258" s="21" t="s">
        <v>3706</v>
      </c>
      <c r="B5258" s="21" t="s">
        <v>3707</v>
      </c>
      <c r="C5258" s="37" t="s">
        <v>2227</v>
      </c>
      <c r="D5258" s="26" t="str">
        <f>[1]!b_calc_yield(A5258,日期设置!$B$2,F5258,1,R5258,1,O5258,L5258,S5258,)</f>
        <v>Fetching...</v>
      </c>
      <c r="E5258" s="26">
        <f t="shared" si="164"/>
        <v>3.0536958262758152</v>
      </c>
      <c r="F5258" s="18">
        <f>[1]!b_dq_cleanprice($A5258,日期设置!B$2)</f>
        <v>99.8583</v>
      </c>
      <c r="G5258" s="18" t="str">
        <f t="shared" si="165"/>
        <v>1.71 + 0.71</v>
      </c>
      <c r="H5258" s="27">
        <f>[1]!b_dq_pctchange($A5258,日期设置!$B$2,1)/100</f>
        <v>0</v>
      </c>
      <c r="I5258" s="26">
        <f>[1]!b_pq_pctchange(A5258,日期设置!$B$4,日期设置!$B$2,1)</f>
        <v>0</v>
      </c>
      <c r="J5258" s="26">
        <f>[1]!b_pq_pctchange(A5258,日期设置!$C$4,日期设置!$B$2,1)</f>
        <v>0</v>
      </c>
      <c r="K5258" s="52">
        <f>[1]!b_dq_amount($A5258,日期设置!B$2,2,10000)</f>
        <v>0</v>
      </c>
      <c r="L5258" s="26">
        <f>[1]!b_info_latestpar(A5258,日期设置!$B$2)</f>
        <v>100</v>
      </c>
      <c r="M5258" s="6">
        <f>[1]!b_info_outstandingbalance($A5258,日期设置!B$2)</f>
        <v>5</v>
      </c>
      <c r="N5258" s="7">
        <f>[1]!b_info_latestissurercreditrating2(A5258,日期设置!$B$2,"102","1")</f>
        <v>0</v>
      </c>
      <c r="O5258" s="8">
        <v>4.0999999999999996</v>
      </c>
      <c r="P5258" s="9" t="str">
        <f>[1]!b_info_repurchasedate(A5258)</f>
        <v>2021-12-09</v>
      </c>
      <c r="Q5258" s="8" t="s">
        <v>16767</v>
      </c>
      <c r="R5258" s="2" t="str">
        <f>IF((--IF(P5258=0,Q5258,P5258))&gt;(--日期设置!$B$2),IF(P5258=0,Q5258,P5258),Q5258)</f>
        <v>2021-12-09</v>
      </c>
      <c r="S5258" s="2" t="s">
        <v>18477</v>
      </c>
      <c r="T5258" s="8">
        <f>[1]!b_anal_ptmyear($A5258,日期设置!$B$2)</f>
        <v>1.7178082191780821</v>
      </c>
      <c r="U5258" s="8">
        <f>[1]!b_anal_termifexercise($A5258,日期设置!B$2)</f>
        <v>0.71780821917808224</v>
      </c>
      <c r="V5258" s="10">
        <f>[1]!b_dq_dirtyprice(A5258,日期设置!$B$2)</f>
        <v>101.0153</v>
      </c>
      <c r="W5258" s="11">
        <f>IF(U5258=0,ROUNDUP((Q5258-日期设置!$B$2)/365,0),ROUNDUP((R5258-日期设置!$B$2)/365,0))</f>
        <v>1</v>
      </c>
      <c r="X5258" s="18">
        <f>_xlfn.IFNA(VLOOKUP(A5258,过往入选债券!A:D,4,0),2)</f>
        <v>2</v>
      </c>
      <c r="Y5258">
        <f>_xlfn.IFNA(VLOOKUP(C5258,[2]Sheet1!$A:$A,1,0),3)</f>
        <v>3</v>
      </c>
    </row>
    <row r="5259" spans="1:25" hidden="1" x14ac:dyDescent="0.2">
      <c r="A5259" s="21" t="s">
        <v>12846</v>
      </c>
      <c r="B5259" s="21" t="s">
        <v>12847</v>
      </c>
      <c r="C5259" s="37" t="s">
        <v>5784</v>
      </c>
      <c r="D5259" s="26" t="str">
        <f>[1]!b_calc_yield(A5259,日期设置!$B$2,F5259,1,R5259,1,O5259,L5259,S5259,)</f>
        <v>Fetching...</v>
      </c>
      <c r="E5259" s="26">
        <f t="shared" si="164"/>
        <v>19.686600106691476</v>
      </c>
      <c r="F5259" s="18">
        <f>[1]!b_dq_cleanprice($A5259,日期设置!B$2)</f>
        <v>39.533200000000001</v>
      </c>
      <c r="G5259" s="18" t="str">
        <f t="shared" si="165"/>
        <v>1.98 + 0</v>
      </c>
      <c r="H5259" s="27">
        <f>[1]!b_dq_pctchange($A5259,日期设置!$B$2,1)/100</f>
        <v>0</v>
      </c>
      <c r="I5259" s="26">
        <f>[1]!b_pq_pctchange(A5259,日期设置!$B$4,日期设置!$B$2,1)</f>
        <v>-33.333220910055196</v>
      </c>
      <c r="J5259" s="26">
        <f>[1]!b_pq_pctchange(A5259,日期设置!$C$4,日期设置!$B$2,1)</f>
        <v>-33.333220910055196</v>
      </c>
      <c r="K5259" s="52">
        <f>[1]!b_dq_amount($A5259,日期设置!B$2,2,10000)</f>
        <v>0</v>
      </c>
      <c r="L5259" s="26">
        <f>[1]!b_info_latestpar(A5259,日期设置!$B$2)</f>
        <v>40</v>
      </c>
      <c r="M5259" s="6">
        <f>[1]!b_info_outstandingbalance($A5259,日期设置!B$2)</f>
        <v>5.2</v>
      </c>
      <c r="N5259" s="7" t="str">
        <f>[1]!b_info_latestissurercreditrating2(A5259,日期设置!$B$2,"102","1")</f>
        <v>AA</v>
      </c>
      <c r="O5259" s="8">
        <v>3.67</v>
      </c>
      <c r="P5259" s="9">
        <f>[1]!b_info_repurchasedate(A5259)</f>
        <v>0</v>
      </c>
      <c r="Q5259" s="8" t="s">
        <v>16796</v>
      </c>
      <c r="R5259" s="2" t="str">
        <f>IF((--IF(P5259=0,Q5259,P5259))&gt;(--日期设置!$B$2),IF(P5259=0,Q5259,P5259),Q5259)</f>
        <v>2023-03-17</v>
      </c>
      <c r="S5259" s="2" t="s">
        <v>18261</v>
      </c>
      <c r="T5259" s="8">
        <f>[1]!b_anal_ptmyear($A5259,日期设置!$B$2)</f>
        <v>1.9863013698630136</v>
      </c>
      <c r="U5259" s="8">
        <f>[1]!b_anal_termifexercise($A5259,日期设置!B$2)</f>
        <v>0</v>
      </c>
      <c r="V5259" s="10">
        <f>[1]!b_dq_dirtyprice(A5259,日期设置!$B$2)</f>
        <v>39.5533</v>
      </c>
      <c r="W5259" s="11">
        <f>IF(U5259=0,ROUNDUP((Q5259-日期设置!$B$2)/365,0),ROUNDUP((R5259-日期设置!$B$2)/365,0))</f>
        <v>2</v>
      </c>
      <c r="X5259" s="18">
        <f>_xlfn.IFNA(VLOOKUP(A5259,过往入选债券!A:D,4,0),2)</f>
        <v>2</v>
      </c>
      <c r="Y5259">
        <f>_xlfn.IFNA(VLOOKUP(C5259,[2]Sheet1!$A:$A,1,0),3)</f>
        <v>3</v>
      </c>
    </row>
    <row r="5260" spans="1:25" hidden="1" x14ac:dyDescent="0.2">
      <c r="A5260" s="21" t="s">
        <v>13711</v>
      </c>
      <c r="B5260" s="21" t="s">
        <v>13712</v>
      </c>
      <c r="C5260" s="37" t="s">
        <v>1055</v>
      </c>
      <c r="D5260" s="26" t="str">
        <f>[1]!b_calc_yield(A5260,日期设置!$B$2,F5260,1,R5260,1,O5260,L5260,S5260,)</f>
        <v>Fetching...</v>
      </c>
      <c r="E5260" s="26">
        <f t="shared" si="164"/>
        <v>18.913368250130659</v>
      </c>
      <c r="F5260" s="18">
        <f>[1]!b_dq_cleanprice($A5260,日期设置!B$2)</f>
        <v>82.108000000000004</v>
      </c>
      <c r="G5260" s="18" t="str">
        <f t="shared" si="165"/>
        <v>3.07 + 0</v>
      </c>
      <c r="H5260" s="27">
        <f>[1]!b_dq_pctchange($A5260,日期设置!$B$2,1)/100</f>
        <v>0</v>
      </c>
      <c r="I5260" s="26">
        <f>[1]!b_pq_pctchange(A5260,日期设置!$B$4,日期设置!$B$2,1)</f>
        <v>0</v>
      </c>
      <c r="J5260" s="26">
        <f>[1]!b_pq_pctchange(A5260,日期设置!$C$4,日期设置!$B$2,1)</f>
        <v>0</v>
      </c>
      <c r="K5260" s="52">
        <f>[1]!b_dq_amount($A5260,日期设置!B$2,2,10000)</f>
        <v>0</v>
      </c>
      <c r="L5260" s="26">
        <f>[1]!b_info_latestpar(A5260,日期设置!$B$2)</f>
        <v>80</v>
      </c>
      <c r="M5260" s="6">
        <f>[1]!b_info_outstandingbalance($A5260,日期设置!B$2)</f>
        <v>13.6</v>
      </c>
      <c r="N5260" s="7" t="str">
        <f>[1]!b_info_latestissurercreditrating2(A5260,日期设置!$B$2,"102","1")</f>
        <v>AA</v>
      </c>
      <c r="O5260" s="8">
        <v>5.65</v>
      </c>
      <c r="P5260" s="9">
        <f>[1]!b_info_repurchasedate(A5260)</f>
        <v>0</v>
      </c>
      <c r="Q5260" s="8" t="s">
        <v>17171</v>
      </c>
      <c r="R5260" s="2" t="str">
        <f>IF((--IF(P5260=0,Q5260,P5260))&gt;(--日期设置!$B$2),IF(P5260=0,Q5260,P5260),Q5260)</f>
        <v>2024-04-19</v>
      </c>
      <c r="S5260" s="2" t="s">
        <v>18695</v>
      </c>
      <c r="T5260" s="8">
        <f>[1]!b_anal_ptmyear($A5260,日期设置!$B$2)</f>
        <v>3.0767123287671234</v>
      </c>
      <c r="U5260" s="8">
        <f>[1]!b_anal_termifexercise($A5260,日期设置!B$2)</f>
        <v>0</v>
      </c>
      <c r="V5260" s="10">
        <f>[1]!b_dq_dirtyprice(A5260,日期设置!$B$2)</f>
        <v>86.281300000000002</v>
      </c>
      <c r="W5260" s="11">
        <f>IF(U5260=0,ROUNDUP((Q5260-日期设置!$B$2)/365,0),ROUNDUP((R5260-日期设置!$B$2)/365,0))</f>
        <v>4</v>
      </c>
      <c r="X5260" s="18">
        <f>_xlfn.IFNA(VLOOKUP(A5260,过往入选债券!A:D,4,0),2)</f>
        <v>2</v>
      </c>
      <c r="Y5260">
        <f>_xlfn.IFNA(VLOOKUP(C5260,[2]Sheet1!$A:$A,1,0),3)</f>
        <v>3</v>
      </c>
    </row>
    <row r="5261" spans="1:25" hidden="1" x14ac:dyDescent="0.2">
      <c r="A5261" s="21" t="s">
        <v>620</v>
      </c>
      <c r="B5261" s="21" t="s">
        <v>621</v>
      </c>
      <c r="C5261" s="37" t="s">
        <v>622</v>
      </c>
      <c r="D5261" s="26" t="str">
        <f>[1]!b_calc_yield(A5261,日期设置!$B$2,F5261,1,R5261,1,O5261,L5261,S5261,)</f>
        <v>Fetching...</v>
      </c>
      <c r="E5261" s="26">
        <f t="shared" si="164"/>
        <v>1.9113654670880553</v>
      </c>
      <c r="F5261" s="18">
        <f>[1]!b_dq_cleanprice($A5261,日期设置!B$2)</f>
        <v>99.790700000000001</v>
      </c>
      <c r="G5261" s="18" t="str">
        <f t="shared" si="165"/>
        <v>0.44 + 0</v>
      </c>
      <c r="H5261" s="27">
        <f>[1]!b_dq_pctchange($A5261,日期设置!$B$2,1)/100</f>
        <v>0</v>
      </c>
      <c r="I5261" s="26">
        <f>[1]!b_pq_pctchange(A5261,日期设置!$B$4,日期设置!$B$2,1)</f>
        <v>0</v>
      </c>
      <c r="J5261" s="26">
        <f>[1]!b_pq_pctchange(A5261,日期设置!$C$4,日期设置!$B$2,1)</f>
        <v>0</v>
      </c>
      <c r="K5261" s="52">
        <f>[1]!b_dq_amount($A5261,日期设置!B$2,2,10000)</f>
        <v>0</v>
      </c>
      <c r="L5261" s="26">
        <f>[1]!b_info_latestpar(A5261,日期设置!$B$2)</f>
        <v>100</v>
      </c>
      <c r="M5261" s="6">
        <f>[1]!b_info_outstandingbalance($A5261,日期设置!B$2)</f>
        <v>3</v>
      </c>
      <c r="N5261" s="7">
        <f>[1]!b_info_latestissurercreditrating2(A5261,日期设置!$B$2,"102","1")</f>
        <v>0</v>
      </c>
      <c r="O5261" s="8">
        <v>3.87</v>
      </c>
      <c r="P5261" s="9">
        <f>[1]!b_info_repurchasedate(A5261)</f>
        <v>0</v>
      </c>
      <c r="Q5261" s="8" t="s">
        <v>16600</v>
      </c>
      <c r="R5261" s="2" t="str">
        <f>IF((--IF(P5261=0,Q5261,P5261))&gt;(--日期设置!$B$2),IF(P5261=0,Q5261,P5261),Q5261)</f>
        <v>2021-09-02</v>
      </c>
      <c r="S5261" s="2" t="s">
        <v>18352</v>
      </c>
      <c r="T5261" s="8">
        <f>[1]!b_anal_ptmyear($A5261,日期设置!$B$2)</f>
        <v>0.44931506849315067</v>
      </c>
      <c r="U5261" s="8">
        <f>[1]!b_anal_termifexercise($A5261,日期设置!B$2)</f>
        <v>0</v>
      </c>
      <c r="V5261" s="10">
        <f>[1]!b_dq_dirtyprice(A5261,日期设置!$B$2)</f>
        <v>101.92189999999999</v>
      </c>
      <c r="W5261" s="11">
        <f>IF(U5261=0,ROUNDUP((Q5261-日期设置!$B$2)/365,0),ROUNDUP((R5261-日期设置!$B$2)/365,0))</f>
        <v>1</v>
      </c>
      <c r="X5261" s="18">
        <f>_xlfn.IFNA(VLOOKUP(A5261,过往入选债券!A:D,4,0),2)</f>
        <v>2</v>
      </c>
      <c r="Y5261">
        <f>_xlfn.IFNA(VLOOKUP(C5261,[2]Sheet1!$A:$A,1,0),3)</f>
        <v>3</v>
      </c>
    </row>
    <row r="5262" spans="1:25" x14ac:dyDescent="0.2">
      <c r="A5262" s="21" t="s">
        <v>6068</v>
      </c>
      <c r="B5262" s="21" t="s">
        <v>6069</v>
      </c>
      <c r="C5262" s="37" t="s">
        <v>98</v>
      </c>
      <c r="D5262" s="26" t="str">
        <f>[1]!b_calc_yield(A5262,日期设置!$B$2,F5262,1,R5262,1,O5262,L5262,S5262,)</f>
        <v>Fetching...</v>
      </c>
      <c r="E5262" s="26">
        <f t="shared" si="164"/>
        <v>7.0330307457070251</v>
      </c>
      <c r="F5262" s="18">
        <f>[1]!b_dq_cleanprice($A5262,日期设置!B$2)</f>
        <v>103.547</v>
      </c>
      <c r="G5262" s="18" t="str">
        <f t="shared" si="165"/>
        <v>1.69 + 0</v>
      </c>
      <c r="H5262" s="27">
        <f>[1]!b_dq_pctchange($A5262,日期设置!$B$2,1)/100</f>
        <v>-9.4021035149784802E-3</v>
      </c>
      <c r="I5262" s="26">
        <f>[1]!b_pq_pctchange(A5262,日期设置!$B$4,日期设置!$B$2,1)</f>
        <v>-0.94021035149784804</v>
      </c>
      <c r="J5262" s="26">
        <f>[1]!b_pq_pctchange(A5262,日期设置!$C$4,日期设置!$B$2,1)</f>
        <v>-0.94021035149784804</v>
      </c>
      <c r="K5262" s="52">
        <f>[1]!b_dq_amount($A5262,日期设置!B$2,2,10000)</f>
        <v>21111.746575999998</v>
      </c>
      <c r="L5262" s="26">
        <f>[1]!b_info_latestpar(A5262,日期设置!$B$2)</f>
        <v>100</v>
      </c>
      <c r="M5262" s="6">
        <f>[1]!b_info_outstandingbalance($A5262,日期设置!B$2)</f>
        <v>20</v>
      </c>
      <c r="N5262" s="7" t="str">
        <f>[1]!b_info_latestissurercreditrating2(A5262,日期设置!$B$2,"102","1")</f>
        <v>AA+</v>
      </c>
      <c r="O5262" s="8">
        <v>6.49</v>
      </c>
      <c r="P5262" s="9">
        <f>[1]!b_info_repurchasedate(A5262)</f>
        <v>0</v>
      </c>
      <c r="Q5262" s="8" t="s">
        <v>16856</v>
      </c>
      <c r="R5262" s="2" t="str">
        <f>IF((--IF(P5262=0,Q5262,P5262))&gt;(--日期设置!$B$2),IF(P5262=0,Q5262,P5262),Q5262)</f>
        <v>2022-11-29</v>
      </c>
      <c r="S5262" s="2" t="s">
        <v>18275</v>
      </c>
      <c r="T5262" s="8">
        <f>[1]!b_anal_ptmyear($A5262,日期设置!$B$2)</f>
        <v>1.6904109589041096</v>
      </c>
      <c r="U5262" s="8">
        <f>[1]!b_anal_termifexercise($A5262,日期设置!B$2)</f>
        <v>0</v>
      </c>
      <c r="V5262" s="10">
        <f>[1]!b_dq_dirtyprice(A5262,日期设置!$B$2)</f>
        <v>105.5562</v>
      </c>
      <c r="W5262" s="11">
        <f>IF(U5262=0,ROUNDUP((Q5262-日期设置!$B$2)/365,0),ROUNDUP((R5262-日期设置!$B$2)/365,0))</f>
        <v>2</v>
      </c>
      <c r="X5262" s="18">
        <f>_xlfn.IFNA(VLOOKUP(A5262,过往入选债券!A:D,4,0),2)</f>
        <v>2</v>
      </c>
      <c r="Y5262">
        <f>_xlfn.IFNA(VLOOKUP(C5262,[2]Sheet1!$A:$A,1,0),3)</f>
        <v>3</v>
      </c>
    </row>
    <row r="5263" spans="1:25" hidden="1" x14ac:dyDescent="0.2">
      <c r="A5263" s="21" t="s">
        <v>2846</v>
      </c>
      <c r="B5263" s="21" t="s">
        <v>2847</v>
      </c>
      <c r="C5263" s="37" t="s">
        <v>136</v>
      </c>
      <c r="D5263" s="26" t="str">
        <f>[1]!b_calc_yield(A5263,日期设置!$B$2,F5263,1,R5263,1,O5263,L5263,S5263,)</f>
        <v>Fetching...</v>
      </c>
      <c r="E5263" s="26">
        <f t="shared" si="164"/>
        <v>4.1247764415809796</v>
      </c>
      <c r="F5263" s="18">
        <f>[1]!b_dq_cleanprice($A5263,日期设置!B$2)</f>
        <v>101.0016</v>
      </c>
      <c r="G5263" s="18" t="str">
        <f t="shared" si="165"/>
        <v>1.01 + 0</v>
      </c>
      <c r="H5263" s="27">
        <f>[1]!b_dq_pctchange($A5263,日期设置!$B$2,1)/100</f>
        <v>0</v>
      </c>
      <c r="I5263" s="26">
        <f>[1]!b_pq_pctchange(A5263,日期设置!$B$4,日期设置!$B$2,1)</f>
        <v>0</v>
      </c>
      <c r="J5263" s="26">
        <f>[1]!b_pq_pctchange(A5263,日期设置!$C$4,日期设置!$B$2,1)</f>
        <v>0</v>
      </c>
      <c r="K5263" s="52">
        <f>[1]!b_dq_amount($A5263,日期设置!B$2,2,10000)</f>
        <v>0</v>
      </c>
      <c r="L5263" s="26">
        <f>[1]!b_info_latestpar(A5263,日期设置!$B$2)</f>
        <v>100</v>
      </c>
      <c r="M5263" s="6">
        <f>[1]!b_info_outstandingbalance($A5263,日期设置!B$2)</f>
        <v>10</v>
      </c>
      <c r="N5263" s="7">
        <f>[1]!b_info_latestissurercreditrating2(A5263,日期设置!$B$2,"102","1")</f>
        <v>0</v>
      </c>
      <c r="O5263" s="8">
        <v>5.28</v>
      </c>
      <c r="P5263" s="9">
        <f>[1]!b_info_repurchasedate(A5263)</f>
        <v>0</v>
      </c>
      <c r="Q5263" s="8" t="s">
        <v>17038</v>
      </c>
      <c r="R5263" s="2" t="str">
        <f>IF((--IF(P5263=0,Q5263,P5263))&gt;(--日期设置!$B$2),IF(P5263=0,Q5263,P5263),Q5263)</f>
        <v>2022-03-29</v>
      </c>
      <c r="S5263" s="2" t="s">
        <v>18641</v>
      </c>
      <c r="T5263" s="8">
        <f>[1]!b_anal_ptmyear($A5263,日期设置!$B$2)</f>
        <v>1.0191780821917809</v>
      </c>
      <c r="U5263" s="8">
        <f>[1]!b_anal_termifexercise($A5263,日期设置!B$2)</f>
        <v>0</v>
      </c>
      <c r="V5263" s="10">
        <f>[1]!b_dq_dirtyprice(A5263,日期设置!$B$2)</f>
        <v>106.1803</v>
      </c>
      <c r="W5263" s="11">
        <f>IF(U5263=0,ROUNDUP((Q5263-日期设置!$B$2)/365,0),ROUNDUP((R5263-日期设置!$B$2)/365,0))</f>
        <v>2</v>
      </c>
      <c r="X5263" s="18">
        <f>_xlfn.IFNA(VLOOKUP(A5263,过往入选债券!A:D,4,0),2)</f>
        <v>2</v>
      </c>
      <c r="Y5263">
        <f>_xlfn.IFNA(VLOOKUP(C5263,[2]Sheet1!$A:$A,1,0),3)</f>
        <v>3</v>
      </c>
    </row>
    <row r="5264" spans="1:25" hidden="1" x14ac:dyDescent="0.2">
      <c r="A5264" s="21" t="s">
        <v>15681</v>
      </c>
      <c r="B5264" s="21" t="s">
        <v>15682</v>
      </c>
      <c r="C5264" s="37" t="s">
        <v>214</v>
      </c>
      <c r="D5264" s="26" t="str">
        <f>[1]!b_calc_yield(A5264,日期设置!$B$2,F5264,1,R5264,1,O5264,L5264,S5264,)</f>
        <v>Fetching...</v>
      </c>
      <c r="E5264" s="26">
        <f t="shared" si="164"/>
        <v>7.6485947935150733</v>
      </c>
      <c r="F5264" s="18">
        <f>[1]!b_dq_cleanprice($A5264,日期设置!B$2)</f>
        <v>99.182400000000001</v>
      </c>
      <c r="G5264" s="18" t="str">
        <f t="shared" si="165"/>
        <v>3.80 + 1.80</v>
      </c>
      <c r="H5264" s="27">
        <f>[1]!b_dq_pctchange($A5264,日期设置!$B$2,1)/100</f>
        <v>0</v>
      </c>
      <c r="I5264" s="26">
        <f>[1]!b_pq_pctchange(A5264,日期设置!$B$4,日期设置!$B$2,1)</f>
        <v>0</v>
      </c>
      <c r="J5264" s="26">
        <f>[1]!b_pq_pctchange(A5264,日期设置!$C$4,日期设置!$B$2,1)</f>
        <v>0</v>
      </c>
      <c r="K5264" s="52">
        <f>[1]!b_dq_amount($A5264,日期设置!B$2,2,10000)</f>
        <v>0</v>
      </c>
      <c r="L5264" s="26">
        <f>[1]!b_info_latestpar(A5264,日期设置!$B$2)</f>
        <v>100</v>
      </c>
      <c r="M5264" s="6">
        <f>[1]!b_info_outstandingbalance($A5264,日期设置!B$2)</f>
        <v>20</v>
      </c>
      <c r="N5264" s="7" t="str">
        <f>[1]!b_info_latestissurercreditrating2(A5264,日期设置!$B$2,"102","1")</f>
        <v>AAA</v>
      </c>
      <c r="O5264" s="8">
        <v>3.78</v>
      </c>
      <c r="P5264" s="9" t="str">
        <f>[1]!b_info_repurchasedate(A5264)</f>
        <v>2023-01-10</v>
      </c>
      <c r="Q5264" s="8" t="s">
        <v>16209</v>
      </c>
      <c r="R5264" s="2" t="str">
        <f>IF((--IF(P5264=0,Q5264,P5264))&gt;(--日期设置!$B$2),IF(P5264=0,Q5264,P5264),Q5264)</f>
        <v>2023-01-10</v>
      </c>
      <c r="S5264" s="2" t="s">
        <v>17802</v>
      </c>
      <c r="T5264" s="8">
        <f>[1]!b_anal_ptmyear($A5264,日期设置!$B$2)</f>
        <v>3.8054794520547945</v>
      </c>
      <c r="U5264" s="8">
        <f>[1]!b_anal_termifexercise($A5264,日期设置!B$2)</f>
        <v>1.8054794520547945</v>
      </c>
      <c r="V5264" s="10">
        <f>[1]!b_dq_dirtyprice(A5264,日期设置!$B$2)</f>
        <v>99.917699999999996</v>
      </c>
      <c r="W5264" s="11">
        <f>IF(U5264=0,ROUNDUP((Q5264-日期设置!$B$2)/365,0),ROUNDUP((R5264-日期设置!$B$2)/365,0))</f>
        <v>2</v>
      </c>
      <c r="X5264" s="18">
        <f>_xlfn.IFNA(VLOOKUP(A5264,过往入选债券!A:D,4,0),2)</f>
        <v>2</v>
      </c>
      <c r="Y5264">
        <f>_xlfn.IFNA(VLOOKUP(C5264,[2]Sheet1!$A:$A,1,0),3)</f>
        <v>3</v>
      </c>
    </row>
    <row r="5265" spans="1:25" hidden="1" x14ac:dyDescent="0.2">
      <c r="A5265" s="28" t="s">
        <v>21791</v>
      </c>
      <c r="B5265" s="28" t="s">
        <v>21966</v>
      </c>
      <c r="C5265" s="39" t="s">
        <v>15</v>
      </c>
      <c r="D5265" s="26" t="str">
        <f>[1]!b_calc_yield(A5265,日期设置!$B$2,F5265,1,R5265,1,O5265,L5265,S5265,)</f>
        <v>Fetching...</v>
      </c>
      <c r="E5265" s="26">
        <f t="shared" si="164"/>
        <v>11.33762111841099</v>
      </c>
      <c r="F5265" s="18">
        <f>[1]!b_dq_cleanprice($A5265,日期设置!B$2)</f>
        <v>100</v>
      </c>
      <c r="G5265" s="18" t="str">
        <f t="shared" si="165"/>
        <v>4.69 + 2.69</v>
      </c>
      <c r="H5265" s="27">
        <f>[1]!b_dq_pctchange($A5265,日期设置!$B$2,1)/100</f>
        <v>0</v>
      </c>
      <c r="I5265" s="26">
        <f>[1]!b_pq_pctchange(A5265,日期设置!$B$4,日期设置!$B$2,1)</f>
        <v>0</v>
      </c>
      <c r="J5265" s="26">
        <f>[1]!b_pq_pctchange(A5265,日期设置!$C$4,日期设置!$B$2,1)</f>
        <v>0</v>
      </c>
      <c r="K5265" s="52">
        <f>[1]!b_dq_amount($A5265,日期设置!B$2,2,10000)</f>
        <v>0</v>
      </c>
      <c r="L5265" s="26">
        <f>[1]!b_info_latestpar(A5265,日期设置!$B$2)</f>
        <v>100</v>
      </c>
      <c r="M5265" s="6">
        <f>[1]!b_info_outstandingbalance($A5265,日期设置!B$2)</f>
        <v>14</v>
      </c>
      <c r="N5265" s="7" t="str">
        <f>[1]!b_info_latestissurercreditrating2(A5265,日期设置!$B$2,"102","1")</f>
        <v>AAA</v>
      </c>
      <c r="O5265" s="43">
        <v>4.26</v>
      </c>
      <c r="P5265" s="9" t="str">
        <f>[1]!b_info_repurchasedate(A5265)</f>
        <v>2023-12-01</v>
      </c>
      <c r="Q5265" s="31" t="s">
        <v>22197</v>
      </c>
      <c r="R5265" s="2" t="str">
        <f>IF((--IF(P5265=0,Q5265,P5265))&gt;(--日期设置!$B$2),IF(P5265=0,Q5265,P5265),Q5265)</f>
        <v>2023-12-01</v>
      </c>
      <c r="S5265" s="31" t="s">
        <v>16497</v>
      </c>
      <c r="T5265" s="8">
        <f>[1]!b_anal_ptmyear($A5265,日期设置!$B$2)</f>
        <v>4.6958904109589046</v>
      </c>
      <c r="U5265" s="8">
        <f>[1]!b_anal_termifexercise($A5265,日期设置!B$2)</f>
        <v>2.6958904109589041</v>
      </c>
      <c r="V5265" s="10">
        <f>[1]!b_dq_dirtyprice(A5265,日期设置!$B$2)</f>
        <v>101.2955</v>
      </c>
      <c r="W5265" s="11">
        <f>IF(U5265=0,ROUNDUP((Q5265-日期设置!$B$2)/365,0),ROUNDUP((R5265-日期设置!$B$2)/365,0))</f>
        <v>3</v>
      </c>
      <c r="X5265" s="18">
        <f>_xlfn.IFNA(VLOOKUP(A5265,过往入选债券!A:D,4,0),2)</f>
        <v>2</v>
      </c>
      <c r="Y5265">
        <f>_xlfn.IFNA(VLOOKUP(C5265,[2]Sheet1!$A:$A,1,0),3)</f>
        <v>3</v>
      </c>
    </row>
    <row r="5266" spans="1:25" hidden="1" x14ac:dyDescent="0.2">
      <c r="A5266" s="21" t="s">
        <v>9526</v>
      </c>
      <c r="B5266" s="21" t="s">
        <v>9527</v>
      </c>
      <c r="C5266" s="37" t="s">
        <v>676</v>
      </c>
      <c r="D5266" s="26" t="str">
        <f>[1]!b_calc_yield(A5266,日期设置!$B$2,F5266,1,R5266,1,O5266,L5266,S5266,)</f>
        <v>Fetching...</v>
      </c>
      <c r="E5266" s="26">
        <f t="shared" si="164"/>
        <v>6.9786318555965732</v>
      </c>
      <c r="F5266" s="18">
        <f>[1]!b_dq_cleanprice($A5266,日期设置!B$2)</f>
        <v>100.0548</v>
      </c>
      <c r="G5266" s="18" t="str">
        <f t="shared" si="165"/>
        <v>1.66 + 0</v>
      </c>
      <c r="H5266" s="27">
        <f>[1]!b_dq_pctchange($A5266,日期设置!$B$2,1)/100</f>
        <v>0</v>
      </c>
      <c r="I5266" s="26">
        <f>[1]!b_pq_pctchange(A5266,日期设置!$B$4,日期设置!$B$2,1)</f>
        <v>0.14883976053514766</v>
      </c>
      <c r="J5266" s="26">
        <f>[1]!b_pq_pctchange(A5266,日期设置!$C$4,日期设置!$B$2,1)</f>
        <v>0.56456176357958676</v>
      </c>
      <c r="K5266" s="52">
        <f>[1]!b_dq_amount($A5266,日期设置!B$2,2,10000)</f>
        <v>0</v>
      </c>
      <c r="L5266" s="26">
        <f>[1]!b_info_latestpar(A5266,日期设置!$B$2)</f>
        <v>100</v>
      </c>
      <c r="M5266" s="6">
        <f>[1]!b_info_outstandingbalance($A5266,日期设置!B$2)</f>
        <v>10</v>
      </c>
      <c r="N5266" s="7" t="str">
        <f>[1]!b_info_latestissurercreditrating2(A5266,日期设置!$B$2,"102","1")</f>
        <v>AA</v>
      </c>
      <c r="O5266" s="8">
        <v>4.3</v>
      </c>
      <c r="P5266" s="9">
        <f>[1]!b_info_repurchasedate(A5266)</f>
        <v>0</v>
      </c>
      <c r="Q5266" s="8" t="s">
        <v>17065</v>
      </c>
      <c r="R5266" s="2" t="str">
        <f>IF((--IF(P5266=0,Q5266,P5266))&gt;(--日期设置!$B$2),IF(P5266=0,Q5266,P5266),Q5266)</f>
        <v>2022-11-18</v>
      </c>
      <c r="S5266" s="2" t="s">
        <v>18106</v>
      </c>
      <c r="T5266" s="8">
        <f>[1]!b_anal_ptmyear($A5266,日期设置!$B$2)</f>
        <v>1.6602739726027398</v>
      </c>
      <c r="U5266" s="8">
        <f>[1]!b_anal_termifexercise($A5266,日期设置!B$2)</f>
        <v>0</v>
      </c>
      <c r="V5266" s="10">
        <f>[1]!b_dq_dirtyprice(A5266,日期设置!$B$2)</f>
        <v>101.51560000000001</v>
      </c>
      <c r="W5266" s="11">
        <f>IF(U5266=0,ROUNDUP((Q5266-日期设置!$B$2)/365,0),ROUNDUP((R5266-日期设置!$B$2)/365,0))</f>
        <v>2</v>
      </c>
      <c r="X5266" s="18">
        <f>_xlfn.IFNA(VLOOKUP(A5266,过往入选债券!A:D,4,0),2)</f>
        <v>2</v>
      </c>
      <c r="Y5266">
        <f>_xlfn.IFNA(VLOOKUP(C5266,[2]Sheet1!$A:$A,1,0),3)</f>
        <v>3</v>
      </c>
    </row>
    <row r="5267" spans="1:25" hidden="1" x14ac:dyDescent="0.2">
      <c r="A5267" s="21" t="s">
        <v>10467</v>
      </c>
      <c r="B5267" s="21" t="s">
        <v>10468</v>
      </c>
      <c r="C5267" s="37" t="s">
        <v>2443</v>
      </c>
      <c r="D5267" s="26" t="str">
        <f>[1]!b_calc_yield(A5267,日期设置!$B$2,F5267,1,R5267,1,O5267,L5267,S5267,)</f>
        <v>Fetching...</v>
      </c>
      <c r="E5267" s="26">
        <f t="shared" si="164"/>
        <v>8.3821677999917696</v>
      </c>
      <c r="F5267" s="18">
        <f>[1]!b_dq_cleanprice($A5267,日期设置!B$2)</f>
        <v>98.6952</v>
      </c>
      <c r="G5267" s="18" t="str">
        <f t="shared" si="165"/>
        <v>4.03 + 2.03</v>
      </c>
      <c r="H5267" s="27">
        <f>[1]!b_dq_pctchange($A5267,日期设置!$B$2,1)/100</f>
        <v>0</v>
      </c>
      <c r="I5267" s="26">
        <f>[1]!b_pq_pctchange(A5267,日期设置!$B$4,日期设置!$B$2,1)</f>
        <v>0</v>
      </c>
      <c r="J5267" s="26">
        <f>[1]!b_pq_pctchange(A5267,日期设置!$C$4,日期设置!$B$2,1)</f>
        <v>0.43074368156105414</v>
      </c>
      <c r="K5267" s="52">
        <f>[1]!b_dq_amount($A5267,日期设置!B$2,2,10000)</f>
        <v>0</v>
      </c>
      <c r="L5267" s="26">
        <f>[1]!b_info_latestpar(A5267,日期设置!$B$2)</f>
        <v>100</v>
      </c>
      <c r="M5267" s="6">
        <f>[1]!b_info_outstandingbalance($A5267,日期设置!B$2)</f>
        <v>6.5</v>
      </c>
      <c r="N5267" s="7" t="str">
        <f>[1]!b_info_latestissurercreditrating2(A5267,日期设置!$B$2,"102","1")</f>
        <v>AA+</v>
      </c>
      <c r="O5267" s="8">
        <v>3.57</v>
      </c>
      <c r="P5267" s="9" t="str">
        <f>[1]!b_info_repurchasedate(A5267)</f>
        <v>2023-04-03</v>
      </c>
      <c r="Q5267" s="8" t="s">
        <v>16615</v>
      </c>
      <c r="R5267" s="2" t="str">
        <f>IF((--IF(P5267=0,Q5267,P5267))&gt;(--日期设置!$B$2),IF(P5267=0,Q5267,P5267),Q5267)</f>
        <v>2023-04-03</v>
      </c>
      <c r="S5267" s="2" t="s">
        <v>18364</v>
      </c>
      <c r="T5267" s="8">
        <f>[1]!b_anal_ptmyear($A5267,日期设置!$B$2)</f>
        <v>4.0328767123287674</v>
      </c>
      <c r="U5267" s="8">
        <f>[1]!b_anal_termifexercise($A5267,日期设置!B$2)</f>
        <v>2.032876712328767</v>
      </c>
      <c r="V5267" s="10">
        <f>[1]!b_dq_dirtyprice(A5267,日期设置!$B$2)</f>
        <v>102.1478</v>
      </c>
      <c r="W5267" s="11">
        <f>IF(U5267=0,ROUNDUP((Q5267-日期设置!$B$2)/365,0),ROUNDUP((R5267-日期设置!$B$2)/365,0))</f>
        <v>3</v>
      </c>
      <c r="X5267" s="18">
        <f>_xlfn.IFNA(VLOOKUP(A5267,过往入选债券!A:D,4,0),2)</f>
        <v>2</v>
      </c>
      <c r="Y5267" s="45">
        <f>_xlfn.IFNA(VLOOKUP(C5267,[2]Sheet1!$A:$A,1,0),3)</f>
        <v>3</v>
      </c>
    </row>
    <row r="5268" spans="1:25" hidden="1" x14ac:dyDescent="0.2">
      <c r="A5268" s="21" t="s">
        <v>7877</v>
      </c>
      <c r="B5268" s="21" t="s">
        <v>7878</v>
      </c>
      <c r="C5268" s="37" t="s">
        <v>143</v>
      </c>
      <c r="D5268" s="26" t="str">
        <f>[1]!b_calc_yield(A5268,日期设置!$B$2,F5268,1,R5268,1,O5268,L5268,S5268,)</f>
        <v>Fetching...</v>
      </c>
      <c r="E5268" s="26">
        <f t="shared" si="164"/>
        <v>11.966444657701292</v>
      </c>
      <c r="F5268" s="18">
        <f>[1]!b_dq_cleanprice($A5268,日期设置!B$2)</f>
        <v>100.4539</v>
      </c>
      <c r="G5268" s="18" t="str">
        <f t="shared" si="165"/>
        <v>2.83 + 0</v>
      </c>
      <c r="H5268" s="27">
        <f>[1]!b_dq_pctchange($A5268,日期设置!$B$2,1)/100</f>
        <v>0</v>
      </c>
      <c r="I5268" s="26">
        <f>[1]!b_pq_pctchange(A5268,日期设置!$B$4,日期设置!$B$2,1)</f>
        <v>0</v>
      </c>
      <c r="J5268" s="26">
        <f>[1]!b_pq_pctchange(A5268,日期设置!$C$4,日期设置!$B$2,1)</f>
        <v>0</v>
      </c>
      <c r="K5268" s="52">
        <f>[1]!b_dq_amount($A5268,日期设置!B$2,2,10000)</f>
        <v>0</v>
      </c>
      <c r="L5268" s="26">
        <f>[1]!b_info_latestpar(A5268,日期设置!$B$2)</f>
        <v>100</v>
      </c>
      <c r="M5268" s="6">
        <f>[1]!b_info_outstandingbalance($A5268,日期设置!B$2)</f>
        <v>4.4000000000000004</v>
      </c>
      <c r="N5268" s="7" t="str">
        <f>[1]!b_info_latestissurercreditrating2(A5268,日期设置!$B$2,"102","1")</f>
        <v>AAA</v>
      </c>
      <c r="O5268" s="8">
        <v>4.43</v>
      </c>
      <c r="P5268" s="9">
        <f>[1]!b_info_repurchasedate(A5268)</f>
        <v>0</v>
      </c>
      <c r="Q5268" s="8" t="s">
        <v>16971</v>
      </c>
      <c r="R5268" s="2" t="str">
        <f>IF((--IF(P5268=0,Q5268,P5268))&gt;(--日期设置!$B$2),IF(P5268=0,Q5268,P5268),Q5268)</f>
        <v>2024-01-21</v>
      </c>
      <c r="S5268" s="2" t="s">
        <v>18415</v>
      </c>
      <c r="T5268" s="8">
        <f>[1]!b_anal_ptmyear($A5268,日期设置!$B$2)</f>
        <v>2.8356164383561646</v>
      </c>
      <c r="U5268" s="8">
        <f>[1]!b_anal_termifexercise($A5268,日期设置!B$2)</f>
        <v>0</v>
      </c>
      <c r="V5268" s="10">
        <f>[1]!b_dq_dirtyprice(A5268,日期设置!$B$2)</f>
        <v>101.18210000000001</v>
      </c>
      <c r="W5268" s="11">
        <f>IF(U5268=0,ROUNDUP((Q5268-日期设置!$B$2)/365,0),ROUNDUP((R5268-日期设置!$B$2)/365,0))</f>
        <v>3</v>
      </c>
      <c r="X5268" s="18">
        <f>_xlfn.IFNA(VLOOKUP(A5268,过往入选债券!A:D,4,0),2)</f>
        <v>2</v>
      </c>
      <c r="Y5268">
        <f>_xlfn.IFNA(VLOOKUP(C5268,[2]Sheet1!$A:$A,1,0),3)</f>
        <v>3</v>
      </c>
    </row>
    <row r="5269" spans="1:25" hidden="1" x14ac:dyDescent="0.2">
      <c r="A5269" s="21" t="s">
        <v>15683</v>
      </c>
      <c r="B5269" s="21" t="s">
        <v>15684</v>
      </c>
      <c r="C5269" s="37" t="s">
        <v>15685</v>
      </c>
      <c r="D5269" s="26" t="str">
        <f>[1]!b_calc_yield(A5269,日期设置!$B$2,F5269,1,R5269,1,O5269,L5269,S5269,)</f>
        <v>Fetching...</v>
      </c>
      <c r="E5269" s="26">
        <f t="shared" si="164"/>
        <v>24.528025728407865</v>
      </c>
      <c r="F5269" s="18">
        <f>[1]!b_dq_cleanprice($A5269,日期设置!B$2)</f>
        <v>100.3366</v>
      </c>
      <c r="G5269" s="18" t="str">
        <f t="shared" si="165"/>
        <v>5.81 + 0</v>
      </c>
      <c r="H5269" s="27">
        <f>[1]!b_dq_pctchange($A5269,日期设置!$B$2,1)/100</f>
        <v>0</v>
      </c>
      <c r="I5269" s="26">
        <f>[1]!b_pq_pctchange(A5269,日期设置!$B$4,日期设置!$B$2,1)</f>
        <v>0</v>
      </c>
      <c r="J5269" s="26">
        <f>[1]!b_pq_pctchange(A5269,日期设置!$C$4,日期设置!$B$2,1)</f>
        <v>0</v>
      </c>
      <c r="K5269" s="52">
        <f>[1]!b_dq_amount($A5269,日期设置!B$2,2,10000)</f>
        <v>0</v>
      </c>
      <c r="L5269" s="26">
        <f>[1]!b_info_latestpar(A5269,日期设置!$B$2)</f>
        <v>100</v>
      </c>
      <c r="M5269" s="6">
        <f>[1]!b_info_outstandingbalance($A5269,日期设置!B$2)</f>
        <v>8</v>
      </c>
      <c r="N5269" s="7" t="str">
        <f>[1]!b_info_latestissurercreditrating2(A5269,日期设置!$B$2,"102","1")</f>
        <v>AA</v>
      </c>
      <c r="O5269" s="8">
        <v>4.32</v>
      </c>
      <c r="P5269" s="9">
        <f>[1]!b_info_repurchasedate(A5269)</f>
        <v>0</v>
      </c>
      <c r="Q5269" s="8" t="s">
        <v>17060</v>
      </c>
      <c r="R5269" s="2" t="str">
        <f>IF((--IF(P5269=0,Q5269,P5269))&gt;(--日期设置!$B$2),IF(P5269=0,Q5269,P5269),Q5269)</f>
        <v>2027-01-15</v>
      </c>
      <c r="S5269" s="2" t="s">
        <v>18563</v>
      </c>
      <c r="T5269" s="8">
        <f>[1]!b_anal_ptmyear($A5269,日期设置!$B$2)</f>
        <v>5.8191780821917805</v>
      </c>
      <c r="U5269" s="8">
        <f>[1]!b_anal_termifexercise($A5269,日期设置!B$2)</f>
        <v>0</v>
      </c>
      <c r="V5269" s="10">
        <f>[1]!b_dq_dirtyprice(A5269,日期设置!$B$2)</f>
        <v>101.1178</v>
      </c>
      <c r="W5269" s="11">
        <f>IF(U5269=0,ROUNDUP((Q5269-日期设置!$B$2)/365,0),ROUNDUP((R5269-日期设置!$B$2)/365,0))</f>
        <v>6</v>
      </c>
      <c r="X5269" s="18">
        <f>_xlfn.IFNA(VLOOKUP(A5269,过往入选债券!A:D,4,0),2)</f>
        <v>2</v>
      </c>
      <c r="Y5269">
        <f>_xlfn.IFNA(VLOOKUP(C5269,[2]Sheet1!$A:$A,1,0),3)</f>
        <v>3</v>
      </c>
    </row>
    <row r="5270" spans="1:25" hidden="1" x14ac:dyDescent="0.2">
      <c r="A5270" s="28" t="s">
        <v>19669</v>
      </c>
      <c r="B5270" s="28" t="s">
        <v>19670</v>
      </c>
      <c r="C5270" s="38" t="s">
        <v>7995</v>
      </c>
      <c r="D5270" s="26" t="str">
        <f>[1]!b_calc_yield(A5270,日期设置!$B$2,F5270,1,R5270,1,O5270,L5270,S5270,)</f>
        <v>Fetching...</v>
      </c>
      <c r="E5270" s="26">
        <f t="shared" si="164"/>
        <v>10.051731373371876</v>
      </c>
      <c r="F5270" s="18">
        <f>[1]!b_dq_cleanprice($A5270,日期设置!B$2)</f>
        <v>99.596299999999999</v>
      </c>
      <c r="G5270" s="18" t="str">
        <f t="shared" si="165"/>
        <v>4.41 + 2.41</v>
      </c>
      <c r="H5270" s="27">
        <f>[1]!b_dq_pctchange($A5270,日期设置!$B$2,1)/100</f>
        <v>0</v>
      </c>
      <c r="I5270" s="26">
        <f>[1]!b_pq_pctchange(A5270,日期设置!$B$4,日期设置!$B$2,1)</f>
        <v>0.38047224921083278</v>
      </c>
      <c r="J5270" s="26">
        <f>[1]!b_pq_pctchange(A5270,日期设置!$C$4,日期设置!$B$2,1)</f>
        <v>0.38047224921083278</v>
      </c>
      <c r="K5270" s="52">
        <f>[1]!b_dq_amount($A5270,日期设置!B$2,2,10000)</f>
        <v>0</v>
      </c>
      <c r="L5270" s="26">
        <f>[1]!b_info_latestpar(A5270,日期设置!$B$2)</f>
        <v>100</v>
      </c>
      <c r="M5270" s="6">
        <f>[1]!b_info_outstandingbalance($A5270,日期设置!B$2)</f>
        <v>10</v>
      </c>
      <c r="N5270" s="7" t="str">
        <f>[1]!b_info_latestissurercreditrating2(A5270,日期设置!$B$2,"102","1")</f>
        <v>AA+</v>
      </c>
      <c r="O5270" s="8">
        <v>4.08</v>
      </c>
      <c r="P5270" s="9" t="str">
        <f>[1]!b_info_repurchasedate(A5270)</f>
        <v>2023-08-20</v>
      </c>
      <c r="Q5270" s="8" t="s">
        <v>20009</v>
      </c>
      <c r="R5270" s="2" t="str">
        <f>IF((--IF(P5270=0,Q5270,P5270))&gt;(--日期设置!$B$2),IF(P5270=0,Q5270,P5270),Q5270)</f>
        <v>2023-08-20</v>
      </c>
      <c r="S5270" s="31" t="s">
        <v>19197</v>
      </c>
      <c r="T5270" s="8">
        <f>[1]!b_anal_ptmyear($A5270,日期设置!$B$2)</f>
        <v>4.4136986301369863</v>
      </c>
      <c r="U5270" s="8">
        <f>[1]!b_anal_termifexercise($A5270,日期设置!B$2)</f>
        <v>2.4136986301369863</v>
      </c>
      <c r="V5270" s="10">
        <f>[1]!b_dq_dirtyprice(A5270,日期设置!$B$2)</f>
        <v>101.9884</v>
      </c>
      <c r="W5270" s="11">
        <f>IF(U5270=0,ROUNDUP((Q5270-日期设置!$B$2)/365,0),ROUNDUP((R5270-日期设置!$B$2)/365,0))</f>
        <v>3</v>
      </c>
      <c r="X5270" s="18">
        <f>_xlfn.IFNA(VLOOKUP(A5270,过往入选债券!A:D,4,0),2)</f>
        <v>2</v>
      </c>
      <c r="Y5270">
        <f>_xlfn.IFNA(VLOOKUP(C5270,[2]Sheet1!$A:$A,1,0),3)</f>
        <v>3</v>
      </c>
    </row>
    <row r="5271" spans="1:25" hidden="1" x14ac:dyDescent="0.2">
      <c r="A5271" s="21" t="s">
        <v>9057</v>
      </c>
      <c r="B5271" s="21" t="s">
        <v>9058</v>
      </c>
      <c r="C5271" s="37" t="s">
        <v>494</v>
      </c>
      <c r="D5271" s="26" t="str">
        <f>[1]!b_calc_yield(A5271,日期设置!$B$2,F5271,1,R5271,1,O5271,L5271,S5271,)</f>
        <v>Fetching...</v>
      </c>
      <c r="E5271" s="26">
        <f t="shared" si="164"/>
        <v>14.251388389938825</v>
      </c>
      <c r="F5271" s="18">
        <f>[1]!b_dq_cleanprice($A5271,日期设置!B$2)</f>
        <v>99.510499999999993</v>
      </c>
      <c r="G5271" s="18" t="str">
        <f t="shared" si="165"/>
        <v>3.42 + 0</v>
      </c>
      <c r="H5271" s="27">
        <f>[1]!b_dq_pctchange($A5271,日期设置!$B$2,1)/100</f>
        <v>0</v>
      </c>
      <c r="I5271" s="26">
        <f>[1]!b_pq_pctchange(A5271,日期设置!$B$4,日期设置!$B$2,1)</f>
        <v>0</v>
      </c>
      <c r="J5271" s="26">
        <f>[1]!b_pq_pctchange(A5271,日期设置!$C$4,日期设置!$B$2,1)</f>
        <v>0</v>
      </c>
      <c r="K5271" s="52">
        <f>[1]!b_dq_amount($A5271,日期设置!B$2,2,10000)</f>
        <v>0</v>
      </c>
      <c r="L5271" s="26">
        <f>[1]!b_info_latestpar(A5271,日期设置!$B$2)</f>
        <v>100</v>
      </c>
      <c r="M5271" s="6">
        <f>[1]!b_info_outstandingbalance($A5271,日期设置!B$2)</f>
        <v>2</v>
      </c>
      <c r="N5271" s="7" t="str">
        <f>[1]!b_info_latestissurercreditrating2(A5271,日期设置!$B$2,"102","1")</f>
        <v>AA+</v>
      </c>
      <c r="O5271" s="8">
        <v>4.0999999999999996</v>
      </c>
      <c r="P5271" s="9">
        <f>[1]!b_info_repurchasedate(A5271)</f>
        <v>0</v>
      </c>
      <c r="Q5271" s="8" t="s">
        <v>16126</v>
      </c>
      <c r="R5271" s="2" t="str">
        <f>IF((--IF(P5271=0,Q5271,P5271))&gt;(--日期设置!$B$2),IF(P5271=0,Q5271,P5271),Q5271)</f>
        <v>2024-08-23</v>
      </c>
      <c r="S5271" s="2" t="s">
        <v>17856</v>
      </c>
      <c r="T5271" s="8">
        <f>[1]!b_anal_ptmyear($A5271,日期设置!$B$2)</f>
        <v>3.4219178082191779</v>
      </c>
      <c r="U5271" s="8">
        <f>[1]!b_anal_termifexercise($A5271,日期设置!B$2)</f>
        <v>0</v>
      </c>
      <c r="V5271" s="10">
        <f>[1]!b_dq_dirtyprice(A5271,日期设置!$B$2)</f>
        <v>101.8806</v>
      </c>
      <c r="W5271" s="11">
        <f>IF(U5271=0,ROUNDUP((Q5271-日期设置!$B$2)/365,0),ROUNDUP((R5271-日期设置!$B$2)/365,0))</f>
        <v>4</v>
      </c>
      <c r="X5271" s="18">
        <f>_xlfn.IFNA(VLOOKUP(A5271,过往入选债券!A:D,4,0),2)</f>
        <v>2</v>
      </c>
      <c r="Y5271">
        <f>_xlfn.IFNA(VLOOKUP(C5271,[2]Sheet1!$A:$A,1,0),3)</f>
        <v>3</v>
      </c>
    </row>
    <row r="5272" spans="1:25" hidden="1" x14ac:dyDescent="0.2">
      <c r="A5272" s="21" t="s">
        <v>4175</v>
      </c>
      <c r="B5272" s="21" t="s">
        <v>4176</v>
      </c>
      <c r="C5272" s="37" t="s">
        <v>62</v>
      </c>
      <c r="D5272" s="26" t="str">
        <f>[1]!b_calc_yield(A5272,日期设置!$B$2,F5272,1,R5272,1,O5272,L5272,S5272,)</f>
        <v>Fetching...</v>
      </c>
      <c r="E5272" s="26">
        <f t="shared" si="164"/>
        <v>8.2302327626443414</v>
      </c>
      <c r="F5272" s="18">
        <f>[1]!b_dq_cleanprice($A5272,日期设置!B$2)</f>
        <v>99.526899999999998</v>
      </c>
      <c r="G5272" s="18" t="str">
        <f t="shared" si="165"/>
        <v>4.01 + 2.01</v>
      </c>
      <c r="H5272" s="27">
        <f>[1]!b_dq_pctchange($A5272,日期设置!$B$2,1)/100</f>
        <v>0</v>
      </c>
      <c r="I5272" s="26">
        <f>[1]!b_pq_pctchange(A5272,日期设置!$B$4,日期设置!$B$2,1)</f>
        <v>0</v>
      </c>
      <c r="J5272" s="26">
        <f>[1]!b_pq_pctchange(A5272,日期设置!$C$4,日期设置!$B$2,1)</f>
        <v>0</v>
      </c>
      <c r="K5272" s="52">
        <f>[1]!b_dq_amount($A5272,日期设置!B$2,2,10000)</f>
        <v>0</v>
      </c>
      <c r="L5272" s="26">
        <f>[1]!b_info_latestpar(A5272,日期设置!$B$2)</f>
        <v>100</v>
      </c>
      <c r="M5272" s="6">
        <f>[1]!b_info_outstandingbalance($A5272,日期设置!B$2)</f>
        <v>5</v>
      </c>
      <c r="N5272" s="7">
        <f>[1]!b_info_latestissurercreditrating2(A5272,日期设置!$B$2,"102","1")</f>
        <v>0</v>
      </c>
      <c r="O5272" s="8">
        <v>4</v>
      </c>
      <c r="P5272" s="9" t="str">
        <f>[1]!b_info_repurchasedate(A5272)</f>
        <v>2023-03-26</v>
      </c>
      <c r="Q5272" s="8" t="s">
        <v>16543</v>
      </c>
      <c r="R5272" s="2" t="str">
        <f>IF((--IF(P5272=0,Q5272,P5272))&gt;(--日期设置!$B$2),IF(P5272=0,Q5272,P5272),Q5272)</f>
        <v>2023-03-26</v>
      </c>
      <c r="S5272" s="2" t="s">
        <v>17806</v>
      </c>
      <c r="T5272" s="8">
        <f>[1]!b_anal_ptmyear($A5272,日期设置!$B$2)</f>
        <v>4.0109589041095894</v>
      </c>
      <c r="U5272" s="8">
        <f>[1]!b_anal_termifexercise($A5272,日期设置!B$2)</f>
        <v>2.010958904109589</v>
      </c>
      <c r="V5272" s="10">
        <f>[1]!b_dq_dirtyprice(A5272,日期设置!$B$2)</f>
        <v>103.48309999999999</v>
      </c>
      <c r="W5272" s="11">
        <f>IF(U5272=0,ROUNDUP((Q5272-日期设置!$B$2)/365,0),ROUNDUP((R5272-日期设置!$B$2)/365,0))</f>
        <v>3</v>
      </c>
      <c r="X5272" s="18">
        <f>_xlfn.IFNA(VLOOKUP(A5272,过往入选债券!A:D,4,0),2)</f>
        <v>2</v>
      </c>
      <c r="Y5272">
        <f>_xlfn.IFNA(VLOOKUP(C5272,[2]Sheet1!$A:$A,1,0),3)</f>
        <v>3</v>
      </c>
    </row>
    <row r="5273" spans="1:25" hidden="1" x14ac:dyDescent="0.2">
      <c r="A5273" s="21" t="s">
        <v>3414</v>
      </c>
      <c r="B5273" s="21" t="s">
        <v>3415</v>
      </c>
      <c r="C5273" s="37" t="s">
        <v>235</v>
      </c>
      <c r="D5273" s="26" t="str">
        <f>[1]!b_calc_yield(A5273,日期设置!$B$2,F5273,1,R5273,1,O5273,L5273,S5273,)</f>
        <v>Fetching...</v>
      </c>
      <c r="E5273" s="26">
        <f t="shared" si="164"/>
        <v>1.9327253642517972</v>
      </c>
      <c r="F5273" s="18">
        <f>[1]!b_dq_cleanprice($A5273,日期设置!B$2)</f>
        <v>100.65349999999999</v>
      </c>
      <c r="G5273" s="18" t="str">
        <f t="shared" si="165"/>
        <v>1.45 + 0.46</v>
      </c>
      <c r="H5273" s="27">
        <f>[1]!b_dq_pctchange($A5273,日期设置!$B$2,1)/100</f>
        <v>0</v>
      </c>
      <c r="I5273" s="26">
        <f>[1]!b_pq_pctchange(A5273,日期设置!$B$4,日期设置!$B$2,1)</f>
        <v>0</v>
      </c>
      <c r="J5273" s="26">
        <f>[1]!b_pq_pctchange(A5273,日期设置!$C$4,日期设置!$B$2,1)</f>
        <v>-0.19919805184504027</v>
      </c>
      <c r="K5273" s="52">
        <f>[1]!b_dq_amount($A5273,日期设置!B$2,2,10000)</f>
        <v>0</v>
      </c>
      <c r="L5273" s="26">
        <f>[1]!b_info_latestpar(A5273,日期设置!$B$2)</f>
        <v>100</v>
      </c>
      <c r="M5273" s="6">
        <f>[1]!b_info_outstandingbalance($A5273,日期设置!B$2)</f>
        <v>10</v>
      </c>
      <c r="N5273" s="7">
        <f>[1]!b_info_latestissurercreditrating2(A5273,日期设置!$B$2,"102","1")</f>
        <v>0</v>
      </c>
      <c r="O5273" s="8">
        <v>5.85</v>
      </c>
      <c r="P5273" s="9" t="str">
        <f>[1]!b_info_repurchasedate(A5273)</f>
        <v>2021-09-06</v>
      </c>
      <c r="Q5273" s="8" t="s">
        <v>16703</v>
      </c>
      <c r="R5273" s="2" t="str">
        <f>IF((--IF(P5273=0,Q5273,P5273))&gt;(--日期设置!$B$2),IF(P5273=0,Q5273,P5273),Q5273)</f>
        <v>2021-09-06</v>
      </c>
      <c r="S5273" s="2" t="s">
        <v>18427</v>
      </c>
      <c r="T5273" s="8">
        <f>[1]!b_anal_ptmyear($A5273,日期设置!$B$2)</f>
        <v>1.4547945205479453</v>
      </c>
      <c r="U5273" s="8">
        <f>[1]!b_anal_termifexercise($A5273,日期设置!B$2)</f>
        <v>0.46027397260273972</v>
      </c>
      <c r="V5273" s="10">
        <f>[1]!b_dq_dirtyprice(A5273,日期设置!$B$2)</f>
        <v>103.843</v>
      </c>
      <c r="W5273" s="11">
        <f>IF(U5273=0,ROUNDUP((Q5273-日期设置!$B$2)/365,0),ROUNDUP((R5273-日期设置!$B$2)/365,0))</f>
        <v>1</v>
      </c>
      <c r="X5273" s="18">
        <f>_xlfn.IFNA(VLOOKUP(A5273,过往入选债券!A:D,4,0),2)</f>
        <v>2</v>
      </c>
      <c r="Y5273">
        <f>_xlfn.IFNA(VLOOKUP(C5273,[2]Sheet1!$A:$A,1,0),3)</f>
        <v>3</v>
      </c>
    </row>
    <row r="5274" spans="1:25" hidden="1" x14ac:dyDescent="0.2">
      <c r="A5274" s="21" t="s">
        <v>2918</v>
      </c>
      <c r="B5274" s="21" t="s">
        <v>2919</v>
      </c>
      <c r="C5274" s="37" t="s">
        <v>340</v>
      </c>
      <c r="D5274" s="26" t="str">
        <f>[1]!b_calc_yield(A5274,日期设置!$B$2,F5274,1,R5274,1,O5274,L5274,S5274,)</f>
        <v>Fetching...</v>
      </c>
      <c r="E5274" s="26">
        <f t="shared" si="164"/>
        <v>4.326091827001699</v>
      </c>
      <c r="F5274" s="18">
        <f>[1]!b_dq_cleanprice($A5274,日期设置!B$2)</f>
        <v>100.9443</v>
      </c>
      <c r="G5274" s="18" t="str">
        <f t="shared" si="165"/>
        <v>1.06 + 0</v>
      </c>
      <c r="H5274" s="27">
        <f>[1]!b_dq_pctchange($A5274,日期设置!$B$2,1)/100</f>
        <v>0</v>
      </c>
      <c r="I5274" s="26">
        <f>[1]!b_pq_pctchange(A5274,日期设置!$B$4,日期设置!$B$2,1)</f>
        <v>0</v>
      </c>
      <c r="J5274" s="26">
        <f>[1]!b_pq_pctchange(A5274,日期设置!$C$4,日期设置!$B$2,1)</f>
        <v>0.13888296431799096</v>
      </c>
      <c r="K5274" s="52">
        <f>[1]!b_dq_amount($A5274,日期设置!B$2,2,10000)</f>
        <v>0</v>
      </c>
      <c r="L5274" s="26">
        <f>[1]!b_info_latestpar(A5274,日期设置!$B$2)</f>
        <v>100</v>
      </c>
      <c r="M5274" s="6">
        <f>[1]!b_info_outstandingbalance($A5274,日期设置!B$2)</f>
        <v>10</v>
      </c>
      <c r="N5274" s="7">
        <f>[1]!b_info_latestissurercreditrating2(A5274,日期设置!$B$2,"102","1")</f>
        <v>0</v>
      </c>
      <c r="O5274" s="8">
        <v>5.18</v>
      </c>
      <c r="P5274" s="9">
        <f>[1]!b_info_repurchasedate(A5274)</f>
        <v>0</v>
      </c>
      <c r="Q5274" s="8" t="s">
        <v>16687</v>
      </c>
      <c r="R5274" s="2" t="str">
        <f>IF((--IF(P5274=0,Q5274,P5274))&gt;(--日期设置!$B$2),IF(P5274=0,Q5274,P5274),Q5274)</f>
        <v>2022-04-15</v>
      </c>
      <c r="S5274" s="2" t="s">
        <v>18457</v>
      </c>
      <c r="T5274" s="8">
        <f>[1]!b_anal_ptmyear($A5274,日期设置!$B$2)</f>
        <v>1.0657534246575342</v>
      </c>
      <c r="U5274" s="8">
        <f>[1]!b_anal_termifexercise($A5274,日期设置!B$2)</f>
        <v>0</v>
      </c>
      <c r="V5274" s="10">
        <f>[1]!b_dq_dirtyprice(A5274,日期设置!$B$2)</f>
        <v>105.7837</v>
      </c>
      <c r="W5274" s="11">
        <f>IF(U5274=0,ROUNDUP((Q5274-日期设置!$B$2)/365,0),ROUNDUP((R5274-日期设置!$B$2)/365,0))</f>
        <v>2</v>
      </c>
      <c r="X5274" s="18">
        <f>_xlfn.IFNA(VLOOKUP(A5274,过往入选债券!A:D,4,0),2)</f>
        <v>2</v>
      </c>
      <c r="Y5274">
        <f>_xlfn.IFNA(VLOOKUP(C5274,[2]Sheet1!$A:$A,1,0),3)</f>
        <v>3</v>
      </c>
    </row>
    <row r="5275" spans="1:25" hidden="1" x14ac:dyDescent="0.2">
      <c r="A5275" s="21" t="s">
        <v>1449</v>
      </c>
      <c r="B5275" s="21" t="s">
        <v>1450</v>
      </c>
      <c r="C5275" s="37" t="s">
        <v>847</v>
      </c>
      <c r="D5275" s="26" t="str">
        <f>[1]!b_calc_yield(A5275,日期设置!$B$2,F5275,1,R5275,1,O5275,L5275,S5275,)</f>
        <v>Fetching...</v>
      </c>
      <c r="E5275" s="26">
        <f t="shared" si="164"/>
        <v>5.5075899815619778</v>
      </c>
      <c r="F5275" s="18">
        <f>[1]!b_dq_cleanprice($A5275,日期设置!B$2)</f>
        <v>102.53489999999999</v>
      </c>
      <c r="G5275" s="18" t="str">
        <f t="shared" si="165"/>
        <v>1.34 + 0</v>
      </c>
      <c r="H5275" s="27">
        <f>[1]!b_dq_pctchange($A5275,日期设置!$B$2,1)/100</f>
        <v>0</v>
      </c>
      <c r="I5275" s="26">
        <f>[1]!b_pq_pctchange(A5275,日期设置!$B$4,日期设置!$B$2,1)</f>
        <v>0</v>
      </c>
      <c r="J5275" s="26">
        <f>[1]!b_pq_pctchange(A5275,日期设置!$C$4,日期设置!$B$2,1)</f>
        <v>0.21012530309352256</v>
      </c>
      <c r="K5275" s="52">
        <f>[1]!b_dq_amount($A5275,日期设置!B$2,2,10000)</f>
        <v>0</v>
      </c>
      <c r="L5275" s="26">
        <f>[1]!b_info_latestpar(A5275,日期设置!$B$2)</f>
        <v>100</v>
      </c>
      <c r="M5275" s="6">
        <f>[1]!b_info_outstandingbalance($A5275,日期设置!B$2)</f>
        <v>15</v>
      </c>
      <c r="N5275" s="7">
        <f>[1]!b_info_latestissurercreditrating2(A5275,日期设置!$B$2,"102","1")</f>
        <v>0</v>
      </c>
      <c r="O5275" s="8">
        <v>6.25</v>
      </c>
      <c r="P5275" s="9">
        <f>[1]!b_info_repurchasedate(A5275)</f>
        <v>0</v>
      </c>
      <c r="Q5275" s="8" t="s">
        <v>16177</v>
      </c>
      <c r="R5275" s="2" t="str">
        <f>IF((--IF(P5275=0,Q5275,P5275))&gt;(--日期设置!$B$2),IF(P5275=0,Q5275,P5275),Q5275)</f>
        <v>2022-07-26</v>
      </c>
      <c r="S5275" s="2" t="s">
        <v>18133</v>
      </c>
      <c r="T5275" s="8">
        <f>[1]!b_anal_ptmyear($A5275,日期设置!$B$2)</f>
        <v>1.3452054794520549</v>
      </c>
      <c r="U5275" s="8">
        <f>[1]!b_anal_termifexercise($A5275,日期设置!B$2)</f>
        <v>0</v>
      </c>
      <c r="V5275" s="10">
        <f>[1]!b_dq_dirtyprice(A5275,日期设置!$B$2)</f>
        <v>106.62739999999999</v>
      </c>
      <c r="W5275" s="11">
        <f>IF(U5275=0,ROUNDUP((Q5275-日期设置!$B$2)/365,0),ROUNDUP((R5275-日期设置!$B$2)/365,0))</f>
        <v>2</v>
      </c>
      <c r="X5275" s="18">
        <f>_xlfn.IFNA(VLOOKUP(A5275,过往入选债券!A:D,4,0),2)</f>
        <v>2</v>
      </c>
      <c r="Y5275">
        <f>_xlfn.IFNA(VLOOKUP(C5275,[2]Sheet1!$A:$A,1,0),3)</f>
        <v>3</v>
      </c>
    </row>
    <row r="5276" spans="1:25" hidden="1" x14ac:dyDescent="0.2">
      <c r="A5276" s="21" t="s">
        <v>6160</v>
      </c>
      <c r="B5276" s="21" t="s">
        <v>6161</v>
      </c>
      <c r="C5276" s="37" t="s">
        <v>6162</v>
      </c>
      <c r="D5276" s="26" t="str">
        <f>[1]!b_calc_yield(A5276,日期设置!$B$2,F5276,1,R5276,1,O5276,L5276,S5276,)</f>
        <v>Fetching...</v>
      </c>
      <c r="E5276" s="26">
        <f t="shared" si="164"/>
        <v>4.9332637512521593</v>
      </c>
      <c r="F5276" s="18">
        <f>[1]!b_dq_cleanprice($A5276,日期设置!B$2)</f>
        <v>102.2406</v>
      </c>
      <c r="G5276" s="18" t="str">
        <f t="shared" si="165"/>
        <v>1.21 + 0</v>
      </c>
      <c r="H5276" s="27">
        <f>[1]!b_dq_pctchange($A5276,日期设置!$B$2,1)/100</f>
        <v>0</v>
      </c>
      <c r="I5276" s="26">
        <f>[1]!b_pq_pctchange(A5276,日期设置!$B$4,日期设置!$B$2,1)</f>
        <v>0</v>
      </c>
      <c r="J5276" s="26">
        <f>[1]!b_pq_pctchange(A5276,日期设置!$C$4,日期设置!$B$2,1)</f>
        <v>0</v>
      </c>
      <c r="K5276" s="52">
        <f>[1]!b_dq_amount($A5276,日期设置!B$2,2,10000)</f>
        <v>0</v>
      </c>
      <c r="L5276" s="26">
        <f>[1]!b_info_latestpar(A5276,日期设置!$B$2)</f>
        <v>100</v>
      </c>
      <c r="M5276" s="6">
        <f>[1]!b_info_outstandingbalance($A5276,日期设置!B$2)</f>
        <v>4</v>
      </c>
      <c r="N5276" s="7" t="str">
        <f>[1]!b_info_latestissurercreditrating2(A5276,日期设置!$B$2,"102","1")</f>
        <v>AA</v>
      </c>
      <c r="O5276" s="8">
        <v>6.2</v>
      </c>
      <c r="P5276" s="9">
        <f>[1]!b_info_repurchasedate(A5276)</f>
        <v>0</v>
      </c>
      <c r="Q5276" s="8" t="s">
        <v>16186</v>
      </c>
      <c r="R5276" s="2" t="str">
        <f>IF((--IF(P5276=0,Q5276,P5276))&gt;(--日期设置!$B$2),IF(P5276=0,Q5276,P5276),Q5276)</f>
        <v>2022-06-08</v>
      </c>
      <c r="S5276" s="2" t="s">
        <v>17975</v>
      </c>
      <c r="T5276" s="8">
        <f>[1]!b_anal_ptmyear($A5276,日期设置!$B$2)</f>
        <v>1.2136986301369863</v>
      </c>
      <c r="U5276" s="8">
        <f>[1]!b_anal_termifexercise($A5276,日期设置!B$2)</f>
        <v>0</v>
      </c>
      <c r="V5276" s="10">
        <f>[1]!b_dq_dirtyprice(A5276,日期设置!$B$2)</f>
        <v>107.1157</v>
      </c>
      <c r="W5276" s="11">
        <f>IF(U5276=0,ROUNDUP((Q5276-日期设置!$B$2)/365,0),ROUNDUP((R5276-日期设置!$B$2)/365,0))</f>
        <v>2</v>
      </c>
      <c r="X5276" s="18">
        <f>_xlfn.IFNA(VLOOKUP(A5276,过往入选债券!A:D,4,0),2)</f>
        <v>2</v>
      </c>
      <c r="Y5276">
        <f>_xlfn.IFNA(VLOOKUP(C5276,[2]Sheet1!$A:$A,1,0),3)</f>
        <v>3</v>
      </c>
    </row>
    <row r="5277" spans="1:25" hidden="1" x14ac:dyDescent="0.2">
      <c r="A5277" s="21" t="s">
        <v>14730</v>
      </c>
      <c r="B5277" s="21" t="s">
        <v>14731</v>
      </c>
      <c r="C5277" s="37" t="s">
        <v>14732</v>
      </c>
      <c r="D5277" s="26" t="str">
        <f>[1]!b_calc_yield(A5277,日期设置!$B$2,F5277,1,R5277,1,O5277,L5277,S5277,)</f>
        <v>Fetching...</v>
      </c>
      <c r="E5277" s="26">
        <f t="shared" si="164"/>
        <v>18.561692807558995</v>
      </c>
      <c r="F5277" s="18">
        <f>[1]!b_dq_cleanprice($A5277,日期设置!B$2)</f>
        <v>107.96</v>
      </c>
      <c r="G5277" s="18" t="str">
        <f t="shared" si="165"/>
        <v>4.59 + 0</v>
      </c>
      <c r="H5277" s="27">
        <f>[1]!b_dq_pctchange($A5277,日期设置!$B$2,1)/100</f>
        <v>0</v>
      </c>
      <c r="I5277" s="26">
        <f>[1]!b_pq_pctchange(A5277,日期设置!$B$4,日期设置!$B$2,1)</f>
        <v>0</v>
      </c>
      <c r="J5277" s="26">
        <f>[1]!b_pq_pctchange(A5277,日期设置!$C$4,日期设置!$B$2,1)</f>
        <v>0</v>
      </c>
      <c r="K5277" s="52">
        <f>[1]!b_dq_amount($A5277,日期设置!B$2,2,10000)</f>
        <v>0</v>
      </c>
      <c r="L5277" s="26">
        <f>[1]!b_info_latestpar(A5277,日期设置!$B$2)</f>
        <v>100</v>
      </c>
      <c r="M5277" s="6">
        <f>[1]!b_info_outstandingbalance($A5277,日期设置!B$2)</f>
        <v>9.5</v>
      </c>
      <c r="N5277" s="7" t="str">
        <f>[1]!b_info_latestissurercreditrating2(A5277,日期设置!$B$2,"102","1")</f>
        <v>AA</v>
      </c>
      <c r="O5277" s="8">
        <v>6.2</v>
      </c>
      <c r="P5277" s="9">
        <f>[1]!b_info_repurchasedate(A5277)</f>
        <v>0</v>
      </c>
      <c r="Q5277" s="8" t="s">
        <v>16983</v>
      </c>
      <c r="R5277" s="2" t="str">
        <f>IF((--IF(P5277=0,Q5277,P5277))&gt;(--日期设置!$B$2),IF(P5277=0,Q5277,P5277),Q5277)</f>
        <v>2025-10-24</v>
      </c>
      <c r="S5277" s="2" t="s">
        <v>18337</v>
      </c>
      <c r="T5277" s="8">
        <f>[1]!b_anal_ptmyear($A5277,日期设置!$B$2)</f>
        <v>4.5917808219178085</v>
      </c>
      <c r="U5277" s="8">
        <f>[1]!b_anal_termifexercise($A5277,日期设置!B$2)</f>
        <v>0</v>
      </c>
      <c r="V5277" s="10">
        <f>[1]!b_dq_dirtyprice(A5277,日期设置!$B$2)</f>
        <v>110.491</v>
      </c>
      <c r="W5277" s="11">
        <f>IF(U5277=0,ROUNDUP((Q5277-日期设置!$B$2)/365,0),ROUNDUP((R5277-日期设置!$B$2)/365,0))</f>
        <v>5</v>
      </c>
      <c r="X5277" s="18">
        <f>_xlfn.IFNA(VLOOKUP(A5277,过往入选债券!A:D,4,0),2)</f>
        <v>2</v>
      </c>
      <c r="Y5277">
        <f>_xlfn.IFNA(VLOOKUP(C5277,[2]Sheet1!$A:$A,1,0),3)</f>
        <v>3</v>
      </c>
    </row>
    <row r="5278" spans="1:25" hidden="1" x14ac:dyDescent="0.2">
      <c r="A5278" s="21" t="s">
        <v>11319</v>
      </c>
      <c r="B5278" s="21" t="s">
        <v>11320</v>
      </c>
      <c r="C5278" s="37" t="s">
        <v>11318</v>
      </c>
      <c r="D5278" s="26" t="str">
        <f>[1]!b_calc_yield(A5278,日期设置!$B$2,F5278,1,R5278,1,O5278,L5278,S5278,)</f>
        <v>Fetching...</v>
      </c>
      <c r="E5278" s="26">
        <f t="shared" si="164"/>
        <v>17.744760117879331</v>
      </c>
      <c r="F5278" s="18">
        <f>[1]!b_dq_cleanprice($A5278,日期设置!B$2)</f>
        <v>100.9564</v>
      </c>
      <c r="G5278" s="18" t="str">
        <f t="shared" si="165"/>
        <v>4.31 + 0</v>
      </c>
      <c r="H5278" s="27">
        <f>[1]!b_dq_pctchange($A5278,日期设置!$B$2,1)/100</f>
        <v>0</v>
      </c>
      <c r="I5278" s="26">
        <f>[1]!b_pq_pctchange(A5278,日期设置!$B$4,日期设置!$B$2,1)</f>
        <v>0</v>
      </c>
      <c r="J5278" s="26">
        <f>[1]!b_pq_pctchange(A5278,日期设置!$C$4,日期设置!$B$2,1)</f>
        <v>0.98114037939295673</v>
      </c>
      <c r="K5278" s="52">
        <f>[1]!b_dq_amount($A5278,日期设置!B$2,2,10000)</f>
        <v>0</v>
      </c>
      <c r="L5278" s="26">
        <f>[1]!b_info_latestpar(A5278,日期设置!$B$2)</f>
        <v>100</v>
      </c>
      <c r="M5278" s="6">
        <f>[1]!b_info_outstandingbalance($A5278,日期设置!B$2)</f>
        <v>5</v>
      </c>
      <c r="N5278" s="7" t="str">
        <f>[1]!b_info_latestissurercreditrating2(A5278,日期设置!$B$2,"102","1")</f>
        <v>AAA</v>
      </c>
      <c r="O5278" s="8">
        <v>4.5</v>
      </c>
      <c r="P5278" s="9">
        <f>[1]!b_info_repurchasedate(A5278)</f>
        <v>0</v>
      </c>
      <c r="Q5278" s="8" t="s">
        <v>17132</v>
      </c>
      <c r="R5278" s="2" t="str">
        <f>IF((--IF(P5278=0,Q5278,P5278))&gt;(--日期设置!$B$2),IF(P5278=0,Q5278,P5278),Q5278)</f>
        <v>2025-07-15</v>
      </c>
      <c r="S5278" s="2" t="s">
        <v>18731</v>
      </c>
      <c r="T5278" s="8">
        <f>[1]!b_anal_ptmyear($A5278,日期设置!$B$2)</f>
        <v>4.3150684931506849</v>
      </c>
      <c r="U5278" s="8">
        <f>[1]!b_anal_termifexercise($A5278,日期设置!B$2)</f>
        <v>0</v>
      </c>
      <c r="V5278" s="10">
        <f>[1]!b_dq_dirtyprice(A5278,日期设置!$B$2)</f>
        <v>104.0386</v>
      </c>
      <c r="W5278" s="11">
        <f>IF(U5278=0,ROUNDUP((Q5278-日期设置!$B$2)/365,0),ROUNDUP((R5278-日期设置!$B$2)/365,0))</f>
        <v>5</v>
      </c>
      <c r="X5278" s="18">
        <f>_xlfn.IFNA(VLOOKUP(A5278,过往入选债券!A:D,4,0),2)</f>
        <v>2</v>
      </c>
      <c r="Y5278">
        <f>_xlfn.IFNA(VLOOKUP(C5278,[2]Sheet1!$A:$A,1,0),3)</f>
        <v>3</v>
      </c>
    </row>
    <row r="5279" spans="1:25" hidden="1" x14ac:dyDescent="0.2">
      <c r="A5279" s="21" t="s">
        <v>7738</v>
      </c>
      <c r="B5279" s="21" t="s">
        <v>7739</v>
      </c>
      <c r="C5279" s="37" t="s">
        <v>5764</v>
      </c>
      <c r="D5279" s="26" t="str">
        <f>[1]!b_calc_yield(A5279,日期设置!$B$2,F5279,1,R5279,1,O5279,L5279,S5279,)</f>
        <v>Fetching...</v>
      </c>
      <c r="E5279" s="26">
        <f t="shared" si="164"/>
        <v>3.1869182350753755</v>
      </c>
      <c r="F5279" s="18">
        <f>[1]!b_dq_cleanprice($A5279,日期设置!B$2)</f>
        <v>101.2303</v>
      </c>
      <c r="G5279" s="18" t="str">
        <f t="shared" si="165"/>
        <v>0.75 + 0.75</v>
      </c>
      <c r="H5279" s="27">
        <f>[1]!b_dq_pctchange($A5279,日期设置!$B$2,1)/100</f>
        <v>0</v>
      </c>
      <c r="I5279" s="26">
        <f>[1]!b_pq_pctchange(A5279,日期设置!$B$4,日期设置!$B$2,1)</f>
        <v>0</v>
      </c>
      <c r="J5279" s="26">
        <f>[1]!b_pq_pctchange(A5279,日期设置!$C$4,日期设置!$B$2,1)</f>
        <v>-9.119377987360959E-2</v>
      </c>
      <c r="K5279" s="52">
        <f>[1]!b_dq_amount($A5279,日期设置!B$2,2,10000)</f>
        <v>0</v>
      </c>
      <c r="L5279" s="26">
        <f>[1]!b_info_latestpar(A5279,日期设置!$B$2)</f>
        <v>100</v>
      </c>
      <c r="M5279" s="6">
        <f>[1]!b_info_outstandingbalance($A5279,日期设置!B$2)</f>
        <v>6</v>
      </c>
      <c r="N5279" s="7" t="str">
        <f>[1]!b_info_latestissurercreditrating2(A5279,日期设置!$B$2,"102","1")</f>
        <v>AA+</v>
      </c>
      <c r="O5279" s="8">
        <v>6</v>
      </c>
      <c r="P5279" s="9">
        <f>[1]!b_info_repurchasedate(A5279)</f>
        <v>0</v>
      </c>
      <c r="Q5279" s="8" t="s">
        <v>16181</v>
      </c>
      <c r="R5279" s="2" t="str">
        <f>IF((--IF(P5279=0,Q5279,P5279))&gt;(--日期设置!$B$2),IF(P5279=0,Q5279,P5279),Q5279)</f>
        <v>2021-12-21</v>
      </c>
      <c r="S5279" s="2" t="s">
        <v>17970</v>
      </c>
      <c r="T5279" s="8">
        <f>[1]!b_anal_ptmyear($A5279,日期设置!$B$2)</f>
        <v>0.75068493150684934</v>
      </c>
      <c r="U5279" s="8">
        <f>[1]!b_anal_termifexercise($A5279,日期设置!B$2)</f>
        <v>0.75068493150684934</v>
      </c>
      <c r="V5279" s="10">
        <f>[1]!b_dq_dirtyprice(A5279,日期设置!$B$2)</f>
        <v>102.72620000000001</v>
      </c>
      <c r="W5279" s="11">
        <f>IF(U5279=0,ROUNDUP((Q5279-日期设置!$B$2)/365,0),ROUNDUP((R5279-日期设置!$B$2)/365,0))</f>
        <v>1</v>
      </c>
      <c r="X5279" s="18">
        <f>_xlfn.IFNA(VLOOKUP(A5279,过往入选债券!A:D,4,0),2)</f>
        <v>2</v>
      </c>
      <c r="Y5279" s="45">
        <f>_xlfn.IFNA(VLOOKUP(C5279,[2]Sheet1!$A:$A,1,0),3)</f>
        <v>3</v>
      </c>
    </row>
    <row r="5280" spans="1:25" hidden="1" x14ac:dyDescent="0.2">
      <c r="A5280" s="21" t="s">
        <v>11432</v>
      </c>
      <c r="B5280" s="21" t="s">
        <v>11433</v>
      </c>
      <c r="C5280" s="37" t="s">
        <v>462</v>
      </c>
      <c r="D5280" s="26" t="str">
        <f>[1]!b_calc_yield(A5280,日期设置!$B$2,F5280,1,R5280,1,O5280,L5280,S5280,)</f>
        <v>Fetching...</v>
      </c>
      <c r="E5280" s="26">
        <f t="shared" si="164"/>
        <v>9.7987301120345158</v>
      </c>
      <c r="F5280" s="18">
        <f>[1]!b_dq_cleanprice($A5280,日期设置!B$2)</f>
        <v>99.419499999999999</v>
      </c>
      <c r="G5280" s="18" t="str">
        <f t="shared" si="165"/>
        <v>4.35 + 2.35</v>
      </c>
      <c r="H5280" s="27">
        <f>[1]!b_dq_pctchange($A5280,日期设置!$B$2,1)/100</f>
        <v>0</v>
      </c>
      <c r="I5280" s="26">
        <f>[1]!b_pq_pctchange(A5280,日期设置!$B$4,日期设置!$B$2,1)</f>
        <v>0</v>
      </c>
      <c r="J5280" s="26">
        <f>[1]!b_pq_pctchange(A5280,日期设置!$C$4,日期设置!$B$2,1)</f>
        <v>0.20904708195874566</v>
      </c>
      <c r="K5280" s="52">
        <f>[1]!b_dq_amount($A5280,日期设置!B$2,2,10000)</f>
        <v>0</v>
      </c>
      <c r="L5280" s="26">
        <f>[1]!b_info_latestpar(A5280,日期设置!$B$2)</f>
        <v>100</v>
      </c>
      <c r="M5280" s="6">
        <f>[1]!b_info_outstandingbalance($A5280,日期设置!B$2)</f>
        <v>8</v>
      </c>
      <c r="N5280" s="7" t="str">
        <f>[1]!b_info_latestissurercreditrating2(A5280,日期设置!$B$2,"102","1")</f>
        <v>AA+</v>
      </c>
      <c r="O5280" s="8">
        <v>3.99</v>
      </c>
      <c r="P5280" s="9" t="str">
        <f>[1]!b_info_repurchasedate(A5280)</f>
        <v>2023-07-31</v>
      </c>
      <c r="Q5280" s="8" t="s">
        <v>16129</v>
      </c>
      <c r="R5280" s="2" t="str">
        <f>IF((--IF(P5280=0,Q5280,P5280))&gt;(--日期设置!$B$2),IF(P5280=0,Q5280,P5280),Q5280)</f>
        <v>2023-07-31</v>
      </c>
      <c r="S5280" s="2" t="s">
        <v>17915</v>
      </c>
      <c r="T5280" s="8">
        <f>[1]!b_anal_ptmyear($A5280,日期设置!$B$2)</f>
        <v>4.3589041095890408</v>
      </c>
      <c r="U5280" s="8">
        <f>[1]!b_anal_termifexercise($A5280,日期设置!B$2)</f>
        <v>2.3589041095890413</v>
      </c>
      <c r="V5280" s="10">
        <f>[1]!b_dq_dirtyprice(A5280,日期设置!$B$2)</f>
        <v>101.97750000000001</v>
      </c>
      <c r="W5280" s="11">
        <f>IF(U5280=0,ROUNDUP((Q5280-日期设置!$B$2)/365,0),ROUNDUP((R5280-日期设置!$B$2)/365,0))</f>
        <v>3</v>
      </c>
      <c r="X5280" s="18">
        <f>_xlfn.IFNA(VLOOKUP(A5280,过往入选债券!A:D,4,0),2)</f>
        <v>2</v>
      </c>
      <c r="Y5280">
        <f>_xlfn.IFNA(VLOOKUP(C5280,[2]Sheet1!$A:$A,1,0),3)</f>
        <v>3</v>
      </c>
    </row>
    <row r="5281" spans="1:25" hidden="1" x14ac:dyDescent="0.2">
      <c r="A5281" s="21" t="s">
        <v>8902</v>
      </c>
      <c r="B5281" s="21" t="s">
        <v>8903</v>
      </c>
      <c r="C5281" s="37" t="s">
        <v>5012</v>
      </c>
      <c r="D5281" s="26" t="str">
        <f>[1]!b_calc_yield(A5281,日期设置!$B$2,F5281,1,R5281,1,O5281,L5281,S5281,)</f>
        <v>Fetching...</v>
      </c>
      <c r="E5281" s="26">
        <f t="shared" si="164"/>
        <v>13.805070997258628</v>
      </c>
      <c r="F5281" s="18">
        <f>[1]!b_dq_cleanprice($A5281,日期设置!B$2)</f>
        <v>100.27</v>
      </c>
      <c r="G5281" s="18" t="str">
        <f t="shared" si="165"/>
        <v>3.34 + 0</v>
      </c>
      <c r="H5281" s="27">
        <f>[1]!b_dq_pctchange($A5281,日期设置!$B$2,1)/100</f>
        <v>0</v>
      </c>
      <c r="I5281" s="26">
        <f>[1]!b_pq_pctchange(A5281,日期设置!$B$4,日期设置!$B$2,1)</f>
        <v>0</v>
      </c>
      <c r="J5281" s="26">
        <f>[1]!b_pq_pctchange(A5281,日期设置!$C$4,日期设置!$B$2,1)</f>
        <v>0</v>
      </c>
      <c r="K5281" s="52">
        <f>[1]!b_dq_amount($A5281,日期设置!B$2,2,10000)</f>
        <v>0</v>
      </c>
      <c r="L5281" s="26">
        <f>[1]!b_info_latestpar(A5281,日期设置!$B$2)</f>
        <v>100</v>
      </c>
      <c r="M5281" s="6">
        <f>[1]!b_info_outstandingbalance($A5281,日期设置!B$2)</f>
        <v>4</v>
      </c>
      <c r="N5281" s="7" t="str">
        <f>[1]!b_info_latestissurercreditrating2(A5281,日期设置!$B$2,"102","1")</f>
        <v>AA+</v>
      </c>
      <c r="O5281" s="8">
        <v>4.34</v>
      </c>
      <c r="P5281" s="9">
        <f>[1]!b_info_repurchasedate(A5281)</f>
        <v>0</v>
      </c>
      <c r="Q5281" s="8" t="s">
        <v>16865</v>
      </c>
      <c r="R5281" s="2" t="str">
        <f>IF((--IF(P5281=0,Q5281,P5281))&gt;(--日期设置!$B$2),IF(P5281=0,Q5281,P5281),Q5281)</f>
        <v>2024-07-25</v>
      </c>
      <c r="S5281" s="2" t="s">
        <v>17991</v>
      </c>
      <c r="T5281" s="8">
        <f>[1]!b_anal_ptmyear($A5281,日期设置!$B$2)</f>
        <v>3.3424657534246576</v>
      </c>
      <c r="U5281" s="8">
        <f>[1]!b_anal_termifexercise($A5281,日期设置!B$2)</f>
        <v>0</v>
      </c>
      <c r="V5281" s="10">
        <f>[1]!b_dq_dirtyprice(A5281,日期设置!$B$2)</f>
        <v>103.1237</v>
      </c>
      <c r="W5281" s="11">
        <f>IF(U5281=0,ROUNDUP((Q5281-日期设置!$B$2)/365,0),ROUNDUP((R5281-日期设置!$B$2)/365,0))</f>
        <v>4</v>
      </c>
      <c r="X5281" s="18">
        <f>_xlfn.IFNA(VLOOKUP(A5281,过往入选债券!A:D,4,0),2)</f>
        <v>2</v>
      </c>
      <c r="Y5281">
        <f>_xlfn.IFNA(VLOOKUP(C5281,[2]Sheet1!$A:$A,1,0),3)</f>
        <v>3</v>
      </c>
    </row>
    <row r="5282" spans="1:25" hidden="1" x14ac:dyDescent="0.2">
      <c r="A5282" s="28" t="s">
        <v>20684</v>
      </c>
      <c r="B5282" s="28" t="s">
        <v>20685</v>
      </c>
      <c r="C5282" s="39" t="s">
        <v>514</v>
      </c>
      <c r="D5282" s="26" t="str">
        <f>[1]!b_calc_yield(A5282,日期设置!$B$2,F5282,1,R5282,1,O5282,L5282,S5282,)</f>
        <v>Fetching...</v>
      </c>
      <c r="E5282" s="26">
        <f t="shared" si="164"/>
        <v>18.639109125475663</v>
      </c>
      <c r="F5282" s="18">
        <f>[1]!b_dq_cleanprice($A5282,日期设置!B$2)</f>
        <v>100</v>
      </c>
      <c r="G5282" s="18" t="str">
        <f t="shared" si="165"/>
        <v>9.48 + 4.48</v>
      </c>
      <c r="H5282" s="27">
        <f>[1]!b_dq_pctchange($A5282,日期设置!$B$2,1)/100</f>
        <v>0</v>
      </c>
      <c r="I5282" s="26">
        <f>[1]!b_pq_pctchange(A5282,日期设置!$B$4,日期设置!$B$2,1)</f>
        <v>0</v>
      </c>
      <c r="J5282" s="26">
        <f>[1]!b_pq_pctchange(A5282,日期设置!$C$4,日期设置!$B$2,1)</f>
        <v>0</v>
      </c>
      <c r="K5282" s="52">
        <f>[1]!b_dq_amount($A5282,日期设置!B$2,2,10000)</f>
        <v>0</v>
      </c>
      <c r="L5282" s="26">
        <f>[1]!b_info_latestpar(A5282,日期设置!$B$2)</f>
        <v>100</v>
      </c>
      <c r="M5282" s="6">
        <f>[1]!b_info_outstandingbalance($A5282,日期设置!B$2)</f>
        <v>10</v>
      </c>
      <c r="N5282" s="7" t="str">
        <f>[1]!b_info_latestissurercreditrating2(A5282,日期设置!$B$2,"102","1")</f>
        <v>AAA</v>
      </c>
      <c r="O5282" s="8">
        <v>4.25</v>
      </c>
      <c r="P5282" s="9" t="str">
        <f>[1]!b_info_repurchasedate(A5282)</f>
        <v>2025-09-14</v>
      </c>
      <c r="Q5282" s="8" t="s">
        <v>20858</v>
      </c>
      <c r="R5282" s="2" t="str">
        <f>IF((--IF(P5282=0,Q5282,P5282))&gt;(--日期设置!$B$2),IF(P5282=0,Q5282,P5282),Q5282)</f>
        <v>2025-09-14</v>
      </c>
      <c r="S5282" s="31" t="s">
        <v>16081</v>
      </c>
      <c r="T5282" s="8">
        <f>[1]!b_anal_ptmyear($A5282,日期设置!$B$2)</f>
        <v>9.4821917808219176</v>
      </c>
      <c r="U5282" s="8">
        <f>[1]!b_anal_termifexercise($A5282,日期设置!B$2)</f>
        <v>4.484931506849315</v>
      </c>
      <c r="V5282" s="10">
        <f>[1]!b_dq_dirtyprice(A5282,日期设置!$B$2)</f>
        <v>102.2007</v>
      </c>
      <c r="W5282" s="11">
        <f>IF(U5282=0,ROUNDUP((Q5282-日期设置!$B$2)/365,0),ROUNDUP((R5282-日期设置!$B$2)/365,0))</f>
        <v>5</v>
      </c>
      <c r="X5282" s="18">
        <f>_xlfn.IFNA(VLOOKUP(A5282,过往入选债券!A:D,4,0),2)</f>
        <v>2</v>
      </c>
      <c r="Y5282">
        <f>_xlfn.IFNA(VLOOKUP(C5282,[2]Sheet1!$A:$A,1,0),3)</f>
        <v>3</v>
      </c>
    </row>
    <row r="5283" spans="1:25" hidden="1" x14ac:dyDescent="0.2">
      <c r="A5283" s="21" t="s">
        <v>5349</v>
      </c>
      <c r="B5283" s="21" t="s">
        <v>5350</v>
      </c>
      <c r="C5283" s="37" t="s">
        <v>484</v>
      </c>
      <c r="D5283" s="26" t="str">
        <f>[1]!b_calc_yield(A5283,日期设置!$B$2,F5283,1,R5283,1,O5283,L5283,S5283,)</f>
        <v>Fetching...</v>
      </c>
      <c r="E5283" s="26">
        <f t="shared" si="164"/>
        <v>2.9295172040183282</v>
      </c>
      <c r="F5283" s="18">
        <f>[1]!b_dq_cleanprice($A5283,日期设置!B$2)</f>
        <v>99.881100000000004</v>
      </c>
      <c r="G5283" s="18" t="str">
        <f t="shared" si="165"/>
        <v>0.69 + 0.69</v>
      </c>
      <c r="H5283" s="27">
        <f>[1]!b_dq_pctchange($A5283,日期设置!$B$2,1)/100</f>
        <v>0</v>
      </c>
      <c r="I5283" s="26">
        <f>[1]!b_pq_pctchange(A5283,日期设置!$B$4,日期设置!$B$2,1)</f>
        <v>0</v>
      </c>
      <c r="J5283" s="26">
        <f>[1]!b_pq_pctchange(A5283,日期设置!$C$4,日期设置!$B$2,1)</f>
        <v>0</v>
      </c>
      <c r="K5283" s="52">
        <f>[1]!b_dq_amount($A5283,日期设置!B$2,2,10000)</f>
        <v>0</v>
      </c>
      <c r="L5283" s="26">
        <f>[1]!b_info_latestpar(A5283,日期设置!$B$2)</f>
        <v>100</v>
      </c>
      <c r="M5283" s="6">
        <f>[1]!b_info_outstandingbalance($A5283,日期设置!B$2)</f>
        <v>6</v>
      </c>
      <c r="N5283" s="7" t="str">
        <f>[1]!b_info_latestissurercreditrating2(A5283,日期设置!$B$2,"102","1")</f>
        <v>AAA</v>
      </c>
      <c r="O5283" s="8">
        <v>4.12</v>
      </c>
      <c r="P5283" s="9">
        <f>[1]!b_info_repurchasedate(A5283)</f>
        <v>0</v>
      </c>
      <c r="Q5283" s="8" t="s">
        <v>16114</v>
      </c>
      <c r="R5283" s="2" t="str">
        <f>IF((--IF(P5283=0,Q5283,P5283))&gt;(--日期设置!$B$2),IF(P5283=0,Q5283,P5283),Q5283)</f>
        <v>2021-11-29</v>
      </c>
      <c r="S5283" s="2" t="s">
        <v>17900</v>
      </c>
      <c r="T5283" s="8">
        <f>[1]!b_anal_ptmyear($A5283,日期设置!$B$2)</f>
        <v>0.69041095890410964</v>
      </c>
      <c r="U5283" s="8">
        <f>[1]!b_anal_termifexercise($A5283,日期设置!B$2)</f>
        <v>0.69041095890410964</v>
      </c>
      <c r="V5283" s="10">
        <f>[1]!b_dq_dirtyprice(A5283,日期设置!$B$2)</f>
        <v>101.1566</v>
      </c>
      <c r="W5283" s="11">
        <f>IF(U5283=0,ROUNDUP((Q5283-日期设置!$B$2)/365,0),ROUNDUP((R5283-日期设置!$B$2)/365,0))</f>
        <v>1</v>
      </c>
      <c r="X5283" s="18">
        <f>_xlfn.IFNA(VLOOKUP(A5283,过往入选债券!A:D,4,0),2)</f>
        <v>2</v>
      </c>
      <c r="Y5283">
        <f>_xlfn.IFNA(VLOOKUP(C5283,[2]Sheet1!$A:$A,1,0),3)</f>
        <v>3</v>
      </c>
    </row>
    <row r="5284" spans="1:25" hidden="1" x14ac:dyDescent="0.2">
      <c r="A5284" s="28" t="s">
        <v>21464</v>
      </c>
      <c r="B5284" s="28" t="s">
        <v>21465</v>
      </c>
      <c r="C5284" s="39" t="s">
        <v>19852</v>
      </c>
      <c r="D5284" s="26" t="str">
        <f>[1]!b_calc_yield(A5284,日期设置!$B$2,F5284,1,R5284,1,O5284,L5284,S5284,)</f>
        <v>Fetching...</v>
      </c>
      <c r="E5284" s="26">
        <f t="shared" si="164"/>
        <v>11.09551505853792</v>
      </c>
      <c r="F5284" s="18">
        <f>[1]!b_dq_cleanprice($A5284,日期设置!B$2)</f>
        <v>99.705600000000004</v>
      </c>
      <c r="G5284" s="18" t="str">
        <f t="shared" si="165"/>
        <v>2.64 + 0</v>
      </c>
      <c r="H5284" s="27">
        <f>[1]!b_dq_pctchange($A5284,日期设置!$B$2,1)/100</f>
        <v>0</v>
      </c>
      <c r="I5284" s="26">
        <f>[1]!b_pq_pctchange(A5284,日期设置!$B$4,日期设置!$B$2,1)</f>
        <v>0</v>
      </c>
      <c r="J5284" s="26">
        <f>[1]!b_pq_pctchange(A5284,日期设置!$C$4,日期设置!$B$2,1)</f>
        <v>0</v>
      </c>
      <c r="K5284" s="52">
        <f>[1]!b_dq_amount($A5284,日期设置!B$2,2,10000)</f>
        <v>0</v>
      </c>
      <c r="L5284" s="26">
        <f>[1]!b_info_latestpar(A5284,日期设置!$B$2)</f>
        <v>100</v>
      </c>
      <c r="M5284" s="6">
        <f>[1]!b_info_outstandingbalance($A5284,日期设置!B$2)</f>
        <v>10</v>
      </c>
      <c r="N5284" s="7" t="str">
        <f>[1]!b_info_latestissurercreditrating2(A5284,日期设置!$B$2,"102","1")</f>
        <v>AAA</v>
      </c>
      <c r="O5284" s="43">
        <v>4.13</v>
      </c>
      <c r="P5284" s="9">
        <f>[1]!b_info_repurchasedate(A5284)</f>
        <v>0</v>
      </c>
      <c r="Q5284" s="31" t="s">
        <v>17685</v>
      </c>
      <c r="R5284" s="2" t="str">
        <f>IF((--IF(P5284=0,Q5284,P5284))&gt;(--日期设置!$B$2),IF(P5284=0,Q5284,P5284),Q5284)</f>
        <v>2023-11-13</v>
      </c>
      <c r="S5284" s="31" t="s">
        <v>17545</v>
      </c>
      <c r="T5284" s="8">
        <f>[1]!b_anal_ptmyear($A5284,日期设置!$B$2)</f>
        <v>2.6465753424657534</v>
      </c>
      <c r="U5284" s="8">
        <f>[1]!b_anal_termifexercise($A5284,日期设置!B$2)</f>
        <v>0</v>
      </c>
      <c r="V5284" s="10">
        <f>[1]!b_dq_dirtyprice(A5284,日期设置!$B$2)</f>
        <v>101.1652</v>
      </c>
      <c r="W5284" s="11">
        <f>IF(U5284=0,ROUNDUP((Q5284-日期设置!$B$2)/365,0),ROUNDUP((R5284-日期设置!$B$2)/365,0))</f>
        <v>3</v>
      </c>
      <c r="X5284" s="18">
        <f>_xlfn.IFNA(VLOOKUP(A5284,过往入选债券!A:D,4,0),2)</f>
        <v>2</v>
      </c>
      <c r="Y5284">
        <f>_xlfn.IFNA(VLOOKUP(C5284,[2]Sheet1!$A:$A,1,0),3)</f>
        <v>3</v>
      </c>
    </row>
    <row r="5285" spans="1:25" hidden="1" x14ac:dyDescent="0.2">
      <c r="A5285" s="21" t="s">
        <v>13807</v>
      </c>
      <c r="B5285" s="21" t="s">
        <v>13808</v>
      </c>
      <c r="C5285" s="37" t="s">
        <v>2563</v>
      </c>
      <c r="D5285" s="26" t="str">
        <f>[1]!b_calc_yield(A5285,日期设置!$B$2,F5285,1,R5285,1,O5285,L5285,S5285,)</f>
        <v>Fetching...</v>
      </c>
      <c r="E5285" s="26">
        <f t="shared" si="164"/>
        <v>19.308397376062757</v>
      </c>
      <c r="F5285" s="18">
        <f>[1]!b_dq_cleanprice($A5285,日期设置!B$2)</f>
        <v>81.831299999999999</v>
      </c>
      <c r="G5285" s="18" t="str">
        <f t="shared" si="165"/>
        <v>3.26 + 0</v>
      </c>
      <c r="H5285" s="27">
        <f>[1]!b_dq_pctchange($A5285,日期设置!$B$2,1)/100</f>
        <v>0</v>
      </c>
      <c r="I5285" s="26">
        <f>[1]!b_pq_pctchange(A5285,日期设置!$B$4,日期设置!$B$2,1)</f>
        <v>0</v>
      </c>
      <c r="J5285" s="26">
        <f>[1]!b_pq_pctchange(A5285,日期设置!$C$4,日期设置!$B$2,1)</f>
        <v>-0.55741888443311149</v>
      </c>
      <c r="K5285" s="52">
        <f>[1]!b_dq_amount($A5285,日期设置!B$2,2,10000)</f>
        <v>0</v>
      </c>
      <c r="L5285" s="26">
        <f>[1]!b_info_latestpar(A5285,日期设置!$B$2)</f>
        <v>80</v>
      </c>
      <c r="M5285" s="6">
        <f>[1]!b_info_outstandingbalance($A5285,日期设置!B$2)</f>
        <v>8</v>
      </c>
      <c r="N5285" s="7" t="str">
        <f>[1]!b_info_latestissurercreditrating2(A5285,日期设置!$B$2,"102","1")</f>
        <v>AA+</v>
      </c>
      <c r="O5285" s="8">
        <v>5.34</v>
      </c>
      <c r="P5285" s="9">
        <f>[1]!b_info_repurchasedate(A5285)</f>
        <v>0</v>
      </c>
      <c r="Q5285" s="8" t="s">
        <v>16373</v>
      </c>
      <c r="R5285" s="2" t="str">
        <f>IF((--IF(P5285=0,Q5285,P5285))&gt;(--日期设置!$B$2),IF(P5285=0,Q5285,P5285),Q5285)</f>
        <v>2024-06-28</v>
      </c>
      <c r="S5285" s="2" t="s">
        <v>19036</v>
      </c>
      <c r="T5285" s="8">
        <f>[1]!b_anal_ptmyear($A5285,日期设置!$B$2)</f>
        <v>3.2684931506849315</v>
      </c>
      <c r="U5285" s="8">
        <f>[1]!b_anal_termifexercise($A5285,日期设置!B$2)</f>
        <v>0</v>
      </c>
      <c r="V5285" s="10">
        <f>[1]!b_dq_dirtyprice(A5285,日期设置!$B$2)</f>
        <v>84.956299999999999</v>
      </c>
      <c r="W5285" s="11">
        <f>IF(U5285=0,ROUNDUP((Q5285-日期设置!$B$2)/365,0),ROUNDUP((R5285-日期设置!$B$2)/365,0))</f>
        <v>4</v>
      </c>
      <c r="X5285" s="18">
        <f>_xlfn.IFNA(VLOOKUP(A5285,过往入选债券!A:D,4,0),2)</f>
        <v>2</v>
      </c>
      <c r="Y5285">
        <f>_xlfn.IFNA(VLOOKUP(C5285,[2]Sheet1!$A:$A,1,0),3)</f>
        <v>3</v>
      </c>
    </row>
    <row r="5286" spans="1:25" hidden="1" x14ac:dyDescent="0.2">
      <c r="A5286" s="21" t="s">
        <v>8937</v>
      </c>
      <c r="B5286" s="21" t="s">
        <v>8938</v>
      </c>
      <c r="C5286" s="37" t="s">
        <v>4803</v>
      </c>
      <c r="D5286" s="26" t="str">
        <f>[1]!b_calc_yield(A5286,日期设置!$B$2,F5286,1,R5286,1,O5286,L5286,S5286,)</f>
        <v>Fetching...</v>
      </c>
      <c r="E5286" s="26">
        <f t="shared" si="164"/>
        <v>5.6880339047212791</v>
      </c>
      <c r="F5286" s="18">
        <f>[1]!b_dq_cleanprice($A5286,日期设置!B$2)</f>
        <v>100.97029999999999</v>
      </c>
      <c r="G5286" s="18" t="str">
        <f t="shared" si="165"/>
        <v>3.37 + 1.37</v>
      </c>
      <c r="H5286" s="27">
        <f>[1]!b_dq_pctchange($A5286,日期设置!$B$2,1)/100</f>
        <v>0</v>
      </c>
      <c r="I5286" s="26">
        <f>[1]!b_pq_pctchange(A5286,日期设置!$B$4,日期设置!$B$2,1)</f>
        <v>0</v>
      </c>
      <c r="J5286" s="26">
        <f>[1]!b_pq_pctchange(A5286,日期设置!$C$4,日期设置!$B$2,1)</f>
        <v>0.10697742667237818</v>
      </c>
      <c r="K5286" s="52">
        <f>[1]!b_dq_amount($A5286,日期设置!B$2,2,10000)</f>
        <v>0</v>
      </c>
      <c r="L5286" s="26">
        <f>[1]!b_info_latestpar(A5286,日期设置!$B$2)</f>
        <v>100</v>
      </c>
      <c r="M5286" s="6">
        <f>[1]!b_info_outstandingbalance($A5286,日期设置!B$2)</f>
        <v>10</v>
      </c>
      <c r="N5286" s="7" t="str">
        <f>[1]!b_info_latestissurercreditrating2(A5286,日期设置!$B$2,"102","1")</f>
        <v>AA</v>
      </c>
      <c r="O5286" s="8">
        <v>5</v>
      </c>
      <c r="P5286" s="9" t="str">
        <f>[1]!b_info_repurchasedate(A5286)</f>
        <v>2022-08-07</v>
      </c>
      <c r="Q5286" s="8" t="s">
        <v>16806</v>
      </c>
      <c r="R5286" s="2" t="str">
        <f>IF((--IF(P5286=0,Q5286,P5286))&gt;(--日期设置!$B$2),IF(P5286=0,Q5286,P5286),Q5286)</f>
        <v>2022-08-07</v>
      </c>
      <c r="S5286" s="2" t="s">
        <v>18485</v>
      </c>
      <c r="T5286" s="8">
        <f>[1]!b_anal_ptmyear($A5286,日期设置!$B$2)</f>
        <v>3.3780821917808219</v>
      </c>
      <c r="U5286" s="8">
        <f>[1]!b_anal_termifexercise($A5286,日期设置!B$2)</f>
        <v>1.3780821917808219</v>
      </c>
      <c r="V5286" s="10">
        <f>[1]!b_dq_dirtyprice(A5286,日期设置!$B$2)</f>
        <v>104.07989999999999</v>
      </c>
      <c r="W5286" s="11">
        <f>IF(U5286=0,ROUNDUP((Q5286-日期设置!$B$2)/365,0),ROUNDUP((R5286-日期设置!$B$2)/365,0))</f>
        <v>2</v>
      </c>
      <c r="X5286" s="18">
        <f>_xlfn.IFNA(VLOOKUP(A5286,过往入选债券!A:D,4,0),2)</f>
        <v>2</v>
      </c>
      <c r="Y5286">
        <f>_xlfn.IFNA(VLOOKUP(C5286,[2]Sheet1!$A:$A,1,0),3)</f>
        <v>3</v>
      </c>
    </row>
    <row r="5287" spans="1:25" hidden="1" x14ac:dyDescent="0.2">
      <c r="A5287" s="28" t="s">
        <v>21002</v>
      </c>
      <c r="B5287" s="28" t="s">
        <v>21003</v>
      </c>
      <c r="C5287" s="39" t="s">
        <v>19808</v>
      </c>
      <c r="D5287" s="26" t="str">
        <f>[1]!b_calc_yield(A5287,日期设置!$B$2,F5287,1,R5287,1,O5287,L5287,S5287,)</f>
        <v>Fetching...</v>
      </c>
      <c r="E5287" s="26">
        <f t="shared" si="164"/>
        <v>10.777720296602865</v>
      </c>
      <c r="F5287" s="18">
        <f>[1]!b_dq_cleanprice($A5287,日期设置!B$2)</f>
        <v>99.735799999999998</v>
      </c>
      <c r="G5287" s="18" t="str">
        <f t="shared" si="165"/>
        <v>2.57 + 0</v>
      </c>
      <c r="H5287" s="27">
        <f>[1]!b_dq_pctchange($A5287,日期设置!$B$2,1)/100</f>
        <v>0</v>
      </c>
      <c r="I5287" s="26">
        <f>[1]!b_pq_pctchange(A5287,日期设置!$B$4,日期设置!$B$2,1)</f>
        <v>0</v>
      </c>
      <c r="J5287" s="26">
        <f>[1]!b_pq_pctchange(A5287,日期设置!$C$4,日期设置!$B$2,1)</f>
        <v>-8.995688480710036E-2</v>
      </c>
      <c r="K5287" s="52">
        <f>[1]!b_dq_amount($A5287,日期设置!B$2,2,10000)</f>
        <v>0</v>
      </c>
      <c r="L5287" s="26">
        <f>[1]!b_info_latestpar(A5287,日期设置!$B$2)</f>
        <v>100</v>
      </c>
      <c r="M5287" s="6">
        <f>[1]!b_info_outstandingbalance($A5287,日期设置!B$2)</f>
        <v>10</v>
      </c>
      <c r="N5287" s="7" t="str">
        <f>[1]!b_info_latestissurercreditrating2(A5287,日期设置!$B$2,"102","1")</f>
        <v>AA+</v>
      </c>
      <c r="O5287" s="8">
        <v>4.1399999999999997</v>
      </c>
      <c r="P5287" s="9">
        <f>[1]!b_info_repurchasedate(A5287)</f>
        <v>0</v>
      </c>
      <c r="Q5287" s="8" t="s">
        <v>17652</v>
      </c>
      <c r="R5287" s="2" t="str">
        <f>IF((--IF(P5287=0,Q5287,P5287))&gt;(--日期设置!$B$2),IF(P5287=0,Q5287,P5287),Q5287)</f>
        <v>2023-10-19</v>
      </c>
      <c r="S5287" s="31" t="s">
        <v>16413</v>
      </c>
      <c r="T5287" s="8">
        <f>[1]!b_anal_ptmyear($A5287,日期设置!$B$2)</f>
        <v>2.5780821917808217</v>
      </c>
      <c r="U5287" s="8">
        <f>[1]!b_anal_termifexercise($A5287,日期设置!B$2)</f>
        <v>0</v>
      </c>
      <c r="V5287" s="10">
        <f>[1]!b_dq_dirtyprice(A5287,日期设置!$B$2)</f>
        <v>101.4825</v>
      </c>
      <c r="W5287" s="11">
        <f>IF(U5287=0,ROUNDUP((Q5287-日期设置!$B$2)/365,0),ROUNDUP((R5287-日期设置!$B$2)/365,0))</f>
        <v>3</v>
      </c>
      <c r="X5287" s="18">
        <f>_xlfn.IFNA(VLOOKUP(A5287,过往入选债券!A:D,4,0),2)</f>
        <v>2</v>
      </c>
      <c r="Y5287">
        <f>_xlfn.IFNA(VLOOKUP(C5287,[2]Sheet1!$A:$A,1,0),3)</f>
        <v>3</v>
      </c>
    </row>
    <row r="5288" spans="1:25" hidden="1" x14ac:dyDescent="0.2">
      <c r="A5288" s="30" t="s">
        <v>19099</v>
      </c>
      <c r="B5288" s="28" t="s">
        <v>19100</v>
      </c>
      <c r="C5288" s="38" t="s">
        <v>19102</v>
      </c>
      <c r="D5288" s="26" t="str">
        <f>[1]!b_calc_yield(A5288,日期设置!$B$2,F5288,1,R5288,1,O5288,L5288,S5288,)</f>
        <v>Fetching...</v>
      </c>
      <c r="E5288" s="26">
        <f t="shared" si="164"/>
        <v>9.9713538034482685</v>
      </c>
      <c r="F5288" s="18">
        <f>[1]!b_dq_cleanprice($A5288,日期设置!B$2)</f>
        <v>100</v>
      </c>
      <c r="G5288" s="18" t="str">
        <f t="shared" si="165"/>
        <v>2.40 + 0</v>
      </c>
      <c r="H5288" s="27">
        <f>[1]!b_dq_pctchange($A5288,日期设置!$B$2,1)/100</f>
        <v>0</v>
      </c>
      <c r="I5288" s="26">
        <f>[1]!b_pq_pctchange(A5288,日期设置!$B$4,日期设置!$B$2,1)</f>
        <v>0</v>
      </c>
      <c r="J5288" s="26">
        <f>[1]!b_pq_pctchange(A5288,日期设置!$C$4,日期设置!$B$2,1)</f>
        <v>0</v>
      </c>
      <c r="K5288" s="52">
        <f>[1]!b_dq_amount($A5288,日期设置!B$2,2,10000)</f>
        <v>0</v>
      </c>
      <c r="L5288" s="26">
        <f>[1]!b_info_latestpar(A5288,日期设置!$B$2)</f>
        <v>100</v>
      </c>
      <c r="M5288" s="6">
        <f>[1]!b_info_outstandingbalance($A5288,日期设置!B$2)</f>
        <v>5</v>
      </c>
      <c r="N5288" s="7">
        <f>[1]!b_info_latestissurercreditrating2(A5288,日期设置!$B$2,"102","1")</f>
        <v>0</v>
      </c>
      <c r="O5288" s="8">
        <v>4.25</v>
      </c>
      <c r="P5288" s="9">
        <f>[1]!b_info_repurchasedate(A5288)</f>
        <v>0</v>
      </c>
      <c r="Q5288" s="8" t="s">
        <v>16257</v>
      </c>
      <c r="R5288" s="2" t="str">
        <f>IF((--IF(P5288=0,Q5288,P5288))&gt;(--日期设置!$B$2),IF(P5288=0,Q5288,P5288),Q5288)</f>
        <v>2023-08-17</v>
      </c>
      <c r="S5288" s="31" t="s">
        <v>19101</v>
      </c>
      <c r="T5288" s="8">
        <f>[1]!b_anal_ptmyear($A5288,日期设置!$B$2)</f>
        <v>2.4054794520547946</v>
      </c>
      <c r="U5288" s="8">
        <f>[1]!b_anal_termifexercise($A5288,日期设置!B$2)</f>
        <v>0</v>
      </c>
      <c r="V5288" s="10">
        <f>[1]!b_dq_dirtyprice(A5288,日期设置!$B$2)</f>
        <v>102.52670000000001</v>
      </c>
      <c r="W5288" s="11">
        <f>IF(U5288=0,ROUNDUP((Q5288-日期设置!$B$2)/365,0),ROUNDUP((R5288-日期设置!$B$2)/365,0))</f>
        <v>3</v>
      </c>
      <c r="X5288" s="18">
        <f>_xlfn.IFNA(VLOOKUP(A5288,过往入选债券!A:D,4,0),2)</f>
        <v>2</v>
      </c>
      <c r="Y5288">
        <f>_xlfn.IFNA(VLOOKUP(C5288,[2]Sheet1!$A:$A,1,0),3)</f>
        <v>3</v>
      </c>
    </row>
    <row r="5289" spans="1:25" hidden="1" x14ac:dyDescent="0.2">
      <c r="A5289" s="21" t="s">
        <v>10965</v>
      </c>
      <c r="B5289" s="21" t="s">
        <v>10966</v>
      </c>
      <c r="C5289" s="37" t="s">
        <v>2338</v>
      </c>
      <c r="D5289" s="26" t="str">
        <f>[1]!b_calc_yield(A5289,日期设置!$B$2,F5289,1,R5289,1,O5289,L5289,S5289,)</f>
        <v>Fetching...</v>
      </c>
      <c r="E5289" s="26">
        <f t="shared" si="164"/>
        <v>8.9597450440572111</v>
      </c>
      <c r="F5289" s="18">
        <f>[1]!b_dq_cleanprice($A5289,日期设置!B$2)</f>
        <v>98.488900000000001</v>
      </c>
      <c r="G5289" s="18" t="str">
        <f t="shared" si="165"/>
        <v>2.16 + 0</v>
      </c>
      <c r="H5289" s="27">
        <f>[1]!b_dq_pctchange($A5289,日期设置!$B$2,1)/100</f>
        <v>0</v>
      </c>
      <c r="I5289" s="26">
        <f>[1]!b_pq_pctchange(A5289,日期设置!$B$4,日期设置!$B$2,1)</f>
        <v>0.15772806501935699</v>
      </c>
      <c r="J5289" s="26">
        <f>[1]!b_pq_pctchange(A5289,日期设置!$C$4,日期设置!$B$2,1)</f>
        <v>0.32085921003443657</v>
      </c>
      <c r="K5289" s="52">
        <f>[1]!b_dq_amount($A5289,日期设置!B$2,2,10000)</f>
        <v>0</v>
      </c>
      <c r="L5289" s="26">
        <f>[1]!b_info_latestpar(A5289,日期设置!$B$2)</f>
        <v>100</v>
      </c>
      <c r="M5289" s="6">
        <f>[1]!b_info_outstandingbalance($A5289,日期设置!B$2)</f>
        <v>16</v>
      </c>
      <c r="N5289" s="7" t="str">
        <f>[1]!b_info_latestissurercreditrating2(A5289,日期设置!$B$2,"102","1")</f>
        <v>AA+</v>
      </c>
      <c r="O5289" s="8">
        <v>3.5</v>
      </c>
      <c r="P5289" s="9">
        <f>[1]!b_info_repurchasedate(A5289)</f>
        <v>0</v>
      </c>
      <c r="Q5289" s="8" t="s">
        <v>16076</v>
      </c>
      <c r="R5289" s="2" t="str">
        <f>IF((--IF(P5289=0,Q5289,P5289))&gt;(--日期设置!$B$2),IF(P5289=0,Q5289,P5289),Q5289)</f>
        <v>2023-05-21</v>
      </c>
      <c r="S5289" s="2" t="s">
        <v>17861</v>
      </c>
      <c r="T5289" s="8">
        <f>[1]!b_anal_ptmyear($A5289,日期设置!$B$2)</f>
        <v>2.1643835616438354</v>
      </c>
      <c r="U5289" s="8">
        <f>[1]!b_anal_termifexercise($A5289,日期设置!B$2)</f>
        <v>0</v>
      </c>
      <c r="V5289" s="10">
        <f>[1]!b_dq_dirtyprice(A5289,日期设置!$B$2)</f>
        <v>101.4136</v>
      </c>
      <c r="W5289" s="11">
        <f>IF(U5289=0,ROUNDUP((Q5289-日期设置!$B$2)/365,0),ROUNDUP((R5289-日期设置!$B$2)/365,0))</f>
        <v>3</v>
      </c>
      <c r="X5289" s="18">
        <f>_xlfn.IFNA(VLOOKUP(A5289,过往入选债券!A:D,4,0),2)</f>
        <v>2</v>
      </c>
      <c r="Y5289">
        <f>_xlfn.IFNA(VLOOKUP(C5289,[2]Sheet1!$A:$A,1,0),3)</f>
        <v>3</v>
      </c>
    </row>
    <row r="5290" spans="1:25" hidden="1" x14ac:dyDescent="0.2">
      <c r="A5290" s="21" t="s">
        <v>8000</v>
      </c>
      <c r="B5290" s="21" t="s">
        <v>8001</v>
      </c>
      <c r="C5290" s="37" t="s">
        <v>696</v>
      </c>
      <c r="D5290" s="26" t="str">
        <f>[1]!b_calc_yield(A5290,日期设置!$B$2,F5290,1,R5290,1,O5290,L5290,S5290,)</f>
        <v>Fetching...</v>
      </c>
      <c r="E5290" s="26">
        <f t="shared" si="164"/>
        <v>3.670827518149733</v>
      </c>
      <c r="F5290" s="18">
        <f>[1]!b_dq_cleanprice($A5290,日期设置!B$2)</f>
        <v>101.44119999999999</v>
      </c>
      <c r="G5290" s="18" t="str">
        <f t="shared" si="165"/>
        <v>0.86 + 0</v>
      </c>
      <c r="H5290" s="27">
        <f>[1]!b_dq_pctchange($A5290,日期设置!$B$2,1)/100</f>
        <v>0</v>
      </c>
      <c r="I5290" s="26">
        <f>[1]!b_pq_pctchange(A5290,日期设置!$B$4,日期设置!$B$2,1)</f>
        <v>0</v>
      </c>
      <c r="J5290" s="26">
        <f>[1]!b_pq_pctchange(A5290,日期设置!$C$4,日期设置!$B$2,1)</f>
        <v>0</v>
      </c>
      <c r="K5290" s="52">
        <f>[1]!b_dq_amount($A5290,日期设置!B$2,2,10000)</f>
        <v>0</v>
      </c>
      <c r="L5290" s="26">
        <f>[1]!b_info_latestpar(A5290,日期设置!$B$2)</f>
        <v>100</v>
      </c>
      <c r="M5290" s="6">
        <f>[1]!b_info_outstandingbalance($A5290,日期设置!B$2)</f>
        <v>2</v>
      </c>
      <c r="N5290" s="7" t="str">
        <f>[1]!b_info_latestissurercreditrating2(A5290,日期设置!$B$2,"102","1")</f>
        <v>AA</v>
      </c>
      <c r="O5290" s="8">
        <v>6</v>
      </c>
      <c r="P5290" s="9">
        <f>[1]!b_info_repurchasedate(A5290)</f>
        <v>0</v>
      </c>
      <c r="Q5290" s="8" t="s">
        <v>17216</v>
      </c>
      <c r="R5290" s="2" t="str">
        <f>IF((--IF(P5290=0,Q5290,P5290))&gt;(--日期设置!$B$2),IF(P5290=0,Q5290,P5290),Q5290)</f>
        <v>2022-02-01</v>
      </c>
      <c r="S5290" s="2" t="s">
        <v>18732</v>
      </c>
      <c r="T5290" s="8">
        <f>[1]!b_anal_ptmyear($A5290,日期设置!$B$2)</f>
        <v>0.86575342465753424</v>
      </c>
      <c r="U5290" s="8">
        <f>[1]!b_anal_termifexercise($A5290,日期设置!B$2)</f>
        <v>0</v>
      </c>
      <c r="V5290" s="10">
        <f>[1]!b_dq_dirtyprice(A5290,日期设置!$B$2)</f>
        <v>102.2467</v>
      </c>
      <c r="W5290" s="11">
        <f>IF(U5290=0,ROUNDUP((Q5290-日期设置!$B$2)/365,0),ROUNDUP((R5290-日期设置!$B$2)/365,0))</f>
        <v>1</v>
      </c>
      <c r="X5290" s="18">
        <f>_xlfn.IFNA(VLOOKUP(A5290,过往入选债券!A:D,4,0),2)</f>
        <v>2</v>
      </c>
      <c r="Y5290" s="45">
        <f>_xlfn.IFNA(VLOOKUP(C5290,[2]Sheet1!$A:$A,1,0),3)</f>
        <v>3</v>
      </c>
    </row>
    <row r="5291" spans="1:25" hidden="1" x14ac:dyDescent="0.2">
      <c r="A5291" s="21" t="s">
        <v>13482</v>
      </c>
      <c r="B5291" s="21" t="s">
        <v>13483</v>
      </c>
      <c r="C5291" s="37" t="s">
        <v>13484</v>
      </c>
      <c r="D5291" s="26" t="str">
        <f>[1]!b_calc_yield(A5291,日期设置!$B$2,F5291,1,R5291,1,O5291,L5291,S5291,)</f>
        <v>Fetching...</v>
      </c>
      <c r="E5291" s="26">
        <f t="shared" si="164"/>
        <v>19.450627913814088</v>
      </c>
      <c r="F5291" s="18">
        <f>[1]!b_dq_cleanprice($A5291,日期设置!B$2)</f>
        <v>58.591900000000003</v>
      </c>
      <c r="G5291" s="18" t="str">
        <f t="shared" si="165"/>
        <v>2.58 + 0</v>
      </c>
      <c r="H5291" s="27">
        <f>[1]!b_dq_pctchange($A5291,日期设置!$B$2,1)/100</f>
        <v>0</v>
      </c>
      <c r="I5291" s="26">
        <f>[1]!b_pq_pctchange(A5291,日期设置!$B$4,日期设置!$B$2,1)</f>
        <v>0</v>
      </c>
      <c r="J5291" s="26">
        <f>[1]!b_pq_pctchange(A5291,日期设置!$C$4,日期设置!$B$2,1)</f>
        <v>0.15024613701628053</v>
      </c>
      <c r="K5291" s="52">
        <f>[1]!b_dq_amount($A5291,日期设置!B$2,2,10000)</f>
        <v>0</v>
      </c>
      <c r="L5291" s="26">
        <f>[1]!b_info_latestpar(A5291,日期设置!$B$2)</f>
        <v>60</v>
      </c>
      <c r="M5291" s="6">
        <f>[1]!b_info_outstandingbalance($A5291,日期设置!B$2)</f>
        <v>10.8</v>
      </c>
      <c r="N5291" s="7" t="str">
        <f>[1]!b_info_latestissurercreditrating2(A5291,日期设置!$B$2,"102","1")</f>
        <v>AA</v>
      </c>
      <c r="O5291" s="8">
        <v>3.7</v>
      </c>
      <c r="P5291" s="9">
        <f>[1]!b_info_repurchasedate(A5291)</f>
        <v>0</v>
      </c>
      <c r="Q5291" s="8" t="s">
        <v>16325</v>
      </c>
      <c r="R5291" s="2" t="str">
        <f>IF((--IF(P5291=0,Q5291,P5291))&gt;(--日期设置!$B$2),IF(P5291=0,Q5291,P5291),Q5291)</f>
        <v>2023-10-20</v>
      </c>
      <c r="S5291" s="2" t="s">
        <v>18053</v>
      </c>
      <c r="T5291" s="8">
        <f>[1]!b_anal_ptmyear($A5291,日期设置!$B$2)</f>
        <v>2.580821917808219</v>
      </c>
      <c r="U5291" s="8">
        <f>[1]!b_anal_termifexercise($A5291,日期设置!B$2)</f>
        <v>0</v>
      </c>
      <c r="V5291" s="10">
        <f>[1]!b_dq_dirtyprice(A5291,日期设置!$B$2)</f>
        <v>59.522500000000001</v>
      </c>
      <c r="W5291" s="11">
        <f>IF(U5291=0,ROUNDUP((Q5291-日期设置!$B$2)/365,0),ROUNDUP((R5291-日期设置!$B$2)/365,0))</f>
        <v>3</v>
      </c>
      <c r="X5291" s="18">
        <f>_xlfn.IFNA(VLOOKUP(A5291,过往入选债券!A:D,4,0),2)</f>
        <v>2</v>
      </c>
      <c r="Y5291">
        <f>_xlfn.IFNA(VLOOKUP(C5291,[2]Sheet1!$A:$A,1,0),3)</f>
        <v>3</v>
      </c>
    </row>
    <row r="5292" spans="1:25" hidden="1" x14ac:dyDescent="0.2">
      <c r="A5292" s="21" t="s">
        <v>2504</v>
      </c>
      <c r="B5292" s="21" t="s">
        <v>2505</v>
      </c>
      <c r="C5292" s="37" t="s">
        <v>2421</v>
      </c>
      <c r="D5292" s="26" t="str">
        <f>[1]!b_calc_yield(A5292,日期设置!$B$2,F5292,1,R5292,1,O5292,L5292,S5292,)</f>
        <v>Fetching...</v>
      </c>
      <c r="E5292" s="26">
        <f t="shared" si="164"/>
        <v>3.5078872028931229</v>
      </c>
      <c r="F5292" s="18">
        <f>[1]!b_dq_cleanprice($A5292,日期设置!B$2)</f>
        <v>100.9753</v>
      </c>
      <c r="G5292" s="18" t="str">
        <f t="shared" si="165"/>
        <v>0.82 + 0</v>
      </c>
      <c r="H5292" s="27">
        <f>[1]!b_dq_pctchange($A5292,日期设置!$B$2,1)/100</f>
        <v>0</v>
      </c>
      <c r="I5292" s="26">
        <f>[1]!b_pq_pctchange(A5292,日期设置!$B$4,日期设置!$B$2,1)</f>
        <v>0.1168977189576629</v>
      </c>
      <c r="J5292" s="26">
        <f>[1]!b_pq_pctchange(A5292,日期设置!$C$4,日期设置!$B$2,1)</f>
        <v>0.21039406212381226</v>
      </c>
      <c r="K5292" s="52">
        <f>[1]!b_dq_amount($A5292,日期设置!B$2,2,10000)</f>
        <v>0</v>
      </c>
      <c r="L5292" s="26">
        <f>[1]!b_info_latestpar(A5292,日期设置!$B$2)</f>
        <v>100</v>
      </c>
      <c r="M5292" s="6">
        <f>[1]!b_info_outstandingbalance($A5292,日期设置!B$2)</f>
        <v>10</v>
      </c>
      <c r="N5292" s="7">
        <f>[1]!b_info_latestissurercreditrating2(A5292,日期设置!$B$2,"102","1")</f>
        <v>0</v>
      </c>
      <c r="O5292" s="8">
        <v>5.5</v>
      </c>
      <c r="P5292" s="9">
        <f>[1]!b_info_repurchasedate(A5292)</f>
        <v>0</v>
      </c>
      <c r="Q5292" s="8" t="s">
        <v>16444</v>
      </c>
      <c r="R5292" s="2" t="str">
        <f>IF((--IF(P5292=0,Q5292,P5292))&gt;(--日期设置!$B$2),IF(P5292=0,Q5292,P5292),Q5292)</f>
        <v>2022-01-18</v>
      </c>
      <c r="S5292" s="2" t="s">
        <v>18020</v>
      </c>
      <c r="T5292" s="8">
        <f>[1]!b_anal_ptmyear($A5292,日期设置!$B$2)</f>
        <v>0.82739726027397265</v>
      </c>
      <c r="U5292" s="8">
        <f>[1]!b_anal_termifexercise($A5292,日期设置!B$2)</f>
        <v>0</v>
      </c>
      <c r="V5292" s="10">
        <f>[1]!b_dq_dirtyprice(A5292,日期设置!$B$2)</f>
        <v>101.9246</v>
      </c>
      <c r="W5292" s="11">
        <f>IF(U5292=0,ROUNDUP((Q5292-日期设置!$B$2)/365,0),ROUNDUP((R5292-日期设置!$B$2)/365,0))</f>
        <v>1</v>
      </c>
      <c r="X5292" s="18">
        <f>_xlfn.IFNA(VLOOKUP(A5292,过往入选债券!A:D,4,0),2)</f>
        <v>2</v>
      </c>
      <c r="Y5292">
        <f>_xlfn.IFNA(VLOOKUP(C5292,[2]Sheet1!$A:$A,1,0),3)</f>
        <v>3</v>
      </c>
    </row>
    <row r="5293" spans="1:25" hidden="1" x14ac:dyDescent="0.2">
      <c r="A5293" s="21" t="s">
        <v>3377</v>
      </c>
      <c r="B5293" s="21" t="s">
        <v>3378</v>
      </c>
      <c r="C5293" s="37" t="s">
        <v>3379</v>
      </c>
      <c r="D5293" s="26" t="str">
        <f>[1]!b_calc_yield(A5293,日期设置!$B$2,F5293,1,R5293,1,O5293,L5293,S5293,)</f>
        <v>Fetching...</v>
      </c>
      <c r="E5293" s="26">
        <f t="shared" si="164"/>
        <v>1.8349000608354427</v>
      </c>
      <c r="F5293" s="18">
        <f>[1]!b_dq_cleanprice($A5293,日期设置!B$2)</f>
        <v>100.9487</v>
      </c>
      <c r="G5293" s="18" t="str">
        <f t="shared" si="165"/>
        <v>1.43 + 0.43</v>
      </c>
      <c r="H5293" s="27">
        <f>[1]!b_dq_pctchange($A5293,日期设置!$B$2,1)/100</f>
        <v>0</v>
      </c>
      <c r="I5293" s="26">
        <f>[1]!b_pq_pctchange(A5293,日期设置!$B$4,日期设置!$B$2,1)</f>
        <v>0</v>
      </c>
      <c r="J5293" s="26">
        <f>[1]!b_pq_pctchange(A5293,日期设置!$C$4,日期设置!$B$2,1)</f>
        <v>0</v>
      </c>
      <c r="K5293" s="52">
        <f>[1]!b_dq_amount($A5293,日期设置!B$2,2,10000)</f>
        <v>0</v>
      </c>
      <c r="L5293" s="26">
        <f>[1]!b_info_latestpar(A5293,日期设置!$B$2)</f>
        <v>100</v>
      </c>
      <c r="M5293" s="6">
        <f>[1]!b_info_outstandingbalance($A5293,日期设置!B$2)</f>
        <v>10</v>
      </c>
      <c r="N5293" s="7">
        <f>[1]!b_info_latestissurercreditrating2(A5293,日期设置!$B$2,"102","1")</f>
        <v>0</v>
      </c>
      <c r="O5293" s="8">
        <v>6.63</v>
      </c>
      <c r="P5293" s="9" t="str">
        <f>[1]!b_info_repurchasedate(A5293)</f>
        <v>2021-08-27</v>
      </c>
      <c r="Q5293" s="8" t="s">
        <v>16965</v>
      </c>
      <c r="R5293" s="2" t="str">
        <f>IF((--IF(P5293=0,Q5293,P5293))&gt;(--日期设置!$B$2),IF(P5293=0,Q5293,P5293),Q5293)</f>
        <v>2021-08-27</v>
      </c>
      <c r="S5293" s="2" t="s">
        <v>18623</v>
      </c>
      <c r="T5293" s="8">
        <f>[1]!b_anal_ptmyear($A5293,日期设置!$B$2)</f>
        <v>1.4328767123287671</v>
      </c>
      <c r="U5293" s="8">
        <f>[1]!b_anal_termifexercise($A5293,日期设置!B$2)</f>
        <v>0.43287671232876712</v>
      </c>
      <c r="V5293" s="10">
        <f>[1]!b_dq_dirtyprice(A5293,日期设置!$B$2)</f>
        <v>104.70869999999999</v>
      </c>
      <c r="W5293" s="11">
        <f>IF(U5293=0,ROUNDUP((Q5293-日期设置!$B$2)/365,0),ROUNDUP((R5293-日期设置!$B$2)/365,0))</f>
        <v>1</v>
      </c>
      <c r="X5293" s="18">
        <f>_xlfn.IFNA(VLOOKUP(A5293,过往入选债券!A:D,4,0),2)</f>
        <v>2</v>
      </c>
      <c r="Y5293">
        <f>_xlfn.IFNA(VLOOKUP(C5293,[2]Sheet1!$A:$A,1,0),3)</f>
        <v>3</v>
      </c>
    </row>
    <row r="5294" spans="1:25" hidden="1" x14ac:dyDescent="0.2">
      <c r="A5294" s="21" t="s">
        <v>13503</v>
      </c>
      <c r="B5294" s="21" t="s">
        <v>13504</v>
      </c>
      <c r="C5294" s="37" t="s">
        <v>11939</v>
      </c>
      <c r="D5294" s="26" t="str">
        <f>[1]!b_calc_yield(A5294,日期设置!$B$2,F5294,1,R5294,1,O5294,L5294,S5294,)</f>
        <v>Fetching...</v>
      </c>
      <c r="E5294" s="26">
        <f t="shared" si="164"/>
        <v>19.787357342167745</v>
      </c>
      <c r="F5294" s="18">
        <f>[1]!b_dq_cleanprice($A5294,日期设置!B$2)</f>
        <v>58.815800000000003</v>
      </c>
      <c r="G5294" s="18" t="str">
        <f t="shared" si="165"/>
        <v>2.61 + 0</v>
      </c>
      <c r="H5294" s="27">
        <f>[1]!b_dq_pctchange($A5294,日期设置!$B$2,1)/100</f>
        <v>0</v>
      </c>
      <c r="I5294" s="26">
        <f>[1]!b_pq_pctchange(A5294,日期设置!$B$4,日期设置!$B$2,1)</f>
        <v>0.92039382697831562</v>
      </c>
      <c r="J5294" s="26">
        <f>[1]!b_pq_pctchange(A5294,日期设置!$C$4,日期设置!$B$2,1)</f>
        <v>0.92039382697831562</v>
      </c>
      <c r="K5294" s="52">
        <f>[1]!b_dq_amount($A5294,日期设置!B$2,2,10000)</f>
        <v>0</v>
      </c>
      <c r="L5294" s="26">
        <f>[1]!b_info_latestpar(A5294,日期设置!$B$2)</f>
        <v>60</v>
      </c>
      <c r="M5294" s="6">
        <f>[1]!b_info_outstandingbalance($A5294,日期设置!B$2)</f>
        <v>3.54</v>
      </c>
      <c r="N5294" s="7" t="str">
        <f>[1]!b_info_latestissurercreditrating2(A5294,日期设置!$B$2,"102","1")</f>
        <v>AA</v>
      </c>
      <c r="O5294" s="8">
        <v>3.84</v>
      </c>
      <c r="P5294" s="9">
        <f>[1]!b_info_repurchasedate(A5294)</f>
        <v>0</v>
      </c>
      <c r="Q5294" s="8" t="s">
        <v>16566</v>
      </c>
      <c r="R5294" s="2" t="str">
        <f>IF((--IF(P5294=0,Q5294,P5294))&gt;(--日期设置!$B$2),IF(P5294=0,Q5294,P5294),Q5294)</f>
        <v>2023-11-01</v>
      </c>
      <c r="S5294" s="2" t="s">
        <v>18315</v>
      </c>
      <c r="T5294" s="8">
        <f>[1]!b_anal_ptmyear($A5294,日期设置!$B$2)</f>
        <v>2.6136986301369864</v>
      </c>
      <c r="U5294" s="8">
        <f>[1]!b_anal_termifexercise($A5294,日期设置!B$2)</f>
        <v>0</v>
      </c>
      <c r="V5294" s="10">
        <f>[1]!b_dq_dirtyprice(A5294,日期设置!$B$2)</f>
        <v>59.705800000000004</v>
      </c>
      <c r="W5294" s="11">
        <f>IF(U5294=0,ROUNDUP((Q5294-日期设置!$B$2)/365,0),ROUNDUP((R5294-日期设置!$B$2)/365,0))</f>
        <v>3</v>
      </c>
      <c r="X5294" s="18">
        <f>_xlfn.IFNA(VLOOKUP(A5294,过往入选债券!A:D,4,0),2)</f>
        <v>2</v>
      </c>
      <c r="Y5294">
        <f>_xlfn.IFNA(VLOOKUP(C5294,[2]Sheet1!$A:$A,1,0),3)</f>
        <v>3</v>
      </c>
    </row>
    <row r="5295" spans="1:25" hidden="1" x14ac:dyDescent="0.2">
      <c r="A5295" s="21" t="s">
        <v>13367</v>
      </c>
      <c r="B5295" s="21" t="s">
        <v>13368</v>
      </c>
      <c r="C5295" s="37" t="s">
        <v>1464</v>
      </c>
      <c r="D5295" s="26" t="str">
        <f>[1]!b_calc_yield(A5295,日期设置!$B$2,F5295,1,R5295,1,O5295,L5295,S5295,)</f>
        <v>Fetching...</v>
      </c>
      <c r="E5295" s="26">
        <f t="shared" si="164"/>
        <v>20.157691434518132</v>
      </c>
      <c r="F5295" s="18">
        <f>[1]!b_dq_cleanprice($A5295,日期设置!B$2)</f>
        <v>58.9953</v>
      </c>
      <c r="G5295" s="18" t="str">
        <f t="shared" si="165"/>
        <v>2.46 + 0</v>
      </c>
      <c r="H5295" s="27">
        <f>[1]!b_dq_pctchange($A5295,日期设置!$B$2,1)/100</f>
        <v>0</v>
      </c>
      <c r="I5295" s="26">
        <f>[1]!b_pq_pctchange(A5295,日期设置!$B$4,日期设置!$B$2,1)</f>
        <v>0</v>
      </c>
      <c r="J5295" s="26">
        <f>[1]!b_pq_pctchange(A5295,日期设置!$C$4,日期设置!$B$2,1)</f>
        <v>0</v>
      </c>
      <c r="K5295" s="52">
        <f>[1]!b_dq_amount($A5295,日期设置!B$2,2,10000)</f>
        <v>0</v>
      </c>
      <c r="L5295" s="26">
        <f>[1]!b_info_latestpar(A5295,日期设置!$B$2)</f>
        <v>60</v>
      </c>
      <c r="M5295" s="6">
        <f>[1]!b_info_outstandingbalance($A5295,日期设置!B$2)</f>
        <v>9</v>
      </c>
      <c r="N5295" s="7" t="str">
        <f>[1]!b_info_latestissurercreditrating2(A5295,日期设置!$B$2,"102","1")</f>
        <v>AA</v>
      </c>
      <c r="O5295" s="8">
        <v>4.17</v>
      </c>
      <c r="P5295" s="9">
        <f>[1]!b_info_repurchasedate(A5295)</f>
        <v>0</v>
      </c>
      <c r="Q5295" s="8" t="s">
        <v>16128</v>
      </c>
      <c r="R5295" s="2" t="str">
        <f>IF((--IF(P5295=0,Q5295,P5295))&gt;(--日期设置!$B$2),IF(P5295=0,Q5295,P5295),Q5295)</f>
        <v>2023-09-06</v>
      </c>
      <c r="S5295" s="2" t="s">
        <v>18076</v>
      </c>
      <c r="T5295" s="8">
        <f>[1]!b_anal_ptmyear($A5295,日期设置!$B$2)</f>
        <v>2.4602739726027396</v>
      </c>
      <c r="U5295" s="8">
        <f>[1]!b_anal_termifexercise($A5295,日期设置!B$2)</f>
        <v>0</v>
      </c>
      <c r="V5295" s="10">
        <f>[1]!b_dq_dirtyprice(A5295,日期设置!$B$2)</f>
        <v>60.345700000000001</v>
      </c>
      <c r="W5295" s="11">
        <f>IF(U5295=0,ROUNDUP((Q5295-日期设置!$B$2)/365,0),ROUNDUP((R5295-日期设置!$B$2)/365,0))</f>
        <v>3</v>
      </c>
      <c r="X5295" s="18">
        <f>_xlfn.IFNA(VLOOKUP(A5295,过往入选债券!A:D,4,0),2)</f>
        <v>2</v>
      </c>
      <c r="Y5295">
        <f>_xlfn.IFNA(VLOOKUP(C5295,[2]Sheet1!$A:$A,1,0),3)</f>
        <v>3</v>
      </c>
    </row>
    <row r="5296" spans="1:25" hidden="1" x14ac:dyDescent="0.2">
      <c r="A5296" s="21" t="s">
        <v>8546</v>
      </c>
      <c r="B5296" s="21" t="s">
        <v>8547</v>
      </c>
      <c r="C5296" s="37" t="s">
        <v>3889</v>
      </c>
      <c r="D5296" s="26" t="str">
        <f>[1]!b_calc_yield(A5296,日期设置!$B$2,F5296,1,R5296,1,O5296,L5296,S5296,)</f>
        <v>Fetching...</v>
      </c>
      <c r="E5296" s="26">
        <f t="shared" si="164"/>
        <v>12.645437671718462</v>
      </c>
      <c r="F5296" s="18">
        <f>[1]!b_dq_cleanprice($A5296,日期设置!B$2)</f>
        <v>102.03879999999999</v>
      </c>
      <c r="G5296" s="18" t="str">
        <f t="shared" si="165"/>
        <v>3.12 + 0</v>
      </c>
      <c r="H5296" s="27">
        <f>[1]!b_dq_pctchange($A5296,日期设置!$B$2,1)/100</f>
        <v>0</v>
      </c>
      <c r="I5296" s="26">
        <f>[1]!b_pq_pctchange(A5296,日期设置!$B$4,日期设置!$B$2,1)</f>
        <v>0</v>
      </c>
      <c r="J5296" s="26">
        <f>[1]!b_pq_pctchange(A5296,日期设置!$C$4,日期设置!$B$2,1)</f>
        <v>-0.169647067571191</v>
      </c>
      <c r="K5296" s="52">
        <f>[1]!b_dq_amount($A5296,日期设置!B$2,2,10000)</f>
        <v>0</v>
      </c>
      <c r="L5296" s="26">
        <f>[1]!b_info_latestpar(A5296,日期设置!$B$2)</f>
        <v>100</v>
      </c>
      <c r="M5296" s="6">
        <f>[1]!b_info_outstandingbalance($A5296,日期设置!B$2)</f>
        <v>10</v>
      </c>
      <c r="N5296" s="7" t="str">
        <f>[1]!b_info_latestissurercreditrating2(A5296,日期设置!$B$2,"102","1")</f>
        <v>AA+</v>
      </c>
      <c r="O5296" s="8">
        <v>4.95</v>
      </c>
      <c r="P5296" s="9">
        <f>[1]!b_info_repurchasedate(A5296)</f>
        <v>0</v>
      </c>
      <c r="Q5296" s="8" t="s">
        <v>16648</v>
      </c>
      <c r="R5296" s="2" t="str">
        <f>IF((--IF(P5296=0,Q5296,P5296))&gt;(--日期设置!$B$2),IF(P5296=0,Q5296,P5296),Q5296)</f>
        <v>2024-05-08</v>
      </c>
      <c r="S5296" s="2" t="s">
        <v>18299</v>
      </c>
      <c r="T5296" s="8">
        <f>[1]!b_anal_ptmyear($A5296,日期设置!$B$2)</f>
        <v>3.128767123287671</v>
      </c>
      <c r="U5296" s="8">
        <f>[1]!b_anal_termifexercise($A5296,日期设置!B$2)</f>
        <v>0</v>
      </c>
      <c r="V5296" s="10">
        <f>[1]!b_dq_dirtyprice(A5296,日期设置!$B$2)</f>
        <v>106.3514</v>
      </c>
      <c r="W5296" s="11">
        <f>IF(U5296=0,ROUNDUP((Q5296-日期设置!$B$2)/365,0),ROUNDUP((R5296-日期设置!$B$2)/365,0))</f>
        <v>4</v>
      </c>
      <c r="X5296" s="18">
        <f>_xlfn.IFNA(VLOOKUP(A5296,过往入选债券!A:D,4,0),2)</f>
        <v>2</v>
      </c>
      <c r="Y5296">
        <f>_xlfn.IFNA(VLOOKUP(C5296,[2]Sheet1!$A:$A,1,0),3)</f>
        <v>3</v>
      </c>
    </row>
    <row r="5297" spans="1:25" hidden="1" x14ac:dyDescent="0.2">
      <c r="A5297" s="21" t="s">
        <v>21522</v>
      </c>
      <c r="B5297" s="21" t="s">
        <v>21523</v>
      </c>
      <c r="C5297" s="37" t="s">
        <v>440</v>
      </c>
      <c r="D5297" s="26" t="str">
        <f>[1]!b_calc_yield(A5297,日期设置!$B$2,F5297,1,R5297,1,O5297,L5297,S5297,)</f>
        <v>Fetching...</v>
      </c>
      <c r="E5297" s="26">
        <f t="shared" si="164"/>
        <v>11.200940689229721</v>
      </c>
      <c r="F5297" s="18">
        <f>[1]!b_dq_cleanprice($A5297,日期设置!B$2)</f>
        <v>100.3873</v>
      </c>
      <c r="G5297" s="18" t="str">
        <f t="shared" si="165"/>
        <v>4.67 + 2.67</v>
      </c>
      <c r="H5297" s="27">
        <f>[1]!b_dq_pctchange($A5297,日期设置!$B$2,1)/100</f>
        <v>0</v>
      </c>
      <c r="I5297" s="26">
        <f>[1]!b_pq_pctchange(A5297,日期设置!$B$4,日期设置!$B$2,1)</f>
        <v>0</v>
      </c>
      <c r="J5297" s="26">
        <f>[1]!b_pq_pctchange(A5297,日期设置!$C$4,日期设置!$B$2,1)</f>
        <v>-0.70671343141269594</v>
      </c>
      <c r="K5297" s="52">
        <f>[1]!b_dq_amount($A5297,日期设置!B$2,2,10000)</f>
        <v>0</v>
      </c>
      <c r="L5297" s="26">
        <f>[1]!b_info_latestpar(A5297,日期设置!$B$2)</f>
        <v>100</v>
      </c>
      <c r="M5297" s="6">
        <f>[1]!b_info_outstandingbalance($A5297,日期设置!B$2)</f>
        <v>10</v>
      </c>
      <c r="N5297" s="7" t="str">
        <f>[1]!b_info_latestissurercreditrating2(A5297,日期设置!$B$2,"102","1")</f>
        <v>AAA</v>
      </c>
      <c r="O5297" s="48">
        <v>4.4000000000000004</v>
      </c>
      <c r="P5297" s="9" t="str">
        <f>[1]!b_info_repurchasedate(A5297)</f>
        <v>2023-11-25</v>
      </c>
      <c r="Q5297" s="47" t="s">
        <v>21761</v>
      </c>
      <c r="R5297" s="2" t="str">
        <f>IF((--IF(P5297=0,Q5297,P5297))&gt;(--日期设置!$B$2),IF(P5297=0,Q5297,P5297),Q5297)</f>
        <v>2023-11-25</v>
      </c>
      <c r="S5297" s="47" t="s">
        <v>17088</v>
      </c>
      <c r="T5297" s="8">
        <f>[1]!b_anal_ptmyear($A5297,日期设置!$B$2)</f>
        <v>4.6794520547945204</v>
      </c>
      <c r="U5297" s="8">
        <f>[1]!b_anal_termifexercise($A5297,日期设置!B$2)</f>
        <v>2.6794520547945204</v>
      </c>
      <c r="V5297" s="10">
        <f>[1]!b_dq_dirtyprice(A5297,日期设置!$B$2)</f>
        <v>101.79770000000001</v>
      </c>
      <c r="W5297" s="11">
        <f>IF(U5297=0,ROUNDUP((Q5297-日期设置!$B$2)/365,0),ROUNDUP((R5297-日期设置!$B$2)/365,0))</f>
        <v>3</v>
      </c>
      <c r="X5297" s="18">
        <f>_xlfn.IFNA(VLOOKUP(A5297,过往入选债券!A:D,4,0),2)</f>
        <v>2</v>
      </c>
      <c r="Y5297" s="45">
        <f>_xlfn.IFNA(VLOOKUP(C5297,[2]Sheet1!$A:$A,1,0),3)</f>
        <v>3</v>
      </c>
    </row>
    <row r="5298" spans="1:25" hidden="1" x14ac:dyDescent="0.2">
      <c r="A5298" s="21" t="s">
        <v>5803</v>
      </c>
      <c r="B5298" s="21" t="s">
        <v>5804</v>
      </c>
      <c r="C5298" s="37" t="s">
        <v>1397</v>
      </c>
      <c r="D5298" s="26" t="str">
        <f>[1]!b_calc_yield(A5298,日期设置!$B$2,F5298,1,R5298,1,O5298,L5298,S5298,)</f>
        <v>Fetching...</v>
      </c>
      <c r="E5298" s="26">
        <f t="shared" si="164"/>
        <v>6.2885475526343715</v>
      </c>
      <c r="F5298" s="18">
        <f>[1]!b_dq_cleanprice($A5298,日期设置!B$2)</f>
        <v>101.7957</v>
      </c>
      <c r="G5298" s="18" t="str">
        <f t="shared" si="165"/>
        <v>1.52 + 0</v>
      </c>
      <c r="H5298" s="27">
        <f>[1]!b_dq_pctchange($A5298,日期设置!$B$2,1)/100</f>
        <v>0</v>
      </c>
      <c r="I5298" s="26">
        <f>[1]!b_pq_pctchange(A5298,日期设置!$B$4,日期设置!$B$2,1)</f>
        <v>0</v>
      </c>
      <c r="J5298" s="26">
        <f>[1]!b_pq_pctchange(A5298,日期设置!$C$4,日期设置!$B$2,1)</f>
        <v>0</v>
      </c>
      <c r="K5298" s="52">
        <f>[1]!b_dq_amount($A5298,日期设置!B$2,2,10000)</f>
        <v>0</v>
      </c>
      <c r="L5298" s="26">
        <f>[1]!b_info_latestpar(A5298,日期设置!$B$2)</f>
        <v>100</v>
      </c>
      <c r="M5298" s="6">
        <f>[1]!b_info_outstandingbalance($A5298,日期设置!B$2)</f>
        <v>10</v>
      </c>
      <c r="N5298" s="7" t="str">
        <f>[1]!b_info_latestissurercreditrating2(A5298,日期设置!$B$2,"102","1")</f>
        <v>AA+</v>
      </c>
      <c r="O5298" s="8">
        <v>5.5</v>
      </c>
      <c r="P5298" s="9">
        <f>[1]!b_info_repurchasedate(A5298)</f>
        <v>0</v>
      </c>
      <c r="Q5298" s="8" t="s">
        <v>17078</v>
      </c>
      <c r="R5298" s="2" t="str">
        <f>IF((--IF(P5298=0,Q5298,P5298))&gt;(--日期设置!$B$2),IF(P5298=0,Q5298,P5298),Q5298)</f>
        <v>2022-09-28</v>
      </c>
      <c r="S5298" s="2" t="s">
        <v>18247</v>
      </c>
      <c r="T5298" s="8">
        <f>[1]!b_anal_ptmyear($A5298,日期设置!$B$2)</f>
        <v>1.5205479452054793</v>
      </c>
      <c r="U5298" s="8">
        <f>[1]!b_anal_termifexercise($A5298,日期设置!B$2)</f>
        <v>0</v>
      </c>
      <c r="V5298" s="10">
        <f>[1]!b_dq_dirtyprice(A5298,日期设置!$B$2)</f>
        <v>104.4327</v>
      </c>
      <c r="W5298" s="11">
        <f>IF(U5298=0,ROUNDUP((Q5298-日期设置!$B$2)/365,0),ROUNDUP((R5298-日期设置!$B$2)/365,0))</f>
        <v>2</v>
      </c>
      <c r="X5298" s="18">
        <f>_xlfn.IFNA(VLOOKUP(A5298,过往入选债券!A:D,4,0),2)</f>
        <v>2</v>
      </c>
      <c r="Y5298">
        <f>_xlfn.IFNA(VLOOKUP(C5298,[2]Sheet1!$A:$A,1,0),3)</f>
        <v>3</v>
      </c>
    </row>
    <row r="5299" spans="1:25" hidden="1" x14ac:dyDescent="0.2">
      <c r="A5299" s="21" t="s">
        <v>1872</v>
      </c>
      <c r="B5299" s="21" t="s">
        <v>1873</v>
      </c>
      <c r="C5299" s="37" t="s">
        <v>179</v>
      </c>
      <c r="D5299" s="26" t="str">
        <f>[1]!b_calc_yield(A5299,日期设置!$B$2,F5299,1,R5299,1,O5299,L5299,S5299,)</f>
        <v>Fetching...</v>
      </c>
      <c r="E5299" s="26">
        <f t="shared" si="164"/>
        <v>0.98647344901217071</v>
      </c>
      <c r="F5299" s="18">
        <f>[1]!b_dq_cleanprice($A5299,日期设置!B$2)</f>
        <v>100.6965</v>
      </c>
      <c r="G5299" s="18" t="str">
        <f t="shared" si="165"/>
        <v>0.23 + 0</v>
      </c>
      <c r="H5299" s="27">
        <f>[1]!b_dq_pctchange($A5299,日期设置!$B$2,1)/100</f>
        <v>0</v>
      </c>
      <c r="I5299" s="26">
        <f>[1]!b_pq_pctchange(A5299,日期设置!$B$4,日期设置!$B$2,1)</f>
        <v>0</v>
      </c>
      <c r="J5299" s="26">
        <f>[1]!b_pq_pctchange(A5299,日期设置!$C$4,日期设置!$B$2,1)</f>
        <v>0</v>
      </c>
      <c r="K5299" s="52">
        <f>[1]!b_dq_amount($A5299,日期设置!B$2,2,10000)</f>
        <v>0</v>
      </c>
      <c r="L5299" s="26">
        <f>[1]!b_info_latestpar(A5299,日期设置!$B$2)</f>
        <v>100</v>
      </c>
      <c r="M5299" s="6">
        <f>[1]!b_info_outstandingbalance($A5299,日期设置!B$2)</f>
        <v>10</v>
      </c>
      <c r="N5299" s="7">
        <f>[1]!b_info_latestissurercreditrating2(A5299,日期设置!$B$2,"102","1")</f>
        <v>0</v>
      </c>
      <c r="O5299" s="8">
        <v>7.5</v>
      </c>
      <c r="P5299" s="9">
        <f>[1]!b_info_repurchasedate(A5299)</f>
        <v>0</v>
      </c>
      <c r="Q5299" s="8" t="s">
        <v>16956</v>
      </c>
      <c r="R5299" s="2" t="str">
        <f>IF((--IF(P5299=0,Q5299,P5299))&gt;(--日期设置!$B$2),IF(P5299=0,Q5299,P5299),Q5299)</f>
        <v>2021-06-15</v>
      </c>
      <c r="S5299" s="2" t="s">
        <v>18617</v>
      </c>
      <c r="T5299" s="8">
        <f>[1]!b_anal_ptmyear($A5299,日期设置!$B$2)</f>
        <v>0.23287671232876711</v>
      </c>
      <c r="U5299" s="8">
        <f>[1]!b_anal_termifexercise($A5299,日期设置!B$2)</f>
        <v>0</v>
      </c>
      <c r="V5299" s="10">
        <f>[1]!b_dq_dirtyprice(A5299,日期设置!$B$2)</f>
        <v>106.4499</v>
      </c>
      <c r="W5299" s="11">
        <f>IF(U5299=0,ROUNDUP((Q5299-日期设置!$B$2)/365,0),ROUNDUP((R5299-日期设置!$B$2)/365,0))</f>
        <v>1</v>
      </c>
      <c r="X5299" s="18">
        <f>_xlfn.IFNA(VLOOKUP(A5299,过往入选债券!A:D,4,0),2)</f>
        <v>2</v>
      </c>
      <c r="Y5299">
        <f>_xlfn.IFNA(VLOOKUP(C5299,[2]Sheet1!$A:$A,1,0),3)</f>
        <v>3</v>
      </c>
    </row>
    <row r="5300" spans="1:25" hidden="1" x14ac:dyDescent="0.2">
      <c r="A5300" s="21" t="s">
        <v>3896</v>
      </c>
      <c r="B5300" s="21" t="s">
        <v>3897</v>
      </c>
      <c r="C5300" s="37" t="s">
        <v>1484</v>
      </c>
      <c r="D5300" s="26" t="str">
        <f>[1]!b_calc_yield(A5300,日期设置!$B$2,F5300,1,R5300,1,O5300,L5300,S5300,)</f>
        <v>Fetching...</v>
      </c>
      <c r="E5300" s="26">
        <f t="shared" si="164"/>
        <v>7.7136045981942125</v>
      </c>
      <c r="F5300" s="18">
        <f>[1]!b_dq_cleanprice($A5300,日期设置!B$2)</f>
        <v>100.86069999999999</v>
      </c>
      <c r="G5300" s="18" t="str">
        <f t="shared" si="165"/>
        <v>3.83 + 1.83</v>
      </c>
      <c r="H5300" s="27">
        <f>[1]!b_dq_pctchange($A5300,日期设置!$B$2,1)/100</f>
        <v>0</v>
      </c>
      <c r="I5300" s="26">
        <f>[1]!b_pq_pctchange(A5300,日期设置!$B$4,日期设置!$B$2,1)</f>
        <v>0</v>
      </c>
      <c r="J5300" s="26">
        <f>[1]!b_pq_pctchange(A5300,日期设置!$C$4,日期设置!$B$2,1)</f>
        <v>0</v>
      </c>
      <c r="K5300" s="52">
        <f>[1]!b_dq_amount($A5300,日期设置!B$2,2,10000)</f>
        <v>0</v>
      </c>
      <c r="L5300" s="26">
        <f>[1]!b_info_latestpar(A5300,日期设置!$B$2)</f>
        <v>100</v>
      </c>
      <c r="M5300" s="6">
        <f>[1]!b_info_outstandingbalance($A5300,日期设置!B$2)</f>
        <v>2</v>
      </c>
      <c r="N5300" s="7">
        <f>[1]!b_info_latestissurercreditrating2(A5300,日期设置!$B$2,"102","1")</f>
        <v>0</v>
      </c>
      <c r="O5300" s="8">
        <v>4.74</v>
      </c>
      <c r="P5300" s="9" t="str">
        <f>[1]!b_info_repurchasedate(A5300)</f>
        <v>2023-01-21</v>
      </c>
      <c r="Q5300" s="8" t="s">
        <v>17108</v>
      </c>
      <c r="R5300" s="2" t="str">
        <f>IF((--IF(P5300=0,Q5300,P5300))&gt;(--日期设置!$B$2),IF(P5300=0,Q5300,P5300),Q5300)</f>
        <v>2023-01-21</v>
      </c>
      <c r="S5300" s="2" t="s">
        <v>18520</v>
      </c>
      <c r="T5300" s="8">
        <f>[1]!b_anal_ptmyear($A5300,日期设置!$B$2)</f>
        <v>3.8356164383561646</v>
      </c>
      <c r="U5300" s="8">
        <f>[1]!b_anal_termifexercise($A5300,日期设置!B$2)</f>
        <v>1.8356164383561644</v>
      </c>
      <c r="V5300" s="10">
        <f>[1]!b_dq_dirtyprice(A5300,日期设置!$B$2)</f>
        <v>101.6399</v>
      </c>
      <c r="W5300" s="11">
        <f>IF(U5300=0,ROUNDUP((Q5300-日期设置!$B$2)/365,0),ROUNDUP((R5300-日期设置!$B$2)/365,0))</f>
        <v>2</v>
      </c>
      <c r="X5300" s="18">
        <f>_xlfn.IFNA(VLOOKUP(A5300,过往入选债券!A:D,4,0),2)</f>
        <v>2</v>
      </c>
      <c r="Y5300">
        <f>_xlfn.IFNA(VLOOKUP(C5300,[2]Sheet1!$A:$A,1,0),3)</f>
        <v>3</v>
      </c>
    </row>
    <row r="5301" spans="1:25" hidden="1" x14ac:dyDescent="0.2">
      <c r="A5301" s="21" t="s">
        <v>15354</v>
      </c>
      <c r="B5301" s="21" t="s">
        <v>15355</v>
      </c>
      <c r="C5301" s="37" t="s">
        <v>11898</v>
      </c>
      <c r="D5301" s="26" t="str">
        <f>[1]!b_calc_yield(A5301,日期设置!$B$2,F5301,1,R5301,1,O5301,L5301,S5301,)</f>
        <v>Fetching...</v>
      </c>
      <c r="E5301" s="26">
        <f t="shared" si="164"/>
        <v>5.4919418052430835</v>
      </c>
      <c r="F5301" s="18">
        <f>[1]!b_dq_cleanprice($A5301,日期设置!B$2)</f>
        <v>99.559399999999997</v>
      </c>
      <c r="G5301" s="18" t="str">
        <f t="shared" si="165"/>
        <v>3.32 + 1.32</v>
      </c>
      <c r="H5301" s="27">
        <f>[1]!b_dq_pctchange($A5301,日期设置!$B$2,1)/100</f>
        <v>0</v>
      </c>
      <c r="I5301" s="26">
        <f>[1]!b_pq_pctchange(A5301,日期设置!$B$4,日期设置!$B$2,1)</f>
        <v>0</v>
      </c>
      <c r="J5301" s="26">
        <f>[1]!b_pq_pctchange(A5301,日期设置!$C$4,日期设置!$B$2,1)</f>
        <v>0</v>
      </c>
      <c r="K5301" s="52">
        <f>[1]!b_dq_amount($A5301,日期设置!B$2,2,10000)</f>
        <v>0</v>
      </c>
      <c r="L5301" s="26">
        <f>[1]!b_info_latestpar(A5301,日期设置!$B$2)</f>
        <v>100</v>
      </c>
      <c r="M5301" s="6">
        <f>[1]!b_info_outstandingbalance($A5301,日期设置!B$2)</f>
        <v>13</v>
      </c>
      <c r="N5301" s="7" t="str">
        <f>[1]!b_info_latestissurercreditrating2(A5301,日期设置!$B$2,"102","1")</f>
        <v>AAA</v>
      </c>
      <c r="O5301" s="8">
        <v>3.9</v>
      </c>
      <c r="P5301" s="9" t="str">
        <f>[1]!b_info_repurchasedate(A5301)</f>
        <v>2022-07-19</v>
      </c>
      <c r="Q5301" s="8" t="s">
        <v>16601</v>
      </c>
      <c r="R5301" s="2" t="str">
        <f>IF((--IF(P5301=0,Q5301,P5301))&gt;(--日期设置!$B$2),IF(P5301=0,Q5301,P5301),Q5301)</f>
        <v>2022-07-19</v>
      </c>
      <c r="S5301" s="2" t="s">
        <v>18353</v>
      </c>
      <c r="T5301" s="8">
        <f>[1]!b_anal_ptmyear($A5301,日期设置!$B$2)</f>
        <v>3.3260273972602739</v>
      </c>
      <c r="U5301" s="8">
        <f>[1]!b_anal_termifexercise($A5301,日期设置!B$2)</f>
        <v>1.3260273972602741</v>
      </c>
      <c r="V5301" s="10">
        <f>[1]!b_dq_dirtyprice(A5301,日期设置!$B$2)</f>
        <v>102.1879</v>
      </c>
      <c r="W5301" s="11">
        <f>IF(U5301=0,ROUNDUP((Q5301-日期设置!$B$2)/365,0),ROUNDUP((R5301-日期设置!$B$2)/365,0))</f>
        <v>2</v>
      </c>
      <c r="X5301" s="18">
        <f>_xlfn.IFNA(VLOOKUP(A5301,过往入选债券!A:D,4,0),2)</f>
        <v>2</v>
      </c>
      <c r="Y5301">
        <f>_xlfn.IFNA(VLOOKUP(C5301,[2]Sheet1!$A:$A,1,0),3)</f>
        <v>3</v>
      </c>
    </row>
    <row r="5302" spans="1:25" hidden="1" x14ac:dyDescent="0.2">
      <c r="A5302" s="28" t="s">
        <v>20882</v>
      </c>
      <c r="B5302" s="28" t="s">
        <v>20883</v>
      </c>
      <c r="C5302" s="39" t="s">
        <v>21241</v>
      </c>
      <c r="D5302" s="26" t="str">
        <f>[1]!b_calc_yield(A5302,日期设置!$B$2,F5302,1,R5302,1,O5302,L5302,S5302,)</f>
        <v>Fetching...</v>
      </c>
      <c r="E5302" s="26">
        <f t="shared" si="164"/>
        <v>10.793034451334282</v>
      </c>
      <c r="F5302" s="18">
        <f>[1]!b_dq_cleanprice($A5302,日期设置!B$2)</f>
        <v>99.298199999999994</v>
      </c>
      <c r="G5302" s="18" t="str">
        <f t="shared" si="165"/>
        <v>2.58 + 0</v>
      </c>
      <c r="H5302" s="27">
        <f>[1]!b_dq_pctchange($A5302,日期设置!$B$2,1)/100</f>
        <v>0</v>
      </c>
      <c r="I5302" s="26">
        <f>[1]!b_pq_pctchange(A5302,日期设置!$B$4,日期设置!$B$2,1)</f>
        <v>0</v>
      </c>
      <c r="J5302" s="26">
        <f>[1]!b_pq_pctchange(A5302,日期设置!$C$4,日期设置!$B$2,1)</f>
        <v>0</v>
      </c>
      <c r="K5302" s="52">
        <f>[1]!b_dq_amount($A5302,日期设置!B$2,2,10000)</f>
        <v>0</v>
      </c>
      <c r="L5302" s="26">
        <f>[1]!b_info_latestpar(A5302,日期设置!$B$2)</f>
        <v>100</v>
      </c>
      <c r="M5302" s="6">
        <f>[1]!b_info_outstandingbalance($A5302,日期设置!B$2)</f>
        <v>10</v>
      </c>
      <c r="N5302" s="7" t="str">
        <f>[1]!b_info_latestissurercreditrating2(A5302,日期设置!$B$2,"102","1")</f>
        <v>AA</v>
      </c>
      <c r="O5302" s="8">
        <v>3.95</v>
      </c>
      <c r="P5302" s="9">
        <f>[1]!b_info_repurchasedate(A5302)</f>
        <v>0</v>
      </c>
      <c r="Q5302" s="8" t="s">
        <v>16325</v>
      </c>
      <c r="R5302" s="2" t="str">
        <f>IF((--IF(P5302=0,Q5302,P5302))&gt;(--日期设置!$B$2),IF(P5302=0,Q5302,P5302),Q5302)</f>
        <v>2023-10-20</v>
      </c>
      <c r="S5302" s="31" t="s">
        <v>16692</v>
      </c>
      <c r="T5302" s="8">
        <f>[1]!b_anal_ptmyear($A5302,日期设置!$B$2)</f>
        <v>2.580821917808219</v>
      </c>
      <c r="U5302" s="8">
        <f>[1]!b_anal_termifexercise($A5302,日期设置!B$2)</f>
        <v>0</v>
      </c>
      <c r="V5302" s="10">
        <f>[1]!b_dq_dirtyprice(A5302,日期设置!$B$2)</f>
        <v>100.95399999999999</v>
      </c>
      <c r="W5302" s="11">
        <f>IF(U5302=0,ROUNDUP((Q5302-日期设置!$B$2)/365,0),ROUNDUP((R5302-日期设置!$B$2)/365,0))</f>
        <v>3</v>
      </c>
      <c r="X5302" s="18">
        <f>_xlfn.IFNA(VLOOKUP(A5302,过往入选债券!A:D,4,0),2)</f>
        <v>2</v>
      </c>
      <c r="Y5302">
        <f>_xlfn.IFNA(VLOOKUP(C5302,[2]Sheet1!$A:$A,1,0),3)</f>
        <v>3</v>
      </c>
    </row>
    <row r="5303" spans="1:25" hidden="1" x14ac:dyDescent="0.2">
      <c r="A5303" s="21" t="s">
        <v>10089</v>
      </c>
      <c r="B5303" s="21" t="s">
        <v>10090</v>
      </c>
      <c r="C5303" s="37" t="s">
        <v>514</v>
      </c>
      <c r="D5303" s="26" t="str">
        <f>[1]!b_calc_yield(A5303,日期设置!$B$2,F5303,1,R5303,1,O5303,L5303,S5303,)</f>
        <v>Fetching...</v>
      </c>
      <c r="E5303" s="26">
        <f t="shared" si="164"/>
        <v>16.937206322084574</v>
      </c>
      <c r="F5303" s="18">
        <f>[1]!b_dq_cleanprice($A5303,日期设置!B$2)</f>
        <v>97.262</v>
      </c>
      <c r="G5303" s="18" t="str">
        <f t="shared" si="165"/>
        <v>3.96 + 0</v>
      </c>
      <c r="H5303" s="27">
        <f>[1]!b_dq_pctchange($A5303,日期设置!$B$2,1)/100</f>
        <v>0</v>
      </c>
      <c r="I5303" s="26">
        <f>[1]!b_pq_pctchange(A5303,日期设置!$B$4,日期设置!$B$2,1)</f>
        <v>0</v>
      </c>
      <c r="J5303" s="26">
        <f>[1]!b_pq_pctchange(A5303,日期设置!$C$4,日期设置!$B$2,1)</f>
        <v>-0.96638770973953192</v>
      </c>
      <c r="K5303" s="52">
        <f>[1]!b_dq_amount($A5303,日期设置!B$2,2,10000)</f>
        <v>0</v>
      </c>
      <c r="L5303" s="26">
        <f>[1]!b_info_latestpar(A5303,日期设置!$B$2)</f>
        <v>100</v>
      </c>
      <c r="M5303" s="6">
        <f>[1]!b_info_outstandingbalance($A5303,日期设置!B$2)</f>
        <v>25</v>
      </c>
      <c r="N5303" s="7" t="str">
        <f>[1]!b_info_latestissurercreditrating2(A5303,日期设置!$B$2,"102","1")</f>
        <v>AAA</v>
      </c>
      <c r="O5303" s="8">
        <v>3.47</v>
      </c>
      <c r="P5303" s="9">
        <f>[1]!b_info_repurchasedate(A5303)</f>
        <v>0</v>
      </c>
      <c r="Q5303" s="8" t="s">
        <v>16632</v>
      </c>
      <c r="R5303" s="2" t="str">
        <f>IF((--IF(P5303=0,Q5303,P5303))&gt;(--日期设置!$B$2),IF(P5303=0,Q5303,P5303),Q5303)</f>
        <v>2025-03-09</v>
      </c>
      <c r="S5303" s="2" t="s">
        <v>18372</v>
      </c>
      <c r="T5303" s="8">
        <f>[1]!b_anal_ptmyear($A5303,日期设置!$B$2)</f>
        <v>3.9643835616438357</v>
      </c>
      <c r="U5303" s="8">
        <f>[1]!b_anal_termifexercise($A5303,日期设置!B$2)</f>
        <v>0</v>
      </c>
      <c r="V5303" s="10">
        <f>[1]!b_dq_dirtyprice(A5303,日期设置!$B$2)</f>
        <v>97.385599999999997</v>
      </c>
      <c r="W5303" s="11">
        <f>IF(U5303=0,ROUNDUP((Q5303-日期设置!$B$2)/365,0),ROUNDUP((R5303-日期设置!$B$2)/365,0))</f>
        <v>4</v>
      </c>
      <c r="X5303" s="18">
        <f>_xlfn.IFNA(VLOOKUP(A5303,过往入选债券!A:D,4,0),2)</f>
        <v>2</v>
      </c>
      <c r="Y5303">
        <f>_xlfn.IFNA(VLOOKUP(C5303,[2]Sheet1!$A:$A,1,0),3)</f>
        <v>3</v>
      </c>
    </row>
    <row r="5304" spans="1:25" x14ac:dyDescent="0.2">
      <c r="A5304" s="21" t="s">
        <v>4203</v>
      </c>
      <c r="B5304" s="21" t="s">
        <v>4204</v>
      </c>
      <c r="C5304" s="37" t="s">
        <v>812</v>
      </c>
      <c r="D5304" s="26" t="str">
        <f>[1]!b_calc_yield(A5304,日期设置!$B$2,F5304,1,R5304,1,O5304,L5304,S5304,)</f>
        <v>Fetching...</v>
      </c>
      <c r="E5304" s="26">
        <f t="shared" si="164"/>
        <v>8.1879857530066325</v>
      </c>
      <c r="F5304" s="18">
        <f>[1]!b_dq_cleanprice($A5304,日期设置!B$2)</f>
        <v>99.935599999999994</v>
      </c>
      <c r="G5304" s="18" t="str">
        <f t="shared" si="165"/>
        <v>2.01 + 0</v>
      </c>
      <c r="H5304" s="27">
        <f>[1]!b_dq_pctchange($A5304,日期设置!$B$2,1)/100</f>
        <v>1.2870734206517489E-2</v>
      </c>
      <c r="I5304" s="26">
        <f>[1]!b_pq_pctchange(A5304,日期设置!$B$4,日期设置!$B$2,1)</f>
        <v>1.2870734206517491</v>
      </c>
      <c r="J5304" s="26">
        <f>[1]!b_pq_pctchange(A5304,日期设置!$C$4,日期设置!$B$2,1)</f>
        <v>1.2870734206517491</v>
      </c>
      <c r="K5304" s="52">
        <f>[1]!b_dq_amount($A5304,日期设置!B$2,2,10000)</f>
        <v>5203.9032875000003</v>
      </c>
      <c r="L5304" s="26">
        <f>[1]!b_info_latestpar(A5304,日期设置!$B$2)</f>
        <v>100</v>
      </c>
      <c r="M5304" s="6">
        <f>[1]!b_info_outstandingbalance($A5304,日期设置!B$2)</f>
        <v>5</v>
      </c>
      <c r="N5304" s="7">
        <f>[1]!b_info_latestissurercreditrating2(A5304,日期设置!$B$2,"102","1")</f>
        <v>0</v>
      </c>
      <c r="O5304" s="8">
        <v>4.2</v>
      </c>
      <c r="P5304" s="9">
        <f>[1]!b_info_repurchasedate(A5304)</f>
        <v>0</v>
      </c>
      <c r="Q5304" s="8" t="s">
        <v>15982</v>
      </c>
      <c r="R5304" s="2" t="str">
        <f>IF((--IF(P5304=0,Q5304,P5304))&gt;(--日期设置!$B$2),IF(P5304=0,Q5304,P5304),Q5304)</f>
        <v>2023-03-27</v>
      </c>
      <c r="S5304" s="2" t="s">
        <v>17770</v>
      </c>
      <c r="T5304" s="8">
        <f>[1]!b_anal_ptmyear($A5304,日期设置!$B$2)</f>
        <v>2.0136986301369864</v>
      </c>
      <c r="U5304" s="8">
        <f>[1]!b_anal_termifexercise($A5304,日期设置!B$2)</f>
        <v>0</v>
      </c>
      <c r="V5304" s="10">
        <f>[1]!b_dq_dirtyprice(A5304,日期设置!$B$2)</f>
        <v>104.07810000000001</v>
      </c>
      <c r="W5304" s="11">
        <f>IF(U5304=0,ROUNDUP((Q5304-日期设置!$B$2)/365,0),ROUNDUP((R5304-日期设置!$B$2)/365,0))</f>
        <v>3</v>
      </c>
      <c r="X5304" s="18">
        <f>_xlfn.IFNA(VLOOKUP(A5304,过往入选债券!A:D,4,0),2)</f>
        <v>2</v>
      </c>
      <c r="Y5304">
        <f>_xlfn.IFNA(VLOOKUP(C5304,[2]Sheet1!$A:$A,1,0),3)</f>
        <v>3</v>
      </c>
    </row>
    <row r="5305" spans="1:25" hidden="1" x14ac:dyDescent="0.2">
      <c r="A5305" s="21" t="s">
        <v>15346</v>
      </c>
      <c r="B5305" s="21" t="s">
        <v>15347</v>
      </c>
      <c r="C5305" s="37" t="s">
        <v>890</v>
      </c>
      <c r="D5305" s="26" t="str">
        <f>[1]!b_calc_yield(A5305,日期设置!$B$2,F5305,1,R5305,1,O5305,L5305,S5305,)</f>
        <v>Fetching...</v>
      </c>
      <c r="E5305" s="26">
        <f t="shared" si="164"/>
        <v>21.471674588801591</v>
      </c>
      <c r="F5305" s="18">
        <f>[1]!b_dq_cleanprice($A5305,日期设置!B$2)</f>
        <v>101.4028</v>
      </c>
      <c r="G5305" s="18" t="str">
        <f t="shared" si="165"/>
        <v>5.26 + 0</v>
      </c>
      <c r="H5305" s="27">
        <f>[1]!b_dq_pctchange($A5305,日期设置!$B$2,1)/100</f>
        <v>0</v>
      </c>
      <c r="I5305" s="26">
        <f>[1]!b_pq_pctchange(A5305,日期设置!$B$4,日期设置!$B$2,1)</f>
        <v>0</v>
      </c>
      <c r="J5305" s="26">
        <f>[1]!b_pq_pctchange(A5305,日期设置!$C$4,日期设置!$B$2,1)</f>
        <v>0</v>
      </c>
      <c r="K5305" s="52">
        <f>[1]!b_dq_amount($A5305,日期设置!B$2,2,10000)</f>
        <v>0</v>
      </c>
      <c r="L5305" s="26">
        <f>[1]!b_info_latestpar(A5305,日期设置!$B$2)</f>
        <v>100</v>
      </c>
      <c r="M5305" s="6">
        <f>[1]!b_info_outstandingbalance($A5305,日期设置!B$2)</f>
        <v>10</v>
      </c>
      <c r="N5305" s="7" t="str">
        <f>[1]!b_info_latestissurercreditrating2(A5305,日期设置!$B$2,"102","1")</f>
        <v>AA+</v>
      </c>
      <c r="O5305" s="8">
        <v>4.54</v>
      </c>
      <c r="P5305" s="9">
        <f>[1]!b_info_repurchasedate(A5305)</f>
        <v>0</v>
      </c>
      <c r="Q5305" s="8" t="s">
        <v>17655</v>
      </c>
      <c r="R5305" s="2" t="str">
        <f>IF((--IF(P5305=0,Q5305,P5305))&gt;(--日期设置!$B$2),IF(P5305=0,Q5305,P5305),Q5305)</f>
        <v>2026-06-26</v>
      </c>
      <c r="S5305" s="2" t="s">
        <v>18669</v>
      </c>
      <c r="T5305" s="8">
        <f>[1]!b_anal_ptmyear($A5305,日期设置!$B$2)</f>
        <v>5.2630136986301368</v>
      </c>
      <c r="U5305" s="8">
        <f>[1]!b_anal_termifexercise($A5305,日期设置!B$2)</f>
        <v>0</v>
      </c>
      <c r="V5305" s="10">
        <f>[1]!b_dq_dirtyprice(A5305,日期设置!$B$2)</f>
        <v>104.7487</v>
      </c>
      <c r="W5305" s="11">
        <f>IF(U5305=0,ROUNDUP((Q5305-日期设置!$B$2)/365,0),ROUNDUP((R5305-日期设置!$B$2)/365,0))</f>
        <v>6</v>
      </c>
      <c r="X5305" s="18">
        <f>_xlfn.IFNA(VLOOKUP(A5305,过往入选债券!A:D,4,0),2)</f>
        <v>2</v>
      </c>
      <c r="Y5305">
        <f>_xlfn.IFNA(VLOOKUP(C5305,[2]Sheet1!$A:$A,1,0),3)</f>
        <v>3</v>
      </c>
    </row>
    <row r="5306" spans="1:25" hidden="1" x14ac:dyDescent="0.2">
      <c r="A5306" s="21" t="s">
        <v>15704</v>
      </c>
      <c r="B5306" s="21" t="s">
        <v>15705</v>
      </c>
      <c r="C5306" s="37" t="s">
        <v>280</v>
      </c>
      <c r="D5306" s="26" t="str">
        <f>[1]!b_calc_yield(A5306,日期设置!$B$2,F5306,1,R5306,1,O5306,L5306,S5306,)</f>
        <v>Fetching...</v>
      </c>
      <c r="E5306" s="26">
        <f t="shared" si="164"/>
        <v>25.275961284277649</v>
      </c>
      <c r="F5306" s="18">
        <f>[1]!b_dq_cleanprice($A5306,日期设置!B$2)</f>
        <v>97.716099999999997</v>
      </c>
      <c r="G5306" s="18" t="str">
        <f t="shared" si="165"/>
        <v>5.93 + 0</v>
      </c>
      <c r="H5306" s="27">
        <f>[1]!b_dq_pctchange($A5306,日期设置!$B$2,1)/100</f>
        <v>0</v>
      </c>
      <c r="I5306" s="26">
        <f>[1]!b_pq_pctchange(A5306,日期设置!$B$4,日期设置!$B$2,1)</f>
        <v>0</v>
      </c>
      <c r="J5306" s="26">
        <f>[1]!b_pq_pctchange(A5306,日期设置!$C$4,日期设置!$B$2,1)</f>
        <v>0</v>
      </c>
      <c r="K5306" s="52">
        <f>[1]!b_dq_amount($A5306,日期设置!B$2,2,10000)</f>
        <v>0</v>
      </c>
      <c r="L5306" s="26">
        <f>[1]!b_info_latestpar(A5306,日期设置!$B$2)</f>
        <v>100</v>
      </c>
      <c r="M5306" s="6">
        <f>[1]!b_info_outstandingbalance($A5306,日期设置!B$2)</f>
        <v>7.7</v>
      </c>
      <c r="N5306" s="7" t="str">
        <f>[1]!b_info_latestissurercreditrating2(A5306,日期设置!$B$2,"102","1")</f>
        <v>AA+</v>
      </c>
      <c r="O5306" s="8">
        <v>3.79</v>
      </c>
      <c r="P5306" s="9">
        <f>[1]!b_info_repurchasedate(A5306)</f>
        <v>0</v>
      </c>
      <c r="Q5306" s="8" t="s">
        <v>17607</v>
      </c>
      <c r="R5306" s="2" t="str">
        <f>IF((--IF(P5306=0,Q5306,P5306))&gt;(--日期设置!$B$2),IF(P5306=0,Q5306,P5306),Q5306)</f>
        <v>2027-02-25</v>
      </c>
      <c r="S5306" s="2" t="s">
        <v>18539</v>
      </c>
      <c r="T5306" s="8">
        <f>[1]!b_anal_ptmyear($A5306,日期设置!$B$2)</f>
        <v>5.9315068493150687</v>
      </c>
      <c r="U5306" s="8">
        <f>[1]!b_anal_termifexercise($A5306,日期设置!B$2)</f>
        <v>0</v>
      </c>
      <c r="V5306" s="10">
        <f>[1]!b_dq_dirtyprice(A5306,日期设置!$B$2)</f>
        <v>97.975700000000003</v>
      </c>
      <c r="W5306" s="11">
        <f>IF(U5306=0,ROUNDUP((Q5306-日期设置!$B$2)/365,0),ROUNDUP((R5306-日期设置!$B$2)/365,0))</f>
        <v>6</v>
      </c>
      <c r="X5306" s="18">
        <f>_xlfn.IFNA(VLOOKUP(A5306,过往入选债券!A:D,4,0),2)</f>
        <v>2</v>
      </c>
      <c r="Y5306">
        <f>_xlfn.IFNA(VLOOKUP(C5306,[2]Sheet1!$A:$A,1,0),3)</f>
        <v>3</v>
      </c>
    </row>
    <row r="5307" spans="1:25" hidden="1" x14ac:dyDescent="0.2">
      <c r="A5307" s="21" t="s">
        <v>15206</v>
      </c>
      <c r="B5307" s="21" t="s">
        <v>15207</v>
      </c>
      <c r="C5307" s="37" t="s">
        <v>15208</v>
      </c>
      <c r="D5307" s="26" t="str">
        <f>[1]!b_calc_yield(A5307,日期设置!$B$2,F5307,1,R5307,1,O5307,L5307,S5307,)</f>
        <v>Fetching...</v>
      </c>
      <c r="E5307" s="26">
        <f t="shared" si="164"/>
        <v>12.352171898072495</v>
      </c>
      <c r="F5307" s="18">
        <f>[1]!b_dq_cleanprice($A5307,日期设置!B$2)</f>
        <v>101.9918</v>
      </c>
      <c r="G5307" s="18" t="str">
        <f t="shared" si="165"/>
        <v>3.06 + 0</v>
      </c>
      <c r="H5307" s="27">
        <f>[1]!b_dq_pctchange($A5307,日期设置!$B$2,1)/100</f>
        <v>0</v>
      </c>
      <c r="I5307" s="26">
        <f>[1]!b_pq_pctchange(A5307,日期设置!$B$4,日期设置!$B$2,1)</f>
        <v>0</v>
      </c>
      <c r="J5307" s="26">
        <f>[1]!b_pq_pctchange(A5307,日期设置!$C$4,日期设置!$B$2,1)</f>
        <v>0</v>
      </c>
      <c r="K5307" s="52">
        <f>[1]!b_dq_amount($A5307,日期设置!B$2,2,10000)</f>
        <v>0</v>
      </c>
      <c r="L5307" s="26">
        <f>[1]!b_info_latestpar(A5307,日期设置!$B$2)</f>
        <v>100</v>
      </c>
      <c r="M5307" s="6">
        <f>[1]!b_info_outstandingbalance($A5307,日期设置!B$2)</f>
        <v>6</v>
      </c>
      <c r="N5307" s="7" t="str">
        <f>[1]!b_info_latestissurercreditrating2(A5307,日期设置!$B$2,"102","1")</f>
        <v>AA</v>
      </c>
      <c r="O5307" s="8">
        <v>4.9400000000000004</v>
      </c>
      <c r="P5307" s="9">
        <f>[1]!b_info_repurchasedate(A5307)</f>
        <v>0</v>
      </c>
      <c r="Q5307" s="8" t="s">
        <v>17236</v>
      </c>
      <c r="R5307" s="2" t="str">
        <f>IF((--IF(P5307=0,Q5307,P5307))&gt;(--日期设置!$B$2),IF(P5307=0,Q5307,P5307),Q5307)</f>
        <v>2024-04-16</v>
      </c>
      <c r="S5307" s="2" t="s">
        <v>18766</v>
      </c>
      <c r="T5307" s="8">
        <f>[1]!b_anal_ptmyear($A5307,日期设置!$B$2)</f>
        <v>3.0684931506849313</v>
      </c>
      <c r="U5307" s="8">
        <f>[1]!b_anal_termifexercise($A5307,日期设置!B$2)</f>
        <v>0</v>
      </c>
      <c r="V5307" s="10">
        <f>[1]!b_dq_dirtyprice(A5307,日期设置!$B$2)</f>
        <v>106.5934</v>
      </c>
      <c r="W5307" s="11">
        <f>IF(U5307=0,ROUNDUP((Q5307-日期设置!$B$2)/365,0),ROUNDUP((R5307-日期设置!$B$2)/365,0))</f>
        <v>4</v>
      </c>
      <c r="X5307" s="18">
        <f>_xlfn.IFNA(VLOOKUP(A5307,过往入选债券!A:D,4,0),2)</f>
        <v>2</v>
      </c>
      <c r="Y5307">
        <f>_xlfn.IFNA(VLOOKUP(C5307,[2]Sheet1!$A:$A,1,0),3)</f>
        <v>3</v>
      </c>
    </row>
    <row r="5308" spans="1:25" hidden="1" x14ac:dyDescent="0.2">
      <c r="A5308" s="28" t="s">
        <v>22758</v>
      </c>
      <c r="B5308" s="28" t="s">
        <v>22759</v>
      </c>
      <c r="C5308" s="39" t="s">
        <v>2488</v>
      </c>
      <c r="D5308" s="26">
        <f>[1]!b_calc_yield(A5308,日期设置!$B$2,F5308,1,R5308,1,O5308,L5308,S5308,)</f>
        <v>4.2308966381644062</v>
      </c>
      <c r="E5308" s="26">
        <f t="shared" si="164"/>
        <v>20.898926106695924</v>
      </c>
      <c r="F5308" s="18">
        <f>[1]!b_dq_cleanprice($A5308,日期设置!B$2)</f>
        <v>100.1508</v>
      </c>
      <c r="G5308" s="18" t="str">
        <f t="shared" si="165"/>
        <v>4.94 + 0</v>
      </c>
      <c r="H5308" s="27">
        <f>[1]!b_dq_pctchange($A5308,日期设置!$B$2,1)/100</f>
        <v>0</v>
      </c>
      <c r="I5308" s="26">
        <f>[1]!b_pq_pctchange(A5308,日期设置!$B$4,日期设置!$B$2,1)</f>
        <v>0.15080000000000382</v>
      </c>
      <c r="J5308" s="26">
        <f>[1]!b_pq_pctchange(A5308,日期设置!$C$4,日期设置!$B$2,1)</f>
        <v>0</v>
      </c>
      <c r="K5308" s="52">
        <f>[1]!b_dq_amount($A5308,日期设置!B$2,2,10000)</f>
        <v>0</v>
      </c>
      <c r="L5308" s="26">
        <f>[1]!b_info_latestpar(A5308,日期设置!$B$2)</f>
        <v>100</v>
      </c>
      <c r="M5308" s="6">
        <f>[1]!b_info_outstandingbalance($A5308,日期设置!B$2)</f>
        <v>10</v>
      </c>
      <c r="N5308" s="7" t="str">
        <f>[1]!b_info_latestissurercreditrating2(A5308,日期设置!$B$2,"102","1")</f>
        <v>AAA</v>
      </c>
      <c r="O5308" s="43">
        <v>4.2699999999999996</v>
      </c>
      <c r="P5308" s="9">
        <f>[1]!b_info_repurchasedate(A5308)</f>
        <v>0</v>
      </c>
      <c r="Q5308" s="31" t="s">
        <v>17048</v>
      </c>
      <c r="R5308" s="2" t="str">
        <f>IF((--IF(P5308=0,Q5308,P5308))&gt;(--日期设置!$B$2),IF(P5308=0,Q5308,P5308),Q5308)</f>
        <v>2026-03-03</v>
      </c>
      <c r="S5308" s="2" t="s">
        <v>23320</v>
      </c>
      <c r="T5308" s="8">
        <f>[1]!b_anal_ptmyear($A5308,日期设置!$B$2)</f>
        <v>4.9479452054794519</v>
      </c>
      <c r="U5308" s="8">
        <f>[1]!b_anal_termifexercise($A5308,日期设置!B$2)</f>
        <v>0</v>
      </c>
      <c r="V5308" s="10">
        <f>[1]!b_dq_dirtyprice(A5308,日期设置!$B$2)</f>
        <v>100.37309999999999</v>
      </c>
      <c r="W5308" s="11">
        <f>IF(U5308=0,ROUNDUP((Q5308-日期设置!$B$2)/365,0),ROUNDUP((R5308-日期设置!$B$2)/365,0))</f>
        <v>5</v>
      </c>
      <c r="X5308" s="18">
        <f>_xlfn.IFNA(VLOOKUP(A5308,过往入选债券!A:D,4,0),2)</f>
        <v>2</v>
      </c>
      <c r="Y5308">
        <f>_xlfn.IFNA(VLOOKUP(C5308,[2]Sheet1!$A:$A,1,0),3)</f>
        <v>3</v>
      </c>
    </row>
    <row r="5309" spans="1:25" hidden="1" x14ac:dyDescent="0.2">
      <c r="A5309" s="21" t="s">
        <v>8296</v>
      </c>
      <c r="B5309" s="21" t="s">
        <v>8297</v>
      </c>
      <c r="C5309" s="37" t="s">
        <v>6349</v>
      </c>
      <c r="D5309" s="26" t="str">
        <f>[1]!b_calc_yield(A5309,日期设置!$B$2,F5309,1,R5309,1,O5309,L5309,S5309,)</f>
        <v>Fetching...</v>
      </c>
      <c r="E5309" s="26">
        <f t="shared" si="164"/>
        <v>12.189205579138873</v>
      </c>
      <c r="F5309" s="18">
        <f>[1]!b_dq_cleanprice($A5309,日期设置!B$2)</f>
        <v>101.02419999999999</v>
      </c>
      <c r="G5309" s="18" t="str">
        <f t="shared" si="165"/>
        <v>3.01 + 0</v>
      </c>
      <c r="H5309" s="27">
        <f>[1]!b_dq_pctchange($A5309,日期设置!$B$2,1)/100</f>
        <v>0</v>
      </c>
      <c r="I5309" s="26">
        <f>[1]!b_pq_pctchange(A5309,日期设置!$B$4,日期设置!$B$2,1)</f>
        <v>0.63414206535467244</v>
      </c>
      <c r="J5309" s="26">
        <f>[1]!b_pq_pctchange(A5309,日期设置!$C$4,日期设置!$B$2,1)</f>
        <v>6.9833993206782477E-2</v>
      </c>
      <c r="K5309" s="52">
        <f>[1]!b_dq_amount($A5309,日期设置!B$2,2,10000)</f>
        <v>0</v>
      </c>
      <c r="L5309" s="26">
        <f>[1]!b_info_latestpar(A5309,日期设置!$B$2)</f>
        <v>100</v>
      </c>
      <c r="M5309" s="6">
        <f>[1]!b_info_outstandingbalance($A5309,日期设置!B$2)</f>
        <v>5</v>
      </c>
      <c r="N5309" s="7" t="str">
        <f>[1]!b_info_latestissurercreditrating2(A5309,日期设置!$B$2,"102","1")</f>
        <v>AA+</v>
      </c>
      <c r="O5309" s="8">
        <v>4.5999999999999996</v>
      </c>
      <c r="P5309" s="9">
        <f>[1]!b_info_repurchasedate(A5309)</f>
        <v>0</v>
      </c>
      <c r="Q5309" s="8" t="s">
        <v>16981</v>
      </c>
      <c r="R5309" s="2" t="str">
        <f>IF((--IF(P5309=0,Q5309,P5309))&gt;(--日期设置!$B$2),IF(P5309=0,Q5309,P5309),Q5309)</f>
        <v>2024-03-29</v>
      </c>
      <c r="S5309" s="2" t="s">
        <v>18641</v>
      </c>
      <c r="T5309" s="8">
        <f>[1]!b_anal_ptmyear($A5309,日期设置!$B$2)</f>
        <v>3.0191780821917806</v>
      </c>
      <c r="U5309" s="8">
        <f>[1]!b_anal_termifexercise($A5309,日期设置!B$2)</f>
        <v>0</v>
      </c>
      <c r="V5309" s="10">
        <f>[1]!b_dq_dirtyprice(A5309,日期设置!$B$2)</f>
        <v>105.536</v>
      </c>
      <c r="W5309" s="11">
        <f>IF(U5309=0,ROUNDUP((Q5309-日期设置!$B$2)/365,0),ROUNDUP((R5309-日期设置!$B$2)/365,0))</f>
        <v>4</v>
      </c>
      <c r="X5309" s="18">
        <f>_xlfn.IFNA(VLOOKUP(A5309,过往入选债券!A:D,4,0),2)</f>
        <v>2</v>
      </c>
      <c r="Y5309">
        <f>_xlfn.IFNA(VLOOKUP(C5309,[2]Sheet1!$A:$A,1,0),3)</f>
        <v>3</v>
      </c>
    </row>
    <row r="5310" spans="1:25" hidden="1" x14ac:dyDescent="0.2">
      <c r="A5310" s="21" t="s">
        <v>8644</v>
      </c>
      <c r="B5310" s="21" t="s">
        <v>8645</v>
      </c>
      <c r="C5310" s="37" t="s">
        <v>8646</v>
      </c>
      <c r="D5310" s="26" t="str">
        <f>[1]!b_calc_yield(A5310,日期设置!$B$2,F5310,1,R5310,1,O5310,L5310,S5310,)</f>
        <v>Fetching...</v>
      </c>
      <c r="E5310" s="26">
        <f t="shared" si="164"/>
        <v>12.982054219167605</v>
      </c>
      <c r="F5310" s="18">
        <f>[1]!b_dq_cleanprice($A5310,日期设置!B$2)</f>
        <v>101.0377</v>
      </c>
      <c r="G5310" s="18" t="str">
        <f t="shared" si="165"/>
        <v>3.18 + 0</v>
      </c>
      <c r="H5310" s="27">
        <f>[1]!b_dq_pctchange($A5310,日期设置!$B$2,1)/100</f>
        <v>0</v>
      </c>
      <c r="I5310" s="26">
        <f>[1]!b_pq_pctchange(A5310,日期设置!$B$4,日期设置!$B$2,1)</f>
        <v>0</v>
      </c>
      <c r="J5310" s="26">
        <f>[1]!b_pq_pctchange(A5310,日期设置!$C$4,日期设置!$B$2,1)</f>
        <v>0</v>
      </c>
      <c r="K5310" s="52">
        <f>[1]!b_dq_amount($A5310,日期设置!B$2,2,10000)</f>
        <v>0</v>
      </c>
      <c r="L5310" s="26">
        <f>[1]!b_info_latestpar(A5310,日期设置!$B$2)</f>
        <v>100</v>
      </c>
      <c r="M5310" s="6">
        <f>[1]!b_info_outstandingbalance($A5310,日期设置!B$2)</f>
        <v>8</v>
      </c>
      <c r="N5310" s="7" t="str">
        <f>[1]!b_info_latestissurercreditrating2(A5310,日期设置!$B$2,"102","1")</f>
        <v>AAA</v>
      </c>
      <c r="O5310" s="8">
        <v>4.59</v>
      </c>
      <c r="P5310" s="9">
        <f>[1]!b_info_repurchasedate(A5310)</f>
        <v>0</v>
      </c>
      <c r="Q5310" s="8" t="s">
        <v>16759</v>
      </c>
      <c r="R5310" s="2" t="str">
        <f>IF((--IF(P5310=0,Q5310,P5310))&gt;(--日期设置!$B$2),IF(P5310=0,Q5310,P5310),Q5310)</f>
        <v>2024-05-30</v>
      </c>
      <c r="S5310" s="2" t="s">
        <v>18255</v>
      </c>
      <c r="T5310" s="8">
        <f>[1]!b_anal_ptmyear($A5310,日期设置!$B$2)</f>
        <v>3.1890410958904107</v>
      </c>
      <c r="U5310" s="8">
        <f>[1]!b_anal_termifexercise($A5310,日期设置!B$2)</f>
        <v>0</v>
      </c>
      <c r="V5310" s="10">
        <f>[1]!b_dq_dirtyprice(A5310,日期设置!$B$2)</f>
        <v>104.76</v>
      </c>
      <c r="W5310" s="11">
        <f>IF(U5310=0,ROUNDUP((Q5310-日期设置!$B$2)/365,0),ROUNDUP((R5310-日期设置!$B$2)/365,0))</f>
        <v>4</v>
      </c>
      <c r="X5310" s="18">
        <f>_xlfn.IFNA(VLOOKUP(A5310,过往入选债券!A:D,4,0),2)</f>
        <v>2</v>
      </c>
      <c r="Y5310">
        <f>_xlfn.IFNA(VLOOKUP(C5310,[2]Sheet1!$A:$A,1,0),3)</f>
        <v>3</v>
      </c>
    </row>
    <row r="5311" spans="1:25" hidden="1" x14ac:dyDescent="0.2">
      <c r="A5311" s="21" t="s">
        <v>7842</v>
      </c>
      <c r="B5311" s="21" t="s">
        <v>7843</v>
      </c>
      <c r="C5311" s="37" t="s">
        <v>65</v>
      </c>
      <c r="D5311" s="26" t="str">
        <f>[1]!b_calc_yield(A5311,日期设置!$B$2,F5311,1,R5311,1,O5311,L5311,S5311,)</f>
        <v>Fetching...</v>
      </c>
      <c r="E5311" s="26">
        <f t="shared" si="164"/>
        <v>3.4883291080625156</v>
      </c>
      <c r="F5311" s="18">
        <f>[1]!b_dq_cleanprice($A5311,日期设置!B$2)</f>
        <v>101.6755</v>
      </c>
      <c r="G5311" s="18" t="str">
        <f t="shared" si="165"/>
        <v>0.82 + 0</v>
      </c>
      <c r="H5311" s="27">
        <f>[1]!b_dq_pctchange($A5311,日期设置!$B$2,1)/100</f>
        <v>0</v>
      </c>
      <c r="I5311" s="26">
        <f>[1]!b_pq_pctchange(A5311,日期设置!$B$4,日期设置!$B$2,1)</f>
        <v>-0.15407669857531334</v>
      </c>
      <c r="J5311" s="26">
        <f>[1]!b_pq_pctchange(A5311,日期设置!$C$4,日期设置!$B$2,1)</f>
        <v>-0.59384315462310744</v>
      </c>
      <c r="K5311" s="52">
        <f>[1]!b_dq_amount($A5311,日期设置!B$2,2,10000)</f>
        <v>0</v>
      </c>
      <c r="L5311" s="26">
        <f>[1]!b_info_latestpar(A5311,日期设置!$B$2)</f>
        <v>100</v>
      </c>
      <c r="M5311" s="6">
        <f>[1]!b_info_outstandingbalance($A5311,日期设置!B$2)</f>
        <v>6</v>
      </c>
      <c r="N5311" s="7" t="str">
        <f>[1]!b_info_latestissurercreditrating2(A5311,日期设置!$B$2,"102","1")</f>
        <v>AAA</v>
      </c>
      <c r="O5311" s="8">
        <v>6.38</v>
      </c>
      <c r="P5311" s="9">
        <f>[1]!b_info_repurchasedate(A5311)</f>
        <v>0</v>
      </c>
      <c r="Q5311" s="8" t="s">
        <v>17273</v>
      </c>
      <c r="R5311" s="2" t="str">
        <f>IF((--IF(P5311=0,Q5311,P5311))&gt;(--日期设置!$B$2),IF(P5311=0,Q5311,P5311),Q5311)</f>
        <v>2022-01-17</v>
      </c>
      <c r="S5311" s="2" t="s">
        <v>18002</v>
      </c>
      <c r="T5311" s="8">
        <f>[1]!b_anal_ptmyear($A5311,日期设置!$B$2)</f>
        <v>0.8246575342465754</v>
      </c>
      <c r="U5311" s="8">
        <f>[1]!b_anal_termifexercise($A5311,日期设置!B$2)</f>
        <v>0</v>
      </c>
      <c r="V5311" s="10">
        <f>[1]!b_dq_dirtyprice(A5311,日期设置!$B$2)</f>
        <v>102.7942</v>
      </c>
      <c r="W5311" s="11">
        <f>IF(U5311=0,ROUNDUP((Q5311-日期设置!$B$2)/365,0),ROUNDUP((R5311-日期设置!$B$2)/365,0))</f>
        <v>1</v>
      </c>
      <c r="X5311" s="18">
        <f>_xlfn.IFNA(VLOOKUP(A5311,过往入选债券!A:D,4,0),2)</f>
        <v>2</v>
      </c>
      <c r="Y5311">
        <f>_xlfn.IFNA(VLOOKUP(C5311,[2]Sheet1!$A:$A,1,0),3)</f>
        <v>3</v>
      </c>
    </row>
    <row r="5312" spans="1:25" hidden="1" x14ac:dyDescent="0.2">
      <c r="A5312" s="21" t="s">
        <v>1549</v>
      </c>
      <c r="B5312" s="21" t="s">
        <v>1550</v>
      </c>
      <c r="C5312" s="37" t="s">
        <v>1551</v>
      </c>
      <c r="D5312" s="26" t="str">
        <f>[1]!b_calc_yield(A5312,日期设置!$B$2,F5312,1,R5312,1,O5312,L5312,S5312,)</f>
        <v>Fetching...</v>
      </c>
      <c r="E5312" s="26">
        <f t="shared" si="164"/>
        <v>7.8423551588532758</v>
      </c>
      <c r="F5312" s="18">
        <f>[1]!b_dq_cleanprice($A5312,日期设置!B$2)</f>
        <v>100.8927</v>
      </c>
      <c r="G5312" s="18" t="str">
        <f t="shared" si="165"/>
        <v>1.84 + 0</v>
      </c>
      <c r="H5312" s="27">
        <f>[1]!b_dq_pctchange($A5312,日期设置!$B$2,1)/100</f>
        <v>0</v>
      </c>
      <c r="I5312" s="26">
        <f>[1]!b_pq_pctchange(A5312,日期设置!$B$4,日期设置!$B$2,1)</f>
        <v>0</v>
      </c>
      <c r="J5312" s="26">
        <f>[1]!b_pq_pctchange(A5312,日期设置!$C$4,日期设置!$B$2,1)</f>
        <v>0.38964747649529319</v>
      </c>
      <c r="K5312" s="52">
        <f>[1]!b_dq_amount($A5312,日期设置!B$2,2,10000)</f>
        <v>0</v>
      </c>
      <c r="L5312" s="26">
        <f>[1]!b_info_latestpar(A5312,日期设置!$B$2)</f>
        <v>100</v>
      </c>
      <c r="M5312" s="6">
        <f>[1]!b_info_outstandingbalance($A5312,日期设置!B$2)</f>
        <v>30</v>
      </c>
      <c r="N5312" s="7">
        <f>[1]!b_info_latestissurercreditrating2(A5312,日期设置!$B$2,"102","1")</f>
        <v>0</v>
      </c>
      <c r="O5312" s="8">
        <v>4.75</v>
      </c>
      <c r="P5312" s="9">
        <f>[1]!b_info_repurchasedate(A5312)</f>
        <v>0</v>
      </c>
      <c r="Q5312" s="8" t="s">
        <v>16363</v>
      </c>
      <c r="R5312" s="2" t="str">
        <f>IF((--IF(P5312=0,Q5312,P5312))&gt;(--日期设置!$B$2),IF(P5312=0,Q5312,P5312),Q5312)</f>
        <v>2023-01-25</v>
      </c>
      <c r="S5312" s="2" t="s">
        <v>18144</v>
      </c>
      <c r="T5312" s="8">
        <f>[1]!b_anal_ptmyear($A5312,日期设置!$B$2)</f>
        <v>1.8465753424657534</v>
      </c>
      <c r="U5312" s="8">
        <f>[1]!b_anal_termifexercise($A5312,日期设置!B$2)</f>
        <v>0</v>
      </c>
      <c r="V5312" s="10">
        <f>[1]!b_dq_dirtyprice(A5312,日期设置!$B$2)</f>
        <v>101.5371</v>
      </c>
      <c r="W5312" s="11">
        <f>IF(U5312=0,ROUNDUP((Q5312-日期设置!$B$2)/365,0),ROUNDUP((R5312-日期设置!$B$2)/365,0))</f>
        <v>2</v>
      </c>
      <c r="X5312" s="18">
        <f>_xlfn.IFNA(VLOOKUP(A5312,过往入选债券!A:D,4,0),2)</f>
        <v>2</v>
      </c>
      <c r="Y5312">
        <f>_xlfn.IFNA(VLOOKUP(C5312,[2]Sheet1!$A:$A,1,0),3)</f>
        <v>3</v>
      </c>
    </row>
    <row r="5313" spans="1:25" hidden="1" x14ac:dyDescent="0.2">
      <c r="A5313" s="21" t="s">
        <v>12741</v>
      </c>
      <c r="B5313" s="21" t="s">
        <v>12742</v>
      </c>
      <c r="C5313" s="37" t="s">
        <v>1467</v>
      </c>
      <c r="D5313" s="26" t="str">
        <f>[1]!b_calc_yield(A5313,日期设置!$B$2,F5313,1,R5313,1,O5313,L5313,S5313,)</f>
        <v>Fetching...</v>
      </c>
      <c r="E5313" s="26">
        <f t="shared" si="164"/>
        <v>19.84342065642879</v>
      </c>
      <c r="F5313" s="18">
        <f>[1]!b_dq_cleanprice($A5313,日期设置!B$2)</f>
        <v>58.885100000000001</v>
      </c>
      <c r="G5313" s="18" t="str">
        <f t="shared" si="165"/>
        <v>2.61 + 0</v>
      </c>
      <c r="H5313" s="27">
        <f>[1]!b_dq_pctchange($A5313,日期设置!$B$2,1)/100</f>
        <v>0</v>
      </c>
      <c r="I5313" s="26">
        <f>[1]!b_pq_pctchange(A5313,日期设置!$B$4,日期设置!$B$2,1)</f>
        <v>0</v>
      </c>
      <c r="J5313" s="26">
        <f>[1]!b_pq_pctchange(A5313,日期设置!$C$4,日期设置!$B$2,1)</f>
        <v>0</v>
      </c>
      <c r="K5313" s="52">
        <f>[1]!b_dq_amount($A5313,日期设置!B$2,2,10000)</f>
        <v>0</v>
      </c>
      <c r="L5313" s="26">
        <f>[1]!b_info_latestpar(A5313,日期设置!$B$2)</f>
        <v>60</v>
      </c>
      <c r="M5313" s="6">
        <f>[1]!b_info_outstandingbalance($A5313,日期设置!B$2)</f>
        <v>6</v>
      </c>
      <c r="N5313" s="7" t="str">
        <f>[1]!b_info_latestissurercreditrating2(A5313,日期设置!$B$2,"102","1")</f>
        <v>AA</v>
      </c>
      <c r="O5313" s="8">
        <v>3.88</v>
      </c>
      <c r="P5313" s="9">
        <f>[1]!b_info_repurchasedate(A5313)</f>
        <v>0</v>
      </c>
      <c r="Q5313" s="8" t="s">
        <v>17410</v>
      </c>
      <c r="R5313" s="2" t="str">
        <f>IF((--IF(P5313=0,Q5313,P5313))&gt;(--日期设置!$B$2),IF(P5313=0,Q5313,P5313),Q5313)</f>
        <v>2023-11-02</v>
      </c>
      <c r="S5313" s="2" t="s">
        <v>18756</v>
      </c>
      <c r="T5313" s="8">
        <f>[1]!b_anal_ptmyear($A5313,日期设置!$B$2)</f>
        <v>2.6164383561643838</v>
      </c>
      <c r="U5313" s="8">
        <f>[1]!b_anal_termifexercise($A5313,日期设置!B$2)</f>
        <v>0</v>
      </c>
      <c r="V5313" s="10">
        <f>[1]!b_dq_dirtyprice(A5313,日期设置!$B$2)</f>
        <v>59.777999999999999</v>
      </c>
      <c r="W5313" s="11">
        <f>IF(U5313=0,ROUNDUP((Q5313-日期设置!$B$2)/365,0),ROUNDUP((R5313-日期设置!$B$2)/365,0))</f>
        <v>3</v>
      </c>
      <c r="X5313" s="18">
        <f>_xlfn.IFNA(VLOOKUP(A5313,过往入选债券!A:D,4,0),2)</f>
        <v>2</v>
      </c>
      <c r="Y5313">
        <f>_xlfn.IFNA(VLOOKUP(C5313,[2]Sheet1!$A:$A,1,0),3)</f>
        <v>3</v>
      </c>
    </row>
    <row r="5314" spans="1:25" hidden="1" x14ac:dyDescent="0.2">
      <c r="A5314" s="28" t="s">
        <v>20034</v>
      </c>
      <c r="B5314" s="28" t="s">
        <v>20035</v>
      </c>
      <c r="C5314" s="39" t="s">
        <v>3602</v>
      </c>
      <c r="D5314" s="26" t="str">
        <f>[1]!b_calc_yield(A5314,日期设置!$B$2,F5314,1,R5314,1,O5314,L5314,S5314,)</f>
        <v>Fetching...</v>
      </c>
      <c r="E5314" s="26">
        <f t="shared" ref="E5314:E5377" si="166">((O5314*W5314+L5314)/V5314-1)*100</f>
        <v>10.374628499921791</v>
      </c>
      <c r="F5314" s="18">
        <f>[1]!b_dq_cleanprice($A5314,日期设置!B$2)</f>
        <v>100.1439</v>
      </c>
      <c r="G5314" s="18" t="str">
        <f t="shared" ref="G5314:G5377" si="167">LEFT(T5314,4)&amp;" + "&amp;LEFT(U5314,4)</f>
        <v>2.50 + 0</v>
      </c>
      <c r="H5314" s="27">
        <f>[1]!b_dq_pctchange($A5314,日期设置!$B$2,1)/100</f>
        <v>0</v>
      </c>
      <c r="I5314" s="26">
        <f>[1]!b_pq_pctchange(A5314,日期设置!$B$4,日期设置!$B$2,1)</f>
        <v>0</v>
      </c>
      <c r="J5314" s="26">
        <f>[1]!b_pq_pctchange(A5314,日期设置!$C$4,日期设置!$B$2,1)</f>
        <v>0.67749070071378636</v>
      </c>
      <c r="K5314" s="52">
        <f>[1]!b_dq_amount($A5314,日期设置!B$2,2,10000)</f>
        <v>0</v>
      </c>
      <c r="L5314" s="26">
        <f>[1]!b_info_latestpar(A5314,日期设置!$B$2)</f>
        <v>100</v>
      </c>
      <c r="M5314" s="6">
        <f>[1]!b_info_outstandingbalance($A5314,日期设置!B$2)</f>
        <v>7</v>
      </c>
      <c r="N5314" s="7">
        <f>[1]!b_info_latestissurercreditrating2(A5314,日期设置!$B$2,"102","1")</f>
        <v>0</v>
      </c>
      <c r="O5314" s="8">
        <v>4.3</v>
      </c>
      <c r="P5314" s="9">
        <f>[1]!b_info_repurchasedate(A5314)</f>
        <v>0</v>
      </c>
      <c r="Q5314" s="8" t="s">
        <v>16513</v>
      </c>
      <c r="R5314" s="2" t="str">
        <f>IF((--IF(P5314=0,Q5314,P5314))&gt;(--日期设置!$B$2),IF(P5314=0,Q5314,P5314),Q5314)</f>
        <v>2023-09-21</v>
      </c>
      <c r="S5314" s="31" t="s">
        <v>17255</v>
      </c>
      <c r="T5314" s="8">
        <f>[1]!b_anal_ptmyear($A5314,日期设置!$B$2)</f>
        <v>2.5013698630136987</v>
      </c>
      <c r="U5314" s="8">
        <f>[1]!b_anal_termifexercise($A5314,日期设置!B$2)</f>
        <v>0</v>
      </c>
      <c r="V5314" s="10">
        <f>[1]!b_dq_dirtyprice(A5314,日期设置!$B$2)</f>
        <v>102.288</v>
      </c>
      <c r="W5314" s="11">
        <f>IF(U5314=0,ROUNDUP((Q5314-日期设置!$B$2)/365,0),ROUNDUP((R5314-日期设置!$B$2)/365,0))</f>
        <v>3</v>
      </c>
      <c r="X5314" s="18">
        <f>_xlfn.IFNA(VLOOKUP(A5314,过往入选债券!A:D,4,0),2)</f>
        <v>2</v>
      </c>
      <c r="Y5314">
        <f>_xlfn.IFNA(VLOOKUP(C5314,[2]Sheet1!$A:$A,1,0),3)</f>
        <v>3</v>
      </c>
    </row>
    <row r="5315" spans="1:25" hidden="1" x14ac:dyDescent="0.2">
      <c r="A5315" s="28" t="s">
        <v>22230</v>
      </c>
      <c r="B5315" s="28" t="s">
        <v>22231</v>
      </c>
      <c r="C5315" s="39" t="s">
        <v>283</v>
      </c>
      <c r="D5315" s="26">
        <f>[1]!b_calc_yield(A5315,日期设置!$B$2,F5315,1,R5315,1,O5315,L5315,S5315,)</f>
        <v>4.2281750834550387</v>
      </c>
      <c r="E5315" s="26">
        <f t="shared" si="166"/>
        <v>12.52444259089498</v>
      </c>
      <c r="F5315" s="18">
        <f>[1]!b_dq_cleanprice($A5315,日期设置!B$2)</f>
        <v>101.075</v>
      </c>
      <c r="G5315" s="18" t="str">
        <f t="shared" si="167"/>
        <v>2.87 + 0</v>
      </c>
      <c r="H5315" s="27">
        <f>[1]!b_dq_pctchange($A5315,日期设置!$B$2,1)/100</f>
        <v>0</v>
      </c>
      <c r="I5315" s="26">
        <f>[1]!b_pq_pctchange(A5315,日期设置!$B$4,日期设置!$B$2,1)</f>
        <v>0.4523960492865271</v>
      </c>
      <c r="J5315" s="26">
        <f>[1]!b_pq_pctchange(A5315,日期设置!$C$4,日期设置!$B$2,1)</f>
        <v>1.0750000000000028</v>
      </c>
      <c r="K5315" s="52">
        <f>[1]!b_dq_amount($A5315,日期设置!B$2,2,10000)</f>
        <v>0</v>
      </c>
      <c r="L5315" s="26">
        <f>[1]!b_info_latestpar(A5315,日期设置!$B$2)</f>
        <v>100</v>
      </c>
      <c r="M5315" s="6">
        <f>[1]!b_info_outstandingbalance($A5315,日期设置!B$2)</f>
        <v>10</v>
      </c>
      <c r="N5315" s="7" t="str">
        <f>[1]!b_info_latestissurercreditrating2(A5315,日期设置!$B$2,"102","1")</f>
        <v>AA+</v>
      </c>
      <c r="O5315" s="43">
        <v>4.8</v>
      </c>
      <c r="P5315" s="9">
        <f>[1]!b_info_repurchasedate(A5315)</f>
        <v>0</v>
      </c>
      <c r="Q5315" s="31" t="s">
        <v>23424</v>
      </c>
      <c r="R5315" s="2" t="str">
        <f>IF((--IF(P5315=0,Q5315,P5315))&gt;(--日期设置!$B$2),IF(P5315=0,Q5315,P5315),Q5315)</f>
        <v>2024-02-05</v>
      </c>
      <c r="S5315" s="2" t="s">
        <v>23061</v>
      </c>
      <c r="T5315" s="8">
        <f>[1]!b_anal_ptmyear($A5315,日期设置!$B$2)</f>
        <v>2.8767123287671232</v>
      </c>
      <c r="U5315" s="8">
        <f>[1]!b_anal_termifexercise($A5315,日期设置!B$2)</f>
        <v>0</v>
      </c>
      <c r="V5315" s="10">
        <f>[1]!b_dq_dirtyprice(A5315,日期设置!$B$2)</f>
        <v>101.66679999999999</v>
      </c>
      <c r="W5315" s="11">
        <f>IF(U5315=0,ROUNDUP((Q5315-日期设置!$B$2)/365,0),ROUNDUP((R5315-日期设置!$B$2)/365,0))</f>
        <v>3</v>
      </c>
      <c r="X5315" s="18">
        <f>_xlfn.IFNA(VLOOKUP(A5315,过往入选债券!A:D,4,0),2)</f>
        <v>2</v>
      </c>
      <c r="Y5315">
        <f>_xlfn.IFNA(VLOOKUP(C5315,[2]Sheet1!$A:$A,1,0),3)</f>
        <v>3</v>
      </c>
    </row>
    <row r="5316" spans="1:25" hidden="1" x14ac:dyDescent="0.2">
      <c r="A5316" s="28" t="s">
        <v>19806</v>
      </c>
      <c r="B5316" s="28" t="s">
        <v>19807</v>
      </c>
      <c r="C5316" s="38" t="s">
        <v>19808</v>
      </c>
      <c r="D5316" s="26" t="str">
        <f>[1]!b_calc_yield(A5316,日期设置!$B$2,F5316,1,R5316,1,O5316,L5316,S5316,)</f>
        <v>Fetching...</v>
      </c>
      <c r="E5316" s="26">
        <f t="shared" si="166"/>
        <v>10.08794274445366</v>
      </c>
      <c r="F5316" s="18">
        <f>[1]!b_dq_cleanprice($A5316,日期设置!B$2)</f>
        <v>99.576300000000003</v>
      </c>
      <c r="G5316" s="18" t="str">
        <f t="shared" si="167"/>
        <v>2.43 + 0</v>
      </c>
      <c r="H5316" s="27">
        <f>[1]!b_dq_pctchange($A5316,日期设置!$B$2,1)/100</f>
        <v>0</v>
      </c>
      <c r="I5316" s="26">
        <f>[1]!b_pq_pctchange(A5316,日期设置!$B$4,日期设置!$B$2,1)</f>
        <v>0</v>
      </c>
      <c r="J5316" s="26">
        <f>[1]!b_pq_pctchange(A5316,日期设置!$C$4,日期设置!$B$2,1)</f>
        <v>0</v>
      </c>
      <c r="K5316" s="52">
        <f>[1]!b_dq_amount($A5316,日期设置!B$2,2,10000)</f>
        <v>0</v>
      </c>
      <c r="L5316" s="26">
        <f>[1]!b_info_latestpar(A5316,日期设置!$B$2)</f>
        <v>100</v>
      </c>
      <c r="M5316" s="6">
        <f>[1]!b_info_outstandingbalance($A5316,日期设置!B$2)</f>
        <v>5</v>
      </c>
      <c r="N5316" s="7" t="str">
        <f>[1]!b_info_latestissurercreditrating2(A5316,日期设置!$B$2,"102","1")</f>
        <v>AA+</v>
      </c>
      <c r="O5316" s="8">
        <v>4.05</v>
      </c>
      <c r="P5316" s="9">
        <f>[1]!b_info_repurchasedate(A5316)</f>
        <v>0</v>
      </c>
      <c r="Q5316" s="8" t="s">
        <v>16512</v>
      </c>
      <c r="R5316" s="2" t="str">
        <f>IF((--IF(P5316=0,Q5316,P5316))&gt;(--日期设置!$B$2),IF(P5316=0,Q5316,P5316),Q5316)</f>
        <v>2023-08-27</v>
      </c>
      <c r="S5316" s="31" t="s">
        <v>19227</v>
      </c>
      <c r="T5316" s="8">
        <f>[1]!b_anal_ptmyear($A5316,日期设置!$B$2)</f>
        <v>2.4328767123287669</v>
      </c>
      <c r="U5316" s="8">
        <f>[1]!b_anal_termifexercise($A5316,日期设置!B$2)</f>
        <v>0</v>
      </c>
      <c r="V5316" s="10">
        <f>[1]!b_dq_dirtyprice(A5316,日期设置!$B$2)</f>
        <v>101.87309999999999</v>
      </c>
      <c r="W5316" s="11">
        <f>IF(U5316=0,ROUNDUP((Q5316-日期设置!$B$2)/365,0),ROUNDUP((R5316-日期设置!$B$2)/365,0))</f>
        <v>3</v>
      </c>
      <c r="X5316" s="18">
        <f>_xlfn.IFNA(VLOOKUP(A5316,过往入选债券!A:D,4,0),2)</f>
        <v>2</v>
      </c>
      <c r="Y5316">
        <f>_xlfn.IFNA(VLOOKUP(C5316,[2]Sheet1!$A:$A,1,0),3)</f>
        <v>3</v>
      </c>
    </row>
    <row r="5317" spans="1:25" hidden="1" x14ac:dyDescent="0.2">
      <c r="A5317" s="21" t="s">
        <v>12898</v>
      </c>
      <c r="B5317" s="21" t="s">
        <v>12899</v>
      </c>
      <c r="C5317" s="37" t="s">
        <v>12900</v>
      </c>
      <c r="D5317" s="26" t="str">
        <f>[1]!b_calc_yield(A5317,日期设置!$B$2,F5317,1,R5317,1,O5317,L5317,S5317,)</f>
        <v>Fetching...</v>
      </c>
      <c r="E5317" s="26">
        <f t="shared" si="166"/>
        <v>23.583357850259667</v>
      </c>
      <c r="F5317" s="18">
        <f>[1]!b_dq_cleanprice($A5317,日期设置!B$2)</f>
        <v>55.356499999999997</v>
      </c>
      <c r="G5317" s="18" t="str">
        <f t="shared" si="167"/>
        <v>2.98 + 0</v>
      </c>
      <c r="H5317" s="27">
        <f>[1]!b_dq_pctchange($A5317,日期设置!$B$2,1)/100</f>
        <v>0</v>
      </c>
      <c r="I5317" s="26">
        <f>[1]!b_pq_pctchange(A5317,日期设置!$B$4,日期设置!$B$2,1)</f>
        <v>-21.42865253542038</v>
      </c>
      <c r="J5317" s="26">
        <f>[1]!b_pq_pctchange(A5317,日期设置!$C$4,日期设置!$B$2,1)</f>
        <v>-21.42865253542038</v>
      </c>
      <c r="K5317" s="52">
        <f>[1]!b_dq_amount($A5317,日期设置!B$2,2,10000)</f>
        <v>0</v>
      </c>
      <c r="L5317" s="26">
        <f>[1]!b_info_latestpar(A5317,日期设置!$B$2)</f>
        <v>55.000000000000007</v>
      </c>
      <c r="M5317" s="6">
        <f>[1]!b_info_outstandingbalance($A5317,日期设置!B$2)</f>
        <v>5.5</v>
      </c>
      <c r="N5317" s="7" t="str">
        <f>[1]!b_info_latestissurercreditrating2(A5317,日期设置!$B$2,"102","1")</f>
        <v>AA</v>
      </c>
      <c r="O5317" s="8">
        <v>4.49</v>
      </c>
      <c r="P5317" s="9">
        <f>[1]!b_info_repurchasedate(A5317)</f>
        <v>0</v>
      </c>
      <c r="Q5317" s="8" t="s">
        <v>17530</v>
      </c>
      <c r="R5317" s="2" t="str">
        <f>IF((--IF(P5317=0,Q5317,P5317))&gt;(--日期设置!$B$2),IF(P5317=0,Q5317,P5317),Q5317)</f>
        <v>2024-03-15</v>
      </c>
      <c r="S5317" s="2" t="s">
        <v>18341</v>
      </c>
      <c r="T5317" s="8">
        <f>[1]!b_anal_ptmyear($A5317,日期设置!$B$2)</f>
        <v>2.9808219178082194</v>
      </c>
      <c r="U5317" s="8">
        <f>[1]!b_anal_termifexercise($A5317,日期设置!B$2)</f>
        <v>0</v>
      </c>
      <c r="V5317" s="10">
        <f>[1]!b_dq_dirtyprice(A5317,日期设置!$B$2)</f>
        <v>55.4039</v>
      </c>
      <c r="W5317" s="11">
        <f>IF(U5317=0,ROUNDUP((Q5317-日期设置!$B$2)/365,0),ROUNDUP((R5317-日期设置!$B$2)/365,0))</f>
        <v>3</v>
      </c>
      <c r="X5317" s="18">
        <f>_xlfn.IFNA(VLOOKUP(A5317,过往入选债券!A:D,4,0),2)</f>
        <v>2</v>
      </c>
      <c r="Y5317">
        <f>_xlfn.IFNA(VLOOKUP(C5317,[2]Sheet1!$A:$A,1,0),3)</f>
        <v>3</v>
      </c>
    </row>
    <row r="5318" spans="1:25" hidden="1" x14ac:dyDescent="0.2">
      <c r="A5318" s="28" t="s">
        <v>19821</v>
      </c>
      <c r="B5318" s="28" t="s">
        <v>19822</v>
      </c>
      <c r="C5318" s="38" t="s">
        <v>92</v>
      </c>
      <c r="D5318" s="26" t="str">
        <f>[1]!b_calc_yield(A5318,日期设置!$B$2,F5318,1,R5318,1,O5318,L5318,S5318,)</f>
        <v>Fetching...</v>
      </c>
      <c r="E5318" s="26">
        <f t="shared" si="166"/>
        <v>18.338860371866318</v>
      </c>
      <c r="F5318" s="18">
        <f>[1]!b_dq_cleanprice($A5318,日期设置!B$2)</f>
        <v>99.988200000000006</v>
      </c>
      <c r="G5318" s="18" t="str">
        <f t="shared" si="167"/>
        <v>4.43 + 0</v>
      </c>
      <c r="H5318" s="27">
        <f>[1]!b_dq_pctchange($A5318,日期设置!$B$2,1)/100</f>
        <v>0</v>
      </c>
      <c r="I5318" s="26">
        <f>[1]!b_pq_pctchange(A5318,日期设置!$B$4,日期设置!$B$2,1)</f>
        <v>0</v>
      </c>
      <c r="J5318" s="26">
        <f>[1]!b_pq_pctchange(A5318,日期设置!$C$4,日期设置!$B$2,1)</f>
        <v>0</v>
      </c>
      <c r="K5318" s="52">
        <f>[1]!b_dq_amount($A5318,日期设置!B$2,2,10000)</f>
        <v>0</v>
      </c>
      <c r="L5318" s="26">
        <f>[1]!b_info_latestpar(A5318,日期设置!$B$2)</f>
        <v>100</v>
      </c>
      <c r="M5318" s="6">
        <f>[1]!b_info_outstandingbalance($A5318,日期设置!B$2)</f>
        <v>10</v>
      </c>
      <c r="N5318" s="7" t="str">
        <f>[1]!b_info_latestissurercreditrating2(A5318,日期设置!$B$2,"102","1")</f>
        <v>AAA</v>
      </c>
      <c r="O5318" s="8">
        <v>4.2300000000000004</v>
      </c>
      <c r="P5318" s="9">
        <f>[1]!b_info_repurchasedate(A5318)</f>
        <v>0</v>
      </c>
      <c r="Q5318" s="8" t="s">
        <v>20014</v>
      </c>
      <c r="R5318" s="2" t="str">
        <f>IF((--IF(P5318=0,Q5318,P5318))&gt;(--日期设置!$B$2),IF(P5318=0,Q5318,P5318),Q5318)</f>
        <v>2025-08-28</v>
      </c>
      <c r="S5318" s="31" t="s">
        <v>19230</v>
      </c>
      <c r="T5318" s="8">
        <f>[1]!b_anal_ptmyear($A5318,日期设置!$B$2)</f>
        <v>4.4356164383561643</v>
      </c>
      <c r="U5318" s="8">
        <f>[1]!b_anal_termifexercise($A5318,日期设置!B$2)</f>
        <v>0</v>
      </c>
      <c r="V5318" s="10">
        <f>[1]!b_dq_dirtyprice(A5318,日期设置!$B$2)</f>
        <v>102.3755</v>
      </c>
      <c r="W5318" s="11">
        <f>IF(U5318=0,ROUNDUP((Q5318-日期设置!$B$2)/365,0),ROUNDUP((R5318-日期设置!$B$2)/365,0))</f>
        <v>5</v>
      </c>
      <c r="X5318" s="18">
        <f>_xlfn.IFNA(VLOOKUP(A5318,过往入选债券!A:D,4,0),2)</f>
        <v>2</v>
      </c>
      <c r="Y5318">
        <f>_xlfn.IFNA(VLOOKUP(C5318,[2]Sheet1!$A:$A,1,0),3)</f>
        <v>3</v>
      </c>
    </row>
    <row r="5319" spans="1:25" x14ac:dyDescent="0.2">
      <c r="A5319" s="21" t="s">
        <v>10691</v>
      </c>
      <c r="B5319" s="21" t="s">
        <v>10692</v>
      </c>
      <c r="C5319" s="37" t="s">
        <v>282</v>
      </c>
      <c r="D5319" s="26" t="str">
        <f>[1]!b_calc_yield(A5319,日期设置!$B$2,F5319,1,R5319,1,O5319,L5319,S5319,)</f>
        <v>Fetching...</v>
      </c>
      <c r="E5319" s="26">
        <f t="shared" si="166"/>
        <v>8.6858301790178505</v>
      </c>
      <c r="F5319" s="18">
        <f>[1]!b_dq_cleanprice($A5319,日期设置!B$2)</f>
        <v>97.0976</v>
      </c>
      <c r="G5319" s="18" t="str">
        <f t="shared" si="167"/>
        <v>2.09 + 0</v>
      </c>
      <c r="H5319" s="27">
        <f>[1]!b_dq_pctchange($A5319,日期设置!$B$2,1)/100</f>
        <v>1.4408315361616208E-3</v>
      </c>
      <c r="I5319" s="26">
        <f>[1]!b_pq_pctchange(A5319,日期设置!$B$4,日期设置!$B$2,1)</f>
        <v>0.14408315361616211</v>
      </c>
      <c r="J5319" s="26">
        <f>[1]!b_pq_pctchange(A5319,日期设置!$C$4,日期设置!$B$2,1)</f>
        <v>0.60874457699246587</v>
      </c>
      <c r="K5319" s="52">
        <f>[1]!b_dq_amount($A5319,日期设置!B$2,2,10000)</f>
        <v>9959.3969859999997</v>
      </c>
      <c r="L5319" s="26">
        <f>[1]!b_info_latestpar(A5319,日期设置!$B$2)</f>
        <v>100</v>
      </c>
      <c r="M5319" s="6">
        <f>[1]!b_info_outstandingbalance($A5319,日期设置!B$2)</f>
        <v>15</v>
      </c>
      <c r="N5319" s="7" t="str">
        <f>[1]!b_info_latestissurercreditrating2(A5319,日期设置!$B$2,"102","1")</f>
        <v>AAA</v>
      </c>
      <c r="O5319" s="8">
        <v>2.75</v>
      </c>
      <c r="P5319" s="9">
        <f>[1]!b_info_repurchasedate(A5319)</f>
        <v>0</v>
      </c>
      <c r="Q5319" s="8" t="s">
        <v>16074</v>
      </c>
      <c r="R5319" s="2" t="str">
        <f>IF((--IF(P5319=0,Q5319,P5319))&gt;(--日期设置!$B$2),IF(P5319=0,Q5319,P5319),Q5319)</f>
        <v>2023-04-24</v>
      </c>
      <c r="S5319" s="2" t="s">
        <v>17860</v>
      </c>
      <c r="T5319" s="8">
        <f>[1]!b_anal_ptmyear($A5319,日期设置!$B$2)</f>
        <v>2.0904109589041098</v>
      </c>
      <c r="U5319" s="8">
        <f>[1]!b_anal_termifexercise($A5319,日期设置!B$2)</f>
        <v>0</v>
      </c>
      <c r="V5319" s="10">
        <f>[1]!b_dq_dirtyprice(A5319,日期设置!$B$2)</f>
        <v>99.599000000000004</v>
      </c>
      <c r="W5319" s="11">
        <f>IF(U5319=0,ROUNDUP((Q5319-日期设置!$B$2)/365,0),ROUNDUP((R5319-日期设置!$B$2)/365,0))</f>
        <v>3</v>
      </c>
      <c r="X5319" s="18">
        <f>_xlfn.IFNA(VLOOKUP(A5319,过往入选债券!A:D,4,0),2)</f>
        <v>2</v>
      </c>
      <c r="Y5319">
        <f>_xlfn.IFNA(VLOOKUP(C5319,[2]Sheet1!$A:$A,1,0),3)</f>
        <v>3</v>
      </c>
    </row>
    <row r="5320" spans="1:25" hidden="1" x14ac:dyDescent="0.2">
      <c r="A5320" s="21" t="s">
        <v>9318</v>
      </c>
      <c r="B5320" s="21" t="s">
        <v>9319</v>
      </c>
      <c r="C5320" s="37" t="s">
        <v>103</v>
      </c>
      <c r="D5320" s="26" t="str">
        <f>[1]!b_calc_yield(A5320,日期设置!$B$2,F5320,1,R5320,1,O5320,L5320,S5320,)</f>
        <v>Fetching...</v>
      </c>
      <c r="E5320" s="26">
        <f t="shared" si="166"/>
        <v>14.805986479621724</v>
      </c>
      <c r="F5320" s="18">
        <f>[1]!b_dq_cleanprice($A5320,日期设置!B$2)</f>
        <v>100.48</v>
      </c>
      <c r="G5320" s="18" t="str">
        <f t="shared" si="167"/>
        <v>3.56 + 0</v>
      </c>
      <c r="H5320" s="27">
        <f>[1]!b_dq_pctchange($A5320,日期设置!$B$2,1)/100</f>
        <v>0</v>
      </c>
      <c r="I5320" s="26">
        <f>[1]!b_pq_pctchange(A5320,日期设置!$B$4,日期设置!$B$2,1)</f>
        <v>-5.5104968001312649E-2</v>
      </c>
      <c r="J5320" s="26">
        <f>[1]!b_pq_pctchange(A5320,日期设置!$C$4,日期设置!$B$2,1)</f>
        <v>-0.27749216948062722</v>
      </c>
      <c r="K5320" s="52">
        <f>[1]!b_dq_amount($A5320,日期设置!B$2,2,10000)</f>
        <v>0</v>
      </c>
      <c r="L5320" s="26">
        <f>[1]!b_info_latestpar(A5320,日期设置!$B$2)</f>
        <v>100</v>
      </c>
      <c r="M5320" s="6">
        <f>[1]!b_info_outstandingbalance($A5320,日期设置!B$2)</f>
        <v>10</v>
      </c>
      <c r="N5320" s="7" t="str">
        <f>[1]!b_info_latestissurercreditrating2(A5320,日期设置!$B$2,"102","1")</f>
        <v>AA+</v>
      </c>
      <c r="O5320" s="8">
        <v>4.38</v>
      </c>
      <c r="P5320" s="9">
        <f>[1]!b_info_repurchasedate(A5320)</f>
        <v>0</v>
      </c>
      <c r="Q5320" s="8" t="s">
        <v>16851</v>
      </c>
      <c r="R5320" s="2" t="str">
        <f>IF((--IF(P5320=0,Q5320,P5320))&gt;(--日期设置!$B$2),IF(P5320=0,Q5320,P5320),Q5320)</f>
        <v>2024-10-16</v>
      </c>
      <c r="S5320" s="2" t="s">
        <v>18546</v>
      </c>
      <c r="T5320" s="8">
        <f>[1]!b_anal_ptmyear($A5320,日期设置!$B$2)</f>
        <v>3.56986301369863</v>
      </c>
      <c r="U5320" s="8">
        <f>[1]!b_anal_termifexercise($A5320,日期设置!B$2)</f>
        <v>0</v>
      </c>
      <c r="V5320" s="10">
        <f>[1]!b_dq_dirtyprice(A5320,日期设置!$B$2)</f>
        <v>102.364</v>
      </c>
      <c r="W5320" s="11">
        <f>IF(U5320=0,ROUNDUP((Q5320-日期设置!$B$2)/365,0),ROUNDUP((R5320-日期设置!$B$2)/365,0))</f>
        <v>4</v>
      </c>
      <c r="X5320" s="18">
        <f>_xlfn.IFNA(VLOOKUP(A5320,过往入选债券!A:D,4,0),2)</f>
        <v>2</v>
      </c>
      <c r="Y5320">
        <f>_xlfn.IFNA(VLOOKUP(C5320,[2]Sheet1!$A:$A,1,0),3)</f>
        <v>3</v>
      </c>
    </row>
    <row r="5321" spans="1:25" hidden="1" x14ac:dyDescent="0.2">
      <c r="A5321" s="21" t="s">
        <v>1266</v>
      </c>
      <c r="B5321" s="21" t="s">
        <v>1267</v>
      </c>
      <c r="C5321" s="37" t="s">
        <v>693</v>
      </c>
      <c r="D5321" s="26" t="str">
        <f>[1]!b_calc_yield(A5321,日期设置!$B$2,F5321,1,R5321,1,O5321,L5321,S5321,)</f>
        <v>Fetching...</v>
      </c>
      <c r="E5321" s="26">
        <f t="shared" si="166"/>
        <v>4.1559713457543834</v>
      </c>
      <c r="F5321" s="18">
        <f>[1]!b_dq_cleanprice($A5321,日期设置!B$2)</f>
        <v>101.2</v>
      </c>
      <c r="G5321" s="18" t="str">
        <f t="shared" si="167"/>
        <v>0.98 + 0</v>
      </c>
      <c r="H5321" s="27">
        <f>[1]!b_dq_pctchange($A5321,日期设置!$B$2,1)/100</f>
        <v>0</v>
      </c>
      <c r="I5321" s="26">
        <f>[1]!b_pq_pctchange(A5321,日期设置!$B$4,日期设置!$B$2,1)</f>
        <v>0</v>
      </c>
      <c r="J5321" s="26">
        <f>[1]!b_pq_pctchange(A5321,日期设置!$C$4,日期设置!$B$2,1)</f>
        <v>0.53546060539831852</v>
      </c>
      <c r="K5321" s="52">
        <f>[1]!b_dq_amount($A5321,日期设置!B$2,2,10000)</f>
        <v>0</v>
      </c>
      <c r="L5321" s="26">
        <f>[1]!b_info_latestpar(A5321,日期设置!$B$2)</f>
        <v>100</v>
      </c>
      <c r="M5321" s="6">
        <f>[1]!b_info_outstandingbalance($A5321,日期设置!B$2)</f>
        <v>10</v>
      </c>
      <c r="N5321" s="7">
        <f>[1]!b_info_latestissurercreditrating2(A5321,日期设置!$B$2,"102","1")</f>
        <v>0</v>
      </c>
      <c r="O5321" s="8">
        <v>5.5</v>
      </c>
      <c r="P5321" s="9">
        <f>[1]!b_info_repurchasedate(A5321)</f>
        <v>0</v>
      </c>
      <c r="Q5321" s="8" t="s">
        <v>17532</v>
      </c>
      <c r="R5321" s="2" t="str">
        <f>IF((--IF(P5321=0,Q5321,P5321))&gt;(--日期设置!$B$2),IF(P5321=0,Q5321,P5321),Q5321)</f>
        <v>2022-03-16</v>
      </c>
      <c r="S5321" s="2" t="s">
        <v>19037</v>
      </c>
      <c r="T5321" s="8">
        <f>[1]!b_anal_ptmyear($A5321,日期设置!$B$2)</f>
        <v>0.98356164383561639</v>
      </c>
      <c r="U5321" s="8">
        <f>[1]!b_anal_termifexercise($A5321,日期设置!B$2)</f>
        <v>0</v>
      </c>
      <c r="V5321" s="10">
        <f>[1]!b_dq_dirtyprice(A5321,日期设置!$B$2)</f>
        <v>101.29040000000001</v>
      </c>
      <c r="W5321" s="11">
        <f>IF(U5321=0,ROUNDUP((Q5321-日期设置!$B$2)/365,0),ROUNDUP((R5321-日期设置!$B$2)/365,0))</f>
        <v>1</v>
      </c>
      <c r="X5321" s="18">
        <f>_xlfn.IFNA(VLOOKUP(A5321,过往入选债券!A:D,4,0),2)</f>
        <v>2</v>
      </c>
      <c r="Y5321">
        <f>_xlfn.IFNA(VLOOKUP(C5321,[2]Sheet1!$A:$A,1,0),3)</f>
        <v>3</v>
      </c>
    </row>
    <row r="5322" spans="1:25" hidden="1" x14ac:dyDescent="0.2">
      <c r="A5322" s="21" t="s">
        <v>7837</v>
      </c>
      <c r="B5322" s="21" t="s">
        <v>7838</v>
      </c>
      <c r="C5322" s="37" t="s">
        <v>143</v>
      </c>
      <c r="D5322" s="26" t="str">
        <f>[1]!b_calc_yield(A5322,日期设置!$B$2,F5322,1,R5322,1,O5322,L5322,S5322,)</f>
        <v>Fetching...</v>
      </c>
      <c r="E5322" s="26">
        <f t="shared" si="166"/>
        <v>11.838761987500623</v>
      </c>
      <c r="F5322" s="18">
        <f>[1]!b_dq_cleanprice($A5322,日期设置!B$2)</f>
        <v>100.1831</v>
      </c>
      <c r="G5322" s="18" t="str">
        <f t="shared" si="167"/>
        <v>2.82 + 0</v>
      </c>
      <c r="H5322" s="27">
        <f>[1]!b_dq_pctchange($A5322,日期设置!$B$2,1)/100</f>
        <v>0</v>
      </c>
      <c r="I5322" s="26">
        <f>[1]!b_pq_pctchange(A5322,日期设置!$B$4,日期设置!$B$2,1)</f>
        <v>0</v>
      </c>
      <c r="J5322" s="26">
        <f>[1]!b_pq_pctchange(A5322,日期设置!$C$4,日期设置!$B$2,1)</f>
        <v>0</v>
      </c>
      <c r="K5322" s="52">
        <f>[1]!b_dq_amount($A5322,日期设置!B$2,2,10000)</f>
        <v>0</v>
      </c>
      <c r="L5322" s="26">
        <f>[1]!b_info_latestpar(A5322,日期设置!$B$2)</f>
        <v>100</v>
      </c>
      <c r="M5322" s="6">
        <f>[1]!b_info_outstandingbalance($A5322,日期设置!B$2)</f>
        <v>3</v>
      </c>
      <c r="N5322" s="7" t="str">
        <f>[1]!b_info_latestissurercreditrating2(A5322,日期设置!$B$2,"102","1")</f>
        <v>AAA</v>
      </c>
      <c r="O5322" s="8">
        <v>4.3</v>
      </c>
      <c r="P5322" s="9">
        <f>[1]!b_info_repurchasedate(A5322)</f>
        <v>0</v>
      </c>
      <c r="Q5322" s="8" t="s">
        <v>16216</v>
      </c>
      <c r="R5322" s="2" t="str">
        <f>IF((--IF(P5322=0,Q5322,P5322))&gt;(--日期设置!$B$2),IF(P5322=0,Q5322,P5322),Q5322)</f>
        <v>2024-01-16</v>
      </c>
      <c r="S5322" s="2" t="s">
        <v>17885</v>
      </c>
      <c r="T5322" s="8">
        <f>[1]!b_anal_ptmyear($A5322,日期设置!$B$2)</f>
        <v>2.8219178082191778</v>
      </c>
      <c r="U5322" s="8">
        <f>[1]!b_anal_termifexercise($A5322,日期设置!B$2)</f>
        <v>0</v>
      </c>
      <c r="V5322" s="10">
        <f>[1]!b_dq_dirtyprice(A5322,日期设置!$B$2)</f>
        <v>100.94889999999999</v>
      </c>
      <c r="W5322" s="11">
        <f>IF(U5322=0,ROUNDUP((Q5322-日期设置!$B$2)/365,0),ROUNDUP((R5322-日期设置!$B$2)/365,0))</f>
        <v>3</v>
      </c>
      <c r="X5322" s="18">
        <f>_xlfn.IFNA(VLOOKUP(A5322,过往入选债券!A:D,4,0),2)</f>
        <v>2</v>
      </c>
      <c r="Y5322">
        <f>_xlfn.IFNA(VLOOKUP(C5322,[2]Sheet1!$A:$A,1,0),3)</f>
        <v>3</v>
      </c>
    </row>
    <row r="5323" spans="1:25" hidden="1" x14ac:dyDescent="0.2">
      <c r="A5323" s="21" t="s">
        <v>10638</v>
      </c>
      <c r="B5323" s="21" t="s">
        <v>10639</v>
      </c>
      <c r="C5323" s="37" t="s">
        <v>7573</v>
      </c>
      <c r="D5323" s="26" t="str">
        <f>[1]!b_calc_yield(A5323,日期设置!$B$2,F5323,1,R5323,1,O5323,L5323,S5323,)</f>
        <v>Fetching...</v>
      </c>
      <c r="E5323" s="26">
        <f t="shared" si="166"/>
        <v>16.877791623309314</v>
      </c>
      <c r="F5323" s="18">
        <f>[1]!b_dq_cleanprice($A5323,日期设置!B$2)</f>
        <v>97.075400000000002</v>
      </c>
      <c r="G5323" s="18" t="str">
        <f t="shared" si="167"/>
        <v>4.07 + 0</v>
      </c>
      <c r="H5323" s="27">
        <f>[1]!b_dq_pctchange($A5323,日期设置!$B$2,1)/100</f>
        <v>0</v>
      </c>
      <c r="I5323" s="26">
        <f>[1]!b_pq_pctchange(A5323,日期设置!$B$4,日期设置!$B$2,1)</f>
        <v>0</v>
      </c>
      <c r="J5323" s="26">
        <f>[1]!b_pq_pctchange(A5323,日期设置!$C$4,日期设置!$B$2,1)</f>
        <v>-0.22006485797542588</v>
      </c>
      <c r="K5323" s="52">
        <f>[1]!b_dq_amount($A5323,日期设置!B$2,2,10000)</f>
        <v>0</v>
      </c>
      <c r="L5323" s="26">
        <f>[1]!b_info_latestpar(A5323,日期设置!$B$2)</f>
        <v>100</v>
      </c>
      <c r="M5323" s="6">
        <f>[1]!b_info_outstandingbalance($A5323,日期设置!B$2)</f>
        <v>7</v>
      </c>
      <c r="N5323" s="7" t="str">
        <f>[1]!b_info_latestissurercreditrating2(A5323,日期设置!$B$2,"102","1")</f>
        <v>AAA</v>
      </c>
      <c r="O5323" s="8">
        <v>3.43</v>
      </c>
      <c r="P5323" s="9">
        <f>[1]!b_info_repurchasedate(A5323)</f>
        <v>0</v>
      </c>
      <c r="Q5323" s="8" t="s">
        <v>16995</v>
      </c>
      <c r="R5323" s="2" t="str">
        <f>IF((--IF(P5323=0,Q5323,P5323))&gt;(--日期设置!$B$2),IF(P5323=0,Q5323,P5323),Q5323)</f>
        <v>2025-04-20</v>
      </c>
      <c r="S5323" s="2" t="s">
        <v>18259</v>
      </c>
      <c r="T5323" s="8">
        <f>[1]!b_anal_ptmyear($A5323,日期设置!$B$2)</f>
        <v>4.0794520547945208</v>
      </c>
      <c r="U5323" s="8">
        <f>[1]!b_anal_termifexercise($A5323,日期设置!B$2)</f>
        <v>0</v>
      </c>
      <c r="V5323" s="10">
        <f>[1]!b_dq_dirtyprice(A5323,日期设置!$B$2)</f>
        <v>100.2329</v>
      </c>
      <c r="W5323" s="11">
        <f>IF(U5323=0,ROUNDUP((Q5323-日期设置!$B$2)/365,0),ROUNDUP((R5323-日期设置!$B$2)/365,0))</f>
        <v>5</v>
      </c>
      <c r="X5323" s="18">
        <f>_xlfn.IFNA(VLOOKUP(A5323,过往入选债券!A:D,4,0),2)</f>
        <v>2</v>
      </c>
      <c r="Y5323">
        <f>_xlfn.IFNA(VLOOKUP(C5323,[2]Sheet1!$A:$A,1,0),3)</f>
        <v>3</v>
      </c>
    </row>
    <row r="5324" spans="1:25" hidden="1" x14ac:dyDescent="0.2">
      <c r="A5324" s="21" t="s">
        <v>9505</v>
      </c>
      <c r="B5324" s="21" t="s">
        <v>9506</v>
      </c>
      <c r="C5324" s="37" t="s">
        <v>317</v>
      </c>
      <c r="D5324" s="26" t="str">
        <f>[1]!b_calc_yield(A5324,日期设置!$B$2,F5324,1,R5324,1,O5324,L5324,S5324,)</f>
        <v>Fetching...</v>
      </c>
      <c r="E5324" s="26">
        <f t="shared" si="166"/>
        <v>6.8506982055944743</v>
      </c>
      <c r="F5324" s="18">
        <f>[1]!b_dq_cleanprice($A5324,日期设置!B$2)</f>
        <v>100.4088</v>
      </c>
      <c r="G5324" s="18" t="str">
        <f t="shared" si="167"/>
        <v>1.64 + 0</v>
      </c>
      <c r="H5324" s="27">
        <f>[1]!b_dq_pctchange($A5324,日期设置!$B$2,1)/100</f>
        <v>0</v>
      </c>
      <c r="I5324" s="26">
        <f>[1]!b_pq_pctchange(A5324,日期设置!$B$4,日期设置!$B$2,1)</f>
        <v>0</v>
      </c>
      <c r="J5324" s="26">
        <f>[1]!b_pq_pctchange(A5324,日期设置!$C$4,日期设置!$B$2,1)</f>
        <v>-0.2994725470259354</v>
      </c>
      <c r="K5324" s="52">
        <f>[1]!b_dq_amount($A5324,日期设置!B$2,2,10000)</f>
        <v>0</v>
      </c>
      <c r="L5324" s="26">
        <f>[1]!b_info_latestpar(A5324,日期设置!$B$2)</f>
        <v>100</v>
      </c>
      <c r="M5324" s="6">
        <f>[1]!b_info_outstandingbalance($A5324,日期设置!B$2)</f>
        <v>5</v>
      </c>
      <c r="N5324" s="7" t="str">
        <f>[1]!b_info_latestissurercreditrating2(A5324,日期设置!$B$2,"102","1")</f>
        <v>AA</v>
      </c>
      <c r="O5324" s="8">
        <v>4.5</v>
      </c>
      <c r="P5324" s="9">
        <f>[1]!b_info_repurchasedate(A5324)</f>
        <v>0</v>
      </c>
      <c r="Q5324" s="8" t="s">
        <v>17360</v>
      </c>
      <c r="R5324" s="2" t="str">
        <f>IF((--IF(P5324=0,Q5324,P5324))&gt;(--日期设置!$B$2),IF(P5324=0,Q5324,P5324),Q5324)</f>
        <v>2022-11-12</v>
      </c>
      <c r="S5324" s="2" t="s">
        <v>18823</v>
      </c>
      <c r="T5324" s="8">
        <f>[1]!b_anal_ptmyear($A5324,日期设置!$B$2)</f>
        <v>1.6438356164383561</v>
      </c>
      <c r="U5324" s="8">
        <f>[1]!b_anal_termifexercise($A5324,日期设置!B$2)</f>
        <v>0</v>
      </c>
      <c r="V5324" s="10">
        <f>[1]!b_dq_dirtyprice(A5324,日期设置!$B$2)</f>
        <v>102.0115</v>
      </c>
      <c r="W5324" s="11">
        <f>IF(U5324=0,ROUNDUP((Q5324-日期设置!$B$2)/365,0),ROUNDUP((R5324-日期设置!$B$2)/365,0))</f>
        <v>2</v>
      </c>
      <c r="X5324" s="18">
        <f>_xlfn.IFNA(VLOOKUP(A5324,过往入选债券!A:D,4,0),2)</f>
        <v>2</v>
      </c>
      <c r="Y5324">
        <f>_xlfn.IFNA(VLOOKUP(C5324,[2]Sheet1!$A:$A,1,0),3)</f>
        <v>3</v>
      </c>
    </row>
    <row r="5325" spans="1:25" hidden="1" x14ac:dyDescent="0.2">
      <c r="A5325" s="21" t="s">
        <v>2714</v>
      </c>
      <c r="B5325" s="21" t="s">
        <v>2715</v>
      </c>
      <c r="C5325" s="37" t="s">
        <v>74</v>
      </c>
      <c r="D5325" s="26" t="str">
        <f>[1]!b_calc_yield(A5325,日期设置!$B$2,F5325,1,R5325,1,O5325,L5325,S5325,)</f>
        <v>Fetching...</v>
      </c>
      <c r="E5325" s="26">
        <f t="shared" si="166"/>
        <v>4.1182815169384046</v>
      </c>
      <c r="F5325" s="18">
        <f>[1]!b_dq_cleanprice($A5325,日期设置!B$2)</f>
        <v>101.4722</v>
      </c>
      <c r="G5325" s="18" t="str">
        <f t="shared" si="167"/>
        <v>0.97 + 0</v>
      </c>
      <c r="H5325" s="27">
        <f>[1]!b_dq_pctchange($A5325,日期设置!$B$2,1)/100</f>
        <v>0</v>
      </c>
      <c r="I5325" s="26">
        <f>[1]!b_pq_pctchange(A5325,日期设置!$B$4,日期设置!$B$2,1)</f>
        <v>0</v>
      </c>
      <c r="J5325" s="26">
        <f>[1]!b_pq_pctchange(A5325,日期设置!$C$4,日期设置!$B$2,1)</f>
        <v>0</v>
      </c>
      <c r="K5325" s="52">
        <f>[1]!b_dq_amount($A5325,日期设置!B$2,2,10000)</f>
        <v>0</v>
      </c>
      <c r="L5325" s="26">
        <f>[1]!b_info_latestpar(A5325,日期设置!$B$2)</f>
        <v>100</v>
      </c>
      <c r="M5325" s="6">
        <f>[1]!b_info_outstandingbalance($A5325,日期设置!B$2)</f>
        <v>7</v>
      </c>
      <c r="N5325" s="7">
        <f>[1]!b_info_latestissurercreditrating2(A5325,日期设置!$B$2,"102","1")</f>
        <v>0</v>
      </c>
      <c r="O5325" s="8">
        <v>5.8</v>
      </c>
      <c r="P5325" s="9">
        <f>[1]!b_info_repurchasedate(A5325)</f>
        <v>0</v>
      </c>
      <c r="Q5325" s="8" t="s">
        <v>16748</v>
      </c>
      <c r="R5325" s="2" t="str">
        <f>IF((--IF(P5325=0,Q5325,P5325))&gt;(--日期设置!$B$2),IF(P5325=0,Q5325,P5325),Q5325)</f>
        <v>2022-03-13</v>
      </c>
      <c r="S5325" s="2" t="s">
        <v>18671</v>
      </c>
      <c r="T5325" s="8">
        <f>[1]!b_anal_ptmyear($A5325,日期设置!$B$2)</f>
        <v>0.97534246575342465</v>
      </c>
      <c r="U5325" s="8">
        <f>[1]!b_anal_termifexercise($A5325,日期设置!B$2)</f>
        <v>0</v>
      </c>
      <c r="V5325" s="10">
        <f>[1]!b_dq_dirtyprice(A5325,日期设置!$B$2)</f>
        <v>101.6152</v>
      </c>
      <c r="W5325" s="11">
        <f>IF(U5325=0,ROUNDUP((Q5325-日期设置!$B$2)/365,0),ROUNDUP((R5325-日期设置!$B$2)/365,0))</f>
        <v>1</v>
      </c>
      <c r="X5325" s="18">
        <f>_xlfn.IFNA(VLOOKUP(A5325,过往入选债券!A:D,4,0),2)</f>
        <v>2</v>
      </c>
      <c r="Y5325">
        <f>_xlfn.IFNA(VLOOKUP(C5325,[2]Sheet1!$A:$A,1,0),3)</f>
        <v>3</v>
      </c>
    </row>
    <row r="5326" spans="1:25" hidden="1" x14ac:dyDescent="0.2">
      <c r="A5326" s="21" t="s">
        <v>5544</v>
      </c>
      <c r="B5326" s="21" t="s">
        <v>5545</v>
      </c>
      <c r="C5326" s="37" t="s">
        <v>1275</v>
      </c>
      <c r="D5326" s="26" t="str">
        <f>[1]!b_calc_yield(A5326,日期设置!$B$2,F5326,1,R5326,1,O5326,L5326,S5326,)</f>
        <v>Fetching...</v>
      </c>
      <c r="E5326" s="26">
        <f t="shared" si="166"/>
        <v>8.2521141107474669</v>
      </c>
      <c r="F5326" s="18">
        <f>[1]!b_dq_cleanprice($A5326,日期设置!B$2)</f>
        <v>99.366200000000006</v>
      </c>
      <c r="G5326" s="18" t="str">
        <f t="shared" si="167"/>
        <v>1.95 + 0</v>
      </c>
      <c r="H5326" s="27">
        <f>[1]!b_dq_pctchange($A5326,日期设置!$B$2,1)/100</f>
        <v>0</v>
      </c>
      <c r="I5326" s="26">
        <f>[1]!b_pq_pctchange(A5326,日期设置!$B$4,日期设置!$B$2,1)</f>
        <v>0</v>
      </c>
      <c r="J5326" s="26">
        <f>[1]!b_pq_pctchange(A5326,日期设置!$C$4,日期设置!$B$2,1)</f>
        <v>-0.63578728425430397</v>
      </c>
      <c r="K5326" s="52">
        <f>[1]!b_dq_amount($A5326,日期设置!B$2,2,10000)</f>
        <v>0</v>
      </c>
      <c r="L5326" s="26">
        <f>[1]!b_info_latestpar(A5326,日期设置!$B$2)</f>
        <v>100</v>
      </c>
      <c r="M5326" s="6">
        <f>[1]!b_info_outstandingbalance($A5326,日期设置!B$2)</f>
        <v>2.9</v>
      </c>
      <c r="N5326" s="7" t="str">
        <f>[1]!b_info_latestissurercreditrating2(A5326,日期设置!$B$2,"102","1")</f>
        <v>AA+</v>
      </c>
      <c r="O5326" s="8">
        <v>3.88</v>
      </c>
      <c r="P5326" s="9" t="str">
        <f>[1]!b_info_repurchasedate(A5326)</f>
        <v>2021-03-08</v>
      </c>
      <c r="Q5326" s="8" t="s">
        <v>16630</v>
      </c>
      <c r="R5326" s="2" t="str">
        <f>IF((--IF(P5326=0,Q5326,P5326))&gt;(--日期设置!$B$2),IF(P5326=0,Q5326,P5326),Q5326)</f>
        <v>2023-03-07</v>
      </c>
      <c r="S5326" s="2" t="s">
        <v>18377</v>
      </c>
      <c r="T5326" s="8">
        <f>[1]!b_anal_ptmyear($A5326,日期设置!$B$2)</f>
        <v>1.9589041095890409</v>
      </c>
      <c r="U5326" s="8">
        <f>[1]!b_anal_termifexercise($A5326,日期设置!B$2)</f>
        <v>0</v>
      </c>
      <c r="V5326" s="10">
        <f>[1]!b_dq_dirtyprice(A5326,日期设置!$B$2)</f>
        <v>99.545400000000001</v>
      </c>
      <c r="W5326" s="11">
        <f>IF(U5326=0,ROUNDUP((Q5326-日期设置!$B$2)/365,0),ROUNDUP((R5326-日期设置!$B$2)/365,0))</f>
        <v>2</v>
      </c>
      <c r="X5326" s="18">
        <f>_xlfn.IFNA(VLOOKUP(A5326,过往入选债券!A:D,4,0),2)</f>
        <v>2</v>
      </c>
      <c r="Y5326">
        <f>_xlfn.IFNA(VLOOKUP(C5326,[2]Sheet1!$A:$A,1,0),3)</f>
        <v>3</v>
      </c>
    </row>
    <row r="5327" spans="1:25" hidden="1" x14ac:dyDescent="0.2">
      <c r="A5327" s="21" t="s">
        <v>8106</v>
      </c>
      <c r="B5327" s="21" t="s">
        <v>8107</v>
      </c>
      <c r="C5327" s="37" t="s">
        <v>364</v>
      </c>
      <c r="D5327" s="26" t="str">
        <f>[1]!b_calc_yield(A5327,日期设置!$B$2,F5327,1,R5327,1,O5327,L5327,S5327,)</f>
        <v>Fetching...</v>
      </c>
      <c r="E5327" s="26">
        <f t="shared" si="166"/>
        <v>4.048501474302868</v>
      </c>
      <c r="F5327" s="18">
        <f>[1]!b_dq_cleanprice($A5327,日期设置!B$2)</f>
        <v>100.1386</v>
      </c>
      <c r="G5327" s="18" t="str">
        <f t="shared" si="167"/>
        <v>0.95 + 0</v>
      </c>
      <c r="H5327" s="27">
        <f>[1]!b_dq_pctchange($A5327,日期设置!$B$2,1)/100</f>
        <v>0</v>
      </c>
      <c r="I5327" s="26">
        <f>[1]!b_pq_pctchange(A5327,日期设置!$B$4,日期设置!$B$2,1)</f>
        <v>0</v>
      </c>
      <c r="J5327" s="26">
        <f>[1]!b_pq_pctchange(A5327,日期设置!$C$4,日期设置!$B$2,1)</f>
        <v>1.7378936728679815E-2</v>
      </c>
      <c r="K5327" s="52">
        <f>[1]!b_dq_amount($A5327,日期设置!B$2,2,10000)</f>
        <v>0</v>
      </c>
      <c r="L5327" s="26">
        <f>[1]!b_info_latestpar(A5327,日期设置!$B$2)</f>
        <v>100</v>
      </c>
      <c r="M5327" s="6">
        <f>[1]!b_info_outstandingbalance($A5327,日期设置!B$2)</f>
        <v>20</v>
      </c>
      <c r="N5327" s="7" t="str">
        <f>[1]!b_info_latestissurercreditrating2(A5327,日期设置!$B$2,"102","1")</f>
        <v>AAA</v>
      </c>
      <c r="O5327" s="8">
        <v>4.38</v>
      </c>
      <c r="P5327" s="9">
        <f>[1]!b_info_repurchasedate(A5327)</f>
        <v>0</v>
      </c>
      <c r="Q5327" s="8" t="s">
        <v>16322</v>
      </c>
      <c r="R5327" s="2" t="str">
        <f>IF((--IF(P5327=0,Q5327,P5327))&gt;(--日期设置!$B$2),IF(P5327=0,Q5327,P5327),Q5327)</f>
        <v>2022-03-07</v>
      </c>
      <c r="S5327" s="2" t="s">
        <v>18101</v>
      </c>
      <c r="T5327" s="8">
        <f>[1]!b_anal_ptmyear($A5327,日期设置!$B$2)</f>
        <v>0.95890410958904104</v>
      </c>
      <c r="U5327" s="8">
        <f>[1]!b_anal_termifexercise($A5327,日期设置!B$2)</f>
        <v>0</v>
      </c>
      <c r="V5327" s="10">
        <f>[1]!b_dq_dirtyprice(A5327,日期设置!$B$2)</f>
        <v>100.3186</v>
      </c>
      <c r="W5327" s="11">
        <f>IF(U5327=0,ROUNDUP((Q5327-日期设置!$B$2)/365,0),ROUNDUP((R5327-日期设置!$B$2)/365,0))</f>
        <v>1</v>
      </c>
      <c r="X5327" s="18">
        <f>_xlfn.IFNA(VLOOKUP(A5327,过往入选债券!A:D,4,0),2)</f>
        <v>2</v>
      </c>
      <c r="Y5327">
        <f>_xlfn.IFNA(VLOOKUP(C5327,[2]Sheet1!$A:$A,1,0),3)</f>
        <v>3</v>
      </c>
    </row>
    <row r="5328" spans="1:25" hidden="1" x14ac:dyDescent="0.2">
      <c r="A5328" s="21" t="s">
        <v>13797</v>
      </c>
      <c r="B5328" s="21" t="s">
        <v>13798</v>
      </c>
      <c r="C5328" s="37" t="s">
        <v>13799</v>
      </c>
      <c r="D5328" s="26" t="str">
        <f>[1]!b_calc_yield(A5328,日期设置!$B$2,F5328,1,R5328,1,O5328,L5328,S5328,)</f>
        <v>Fetching...</v>
      </c>
      <c r="E5328" s="26">
        <f t="shared" si="166"/>
        <v>19.328090341736683</v>
      </c>
      <c r="F5328" s="18">
        <f>[1]!b_dq_cleanprice($A5328,日期设置!B$2)</f>
        <v>82.297799999999995</v>
      </c>
      <c r="G5328" s="18" t="str">
        <f t="shared" si="167"/>
        <v>3.25 + 0</v>
      </c>
      <c r="H5328" s="27">
        <f>[1]!b_dq_pctchange($A5328,日期设置!$B$2,1)/100</f>
        <v>0</v>
      </c>
      <c r="I5328" s="26">
        <f>[1]!b_pq_pctchange(A5328,日期设置!$B$4,日期设置!$B$2,1)</f>
        <v>0</v>
      </c>
      <c r="J5328" s="26">
        <f>[1]!b_pq_pctchange(A5328,日期设置!$C$4,日期设置!$B$2,1)</f>
        <v>0</v>
      </c>
      <c r="K5328" s="52">
        <f>[1]!b_dq_amount($A5328,日期设置!B$2,2,10000)</f>
        <v>0</v>
      </c>
      <c r="L5328" s="26">
        <f>[1]!b_info_latestpar(A5328,日期设置!$B$2)</f>
        <v>80</v>
      </c>
      <c r="M5328" s="6">
        <f>[1]!b_info_outstandingbalance($A5328,日期设置!B$2)</f>
        <v>12</v>
      </c>
      <c r="N5328" s="7" t="str">
        <f>[1]!b_info_latestissurercreditrating2(A5328,日期设置!$B$2,"102","1")</f>
        <v>AA</v>
      </c>
      <c r="O5328" s="8">
        <v>5.54</v>
      </c>
      <c r="P5328" s="9">
        <f>[1]!b_info_repurchasedate(A5328)</f>
        <v>0</v>
      </c>
      <c r="Q5328" s="8" t="s">
        <v>16776</v>
      </c>
      <c r="R5328" s="2" t="str">
        <f>IF((--IF(P5328=0,Q5328,P5328))&gt;(--日期设置!$B$2),IF(P5328=0,Q5328,P5328),Q5328)</f>
        <v>2024-06-22</v>
      </c>
      <c r="S5328" s="2" t="s">
        <v>18482</v>
      </c>
      <c r="T5328" s="8">
        <f>[1]!b_anal_ptmyear($A5328,日期设置!$B$2)</f>
        <v>3.2520547945205478</v>
      </c>
      <c r="U5328" s="8">
        <f>[1]!b_anal_termifexercise($A5328,日期设置!B$2)</f>
        <v>0</v>
      </c>
      <c r="V5328" s="10">
        <f>[1]!b_dq_dirtyprice(A5328,日期设置!$B$2)</f>
        <v>85.612700000000004</v>
      </c>
      <c r="W5328" s="11">
        <f>IF(U5328=0,ROUNDUP((Q5328-日期设置!$B$2)/365,0),ROUNDUP((R5328-日期设置!$B$2)/365,0))</f>
        <v>4</v>
      </c>
      <c r="X5328" s="18">
        <f>_xlfn.IFNA(VLOOKUP(A5328,过往入选债券!A:D,4,0),2)</f>
        <v>2</v>
      </c>
      <c r="Y5328">
        <f>_xlfn.IFNA(VLOOKUP(C5328,[2]Sheet1!$A:$A,1,0),3)</f>
        <v>3</v>
      </c>
    </row>
    <row r="5329" spans="1:25" hidden="1" x14ac:dyDescent="0.2">
      <c r="A5329" s="21" t="s">
        <v>12893</v>
      </c>
      <c r="B5329" s="21" t="s">
        <v>12894</v>
      </c>
      <c r="C5329" s="37" t="s">
        <v>12895</v>
      </c>
      <c r="D5329" s="26" t="str">
        <f>[1]!b_calc_yield(A5329,日期设置!$B$2,F5329,1,R5329,1,O5329,L5329,S5329,)</f>
        <v>Fetching...</v>
      </c>
      <c r="E5329" s="26">
        <f t="shared" si="166"/>
        <v>8.3241153198401641</v>
      </c>
      <c r="F5329" s="18">
        <f>[1]!b_dq_cleanprice($A5329,日期设置!B$2)</f>
        <v>100.2402</v>
      </c>
      <c r="G5329" s="18" t="str">
        <f t="shared" si="167"/>
        <v>1.98 + 0</v>
      </c>
      <c r="H5329" s="27">
        <f>[1]!b_dq_pctchange($A5329,日期设置!$B$2,1)/100</f>
        <v>0</v>
      </c>
      <c r="I5329" s="26">
        <f>[1]!b_pq_pctchange(A5329,日期设置!$B$4,日期设置!$B$2,1)</f>
        <v>0</v>
      </c>
      <c r="J5329" s="26">
        <f>[1]!b_pq_pctchange(A5329,日期设置!$C$4,日期设置!$B$2,1)</f>
        <v>0.13905954985464924</v>
      </c>
      <c r="K5329" s="52">
        <f>[1]!b_dq_amount($A5329,日期设置!B$2,2,10000)</f>
        <v>0</v>
      </c>
      <c r="L5329" s="26">
        <f>[1]!b_info_latestpar(A5329,日期设置!$B$2)</f>
        <v>100</v>
      </c>
      <c r="M5329" s="6">
        <f>[1]!b_info_outstandingbalance($A5329,日期设置!B$2)</f>
        <v>15.589</v>
      </c>
      <c r="N5329" s="7" t="str">
        <f>[1]!b_info_latestissurercreditrating2(A5329,日期设置!$B$2,"102","1")</f>
        <v>AA</v>
      </c>
      <c r="O5329" s="8">
        <v>4.3499999999999996</v>
      </c>
      <c r="P5329" s="9" t="str">
        <f>[1]!b_info_repurchasedate(A5329)</f>
        <v>2021-03-16</v>
      </c>
      <c r="Q5329" s="8" t="s">
        <v>16214</v>
      </c>
      <c r="R5329" s="2" t="str">
        <f>IF((--IF(P5329=0,Q5329,P5329))&gt;(--日期设置!$B$2),IF(P5329=0,Q5329,P5329),Q5329)</f>
        <v>2023-03-16</v>
      </c>
      <c r="S5329" s="2" t="s">
        <v>18781</v>
      </c>
      <c r="T5329" s="8">
        <f>[1]!b_anal_ptmyear($A5329,日期设置!$B$2)</f>
        <v>1.9835616438356163</v>
      </c>
      <c r="U5329" s="8">
        <f>[1]!b_anal_termifexercise($A5329,日期设置!B$2)</f>
        <v>0</v>
      </c>
      <c r="V5329" s="10">
        <f>[1]!b_dq_dirtyprice(A5329,日期设置!$B$2)</f>
        <v>100.34699999999999</v>
      </c>
      <c r="W5329" s="11">
        <f>IF(U5329=0,ROUNDUP((Q5329-日期设置!$B$2)/365,0),ROUNDUP((R5329-日期设置!$B$2)/365,0))</f>
        <v>2</v>
      </c>
      <c r="X5329" s="18">
        <f>_xlfn.IFNA(VLOOKUP(A5329,过往入选债券!A:D,4,0),2)</f>
        <v>2</v>
      </c>
      <c r="Y5329">
        <f>_xlfn.IFNA(VLOOKUP(C5329,[2]Sheet1!$A:$A,1,0),3)</f>
        <v>3</v>
      </c>
    </row>
    <row r="5330" spans="1:25" hidden="1" x14ac:dyDescent="0.2">
      <c r="A5330" s="21" t="s">
        <v>8485</v>
      </c>
      <c r="B5330" s="21" t="s">
        <v>8486</v>
      </c>
      <c r="C5330" s="37" t="s">
        <v>4446</v>
      </c>
      <c r="D5330" s="26" t="str">
        <f>[1]!b_calc_yield(A5330,日期设置!$B$2,F5330,1,R5330,1,O5330,L5330,S5330,)</f>
        <v>Fetching...</v>
      </c>
      <c r="E5330" s="26">
        <f t="shared" si="166"/>
        <v>4.4154568740646161</v>
      </c>
      <c r="F5330" s="18">
        <f>[1]!b_dq_cleanprice($A5330,日期设置!B$2)</f>
        <v>101.3335</v>
      </c>
      <c r="G5330" s="18" t="str">
        <f t="shared" si="167"/>
        <v>3.09 + 1.09</v>
      </c>
      <c r="H5330" s="27">
        <f>[1]!b_dq_pctchange($A5330,日期设置!$B$2,1)/100</f>
        <v>0</v>
      </c>
      <c r="I5330" s="26">
        <f>[1]!b_pq_pctchange(A5330,日期设置!$B$4,日期设置!$B$2,1)</f>
        <v>7.4660841277563866E-2</v>
      </c>
      <c r="J5330" s="26">
        <f>[1]!b_pq_pctchange(A5330,日期设置!$C$4,日期设置!$B$2,1)</f>
        <v>7.8910774530480857E-2</v>
      </c>
      <c r="K5330" s="52">
        <f>[1]!b_dq_amount($A5330,日期设置!B$2,2,10000)</f>
        <v>0</v>
      </c>
      <c r="L5330" s="26">
        <f>[1]!b_info_latestpar(A5330,日期设置!$B$2)</f>
        <v>100</v>
      </c>
      <c r="M5330" s="6">
        <f>[1]!b_info_outstandingbalance($A5330,日期设置!B$2)</f>
        <v>5</v>
      </c>
      <c r="N5330" s="7" t="str">
        <f>[1]!b_info_latestissurercreditrating2(A5330,日期设置!$B$2,"102","1")</f>
        <v>AA</v>
      </c>
      <c r="O5330" s="8">
        <v>5.5</v>
      </c>
      <c r="P5330" s="9" t="str">
        <f>[1]!b_info_repurchasedate(A5330)</f>
        <v>2022-04-26</v>
      </c>
      <c r="Q5330" s="8" t="s">
        <v>17371</v>
      </c>
      <c r="R5330" s="2" t="str">
        <f>IF((--IF(P5330=0,Q5330,P5330))&gt;(--日期设置!$B$2),IF(P5330=0,Q5330,P5330),Q5330)</f>
        <v>2022-04-26</v>
      </c>
      <c r="S5330" s="2" t="s">
        <v>17815</v>
      </c>
      <c r="T5330" s="8">
        <f>[1]!b_anal_ptmyear($A5330,日期设置!$B$2)</f>
        <v>3.095890410958904</v>
      </c>
      <c r="U5330" s="8">
        <f>[1]!b_anal_termifexercise($A5330,日期设置!B$2)</f>
        <v>1.095890410958904</v>
      </c>
      <c r="V5330" s="10">
        <f>[1]!b_dq_dirtyprice(A5330,日期设置!$B$2)</f>
        <v>106.3061</v>
      </c>
      <c r="W5330" s="11">
        <f>IF(U5330=0,ROUNDUP((Q5330-日期设置!$B$2)/365,0),ROUNDUP((R5330-日期设置!$B$2)/365,0))</f>
        <v>2</v>
      </c>
      <c r="X5330" s="18">
        <f>_xlfn.IFNA(VLOOKUP(A5330,过往入选债券!A:D,4,0),2)</f>
        <v>2</v>
      </c>
      <c r="Y5330">
        <f>_xlfn.IFNA(VLOOKUP(C5330,[2]Sheet1!$A:$A,1,0),3)</f>
        <v>3</v>
      </c>
    </row>
    <row r="5331" spans="1:25" hidden="1" x14ac:dyDescent="0.2">
      <c r="A5331" s="21" t="s">
        <v>2684</v>
      </c>
      <c r="B5331" s="21" t="s">
        <v>2685</v>
      </c>
      <c r="C5331" s="37" t="s">
        <v>741</v>
      </c>
      <c r="D5331" s="26" t="str">
        <f>[1]!b_calc_yield(A5331,日期设置!$B$2,F5331,1,R5331,1,O5331,L5331,S5331,)</f>
        <v>Fetching...</v>
      </c>
      <c r="E5331" s="26">
        <f t="shared" si="166"/>
        <v>4.0463681900172688</v>
      </c>
      <c r="F5331" s="18">
        <f>[1]!b_dq_cleanprice($A5331,日期设置!B$2)</f>
        <v>101.1711</v>
      </c>
      <c r="G5331" s="18" t="str">
        <f t="shared" si="167"/>
        <v>0.95 + 0</v>
      </c>
      <c r="H5331" s="27">
        <f>[1]!b_dq_pctchange($A5331,日期设置!$B$2,1)/100</f>
        <v>0</v>
      </c>
      <c r="I5331" s="26">
        <f>[1]!b_pq_pctchange(A5331,日期设置!$B$4,日期设置!$B$2,1)</f>
        <v>0</v>
      </c>
      <c r="J5331" s="26">
        <f>[1]!b_pq_pctchange(A5331,日期设置!$C$4,日期设置!$B$2,1)</f>
        <v>0</v>
      </c>
      <c r="K5331" s="52">
        <f>[1]!b_dq_amount($A5331,日期设置!B$2,2,10000)</f>
        <v>0</v>
      </c>
      <c r="L5331" s="26">
        <f>[1]!b_info_latestpar(A5331,日期设置!$B$2)</f>
        <v>100</v>
      </c>
      <c r="M5331" s="6">
        <f>[1]!b_info_outstandingbalance($A5331,日期设置!B$2)</f>
        <v>3.5</v>
      </c>
      <c r="N5331" s="7">
        <f>[1]!b_info_latestissurercreditrating2(A5331,日期设置!$B$2,"102","1")</f>
        <v>0</v>
      </c>
      <c r="O5331" s="8">
        <v>5.5</v>
      </c>
      <c r="P5331" s="9">
        <f>[1]!b_info_repurchasedate(A5331)</f>
        <v>0</v>
      </c>
      <c r="Q5331" s="8" t="s">
        <v>16322</v>
      </c>
      <c r="R5331" s="2" t="str">
        <f>IF((--IF(P5331=0,Q5331,P5331))&gt;(--日期设置!$B$2),IF(P5331=0,Q5331,P5331),Q5331)</f>
        <v>2022-03-07</v>
      </c>
      <c r="S5331" s="2" t="s">
        <v>18101</v>
      </c>
      <c r="T5331" s="8">
        <f>[1]!b_anal_ptmyear($A5331,日期设置!$B$2)</f>
        <v>0.95890410958904104</v>
      </c>
      <c r="U5331" s="8">
        <f>[1]!b_anal_termifexercise($A5331,日期设置!B$2)</f>
        <v>0</v>
      </c>
      <c r="V5331" s="10">
        <f>[1]!b_dq_dirtyprice(A5331,日期设置!$B$2)</f>
        <v>101.39709999999999</v>
      </c>
      <c r="W5331" s="11">
        <f>IF(U5331=0,ROUNDUP((Q5331-日期设置!$B$2)/365,0),ROUNDUP((R5331-日期设置!$B$2)/365,0))</f>
        <v>1</v>
      </c>
      <c r="X5331" s="18">
        <f>_xlfn.IFNA(VLOOKUP(A5331,过往入选债券!A:D,4,0),2)</f>
        <v>2</v>
      </c>
      <c r="Y5331">
        <f>_xlfn.IFNA(VLOOKUP(C5331,[2]Sheet1!$A:$A,1,0),3)</f>
        <v>3</v>
      </c>
    </row>
    <row r="5332" spans="1:25" hidden="1" x14ac:dyDescent="0.2">
      <c r="A5332" s="21" t="s">
        <v>8944</v>
      </c>
      <c r="B5332" s="21" t="s">
        <v>8945</v>
      </c>
      <c r="C5332" s="37" t="s">
        <v>310</v>
      </c>
      <c r="D5332" s="26" t="str">
        <f>[1]!b_calc_yield(A5332,日期设置!$B$2,F5332,1,R5332,1,O5332,L5332,S5332,)</f>
        <v>Fetching...</v>
      </c>
      <c r="E5332" s="26">
        <f t="shared" si="166"/>
        <v>13.858385728199906</v>
      </c>
      <c r="F5332" s="18">
        <f>[1]!b_dq_cleanprice($A5332,日期设置!B$2)</f>
        <v>100.5377</v>
      </c>
      <c r="G5332" s="18" t="str">
        <f t="shared" si="167"/>
        <v>3.37 + 0</v>
      </c>
      <c r="H5332" s="27">
        <f>[1]!b_dq_pctchange($A5332,日期设置!$B$2,1)/100</f>
        <v>0</v>
      </c>
      <c r="I5332" s="26">
        <f>[1]!b_pq_pctchange(A5332,日期设置!$B$4,日期设置!$B$2,1)</f>
        <v>0</v>
      </c>
      <c r="J5332" s="26">
        <f>[1]!b_pq_pctchange(A5332,日期设置!$C$4,日期设置!$B$2,1)</f>
        <v>0.3053927104825232</v>
      </c>
      <c r="K5332" s="52">
        <f>[1]!b_dq_amount($A5332,日期设置!B$2,2,10000)</f>
        <v>0</v>
      </c>
      <c r="L5332" s="26">
        <f>[1]!b_info_latestpar(A5332,日期设置!$B$2)</f>
        <v>100</v>
      </c>
      <c r="M5332" s="6">
        <f>[1]!b_info_outstandingbalance($A5332,日期设置!B$2)</f>
        <v>8</v>
      </c>
      <c r="N5332" s="7" t="str">
        <f>[1]!b_info_latestissurercreditrating2(A5332,日期设置!$B$2,"102","1")</f>
        <v>AA+</v>
      </c>
      <c r="O5332" s="8">
        <v>4.4000000000000004</v>
      </c>
      <c r="P5332" s="9">
        <f>[1]!b_info_repurchasedate(A5332)</f>
        <v>0</v>
      </c>
      <c r="Q5332" s="8" t="s">
        <v>17400</v>
      </c>
      <c r="R5332" s="2" t="str">
        <f>IF((--IF(P5332=0,Q5332,P5332))&gt;(--日期设置!$B$2),IF(P5332=0,Q5332,P5332),Q5332)</f>
        <v>2024-08-06</v>
      </c>
      <c r="S5332" s="2" t="s">
        <v>18785</v>
      </c>
      <c r="T5332" s="8">
        <f>[1]!b_anal_ptmyear($A5332,日期设置!$B$2)</f>
        <v>3.3753424657534246</v>
      </c>
      <c r="U5332" s="8">
        <f>[1]!b_anal_termifexercise($A5332,日期设置!B$2)</f>
        <v>0</v>
      </c>
      <c r="V5332" s="10">
        <f>[1]!b_dq_dirtyprice(A5332,日期设置!$B$2)</f>
        <v>103.28619999999999</v>
      </c>
      <c r="W5332" s="11">
        <f>IF(U5332=0,ROUNDUP((Q5332-日期设置!$B$2)/365,0),ROUNDUP((R5332-日期设置!$B$2)/365,0))</f>
        <v>4</v>
      </c>
      <c r="X5332" s="18">
        <f>_xlfn.IFNA(VLOOKUP(A5332,过往入选债券!A:D,4,0),2)</f>
        <v>2</v>
      </c>
      <c r="Y5332">
        <f>_xlfn.IFNA(VLOOKUP(C5332,[2]Sheet1!$A:$A,1,0),3)</f>
        <v>3</v>
      </c>
    </row>
    <row r="5333" spans="1:25" hidden="1" x14ac:dyDescent="0.2">
      <c r="A5333" s="21" t="s">
        <v>8270</v>
      </c>
      <c r="B5333" s="21" t="s">
        <v>8271</v>
      </c>
      <c r="C5333" s="37" t="s">
        <v>154</v>
      </c>
      <c r="D5333" s="26" t="str">
        <f>[1]!b_calc_yield(A5333,日期设置!$B$2,F5333,1,R5333,1,O5333,L5333,S5333,)</f>
        <v>Fetching...</v>
      </c>
      <c r="E5333" s="26">
        <f t="shared" si="166"/>
        <v>4.0695087509611039</v>
      </c>
      <c r="F5333" s="18">
        <f>[1]!b_dq_cleanprice($A5333,日期设置!B$2)</f>
        <v>101.6414</v>
      </c>
      <c r="G5333" s="18" t="str">
        <f t="shared" si="167"/>
        <v>1.01 + 0</v>
      </c>
      <c r="H5333" s="27">
        <f>[1]!b_dq_pctchange($A5333,日期设置!$B$2,1)/100</f>
        <v>0</v>
      </c>
      <c r="I5333" s="26">
        <f>[1]!b_pq_pctchange(A5333,日期设置!$B$4,日期设置!$B$2,1)</f>
        <v>0</v>
      </c>
      <c r="J5333" s="26">
        <f>[1]!b_pq_pctchange(A5333,日期设置!$C$4,日期设置!$B$2,1)</f>
        <v>4.2815845603116555E-2</v>
      </c>
      <c r="K5333" s="52">
        <f>[1]!b_dq_amount($A5333,日期设置!B$2,2,10000)</f>
        <v>0</v>
      </c>
      <c r="L5333" s="26">
        <f>[1]!b_info_latestpar(A5333,日期设置!$B$2)</f>
        <v>100</v>
      </c>
      <c r="M5333" s="6">
        <f>[1]!b_info_outstandingbalance($A5333,日期设置!B$2)</f>
        <v>5</v>
      </c>
      <c r="N5333" s="7" t="str">
        <f>[1]!b_info_latestissurercreditrating2(A5333,日期设置!$B$2,"102","1")</f>
        <v>AA+</v>
      </c>
      <c r="O5333" s="8">
        <v>5.9</v>
      </c>
      <c r="P5333" s="9">
        <f>[1]!b_info_repurchasedate(A5333)</f>
        <v>0</v>
      </c>
      <c r="Q5333" s="8" t="s">
        <v>17038</v>
      </c>
      <c r="R5333" s="2" t="str">
        <f>IF((--IF(P5333=0,Q5333,P5333))&gt;(--日期设置!$B$2),IF(P5333=0,Q5333,P5333),Q5333)</f>
        <v>2022-03-29</v>
      </c>
      <c r="S5333" s="2" t="s">
        <v>18641</v>
      </c>
      <c r="T5333" s="8">
        <f>[1]!b_anal_ptmyear($A5333,日期设置!$B$2)</f>
        <v>1.0191780821917809</v>
      </c>
      <c r="U5333" s="8">
        <f>[1]!b_anal_termifexercise($A5333,日期设置!B$2)</f>
        <v>0</v>
      </c>
      <c r="V5333" s="10">
        <f>[1]!b_dq_dirtyprice(A5333,日期设置!$B$2)</f>
        <v>107.4282</v>
      </c>
      <c r="W5333" s="11">
        <f>IF(U5333=0,ROUNDUP((Q5333-日期设置!$B$2)/365,0),ROUNDUP((R5333-日期设置!$B$2)/365,0))</f>
        <v>2</v>
      </c>
      <c r="X5333" s="18">
        <f>_xlfn.IFNA(VLOOKUP(A5333,过往入选债券!A:D,4,0),2)</f>
        <v>2</v>
      </c>
      <c r="Y5333">
        <f>_xlfn.IFNA(VLOOKUP(C5333,[2]Sheet1!$A:$A,1,0),3)</f>
        <v>3</v>
      </c>
    </row>
    <row r="5334" spans="1:25" hidden="1" x14ac:dyDescent="0.2">
      <c r="A5334" s="21" t="s">
        <v>9258</v>
      </c>
      <c r="B5334" s="21" t="s">
        <v>9259</v>
      </c>
      <c r="C5334" s="37" t="s">
        <v>6712</v>
      </c>
      <c r="D5334" s="26" t="str">
        <f>[1]!b_calc_yield(A5334,日期设置!$B$2,F5334,1,R5334,1,O5334,L5334,S5334,)</f>
        <v>Fetching...</v>
      </c>
      <c r="E5334" s="26">
        <f t="shared" si="166"/>
        <v>6.2428933702715295</v>
      </c>
      <c r="F5334" s="18">
        <f>[1]!b_dq_cleanprice($A5334,日期设置!B$2)</f>
        <v>100.2092</v>
      </c>
      <c r="G5334" s="18" t="str">
        <f t="shared" si="167"/>
        <v>3.50 + 1.50</v>
      </c>
      <c r="H5334" s="27">
        <f>[1]!b_dq_pctchange($A5334,日期设置!$B$2,1)/100</f>
        <v>0</v>
      </c>
      <c r="I5334" s="26">
        <f>[1]!b_pq_pctchange(A5334,日期设置!$B$4,日期设置!$B$2,1)</f>
        <v>0</v>
      </c>
      <c r="J5334" s="26">
        <f>[1]!b_pq_pctchange(A5334,日期设置!$C$4,日期设置!$B$2,1)</f>
        <v>0</v>
      </c>
      <c r="K5334" s="52">
        <f>[1]!b_dq_amount($A5334,日期设置!B$2,2,10000)</f>
        <v>0</v>
      </c>
      <c r="L5334" s="26">
        <f>[1]!b_info_latestpar(A5334,日期设置!$B$2)</f>
        <v>100</v>
      </c>
      <c r="M5334" s="6">
        <f>[1]!b_info_outstandingbalance($A5334,日期设置!B$2)</f>
        <v>10</v>
      </c>
      <c r="N5334" s="7" t="str">
        <f>[1]!b_info_latestissurercreditrating2(A5334,日期设置!$B$2,"102","1")</f>
        <v>AA</v>
      </c>
      <c r="O5334" s="8">
        <v>4.38</v>
      </c>
      <c r="P5334" s="9" t="str">
        <f>[1]!b_info_repurchasedate(A5334)</f>
        <v>2022-09-23</v>
      </c>
      <c r="Q5334" s="8" t="s">
        <v>16541</v>
      </c>
      <c r="R5334" s="2" t="str">
        <f>IF((--IF(P5334=0,Q5334,P5334))&gt;(--日期设置!$B$2),IF(P5334=0,Q5334,P5334),Q5334)</f>
        <v>2022-09-23</v>
      </c>
      <c r="S5334" s="2" t="s">
        <v>18289</v>
      </c>
      <c r="T5334" s="8">
        <f>[1]!b_anal_ptmyear($A5334,日期设置!$B$2)</f>
        <v>3.506849315068493</v>
      </c>
      <c r="U5334" s="8">
        <f>[1]!b_anal_termifexercise($A5334,日期设置!B$2)</f>
        <v>1.5068493150684932</v>
      </c>
      <c r="V5334" s="10">
        <f>[1]!b_dq_dirtyprice(A5334,日期设置!$B$2)</f>
        <v>102.36920000000001</v>
      </c>
      <c r="W5334" s="11">
        <f>IF(U5334=0,ROUNDUP((Q5334-日期设置!$B$2)/365,0),ROUNDUP((R5334-日期设置!$B$2)/365,0))</f>
        <v>2</v>
      </c>
      <c r="X5334" s="18">
        <f>_xlfn.IFNA(VLOOKUP(A5334,过往入选债券!A:D,4,0),2)</f>
        <v>2</v>
      </c>
      <c r="Y5334">
        <f>_xlfn.IFNA(VLOOKUP(C5334,[2]Sheet1!$A:$A,1,0),3)</f>
        <v>3</v>
      </c>
    </row>
    <row r="5335" spans="1:25" hidden="1" x14ac:dyDescent="0.2">
      <c r="A5335" s="21" t="s">
        <v>11926</v>
      </c>
      <c r="B5335" s="21" t="s">
        <v>11927</v>
      </c>
      <c r="C5335" s="37" t="s">
        <v>6285</v>
      </c>
      <c r="D5335" s="26" t="str">
        <f>[1]!b_calc_yield(A5335,日期设置!$B$2,F5335,1,R5335,1,O5335,L5335,S5335,)</f>
        <v>Fetching...</v>
      </c>
      <c r="E5335" s="26">
        <f t="shared" si="166"/>
        <v>0.8435771300228101</v>
      </c>
      <c r="F5335" s="18">
        <f>[1]!b_dq_cleanprice($A5335,日期设置!B$2)</f>
        <v>100.4436</v>
      </c>
      <c r="G5335" s="18" t="str">
        <f t="shared" si="167"/>
        <v>0.2 + 0</v>
      </c>
      <c r="H5335" s="27">
        <f>[1]!b_dq_pctchange($A5335,日期设置!$B$2,1)/100</f>
        <v>0</v>
      </c>
      <c r="I5335" s="26">
        <f>[1]!b_pq_pctchange(A5335,日期设置!$B$4,日期设置!$B$2,1)</f>
        <v>-3.1351051155952159E-2</v>
      </c>
      <c r="J5335" s="26">
        <f>[1]!b_pq_pctchange(A5335,日期设置!$C$4,日期设置!$B$2,1)</f>
        <v>-0.1748170086315263</v>
      </c>
      <c r="K5335" s="52">
        <f>[1]!b_dq_amount($A5335,日期设置!B$2,2,10000)</f>
        <v>0</v>
      </c>
      <c r="L5335" s="26">
        <f>[1]!b_info_latestpar(A5335,日期设置!$B$2)</f>
        <v>100</v>
      </c>
      <c r="M5335" s="6">
        <f>[1]!b_info_outstandingbalance($A5335,日期设置!B$2)</f>
        <v>7.8495799999999996</v>
      </c>
      <c r="N5335" s="7" t="str">
        <f>[1]!b_info_latestissurercreditrating2(A5335,日期设置!$B$2,"102","1")</f>
        <v>AA+</v>
      </c>
      <c r="O5335" s="8">
        <v>6.68</v>
      </c>
      <c r="P5335" s="9" t="str">
        <f>[1]!b_info_repurchasedate(A5335)</f>
        <v>2019-06-03</v>
      </c>
      <c r="Q5335" s="8" t="s">
        <v>16565</v>
      </c>
      <c r="R5335" s="2" t="str">
        <f>IF((--IF(P5335=0,Q5335,P5335))&gt;(--日期设置!$B$2),IF(P5335=0,Q5335,P5335),Q5335)</f>
        <v>2021-06-03</v>
      </c>
      <c r="S5335" s="2" t="s">
        <v>18314</v>
      </c>
      <c r="T5335" s="8">
        <f>[1]!b_anal_ptmyear($A5335,日期设置!$B$2)</f>
        <v>0.2</v>
      </c>
      <c r="U5335" s="8">
        <f>[1]!b_anal_termifexercise($A5335,日期设置!B$2)</f>
        <v>0</v>
      </c>
      <c r="V5335" s="10">
        <f>[1]!b_dq_dirtyprice(A5335,日期设置!$B$2)</f>
        <v>105.7876</v>
      </c>
      <c r="W5335" s="11">
        <f>IF(U5335=0,ROUNDUP((Q5335-日期设置!$B$2)/365,0),ROUNDUP((R5335-日期设置!$B$2)/365,0))</f>
        <v>1</v>
      </c>
      <c r="X5335" s="18">
        <f>_xlfn.IFNA(VLOOKUP(A5335,过往入选债券!A:D,4,0),2)</f>
        <v>2</v>
      </c>
      <c r="Y5335">
        <f>_xlfn.IFNA(VLOOKUP(C5335,[2]Sheet1!$A:$A,1,0),3)</f>
        <v>3</v>
      </c>
    </row>
    <row r="5336" spans="1:25" hidden="1" x14ac:dyDescent="0.2">
      <c r="A5336" s="21" t="s">
        <v>13200</v>
      </c>
      <c r="B5336" s="21" t="s">
        <v>13201</v>
      </c>
      <c r="C5336" s="37" t="s">
        <v>1100</v>
      </c>
      <c r="D5336" s="26" t="str">
        <f>[1]!b_calc_yield(A5336,日期设置!$B$2,F5336,1,R5336,1,O5336,L5336,S5336,)</f>
        <v>Fetching...</v>
      </c>
      <c r="E5336" s="26">
        <f t="shared" si="166"/>
        <v>21.66236351357027</v>
      </c>
      <c r="F5336" s="18">
        <f>[1]!b_dq_cleanprice($A5336,日期设置!B$2)</f>
        <v>59.469799999999999</v>
      </c>
      <c r="G5336" s="18" t="str">
        <f t="shared" si="167"/>
        <v>2.20 + 0</v>
      </c>
      <c r="H5336" s="27">
        <f>[1]!b_dq_pctchange($A5336,日期设置!$B$2,1)/100</f>
        <v>0</v>
      </c>
      <c r="I5336" s="26">
        <f>[1]!b_pq_pctchange(A5336,日期设置!$B$4,日期设置!$B$2,1)</f>
        <v>0</v>
      </c>
      <c r="J5336" s="26">
        <f>[1]!b_pq_pctchange(A5336,日期设置!$C$4,日期设置!$B$2,1)</f>
        <v>0</v>
      </c>
      <c r="K5336" s="52">
        <f>[1]!b_dq_amount($A5336,日期设置!B$2,2,10000)</f>
        <v>0</v>
      </c>
      <c r="L5336" s="26">
        <f>[1]!b_info_latestpar(A5336,日期设置!$B$2)</f>
        <v>60</v>
      </c>
      <c r="M5336" s="6">
        <f>[1]!b_info_outstandingbalance($A5336,日期设置!B$2)</f>
        <v>7.8</v>
      </c>
      <c r="N5336" s="7" t="str">
        <f>[1]!b_info_latestissurercreditrating2(A5336,日期设置!$B$2,"102","1")</f>
        <v>AA</v>
      </c>
      <c r="O5336" s="8">
        <v>5.0999999999999996</v>
      </c>
      <c r="P5336" s="9">
        <f>[1]!b_info_repurchasedate(A5336)</f>
        <v>0</v>
      </c>
      <c r="Q5336" s="8" t="s">
        <v>17153</v>
      </c>
      <c r="R5336" s="2" t="str">
        <f>IF((--IF(P5336=0,Q5336,P5336))&gt;(--日期设置!$B$2),IF(P5336=0,Q5336,P5336),Q5336)</f>
        <v>2023-06-06</v>
      </c>
      <c r="S5336" s="2" t="s">
        <v>18577</v>
      </c>
      <c r="T5336" s="8">
        <f>[1]!b_anal_ptmyear($A5336,日期设置!$B$2)</f>
        <v>2.2082191780821918</v>
      </c>
      <c r="U5336" s="8">
        <f>[1]!b_anal_termifexercise($A5336,日期设置!B$2)</f>
        <v>0</v>
      </c>
      <c r="V5336" s="10">
        <f>[1]!b_dq_dirtyprice(A5336,日期设置!$B$2)</f>
        <v>61.892600000000002</v>
      </c>
      <c r="W5336" s="11">
        <f>IF(U5336=0,ROUNDUP((Q5336-日期设置!$B$2)/365,0),ROUNDUP((R5336-日期设置!$B$2)/365,0))</f>
        <v>3</v>
      </c>
      <c r="X5336" s="18">
        <f>_xlfn.IFNA(VLOOKUP(A5336,过往入选债券!A:D,4,0),2)</f>
        <v>2</v>
      </c>
      <c r="Y5336">
        <f>_xlfn.IFNA(VLOOKUP(C5336,[2]Sheet1!$A:$A,1,0),3)</f>
        <v>3</v>
      </c>
    </row>
    <row r="5337" spans="1:25" hidden="1" x14ac:dyDescent="0.2">
      <c r="A5337" s="21" t="s">
        <v>11589</v>
      </c>
      <c r="B5337" s="21" t="s">
        <v>11590</v>
      </c>
      <c r="C5337" s="37" t="s">
        <v>452</v>
      </c>
      <c r="D5337" s="26" t="str">
        <f>[1]!b_calc_yield(A5337,日期设置!$B$2,F5337,1,R5337,1,O5337,L5337,S5337,)</f>
        <v>Fetching...</v>
      </c>
      <c r="E5337" s="26">
        <f t="shared" si="166"/>
        <v>13.618358253368923</v>
      </c>
      <c r="F5337" s="18">
        <f>[1]!b_dq_cleanprice($A5337,日期设置!B$2)</f>
        <v>100.5389</v>
      </c>
      <c r="G5337" s="18" t="str">
        <f t="shared" si="167"/>
        <v>3.32 + 0</v>
      </c>
      <c r="H5337" s="27">
        <f>[1]!b_dq_pctchange($A5337,日期设置!$B$2,1)/100</f>
        <v>0</v>
      </c>
      <c r="I5337" s="26">
        <f>[1]!b_pq_pctchange(A5337,日期设置!$B$4,日期设置!$B$2,1)</f>
        <v>0</v>
      </c>
      <c r="J5337" s="26">
        <f>[1]!b_pq_pctchange(A5337,日期设置!$C$4,日期设置!$B$2,1)</f>
        <v>0</v>
      </c>
      <c r="K5337" s="52">
        <f>[1]!b_dq_amount($A5337,日期设置!B$2,2,10000)</f>
        <v>0</v>
      </c>
      <c r="L5337" s="26">
        <f>[1]!b_info_latestpar(A5337,日期设置!$B$2)</f>
        <v>100</v>
      </c>
      <c r="M5337" s="6">
        <f>[1]!b_info_outstandingbalance($A5337,日期设置!B$2)</f>
        <v>5</v>
      </c>
      <c r="N5337" s="7" t="str">
        <f>[1]!b_info_latestissurercreditrating2(A5337,日期设置!$B$2,"102","1")</f>
        <v>AA+</v>
      </c>
      <c r="O5337" s="8">
        <v>4.4000000000000004</v>
      </c>
      <c r="P5337" s="9">
        <f>[1]!b_info_repurchasedate(A5337)</f>
        <v>0</v>
      </c>
      <c r="Q5337" s="8" t="s">
        <v>16601</v>
      </c>
      <c r="R5337" s="2" t="str">
        <f>IF((--IF(P5337=0,Q5337,P5337))&gt;(--日期设置!$B$2),IF(P5337=0,Q5337,P5337),Q5337)</f>
        <v>2024-07-19</v>
      </c>
      <c r="S5337" s="2" t="s">
        <v>18353</v>
      </c>
      <c r="T5337" s="8">
        <f>[1]!b_anal_ptmyear($A5337,日期设置!$B$2)</f>
        <v>3.3260273972602739</v>
      </c>
      <c r="U5337" s="8">
        <f>[1]!b_anal_termifexercise($A5337,日期设置!B$2)</f>
        <v>0</v>
      </c>
      <c r="V5337" s="10">
        <f>[1]!b_dq_dirtyprice(A5337,日期设置!$B$2)</f>
        <v>103.5044</v>
      </c>
      <c r="W5337" s="11">
        <f>IF(U5337=0,ROUNDUP((Q5337-日期设置!$B$2)/365,0),ROUNDUP((R5337-日期设置!$B$2)/365,0))</f>
        <v>4</v>
      </c>
      <c r="X5337" s="18">
        <f>_xlfn.IFNA(VLOOKUP(A5337,过往入选债券!A:D,4,0),2)</f>
        <v>2</v>
      </c>
      <c r="Y5337">
        <f>_xlfn.IFNA(VLOOKUP(C5337,[2]Sheet1!$A:$A,1,0),3)</f>
        <v>3</v>
      </c>
    </row>
    <row r="5338" spans="1:25" x14ac:dyDescent="0.2">
      <c r="A5338" s="21" t="s">
        <v>9028</v>
      </c>
      <c r="B5338" s="21" t="s">
        <v>9029</v>
      </c>
      <c r="C5338" s="37" t="s">
        <v>7160</v>
      </c>
      <c r="D5338" s="26" t="str">
        <f>[1]!b_calc_yield(A5338,日期设置!$B$2,F5338,1,R5338,1,O5338,L5338,S5338,)</f>
        <v>Fetching...</v>
      </c>
      <c r="E5338" s="26">
        <f t="shared" si="166"/>
        <v>1.744326354097292</v>
      </c>
      <c r="F5338" s="18">
        <f>[1]!b_dq_cleanprice($A5338,日期设置!B$2)</f>
        <v>100.42700000000001</v>
      </c>
      <c r="G5338" s="18" t="str">
        <f t="shared" si="167"/>
        <v>1.41 + 0.41</v>
      </c>
      <c r="H5338" s="27">
        <f>[1]!b_dq_pctchange($A5338,日期设置!$B$2,1)/100</f>
        <v>1.7436026341567041E-3</v>
      </c>
      <c r="I5338" s="26">
        <f>[1]!b_pq_pctchange(A5338,日期设置!$B$4,日期设置!$B$2,1)</f>
        <v>0.40922756672069222</v>
      </c>
      <c r="J5338" s="26">
        <f>[1]!b_pq_pctchange(A5338,日期设置!$C$4,日期设置!$B$2,1)</f>
        <v>0.41213900342750548</v>
      </c>
      <c r="K5338" s="52">
        <f>[1]!b_dq_amount($A5338,日期设置!B$2,2,10000)</f>
        <v>2071.8605479999997</v>
      </c>
      <c r="L5338" s="26">
        <f>[1]!b_info_latestpar(A5338,日期设置!$B$2)</f>
        <v>100</v>
      </c>
      <c r="M5338" s="6">
        <f>[1]!b_info_outstandingbalance($A5338,日期设置!B$2)</f>
        <v>5</v>
      </c>
      <c r="N5338" s="7" t="str">
        <f>[1]!b_info_latestissurercreditrating2(A5338,日期设置!$B$2,"102","1")</f>
        <v>AA</v>
      </c>
      <c r="O5338" s="8">
        <v>5.4</v>
      </c>
      <c r="P5338" s="9" t="str">
        <f>[1]!b_info_repurchasedate(A5338)</f>
        <v>2021-08-20</v>
      </c>
      <c r="Q5338" s="8" t="s">
        <v>17352</v>
      </c>
      <c r="R5338" s="2" t="str">
        <f>IF((--IF(P5338=0,Q5338,P5338))&gt;(--日期设置!$B$2),IF(P5338=0,Q5338,P5338),Q5338)</f>
        <v>2021-08-20</v>
      </c>
      <c r="S5338" s="2" t="s">
        <v>18201</v>
      </c>
      <c r="T5338" s="8">
        <f>[1]!b_anal_ptmyear($A5338,日期设置!$B$2)</f>
        <v>1.4136986301369863</v>
      </c>
      <c r="U5338" s="8">
        <f>[1]!b_anal_termifexercise($A5338,日期设置!B$2)</f>
        <v>0.41369863013698632</v>
      </c>
      <c r="V5338" s="10">
        <f>[1]!b_dq_dirtyprice(A5338,日期设置!$B$2)</f>
        <v>103.593</v>
      </c>
      <c r="W5338" s="11">
        <f>IF(U5338=0,ROUNDUP((Q5338-日期设置!$B$2)/365,0),ROUNDUP((R5338-日期设置!$B$2)/365,0))</f>
        <v>1</v>
      </c>
      <c r="X5338" s="18">
        <f>_xlfn.IFNA(VLOOKUP(A5338,过往入选债券!A:D,4,0),2)</f>
        <v>2</v>
      </c>
      <c r="Y5338">
        <f>_xlfn.IFNA(VLOOKUP(C5338,[2]Sheet1!$A:$A,1,0),3)</f>
        <v>3</v>
      </c>
    </row>
    <row r="5339" spans="1:25" hidden="1" x14ac:dyDescent="0.2">
      <c r="A5339" s="21" t="s">
        <v>13424</v>
      </c>
      <c r="B5339" s="21" t="s">
        <v>13425</v>
      </c>
      <c r="C5339" s="37" t="s">
        <v>13426</v>
      </c>
      <c r="D5339" s="26" t="str">
        <f>[1]!b_calc_yield(A5339,日期设置!$B$2,F5339,1,R5339,1,O5339,L5339,S5339,)</f>
        <v>Fetching...</v>
      </c>
      <c r="E5339" s="26">
        <f t="shared" si="166"/>
        <v>19.628401150568276</v>
      </c>
      <c r="F5339" s="18">
        <f>[1]!b_dq_cleanprice($A5339,日期设置!B$2)</f>
        <v>58.768799999999999</v>
      </c>
      <c r="G5339" s="18" t="str">
        <f t="shared" si="167"/>
        <v>2.50 + 0</v>
      </c>
      <c r="H5339" s="27">
        <f>[1]!b_dq_pctchange($A5339,日期设置!$B$2,1)/100</f>
        <v>0</v>
      </c>
      <c r="I5339" s="26">
        <f>[1]!b_pq_pctchange(A5339,日期设置!$B$4,日期设置!$B$2,1)</f>
        <v>0</v>
      </c>
      <c r="J5339" s="26">
        <f>[1]!b_pq_pctchange(A5339,日期设置!$C$4,日期设置!$B$2,1)</f>
        <v>0</v>
      </c>
      <c r="K5339" s="52">
        <f>[1]!b_dq_amount($A5339,日期设置!B$2,2,10000)</f>
        <v>0</v>
      </c>
      <c r="L5339" s="26">
        <f>[1]!b_info_latestpar(A5339,日期设置!$B$2)</f>
        <v>60</v>
      </c>
      <c r="M5339" s="6">
        <f>[1]!b_info_outstandingbalance($A5339,日期设置!B$2)</f>
        <v>2.4</v>
      </c>
      <c r="N5339" s="7" t="str">
        <f>[1]!b_info_latestissurercreditrating2(A5339,日期设置!$B$2,"102","1")</f>
        <v>AA</v>
      </c>
      <c r="O5339" s="8">
        <v>3.9</v>
      </c>
      <c r="P5339" s="9">
        <f>[1]!b_info_repurchasedate(A5339)</f>
        <v>0</v>
      </c>
      <c r="Q5339" s="8" t="s">
        <v>16513</v>
      </c>
      <c r="R5339" s="2" t="str">
        <f>IF((--IF(P5339=0,Q5339,P5339))&gt;(--日期设置!$B$2),IF(P5339=0,Q5339,P5339),Q5339)</f>
        <v>2023-09-21</v>
      </c>
      <c r="S5339" s="2" t="s">
        <v>18517</v>
      </c>
      <c r="T5339" s="8">
        <f>[1]!b_anal_ptmyear($A5339,日期设置!$B$2)</f>
        <v>2.5013698630136987</v>
      </c>
      <c r="U5339" s="8">
        <f>[1]!b_anal_termifexercise($A5339,日期设置!B$2)</f>
        <v>0</v>
      </c>
      <c r="V5339" s="10">
        <f>[1]!b_dq_dirtyprice(A5339,日期设置!$B$2)</f>
        <v>59.935600000000001</v>
      </c>
      <c r="W5339" s="11">
        <f>IF(U5339=0,ROUNDUP((Q5339-日期设置!$B$2)/365,0),ROUNDUP((R5339-日期设置!$B$2)/365,0))</f>
        <v>3</v>
      </c>
      <c r="X5339" s="18">
        <f>_xlfn.IFNA(VLOOKUP(A5339,过往入选债券!A:D,4,0),2)</f>
        <v>2</v>
      </c>
      <c r="Y5339">
        <f>_xlfn.IFNA(VLOOKUP(C5339,[2]Sheet1!$A:$A,1,0),3)</f>
        <v>3</v>
      </c>
    </row>
    <row r="5340" spans="1:25" hidden="1" x14ac:dyDescent="0.2">
      <c r="A5340" s="21" t="s">
        <v>14025</v>
      </c>
      <c r="B5340" s="21" t="s">
        <v>14026</v>
      </c>
      <c r="C5340" s="37" t="s">
        <v>1661</v>
      </c>
      <c r="D5340" s="26" t="str">
        <f>[1]!b_calc_yield(A5340,日期设置!$B$2,F5340,1,R5340,1,O5340,L5340,S5340,)</f>
        <v>Fetching...</v>
      </c>
      <c r="E5340" s="26">
        <f t="shared" si="166"/>
        <v>19.617791547641051</v>
      </c>
      <c r="F5340" s="18">
        <f>[1]!b_dq_cleanprice($A5340,日期设置!B$2)</f>
        <v>81.927099999999996</v>
      </c>
      <c r="G5340" s="18" t="str">
        <f t="shared" si="167"/>
        <v>3.40 + 0</v>
      </c>
      <c r="H5340" s="27">
        <f>[1]!b_dq_pctchange($A5340,日期设置!$B$2,1)/100</f>
        <v>0</v>
      </c>
      <c r="I5340" s="26">
        <f>[1]!b_pq_pctchange(A5340,日期设置!$B$4,日期设置!$B$2,1)</f>
        <v>0</v>
      </c>
      <c r="J5340" s="26">
        <f>[1]!b_pq_pctchange(A5340,日期设置!$C$4,日期设置!$B$2,1)</f>
        <v>0</v>
      </c>
      <c r="K5340" s="52">
        <f>[1]!b_dq_amount($A5340,日期设置!B$2,2,10000)</f>
        <v>0</v>
      </c>
      <c r="L5340" s="26">
        <f>[1]!b_info_latestpar(A5340,日期设置!$B$2)</f>
        <v>80</v>
      </c>
      <c r="M5340" s="6">
        <f>[1]!b_info_outstandingbalance($A5340,日期设置!B$2)</f>
        <v>10.4</v>
      </c>
      <c r="N5340" s="7" t="str">
        <f>[1]!b_info_latestissurercreditrating2(A5340,日期设置!$B$2,"102","1")</f>
        <v>AA+</v>
      </c>
      <c r="O5340" s="8">
        <v>5.25</v>
      </c>
      <c r="P5340" s="9">
        <f>[1]!b_info_repurchasedate(A5340)</f>
        <v>0</v>
      </c>
      <c r="Q5340" s="8" t="s">
        <v>16612</v>
      </c>
      <c r="R5340" s="2" t="str">
        <f>IF((--IF(P5340=0,Q5340,P5340))&gt;(--日期设置!$B$2),IF(P5340=0,Q5340,P5340),Q5340)</f>
        <v>2024-08-16</v>
      </c>
      <c r="S5340" s="2" t="s">
        <v>18286</v>
      </c>
      <c r="T5340" s="8">
        <f>[1]!b_anal_ptmyear($A5340,日期设置!$B$2)</f>
        <v>3.4027397260273973</v>
      </c>
      <c r="U5340" s="8">
        <f>[1]!b_anal_termifexercise($A5340,日期设置!B$2)</f>
        <v>0</v>
      </c>
      <c r="V5340" s="10">
        <f>[1]!b_dq_dirtyprice(A5340,日期设置!$B$2)</f>
        <v>84.435599999999994</v>
      </c>
      <c r="W5340" s="11">
        <f>IF(U5340=0,ROUNDUP((Q5340-日期设置!$B$2)/365,0),ROUNDUP((R5340-日期设置!$B$2)/365,0))</f>
        <v>4</v>
      </c>
      <c r="X5340" s="18">
        <f>_xlfn.IFNA(VLOOKUP(A5340,过往入选债券!A:D,4,0),2)</f>
        <v>2</v>
      </c>
      <c r="Y5340">
        <f>_xlfn.IFNA(VLOOKUP(C5340,[2]Sheet1!$A:$A,1,0),3)</f>
        <v>3</v>
      </c>
    </row>
    <row r="5341" spans="1:25" hidden="1" x14ac:dyDescent="0.2">
      <c r="A5341" s="21" t="s">
        <v>15877</v>
      </c>
      <c r="B5341" s="21" t="s">
        <v>15878</v>
      </c>
      <c r="C5341" s="37" t="s">
        <v>2418</v>
      </c>
      <c r="D5341" s="26" t="str">
        <f>[1]!b_calc_yield(A5341,日期设置!$B$2,F5341,1,R5341,1,O5341,L5341,S5341,)</f>
        <v>Fetching...</v>
      </c>
      <c r="E5341" s="26">
        <f t="shared" si="166"/>
        <v>29.282810048090944</v>
      </c>
      <c r="F5341" s="18">
        <f>[1]!b_dq_cleanprice($A5341,日期设置!B$2)</f>
        <v>99.111599999999996</v>
      </c>
      <c r="G5341" s="18" t="str">
        <f t="shared" si="167"/>
        <v>7.15 + 0</v>
      </c>
      <c r="H5341" s="27">
        <f>[1]!b_dq_pctchange($A5341,日期设置!$B$2,1)/100</f>
        <v>0</v>
      </c>
      <c r="I5341" s="26">
        <f>[1]!b_pq_pctchange(A5341,日期设置!$B$4,日期设置!$B$2,1)</f>
        <v>0</v>
      </c>
      <c r="J5341" s="26">
        <f>[1]!b_pq_pctchange(A5341,日期设置!$C$4,日期设置!$B$2,1)</f>
        <v>0</v>
      </c>
      <c r="K5341" s="52">
        <f>[1]!b_dq_amount($A5341,日期设置!B$2,2,10000)</f>
        <v>0</v>
      </c>
      <c r="L5341" s="26">
        <f>[1]!b_info_latestpar(A5341,日期设置!$B$2)</f>
        <v>100</v>
      </c>
      <c r="M5341" s="6">
        <f>[1]!b_info_outstandingbalance($A5341,日期设置!B$2)</f>
        <v>5</v>
      </c>
      <c r="N5341" s="7" t="str">
        <f>[1]!b_info_latestissurercreditrating2(A5341,日期设置!$B$2,"102","1")</f>
        <v>AAA</v>
      </c>
      <c r="O5341" s="8">
        <v>4.07</v>
      </c>
      <c r="P5341" s="9">
        <f>[1]!b_info_repurchasedate(A5341)</f>
        <v>0</v>
      </c>
      <c r="Q5341" s="8" t="s">
        <v>17674</v>
      </c>
      <c r="R5341" s="2" t="str">
        <f>IF((--IF(P5341=0,Q5341,P5341))&gt;(--日期设置!$B$2),IF(P5341=0,Q5341,P5341),Q5341)</f>
        <v>2028-05-19</v>
      </c>
      <c r="S5341" s="2" t="s">
        <v>17964</v>
      </c>
      <c r="T5341" s="8">
        <f>[1]!b_anal_ptmyear($A5341,日期设置!$B$2)</f>
        <v>7.1589041095890416</v>
      </c>
      <c r="U5341" s="8">
        <f>[1]!b_anal_termifexercise($A5341,日期设置!B$2)</f>
        <v>0</v>
      </c>
      <c r="V5341" s="10">
        <f>[1]!b_dq_dirtyprice(A5341,日期设置!$B$2)</f>
        <v>102.53489999999999</v>
      </c>
      <c r="W5341" s="11">
        <f>IF(U5341=0,ROUNDUP((Q5341-日期设置!$B$2)/365,0),ROUNDUP((R5341-日期设置!$B$2)/365,0))</f>
        <v>8</v>
      </c>
      <c r="X5341" s="18">
        <f>_xlfn.IFNA(VLOOKUP(A5341,过往入选债券!A:D,4,0),2)</f>
        <v>2</v>
      </c>
      <c r="Y5341">
        <f>_xlfn.IFNA(VLOOKUP(C5341,[2]Sheet1!$A:$A,1,0),3)</f>
        <v>3</v>
      </c>
    </row>
    <row r="5342" spans="1:25" hidden="1" x14ac:dyDescent="0.2">
      <c r="A5342" s="21" t="s">
        <v>8126</v>
      </c>
      <c r="B5342" s="21" t="s">
        <v>8127</v>
      </c>
      <c r="C5342" s="37" t="s">
        <v>6033</v>
      </c>
      <c r="D5342" s="26" t="str">
        <f>[1]!b_calc_yield(A5342,日期设置!$B$2,F5342,1,R5342,1,O5342,L5342,S5342,)</f>
        <v>Fetching...</v>
      </c>
      <c r="E5342" s="26">
        <f t="shared" si="166"/>
        <v>12.377557322326194</v>
      </c>
      <c r="F5342" s="18">
        <f>[1]!b_dq_cleanprice($A5342,日期设置!B$2)</f>
        <v>102.1418</v>
      </c>
      <c r="G5342" s="18" t="str">
        <f t="shared" si="167"/>
        <v>2.96 + 0</v>
      </c>
      <c r="H5342" s="27">
        <f>[1]!b_dq_pctchange($A5342,日期设置!$B$2,1)/100</f>
        <v>0</v>
      </c>
      <c r="I5342" s="26">
        <f>[1]!b_pq_pctchange(A5342,日期设置!$B$4,日期设置!$B$2,1)</f>
        <v>0.13067538489440148</v>
      </c>
      <c r="J5342" s="26">
        <f>[1]!b_pq_pctchange(A5342,日期设置!$C$4,日期设置!$B$2,1)</f>
        <v>0.1813511395501422</v>
      </c>
      <c r="K5342" s="52">
        <f>[1]!b_dq_amount($A5342,日期设置!B$2,2,10000)</f>
        <v>0</v>
      </c>
      <c r="L5342" s="26">
        <f>[1]!b_info_latestpar(A5342,日期设置!$B$2)</f>
        <v>100</v>
      </c>
      <c r="M5342" s="6">
        <f>[1]!b_info_outstandingbalance($A5342,日期设置!B$2)</f>
        <v>15</v>
      </c>
      <c r="N5342" s="7" t="str">
        <f>[1]!b_info_latestissurercreditrating2(A5342,日期设置!$B$2,"102","1")</f>
        <v>AA+</v>
      </c>
      <c r="O5342" s="8">
        <v>5</v>
      </c>
      <c r="P5342" s="9">
        <f>[1]!b_info_repurchasedate(A5342)</f>
        <v>0</v>
      </c>
      <c r="Q5342" s="8" t="s">
        <v>16724</v>
      </c>
      <c r="R5342" s="2" t="str">
        <f>IF((--IF(P5342=0,Q5342,P5342))&gt;(--日期设置!$B$2),IF(P5342=0,Q5342,P5342),Q5342)</f>
        <v>2024-03-08</v>
      </c>
      <c r="S5342" s="2" t="s">
        <v>17852</v>
      </c>
      <c r="T5342" s="8">
        <f>[1]!b_anal_ptmyear($A5342,日期设置!$B$2)</f>
        <v>2.9616438356164383</v>
      </c>
      <c r="U5342" s="8">
        <f>[1]!b_anal_termifexercise($A5342,日期设置!B$2)</f>
        <v>0</v>
      </c>
      <c r="V5342" s="10">
        <f>[1]!b_dq_dirtyprice(A5342,日期设置!$B$2)</f>
        <v>102.3336</v>
      </c>
      <c r="W5342" s="11">
        <f>IF(U5342=0,ROUNDUP((Q5342-日期设置!$B$2)/365,0),ROUNDUP((R5342-日期设置!$B$2)/365,0))</f>
        <v>3</v>
      </c>
      <c r="X5342" s="18">
        <f>_xlfn.IFNA(VLOOKUP(A5342,过往入选债券!A:D,4,0),2)</f>
        <v>2</v>
      </c>
      <c r="Y5342">
        <f>_xlfn.IFNA(VLOOKUP(C5342,[2]Sheet1!$A:$A,1,0),3)</f>
        <v>3</v>
      </c>
    </row>
    <row r="5343" spans="1:25" hidden="1" x14ac:dyDescent="0.2">
      <c r="A5343" s="21" t="s">
        <v>1289</v>
      </c>
      <c r="B5343" s="21" t="s">
        <v>1290</v>
      </c>
      <c r="C5343" s="37" t="s">
        <v>693</v>
      </c>
      <c r="D5343" s="26" t="str">
        <f>[1]!b_calc_yield(A5343,日期设置!$B$2,F5343,1,R5343,1,O5343,L5343,S5343,)</f>
        <v>Fetching...</v>
      </c>
      <c r="E5343" s="26">
        <f t="shared" si="166"/>
        <v>5.138290797895384</v>
      </c>
      <c r="F5343" s="18">
        <f>[1]!b_dq_cleanprice($A5343,日期设置!B$2)</f>
        <v>102.97</v>
      </c>
      <c r="G5343" s="18" t="str">
        <f t="shared" si="167"/>
        <v>1.27 + 0</v>
      </c>
      <c r="H5343" s="27">
        <f>[1]!b_dq_pctchange($A5343,日期设置!$B$2,1)/100</f>
        <v>0</v>
      </c>
      <c r="I5343" s="26">
        <f>[1]!b_pq_pctchange(A5343,日期设置!$B$4,日期设置!$B$2,1)</f>
        <v>0</v>
      </c>
      <c r="J5343" s="26">
        <f>[1]!b_pq_pctchange(A5343,日期设置!$C$4,日期设置!$B$2,1)</f>
        <v>0</v>
      </c>
      <c r="K5343" s="52">
        <f>[1]!b_dq_amount($A5343,日期设置!B$2,2,10000)</f>
        <v>0</v>
      </c>
      <c r="L5343" s="26">
        <f>[1]!b_info_latestpar(A5343,日期设置!$B$2)</f>
        <v>100</v>
      </c>
      <c r="M5343" s="6">
        <f>[1]!b_info_outstandingbalance($A5343,日期设置!B$2)</f>
        <v>10</v>
      </c>
      <c r="N5343" s="7">
        <f>[1]!b_info_latestissurercreditrating2(A5343,日期设置!$B$2,"102","1")</f>
        <v>0</v>
      </c>
      <c r="O5343" s="8">
        <v>6.68</v>
      </c>
      <c r="P5343" s="9">
        <f>[1]!b_info_repurchasedate(A5343)</f>
        <v>0</v>
      </c>
      <c r="Q5343" s="8" t="s">
        <v>17166</v>
      </c>
      <c r="R5343" s="2" t="str">
        <f>IF((--IF(P5343=0,Q5343,P5343))&gt;(--日期设置!$B$2),IF(P5343=0,Q5343,P5343),Q5343)</f>
        <v>2022-06-30</v>
      </c>
      <c r="S5343" s="2" t="s">
        <v>18746</v>
      </c>
      <c r="T5343" s="8">
        <f>[1]!b_anal_ptmyear($A5343,日期设置!$B$2)</f>
        <v>1.273972602739726</v>
      </c>
      <c r="U5343" s="8">
        <f>[1]!b_anal_termifexercise($A5343,日期设置!B$2)</f>
        <v>0</v>
      </c>
      <c r="V5343" s="10">
        <f>[1]!b_dq_dirtyprice(A5343,日期设置!$B$2)</f>
        <v>107.8199</v>
      </c>
      <c r="W5343" s="11">
        <f>IF(U5343=0,ROUNDUP((Q5343-日期设置!$B$2)/365,0),ROUNDUP((R5343-日期设置!$B$2)/365,0))</f>
        <v>2</v>
      </c>
      <c r="X5343" s="18">
        <f>_xlfn.IFNA(VLOOKUP(A5343,过往入选债券!A:D,4,0),2)</f>
        <v>2</v>
      </c>
      <c r="Y5343">
        <f>_xlfn.IFNA(VLOOKUP(C5343,[2]Sheet1!$A:$A,1,0),3)</f>
        <v>3</v>
      </c>
    </row>
    <row r="5344" spans="1:25" x14ac:dyDescent="0.2">
      <c r="A5344" s="21" t="s">
        <v>4003</v>
      </c>
      <c r="B5344" s="21" t="s">
        <v>4004</v>
      </c>
      <c r="C5344" s="37" t="s">
        <v>812</v>
      </c>
      <c r="D5344" s="26" t="str">
        <f>[1]!b_calc_yield(A5344,日期设置!$B$2,F5344,1,R5344,1,O5344,L5344,S5344,)</f>
        <v>Fetching...</v>
      </c>
      <c r="E5344" s="26">
        <f t="shared" si="166"/>
        <v>8.2158735221994128</v>
      </c>
      <c r="F5344" s="18">
        <f>[1]!b_dq_cleanprice($A5344,日期设置!B$2)</f>
        <v>100.1187</v>
      </c>
      <c r="G5344" s="18" t="str">
        <f t="shared" si="167"/>
        <v>3.95 + 1.95</v>
      </c>
      <c r="H5344" s="27">
        <f>[1]!b_dq_pctchange($A5344,日期设置!$B$2,1)/100</f>
        <v>1.3855119720912822E-2</v>
      </c>
      <c r="I5344" s="26">
        <f>[1]!b_pq_pctchange(A5344,日期设置!$B$4,日期设置!$B$2,1)</f>
        <v>1.3855119720912821</v>
      </c>
      <c r="J5344" s="26">
        <f>[1]!b_pq_pctchange(A5344,日期设置!$C$4,日期设置!$B$2,1)</f>
        <v>1.3855119720912821</v>
      </c>
      <c r="K5344" s="52">
        <f>[1]!b_dq_amount($A5344,日期设置!B$2,2,10000)</f>
        <v>7022.2629728999991</v>
      </c>
      <c r="L5344" s="26">
        <f>[1]!b_info_latestpar(A5344,日期设置!$B$2)</f>
        <v>100</v>
      </c>
      <c r="M5344" s="6">
        <f>[1]!b_info_outstandingbalance($A5344,日期设置!B$2)</f>
        <v>7</v>
      </c>
      <c r="N5344" s="7">
        <f>[1]!b_info_latestissurercreditrating2(A5344,日期设置!$B$2,"102","1")</f>
        <v>0</v>
      </c>
      <c r="O5344" s="8">
        <v>4.28</v>
      </c>
      <c r="P5344" s="9" t="str">
        <f>[1]!b_info_repurchasedate(A5344)</f>
        <v>2023-03-05</v>
      </c>
      <c r="Q5344" s="8" t="s">
        <v>16350</v>
      </c>
      <c r="R5344" s="2" t="str">
        <f>IF((--IF(P5344=0,Q5344,P5344))&gt;(--日期设置!$B$2),IF(P5344=0,Q5344,P5344),Q5344)</f>
        <v>2023-03-05</v>
      </c>
      <c r="S5344" s="2" t="s">
        <v>18127</v>
      </c>
      <c r="T5344" s="8">
        <f>[1]!b_anal_ptmyear($A5344,日期设置!$B$2)</f>
        <v>3.9534246575342467</v>
      </c>
      <c r="U5344" s="8">
        <f>[1]!b_anal_termifexercise($A5344,日期设置!B$2)</f>
        <v>1.9534246575342467</v>
      </c>
      <c r="V5344" s="10">
        <f>[1]!b_dq_dirtyprice(A5344,日期设置!$B$2)</f>
        <v>100.318</v>
      </c>
      <c r="W5344" s="11">
        <f>IF(U5344=0,ROUNDUP((Q5344-日期设置!$B$2)/365,0),ROUNDUP((R5344-日期设置!$B$2)/365,0))</f>
        <v>2</v>
      </c>
      <c r="X5344" s="18">
        <f>_xlfn.IFNA(VLOOKUP(A5344,过往入选债券!A:D,4,0),2)</f>
        <v>2</v>
      </c>
      <c r="Y5344">
        <f>_xlfn.IFNA(VLOOKUP(C5344,[2]Sheet1!$A:$A,1,0),3)</f>
        <v>3</v>
      </c>
    </row>
    <row r="5345" spans="1:25" hidden="1" x14ac:dyDescent="0.2">
      <c r="A5345" s="21" t="s">
        <v>3818</v>
      </c>
      <c r="B5345" s="21" t="s">
        <v>3819</v>
      </c>
      <c r="C5345" s="37" t="s">
        <v>2488</v>
      </c>
      <c r="D5345" s="26" t="str">
        <f>[1]!b_calc_yield(A5345,日期设置!$B$2,F5345,1,R5345,1,O5345,L5345,S5345,)</f>
        <v>Fetching...</v>
      </c>
      <c r="E5345" s="26">
        <f t="shared" si="166"/>
        <v>7.6325237929781187</v>
      </c>
      <c r="F5345" s="18">
        <f>[1]!b_dq_cleanprice($A5345,日期设置!B$2)</f>
        <v>99.450400000000002</v>
      </c>
      <c r="G5345" s="18" t="str">
        <f t="shared" si="167"/>
        <v>1.81 + 0</v>
      </c>
      <c r="H5345" s="27">
        <f>[1]!b_dq_pctchange($A5345,日期设置!$B$2,1)/100</f>
        <v>0</v>
      </c>
      <c r="I5345" s="26">
        <f>[1]!b_pq_pctchange(A5345,日期设置!$B$4,日期设置!$B$2,1)</f>
        <v>0</v>
      </c>
      <c r="J5345" s="26">
        <f>[1]!b_pq_pctchange(A5345,日期设置!$C$4,日期设置!$B$2,1)</f>
        <v>0</v>
      </c>
      <c r="K5345" s="52">
        <f>[1]!b_dq_amount($A5345,日期设置!B$2,2,10000)</f>
        <v>0</v>
      </c>
      <c r="L5345" s="26">
        <f>[1]!b_info_latestpar(A5345,日期设置!$B$2)</f>
        <v>100</v>
      </c>
      <c r="M5345" s="6">
        <f>[1]!b_info_outstandingbalance($A5345,日期设置!B$2)</f>
        <v>6.5</v>
      </c>
      <c r="N5345" s="7">
        <f>[1]!b_info_latestissurercreditrating2(A5345,日期设置!$B$2,"102","1")</f>
        <v>0</v>
      </c>
      <c r="O5345" s="8">
        <v>3.9</v>
      </c>
      <c r="P5345" s="9">
        <f>[1]!b_info_repurchasedate(A5345)</f>
        <v>0</v>
      </c>
      <c r="Q5345" s="8" t="s">
        <v>16079</v>
      </c>
      <c r="R5345" s="2" t="str">
        <f>IF((--IF(P5345=0,Q5345,P5345))&gt;(--日期设置!$B$2),IF(P5345=0,Q5345,P5345),Q5345)</f>
        <v>2023-01-15</v>
      </c>
      <c r="S5345" s="2" t="s">
        <v>18563</v>
      </c>
      <c r="T5345" s="8">
        <f>[1]!b_anal_ptmyear($A5345,日期设置!$B$2)</f>
        <v>1.8191780821917809</v>
      </c>
      <c r="U5345" s="8">
        <f>[1]!b_anal_termifexercise($A5345,日期设置!B$2)</f>
        <v>0</v>
      </c>
      <c r="V5345" s="10">
        <f>[1]!b_dq_dirtyprice(A5345,日期设置!$B$2)</f>
        <v>100.15560000000001</v>
      </c>
      <c r="W5345" s="11">
        <f>IF(U5345=0,ROUNDUP((Q5345-日期设置!$B$2)/365,0),ROUNDUP((R5345-日期设置!$B$2)/365,0))</f>
        <v>2</v>
      </c>
      <c r="X5345" s="18">
        <f>_xlfn.IFNA(VLOOKUP(A5345,过往入选债券!A:D,4,0),2)</f>
        <v>2</v>
      </c>
      <c r="Y5345">
        <f>_xlfn.IFNA(VLOOKUP(C5345,[2]Sheet1!$A:$A,1,0),3)</f>
        <v>3</v>
      </c>
    </row>
    <row r="5346" spans="1:25" hidden="1" x14ac:dyDescent="0.2">
      <c r="A5346" s="28" t="s">
        <v>19613</v>
      </c>
      <c r="B5346" s="28" t="s">
        <v>19614</v>
      </c>
      <c r="C5346" s="38" t="s">
        <v>19615</v>
      </c>
      <c r="D5346" s="26" t="str">
        <f>[1]!b_calc_yield(A5346,日期设置!$B$2,F5346,1,R5346,1,O5346,L5346,S5346,)</f>
        <v>Fetching...</v>
      </c>
      <c r="E5346" s="26">
        <f t="shared" si="166"/>
        <v>9.9535557124900151</v>
      </c>
      <c r="F5346" s="18">
        <f>[1]!b_dq_cleanprice($A5346,日期设置!B$2)</f>
        <v>99.344499999999996</v>
      </c>
      <c r="G5346" s="18" t="str">
        <f t="shared" si="167"/>
        <v>4.40 + 2.40</v>
      </c>
      <c r="H5346" s="27">
        <f>[1]!b_dq_pctchange($A5346,日期设置!$B$2,1)/100</f>
        <v>0</v>
      </c>
      <c r="I5346" s="26">
        <f>[1]!b_pq_pctchange(A5346,日期设置!$B$4,日期设置!$B$2,1)</f>
        <v>0</v>
      </c>
      <c r="J5346" s="26">
        <f>[1]!b_pq_pctchange(A5346,日期设置!$C$4,日期设置!$B$2,1)</f>
        <v>0.14394914603277367</v>
      </c>
      <c r="K5346" s="52">
        <f>[1]!b_dq_amount($A5346,日期设置!B$2,2,10000)</f>
        <v>0</v>
      </c>
      <c r="L5346" s="26">
        <f>[1]!b_info_latestpar(A5346,日期设置!$B$2)</f>
        <v>100</v>
      </c>
      <c r="M5346" s="6">
        <f>[1]!b_info_outstandingbalance($A5346,日期设置!B$2)</f>
        <v>8</v>
      </c>
      <c r="N5346" s="7" t="str">
        <f>[1]!b_info_latestissurercreditrating2(A5346,日期设置!$B$2,"102","1")</f>
        <v>AAA</v>
      </c>
      <c r="O5346" s="8">
        <v>3.93</v>
      </c>
      <c r="P5346" s="9" t="str">
        <f>[1]!b_info_repurchasedate(A5346)</f>
        <v>2023-08-18</v>
      </c>
      <c r="Q5346" s="8" t="s">
        <v>20000</v>
      </c>
      <c r="R5346" s="2" t="str">
        <f>IF((--IF(P5346=0,Q5346,P5346))&gt;(--日期设置!$B$2),IF(P5346=0,Q5346,P5346),Q5346)</f>
        <v>2023-08-18</v>
      </c>
      <c r="S5346" s="31" t="s">
        <v>19192</v>
      </c>
      <c r="T5346" s="8">
        <f>[1]!b_anal_ptmyear($A5346,日期设置!$B$2)</f>
        <v>4.4082191780821915</v>
      </c>
      <c r="U5346" s="8">
        <f>[1]!b_anal_termifexercise($A5346,日期设置!B$2)</f>
        <v>2.408219178082192</v>
      </c>
      <c r="V5346" s="10">
        <f>[1]!b_dq_dirtyprice(A5346,日期设置!$B$2)</f>
        <v>101.67019999999999</v>
      </c>
      <c r="W5346" s="11">
        <f>IF(U5346=0,ROUNDUP((Q5346-日期设置!$B$2)/365,0),ROUNDUP((R5346-日期设置!$B$2)/365,0))</f>
        <v>3</v>
      </c>
      <c r="X5346" s="18">
        <f>_xlfn.IFNA(VLOOKUP(A5346,过往入选债券!A:D,4,0),2)</f>
        <v>2</v>
      </c>
      <c r="Y5346">
        <f>_xlfn.IFNA(VLOOKUP(C5346,[2]Sheet1!$A:$A,1,0),3)</f>
        <v>3</v>
      </c>
    </row>
    <row r="5347" spans="1:25" hidden="1" x14ac:dyDescent="0.2">
      <c r="A5347" s="21" t="s">
        <v>12288</v>
      </c>
      <c r="B5347" s="21" t="s">
        <v>12289</v>
      </c>
      <c r="C5347" s="37" t="s">
        <v>12290</v>
      </c>
      <c r="D5347" s="26" t="str">
        <f>[1]!b_calc_yield(A5347,日期设置!$B$2,F5347,1,R5347,1,O5347,L5347,S5347,)</f>
        <v>Fetching...</v>
      </c>
      <c r="E5347" s="26">
        <f t="shared" si="166"/>
        <v>28.953206290544898</v>
      </c>
      <c r="F5347" s="18">
        <f>[1]!b_dq_cleanprice($A5347,日期设置!B$2)</f>
        <v>20.203199999999999</v>
      </c>
      <c r="G5347" s="18" t="str">
        <f t="shared" si="167"/>
        <v>0.96 + 0</v>
      </c>
      <c r="H5347" s="27">
        <f>[1]!b_dq_pctchange($A5347,日期设置!$B$2,1)/100</f>
        <v>0</v>
      </c>
      <c r="I5347" s="26">
        <f>[1]!b_pq_pctchange(A5347,日期设置!$B$4,日期设置!$B$2,1)</f>
        <v>0</v>
      </c>
      <c r="J5347" s="26">
        <f>[1]!b_pq_pctchange(A5347,日期设置!$C$4,日期设置!$B$2,1)</f>
        <v>-49.74328358208956</v>
      </c>
      <c r="K5347" s="52">
        <f>[1]!b_dq_amount($A5347,日期设置!B$2,2,10000)</f>
        <v>0</v>
      </c>
      <c r="L5347" s="26">
        <f>[1]!b_info_latestpar(A5347,日期设置!$B$2)</f>
        <v>19.999999999999996</v>
      </c>
      <c r="M5347" s="6">
        <f>[1]!b_info_outstandingbalance($A5347,日期设置!B$2)</f>
        <v>2.2000000000000002</v>
      </c>
      <c r="N5347" s="7" t="str">
        <f>[1]!b_info_latestissurercreditrating2(A5347,日期设置!$B$2,"102","1")</f>
        <v>AA</v>
      </c>
      <c r="O5347" s="8">
        <v>6.1</v>
      </c>
      <c r="P5347" s="9">
        <f>[1]!b_info_repurchasedate(A5347)</f>
        <v>0</v>
      </c>
      <c r="Q5347" s="8" t="s">
        <v>16458</v>
      </c>
      <c r="R5347" s="2" t="str">
        <f>IF((--IF(P5347=0,Q5347,P5347))&gt;(--日期设置!$B$2),IF(P5347=0,Q5347,P5347),Q5347)</f>
        <v>2022-03-11</v>
      </c>
      <c r="S5347" s="2" t="s">
        <v>18225</v>
      </c>
      <c r="T5347" s="8">
        <f>[1]!b_anal_ptmyear($A5347,日期设置!$B$2)</f>
        <v>0.96986301369863015</v>
      </c>
      <c r="U5347" s="8">
        <f>[1]!b_anal_termifexercise($A5347,日期设置!B$2)</f>
        <v>0</v>
      </c>
      <c r="V5347" s="10">
        <f>[1]!b_dq_dirtyprice(A5347,日期设置!$B$2)</f>
        <v>20.239899999999999</v>
      </c>
      <c r="W5347" s="11">
        <f>IF(U5347=0,ROUNDUP((Q5347-日期设置!$B$2)/365,0),ROUNDUP((R5347-日期设置!$B$2)/365,0))</f>
        <v>1</v>
      </c>
      <c r="X5347" s="18">
        <f>_xlfn.IFNA(VLOOKUP(A5347,过往入选债券!A:D,4,0),2)</f>
        <v>2</v>
      </c>
      <c r="Y5347">
        <f>_xlfn.IFNA(VLOOKUP(C5347,[2]Sheet1!$A:$A,1,0),3)</f>
        <v>3</v>
      </c>
    </row>
    <row r="5348" spans="1:25" hidden="1" x14ac:dyDescent="0.2">
      <c r="A5348" s="21" t="s">
        <v>10942</v>
      </c>
      <c r="B5348" s="21" t="s">
        <v>10943</v>
      </c>
      <c r="C5348" s="37" t="s">
        <v>415</v>
      </c>
      <c r="D5348" s="26" t="str">
        <f>[1]!b_calc_yield(A5348,日期设置!$B$2,F5348,1,R5348,1,O5348,L5348,S5348,)</f>
        <v>Fetching...</v>
      </c>
      <c r="E5348" s="26">
        <f t="shared" si="166"/>
        <v>17.003915168728856</v>
      </c>
      <c r="F5348" s="18">
        <f>[1]!b_dq_cleanprice($A5348,日期设置!B$2)</f>
        <v>98.673500000000004</v>
      </c>
      <c r="G5348" s="18" t="str">
        <f t="shared" si="167"/>
        <v>4.14 + 0</v>
      </c>
      <c r="H5348" s="27">
        <f>[1]!b_dq_pctchange($A5348,日期设置!$B$2,1)/100</f>
        <v>0</v>
      </c>
      <c r="I5348" s="26">
        <f>[1]!b_pq_pctchange(A5348,日期设置!$B$4,日期设置!$B$2,1)</f>
        <v>0</v>
      </c>
      <c r="J5348" s="26">
        <f>[1]!b_pq_pctchange(A5348,日期设置!$C$4,日期设置!$B$2,1)</f>
        <v>0.50080564829735108</v>
      </c>
      <c r="K5348" s="52">
        <f>[1]!b_dq_amount($A5348,日期设置!B$2,2,10000)</f>
        <v>0</v>
      </c>
      <c r="L5348" s="26">
        <f>[1]!b_info_latestpar(A5348,日期设置!$B$2)</f>
        <v>100</v>
      </c>
      <c r="M5348" s="6">
        <f>[1]!b_info_outstandingbalance($A5348,日期设置!B$2)</f>
        <v>10</v>
      </c>
      <c r="N5348" s="7" t="str">
        <f>[1]!b_info_latestissurercreditrating2(A5348,日期设置!$B$2,"102","1")</f>
        <v>AAA</v>
      </c>
      <c r="O5348" s="8">
        <v>3.86</v>
      </c>
      <c r="P5348" s="9">
        <f>[1]!b_info_repurchasedate(A5348)</f>
        <v>0</v>
      </c>
      <c r="Q5348" s="8" t="s">
        <v>17370</v>
      </c>
      <c r="R5348" s="2" t="str">
        <f>IF((--IF(P5348=0,Q5348,P5348))&gt;(--日期设置!$B$2),IF(P5348=0,Q5348,P5348),Q5348)</f>
        <v>2025-05-15</v>
      </c>
      <c r="S5348" s="2" t="s">
        <v>18802</v>
      </c>
      <c r="T5348" s="8">
        <f>[1]!b_anal_ptmyear($A5348,日期设置!$B$2)</f>
        <v>4.1479452054794521</v>
      </c>
      <c r="U5348" s="8">
        <f>[1]!b_anal_termifexercise($A5348,日期设置!B$2)</f>
        <v>0</v>
      </c>
      <c r="V5348" s="10">
        <f>[1]!b_dq_dirtyprice(A5348,日期设置!$B$2)</f>
        <v>101.9624</v>
      </c>
      <c r="W5348" s="11">
        <f>IF(U5348=0,ROUNDUP((Q5348-日期设置!$B$2)/365,0),ROUNDUP((R5348-日期设置!$B$2)/365,0))</f>
        <v>5</v>
      </c>
      <c r="X5348" s="18">
        <f>_xlfn.IFNA(VLOOKUP(A5348,过往入选债券!A:D,4,0),2)</f>
        <v>2</v>
      </c>
      <c r="Y5348">
        <f>_xlfn.IFNA(VLOOKUP(C5348,[2]Sheet1!$A:$A,1,0),3)</f>
        <v>3</v>
      </c>
    </row>
    <row r="5349" spans="1:25" hidden="1" x14ac:dyDescent="0.2">
      <c r="A5349" s="21" t="s">
        <v>2985</v>
      </c>
      <c r="B5349" s="21" t="s">
        <v>2986</v>
      </c>
      <c r="C5349" s="37" t="s">
        <v>2987</v>
      </c>
      <c r="D5349" s="26" t="str">
        <f>[1]!b_calc_yield(A5349,日期设置!$B$2,F5349,1,R5349,1,O5349,L5349,S5349,)</f>
        <v>Fetching...</v>
      </c>
      <c r="E5349" s="26">
        <f t="shared" si="166"/>
        <v>4.4062560045963206</v>
      </c>
      <c r="F5349" s="18">
        <f>[1]!b_dq_cleanprice($A5349,日期设置!B$2)</f>
        <v>100.68899999999999</v>
      </c>
      <c r="G5349" s="18" t="str">
        <f t="shared" si="167"/>
        <v>3.09 + 1.09</v>
      </c>
      <c r="H5349" s="27">
        <f>[1]!b_dq_pctchange($A5349,日期设置!$B$2,1)/100</f>
        <v>0</v>
      </c>
      <c r="I5349" s="26">
        <f>[1]!b_pq_pctchange(A5349,日期设置!$B$4,日期设置!$B$2,1)</f>
        <v>0</v>
      </c>
      <c r="J5349" s="26">
        <f>[1]!b_pq_pctchange(A5349,日期设置!$C$4,日期设置!$B$2,1)</f>
        <v>0</v>
      </c>
      <c r="K5349" s="52">
        <f>[1]!b_dq_amount($A5349,日期设置!B$2,2,10000)</f>
        <v>0</v>
      </c>
      <c r="L5349" s="26">
        <f>[1]!b_info_latestpar(A5349,日期设置!$B$2)</f>
        <v>100</v>
      </c>
      <c r="M5349" s="6">
        <f>[1]!b_info_outstandingbalance($A5349,日期设置!B$2)</f>
        <v>3.5</v>
      </c>
      <c r="N5349" s="7">
        <f>[1]!b_info_latestissurercreditrating2(A5349,日期设置!$B$2,"102","1")</f>
        <v>0</v>
      </c>
      <c r="O5349" s="8">
        <v>4.88</v>
      </c>
      <c r="P5349" s="9" t="str">
        <f>[1]!b_info_repurchasedate(A5349)</f>
        <v>2022-04-24</v>
      </c>
      <c r="Q5349" s="8" t="s">
        <v>16538</v>
      </c>
      <c r="R5349" s="2" t="str">
        <f>IF((--IF(P5349=0,Q5349,P5349))&gt;(--日期设置!$B$2),IF(P5349=0,Q5349,P5349),Q5349)</f>
        <v>2022-04-24</v>
      </c>
      <c r="S5349" s="2" t="s">
        <v>17781</v>
      </c>
      <c r="T5349" s="8">
        <f>[1]!b_anal_ptmyear($A5349,日期设置!$B$2)</f>
        <v>3.0904109589041098</v>
      </c>
      <c r="U5349" s="8">
        <f>[1]!b_anal_termifexercise($A5349,日期设置!B$2)</f>
        <v>1.0904109589041096</v>
      </c>
      <c r="V5349" s="10">
        <f>[1]!b_dq_dirtyprice(A5349,日期设置!$B$2)</f>
        <v>105.12779999999999</v>
      </c>
      <c r="W5349" s="11">
        <f>IF(U5349=0,ROUNDUP((Q5349-日期设置!$B$2)/365,0),ROUNDUP((R5349-日期设置!$B$2)/365,0))</f>
        <v>2</v>
      </c>
      <c r="X5349" s="18">
        <f>_xlfn.IFNA(VLOOKUP(A5349,过往入选债券!A:D,4,0),2)</f>
        <v>2</v>
      </c>
      <c r="Y5349">
        <f>_xlfn.IFNA(VLOOKUP(C5349,[2]Sheet1!$A:$A,1,0),3)</f>
        <v>3</v>
      </c>
    </row>
    <row r="5350" spans="1:25" hidden="1" x14ac:dyDescent="0.2">
      <c r="A5350" s="21" t="s">
        <v>8456</v>
      </c>
      <c r="B5350" s="21" t="s">
        <v>8457</v>
      </c>
      <c r="C5350" s="37" t="s">
        <v>5764</v>
      </c>
      <c r="D5350" s="26" t="str">
        <f>[1]!b_calc_yield(A5350,日期设置!$B$2,F5350,1,R5350,1,O5350,L5350,S5350,)</f>
        <v>Fetching...</v>
      </c>
      <c r="E5350" s="26">
        <f t="shared" si="166"/>
        <v>12.379175107713824</v>
      </c>
      <c r="F5350" s="18">
        <f>[1]!b_dq_cleanprice($A5350,日期设置!B$2)</f>
        <v>102.4593</v>
      </c>
      <c r="G5350" s="18" t="str">
        <f t="shared" si="167"/>
        <v>3.09 + 0</v>
      </c>
      <c r="H5350" s="27">
        <f>[1]!b_dq_pctchange($A5350,日期设置!$B$2,1)/100</f>
        <v>0</v>
      </c>
      <c r="I5350" s="26">
        <f>[1]!b_pq_pctchange(A5350,日期设置!$B$4,日期设置!$B$2,1)</f>
        <v>0</v>
      </c>
      <c r="J5350" s="26">
        <f>[1]!b_pq_pctchange(A5350,日期设置!$C$4,日期设置!$B$2,1)</f>
        <v>-0.76965541286536687</v>
      </c>
      <c r="K5350" s="52">
        <f>[1]!b_dq_amount($A5350,日期设置!B$2,2,10000)</f>
        <v>0</v>
      </c>
      <c r="L5350" s="26">
        <f>[1]!b_info_latestpar(A5350,日期设置!$B$2)</f>
        <v>100</v>
      </c>
      <c r="M5350" s="6">
        <f>[1]!b_info_outstandingbalance($A5350,日期设置!B$2)</f>
        <v>5</v>
      </c>
      <c r="N5350" s="7" t="str">
        <f>[1]!b_info_latestissurercreditrating2(A5350,日期设置!$B$2,"102","1")</f>
        <v>AA+</v>
      </c>
      <c r="O5350" s="8">
        <v>5.08</v>
      </c>
      <c r="P5350" s="9">
        <f>[1]!b_info_repurchasedate(A5350)</f>
        <v>0</v>
      </c>
      <c r="Q5350" s="8" t="s">
        <v>16462</v>
      </c>
      <c r="R5350" s="2" t="str">
        <f>IF((--IF(P5350=0,Q5350,P5350))&gt;(--日期设置!$B$2),IF(P5350=0,Q5350,P5350),Q5350)</f>
        <v>2024-04-25</v>
      </c>
      <c r="S5350" s="2" t="s">
        <v>18104</v>
      </c>
      <c r="T5350" s="8">
        <f>[1]!b_anal_ptmyear($A5350,日期设置!$B$2)</f>
        <v>3.0931506849315067</v>
      </c>
      <c r="U5350" s="8">
        <f>[1]!b_anal_termifexercise($A5350,日期设置!B$2)</f>
        <v>0</v>
      </c>
      <c r="V5350" s="10">
        <f>[1]!b_dq_dirtyprice(A5350,日期设置!$B$2)</f>
        <v>107.06610000000001</v>
      </c>
      <c r="W5350" s="11">
        <f>IF(U5350=0,ROUNDUP((Q5350-日期设置!$B$2)/365,0),ROUNDUP((R5350-日期设置!$B$2)/365,0))</f>
        <v>4</v>
      </c>
      <c r="X5350" s="18">
        <f>_xlfn.IFNA(VLOOKUP(A5350,过往入选债券!A:D,4,0),2)</f>
        <v>2</v>
      </c>
      <c r="Y5350">
        <f>_xlfn.IFNA(VLOOKUP(C5350,[2]Sheet1!$A:$A,1,0),3)</f>
        <v>3</v>
      </c>
    </row>
    <row r="5351" spans="1:25" hidden="1" x14ac:dyDescent="0.2">
      <c r="A5351" s="21" t="s">
        <v>11687</v>
      </c>
      <c r="B5351" s="21" t="s">
        <v>11688</v>
      </c>
      <c r="C5351" s="37" t="s">
        <v>1786</v>
      </c>
      <c r="D5351" s="26" t="str">
        <f>[1]!b_calc_yield(A5351,日期设置!$B$2,F5351,1,R5351,1,O5351,L5351,S5351,)</f>
        <v>Fetching...</v>
      </c>
      <c r="E5351" s="26">
        <f t="shared" si="166"/>
        <v>12.175140978762</v>
      </c>
      <c r="F5351" s="18">
        <f>[1]!b_dq_cleanprice($A5351,日期设置!B$2)</f>
        <v>106.6395</v>
      </c>
      <c r="G5351" s="18" t="str">
        <f t="shared" si="167"/>
        <v>2.95 + 0</v>
      </c>
      <c r="H5351" s="27">
        <f>[1]!b_dq_pctchange($A5351,日期设置!$B$2,1)/100</f>
        <v>0</v>
      </c>
      <c r="I5351" s="26">
        <f>[1]!b_pq_pctchange(A5351,日期设置!$B$4,日期设置!$B$2,1)</f>
        <v>0</v>
      </c>
      <c r="J5351" s="26">
        <f>[1]!b_pq_pctchange(A5351,日期设置!$C$4,日期设置!$B$2,1)</f>
        <v>1.5517569755261336</v>
      </c>
      <c r="K5351" s="52">
        <f>[1]!b_dq_amount($A5351,日期设置!B$2,2,10000)</f>
        <v>0</v>
      </c>
      <c r="L5351" s="26">
        <f>[1]!b_info_latestpar(A5351,日期设置!$B$2)</f>
        <v>100</v>
      </c>
      <c r="M5351" s="6">
        <f>[1]!b_info_outstandingbalance($A5351,日期设置!B$2)</f>
        <v>20</v>
      </c>
      <c r="N5351" s="7" t="str">
        <f>[1]!b_info_latestissurercreditrating2(A5351,日期设置!$B$2,"102","1")</f>
        <v>AAA</v>
      </c>
      <c r="O5351" s="8">
        <v>6.65</v>
      </c>
      <c r="P5351" s="9" t="str">
        <f>[1]!b_info_repurchasedate(A5351)</f>
        <v>2021-03-08</v>
      </c>
      <c r="Q5351" s="8" t="s">
        <v>16637</v>
      </c>
      <c r="R5351" s="2" t="str">
        <f>IF((--IF(P5351=0,Q5351,P5351))&gt;(--日期设置!$B$2),IF(P5351=0,Q5351,P5351),Q5351)</f>
        <v>2024-03-06</v>
      </c>
      <c r="S5351" s="2" t="s">
        <v>18894</v>
      </c>
      <c r="T5351" s="8">
        <f>[1]!b_anal_ptmyear($A5351,日期设置!$B$2)</f>
        <v>2.956164383561644</v>
      </c>
      <c r="U5351" s="8">
        <f>[1]!b_anal_termifexercise($A5351,日期设置!B$2)</f>
        <v>0</v>
      </c>
      <c r="V5351" s="10">
        <f>[1]!b_dq_dirtyprice(A5351,日期设置!$B$2)</f>
        <v>106.931</v>
      </c>
      <c r="W5351" s="11">
        <f>IF(U5351=0,ROUNDUP((Q5351-日期设置!$B$2)/365,0),ROUNDUP((R5351-日期设置!$B$2)/365,0))</f>
        <v>3</v>
      </c>
      <c r="X5351" s="18">
        <f>_xlfn.IFNA(VLOOKUP(A5351,过往入选债券!A:D,4,0),2)</f>
        <v>2</v>
      </c>
      <c r="Y5351" t="str">
        <f>_xlfn.IFNA(VLOOKUP(C5351,[2]Sheet1!$A:$A,1,0),3)</f>
        <v>陕西煤业化工集团有限责任公司</v>
      </c>
    </row>
    <row r="5352" spans="1:25" hidden="1" x14ac:dyDescent="0.2">
      <c r="A5352" s="21" t="s">
        <v>14373</v>
      </c>
      <c r="B5352" s="21" t="s">
        <v>14374</v>
      </c>
      <c r="C5352" s="37" t="s">
        <v>4909</v>
      </c>
      <c r="D5352" s="26" t="str">
        <f>[1]!b_calc_yield(A5352,日期设置!$B$2,F5352,1,R5352,1,O5352,L5352,S5352,)</f>
        <v>Fetching...</v>
      </c>
      <c r="E5352" s="26">
        <f t="shared" si="166"/>
        <v>7.2160281151924854</v>
      </c>
      <c r="F5352" s="18">
        <f>[1]!b_dq_cleanprice($A5352,日期设置!B$2)</f>
        <v>102.73990000000001</v>
      </c>
      <c r="G5352" s="18" t="str">
        <f t="shared" si="167"/>
        <v>6.74 + 1.74</v>
      </c>
      <c r="H5352" s="27">
        <f>[1]!b_dq_pctchange($A5352,日期设置!$B$2,1)/100</f>
        <v>0</v>
      </c>
      <c r="I5352" s="26">
        <f>[1]!b_pq_pctchange(A5352,日期设置!$B$4,日期设置!$B$2,1)</f>
        <v>0</v>
      </c>
      <c r="J5352" s="26">
        <f>[1]!b_pq_pctchange(A5352,日期设置!$C$4,日期设置!$B$2,1)</f>
        <v>0</v>
      </c>
      <c r="K5352" s="52">
        <f>[1]!b_dq_amount($A5352,日期设置!B$2,2,10000)</f>
        <v>0</v>
      </c>
      <c r="L5352" s="26">
        <f>[1]!b_info_latestpar(A5352,日期设置!$B$2)</f>
        <v>100</v>
      </c>
      <c r="M5352" s="6">
        <f>[1]!b_info_outstandingbalance($A5352,日期设置!B$2)</f>
        <v>7.8</v>
      </c>
      <c r="N5352" s="7" t="str">
        <f>[1]!b_info_latestissurercreditrating2(A5352,日期设置!$B$2,"102","1")</f>
        <v>AA+</v>
      </c>
      <c r="O5352" s="8">
        <v>5.89</v>
      </c>
      <c r="P5352" s="9" t="str">
        <f>[1]!b_info_repurchasedate(A5352)</f>
        <v>2022-12-18</v>
      </c>
      <c r="Q5352" s="8" t="s">
        <v>17441</v>
      </c>
      <c r="R5352" s="2" t="str">
        <f>IF((--IF(P5352=0,Q5352,P5352))&gt;(--日期设置!$B$2),IF(P5352=0,Q5352,P5352),Q5352)</f>
        <v>2022-12-18</v>
      </c>
      <c r="S5352" s="2" t="s">
        <v>18138</v>
      </c>
      <c r="T5352" s="8">
        <f>[1]!b_anal_ptmyear($A5352,日期设置!$B$2)</f>
        <v>6.742465753424657</v>
      </c>
      <c r="U5352" s="8">
        <f>[1]!b_anal_termifexercise($A5352,日期设置!B$2)</f>
        <v>1.7424657534246575</v>
      </c>
      <c r="V5352" s="10">
        <f>[1]!b_dq_dirtyprice(A5352,日期设置!$B$2)</f>
        <v>104.2568</v>
      </c>
      <c r="W5352" s="11">
        <f>IF(U5352=0,ROUNDUP((Q5352-日期设置!$B$2)/365,0),ROUNDUP((R5352-日期设置!$B$2)/365,0))</f>
        <v>2</v>
      </c>
      <c r="X5352" s="18">
        <f>_xlfn.IFNA(VLOOKUP(A5352,过往入选债券!A:D,4,0),2)</f>
        <v>2</v>
      </c>
      <c r="Y5352">
        <f>_xlfn.IFNA(VLOOKUP(C5352,[2]Sheet1!$A:$A,1,0),3)</f>
        <v>3</v>
      </c>
    </row>
    <row r="5353" spans="1:25" x14ac:dyDescent="0.2">
      <c r="A5353" s="28" t="s">
        <v>21832</v>
      </c>
      <c r="B5353" s="28" t="s">
        <v>22018</v>
      </c>
      <c r="C5353" s="39" t="s">
        <v>19808</v>
      </c>
      <c r="D5353" s="26" t="str">
        <f>[1]!b_calc_yield(A5353,日期设置!$B$2,F5353,1,R5353,1,O5353,L5353,S5353,)</f>
        <v>Fetching...</v>
      </c>
      <c r="E5353" s="26">
        <f t="shared" si="166"/>
        <v>11.300152486112003</v>
      </c>
      <c r="F5353" s="18">
        <f>[1]!b_dq_cleanprice($A5353,日期设置!B$2)</f>
        <v>100.70659999999999</v>
      </c>
      <c r="G5353" s="18" t="str">
        <f t="shared" si="167"/>
        <v>2.71 + 0</v>
      </c>
      <c r="H5353" s="27">
        <f>[1]!b_dq_pctchange($A5353,日期设置!$B$2,1)/100</f>
        <v>2.5674797185029994E-3</v>
      </c>
      <c r="I5353" s="26">
        <f>[1]!b_pq_pctchange(A5353,日期设置!$B$4,日期设置!$B$2,1)</f>
        <v>0.25674797185029996</v>
      </c>
      <c r="J5353" s="26">
        <f>[1]!b_pq_pctchange(A5353,日期设置!$C$4,日期设置!$B$2,1)</f>
        <v>0.43933094036768172</v>
      </c>
      <c r="K5353" s="52">
        <f>[1]!b_dq_amount($A5353,日期设置!B$2,2,10000)</f>
        <v>8158.3170408000005</v>
      </c>
      <c r="L5353" s="26">
        <f>[1]!b_info_latestpar(A5353,日期设置!$B$2)</f>
        <v>100</v>
      </c>
      <c r="M5353" s="6">
        <f>[1]!b_info_outstandingbalance($A5353,日期设置!B$2)</f>
        <v>5</v>
      </c>
      <c r="N5353" s="7" t="str">
        <f>[1]!b_info_latestissurercreditrating2(A5353,日期设置!$B$2,"102","1")</f>
        <v>AA+</v>
      </c>
      <c r="O5353" s="43">
        <v>4.5</v>
      </c>
      <c r="P5353" s="9">
        <f>[1]!b_info_repurchasedate(A5353)</f>
        <v>0</v>
      </c>
      <c r="Q5353" s="31" t="s">
        <v>22193</v>
      </c>
      <c r="R5353" s="2" t="str">
        <f>IF((--IF(P5353=0,Q5353,P5353))&gt;(--日期设置!$B$2),IF(P5353=0,Q5353,P5353),Q5353)</f>
        <v>2023-12-09</v>
      </c>
      <c r="S5353" s="31" t="s">
        <v>16478</v>
      </c>
      <c r="T5353" s="8">
        <f>[1]!b_anal_ptmyear($A5353,日期设置!$B$2)</f>
        <v>2.7178082191780821</v>
      </c>
      <c r="U5353" s="8">
        <f>[1]!b_anal_termifexercise($A5353,日期设置!B$2)</f>
        <v>0</v>
      </c>
      <c r="V5353" s="10">
        <f>[1]!b_dq_dirtyprice(A5353,日期设置!$B$2)</f>
        <v>101.9765</v>
      </c>
      <c r="W5353" s="11">
        <f>IF(U5353=0,ROUNDUP((Q5353-日期设置!$B$2)/365,0),ROUNDUP((R5353-日期设置!$B$2)/365,0))</f>
        <v>3</v>
      </c>
      <c r="X5353" s="18">
        <f>_xlfn.IFNA(VLOOKUP(A5353,过往入选债券!A:D,4,0),2)</f>
        <v>2</v>
      </c>
      <c r="Y5353">
        <f>_xlfn.IFNA(VLOOKUP(C5353,[2]Sheet1!$A:$A,1,0),3)</f>
        <v>3</v>
      </c>
    </row>
    <row r="5354" spans="1:25" hidden="1" x14ac:dyDescent="0.2">
      <c r="A5354" s="21" t="s">
        <v>3060</v>
      </c>
      <c r="B5354" s="21" t="s">
        <v>3061</v>
      </c>
      <c r="C5354" s="37" t="s">
        <v>365</v>
      </c>
      <c r="D5354" s="26" t="str">
        <f>[1]!b_calc_yield(A5354,日期设置!$B$2,F5354,1,R5354,1,O5354,L5354,S5354,)</f>
        <v>Fetching...</v>
      </c>
      <c r="E5354" s="26">
        <f t="shared" si="166"/>
        <v>4.4155662039710775</v>
      </c>
      <c r="F5354" s="18">
        <f>[1]!b_dq_cleanprice($A5354,日期设置!B$2)</f>
        <v>102.50790000000001</v>
      </c>
      <c r="G5354" s="18" t="str">
        <f t="shared" si="167"/>
        <v>3.10 + 1.10</v>
      </c>
      <c r="H5354" s="27">
        <f>[1]!b_dq_pctchange($A5354,日期设置!$B$2,1)/100</f>
        <v>0</v>
      </c>
      <c r="I5354" s="26">
        <f>[1]!b_pq_pctchange(A5354,日期设置!$B$4,日期设置!$B$2,1)</f>
        <v>0</v>
      </c>
      <c r="J5354" s="26">
        <f>[1]!b_pq_pctchange(A5354,日期设置!$C$4,日期设置!$B$2,1)</f>
        <v>0</v>
      </c>
      <c r="K5354" s="52">
        <f>[1]!b_dq_amount($A5354,日期设置!B$2,2,10000)</f>
        <v>0</v>
      </c>
      <c r="L5354" s="26">
        <f>[1]!b_info_latestpar(A5354,日期设置!$B$2)</f>
        <v>100</v>
      </c>
      <c r="M5354" s="6">
        <f>[1]!b_info_outstandingbalance($A5354,日期设置!B$2)</f>
        <v>4</v>
      </c>
      <c r="N5354" s="7">
        <f>[1]!b_info_latestissurercreditrating2(A5354,日期设置!$B$2,"102","1")</f>
        <v>0</v>
      </c>
      <c r="O5354" s="8">
        <v>6.59</v>
      </c>
      <c r="P5354" s="9" t="str">
        <f>[1]!b_info_repurchasedate(A5354)</f>
        <v>2022-04-30</v>
      </c>
      <c r="Q5354" s="8" t="s">
        <v>16968</v>
      </c>
      <c r="R5354" s="2" t="str">
        <f>IF((--IF(P5354=0,Q5354,P5354))&gt;(--日期设置!$B$2),IF(P5354=0,Q5354,P5354),Q5354)</f>
        <v>2022-04-30</v>
      </c>
      <c r="S5354" s="2" t="s">
        <v>18483</v>
      </c>
      <c r="T5354" s="8">
        <f>[1]!b_anal_ptmyear($A5354,日期设置!$B$2)</f>
        <v>3.106849315068493</v>
      </c>
      <c r="U5354" s="8">
        <f>[1]!b_anal_termifexercise($A5354,日期设置!B$2)</f>
        <v>1.106849315068493</v>
      </c>
      <c r="V5354" s="10">
        <f>[1]!b_dq_dirtyprice(A5354,日期设置!$B$2)</f>
        <v>108.3938</v>
      </c>
      <c r="W5354" s="11">
        <f>IF(U5354=0,ROUNDUP((Q5354-日期设置!$B$2)/365,0),ROUNDUP((R5354-日期设置!$B$2)/365,0))</f>
        <v>2</v>
      </c>
      <c r="X5354" s="18">
        <f>_xlfn.IFNA(VLOOKUP(A5354,过往入选债券!A:D,4,0),2)</f>
        <v>2</v>
      </c>
      <c r="Y5354">
        <f>_xlfn.IFNA(VLOOKUP(C5354,[2]Sheet1!$A:$A,1,0),3)</f>
        <v>3</v>
      </c>
    </row>
    <row r="5355" spans="1:25" hidden="1" x14ac:dyDescent="0.2">
      <c r="A5355" s="21" t="s">
        <v>10561</v>
      </c>
      <c r="B5355" s="21" t="s">
        <v>10562</v>
      </c>
      <c r="C5355" s="37" t="s">
        <v>22</v>
      </c>
      <c r="D5355" s="26" t="str">
        <f>[1]!b_calc_yield(A5355,日期设置!$B$2,F5355,1,R5355,1,O5355,L5355,S5355,)</f>
        <v>Fetching...</v>
      </c>
      <c r="E5355" s="26">
        <f t="shared" si="166"/>
        <v>8.6485855911610177</v>
      </c>
      <c r="F5355" s="18">
        <f>[1]!b_dq_cleanprice($A5355,日期设置!B$2)</f>
        <v>98.195400000000006</v>
      </c>
      <c r="G5355" s="18" t="str">
        <f t="shared" si="167"/>
        <v>2.10 + 0</v>
      </c>
      <c r="H5355" s="27">
        <f>[1]!b_dq_pctchange($A5355,日期设置!$B$2,1)/100</f>
        <v>0</v>
      </c>
      <c r="I5355" s="26">
        <f>[1]!b_pq_pctchange(A5355,日期设置!$B$4,日期设置!$B$2,1)</f>
        <v>0</v>
      </c>
      <c r="J5355" s="26">
        <f>[1]!b_pq_pctchange(A5355,日期设置!$C$4,日期设置!$B$2,1)</f>
        <v>0</v>
      </c>
      <c r="K5355" s="52">
        <f>[1]!b_dq_amount($A5355,日期设置!B$2,2,10000)</f>
        <v>0</v>
      </c>
      <c r="L5355" s="26">
        <f>[1]!b_info_latestpar(A5355,日期设置!$B$2)</f>
        <v>100</v>
      </c>
      <c r="M5355" s="6">
        <f>[1]!b_info_outstandingbalance($A5355,日期设置!B$2)</f>
        <v>5</v>
      </c>
      <c r="N5355" s="7" t="str">
        <f>[1]!b_info_latestissurercreditrating2(A5355,日期设置!$B$2,"102","1")</f>
        <v>AA+</v>
      </c>
      <c r="O5355" s="8">
        <v>3.3</v>
      </c>
      <c r="P5355" s="9">
        <f>[1]!b_info_repurchasedate(A5355)</f>
        <v>0</v>
      </c>
      <c r="Q5355" s="8" t="s">
        <v>16075</v>
      </c>
      <c r="R5355" s="2" t="str">
        <f>IF((--IF(P5355=0,Q5355,P5355))&gt;(--日期设置!$B$2),IF(P5355=0,Q5355,P5355),Q5355)</f>
        <v>2023-04-29</v>
      </c>
      <c r="S5355" s="2" t="s">
        <v>17832</v>
      </c>
      <c r="T5355" s="8">
        <f>[1]!b_anal_ptmyear($A5355,日期设置!$B$2)</f>
        <v>2.1041095890410957</v>
      </c>
      <c r="U5355" s="8">
        <f>[1]!b_anal_termifexercise($A5355,日期设置!B$2)</f>
        <v>0</v>
      </c>
      <c r="V5355" s="10">
        <f>[1]!b_dq_dirtyprice(A5355,日期设置!$B$2)</f>
        <v>101.15179999999999</v>
      </c>
      <c r="W5355" s="11">
        <f>IF(U5355=0,ROUNDUP((Q5355-日期设置!$B$2)/365,0),ROUNDUP((R5355-日期设置!$B$2)/365,0))</f>
        <v>3</v>
      </c>
      <c r="X5355" s="18">
        <f>_xlfn.IFNA(VLOOKUP(A5355,过往入选债券!A:D,4,0),2)</f>
        <v>2</v>
      </c>
      <c r="Y5355">
        <f>_xlfn.IFNA(VLOOKUP(C5355,[2]Sheet1!$A:$A,1,0),3)</f>
        <v>3</v>
      </c>
    </row>
    <row r="5356" spans="1:25" hidden="1" x14ac:dyDescent="0.2">
      <c r="A5356" s="21" t="s">
        <v>2304</v>
      </c>
      <c r="B5356" s="21" t="s">
        <v>2305</v>
      </c>
      <c r="C5356" s="37" t="s">
        <v>159</v>
      </c>
      <c r="D5356" s="26" t="str">
        <f>[1]!b_calc_yield(A5356,日期设置!$B$2,F5356,1,R5356,1,O5356,L5356,S5356,)</f>
        <v>Fetching...</v>
      </c>
      <c r="E5356" s="26">
        <f t="shared" si="166"/>
        <v>2.9988123806139022</v>
      </c>
      <c r="F5356" s="18">
        <f>[1]!b_dq_cleanprice($A5356,日期设置!B$2)</f>
        <v>100.6412</v>
      </c>
      <c r="G5356" s="18" t="str">
        <f t="shared" si="167"/>
        <v>0.71 + 0</v>
      </c>
      <c r="H5356" s="27">
        <f>[1]!b_dq_pctchange($A5356,日期设置!$B$2,1)/100</f>
        <v>0</v>
      </c>
      <c r="I5356" s="26">
        <f>[1]!b_pq_pctchange(A5356,日期设置!$B$4,日期设置!$B$2,1)</f>
        <v>0</v>
      </c>
      <c r="J5356" s="26">
        <f>[1]!b_pq_pctchange(A5356,日期设置!$C$4,日期设置!$B$2,1)</f>
        <v>-0.50763830054363024</v>
      </c>
      <c r="K5356" s="52">
        <f>[1]!b_dq_amount($A5356,日期设置!B$2,2,10000)</f>
        <v>0</v>
      </c>
      <c r="L5356" s="26">
        <f>[1]!b_info_latestpar(A5356,日期设置!$B$2)</f>
        <v>100</v>
      </c>
      <c r="M5356" s="6">
        <f>[1]!b_info_outstandingbalance($A5356,日期设置!B$2)</f>
        <v>4</v>
      </c>
      <c r="N5356" s="7">
        <f>[1]!b_info_latestissurercreditrating2(A5356,日期设置!$B$2,"102","1")</f>
        <v>0</v>
      </c>
      <c r="O5356" s="8">
        <v>5.2</v>
      </c>
      <c r="P5356" s="9">
        <f>[1]!b_info_repurchasedate(A5356)</f>
        <v>0</v>
      </c>
      <c r="Q5356" s="8" t="s">
        <v>16453</v>
      </c>
      <c r="R5356" s="2" t="str">
        <f>IF((--IF(P5356=0,Q5356,P5356))&gt;(--日期设置!$B$2),IF(P5356=0,Q5356,P5356),Q5356)</f>
        <v>2021-12-07</v>
      </c>
      <c r="S5356" s="2" t="s">
        <v>18140</v>
      </c>
      <c r="T5356" s="8">
        <f>[1]!b_anal_ptmyear($A5356,日期设置!$B$2)</f>
        <v>0.71232876712328763</v>
      </c>
      <c r="U5356" s="8">
        <f>[1]!b_anal_termifexercise($A5356,日期设置!B$2)</f>
        <v>0</v>
      </c>
      <c r="V5356" s="10">
        <f>[1]!b_dq_dirtyprice(A5356,日期设置!$B$2)</f>
        <v>102.1371</v>
      </c>
      <c r="W5356" s="11">
        <f>IF(U5356=0,ROUNDUP((Q5356-日期设置!$B$2)/365,0),ROUNDUP((R5356-日期设置!$B$2)/365,0))</f>
        <v>1</v>
      </c>
      <c r="X5356" s="18">
        <f>_xlfn.IFNA(VLOOKUP(A5356,过往入选债券!A:D,4,0),2)</f>
        <v>2</v>
      </c>
      <c r="Y5356">
        <f>_xlfn.IFNA(VLOOKUP(C5356,[2]Sheet1!$A:$A,1,0),3)</f>
        <v>3</v>
      </c>
    </row>
    <row r="5357" spans="1:25" hidden="1" x14ac:dyDescent="0.2">
      <c r="A5357" s="21" t="s">
        <v>5666</v>
      </c>
      <c r="B5357" s="21" t="s">
        <v>5667</v>
      </c>
      <c r="C5357" s="37" t="s">
        <v>527</v>
      </c>
      <c r="D5357" s="26" t="str">
        <f>[1]!b_calc_yield(A5357,日期设置!$B$2,F5357,1,R5357,1,O5357,L5357,S5357,)</f>
        <v>Fetching...</v>
      </c>
      <c r="E5357" s="26">
        <f t="shared" si="166"/>
        <v>4.3954970370101654</v>
      </c>
      <c r="F5357" s="18">
        <f>[1]!b_dq_cleanprice($A5357,日期设置!B$2)</f>
        <v>101.97750000000001</v>
      </c>
      <c r="G5357" s="18" t="str">
        <f t="shared" si="167"/>
        <v>1.09 + 0</v>
      </c>
      <c r="H5357" s="27">
        <f>[1]!b_dq_pctchange($A5357,日期设置!$B$2,1)/100</f>
        <v>0</v>
      </c>
      <c r="I5357" s="26">
        <f>[1]!b_pq_pctchange(A5357,日期设置!$B$4,日期设置!$B$2,1)</f>
        <v>0</v>
      </c>
      <c r="J5357" s="26">
        <f>[1]!b_pq_pctchange(A5357,日期设置!$C$4,日期设置!$B$2,1)</f>
        <v>0.14612776162320493</v>
      </c>
      <c r="K5357" s="52">
        <f>[1]!b_dq_amount($A5357,日期设置!B$2,2,10000)</f>
        <v>0</v>
      </c>
      <c r="L5357" s="26">
        <f>[1]!b_info_latestpar(A5357,日期设置!$B$2)</f>
        <v>100</v>
      </c>
      <c r="M5357" s="6">
        <f>[1]!b_info_outstandingbalance($A5357,日期设置!B$2)</f>
        <v>24</v>
      </c>
      <c r="N5357" s="7" t="str">
        <f>[1]!b_info_latestissurercreditrating2(A5357,日期设置!$B$2,"102","1")</f>
        <v>AA+</v>
      </c>
      <c r="O5357" s="8">
        <v>6.1</v>
      </c>
      <c r="P5357" s="9">
        <f>[1]!b_info_repurchasedate(A5357)</f>
        <v>0</v>
      </c>
      <c r="Q5357" s="8" t="s">
        <v>16047</v>
      </c>
      <c r="R5357" s="2" t="str">
        <f>IF((--IF(P5357=0,Q5357,P5357))&gt;(--日期设置!$B$2),IF(P5357=0,Q5357,P5357),Q5357)</f>
        <v>2022-04-27</v>
      </c>
      <c r="S5357" s="2" t="s">
        <v>17940</v>
      </c>
      <c r="T5357" s="8">
        <f>[1]!b_anal_ptmyear($A5357,日期设置!$B$2)</f>
        <v>1.0986301369863014</v>
      </c>
      <c r="U5357" s="8">
        <f>[1]!b_anal_termifexercise($A5357,日期设置!B$2)</f>
        <v>0</v>
      </c>
      <c r="V5357" s="10">
        <f>[1]!b_dq_dirtyprice(A5357,日期设置!$B$2)</f>
        <v>107.4759</v>
      </c>
      <c r="W5357" s="11">
        <f>IF(U5357=0,ROUNDUP((Q5357-日期设置!$B$2)/365,0),ROUNDUP((R5357-日期设置!$B$2)/365,0))</f>
        <v>2</v>
      </c>
      <c r="X5357" s="18">
        <f>_xlfn.IFNA(VLOOKUP(A5357,过往入选债券!A:D,4,0),2)</f>
        <v>2</v>
      </c>
      <c r="Y5357">
        <f>_xlfn.IFNA(VLOOKUP(C5357,[2]Sheet1!$A:$A,1,0),3)</f>
        <v>3</v>
      </c>
    </row>
    <row r="5358" spans="1:25" hidden="1" x14ac:dyDescent="0.2">
      <c r="A5358" s="21" t="s">
        <v>2299</v>
      </c>
      <c r="B5358" s="21" t="s">
        <v>2300</v>
      </c>
      <c r="C5358" s="37" t="s">
        <v>433</v>
      </c>
      <c r="D5358" s="26" t="str">
        <f>[1]!b_calc_yield(A5358,日期设置!$B$2,F5358,1,R5358,1,O5358,L5358,S5358,)</f>
        <v>Fetching...</v>
      </c>
      <c r="E5358" s="26">
        <f t="shared" si="166"/>
        <v>2.8560332753686746</v>
      </c>
      <c r="F5358" s="18">
        <f>[1]!b_dq_cleanprice($A5358,日期设置!B$2)</f>
        <v>101.87139999999999</v>
      </c>
      <c r="G5358" s="18" t="str">
        <f t="shared" si="167"/>
        <v>0.71 + 0</v>
      </c>
      <c r="H5358" s="27">
        <f>[1]!b_dq_pctchange($A5358,日期设置!$B$2,1)/100</f>
        <v>0</v>
      </c>
      <c r="I5358" s="26">
        <f>[1]!b_pq_pctchange(A5358,日期设置!$B$4,日期设置!$B$2,1)</f>
        <v>0</v>
      </c>
      <c r="J5358" s="26">
        <f>[1]!b_pq_pctchange(A5358,日期设置!$C$4,日期设置!$B$2,1)</f>
        <v>-5.5235230462383968E-2</v>
      </c>
      <c r="K5358" s="52">
        <f>[1]!b_dq_amount($A5358,日期设置!B$2,2,10000)</f>
        <v>0</v>
      </c>
      <c r="L5358" s="26">
        <f>[1]!b_info_latestpar(A5358,日期设置!$B$2)</f>
        <v>100</v>
      </c>
      <c r="M5358" s="6">
        <f>[1]!b_info_outstandingbalance($A5358,日期设置!B$2)</f>
        <v>5</v>
      </c>
      <c r="N5358" s="7">
        <f>[1]!b_info_latestissurercreditrating2(A5358,日期设置!$B$2,"102","1")</f>
        <v>0</v>
      </c>
      <c r="O5358" s="8">
        <v>7</v>
      </c>
      <c r="P5358" s="9">
        <f>[1]!b_info_repurchasedate(A5358)</f>
        <v>0</v>
      </c>
      <c r="Q5358" s="8" t="s">
        <v>16453</v>
      </c>
      <c r="R5358" s="2" t="str">
        <f>IF((--IF(P5358=0,Q5358,P5358))&gt;(--日期设置!$B$2),IF(P5358=0,Q5358,P5358),Q5358)</f>
        <v>2021-12-07</v>
      </c>
      <c r="S5358" s="2" t="s">
        <v>18140</v>
      </c>
      <c r="T5358" s="8">
        <f>[1]!b_anal_ptmyear($A5358,日期设置!$B$2)</f>
        <v>0.71232876712328763</v>
      </c>
      <c r="U5358" s="8">
        <f>[1]!b_anal_termifexercise($A5358,日期设置!B$2)</f>
        <v>0</v>
      </c>
      <c r="V5358" s="10">
        <f>[1]!b_dq_dirtyprice(A5358,日期设置!$B$2)</f>
        <v>104.02889999999999</v>
      </c>
      <c r="W5358" s="11">
        <f>IF(U5358=0,ROUNDUP((Q5358-日期设置!$B$2)/365,0),ROUNDUP((R5358-日期设置!$B$2)/365,0))</f>
        <v>1</v>
      </c>
      <c r="X5358" s="18">
        <f>_xlfn.IFNA(VLOOKUP(A5358,过往入选债券!A:D,4,0),2)</f>
        <v>2</v>
      </c>
      <c r="Y5358">
        <f>_xlfn.IFNA(VLOOKUP(C5358,[2]Sheet1!$A:$A,1,0),3)</f>
        <v>3</v>
      </c>
    </row>
    <row r="5359" spans="1:25" hidden="1" x14ac:dyDescent="0.2">
      <c r="A5359" s="21" t="s">
        <v>6187</v>
      </c>
      <c r="B5359" s="21" t="s">
        <v>6188</v>
      </c>
      <c r="C5359" s="37" t="s">
        <v>196</v>
      </c>
      <c r="D5359" s="26" t="str">
        <f>[1]!b_calc_yield(A5359,日期设置!$B$2,F5359,1,R5359,1,O5359,L5359,S5359,)</f>
        <v>Fetching...</v>
      </c>
      <c r="E5359" s="26">
        <f t="shared" si="166"/>
        <v>6.2113814377657173</v>
      </c>
      <c r="F5359" s="18">
        <f>[1]!b_dq_cleanprice($A5359,日期设置!B$2)</f>
        <v>102.83710000000001</v>
      </c>
      <c r="G5359" s="18" t="str">
        <f t="shared" si="167"/>
        <v>1.51 + 1.51</v>
      </c>
      <c r="H5359" s="27">
        <f>[1]!b_dq_pctchange($A5359,日期设置!$B$2,1)/100</f>
        <v>0</v>
      </c>
      <c r="I5359" s="26">
        <f>[1]!b_pq_pctchange(A5359,日期设置!$B$4,日期设置!$B$2,1)</f>
        <v>0</v>
      </c>
      <c r="J5359" s="26">
        <f>[1]!b_pq_pctchange(A5359,日期设置!$C$4,日期设置!$B$2,1)</f>
        <v>0</v>
      </c>
      <c r="K5359" s="52">
        <f>[1]!b_dq_amount($A5359,日期设置!B$2,2,10000)</f>
        <v>0</v>
      </c>
      <c r="L5359" s="26">
        <f>[1]!b_info_latestpar(A5359,日期设置!$B$2)</f>
        <v>100</v>
      </c>
      <c r="M5359" s="6">
        <f>[1]!b_info_outstandingbalance($A5359,日期设置!B$2)</f>
        <v>5</v>
      </c>
      <c r="N5359" s="7" t="str">
        <f>[1]!b_info_latestissurercreditrating2(A5359,日期设置!$B$2,"102","1")</f>
        <v>AAA</v>
      </c>
      <c r="O5359" s="8">
        <v>6.2</v>
      </c>
      <c r="P5359" s="9">
        <f>[1]!b_info_repurchasedate(A5359)</f>
        <v>0</v>
      </c>
      <c r="Q5359" s="8" t="s">
        <v>16990</v>
      </c>
      <c r="R5359" s="2" t="str">
        <f>IF((--IF(P5359=0,Q5359,P5359))&gt;(--日期设置!$B$2),IF(P5359=0,Q5359,P5359),Q5359)</f>
        <v>2022-09-27</v>
      </c>
      <c r="S5359" s="2" t="s">
        <v>18407</v>
      </c>
      <c r="T5359" s="8">
        <f>[1]!b_anal_ptmyear($A5359,日期设置!$B$2)</f>
        <v>1.5178082191780822</v>
      </c>
      <c r="U5359" s="8">
        <f>[1]!b_anal_termifexercise($A5359,日期设置!B$2)</f>
        <v>1.5178082191780822</v>
      </c>
      <c r="V5359" s="10">
        <f>[1]!b_dq_dirtyprice(A5359,日期设置!$B$2)</f>
        <v>105.8267</v>
      </c>
      <c r="W5359" s="11">
        <f>IF(U5359=0,ROUNDUP((Q5359-日期设置!$B$2)/365,0),ROUNDUP((R5359-日期设置!$B$2)/365,0))</f>
        <v>2</v>
      </c>
      <c r="X5359" s="18">
        <f>_xlfn.IFNA(VLOOKUP(A5359,过往入选债券!A:D,4,0),2)</f>
        <v>2</v>
      </c>
      <c r="Y5359">
        <f>_xlfn.IFNA(VLOOKUP(C5359,[2]Sheet1!$A:$A,1,0),3)</f>
        <v>3</v>
      </c>
    </row>
    <row r="5360" spans="1:25" hidden="1" x14ac:dyDescent="0.2">
      <c r="A5360" s="21" t="s">
        <v>4474</v>
      </c>
      <c r="B5360" s="21" t="s">
        <v>4475</v>
      </c>
      <c r="C5360" s="37" t="s">
        <v>3743</v>
      </c>
      <c r="D5360" s="26" t="str">
        <f>[1]!b_calc_yield(A5360,日期设置!$B$2,F5360,1,R5360,1,O5360,L5360,S5360,)</f>
        <v>Fetching...</v>
      </c>
      <c r="E5360" s="26">
        <f t="shared" si="166"/>
        <v>8.8631646300544542</v>
      </c>
      <c r="F5360" s="18">
        <f>[1]!b_dq_cleanprice($A5360,日期设置!B$2)</f>
        <v>99.3</v>
      </c>
      <c r="G5360" s="18" t="str">
        <f t="shared" si="167"/>
        <v>4.16 + 2.16</v>
      </c>
      <c r="H5360" s="27">
        <f>[1]!b_dq_pctchange($A5360,日期设置!$B$2,1)/100</f>
        <v>0</v>
      </c>
      <c r="I5360" s="26">
        <f>[1]!b_pq_pctchange(A5360,日期设置!$B$4,日期设置!$B$2,1)</f>
        <v>0</v>
      </c>
      <c r="J5360" s="26">
        <f>[1]!b_pq_pctchange(A5360,日期设置!$C$4,日期设置!$B$2,1)</f>
        <v>0</v>
      </c>
      <c r="K5360" s="52">
        <f>[1]!b_dq_amount($A5360,日期设置!B$2,2,10000)</f>
        <v>0</v>
      </c>
      <c r="L5360" s="26">
        <f>[1]!b_info_latestpar(A5360,日期设置!$B$2)</f>
        <v>100</v>
      </c>
      <c r="M5360" s="6">
        <f>[1]!b_info_outstandingbalance($A5360,日期设置!B$2)</f>
        <v>10</v>
      </c>
      <c r="N5360" s="7">
        <f>[1]!b_info_latestissurercreditrating2(A5360,日期设置!$B$2,"102","1")</f>
        <v>0</v>
      </c>
      <c r="O5360" s="8">
        <v>3.87</v>
      </c>
      <c r="P5360" s="9" t="str">
        <f>[1]!b_info_repurchasedate(A5360)</f>
        <v>2023-05-22</v>
      </c>
      <c r="Q5360" s="8" t="s">
        <v>16808</v>
      </c>
      <c r="R5360" s="2" t="str">
        <f>IF((--IF(P5360=0,Q5360,P5360))&gt;(--日期设置!$B$2),IF(P5360=0,Q5360,P5360),Q5360)</f>
        <v>2023-05-22</v>
      </c>
      <c r="S5360" s="2" t="s">
        <v>18238</v>
      </c>
      <c r="T5360" s="8">
        <f>[1]!b_anal_ptmyear($A5360,日期设置!$B$2)</f>
        <v>4.1671232876712327</v>
      </c>
      <c r="U5360" s="8">
        <f>[1]!b_anal_termifexercise($A5360,日期设置!B$2)</f>
        <v>2.1671232876712327</v>
      </c>
      <c r="V5360" s="10">
        <f>[1]!b_dq_dirtyprice(A5360,日期设置!$B$2)</f>
        <v>102.5232</v>
      </c>
      <c r="W5360" s="11">
        <f>IF(U5360=0,ROUNDUP((Q5360-日期设置!$B$2)/365,0),ROUNDUP((R5360-日期设置!$B$2)/365,0))</f>
        <v>3</v>
      </c>
      <c r="X5360" s="18">
        <f>_xlfn.IFNA(VLOOKUP(A5360,过往入选债券!A:D,4,0),2)</f>
        <v>2</v>
      </c>
      <c r="Y5360" s="45">
        <f>_xlfn.IFNA(VLOOKUP(C5360,[2]Sheet1!$A:$A,1,0),3)</f>
        <v>3</v>
      </c>
    </row>
    <row r="5361" spans="1:25" hidden="1" x14ac:dyDescent="0.2">
      <c r="A5361" s="21" t="s">
        <v>11104</v>
      </c>
      <c r="B5361" s="21" t="s">
        <v>11105</v>
      </c>
      <c r="C5361" s="37" t="s">
        <v>11106</v>
      </c>
      <c r="D5361" s="26" t="str">
        <f>[1]!b_calc_yield(A5361,日期设置!$B$2,F5361,1,R5361,1,O5361,L5361,S5361,)</f>
        <v>Fetching...</v>
      </c>
      <c r="E5361" s="26">
        <f t="shared" si="166"/>
        <v>9.1426639302367718</v>
      </c>
      <c r="F5361" s="18">
        <f>[1]!b_dq_cleanprice($A5361,日期设置!B$2)</f>
        <v>98.885099999999994</v>
      </c>
      <c r="G5361" s="18" t="str">
        <f t="shared" si="167"/>
        <v>4.22 + 2.22</v>
      </c>
      <c r="H5361" s="27">
        <f>[1]!b_dq_pctchange($A5361,日期设置!$B$2,1)/100</f>
        <v>0</v>
      </c>
      <c r="I5361" s="26">
        <f>[1]!b_pq_pctchange(A5361,日期设置!$B$4,日期设置!$B$2,1)</f>
        <v>0</v>
      </c>
      <c r="J5361" s="26">
        <f>[1]!b_pq_pctchange(A5361,日期设置!$C$4,日期设置!$B$2,1)</f>
        <v>5.9802076376662835E-2</v>
      </c>
      <c r="K5361" s="52">
        <f>[1]!b_dq_amount($A5361,日期设置!B$2,2,10000)</f>
        <v>0</v>
      </c>
      <c r="L5361" s="26">
        <f>[1]!b_info_latestpar(A5361,日期设置!$B$2)</f>
        <v>100</v>
      </c>
      <c r="M5361" s="6">
        <f>[1]!b_info_outstandingbalance($A5361,日期设置!B$2)</f>
        <v>10</v>
      </c>
      <c r="N5361" s="7" t="str">
        <f>[1]!b_info_latestissurercreditrating2(A5361,日期设置!$B$2,"102","1")</f>
        <v>AAA</v>
      </c>
      <c r="O5361" s="8">
        <v>3.68</v>
      </c>
      <c r="P5361" s="9" t="str">
        <f>[1]!b_info_repurchasedate(A5361)</f>
        <v>2023-06-12</v>
      </c>
      <c r="Q5361" s="8" t="s">
        <v>16871</v>
      </c>
      <c r="R5361" s="2" t="str">
        <f>IF((--IF(P5361=0,Q5361,P5361))&gt;(--日期设置!$B$2),IF(P5361=0,Q5361,P5361),Q5361)</f>
        <v>2023-06-12</v>
      </c>
      <c r="S5361" s="2" t="s">
        <v>17848</v>
      </c>
      <c r="T5361" s="8">
        <f>[1]!b_anal_ptmyear($A5361,日期设置!$B$2)</f>
        <v>4.2246575342465755</v>
      </c>
      <c r="U5361" s="8">
        <f>[1]!b_anal_termifexercise($A5361,日期设置!B$2)</f>
        <v>2.2246575342465755</v>
      </c>
      <c r="V5361" s="10">
        <f>[1]!b_dq_dirtyprice(A5361,日期设置!$B$2)</f>
        <v>101.7384</v>
      </c>
      <c r="W5361" s="11">
        <f>IF(U5361=0,ROUNDUP((Q5361-日期设置!$B$2)/365,0),ROUNDUP((R5361-日期设置!$B$2)/365,0))</f>
        <v>3</v>
      </c>
      <c r="X5361" s="18">
        <f>_xlfn.IFNA(VLOOKUP(A5361,过往入选债券!A:D,4,0),2)</f>
        <v>2</v>
      </c>
      <c r="Y5361">
        <f>_xlfn.IFNA(VLOOKUP(C5361,[2]Sheet1!$A:$A,1,0),3)</f>
        <v>3</v>
      </c>
    </row>
    <row r="5362" spans="1:25" hidden="1" x14ac:dyDescent="0.2">
      <c r="A5362" s="21" t="s">
        <v>9657</v>
      </c>
      <c r="B5362" s="21" t="s">
        <v>9658</v>
      </c>
      <c r="C5362" s="37" t="s">
        <v>103</v>
      </c>
      <c r="D5362" s="26" t="str">
        <f>[1]!b_calc_yield(A5362,日期设置!$B$2,F5362,1,R5362,1,O5362,L5362,S5362,)</f>
        <v>Fetching...</v>
      </c>
      <c r="E5362" s="26">
        <f t="shared" si="166"/>
        <v>15.587224736855676</v>
      </c>
      <c r="F5362" s="18">
        <f>[1]!b_dq_cleanprice($A5362,日期设置!B$2)</f>
        <v>99.784700000000001</v>
      </c>
      <c r="G5362" s="18" t="str">
        <f t="shared" si="167"/>
        <v>3.73 + 0</v>
      </c>
      <c r="H5362" s="27">
        <f>[1]!b_dq_pctchange($A5362,日期设置!$B$2,1)/100</f>
        <v>0</v>
      </c>
      <c r="I5362" s="26">
        <f>[1]!b_pq_pctchange(A5362,日期设置!$B$4,日期设置!$B$2,1)</f>
        <v>0</v>
      </c>
      <c r="J5362" s="26">
        <f>[1]!b_pq_pctchange(A5362,日期设置!$C$4,日期设置!$B$2,1)</f>
        <v>0.49479623016232233</v>
      </c>
      <c r="K5362" s="52">
        <f>[1]!b_dq_amount($A5362,日期设置!B$2,2,10000)</f>
        <v>0</v>
      </c>
      <c r="L5362" s="26">
        <f>[1]!b_info_latestpar(A5362,日期设置!$B$2)</f>
        <v>100</v>
      </c>
      <c r="M5362" s="6">
        <f>[1]!b_info_outstandingbalance($A5362,日期设置!B$2)</f>
        <v>10</v>
      </c>
      <c r="N5362" s="7" t="str">
        <f>[1]!b_info_latestissurercreditrating2(A5362,日期设置!$B$2,"102","1")</f>
        <v>AAA</v>
      </c>
      <c r="O5362" s="8">
        <v>4.1500000000000004</v>
      </c>
      <c r="P5362" s="9">
        <f>[1]!b_info_repurchasedate(A5362)</f>
        <v>0</v>
      </c>
      <c r="Q5362" s="8" t="s">
        <v>16852</v>
      </c>
      <c r="R5362" s="2" t="str">
        <f>IF((--IF(P5362=0,Q5362,P5362))&gt;(--日期设置!$B$2),IF(P5362=0,Q5362,P5362),Q5362)</f>
        <v>2024-12-16</v>
      </c>
      <c r="S5362" s="2" t="s">
        <v>18547</v>
      </c>
      <c r="T5362" s="8">
        <f>[1]!b_anal_ptmyear($A5362,日期设置!$B$2)</f>
        <v>3.7369863013698632</v>
      </c>
      <c r="U5362" s="8">
        <f>[1]!b_anal_termifexercise($A5362,日期设置!B$2)</f>
        <v>0</v>
      </c>
      <c r="V5362" s="10">
        <f>[1]!b_dq_dirtyprice(A5362,日期设置!$B$2)</f>
        <v>100.8762</v>
      </c>
      <c r="W5362" s="11">
        <f>IF(U5362=0,ROUNDUP((Q5362-日期设置!$B$2)/365,0),ROUNDUP((R5362-日期设置!$B$2)/365,0))</f>
        <v>4</v>
      </c>
      <c r="X5362" s="18">
        <f>_xlfn.IFNA(VLOOKUP(A5362,过往入选债券!A:D,4,0),2)</f>
        <v>2</v>
      </c>
      <c r="Y5362">
        <f>_xlfn.IFNA(VLOOKUP(C5362,[2]Sheet1!$A:$A,1,0),3)</f>
        <v>3</v>
      </c>
    </row>
    <row r="5363" spans="1:25" hidden="1" x14ac:dyDescent="0.2">
      <c r="A5363" s="21" t="s">
        <v>11077</v>
      </c>
      <c r="B5363" s="21" t="s">
        <v>11078</v>
      </c>
      <c r="C5363" s="37" t="s">
        <v>148</v>
      </c>
      <c r="D5363" s="26" t="str">
        <f>[1]!b_calc_yield(A5363,日期设置!$B$2,F5363,1,R5363,1,O5363,L5363,S5363,)</f>
        <v>Fetching...</v>
      </c>
      <c r="E5363" s="26">
        <f t="shared" si="166"/>
        <v>9.1358958599278228</v>
      </c>
      <c r="F5363" s="18">
        <f>[1]!b_dq_cleanprice($A5363,日期设置!B$2)</f>
        <v>98.723699999999994</v>
      </c>
      <c r="G5363" s="18" t="str">
        <f t="shared" si="167"/>
        <v>2.22 + 0</v>
      </c>
      <c r="H5363" s="27">
        <f>[1]!b_dq_pctchange($A5363,日期设置!$B$2,1)/100</f>
        <v>0</v>
      </c>
      <c r="I5363" s="26">
        <f>[1]!b_pq_pctchange(A5363,日期设置!$B$4,日期设置!$B$2,1)</f>
        <v>5.3688066257062518E-3</v>
      </c>
      <c r="J5363" s="26">
        <f>[1]!b_pq_pctchange(A5363,日期设置!$C$4,日期设置!$B$2,1)</f>
        <v>-0.36855793131218689</v>
      </c>
      <c r="K5363" s="52">
        <f>[1]!b_dq_amount($A5363,日期设置!B$2,2,10000)</f>
        <v>0</v>
      </c>
      <c r="L5363" s="26">
        <f>[1]!b_info_latestpar(A5363,日期设置!$B$2)</f>
        <v>100</v>
      </c>
      <c r="M5363" s="6">
        <f>[1]!b_info_outstandingbalance($A5363,日期设置!B$2)</f>
        <v>13</v>
      </c>
      <c r="N5363" s="7" t="str">
        <f>[1]!b_info_latestissurercreditrating2(A5363,日期设置!$B$2,"102","1")</f>
        <v>AAA</v>
      </c>
      <c r="O5363" s="8">
        <v>3.6</v>
      </c>
      <c r="P5363" s="9">
        <f>[1]!b_info_repurchasedate(A5363)</f>
        <v>0</v>
      </c>
      <c r="Q5363" s="8" t="s">
        <v>16424</v>
      </c>
      <c r="R5363" s="2" t="str">
        <f>IF((--IF(P5363=0,Q5363,P5363))&gt;(--日期设置!$B$2),IF(P5363=0,Q5363,P5363),Q5363)</f>
        <v>2023-06-11</v>
      </c>
      <c r="S5363" s="2" t="s">
        <v>18194</v>
      </c>
      <c r="T5363" s="8">
        <f>[1]!b_anal_ptmyear($A5363,日期设置!$B$2)</f>
        <v>2.2219178082191782</v>
      </c>
      <c r="U5363" s="8">
        <f>[1]!b_anal_termifexercise($A5363,日期设置!B$2)</f>
        <v>0</v>
      </c>
      <c r="V5363" s="10">
        <f>[1]!b_dq_dirtyprice(A5363,日期设置!$B$2)</f>
        <v>101.5248</v>
      </c>
      <c r="W5363" s="11">
        <f>IF(U5363=0,ROUNDUP((Q5363-日期设置!$B$2)/365,0),ROUNDUP((R5363-日期设置!$B$2)/365,0))</f>
        <v>3</v>
      </c>
      <c r="X5363" s="18">
        <f>_xlfn.IFNA(VLOOKUP(A5363,过往入选债券!A:D,4,0),2)</f>
        <v>2</v>
      </c>
      <c r="Y5363">
        <f>_xlfn.IFNA(VLOOKUP(C5363,[2]Sheet1!$A:$A,1,0),3)</f>
        <v>3</v>
      </c>
    </row>
    <row r="5364" spans="1:25" hidden="1" x14ac:dyDescent="0.2">
      <c r="A5364" s="21" t="s">
        <v>10370</v>
      </c>
      <c r="B5364" s="21" t="s">
        <v>10371</v>
      </c>
      <c r="C5364" s="37" t="s">
        <v>4797</v>
      </c>
      <c r="D5364" s="26" t="str">
        <f>[1]!b_calc_yield(A5364,日期设置!$B$2,F5364,1,R5364,1,O5364,L5364,S5364,)</f>
        <v>Fetching...</v>
      </c>
      <c r="E5364" s="26">
        <f t="shared" si="166"/>
        <v>8.17829892553954</v>
      </c>
      <c r="F5364" s="18">
        <f>[1]!b_dq_cleanprice($A5364,日期设置!B$2)</f>
        <v>98.853099999999998</v>
      </c>
      <c r="G5364" s="18" t="str">
        <f t="shared" si="167"/>
        <v>2.00 + 0</v>
      </c>
      <c r="H5364" s="27">
        <f>[1]!b_dq_pctchange($A5364,日期设置!$B$2,1)/100</f>
        <v>0</v>
      </c>
      <c r="I5364" s="26">
        <f>[1]!b_pq_pctchange(A5364,日期设置!$B$4,日期设置!$B$2,1)</f>
        <v>0</v>
      </c>
      <c r="J5364" s="26">
        <f>[1]!b_pq_pctchange(A5364,日期设置!$C$4,日期设置!$B$2,1)</f>
        <v>0.81979167622817839</v>
      </c>
      <c r="K5364" s="52">
        <f>[1]!b_dq_amount($A5364,日期设置!B$2,2,10000)</f>
        <v>0</v>
      </c>
      <c r="L5364" s="26">
        <f>[1]!b_info_latestpar(A5364,日期设置!$B$2)</f>
        <v>100</v>
      </c>
      <c r="M5364" s="6">
        <f>[1]!b_info_outstandingbalance($A5364,日期设置!B$2)</f>
        <v>15</v>
      </c>
      <c r="N5364" s="7" t="str">
        <f>[1]!b_info_latestissurercreditrating2(A5364,日期设置!$B$2,"102","1")</f>
        <v>AAA</v>
      </c>
      <c r="O5364" s="8">
        <v>3.6</v>
      </c>
      <c r="P5364" s="9">
        <f>[1]!b_info_repurchasedate(A5364)</f>
        <v>0</v>
      </c>
      <c r="Q5364" s="8" t="s">
        <v>16225</v>
      </c>
      <c r="R5364" s="2" t="str">
        <f>IF((--IF(P5364=0,Q5364,P5364))&gt;(--日期设置!$B$2),IF(P5364=0,Q5364,P5364),Q5364)</f>
        <v>2023-03-25</v>
      </c>
      <c r="S5364" s="2" t="s">
        <v>18165</v>
      </c>
      <c r="T5364" s="8">
        <f>[1]!b_anal_ptmyear($A5364,日期设置!$B$2)</f>
        <v>2.0082191780821916</v>
      </c>
      <c r="U5364" s="8">
        <f>[1]!b_anal_termifexercise($A5364,日期设置!B$2)</f>
        <v>0</v>
      </c>
      <c r="V5364" s="10">
        <f>[1]!b_dq_dirtyprice(A5364,日期设置!$B$2)</f>
        <v>102.4235</v>
      </c>
      <c r="W5364" s="11">
        <f>IF(U5364=0,ROUNDUP((Q5364-日期设置!$B$2)/365,0),ROUNDUP((R5364-日期设置!$B$2)/365,0))</f>
        <v>3</v>
      </c>
      <c r="X5364" s="18">
        <f>_xlfn.IFNA(VLOOKUP(A5364,过往入选债券!A:D,4,0),2)</f>
        <v>2</v>
      </c>
      <c r="Y5364">
        <f>_xlfn.IFNA(VLOOKUP(C5364,[2]Sheet1!$A:$A,1,0),3)</f>
        <v>3</v>
      </c>
    </row>
    <row r="5365" spans="1:25" hidden="1" x14ac:dyDescent="0.2">
      <c r="A5365" s="21" t="s">
        <v>15722</v>
      </c>
      <c r="B5365" s="21" t="s">
        <v>15723</v>
      </c>
      <c r="C5365" s="37" t="s">
        <v>15724</v>
      </c>
      <c r="D5365" s="26" t="str">
        <f>[1]!b_calc_yield(A5365,日期设置!$B$2,F5365,1,R5365,1,O5365,L5365,S5365,)</f>
        <v>Fetching...</v>
      </c>
      <c r="E5365" s="26">
        <f t="shared" si="166"/>
        <v>16.82708264188517</v>
      </c>
      <c r="F5365" s="18">
        <f>[1]!b_dq_cleanprice($A5365,日期设置!B$2)</f>
        <v>97.823899999999995</v>
      </c>
      <c r="G5365" s="18" t="str">
        <f t="shared" si="167"/>
        <v>3.97 + 0</v>
      </c>
      <c r="H5365" s="27">
        <f>[1]!b_dq_pctchange($A5365,日期设置!$B$2,1)/100</f>
        <v>0</v>
      </c>
      <c r="I5365" s="26">
        <f>[1]!b_pq_pctchange(A5365,日期设置!$B$4,日期设置!$B$2,1)</f>
        <v>0</v>
      </c>
      <c r="J5365" s="26">
        <f>[1]!b_pq_pctchange(A5365,日期设置!$C$4,日期设置!$B$2,1)</f>
        <v>0</v>
      </c>
      <c r="K5365" s="52">
        <f>[1]!b_dq_amount($A5365,日期设置!B$2,2,10000)</f>
        <v>0</v>
      </c>
      <c r="L5365" s="26">
        <f>[1]!b_info_latestpar(A5365,日期设置!$B$2)</f>
        <v>100</v>
      </c>
      <c r="M5365" s="6">
        <f>[1]!b_info_outstandingbalance($A5365,日期设置!B$2)</f>
        <v>8.6999999999999993</v>
      </c>
      <c r="N5365" s="7" t="str">
        <f>[1]!b_info_latestissurercreditrating2(A5365,日期设置!$B$2,"102","1")</f>
        <v>AA+</v>
      </c>
      <c r="O5365" s="8">
        <v>3.6</v>
      </c>
      <c r="P5365" s="9">
        <f>[1]!b_info_repurchasedate(A5365)</f>
        <v>0</v>
      </c>
      <c r="Q5365" s="8" t="s">
        <v>16861</v>
      </c>
      <c r="R5365" s="2" t="str">
        <f>IF((--IF(P5365=0,Q5365,P5365))&gt;(--日期设置!$B$2),IF(P5365=0,Q5365,P5365),Q5365)</f>
        <v>2025-03-12</v>
      </c>
      <c r="S5365" s="2" t="s">
        <v>17859</v>
      </c>
      <c r="T5365" s="8">
        <f>[1]!b_anal_ptmyear($A5365,日期设置!$B$2)</f>
        <v>3.9726027397260273</v>
      </c>
      <c r="U5365" s="8">
        <f>[1]!b_anal_termifexercise($A5365,日期设置!B$2)</f>
        <v>0</v>
      </c>
      <c r="V5365" s="10">
        <f>[1]!b_dq_dirtyprice(A5365,日期设置!$B$2)</f>
        <v>97.922499999999999</v>
      </c>
      <c r="W5365" s="11">
        <f>IF(U5365=0,ROUNDUP((Q5365-日期设置!$B$2)/365,0),ROUNDUP((R5365-日期设置!$B$2)/365,0))</f>
        <v>4</v>
      </c>
      <c r="X5365" s="18">
        <f>_xlfn.IFNA(VLOOKUP(A5365,过往入选债券!A:D,4,0),2)</f>
        <v>2</v>
      </c>
      <c r="Y5365">
        <f>_xlfn.IFNA(VLOOKUP(C5365,[2]Sheet1!$A:$A,1,0),3)</f>
        <v>3</v>
      </c>
    </row>
    <row r="5366" spans="1:25" hidden="1" x14ac:dyDescent="0.2">
      <c r="A5366" s="21" t="s">
        <v>13444</v>
      </c>
      <c r="B5366" s="21" t="s">
        <v>13445</v>
      </c>
      <c r="C5366" s="37" t="s">
        <v>690</v>
      </c>
      <c r="D5366" s="26" t="str">
        <f>[1]!b_calc_yield(A5366,日期设置!$B$2,F5366,1,R5366,1,O5366,L5366,S5366,)</f>
        <v>Fetching...</v>
      </c>
      <c r="E5366" s="26">
        <f t="shared" si="166"/>
        <v>19.391295179664315</v>
      </c>
      <c r="F5366" s="18">
        <f>[1]!b_dq_cleanprice($A5366,日期设置!B$2)</f>
        <v>58.665700000000001</v>
      </c>
      <c r="G5366" s="18" t="str">
        <f t="shared" si="167"/>
        <v>2.52 + 0</v>
      </c>
      <c r="H5366" s="27">
        <f>[1]!b_dq_pctchange($A5366,日期设置!$B$2,1)/100</f>
        <v>0</v>
      </c>
      <c r="I5366" s="26">
        <f>[1]!b_pq_pctchange(A5366,日期设置!$B$4,日期设置!$B$2,1)</f>
        <v>0</v>
      </c>
      <c r="J5366" s="26">
        <f>[1]!b_pq_pctchange(A5366,日期设置!$C$4,日期设置!$B$2,1)</f>
        <v>0</v>
      </c>
      <c r="K5366" s="52">
        <f>[1]!b_dq_amount($A5366,日期设置!B$2,2,10000)</f>
        <v>0</v>
      </c>
      <c r="L5366" s="26">
        <f>[1]!b_info_latestpar(A5366,日期设置!$B$2)</f>
        <v>60</v>
      </c>
      <c r="M5366" s="6">
        <f>[1]!b_info_outstandingbalance($A5366,日期设置!B$2)</f>
        <v>6.78</v>
      </c>
      <c r="N5366" s="7" t="str">
        <f>[1]!b_info_latestissurercreditrating2(A5366,日期设置!$B$2,"102","1")</f>
        <v>AA+</v>
      </c>
      <c r="O5366" s="8">
        <v>3.78</v>
      </c>
      <c r="P5366" s="9">
        <f>[1]!b_info_repurchasedate(A5366)</f>
        <v>0</v>
      </c>
      <c r="Q5366" s="8" t="s">
        <v>16610</v>
      </c>
      <c r="R5366" s="2" t="str">
        <f>IF((--IF(P5366=0,Q5366,P5366))&gt;(--日期设置!$B$2),IF(P5366=0,Q5366,P5366),Q5366)</f>
        <v>2023-09-28</v>
      </c>
      <c r="S5366" s="2" t="s">
        <v>18591</v>
      </c>
      <c r="T5366" s="8">
        <f>[1]!b_anal_ptmyear($A5366,日期设置!$B$2)</f>
        <v>2.5205479452054793</v>
      </c>
      <c r="U5366" s="8">
        <f>[1]!b_anal_termifexercise($A5366,日期设置!B$2)</f>
        <v>0</v>
      </c>
      <c r="V5366" s="10">
        <f>[1]!b_dq_dirtyprice(A5366,日期设置!$B$2)</f>
        <v>59.753100000000003</v>
      </c>
      <c r="W5366" s="11">
        <f>IF(U5366=0,ROUNDUP((Q5366-日期设置!$B$2)/365,0),ROUNDUP((R5366-日期设置!$B$2)/365,0))</f>
        <v>3</v>
      </c>
      <c r="X5366" s="18">
        <f>_xlfn.IFNA(VLOOKUP(A5366,过往入选债券!A:D,4,0),2)</f>
        <v>2</v>
      </c>
      <c r="Y5366" s="45">
        <f>_xlfn.IFNA(VLOOKUP(C5366,[2]Sheet1!$A:$A,1,0),3)</f>
        <v>3</v>
      </c>
    </row>
    <row r="5367" spans="1:25" hidden="1" x14ac:dyDescent="0.2">
      <c r="A5367" s="21" t="s">
        <v>11366</v>
      </c>
      <c r="B5367" s="21" t="s">
        <v>11367</v>
      </c>
      <c r="C5367" s="37" t="s">
        <v>890</v>
      </c>
      <c r="D5367" s="26" t="str">
        <f>[1]!b_calc_yield(A5367,日期设置!$B$2,F5367,1,R5367,1,O5367,L5367,S5367,)</f>
        <v>Fetching...</v>
      </c>
      <c r="E5367" s="26">
        <f t="shared" si="166"/>
        <v>9.5695689848214869</v>
      </c>
      <c r="F5367" s="18">
        <f>[1]!b_dq_cleanprice($A5367,日期设置!B$2)</f>
        <v>99.928200000000004</v>
      </c>
      <c r="G5367" s="18" t="str">
        <f t="shared" si="167"/>
        <v>2.33 + 0</v>
      </c>
      <c r="H5367" s="27">
        <f>[1]!b_dq_pctchange($A5367,日期设置!$B$2,1)/100</f>
        <v>0</v>
      </c>
      <c r="I5367" s="26">
        <f>[1]!b_pq_pctchange(A5367,日期设置!$B$4,日期设置!$B$2,1)</f>
        <v>0</v>
      </c>
      <c r="J5367" s="26">
        <f>[1]!b_pq_pctchange(A5367,日期设置!$C$4,日期设置!$B$2,1)</f>
        <v>0</v>
      </c>
      <c r="K5367" s="52">
        <f>[1]!b_dq_amount($A5367,日期设置!B$2,2,10000)</f>
        <v>0</v>
      </c>
      <c r="L5367" s="26">
        <f>[1]!b_info_latestpar(A5367,日期设置!$B$2)</f>
        <v>100</v>
      </c>
      <c r="M5367" s="6">
        <f>[1]!b_info_outstandingbalance($A5367,日期设置!B$2)</f>
        <v>5</v>
      </c>
      <c r="N5367" s="7" t="str">
        <f>[1]!b_info_latestissurercreditrating2(A5367,日期设置!$B$2,"102","1")</f>
        <v>AA+</v>
      </c>
      <c r="O5367" s="8">
        <v>4.18</v>
      </c>
      <c r="P5367" s="9">
        <f>[1]!b_info_repurchasedate(A5367)</f>
        <v>0</v>
      </c>
      <c r="Q5367" s="8" t="s">
        <v>16317</v>
      </c>
      <c r="R5367" s="2" t="str">
        <f>IF((--IF(P5367=0,Q5367,P5367))&gt;(--日期设置!$B$2),IF(P5367=0,Q5367,P5367),Q5367)</f>
        <v>2023-07-22</v>
      </c>
      <c r="S5367" s="2" t="s">
        <v>15975</v>
      </c>
      <c r="T5367" s="8">
        <f>[1]!b_anal_ptmyear($A5367,日期设置!$B$2)</f>
        <v>2.3342465753424659</v>
      </c>
      <c r="U5367" s="8">
        <f>[1]!b_anal_termifexercise($A5367,日期设置!B$2)</f>
        <v>0</v>
      </c>
      <c r="V5367" s="10">
        <f>[1]!b_dq_dirtyprice(A5367,日期设置!$B$2)</f>
        <v>102.711</v>
      </c>
      <c r="W5367" s="11">
        <f>IF(U5367=0,ROUNDUP((Q5367-日期设置!$B$2)/365,0),ROUNDUP((R5367-日期设置!$B$2)/365,0))</f>
        <v>3</v>
      </c>
      <c r="X5367" s="18">
        <f>_xlfn.IFNA(VLOOKUP(A5367,过往入选债券!A:D,4,0),2)</f>
        <v>2</v>
      </c>
      <c r="Y5367">
        <f>_xlfn.IFNA(VLOOKUP(C5367,[2]Sheet1!$A:$A,1,0),3)</f>
        <v>3</v>
      </c>
    </row>
    <row r="5368" spans="1:25" hidden="1" x14ac:dyDescent="0.2">
      <c r="A5368" s="21" t="s">
        <v>7925</v>
      </c>
      <c r="B5368" s="21" t="s">
        <v>7926</v>
      </c>
      <c r="C5368" s="37" t="s">
        <v>3338</v>
      </c>
      <c r="D5368" s="26" t="str">
        <f>[1]!b_calc_yield(A5368,日期设置!$B$2,F5368,1,R5368,1,O5368,L5368,S5368,)</f>
        <v>Fetching...</v>
      </c>
      <c r="E5368" s="26">
        <f t="shared" si="166"/>
        <v>3.591569027502084</v>
      </c>
      <c r="F5368" s="18">
        <f>[1]!b_dq_cleanprice($A5368,日期设置!B$2)</f>
        <v>100.6336</v>
      </c>
      <c r="G5368" s="18" t="str">
        <f t="shared" si="167"/>
        <v>0.85 + 0</v>
      </c>
      <c r="H5368" s="27">
        <f>[1]!b_dq_pctchange($A5368,日期设置!$B$2,1)/100</f>
        <v>0</v>
      </c>
      <c r="I5368" s="26">
        <f>[1]!b_pq_pctchange(A5368,日期设置!$B$4,日期设置!$B$2,1)</f>
        <v>0</v>
      </c>
      <c r="J5368" s="26">
        <f>[1]!b_pq_pctchange(A5368,日期设置!$C$4,日期设置!$B$2,1)</f>
        <v>0</v>
      </c>
      <c r="K5368" s="52">
        <f>[1]!b_dq_amount($A5368,日期设置!B$2,2,10000)</f>
        <v>0</v>
      </c>
      <c r="L5368" s="26">
        <f>[1]!b_info_latestpar(A5368,日期设置!$B$2)</f>
        <v>100</v>
      </c>
      <c r="M5368" s="6">
        <f>[1]!b_info_outstandingbalance($A5368,日期设置!B$2)</f>
        <v>6</v>
      </c>
      <c r="N5368" s="7" t="str">
        <f>[1]!b_info_latestissurercreditrating2(A5368,日期设置!$B$2,"102","1")</f>
        <v>AA</v>
      </c>
      <c r="O5368" s="8">
        <v>5</v>
      </c>
      <c r="P5368" s="9">
        <f>[1]!b_info_repurchasedate(A5368)</f>
        <v>0</v>
      </c>
      <c r="Q5368" s="8" t="s">
        <v>16142</v>
      </c>
      <c r="R5368" s="2" t="str">
        <f>IF((--IF(P5368=0,Q5368,P5368))&gt;(--日期设置!$B$2),IF(P5368=0,Q5368,P5368),Q5368)</f>
        <v>2022-01-28</v>
      </c>
      <c r="S5368" s="2" t="s">
        <v>17929</v>
      </c>
      <c r="T5368" s="8">
        <f>[1]!b_anal_ptmyear($A5368,日期设置!$B$2)</f>
        <v>0.85479452054794525</v>
      </c>
      <c r="U5368" s="8">
        <f>[1]!b_anal_termifexercise($A5368,日期设置!B$2)</f>
        <v>0</v>
      </c>
      <c r="V5368" s="10">
        <f>[1]!b_dq_dirtyprice(A5368,日期设置!$B$2)</f>
        <v>101.3596</v>
      </c>
      <c r="W5368" s="11">
        <f>IF(U5368=0,ROUNDUP((Q5368-日期设置!$B$2)/365,0),ROUNDUP((R5368-日期设置!$B$2)/365,0))</f>
        <v>1</v>
      </c>
      <c r="X5368" s="18">
        <f>_xlfn.IFNA(VLOOKUP(A5368,过往入选债券!A:D,4,0),2)</f>
        <v>2</v>
      </c>
      <c r="Y5368">
        <f>_xlfn.IFNA(VLOOKUP(C5368,[2]Sheet1!$A:$A,1,0),3)</f>
        <v>3</v>
      </c>
    </row>
    <row r="5369" spans="1:25" hidden="1" x14ac:dyDescent="0.2">
      <c r="A5369" s="21" t="s">
        <v>1496</v>
      </c>
      <c r="B5369" s="21" t="s">
        <v>1497</v>
      </c>
      <c r="C5369" s="37" t="s">
        <v>136</v>
      </c>
      <c r="D5369" s="26" t="str">
        <f>[1]!b_calc_yield(A5369,日期设置!$B$2,F5369,1,R5369,1,O5369,L5369,S5369,)</f>
        <v>Fetching...</v>
      </c>
      <c r="E5369" s="26">
        <f t="shared" si="166"/>
        <v>5.7218668374770854</v>
      </c>
      <c r="F5369" s="18">
        <f>[1]!b_dq_cleanprice($A5369,日期设置!B$2)</f>
        <v>102.6477</v>
      </c>
      <c r="G5369" s="18" t="str">
        <f t="shared" si="167"/>
        <v>1.40 + 0</v>
      </c>
      <c r="H5369" s="27">
        <f>[1]!b_dq_pctchange($A5369,日期设置!$B$2,1)/100</f>
        <v>0</v>
      </c>
      <c r="I5369" s="26">
        <f>[1]!b_pq_pctchange(A5369,日期设置!$B$4,日期设置!$B$2,1)</f>
        <v>0</v>
      </c>
      <c r="J5369" s="26">
        <f>[1]!b_pq_pctchange(A5369,日期设置!$C$4,日期设置!$B$2,1)</f>
        <v>0</v>
      </c>
      <c r="K5369" s="52">
        <f>[1]!b_dq_amount($A5369,日期设置!B$2,2,10000)</f>
        <v>0</v>
      </c>
      <c r="L5369" s="26">
        <f>[1]!b_info_latestpar(A5369,日期设置!$B$2)</f>
        <v>100</v>
      </c>
      <c r="M5369" s="6">
        <f>[1]!b_info_outstandingbalance($A5369,日期设置!B$2)</f>
        <v>10</v>
      </c>
      <c r="N5369" s="7">
        <f>[1]!b_info_latestissurercreditrating2(A5369,日期设置!$B$2,"102","1")</f>
        <v>0</v>
      </c>
      <c r="O5369" s="8">
        <v>6.2</v>
      </c>
      <c r="P5369" s="9">
        <f>[1]!b_info_repurchasedate(A5369)</f>
        <v>0</v>
      </c>
      <c r="Q5369" s="8" t="s">
        <v>16918</v>
      </c>
      <c r="R5369" s="2" t="str">
        <f>IF((--IF(P5369=0,Q5369,P5369))&gt;(--日期设置!$B$2),IF(P5369=0,Q5369,P5369),Q5369)</f>
        <v>2022-08-18</v>
      </c>
      <c r="S5369" s="2" t="s">
        <v>18423</v>
      </c>
      <c r="T5369" s="8">
        <f>[1]!b_anal_ptmyear($A5369,日期设置!$B$2)</f>
        <v>1.4082191780821918</v>
      </c>
      <c r="U5369" s="8">
        <f>[1]!b_anal_termifexercise($A5369,日期设置!B$2)</f>
        <v>0</v>
      </c>
      <c r="V5369" s="10">
        <f>[1]!b_dq_dirtyprice(A5369,日期设置!$B$2)</f>
        <v>106.3167</v>
      </c>
      <c r="W5369" s="11">
        <f>IF(U5369=0,ROUNDUP((Q5369-日期设置!$B$2)/365,0),ROUNDUP((R5369-日期设置!$B$2)/365,0))</f>
        <v>2</v>
      </c>
      <c r="X5369" s="18">
        <f>_xlfn.IFNA(VLOOKUP(A5369,过往入选债券!A:D,4,0),2)</f>
        <v>2</v>
      </c>
      <c r="Y5369">
        <f>_xlfn.IFNA(VLOOKUP(C5369,[2]Sheet1!$A:$A,1,0),3)</f>
        <v>3</v>
      </c>
    </row>
    <row r="5370" spans="1:25" hidden="1" x14ac:dyDescent="0.2">
      <c r="A5370" s="21" t="s">
        <v>7647</v>
      </c>
      <c r="B5370" s="21" t="s">
        <v>7648</v>
      </c>
      <c r="C5370" s="37" t="s">
        <v>3</v>
      </c>
      <c r="D5370" s="26" t="str">
        <f>[1]!b_calc_yield(A5370,日期设置!$B$2,F5370,1,R5370,1,O5370,L5370,S5370,)</f>
        <v>Fetching...</v>
      </c>
      <c r="E5370" s="26">
        <f t="shared" si="166"/>
        <v>11.235022461390809</v>
      </c>
      <c r="F5370" s="18">
        <f>[1]!b_dq_cleanprice($A5370,日期设置!B$2)</f>
        <v>100.4045</v>
      </c>
      <c r="G5370" s="18" t="str">
        <f t="shared" si="167"/>
        <v>2.70 + 0</v>
      </c>
      <c r="H5370" s="27">
        <f>[1]!b_dq_pctchange($A5370,日期设置!$B$2,1)/100</f>
        <v>0</v>
      </c>
      <c r="I5370" s="26">
        <f>[1]!b_pq_pctchange(A5370,日期设置!$B$4,日期设置!$B$2,1)</f>
        <v>-9.4229605807810535E-2</v>
      </c>
      <c r="J5370" s="26">
        <f>[1]!b_pq_pctchange(A5370,日期设置!$C$4,日期设置!$B$2,1)</f>
        <v>-1.4837770390977488E-2</v>
      </c>
      <c r="K5370" s="52">
        <f>[1]!b_dq_amount($A5370,日期设置!B$2,2,10000)</f>
        <v>0</v>
      </c>
      <c r="L5370" s="26">
        <f>[1]!b_info_latestpar(A5370,日期设置!$B$2)</f>
        <v>100</v>
      </c>
      <c r="M5370" s="6">
        <f>[1]!b_info_outstandingbalance($A5370,日期设置!B$2)</f>
        <v>15</v>
      </c>
      <c r="N5370" s="7" t="str">
        <f>[1]!b_info_latestissurercreditrating2(A5370,日期设置!$B$2,"102","1")</f>
        <v>AAA</v>
      </c>
      <c r="O5370" s="8">
        <v>4.37</v>
      </c>
      <c r="P5370" s="9">
        <f>[1]!b_info_repurchasedate(A5370)</f>
        <v>0</v>
      </c>
      <c r="Q5370" s="8" t="s">
        <v>16235</v>
      </c>
      <c r="R5370" s="2" t="str">
        <f>IF((--IF(P5370=0,Q5370,P5370))&gt;(--日期设置!$B$2),IF(P5370=0,Q5370,P5370),Q5370)</f>
        <v>2023-12-05</v>
      </c>
      <c r="S5370" s="2" t="s">
        <v>18095</v>
      </c>
      <c r="T5370" s="8">
        <f>[1]!b_anal_ptmyear($A5370,日期设置!$B$2)</f>
        <v>2.7068493150684931</v>
      </c>
      <c r="U5370" s="8">
        <f>[1]!b_anal_termifexercise($A5370,日期设置!B$2)</f>
        <v>0</v>
      </c>
      <c r="V5370" s="10">
        <f>[1]!b_dq_dirtyprice(A5370,日期设置!$B$2)</f>
        <v>101.68559999999999</v>
      </c>
      <c r="W5370" s="11">
        <f>IF(U5370=0,ROUNDUP((Q5370-日期设置!$B$2)/365,0),ROUNDUP((R5370-日期设置!$B$2)/365,0))</f>
        <v>3</v>
      </c>
      <c r="X5370" s="18">
        <f>_xlfn.IFNA(VLOOKUP(A5370,过往入选债券!A:D,4,0),2)</f>
        <v>2</v>
      </c>
      <c r="Y5370">
        <f>_xlfn.IFNA(VLOOKUP(C5370,[2]Sheet1!$A:$A,1,0),3)</f>
        <v>3</v>
      </c>
    </row>
    <row r="5371" spans="1:25" hidden="1" x14ac:dyDescent="0.2">
      <c r="A5371" s="28" t="s">
        <v>21426</v>
      </c>
      <c r="B5371" s="28" t="s">
        <v>21427</v>
      </c>
      <c r="C5371" s="39" t="s">
        <v>214</v>
      </c>
      <c r="D5371" s="26" t="str">
        <f>[1]!b_calc_yield(A5371,日期设置!$B$2,F5371,1,R5371,1,O5371,L5371,S5371,)</f>
        <v>Fetching...</v>
      </c>
      <c r="E5371" s="26">
        <f t="shared" si="166"/>
        <v>10.967310651767569</v>
      </c>
      <c r="F5371" s="18">
        <f>[1]!b_dq_cleanprice($A5371,日期设置!B$2)</f>
        <v>99.122200000000007</v>
      </c>
      <c r="G5371" s="18" t="str">
        <f t="shared" si="167"/>
        <v>2.63 + 0</v>
      </c>
      <c r="H5371" s="27">
        <f>[1]!b_dq_pctchange($A5371,日期设置!$B$2,1)/100</f>
        <v>0</v>
      </c>
      <c r="I5371" s="26">
        <f>[1]!b_pq_pctchange(A5371,日期设置!$B$4,日期设置!$B$2,1)</f>
        <v>4.6409517583260651E-3</v>
      </c>
      <c r="J5371" s="26">
        <f>[1]!b_pq_pctchange(A5371,日期设置!$C$4,日期设置!$B$2,1)</f>
        <v>-0.17935494656107423</v>
      </c>
      <c r="K5371" s="52">
        <f>[1]!b_dq_amount($A5371,日期设置!B$2,2,10000)</f>
        <v>0</v>
      </c>
      <c r="L5371" s="26">
        <f>[1]!b_info_latestpar(A5371,日期设置!$B$2)</f>
        <v>100</v>
      </c>
      <c r="M5371" s="6">
        <f>[1]!b_info_outstandingbalance($A5371,日期设置!B$2)</f>
        <v>20</v>
      </c>
      <c r="N5371" s="7" t="str">
        <f>[1]!b_info_latestissurercreditrating2(A5371,日期设置!$B$2,"102","1")</f>
        <v>AAA</v>
      </c>
      <c r="O5371" s="43">
        <v>3.85</v>
      </c>
      <c r="P5371" s="9">
        <f>[1]!b_info_repurchasedate(A5371)</f>
        <v>0</v>
      </c>
      <c r="Q5371" s="31" t="s">
        <v>17027</v>
      </c>
      <c r="R5371" s="2" t="str">
        <f>IF((--IF(P5371=0,Q5371,P5371))&gt;(--日期设置!$B$2),IF(P5371=0,Q5371,P5371),Q5371)</f>
        <v>2023-11-09</v>
      </c>
      <c r="S5371" s="31" t="s">
        <v>21683</v>
      </c>
      <c r="T5371" s="8">
        <f>[1]!b_anal_ptmyear($A5371,日期设置!$B$2)</f>
        <v>2.6356164383561644</v>
      </c>
      <c r="U5371" s="8">
        <f>[1]!b_anal_termifexercise($A5371,日期设置!B$2)</f>
        <v>0</v>
      </c>
      <c r="V5371" s="10">
        <f>[1]!b_dq_dirtyprice(A5371,日期设置!$B$2)</f>
        <v>100.52509999999999</v>
      </c>
      <c r="W5371" s="11">
        <f>IF(U5371=0,ROUNDUP((Q5371-日期设置!$B$2)/365,0),ROUNDUP((R5371-日期设置!$B$2)/365,0))</f>
        <v>3</v>
      </c>
      <c r="X5371" s="18">
        <f>_xlfn.IFNA(VLOOKUP(A5371,过往入选债券!A:D,4,0),2)</f>
        <v>2</v>
      </c>
      <c r="Y5371">
        <f>_xlfn.IFNA(VLOOKUP(C5371,[2]Sheet1!$A:$A,1,0),3)</f>
        <v>3</v>
      </c>
    </row>
    <row r="5372" spans="1:25" hidden="1" x14ac:dyDescent="0.2">
      <c r="A5372" s="21" t="s">
        <v>3426</v>
      </c>
      <c r="B5372" s="21" t="s">
        <v>3427</v>
      </c>
      <c r="C5372" s="37" t="s">
        <v>3301</v>
      </c>
      <c r="D5372" s="26" t="str">
        <f>[1]!b_calc_yield(A5372,日期设置!$B$2,F5372,1,R5372,1,O5372,L5372,S5372,)</f>
        <v>Fetching...</v>
      </c>
      <c r="E5372" s="26">
        <f t="shared" si="166"/>
        <v>1.9107061721309604</v>
      </c>
      <c r="F5372" s="18">
        <f>[1]!b_dq_cleanprice($A5372,日期设置!B$2)</f>
        <v>100.9769</v>
      </c>
      <c r="G5372" s="18" t="str">
        <f t="shared" si="167"/>
        <v>1.45 + 0.46</v>
      </c>
      <c r="H5372" s="27">
        <f>[1]!b_dq_pctchange($A5372,日期设置!$B$2,1)/100</f>
        <v>0</v>
      </c>
      <c r="I5372" s="26">
        <f>[1]!b_pq_pctchange(A5372,日期设置!$B$4,日期设置!$B$2,1)</f>
        <v>0</v>
      </c>
      <c r="J5372" s="26">
        <f>[1]!b_pq_pctchange(A5372,日期设置!$C$4,日期设置!$B$2,1)</f>
        <v>-4.9689637730870026E-2</v>
      </c>
      <c r="K5372" s="52">
        <f>[1]!b_dq_amount($A5372,日期设置!B$2,2,10000)</f>
        <v>0</v>
      </c>
      <c r="L5372" s="26">
        <f>[1]!b_info_latestpar(A5372,日期设置!$B$2)</f>
        <v>100</v>
      </c>
      <c r="M5372" s="6">
        <f>[1]!b_info_outstandingbalance($A5372,日期设置!B$2)</f>
        <v>5</v>
      </c>
      <c r="N5372" s="7">
        <f>[1]!b_info_latestissurercreditrating2(A5372,日期设置!$B$2,"102","1")</f>
        <v>0</v>
      </c>
      <c r="O5372" s="8">
        <v>6.54</v>
      </c>
      <c r="P5372" s="9" t="str">
        <f>[1]!b_info_repurchasedate(A5372)</f>
        <v>2021-09-06</v>
      </c>
      <c r="Q5372" s="8" t="s">
        <v>16703</v>
      </c>
      <c r="R5372" s="2" t="str">
        <f>IF((--IF(P5372=0,Q5372,P5372))&gt;(--日期设置!$B$2),IF(P5372=0,Q5372,P5372),Q5372)</f>
        <v>2021-09-06</v>
      </c>
      <c r="S5372" s="2" t="s">
        <v>18427</v>
      </c>
      <c r="T5372" s="8">
        <f>[1]!b_anal_ptmyear($A5372,日期设置!$B$2)</f>
        <v>1.4547945205479453</v>
      </c>
      <c r="U5372" s="8">
        <f>[1]!b_anal_termifexercise($A5372,日期设置!B$2)</f>
        <v>0.46027397260273972</v>
      </c>
      <c r="V5372" s="10">
        <f>[1]!b_dq_dirtyprice(A5372,日期设置!$B$2)</f>
        <v>104.5425</v>
      </c>
      <c r="W5372" s="11">
        <f>IF(U5372=0,ROUNDUP((Q5372-日期设置!$B$2)/365,0),ROUNDUP((R5372-日期设置!$B$2)/365,0))</f>
        <v>1</v>
      </c>
      <c r="X5372" s="18">
        <f>_xlfn.IFNA(VLOOKUP(A5372,过往入选债券!A:D,4,0),2)</f>
        <v>2</v>
      </c>
      <c r="Y5372">
        <f>_xlfn.IFNA(VLOOKUP(C5372,[2]Sheet1!$A:$A,1,0),3)</f>
        <v>3</v>
      </c>
    </row>
    <row r="5373" spans="1:25" hidden="1" x14ac:dyDescent="0.2">
      <c r="A5373" s="21" t="s">
        <v>9442</v>
      </c>
      <c r="B5373" s="21" t="s">
        <v>9443</v>
      </c>
      <c r="C5373" s="37" t="s">
        <v>340</v>
      </c>
      <c r="D5373" s="26" t="str">
        <f>[1]!b_calc_yield(A5373,日期设置!$B$2,F5373,1,R5373,1,O5373,L5373,S5373,)</f>
        <v>Fetching...</v>
      </c>
      <c r="E5373" s="26">
        <f t="shared" si="166"/>
        <v>6.9892723441646876</v>
      </c>
      <c r="F5373" s="18">
        <f>[1]!b_dq_cleanprice($A5373,日期设置!B$2)</f>
        <v>99.662499999999994</v>
      </c>
      <c r="G5373" s="18" t="str">
        <f t="shared" si="167"/>
        <v>1.67 + 0</v>
      </c>
      <c r="H5373" s="27">
        <f>[1]!b_dq_pctchange($A5373,日期设置!$B$2,1)/100</f>
        <v>0</v>
      </c>
      <c r="I5373" s="26">
        <f>[1]!b_pq_pctchange(A5373,日期设置!$B$4,日期设置!$B$2,1)</f>
        <v>3.2109396714531833E-3</v>
      </c>
      <c r="J5373" s="26">
        <f>[1]!b_pq_pctchange(A5373,日期设置!$C$4,日期设置!$B$2,1)</f>
        <v>0.21065226790543409</v>
      </c>
      <c r="K5373" s="52">
        <f>[1]!b_dq_amount($A5373,日期设置!B$2,2,10000)</f>
        <v>0</v>
      </c>
      <c r="L5373" s="26">
        <f>[1]!b_info_latestpar(A5373,日期设置!$B$2)</f>
        <v>100</v>
      </c>
      <c r="M5373" s="6">
        <f>[1]!b_info_outstandingbalance($A5373,日期设置!B$2)</f>
        <v>10</v>
      </c>
      <c r="N5373" s="7" t="str">
        <f>[1]!b_info_latestissurercreditrating2(A5373,日期设置!$B$2,"102","1")</f>
        <v>AA+</v>
      </c>
      <c r="O5373" s="8">
        <v>4</v>
      </c>
      <c r="P5373" s="9">
        <f>[1]!b_info_repurchasedate(A5373)</f>
        <v>0</v>
      </c>
      <c r="Q5373" s="8" t="s">
        <v>17122</v>
      </c>
      <c r="R5373" s="2" t="str">
        <f>IF((--IF(P5373=0,Q5373,P5373))&gt;(--日期设置!$B$2),IF(P5373=0,Q5373,P5373),Q5373)</f>
        <v>2022-11-25</v>
      </c>
      <c r="S5373" s="2" t="s">
        <v>18481</v>
      </c>
      <c r="T5373" s="8">
        <f>[1]!b_anal_ptmyear($A5373,日期设置!$B$2)</f>
        <v>1.6794520547945204</v>
      </c>
      <c r="U5373" s="8">
        <f>[1]!b_anal_termifexercise($A5373,日期设置!B$2)</f>
        <v>0</v>
      </c>
      <c r="V5373" s="10">
        <f>[1]!b_dq_dirtyprice(A5373,日期设置!$B$2)</f>
        <v>100.9447</v>
      </c>
      <c r="W5373" s="11">
        <f>IF(U5373=0,ROUNDUP((Q5373-日期设置!$B$2)/365,0),ROUNDUP((R5373-日期设置!$B$2)/365,0))</f>
        <v>2</v>
      </c>
      <c r="X5373" s="18">
        <f>_xlfn.IFNA(VLOOKUP(A5373,过往入选债券!A:D,4,0),2)</f>
        <v>2</v>
      </c>
      <c r="Y5373">
        <f>_xlfn.IFNA(VLOOKUP(C5373,[2]Sheet1!$A:$A,1,0),3)</f>
        <v>3</v>
      </c>
    </row>
    <row r="5374" spans="1:25" hidden="1" x14ac:dyDescent="0.2">
      <c r="A5374" s="21" t="s">
        <v>9839</v>
      </c>
      <c r="B5374" s="21" t="s">
        <v>9840</v>
      </c>
      <c r="C5374" s="37" t="s">
        <v>1025</v>
      </c>
      <c r="D5374" s="26" t="str">
        <f>[1]!b_calc_yield(A5374,日期设置!$B$2,F5374,1,R5374,1,O5374,L5374,S5374,)</f>
        <v>Fetching...</v>
      </c>
      <c r="E5374" s="26">
        <f t="shared" si="166"/>
        <v>7.6296463867830733</v>
      </c>
      <c r="F5374" s="18">
        <f>[1]!b_dq_cleanprice($A5374,日期设置!B$2)</f>
        <v>99.642700000000005</v>
      </c>
      <c r="G5374" s="18" t="str">
        <f t="shared" si="167"/>
        <v>3.82 + 1.82</v>
      </c>
      <c r="H5374" s="27">
        <f>[1]!b_dq_pctchange($A5374,日期设置!$B$2,1)/100</f>
        <v>0</v>
      </c>
      <c r="I5374" s="26">
        <f>[1]!b_pq_pctchange(A5374,日期设置!$B$4,日期设置!$B$2,1)</f>
        <v>0.72529547577361597</v>
      </c>
      <c r="J5374" s="26">
        <f>[1]!b_pq_pctchange(A5374,日期设置!$C$4,日期设置!$B$2,1)</f>
        <v>0.35744572847822259</v>
      </c>
      <c r="K5374" s="52">
        <f>[1]!b_dq_amount($A5374,日期设置!B$2,2,10000)</f>
        <v>0</v>
      </c>
      <c r="L5374" s="26">
        <f>[1]!b_info_latestpar(A5374,日期设置!$B$2)</f>
        <v>100</v>
      </c>
      <c r="M5374" s="6">
        <f>[1]!b_info_outstandingbalance($A5374,日期设置!B$2)</f>
        <v>5</v>
      </c>
      <c r="N5374" s="7" t="str">
        <f>[1]!b_info_latestissurercreditrating2(A5374,日期设置!$B$2,"102","1")</f>
        <v>AA</v>
      </c>
      <c r="O5374" s="8">
        <v>4</v>
      </c>
      <c r="P5374" s="9" t="str">
        <f>[1]!b_info_repurchasedate(A5374)</f>
        <v>2023-01-17</v>
      </c>
      <c r="Q5374" s="8" t="s">
        <v>16288</v>
      </c>
      <c r="R5374" s="2" t="str">
        <f>IF((--IF(P5374=0,Q5374,P5374))&gt;(--日期设置!$B$2),IF(P5374=0,Q5374,P5374),Q5374)</f>
        <v>2023-01-17</v>
      </c>
      <c r="S5374" s="2" t="s">
        <v>18051</v>
      </c>
      <c r="T5374" s="8">
        <f>[1]!b_anal_ptmyear($A5374,日期设置!$B$2)</f>
        <v>3.8246575342465752</v>
      </c>
      <c r="U5374" s="8">
        <f>[1]!b_anal_termifexercise($A5374,日期设置!B$2)</f>
        <v>1.8246575342465754</v>
      </c>
      <c r="V5374" s="10">
        <f>[1]!b_dq_dirtyprice(A5374,日期设置!$B$2)</f>
        <v>100.3441</v>
      </c>
      <c r="W5374" s="11">
        <f>IF(U5374=0,ROUNDUP((Q5374-日期设置!$B$2)/365,0),ROUNDUP((R5374-日期设置!$B$2)/365,0))</f>
        <v>2</v>
      </c>
      <c r="X5374" s="18">
        <f>_xlfn.IFNA(VLOOKUP(A5374,过往入选债券!A:D,4,0),2)</f>
        <v>2</v>
      </c>
      <c r="Y5374">
        <f>_xlfn.IFNA(VLOOKUP(C5374,[2]Sheet1!$A:$A,1,0),3)</f>
        <v>3</v>
      </c>
    </row>
    <row r="5375" spans="1:25" hidden="1" x14ac:dyDescent="0.2">
      <c r="A5375" s="21" t="s">
        <v>9191</v>
      </c>
      <c r="B5375" s="21" t="s">
        <v>9192</v>
      </c>
      <c r="C5375" s="37" t="s">
        <v>787</v>
      </c>
      <c r="D5375" s="26" t="str">
        <f>[1]!b_calc_yield(A5375,日期设置!$B$2,F5375,1,R5375,1,O5375,L5375,S5375,)</f>
        <v>Fetching...</v>
      </c>
      <c r="E5375" s="26">
        <f t="shared" si="166"/>
        <v>14.153996016762393</v>
      </c>
      <c r="F5375" s="18">
        <f>[1]!b_dq_cleanprice($A5375,日期设置!B$2)</f>
        <v>101.2072</v>
      </c>
      <c r="G5375" s="18" t="str">
        <f t="shared" si="167"/>
        <v>3.46 + 0</v>
      </c>
      <c r="H5375" s="27">
        <f>[1]!b_dq_pctchange($A5375,日期设置!$B$2,1)/100</f>
        <v>0</v>
      </c>
      <c r="I5375" s="26">
        <f>[1]!b_pq_pctchange(A5375,日期设置!$B$4,日期设置!$B$2,1)</f>
        <v>0.23680746691281049</v>
      </c>
      <c r="J5375" s="26">
        <f>[1]!b_pq_pctchange(A5375,日期设置!$C$4,日期设置!$B$2,1)</f>
        <v>-0.10206237057128623</v>
      </c>
      <c r="K5375" s="52">
        <f>[1]!b_dq_amount($A5375,日期设置!B$2,2,10000)</f>
        <v>0</v>
      </c>
      <c r="L5375" s="26">
        <f>[1]!b_info_latestpar(A5375,日期设置!$B$2)</f>
        <v>100</v>
      </c>
      <c r="M5375" s="6">
        <f>[1]!b_info_outstandingbalance($A5375,日期设置!B$2)</f>
        <v>20</v>
      </c>
      <c r="N5375" s="7" t="str">
        <f>[1]!b_info_latestissurercreditrating2(A5375,日期设置!$B$2,"102","1")</f>
        <v>AA+</v>
      </c>
      <c r="O5375" s="8">
        <v>4.59</v>
      </c>
      <c r="P5375" s="9">
        <f>[1]!b_info_repurchasedate(A5375)</f>
        <v>0</v>
      </c>
      <c r="Q5375" s="8" t="s">
        <v>17138</v>
      </c>
      <c r="R5375" s="2" t="str">
        <f>IF((--IF(P5375=0,Q5375,P5375))&gt;(--日期设置!$B$2),IF(P5375=0,Q5375,P5375),Q5375)</f>
        <v>2024-09-06</v>
      </c>
      <c r="S5375" s="2" t="s">
        <v>17857</v>
      </c>
      <c r="T5375" s="8">
        <f>[1]!b_anal_ptmyear($A5375,日期设置!$B$2)</f>
        <v>3.4602739726027396</v>
      </c>
      <c r="U5375" s="8">
        <f>[1]!b_anal_termifexercise($A5375,日期设置!B$2)</f>
        <v>0</v>
      </c>
      <c r="V5375" s="10">
        <f>[1]!b_dq_dirtyprice(A5375,日期设置!$B$2)</f>
        <v>103.6845</v>
      </c>
      <c r="W5375" s="11">
        <f>IF(U5375=0,ROUNDUP((Q5375-日期设置!$B$2)/365,0),ROUNDUP((R5375-日期设置!$B$2)/365,0))</f>
        <v>4</v>
      </c>
      <c r="X5375" s="18">
        <f>_xlfn.IFNA(VLOOKUP(A5375,过往入选债券!A:D,4,0),2)</f>
        <v>2</v>
      </c>
      <c r="Y5375">
        <f>_xlfn.IFNA(VLOOKUP(C5375,[2]Sheet1!$A:$A,1,0),3)</f>
        <v>3</v>
      </c>
    </row>
    <row r="5376" spans="1:25" x14ac:dyDescent="0.2">
      <c r="A5376" s="21" t="s">
        <v>9788</v>
      </c>
      <c r="B5376" s="21" t="s">
        <v>9789</v>
      </c>
      <c r="C5376" s="37" t="s">
        <v>240</v>
      </c>
      <c r="D5376" s="26" t="str">
        <f>[1]!b_calc_yield(A5376,日期设置!$B$2,F5376,1,R5376,1,O5376,L5376,S5376,)</f>
        <v>Fetching...</v>
      </c>
      <c r="E5376" s="26">
        <f t="shared" si="166"/>
        <v>7.5746331305629022</v>
      </c>
      <c r="F5376" s="18">
        <f>[1]!b_dq_cleanprice($A5376,日期设置!B$2)</f>
        <v>99.884399999999999</v>
      </c>
      <c r="G5376" s="18" t="str">
        <f t="shared" si="167"/>
        <v>1.81 + 1.81</v>
      </c>
      <c r="H5376" s="27">
        <f>[1]!b_dq_pctchange($A5376,日期设置!$B$2,1)/100</f>
        <v>3.5899770012388088E-3</v>
      </c>
      <c r="I5376" s="26">
        <f>[1]!b_pq_pctchange(A5376,日期设置!$B$4,日期设置!$B$2,1)</f>
        <v>0.35899770012388088</v>
      </c>
      <c r="J5376" s="26">
        <f>[1]!b_pq_pctchange(A5376,日期设置!$C$4,日期设置!$B$2,1)</f>
        <v>3.5052789500985074E-2</v>
      </c>
      <c r="K5376" s="52">
        <f>[1]!b_dq_amount($A5376,日期设置!B$2,2,10000)</f>
        <v>10065.818767000001</v>
      </c>
      <c r="L5376" s="26">
        <f>[1]!b_info_latestpar(A5376,日期设置!$B$2)</f>
        <v>100</v>
      </c>
      <c r="M5376" s="6">
        <f>[1]!b_info_outstandingbalance($A5376,日期设置!B$2)</f>
        <v>13</v>
      </c>
      <c r="N5376" s="7" t="str">
        <f>[1]!b_info_latestissurercreditrating2(A5376,日期设置!$B$2,"102","1")</f>
        <v>AAA</v>
      </c>
      <c r="O5376" s="8">
        <v>4.1399999999999997</v>
      </c>
      <c r="P5376" s="9">
        <f>[1]!b_info_repurchasedate(A5376)</f>
        <v>0</v>
      </c>
      <c r="Q5376" s="8" t="s">
        <v>16324</v>
      </c>
      <c r="R5376" s="2" t="str">
        <f>IF((--IF(P5376=0,Q5376,P5376))&gt;(--日期设置!$B$2),IF(P5376=0,Q5376,P5376),Q5376)</f>
        <v>2023-01-13</v>
      </c>
      <c r="S5376" s="2" t="s">
        <v>17912</v>
      </c>
      <c r="T5376" s="8">
        <f>[1]!b_anal_ptmyear($A5376,日期设置!$B$2)</f>
        <v>1.8136986301369862</v>
      </c>
      <c r="U5376" s="8">
        <f>[1]!b_anal_termifexercise($A5376,日期设置!B$2)</f>
        <v>1.8136986301369864</v>
      </c>
      <c r="V5376" s="10">
        <f>[1]!b_dq_dirtyprice(A5376,日期设置!$B$2)</f>
        <v>100.6557</v>
      </c>
      <c r="W5376" s="11">
        <f>IF(U5376=0,ROUNDUP((Q5376-日期设置!$B$2)/365,0),ROUNDUP((R5376-日期设置!$B$2)/365,0))</f>
        <v>2</v>
      </c>
      <c r="X5376" s="18">
        <f>_xlfn.IFNA(VLOOKUP(A5376,过往入选债券!A:D,4,0),2)</f>
        <v>2</v>
      </c>
      <c r="Y5376">
        <f>_xlfn.IFNA(VLOOKUP(C5376,[2]Sheet1!$A:$A,1,0),3)</f>
        <v>3</v>
      </c>
    </row>
    <row r="5377" spans="1:25" x14ac:dyDescent="0.2">
      <c r="A5377" s="28" t="s">
        <v>21578</v>
      </c>
      <c r="B5377" s="28" t="s">
        <v>21579</v>
      </c>
      <c r="C5377" s="39" t="s">
        <v>14413</v>
      </c>
      <c r="D5377" s="26" t="str">
        <f>[1]!b_calc_yield(A5377,日期设置!$B$2,F5377,1,R5377,1,O5377,L5377,S5377,)</f>
        <v>Fetching...</v>
      </c>
      <c r="E5377" s="26">
        <f t="shared" si="166"/>
        <v>11.126203539108758</v>
      </c>
      <c r="F5377" s="18">
        <f>[1]!b_dq_cleanprice($A5377,日期设置!B$2)</f>
        <v>100.2296</v>
      </c>
      <c r="G5377" s="18" t="str">
        <f t="shared" si="167"/>
        <v>2.68 + 0</v>
      </c>
      <c r="H5377" s="27">
        <f>[1]!b_dq_pctchange($A5377,日期设置!$B$2,1)/100</f>
        <v>-9.9769930539232935E-6</v>
      </c>
      <c r="I5377" s="26">
        <f>[1]!b_pq_pctchange(A5377,日期设置!$B$4,日期设置!$B$2,1)</f>
        <v>0.24814590699280165</v>
      </c>
      <c r="J5377" s="26">
        <f>[1]!b_pq_pctchange(A5377,日期设置!$C$4,日期设置!$B$2,1)</f>
        <v>0.22960000000000494</v>
      </c>
      <c r="K5377" s="52">
        <f>[1]!b_dq_amount($A5377,日期设置!B$2,2,10000)</f>
        <v>2031.9235068</v>
      </c>
      <c r="L5377" s="26">
        <f>[1]!b_info_latestpar(A5377,日期设置!$B$2)</f>
        <v>100</v>
      </c>
      <c r="M5377" s="6">
        <f>[1]!b_info_outstandingbalance($A5377,日期设置!B$2)</f>
        <v>20</v>
      </c>
      <c r="N5377" s="7" t="str">
        <f>[1]!b_info_latestissurercreditrating2(A5377,日期设置!$B$2,"102","1")</f>
        <v>AA+</v>
      </c>
      <c r="O5377" s="43">
        <v>4.3</v>
      </c>
      <c r="P5377" s="9">
        <f>[1]!b_info_repurchasedate(A5377)</f>
        <v>0</v>
      </c>
      <c r="Q5377" s="31" t="s">
        <v>16571</v>
      </c>
      <c r="R5377" s="2" t="str">
        <f>IF((--IF(P5377=0,Q5377,P5377))&gt;(--日期设置!$B$2),IF(P5377=0,Q5377,P5377),Q5377)</f>
        <v>2023-11-26</v>
      </c>
      <c r="S5377" s="31" t="s">
        <v>16422</v>
      </c>
      <c r="T5377" s="8">
        <f>[1]!b_anal_ptmyear($A5377,日期设置!$B$2)</f>
        <v>2.6821917808219178</v>
      </c>
      <c r="U5377" s="8">
        <f>[1]!b_anal_termifexercise($A5377,日期设置!B$2)</f>
        <v>0</v>
      </c>
      <c r="V5377" s="10">
        <f>[1]!b_dq_dirtyprice(A5377,日期设置!$B$2)</f>
        <v>101.5962</v>
      </c>
      <c r="W5377" s="11">
        <f>IF(U5377=0,ROUNDUP((Q5377-日期设置!$B$2)/365,0),ROUNDUP((R5377-日期设置!$B$2)/365,0))</f>
        <v>3</v>
      </c>
      <c r="X5377" s="18">
        <f>_xlfn.IFNA(VLOOKUP(A5377,过往入选债券!A:D,4,0),2)</f>
        <v>2</v>
      </c>
      <c r="Y5377">
        <f>_xlfn.IFNA(VLOOKUP(C5377,[2]Sheet1!$A:$A,1,0),3)</f>
        <v>3</v>
      </c>
    </row>
    <row r="5378" spans="1:25" hidden="1" x14ac:dyDescent="0.2">
      <c r="A5378" s="21" t="s">
        <v>21520</v>
      </c>
      <c r="B5378" s="21" t="s">
        <v>21521</v>
      </c>
      <c r="C5378" s="37" t="s">
        <v>19603</v>
      </c>
      <c r="D5378" s="26" t="str">
        <f>[1]!b_calc_yield(A5378,日期设置!$B$2,F5378,1,R5378,1,O5378,L5378,S5378,)</f>
        <v>Fetching...</v>
      </c>
      <c r="E5378" s="26">
        <f t="shared" ref="E5378:E5441" si="168">((O5378*W5378+L5378)/V5378-1)*100</f>
        <v>11.065409182975937</v>
      </c>
      <c r="F5378" s="18">
        <f>[1]!b_dq_cleanprice($A5378,日期设置!B$2)</f>
        <v>101.32089999999999</v>
      </c>
      <c r="G5378" s="18" t="str">
        <f t="shared" ref="G5378:G5441" si="169">LEFT(T5378,4)&amp;" + "&amp;LEFT(U5378,4)</f>
        <v>2.67 + 2.67</v>
      </c>
      <c r="H5378" s="27">
        <f>[1]!b_dq_pctchange($A5378,日期设置!$B$2,1)/100</f>
        <v>0</v>
      </c>
      <c r="I5378" s="26">
        <f>[1]!b_pq_pctchange(A5378,日期设置!$B$4,日期设置!$B$2,1)</f>
        <v>0</v>
      </c>
      <c r="J5378" s="26">
        <f>[1]!b_pq_pctchange(A5378,日期设置!$C$4,日期设置!$B$2,1)</f>
        <v>0</v>
      </c>
      <c r="K5378" s="52">
        <f>[1]!b_dq_amount($A5378,日期设置!B$2,2,10000)</f>
        <v>0</v>
      </c>
      <c r="L5378" s="26">
        <f>[1]!b_info_latestpar(A5378,日期设置!$B$2)</f>
        <v>100</v>
      </c>
      <c r="M5378" s="6">
        <f>[1]!b_info_outstandingbalance($A5378,日期设置!B$2)</f>
        <v>30</v>
      </c>
      <c r="N5378" s="7" t="str">
        <f>[1]!b_info_latestissurercreditrating2(A5378,日期设置!$B$2,"102","1")</f>
        <v>AAA</v>
      </c>
      <c r="O5378" s="48">
        <v>4.74</v>
      </c>
      <c r="P5378" s="9">
        <f>[1]!b_info_repurchasedate(A5378)</f>
        <v>0</v>
      </c>
      <c r="Q5378" s="47" t="s">
        <v>16734</v>
      </c>
      <c r="R5378" s="2" t="str">
        <f>IF((--IF(P5378=0,Q5378,P5378))&gt;(--日期设置!$B$2),IF(P5378=0,Q5378,P5378),Q5378)</f>
        <v>2023-11-25</v>
      </c>
      <c r="S5378" s="47" t="s">
        <v>17088</v>
      </c>
      <c r="T5378" s="8">
        <f>[1]!b_anal_ptmyear($A5378,日期设置!$B$2)</f>
        <v>2.6794520547945204</v>
      </c>
      <c r="U5378" s="8">
        <f>[1]!b_anal_termifexercise($A5378,日期设置!B$2)</f>
        <v>2.6794520547945204</v>
      </c>
      <c r="V5378" s="10">
        <f>[1]!b_dq_dirtyprice(A5378,日期设置!$B$2)</f>
        <v>102.8403</v>
      </c>
      <c r="W5378" s="11">
        <f>IF(U5378=0,ROUNDUP((Q5378-日期设置!$B$2)/365,0),ROUNDUP((R5378-日期设置!$B$2)/365,0))</f>
        <v>3</v>
      </c>
      <c r="X5378" s="18">
        <f>_xlfn.IFNA(VLOOKUP(A5378,过往入选债券!A:D,4,0),2)</f>
        <v>2</v>
      </c>
      <c r="Y5378" s="45">
        <f>_xlfn.IFNA(VLOOKUP(C5378,[2]Sheet1!$A:$A,1,0),3)</f>
        <v>3</v>
      </c>
    </row>
    <row r="5379" spans="1:25" hidden="1" x14ac:dyDescent="0.2">
      <c r="A5379" s="21" t="s">
        <v>10296</v>
      </c>
      <c r="B5379" s="21" t="s">
        <v>10297</v>
      </c>
      <c r="C5379" s="37" t="s">
        <v>4976</v>
      </c>
      <c r="D5379" s="26" t="str">
        <f>[1]!b_calc_yield(A5379,日期设置!$B$2,F5379,1,R5379,1,O5379,L5379,S5379,)</f>
        <v>Fetching...</v>
      </c>
      <c r="E5379" s="26">
        <f t="shared" si="168"/>
        <v>16.282026456361475</v>
      </c>
      <c r="F5379" s="18">
        <f>[1]!b_dq_cleanprice($A5379,日期设置!B$2)</f>
        <v>98.481800000000007</v>
      </c>
      <c r="G5379" s="18" t="str">
        <f t="shared" si="169"/>
        <v>4.00 + 0</v>
      </c>
      <c r="H5379" s="27">
        <f>[1]!b_dq_pctchange($A5379,日期设置!$B$2,1)/100</f>
        <v>0</v>
      </c>
      <c r="I5379" s="26">
        <f>[1]!b_pq_pctchange(A5379,日期设置!$B$4,日期设置!$B$2,1)</f>
        <v>0</v>
      </c>
      <c r="J5379" s="26">
        <f>[1]!b_pq_pctchange(A5379,日期设置!$C$4,日期设置!$B$2,1)</f>
        <v>0.10703775800116283</v>
      </c>
      <c r="K5379" s="52">
        <f>[1]!b_dq_amount($A5379,日期设置!B$2,2,10000)</f>
        <v>0</v>
      </c>
      <c r="L5379" s="26">
        <f>[1]!b_info_latestpar(A5379,日期设置!$B$2)</f>
        <v>100</v>
      </c>
      <c r="M5379" s="6">
        <f>[1]!b_info_outstandingbalance($A5379,日期设置!B$2)</f>
        <v>10</v>
      </c>
      <c r="N5379" s="7" t="str">
        <f>[1]!b_info_latestissurercreditrating2(A5379,日期设置!$B$2,"102","1")</f>
        <v>AAA</v>
      </c>
      <c r="O5379" s="8">
        <v>3.78</v>
      </c>
      <c r="P5379" s="9">
        <f>[1]!b_info_repurchasedate(A5379)</f>
        <v>0</v>
      </c>
      <c r="Q5379" s="8" t="s">
        <v>16449</v>
      </c>
      <c r="R5379" s="2" t="str">
        <f>IF((--IF(P5379=0,Q5379,P5379))&gt;(--日期设置!$B$2),IF(P5379=0,Q5379,P5379),Q5379)</f>
        <v>2025-03-23</v>
      </c>
      <c r="S5379" s="2" t="s">
        <v>18214</v>
      </c>
      <c r="T5379" s="8">
        <f>[1]!b_anal_ptmyear($A5379,日期设置!$B$2)</f>
        <v>4.0027397260273974</v>
      </c>
      <c r="U5379" s="8">
        <f>[1]!b_anal_termifexercise($A5379,日期设置!B$2)</f>
        <v>0</v>
      </c>
      <c r="V5379" s="10">
        <f>[1]!b_dq_dirtyprice(A5379,日期设置!$B$2)</f>
        <v>102.2514</v>
      </c>
      <c r="W5379" s="11">
        <f>IF(U5379=0,ROUNDUP((Q5379-日期设置!$B$2)/365,0),ROUNDUP((R5379-日期设置!$B$2)/365,0))</f>
        <v>5</v>
      </c>
      <c r="X5379" s="18">
        <f>_xlfn.IFNA(VLOOKUP(A5379,过往入选债券!A:D,4,0),2)</f>
        <v>2</v>
      </c>
      <c r="Y5379">
        <f>_xlfn.IFNA(VLOOKUP(C5379,[2]Sheet1!$A:$A,1,0),3)</f>
        <v>3</v>
      </c>
    </row>
    <row r="5380" spans="1:25" hidden="1" x14ac:dyDescent="0.2">
      <c r="A5380" s="21" t="s">
        <v>9133</v>
      </c>
      <c r="B5380" s="21" t="s">
        <v>9134</v>
      </c>
      <c r="C5380" s="37" t="s">
        <v>9135</v>
      </c>
      <c r="D5380" s="26" t="str">
        <f>[1]!b_calc_yield(A5380,日期设置!$B$2,F5380,1,R5380,1,O5380,L5380,S5380,)</f>
        <v>Fetching...</v>
      </c>
      <c r="E5380" s="26">
        <f t="shared" si="168"/>
        <v>5.9195986368947295</v>
      </c>
      <c r="F5380" s="18">
        <f>[1]!b_dq_cleanprice($A5380,日期设置!B$2)</f>
        <v>100.1155</v>
      </c>
      <c r="G5380" s="18" t="str">
        <f t="shared" si="169"/>
        <v>3.43 + 1.43</v>
      </c>
      <c r="H5380" s="27">
        <f>[1]!b_dq_pctchange($A5380,日期设置!$B$2,1)/100</f>
        <v>0</v>
      </c>
      <c r="I5380" s="26">
        <f>[1]!b_pq_pctchange(A5380,日期设置!$B$4,日期设置!$B$2,1)</f>
        <v>0</v>
      </c>
      <c r="J5380" s="26">
        <f>[1]!b_pq_pctchange(A5380,日期设置!$C$4,日期设置!$B$2,1)</f>
        <v>-0.67197260121754976</v>
      </c>
      <c r="K5380" s="52">
        <f>[1]!b_dq_amount($A5380,日期设置!B$2,2,10000)</f>
        <v>0</v>
      </c>
      <c r="L5380" s="26">
        <f>[1]!b_info_latestpar(A5380,日期设置!$B$2)</f>
        <v>100</v>
      </c>
      <c r="M5380" s="6">
        <f>[1]!b_info_outstandingbalance($A5380,日期设置!B$2)</f>
        <v>2.5</v>
      </c>
      <c r="N5380" s="7" t="str">
        <f>[1]!b_info_latestissurercreditrating2(A5380,日期设置!$B$2,"102","1")</f>
        <v>AA+</v>
      </c>
      <c r="O5380" s="8">
        <v>4.3</v>
      </c>
      <c r="P5380" s="9" t="str">
        <f>[1]!b_info_repurchasedate(A5380)</f>
        <v>2022-08-29</v>
      </c>
      <c r="Q5380" s="8" t="s">
        <v>16107</v>
      </c>
      <c r="R5380" s="2" t="str">
        <f>IF((--IF(P5380=0,Q5380,P5380))&gt;(--日期设置!$B$2),IF(P5380=0,Q5380,P5380),Q5380)</f>
        <v>2022-08-29</v>
      </c>
      <c r="S5380" s="2" t="s">
        <v>17892</v>
      </c>
      <c r="T5380" s="8">
        <f>[1]!b_anal_ptmyear($A5380,日期设置!$B$2)</f>
        <v>3.4383561643835616</v>
      </c>
      <c r="U5380" s="8">
        <f>[1]!b_anal_termifexercise($A5380,日期设置!B$2)</f>
        <v>1.4383561643835616</v>
      </c>
      <c r="V5380" s="10">
        <f>[1]!b_dq_dirtyprice(A5380,日期设置!$B$2)</f>
        <v>102.53060000000001</v>
      </c>
      <c r="W5380" s="11">
        <f>IF(U5380=0,ROUNDUP((Q5380-日期设置!$B$2)/365,0),ROUNDUP((R5380-日期设置!$B$2)/365,0))</f>
        <v>2</v>
      </c>
      <c r="X5380" s="18">
        <f>_xlfn.IFNA(VLOOKUP(A5380,过往入选债券!A:D,4,0),2)</f>
        <v>2</v>
      </c>
      <c r="Y5380">
        <f>_xlfn.IFNA(VLOOKUP(C5380,[2]Sheet1!$A:$A,1,0),3)</f>
        <v>3</v>
      </c>
    </row>
    <row r="5381" spans="1:25" hidden="1" x14ac:dyDescent="0.2">
      <c r="A5381" s="21" t="s">
        <v>4260</v>
      </c>
      <c r="B5381" s="21" t="s">
        <v>4261</v>
      </c>
      <c r="C5381" s="37" t="s">
        <v>406</v>
      </c>
      <c r="D5381" s="26" t="str">
        <f>[1]!b_calc_yield(A5381,日期设置!$B$2,F5381,1,R5381,1,O5381,L5381,S5381,)</f>
        <v>Fetching...</v>
      </c>
      <c r="E5381" s="26">
        <f t="shared" si="168"/>
        <v>8.4307083616267153</v>
      </c>
      <c r="F5381" s="18">
        <f>[1]!b_dq_cleanprice($A5381,日期设置!B$2)</f>
        <v>98.638499999999993</v>
      </c>
      <c r="G5381" s="18" t="str">
        <f t="shared" si="169"/>
        <v>2.06 + 0</v>
      </c>
      <c r="H5381" s="27">
        <f>[1]!b_dq_pctchange($A5381,日期设置!$B$2,1)/100</f>
        <v>0</v>
      </c>
      <c r="I5381" s="26">
        <f>[1]!b_pq_pctchange(A5381,日期设置!$B$4,日期设置!$B$2,1)</f>
        <v>0</v>
      </c>
      <c r="J5381" s="26">
        <f>[1]!b_pq_pctchange(A5381,日期设置!$C$4,日期设置!$B$2,1)</f>
        <v>0</v>
      </c>
      <c r="K5381" s="52">
        <f>[1]!b_dq_amount($A5381,日期设置!B$2,2,10000)</f>
        <v>0</v>
      </c>
      <c r="L5381" s="26">
        <f>[1]!b_info_latestpar(A5381,日期设置!$B$2)</f>
        <v>100</v>
      </c>
      <c r="M5381" s="6">
        <f>[1]!b_info_outstandingbalance($A5381,日期设置!B$2)</f>
        <v>5.5</v>
      </c>
      <c r="N5381" s="7">
        <f>[1]!b_info_latestissurercreditrating2(A5381,日期设置!$B$2,"102","1")</f>
        <v>0</v>
      </c>
      <c r="O5381" s="8">
        <v>3.5</v>
      </c>
      <c r="P5381" s="9">
        <f>[1]!b_info_repurchasedate(A5381)</f>
        <v>0</v>
      </c>
      <c r="Q5381" s="8" t="s">
        <v>16096</v>
      </c>
      <c r="R5381" s="2" t="str">
        <f>IF((--IF(P5381=0,Q5381,P5381))&gt;(--日期设置!$B$2),IF(P5381=0,Q5381,P5381),Q5381)</f>
        <v>2023-04-15</v>
      </c>
      <c r="S5381" s="2" t="s">
        <v>17881</v>
      </c>
      <c r="T5381" s="8">
        <f>[1]!b_anal_ptmyear($A5381,日期设置!$B$2)</f>
        <v>2.0657534246575344</v>
      </c>
      <c r="U5381" s="8">
        <f>[1]!b_anal_termifexercise($A5381,日期设置!B$2)</f>
        <v>0</v>
      </c>
      <c r="V5381" s="10">
        <f>[1]!b_dq_dirtyprice(A5381,日期设置!$B$2)</f>
        <v>101.9084</v>
      </c>
      <c r="W5381" s="11">
        <f>IF(U5381=0,ROUNDUP((Q5381-日期设置!$B$2)/365,0),ROUNDUP((R5381-日期设置!$B$2)/365,0))</f>
        <v>3</v>
      </c>
      <c r="X5381" s="18">
        <f>_xlfn.IFNA(VLOOKUP(A5381,过往入选债券!A:D,4,0),2)</f>
        <v>2</v>
      </c>
      <c r="Y5381" s="45">
        <f>_xlfn.IFNA(VLOOKUP(C5381,[2]Sheet1!$A:$A,1,0),3)</f>
        <v>3</v>
      </c>
    </row>
    <row r="5382" spans="1:25" hidden="1" x14ac:dyDescent="0.2">
      <c r="A5382" s="28" t="s">
        <v>20576</v>
      </c>
      <c r="B5382" s="28" t="s">
        <v>20577</v>
      </c>
      <c r="C5382" s="39" t="s">
        <v>19288</v>
      </c>
      <c r="D5382" s="26" t="str">
        <f>[1]!b_calc_yield(A5382,日期设置!$B$2,F5382,1,R5382,1,O5382,L5382,S5382,)</f>
        <v>Fetching...</v>
      </c>
      <c r="E5382" s="26">
        <f t="shared" si="168"/>
        <v>10.370070633351869</v>
      </c>
      <c r="F5382" s="18">
        <f>[1]!b_dq_cleanprice($A5382,日期设置!B$2)</f>
        <v>100.87</v>
      </c>
      <c r="G5382" s="18" t="str">
        <f t="shared" si="169"/>
        <v>2.52 + 0</v>
      </c>
      <c r="H5382" s="27">
        <f>[1]!b_dq_pctchange($A5382,日期设置!$B$2,1)/100</f>
        <v>0</v>
      </c>
      <c r="I5382" s="26">
        <f>[1]!b_pq_pctchange(A5382,日期设置!$B$4,日期设置!$B$2,1)</f>
        <v>0</v>
      </c>
      <c r="J5382" s="26">
        <f>[1]!b_pq_pctchange(A5382,日期设置!$C$4,日期设置!$B$2,1)</f>
        <v>0</v>
      </c>
      <c r="K5382" s="52">
        <f>[1]!b_dq_amount($A5382,日期设置!B$2,2,10000)</f>
        <v>0</v>
      </c>
      <c r="L5382" s="26">
        <f>[1]!b_info_latestpar(A5382,日期设置!$B$2)</f>
        <v>100</v>
      </c>
      <c r="M5382" s="6">
        <f>[1]!b_info_outstandingbalance($A5382,日期设置!B$2)</f>
        <v>9.5</v>
      </c>
      <c r="N5382" s="7" t="str">
        <f>[1]!b_info_latestissurercreditrating2(A5382,日期设置!$B$2,"102","1")</f>
        <v>AAA</v>
      </c>
      <c r="O5382" s="8">
        <v>4.58</v>
      </c>
      <c r="P5382" s="9">
        <f>[1]!b_info_repurchasedate(A5382)</f>
        <v>0</v>
      </c>
      <c r="Q5382" s="8" t="s">
        <v>17638</v>
      </c>
      <c r="R5382" s="2" t="str">
        <f>IF((--IF(P5382=0,Q5382,P5382))&gt;(--日期设置!$B$2),IF(P5382=0,Q5382,P5382),Q5382)</f>
        <v>2023-09-29</v>
      </c>
      <c r="S5382" s="31" t="s">
        <v>16690</v>
      </c>
      <c r="T5382" s="8">
        <f>[1]!b_anal_ptmyear($A5382,日期设置!$B$2)</f>
        <v>2.5232876712328767</v>
      </c>
      <c r="U5382" s="8">
        <f>[1]!b_anal_termifexercise($A5382,日期设置!B$2)</f>
        <v>0</v>
      </c>
      <c r="V5382" s="10">
        <f>[1]!b_dq_dirtyprice(A5382,日期设置!$B$2)</f>
        <v>103.05329999999999</v>
      </c>
      <c r="W5382" s="11">
        <f>IF(U5382=0,ROUNDUP((Q5382-日期设置!$B$2)/365,0),ROUNDUP((R5382-日期设置!$B$2)/365,0))</f>
        <v>3</v>
      </c>
      <c r="X5382" s="18">
        <f>_xlfn.IFNA(VLOOKUP(A5382,过往入选债券!A:D,4,0),2)</f>
        <v>2</v>
      </c>
      <c r="Y5382">
        <f>_xlfn.IFNA(VLOOKUP(C5382,[2]Sheet1!$A:$A,1,0),3)</f>
        <v>3</v>
      </c>
    </row>
    <row r="5383" spans="1:25" hidden="1" x14ac:dyDescent="0.2">
      <c r="A5383" s="28" t="s">
        <v>21394</v>
      </c>
      <c r="B5383" s="28" t="s">
        <v>21395</v>
      </c>
      <c r="C5383" s="39" t="s">
        <v>19628</v>
      </c>
      <c r="D5383" s="26" t="str">
        <f>[1]!b_calc_yield(A5383,日期设置!$B$2,F5383,1,R5383,1,O5383,L5383,S5383,)</f>
        <v>Fetching...</v>
      </c>
      <c r="E5383" s="26">
        <f t="shared" si="168"/>
        <v>19.158636410734651</v>
      </c>
      <c r="F5383" s="18">
        <f>[1]!b_dq_cleanprice($A5383,日期设置!B$2)</f>
        <v>99.777799999999999</v>
      </c>
      <c r="G5383" s="18" t="str">
        <f t="shared" si="169"/>
        <v>4.62 + 0</v>
      </c>
      <c r="H5383" s="27">
        <f>[1]!b_dq_pctchange($A5383,日期设置!$B$2,1)/100</f>
        <v>0</v>
      </c>
      <c r="I5383" s="26">
        <f>[1]!b_pq_pctchange(A5383,日期设置!$B$4,日期设置!$B$2,1)</f>
        <v>0</v>
      </c>
      <c r="J5383" s="26">
        <f>[1]!b_pq_pctchange(A5383,日期设置!$C$4,日期设置!$B$2,1)</f>
        <v>0</v>
      </c>
      <c r="K5383" s="52">
        <f>[1]!b_dq_amount($A5383,日期设置!B$2,2,10000)</f>
        <v>0</v>
      </c>
      <c r="L5383" s="26">
        <f>[1]!b_info_latestpar(A5383,日期设置!$B$2)</f>
        <v>100</v>
      </c>
      <c r="M5383" s="6">
        <f>[1]!b_info_outstandingbalance($A5383,日期设置!B$2)</f>
        <v>10</v>
      </c>
      <c r="N5383" s="7" t="str">
        <f>[1]!b_info_latestissurercreditrating2(A5383,日期设置!$B$2,"102","1")</f>
        <v>AAA</v>
      </c>
      <c r="O5383" s="43">
        <v>4.1500000000000004</v>
      </c>
      <c r="P5383" s="9">
        <f>[1]!b_info_repurchasedate(A5383)</f>
        <v>0</v>
      </c>
      <c r="Q5383" s="31" t="s">
        <v>17050</v>
      </c>
      <c r="R5383" s="2" t="str">
        <f>IF((--IF(P5383=0,Q5383,P5383))&gt;(--日期设置!$B$2),IF(P5383=0,Q5383,P5383),Q5383)</f>
        <v>2025-11-05</v>
      </c>
      <c r="S5383" s="31" t="s">
        <v>21681</v>
      </c>
      <c r="T5383" s="8">
        <f>[1]!b_anal_ptmyear($A5383,日期设置!$B$2)</f>
        <v>4.624657534246575</v>
      </c>
      <c r="U5383" s="8">
        <f>[1]!b_anal_termifexercise($A5383,日期设置!B$2)</f>
        <v>0</v>
      </c>
      <c r="V5383" s="10">
        <f>[1]!b_dq_dirtyprice(A5383,日期设置!$B$2)</f>
        <v>101.3355</v>
      </c>
      <c r="W5383" s="11">
        <f>IF(U5383=0,ROUNDUP((Q5383-日期设置!$B$2)/365,0),ROUNDUP((R5383-日期设置!$B$2)/365,0))</f>
        <v>5</v>
      </c>
      <c r="X5383" s="18">
        <f>_xlfn.IFNA(VLOOKUP(A5383,过往入选债券!A:D,4,0),2)</f>
        <v>2</v>
      </c>
      <c r="Y5383">
        <f>_xlfn.IFNA(VLOOKUP(C5383,[2]Sheet1!$A:$A,1,0),3)</f>
        <v>3</v>
      </c>
    </row>
    <row r="5384" spans="1:25" hidden="1" x14ac:dyDescent="0.2">
      <c r="A5384" s="21" t="s">
        <v>10910</v>
      </c>
      <c r="B5384" s="21" t="s">
        <v>10911</v>
      </c>
      <c r="C5384" s="37" t="s">
        <v>10912</v>
      </c>
      <c r="D5384" s="26" t="str">
        <f>[1]!b_calc_yield(A5384,日期设置!$B$2,F5384,1,R5384,1,O5384,L5384,S5384,)</f>
        <v>Fetching...</v>
      </c>
      <c r="E5384" s="26">
        <f t="shared" si="168"/>
        <v>4.6671309795033311</v>
      </c>
      <c r="F5384" s="18">
        <f>[1]!b_dq_cleanprice($A5384,日期设置!B$2)</f>
        <v>98.902699999999996</v>
      </c>
      <c r="G5384" s="18" t="str">
        <f t="shared" si="169"/>
        <v>2.13 + 1.13</v>
      </c>
      <c r="H5384" s="27">
        <f>[1]!b_dq_pctchange($A5384,日期设置!$B$2,1)/100</f>
        <v>0</v>
      </c>
      <c r="I5384" s="26">
        <f>[1]!b_pq_pctchange(A5384,日期设置!$B$4,日期设置!$B$2,1)</f>
        <v>0</v>
      </c>
      <c r="J5384" s="26">
        <f>[1]!b_pq_pctchange(A5384,日期设置!$C$4,日期设置!$B$2,1)</f>
        <v>0.24030665196380308</v>
      </c>
      <c r="K5384" s="52">
        <f>[1]!b_dq_amount($A5384,日期设置!B$2,2,10000)</f>
        <v>0</v>
      </c>
      <c r="L5384" s="26">
        <f>[1]!b_info_latestpar(A5384,日期设置!$B$2)</f>
        <v>100</v>
      </c>
      <c r="M5384" s="6">
        <f>[1]!b_info_outstandingbalance($A5384,日期设置!B$2)</f>
        <v>6</v>
      </c>
      <c r="N5384" s="7" t="str">
        <f>[1]!b_info_latestissurercreditrating2(A5384,日期设置!$B$2,"102","1")</f>
        <v>AA+</v>
      </c>
      <c r="O5384" s="8">
        <v>3.2</v>
      </c>
      <c r="P5384" s="9" t="str">
        <f>[1]!b_info_repurchasedate(A5384)</f>
        <v>2022-05-12</v>
      </c>
      <c r="Q5384" s="8" t="s">
        <v>16550</v>
      </c>
      <c r="R5384" s="2" t="str">
        <f>IF((--IF(P5384=0,Q5384,P5384))&gt;(--日期设置!$B$2),IF(P5384=0,Q5384,P5384),Q5384)</f>
        <v>2022-05-12</v>
      </c>
      <c r="S5384" s="2" t="s">
        <v>17984</v>
      </c>
      <c r="T5384" s="8">
        <f>[1]!b_anal_ptmyear($A5384,日期设置!$B$2)</f>
        <v>2.1397260273972605</v>
      </c>
      <c r="U5384" s="8">
        <f>[1]!b_anal_termifexercise($A5384,日期设置!B$2)</f>
        <v>1.1397260273972603</v>
      </c>
      <c r="V5384" s="10">
        <f>[1]!b_dq_dirtyprice(A5384,日期设置!$B$2)</f>
        <v>101.65560000000001</v>
      </c>
      <c r="W5384" s="11">
        <f>IF(U5384=0,ROUNDUP((Q5384-日期设置!$B$2)/365,0),ROUNDUP((R5384-日期设置!$B$2)/365,0))</f>
        <v>2</v>
      </c>
      <c r="X5384" s="18">
        <f>_xlfn.IFNA(VLOOKUP(A5384,过往入选债券!A:D,4,0),2)</f>
        <v>2</v>
      </c>
      <c r="Y5384">
        <f>_xlfn.IFNA(VLOOKUP(C5384,[2]Sheet1!$A:$A,1,0),3)</f>
        <v>3</v>
      </c>
    </row>
    <row r="5385" spans="1:25" hidden="1" x14ac:dyDescent="0.2">
      <c r="A5385" s="21" t="s">
        <v>4622</v>
      </c>
      <c r="B5385" s="21" t="s">
        <v>4623</v>
      </c>
      <c r="C5385" s="37" t="s">
        <v>3030</v>
      </c>
      <c r="D5385" s="26" t="str">
        <f>[1]!b_calc_yield(A5385,日期设置!$B$2,F5385,1,R5385,1,O5385,L5385,S5385,)</f>
        <v>Fetching...</v>
      </c>
      <c r="E5385" s="26">
        <f t="shared" si="168"/>
        <v>9.1679376051583503</v>
      </c>
      <c r="F5385" s="18">
        <f>[1]!b_dq_cleanprice($A5385,日期设置!B$2)</f>
        <v>100.7876</v>
      </c>
      <c r="G5385" s="18" t="str">
        <f t="shared" si="169"/>
        <v>2.25 + 0</v>
      </c>
      <c r="H5385" s="27">
        <f>[1]!b_dq_pctchange($A5385,日期设置!$B$2,1)/100</f>
        <v>0</v>
      </c>
      <c r="I5385" s="26">
        <f>[1]!b_pq_pctchange(A5385,日期设置!$B$4,日期设置!$B$2,1)</f>
        <v>0.22314325717558989</v>
      </c>
      <c r="J5385" s="26">
        <f>[1]!b_pq_pctchange(A5385,日期设置!$C$4,日期设置!$B$2,1)</f>
        <v>0.22314325717558989</v>
      </c>
      <c r="K5385" s="52">
        <f>[1]!b_dq_amount($A5385,日期设置!B$2,2,10000)</f>
        <v>0</v>
      </c>
      <c r="L5385" s="26">
        <f>[1]!b_info_latestpar(A5385,日期设置!$B$2)</f>
        <v>100</v>
      </c>
      <c r="M5385" s="6">
        <f>[1]!b_info_outstandingbalance($A5385,日期设置!B$2)</f>
        <v>20</v>
      </c>
      <c r="N5385" s="7">
        <f>[1]!b_info_latestissurercreditrating2(A5385,日期设置!$B$2,"102","1")</f>
        <v>0</v>
      </c>
      <c r="O5385" s="8">
        <v>4.58</v>
      </c>
      <c r="P5385" s="9">
        <f>[1]!b_info_repurchasedate(A5385)</f>
        <v>0</v>
      </c>
      <c r="Q5385" s="8" t="s">
        <v>16494</v>
      </c>
      <c r="R5385" s="2" t="str">
        <f>IF((--IF(P5385=0,Q5385,P5385))&gt;(--日期设置!$B$2),IF(P5385=0,Q5385,P5385),Q5385)</f>
        <v>2023-06-24</v>
      </c>
      <c r="S5385" s="2" t="s">
        <v>17996</v>
      </c>
      <c r="T5385" s="8">
        <f>[1]!b_anal_ptmyear($A5385,日期设置!$B$2)</f>
        <v>2.2575342465753425</v>
      </c>
      <c r="U5385" s="8">
        <f>[1]!b_anal_termifexercise($A5385,日期设置!B$2)</f>
        <v>0</v>
      </c>
      <c r="V5385" s="10">
        <f>[1]!b_dq_dirtyprice(A5385,日期设置!$B$2)</f>
        <v>104.18810000000001</v>
      </c>
      <c r="W5385" s="11">
        <f>IF(U5385=0,ROUNDUP((Q5385-日期设置!$B$2)/365,0),ROUNDUP((R5385-日期设置!$B$2)/365,0))</f>
        <v>3</v>
      </c>
      <c r="X5385" s="18">
        <f>_xlfn.IFNA(VLOOKUP(A5385,过往入选债券!A:D,4,0),2)</f>
        <v>2</v>
      </c>
      <c r="Y5385">
        <f>_xlfn.IFNA(VLOOKUP(C5385,[2]Sheet1!$A:$A,1,0),3)</f>
        <v>3</v>
      </c>
    </row>
    <row r="5386" spans="1:25" hidden="1" x14ac:dyDescent="0.2">
      <c r="A5386" s="21" t="s">
        <v>15933</v>
      </c>
      <c r="B5386" s="21" t="s">
        <v>15934</v>
      </c>
      <c r="C5386" s="37" t="s">
        <v>495</v>
      </c>
      <c r="D5386" s="26" t="str">
        <f>[1]!b_calc_yield(A5386,日期设置!$B$2,F5386,1,R5386,1,O5386,L5386,S5386,)</f>
        <v>Fetching...</v>
      </c>
      <c r="E5386" s="26">
        <f t="shared" si="168"/>
        <v>17.805750098662323</v>
      </c>
      <c r="F5386" s="18">
        <f>[1]!b_dq_cleanprice($A5386,日期设置!B$2)</f>
        <v>99.210499999999996</v>
      </c>
      <c r="G5386" s="18" t="str">
        <f t="shared" si="169"/>
        <v>4.33 + 0</v>
      </c>
      <c r="H5386" s="27">
        <f>[1]!b_dq_pctchange($A5386,日期设置!$B$2,1)/100</f>
        <v>0</v>
      </c>
      <c r="I5386" s="26">
        <f>[1]!b_pq_pctchange(A5386,日期设置!$B$4,日期设置!$B$2,1)</f>
        <v>0</v>
      </c>
      <c r="J5386" s="26">
        <f>[1]!b_pq_pctchange(A5386,日期设置!$C$4,日期设置!$B$2,1)</f>
        <v>0</v>
      </c>
      <c r="K5386" s="52">
        <f>[1]!b_dq_amount($A5386,日期设置!B$2,2,10000)</f>
        <v>0</v>
      </c>
      <c r="L5386" s="26">
        <f>[1]!b_info_latestpar(A5386,日期设置!$B$2)</f>
        <v>100</v>
      </c>
      <c r="M5386" s="6">
        <f>[1]!b_info_outstandingbalance($A5386,日期设置!B$2)</f>
        <v>11</v>
      </c>
      <c r="N5386" s="7" t="str">
        <f>[1]!b_info_latestissurercreditrating2(A5386,日期设置!$B$2,"102","1")</f>
        <v>AAA</v>
      </c>
      <c r="O5386" s="8">
        <v>4</v>
      </c>
      <c r="P5386" s="9">
        <f>[1]!b_info_repurchasedate(A5386)</f>
        <v>0</v>
      </c>
      <c r="Q5386" s="8" t="s">
        <v>17317</v>
      </c>
      <c r="R5386" s="2" t="str">
        <f>IF((--IF(P5386=0,Q5386,P5386))&gt;(--日期设置!$B$2),IF(P5386=0,Q5386,P5386),Q5386)</f>
        <v>2025-07-23</v>
      </c>
      <c r="S5386" s="2" t="s">
        <v>18786</v>
      </c>
      <c r="T5386" s="8">
        <f>[1]!b_anal_ptmyear($A5386,日期设置!$B$2)</f>
        <v>4.3369863013698629</v>
      </c>
      <c r="U5386" s="8">
        <f>[1]!b_anal_termifexercise($A5386,日期设置!B$2)</f>
        <v>0</v>
      </c>
      <c r="V5386" s="10">
        <f>[1]!b_dq_dirtyprice(A5386,日期设置!$B$2)</f>
        <v>101.8626</v>
      </c>
      <c r="W5386" s="11">
        <f>IF(U5386=0,ROUNDUP((Q5386-日期设置!$B$2)/365,0),ROUNDUP((R5386-日期设置!$B$2)/365,0))</f>
        <v>5</v>
      </c>
      <c r="X5386" s="18">
        <f>_xlfn.IFNA(VLOOKUP(A5386,过往入选债券!A:D,4,0),2)</f>
        <v>2</v>
      </c>
      <c r="Y5386">
        <f>_xlfn.IFNA(VLOOKUP(C5386,[2]Sheet1!$A:$A,1,0),3)</f>
        <v>3</v>
      </c>
    </row>
    <row r="5387" spans="1:25" hidden="1" x14ac:dyDescent="0.2">
      <c r="A5387" s="21" t="s">
        <v>839</v>
      </c>
      <c r="B5387" s="21" t="s">
        <v>840</v>
      </c>
      <c r="C5387" s="37" t="s">
        <v>836</v>
      </c>
      <c r="D5387" s="26" t="str">
        <f>[1]!b_calc_yield(A5387,日期设置!$B$2,F5387,1,R5387,1,O5387,L5387,S5387,)</f>
        <v>Fetching...</v>
      </c>
      <c r="E5387" s="26">
        <f t="shared" si="168"/>
        <v>2.4844076588829145</v>
      </c>
      <c r="F5387" s="18">
        <f>[1]!b_dq_cleanprice($A5387,日期设置!B$2)</f>
        <v>99.732500000000002</v>
      </c>
      <c r="G5387" s="18" t="str">
        <f t="shared" si="169"/>
        <v>0.59 + 0</v>
      </c>
      <c r="H5387" s="27">
        <f>[1]!b_dq_pctchange($A5387,日期设置!$B$2,1)/100</f>
        <v>0</v>
      </c>
      <c r="I5387" s="26">
        <f>[1]!b_pq_pctchange(A5387,日期设置!$B$4,日期设置!$B$2,1)</f>
        <v>0</v>
      </c>
      <c r="J5387" s="26">
        <f>[1]!b_pq_pctchange(A5387,日期设置!$C$4,日期设置!$B$2,1)</f>
        <v>0</v>
      </c>
      <c r="K5387" s="52">
        <f>[1]!b_dq_amount($A5387,日期设置!B$2,2,10000)</f>
        <v>0</v>
      </c>
      <c r="L5387" s="26">
        <f>[1]!b_info_latestpar(A5387,日期设置!$B$2)</f>
        <v>100</v>
      </c>
      <c r="M5387" s="6">
        <f>[1]!b_info_outstandingbalance($A5387,日期设置!B$2)</f>
        <v>2</v>
      </c>
      <c r="N5387" s="7" t="str">
        <f>[1]!b_info_latestissurercreditrating2(A5387,日期设置!$B$2,"102","1")</f>
        <v>AA+</v>
      </c>
      <c r="O5387" s="8">
        <v>3.8</v>
      </c>
      <c r="P5387" s="9">
        <f>[1]!b_info_repurchasedate(A5387)</f>
        <v>0</v>
      </c>
      <c r="Q5387" s="8" t="s">
        <v>16517</v>
      </c>
      <c r="R5387" s="2" t="str">
        <f>IF((--IF(P5387=0,Q5387,P5387))&gt;(--日期设置!$B$2),IF(P5387=0,Q5387,P5387),Q5387)</f>
        <v>2021-10-24</v>
      </c>
      <c r="S5387" s="2" t="s">
        <v>17932</v>
      </c>
      <c r="T5387" s="8">
        <f>[1]!b_anal_ptmyear($A5387,日期设置!$B$2)</f>
        <v>0.59178082191780823</v>
      </c>
      <c r="U5387" s="8">
        <f>[1]!b_anal_termifexercise($A5387,日期设置!B$2)</f>
        <v>0</v>
      </c>
      <c r="V5387" s="10">
        <f>[1]!b_dq_dirtyprice(A5387,日期设置!$B$2)</f>
        <v>101.2837</v>
      </c>
      <c r="W5387" s="11">
        <f>IF(U5387=0,ROUNDUP((Q5387-日期设置!$B$2)/365,0),ROUNDUP((R5387-日期设置!$B$2)/365,0))</f>
        <v>1</v>
      </c>
      <c r="X5387" s="18">
        <f>_xlfn.IFNA(VLOOKUP(A5387,过往入选债券!A:D,4,0),2)</f>
        <v>2</v>
      </c>
      <c r="Y5387">
        <f>_xlfn.IFNA(VLOOKUP(C5387,[2]Sheet1!$A:$A,1,0),3)</f>
        <v>3</v>
      </c>
    </row>
    <row r="5388" spans="1:25" hidden="1" x14ac:dyDescent="0.2">
      <c r="A5388" s="21" t="s">
        <v>10846</v>
      </c>
      <c r="B5388" s="21" t="s">
        <v>10847</v>
      </c>
      <c r="C5388" s="37" t="s">
        <v>10013</v>
      </c>
      <c r="D5388" s="26" t="str">
        <f>[1]!b_calc_yield(A5388,日期设置!$B$2,F5388,1,R5388,1,O5388,L5388,S5388,)</f>
        <v>Fetching...</v>
      </c>
      <c r="E5388" s="26">
        <f t="shared" si="168"/>
        <v>8.6535462634264917</v>
      </c>
      <c r="F5388" s="18">
        <f>[1]!b_dq_cleanprice($A5388,日期设置!B$2)</f>
        <v>97.882199999999997</v>
      </c>
      <c r="G5388" s="18" t="str">
        <f t="shared" si="169"/>
        <v>4.10 + 2.10</v>
      </c>
      <c r="H5388" s="27">
        <f>[1]!b_dq_pctchange($A5388,日期设置!$B$2,1)/100</f>
        <v>0</v>
      </c>
      <c r="I5388" s="26">
        <f>[1]!b_pq_pctchange(A5388,日期设置!$B$4,日期设置!$B$2,1)</f>
        <v>0</v>
      </c>
      <c r="J5388" s="26">
        <f>[1]!b_pq_pctchange(A5388,日期设置!$C$4,日期设置!$B$2,1)</f>
        <v>-0.16299137104506659</v>
      </c>
      <c r="K5388" s="52">
        <f>[1]!b_dq_amount($A5388,日期设置!B$2,2,10000)</f>
        <v>0</v>
      </c>
      <c r="L5388" s="26">
        <f>[1]!b_info_latestpar(A5388,日期设置!$B$2)</f>
        <v>100</v>
      </c>
      <c r="M5388" s="6">
        <f>[1]!b_info_outstandingbalance($A5388,日期设置!B$2)</f>
        <v>4</v>
      </c>
      <c r="N5388" s="7" t="str">
        <f>[1]!b_info_latestissurercreditrating2(A5388,日期设置!$B$2,"102","1")</f>
        <v>AA+</v>
      </c>
      <c r="O5388" s="8">
        <v>3.13</v>
      </c>
      <c r="P5388" s="9" t="str">
        <f>[1]!b_info_repurchasedate(A5388)</f>
        <v>2023-04-30</v>
      </c>
      <c r="Q5388" s="8" t="s">
        <v>16843</v>
      </c>
      <c r="R5388" s="2" t="str">
        <f>IF((--IF(P5388=0,Q5388,P5388))&gt;(--日期设置!$B$2),IF(P5388=0,Q5388,P5388),Q5388)</f>
        <v>2023-04-30</v>
      </c>
      <c r="S5388" s="2" t="s">
        <v>17843</v>
      </c>
      <c r="T5388" s="8">
        <f>[1]!b_anal_ptmyear($A5388,日期设置!$B$2)</f>
        <v>4.1068493150684935</v>
      </c>
      <c r="U5388" s="8">
        <f>[1]!b_anal_termifexercise($A5388,日期设置!B$2)</f>
        <v>2.106849315068493</v>
      </c>
      <c r="V5388" s="10">
        <f>[1]!b_dq_dirtyprice(A5388,日期设置!$B$2)</f>
        <v>100.6778</v>
      </c>
      <c r="W5388" s="11">
        <f>IF(U5388=0,ROUNDUP((Q5388-日期设置!$B$2)/365,0),ROUNDUP((R5388-日期设置!$B$2)/365,0))</f>
        <v>3</v>
      </c>
      <c r="X5388" s="18">
        <f>_xlfn.IFNA(VLOOKUP(A5388,过往入选债券!A:D,4,0),2)</f>
        <v>2</v>
      </c>
      <c r="Y5388">
        <f>_xlfn.IFNA(VLOOKUP(C5388,[2]Sheet1!$A:$A,1,0),3)</f>
        <v>3</v>
      </c>
    </row>
    <row r="5389" spans="1:25" hidden="1" x14ac:dyDescent="0.2">
      <c r="A5389" s="28" t="s">
        <v>20304</v>
      </c>
      <c r="B5389" s="28" t="s">
        <v>20305</v>
      </c>
      <c r="C5389" s="39" t="s">
        <v>1113</v>
      </c>
      <c r="D5389" s="26" t="str">
        <f>[1]!b_calc_yield(A5389,日期设置!$B$2,F5389,1,R5389,1,O5389,L5389,S5389,)</f>
        <v>Fetching...</v>
      </c>
      <c r="E5389" s="26">
        <f t="shared" si="168"/>
        <v>10.089469041057386</v>
      </c>
      <c r="F5389" s="18">
        <f>[1]!b_dq_cleanprice($A5389,日期设置!B$2)</f>
        <v>100.14319999999999</v>
      </c>
      <c r="G5389" s="18" t="str">
        <f t="shared" si="169"/>
        <v>2.45 + 0</v>
      </c>
      <c r="H5389" s="27">
        <f>[1]!b_dq_pctchange($A5389,日期设置!$B$2,1)/100</f>
        <v>0</v>
      </c>
      <c r="I5389" s="26">
        <f>[1]!b_pq_pctchange(A5389,日期设置!$B$4,日期设置!$B$2,1)</f>
        <v>0</v>
      </c>
      <c r="J5389" s="26">
        <f>[1]!b_pq_pctchange(A5389,日期设置!$C$4,日期设置!$B$2,1)</f>
        <v>0</v>
      </c>
      <c r="K5389" s="52">
        <f>[1]!b_dq_amount($A5389,日期设置!B$2,2,10000)</f>
        <v>0</v>
      </c>
      <c r="L5389" s="26">
        <f>[1]!b_info_latestpar(A5389,日期设置!$B$2)</f>
        <v>100</v>
      </c>
      <c r="M5389" s="6">
        <f>[1]!b_info_outstandingbalance($A5389,日期设置!B$2)</f>
        <v>5</v>
      </c>
      <c r="N5389" s="7" t="str">
        <f>[1]!b_info_latestissurercreditrating2(A5389,日期设置!$B$2,"102","1")</f>
        <v>AA+</v>
      </c>
      <c r="O5389" s="8">
        <v>4.2699999999999996</v>
      </c>
      <c r="P5389" s="9">
        <f>[1]!b_info_repurchasedate(A5389)</f>
        <v>0</v>
      </c>
      <c r="Q5389" s="8" t="s">
        <v>16850</v>
      </c>
      <c r="R5389" s="2" t="str">
        <f>IF((--IF(P5389=0,Q5389,P5389))&gt;(--日期设置!$B$2),IF(P5389=0,Q5389,P5389),Q5389)</f>
        <v>2023-09-04</v>
      </c>
      <c r="S5389" s="31" t="s">
        <v>16844</v>
      </c>
      <c r="T5389" s="8">
        <f>[1]!b_anal_ptmyear($A5389,日期设置!$B$2)</f>
        <v>2.4547945205479453</v>
      </c>
      <c r="U5389" s="8">
        <f>[1]!b_anal_termifexercise($A5389,日期设置!B$2)</f>
        <v>0</v>
      </c>
      <c r="V5389" s="10">
        <f>[1]!b_dq_dirtyprice(A5389,日期设置!$B$2)</f>
        <v>102.4712</v>
      </c>
      <c r="W5389" s="11">
        <f>IF(U5389=0,ROUNDUP((Q5389-日期设置!$B$2)/365,0),ROUNDUP((R5389-日期设置!$B$2)/365,0))</f>
        <v>3</v>
      </c>
      <c r="X5389" s="18">
        <f>_xlfn.IFNA(VLOOKUP(A5389,过往入选债券!A:D,4,0),2)</f>
        <v>2</v>
      </c>
      <c r="Y5389">
        <f>_xlfn.IFNA(VLOOKUP(C5389,[2]Sheet1!$A:$A,1,0),3)</f>
        <v>3</v>
      </c>
    </row>
    <row r="5390" spans="1:25" hidden="1" x14ac:dyDescent="0.2">
      <c r="A5390" s="28" t="s">
        <v>21504</v>
      </c>
      <c r="B5390" s="28" t="s">
        <v>21505</v>
      </c>
      <c r="C5390" s="39" t="s">
        <v>241</v>
      </c>
      <c r="D5390" s="26" t="str">
        <f>[1]!b_calc_yield(A5390,日期设置!$B$2,F5390,1,R5390,1,O5390,L5390,S5390,)</f>
        <v>Fetching...</v>
      </c>
      <c r="E5390" s="26">
        <f t="shared" si="168"/>
        <v>6.9291243324246965</v>
      </c>
      <c r="F5390" s="18">
        <f>[1]!b_dq_cleanprice($A5390,日期设置!B$2)</f>
        <v>100.9329</v>
      </c>
      <c r="G5390" s="18" t="str">
        <f t="shared" si="169"/>
        <v>1.67 + 0</v>
      </c>
      <c r="H5390" s="27">
        <f>[1]!b_dq_pctchange($A5390,日期设置!$B$2,1)/100</f>
        <v>0</v>
      </c>
      <c r="I5390" s="26">
        <f>[1]!b_pq_pctchange(A5390,日期设置!$B$4,日期设置!$B$2,1)</f>
        <v>0</v>
      </c>
      <c r="J5390" s="26">
        <f>[1]!b_pq_pctchange(A5390,日期设置!$C$4,日期设置!$B$2,1)</f>
        <v>0</v>
      </c>
      <c r="K5390" s="52">
        <f>[1]!b_dq_amount($A5390,日期设置!B$2,2,10000)</f>
        <v>0</v>
      </c>
      <c r="L5390" s="26">
        <f>[1]!b_info_latestpar(A5390,日期设置!$B$2)</f>
        <v>100</v>
      </c>
      <c r="M5390" s="6">
        <f>[1]!b_info_outstandingbalance($A5390,日期设置!B$2)</f>
        <v>5</v>
      </c>
      <c r="N5390" s="7" t="str">
        <f>[1]!b_info_latestissurercreditrating2(A5390,日期设置!$B$2,"102","1")</f>
        <v>AA+</v>
      </c>
      <c r="O5390" s="43">
        <v>4.8</v>
      </c>
      <c r="P5390" s="9">
        <f>[1]!b_info_repurchasedate(A5390)</f>
        <v>0</v>
      </c>
      <c r="Q5390" s="31" t="s">
        <v>21757</v>
      </c>
      <c r="R5390" s="2" t="str">
        <f>IF((--IF(P5390=0,Q5390,P5390))&gt;(--日期设置!$B$2),IF(P5390=0,Q5390,P5390),Q5390)</f>
        <v>2022-11-23</v>
      </c>
      <c r="S5390" s="31" t="s">
        <v>16787</v>
      </c>
      <c r="T5390" s="8">
        <f>[1]!b_anal_ptmyear($A5390,日期设置!$B$2)</f>
        <v>1.6739726027397261</v>
      </c>
      <c r="U5390" s="8">
        <f>[1]!b_anal_termifexercise($A5390,日期设置!B$2)</f>
        <v>0</v>
      </c>
      <c r="V5390" s="10">
        <f>[1]!b_dq_dirtyprice(A5390,日期设置!$B$2)</f>
        <v>102.4978</v>
      </c>
      <c r="W5390" s="11">
        <f>IF(U5390=0,ROUNDUP((Q5390-日期设置!$B$2)/365,0),ROUNDUP((R5390-日期设置!$B$2)/365,0))</f>
        <v>2</v>
      </c>
      <c r="X5390" s="18">
        <f>_xlfn.IFNA(VLOOKUP(A5390,过往入选债券!A:D,4,0),2)</f>
        <v>2</v>
      </c>
      <c r="Y5390">
        <f>_xlfn.IFNA(VLOOKUP(C5390,[2]Sheet1!$A:$A,1,0),3)</f>
        <v>3</v>
      </c>
    </row>
    <row r="5391" spans="1:25" hidden="1" x14ac:dyDescent="0.2">
      <c r="A5391" s="28" t="s">
        <v>19868</v>
      </c>
      <c r="B5391" s="28" t="s">
        <v>19869</v>
      </c>
      <c r="C5391" s="38" t="s">
        <v>2488</v>
      </c>
      <c r="D5391" s="26" t="str">
        <f>[1]!b_calc_yield(A5391,日期设置!$B$2,F5391,1,R5391,1,O5391,L5391,S5391,)</f>
        <v>Fetching...</v>
      </c>
      <c r="E5391" s="26">
        <f t="shared" si="168"/>
        <v>18.220568724162067</v>
      </c>
      <c r="F5391" s="18">
        <f>[1]!b_dq_cleanprice($A5391,日期设置!B$2)</f>
        <v>100.3458</v>
      </c>
      <c r="G5391" s="18" t="str">
        <f t="shared" si="169"/>
        <v>4.44 + 0</v>
      </c>
      <c r="H5391" s="27">
        <f>[1]!b_dq_pctchange($A5391,日期设置!$B$2,1)/100</f>
        <v>0</v>
      </c>
      <c r="I5391" s="26">
        <f>[1]!b_pq_pctchange(A5391,日期设置!$B$4,日期设置!$B$2,1)</f>
        <v>0</v>
      </c>
      <c r="J5391" s="26">
        <f>[1]!b_pq_pctchange(A5391,日期设置!$C$4,日期设置!$B$2,1)</f>
        <v>-0.4143373629089202</v>
      </c>
      <c r="K5391" s="52">
        <f>[1]!b_dq_amount($A5391,日期设置!B$2,2,10000)</f>
        <v>0</v>
      </c>
      <c r="L5391" s="26">
        <f>[1]!b_info_latestpar(A5391,日期设置!$B$2)</f>
        <v>100</v>
      </c>
      <c r="M5391" s="6">
        <f>[1]!b_info_outstandingbalance($A5391,日期设置!B$2)</f>
        <v>4</v>
      </c>
      <c r="N5391" s="7" t="str">
        <f>[1]!b_info_latestissurercreditrating2(A5391,日期设置!$B$2,"102","1")</f>
        <v>AAA</v>
      </c>
      <c r="O5391" s="8">
        <v>4.29</v>
      </c>
      <c r="P5391" s="9">
        <f>[1]!b_info_repurchasedate(A5391)</f>
        <v>0</v>
      </c>
      <c r="Q5391" s="8" t="s">
        <v>17413</v>
      </c>
      <c r="R5391" s="2" t="str">
        <f>IF((--IF(P5391=0,Q5391,P5391))&gt;(--日期设置!$B$2),IF(P5391=0,Q5391,P5391),Q5391)</f>
        <v>2025-08-31</v>
      </c>
      <c r="S5391" s="31" t="s">
        <v>19265</v>
      </c>
      <c r="T5391" s="8">
        <f>[1]!b_anal_ptmyear($A5391,日期设置!$B$2)</f>
        <v>4.4438356164383563</v>
      </c>
      <c r="U5391" s="8">
        <f>[1]!b_anal_termifexercise($A5391,日期设置!B$2)</f>
        <v>0</v>
      </c>
      <c r="V5391" s="10">
        <f>[1]!b_dq_dirtyprice(A5391,日期设置!$B$2)</f>
        <v>102.7317</v>
      </c>
      <c r="W5391" s="11">
        <f>IF(U5391=0,ROUNDUP((Q5391-日期设置!$B$2)/365,0),ROUNDUP((R5391-日期设置!$B$2)/365,0))</f>
        <v>5</v>
      </c>
      <c r="X5391" s="18">
        <f>_xlfn.IFNA(VLOOKUP(A5391,过往入选债券!A:D,4,0),2)</f>
        <v>2</v>
      </c>
      <c r="Y5391">
        <f>_xlfn.IFNA(VLOOKUP(C5391,[2]Sheet1!$A:$A,1,0),3)</f>
        <v>3</v>
      </c>
    </row>
    <row r="5392" spans="1:25" hidden="1" x14ac:dyDescent="0.2">
      <c r="A5392" s="21" t="s">
        <v>7951</v>
      </c>
      <c r="B5392" s="21" t="s">
        <v>7952</v>
      </c>
      <c r="C5392" s="37" t="s">
        <v>88</v>
      </c>
      <c r="D5392" s="26" t="str">
        <f>[1]!b_calc_yield(A5392,日期设置!$B$2,F5392,1,R5392,1,O5392,L5392,S5392,)</f>
        <v>Fetching...</v>
      </c>
      <c r="E5392" s="26">
        <f t="shared" si="168"/>
        <v>3.5995934799221807</v>
      </c>
      <c r="F5392" s="18">
        <f>[1]!b_dq_cleanprice($A5392,日期设置!B$2)</f>
        <v>100.804</v>
      </c>
      <c r="G5392" s="18" t="str">
        <f t="shared" si="169"/>
        <v>2.85 + 0.85</v>
      </c>
      <c r="H5392" s="27">
        <f>[1]!b_dq_pctchange($A5392,日期设置!$B$2,1)/100</f>
        <v>0</v>
      </c>
      <c r="I5392" s="26">
        <f>[1]!b_pq_pctchange(A5392,日期设置!$B$4,日期设置!$B$2,1)</f>
        <v>0</v>
      </c>
      <c r="J5392" s="26">
        <f>[1]!b_pq_pctchange(A5392,日期设置!$C$4,日期设置!$B$2,1)</f>
        <v>-0.46851009839204955</v>
      </c>
      <c r="K5392" s="52">
        <f>[1]!b_dq_amount($A5392,日期设置!B$2,2,10000)</f>
        <v>0</v>
      </c>
      <c r="L5392" s="26">
        <f>[1]!b_info_latestpar(A5392,日期设置!$B$2)</f>
        <v>100</v>
      </c>
      <c r="M5392" s="6">
        <f>[1]!b_info_outstandingbalance($A5392,日期设置!B$2)</f>
        <v>10</v>
      </c>
      <c r="N5392" s="7" t="str">
        <f>[1]!b_info_latestissurercreditrating2(A5392,日期设置!$B$2,"102","1")</f>
        <v>AA+</v>
      </c>
      <c r="O5392" s="8">
        <v>5.2</v>
      </c>
      <c r="P5392" s="9" t="str">
        <f>[1]!b_info_repurchasedate(A5392)</f>
        <v>2022-01-29</v>
      </c>
      <c r="Q5392" s="8" t="s">
        <v>17438</v>
      </c>
      <c r="R5392" s="2" t="str">
        <f>IF((--IF(P5392=0,Q5392,P5392))&gt;(--日期设置!$B$2),IF(P5392=0,Q5392,P5392),Q5392)</f>
        <v>2022-01-29</v>
      </c>
      <c r="S5392" s="2" t="s">
        <v>17840</v>
      </c>
      <c r="T5392" s="8">
        <f>[1]!b_anal_ptmyear($A5392,日期设置!$B$2)</f>
        <v>2.8575342465753426</v>
      </c>
      <c r="U5392" s="8">
        <f>[1]!b_anal_termifexercise($A5392,日期设置!B$2)</f>
        <v>0.8575342465753425</v>
      </c>
      <c r="V5392" s="10">
        <f>[1]!b_dq_dirtyprice(A5392,日期设置!$B$2)</f>
        <v>101.5448</v>
      </c>
      <c r="W5392" s="11">
        <f>IF(U5392=0,ROUNDUP((Q5392-日期设置!$B$2)/365,0),ROUNDUP((R5392-日期设置!$B$2)/365,0))</f>
        <v>1</v>
      </c>
      <c r="X5392" s="18">
        <f>_xlfn.IFNA(VLOOKUP(A5392,过往入选债券!A:D,4,0),2)</f>
        <v>2</v>
      </c>
      <c r="Y5392">
        <f>_xlfn.IFNA(VLOOKUP(C5392,[2]Sheet1!$A:$A,1,0),3)</f>
        <v>3</v>
      </c>
    </row>
    <row r="5393" spans="1:25" x14ac:dyDescent="0.2">
      <c r="A5393" s="21" t="s">
        <v>8783</v>
      </c>
      <c r="B5393" s="21" t="s">
        <v>8784</v>
      </c>
      <c r="C5393" s="37" t="s">
        <v>94</v>
      </c>
      <c r="D5393" s="26" t="str">
        <f>[1]!b_calc_yield(A5393,日期设置!$B$2,F5393,1,R5393,1,O5393,L5393,S5393,)</f>
        <v>Fetching...</v>
      </c>
      <c r="E5393" s="26">
        <f t="shared" si="168"/>
        <v>5.1353404395983349</v>
      </c>
      <c r="F5393" s="18">
        <f>[1]!b_dq_cleanprice($A5393,日期设置!B$2)</f>
        <v>101.5549</v>
      </c>
      <c r="G5393" s="18" t="str">
        <f t="shared" si="169"/>
        <v>3.26 + 1.26</v>
      </c>
      <c r="H5393" s="27">
        <f>[1]!b_dq_pctchange($A5393,日期设置!$B$2,1)/100</f>
        <v>8.9292490067944218E-4</v>
      </c>
      <c r="I5393" s="26">
        <f>[1]!b_pq_pctchange(A5393,日期设置!$B$4,日期设置!$B$2,1)</f>
        <v>8.9292490067944222E-2</v>
      </c>
      <c r="J5393" s="26">
        <f>[1]!b_pq_pctchange(A5393,日期设置!$C$4,日期设置!$B$2,1)</f>
        <v>0.13942916870042393</v>
      </c>
      <c r="K5393" s="52">
        <f>[1]!b_dq_amount($A5393,日期设置!B$2,2,10000)</f>
        <v>2850.6110670900002</v>
      </c>
      <c r="L5393" s="26">
        <f>[1]!b_info_latestpar(A5393,日期设置!$B$2)</f>
        <v>100</v>
      </c>
      <c r="M5393" s="6">
        <f>[1]!b_info_outstandingbalance($A5393,日期设置!B$2)</f>
        <v>8</v>
      </c>
      <c r="N5393" s="7" t="str">
        <f>[1]!b_info_latestissurercreditrating2(A5393,日期设置!$B$2,"102","1")</f>
        <v>AA</v>
      </c>
      <c r="O5393" s="8">
        <v>5.5</v>
      </c>
      <c r="P5393" s="9" t="str">
        <f>[1]!b_info_repurchasedate(A5393)</f>
        <v>2022-06-28</v>
      </c>
      <c r="Q5393" s="8" t="s">
        <v>16373</v>
      </c>
      <c r="R5393" s="2" t="str">
        <f>IF((--IF(P5393=0,Q5393,P5393))&gt;(--日期设置!$B$2),IF(P5393=0,Q5393,P5393),Q5393)</f>
        <v>2022-06-28</v>
      </c>
      <c r="S5393" s="2" t="s">
        <v>17947</v>
      </c>
      <c r="T5393" s="8">
        <f>[1]!b_anal_ptmyear($A5393,日期设置!$B$2)</f>
        <v>3.2684931506849315</v>
      </c>
      <c r="U5393" s="8">
        <f>[1]!b_anal_termifexercise($A5393,日期设置!B$2)</f>
        <v>1.2684931506849315</v>
      </c>
      <c r="V5393" s="10">
        <f>[1]!b_dq_dirtyprice(A5393,日期设置!$B$2)</f>
        <v>105.5782</v>
      </c>
      <c r="W5393" s="11">
        <f>IF(U5393=0,ROUNDUP((Q5393-日期设置!$B$2)/365,0),ROUNDUP((R5393-日期设置!$B$2)/365,0))</f>
        <v>2</v>
      </c>
      <c r="X5393" s="18">
        <f>_xlfn.IFNA(VLOOKUP(A5393,过往入选债券!A:D,4,0),2)</f>
        <v>2</v>
      </c>
      <c r="Y5393">
        <f>_xlfn.IFNA(VLOOKUP(C5393,[2]Sheet1!$A:$A,1,0),3)</f>
        <v>3</v>
      </c>
    </row>
    <row r="5394" spans="1:25" hidden="1" x14ac:dyDescent="0.2">
      <c r="A5394" s="28" t="s">
        <v>20328</v>
      </c>
      <c r="B5394" s="28" t="s">
        <v>20329</v>
      </c>
      <c r="C5394" s="39" t="s">
        <v>1028</v>
      </c>
      <c r="D5394" s="26" t="str">
        <f>[1]!b_calc_yield(A5394,日期设置!$B$2,F5394,1,R5394,1,O5394,L5394,S5394,)</f>
        <v>Fetching...</v>
      </c>
      <c r="E5394" s="26">
        <f t="shared" si="168"/>
        <v>18.190531437523116</v>
      </c>
      <c r="F5394" s="18">
        <f>[1]!b_dq_cleanprice($A5394,日期设置!B$2)</f>
        <v>101.14360000000001</v>
      </c>
      <c r="G5394" s="18" t="str">
        <f t="shared" si="169"/>
        <v>4.45 + 0</v>
      </c>
      <c r="H5394" s="27">
        <f>[1]!b_dq_pctchange($A5394,日期设置!$B$2,1)/100</f>
        <v>0</v>
      </c>
      <c r="I5394" s="26">
        <f>[1]!b_pq_pctchange(A5394,日期设置!$B$4,日期设置!$B$2,1)</f>
        <v>0</v>
      </c>
      <c r="J5394" s="26">
        <f>[1]!b_pq_pctchange(A5394,日期设置!$C$4,日期设置!$B$2,1)</f>
        <v>1.5028184745815463</v>
      </c>
      <c r="K5394" s="52">
        <f>[1]!b_dq_amount($A5394,日期设置!B$2,2,10000)</f>
        <v>0</v>
      </c>
      <c r="L5394" s="26">
        <f>[1]!b_info_latestpar(A5394,日期设置!$B$2)</f>
        <v>100</v>
      </c>
      <c r="M5394" s="6">
        <f>[1]!b_info_outstandingbalance($A5394,日期设置!B$2)</f>
        <v>7</v>
      </c>
      <c r="N5394" s="7" t="str">
        <f>[1]!b_info_latestissurercreditrating2(A5394,日期设置!$B$2,"102","1")</f>
        <v>AAA</v>
      </c>
      <c r="O5394" s="8">
        <v>4.49</v>
      </c>
      <c r="P5394" s="9">
        <f>[1]!b_info_repurchasedate(A5394)</f>
        <v>0</v>
      </c>
      <c r="Q5394" s="8" t="s">
        <v>17333</v>
      </c>
      <c r="R5394" s="2" t="str">
        <f>IF((--IF(P5394=0,Q5394,P5394))&gt;(--日期设置!$B$2),IF(P5394=0,Q5394,P5394),Q5394)</f>
        <v>2025-09-03</v>
      </c>
      <c r="S5394" s="31" t="s">
        <v>17563</v>
      </c>
      <c r="T5394" s="8">
        <f>[1]!b_anal_ptmyear($A5394,日期设置!$B$2)</f>
        <v>4.4520547945205475</v>
      </c>
      <c r="U5394" s="8">
        <f>[1]!b_anal_termifexercise($A5394,日期设置!B$2)</f>
        <v>0</v>
      </c>
      <c r="V5394" s="10">
        <f>[1]!b_dq_dirtyprice(A5394,日期设置!$B$2)</f>
        <v>103.6039</v>
      </c>
      <c r="W5394" s="11">
        <f>IF(U5394=0,ROUNDUP((Q5394-日期设置!$B$2)/365,0),ROUNDUP((R5394-日期设置!$B$2)/365,0))</f>
        <v>5</v>
      </c>
      <c r="X5394" s="18">
        <f>_xlfn.IFNA(VLOOKUP(A5394,过往入选债券!A:D,4,0),2)</f>
        <v>2</v>
      </c>
      <c r="Y5394">
        <f>_xlfn.IFNA(VLOOKUP(C5394,[2]Sheet1!$A:$A,1,0),3)</f>
        <v>3</v>
      </c>
    </row>
    <row r="5395" spans="1:25" hidden="1" x14ac:dyDescent="0.2">
      <c r="A5395" s="21" t="s">
        <v>13872</v>
      </c>
      <c r="B5395" s="21" t="s">
        <v>13873</v>
      </c>
      <c r="C5395" s="37" t="s">
        <v>3864</v>
      </c>
      <c r="D5395" s="26" t="str">
        <f>[1]!b_calc_yield(A5395,日期设置!$B$2,F5395,1,R5395,1,O5395,L5395,S5395,)</f>
        <v>Fetching...</v>
      </c>
      <c r="E5395" s="26">
        <f t="shared" si="168"/>
        <v>19.364612983197137</v>
      </c>
      <c r="F5395" s="18">
        <f>[1]!b_dq_cleanprice($A5395,日期设置!B$2)</f>
        <v>82.076899999999995</v>
      </c>
      <c r="G5395" s="18" t="str">
        <f t="shared" si="169"/>
        <v>3.32 + 0</v>
      </c>
      <c r="H5395" s="27">
        <f>[1]!b_dq_pctchange($A5395,日期设置!$B$2,1)/100</f>
        <v>0</v>
      </c>
      <c r="I5395" s="26">
        <f>[1]!b_pq_pctchange(A5395,日期设置!$B$4,日期设置!$B$2,1)</f>
        <v>-0.22950026560279746</v>
      </c>
      <c r="J5395" s="26">
        <f>[1]!b_pq_pctchange(A5395,日期设置!$C$4,日期设置!$B$2,1)</f>
        <v>-0.22950026560279746</v>
      </c>
      <c r="K5395" s="52">
        <f>[1]!b_dq_amount($A5395,日期设置!B$2,2,10000)</f>
        <v>0</v>
      </c>
      <c r="L5395" s="26">
        <f>[1]!b_info_latestpar(A5395,日期设置!$B$2)</f>
        <v>80</v>
      </c>
      <c r="M5395" s="6">
        <f>[1]!b_info_outstandingbalance($A5395,日期设置!B$2)</f>
        <v>13.6</v>
      </c>
      <c r="N5395" s="7" t="str">
        <f>[1]!b_info_latestissurercreditrating2(A5395,日期设置!$B$2,"102","1")</f>
        <v>AA+</v>
      </c>
      <c r="O5395" s="8">
        <v>5.35</v>
      </c>
      <c r="P5395" s="9">
        <f>[1]!b_info_repurchasedate(A5395)</f>
        <v>0</v>
      </c>
      <c r="Q5395" s="8" t="s">
        <v>16280</v>
      </c>
      <c r="R5395" s="2" t="str">
        <f>IF((--IF(P5395=0,Q5395,P5395))&gt;(--日期设置!$B$2),IF(P5395=0,Q5395,P5395),Q5395)</f>
        <v>2024-07-20</v>
      </c>
      <c r="S5395" s="2" t="s">
        <v>18062</v>
      </c>
      <c r="T5395" s="8">
        <f>[1]!b_anal_ptmyear($A5395,日期设置!$B$2)</f>
        <v>3.3287671232876712</v>
      </c>
      <c r="U5395" s="8">
        <f>[1]!b_anal_termifexercise($A5395,日期设置!B$2)</f>
        <v>0</v>
      </c>
      <c r="V5395" s="10">
        <f>[1]!b_dq_dirtyprice(A5395,日期设置!$B$2)</f>
        <v>84.949799999999996</v>
      </c>
      <c r="W5395" s="11">
        <f>IF(U5395=0,ROUNDUP((Q5395-日期设置!$B$2)/365,0),ROUNDUP((R5395-日期设置!$B$2)/365,0))</f>
        <v>4</v>
      </c>
      <c r="X5395" s="18">
        <f>_xlfn.IFNA(VLOOKUP(A5395,过往入选债券!A:D,4,0),2)</f>
        <v>2</v>
      </c>
      <c r="Y5395">
        <f>_xlfn.IFNA(VLOOKUP(C5395,[2]Sheet1!$A:$A,1,0),3)</f>
        <v>3</v>
      </c>
    </row>
    <row r="5396" spans="1:25" hidden="1" x14ac:dyDescent="0.2">
      <c r="A5396" s="21" t="s">
        <v>2129</v>
      </c>
      <c r="B5396" s="21" t="s">
        <v>2130</v>
      </c>
      <c r="C5396" s="37" t="s">
        <v>542</v>
      </c>
      <c r="D5396" s="26" t="str">
        <f>[1]!b_calc_yield(A5396,日期设置!$B$2,F5396,1,R5396,1,O5396,L5396,S5396,)</f>
        <v>Fetching...</v>
      </c>
      <c r="E5396" s="26">
        <f t="shared" si="168"/>
        <v>2.8154136299397559</v>
      </c>
      <c r="F5396" s="18">
        <f>[1]!b_dq_cleanprice($A5396,日期设置!B$2)</f>
        <v>101.26130000000001</v>
      </c>
      <c r="G5396" s="18" t="str">
        <f t="shared" si="169"/>
        <v>0.56 + 0</v>
      </c>
      <c r="H5396" s="27">
        <f>[1]!b_dq_pctchange($A5396,日期设置!$B$2,1)/100</f>
        <v>0</v>
      </c>
      <c r="I5396" s="26">
        <f>[1]!b_pq_pctchange(A5396,日期设置!$B$4,日期设置!$B$2,1)</f>
        <v>0</v>
      </c>
      <c r="J5396" s="26">
        <f>[1]!b_pq_pctchange(A5396,日期设置!$C$4,日期设置!$B$2,1)</f>
        <v>0</v>
      </c>
      <c r="K5396" s="52">
        <f>[1]!b_dq_amount($A5396,日期设置!B$2,2,10000)</f>
        <v>0</v>
      </c>
      <c r="L5396" s="26">
        <f>[1]!b_info_latestpar(A5396,日期设置!$B$2)</f>
        <v>100</v>
      </c>
      <c r="M5396" s="6">
        <f>[1]!b_info_outstandingbalance($A5396,日期设置!B$2)</f>
        <v>3</v>
      </c>
      <c r="N5396" s="7">
        <f>[1]!b_info_latestissurercreditrating2(A5396,日期设置!$B$2,"102","1")</f>
        <v>0</v>
      </c>
      <c r="O5396" s="8">
        <v>6.58</v>
      </c>
      <c r="P5396" s="9">
        <f>[1]!b_info_repurchasedate(A5396)</f>
        <v>0</v>
      </c>
      <c r="Q5396" s="8" t="s">
        <v>17024</v>
      </c>
      <c r="R5396" s="2" t="str">
        <f>IF((--IF(P5396=0,Q5396,P5396))&gt;(--日期设置!$B$2),IF(P5396=0,Q5396,P5396),Q5396)</f>
        <v>2021-10-16</v>
      </c>
      <c r="S5396" s="2" t="s">
        <v>18404</v>
      </c>
      <c r="T5396" s="8">
        <f>[1]!b_anal_ptmyear($A5396,日期设置!$B$2)</f>
        <v>0.56986301369863013</v>
      </c>
      <c r="U5396" s="8">
        <f>[1]!b_anal_termifexercise($A5396,日期设置!B$2)</f>
        <v>0</v>
      </c>
      <c r="V5396" s="10">
        <f>[1]!b_dq_dirtyprice(A5396,日期设置!$B$2)</f>
        <v>103.6615</v>
      </c>
      <c r="W5396" s="11">
        <f>IF(U5396=0,ROUNDUP((Q5396-日期设置!$B$2)/365,0),ROUNDUP((R5396-日期设置!$B$2)/365,0))</f>
        <v>1</v>
      </c>
      <c r="X5396" s="18">
        <f>_xlfn.IFNA(VLOOKUP(A5396,过往入选债券!A:D,4,0),2)</f>
        <v>2</v>
      </c>
      <c r="Y5396">
        <f>_xlfn.IFNA(VLOOKUP(C5396,[2]Sheet1!$A:$A,1,0),3)</f>
        <v>3</v>
      </c>
    </row>
    <row r="5397" spans="1:25" hidden="1" x14ac:dyDescent="0.2">
      <c r="A5397" s="21" t="s">
        <v>6761</v>
      </c>
      <c r="B5397" s="21" t="s">
        <v>6762</v>
      </c>
      <c r="C5397" s="37" t="s">
        <v>6232</v>
      </c>
      <c r="D5397" s="26" t="str">
        <f>[1]!b_calc_yield(A5397,日期设置!$B$2,F5397,1,R5397,1,O5397,L5397,S5397,)</f>
        <v>Fetching...</v>
      </c>
      <c r="E5397" s="26">
        <f t="shared" si="168"/>
        <v>1.9767431858604967</v>
      </c>
      <c r="F5397" s="18">
        <f>[1]!b_dq_cleanprice($A5397,日期设置!B$2)</f>
        <v>101.089</v>
      </c>
      <c r="G5397" s="18" t="str">
        <f t="shared" si="169"/>
        <v>0.47 + 0</v>
      </c>
      <c r="H5397" s="27">
        <f>[1]!b_dq_pctchange($A5397,日期设置!$B$2,1)/100</f>
        <v>0</v>
      </c>
      <c r="I5397" s="26">
        <f>[1]!b_pq_pctchange(A5397,日期设置!$B$4,日期设置!$B$2,1)</f>
        <v>-9.4956804545325534E-3</v>
      </c>
      <c r="J5397" s="26">
        <f>[1]!b_pq_pctchange(A5397,日期设置!$C$4,日期设置!$B$2,1)</f>
        <v>-1.3578192924507664</v>
      </c>
      <c r="K5397" s="52">
        <f>[1]!b_dq_amount($A5397,日期设置!B$2,2,10000)</f>
        <v>0</v>
      </c>
      <c r="L5397" s="26">
        <f>[1]!b_info_latestpar(A5397,日期设置!$B$2)</f>
        <v>100</v>
      </c>
      <c r="M5397" s="6">
        <f>[1]!b_info_outstandingbalance($A5397,日期设置!B$2)</f>
        <v>3.2</v>
      </c>
      <c r="N5397" s="7" t="str">
        <f>[1]!b_info_latestissurercreditrating2(A5397,日期设置!$B$2,"102","1")</f>
        <v>AA</v>
      </c>
      <c r="O5397" s="8">
        <v>6.7</v>
      </c>
      <c r="P5397" s="9">
        <f>[1]!b_info_repurchasedate(A5397)</f>
        <v>0</v>
      </c>
      <c r="Q5397" s="8" t="s">
        <v>17262</v>
      </c>
      <c r="R5397" s="2" t="str">
        <f>IF((--IF(P5397=0,Q5397,P5397))&gt;(--日期设置!$B$2),IF(P5397=0,Q5397,P5397),Q5397)</f>
        <v>2021-09-10</v>
      </c>
      <c r="S5397" s="2" t="s">
        <v>18420</v>
      </c>
      <c r="T5397" s="8">
        <f>[1]!b_anal_ptmyear($A5397,日期设置!$B$2)</f>
        <v>0.47123287671232877</v>
      </c>
      <c r="U5397" s="8">
        <f>[1]!b_anal_termifexercise($A5397,日期设置!B$2)</f>
        <v>0</v>
      </c>
      <c r="V5397" s="10">
        <f>[1]!b_dq_dirtyprice(A5397,日期设置!$B$2)</f>
        <v>104.6317</v>
      </c>
      <c r="W5397" s="11">
        <f>IF(U5397=0,ROUNDUP((Q5397-日期设置!$B$2)/365,0),ROUNDUP((R5397-日期设置!$B$2)/365,0))</f>
        <v>1</v>
      </c>
      <c r="X5397" s="18">
        <f>_xlfn.IFNA(VLOOKUP(A5397,过往入选债券!A:D,4,0),2)</f>
        <v>2</v>
      </c>
      <c r="Y5397">
        <f>_xlfn.IFNA(VLOOKUP(C5397,[2]Sheet1!$A:$A,1,0),3)</f>
        <v>3</v>
      </c>
    </row>
    <row r="5398" spans="1:25" hidden="1" x14ac:dyDescent="0.2">
      <c r="A5398" s="21" t="s">
        <v>8736</v>
      </c>
      <c r="B5398" s="21" t="s">
        <v>8737</v>
      </c>
      <c r="C5398" s="37" t="s">
        <v>325</v>
      </c>
      <c r="D5398" s="26" t="str">
        <f>[1]!b_calc_yield(A5398,日期设置!$B$2,F5398,1,R5398,1,O5398,L5398,S5398,)</f>
        <v>Fetching...</v>
      </c>
      <c r="E5398" s="26">
        <f t="shared" si="168"/>
        <v>5.0488761189834808</v>
      </c>
      <c r="F5398" s="18">
        <f>[1]!b_dq_cleanprice($A5398,日期设置!B$2)</f>
        <v>101.5363</v>
      </c>
      <c r="G5398" s="18" t="str">
        <f t="shared" si="169"/>
        <v>1.24 + 0</v>
      </c>
      <c r="H5398" s="27">
        <f>[1]!b_dq_pctchange($A5398,日期设置!$B$2,1)/100</f>
        <v>0</v>
      </c>
      <c r="I5398" s="26">
        <f>[1]!b_pq_pctchange(A5398,日期设置!$B$4,日期设置!$B$2,1)</f>
        <v>0</v>
      </c>
      <c r="J5398" s="26">
        <f>[1]!b_pq_pctchange(A5398,日期设置!$C$4,日期设置!$B$2,1)</f>
        <v>0.25028928900070152</v>
      </c>
      <c r="K5398" s="52">
        <f>[1]!b_dq_amount($A5398,日期设置!B$2,2,10000)</f>
        <v>0</v>
      </c>
      <c r="L5398" s="26">
        <f>[1]!b_info_latestpar(A5398,日期设置!$B$2)</f>
        <v>100</v>
      </c>
      <c r="M5398" s="6">
        <f>[1]!b_info_outstandingbalance($A5398,日期设置!B$2)</f>
        <v>6</v>
      </c>
      <c r="N5398" s="7" t="str">
        <f>[1]!b_info_latestissurercreditrating2(A5398,日期设置!$B$2,"102","1")</f>
        <v>AA</v>
      </c>
      <c r="O5398" s="8">
        <v>5.5</v>
      </c>
      <c r="P5398" s="9">
        <f>[1]!b_info_repurchasedate(A5398)</f>
        <v>0</v>
      </c>
      <c r="Q5398" s="8" t="s">
        <v>17023</v>
      </c>
      <c r="R5398" s="2" t="str">
        <f>IF((--IF(P5398=0,Q5398,P5398))&gt;(--日期设置!$B$2),IF(P5398=0,Q5398,P5398),Q5398)</f>
        <v>2022-06-21</v>
      </c>
      <c r="S5398" s="2" t="s">
        <v>18054</v>
      </c>
      <c r="T5398" s="8">
        <f>[1]!b_anal_ptmyear($A5398,日期设置!$B$2)</f>
        <v>1.2493150684931507</v>
      </c>
      <c r="U5398" s="8">
        <f>[1]!b_anal_termifexercise($A5398,日期设置!B$2)</f>
        <v>0</v>
      </c>
      <c r="V5398" s="10">
        <f>[1]!b_dq_dirtyprice(A5398,日期设置!$B$2)</f>
        <v>105.6651</v>
      </c>
      <c r="W5398" s="11">
        <f>IF(U5398=0,ROUNDUP((Q5398-日期设置!$B$2)/365,0),ROUNDUP((R5398-日期设置!$B$2)/365,0))</f>
        <v>2</v>
      </c>
      <c r="X5398" s="18">
        <f>_xlfn.IFNA(VLOOKUP(A5398,过往入选债券!A:D,4,0),2)</f>
        <v>2</v>
      </c>
      <c r="Y5398">
        <f>_xlfn.IFNA(VLOOKUP(C5398,[2]Sheet1!$A:$A,1,0),3)</f>
        <v>3</v>
      </c>
    </row>
    <row r="5399" spans="1:25" hidden="1" x14ac:dyDescent="0.2">
      <c r="A5399" s="28" t="s">
        <v>22944</v>
      </c>
      <c r="B5399" s="28" t="s">
        <v>22945</v>
      </c>
      <c r="C5399" s="39" t="s">
        <v>23050</v>
      </c>
      <c r="D5399" s="26">
        <f>[1]!b_calc_yield(A5399,日期设置!$B$2,F5399,1,R5399,1,O5399,L5399,S5399,)</f>
        <v>4.1942293307227487</v>
      </c>
      <c r="E5399" s="26">
        <f t="shared" si="168"/>
        <v>12.328614068410705</v>
      </c>
      <c r="F5399" s="18">
        <f>[1]!b_dq_cleanprice($A5399,日期设置!B$2)</f>
        <v>100</v>
      </c>
      <c r="G5399" s="18" t="str">
        <f t="shared" si="169"/>
        <v>4.94 + 2.94</v>
      </c>
      <c r="H5399" s="27">
        <f>[1]!b_dq_pctchange($A5399,日期设置!$B$2,1)/100</f>
        <v>0</v>
      </c>
      <c r="I5399" s="26">
        <f>[1]!b_pq_pctchange(A5399,日期设置!$B$4,日期设置!$B$2,1)</f>
        <v>0</v>
      </c>
      <c r="J5399" s="26">
        <f>[1]!b_pq_pctchange(A5399,日期设置!$C$4,日期设置!$B$2,1)</f>
        <v>0</v>
      </c>
      <c r="K5399" s="52">
        <f>[1]!b_dq_amount($A5399,日期设置!B$2,2,10000)</f>
        <v>0</v>
      </c>
      <c r="L5399" s="26">
        <f>[1]!b_info_latestpar(A5399,日期设置!$B$2)</f>
        <v>100</v>
      </c>
      <c r="M5399" s="6">
        <f>[1]!b_info_outstandingbalance($A5399,日期设置!B$2)</f>
        <v>4</v>
      </c>
      <c r="N5399" s="7" t="str">
        <f>[1]!b_info_latestissurercreditrating2(A5399,日期设置!$B$2,"102","1")</f>
        <v>AA+</v>
      </c>
      <c r="O5399" s="43">
        <v>4.2</v>
      </c>
      <c r="P5399" s="9" t="str">
        <f>[1]!b_info_repurchasedate(A5399)</f>
        <v>2024-03-01</v>
      </c>
      <c r="Q5399" s="31" t="s">
        <v>17741</v>
      </c>
      <c r="R5399" s="2" t="str">
        <f>IF((--IF(P5399=0,Q5399,P5399))&gt;(--日期设置!$B$2),IF(P5399=0,Q5399,P5399),Q5399)</f>
        <v>2024-03-01</v>
      </c>
      <c r="S5399" s="2" t="s">
        <v>23413</v>
      </c>
      <c r="T5399" s="8">
        <f>[1]!b_anal_ptmyear($A5399,日期设置!$B$2)</f>
        <v>4.9424657534246572</v>
      </c>
      <c r="U5399" s="8">
        <f>[1]!b_anal_termifexercise($A5399,日期设置!B$2)</f>
        <v>2.9452054794520546</v>
      </c>
      <c r="V5399" s="10">
        <f>[1]!b_dq_dirtyprice(A5399,日期设置!$B$2)</f>
        <v>100.24160000000001</v>
      </c>
      <c r="W5399" s="11">
        <f>IF(U5399=0,ROUNDUP((Q5399-日期设置!$B$2)/365,0),ROUNDUP((R5399-日期设置!$B$2)/365,0))</f>
        <v>3</v>
      </c>
      <c r="X5399" s="18">
        <f>_xlfn.IFNA(VLOOKUP(A5399,过往入选债券!A:D,4,0),2)</f>
        <v>2</v>
      </c>
      <c r="Y5399">
        <f>_xlfn.IFNA(VLOOKUP(C5399,[2]Sheet1!$A:$A,1,0),3)</f>
        <v>3</v>
      </c>
    </row>
    <row r="5400" spans="1:25" hidden="1" x14ac:dyDescent="0.2">
      <c r="A5400" s="28" t="s">
        <v>20270</v>
      </c>
      <c r="B5400" s="28" t="s">
        <v>20271</v>
      </c>
      <c r="C5400" s="39" t="s">
        <v>419</v>
      </c>
      <c r="D5400" s="26" t="str">
        <f>[1]!b_calc_yield(A5400,日期设置!$B$2,F5400,1,R5400,1,O5400,L5400,S5400,)</f>
        <v>Fetching...</v>
      </c>
      <c r="E5400" s="26">
        <f t="shared" si="168"/>
        <v>2.1481814879739769</v>
      </c>
      <c r="F5400" s="18">
        <f>[1]!b_dq_cleanprice($A5400,日期设置!B$2)</f>
        <v>99.611599999999996</v>
      </c>
      <c r="G5400" s="18" t="str">
        <f t="shared" si="169"/>
        <v>0.51 + 0</v>
      </c>
      <c r="H5400" s="27">
        <f>[1]!b_dq_pctchange($A5400,日期设置!$B$2,1)/100</f>
        <v>0</v>
      </c>
      <c r="I5400" s="26">
        <f>[1]!b_pq_pctchange(A5400,日期设置!$B$4,日期设置!$B$2,1)</f>
        <v>0</v>
      </c>
      <c r="J5400" s="26">
        <f>[1]!b_pq_pctchange(A5400,日期设置!$C$4,日期设置!$B$2,1)</f>
        <v>0</v>
      </c>
      <c r="K5400" s="52">
        <f>[1]!b_dq_amount($A5400,日期设置!B$2,2,10000)</f>
        <v>0</v>
      </c>
      <c r="L5400" s="26">
        <f>[1]!b_info_latestpar(A5400,日期设置!$B$2)</f>
        <v>100</v>
      </c>
      <c r="M5400" s="6">
        <f>[1]!b_info_outstandingbalance($A5400,日期设置!B$2)</f>
        <v>10</v>
      </c>
      <c r="N5400" s="7" t="str">
        <f>[1]!b_info_latestissurercreditrating2(A5400,日期设置!$B$2,"102","1")</f>
        <v>AA+</v>
      </c>
      <c r="O5400" s="8">
        <v>3.49</v>
      </c>
      <c r="P5400" s="9">
        <f>[1]!b_info_repurchasedate(A5400)</f>
        <v>0</v>
      </c>
      <c r="Q5400" s="8" t="s">
        <v>16439</v>
      </c>
      <c r="R5400" s="2" t="str">
        <f>IF((--IF(P5400=0,Q5400,P5400))&gt;(--日期设置!$B$2),IF(P5400=0,Q5400,P5400),Q5400)</f>
        <v>2021-09-25</v>
      </c>
      <c r="S5400" s="31" t="s">
        <v>16496</v>
      </c>
      <c r="T5400" s="8">
        <f>[1]!b_anal_ptmyear($A5400,日期设置!$B$2)</f>
        <v>0.51232876712328768</v>
      </c>
      <c r="U5400" s="8">
        <f>[1]!b_anal_termifexercise($A5400,日期设置!B$2)</f>
        <v>0</v>
      </c>
      <c r="V5400" s="10">
        <f>[1]!b_dq_dirtyprice(A5400,日期设置!$B$2)</f>
        <v>101.31359999999999</v>
      </c>
      <c r="W5400" s="11">
        <f>IF(U5400=0,ROUNDUP((Q5400-日期设置!$B$2)/365,0),ROUNDUP((R5400-日期设置!$B$2)/365,0))</f>
        <v>1</v>
      </c>
      <c r="X5400" s="18">
        <f>_xlfn.IFNA(VLOOKUP(A5400,过往入选债券!A:D,4,0),2)</f>
        <v>2</v>
      </c>
      <c r="Y5400">
        <f>_xlfn.IFNA(VLOOKUP(C5400,[2]Sheet1!$A:$A,1,0),3)</f>
        <v>3</v>
      </c>
    </row>
    <row r="5401" spans="1:25" hidden="1" x14ac:dyDescent="0.2">
      <c r="A5401" s="21" t="s">
        <v>5727</v>
      </c>
      <c r="B5401" s="21" t="s">
        <v>5728</v>
      </c>
      <c r="C5401" s="37" t="s">
        <v>2391</v>
      </c>
      <c r="D5401" s="26" t="str">
        <f>[1]!b_calc_yield(A5401,日期设置!$B$2,F5401,1,R5401,1,O5401,L5401,S5401,)</f>
        <v>Fetching...</v>
      </c>
      <c r="E5401" s="26">
        <f t="shared" si="168"/>
        <v>14.226823441232961</v>
      </c>
      <c r="F5401" s="18">
        <f>[1]!b_dq_cleanprice($A5401,日期设置!B$2)</f>
        <v>104.10760000000001</v>
      </c>
      <c r="G5401" s="18" t="str">
        <f t="shared" si="169"/>
        <v>3.52 + 0</v>
      </c>
      <c r="H5401" s="27">
        <f>[1]!b_dq_pctchange($A5401,日期设置!$B$2,1)/100</f>
        <v>0</v>
      </c>
      <c r="I5401" s="26">
        <f>[1]!b_pq_pctchange(A5401,日期设置!$B$4,日期设置!$B$2,1)</f>
        <v>0</v>
      </c>
      <c r="J5401" s="26">
        <f>[1]!b_pq_pctchange(A5401,日期设置!$C$4,日期设置!$B$2,1)</f>
        <v>0.19537152349366915</v>
      </c>
      <c r="K5401" s="52">
        <f>[1]!b_dq_amount($A5401,日期设置!B$2,2,10000)</f>
        <v>0</v>
      </c>
      <c r="L5401" s="26">
        <f>[1]!b_info_latestpar(A5401,日期设置!$B$2)</f>
        <v>100</v>
      </c>
      <c r="M5401" s="6">
        <f>[1]!b_info_outstandingbalance($A5401,日期设置!B$2)</f>
        <v>10</v>
      </c>
      <c r="N5401" s="7" t="str">
        <f>[1]!b_info_latestissurercreditrating2(A5401,日期设置!$B$2,"102","1")</f>
        <v>AA+</v>
      </c>
      <c r="O5401" s="8">
        <v>5.48</v>
      </c>
      <c r="P5401" s="9">
        <f>[1]!b_info_repurchasedate(A5401)</f>
        <v>0</v>
      </c>
      <c r="Q5401" s="8" t="s">
        <v>16490</v>
      </c>
      <c r="R5401" s="2" t="str">
        <f>IF((--IF(P5401=0,Q5401,P5401))&gt;(--日期设置!$B$2),IF(P5401=0,Q5401,P5401),Q5401)</f>
        <v>2024-09-28</v>
      </c>
      <c r="S5401" s="2" t="s">
        <v>18247</v>
      </c>
      <c r="T5401" s="8">
        <f>[1]!b_anal_ptmyear($A5401,日期设置!$B$2)</f>
        <v>3.5205479452054793</v>
      </c>
      <c r="U5401" s="8">
        <f>[1]!b_anal_termifexercise($A5401,日期设置!B$2)</f>
        <v>0</v>
      </c>
      <c r="V5401" s="10">
        <f>[1]!b_dq_dirtyprice(A5401,日期设置!$B$2)</f>
        <v>106.735</v>
      </c>
      <c r="W5401" s="11">
        <f>IF(U5401=0,ROUNDUP((Q5401-日期设置!$B$2)/365,0),ROUNDUP((R5401-日期设置!$B$2)/365,0))</f>
        <v>4</v>
      </c>
      <c r="X5401" s="18">
        <f>_xlfn.IFNA(VLOOKUP(A5401,过往入选债券!A:D,4,0),2)</f>
        <v>2</v>
      </c>
      <c r="Y5401">
        <f>_xlfn.IFNA(VLOOKUP(C5401,[2]Sheet1!$A:$A,1,0),3)</f>
        <v>3</v>
      </c>
    </row>
    <row r="5402" spans="1:25" hidden="1" x14ac:dyDescent="0.2">
      <c r="A5402" s="21" t="s">
        <v>9950</v>
      </c>
      <c r="B5402" s="21" t="s">
        <v>9951</v>
      </c>
      <c r="C5402" s="37" t="s">
        <v>9952</v>
      </c>
      <c r="D5402" s="26" t="str">
        <f>[1]!b_calc_yield(A5402,日期设置!$B$2,F5402,1,R5402,1,O5402,L5402,S5402,)</f>
        <v>Fetching...</v>
      </c>
      <c r="E5402" s="26">
        <f t="shared" si="168"/>
        <v>8.1275247259521279</v>
      </c>
      <c r="F5402" s="18">
        <f>[1]!b_dq_cleanprice($A5402,日期设置!B$2)</f>
        <v>98.334599999999995</v>
      </c>
      <c r="G5402" s="18" t="str">
        <f t="shared" si="169"/>
        <v>1.93 + 0</v>
      </c>
      <c r="H5402" s="27">
        <f>[1]!b_dq_pctchange($A5402,日期设置!$B$2,1)/100</f>
        <v>0</v>
      </c>
      <c r="I5402" s="26">
        <f>[1]!b_pq_pctchange(A5402,日期设置!$B$4,日期设置!$B$2,1)</f>
        <v>0</v>
      </c>
      <c r="J5402" s="26">
        <f>[1]!b_pq_pctchange(A5402,日期设置!$C$4,日期设置!$B$2,1)</f>
        <v>-4.7773160834964315E-2</v>
      </c>
      <c r="K5402" s="52">
        <f>[1]!b_dq_amount($A5402,日期设置!B$2,2,10000)</f>
        <v>0</v>
      </c>
      <c r="L5402" s="26">
        <f>[1]!b_info_latestpar(A5402,日期设置!$B$2)</f>
        <v>100</v>
      </c>
      <c r="M5402" s="6">
        <f>[1]!b_info_outstandingbalance($A5402,日期设置!B$2)</f>
        <v>8</v>
      </c>
      <c r="N5402" s="7" t="str">
        <f>[1]!b_info_latestissurercreditrating2(A5402,日期设置!$B$2,"102","1")</f>
        <v>AA+</v>
      </c>
      <c r="O5402" s="8">
        <v>3.28</v>
      </c>
      <c r="P5402" s="9">
        <f>[1]!b_info_repurchasedate(A5402)</f>
        <v>0</v>
      </c>
      <c r="Q5402" s="8" t="s">
        <v>17203</v>
      </c>
      <c r="R5402" s="2" t="str">
        <f>IF((--IF(P5402=0,Q5402,P5402))&gt;(--日期设置!$B$2),IF(P5402=0,Q5402,P5402),Q5402)</f>
        <v>2023-02-26</v>
      </c>
      <c r="S5402" s="2" t="s">
        <v>18783</v>
      </c>
      <c r="T5402" s="8">
        <f>[1]!b_anal_ptmyear($A5402,日期设置!$B$2)</f>
        <v>1.9342465753424658</v>
      </c>
      <c r="U5402" s="8">
        <f>[1]!b_anal_termifexercise($A5402,日期设置!B$2)</f>
        <v>0</v>
      </c>
      <c r="V5402" s="10">
        <f>[1]!b_dq_dirtyprice(A5402,日期设置!$B$2)</f>
        <v>98.550299999999993</v>
      </c>
      <c r="W5402" s="11">
        <f>IF(U5402=0,ROUNDUP((Q5402-日期设置!$B$2)/365,0),ROUNDUP((R5402-日期设置!$B$2)/365,0))</f>
        <v>2</v>
      </c>
      <c r="X5402" s="18">
        <f>_xlfn.IFNA(VLOOKUP(A5402,过往入选债券!A:D,4,0),2)</f>
        <v>2</v>
      </c>
      <c r="Y5402">
        <f>_xlfn.IFNA(VLOOKUP(C5402,[2]Sheet1!$A:$A,1,0),3)</f>
        <v>3</v>
      </c>
    </row>
    <row r="5403" spans="1:25" hidden="1" x14ac:dyDescent="0.2">
      <c r="A5403" s="21" t="s">
        <v>5833</v>
      </c>
      <c r="B5403" s="21" t="s">
        <v>5834</v>
      </c>
      <c r="C5403" s="37" t="s">
        <v>4376</v>
      </c>
      <c r="D5403" s="26" t="str">
        <f>[1]!b_calc_yield(A5403,日期设置!$B$2,F5403,1,R5403,1,O5403,L5403,S5403,)</f>
        <v>Fetching...</v>
      </c>
      <c r="E5403" s="26">
        <f t="shared" si="168"/>
        <v>4.2592061730532649</v>
      </c>
      <c r="F5403" s="18">
        <f>[1]!b_dq_cleanprice($A5403,日期设置!B$2)</f>
        <v>100.9195</v>
      </c>
      <c r="G5403" s="18" t="str">
        <f t="shared" si="169"/>
        <v>1.06 + 0</v>
      </c>
      <c r="H5403" s="27">
        <f>[1]!b_dq_pctchange($A5403,日期设置!$B$2,1)/100</f>
        <v>0</v>
      </c>
      <c r="I5403" s="26">
        <f>[1]!b_pq_pctchange(A5403,日期设置!$B$4,日期设置!$B$2,1)</f>
        <v>0</v>
      </c>
      <c r="J5403" s="26">
        <f>[1]!b_pq_pctchange(A5403,日期设置!$C$4,日期设置!$B$2,1)</f>
        <v>0.15054412222952698</v>
      </c>
      <c r="K5403" s="52">
        <f>[1]!b_dq_amount($A5403,日期设置!B$2,2,10000)</f>
        <v>0</v>
      </c>
      <c r="L5403" s="26">
        <f>[1]!b_info_latestpar(A5403,日期设置!$B$2)</f>
        <v>100</v>
      </c>
      <c r="M5403" s="6">
        <f>[1]!b_info_outstandingbalance($A5403,日期设置!B$2)</f>
        <v>6.7</v>
      </c>
      <c r="N5403" s="7" t="str">
        <f>[1]!b_info_latestissurercreditrating2(A5403,日期设置!$B$2,"102","1")</f>
        <v>AA</v>
      </c>
      <c r="O5403" s="8">
        <v>5.0999999999999996</v>
      </c>
      <c r="P5403" s="9" t="str">
        <f>[1]!b_info_repurchasedate(A5403)</f>
        <v>2020-04-14</v>
      </c>
      <c r="Q5403" s="8" t="s">
        <v>16828</v>
      </c>
      <c r="R5403" s="2" t="str">
        <f>IF((--IF(P5403=0,Q5403,P5403))&gt;(--日期设置!$B$2),IF(P5403=0,Q5403,P5403),Q5403)</f>
        <v>2022-04-14</v>
      </c>
      <c r="S5403" s="2" t="s">
        <v>18589</v>
      </c>
      <c r="T5403" s="8">
        <f>[1]!b_anal_ptmyear($A5403,日期设置!$B$2)</f>
        <v>1.0630136986301371</v>
      </c>
      <c r="U5403" s="8">
        <f>[1]!b_anal_termifexercise($A5403,日期设置!B$2)</f>
        <v>0</v>
      </c>
      <c r="V5403" s="10">
        <f>[1]!b_dq_dirtyprice(A5403,日期设置!$B$2)</f>
        <v>105.6981</v>
      </c>
      <c r="W5403" s="11">
        <f>IF(U5403=0,ROUNDUP((Q5403-日期设置!$B$2)/365,0),ROUNDUP((R5403-日期设置!$B$2)/365,0))</f>
        <v>2</v>
      </c>
      <c r="X5403" s="18">
        <f>_xlfn.IFNA(VLOOKUP(A5403,过往入选债券!A:D,4,0),2)</f>
        <v>2</v>
      </c>
      <c r="Y5403">
        <f>_xlfn.IFNA(VLOOKUP(C5403,[2]Sheet1!$A:$A,1,0),3)</f>
        <v>3</v>
      </c>
    </row>
    <row r="5404" spans="1:25" hidden="1" x14ac:dyDescent="0.2">
      <c r="A5404" s="21" t="s">
        <v>11018</v>
      </c>
      <c r="B5404" s="21" t="s">
        <v>11019</v>
      </c>
      <c r="C5404" s="37" t="s">
        <v>161</v>
      </c>
      <c r="D5404" s="26" t="str">
        <f>[1]!b_calc_yield(A5404,日期设置!$B$2,F5404,1,R5404,1,O5404,L5404,S5404,)</f>
        <v>Fetching...</v>
      </c>
      <c r="E5404" s="26">
        <f t="shared" si="168"/>
        <v>4.7978171287705651</v>
      </c>
      <c r="F5404" s="18">
        <f>[1]!b_dq_cleanprice($A5404,日期设置!B$2)</f>
        <v>100.33580000000001</v>
      </c>
      <c r="G5404" s="18" t="str">
        <f t="shared" si="169"/>
        <v>2.18 + 1.18</v>
      </c>
      <c r="H5404" s="27">
        <f>[1]!b_dq_pctchange($A5404,日期设置!$B$2,1)/100</f>
        <v>0</v>
      </c>
      <c r="I5404" s="26">
        <f>[1]!b_pq_pctchange(A5404,日期设置!$B$4,日期设置!$B$2,1)</f>
        <v>0</v>
      </c>
      <c r="J5404" s="26">
        <f>[1]!b_pq_pctchange(A5404,日期设置!$C$4,日期设置!$B$2,1)</f>
        <v>-6.4640983578794178E-2</v>
      </c>
      <c r="K5404" s="52">
        <f>[1]!b_dq_amount($A5404,日期设置!B$2,2,10000)</f>
        <v>0</v>
      </c>
      <c r="L5404" s="26">
        <f>[1]!b_info_latestpar(A5404,日期设置!$B$2)</f>
        <v>100</v>
      </c>
      <c r="M5404" s="6">
        <f>[1]!b_info_outstandingbalance($A5404,日期设置!B$2)</f>
        <v>3</v>
      </c>
      <c r="N5404" s="7" t="str">
        <f>[1]!b_info_latestissurercreditrating2(A5404,日期设置!$B$2,"102","1")</f>
        <v>AA+</v>
      </c>
      <c r="O5404" s="8">
        <v>4.5</v>
      </c>
      <c r="P5404" s="9" t="str">
        <f>[1]!b_info_repurchasedate(A5404)</f>
        <v>2022-05-28</v>
      </c>
      <c r="Q5404" s="8" t="s">
        <v>16356</v>
      </c>
      <c r="R5404" s="2" t="str">
        <f>IF((--IF(P5404=0,Q5404,P5404))&gt;(--日期设置!$B$2),IF(P5404=0,Q5404,P5404),Q5404)</f>
        <v>2022-05-28</v>
      </c>
      <c r="S5404" s="2" t="s">
        <v>18135</v>
      </c>
      <c r="T5404" s="8">
        <f>[1]!b_anal_ptmyear($A5404,日期设置!$B$2)</f>
        <v>2.1835616438356165</v>
      </c>
      <c r="U5404" s="8">
        <f>[1]!b_anal_termifexercise($A5404,日期设置!B$2)</f>
        <v>1.1835616438356165</v>
      </c>
      <c r="V5404" s="10">
        <f>[1]!b_dq_dirtyprice(A5404,日期设置!$B$2)</f>
        <v>104.0098</v>
      </c>
      <c r="W5404" s="11">
        <f>IF(U5404=0,ROUNDUP((Q5404-日期设置!$B$2)/365,0),ROUNDUP((R5404-日期设置!$B$2)/365,0))</f>
        <v>2</v>
      </c>
      <c r="X5404" s="18">
        <f>_xlfn.IFNA(VLOOKUP(A5404,过往入选债券!A:D,4,0),2)</f>
        <v>2</v>
      </c>
      <c r="Y5404">
        <f>_xlfn.IFNA(VLOOKUP(C5404,[2]Sheet1!$A:$A,1,0),3)</f>
        <v>3</v>
      </c>
    </row>
    <row r="5405" spans="1:25" hidden="1" x14ac:dyDescent="0.2">
      <c r="A5405" s="28" t="s">
        <v>19205</v>
      </c>
      <c r="B5405" s="28" t="s">
        <v>19206</v>
      </c>
      <c r="C5405" s="38" t="s">
        <v>19207</v>
      </c>
      <c r="D5405" s="26" t="str">
        <f>[1]!b_calc_yield(A5405,日期设置!$B$2,F5405,1,R5405,1,O5405,L5405,S5405,)</f>
        <v>Fetching...</v>
      </c>
      <c r="E5405" s="26">
        <f t="shared" si="168"/>
        <v>9.9433293886525895</v>
      </c>
      <c r="F5405" s="18">
        <f>[1]!b_dq_cleanprice($A5405,日期设置!B$2)</f>
        <v>100</v>
      </c>
      <c r="G5405" s="18" t="str">
        <f t="shared" si="169"/>
        <v>2.42 + 0</v>
      </c>
      <c r="H5405" s="27">
        <f>[1]!b_dq_pctchange($A5405,日期设置!$B$2,1)/100</f>
        <v>0</v>
      </c>
      <c r="I5405" s="26">
        <f>[1]!b_pq_pctchange(A5405,日期设置!$B$4,日期设置!$B$2,1)</f>
        <v>0</v>
      </c>
      <c r="J5405" s="26">
        <f>[1]!b_pq_pctchange(A5405,日期设置!$C$4,日期设置!$B$2,1)</f>
        <v>0</v>
      </c>
      <c r="K5405" s="52">
        <f>[1]!b_dq_amount($A5405,日期设置!B$2,2,10000)</f>
        <v>0</v>
      </c>
      <c r="L5405" s="26">
        <f>[1]!b_info_latestpar(A5405,日期设置!$B$2)</f>
        <v>100</v>
      </c>
      <c r="M5405" s="6">
        <f>[1]!b_info_outstandingbalance($A5405,日期设置!B$2)</f>
        <v>5</v>
      </c>
      <c r="N5405" s="7">
        <f>[1]!b_info_latestissurercreditrating2(A5405,日期设置!$B$2,"102","1")</f>
        <v>0</v>
      </c>
      <c r="O5405" s="8">
        <v>4.2</v>
      </c>
      <c r="P5405" s="9">
        <f>[1]!b_info_repurchasedate(A5405)</f>
        <v>0</v>
      </c>
      <c r="Q5405" s="8" t="s">
        <v>16736</v>
      </c>
      <c r="R5405" s="2" t="str">
        <f>IF((--IF(P5405=0,Q5405,P5405))&gt;(--日期设置!$B$2),IF(P5405=0,Q5405,P5405),Q5405)</f>
        <v>2023-08-24</v>
      </c>
      <c r="S5405" s="31" t="s">
        <v>19105</v>
      </c>
      <c r="T5405" s="8">
        <f>[1]!b_anal_ptmyear($A5405,日期设置!$B$2)</f>
        <v>2.4246575342465753</v>
      </c>
      <c r="U5405" s="8">
        <f>[1]!b_anal_termifexercise($A5405,日期设置!B$2)</f>
        <v>0</v>
      </c>
      <c r="V5405" s="10">
        <f>[1]!b_dq_dirtyprice(A5405,日期设置!$B$2)</f>
        <v>102.4164</v>
      </c>
      <c r="W5405" s="11">
        <f>IF(U5405=0,ROUNDUP((Q5405-日期设置!$B$2)/365,0),ROUNDUP((R5405-日期设置!$B$2)/365,0))</f>
        <v>3</v>
      </c>
      <c r="X5405" s="18">
        <f>_xlfn.IFNA(VLOOKUP(A5405,过往入选债券!A:D,4,0),2)</f>
        <v>2</v>
      </c>
      <c r="Y5405">
        <f>_xlfn.IFNA(VLOOKUP(C5405,[2]Sheet1!$A:$A,1,0),3)</f>
        <v>3</v>
      </c>
    </row>
    <row r="5406" spans="1:25" hidden="1" x14ac:dyDescent="0.2">
      <c r="A5406" s="28" t="s">
        <v>19268</v>
      </c>
      <c r="B5406" s="28" t="s">
        <v>19269</v>
      </c>
      <c r="C5406" s="38" t="s">
        <v>77</v>
      </c>
      <c r="D5406" s="26" t="str">
        <f>[1]!b_calc_yield(A5406,日期设置!$B$2,F5406,1,R5406,1,O5406,L5406,S5406,)</f>
        <v>Fetching...</v>
      </c>
      <c r="E5406" s="26">
        <f t="shared" si="168"/>
        <v>10.029813584480118</v>
      </c>
      <c r="F5406" s="18">
        <f>[1]!b_dq_cleanprice($A5406,日期设置!B$2)</f>
        <v>100</v>
      </c>
      <c r="G5406" s="18" t="str">
        <f t="shared" si="169"/>
        <v>2.44 + 0</v>
      </c>
      <c r="H5406" s="27">
        <f>[1]!b_dq_pctchange($A5406,日期设置!$B$2,1)/100</f>
        <v>0</v>
      </c>
      <c r="I5406" s="26">
        <f>[1]!b_pq_pctchange(A5406,日期设置!$B$4,日期设置!$B$2,1)</f>
        <v>0</v>
      </c>
      <c r="J5406" s="26">
        <f>[1]!b_pq_pctchange(A5406,日期设置!$C$4,日期设置!$B$2,1)</f>
        <v>0</v>
      </c>
      <c r="K5406" s="52">
        <f>[1]!b_dq_amount($A5406,日期设置!B$2,2,10000)</f>
        <v>0</v>
      </c>
      <c r="L5406" s="26">
        <f>[1]!b_info_latestpar(A5406,日期设置!$B$2)</f>
        <v>100</v>
      </c>
      <c r="M5406" s="6">
        <f>[1]!b_info_outstandingbalance($A5406,日期设置!B$2)</f>
        <v>12</v>
      </c>
      <c r="N5406" s="7">
        <f>[1]!b_info_latestissurercreditrating2(A5406,日期设置!$B$2,"102","1")</f>
        <v>0</v>
      </c>
      <c r="O5406" s="8">
        <v>4.2</v>
      </c>
      <c r="P5406" s="9">
        <f>[1]!b_info_repurchasedate(A5406)</f>
        <v>0</v>
      </c>
      <c r="Q5406" s="8" t="s">
        <v>16526</v>
      </c>
      <c r="R5406" s="2" t="str">
        <f>IF((--IF(P5406=0,Q5406,P5406))&gt;(--日期设置!$B$2),IF(P5406=0,Q5406,P5406),Q5406)</f>
        <v>2023-08-31</v>
      </c>
      <c r="S5406" s="31" t="s">
        <v>19265</v>
      </c>
      <c r="T5406" s="8">
        <f>[1]!b_anal_ptmyear($A5406,日期设置!$B$2)</f>
        <v>2.4438356164383563</v>
      </c>
      <c r="U5406" s="8">
        <f>[1]!b_anal_termifexercise($A5406,日期设置!B$2)</f>
        <v>0</v>
      </c>
      <c r="V5406" s="10">
        <f>[1]!b_dq_dirtyprice(A5406,日期设置!$B$2)</f>
        <v>102.3359</v>
      </c>
      <c r="W5406" s="11">
        <f>IF(U5406=0,ROUNDUP((Q5406-日期设置!$B$2)/365,0),ROUNDUP((R5406-日期设置!$B$2)/365,0))</f>
        <v>3</v>
      </c>
      <c r="X5406" s="18">
        <f>_xlfn.IFNA(VLOOKUP(A5406,过往入选债券!A:D,4,0),2)</f>
        <v>2</v>
      </c>
      <c r="Y5406">
        <f>_xlfn.IFNA(VLOOKUP(C5406,[2]Sheet1!$A:$A,1,0),3)</f>
        <v>3</v>
      </c>
    </row>
    <row r="5407" spans="1:25" hidden="1" x14ac:dyDescent="0.2">
      <c r="A5407" s="21" t="s">
        <v>10838</v>
      </c>
      <c r="B5407" s="21" t="s">
        <v>10839</v>
      </c>
      <c r="C5407" s="37" t="s">
        <v>169</v>
      </c>
      <c r="D5407" s="26" t="str">
        <f>[1]!b_calc_yield(A5407,日期设置!$B$2,F5407,1,R5407,1,O5407,L5407,S5407,)</f>
        <v>Fetching...</v>
      </c>
      <c r="E5407" s="26">
        <f t="shared" si="168"/>
        <v>8.6208093976644751</v>
      </c>
      <c r="F5407" s="18">
        <f>[1]!b_dq_cleanprice($A5407,日期设置!B$2)</f>
        <v>97.96</v>
      </c>
      <c r="G5407" s="18" t="str">
        <f t="shared" si="169"/>
        <v>2.10 + 0</v>
      </c>
      <c r="H5407" s="27">
        <f>[1]!b_dq_pctchange($A5407,日期设置!$B$2,1)/100</f>
        <v>0</v>
      </c>
      <c r="I5407" s="26">
        <f>[1]!b_pq_pctchange(A5407,日期设置!$B$4,日期设置!$B$2,1)</f>
        <v>0</v>
      </c>
      <c r="J5407" s="26">
        <f>[1]!b_pq_pctchange(A5407,日期设置!$C$4,日期设置!$B$2,1)</f>
        <v>0.46612755177912624</v>
      </c>
      <c r="K5407" s="52">
        <f>[1]!b_dq_amount($A5407,日期设置!B$2,2,10000)</f>
        <v>0</v>
      </c>
      <c r="L5407" s="26">
        <f>[1]!b_info_latestpar(A5407,日期设置!$B$2)</f>
        <v>100</v>
      </c>
      <c r="M5407" s="6">
        <f>[1]!b_info_outstandingbalance($A5407,日期设置!B$2)</f>
        <v>6</v>
      </c>
      <c r="N5407" s="7" t="str">
        <f>[1]!b_info_latestissurercreditrating2(A5407,日期设置!$B$2,"102","1")</f>
        <v>AA</v>
      </c>
      <c r="O5407" s="8">
        <v>3.16</v>
      </c>
      <c r="P5407" s="9">
        <f>[1]!b_info_repurchasedate(A5407)</f>
        <v>0</v>
      </c>
      <c r="Q5407" s="8" t="s">
        <v>16075</v>
      </c>
      <c r="R5407" s="2" t="str">
        <f>IF((--IF(P5407=0,Q5407,P5407))&gt;(--日期设置!$B$2),IF(P5407=0,Q5407,P5407),Q5407)</f>
        <v>2023-04-29</v>
      </c>
      <c r="S5407" s="2" t="s">
        <v>17832</v>
      </c>
      <c r="T5407" s="8">
        <f>[1]!b_anal_ptmyear($A5407,日期设置!$B$2)</f>
        <v>2.1041095890410957</v>
      </c>
      <c r="U5407" s="8">
        <f>[1]!b_anal_termifexercise($A5407,日期设置!B$2)</f>
        <v>0</v>
      </c>
      <c r="V5407" s="10">
        <f>[1]!b_dq_dirtyprice(A5407,日期设置!$B$2)</f>
        <v>100.791</v>
      </c>
      <c r="W5407" s="11">
        <f>IF(U5407=0,ROUNDUP((Q5407-日期设置!$B$2)/365,0),ROUNDUP((R5407-日期设置!$B$2)/365,0))</f>
        <v>3</v>
      </c>
      <c r="X5407" s="18">
        <f>_xlfn.IFNA(VLOOKUP(A5407,过往入选债券!A:D,4,0),2)</f>
        <v>2</v>
      </c>
      <c r="Y5407">
        <f>_xlfn.IFNA(VLOOKUP(C5407,[2]Sheet1!$A:$A,1,0),3)</f>
        <v>3</v>
      </c>
    </row>
    <row r="5408" spans="1:25" hidden="1" x14ac:dyDescent="0.2">
      <c r="A5408" s="28" t="s">
        <v>21674</v>
      </c>
      <c r="B5408" s="28" t="s">
        <v>21675</v>
      </c>
      <c r="C5408" s="39" t="s">
        <v>21706</v>
      </c>
      <c r="D5408" s="26" t="str">
        <f>[1]!b_calc_yield(A5408,日期设置!$B$2,F5408,1,R5408,1,O5408,L5408,S5408,)</f>
        <v>Fetching...</v>
      </c>
      <c r="E5408" s="26">
        <f t="shared" si="168"/>
        <v>19.325894454163659</v>
      </c>
      <c r="F5408" s="18">
        <f>[1]!b_dq_cleanprice($A5408,日期设置!B$2)</f>
        <v>100.649</v>
      </c>
      <c r="G5408" s="18" t="str">
        <f t="shared" si="169"/>
        <v>4.68 + 0</v>
      </c>
      <c r="H5408" s="27">
        <f>[1]!b_dq_pctchange($A5408,日期设置!$B$2,1)/100</f>
        <v>0</v>
      </c>
      <c r="I5408" s="26">
        <f>[1]!b_pq_pctchange(A5408,日期设置!$B$4,日期设置!$B$2,1)</f>
        <v>0</v>
      </c>
      <c r="J5408" s="26">
        <f>[1]!b_pq_pctchange(A5408,日期设置!$C$4,日期设置!$B$2,1)</f>
        <v>0</v>
      </c>
      <c r="K5408" s="52">
        <f>[1]!b_dq_amount($A5408,日期设置!B$2,2,10000)</f>
        <v>0</v>
      </c>
      <c r="L5408" s="26">
        <f>[1]!b_info_latestpar(A5408,日期设置!$B$2)</f>
        <v>100</v>
      </c>
      <c r="M5408" s="6">
        <f>[1]!b_info_outstandingbalance($A5408,日期设置!B$2)</f>
        <v>20</v>
      </c>
      <c r="N5408" s="7" t="str">
        <f>[1]!b_info_latestissurercreditrating2(A5408,日期设置!$B$2,"102","1")</f>
        <v>AAA</v>
      </c>
      <c r="O5408" s="43">
        <v>4.3499999999999996</v>
      </c>
      <c r="P5408" s="9">
        <f>[1]!b_info_repurchasedate(A5408)</f>
        <v>0</v>
      </c>
      <c r="Q5408" s="31" t="s">
        <v>17294</v>
      </c>
      <c r="R5408" s="2" t="str">
        <f>IF((--IF(P5408=0,Q5408,P5408))&gt;(--日期设置!$B$2),IF(P5408=0,Q5408,P5408),Q5408)</f>
        <v>2025-11-26</v>
      </c>
      <c r="S5408" s="31" t="s">
        <v>16422</v>
      </c>
      <c r="T5408" s="8">
        <f>[1]!b_anal_ptmyear($A5408,日期设置!$B$2)</f>
        <v>4.6821917808219178</v>
      </c>
      <c r="U5408" s="8">
        <f>[1]!b_anal_termifexercise($A5408,日期设置!B$2)</f>
        <v>0</v>
      </c>
      <c r="V5408" s="10">
        <f>[1]!b_dq_dirtyprice(A5408,日期设置!$B$2)</f>
        <v>102.03149999999999</v>
      </c>
      <c r="W5408" s="11">
        <f>IF(U5408=0,ROUNDUP((Q5408-日期设置!$B$2)/365,0),ROUNDUP((R5408-日期设置!$B$2)/365,0))</f>
        <v>5</v>
      </c>
      <c r="X5408" s="18">
        <f>_xlfn.IFNA(VLOOKUP(A5408,过往入选债券!A:D,4,0),2)</f>
        <v>2</v>
      </c>
      <c r="Y5408">
        <f>_xlfn.IFNA(VLOOKUP(C5408,[2]Sheet1!$A:$A,1,0),3)</f>
        <v>3</v>
      </c>
    </row>
    <row r="5409" spans="1:25" hidden="1" x14ac:dyDescent="0.2">
      <c r="A5409" s="21" t="s">
        <v>2480</v>
      </c>
      <c r="B5409" s="21" t="s">
        <v>2481</v>
      </c>
      <c r="C5409" s="37" t="s">
        <v>704</v>
      </c>
      <c r="D5409" s="26" t="str">
        <f>[1]!b_calc_yield(A5409,日期设置!$B$2,F5409,1,R5409,1,O5409,L5409,S5409,)</f>
        <v>Fetching...</v>
      </c>
      <c r="E5409" s="26">
        <f t="shared" si="168"/>
        <v>3.4206740808340186</v>
      </c>
      <c r="F5409" s="18">
        <f>[1]!b_dq_cleanprice($A5409,日期设置!B$2)</f>
        <v>102.16030000000001</v>
      </c>
      <c r="G5409" s="18" t="str">
        <f t="shared" si="169"/>
        <v>0.81 + 0</v>
      </c>
      <c r="H5409" s="27">
        <f>[1]!b_dq_pctchange($A5409,日期设置!$B$2,1)/100</f>
        <v>0</v>
      </c>
      <c r="I5409" s="26">
        <f>[1]!b_pq_pctchange(A5409,日期设置!$B$4,日期设置!$B$2,1)</f>
        <v>0</v>
      </c>
      <c r="J5409" s="26">
        <f>[1]!b_pq_pctchange(A5409,日期设置!$C$4,日期设置!$B$2,1)</f>
        <v>-1.5863092084348798</v>
      </c>
      <c r="K5409" s="52">
        <f>[1]!b_dq_amount($A5409,日期设置!B$2,2,10000)</f>
        <v>0</v>
      </c>
      <c r="L5409" s="26">
        <f>[1]!b_info_latestpar(A5409,日期设置!$B$2)</f>
        <v>100</v>
      </c>
      <c r="M5409" s="6">
        <f>[1]!b_info_outstandingbalance($A5409,日期设置!B$2)</f>
        <v>5</v>
      </c>
      <c r="N5409" s="7">
        <f>[1]!b_info_latestissurercreditrating2(A5409,日期设置!$B$2,"102","1")</f>
        <v>0</v>
      </c>
      <c r="O5409" s="8">
        <v>6.98</v>
      </c>
      <c r="P5409" s="9">
        <f>[1]!b_info_repurchasedate(A5409)</f>
        <v>0</v>
      </c>
      <c r="Q5409" s="8" t="s">
        <v>16463</v>
      </c>
      <c r="R5409" s="2" t="str">
        <f>IF((--IF(P5409=0,Q5409,P5409))&gt;(--日期设置!$B$2),IF(P5409=0,Q5409,P5409),Q5409)</f>
        <v>2022-01-14</v>
      </c>
      <c r="S5409" s="2" t="s">
        <v>17927</v>
      </c>
      <c r="T5409" s="8">
        <f>[1]!b_anal_ptmyear($A5409,日期设置!$B$2)</f>
        <v>0.81643835616438354</v>
      </c>
      <c r="U5409" s="8">
        <f>[1]!b_anal_termifexercise($A5409,日期设置!B$2)</f>
        <v>0</v>
      </c>
      <c r="V5409" s="10">
        <f>[1]!b_dq_dirtyprice(A5409,日期设置!$B$2)</f>
        <v>103.44159999999999</v>
      </c>
      <c r="W5409" s="11">
        <f>IF(U5409=0,ROUNDUP((Q5409-日期设置!$B$2)/365,0),ROUNDUP((R5409-日期设置!$B$2)/365,0))</f>
        <v>1</v>
      </c>
      <c r="X5409" s="18">
        <f>_xlfn.IFNA(VLOOKUP(A5409,过往入选债券!A:D,4,0),2)</f>
        <v>2</v>
      </c>
      <c r="Y5409">
        <f>_xlfn.IFNA(VLOOKUP(C5409,[2]Sheet1!$A:$A,1,0),3)</f>
        <v>3</v>
      </c>
    </row>
    <row r="5410" spans="1:25" hidden="1" x14ac:dyDescent="0.2">
      <c r="A5410" s="21" t="s">
        <v>14350</v>
      </c>
      <c r="B5410" s="21" t="s">
        <v>14351</v>
      </c>
      <c r="C5410" s="37" t="s">
        <v>4909</v>
      </c>
      <c r="D5410" s="26" t="str">
        <f>[1]!b_calc_yield(A5410,日期设置!$B$2,F5410,1,R5410,1,O5410,L5410,S5410,)</f>
        <v>Fetching...</v>
      </c>
      <c r="E5410" s="26">
        <f t="shared" si="168"/>
        <v>7.0918154265855904</v>
      </c>
      <c r="F5410" s="18">
        <f>[1]!b_dq_cleanprice($A5410,日期设置!B$2)</f>
        <v>102.7638</v>
      </c>
      <c r="G5410" s="18" t="str">
        <f t="shared" si="169"/>
        <v>6.72 + 1.72</v>
      </c>
      <c r="H5410" s="27">
        <f>[1]!b_dq_pctchange($A5410,日期设置!$B$2,1)/100</f>
        <v>0</v>
      </c>
      <c r="I5410" s="26">
        <f>[1]!b_pq_pctchange(A5410,日期设置!$B$4,日期设置!$B$2,1)</f>
        <v>-0.36136576284825905</v>
      </c>
      <c r="J5410" s="26">
        <f>[1]!b_pq_pctchange(A5410,日期设置!$C$4,日期设置!$B$2,1)</f>
        <v>-0.36136576284825905</v>
      </c>
      <c r="K5410" s="52">
        <f>[1]!b_dq_amount($A5410,日期设置!B$2,2,10000)</f>
        <v>0</v>
      </c>
      <c r="L5410" s="26">
        <f>[1]!b_info_latestpar(A5410,日期设置!$B$2)</f>
        <v>100</v>
      </c>
      <c r="M5410" s="6">
        <f>[1]!b_info_outstandingbalance($A5410,日期设置!B$2)</f>
        <v>11</v>
      </c>
      <c r="N5410" s="7" t="str">
        <f>[1]!b_info_latestissurercreditrating2(A5410,日期设置!$B$2,"102","1")</f>
        <v>AA+</v>
      </c>
      <c r="O5410" s="8">
        <v>5.9</v>
      </c>
      <c r="P5410" s="9" t="str">
        <f>[1]!b_info_repurchasedate(A5410)</f>
        <v>2022-12-11</v>
      </c>
      <c r="Q5410" s="8" t="s">
        <v>17440</v>
      </c>
      <c r="R5410" s="2" t="str">
        <f>IF((--IF(P5410=0,Q5410,P5410))&gt;(--日期设置!$B$2),IF(P5410=0,Q5410,P5410),Q5410)</f>
        <v>2022-12-11</v>
      </c>
      <c r="S5410" s="2" t="s">
        <v>17945</v>
      </c>
      <c r="T5410" s="8">
        <f>[1]!b_anal_ptmyear($A5410,日期设置!$B$2)</f>
        <v>6.7232876712328764</v>
      </c>
      <c r="U5410" s="8">
        <f>[1]!b_anal_termifexercise($A5410,日期设置!B$2)</f>
        <v>1.7232876712328766</v>
      </c>
      <c r="V5410" s="10">
        <f>[1]!b_dq_dirtyprice(A5410,日期设置!$B$2)</f>
        <v>104.3964</v>
      </c>
      <c r="W5410" s="11">
        <f>IF(U5410=0,ROUNDUP((Q5410-日期设置!$B$2)/365,0),ROUNDUP((R5410-日期设置!$B$2)/365,0))</f>
        <v>2</v>
      </c>
      <c r="X5410" s="18">
        <f>_xlfn.IFNA(VLOOKUP(A5410,过往入选债券!A:D,4,0),2)</f>
        <v>2</v>
      </c>
      <c r="Y5410">
        <f>_xlfn.IFNA(VLOOKUP(C5410,[2]Sheet1!$A:$A,1,0),3)</f>
        <v>3</v>
      </c>
    </row>
    <row r="5411" spans="1:25" hidden="1" x14ac:dyDescent="0.2">
      <c r="A5411" s="21" t="s">
        <v>6804</v>
      </c>
      <c r="B5411" s="21" t="s">
        <v>6805</v>
      </c>
      <c r="C5411" s="37" t="s">
        <v>83</v>
      </c>
      <c r="D5411" s="26" t="str">
        <f>[1]!b_calc_yield(A5411,日期设置!$B$2,F5411,1,R5411,1,O5411,L5411,S5411,)</f>
        <v>Fetching...</v>
      </c>
      <c r="E5411" s="26">
        <f t="shared" si="168"/>
        <v>2.3413197593345592</v>
      </c>
      <c r="F5411" s="18">
        <f>[1]!b_dq_cleanprice($A5411,日期设置!B$2)</f>
        <v>100.3656</v>
      </c>
      <c r="G5411" s="18" t="str">
        <f t="shared" si="169"/>
        <v>0.55 + 0</v>
      </c>
      <c r="H5411" s="27">
        <f>[1]!b_dq_pctchange($A5411,日期设置!$B$2,1)/100</f>
        <v>0</v>
      </c>
      <c r="I5411" s="26">
        <f>[1]!b_pq_pctchange(A5411,日期设置!$B$4,日期设置!$B$2,1)</f>
        <v>-0.11852550686821287</v>
      </c>
      <c r="J5411" s="26">
        <f>[1]!b_pq_pctchange(A5411,日期设置!$C$4,日期设置!$B$2,1)</f>
        <v>-0.11524520956116557</v>
      </c>
      <c r="K5411" s="52">
        <f>[1]!b_dq_amount($A5411,日期设置!B$2,2,10000)</f>
        <v>0</v>
      </c>
      <c r="L5411" s="26">
        <f>[1]!b_info_latestpar(A5411,日期设置!$B$2)</f>
        <v>100</v>
      </c>
      <c r="M5411" s="6">
        <f>[1]!b_info_outstandingbalance($A5411,日期设置!B$2)</f>
        <v>10</v>
      </c>
      <c r="N5411" s="7" t="str">
        <f>[1]!b_info_latestissurercreditrating2(A5411,日期设置!$B$2,"102","1")</f>
        <v>AAA</v>
      </c>
      <c r="O5411" s="8">
        <v>4.95</v>
      </c>
      <c r="P5411" s="9">
        <f>[1]!b_info_repurchasedate(A5411)</f>
        <v>0</v>
      </c>
      <c r="Q5411" s="8" t="s">
        <v>16742</v>
      </c>
      <c r="R5411" s="2" t="str">
        <f>IF((--IF(P5411=0,Q5411,P5411))&gt;(--日期设置!$B$2),IF(P5411=0,Q5411,P5411),Q5411)</f>
        <v>2021-10-12</v>
      </c>
      <c r="S5411" s="2" t="s">
        <v>18460</v>
      </c>
      <c r="T5411" s="8">
        <f>[1]!b_anal_ptmyear($A5411,日期设置!$B$2)</f>
        <v>0.55890410958904113</v>
      </c>
      <c r="U5411" s="8">
        <f>[1]!b_anal_termifexercise($A5411,日期设置!B$2)</f>
        <v>0</v>
      </c>
      <c r="V5411" s="10">
        <f>[1]!b_dq_dirtyprice(A5411,日期设置!$B$2)</f>
        <v>102.54900000000001</v>
      </c>
      <c r="W5411" s="11">
        <f>IF(U5411=0,ROUNDUP((Q5411-日期设置!$B$2)/365,0),ROUNDUP((R5411-日期设置!$B$2)/365,0))</f>
        <v>1</v>
      </c>
      <c r="X5411" s="18">
        <f>_xlfn.IFNA(VLOOKUP(A5411,过往入选债券!A:D,4,0),2)</f>
        <v>2</v>
      </c>
      <c r="Y5411">
        <f>_xlfn.IFNA(VLOOKUP(C5411,[2]Sheet1!$A:$A,1,0),3)</f>
        <v>3</v>
      </c>
    </row>
    <row r="5412" spans="1:25" x14ac:dyDescent="0.2">
      <c r="A5412" s="28" t="s">
        <v>19542</v>
      </c>
      <c r="B5412" s="28" t="s">
        <v>19543</v>
      </c>
      <c r="C5412" s="38" t="s">
        <v>1250</v>
      </c>
      <c r="D5412" s="26" t="str">
        <f>[1]!b_calc_yield(A5412,日期设置!$B$2,F5412,1,R5412,1,O5412,L5412,S5412,)</f>
        <v>Fetching...</v>
      </c>
      <c r="E5412" s="26">
        <f t="shared" si="168"/>
        <v>9.7813005204913992</v>
      </c>
      <c r="F5412" s="18">
        <f>[1]!b_dq_cleanprice($A5412,日期设置!B$2)</f>
        <v>100.45</v>
      </c>
      <c r="G5412" s="18" t="str">
        <f t="shared" si="169"/>
        <v>2.39 + 0</v>
      </c>
      <c r="H5412" s="27">
        <f>[1]!b_dq_pctchange($A5412,日期设置!$B$2,1)/100</f>
        <v>6.3053117292423003E-3</v>
      </c>
      <c r="I5412" s="26">
        <f>[1]!b_pq_pctchange(A5412,日期设置!$B$4,日期设置!$B$2,1)</f>
        <v>0.98522167487685131</v>
      </c>
      <c r="J5412" s="26">
        <f>[1]!b_pq_pctchange(A5412,日期设置!$C$4,日期设置!$B$2,1)</f>
        <v>0.98522167487685131</v>
      </c>
      <c r="K5412" s="52">
        <f>[1]!b_dq_amount($A5412,日期设置!B$2,2,10000)</f>
        <v>6186.8465753999999</v>
      </c>
      <c r="L5412" s="26">
        <f>[1]!b_info_latestpar(A5412,日期设置!$B$2)</f>
        <v>100</v>
      </c>
      <c r="M5412" s="6">
        <f>[1]!b_info_outstandingbalance($A5412,日期设置!B$2)</f>
        <v>5</v>
      </c>
      <c r="N5412" s="7" t="str">
        <f>[1]!b_info_latestissurercreditrating2(A5412,日期设置!$B$2,"102","1")</f>
        <v>AA</v>
      </c>
      <c r="O5412" s="8">
        <v>4.4000000000000004</v>
      </c>
      <c r="P5412" s="9">
        <f>[1]!b_info_repurchasedate(A5412)</f>
        <v>0</v>
      </c>
      <c r="Q5412" s="8" t="s">
        <v>17071</v>
      </c>
      <c r="R5412" s="2" t="str">
        <f>IF((--IF(P5412=0,Q5412,P5412))&gt;(--日期设置!$B$2),IF(P5412=0,Q5412,P5412),Q5412)</f>
        <v>2023-08-13</v>
      </c>
      <c r="S5412" s="31" t="s">
        <v>19159</v>
      </c>
      <c r="T5412" s="8">
        <f>[1]!b_anal_ptmyear($A5412,日期设置!$B$2)</f>
        <v>2.3945205479452056</v>
      </c>
      <c r="U5412" s="8">
        <f>[1]!b_anal_termifexercise($A5412,日期设置!B$2)</f>
        <v>0</v>
      </c>
      <c r="V5412" s="10">
        <f>[1]!b_dq_dirtyprice(A5412,日期设置!$B$2)</f>
        <v>103.11409999999999</v>
      </c>
      <c r="W5412" s="11">
        <f>IF(U5412=0,ROUNDUP((Q5412-日期设置!$B$2)/365,0),ROUNDUP((R5412-日期设置!$B$2)/365,0))</f>
        <v>3</v>
      </c>
      <c r="X5412" s="18">
        <f>_xlfn.IFNA(VLOOKUP(A5412,过往入选债券!A:D,4,0),2)</f>
        <v>2</v>
      </c>
      <c r="Y5412">
        <f>_xlfn.IFNA(VLOOKUP(C5412,[2]Sheet1!$A:$A,1,0),3)</f>
        <v>3</v>
      </c>
    </row>
    <row r="5413" spans="1:25" hidden="1" x14ac:dyDescent="0.2">
      <c r="A5413" s="28" t="s">
        <v>20284</v>
      </c>
      <c r="B5413" s="28" t="s">
        <v>20285</v>
      </c>
      <c r="C5413" s="39" t="s">
        <v>208</v>
      </c>
      <c r="D5413" s="26" t="str">
        <f>[1]!b_calc_yield(A5413,日期设置!$B$2,F5413,1,R5413,1,O5413,L5413,S5413,)</f>
        <v>Fetching...</v>
      </c>
      <c r="E5413" s="26">
        <f t="shared" si="168"/>
        <v>2.1914050924398909</v>
      </c>
      <c r="F5413" s="18">
        <f>[1]!b_dq_cleanprice($A5413,日期设置!B$2)</f>
        <v>99.762600000000006</v>
      </c>
      <c r="G5413" s="18" t="str">
        <f t="shared" si="169"/>
        <v>0.52 + 0</v>
      </c>
      <c r="H5413" s="27">
        <f>[1]!b_dq_pctchange($A5413,日期设置!$B$2,1)/100</f>
        <v>0</v>
      </c>
      <c r="I5413" s="26">
        <f>[1]!b_pq_pctchange(A5413,日期设置!$B$4,日期设置!$B$2,1)</f>
        <v>3.9409044827047886E-2</v>
      </c>
      <c r="J5413" s="26">
        <f>[1]!b_pq_pctchange(A5413,日期设置!$C$4,日期设置!$B$2,1)</f>
        <v>0.23913685661635367</v>
      </c>
      <c r="K5413" s="52">
        <f>[1]!b_dq_amount($A5413,日期设置!B$2,2,10000)</f>
        <v>0</v>
      </c>
      <c r="L5413" s="26">
        <f>[1]!b_info_latestpar(A5413,日期设置!$B$2)</f>
        <v>100</v>
      </c>
      <c r="M5413" s="6">
        <f>[1]!b_info_outstandingbalance($A5413,日期设置!B$2)</f>
        <v>5</v>
      </c>
      <c r="N5413" s="7" t="str">
        <f>[1]!b_info_latestissurercreditrating2(A5413,日期设置!$B$2,"102","1")</f>
        <v>AA</v>
      </c>
      <c r="O5413" s="8">
        <v>3.8</v>
      </c>
      <c r="P5413" s="9">
        <f>[1]!b_info_repurchasedate(A5413)</f>
        <v>0</v>
      </c>
      <c r="Q5413" s="8" t="s">
        <v>16906</v>
      </c>
      <c r="R5413" s="2" t="str">
        <f>IF((--IF(P5413=0,Q5413,P5413))&gt;(--日期设置!$B$2),IF(P5413=0,Q5413,P5413),Q5413)</f>
        <v>2021-09-29</v>
      </c>
      <c r="S5413" s="31" t="s">
        <v>16690</v>
      </c>
      <c r="T5413" s="8">
        <f>[1]!b_anal_ptmyear($A5413,日期设置!$B$2)</f>
        <v>0.52328767123287667</v>
      </c>
      <c r="U5413" s="8">
        <f>[1]!b_anal_termifexercise($A5413,日期设置!B$2)</f>
        <v>0</v>
      </c>
      <c r="V5413" s="10">
        <f>[1]!b_dq_dirtyprice(A5413,日期设置!$B$2)</f>
        <v>101.5741</v>
      </c>
      <c r="W5413" s="11">
        <f>IF(U5413=0,ROUNDUP((Q5413-日期设置!$B$2)/365,0),ROUNDUP((R5413-日期设置!$B$2)/365,0))</f>
        <v>1</v>
      </c>
      <c r="X5413" s="18">
        <f>_xlfn.IFNA(VLOOKUP(A5413,过往入选债券!A:D,4,0),2)</f>
        <v>2</v>
      </c>
      <c r="Y5413">
        <f>_xlfn.IFNA(VLOOKUP(C5413,[2]Sheet1!$A:$A,1,0),3)</f>
        <v>3</v>
      </c>
    </row>
    <row r="5414" spans="1:25" hidden="1" x14ac:dyDescent="0.2">
      <c r="A5414" s="21" t="s">
        <v>7161</v>
      </c>
      <c r="B5414" s="21" t="s">
        <v>7162</v>
      </c>
      <c r="C5414" s="37" t="s">
        <v>210</v>
      </c>
      <c r="D5414" s="26" t="str">
        <f>[1]!b_calc_yield(A5414,日期设置!$B$2,F5414,1,R5414,1,O5414,L5414,S5414,)</f>
        <v>Fetching...</v>
      </c>
      <c r="E5414" s="26">
        <f t="shared" si="168"/>
        <v>9.8180564004313187</v>
      </c>
      <c r="F5414" s="18">
        <f>[1]!b_dq_cleanprice($A5414,日期设置!B$2)</f>
        <v>102.4889</v>
      </c>
      <c r="G5414" s="18" t="str">
        <f t="shared" si="169"/>
        <v>2.42 + 0</v>
      </c>
      <c r="H5414" s="27">
        <f>[1]!b_dq_pctchange($A5414,日期设置!$B$2,1)/100</f>
        <v>0</v>
      </c>
      <c r="I5414" s="26">
        <f>[1]!b_pq_pctchange(A5414,日期设置!$B$4,日期设置!$B$2,1)</f>
        <v>0</v>
      </c>
      <c r="J5414" s="26">
        <f>[1]!b_pq_pctchange(A5414,日期设置!$C$4,日期设置!$B$2,1)</f>
        <v>-0.11412587957818601</v>
      </c>
      <c r="K5414" s="52">
        <f>[1]!b_dq_amount($A5414,日期设置!B$2,2,10000)</f>
        <v>0</v>
      </c>
      <c r="L5414" s="26">
        <f>[1]!b_info_latestpar(A5414,日期设置!$B$2)</f>
        <v>100</v>
      </c>
      <c r="M5414" s="6">
        <f>[1]!b_info_outstandingbalance($A5414,日期设置!B$2)</f>
        <v>20</v>
      </c>
      <c r="N5414" s="7" t="str">
        <f>[1]!b_info_latestissurercreditrating2(A5414,日期设置!$B$2,"102","1")</f>
        <v>AAA</v>
      </c>
      <c r="O5414" s="8">
        <v>5.3</v>
      </c>
      <c r="P5414" s="9">
        <f>[1]!b_info_repurchasedate(A5414)</f>
        <v>0</v>
      </c>
      <c r="Q5414" s="8" t="s">
        <v>16736</v>
      </c>
      <c r="R5414" s="2" t="str">
        <f>IF((--IF(P5414=0,Q5414,P5414))&gt;(--日期设置!$B$2),IF(P5414=0,Q5414,P5414),Q5414)</f>
        <v>2023-08-24</v>
      </c>
      <c r="S5414" s="2" t="s">
        <v>18456</v>
      </c>
      <c r="T5414" s="8">
        <f>[1]!b_anal_ptmyear($A5414,日期设置!$B$2)</f>
        <v>2.4246575342465753</v>
      </c>
      <c r="U5414" s="8">
        <f>[1]!b_anal_termifexercise($A5414,日期设置!B$2)</f>
        <v>0</v>
      </c>
      <c r="V5414" s="10">
        <f>[1]!b_dq_dirtyprice(A5414,日期设置!$B$2)</f>
        <v>105.5382</v>
      </c>
      <c r="W5414" s="11">
        <f>IF(U5414=0,ROUNDUP((Q5414-日期设置!$B$2)/365,0),ROUNDUP((R5414-日期设置!$B$2)/365,0))</f>
        <v>3</v>
      </c>
      <c r="X5414" s="18">
        <f>_xlfn.IFNA(VLOOKUP(A5414,过往入选债券!A:D,4,0),2)</f>
        <v>2</v>
      </c>
      <c r="Y5414">
        <f>_xlfn.IFNA(VLOOKUP(C5414,[2]Sheet1!$A:$A,1,0),3)</f>
        <v>3</v>
      </c>
    </row>
    <row r="5415" spans="1:25" hidden="1" x14ac:dyDescent="0.2">
      <c r="A5415" s="21" t="s">
        <v>8856</v>
      </c>
      <c r="B5415" s="21" t="s">
        <v>8857</v>
      </c>
      <c r="C5415" s="37" t="s">
        <v>325</v>
      </c>
      <c r="D5415" s="26" t="str">
        <f>[1]!b_calc_yield(A5415,日期设置!$B$2,F5415,1,R5415,1,O5415,L5415,S5415,)</f>
        <v>Fetching...</v>
      </c>
      <c r="E5415" s="26">
        <f t="shared" si="168"/>
        <v>5.3550063632137768</v>
      </c>
      <c r="F5415" s="18">
        <f>[1]!b_dq_cleanprice($A5415,日期设置!B$2)</f>
        <v>101.37730000000001</v>
      </c>
      <c r="G5415" s="18" t="str">
        <f t="shared" si="169"/>
        <v>1.32 + 0</v>
      </c>
      <c r="H5415" s="27">
        <f>[1]!b_dq_pctchange($A5415,日期设置!$B$2,1)/100</f>
        <v>0</v>
      </c>
      <c r="I5415" s="26">
        <f>[1]!b_pq_pctchange(A5415,日期设置!$B$4,日期设置!$B$2,1)</f>
        <v>1.5094414080237692E-2</v>
      </c>
      <c r="J5415" s="26">
        <f>[1]!b_pq_pctchange(A5415,日期设置!$C$4,日期设置!$B$2,1)</f>
        <v>0.27497717590527904</v>
      </c>
      <c r="K5415" s="52">
        <f>[1]!b_dq_amount($A5415,日期设置!B$2,2,10000)</f>
        <v>0</v>
      </c>
      <c r="L5415" s="26">
        <f>[1]!b_info_latestpar(A5415,日期设置!$B$2)</f>
        <v>100</v>
      </c>
      <c r="M5415" s="6">
        <f>[1]!b_info_outstandingbalance($A5415,日期设置!B$2)</f>
        <v>9</v>
      </c>
      <c r="N5415" s="7" t="str">
        <f>[1]!b_info_latestissurercreditrating2(A5415,日期设置!$B$2,"102","1")</f>
        <v>AA</v>
      </c>
      <c r="O5415" s="8">
        <v>5.3</v>
      </c>
      <c r="P5415" s="9">
        <f>[1]!b_info_repurchasedate(A5415)</f>
        <v>0</v>
      </c>
      <c r="Q5415" s="8" t="s">
        <v>16812</v>
      </c>
      <c r="R5415" s="2" t="str">
        <f>IF((--IF(P5415=0,Q5415,P5415))&gt;(--日期设置!$B$2),IF(P5415=0,Q5415,P5415),Q5415)</f>
        <v>2022-07-17</v>
      </c>
      <c r="S5415" s="2" t="s">
        <v>18147</v>
      </c>
      <c r="T5415" s="8">
        <f>[1]!b_anal_ptmyear($A5415,日期设置!$B$2)</f>
        <v>1.3205479452054796</v>
      </c>
      <c r="U5415" s="8">
        <f>[1]!b_anal_termifexercise($A5415,日期设置!B$2)</f>
        <v>0</v>
      </c>
      <c r="V5415" s="10">
        <f>[1]!b_dq_dirtyprice(A5415,日期设置!$B$2)</f>
        <v>104.97839999999999</v>
      </c>
      <c r="W5415" s="11">
        <f>IF(U5415=0,ROUNDUP((Q5415-日期设置!$B$2)/365,0),ROUNDUP((R5415-日期设置!$B$2)/365,0))</f>
        <v>2</v>
      </c>
      <c r="X5415" s="18">
        <f>_xlfn.IFNA(VLOOKUP(A5415,过往入选债券!A:D,4,0),2)</f>
        <v>2</v>
      </c>
      <c r="Y5415">
        <f>_xlfn.IFNA(VLOOKUP(C5415,[2]Sheet1!$A:$A,1,0),3)</f>
        <v>3</v>
      </c>
    </row>
    <row r="5416" spans="1:25" hidden="1" x14ac:dyDescent="0.2">
      <c r="A5416" s="21" t="s">
        <v>8477</v>
      </c>
      <c r="B5416" s="21" t="s">
        <v>8478</v>
      </c>
      <c r="C5416" s="37" t="s">
        <v>3749</v>
      </c>
      <c r="D5416" s="26" t="str">
        <f>[1]!b_calc_yield(A5416,日期设置!$B$2,F5416,1,R5416,1,O5416,L5416,S5416,)</f>
        <v>Fetching...</v>
      </c>
      <c r="E5416" s="26">
        <f t="shared" si="168"/>
        <v>4.3878793862418108</v>
      </c>
      <c r="F5416" s="18">
        <f>[1]!b_dq_cleanprice($A5416,日期设置!B$2)</f>
        <v>100.8218</v>
      </c>
      <c r="G5416" s="18" t="str">
        <f t="shared" si="169"/>
        <v>1.09 + 0</v>
      </c>
      <c r="H5416" s="27">
        <f>[1]!b_dq_pctchange($A5416,日期设置!$B$2,1)/100</f>
        <v>0</v>
      </c>
      <c r="I5416" s="26">
        <f>[1]!b_pq_pctchange(A5416,日期设置!$B$4,日期设置!$B$2,1)</f>
        <v>0</v>
      </c>
      <c r="J5416" s="26">
        <f>[1]!b_pq_pctchange(A5416,日期设置!$C$4,日期设置!$B$2,1)</f>
        <v>4.7135033436103688E-2</v>
      </c>
      <c r="K5416" s="52">
        <f>[1]!b_dq_amount($A5416,日期设置!B$2,2,10000)</f>
        <v>0</v>
      </c>
      <c r="L5416" s="26">
        <f>[1]!b_info_latestpar(A5416,日期设置!$B$2)</f>
        <v>100</v>
      </c>
      <c r="M5416" s="6">
        <f>[1]!b_info_outstandingbalance($A5416,日期设置!B$2)</f>
        <v>5</v>
      </c>
      <c r="N5416" s="7" t="str">
        <f>[1]!b_info_latestissurercreditrating2(A5416,日期设置!$B$2,"102","1")</f>
        <v>AA</v>
      </c>
      <c r="O5416" s="8">
        <v>4.9800000000000004</v>
      </c>
      <c r="P5416" s="9">
        <f>[1]!b_info_repurchasedate(A5416)</f>
        <v>0</v>
      </c>
      <c r="Q5416" s="8" t="s">
        <v>16326</v>
      </c>
      <c r="R5416" s="2" t="str">
        <f>IF((--IF(P5416=0,Q5416,P5416))&gt;(--日期设置!$B$2),IF(P5416=0,Q5416,P5416),Q5416)</f>
        <v>2022-04-25</v>
      </c>
      <c r="S5416" s="2" t="s">
        <v>18104</v>
      </c>
      <c r="T5416" s="8">
        <f>[1]!b_anal_ptmyear($A5416,日期设置!$B$2)</f>
        <v>1.0931506849315069</v>
      </c>
      <c r="U5416" s="8">
        <f>[1]!b_anal_termifexercise($A5416,日期设置!B$2)</f>
        <v>0</v>
      </c>
      <c r="V5416" s="10">
        <f>[1]!b_dq_dirtyprice(A5416,日期设置!$B$2)</f>
        <v>105.3379</v>
      </c>
      <c r="W5416" s="11">
        <f>IF(U5416=0,ROUNDUP((Q5416-日期设置!$B$2)/365,0),ROUNDUP((R5416-日期设置!$B$2)/365,0))</f>
        <v>2</v>
      </c>
      <c r="X5416" s="18">
        <f>_xlfn.IFNA(VLOOKUP(A5416,过往入选债券!A:D,4,0),2)</f>
        <v>2</v>
      </c>
      <c r="Y5416" s="45">
        <f>_xlfn.IFNA(VLOOKUP(C5416,[2]Sheet1!$A:$A,1,0),3)</f>
        <v>3</v>
      </c>
    </row>
    <row r="5417" spans="1:25" hidden="1" x14ac:dyDescent="0.2">
      <c r="A5417" s="21" t="s">
        <v>8089</v>
      </c>
      <c r="B5417" s="21" t="s">
        <v>8090</v>
      </c>
      <c r="C5417" s="37" t="s">
        <v>83</v>
      </c>
      <c r="D5417" s="26" t="str">
        <f>[1]!b_calc_yield(A5417,日期设置!$B$2,F5417,1,R5417,1,O5417,L5417,S5417,)</f>
        <v>Fetching...</v>
      </c>
      <c r="E5417" s="26">
        <f t="shared" si="168"/>
        <v>3.9916312066639259</v>
      </c>
      <c r="F5417" s="18">
        <f>[1]!b_dq_cleanprice($A5417,日期设置!B$2)</f>
        <v>100.078</v>
      </c>
      <c r="G5417" s="18" t="str">
        <f t="shared" si="169"/>
        <v>0.95 + 0</v>
      </c>
      <c r="H5417" s="27">
        <f>[1]!b_dq_pctchange($A5417,日期设置!$B$2,1)/100</f>
        <v>0</v>
      </c>
      <c r="I5417" s="26">
        <f>[1]!b_pq_pctchange(A5417,日期设置!$B$4,日期设置!$B$2,1)</f>
        <v>3.5973235912539281E-3</v>
      </c>
      <c r="J5417" s="26">
        <f>[1]!b_pq_pctchange(A5417,日期设置!$C$4,日期设置!$B$2,1)</f>
        <v>-0.33451544059138744</v>
      </c>
      <c r="K5417" s="52">
        <f>[1]!b_dq_amount($A5417,日期设置!B$2,2,10000)</f>
        <v>0</v>
      </c>
      <c r="L5417" s="26">
        <f>[1]!b_info_latestpar(A5417,日期设置!$B$2)</f>
        <v>100</v>
      </c>
      <c r="M5417" s="6">
        <f>[1]!b_info_outstandingbalance($A5417,日期设置!B$2)</f>
        <v>10</v>
      </c>
      <c r="N5417" s="7" t="str">
        <f>[1]!b_info_latestissurercreditrating2(A5417,日期设置!$B$2,"102","1")</f>
        <v>AAA</v>
      </c>
      <c r="O5417" s="8">
        <v>4.28</v>
      </c>
      <c r="P5417" s="9">
        <f>[1]!b_info_repurchasedate(A5417)</f>
        <v>0</v>
      </c>
      <c r="Q5417" s="8" t="s">
        <v>16743</v>
      </c>
      <c r="R5417" s="2" t="str">
        <f>IF((--IF(P5417=0,Q5417,P5417))&gt;(--日期设置!$B$2),IF(P5417=0,Q5417,P5417),Q5417)</f>
        <v>2022-03-05</v>
      </c>
      <c r="S5417" s="2" t="s">
        <v>18067</v>
      </c>
      <c r="T5417" s="8">
        <f>[1]!b_anal_ptmyear($A5417,日期设置!$B$2)</f>
        <v>0.95342465753424654</v>
      </c>
      <c r="U5417" s="8">
        <f>[1]!b_anal_termifexercise($A5417,日期设置!B$2)</f>
        <v>0</v>
      </c>
      <c r="V5417" s="10">
        <f>[1]!b_dq_dirtyprice(A5417,日期设置!$B$2)</f>
        <v>100.2773</v>
      </c>
      <c r="W5417" s="11">
        <f>IF(U5417=0,ROUNDUP((Q5417-日期设置!$B$2)/365,0),ROUNDUP((R5417-日期设置!$B$2)/365,0))</f>
        <v>1</v>
      </c>
      <c r="X5417" s="18">
        <f>_xlfn.IFNA(VLOOKUP(A5417,过往入选债券!A:D,4,0),2)</f>
        <v>2</v>
      </c>
      <c r="Y5417">
        <f>_xlfn.IFNA(VLOOKUP(C5417,[2]Sheet1!$A:$A,1,0),3)</f>
        <v>3</v>
      </c>
    </row>
    <row r="5418" spans="1:25" hidden="1" x14ac:dyDescent="0.2">
      <c r="A5418" s="21" t="s">
        <v>5335</v>
      </c>
      <c r="B5418" s="21" t="s">
        <v>5336</v>
      </c>
      <c r="C5418" s="37" t="s">
        <v>5337</v>
      </c>
      <c r="D5418" s="26" t="str">
        <f>[1]!b_calc_yield(A5418,日期设置!$B$2,F5418,1,R5418,1,O5418,L5418,S5418,)</f>
        <v>Fetching...</v>
      </c>
      <c r="E5418" s="26">
        <f t="shared" si="168"/>
        <v>1.3189308117217413</v>
      </c>
      <c r="F5418" s="18">
        <f>[1]!b_dq_cleanprice($A5418,日期设置!B$2)</f>
        <v>99.873199999999997</v>
      </c>
      <c r="G5418" s="18" t="str">
        <f t="shared" si="169"/>
        <v>0.31 + 0</v>
      </c>
      <c r="H5418" s="27">
        <f>[1]!b_dq_pctchange($A5418,日期设置!$B$2,1)/100</f>
        <v>0</v>
      </c>
      <c r="I5418" s="26">
        <f>[1]!b_pq_pctchange(A5418,日期设置!$B$4,日期设置!$B$2,1)</f>
        <v>0</v>
      </c>
      <c r="J5418" s="26">
        <f>[1]!b_pq_pctchange(A5418,日期设置!$C$4,日期设置!$B$2,1)</f>
        <v>0</v>
      </c>
      <c r="K5418" s="52">
        <f>[1]!b_dq_amount($A5418,日期设置!B$2,2,10000)</f>
        <v>0</v>
      </c>
      <c r="L5418" s="26">
        <f>[1]!b_info_latestpar(A5418,日期设置!$B$2)</f>
        <v>100</v>
      </c>
      <c r="M5418" s="6">
        <f>[1]!b_info_outstandingbalance($A5418,日期设置!B$2)</f>
        <v>6</v>
      </c>
      <c r="N5418" s="7" t="str">
        <f>[1]!b_info_latestissurercreditrating2(A5418,日期设置!$B$2,"102","1")</f>
        <v>AA</v>
      </c>
      <c r="O5418" s="8">
        <v>3.89</v>
      </c>
      <c r="P5418" s="9">
        <f>[1]!b_info_repurchasedate(A5418)</f>
        <v>0</v>
      </c>
      <c r="Q5418" s="8" t="s">
        <v>16544</v>
      </c>
      <c r="R5418" s="2" t="str">
        <f>IF((--IF(P5418=0,Q5418,P5418))&gt;(--日期设置!$B$2),IF(P5418=0,Q5418,P5418),Q5418)</f>
        <v>2021-07-15</v>
      </c>
      <c r="S5418" s="2" t="s">
        <v>18291</v>
      </c>
      <c r="T5418" s="8">
        <f>[1]!b_anal_ptmyear($A5418,日期设置!$B$2)</f>
        <v>0.31506849315068491</v>
      </c>
      <c r="U5418" s="8">
        <f>[1]!b_anal_termifexercise($A5418,日期设置!B$2)</f>
        <v>0</v>
      </c>
      <c r="V5418" s="10">
        <f>[1]!b_dq_dirtyprice(A5418,日期设置!$B$2)</f>
        <v>102.5376</v>
      </c>
      <c r="W5418" s="11">
        <f>IF(U5418=0,ROUNDUP((Q5418-日期设置!$B$2)/365,0),ROUNDUP((R5418-日期设置!$B$2)/365,0))</f>
        <v>1</v>
      </c>
      <c r="X5418" s="18">
        <f>_xlfn.IFNA(VLOOKUP(A5418,过往入选债券!A:D,4,0),2)</f>
        <v>2</v>
      </c>
      <c r="Y5418">
        <f>_xlfn.IFNA(VLOOKUP(C5418,[2]Sheet1!$A:$A,1,0),3)</f>
        <v>3</v>
      </c>
    </row>
    <row r="5419" spans="1:25" hidden="1" x14ac:dyDescent="0.2">
      <c r="A5419" s="21" t="s">
        <v>8071</v>
      </c>
      <c r="B5419" s="21" t="s">
        <v>8072</v>
      </c>
      <c r="C5419" s="37" t="s">
        <v>1541</v>
      </c>
      <c r="D5419" s="26" t="str">
        <f>[1]!b_calc_yield(A5419,日期设置!$B$2,F5419,1,R5419,1,O5419,L5419,S5419,)</f>
        <v>Fetching...</v>
      </c>
      <c r="E5419" s="26">
        <f t="shared" si="168"/>
        <v>3.9338054974387138</v>
      </c>
      <c r="F5419" s="18">
        <f>[1]!b_dq_cleanprice($A5419,日期设置!B$2)</f>
        <v>100.2465</v>
      </c>
      <c r="G5419" s="18" t="str">
        <f t="shared" si="169"/>
        <v>0.93 + 0</v>
      </c>
      <c r="H5419" s="27">
        <f>[1]!b_dq_pctchange($A5419,日期设置!$B$2,1)/100</f>
        <v>0</v>
      </c>
      <c r="I5419" s="26">
        <f>[1]!b_pq_pctchange(A5419,日期设置!$B$4,日期设置!$B$2,1)</f>
        <v>0</v>
      </c>
      <c r="J5419" s="26">
        <f>[1]!b_pq_pctchange(A5419,日期设置!$C$4,日期设置!$B$2,1)</f>
        <v>0</v>
      </c>
      <c r="K5419" s="52">
        <f>[1]!b_dq_amount($A5419,日期设置!B$2,2,10000)</f>
        <v>0</v>
      </c>
      <c r="L5419" s="26">
        <f>[1]!b_info_latestpar(A5419,日期设置!$B$2)</f>
        <v>100</v>
      </c>
      <c r="M5419" s="6">
        <f>[1]!b_info_outstandingbalance($A5419,日期设置!B$2)</f>
        <v>1</v>
      </c>
      <c r="N5419" s="7" t="str">
        <f>[1]!b_info_latestissurercreditrating2(A5419,日期设置!$B$2,"102","1")</f>
        <v>AA</v>
      </c>
      <c r="O5419" s="8">
        <v>4.47</v>
      </c>
      <c r="P5419" s="9">
        <f>[1]!b_info_repurchasedate(A5419)</f>
        <v>0</v>
      </c>
      <c r="Q5419" s="8" t="s">
        <v>16043</v>
      </c>
      <c r="R5419" s="2" t="str">
        <f>IF((--IF(P5419=0,Q5419,P5419))&gt;(--日期设置!$B$2),IF(P5419=0,Q5419,P5419),Q5419)</f>
        <v>2022-02-28</v>
      </c>
      <c r="S5419" s="2" t="s">
        <v>18466</v>
      </c>
      <c r="T5419" s="8">
        <f>[1]!b_anal_ptmyear($A5419,日期设置!$B$2)</f>
        <v>0.9397260273972603</v>
      </c>
      <c r="U5419" s="8">
        <f>[1]!b_anal_termifexercise($A5419,日期设置!B$2)</f>
        <v>0</v>
      </c>
      <c r="V5419" s="10">
        <f>[1]!b_dq_dirtyprice(A5419,日期设置!$B$2)</f>
        <v>100.5159</v>
      </c>
      <c r="W5419" s="11">
        <f>IF(U5419=0,ROUNDUP((Q5419-日期设置!$B$2)/365,0),ROUNDUP((R5419-日期设置!$B$2)/365,0))</f>
        <v>1</v>
      </c>
      <c r="X5419" s="18">
        <f>_xlfn.IFNA(VLOOKUP(A5419,过往入选债券!A:D,4,0),2)</f>
        <v>2</v>
      </c>
      <c r="Y5419">
        <f>_xlfn.IFNA(VLOOKUP(C5419,[2]Sheet1!$A:$A,1,0),3)</f>
        <v>3</v>
      </c>
    </row>
    <row r="5420" spans="1:25" x14ac:dyDescent="0.2">
      <c r="A5420" s="21" t="s">
        <v>10372</v>
      </c>
      <c r="B5420" s="21" t="s">
        <v>10373</v>
      </c>
      <c r="C5420" s="37" t="s">
        <v>10374</v>
      </c>
      <c r="D5420" s="26" t="str">
        <f>[1]!b_calc_yield(A5420,日期设置!$B$2,F5420,1,R5420,1,O5420,L5420,S5420,)</f>
        <v>Fetching...</v>
      </c>
      <c r="E5420" s="26">
        <f t="shared" si="168"/>
        <v>8.1379030946489017</v>
      </c>
      <c r="F5420" s="18">
        <f>[1]!b_dq_cleanprice($A5420,日期设置!B$2)</f>
        <v>99.043999999999997</v>
      </c>
      <c r="G5420" s="18" t="str">
        <f t="shared" si="169"/>
        <v>2.01 + 0</v>
      </c>
      <c r="H5420" s="27">
        <f>[1]!b_dq_pctchange($A5420,日期设置!$B$2,1)/100</f>
        <v>4.1852882252268048E-3</v>
      </c>
      <c r="I5420" s="26">
        <f>[1]!b_pq_pctchange(A5420,日期设置!$B$4,日期设置!$B$2,1)</f>
        <v>0.41852882252268048</v>
      </c>
      <c r="J5420" s="26">
        <f>[1]!b_pq_pctchange(A5420,日期设置!$C$4,日期设置!$B$2,1)</f>
        <v>0.41852882252268048</v>
      </c>
      <c r="K5420" s="52">
        <f>[1]!b_dq_amount($A5420,日期设置!B$2,2,10000)</f>
        <v>2053.6734246000001</v>
      </c>
      <c r="L5420" s="26">
        <f>[1]!b_info_latestpar(A5420,日期设置!$B$2)</f>
        <v>100</v>
      </c>
      <c r="M5420" s="6">
        <f>[1]!b_info_outstandingbalance($A5420,日期设置!B$2)</f>
        <v>15</v>
      </c>
      <c r="N5420" s="7" t="str">
        <f>[1]!b_info_latestissurercreditrating2(A5420,日期设置!$B$2,"102","1")</f>
        <v>AA+</v>
      </c>
      <c r="O5420" s="8">
        <v>3.68</v>
      </c>
      <c r="P5420" s="9">
        <f>[1]!b_info_repurchasedate(A5420)</f>
        <v>0</v>
      </c>
      <c r="Q5420" s="8" t="s">
        <v>16019</v>
      </c>
      <c r="R5420" s="2" t="str">
        <f>IF((--IF(P5420=0,Q5420,P5420))&gt;(--日期设置!$B$2),IF(P5420=0,Q5420,P5420),Q5420)</f>
        <v>2023-03-26</v>
      </c>
      <c r="S5420" s="2" t="s">
        <v>17806</v>
      </c>
      <c r="T5420" s="8">
        <f>[1]!b_anal_ptmyear($A5420,日期设置!$B$2)</f>
        <v>2.010958904109589</v>
      </c>
      <c r="U5420" s="8">
        <f>[1]!b_anal_termifexercise($A5420,日期设置!B$2)</f>
        <v>0</v>
      </c>
      <c r="V5420" s="10">
        <f>[1]!b_dq_dirtyprice(A5420,日期设置!$B$2)</f>
        <v>102.6837</v>
      </c>
      <c r="W5420" s="11">
        <f>IF(U5420=0,ROUNDUP((Q5420-日期设置!$B$2)/365,0),ROUNDUP((R5420-日期设置!$B$2)/365,0))</f>
        <v>3</v>
      </c>
      <c r="X5420" s="18">
        <f>_xlfn.IFNA(VLOOKUP(A5420,过往入选债券!A:D,4,0),2)</f>
        <v>2</v>
      </c>
      <c r="Y5420">
        <f>_xlfn.IFNA(VLOOKUP(C5420,[2]Sheet1!$A:$A,1,0),3)</f>
        <v>3</v>
      </c>
    </row>
    <row r="5421" spans="1:25" hidden="1" x14ac:dyDescent="0.2">
      <c r="A5421" s="21" t="s">
        <v>3421</v>
      </c>
      <c r="B5421" s="21" t="s">
        <v>3422</v>
      </c>
      <c r="C5421" s="37" t="s">
        <v>3423</v>
      </c>
      <c r="D5421" s="26" t="str">
        <f>[1]!b_calc_yield(A5421,日期设置!$B$2,F5421,1,R5421,1,O5421,L5421,S5421,)</f>
        <v>Fetching...</v>
      </c>
      <c r="E5421" s="26">
        <f t="shared" si="168"/>
        <v>5.9733170137032054</v>
      </c>
      <c r="F5421" s="18">
        <f>[1]!b_dq_cleanprice($A5421,日期设置!B$2)</f>
        <v>100</v>
      </c>
      <c r="G5421" s="18" t="str">
        <f t="shared" si="169"/>
        <v>1.45 + 0</v>
      </c>
      <c r="H5421" s="27">
        <f>[1]!b_dq_pctchange($A5421,日期设置!$B$2,1)/100</f>
        <v>0</v>
      </c>
      <c r="I5421" s="26">
        <f>[1]!b_pq_pctchange(A5421,日期设置!$B$4,日期设置!$B$2,1)</f>
        <v>0</v>
      </c>
      <c r="J5421" s="26">
        <f>[1]!b_pq_pctchange(A5421,日期设置!$C$4,日期设置!$B$2,1)</f>
        <v>0</v>
      </c>
      <c r="K5421" s="52">
        <f>[1]!b_dq_amount($A5421,日期设置!B$2,2,10000)</f>
        <v>0</v>
      </c>
      <c r="L5421" s="26">
        <f>[1]!b_info_latestpar(A5421,日期设置!$B$2)</f>
        <v>100</v>
      </c>
      <c r="M5421" s="6">
        <f>[1]!b_info_outstandingbalance($A5421,日期设置!B$2)</f>
        <v>5</v>
      </c>
      <c r="N5421" s="7">
        <f>[1]!b_info_latestissurercreditrating2(A5421,日期设置!$B$2,"102","1")</f>
        <v>0</v>
      </c>
      <c r="O5421" s="8">
        <v>4.2</v>
      </c>
      <c r="P5421" s="9">
        <f>[1]!b_info_repurchasedate(A5421)</f>
        <v>0</v>
      </c>
      <c r="Q5421" s="8" t="s">
        <v>16703</v>
      </c>
      <c r="R5421" s="2" t="str">
        <f>IF((--IF(P5421=0,Q5421,P5421))&gt;(--日期设置!$B$2),IF(P5421=0,Q5421,P5421),Q5421)</f>
        <v>2022-09-04</v>
      </c>
      <c r="S5421" s="2" t="s">
        <v>18427</v>
      </c>
      <c r="T5421" s="8">
        <f>[1]!b_anal_ptmyear($A5421,日期设置!$B$2)</f>
        <v>1.4547945205479453</v>
      </c>
      <c r="U5421" s="8">
        <f>[1]!b_anal_termifexercise($A5421,日期设置!B$2)</f>
        <v>0</v>
      </c>
      <c r="V5421" s="10">
        <f>[1]!b_dq_dirtyprice(A5421,日期设置!$B$2)</f>
        <v>102.2899</v>
      </c>
      <c r="W5421" s="11">
        <f>IF(U5421=0,ROUNDUP((Q5421-日期设置!$B$2)/365,0),ROUNDUP((R5421-日期设置!$B$2)/365,0))</f>
        <v>2</v>
      </c>
      <c r="X5421" s="18">
        <f>_xlfn.IFNA(VLOOKUP(A5421,过往入选债券!A:D,4,0),2)</f>
        <v>2</v>
      </c>
      <c r="Y5421">
        <f>_xlfn.IFNA(VLOOKUP(C5421,[2]Sheet1!$A:$A,1,0),3)</f>
        <v>3</v>
      </c>
    </row>
    <row r="5422" spans="1:25" hidden="1" x14ac:dyDescent="0.2">
      <c r="A5422" s="28" t="s">
        <v>20526</v>
      </c>
      <c r="B5422" s="28" t="s">
        <v>20527</v>
      </c>
      <c r="C5422" s="39" t="s">
        <v>3438</v>
      </c>
      <c r="D5422" s="26" t="str">
        <f>[1]!b_calc_yield(A5422,日期设置!$B$2,F5422,1,R5422,1,O5422,L5422,S5422,)</f>
        <v>Fetching...</v>
      </c>
      <c r="E5422" s="26">
        <f t="shared" si="168"/>
        <v>10.322401709962925</v>
      </c>
      <c r="F5422" s="18">
        <f>[1]!b_dq_cleanprice($A5422,日期设置!B$2)</f>
        <v>99.994</v>
      </c>
      <c r="G5422" s="18" t="str">
        <f t="shared" si="169"/>
        <v>4.51 + 2.51</v>
      </c>
      <c r="H5422" s="27">
        <f>[1]!b_dq_pctchange($A5422,日期设置!$B$2,1)/100</f>
        <v>0</v>
      </c>
      <c r="I5422" s="26">
        <f>[1]!b_pq_pctchange(A5422,日期设置!$B$4,日期设置!$B$2,1)</f>
        <v>0</v>
      </c>
      <c r="J5422" s="26">
        <f>[1]!b_pq_pctchange(A5422,日期设置!$C$4,日期设置!$B$2,1)</f>
        <v>0.79501800811045964</v>
      </c>
      <c r="K5422" s="52">
        <f>[1]!b_dq_amount($A5422,日期设置!B$2,2,10000)</f>
        <v>0</v>
      </c>
      <c r="L5422" s="26">
        <f>[1]!b_info_latestpar(A5422,日期设置!$B$2)</f>
        <v>100</v>
      </c>
      <c r="M5422" s="6">
        <f>[1]!b_info_outstandingbalance($A5422,日期设置!B$2)</f>
        <v>10</v>
      </c>
      <c r="N5422" s="7" t="str">
        <f>[1]!b_info_latestissurercreditrating2(A5422,日期设置!$B$2,"102","1")</f>
        <v>AA+</v>
      </c>
      <c r="O5422" s="8">
        <v>4.1900000000000004</v>
      </c>
      <c r="P5422" s="9" t="str">
        <f>[1]!b_info_repurchasedate(A5422)</f>
        <v>2023-09-25</v>
      </c>
      <c r="Q5422" s="8" t="s">
        <v>16024</v>
      </c>
      <c r="R5422" s="2" t="str">
        <f>IF((--IF(P5422=0,Q5422,P5422))&gt;(--日期设置!$B$2),IF(P5422=0,Q5422,P5422),Q5422)</f>
        <v>2023-09-25</v>
      </c>
      <c r="S5422" s="31" t="s">
        <v>16496</v>
      </c>
      <c r="T5422" s="8">
        <f>[1]!b_anal_ptmyear($A5422,日期设置!$B$2)</f>
        <v>4.5123287671232877</v>
      </c>
      <c r="U5422" s="8">
        <f>[1]!b_anal_termifexercise($A5422,日期设置!B$2)</f>
        <v>2.5123287671232877</v>
      </c>
      <c r="V5422" s="10">
        <f>[1]!b_dq_dirtyprice(A5422,日期设置!$B$2)</f>
        <v>102.0373</v>
      </c>
      <c r="W5422" s="11">
        <f>IF(U5422=0,ROUNDUP((Q5422-日期设置!$B$2)/365,0),ROUNDUP((R5422-日期设置!$B$2)/365,0))</f>
        <v>3</v>
      </c>
      <c r="X5422" s="18">
        <f>_xlfn.IFNA(VLOOKUP(A5422,过往入选债券!A:D,4,0),2)</f>
        <v>2</v>
      </c>
      <c r="Y5422">
        <f>_xlfn.IFNA(VLOOKUP(C5422,[2]Sheet1!$A:$A,1,0),3)</f>
        <v>3</v>
      </c>
    </row>
    <row r="5423" spans="1:25" hidden="1" x14ac:dyDescent="0.2">
      <c r="A5423" s="21" t="s">
        <v>9645</v>
      </c>
      <c r="B5423" s="21" t="s">
        <v>9646</v>
      </c>
      <c r="C5423" s="37" t="s">
        <v>21</v>
      </c>
      <c r="D5423" s="26" t="str">
        <f>[1]!b_calc_yield(A5423,日期设置!$B$2,F5423,1,R5423,1,O5423,L5423,S5423,)</f>
        <v>Fetching...</v>
      </c>
      <c r="E5423" s="26">
        <f t="shared" si="168"/>
        <v>7.0894167423594112</v>
      </c>
      <c r="F5423" s="18">
        <f>[1]!b_dq_cleanprice($A5423,日期设置!B$2)</f>
        <v>101.3069</v>
      </c>
      <c r="G5423" s="18" t="str">
        <f t="shared" si="169"/>
        <v>1.71 + 1.71</v>
      </c>
      <c r="H5423" s="27">
        <f>[1]!b_dq_pctchange($A5423,日期设置!$B$2,1)/100</f>
        <v>0</v>
      </c>
      <c r="I5423" s="26">
        <f>[1]!b_pq_pctchange(A5423,日期设置!$B$4,日期设置!$B$2,1)</f>
        <v>0</v>
      </c>
      <c r="J5423" s="26">
        <f>[1]!b_pq_pctchange(A5423,日期设置!$C$4,日期设置!$B$2,1)</f>
        <v>0</v>
      </c>
      <c r="K5423" s="52">
        <f>[1]!b_dq_amount($A5423,日期设置!B$2,2,10000)</f>
        <v>0</v>
      </c>
      <c r="L5423" s="26">
        <f>[1]!b_info_latestpar(A5423,日期设置!$B$2)</f>
        <v>100</v>
      </c>
      <c r="M5423" s="6">
        <f>[1]!b_info_outstandingbalance($A5423,日期设置!B$2)</f>
        <v>10</v>
      </c>
      <c r="N5423" s="7" t="str">
        <f>[1]!b_info_latestissurercreditrating2(A5423,日期设置!$B$2,"102","1")</f>
        <v>AAA</v>
      </c>
      <c r="O5423" s="8">
        <v>5</v>
      </c>
      <c r="P5423" s="9">
        <f>[1]!b_info_repurchasedate(A5423)</f>
        <v>0</v>
      </c>
      <c r="Q5423" s="8" t="s">
        <v>16767</v>
      </c>
      <c r="R5423" s="2" t="str">
        <f>IF((--IF(P5423=0,Q5423,P5423))&gt;(--日期设置!$B$2),IF(P5423=0,Q5423,P5423),Q5423)</f>
        <v>2022-12-09</v>
      </c>
      <c r="S5423" s="2" t="s">
        <v>18477</v>
      </c>
      <c r="T5423" s="8">
        <f>[1]!b_anal_ptmyear($A5423,日期设置!$B$2)</f>
        <v>1.7178082191780821</v>
      </c>
      <c r="U5423" s="8">
        <f>[1]!b_anal_termifexercise($A5423,日期设置!B$2)</f>
        <v>1.7178082191780821</v>
      </c>
      <c r="V5423" s="10">
        <f>[1]!b_dq_dirtyprice(A5423,日期设置!$B$2)</f>
        <v>102.7179</v>
      </c>
      <c r="W5423" s="11">
        <f>IF(U5423=0,ROUNDUP((Q5423-日期设置!$B$2)/365,0),ROUNDUP((R5423-日期设置!$B$2)/365,0))</f>
        <v>2</v>
      </c>
      <c r="X5423" s="18">
        <f>_xlfn.IFNA(VLOOKUP(A5423,过往入选债券!A:D,4,0),2)</f>
        <v>2</v>
      </c>
      <c r="Y5423">
        <f>_xlfn.IFNA(VLOOKUP(C5423,[2]Sheet1!$A:$A,1,0),3)</f>
        <v>3</v>
      </c>
    </row>
    <row r="5424" spans="1:25" hidden="1" x14ac:dyDescent="0.2">
      <c r="A5424" s="28" t="s">
        <v>20084</v>
      </c>
      <c r="B5424" s="28" t="s">
        <v>20085</v>
      </c>
      <c r="C5424" s="39" t="s">
        <v>20735</v>
      </c>
      <c r="D5424" s="26" t="str">
        <f>[1]!b_calc_yield(A5424,日期设置!$B$2,F5424,1,R5424,1,O5424,L5424,S5424,)</f>
        <v>Fetching...</v>
      </c>
      <c r="E5424" s="26">
        <f t="shared" si="168"/>
        <v>10.146487002029779</v>
      </c>
      <c r="F5424" s="18">
        <f>[1]!b_dq_cleanprice($A5424,日期设置!B$2)</f>
        <v>100.01819999999999</v>
      </c>
      <c r="G5424" s="18" t="str">
        <f t="shared" si="169"/>
        <v>4.47 + 2.47</v>
      </c>
      <c r="H5424" s="27">
        <f>[1]!b_dq_pctchange($A5424,日期设置!$B$2,1)/100</f>
        <v>0</v>
      </c>
      <c r="I5424" s="26">
        <f>[1]!b_pq_pctchange(A5424,日期设置!$B$4,日期设置!$B$2,1)</f>
        <v>0</v>
      </c>
      <c r="J5424" s="26">
        <f>[1]!b_pq_pctchange(A5424,日期设置!$C$4,日期设置!$B$2,1)</f>
        <v>0</v>
      </c>
      <c r="K5424" s="52">
        <f>[1]!b_dq_amount($A5424,日期设置!B$2,2,10000)</f>
        <v>0</v>
      </c>
      <c r="L5424" s="26">
        <f>[1]!b_info_latestpar(A5424,日期设置!$B$2)</f>
        <v>100</v>
      </c>
      <c r="M5424" s="6">
        <f>[1]!b_info_outstandingbalance($A5424,日期设置!B$2)</f>
        <v>10</v>
      </c>
      <c r="N5424" s="7">
        <f>[1]!b_info_latestissurercreditrating2(A5424,日期设置!$B$2,"102","1")</f>
        <v>0</v>
      </c>
      <c r="O5424" s="8">
        <v>4.2</v>
      </c>
      <c r="P5424" s="9" t="str">
        <f>[1]!b_info_repurchasedate(A5424)</f>
        <v>2023-09-11</v>
      </c>
      <c r="Q5424" s="8" t="s">
        <v>16036</v>
      </c>
      <c r="R5424" s="2" t="str">
        <f>IF((--IF(P5424=0,Q5424,P5424))&gt;(--日期设置!$B$2),IF(P5424=0,Q5424,P5424),Q5424)</f>
        <v>2023-09-11</v>
      </c>
      <c r="S5424" s="31" t="s">
        <v>16523</v>
      </c>
      <c r="T5424" s="8">
        <f>[1]!b_anal_ptmyear($A5424,日期设置!$B$2)</f>
        <v>4.4739726027397264</v>
      </c>
      <c r="U5424" s="8">
        <f>[1]!b_anal_termifexercise($A5424,日期设置!B$2)</f>
        <v>2.473972602739726</v>
      </c>
      <c r="V5424" s="10">
        <f>[1]!b_dq_dirtyprice(A5424,日期设置!$B$2)</f>
        <v>102.22750000000001</v>
      </c>
      <c r="W5424" s="11">
        <f>IF(U5424=0,ROUNDUP((Q5424-日期设置!$B$2)/365,0),ROUNDUP((R5424-日期设置!$B$2)/365,0))</f>
        <v>3</v>
      </c>
      <c r="X5424" s="18">
        <f>_xlfn.IFNA(VLOOKUP(A5424,过往入选债券!A:D,4,0),2)</f>
        <v>2</v>
      </c>
      <c r="Y5424">
        <f>_xlfn.IFNA(VLOOKUP(C5424,[2]Sheet1!$A:$A,1,0),3)</f>
        <v>3</v>
      </c>
    </row>
    <row r="5425" spans="1:25" hidden="1" x14ac:dyDescent="0.2">
      <c r="A5425" s="21" t="s">
        <v>12984</v>
      </c>
      <c r="B5425" s="21" t="s">
        <v>12985</v>
      </c>
      <c r="C5425" s="37" t="s">
        <v>12986</v>
      </c>
      <c r="D5425" s="26" t="str">
        <f>[1]!b_calc_yield(A5425,日期设置!$B$2,F5425,1,R5425,1,O5425,L5425,S5425,)</f>
        <v>Fetching...</v>
      </c>
      <c r="E5425" s="26">
        <f t="shared" si="168"/>
        <v>23.66358085483553</v>
      </c>
      <c r="F5425" s="18">
        <f>[1]!b_dq_cleanprice($A5425,日期设置!B$2)</f>
        <v>59.786799999999999</v>
      </c>
      <c r="G5425" s="18" t="str">
        <f t="shared" si="169"/>
        <v>2.00 + 0</v>
      </c>
      <c r="H5425" s="27">
        <f>[1]!b_dq_pctchange($A5425,日期设置!$B$2,1)/100</f>
        <v>0</v>
      </c>
      <c r="I5425" s="26">
        <f>[1]!b_pq_pctchange(A5425,日期设置!$B$4,日期设置!$B$2,1)</f>
        <v>0</v>
      </c>
      <c r="J5425" s="26">
        <f>[1]!b_pq_pctchange(A5425,日期设置!$C$4,日期设置!$B$2,1)</f>
        <v>0</v>
      </c>
      <c r="K5425" s="52">
        <f>[1]!b_dq_amount($A5425,日期设置!B$2,2,10000)</f>
        <v>0</v>
      </c>
      <c r="L5425" s="26">
        <f>[1]!b_info_latestpar(A5425,日期设置!$B$2)</f>
        <v>60</v>
      </c>
      <c r="M5425" s="6">
        <f>[1]!b_info_outstandingbalance($A5425,日期设置!B$2)</f>
        <v>6</v>
      </c>
      <c r="N5425" s="7" t="str">
        <f>[1]!b_info_latestissurercreditrating2(A5425,日期设置!$B$2,"102","1")</f>
        <v>AA-</v>
      </c>
      <c r="O5425" s="8">
        <v>6.16</v>
      </c>
      <c r="P5425" s="9">
        <f>[1]!b_info_repurchasedate(A5425)</f>
        <v>0</v>
      </c>
      <c r="Q5425" s="8" t="s">
        <v>16132</v>
      </c>
      <c r="R5425" s="2" t="str">
        <f>IF((--IF(P5425=0,Q5425,P5425))&gt;(--日期设置!$B$2),IF(P5425=0,Q5425,P5425),Q5425)</f>
        <v>2023-03-24</v>
      </c>
      <c r="S5425" s="2" t="s">
        <v>17919</v>
      </c>
      <c r="T5425" s="8">
        <f>[1]!b_anal_ptmyear($A5425,日期设置!$B$2)</f>
        <v>2.0054794520547947</v>
      </c>
      <c r="U5425" s="8">
        <f>[1]!b_anal_termifexercise($A5425,日期设置!B$2)</f>
        <v>0</v>
      </c>
      <c r="V5425" s="10">
        <f>[1]!b_dq_dirtyprice(A5425,日期设置!$B$2)</f>
        <v>63.462499999999999</v>
      </c>
      <c r="W5425" s="11">
        <f>IF(U5425=0,ROUNDUP((Q5425-日期设置!$B$2)/365,0),ROUNDUP((R5425-日期设置!$B$2)/365,0))</f>
        <v>3</v>
      </c>
      <c r="X5425" s="18">
        <f>_xlfn.IFNA(VLOOKUP(A5425,过往入选债券!A:D,4,0),2)</f>
        <v>2</v>
      </c>
      <c r="Y5425">
        <f>_xlfn.IFNA(VLOOKUP(C5425,[2]Sheet1!$A:$A,1,0),3)</f>
        <v>3</v>
      </c>
    </row>
    <row r="5426" spans="1:25" hidden="1" x14ac:dyDescent="0.2">
      <c r="A5426" s="21" t="s">
        <v>6932</v>
      </c>
      <c r="B5426" s="21" t="s">
        <v>6933</v>
      </c>
      <c r="C5426" s="37" t="s">
        <v>503</v>
      </c>
      <c r="D5426" s="26" t="str">
        <f>[1]!b_calc_yield(A5426,日期设置!$B$2,F5426,1,R5426,1,O5426,L5426,S5426,)</f>
        <v>Fetching...</v>
      </c>
      <c r="E5426" s="26">
        <f t="shared" si="168"/>
        <v>2.555153008895461</v>
      </c>
      <c r="F5426" s="18">
        <f>[1]!b_dq_cleanprice($A5426,日期设置!B$2)</f>
        <v>100.5501</v>
      </c>
      <c r="G5426" s="18" t="str">
        <f t="shared" si="169"/>
        <v>0.61 + 0</v>
      </c>
      <c r="H5426" s="27">
        <f>[1]!b_dq_pctchange($A5426,日期设置!$B$2,1)/100</f>
        <v>0</v>
      </c>
      <c r="I5426" s="26">
        <f>[1]!b_pq_pctchange(A5426,日期设置!$B$4,日期设置!$B$2,1)</f>
        <v>-0.9822004480661749</v>
      </c>
      <c r="J5426" s="26">
        <f>[1]!b_pq_pctchange(A5426,日期设置!$C$4,日期设置!$B$2,1)</f>
        <v>-0.9822004480661749</v>
      </c>
      <c r="K5426" s="52">
        <f>[1]!b_dq_amount($A5426,日期设置!B$2,2,10000)</f>
        <v>0</v>
      </c>
      <c r="L5426" s="26">
        <f>[1]!b_info_latestpar(A5426,日期设置!$B$2)</f>
        <v>100</v>
      </c>
      <c r="M5426" s="6">
        <f>[1]!b_info_outstandingbalance($A5426,日期设置!B$2)</f>
        <v>5</v>
      </c>
      <c r="N5426" s="7" t="str">
        <f>[1]!b_info_latestissurercreditrating2(A5426,日期设置!$B$2,"102","1")</f>
        <v>AA+</v>
      </c>
      <c r="O5426" s="8">
        <v>5.19</v>
      </c>
      <c r="P5426" s="9">
        <f>[1]!b_info_repurchasedate(A5426)</f>
        <v>0</v>
      </c>
      <c r="Q5426" s="8" t="s">
        <v>16152</v>
      </c>
      <c r="R5426" s="2" t="str">
        <f>IF((--IF(P5426=0,Q5426,P5426))&gt;(--日期设置!$B$2),IF(P5426=0,Q5426,P5426),Q5426)</f>
        <v>2021-10-31</v>
      </c>
      <c r="S5426" s="2" t="s">
        <v>17941</v>
      </c>
      <c r="T5426" s="8">
        <f>[1]!b_anal_ptmyear($A5426,日期设置!$B$2)</f>
        <v>0.61095890410958908</v>
      </c>
      <c r="U5426" s="8">
        <f>[1]!b_anal_termifexercise($A5426,日期设置!B$2)</f>
        <v>0</v>
      </c>
      <c r="V5426" s="10">
        <f>[1]!b_dq_dirtyprice(A5426,日期设置!$B$2)</f>
        <v>102.5692</v>
      </c>
      <c r="W5426" s="11">
        <f>IF(U5426=0,ROUNDUP((Q5426-日期设置!$B$2)/365,0),ROUNDUP((R5426-日期设置!$B$2)/365,0))</f>
        <v>1</v>
      </c>
      <c r="X5426" s="18">
        <f>_xlfn.IFNA(VLOOKUP(A5426,过往入选债券!A:D,4,0),2)</f>
        <v>2</v>
      </c>
      <c r="Y5426">
        <f>_xlfn.IFNA(VLOOKUP(C5426,[2]Sheet1!$A:$A,1,0),3)</f>
        <v>3</v>
      </c>
    </row>
    <row r="5427" spans="1:25" hidden="1" x14ac:dyDescent="0.2">
      <c r="A5427" s="21" t="s">
        <v>15641</v>
      </c>
      <c r="B5427" s="21" t="s">
        <v>15642</v>
      </c>
      <c r="C5427" s="37" t="s">
        <v>15643</v>
      </c>
      <c r="D5427" s="26" t="str">
        <f>[1]!b_calc_yield(A5427,日期设置!$B$2,F5427,1,R5427,1,O5427,L5427,S5427,)</f>
        <v>Fetching...</v>
      </c>
      <c r="E5427" s="26">
        <f t="shared" si="168"/>
        <v>8.2806350709845322</v>
      </c>
      <c r="F5427" s="18">
        <f>[1]!b_dq_cleanprice($A5427,日期设置!B$2)</f>
        <v>98.730999999999995</v>
      </c>
      <c r="G5427" s="18" t="str">
        <f t="shared" si="169"/>
        <v>1.97 + 0</v>
      </c>
      <c r="H5427" s="27">
        <f>[1]!b_dq_pctchange($A5427,日期设置!$B$2,1)/100</f>
        <v>0</v>
      </c>
      <c r="I5427" s="26">
        <f>[1]!b_pq_pctchange(A5427,日期设置!$B$4,日期设置!$B$2,1)</f>
        <v>0</v>
      </c>
      <c r="J5427" s="26">
        <f>[1]!b_pq_pctchange(A5427,日期设置!$C$4,日期设置!$B$2,1)</f>
        <v>0</v>
      </c>
      <c r="K5427" s="52">
        <f>[1]!b_dq_amount($A5427,日期设置!B$2,2,10000)</f>
        <v>0</v>
      </c>
      <c r="L5427" s="26">
        <f>[1]!b_info_latestpar(A5427,日期设置!$B$2)</f>
        <v>100</v>
      </c>
      <c r="M5427" s="6">
        <f>[1]!b_info_outstandingbalance($A5427,日期设置!B$2)</f>
        <v>10</v>
      </c>
      <c r="N5427" s="7" t="str">
        <f>[1]!b_info_latestissurercreditrating2(A5427,日期设置!$B$2,"102","1")</f>
        <v>AA+</v>
      </c>
      <c r="O5427" s="8">
        <v>3.5</v>
      </c>
      <c r="P5427" s="9">
        <f>[1]!b_info_repurchasedate(A5427)</f>
        <v>0</v>
      </c>
      <c r="Q5427" s="8" t="s">
        <v>16195</v>
      </c>
      <c r="R5427" s="2" t="str">
        <f>IF((--IF(P5427=0,Q5427,P5427))&gt;(--日期设置!$B$2),IF(P5427=0,Q5427,P5427),Q5427)</f>
        <v>2023-03-13</v>
      </c>
      <c r="S5427" s="2" t="s">
        <v>17982</v>
      </c>
      <c r="T5427" s="8">
        <f>[1]!b_anal_ptmyear($A5427,日期设置!$B$2)</f>
        <v>1.9753424657534246</v>
      </c>
      <c r="U5427" s="8">
        <f>[1]!b_anal_termifexercise($A5427,日期设置!B$2)</f>
        <v>0</v>
      </c>
      <c r="V5427" s="10">
        <f>[1]!b_dq_dirtyprice(A5427,日期设置!$B$2)</f>
        <v>98.817300000000003</v>
      </c>
      <c r="W5427" s="11">
        <f>IF(U5427=0,ROUNDUP((Q5427-日期设置!$B$2)/365,0),ROUNDUP((R5427-日期设置!$B$2)/365,0))</f>
        <v>2</v>
      </c>
      <c r="X5427" s="18">
        <f>_xlfn.IFNA(VLOOKUP(A5427,过往入选债券!A:D,4,0),2)</f>
        <v>2</v>
      </c>
      <c r="Y5427">
        <f>_xlfn.IFNA(VLOOKUP(C5427,[2]Sheet1!$A:$A,1,0),3)</f>
        <v>3</v>
      </c>
    </row>
    <row r="5428" spans="1:25" hidden="1" x14ac:dyDescent="0.2">
      <c r="A5428" s="21" t="s">
        <v>3432</v>
      </c>
      <c r="B5428" s="21" t="s">
        <v>3433</v>
      </c>
      <c r="C5428" s="37" t="s">
        <v>1515</v>
      </c>
      <c r="D5428" s="26" t="str">
        <f>[1]!b_calc_yield(A5428,日期设置!$B$2,F5428,1,R5428,1,O5428,L5428,S5428,)</f>
        <v>Fetching...</v>
      </c>
      <c r="E5428" s="26">
        <f t="shared" si="168"/>
        <v>5.9587876083986302</v>
      </c>
      <c r="F5428" s="18">
        <f>[1]!b_dq_cleanprice($A5428,日期设置!B$2)</f>
        <v>101.2501</v>
      </c>
      <c r="G5428" s="18" t="str">
        <f t="shared" si="169"/>
        <v>1.46 + 0</v>
      </c>
      <c r="H5428" s="27">
        <f>[1]!b_dq_pctchange($A5428,日期设置!$B$2,1)/100</f>
        <v>0</v>
      </c>
      <c r="I5428" s="26">
        <f>[1]!b_pq_pctchange(A5428,日期设置!$B$4,日期设置!$B$2,1)</f>
        <v>0</v>
      </c>
      <c r="J5428" s="26">
        <f>[1]!b_pq_pctchange(A5428,日期设置!$C$4,日期设置!$B$2,1)</f>
        <v>-2.9028579327500068E-2</v>
      </c>
      <c r="K5428" s="52">
        <f>[1]!b_dq_amount($A5428,日期设置!B$2,2,10000)</f>
        <v>0</v>
      </c>
      <c r="L5428" s="26">
        <f>[1]!b_info_latestpar(A5428,日期设置!$B$2)</f>
        <v>100</v>
      </c>
      <c r="M5428" s="6">
        <f>[1]!b_info_outstandingbalance($A5428,日期设置!B$2)</f>
        <v>10</v>
      </c>
      <c r="N5428" s="7">
        <f>[1]!b_info_latestissurercreditrating2(A5428,日期设置!$B$2,"102","1")</f>
        <v>0</v>
      </c>
      <c r="O5428" s="8">
        <v>5.0999999999999996</v>
      </c>
      <c r="P5428" s="9">
        <f>[1]!b_info_repurchasedate(A5428)</f>
        <v>0</v>
      </c>
      <c r="Q5428" s="8" t="s">
        <v>16071</v>
      </c>
      <c r="R5428" s="2" t="str">
        <f>IF((--IF(P5428=0,Q5428,P5428))&gt;(--日期设置!$B$2),IF(P5428=0,Q5428,P5428),Q5428)</f>
        <v>2022-09-06</v>
      </c>
      <c r="S5428" s="2" t="s">
        <v>17857</v>
      </c>
      <c r="T5428" s="8">
        <f>[1]!b_anal_ptmyear($A5428,日期设置!$B$2)</f>
        <v>1.4602739726027396</v>
      </c>
      <c r="U5428" s="8">
        <f>[1]!b_anal_termifexercise($A5428,日期设置!B$2)</f>
        <v>0</v>
      </c>
      <c r="V5428" s="10">
        <f>[1]!b_dq_dirtyprice(A5428,日期设置!$B$2)</f>
        <v>104.0027</v>
      </c>
      <c r="W5428" s="11">
        <f>IF(U5428=0,ROUNDUP((Q5428-日期设置!$B$2)/365,0),ROUNDUP((R5428-日期设置!$B$2)/365,0))</f>
        <v>2</v>
      </c>
      <c r="X5428" s="18">
        <f>_xlfn.IFNA(VLOOKUP(A5428,过往入选债券!A:D,4,0),2)</f>
        <v>2</v>
      </c>
      <c r="Y5428">
        <f>_xlfn.IFNA(VLOOKUP(C5428,[2]Sheet1!$A:$A,1,0),3)</f>
        <v>3</v>
      </c>
    </row>
    <row r="5429" spans="1:25" hidden="1" x14ac:dyDescent="0.2">
      <c r="A5429" s="21" t="s">
        <v>4364</v>
      </c>
      <c r="B5429" s="21" t="s">
        <v>4365</v>
      </c>
      <c r="C5429" s="37" t="s">
        <v>514</v>
      </c>
      <c r="D5429" s="26" t="str">
        <f>[1]!b_calc_yield(A5429,日期设置!$B$2,F5429,1,R5429,1,O5429,L5429,S5429,)</f>
        <v>Fetching...</v>
      </c>
      <c r="E5429" s="26">
        <f t="shared" si="168"/>
        <v>16.532119919513221</v>
      </c>
      <c r="F5429" s="18">
        <f>[1]!b_dq_cleanprice($A5429,日期设置!B$2)</f>
        <v>99.878799999999998</v>
      </c>
      <c r="G5429" s="18" t="str">
        <f t="shared" si="169"/>
        <v>4.09 + 0</v>
      </c>
      <c r="H5429" s="27">
        <f>[1]!b_dq_pctchange($A5429,日期设置!$B$2,1)/100</f>
        <v>0</v>
      </c>
      <c r="I5429" s="26">
        <f>[1]!b_pq_pctchange(A5429,日期设置!$B$4,日期设置!$B$2,1)</f>
        <v>0</v>
      </c>
      <c r="J5429" s="26">
        <f>[1]!b_pq_pctchange(A5429,日期设置!$C$4,日期设置!$B$2,1)</f>
        <v>0.81181333239127906</v>
      </c>
      <c r="K5429" s="52">
        <f>[1]!b_dq_amount($A5429,日期设置!B$2,2,10000)</f>
        <v>0</v>
      </c>
      <c r="L5429" s="26">
        <f>[1]!b_info_latestpar(A5429,日期设置!$B$2)</f>
        <v>100</v>
      </c>
      <c r="M5429" s="6">
        <f>[1]!b_info_outstandingbalance($A5429,日期设置!B$2)</f>
        <v>20</v>
      </c>
      <c r="N5429" s="7">
        <f>[1]!b_info_latestissurercreditrating2(A5429,日期设置!$B$2,"102","1")</f>
        <v>0</v>
      </c>
      <c r="O5429" s="8">
        <v>4.1500000000000004</v>
      </c>
      <c r="P5429" s="9">
        <f>[1]!b_info_repurchasedate(A5429)</f>
        <v>0</v>
      </c>
      <c r="Q5429" s="8" t="s">
        <v>16433</v>
      </c>
      <c r="R5429" s="2" t="str">
        <f>IF((--IF(P5429=0,Q5429,P5429))&gt;(--日期设置!$B$2),IF(P5429=0,Q5429,P5429),Q5429)</f>
        <v>2025-04-27</v>
      </c>
      <c r="S5429" s="2" t="s">
        <v>18085</v>
      </c>
      <c r="T5429" s="8">
        <f>[1]!b_anal_ptmyear($A5429,日期设置!$B$2)</f>
        <v>4.0986301369863014</v>
      </c>
      <c r="U5429" s="8">
        <f>[1]!b_anal_termifexercise($A5429,日期设置!B$2)</f>
        <v>0</v>
      </c>
      <c r="V5429" s="10">
        <f>[1]!b_dq_dirtyprice(A5429,日期设置!$B$2)</f>
        <v>103.6195</v>
      </c>
      <c r="W5429" s="11">
        <f>IF(U5429=0,ROUNDUP((Q5429-日期设置!$B$2)/365,0),ROUNDUP((R5429-日期设置!$B$2)/365,0))</f>
        <v>5</v>
      </c>
      <c r="X5429" s="18">
        <f>_xlfn.IFNA(VLOOKUP(A5429,过往入选债券!A:D,4,0),2)</f>
        <v>2</v>
      </c>
      <c r="Y5429">
        <f>_xlfn.IFNA(VLOOKUP(C5429,[2]Sheet1!$A:$A,1,0),3)</f>
        <v>3</v>
      </c>
    </row>
    <row r="5430" spans="1:25" hidden="1" x14ac:dyDescent="0.2">
      <c r="A5430" s="21" t="s">
        <v>3977</v>
      </c>
      <c r="B5430" s="21" t="s">
        <v>3978</v>
      </c>
      <c r="C5430" s="37" t="s">
        <v>609</v>
      </c>
      <c r="D5430" s="26" t="str">
        <f>[1]!b_calc_yield(A5430,日期设置!$B$2,F5430,1,R5430,1,O5430,L5430,S5430,)</f>
        <v>Fetching...</v>
      </c>
      <c r="E5430" s="26">
        <f t="shared" si="168"/>
        <v>8.1011827070137663</v>
      </c>
      <c r="F5430" s="18">
        <f>[1]!b_dq_cleanprice($A5430,日期设置!B$2)</f>
        <v>99.665300000000002</v>
      </c>
      <c r="G5430" s="18" t="str">
        <f t="shared" si="169"/>
        <v>3.93 + 1.93</v>
      </c>
      <c r="H5430" s="27">
        <f>[1]!b_dq_pctchange($A5430,日期设置!$B$2,1)/100</f>
        <v>0</v>
      </c>
      <c r="I5430" s="26">
        <f>[1]!b_pq_pctchange(A5430,日期设置!$B$4,日期设置!$B$2,1)</f>
        <v>0.95960209890799897</v>
      </c>
      <c r="J5430" s="26">
        <f>[1]!b_pq_pctchange(A5430,日期设置!$C$4,日期设置!$B$2,1)</f>
        <v>0.95960209890799897</v>
      </c>
      <c r="K5430" s="52">
        <f>[1]!b_dq_amount($A5430,日期设置!B$2,2,10000)</f>
        <v>0</v>
      </c>
      <c r="L5430" s="26">
        <f>[1]!b_info_latestpar(A5430,日期设置!$B$2)</f>
        <v>100</v>
      </c>
      <c r="M5430" s="6">
        <f>[1]!b_info_outstandingbalance($A5430,日期设置!B$2)</f>
        <v>10</v>
      </c>
      <c r="N5430" s="7">
        <f>[1]!b_info_latestissurercreditrating2(A5430,日期设置!$B$2,"102","1")</f>
        <v>0</v>
      </c>
      <c r="O5430" s="8">
        <v>4</v>
      </c>
      <c r="P5430" s="9" t="str">
        <f>[1]!b_info_repurchasedate(A5430)</f>
        <v>2023-02-28</v>
      </c>
      <c r="Q5430" s="8" t="s">
        <v>16921</v>
      </c>
      <c r="R5430" s="2" t="str">
        <f>IF((--IF(P5430=0,Q5430,P5430))&gt;(--日期设置!$B$2),IF(P5430=0,Q5430,P5430),Q5430)</f>
        <v>2023-02-28</v>
      </c>
      <c r="S5430" s="2" t="s">
        <v>17924</v>
      </c>
      <c r="T5430" s="8">
        <f>[1]!b_anal_ptmyear($A5430,日期设置!$B$2)</f>
        <v>3.9397260273972603</v>
      </c>
      <c r="U5430" s="8">
        <f>[1]!b_anal_termifexercise($A5430,日期设置!B$2)</f>
        <v>1.9397260273972603</v>
      </c>
      <c r="V5430" s="10">
        <f>[1]!b_dq_dirtyprice(A5430,日期设置!$B$2)</f>
        <v>99.906400000000005</v>
      </c>
      <c r="W5430" s="11">
        <f>IF(U5430=0,ROUNDUP((Q5430-日期设置!$B$2)/365,0),ROUNDUP((R5430-日期设置!$B$2)/365,0))</f>
        <v>2</v>
      </c>
      <c r="X5430" s="18">
        <f>_xlfn.IFNA(VLOOKUP(A5430,过往入选债券!A:D,4,0),2)</f>
        <v>2</v>
      </c>
      <c r="Y5430">
        <f>_xlfn.IFNA(VLOOKUP(C5430,[2]Sheet1!$A:$A,1,0),3)</f>
        <v>3</v>
      </c>
    </row>
    <row r="5431" spans="1:25" hidden="1" x14ac:dyDescent="0.2">
      <c r="A5431" s="21" t="s">
        <v>21188</v>
      </c>
      <c r="B5431" s="21" t="s">
        <v>21189</v>
      </c>
      <c r="C5431" s="37" t="s">
        <v>5967</v>
      </c>
      <c r="D5431" s="26" t="str">
        <f>[1]!b_calc_yield(A5431,日期设置!$B$2,F5431,1,R5431,1,O5431,L5431,S5431,)</f>
        <v>Fetching...</v>
      </c>
      <c r="E5431" s="26">
        <f t="shared" si="168"/>
        <v>10.697768639008443</v>
      </c>
      <c r="F5431" s="18">
        <f>[1]!b_dq_cleanprice($A5431,日期设置!B$2)</f>
        <v>100.0038</v>
      </c>
      <c r="G5431" s="18" t="str">
        <f t="shared" si="169"/>
        <v>2.59 + 0</v>
      </c>
      <c r="H5431" s="27">
        <f>[1]!b_dq_pctchange($A5431,日期设置!$B$2,1)/100</f>
        <v>0</v>
      </c>
      <c r="I5431" s="26">
        <f>[1]!b_pq_pctchange(A5431,日期设置!$B$4,日期设置!$B$2,1)</f>
        <v>0.41560439361822654</v>
      </c>
      <c r="J5431" s="26">
        <f>[1]!b_pq_pctchange(A5431,日期设置!$C$4,日期设置!$B$2,1)</f>
        <v>1.9002888439033978E-2</v>
      </c>
      <c r="K5431" s="52">
        <f>[1]!b_dq_amount($A5431,日期设置!B$2,2,10000)</f>
        <v>0</v>
      </c>
      <c r="L5431" s="26">
        <f>[1]!b_info_latestpar(A5431,日期设置!$B$2)</f>
        <v>100</v>
      </c>
      <c r="M5431" s="6">
        <f>[1]!b_info_outstandingbalance($A5431,日期设置!B$2)</f>
        <v>15</v>
      </c>
      <c r="N5431" s="7" t="str">
        <f>[1]!b_info_latestissurercreditrating2(A5431,日期设置!$B$2,"102","1")</f>
        <v>AAA</v>
      </c>
      <c r="O5431" s="8">
        <v>4.1900000000000004</v>
      </c>
      <c r="P5431" s="9">
        <f>[1]!b_info_repurchasedate(A5431)</f>
        <v>0</v>
      </c>
      <c r="Q5431" s="8" t="s">
        <v>16105</v>
      </c>
      <c r="R5431" s="2" t="str">
        <f>IF((--IF(P5431=0,Q5431,P5431))&gt;(--日期设置!$B$2),IF(P5431=0,Q5431,P5431),Q5431)</f>
        <v>2023-10-26</v>
      </c>
      <c r="S5431" s="47" t="s">
        <v>16110</v>
      </c>
      <c r="T5431" s="8">
        <f>[1]!b_anal_ptmyear($A5431,日期设置!$B$2)</f>
        <v>2.5972602739726027</v>
      </c>
      <c r="U5431" s="8">
        <f>[1]!b_anal_termifexercise($A5431,日期设置!B$2)</f>
        <v>0</v>
      </c>
      <c r="V5431" s="10">
        <f>[1]!b_dq_dirtyprice(A5431,日期设置!$B$2)</f>
        <v>101.6913</v>
      </c>
      <c r="W5431" s="11">
        <f>IF(U5431=0,ROUNDUP((Q5431-日期设置!$B$2)/365,0),ROUNDUP((R5431-日期设置!$B$2)/365,0))</f>
        <v>3</v>
      </c>
      <c r="X5431" s="18">
        <f>_xlfn.IFNA(VLOOKUP(A5431,过往入选债券!A:D,4,0),2)</f>
        <v>2</v>
      </c>
      <c r="Y5431" s="45">
        <f>_xlfn.IFNA(VLOOKUP(C5431,[2]Sheet1!$A:$A,1,0),3)</f>
        <v>3</v>
      </c>
    </row>
    <row r="5432" spans="1:25" hidden="1" x14ac:dyDescent="0.2">
      <c r="A5432" s="21" t="s">
        <v>7086</v>
      </c>
      <c r="B5432" s="21" t="s">
        <v>7087</v>
      </c>
      <c r="C5432" s="37" t="s">
        <v>7088</v>
      </c>
      <c r="D5432" s="26" t="str">
        <f>[1]!b_calc_yield(A5432,日期设置!$B$2,F5432,1,R5432,1,O5432,L5432,S5432,)</f>
        <v>Fetching...</v>
      </c>
      <c r="E5432" s="26">
        <f t="shared" si="168"/>
        <v>1.5345418987894766</v>
      </c>
      <c r="F5432" s="18">
        <f>[1]!b_dq_cleanprice($A5432,日期设置!B$2)</f>
        <v>100.35080000000001</v>
      </c>
      <c r="G5432" s="18" t="str">
        <f t="shared" si="169"/>
        <v>0.36 + 0</v>
      </c>
      <c r="H5432" s="27">
        <f>[1]!b_dq_pctchange($A5432,日期设置!$B$2,1)/100</f>
        <v>0</v>
      </c>
      <c r="I5432" s="26">
        <f>[1]!b_pq_pctchange(A5432,日期设置!$B$4,日期设置!$B$2,1)</f>
        <v>0</v>
      </c>
      <c r="J5432" s="26">
        <f>[1]!b_pq_pctchange(A5432,日期设置!$C$4,日期设置!$B$2,1)</f>
        <v>-0.5661787000283357</v>
      </c>
      <c r="K5432" s="52">
        <f>[1]!b_dq_amount($A5432,日期设置!B$2,2,10000)</f>
        <v>0</v>
      </c>
      <c r="L5432" s="26">
        <f>[1]!b_info_latestpar(A5432,日期设置!$B$2)</f>
        <v>100</v>
      </c>
      <c r="M5432" s="6">
        <f>[1]!b_info_outstandingbalance($A5432,日期设置!B$2)</f>
        <v>10</v>
      </c>
      <c r="N5432" s="7" t="str">
        <f>[1]!b_info_latestissurercreditrating2(A5432,日期设置!$B$2,"102","1")</f>
        <v>AA</v>
      </c>
      <c r="O5432" s="8">
        <v>5.29</v>
      </c>
      <c r="P5432" s="9">
        <f>[1]!b_info_repurchasedate(A5432)</f>
        <v>0</v>
      </c>
      <c r="Q5432" s="8" t="s">
        <v>16647</v>
      </c>
      <c r="R5432" s="2" t="str">
        <f>IF((--IF(P5432=0,Q5432,P5432))&gt;(--日期设置!$B$2),IF(P5432=0,Q5432,P5432),Q5432)</f>
        <v>2021-08-03</v>
      </c>
      <c r="S5432" s="2" t="s">
        <v>18239</v>
      </c>
      <c r="T5432" s="8">
        <f>[1]!b_anal_ptmyear($A5432,日期设置!$B$2)</f>
        <v>0.36712328767123287</v>
      </c>
      <c r="U5432" s="8">
        <f>[1]!b_anal_termifexercise($A5432,日期设置!B$2)</f>
        <v>0</v>
      </c>
      <c r="V5432" s="10">
        <f>[1]!b_dq_dirtyprice(A5432,日期设置!$B$2)</f>
        <v>103.6987</v>
      </c>
      <c r="W5432" s="11">
        <f>IF(U5432=0,ROUNDUP((Q5432-日期设置!$B$2)/365,0),ROUNDUP((R5432-日期设置!$B$2)/365,0))</f>
        <v>1</v>
      </c>
      <c r="X5432" s="18">
        <f>_xlfn.IFNA(VLOOKUP(A5432,过往入选债券!A:D,4,0),2)</f>
        <v>2</v>
      </c>
      <c r="Y5432">
        <f>_xlfn.IFNA(VLOOKUP(C5432,[2]Sheet1!$A:$A,1,0),3)</f>
        <v>3</v>
      </c>
    </row>
    <row r="5433" spans="1:25" hidden="1" x14ac:dyDescent="0.2">
      <c r="A5433" s="21" t="s">
        <v>7101</v>
      </c>
      <c r="B5433" s="21" t="s">
        <v>7102</v>
      </c>
      <c r="C5433" s="37" t="s">
        <v>4067</v>
      </c>
      <c r="D5433" s="26" t="str">
        <f>[1]!b_calc_yield(A5433,日期设置!$B$2,F5433,1,R5433,1,O5433,L5433,S5433,)</f>
        <v>Fetching...</v>
      </c>
      <c r="E5433" s="26">
        <f t="shared" si="168"/>
        <v>1.614516139877975</v>
      </c>
      <c r="F5433" s="18">
        <f>[1]!b_dq_cleanprice($A5433,日期设置!B$2)</f>
        <v>100.5521</v>
      </c>
      <c r="G5433" s="18" t="str">
        <f t="shared" si="169"/>
        <v>2.38 + 0.38</v>
      </c>
      <c r="H5433" s="27">
        <f>[1]!b_dq_pctchange($A5433,日期设置!$B$2,1)/100</f>
        <v>0</v>
      </c>
      <c r="I5433" s="26">
        <f>[1]!b_pq_pctchange(A5433,日期设置!$B$4,日期设置!$B$2,1)</f>
        <v>-2.0383285308322951E-2</v>
      </c>
      <c r="J5433" s="26">
        <f>[1]!b_pq_pctchange(A5433,日期设置!$C$4,日期设置!$B$2,1)</f>
        <v>9.9451030301842626E-5</v>
      </c>
      <c r="K5433" s="52">
        <f>[1]!b_dq_amount($A5433,日期设置!B$2,2,10000)</f>
        <v>0</v>
      </c>
      <c r="L5433" s="26">
        <f>[1]!b_info_latestpar(A5433,日期设置!$B$2)</f>
        <v>100</v>
      </c>
      <c r="M5433" s="6">
        <f>[1]!b_info_outstandingbalance($A5433,日期设置!B$2)</f>
        <v>6</v>
      </c>
      <c r="N5433" s="7" t="str">
        <f>[1]!b_info_latestissurercreditrating2(A5433,日期设置!$B$2,"102","1")</f>
        <v>AA</v>
      </c>
      <c r="O5433" s="8">
        <v>5.78</v>
      </c>
      <c r="P5433" s="9" t="str">
        <f>[1]!b_info_repurchasedate(A5433)</f>
        <v>2021-08-10</v>
      </c>
      <c r="Q5433" s="8" t="s">
        <v>16442</v>
      </c>
      <c r="R5433" s="2" t="str">
        <f>IF((--IF(P5433=0,Q5433,P5433))&gt;(--日期设置!$B$2),IF(P5433=0,Q5433,P5433),Q5433)</f>
        <v>2021-08-10</v>
      </c>
      <c r="S5433" s="2" t="s">
        <v>18103</v>
      </c>
      <c r="T5433" s="8">
        <f>[1]!b_anal_ptmyear($A5433,日期设置!$B$2)</f>
        <v>2.3863013698630136</v>
      </c>
      <c r="U5433" s="8">
        <f>[1]!b_anal_termifexercise($A5433,日期设置!B$2)</f>
        <v>0.38630136986301372</v>
      </c>
      <c r="V5433" s="10">
        <f>[1]!b_dq_dirtyprice(A5433,日期设置!$B$2)</f>
        <v>104.0993</v>
      </c>
      <c r="W5433" s="11">
        <f>IF(U5433=0,ROUNDUP((Q5433-日期设置!$B$2)/365,0),ROUNDUP((R5433-日期设置!$B$2)/365,0))</f>
        <v>1</v>
      </c>
      <c r="X5433" s="18">
        <f>_xlfn.IFNA(VLOOKUP(A5433,过往入选债券!A:D,4,0),2)</f>
        <v>2</v>
      </c>
      <c r="Y5433">
        <f>_xlfn.IFNA(VLOOKUP(C5433,[2]Sheet1!$A:$A,1,0),3)</f>
        <v>3</v>
      </c>
    </row>
    <row r="5434" spans="1:25" hidden="1" x14ac:dyDescent="0.2">
      <c r="A5434" s="21" t="s">
        <v>10956</v>
      </c>
      <c r="B5434" s="21" t="s">
        <v>10957</v>
      </c>
      <c r="C5434" s="37" t="s">
        <v>221</v>
      </c>
      <c r="D5434" s="26" t="str">
        <f>[1]!b_calc_yield(A5434,日期设置!$B$2,F5434,1,R5434,1,O5434,L5434,S5434,)</f>
        <v>Fetching...</v>
      </c>
      <c r="E5434" s="26">
        <f t="shared" si="168"/>
        <v>8.929040076767091</v>
      </c>
      <c r="F5434" s="18">
        <f>[1]!b_dq_cleanprice($A5434,日期设置!B$2)</f>
        <v>96.592200000000005</v>
      </c>
      <c r="G5434" s="18" t="str">
        <f t="shared" si="169"/>
        <v>2.16 + 0</v>
      </c>
      <c r="H5434" s="27">
        <f>[1]!b_dq_pctchange($A5434,日期设置!$B$2,1)/100</f>
        <v>0</v>
      </c>
      <c r="I5434" s="26">
        <f>[1]!b_pq_pctchange(A5434,日期设置!$B$4,日期设置!$B$2,1)</f>
        <v>0</v>
      </c>
      <c r="J5434" s="26">
        <f>[1]!b_pq_pctchange(A5434,日期设置!$C$4,日期设置!$B$2,1)</f>
        <v>0</v>
      </c>
      <c r="K5434" s="52">
        <f>[1]!b_dq_amount($A5434,日期设置!B$2,2,10000)</f>
        <v>0</v>
      </c>
      <c r="L5434" s="26">
        <f>[1]!b_info_latestpar(A5434,日期设置!$B$2)</f>
        <v>100</v>
      </c>
      <c r="M5434" s="6">
        <f>[1]!b_info_outstandingbalance($A5434,日期设置!B$2)</f>
        <v>10</v>
      </c>
      <c r="N5434" s="7" t="str">
        <f>[1]!b_info_latestissurercreditrating2(A5434,日期设置!$B$2,"102","1")</f>
        <v>AAA</v>
      </c>
      <c r="O5434" s="8">
        <v>2.5</v>
      </c>
      <c r="P5434" s="9">
        <f>[1]!b_info_repurchasedate(A5434)</f>
        <v>0</v>
      </c>
      <c r="Q5434" s="8" t="s">
        <v>17206</v>
      </c>
      <c r="R5434" s="2" t="str">
        <f>IF((--IF(P5434=0,Q5434,P5434))&gt;(--日期设置!$B$2),IF(P5434=0,Q5434,P5434),Q5434)</f>
        <v>2023-05-20</v>
      </c>
      <c r="S5434" s="2" t="s">
        <v>17961</v>
      </c>
      <c r="T5434" s="8">
        <f>[1]!b_anal_ptmyear($A5434,日期设置!$B$2)</f>
        <v>2.1616438356164385</v>
      </c>
      <c r="U5434" s="8">
        <f>[1]!b_anal_termifexercise($A5434,日期设置!B$2)</f>
        <v>0</v>
      </c>
      <c r="V5434" s="10">
        <f>[1]!b_dq_dirtyprice(A5434,日期设置!$B$2)</f>
        <v>98.688100000000006</v>
      </c>
      <c r="W5434" s="11">
        <f>IF(U5434=0,ROUNDUP((Q5434-日期设置!$B$2)/365,0),ROUNDUP((R5434-日期设置!$B$2)/365,0))</f>
        <v>3</v>
      </c>
      <c r="X5434" s="18">
        <f>_xlfn.IFNA(VLOOKUP(A5434,过往入选债券!A:D,4,0),2)</f>
        <v>2</v>
      </c>
      <c r="Y5434">
        <f>_xlfn.IFNA(VLOOKUP(C5434,[2]Sheet1!$A:$A,1,0),3)</f>
        <v>3</v>
      </c>
    </row>
    <row r="5435" spans="1:25" hidden="1" x14ac:dyDescent="0.2">
      <c r="A5435" s="21" t="s">
        <v>9055</v>
      </c>
      <c r="B5435" s="21" t="s">
        <v>9056</v>
      </c>
      <c r="C5435" s="37" t="s">
        <v>292</v>
      </c>
      <c r="D5435" s="26" t="str">
        <f>[1]!b_calc_yield(A5435,日期设置!$B$2,F5435,1,R5435,1,O5435,L5435,S5435,)</f>
        <v>Fetching...</v>
      </c>
      <c r="E5435" s="26">
        <f t="shared" si="168"/>
        <v>5.7988586079341431</v>
      </c>
      <c r="F5435" s="18">
        <f>[1]!b_dq_cleanprice($A5435,日期设置!B$2)</f>
        <v>100.818</v>
      </c>
      <c r="G5435" s="18" t="str">
        <f t="shared" si="169"/>
        <v>1.42 + 0</v>
      </c>
      <c r="H5435" s="27">
        <f>[1]!b_dq_pctchange($A5435,日期设置!$B$2,1)/100</f>
        <v>0</v>
      </c>
      <c r="I5435" s="26">
        <f>[1]!b_pq_pctchange(A5435,日期设置!$B$4,日期设置!$B$2,1)</f>
        <v>0</v>
      </c>
      <c r="J5435" s="26">
        <f>[1]!b_pq_pctchange(A5435,日期设置!$C$4,日期设置!$B$2,1)</f>
        <v>9.0541941171565679E-2</v>
      </c>
      <c r="K5435" s="52">
        <f>[1]!b_dq_amount($A5435,日期设置!B$2,2,10000)</f>
        <v>0</v>
      </c>
      <c r="L5435" s="26">
        <f>[1]!b_info_latestpar(A5435,日期设置!$B$2)</f>
        <v>100</v>
      </c>
      <c r="M5435" s="6">
        <f>[1]!b_info_outstandingbalance($A5435,日期设置!B$2)</f>
        <v>5</v>
      </c>
      <c r="N5435" s="7" t="str">
        <f>[1]!b_info_latestissurercreditrating2(A5435,日期设置!$B$2,"102","1")</f>
        <v>AA</v>
      </c>
      <c r="O5435" s="8">
        <v>4.8</v>
      </c>
      <c r="P5435" s="9">
        <f>[1]!b_info_repurchasedate(A5435)</f>
        <v>0</v>
      </c>
      <c r="Q5435" s="8" t="s">
        <v>16070</v>
      </c>
      <c r="R5435" s="2" t="str">
        <f>IF((--IF(P5435=0,Q5435,P5435))&gt;(--日期设置!$B$2),IF(P5435=0,Q5435,P5435),Q5435)</f>
        <v>2022-08-23</v>
      </c>
      <c r="S5435" s="2" t="s">
        <v>17856</v>
      </c>
      <c r="T5435" s="8">
        <f>[1]!b_anal_ptmyear($A5435,日期设置!$B$2)</f>
        <v>1.4219178082191781</v>
      </c>
      <c r="U5435" s="8">
        <f>[1]!b_anal_termifexercise($A5435,日期设置!B$2)</f>
        <v>0</v>
      </c>
      <c r="V5435" s="10">
        <f>[1]!b_dq_dirtyprice(A5435,日期设置!$B$2)</f>
        <v>103.5928</v>
      </c>
      <c r="W5435" s="11">
        <f>IF(U5435=0,ROUNDUP((Q5435-日期设置!$B$2)/365,0),ROUNDUP((R5435-日期设置!$B$2)/365,0))</f>
        <v>2</v>
      </c>
      <c r="X5435" s="18">
        <f>_xlfn.IFNA(VLOOKUP(A5435,过往入选债券!A:D,4,0),2)</f>
        <v>2</v>
      </c>
      <c r="Y5435">
        <f>_xlfn.IFNA(VLOOKUP(C5435,[2]Sheet1!$A:$A,1,0),3)</f>
        <v>3</v>
      </c>
    </row>
    <row r="5436" spans="1:25" hidden="1" x14ac:dyDescent="0.2">
      <c r="A5436" s="21" t="s">
        <v>14978</v>
      </c>
      <c r="B5436" s="21" t="s">
        <v>14979</v>
      </c>
      <c r="C5436" s="37" t="s">
        <v>14980</v>
      </c>
      <c r="D5436" s="26" t="str">
        <f>[1]!b_calc_yield(A5436,日期设置!$B$2,F5436,1,R5436,1,O5436,L5436,S5436,)</f>
        <v>Fetching...</v>
      </c>
      <c r="E5436" s="26">
        <f t="shared" si="168"/>
        <v>35.75446218071265</v>
      </c>
      <c r="F5436" s="18">
        <f>[1]!b_dq_cleanprice($A5436,日期设置!B$2)</f>
        <v>100</v>
      </c>
      <c r="G5436" s="18" t="str">
        <f t="shared" si="169"/>
        <v>8.67 + 3.67</v>
      </c>
      <c r="H5436" s="27">
        <f>[1]!b_dq_pctchange($A5436,日期设置!$B$2,1)/100</f>
        <v>0</v>
      </c>
      <c r="I5436" s="26">
        <f>[1]!b_pq_pctchange(A5436,日期设置!$B$4,日期设置!$B$2,1)</f>
        <v>0</v>
      </c>
      <c r="J5436" s="26">
        <f>[1]!b_pq_pctchange(A5436,日期设置!$C$4,日期设置!$B$2,1)</f>
        <v>0</v>
      </c>
      <c r="K5436" s="52">
        <f>[1]!b_dq_amount($A5436,日期设置!B$2,2,10000)</f>
        <v>0</v>
      </c>
      <c r="L5436" s="26">
        <f>[1]!b_info_latestpar(A5436,日期设置!$B$2)</f>
        <v>100</v>
      </c>
      <c r="M5436" s="6">
        <f>[1]!b_info_outstandingbalance($A5436,日期设置!B$2)</f>
        <v>30</v>
      </c>
      <c r="N5436" s="7" t="str">
        <f>[1]!b_info_latestissurercreditrating2(A5436,日期设置!$B$2,"102","1")</f>
        <v>AAA</v>
      </c>
      <c r="O5436" s="8">
        <v>4.18</v>
      </c>
      <c r="P5436" s="9">
        <f>[1]!b_info_repurchasedate(A5436)</f>
        <v>0</v>
      </c>
      <c r="Q5436" s="8" t="s">
        <v>17547</v>
      </c>
      <c r="R5436" s="2" t="str">
        <f>IF((--IF(P5436=0,Q5436,P5436))&gt;(--日期设置!$B$2),IF(P5436=0,Q5436,P5436),Q5436)</f>
        <v>2029-11-22</v>
      </c>
      <c r="S5436" s="2" t="s">
        <v>18711</v>
      </c>
      <c r="T5436" s="8">
        <f>[1]!b_anal_ptmyear($A5436,日期设置!$B$2)</f>
        <v>8.6712328767123292</v>
      </c>
      <c r="U5436" s="8">
        <f>[1]!b_anal_termifexercise($A5436,日期设置!B$2)</f>
        <v>3.6739726027397261</v>
      </c>
      <c r="V5436" s="10">
        <f>[1]!b_dq_dirtyprice(A5436,日期设置!$B$2)</f>
        <v>101.3742</v>
      </c>
      <c r="W5436" s="11">
        <f>IF(U5436=0,ROUNDUP((Q5436-日期设置!$B$2)/365,0),ROUNDUP((R5436-日期设置!$B$2)/365,0))</f>
        <v>9</v>
      </c>
      <c r="X5436" s="18">
        <f>_xlfn.IFNA(VLOOKUP(A5436,过往入选债券!A:D,4,0),2)</f>
        <v>2</v>
      </c>
      <c r="Y5436">
        <f>_xlfn.IFNA(VLOOKUP(C5436,[2]Sheet1!$A:$A,1,0),3)</f>
        <v>3</v>
      </c>
    </row>
    <row r="5437" spans="1:25" hidden="1" x14ac:dyDescent="0.2">
      <c r="A5437" s="28" t="s">
        <v>21376</v>
      </c>
      <c r="B5437" s="28" t="s">
        <v>21377</v>
      </c>
      <c r="C5437" s="39" t="s">
        <v>21693</v>
      </c>
      <c r="D5437" s="26" t="str">
        <f>[1]!b_calc_yield(A5437,日期设置!$B$2,F5437,1,R5437,1,O5437,L5437,S5437,)</f>
        <v>Fetching...</v>
      </c>
      <c r="E5437" s="26">
        <f t="shared" si="168"/>
        <v>10.795749677070333</v>
      </c>
      <c r="F5437" s="18">
        <f>[1]!b_dq_cleanprice($A5437,日期设置!B$2)</f>
        <v>100.4019</v>
      </c>
      <c r="G5437" s="18" t="str">
        <f t="shared" si="169"/>
        <v>2.62 + 2.62</v>
      </c>
      <c r="H5437" s="27">
        <f>[1]!b_dq_pctchange($A5437,日期设置!$B$2,1)/100</f>
        <v>0</v>
      </c>
      <c r="I5437" s="26">
        <f>[1]!b_pq_pctchange(A5437,日期设置!$B$4,日期设置!$B$2,1)</f>
        <v>0</v>
      </c>
      <c r="J5437" s="26">
        <f>[1]!b_pq_pctchange(A5437,日期设置!$C$4,日期设置!$B$2,1)</f>
        <v>0.42439506449444908</v>
      </c>
      <c r="K5437" s="52">
        <f>[1]!b_dq_amount($A5437,日期设置!B$2,2,10000)</f>
        <v>0</v>
      </c>
      <c r="L5437" s="26">
        <f>[1]!b_info_latestpar(A5437,日期设置!$B$2)</f>
        <v>100</v>
      </c>
      <c r="M5437" s="6">
        <f>[1]!b_info_outstandingbalance($A5437,日期设置!B$2)</f>
        <v>15</v>
      </c>
      <c r="N5437" s="7" t="str">
        <f>[1]!b_info_latestissurercreditrating2(A5437,日期设置!$B$2,"102","1")</f>
        <v>AAA</v>
      </c>
      <c r="O5437" s="43">
        <v>4.3499999999999996</v>
      </c>
      <c r="P5437" s="9">
        <f>[1]!b_info_repurchasedate(A5437)</f>
        <v>0</v>
      </c>
      <c r="Q5437" s="31" t="s">
        <v>16189</v>
      </c>
      <c r="R5437" s="2" t="str">
        <f>IF((--IF(P5437=0,Q5437,P5437))&gt;(--日期设置!$B$2),IF(P5437=0,Q5437,P5437),Q5437)</f>
        <v>2023-11-05</v>
      </c>
      <c r="S5437" s="31" t="s">
        <v>21681</v>
      </c>
      <c r="T5437" s="8">
        <f>[1]!b_anal_ptmyear($A5437,日期设置!$B$2)</f>
        <v>2.6246575342465754</v>
      </c>
      <c r="U5437" s="8">
        <f>[1]!b_anal_termifexercise($A5437,日期设置!B$2)</f>
        <v>2.6246575342465754</v>
      </c>
      <c r="V5437" s="10">
        <f>[1]!b_dq_dirtyprice(A5437,日期设置!$B$2)</f>
        <v>102.0346</v>
      </c>
      <c r="W5437" s="11">
        <f>IF(U5437=0,ROUNDUP((Q5437-日期设置!$B$2)/365,0),ROUNDUP((R5437-日期设置!$B$2)/365,0))</f>
        <v>3</v>
      </c>
      <c r="X5437" s="18">
        <f>_xlfn.IFNA(VLOOKUP(A5437,过往入选债券!A:D,4,0),2)</f>
        <v>2</v>
      </c>
      <c r="Y5437">
        <f>_xlfn.IFNA(VLOOKUP(C5437,[2]Sheet1!$A:$A,1,0),3)</f>
        <v>3</v>
      </c>
    </row>
    <row r="5438" spans="1:25" hidden="1" x14ac:dyDescent="0.2">
      <c r="A5438" s="21" t="s">
        <v>11081</v>
      </c>
      <c r="B5438" s="21" t="s">
        <v>11082</v>
      </c>
      <c r="C5438" s="37" t="s">
        <v>11083</v>
      </c>
      <c r="D5438" s="26" t="str">
        <f>[1]!b_calc_yield(A5438,日期设置!$B$2,F5438,1,R5438,1,O5438,L5438,S5438,)</f>
        <v>Fetching...</v>
      </c>
      <c r="E5438" s="26">
        <f t="shared" si="168"/>
        <v>17.246981508617388</v>
      </c>
      <c r="F5438" s="18">
        <f>[1]!b_dq_cleanprice($A5438,日期设置!B$2)</f>
        <v>98.179699999999997</v>
      </c>
      <c r="G5438" s="18" t="str">
        <f t="shared" si="169"/>
        <v>4.21 + 0</v>
      </c>
      <c r="H5438" s="27">
        <f>[1]!b_dq_pctchange($A5438,日期设置!$B$2,1)/100</f>
        <v>0</v>
      </c>
      <c r="I5438" s="26">
        <f>[1]!b_pq_pctchange(A5438,日期设置!$B$4,日期设置!$B$2,1)</f>
        <v>0</v>
      </c>
      <c r="J5438" s="26">
        <f>[1]!b_pq_pctchange(A5438,日期设置!$C$4,日期设置!$B$2,1)</f>
        <v>0</v>
      </c>
      <c r="K5438" s="52">
        <f>[1]!b_dq_amount($A5438,日期设置!B$2,2,10000)</f>
        <v>0</v>
      </c>
      <c r="L5438" s="26">
        <f>[1]!b_info_latestpar(A5438,日期设置!$B$2)</f>
        <v>100</v>
      </c>
      <c r="M5438" s="6">
        <f>[1]!b_info_outstandingbalance($A5438,日期设置!B$2)</f>
        <v>10</v>
      </c>
      <c r="N5438" s="7" t="str">
        <f>[1]!b_info_latestissurercreditrating2(A5438,日期设置!$B$2,"102","1")</f>
        <v>AAA</v>
      </c>
      <c r="O5438" s="8">
        <v>3.7</v>
      </c>
      <c r="P5438" s="9">
        <f>[1]!b_info_repurchasedate(A5438)</f>
        <v>0</v>
      </c>
      <c r="Q5438" s="8" t="s">
        <v>16311</v>
      </c>
      <c r="R5438" s="2" t="str">
        <f>IF((--IF(P5438=0,Q5438,P5438))&gt;(--日期设置!$B$2),IF(P5438=0,Q5438,P5438),Q5438)</f>
        <v>2025-06-10</v>
      </c>
      <c r="S5438" s="2" t="s">
        <v>18091</v>
      </c>
      <c r="T5438" s="8">
        <f>[1]!b_anal_ptmyear($A5438,日期设置!$B$2)</f>
        <v>4.2191780821917808</v>
      </c>
      <c r="U5438" s="8">
        <f>[1]!b_anal_termifexercise($A5438,日期设置!B$2)</f>
        <v>0</v>
      </c>
      <c r="V5438" s="10">
        <f>[1]!b_dq_dirtyprice(A5438,日期设置!$B$2)</f>
        <v>101.06870000000001</v>
      </c>
      <c r="W5438" s="11">
        <f>IF(U5438=0,ROUNDUP((Q5438-日期设置!$B$2)/365,0),ROUNDUP((R5438-日期设置!$B$2)/365,0))</f>
        <v>5</v>
      </c>
      <c r="X5438" s="18">
        <f>_xlfn.IFNA(VLOOKUP(A5438,过往入选债券!A:D,4,0),2)</f>
        <v>2</v>
      </c>
      <c r="Y5438">
        <f>_xlfn.IFNA(VLOOKUP(C5438,[2]Sheet1!$A:$A,1,0),3)</f>
        <v>3</v>
      </c>
    </row>
    <row r="5439" spans="1:25" hidden="1" x14ac:dyDescent="0.2">
      <c r="A5439" s="21" t="s">
        <v>12829</v>
      </c>
      <c r="B5439" s="21" t="s">
        <v>12830</v>
      </c>
      <c r="C5439" s="37" t="s">
        <v>12831</v>
      </c>
      <c r="D5439" s="26" t="str">
        <f>[1]!b_calc_yield(A5439,日期设置!$B$2,F5439,1,R5439,1,O5439,L5439,S5439,)</f>
        <v>Fetching...</v>
      </c>
      <c r="E5439" s="26">
        <f t="shared" si="168"/>
        <v>22.79702680993816</v>
      </c>
      <c r="F5439" s="18">
        <f>[1]!b_dq_cleanprice($A5439,日期设置!B$2)</f>
        <v>39.93</v>
      </c>
      <c r="G5439" s="18" t="str">
        <f t="shared" si="169"/>
        <v>1.84 + 0</v>
      </c>
      <c r="H5439" s="27">
        <f>[1]!b_dq_pctchange($A5439,日期设置!$B$2,1)/100</f>
        <v>0</v>
      </c>
      <c r="I5439" s="26">
        <f>[1]!b_pq_pctchange(A5439,日期设置!$B$4,日期设置!$B$2,1)</f>
        <v>0</v>
      </c>
      <c r="J5439" s="26">
        <f>[1]!b_pq_pctchange(A5439,日期设置!$C$4,日期设置!$B$2,1)</f>
        <v>0</v>
      </c>
      <c r="K5439" s="52">
        <f>[1]!b_dq_amount($A5439,日期设置!B$2,2,10000)</f>
        <v>0</v>
      </c>
      <c r="L5439" s="26">
        <f>[1]!b_info_latestpar(A5439,日期设置!$B$2)</f>
        <v>40</v>
      </c>
      <c r="M5439" s="6">
        <f>[1]!b_info_outstandingbalance($A5439,日期设置!B$2)</f>
        <v>6</v>
      </c>
      <c r="N5439" s="7" t="str">
        <f>[1]!b_info_latestissurercreditrating2(A5439,日期设置!$B$2,"102","1")</f>
        <v>AA</v>
      </c>
      <c r="O5439" s="8">
        <v>4.6900000000000004</v>
      </c>
      <c r="P5439" s="9">
        <f>[1]!b_info_repurchasedate(A5439)</f>
        <v>0</v>
      </c>
      <c r="Q5439" s="8" t="s">
        <v>16665</v>
      </c>
      <c r="R5439" s="2" t="str">
        <f>IF((--IF(P5439=0,Q5439,P5439))&gt;(--日期设置!$B$2),IF(P5439=0,Q5439,P5439),Q5439)</f>
        <v>2023-01-26</v>
      </c>
      <c r="S5439" s="2" t="s">
        <v>18406</v>
      </c>
      <c r="T5439" s="8">
        <f>[1]!b_anal_ptmyear($A5439,日期设置!$B$2)</f>
        <v>1.8493150684931505</v>
      </c>
      <c r="U5439" s="8">
        <f>[1]!b_anal_termifexercise($A5439,日期设置!B$2)</f>
        <v>0</v>
      </c>
      <c r="V5439" s="10">
        <f>[1]!b_dq_dirtyprice(A5439,日期设置!$B$2)</f>
        <v>40.212699999999998</v>
      </c>
      <c r="W5439" s="11">
        <f>IF(U5439=0,ROUNDUP((Q5439-日期设置!$B$2)/365,0),ROUNDUP((R5439-日期设置!$B$2)/365,0))</f>
        <v>2</v>
      </c>
      <c r="X5439" s="18">
        <f>_xlfn.IFNA(VLOOKUP(A5439,过往入选债券!A:D,4,0),2)</f>
        <v>2</v>
      </c>
      <c r="Y5439">
        <f>_xlfn.IFNA(VLOOKUP(C5439,[2]Sheet1!$A:$A,1,0),3)</f>
        <v>3</v>
      </c>
    </row>
    <row r="5440" spans="1:25" hidden="1" x14ac:dyDescent="0.2">
      <c r="A5440" s="28" t="s">
        <v>21538</v>
      </c>
      <c r="B5440" s="28" t="s">
        <v>21539</v>
      </c>
      <c r="C5440" s="39" t="s">
        <v>21250</v>
      </c>
      <c r="D5440" s="26" t="str">
        <f>[1]!b_calc_yield(A5440,日期设置!$B$2,F5440,1,R5440,1,O5440,L5440,S5440,)</f>
        <v>Fetching...</v>
      </c>
      <c r="E5440" s="26">
        <f t="shared" si="168"/>
        <v>19.315019283833568</v>
      </c>
      <c r="F5440" s="18">
        <f>[1]!b_dq_cleanprice($A5440,日期设置!B$2)</f>
        <v>100</v>
      </c>
      <c r="G5440" s="18" t="str">
        <f t="shared" si="169"/>
        <v>4.68 + 0</v>
      </c>
      <c r="H5440" s="27">
        <f>[1]!b_dq_pctchange($A5440,日期设置!$B$2,1)/100</f>
        <v>0</v>
      </c>
      <c r="I5440" s="26">
        <f>[1]!b_pq_pctchange(A5440,日期设置!$B$4,日期设置!$B$2,1)</f>
        <v>0</v>
      </c>
      <c r="J5440" s="26">
        <f>[1]!b_pq_pctchange(A5440,日期设置!$C$4,日期设置!$B$2,1)</f>
        <v>0</v>
      </c>
      <c r="K5440" s="52">
        <f>[1]!b_dq_amount($A5440,日期设置!B$2,2,10000)</f>
        <v>0</v>
      </c>
      <c r="L5440" s="26">
        <f>[1]!b_info_latestpar(A5440,日期设置!$B$2)</f>
        <v>100</v>
      </c>
      <c r="M5440" s="6">
        <f>[1]!b_info_outstandingbalance($A5440,日期设置!B$2)</f>
        <v>4</v>
      </c>
      <c r="N5440" s="7" t="str">
        <f>[1]!b_info_latestissurercreditrating2(A5440,日期设置!$B$2,"102","1")</f>
        <v>AAA</v>
      </c>
      <c r="O5440" s="43">
        <v>4.18</v>
      </c>
      <c r="P5440" s="9">
        <f>[1]!b_info_repurchasedate(A5440)</f>
        <v>0</v>
      </c>
      <c r="Q5440" s="31" t="s">
        <v>17294</v>
      </c>
      <c r="R5440" s="2" t="str">
        <f>IF((--IF(P5440=0,Q5440,P5440))&gt;(--日期设置!$B$2),IF(P5440=0,Q5440,P5440),Q5440)</f>
        <v>2025-11-26</v>
      </c>
      <c r="S5440" s="31" t="s">
        <v>16422</v>
      </c>
      <c r="T5440" s="8">
        <f>[1]!b_anal_ptmyear($A5440,日期设置!$B$2)</f>
        <v>4.6821917808219178</v>
      </c>
      <c r="U5440" s="8">
        <f>[1]!b_anal_termifexercise($A5440,日期设置!B$2)</f>
        <v>0</v>
      </c>
      <c r="V5440" s="10">
        <f>[1]!b_dq_dirtyprice(A5440,日期设置!$B$2)</f>
        <v>101.3284</v>
      </c>
      <c r="W5440" s="11">
        <f>IF(U5440=0,ROUNDUP((Q5440-日期设置!$B$2)/365,0),ROUNDUP((R5440-日期设置!$B$2)/365,0))</f>
        <v>5</v>
      </c>
      <c r="X5440" s="18">
        <f>_xlfn.IFNA(VLOOKUP(A5440,过往入选债券!A:D,4,0),2)</f>
        <v>2</v>
      </c>
      <c r="Y5440">
        <f>_xlfn.IFNA(VLOOKUP(C5440,[2]Sheet1!$A:$A,1,0),3)</f>
        <v>3</v>
      </c>
    </row>
    <row r="5441" spans="1:25" hidden="1" x14ac:dyDescent="0.2">
      <c r="A5441" s="28" t="s">
        <v>19937</v>
      </c>
      <c r="B5441" s="28" t="s">
        <v>19938</v>
      </c>
      <c r="C5441" s="38" t="s">
        <v>19939</v>
      </c>
      <c r="D5441" s="26" t="str">
        <f>[1]!b_calc_yield(A5441,日期设置!$B$2,F5441,1,R5441,1,O5441,L5441,S5441,)</f>
        <v>Fetching...</v>
      </c>
      <c r="E5441" s="26">
        <f t="shared" si="168"/>
        <v>17.918547446366073</v>
      </c>
      <c r="F5441" s="18">
        <f>[1]!b_dq_cleanprice($A5441,日期设置!B$2)</f>
        <v>99.997500000000002</v>
      </c>
      <c r="G5441" s="18" t="str">
        <f t="shared" si="169"/>
        <v>4.39 + 0</v>
      </c>
      <c r="H5441" s="27">
        <f>[1]!b_dq_pctchange($A5441,日期设置!$B$2,1)/100</f>
        <v>0</v>
      </c>
      <c r="I5441" s="26">
        <f>[1]!b_pq_pctchange(A5441,日期设置!$B$4,日期设置!$B$2,1)</f>
        <v>0</v>
      </c>
      <c r="J5441" s="26">
        <f>[1]!b_pq_pctchange(A5441,日期设置!$C$4,日期设置!$B$2,1)</f>
        <v>0</v>
      </c>
      <c r="K5441" s="52">
        <f>[1]!b_dq_amount($A5441,日期设置!B$2,2,10000)</f>
        <v>0</v>
      </c>
      <c r="L5441" s="26">
        <f>[1]!b_info_latestpar(A5441,日期设置!$B$2)</f>
        <v>100</v>
      </c>
      <c r="M5441" s="6">
        <f>[1]!b_info_outstandingbalance($A5441,日期设置!B$2)</f>
        <v>7</v>
      </c>
      <c r="N5441" s="7" t="str">
        <f>[1]!b_info_latestissurercreditrating2(A5441,日期设置!$B$2,"102","1")</f>
        <v>AA</v>
      </c>
      <c r="O5441" s="8">
        <v>4.18</v>
      </c>
      <c r="P5441" s="9">
        <f>[1]!b_info_repurchasedate(A5441)</f>
        <v>0</v>
      </c>
      <c r="Q5441" s="8" t="s">
        <v>19998</v>
      </c>
      <c r="R5441" s="2" t="str">
        <f>IF((--IF(P5441=0,Q5441,P5441))&gt;(--日期设置!$B$2),IF(P5441=0,Q5441,P5441),Q5441)</f>
        <v>2025-08-13</v>
      </c>
      <c r="S5441" s="31" t="s">
        <v>19159</v>
      </c>
      <c r="T5441" s="8">
        <f>[1]!b_anal_ptmyear($A5441,日期设置!$B$2)</f>
        <v>4.3945205479452056</v>
      </c>
      <c r="U5441" s="8">
        <f>[1]!b_anal_termifexercise($A5441,日期设置!B$2)</f>
        <v>0</v>
      </c>
      <c r="V5441" s="10">
        <f>[1]!b_dq_dirtyprice(A5441,日期设置!$B$2)</f>
        <v>102.5284</v>
      </c>
      <c r="W5441" s="11">
        <f>IF(U5441=0,ROUNDUP((Q5441-日期设置!$B$2)/365,0),ROUNDUP((R5441-日期设置!$B$2)/365,0))</f>
        <v>5</v>
      </c>
      <c r="X5441" s="18">
        <f>_xlfn.IFNA(VLOOKUP(A5441,过往入选债券!A:D,4,0),2)</f>
        <v>2</v>
      </c>
      <c r="Y5441">
        <f>_xlfn.IFNA(VLOOKUP(C5441,[2]Sheet1!$A:$A,1,0),3)</f>
        <v>3</v>
      </c>
    </row>
    <row r="5442" spans="1:25" hidden="1" x14ac:dyDescent="0.2">
      <c r="A5442" s="21" t="s">
        <v>10541</v>
      </c>
      <c r="B5442" s="21" t="s">
        <v>10542</v>
      </c>
      <c r="C5442" s="37" t="s">
        <v>240</v>
      </c>
      <c r="D5442" s="26" t="str">
        <f>[1]!b_calc_yield(A5442,日期设置!$B$2,F5442,1,R5442,1,O5442,L5442,S5442,)</f>
        <v>Fetching...</v>
      </c>
      <c r="E5442" s="26">
        <f t="shared" ref="E5442:E5505" si="170">((O5442*W5442+L5442)/V5442-1)*100</f>
        <v>16.580104986668044</v>
      </c>
      <c r="F5442" s="18">
        <f>[1]!b_dq_cleanprice($A5442,日期设置!B$2)</f>
        <v>97.409099999999995</v>
      </c>
      <c r="G5442" s="18" t="str">
        <f t="shared" ref="G5442:G5505" si="171">LEFT(T5442,4)&amp;" + "&amp;LEFT(U5442,4)</f>
        <v>4.06 + 0</v>
      </c>
      <c r="H5442" s="27">
        <f>[1]!b_dq_pctchange($A5442,日期设置!$B$2,1)/100</f>
        <v>0</v>
      </c>
      <c r="I5442" s="26">
        <f>[1]!b_pq_pctchange(A5442,日期设置!$B$4,日期设置!$B$2,1)</f>
        <v>0</v>
      </c>
      <c r="J5442" s="26">
        <f>[1]!b_pq_pctchange(A5442,日期设置!$C$4,日期设置!$B$2,1)</f>
        <v>0.21976326064478249</v>
      </c>
      <c r="K5442" s="52">
        <f>[1]!b_dq_amount($A5442,日期设置!B$2,2,10000)</f>
        <v>0</v>
      </c>
      <c r="L5442" s="26">
        <f>[1]!b_info_latestpar(A5442,日期设置!$B$2)</f>
        <v>100</v>
      </c>
      <c r="M5442" s="6">
        <f>[1]!b_info_outstandingbalance($A5442,日期设置!B$2)</f>
        <v>10</v>
      </c>
      <c r="N5442" s="7" t="str">
        <f>[1]!b_info_latestissurercreditrating2(A5442,日期设置!$B$2,"102","1")</f>
        <v>AAA</v>
      </c>
      <c r="O5442" s="8">
        <v>3.47</v>
      </c>
      <c r="P5442" s="9">
        <f>[1]!b_info_repurchasedate(A5442)</f>
        <v>0</v>
      </c>
      <c r="Q5442" s="8" t="s">
        <v>17202</v>
      </c>
      <c r="R5442" s="2" t="str">
        <f>IF((--IF(P5442=0,Q5442,P5442))&gt;(--日期设置!$B$2),IF(P5442=0,Q5442,P5442),Q5442)</f>
        <v>2025-04-14</v>
      </c>
      <c r="S5442" s="2" t="s">
        <v>18654</v>
      </c>
      <c r="T5442" s="8">
        <f>[1]!b_anal_ptmyear($A5442,日期设置!$B$2)</f>
        <v>4.0630136986301366</v>
      </c>
      <c r="U5442" s="8">
        <f>[1]!b_anal_termifexercise($A5442,日期设置!B$2)</f>
        <v>0</v>
      </c>
      <c r="V5442" s="10">
        <f>[1]!b_dq_dirtyprice(A5442,日期设置!$B$2)</f>
        <v>100.6604</v>
      </c>
      <c r="W5442" s="11">
        <f>IF(U5442=0,ROUNDUP((Q5442-日期设置!$B$2)/365,0),ROUNDUP((R5442-日期设置!$B$2)/365,0))</f>
        <v>5</v>
      </c>
      <c r="X5442" s="18">
        <f>_xlfn.IFNA(VLOOKUP(A5442,过往入选债券!A:D,4,0),2)</f>
        <v>2</v>
      </c>
      <c r="Y5442">
        <f>_xlfn.IFNA(VLOOKUP(C5442,[2]Sheet1!$A:$A,1,0),3)</f>
        <v>3</v>
      </c>
    </row>
    <row r="5443" spans="1:25" hidden="1" x14ac:dyDescent="0.2">
      <c r="A5443" s="28" t="s">
        <v>21396</v>
      </c>
      <c r="B5443" s="28" t="s">
        <v>21397</v>
      </c>
      <c r="C5443" s="39" t="s">
        <v>21695</v>
      </c>
      <c r="D5443" s="26" t="str">
        <f>[1]!b_calc_yield(A5443,日期设置!$B$2,F5443,1,R5443,1,O5443,L5443,S5443,)</f>
        <v>Fetching...</v>
      </c>
      <c r="E5443" s="26">
        <f t="shared" si="170"/>
        <v>10.853492283044597</v>
      </c>
      <c r="F5443" s="18">
        <f>[1]!b_dq_cleanprice($A5443,日期设置!B$2)</f>
        <v>99.066699999999997</v>
      </c>
      <c r="G5443" s="18" t="str">
        <f t="shared" si="171"/>
        <v>4.62 + 2.62</v>
      </c>
      <c r="H5443" s="27">
        <f>[1]!b_dq_pctchange($A5443,日期设置!$B$2,1)/100</f>
        <v>0</v>
      </c>
      <c r="I5443" s="26">
        <f>[1]!b_pq_pctchange(A5443,日期设置!$B$4,日期设置!$B$2,1)</f>
        <v>0</v>
      </c>
      <c r="J5443" s="26">
        <f>[1]!b_pq_pctchange(A5443,日期设置!$C$4,日期设置!$B$2,1)</f>
        <v>-0.66400010428270906</v>
      </c>
      <c r="K5443" s="52">
        <f>[1]!b_dq_amount($A5443,日期设置!B$2,2,10000)</f>
        <v>0</v>
      </c>
      <c r="L5443" s="26">
        <f>[1]!b_info_latestpar(A5443,日期设置!$B$2)</f>
        <v>100</v>
      </c>
      <c r="M5443" s="6">
        <f>[1]!b_info_outstandingbalance($A5443,日期设置!B$2)</f>
        <v>7</v>
      </c>
      <c r="N5443" s="7" t="str">
        <f>[1]!b_info_latestissurercreditrating2(A5443,日期设置!$B$2,"102","1")</f>
        <v>AAA</v>
      </c>
      <c r="O5443" s="43">
        <v>3.8</v>
      </c>
      <c r="P5443" s="9" t="str">
        <f>[1]!b_info_repurchasedate(A5443)</f>
        <v>2023-11-05</v>
      </c>
      <c r="Q5443" s="31" t="s">
        <v>17050</v>
      </c>
      <c r="R5443" s="2" t="str">
        <f>IF((--IF(P5443=0,Q5443,P5443))&gt;(--日期设置!$B$2),IF(P5443=0,Q5443,P5443),Q5443)</f>
        <v>2023-11-05</v>
      </c>
      <c r="S5443" s="31" t="s">
        <v>21681</v>
      </c>
      <c r="T5443" s="8">
        <f>[1]!b_anal_ptmyear($A5443,日期设置!$B$2)</f>
        <v>4.624657534246575</v>
      </c>
      <c r="U5443" s="8">
        <f>[1]!b_anal_termifexercise($A5443,日期设置!B$2)</f>
        <v>2.6246575342465754</v>
      </c>
      <c r="V5443" s="10">
        <f>[1]!b_dq_dirtyprice(A5443,日期设置!$B$2)</f>
        <v>100.49299999999999</v>
      </c>
      <c r="W5443" s="11">
        <f>IF(U5443=0,ROUNDUP((Q5443-日期设置!$B$2)/365,0),ROUNDUP((R5443-日期设置!$B$2)/365,0))</f>
        <v>3</v>
      </c>
      <c r="X5443" s="18">
        <f>_xlfn.IFNA(VLOOKUP(A5443,过往入选债券!A:D,4,0),2)</f>
        <v>2</v>
      </c>
      <c r="Y5443">
        <f>_xlfn.IFNA(VLOOKUP(C5443,[2]Sheet1!$A:$A,1,0),3)</f>
        <v>3</v>
      </c>
    </row>
    <row r="5444" spans="1:25" hidden="1" x14ac:dyDescent="0.2">
      <c r="A5444" s="21" t="s">
        <v>4148</v>
      </c>
      <c r="B5444" s="21" t="s">
        <v>4149</v>
      </c>
      <c r="C5444" s="37" t="s">
        <v>3423</v>
      </c>
      <c r="D5444" s="26" t="str">
        <f>[1]!b_calc_yield(A5444,日期设置!$B$2,F5444,1,R5444,1,O5444,L5444,S5444,)</f>
        <v>Fetching...</v>
      </c>
      <c r="E5444" s="26">
        <f t="shared" si="170"/>
        <v>8.0815381831657938</v>
      </c>
      <c r="F5444" s="18">
        <f>[1]!b_dq_cleanprice($A5444,日期设置!B$2)</f>
        <v>99.48</v>
      </c>
      <c r="G5444" s="18" t="str">
        <f t="shared" si="171"/>
        <v>4.00 + 2.00</v>
      </c>
      <c r="H5444" s="27">
        <f>[1]!b_dq_pctchange($A5444,日期设置!$B$2,1)/100</f>
        <v>0</v>
      </c>
      <c r="I5444" s="26">
        <f>[1]!b_pq_pctchange(A5444,日期设置!$B$4,日期设置!$B$2,1)</f>
        <v>0.62653878289227338</v>
      </c>
      <c r="J5444" s="26">
        <f>[1]!b_pq_pctchange(A5444,日期设置!$C$4,日期设置!$B$2,1)</f>
        <v>0.62653878289227338</v>
      </c>
      <c r="K5444" s="52">
        <f>[1]!b_dq_amount($A5444,日期设置!B$2,2,10000)</f>
        <v>0</v>
      </c>
      <c r="L5444" s="26">
        <f>[1]!b_info_latestpar(A5444,日期设置!$B$2)</f>
        <v>100</v>
      </c>
      <c r="M5444" s="6">
        <f>[1]!b_info_outstandingbalance($A5444,日期设置!B$2)</f>
        <v>5</v>
      </c>
      <c r="N5444" s="7">
        <f>[1]!b_info_latestissurercreditrating2(A5444,日期设置!$B$2,"102","1")</f>
        <v>0</v>
      </c>
      <c r="O5444" s="8">
        <v>3.9</v>
      </c>
      <c r="P5444" s="9" t="str">
        <f>[1]!b_info_repurchasedate(A5444)</f>
        <v>2023-03-25</v>
      </c>
      <c r="Q5444" s="8" t="s">
        <v>16963</v>
      </c>
      <c r="R5444" s="2" t="str">
        <f>IF((--IF(P5444=0,Q5444,P5444))&gt;(--日期设置!$B$2),IF(P5444=0,Q5444,P5444),Q5444)</f>
        <v>2023-03-25</v>
      </c>
      <c r="S5444" s="2" t="s">
        <v>18165</v>
      </c>
      <c r="T5444" s="8">
        <f>[1]!b_anal_ptmyear($A5444,日期设置!$B$2)</f>
        <v>4.0082191780821921</v>
      </c>
      <c r="U5444" s="8">
        <f>[1]!b_anal_termifexercise($A5444,日期设置!B$2)</f>
        <v>2.0082191780821916</v>
      </c>
      <c r="V5444" s="10">
        <f>[1]!b_dq_dirtyprice(A5444,日期设置!$B$2)</f>
        <v>103.3479</v>
      </c>
      <c r="W5444" s="11">
        <f>IF(U5444=0,ROUNDUP((Q5444-日期设置!$B$2)/365,0),ROUNDUP((R5444-日期设置!$B$2)/365,0))</f>
        <v>3</v>
      </c>
      <c r="X5444" s="18">
        <f>_xlfn.IFNA(VLOOKUP(A5444,过往入选债券!A:D,4,0),2)</f>
        <v>2</v>
      </c>
      <c r="Y5444" s="45">
        <f>_xlfn.IFNA(VLOOKUP(C5444,[2]Sheet1!$A:$A,1,0),3)</f>
        <v>3</v>
      </c>
    </row>
    <row r="5445" spans="1:25" hidden="1" x14ac:dyDescent="0.2">
      <c r="A5445" s="28" t="s">
        <v>21789</v>
      </c>
      <c r="B5445" s="28" t="s">
        <v>21963</v>
      </c>
      <c r="C5445" s="39" t="s">
        <v>62</v>
      </c>
      <c r="D5445" s="26" t="str">
        <f>[1]!b_calc_yield(A5445,日期设置!$B$2,F5445,1,R5445,1,O5445,L5445,S5445,)</f>
        <v>Fetching...</v>
      </c>
      <c r="E5445" s="26">
        <f t="shared" si="170"/>
        <v>11.303295587254535</v>
      </c>
      <c r="F5445" s="18">
        <f>[1]!b_dq_cleanprice($A5445,日期设置!B$2)</f>
        <v>100.6563</v>
      </c>
      <c r="G5445" s="18" t="str">
        <f t="shared" si="171"/>
        <v>4.73 + 2.73</v>
      </c>
      <c r="H5445" s="27">
        <f>[1]!b_dq_pctchange($A5445,日期设置!$B$2,1)/100</f>
        <v>0</v>
      </c>
      <c r="I5445" s="26">
        <f>[1]!b_pq_pctchange(A5445,日期设置!$B$4,日期设置!$B$2,1)</f>
        <v>0</v>
      </c>
      <c r="J5445" s="26">
        <f>[1]!b_pq_pctchange(A5445,日期设置!$C$4,日期设置!$B$2,1)</f>
        <v>0.30863028742379567</v>
      </c>
      <c r="K5445" s="52">
        <f>[1]!b_dq_amount($A5445,日期设置!B$2,2,10000)</f>
        <v>0</v>
      </c>
      <c r="L5445" s="26">
        <f>[1]!b_info_latestpar(A5445,日期设置!$B$2)</f>
        <v>100</v>
      </c>
      <c r="M5445" s="6">
        <f>[1]!b_info_outstandingbalance($A5445,日期设置!B$2)</f>
        <v>15</v>
      </c>
      <c r="N5445" s="7" t="str">
        <f>[1]!b_info_latestissurercreditrating2(A5445,日期设置!$B$2,"102","1")</f>
        <v>AA+</v>
      </c>
      <c r="O5445" s="43">
        <v>4.4400000000000004</v>
      </c>
      <c r="P5445" s="9" t="str">
        <f>[1]!b_info_repurchasedate(A5445)</f>
        <v>2023-12-17</v>
      </c>
      <c r="Q5445" s="31" t="s">
        <v>17103</v>
      </c>
      <c r="R5445" s="2" t="str">
        <f>IF((--IF(P5445=0,Q5445,P5445))&gt;(--日期设置!$B$2),IF(P5445=0,Q5445,P5445),Q5445)</f>
        <v>2023-12-17</v>
      </c>
      <c r="S5445" s="31" t="s">
        <v>17435</v>
      </c>
      <c r="T5445" s="8">
        <f>[1]!b_anal_ptmyear($A5445,日期设置!$B$2)</f>
        <v>4.7397260273972606</v>
      </c>
      <c r="U5445" s="8">
        <f>[1]!b_anal_termifexercise($A5445,日期设置!B$2)</f>
        <v>2.7397260273972601</v>
      </c>
      <c r="V5445" s="10">
        <f>[1]!b_dq_dirtyprice(A5445,日期设置!$B$2)</f>
        <v>101.81189999999999</v>
      </c>
      <c r="W5445" s="11">
        <f>IF(U5445=0,ROUNDUP((Q5445-日期设置!$B$2)/365,0),ROUNDUP((R5445-日期设置!$B$2)/365,0))</f>
        <v>3</v>
      </c>
      <c r="X5445" s="18">
        <f>_xlfn.IFNA(VLOOKUP(A5445,过往入选债券!A:D,4,0),2)</f>
        <v>2</v>
      </c>
      <c r="Y5445">
        <f>_xlfn.IFNA(VLOOKUP(C5445,[2]Sheet1!$A:$A,1,0),3)</f>
        <v>3</v>
      </c>
    </row>
    <row r="5446" spans="1:25" hidden="1" x14ac:dyDescent="0.2">
      <c r="A5446" s="21" t="s">
        <v>5890</v>
      </c>
      <c r="B5446" s="21" t="s">
        <v>5891</v>
      </c>
      <c r="C5446" s="37" t="s">
        <v>26</v>
      </c>
      <c r="D5446" s="26" t="str">
        <f>[1]!b_calc_yield(A5446,日期设置!$B$2,F5446,1,R5446,1,O5446,L5446,S5446,)</f>
        <v>Fetching...</v>
      </c>
      <c r="E5446" s="26">
        <f t="shared" si="170"/>
        <v>5.9990313553508257</v>
      </c>
      <c r="F5446" s="18">
        <f>[1]!b_dq_cleanprice($A5446,日期设置!B$2)</f>
        <v>102.1126</v>
      </c>
      <c r="G5446" s="18" t="str">
        <f t="shared" si="171"/>
        <v>1.47 + 0</v>
      </c>
      <c r="H5446" s="27">
        <f>[1]!b_dq_pctchange($A5446,日期设置!$B$2,1)/100</f>
        <v>0</v>
      </c>
      <c r="I5446" s="26">
        <f>[1]!b_pq_pctchange(A5446,日期设置!$B$4,日期设置!$B$2,1)</f>
        <v>0</v>
      </c>
      <c r="J5446" s="26">
        <f>[1]!b_pq_pctchange(A5446,日期设置!$C$4,日期设置!$B$2,1)</f>
        <v>3.4277062475357254E-3</v>
      </c>
      <c r="K5446" s="52">
        <f>[1]!b_dq_amount($A5446,日期设置!B$2,2,10000)</f>
        <v>0</v>
      </c>
      <c r="L5446" s="26">
        <f>[1]!b_info_latestpar(A5446,日期设置!$B$2)</f>
        <v>100</v>
      </c>
      <c r="M5446" s="6">
        <f>[1]!b_info_outstandingbalance($A5446,日期设置!B$2)</f>
        <v>10</v>
      </c>
      <c r="N5446" s="7" t="str">
        <f>[1]!b_info_latestissurercreditrating2(A5446,日期设置!$B$2,"102","1")</f>
        <v>AA+</v>
      </c>
      <c r="O5446" s="8">
        <v>5.7</v>
      </c>
      <c r="P5446" s="9">
        <f>[1]!b_info_repurchasedate(A5446)</f>
        <v>0</v>
      </c>
      <c r="Q5446" s="8" t="s">
        <v>16502</v>
      </c>
      <c r="R5446" s="2" t="str">
        <f>IF((--IF(P5446=0,Q5446,P5446))&gt;(--日期设置!$B$2),IF(P5446=0,Q5446,P5446),Q5446)</f>
        <v>2022-09-12</v>
      </c>
      <c r="S5446" s="2" t="s">
        <v>18279</v>
      </c>
      <c r="T5446" s="8">
        <f>[1]!b_anal_ptmyear($A5446,日期设置!$B$2)</f>
        <v>1.4767123287671233</v>
      </c>
      <c r="U5446" s="8">
        <f>[1]!b_anal_termifexercise($A5446,日期设置!B$2)</f>
        <v>0</v>
      </c>
      <c r="V5446" s="10">
        <f>[1]!b_dq_dirtyprice(A5446,日期设置!$B$2)</f>
        <v>105.09529999999999</v>
      </c>
      <c r="W5446" s="11">
        <f>IF(U5446=0,ROUNDUP((Q5446-日期设置!$B$2)/365,0),ROUNDUP((R5446-日期设置!$B$2)/365,0))</f>
        <v>2</v>
      </c>
      <c r="X5446" s="18">
        <f>_xlfn.IFNA(VLOOKUP(A5446,过往入选债券!A:D,4,0),2)</f>
        <v>2</v>
      </c>
      <c r="Y5446" s="45">
        <f>_xlfn.IFNA(VLOOKUP(C5446,[2]Sheet1!$A:$A,1,0),3)</f>
        <v>3</v>
      </c>
    </row>
    <row r="5447" spans="1:25" hidden="1" x14ac:dyDescent="0.2">
      <c r="A5447" s="21" t="s">
        <v>7463</v>
      </c>
      <c r="B5447" s="21" t="s">
        <v>7464</v>
      </c>
      <c r="C5447" s="37" t="s">
        <v>334</v>
      </c>
      <c r="D5447" s="26" t="str">
        <f>[1]!b_calc_yield(A5447,日期设置!$B$2,F5447,1,R5447,1,O5447,L5447,S5447,)</f>
        <v>Fetching...</v>
      </c>
      <c r="E5447" s="26">
        <f t="shared" si="170"/>
        <v>2.4931976527804212</v>
      </c>
      <c r="F5447" s="18">
        <f>[1]!b_dq_cleanprice($A5447,日期设置!B$2)</f>
        <v>101.1769</v>
      </c>
      <c r="G5447" s="18" t="str">
        <f t="shared" si="171"/>
        <v>0.59 + 0</v>
      </c>
      <c r="H5447" s="27">
        <f>[1]!b_dq_pctchange($A5447,日期设置!$B$2,1)/100</f>
        <v>0</v>
      </c>
      <c r="I5447" s="26">
        <f>[1]!b_pq_pctchange(A5447,日期设置!$B$4,日期设置!$B$2,1)</f>
        <v>0</v>
      </c>
      <c r="J5447" s="26">
        <f>[1]!b_pq_pctchange(A5447,日期设置!$C$4,日期设置!$B$2,1)</f>
        <v>0</v>
      </c>
      <c r="K5447" s="52">
        <f>[1]!b_dq_amount($A5447,日期设置!B$2,2,10000)</f>
        <v>0</v>
      </c>
      <c r="L5447" s="26">
        <f>[1]!b_info_latestpar(A5447,日期设置!$B$2)</f>
        <v>100</v>
      </c>
      <c r="M5447" s="6">
        <f>[1]!b_info_outstandingbalance($A5447,日期设置!B$2)</f>
        <v>4</v>
      </c>
      <c r="N5447" s="7" t="str">
        <f>[1]!b_info_latestissurercreditrating2(A5447,日期设置!$B$2,"102","1")</f>
        <v>AA+</v>
      </c>
      <c r="O5447" s="8">
        <v>6.3</v>
      </c>
      <c r="P5447" s="9">
        <f>[1]!b_info_repurchasedate(A5447)</f>
        <v>0</v>
      </c>
      <c r="Q5447" s="8" t="s">
        <v>17214</v>
      </c>
      <c r="R5447" s="2" t="str">
        <f>IF((--IF(P5447=0,Q5447,P5447))&gt;(--日期设置!$B$2),IF(P5447=0,Q5447,P5447),Q5447)</f>
        <v>2021-10-26</v>
      </c>
      <c r="S5447" s="2" t="s">
        <v>17890</v>
      </c>
      <c r="T5447" s="8">
        <f>[1]!b_anal_ptmyear($A5447,日期设置!$B$2)</f>
        <v>0.59726027397260273</v>
      </c>
      <c r="U5447" s="8">
        <f>[1]!b_anal_termifexercise($A5447,日期设置!B$2)</f>
        <v>0</v>
      </c>
      <c r="V5447" s="10">
        <f>[1]!b_dq_dirtyprice(A5447,日期设置!$B$2)</f>
        <v>103.71420000000001</v>
      </c>
      <c r="W5447" s="11">
        <f>IF(U5447=0,ROUNDUP((Q5447-日期设置!$B$2)/365,0),ROUNDUP((R5447-日期设置!$B$2)/365,0))</f>
        <v>1</v>
      </c>
      <c r="X5447" s="18">
        <f>_xlfn.IFNA(VLOOKUP(A5447,过往入选债券!A:D,4,0),2)</f>
        <v>2</v>
      </c>
      <c r="Y5447">
        <f>_xlfn.IFNA(VLOOKUP(C5447,[2]Sheet1!$A:$A,1,0),3)</f>
        <v>3</v>
      </c>
    </row>
    <row r="5448" spans="1:25" hidden="1" x14ac:dyDescent="0.2">
      <c r="A5448" s="21" t="s">
        <v>6561</v>
      </c>
      <c r="B5448" s="21" t="s">
        <v>6562</v>
      </c>
      <c r="C5448" s="37" t="s">
        <v>364</v>
      </c>
      <c r="D5448" s="26" t="str">
        <f>[1]!b_calc_yield(A5448,日期设置!$B$2,F5448,1,R5448,1,O5448,L5448,S5448,)</f>
        <v>Fetching...</v>
      </c>
      <c r="E5448" s="26">
        <f t="shared" si="170"/>
        <v>8.0986224445029222</v>
      </c>
      <c r="F5448" s="18">
        <f>[1]!b_dq_cleanprice($A5448,日期设置!B$2)</f>
        <v>102.9027</v>
      </c>
      <c r="G5448" s="18" t="str">
        <f t="shared" si="171"/>
        <v>2.05 + 0</v>
      </c>
      <c r="H5448" s="27">
        <f>[1]!b_dq_pctchange($A5448,日期设置!$B$2,1)/100</f>
        <v>0</v>
      </c>
      <c r="I5448" s="26">
        <f>[1]!b_pq_pctchange(A5448,日期设置!$B$4,日期设置!$B$2,1)</f>
        <v>0</v>
      </c>
      <c r="J5448" s="26">
        <f>[1]!b_pq_pctchange(A5448,日期设置!$C$4,日期设置!$B$2,1)</f>
        <v>0</v>
      </c>
      <c r="K5448" s="52">
        <f>[1]!b_dq_amount($A5448,日期设置!B$2,2,10000)</f>
        <v>0</v>
      </c>
      <c r="L5448" s="26">
        <f>[1]!b_info_latestpar(A5448,日期设置!$B$2)</f>
        <v>100</v>
      </c>
      <c r="M5448" s="6">
        <f>[1]!b_info_outstandingbalance($A5448,日期设置!B$2)</f>
        <v>14</v>
      </c>
      <c r="N5448" s="7" t="str">
        <f>[1]!b_info_latestissurercreditrating2(A5448,日期设置!$B$2,"102","1")</f>
        <v>AAA</v>
      </c>
      <c r="O5448" s="8">
        <v>5.68</v>
      </c>
      <c r="P5448" s="9">
        <f>[1]!b_info_repurchasedate(A5448)</f>
        <v>0</v>
      </c>
      <c r="Q5448" s="8" t="s">
        <v>16602</v>
      </c>
      <c r="R5448" s="2" t="str">
        <f>IF((--IF(P5448=0,Q5448,P5448))&gt;(--日期设置!$B$2),IF(P5448=0,Q5448,P5448),Q5448)</f>
        <v>2023-04-11</v>
      </c>
      <c r="S5448" s="2" t="s">
        <v>19032</v>
      </c>
      <c r="T5448" s="8">
        <f>[1]!b_anal_ptmyear($A5448,日期设置!$B$2)</f>
        <v>2.0547945205479454</v>
      </c>
      <c r="U5448" s="8">
        <f>[1]!b_anal_termifexercise($A5448,日期设置!B$2)</f>
        <v>0</v>
      </c>
      <c r="V5448" s="10">
        <f>[1]!b_dq_dirtyprice(A5448,日期设置!$B$2)</f>
        <v>108.2715</v>
      </c>
      <c r="W5448" s="11">
        <f>IF(U5448=0,ROUNDUP((Q5448-日期设置!$B$2)/365,0),ROUNDUP((R5448-日期设置!$B$2)/365,0))</f>
        <v>3</v>
      </c>
      <c r="X5448" s="18">
        <f>_xlfn.IFNA(VLOOKUP(A5448,过往入选债券!A:D,4,0),2)</f>
        <v>2</v>
      </c>
      <c r="Y5448" s="45">
        <f>_xlfn.IFNA(VLOOKUP(C5448,[2]Sheet1!$A:$A,1,0),3)</f>
        <v>3</v>
      </c>
    </row>
    <row r="5449" spans="1:25" hidden="1" x14ac:dyDescent="0.2">
      <c r="A5449" s="28" t="s">
        <v>19535</v>
      </c>
      <c r="B5449" s="28" t="s">
        <v>19536</v>
      </c>
      <c r="C5449" s="38" t="s">
        <v>19451</v>
      </c>
      <c r="D5449" s="26" t="str">
        <f>[1]!b_calc_yield(A5449,日期设置!$B$2,F5449,1,R5449,1,O5449,L5449,S5449,)</f>
        <v>Fetching...</v>
      </c>
      <c r="E5449" s="26">
        <f t="shared" si="170"/>
        <v>9.7666361705157421</v>
      </c>
      <c r="F5449" s="18">
        <f>[1]!b_dq_cleanprice($A5449,日期设置!B$2)</f>
        <v>99.995699999999999</v>
      </c>
      <c r="G5449" s="18" t="str">
        <f t="shared" si="171"/>
        <v>2.39 + 2.39</v>
      </c>
      <c r="H5449" s="27">
        <f>[1]!b_dq_pctchange($A5449,日期设置!$B$2,1)/100</f>
        <v>0</v>
      </c>
      <c r="I5449" s="26">
        <f>[1]!b_pq_pctchange(A5449,日期设置!$B$4,日期设置!$B$2,1)</f>
        <v>0</v>
      </c>
      <c r="J5449" s="26">
        <f>[1]!b_pq_pctchange(A5449,日期设置!$C$4,日期设置!$B$2,1)</f>
        <v>0.2484262826585803</v>
      </c>
      <c r="K5449" s="52">
        <f>[1]!b_dq_amount($A5449,日期设置!B$2,2,10000)</f>
        <v>0</v>
      </c>
      <c r="L5449" s="26">
        <f>[1]!b_info_latestpar(A5449,日期设置!$B$2)</f>
        <v>100</v>
      </c>
      <c r="M5449" s="6">
        <f>[1]!b_info_outstandingbalance($A5449,日期设置!B$2)</f>
        <v>10</v>
      </c>
      <c r="N5449" s="7" t="str">
        <f>[1]!b_info_latestissurercreditrating2(A5449,日期设置!$B$2,"102","1")</f>
        <v>AAA</v>
      </c>
      <c r="O5449" s="8">
        <v>4.18</v>
      </c>
      <c r="P5449" s="9">
        <f>[1]!b_info_repurchasedate(A5449)</f>
        <v>0</v>
      </c>
      <c r="Q5449" s="8" t="s">
        <v>17071</v>
      </c>
      <c r="R5449" s="2" t="str">
        <f>IF((--IF(P5449=0,Q5449,P5449))&gt;(--日期设置!$B$2),IF(P5449=0,Q5449,P5449),Q5449)</f>
        <v>2023-08-13</v>
      </c>
      <c r="S5449" s="31" t="s">
        <v>19159</v>
      </c>
      <c r="T5449" s="8">
        <f>[1]!b_anal_ptmyear($A5449,日期设置!$B$2)</f>
        <v>2.3945205479452056</v>
      </c>
      <c r="U5449" s="8">
        <f>[1]!b_anal_termifexercise($A5449,日期设置!B$2)</f>
        <v>2.3945205479452056</v>
      </c>
      <c r="V5449" s="10">
        <f>[1]!b_dq_dirtyprice(A5449,日期设置!$B$2)</f>
        <v>102.5266</v>
      </c>
      <c r="W5449" s="11">
        <f>IF(U5449=0,ROUNDUP((Q5449-日期设置!$B$2)/365,0),ROUNDUP((R5449-日期设置!$B$2)/365,0))</f>
        <v>3</v>
      </c>
      <c r="X5449" s="18">
        <f>_xlfn.IFNA(VLOOKUP(A5449,过往入选债券!A:D,4,0),2)</f>
        <v>2</v>
      </c>
      <c r="Y5449">
        <f>_xlfn.IFNA(VLOOKUP(C5449,[2]Sheet1!$A:$A,1,0),3)</f>
        <v>3</v>
      </c>
    </row>
    <row r="5450" spans="1:25" hidden="1" x14ac:dyDescent="0.2">
      <c r="A5450" s="21" t="s">
        <v>11102</v>
      </c>
      <c r="B5450" s="21" t="s">
        <v>11103</v>
      </c>
      <c r="C5450" s="37" t="s">
        <v>514</v>
      </c>
      <c r="D5450" s="26" t="str">
        <f>[1]!b_calc_yield(A5450,日期设置!$B$2,F5450,1,R5450,1,O5450,L5450,S5450,)</f>
        <v>Fetching...</v>
      </c>
      <c r="E5450" s="26">
        <f t="shared" si="170"/>
        <v>17.157079516148599</v>
      </c>
      <c r="F5450" s="18">
        <f>[1]!b_dq_cleanprice($A5450,日期设置!B$2)</f>
        <v>99.139799999999994</v>
      </c>
      <c r="G5450" s="18" t="str">
        <f t="shared" si="171"/>
        <v>4.22 + 0</v>
      </c>
      <c r="H5450" s="27">
        <f>[1]!b_dq_pctchange($A5450,日期设置!$B$2,1)/100</f>
        <v>0</v>
      </c>
      <c r="I5450" s="26">
        <f>[1]!b_pq_pctchange(A5450,日期设置!$B$4,日期设置!$B$2,1)</f>
        <v>0</v>
      </c>
      <c r="J5450" s="26">
        <f>[1]!b_pq_pctchange(A5450,日期设置!$C$4,日期设置!$B$2,1)</f>
        <v>0.33224877671121145</v>
      </c>
      <c r="K5450" s="52">
        <f>[1]!b_dq_amount($A5450,日期设置!B$2,2,10000)</f>
        <v>0</v>
      </c>
      <c r="L5450" s="26">
        <f>[1]!b_info_latestpar(A5450,日期设置!$B$2)</f>
        <v>100</v>
      </c>
      <c r="M5450" s="6">
        <f>[1]!b_info_outstandingbalance($A5450,日期设置!B$2)</f>
        <v>15</v>
      </c>
      <c r="N5450" s="7" t="str">
        <f>[1]!b_info_latestissurercreditrating2(A5450,日期设置!$B$2,"102","1")</f>
        <v>AAA</v>
      </c>
      <c r="O5450" s="8">
        <v>3.95</v>
      </c>
      <c r="P5450" s="9">
        <f>[1]!b_info_repurchasedate(A5450)</f>
        <v>0</v>
      </c>
      <c r="Q5450" s="8" t="s">
        <v>16941</v>
      </c>
      <c r="R5450" s="2" t="str">
        <f>IF((--IF(P5450=0,Q5450,P5450))&gt;(--日期设置!$B$2),IF(P5450=0,Q5450,P5450),Q5450)</f>
        <v>2025-06-11</v>
      </c>
      <c r="S5450" s="2" t="s">
        <v>18194</v>
      </c>
      <c r="T5450" s="8">
        <f>[1]!b_anal_ptmyear($A5450,日期设置!$B$2)</f>
        <v>4.2219178082191782</v>
      </c>
      <c r="U5450" s="8">
        <f>[1]!b_anal_termifexercise($A5450,日期设置!B$2)</f>
        <v>0</v>
      </c>
      <c r="V5450" s="10">
        <f>[1]!b_dq_dirtyprice(A5450,日期设置!$B$2)</f>
        <v>102.2132</v>
      </c>
      <c r="W5450" s="11">
        <f>IF(U5450=0,ROUNDUP((Q5450-日期设置!$B$2)/365,0),ROUNDUP((R5450-日期设置!$B$2)/365,0))</f>
        <v>5</v>
      </c>
      <c r="X5450" s="18">
        <f>_xlfn.IFNA(VLOOKUP(A5450,过往入选债券!A:D,4,0),2)</f>
        <v>2</v>
      </c>
      <c r="Y5450">
        <f>_xlfn.IFNA(VLOOKUP(C5450,[2]Sheet1!$A:$A,1,0),3)</f>
        <v>3</v>
      </c>
    </row>
    <row r="5451" spans="1:25" hidden="1" x14ac:dyDescent="0.2">
      <c r="A5451" s="21" t="s">
        <v>4449</v>
      </c>
      <c r="B5451" s="21" t="s">
        <v>4450</v>
      </c>
      <c r="C5451" s="37" t="s">
        <v>1637</v>
      </c>
      <c r="D5451" s="26" t="str">
        <f>[1]!b_calc_yield(A5451,日期设置!$B$2,F5451,1,R5451,1,O5451,L5451,S5451,)</f>
        <v>Fetching...</v>
      </c>
      <c r="E5451" s="26">
        <f t="shared" si="170"/>
        <v>8.621462977047134</v>
      </c>
      <c r="F5451" s="18">
        <f>[1]!b_dq_cleanprice($A5451,日期设置!B$2)</f>
        <v>99.247299999999996</v>
      </c>
      <c r="G5451" s="18" t="str">
        <f t="shared" si="171"/>
        <v>2.12 + 0</v>
      </c>
      <c r="H5451" s="27">
        <f>[1]!b_dq_pctchange($A5451,日期设置!$B$2,1)/100</f>
        <v>0</v>
      </c>
      <c r="I5451" s="26">
        <f>[1]!b_pq_pctchange(A5451,日期设置!$B$4,日期设置!$B$2,1)</f>
        <v>0</v>
      </c>
      <c r="J5451" s="26">
        <f>[1]!b_pq_pctchange(A5451,日期设置!$C$4,日期设置!$B$2,1)</f>
        <v>0.77771030874865921</v>
      </c>
      <c r="K5451" s="52">
        <f>[1]!b_dq_amount($A5451,日期设置!B$2,2,10000)</f>
        <v>0</v>
      </c>
      <c r="L5451" s="26">
        <f>[1]!b_info_latestpar(A5451,日期设置!$B$2)</f>
        <v>100</v>
      </c>
      <c r="M5451" s="6">
        <f>[1]!b_info_outstandingbalance($A5451,日期设置!B$2)</f>
        <v>5</v>
      </c>
      <c r="N5451" s="7">
        <f>[1]!b_info_latestissurercreditrating2(A5451,日期设置!$B$2,"102","1")</f>
        <v>0</v>
      </c>
      <c r="O5451" s="8">
        <v>3.8</v>
      </c>
      <c r="P5451" s="9">
        <f>[1]!b_info_repurchasedate(A5451)</f>
        <v>0</v>
      </c>
      <c r="Q5451" s="8" t="s">
        <v>16274</v>
      </c>
      <c r="R5451" s="2" t="str">
        <f>IF((--IF(P5451=0,Q5451,P5451))&gt;(--日期设置!$B$2),IF(P5451=0,Q5451,P5451),Q5451)</f>
        <v>2023-05-08</v>
      </c>
      <c r="S5451" s="2" t="s">
        <v>18057</v>
      </c>
      <c r="T5451" s="8">
        <f>[1]!b_anal_ptmyear($A5451,日期设置!$B$2)</f>
        <v>2.128767123287671</v>
      </c>
      <c r="U5451" s="8">
        <f>[1]!b_anal_termifexercise($A5451,日期设置!B$2)</f>
        <v>0</v>
      </c>
      <c r="V5451" s="10">
        <f>[1]!b_dq_dirtyprice(A5451,日期设置!$B$2)</f>
        <v>102.55800000000001</v>
      </c>
      <c r="W5451" s="11">
        <f>IF(U5451=0,ROUNDUP((Q5451-日期设置!$B$2)/365,0),ROUNDUP((R5451-日期设置!$B$2)/365,0))</f>
        <v>3</v>
      </c>
      <c r="X5451" s="18">
        <f>_xlfn.IFNA(VLOOKUP(A5451,过往入选债券!A:D,4,0),2)</f>
        <v>2</v>
      </c>
      <c r="Y5451">
        <f>_xlfn.IFNA(VLOOKUP(C5451,[2]Sheet1!$A:$A,1,0),3)</f>
        <v>3</v>
      </c>
    </row>
    <row r="5452" spans="1:25" hidden="1" x14ac:dyDescent="0.2">
      <c r="A5452" s="21" t="s">
        <v>5896</v>
      </c>
      <c r="B5452" s="21" t="s">
        <v>5897</v>
      </c>
      <c r="C5452" s="37" t="s">
        <v>292</v>
      </c>
      <c r="D5452" s="26" t="str">
        <f>[1]!b_calc_yield(A5452,日期设置!$B$2,F5452,1,R5452,1,O5452,L5452,S5452,)</f>
        <v>Fetching...</v>
      </c>
      <c r="E5452" s="26">
        <f t="shared" si="170"/>
        <v>6.4377124211758341</v>
      </c>
      <c r="F5452" s="18">
        <f>[1]!b_dq_cleanprice($A5452,日期设置!B$2)</f>
        <v>102.1844</v>
      </c>
      <c r="G5452" s="18" t="str">
        <f t="shared" si="171"/>
        <v>1.57 + 0</v>
      </c>
      <c r="H5452" s="27">
        <f>[1]!b_dq_pctchange($A5452,日期设置!$B$2,1)/100</f>
        <v>0</v>
      </c>
      <c r="I5452" s="26">
        <f>[1]!b_pq_pctchange(A5452,日期设置!$B$4,日期设置!$B$2,1)</f>
        <v>0</v>
      </c>
      <c r="J5452" s="26">
        <f>[1]!b_pq_pctchange(A5452,日期设置!$C$4,日期设置!$B$2,1)</f>
        <v>0</v>
      </c>
      <c r="K5452" s="52">
        <f>[1]!b_dq_amount($A5452,日期设置!B$2,2,10000)</f>
        <v>0</v>
      </c>
      <c r="L5452" s="26">
        <f>[1]!b_info_latestpar(A5452,日期设置!$B$2)</f>
        <v>100</v>
      </c>
      <c r="M5452" s="6">
        <f>[1]!b_info_outstandingbalance($A5452,日期设置!B$2)</f>
        <v>5</v>
      </c>
      <c r="N5452" s="7" t="str">
        <f>[1]!b_info_latestissurercreditrating2(A5452,日期设置!$B$2,"102","1")</f>
        <v>AA</v>
      </c>
      <c r="O5452" s="8">
        <v>5.65</v>
      </c>
      <c r="P5452" s="9">
        <f>[1]!b_info_repurchasedate(A5452)</f>
        <v>0</v>
      </c>
      <c r="Q5452" s="8" t="s">
        <v>17243</v>
      </c>
      <c r="R5452" s="2" t="str">
        <f>IF((--IF(P5452=0,Q5452,P5452))&gt;(--日期设置!$B$2),IF(P5452=0,Q5452,P5452),Q5452)</f>
        <v>2022-10-19</v>
      </c>
      <c r="S5452" s="2" t="s">
        <v>18186</v>
      </c>
      <c r="T5452" s="8">
        <f>[1]!b_anal_ptmyear($A5452,日期设置!$B$2)</f>
        <v>1.5780821917808219</v>
      </c>
      <c r="U5452" s="8">
        <f>[1]!b_anal_termifexercise($A5452,日期设置!B$2)</f>
        <v>0</v>
      </c>
      <c r="V5452" s="10">
        <f>[1]!b_dq_dirtyprice(A5452,日期设置!$B$2)</f>
        <v>104.5682</v>
      </c>
      <c r="W5452" s="11">
        <f>IF(U5452=0,ROUNDUP((Q5452-日期设置!$B$2)/365,0),ROUNDUP((R5452-日期设置!$B$2)/365,0))</f>
        <v>2</v>
      </c>
      <c r="X5452" s="18">
        <f>_xlfn.IFNA(VLOOKUP(A5452,过往入选债券!A:D,4,0),2)</f>
        <v>2</v>
      </c>
      <c r="Y5452">
        <f>_xlfn.IFNA(VLOOKUP(C5452,[2]Sheet1!$A:$A,1,0),3)</f>
        <v>3</v>
      </c>
    </row>
    <row r="5453" spans="1:25" hidden="1" x14ac:dyDescent="0.2">
      <c r="A5453" s="28" t="s">
        <v>21214</v>
      </c>
      <c r="B5453" s="28" t="s">
        <v>21215</v>
      </c>
      <c r="C5453" s="39" t="s">
        <v>21281</v>
      </c>
      <c r="D5453" s="26" t="str">
        <f>[1]!b_calc_yield(A5453,日期设置!$B$2,F5453,1,R5453,1,O5453,L5453,S5453,)</f>
        <v>Fetching...</v>
      </c>
      <c r="E5453" s="26">
        <f t="shared" si="170"/>
        <v>39.36885537929431</v>
      </c>
      <c r="F5453" s="18">
        <f>[1]!b_dq_cleanprice($A5453,日期设置!B$2)</f>
        <v>100.1964</v>
      </c>
      <c r="G5453" s="18" t="str">
        <f t="shared" si="171"/>
        <v>9.59 + 4.6</v>
      </c>
      <c r="H5453" s="27">
        <f>[1]!b_dq_pctchange($A5453,日期设置!$B$2,1)/100</f>
        <v>0</v>
      </c>
      <c r="I5453" s="26">
        <f>[1]!b_pq_pctchange(A5453,日期设置!$B$4,日期设置!$B$2,1)</f>
        <v>0</v>
      </c>
      <c r="J5453" s="26">
        <f>[1]!b_pq_pctchange(A5453,日期设置!$C$4,日期设置!$B$2,1)</f>
        <v>0</v>
      </c>
      <c r="K5453" s="52">
        <f>[1]!b_dq_amount($A5453,日期设置!B$2,2,10000)</f>
        <v>0</v>
      </c>
      <c r="L5453" s="26">
        <f>[1]!b_info_latestpar(A5453,日期设置!$B$2)</f>
        <v>100</v>
      </c>
      <c r="M5453" s="6">
        <f>[1]!b_info_outstandingbalance($A5453,日期设置!B$2)</f>
        <v>45</v>
      </c>
      <c r="N5453" s="7" t="str">
        <f>[1]!b_info_latestissurercreditrating2(A5453,日期设置!$B$2,"102","1")</f>
        <v>AAA</v>
      </c>
      <c r="O5453" s="8">
        <v>4.2</v>
      </c>
      <c r="P5453" s="9">
        <f>[1]!b_info_repurchasedate(A5453)</f>
        <v>0</v>
      </c>
      <c r="Q5453" s="8" t="s">
        <v>21307</v>
      </c>
      <c r="R5453" s="2" t="str">
        <f>IF((--IF(P5453=0,Q5453,P5453))&gt;(--日期设置!$B$2),IF(P5453=0,Q5453,P5453),Q5453)</f>
        <v>2030-10-26</v>
      </c>
      <c r="S5453" s="31" t="s">
        <v>16110</v>
      </c>
      <c r="T5453" s="8">
        <f>[1]!b_anal_ptmyear($A5453,日期设置!$B$2)</f>
        <v>9.5972602739726032</v>
      </c>
      <c r="U5453" s="8">
        <f>[1]!b_anal_termifexercise($A5453,日期设置!B$2)</f>
        <v>4.5999999999999996</v>
      </c>
      <c r="V5453" s="10">
        <f>[1]!b_dq_dirtyprice(A5453,日期设置!$B$2)</f>
        <v>101.8879</v>
      </c>
      <c r="W5453" s="11">
        <f>IF(U5453=0,ROUNDUP((Q5453-日期设置!$B$2)/365,0),ROUNDUP((R5453-日期设置!$B$2)/365,0))</f>
        <v>10</v>
      </c>
      <c r="X5453" s="18">
        <f>_xlfn.IFNA(VLOOKUP(A5453,过往入选债券!A:D,4,0),2)</f>
        <v>2</v>
      </c>
      <c r="Y5453">
        <f>_xlfn.IFNA(VLOOKUP(C5453,[2]Sheet1!$A:$A,1,0),3)</f>
        <v>3</v>
      </c>
    </row>
    <row r="5454" spans="1:25" hidden="1" x14ac:dyDescent="0.2">
      <c r="A5454" s="21" t="s">
        <v>8712</v>
      </c>
      <c r="B5454" s="21" t="s">
        <v>8713</v>
      </c>
      <c r="C5454" s="37" t="s">
        <v>1397</v>
      </c>
      <c r="D5454" s="26" t="str">
        <f>[1]!b_calc_yield(A5454,日期设置!$B$2,F5454,1,R5454,1,O5454,L5454,S5454,)</f>
        <v>Fetching...</v>
      </c>
      <c r="E5454" s="26">
        <f t="shared" si="170"/>
        <v>5.0117785798452275</v>
      </c>
      <c r="F5454" s="18">
        <f>[1]!b_dq_cleanprice($A5454,日期设置!B$2)</f>
        <v>101.1071</v>
      </c>
      <c r="G5454" s="18" t="str">
        <f t="shared" si="171"/>
        <v>3.24 + 1.24</v>
      </c>
      <c r="H5454" s="27">
        <f>[1]!b_dq_pctchange($A5454,日期设置!$B$2,1)/100</f>
        <v>0</v>
      </c>
      <c r="I5454" s="26">
        <f>[1]!b_pq_pctchange(A5454,日期设置!$B$4,日期设置!$B$2,1)</f>
        <v>0</v>
      </c>
      <c r="J5454" s="26">
        <f>[1]!b_pq_pctchange(A5454,日期设置!$C$4,日期设置!$B$2,1)</f>
        <v>0</v>
      </c>
      <c r="K5454" s="52">
        <f>[1]!b_dq_amount($A5454,日期设置!B$2,2,10000)</f>
        <v>0</v>
      </c>
      <c r="L5454" s="26">
        <f>[1]!b_info_latestpar(A5454,日期设置!$B$2)</f>
        <v>100</v>
      </c>
      <c r="M5454" s="6">
        <f>[1]!b_info_outstandingbalance($A5454,日期设置!B$2)</f>
        <v>8.6</v>
      </c>
      <c r="N5454" s="7" t="str">
        <f>[1]!b_info_latestissurercreditrating2(A5454,日期设置!$B$2,"102","1")</f>
        <v>AA+</v>
      </c>
      <c r="O5454" s="8">
        <v>5.12</v>
      </c>
      <c r="P5454" s="9" t="str">
        <f>[1]!b_info_repurchasedate(A5454)</f>
        <v>2022-06-19</v>
      </c>
      <c r="Q5454" s="8" t="s">
        <v>16093</v>
      </c>
      <c r="R5454" s="2" t="str">
        <f>IF((--IF(P5454=0,Q5454,P5454))&gt;(--日期设置!$B$2),IF(P5454=0,Q5454,P5454),Q5454)</f>
        <v>2022-06-19</v>
      </c>
      <c r="S5454" s="2" t="s">
        <v>18856</v>
      </c>
      <c r="T5454" s="8">
        <f>[1]!b_anal_ptmyear($A5454,日期设置!$B$2)</f>
        <v>3.2438356164383562</v>
      </c>
      <c r="U5454" s="8">
        <f>[1]!b_anal_termifexercise($A5454,日期设置!B$2)</f>
        <v>1.2438356164383562</v>
      </c>
      <c r="V5454" s="10">
        <f>[1]!b_dq_dirtyprice(A5454,日期设置!$B$2)</f>
        <v>104.9787</v>
      </c>
      <c r="W5454" s="11">
        <f>IF(U5454=0,ROUNDUP((Q5454-日期设置!$B$2)/365,0),ROUNDUP((R5454-日期设置!$B$2)/365,0))</f>
        <v>2</v>
      </c>
      <c r="X5454" s="18">
        <f>_xlfn.IFNA(VLOOKUP(A5454,过往入选债券!A:D,4,0),2)</f>
        <v>2</v>
      </c>
      <c r="Y5454">
        <f>_xlfn.IFNA(VLOOKUP(C5454,[2]Sheet1!$A:$A,1,0),3)</f>
        <v>3</v>
      </c>
    </row>
    <row r="5455" spans="1:25" hidden="1" x14ac:dyDescent="0.2">
      <c r="A5455" s="21" t="s">
        <v>8918</v>
      </c>
      <c r="B5455" s="21" t="s">
        <v>8919</v>
      </c>
      <c r="C5455" s="37" t="s">
        <v>496</v>
      </c>
      <c r="D5455" s="26" t="str">
        <f>[1]!b_calc_yield(A5455,日期设置!$B$2,F5455,1,R5455,1,O5455,L5455,S5455,)</f>
        <v>Fetching...</v>
      </c>
      <c r="E5455" s="26">
        <f t="shared" si="170"/>
        <v>13.602727084538468</v>
      </c>
      <c r="F5455" s="18">
        <f>[1]!b_dq_cleanprice($A5455,日期设置!B$2)</f>
        <v>100.5587</v>
      </c>
      <c r="G5455" s="18" t="str">
        <f t="shared" si="171"/>
        <v>3.35 + 0</v>
      </c>
      <c r="H5455" s="27">
        <f>[1]!b_dq_pctchange($A5455,日期设置!$B$2,1)/100</f>
        <v>0</v>
      </c>
      <c r="I5455" s="26">
        <f>[1]!b_pq_pctchange(A5455,日期设置!$B$4,日期设置!$B$2,1)</f>
        <v>0</v>
      </c>
      <c r="J5455" s="26">
        <f>[1]!b_pq_pctchange(A5455,日期设置!$C$4,日期设置!$B$2,1)</f>
        <v>0</v>
      </c>
      <c r="K5455" s="52">
        <f>[1]!b_dq_amount($A5455,日期设置!B$2,2,10000)</f>
        <v>0</v>
      </c>
      <c r="L5455" s="26">
        <f>[1]!b_info_latestpar(A5455,日期设置!$B$2)</f>
        <v>100</v>
      </c>
      <c r="M5455" s="6">
        <f>[1]!b_info_outstandingbalance($A5455,日期设置!B$2)</f>
        <v>8</v>
      </c>
      <c r="N5455" s="7" t="str">
        <f>[1]!b_info_latestissurercreditrating2(A5455,日期设置!$B$2,"102","1")</f>
        <v>AAA</v>
      </c>
      <c r="O5455" s="8">
        <v>4.3600000000000003</v>
      </c>
      <c r="P5455" s="9">
        <f>[1]!b_info_repurchasedate(A5455)</f>
        <v>0</v>
      </c>
      <c r="Q5455" s="8" t="s">
        <v>17271</v>
      </c>
      <c r="R5455" s="2" t="str">
        <f>IF((--IF(P5455=0,Q5455,P5455))&gt;(--日期设置!$B$2),IF(P5455=0,Q5455,P5455),Q5455)</f>
        <v>2024-07-29</v>
      </c>
      <c r="S5455" s="2" t="s">
        <v>18036</v>
      </c>
      <c r="T5455" s="8">
        <f>[1]!b_anal_ptmyear($A5455,日期设置!$B$2)</f>
        <v>3.3534246575342466</v>
      </c>
      <c r="U5455" s="8">
        <f>[1]!b_anal_termifexercise($A5455,日期设置!B$2)</f>
        <v>0</v>
      </c>
      <c r="V5455" s="10">
        <f>[1]!b_dq_dirtyprice(A5455,日期设置!$B$2)</f>
        <v>103.37779999999999</v>
      </c>
      <c r="W5455" s="11">
        <f>IF(U5455=0,ROUNDUP((Q5455-日期设置!$B$2)/365,0),ROUNDUP((R5455-日期设置!$B$2)/365,0))</f>
        <v>4</v>
      </c>
      <c r="X5455" s="18">
        <f>_xlfn.IFNA(VLOOKUP(A5455,过往入选债券!A:D,4,0),2)</f>
        <v>2</v>
      </c>
      <c r="Y5455">
        <f>_xlfn.IFNA(VLOOKUP(C5455,[2]Sheet1!$A:$A,1,0),3)</f>
        <v>3</v>
      </c>
    </row>
    <row r="5456" spans="1:25" hidden="1" x14ac:dyDescent="0.2">
      <c r="A5456" s="21" t="s">
        <v>8231</v>
      </c>
      <c r="B5456" s="21" t="s">
        <v>8232</v>
      </c>
      <c r="C5456" s="37" t="s">
        <v>1530</v>
      </c>
      <c r="D5456" s="26" t="str">
        <f>[1]!b_calc_yield(A5456,日期设置!$B$2,F5456,1,R5456,1,O5456,L5456,S5456,)</f>
        <v>Fetching...</v>
      </c>
      <c r="E5456" s="26">
        <f t="shared" si="170"/>
        <v>4.0062615243866118</v>
      </c>
      <c r="F5456" s="18">
        <f>[1]!b_dq_cleanprice($A5456,日期设置!B$2)</f>
        <v>100.8785</v>
      </c>
      <c r="G5456" s="18" t="str">
        <f t="shared" si="171"/>
        <v>1.00 + 0</v>
      </c>
      <c r="H5456" s="27">
        <f>[1]!b_dq_pctchange($A5456,日期设置!$B$2,1)/100</f>
        <v>0</v>
      </c>
      <c r="I5456" s="26">
        <f>[1]!b_pq_pctchange(A5456,日期设置!$B$4,日期设置!$B$2,1)</f>
        <v>0</v>
      </c>
      <c r="J5456" s="26">
        <f>[1]!b_pq_pctchange(A5456,日期设置!$C$4,日期设置!$B$2,1)</f>
        <v>0.26846664890804284</v>
      </c>
      <c r="K5456" s="52">
        <f>[1]!b_dq_amount($A5456,日期设置!B$2,2,10000)</f>
        <v>0</v>
      </c>
      <c r="L5456" s="26">
        <f>[1]!b_info_latestpar(A5456,日期设置!$B$2)</f>
        <v>100</v>
      </c>
      <c r="M5456" s="6">
        <f>[1]!b_info_outstandingbalance($A5456,日期设置!B$2)</f>
        <v>1</v>
      </c>
      <c r="N5456" s="7" t="str">
        <f>[1]!b_info_latestissurercreditrating2(A5456,日期设置!$B$2,"102","1")</f>
        <v>AA</v>
      </c>
      <c r="O5456" s="8">
        <v>5.08</v>
      </c>
      <c r="P5456" s="9">
        <f>[1]!b_info_repurchasedate(A5456)</f>
        <v>0</v>
      </c>
      <c r="Q5456" s="8" t="s">
        <v>16120</v>
      </c>
      <c r="R5456" s="2" t="str">
        <f>IF((--IF(P5456=0,Q5456,P5456))&gt;(--日期设置!$B$2),IF(P5456=0,Q5456,P5456),Q5456)</f>
        <v>2022-03-25</v>
      </c>
      <c r="S5456" s="2" t="s">
        <v>17911</v>
      </c>
      <c r="T5456" s="8">
        <f>[1]!b_anal_ptmyear($A5456,日期设置!$B$2)</f>
        <v>1.0082191780821919</v>
      </c>
      <c r="U5456" s="8">
        <f>[1]!b_anal_termifexercise($A5456,日期设置!B$2)</f>
        <v>0</v>
      </c>
      <c r="V5456" s="10">
        <f>[1]!b_dq_dirtyprice(A5456,日期设置!$B$2)</f>
        <v>105.91670000000001</v>
      </c>
      <c r="W5456" s="11">
        <f>IF(U5456=0,ROUNDUP((Q5456-日期设置!$B$2)/365,0),ROUNDUP((R5456-日期设置!$B$2)/365,0))</f>
        <v>2</v>
      </c>
      <c r="X5456" s="18">
        <f>_xlfn.IFNA(VLOOKUP(A5456,过往入选债券!A:D,4,0),2)</f>
        <v>2</v>
      </c>
      <c r="Y5456">
        <f>_xlfn.IFNA(VLOOKUP(C5456,[2]Sheet1!$A:$A,1,0),3)</f>
        <v>3</v>
      </c>
    </row>
    <row r="5457" spans="1:25" hidden="1" x14ac:dyDescent="0.2">
      <c r="A5457" s="21" t="s">
        <v>5245</v>
      </c>
      <c r="B5457" s="21" t="s">
        <v>5246</v>
      </c>
      <c r="C5457" s="37" t="s">
        <v>426</v>
      </c>
      <c r="D5457" s="26" t="str">
        <f>[1]!b_calc_yield(A5457,日期设置!$B$2,F5457,1,R5457,1,O5457,L5457,S5457,)</f>
        <v>Fetching...</v>
      </c>
      <c r="E5457" s="26">
        <f t="shared" si="170"/>
        <v>5.6897120425849268</v>
      </c>
      <c r="F5457" s="18">
        <f>[1]!b_dq_cleanprice($A5457,日期设置!B$2)</f>
        <v>98.9</v>
      </c>
      <c r="G5457" s="18" t="str">
        <f t="shared" si="171"/>
        <v>1.38 + 0</v>
      </c>
      <c r="H5457" s="27">
        <f>[1]!b_dq_pctchange($A5457,日期设置!$B$2,1)/100</f>
        <v>0</v>
      </c>
      <c r="I5457" s="26">
        <f>[1]!b_pq_pctchange(A5457,日期设置!$B$4,日期设置!$B$2,1)</f>
        <v>0</v>
      </c>
      <c r="J5457" s="26">
        <f>[1]!b_pq_pctchange(A5457,日期设置!$C$4,日期设置!$B$2,1)</f>
        <v>0.4290320123886161</v>
      </c>
      <c r="K5457" s="52">
        <f>[1]!b_dq_amount($A5457,日期设置!B$2,2,10000)</f>
        <v>0</v>
      </c>
      <c r="L5457" s="26">
        <f>[1]!b_info_latestpar(A5457,日期设置!$B$2)</f>
        <v>100</v>
      </c>
      <c r="M5457" s="6">
        <f>[1]!b_info_outstandingbalance($A5457,日期设置!B$2)</f>
        <v>10</v>
      </c>
      <c r="N5457" s="7" t="str">
        <f>[1]!b_info_latestissurercreditrating2(A5457,日期设置!$B$2,"102","1")</f>
        <v>AAA</v>
      </c>
      <c r="O5457" s="8">
        <v>3.35</v>
      </c>
      <c r="P5457" s="9">
        <f>[1]!b_info_repurchasedate(A5457)</f>
        <v>0</v>
      </c>
      <c r="Q5457" s="8" t="s">
        <v>16528</v>
      </c>
      <c r="R5457" s="2" t="str">
        <f>IF((--IF(P5457=0,Q5457,P5457))&gt;(--日期设置!$B$2),IF(P5457=0,Q5457,P5457),Q5457)</f>
        <v>2022-08-10</v>
      </c>
      <c r="S5457" s="2" t="s">
        <v>17807</v>
      </c>
      <c r="T5457" s="8">
        <f>[1]!b_anal_ptmyear($A5457,日期设置!$B$2)</f>
        <v>1.3863013698630138</v>
      </c>
      <c r="U5457" s="8">
        <f>[1]!b_anal_termifexercise($A5457,日期设置!B$2)</f>
        <v>0</v>
      </c>
      <c r="V5457" s="10">
        <f>[1]!b_dq_dirtyprice(A5457,日期设置!$B$2)</f>
        <v>100.9559</v>
      </c>
      <c r="W5457" s="11">
        <f>IF(U5457=0,ROUNDUP((Q5457-日期设置!$B$2)/365,0),ROUNDUP((R5457-日期设置!$B$2)/365,0))</f>
        <v>2</v>
      </c>
      <c r="X5457" s="18">
        <f>_xlfn.IFNA(VLOOKUP(A5457,过往入选债券!A:D,4,0),2)</f>
        <v>2</v>
      </c>
      <c r="Y5457">
        <f>_xlfn.IFNA(VLOOKUP(C5457,[2]Sheet1!$A:$A,1,0),3)</f>
        <v>3</v>
      </c>
    </row>
    <row r="5458" spans="1:25" hidden="1" x14ac:dyDescent="0.2">
      <c r="A5458" s="21" t="s">
        <v>21802</v>
      </c>
      <c r="B5458" s="21" t="s">
        <v>21978</v>
      </c>
      <c r="C5458" s="37" t="s">
        <v>938</v>
      </c>
      <c r="D5458" s="26" t="str">
        <f>[1]!b_calc_yield(A5458,日期设置!$B$2,F5458,1,R5458,1,O5458,L5458,S5458,)</f>
        <v>Fetching...</v>
      </c>
      <c r="E5458" s="26">
        <f t="shared" si="170"/>
        <v>11.251590144615363</v>
      </c>
      <c r="F5458" s="18">
        <f>[1]!b_dq_cleanprice($A5458,日期设置!B$2)</f>
        <v>101.27549999999999</v>
      </c>
      <c r="G5458" s="18" t="str">
        <f t="shared" si="171"/>
        <v>2.73 + 0</v>
      </c>
      <c r="H5458" s="27">
        <f>[1]!b_dq_pctchange($A5458,日期设置!$B$2,1)/100</f>
        <v>0</v>
      </c>
      <c r="I5458" s="26">
        <f>[1]!b_pq_pctchange(A5458,日期设置!$B$4,日期设置!$B$2,1)</f>
        <v>0</v>
      </c>
      <c r="J5458" s="26">
        <f>[1]!b_pq_pctchange(A5458,日期设置!$C$4,日期设置!$B$2,1)</f>
        <v>-5.9243987476384561E-4</v>
      </c>
      <c r="K5458" s="52">
        <f>[1]!b_dq_amount($A5458,日期设置!B$2,2,10000)</f>
        <v>0</v>
      </c>
      <c r="L5458" s="26">
        <f>[1]!b_info_latestpar(A5458,日期设置!$B$2)</f>
        <v>100</v>
      </c>
      <c r="M5458" s="6">
        <f>[1]!b_info_outstandingbalance($A5458,日期设置!B$2)</f>
        <v>18</v>
      </c>
      <c r="N5458" s="7" t="str">
        <f>[1]!b_info_latestissurercreditrating2(A5458,日期设置!$B$2,"102","1")</f>
        <v>AAA</v>
      </c>
      <c r="O5458" s="48">
        <v>4.68</v>
      </c>
      <c r="P5458" s="9">
        <f>[1]!b_info_repurchasedate(A5458)</f>
        <v>0</v>
      </c>
      <c r="Q5458" s="47" t="s">
        <v>22198</v>
      </c>
      <c r="R5458" s="2" t="str">
        <f>IF((--IF(P5458=0,Q5458,P5458))&gt;(--日期设置!$B$2),IF(P5458=0,Q5458,P5458),Q5458)</f>
        <v>2023-12-16</v>
      </c>
      <c r="S5458" s="47" t="s">
        <v>16482</v>
      </c>
      <c r="T5458" s="8">
        <f>[1]!b_anal_ptmyear($A5458,日期设置!$B$2)</f>
        <v>2.7369863013698632</v>
      </c>
      <c r="U5458" s="8">
        <f>[1]!b_anal_termifexercise($A5458,日期设置!B$2)</f>
        <v>0</v>
      </c>
      <c r="V5458" s="10">
        <f>[1]!b_dq_dirtyprice(A5458,日期设置!$B$2)</f>
        <v>102.5064</v>
      </c>
      <c r="W5458" s="11">
        <f>IF(U5458=0,ROUNDUP((Q5458-日期设置!$B$2)/365,0),ROUNDUP((R5458-日期设置!$B$2)/365,0))</f>
        <v>3</v>
      </c>
      <c r="X5458" s="18">
        <f>_xlfn.IFNA(VLOOKUP(A5458,过往入选债券!A:D,4,0),2)</f>
        <v>2</v>
      </c>
      <c r="Y5458" s="45">
        <f>_xlfn.IFNA(VLOOKUP(C5458,[2]Sheet1!$A:$A,1,0),3)</f>
        <v>3</v>
      </c>
    </row>
    <row r="5459" spans="1:25" hidden="1" x14ac:dyDescent="0.2">
      <c r="A5459" s="28" t="s">
        <v>19409</v>
      </c>
      <c r="B5459" s="28" t="s">
        <v>19410</v>
      </c>
      <c r="C5459" s="38" t="s">
        <v>2015</v>
      </c>
      <c r="D5459" s="26" t="str">
        <f>[1]!b_calc_yield(A5459,日期设置!$B$2,F5459,1,R5459,1,O5459,L5459,S5459,)</f>
        <v>Fetching...</v>
      </c>
      <c r="E5459" s="26">
        <f t="shared" si="170"/>
        <v>9.8674192752880039</v>
      </c>
      <c r="F5459" s="18">
        <f>[1]!b_dq_cleanprice($A5459,日期设置!B$2)</f>
        <v>99.8</v>
      </c>
      <c r="G5459" s="18" t="str">
        <f t="shared" si="171"/>
        <v>2.41 + 0</v>
      </c>
      <c r="H5459" s="27">
        <f>[1]!b_dq_pctchange($A5459,日期设置!$B$2,1)/100</f>
        <v>0</v>
      </c>
      <c r="I5459" s="26">
        <f>[1]!b_pq_pctchange(A5459,日期设置!$B$4,日期设置!$B$2,1)</f>
        <v>0</v>
      </c>
      <c r="J5459" s="26">
        <f>[1]!b_pq_pctchange(A5459,日期设置!$C$4,日期设置!$B$2,1)</f>
        <v>-8.1396617785309988E-2</v>
      </c>
      <c r="K5459" s="52">
        <f>[1]!b_dq_amount($A5459,日期设置!B$2,2,10000)</f>
        <v>0</v>
      </c>
      <c r="L5459" s="26">
        <f>[1]!b_info_latestpar(A5459,日期设置!$B$2)</f>
        <v>100</v>
      </c>
      <c r="M5459" s="6">
        <f>[1]!b_info_outstandingbalance($A5459,日期设置!B$2)</f>
        <v>15</v>
      </c>
      <c r="N5459" s="7" t="str">
        <f>[1]!b_info_latestissurercreditrating2(A5459,日期设置!$B$2,"102","1")</f>
        <v>AA+</v>
      </c>
      <c r="O5459" s="8">
        <v>4.09</v>
      </c>
      <c r="P5459" s="9">
        <f>[1]!b_info_repurchasedate(A5459)</f>
        <v>0</v>
      </c>
      <c r="Q5459" s="8" t="s">
        <v>19992</v>
      </c>
      <c r="R5459" s="2" t="str">
        <f>IF((--IF(P5459=0,Q5459,P5459))&gt;(--日期设置!$B$2),IF(P5459=0,Q5459,P5459),Q5459)</f>
        <v>2023-08-21</v>
      </c>
      <c r="S5459" s="31" t="s">
        <v>19109</v>
      </c>
      <c r="T5459" s="8">
        <f>[1]!b_anal_ptmyear($A5459,日期设置!$B$2)</f>
        <v>2.4164383561643836</v>
      </c>
      <c r="U5459" s="8">
        <f>[1]!b_anal_termifexercise($A5459,日期设置!B$2)</f>
        <v>0</v>
      </c>
      <c r="V5459" s="10">
        <f>[1]!b_dq_dirtyprice(A5459,日期设置!$B$2)</f>
        <v>102.18680000000001</v>
      </c>
      <c r="W5459" s="11">
        <f>IF(U5459=0,ROUNDUP((Q5459-日期设置!$B$2)/365,0),ROUNDUP((R5459-日期设置!$B$2)/365,0))</f>
        <v>3</v>
      </c>
      <c r="X5459" s="18">
        <f>_xlfn.IFNA(VLOOKUP(A5459,过往入选债券!A:D,4,0),2)</f>
        <v>2</v>
      </c>
      <c r="Y5459">
        <f>_xlfn.IFNA(VLOOKUP(C5459,[2]Sheet1!$A:$A,1,0),3)</f>
        <v>3</v>
      </c>
    </row>
    <row r="5460" spans="1:25" hidden="1" x14ac:dyDescent="0.2">
      <c r="A5460" s="21" t="s">
        <v>8294</v>
      </c>
      <c r="B5460" s="21" t="s">
        <v>8295</v>
      </c>
      <c r="C5460" s="37" t="s">
        <v>44</v>
      </c>
      <c r="D5460" s="26" t="str">
        <f>[1]!b_calc_yield(A5460,日期设置!$B$2,F5460,1,R5460,1,O5460,L5460,S5460,)</f>
        <v>Fetching...</v>
      </c>
      <c r="E5460" s="26">
        <f t="shared" si="170"/>
        <v>4.0560849797673937</v>
      </c>
      <c r="F5460" s="18">
        <f>[1]!b_dq_cleanprice($A5460,日期设置!B$2)</f>
        <v>100.7516</v>
      </c>
      <c r="G5460" s="18" t="str">
        <f t="shared" si="171"/>
        <v>1.01 + 0</v>
      </c>
      <c r="H5460" s="27">
        <f>[1]!b_dq_pctchange($A5460,日期设置!$B$2,1)/100</f>
        <v>0</v>
      </c>
      <c r="I5460" s="26">
        <f>[1]!b_pq_pctchange(A5460,日期设置!$B$4,日期设置!$B$2,1)</f>
        <v>0</v>
      </c>
      <c r="J5460" s="26">
        <f>[1]!b_pq_pctchange(A5460,日期设置!$C$4,日期设置!$B$2,1)</f>
        <v>-4.2760184811314168E-2</v>
      </c>
      <c r="K5460" s="52">
        <f>[1]!b_dq_amount($A5460,日期设置!B$2,2,10000)</f>
        <v>0</v>
      </c>
      <c r="L5460" s="26">
        <f>[1]!b_info_latestpar(A5460,日期设置!$B$2)</f>
        <v>100</v>
      </c>
      <c r="M5460" s="6">
        <f>[1]!b_info_outstandingbalance($A5460,日期设置!B$2)</f>
        <v>4.5</v>
      </c>
      <c r="N5460" s="7" t="str">
        <f>[1]!b_info_latestissurercreditrating2(A5460,日期设置!$B$2,"102","1")</f>
        <v>AA</v>
      </c>
      <c r="O5460" s="8">
        <v>4.9400000000000004</v>
      </c>
      <c r="P5460" s="9">
        <f>[1]!b_info_repurchasedate(A5460)</f>
        <v>0</v>
      </c>
      <c r="Q5460" s="8" t="s">
        <v>17038</v>
      </c>
      <c r="R5460" s="2" t="str">
        <f>IF((--IF(P5460=0,Q5460,P5460))&gt;(--日期设置!$B$2),IF(P5460=0,Q5460,P5460),Q5460)</f>
        <v>2022-03-29</v>
      </c>
      <c r="S5460" s="2" t="s">
        <v>18641</v>
      </c>
      <c r="T5460" s="8">
        <f>[1]!b_anal_ptmyear($A5460,日期设置!$B$2)</f>
        <v>1.0191780821917809</v>
      </c>
      <c r="U5460" s="8">
        <f>[1]!b_anal_termifexercise($A5460,日期设置!B$2)</f>
        <v>0</v>
      </c>
      <c r="V5460" s="10">
        <f>[1]!b_dq_dirtyprice(A5460,日期设置!$B$2)</f>
        <v>105.59690000000001</v>
      </c>
      <c r="W5460" s="11">
        <f>IF(U5460=0,ROUNDUP((Q5460-日期设置!$B$2)/365,0),ROUNDUP((R5460-日期设置!$B$2)/365,0))</f>
        <v>2</v>
      </c>
      <c r="X5460" s="18">
        <f>_xlfn.IFNA(VLOOKUP(A5460,过往入选债券!A:D,4,0),2)</f>
        <v>2</v>
      </c>
      <c r="Y5460">
        <f>_xlfn.IFNA(VLOOKUP(C5460,[2]Sheet1!$A:$A,1,0),3)</f>
        <v>3</v>
      </c>
    </row>
    <row r="5461" spans="1:25" x14ac:dyDescent="0.2">
      <c r="A5461" s="28" t="s">
        <v>19389</v>
      </c>
      <c r="B5461" s="28" t="s">
        <v>19390</v>
      </c>
      <c r="C5461" s="38" t="s">
        <v>63</v>
      </c>
      <c r="D5461" s="26" t="str">
        <f>[1]!b_calc_yield(A5461,日期设置!$B$2,F5461,1,R5461,1,O5461,L5461,S5461,)</f>
        <v>Fetching...</v>
      </c>
      <c r="E5461" s="26">
        <f t="shared" si="170"/>
        <v>1.8503366430936419</v>
      </c>
      <c r="F5461" s="18">
        <f>[1]!b_dq_cleanprice($A5461,日期设置!B$2)</f>
        <v>99.860399999999998</v>
      </c>
      <c r="G5461" s="18" t="str">
        <f t="shared" si="171"/>
        <v>0.44 + 0</v>
      </c>
      <c r="H5461" s="27">
        <f>[1]!b_dq_pctchange($A5461,日期设置!$B$2,1)/100</f>
        <v>2.4740648886115613E-4</v>
      </c>
      <c r="I5461" s="26">
        <f>[1]!b_pq_pctchange(A5461,日期设置!$B$4,日期设置!$B$2,1)</f>
        <v>2.8147202859189768E-2</v>
      </c>
      <c r="J5461" s="26">
        <f>[1]!b_pq_pctchange(A5461,日期设置!$C$4,日期设置!$B$2,1)</f>
        <v>0.17705968566639579</v>
      </c>
      <c r="K5461" s="52">
        <f>[1]!b_dq_amount($A5461,日期设置!B$2,2,10000)</f>
        <v>3694.2711136539997</v>
      </c>
      <c r="L5461" s="26">
        <f>[1]!b_info_latestpar(A5461,日期设置!$B$2)</f>
        <v>100</v>
      </c>
      <c r="M5461" s="6">
        <f>[1]!b_info_outstandingbalance($A5461,日期设置!B$2)</f>
        <v>4</v>
      </c>
      <c r="N5461" s="7" t="str">
        <f>[1]!b_info_latestissurercreditrating2(A5461,日期设置!$B$2,"102","1")</f>
        <v>AA</v>
      </c>
      <c r="O5461" s="8">
        <v>3.94</v>
      </c>
      <c r="P5461" s="9">
        <f>[1]!b_info_repurchasedate(A5461)</f>
        <v>0</v>
      </c>
      <c r="Q5461" s="8" t="s">
        <v>16207</v>
      </c>
      <c r="R5461" s="2" t="str">
        <f>IF((--IF(P5461=0,Q5461,P5461))&gt;(--日期设置!$B$2),IF(P5461=0,Q5461,P5461),Q5461)</f>
        <v>2021-08-31</v>
      </c>
      <c r="S5461" s="31" t="s">
        <v>19265</v>
      </c>
      <c r="T5461" s="8">
        <f>[1]!b_anal_ptmyear($A5461,日期设置!$B$2)</f>
        <v>0.44383561643835617</v>
      </c>
      <c r="U5461" s="8">
        <f>[1]!b_anal_termifexercise($A5461,日期设置!B$2)</f>
        <v>0</v>
      </c>
      <c r="V5461" s="10">
        <f>[1]!b_dq_dirtyprice(A5461,日期设置!$B$2)</f>
        <v>102.0517</v>
      </c>
      <c r="W5461" s="11">
        <f>IF(U5461=0,ROUNDUP((Q5461-日期设置!$B$2)/365,0),ROUNDUP((R5461-日期设置!$B$2)/365,0))</f>
        <v>1</v>
      </c>
      <c r="X5461" s="18">
        <f>_xlfn.IFNA(VLOOKUP(A5461,过往入选债券!A:D,4,0),2)</f>
        <v>2</v>
      </c>
      <c r="Y5461">
        <f>_xlfn.IFNA(VLOOKUP(C5461,[2]Sheet1!$A:$A,1,0),3)</f>
        <v>3</v>
      </c>
    </row>
    <row r="5462" spans="1:25" hidden="1" x14ac:dyDescent="0.2">
      <c r="A5462" s="28" t="s">
        <v>20962</v>
      </c>
      <c r="B5462" s="28" t="s">
        <v>20963</v>
      </c>
      <c r="C5462" s="39" t="s">
        <v>20757</v>
      </c>
      <c r="D5462" s="26" t="str">
        <f>[1]!b_calc_yield(A5462,日期设置!$B$2,F5462,1,R5462,1,O5462,L5462,S5462,)</f>
        <v>Fetching...</v>
      </c>
      <c r="E5462" s="26">
        <f t="shared" si="170"/>
        <v>18.790762138331996</v>
      </c>
      <c r="F5462" s="18">
        <f>[1]!b_dq_cleanprice($A5462,日期设置!B$2)</f>
        <v>99.985500000000002</v>
      </c>
      <c r="G5462" s="18" t="str">
        <f t="shared" si="171"/>
        <v>6.58 + 4.58</v>
      </c>
      <c r="H5462" s="27">
        <f>[1]!b_dq_pctchange($A5462,日期设置!$B$2,1)/100</f>
        <v>0</v>
      </c>
      <c r="I5462" s="26">
        <f>[1]!b_pq_pctchange(A5462,日期设置!$B$4,日期设置!$B$2,1)</f>
        <v>0</v>
      </c>
      <c r="J5462" s="26">
        <f>[1]!b_pq_pctchange(A5462,日期设置!$C$4,日期设置!$B$2,1)</f>
        <v>0</v>
      </c>
      <c r="K5462" s="52">
        <f>[1]!b_dq_amount($A5462,日期设置!B$2,2,10000)</f>
        <v>0</v>
      </c>
      <c r="L5462" s="26">
        <f>[1]!b_info_latestpar(A5462,日期设置!$B$2)</f>
        <v>100</v>
      </c>
      <c r="M5462" s="6">
        <f>[1]!b_info_outstandingbalance($A5462,日期设置!B$2)</f>
        <v>10</v>
      </c>
      <c r="N5462" s="7" t="str">
        <f>[1]!b_info_latestissurercreditrating2(A5462,日期设置!$B$2,"102","1")</f>
        <v>AAA</v>
      </c>
      <c r="O5462" s="8">
        <v>4.17</v>
      </c>
      <c r="P5462" s="9" t="str">
        <f>[1]!b_info_repurchasedate(A5462)</f>
        <v>2025-10-20</v>
      </c>
      <c r="Q5462" s="8" t="s">
        <v>21294</v>
      </c>
      <c r="R5462" s="2" t="str">
        <f>IF((--IF(P5462=0,Q5462,P5462))&gt;(--日期设置!$B$2),IF(P5462=0,Q5462,P5462),Q5462)</f>
        <v>2025-10-20</v>
      </c>
      <c r="S5462" s="31" t="s">
        <v>16692</v>
      </c>
      <c r="T5462" s="8">
        <f>[1]!b_anal_ptmyear($A5462,日期设置!$B$2)</f>
        <v>6.580821917808219</v>
      </c>
      <c r="U5462" s="8">
        <f>[1]!b_anal_termifexercise($A5462,日期设置!B$2)</f>
        <v>4.5835616438356164</v>
      </c>
      <c r="V5462" s="10">
        <f>[1]!b_dq_dirtyprice(A5462,日期设置!$B$2)</f>
        <v>101.73350000000001</v>
      </c>
      <c r="W5462" s="11">
        <f>IF(U5462=0,ROUNDUP((Q5462-日期设置!$B$2)/365,0),ROUNDUP((R5462-日期设置!$B$2)/365,0))</f>
        <v>5</v>
      </c>
      <c r="X5462" s="18">
        <f>_xlfn.IFNA(VLOOKUP(A5462,过往入选债券!A:D,4,0),2)</f>
        <v>2</v>
      </c>
      <c r="Y5462">
        <f>_xlfn.IFNA(VLOOKUP(C5462,[2]Sheet1!$A:$A,1,0),3)</f>
        <v>3</v>
      </c>
    </row>
    <row r="5463" spans="1:25" hidden="1" x14ac:dyDescent="0.2">
      <c r="A5463" s="21" t="s">
        <v>2799</v>
      </c>
      <c r="B5463" s="21" t="s">
        <v>2800</v>
      </c>
      <c r="C5463" s="37" t="s">
        <v>136</v>
      </c>
      <c r="D5463" s="26" t="str">
        <f>[1]!b_calc_yield(A5463,日期设置!$B$2,F5463,1,R5463,1,O5463,L5463,S5463,)</f>
        <v>Fetching...</v>
      </c>
      <c r="E5463" s="26">
        <f t="shared" si="170"/>
        <v>4.0049468534721466</v>
      </c>
      <c r="F5463" s="18">
        <f>[1]!b_dq_cleanprice($A5463,日期设置!B$2)</f>
        <v>100.8053</v>
      </c>
      <c r="G5463" s="18" t="str">
        <f t="shared" si="171"/>
        <v>1.00 + 0</v>
      </c>
      <c r="H5463" s="27">
        <f>[1]!b_dq_pctchange($A5463,日期设置!$B$2,1)/100</f>
        <v>0</v>
      </c>
      <c r="I5463" s="26">
        <f>[1]!b_pq_pctchange(A5463,日期设置!$B$4,日期设置!$B$2,1)</f>
        <v>0</v>
      </c>
      <c r="J5463" s="26">
        <f>[1]!b_pq_pctchange(A5463,日期设置!$C$4,日期设置!$B$2,1)</f>
        <v>0</v>
      </c>
      <c r="K5463" s="52">
        <f>[1]!b_dq_amount($A5463,日期设置!B$2,2,10000)</f>
        <v>0</v>
      </c>
      <c r="L5463" s="26">
        <f>[1]!b_info_latestpar(A5463,日期设置!$B$2)</f>
        <v>100</v>
      </c>
      <c r="M5463" s="6">
        <f>[1]!b_info_outstandingbalance($A5463,日期设置!B$2)</f>
        <v>10</v>
      </c>
      <c r="N5463" s="7">
        <f>[1]!b_info_latestissurercreditrating2(A5463,日期设置!$B$2,"102","1")</f>
        <v>0</v>
      </c>
      <c r="O5463" s="8">
        <v>5</v>
      </c>
      <c r="P5463" s="9">
        <f>[1]!b_info_repurchasedate(A5463)</f>
        <v>0</v>
      </c>
      <c r="Q5463" s="8" t="s">
        <v>16120</v>
      </c>
      <c r="R5463" s="2" t="str">
        <f>IF((--IF(P5463=0,Q5463,P5463))&gt;(--日期设置!$B$2),IF(P5463=0,Q5463,P5463),Q5463)</f>
        <v>2022-03-25</v>
      </c>
      <c r="S5463" s="2" t="s">
        <v>17911</v>
      </c>
      <c r="T5463" s="8">
        <f>[1]!b_anal_ptmyear($A5463,日期设置!$B$2)</f>
        <v>1.0082191780821919</v>
      </c>
      <c r="U5463" s="8">
        <f>[1]!b_anal_termifexercise($A5463,日期设置!B$2)</f>
        <v>0</v>
      </c>
      <c r="V5463" s="10">
        <f>[1]!b_dq_dirtyprice(A5463,日期设置!$B$2)</f>
        <v>105.7642</v>
      </c>
      <c r="W5463" s="11">
        <f>IF(U5463=0,ROUNDUP((Q5463-日期设置!$B$2)/365,0),ROUNDUP((R5463-日期设置!$B$2)/365,0))</f>
        <v>2</v>
      </c>
      <c r="X5463" s="18">
        <f>_xlfn.IFNA(VLOOKUP(A5463,过往入选债券!A:D,4,0),2)</f>
        <v>2</v>
      </c>
      <c r="Y5463">
        <f>_xlfn.IFNA(VLOOKUP(C5463,[2]Sheet1!$A:$A,1,0),3)</f>
        <v>3</v>
      </c>
    </row>
    <row r="5464" spans="1:25" hidden="1" x14ac:dyDescent="0.2">
      <c r="A5464" s="28" t="s">
        <v>20662</v>
      </c>
      <c r="B5464" s="28" t="s">
        <v>20663</v>
      </c>
      <c r="C5464" s="39" t="s">
        <v>19961</v>
      </c>
      <c r="D5464" s="26" t="str">
        <f>[1]!b_calc_yield(A5464,日期设置!$B$2,F5464,1,R5464,1,O5464,L5464,S5464,)</f>
        <v>Fetching...</v>
      </c>
      <c r="E5464" s="26">
        <f t="shared" si="170"/>
        <v>120.32614157402173</v>
      </c>
      <c r="F5464" s="18">
        <f>[1]!b_dq_cleanprice($A5464,日期设置!B$2)</f>
        <v>99.7</v>
      </c>
      <c r="G5464" s="18" t="str">
        <f t="shared" si="171"/>
        <v>29.4 + 0</v>
      </c>
      <c r="H5464" s="27">
        <f>[1]!b_dq_pctchange($A5464,日期设置!$B$2,1)/100</f>
        <v>0</v>
      </c>
      <c r="I5464" s="26">
        <f>[1]!b_pq_pctchange(A5464,日期设置!$B$4,日期设置!$B$2,1)</f>
        <v>0</v>
      </c>
      <c r="J5464" s="26">
        <f>[1]!b_pq_pctchange(A5464,日期设置!$C$4,日期设置!$B$2,1)</f>
        <v>0</v>
      </c>
      <c r="K5464" s="52">
        <f>[1]!b_dq_amount($A5464,日期设置!B$2,2,10000)</f>
        <v>0</v>
      </c>
      <c r="L5464" s="26">
        <f>[1]!b_info_latestpar(A5464,日期设置!$B$2)</f>
        <v>100</v>
      </c>
      <c r="M5464" s="6">
        <f>[1]!b_info_outstandingbalance($A5464,日期设置!B$2)</f>
        <v>50</v>
      </c>
      <c r="N5464" s="7" t="str">
        <f>[1]!b_info_latestissurercreditrating2(A5464,日期设置!$B$2,"102","1")</f>
        <v>AAA</v>
      </c>
      <c r="O5464" s="8">
        <v>4.1500000000000004</v>
      </c>
      <c r="P5464" s="9">
        <f>[1]!b_info_repurchasedate(A5464)</f>
        <v>0</v>
      </c>
      <c r="Q5464" s="8" t="s">
        <v>20860</v>
      </c>
      <c r="R5464" s="2" t="str">
        <f>IF((--IF(P5464=0,Q5464,P5464))&gt;(--日期设置!$B$2),IF(P5464=0,Q5464,P5464),Q5464)</f>
        <v>2050-09-10</v>
      </c>
      <c r="S5464" s="31" t="s">
        <v>16295</v>
      </c>
      <c r="T5464" s="8">
        <f>[1]!b_anal_ptmyear($A5464,日期设置!$B$2)</f>
        <v>29.471232876712328</v>
      </c>
      <c r="U5464" s="8">
        <f>[1]!b_anal_termifexercise($A5464,日期设置!B$2)</f>
        <v>0</v>
      </c>
      <c r="V5464" s="10">
        <f>[1]!b_dq_dirtyprice(A5464,日期设置!$B$2)</f>
        <v>101.8944</v>
      </c>
      <c r="W5464" s="11">
        <f>IF(U5464=0,ROUNDUP((Q5464-日期设置!$B$2)/365,0),ROUNDUP((R5464-日期设置!$B$2)/365,0))</f>
        <v>30</v>
      </c>
      <c r="X5464" s="18">
        <f>_xlfn.IFNA(VLOOKUP(A5464,过往入选债券!A:D,4,0),2)</f>
        <v>2</v>
      </c>
      <c r="Y5464">
        <f>_xlfn.IFNA(VLOOKUP(C5464,[2]Sheet1!$A:$A,1,0),3)</f>
        <v>3</v>
      </c>
    </row>
    <row r="5465" spans="1:25" x14ac:dyDescent="0.2">
      <c r="A5465" s="21" t="s">
        <v>600</v>
      </c>
      <c r="B5465" s="21" t="s">
        <v>601</v>
      </c>
      <c r="C5465" s="37" t="s">
        <v>136</v>
      </c>
      <c r="D5465" s="26" t="str">
        <f>[1]!b_calc_yield(A5465,日期设置!$B$2,F5465,1,R5465,1,O5465,L5465,S5465,)</f>
        <v>Fetching...</v>
      </c>
      <c r="E5465" s="26">
        <f t="shared" si="170"/>
        <v>1.0614827617434708</v>
      </c>
      <c r="F5465" s="18">
        <f>[1]!b_dq_cleanprice($A5465,日期设置!B$2)</f>
        <v>100.1467</v>
      </c>
      <c r="G5465" s="18" t="str">
        <f t="shared" si="171"/>
        <v>0.25 + 0</v>
      </c>
      <c r="H5465" s="27">
        <f>[1]!b_dq_pctchange($A5465,日期设置!$B$2,1)/100</f>
        <v>-9.4571609562911995E-4</v>
      </c>
      <c r="I5465" s="26">
        <f>[1]!b_pq_pctchange(A5465,日期设置!$B$4,日期设置!$B$2,1)</f>
        <v>-0.11639341973243346</v>
      </c>
      <c r="J5465" s="26">
        <f>[1]!b_pq_pctchange(A5465,日期设置!$C$4,日期设置!$B$2,1)</f>
        <v>-0.11639341973243346</v>
      </c>
      <c r="K5465" s="52">
        <f>[1]!b_dq_amount($A5465,日期设置!B$2,2,10000)</f>
        <v>3113.9462054999999</v>
      </c>
      <c r="L5465" s="26">
        <f>[1]!b_info_latestpar(A5465,日期设置!$B$2)</f>
        <v>100</v>
      </c>
      <c r="M5465" s="6">
        <f>[1]!b_info_outstandingbalance($A5465,日期设置!B$2)</f>
        <v>10</v>
      </c>
      <c r="N5465" s="7">
        <f>[1]!b_info_latestissurercreditrating2(A5465,日期设置!$B$2,"102","1")</f>
        <v>0</v>
      </c>
      <c r="O5465" s="8">
        <v>4.9000000000000004</v>
      </c>
      <c r="P5465" s="9">
        <f>[1]!b_info_repurchasedate(A5465)</f>
        <v>0</v>
      </c>
      <c r="Q5465" s="8" t="s">
        <v>17264</v>
      </c>
      <c r="R5465" s="2" t="str">
        <f>IF((--IF(P5465=0,Q5465,P5465))&gt;(--日期设置!$B$2),IF(P5465=0,Q5465,P5465),Q5465)</f>
        <v>2021-06-23</v>
      </c>
      <c r="S5465" s="2" t="s">
        <v>18824</v>
      </c>
      <c r="T5465" s="8">
        <f>[1]!b_anal_ptmyear($A5465,日期设置!$B$2)</f>
        <v>0.25479452054794521</v>
      </c>
      <c r="U5465" s="8">
        <f>[1]!b_anal_termifexercise($A5465,日期设置!B$2)</f>
        <v>0</v>
      </c>
      <c r="V5465" s="10">
        <f>[1]!b_dq_dirtyprice(A5465,日期设置!$B$2)</f>
        <v>103.79819999999999</v>
      </c>
      <c r="W5465" s="11">
        <f>IF(U5465=0,ROUNDUP((Q5465-日期设置!$B$2)/365,0),ROUNDUP((R5465-日期设置!$B$2)/365,0))</f>
        <v>1</v>
      </c>
      <c r="X5465" s="18">
        <f>_xlfn.IFNA(VLOOKUP(A5465,过往入选债券!A:D,4,0),2)</f>
        <v>2</v>
      </c>
      <c r="Y5465">
        <f>_xlfn.IFNA(VLOOKUP(C5465,[2]Sheet1!$A:$A,1,0),3)</f>
        <v>3</v>
      </c>
    </row>
    <row r="5466" spans="1:25" hidden="1" x14ac:dyDescent="0.2">
      <c r="A5466" s="21" t="s">
        <v>15775</v>
      </c>
      <c r="B5466" s="21" t="s">
        <v>15776</v>
      </c>
      <c r="C5466" s="37" t="s">
        <v>2418</v>
      </c>
      <c r="D5466" s="26" t="str">
        <f>[1]!b_calc_yield(A5466,日期设置!$B$2,F5466,1,R5466,1,O5466,L5466,S5466,)</f>
        <v>Fetching...</v>
      </c>
      <c r="E5466" s="26">
        <f t="shared" si="170"/>
        <v>16.333293400486525</v>
      </c>
      <c r="F5466" s="18">
        <f>[1]!b_dq_cleanprice($A5466,日期设置!B$2)</f>
        <v>97.579599999999999</v>
      </c>
      <c r="G5466" s="18" t="str">
        <f t="shared" si="171"/>
        <v>4.02 + 0</v>
      </c>
      <c r="H5466" s="27">
        <f>[1]!b_dq_pctchange($A5466,日期设置!$B$2,1)/100</f>
        <v>0</v>
      </c>
      <c r="I5466" s="26">
        <f>[1]!b_pq_pctchange(A5466,日期设置!$B$4,日期设置!$B$2,1)</f>
        <v>0</v>
      </c>
      <c r="J5466" s="26">
        <f>[1]!b_pq_pctchange(A5466,日期设置!$C$4,日期设置!$B$2,1)</f>
        <v>0</v>
      </c>
      <c r="K5466" s="52">
        <f>[1]!b_dq_amount($A5466,日期设置!B$2,2,10000)</f>
        <v>0</v>
      </c>
      <c r="L5466" s="26">
        <f>[1]!b_info_latestpar(A5466,日期设置!$B$2)</f>
        <v>100</v>
      </c>
      <c r="M5466" s="6">
        <f>[1]!b_info_outstandingbalance($A5466,日期设置!B$2)</f>
        <v>17</v>
      </c>
      <c r="N5466" s="7" t="str">
        <f>[1]!b_info_latestissurercreditrating2(A5466,日期设置!$B$2,"102","1")</f>
        <v>AAA</v>
      </c>
      <c r="O5466" s="8">
        <v>3.5</v>
      </c>
      <c r="P5466" s="9">
        <f>[1]!b_info_repurchasedate(A5466)</f>
        <v>0</v>
      </c>
      <c r="Q5466" s="8" t="s">
        <v>16532</v>
      </c>
      <c r="R5466" s="2" t="str">
        <f>IF((--IF(P5466=0,Q5466,P5466))&gt;(--日期设置!$B$2),IF(P5466=0,Q5466,P5466),Q5466)</f>
        <v>2025-03-30</v>
      </c>
      <c r="S5466" s="2" t="s">
        <v>18056</v>
      </c>
      <c r="T5466" s="8">
        <f>[1]!b_anal_ptmyear($A5466,日期设置!$B$2)</f>
        <v>4.021917808219178</v>
      </c>
      <c r="U5466" s="8">
        <f>[1]!b_anal_termifexercise($A5466,日期设置!B$2)</f>
        <v>0</v>
      </c>
      <c r="V5466" s="10">
        <f>[1]!b_dq_dirtyprice(A5466,日期设置!$B$2)</f>
        <v>101.0029</v>
      </c>
      <c r="W5466" s="11">
        <f>IF(U5466=0,ROUNDUP((Q5466-日期设置!$B$2)/365,0),ROUNDUP((R5466-日期设置!$B$2)/365,0))</f>
        <v>5</v>
      </c>
      <c r="X5466" s="18">
        <f>_xlfn.IFNA(VLOOKUP(A5466,过往入选债券!A:D,4,0),2)</f>
        <v>2</v>
      </c>
      <c r="Y5466">
        <f>_xlfn.IFNA(VLOOKUP(C5466,[2]Sheet1!$A:$A,1,0),3)</f>
        <v>3</v>
      </c>
    </row>
    <row r="5467" spans="1:25" x14ac:dyDescent="0.2">
      <c r="A5467" s="21" t="s">
        <v>9344</v>
      </c>
      <c r="B5467" s="21" t="s">
        <v>9345</v>
      </c>
      <c r="C5467" s="37" t="s">
        <v>905</v>
      </c>
      <c r="D5467" s="26" t="str">
        <f>[1]!b_calc_yield(A5467,日期设置!$B$2,F5467,1,R5467,1,O5467,L5467,S5467,)</f>
        <v>Fetching...</v>
      </c>
      <c r="E5467" s="26">
        <f t="shared" si="170"/>
        <v>6.4644600331671631</v>
      </c>
      <c r="F5467" s="18">
        <f>[1]!b_dq_cleanprice($A5467,日期设置!B$2)</f>
        <v>100.1508</v>
      </c>
      <c r="G5467" s="18" t="str">
        <f t="shared" si="171"/>
        <v>3.57 + 1.57</v>
      </c>
      <c r="H5467" s="27">
        <f>[1]!b_dq_pctchange($A5467,日期设置!$B$2,1)/100</f>
        <v>4.2999538717635993E-3</v>
      </c>
      <c r="I5467" s="26">
        <f>[1]!b_pq_pctchange(A5467,日期设置!$B$4,日期设置!$B$2,1)</f>
        <v>4.1454690023803184E-2</v>
      </c>
      <c r="J5467" s="26">
        <f>[1]!b_pq_pctchange(A5467,日期设置!$C$4,日期设置!$B$2,1)</f>
        <v>0.1696318907954722</v>
      </c>
      <c r="K5467" s="52">
        <f>[1]!b_dq_amount($A5467,日期设置!B$2,2,10000)</f>
        <v>30590.500274999999</v>
      </c>
      <c r="L5467" s="26">
        <f>[1]!b_info_latestpar(A5467,日期设置!$B$2)</f>
        <v>100</v>
      </c>
      <c r="M5467" s="6">
        <f>[1]!b_info_outstandingbalance($A5467,日期设置!B$2)</f>
        <v>15</v>
      </c>
      <c r="N5467" s="7" t="str">
        <f>[1]!b_info_latestissurercreditrating2(A5467,日期设置!$B$2,"102","1")</f>
        <v>AA</v>
      </c>
      <c r="O5467" s="8">
        <v>4.28</v>
      </c>
      <c r="P5467" s="9" t="str">
        <f>[1]!b_info_repurchasedate(A5467)</f>
        <v>2022-10-18</v>
      </c>
      <c r="Q5467" s="8" t="s">
        <v>16111</v>
      </c>
      <c r="R5467" s="2" t="str">
        <f>IF((--IF(P5467=0,Q5467,P5467))&gt;(--日期设置!$B$2),IF(P5467=0,Q5467,P5467),Q5467)</f>
        <v>2022-10-18</v>
      </c>
      <c r="S5467" s="2" t="s">
        <v>17897</v>
      </c>
      <c r="T5467" s="8">
        <f>[1]!b_anal_ptmyear($A5467,日期设置!$B$2)</f>
        <v>3.5753424657534247</v>
      </c>
      <c r="U5467" s="8">
        <f>[1]!b_anal_termifexercise($A5467,日期设置!B$2)</f>
        <v>1.5753424657534247</v>
      </c>
      <c r="V5467" s="10">
        <f>[1]!b_dq_dirtyprice(A5467,日期设置!$B$2)</f>
        <v>101.9683</v>
      </c>
      <c r="W5467" s="11">
        <f>IF(U5467=0,ROUNDUP((Q5467-日期设置!$B$2)/365,0),ROUNDUP((R5467-日期设置!$B$2)/365,0))</f>
        <v>2</v>
      </c>
      <c r="X5467" s="18">
        <f>_xlfn.IFNA(VLOOKUP(A5467,过往入选债券!A:D,4,0),2)</f>
        <v>2</v>
      </c>
      <c r="Y5467">
        <f>_xlfn.IFNA(VLOOKUP(C5467,[2]Sheet1!$A:$A,1,0),3)</f>
        <v>3</v>
      </c>
    </row>
    <row r="5468" spans="1:25" hidden="1" x14ac:dyDescent="0.2">
      <c r="A5468" s="28" t="s">
        <v>22616</v>
      </c>
      <c r="B5468" s="28" t="s">
        <v>22617</v>
      </c>
      <c r="C5468" s="39" t="s">
        <v>8986</v>
      </c>
      <c r="D5468" s="26" t="str">
        <f>[1]!b_calc_yield(A5468,日期设置!$B$2,F5468,1,R5468,1,O5468,L5468,S5468,)</f>
        <v>Fetching...</v>
      </c>
      <c r="E5468" s="26">
        <f t="shared" si="170"/>
        <v>20.251686780431434</v>
      </c>
      <c r="F5468" s="18">
        <f>[1]!b_dq_cleanprice($A5468,日期设置!B$2)</f>
        <v>99.286600000000007</v>
      </c>
      <c r="G5468" s="18" t="str">
        <f t="shared" si="171"/>
        <v>4.87 + 0</v>
      </c>
      <c r="H5468" s="27">
        <f>[1]!b_dq_pctchange($A5468,日期设置!$B$2,1)/100</f>
        <v>0</v>
      </c>
      <c r="I5468" s="26">
        <f>[1]!b_pq_pctchange(A5468,日期设置!$B$4,日期设置!$B$2,1)</f>
        <v>0</v>
      </c>
      <c r="J5468" s="26">
        <f>[1]!b_pq_pctchange(A5468,日期设置!$C$4,日期设置!$B$2,1)</f>
        <v>0</v>
      </c>
      <c r="K5468" s="52">
        <f>[1]!b_dq_amount($A5468,日期设置!B$2,2,10000)</f>
        <v>0</v>
      </c>
      <c r="L5468" s="26">
        <f>[1]!b_info_latestpar(A5468,日期设置!$B$2)</f>
        <v>100</v>
      </c>
      <c r="M5468" s="6">
        <f>[1]!b_info_outstandingbalance($A5468,日期设置!B$2)</f>
        <v>11.5</v>
      </c>
      <c r="N5468" s="7" t="str">
        <f>[1]!b_info_latestissurercreditrating2(A5468,日期设置!$B$2,"102","1")</f>
        <v>AA+</v>
      </c>
      <c r="O5468" s="43">
        <v>4</v>
      </c>
      <c r="P5468" s="9">
        <f>[1]!b_info_repurchasedate(A5468)</f>
        <v>0</v>
      </c>
      <c r="Q5468" s="31" t="s">
        <v>23425</v>
      </c>
      <c r="R5468" s="2" t="str">
        <f>IF((--IF(P5468=0,Q5468,P5468))&gt;(--日期设置!$B$2),IF(P5468=0,Q5468,P5468),Q5468)</f>
        <v>2026-02-04</v>
      </c>
      <c r="S5468" s="2" t="s">
        <v>23250</v>
      </c>
      <c r="T5468" s="8">
        <f>[1]!b_anal_ptmyear($A5468,日期设置!$B$2)</f>
        <v>4.8739726027397259</v>
      </c>
      <c r="U5468" s="8">
        <f>[1]!b_anal_termifexercise($A5468,日期设置!B$2)</f>
        <v>0</v>
      </c>
      <c r="V5468" s="10">
        <f>[1]!b_dq_dirtyprice(A5468,日期设置!$B$2)</f>
        <v>99.790700000000001</v>
      </c>
      <c r="W5468" s="11">
        <f>IF(U5468=0,ROUNDUP((Q5468-日期设置!$B$2)/365,0),ROUNDUP((R5468-日期设置!$B$2)/365,0))</f>
        <v>5</v>
      </c>
      <c r="X5468" s="18">
        <f>_xlfn.IFNA(VLOOKUP(A5468,过往入选债券!A:D,4,0),2)</f>
        <v>2</v>
      </c>
      <c r="Y5468">
        <f>_xlfn.IFNA(VLOOKUP(C5468,[2]Sheet1!$A:$A,1,0),3)</f>
        <v>3</v>
      </c>
    </row>
    <row r="5469" spans="1:25" x14ac:dyDescent="0.2">
      <c r="A5469" s="21" t="s">
        <v>8611</v>
      </c>
      <c r="B5469" s="21" t="s">
        <v>8612</v>
      </c>
      <c r="C5469" s="37" t="s">
        <v>159</v>
      </c>
      <c r="D5469" s="26" t="str">
        <f>[1]!b_calc_yield(A5469,日期设置!$B$2,F5469,1,R5469,1,O5469,L5469,S5469,)</f>
        <v>Fetching...</v>
      </c>
      <c r="E5469" s="26">
        <f t="shared" si="170"/>
        <v>4.6400943191097666</v>
      </c>
      <c r="F5469" s="18">
        <f>[1]!b_dq_cleanprice($A5469,日期设置!B$2)</f>
        <v>99.962299999999999</v>
      </c>
      <c r="G5469" s="18" t="str">
        <f t="shared" si="171"/>
        <v>1.15 + 0</v>
      </c>
      <c r="H5469" s="27">
        <f>[1]!b_dq_pctchange($A5469,日期设置!$B$2,1)/100</f>
        <v>-5.3691409374506368E-4</v>
      </c>
      <c r="I5469" s="26">
        <f>[1]!b_pq_pctchange(A5469,日期设置!$B$4,日期设置!$B$2,1)</f>
        <v>-5.369140937450638E-2</v>
      </c>
      <c r="J5469" s="26">
        <f>[1]!b_pq_pctchange(A5469,日期设置!$C$4,日期设置!$B$2,1)</f>
        <v>0.5252413515687866</v>
      </c>
      <c r="K5469" s="52">
        <f>[1]!b_dq_amount($A5469,日期设置!B$2,2,10000)</f>
        <v>1034.7846438000001</v>
      </c>
      <c r="L5469" s="26">
        <f>[1]!b_info_latestpar(A5469,日期设置!$B$2)</f>
        <v>100</v>
      </c>
      <c r="M5469" s="6">
        <f>[1]!b_info_outstandingbalance($A5469,日期设置!B$2)</f>
        <v>5</v>
      </c>
      <c r="N5469" s="7" t="str">
        <f>[1]!b_info_latestissurercreditrating2(A5469,日期设置!$B$2,"102","1")</f>
        <v>AA+</v>
      </c>
      <c r="O5469" s="8">
        <v>4.1399999999999997</v>
      </c>
      <c r="P5469" s="9">
        <f>[1]!b_info_repurchasedate(A5469)</f>
        <v>0</v>
      </c>
      <c r="Q5469" s="8" t="s">
        <v>16068</v>
      </c>
      <c r="R5469" s="2" t="str">
        <f>IF((--IF(P5469=0,Q5469,P5469))&gt;(--日期设置!$B$2),IF(P5469=0,Q5469,P5469),Q5469)</f>
        <v>2022-05-16</v>
      </c>
      <c r="S5469" s="2" t="s">
        <v>17854</v>
      </c>
      <c r="T5469" s="8">
        <f>[1]!b_anal_ptmyear($A5469,日期设置!$B$2)</f>
        <v>1.1506849315068493</v>
      </c>
      <c r="U5469" s="8">
        <f>[1]!b_anal_termifexercise($A5469,日期设置!B$2)</f>
        <v>0</v>
      </c>
      <c r="V5469" s="10">
        <f>[1]!b_dq_dirtyprice(A5469,日期设置!$B$2)</f>
        <v>103.4785</v>
      </c>
      <c r="W5469" s="11">
        <f>IF(U5469=0,ROUNDUP((Q5469-日期设置!$B$2)/365,0),ROUNDUP((R5469-日期设置!$B$2)/365,0))</f>
        <v>2</v>
      </c>
      <c r="X5469" s="18">
        <f>_xlfn.IFNA(VLOOKUP(A5469,过往入选债券!A:D,4,0),2)</f>
        <v>2</v>
      </c>
      <c r="Y5469">
        <f>_xlfn.IFNA(VLOOKUP(C5469,[2]Sheet1!$A:$A,1,0),3)</f>
        <v>3</v>
      </c>
    </row>
    <row r="5470" spans="1:25" hidden="1" x14ac:dyDescent="0.2">
      <c r="A5470" s="28" t="s">
        <v>22680</v>
      </c>
      <c r="B5470" s="28" t="s">
        <v>22681</v>
      </c>
      <c r="C5470" s="39" t="s">
        <v>1039</v>
      </c>
      <c r="D5470" s="26">
        <f>[1]!b_calc_yield(A5470,日期设置!$B$2,F5470,1,R5470,1,O5470,L5470,S5470,)</f>
        <v>4.162560595987336</v>
      </c>
      <c r="E5470" s="26">
        <f t="shared" si="170"/>
        <v>12.200665541508782</v>
      </c>
      <c r="F5470" s="18">
        <f>[1]!b_dq_cleanprice($A5470,日期设置!B$2)</f>
        <v>100.2101</v>
      </c>
      <c r="G5470" s="18" t="str">
        <f t="shared" si="171"/>
        <v>4.93 + 2.93</v>
      </c>
      <c r="H5470" s="27">
        <f>[1]!b_dq_pctchange($A5470,日期设置!$B$2,1)/100</f>
        <v>0</v>
      </c>
      <c r="I5470" s="26">
        <f>[1]!b_pq_pctchange(A5470,日期设置!$B$4,日期设置!$B$2,1)</f>
        <v>0.21009999999999704</v>
      </c>
      <c r="J5470" s="26">
        <f>[1]!b_pq_pctchange(A5470,日期设置!$C$4,日期设置!$B$2,1)</f>
        <v>0</v>
      </c>
      <c r="K5470" s="52">
        <f>[1]!b_dq_amount($A5470,日期设置!B$2,2,10000)</f>
        <v>0</v>
      </c>
      <c r="L5470" s="26">
        <f>[1]!b_info_latestpar(A5470,日期设置!$B$2)</f>
        <v>100</v>
      </c>
      <c r="M5470" s="6">
        <f>[1]!b_info_outstandingbalance($A5470,日期设置!B$2)</f>
        <v>10</v>
      </c>
      <c r="N5470" s="7" t="str">
        <f>[1]!b_info_latestissurercreditrating2(A5470,日期设置!$B$2,"102","1")</f>
        <v>AA+</v>
      </c>
      <c r="O5470" s="43">
        <v>4.25</v>
      </c>
      <c r="P5470" s="9" t="str">
        <f>[1]!b_info_repurchasedate(A5470)</f>
        <v>2024-02-26</v>
      </c>
      <c r="Q5470" s="31" t="s">
        <v>16606</v>
      </c>
      <c r="R5470" s="2" t="str">
        <f>IF((--IF(P5470=0,Q5470,P5470))&gt;(--日期设置!$B$2),IF(P5470=0,Q5470,P5470),Q5470)</f>
        <v>2024-02-26</v>
      </c>
      <c r="S5470" s="2" t="s">
        <v>23281</v>
      </c>
      <c r="T5470" s="8">
        <f>[1]!b_anal_ptmyear($A5470,日期设置!$B$2)</f>
        <v>4.934246575342466</v>
      </c>
      <c r="U5470" s="8">
        <f>[1]!b_anal_termifexercise($A5470,日期设置!B$2)</f>
        <v>2.9342465753424656</v>
      </c>
      <c r="V5470" s="10">
        <f>[1]!b_dq_dirtyprice(A5470,日期设置!$B$2)</f>
        <v>100.4896</v>
      </c>
      <c r="W5470" s="11">
        <f>IF(U5470=0,ROUNDUP((Q5470-日期设置!$B$2)/365,0),ROUNDUP((R5470-日期设置!$B$2)/365,0))</f>
        <v>3</v>
      </c>
      <c r="X5470" s="18">
        <f>_xlfn.IFNA(VLOOKUP(A5470,过往入选债券!A:D,4,0),2)</f>
        <v>2</v>
      </c>
      <c r="Y5470">
        <f>_xlfn.IFNA(VLOOKUP(C5470,[2]Sheet1!$A:$A,1,0),3)</f>
        <v>3</v>
      </c>
    </row>
    <row r="5471" spans="1:25" x14ac:dyDescent="0.2">
      <c r="A5471" s="21" t="s">
        <v>10436</v>
      </c>
      <c r="B5471" s="21" t="s">
        <v>10437</v>
      </c>
      <c r="C5471" s="37" t="s">
        <v>285</v>
      </c>
      <c r="D5471" s="26" t="str">
        <f>[1]!b_calc_yield(A5471,日期设置!$B$2,F5471,1,R5471,1,O5471,L5471,S5471,)</f>
        <v>Fetching...</v>
      </c>
      <c r="E5471" s="26">
        <f t="shared" si="170"/>
        <v>8.0949965396125201</v>
      </c>
      <c r="F5471" s="18">
        <f>[1]!b_dq_cleanprice($A5471,日期设置!B$2)</f>
        <v>99.88</v>
      </c>
      <c r="G5471" s="18" t="str">
        <f t="shared" si="171"/>
        <v>4.02 + 2.02</v>
      </c>
      <c r="H5471" s="27">
        <f>[1]!b_dq_pctchange($A5471,日期设置!$B$2,1)/100</f>
        <v>8.5608519249293896E-3</v>
      </c>
      <c r="I5471" s="26">
        <f>[1]!b_pq_pctchange(A5471,日期设置!$B$4,日期设置!$B$2,1)</f>
        <v>0.85608519249293891</v>
      </c>
      <c r="J5471" s="26">
        <f>[1]!b_pq_pctchange(A5471,日期设置!$C$4,日期设置!$B$2,1)</f>
        <v>1.8767849857201031</v>
      </c>
      <c r="K5471" s="52">
        <f>[1]!b_dq_amount($A5471,日期设置!B$2,2,10000)</f>
        <v>6233.4082194000002</v>
      </c>
      <c r="L5471" s="26">
        <f>[1]!b_info_latestpar(A5471,日期设置!$B$2)</f>
        <v>100</v>
      </c>
      <c r="M5471" s="6">
        <f>[1]!b_info_outstandingbalance($A5471,日期设置!B$2)</f>
        <v>10</v>
      </c>
      <c r="N5471" s="7" t="str">
        <f>[1]!b_info_latestissurercreditrating2(A5471,日期设置!$B$2,"102","1")</f>
        <v>AA</v>
      </c>
      <c r="O5471" s="8">
        <v>4.0999999999999996</v>
      </c>
      <c r="P5471" s="9" t="str">
        <f>[1]!b_info_repurchasedate(A5471)</f>
        <v>2023-03-30</v>
      </c>
      <c r="Q5471" s="8" t="s">
        <v>16532</v>
      </c>
      <c r="R5471" s="2" t="str">
        <f>IF((--IF(P5471=0,Q5471,P5471))&gt;(--日期设置!$B$2),IF(P5471=0,Q5471,P5471),Q5471)</f>
        <v>2023-03-30</v>
      </c>
      <c r="S5471" s="2" t="s">
        <v>18056</v>
      </c>
      <c r="T5471" s="8">
        <f>[1]!b_anal_ptmyear($A5471,日期设置!$B$2)</f>
        <v>4.021917808219178</v>
      </c>
      <c r="U5471" s="8">
        <f>[1]!b_anal_termifexercise($A5471,日期设置!B$2)</f>
        <v>2.021917808219178</v>
      </c>
      <c r="V5471" s="10">
        <f>[1]!b_dq_dirtyprice(A5471,日期设置!$B$2)</f>
        <v>103.8901</v>
      </c>
      <c r="W5471" s="11">
        <f>IF(U5471=0,ROUNDUP((Q5471-日期设置!$B$2)/365,0),ROUNDUP((R5471-日期设置!$B$2)/365,0))</f>
        <v>3</v>
      </c>
      <c r="X5471" s="18">
        <f>_xlfn.IFNA(VLOOKUP(A5471,过往入选债券!A:D,4,0),2)</f>
        <v>2</v>
      </c>
      <c r="Y5471">
        <f>_xlfn.IFNA(VLOOKUP(C5471,[2]Sheet1!$A:$A,1,0),3)</f>
        <v>3</v>
      </c>
    </row>
    <row r="5472" spans="1:25" hidden="1" x14ac:dyDescent="0.2">
      <c r="A5472" s="21" t="s">
        <v>8253</v>
      </c>
      <c r="B5472" s="21" t="s">
        <v>8254</v>
      </c>
      <c r="C5472" s="37" t="s">
        <v>496</v>
      </c>
      <c r="D5472" s="26" t="str">
        <f>[1]!b_calc_yield(A5472,日期设置!$B$2,F5472,1,R5472,1,O5472,L5472,S5472,)</f>
        <v>Fetching...</v>
      </c>
      <c r="E5472" s="26">
        <f t="shared" si="170"/>
        <v>4.0480251303250281</v>
      </c>
      <c r="F5472" s="18">
        <f>[1]!b_dq_cleanprice($A5472,日期设置!B$2)</f>
        <v>99.832700000000003</v>
      </c>
      <c r="G5472" s="18" t="str">
        <f t="shared" si="171"/>
        <v>1.01 + 0</v>
      </c>
      <c r="H5472" s="27">
        <f>[1]!b_dq_pctchange($A5472,日期设置!$B$2,1)/100</f>
        <v>0</v>
      </c>
      <c r="I5472" s="26">
        <f>[1]!b_pq_pctchange(A5472,日期设置!$B$4,日期设置!$B$2,1)</f>
        <v>0</v>
      </c>
      <c r="J5472" s="26">
        <f>[1]!b_pq_pctchange(A5472,日期设置!$C$4,日期设置!$B$2,1)</f>
        <v>-0.73331861724446912</v>
      </c>
      <c r="K5472" s="52">
        <f>[1]!b_dq_amount($A5472,日期设置!B$2,2,10000)</f>
        <v>0</v>
      </c>
      <c r="L5472" s="26">
        <f>[1]!b_info_latestpar(A5472,日期设置!$B$2)</f>
        <v>100</v>
      </c>
      <c r="M5472" s="6">
        <f>[1]!b_info_outstandingbalance($A5472,日期设置!B$2)</f>
        <v>12</v>
      </c>
      <c r="N5472" s="7" t="str">
        <f>[1]!b_info_latestissurercreditrating2(A5472,日期设置!$B$2,"102","1")</f>
        <v>AAA</v>
      </c>
      <c r="O5472" s="8">
        <v>3.99</v>
      </c>
      <c r="P5472" s="9">
        <f>[1]!b_info_repurchasedate(A5472)</f>
        <v>0</v>
      </c>
      <c r="Q5472" s="8" t="s">
        <v>16131</v>
      </c>
      <c r="R5472" s="2" t="str">
        <f>IF((--IF(P5472=0,Q5472,P5472))&gt;(--日期设置!$B$2),IF(P5472=0,Q5472,P5472),Q5472)</f>
        <v>2022-03-26</v>
      </c>
      <c r="S5472" s="2" t="s">
        <v>17918</v>
      </c>
      <c r="T5472" s="8">
        <f>[1]!b_anal_ptmyear($A5472,日期设置!$B$2)</f>
        <v>1.010958904109589</v>
      </c>
      <c r="U5472" s="8">
        <f>[1]!b_anal_termifexercise($A5472,日期设置!B$2)</f>
        <v>0</v>
      </c>
      <c r="V5472" s="10">
        <f>[1]!b_dq_dirtyprice(A5472,日期设置!$B$2)</f>
        <v>103.779</v>
      </c>
      <c r="W5472" s="11">
        <f>IF(U5472=0,ROUNDUP((Q5472-日期设置!$B$2)/365,0),ROUNDUP((R5472-日期设置!$B$2)/365,0))</f>
        <v>2</v>
      </c>
      <c r="X5472" s="18">
        <f>_xlfn.IFNA(VLOOKUP(A5472,过往入选债券!A:D,4,0),2)</f>
        <v>2</v>
      </c>
      <c r="Y5472">
        <f>_xlfn.IFNA(VLOOKUP(C5472,[2]Sheet1!$A:$A,1,0),3)</f>
        <v>3</v>
      </c>
    </row>
    <row r="5473" spans="1:25" hidden="1" x14ac:dyDescent="0.2">
      <c r="A5473" s="28" t="s">
        <v>21058</v>
      </c>
      <c r="B5473" s="28" t="s">
        <v>21059</v>
      </c>
      <c r="C5473" s="39" t="s">
        <v>21266</v>
      </c>
      <c r="D5473" s="26" t="str">
        <f>[1]!b_calc_yield(A5473,日期设置!$B$2,F5473,1,R5473,1,O5473,L5473,S5473,)</f>
        <v>Fetching...</v>
      </c>
      <c r="E5473" s="26">
        <f t="shared" si="170"/>
        <v>10.636584359527745</v>
      </c>
      <c r="F5473" s="18">
        <f>[1]!b_dq_cleanprice($A5473,日期设置!B$2)</f>
        <v>99.232900000000001</v>
      </c>
      <c r="G5473" s="18" t="str">
        <f t="shared" si="171"/>
        <v>2.58 + 0</v>
      </c>
      <c r="H5473" s="27">
        <f>[1]!b_dq_pctchange($A5473,日期设置!$B$2,1)/100</f>
        <v>0</v>
      </c>
      <c r="I5473" s="26">
        <f>[1]!b_pq_pctchange(A5473,日期设置!$B$4,日期设置!$B$2,1)</f>
        <v>0</v>
      </c>
      <c r="J5473" s="26">
        <f>[1]!b_pq_pctchange(A5473,日期设置!$C$4,日期设置!$B$2,1)</f>
        <v>0</v>
      </c>
      <c r="K5473" s="52">
        <f>[1]!b_dq_amount($A5473,日期设置!B$2,2,10000)</f>
        <v>0</v>
      </c>
      <c r="L5473" s="26">
        <f>[1]!b_info_latestpar(A5473,日期设置!$B$2)</f>
        <v>100</v>
      </c>
      <c r="M5473" s="6">
        <f>[1]!b_info_outstandingbalance($A5473,日期设置!B$2)</f>
        <v>15</v>
      </c>
      <c r="N5473" s="7" t="str">
        <f>[1]!b_info_latestissurercreditrating2(A5473,日期设置!$B$2,"102","1")</f>
        <v>AAA</v>
      </c>
      <c r="O5473" s="8">
        <v>3.85</v>
      </c>
      <c r="P5473" s="9">
        <f>[1]!b_info_repurchasedate(A5473)</f>
        <v>0</v>
      </c>
      <c r="Q5473" s="8" t="s">
        <v>17747</v>
      </c>
      <c r="R5473" s="2" t="str">
        <f>IF((--IF(P5473=0,Q5473,P5473))&gt;(--日期设置!$B$2),IF(P5473=0,Q5473,P5473),Q5473)</f>
        <v>2023-10-22</v>
      </c>
      <c r="S5473" s="31" t="s">
        <v>16198</v>
      </c>
      <c r="T5473" s="8">
        <f>[1]!b_anal_ptmyear($A5473,日期设置!$B$2)</f>
        <v>2.5863013698630137</v>
      </c>
      <c r="U5473" s="8">
        <f>[1]!b_anal_termifexercise($A5473,日期设置!B$2)</f>
        <v>0</v>
      </c>
      <c r="V5473" s="10">
        <f>[1]!b_dq_dirtyprice(A5473,日期设置!$B$2)</f>
        <v>100.82559999999999</v>
      </c>
      <c r="W5473" s="11">
        <f>IF(U5473=0,ROUNDUP((Q5473-日期设置!$B$2)/365,0),ROUNDUP((R5473-日期设置!$B$2)/365,0))</f>
        <v>3</v>
      </c>
      <c r="X5473" s="18">
        <f>_xlfn.IFNA(VLOOKUP(A5473,过往入选债券!A:D,4,0),2)</f>
        <v>2</v>
      </c>
      <c r="Y5473">
        <f>_xlfn.IFNA(VLOOKUP(C5473,[2]Sheet1!$A:$A,1,0),3)</f>
        <v>3</v>
      </c>
    </row>
    <row r="5474" spans="1:25" hidden="1" x14ac:dyDescent="0.2">
      <c r="A5474" s="21" t="s">
        <v>9049</v>
      </c>
      <c r="B5474" s="21" t="s">
        <v>9050</v>
      </c>
      <c r="C5474" s="37" t="s">
        <v>147</v>
      </c>
      <c r="D5474" s="26" t="str">
        <f>[1]!b_calc_yield(A5474,日期设置!$B$2,F5474,1,R5474,1,O5474,L5474,S5474,)</f>
        <v>Fetching...</v>
      </c>
      <c r="E5474" s="26">
        <f t="shared" si="170"/>
        <v>5.7839825923610366</v>
      </c>
      <c r="F5474" s="18">
        <f>[1]!b_dq_cleanprice($A5474,日期设置!B$2)</f>
        <v>100.0728</v>
      </c>
      <c r="G5474" s="18" t="str">
        <f t="shared" si="171"/>
        <v>1.41 + 0</v>
      </c>
      <c r="H5474" s="27">
        <f>[1]!b_dq_pctchange($A5474,日期设置!$B$2,1)/100</f>
        <v>0</v>
      </c>
      <c r="I5474" s="26">
        <f>[1]!b_pq_pctchange(A5474,日期设置!$B$4,日期设置!$B$2,1)</f>
        <v>0</v>
      </c>
      <c r="J5474" s="26">
        <f>[1]!b_pq_pctchange(A5474,日期设置!$C$4,日期设置!$B$2,1)</f>
        <v>0.38630643499648826</v>
      </c>
      <c r="K5474" s="52">
        <f>[1]!b_dq_amount($A5474,日期设置!B$2,2,10000)</f>
        <v>0</v>
      </c>
      <c r="L5474" s="26">
        <f>[1]!b_info_latestpar(A5474,日期设置!$B$2)</f>
        <v>100</v>
      </c>
      <c r="M5474" s="6">
        <f>[1]!b_info_outstandingbalance($A5474,日期设置!B$2)</f>
        <v>6</v>
      </c>
      <c r="N5474" s="7" t="str">
        <f>[1]!b_info_latestissurercreditrating2(A5474,日期设置!$B$2,"102","1")</f>
        <v>AA+</v>
      </c>
      <c r="O5474" s="8">
        <v>4.2300000000000004</v>
      </c>
      <c r="P5474" s="9">
        <f>[1]!b_info_repurchasedate(A5474)</f>
        <v>0</v>
      </c>
      <c r="Q5474" s="8" t="s">
        <v>16587</v>
      </c>
      <c r="R5474" s="2" t="str">
        <f>IF((--IF(P5474=0,Q5474,P5474))&gt;(--日期设置!$B$2),IF(P5474=0,Q5474,P5474),Q5474)</f>
        <v>2022-08-22</v>
      </c>
      <c r="S5474" s="2" t="s">
        <v>18336</v>
      </c>
      <c r="T5474" s="8">
        <f>[1]!b_anal_ptmyear($A5474,日期设置!$B$2)</f>
        <v>1.4191780821917808</v>
      </c>
      <c r="U5474" s="8">
        <f>[1]!b_anal_termifexercise($A5474,日期设置!B$2)</f>
        <v>0</v>
      </c>
      <c r="V5474" s="10">
        <f>[1]!b_dq_dirtyprice(A5474,日期设置!$B$2)</f>
        <v>102.52970000000001</v>
      </c>
      <c r="W5474" s="11">
        <f>IF(U5474=0,ROUNDUP((Q5474-日期设置!$B$2)/365,0),ROUNDUP((R5474-日期设置!$B$2)/365,0))</f>
        <v>2</v>
      </c>
      <c r="X5474" s="18">
        <f>_xlfn.IFNA(VLOOKUP(A5474,过往入选债券!A:D,4,0),2)</f>
        <v>2</v>
      </c>
      <c r="Y5474">
        <f>_xlfn.IFNA(VLOOKUP(C5474,[2]Sheet1!$A:$A,1,0),3)</f>
        <v>3</v>
      </c>
    </row>
    <row r="5475" spans="1:25" hidden="1" x14ac:dyDescent="0.2">
      <c r="A5475" s="21" t="s">
        <v>9670</v>
      </c>
      <c r="B5475" s="21" t="s">
        <v>9671</v>
      </c>
      <c r="C5475" s="37" t="s">
        <v>1025</v>
      </c>
      <c r="D5475" s="26" t="str">
        <f>[1]!b_calc_yield(A5475,日期设置!$B$2,F5475,1,R5475,1,O5475,L5475,S5475,)</f>
        <v>Fetching...</v>
      </c>
      <c r="E5475" s="26">
        <f t="shared" si="170"/>
        <v>7.1697664274100736</v>
      </c>
      <c r="F5475" s="18">
        <f>[1]!b_dq_cleanprice($A5475,日期设置!B$2)</f>
        <v>99.802800000000005</v>
      </c>
      <c r="G5475" s="18" t="str">
        <f t="shared" si="171"/>
        <v>3.73 + 1.73</v>
      </c>
      <c r="H5475" s="27">
        <f>[1]!b_dq_pctchange($A5475,日期设置!$B$2,1)/100</f>
        <v>0</v>
      </c>
      <c r="I5475" s="26">
        <f>[1]!b_pq_pctchange(A5475,日期设置!$B$4,日期设置!$B$2,1)</f>
        <v>0.4297831361187997</v>
      </c>
      <c r="J5475" s="26">
        <f>[1]!b_pq_pctchange(A5475,日期设置!$C$4,日期设置!$B$2,1)</f>
        <v>0.4297831361187997</v>
      </c>
      <c r="K5475" s="52">
        <f>[1]!b_dq_amount($A5475,日期设置!B$2,2,10000)</f>
        <v>0</v>
      </c>
      <c r="L5475" s="26">
        <f>[1]!b_info_latestpar(A5475,日期设置!$B$2)</f>
        <v>100</v>
      </c>
      <c r="M5475" s="6">
        <f>[1]!b_info_outstandingbalance($A5475,日期设置!B$2)</f>
        <v>5</v>
      </c>
      <c r="N5475" s="7" t="str">
        <f>[1]!b_info_latestissurercreditrating2(A5475,日期设置!$B$2,"102","1")</f>
        <v>AA</v>
      </c>
      <c r="O5475" s="8">
        <v>4.05</v>
      </c>
      <c r="P5475" s="9" t="str">
        <f>[1]!b_info_repurchasedate(A5475)</f>
        <v>2022-12-16</v>
      </c>
      <c r="Q5475" s="8" t="s">
        <v>16852</v>
      </c>
      <c r="R5475" s="2" t="str">
        <f>IF((--IF(P5475=0,Q5475,P5475))&gt;(--日期设置!$B$2),IF(P5475=0,Q5475,P5475),Q5475)</f>
        <v>2022-12-16</v>
      </c>
      <c r="S5475" s="2" t="s">
        <v>18547</v>
      </c>
      <c r="T5475" s="8">
        <f>[1]!b_anal_ptmyear($A5475,日期设置!$B$2)</f>
        <v>3.7369863013698632</v>
      </c>
      <c r="U5475" s="8">
        <f>[1]!b_anal_termifexercise($A5475,日期设置!B$2)</f>
        <v>1.736986301369863</v>
      </c>
      <c r="V5475" s="10">
        <f>[1]!b_dq_dirtyprice(A5475,日期设置!$B$2)</f>
        <v>100.86799999999999</v>
      </c>
      <c r="W5475" s="11">
        <f>IF(U5475=0,ROUNDUP((Q5475-日期设置!$B$2)/365,0),ROUNDUP((R5475-日期设置!$B$2)/365,0))</f>
        <v>2</v>
      </c>
      <c r="X5475" s="18">
        <f>_xlfn.IFNA(VLOOKUP(A5475,过往入选债券!A:D,4,0),2)</f>
        <v>2</v>
      </c>
      <c r="Y5475">
        <f>_xlfn.IFNA(VLOOKUP(C5475,[2]Sheet1!$A:$A,1,0),3)</f>
        <v>3</v>
      </c>
    </row>
    <row r="5476" spans="1:25" hidden="1" x14ac:dyDescent="0.2">
      <c r="A5476" s="28" t="s">
        <v>21064</v>
      </c>
      <c r="B5476" s="28" t="s">
        <v>21065</v>
      </c>
      <c r="C5476" s="39" t="s">
        <v>456</v>
      </c>
      <c r="D5476" s="26" t="str">
        <f>[1]!b_calc_yield(A5476,日期设置!$B$2,F5476,1,R5476,1,O5476,L5476,S5476,)</f>
        <v>Fetching...</v>
      </c>
      <c r="E5476" s="26">
        <f t="shared" si="170"/>
        <v>10.523644570150248</v>
      </c>
      <c r="F5476" s="18">
        <f>[1]!b_dq_cleanprice($A5476,日期设置!B$2)</f>
        <v>99.718299999999999</v>
      </c>
      <c r="G5476" s="18" t="str">
        <f t="shared" si="171"/>
        <v>4.56 + 2.56</v>
      </c>
      <c r="H5476" s="27">
        <f>[1]!b_dq_pctchange($A5476,日期设置!$B$2,1)/100</f>
        <v>0</v>
      </c>
      <c r="I5476" s="26">
        <f>[1]!b_pq_pctchange(A5476,日期设置!$B$4,日期设置!$B$2,1)</f>
        <v>0</v>
      </c>
      <c r="J5476" s="26">
        <f>[1]!b_pq_pctchange(A5476,日期设置!$C$4,日期设置!$B$2,1)</f>
        <v>0</v>
      </c>
      <c r="K5476" s="52">
        <f>[1]!b_dq_amount($A5476,日期设置!B$2,2,10000)</f>
        <v>0</v>
      </c>
      <c r="L5476" s="26">
        <f>[1]!b_info_latestpar(A5476,日期设置!$B$2)</f>
        <v>100</v>
      </c>
      <c r="M5476" s="6">
        <f>[1]!b_info_outstandingbalance($A5476,日期设置!B$2)</f>
        <v>6</v>
      </c>
      <c r="N5476" s="7" t="str">
        <f>[1]!b_info_latestissurercreditrating2(A5476,日期设置!$B$2,"102","1")</f>
        <v>AA+</v>
      </c>
      <c r="O5476" s="8">
        <v>4.05</v>
      </c>
      <c r="P5476" s="9" t="str">
        <f>[1]!b_info_repurchasedate(A5476)</f>
        <v>2023-10-15</v>
      </c>
      <c r="Q5476" s="8" t="s">
        <v>21292</v>
      </c>
      <c r="R5476" s="2" t="str">
        <f>IF((--IF(P5476=0,Q5476,P5476))&gt;(--日期设置!$B$2),IF(P5476=0,Q5476,P5476),Q5476)</f>
        <v>2023-10-15</v>
      </c>
      <c r="S5476" s="31" t="s">
        <v>16386</v>
      </c>
      <c r="T5476" s="8">
        <f>[1]!b_anal_ptmyear($A5476,日期设置!$B$2)</f>
        <v>4.5671232876712331</v>
      </c>
      <c r="U5476" s="8">
        <f>[1]!b_anal_termifexercise($A5476,日期设置!B$2)</f>
        <v>2.5671232876712327</v>
      </c>
      <c r="V5476" s="10">
        <f>[1]!b_dq_dirtyprice(A5476,日期设置!$B$2)</f>
        <v>101.47150000000001</v>
      </c>
      <c r="W5476" s="11">
        <f>IF(U5476=0,ROUNDUP((Q5476-日期设置!$B$2)/365,0),ROUNDUP((R5476-日期设置!$B$2)/365,0))</f>
        <v>3</v>
      </c>
      <c r="X5476" s="18">
        <f>_xlfn.IFNA(VLOOKUP(A5476,过往入选债券!A:D,4,0),2)</f>
        <v>2</v>
      </c>
      <c r="Y5476">
        <f>_xlfn.IFNA(VLOOKUP(C5476,[2]Sheet1!$A:$A,1,0),3)</f>
        <v>3</v>
      </c>
    </row>
    <row r="5477" spans="1:25" hidden="1" x14ac:dyDescent="0.2">
      <c r="A5477" s="21" t="s">
        <v>5704</v>
      </c>
      <c r="B5477" s="21" t="s">
        <v>5705</v>
      </c>
      <c r="C5477" s="37" t="s">
        <v>673</v>
      </c>
      <c r="D5477" s="26" t="str">
        <f>[1]!b_calc_yield(A5477,日期设置!$B$2,F5477,1,R5477,1,O5477,L5477,S5477,)</f>
        <v>Fetching...</v>
      </c>
      <c r="E5477" s="26">
        <f t="shared" si="170"/>
        <v>4.2832291127932631</v>
      </c>
      <c r="F5477" s="18">
        <f>[1]!b_dq_cleanprice($A5477,日期设置!B$2)</f>
        <v>101.328</v>
      </c>
      <c r="G5477" s="18" t="str">
        <f t="shared" si="171"/>
        <v>1.07 + 0</v>
      </c>
      <c r="H5477" s="27">
        <f>[1]!b_dq_pctchange($A5477,日期设置!$B$2,1)/100</f>
        <v>0</v>
      </c>
      <c r="I5477" s="26">
        <f>[1]!b_pq_pctchange(A5477,日期设置!$B$4,日期设置!$B$2,1)</f>
        <v>0</v>
      </c>
      <c r="J5477" s="26">
        <f>[1]!b_pq_pctchange(A5477,日期设置!$C$4,日期设置!$B$2,1)</f>
        <v>-5.9210136775418188E-3</v>
      </c>
      <c r="K5477" s="52">
        <f>[1]!b_dq_amount($A5477,日期设置!B$2,2,10000)</f>
        <v>0</v>
      </c>
      <c r="L5477" s="26">
        <f>[1]!b_info_latestpar(A5477,日期设置!$B$2)</f>
        <v>100</v>
      </c>
      <c r="M5477" s="6">
        <f>[1]!b_info_outstandingbalance($A5477,日期设置!B$2)</f>
        <v>8</v>
      </c>
      <c r="N5477" s="7" t="str">
        <f>[1]!b_info_latestissurercreditrating2(A5477,日期设置!$B$2,"102","1")</f>
        <v>AA+</v>
      </c>
      <c r="O5477" s="8">
        <v>5.45</v>
      </c>
      <c r="P5477" s="9">
        <f>[1]!b_info_repurchasedate(A5477)</f>
        <v>0</v>
      </c>
      <c r="Q5477" s="8" t="s">
        <v>15988</v>
      </c>
      <c r="R5477" s="2" t="str">
        <f>IF((--IF(P5477=0,Q5477,P5477))&gt;(--日期设置!$B$2),IF(P5477=0,Q5477,P5477),Q5477)</f>
        <v>2022-04-20</v>
      </c>
      <c r="S5477" s="2" t="s">
        <v>18343</v>
      </c>
      <c r="T5477" s="8">
        <f>[1]!b_anal_ptmyear($A5477,日期设置!$B$2)</f>
        <v>1.0794520547945206</v>
      </c>
      <c r="U5477" s="8">
        <f>[1]!b_anal_termifexercise($A5477,日期设置!B$2)</f>
        <v>0</v>
      </c>
      <c r="V5477" s="10">
        <f>[1]!b_dq_dirtyprice(A5477,日期设置!$B$2)</f>
        <v>106.345</v>
      </c>
      <c r="W5477" s="11">
        <f>IF(U5477=0,ROUNDUP((Q5477-日期设置!$B$2)/365,0),ROUNDUP((R5477-日期设置!$B$2)/365,0))</f>
        <v>2</v>
      </c>
      <c r="X5477" s="18">
        <f>_xlfn.IFNA(VLOOKUP(A5477,过往入选债券!A:D,4,0),2)</f>
        <v>2</v>
      </c>
      <c r="Y5477">
        <f>_xlfn.IFNA(VLOOKUP(C5477,[2]Sheet1!$A:$A,1,0),3)</f>
        <v>3</v>
      </c>
    </row>
    <row r="5478" spans="1:25" hidden="1" x14ac:dyDescent="0.2">
      <c r="A5478" s="28" t="s">
        <v>22552</v>
      </c>
      <c r="B5478" s="28" t="s">
        <v>22553</v>
      </c>
      <c r="C5478" s="39" t="s">
        <v>22050</v>
      </c>
      <c r="D5478" s="26">
        <f>[1]!b_calc_yield(A5478,日期设置!$B$2,F5478,1,R5478,1,O5478,L5478,S5478,)</f>
        <v>4.1577995753866279</v>
      </c>
      <c r="E5478" s="26">
        <f t="shared" si="170"/>
        <v>20.168424566618715</v>
      </c>
      <c r="F5478" s="18">
        <f>[1]!b_dq_cleanprice($A5478,日期设置!B$2)</f>
        <v>100.1223</v>
      </c>
      <c r="G5478" s="18" t="str">
        <f t="shared" si="171"/>
        <v>4.87 + 0</v>
      </c>
      <c r="H5478" s="27">
        <f>[1]!b_dq_pctchange($A5478,日期设置!$B$2,1)/100</f>
        <v>0</v>
      </c>
      <c r="I5478" s="26">
        <f>[1]!b_pq_pctchange(A5478,日期设置!$B$4,日期设置!$B$2,1)</f>
        <v>-3.364750988459031E-2</v>
      </c>
      <c r="J5478" s="26">
        <f>[1]!b_pq_pctchange(A5478,日期设置!$C$4,日期设置!$B$2,1)</f>
        <v>0.12229999999999563</v>
      </c>
      <c r="K5478" s="52">
        <f>[1]!b_dq_amount($A5478,日期设置!B$2,2,10000)</f>
        <v>0</v>
      </c>
      <c r="L5478" s="26">
        <f>[1]!b_info_latestpar(A5478,日期设置!$B$2)</f>
        <v>100</v>
      </c>
      <c r="M5478" s="6">
        <f>[1]!b_info_outstandingbalance($A5478,日期设置!B$2)</f>
        <v>10</v>
      </c>
      <c r="N5478" s="7" t="str">
        <f>[1]!b_info_latestissurercreditrating2(A5478,日期设置!$B$2,"102","1")</f>
        <v>AAA</v>
      </c>
      <c r="O5478" s="43">
        <v>4.1900000000000004</v>
      </c>
      <c r="P5478" s="9">
        <f>[1]!b_info_repurchasedate(A5478)</f>
        <v>0</v>
      </c>
      <c r="Q5478" s="31" t="s">
        <v>23425</v>
      </c>
      <c r="R5478" s="2" t="str">
        <f>IF((--IF(P5478=0,Q5478,P5478))&gt;(--日期设置!$B$2),IF(P5478=0,Q5478,P5478),Q5478)</f>
        <v>2026-02-04</v>
      </c>
      <c r="S5478" s="2" t="s">
        <v>23218</v>
      </c>
      <c r="T5478" s="8">
        <f>[1]!b_anal_ptmyear($A5478,日期设置!$B$2)</f>
        <v>4.8739726027397259</v>
      </c>
      <c r="U5478" s="8">
        <f>[1]!b_anal_termifexercise($A5478,日期设置!B$2)</f>
        <v>0</v>
      </c>
      <c r="V5478" s="10">
        <f>[1]!b_dq_dirtyprice(A5478,日期设置!$B$2)</f>
        <v>100.6504</v>
      </c>
      <c r="W5478" s="11">
        <f>IF(U5478=0,ROUNDUP((Q5478-日期设置!$B$2)/365,0),ROUNDUP((R5478-日期设置!$B$2)/365,0))</f>
        <v>5</v>
      </c>
      <c r="X5478" s="18">
        <f>_xlfn.IFNA(VLOOKUP(A5478,过往入选债券!A:D,4,0),2)</f>
        <v>2</v>
      </c>
      <c r="Y5478">
        <f>_xlfn.IFNA(VLOOKUP(C5478,[2]Sheet1!$A:$A,1,0),3)</f>
        <v>3</v>
      </c>
    </row>
    <row r="5479" spans="1:25" hidden="1" x14ac:dyDescent="0.2">
      <c r="A5479" s="21" t="s">
        <v>9419</v>
      </c>
      <c r="B5479" s="21" t="s">
        <v>9420</v>
      </c>
      <c r="C5479" s="37" t="s">
        <v>289</v>
      </c>
      <c r="D5479" s="26" t="str">
        <f>[1]!b_calc_yield(A5479,日期设置!$B$2,F5479,1,R5479,1,O5479,L5479,S5479,)</f>
        <v>Fetching...</v>
      </c>
      <c r="E5479" s="26">
        <f t="shared" si="170"/>
        <v>7.0787781143644812</v>
      </c>
      <c r="F5479" s="18">
        <f>[1]!b_dq_cleanprice($A5479,日期设置!B$2)</f>
        <v>99.890100000000004</v>
      </c>
      <c r="G5479" s="18" t="str">
        <f t="shared" si="171"/>
        <v>3.71 + 1.71</v>
      </c>
      <c r="H5479" s="27">
        <f>[1]!b_dq_pctchange($A5479,日期设置!$B$2,1)/100</f>
        <v>0</v>
      </c>
      <c r="I5479" s="26">
        <f>[1]!b_pq_pctchange(A5479,日期设置!$B$4,日期设置!$B$2,1)</f>
        <v>0</v>
      </c>
      <c r="J5479" s="26">
        <f>[1]!b_pq_pctchange(A5479,日期设置!$C$4,日期设置!$B$2,1)</f>
        <v>0.23591390296523279</v>
      </c>
      <c r="K5479" s="52">
        <f>[1]!b_dq_amount($A5479,日期设置!B$2,2,10000)</f>
        <v>0</v>
      </c>
      <c r="L5479" s="26">
        <f>[1]!b_info_latestpar(A5479,日期设置!$B$2)</f>
        <v>100</v>
      </c>
      <c r="M5479" s="6">
        <f>[1]!b_info_outstandingbalance($A5479,日期设置!B$2)</f>
        <v>5</v>
      </c>
      <c r="N5479" s="7" t="str">
        <f>[1]!b_info_latestissurercreditrating2(A5479,日期设置!$B$2,"102","1")</f>
        <v>AA</v>
      </c>
      <c r="O5479" s="8">
        <v>4.0999999999999996</v>
      </c>
      <c r="P5479" s="9" t="str">
        <f>[1]!b_info_repurchasedate(A5479)</f>
        <v>2022-12-09</v>
      </c>
      <c r="Q5479" s="8" t="s">
        <v>17061</v>
      </c>
      <c r="R5479" s="2" t="str">
        <f>IF((--IF(P5479=0,Q5479,P5479))&gt;(--日期设置!$B$2),IF(P5479=0,Q5479,P5479),Q5479)</f>
        <v>2022-12-09</v>
      </c>
      <c r="S5479" s="2" t="s">
        <v>18477</v>
      </c>
      <c r="T5479" s="8">
        <f>[1]!b_anal_ptmyear($A5479,日期设置!$B$2)</f>
        <v>3.7178082191780821</v>
      </c>
      <c r="U5479" s="8">
        <f>[1]!b_anal_termifexercise($A5479,日期设置!B$2)</f>
        <v>1.7178082191780821</v>
      </c>
      <c r="V5479" s="10">
        <f>[1]!b_dq_dirtyprice(A5479,日期设置!$B$2)</f>
        <v>101.0471</v>
      </c>
      <c r="W5479" s="11">
        <f>IF(U5479=0,ROUNDUP((Q5479-日期设置!$B$2)/365,0),ROUNDUP((R5479-日期设置!$B$2)/365,0))</f>
        <v>2</v>
      </c>
      <c r="X5479" s="18">
        <f>_xlfn.IFNA(VLOOKUP(A5479,过往入选债券!A:D,4,0),2)</f>
        <v>2</v>
      </c>
      <c r="Y5479">
        <f>_xlfn.IFNA(VLOOKUP(C5479,[2]Sheet1!$A:$A,1,0),3)</f>
        <v>3</v>
      </c>
    </row>
    <row r="5480" spans="1:25" hidden="1" x14ac:dyDescent="0.2">
      <c r="A5480" s="28" t="s">
        <v>21034</v>
      </c>
      <c r="B5480" s="28" t="s">
        <v>21035</v>
      </c>
      <c r="C5480" s="39" t="s">
        <v>19829</v>
      </c>
      <c r="D5480" s="26" t="str">
        <f>[1]!b_calc_yield(A5480,日期设置!$B$2,F5480,1,R5480,1,O5480,L5480,S5480,)</f>
        <v>Fetching...</v>
      </c>
      <c r="E5480" s="26">
        <f t="shared" si="170"/>
        <v>10.673583352344295</v>
      </c>
      <c r="F5480" s="18">
        <f>[1]!b_dq_cleanprice($A5480,日期设置!B$2)</f>
        <v>99.264399999999995</v>
      </c>
      <c r="G5480" s="18" t="str">
        <f t="shared" si="171"/>
        <v>4.59 + 2.59</v>
      </c>
      <c r="H5480" s="27">
        <f>[1]!b_dq_pctchange($A5480,日期设置!$B$2,1)/100</f>
        <v>0</v>
      </c>
      <c r="I5480" s="26">
        <f>[1]!b_pq_pctchange(A5480,日期设置!$B$4,日期设置!$B$2,1)</f>
        <v>0</v>
      </c>
      <c r="J5480" s="26">
        <f>[1]!b_pq_pctchange(A5480,日期设置!$C$4,日期设置!$B$2,1)</f>
        <v>0</v>
      </c>
      <c r="K5480" s="52">
        <f>[1]!b_dq_amount($A5480,日期设置!B$2,2,10000)</f>
        <v>0</v>
      </c>
      <c r="L5480" s="26">
        <f>[1]!b_info_latestpar(A5480,日期设置!$B$2)</f>
        <v>100</v>
      </c>
      <c r="M5480" s="6">
        <f>[1]!b_info_outstandingbalance($A5480,日期设置!B$2)</f>
        <v>7</v>
      </c>
      <c r="N5480" s="7" t="str">
        <f>[1]!b_info_latestissurercreditrating2(A5480,日期设置!$B$2,"102","1")</f>
        <v>AA+</v>
      </c>
      <c r="O5480" s="8">
        <v>3.86</v>
      </c>
      <c r="P5480" s="9" t="str">
        <f>[1]!b_info_repurchasedate(A5480)</f>
        <v>2023-10-26</v>
      </c>
      <c r="Q5480" s="8" t="s">
        <v>16804</v>
      </c>
      <c r="R5480" s="2" t="str">
        <f>IF((--IF(P5480=0,Q5480,P5480))&gt;(--日期设置!$B$2),IF(P5480=0,Q5480,P5480),Q5480)</f>
        <v>2023-10-26</v>
      </c>
      <c r="S5480" s="31" t="s">
        <v>16110</v>
      </c>
      <c r="T5480" s="8">
        <f>[1]!b_anal_ptmyear($A5480,日期设置!$B$2)</f>
        <v>4.5972602739726032</v>
      </c>
      <c r="U5480" s="8">
        <f>[1]!b_anal_termifexercise($A5480,日期设置!B$2)</f>
        <v>2.5972602739726027</v>
      </c>
      <c r="V5480" s="10">
        <f>[1]!b_dq_dirtyprice(A5480,日期设置!$B$2)</f>
        <v>100.819</v>
      </c>
      <c r="W5480" s="11">
        <f>IF(U5480=0,ROUNDUP((Q5480-日期设置!$B$2)/365,0),ROUNDUP((R5480-日期设置!$B$2)/365,0))</f>
        <v>3</v>
      </c>
      <c r="X5480" s="18">
        <f>_xlfn.IFNA(VLOOKUP(A5480,过往入选债券!A:D,4,0),2)</f>
        <v>2</v>
      </c>
      <c r="Y5480">
        <f>_xlfn.IFNA(VLOOKUP(C5480,[2]Sheet1!$A:$A,1,0),3)</f>
        <v>3</v>
      </c>
    </row>
    <row r="5481" spans="1:25" hidden="1" x14ac:dyDescent="0.2">
      <c r="A5481" s="21" t="s">
        <v>7525</v>
      </c>
      <c r="B5481" s="21" t="s">
        <v>7526</v>
      </c>
      <c r="C5481" s="37" t="s">
        <v>1786</v>
      </c>
      <c r="D5481" s="26" t="str">
        <f>[1]!b_calc_yield(A5481,日期设置!$B$2,F5481,1,R5481,1,O5481,L5481,S5481,)</f>
        <v>Fetching...</v>
      </c>
      <c r="E5481" s="26">
        <f t="shared" si="170"/>
        <v>2.5964639868757633</v>
      </c>
      <c r="F5481" s="18">
        <f>[1]!b_dq_cleanprice($A5481,日期设置!B$2)</f>
        <v>100.57989999999999</v>
      </c>
      <c r="G5481" s="18" t="str">
        <f t="shared" si="171"/>
        <v>0.62 + 0.62</v>
      </c>
      <c r="H5481" s="27">
        <f>[1]!b_dq_pctchange($A5481,日期设置!$B$2,1)/100</f>
        <v>0</v>
      </c>
      <c r="I5481" s="26">
        <f>[1]!b_pq_pctchange(A5481,日期设置!$B$4,日期设置!$B$2,1)</f>
        <v>0</v>
      </c>
      <c r="J5481" s="26">
        <f>[1]!b_pq_pctchange(A5481,日期设置!$C$4,日期设置!$B$2,1)</f>
        <v>4.6551832182624833E-2</v>
      </c>
      <c r="K5481" s="52">
        <f>[1]!b_dq_amount($A5481,日期设置!B$2,2,10000)</f>
        <v>0</v>
      </c>
      <c r="L5481" s="26">
        <f>[1]!b_info_latestpar(A5481,日期设置!$B$2)</f>
        <v>100</v>
      </c>
      <c r="M5481" s="6">
        <f>[1]!b_info_outstandingbalance($A5481,日期设置!B$2)</f>
        <v>15</v>
      </c>
      <c r="N5481" s="7" t="str">
        <f>[1]!b_info_latestissurercreditrating2(A5481,日期设置!$B$2,"102","1")</f>
        <v>AAA</v>
      </c>
      <c r="O5481" s="8">
        <v>5.19</v>
      </c>
      <c r="P5481" s="9">
        <f>[1]!b_info_repurchasedate(A5481)</f>
        <v>0</v>
      </c>
      <c r="Q5481" s="8" t="s">
        <v>16590</v>
      </c>
      <c r="R5481" s="2" t="str">
        <f>IF((--IF(P5481=0,Q5481,P5481))&gt;(--日期设置!$B$2),IF(P5481=0,Q5481,P5481),Q5481)</f>
        <v>2021-11-05</v>
      </c>
      <c r="S5481" s="2" t="s">
        <v>17977</v>
      </c>
      <c r="T5481" s="8">
        <f>[1]!b_anal_ptmyear($A5481,日期设置!$B$2)</f>
        <v>0.62465753424657533</v>
      </c>
      <c r="U5481" s="8">
        <f>[1]!b_anal_termifexercise($A5481,日期设置!B$2)</f>
        <v>0.62465753424657533</v>
      </c>
      <c r="V5481" s="10">
        <f>[1]!b_dq_dirtyprice(A5481,日期设置!$B$2)</f>
        <v>102.5279</v>
      </c>
      <c r="W5481" s="11">
        <f>IF(U5481=0,ROUNDUP((Q5481-日期设置!$B$2)/365,0),ROUNDUP((R5481-日期设置!$B$2)/365,0))</f>
        <v>1</v>
      </c>
      <c r="X5481" s="18">
        <f>_xlfn.IFNA(VLOOKUP(A5481,过往入选债券!A:D,4,0),2)</f>
        <v>2</v>
      </c>
      <c r="Y5481" t="str">
        <f>_xlfn.IFNA(VLOOKUP(C5481,[2]Sheet1!$A:$A,1,0),3)</f>
        <v>陕西煤业化工集团有限责任公司</v>
      </c>
    </row>
    <row r="5482" spans="1:25" hidden="1" x14ac:dyDescent="0.2">
      <c r="A5482" s="21" t="s">
        <v>6798</v>
      </c>
      <c r="B5482" s="21" t="s">
        <v>6799</v>
      </c>
      <c r="C5482" s="37" t="s">
        <v>4816</v>
      </c>
      <c r="D5482" s="26" t="str">
        <f>[1]!b_calc_yield(A5482,日期设置!$B$2,F5482,1,R5482,1,O5482,L5482,S5482,)</f>
        <v>Fetching...</v>
      </c>
      <c r="E5482" s="26">
        <f t="shared" si="170"/>
        <v>8.1927494045082039</v>
      </c>
      <c r="F5482" s="18">
        <f>[1]!b_dq_cleanprice($A5482,日期设置!B$2)</f>
        <v>104.31140000000001</v>
      </c>
      <c r="G5482" s="18" t="str">
        <f t="shared" si="171"/>
        <v>2.09 + 0</v>
      </c>
      <c r="H5482" s="27">
        <f>[1]!b_dq_pctchange($A5482,日期设置!$B$2,1)/100</f>
        <v>0</v>
      </c>
      <c r="I5482" s="26">
        <f>[1]!b_pq_pctchange(A5482,日期设置!$B$4,日期设置!$B$2,1)</f>
        <v>0</v>
      </c>
      <c r="J5482" s="26">
        <f>[1]!b_pq_pctchange(A5482,日期设置!$C$4,日期设置!$B$2,1)</f>
        <v>0</v>
      </c>
      <c r="K5482" s="52">
        <f>[1]!b_dq_amount($A5482,日期设置!B$2,2,10000)</f>
        <v>0</v>
      </c>
      <c r="L5482" s="26">
        <f>[1]!b_info_latestpar(A5482,日期设置!$B$2)</f>
        <v>100</v>
      </c>
      <c r="M5482" s="6">
        <f>[1]!b_info_outstandingbalance($A5482,日期设置!B$2)</f>
        <v>5</v>
      </c>
      <c r="N5482" s="7" t="str">
        <f>[1]!b_info_latestissurercreditrating2(A5482,日期设置!$B$2,"102","1")</f>
        <v>AA+</v>
      </c>
      <c r="O5482" s="8">
        <v>6.35</v>
      </c>
      <c r="P5482" s="9">
        <f>[1]!b_info_repurchasedate(A5482)</f>
        <v>0</v>
      </c>
      <c r="Q5482" s="8" t="s">
        <v>16427</v>
      </c>
      <c r="R5482" s="2" t="str">
        <f>IF((--IF(P5482=0,Q5482,P5482))&gt;(--日期设置!$B$2),IF(P5482=0,Q5482,P5482),Q5482)</f>
        <v>2023-04-27</v>
      </c>
      <c r="S5482" s="2" t="s">
        <v>17868</v>
      </c>
      <c r="T5482" s="8">
        <f>[1]!b_anal_ptmyear($A5482,日期设置!$B$2)</f>
        <v>2.0986301369863014</v>
      </c>
      <c r="U5482" s="8">
        <f>[1]!b_anal_termifexercise($A5482,日期设置!B$2)</f>
        <v>0</v>
      </c>
      <c r="V5482" s="10">
        <f>[1]!b_dq_dirtyprice(A5482,日期设置!$B$2)</f>
        <v>110.0351</v>
      </c>
      <c r="W5482" s="11">
        <f>IF(U5482=0,ROUNDUP((Q5482-日期设置!$B$2)/365,0),ROUNDUP((R5482-日期设置!$B$2)/365,0))</f>
        <v>3</v>
      </c>
      <c r="X5482" s="18">
        <f>_xlfn.IFNA(VLOOKUP(A5482,过往入选债券!A:D,4,0),2)</f>
        <v>2</v>
      </c>
      <c r="Y5482" s="45">
        <f>_xlfn.IFNA(VLOOKUP(C5482,[2]Sheet1!$A:$A,1,0),3)</f>
        <v>3</v>
      </c>
    </row>
    <row r="5483" spans="1:25" hidden="1" x14ac:dyDescent="0.2">
      <c r="A5483" s="21" t="s">
        <v>15019</v>
      </c>
      <c r="B5483" s="21" t="s">
        <v>15020</v>
      </c>
      <c r="C5483" s="37" t="s">
        <v>15021</v>
      </c>
      <c r="D5483" s="26" t="str">
        <f>[1]!b_calc_yield(A5483,日期设置!$B$2,F5483,1,R5483,1,O5483,L5483,S5483,)</f>
        <v>Fetching...</v>
      </c>
      <c r="E5483" s="26">
        <f t="shared" si="170"/>
        <v>20.187183128884058</v>
      </c>
      <c r="F5483" s="18">
        <f>[1]!b_dq_cleanprice($A5483,日期设置!B$2)</f>
        <v>105.3377</v>
      </c>
      <c r="G5483" s="18" t="str">
        <f t="shared" si="171"/>
        <v>4.96 + 0</v>
      </c>
      <c r="H5483" s="27">
        <f>[1]!b_dq_pctchange($A5483,日期设置!$B$2,1)/100</f>
        <v>0</v>
      </c>
      <c r="I5483" s="26">
        <f>[1]!b_pq_pctchange(A5483,日期设置!$B$4,日期设置!$B$2,1)</f>
        <v>0</v>
      </c>
      <c r="J5483" s="26">
        <f>[1]!b_pq_pctchange(A5483,日期设置!$C$4,日期设置!$B$2,1)</f>
        <v>0</v>
      </c>
      <c r="K5483" s="52">
        <f>[1]!b_dq_amount($A5483,日期设置!B$2,2,10000)</f>
        <v>0</v>
      </c>
      <c r="L5483" s="26">
        <f>[1]!b_info_latestpar(A5483,日期设置!$B$2)</f>
        <v>100</v>
      </c>
      <c r="M5483" s="6">
        <f>[1]!b_info_outstandingbalance($A5483,日期设置!B$2)</f>
        <v>9</v>
      </c>
      <c r="N5483" s="7" t="str">
        <f>[1]!b_info_latestissurercreditrating2(A5483,日期设置!$B$2,"102","1")</f>
        <v>AA</v>
      </c>
      <c r="O5483" s="8">
        <v>5.37</v>
      </c>
      <c r="P5483" s="9">
        <f>[1]!b_info_repurchasedate(A5483)</f>
        <v>0</v>
      </c>
      <c r="Q5483" s="8" t="s">
        <v>16353</v>
      </c>
      <c r="R5483" s="2" t="str">
        <f>IF((--IF(P5483=0,Q5483,P5483))&gt;(--日期设置!$B$2),IF(P5483=0,Q5483,P5483),Q5483)</f>
        <v>2026-03-08</v>
      </c>
      <c r="S5483" s="2" t="s">
        <v>17852</v>
      </c>
      <c r="T5483" s="8">
        <f>[1]!b_anal_ptmyear($A5483,日期设置!$B$2)</f>
        <v>4.9616438356164387</v>
      </c>
      <c r="U5483" s="8">
        <f>[1]!b_anal_termifexercise($A5483,日期设置!B$2)</f>
        <v>0</v>
      </c>
      <c r="V5483" s="10">
        <f>[1]!b_dq_dirtyprice(A5483,日期设置!$B$2)</f>
        <v>105.5437</v>
      </c>
      <c r="W5483" s="11">
        <f>IF(U5483=0,ROUNDUP((Q5483-日期设置!$B$2)/365,0),ROUNDUP((R5483-日期设置!$B$2)/365,0))</f>
        <v>5</v>
      </c>
      <c r="X5483" s="18">
        <f>_xlfn.IFNA(VLOOKUP(A5483,过往入选债券!A:D,4,0),2)</f>
        <v>2</v>
      </c>
      <c r="Y5483">
        <f>_xlfn.IFNA(VLOOKUP(C5483,[2]Sheet1!$A:$A,1,0),3)</f>
        <v>3</v>
      </c>
    </row>
    <row r="5484" spans="1:25" hidden="1" x14ac:dyDescent="0.2">
      <c r="A5484" s="21" t="s">
        <v>12666</v>
      </c>
      <c r="B5484" s="21" t="s">
        <v>12667</v>
      </c>
      <c r="C5484" s="37" t="s">
        <v>12668</v>
      </c>
      <c r="D5484" s="26" t="str">
        <f>[1]!b_calc_yield(A5484,日期设置!$B$2,F5484,1,R5484,1,O5484,L5484,S5484,)</f>
        <v>Fetching...</v>
      </c>
      <c r="E5484" s="26">
        <f t="shared" si="170"/>
        <v>23.486297004461431</v>
      </c>
      <c r="F5484" s="18">
        <f>[1]!b_dq_cleanprice($A5484,日期设置!B$2)</f>
        <v>39.666699999999999</v>
      </c>
      <c r="G5484" s="18" t="str">
        <f t="shared" si="171"/>
        <v>1.73 + 0</v>
      </c>
      <c r="H5484" s="27">
        <f>[1]!b_dq_pctchange($A5484,日期设置!$B$2,1)/100</f>
        <v>0</v>
      </c>
      <c r="I5484" s="26">
        <f>[1]!b_pq_pctchange(A5484,日期设置!$B$4,日期设置!$B$2,1)</f>
        <v>0</v>
      </c>
      <c r="J5484" s="26">
        <f>[1]!b_pq_pctchange(A5484,日期设置!$C$4,日期设置!$B$2,1)</f>
        <v>0</v>
      </c>
      <c r="K5484" s="52">
        <f>[1]!b_dq_amount($A5484,日期设置!B$2,2,10000)</f>
        <v>0</v>
      </c>
      <c r="L5484" s="26">
        <f>[1]!b_info_latestpar(A5484,日期设置!$B$2)</f>
        <v>40</v>
      </c>
      <c r="M5484" s="6">
        <f>[1]!b_info_outstandingbalance($A5484,日期设置!B$2)</f>
        <v>4.4000000000000004</v>
      </c>
      <c r="N5484" s="7" t="str">
        <f>[1]!b_info_latestissurercreditrating2(A5484,日期设置!$B$2,"102","1")</f>
        <v>AA</v>
      </c>
      <c r="O5484" s="8">
        <v>4.8</v>
      </c>
      <c r="P5484" s="9">
        <f>[1]!b_info_repurchasedate(A5484)</f>
        <v>0</v>
      </c>
      <c r="Q5484" s="8" t="s">
        <v>16581</v>
      </c>
      <c r="R5484" s="2" t="str">
        <f>IF((--IF(P5484=0,Q5484,P5484))&gt;(--日期设置!$B$2),IF(P5484=0,Q5484,P5484),Q5484)</f>
        <v>2022-12-17</v>
      </c>
      <c r="S5484" s="2" t="s">
        <v>18331</v>
      </c>
      <c r="T5484" s="8">
        <f>[1]!b_anal_ptmyear($A5484,日期设置!$B$2)</f>
        <v>1.7397260273972601</v>
      </c>
      <c r="U5484" s="8">
        <f>[1]!b_anal_termifexercise($A5484,日期设置!B$2)</f>
        <v>0</v>
      </c>
      <c r="V5484" s="10">
        <f>[1]!b_dq_dirtyprice(A5484,日期设置!$B$2)</f>
        <v>40.166400000000003</v>
      </c>
      <c r="W5484" s="11">
        <f>IF(U5484=0,ROUNDUP((Q5484-日期设置!$B$2)/365,0),ROUNDUP((R5484-日期设置!$B$2)/365,0))</f>
        <v>2</v>
      </c>
      <c r="X5484" s="18">
        <f>_xlfn.IFNA(VLOOKUP(A5484,过往入选债券!A:D,4,0),2)</f>
        <v>2</v>
      </c>
      <c r="Y5484">
        <f>_xlfn.IFNA(VLOOKUP(C5484,[2]Sheet1!$A:$A,1,0),3)</f>
        <v>3</v>
      </c>
    </row>
    <row r="5485" spans="1:25" hidden="1" x14ac:dyDescent="0.2">
      <c r="A5485" s="28" t="s">
        <v>20986</v>
      </c>
      <c r="B5485" s="28" t="s">
        <v>20987</v>
      </c>
      <c r="C5485" s="39" t="s">
        <v>5018</v>
      </c>
      <c r="D5485" s="26" t="str">
        <f>[1]!b_calc_yield(A5485,日期设置!$B$2,F5485,1,R5485,1,O5485,L5485,S5485,)</f>
        <v>Fetching...</v>
      </c>
      <c r="E5485" s="26">
        <f t="shared" si="170"/>
        <v>10.675033824224567</v>
      </c>
      <c r="F5485" s="18">
        <f>[1]!b_dq_cleanprice($A5485,日期设置!B$2)</f>
        <v>99.723799999999997</v>
      </c>
      <c r="G5485" s="18" t="str">
        <f t="shared" si="171"/>
        <v>2.60 + 0</v>
      </c>
      <c r="H5485" s="27">
        <f>[1]!b_dq_pctchange($A5485,日期设置!$B$2,1)/100</f>
        <v>0</v>
      </c>
      <c r="I5485" s="26">
        <f>[1]!b_pq_pctchange(A5485,日期设置!$B$4,日期设置!$B$2,1)</f>
        <v>0</v>
      </c>
      <c r="J5485" s="26">
        <f>[1]!b_pq_pctchange(A5485,日期设置!$C$4,日期设置!$B$2,1)</f>
        <v>0</v>
      </c>
      <c r="K5485" s="52">
        <f>[1]!b_dq_amount($A5485,日期设置!B$2,2,10000)</f>
        <v>0</v>
      </c>
      <c r="L5485" s="26">
        <f>[1]!b_info_latestpar(A5485,日期设置!$B$2)</f>
        <v>100</v>
      </c>
      <c r="M5485" s="6">
        <f>[1]!b_info_outstandingbalance($A5485,日期设置!B$2)</f>
        <v>4</v>
      </c>
      <c r="N5485" s="7" t="str">
        <f>[1]!b_info_latestissurercreditrating2(A5485,日期设置!$B$2,"102","1")</f>
        <v>AA</v>
      </c>
      <c r="O5485" s="8">
        <v>4.05</v>
      </c>
      <c r="P5485" s="9">
        <f>[1]!b_info_repurchasedate(A5485)</f>
        <v>0</v>
      </c>
      <c r="Q5485" s="8" t="s">
        <v>17411</v>
      </c>
      <c r="R5485" s="2" t="str">
        <f>IF((--IF(P5485=0,Q5485,P5485))&gt;(--日期设置!$B$2),IF(P5485=0,Q5485,P5485),Q5485)</f>
        <v>2023-10-28</v>
      </c>
      <c r="S5485" s="31" t="s">
        <v>16169</v>
      </c>
      <c r="T5485" s="8">
        <f>[1]!b_anal_ptmyear($A5485,日期设置!$B$2)</f>
        <v>2.602739726027397</v>
      </c>
      <c r="U5485" s="8">
        <f>[1]!b_anal_termifexercise($A5485,日期设置!B$2)</f>
        <v>0</v>
      </c>
      <c r="V5485" s="10">
        <f>[1]!b_dq_dirtyprice(A5485,日期设置!$B$2)</f>
        <v>101.3327</v>
      </c>
      <c r="W5485" s="11">
        <f>IF(U5485=0,ROUNDUP((Q5485-日期设置!$B$2)/365,0),ROUNDUP((R5485-日期设置!$B$2)/365,0))</f>
        <v>3</v>
      </c>
      <c r="X5485" s="18">
        <f>_xlfn.IFNA(VLOOKUP(A5485,过往入选债券!A:D,4,0),2)</f>
        <v>2</v>
      </c>
      <c r="Y5485">
        <f>_xlfn.IFNA(VLOOKUP(C5485,[2]Sheet1!$A:$A,1,0),3)</f>
        <v>3</v>
      </c>
    </row>
    <row r="5486" spans="1:25" x14ac:dyDescent="0.2">
      <c r="A5486" s="21" t="s">
        <v>5289</v>
      </c>
      <c r="B5486" s="21" t="s">
        <v>5290</v>
      </c>
      <c r="C5486" s="37" t="s">
        <v>5013</v>
      </c>
      <c r="D5486" s="26" t="str">
        <f>[1]!b_calc_yield(A5486,日期设置!$B$2,F5486,1,R5486,1,O5486,L5486,S5486,)</f>
        <v>Fetching...</v>
      </c>
      <c r="E5486" s="26">
        <f t="shared" si="170"/>
        <v>1.5484805194299733</v>
      </c>
      <c r="F5486" s="18">
        <f>[1]!b_dq_cleanprice($A5486,日期设置!B$2)</f>
        <v>100.0296</v>
      </c>
      <c r="G5486" s="18" t="str">
        <f t="shared" si="171"/>
        <v>0.37 + 0.37</v>
      </c>
      <c r="H5486" s="27">
        <f>[1]!b_dq_pctchange($A5486,日期设置!$B$2,1)/100</f>
        <v>-1.0256430742128031E-3</v>
      </c>
      <c r="I5486" s="26">
        <f>[1]!b_pq_pctchange(A5486,日期设置!$B$4,日期设置!$B$2,1)</f>
        <v>-0.10256430742128034</v>
      </c>
      <c r="J5486" s="26">
        <f>[1]!b_pq_pctchange(A5486,日期设置!$C$4,日期设置!$B$2,1)</f>
        <v>-4.2169722139497864E-2</v>
      </c>
      <c r="K5486" s="52">
        <f>[1]!b_dq_amount($A5486,日期设置!B$2,2,10000)</f>
        <v>43158.686793599998</v>
      </c>
      <c r="L5486" s="26">
        <f>[1]!b_info_latestpar(A5486,日期设置!$B$2)</f>
        <v>100</v>
      </c>
      <c r="M5486" s="6">
        <f>[1]!b_info_outstandingbalance($A5486,日期设置!B$2)</f>
        <v>7</v>
      </c>
      <c r="N5486" s="7" t="str">
        <f>[1]!b_info_latestissurercreditrating2(A5486,日期设置!$B$2,"102","1")</f>
        <v>AA+</v>
      </c>
      <c r="O5486" s="8">
        <v>4.3499999999999996</v>
      </c>
      <c r="P5486" s="9">
        <f>[1]!b_info_repurchasedate(A5486)</f>
        <v>0</v>
      </c>
      <c r="Q5486" s="8" t="s">
        <v>16978</v>
      </c>
      <c r="R5486" s="2" t="str">
        <f>IF((--IF(P5486=0,Q5486,P5486))&gt;(--日期设置!$B$2),IF(P5486=0,Q5486,P5486),Q5486)</f>
        <v>2021-08-05</v>
      </c>
      <c r="S5486" s="2" t="s">
        <v>18639</v>
      </c>
      <c r="T5486" s="8">
        <f>[1]!b_anal_ptmyear($A5486,日期设置!$B$2)</f>
        <v>0.37260273972602742</v>
      </c>
      <c r="U5486" s="8">
        <f>[1]!b_anal_termifexercise($A5486,日期设置!B$2)</f>
        <v>0.37260273972602742</v>
      </c>
      <c r="V5486" s="10">
        <f>[1]!b_dq_dirtyprice(A5486,日期设置!$B$2)</f>
        <v>102.75879999999999</v>
      </c>
      <c r="W5486" s="11">
        <f>IF(U5486=0,ROUNDUP((Q5486-日期设置!$B$2)/365,0),ROUNDUP((R5486-日期设置!$B$2)/365,0))</f>
        <v>1</v>
      </c>
      <c r="X5486" s="18">
        <f>_xlfn.IFNA(VLOOKUP(A5486,过往入选债券!A:D,4,0),2)</f>
        <v>2</v>
      </c>
      <c r="Y5486">
        <f>_xlfn.IFNA(VLOOKUP(C5486,[2]Sheet1!$A:$A,1,0),3)</f>
        <v>3</v>
      </c>
    </row>
    <row r="5487" spans="1:25" hidden="1" x14ac:dyDescent="0.2">
      <c r="A5487" s="21" t="s">
        <v>13627</v>
      </c>
      <c r="B5487" s="21" t="s">
        <v>13628</v>
      </c>
      <c r="C5487" s="37" t="s">
        <v>502</v>
      </c>
      <c r="D5487" s="26" t="str">
        <f>[1]!b_calc_yield(A5487,日期设置!$B$2,F5487,1,R5487,1,O5487,L5487,S5487,)</f>
        <v>Fetching...</v>
      </c>
      <c r="E5487" s="26">
        <f t="shared" si="170"/>
        <v>21.736538811095496</v>
      </c>
      <c r="F5487" s="18">
        <f>[1]!b_dq_cleanprice($A5487,日期设置!B$2)</f>
        <v>60.917000000000002</v>
      </c>
      <c r="G5487" s="18" t="str">
        <f t="shared" si="171"/>
        <v>2.94 + 0</v>
      </c>
      <c r="H5487" s="27">
        <f>[1]!b_dq_pctchange($A5487,日期设置!$B$2,1)/100</f>
        <v>0</v>
      </c>
      <c r="I5487" s="26">
        <f>[1]!b_pq_pctchange(A5487,日期设置!$B$4,日期设置!$B$2,1)</f>
        <v>0</v>
      </c>
      <c r="J5487" s="26">
        <f>[1]!b_pq_pctchange(A5487,日期设置!$C$4,日期设置!$B$2,1)</f>
        <v>-25.000030779572707</v>
      </c>
      <c r="K5487" s="52">
        <f>[1]!b_dq_amount($A5487,日期设置!B$2,2,10000)</f>
        <v>0</v>
      </c>
      <c r="L5487" s="26">
        <f>[1]!b_info_latestpar(A5487,日期设置!$B$2)</f>
        <v>60</v>
      </c>
      <c r="M5487" s="6">
        <f>[1]!b_info_outstandingbalance($A5487,日期设置!B$2)</f>
        <v>6</v>
      </c>
      <c r="N5487" s="7" t="str">
        <f>[1]!b_info_latestissurercreditrating2(A5487,日期设置!$B$2,"102","1")</f>
        <v>AA+</v>
      </c>
      <c r="O5487" s="8">
        <v>4.78</v>
      </c>
      <c r="P5487" s="9">
        <f>[1]!b_info_repurchasedate(A5487)</f>
        <v>0</v>
      </c>
      <c r="Q5487" s="8" t="s">
        <v>17712</v>
      </c>
      <c r="R5487" s="2" t="str">
        <f>IF((--IF(P5487=0,Q5487,P5487))&gt;(--日期设置!$B$2),IF(P5487=0,Q5487,P5487),Q5487)</f>
        <v>2024-03-03</v>
      </c>
      <c r="S5487" s="2" t="s">
        <v>18850</v>
      </c>
      <c r="T5487" s="8">
        <f>[1]!b_anal_ptmyear($A5487,日期设置!$B$2)</f>
        <v>2.9479452054794519</v>
      </c>
      <c r="U5487" s="8">
        <f>[1]!b_anal_termifexercise($A5487,日期设置!B$2)</f>
        <v>0</v>
      </c>
      <c r="V5487" s="10">
        <f>[1]!b_dq_dirtyprice(A5487,日期设置!$B$2)</f>
        <v>61.066299999999998</v>
      </c>
      <c r="W5487" s="11">
        <f>IF(U5487=0,ROUNDUP((Q5487-日期设置!$B$2)/365,0),ROUNDUP((R5487-日期设置!$B$2)/365,0))</f>
        <v>3</v>
      </c>
      <c r="X5487" s="18">
        <f>_xlfn.IFNA(VLOOKUP(A5487,过往入选债券!A:D,4,0),2)</f>
        <v>2</v>
      </c>
      <c r="Y5487">
        <f>_xlfn.IFNA(VLOOKUP(C5487,[2]Sheet1!$A:$A,1,0),3)</f>
        <v>3</v>
      </c>
    </row>
    <row r="5488" spans="1:25" hidden="1" x14ac:dyDescent="0.2">
      <c r="A5488" s="21" t="s">
        <v>11544</v>
      </c>
      <c r="B5488" s="21" t="s">
        <v>11545</v>
      </c>
      <c r="C5488" s="37" t="s">
        <v>3496</v>
      </c>
      <c r="D5488" s="26" t="str">
        <f>[1]!b_calc_yield(A5488,日期设置!$B$2,F5488,1,R5488,1,O5488,L5488,S5488,)</f>
        <v>Fetching...</v>
      </c>
      <c r="E5488" s="26">
        <f t="shared" si="170"/>
        <v>6.909788867562372</v>
      </c>
      <c r="F5488" s="18">
        <f>[1]!b_dq_cleanprice($A5488,日期设置!B$2)</f>
        <v>102.45099999999999</v>
      </c>
      <c r="G5488" s="18" t="str">
        <f t="shared" si="171"/>
        <v>1.69 + 0</v>
      </c>
      <c r="H5488" s="27">
        <f>[1]!b_dq_pctchange($A5488,日期设置!$B$2,1)/100</f>
        <v>0</v>
      </c>
      <c r="I5488" s="26">
        <f>[1]!b_pq_pctchange(A5488,日期设置!$B$4,日期设置!$B$2,1)</f>
        <v>0</v>
      </c>
      <c r="J5488" s="26">
        <f>[1]!b_pq_pctchange(A5488,日期设置!$C$4,日期设置!$B$2,1)</f>
        <v>0</v>
      </c>
      <c r="K5488" s="52">
        <f>[1]!b_dq_amount($A5488,日期设置!B$2,2,10000)</f>
        <v>0</v>
      </c>
      <c r="L5488" s="26">
        <f>[1]!b_info_latestpar(A5488,日期设置!$B$2)</f>
        <v>100</v>
      </c>
      <c r="M5488" s="6">
        <f>[1]!b_info_outstandingbalance($A5488,日期设置!B$2)</f>
        <v>19.83906</v>
      </c>
      <c r="N5488" s="7" t="str">
        <f>[1]!b_info_latestissurercreditrating2(A5488,日期设置!$B$2,"102","1")</f>
        <v>AAA</v>
      </c>
      <c r="O5488" s="8">
        <v>5.7</v>
      </c>
      <c r="P5488" s="9" t="str">
        <f>[1]!b_info_repurchasedate(A5488)</f>
        <v>2019-12-02</v>
      </c>
      <c r="Q5488" s="8" t="s">
        <v>17289</v>
      </c>
      <c r="R5488" s="2" t="str">
        <f>IF((--IF(P5488=0,Q5488,P5488))&gt;(--日期设置!$B$2),IF(P5488=0,Q5488,P5488),Q5488)</f>
        <v>2022-11-30</v>
      </c>
      <c r="S5488" s="2" t="s">
        <v>18837</v>
      </c>
      <c r="T5488" s="8">
        <f>[1]!b_anal_ptmyear($A5488,日期设置!$B$2)</f>
        <v>1.6931506849315068</v>
      </c>
      <c r="U5488" s="8">
        <f>[1]!b_anal_termifexercise($A5488,日期设置!B$2)</f>
        <v>0</v>
      </c>
      <c r="V5488" s="10">
        <f>[1]!b_dq_dirtyprice(A5488,日期设置!$B$2)</f>
        <v>104.2</v>
      </c>
      <c r="W5488" s="11">
        <f>IF(U5488=0,ROUNDUP((Q5488-日期设置!$B$2)/365,0),ROUNDUP((R5488-日期设置!$B$2)/365,0))</f>
        <v>2</v>
      </c>
      <c r="X5488" s="18">
        <f>_xlfn.IFNA(VLOOKUP(A5488,过往入选债券!A:D,4,0),2)</f>
        <v>2</v>
      </c>
      <c r="Y5488">
        <f>_xlfn.IFNA(VLOOKUP(C5488,[2]Sheet1!$A:$A,1,0),3)</f>
        <v>3</v>
      </c>
    </row>
    <row r="5489" spans="1:25" hidden="1" x14ac:dyDescent="0.2">
      <c r="A5489" s="21" t="s">
        <v>4279</v>
      </c>
      <c r="B5489" s="21" t="s">
        <v>4280</v>
      </c>
      <c r="C5489" s="37" t="s">
        <v>4281</v>
      </c>
      <c r="D5489" s="26" t="str">
        <f>[1]!b_calc_yield(A5489,日期设置!$B$2,F5489,1,R5489,1,O5489,L5489,S5489,)</f>
        <v>Fetching...</v>
      </c>
      <c r="E5489" s="26">
        <f t="shared" si="170"/>
        <v>8.2945689837373937</v>
      </c>
      <c r="F5489" s="18">
        <f>[1]!b_dq_cleanprice($A5489,日期设置!B$2)</f>
        <v>99.501000000000005</v>
      </c>
      <c r="G5489" s="18" t="str">
        <f t="shared" si="171"/>
        <v>2.06 + 0</v>
      </c>
      <c r="H5489" s="27">
        <f>[1]!b_dq_pctchange($A5489,日期设置!$B$2,1)/100</f>
        <v>0</v>
      </c>
      <c r="I5489" s="26">
        <f>[1]!b_pq_pctchange(A5489,日期设置!$B$4,日期设置!$B$2,1)</f>
        <v>0</v>
      </c>
      <c r="J5489" s="26">
        <f>[1]!b_pq_pctchange(A5489,日期设置!$C$4,日期设置!$B$2,1)</f>
        <v>0.95403137355965173</v>
      </c>
      <c r="K5489" s="52">
        <f>[1]!b_dq_amount($A5489,日期设置!B$2,2,10000)</f>
        <v>0</v>
      </c>
      <c r="L5489" s="26">
        <f>[1]!b_info_latestpar(A5489,日期设置!$B$2)</f>
        <v>100</v>
      </c>
      <c r="M5489" s="6">
        <f>[1]!b_info_outstandingbalance($A5489,日期设置!B$2)</f>
        <v>5</v>
      </c>
      <c r="N5489" s="7">
        <f>[1]!b_info_latestissurercreditrating2(A5489,日期设置!$B$2,"102","1")</f>
        <v>0</v>
      </c>
      <c r="O5489" s="8">
        <v>3.9</v>
      </c>
      <c r="P5489" s="9">
        <f>[1]!b_info_repurchasedate(A5489)</f>
        <v>0</v>
      </c>
      <c r="Q5489" s="8" t="s">
        <v>16096</v>
      </c>
      <c r="R5489" s="2" t="str">
        <f>IF((--IF(P5489=0,Q5489,P5489))&gt;(--日期设置!$B$2),IF(P5489=0,Q5489,P5489),Q5489)</f>
        <v>2023-04-15</v>
      </c>
      <c r="S5489" s="2" t="s">
        <v>17881</v>
      </c>
      <c r="T5489" s="8">
        <f>[1]!b_anal_ptmyear($A5489,日期设置!$B$2)</f>
        <v>2.0657534246575344</v>
      </c>
      <c r="U5489" s="8">
        <f>[1]!b_anal_termifexercise($A5489,日期设置!B$2)</f>
        <v>0</v>
      </c>
      <c r="V5489" s="10">
        <f>[1]!b_dq_dirtyprice(A5489,日期设置!$B$2)</f>
        <v>103.1446</v>
      </c>
      <c r="W5489" s="11">
        <f>IF(U5489=0,ROUNDUP((Q5489-日期设置!$B$2)/365,0),ROUNDUP((R5489-日期设置!$B$2)/365,0))</f>
        <v>3</v>
      </c>
      <c r="X5489" s="18">
        <f>_xlfn.IFNA(VLOOKUP(A5489,过往入选债券!A:D,4,0),2)</f>
        <v>2</v>
      </c>
      <c r="Y5489">
        <f>_xlfn.IFNA(VLOOKUP(C5489,[2]Sheet1!$A:$A,1,0),3)</f>
        <v>3</v>
      </c>
    </row>
    <row r="5490" spans="1:25" hidden="1" x14ac:dyDescent="0.2">
      <c r="A5490" s="21" t="s">
        <v>14411</v>
      </c>
      <c r="B5490" s="21" t="s">
        <v>14412</v>
      </c>
      <c r="C5490" s="37" t="s">
        <v>14413</v>
      </c>
      <c r="D5490" s="26" t="str">
        <f>[1]!b_calc_yield(A5490,日期设置!$B$2,F5490,1,R5490,1,O5490,L5490,S5490,)</f>
        <v>Fetching...</v>
      </c>
      <c r="E5490" s="26">
        <f t="shared" si="170"/>
        <v>2.7089233041244443</v>
      </c>
      <c r="F5490" s="18">
        <f>[1]!b_dq_cleanprice($A5490,日期设置!B$2)</f>
        <v>100.2407</v>
      </c>
      <c r="G5490" s="18" t="str">
        <f t="shared" si="171"/>
        <v>0.65 + 0</v>
      </c>
      <c r="H5490" s="27">
        <f>[1]!b_dq_pctchange($A5490,日期设置!$B$2,1)/100</f>
        <v>0</v>
      </c>
      <c r="I5490" s="26">
        <f>[1]!b_pq_pctchange(A5490,日期设置!$B$4,日期设置!$B$2,1)</f>
        <v>0</v>
      </c>
      <c r="J5490" s="26">
        <f>[1]!b_pq_pctchange(A5490,日期设置!$C$4,日期设置!$B$2,1)</f>
        <v>-0.17328140202579143</v>
      </c>
      <c r="K5490" s="52">
        <f>[1]!b_dq_amount($A5490,日期设置!B$2,2,10000)</f>
        <v>0</v>
      </c>
      <c r="L5490" s="26">
        <f>[1]!b_info_latestpar(A5490,日期设置!$B$2)</f>
        <v>100</v>
      </c>
      <c r="M5490" s="6">
        <f>[1]!b_info_outstandingbalance($A5490,日期设置!B$2)</f>
        <v>17</v>
      </c>
      <c r="N5490" s="7" t="str">
        <f>[1]!b_info_latestissurercreditrating2(A5490,日期设置!$B$2,"102","1")</f>
        <v>AA+</v>
      </c>
      <c r="O5490" s="8">
        <v>4.5999999999999996</v>
      </c>
      <c r="P5490" s="9">
        <f>[1]!b_info_repurchasedate(A5490)</f>
        <v>0</v>
      </c>
      <c r="Q5490" s="8" t="s">
        <v>17218</v>
      </c>
      <c r="R5490" s="2" t="str">
        <f>IF((--IF(P5490=0,Q5490,P5490))&gt;(--日期设置!$B$2),IF(P5490=0,Q5490,P5490),Q5490)</f>
        <v>2021-11-15</v>
      </c>
      <c r="S5490" s="2" t="s">
        <v>17839</v>
      </c>
      <c r="T5490" s="8">
        <f>[1]!b_anal_ptmyear($A5490,日期设置!$B$2)</f>
        <v>0.65205479452054793</v>
      </c>
      <c r="U5490" s="8">
        <f>[1]!b_anal_termifexercise($A5490,日期设置!B$2)</f>
        <v>0</v>
      </c>
      <c r="V5490" s="10">
        <f>[1]!b_dq_dirtyprice(A5490,日期设置!$B$2)</f>
        <v>101.8412</v>
      </c>
      <c r="W5490" s="11">
        <f>IF(U5490=0,ROUNDUP((Q5490-日期设置!$B$2)/365,0),ROUNDUP((R5490-日期设置!$B$2)/365,0))</f>
        <v>1</v>
      </c>
      <c r="X5490" s="18">
        <f>_xlfn.IFNA(VLOOKUP(A5490,过往入选债券!A:D,4,0),2)</f>
        <v>2</v>
      </c>
      <c r="Y5490">
        <f>_xlfn.IFNA(VLOOKUP(C5490,[2]Sheet1!$A:$A,1,0),3)</f>
        <v>3</v>
      </c>
    </row>
    <row r="5491" spans="1:25" hidden="1" x14ac:dyDescent="0.2">
      <c r="A5491" s="21" t="s">
        <v>8514</v>
      </c>
      <c r="B5491" s="21" t="s">
        <v>8515</v>
      </c>
      <c r="C5491" s="37" t="s">
        <v>7995</v>
      </c>
      <c r="D5491" s="26" t="str">
        <f>[1]!b_calc_yield(A5491,日期设置!$B$2,F5491,1,R5491,1,O5491,L5491,S5491,)</f>
        <v>Fetching...</v>
      </c>
      <c r="E5491" s="26">
        <f t="shared" si="170"/>
        <v>5.7074198214588812</v>
      </c>
      <c r="F5491" s="18">
        <f>[1]!b_dq_cleanprice($A5491,日期设置!B$2)</f>
        <v>99.974000000000004</v>
      </c>
      <c r="G5491" s="18" t="str">
        <f t="shared" si="171"/>
        <v>3.40 + 1.40</v>
      </c>
      <c r="H5491" s="27">
        <f>[1]!b_dq_pctchange($A5491,日期设置!$B$2,1)/100</f>
        <v>0</v>
      </c>
      <c r="I5491" s="26">
        <f>[1]!b_pq_pctchange(A5491,日期设置!$B$4,日期设置!$B$2,1)</f>
        <v>0</v>
      </c>
      <c r="J5491" s="26">
        <f>[1]!b_pq_pctchange(A5491,日期设置!$C$4,日期设置!$B$2,1)</f>
        <v>-0.2847610450879956</v>
      </c>
      <c r="K5491" s="52">
        <f>[1]!b_dq_amount($A5491,日期设置!B$2,2,10000)</f>
        <v>0</v>
      </c>
      <c r="L5491" s="26">
        <f>[1]!b_info_latestpar(A5491,日期设置!$B$2)</f>
        <v>100</v>
      </c>
      <c r="M5491" s="6">
        <f>[1]!b_info_outstandingbalance($A5491,日期设置!B$2)</f>
        <v>5</v>
      </c>
      <c r="N5491" s="7" t="str">
        <f>[1]!b_info_latestissurercreditrating2(A5491,日期设置!$B$2,"102","1")</f>
        <v>AA+</v>
      </c>
      <c r="O5491" s="8">
        <v>4.1500000000000004</v>
      </c>
      <c r="P5491" s="9" t="str">
        <f>[1]!b_info_repurchasedate(A5491)</f>
        <v>2022-08-16</v>
      </c>
      <c r="Q5491" s="8" t="s">
        <v>16612</v>
      </c>
      <c r="R5491" s="2" t="str">
        <f>IF((--IF(P5491=0,Q5491,P5491))&gt;(--日期设置!$B$2),IF(P5491=0,Q5491,P5491),Q5491)</f>
        <v>2022-08-16</v>
      </c>
      <c r="S5491" s="2" t="s">
        <v>18363</v>
      </c>
      <c r="T5491" s="8">
        <f>[1]!b_anal_ptmyear($A5491,日期设置!$B$2)</f>
        <v>3.4027397260273973</v>
      </c>
      <c r="U5491" s="8">
        <f>[1]!b_anal_termifexercise($A5491,日期设置!B$2)</f>
        <v>1.4027397260273973</v>
      </c>
      <c r="V5491" s="10">
        <f>[1]!b_dq_dirtyprice(A5491,日期设置!$B$2)</f>
        <v>102.4526</v>
      </c>
      <c r="W5491" s="11">
        <f>IF(U5491=0,ROUNDUP((Q5491-日期设置!$B$2)/365,0),ROUNDUP((R5491-日期设置!$B$2)/365,0))</f>
        <v>2</v>
      </c>
      <c r="X5491" s="18">
        <f>_xlfn.IFNA(VLOOKUP(A5491,过往入选债券!A:D,4,0),2)</f>
        <v>2</v>
      </c>
      <c r="Y5491">
        <f>_xlfn.IFNA(VLOOKUP(C5491,[2]Sheet1!$A:$A,1,0),3)</f>
        <v>3</v>
      </c>
    </row>
    <row r="5492" spans="1:25" hidden="1" x14ac:dyDescent="0.2">
      <c r="A5492" s="21" t="s">
        <v>10828</v>
      </c>
      <c r="B5492" s="21" t="s">
        <v>10829</v>
      </c>
      <c r="C5492" s="37" t="s">
        <v>148</v>
      </c>
      <c r="D5492" s="26" t="str">
        <f>[1]!b_calc_yield(A5492,日期设置!$B$2,F5492,1,R5492,1,O5492,L5492,S5492,)</f>
        <v>Fetching...</v>
      </c>
      <c r="E5492" s="26">
        <f t="shared" si="170"/>
        <v>8.6210873793840506</v>
      </c>
      <c r="F5492" s="18">
        <f>[1]!b_dq_cleanprice($A5492,日期设置!B$2)</f>
        <v>96.940600000000003</v>
      </c>
      <c r="G5492" s="18" t="str">
        <f t="shared" si="171"/>
        <v>2.10 + 0</v>
      </c>
      <c r="H5492" s="27">
        <f>[1]!b_dq_pctchange($A5492,日期设置!$B$2,1)/100</f>
        <v>0</v>
      </c>
      <c r="I5492" s="26">
        <f>[1]!b_pq_pctchange(A5492,日期设置!$B$4,日期设置!$B$2,1)</f>
        <v>0</v>
      </c>
      <c r="J5492" s="26">
        <f>[1]!b_pq_pctchange(A5492,日期设置!$C$4,日期设置!$B$2,1)</f>
        <v>7.1182674343408777E-3</v>
      </c>
      <c r="K5492" s="52">
        <f>[1]!b_dq_amount($A5492,日期设置!B$2,2,10000)</f>
        <v>0</v>
      </c>
      <c r="L5492" s="26">
        <f>[1]!b_info_latestpar(A5492,日期设置!$B$2)</f>
        <v>100</v>
      </c>
      <c r="M5492" s="6">
        <f>[1]!b_info_outstandingbalance($A5492,日期设置!B$2)</f>
        <v>6</v>
      </c>
      <c r="N5492" s="7" t="str">
        <f>[1]!b_info_latestissurercreditrating2(A5492,日期设置!$B$2,"102","1")</f>
        <v>AAA</v>
      </c>
      <c r="O5492" s="8">
        <v>2.61</v>
      </c>
      <c r="P5492" s="9">
        <f>[1]!b_info_repurchasedate(A5492)</f>
        <v>0</v>
      </c>
      <c r="Q5492" s="8" t="s">
        <v>16057</v>
      </c>
      <c r="R5492" s="2" t="str">
        <f>IF((--IF(P5492=0,Q5492,P5492))&gt;(--日期设置!$B$2),IF(P5492=0,Q5492,P5492),Q5492)</f>
        <v>2023-04-30</v>
      </c>
      <c r="S5492" s="2" t="s">
        <v>17843</v>
      </c>
      <c r="T5492" s="8">
        <f>[1]!b_anal_ptmyear($A5492,日期设置!$B$2)</f>
        <v>2.106849315068493</v>
      </c>
      <c r="U5492" s="8">
        <f>[1]!b_anal_termifexercise($A5492,日期设置!B$2)</f>
        <v>0</v>
      </c>
      <c r="V5492" s="10">
        <f>[1]!b_dq_dirtyprice(A5492,日期设置!$B$2)</f>
        <v>99.271699999999996</v>
      </c>
      <c r="W5492" s="11">
        <f>IF(U5492=0,ROUNDUP((Q5492-日期设置!$B$2)/365,0),ROUNDUP((R5492-日期设置!$B$2)/365,0))</f>
        <v>3</v>
      </c>
      <c r="X5492" s="18">
        <f>_xlfn.IFNA(VLOOKUP(A5492,过往入选债券!A:D,4,0),2)</f>
        <v>2</v>
      </c>
      <c r="Y5492">
        <f>_xlfn.IFNA(VLOOKUP(C5492,[2]Sheet1!$A:$A,1,0),3)</f>
        <v>3</v>
      </c>
    </row>
    <row r="5493" spans="1:25" hidden="1" x14ac:dyDescent="0.2">
      <c r="A5493" s="21" t="s">
        <v>4982</v>
      </c>
      <c r="B5493" s="21" t="s">
        <v>4983</v>
      </c>
      <c r="C5493" s="37" t="s">
        <v>4909</v>
      </c>
      <c r="D5493" s="26" t="str">
        <f>[1]!b_calc_yield(A5493,日期设置!$B$2,F5493,1,R5493,1,O5493,L5493,S5493,)</f>
        <v>Fetching...</v>
      </c>
      <c r="E5493" s="26">
        <f t="shared" si="170"/>
        <v>4.2973513034850752</v>
      </c>
      <c r="F5493" s="18">
        <f>[1]!b_dq_cleanprice($A5493,日期设置!B$2)</f>
        <v>102.16970000000001</v>
      </c>
      <c r="G5493" s="18" t="str">
        <f t="shared" si="171"/>
        <v>1.09 + 0</v>
      </c>
      <c r="H5493" s="27">
        <f>[1]!b_dq_pctchange($A5493,日期设置!$B$2,1)/100</f>
        <v>0</v>
      </c>
      <c r="I5493" s="26">
        <f>[1]!b_pq_pctchange(A5493,日期设置!$B$4,日期设置!$B$2,1)</f>
        <v>0</v>
      </c>
      <c r="J5493" s="26">
        <f>[1]!b_pq_pctchange(A5493,日期设置!$C$4,日期设置!$B$2,1)</f>
        <v>-3.313397242384382</v>
      </c>
      <c r="K5493" s="52">
        <f>[1]!b_dq_amount($A5493,日期设置!B$2,2,10000)</f>
        <v>0</v>
      </c>
      <c r="L5493" s="26">
        <f>[1]!b_info_latestpar(A5493,日期设置!$B$2)</f>
        <v>100</v>
      </c>
      <c r="M5493" s="6">
        <f>[1]!b_info_outstandingbalance($A5493,日期设置!B$2)</f>
        <v>7</v>
      </c>
      <c r="N5493" s="7" t="str">
        <f>[1]!b_info_latestissurercreditrating2(A5493,日期设置!$B$2,"102","1")</f>
        <v>AA+</v>
      </c>
      <c r="O5493" s="8">
        <v>6.24</v>
      </c>
      <c r="P5493" s="9">
        <f>[1]!b_info_repurchasedate(A5493)</f>
        <v>0</v>
      </c>
      <c r="Q5493" s="8" t="s">
        <v>16056</v>
      </c>
      <c r="R5493" s="2" t="str">
        <f>IF((--IF(P5493=0,Q5493,P5493))&gt;(--日期设置!$B$2),IF(P5493=0,Q5493,P5493),Q5493)</f>
        <v>2022-04-24</v>
      </c>
      <c r="S5493" s="2" t="s">
        <v>18131</v>
      </c>
      <c r="T5493" s="8">
        <f>[1]!b_anal_ptmyear($A5493,日期设置!$B$2)</f>
        <v>1.0904109589041096</v>
      </c>
      <c r="U5493" s="8">
        <f>[1]!b_anal_termifexercise($A5493,日期设置!B$2)</f>
        <v>0</v>
      </c>
      <c r="V5493" s="10">
        <f>[1]!b_dq_dirtyprice(A5493,日期设置!$B$2)</f>
        <v>107.8455</v>
      </c>
      <c r="W5493" s="11">
        <f>IF(U5493=0,ROUNDUP((Q5493-日期设置!$B$2)/365,0),ROUNDUP((R5493-日期设置!$B$2)/365,0))</f>
        <v>2</v>
      </c>
      <c r="X5493" s="18">
        <f>_xlfn.IFNA(VLOOKUP(A5493,过往入选债券!A:D,4,0),2)</f>
        <v>2</v>
      </c>
      <c r="Y5493">
        <f>_xlfn.IFNA(VLOOKUP(C5493,[2]Sheet1!$A:$A,1,0),3)</f>
        <v>3</v>
      </c>
    </row>
    <row r="5494" spans="1:25" hidden="1" x14ac:dyDescent="0.2">
      <c r="A5494" s="28" t="s">
        <v>19809</v>
      </c>
      <c r="B5494" s="28" t="s">
        <v>19810</v>
      </c>
      <c r="C5494" s="38" t="s">
        <v>19811</v>
      </c>
      <c r="D5494" s="26" t="str">
        <f>[1]!b_calc_yield(A5494,日期设置!$B$2,F5494,1,R5494,1,O5494,L5494,S5494,)</f>
        <v>Fetching...</v>
      </c>
      <c r="E5494" s="26">
        <f t="shared" si="170"/>
        <v>17.9969769369545</v>
      </c>
      <c r="F5494" s="18">
        <f>[1]!b_dq_cleanprice($A5494,日期设置!B$2)</f>
        <v>100.1631</v>
      </c>
      <c r="G5494" s="18" t="str">
        <f t="shared" si="171"/>
        <v>9.43 + 4.43</v>
      </c>
      <c r="H5494" s="27">
        <f>[1]!b_dq_pctchange($A5494,日期设置!$B$2,1)/100</f>
        <v>0</v>
      </c>
      <c r="I5494" s="26">
        <f>[1]!b_pq_pctchange(A5494,日期设置!$B$4,日期设置!$B$2,1)</f>
        <v>0</v>
      </c>
      <c r="J5494" s="26">
        <f>[1]!b_pq_pctchange(A5494,日期设置!$C$4,日期设置!$B$2,1)</f>
        <v>0</v>
      </c>
      <c r="K5494" s="52">
        <f>[1]!b_dq_amount($A5494,日期设置!B$2,2,10000)</f>
        <v>0</v>
      </c>
      <c r="L5494" s="26">
        <f>[1]!b_info_latestpar(A5494,日期设置!$B$2)</f>
        <v>100</v>
      </c>
      <c r="M5494" s="6">
        <f>[1]!b_info_outstandingbalance($A5494,日期设置!B$2)</f>
        <v>5</v>
      </c>
      <c r="N5494" s="7" t="str">
        <f>[1]!b_info_latestissurercreditrating2(A5494,日期设置!$B$2,"102","1")</f>
        <v>AAA</v>
      </c>
      <c r="O5494" s="8">
        <v>4.2</v>
      </c>
      <c r="P5494" s="9" t="str">
        <f>[1]!b_info_repurchasedate(A5494)</f>
        <v>2025-08-27</v>
      </c>
      <c r="Q5494" s="8" t="s">
        <v>20013</v>
      </c>
      <c r="R5494" s="2" t="str">
        <f>IF((--IF(P5494=0,Q5494,P5494))&gt;(--日期设置!$B$2),IF(P5494=0,Q5494,P5494),Q5494)</f>
        <v>2025-08-27</v>
      </c>
      <c r="S5494" s="31" t="s">
        <v>19227</v>
      </c>
      <c r="T5494" s="8">
        <f>[1]!b_anal_ptmyear($A5494,日期设置!$B$2)</f>
        <v>9.4328767123287669</v>
      </c>
      <c r="U5494" s="8">
        <f>[1]!b_anal_termifexercise($A5494,日期设置!B$2)</f>
        <v>4.4356164383561643</v>
      </c>
      <c r="V5494" s="10">
        <f>[1]!b_dq_dirtyprice(A5494,日期设置!$B$2)</f>
        <v>102.545</v>
      </c>
      <c r="W5494" s="11">
        <f>IF(U5494=0,ROUNDUP((Q5494-日期设置!$B$2)/365,0),ROUNDUP((R5494-日期设置!$B$2)/365,0))</f>
        <v>5</v>
      </c>
      <c r="X5494" s="18">
        <f>_xlfn.IFNA(VLOOKUP(A5494,过往入选债券!A:D,4,0),2)</f>
        <v>2</v>
      </c>
      <c r="Y5494">
        <f>_xlfn.IFNA(VLOOKUP(C5494,[2]Sheet1!$A:$A,1,0),3)</f>
        <v>3</v>
      </c>
    </row>
    <row r="5495" spans="1:25" hidden="1" x14ac:dyDescent="0.2">
      <c r="A5495" s="28" t="s">
        <v>22554</v>
      </c>
      <c r="B5495" s="28" t="s">
        <v>22555</v>
      </c>
      <c r="C5495" s="39" t="s">
        <v>22050</v>
      </c>
      <c r="D5495" s="26">
        <f>[1]!b_calc_yield(A5495,日期设置!$B$2,F5495,1,R5495,1,O5495,L5495,S5495,)</f>
        <v>4.1536598398867799</v>
      </c>
      <c r="E5495" s="26">
        <f t="shared" si="170"/>
        <v>20.493421804489607</v>
      </c>
      <c r="F5495" s="18">
        <f>[1]!b_dq_cleanprice($A5495,日期设置!B$2)</f>
        <v>100.395</v>
      </c>
      <c r="G5495" s="18" t="str">
        <f t="shared" si="171"/>
        <v>4.94 + 0</v>
      </c>
      <c r="H5495" s="27">
        <f>[1]!b_dq_pctchange($A5495,日期设置!$B$2,1)/100</f>
        <v>0</v>
      </c>
      <c r="I5495" s="26">
        <f>[1]!b_pq_pctchange(A5495,日期设置!$B$4,日期设置!$B$2,1)</f>
        <v>0</v>
      </c>
      <c r="J5495" s="26">
        <f>[1]!b_pq_pctchange(A5495,日期设置!$C$4,日期设置!$B$2,1)</f>
        <v>0</v>
      </c>
      <c r="K5495" s="52">
        <f>[1]!b_dq_amount($A5495,日期设置!B$2,2,10000)</f>
        <v>0</v>
      </c>
      <c r="L5495" s="26">
        <f>[1]!b_info_latestpar(A5495,日期设置!$B$2)</f>
        <v>100</v>
      </c>
      <c r="M5495" s="6">
        <f>[1]!b_info_outstandingbalance($A5495,日期设置!B$2)</f>
        <v>10</v>
      </c>
      <c r="N5495" s="7" t="str">
        <f>[1]!b_info_latestissurercreditrating2(A5495,日期设置!$B$2,"102","1")</f>
        <v>AAA</v>
      </c>
      <c r="O5495" s="43">
        <v>4.25</v>
      </c>
      <c r="P5495" s="9">
        <f>[1]!b_info_repurchasedate(A5495)</f>
        <v>0</v>
      </c>
      <c r="Q5495" s="31" t="s">
        <v>23454</v>
      </c>
      <c r="R5495" s="2" t="str">
        <f>IF((--IF(P5495=0,Q5495,P5495))&gt;(--日期设置!$B$2),IF(P5495=0,Q5495,P5495),Q5495)</f>
        <v>2026-03-02</v>
      </c>
      <c r="S5495" s="2" t="s">
        <v>23219</v>
      </c>
      <c r="T5495" s="8">
        <f>[1]!b_anal_ptmyear($A5495,日期设置!$B$2)</f>
        <v>4.9452054794520546</v>
      </c>
      <c r="U5495" s="8">
        <f>[1]!b_anal_termifexercise($A5495,日期设置!B$2)</f>
        <v>0</v>
      </c>
      <c r="V5495" s="10">
        <f>[1]!b_dq_dirtyprice(A5495,日期设置!$B$2)</f>
        <v>100.6279</v>
      </c>
      <c r="W5495" s="11">
        <f>IF(U5495=0,ROUNDUP((Q5495-日期设置!$B$2)/365,0),ROUNDUP((R5495-日期设置!$B$2)/365,0))</f>
        <v>5</v>
      </c>
      <c r="X5495" s="18">
        <f>_xlfn.IFNA(VLOOKUP(A5495,过往入选债券!A:D,4,0),2)</f>
        <v>2</v>
      </c>
      <c r="Y5495">
        <f>_xlfn.IFNA(VLOOKUP(C5495,[2]Sheet1!$A:$A,1,0),3)</f>
        <v>3</v>
      </c>
    </row>
    <row r="5496" spans="1:25" hidden="1" x14ac:dyDescent="0.2">
      <c r="A5496" s="21" t="s">
        <v>11607</v>
      </c>
      <c r="B5496" s="21" t="s">
        <v>11608</v>
      </c>
      <c r="C5496" s="37" t="s">
        <v>14</v>
      </c>
      <c r="D5496" s="26" t="str">
        <f>[1]!b_calc_yield(A5496,日期设置!$B$2,F5496,1,R5496,1,O5496,L5496,S5496,)</f>
        <v>Fetching...</v>
      </c>
      <c r="E5496" s="26">
        <f t="shared" si="170"/>
        <v>8.7549081172841667</v>
      </c>
      <c r="F5496" s="18">
        <f>[1]!b_dq_cleanprice($A5496,日期设置!B$2)</f>
        <v>98.545699999999997</v>
      </c>
      <c r="G5496" s="18" t="str">
        <f t="shared" si="171"/>
        <v>2.15 + 2.15</v>
      </c>
      <c r="H5496" s="27">
        <f>[1]!b_dq_pctchange($A5496,日期设置!$B$2,1)/100</f>
        <v>0</v>
      </c>
      <c r="I5496" s="26">
        <f>[1]!b_pq_pctchange(A5496,日期设置!$B$4,日期设置!$B$2,1)</f>
        <v>0</v>
      </c>
      <c r="J5496" s="26">
        <f>[1]!b_pq_pctchange(A5496,日期设置!$C$4,日期设置!$B$2,1)</f>
        <v>0.1182574700825859</v>
      </c>
      <c r="K5496" s="52">
        <f>[1]!b_dq_amount($A5496,日期设置!B$2,2,10000)</f>
        <v>0</v>
      </c>
      <c r="L5496" s="26">
        <f>[1]!b_info_latestpar(A5496,日期设置!$B$2)</f>
        <v>100</v>
      </c>
      <c r="M5496" s="6">
        <f>[1]!b_info_outstandingbalance($A5496,日期设置!B$2)</f>
        <v>15</v>
      </c>
      <c r="N5496" s="7" t="str">
        <f>[1]!b_info_latestissurercreditrating2(A5496,日期设置!$B$2,"102","1")</f>
        <v>AAA</v>
      </c>
      <c r="O5496" s="8">
        <v>3.44</v>
      </c>
      <c r="P5496" s="9">
        <f>[1]!b_info_repurchasedate(A5496)</f>
        <v>0</v>
      </c>
      <c r="Q5496" s="8" t="s">
        <v>16175</v>
      </c>
      <c r="R5496" s="2" t="str">
        <f>IF((--IF(P5496=0,Q5496,P5496))&gt;(--日期设置!$B$2),IF(P5496=0,Q5496,P5496),Q5496)</f>
        <v>2023-05-19</v>
      </c>
      <c r="S5496" s="2" t="s">
        <v>17964</v>
      </c>
      <c r="T5496" s="8">
        <f>[1]!b_anal_ptmyear($A5496,日期设置!$B$2)</f>
        <v>2.1589041095890411</v>
      </c>
      <c r="U5496" s="8">
        <f>[1]!b_anal_termifexercise($A5496,日期设置!B$2)</f>
        <v>2.1589041095890411</v>
      </c>
      <c r="V5496" s="10">
        <f>[1]!b_dq_dirtyprice(A5496,日期设置!$B$2)</f>
        <v>101.4391</v>
      </c>
      <c r="W5496" s="11">
        <f>IF(U5496=0,ROUNDUP((Q5496-日期设置!$B$2)/365,0),ROUNDUP((R5496-日期设置!$B$2)/365,0))</f>
        <v>3</v>
      </c>
      <c r="X5496" s="18">
        <f>_xlfn.IFNA(VLOOKUP(A5496,过往入选债券!A:D,4,0),2)</f>
        <v>2</v>
      </c>
      <c r="Y5496">
        <f>_xlfn.IFNA(VLOOKUP(C5496,[2]Sheet1!$A:$A,1,0),3)</f>
        <v>3</v>
      </c>
    </row>
    <row r="5497" spans="1:25" hidden="1" x14ac:dyDescent="0.2">
      <c r="A5497" s="21" t="s">
        <v>9759</v>
      </c>
      <c r="B5497" s="21" t="s">
        <v>9760</v>
      </c>
      <c r="C5497" s="37" t="s">
        <v>9761</v>
      </c>
      <c r="D5497" s="26" t="str">
        <f>[1]!b_calc_yield(A5497,日期设置!$B$2,F5497,1,R5497,1,O5497,L5497,S5497,)</f>
        <v>Fetching...</v>
      </c>
      <c r="E5497" s="26">
        <f t="shared" si="170"/>
        <v>7.455401636175929</v>
      </c>
      <c r="F5497" s="18">
        <f>[1]!b_dq_cleanprice($A5497,日期设置!B$2)</f>
        <v>99.845399999999998</v>
      </c>
      <c r="G5497" s="18" t="str">
        <f t="shared" si="171"/>
        <v>1.80 + 0</v>
      </c>
      <c r="H5497" s="27">
        <f>[1]!b_dq_pctchange($A5497,日期设置!$B$2,1)/100</f>
        <v>0</v>
      </c>
      <c r="I5497" s="26">
        <f>[1]!b_pq_pctchange(A5497,日期设置!$B$4,日期设置!$B$2,1)</f>
        <v>0.18492671664269533</v>
      </c>
      <c r="J5497" s="26">
        <f>[1]!b_pq_pctchange(A5497,日期设置!$C$4,日期设置!$B$2,1)</f>
        <v>0.18492671664269533</v>
      </c>
      <c r="K5497" s="52">
        <f>[1]!b_dq_amount($A5497,日期设置!B$2,2,10000)</f>
        <v>0</v>
      </c>
      <c r="L5497" s="26">
        <f>[1]!b_info_latestpar(A5497,日期设置!$B$2)</f>
        <v>100</v>
      </c>
      <c r="M5497" s="6">
        <f>[1]!b_info_outstandingbalance($A5497,日期设置!B$2)</f>
        <v>5</v>
      </c>
      <c r="N5497" s="7" t="str">
        <f>[1]!b_info_latestissurercreditrating2(A5497,日期设置!$B$2,"102","1")</f>
        <v>AA</v>
      </c>
      <c r="O5497" s="8">
        <v>4.07</v>
      </c>
      <c r="P5497" s="9">
        <f>[1]!b_info_repurchasedate(A5497)</f>
        <v>0</v>
      </c>
      <c r="Q5497" s="8" t="s">
        <v>16015</v>
      </c>
      <c r="R5497" s="2" t="str">
        <f>IF((--IF(P5497=0,Q5497,P5497))&gt;(--日期设置!$B$2),IF(P5497=0,Q5497,P5497),Q5497)</f>
        <v>2023-01-10</v>
      </c>
      <c r="S5497" s="2" t="s">
        <v>17802</v>
      </c>
      <c r="T5497" s="8">
        <f>[1]!b_anal_ptmyear($A5497,日期设置!$B$2)</f>
        <v>1.8054794520547945</v>
      </c>
      <c r="U5497" s="8">
        <f>[1]!b_anal_termifexercise($A5497,日期设置!B$2)</f>
        <v>0</v>
      </c>
      <c r="V5497" s="10">
        <f>[1]!b_dq_dirtyprice(A5497,日期设置!$B$2)</f>
        <v>100.6371</v>
      </c>
      <c r="W5497" s="11">
        <f>IF(U5497=0,ROUNDUP((Q5497-日期设置!$B$2)/365,0),ROUNDUP((R5497-日期设置!$B$2)/365,0))</f>
        <v>2</v>
      </c>
      <c r="X5497" s="18">
        <f>_xlfn.IFNA(VLOOKUP(A5497,过往入选债券!A:D,4,0),2)</f>
        <v>2</v>
      </c>
      <c r="Y5497">
        <f>_xlfn.IFNA(VLOOKUP(C5497,[2]Sheet1!$A:$A,1,0),3)</f>
        <v>3</v>
      </c>
    </row>
    <row r="5498" spans="1:25" hidden="1" x14ac:dyDescent="0.2">
      <c r="A5498" s="21" t="s">
        <v>13719</v>
      </c>
      <c r="B5498" s="21" t="s">
        <v>13720</v>
      </c>
      <c r="C5498" s="37" t="s">
        <v>103</v>
      </c>
      <c r="D5498" s="26" t="str">
        <f>[1]!b_calc_yield(A5498,日期设置!$B$2,F5498,1,R5498,1,O5498,L5498,S5498,)</f>
        <v>Fetching...</v>
      </c>
      <c r="E5498" s="26">
        <f t="shared" si="170"/>
        <v>18.416160542476547</v>
      </c>
      <c r="F5498" s="18">
        <f>[1]!b_dq_cleanprice($A5498,日期设置!B$2)</f>
        <v>81.834199999999996</v>
      </c>
      <c r="G5498" s="18" t="str">
        <f t="shared" si="171"/>
        <v>3.08 + 0</v>
      </c>
      <c r="H5498" s="27">
        <f>[1]!b_dq_pctchange($A5498,日期设置!$B$2,1)/100</f>
        <v>0</v>
      </c>
      <c r="I5498" s="26">
        <f>[1]!b_pq_pctchange(A5498,日期设置!$B$4,日期设置!$B$2,1)</f>
        <v>0</v>
      </c>
      <c r="J5498" s="26">
        <f>[1]!b_pq_pctchange(A5498,日期设置!$C$4,日期设置!$B$2,1)</f>
        <v>-0.3182878476895879</v>
      </c>
      <c r="K5498" s="52">
        <f>[1]!b_dq_amount($A5498,日期设置!B$2,2,10000)</f>
        <v>0</v>
      </c>
      <c r="L5498" s="26">
        <f>[1]!b_info_latestpar(A5498,日期设置!$B$2)</f>
        <v>80</v>
      </c>
      <c r="M5498" s="6">
        <f>[1]!b_info_outstandingbalance($A5498,日期设置!B$2)</f>
        <v>20</v>
      </c>
      <c r="N5498" s="7" t="str">
        <f>[1]!b_info_latestissurercreditrating2(A5498,日期设置!$B$2,"102","1")</f>
        <v>AAA</v>
      </c>
      <c r="O5498" s="8">
        <v>5.4</v>
      </c>
      <c r="P5498" s="9">
        <f>[1]!b_info_repurchasedate(A5498)</f>
        <v>0</v>
      </c>
      <c r="Q5498" s="8" t="s">
        <v>16854</v>
      </c>
      <c r="R5498" s="2" t="str">
        <f>IF((--IF(P5498=0,Q5498,P5498))&gt;(--日期设置!$B$2),IF(P5498=0,Q5498,P5498),Q5498)</f>
        <v>2024-04-21</v>
      </c>
      <c r="S5498" s="2" t="s">
        <v>18548</v>
      </c>
      <c r="T5498" s="8">
        <f>[1]!b_anal_ptmyear($A5498,日期设置!$B$2)</f>
        <v>3.0821917808219177</v>
      </c>
      <c r="U5498" s="8">
        <f>[1]!b_anal_termifexercise($A5498,日期设置!B$2)</f>
        <v>0</v>
      </c>
      <c r="V5498" s="10">
        <f>[1]!b_dq_dirtyprice(A5498,日期设置!$B$2)</f>
        <v>85.799099999999996</v>
      </c>
      <c r="W5498" s="11">
        <f>IF(U5498=0,ROUNDUP((Q5498-日期设置!$B$2)/365,0),ROUNDUP((R5498-日期设置!$B$2)/365,0))</f>
        <v>4</v>
      </c>
      <c r="X5498" s="18">
        <f>_xlfn.IFNA(VLOOKUP(A5498,过往入选债券!A:D,4,0),2)</f>
        <v>2</v>
      </c>
      <c r="Y5498">
        <f>_xlfn.IFNA(VLOOKUP(C5498,[2]Sheet1!$A:$A,1,0),3)</f>
        <v>3</v>
      </c>
    </row>
    <row r="5499" spans="1:25" x14ac:dyDescent="0.2">
      <c r="A5499" s="28" t="s">
        <v>22638</v>
      </c>
      <c r="B5499" s="28" t="s">
        <v>22639</v>
      </c>
      <c r="C5499" s="39" t="s">
        <v>23009</v>
      </c>
      <c r="D5499" s="26">
        <f>[1]!b_calc_yield(A5499,日期设置!$B$2,F5499,1,R5499,1,O5499,L5499,S5499,)</f>
        <v>4.1522959999264257</v>
      </c>
      <c r="E5499" s="26">
        <f t="shared" si="170"/>
        <v>20.476296549694119</v>
      </c>
      <c r="F5499" s="18">
        <f>[1]!b_dq_cleanprice($A5499,日期设置!B$2)</f>
        <v>100.3158</v>
      </c>
      <c r="G5499" s="18" t="str">
        <f t="shared" si="171"/>
        <v>6.94 + 4.94</v>
      </c>
      <c r="H5499" s="27">
        <f>[1]!b_dq_pctchange($A5499,日期设置!$B$2,1)/100</f>
        <v>1.1564819818114683E-4</v>
      </c>
      <c r="I5499" s="26">
        <f>[1]!b_pq_pctchange(A5499,日期设置!$B$4,日期设置!$B$2,1)</f>
        <v>-1.5947087563469749E-2</v>
      </c>
      <c r="J5499" s="26">
        <f>[1]!b_pq_pctchange(A5499,日期设置!$C$4,日期设置!$B$2,1)</f>
        <v>0</v>
      </c>
      <c r="K5499" s="52">
        <f>[1]!b_dq_amount($A5499,日期设置!B$2,2,10000)</f>
        <v>4022.2867944</v>
      </c>
      <c r="L5499" s="26">
        <f>[1]!b_info_latestpar(A5499,日期设置!$B$2)</f>
        <v>100</v>
      </c>
      <c r="M5499" s="6">
        <f>[1]!b_info_outstandingbalance($A5499,日期设置!B$2)</f>
        <v>10</v>
      </c>
      <c r="N5499" s="7" t="str">
        <f>[1]!b_info_latestissurercreditrating2(A5499,日期设置!$B$2,"102","1")</f>
        <v>AAA</v>
      </c>
      <c r="O5499" s="43">
        <v>4.2300000000000004</v>
      </c>
      <c r="P5499" s="9" t="str">
        <f>[1]!b_info_repurchasedate(A5499)</f>
        <v>2026-03-01</v>
      </c>
      <c r="Q5499" s="31" t="s">
        <v>23444</v>
      </c>
      <c r="R5499" s="2" t="str">
        <f>IF((--IF(P5499=0,Q5499,P5499))&gt;(--日期设置!$B$2),IF(P5499=0,Q5499,P5499),Q5499)</f>
        <v>2026-03-01</v>
      </c>
      <c r="S5499" s="2" t="s">
        <v>23260</v>
      </c>
      <c r="T5499" s="8">
        <f>[1]!b_anal_ptmyear($A5499,日期设置!$B$2)</f>
        <v>6.9424657534246572</v>
      </c>
      <c r="U5499" s="8">
        <f>[1]!b_anal_termifexercise($A5499,日期设置!B$2)</f>
        <v>4.9452054794520546</v>
      </c>
      <c r="V5499" s="10">
        <f>[1]!b_dq_dirtyprice(A5499,日期设置!$B$2)</f>
        <v>100.5592</v>
      </c>
      <c r="W5499" s="11">
        <f>IF(U5499=0,ROUNDUP((Q5499-日期设置!$B$2)/365,0),ROUNDUP((R5499-日期设置!$B$2)/365,0))</f>
        <v>5</v>
      </c>
      <c r="X5499" s="18">
        <f>_xlfn.IFNA(VLOOKUP(A5499,过往入选债券!A:D,4,0),2)</f>
        <v>2</v>
      </c>
      <c r="Y5499">
        <f>_xlfn.IFNA(VLOOKUP(C5499,[2]Sheet1!$A:$A,1,0),3)</f>
        <v>3</v>
      </c>
    </row>
    <row r="5500" spans="1:25" hidden="1" x14ac:dyDescent="0.2">
      <c r="A5500" s="21" t="s">
        <v>4205</v>
      </c>
      <c r="B5500" s="21" t="s">
        <v>4206</v>
      </c>
      <c r="C5500" s="37" t="s">
        <v>2987</v>
      </c>
      <c r="D5500" s="26" t="str">
        <f>[1]!b_calc_yield(A5500,日期设置!$B$2,F5500,1,R5500,1,O5500,L5500,S5500,)</f>
        <v>Fetching...</v>
      </c>
      <c r="E5500" s="26">
        <f t="shared" si="170"/>
        <v>9.3356741136624741</v>
      </c>
      <c r="F5500" s="18">
        <f>[1]!b_dq_cleanprice($A5500,日期设置!B$2)</f>
        <v>100.0859</v>
      </c>
      <c r="G5500" s="18" t="str">
        <f t="shared" si="171"/>
        <v>4.30 + 2.30</v>
      </c>
      <c r="H5500" s="27">
        <f>[1]!b_dq_pctchange($A5500,日期设置!$B$2,1)/100</f>
        <v>0</v>
      </c>
      <c r="I5500" s="26">
        <f>[1]!b_pq_pctchange(A5500,日期设置!$B$4,日期设置!$B$2,1)</f>
        <v>0</v>
      </c>
      <c r="J5500" s="26">
        <f>[1]!b_pq_pctchange(A5500,日期设置!$C$4,日期设置!$B$2,1)</f>
        <v>0.94626501673764973</v>
      </c>
      <c r="K5500" s="52">
        <f>[1]!b_dq_amount($A5500,日期设置!B$2,2,10000)</f>
        <v>0</v>
      </c>
      <c r="L5500" s="26">
        <f>[1]!b_info_latestpar(A5500,日期设置!$B$2)</f>
        <v>100</v>
      </c>
      <c r="M5500" s="6">
        <f>[1]!b_info_outstandingbalance($A5500,日期设置!B$2)</f>
        <v>10</v>
      </c>
      <c r="N5500" s="7">
        <f>[1]!b_info_latestissurercreditrating2(A5500,日期设置!$B$2,"102","1")</f>
        <v>0</v>
      </c>
      <c r="O5500" s="8">
        <v>4.2</v>
      </c>
      <c r="P5500" s="9" t="str">
        <f>[1]!b_info_repurchasedate(A5500)</f>
        <v>2023-07-13</v>
      </c>
      <c r="Q5500" s="8" t="s">
        <v>16278</v>
      </c>
      <c r="R5500" s="2" t="str">
        <f>IF((--IF(P5500=0,Q5500,P5500))&gt;(--日期设置!$B$2),IF(P5500=0,Q5500,P5500),Q5500)</f>
        <v>2023-07-13</v>
      </c>
      <c r="S5500" s="2" t="s">
        <v>18060</v>
      </c>
      <c r="T5500" s="8">
        <f>[1]!b_anal_ptmyear($A5500,日期设置!$B$2)</f>
        <v>4.3095890410958901</v>
      </c>
      <c r="U5500" s="8">
        <f>[1]!b_anal_termifexercise($A5500,日期设置!B$2)</f>
        <v>2.3095890410958906</v>
      </c>
      <c r="V5500" s="10">
        <f>[1]!b_dq_dirtyprice(A5500,日期设置!$B$2)</f>
        <v>102.98560000000001</v>
      </c>
      <c r="W5500" s="11">
        <f>IF(U5500=0,ROUNDUP((Q5500-日期设置!$B$2)/365,0),ROUNDUP((R5500-日期设置!$B$2)/365,0))</f>
        <v>3</v>
      </c>
      <c r="X5500" s="18">
        <f>_xlfn.IFNA(VLOOKUP(A5500,过往入选债券!A:D,4,0),2)</f>
        <v>2</v>
      </c>
      <c r="Y5500">
        <f>_xlfn.IFNA(VLOOKUP(C5500,[2]Sheet1!$A:$A,1,0),3)</f>
        <v>3</v>
      </c>
    </row>
    <row r="5501" spans="1:25" hidden="1" x14ac:dyDescent="0.2">
      <c r="A5501" s="21" t="s">
        <v>3645</v>
      </c>
      <c r="B5501" s="21" t="s">
        <v>3646</v>
      </c>
      <c r="C5501" s="37" t="s">
        <v>1551</v>
      </c>
      <c r="D5501" s="26" t="str">
        <f>[1]!b_calc_yield(A5501,日期设置!$B$2,F5501,1,R5501,1,O5501,L5501,S5501,)</f>
        <v>Fetching...</v>
      </c>
      <c r="E5501" s="26">
        <f t="shared" si="170"/>
        <v>6.8618263495321852</v>
      </c>
      <c r="F5501" s="18">
        <f>[1]!b_dq_cleanprice($A5501,日期设置!B$2)</f>
        <v>99.554299999999998</v>
      </c>
      <c r="G5501" s="18" t="str">
        <f t="shared" si="171"/>
        <v>3.66 + 1.66</v>
      </c>
      <c r="H5501" s="27">
        <f>[1]!b_dq_pctchange($A5501,日期设置!$B$2,1)/100</f>
        <v>0</v>
      </c>
      <c r="I5501" s="26">
        <f>[1]!b_pq_pctchange(A5501,日期设置!$B$4,日期设置!$B$2,1)</f>
        <v>0</v>
      </c>
      <c r="J5501" s="26">
        <f>[1]!b_pq_pctchange(A5501,日期设置!$C$4,日期设置!$B$2,1)</f>
        <v>0</v>
      </c>
      <c r="K5501" s="52">
        <f>[1]!b_dq_amount($A5501,日期设置!B$2,2,10000)</f>
        <v>0</v>
      </c>
      <c r="L5501" s="26">
        <f>[1]!b_info_latestpar(A5501,日期设置!$B$2)</f>
        <v>100</v>
      </c>
      <c r="M5501" s="6">
        <f>[1]!b_info_outstandingbalance($A5501,日期设置!B$2)</f>
        <v>10</v>
      </c>
      <c r="N5501" s="7">
        <f>[1]!b_info_latestissurercreditrating2(A5501,日期设置!$B$2,"102","1")</f>
        <v>0</v>
      </c>
      <c r="O5501" s="8">
        <v>3.88</v>
      </c>
      <c r="P5501" s="9" t="str">
        <f>[1]!b_info_repurchasedate(A5501)</f>
        <v>2022-11-21</v>
      </c>
      <c r="Q5501" s="8" t="s">
        <v>17293</v>
      </c>
      <c r="R5501" s="2" t="str">
        <f>IF((--IF(P5501=0,Q5501,P5501))&gt;(--日期设置!$B$2),IF(P5501=0,Q5501,P5501),Q5501)</f>
        <v>2022-11-21</v>
      </c>
      <c r="S5501" s="2" t="s">
        <v>18463</v>
      </c>
      <c r="T5501" s="8">
        <f>[1]!b_anal_ptmyear($A5501,日期设置!$B$2)</f>
        <v>3.6684931506849314</v>
      </c>
      <c r="U5501" s="8">
        <f>[1]!b_anal_termifexercise($A5501,日期设置!B$2)</f>
        <v>1.6684931506849314</v>
      </c>
      <c r="V5501" s="10">
        <f>[1]!b_dq_dirtyprice(A5501,日期设置!$B$2)</f>
        <v>100.84050000000001</v>
      </c>
      <c r="W5501" s="11">
        <f>IF(U5501=0,ROUNDUP((Q5501-日期设置!$B$2)/365,0),ROUNDUP((R5501-日期设置!$B$2)/365,0))</f>
        <v>2</v>
      </c>
      <c r="X5501" s="18">
        <f>_xlfn.IFNA(VLOOKUP(A5501,过往入选债券!A:D,4,0),2)</f>
        <v>2</v>
      </c>
      <c r="Y5501">
        <f>_xlfn.IFNA(VLOOKUP(C5501,[2]Sheet1!$A:$A,1,0),3)</f>
        <v>3</v>
      </c>
    </row>
    <row r="5502" spans="1:25" hidden="1" x14ac:dyDescent="0.2">
      <c r="A5502" s="21" t="s">
        <v>10984</v>
      </c>
      <c r="B5502" s="21" t="s">
        <v>10985</v>
      </c>
      <c r="C5502" s="37" t="s">
        <v>1028</v>
      </c>
      <c r="D5502" s="26" t="str">
        <f>[1]!b_calc_yield(A5502,日期设置!$B$2,F5502,1,R5502,1,O5502,L5502,S5502,)</f>
        <v>Fetching...</v>
      </c>
      <c r="E5502" s="26">
        <f t="shared" si="170"/>
        <v>16.825973329628297</v>
      </c>
      <c r="F5502" s="18">
        <f>[1]!b_dq_cleanprice($A5502,日期设置!B$2)</f>
        <v>98.971699999999998</v>
      </c>
      <c r="G5502" s="18" t="str">
        <f t="shared" si="171"/>
        <v>4.16 + 0</v>
      </c>
      <c r="H5502" s="27">
        <f>[1]!b_dq_pctchange($A5502,日期设置!$B$2,1)/100</f>
        <v>0</v>
      </c>
      <c r="I5502" s="26">
        <f>[1]!b_pq_pctchange(A5502,日期设置!$B$4,日期设置!$B$2,1)</f>
        <v>0.32315319671291565</v>
      </c>
      <c r="J5502" s="26">
        <f>[1]!b_pq_pctchange(A5502,日期设置!$C$4,日期设置!$B$2,1)</f>
        <v>0.92932519141263659</v>
      </c>
      <c r="K5502" s="52">
        <f>[1]!b_dq_amount($A5502,日期设置!B$2,2,10000)</f>
        <v>0</v>
      </c>
      <c r="L5502" s="26">
        <f>[1]!b_info_latestpar(A5502,日期设置!$B$2)</f>
        <v>100</v>
      </c>
      <c r="M5502" s="6">
        <f>[1]!b_info_outstandingbalance($A5502,日期设置!B$2)</f>
        <v>10</v>
      </c>
      <c r="N5502" s="7" t="str">
        <f>[1]!b_info_latestissurercreditrating2(A5502,日期设置!$B$2,"102","1")</f>
        <v>AAA</v>
      </c>
      <c r="O5502" s="8">
        <v>3.88</v>
      </c>
      <c r="P5502" s="9">
        <f>[1]!b_info_repurchasedate(A5502)</f>
        <v>0</v>
      </c>
      <c r="Q5502" s="8" t="s">
        <v>16808</v>
      </c>
      <c r="R5502" s="2" t="str">
        <f>IF((--IF(P5502=0,Q5502,P5502))&gt;(--日期设置!$B$2),IF(P5502=0,Q5502,P5502),Q5502)</f>
        <v>2025-05-22</v>
      </c>
      <c r="S5502" s="2" t="s">
        <v>18238</v>
      </c>
      <c r="T5502" s="8">
        <f>[1]!b_anal_ptmyear($A5502,日期设置!$B$2)</f>
        <v>4.1671232876712327</v>
      </c>
      <c r="U5502" s="8">
        <f>[1]!b_anal_termifexercise($A5502,日期设置!B$2)</f>
        <v>0</v>
      </c>
      <c r="V5502" s="10">
        <f>[1]!b_dq_dirtyprice(A5502,日期设置!$B$2)</f>
        <v>102.2033</v>
      </c>
      <c r="W5502" s="11">
        <f>IF(U5502=0,ROUNDUP((Q5502-日期设置!$B$2)/365,0),ROUNDUP((R5502-日期设置!$B$2)/365,0))</f>
        <v>5</v>
      </c>
      <c r="X5502" s="18">
        <f>_xlfn.IFNA(VLOOKUP(A5502,过往入选债券!A:D,4,0),2)</f>
        <v>2</v>
      </c>
      <c r="Y5502" s="45">
        <f>_xlfn.IFNA(VLOOKUP(C5502,[2]Sheet1!$A:$A,1,0),3)</f>
        <v>3</v>
      </c>
    </row>
    <row r="5503" spans="1:25" hidden="1" x14ac:dyDescent="0.2">
      <c r="A5503" s="21" t="s">
        <v>9434</v>
      </c>
      <c r="B5503" s="21" t="s">
        <v>9435</v>
      </c>
      <c r="C5503" s="37" t="s">
        <v>3743</v>
      </c>
      <c r="D5503" s="26" t="str">
        <f>[1]!b_calc_yield(A5503,日期设置!$B$2,F5503,1,R5503,1,O5503,L5503,S5503,)</f>
        <v>Fetching...</v>
      </c>
      <c r="E5503" s="26">
        <f t="shared" si="170"/>
        <v>6.5882894527169444</v>
      </c>
      <c r="F5503" s="18">
        <f>[1]!b_dq_cleanprice($A5503,日期设置!B$2)</f>
        <v>100.02460000000001</v>
      </c>
      <c r="G5503" s="18" t="str">
        <f t="shared" si="171"/>
        <v>1.60 + 0</v>
      </c>
      <c r="H5503" s="27">
        <f>[1]!b_dq_pctchange($A5503,日期设置!$B$2,1)/100</f>
        <v>0</v>
      </c>
      <c r="I5503" s="26">
        <f>[1]!b_pq_pctchange(A5503,日期设置!$B$4,日期设置!$B$2,1)</f>
        <v>0</v>
      </c>
      <c r="J5503" s="26">
        <f>[1]!b_pq_pctchange(A5503,日期设置!$C$4,日期设置!$B$2,1)</f>
        <v>-0.18949353636449257</v>
      </c>
      <c r="K5503" s="52">
        <f>[1]!b_dq_amount($A5503,日期设置!B$2,2,10000)</f>
        <v>0</v>
      </c>
      <c r="L5503" s="26">
        <f>[1]!b_info_latestpar(A5503,日期设置!$B$2)</f>
        <v>100</v>
      </c>
      <c r="M5503" s="6">
        <f>[1]!b_info_outstandingbalance($A5503,日期设置!B$2)</f>
        <v>5</v>
      </c>
      <c r="N5503" s="7" t="str">
        <f>[1]!b_info_latestissurercreditrating2(A5503,日期设置!$B$2,"102","1")</f>
        <v>AA+</v>
      </c>
      <c r="O5503" s="8">
        <v>4.18</v>
      </c>
      <c r="P5503" s="9">
        <f>[1]!b_info_repurchasedate(A5503)</f>
        <v>0</v>
      </c>
      <c r="Q5503" s="8" t="s">
        <v>16379</v>
      </c>
      <c r="R5503" s="2" t="str">
        <f>IF((--IF(P5503=0,Q5503,P5503))&gt;(--日期设置!$B$2),IF(P5503=0,Q5503,P5503),Q5503)</f>
        <v>2022-10-30</v>
      </c>
      <c r="S5503" s="2" t="s">
        <v>18418</v>
      </c>
      <c r="T5503" s="8">
        <f>[1]!b_anal_ptmyear($A5503,日期设置!$B$2)</f>
        <v>1.6082191780821917</v>
      </c>
      <c r="U5503" s="8">
        <f>[1]!b_anal_termifexercise($A5503,日期设置!B$2)</f>
        <v>0</v>
      </c>
      <c r="V5503" s="10">
        <f>[1]!b_dq_dirtyprice(A5503,日期设置!$B$2)</f>
        <v>101.6622</v>
      </c>
      <c r="W5503" s="11">
        <f>IF(U5503=0,ROUNDUP((Q5503-日期设置!$B$2)/365,0),ROUNDUP((R5503-日期设置!$B$2)/365,0))</f>
        <v>2</v>
      </c>
      <c r="X5503" s="18">
        <f>_xlfn.IFNA(VLOOKUP(A5503,过往入选债券!A:D,4,0),2)</f>
        <v>2</v>
      </c>
      <c r="Y5503">
        <f>_xlfn.IFNA(VLOOKUP(C5503,[2]Sheet1!$A:$A,1,0),3)</f>
        <v>3</v>
      </c>
    </row>
    <row r="5504" spans="1:25" hidden="1" x14ac:dyDescent="0.2">
      <c r="A5504" s="21" t="s">
        <v>11624</v>
      </c>
      <c r="B5504" s="21" t="s">
        <v>11625</v>
      </c>
      <c r="C5504" s="37" t="s">
        <v>143</v>
      </c>
      <c r="D5504" s="26" t="str">
        <f>[1]!b_calc_yield(A5504,日期设置!$B$2,F5504,1,R5504,1,O5504,L5504,S5504,)</f>
        <v>Fetching...</v>
      </c>
      <c r="E5504" s="26">
        <f t="shared" si="170"/>
        <v>34.874947467185336</v>
      </c>
      <c r="F5504" s="18">
        <f>[1]!b_dq_cleanprice($A5504,日期设置!B$2)</f>
        <v>30.582699999999999</v>
      </c>
      <c r="G5504" s="18" t="str">
        <f t="shared" si="171"/>
        <v>1.93 + 0</v>
      </c>
      <c r="H5504" s="27">
        <f>[1]!b_dq_pctchange($A5504,日期设置!$B$2,1)/100</f>
        <v>0</v>
      </c>
      <c r="I5504" s="26">
        <f>[1]!b_pq_pctchange(A5504,日期设置!$B$4,日期设置!$B$2,1)</f>
        <v>0</v>
      </c>
      <c r="J5504" s="26">
        <f>[1]!b_pq_pctchange(A5504,日期设置!$C$4,日期设置!$B$2,1)</f>
        <v>-33.333260670532333</v>
      </c>
      <c r="K5504" s="52">
        <f>[1]!b_dq_amount($A5504,日期设置!B$2,2,10000)</f>
        <v>0</v>
      </c>
      <c r="L5504" s="26">
        <f>[1]!b_info_latestpar(A5504,日期设置!$B$2)</f>
        <v>30.000000000000004</v>
      </c>
      <c r="M5504" s="6">
        <f>[1]!b_info_outstandingbalance($A5504,日期设置!B$2)</f>
        <v>8.7442440000000001</v>
      </c>
      <c r="N5504" s="7" t="str">
        <f>[1]!b_info_latestissurercreditrating2(A5504,日期设置!$B$2,"102","1")</f>
        <v>AAA</v>
      </c>
      <c r="O5504" s="8">
        <v>5.7</v>
      </c>
      <c r="P5504" s="9" t="str">
        <f>[1]!b_info_repurchasedate(A5504)</f>
        <v>2021-02-26</v>
      </c>
      <c r="Q5504" s="8" t="s">
        <v>17203</v>
      </c>
      <c r="R5504" s="2" t="str">
        <f>IF((--IF(P5504=0,Q5504,P5504))&gt;(--日期设置!$B$2),IF(P5504=0,Q5504,P5504),Q5504)</f>
        <v>2023-02-26</v>
      </c>
      <c r="S5504" s="2" t="s">
        <v>19011</v>
      </c>
      <c r="T5504" s="8">
        <f>[1]!b_anal_ptmyear($A5504,日期设置!$B$2)</f>
        <v>1.9342465753424658</v>
      </c>
      <c r="U5504" s="8">
        <f>[1]!b_anal_termifexercise($A5504,日期设置!B$2)</f>
        <v>0</v>
      </c>
      <c r="V5504" s="10">
        <f>[1]!b_dq_dirtyprice(A5504,日期设置!$B$2)</f>
        <v>30.6951</v>
      </c>
      <c r="W5504" s="11">
        <f>IF(U5504=0,ROUNDUP((Q5504-日期设置!$B$2)/365,0),ROUNDUP((R5504-日期设置!$B$2)/365,0))</f>
        <v>2</v>
      </c>
      <c r="X5504" s="18">
        <f>_xlfn.IFNA(VLOOKUP(A5504,过往入选债券!A:D,4,0),2)</f>
        <v>2</v>
      </c>
      <c r="Y5504">
        <f>_xlfn.IFNA(VLOOKUP(C5504,[2]Sheet1!$A:$A,1,0),3)</f>
        <v>3</v>
      </c>
    </row>
    <row r="5505" spans="1:25" hidden="1" x14ac:dyDescent="0.2">
      <c r="A5505" s="21" t="s">
        <v>1186</v>
      </c>
      <c r="B5505" s="21" t="s">
        <v>1187</v>
      </c>
      <c r="C5505" s="37" t="s">
        <v>468</v>
      </c>
      <c r="D5505" s="26" t="str">
        <f>[1]!b_calc_yield(A5505,日期设置!$B$2,F5505,1,R5505,1,O5505,L5505,S5505,)</f>
        <v>Fetching...</v>
      </c>
      <c r="E5505" s="26">
        <f t="shared" si="170"/>
        <v>3.4455366895045358</v>
      </c>
      <c r="F5505" s="18">
        <f>[1]!b_dq_cleanprice($A5505,日期设置!B$2)</f>
        <v>100</v>
      </c>
      <c r="G5505" s="18" t="str">
        <f t="shared" si="171"/>
        <v>0.83 + 0</v>
      </c>
      <c r="H5505" s="27">
        <f>[1]!b_dq_pctchange($A5505,日期设置!$B$2,1)/100</f>
        <v>0</v>
      </c>
      <c r="I5505" s="26">
        <f>[1]!b_pq_pctchange(A5505,日期设置!$B$4,日期设置!$B$2,1)</f>
        <v>0</v>
      </c>
      <c r="J5505" s="26">
        <f>[1]!b_pq_pctchange(A5505,日期设置!$C$4,日期设置!$B$2,1)</f>
        <v>0</v>
      </c>
      <c r="K5505" s="52">
        <f>[1]!b_dq_amount($A5505,日期设置!B$2,2,10000)</f>
        <v>0</v>
      </c>
      <c r="L5505" s="26">
        <f>[1]!b_info_latestpar(A5505,日期设置!$B$2)</f>
        <v>100</v>
      </c>
      <c r="M5505" s="6">
        <f>[1]!b_info_outstandingbalance($A5505,日期设置!B$2)</f>
        <v>5</v>
      </c>
      <c r="N5505" s="7">
        <f>[1]!b_info_latestissurercreditrating2(A5505,日期设置!$B$2,"102","1")</f>
        <v>0</v>
      </c>
      <c r="O5505" s="8">
        <v>4.18</v>
      </c>
      <c r="P5505" s="9">
        <f>[1]!b_info_repurchasedate(A5505)</f>
        <v>0</v>
      </c>
      <c r="Q5505" s="8" t="s">
        <v>16330</v>
      </c>
      <c r="R5505" s="2" t="str">
        <f>IF((--IF(P5505=0,Q5505,P5505))&gt;(--日期设置!$B$2),IF(P5505=0,Q5505,P5505),Q5505)</f>
        <v>2022-01-19</v>
      </c>
      <c r="S5505" s="2" t="s">
        <v>18107</v>
      </c>
      <c r="T5505" s="8">
        <f>[1]!b_anal_ptmyear($A5505,日期设置!$B$2)</f>
        <v>0.83013698630136989</v>
      </c>
      <c r="U5505" s="8">
        <f>[1]!b_anal_termifexercise($A5505,日期设置!B$2)</f>
        <v>0</v>
      </c>
      <c r="V5505" s="10">
        <f>[1]!b_dq_dirtyprice(A5505,日期设置!$B$2)</f>
        <v>100.71</v>
      </c>
      <c r="W5505" s="11">
        <f>IF(U5505=0,ROUNDUP((Q5505-日期设置!$B$2)/365,0),ROUNDUP((R5505-日期设置!$B$2)/365,0))</f>
        <v>1</v>
      </c>
      <c r="X5505" s="18">
        <f>_xlfn.IFNA(VLOOKUP(A5505,过往入选债券!A:D,4,0),2)</f>
        <v>2</v>
      </c>
      <c r="Y5505">
        <f>_xlfn.IFNA(VLOOKUP(C5505,[2]Sheet1!$A:$A,1,0),3)</f>
        <v>3</v>
      </c>
    </row>
    <row r="5506" spans="1:25" hidden="1" x14ac:dyDescent="0.2">
      <c r="A5506" s="21" t="s">
        <v>7490</v>
      </c>
      <c r="B5506" s="21" t="s">
        <v>7491</v>
      </c>
      <c r="C5506" s="37" t="s">
        <v>1255</v>
      </c>
      <c r="D5506" s="26" t="str">
        <f>[1]!b_calc_yield(A5506,日期设置!$B$2,F5506,1,R5506,1,O5506,L5506,S5506,)</f>
        <v>Fetching...</v>
      </c>
      <c r="E5506" s="26">
        <f t="shared" ref="E5506:E5569" si="172">((O5506*W5506+L5506)/V5506-1)*100</f>
        <v>2.5466375431257404</v>
      </c>
      <c r="F5506" s="18">
        <f>[1]!b_dq_cleanprice($A5506,日期设置!B$2)</f>
        <v>101.2206</v>
      </c>
      <c r="G5506" s="18" t="str">
        <f t="shared" ref="G5506:G5569" si="173">LEFT(T5506,4)&amp;" + "&amp;LEFT(U5506,4)</f>
        <v>0.61 + 0</v>
      </c>
      <c r="H5506" s="27">
        <f>[1]!b_dq_pctchange($A5506,日期设置!$B$2,1)/100</f>
        <v>0</v>
      </c>
      <c r="I5506" s="26">
        <f>[1]!b_pq_pctchange(A5506,日期设置!$B$4,日期设置!$B$2,1)</f>
        <v>0</v>
      </c>
      <c r="J5506" s="26">
        <f>[1]!b_pq_pctchange(A5506,日期设置!$C$4,日期设置!$B$2,1)</f>
        <v>0</v>
      </c>
      <c r="K5506" s="52">
        <f>[1]!b_dq_amount($A5506,日期设置!B$2,2,10000)</f>
        <v>0</v>
      </c>
      <c r="L5506" s="26">
        <f>[1]!b_info_latestpar(A5506,日期设置!$B$2)</f>
        <v>100</v>
      </c>
      <c r="M5506" s="6">
        <f>[1]!b_info_outstandingbalance($A5506,日期设置!B$2)</f>
        <v>6</v>
      </c>
      <c r="N5506" s="7" t="str">
        <f>[1]!b_info_latestissurercreditrating2(A5506,日期设置!$B$2,"102","1")</f>
        <v>AA</v>
      </c>
      <c r="O5506" s="8">
        <v>6.29</v>
      </c>
      <c r="P5506" s="9">
        <f>[1]!b_info_repurchasedate(A5506)</f>
        <v>0</v>
      </c>
      <c r="Q5506" s="8" t="s">
        <v>17175</v>
      </c>
      <c r="R5506" s="2" t="str">
        <f>IF((--IF(P5506=0,Q5506,P5506))&gt;(--日期设置!$B$2),IF(P5506=0,Q5506,P5506),Q5506)</f>
        <v>2021-11-01</v>
      </c>
      <c r="S5506" s="2" t="s">
        <v>18606</v>
      </c>
      <c r="T5506" s="8">
        <f>[1]!b_anal_ptmyear($A5506,日期设置!$B$2)</f>
        <v>0.61369863013698633</v>
      </c>
      <c r="U5506" s="8">
        <f>[1]!b_anal_termifexercise($A5506,日期设置!B$2)</f>
        <v>0</v>
      </c>
      <c r="V5506" s="10">
        <f>[1]!b_dq_dirtyprice(A5506,日期设置!$B$2)</f>
        <v>103.6504</v>
      </c>
      <c r="W5506" s="11">
        <f>IF(U5506=0,ROUNDUP((Q5506-日期设置!$B$2)/365,0),ROUNDUP((R5506-日期设置!$B$2)/365,0))</f>
        <v>1</v>
      </c>
      <c r="X5506" s="18">
        <f>_xlfn.IFNA(VLOOKUP(A5506,过往入选债券!A:D,4,0),2)</f>
        <v>2</v>
      </c>
      <c r="Y5506">
        <f>_xlfn.IFNA(VLOOKUP(C5506,[2]Sheet1!$A:$A,1,0),3)</f>
        <v>3</v>
      </c>
    </row>
    <row r="5507" spans="1:25" hidden="1" x14ac:dyDescent="0.2">
      <c r="A5507" s="28" t="s">
        <v>20460</v>
      </c>
      <c r="B5507" s="28" t="s">
        <v>20461</v>
      </c>
      <c r="C5507" s="39" t="s">
        <v>20774</v>
      </c>
      <c r="D5507" s="26" t="str">
        <f>[1]!b_calc_yield(A5507,日期设置!$B$2,F5507,1,R5507,1,O5507,L5507,S5507,)</f>
        <v>Fetching...</v>
      </c>
      <c r="E5507" s="26">
        <f t="shared" si="172"/>
        <v>10.120710174143245</v>
      </c>
      <c r="F5507" s="18">
        <f>[1]!b_dq_cleanprice($A5507,日期设置!B$2)</f>
        <v>100.67700000000001</v>
      </c>
      <c r="G5507" s="18" t="str">
        <f t="shared" si="173"/>
        <v>2.49 + 2.49</v>
      </c>
      <c r="H5507" s="27">
        <f>[1]!b_dq_pctchange($A5507,日期设置!$B$2,1)/100</f>
        <v>0</v>
      </c>
      <c r="I5507" s="26">
        <f>[1]!b_pq_pctchange(A5507,日期设置!$B$4,日期设置!$B$2,1)</f>
        <v>0</v>
      </c>
      <c r="J5507" s="26">
        <f>[1]!b_pq_pctchange(A5507,日期设置!$C$4,日期设置!$B$2,1)</f>
        <v>0</v>
      </c>
      <c r="K5507" s="52">
        <f>[1]!b_dq_amount($A5507,日期设置!B$2,2,10000)</f>
        <v>0</v>
      </c>
      <c r="L5507" s="26">
        <f>[1]!b_info_latestpar(A5507,日期设置!$B$2)</f>
        <v>100</v>
      </c>
      <c r="M5507" s="6">
        <f>[1]!b_info_outstandingbalance($A5507,日期设置!B$2)</f>
        <v>15</v>
      </c>
      <c r="N5507" s="7" t="str">
        <f>[1]!b_info_latestissurercreditrating2(A5507,日期设置!$B$2,"102","1")</f>
        <v>AAA</v>
      </c>
      <c r="O5507" s="8">
        <v>4.45</v>
      </c>
      <c r="P5507" s="9">
        <f>[1]!b_info_repurchasedate(A5507)</f>
        <v>0</v>
      </c>
      <c r="Q5507" s="8" t="s">
        <v>17256</v>
      </c>
      <c r="R5507" s="2" t="str">
        <f>IF((--IF(P5507=0,Q5507,P5507))&gt;(--日期设置!$B$2),IF(P5507=0,Q5507,P5507),Q5507)</f>
        <v>2023-09-18</v>
      </c>
      <c r="S5507" s="31" t="s">
        <v>16447</v>
      </c>
      <c r="T5507" s="8">
        <f>[1]!b_anal_ptmyear($A5507,日期设置!$B$2)</f>
        <v>2.493150684931507</v>
      </c>
      <c r="U5507" s="8">
        <f>[1]!b_anal_termifexercise($A5507,日期设置!B$2)</f>
        <v>2.493150684931507</v>
      </c>
      <c r="V5507" s="10">
        <f>[1]!b_dq_dirtyprice(A5507,日期设置!$B$2)</f>
        <v>102.9325</v>
      </c>
      <c r="W5507" s="11">
        <f>IF(U5507=0,ROUNDUP((Q5507-日期设置!$B$2)/365,0),ROUNDUP((R5507-日期设置!$B$2)/365,0))</f>
        <v>3</v>
      </c>
      <c r="X5507" s="18">
        <f>_xlfn.IFNA(VLOOKUP(A5507,过往入选债券!A:D,4,0),2)</f>
        <v>2</v>
      </c>
      <c r="Y5507">
        <f>_xlfn.IFNA(VLOOKUP(C5507,[2]Sheet1!$A:$A,1,0),3)</f>
        <v>3</v>
      </c>
    </row>
    <row r="5508" spans="1:25" hidden="1" x14ac:dyDescent="0.2">
      <c r="A5508" s="28" t="s">
        <v>21358</v>
      </c>
      <c r="B5508" s="28" t="s">
        <v>21359</v>
      </c>
      <c r="C5508" s="39" t="s">
        <v>19519</v>
      </c>
      <c r="D5508" s="26" t="str">
        <f>[1]!b_calc_yield(A5508,日期设置!$B$2,F5508,1,R5508,1,O5508,L5508,S5508,)</f>
        <v>Fetching...</v>
      </c>
      <c r="E5508" s="26">
        <f t="shared" si="172"/>
        <v>10.721368575837564</v>
      </c>
      <c r="F5508" s="18">
        <f>[1]!b_dq_cleanprice($A5508,日期设置!B$2)</f>
        <v>100.202</v>
      </c>
      <c r="G5508" s="18" t="str">
        <f t="shared" si="173"/>
        <v>2.62 + 2.62</v>
      </c>
      <c r="H5508" s="27">
        <f>[1]!b_dq_pctchange($A5508,日期设置!$B$2,1)/100</f>
        <v>0</v>
      </c>
      <c r="I5508" s="26">
        <f>[1]!b_pq_pctchange(A5508,日期设置!$B$4,日期设置!$B$2,1)</f>
        <v>0</v>
      </c>
      <c r="J5508" s="26">
        <f>[1]!b_pq_pctchange(A5508,日期设置!$C$4,日期设置!$B$2,1)</f>
        <v>7.1506755191234297E-2</v>
      </c>
      <c r="K5508" s="52">
        <f>[1]!b_dq_amount($A5508,日期设置!B$2,2,10000)</f>
        <v>0</v>
      </c>
      <c r="L5508" s="26">
        <f>[1]!b_info_latestpar(A5508,日期设置!$B$2)</f>
        <v>100</v>
      </c>
      <c r="M5508" s="6">
        <f>[1]!b_info_outstandingbalance($A5508,日期设置!B$2)</f>
        <v>20</v>
      </c>
      <c r="N5508" s="7" t="str">
        <f>[1]!b_info_latestissurercreditrating2(A5508,日期设置!$B$2,"102","1")</f>
        <v>AAA</v>
      </c>
      <c r="O5508" s="43">
        <v>4.24</v>
      </c>
      <c r="P5508" s="9">
        <f>[1]!b_info_repurchasedate(A5508)</f>
        <v>0</v>
      </c>
      <c r="Q5508" s="31" t="s">
        <v>16459</v>
      </c>
      <c r="R5508" s="2" t="str">
        <f>IF((--IF(P5508=0,Q5508,P5508))&gt;(--日期设置!$B$2),IF(P5508=0,Q5508,P5508),Q5508)</f>
        <v>2023-11-04</v>
      </c>
      <c r="S5508" s="31" t="s">
        <v>21678</v>
      </c>
      <c r="T5508" s="8">
        <f>[1]!b_anal_ptmyear($A5508,日期设置!$B$2)</f>
        <v>2.6219178082191781</v>
      </c>
      <c r="U5508" s="8">
        <f>[1]!b_anal_termifexercise($A5508,日期设置!B$2)</f>
        <v>2.6219178082191781</v>
      </c>
      <c r="V5508" s="10">
        <f>[1]!b_dq_dirtyprice(A5508,日期设置!$B$2)</f>
        <v>101.8051</v>
      </c>
      <c r="W5508" s="11">
        <f>IF(U5508=0,ROUNDUP((Q5508-日期设置!$B$2)/365,0),ROUNDUP((R5508-日期设置!$B$2)/365,0))</f>
        <v>3</v>
      </c>
      <c r="X5508" s="18">
        <f>_xlfn.IFNA(VLOOKUP(A5508,过往入选债券!A:D,4,0),2)</f>
        <v>2</v>
      </c>
      <c r="Y5508">
        <f>_xlfn.IFNA(VLOOKUP(C5508,[2]Sheet1!$A:$A,1,0),3)</f>
        <v>3</v>
      </c>
    </row>
    <row r="5509" spans="1:25" hidden="1" x14ac:dyDescent="0.2">
      <c r="A5509" s="28" t="s">
        <v>19921</v>
      </c>
      <c r="B5509" s="28" t="s">
        <v>19922</v>
      </c>
      <c r="C5509" s="38" t="s">
        <v>19811</v>
      </c>
      <c r="D5509" s="26" t="str">
        <f>[1]!b_calc_yield(A5509,日期设置!$B$2,F5509,1,R5509,1,O5509,L5509,S5509,)</f>
        <v>Fetching...</v>
      </c>
      <c r="E5509" s="26">
        <f t="shared" si="172"/>
        <v>17.742057188439219</v>
      </c>
      <c r="F5509" s="18">
        <f>[1]!b_dq_cleanprice($A5509,日期设置!B$2)</f>
        <v>99.5167</v>
      </c>
      <c r="G5509" s="18" t="str">
        <f t="shared" si="173"/>
        <v>9.37 + 4.37</v>
      </c>
      <c r="H5509" s="27">
        <f>[1]!b_dq_pctchange($A5509,日期设置!$B$2,1)/100</f>
        <v>0</v>
      </c>
      <c r="I5509" s="26">
        <f>[1]!b_pq_pctchange(A5509,日期设置!$B$4,日期设置!$B$2,1)</f>
        <v>0</v>
      </c>
      <c r="J5509" s="26">
        <f>[1]!b_pq_pctchange(A5509,日期设置!$C$4,日期设置!$B$2,1)</f>
        <v>0</v>
      </c>
      <c r="K5509" s="52">
        <f>[1]!b_dq_amount($A5509,日期设置!B$2,2,10000)</f>
        <v>0</v>
      </c>
      <c r="L5509" s="26">
        <f>[1]!b_info_latestpar(A5509,日期设置!$B$2)</f>
        <v>100</v>
      </c>
      <c r="M5509" s="6">
        <f>[1]!b_info_outstandingbalance($A5509,日期设置!B$2)</f>
        <v>7</v>
      </c>
      <c r="N5509" s="7" t="str">
        <f>[1]!b_info_latestissurercreditrating2(A5509,日期设置!$B$2,"102","1")</f>
        <v>AAA</v>
      </c>
      <c r="O5509" s="8">
        <v>4.03</v>
      </c>
      <c r="P5509" s="9" t="str">
        <f>[1]!b_info_repurchasedate(A5509)</f>
        <v>2025-08-05</v>
      </c>
      <c r="Q5509" s="8" t="s">
        <v>20019</v>
      </c>
      <c r="R5509" s="2" t="str">
        <f>IF((--IF(P5509=0,Q5509,P5509))&gt;(--日期设置!$B$2),IF(P5509=0,Q5509,P5509),Q5509)</f>
        <v>2025-08-05</v>
      </c>
      <c r="S5509" s="31" t="s">
        <v>19125</v>
      </c>
      <c r="T5509" s="8">
        <f>[1]!b_anal_ptmyear($A5509,日期设置!$B$2)</f>
        <v>9.3726027397260268</v>
      </c>
      <c r="U5509" s="8">
        <f>[1]!b_anal_termifexercise($A5509,日期设置!B$2)</f>
        <v>4.375342465753425</v>
      </c>
      <c r="V5509" s="10">
        <f>[1]!b_dq_dirtyprice(A5509,日期设置!$B$2)</f>
        <v>102.04510000000001</v>
      </c>
      <c r="W5509" s="11">
        <f>IF(U5509=0,ROUNDUP((Q5509-日期设置!$B$2)/365,0),ROUNDUP((R5509-日期设置!$B$2)/365,0))</f>
        <v>5</v>
      </c>
      <c r="X5509" s="18">
        <f>_xlfn.IFNA(VLOOKUP(A5509,过往入选债券!A:D,4,0),2)</f>
        <v>2</v>
      </c>
      <c r="Y5509">
        <f>_xlfn.IFNA(VLOOKUP(C5509,[2]Sheet1!$A:$A,1,0),3)</f>
        <v>3</v>
      </c>
    </row>
    <row r="5510" spans="1:25" hidden="1" x14ac:dyDescent="0.2">
      <c r="A5510" s="28" t="s">
        <v>19870</v>
      </c>
      <c r="B5510" s="28" t="s">
        <v>19871</v>
      </c>
      <c r="C5510" s="38" t="s">
        <v>602</v>
      </c>
      <c r="D5510" s="26" t="str">
        <f>[1]!b_calc_yield(A5510,日期设置!$B$2,F5510,1,R5510,1,O5510,L5510,S5510,)</f>
        <v>Fetching...</v>
      </c>
      <c r="E5510" s="26">
        <f t="shared" si="172"/>
        <v>9.9691908577498101</v>
      </c>
      <c r="F5510" s="18">
        <f>[1]!b_dq_cleanprice($A5510,日期设置!B$2)</f>
        <v>99.187700000000007</v>
      </c>
      <c r="G5510" s="18" t="str">
        <f t="shared" si="173"/>
        <v>2.44 + 0</v>
      </c>
      <c r="H5510" s="27">
        <f>[1]!b_dq_pctchange($A5510,日期设置!$B$2,1)/100</f>
        <v>0</v>
      </c>
      <c r="I5510" s="26">
        <f>[1]!b_pq_pctchange(A5510,日期设置!$B$4,日期设置!$B$2,1)</f>
        <v>0</v>
      </c>
      <c r="J5510" s="26">
        <f>[1]!b_pq_pctchange(A5510,日期设置!$C$4,日期设置!$B$2,1)</f>
        <v>0</v>
      </c>
      <c r="K5510" s="52">
        <f>[1]!b_dq_amount($A5510,日期设置!B$2,2,10000)</f>
        <v>0</v>
      </c>
      <c r="L5510" s="26">
        <f>[1]!b_info_latestpar(A5510,日期设置!$B$2)</f>
        <v>100</v>
      </c>
      <c r="M5510" s="6">
        <f>[1]!b_info_outstandingbalance($A5510,日期设置!B$2)</f>
        <v>5</v>
      </c>
      <c r="N5510" s="7" t="str">
        <f>[1]!b_info_latestissurercreditrating2(A5510,日期设置!$B$2,"102","1")</f>
        <v>AA+</v>
      </c>
      <c r="O5510" s="8">
        <v>3.8</v>
      </c>
      <c r="P5510" s="9">
        <f>[1]!b_info_repurchasedate(A5510)</f>
        <v>0</v>
      </c>
      <c r="Q5510" s="8" t="s">
        <v>16526</v>
      </c>
      <c r="R5510" s="2" t="str">
        <f>IF((--IF(P5510=0,Q5510,P5510))&gt;(--日期设置!$B$2),IF(P5510=0,Q5510,P5510),Q5510)</f>
        <v>2023-08-31</v>
      </c>
      <c r="S5510" s="31" t="s">
        <v>19265</v>
      </c>
      <c r="T5510" s="8">
        <f>[1]!b_anal_ptmyear($A5510,日期设置!$B$2)</f>
        <v>2.4438356164383563</v>
      </c>
      <c r="U5510" s="8">
        <f>[1]!b_anal_termifexercise($A5510,日期设置!B$2)</f>
        <v>0</v>
      </c>
      <c r="V5510" s="10">
        <f>[1]!b_dq_dirtyprice(A5510,日期设置!$B$2)</f>
        <v>101.30110000000001</v>
      </c>
      <c r="W5510" s="11">
        <f>IF(U5510=0,ROUNDUP((Q5510-日期设置!$B$2)/365,0),ROUNDUP((R5510-日期设置!$B$2)/365,0))</f>
        <v>3</v>
      </c>
      <c r="X5510" s="18">
        <f>_xlfn.IFNA(VLOOKUP(A5510,过往入选债券!A:D,4,0),2)</f>
        <v>2</v>
      </c>
      <c r="Y5510">
        <f>_xlfn.IFNA(VLOOKUP(C5510,[2]Sheet1!$A:$A,1,0),3)</f>
        <v>3</v>
      </c>
    </row>
    <row r="5511" spans="1:25" hidden="1" x14ac:dyDescent="0.2">
      <c r="A5511" s="21" t="s">
        <v>7917</v>
      </c>
      <c r="B5511" s="21" t="s">
        <v>7918</v>
      </c>
      <c r="C5511" s="37" t="s">
        <v>1637</v>
      </c>
      <c r="D5511" s="26" t="str">
        <f>[1]!b_calc_yield(A5511,日期设置!$B$2,F5511,1,R5511,1,O5511,L5511,S5511,)</f>
        <v>Fetching...</v>
      </c>
      <c r="E5511" s="26">
        <f t="shared" si="172"/>
        <v>11.63938168061267</v>
      </c>
      <c r="F5511" s="18">
        <f>[1]!b_dq_cleanprice($A5511,日期设置!B$2)</f>
        <v>102.1788</v>
      </c>
      <c r="G5511" s="18" t="str">
        <f t="shared" si="173"/>
        <v>2.84 + 0</v>
      </c>
      <c r="H5511" s="27">
        <f>[1]!b_dq_pctchange($A5511,日期设置!$B$2,1)/100</f>
        <v>0</v>
      </c>
      <c r="I5511" s="26">
        <f>[1]!b_pq_pctchange(A5511,日期设置!$B$4,日期设置!$B$2,1)</f>
        <v>2.4668734141526205E-2</v>
      </c>
      <c r="J5511" s="26">
        <f>[1]!b_pq_pctchange(A5511,日期设置!$C$4,日期设置!$B$2,1)</f>
        <v>-0.49654927952150701</v>
      </c>
      <c r="K5511" s="52">
        <f>[1]!b_dq_amount($A5511,日期设置!B$2,2,10000)</f>
        <v>0</v>
      </c>
      <c r="L5511" s="26">
        <f>[1]!b_info_latestpar(A5511,日期设置!$B$2)</f>
        <v>100</v>
      </c>
      <c r="M5511" s="6">
        <f>[1]!b_info_outstandingbalance($A5511,日期设置!B$2)</f>
        <v>10</v>
      </c>
      <c r="N5511" s="7" t="str">
        <f>[1]!b_info_latestissurercreditrating2(A5511,日期设置!$B$2,"102","1")</f>
        <v>AA+</v>
      </c>
      <c r="O5511" s="8">
        <v>4.9800000000000004</v>
      </c>
      <c r="P5511" s="9">
        <f>[1]!b_info_repurchasedate(A5511)</f>
        <v>0</v>
      </c>
      <c r="Q5511" s="8" t="s">
        <v>16627</v>
      </c>
      <c r="R5511" s="2" t="str">
        <f>IF((--IF(P5511=0,Q5511,P5511))&gt;(--日期设置!$B$2),IF(P5511=0,Q5511,P5511),Q5511)</f>
        <v>2024-01-24</v>
      </c>
      <c r="S5511" s="2" t="s">
        <v>17792</v>
      </c>
      <c r="T5511" s="8">
        <f>[1]!b_anal_ptmyear($A5511,日期设置!$B$2)</f>
        <v>2.8438356164383563</v>
      </c>
      <c r="U5511" s="8">
        <f>[1]!b_anal_termifexercise($A5511,日期设置!B$2)</f>
        <v>0</v>
      </c>
      <c r="V5511" s="10">
        <f>[1]!b_dq_dirtyprice(A5511,日期设置!$B$2)</f>
        <v>102.95650000000001</v>
      </c>
      <c r="W5511" s="11">
        <f>IF(U5511=0,ROUNDUP((Q5511-日期设置!$B$2)/365,0),ROUNDUP((R5511-日期设置!$B$2)/365,0))</f>
        <v>3</v>
      </c>
      <c r="X5511" s="18">
        <f>_xlfn.IFNA(VLOOKUP(A5511,过往入选债券!A:D,4,0),2)</f>
        <v>2</v>
      </c>
      <c r="Y5511">
        <f>_xlfn.IFNA(VLOOKUP(C5511,[2]Sheet1!$A:$A,1,0),3)</f>
        <v>3</v>
      </c>
    </row>
    <row r="5512" spans="1:25" hidden="1" x14ac:dyDescent="0.2">
      <c r="A5512" s="21" t="s">
        <v>2498</v>
      </c>
      <c r="B5512" s="21" t="s">
        <v>2499</v>
      </c>
      <c r="C5512" s="37" t="s">
        <v>787</v>
      </c>
      <c r="D5512" s="26" t="str">
        <f>[1]!b_calc_yield(A5512,日期设置!$B$2,F5512,1,R5512,1,O5512,L5512,S5512,)</f>
        <v>Fetching...</v>
      </c>
      <c r="E5512" s="26">
        <f t="shared" si="172"/>
        <v>3.4309350018747464</v>
      </c>
      <c r="F5512" s="18">
        <f>[1]!b_dq_cleanprice($A5512,日期设置!B$2)</f>
        <v>100.7334</v>
      </c>
      <c r="G5512" s="18" t="str">
        <f t="shared" si="173"/>
        <v>2.82 + 0.82</v>
      </c>
      <c r="H5512" s="27">
        <f>[1]!b_dq_pctchange($A5512,日期设置!$B$2,1)/100</f>
        <v>0</v>
      </c>
      <c r="I5512" s="26">
        <f>[1]!b_pq_pctchange(A5512,日期设置!$B$4,日期设置!$B$2,1)</f>
        <v>0</v>
      </c>
      <c r="J5512" s="26">
        <f>[1]!b_pq_pctchange(A5512,日期设置!$C$4,日期设置!$B$2,1)</f>
        <v>0</v>
      </c>
      <c r="K5512" s="52">
        <f>[1]!b_dq_amount($A5512,日期设置!B$2,2,10000)</f>
        <v>0</v>
      </c>
      <c r="L5512" s="26">
        <f>[1]!b_info_latestpar(A5512,日期设置!$B$2)</f>
        <v>100</v>
      </c>
      <c r="M5512" s="6">
        <f>[1]!b_info_outstandingbalance($A5512,日期设置!B$2)</f>
        <v>10</v>
      </c>
      <c r="N5512" s="7">
        <f>[1]!b_info_latestissurercreditrating2(A5512,日期设置!$B$2,"102","1")</f>
        <v>0</v>
      </c>
      <c r="O5512" s="8">
        <v>5.0999999999999996</v>
      </c>
      <c r="P5512" s="9" t="str">
        <f>[1]!b_info_repurchasedate(A5512)</f>
        <v>2022-01-18</v>
      </c>
      <c r="Q5512" s="8" t="s">
        <v>17135</v>
      </c>
      <c r="R5512" s="2" t="str">
        <f>IF((--IF(P5512=0,Q5512,P5512))&gt;(--日期设置!$B$2),IF(P5512=0,Q5512,P5512),Q5512)</f>
        <v>2022-01-18</v>
      </c>
      <c r="S5512" s="2" t="s">
        <v>18020</v>
      </c>
      <c r="T5512" s="8">
        <f>[1]!b_anal_ptmyear($A5512,日期设置!$B$2)</f>
        <v>2.8273972602739725</v>
      </c>
      <c r="U5512" s="8">
        <f>[1]!b_anal_termifexercise($A5512,日期设置!B$2)</f>
        <v>0.82739726027397265</v>
      </c>
      <c r="V5512" s="10">
        <f>[1]!b_dq_dirtyprice(A5512,日期设置!$B$2)</f>
        <v>101.61369999999999</v>
      </c>
      <c r="W5512" s="11">
        <f>IF(U5512=0,ROUNDUP((Q5512-日期设置!$B$2)/365,0),ROUNDUP((R5512-日期设置!$B$2)/365,0))</f>
        <v>1</v>
      </c>
      <c r="X5512" s="18">
        <f>_xlfn.IFNA(VLOOKUP(A5512,过往入选债券!A:D,4,0),2)</f>
        <v>2</v>
      </c>
      <c r="Y5512">
        <f>_xlfn.IFNA(VLOOKUP(C5512,[2]Sheet1!$A:$A,1,0),3)</f>
        <v>3</v>
      </c>
    </row>
    <row r="5513" spans="1:25" hidden="1" x14ac:dyDescent="0.2">
      <c r="A5513" s="21" t="s">
        <v>4966</v>
      </c>
      <c r="B5513" s="21" t="s">
        <v>4967</v>
      </c>
      <c r="C5513" s="37" t="s">
        <v>1275</v>
      </c>
      <c r="D5513" s="26" t="str">
        <f>[1]!b_calc_yield(A5513,日期设置!$B$2,F5513,1,R5513,1,O5513,L5513,S5513,)</f>
        <v>Fetching...</v>
      </c>
      <c r="E5513" s="26">
        <f t="shared" si="172"/>
        <v>4.1011429019298884</v>
      </c>
      <c r="F5513" s="18">
        <f>[1]!b_dq_cleanprice($A5513,日期设置!B$2)</f>
        <v>99.479100000000003</v>
      </c>
      <c r="G5513" s="18" t="str">
        <f t="shared" si="173"/>
        <v>0.98 + 0</v>
      </c>
      <c r="H5513" s="27">
        <f>[1]!b_dq_pctchange($A5513,日期设置!$B$2,1)/100</f>
        <v>0</v>
      </c>
      <c r="I5513" s="26">
        <f>[1]!b_pq_pctchange(A5513,日期设置!$B$4,日期设置!$B$2,1)</f>
        <v>0</v>
      </c>
      <c r="J5513" s="26">
        <f>[1]!b_pq_pctchange(A5513,日期设置!$C$4,日期设置!$B$2,1)</f>
        <v>0.17430970938312401</v>
      </c>
      <c r="K5513" s="52">
        <f>[1]!b_dq_amount($A5513,日期设置!B$2,2,10000)</f>
        <v>0</v>
      </c>
      <c r="L5513" s="26">
        <f>[1]!b_info_latestpar(A5513,日期设置!$B$2)</f>
        <v>100</v>
      </c>
      <c r="M5513" s="6">
        <f>[1]!b_info_outstandingbalance($A5513,日期设置!B$2)</f>
        <v>3.8</v>
      </c>
      <c r="N5513" s="7" t="str">
        <f>[1]!b_info_latestissurercreditrating2(A5513,日期设置!$B$2,"102","1")</f>
        <v>AA+</v>
      </c>
      <c r="O5513" s="8">
        <v>3.6</v>
      </c>
      <c r="P5513" s="9" t="str">
        <f>[1]!b_info_repurchasedate(A5513)</f>
        <v>2020-03-18</v>
      </c>
      <c r="Q5513" s="8" t="s">
        <v>16262</v>
      </c>
      <c r="R5513" s="2" t="str">
        <f>IF((--IF(P5513=0,Q5513,P5513))&gt;(--日期设置!$B$2),IF(P5513=0,Q5513,P5513),Q5513)</f>
        <v>2022-03-18</v>
      </c>
      <c r="S5513" s="2" t="s">
        <v>18369</v>
      </c>
      <c r="T5513" s="8">
        <f>[1]!b_anal_ptmyear($A5513,日期设置!$B$2)</f>
        <v>0.989041095890411</v>
      </c>
      <c r="U5513" s="8">
        <f>[1]!b_anal_termifexercise($A5513,日期设置!B$2)</f>
        <v>0</v>
      </c>
      <c r="V5513" s="10">
        <f>[1]!b_dq_dirtyprice(A5513,日期设置!$B$2)</f>
        <v>99.518600000000006</v>
      </c>
      <c r="W5513" s="11">
        <f>IF(U5513=0,ROUNDUP((Q5513-日期设置!$B$2)/365,0),ROUNDUP((R5513-日期设置!$B$2)/365,0))</f>
        <v>1</v>
      </c>
      <c r="X5513" s="18">
        <f>_xlfn.IFNA(VLOOKUP(A5513,过往入选债券!A:D,4,0),2)</f>
        <v>2</v>
      </c>
      <c r="Y5513">
        <f>_xlfn.IFNA(VLOOKUP(C5513,[2]Sheet1!$A:$A,1,0),3)</f>
        <v>3</v>
      </c>
    </row>
    <row r="5514" spans="1:25" x14ac:dyDescent="0.2">
      <c r="A5514" s="21" t="s">
        <v>9886</v>
      </c>
      <c r="B5514" s="21" t="s">
        <v>9887</v>
      </c>
      <c r="C5514" s="37" t="s">
        <v>329</v>
      </c>
      <c r="D5514" s="26" t="str">
        <f>[1]!b_calc_yield(A5514,日期设置!$B$2,F5514,1,R5514,1,O5514,L5514,S5514,)</f>
        <v>Fetching...</v>
      </c>
      <c r="E5514" s="26">
        <f t="shared" si="172"/>
        <v>7.8533074512174617</v>
      </c>
      <c r="F5514" s="18">
        <f>[1]!b_dq_cleanprice($A5514,日期设置!B$2)</f>
        <v>99.194500000000005</v>
      </c>
      <c r="G5514" s="18" t="str">
        <f t="shared" si="173"/>
        <v>3.89 + 1.89</v>
      </c>
      <c r="H5514" s="27">
        <f>[1]!b_dq_pctchange($A5514,日期设置!$B$2,1)/100</f>
        <v>2.6685400356817163E-3</v>
      </c>
      <c r="I5514" s="26">
        <f>[1]!b_pq_pctchange(A5514,日期设置!$B$4,日期设置!$B$2,1)</f>
        <v>0.26685400356817163</v>
      </c>
      <c r="J5514" s="26">
        <f>[1]!b_pq_pctchange(A5514,日期设置!$C$4,日期设置!$B$2,1)</f>
        <v>0.30203507125682877</v>
      </c>
      <c r="K5514" s="52">
        <f>[1]!b_dq_amount($A5514,日期设置!B$2,2,10000)</f>
        <v>13947.934767199999</v>
      </c>
      <c r="L5514" s="26">
        <f>[1]!b_info_latestpar(A5514,日期设置!$B$2)</f>
        <v>100</v>
      </c>
      <c r="M5514" s="6">
        <f>[1]!b_info_outstandingbalance($A5514,日期设置!B$2)</f>
        <v>10</v>
      </c>
      <c r="N5514" s="7" t="str">
        <f>[1]!b_info_latestissurercreditrating2(A5514,日期设置!$B$2,"102","1")</f>
        <v>AA+</v>
      </c>
      <c r="O5514" s="8">
        <v>3.7</v>
      </c>
      <c r="P5514" s="9" t="str">
        <f>[1]!b_info_repurchasedate(A5514)</f>
        <v>2023-02-12</v>
      </c>
      <c r="Q5514" s="8" t="s">
        <v>16421</v>
      </c>
      <c r="R5514" s="2" t="str">
        <f>IF((--IF(P5514=0,Q5514,P5514))&gt;(--日期设置!$B$2),IF(P5514=0,Q5514,P5514),Q5514)</f>
        <v>2023-02-12</v>
      </c>
      <c r="S5514" s="2" t="s">
        <v>18191</v>
      </c>
      <c r="T5514" s="8">
        <f>[1]!b_anal_ptmyear($A5514,日期设置!$B$2)</f>
        <v>3.8958904109589039</v>
      </c>
      <c r="U5514" s="8">
        <f>[1]!b_anal_termifexercise($A5514,日期设置!B$2)</f>
        <v>1.8958904109589041</v>
      </c>
      <c r="V5514" s="10">
        <f>[1]!b_dq_dirtyprice(A5514,日期设置!$B$2)</f>
        <v>99.579700000000003</v>
      </c>
      <c r="W5514" s="11">
        <f>IF(U5514=0,ROUNDUP((Q5514-日期设置!$B$2)/365,0),ROUNDUP((R5514-日期设置!$B$2)/365,0))</f>
        <v>2</v>
      </c>
      <c r="X5514" s="18">
        <f>_xlfn.IFNA(VLOOKUP(A5514,过往入选债券!A:D,4,0),2)</f>
        <v>2</v>
      </c>
      <c r="Y5514">
        <f>_xlfn.IFNA(VLOOKUP(C5514,[2]Sheet1!$A:$A,1,0),3)</f>
        <v>3</v>
      </c>
    </row>
    <row r="5515" spans="1:25" hidden="1" x14ac:dyDescent="0.2">
      <c r="A5515" s="21" t="s">
        <v>11079</v>
      </c>
      <c r="B5515" s="21" t="s">
        <v>11080</v>
      </c>
      <c r="C5515" s="37" t="s">
        <v>436</v>
      </c>
      <c r="D5515" s="26" t="str">
        <f>[1]!b_calc_yield(A5515,日期设置!$B$2,F5515,1,R5515,1,O5515,L5515,S5515,)</f>
        <v>Fetching...</v>
      </c>
      <c r="E5515" s="26">
        <f t="shared" si="172"/>
        <v>8.9344607104896667</v>
      </c>
      <c r="F5515" s="18">
        <f>[1]!b_dq_cleanprice($A5515,日期设置!B$2)</f>
        <v>99.4131</v>
      </c>
      <c r="G5515" s="18" t="str">
        <f t="shared" si="173"/>
        <v>4.21 + 2.21</v>
      </c>
      <c r="H5515" s="27">
        <f>[1]!b_dq_pctchange($A5515,日期设置!$B$2,1)/100</f>
        <v>0</v>
      </c>
      <c r="I5515" s="26">
        <f>[1]!b_pq_pctchange(A5515,日期设置!$B$4,日期设置!$B$2,1)</f>
        <v>0</v>
      </c>
      <c r="J5515" s="26">
        <f>[1]!b_pq_pctchange(A5515,日期设置!$C$4,日期设置!$B$2,1)</f>
        <v>0.43137369792325064</v>
      </c>
      <c r="K5515" s="52">
        <f>[1]!b_dq_amount($A5515,日期设置!B$2,2,10000)</f>
        <v>0</v>
      </c>
      <c r="L5515" s="26">
        <f>[1]!b_info_latestpar(A5515,日期设置!$B$2)</f>
        <v>100</v>
      </c>
      <c r="M5515" s="6">
        <f>[1]!b_info_outstandingbalance($A5515,日期设置!B$2)</f>
        <v>10</v>
      </c>
      <c r="N5515" s="7" t="str">
        <f>[1]!b_info_latestissurercreditrating2(A5515,日期设置!$B$2,"102","1")</f>
        <v>AA+</v>
      </c>
      <c r="O5515" s="8">
        <v>3.87</v>
      </c>
      <c r="P5515" s="9" t="str">
        <f>[1]!b_info_repurchasedate(A5515)</f>
        <v>2023-06-08</v>
      </c>
      <c r="Q5515" s="8" t="s">
        <v>16336</v>
      </c>
      <c r="R5515" s="2" t="str">
        <f>IF((--IF(P5515=0,Q5515,P5515))&gt;(--日期设置!$B$2),IF(P5515=0,Q5515,P5515),Q5515)</f>
        <v>2023-06-08</v>
      </c>
      <c r="S5515" s="2" t="s">
        <v>18114</v>
      </c>
      <c r="T5515" s="8">
        <f>[1]!b_anal_ptmyear($A5515,日期设置!$B$2)</f>
        <v>4.2136986301369861</v>
      </c>
      <c r="U5515" s="8">
        <f>[1]!b_anal_termifexercise($A5515,日期设置!B$2)</f>
        <v>2.2136986301369861</v>
      </c>
      <c r="V5515" s="10">
        <f>[1]!b_dq_dirtyprice(A5515,日期设置!$B$2)</f>
        <v>102.45610000000001</v>
      </c>
      <c r="W5515" s="11">
        <f>IF(U5515=0,ROUNDUP((Q5515-日期设置!$B$2)/365,0),ROUNDUP((R5515-日期设置!$B$2)/365,0))</f>
        <v>3</v>
      </c>
      <c r="X5515" s="18">
        <f>_xlfn.IFNA(VLOOKUP(A5515,过往入选债券!A:D,4,0),2)</f>
        <v>2</v>
      </c>
      <c r="Y5515" s="45">
        <f>_xlfn.IFNA(VLOOKUP(C5515,[2]Sheet1!$A:$A,1,0),3)</f>
        <v>3</v>
      </c>
    </row>
    <row r="5516" spans="1:25" hidden="1" x14ac:dyDescent="0.2">
      <c r="A5516" s="21" t="s">
        <v>7399</v>
      </c>
      <c r="B5516" s="21" t="s">
        <v>7400</v>
      </c>
      <c r="C5516" s="37" t="s">
        <v>3</v>
      </c>
      <c r="D5516" s="26" t="str">
        <f>[1]!b_calc_yield(A5516,日期设置!$B$2,F5516,1,R5516,1,O5516,L5516,S5516,)</f>
        <v>Fetching...</v>
      </c>
      <c r="E5516" s="26">
        <f t="shared" si="172"/>
        <v>10.380462580771788</v>
      </c>
      <c r="F5516" s="18">
        <f>[1]!b_dq_cleanprice($A5516,日期设置!B$2)</f>
        <v>101.3421</v>
      </c>
      <c r="G5516" s="18" t="str">
        <f t="shared" si="173"/>
        <v>2.55 + 0</v>
      </c>
      <c r="H5516" s="27">
        <f>[1]!b_dq_pctchange($A5516,日期设置!$B$2,1)/100</f>
        <v>0</v>
      </c>
      <c r="I5516" s="26">
        <f>[1]!b_pq_pctchange(A5516,日期设置!$B$4,日期设置!$B$2,1)</f>
        <v>-0.16205842772785597</v>
      </c>
      <c r="J5516" s="26">
        <f>[1]!b_pq_pctchange(A5516,日期设置!$C$4,日期设置!$B$2,1)</f>
        <v>7.8904072793199206E-2</v>
      </c>
      <c r="K5516" s="52">
        <f>[1]!b_dq_amount($A5516,日期设置!B$2,2,10000)</f>
        <v>0</v>
      </c>
      <c r="L5516" s="26">
        <f>[1]!b_info_latestpar(A5516,日期设置!$B$2)</f>
        <v>100</v>
      </c>
      <c r="M5516" s="6">
        <f>[1]!b_info_outstandingbalance($A5516,日期设置!B$2)</f>
        <v>15</v>
      </c>
      <c r="N5516" s="7" t="str">
        <f>[1]!b_info_latestissurercreditrating2(A5516,日期设置!$B$2,"102","1")</f>
        <v>AAA</v>
      </c>
      <c r="O5516" s="8">
        <v>4.72</v>
      </c>
      <c r="P5516" s="9">
        <f>[1]!b_info_repurchasedate(A5516)</f>
        <v>0</v>
      </c>
      <c r="Q5516" s="8" t="s">
        <v>16903</v>
      </c>
      <c r="R5516" s="2" t="str">
        <f>IF((--IF(P5516=0,Q5516,P5516))&gt;(--日期设置!$B$2),IF(P5516=0,Q5516,P5516),Q5516)</f>
        <v>2023-10-12</v>
      </c>
      <c r="S5516" s="2" t="s">
        <v>18460</v>
      </c>
      <c r="T5516" s="8">
        <f>[1]!b_anal_ptmyear($A5516,日期设置!$B$2)</f>
        <v>2.558904109589041</v>
      </c>
      <c r="U5516" s="8">
        <f>[1]!b_anal_termifexercise($A5516,日期设置!B$2)</f>
        <v>0</v>
      </c>
      <c r="V5516" s="10">
        <f>[1]!b_dq_dirtyprice(A5516,日期设置!$B$2)</f>
        <v>103.4241</v>
      </c>
      <c r="W5516" s="11">
        <f>IF(U5516=0,ROUNDUP((Q5516-日期设置!$B$2)/365,0),ROUNDUP((R5516-日期设置!$B$2)/365,0))</f>
        <v>3</v>
      </c>
      <c r="X5516" s="18">
        <f>_xlfn.IFNA(VLOOKUP(A5516,过往入选债券!A:D,4,0),2)</f>
        <v>2</v>
      </c>
      <c r="Y5516">
        <f>_xlfn.IFNA(VLOOKUP(C5516,[2]Sheet1!$A:$A,1,0),3)</f>
        <v>3</v>
      </c>
    </row>
    <row r="5517" spans="1:25" hidden="1" x14ac:dyDescent="0.2">
      <c r="A5517" s="21" t="s">
        <v>10529</v>
      </c>
      <c r="B5517" s="21" t="s">
        <v>10530</v>
      </c>
      <c r="C5517" s="37" t="s">
        <v>346</v>
      </c>
      <c r="D5517" s="26" t="str">
        <f>[1]!b_calc_yield(A5517,日期设置!$B$2,F5517,1,R5517,1,O5517,L5517,S5517,)</f>
        <v>Fetching...</v>
      </c>
      <c r="E5517" s="26">
        <f t="shared" si="172"/>
        <v>8.376956542180892</v>
      </c>
      <c r="F5517" s="18">
        <f>[1]!b_dq_cleanprice($A5517,日期设置!B$2)</f>
        <v>97.353499999999997</v>
      </c>
      <c r="G5517" s="18" t="str">
        <f t="shared" si="173"/>
        <v>2.06 + 0</v>
      </c>
      <c r="H5517" s="27">
        <f>[1]!b_dq_pctchange($A5517,日期设置!$B$2,1)/100</f>
        <v>0</v>
      </c>
      <c r="I5517" s="26">
        <f>[1]!b_pq_pctchange(A5517,日期设置!$B$4,日期设置!$B$2,1)</f>
        <v>0</v>
      </c>
      <c r="J5517" s="26">
        <f>[1]!b_pq_pctchange(A5517,日期设置!$C$4,日期设置!$B$2,1)</f>
        <v>0</v>
      </c>
      <c r="K5517" s="52">
        <f>[1]!b_dq_amount($A5517,日期设置!B$2,2,10000)</f>
        <v>0</v>
      </c>
      <c r="L5517" s="26">
        <f>[1]!b_info_latestpar(A5517,日期设置!$B$2)</f>
        <v>100</v>
      </c>
      <c r="M5517" s="6">
        <f>[1]!b_info_outstandingbalance($A5517,日期设置!B$2)</f>
        <v>10</v>
      </c>
      <c r="N5517" s="7" t="str">
        <f>[1]!b_info_latestissurercreditrating2(A5517,日期设置!$B$2,"102","1")</f>
        <v>AAA</v>
      </c>
      <c r="O5517" s="8">
        <v>2.78</v>
      </c>
      <c r="P5517" s="9">
        <f>[1]!b_info_repurchasedate(A5517)</f>
        <v>0</v>
      </c>
      <c r="Q5517" s="8" t="s">
        <v>16705</v>
      </c>
      <c r="R5517" s="2" t="str">
        <f>IF((--IF(P5517=0,Q5517,P5517))&gt;(--日期设置!$B$2),IF(P5517=0,Q5517,P5517),Q5517)</f>
        <v>2023-04-13</v>
      </c>
      <c r="S5517" s="2" t="s">
        <v>17803</v>
      </c>
      <c r="T5517" s="8">
        <f>[1]!b_anal_ptmyear($A5517,日期设置!$B$2)</f>
        <v>2.0602739726027397</v>
      </c>
      <c r="U5517" s="8">
        <f>[1]!b_anal_termifexercise($A5517,日期设置!B$2)</f>
        <v>0</v>
      </c>
      <c r="V5517" s="10">
        <f>[1]!b_dq_dirtyprice(A5517,日期设置!$B$2)</f>
        <v>99.965900000000005</v>
      </c>
      <c r="W5517" s="11">
        <f>IF(U5517=0,ROUNDUP((Q5517-日期设置!$B$2)/365,0),ROUNDUP((R5517-日期设置!$B$2)/365,0))</f>
        <v>3</v>
      </c>
      <c r="X5517" s="18">
        <f>_xlfn.IFNA(VLOOKUP(A5517,过往入选债券!A:D,4,0),2)</f>
        <v>2</v>
      </c>
      <c r="Y5517">
        <f>_xlfn.IFNA(VLOOKUP(C5517,[2]Sheet1!$A:$A,1,0),3)</f>
        <v>3</v>
      </c>
    </row>
    <row r="5518" spans="1:25" hidden="1" x14ac:dyDescent="0.2">
      <c r="A5518" s="21" t="s">
        <v>13311</v>
      </c>
      <c r="B5518" s="21" t="s">
        <v>13312</v>
      </c>
      <c r="C5518" s="37" t="s">
        <v>13313</v>
      </c>
      <c r="D5518" s="26" t="str">
        <f>[1]!b_calc_yield(A5518,日期设置!$B$2,F5518,1,R5518,1,O5518,L5518,S5518,)</f>
        <v>Fetching...</v>
      </c>
      <c r="E5518" s="26">
        <f t="shared" si="172"/>
        <v>20.217950509126471</v>
      </c>
      <c r="F5518" s="18">
        <f>[1]!b_dq_cleanprice($A5518,日期设置!B$2)</f>
        <v>59.226700000000001</v>
      </c>
      <c r="G5518" s="18" t="str">
        <f t="shared" si="173"/>
        <v>2.38 + 0</v>
      </c>
      <c r="H5518" s="27">
        <f>[1]!b_dq_pctchange($A5518,日期设置!$B$2,1)/100</f>
        <v>0</v>
      </c>
      <c r="I5518" s="26">
        <f>[1]!b_pq_pctchange(A5518,日期设置!$B$4,日期设置!$B$2,1)</f>
        <v>0.22710157803443731</v>
      </c>
      <c r="J5518" s="26">
        <f>[1]!b_pq_pctchange(A5518,日期设置!$C$4,日期设置!$B$2,1)</f>
        <v>0.39444689290436524</v>
      </c>
      <c r="K5518" s="52">
        <f>[1]!b_dq_amount($A5518,日期设置!B$2,2,10000)</f>
        <v>0</v>
      </c>
      <c r="L5518" s="26">
        <f>[1]!b_info_latestpar(A5518,日期设置!$B$2)</f>
        <v>60</v>
      </c>
      <c r="M5518" s="6">
        <f>[1]!b_info_outstandingbalance($A5518,日期设置!B$2)</f>
        <v>6</v>
      </c>
      <c r="N5518" s="7" t="str">
        <f>[1]!b_info_latestissurercreditrating2(A5518,日期设置!$B$2,"102","1")</f>
        <v>AA</v>
      </c>
      <c r="O5518" s="8">
        <v>4.38</v>
      </c>
      <c r="P5518" s="9">
        <f>[1]!b_info_repurchasedate(A5518)</f>
        <v>0</v>
      </c>
      <c r="Q5518" s="8" t="s">
        <v>16442</v>
      </c>
      <c r="R5518" s="2" t="str">
        <f>IF((--IF(P5518=0,Q5518,P5518))&gt;(--日期设置!$B$2),IF(P5518=0,Q5518,P5518),Q5518)</f>
        <v>2023-08-10</v>
      </c>
      <c r="S5518" s="2" t="s">
        <v>17807</v>
      </c>
      <c r="T5518" s="8">
        <f>[1]!b_anal_ptmyear($A5518,日期设置!$B$2)</f>
        <v>2.3863013698630136</v>
      </c>
      <c r="U5518" s="8">
        <f>[1]!b_anal_termifexercise($A5518,日期设置!B$2)</f>
        <v>0</v>
      </c>
      <c r="V5518" s="10">
        <f>[1]!b_dq_dirtyprice(A5518,日期设置!$B$2)</f>
        <v>60.839500000000001</v>
      </c>
      <c r="W5518" s="11">
        <f>IF(U5518=0,ROUNDUP((Q5518-日期设置!$B$2)/365,0),ROUNDUP((R5518-日期设置!$B$2)/365,0))</f>
        <v>3</v>
      </c>
      <c r="X5518" s="18">
        <f>_xlfn.IFNA(VLOOKUP(A5518,过往入选债券!A:D,4,0),2)</f>
        <v>2</v>
      </c>
      <c r="Y5518">
        <f>_xlfn.IFNA(VLOOKUP(C5518,[2]Sheet1!$A:$A,1,0),3)</f>
        <v>3</v>
      </c>
    </row>
    <row r="5519" spans="1:25" hidden="1" x14ac:dyDescent="0.2">
      <c r="A5519" s="21" t="s">
        <v>8218</v>
      </c>
      <c r="B5519" s="21" t="s">
        <v>8219</v>
      </c>
      <c r="C5519" s="37" t="s">
        <v>317</v>
      </c>
      <c r="D5519" s="26" t="str">
        <f>[1]!b_calc_yield(A5519,日期设置!$B$2,F5519,1,R5519,1,O5519,L5519,S5519,)</f>
        <v>Fetching...</v>
      </c>
      <c r="E5519" s="26">
        <f t="shared" si="172"/>
        <v>4.1333160987541584</v>
      </c>
      <c r="F5519" s="18">
        <f>[1]!b_dq_cleanprice($A5519,日期设置!B$2)</f>
        <v>100.56</v>
      </c>
      <c r="G5519" s="18" t="str">
        <f t="shared" si="173"/>
        <v>0.99 + 0</v>
      </c>
      <c r="H5519" s="27">
        <f>[1]!b_dq_pctchange($A5519,日期设置!$B$2,1)/100</f>
        <v>0</v>
      </c>
      <c r="I5519" s="26">
        <f>[1]!b_pq_pctchange(A5519,日期设置!$B$4,日期设置!$B$2,1)</f>
        <v>0</v>
      </c>
      <c r="J5519" s="26">
        <f>[1]!b_pq_pctchange(A5519,日期设置!$C$4,日期设置!$B$2,1)</f>
        <v>0</v>
      </c>
      <c r="K5519" s="52">
        <f>[1]!b_dq_amount($A5519,日期设置!B$2,2,10000)</f>
        <v>0</v>
      </c>
      <c r="L5519" s="26">
        <f>[1]!b_info_latestpar(A5519,日期设置!$B$2)</f>
        <v>100</v>
      </c>
      <c r="M5519" s="6">
        <f>[1]!b_info_outstandingbalance($A5519,日期设置!B$2)</f>
        <v>5</v>
      </c>
      <c r="N5519" s="7" t="str">
        <f>[1]!b_info_latestissurercreditrating2(A5519,日期设置!$B$2,"102","1")</f>
        <v>AA</v>
      </c>
      <c r="O5519" s="8">
        <v>4.7300000000000004</v>
      </c>
      <c r="P5519" s="9">
        <f>[1]!b_info_repurchasedate(A5519)</f>
        <v>0</v>
      </c>
      <c r="Q5519" s="8" t="s">
        <v>17310</v>
      </c>
      <c r="R5519" s="2" t="str">
        <f>IF((--IF(P5519=0,Q5519,P5519))&gt;(--日期设置!$B$2),IF(P5519=0,Q5519,P5519),Q5519)</f>
        <v>2022-03-21</v>
      </c>
      <c r="S5519" s="2" t="s">
        <v>17783</v>
      </c>
      <c r="T5519" s="8">
        <f>[1]!b_anal_ptmyear($A5519,日期设置!$B$2)</f>
        <v>0.99726027397260275</v>
      </c>
      <c r="U5519" s="8">
        <f>[1]!b_anal_termifexercise($A5519,日期设置!B$2)</f>
        <v>0</v>
      </c>
      <c r="V5519" s="10">
        <f>[1]!b_dq_dirtyprice(A5519,日期设置!$B$2)</f>
        <v>100.57299999999999</v>
      </c>
      <c r="W5519" s="11">
        <f>IF(U5519=0,ROUNDUP((Q5519-日期设置!$B$2)/365,0),ROUNDUP((R5519-日期设置!$B$2)/365,0))</f>
        <v>1</v>
      </c>
      <c r="X5519" s="18">
        <f>_xlfn.IFNA(VLOOKUP(A5519,过往入选债券!A:D,4,0),2)</f>
        <v>2</v>
      </c>
      <c r="Y5519">
        <f>_xlfn.IFNA(VLOOKUP(C5519,[2]Sheet1!$A:$A,1,0),3)</f>
        <v>3</v>
      </c>
    </row>
    <row r="5520" spans="1:25" hidden="1" x14ac:dyDescent="0.2">
      <c r="A5520" s="21" t="s">
        <v>13777</v>
      </c>
      <c r="B5520" s="21" t="s">
        <v>13778</v>
      </c>
      <c r="C5520" s="37" t="s">
        <v>2740</v>
      </c>
      <c r="D5520" s="26" t="str">
        <f>[1]!b_calc_yield(A5520,日期设置!$B$2,F5520,1,R5520,1,O5520,L5520,S5520,)</f>
        <v>Fetching...</v>
      </c>
      <c r="E5520" s="26">
        <f t="shared" si="172"/>
        <v>19.484373719810289</v>
      </c>
      <c r="F5520" s="18">
        <f>[1]!b_dq_cleanprice($A5520,日期设置!B$2)</f>
        <v>84.000900000000001</v>
      </c>
      <c r="G5520" s="18" t="str">
        <f t="shared" si="173"/>
        <v>3.22 + 0</v>
      </c>
      <c r="H5520" s="27">
        <f>[1]!b_dq_pctchange($A5520,日期设置!$B$2,1)/100</f>
        <v>0</v>
      </c>
      <c r="I5520" s="26">
        <f>[1]!b_pq_pctchange(A5520,日期设置!$B$4,日期设置!$B$2,1)</f>
        <v>0</v>
      </c>
      <c r="J5520" s="26">
        <f>[1]!b_pq_pctchange(A5520,日期设置!$C$4,日期设置!$B$2,1)</f>
        <v>0</v>
      </c>
      <c r="K5520" s="52">
        <f>[1]!b_dq_amount($A5520,日期设置!B$2,2,10000)</f>
        <v>0</v>
      </c>
      <c r="L5520" s="26">
        <f>[1]!b_info_latestpar(A5520,日期设置!$B$2)</f>
        <v>80</v>
      </c>
      <c r="M5520" s="6">
        <f>[1]!b_info_outstandingbalance($A5520,日期设置!B$2)</f>
        <v>6.4</v>
      </c>
      <c r="N5520" s="7" t="str">
        <f>[1]!b_info_latestissurercreditrating2(A5520,日期设置!$B$2,"102","1")</f>
        <v>AA</v>
      </c>
      <c r="O5520" s="8">
        <v>6.25</v>
      </c>
      <c r="P5520" s="9">
        <f>[1]!b_info_repurchasedate(A5520)</f>
        <v>0</v>
      </c>
      <c r="Q5520" s="8" t="s">
        <v>16845</v>
      </c>
      <c r="R5520" s="2" t="str">
        <f>IF((--IF(P5520=0,Q5520,P5520))&gt;(--日期设置!$B$2),IF(P5520=0,Q5520,P5520),Q5520)</f>
        <v>2024-06-12</v>
      </c>
      <c r="S5520" s="2" t="s">
        <v>18538</v>
      </c>
      <c r="T5520" s="8">
        <f>[1]!b_anal_ptmyear($A5520,日期设置!$B$2)</f>
        <v>3.2246575342465755</v>
      </c>
      <c r="U5520" s="8">
        <f>[1]!b_anal_termifexercise($A5520,日期设置!B$2)</f>
        <v>0</v>
      </c>
      <c r="V5520" s="10">
        <f>[1]!b_dq_dirtyprice(A5520,日期设置!$B$2)</f>
        <v>87.877600000000001</v>
      </c>
      <c r="W5520" s="11">
        <f>IF(U5520=0,ROUNDUP((Q5520-日期设置!$B$2)/365,0),ROUNDUP((R5520-日期设置!$B$2)/365,0))</f>
        <v>4</v>
      </c>
      <c r="X5520" s="18">
        <f>_xlfn.IFNA(VLOOKUP(A5520,过往入选债券!A:D,4,0),2)</f>
        <v>2</v>
      </c>
      <c r="Y5520">
        <f>_xlfn.IFNA(VLOOKUP(C5520,[2]Sheet1!$A:$A,1,0),3)</f>
        <v>3</v>
      </c>
    </row>
    <row r="5521" spans="1:25" hidden="1" x14ac:dyDescent="0.2">
      <c r="A5521" s="28" t="s">
        <v>21178</v>
      </c>
      <c r="B5521" s="28" t="s">
        <v>21179</v>
      </c>
      <c r="C5521" s="39" t="s">
        <v>21275</v>
      </c>
      <c r="D5521" s="26" t="str">
        <f>[1]!b_calc_yield(A5521,日期设置!$B$2,F5521,1,R5521,1,O5521,L5521,S5521,)</f>
        <v>Fetching...</v>
      </c>
      <c r="E5521" s="26">
        <f t="shared" si="172"/>
        <v>18.595248996557821</v>
      </c>
      <c r="F5521" s="18">
        <f>[1]!b_dq_cleanprice($A5521,日期设置!B$2)</f>
        <v>101.0265</v>
      </c>
      <c r="G5521" s="18" t="str">
        <f t="shared" si="173"/>
        <v>4.58 + 0</v>
      </c>
      <c r="H5521" s="27">
        <f>[1]!b_dq_pctchange($A5521,日期设置!$B$2,1)/100</f>
        <v>0</v>
      </c>
      <c r="I5521" s="26">
        <f>[1]!b_pq_pctchange(A5521,日期设置!$B$4,日期设置!$B$2,1)</f>
        <v>0</v>
      </c>
      <c r="J5521" s="26">
        <f>[1]!b_pq_pctchange(A5521,日期设置!$C$4,日期设置!$B$2,1)</f>
        <v>0</v>
      </c>
      <c r="K5521" s="52">
        <f>[1]!b_dq_amount($A5521,日期设置!B$2,2,10000)</f>
        <v>0</v>
      </c>
      <c r="L5521" s="26">
        <f>[1]!b_info_latestpar(A5521,日期设置!$B$2)</f>
        <v>100</v>
      </c>
      <c r="M5521" s="6">
        <f>[1]!b_info_outstandingbalance($A5521,日期设置!B$2)</f>
        <v>11</v>
      </c>
      <c r="N5521" s="7" t="str">
        <f>[1]!b_info_latestissurercreditrating2(A5521,日期设置!$B$2,"102","1")</f>
        <v>AAA</v>
      </c>
      <c r="O5521" s="8">
        <v>4.4000000000000004</v>
      </c>
      <c r="P5521" s="9">
        <f>[1]!b_info_repurchasedate(A5521)</f>
        <v>0</v>
      </c>
      <c r="Q5521" s="8" t="s">
        <v>21306</v>
      </c>
      <c r="R5521" s="2" t="str">
        <f>IF((--IF(P5521=0,Q5521,P5521))&gt;(--日期设置!$B$2),IF(P5521=0,Q5521,P5521),Q5521)</f>
        <v>2025-10-20</v>
      </c>
      <c r="S5521" s="31" t="s">
        <v>16692</v>
      </c>
      <c r="T5521" s="8">
        <f>[1]!b_anal_ptmyear($A5521,日期设置!$B$2)</f>
        <v>4.580821917808219</v>
      </c>
      <c r="U5521" s="8">
        <f>[1]!b_anal_termifexercise($A5521,日期设置!B$2)</f>
        <v>0</v>
      </c>
      <c r="V5521" s="10">
        <f>[1]!b_dq_dirtyprice(A5521,日期设置!$B$2)</f>
        <v>102.87090000000001</v>
      </c>
      <c r="W5521" s="11">
        <f>IF(U5521=0,ROUNDUP((Q5521-日期设置!$B$2)/365,0),ROUNDUP((R5521-日期设置!$B$2)/365,0))</f>
        <v>5</v>
      </c>
      <c r="X5521" s="18">
        <f>_xlfn.IFNA(VLOOKUP(A5521,过往入选债券!A:D,4,0),2)</f>
        <v>2</v>
      </c>
      <c r="Y5521">
        <f>_xlfn.IFNA(VLOOKUP(C5521,[2]Sheet1!$A:$A,1,0),3)</f>
        <v>3</v>
      </c>
    </row>
    <row r="5522" spans="1:25" hidden="1" x14ac:dyDescent="0.2">
      <c r="A5522" s="21" t="s">
        <v>1364</v>
      </c>
      <c r="B5522" s="21" t="s">
        <v>1365</v>
      </c>
      <c r="C5522" s="37" t="s">
        <v>175</v>
      </c>
      <c r="D5522" s="26" t="str">
        <f>[1]!b_calc_yield(A5522,日期设置!$B$2,F5522,1,R5522,1,O5522,L5522,S5522,)</f>
        <v>Fetching...</v>
      </c>
      <c r="E5522" s="26">
        <f t="shared" si="172"/>
        <v>7.0951726367042056</v>
      </c>
      <c r="F5522" s="18">
        <f>[1]!b_dq_cleanprice($A5522,日期设置!B$2)</f>
        <v>104.68600000000001</v>
      </c>
      <c r="G5522" s="18" t="str">
        <f t="shared" si="173"/>
        <v>1.75 + 0</v>
      </c>
      <c r="H5522" s="27">
        <f>[1]!b_dq_pctchange($A5522,日期设置!$B$2,1)/100</f>
        <v>0</v>
      </c>
      <c r="I5522" s="26">
        <f>[1]!b_pq_pctchange(A5522,日期设置!$B$4,日期设置!$B$2,1)</f>
        <v>0</v>
      </c>
      <c r="J5522" s="26">
        <f>[1]!b_pq_pctchange(A5522,日期设置!$C$4,日期设置!$B$2,1)</f>
        <v>0</v>
      </c>
      <c r="K5522" s="52">
        <f>[1]!b_dq_amount($A5522,日期设置!B$2,2,10000)</f>
        <v>0</v>
      </c>
      <c r="L5522" s="26">
        <f>[1]!b_info_latestpar(A5522,日期设置!$B$2)</f>
        <v>100</v>
      </c>
      <c r="M5522" s="6">
        <f>[1]!b_info_outstandingbalance($A5522,日期设置!B$2)</f>
        <v>7</v>
      </c>
      <c r="N5522" s="7">
        <f>[1]!b_info_latestissurercreditrating2(A5522,日期设置!$B$2,"102","1")</f>
        <v>0</v>
      </c>
      <c r="O5522" s="8">
        <v>6.99</v>
      </c>
      <c r="P5522" s="9">
        <f>[1]!b_info_repurchasedate(A5522)</f>
        <v>0</v>
      </c>
      <c r="Q5522" s="8" t="s">
        <v>17217</v>
      </c>
      <c r="R5522" s="2" t="str">
        <f>IF((--IF(P5522=0,Q5522,P5522))&gt;(--日期设置!$B$2),IF(P5522=0,Q5522,P5522),Q5522)</f>
        <v>2022-12-21</v>
      </c>
      <c r="S5522" s="2" t="s">
        <v>18092</v>
      </c>
      <c r="T5522" s="8">
        <f>[1]!b_anal_ptmyear($A5522,日期设置!$B$2)</f>
        <v>1.7506849315068493</v>
      </c>
      <c r="U5522" s="8">
        <f>[1]!b_anal_termifexercise($A5522,日期设置!B$2)</f>
        <v>0</v>
      </c>
      <c r="V5522" s="10">
        <f>[1]!b_dq_dirtyprice(A5522,日期设置!$B$2)</f>
        <v>106.42870000000001</v>
      </c>
      <c r="W5522" s="11">
        <f>IF(U5522=0,ROUNDUP((Q5522-日期设置!$B$2)/365,0),ROUNDUP((R5522-日期设置!$B$2)/365,0))</f>
        <v>2</v>
      </c>
      <c r="X5522" s="18">
        <f>_xlfn.IFNA(VLOOKUP(A5522,过往入选债券!A:D,4,0),2)</f>
        <v>2</v>
      </c>
      <c r="Y5522">
        <f>_xlfn.IFNA(VLOOKUP(C5522,[2]Sheet1!$A:$A,1,0),3)</f>
        <v>3</v>
      </c>
    </row>
    <row r="5523" spans="1:25" hidden="1" x14ac:dyDescent="0.2">
      <c r="A5523" s="21" t="s">
        <v>10188</v>
      </c>
      <c r="B5523" s="21" t="s">
        <v>10189</v>
      </c>
      <c r="C5523" s="37" t="s">
        <v>199</v>
      </c>
      <c r="D5523" s="26" t="str">
        <f>[1]!b_calc_yield(A5523,日期设置!$B$2,F5523,1,R5523,1,O5523,L5523,S5523,)</f>
        <v>Fetching...</v>
      </c>
      <c r="E5523" s="26">
        <f t="shared" si="172"/>
        <v>8.250543033151736</v>
      </c>
      <c r="F5523" s="18">
        <f>[1]!b_dq_cleanprice($A5523,日期设置!B$2)</f>
        <v>98.237899999999996</v>
      </c>
      <c r="G5523" s="18" t="str">
        <f t="shared" si="173"/>
        <v>1.98 + 0</v>
      </c>
      <c r="H5523" s="27">
        <f>[1]!b_dq_pctchange($A5523,日期设置!$B$2,1)/100</f>
        <v>0</v>
      </c>
      <c r="I5523" s="26">
        <f>[1]!b_pq_pctchange(A5523,日期设置!$B$4,日期设置!$B$2,1)</f>
        <v>0</v>
      </c>
      <c r="J5523" s="26">
        <f>[1]!b_pq_pctchange(A5523,日期设置!$C$4,日期设置!$B$2,1)</f>
        <v>0.55632666764931726</v>
      </c>
      <c r="K5523" s="52">
        <f>[1]!b_dq_amount($A5523,日期设置!B$2,2,10000)</f>
        <v>0</v>
      </c>
      <c r="L5523" s="26">
        <f>[1]!b_info_latestpar(A5523,日期设置!$B$2)</f>
        <v>100</v>
      </c>
      <c r="M5523" s="6">
        <f>[1]!b_info_outstandingbalance($A5523,日期设置!B$2)</f>
        <v>10</v>
      </c>
      <c r="N5523" s="7" t="str">
        <f>[1]!b_info_latestissurercreditrating2(A5523,日期设置!$B$2,"102","1")</f>
        <v>AAA</v>
      </c>
      <c r="O5523" s="8">
        <v>3.2</v>
      </c>
      <c r="P5523" s="9">
        <f>[1]!b_info_repurchasedate(A5523)</f>
        <v>0</v>
      </c>
      <c r="Q5523" s="8" t="s">
        <v>16214</v>
      </c>
      <c r="R5523" s="2" t="str">
        <f>IF((--IF(P5523=0,Q5523,P5523))&gt;(--日期设置!$B$2),IF(P5523=0,Q5523,P5523),Q5523)</f>
        <v>2023-03-16</v>
      </c>
      <c r="S5523" s="2" t="s">
        <v>18224</v>
      </c>
      <c r="T5523" s="8">
        <f>[1]!b_anal_ptmyear($A5523,日期设置!$B$2)</f>
        <v>1.9835616438356163</v>
      </c>
      <c r="U5523" s="8">
        <f>[1]!b_anal_termifexercise($A5523,日期设置!B$2)</f>
        <v>0</v>
      </c>
      <c r="V5523" s="10">
        <f>[1]!b_dq_dirtyprice(A5523,日期设置!$B$2)</f>
        <v>98.290499999999994</v>
      </c>
      <c r="W5523" s="11">
        <f>IF(U5523=0,ROUNDUP((Q5523-日期设置!$B$2)/365,0),ROUNDUP((R5523-日期设置!$B$2)/365,0))</f>
        <v>2</v>
      </c>
      <c r="X5523" s="18">
        <f>_xlfn.IFNA(VLOOKUP(A5523,过往入选债券!A:D,4,0),2)</f>
        <v>2</v>
      </c>
      <c r="Y5523">
        <f>_xlfn.IFNA(VLOOKUP(C5523,[2]Sheet1!$A:$A,1,0),3)</f>
        <v>3</v>
      </c>
    </row>
    <row r="5524" spans="1:25" hidden="1" x14ac:dyDescent="0.2">
      <c r="A5524" s="28" t="s">
        <v>21174</v>
      </c>
      <c r="B5524" s="28" t="s">
        <v>21175</v>
      </c>
      <c r="C5524" s="39" t="s">
        <v>21273</v>
      </c>
      <c r="D5524" s="26" t="str">
        <f>[1]!b_calc_yield(A5524,日期设置!$B$2,F5524,1,R5524,1,O5524,L5524,S5524,)</f>
        <v>Fetching...</v>
      </c>
      <c r="E5524" s="26">
        <f t="shared" si="172"/>
        <v>6.534749587101385</v>
      </c>
      <c r="F5524" s="18">
        <f>[1]!b_dq_cleanprice($A5524,日期设置!B$2)</f>
        <v>99.749700000000004</v>
      </c>
      <c r="G5524" s="18" t="str">
        <f t="shared" si="173"/>
        <v>2.59 + 1.59</v>
      </c>
      <c r="H5524" s="27">
        <f>[1]!b_dq_pctchange($A5524,日期设置!$B$2,1)/100</f>
        <v>0</v>
      </c>
      <c r="I5524" s="26">
        <f>[1]!b_pq_pctchange(A5524,日期设置!$B$4,日期设置!$B$2,1)</f>
        <v>0</v>
      </c>
      <c r="J5524" s="26">
        <f>[1]!b_pq_pctchange(A5524,日期设置!$C$4,日期设置!$B$2,1)</f>
        <v>-0.21916838053472423</v>
      </c>
      <c r="K5524" s="52">
        <f>[1]!b_dq_amount($A5524,日期设置!B$2,2,10000)</f>
        <v>0</v>
      </c>
      <c r="L5524" s="26">
        <f>[1]!b_info_latestpar(A5524,日期设置!$B$2)</f>
        <v>100</v>
      </c>
      <c r="M5524" s="6">
        <f>[1]!b_info_outstandingbalance($A5524,日期设置!B$2)</f>
        <v>5</v>
      </c>
      <c r="N5524" s="7" t="str">
        <f>[1]!b_info_latestissurercreditrating2(A5524,日期设置!$B$2,"102","1")</f>
        <v>AA+</v>
      </c>
      <c r="O5524" s="8">
        <v>3.99</v>
      </c>
      <c r="P5524" s="9" t="str">
        <f>[1]!b_info_repurchasedate(A5524)</f>
        <v>2022-10-26</v>
      </c>
      <c r="Q5524" s="8" t="s">
        <v>16105</v>
      </c>
      <c r="R5524" s="2" t="str">
        <f>IF((--IF(P5524=0,Q5524,P5524))&gt;(--日期设置!$B$2),IF(P5524=0,Q5524,P5524),Q5524)</f>
        <v>2022-10-26</v>
      </c>
      <c r="S5524" s="31" t="s">
        <v>16110</v>
      </c>
      <c r="T5524" s="8">
        <f>[1]!b_anal_ptmyear($A5524,日期设置!$B$2)</f>
        <v>2.5972602739726027</v>
      </c>
      <c r="U5524" s="8">
        <f>[1]!b_anal_termifexercise($A5524,日期设置!B$2)</f>
        <v>1.5972602739726027</v>
      </c>
      <c r="V5524" s="10">
        <f>[1]!b_dq_dirtyprice(A5524,日期设置!$B$2)</f>
        <v>101.3566</v>
      </c>
      <c r="W5524" s="11">
        <f>IF(U5524=0,ROUNDUP((Q5524-日期设置!$B$2)/365,0),ROUNDUP((R5524-日期设置!$B$2)/365,0))</f>
        <v>2</v>
      </c>
      <c r="X5524" s="18">
        <f>_xlfn.IFNA(VLOOKUP(A5524,过往入选债券!A:D,4,0),2)</f>
        <v>2</v>
      </c>
      <c r="Y5524">
        <f>_xlfn.IFNA(VLOOKUP(C5524,[2]Sheet1!$A:$A,1,0),3)</f>
        <v>3</v>
      </c>
    </row>
    <row r="5525" spans="1:25" hidden="1" x14ac:dyDescent="0.2">
      <c r="A5525" s="21" t="s">
        <v>8834</v>
      </c>
      <c r="B5525" s="21" t="s">
        <v>8835</v>
      </c>
      <c r="C5525" s="37" t="s">
        <v>196</v>
      </c>
      <c r="D5525" s="26" t="str">
        <f>[1]!b_calc_yield(A5525,日期设置!$B$2,F5525,1,R5525,1,O5525,L5525,S5525,)</f>
        <v>Fetching...</v>
      </c>
      <c r="E5525" s="26">
        <f t="shared" si="172"/>
        <v>5.2474605823883858</v>
      </c>
      <c r="F5525" s="18">
        <f>[1]!b_dq_cleanprice($A5525,日期设置!B$2)</f>
        <v>101.11020000000001</v>
      </c>
      <c r="G5525" s="18" t="str">
        <f t="shared" si="173"/>
        <v>1.30 + 1.30</v>
      </c>
      <c r="H5525" s="27">
        <f>[1]!b_dq_pctchange($A5525,日期设置!$B$2,1)/100</f>
        <v>0</v>
      </c>
      <c r="I5525" s="26">
        <f>[1]!b_pq_pctchange(A5525,日期设置!$B$4,日期设置!$B$2,1)</f>
        <v>0</v>
      </c>
      <c r="J5525" s="26">
        <f>[1]!b_pq_pctchange(A5525,日期设置!$C$4,日期设置!$B$2,1)</f>
        <v>0</v>
      </c>
      <c r="K5525" s="52">
        <f>[1]!b_dq_amount($A5525,日期设置!B$2,2,10000)</f>
        <v>0</v>
      </c>
      <c r="L5525" s="26">
        <f>[1]!b_info_latestpar(A5525,日期设置!$B$2)</f>
        <v>100</v>
      </c>
      <c r="M5525" s="6">
        <f>[1]!b_info_outstandingbalance($A5525,日期设置!B$2)</f>
        <v>15</v>
      </c>
      <c r="N5525" s="7" t="str">
        <f>[1]!b_info_latestissurercreditrating2(A5525,日期设置!$B$2,"102","1")</f>
        <v>AAA</v>
      </c>
      <c r="O5525" s="8">
        <v>5.05</v>
      </c>
      <c r="P5525" s="9">
        <f>[1]!b_info_repurchasedate(A5525)</f>
        <v>0</v>
      </c>
      <c r="Q5525" s="8" t="s">
        <v>17142</v>
      </c>
      <c r="R5525" s="2" t="str">
        <f>IF((--IF(P5525=0,Q5525,P5525))&gt;(--日期设置!$B$2),IF(P5525=0,Q5525,P5525),Q5525)</f>
        <v>2022-07-12</v>
      </c>
      <c r="S5525" s="2" t="s">
        <v>18400</v>
      </c>
      <c r="T5525" s="8">
        <f>[1]!b_anal_ptmyear($A5525,日期设置!$B$2)</f>
        <v>1.3068493150684932</v>
      </c>
      <c r="U5525" s="8">
        <f>[1]!b_anal_termifexercise($A5525,日期设置!B$2)</f>
        <v>1.3068493150684932</v>
      </c>
      <c r="V5525" s="10">
        <f>[1]!b_dq_dirtyprice(A5525,日期设置!$B$2)</f>
        <v>104.61060000000001</v>
      </c>
      <c r="W5525" s="11">
        <f>IF(U5525=0,ROUNDUP((Q5525-日期设置!$B$2)/365,0),ROUNDUP((R5525-日期设置!$B$2)/365,0))</f>
        <v>2</v>
      </c>
      <c r="X5525" s="18">
        <f>_xlfn.IFNA(VLOOKUP(A5525,过往入选债券!A:D,4,0),2)</f>
        <v>2</v>
      </c>
      <c r="Y5525">
        <f>_xlfn.IFNA(VLOOKUP(C5525,[2]Sheet1!$A:$A,1,0),3)</f>
        <v>3</v>
      </c>
    </row>
    <row r="5526" spans="1:25" hidden="1" x14ac:dyDescent="0.2">
      <c r="A5526" s="21" t="s">
        <v>15598</v>
      </c>
      <c r="B5526" s="21" t="s">
        <v>15599</v>
      </c>
      <c r="C5526" s="37" t="s">
        <v>145</v>
      </c>
      <c r="D5526" s="26" t="str">
        <f>[1]!b_calc_yield(A5526,日期设置!$B$2,F5526,1,R5526,1,O5526,L5526,S5526,)</f>
        <v>Fetching...</v>
      </c>
      <c r="E5526" s="26">
        <f t="shared" si="172"/>
        <v>7.1643588199879593</v>
      </c>
      <c r="F5526" s="18">
        <f>[1]!b_dq_cleanprice($A5526,日期设置!B$2)</f>
        <v>100.22790000000001</v>
      </c>
      <c r="G5526" s="18" t="str">
        <f t="shared" si="173"/>
        <v>3.74 + 1.74</v>
      </c>
      <c r="H5526" s="27">
        <f>[1]!b_dq_pctchange($A5526,日期设置!$B$2,1)/100</f>
        <v>0</v>
      </c>
      <c r="I5526" s="26">
        <f>[1]!b_pq_pctchange(A5526,日期设置!$B$4,日期设置!$B$2,1)</f>
        <v>0</v>
      </c>
      <c r="J5526" s="26">
        <f>[1]!b_pq_pctchange(A5526,日期设置!$C$4,日期设置!$B$2,1)</f>
        <v>0</v>
      </c>
      <c r="K5526" s="52">
        <f>[1]!b_dq_amount($A5526,日期设置!B$2,2,10000)</f>
        <v>0</v>
      </c>
      <c r="L5526" s="26">
        <f>[1]!b_info_latestpar(A5526,日期设置!$B$2)</f>
        <v>100</v>
      </c>
      <c r="M5526" s="6">
        <f>[1]!b_info_outstandingbalance($A5526,日期设置!B$2)</f>
        <v>5</v>
      </c>
      <c r="N5526" s="7" t="str">
        <f>[1]!b_info_latestissurercreditrating2(A5526,日期设置!$B$2,"102","1")</f>
        <v>AAA</v>
      </c>
      <c r="O5526" s="8">
        <v>4.29</v>
      </c>
      <c r="P5526" s="9" t="str">
        <f>[1]!b_info_repurchasedate(A5526)</f>
        <v>2022-12-19</v>
      </c>
      <c r="Q5526" s="8" t="s">
        <v>16707</v>
      </c>
      <c r="R5526" s="2" t="str">
        <f>IF((--IF(P5526=0,Q5526,P5526))&gt;(--日期设置!$B$2),IF(P5526=0,Q5526,P5526),Q5526)</f>
        <v>2022-12-19</v>
      </c>
      <c r="S5526" s="2" t="s">
        <v>18429</v>
      </c>
      <c r="T5526" s="8">
        <f>[1]!b_anal_ptmyear($A5526,日期设置!$B$2)</f>
        <v>3.7452054794520548</v>
      </c>
      <c r="U5526" s="8">
        <f>[1]!b_anal_termifexercise($A5526,日期设置!B$2)</f>
        <v>1.7452054794520548</v>
      </c>
      <c r="V5526" s="10">
        <f>[1]!b_dq_dirtyprice(A5526,日期设置!$B$2)</f>
        <v>101.321</v>
      </c>
      <c r="W5526" s="11">
        <f>IF(U5526=0,ROUNDUP((Q5526-日期设置!$B$2)/365,0),ROUNDUP((R5526-日期设置!$B$2)/365,0))</f>
        <v>2</v>
      </c>
      <c r="X5526" s="18">
        <f>_xlfn.IFNA(VLOOKUP(A5526,过往入选债券!A:D,4,0),2)</f>
        <v>2</v>
      </c>
      <c r="Y5526">
        <f>_xlfn.IFNA(VLOOKUP(C5526,[2]Sheet1!$A:$A,1,0),3)</f>
        <v>3</v>
      </c>
    </row>
    <row r="5527" spans="1:25" hidden="1" x14ac:dyDescent="0.2">
      <c r="A5527" s="21" t="s">
        <v>13033</v>
      </c>
      <c r="B5527" s="21" t="s">
        <v>13034</v>
      </c>
      <c r="C5527" s="37" t="s">
        <v>55</v>
      </c>
      <c r="D5527" s="26" t="str">
        <f>[1]!b_calc_yield(A5527,日期设置!$B$2,F5527,1,R5527,1,O5527,L5527,S5527,)</f>
        <v>Fetching...</v>
      </c>
      <c r="E5527" s="26">
        <f t="shared" si="172"/>
        <v>22.080696379631792</v>
      </c>
      <c r="F5527" s="18">
        <f>[1]!b_dq_cleanprice($A5527,日期设置!B$2)</f>
        <v>59.467700000000001</v>
      </c>
      <c r="G5527" s="18" t="str">
        <f t="shared" si="173"/>
        <v>2.06 + 0</v>
      </c>
      <c r="H5527" s="27">
        <f>[1]!b_dq_pctchange($A5527,日期设置!$B$2,1)/100</f>
        <v>0</v>
      </c>
      <c r="I5527" s="26">
        <f>[1]!b_pq_pctchange(A5527,日期设置!$B$4,日期设置!$B$2,1)</f>
        <v>0</v>
      </c>
      <c r="J5527" s="26">
        <f>[1]!b_pq_pctchange(A5527,日期设置!$C$4,日期设置!$B$2,1)</f>
        <v>0</v>
      </c>
      <c r="K5527" s="52">
        <f>[1]!b_dq_amount($A5527,日期设置!B$2,2,10000)</f>
        <v>0</v>
      </c>
      <c r="L5527" s="26">
        <f>[1]!b_info_latestpar(A5527,日期设置!$B$2)</f>
        <v>60</v>
      </c>
      <c r="M5527" s="6">
        <f>[1]!b_info_outstandingbalance($A5527,日期设置!B$2)</f>
        <v>6</v>
      </c>
      <c r="N5527" s="7" t="str">
        <f>[1]!b_info_latestissurercreditrating2(A5527,日期设置!$B$2,"102","1")</f>
        <v>AA</v>
      </c>
      <c r="O5527" s="8">
        <v>5.45</v>
      </c>
      <c r="P5527" s="9">
        <f>[1]!b_info_repurchasedate(A5527)</f>
        <v>0</v>
      </c>
      <c r="Q5527" s="8" t="s">
        <v>16705</v>
      </c>
      <c r="R5527" s="2" t="str">
        <f>IF((--IF(P5527=0,Q5527,P5527))&gt;(--日期设置!$B$2),IF(P5527=0,Q5527,P5527),Q5527)</f>
        <v>2023-04-13</v>
      </c>
      <c r="S5527" s="2" t="s">
        <v>18522</v>
      </c>
      <c r="T5527" s="8">
        <f>[1]!b_anal_ptmyear($A5527,日期设置!$B$2)</f>
        <v>2.0602739726027397</v>
      </c>
      <c r="U5527" s="8">
        <f>[1]!b_anal_termifexercise($A5527,日期设置!B$2)</f>
        <v>0</v>
      </c>
      <c r="V5527" s="10">
        <f>[1]!b_dq_dirtyprice(A5527,日期设置!$B$2)</f>
        <v>62.540599999999998</v>
      </c>
      <c r="W5527" s="11">
        <f>IF(U5527=0,ROUNDUP((Q5527-日期设置!$B$2)/365,0),ROUNDUP((R5527-日期设置!$B$2)/365,0))</f>
        <v>3</v>
      </c>
      <c r="X5527" s="18">
        <f>_xlfn.IFNA(VLOOKUP(A5527,过往入选债券!A:D,4,0),2)</f>
        <v>2</v>
      </c>
      <c r="Y5527">
        <f>_xlfn.IFNA(VLOOKUP(C5527,[2]Sheet1!$A:$A,1,0),3)</f>
        <v>3</v>
      </c>
    </row>
    <row r="5528" spans="1:25" hidden="1" x14ac:dyDescent="0.2">
      <c r="A5528" s="21" t="s">
        <v>12889</v>
      </c>
      <c r="B5528" s="21" t="s">
        <v>12890</v>
      </c>
      <c r="C5528" s="37" t="s">
        <v>458</v>
      </c>
      <c r="D5528" s="26" t="str">
        <f>[1]!b_calc_yield(A5528,日期设置!$B$2,F5528,1,R5528,1,O5528,L5528,S5528,)</f>
        <v>Fetching...</v>
      </c>
      <c r="E5528" s="26">
        <f t="shared" si="172"/>
        <v>20.656322311152064</v>
      </c>
      <c r="F5528" s="18">
        <f>[1]!b_dq_cleanprice($A5528,日期设置!B$2)</f>
        <v>39.8733</v>
      </c>
      <c r="G5528" s="18" t="str">
        <f t="shared" si="173"/>
        <v>1.96 + 0</v>
      </c>
      <c r="H5528" s="27">
        <f>[1]!b_dq_pctchange($A5528,日期设置!$B$2,1)/100</f>
        <v>0</v>
      </c>
      <c r="I5528" s="26">
        <f>[1]!b_pq_pctchange(A5528,日期设置!$B$4,日期设置!$B$2,1)</f>
        <v>0</v>
      </c>
      <c r="J5528" s="26">
        <f>[1]!b_pq_pctchange(A5528,日期设置!$C$4,日期设置!$B$2,1)</f>
        <v>-33.333277601199804</v>
      </c>
      <c r="K5528" s="52">
        <f>[1]!b_dq_amount($A5528,日期设置!B$2,2,10000)</f>
        <v>0</v>
      </c>
      <c r="L5528" s="26">
        <f>[1]!b_info_latestpar(A5528,日期设置!$B$2)</f>
        <v>40</v>
      </c>
      <c r="M5528" s="6">
        <f>[1]!b_info_outstandingbalance($A5528,日期设置!B$2)</f>
        <v>4</v>
      </c>
      <c r="N5528" s="7" t="str">
        <f>[1]!b_info_latestissurercreditrating2(A5528,日期设置!$B$2,"102","1")</f>
        <v>AA</v>
      </c>
      <c r="O5528" s="8">
        <v>4.09</v>
      </c>
      <c r="P5528" s="9">
        <f>[1]!b_info_repurchasedate(A5528)</f>
        <v>0</v>
      </c>
      <c r="Q5528" s="8" t="s">
        <v>16042</v>
      </c>
      <c r="R5528" s="2" t="str">
        <f>IF((--IF(P5528=0,Q5528,P5528))&gt;(--日期设置!$B$2),IF(P5528=0,Q5528,P5528),Q5528)</f>
        <v>2023-03-09</v>
      </c>
      <c r="S5528" s="2" t="s">
        <v>17829</v>
      </c>
      <c r="T5528" s="8">
        <f>[1]!b_anal_ptmyear($A5528,日期设置!$B$2)</f>
        <v>1.9643835616438357</v>
      </c>
      <c r="U5528" s="8">
        <f>[1]!b_anal_termifexercise($A5528,日期设置!B$2)</f>
        <v>0</v>
      </c>
      <c r="V5528" s="10">
        <f>[1]!b_dq_dirtyprice(A5528,日期设置!$B$2)</f>
        <v>39.931600000000003</v>
      </c>
      <c r="W5528" s="11">
        <f>IF(U5528=0,ROUNDUP((Q5528-日期设置!$B$2)/365,0),ROUNDUP((R5528-日期设置!$B$2)/365,0))</f>
        <v>2</v>
      </c>
      <c r="X5528" s="18">
        <f>_xlfn.IFNA(VLOOKUP(A5528,过往入选债券!A:D,4,0),2)</f>
        <v>2</v>
      </c>
      <c r="Y5528">
        <f>_xlfn.IFNA(VLOOKUP(C5528,[2]Sheet1!$A:$A,1,0),3)</f>
        <v>3</v>
      </c>
    </row>
    <row r="5529" spans="1:25" hidden="1" x14ac:dyDescent="0.2">
      <c r="A5529" s="28" t="s">
        <v>19483</v>
      </c>
      <c r="B5529" s="28" t="s">
        <v>19484</v>
      </c>
      <c r="C5529" s="38" t="s">
        <v>19485</v>
      </c>
      <c r="D5529" s="26" t="str">
        <f>[1]!b_calc_yield(A5529,日期设置!$B$2,F5529,1,R5529,1,O5529,L5529,S5529,)</f>
        <v>Fetching...</v>
      </c>
      <c r="E5529" s="26">
        <f t="shared" si="172"/>
        <v>17.71573110224729</v>
      </c>
      <c r="F5529" s="18">
        <f>[1]!b_dq_cleanprice($A5529,日期设置!B$2)</f>
        <v>100.21250000000001</v>
      </c>
      <c r="G5529" s="18" t="str">
        <f t="shared" si="173"/>
        <v>4.38 + 0</v>
      </c>
      <c r="H5529" s="27">
        <f>[1]!b_dq_pctchange($A5529,日期设置!$B$2,1)/100</f>
        <v>0</v>
      </c>
      <c r="I5529" s="26">
        <f>[1]!b_pq_pctchange(A5529,日期设置!$B$4,日期设置!$B$2,1)</f>
        <v>0</v>
      </c>
      <c r="J5529" s="26">
        <f>[1]!b_pq_pctchange(A5529,日期设置!$C$4,日期设置!$B$2,1)</f>
        <v>0.39612451173196711</v>
      </c>
      <c r="K5529" s="52">
        <f>[1]!b_dq_amount($A5529,日期设置!B$2,2,10000)</f>
        <v>0</v>
      </c>
      <c r="L5529" s="26">
        <f>[1]!b_info_latestpar(A5529,日期设置!$B$2)</f>
        <v>100</v>
      </c>
      <c r="M5529" s="6">
        <f>[1]!b_info_outstandingbalance($A5529,日期设置!B$2)</f>
        <v>15</v>
      </c>
      <c r="N5529" s="7" t="str">
        <f>[1]!b_info_latestissurercreditrating2(A5529,日期设置!$B$2,"102","1")</f>
        <v>AAA</v>
      </c>
      <c r="O5529" s="8">
        <v>4.2</v>
      </c>
      <c r="P5529" s="9">
        <f>[1]!b_info_repurchasedate(A5529)</f>
        <v>0</v>
      </c>
      <c r="Q5529" s="8" t="s">
        <v>17025</v>
      </c>
      <c r="R5529" s="2" t="str">
        <f>IF((--IF(P5529=0,Q5529,P5529))&gt;(--日期设置!$B$2),IF(P5529=0,Q5529,P5529),Q5529)</f>
        <v>2025-08-10</v>
      </c>
      <c r="S5529" s="31" t="s">
        <v>19113</v>
      </c>
      <c r="T5529" s="8">
        <f>[1]!b_anal_ptmyear($A5529,日期设置!$B$2)</f>
        <v>4.3863013698630136</v>
      </c>
      <c r="U5529" s="8">
        <f>[1]!b_anal_termifexercise($A5529,日期设置!B$2)</f>
        <v>0</v>
      </c>
      <c r="V5529" s="10">
        <f>[1]!b_dq_dirtyprice(A5529,日期设置!$B$2)</f>
        <v>102.79</v>
      </c>
      <c r="W5529" s="11">
        <f>IF(U5529=0,ROUNDUP((Q5529-日期设置!$B$2)/365,0),ROUNDUP((R5529-日期设置!$B$2)/365,0))</f>
        <v>5</v>
      </c>
      <c r="X5529" s="18">
        <f>_xlfn.IFNA(VLOOKUP(A5529,过往入选债券!A:D,4,0),2)</f>
        <v>2</v>
      </c>
      <c r="Y5529">
        <f>_xlfn.IFNA(VLOOKUP(C5529,[2]Sheet1!$A:$A,1,0),3)</f>
        <v>3</v>
      </c>
    </row>
    <row r="5530" spans="1:25" hidden="1" x14ac:dyDescent="0.2">
      <c r="A5530" s="21" t="s">
        <v>4275</v>
      </c>
      <c r="B5530" s="21" t="s">
        <v>4276</v>
      </c>
      <c r="C5530" s="37" t="s">
        <v>2568</v>
      </c>
      <c r="D5530" s="26" t="str">
        <f>[1]!b_calc_yield(A5530,日期设置!$B$2,F5530,1,R5530,1,O5530,L5530,S5530,)</f>
        <v>Fetching...</v>
      </c>
      <c r="E5530" s="26">
        <f t="shared" si="172"/>
        <v>8.3452457238625719</v>
      </c>
      <c r="F5530" s="18">
        <f>[1]!b_dq_cleanprice($A5530,日期设置!B$2)</f>
        <v>98.361000000000004</v>
      </c>
      <c r="G5530" s="18" t="str">
        <f t="shared" si="173"/>
        <v>4.06 + 2.06</v>
      </c>
      <c r="H5530" s="27">
        <f>[1]!b_dq_pctchange($A5530,日期设置!$B$2,1)/100</f>
        <v>0</v>
      </c>
      <c r="I5530" s="26">
        <f>[1]!b_pq_pctchange(A5530,日期设置!$B$4,日期设置!$B$2,1)</f>
        <v>0</v>
      </c>
      <c r="J5530" s="26">
        <f>[1]!b_pq_pctchange(A5530,日期设置!$C$4,日期设置!$B$2,1)</f>
        <v>0</v>
      </c>
      <c r="K5530" s="52">
        <f>[1]!b_dq_amount($A5530,日期设置!B$2,2,10000)</f>
        <v>0</v>
      </c>
      <c r="L5530" s="26">
        <f>[1]!b_info_latestpar(A5530,日期设置!$B$2)</f>
        <v>100</v>
      </c>
      <c r="M5530" s="6">
        <f>[1]!b_info_outstandingbalance($A5530,日期设置!B$2)</f>
        <v>5</v>
      </c>
      <c r="N5530" s="7">
        <f>[1]!b_info_latestissurercreditrating2(A5530,日期设置!$B$2,"102","1")</f>
        <v>0</v>
      </c>
      <c r="O5530" s="8">
        <v>3.3</v>
      </c>
      <c r="P5530" s="9" t="str">
        <f>[1]!b_info_repurchasedate(A5530)</f>
        <v>2023-04-16</v>
      </c>
      <c r="Q5530" s="8" t="s">
        <v>16451</v>
      </c>
      <c r="R5530" s="2" t="str">
        <f>IF((--IF(P5530=0,Q5530,P5530))&gt;(--日期设置!$B$2),IF(P5530=0,Q5530,P5530),Q5530)</f>
        <v>2023-04-16</v>
      </c>
      <c r="S5530" s="2" t="s">
        <v>18217</v>
      </c>
      <c r="T5530" s="8">
        <f>[1]!b_anal_ptmyear($A5530,日期设置!$B$2)</f>
        <v>4.0684931506849313</v>
      </c>
      <c r="U5530" s="8">
        <f>[1]!b_anal_termifexercise($A5530,日期设置!B$2)</f>
        <v>2.0684931506849313</v>
      </c>
      <c r="V5530" s="10">
        <f>[1]!b_dq_dirtyprice(A5530,日期设置!$B$2)</f>
        <v>101.435</v>
      </c>
      <c r="W5530" s="11">
        <f>IF(U5530=0,ROUNDUP((Q5530-日期设置!$B$2)/365,0),ROUNDUP((R5530-日期设置!$B$2)/365,0))</f>
        <v>3</v>
      </c>
      <c r="X5530" s="18">
        <f>_xlfn.IFNA(VLOOKUP(A5530,过往入选债券!A:D,4,0),2)</f>
        <v>2</v>
      </c>
      <c r="Y5530">
        <f>_xlfn.IFNA(VLOOKUP(C5530,[2]Sheet1!$A:$A,1,0),3)</f>
        <v>3</v>
      </c>
    </row>
    <row r="5531" spans="1:25" hidden="1" x14ac:dyDescent="0.2">
      <c r="A5531" s="21" t="s">
        <v>8931</v>
      </c>
      <c r="B5531" s="21" t="s">
        <v>8932</v>
      </c>
      <c r="C5531" s="37" t="s">
        <v>3922</v>
      </c>
      <c r="D5531" s="26" t="str">
        <f>[1]!b_calc_yield(A5531,日期设置!$B$2,F5531,1,R5531,1,O5531,L5531,S5531,)</f>
        <v>Fetching...</v>
      </c>
      <c r="E5531" s="26">
        <f t="shared" si="172"/>
        <v>13.547399370212077</v>
      </c>
      <c r="F5531" s="18">
        <f>[1]!b_dq_cleanprice($A5531,日期设置!B$2)</f>
        <v>100.6858</v>
      </c>
      <c r="G5531" s="18" t="str">
        <f t="shared" si="173"/>
        <v>3.36 + 0</v>
      </c>
      <c r="H5531" s="27">
        <f>[1]!b_dq_pctchange($A5531,日期设置!$B$2,1)/100</f>
        <v>0</v>
      </c>
      <c r="I5531" s="26">
        <f>[1]!b_pq_pctchange(A5531,日期设置!$B$4,日期设置!$B$2,1)</f>
        <v>0</v>
      </c>
      <c r="J5531" s="26">
        <f>[1]!b_pq_pctchange(A5531,日期设置!$C$4,日期设置!$B$2,1)</f>
        <v>0</v>
      </c>
      <c r="K5531" s="52">
        <f>[1]!b_dq_amount($A5531,日期设置!B$2,2,10000)</f>
        <v>0</v>
      </c>
      <c r="L5531" s="26">
        <f>[1]!b_info_latestpar(A5531,日期设置!$B$2)</f>
        <v>100</v>
      </c>
      <c r="M5531" s="6">
        <f>[1]!b_info_outstandingbalance($A5531,日期设置!B$2)</f>
        <v>5</v>
      </c>
      <c r="N5531" s="7" t="str">
        <f>[1]!b_info_latestissurercreditrating2(A5531,日期设置!$B$2,"102","1")</f>
        <v>AA+</v>
      </c>
      <c r="O5531" s="8">
        <v>4.37</v>
      </c>
      <c r="P5531" s="9">
        <f>[1]!b_info_repurchasedate(A5531)</f>
        <v>0</v>
      </c>
      <c r="Q5531" s="8" t="s">
        <v>16048</v>
      </c>
      <c r="R5531" s="2" t="str">
        <f>IF((--IF(P5531=0,Q5531,P5531))&gt;(--日期设置!$B$2),IF(P5531=0,Q5531,P5531),Q5531)</f>
        <v>2024-08-02</v>
      </c>
      <c r="S5531" s="2" t="s">
        <v>18338</v>
      </c>
      <c r="T5531" s="8">
        <f>[1]!b_anal_ptmyear($A5531,日期设置!$B$2)</f>
        <v>3.3643835616438356</v>
      </c>
      <c r="U5531" s="8">
        <f>[1]!b_anal_termifexercise($A5531,日期设置!B$2)</f>
        <v>0</v>
      </c>
      <c r="V5531" s="10">
        <f>[1]!b_dq_dirtyprice(A5531,日期设置!$B$2)</f>
        <v>103.46339999999999</v>
      </c>
      <c r="W5531" s="11">
        <f>IF(U5531=0,ROUNDUP((Q5531-日期设置!$B$2)/365,0),ROUNDUP((R5531-日期设置!$B$2)/365,0))</f>
        <v>4</v>
      </c>
      <c r="X5531" s="18">
        <f>_xlfn.IFNA(VLOOKUP(A5531,过往入选债券!A:D,4,0),2)</f>
        <v>2</v>
      </c>
      <c r="Y5531">
        <f>_xlfn.IFNA(VLOOKUP(C5531,[2]Sheet1!$A:$A,1,0),3)</f>
        <v>3</v>
      </c>
    </row>
    <row r="5532" spans="1:25" hidden="1" x14ac:dyDescent="0.2">
      <c r="A5532" s="21" t="s">
        <v>10288</v>
      </c>
      <c r="B5532" s="21" t="s">
        <v>10289</v>
      </c>
      <c r="C5532" s="37" t="s">
        <v>9229</v>
      </c>
      <c r="D5532" s="26" t="str">
        <f>[1]!b_calc_yield(A5532,日期设置!$B$2,F5532,1,R5532,1,O5532,L5532,S5532,)</f>
        <v>Fetching...</v>
      </c>
      <c r="E5532" s="26">
        <f t="shared" si="172"/>
        <v>8.266622473458817</v>
      </c>
      <c r="F5532" s="18">
        <f>[1]!b_dq_cleanprice($A5532,日期设置!B$2)</f>
        <v>98.930099999999996</v>
      </c>
      <c r="G5532" s="18" t="str">
        <f t="shared" si="173"/>
        <v>1.99 + 0</v>
      </c>
      <c r="H5532" s="27">
        <f>[1]!b_dq_pctchange($A5532,日期设置!$B$2,1)/100</f>
        <v>0</v>
      </c>
      <c r="I5532" s="26">
        <f>[1]!b_pq_pctchange(A5532,日期设置!$B$4,日期设置!$B$2,1)</f>
        <v>0</v>
      </c>
      <c r="J5532" s="26">
        <f>[1]!b_pq_pctchange(A5532,日期设置!$C$4,日期设置!$B$2,1)</f>
        <v>0</v>
      </c>
      <c r="K5532" s="52">
        <f>[1]!b_dq_amount($A5532,日期设置!B$2,2,10000)</f>
        <v>0</v>
      </c>
      <c r="L5532" s="26">
        <f>[1]!b_info_latestpar(A5532,日期设置!$B$2)</f>
        <v>100</v>
      </c>
      <c r="M5532" s="6">
        <f>[1]!b_info_outstandingbalance($A5532,日期设置!B$2)</f>
        <v>5</v>
      </c>
      <c r="N5532" s="7" t="str">
        <f>[1]!b_info_latestissurercreditrating2(A5532,日期设置!$B$2,"102","1")</f>
        <v>AA+</v>
      </c>
      <c r="O5532" s="8">
        <v>3.57</v>
      </c>
      <c r="P5532" s="9">
        <f>[1]!b_info_repurchasedate(A5532)</f>
        <v>0</v>
      </c>
      <c r="Q5532" s="8" t="s">
        <v>16920</v>
      </c>
      <c r="R5532" s="2" t="str">
        <f>IF((--IF(P5532=0,Q5532,P5532))&gt;(--日期设置!$B$2),IF(P5532=0,Q5532,P5532),Q5532)</f>
        <v>2023-03-19</v>
      </c>
      <c r="S5532" s="2" t="s">
        <v>17869</v>
      </c>
      <c r="T5532" s="8">
        <f>[1]!b_anal_ptmyear($A5532,日期设置!$B$2)</f>
        <v>1.9917808219178084</v>
      </c>
      <c r="U5532" s="8">
        <f>[1]!b_anal_termifexercise($A5532,日期设置!B$2)</f>
        <v>0</v>
      </c>
      <c r="V5532" s="10">
        <f>[1]!b_dq_dirtyprice(A5532,日期设置!$B$2)</f>
        <v>98.959400000000002</v>
      </c>
      <c r="W5532" s="11">
        <f>IF(U5532=0,ROUNDUP((Q5532-日期设置!$B$2)/365,0),ROUNDUP((R5532-日期设置!$B$2)/365,0))</f>
        <v>2</v>
      </c>
      <c r="X5532" s="18">
        <f>_xlfn.IFNA(VLOOKUP(A5532,过往入选债券!A:D,4,0),2)</f>
        <v>2</v>
      </c>
      <c r="Y5532">
        <f>_xlfn.IFNA(VLOOKUP(C5532,[2]Sheet1!$A:$A,1,0),3)</f>
        <v>3</v>
      </c>
    </row>
    <row r="5533" spans="1:25" hidden="1" x14ac:dyDescent="0.2">
      <c r="A5533" s="28" t="s">
        <v>19863</v>
      </c>
      <c r="B5533" s="28" t="s">
        <v>19864</v>
      </c>
      <c r="C5533" s="38" t="s">
        <v>19865</v>
      </c>
      <c r="D5533" s="26" t="str">
        <f>[1]!b_calc_yield(A5533,日期设置!$B$2,F5533,1,R5533,1,O5533,L5533,S5533,)</f>
        <v>Fetching...</v>
      </c>
      <c r="E5533" s="26">
        <f t="shared" si="172"/>
        <v>9.9670799187504535</v>
      </c>
      <c r="F5533" s="18">
        <f>[1]!b_dq_cleanprice($A5533,日期设置!B$2)</f>
        <v>98.076499999999996</v>
      </c>
      <c r="G5533" s="18" t="str">
        <f t="shared" si="173"/>
        <v>2.43 + 0</v>
      </c>
      <c r="H5533" s="27">
        <f>[1]!b_dq_pctchange($A5533,日期设置!$B$2,1)/100</f>
        <v>0</v>
      </c>
      <c r="I5533" s="26">
        <f>[1]!b_pq_pctchange(A5533,日期设置!$B$4,日期设置!$B$2,1)</f>
        <v>0</v>
      </c>
      <c r="J5533" s="26">
        <f>[1]!b_pq_pctchange(A5533,日期设置!$C$4,日期设置!$B$2,1)</f>
        <v>0</v>
      </c>
      <c r="K5533" s="52">
        <f>[1]!b_dq_amount($A5533,日期设置!B$2,2,10000)</f>
        <v>0</v>
      </c>
      <c r="L5533" s="26">
        <f>[1]!b_info_latestpar(A5533,日期设置!$B$2)</f>
        <v>100</v>
      </c>
      <c r="M5533" s="6">
        <f>[1]!b_info_outstandingbalance($A5533,日期设置!B$2)</f>
        <v>10</v>
      </c>
      <c r="N5533" s="7" t="str">
        <f>[1]!b_info_latestissurercreditrating2(A5533,日期设置!$B$2,"102","1")</f>
        <v>AAA</v>
      </c>
      <c r="O5533" s="8">
        <v>3.3</v>
      </c>
      <c r="P5533" s="9">
        <f>[1]!b_info_repurchasedate(A5533)</f>
        <v>0</v>
      </c>
      <c r="Q5533" s="8" t="s">
        <v>17546</v>
      </c>
      <c r="R5533" s="2" t="str">
        <f>IF((--IF(P5533=0,Q5533,P5533))&gt;(--日期设置!$B$2),IF(P5533=0,Q5533,P5533),Q5533)</f>
        <v>2023-08-28</v>
      </c>
      <c r="S5533" s="31" t="s">
        <v>19230</v>
      </c>
      <c r="T5533" s="8">
        <f>[1]!b_anal_ptmyear($A5533,日期设置!$B$2)</f>
        <v>2.4356164383561643</v>
      </c>
      <c r="U5533" s="8">
        <f>[1]!b_anal_termifexercise($A5533,日期设置!B$2)</f>
        <v>0</v>
      </c>
      <c r="V5533" s="10">
        <f>[1]!b_dq_dirtyprice(A5533,日期设置!$B$2)</f>
        <v>99.938999999999993</v>
      </c>
      <c r="W5533" s="11">
        <f>IF(U5533=0,ROUNDUP((Q5533-日期设置!$B$2)/365,0),ROUNDUP((R5533-日期设置!$B$2)/365,0))</f>
        <v>3</v>
      </c>
      <c r="X5533" s="18">
        <f>_xlfn.IFNA(VLOOKUP(A5533,过往入选债券!A:D,4,0),2)</f>
        <v>2</v>
      </c>
      <c r="Y5533">
        <f>_xlfn.IFNA(VLOOKUP(C5533,[2]Sheet1!$A:$A,1,0),3)</f>
        <v>3</v>
      </c>
    </row>
    <row r="5534" spans="1:25" hidden="1" x14ac:dyDescent="0.2">
      <c r="A5534" s="21" t="s">
        <v>8008</v>
      </c>
      <c r="B5534" s="21" t="s">
        <v>8009</v>
      </c>
      <c r="C5534" s="37" t="s">
        <v>1149</v>
      </c>
      <c r="D5534" s="26" t="str">
        <f>[1]!b_calc_yield(A5534,日期设置!$B$2,F5534,1,R5534,1,O5534,L5534,S5534,)</f>
        <v>Fetching...</v>
      </c>
      <c r="E5534" s="26">
        <f t="shared" si="172"/>
        <v>3.7762030026696536</v>
      </c>
      <c r="F5534" s="18">
        <f>[1]!b_dq_cleanprice($A5534,日期设置!B$2)</f>
        <v>101.792</v>
      </c>
      <c r="G5534" s="18" t="str">
        <f t="shared" si="173"/>
        <v>2.91 + 0.91</v>
      </c>
      <c r="H5534" s="27">
        <f>[1]!b_dq_pctchange($A5534,日期设置!$B$2,1)/100</f>
        <v>0</v>
      </c>
      <c r="I5534" s="26">
        <f>[1]!b_pq_pctchange(A5534,日期设置!$B$4,日期设置!$B$2,1)</f>
        <v>0</v>
      </c>
      <c r="J5534" s="26">
        <f>[1]!b_pq_pctchange(A5534,日期设置!$C$4,日期设置!$B$2,1)</f>
        <v>0.17231385724225054</v>
      </c>
      <c r="K5534" s="52">
        <f>[1]!b_dq_amount($A5534,日期设置!B$2,2,10000)</f>
        <v>0</v>
      </c>
      <c r="L5534" s="26">
        <f>[1]!b_info_latestpar(A5534,日期设置!$B$2)</f>
        <v>100</v>
      </c>
      <c r="M5534" s="6">
        <f>[1]!b_info_outstandingbalance($A5534,日期设置!B$2)</f>
        <v>5</v>
      </c>
      <c r="N5534" s="7" t="str">
        <f>[1]!b_info_latestissurercreditrating2(A5534,日期设置!$B$2,"102","1")</f>
        <v>AA</v>
      </c>
      <c r="O5534" s="8">
        <v>6.2</v>
      </c>
      <c r="P5534" s="9" t="str">
        <f>[1]!b_info_repurchasedate(A5534)</f>
        <v>2022-02-18</v>
      </c>
      <c r="Q5534" s="8" t="s">
        <v>17148</v>
      </c>
      <c r="R5534" s="2" t="str">
        <f>IF((--IF(P5534=0,Q5534,P5534))&gt;(--日期设置!$B$2),IF(P5534=0,Q5534,P5534),Q5534)</f>
        <v>2022-02-18</v>
      </c>
      <c r="S5534" s="2" t="s">
        <v>18618</v>
      </c>
      <c r="T5534" s="8">
        <f>[1]!b_anal_ptmyear($A5534,日期设置!$B$2)</f>
        <v>2.9123287671232876</v>
      </c>
      <c r="U5534" s="8">
        <f>[1]!b_anal_termifexercise($A5534,日期设置!B$2)</f>
        <v>0.9123287671232877</v>
      </c>
      <c r="V5534" s="10">
        <f>[1]!b_dq_dirtyprice(A5534,日期设置!$B$2)</f>
        <v>102.3356</v>
      </c>
      <c r="W5534" s="11">
        <f>IF(U5534=0,ROUNDUP((Q5534-日期设置!$B$2)/365,0),ROUNDUP((R5534-日期设置!$B$2)/365,0))</f>
        <v>1</v>
      </c>
      <c r="X5534" s="18">
        <f>_xlfn.IFNA(VLOOKUP(A5534,过往入选债券!A:D,4,0),2)</f>
        <v>2</v>
      </c>
      <c r="Y5534">
        <f>_xlfn.IFNA(VLOOKUP(C5534,[2]Sheet1!$A:$A,1,0),3)</f>
        <v>3</v>
      </c>
    </row>
    <row r="5535" spans="1:25" hidden="1" x14ac:dyDescent="0.2">
      <c r="A5535" s="21" t="s">
        <v>8872</v>
      </c>
      <c r="B5535" s="21" t="s">
        <v>8873</v>
      </c>
      <c r="C5535" s="37" t="s">
        <v>8874</v>
      </c>
      <c r="D5535" s="26" t="str">
        <f>[1]!b_calc_yield(A5535,日期设置!$B$2,F5535,1,R5535,1,O5535,L5535,S5535,)</f>
        <v>Fetching...</v>
      </c>
      <c r="E5535" s="26">
        <f t="shared" si="172"/>
        <v>13.334581934659727</v>
      </c>
      <c r="F5535" s="18">
        <f>[1]!b_dq_cleanprice($A5535,日期设置!B$2)</f>
        <v>101.0836</v>
      </c>
      <c r="G5535" s="18" t="str">
        <f t="shared" si="173"/>
        <v>3.32 + 0</v>
      </c>
      <c r="H5535" s="27">
        <f>[1]!b_dq_pctchange($A5535,日期设置!$B$2,1)/100</f>
        <v>0</v>
      </c>
      <c r="I5535" s="26">
        <f>[1]!b_pq_pctchange(A5535,日期设置!$B$4,日期设置!$B$2,1)</f>
        <v>0</v>
      </c>
      <c r="J5535" s="26">
        <f>[1]!b_pq_pctchange(A5535,日期设置!$C$4,日期设置!$B$2,1)</f>
        <v>-0.18721636128807884</v>
      </c>
      <c r="K5535" s="52">
        <f>[1]!b_dq_amount($A5535,日期设置!B$2,2,10000)</f>
        <v>0</v>
      </c>
      <c r="L5535" s="26">
        <f>[1]!b_info_latestpar(A5535,日期设置!$B$2)</f>
        <v>100</v>
      </c>
      <c r="M5535" s="6">
        <f>[1]!b_info_outstandingbalance($A5535,日期设置!B$2)</f>
        <v>8</v>
      </c>
      <c r="N5535" s="7" t="str">
        <f>[1]!b_info_latestissurercreditrating2(A5535,日期设置!$B$2,"102","1")</f>
        <v>AA+</v>
      </c>
      <c r="O5535" s="8">
        <v>4.5</v>
      </c>
      <c r="P5535" s="9">
        <f>[1]!b_info_repurchasedate(A5535)</f>
        <v>0</v>
      </c>
      <c r="Q5535" s="8" t="s">
        <v>16601</v>
      </c>
      <c r="R5535" s="2" t="str">
        <f>IF((--IF(P5535=0,Q5535,P5535))&gt;(--日期设置!$B$2),IF(P5535=0,Q5535,P5535),Q5535)</f>
        <v>2024-07-19</v>
      </c>
      <c r="S5535" s="2" t="s">
        <v>18353</v>
      </c>
      <c r="T5535" s="8">
        <f>[1]!b_anal_ptmyear($A5535,日期设置!$B$2)</f>
        <v>3.3260273972602739</v>
      </c>
      <c r="U5535" s="8">
        <f>[1]!b_anal_termifexercise($A5535,日期设置!B$2)</f>
        <v>0</v>
      </c>
      <c r="V5535" s="10">
        <f>[1]!b_dq_dirtyprice(A5535,日期设置!$B$2)</f>
        <v>104.1165</v>
      </c>
      <c r="W5535" s="11">
        <f>IF(U5535=0,ROUNDUP((Q5535-日期设置!$B$2)/365,0),ROUNDUP((R5535-日期设置!$B$2)/365,0))</f>
        <v>4</v>
      </c>
      <c r="X5535" s="18">
        <f>_xlfn.IFNA(VLOOKUP(A5535,过往入选债券!A:D,4,0),2)</f>
        <v>2</v>
      </c>
      <c r="Y5535">
        <f>_xlfn.IFNA(VLOOKUP(C5535,[2]Sheet1!$A:$A,1,0),3)</f>
        <v>3</v>
      </c>
    </row>
    <row r="5536" spans="1:25" hidden="1" x14ac:dyDescent="0.2">
      <c r="A5536" s="21" t="s">
        <v>21857</v>
      </c>
      <c r="B5536" s="21" t="s">
        <v>22051</v>
      </c>
      <c r="C5536" s="37" t="s">
        <v>21701</v>
      </c>
      <c r="D5536" s="26" t="str">
        <f>[1]!b_calc_yield(A5536,日期设置!$B$2,F5536,1,R5536,1,O5536,L5536,S5536,)</f>
        <v>Fetching...</v>
      </c>
      <c r="E5536" s="26">
        <f t="shared" si="172"/>
        <v>7.0402635317627471</v>
      </c>
      <c r="F5536" s="18">
        <f>[1]!b_dq_cleanprice($A5536,日期设置!B$2)</f>
        <v>101.1427</v>
      </c>
      <c r="G5536" s="18" t="str">
        <f t="shared" si="173"/>
        <v>1.72 + 1.72</v>
      </c>
      <c r="H5536" s="27">
        <f>[1]!b_dq_pctchange($A5536,日期设置!$B$2,1)/100</f>
        <v>0</v>
      </c>
      <c r="I5536" s="26">
        <f>[1]!b_pq_pctchange(A5536,日期设置!$B$4,日期设置!$B$2,1)</f>
        <v>0</v>
      </c>
      <c r="J5536" s="26">
        <f>[1]!b_pq_pctchange(A5536,日期设置!$C$4,日期设置!$B$2,1)</f>
        <v>0</v>
      </c>
      <c r="K5536" s="52">
        <f>[1]!b_dq_amount($A5536,日期设置!B$2,2,10000)</f>
        <v>0</v>
      </c>
      <c r="L5536" s="26">
        <f>[1]!b_info_latestpar(A5536,日期设置!$B$2)</f>
        <v>100</v>
      </c>
      <c r="M5536" s="6">
        <f>[1]!b_info_outstandingbalance($A5536,日期设置!B$2)</f>
        <v>10</v>
      </c>
      <c r="N5536" s="7" t="str">
        <f>[1]!b_info_latestissurercreditrating2(A5536,日期设置!$B$2,"102","1")</f>
        <v>AAA</v>
      </c>
      <c r="O5536" s="48">
        <v>4.8499999999999996</v>
      </c>
      <c r="P5536" s="9">
        <f>[1]!b_info_repurchasedate(A5536)</f>
        <v>0</v>
      </c>
      <c r="Q5536" s="47" t="s">
        <v>16717</v>
      </c>
      <c r="R5536" s="2" t="str">
        <f>IF((--IF(P5536=0,Q5536,P5536))&gt;(--日期设置!$B$2),IF(P5536=0,Q5536,P5536),Q5536)</f>
        <v>2022-12-11</v>
      </c>
      <c r="S5536" s="47" t="s">
        <v>16156</v>
      </c>
      <c r="T5536" s="8">
        <f>[1]!b_anal_ptmyear($A5536,日期设置!$B$2)</f>
        <v>1.7232876712328768</v>
      </c>
      <c r="U5536" s="8">
        <f>[1]!b_anal_termifexercise($A5536,日期设置!B$2)</f>
        <v>1.7232876712328766</v>
      </c>
      <c r="V5536" s="10">
        <f>[1]!b_dq_dirtyprice(A5536,日期设置!$B$2)</f>
        <v>102.48480000000001</v>
      </c>
      <c r="W5536" s="11">
        <f>IF(U5536=0,ROUNDUP((Q5536-日期设置!$B$2)/365,0),ROUNDUP((R5536-日期设置!$B$2)/365,0))</f>
        <v>2</v>
      </c>
      <c r="X5536" s="18">
        <f>_xlfn.IFNA(VLOOKUP(A5536,过往入选债券!A:D,4,0),2)</f>
        <v>2</v>
      </c>
      <c r="Y5536" s="45">
        <f>_xlfn.IFNA(VLOOKUP(C5536,[2]Sheet1!$A:$A,1,0),3)</f>
        <v>3</v>
      </c>
    </row>
    <row r="5537" spans="1:25" hidden="1" x14ac:dyDescent="0.2">
      <c r="A5537" s="21" t="s">
        <v>7409</v>
      </c>
      <c r="B5537" s="21" t="s">
        <v>7410</v>
      </c>
      <c r="C5537" s="37" t="s">
        <v>938</v>
      </c>
      <c r="D5537" s="26" t="str">
        <f>[1]!b_calc_yield(A5537,日期设置!$B$2,F5537,1,R5537,1,O5537,L5537,S5537,)</f>
        <v>Fetching...</v>
      </c>
      <c r="E5537" s="26">
        <f t="shared" si="172"/>
        <v>2.5503791417456068</v>
      </c>
      <c r="F5537" s="18">
        <f>[1]!b_dq_cleanprice($A5537,日期设置!B$2)</f>
        <v>101.1512</v>
      </c>
      <c r="G5537" s="18" t="str">
        <f t="shared" si="173"/>
        <v>0.61 + 0.61</v>
      </c>
      <c r="H5537" s="27">
        <f>[1]!b_dq_pctchange($A5537,日期设置!$B$2,1)/100</f>
        <v>0</v>
      </c>
      <c r="I5537" s="26">
        <f>[1]!b_pq_pctchange(A5537,日期设置!$B$4,日期设置!$B$2,1)</f>
        <v>-9.5886849563370409E-3</v>
      </c>
      <c r="J5537" s="26">
        <f>[1]!b_pq_pctchange(A5537,日期设置!$C$4,日期设置!$B$2,1)</f>
        <v>-0.57169369171004292</v>
      </c>
      <c r="K5537" s="52">
        <f>[1]!b_dq_amount($A5537,日期设置!B$2,2,10000)</f>
        <v>0</v>
      </c>
      <c r="L5537" s="26">
        <f>[1]!b_info_latestpar(A5537,日期设置!$B$2)</f>
        <v>100</v>
      </c>
      <c r="M5537" s="6">
        <f>[1]!b_info_outstandingbalance($A5537,日期设置!B$2)</f>
        <v>10</v>
      </c>
      <c r="N5537" s="7" t="str">
        <f>[1]!b_info_latestissurercreditrating2(A5537,日期设置!$B$2,"102","1")</f>
        <v>AAA</v>
      </c>
      <c r="O5537" s="8">
        <v>6.15</v>
      </c>
      <c r="P5537" s="9">
        <f>[1]!b_info_repurchasedate(A5537)</f>
        <v>0</v>
      </c>
      <c r="Q5537" s="8" t="s">
        <v>16064</v>
      </c>
      <c r="R5537" s="2" t="str">
        <f>IF((--IF(P5537=0,Q5537,P5537))&gt;(--日期设置!$B$2),IF(P5537=0,Q5537,P5537),Q5537)</f>
        <v>2021-11-02</v>
      </c>
      <c r="S5537" s="2" t="s">
        <v>17850</v>
      </c>
      <c r="T5537" s="8">
        <f>[1]!b_anal_ptmyear($A5537,日期设置!$B$2)</f>
        <v>0.61643835616438358</v>
      </c>
      <c r="U5537" s="8">
        <f>[1]!b_anal_termifexercise($A5537,日期设置!B$2)</f>
        <v>0.61643835616438358</v>
      </c>
      <c r="V5537" s="10">
        <f>[1]!b_dq_dirtyprice(A5537,日期设置!$B$2)</f>
        <v>103.51009999999999</v>
      </c>
      <c r="W5537" s="11">
        <f>IF(U5537=0,ROUNDUP((Q5537-日期设置!$B$2)/365,0),ROUNDUP((R5537-日期设置!$B$2)/365,0))</f>
        <v>1</v>
      </c>
      <c r="X5537" s="18">
        <f>_xlfn.IFNA(VLOOKUP(A5537,过往入选债券!A:D,4,0),2)</f>
        <v>2</v>
      </c>
      <c r="Y5537" s="45">
        <f>_xlfn.IFNA(VLOOKUP(C5537,[2]Sheet1!$A:$A,1,0),3)</f>
        <v>3</v>
      </c>
    </row>
    <row r="5538" spans="1:25" hidden="1" x14ac:dyDescent="0.2">
      <c r="A5538" s="28" t="s">
        <v>20974</v>
      </c>
      <c r="B5538" s="28" t="s">
        <v>20975</v>
      </c>
      <c r="C5538" s="39" t="s">
        <v>19519</v>
      </c>
      <c r="D5538" s="26" t="str">
        <f>[1]!b_calc_yield(A5538,日期设置!$B$2,F5538,1,R5538,1,O5538,L5538,S5538,)</f>
        <v>Fetching...</v>
      </c>
      <c r="E5538" s="26">
        <f t="shared" si="172"/>
        <v>10.536291933298347</v>
      </c>
      <c r="F5538" s="18">
        <f>[1]!b_dq_cleanprice($A5538,日期设置!B$2)</f>
        <v>100.37130000000001</v>
      </c>
      <c r="G5538" s="18" t="str">
        <f t="shared" si="173"/>
        <v>2.58 + 2.58</v>
      </c>
      <c r="H5538" s="27">
        <f>[1]!b_dq_pctchange($A5538,日期设置!$B$2,1)/100</f>
        <v>0</v>
      </c>
      <c r="I5538" s="26">
        <f>[1]!b_pq_pctchange(A5538,日期设置!$B$4,日期设置!$B$2,1)</f>
        <v>0</v>
      </c>
      <c r="J5538" s="26">
        <f>[1]!b_pq_pctchange(A5538,日期设置!$C$4,日期设置!$B$2,1)</f>
        <v>-0.37825401677775355</v>
      </c>
      <c r="K5538" s="52">
        <f>[1]!b_dq_amount($A5538,日期设置!B$2,2,10000)</f>
        <v>0</v>
      </c>
      <c r="L5538" s="26">
        <f>[1]!b_info_latestpar(A5538,日期设置!$B$2)</f>
        <v>100</v>
      </c>
      <c r="M5538" s="6">
        <f>[1]!b_info_outstandingbalance($A5538,日期设置!B$2)</f>
        <v>20</v>
      </c>
      <c r="N5538" s="7" t="str">
        <f>[1]!b_info_latestissurercreditrating2(A5538,日期设置!$B$2,"102","1")</f>
        <v>AAA</v>
      </c>
      <c r="O5538" s="8">
        <v>4.3</v>
      </c>
      <c r="P5538" s="9">
        <f>[1]!b_info_repurchasedate(A5538)</f>
        <v>0</v>
      </c>
      <c r="Q5538" s="8" t="s">
        <v>16017</v>
      </c>
      <c r="R5538" s="2" t="str">
        <f>IF((--IF(P5538=0,Q5538,P5538))&gt;(--日期设置!$B$2),IF(P5538=0,Q5538,P5538),Q5538)</f>
        <v>2023-10-23</v>
      </c>
      <c r="S5538" s="31" t="s">
        <v>16008</v>
      </c>
      <c r="T5538" s="8">
        <f>[1]!b_anal_ptmyear($A5538,日期设置!$B$2)</f>
        <v>2.5890410958904111</v>
      </c>
      <c r="U5538" s="8">
        <f>[1]!b_anal_termifexercise($A5538,日期设置!B$2)</f>
        <v>2.5890410958904111</v>
      </c>
      <c r="V5538" s="10">
        <f>[1]!b_dq_dirtyprice(A5538,日期设置!$B$2)</f>
        <v>102.1384</v>
      </c>
      <c r="W5538" s="11">
        <f>IF(U5538=0,ROUNDUP((Q5538-日期设置!$B$2)/365,0),ROUNDUP((R5538-日期设置!$B$2)/365,0))</f>
        <v>3</v>
      </c>
      <c r="X5538" s="18">
        <f>_xlfn.IFNA(VLOOKUP(A5538,过往入选债券!A:D,4,0),2)</f>
        <v>2</v>
      </c>
      <c r="Y5538">
        <f>_xlfn.IFNA(VLOOKUP(C5538,[2]Sheet1!$A:$A,1,0),3)</f>
        <v>3</v>
      </c>
    </row>
    <row r="5539" spans="1:25" hidden="1" x14ac:dyDescent="0.2">
      <c r="A5539" s="21" t="s">
        <v>11343</v>
      </c>
      <c r="B5539" s="21" t="s">
        <v>11344</v>
      </c>
      <c r="C5539" s="37" t="s">
        <v>193</v>
      </c>
      <c r="D5539" s="26" t="str">
        <f>[1]!b_calc_yield(A5539,日期设置!$B$2,F5539,1,R5539,1,O5539,L5539,S5539,)</f>
        <v>Fetching...</v>
      </c>
      <c r="E5539" s="26">
        <f t="shared" si="172"/>
        <v>9.3496898197963816</v>
      </c>
      <c r="F5539" s="18">
        <f>[1]!b_dq_cleanprice($A5539,日期设置!B$2)</f>
        <v>100.1187</v>
      </c>
      <c r="G5539" s="18" t="str">
        <f t="shared" si="173"/>
        <v>4.32 + 2.32</v>
      </c>
      <c r="H5539" s="27">
        <f>[1]!b_dq_pctchange($A5539,日期设置!$B$2,1)/100</f>
        <v>0</v>
      </c>
      <c r="I5539" s="26">
        <f>[1]!b_pq_pctchange(A5539,日期设置!$B$4,日期设置!$B$2,1)</f>
        <v>0</v>
      </c>
      <c r="J5539" s="26">
        <f>[1]!b_pq_pctchange(A5539,日期设置!$C$4,日期设置!$B$2,1)</f>
        <v>0</v>
      </c>
      <c r="K5539" s="52">
        <f>[1]!b_dq_amount($A5539,日期设置!B$2,2,10000)</f>
        <v>0</v>
      </c>
      <c r="L5539" s="26">
        <f>[1]!b_info_latestpar(A5539,日期设置!$B$2)</f>
        <v>100</v>
      </c>
      <c r="M5539" s="6">
        <f>[1]!b_info_outstandingbalance($A5539,日期设置!B$2)</f>
        <v>11</v>
      </c>
      <c r="N5539" s="7" t="str">
        <f>[1]!b_info_latestissurercreditrating2(A5539,日期设置!$B$2,"102","1")</f>
        <v>AAA</v>
      </c>
      <c r="O5539" s="8">
        <v>4.2</v>
      </c>
      <c r="P5539" s="9" t="str">
        <f>[1]!b_info_repurchasedate(A5539)</f>
        <v>2023-07-17</v>
      </c>
      <c r="Q5539" s="8" t="s">
        <v>16738</v>
      </c>
      <c r="R5539" s="2" t="str">
        <f>IF((--IF(P5539=0,Q5539,P5539))&gt;(--日期设置!$B$2),IF(P5539=0,Q5539,P5539),Q5539)</f>
        <v>2023-07-17</v>
      </c>
      <c r="S5539" s="2" t="s">
        <v>18243</v>
      </c>
      <c r="T5539" s="8">
        <f>[1]!b_anal_ptmyear($A5539,日期设置!$B$2)</f>
        <v>4.3205479452054796</v>
      </c>
      <c r="U5539" s="8">
        <f>[1]!b_anal_termifexercise($A5539,日期设置!B$2)</f>
        <v>2.3205479452054796</v>
      </c>
      <c r="V5539" s="10">
        <f>[1]!b_dq_dirtyprice(A5539,日期设置!$B$2)</f>
        <v>102.97239999999999</v>
      </c>
      <c r="W5539" s="11">
        <f>IF(U5539=0,ROUNDUP((Q5539-日期设置!$B$2)/365,0),ROUNDUP((R5539-日期设置!$B$2)/365,0))</f>
        <v>3</v>
      </c>
      <c r="X5539" s="18">
        <f>_xlfn.IFNA(VLOOKUP(A5539,过往入选债券!A:D,4,0),2)</f>
        <v>2</v>
      </c>
      <c r="Y5539">
        <f>_xlfn.IFNA(VLOOKUP(C5539,[2]Sheet1!$A:$A,1,0),3)</f>
        <v>3</v>
      </c>
    </row>
    <row r="5540" spans="1:25" hidden="1" x14ac:dyDescent="0.2">
      <c r="A5540" s="21" t="s">
        <v>8359</v>
      </c>
      <c r="B5540" s="21" t="s">
        <v>8360</v>
      </c>
      <c r="C5540" s="37" t="s">
        <v>3569</v>
      </c>
      <c r="D5540" s="26" t="str">
        <f>[1]!b_calc_yield(A5540,日期设置!$B$2,F5540,1,R5540,1,O5540,L5540,S5540,)</f>
        <v>Fetching...</v>
      </c>
      <c r="E5540" s="26">
        <f t="shared" si="172"/>
        <v>11.986021286276127</v>
      </c>
      <c r="F5540" s="18">
        <f>[1]!b_dq_cleanprice($A5540,日期设置!B$2)</f>
        <v>102.68049999999999</v>
      </c>
      <c r="G5540" s="18" t="str">
        <f t="shared" si="173"/>
        <v>3.05 + 0</v>
      </c>
      <c r="H5540" s="27">
        <f>[1]!b_dq_pctchange($A5540,日期设置!$B$2,1)/100</f>
        <v>0</v>
      </c>
      <c r="I5540" s="26">
        <f>[1]!b_pq_pctchange(A5540,日期设置!$B$4,日期设置!$B$2,1)</f>
        <v>0.55004563312534216</v>
      </c>
      <c r="J5540" s="26">
        <f>[1]!b_pq_pctchange(A5540,日期设置!$C$4,日期设置!$B$2,1)</f>
        <v>0.55004563312534216</v>
      </c>
      <c r="K5540" s="52">
        <f>[1]!b_dq_amount($A5540,日期设置!B$2,2,10000)</f>
        <v>0</v>
      </c>
      <c r="L5540" s="26">
        <f>[1]!b_info_latestpar(A5540,日期设置!$B$2)</f>
        <v>100</v>
      </c>
      <c r="M5540" s="6">
        <f>[1]!b_info_outstandingbalance($A5540,日期设置!B$2)</f>
        <v>4.4000000000000004</v>
      </c>
      <c r="N5540" s="7" t="str">
        <f>[1]!b_info_latestissurercreditrating2(A5540,日期设置!$B$2,"102","1")</f>
        <v>AA+</v>
      </c>
      <c r="O5540" s="8">
        <v>5.09</v>
      </c>
      <c r="P5540" s="9">
        <f>[1]!b_info_repurchasedate(A5540)</f>
        <v>0</v>
      </c>
      <c r="Q5540" s="8" t="s">
        <v>16479</v>
      </c>
      <c r="R5540" s="2" t="str">
        <f>IF((--IF(P5540=0,Q5540,P5540))&gt;(--日期设置!$B$2),IF(P5540=0,Q5540,P5540),Q5540)</f>
        <v>2024-04-12</v>
      </c>
      <c r="S5540" s="2" t="s">
        <v>18240</v>
      </c>
      <c r="T5540" s="8">
        <f>[1]!b_anal_ptmyear($A5540,日期设置!$B$2)</f>
        <v>3.0575342465753423</v>
      </c>
      <c r="U5540" s="8">
        <f>[1]!b_anal_termifexercise($A5540,日期设置!B$2)</f>
        <v>0</v>
      </c>
      <c r="V5540" s="10">
        <f>[1]!b_dq_dirtyprice(A5540,日期设置!$B$2)</f>
        <v>107.4777</v>
      </c>
      <c r="W5540" s="11">
        <f>IF(U5540=0,ROUNDUP((Q5540-日期设置!$B$2)/365,0),ROUNDUP((R5540-日期设置!$B$2)/365,0))</f>
        <v>4</v>
      </c>
      <c r="X5540" s="18">
        <f>_xlfn.IFNA(VLOOKUP(A5540,过往入选债券!A:D,4,0),2)</f>
        <v>2</v>
      </c>
      <c r="Y5540">
        <f>_xlfn.IFNA(VLOOKUP(C5540,[2]Sheet1!$A:$A,1,0),3)</f>
        <v>3</v>
      </c>
    </row>
    <row r="5541" spans="1:25" hidden="1" x14ac:dyDescent="0.2">
      <c r="A5541" s="21" t="s">
        <v>9633</v>
      </c>
      <c r="B5541" s="21" t="s">
        <v>9634</v>
      </c>
      <c r="C5541" s="37" t="s">
        <v>127</v>
      </c>
      <c r="D5541" s="26" t="str">
        <f>[1]!b_calc_yield(A5541,日期设置!$B$2,F5541,1,R5541,1,O5541,L5541,S5541,)</f>
        <v>Fetching...</v>
      </c>
      <c r="E5541" s="26">
        <f t="shared" si="172"/>
        <v>7.0058909579725714</v>
      </c>
      <c r="F5541" s="18">
        <f>[1]!b_dq_cleanprice($A5541,日期设置!B$2)</f>
        <v>99.9726</v>
      </c>
      <c r="G5541" s="18" t="str">
        <f t="shared" si="173"/>
        <v>3.70 + 1.70</v>
      </c>
      <c r="H5541" s="27">
        <f>[1]!b_dq_pctchange($A5541,日期设置!$B$2,1)/100</f>
        <v>0</v>
      </c>
      <c r="I5541" s="26">
        <f>[1]!b_pq_pctchange(A5541,日期设置!$B$4,日期设置!$B$2,1)</f>
        <v>0</v>
      </c>
      <c r="J5541" s="26">
        <f>[1]!b_pq_pctchange(A5541,日期设置!$C$4,日期设置!$B$2,1)</f>
        <v>0.16451521114454684</v>
      </c>
      <c r="K5541" s="52">
        <f>[1]!b_dq_amount($A5541,日期设置!B$2,2,10000)</f>
        <v>0</v>
      </c>
      <c r="L5541" s="26">
        <f>[1]!b_info_latestpar(A5541,日期设置!$B$2)</f>
        <v>100</v>
      </c>
      <c r="M5541" s="6">
        <f>[1]!b_info_outstandingbalance($A5541,日期设置!B$2)</f>
        <v>2</v>
      </c>
      <c r="N5541" s="7" t="str">
        <f>[1]!b_info_latestissurercreditrating2(A5541,日期设置!$B$2,"102","1")</f>
        <v>AA+</v>
      </c>
      <c r="O5541" s="8">
        <v>4.13</v>
      </c>
      <c r="P5541" s="9" t="str">
        <f>[1]!b_info_repurchasedate(A5541)</f>
        <v>2022-12-06</v>
      </c>
      <c r="Q5541" s="8" t="s">
        <v>16546</v>
      </c>
      <c r="R5541" s="2" t="str">
        <f>IF((--IF(P5541=0,Q5541,P5541))&gt;(--日期设置!$B$2),IF(P5541=0,Q5541,P5541),Q5541)</f>
        <v>2022-12-06</v>
      </c>
      <c r="S5541" s="2" t="s">
        <v>18556</v>
      </c>
      <c r="T5541" s="8">
        <f>[1]!b_anal_ptmyear($A5541,日期设置!$B$2)</f>
        <v>3.7095890410958905</v>
      </c>
      <c r="U5541" s="8">
        <f>[1]!b_anal_termifexercise($A5541,日期设置!B$2)</f>
        <v>1.7095890410958905</v>
      </c>
      <c r="V5541" s="10">
        <f>[1]!b_dq_dirtyprice(A5541,日期设置!$B$2)</f>
        <v>101.172</v>
      </c>
      <c r="W5541" s="11">
        <f>IF(U5541=0,ROUNDUP((Q5541-日期设置!$B$2)/365,0),ROUNDUP((R5541-日期设置!$B$2)/365,0))</f>
        <v>2</v>
      </c>
      <c r="X5541" s="18">
        <f>_xlfn.IFNA(VLOOKUP(A5541,过往入选债券!A:D,4,0),2)</f>
        <v>2</v>
      </c>
      <c r="Y5541">
        <f>_xlfn.IFNA(VLOOKUP(C5541,[2]Sheet1!$A:$A,1,0),3)</f>
        <v>3</v>
      </c>
    </row>
    <row r="5542" spans="1:25" hidden="1" x14ac:dyDescent="0.2">
      <c r="A5542" s="21" t="s">
        <v>7788</v>
      </c>
      <c r="B5542" s="21" t="s">
        <v>7789</v>
      </c>
      <c r="C5542" s="37" t="s">
        <v>2391</v>
      </c>
      <c r="D5542" s="26" t="str">
        <f>[1]!b_calc_yield(A5542,日期设置!$B$2,F5542,1,R5542,1,O5542,L5542,S5542,)</f>
        <v>Fetching...</v>
      </c>
      <c r="E5542" s="26">
        <f t="shared" si="172"/>
        <v>3.3087187662490969</v>
      </c>
      <c r="F5542" s="18">
        <f>[1]!b_dq_cleanprice($A5542,日期设置!B$2)</f>
        <v>101.0211</v>
      </c>
      <c r="G5542" s="18" t="str">
        <f t="shared" si="173"/>
        <v>0.8 + 0.8</v>
      </c>
      <c r="H5542" s="27">
        <f>[1]!b_dq_pctchange($A5542,日期设置!$B$2,1)/100</f>
        <v>0</v>
      </c>
      <c r="I5542" s="26">
        <f>[1]!b_pq_pctchange(A5542,日期设置!$B$4,日期设置!$B$2,1)</f>
        <v>-2.2762338424505868E-2</v>
      </c>
      <c r="J5542" s="26">
        <f>[1]!b_pq_pctchange(A5542,日期设置!$C$4,日期设置!$B$2,1)</f>
        <v>0.16131526972468427</v>
      </c>
      <c r="K5542" s="52">
        <f>[1]!b_dq_amount($A5542,日期设置!B$2,2,10000)</f>
        <v>0</v>
      </c>
      <c r="L5542" s="26">
        <f>[1]!b_info_latestpar(A5542,日期设置!$B$2)</f>
        <v>100</v>
      </c>
      <c r="M5542" s="6">
        <f>[1]!b_info_outstandingbalance($A5542,日期设置!B$2)</f>
        <v>10</v>
      </c>
      <c r="N5542" s="7" t="str">
        <f>[1]!b_info_latestissurercreditrating2(A5542,日期设置!$B$2,"102","1")</f>
        <v>AA+</v>
      </c>
      <c r="O5542" s="8">
        <v>5.5</v>
      </c>
      <c r="P5542" s="9">
        <f>[1]!b_info_repurchasedate(A5542)</f>
        <v>0</v>
      </c>
      <c r="Q5542" s="8" t="s">
        <v>16607</v>
      </c>
      <c r="R5542" s="2" t="str">
        <f>IF((--IF(P5542=0,Q5542,P5542))&gt;(--日期设置!$B$2),IF(P5542=0,Q5542,P5542),Q5542)</f>
        <v>2022-01-08</v>
      </c>
      <c r="S5542" s="2" t="s">
        <v>18358</v>
      </c>
      <c r="T5542" s="8">
        <f>[1]!b_anal_ptmyear($A5542,日期设置!$B$2)</f>
        <v>0.8</v>
      </c>
      <c r="U5542" s="8">
        <f>[1]!b_anal_termifexercise($A5542,日期设置!B$2)</f>
        <v>0.8</v>
      </c>
      <c r="V5542" s="10">
        <f>[1]!b_dq_dirtyprice(A5542,日期设置!$B$2)</f>
        <v>102.1211</v>
      </c>
      <c r="W5542" s="11">
        <f>IF(U5542=0,ROUNDUP((Q5542-日期设置!$B$2)/365,0),ROUNDUP((R5542-日期设置!$B$2)/365,0))</f>
        <v>1</v>
      </c>
      <c r="X5542" s="18">
        <f>_xlfn.IFNA(VLOOKUP(A5542,过往入选债券!A:D,4,0),2)</f>
        <v>2</v>
      </c>
      <c r="Y5542">
        <f>_xlfn.IFNA(VLOOKUP(C5542,[2]Sheet1!$A:$A,1,0),3)</f>
        <v>3</v>
      </c>
    </row>
    <row r="5543" spans="1:25" hidden="1" x14ac:dyDescent="0.2">
      <c r="A5543" s="21" t="s">
        <v>12835</v>
      </c>
      <c r="B5543" s="21" t="s">
        <v>12836</v>
      </c>
      <c r="C5543" s="37" t="s">
        <v>319</v>
      </c>
      <c r="D5543" s="26" t="str">
        <f>[1]!b_calc_yield(A5543,日期设置!$B$2,F5543,1,R5543,1,O5543,L5543,S5543,)</f>
        <v>Fetching...</v>
      </c>
      <c r="E5543" s="26">
        <f t="shared" si="172"/>
        <v>20.637937840535649</v>
      </c>
      <c r="F5543" s="18">
        <f>[1]!b_dq_cleanprice($A5543,日期设置!B$2)</f>
        <v>39.527000000000001</v>
      </c>
      <c r="G5543" s="18" t="str">
        <f t="shared" si="173"/>
        <v>1.84 + 0</v>
      </c>
      <c r="H5543" s="27">
        <f>[1]!b_dq_pctchange($A5543,日期设置!$B$2,1)/100</f>
        <v>0</v>
      </c>
      <c r="I5543" s="26">
        <f>[1]!b_pq_pctchange(A5543,日期设置!$B$4,日期设置!$B$2,1)</f>
        <v>0</v>
      </c>
      <c r="J5543" s="26">
        <f>[1]!b_pq_pctchange(A5543,日期设置!$C$4,日期设置!$B$2,1)</f>
        <v>0</v>
      </c>
      <c r="K5543" s="52">
        <f>[1]!b_dq_amount($A5543,日期设置!B$2,2,10000)</f>
        <v>0</v>
      </c>
      <c r="L5543" s="26">
        <f>[1]!b_info_latestpar(A5543,日期设置!$B$2)</f>
        <v>40</v>
      </c>
      <c r="M5543" s="6">
        <f>[1]!b_info_outstandingbalance($A5543,日期设置!B$2)</f>
        <v>6.4</v>
      </c>
      <c r="N5543" s="7" t="str">
        <f>[1]!b_info_latestissurercreditrating2(A5543,日期设置!$B$2,"102","1")</f>
        <v>AA</v>
      </c>
      <c r="O5543" s="8">
        <v>3.99</v>
      </c>
      <c r="P5543" s="9">
        <f>[1]!b_info_repurchasedate(A5543)</f>
        <v>0</v>
      </c>
      <c r="Q5543" s="8" t="s">
        <v>16363</v>
      </c>
      <c r="R5543" s="2" t="str">
        <f>IF((--IF(P5543=0,Q5543,P5543))&gt;(--日期设置!$B$2),IF(P5543=0,Q5543,P5543),Q5543)</f>
        <v>2023-01-25</v>
      </c>
      <c r="S5543" s="2" t="s">
        <v>18234</v>
      </c>
      <c r="T5543" s="8">
        <f>[1]!b_anal_ptmyear($A5543,日期设置!$B$2)</f>
        <v>1.8465753424657534</v>
      </c>
      <c r="U5543" s="8">
        <f>[1]!b_anal_termifexercise($A5543,日期设置!B$2)</f>
        <v>0</v>
      </c>
      <c r="V5543" s="10">
        <f>[1]!b_dq_dirtyprice(A5543,日期设置!$B$2)</f>
        <v>39.771900000000002</v>
      </c>
      <c r="W5543" s="11">
        <f>IF(U5543=0,ROUNDUP((Q5543-日期设置!$B$2)/365,0),ROUNDUP((R5543-日期设置!$B$2)/365,0))</f>
        <v>2</v>
      </c>
      <c r="X5543" s="18">
        <f>_xlfn.IFNA(VLOOKUP(A5543,过往入选债券!A:D,4,0),2)</f>
        <v>2</v>
      </c>
      <c r="Y5543">
        <f>_xlfn.IFNA(VLOOKUP(C5543,[2]Sheet1!$A:$A,1,0),3)</f>
        <v>3</v>
      </c>
    </row>
    <row r="5544" spans="1:25" hidden="1" x14ac:dyDescent="0.2">
      <c r="A5544" s="21" t="s">
        <v>9753</v>
      </c>
      <c r="B5544" s="21" t="s">
        <v>9754</v>
      </c>
      <c r="C5544" s="37" t="s">
        <v>938</v>
      </c>
      <c r="D5544" s="26" t="str">
        <f>[1]!b_calc_yield(A5544,日期设置!$B$2,F5544,1,R5544,1,O5544,L5544,S5544,)</f>
        <v>Fetching...</v>
      </c>
      <c r="E5544" s="26">
        <f t="shared" si="172"/>
        <v>7.4234263397205957</v>
      </c>
      <c r="F5544" s="18">
        <f>[1]!b_dq_cleanprice($A5544,日期设置!B$2)</f>
        <v>99.348200000000006</v>
      </c>
      <c r="G5544" s="18" t="str">
        <f t="shared" si="173"/>
        <v>1.80 + 0</v>
      </c>
      <c r="H5544" s="27">
        <f>[1]!b_dq_pctchange($A5544,日期设置!$B$2,1)/100</f>
        <v>0</v>
      </c>
      <c r="I5544" s="26">
        <f>[1]!b_pq_pctchange(A5544,日期设置!$B$4,日期设置!$B$2,1)</f>
        <v>0</v>
      </c>
      <c r="J5544" s="26">
        <f>[1]!b_pq_pctchange(A5544,日期设置!$C$4,日期设置!$B$2,1)</f>
        <v>-0.55185461388695412</v>
      </c>
      <c r="K5544" s="52">
        <f>[1]!b_dq_amount($A5544,日期设置!B$2,2,10000)</f>
        <v>0</v>
      </c>
      <c r="L5544" s="26">
        <f>[1]!b_info_latestpar(A5544,日期设置!$B$2)</f>
        <v>100</v>
      </c>
      <c r="M5544" s="6">
        <f>[1]!b_info_outstandingbalance($A5544,日期设置!B$2)</f>
        <v>20</v>
      </c>
      <c r="N5544" s="7" t="str">
        <f>[1]!b_info_latestissurercreditrating2(A5544,日期设置!$B$2,"102","1")</f>
        <v>AAA</v>
      </c>
      <c r="O5544" s="8">
        <v>3.76</v>
      </c>
      <c r="P5544" s="9">
        <f>[1]!b_info_repurchasedate(A5544)</f>
        <v>0</v>
      </c>
      <c r="Q5544" s="8" t="s">
        <v>16763</v>
      </c>
      <c r="R5544" s="2" t="str">
        <f>IF((--IF(P5544=0,Q5544,P5544))&gt;(--日期设置!$B$2),IF(P5544=0,Q5544,P5544),Q5544)</f>
        <v>2023-01-09</v>
      </c>
      <c r="S5544" s="2" t="s">
        <v>18148</v>
      </c>
      <c r="T5544" s="8">
        <f>[1]!b_anal_ptmyear($A5544,日期设置!$B$2)</f>
        <v>1.8027397260273972</v>
      </c>
      <c r="U5544" s="8">
        <f>[1]!b_anal_termifexercise($A5544,日期设置!B$2)</f>
        <v>0</v>
      </c>
      <c r="V5544" s="10">
        <f>[1]!b_dq_dirtyprice(A5544,日期设置!$B$2)</f>
        <v>100.0899</v>
      </c>
      <c r="W5544" s="11">
        <f>IF(U5544=0,ROUNDUP((Q5544-日期设置!$B$2)/365,0),ROUNDUP((R5544-日期设置!$B$2)/365,0))</f>
        <v>2</v>
      </c>
      <c r="X5544" s="18">
        <f>_xlfn.IFNA(VLOOKUP(A5544,过往入选债券!A:D,4,0),2)</f>
        <v>2</v>
      </c>
      <c r="Y5544">
        <f>_xlfn.IFNA(VLOOKUP(C5544,[2]Sheet1!$A:$A,1,0),3)</f>
        <v>3</v>
      </c>
    </row>
    <row r="5545" spans="1:25" hidden="1" x14ac:dyDescent="0.2">
      <c r="A5545" s="21" t="s">
        <v>11041</v>
      </c>
      <c r="B5545" s="21" t="s">
        <v>11042</v>
      </c>
      <c r="C5545" s="37" t="s">
        <v>353</v>
      </c>
      <c r="D5545" s="26" t="str">
        <f>[1]!b_calc_yield(A5545,日期设置!$B$2,F5545,1,R5545,1,O5545,L5545,S5545,)</f>
        <v>Fetching...</v>
      </c>
      <c r="E5545" s="26">
        <f t="shared" si="172"/>
        <v>8.8367724648490409</v>
      </c>
      <c r="F5545" s="18">
        <f>[1]!b_dq_cleanprice($A5545,日期设置!B$2)</f>
        <v>98.563699999999997</v>
      </c>
      <c r="G5545" s="18" t="str">
        <f t="shared" si="173"/>
        <v>2.18 + 0</v>
      </c>
      <c r="H5545" s="27">
        <f>[1]!b_dq_pctchange($A5545,日期设置!$B$2,1)/100</f>
        <v>0</v>
      </c>
      <c r="I5545" s="26">
        <f>[1]!b_pq_pctchange(A5545,日期设置!$B$4,日期设置!$B$2,1)</f>
        <v>0</v>
      </c>
      <c r="J5545" s="26">
        <f>[1]!b_pq_pctchange(A5545,日期设置!$C$4,日期设置!$B$2,1)</f>
        <v>0</v>
      </c>
      <c r="K5545" s="52">
        <f>[1]!b_dq_amount($A5545,日期设置!B$2,2,10000)</f>
        <v>0</v>
      </c>
      <c r="L5545" s="26">
        <f>[1]!b_info_latestpar(A5545,日期设置!$B$2)</f>
        <v>100</v>
      </c>
      <c r="M5545" s="6">
        <f>[1]!b_info_outstandingbalance($A5545,日期设置!B$2)</f>
        <v>5</v>
      </c>
      <c r="N5545" s="7" t="str">
        <f>[1]!b_info_latestissurercreditrating2(A5545,日期设置!$B$2,"102","1")</f>
        <v>AAA</v>
      </c>
      <c r="O5545" s="8">
        <v>3.44</v>
      </c>
      <c r="P5545" s="9">
        <f>[1]!b_info_repurchasedate(A5545)</f>
        <v>0</v>
      </c>
      <c r="Q5545" s="8" t="s">
        <v>16919</v>
      </c>
      <c r="R5545" s="2" t="str">
        <f>IF((--IF(P5545=0,Q5545,P5545))&gt;(--日期设置!$B$2),IF(P5545=0,Q5545,P5545),Q5545)</f>
        <v>2023-05-29</v>
      </c>
      <c r="S5545" s="2" t="s">
        <v>18346</v>
      </c>
      <c r="T5545" s="8">
        <f>[1]!b_anal_ptmyear($A5545,日期设置!$B$2)</f>
        <v>2.1863013698630138</v>
      </c>
      <c r="U5545" s="8">
        <f>[1]!b_anal_termifexercise($A5545,日期设置!B$2)</f>
        <v>0</v>
      </c>
      <c r="V5545" s="10">
        <f>[1]!b_dq_dirtyprice(A5545,日期设置!$B$2)</f>
        <v>101.36279999999999</v>
      </c>
      <c r="W5545" s="11">
        <f>IF(U5545=0,ROUNDUP((Q5545-日期设置!$B$2)/365,0),ROUNDUP((R5545-日期设置!$B$2)/365,0))</f>
        <v>3</v>
      </c>
      <c r="X5545" s="18">
        <f>_xlfn.IFNA(VLOOKUP(A5545,过往入选债券!A:D,4,0),2)</f>
        <v>2</v>
      </c>
      <c r="Y5545">
        <f>_xlfn.IFNA(VLOOKUP(C5545,[2]Sheet1!$A:$A,1,0),3)</f>
        <v>3</v>
      </c>
    </row>
    <row r="5546" spans="1:25" hidden="1" x14ac:dyDescent="0.2">
      <c r="A5546" s="21" t="s">
        <v>8888</v>
      </c>
      <c r="B5546" s="21" t="s">
        <v>8889</v>
      </c>
      <c r="C5546" s="37" t="s">
        <v>8890</v>
      </c>
      <c r="D5546" s="26" t="str">
        <f>[1]!b_calc_yield(A5546,日期设置!$B$2,F5546,1,R5546,1,O5546,L5546,S5546,)</f>
        <v>Fetching...</v>
      </c>
      <c r="E5546" s="26">
        <f t="shared" si="172"/>
        <v>5.398939822040183</v>
      </c>
      <c r="F5546" s="18">
        <f>[1]!b_dq_cleanprice($A5546,日期设置!B$2)</f>
        <v>100.44540000000001</v>
      </c>
      <c r="G5546" s="18" t="str">
        <f t="shared" si="173"/>
        <v>1.33 + 0</v>
      </c>
      <c r="H5546" s="27">
        <f>[1]!b_dq_pctchange($A5546,日期设置!$B$2,1)/100</f>
        <v>0</v>
      </c>
      <c r="I5546" s="26">
        <f>[1]!b_pq_pctchange(A5546,日期设置!$B$4,日期设置!$B$2,1)</f>
        <v>0</v>
      </c>
      <c r="J5546" s="26">
        <f>[1]!b_pq_pctchange(A5546,日期设置!$C$4,日期设置!$B$2,1)</f>
        <v>0</v>
      </c>
      <c r="K5546" s="52">
        <f>[1]!b_dq_amount($A5546,日期设置!B$2,2,10000)</f>
        <v>0</v>
      </c>
      <c r="L5546" s="26">
        <f>[1]!b_info_latestpar(A5546,日期设置!$B$2)</f>
        <v>100</v>
      </c>
      <c r="M5546" s="6">
        <f>[1]!b_info_outstandingbalance($A5546,日期设置!B$2)</f>
        <v>3</v>
      </c>
      <c r="N5546" s="7" t="str">
        <f>[1]!b_info_latestissurercreditrating2(A5546,日期设置!$B$2,"102","1")</f>
        <v>AA+</v>
      </c>
      <c r="O5546" s="8">
        <v>4.5</v>
      </c>
      <c r="P5546" s="9">
        <f>[1]!b_info_repurchasedate(A5546)</f>
        <v>0</v>
      </c>
      <c r="Q5546" s="8" t="s">
        <v>17012</v>
      </c>
      <c r="R5546" s="2" t="str">
        <f>IF((--IF(P5546=0,Q5546,P5546))&gt;(--日期设置!$B$2),IF(P5546=0,Q5546,P5546),Q5546)</f>
        <v>2022-07-24</v>
      </c>
      <c r="S5546" s="2" t="s">
        <v>18443</v>
      </c>
      <c r="T5546" s="8">
        <f>[1]!b_anal_ptmyear($A5546,日期设置!$B$2)</f>
        <v>1.3397260273972602</v>
      </c>
      <c r="U5546" s="8">
        <f>[1]!b_anal_termifexercise($A5546,日期设置!B$2)</f>
        <v>0</v>
      </c>
      <c r="V5546" s="10">
        <f>[1]!b_dq_dirtyprice(A5546,日期设置!$B$2)</f>
        <v>103.4166</v>
      </c>
      <c r="W5546" s="11">
        <f>IF(U5546=0,ROUNDUP((Q5546-日期设置!$B$2)/365,0),ROUNDUP((R5546-日期设置!$B$2)/365,0))</f>
        <v>2</v>
      </c>
      <c r="X5546" s="18">
        <f>_xlfn.IFNA(VLOOKUP(A5546,过往入选债券!A:D,4,0),2)</f>
        <v>2</v>
      </c>
      <c r="Y5546">
        <f>_xlfn.IFNA(VLOOKUP(C5546,[2]Sheet1!$A:$A,1,0),3)</f>
        <v>3</v>
      </c>
    </row>
    <row r="5547" spans="1:25" hidden="1" x14ac:dyDescent="0.2">
      <c r="A5547" s="21" t="s">
        <v>9853</v>
      </c>
      <c r="B5547" s="21" t="s">
        <v>9854</v>
      </c>
      <c r="C5547" s="37" t="s">
        <v>4806</v>
      </c>
      <c r="D5547" s="26" t="str">
        <f>[1]!b_calc_yield(A5547,日期设置!$B$2,F5547,1,R5547,1,O5547,L5547,S5547,)</f>
        <v>Fetching...</v>
      </c>
      <c r="E5547" s="26">
        <f t="shared" si="172"/>
        <v>15.708835866161719</v>
      </c>
      <c r="F5547" s="18">
        <f>[1]!b_dq_cleanprice($A5547,日期设置!B$2)</f>
        <v>99.9</v>
      </c>
      <c r="G5547" s="18" t="str">
        <f t="shared" si="173"/>
        <v>3.82 + 0</v>
      </c>
      <c r="H5547" s="27">
        <f>[1]!b_dq_pctchange($A5547,日期设置!$B$2,1)/100</f>
        <v>0</v>
      </c>
      <c r="I5547" s="26">
        <f>[1]!b_pq_pctchange(A5547,日期设置!$B$4,日期设置!$B$2,1)</f>
        <v>0</v>
      </c>
      <c r="J5547" s="26">
        <f>[1]!b_pq_pctchange(A5547,日期设置!$C$4,日期设置!$B$2,1)</f>
        <v>0.33142512805063024</v>
      </c>
      <c r="K5547" s="52">
        <f>[1]!b_dq_amount($A5547,日期设置!B$2,2,10000)</f>
        <v>0</v>
      </c>
      <c r="L5547" s="26">
        <f>[1]!b_info_latestpar(A5547,日期设置!$B$2)</f>
        <v>100</v>
      </c>
      <c r="M5547" s="6">
        <f>[1]!b_info_outstandingbalance($A5547,日期设置!B$2)</f>
        <v>6</v>
      </c>
      <c r="N5547" s="7" t="str">
        <f>[1]!b_info_latestissurercreditrating2(A5547,日期设置!$B$2,"102","1")</f>
        <v>AA+</v>
      </c>
      <c r="O5547" s="8">
        <v>4.1100000000000003</v>
      </c>
      <c r="P5547" s="9">
        <f>[1]!b_info_repurchasedate(A5547)</f>
        <v>0</v>
      </c>
      <c r="Q5547" s="8" t="s">
        <v>17002</v>
      </c>
      <c r="R5547" s="2" t="str">
        <f>IF((--IF(P5547=0,Q5547,P5547))&gt;(--日期设置!$B$2),IF(P5547=0,Q5547,P5547),Q5547)</f>
        <v>2025-01-16</v>
      </c>
      <c r="S5547" s="2" t="s">
        <v>18283</v>
      </c>
      <c r="T5547" s="8">
        <f>[1]!b_anal_ptmyear($A5547,日期设置!$B$2)</f>
        <v>3.8219178082191778</v>
      </c>
      <c r="U5547" s="8">
        <f>[1]!b_anal_termifexercise($A5547,日期设置!B$2)</f>
        <v>0</v>
      </c>
      <c r="V5547" s="10">
        <f>[1]!b_dq_dirtyprice(A5547,日期设置!$B$2)</f>
        <v>100.6319</v>
      </c>
      <c r="W5547" s="11">
        <f>IF(U5547=0,ROUNDUP((Q5547-日期设置!$B$2)/365,0),ROUNDUP((R5547-日期设置!$B$2)/365,0))</f>
        <v>4</v>
      </c>
      <c r="X5547" s="18">
        <f>_xlfn.IFNA(VLOOKUP(A5547,过往入选债券!A:D,4,0),2)</f>
        <v>2</v>
      </c>
      <c r="Y5547">
        <f>_xlfn.IFNA(VLOOKUP(C5547,[2]Sheet1!$A:$A,1,0),3)</f>
        <v>3</v>
      </c>
    </row>
    <row r="5548" spans="1:25" hidden="1" x14ac:dyDescent="0.2">
      <c r="A5548" s="21" t="s">
        <v>12997</v>
      </c>
      <c r="B5548" s="21" t="s">
        <v>12998</v>
      </c>
      <c r="C5548" s="37" t="s">
        <v>12999</v>
      </c>
      <c r="D5548" s="26" t="str">
        <f>[1]!b_calc_yield(A5548,日期设置!$B$2,F5548,1,R5548,1,O5548,L5548,S5548,)</f>
        <v>Fetching...</v>
      </c>
      <c r="E5548" s="26">
        <f t="shared" si="172"/>
        <v>27.303343180905681</v>
      </c>
      <c r="F5548" s="18">
        <f>[1]!b_dq_cleanprice($A5548,日期设置!B$2)</f>
        <v>79.971199999999996</v>
      </c>
      <c r="G5548" s="18" t="str">
        <f t="shared" si="173"/>
        <v>5.00 + 0</v>
      </c>
      <c r="H5548" s="27">
        <f>[1]!b_dq_pctchange($A5548,日期设置!$B$2,1)/100</f>
        <v>0</v>
      </c>
      <c r="I5548" s="26">
        <f>[1]!b_pq_pctchange(A5548,日期设置!$B$4,日期设置!$B$2,1)</f>
        <v>4.3415179590755679</v>
      </c>
      <c r="J5548" s="26">
        <f>[1]!b_pq_pctchange(A5548,日期设置!$C$4,日期设置!$B$2,1)</f>
        <v>4.6428431231435487</v>
      </c>
      <c r="K5548" s="52">
        <f>[1]!b_dq_amount($A5548,日期设置!B$2,2,10000)</f>
        <v>0</v>
      </c>
      <c r="L5548" s="26">
        <f>[1]!b_info_latestpar(A5548,日期设置!$B$2)</f>
        <v>80</v>
      </c>
      <c r="M5548" s="6">
        <f>[1]!b_info_outstandingbalance($A5548,日期设置!B$2)</f>
        <v>24</v>
      </c>
      <c r="N5548" s="7" t="str">
        <f>[1]!b_info_latestissurercreditrating2(A5548,日期设置!$B$2,"102","1")</f>
        <v>AA+</v>
      </c>
      <c r="O5548" s="8">
        <v>4.37</v>
      </c>
      <c r="P5548" s="9">
        <f>[1]!b_info_repurchasedate(A5548)</f>
        <v>0</v>
      </c>
      <c r="Q5548" s="8" t="s">
        <v>16779</v>
      </c>
      <c r="R5548" s="2" t="str">
        <f>IF((--IF(P5548=0,Q5548,P5548))&gt;(--日期设置!$B$2),IF(P5548=0,Q5548,P5548),Q5548)</f>
        <v>2026-03-25</v>
      </c>
      <c r="S5548" s="2" t="s">
        <v>18011</v>
      </c>
      <c r="T5548" s="8">
        <f>[1]!b_anal_ptmyear($A5548,日期设置!$B$2)</f>
        <v>5.0082191780821921</v>
      </c>
      <c r="U5548" s="8">
        <f>[1]!b_anal_termifexercise($A5548,日期设置!B$2)</f>
        <v>0</v>
      </c>
      <c r="V5548" s="10">
        <f>[1]!b_dq_dirtyprice(A5548,日期设置!$B$2)</f>
        <v>83.438500000000005</v>
      </c>
      <c r="W5548" s="11">
        <f>IF(U5548=0,ROUNDUP((Q5548-日期设置!$B$2)/365,0),ROUNDUP((R5548-日期设置!$B$2)/365,0))</f>
        <v>6</v>
      </c>
      <c r="X5548" s="18">
        <f>_xlfn.IFNA(VLOOKUP(A5548,过往入选债券!A:D,4,0),2)</f>
        <v>2</v>
      </c>
      <c r="Y5548">
        <f>_xlfn.IFNA(VLOOKUP(C5548,[2]Sheet1!$A:$A,1,0),3)</f>
        <v>3</v>
      </c>
    </row>
    <row r="5549" spans="1:25" hidden="1" x14ac:dyDescent="0.2">
      <c r="A5549" s="21" t="s">
        <v>2151</v>
      </c>
      <c r="B5549" s="21" t="s">
        <v>2152</v>
      </c>
      <c r="C5549" s="37" t="s">
        <v>1373</v>
      </c>
      <c r="D5549" s="26" t="str">
        <f>[1]!b_calc_yield(A5549,日期设置!$B$2,F5549,1,R5549,1,O5549,L5549,S5549,)</f>
        <v>Fetching...</v>
      </c>
      <c r="E5549" s="26">
        <f t="shared" si="172"/>
        <v>2.468085431085143</v>
      </c>
      <c r="F5549" s="18">
        <f>[1]!b_dq_cleanprice($A5549,日期设置!B$2)</f>
        <v>101.85</v>
      </c>
      <c r="G5549" s="18" t="str">
        <f t="shared" si="173"/>
        <v>2.59 + 0.59</v>
      </c>
      <c r="H5549" s="27">
        <f>[1]!b_dq_pctchange($A5549,日期设置!$B$2,1)/100</f>
        <v>0</v>
      </c>
      <c r="I5549" s="26">
        <f>[1]!b_pq_pctchange(A5549,日期设置!$B$4,日期设置!$B$2,1)</f>
        <v>0</v>
      </c>
      <c r="J5549" s="26">
        <f>[1]!b_pq_pctchange(A5549,日期设置!$C$4,日期设置!$B$2,1)</f>
        <v>-0.54623891947419945</v>
      </c>
      <c r="K5549" s="52">
        <f>[1]!b_dq_amount($A5549,日期设置!B$2,2,10000)</f>
        <v>0</v>
      </c>
      <c r="L5549" s="26">
        <f>[1]!b_info_latestpar(A5549,日期设置!$B$2)</f>
        <v>100</v>
      </c>
      <c r="M5549" s="6">
        <f>[1]!b_info_outstandingbalance($A5549,日期设置!B$2)</f>
        <v>7</v>
      </c>
      <c r="N5549" s="7">
        <f>[1]!b_info_latestissurercreditrating2(A5549,日期设置!$B$2,"102","1")</f>
        <v>0</v>
      </c>
      <c r="O5549" s="8">
        <v>7.43</v>
      </c>
      <c r="P5549" s="9" t="str">
        <f>[1]!b_info_repurchasedate(A5549)</f>
        <v>2021-10-26</v>
      </c>
      <c r="Q5549" s="8" t="s">
        <v>16105</v>
      </c>
      <c r="R5549" s="2" t="str">
        <f>IF((--IF(P5549=0,Q5549,P5549))&gt;(--日期设置!$B$2),IF(P5549=0,Q5549,P5549),Q5549)</f>
        <v>2021-10-26</v>
      </c>
      <c r="S5549" s="2" t="s">
        <v>17890</v>
      </c>
      <c r="T5549" s="8">
        <f>[1]!b_anal_ptmyear($A5549,日期设置!$B$2)</f>
        <v>2.5972602739726027</v>
      </c>
      <c r="U5549" s="8">
        <f>[1]!b_anal_termifexercise($A5549,日期设置!B$2)</f>
        <v>0.59726027397260273</v>
      </c>
      <c r="V5549" s="10">
        <f>[1]!b_dq_dirtyprice(A5549,日期设置!$B$2)</f>
        <v>104.8424</v>
      </c>
      <c r="W5549" s="11">
        <f>IF(U5549=0,ROUNDUP((Q5549-日期设置!$B$2)/365,0),ROUNDUP((R5549-日期设置!$B$2)/365,0))</f>
        <v>1</v>
      </c>
      <c r="X5549" s="18">
        <f>_xlfn.IFNA(VLOOKUP(A5549,过往入选债券!A:D,4,0),2)</f>
        <v>2</v>
      </c>
      <c r="Y5549">
        <f>_xlfn.IFNA(VLOOKUP(C5549,[2]Sheet1!$A:$A,1,0),3)</f>
        <v>3</v>
      </c>
    </row>
    <row r="5550" spans="1:25" hidden="1" x14ac:dyDescent="0.2">
      <c r="A5550" s="21" t="s">
        <v>3028</v>
      </c>
      <c r="B5550" s="21" t="s">
        <v>3029</v>
      </c>
      <c r="C5550" s="37" t="s">
        <v>3030</v>
      </c>
      <c r="D5550" s="26" t="str">
        <f>[1]!b_calc_yield(A5550,日期设置!$B$2,F5550,1,R5550,1,O5550,L5550,S5550,)</f>
        <v>Fetching...</v>
      </c>
      <c r="E5550" s="26">
        <f t="shared" si="172"/>
        <v>4.3415573451713652</v>
      </c>
      <c r="F5550" s="18">
        <f>[1]!b_dq_cleanprice($A5550,日期设置!B$2)</f>
        <v>100.9025</v>
      </c>
      <c r="G5550" s="18" t="str">
        <f t="shared" si="173"/>
        <v>1.09 + 0</v>
      </c>
      <c r="H5550" s="27">
        <f>[1]!b_dq_pctchange($A5550,日期设置!$B$2,1)/100</f>
        <v>0</v>
      </c>
      <c r="I5550" s="26">
        <f>[1]!b_pq_pctchange(A5550,日期设置!$B$4,日期设置!$B$2,1)</f>
        <v>0</v>
      </c>
      <c r="J5550" s="26">
        <f>[1]!b_pq_pctchange(A5550,日期设置!$C$4,日期设置!$B$2,1)</f>
        <v>0</v>
      </c>
      <c r="K5550" s="52">
        <f>[1]!b_dq_amount($A5550,日期设置!B$2,2,10000)</f>
        <v>0</v>
      </c>
      <c r="L5550" s="26">
        <f>[1]!b_info_latestpar(A5550,日期设置!$B$2)</f>
        <v>100</v>
      </c>
      <c r="M5550" s="6">
        <f>[1]!b_info_outstandingbalance($A5550,日期设置!B$2)</f>
        <v>4</v>
      </c>
      <c r="N5550" s="7">
        <f>[1]!b_info_latestissurercreditrating2(A5550,日期设置!$B$2,"102","1")</f>
        <v>0</v>
      </c>
      <c r="O5550" s="8">
        <v>5</v>
      </c>
      <c r="P5550" s="9">
        <f>[1]!b_info_repurchasedate(A5550)</f>
        <v>0</v>
      </c>
      <c r="Q5550" s="8" t="s">
        <v>16423</v>
      </c>
      <c r="R5550" s="2" t="str">
        <f>IF((--IF(P5550=0,Q5550,P5550))&gt;(--日期设置!$B$2),IF(P5550=0,Q5550,P5550),Q5550)</f>
        <v>2022-04-26</v>
      </c>
      <c r="S5550" s="2" t="s">
        <v>17815</v>
      </c>
      <c r="T5550" s="8">
        <f>[1]!b_anal_ptmyear($A5550,日期设置!$B$2)</f>
        <v>1.095890410958904</v>
      </c>
      <c r="U5550" s="8">
        <f>[1]!b_anal_termifexercise($A5550,日期设置!B$2)</f>
        <v>0</v>
      </c>
      <c r="V5550" s="10">
        <f>[1]!b_dq_dirtyprice(A5550,日期设置!$B$2)</f>
        <v>105.423</v>
      </c>
      <c r="W5550" s="11">
        <f>IF(U5550=0,ROUNDUP((Q5550-日期设置!$B$2)/365,0),ROUNDUP((R5550-日期设置!$B$2)/365,0))</f>
        <v>2</v>
      </c>
      <c r="X5550" s="18">
        <f>_xlfn.IFNA(VLOOKUP(A5550,过往入选债券!A:D,4,0),2)</f>
        <v>2</v>
      </c>
      <c r="Y5550">
        <f>_xlfn.IFNA(VLOOKUP(C5550,[2]Sheet1!$A:$A,1,0),3)</f>
        <v>3</v>
      </c>
    </row>
    <row r="5551" spans="1:25" hidden="1" x14ac:dyDescent="0.2">
      <c r="A5551" s="28" t="s">
        <v>21807</v>
      </c>
      <c r="B5551" s="28" t="s">
        <v>21985</v>
      </c>
      <c r="C5551" s="39" t="s">
        <v>10013</v>
      </c>
      <c r="D5551" s="26" t="str">
        <f>[1]!b_calc_yield(A5551,日期设置!$B$2,F5551,1,R5551,1,O5551,L5551,S5551,)</f>
        <v>Fetching...</v>
      </c>
      <c r="E5551" s="26">
        <f t="shared" si="172"/>
        <v>11.172218730358274</v>
      </c>
      <c r="F5551" s="18">
        <f>[1]!b_dq_cleanprice($A5551,日期设置!B$2)</f>
        <v>100.66670000000001</v>
      </c>
      <c r="G5551" s="18" t="str">
        <f t="shared" si="173"/>
        <v>4.73 + 2.73</v>
      </c>
      <c r="H5551" s="27">
        <f>[1]!b_dq_pctchange($A5551,日期设置!$B$2,1)/100</f>
        <v>0</v>
      </c>
      <c r="I5551" s="26">
        <f>[1]!b_pq_pctchange(A5551,日期设置!$B$4,日期设置!$B$2,1)</f>
        <v>0</v>
      </c>
      <c r="J5551" s="26">
        <f>[1]!b_pq_pctchange(A5551,日期设置!$C$4,日期设置!$B$2,1)</f>
        <v>0</v>
      </c>
      <c r="K5551" s="52">
        <f>[1]!b_dq_amount($A5551,日期设置!B$2,2,10000)</f>
        <v>0</v>
      </c>
      <c r="L5551" s="26">
        <f>[1]!b_info_latestpar(A5551,日期设置!$B$2)</f>
        <v>100</v>
      </c>
      <c r="M5551" s="6">
        <f>[1]!b_info_outstandingbalance($A5551,日期设置!B$2)</f>
        <v>5</v>
      </c>
      <c r="N5551" s="7" t="str">
        <f>[1]!b_info_latestissurercreditrating2(A5551,日期设置!$B$2,"102","1")</f>
        <v>AA+</v>
      </c>
      <c r="O5551" s="43">
        <v>4.4000000000000004</v>
      </c>
      <c r="P5551" s="9" t="str">
        <f>[1]!b_info_repurchasedate(A5551)</f>
        <v>2023-12-16</v>
      </c>
      <c r="Q5551" s="31" t="s">
        <v>22167</v>
      </c>
      <c r="R5551" s="2" t="str">
        <f>IF((--IF(P5551=0,Q5551,P5551))&gt;(--日期设置!$B$2),IF(P5551=0,Q5551,P5551),Q5551)</f>
        <v>2023-12-16</v>
      </c>
      <c r="S5551" s="31" t="s">
        <v>16482</v>
      </c>
      <c r="T5551" s="8">
        <f>[1]!b_anal_ptmyear($A5551,日期设置!$B$2)</f>
        <v>4.7369863013698632</v>
      </c>
      <c r="U5551" s="8">
        <f>[1]!b_anal_termifexercise($A5551,日期设置!B$2)</f>
        <v>2.7369863013698632</v>
      </c>
      <c r="V5551" s="10">
        <f>[1]!b_dq_dirtyprice(A5551,日期设置!$B$2)</f>
        <v>101.824</v>
      </c>
      <c r="W5551" s="11">
        <f>IF(U5551=0,ROUNDUP((Q5551-日期设置!$B$2)/365,0),ROUNDUP((R5551-日期设置!$B$2)/365,0))</f>
        <v>3</v>
      </c>
      <c r="X5551" s="18">
        <f>_xlfn.IFNA(VLOOKUP(A5551,过往入选债券!A:D,4,0),2)</f>
        <v>2</v>
      </c>
      <c r="Y5551">
        <f>_xlfn.IFNA(VLOOKUP(C5551,[2]Sheet1!$A:$A,1,0),3)</f>
        <v>3</v>
      </c>
    </row>
    <row r="5552" spans="1:25" hidden="1" x14ac:dyDescent="0.2">
      <c r="A5552" s="21" t="s">
        <v>10197</v>
      </c>
      <c r="B5552" s="21" t="s">
        <v>10198</v>
      </c>
      <c r="C5552" s="37" t="s">
        <v>258</v>
      </c>
      <c r="D5552" s="26" t="str">
        <f>[1]!b_calc_yield(A5552,日期设置!$B$2,F5552,1,R5552,1,O5552,L5552,S5552,)</f>
        <v>Fetching...</v>
      </c>
      <c r="E5552" s="26">
        <f t="shared" si="172"/>
        <v>8.2291661388636861</v>
      </c>
      <c r="F5552" s="18">
        <f>[1]!b_dq_cleanprice($A5552,日期设置!B$2)</f>
        <v>98.632900000000006</v>
      </c>
      <c r="G5552" s="18" t="str">
        <f t="shared" si="173"/>
        <v>1.98 + 0</v>
      </c>
      <c r="H5552" s="27">
        <f>[1]!b_dq_pctchange($A5552,日期设置!$B$2,1)/100</f>
        <v>0</v>
      </c>
      <c r="I5552" s="26">
        <f>[1]!b_pq_pctchange(A5552,日期设置!$B$4,日期设置!$B$2,1)</f>
        <v>0</v>
      </c>
      <c r="J5552" s="26">
        <f>[1]!b_pq_pctchange(A5552,日期设置!$C$4,日期设置!$B$2,1)</f>
        <v>0</v>
      </c>
      <c r="K5552" s="52">
        <f>[1]!b_dq_amount($A5552,日期设置!B$2,2,10000)</f>
        <v>0</v>
      </c>
      <c r="L5552" s="26">
        <f>[1]!b_info_latestpar(A5552,日期设置!$B$2)</f>
        <v>100</v>
      </c>
      <c r="M5552" s="6">
        <f>[1]!b_info_outstandingbalance($A5552,日期设置!B$2)</f>
        <v>5</v>
      </c>
      <c r="N5552" s="7" t="str">
        <f>[1]!b_info_latestissurercreditrating2(A5552,日期设置!$B$2,"102","1")</f>
        <v>AAA</v>
      </c>
      <c r="O5552" s="8">
        <v>3.4</v>
      </c>
      <c r="P5552" s="9">
        <f>[1]!b_info_repurchasedate(A5552)</f>
        <v>0</v>
      </c>
      <c r="Q5552" s="8" t="s">
        <v>16796</v>
      </c>
      <c r="R5552" s="2" t="str">
        <f>IF((--IF(P5552=0,Q5552,P5552))&gt;(--日期设置!$B$2),IF(P5552=0,Q5552,P5552),Q5552)</f>
        <v>2023-03-17</v>
      </c>
      <c r="S5552" s="2" t="s">
        <v>18498</v>
      </c>
      <c r="T5552" s="8">
        <f>[1]!b_anal_ptmyear($A5552,日期设置!$B$2)</f>
        <v>1.9863013698630136</v>
      </c>
      <c r="U5552" s="8">
        <f>[1]!b_anal_termifexercise($A5552,日期设置!B$2)</f>
        <v>0</v>
      </c>
      <c r="V5552" s="10">
        <f>[1]!b_dq_dirtyprice(A5552,日期设置!$B$2)</f>
        <v>98.679500000000004</v>
      </c>
      <c r="W5552" s="11">
        <f>IF(U5552=0,ROUNDUP((Q5552-日期设置!$B$2)/365,0),ROUNDUP((R5552-日期设置!$B$2)/365,0))</f>
        <v>2</v>
      </c>
      <c r="X5552" s="18">
        <f>_xlfn.IFNA(VLOOKUP(A5552,过往入选债券!A:D,4,0),2)</f>
        <v>2</v>
      </c>
      <c r="Y5552">
        <f>_xlfn.IFNA(VLOOKUP(C5552,[2]Sheet1!$A:$A,1,0),3)</f>
        <v>3</v>
      </c>
    </row>
    <row r="5553" spans="1:25" hidden="1" x14ac:dyDescent="0.2">
      <c r="A5553" s="28" t="s">
        <v>22264</v>
      </c>
      <c r="B5553" s="28" t="s">
        <v>22265</v>
      </c>
      <c r="C5553" s="39" t="s">
        <v>5428</v>
      </c>
      <c r="D5553" s="26">
        <f>[1]!b_calc_yield(A5553,日期设置!$B$2,F5553,1,R5553,1,O5553,L5553,S5553,)</f>
        <v>4.1304401657206151</v>
      </c>
      <c r="E5553" s="26">
        <f t="shared" si="172"/>
        <v>20.04985095902061</v>
      </c>
      <c r="F5553" s="18">
        <f>[1]!b_dq_cleanprice($A5553,日期设置!B$2)</f>
        <v>101.08969999999999</v>
      </c>
      <c r="G5553" s="18" t="str">
        <f t="shared" si="173"/>
        <v>9.88 + 4.89</v>
      </c>
      <c r="H5553" s="27">
        <f>[1]!b_dq_pctchange($A5553,日期设置!$B$2,1)/100</f>
        <v>0</v>
      </c>
      <c r="I5553" s="26">
        <f>[1]!b_pq_pctchange(A5553,日期设置!$B$4,日期设置!$B$2,1)</f>
        <v>-6.924495303303051E-4</v>
      </c>
      <c r="J5553" s="26">
        <f>[1]!b_pq_pctchange(A5553,日期设置!$C$4,日期设置!$B$2,1)</f>
        <v>1.0896999999999935</v>
      </c>
      <c r="K5553" s="52">
        <f>[1]!b_dq_amount($A5553,日期设置!B$2,2,10000)</f>
        <v>0</v>
      </c>
      <c r="L5553" s="26">
        <f>[1]!b_info_latestpar(A5553,日期设置!$B$2)</f>
        <v>100</v>
      </c>
      <c r="M5553" s="6">
        <f>[1]!b_info_outstandingbalance($A5553,日期设置!B$2)</f>
        <v>25</v>
      </c>
      <c r="N5553" s="7" t="str">
        <f>[1]!b_info_latestissurercreditrating2(A5553,日期设置!$B$2,"102","1")</f>
        <v>AAA</v>
      </c>
      <c r="O5553" s="43">
        <v>4.3899999999999997</v>
      </c>
      <c r="P5553" s="9" t="str">
        <f>[1]!b_info_repurchasedate(A5553)</f>
        <v>2026-02-09</v>
      </c>
      <c r="Q5553" s="31" t="s">
        <v>23431</v>
      </c>
      <c r="R5553" s="2" t="str">
        <f>IF((--IF(P5553=0,Q5553,P5553))&gt;(--日期设置!$B$2),IF(P5553=0,Q5553,P5553),Q5553)</f>
        <v>2026-02-09</v>
      </c>
      <c r="S5553" s="2" t="s">
        <v>23074</v>
      </c>
      <c r="T5553" s="8">
        <f>[1]!b_anal_ptmyear($A5553,日期设置!$B$2)</f>
        <v>9.8876712328767127</v>
      </c>
      <c r="U5553" s="8">
        <f>[1]!b_anal_termifexercise($A5553,日期设置!B$2)</f>
        <v>4.8904109589041092</v>
      </c>
      <c r="V5553" s="10">
        <f>[1]!b_dq_dirtyprice(A5553,日期设置!$B$2)</f>
        <v>101.58280000000001</v>
      </c>
      <c r="W5553" s="11">
        <f>IF(U5553=0,ROUNDUP((Q5553-日期设置!$B$2)/365,0),ROUNDUP((R5553-日期设置!$B$2)/365,0))</f>
        <v>5</v>
      </c>
      <c r="X5553" s="18">
        <f>_xlfn.IFNA(VLOOKUP(A5553,过往入选债券!A:D,4,0),2)</f>
        <v>2</v>
      </c>
      <c r="Y5553">
        <f>_xlfn.IFNA(VLOOKUP(C5553,[2]Sheet1!$A:$A,1,0),3)</f>
        <v>3</v>
      </c>
    </row>
    <row r="5554" spans="1:25" hidden="1" x14ac:dyDescent="0.2">
      <c r="A5554" s="21" t="s">
        <v>9678</v>
      </c>
      <c r="B5554" s="21" t="s">
        <v>9679</v>
      </c>
      <c r="C5554" s="37" t="s">
        <v>329</v>
      </c>
      <c r="D5554" s="26" t="str">
        <f>[1]!b_calc_yield(A5554,日期设置!$B$2,F5554,1,R5554,1,O5554,L5554,S5554,)</f>
        <v>Fetching...</v>
      </c>
      <c r="E5554" s="26">
        <f t="shared" si="172"/>
        <v>7.1334629403656091</v>
      </c>
      <c r="F5554" s="18">
        <f>[1]!b_dq_cleanprice($A5554,日期设置!B$2)</f>
        <v>100.0523</v>
      </c>
      <c r="G5554" s="18" t="str">
        <f t="shared" si="173"/>
        <v>3.74 + 1.74</v>
      </c>
      <c r="H5554" s="27">
        <f>[1]!b_dq_pctchange($A5554,日期设置!$B$2,1)/100</f>
        <v>0</v>
      </c>
      <c r="I5554" s="26">
        <f>[1]!b_pq_pctchange(A5554,日期设置!$B$4,日期设置!$B$2,1)</f>
        <v>0</v>
      </c>
      <c r="J5554" s="26">
        <f>[1]!b_pq_pctchange(A5554,日期设置!$C$4,日期设置!$B$2,1)</f>
        <v>0.32719651846058534</v>
      </c>
      <c r="K5554" s="52">
        <f>[1]!b_dq_amount($A5554,日期设置!B$2,2,10000)</f>
        <v>0</v>
      </c>
      <c r="L5554" s="26">
        <f>[1]!b_info_latestpar(A5554,日期设置!$B$2)</f>
        <v>100</v>
      </c>
      <c r="M5554" s="6">
        <f>[1]!b_info_outstandingbalance($A5554,日期设置!B$2)</f>
        <v>10</v>
      </c>
      <c r="N5554" s="7" t="str">
        <f>[1]!b_info_latestissurercreditrating2(A5554,日期设置!$B$2,"102","1")</f>
        <v>AA+</v>
      </c>
      <c r="O5554" s="8">
        <v>4.17</v>
      </c>
      <c r="P5554" s="9" t="str">
        <f>[1]!b_info_repurchasedate(A5554)</f>
        <v>2022-12-18</v>
      </c>
      <c r="Q5554" s="8" t="s">
        <v>16420</v>
      </c>
      <c r="R5554" s="2" t="str">
        <f>IF((--IF(P5554=0,Q5554,P5554))&gt;(--日期设置!$B$2),IF(P5554=0,Q5554,P5554),Q5554)</f>
        <v>2022-12-18</v>
      </c>
      <c r="S5554" s="2" t="s">
        <v>18190</v>
      </c>
      <c r="T5554" s="8">
        <f>[1]!b_anal_ptmyear($A5554,日期设置!$B$2)</f>
        <v>3.7424657534246575</v>
      </c>
      <c r="U5554" s="8">
        <f>[1]!b_anal_termifexercise($A5554,日期设置!B$2)</f>
        <v>1.7424657534246575</v>
      </c>
      <c r="V5554" s="10">
        <f>[1]!b_dq_dirtyprice(A5554,日期设置!$B$2)</f>
        <v>101.1262</v>
      </c>
      <c r="W5554" s="11">
        <f>IF(U5554=0,ROUNDUP((Q5554-日期设置!$B$2)/365,0),ROUNDUP((R5554-日期设置!$B$2)/365,0))</f>
        <v>2</v>
      </c>
      <c r="X5554" s="18">
        <f>_xlfn.IFNA(VLOOKUP(A5554,过往入选债券!A:D,4,0),2)</f>
        <v>2</v>
      </c>
      <c r="Y5554" s="45">
        <f>_xlfn.IFNA(VLOOKUP(C5554,[2]Sheet1!$A:$A,1,0),3)</f>
        <v>3</v>
      </c>
    </row>
    <row r="5555" spans="1:25" hidden="1" x14ac:dyDescent="0.2">
      <c r="A5555" s="21" t="s">
        <v>5711</v>
      </c>
      <c r="B5555" s="21" t="s">
        <v>5712</v>
      </c>
      <c r="C5555" s="37" t="s">
        <v>5428</v>
      </c>
      <c r="D5555" s="26" t="str">
        <f>[1]!b_calc_yield(A5555,日期设置!$B$2,F5555,1,R5555,1,O5555,L5555,S5555,)</f>
        <v>Fetching...</v>
      </c>
      <c r="E5555" s="26">
        <f t="shared" si="172"/>
        <v>5.3007097956723426</v>
      </c>
      <c r="F5555" s="18">
        <f>[1]!b_dq_cleanprice($A5555,日期设置!B$2)</f>
        <v>101.8925</v>
      </c>
      <c r="G5555" s="18" t="str">
        <f t="shared" si="173"/>
        <v>1.32 + 1.32</v>
      </c>
      <c r="H5555" s="27">
        <f>[1]!b_dq_pctchange($A5555,日期设置!$B$2,1)/100</f>
        <v>0</v>
      </c>
      <c r="I5555" s="26">
        <f>[1]!b_pq_pctchange(A5555,日期设置!$B$4,日期设置!$B$2,1)</f>
        <v>0</v>
      </c>
      <c r="J5555" s="26">
        <f>[1]!b_pq_pctchange(A5555,日期设置!$C$4,日期设置!$B$2,1)</f>
        <v>-0.18495062268995449</v>
      </c>
      <c r="K5555" s="52">
        <f>[1]!b_dq_amount($A5555,日期设置!B$2,2,10000)</f>
        <v>0</v>
      </c>
      <c r="L5555" s="26">
        <f>[1]!b_info_latestpar(A5555,日期设置!$B$2)</f>
        <v>100</v>
      </c>
      <c r="M5555" s="6">
        <f>[1]!b_info_outstandingbalance($A5555,日期设置!B$2)</f>
        <v>19</v>
      </c>
      <c r="N5555" s="7" t="str">
        <f>[1]!b_info_latestissurercreditrating2(A5555,日期设置!$B$2,"102","1")</f>
        <v>AAA</v>
      </c>
      <c r="O5555" s="8">
        <v>5.64</v>
      </c>
      <c r="P5555" s="9">
        <f>[1]!b_info_repurchasedate(A5555)</f>
        <v>0</v>
      </c>
      <c r="Q5555" s="8" t="s">
        <v>16431</v>
      </c>
      <c r="R5555" s="2" t="str">
        <f>IF((--IF(P5555=0,Q5555,P5555))&gt;(--日期设置!$B$2),IF(P5555=0,Q5555,P5555),Q5555)</f>
        <v>2022-07-20</v>
      </c>
      <c r="S5555" s="2" t="s">
        <v>18062</v>
      </c>
      <c r="T5555" s="8">
        <f>[1]!b_anal_ptmyear($A5555,日期设置!$B$2)</f>
        <v>1.3287671232876712</v>
      </c>
      <c r="U5555" s="8">
        <f>[1]!b_anal_termifexercise($A5555,日期设置!B$2)</f>
        <v>1.3287671232876712</v>
      </c>
      <c r="V5555" s="10">
        <f>[1]!b_dq_dirtyprice(A5555,日期设置!$B$2)</f>
        <v>105.67829999999999</v>
      </c>
      <c r="W5555" s="11">
        <f>IF(U5555=0,ROUNDUP((Q5555-日期设置!$B$2)/365,0),ROUNDUP((R5555-日期设置!$B$2)/365,0))</f>
        <v>2</v>
      </c>
      <c r="X5555" s="18">
        <f>_xlfn.IFNA(VLOOKUP(A5555,过往入选债券!A:D,4,0),2)</f>
        <v>2</v>
      </c>
      <c r="Y5555">
        <f>_xlfn.IFNA(VLOOKUP(C5555,[2]Sheet1!$A:$A,1,0),3)</f>
        <v>3</v>
      </c>
    </row>
    <row r="5556" spans="1:25" hidden="1" x14ac:dyDescent="0.2">
      <c r="A5556" s="21" t="s">
        <v>20126</v>
      </c>
      <c r="B5556" s="21" t="s">
        <v>20127</v>
      </c>
      <c r="C5556" s="37" t="s">
        <v>219</v>
      </c>
      <c r="D5556" s="26" t="str">
        <f>[1]!b_calc_yield(A5556,日期设置!$B$2,F5556,1,R5556,1,O5556,L5556,S5556,)</f>
        <v>Fetching...</v>
      </c>
      <c r="E5556" s="26">
        <f t="shared" si="172"/>
        <v>10.062130125832436</v>
      </c>
      <c r="F5556" s="18">
        <f>[1]!b_dq_cleanprice($A5556,日期设置!B$2)</f>
        <v>100.7762</v>
      </c>
      <c r="G5556" s="18" t="str">
        <f t="shared" si="173"/>
        <v>2.49 + 0</v>
      </c>
      <c r="H5556" s="27">
        <f>[1]!b_dq_pctchange($A5556,日期设置!$B$2,1)/100</f>
        <v>0</v>
      </c>
      <c r="I5556" s="26">
        <f>[1]!b_pq_pctchange(A5556,日期设置!$B$4,日期设置!$B$2,1)</f>
        <v>9.8135231938843395E-2</v>
      </c>
      <c r="J5556" s="26">
        <f>[1]!b_pq_pctchange(A5556,日期设置!$C$4,日期设置!$B$2,1)</f>
        <v>0.51816985797458714</v>
      </c>
      <c r="K5556" s="52">
        <f>[1]!b_dq_amount($A5556,日期设置!B$2,2,10000)</f>
        <v>0</v>
      </c>
      <c r="L5556" s="26">
        <f>[1]!b_info_latestpar(A5556,日期设置!$B$2)</f>
        <v>100</v>
      </c>
      <c r="M5556" s="6">
        <f>[1]!b_info_outstandingbalance($A5556,日期设置!B$2)</f>
        <v>20</v>
      </c>
      <c r="N5556" s="7">
        <f>[1]!b_info_latestissurercreditrating2(A5556,日期设置!$B$2,"102","1")</f>
        <v>0</v>
      </c>
      <c r="O5556" s="8">
        <v>4.47</v>
      </c>
      <c r="P5556" s="9">
        <f>[1]!b_info_repurchasedate(A5556)</f>
        <v>0</v>
      </c>
      <c r="Q5556" s="8" t="s">
        <v>17256</v>
      </c>
      <c r="R5556" s="2" t="str">
        <f>IF((--IF(P5556=0,Q5556,P5556))&gt;(--日期设置!$B$2),IF(P5556=0,Q5556,P5556),Q5556)</f>
        <v>2023-09-18</v>
      </c>
      <c r="S5556" s="47" t="s">
        <v>16447</v>
      </c>
      <c r="T5556" s="8">
        <f>[1]!b_anal_ptmyear($A5556,日期设置!$B$2)</f>
        <v>2.493150684931507</v>
      </c>
      <c r="U5556" s="8">
        <f>[1]!b_anal_termifexercise($A5556,日期设置!B$2)</f>
        <v>0</v>
      </c>
      <c r="V5556" s="10">
        <f>[1]!b_dq_dirtyprice(A5556,日期设置!$B$2)</f>
        <v>103.04179999999999</v>
      </c>
      <c r="W5556" s="11">
        <f>IF(U5556=0,ROUNDUP((Q5556-日期设置!$B$2)/365,0),ROUNDUP((R5556-日期设置!$B$2)/365,0))</f>
        <v>3</v>
      </c>
      <c r="X5556" s="18">
        <f>_xlfn.IFNA(VLOOKUP(A5556,过往入选债券!A:D,4,0),2)</f>
        <v>2</v>
      </c>
      <c r="Y5556" s="45">
        <f>_xlfn.IFNA(VLOOKUP(C5556,[2]Sheet1!$A:$A,1,0),3)</f>
        <v>3</v>
      </c>
    </row>
    <row r="5557" spans="1:25" hidden="1" x14ac:dyDescent="0.2">
      <c r="A5557" s="21" t="s">
        <v>7649</v>
      </c>
      <c r="B5557" s="21" t="s">
        <v>7650</v>
      </c>
      <c r="C5557" s="37" t="s">
        <v>7651</v>
      </c>
      <c r="D5557" s="26" t="str">
        <f>[1]!b_calc_yield(A5557,日期设置!$B$2,F5557,1,R5557,1,O5557,L5557,S5557,)</f>
        <v>Fetching...</v>
      </c>
      <c r="E5557" s="26">
        <f t="shared" si="172"/>
        <v>2.9391237506668499</v>
      </c>
      <c r="F5557" s="18">
        <f>[1]!b_dq_cleanprice($A5557,日期设置!B$2)</f>
        <v>102.38939999999999</v>
      </c>
      <c r="G5557" s="18" t="str">
        <f t="shared" si="173"/>
        <v>7.71 + 0.71</v>
      </c>
      <c r="H5557" s="27">
        <f>[1]!b_dq_pctchange($A5557,日期设置!$B$2,1)/100</f>
        <v>0</v>
      </c>
      <c r="I5557" s="26">
        <f>[1]!b_pq_pctchange(A5557,日期设置!$B$4,日期设置!$B$2,1)</f>
        <v>0</v>
      </c>
      <c r="J5557" s="26">
        <f>[1]!b_pq_pctchange(A5557,日期设置!$C$4,日期设置!$B$2,1)</f>
        <v>0</v>
      </c>
      <c r="K5557" s="52">
        <f>[1]!b_dq_amount($A5557,日期设置!B$2,2,10000)</f>
        <v>0</v>
      </c>
      <c r="L5557" s="26">
        <f>[1]!b_info_latestpar(A5557,日期设置!$B$2)</f>
        <v>100</v>
      </c>
      <c r="M5557" s="6">
        <f>[1]!b_info_outstandingbalance($A5557,日期设置!B$2)</f>
        <v>5</v>
      </c>
      <c r="N5557" s="7" t="str">
        <f>[1]!b_info_latestissurercreditrating2(A5557,日期设置!$B$2,"102","1")</f>
        <v>AA</v>
      </c>
      <c r="O5557" s="8">
        <v>7.67</v>
      </c>
      <c r="P5557" s="9" t="str">
        <f>[1]!b_info_repurchasedate(A5557)</f>
        <v>2021-12-07</v>
      </c>
      <c r="Q5557" s="8" t="s">
        <v>16578</v>
      </c>
      <c r="R5557" s="2" t="str">
        <f>IF((--IF(P5557=0,Q5557,P5557))&gt;(--日期设置!$B$2),IF(P5557=0,Q5557,P5557),Q5557)</f>
        <v>2021-12-07</v>
      </c>
      <c r="S5557" s="2" t="s">
        <v>18140</v>
      </c>
      <c r="T5557" s="8">
        <f>[1]!b_anal_ptmyear($A5557,日期设置!$B$2)</f>
        <v>7.7123287671232879</v>
      </c>
      <c r="U5557" s="8">
        <f>[1]!b_anal_termifexercise($A5557,日期设置!B$2)</f>
        <v>0.71232876712328763</v>
      </c>
      <c r="V5557" s="10">
        <f>[1]!b_dq_dirtyprice(A5557,日期设置!$B$2)</f>
        <v>104.5958</v>
      </c>
      <c r="W5557" s="11">
        <f>IF(U5557=0,ROUNDUP((Q5557-日期设置!$B$2)/365,0),ROUNDUP((R5557-日期设置!$B$2)/365,0))</f>
        <v>1</v>
      </c>
      <c r="X5557" s="18">
        <f>_xlfn.IFNA(VLOOKUP(A5557,过往入选债券!A:D,4,0),2)</f>
        <v>2</v>
      </c>
      <c r="Y5557">
        <f>_xlfn.IFNA(VLOOKUP(C5557,[2]Sheet1!$A:$A,1,0),3)</f>
        <v>3</v>
      </c>
    </row>
    <row r="5558" spans="1:25" hidden="1" x14ac:dyDescent="0.2">
      <c r="A5558" s="21" t="s">
        <v>12907</v>
      </c>
      <c r="B5558" s="21" t="s">
        <v>12908</v>
      </c>
      <c r="C5558" s="37" t="s">
        <v>1025</v>
      </c>
      <c r="D5558" s="26" t="str">
        <f>[1]!b_calc_yield(A5558,日期设置!$B$2,F5558,1,R5558,1,O5558,L5558,S5558,)</f>
        <v>Fetching...</v>
      </c>
      <c r="E5558" s="26">
        <f t="shared" si="172"/>
        <v>20.276078006337439</v>
      </c>
      <c r="F5558" s="18">
        <f>[1]!b_dq_cleanprice($A5558,日期设置!B$2)</f>
        <v>39.806100000000001</v>
      </c>
      <c r="G5558" s="18" t="str">
        <f t="shared" si="173"/>
        <v>1.96 + 0</v>
      </c>
      <c r="H5558" s="27">
        <f>[1]!b_dq_pctchange($A5558,日期设置!$B$2,1)/100</f>
        <v>0</v>
      </c>
      <c r="I5558" s="26">
        <f>[1]!b_pq_pctchange(A5558,日期设置!$B$4,日期设置!$B$2,1)</f>
        <v>0</v>
      </c>
      <c r="J5558" s="26">
        <f>[1]!b_pq_pctchange(A5558,日期设置!$C$4,日期设置!$B$2,1)</f>
        <v>-33.313732585489412</v>
      </c>
      <c r="K5558" s="52">
        <f>[1]!b_dq_amount($A5558,日期设置!B$2,2,10000)</f>
        <v>0</v>
      </c>
      <c r="L5558" s="26">
        <f>[1]!b_info_latestpar(A5558,日期设置!$B$2)</f>
        <v>40</v>
      </c>
      <c r="M5558" s="6">
        <f>[1]!b_info_outstandingbalance($A5558,日期设置!B$2)</f>
        <v>6.4</v>
      </c>
      <c r="N5558" s="7" t="str">
        <f>[1]!b_info_latestissurercreditrating2(A5558,日期设置!$B$2,"102","1")</f>
        <v>AA</v>
      </c>
      <c r="O5558" s="8">
        <v>3.97</v>
      </c>
      <c r="P5558" s="9">
        <f>[1]!b_info_repurchasedate(A5558)</f>
        <v>0</v>
      </c>
      <c r="Q5558" s="8" t="s">
        <v>16279</v>
      </c>
      <c r="R5558" s="2" t="str">
        <f>IF((--IF(P5558=0,Q5558,P5558))&gt;(--日期设置!$B$2),IF(P5558=0,Q5558,P5558),Q5558)</f>
        <v>2023-03-10</v>
      </c>
      <c r="S5558" s="2" t="s">
        <v>18061</v>
      </c>
      <c r="T5558" s="8">
        <f>[1]!b_anal_ptmyear($A5558,日期设置!$B$2)</f>
        <v>1.967123287671233</v>
      </c>
      <c r="U5558" s="8">
        <f>[1]!b_anal_termifexercise($A5558,日期设置!B$2)</f>
        <v>0</v>
      </c>
      <c r="V5558" s="10">
        <f>[1]!b_dq_dirtyprice(A5558,日期设置!$B$2)</f>
        <v>39.8583</v>
      </c>
      <c r="W5558" s="11">
        <f>IF(U5558=0,ROUNDUP((Q5558-日期设置!$B$2)/365,0),ROUNDUP((R5558-日期设置!$B$2)/365,0))</f>
        <v>2</v>
      </c>
      <c r="X5558" s="18">
        <f>_xlfn.IFNA(VLOOKUP(A5558,过往入选债券!A:D,4,0),2)</f>
        <v>2</v>
      </c>
      <c r="Y5558">
        <f>_xlfn.IFNA(VLOOKUP(C5558,[2]Sheet1!$A:$A,1,0),3)</f>
        <v>3</v>
      </c>
    </row>
    <row r="5559" spans="1:25" hidden="1" x14ac:dyDescent="0.2">
      <c r="A5559" s="21" t="s">
        <v>14233</v>
      </c>
      <c r="B5559" s="21" t="s">
        <v>14234</v>
      </c>
      <c r="C5559" s="37" t="s">
        <v>13806</v>
      </c>
      <c r="D5559" s="26" t="str">
        <f>[1]!b_calc_yield(A5559,日期设置!$B$2,F5559,1,R5559,1,O5559,L5559,S5559,)</f>
        <v>Fetching...</v>
      </c>
      <c r="E5559" s="26">
        <f t="shared" si="172"/>
        <v>20.239500307006875</v>
      </c>
      <c r="F5559" s="18">
        <f>[1]!b_dq_cleanprice($A5559,日期设置!B$2)</f>
        <v>83.8583</v>
      </c>
      <c r="G5559" s="18" t="str">
        <f t="shared" si="173"/>
        <v>3.57 + 0</v>
      </c>
      <c r="H5559" s="27">
        <f>[1]!b_dq_pctchange($A5559,日期设置!$B$2,1)/100</f>
        <v>0</v>
      </c>
      <c r="I5559" s="26">
        <f>[1]!b_pq_pctchange(A5559,日期设置!$B$4,日期设置!$B$2,1)</f>
        <v>0</v>
      </c>
      <c r="J5559" s="26">
        <f>[1]!b_pq_pctchange(A5559,日期设置!$C$4,日期设置!$B$2,1)</f>
        <v>0</v>
      </c>
      <c r="K5559" s="52">
        <f>[1]!b_dq_amount($A5559,日期设置!B$2,2,10000)</f>
        <v>0</v>
      </c>
      <c r="L5559" s="26">
        <f>[1]!b_info_latestpar(A5559,日期设置!$B$2)</f>
        <v>80</v>
      </c>
      <c r="M5559" s="6">
        <f>[1]!b_info_outstandingbalance($A5559,日期设置!B$2)</f>
        <v>3.2</v>
      </c>
      <c r="N5559" s="7" t="str">
        <f>[1]!b_info_latestissurercreditrating2(A5559,日期设置!$B$2,"102","1")</f>
        <v>AA-</v>
      </c>
      <c r="O5559" s="8">
        <v>5.8</v>
      </c>
      <c r="P5559" s="9">
        <f>[1]!b_info_repurchasedate(A5559)</f>
        <v>0</v>
      </c>
      <c r="Q5559" s="8" t="s">
        <v>16111</v>
      </c>
      <c r="R5559" s="2" t="str">
        <f>IF((--IF(P5559=0,Q5559,P5559))&gt;(--日期设置!$B$2),IF(P5559=0,Q5559,P5559),Q5559)</f>
        <v>2024-10-18</v>
      </c>
      <c r="S5559" s="2" t="s">
        <v>17786</v>
      </c>
      <c r="T5559" s="8">
        <f>[1]!b_anal_ptmyear($A5559,日期设置!$B$2)</f>
        <v>3.5753424657534247</v>
      </c>
      <c r="U5559" s="8">
        <f>[1]!b_anal_termifexercise($A5559,日期设置!B$2)</f>
        <v>0</v>
      </c>
      <c r="V5559" s="10">
        <f>[1]!b_dq_dirtyprice(A5559,日期设置!$B$2)</f>
        <v>85.828699999999998</v>
      </c>
      <c r="W5559" s="11">
        <f>IF(U5559=0,ROUNDUP((Q5559-日期设置!$B$2)/365,0),ROUNDUP((R5559-日期设置!$B$2)/365,0))</f>
        <v>4</v>
      </c>
      <c r="X5559" s="18">
        <f>_xlfn.IFNA(VLOOKUP(A5559,过往入选债券!A:D,4,0),2)</f>
        <v>2</v>
      </c>
      <c r="Y5559">
        <f>_xlfn.IFNA(VLOOKUP(C5559,[2]Sheet1!$A:$A,1,0),3)</f>
        <v>3</v>
      </c>
    </row>
    <row r="5560" spans="1:25" hidden="1" x14ac:dyDescent="0.2">
      <c r="A5560" s="28" t="s">
        <v>20152</v>
      </c>
      <c r="B5560" s="28" t="s">
        <v>20153</v>
      </c>
      <c r="C5560" s="39" t="s">
        <v>20742</v>
      </c>
      <c r="D5560" s="26" t="str">
        <f>[1]!b_calc_yield(A5560,日期设置!$B$2,F5560,1,R5560,1,O5560,L5560,S5560,)</f>
        <v>Fetching...</v>
      </c>
      <c r="E5560" s="26">
        <f t="shared" si="172"/>
        <v>10.140872862754225</v>
      </c>
      <c r="F5560" s="18">
        <f>[1]!b_dq_cleanprice($A5560,日期设置!B$2)</f>
        <v>100.273</v>
      </c>
      <c r="G5560" s="18" t="str">
        <f t="shared" si="173"/>
        <v>2.50 + 0</v>
      </c>
      <c r="H5560" s="27">
        <f>[1]!b_dq_pctchange($A5560,日期设置!$B$2,1)/100</f>
        <v>0</v>
      </c>
      <c r="I5560" s="26">
        <f>[1]!b_pq_pctchange(A5560,日期设置!$B$4,日期设置!$B$2,1)</f>
        <v>0.5283419886511751</v>
      </c>
      <c r="J5560" s="26">
        <f>[1]!b_pq_pctchange(A5560,日期设置!$C$4,日期设置!$B$2,1)</f>
        <v>0.5283419886511751</v>
      </c>
      <c r="K5560" s="52">
        <f>[1]!b_dq_amount($A5560,日期设置!B$2,2,10000)</f>
        <v>0</v>
      </c>
      <c r="L5560" s="26">
        <f>[1]!b_info_latestpar(A5560,日期设置!$B$2)</f>
        <v>100</v>
      </c>
      <c r="M5560" s="6">
        <f>[1]!b_info_outstandingbalance($A5560,日期设置!B$2)</f>
        <v>5</v>
      </c>
      <c r="N5560" s="7">
        <f>[1]!b_info_latestissurercreditrating2(A5560,日期设置!$B$2,"102","1")</f>
        <v>0</v>
      </c>
      <c r="O5560" s="8">
        <v>4.25</v>
      </c>
      <c r="P5560" s="9">
        <f>[1]!b_info_repurchasedate(A5560)</f>
        <v>0</v>
      </c>
      <c r="Q5560" s="8" t="s">
        <v>17149</v>
      </c>
      <c r="R5560" s="2" t="str">
        <f>IF((--IF(P5560=0,Q5560,P5560))&gt;(--日期设置!$B$2),IF(P5560=0,Q5560,P5560),Q5560)</f>
        <v>2023-09-23</v>
      </c>
      <c r="S5560" s="31" t="s">
        <v>17549</v>
      </c>
      <c r="T5560" s="8">
        <f>[1]!b_anal_ptmyear($A5560,日期设置!$B$2)</f>
        <v>2.506849315068493</v>
      </c>
      <c r="U5560" s="8">
        <f>[1]!b_anal_termifexercise($A5560,日期设置!B$2)</f>
        <v>0</v>
      </c>
      <c r="V5560" s="10">
        <f>[1]!b_dq_dirtyprice(A5560,日期设置!$B$2)</f>
        <v>102.3689</v>
      </c>
      <c r="W5560" s="11">
        <f>IF(U5560=0,ROUNDUP((Q5560-日期设置!$B$2)/365,0),ROUNDUP((R5560-日期设置!$B$2)/365,0))</f>
        <v>3</v>
      </c>
      <c r="X5560" s="18">
        <f>_xlfn.IFNA(VLOOKUP(A5560,过往入选债券!A:D,4,0),2)</f>
        <v>2</v>
      </c>
      <c r="Y5560">
        <f>_xlfn.IFNA(VLOOKUP(C5560,[2]Sheet1!$A:$A,1,0),3)</f>
        <v>3</v>
      </c>
    </row>
    <row r="5561" spans="1:25" hidden="1" x14ac:dyDescent="0.2">
      <c r="A5561" s="21" t="s">
        <v>7941</v>
      </c>
      <c r="B5561" s="21" t="s">
        <v>7942</v>
      </c>
      <c r="C5561" s="37" t="s">
        <v>83</v>
      </c>
      <c r="D5561" s="26" t="str">
        <f>[1]!b_calc_yield(A5561,日期设置!$B$2,F5561,1,R5561,1,O5561,L5561,S5561,)</f>
        <v>Fetching...</v>
      </c>
      <c r="E5561" s="26">
        <f t="shared" si="172"/>
        <v>3.7847324362189516</v>
      </c>
      <c r="F5561" s="18">
        <f>[1]!b_dq_cleanprice($A5561,日期设置!B$2)</f>
        <v>99.949200000000005</v>
      </c>
      <c r="G5561" s="18" t="str">
        <f t="shared" si="173"/>
        <v>0.91 + 0</v>
      </c>
      <c r="H5561" s="27">
        <f>[1]!b_dq_pctchange($A5561,日期设置!$B$2,1)/100</f>
        <v>0</v>
      </c>
      <c r="I5561" s="26">
        <f>[1]!b_pq_pctchange(A5561,日期设置!$B$4,日期设置!$B$2,1)</f>
        <v>-0.1226118420855352</v>
      </c>
      <c r="J5561" s="26">
        <f>[1]!b_pq_pctchange(A5561,日期设置!$C$4,日期设置!$B$2,1)</f>
        <v>-0.1226118420855352</v>
      </c>
      <c r="K5561" s="52">
        <f>[1]!b_dq_amount($A5561,日期设置!B$2,2,10000)</f>
        <v>0</v>
      </c>
      <c r="L5561" s="26">
        <f>[1]!b_info_latestpar(A5561,日期设置!$B$2)</f>
        <v>100</v>
      </c>
      <c r="M5561" s="6">
        <f>[1]!b_info_outstandingbalance($A5561,日期设置!B$2)</f>
        <v>10</v>
      </c>
      <c r="N5561" s="7" t="str">
        <f>[1]!b_info_latestissurercreditrating2(A5561,日期设置!$B$2,"102","1")</f>
        <v>AAA</v>
      </c>
      <c r="O5561" s="8">
        <v>4.08</v>
      </c>
      <c r="P5561" s="9">
        <f>[1]!b_info_repurchasedate(A5561)</f>
        <v>0</v>
      </c>
      <c r="Q5561" s="8" t="s">
        <v>16515</v>
      </c>
      <c r="R5561" s="2" t="str">
        <f>IF((--IF(P5561=0,Q5561,P5561))&gt;(--日期设置!$B$2),IF(P5561=0,Q5561,P5561),Q5561)</f>
        <v>2022-02-20</v>
      </c>
      <c r="S5561" s="2" t="s">
        <v>18269</v>
      </c>
      <c r="T5561" s="8">
        <f>[1]!b_anal_ptmyear($A5561,日期设置!$B$2)</f>
        <v>0.9178082191780822</v>
      </c>
      <c r="U5561" s="8">
        <f>[1]!b_anal_termifexercise($A5561,日期设置!B$2)</f>
        <v>0</v>
      </c>
      <c r="V5561" s="10">
        <f>[1]!b_dq_dirtyprice(A5561,日期设置!$B$2)</f>
        <v>100.28449999999999</v>
      </c>
      <c r="W5561" s="11">
        <f>IF(U5561=0,ROUNDUP((Q5561-日期设置!$B$2)/365,0),ROUNDUP((R5561-日期设置!$B$2)/365,0))</f>
        <v>1</v>
      </c>
      <c r="X5561" s="18">
        <f>_xlfn.IFNA(VLOOKUP(A5561,过往入选债券!A:D,4,0),2)</f>
        <v>2</v>
      </c>
      <c r="Y5561">
        <f>_xlfn.IFNA(VLOOKUP(C5561,[2]Sheet1!$A:$A,1,0),3)</f>
        <v>3</v>
      </c>
    </row>
    <row r="5562" spans="1:25" hidden="1" x14ac:dyDescent="0.2">
      <c r="A5562" s="21" t="s">
        <v>8373</v>
      </c>
      <c r="B5562" s="21" t="s">
        <v>8374</v>
      </c>
      <c r="C5562" s="37" t="s">
        <v>5008</v>
      </c>
      <c r="D5562" s="26" t="str">
        <f>[1]!b_calc_yield(A5562,日期设置!$B$2,F5562,1,R5562,1,O5562,L5562,S5562,)</f>
        <v>Fetching...</v>
      </c>
      <c r="E5562" s="26">
        <f t="shared" si="172"/>
        <v>11.973709545057719</v>
      </c>
      <c r="F5562" s="18">
        <f>[1]!b_dq_cleanprice($A5562,日期设置!B$2)</f>
        <v>102.3242</v>
      </c>
      <c r="G5562" s="18" t="str">
        <f t="shared" si="173"/>
        <v>3.05 + 0</v>
      </c>
      <c r="H5562" s="27">
        <f>[1]!b_dq_pctchange($A5562,日期设置!$B$2,1)/100</f>
        <v>0</v>
      </c>
      <c r="I5562" s="26">
        <f>[1]!b_pq_pctchange(A5562,日期设置!$B$4,日期设置!$B$2,1)</f>
        <v>0</v>
      </c>
      <c r="J5562" s="26">
        <f>[1]!b_pq_pctchange(A5562,日期设置!$C$4,日期设置!$B$2,1)</f>
        <v>0.16582676487057899</v>
      </c>
      <c r="K5562" s="52">
        <f>[1]!b_dq_amount($A5562,日期设置!B$2,2,10000)</f>
        <v>0</v>
      </c>
      <c r="L5562" s="26">
        <f>[1]!b_info_latestpar(A5562,日期设置!$B$2)</f>
        <v>100</v>
      </c>
      <c r="M5562" s="6">
        <f>[1]!b_info_outstandingbalance($A5562,日期设置!B$2)</f>
        <v>27</v>
      </c>
      <c r="N5562" s="7" t="str">
        <f>[1]!b_info_latestissurercreditrating2(A5562,日期设置!$B$2,"102","1")</f>
        <v>AAA</v>
      </c>
      <c r="O5562" s="8">
        <v>4.95</v>
      </c>
      <c r="P5562" s="9">
        <f>[1]!b_info_repurchasedate(A5562)</f>
        <v>0</v>
      </c>
      <c r="Q5562" s="8" t="s">
        <v>16479</v>
      </c>
      <c r="R5562" s="2" t="str">
        <f>IF((--IF(P5562=0,Q5562,P5562))&gt;(--日期设置!$B$2),IF(P5562=0,Q5562,P5562),Q5562)</f>
        <v>2024-04-12</v>
      </c>
      <c r="S5562" s="2" t="s">
        <v>18240</v>
      </c>
      <c r="T5562" s="8">
        <f>[1]!b_anal_ptmyear($A5562,日期设置!$B$2)</f>
        <v>3.0575342465753423</v>
      </c>
      <c r="U5562" s="8">
        <f>[1]!b_anal_termifexercise($A5562,日期设置!B$2)</f>
        <v>0</v>
      </c>
      <c r="V5562" s="10">
        <f>[1]!b_dq_dirtyprice(A5562,日期设置!$B$2)</f>
        <v>106.9894</v>
      </c>
      <c r="W5562" s="11">
        <f>IF(U5562=0,ROUNDUP((Q5562-日期设置!$B$2)/365,0),ROUNDUP((R5562-日期设置!$B$2)/365,0))</f>
        <v>4</v>
      </c>
      <c r="X5562" s="18">
        <f>_xlfn.IFNA(VLOOKUP(A5562,过往入选债券!A:D,4,0),2)</f>
        <v>2</v>
      </c>
      <c r="Y5562">
        <f>_xlfn.IFNA(VLOOKUP(C5562,[2]Sheet1!$A:$A,1,0),3)</f>
        <v>3</v>
      </c>
    </row>
    <row r="5563" spans="1:25" hidden="1" x14ac:dyDescent="0.2">
      <c r="A5563" s="21" t="s">
        <v>8284</v>
      </c>
      <c r="B5563" s="21" t="s">
        <v>8285</v>
      </c>
      <c r="C5563" s="37" t="s">
        <v>65</v>
      </c>
      <c r="D5563" s="26" t="str">
        <f>[1]!b_calc_yield(A5563,日期设置!$B$2,F5563,1,R5563,1,O5563,L5563,S5563,)</f>
        <v>Fetching...</v>
      </c>
      <c r="E5563" s="26">
        <f t="shared" si="172"/>
        <v>4.0164173635437228</v>
      </c>
      <c r="F5563" s="18">
        <f>[1]!b_dq_cleanprice($A5563,日期设置!B$2)</f>
        <v>101.6307</v>
      </c>
      <c r="G5563" s="18" t="str">
        <f t="shared" si="173"/>
        <v>1.02 + 0</v>
      </c>
      <c r="H5563" s="27">
        <f>[1]!b_dq_pctchange($A5563,日期设置!$B$2,1)/100</f>
        <v>0</v>
      </c>
      <c r="I5563" s="26">
        <f>[1]!b_pq_pctchange(A5563,日期设置!$B$4,日期设置!$B$2,1)</f>
        <v>1.0923089640186538E-2</v>
      </c>
      <c r="J5563" s="26">
        <f>[1]!b_pq_pctchange(A5563,日期设置!$C$4,日期设置!$B$2,1)</f>
        <v>5.5919877055040451E-2</v>
      </c>
      <c r="K5563" s="52">
        <f>[1]!b_dq_amount($A5563,日期设置!B$2,2,10000)</f>
        <v>0</v>
      </c>
      <c r="L5563" s="26">
        <f>[1]!b_info_latestpar(A5563,日期设置!$B$2)</f>
        <v>100</v>
      </c>
      <c r="M5563" s="6">
        <f>[1]!b_info_outstandingbalance($A5563,日期设置!B$2)</f>
        <v>8</v>
      </c>
      <c r="N5563" s="7" t="str">
        <f>[1]!b_info_latestissurercreditrating2(A5563,日期设置!$B$2,"102","1")</f>
        <v>AAA</v>
      </c>
      <c r="O5563" s="8">
        <v>5.78</v>
      </c>
      <c r="P5563" s="9">
        <f>[1]!b_info_repurchasedate(A5563)</f>
        <v>0</v>
      </c>
      <c r="Q5563" s="8" t="s">
        <v>16387</v>
      </c>
      <c r="R5563" s="2" t="str">
        <f>IF((--IF(P5563=0,Q5563,P5563))&gt;(--日期设置!$B$2),IF(P5563=0,Q5563,P5563),Q5563)</f>
        <v>2022-04-01</v>
      </c>
      <c r="S5563" s="2" t="s">
        <v>18616</v>
      </c>
      <c r="T5563" s="8">
        <f>[1]!b_anal_ptmyear($A5563,日期设置!$B$2)</f>
        <v>1.0273972602739727</v>
      </c>
      <c r="U5563" s="8">
        <f>[1]!b_anal_termifexercise($A5563,日期设置!B$2)</f>
        <v>0</v>
      </c>
      <c r="V5563" s="10">
        <f>[1]!b_dq_dirtyprice(A5563,日期设置!$B$2)</f>
        <v>107.25230000000001</v>
      </c>
      <c r="W5563" s="11">
        <f>IF(U5563=0,ROUNDUP((Q5563-日期设置!$B$2)/365,0),ROUNDUP((R5563-日期设置!$B$2)/365,0))</f>
        <v>2</v>
      </c>
      <c r="X5563" s="18">
        <f>_xlfn.IFNA(VLOOKUP(A5563,过往入选债券!A:D,4,0),2)</f>
        <v>2</v>
      </c>
      <c r="Y5563">
        <f>_xlfn.IFNA(VLOOKUP(C5563,[2]Sheet1!$A:$A,1,0),3)</f>
        <v>3</v>
      </c>
    </row>
    <row r="5564" spans="1:25" hidden="1" x14ac:dyDescent="0.2">
      <c r="A5564" s="21" t="s">
        <v>9195</v>
      </c>
      <c r="B5564" s="21" t="s">
        <v>9196</v>
      </c>
      <c r="C5564" s="37" t="s">
        <v>76</v>
      </c>
      <c r="D5564" s="26" t="str">
        <f>[1]!b_calc_yield(A5564,日期设置!$B$2,F5564,1,R5564,1,O5564,L5564,S5564,)</f>
        <v>Fetching...</v>
      </c>
      <c r="E5564" s="26">
        <f t="shared" si="172"/>
        <v>5.8884900768470194</v>
      </c>
      <c r="F5564" s="18">
        <f>[1]!b_dq_cleanprice($A5564,日期设置!B$2)</f>
        <v>100.36279999999999</v>
      </c>
      <c r="G5564" s="18" t="str">
        <f t="shared" si="173"/>
        <v>1.45 + 0</v>
      </c>
      <c r="H5564" s="27">
        <f>[1]!b_dq_pctchange($A5564,日期设置!$B$2,1)/100</f>
        <v>0</v>
      </c>
      <c r="I5564" s="26">
        <f>[1]!b_pq_pctchange(A5564,日期设置!$B$4,日期设置!$B$2,1)</f>
        <v>0</v>
      </c>
      <c r="J5564" s="26">
        <f>[1]!b_pq_pctchange(A5564,日期设置!$C$4,日期设置!$B$2,1)</f>
        <v>0</v>
      </c>
      <c r="K5564" s="52">
        <f>[1]!b_dq_amount($A5564,日期设置!B$2,2,10000)</f>
        <v>0</v>
      </c>
      <c r="L5564" s="26">
        <f>[1]!b_info_latestpar(A5564,日期设置!$B$2)</f>
        <v>100</v>
      </c>
      <c r="M5564" s="6">
        <f>[1]!b_info_outstandingbalance($A5564,日期设置!B$2)</f>
        <v>5</v>
      </c>
      <c r="N5564" s="7" t="str">
        <f>[1]!b_info_latestissurercreditrating2(A5564,日期设置!$B$2,"102","1")</f>
        <v>AA+</v>
      </c>
      <c r="O5564" s="8">
        <v>4.4000000000000004</v>
      </c>
      <c r="P5564" s="9">
        <f>[1]!b_info_repurchasedate(A5564)</f>
        <v>0</v>
      </c>
      <c r="Q5564" s="8" t="s">
        <v>16760</v>
      </c>
      <c r="R5564" s="2" t="str">
        <f>IF((--IF(P5564=0,Q5564,P5564))&gt;(--日期设置!$B$2),IF(P5564=0,Q5564,P5564),Q5564)</f>
        <v>2022-09-05</v>
      </c>
      <c r="S5564" s="2" t="s">
        <v>17828</v>
      </c>
      <c r="T5564" s="8">
        <f>[1]!b_anal_ptmyear($A5564,日期设置!$B$2)</f>
        <v>1.4575342465753425</v>
      </c>
      <c r="U5564" s="8">
        <f>[1]!b_anal_termifexercise($A5564,日期设置!B$2)</f>
        <v>0</v>
      </c>
      <c r="V5564" s="10">
        <f>[1]!b_dq_dirtyprice(A5564,日期设置!$B$2)</f>
        <v>102.7496</v>
      </c>
      <c r="W5564" s="11">
        <f>IF(U5564=0,ROUNDUP((Q5564-日期设置!$B$2)/365,0),ROUNDUP((R5564-日期设置!$B$2)/365,0))</f>
        <v>2</v>
      </c>
      <c r="X5564" s="18">
        <f>_xlfn.IFNA(VLOOKUP(A5564,过往入选债券!A:D,4,0),2)</f>
        <v>2</v>
      </c>
      <c r="Y5564">
        <f>_xlfn.IFNA(VLOOKUP(C5564,[2]Sheet1!$A:$A,1,0),3)</f>
        <v>3</v>
      </c>
    </row>
    <row r="5565" spans="1:25" hidden="1" x14ac:dyDescent="0.2">
      <c r="A5565" s="21" t="s">
        <v>21552</v>
      </c>
      <c r="B5565" s="21" t="s">
        <v>21553</v>
      </c>
      <c r="C5565" s="37" t="s">
        <v>21701</v>
      </c>
      <c r="D5565" s="26" t="str">
        <f>[1]!b_calc_yield(A5565,日期设置!$B$2,F5565,1,R5565,1,O5565,L5565,S5565,)</f>
        <v>Fetching...</v>
      </c>
      <c r="E5565" s="26">
        <f t="shared" si="172"/>
        <v>6.8900341625479866</v>
      </c>
      <c r="F5565" s="18">
        <f>[1]!b_dq_cleanprice($A5565,日期设置!B$2)</f>
        <v>100.79649999999999</v>
      </c>
      <c r="G5565" s="18" t="str">
        <f t="shared" si="173"/>
        <v>1.69 + 1.69</v>
      </c>
      <c r="H5565" s="27">
        <f>[1]!b_dq_pctchange($A5565,日期设置!$B$2,1)/100</f>
        <v>0</v>
      </c>
      <c r="I5565" s="26">
        <f>[1]!b_pq_pctchange(A5565,日期设置!$B$4,日期设置!$B$2,1)</f>
        <v>0</v>
      </c>
      <c r="J5565" s="26">
        <f>[1]!b_pq_pctchange(A5565,日期设置!$C$4,日期设置!$B$2,1)</f>
        <v>0.34255030243179596</v>
      </c>
      <c r="K5565" s="52">
        <f>[1]!b_dq_amount($A5565,日期设置!B$2,2,10000)</f>
        <v>0</v>
      </c>
      <c r="L5565" s="26">
        <f>[1]!b_info_latestpar(A5565,日期设置!$B$2)</f>
        <v>100</v>
      </c>
      <c r="M5565" s="6">
        <f>[1]!b_info_outstandingbalance($A5565,日期设置!B$2)</f>
        <v>15</v>
      </c>
      <c r="N5565" s="7" t="str">
        <f>[1]!b_info_latestissurercreditrating2(A5565,日期设置!$B$2,"102","1")</f>
        <v>AAA</v>
      </c>
      <c r="O5565" s="48">
        <v>4.63</v>
      </c>
      <c r="P5565" s="9">
        <f>[1]!b_info_repurchasedate(A5565)</f>
        <v>0</v>
      </c>
      <c r="Q5565" s="47" t="s">
        <v>17289</v>
      </c>
      <c r="R5565" s="2" t="str">
        <f>IF((--IF(P5565=0,Q5565,P5565))&gt;(--日期设置!$B$2),IF(P5565=0,Q5565,P5565),Q5565)</f>
        <v>2022-11-30</v>
      </c>
      <c r="S5565" s="47" t="s">
        <v>17033</v>
      </c>
      <c r="T5565" s="8">
        <f>[1]!b_anal_ptmyear($A5565,日期设置!$B$2)</f>
        <v>1.6931506849315068</v>
      </c>
      <c r="U5565" s="8">
        <f>[1]!b_anal_termifexercise($A5565,日期设置!B$2)</f>
        <v>1.6931506849315068</v>
      </c>
      <c r="V5565" s="10">
        <f>[1]!b_dq_dirtyprice(A5565,日期设置!$B$2)</f>
        <v>102.21720000000001</v>
      </c>
      <c r="W5565" s="11">
        <f>IF(U5565=0,ROUNDUP((Q5565-日期设置!$B$2)/365,0),ROUNDUP((R5565-日期设置!$B$2)/365,0))</f>
        <v>2</v>
      </c>
      <c r="X5565" s="18">
        <f>_xlfn.IFNA(VLOOKUP(A5565,过往入选债券!A:D,4,0),2)</f>
        <v>2</v>
      </c>
      <c r="Y5565" s="45">
        <f>_xlfn.IFNA(VLOOKUP(C5565,[2]Sheet1!$A:$A,1,0),3)</f>
        <v>3</v>
      </c>
    </row>
    <row r="5566" spans="1:25" hidden="1" x14ac:dyDescent="0.2">
      <c r="A5566" s="21" t="s">
        <v>3143</v>
      </c>
      <c r="B5566" s="21" t="s">
        <v>3144</v>
      </c>
      <c r="C5566" s="37" t="s">
        <v>812</v>
      </c>
      <c r="D5566" s="26" t="str">
        <f>[1]!b_calc_yield(A5566,日期设置!$B$2,F5566,1,R5566,1,O5566,L5566,S5566,)</f>
        <v>Fetching...</v>
      </c>
      <c r="E5566" s="26">
        <f t="shared" si="172"/>
        <v>4.7526929659841954</v>
      </c>
      <c r="F5566" s="18">
        <f>[1]!b_dq_cleanprice($A5566,日期设置!B$2)</f>
        <v>101.50839999999999</v>
      </c>
      <c r="G5566" s="18" t="str">
        <f t="shared" si="173"/>
        <v>3.2 + 1.2</v>
      </c>
      <c r="H5566" s="27">
        <f>[1]!b_dq_pctchange($A5566,日期设置!$B$2,1)/100</f>
        <v>0</v>
      </c>
      <c r="I5566" s="26">
        <f>[1]!b_pq_pctchange(A5566,日期设置!$B$4,日期设置!$B$2,1)</f>
        <v>0</v>
      </c>
      <c r="J5566" s="26">
        <f>[1]!b_pq_pctchange(A5566,日期设置!$C$4,日期设置!$B$2,1)</f>
        <v>0</v>
      </c>
      <c r="K5566" s="52">
        <f>[1]!b_dq_amount($A5566,日期设置!B$2,2,10000)</f>
        <v>0</v>
      </c>
      <c r="L5566" s="26">
        <f>[1]!b_info_latestpar(A5566,日期设置!$B$2)</f>
        <v>100</v>
      </c>
      <c r="M5566" s="6">
        <f>[1]!b_info_outstandingbalance($A5566,日期设置!B$2)</f>
        <v>8</v>
      </c>
      <c r="N5566" s="7">
        <f>[1]!b_info_latestissurercreditrating2(A5566,日期设置!$B$2,"102","1")</f>
        <v>0</v>
      </c>
      <c r="O5566" s="8">
        <v>5.45</v>
      </c>
      <c r="P5566" s="9" t="str">
        <f>[1]!b_info_repurchasedate(A5566)</f>
        <v>2022-06-03</v>
      </c>
      <c r="Q5566" s="8" t="s">
        <v>16348</v>
      </c>
      <c r="R5566" s="2" t="str">
        <f>IF((--IF(P5566=0,Q5566,P5566))&gt;(--日期设置!$B$2),IF(P5566=0,Q5566,P5566),Q5566)</f>
        <v>2022-06-03</v>
      </c>
      <c r="S5566" s="2" t="s">
        <v>18125</v>
      </c>
      <c r="T5566" s="8">
        <f>[1]!b_anal_ptmyear($A5566,日期设置!$B$2)</f>
        <v>3.2</v>
      </c>
      <c r="U5566" s="8">
        <f>[1]!b_anal_termifexercise($A5566,日期设置!B$2)</f>
        <v>1.2</v>
      </c>
      <c r="V5566" s="10">
        <f>[1]!b_dq_dirtyprice(A5566,日期设置!$B$2)</f>
        <v>105.86839999999999</v>
      </c>
      <c r="W5566" s="11">
        <f>IF(U5566=0,ROUNDUP((Q5566-日期设置!$B$2)/365,0),ROUNDUP((R5566-日期设置!$B$2)/365,0))</f>
        <v>2</v>
      </c>
      <c r="X5566" s="18">
        <f>_xlfn.IFNA(VLOOKUP(A5566,过往入选债券!A:D,4,0),2)</f>
        <v>2</v>
      </c>
      <c r="Y5566">
        <f>_xlfn.IFNA(VLOOKUP(C5566,[2]Sheet1!$A:$A,1,0),3)</f>
        <v>3</v>
      </c>
    </row>
    <row r="5567" spans="1:25" hidden="1" x14ac:dyDescent="0.2">
      <c r="A5567" s="21" t="s">
        <v>2838</v>
      </c>
      <c r="B5567" s="21" t="s">
        <v>2839</v>
      </c>
      <c r="C5567" s="37" t="s">
        <v>2840</v>
      </c>
      <c r="D5567" s="26" t="str">
        <f>[1]!b_calc_yield(A5567,日期设置!$B$2,F5567,1,R5567,1,O5567,L5567,S5567,)</f>
        <v>Fetching...</v>
      </c>
      <c r="E5567" s="26">
        <f t="shared" si="172"/>
        <v>3.9597527243024455</v>
      </c>
      <c r="F5567" s="18">
        <f>[1]!b_dq_cleanprice($A5567,日期设置!B$2)</f>
        <v>101.8326</v>
      </c>
      <c r="G5567" s="18" t="str">
        <f t="shared" si="173"/>
        <v>1.01 + 0</v>
      </c>
      <c r="H5567" s="27">
        <f>[1]!b_dq_pctchange($A5567,日期设置!$B$2,1)/100</f>
        <v>0</v>
      </c>
      <c r="I5567" s="26">
        <f>[1]!b_pq_pctchange(A5567,日期设置!$B$4,日期设置!$B$2,1)</f>
        <v>0</v>
      </c>
      <c r="J5567" s="26">
        <f>[1]!b_pq_pctchange(A5567,日期设置!$C$4,日期设置!$B$2,1)</f>
        <v>0.11630616344015046</v>
      </c>
      <c r="K5567" s="52">
        <f>[1]!b_dq_amount($A5567,日期设置!B$2,2,10000)</f>
        <v>0</v>
      </c>
      <c r="L5567" s="26">
        <f>[1]!b_info_latestpar(A5567,日期设置!$B$2)</f>
        <v>100</v>
      </c>
      <c r="M5567" s="6">
        <f>[1]!b_info_outstandingbalance($A5567,日期设置!B$2)</f>
        <v>10</v>
      </c>
      <c r="N5567" s="7">
        <f>[1]!b_info_latestissurercreditrating2(A5567,日期设置!$B$2,"102","1")</f>
        <v>0</v>
      </c>
      <c r="O5567" s="8">
        <v>6</v>
      </c>
      <c r="P5567" s="9">
        <f>[1]!b_info_repurchasedate(A5567)</f>
        <v>0</v>
      </c>
      <c r="Q5567" s="8" t="s">
        <v>16249</v>
      </c>
      <c r="R5567" s="2" t="str">
        <f>IF((--IF(P5567=0,Q5567,P5567))&gt;(--日期设置!$B$2),IF(P5567=0,Q5567,P5567),Q5567)</f>
        <v>2022-03-28</v>
      </c>
      <c r="S5567" s="2" t="s">
        <v>17882</v>
      </c>
      <c r="T5567" s="8">
        <f>[1]!b_anal_ptmyear($A5567,日期设置!$B$2)</f>
        <v>1.0164383561643835</v>
      </c>
      <c r="U5567" s="8">
        <f>[1]!b_anal_termifexercise($A5567,日期设置!B$2)</f>
        <v>0</v>
      </c>
      <c r="V5567" s="10">
        <f>[1]!b_dq_dirtyprice(A5567,日期设置!$B$2)</f>
        <v>107.73399999999999</v>
      </c>
      <c r="W5567" s="11">
        <f>IF(U5567=0,ROUNDUP((Q5567-日期设置!$B$2)/365,0),ROUNDUP((R5567-日期设置!$B$2)/365,0))</f>
        <v>2</v>
      </c>
      <c r="X5567" s="18">
        <f>_xlfn.IFNA(VLOOKUP(A5567,过往入选债券!A:D,4,0),2)</f>
        <v>2</v>
      </c>
      <c r="Y5567" s="45">
        <f>_xlfn.IFNA(VLOOKUP(C5567,[2]Sheet1!$A:$A,1,0),3)</f>
        <v>3</v>
      </c>
    </row>
    <row r="5568" spans="1:25" hidden="1" x14ac:dyDescent="0.2">
      <c r="A5568" s="28" t="s">
        <v>21786</v>
      </c>
      <c r="B5568" s="28" t="s">
        <v>21960</v>
      </c>
      <c r="C5568" s="39" t="s">
        <v>21250</v>
      </c>
      <c r="D5568" s="26" t="str">
        <f>[1]!b_calc_yield(A5568,日期设置!$B$2,F5568,1,R5568,1,O5568,L5568,S5568,)</f>
        <v>Fetching...</v>
      </c>
      <c r="E5568" s="26">
        <f t="shared" si="172"/>
        <v>19.221533759844167</v>
      </c>
      <c r="F5568" s="18">
        <f>[1]!b_dq_cleanprice($A5568,日期设置!B$2)</f>
        <v>100.0718</v>
      </c>
      <c r="G5568" s="18" t="str">
        <f t="shared" si="173"/>
        <v>4.71 + 0</v>
      </c>
      <c r="H5568" s="27">
        <f>[1]!b_dq_pctchange($A5568,日期设置!$B$2,1)/100</f>
        <v>0</v>
      </c>
      <c r="I5568" s="26">
        <f>[1]!b_pq_pctchange(A5568,日期设置!$B$4,日期设置!$B$2,1)</f>
        <v>0</v>
      </c>
      <c r="J5568" s="26">
        <f>[1]!b_pq_pctchange(A5568,日期设置!$C$4,日期设置!$B$2,1)</f>
        <v>5.3964167792530963E-3</v>
      </c>
      <c r="K5568" s="52">
        <f>[1]!b_dq_amount($A5568,日期设置!B$2,2,10000)</f>
        <v>0</v>
      </c>
      <c r="L5568" s="26">
        <f>[1]!b_info_latestpar(A5568,日期设置!$B$2)</f>
        <v>100</v>
      </c>
      <c r="M5568" s="6">
        <f>[1]!b_info_outstandingbalance($A5568,日期设置!B$2)</f>
        <v>5.2</v>
      </c>
      <c r="N5568" s="7" t="str">
        <f>[1]!b_info_latestissurercreditrating2(A5568,日期设置!$B$2,"102","1")</f>
        <v>AAA</v>
      </c>
      <c r="O5568" s="43">
        <v>4.1399999999999997</v>
      </c>
      <c r="P5568" s="9">
        <f>[1]!b_info_repurchasedate(A5568)</f>
        <v>0</v>
      </c>
      <c r="Q5568" s="31" t="s">
        <v>22196</v>
      </c>
      <c r="R5568" s="2" t="str">
        <f>IF((--IF(P5568=0,Q5568,P5568))&gt;(--日期设置!$B$2),IF(P5568=0,Q5568,P5568),Q5568)</f>
        <v>2025-12-09</v>
      </c>
      <c r="S5568" s="31" t="s">
        <v>16478</v>
      </c>
      <c r="T5568" s="8">
        <f>[1]!b_anal_ptmyear($A5568,日期设置!$B$2)</f>
        <v>4.7178082191780826</v>
      </c>
      <c r="U5568" s="8">
        <f>[1]!b_anal_termifexercise($A5568,日期设置!B$2)</f>
        <v>0</v>
      </c>
      <c r="V5568" s="10">
        <f>[1]!b_dq_dirtyprice(A5568,日期设置!$B$2)</f>
        <v>101.2401</v>
      </c>
      <c r="W5568" s="11">
        <f>IF(U5568=0,ROUNDUP((Q5568-日期设置!$B$2)/365,0),ROUNDUP((R5568-日期设置!$B$2)/365,0))</f>
        <v>5</v>
      </c>
      <c r="X5568" s="18">
        <f>_xlfn.IFNA(VLOOKUP(A5568,过往入选债券!A:D,4,0),2)</f>
        <v>2</v>
      </c>
      <c r="Y5568">
        <f>_xlfn.IFNA(VLOOKUP(C5568,[2]Sheet1!$A:$A,1,0),3)</f>
        <v>3</v>
      </c>
    </row>
    <row r="5569" spans="1:25" hidden="1" x14ac:dyDescent="0.2">
      <c r="A5569" s="21" t="s">
        <v>11580</v>
      </c>
      <c r="B5569" s="21" t="s">
        <v>11581</v>
      </c>
      <c r="C5569" s="37" t="s">
        <v>276</v>
      </c>
      <c r="D5569" s="26" t="str">
        <f>[1]!b_calc_yield(A5569,日期设置!$B$2,F5569,1,R5569,1,O5569,L5569,S5569,)</f>
        <v>Fetching...</v>
      </c>
      <c r="E5569" s="26">
        <f t="shared" si="172"/>
        <v>11.934403515330994</v>
      </c>
      <c r="F5569" s="18">
        <f>[1]!b_dq_cleanprice($A5569,日期设置!B$2)</f>
        <v>101.53530000000001</v>
      </c>
      <c r="G5569" s="18" t="str">
        <f t="shared" si="173"/>
        <v>2.92 + 0</v>
      </c>
      <c r="H5569" s="27">
        <f>[1]!b_dq_pctchange($A5569,日期设置!$B$2,1)/100</f>
        <v>0</v>
      </c>
      <c r="I5569" s="26">
        <f>[1]!b_pq_pctchange(A5569,日期设置!$B$4,日期设置!$B$2,1)</f>
        <v>0</v>
      </c>
      <c r="J5569" s="26">
        <f>[1]!b_pq_pctchange(A5569,日期设置!$C$4,日期设置!$B$2,1)</f>
        <v>0</v>
      </c>
      <c r="K5569" s="52">
        <f>[1]!b_dq_amount($A5569,日期设置!B$2,2,10000)</f>
        <v>0</v>
      </c>
      <c r="L5569" s="26">
        <f>[1]!b_info_latestpar(A5569,日期设置!$B$2)</f>
        <v>100</v>
      </c>
      <c r="M5569" s="6">
        <f>[1]!b_info_outstandingbalance($A5569,日期设置!B$2)</f>
        <v>4</v>
      </c>
      <c r="N5569" s="7" t="str">
        <f>[1]!b_info_latestissurercreditrating2(A5569,日期设置!$B$2,"102","1")</f>
        <v>AAA</v>
      </c>
      <c r="O5569" s="8">
        <v>4.6900000000000004</v>
      </c>
      <c r="P5569" s="9">
        <f>[1]!b_info_repurchasedate(A5569)</f>
        <v>0</v>
      </c>
      <c r="Q5569" s="8" t="s">
        <v>17526</v>
      </c>
      <c r="R5569" s="2" t="str">
        <f>IF((--IF(P5569=0,Q5569,P5569))&gt;(--日期设置!$B$2),IF(P5569=0,Q5569,P5569),Q5569)</f>
        <v>2024-02-21</v>
      </c>
      <c r="S5569" s="2" t="s">
        <v>18865</v>
      </c>
      <c r="T5569" s="8">
        <f>[1]!b_anal_ptmyear($A5569,日期设置!$B$2)</f>
        <v>2.9205479452054792</v>
      </c>
      <c r="U5569" s="8">
        <f>[1]!b_anal_termifexercise($A5569,日期设置!B$2)</f>
        <v>0</v>
      </c>
      <c r="V5569" s="10">
        <f>[1]!b_dq_dirtyprice(A5569,日期设置!$B$2)</f>
        <v>101.9079</v>
      </c>
      <c r="W5569" s="11">
        <f>IF(U5569=0,ROUNDUP((Q5569-日期设置!$B$2)/365,0),ROUNDUP((R5569-日期设置!$B$2)/365,0))</f>
        <v>3</v>
      </c>
      <c r="X5569" s="18">
        <f>_xlfn.IFNA(VLOOKUP(A5569,过往入选债券!A:D,4,0),2)</f>
        <v>2</v>
      </c>
      <c r="Y5569">
        <f>_xlfn.IFNA(VLOOKUP(C5569,[2]Sheet1!$A:$A,1,0),3)</f>
        <v>3</v>
      </c>
    </row>
    <row r="5570" spans="1:25" hidden="1" x14ac:dyDescent="0.2">
      <c r="A5570" s="21" t="s">
        <v>5409</v>
      </c>
      <c r="B5570" s="21" t="s">
        <v>5410</v>
      </c>
      <c r="C5570" s="37" t="s">
        <v>5378</v>
      </c>
      <c r="D5570" s="26" t="str">
        <f>[1]!b_calc_yield(A5570,日期设置!$B$2,F5570,1,R5570,1,O5570,L5570,S5570,)</f>
        <v>Fetching...</v>
      </c>
      <c r="E5570" s="26">
        <f t="shared" ref="E5570:E5633" si="174">((O5570*W5570+L5570)/V5570-1)*100</f>
        <v>1.2637995074232578</v>
      </c>
      <c r="F5570" s="18">
        <f>[1]!b_dq_cleanprice($A5570,日期设置!B$2)</f>
        <v>99.9</v>
      </c>
      <c r="G5570" s="18" t="str">
        <f t="shared" ref="G5570:G5633" si="175">LEFT(T5570,4)&amp;" + "&amp;LEFT(U5570,4)</f>
        <v>0.30 + 0</v>
      </c>
      <c r="H5570" s="27">
        <f>[1]!b_dq_pctchange($A5570,日期设置!$B$2,1)/100</f>
        <v>0</v>
      </c>
      <c r="I5570" s="26">
        <f>[1]!b_pq_pctchange(A5570,日期设置!$B$4,日期设置!$B$2,1)</f>
        <v>0</v>
      </c>
      <c r="J5570" s="26">
        <f>[1]!b_pq_pctchange(A5570,日期设置!$C$4,日期设置!$B$2,1)</f>
        <v>0</v>
      </c>
      <c r="K5570" s="52">
        <f>[1]!b_dq_amount($A5570,日期设置!B$2,2,10000)</f>
        <v>0</v>
      </c>
      <c r="L5570" s="26">
        <f>[1]!b_info_latestpar(A5570,日期设置!$B$2)</f>
        <v>100</v>
      </c>
      <c r="M5570" s="6">
        <f>[1]!b_info_outstandingbalance($A5570,日期设置!B$2)</f>
        <v>10</v>
      </c>
      <c r="N5570" s="7" t="str">
        <f>[1]!b_info_latestissurercreditrating2(A5570,日期设置!$B$2,"102","1")</f>
        <v>AA+</v>
      </c>
      <c r="O5570" s="8">
        <v>3.9</v>
      </c>
      <c r="P5570" s="9">
        <f>[1]!b_info_repurchasedate(A5570)</f>
        <v>0</v>
      </c>
      <c r="Q5570" s="8" t="s">
        <v>17032</v>
      </c>
      <c r="R5570" s="2" t="str">
        <f>IF((--IF(P5570=0,Q5570,P5570))&gt;(--日期设置!$B$2),IF(P5570=0,Q5570,P5570),Q5570)</f>
        <v>2021-07-12</v>
      </c>
      <c r="S5570" s="2" t="s">
        <v>18809</v>
      </c>
      <c r="T5570" s="8">
        <f>[1]!b_anal_ptmyear($A5570,日期设置!$B$2)</f>
        <v>0.30684931506849317</v>
      </c>
      <c r="U5570" s="8">
        <f>[1]!b_anal_termifexercise($A5570,日期设置!B$2)</f>
        <v>0</v>
      </c>
      <c r="V5570" s="10">
        <f>[1]!b_dq_dirtyprice(A5570,日期设置!$B$2)</f>
        <v>102.6033</v>
      </c>
      <c r="W5570" s="11">
        <f>IF(U5570=0,ROUNDUP((Q5570-日期设置!$B$2)/365,0),ROUNDUP((R5570-日期设置!$B$2)/365,0))</f>
        <v>1</v>
      </c>
      <c r="X5570" s="18">
        <f>_xlfn.IFNA(VLOOKUP(A5570,过往入选债券!A:D,4,0),2)</f>
        <v>2</v>
      </c>
      <c r="Y5570">
        <f>_xlfn.IFNA(VLOOKUP(C5570,[2]Sheet1!$A:$A,1,0),3)</f>
        <v>3</v>
      </c>
    </row>
    <row r="5571" spans="1:25" hidden="1" x14ac:dyDescent="0.2">
      <c r="A5571" s="21" t="s">
        <v>14942</v>
      </c>
      <c r="B5571" s="21" t="s">
        <v>14943</v>
      </c>
      <c r="C5571" s="37" t="s">
        <v>14394</v>
      </c>
      <c r="D5571" s="26" t="str">
        <f>[1]!b_calc_yield(A5571,日期设置!$B$2,F5571,1,R5571,1,O5571,L5571,S5571,)</f>
        <v>Fetching...</v>
      </c>
      <c r="E5571" s="26">
        <f t="shared" si="174"/>
        <v>12.114054490048542</v>
      </c>
      <c r="F5571" s="18">
        <f>[1]!b_dq_cleanprice($A5571,日期设置!B$2)</f>
        <v>100</v>
      </c>
      <c r="G5571" s="18" t="str">
        <f t="shared" si="175"/>
        <v>3.05 + 0</v>
      </c>
      <c r="H5571" s="27">
        <f>[1]!b_dq_pctchange($A5571,日期设置!$B$2,1)/100</f>
        <v>0</v>
      </c>
      <c r="I5571" s="26">
        <f>[1]!b_pq_pctchange(A5571,日期设置!$B$4,日期设置!$B$2,1)</f>
        <v>0</v>
      </c>
      <c r="J5571" s="26">
        <f>[1]!b_pq_pctchange(A5571,日期设置!$C$4,日期设置!$B$2,1)</f>
        <v>0</v>
      </c>
      <c r="K5571" s="52">
        <f>[1]!b_dq_amount($A5571,日期设置!B$2,2,10000)</f>
        <v>0</v>
      </c>
      <c r="L5571" s="26">
        <f>[1]!b_info_latestpar(A5571,日期设置!$B$2)</f>
        <v>100</v>
      </c>
      <c r="M5571" s="6">
        <f>[1]!b_info_outstandingbalance($A5571,日期设置!B$2)</f>
        <v>5</v>
      </c>
      <c r="N5571" s="7" t="str">
        <f>[1]!b_info_latestissurercreditrating2(A5571,日期设置!$B$2,"102","1")</f>
        <v>AAA</v>
      </c>
      <c r="O5571" s="8">
        <v>4.12</v>
      </c>
      <c r="P5571" s="9">
        <f>[1]!b_info_repurchasedate(A5571)</f>
        <v>0</v>
      </c>
      <c r="Q5571" s="8" t="s">
        <v>16959</v>
      </c>
      <c r="R5571" s="2" t="str">
        <f>IF((--IF(P5571=0,Q5571,P5571))&gt;(--日期设置!$B$2),IF(P5571=0,Q5571,P5571),Q5571)</f>
        <v>2024-04-11</v>
      </c>
      <c r="S5571" s="2" t="s">
        <v>18646</v>
      </c>
      <c r="T5571" s="8">
        <f>[1]!b_anal_ptmyear($A5571,日期设置!$B$2)</f>
        <v>3.0547945205479454</v>
      </c>
      <c r="U5571" s="8">
        <f>[1]!b_anal_termifexercise($A5571,日期设置!B$2)</f>
        <v>0</v>
      </c>
      <c r="V5571" s="10">
        <f>[1]!b_dq_dirtyprice(A5571,日期设置!$B$2)</f>
        <v>103.8942</v>
      </c>
      <c r="W5571" s="11">
        <f>IF(U5571=0,ROUNDUP((Q5571-日期设置!$B$2)/365,0),ROUNDUP((R5571-日期设置!$B$2)/365,0))</f>
        <v>4</v>
      </c>
      <c r="X5571" s="18">
        <f>_xlfn.IFNA(VLOOKUP(A5571,过往入选债券!A:D,4,0),2)</f>
        <v>2</v>
      </c>
      <c r="Y5571">
        <f>_xlfn.IFNA(VLOOKUP(C5571,[2]Sheet1!$A:$A,1,0),3)</f>
        <v>3</v>
      </c>
    </row>
    <row r="5572" spans="1:25" hidden="1" x14ac:dyDescent="0.2">
      <c r="A5572" s="21" t="s">
        <v>2444</v>
      </c>
      <c r="B5572" s="21" t="s">
        <v>2445</v>
      </c>
      <c r="C5572" s="37" t="s">
        <v>344</v>
      </c>
      <c r="D5572" s="26" t="str">
        <f>[1]!b_calc_yield(A5572,日期设置!$B$2,F5572,1,R5572,1,O5572,L5572,S5572,)</f>
        <v>Fetching...</v>
      </c>
      <c r="E5572" s="26">
        <f t="shared" si="174"/>
        <v>3.2493167324628036</v>
      </c>
      <c r="F5572" s="18">
        <f>[1]!b_dq_cleanprice($A5572,日期设置!B$2)</f>
        <v>102.2317</v>
      </c>
      <c r="G5572" s="18" t="str">
        <f t="shared" si="175"/>
        <v>0.78 + 0</v>
      </c>
      <c r="H5572" s="27">
        <f>[1]!b_dq_pctchange($A5572,日期设置!$B$2,1)/100</f>
        <v>0</v>
      </c>
      <c r="I5572" s="26">
        <f>[1]!b_pq_pctchange(A5572,日期设置!$B$4,日期设置!$B$2,1)</f>
        <v>0</v>
      </c>
      <c r="J5572" s="26">
        <f>[1]!b_pq_pctchange(A5572,日期设置!$C$4,日期设置!$B$2,1)</f>
        <v>0</v>
      </c>
      <c r="K5572" s="52">
        <f>[1]!b_dq_amount($A5572,日期设置!B$2,2,10000)</f>
        <v>0</v>
      </c>
      <c r="L5572" s="26">
        <f>[1]!b_info_latestpar(A5572,日期设置!$B$2)</f>
        <v>100</v>
      </c>
      <c r="M5572" s="6">
        <f>[1]!b_info_outstandingbalance($A5572,日期设置!B$2)</f>
        <v>7</v>
      </c>
      <c r="N5572" s="7">
        <f>[1]!b_info_latestissurercreditrating2(A5572,日期设置!$B$2,"102","1")</f>
        <v>0</v>
      </c>
      <c r="O5572" s="8">
        <v>7.1</v>
      </c>
      <c r="P5572" s="9">
        <f>[1]!b_info_repurchasedate(A5572)</f>
        <v>0</v>
      </c>
      <c r="Q5572" s="8" t="s">
        <v>17130</v>
      </c>
      <c r="R5572" s="2" t="str">
        <f>IF((--IF(P5572=0,Q5572,P5572))&gt;(--日期设置!$B$2),IF(P5572=0,Q5572,P5572),Q5572)</f>
        <v>2022-01-04</v>
      </c>
      <c r="S5572" s="2" t="s">
        <v>18730</v>
      </c>
      <c r="T5572" s="8">
        <f>[1]!b_anal_ptmyear($A5572,日期设置!$B$2)</f>
        <v>0.78904109589041094</v>
      </c>
      <c r="U5572" s="8">
        <f>[1]!b_anal_termifexercise($A5572,日期设置!B$2)</f>
        <v>0</v>
      </c>
      <c r="V5572" s="10">
        <f>[1]!b_dq_dirtyprice(A5572,日期设置!$B$2)</f>
        <v>103.7295</v>
      </c>
      <c r="W5572" s="11">
        <f>IF(U5572=0,ROUNDUP((Q5572-日期设置!$B$2)/365,0),ROUNDUP((R5572-日期设置!$B$2)/365,0))</f>
        <v>1</v>
      </c>
      <c r="X5572" s="18">
        <f>_xlfn.IFNA(VLOOKUP(A5572,过往入选债券!A:D,4,0),2)</f>
        <v>2</v>
      </c>
      <c r="Y5572">
        <f>_xlfn.IFNA(VLOOKUP(C5572,[2]Sheet1!$A:$A,1,0),3)</f>
        <v>3</v>
      </c>
    </row>
    <row r="5573" spans="1:25" hidden="1" x14ac:dyDescent="0.2">
      <c r="A5573" s="21" t="s">
        <v>11043</v>
      </c>
      <c r="B5573" s="21" t="s">
        <v>11044</v>
      </c>
      <c r="C5573" s="37" t="s">
        <v>4070</v>
      </c>
      <c r="D5573" s="26" t="str">
        <f>[1]!b_calc_yield(A5573,日期设置!$B$2,F5573,1,R5573,1,O5573,L5573,S5573,)</f>
        <v>Fetching...</v>
      </c>
      <c r="E5573" s="26">
        <f t="shared" si="174"/>
        <v>8.8255970513823492</v>
      </c>
      <c r="F5573" s="18">
        <f>[1]!b_dq_cleanprice($A5573,日期设置!B$2)</f>
        <v>98.107799999999997</v>
      </c>
      <c r="G5573" s="18" t="str">
        <f t="shared" si="175"/>
        <v>2.18 + 0</v>
      </c>
      <c r="H5573" s="27">
        <f>[1]!b_dq_pctchange($A5573,日期设置!$B$2,1)/100</f>
        <v>0</v>
      </c>
      <c r="I5573" s="26">
        <f>[1]!b_pq_pctchange(A5573,日期设置!$B$4,日期设置!$B$2,1)</f>
        <v>0</v>
      </c>
      <c r="J5573" s="26">
        <f>[1]!b_pq_pctchange(A5573,日期设置!$C$4,日期设置!$B$2,1)</f>
        <v>0</v>
      </c>
      <c r="K5573" s="52">
        <f>[1]!b_dq_amount($A5573,日期设置!B$2,2,10000)</f>
        <v>0</v>
      </c>
      <c r="L5573" s="26">
        <f>[1]!b_info_latestpar(A5573,日期设置!$B$2)</f>
        <v>100</v>
      </c>
      <c r="M5573" s="6">
        <f>[1]!b_info_outstandingbalance($A5573,日期设置!B$2)</f>
        <v>5</v>
      </c>
      <c r="N5573" s="7" t="str">
        <f>[1]!b_info_latestissurercreditrating2(A5573,日期设置!$B$2,"102","1")</f>
        <v>AA+</v>
      </c>
      <c r="O5573" s="8">
        <v>3.2</v>
      </c>
      <c r="P5573" s="9">
        <f>[1]!b_info_repurchasedate(A5573)</f>
        <v>0</v>
      </c>
      <c r="Q5573" s="8" t="s">
        <v>16919</v>
      </c>
      <c r="R5573" s="2" t="str">
        <f>IF((--IF(P5573=0,Q5573,P5573))&gt;(--日期设置!$B$2),IF(P5573=0,Q5573,P5573),Q5573)</f>
        <v>2023-05-29</v>
      </c>
      <c r="S5573" s="2" t="s">
        <v>18346</v>
      </c>
      <c r="T5573" s="8">
        <f>[1]!b_anal_ptmyear($A5573,日期设置!$B$2)</f>
        <v>2.1863013698630138</v>
      </c>
      <c r="U5573" s="8">
        <f>[1]!b_anal_termifexercise($A5573,日期设置!B$2)</f>
        <v>0</v>
      </c>
      <c r="V5573" s="10">
        <f>[1]!b_dq_dirtyprice(A5573,日期设置!$B$2)</f>
        <v>100.7116</v>
      </c>
      <c r="W5573" s="11">
        <f>IF(U5573=0,ROUNDUP((Q5573-日期设置!$B$2)/365,0),ROUNDUP((R5573-日期设置!$B$2)/365,0))</f>
        <v>3</v>
      </c>
      <c r="X5573" s="18">
        <f>_xlfn.IFNA(VLOOKUP(A5573,过往入选债券!A:D,4,0),2)</f>
        <v>2</v>
      </c>
      <c r="Y5573">
        <f>_xlfn.IFNA(VLOOKUP(C5573,[2]Sheet1!$A:$A,1,0),3)</f>
        <v>3</v>
      </c>
    </row>
    <row r="5574" spans="1:25" hidden="1" x14ac:dyDescent="0.2">
      <c r="A5574" s="28" t="s">
        <v>20880</v>
      </c>
      <c r="B5574" s="28" t="s">
        <v>20881</v>
      </c>
      <c r="C5574" s="39" t="s">
        <v>6120</v>
      </c>
      <c r="D5574" s="26" t="str">
        <f>[1]!b_calc_yield(A5574,日期设置!$B$2,F5574,1,R5574,1,O5574,L5574,S5574,)</f>
        <v>Fetching...</v>
      </c>
      <c r="E5574" s="26">
        <f t="shared" si="174"/>
        <v>6.5271131112730973</v>
      </c>
      <c r="F5574" s="18">
        <f>[1]!b_dq_cleanprice($A5574,日期设置!B$2)</f>
        <v>99.468000000000004</v>
      </c>
      <c r="G5574" s="18" t="str">
        <f t="shared" si="175"/>
        <v>1.60 + 0</v>
      </c>
      <c r="H5574" s="27">
        <f>[1]!b_dq_pctchange($A5574,日期设置!$B$2,1)/100</f>
        <v>0</v>
      </c>
      <c r="I5574" s="26">
        <f>[1]!b_pq_pctchange(A5574,日期设置!$B$4,日期设置!$B$2,1)</f>
        <v>0</v>
      </c>
      <c r="J5574" s="26">
        <f>[1]!b_pq_pctchange(A5574,日期设置!$C$4,日期设置!$B$2,1)</f>
        <v>0</v>
      </c>
      <c r="K5574" s="52">
        <f>[1]!b_dq_amount($A5574,日期设置!B$2,2,10000)</f>
        <v>0</v>
      </c>
      <c r="L5574" s="26">
        <f>[1]!b_info_latestpar(A5574,日期设置!$B$2)</f>
        <v>100</v>
      </c>
      <c r="M5574" s="6">
        <f>[1]!b_info_outstandingbalance($A5574,日期设置!B$2)</f>
        <v>2.6</v>
      </c>
      <c r="N5574" s="7" t="str">
        <f>[1]!b_info_latestissurercreditrating2(A5574,日期设置!$B$2,"102","1")</f>
        <v>AAA</v>
      </c>
      <c r="O5574" s="8">
        <v>3.78</v>
      </c>
      <c r="P5574" s="9">
        <f>[1]!b_info_repurchasedate(A5574)</f>
        <v>0</v>
      </c>
      <c r="Q5574" s="8" t="s">
        <v>16170</v>
      </c>
      <c r="R5574" s="2" t="str">
        <f>IF((--IF(P5574=0,Q5574,P5574))&gt;(--日期设置!$B$2),IF(P5574=0,Q5574,P5574),Q5574)</f>
        <v>2022-10-28</v>
      </c>
      <c r="S5574" s="31" t="s">
        <v>16169</v>
      </c>
      <c r="T5574" s="8">
        <f>[1]!b_anal_ptmyear($A5574,日期设置!$B$2)</f>
        <v>1.6027397260273972</v>
      </c>
      <c r="U5574" s="8">
        <f>[1]!b_anal_termifexercise($A5574,日期设置!B$2)</f>
        <v>0</v>
      </c>
      <c r="V5574" s="10">
        <f>[1]!b_dq_dirtyprice(A5574,日期设置!$B$2)</f>
        <v>100.9696</v>
      </c>
      <c r="W5574" s="11">
        <f>IF(U5574=0,ROUNDUP((Q5574-日期设置!$B$2)/365,0),ROUNDUP((R5574-日期设置!$B$2)/365,0))</f>
        <v>2</v>
      </c>
      <c r="X5574" s="18">
        <f>_xlfn.IFNA(VLOOKUP(A5574,过往入选债券!A:D,4,0),2)</f>
        <v>2</v>
      </c>
      <c r="Y5574">
        <f>_xlfn.IFNA(VLOOKUP(C5574,[2]Sheet1!$A:$A,1,0),3)</f>
        <v>3</v>
      </c>
    </row>
    <row r="5575" spans="1:25" hidden="1" x14ac:dyDescent="0.2">
      <c r="A5575" s="21" t="s">
        <v>10632</v>
      </c>
      <c r="B5575" s="21" t="s">
        <v>10633</v>
      </c>
      <c r="C5575" s="37" t="s">
        <v>199</v>
      </c>
      <c r="D5575" s="26" t="str">
        <f>[1]!b_calc_yield(A5575,日期设置!$B$2,F5575,1,R5575,1,O5575,L5575,S5575,)</f>
        <v>Fetching...</v>
      </c>
      <c r="E5575" s="26">
        <f t="shared" si="174"/>
        <v>8.3781263112261861</v>
      </c>
      <c r="F5575" s="18">
        <f>[1]!b_dq_cleanprice($A5575,日期设置!B$2)</f>
        <v>97.812200000000004</v>
      </c>
      <c r="G5575" s="18" t="str">
        <f t="shared" si="175"/>
        <v>2.07 + 0</v>
      </c>
      <c r="H5575" s="27">
        <f>[1]!b_dq_pctchange($A5575,日期设置!$B$2,1)/100</f>
        <v>0</v>
      </c>
      <c r="I5575" s="26">
        <f>[1]!b_pq_pctchange(A5575,日期设置!$B$4,日期设置!$B$2,1)</f>
        <v>0</v>
      </c>
      <c r="J5575" s="26">
        <f>[1]!b_pq_pctchange(A5575,日期设置!$C$4,日期设置!$B$2,1)</f>
        <v>0</v>
      </c>
      <c r="K5575" s="52">
        <f>[1]!b_dq_amount($A5575,日期设置!B$2,2,10000)</f>
        <v>0</v>
      </c>
      <c r="L5575" s="26">
        <f>[1]!b_info_latestpar(A5575,日期设置!$B$2)</f>
        <v>100</v>
      </c>
      <c r="M5575" s="6">
        <f>[1]!b_info_outstandingbalance($A5575,日期设置!B$2)</f>
        <v>10</v>
      </c>
      <c r="N5575" s="7" t="str">
        <f>[1]!b_info_latestissurercreditrating2(A5575,日期设置!$B$2,"102","1")</f>
        <v>AAA</v>
      </c>
      <c r="O5575" s="8">
        <v>3</v>
      </c>
      <c r="P5575" s="9">
        <f>[1]!b_info_repurchasedate(A5575)</f>
        <v>0</v>
      </c>
      <c r="Q5575" s="8" t="s">
        <v>16505</v>
      </c>
      <c r="R5575" s="2" t="str">
        <f>IF((--IF(P5575=0,Q5575,P5575))&gt;(--日期设置!$B$2),IF(P5575=0,Q5575,P5575),Q5575)</f>
        <v>2023-04-20</v>
      </c>
      <c r="S5575" s="2" t="s">
        <v>18259</v>
      </c>
      <c r="T5575" s="8">
        <f>[1]!b_anal_ptmyear($A5575,日期设置!$B$2)</f>
        <v>2.0794520547945208</v>
      </c>
      <c r="U5575" s="8">
        <f>[1]!b_anal_termifexercise($A5575,日期设置!B$2)</f>
        <v>0</v>
      </c>
      <c r="V5575" s="10">
        <f>[1]!b_dq_dirtyprice(A5575,日期设置!$B$2)</f>
        <v>100.57380000000001</v>
      </c>
      <c r="W5575" s="11">
        <f>IF(U5575=0,ROUNDUP((Q5575-日期设置!$B$2)/365,0),ROUNDUP((R5575-日期设置!$B$2)/365,0))</f>
        <v>3</v>
      </c>
      <c r="X5575" s="18">
        <f>_xlfn.IFNA(VLOOKUP(A5575,过往入选债券!A:D,4,0),2)</f>
        <v>2</v>
      </c>
      <c r="Y5575">
        <f>_xlfn.IFNA(VLOOKUP(C5575,[2]Sheet1!$A:$A,1,0),3)</f>
        <v>3</v>
      </c>
    </row>
    <row r="5576" spans="1:25" hidden="1" x14ac:dyDescent="0.2">
      <c r="A5576" s="21" t="s">
        <v>10485</v>
      </c>
      <c r="B5576" s="21" t="s">
        <v>10486</v>
      </c>
      <c r="C5576" s="37" t="s">
        <v>4</v>
      </c>
      <c r="D5576" s="26" t="str">
        <f>[1]!b_calc_yield(A5576,日期设置!$B$2,F5576,1,R5576,1,O5576,L5576,S5576,)</f>
        <v>Fetching...</v>
      </c>
      <c r="E5576" s="26">
        <f t="shared" si="174"/>
        <v>8.124050178965625</v>
      </c>
      <c r="F5576" s="18">
        <f>[1]!b_dq_cleanprice($A5576,日期设置!B$2)</f>
        <v>98.722099999999998</v>
      </c>
      <c r="G5576" s="18" t="str">
        <f t="shared" si="175"/>
        <v>2.03 + 0</v>
      </c>
      <c r="H5576" s="27">
        <f>[1]!b_dq_pctchange($A5576,日期设置!$B$2,1)/100</f>
        <v>0</v>
      </c>
      <c r="I5576" s="26">
        <f>[1]!b_pq_pctchange(A5576,日期设置!$B$4,日期设置!$B$2,1)</f>
        <v>0.2156132847831253</v>
      </c>
      <c r="J5576" s="26">
        <f>[1]!b_pq_pctchange(A5576,日期设置!$C$4,日期设置!$B$2,1)</f>
        <v>0.2156132847831253</v>
      </c>
      <c r="K5576" s="52">
        <f>[1]!b_dq_amount($A5576,日期设置!B$2,2,10000)</f>
        <v>0</v>
      </c>
      <c r="L5576" s="26">
        <f>[1]!b_info_latestpar(A5576,日期设置!$B$2)</f>
        <v>100</v>
      </c>
      <c r="M5576" s="6">
        <f>[1]!b_info_outstandingbalance($A5576,日期设置!B$2)</f>
        <v>6</v>
      </c>
      <c r="N5576" s="7" t="str">
        <f>[1]!b_info_latestissurercreditrating2(A5576,日期设置!$B$2,"102","1")</f>
        <v>AA+</v>
      </c>
      <c r="O5576" s="8">
        <v>3.45</v>
      </c>
      <c r="P5576" s="9">
        <f>[1]!b_info_repurchasedate(A5576)</f>
        <v>0</v>
      </c>
      <c r="Q5576" s="8" t="s">
        <v>16173</v>
      </c>
      <c r="R5576" s="2" t="str">
        <f>IF((--IF(P5576=0,Q5576,P5576))&gt;(--日期设置!$B$2),IF(P5576=0,Q5576,P5576),Q5576)</f>
        <v>2023-04-03</v>
      </c>
      <c r="S5576" s="2" t="s">
        <v>18364</v>
      </c>
      <c r="T5576" s="8">
        <f>[1]!b_anal_ptmyear($A5576,日期设置!$B$2)</f>
        <v>2.032876712328767</v>
      </c>
      <c r="U5576" s="8">
        <f>[1]!b_anal_termifexercise($A5576,日期设置!B$2)</f>
        <v>0</v>
      </c>
      <c r="V5576" s="10">
        <f>[1]!b_dq_dirtyprice(A5576,日期设置!$B$2)</f>
        <v>102.0587</v>
      </c>
      <c r="W5576" s="11">
        <f>IF(U5576=0,ROUNDUP((Q5576-日期设置!$B$2)/365,0),ROUNDUP((R5576-日期设置!$B$2)/365,0))</f>
        <v>3</v>
      </c>
      <c r="X5576" s="18">
        <f>_xlfn.IFNA(VLOOKUP(A5576,过往入选债券!A:D,4,0),2)</f>
        <v>2</v>
      </c>
      <c r="Y5576">
        <f>_xlfn.IFNA(VLOOKUP(C5576,[2]Sheet1!$A:$A,1,0),3)</f>
        <v>3</v>
      </c>
    </row>
    <row r="5577" spans="1:25" hidden="1" x14ac:dyDescent="0.2">
      <c r="A5577" s="21" t="s">
        <v>8987</v>
      </c>
      <c r="B5577" s="21" t="s">
        <v>8988</v>
      </c>
      <c r="C5577" s="37" t="s">
        <v>130</v>
      </c>
      <c r="D5577" s="26" t="str">
        <f>[1]!b_calc_yield(A5577,日期设置!$B$2,F5577,1,R5577,1,O5577,L5577,S5577,)</f>
        <v>Fetching...</v>
      </c>
      <c r="E5577" s="26">
        <f t="shared" si="174"/>
        <v>5.6494781612411948</v>
      </c>
      <c r="F5577" s="18">
        <f>[1]!b_dq_cleanprice($A5577,日期设置!B$2)</f>
        <v>99.811899999999994</v>
      </c>
      <c r="G5577" s="18" t="str">
        <f t="shared" si="175"/>
        <v>1.4 + 0</v>
      </c>
      <c r="H5577" s="27">
        <f>[1]!b_dq_pctchange($A5577,日期设置!$B$2,1)/100</f>
        <v>0</v>
      </c>
      <c r="I5577" s="26">
        <f>[1]!b_pq_pctchange(A5577,日期设置!$B$4,日期设置!$B$2,1)</f>
        <v>0</v>
      </c>
      <c r="J5577" s="26">
        <f>[1]!b_pq_pctchange(A5577,日期设置!$C$4,日期设置!$B$2,1)</f>
        <v>0</v>
      </c>
      <c r="K5577" s="52">
        <f>[1]!b_dq_amount($A5577,日期设置!B$2,2,10000)</f>
        <v>0</v>
      </c>
      <c r="L5577" s="26">
        <f>[1]!b_info_latestpar(A5577,日期设置!$B$2)</f>
        <v>100</v>
      </c>
      <c r="M5577" s="6">
        <f>[1]!b_info_outstandingbalance($A5577,日期设置!B$2)</f>
        <v>10</v>
      </c>
      <c r="N5577" s="7" t="str">
        <f>[1]!b_info_latestissurercreditrating2(A5577,日期设置!$B$2,"102","1")</f>
        <v>AAA</v>
      </c>
      <c r="O5577" s="8">
        <v>3.99</v>
      </c>
      <c r="P5577" s="9">
        <f>[1]!b_info_repurchasedate(A5577)</f>
        <v>0</v>
      </c>
      <c r="Q5577" s="8" t="s">
        <v>16298</v>
      </c>
      <c r="R5577" s="2" t="str">
        <f>IF((--IF(P5577=0,Q5577,P5577))&gt;(--日期设置!$B$2),IF(P5577=0,Q5577,P5577),Q5577)</f>
        <v>2022-08-15</v>
      </c>
      <c r="S5577" s="2" t="s">
        <v>18143</v>
      </c>
      <c r="T5577" s="8">
        <f>[1]!b_anal_ptmyear($A5577,日期设置!$B$2)</f>
        <v>1.4</v>
      </c>
      <c r="U5577" s="8">
        <f>[1]!b_anal_termifexercise($A5577,日期设置!B$2)</f>
        <v>0</v>
      </c>
      <c r="V5577" s="10">
        <f>[1]!b_dq_dirtyprice(A5577,日期设置!$B$2)</f>
        <v>102.2059</v>
      </c>
      <c r="W5577" s="11">
        <f>IF(U5577=0,ROUNDUP((Q5577-日期设置!$B$2)/365,0),ROUNDUP((R5577-日期设置!$B$2)/365,0))</f>
        <v>2</v>
      </c>
      <c r="X5577" s="18">
        <f>_xlfn.IFNA(VLOOKUP(A5577,过往入选债券!A:D,4,0),2)</f>
        <v>2</v>
      </c>
      <c r="Y5577" s="45">
        <f>_xlfn.IFNA(VLOOKUP(C5577,[2]Sheet1!$A:$A,1,0),3)</f>
        <v>3</v>
      </c>
    </row>
    <row r="5578" spans="1:25" hidden="1" x14ac:dyDescent="0.2">
      <c r="A5578" s="21" t="s">
        <v>9930</v>
      </c>
      <c r="B5578" s="21" t="s">
        <v>9931</v>
      </c>
      <c r="C5578" s="37" t="s">
        <v>377</v>
      </c>
      <c r="D5578" s="26" t="str">
        <f>[1]!b_calc_yield(A5578,日期设置!$B$2,F5578,1,R5578,1,O5578,L5578,S5578,)</f>
        <v>Fetching...</v>
      </c>
      <c r="E5578" s="26">
        <f t="shared" si="174"/>
        <v>16.225504384445099</v>
      </c>
      <c r="F5578" s="18">
        <f>[1]!b_dq_cleanprice($A5578,日期设置!B$2)</f>
        <v>97.840699999999998</v>
      </c>
      <c r="G5578" s="18" t="str">
        <f t="shared" si="175"/>
        <v>3.92 + 0</v>
      </c>
      <c r="H5578" s="27">
        <f>[1]!b_dq_pctchange($A5578,日期设置!$B$2,1)/100</f>
        <v>0</v>
      </c>
      <c r="I5578" s="26">
        <f>[1]!b_pq_pctchange(A5578,日期设置!$B$4,日期设置!$B$2,1)</f>
        <v>0</v>
      </c>
      <c r="J5578" s="26">
        <f>[1]!b_pq_pctchange(A5578,日期设置!$C$4,日期设置!$B$2,1)</f>
        <v>0.20945100280428353</v>
      </c>
      <c r="K5578" s="52">
        <f>[1]!b_dq_amount($A5578,日期设置!B$2,2,10000)</f>
        <v>0</v>
      </c>
      <c r="L5578" s="26">
        <f>[1]!b_info_latestpar(A5578,日期设置!$B$2)</f>
        <v>100</v>
      </c>
      <c r="M5578" s="6">
        <f>[1]!b_info_outstandingbalance($A5578,日期设置!B$2)</f>
        <v>10</v>
      </c>
      <c r="N5578" s="7" t="str">
        <f>[1]!b_info_latestissurercreditrating2(A5578,日期设置!$B$2,"102","1")</f>
        <v>AAA</v>
      </c>
      <c r="O5578" s="8">
        <v>3.51</v>
      </c>
      <c r="P5578" s="9">
        <f>[1]!b_info_repurchasedate(A5578)</f>
        <v>0</v>
      </c>
      <c r="Q5578" s="8" t="s">
        <v>17588</v>
      </c>
      <c r="R5578" s="2" t="str">
        <f>IF((--IF(P5578=0,Q5578,P5578))&gt;(--日期设置!$B$2),IF(P5578=0,Q5578,P5578),Q5578)</f>
        <v>2025-02-21</v>
      </c>
      <c r="S5578" s="2" t="s">
        <v>18725</v>
      </c>
      <c r="T5578" s="8">
        <f>[1]!b_anal_ptmyear($A5578,日期设置!$B$2)</f>
        <v>3.9205479452054792</v>
      </c>
      <c r="U5578" s="8">
        <f>[1]!b_anal_termifexercise($A5578,日期设置!B$2)</f>
        <v>0</v>
      </c>
      <c r="V5578" s="10">
        <f>[1]!b_dq_dirtyprice(A5578,日期设置!$B$2)</f>
        <v>98.119600000000005</v>
      </c>
      <c r="W5578" s="11">
        <f>IF(U5578=0,ROUNDUP((Q5578-日期设置!$B$2)/365,0),ROUNDUP((R5578-日期设置!$B$2)/365,0))</f>
        <v>4</v>
      </c>
      <c r="X5578" s="18">
        <f>_xlfn.IFNA(VLOOKUP(A5578,过往入选债券!A:D,4,0),2)</f>
        <v>2</v>
      </c>
      <c r="Y5578">
        <f>_xlfn.IFNA(VLOOKUP(C5578,[2]Sheet1!$A:$A,1,0),3)</f>
        <v>3</v>
      </c>
    </row>
    <row r="5579" spans="1:25" hidden="1" x14ac:dyDescent="0.2">
      <c r="A5579" s="21" t="s">
        <v>12941</v>
      </c>
      <c r="B5579" s="21" t="s">
        <v>12942</v>
      </c>
      <c r="C5579" s="37" t="s">
        <v>11714</v>
      </c>
      <c r="D5579" s="26" t="str">
        <f>[1]!b_calc_yield(A5579,日期设置!$B$2,F5579,1,R5579,1,O5579,L5579,S5579,)</f>
        <v>Fetching...</v>
      </c>
      <c r="E5579" s="26">
        <f t="shared" si="174"/>
        <v>20.155660755837278</v>
      </c>
      <c r="F5579" s="18">
        <f>[1]!b_dq_cleanprice($A5579,日期设置!B$2)</f>
        <v>39.877299999999998</v>
      </c>
      <c r="G5579" s="18" t="str">
        <f t="shared" si="175"/>
        <v>1.99 + 0</v>
      </c>
      <c r="H5579" s="27">
        <f>[1]!b_dq_pctchange($A5579,日期设置!$B$2,1)/100</f>
        <v>0</v>
      </c>
      <c r="I5579" s="26">
        <f>[1]!b_pq_pctchange(A5579,日期设置!$B$4,日期设置!$B$2,1)</f>
        <v>-33.141361607666795</v>
      </c>
      <c r="J5579" s="26">
        <f>[1]!b_pq_pctchange(A5579,日期设置!$C$4,日期设置!$B$2,1)</f>
        <v>-33.153689871126076</v>
      </c>
      <c r="K5579" s="52">
        <f>[1]!b_dq_amount($A5579,日期设置!B$2,2,10000)</f>
        <v>0</v>
      </c>
      <c r="L5579" s="26">
        <f>[1]!b_info_latestpar(A5579,日期设置!$B$2)</f>
        <v>40</v>
      </c>
      <c r="M5579" s="6">
        <f>[1]!b_info_outstandingbalance($A5579,日期设置!B$2)</f>
        <v>4.8</v>
      </c>
      <c r="N5579" s="7" t="str">
        <f>[1]!b_info_latestissurercreditrating2(A5579,日期设置!$B$2,"102","1")</f>
        <v>AA</v>
      </c>
      <c r="O5579" s="8">
        <v>3.96</v>
      </c>
      <c r="P5579" s="9">
        <f>[1]!b_info_repurchasedate(A5579)</f>
        <v>0</v>
      </c>
      <c r="Q5579" s="8" t="s">
        <v>16535</v>
      </c>
      <c r="R5579" s="2" t="str">
        <f>IF((--IF(P5579=0,Q5579,P5579))&gt;(--日期设置!$B$2),IF(P5579=0,Q5579,P5579),Q5579)</f>
        <v>2023-03-21</v>
      </c>
      <c r="S5579" s="2" t="s">
        <v>18285</v>
      </c>
      <c r="T5579" s="8">
        <f>[1]!b_anal_ptmyear($A5579,日期设置!$B$2)</f>
        <v>1.9972602739726026</v>
      </c>
      <c r="U5579" s="8">
        <f>[1]!b_anal_termifexercise($A5579,日期设置!B$2)</f>
        <v>0</v>
      </c>
      <c r="V5579" s="10">
        <f>[1]!b_dq_dirtyprice(A5579,日期设置!$B$2)</f>
        <v>39.881599999999999</v>
      </c>
      <c r="W5579" s="11">
        <f>IF(U5579=0,ROUNDUP((Q5579-日期设置!$B$2)/365,0),ROUNDUP((R5579-日期设置!$B$2)/365,0))</f>
        <v>2</v>
      </c>
      <c r="X5579" s="18">
        <f>_xlfn.IFNA(VLOOKUP(A5579,过往入选债券!A:D,4,0),2)</f>
        <v>2</v>
      </c>
      <c r="Y5579">
        <f>_xlfn.IFNA(VLOOKUP(C5579,[2]Sheet1!$A:$A,1,0),3)</f>
        <v>3</v>
      </c>
    </row>
    <row r="5580" spans="1:25" hidden="1" x14ac:dyDescent="0.2">
      <c r="A5580" s="21" t="s">
        <v>4424</v>
      </c>
      <c r="B5580" s="21" t="s">
        <v>4425</v>
      </c>
      <c r="C5580" s="37" t="s">
        <v>3438</v>
      </c>
      <c r="D5580" s="26" t="str">
        <f>[1]!b_calc_yield(A5580,日期设置!$B$2,F5580,1,R5580,1,O5580,L5580,S5580,)</f>
        <v>Fetching...</v>
      </c>
      <c r="E5580" s="26">
        <f t="shared" si="174"/>
        <v>8.3967388663770848</v>
      </c>
      <c r="F5580" s="18">
        <f>[1]!b_dq_cleanprice($A5580,日期设置!B$2)</f>
        <v>99.470399999999998</v>
      </c>
      <c r="G5580" s="18" t="str">
        <f t="shared" si="175"/>
        <v>4.10 + 2.10</v>
      </c>
      <c r="H5580" s="27">
        <f>[1]!b_dq_pctchange($A5580,日期设置!$B$2,1)/100</f>
        <v>0</v>
      </c>
      <c r="I5580" s="26">
        <f>[1]!b_pq_pctchange(A5580,日期设置!$B$4,日期设置!$B$2,1)</f>
        <v>0.35725708082323748</v>
      </c>
      <c r="J5580" s="26">
        <f>[1]!b_pq_pctchange(A5580,日期设置!$C$4,日期设置!$B$2,1)</f>
        <v>2.253746993153634</v>
      </c>
      <c r="K5580" s="52">
        <f>[1]!b_dq_amount($A5580,日期设置!B$2,2,10000)</f>
        <v>0</v>
      </c>
      <c r="L5580" s="26">
        <f>[1]!b_info_latestpar(A5580,日期设置!$B$2)</f>
        <v>100</v>
      </c>
      <c r="M5580" s="6">
        <f>[1]!b_info_outstandingbalance($A5580,日期设置!B$2)</f>
        <v>10</v>
      </c>
      <c r="N5580" s="7">
        <f>[1]!b_info_latestissurercreditrating2(A5580,日期设置!$B$2,"102","1")</f>
        <v>0</v>
      </c>
      <c r="O5580" s="8">
        <v>3.85</v>
      </c>
      <c r="P5580" s="9" t="str">
        <f>[1]!b_info_repurchasedate(A5580)</f>
        <v>2023-04-30</v>
      </c>
      <c r="Q5580" s="8" t="s">
        <v>16843</v>
      </c>
      <c r="R5580" s="2" t="str">
        <f>IF((--IF(P5580=0,Q5580,P5580))&gt;(--日期设置!$B$2),IF(P5580=0,Q5580,P5580),Q5580)</f>
        <v>2023-04-30</v>
      </c>
      <c r="S5580" s="2" t="s">
        <v>17843</v>
      </c>
      <c r="T5580" s="8">
        <f>[1]!b_anal_ptmyear($A5580,日期设置!$B$2)</f>
        <v>4.1068493150684935</v>
      </c>
      <c r="U5580" s="8">
        <f>[1]!b_anal_termifexercise($A5580,日期设置!B$2)</f>
        <v>2.106849315068493</v>
      </c>
      <c r="V5580" s="10">
        <f>[1]!b_dq_dirtyprice(A5580,日期设置!$B$2)</f>
        <v>102.90900000000001</v>
      </c>
      <c r="W5580" s="11">
        <f>IF(U5580=0,ROUNDUP((Q5580-日期设置!$B$2)/365,0),ROUNDUP((R5580-日期设置!$B$2)/365,0))</f>
        <v>3</v>
      </c>
      <c r="X5580" s="18">
        <f>_xlfn.IFNA(VLOOKUP(A5580,过往入选债券!A:D,4,0),2)</f>
        <v>2</v>
      </c>
      <c r="Y5580">
        <f>_xlfn.IFNA(VLOOKUP(C5580,[2]Sheet1!$A:$A,1,0),3)</f>
        <v>3</v>
      </c>
    </row>
    <row r="5581" spans="1:25" hidden="1" x14ac:dyDescent="0.2">
      <c r="A5581" s="28" t="s">
        <v>19580</v>
      </c>
      <c r="B5581" s="28" t="s">
        <v>19581</v>
      </c>
      <c r="C5581" s="38" t="s">
        <v>19582</v>
      </c>
      <c r="D5581" s="26" t="str">
        <f>[1]!b_calc_yield(A5581,日期设置!$B$2,F5581,1,R5581,1,O5581,L5581,S5581,)</f>
        <v>Fetching...</v>
      </c>
      <c r="E5581" s="26">
        <f t="shared" si="174"/>
        <v>9.6629769000466936</v>
      </c>
      <c r="F5581" s="18">
        <f>[1]!b_dq_cleanprice($A5581,日期设置!B$2)</f>
        <v>99.570800000000006</v>
      </c>
      <c r="G5581" s="18" t="str">
        <f t="shared" si="175"/>
        <v>2.39 + 2.39</v>
      </c>
      <c r="H5581" s="27">
        <f>[1]!b_dq_pctchange($A5581,日期设置!$B$2,1)/100</f>
        <v>0</v>
      </c>
      <c r="I5581" s="26">
        <f>[1]!b_pq_pctchange(A5581,日期设置!$B$4,日期设置!$B$2,1)</f>
        <v>0</v>
      </c>
      <c r="J5581" s="26">
        <f>[1]!b_pq_pctchange(A5581,日期设置!$C$4,日期设置!$B$2,1)</f>
        <v>0</v>
      </c>
      <c r="K5581" s="52">
        <f>[1]!b_dq_amount($A5581,日期设置!B$2,2,10000)</f>
        <v>0</v>
      </c>
      <c r="L5581" s="26">
        <f>[1]!b_info_latestpar(A5581,日期设置!$B$2)</f>
        <v>100</v>
      </c>
      <c r="M5581" s="6">
        <f>[1]!b_info_outstandingbalance($A5581,日期设置!B$2)</f>
        <v>20</v>
      </c>
      <c r="N5581" s="7" t="str">
        <f>[1]!b_info_latestissurercreditrating2(A5581,日期设置!$B$2,"102","1")</f>
        <v>AAA</v>
      </c>
      <c r="O5581" s="8">
        <v>3.93</v>
      </c>
      <c r="P5581" s="9">
        <f>[1]!b_info_repurchasedate(A5581)</f>
        <v>0</v>
      </c>
      <c r="Q5581" s="8" t="s">
        <v>17022</v>
      </c>
      <c r="R5581" s="2" t="str">
        <f>IF((--IF(P5581=0,Q5581,P5581))&gt;(--日期设置!$B$2),IF(P5581=0,Q5581,P5581),Q5581)</f>
        <v>2023-08-14</v>
      </c>
      <c r="S5581" s="31" t="s">
        <v>19121</v>
      </c>
      <c r="T5581" s="8">
        <f>[1]!b_anal_ptmyear($A5581,日期设置!$B$2)</f>
        <v>2.3972602739726026</v>
      </c>
      <c r="U5581" s="8">
        <f>[1]!b_anal_termifexercise($A5581,日期设置!B$2)</f>
        <v>2.3972602739726026</v>
      </c>
      <c r="V5581" s="10">
        <f>[1]!b_dq_dirtyprice(A5581,日期设置!$B$2)</f>
        <v>101.9396</v>
      </c>
      <c r="W5581" s="11">
        <f>IF(U5581=0,ROUNDUP((Q5581-日期设置!$B$2)/365,0),ROUNDUP((R5581-日期设置!$B$2)/365,0))</f>
        <v>3</v>
      </c>
      <c r="X5581" s="18">
        <f>_xlfn.IFNA(VLOOKUP(A5581,过往入选债券!A:D,4,0),2)</f>
        <v>2</v>
      </c>
      <c r="Y5581">
        <f>_xlfn.IFNA(VLOOKUP(C5581,[2]Sheet1!$A:$A,1,0),3)</f>
        <v>3</v>
      </c>
    </row>
    <row r="5582" spans="1:25" hidden="1" x14ac:dyDescent="0.2">
      <c r="A5582" s="21" t="s">
        <v>8578</v>
      </c>
      <c r="B5582" s="21" t="s">
        <v>8579</v>
      </c>
      <c r="C5582" s="37" t="s">
        <v>3889</v>
      </c>
      <c r="D5582" s="26" t="str">
        <f>[1]!b_calc_yield(A5582,日期设置!$B$2,F5582,1,R5582,1,O5582,L5582,S5582,)</f>
        <v>Fetching...</v>
      </c>
      <c r="E5582" s="26">
        <f t="shared" si="174"/>
        <v>12.276333281457719</v>
      </c>
      <c r="F5582" s="18">
        <f>[1]!b_dq_cleanprice($A5582,日期设置!B$2)</f>
        <v>102.375</v>
      </c>
      <c r="G5582" s="18" t="str">
        <f t="shared" si="175"/>
        <v>3.13 + 0</v>
      </c>
      <c r="H5582" s="27">
        <f>[1]!b_dq_pctchange($A5582,日期设置!$B$2,1)/100</f>
        <v>0</v>
      </c>
      <c r="I5582" s="26">
        <f>[1]!b_pq_pctchange(A5582,日期设置!$B$4,日期设置!$B$2,1)</f>
        <v>0</v>
      </c>
      <c r="J5582" s="26">
        <f>[1]!b_pq_pctchange(A5582,日期设置!$C$4,日期设置!$B$2,1)</f>
        <v>1.0648264381757444E-2</v>
      </c>
      <c r="K5582" s="52">
        <f>[1]!b_dq_amount($A5582,日期设置!B$2,2,10000)</f>
        <v>0</v>
      </c>
      <c r="L5582" s="26">
        <f>[1]!b_info_latestpar(A5582,日期设置!$B$2)</f>
        <v>100</v>
      </c>
      <c r="M5582" s="6">
        <f>[1]!b_info_outstandingbalance($A5582,日期设置!B$2)</f>
        <v>10</v>
      </c>
      <c r="N5582" s="7" t="str">
        <f>[1]!b_info_latestissurercreditrating2(A5582,日期设置!$B$2,"102","1")</f>
        <v>AA+</v>
      </c>
      <c r="O5582" s="8">
        <v>4.9400000000000004</v>
      </c>
      <c r="P5582" s="9">
        <f>[1]!b_info_repurchasedate(A5582)</f>
        <v>0</v>
      </c>
      <c r="Q5582" s="8" t="s">
        <v>16623</v>
      </c>
      <c r="R5582" s="2" t="str">
        <f>IF((--IF(P5582=0,Q5582,P5582))&gt;(--日期设置!$B$2),IF(P5582=0,Q5582,P5582),Q5582)</f>
        <v>2024-05-09</v>
      </c>
      <c r="S5582" s="2" t="s">
        <v>17922</v>
      </c>
      <c r="T5582" s="8">
        <f>[1]!b_anal_ptmyear($A5582,日期设置!$B$2)</f>
        <v>3.1315068493150684</v>
      </c>
      <c r="U5582" s="8">
        <f>[1]!b_anal_termifexercise($A5582,日期设置!B$2)</f>
        <v>0</v>
      </c>
      <c r="V5582" s="10">
        <f>[1]!b_dq_dirtyprice(A5582,日期设置!$B$2)</f>
        <v>106.66540000000001</v>
      </c>
      <c r="W5582" s="11">
        <f>IF(U5582=0,ROUNDUP((Q5582-日期设置!$B$2)/365,0),ROUNDUP((R5582-日期设置!$B$2)/365,0))</f>
        <v>4</v>
      </c>
      <c r="X5582" s="18">
        <f>_xlfn.IFNA(VLOOKUP(A5582,过往入选债券!A:D,4,0),2)</f>
        <v>2</v>
      </c>
      <c r="Y5582">
        <f>_xlfn.IFNA(VLOOKUP(C5582,[2]Sheet1!$A:$A,1,0),3)</f>
        <v>3</v>
      </c>
    </row>
    <row r="5583" spans="1:25" hidden="1" x14ac:dyDescent="0.2">
      <c r="A5583" s="21" t="s">
        <v>9932</v>
      </c>
      <c r="B5583" s="21" t="s">
        <v>9933</v>
      </c>
      <c r="C5583" s="37" t="s">
        <v>199</v>
      </c>
      <c r="D5583" s="26" t="str">
        <f>[1]!b_calc_yield(A5583,日期设置!$B$2,F5583,1,R5583,1,O5583,L5583,S5583,)</f>
        <v>Fetching...</v>
      </c>
      <c r="E5583" s="26">
        <f t="shared" si="174"/>
        <v>7.9061794379903461</v>
      </c>
      <c r="F5583" s="18">
        <f>[1]!b_dq_cleanprice($A5583,日期设置!B$2)</f>
        <v>98.669300000000007</v>
      </c>
      <c r="G5583" s="18" t="str">
        <f t="shared" si="175"/>
        <v>1.92 + 0</v>
      </c>
      <c r="H5583" s="27">
        <f>[1]!b_dq_pctchange($A5583,日期设置!$B$2,1)/100</f>
        <v>0</v>
      </c>
      <c r="I5583" s="26">
        <f>[1]!b_pq_pctchange(A5583,日期设置!$B$4,日期设置!$B$2,1)</f>
        <v>0</v>
      </c>
      <c r="J5583" s="26">
        <f>[1]!b_pq_pctchange(A5583,日期设置!$C$4,日期设置!$B$2,1)</f>
        <v>5.6584544712442973E-2</v>
      </c>
      <c r="K5583" s="52">
        <f>[1]!b_dq_amount($A5583,日期设置!B$2,2,10000)</f>
        <v>0</v>
      </c>
      <c r="L5583" s="26">
        <f>[1]!b_info_latestpar(A5583,日期设置!$B$2)</f>
        <v>100</v>
      </c>
      <c r="M5583" s="6">
        <f>[1]!b_info_outstandingbalance($A5583,日期设置!B$2)</f>
        <v>10</v>
      </c>
      <c r="N5583" s="7" t="str">
        <f>[1]!b_info_latestissurercreditrating2(A5583,日期设置!$B$2,"102","1")</f>
        <v>AAA</v>
      </c>
      <c r="O5583" s="8">
        <v>3.38</v>
      </c>
      <c r="P5583" s="9">
        <f>[1]!b_info_repurchasedate(A5583)</f>
        <v>0</v>
      </c>
      <c r="Q5583" s="8" t="s">
        <v>17121</v>
      </c>
      <c r="R5583" s="2" t="str">
        <f>IF((--IF(P5583=0,Q5583,P5583))&gt;(--日期设置!$B$2),IF(P5583=0,Q5583,P5583),Q5583)</f>
        <v>2023-02-21</v>
      </c>
      <c r="S5583" s="2" t="s">
        <v>18725</v>
      </c>
      <c r="T5583" s="8">
        <f>[1]!b_anal_ptmyear($A5583,日期设置!$B$2)</f>
        <v>1.9205479452054794</v>
      </c>
      <c r="U5583" s="8">
        <f>[1]!b_anal_termifexercise($A5583,日期设置!B$2)</f>
        <v>0</v>
      </c>
      <c r="V5583" s="10">
        <f>[1]!b_dq_dirtyprice(A5583,日期设置!$B$2)</f>
        <v>98.937799999999996</v>
      </c>
      <c r="W5583" s="11">
        <f>IF(U5583=0,ROUNDUP((Q5583-日期设置!$B$2)/365,0),ROUNDUP((R5583-日期设置!$B$2)/365,0))</f>
        <v>2</v>
      </c>
      <c r="X5583" s="18">
        <f>_xlfn.IFNA(VLOOKUP(A5583,过往入选债券!A:D,4,0),2)</f>
        <v>2</v>
      </c>
      <c r="Y5583">
        <f>_xlfn.IFNA(VLOOKUP(C5583,[2]Sheet1!$A:$A,1,0),3)</f>
        <v>3</v>
      </c>
    </row>
    <row r="5584" spans="1:25" hidden="1" x14ac:dyDescent="0.2">
      <c r="A5584" s="21" t="s">
        <v>5205</v>
      </c>
      <c r="B5584" s="21" t="s">
        <v>5206</v>
      </c>
      <c r="C5584" s="37" t="s">
        <v>227</v>
      </c>
      <c r="D5584" s="26" t="str">
        <f>[1]!b_calc_yield(A5584,日期设置!$B$2,F5584,1,R5584,1,O5584,L5584,S5584,)</f>
        <v>Fetching...</v>
      </c>
      <c r="E5584" s="26">
        <f t="shared" si="174"/>
        <v>1.7686561962848124</v>
      </c>
      <c r="F5584" s="18">
        <f>[1]!b_dq_cleanprice($A5584,日期设置!B$2)</f>
        <v>99.776899999999998</v>
      </c>
      <c r="G5584" s="18" t="str">
        <f t="shared" si="175"/>
        <v>0.43 + 0</v>
      </c>
      <c r="H5584" s="27">
        <f>[1]!b_dq_pctchange($A5584,日期设置!$B$2,1)/100</f>
        <v>0</v>
      </c>
      <c r="I5584" s="26">
        <f>[1]!b_pq_pctchange(A5584,日期设置!$B$4,日期设置!$B$2,1)</f>
        <v>0</v>
      </c>
      <c r="J5584" s="26">
        <f>[1]!b_pq_pctchange(A5584,日期设置!$C$4,日期设置!$B$2,1)</f>
        <v>0</v>
      </c>
      <c r="K5584" s="52">
        <f>[1]!b_dq_amount($A5584,日期设置!B$2,2,10000)</f>
        <v>0</v>
      </c>
      <c r="L5584" s="26">
        <f>[1]!b_info_latestpar(A5584,日期设置!$B$2)</f>
        <v>100</v>
      </c>
      <c r="M5584" s="6">
        <f>[1]!b_info_outstandingbalance($A5584,日期设置!B$2)</f>
        <v>5</v>
      </c>
      <c r="N5584" s="7" t="str">
        <f>[1]!b_info_latestissurercreditrating2(A5584,日期设置!$B$2,"102","1")</f>
        <v>AAA</v>
      </c>
      <c r="O5584" s="8">
        <v>3.67</v>
      </c>
      <c r="P5584" s="9">
        <f>[1]!b_info_repurchasedate(A5584)</f>
        <v>0</v>
      </c>
      <c r="Q5584" s="8" t="s">
        <v>16109</v>
      </c>
      <c r="R5584" s="2" t="str">
        <f>IF((--IF(P5584=0,Q5584,P5584))&gt;(--日期设置!$B$2),IF(P5584=0,Q5584,P5584),Q5584)</f>
        <v>2021-08-26</v>
      </c>
      <c r="S5584" s="2" t="s">
        <v>17894</v>
      </c>
      <c r="T5584" s="8">
        <f>[1]!b_anal_ptmyear($A5584,日期设置!$B$2)</f>
        <v>0.43013698630136987</v>
      </c>
      <c r="U5584" s="8">
        <f>[1]!b_anal_termifexercise($A5584,日期设置!B$2)</f>
        <v>0</v>
      </c>
      <c r="V5584" s="10">
        <f>[1]!b_dq_dirtyprice(A5584,日期设置!$B$2)</f>
        <v>101.8683</v>
      </c>
      <c r="W5584" s="11">
        <f>IF(U5584=0,ROUNDUP((Q5584-日期设置!$B$2)/365,0),ROUNDUP((R5584-日期设置!$B$2)/365,0))</f>
        <v>1</v>
      </c>
      <c r="X5584" s="18">
        <f>_xlfn.IFNA(VLOOKUP(A5584,过往入选债券!A:D,4,0),2)</f>
        <v>2</v>
      </c>
      <c r="Y5584">
        <f>_xlfn.IFNA(VLOOKUP(C5584,[2]Sheet1!$A:$A,1,0),3)</f>
        <v>3</v>
      </c>
    </row>
    <row r="5585" spans="1:25" hidden="1" x14ac:dyDescent="0.2">
      <c r="A5585" s="21" t="s">
        <v>6135</v>
      </c>
      <c r="B5585" s="21" t="s">
        <v>6136</v>
      </c>
      <c r="C5585" s="37" t="s">
        <v>6137</v>
      </c>
      <c r="D5585" s="26" t="str">
        <f>[1]!b_calc_yield(A5585,日期设置!$B$2,F5585,1,R5585,1,O5585,L5585,S5585,)</f>
        <v>Fetching...</v>
      </c>
      <c r="E5585" s="26">
        <f t="shared" si="174"/>
        <v>6.765686976939933</v>
      </c>
      <c r="F5585" s="18">
        <f>[1]!b_dq_cleanprice($A5585,日期设置!B$2)</f>
        <v>104.10290000000001</v>
      </c>
      <c r="G5585" s="18" t="str">
        <f t="shared" si="175"/>
        <v>1.68 + 0</v>
      </c>
      <c r="H5585" s="27">
        <f>[1]!b_dq_pctchange($A5585,日期设置!$B$2,1)/100</f>
        <v>0</v>
      </c>
      <c r="I5585" s="26">
        <f>[1]!b_pq_pctchange(A5585,日期设置!$B$4,日期设置!$B$2,1)</f>
        <v>0</v>
      </c>
      <c r="J5585" s="26">
        <f>[1]!b_pq_pctchange(A5585,日期设置!$C$4,日期设置!$B$2,1)</f>
        <v>0</v>
      </c>
      <c r="K5585" s="52">
        <f>[1]!b_dq_amount($A5585,日期设置!B$2,2,10000)</f>
        <v>0</v>
      </c>
      <c r="L5585" s="26">
        <f>[1]!b_info_latestpar(A5585,日期设置!$B$2)</f>
        <v>100</v>
      </c>
      <c r="M5585" s="6">
        <f>[1]!b_info_outstandingbalance($A5585,日期设置!B$2)</f>
        <v>4</v>
      </c>
      <c r="N5585" s="7" t="str">
        <f>[1]!b_info_latestissurercreditrating2(A5585,日期设置!$B$2,"102","1")</f>
        <v>AA</v>
      </c>
      <c r="O5585" s="8">
        <v>6.7</v>
      </c>
      <c r="P5585" s="9">
        <f>[1]!b_info_repurchasedate(A5585)</f>
        <v>0</v>
      </c>
      <c r="Q5585" s="8" t="s">
        <v>16250</v>
      </c>
      <c r="R5585" s="2" t="str">
        <f>IF((--IF(P5585=0,Q5585,P5585))&gt;(--日期设置!$B$2),IF(P5585=0,Q5585,P5585),Q5585)</f>
        <v>2022-11-27</v>
      </c>
      <c r="S5585" s="2" t="s">
        <v>18371</v>
      </c>
      <c r="T5585" s="8">
        <f>[1]!b_anal_ptmyear($A5585,日期设置!$B$2)</f>
        <v>1.6849315068493151</v>
      </c>
      <c r="U5585" s="8">
        <f>[1]!b_anal_termifexercise($A5585,日期设置!B$2)</f>
        <v>0</v>
      </c>
      <c r="V5585" s="10">
        <f>[1]!b_dq_dirtyprice(A5585,日期设置!$B$2)</f>
        <v>106.2139</v>
      </c>
      <c r="W5585" s="11">
        <f>IF(U5585=0,ROUNDUP((Q5585-日期设置!$B$2)/365,0),ROUNDUP((R5585-日期设置!$B$2)/365,0))</f>
        <v>2</v>
      </c>
      <c r="X5585" s="18">
        <f>_xlfn.IFNA(VLOOKUP(A5585,过往入选债券!A:D,4,0),2)</f>
        <v>2</v>
      </c>
      <c r="Y5585">
        <f>_xlfn.IFNA(VLOOKUP(C5585,[2]Sheet1!$A:$A,1,0),3)</f>
        <v>3</v>
      </c>
    </row>
    <row r="5586" spans="1:25" hidden="1" x14ac:dyDescent="0.2">
      <c r="A5586" s="21" t="s">
        <v>8609</v>
      </c>
      <c r="B5586" s="21" t="s">
        <v>8610</v>
      </c>
      <c r="C5586" s="37" t="s">
        <v>282</v>
      </c>
      <c r="D5586" s="26" t="str">
        <f>[1]!b_calc_yield(A5586,日期设置!$B$2,F5586,1,R5586,1,O5586,L5586,S5586,)</f>
        <v>Fetching...</v>
      </c>
      <c r="E5586" s="26">
        <f t="shared" si="174"/>
        <v>4.5524265525864083</v>
      </c>
      <c r="F5586" s="18">
        <f>[1]!b_dq_cleanprice($A5586,日期设置!B$2)</f>
        <v>100.9</v>
      </c>
      <c r="G5586" s="18" t="str">
        <f t="shared" si="175"/>
        <v>1.15 + 1.15</v>
      </c>
      <c r="H5586" s="27">
        <f>[1]!b_dq_pctchange($A5586,日期设置!$B$2,1)/100</f>
        <v>0</v>
      </c>
      <c r="I5586" s="26">
        <f>[1]!b_pq_pctchange(A5586,日期设置!$B$4,日期设置!$B$2,1)</f>
        <v>0.80524307151278951</v>
      </c>
      <c r="J5586" s="26">
        <f>[1]!b_pq_pctchange(A5586,日期设置!$C$4,日期设置!$B$2,1)</f>
        <v>-0.19979822357618859</v>
      </c>
      <c r="K5586" s="52">
        <f>[1]!b_dq_amount($A5586,日期设置!B$2,2,10000)</f>
        <v>0</v>
      </c>
      <c r="L5586" s="26">
        <f>[1]!b_info_latestpar(A5586,日期设置!$B$2)</f>
        <v>100</v>
      </c>
      <c r="M5586" s="6">
        <f>[1]!b_info_outstandingbalance($A5586,日期设置!B$2)</f>
        <v>20</v>
      </c>
      <c r="N5586" s="7" t="str">
        <f>[1]!b_info_latestissurercreditrating2(A5586,日期设置!$B$2,"102","1")</f>
        <v>AAA</v>
      </c>
      <c r="O5586" s="8">
        <v>4.9400000000000004</v>
      </c>
      <c r="P5586" s="9">
        <f>[1]!b_info_repurchasedate(A5586)</f>
        <v>0</v>
      </c>
      <c r="Q5586" s="8" t="s">
        <v>16068</v>
      </c>
      <c r="R5586" s="2" t="str">
        <f>IF((--IF(P5586=0,Q5586,P5586))&gt;(--日期设置!$B$2),IF(P5586=0,Q5586,P5586),Q5586)</f>
        <v>2022-05-16</v>
      </c>
      <c r="S5586" s="2" t="s">
        <v>17854</v>
      </c>
      <c r="T5586" s="8">
        <f>[1]!b_anal_ptmyear($A5586,日期设置!$B$2)</f>
        <v>1.1506849315068493</v>
      </c>
      <c r="U5586" s="8">
        <f>[1]!b_anal_termifexercise($A5586,日期设置!B$2)</f>
        <v>1.1506849315068493</v>
      </c>
      <c r="V5586" s="10">
        <f>[1]!b_dq_dirtyprice(A5586,日期设置!$B$2)</f>
        <v>105.0956</v>
      </c>
      <c r="W5586" s="11">
        <f>IF(U5586=0,ROUNDUP((Q5586-日期设置!$B$2)/365,0),ROUNDUP((R5586-日期设置!$B$2)/365,0))</f>
        <v>2</v>
      </c>
      <c r="X5586" s="18">
        <f>_xlfn.IFNA(VLOOKUP(A5586,过往入选债券!A:D,4,0),2)</f>
        <v>2</v>
      </c>
      <c r="Y5586">
        <f>_xlfn.IFNA(VLOOKUP(C5586,[2]Sheet1!$A:$A,1,0),3)</f>
        <v>3</v>
      </c>
    </row>
    <row r="5587" spans="1:25" hidden="1" x14ac:dyDescent="0.2">
      <c r="A5587" s="21" t="s">
        <v>2958</v>
      </c>
      <c r="B5587" s="21" t="s">
        <v>2959</v>
      </c>
      <c r="C5587" s="37" t="s">
        <v>16</v>
      </c>
      <c r="D5587" s="26" t="str">
        <f>[1]!b_calc_yield(A5587,日期设置!$B$2,F5587,1,R5587,1,O5587,L5587,S5587,)</f>
        <v>Fetching...</v>
      </c>
      <c r="E5587" s="26">
        <f t="shared" si="174"/>
        <v>4.2974758674916291</v>
      </c>
      <c r="F5587" s="18">
        <f>[1]!b_dq_cleanprice($A5587,日期设置!B$2)</f>
        <v>100.55410000000001</v>
      </c>
      <c r="G5587" s="18" t="str">
        <f t="shared" si="175"/>
        <v>1.08 + 0</v>
      </c>
      <c r="H5587" s="27">
        <f>[1]!b_dq_pctchange($A5587,日期设置!$B$2,1)/100</f>
        <v>0</v>
      </c>
      <c r="I5587" s="26">
        <f>[1]!b_pq_pctchange(A5587,日期设置!$B$4,日期设置!$B$2,1)</f>
        <v>0</v>
      </c>
      <c r="J5587" s="26">
        <f>[1]!b_pq_pctchange(A5587,日期设置!$C$4,日期设置!$B$2,1)</f>
        <v>0</v>
      </c>
      <c r="K5587" s="52">
        <f>[1]!b_dq_amount($A5587,日期设置!B$2,2,10000)</f>
        <v>0</v>
      </c>
      <c r="L5587" s="26">
        <f>[1]!b_info_latestpar(A5587,日期设置!$B$2)</f>
        <v>100</v>
      </c>
      <c r="M5587" s="6">
        <f>[1]!b_info_outstandingbalance($A5587,日期设置!B$2)</f>
        <v>3</v>
      </c>
      <c r="N5587" s="7">
        <f>[1]!b_info_latestissurercreditrating2(A5587,日期设置!$B$2,"102","1")</f>
        <v>0</v>
      </c>
      <c r="O5587" s="8">
        <v>4.6500000000000004</v>
      </c>
      <c r="P5587" s="9">
        <f>[1]!b_info_repurchasedate(A5587)</f>
        <v>0</v>
      </c>
      <c r="Q5587" s="8" t="s">
        <v>16095</v>
      </c>
      <c r="R5587" s="2" t="str">
        <f>IF((--IF(P5587=0,Q5587,P5587))&gt;(--日期设置!$B$2),IF(P5587=0,Q5587,P5587),Q5587)</f>
        <v>2022-04-23</v>
      </c>
      <c r="S5587" s="2" t="s">
        <v>17880</v>
      </c>
      <c r="T5587" s="8">
        <f>[1]!b_anal_ptmyear($A5587,日期设置!$B$2)</f>
        <v>1.0876712328767124</v>
      </c>
      <c r="U5587" s="8">
        <f>[1]!b_anal_termifexercise($A5587,日期设置!B$2)</f>
        <v>0</v>
      </c>
      <c r="V5587" s="10">
        <f>[1]!b_dq_dirtyprice(A5587,日期设置!$B$2)</f>
        <v>104.79640000000001</v>
      </c>
      <c r="W5587" s="11">
        <f>IF(U5587=0,ROUNDUP((Q5587-日期设置!$B$2)/365,0),ROUNDUP((R5587-日期设置!$B$2)/365,0))</f>
        <v>2</v>
      </c>
      <c r="X5587" s="18">
        <f>_xlfn.IFNA(VLOOKUP(A5587,过往入选债券!A:D,4,0),2)</f>
        <v>2</v>
      </c>
      <c r="Y5587">
        <f>_xlfn.IFNA(VLOOKUP(C5587,[2]Sheet1!$A:$A,1,0),3)</f>
        <v>3</v>
      </c>
    </row>
    <row r="5588" spans="1:25" hidden="1" x14ac:dyDescent="0.2">
      <c r="A5588" s="21" t="s">
        <v>4414</v>
      </c>
      <c r="B5588" s="21" t="s">
        <v>4415</v>
      </c>
      <c r="C5588" s="37" t="s">
        <v>2495</v>
      </c>
      <c r="D5588" s="26" t="str">
        <f>[1]!b_calc_yield(A5588,日期设置!$B$2,F5588,1,R5588,1,O5588,L5588,S5588,)</f>
        <v>Fetching...</v>
      </c>
      <c r="E5588" s="26">
        <f t="shared" si="174"/>
        <v>8.4003186468804216</v>
      </c>
      <c r="F5588" s="18">
        <f>[1]!b_dq_cleanprice($A5588,日期设置!B$2)</f>
        <v>99.316999999999993</v>
      </c>
      <c r="G5588" s="18" t="str">
        <f t="shared" si="175"/>
        <v>2.10 + 0</v>
      </c>
      <c r="H5588" s="27">
        <f>[1]!b_dq_pctchange($A5588,日期设置!$B$2,1)/100</f>
        <v>0</v>
      </c>
      <c r="I5588" s="26">
        <f>[1]!b_pq_pctchange(A5588,日期设置!$B$4,日期设置!$B$2,1)</f>
        <v>0</v>
      </c>
      <c r="J5588" s="26">
        <f>[1]!b_pq_pctchange(A5588,日期设置!$C$4,日期设置!$B$2,1)</f>
        <v>0.14732144207624404</v>
      </c>
      <c r="K5588" s="52">
        <f>[1]!b_dq_amount($A5588,日期设置!B$2,2,10000)</f>
        <v>0</v>
      </c>
      <c r="L5588" s="26">
        <f>[1]!b_info_latestpar(A5588,日期设置!$B$2)</f>
        <v>100</v>
      </c>
      <c r="M5588" s="6">
        <f>[1]!b_info_outstandingbalance($A5588,日期设置!B$2)</f>
        <v>5</v>
      </c>
      <c r="N5588" s="7">
        <f>[1]!b_info_latestissurercreditrating2(A5588,日期设置!$B$2,"102","1")</f>
        <v>0</v>
      </c>
      <c r="O5588" s="8">
        <v>3.77</v>
      </c>
      <c r="P5588" s="9">
        <f>[1]!b_info_repurchasedate(A5588)</f>
        <v>0</v>
      </c>
      <c r="Q5588" s="8" t="s">
        <v>16057</v>
      </c>
      <c r="R5588" s="2" t="str">
        <f>IF((--IF(P5588=0,Q5588,P5588))&gt;(--日期设置!$B$2),IF(P5588=0,Q5588,P5588),Q5588)</f>
        <v>2023-04-30</v>
      </c>
      <c r="S5588" s="2" t="s">
        <v>17843</v>
      </c>
      <c r="T5588" s="8">
        <f>[1]!b_anal_ptmyear($A5588,日期设置!$B$2)</f>
        <v>2.106849315068493</v>
      </c>
      <c r="U5588" s="8">
        <f>[1]!b_anal_termifexercise($A5588,日期设置!B$2)</f>
        <v>0</v>
      </c>
      <c r="V5588" s="10">
        <f>[1]!b_dq_dirtyprice(A5588,日期设置!$B$2)</f>
        <v>102.6842</v>
      </c>
      <c r="W5588" s="11">
        <f>IF(U5588=0,ROUNDUP((Q5588-日期设置!$B$2)/365,0),ROUNDUP((R5588-日期设置!$B$2)/365,0))</f>
        <v>3</v>
      </c>
      <c r="X5588" s="18">
        <f>_xlfn.IFNA(VLOOKUP(A5588,过往入选债券!A:D,4,0),2)</f>
        <v>2</v>
      </c>
      <c r="Y5588" s="45">
        <f>_xlfn.IFNA(VLOOKUP(C5588,[2]Sheet1!$A:$A,1,0),3)</f>
        <v>3</v>
      </c>
    </row>
    <row r="5589" spans="1:25" hidden="1" x14ac:dyDescent="0.2">
      <c r="A5589" s="21" t="s">
        <v>2720</v>
      </c>
      <c r="B5589" s="21" t="s">
        <v>2721</v>
      </c>
      <c r="C5589" s="37" t="s">
        <v>74</v>
      </c>
      <c r="D5589" s="26" t="str">
        <f>[1]!b_calc_yield(A5589,日期设置!$B$2,F5589,1,R5589,1,O5589,L5589,S5589,)</f>
        <v>Fetching...</v>
      </c>
      <c r="E5589" s="26">
        <f t="shared" si="174"/>
        <v>4.0210737904986305</v>
      </c>
      <c r="F5589" s="18">
        <f>[1]!b_dq_cleanprice($A5589,日期设置!B$2)</f>
        <v>102.2406</v>
      </c>
      <c r="G5589" s="18" t="str">
        <f t="shared" si="175"/>
        <v>0.97 + 0</v>
      </c>
      <c r="H5589" s="27">
        <f>[1]!b_dq_pctchange($A5589,日期设置!$B$2,1)/100</f>
        <v>0</v>
      </c>
      <c r="I5589" s="26">
        <f>[1]!b_pq_pctchange(A5589,日期设置!$B$4,日期设置!$B$2,1)</f>
        <v>0</v>
      </c>
      <c r="J5589" s="26">
        <f>[1]!b_pq_pctchange(A5589,日期设置!$C$4,日期设置!$B$2,1)</f>
        <v>-1.7605220534757696E-3</v>
      </c>
      <c r="K5589" s="52">
        <f>[1]!b_dq_amount($A5589,日期设置!B$2,2,10000)</f>
        <v>0</v>
      </c>
      <c r="L5589" s="26">
        <f>[1]!b_info_latestpar(A5589,日期设置!$B$2)</f>
        <v>100</v>
      </c>
      <c r="M5589" s="6">
        <f>[1]!b_info_outstandingbalance($A5589,日期设置!B$2)</f>
        <v>5</v>
      </c>
      <c r="N5589" s="7">
        <f>[1]!b_info_latestissurercreditrating2(A5589,日期设置!$B$2,"102","1")</f>
        <v>0</v>
      </c>
      <c r="O5589" s="8">
        <v>6.5</v>
      </c>
      <c r="P5589" s="9">
        <f>[1]!b_info_repurchasedate(A5589)</f>
        <v>0</v>
      </c>
      <c r="Q5589" s="8" t="s">
        <v>16208</v>
      </c>
      <c r="R5589" s="2" t="str">
        <f>IF((--IF(P5589=0,Q5589,P5589))&gt;(--日期设置!$B$2),IF(P5589=0,Q5589,P5589),Q5589)</f>
        <v>2022-03-14</v>
      </c>
      <c r="S5589" s="2" t="s">
        <v>17994</v>
      </c>
      <c r="T5589" s="8">
        <f>[1]!b_anal_ptmyear($A5589,日期设置!$B$2)</f>
        <v>0.9780821917808219</v>
      </c>
      <c r="U5589" s="8">
        <f>[1]!b_anal_termifexercise($A5589,日期设置!B$2)</f>
        <v>0</v>
      </c>
      <c r="V5589" s="10">
        <f>[1]!b_dq_dirtyprice(A5589,日期设置!$B$2)</f>
        <v>102.3831</v>
      </c>
      <c r="W5589" s="11">
        <f>IF(U5589=0,ROUNDUP((Q5589-日期设置!$B$2)/365,0),ROUNDUP((R5589-日期设置!$B$2)/365,0))</f>
        <v>1</v>
      </c>
      <c r="X5589" s="18">
        <f>_xlfn.IFNA(VLOOKUP(A5589,过往入选债券!A:D,4,0),2)</f>
        <v>2</v>
      </c>
      <c r="Y5589">
        <f>_xlfn.IFNA(VLOOKUP(C5589,[2]Sheet1!$A:$A,1,0),3)</f>
        <v>3</v>
      </c>
    </row>
    <row r="5590" spans="1:25" hidden="1" x14ac:dyDescent="0.2">
      <c r="A5590" s="21" t="s">
        <v>11121</v>
      </c>
      <c r="B5590" s="21" t="s">
        <v>11122</v>
      </c>
      <c r="C5590" s="37" t="s">
        <v>11123</v>
      </c>
      <c r="D5590" s="26" t="str">
        <f>[1]!b_calc_yield(A5590,日期设置!$B$2,F5590,1,R5590,1,O5590,L5590,S5590,)</f>
        <v>Fetching...</v>
      </c>
      <c r="E5590" s="26">
        <f t="shared" si="174"/>
        <v>8.9753975618497748</v>
      </c>
      <c r="F5590" s="18">
        <f>[1]!b_dq_cleanprice($A5590,日期设置!B$2)</f>
        <v>99.041899999999998</v>
      </c>
      <c r="G5590" s="18" t="str">
        <f t="shared" si="175"/>
        <v>2.23 + 2.23</v>
      </c>
      <c r="H5590" s="27">
        <f>[1]!b_dq_pctchange($A5590,日期设置!$B$2,1)/100</f>
        <v>0</v>
      </c>
      <c r="I5590" s="26">
        <f>[1]!b_pq_pctchange(A5590,日期设置!$B$4,日期设置!$B$2,1)</f>
        <v>0</v>
      </c>
      <c r="J5590" s="26">
        <f>[1]!b_pq_pctchange(A5590,日期设置!$C$4,日期设置!$B$2,1)</f>
        <v>0</v>
      </c>
      <c r="K5590" s="52">
        <f>[1]!b_dq_amount($A5590,日期设置!B$2,2,10000)</f>
        <v>0</v>
      </c>
      <c r="L5590" s="26">
        <f>[1]!b_info_latestpar(A5590,日期设置!$B$2)</f>
        <v>100</v>
      </c>
      <c r="M5590" s="6">
        <f>[1]!b_info_outstandingbalance($A5590,日期设置!B$2)</f>
        <v>10</v>
      </c>
      <c r="N5590" s="7" t="str">
        <f>[1]!b_info_latestissurercreditrating2(A5590,日期设置!$B$2,"102","1")</f>
        <v>AAA</v>
      </c>
      <c r="O5590" s="8">
        <v>3.66</v>
      </c>
      <c r="P5590" s="9">
        <f>[1]!b_info_repurchasedate(A5590)</f>
        <v>0</v>
      </c>
      <c r="Q5590" s="8" t="s">
        <v>16358</v>
      </c>
      <c r="R5590" s="2" t="str">
        <f>IF((--IF(P5590=0,Q5590,P5590))&gt;(--日期设置!$B$2),IF(P5590=0,Q5590,P5590),Q5590)</f>
        <v>2023-06-16</v>
      </c>
      <c r="S5590" s="2" t="s">
        <v>18137</v>
      </c>
      <c r="T5590" s="8">
        <f>[1]!b_anal_ptmyear($A5590,日期设置!$B$2)</f>
        <v>2.2356164383561645</v>
      </c>
      <c r="U5590" s="8">
        <f>[1]!b_anal_termifexercise($A5590,日期设置!B$2)</f>
        <v>2.2356164383561645</v>
      </c>
      <c r="V5590" s="10">
        <f>[1]!b_dq_dirtyprice(A5590,日期设置!$B$2)</f>
        <v>101.8395</v>
      </c>
      <c r="W5590" s="11">
        <f>IF(U5590=0,ROUNDUP((Q5590-日期设置!$B$2)/365,0),ROUNDUP((R5590-日期设置!$B$2)/365,0))</f>
        <v>3</v>
      </c>
      <c r="X5590" s="18">
        <f>_xlfn.IFNA(VLOOKUP(A5590,过往入选债券!A:D,4,0),2)</f>
        <v>2</v>
      </c>
      <c r="Y5590">
        <f>_xlfn.IFNA(VLOOKUP(C5590,[2]Sheet1!$A:$A,1,0),3)</f>
        <v>3</v>
      </c>
    </row>
    <row r="5591" spans="1:25" hidden="1" x14ac:dyDescent="0.2">
      <c r="A5591" s="28" t="s">
        <v>20394</v>
      </c>
      <c r="B5591" s="28" t="s">
        <v>20395</v>
      </c>
      <c r="C5591" s="39" t="s">
        <v>20764</v>
      </c>
      <c r="D5591" s="26" t="str">
        <f>[1]!b_calc_yield(A5591,日期设置!$B$2,F5591,1,R5591,1,O5591,L5591,S5591,)</f>
        <v>Fetching...</v>
      </c>
      <c r="E5591" s="26">
        <f t="shared" si="174"/>
        <v>9.9640162393288314</v>
      </c>
      <c r="F5591" s="18">
        <f>[1]!b_dq_cleanprice($A5591,日期设置!B$2)</f>
        <v>99.725499999999997</v>
      </c>
      <c r="G5591" s="18" t="str">
        <f t="shared" si="175"/>
        <v>2.46 + 0</v>
      </c>
      <c r="H5591" s="27">
        <f>[1]!b_dq_pctchange($A5591,日期设置!$B$2,1)/100</f>
        <v>0</v>
      </c>
      <c r="I5591" s="26">
        <f>[1]!b_pq_pctchange(A5591,日期设置!$B$4,日期设置!$B$2,1)</f>
        <v>0</v>
      </c>
      <c r="J5591" s="26">
        <f>[1]!b_pq_pctchange(A5591,日期设置!$C$4,日期设置!$B$2,1)</f>
        <v>0</v>
      </c>
      <c r="K5591" s="52">
        <f>[1]!b_dq_amount($A5591,日期设置!B$2,2,10000)</f>
        <v>0</v>
      </c>
      <c r="L5591" s="26">
        <f>[1]!b_info_latestpar(A5591,日期设置!$B$2)</f>
        <v>100</v>
      </c>
      <c r="M5591" s="6">
        <f>[1]!b_info_outstandingbalance($A5591,日期设置!B$2)</f>
        <v>5</v>
      </c>
      <c r="N5591" s="7" t="str">
        <f>[1]!b_info_latestissurercreditrating2(A5591,日期设置!$B$2,"102","1")</f>
        <v>AAA</v>
      </c>
      <c r="O5591" s="8">
        <v>4</v>
      </c>
      <c r="P5591" s="9">
        <f>[1]!b_info_repurchasedate(A5591)</f>
        <v>0</v>
      </c>
      <c r="Q5591" s="8" t="s">
        <v>17587</v>
      </c>
      <c r="R5591" s="2" t="str">
        <f>IF((--IF(P5591=0,Q5591,P5591))&gt;(--日期设置!$B$2),IF(P5591=0,Q5591,P5591),Q5591)</f>
        <v>2023-09-09</v>
      </c>
      <c r="S5591" s="31" t="s">
        <v>17492</v>
      </c>
      <c r="T5591" s="8">
        <f>[1]!b_anal_ptmyear($A5591,日期设置!$B$2)</f>
        <v>2.4684931506849317</v>
      </c>
      <c r="U5591" s="8">
        <f>[1]!b_anal_termifexercise($A5591,日期设置!B$2)</f>
        <v>0</v>
      </c>
      <c r="V5591" s="10">
        <f>[1]!b_dq_dirtyprice(A5591,日期设置!$B$2)</f>
        <v>101.8515</v>
      </c>
      <c r="W5591" s="11">
        <f>IF(U5591=0,ROUNDUP((Q5591-日期设置!$B$2)/365,0),ROUNDUP((R5591-日期设置!$B$2)/365,0))</f>
        <v>3</v>
      </c>
      <c r="X5591" s="18">
        <f>_xlfn.IFNA(VLOOKUP(A5591,过往入选债券!A:D,4,0),2)</f>
        <v>2</v>
      </c>
      <c r="Y5591">
        <f>_xlfn.IFNA(VLOOKUP(C5591,[2]Sheet1!$A:$A,1,0),3)</f>
        <v>3</v>
      </c>
    </row>
    <row r="5592" spans="1:25" hidden="1" x14ac:dyDescent="0.2">
      <c r="A5592" s="21" t="s">
        <v>6138</v>
      </c>
      <c r="B5592" s="21" t="s">
        <v>6139</v>
      </c>
      <c r="C5592" s="37" t="s">
        <v>6137</v>
      </c>
      <c r="D5592" s="26" t="str">
        <f>[1]!b_calc_yield(A5592,日期设置!$B$2,F5592,1,R5592,1,O5592,L5592,S5592,)</f>
        <v>Fetching...</v>
      </c>
      <c r="E5592" s="26">
        <f t="shared" si="174"/>
        <v>6.7606612382542064</v>
      </c>
      <c r="F5592" s="18">
        <f>[1]!b_dq_cleanprice($A5592,日期设置!B$2)</f>
        <v>104.1079</v>
      </c>
      <c r="G5592" s="18" t="str">
        <f t="shared" si="175"/>
        <v>1.68 + 0</v>
      </c>
      <c r="H5592" s="27">
        <f>[1]!b_dq_pctchange($A5592,日期设置!$B$2,1)/100</f>
        <v>0</v>
      </c>
      <c r="I5592" s="26">
        <f>[1]!b_pq_pctchange(A5592,日期设置!$B$4,日期设置!$B$2,1)</f>
        <v>0</v>
      </c>
      <c r="J5592" s="26">
        <f>[1]!b_pq_pctchange(A5592,日期设置!$C$4,日期设置!$B$2,1)</f>
        <v>0</v>
      </c>
      <c r="K5592" s="52">
        <f>[1]!b_dq_amount($A5592,日期设置!B$2,2,10000)</f>
        <v>0</v>
      </c>
      <c r="L5592" s="26">
        <f>[1]!b_info_latestpar(A5592,日期设置!$B$2)</f>
        <v>100</v>
      </c>
      <c r="M5592" s="6">
        <f>[1]!b_info_outstandingbalance($A5592,日期设置!B$2)</f>
        <v>3</v>
      </c>
      <c r="N5592" s="7" t="str">
        <f>[1]!b_info_latestissurercreditrating2(A5592,日期设置!$B$2,"102","1")</f>
        <v>AA</v>
      </c>
      <c r="O5592" s="8">
        <v>6.7</v>
      </c>
      <c r="P5592" s="9">
        <f>[1]!b_info_repurchasedate(A5592)</f>
        <v>0</v>
      </c>
      <c r="Q5592" s="8" t="s">
        <v>16250</v>
      </c>
      <c r="R5592" s="2" t="str">
        <f>IF((--IF(P5592=0,Q5592,P5592))&gt;(--日期设置!$B$2),IF(P5592=0,Q5592,P5592),Q5592)</f>
        <v>2022-11-27</v>
      </c>
      <c r="S5592" s="2" t="s">
        <v>18371</v>
      </c>
      <c r="T5592" s="8">
        <f>[1]!b_anal_ptmyear($A5592,日期设置!$B$2)</f>
        <v>1.6849315068493151</v>
      </c>
      <c r="U5592" s="8">
        <f>[1]!b_anal_termifexercise($A5592,日期设置!B$2)</f>
        <v>0</v>
      </c>
      <c r="V5592" s="10">
        <f>[1]!b_dq_dirtyprice(A5592,日期设置!$B$2)</f>
        <v>106.2189</v>
      </c>
      <c r="W5592" s="11">
        <f>IF(U5592=0,ROUNDUP((Q5592-日期设置!$B$2)/365,0),ROUNDUP((R5592-日期设置!$B$2)/365,0))</f>
        <v>2</v>
      </c>
      <c r="X5592" s="18">
        <f>_xlfn.IFNA(VLOOKUP(A5592,过往入选债券!A:D,4,0),2)</f>
        <v>2</v>
      </c>
      <c r="Y5592">
        <f>_xlfn.IFNA(VLOOKUP(C5592,[2]Sheet1!$A:$A,1,0),3)</f>
        <v>3</v>
      </c>
    </row>
    <row r="5593" spans="1:25" hidden="1" x14ac:dyDescent="0.2">
      <c r="A5593" s="21" t="s">
        <v>13841</v>
      </c>
      <c r="B5593" s="21" t="s">
        <v>13842</v>
      </c>
      <c r="C5593" s="37" t="s">
        <v>13374</v>
      </c>
      <c r="D5593" s="26" t="str">
        <f>[1]!b_calc_yield(A5593,日期设置!$B$2,F5593,1,R5593,1,O5593,L5593,S5593,)</f>
        <v>Fetching...</v>
      </c>
      <c r="E5593" s="26">
        <f t="shared" si="174"/>
        <v>18.929913274386266</v>
      </c>
      <c r="F5593" s="18">
        <f>[1]!b_dq_cleanprice($A5593,日期设置!B$2)</f>
        <v>82.052400000000006</v>
      </c>
      <c r="G5593" s="18" t="str">
        <f t="shared" si="175"/>
        <v>3.30 + 0</v>
      </c>
      <c r="H5593" s="27">
        <f>[1]!b_dq_pctchange($A5593,日期设置!$B$2,1)/100</f>
        <v>0</v>
      </c>
      <c r="I5593" s="26">
        <f>[1]!b_pq_pctchange(A5593,日期设置!$B$4,日期设置!$B$2,1)</f>
        <v>0</v>
      </c>
      <c r="J5593" s="26">
        <f>[1]!b_pq_pctchange(A5593,日期设置!$C$4,日期设置!$B$2,1)</f>
        <v>0</v>
      </c>
      <c r="K5593" s="52">
        <f>[1]!b_dq_amount($A5593,日期设置!B$2,2,10000)</f>
        <v>0</v>
      </c>
      <c r="L5593" s="26">
        <f>[1]!b_info_latestpar(A5593,日期设置!$B$2)</f>
        <v>80</v>
      </c>
      <c r="M5593" s="6">
        <f>[1]!b_info_outstandingbalance($A5593,日期设置!B$2)</f>
        <v>4.8</v>
      </c>
      <c r="N5593" s="7" t="str">
        <f>[1]!b_info_latestissurercreditrating2(A5593,日期设置!$B$2,"102","1")</f>
        <v>AA</v>
      </c>
      <c r="O5593" s="8">
        <v>5.26</v>
      </c>
      <c r="P5593" s="9">
        <f>[1]!b_info_repurchasedate(A5593)</f>
        <v>0</v>
      </c>
      <c r="Q5593" s="8" t="s">
        <v>16108</v>
      </c>
      <c r="R5593" s="2" t="str">
        <f>IF((--IF(P5593=0,Q5593,P5593))&gt;(--日期设置!$B$2),IF(P5593=0,Q5593,P5593),Q5593)</f>
        <v>2024-07-13</v>
      </c>
      <c r="S5593" s="2" t="s">
        <v>17893</v>
      </c>
      <c r="T5593" s="8">
        <f>[1]!b_anal_ptmyear($A5593,日期设置!$B$2)</f>
        <v>3.3095890410958906</v>
      </c>
      <c r="U5593" s="8">
        <f>[1]!b_anal_termifexercise($A5593,日期设置!B$2)</f>
        <v>0</v>
      </c>
      <c r="V5593" s="10">
        <f>[1]!b_dq_dirtyprice(A5593,日期设置!$B$2)</f>
        <v>84.957599999999999</v>
      </c>
      <c r="W5593" s="11">
        <f>IF(U5593=0,ROUNDUP((Q5593-日期设置!$B$2)/365,0),ROUNDUP((R5593-日期设置!$B$2)/365,0))</f>
        <v>4</v>
      </c>
      <c r="X5593" s="18">
        <f>_xlfn.IFNA(VLOOKUP(A5593,过往入选债券!A:D,4,0),2)</f>
        <v>2</v>
      </c>
      <c r="Y5593">
        <f>_xlfn.IFNA(VLOOKUP(C5593,[2]Sheet1!$A:$A,1,0),3)</f>
        <v>3</v>
      </c>
    </row>
    <row r="5594" spans="1:25" hidden="1" x14ac:dyDescent="0.2">
      <c r="A5594" s="28" t="s">
        <v>20586</v>
      </c>
      <c r="B5594" s="28" t="s">
        <v>20587</v>
      </c>
      <c r="C5594" s="39" t="s">
        <v>2144</v>
      </c>
      <c r="D5594" s="26" t="str">
        <f>[1]!b_calc_yield(A5594,日期设置!$B$2,F5594,1,R5594,1,O5594,L5594,S5594,)</f>
        <v>Fetching...</v>
      </c>
      <c r="E5594" s="26">
        <f t="shared" si="174"/>
        <v>10.157705070457258</v>
      </c>
      <c r="F5594" s="18">
        <f>[1]!b_dq_cleanprice($A5594,日期设置!B$2)</f>
        <v>100.9012</v>
      </c>
      <c r="G5594" s="18" t="str">
        <f t="shared" si="175"/>
        <v>4.52 + 2.52</v>
      </c>
      <c r="H5594" s="27">
        <f>[1]!b_dq_pctchange($A5594,日期设置!$B$2,1)/100</f>
        <v>0</v>
      </c>
      <c r="I5594" s="26">
        <f>[1]!b_pq_pctchange(A5594,日期设置!$B$4,日期设置!$B$2,1)</f>
        <v>0</v>
      </c>
      <c r="J5594" s="26">
        <f>[1]!b_pq_pctchange(A5594,日期设置!$C$4,日期设置!$B$2,1)</f>
        <v>0</v>
      </c>
      <c r="K5594" s="52">
        <f>[1]!b_dq_amount($A5594,日期设置!B$2,2,10000)</f>
        <v>0</v>
      </c>
      <c r="L5594" s="26">
        <f>[1]!b_info_latestpar(A5594,日期设置!$B$2)</f>
        <v>100</v>
      </c>
      <c r="M5594" s="6">
        <f>[1]!b_info_outstandingbalance($A5594,日期设置!B$2)</f>
        <v>6</v>
      </c>
      <c r="N5594" s="7" t="str">
        <f>[1]!b_info_latestissurercreditrating2(A5594,日期设置!$B$2,"102","1")</f>
        <v>AA</v>
      </c>
      <c r="O5594" s="8">
        <v>4.5</v>
      </c>
      <c r="P5594" s="9" t="str">
        <f>[1]!b_info_repurchasedate(A5594)</f>
        <v>2023-09-30</v>
      </c>
      <c r="Q5594" s="8" t="s">
        <v>17426</v>
      </c>
      <c r="R5594" s="2" t="str">
        <f>IF((--IF(P5594=0,Q5594,P5594))&gt;(--日期设置!$B$2),IF(P5594=0,Q5594,P5594),Q5594)</f>
        <v>2023-09-30</v>
      </c>
      <c r="S5594" s="31" t="s">
        <v>17342</v>
      </c>
      <c r="T5594" s="8">
        <f>[1]!b_anal_ptmyear($A5594,日期设置!$B$2)</f>
        <v>4.5260273972602736</v>
      </c>
      <c r="U5594" s="8">
        <f>[1]!b_anal_termifexercise($A5594,日期设置!B$2)</f>
        <v>2.526027397260274</v>
      </c>
      <c r="V5594" s="10">
        <f>[1]!b_dq_dirtyprice(A5594,日期设置!$B$2)</f>
        <v>103.0341</v>
      </c>
      <c r="W5594" s="11">
        <f>IF(U5594=0,ROUNDUP((Q5594-日期设置!$B$2)/365,0),ROUNDUP((R5594-日期设置!$B$2)/365,0))</f>
        <v>3</v>
      </c>
      <c r="X5594" s="18">
        <f>_xlfn.IFNA(VLOOKUP(A5594,过往入选债券!A:D,4,0),2)</f>
        <v>2</v>
      </c>
      <c r="Y5594">
        <f>_xlfn.IFNA(VLOOKUP(C5594,[2]Sheet1!$A:$A,1,0),3)</f>
        <v>3</v>
      </c>
    </row>
    <row r="5595" spans="1:25" hidden="1" x14ac:dyDescent="0.2">
      <c r="A5595" s="21" t="s">
        <v>10970</v>
      </c>
      <c r="B5595" s="21" t="s">
        <v>10971</v>
      </c>
      <c r="C5595" s="37" t="s">
        <v>10969</v>
      </c>
      <c r="D5595" s="26" t="str">
        <f>[1]!b_calc_yield(A5595,日期设置!$B$2,F5595,1,R5595,1,O5595,L5595,S5595,)</f>
        <v>Fetching...</v>
      </c>
      <c r="E5595" s="26">
        <f t="shared" si="174"/>
        <v>16.772510215133174</v>
      </c>
      <c r="F5595" s="18">
        <f>[1]!b_dq_cleanprice($A5595,日期设置!B$2)</f>
        <v>98.527799999999999</v>
      </c>
      <c r="G5595" s="18" t="str">
        <f t="shared" si="175"/>
        <v>4.18 + 0</v>
      </c>
      <c r="H5595" s="27">
        <f>[1]!b_dq_pctchange($A5595,日期设置!$B$2,1)/100</f>
        <v>0</v>
      </c>
      <c r="I5595" s="26">
        <f>[1]!b_pq_pctchange(A5595,日期设置!$B$4,日期设置!$B$2,1)</f>
        <v>-0.13743698271091065</v>
      </c>
      <c r="J5595" s="26">
        <f>[1]!b_pq_pctchange(A5595,日期设置!$C$4,日期设置!$B$2,1)</f>
        <v>-0.13743698271091065</v>
      </c>
      <c r="K5595" s="52">
        <f>[1]!b_dq_amount($A5595,日期设置!B$2,2,10000)</f>
        <v>0</v>
      </c>
      <c r="L5595" s="26">
        <f>[1]!b_info_latestpar(A5595,日期设置!$B$2)</f>
        <v>100</v>
      </c>
      <c r="M5595" s="6">
        <f>[1]!b_info_outstandingbalance($A5595,日期设置!B$2)</f>
        <v>10</v>
      </c>
      <c r="N5595" s="7" t="str">
        <f>[1]!b_info_latestissurercreditrating2(A5595,日期设置!$B$2,"102","1")</f>
        <v>AAA</v>
      </c>
      <c r="O5595" s="8">
        <v>3.72</v>
      </c>
      <c r="P5595" s="9">
        <f>[1]!b_info_repurchasedate(A5595)</f>
        <v>0</v>
      </c>
      <c r="Q5595" s="8" t="s">
        <v>17136</v>
      </c>
      <c r="R5595" s="2" t="str">
        <f>IF((--IF(P5595=0,Q5595,P5595))&gt;(--日期设置!$B$2),IF(P5595=0,Q5595,P5595),Q5595)</f>
        <v>2025-05-28</v>
      </c>
      <c r="S5595" s="2" t="s">
        <v>18135</v>
      </c>
      <c r="T5595" s="8">
        <f>[1]!b_anal_ptmyear($A5595,日期设置!$B$2)</f>
        <v>4.183561643835616</v>
      </c>
      <c r="U5595" s="8">
        <f>[1]!b_anal_termifexercise($A5595,日期设置!B$2)</f>
        <v>0</v>
      </c>
      <c r="V5595" s="10">
        <f>[1]!b_dq_dirtyprice(A5595,日期设置!$B$2)</f>
        <v>101.565</v>
      </c>
      <c r="W5595" s="11">
        <f>IF(U5595=0,ROUNDUP((Q5595-日期设置!$B$2)/365,0),ROUNDUP((R5595-日期设置!$B$2)/365,0))</f>
        <v>5</v>
      </c>
      <c r="X5595" s="18">
        <f>_xlfn.IFNA(VLOOKUP(A5595,过往入选债券!A:D,4,0),2)</f>
        <v>2</v>
      </c>
      <c r="Y5595">
        <f>_xlfn.IFNA(VLOOKUP(C5595,[2]Sheet1!$A:$A,1,0),3)</f>
        <v>3</v>
      </c>
    </row>
    <row r="5596" spans="1:25" hidden="1" x14ac:dyDescent="0.2">
      <c r="A5596" s="21" t="s">
        <v>8687</v>
      </c>
      <c r="B5596" s="21" t="s">
        <v>8688</v>
      </c>
      <c r="C5596" s="37" t="s">
        <v>6712</v>
      </c>
      <c r="D5596" s="26" t="str">
        <f>[1]!b_calc_yield(A5596,日期设置!$B$2,F5596,1,R5596,1,O5596,L5596,S5596,)</f>
        <v>Fetching...</v>
      </c>
      <c r="E5596" s="26">
        <f t="shared" si="174"/>
        <v>4.8591224283285772</v>
      </c>
      <c r="F5596" s="18">
        <f>[1]!b_dq_cleanprice($A5596,日期设置!B$2)</f>
        <v>100.8788</v>
      </c>
      <c r="G5596" s="18" t="str">
        <f t="shared" si="175"/>
        <v>3.22 + 1.22</v>
      </c>
      <c r="H5596" s="27">
        <f>[1]!b_dq_pctchange($A5596,日期设置!$B$2,1)/100</f>
        <v>0</v>
      </c>
      <c r="I5596" s="26">
        <f>[1]!b_pq_pctchange(A5596,日期设置!$B$4,日期设置!$B$2,1)</f>
        <v>0</v>
      </c>
      <c r="J5596" s="26">
        <f>[1]!b_pq_pctchange(A5596,日期设置!$C$4,日期设置!$B$2,1)</f>
        <v>1.0707062695803677E-2</v>
      </c>
      <c r="K5596" s="52">
        <f>[1]!b_dq_amount($A5596,日期设置!B$2,2,10000)</f>
        <v>0</v>
      </c>
      <c r="L5596" s="26">
        <f>[1]!b_info_latestpar(A5596,日期设置!$B$2)</f>
        <v>100</v>
      </c>
      <c r="M5596" s="6">
        <f>[1]!b_info_outstandingbalance($A5596,日期设置!B$2)</f>
        <v>10</v>
      </c>
      <c r="N5596" s="7" t="str">
        <f>[1]!b_info_latestissurercreditrating2(A5596,日期设置!$B$2,"102","1")</f>
        <v>AA</v>
      </c>
      <c r="O5596" s="8">
        <v>4.87</v>
      </c>
      <c r="P5596" s="9" t="str">
        <f>[1]!b_info_repurchasedate(A5596)</f>
        <v>2022-06-12</v>
      </c>
      <c r="Q5596" s="8" t="s">
        <v>16845</v>
      </c>
      <c r="R5596" s="2" t="str">
        <f>IF((--IF(P5596=0,Q5596,P5596))&gt;(--日期设置!$B$2),IF(P5596=0,Q5596,P5596),Q5596)</f>
        <v>2022-06-12</v>
      </c>
      <c r="S5596" s="2" t="s">
        <v>17872</v>
      </c>
      <c r="T5596" s="8">
        <f>[1]!b_anal_ptmyear($A5596,日期设置!$B$2)</f>
        <v>3.2246575342465755</v>
      </c>
      <c r="U5596" s="8">
        <f>[1]!b_anal_termifexercise($A5596,日期设置!B$2)</f>
        <v>1.2246575342465753</v>
      </c>
      <c r="V5596" s="10">
        <f>[1]!b_dq_dirtyprice(A5596,日期设置!$B$2)</f>
        <v>104.65470000000001</v>
      </c>
      <c r="W5596" s="11">
        <f>IF(U5596=0,ROUNDUP((Q5596-日期设置!$B$2)/365,0),ROUNDUP((R5596-日期设置!$B$2)/365,0))</f>
        <v>2</v>
      </c>
      <c r="X5596" s="18">
        <f>_xlfn.IFNA(VLOOKUP(A5596,过往入选债券!A:D,4,0),2)</f>
        <v>2</v>
      </c>
      <c r="Y5596">
        <f>_xlfn.IFNA(VLOOKUP(C5596,[2]Sheet1!$A:$A,1,0),3)</f>
        <v>3</v>
      </c>
    </row>
    <row r="5597" spans="1:25" hidden="1" x14ac:dyDescent="0.2">
      <c r="A5597" s="21" t="s">
        <v>8194</v>
      </c>
      <c r="B5597" s="21" t="s">
        <v>8195</v>
      </c>
      <c r="C5597" s="37" t="s">
        <v>5375</v>
      </c>
      <c r="D5597" s="26" t="str">
        <f>[1]!b_calc_yield(A5597,日期设置!$B$2,F5597,1,R5597,1,O5597,L5597,S5597,)</f>
        <v>Fetching...</v>
      </c>
      <c r="E5597" s="26">
        <f t="shared" si="174"/>
        <v>4.0629143144171653</v>
      </c>
      <c r="F5597" s="18">
        <f>[1]!b_dq_cleanprice($A5597,日期设置!B$2)</f>
        <v>100.4782</v>
      </c>
      <c r="G5597" s="18" t="str">
        <f t="shared" si="175"/>
        <v>1.03 + 0</v>
      </c>
      <c r="H5597" s="27">
        <f>[1]!b_dq_pctchange($A5597,日期设置!$B$2,1)/100</f>
        <v>0</v>
      </c>
      <c r="I5597" s="26">
        <f>[1]!b_pq_pctchange(A5597,日期设置!$B$4,日期设置!$B$2,1)</f>
        <v>0</v>
      </c>
      <c r="J5597" s="26">
        <f>[1]!b_pq_pctchange(A5597,日期设置!$C$4,日期设置!$B$2,1)</f>
        <v>0</v>
      </c>
      <c r="K5597" s="52">
        <f>[1]!b_dq_amount($A5597,日期设置!B$2,2,10000)</f>
        <v>0</v>
      </c>
      <c r="L5597" s="26">
        <f>[1]!b_info_latestpar(A5597,日期设置!$B$2)</f>
        <v>100</v>
      </c>
      <c r="M5597" s="6">
        <f>[1]!b_info_outstandingbalance($A5597,日期设置!B$2)</f>
        <v>5</v>
      </c>
      <c r="N5597" s="7" t="str">
        <f>[1]!b_info_latestissurercreditrating2(A5597,日期设置!$B$2,"102","1")</f>
        <v>AA+</v>
      </c>
      <c r="O5597" s="8">
        <v>4.59</v>
      </c>
      <c r="P5597" s="9">
        <f>[1]!b_info_repurchasedate(A5597)</f>
        <v>0</v>
      </c>
      <c r="Q5597" s="8" t="s">
        <v>16094</v>
      </c>
      <c r="R5597" s="2" t="str">
        <f>IF((--IF(P5597=0,Q5597,P5597))&gt;(--日期设置!$B$2),IF(P5597=0,Q5597,P5597),Q5597)</f>
        <v>2022-04-03</v>
      </c>
      <c r="S5597" s="2" t="s">
        <v>17879</v>
      </c>
      <c r="T5597" s="8">
        <f>[1]!b_anal_ptmyear($A5597,日期设置!$B$2)</f>
        <v>1.0328767123287672</v>
      </c>
      <c r="U5597" s="8">
        <f>[1]!b_anal_termifexercise($A5597,日期设置!B$2)</f>
        <v>0</v>
      </c>
      <c r="V5597" s="10">
        <f>[1]!b_dq_dirtyprice(A5597,日期设置!$B$2)</f>
        <v>104.9173</v>
      </c>
      <c r="W5597" s="11">
        <f>IF(U5597=0,ROUNDUP((Q5597-日期设置!$B$2)/365,0),ROUNDUP((R5597-日期设置!$B$2)/365,0))</f>
        <v>2</v>
      </c>
      <c r="X5597" s="18">
        <f>_xlfn.IFNA(VLOOKUP(A5597,过往入选债券!A:D,4,0),2)</f>
        <v>2</v>
      </c>
      <c r="Y5597">
        <f>_xlfn.IFNA(VLOOKUP(C5597,[2]Sheet1!$A:$A,1,0),3)</f>
        <v>3</v>
      </c>
    </row>
    <row r="5598" spans="1:25" hidden="1" x14ac:dyDescent="0.2">
      <c r="A5598" s="21" t="s">
        <v>21916</v>
      </c>
      <c r="B5598" s="21" t="s">
        <v>22125</v>
      </c>
      <c r="C5598" s="37" t="s">
        <v>22126</v>
      </c>
      <c r="D5598" s="26" t="str">
        <f>[1]!b_calc_yield(A5598,日期设置!$B$2,F5598,1,R5598,1,O5598,L5598,S5598,)</f>
        <v>Fetching...</v>
      </c>
      <c r="E5598" s="26">
        <f t="shared" si="174"/>
        <v>6.972541686818845</v>
      </c>
      <c r="F5598" s="18">
        <f>[1]!b_dq_cleanprice($A5598,日期设置!B$2)</f>
        <v>100.6572</v>
      </c>
      <c r="G5598" s="18" t="str">
        <f t="shared" si="175"/>
        <v>1.71 + 1.71</v>
      </c>
      <c r="H5598" s="27">
        <f>[1]!b_dq_pctchange($A5598,日期设置!$B$2,1)/100</f>
        <v>0</v>
      </c>
      <c r="I5598" s="26">
        <f>[1]!b_pq_pctchange(A5598,日期设置!$B$4,日期设置!$B$2,1)</f>
        <v>0</v>
      </c>
      <c r="J5598" s="26">
        <f>[1]!b_pq_pctchange(A5598,日期设置!$C$4,日期设置!$B$2,1)</f>
        <v>-6.4571439357013647E-3</v>
      </c>
      <c r="K5598" s="52">
        <f>[1]!b_dq_amount($A5598,日期设置!B$2,2,10000)</f>
        <v>0</v>
      </c>
      <c r="L5598" s="26">
        <f>[1]!b_info_latestpar(A5598,日期设置!$B$2)</f>
        <v>100</v>
      </c>
      <c r="M5598" s="6">
        <f>[1]!b_info_outstandingbalance($A5598,日期设置!B$2)</f>
        <v>15</v>
      </c>
      <c r="N5598" s="7" t="str">
        <f>[1]!b_info_latestissurercreditrating2(A5598,日期设置!$B$2,"102","1")</f>
        <v>AAA</v>
      </c>
      <c r="O5598" s="48">
        <v>4.5199999999999996</v>
      </c>
      <c r="P5598" s="9">
        <f>[1]!b_info_repurchasedate(A5598)</f>
        <v>0</v>
      </c>
      <c r="Q5598" s="47" t="s">
        <v>16767</v>
      </c>
      <c r="R5598" s="2" t="str">
        <f>IF((--IF(P5598=0,Q5598,P5598))&gt;(--日期设置!$B$2),IF(P5598=0,Q5598,P5598),Q5598)</f>
        <v>2022-12-09</v>
      </c>
      <c r="S5598" s="47" t="s">
        <v>16478</v>
      </c>
      <c r="T5598" s="8">
        <f>[1]!b_anal_ptmyear($A5598,日期设置!$B$2)</f>
        <v>1.7178082191780821</v>
      </c>
      <c r="U5598" s="8">
        <f>[1]!b_anal_termifexercise($A5598,日期设置!B$2)</f>
        <v>1.7178082191780821</v>
      </c>
      <c r="V5598" s="10">
        <f>[1]!b_dq_dirtyprice(A5598,日期设置!$B$2)</f>
        <v>101.9327</v>
      </c>
      <c r="W5598" s="11">
        <f>IF(U5598=0,ROUNDUP((Q5598-日期设置!$B$2)/365,0),ROUNDUP((R5598-日期设置!$B$2)/365,0))</f>
        <v>2</v>
      </c>
      <c r="X5598" s="18">
        <f>_xlfn.IFNA(VLOOKUP(A5598,过往入选债券!A:D,4,0),2)</f>
        <v>2</v>
      </c>
      <c r="Y5598" s="45">
        <f>_xlfn.IFNA(VLOOKUP(C5598,[2]Sheet1!$A:$A,1,0),3)</f>
        <v>3</v>
      </c>
    </row>
    <row r="5599" spans="1:25" hidden="1" x14ac:dyDescent="0.2">
      <c r="A5599" s="21" t="s">
        <v>5364</v>
      </c>
      <c r="B5599" s="21" t="s">
        <v>5365</v>
      </c>
      <c r="C5599" s="37" t="s">
        <v>586</v>
      </c>
      <c r="D5599" s="26" t="str">
        <f>[1]!b_calc_yield(A5599,日期设置!$B$2,F5599,1,R5599,1,O5599,L5599,S5599,)</f>
        <v>Fetching...</v>
      </c>
      <c r="E5599" s="26">
        <f t="shared" si="174"/>
        <v>1.8216382005075804</v>
      </c>
      <c r="F5599" s="18">
        <f>[1]!b_dq_cleanprice($A5599,日期设置!B$2)</f>
        <v>99.876400000000004</v>
      </c>
      <c r="G5599" s="18" t="str">
        <f t="shared" si="175"/>
        <v>0.44 + 0</v>
      </c>
      <c r="H5599" s="27">
        <f>[1]!b_dq_pctchange($A5599,日期设置!$B$2,1)/100</f>
        <v>0</v>
      </c>
      <c r="I5599" s="26">
        <f>[1]!b_pq_pctchange(A5599,日期设置!$B$4,日期设置!$B$2,1)</f>
        <v>0</v>
      </c>
      <c r="J5599" s="26">
        <f>[1]!b_pq_pctchange(A5599,日期设置!$C$4,日期设置!$B$2,1)</f>
        <v>0</v>
      </c>
      <c r="K5599" s="52">
        <f>[1]!b_dq_amount($A5599,日期设置!B$2,2,10000)</f>
        <v>0</v>
      </c>
      <c r="L5599" s="26">
        <f>[1]!b_info_latestpar(A5599,日期设置!$B$2)</f>
        <v>100</v>
      </c>
      <c r="M5599" s="6">
        <f>[1]!b_info_outstandingbalance($A5599,日期设置!B$2)</f>
        <v>15</v>
      </c>
      <c r="N5599" s="7" t="str">
        <f>[1]!b_info_latestissurercreditrating2(A5599,日期设置!$B$2,"102","1")</f>
        <v>AA</v>
      </c>
      <c r="O5599" s="8">
        <v>3.91</v>
      </c>
      <c r="P5599" s="9">
        <f>[1]!b_info_repurchasedate(A5599)</f>
        <v>0</v>
      </c>
      <c r="Q5599" s="8" t="s">
        <v>16207</v>
      </c>
      <c r="R5599" s="2" t="str">
        <f>IF((--IF(P5599=0,Q5599,P5599))&gt;(--日期设置!$B$2),IF(P5599=0,Q5599,P5599),Q5599)</f>
        <v>2021-08-31</v>
      </c>
      <c r="S5599" s="2" t="s">
        <v>18278</v>
      </c>
      <c r="T5599" s="8">
        <f>[1]!b_anal_ptmyear($A5599,日期设置!$B$2)</f>
        <v>0.44383561643835617</v>
      </c>
      <c r="U5599" s="8">
        <f>[1]!b_anal_termifexercise($A5599,日期设置!B$2)</f>
        <v>0</v>
      </c>
      <c r="V5599" s="10">
        <f>[1]!b_dq_dirtyprice(A5599,日期设置!$B$2)</f>
        <v>102.051</v>
      </c>
      <c r="W5599" s="11">
        <f>IF(U5599=0,ROUNDUP((Q5599-日期设置!$B$2)/365,0),ROUNDUP((R5599-日期设置!$B$2)/365,0))</f>
        <v>1</v>
      </c>
      <c r="X5599" s="18">
        <f>_xlfn.IFNA(VLOOKUP(A5599,过往入选债券!A:D,4,0),2)</f>
        <v>2</v>
      </c>
      <c r="Y5599">
        <f>_xlfn.IFNA(VLOOKUP(C5599,[2]Sheet1!$A:$A,1,0),3)</f>
        <v>3</v>
      </c>
    </row>
    <row r="5600" spans="1:25" hidden="1" x14ac:dyDescent="0.2">
      <c r="A5600" s="28" t="s">
        <v>20282</v>
      </c>
      <c r="B5600" s="28" t="s">
        <v>20283</v>
      </c>
      <c r="C5600" s="39" t="s">
        <v>4803</v>
      </c>
      <c r="D5600" s="26" t="str">
        <f>[1]!b_calc_yield(A5600,日期设置!$B$2,F5600,1,R5600,1,O5600,L5600,S5600,)</f>
        <v>Fetching...</v>
      </c>
      <c r="E5600" s="26">
        <f t="shared" si="174"/>
        <v>2.1470665811094358</v>
      </c>
      <c r="F5600" s="18">
        <f>[1]!b_dq_cleanprice($A5600,日期设置!B$2)</f>
        <v>99.801699999999997</v>
      </c>
      <c r="G5600" s="18" t="str">
        <f t="shared" si="175"/>
        <v>0.52 + 0</v>
      </c>
      <c r="H5600" s="27">
        <f>[1]!b_dq_pctchange($A5600,日期设置!$B$2,1)/100</f>
        <v>0</v>
      </c>
      <c r="I5600" s="26">
        <f>[1]!b_pq_pctchange(A5600,日期设置!$B$4,日期设置!$B$2,1)</f>
        <v>0</v>
      </c>
      <c r="J5600" s="26">
        <f>[1]!b_pq_pctchange(A5600,日期设置!$C$4,日期设置!$B$2,1)</f>
        <v>0</v>
      </c>
      <c r="K5600" s="52">
        <f>[1]!b_dq_amount($A5600,日期设置!B$2,2,10000)</f>
        <v>0</v>
      </c>
      <c r="L5600" s="26">
        <f>[1]!b_info_latestpar(A5600,日期设置!$B$2)</f>
        <v>100</v>
      </c>
      <c r="M5600" s="6">
        <f>[1]!b_info_outstandingbalance($A5600,日期设置!B$2)</f>
        <v>6</v>
      </c>
      <c r="N5600" s="7" t="str">
        <f>[1]!b_info_latestissurercreditrating2(A5600,日期设置!$B$2,"102","1")</f>
        <v>AA</v>
      </c>
      <c r="O5600" s="8">
        <v>3.79</v>
      </c>
      <c r="P5600" s="9">
        <f>[1]!b_info_repurchasedate(A5600)</f>
        <v>0</v>
      </c>
      <c r="Q5600" s="8" t="s">
        <v>16906</v>
      </c>
      <c r="R5600" s="2" t="str">
        <f>IF((--IF(P5600=0,Q5600,P5600))&gt;(--日期设置!$B$2),IF(P5600=0,Q5600,P5600),Q5600)</f>
        <v>2021-09-29</v>
      </c>
      <c r="S5600" s="31" t="s">
        <v>16690</v>
      </c>
      <c r="T5600" s="8">
        <f>[1]!b_anal_ptmyear($A5600,日期设置!$B$2)</f>
        <v>0.52328767123287667</v>
      </c>
      <c r="U5600" s="8">
        <f>[1]!b_anal_termifexercise($A5600,日期设置!B$2)</f>
        <v>0</v>
      </c>
      <c r="V5600" s="10">
        <f>[1]!b_dq_dirtyprice(A5600,日期设置!$B$2)</f>
        <v>101.6084</v>
      </c>
      <c r="W5600" s="11">
        <f>IF(U5600=0,ROUNDUP((Q5600-日期设置!$B$2)/365,0),ROUNDUP((R5600-日期设置!$B$2)/365,0))</f>
        <v>1</v>
      </c>
      <c r="X5600" s="18">
        <f>_xlfn.IFNA(VLOOKUP(A5600,过往入选债券!A:D,4,0),2)</f>
        <v>2</v>
      </c>
      <c r="Y5600">
        <f>_xlfn.IFNA(VLOOKUP(C5600,[2]Sheet1!$A:$A,1,0),3)</f>
        <v>3</v>
      </c>
    </row>
    <row r="5601" spans="1:25" hidden="1" x14ac:dyDescent="0.2">
      <c r="A5601" s="28" t="s">
        <v>20966</v>
      </c>
      <c r="B5601" s="28" t="s">
        <v>20967</v>
      </c>
      <c r="C5601" s="39" t="s">
        <v>20733</v>
      </c>
      <c r="D5601" s="26" t="str">
        <f>[1]!b_calc_yield(A5601,日期设置!$B$2,F5601,1,R5601,1,O5601,L5601,S5601,)</f>
        <v>Fetching...</v>
      </c>
      <c r="E5601" s="26">
        <f t="shared" si="174"/>
        <v>10.426837995578953</v>
      </c>
      <c r="F5601" s="18">
        <f>[1]!b_dq_cleanprice($A5601,日期设置!B$2)</f>
        <v>99.018100000000004</v>
      </c>
      <c r="G5601" s="18" t="str">
        <f t="shared" si="175"/>
        <v>4.56 + 2.56</v>
      </c>
      <c r="H5601" s="27">
        <f>[1]!b_dq_pctchange($A5601,日期设置!$B$2,1)/100</f>
        <v>0</v>
      </c>
      <c r="I5601" s="26">
        <f>[1]!b_pq_pctchange(A5601,日期设置!$B$4,日期设置!$B$2,1)</f>
        <v>0.10726706567453681</v>
      </c>
      <c r="J5601" s="26">
        <f>[1]!b_pq_pctchange(A5601,日期设置!$C$4,日期设置!$B$2,1)</f>
        <v>0.10726706567453681</v>
      </c>
      <c r="K5601" s="52">
        <f>[1]!b_dq_amount($A5601,日期设置!B$2,2,10000)</f>
        <v>0</v>
      </c>
      <c r="L5601" s="26">
        <f>[1]!b_info_latestpar(A5601,日期设置!$B$2)</f>
        <v>100</v>
      </c>
      <c r="M5601" s="6">
        <f>[1]!b_info_outstandingbalance($A5601,日期设置!B$2)</f>
        <v>10</v>
      </c>
      <c r="N5601" s="7" t="str">
        <f>[1]!b_info_latestissurercreditrating2(A5601,日期设置!$B$2,"102","1")</f>
        <v>AAA</v>
      </c>
      <c r="O5601" s="8">
        <v>3.7</v>
      </c>
      <c r="P5601" s="9" t="str">
        <f>[1]!b_info_repurchasedate(A5601)</f>
        <v>2023-10-16</v>
      </c>
      <c r="Q5601" s="8" t="s">
        <v>16664</v>
      </c>
      <c r="R5601" s="2" t="str">
        <f>IF((--IF(P5601=0,Q5601,P5601))&gt;(--日期设置!$B$2),IF(P5601=0,Q5601,P5601),Q5601)</f>
        <v>2023-10-16</v>
      </c>
      <c r="S5601" s="31" t="s">
        <v>16351</v>
      </c>
      <c r="T5601" s="8">
        <f>[1]!b_anal_ptmyear($A5601,日期设置!$B$2)</f>
        <v>4.5698630136986305</v>
      </c>
      <c r="U5601" s="8">
        <f>[1]!b_anal_termifexercise($A5601,日期设置!B$2)</f>
        <v>2.56986301369863</v>
      </c>
      <c r="V5601" s="10">
        <f>[1]!b_dq_dirtyprice(A5601,日期设置!$B$2)</f>
        <v>100.6096</v>
      </c>
      <c r="W5601" s="11">
        <f>IF(U5601=0,ROUNDUP((Q5601-日期设置!$B$2)/365,0),ROUNDUP((R5601-日期设置!$B$2)/365,0))</f>
        <v>3</v>
      </c>
      <c r="X5601" s="18">
        <f>_xlfn.IFNA(VLOOKUP(A5601,过往入选债券!A:D,4,0),2)</f>
        <v>2</v>
      </c>
      <c r="Y5601">
        <f>_xlfn.IFNA(VLOOKUP(C5601,[2]Sheet1!$A:$A,1,0),3)</f>
        <v>3</v>
      </c>
    </row>
    <row r="5602" spans="1:25" hidden="1" x14ac:dyDescent="0.2">
      <c r="A5602" s="28" t="s">
        <v>20968</v>
      </c>
      <c r="B5602" s="28" t="s">
        <v>20969</v>
      </c>
      <c r="C5602" s="39" t="s">
        <v>21254</v>
      </c>
      <c r="D5602" s="26" t="str">
        <f>[1]!b_calc_yield(A5602,日期设置!$B$2,F5602,1,R5602,1,O5602,L5602,S5602,)</f>
        <v>Fetching...</v>
      </c>
      <c r="E5602" s="26">
        <f t="shared" si="174"/>
        <v>10.440835266821335</v>
      </c>
      <c r="F5602" s="18">
        <f>[1]!b_dq_cleanprice($A5602,日期设置!B$2)</f>
        <v>100.5748</v>
      </c>
      <c r="G5602" s="18" t="str">
        <f t="shared" si="175"/>
        <v>2.58 + 2.58</v>
      </c>
      <c r="H5602" s="27">
        <f>[1]!b_dq_pctchange($A5602,日期设置!$B$2,1)/100</f>
        <v>0</v>
      </c>
      <c r="I5602" s="26">
        <f>[1]!b_pq_pctchange(A5602,日期设置!$B$4,日期设置!$B$2,1)</f>
        <v>0</v>
      </c>
      <c r="J5602" s="26">
        <f>[1]!b_pq_pctchange(A5602,日期设置!$C$4,日期设置!$B$2,1)</f>
        <v>-0.4043250801371685</v>
      </c>
      <c r="K5602" s="52">
        <f>[1]!b_dq_amount($A5602,日期设置!B$2,2,10000)</f>
        <v>0</v>
      </c>
      <c r="L5602" s="26">
        <f>[1]!b_info_latestpar(A5602,日期设置!$B$2)</f>
        <v>100</v>
      </c>
      <c r="M5602" s="6">
        <f>[1]!b_info_outstandingbalance($A5602,日期设置!B$2)</f>
        <v>15</v>
      </c>
      <c r="N5602" s="7" t="str">
        <f>[1]!b_info_latestissurercreditrating2(A5602,日期设置!$B$2,"102","1")</f>
        <v>AAA</v>
      </c>
      <c r="O5602" s="8">
        <v>4.3499999999999996</v>
      </c>
      <c r="P5602" s="9">
        <f>[1]!b_info_repurchasedate(A5602)</f>
        <v>0</v>
      </c>
      <c r="Q5602" s="8" t="s">
        <v>16017</v>
      </c>
      <c r="R5602" s="2" t="str">
        <f>IF((--IF(P5602=0,Q5602,P5602))&gt;(--日期设置!$B$2),IF(P5602=0,Q5602,P5602),Q5602)</f>
        <v>2023-10-23</v>
      </c>
      <c r="S5602" s="31" t="s">
        <v>16008</v>
      </c>
      <c r="T5602" s="8">
        <f>[1]!b_anal_ptmyear($A5602,日期设置!$B$2)</f>
        <v>2.5890410958904111</v>
      </c>
      <c r="U5602" s="8">
        <f>[1]!b_anal_termifexercise($A5602,日期设置!B$2)</f>
        <v>2.5890410958904111</v>
      </c>
      <c r="V5602" s="10">
        <f>[1]!b_dq_dirtyprice(A5602,日期设置!$B$2)</f>
        <v>102.3625</v>
      </c>
      <c r="W5602" s="11">
        <f>IF(U5602=0,ROUNDUP((Q5602-日期设置!$B$2)/365,0),ROUNDUP((R5602-日期设置!$B$2)/365,0))</f>
        <v>3</v>
      </c>
      <c r="X5602" s="18">
        <f>_xlfn.IFNA(VLOOKUP(A5602,过往入选债券!A:D,4,0),2)</f>
        <v>2</v>
      </c>
      <c r="Y5602">
        <f>_xlfn.IFNA(VLOOKUP(C5602,[2]Sheet1!$A:$A,1,0),3)</f>
        <v>3</v>
      </c>
    </row>
    <row r="5603" spans="1:25" hidden="1" x14ac:dyDescent="0.2">
      <c r="A5603" s="21" t="s">
        <v>2564</v>
      </c>
      <c r="B5603" s="21" t="s">
        <v>2565</v>
      </c>
      <c r="C5603" s="37" t="s">
        <v>74</v>
      </c>
      <c r="D5603" s="26" t="str">
        <f>[1]!b_calc_yield(A5603,日期设置!$B$2,F5603,1,R5603,1,O5603,L5603,S5603,)</f>
        <v>Fetching...</v>
      </c>
      <c r="E5603" s="26">
        <f t="shared" si="174"/>
        <v>3.528262727383713</v>
      </c>
      <c r="F5603" s="18">
        <f>[1]!b_dq_cleanprice($A5603,日期设置!B$2)</f>
        <v>101.5491</v>
      </c>
      <c r="G5603" s="18" t="str">
        <f t="shared" si="175"/>
        <v>0.86 + 0</v>
      </c>
      <c r="H5603" s="27">
        <f>[1]!b_dq_pctchange($A5603,日期设置!$B$2,1)/100</f>
        <v>0</v>
      </c>
      <c r="I5603" s="26">
        <f>[1]!b_pq_pctchange(A5603,日期设置!$B$4,日期设置!$B$2,1)</f>
        <v>0</v>
      </c>
      <c r="J5603" s="26">
        <f>[1]!b_pq_pctchange(A5603,日期设置!$C$4,日期设置!$B$2,1)</f>
        <v>1.5490999999999957</v>
      </c>
      <c r="K5603" s="52">
        <f>[1]!b_dq_amount($A5603,日期设置!B$2,2,10000)</f>
        <v>0</v>
      </c>
      <c r="L5603" s="26">
        <f>[1]!b_info_latestpar(A5603,日期设置!$B$2)</f>
        <v>100</v>
      </c>
      <c r="M5603" s="6">
        <f>[1]!b_info_outstandingbalance($A5603,日期设置!B$2)</f>
        <v>3</v>
      </c>
      <c r="N5603" s="7">
        <f>[1]!b_info_latestissurercreditrating2(A5603,日期设置!$B$2,"102","1")</f>
        <v>0</v>
      </c>
      <c r="O5603" s="8">
        <v>6</v>
      </c>
      <c r="P5603" s="9">
        <f>[1]!b_info_repurchasedate(A5603)</f>
        <v>0</v>
      </c>
      <c r="Q5603" s="8" t="s">
        <v>16149</v>
      </c>
      <c r="R5603" s="2" t="str">
        <f>IF((--IF(P5603=0,Q5603,P5603))&gt;(--日期设置!$B$2),IF(P5603=0,Q5603,P5603),Q5603)</f>
        <v>2022-01-30</v>
      </c>
      <c r="S5603" s="2" t="s">
        <v>17937</v>
      </c>
      <c r="T5603" s="8">
        <f>[1]!b_anal_ptmyear($A5603,日期设置!$B$2)</f>
        <v>0.86027397260273974</v>
      </c>
      <c r="U5603" s="8">
        <f>[1]!b_anal_termifexercise($A5603,日期设置!B$2)</f>
        <v>0</v>
      </c>
      <c r="V5603" s="10">
        <f>[1]!b_dq_dirtyprice(A5603,日期设置!$B$2)</f>
        <v>102.3875</v>
      </c>
      <c r="W5603" s="11">
        <f>IF(U5603=0,ROUNDUP((Q5603-日期设置!$B$2)/365,0),ROUNDUP((R5603-日期设置!$B$2)/365,0))</f>
        <v>1</v>
      </c>
      <c r="X5603" s="18">
        <f>_xlfn.IFNA(VLOOKUP(A5603,过往入选债券!A:D,4,0),2)</f>
        <v>2</v>
      </c>
      <c r="Y5603">
        <f>_xlfn.IFNA(VLOOKUP(C5603,[2]Sheet1!$A:$A,1,0),3)</f>
        <v>3</v>
      </c>
    </row>
    <row r="5604" spans="1:25" hidden="1" x14ac:dyDescent="0.2">
      <c r="A5604" s="28" t="s">
        <v>20992</v>
      </c>
      <c r="B5604" s="28" t="s">
        <v>20993</v>
      </c>
      <c r="C5604" s="39" t="s">
        <v>150</v>
      </c>
      <c r="D5604" s="26" t="str">
        <f>[1]!b_calc_yield(A5604,日期设置!$B$2,F5604,1,R5604,1,O5604,L5604,S5604,)</f>
        <v>Fetching...</v>
      </c>
      <c r="E5604" s="26">
        <f t="shared" si="174"/>
        <v>10.595296313523317</v>
      </c>
      <c r="F5604" s="18">
        <f>[1]!b_dq_cleanprice($A5604,日期设置!B$2)</f>
        <v>98.960300000000004</v>
      </c>
      <c r="G5604" s="18" t="str">
        <f t="shared" si="175"/>
        <v>2.60 + 0</v>
      </c>
      <c r="H5604" s="27">
        <f>[1]!b_dq_pctchange($A5604,日期设置!$B$2,1)/100</f>
        <v>0</v>
      </c>
      <c r="I5604" s="26">
        <f>[1]!b_pq_pctchange(A5604,日期设置!$B$4,日期设置!$B$2,1)</f>
        <v>-1.2224384887957265</v>
      </c>
      <c r="J5604" s="26">
        <f>[1]!b_pq_pctchange(A5604,日期设置!$C$4,日期设置!$B$2,1)</f>
        <v>-1.1498191015209052</v>
      </c>
      <c r="K5604" s="52">
        <f>[1]!b_dq_amount($A5604,日期设置!B$2,2,10000)</f>
        <v>0</v>
      </c>
      <c r="L5604" s="26">
        <f>[1]!b_info_latestpar(A5604,日期设置!$B$2)</f>
        <v>100</v>
      </c>
      <c r="M5604" s="6">
        <f>[1]!b_info_outstandingbalance($A5604,日期设置!B$2)</f>
        <v>5</v>
      </c>
      <c r="N5604" s="7" t="str">
        <f>[1]!b_info_latestissurercreditrating2(A5604,日期设置!$B$2,"102","1")</f>
        <v>AAA</v>
      </c>
      <c r="O5604" s="8">
        <v>3.68</v>
      </c>
      <c r="P5604" s="9">
        <f>[1]!b_info_repurchasedate(A5604)</f>
        <v>0</v>
      </c>
      <c r="Q5604" s="8" t="s">
        <v>16645</v>
      </c>
      <c r="R5604" s="2" t="str">
        <f>IF((--IF(P5604=0,Q5604,P5604))&gt;(--日期设置!$B$2),IF(P5604=0,Q5604,P5604),Q5604)</f>
        <v>2023-10-30</v>
      </c>
      <c r="S5604" s="31" t="s">
        <v>16171</v>
      </c>
      <c r="T5604" s="8">
        <f>[1]!b_anal_ptmyear($A5604,日期设置!$B$2)</f>
        <v>2.6082191780821917</v>
      </c>
      <c r="U5604" s="8">
        <f>[1]!b_anal_termifexercise($A5604,日期设置!B$2)</f>
        <v>0</v>
      </c>
      <c r="V5604" s="10">
        <f>[1]!b_dq_dirtyprice(A5604,日期设置!$B$2)</f>
        <v>100.4021</v>
      </c>
      <c r="W5604" s="11">
        <f>IF(U5604=0,ROUNDUP((Q5604-日期设置!$B$2)/365,0),ROUNDUP((R5604-日期设置!$B$2)/365,0))</f>
        <v>3</v>
      </c>
      <c r="X5604" s="18">
        <f>_xlfn.IFNA(VLOOKUP(A5604,过往入选债券!A:D,4,0),2)</f>
        <v>2</v>
      </c>
      <c r="Y5604">
        <f>_xlfn.IFNA(VLOOKUP(C5604,[2]Sheet1!$A:$A,1,0),3)</f>
        <v>3</v>
      </c>
    </row>
    <row r="5605" spans="1:25" hidden="1" x14ac:dyDescent="0.2">
      <c r="A5605" s="21" t="s">
        <v>9185</v>
      </c>
      <c r="B5605" s="21" t="s">
        <v>9186</v>
      </c>
      <c r="C5605" s="37" t="s">
        <v>2443</v>
      </c>
      <c r="D5605" s="26" t="str">
        <f>[1]!b_calc_yield(A5605,日期设置!$B$2,F5605,1,R5605,1,O5605,L5605,S5605,)</f>
        <v>Fetching...</v>
      </c>
      <c r="E5605" s="26">
        <f t="shared" si="174"/>
        <v>5.8660170476143136</v>
      </c>
      <c r="F5605" s="18">
        <f>[1]!b_dq_cleanprice($A5605,日期设置!B$2)</f>
        <v>100.0748</v>
      </c>
      <c r="G5605" s="18" t="str">
        <f t="shared" si="175"/>
        <v>3.45 + 1.45</v>
      </c>
      <c r="H5605" s="27">
        <f>[1]!b_dq_pctchange($A5605,日期设置!$B$2,1)/100</f>
        <v>0</v>
      </c>
      <c r="I5605" s="26">
        <f>[1]!b_pq_pctchange(A5605,日期设置!$B$4,日期设置!$B$2,1)</f>
        <v>-0.41208531489548073</v>
      </c>
      <c r="J5605" s="26">
        <f>[1]!b_pq_pctchange(A5605,日期设置!$C$4,日期设置!$B$2,1)</f>
        <v>0.22202615642378498</v>
      </c>
      <c r="K5605" s="52">
        <f>[1]!b_dq_amount($A5605,日期设置!B$2,2,10000)</f>
        <v>0</v>
      </c>
      <c r="L5605" s="26">
        <f>[1]!b_info_latestpar(A5605,日期设置!$B$2)</f>
        <v>100</v>
      </c>
      <c r="M5605" s="6">
        <f>[1]!b_info_outstandingbalance($A5605,日期设置!B$2)</f>
        <v>4.5</v>
      </c>
      <c r="N5605" s="7" t="str">
        <f>[1]!b_info_latestissurercreditrating2(A5605,日期设置!$B$2,"102","1")</f>
        <v>AA+</v>
      </c>
      <c r="O5605" s="8">
        <v>4.17</v>
      </c>
      <c r="P5605" s="9" t="str">
        <f>[1]!b_info_repurchasedate(A5605)</f>
        <v>2022-09-05</v>
      </c>
      <c r="Q5605" s="8" t="s">
        <v>16041</v>
      </c>
      <c r="R5605" s="2" t="str">
        <f>IF((--IF(P5605=0,Q5605,P5605))&gt;(--日期设置!$B$2),IF(P5605=0,Q5605,P5605),Q5605)</f>
        <v>2022-09-05</v>
      </c>
      <c r="S5605" s="2" t="s">
        <v>17828</v>
      </c>
      <c r="T5605" s="8">
        <f>[1]!b_anal_ptmyear($A5605,日期设置!$B$2)</f>
        <v>3.4575342465753423</v>
      </c>
      <c r="U5605" s="8">
        <f>[1]!b_anal_termifexercise($A5605,日期设置!B$2)</f>
        <v>1.4575342465753425</v>
      </c>
      <c r="V5605" s="10">
        <f>[1]!b_dq_dirtyprice(A5605,日期设置!$B$2)</f>
        <v>102.3369</v>
      </c>
      <c r="W5605" s="11">
        <f>IF(U5605=0,ROUNDUP((Q5605-日期设置!$B$2)/365,0),ROUNDUP((R5605-日期设置!$B$2)/365,0))</f>
        <v>2</v>
      </c>
      <c r="X5605" s="18">
        <f>_xlfn.IFNA(VLOOKUP(A5605,过往入选债券!A:D,4,0),2)</f>
        <v>2</v>
      </c>
      <c r="Y5605">
        <f>_xlfn.IFNA(VLOOKUP(C5605,[2]Sheet1!$A:$A,1,0),3)</f>
        <v>3</v>
      </c>
    </row>
    <row r="5606" spans="1:25" hidden="1" x14ac:dyDescent="0.2">
      <c r="A5606" s="21" t="s">
        <v>21787</v>
      </c>
      <c r="B5606" s="21" t="s">
        <v>21961</v>
      </c>
      <c r="C5606" s="37" t="s">
        <v>21250</v>
      </c>
      <c r="D5606" s="26" t="str">
        <f>[1]!b_calc_yield(A5606,日期设置!$B$2,F5606,1,R5606,1,O5606,L5606,S5606,)</f>
        <v>Fetching...</v>
      </c>
      <c r="E5606" s="26">
        <f t="shared" si="174"/>
        <v>19.347968057422005</v>
      </c>
      <c r="F5606" s="18">
        <f>[1]!b_dq_cleanprice($A5606,日期设置!B$2)</f>
        <v>99.768299999999996</v>
      </c>
      <c r="G5606" s="18" t="str">
        <f t="shared" si="175"/>
        <v>4.75 + 0</v>
      </c>
      <c r="H5606" s="27">
        <f>[1]!b_dq_pctchange($A5606,日期设置!$B$2,1)/100</f>
        <v>0</v>
      </c>
      <c r="I5606" s="26">
        <f>[1]!b_pq_pctchange(A5606,日期设置!$B$4,日期设置!$B$2,1)</f>
        <v>0</v>
      </c>
      <c r="J5606" s="26">
        <f>[1]!b_pq_pctchange(A5606,日期设置!$C$4,日期设置!$B$2,1)</f>
        <v>-0.17669736024550289</v>
      </c>
      <c r="K5606" s="52">
        <f>[1]!b_dq_amount($A5606,日期设置!B$2,2,10000)</f>
        <v>0</v>
      </c>
      <c r="L5606" s="26">
        <f>[1]!b_info_latestpar(A5606,日期设置!$B$2)</f>
        <v>100</v>
      </c>
      <c r="M5606" s="6">
        <f>[1]!b_info_outstandingbalance($A5606,日期设置!B$2)</f>
        <v>5.8</v>
      </c>
      <c r="N5606" s="7" t="str">
        <f>[1]!b_info_latestissurercreditrating2(A5606,日期设置!$B$2,"102","1")</f>
        <v>AAA</v>
      </c>
      <c r="O5606" s="48">
        <v>4.05</v>
      </c>
      <c r="P5606" s="9">
        <f>[1]!b_info_repurchasedate(A5606)</f>
        <v>0</v>
      </c>
      <c r="Q5606" s="47" t="s">
        <v>22200</v>
      </c>
      <c r="R5606" s="2" t="str">
        <f>IF((--IF(P5606=0,Q5606,P5606))&gt;(--日期设置!$B$2),IF(P5606=0,Q5606,P5606),Q5606)</f>
        <v>2025-12-23</v>
      </c>
      <c r="S5606" s="47" t="s">
        <v>16982</v>
      </c>
      <c r="T5606" s="8">
        <f>[1]!b_anal_ptmyear($A5606,日期设置!$B$2)</f>
        <v>4.7561643835616438</v>
      </c>
      <c r="U5606" s="8">
        <f>[1]!b_anal_termifexercise($A5606,日期设置!B$2)</f>
        <v>0</v>
      </c>
      <c r="V5606" s="10">
        <f>[1]!b_dq_dirtyprice(A5606,日期设置!$B$2)</f>
        <v>100.75579999999999</v>
      </c>
      <c r="W5606" s="11">
        <f>IF(U5606=0,ROUNDUP((Q5606-日期设置!$B$2)/365,0),ROUNDUP((R5606-日期设置!$B$2)/365,0))</f>
        <v>5</v>
      </c>
      <c r="X5606" s="18">
        <f>_xlfn.IFNA(VLOOKUP(A5606,过往入选债券!A:D,4,0),2)</f>
        <v>2</v>
      </c>
      <c r="Y5606" s="45">
        <f>_xlfn.IFNA(VLOOKUP(C5606,[2]Sheet1!$A:$A,1,0),3)</f>
        <v>3</v>
      </c>
    </row>
    <row r="5607" spans="1:25" hidden="1" x14ac:dyDescent="0.2">
      <c r="A5607" s="21" t="s">
        <v>20874</v>
      </c>
      <c r="B5607" s="21" t="s">
        <v>20875</v>
      </c>
      <c r="C5607" s="37" t="s">
        <v>36</v>
      </c>
      <c r="D5607" s="26" t="str">
        <f>[1]!b_calc_yield(A5607,日期设置!$B$2,F5607,1,R5607,1,O5607,L5607,S5607,)</f>
        <v>Fetching...</v>
      </c>
      <c r="E5607" s="26">
        <f t="shared" si="174"/>
        <v>10.510429915173392</v>
      </c>
      <c r="F5607" s="18">
        <f>[1]!b_dq_cleanprice($A5607,日期设置!B$2)</f>
        <v>99.736900000000006</v>
      </c>
      <c r="G5607" s="18" t="str">
        <f t="shared" si="175"/>
        <v>4.59 + 2.59</v>
      </c>
      <c r="H5607" s="27">
        <f>[1]!b_dq_pctchange($A5607,日期设置!$B$2,1)/100</f>
        <v>0</v>
      </c>
      <c r="I5607" s="26">
        <f>[1]!b_pq_pctchange(A5607,日期设置!$B$4,日期设置!$B$2,1)</f>
        <v>0</v>
      </c>
      <c r="J5607" s="26">
        <f>[1]!b_pq_pctchange(A5607,日期设置!$C$4,日期设置!$B$2,1)</f>
        <v>-4.4296966058691836E-2</v>
      </c>
      <c r="K5607" s="52">
        <f>[1]!b_dq_amount($A5607,日期设置!B$2,2,10000)</f>
        <v>0</v>
      </c>
      <c r="L5607" s="26">
        <f>[1]!b_info_latestpar(A5607,日期设置!$B$2)</f>
        <v>100</v>
      </c>
      <c r="M5607" s="6">
        <f>[1]!b_info_outstandingbalance($A5607,日期设置!B$2)</f>
        <v>6</v>
      </c>
      <c r="N5607" s="7" t="str">
        <f>[1]!b_info_latestissurercreditrating2(A5607,日期设置!$B$2,"102","1")</f>
        <v>AA+</v>
      </c>
      <c r="O5607" s="8">
        <v>4</v>
      </c>
      <c r="P5607" s="9" t="str">
        <f>[1]!b_info_repurchasedate(A5607)</f>
        <v>2023-10-26</v>
      </c>
      <c r="Q5607" s="8" t="s">
        <v>16804</v>
      </c>
      <c r="R5607" s="2" t="str">
        <f>IF((--IF(P5607=0,Q5607,P5607))&gt;(--日期设置!$B$2),IF(P5607=0,Q5607,P5607),Q5607)</f>
        <v>2023-10-26</v>
      </c>
      <c r="S5607" s="47" t="s">
        <v>16110</v>
      </c>
      <c r="T5607" s="8">
        <f>[1]!b_anal_ptmyear($A5607,日期设置!$B$2)</f>
        <v>4.5972602739726032</v>
      </c>
      <c r="U5607" s="8">
        <f>[1]!b_anal_termifexercise($A5607,日期设置!B$2)</f>
        <v>2.5972602739726027</v>
      </c>
      <c r="V5607" s="10">
        <f>[1]!b_dq_dirtyprice(A5607,日期设置!$B$2)</f>
        <v>101.3479</v>
      </c>
      <c r="W5607" s="11">
        <f>IF(U5607=0,ROUNDUP((Q5607-日期设置!$B$2)/365,0),ROUNDUP((R5607-日期设置!$B$2)/365,0))</f>
        <v>3</v>
      </c>
      <c r="X5607" s="18">
        <f>_xlfn.IFNA(VLOOKUP(A5607,过往入选债券!A:D,4,0),2)</f>
        <v>2</v>
      </c>
      <c r="Y5607" s="45">
        <f>_xlfn.IFNA(VLOOKUP(C5607,[2]Sheet1!$A:$A,1,0),3)</f>
        <v>3</v>
      </c>
    </row>
    <row r="5608" spans="1:25" hidden="1" x14ac:dyDescent="0.2">
      <c r="A5608" s="21" t="s">
        <v>4984</v>
      </c>
      <c r="B5608" s="21" t="s">
        <v>4985</v>
      </c>
      <c r="C5608" s="37" t="s">
        <v>193</v>
      </c>
      <c r="D5608" s="26" t="str">
        <f>[1]!b_calc_yield(A5608,日期设置!$B$2,F5608,1,R5608,1,O5608,L5608,S5608,)</f>
        <v>Fetching...</v>
      </c>
      <c r="E5608" s="26">
        <f t="shared" si="174"/>
        <v>4.4656977746464044</v>
      </c>
      <c r="F5608" s="18">
        <f>[1]!b_dq_cleanprice($A5608,日期设置!B$2)</f>
        <v>101.78700000000001</v>
      </c>
      <c r="G5608" s="18" t="str">
        <f t="shared" si="175"/>
        <v>1.13 + 0</v>
      </c>
      <c r="H5608" s="27">
        <f>[1]!b_dq_pctchange($A5608,日期设置!$B$2,1)/100</f>
        <v>0</v>
      </c>
      <c r="I5608" s="26">
        <f>[1]!b_pq_pctchange(A5608,日期设置!$B$4,日期设置!$B$2,1)</f>
        <v>0</v>
      </c>
      <c r="J5608" s="26">
        <f>[1]!b_pq_pctchange(A5608,日期设置!$C$4,日期设置!$B$2,1)</f>
        <v>0</v>
      </c>
      <c r="K5608" s="52">
        <f>[1]!b_dq_amount($A5608,日期设置!B$2,2,10000)</f>
        <v>0</v>
      </c>
      <c r="L5608" s="26">
        <f>[1]!b_info_latestpar(A5608,日期设置!$B$2)</f>
        <v>100</v>
      </c>
      <c r="M5608" s="6">
        <f>[1]!b_info_outstandingbalance($A5608,日期设置!B$2)</f>
        <v>8</v>
      </c>
      <c r="N5608" s="7" t="str">
        <f>[1]!b_info_latestissurercreditrating2(A5608,日期设置!$B$2,"102","1")</f>
        <v>AAA</v>
      </c>
      <c r="O5608" s="8">
        <v>5.75</v>
      </c>
      <c r="P5608" s="9">
        <f>[1]!b_info_repurchasedate(A5608)</f>
        <v>0</v>
      </c>
      <c r="Q5608" s="8" t="s">
        <v>16732</v>
      </c>
      <c r="R5608" s="2" t="str">
        <f>IF((--IF(P5608=0,Q5608,P5608))&gt;(--日期设置!$B$2),IF(P5608=0,Q5608,P5608),Q5608)</f>
        <v>2022-05-12</v>
      </c>
      <c r="S5608" s="2" t="s">
        <v>18452</v>
      </c>
      <c r="T5608" s="8">
        <f>[1]!b_anal_ptmyear($A5608,日期设置!$B$2)</f>
        <v>1.1397260273972603</v>
      </c>
      <c r="U5608" s="8">
        <f>[1]!b_anal_termifexercise($A5608,日期设置!B$2)</f>
        <v>0</v>
      </c>
      <c r="V5608" s="10">
        <f>[1]!b_dq_dirtyprice(A5608,日期设置!$B$2)</f>
        <v>106.7336</v>
      </c>
      <c r="W5608" s="11">
        <f>IF(U5608=0,ROUNDUP((Q5608-日期设置!$B$2)/365,0),ROUNDUP((R5608-日期设置!$B$2)/365,0))</f>
        <v>2</v>
      </c>
      <c r="X5608" s="18">
        <f>_xlfn.IFNA(VLOOKUP(A5608,过往入选债券!A:D,4,0),2)</f>
        <v>2</v>
      </c>
      <c r="Y5608">
        <f>_xlfn.IFNA(VLOOKUP(C5608,[2]Sheet1!$A:$A,1,0),3)</f>
        <v>3</v>
      </c>
    </row>
    <row r="5609" spans="1:25" x14ac:dyDescent="0.2">
      <c r="A5609" s="21" t="s">
        <v>8886</v>
      </c>
      <c r="B5609" s="21" t="s">
        <v>8887</v>
      </c>
      <c r="C5609" s="37" t="s">
        <v>193</v>
      </c>
      <c r="D5609" s="26" t="str">
        <f>[1]!b_calc_yield(A5609,日期设置!$B$2,F5609,1,R5609,1,O5609,L5609,S5609,)</f>
        <v>Fetching...</v>
      </c>
      <c r="E5609" s="26">
        <f t="shared" si="174"/>
        <v>5.3043447023060075</v>
      </c>
      <c r="F5609" s="18">
        <f>[1]!b_dq_cleanprice($A5609,日期设置!B$2)</f>
        <v>100.14579999999999</v>
      </c>
      <c r="G5609" s="18" t="str">
        <f t="shared" si="175"/>
        <v>1.32 + 0</v>
      </c>
      <c r="H5609" s="27">
        <f>[1]!b_dq_pctchange($A5609,日期设置!$B$2,1)/100</f>
        <v>4.9929698983785358E-5</v>
      </c>
      <c r="I5609" s="26">
        <f>[1]!b_pq_pctchange(A5609,日期设置!$B$4,日期设置!$B$2,1)</f>
        <v>-0.19384036125066897</v>
      </c>
      <c r="J5609" s="26">
        <f>[1]!b_pq_pctchange(A5609,日期设置!$C$4,日期设置!$B$2,1)</f>
        <v>-0.48818974314642372</v>
      </c>
      <c r="K5609" s="52">
        <f>[1]!b_dq_amount($A5609,日期设置!B$2,2,10000)</f>
        <v>7209.7062877000008</v>
      </c>
      <c r="L5609" s="26">
        <f>[1]!b_info_latestpar(A5609,日期设置!$B$2)</f>
        <v>100</v>
      </c>
      <c r="M5609" s="6">
        <f>[1]!b_info_outstandingbalance($A5609,日期设置!B$2)</f>
        <v>10</v>
      </c>
      <c r="N5609" s="7" t="str">
        <f>[1]!b_info_latestissurercreditrating2(A5609,日期设置!$B$2,"102","1")</f>
        <v>AAA</v>
      </c>
      <c r="O5609" s="8">
        <v>4.2300000000000004</v>
      </c>
      <c r="P5609" s="9">
        <f>[1]!b_info_repurchasedate(A5609)</f>
        <v>0</v>
      </c>
      <c r="Q5609" s="8" t="s">
        <v>16737</v>
      </c>
      <c r="R5609" s="2" t="str">
        <f>IF((--IF(P5609=0,Q5609,P5609))&gt;(--日期设置!$B$2),IF(P5609=0,Q5609,P5609),Q5609)</f>
        <v>2022-07-19</v>
      </c>
      <c r="S5609" s="2" t="s">
        <v>18353</v>
      </c>
      <c r="T5609" s="8">
        <f>[1]!b_anal_ptmyear($A5609,日期设置!$B$2)</f>
        <v>1.3260273972602739</v>
      </c>
      <c r="U5609" s="8">
        <f>[1]!b_anal_termifexercise($A5609,日期设置!B$2)</f>
        <v>0</v>
      </c>
      <c r="V5609" s="10">
        <f>[1]!b_dq_dirtyprice(A5609,日期设置!$B$2)</f>
        <v>102.9967</v>
      </c>
      <c r="W5609" s="11">
        <f>IF(U5609=0,ROUNDUP((Q5609-日期设置!$B$2)/365,0),ROUNDUP((R5609-日期设置!$B$2)/365,0))</f>
        <v>2</v>
      </c>
      <c r="X5609" s="18">
        <f>_xlfn.IFNA(VLOOKUP(A5609,过往入选债券!A:D,4,0),2)</f>
        <v>2</v>
      </c>
      <c r="Y5609">
        <f>_xlfn.IFNA(VLOOKUP(C5609,[2]Sheet1!$A:$A,1,0),3)</f>
        <v>3</v>
      </c>
    </row>
    <row r="5610" spans="1:25" hidden="1" x14ac:dyDescent="0.2">
      <c r="A5610" s="28" t="s">
        <v>21330</v>
      </c>
      <c r="B5610" s="28" t="s">
        <v>21331</v>
      </c>
      <c r="C5610" s="39" t="s">
        <v>4877</v>
      </c>
      <c r="D5610" s="26" t="str">
        <f>[1]!b_calc_yield(A5610,日期设置!$B$2,F5610,1,R5610,1,O5610,L5610,S5610,)</f>
        <v>Fetching...</v>
      </c>
      <c r="E5610" s="26">
        <f t="shared" si="174"/>
        <v>10.590066922332397</v>
      </c>
      <c r="F5610" s="18">
        <f>[1]!b_dq_cleanprice($A5610,日期设置!B$2)</f>
        <v>99.810500000000005</v>
      </c>
      <c r="G5610" s="18" t="str">
        <f t="shared" si="175"/>
        <v>4.61 + 2.61</v>
      </c>
      <c r="H5610" s="27">
        <f>[1]!b_dq_pctchange($A5610,日期设置!$B$2,1)/100</f>
        <v>0</v>
      </c>
      <c r="I5610" s="26">
        <f>[1]!b_pq_pctchange(A5610,日期设置!$B$4,日期设置!$B$2,1)</f>
        <v>0</v>
      </c>
      <c r="J5610" s="26">
        <f>[1]!b_pq_pctchange(A5610,日期设置!$C$4,日期设置!$B$2,1)</f>
        <v>0</v>
      </c>
      <c r="K5610" s="52">
        <f>[1]!b_dq_amount($A5610,日期设置!B$2,2,10000)</f>
        <v>0</v>
      </c>
      <c r="L5610" s="26">
        <f>[1]!b_info_latestpar(A5610,日期设置!$B$2)</f>
        <v>100</v>
      </c>
      <c r="M5610" s="6">
        <f>[1]!b_info_outstandingbalance($A5610,日期设置!B$2)</f>
        <v>19</v>
      </c>
      <c r="N5610" s="7" t="str">
        <f>[1]!b_info_latestissurercreditrating2(A5610,日期设置!$B$2,"102","1")</f>
        <v>AA+</v>
      </c>
      <c r="O5610" s="43">
        <v>4.03</v>
      </c>
      <c r="P5610" s="9" t="str">
        <f>[1]!b_info_repurchasedate(A5610)</f>
        <v>2023-11-02</v>
      </c>
      <c r="Q5610" s="31" t="s">
        <v>21733</v>
      </c>
      <c r="R5610" s="2" t="str">
        <f>IF((--IF(P5610=0,Q5610,P5610))&gt;(--日期设置!$B$2),IF(P5610=0,Q5610,P5610),Q5610)</f>
        <v>2023-11-02</v>
      </c>
      <c r="S5610" s="31" t="s">
        <v>21679</v>
      </c>
      <c r="T5610" s="8">
        <f>[1]!b_anal_ptmyear($A5610,日期设置!$B$2)</f>
        <v>4.6164383561643838</v>
      </c>
      <c r="U5610" s="8">
        <f>[1]!b_anal_termifexercise($A5610,日期设置!B$2)</f>
        <v>2.6164383561643834</v>
      </c>
      <c r="V5610" s="10">
        <f>[1]!b_dq_dirtyprice(A5610,日期设置!$B$2)</f>
        <v>101.3563</v>
      </c>
      <c r="W5610" s="11">
        <f>IF(U5610=0,ROUNDUP((Q5610-日期设置!$B$2)/365,0),ROUNDUP((R5610-日期设置!$B$2)/365,0))</f>
        <v>3</v>
      </c>
      <c r="X5610" s="18">
        <f>_xlfn.IFNA(VLOOKUP(A5610,过往入选债券!A:D,4,0),2)</f>
        <v>2</v>
      </c>
      <c r="Y5610">
        <f>_xlfn.IFNA(VLOOKUP(C5610,[2]Sheet1!$A:$A,1,0),3)</f>
        <v>3</v>
      </c>
    </row>
    <row r="5611" spans="1:25" x14ac:dyDescent="0.2">
      <c r="A5611" s="21" t="s">
        <v>10607</v>
      </c>
      <c r="B5611" s="21" t="s">
        <v>10608</v>
      </c>
      <c r="C5611" s="37" t="s">
        <v>1170</v>
      </c>
      <c r="D5611" s="26" t="str">
        <f>[1]!b_calc_yield(A5611,日期设置!$B$2,F5611,1,R5611,1,O5611,L5611,S5611,)</f>
        <v>Fetching...</v>
      </c>
      <c r="E5611" s="26">
        <f t="shared" si="174"/>
        <v>16.222959772144165</v>
      </c>
      <c r="F5611" s="18">
        <f>[1]!b_dq_cleanprice($A5611,日期设置!B$2)</f>
        <v>98.522800000000004</v>
      </c>
      <c r="G5611" s="18" t="str">
        <f t="shared" si="175"/>
        <v>4.07 + 0</v>
      </c>
      <c r="H5611" s="27">
        <f>[1]!b_dq_pctchange($A5611,日期设置!$B$2,1)/100</f>
        <v>7.4759368283336988E-4</v>
      </c>
      <c r="I5611" s="26">
        <f>[1]!b_pq_pctchange(A5611,日期设置!$B$4,日期设置!$B$2,1)</f>
        <v>0.19474978974141996</v>
      </c>
      <c r="J5611" s="26">
        <f>[1]!b_pq_pctchange(A5611,日期设置!$C$4,日期设置!$B$2,1)</f>
        <v>0.48046081811942776</v>
      </c>
      <c r="K5611" s="52">
        <f>[1]!b_dq_amount($A5611,日期设置!B$2,2,10000)</f>
        <v>4077.6415344000006</v>
      </c>
      <c r="L5611" s="26">
        <f>[1]!b_info_latestpar(A5611,日期设置!$B$2)</f>
        <v>100</v>
      </c>
      <c r="M5611" s="6">
        <f>[1]!b_info_outstandingbalance($A5611,日期设置!B$2)</f>
        <v>7.6</v>
      </c>
      <c r="N5611" s="7" t="str">
        <f>[1]!b_info_latestissurercreditrating2(A5611,日期设置!$B$2,"102","1")</f>
        <v>AA+</v>
      </c>
      <c r="O5611" s="8">
        <v>3.7</v>
      </c>
      <c r="P5611" s="9">
        <f>[1]!b_info_repurchasedate(A5611)</f>
        <v>0</v>
      </c>
      <c r="Q5611" s="8" t="s">
        <v>16411</v>
      </c>
      <c r="R5611" s="2" t="str">
        <f>IF((--IF(P5611=0,Q5611,P5611))&gt;(--日期设置!$B$2),IF(P5611=0,Q5611,P5611),Q5611)</f>
        <v>2025-04-17</v>
      </c>
      <c r="S5611" s="2" t="s">
        <v>18184</v>
      </c>
      <c r="T5611" s="8">
        <f>[1]!b_anal_ptmyear($A5611,日期设置!$B$2)</f>
        <v>4.0712328767123287</v>
      </c>
      <c r="U5611" s="8">
        <f>[1]!b_anal_termifexercise($A5611,日期设置!B$2)</f>
        <v>0</v>
      </c>
      <c r="V5611" s="10">
        <f>[1]!b_dq_dirtyprice(A5611,日期设置!$B$2)</f>
        <v>101.9592</v>
      </c>
      <c r="W5611" s="11">
        <f>IF(U5611=0,ROUNDUP((Q5611-日期设置!$B$2)/365,0),ROUNDUP((R5611-日期设置!$B$2)/365,0))</f>
        <v>5</v>
      </c>
      <c r="X5611" s="18">
        <f>_xlfn.IFNA(VLOOKUP(A5611,过往入选债券!A:D,4,0),2)</f>
        <v>2</v>
      </c>
      <c r="Y5611">
        <f>_xlfn.IFNA(VLOOKUP(C5611,[2]Sheet1!$A:$A,1,0),3)</f>
        <v>3</v>
      </c>
    </row>
    <row r="5612" spans="1:25" hidden="1" x14ac:dyDescent="0.2">
      <c r="A5612" s="28" t="s">
        <v>19468</v>
      </c>
      <c r="B5612" s="28" t="s">
        <v>19469</v>
      </c>
      <c r="C5612" s="38" t="s">
        <v>19470</v>
      </c>
      <c r="D5612" s="26" t="str">
        <f>[1]!b_calc_yield(A5612,日期设置!$B$2,F5612,1,R5612,1,O5612,L5612,S5612,)</f>
        <v>Fetching...</v>
      </c>
      <c r="E5612" s="26">
        <f t="shared" si="174"/>
        <v>9.5258008513691159</v>
      </c>
      <c r="F5612" s="18">
        <f>[1]!b_dq_cleanprice($A5612,日期设置!B$2)</f>
        <v>100.0254</v>
      </c>
      <c r="G5612" s="18" t="str">
        <f t="shared" si="175"/>
        <v>2.37 + 2.37</v>
      </c>
      <c r="H5612" s="27">
        <f>[1]!b_dq_pctchange($A5612,日期设置!$B$2,1)/100</f>
        <v>0</v>
      </c>
      <c r="I5612" s="26">
        <f>[1]!b_pq_pctchange(A5612,日期设置!$B$4,日期设置!$B$2,1)</f>
        <v>0</v>
      </c>
      <c r="J5612" s="26">
        <f>[1]!b_pq_pctchange(A5612,日期设置!$C$4,日期设置!$B$2,1)</f>
        <v>0</v>
      </c>
      <c r="K5612" s="52">
        <f>[1]!b_dq_amount($A5612,日期设置!B$2,2,10000)</f>
        <v>0</v>
      </c>
      <c r="L5612" s="26">
        <f>[1]!b_info_latestpar(A5612,日期设置!$B$2)</f>
        <v>100</v>
      </c>
      <c r="M5612" s="6">
        <f>[1]!b_info_outstandingbalance($A5612,日期设置!B$2)</f>
        <v>15</v>
      </c>
      <c r="N5612" s="7" t="str">
        <f>[1]!b_info_latestissurercreditrating2(A5612,日期设置!$B$2,"102","1")</f>
        <v>AAA</v>
      </c>
      <c r="O5612" s="8">
        <v>4.12</v>
      </c>
      <c r="P5612" s="9">
        <f>[1]!b_info_repurchasedate(A5612)</f>
        <v>0</v>
      </c>
      <c r="Q5612" s="8" t="s">
        <v>16187</v>
      </c>
      <c r="R5612" s="2" t="str">
        <f>IF((--IF(P5612=0,Q5612,P5612))&gt;(--日期设置!$B$2),IF(P5612=0,Q5612,P5612),Q5612)</f>
        <v>2023-08-07</v>
      </c>
      <c r="S5612" s="31" t="s">
        <v>19130</v>
      </c>
      <c r="T5612" s="8">
        <f>[1]!b_anal_ptmyear($A5612,日期设置!$B$2)</f>
        <v>2.3780821917808219</v>
      </c>
      <c r="U5612" s="8">
        <f>[1]!b_anal_termifexercise($A5612,日期设置!B$2)</f>
        <v>2.3780821917808219</v>
      </c>
      <c r="V5612" s="10">
        <f>[1]!b_dq_dirtyprice(A5612,日期设置!$B$2)</f>
        <v>102.5877</v>
      </c>
      <c r="W5612" s="11">
        <f>IF(U5612=0,ROUNDUP((Q5612-日期设置!$B$2)/365,0),ROUNDUP((R5612-日期设置!$B$2)/365,0))</f>
        <v>3</v>
      </c>
      <c r="X5612" s="18">
        <f>_xlfn.IFNA(VLOOKUP(A5612,过往入选债券!A:D,4,0),2)</f>
        <v>2</v>
      </c>
      <c r="Y5612">
        <f>_xlfn.IFNA(VLOOKUP(C5612,[2]Sheet1!$A:$A,1,0),3)</f>
        <v>3</v>
      </c>
    </row>
    <row r="5613" spans="1:25" hidden="1" x14ac:dyDescent="0.2">
      <c r="A5613" s="21" t="s">
        <v>11086</v>
      </c>
      <c r="B5613" s="21" t="s">
        <v>11087</v>
      </c>
      <c r="C5613" s="37" t="s">
        <v>92</v>
      </c>
      <c r="D5613" s="26" t="str">
        <f>[1]!b_calc_yield(A5613,日期设置!$B$2,F5613,1,R5613,1,O5613,L5613,S5613,)</f>
        <v>Fetching...</v>
      </c>
      <c r="E5613" s="26">
        <f t="shared" si="174"/>
        <v>16.729831117360682</v>
      </c>
      <c r="F5613" s="18">
        <f>[1]!b_dq_cleanprice($A5613,日期设置!B$2)</f>
        <v>100.5188</v>
      </c>
      <c r="G5613" s="18" t="str">
        <f t="shared" si="175"/>
        <v>4.21 + 0</v>
      </c>
      <c r="H5613" s="27">
        <f>[1]!b_dq_pctchange($A5613,日期设置!$B$2,1)/100</f>
        <v>0</v>
      </c>
      <c r="I5613" s="26">
        <f>[1]!b_pq_pctchange(A5613,日期设置!$B$4,日期设置!$B$2,1)</f>
        <v>0.26622936822144277</v>
      </c>
      <c r="J5613" s="26">
        <f>[1]!b_pq_pctchange(A5613,日期设置!$C$4,日期设置!$B$2,1)</f>
        <v>0.22464067960536258</v>
      </c>
      <c r="K5613" s="52">
        <f>[1]!b_dq_amount($A5613,日期设置!B$2,2,10000)</f>
        <v>0</v>
      </c>
      <c r="L5613" s="26">
        <f>[1]!b_info_latestpar(A5613,日期设置!$B$2)</f>
        <v>100</v>
      </c>
      <c r="M5613" s="6">
        <f>[1]!b_info_outstandingbalance($A5613,日期设置!B$2)</f>
        <v>15</v>
      </c>
      <c r="N5613" s="7" t="str">
        <f>[1]!b_info_latestissurercreditrating2(A5613,日期设置!$B$2,"102","1")</f>
        <v>AAA</v>
      </c>
      <c r="O5613" s="8">
        <v>4.24</v>
      </c>
      <c r="P5613" s="9">
        <f>[1]!b_info_repurchasedate(A5613)</f>
        <v>0</v>
      </c>
      <c r="Q5613" s="8" t="s">
        <v>16311</v>
      </c>
      <c r="R5613" s="2" t="str">
        <f>IF((--IF(P5613=0,Q5613,P5613))&gt;(--日期设置!$B$2),IF(P5613=0,Q5613,P5613),Q5613)</f>
        <v>2025-06-10</v>
      </c>
      <c r="S5613" s="2" t="s">
        <v>18091</v>
      </c>
      <c r="T5613" s="8">
        <f>[1]!b_anal_ptmyear($A5613,日期设置!$B$2)</f>
        <v>4.2191780821917808</v>
      </c>
      <c r="U5613" s="8">
        <f>[1]!b_anal_termifexercise($A5613,日期设置!B$2)</f>
        <v>0</v>
      </c>
      <c r="V5613" s="10">
        <f>[1]!b_dq_dirtyprice(A5613,日期设置!$B$2)</f>
        <v>103.8295</v>
      </c>
      <c r="W5613" s="11">
        <f>IF(U5613=0,ROUNDUP((Q5613-日期设置!$B$2)/365,0),ROUNDUP((R5613-日期设置!$B$2)/365,0))</f>
        <v>5</v>
      </c>
      <c r="X5613" s="18">
        <f>_xlfn.IFNA(VLOOKUP(A5613,过往入选债券!A:D,4,0),2)</f>
        <v>2</v>
      </c>
      <c r="Y5613">
        <f>_xlfn.IFNA(VLOOKUP(C5613,[2]Sheet1!$A:$A,1,0),3)</f>
        <v>3</v>
      </c>
    </row>
    <row r="5614" spans="1:25" hidden="1" x14ac:dyDescent="0.2">
      <c r="A5614" s="21" t="s">
        <v>3131</v>
      </c>
      <c r="B5614" s="21" t="s">
        <v>3132</v>
      </c>
      <c r="C5614" s="37" t="s">
        <v>16</v>
      </c>
      <c r="D5614" s="26" t="str">
        <f>[1]!b_calc_yield(A5614,日期设置!$B$2,F5614,1,R5614,1,O5614,L5614,S5614,)</f>
        <v>Fetching...</v>
      </c>
      <c r="E5614" s="26">
        <f t="shared" si="174"/>
        <v>4.7203612182404875</v>
      </c>
      <c r="F5614" s="18">
        <f>[1]!b_dq_cleanprice($A5614,日期设置!B$2)</f>
        <v>100.67010000000001</v>
      </c>
      <c r="G5614" s="18" t="str">
        <f t="shared" si="175"/>
        <v>1.19 + 0</v>
      </c>
      <c r="H5614" s="27">
        <f>[1]!b_dq_pctchange($A5614,日期设置!$B$2,1)/100</f>
        <v>0</v>
      </c>
      <c r="I5614" s="26">
        <f>[1]!b_pq_pctchange(A5614,日期设置!$B$4,日期设置!$B$2,1)</f>
        <v>9.7741116297022576E-2</v>
      </c>
      <c r="J5614" s="26">
        <f>[1]!b_pq_pctchange(A5614,日期设置!$C$4,日期设置!$B$2,1)</f>
        <v>9.7741116297022576E-2</v>
      </c>
      <c r="K5614" s="52">
        <f>[1]!b_dq_amount($A5614,日期设置!B$2,2,10000)</f>
        <v>0</v>
      </c>
      <c r="L5614" s="26">
        <f>[1]!b_info_latestpar(A5614,日期设置!$B$2)</f>
        <v>100</v>
      </c>
      <c r="M5614" s="6">
        <f>[1]!b_info_outstandingbalance($A5614,日期设置!B$2)</f>
        <v>10</v>
      </c>
      <c r="N5614" s="7">
        <f>[1]!b_info_latestissurercreditrating2(A5614,日期设置!$B$2,"102","1")</f>
        <v>0</v>
      </c>
      <c r="O5614" s="8">
        <v>4.7</v>
      </c>
      <c r="P5614" s="9">
        <f>[1]!b_info_repurchasedate(A5614)</f>
        <v>0</v>
      </c>
      <c r="Q5614" s="8" t="s">
        <v>16839</v>
      </c>
      <c r="R5614" s="2" t="str">
        <f>IF((--IF(P5614=0,Q5614,P5614))&gt;(--日期设置!$B$2),IF(P5614=0,Q5614,P5614),Q5614)</f>
        <v>2022-05-31</v>
      </c>
      <c r="S5614" s="2" t="s">
        <v>18535</v>
      </c>
      <c r="T5614" s="8">
        <f>[1]!b_anal_ptmyear($A5614,日期设置!$B$2)</f>
        <v>1.1917808219178081</v>
      </c>
      <c r="U5614" s="8">
        <f>[1]!b_anal_termifexercise($A5614,日期设置!B$2)</f>
        <v>0</v>
      </c>
      <c r="V5614" s="10">
        <f>[1]!b_dq_dirtyprice(A5614,日期设置!$B$2)</f>
        <v>104.4687</v>
      </c>
      <c r="W5614" s="11">
        <f>IF(U5614=0,ROUNDUP((Q5614-日期设置!$B$2)/365,0),ROUNDUP((R5614-日期设置!$B$2)/365,0))</f>
        <v>2</v>
      </c>
      <c r="X5614" s="18">
        <f>_xlfn.IFNA(VLOOKUP(A5614,过往入选债券!A:D,4,0),2)</f>
        <v>2</v>
      </c>
      <c r="Y5614">
        <f>_xlfn.IFNA(VLOOKUP(C5614,[2]Sheet1!$A:$A,1,0),3)</f>
        <v>3</v>
      </c>
    </row>
    <row r="5615" spans="1:25" hidden="1" x14ac:dyDescent="0.2">
      <c r="A5615" s="28" t="s">
        <v>21432</v>
      </c>
      <c r="B5615" s="28" t="s">
        <v>21433</v>
      </c>
      <c r="C5615" s="39" t="s">
        <v>21701</v>
      </c>
      <c r="D5615" s="26" t="str">
        <f>[1]!b_calc_yield(A5615,日期设置!$B$2,F5615,1,R5615,1,O5615,L5615,S5615,)</f>
        <v>Fetching...</v>
      </c>
      <c r="E5615" s="26">
        <f t="shared" si="174"/>
        <v>18.764845605700707</v>
      </c>
      <c r="F5615" s="18">
        <f>[1]!b_dq_cleanprice($A5615,日期设置!B$2)</f>
        <v>99.901300000000006</v>
      </c>
      <c r="G5615" s="18" t="str">
        <f t="shared" si="175"/>
        <v>4.63 + 0</v>
      </c>
      <c r="H5615" s="27">
        <f>[1]!b_dq_pctchange($A5615,日期设置!$B$2,1)/100</f>
        <v>0</v>
      </c>
      <c r="I5615" s="26">
        <f>[1]!b_pq_pctchange(A5615,日期设置!$B$4,日期设置!$B$2,1)</f>
        <v>0.57636858594889406</v>
      </c>
      <c r="J5615" s="26">
        <f>[1]!b_pq_pctchange(A5615,日期设置!$C$4,日期设置!$B$2,1)</f>
        <v>0.57636858594889406</v>
      </c>
      <c r="K5615" s="52">
        <f>[1]!b_dq_amount($A5615,日期设置!B$2,2,10000)</f>
        <v>0</v>
      </c>
      <c r="L5615" s="26">
        <f>[1]!b_info_latestpar(A5615,日期设置!$B$2)</f>
        <v>100</v>
      </c>
      <c r="M5615" s="6">
        <f>[1]!b_info_outstandingbalance($A5615,日期设置!B$2)</f>
        <v>12</v>
      </c>
      <c r="N5615" s="7" t="str">
        <f>[1]!b_info_latestissurercreditrating2(A5615,日期设置!$B$2,"102","1")</f>
        <v>AAA</v>
      </c>
      <c r="O5615" s="43">
        <v>4.08</v>
      </c>
      <c r="P5615" s="9">
        <f>[1]!b_info_repurchasedate(A5615)</f>
        <v>0</v>
      </c>
      <c r="Q5615" s="31" t="s">
        <v>21760</v>
      </c>
      <c r="R5615" s="2" t="str">
        <f>IF((--IF(P5615=0,Q5615,P5615))&gt;(--日期设置!$B$2),IF(P5615=0,Q5615,P5615),Q5615)</f>
        <v>2025-11-10</v>
      </c>
      <c r="S5615" s="31" t="s">
        <v>21684</v>
      </c>
      <c r="T5615" s="8">
        <f>[1]!b_anal_ptmyear($A5615,日期设置!$B$2)</f>
        <v>4.6383561643835618</v>
      </c>
      <c r="U5615" s="8">
        <f>[1]!b_anal_termifexercise($A5615,日期设置!B$2)</f>
        <v>0</v>
      </c>
      <c r="V5615" s="10">
        <f>[1]!b_dq_dirtyprice(A5615,日期设置!$B$2)</f>
        <v>101.3768</v>
      </c>
      <c r="W5615" s="11">
        <f>IF(U5615=0,ROUNDUP((Q5615-日期设置!$B$2)/365,0),ROUNDUP((R5615-日期设置!$B$2)/365,0))</f>
        <v>5</v>
      </c>
      <c r="X5615" s="18">
        <f>_xlfn.IFNA(VLOOKUP(A5615,过往入选债券!A:D,4,0),2)</f>
        <v>2</v>
      </c>
      <c r="Y5615">
        <f>_xlfn.IFNA(VLOOKUP(C5615,[2]Sheet1!$A:$A,1,0),3)</f>
        <v>3</v>
      </c>
    </row>
    <row r="5616" spans="1:25" hidden="1" x14ac:dyDescent="0.2">
      <c r="A5616" s="21" t="s">
        <v>4277</v>
      </c>
      <c r="B5616" s="21" t="s">
        <v>4278</v>
      </c>
      <c r="C5616" s="37" t="s">
        <v>2568</v>
      </c>
      <c r="D5616" s="26" t="str">
        <f>[1]!b_calc_yield(A5616,日期设置!$B$2,F5616,1,R5616,1,O5616,L5616,S5616,)</f>
        <v>Fetching...</v>
      </c>
      <c r="E5616" s="26">
        <f t="shared" si="174"/>
        <v>16.06716291398893</v>
      </c>
      <c r="F5616" s="18">
        <f>[1]!b_dq_cleanprice($A5616,日期设置!B$2)</f>
        <v>100</v>
      </c>
      <c r="G5616" s="18" t="str">
        <f t="shared" si="175"/>
        <v>4.06 + 0</v>
      </c>
      <c r="H5616" s="27">
        <f>[1]!b_dq_pctchange($A5616,日期设置!$B$2,1)/100</f>
        <v>0</v>
      </c>
      <c r="I5616" s="26">
        <f>[1]!b_pq_pctchange(A5616,日期设置!$B$4,日期设置!$B$2,1)</f>
        <v>0</v>
      </c>
      <c r="J5616" s="26">
        <f>[1]!b_pq_pctchange(A5616,日期设置!$C$4,日期设置!$B$2,1)</f>
        <v>0</v>
      </c>
      <c r="K5616" s="52">
        <f>[1]!b_dq_amount($A5616,日期设置!B$2,2,10000)</f>
        <v>0</v>
      </c>
      <c r="L5616" s="26">
        <f>[1]!b_info_latestpar(A5616,日期设置!$B$2)</f>
        <v>100</v>
      </c>
      <c r="M5616" s="6">
        <f>[1]!b_info_outstandingbalance($A5616,日期设置!B$2)</f>
        <v>5</v>
      </c>
      <c r="N5616" s="7">
        <f>[1]!b_info_latestissurercreditrating2(A5616,日期设置!$B$2,"102","1")</f>
        <v>0</v>
      </c>
      <c r="O5616" s="8">
        <v>4.0999999999999996</v>
      </c>
      <c r="P5616" s="9">
        <f>[1]!b_info_repurchasedate(A5616)</f>
        <v>0</v>
      </c>
      <c r="Q5616" s="8" t="s">
        <v>16451</v>
      </c>
      <c r="R5616" s="2" t="str">
        <f>IF((--IF(P5616=0,Q5616,P5616))&gt;(--日期设置!$B$2),IF(P5616=0,Q5616,P5616),Q5616)</f>
        <v>2025-04-16</v>
      </c>
      <c r="S5616" s="2" t="s">
        <v>18217</v>
      </c>
      <c r="T5616" s="8">
        <f>[1]!b_anal_ptmyear($A5616,日期设置!$B$2)</f>
        <v>4.0684931506849313</v>
      </c>
      <c r="U5616" s="8">
        <f>[1]!b_anal_termifexercise($A5616,日期设置!B$2)</f>
        <v>0</v>
      </c>
      <c r="V5616" s="10">
        <f>[1]!b_dq_dirtyprice(A5616,日期设置!$B$2)</f>
        <v>103.8192</v>
      </c>
      <c r="W5616" s="11">
        <f>IF(U5616=0,ROUNDUP((Q5616-日期设置!$B$2)/365,0),ROUNDUP((R5616-日期设置!$B$2)/365,0))</f>
        <v>5</v>
      </c>
      <c r="X5616" s="18">
        <f>_xlfn.IFNA(VLOOKUP(A5616,过往入选债券!A:D,4,0),2)</f>
        <v>2</v>
      </c>
      <c r="Y5616">
        <f>_xlfn.IFNA(VLOOKUP(C5616,[2]Sheet1!$A:$A,1,0),3)</f>
        <v>3</v>
      </c>
    </row>
    <row r="5617" spans="1:25" hidden="1" x14ac:dyDescent="0.2">
      <c r="A5617" s="21" t="s">
        <v>3460</v>
      </c>
      <c r="B5617" s="21" t="s">
        <v>3461</v>
      </c>
      <c r="C5617" s="37" t="s">
        <v>401</v>
      </c>
      <c r="D5617" s="26" t="str">
        <f>[1]!b_calc_yield(A5617,日期设置!$B$2,F5617,1,R5617,1,O5617,L5617,S5617,)</f>
        <v>Fetching...</v>
      </c>
      <c r="E5617" s="26">
        <f t="shared" si="174"/>
        <v>6.027885255399168</v>
      </c>
      <c r="F5617" s="18">
        <f>[1]!b_dq_cleanprice($A5617,日期设置!B$2)</f>
        <v>99.954099999999997</v>
      </c>
      <c r="G5617" s="18" t="str">
        <f t="shared" si="175"/>
        <v>1.49 + 0</v>
      </c>
      <c r="H5617" s="27">
        <f>[1]!b_dq_pctchange($A5617,日期设置!$B$2,1)/100</f>
        <v>0</v>
      </c>
      <c r="I5617" s="26">
        <f>[1]!b_pq_pctchange(A5617,日期设置!$B$4,日期设置!$B$2,1)</f>
        <v>0</v>
      </c>
      <c r="J5617" s="26">
        <f>[1]!b_pq_pctchange(A5617,日期设置!$C$4,日期设置!$B$2,1)</f>
        <v>0</v>
      </c>
      <c r="K5617" s="52">
        <f>[1]!b_dq_amount($A5617,日期设置!B$2,2,10000)</f>
        <v>0</v>
      </c>
      <c r="L5617" s="26">
        <f>[1]!b_info_latestpar(A5617,日期设置!$B$2)</f>
        <v>100</v>
      </c>
      <c r="M5617" s="6">
        <f>[1]!b_info_outstandingbalance($A5617,日期设置!B$2)</f>
        <v>10</v>
      </c>
      <c r="N5617" s="7">
        <f>[1]!b_info_latestissurercreditrating2(A5617,日期设置!$B$2,"102","1")</f>
        <v>0</v>
      </c>
      <c r="O5617" s="8">
        <v>4.08</v>
      </c>
      <c r="P5617" s="9">
        <f>[1]!b_info_repurchasedate(A5617)</f>
        <v>0</v>
      </c>
      <c r="Q5617" s="8" t="s">
        <v>16402</v>
      </c>
      <c r="R5617" s="2" t="str">
        <f>IF((--IF(P5617=0,Q5617,P5617))&gt;(--日期设置!$B$2),IF(P5617=0,Q5617,P5617),Q5617)</f>
        <v>2022-09-19</v>
      </c>
      <c r="S5617" s="2" t="s">
        <v>18270</v>
      </c>
      <c r="T5617" s="8">
        <f>[1]!b_anal_ptmyear($A5617,日期设置!$B$2)</f>
        <v>1.4958904109589042</v>
      </c>
      <c r="U5617" s="8">
        <f>[1]!b_anal_termifexercise($A5617,日期设置!B$2)</f>
        <v>0</v>
      </c>
      <c r="V5617" s="10">
        <f>[1]!b_dq_dirtyprice(A5617,日期设置!$B$2)</f>
        <v>102.01090000000001</v>
      </c>
      <c r="W5617" s="11">
        <f>IF(U5617=0,ROUNDUP((Q5617-日期设置!$B$2)/365,0),ROUNDUP((R5617-日期设置!$B$2)/365,0))</f>
        <v>2</v>
      </c>
      <c r="X5617" s="18">
        <f>_xlfn.IFNA(VLOOKUP(A5617,过往入选债券!A:D,4,0),2)</f>
        <v>2</v>
      </c>
      <c r="Y5617">
        <f>_xlfn.IFNA(VLOOKUP(C5617,[2]Sheet1!$A:$A,1,0),3)</f>
        <v>3</v>
      </c>
    </row>
    <row r="5618" spans="1:25" hidden="1" x14ac:dyDescent="0.2">
      <c r="A5618" s="21" t="s">
        <v>10687</v>
      </c>
      <c r="B5618" s="21" t="s">
        <v>10688</v>
      </c>
      <c r="C5618" s="37" t="s">
        <v>603</v>
      </c>
      <c r="D5618" s="26" t="str">
        <f>[1]!b_calc_yield(A5618,日期设置!$B$2,F5618,1,R5618,1,O5618,L5618,S5618,)</f>
        <v>Fetching...</v>
      </c>
      <c r="E5618" s="26">
        <f t="shared" si="174"/>
        <v>16.470506694417363</v>
      </c>
      <c r="F5618" s="18">
        <f>[1]!b_dq_cleanprice($A5618,日期设置!B$2)</f>
        <v>96.642799999999994</v>
      </c>
      <c r="G5618" s="18" t="str">
        <f t="shared" si="175"/>
        <v>4.08 + 0</v>
      </c>
      <c r="H5618" s="27">
        <f>[1]!b_dq_pctchange($A5618,日期设置!$B$2,1)/100</f>
        <v>0</v>
      </c>
      <c r="I5618" s="26">
        <f>[1]!b_pq_pctchange(A5618,日期设置!$B$4,日期设置!$B$2,1)</f>
        <v>0</v>
      </c>
      <c r="J5618" s="26">
        <f>[1]!b_pq_pctchange(A5618,日期设置!$C$4,日期设置!$B$2,1)</f>
        <v>0</v>
      </c>
      <c r="K5618" s="52">
        <f>[1]!b_dq_amount($A5618,日期设置!B$2,2,10000)</f>
        <v>0</v>
      </c>
      <c r="L5618" s="26">
        <f>[1]!b_info_latestpar(A5618,日期设置!$B$2)</f>
        <v>100</v>
      </c>
      <c r="M5618" s="6">
        <f>[1]!b_info_outstandingbalance($A5618,日期设置!B$2)</f>
        <v>10</v>
      </c>
      <c r="N5618" s="7" t="str">
        <f>[1]!b_info_latestissurercreditrating2(A5618,日期设置!$B$2,"102","1")</f>
        <v>AAA</v>
      </c>
      <c r="O5618" s="8">
        <v>3.19</v>
      </c>
      <c r="P5618" s="9">
        <f>[1]!b_info_repurchasedate(A5618)</f>
        <v>0</v>
      </c>
      <c r="Q5618" s="8" t="s">
        <v>16643</v>
      </c>
      <c r="R5618" s="2" t="str">
        <f>IF((--IF(P5618=0,Q5618,P5618))&gt;(--日期设置!$B$2),IF(P5618=0,Q5618,P5618),Q5618)</f>
        <v>2025-04-23</v>
      </c>
      <c r="S5618" s="2" t="s">
        <v>18014</v>
      </c>
      <c r="T5618" s="8">
        <f>[1]!b_anal_ptmyear($A5618,日期设置!$B$2)</f>
        <v>4.087671232876712</v>
      </c>
      <c r="U5618" s="8">
        <f>[1]!b_anal_termifexercise($A5618,日期设置!B$2)</f>
        <v>0</v>
      </c>
      <c r="V5618" s="10">
        <f>[1]!b_dq_dirtyprice(A5618,日期设置!$B$2)</f>
        <v>99.553100000000001</v>
      </c>
      <c r="W5618" s="11">
        <f>IF(U5618=0,ROUNDUP((Q5618-日期设置!$B$2)/365,0),ROUNDUP((R5618-日期设置!$B$2)/365,0))</f>
        <v>5</v>
      </c>
      <c r="X5618" s="18">
        <f>_xlfn.IFNA(VLOOKUP(A5618,过往入选债券!A:D,4,0),2)</f>
        <v>2</v>
      </c>
      <c r="Y5618">
        <f>_xlfn.IFNA(VLOOKUP(C5618,[2]Sheet1!$A:$A,1,0),3)</f>
        <v>3</v>
      </c>
    </row>
    <row r="5619" spans="1:25" hidden="1" x14ac:dyDescent="0.2">
      <c r="A5619" s="28" t="s">
        <v>19781</v>
      </c>
      <c r="B5619" s="28" t="s">
        <v>19782</v>
      </c>
      <c r="C5619" s="38" t="s">
        <v>19783</v>
      </c>
      <c r="D5619" s="26" t="str">
        <f>[1]!b_calc_yield(A5619,日期设置!$B$2,F5619,1,R5619,1,O5619,L5619,S5619,)</f>
        <v>Fetching...</v>
      </c>
      <c r="E5619" s="26">
        <f t="shared" si="174"/>
        <v>9.7291565628046417</v>
      </c>
      <c r="F5619" s="18">
        <f>[1]!b_dq_cleanprice($A5619,日期设置!B$2)</f>
        <v>100.4393</v>
      </c>
      <c r="G5619" s="18" t="str">
        <f t="shared" si="175"/>
        <v>2.43 + 2.43</v>
      </c>
      <c r="H5619" s="27">
        <f>[1]!b_dq_pctchange($A5619,日期设置!$B$2,1)/100</f>
        <v>0</v>
      </c>
      <c r="I5619" s="26">
        <f>[1]!b_pq_pctchange(A5619,日期设置!$B$4,日期设置!$B$2,1)</f>
        <v>0</v>
      </c>
      <c r="J5619" s="26">
        <f>[1]!b_pq_pctchange(A5619,日期设置!$C$4,日期设置!$B$2,1)</f>
        <v>0.34046464232730916</v>
      </c>
      <c r="K5619" s="52">
        <f>[1]!b_dq_amount($A5619,日期设置!B$2,2,10000)</f>
        <v>0</v>
      </c>
      <c r="L5619" s="26">
        <f>[1]!b_info_latestpar(A5619,日期设置!$B$2)</f>
        <v>100</v>
      </c>
      <c r="M5619" s="6">
        <f>[1]!b_info_outstandingbalance($A5619,日期设置!B$2)</f>
        <v>15</v>
      </c>
      <c r="N5619" s="7" t="str">
        <f>[1]!b_info_latestissurercreditrating2(A5619,日期设置!$B$2,"102","1")</f>
        <v>AAA</v>
      </c>
      <c r="O5619" s="8">
        <v>4.3</v>
      </c>
      <c r="P5619" s="9">
        <f>[1]!b_info_repurchasedate(A5619)</f>
        <v>0</v>
      </c>
      <c r="Q5619" s="8" t="s">
        <v>17436</v>
      </c>
      <c r="R5619" s="2" t="str">
        <f>IF((--IF(P5619=0,Q5619,P5619))&gt;(--日期设置!$B$2),IF(P5619=0,Q5619,P5619),Q5619)</f>
        <v>2023-08-26</v>
      </c>
      <c r="S5619" s="31" t="s">
        <v>19098</v>
      </c>
      <c r="T5619" s="8">
        <f>[1]!b_anal_ptmyear($A5619,日期设置!$B$2)</f>
        <v>2.43013698630137</v>
      </c>
      <c r="U5619" s="8">
        <f>[1]!b_anal_termifexercise($A5619,日期设置!B$2)</f>
        <v>2.43013698630137</v>
      </c>
      <c r="V5619" s="10">
        <f>[1]!b_dq_dirtyprice(A5619,日期设置!$B$2)</f>
        <v>102.8897</v>
      </c>
      <c r="W5619" s="11">
        <f>IF(U5619=0,ROUNDUP((Q5619-日期设置!$B$2)/365,0),ROUNDUP((R5619-日期设置!$B$2)/365,0))</f>
        <v>3</v>
      </c>
      <c r="X5619" s="18">
        <f>_xlfn.IFNA(VLOOKUP(A5619,过往入选债券!A:D,4,0),2)</f>
        <v>2</v>
      </c>
      <c r="Y5619">
        <f>_xlfn.IFNA(VLOOKUP(C5619,[2]Sheet1!$A:$A,1,0),3)</f>
        <v>3</v>
      </c>
    </row>
    <row r="5620" spans="1:25" hidden="1" x14ac:dyDescent="0.2">
      <c r="A5620" s="21" t="s">
        <v>8752</v>
      </c>
      <c r="B5620" s="21" t="s">
        <v>8753</v>
      </c>
      <c r="C5620" s="37" t="s">
        <v>1597</v>
      </c>
      <c r="D5620" s="26" t="str">
        <f>[1]!b_calc_yield(A5620,日期设置!$B$2,F5620,1,R5620,1,O5620,L5620,S5620,)</f>
        <v>Fetching...</v>
      </c>
      <c r="E5620" s="26">
        <f t="shared" si="174"/>
        <v>12.835460297563216</v>
      </c>
      <c r="F5620" s="18">
        <f>[1]!b_dq_cleanprice($A5620,日期设置!B$2)</f>
        <v>101.9366</v>
      </c>
      <c r="G5620" s="18" t="str">
        <f t="shared" si="175"/>
        <v>3.25 + 0</v>
      </c>
      <c r="H5620" s="27">
        <f>[1]!b_dq_pctchange($A5620,日期设置!$B$2,1)/100</f>
        <v>0</v>
      </c>
      <c r="I5620" s="26">
        <f>[1]!b_pq_pctchange(A5620,日期设置!$B$4,日期设置!$B$2,1)</f>
        <v>-5.5913982713794753E-3</v>
      </c>
      <c r="J5620" s="26">
        <f>[1]!b_pq_pctchange(A5620,日期设置!$C$4,日期设置!$B$2,1)</f>
        <v>-0.29860556190759613</v>
      </c>
      <c r="K5620" s="52">
        <f>[1]!b_dq_amount($A5620,日期设置!B$2,2,10000)</f>
        <v>0</v>
      </c>
      <c r="L5620" s="26">
        <f>[1]!b_info_latestpar(A5620,日期设置!$B$2)</f>
        <v>100</v>
      </c>
      <c r="M5620" s="6">
        <f>[1]!b_info_outstandingbalance($A5620,日期设置!B$2)</f>
        <v>10</v>
      </c>
      <c r="N5620" s="7" t="str">
        <f>[1]!b_info_latestissurercreditrating2(A5620,日期设置!$B$2,"102","1")</f>
        <v>AA+</v>
      </c>
      <c r="O5620" s="8">
        <v>4.75</v>
      </c>
      <c r="P5620" s="9">
        <f>[1]!b_info_repurchasedate(A5620)</f>
        <v>0</v>
      </c>
      <c r="Q5620" s="8" t="s">
        <v>17593</v>
      </c>
      <c r="R5620" s="2" t="str">
        <f>IF((--IF(P5620=0,Q5620,P5620))&gt;(--日期设置!$B$2),IF(P5620=0,Q5620,P5620),Q5620)</f>
        <v>2024-06-24</v>
      </c>
      <c r="S5620" s="2" t="s">
        <v>17990</v>
      </c>
      <c r="T5620" s="8">
        <f>[1]!b_anal_ptmyear($A5620,日期设置!$B$2)</f>
        <v>3.2575342465753425</v>
      </c>
      <c r="U5620" s="8">
        <f>[1]!b_anal_termifexercise($A5620,日期设置!B$2)</f>
        <v>0</v>
      </c>
      <c r="V5620" s="10">
        <f>[1]!b_dq_dirtyprice(A5620,日期设置!$B$2)</f>
        <v>105.4633</v>
      </c>
      <c r="W5620" s="11">
        <f>IF(U5620=0,ROUNDUP((Q5620-日期设置!$B$2)/365,0),ROUNDUP((R5620-日期设置!$B$2)/365,0))</f>
        <v>4</v>
      </c>
      <c r="X5620" s="18">
        <f>_xlfn.IFNA(VLOOKUP(A5620,过往入选债券!A:D,4,0),2)</f>
        <v>2</v>
      </c>
      <c r="Y5620">
        <f>_xlfn.IFNA(VLOOKUP(C5620,[2]Sheet1!$A:$A,1,0),3)</f>
        <v>3</v>
      </c>
    </row>
    <row r="5621" spans="1:25" hidden="1" x14ac:dyDescent="0.2">
      <c r="A5621" s="28" t="s">
        <v>22650</v>
      </c>
      <c r="B5621" s="28" t="s">
        <v>22651</v>
      </c>
      <c r="C5621" s="39" t="s">
        <v>23013</v>
      </c>
      <c r="D5621" s="26">
        <f>[1]!b_calc_yield(A5621,日期设置!$B$2,F5621,1,R5621,1,O5621,L5621,S5621,)</f>
        <v>4.09605086496809</v>
      </c>
      <c r="E5621" s="26">
        <f t="shared" si="174"/>
        <v>28.263394435186573</v>
      </c>
      <c r="F5621" s="18">
        <f>[1]!b_dq_cleanprice($A5621,日期设置!B$2)</f>
        <v>100.7063</v>
      </c>
      <c r="G5621" s="18" t="str">
        <f t="shared" si="175"/>
        <v>6.93 + 0</v>
      </c>
      <c r="H5621" s="27">
        <f>[1]!b_dq_pctchange($A5621,日期设置!$B$2,1)/100</f>
        <v>0</v>
      </c>
      <c r="I5621" s="26">
        <f>[1]!b_pq_pctchange(A5621,日期设置!$B$4,日期设置!$B$2,1)</f>
        <v>0</v>
      </c>
      <c r="J5621" s="26">
        <f>[1]!b_pq_pctchange(A5621,日期设置!$C$4,日期设置!$B$2,1)</f>
        <v>0</v>
      </c>
      <c r="K5621" s="52">
        <f>[1]!b_dq_amount($A5621,日期设置!B$2,2,10000)</f>
        <v>0</v>
      </c>
      <c r="L5621" s="26">
        <f>[1]!b_info_latestpar(A5621,日期设置!$B$2)</f>
        <v>100</v>
      </c>
      <c r="M5621" s="6">
        <f>[1]!b_info_outstandingbalance($A5621,日期设置!B$2)</f>
        <v>10</v>
      </c>
      <c r="N5621" s="7" t="str">
        <f>[1]!b_info_latestissurercreditrating2(A5621,日期设置!$B$2,"102","1")</f>
        <v>AAA</v>
      </c>
      <c r="O5621" s="43">
        <v>4.22</v>
      </c>
      <c r="P5621" s="9">
        <f>[1]!b_info_repurchasedate(A5621)</f>
        <v>0</v>
      </c>
      <c r="Q5621" s="31" t="s">
        <v>23456</v>
      </c>
      <c r="R5621" s="2" t="str">
        <f>IF((--IF(P5621=0,Q5621,P5621))&gt;(--日期设置!$B$2),IF(P5621=0,Q5621,P5621),Q5621)</f>
        <v>2028-02-25</v>
      </c>
      <c r="S5621" s="2" t="s">
        <v>23266</v>
      </c>
      <c r="T5621" s="8">
        <f>[1]!b_anal_ptmyear($A5621,日期设置!$B$2)</f>
        <v>6.9315068493150687</v>
      </c>
      <c r="U5621" s="8">
        <f>[1]!b_anal_termifexercise($A5621,日期设置!B$2)</f>
        <v>0</v>
      </c>
      <c r="V5621" s="10">
        <f>[1]!b_dq_dirtyprice(A5621,日期设置!$B$2)</f>
        <v>100.9953</v>
      </c>
      <c r="W5621" s="11">
        <f>IF(U5621=0,ROUNDUP((Q5621-日期设置!$B$2)/365,0),ROUNDUP((R5621-日期设置!$B$2)/365,0))</f>
        <v>7</v>
      </c>
      <c r="X5621" s="18">
        <f>_xlfn.IFNA(VLOOKUP(A5621,过往入选债券!A:D,4,0),2)</f>
        <v>2</v>
      </c>
      <c r="Y5621">
        <f>_xlfn.IFNA(VLOOKUP(C5621,[2]Sheet1!$A:$A,1,0),3)</f>
        <v>3</v>
      </c>
    </row>
    <row r="5622" spans="1:25" x14ac:dyDescent="0.2">
      <c r="A5622" s="21" t="s">
        <v>6510</v>
      </c>
      <c r="B5622" s="21" t="s">
        <v>6511</v>
      </c>
      <c r="C5622" s="37" t="s">
        <v>539</v>
      </c>
      <c r="D5622" s="26" t="str">
        <f>[1]!b_calc_yield(A5622,日期设置!$B$2,F5622,1,R5622,1,O5622,L5622,S5622,)</f>
        <v>Fetching...</v>
      </c>
      <c r="E5622" s="26">
        <f t="shared" si="174"/>
        <v>7.7442975346366349</v>
      </c>
      <c r="F5622" s="18">
        <f>[1]!b_dq_cleanprice($A5622,日期设置!B$2)</f>
        <v>103.9402</v>
      </c>
      <c r="G5622" s="18" t="str">
        <f t="shared" si="175"/>
        <v>7.01 + 2.01</v>
      </c>
      <c r="H5622" s="27">
        <f>[1]!b_dq_pctchange($A5622,日期设置!$B$2,1)/100</f>
        <v>1.7531127630271393E-3</v>
      </c>
      <c r="I5622" s="26">
        <f>[1]!b_pq_pctchange(A5622,日期设置!$B$4,日期设置!$B$2,1)</f>
        <v>0.17531127630271393</v>
      </c>
      <c r="J5622" s="26">
        <f>[1]!b_pq_pctchange(A5622,日期设置!$C$4,日期设置!$B$2,1)</f>
        <v>-0.31074903945937155</v>
      </c>
      <c r="K5622" s="52">
        <f>[1]!b_dq_amount($A5622,日期设置!B$2,2,10000)</f>
        <v>8798.7096984</v>
      </c>
      <c r="L5622" s="26">
        <f>[1]!b_info_latestpar(A5622,日期设置!$B$2)</f>
        <v>100</v>
      </c>
      <c r="M5622" s="6">
        <f>[1]!b_info_outstandingbalance($A5622,日期设置!B$2)</f>
        <v>5</v>
      </c>
      <c r="N5622" s="7" t="str">
        <f>[1]!b_info_latestissurercreditrating2(A5622,日期设置!$B$2,"102","1")</f>
        <v>AAA</v>
      </c>
      <c r="O5622" s="8">
        <v>6.17</v>
      </c>
      <c r="P5622" s="9" t="str">
        <f>[1]!b_info_repurchasedate(A5622)</f>
        <v>2023-03-29</v>
      </c>
      <c r="Q5622" s="8" t="s">
        <v>17658</v>
      </c>
      <c r="R5622" s="2" t="str">
        <f>IF((--IF(P5622=0,Q5622,P5622))&gt;(--日期设置!$B$2),IF(P5622=0,Q5622,P5622),Q5622)</f>
        <v>2023-03-29</v>
      </c>
      <c r="S5622" s="2" t="s">
        <v>18090</v>
      </c>
      <c r="T5622" s="8">
        <f>[1]!b_anal_ptmyear($A5622,日期设置!$B$2)</f>
        <v>7.0191780821917806</v>
      </c>
      <c r="U5622" s="8">
        <f>[1]!b_anal_termifexercise($A5622,日期设置!B$2)</f>
        <v>2.0191780821917806</v>
      </c>
      <c r="V5622" s="10">
        <f>[1]!b_dq_dirtyprice(A5622,日期设置!$B$2)</f>
        <v>109.9919</v>
      </c>
      <c r="W5622" s="11">
        <f>IF(U5622=0,ROUNDUP((Q5622-日期设置!$B$2)/365,0),ROUNDUP((R5622-日期设置!$B$2)/365,0))</f>
        <v>3</v>
      </c>
      <c r="X5622" s="18">
        <f>_xlfn.IFNA(VLOOKUP(A5622,过往入选债券!A:D,4,0),2)</f>
        <v>2</v>
      </c>
      <c r="Y5622">
        <f>_xlfn.IFNA(VLOOKUP(C5622,[2]Sheet1!$A:$A,1,0),3)</f>
        <v>3</v>
      </c>
    </row>
    <row r="5623" spans="1:25" hidden="1" x14ac:dyDescent="0.2">
      <c r="A5623" s="21" t="s">
        <v>9499</v>
      </c>
      <c r="B5623" s="21" t="s">
        <v>9500</v>
      </c>
      <c r="C5623" s="37" t="s">
        <v>4807</v>
      </c>
      <c r="D5623" s="26" t="str">
        <f>[1]!b_calc_yield(A5623,日期设置!$B$2,F5623,1,R5623,1,O5623,L5623,S5623,)</f>
        <v>Fetching...</v>
      </c>
      <c r="E5623" s="26">
        <f t="shared" si="174"/>
        <v>6.5514204449748981</v>
      </c>
      <c r="F5623" s="18">
        <f>[1]!b_dq_cleanprice($A5623,日期设置!B$2)</f>
        <v>101.9147</v>
      </c>
      <c r="G5623" s="18" t="str">
        <f t="shared" si="175"/>
        <v>1.63 + 0</v>
      </c>
      <c r="H5623" s="27">
        <f>[1]!b_dq_pctchange($A5623,日期设置!$B$2,1)/100</f>
        <v>0</v>
      </c>
      <c r="I5623" s="26">
        <f>[1]!b_pq_pctchange(A5623,日期设置!$B$4,日期设置!$B$2,1)</f>
        <v>0.14041217704707723</v>
      </c>
      <c r="J5623" s="26">
        <f>[1]!b_pq_pctchange(A5623,日期设置!$C$4,日期设置!$B$2,1)</f>
        <v>-0.34010512162327983</v>
      </c>
      <c r="K5623" s="52">
        <f>[1]!b_dq_amount($A5623,日期设置!B$2,2,10000)</f>
        <v>0</v>
      </c>
      <c r="L5623" s="26">
        <f>[1]!b_info_latestpar(A5623,日期设置!$B$2)</f>
        <v>100</v>
      </c>
      <c r="M5623" s="6">
        <f>[1]!b_info_outstandingbalance($A5623,日期设置!B$2)</f>
        <v>9</v>
      </c>
      <c r="N5623" s="7" t="str">
        <f>[1]!b_info_latestissurercreditrating2(A5623,日期设置!$B$2,"102","1")</f>
        <v>AAA</v>
      </c>
      <c r="O5623" s="8">
        <v>5.35</v>
      </c>
      <c r="P5623" s="9">
        <f>[1]!b_info_repurchasedate(A5623)</f>
        <v>0</v>
      </c>
      <c r="Q5623" s="8" t="s">
        <v>15989</v>
      </c>
      <c r="R5623" s="2" t="str">
        <f>IF((--IF(P5623=0,Q5623,P5623))&gt;(--日期设置!$B$2),IF(P5623=0,Q5623,P5623),Q5623)</f>
        <v>2022-11-07</v>
      </c>
      <c r="S5623" s="2" t="s">
        <v>18208</v>
      </c>
      <c r="T5623" s="8">
        <f>[1]!b_anal_ptmyear($A5623,日期设置!$B$2)</f>
        <v>1.6301369863013697</v>
      </c>
      <c r="U5623" s="8">
        <f>[1]!b_anal_termifexercise($A5623,日期设置!B$2)</f>
        <v>0</v>
      </c>
      <c r="V5623" s="10">
        <f>[1]!b_dq_dirtyprice(A5623,日期设置!$B$2)</f>
        <v>103.8935</v>
      </c>
      <c r="W5623" s="11">
        <f>IF(U5623=0,ROUNDUP((Q5623-日期设置!$B$2)/365,0),ROUNDUP((R5623-日期设置!$B$2)/365,0))</f>
        <v>2</v>
      </c>
      <c r="X5623" s="18">
        <f>_xlfn.IFNA(VLOOKUP(A5623,过往入选债券!A:D,4,0),2)</f>
        <v>2</v>
      </c>
      <c r="Y5623" s="45">
        <f>_xlfn.IFNA(VLOOKUP(C5623,[2]Sheet1!$A:$A,1,0),3)</f>
        <v>3</v>
      </c>
    </row>
    <row r="5624" spans="1:25" hidden="1" x14ac:dyDescent="0.2">
      <c r="A5624" s="21" t="s">
        <v>10333</v>
      </c>
      <c r="B5624" s="21" t="s">
        <v>10334</v>
      </c>
      <c r="C5624" s="37" t="s">
        <v>10335</v>
      </c>
      <c r="D5624" s="26" t="str">
        <f>[1]!b_calc_yield(A5624,日期设置!$B$2,F5624,1,R5624,1,O5624,L5624,S5624,)</f>
        <v>Fetching...</v>
      </c>
      <c r="E5624" s="26">
        <f t="shared" si="174"/>
        <v>7.9744540367377104</v>
      </c>
      <c r="F5624" s="18">
        <f>[1]!b_dq_cleanprice($A5624,日期设置!B$2)</f>
        <v>98.778499999999994</v>
      </c>
      <c r="G5624" s="18" t="str">
        <f t="shared" si="175"/>
        <v>2.00 + 0</v>
      </c>
      <c r="H5624" s="27">
        <f>[1]!b_dq_pctchange($A5624,日期设置!$B$2,1)/100</f>
        <v>0</v>
      </c>
      <c r="I5624" s="26">
        <f>[1]!b_pq_pctchange(A5624,日期设置!$B$4,日期设置!$B$2,1)</f>
        <v>0.10022334910153713</v>
      </c>
      <c r="J5624" s="26">
        <f>[1]!b_pq_pctchange(A5624,日期设置!$C$4,日期设置!$B$2,1)</f>
        <v>0.13523226191670407</v>
      </c>
      <c r="K5624" s="52">
        <f>[1]!b_dq_amount($A5624,日期设置!B$2,2,10000)</f>
        <v>0</v>
      </c>
      <c r="L5624" s="26">
        <f>[1]!b_info_latestpar(A5624,日期设置!$B$2)</f>
        <v>100</v>
      </c>
      <c r="M5624" s="6">
        <f>[1]!b_info_outstandingbalance($A5624,日期设置!B$2)</f>
        <v>20</v>
      </c>
      <c r="N5624" s="7" t="str">
        <f>[1]!b_info_latestissurercreditrating2(A5624,日期设置!$B$2,"102","1")</f>
        <v>AAA</v>
      </c>
      <c r="O5624" s="8">
        <v>3.45</v>
      </c>
      <c r="P5624" s="9">
        <f>[1]!b_info_repurchasedate(A5624)</f>
        <v>0</v>
      </c>
      <c r="Q5624" s="8" t="s">
        <v>16225</v>
      </c>
      <c r="R5624" s="2" t="str">
        <f>IF((--IF(P5624=0,Q5624,P5624))&gt;(--日期设置!$B$2),IF(P5624=0,Q5624,P5624),Q5624)</f>
        <v>2023-03-25</v>
      </c>
      <c r="S5624" s="2" t="s">
        <v>18165</v>
      </c>
      <c r="T5624" s="8">
        <f>[1]!b_anal_ptmyear($A5624,日期设置!$B$2)</f>
        <v>2.0082191780821916</v>
      </c>
      <c r="U5624" s="8">
        <f>[1]!b_anal_termifexercise($A5624,日期设置!B$2)</f>
        <v>0</v>
      </c>
      <c r="V5624" s="10">
        <f>[1]!b_dq_dirtyprice(A5624,日期设置!$B$2)</f>
        <v>102.20010000000001</v>
      </c>
      <c r="W5624" s="11">
        <f>IF(U5624=0,ROUNDUP((Q5624-日期设置!$B$2)/365,0),ROUNDUP((R5624-日期设置!$B$2)/365,0))</f>
        <v>3</v>
      </c>
      <c r="X5624" s="18">
        <f>_xlfn.IFNA(VLOOKUP(A5624,过往入选债券!A:D,4,0),2)</f>
        <v>2</v>
      </c>
      <c r="Y5624" s="45">
        <f>_xlfn.IFNA(VLOOKUP(C5624,[2]Sheet1!$A:$A,1,0),3)</f>
        <v>3</v>
      </c>
    </row>
    <row r="5625" spans="1:25" hidden="1" x14ac:dyDescent="0.2">
      <c r="A5625" s="21" t="s">
        <v>13126</v>
      </c>
      <c r="B5625" s="21" t="s">
        <v>13127</v>
      </c>
      <c r="C5625" s="37" t="s">
        <v>8821</v>
      </c>
      <c r="D5625" s="26" t="str">
        <f>[1]!b_calc_yield(A5625,日期设置!$B$2,F5625,1,R5625,1,O5625,L5625,S5625,)</f>
        <v>Fetching...</v>
      </c>
      <c r="E5625" s="26">
        <f t="shared" si="174"/>
        <v>21.982990788941613</v>
      </c>
      <c r="F5625" s="18">
        <f>[1]!b_dq_cleanprice($A5625,日期设置!B$2)</f>
        <v>59.624000000000002</v>
      </c>
      <c r="G5625" s="18" t="str">
        <f t="shared" si="175"/>
        <v>2.09 + 0</v>
      </c>
      <c r="H5625" s="27">
        <f>[1]!b_dq_pctchange($A5625,日期设置!$B$2,1)/100</f>
        <v>0</v>
      </c>
      <c r="I5625" s="26">
        <f>[1]!b_pq_pctchange(A5625,日期设置!$B$4,日期设置!$B$2,1)</f>
        <v>0</v>
      </c>
      <c r="J5625" s="26">
        <f>[1]!b_pq_pctchange(A5625,日期设置!$C$4,日期设置!$B$2,1)</f>
        <v>0</v>
      </c>
      <c r="K5625" s="52">
        <f>[1]!b_dq_amount($A5625,日期设置!B$2,2,10000)</f>
        <v>0</v>
      </c>
      <c r="L5625" s="26">
        <f>[1]!b_info_latestpar(A5625,日期设置!$B$2)</f>
        <v>60</v>
      </c>
      <c r="M5625" s="6">
        <f>[1]!b_info_outstandingbalance($A5625,日期设置!B$2)</f>
        <v>7.08</v>
      </c>
      <c r="N5625" s="7" t="str">
        <f>[1]!b_info_latestissurercreditrating2(A5625,日期设置!$B$2,"102","1")</f>
        <v>AA</v>
      </c>
      <c r="O5625" s="8">
        <v>5.44</v>
      </c>
      <c r="P5625" s="9">
        <f>[1]!b_info_repurchasedate(A5625)</f>
        <v>0</v>
      </c>
      <c r="Q5625" s="8" t="s">
        <v>16427</v>
      </c>
      <c r="R5625" s="2" t="str">
        <f>IF((--IF(P5625=0,Q5625,P5625))&gt;(--日期设置!$B$2),IF(P5625=0,Q5625,P5625),Q5625)</f>
        <v>2023-04-27</v>
      </c>
      <c r="S5625" s="2" t="s">
        <v>18197</v>
      </c>
      <c r="T5625" s="8">
        <f>[1]!b_anal_ptmyear($A5625,日期设置!$B$2)</f>
        <v>2.0986301369863014</v>
      </c>
      <c r="U5625" s="8">
        <f>[1]!b_anal_termifexercise($A5625,日期设置!B$2)</f>
        <v>0</v>
      </c>
      <c r="V5625" s="10">
        <f>[1]!b_dq_dirtyprice(A5625,日期设置!$B$2)</f>
        <v>62.566099999999999</v>
      </c>
      <c r="W5625" s="11">
        <f>IF(U5625=0,ROUNDUP((Q5625-日期设置!$B$2)/365,0),ROUNDUP((R5625-日期设置!$B$2)/365,0))</f>
        <v>3</v>
      </c>
      <c r="X5625" s="18">
        <f>_xlfn.IFNA(VLOOKUP(A5625,过往入选债券!A:D,4,0),2)</f>
        <v>2</v>
      </c>
      <c r="Y5625">
        <f>_xlfn.IFNA(VLOOKUP(C5625,[2]Sheet1!$A:$A,1,0),3)</f>
        <v>3</v>
      </c>
    </row>
    <row r="5626" spans="1:25" hidden="1" x14ac:dyDescent="0.2">
      <c r="A5626" s="21" t="s">
        <v>7980</v>
      </c>
      <c r="B5626" s="21" t="s">
        <v>7981</v>
      </c>
      <c r="C5626" s="37" t="s">
        <v>302</v>
      </c>
      <c r="D5626" s="26" t="str">
        <f>[1]!b_calc_yield(A5626,日期设置!$B$2,F5626,1,R5626,1,O5626,L5626,S5626,)</f>
        <v>Fetching...</v>
      </c>
      <c r="E5626" s="26">
        <f t="shared" si="174"/>
        <v>3.5330684382721467</v>
      </c>
      <c r="F5626" s="18">
        <f>[1]!b_dq_cleanprice($A5626,日期设置!B$2)</f>
        <v>100.2843</v>
      </c>
      <c r="G5626" s="18" t="str">
        <f t="shared" si="175"/>
        <v>0.86 + 0</v>
      </c>
      <c r="H5626" s="27">
        <f>[1]!b_dq_pctchange($A5626,日期设置!$B$2,1)/100</f>
        <v>0</v>
      </c>
      <c r="I5626" s="26">
        <f>[1]!b_pq_pctchange(A5626,日期设置!$B$4,日期设置!$B$2,1)</f>
        <v>-0.29558090147700256</v>
      </c>
      <c r="J5626" s="26">
        <f>[1]!b_pq_pctchange(A5626,日期设置!$C$4,日期设置!$B$2,1)</f>
        <v>-0.29558090147700256</v>
      </c>
      <c r="K5626" s="52">
        <f>[1]!b_dq_amount($A5626,日期设置!B$2,2,10000)</f>
        <v>0</v>
      </c>
      <c r="L5626" s="26">
        <f>[1]!b_info_latestpar(A5626,日期设置!$B$2)</f>
        <v>100</v>
      </c>
      <c r="M5626" s="6">
        <f>[1]!b_info_outstandingbalance($A5626,日期设置!B$2)</f>
        <v>10</v>
      </c>
      <c r="N5626" s="7" t="str">
        <f>[1]!b_info_latestissurercreditrating2(A5626,日期设置!$B$2,"102","1")</f>
        <v>AA+</v>
      </c>
      <c r="O5626" s="8">
        <v>4.46</v>
      </c>
      <c r="P5626" s="9">
        <f>[1]!b_info_repurchasedate(A5626)</f>
        <v>0</v>
      </c>
      <c r="Q5626" s="8" t="s">
        <v>16498</v>
      </c>
      <c r="R5626" s="2" t="str">
        <f>IF((--IF(P5626=0,Q5626,P5626))&gt;(--日期设置!$B$2),IF(P5626=0,Q5626,P5626),Q5626)</f>
        <v>2022-01-31</v>
      </c>
      <c r="S5626" s="2" t="s">
        <v>18069</v>
      </c>
      <c r="T5626" s="8">
        <f>[1]!b_anal_ptmyear($A5626,日期设置!$B$2)</f>
        <v>0.86301369863013699</v>
      </c>
      <c r="U5626" s="8">
        <f>[1]!b_anal_termifexercise($A5626,日期设置!B$2)</f>
        <v>0</v>
      </c>
      <c r="V5626" s="10">
        <f>[1]!b_dq_dirtyprice(A5626,日期设置!$B$2)</f>
        <v>100.89530000000001</v>
      </c>
      <c r="W5626" s="11">
        <f>IF(U5626=0,ROUNDUP((Q5626-日期设置!$B$2)/365,0),ROUNDUP((R5626-日期设置!$B$2)/365,0))</f>
        <v>1</v>
      </c>
      <c r="X5626" s="18">
        <f>_xlfn.IFNA(VLOOKUP(A5626,过往入选债券!A:D,4,0),2)</f>
        <v>2</v>
      </c>
      <c r="Y5626">
        <f>_xlfn.IFNA(VLOOKUP(C5626,[2]Sheet1!$A:$A,1,0),3)</f>
        <v>3</v>
      </c>
    </row>
    <row r="5627" spans="1:25" hidden="1" x14ac:dyDescent="0.2">
      <c r="A5627" s="21" t="s">
        <v>10508</v>
      </c>
      <c r="B5627" s="21" t="s">
        <v>10509</v>
      </c>
      <c r="C5627" s="37" t="s">
        <v>4833</v>
      </c>
      <c r="D5627" s="26" t="str">
        <f>[1]!b_calc_yield(A5627,日期设置!$B$2,F5627,1,R5627,1,O5627,L5627,S5627,)</f>
        <v>Fetching...</v>
      </c>
      <c r="E5627" s="26">
        <f t="shared" si="174"/>
        <v>8.1916843264818073</v>
      </c>
      <c r="F5627" s="18">
        <f>[1]!b_dq_cleanprice($A5627,日期设置!B$2)</f>
        <v>98.213499999999996</v>
      </c>
      <c r="G5627" s="18" t="str">
        <f t="shared" si="175"/>
        <v>4.05 + 2.05</v>
      </c>
      <c r="H5627" s="27">
        <f>[1]!b_dq_pctchange($A5627,日期设置!$B$2,1)/100</f>
        <v>0</v>
      </c>
      <c r="I5627" s="26">
        <f>[1]!b_pq_pctchange(A5627,日期设置!$B$4,日期设置!$B$2,1)</f>
        <v>0</v>
      </c>
      <c r="J5627" s="26">
        <f>[1]!b_pq_pctchange(A5627,日期设置!$C$4,日期设置!$B$2,1)</f>
        <v>0.24240630358454843</v>
      </c>
      <c r="K5627" s="52">
        <f>[1]!b_dq_amount($A5627,日期设置!B$2,2,10000)</f>
        <v>0</v>
      </c>
      <c r="L5627" s="26">
        <f>[1]!b_info_latestpar(A5627,日期设置!$B$2)</f>
        <v>100</v>
      </c>
      <c r="M5627" s="6">
        <f>[1]!b_info_outstandingbalance($A5627,日期设置!B$2)</f>
        <v>4</v>
      </c>
      <c r="N5627" s="7" t="str">
        <f>[1]!b_info_latestissurercreditrating2(A5627,日期设置!$B$2,"102","1")</f>
        <v>AA+</v>
      </c>
      <c r="O5627" s="8">
        <v>3.17</v>
      </c>
      <c r="P5627" s="9" t="str">
        <f>[1]!b_info_repurchasedate(A5627)</f>
        <v>2023-04-10</v>
      </c>
      <c r="Q5627" s="8" t="s">
        <v>16716</v>
      </c>
      <c r="R5627" s="2" t="str">
        <f>IF((--IF(P5627=0,Q5627,P5627))&gt;(--日期设置!$B$2),IF(P5627=0,Q5627,P5627),Q5627)</f>
        <v>2023-04-10</v>
      </c>
      <c r="S5627" s="2" t="s">
        <v>17957</v>
      </c>
      <c r="T5627" s="8">
        <f>[1]!b_anal_ptmyear($A5627,日期设置!$B$2)</f>
        <v>4.0520547945205481</v>
      </c>
      <c r="U5627" s="8">
        <f>[1]!b_anal_termifexercise($A5627,日期设置!B$2)</f>
        <v>2.0520547945205481</v>
      </c>
      <c r="V5627" s="10">
        <f>[1]!b_dq_dirtyprice(A5627,日期设置!$B$2)</f>
        <v>101.21850000000001</v>
      </c>
      <c r="W5627" s="11">
        <f>IF(U5627=0,ROUNDUP((Q5627-日期设置!$B$2)/365,0),ROUNDUP((R5627-日期设置!$B$2)/365,0))</f>
        <v>3</v>
      </c>
      <c r="X5627" s="18">
        <f>_xlfn.IFNA(VLOOKUP(A5627,过往入选债券!A:D,4,0),2)</f>
        <v>2</v>
      </c>
      <c r="Y5627">
        <f>_xlfn.IFNA(VLOOKUP(C5627,[2]Sheet1!$A:$A,1,0),3)</f>
        <v>3</v>
      </c>
    </row>
    <row r="5628" spans="1:25" hidden="1" x14ac:dyDescent="0.2">
      <c r="A5628" s="21" t="s">
        <v>10262</v>
      </c>
      <c r="B5628" s="21" t="s">
        <v>10263</v>
      </c>
      <c r="C5628" s="37" t="s">
        <v>1702</v>
      </c>
      <c r="D5628" s="26" t="str">
        <f>[1]!b_calc_yield(A5628,日期设置!$B$2,F5628,1,R5628,1,O5628,L5628,S5628,)</f>
        <v>Fetching...</v>
      </c>
      <c r="E5628" s="26">
        <f t="shared" si="174"/>
        <v>7.9884056611333687</v>
      </c>
      <c r="F5628" s="18">
        <f>[1]!b_dq_cleanprice($A5628,日期设置!B$2)</f>
        <v>98.873699999999999</v>
      </c>
      <c r="G5628" s="18" t="str">
        <f t="shared" si="175"/>
        <v>2.01 + 0</v>
      </c>
      <c r="H5628" s="27">
        <f>[1]!b_dq_pctchange($A5628,日期设置!$B$2,1)/100</f>
        <v>0</v>
      </c>
      <c r="I5628" s="26">
        <f>[1]!b_pq_pctchange(A5628,日期设置!$B$4,日期设置!$B$2,1)</f>
        <v>6.2644340048449973E-2</v>
      </c>
      <c r="J5628" s="26">
        <f>[1]!b_pq_pctchange(A5628,日期设置!$C$4,日期设置!$B$2,1)</f>
        <v>0.67282403839006355</v>
      </c>
      <c r="K5628" s="52">
        <f>[1]!b_dq_amount($A5628,日期设置!B$2,2,10000)</f>
        <v>0</v>
      </c>
      <c r="L5628" s="26">
        <f>[1]!b_info_latestpar(A5628,日期设置!$B$2)</f>
        <v>100</v>
      </c>
      <c r="M5628" s="6">
        <f>[1]!b_info_outstandingbalance($A5628,日期设置!B$2)</f>
        <v>10</v>
      </c>
      <c r="N5628" s="7" t="str">
        <f>[1]!b_info_latestissurercreditrating2(A5628,日期设置!$B$2,"102","1")</f>
        <v>AAA</v>
      </c>
      <c r="O5628" s="8">
        <v>3.5</v>
      </c>
      <c r="P5628" s="9">
        <f>[1]!b_info_repurchasedate(A5628)</f>
        <v>0</v>
      </c>
      <c r="Q5628" s="8" t="s">
        <v>15982</v>
      </c>
      <c r="R5628" s="2" t="str">
        <f>IF((--IF(P5628=0,Q5628,P5628))&gt;(--日期设置!$B$2),IF(P5628=0,Q5628,P5628),Q5628)</f>
        <v>2023-03-27</v>
      </c>
      <c r="S5628" s="2" t="s">
        <v>17770</v>
      </c>
      <c r="T5628" s="8">
        <f>[1]!b_anal_ptmyear($A5628,日期设置!$B$2)</f>
        <v>2.0136986301369864</v>
      </c>
      <c r="U5628" s="8">
        <f>[1]!b_anal_termifexercise($A5628,日期设置!B$2)</f>
        <v>0</v>
      </c>
      <c r="V5628" s="10">
        <f>[1]!b_dq_dirtyprice(A5628,日期设置!$B$2)</f>
        <v>102.3258</v>
      </c>
      <c r="W5628" s="11">
        <f>IF(U5628=0,ROUNDUP((Q5628-日期设置!$B$2)/365,0),ROUNDUP((R5628-日期设置!$B$2)/365,0))</f>
        <v>3</v>
      </c>
      <c r="X5628" s="18">
        <f>_xlfn.IFNA(VLOOKUP(A5628,过往入选债券!A:D,4,0),2)</f>
        <v>2</v>
      </c>
      <c r="Y5628">
        <f>_xlfn.IFNA(VLOOKUP(C5628,[2]Sheet1!$A:$A,1,0),3)</f>
        <v>3</v>
      </c>
    </row>
    <row r="5629" spans="1:25" hidden="1" x14ac:dyDescent="0.2">
      <c r="A5629" s="28" t="s">
        <v>20946</v>
      </c>
      <c r="B5629" s="28" t="s">
        <v>20947</v>
      </c>
      <c r="C5629" s="39" t="s">
        <v>20760</v>
      </c>
      <c r="D5629" s="26" t="str">
        <f>[1]!b_calc_yield(A5629,日期设置!$B$2,F5629,1,R5629,1,O5629,L5629,S5629,)</f>
        <v>Fetching...</v>
      </c>
      <c r="E5629" s="26">
        <f t="shared" si="174"/>
        <v>26.488262699466581</v>
      </c>
      <c r="F5629" s="18">
        <f>[1]!b_dq_cleanprice($A5629,日期设置!B$2)</f>
        <v>100.4735</v>
      </c>
      <c r="G5629" s="18" t="str">
        <f t="shared" si="175"/>
        <v>6.58 + 0</v>
      </c>
      <c r="H5629" s="27">
        <f>[1]!b_dq_pctchange($A5629,日期设置!$B$2,1)/100</f>
        <v>0</v>
      </c>
      <c r="I5629" s="26">
        <f>[1]!b_pq_pctchange(A5629,日期设置!$B$4,日期设置!$B$2,1)</f>
        <v>0</v>
      </c>
      <c r="J5629" s="26">
        <f>[1]!b_pq_pctchange(A5629,日期设置!$C$4,日期设置!$B$2,1)</f>
        <v>0.47350000000000136</v>
      </c>
      <c r="K5629" s="52">
        <f>[1]!b_dq_amount($A5629,日期设置!B$2,2,10000)</f>
        <v>0</v>
      </c>
      <c r="L5629" s="26">
        <f>[1]!b_info_latestpar(A5629,日期设置!$B$2)</f>
        <v>100</v>
      </c>
      <c r="M5629" s="6">
        <f>[1]!b_info_outstandingbalance($A5629,日期设置!B$2)</f>
        <v>15</v>
      </c>
      <c r="N5629" s="7" t="str">
        <f>[1]!b_info_latestissurercreditrating2(A5629,日期设置!$B$2,"102","1")</f>
        <v>AAA</v>
      </c>
      <c r="O5629" s="8">
        <v>4.18</v>
      </c>
      <c r="P5629" s="9">
        <f>[1]!b_info_repurchasedate(A5629)</f>
        <v>0</v>
      </c>
      <c r="Q5629" s="8" t="s">
        <v>21297</v>
      </c>
      <c r="R5629" s="2" t="str">
        <f>IF((--IF(P5629=0,Q5629,P5629))&gt;(--日期设置!$B$2),IF(P5629=0,Q5629,P5629),Q5629)</f>
        <v>2027-10-23</v>
      </c>
      <c r="S5629" s="31" t="s">
        <v>16008</v>
      </c>
      <c r="T5629" s="8">
        <f>[1]!b_anal_ptmyear($A5629,日期设置!$B$2)</f>
        <v>6.5890410958904111</v>
      </c>
      <c r="U5629" s="8">
        <f>[1]!b_anal_termifexercise($A5629,日期设置!B$2)</f>
        <v>0</v>
      </c>
      <c r="V5629" s="10">
        <f>[1]!b_dq_dirtyprice(A5629,日期设置!$B$2)</f>
        <v>102.1913</v>
      </c>
      <c r="W5629" s="11">
        <f>IF(U5629=0,ROUNDUP((Q5629-日期设置!$B$2)/365,0),ROUNDUP((R5629-日期设置!$B$2)/365,0))</f>
        <v>7</v>
      </c>
      <c r="X5629" s="18">
        <f>_xlfn.IFNA(VLOOKUP(A5629,过往入选债券!A:D,4,0),2)</f>
        <v>2</v>
      </c>
      <c r="Y5629">
        <f>_xlfn.IFNA(VLOOKUP(C5629,[2]Sheet1!$A:$A,1,0),3)</f>
        <v>3</v>
      </c>
    </row>
    <row r="5630" spans="1:25" hidden="1" x14ac:dyDescent="0.2">
      <c r="A5630" s="21" t="s">
        <v>8573</v>
      </c>
      <c r="B5630" s="21" t="s">
        <v>8574</v>
      </c>
      <c r="C5630" s="37" t="s">
        <v>145</v>
      </c>
      <c r="D5630" s="26" t="str">
        <f>[1]!b_calc_yield(A5630,日期设置!$B$2,F5630,1,R5630,1,O5630,L5630,S5630,)</f>
        <v>Fetching...</v>
      </c>
      <c r="E5630" s="26">
        <f t="shared" si="174"/>
        <v>4.4519286780805079</v>
      </c>
      <c r="F5630" s="18">
        <f>[1]!b_dq_cleanprice($A5630,日期设置!B$2)</f>
        <v>100.538</v>
      </c>
      <c r="G5630" s="18" t="str">
        <f t="shared" si="175"/>
        <v>1.12 + 0</v>
      </c>
      <c r="H5630" s="27">
        <f>[1]!b_dq_pctchange($A5630,日期设置!$B$2,1)/100</f>
        <v>0</v>
      </c>
      <c r="I5630" s="26">
        <f>[1]!b_pq_pctchange(A5630,日期设置!$B$4,日期设置!$B$2,1)</f>
        <v>3.6716016043608302E-2</v>
      </c>
      <c r="J5630" s="26">
        <f>[1]!b_pq_pctchange(A5630,日期设置!$C$4,日期设置!$B$2,1)</f>
        <v>5.0752833699883503E-2</v>
      </c>
      <c r="K5630" s="52">
        <f>[1]!b_dq_amount($A5630,日期设置!B$2,2,10000)</f>
        <v>0</v>
      </c>
      <c r="L5630" s="26">
        <f>[1]!b_info_latestpar(A5630,日期设置!$B$2)</f>
        <v>100</v>
      </c>
      <c r="M5630" s="6">
        <f>[1]!b_info_outstandingbalance($A5630,日期设置!B$2)</f>
        <v>10</v>
      </c>
      <c r="N5630" s="7" t="str">
        <f>[1]!b_info_latestissurercreditrating2(A5630,日期设置!$B$2,"102","1")</f>
        <v>AAA</v>
      </c>
      <c r="O5630" s="8">
        <v>4.5999999999999996</v>
      </c>
      <c r="P5630" s="9">
        <f>[1]!b_info_repurchasedate(A5630)</f>
        <v>0</v>
      </c>
      <c r="Q5630" s="8" t="s">
        <v>16222</v>
      </c>
      <c r="R5630" s="2" t="str">
        <f>IF((--IF(P5630=0,Q5630,P5630))&gt;(--日期设置!$B$2),IF(P5630=0,Q5630,P5630),Q5630)</f>
        <v>2022-05-08</v>
      </c>
      <c r="S5630" s="2" t="s">
        <v>18299</v>
      </c>
      <c r="T5630" s="8">
        <f>[1]!b_anal_ptmyear($A5630,日期设置!$B$2)</f>
        <v>1.1287671232876713</v>
      </c>
      <c r="U5630" s="8">
        <f>[1]!b_anal_termifexercise($A5630,日期设置!B$2)</f>
        <v>0</v>
      </c>
      <c r="V5630" s="10">
        <f>[1]!b_dq_dirtyprice(A5630,日期设置!$B$2)</f>
        <v>104.5457</v>
      </c>
      <c r="W5630" s="11">
        <f>IF(U5630=0,ROUNDUP((Q5630-日期设置!$B$2)/365,0),ROUNDUP((R5630-日期设置!$B$2)/365,0))</f>
        <v>2</v>
      </c>
      <c r="X5630" s="18">
        <f>_xlfn.IFNA(VLOOKUP(A5630,过往入选债券!A:D,4,0),2)</f>
        <v>2</v>
      </c>
      <c r="Y5630">
        <f>_xlfn.IFNA(VLOOKUP(C5630,[2]Sheet1!$A:$A,1,0),3)</f>
        <v>3</v>
      </c>
    </row>
    <row r="5631" spans="1:25" x14ac:dyDescent="0.2">
      <c r="A5631" s="21" t="s">
        <v>8649</v>
      </c>
      <c r="B5631" s="21" t="s">
        <v>8650</v>
      </c>
      <c r="C5631" s="37" t="s">
        <v>405</v>
      </c>
      <c r="D5631" s="26" t="str">
        <f>[1]!b_calc_yield(A5631,日期设置!$B$2,F5631,1,R5631,1,O5631,L5631,S5631,)</f>
        <v>Fetching...</v>
      </c>
      <c r="E5631" s="26">
        <f t="shared" si="174"/>
        <v>4.7879730710959079</v>
      </c>
      <c r="F5631" s="18">
        <f>[1]!b_dq_cleanprice($A5631,日期设置!B$2)</f>
        <v>100.0989</v>
      </c>
      <c r="G5631" s="18" t="str">
        <f t="shared" si="175"/>
        <v>1.20 + 0</v>
      </c>
      <c r="H5631" s="27">
        <f>[1]!b_dq_pctchange($A5631,日期设置!$B$2,1)/100</f>
        <v>1.8984831119940625E-4</v>
      </c>
      <c r="I5631" s="26">
        <f>[1]!b_pq_pctchange(A5631,日期设置!$B$4,日期设置!$B$2,1)</f>
        <v>-0.10687982755523884</v>
      </c>
      <c r="J5631" s="26">
        <f>[1]!b_pq_pctchange(A5631,日期设置!$C$4,日期设置!$B$2,1)</f>
        <v>-0.25708247265508954</v>
      </c>
      <c r="K5631" s="52">
        <f>[1]!b_dq_amount($A5631,日期设置!B$2,2,10000)</f>
        <v>2585.6985274999997</v>
      </c>
      <c r="L5631" s="26">
        <f>[1]!b_info_latestpar(A5631,日期设置!$B$2)</f>
        <v>100</v>
      </c>
      <c r="M5631" s="6">
        <f>[1]!b_info_outstandingbalance($A5631,日期设置!B$2)</f>
        <v>8.6</v>
      </c>
      <c r="N5631" s="7" t="str">
        <f>[1]!b_info_latestissurercreditrating2(A5631,日期设置!$B$2,"102","1")</f>
        <v>AAA</v>
      </c>
      <c r="O5631" s="8">
        <v>4.1900000000000004</v>
      </c>
      <c r="P5631" s="9">
        <f>[1]!b_info_repurchasedate(A5631)</f>
        <v>0</v>
      </c>
      <c r="Q5631" s="8" t="s">
        <v>16822</v>
      </c>
      <c r="R5631" s="2" t="str">
        <f>IF((--IF(P5631=0,Q5631,P5631))&gt;(--日期设置!$B$2),IF(P5631=0,Q5631,P5631),Q5631)</f>
        <v>2022-06-05</v>
      </c>
      <c r="S5631" s="2" t="s">
        <v>18519</v>
      </c>
      <c r="T5631" s="8">
        <f>[1]!b_anal_ptmyear($A5631,日期设置!$B$2)</f>
        <v>1.2054794520547945</v>
      </c>
      <c r="U5631" s="8">
        <f>[1]!b_anal_termifexercise($A5631,日期设置!B$2)</f>
        <v>0</v>
      </c>
      <c r="V5631" s="10">
        <f>[1]!b_dq_dirtyprice(A5631,日期设置!$B$2)</f>
        <v>103.42789999999999</v>
      </c>
      <c r="W5631" s="11">
        <f>IF(U5631=0,ROUNDUP((Q5631-日期设置!$B$2)/365,0),ROUNDUP((R5631-日期设置!$B$2)/365,0))</f>
        <v>2</v>
      </c>
      <c r="X5631" s="18">
        <f>_xlfn.IFNA(VLOOKUP(A5631,过往入选债券!A:D,4,0),2)</f>
        <v>2</v>
      </c>
      <c r="Y5631">
        <f>_xlfn.IFNA(VLOOKUP(C5631,[2]Sheet1!$A:$A,1,0),3)</f>
        <v>3</v>
      </c>
    </row>
    <row r="5632" spans="1:25" hidden="1" x14ac:dyDescent="0.2">
      <c r="A5632" s="21" t="s">
        <v>4667</v>
      </c>
      <c r="B5632" s="21" t="s">
        <v>4668</v>
      </c>
      <c r="C5632" s="37" t="s">
        <v>356</v>
      </c>
      <c r="D5632" s="26" t="str">
        <f>[1]!b_calc_yield(A5632,日期设置!$B$2,F5632,1,R5632,1,O5632,L5632,S5632,)</f>
        <v>Fetching...</v>
      </c>
      <c r="E5632" s="26">
        <f t="shared" si="174"/>
        <v>9.1252199752597676</v>
      </c>
      <c r="F5632" s="18">
        <f>[1]!b_dq_cleanprice($A5632,日期设置!B$2)</f>
        <v>100</v>
      </c>
      <c r="G5632" s="18" t="str">
        <f t="shared" si="175"/>
        <v>4.29 + 2.29</v>
      </c>
      <c r="H5632" s="27">
        <f>[1]!b_dq_pctchange($A5632,日期设置!$B$2,1)/100</f>
        <v>0</v>
      </c>
      <c r="I5632" s="26">
        <f>[1]!b_pq_pctchange(A5632,日期设置!$B$4,日期设置!$B$2,1)</f>
        <v>0</v>
      </c>
      <c r="J5632" s="26">
        <f>[1]!b_pq_pctchange(A5632,日期设置!$C$4,日期设置!$B$2,1)</f>
        <v>0</v>
      </c>
      <c r="K5632" s="52">
        <f>[1]!b_dq_amount($A5632,日期设置!B$2,2,10000)</f>
        <v>0</v>
      </c>
      <c r="L5632" s="26">
        <f>[1]!b_info_latestpar(A5632,日期设置!$B$2)</f>
        <v>100</v>
      </c>
      <c r="M5632" s="6">
        <f>[1]!b_info_outstandingbalance($A5632,日期设置!B$2)</f>
        <v>7</v>
      </c>
      <c r="N5632" s="7">
        <f>[1]!b_info_latestissurercreditrating2(A5632,日期设置!$B$2,"102","1")</f>
        <v>0</v>
      </c>
      <c r="O5632" s="8">
        <v>4.0999999999999996</v>
      </c>
      <c r="P5632" s="9" t="str">
        <f>[1]!b_info_repurchasedate(A5632)</f>
        <v>2023-07-06</v>
      </c>
      <c r="Q5632" s="8" t="s">
        <v>16291</v>
      </c>
      <c r="R5632" s="2" t="str">
        <f>IF((--IF(P5632=0,Q5632,P5632))&gt;(--日期设置!$B$2),IF(P5632=0,Q5632,P5632),Q5632)</f>
        <v>2023-07-06</v>
      </c>
      <c r="S5632" s="2" t="s">
        <v>17997</v>
      </c>
      <c r="T5632" s="8">
        <f>[1]!b_anal_ptmyear($A5632,日期设置!$B$2)</f>
        <v>4.2904109589041095</v>
      </c>
      <c r="U5632" s="8">
        <f>[1]!b_anal_termifexercise($A5632,日期设置!B$2)</f>
        <v>2.2904109589041095</v>
      </c>
      <c r="V5632" s="10">
        <f>[1]!b_dq_dirtyprice(A5632,日期设置!$B$2)</f>
        <v>102.9093</v>
      </c>
      <c r="W5632" s="11">
        <f>IF(U5632=0,ROUNDUP((Q5632-日期设置!$B$2)/365,0),ROUNDUP((R5632-日期设置!$B$2)/365,0))</f>
        <v>3</v>
      </c>
      <c r="X5632" s="18">
        <f>_xlfn.IFNA(VLOOKUP(A5632,过往入选债券!A:D,4,0),2)</f>
        <v>2</v>
      </c>
      <c r="Y5632">
        <f>_xlfn.IFNA(VLOOKUP(C5632,[2]Sheet1!$A:$A,1,0),3)</f>
        <v>3</v>
      </c>
    </row>
    <row r="5633" spans="1:25" hidden="1" x14ac:dyDescent="0.2">
      <c r="A5633" s="21" t="s">
        <v>11305</v>
      </c>
      <c r="B5633" s="21" t="s">
        <v>11306</v>
      </c>
      <c r="C5633" s="37" t="s">
        <v>353</v>
      </c>
      <c r="D5633" s="26" t="str">
        <f>[1]!b_calc_yield(A5633,日期设置!$B$2,F5633,1,R5633,1,O5633,L5633,S5633,)</f>
        <v>Fetching...</v>
      </c>
      <c r="E5633" s="26">
        <f t="shared" si="174"/>
        <v>9.1728528042743562</v>
      </c>
      <c r="F5633" s="18">
        <f>[1]!b_dq_cleanprice($A5633,日期设置!B$2)</f>
        <v>100</v>
      </c>
      <c r="G5633" s="18" t="str">
        <f t="shared" si="175"/>
        <v>2.30 + 0</v>
      </c>
      <c r="H5633" s="27">
        <f>[1]!b_dq_pctchange($A5633,日期设置!$B$2,1)/100</f>
        <v>0</v>
      </c>
      <c r="I5633" s="26">
        <f>[1]!b_pq_pctchange(A5633,日期设置!$B$4,日期设置!$B$2,1)</f>
        <v>0</v>
      </c>
      <c r="J5633" s="26">
        <f>[1]!b_pq_pctchange(A5633,日期设置!$C$4,日期设置!$B$2,1)</f>
        <v>0</v>
      </c>
      <c r="K5633" s="52">
        <f>[1]!b_dq_amount($A5633,日期设置!B$2,2,10000)</f>
        <v>0</v>
      </c>
      <c r="L5633" s="26">
        <f>[1]!b_info_latestpar(A5633,日期设置!$B$2)</f>
        <v>100</v>
      </c>
      <c r="M5633" s="6">
        <f>[1]!b_info_outstandingbalance($A5633,日期设置!B$2)</f>
        <v>10</v>
      </c>
      <c r="N5633" s="7" t="str">
        <f>[1]!b_info_latestissurercreditrating2(A5633,日期设置!$B$2,"102","1")</f>
        <v>AAA</v>
      </c>
      <c r="O5633" s="8">
        <v>4.0999999999999996</v>
      </c>
      <c r="P5633" s="9">
        <f>[1]!b_info_repurchasedate(A5633)</f>
        <v>0</v>
      </c>
      <c r="Q5633" s="8" t="s">
        <v>16487</v>
      </c>
      <c r="R5633" s="2" t="str">
        <f>IF((--IF(P5633=0,Q5633,P5633))&gt;(--日期设置!$B$2),IF(P5633=0,Q5633,P5633),Q5633)</f>
        <v>2023-07-10</v>
      </c>
      <c r="S5633" s="2" t="s">
        <v>18245</v>
      </c>
      <c r="T5633" s="8">
        <f>[1]!b_anal_ptmyear($A5633,日期设置!$B$2)</f>
        <v>2.3013698630136985</v>
      </c>
      <c r="U5633" s="8">
        <f>[1]!b_anal_termifexercise($A5633,日期设置!B$2)</f>
        <v>0</v>
      </c>
      <c r="V5633" s="10">
        <f>[1]!b_dq_dirtyprice(A5633,日期设置!$B$2)</f>
        <v>102.8644</v>
      </c>
      <c r="W5633" s="11">
        <f>IF(U5633=0,ROUNDUP((Q5633-日期设置!$B$2)/365,0),ROUNDUP((R5633-日期设置!$B$2)/365,0))</f>
        <v>3</v>
      </c>
      <c r="X5633" s="18">
        <f>_xlfn.IFNA(VLOOKUP(A5633,过往入选债券!A:D,4,0),2)</f>
        <v>2</v>
      </c>
      <c r="Y5633">
        <f>_xlfn.IFNA(VLOOKUP(C5633,[2]Sheet1!$A:$A,1,0),3)</f>
        <v>3</v>
      </c>
    </row>
    <row r="5634" spans="1:25" hidden="1" x14ac:dyDescent="0.2">
      <c r="A5634" s="21" t="s">
        <v>3784</v>
      </c>
      <c r="B5634" s="21" t="s">
        <v>3785</v>
      </c>
      <c r="C5634" s="37" t="s">
        <v>66</v>
      </c>
      <c r="D5634" s="26" t="str">
        <f>[1]!b_calc_yield(A5634,日期设置!$B$2,F5634,1,R5634,1,O5634,L5634,S5634,)</f>
        <v>Fetching...</v>
      </c>
      <c r="E5634" s="26">
        <f t="shared" ref="E5634:E5697" si="176">((O5634*W5634+L5634)/V5634-1)*100</f>
        <v>7.2941810643804672</v>
      </c>
      <c r="F5634" s="18">
        <f>[1]!b_dq_cleanprice($A5634,日期设置!B$2)</f>
        <v>100.0681</v>
      </c>
      <c r="G5634" s="18" t="str">
        <f t="shared" ref="G5634:G5697" si="177">LEFT(T5634,4)&amp;" + "&amp;LEFT(U5634,4)</f>
        <v>3.79 + 1.79</v>
      </c>
      <c r="H5634" s="27">
        <f>[1]!b_dq_pctchange($A5634,日期设置!$B$2,1)/100</f>
        <v>0</v>
      </c>
      <c r="I5634" s="26">
        <f>[1]!b_pq_pctchange(A5634,日期设置!$B$4,日期设置!$B$2,1)</f>
        <v>0</v>
      </c>
      <c r="J5634" s="26">
        <f>[1]!b_pq_pctchange(A5634,日期设置!$C$4,日期设置!$B$2,1)</f>
        <v>0</v>
      </c>
      <c r="K5634" s="52">
        <f>[1]!b_dq_amount($A5634,日期设置!B$2,2,10000)</f>
        <v>0</v>
      </c>
      <c r="L5634" s="26">
        <f>[1]!b_info_latestpar(A5634,日期设置!$B$2)</f>
        <v>100</v>
      </c>
      <c r="M5634" s="6">
        <f>[1]!b_info_outstandingbalance($A5634,日期设置!B$2)</f>
        <v>5</v>
      </c>
      <c r="N5634" s="7">
        <f>[1]!b_info_latestissurercreditrating2(A5634,日期设置!$B$2,"102","1")</f>
        <v>0</v>
      </c>
      <c r="O5634" s="8">
        <v>4.1399999999999997</v>
      </c>
      <c r="P5634" s="9" t="str">
        <f>[1]!b_info_repurchasedate(A5634)</f>
        <v>2023-01-06</v>
      </c>
      <c r="Q5634" s="8" t="s">
        <v>17159</v>
      </c>
      <c r="R5634" s="2" t="str">
        <f>IF((--IF(P5634=0,Q5634,P5634))&gt;(--日期设置!$B$2),IF(P5634=0,Q5634,P5634),Q5634)</f>
        <v>2023-01-06</v>
      </c>
      <c r="S5634" s="2" t="s">
        <v>18715</v>
      </c>
      <c r="T5634" s="8">
        <f>[1]!b_anal_ptmyear($A5634,日期设置!$B$2)</f>
        <v>3.7945205479452055</v>
      </c>
      <c r="U5634" s="8">
        <f>[1]!b_anal_termifexercise($A5634,日期设置!B$2)</f>
        <v>1.7945205479452055</v>
      </c>
      <c r="V5634" s="10">
        <f>[1]!b_dq_dirtyprice(A5634,日期设置!$B$2)</f>
        <v>100.9188</v>
      </c>
      <c r="W5634" s="11">
        <f>IF(U5634=0,ROUNDUP((Q5634-日期设置!$B$2)/365,0),ROUNDUP((R5634-日期设置!$B$2)/365,0))</f>
        <v>2</v>
      </c>
      <c r="X5634" s="18">
        <f>_xlfn.IFNA(VLOOKUP(A5634,过往入选债券!A:D,4,0),2)</f>
        <v>2</v>
      </c>
      <c r="Y5634">
        <f>_xlfn.IFNA(VLOOKUP(C5634,[2]Sheet1!$A:$A,1,0),3)</f>
        <v>3</v>
      </c>
    </row>
    <row r="5635" spans="1:25" hidden="1" x14ac:dyDescent="0.2">
      <c r="A5635" s="21" t="s">
        <v>10099</v>
      </c>
      <c r="B5635" s="21" t="s">
        <v>10100</v>
      </c>
      <c r="C5635" s="37" t="s">
        <v>7454</v>
      </c>
      <c r="D5635" s="26" t="str">
        <f>[1]!b_calc_yield(A5635,日期设置!$B$2,F5635,1,R5635,1,O5635,L5635,S5635,)</f>
        <v>Fetching...</v>
      </c>
      <c r="E5635" s="26">
        <f t="shared" si="176"/>
        <v>16.370018113620688</v>
      </c>
      <c r="F5635" s="18">
        <f>[1]!b_dq_cleanprice($A5635,日期设置!B$2)</f>
        <v>97.439800000000005</v>
      </c>
      <c r="G5635" s="18" t="str">
        <f t="shared" si="177"/>
        <v>3.96 + 0</v>
      </c>
      <c r="H5635" s="27">
        <f>[1]!b_dq_pctchange($A5635,日期设置!$B$2,1)/100</f>
        <v>0</v>
      </c>
      <c r="I5635" s="26">
        <f>[1]!b_pq_pctchange(A5635,日期设置!$B$4,日期设置!$B$2,1)</f>
        <v>2.2583141889886211E-2</v>
      </c>
      <c r="J5635" s="26">
        <f>[1]!b_pq_pctchange(A5635,日期设置!$C$4,日期设置!$B$2,1)</f>
        <v>2.2583141889886211E-2</v>
      </c>
      <c r="K5635" s="52">
        <f>[1]!b_dq_amount($A5635,日期设置!B$2,2,10000)</f>
        <v>0</v>
      </c>
      <c r="L5635" s="26">
        <f>[1]!b_info_latestpar(A5635,日期设置!$B$2)</f>
        <v>100</v>
      </c>
      <c r="M5635" s="6">
        <f>[1]!b_info_outstandingbalance($A5635,日期设置!B$2)</f>
        <v>10</v>
      </c>
      <c r="N5635" s="7" t="str">
        <f>[1]!b_info_latestissurercreditrating2(A5635,日期设置!$B$2,"102","1")</f>
        <v>AAA</v>
      </c>
      <c r="O5635" s="8">
        <v>3.38</v>
      </c>
      <c r="P5635" s="9">
        <f>[1]!b_info_repurchasedate(A5635)</f>
        <v>0</v>
      </c>
      <c r="Q5635" s="8" t="s">
        <v>17344</v>
      </c>
      <c r="R5635" s="2" t="str">
        <f>IF((--IF(P5635=0,Q5635,P5635))&gt;(--日期设置!$B$2),IF(P5635=0,Q5635,P5635),Q5635)</f>
        <v>2025-03-10</v>
      </c>
      <c r="S5635" s="2" t="s">
        <v>18360</v>
      </c>
      <c r="T5635" s="8">
        <f>[1]!b_anal_ptmyear($A5635,日期设置!$B$2)</f>
        <v>3.967123287671233</v>
      </c>
      <c r="U5635" s="8">
        <f>[1]!b_anal_termifexercise($A5635,日期设置!B$2)</f>
        <v>0</v>
      </c>
      <c r="V5635" s="10">
        <f>[1]!b_dq_dirtyprice(A5635,日期设置!$B$2)</f>
        <v>97.550899999999999</v>
      </c>
      <c r="W5635" s="11">
        <f>IF(U5635=0,ROUNDUP((Q5635-日期设置!$B$2)/365,0),ROUNDUP((R5635-日期设置!$B$2)/365,0))</f>
        <v>4</v>
      </c>
      <c r="X5635" s="18">
        <f>_xlfn.IFNA(VLOOKUP(A5635,过往入选债券!A:D,4,0),2)</f>
        <v>2</v>
      </c>
      <c r="Y5635">
        <f>_xlfn.IFNA(VLOOKUP(C5635,[2]Sheet1!$A:$A,1,0),3)</f>
        <v>3</v>
      </c>
    </row>
    <row r="5636" spans="1:25" hidden="1" x14ac:dyDescent="0.2">
      <c r="A5636" s="21" t="s">
        <v>21500</v>
      </c>
      <c r="B5636" s="21" t="s">
        <v>21501</v>
      </c>
      <c r="C5636" s="37" t="s">
        <v>21256</v>
      </c>
      <c r="D5636" s="26" t="str">
        <f>[1]!b_calc_yield(A5636,日期设置!$B$2,F5636,1,R5636,1,O5636,L5636,S5636,)</f>
        <v>Fetching...</v>
      </c>
      <c r="E5636" s="26">
        <f t="shared" si="176"/>
        <v>10.70424934003238</v>
      </c>
      <c r="F5636" s="18">
        <f>[1]!b_dq_cleanprice($A5636,日期设置!B$2)</f>
        <v>101.73399999999999</v>
      </c>
      <c r="G5636" s="18" t="str">
        <f t="shared" si="177"/>
        <v>2.66 + 2.66</v>
      </c>
      <c r="H5636" s="27">
        <f>[1]!b_dq_pctchange($A5636,日期设置!$B$2,1)/100</f>
        <v>0</v>
      </c>
      <c r="I5636" s="26">
        <f>[1]!b_pq_pctchange(A5636,日期设置!$B$4,日期设置!$B$2,1)</f>
        <v>0</v>
      </c>
      <c r="J5636" s="26">
        <f>[1]!b_pq_pctchange(A5636,日期设置!$C$4,日期设置!$B$2,1)</f>
        <v>0</v>
      </c>
      <c r="K5636" s="52">
        <f>[1]!b_dq_amount($A5636,日期设置!B$2,2,10000)</f>
        <v>0</v>
      </c>
      <c r="L5636" s="26">
        <f>[1]!b_info_latestpar(A5636,日期设置!$B$2)</f>
        <v>100</v>
      </c>
      <c r="M5636" s="6">
        <f>[1]!b_info_outstandingbalance($A5636,日期设置!B$2)</f>
        <v>20</v>
      </c>
      <c r="N5636" s="7" t="str">
        <f>[1]!b_info_latestissurercreditrating2(A5636,日期设置!$B$2,"102","1")</f>
        <v>AAA</v>
      </c>
      <c r="O5636" s="48">
        <v>4.8</v>
      </c>
      <c r="P5636" s="9">
        <f>[1]!b_info_repurchasedate(A5636)</f>
        <v>0</v>
      </c>
      <c r="Q5636" s="47" t="s">
        <v>16408</v>
      </c>
      <c r="R5636" s="2" t="str">
        <f>IF((--IF(P5636=0,Q5636,P5636))&gt;(--日期设置!$B$2),IF(P5636=0,Q5636,P5636),Q5636)</f>
        <v>2023-11-20</v>
      </c>
      <c r="S5636" s="47" t="s">
        <v>17501</v>
      </c>
      <c r="T5636" s="8">
        <f>[1]!b_anal_ptmyear($A5636,日期设置!$B$2)</f>
        <v>2.6657534246575345</v>
      </c>
      <c r="U5636" s="8">
        <f>[1]!b_anal_termifexercise($A5636,日期设置!B$2)</f>
        <v>2.6657534246575341</v>
      </c>
      <c r="V5636" s="10">
        <f>[1]!b_dq_dirtyprice(A5636,日期设置!$B$2)</f>
        <v>103.33839999999999</v>
      </c>
      <c r="W5636" s="11">
        <f>IF(U5636=0,ROUNDUP((Q5636-日期设置!$B$2)/365,0),ROUNDUP((R5636-日期设置!$B$2)/365,0))</f>
        <v>3</v>
      </c>
      <c r="X5636" s="18">
        <f>_xlfn.IFNA(VLOOKUP(A5636,过往入选债券!A:D,4,0),2)</f>
        <v>2</v>
      </c>
      <c r="Y5636" s="45">
        <f>_xlfn.IFNA(VLOOKUP(C5636,[2]Sheet1!$A:$A,1,0),3)</f>
        <v>3</v>
      </c>
    </row>
    <row r="5637" spans="1:25" hidden="1" x14ac:dyDescent="0.2">
      <c r="A5637" s="21" t="s">
        <v>6744</v>
      </c>
      <c r="B5637" s="21" t="s">
        <v>6745</v>
      </c>
      <c r="C5637" s="37" t="s">
        <v>443</v>
      </c>
      <c r="D5637" s="26" t="str">
        <f>[1]!b_calc_yield(A5637,日期设置!$B$2,F5637,1,R5637,1,O5637,L5637,S5637,)</f>
        <v>Fetching...</v>
      </c>
      <c r="E5637" s="26">
        <f t="shared" si="176"/>
        <v>0.4035048575631528</v>
      </c>
      <c r="F5637" s="18">
        <f>[1]!b_dq_cleanprice($A5637,日期设置!B$2)</f>
        <v>100.18470000000001</v>
      </c>
      <c r="G5637" s="18" t="str">
        <f t="shared" si="177"/>
        <v>0.09 + 0</v>
      </c>
      <c r="H5637" s="27">
        <f>[1]!b_dq_pctchange($A5637,日期设置!$B$2,1)/100</f>
        <v>0</v>
      </c>
      <c r="I5637" s="26">
        <f>[1]!b_pq_pctchange(A5637,日期设置!$B$4,日期设置!$B$2,1)</f>
        <v>0</v>
      </c>
      <c r="J5637" s="26">
        <f>[1]!b_pq_pctchange(A5637,日期设置!$C$4,日期设置!$B$2,1)</f>
        <v>0</v>
      </c>
      <c r="K5637" s="52">
        <f>[1]!b_dq_amount($A5637,日期设置!B$2,2,10000)</f>
        <v>0</v>
      </c>
      <c r="L5637" s="26">
        <f>[1]!b_info_latestpar(A5637,日期设置!$B$2)</f>
        <v>100</v>
      </c>
      <c r="M5637" s="6">
        <f>[1]!b_info_outstandingbalance($A5637,日期设置!B$2)</f>
        <v>19</v>
      </c>
      <c r="N5637" s="7" t="str">
        <f>[1]!b_info_latestissurercreditrating2(A5637,日期设置!$B$2,"102","1")</f>
        <v>AA+</v>
      </c>
      <c r="O5637" s="8">
        <v>6.2</v>
      </c>
      <c r="P5637" s="9">
        <f>[1]!b_info_repurchasedate(A5637)</f>
        <v>0</v>
      </c>
      <c r="Q5637" s="8" t="s">
        <v>16083</v>
      </c>
      <c r="R5637" s="2" t="str">
        <f>IF((--IF(P5637=0,Q5637,P5637))&gt;(--日期设置!$B$2),IF(P5637=0,Q5637,P5637),Q5637)</f>
        <v>2021-04-27</v>
      </c>
      <c r="S5637" s="2" t="s">
        <v>17868</v>
      </c>
      <c r="T5637" s="8">
        <f>[1]!b_anal_ptmyear($A5637,日期设置!$B$2)</f>
        <v>9.8630136986301367E-2</v>
      </c>
      <c r="U5637" s="8">
        <f>[1]!b_anal_termifexercise($A5637,日期设置!B$2)</f>
        <v>0</v>
      </c>
      <c r="V5637" s="10">
        <f>[1]!b_dq_dirtyprice(A5637,日期设置!$B$2)</f>
        <v>105.7732</v>
      </c>
      <c r="W5637" s="11">
        <f>IF(U5637=0,ROUNDUP((Q5637-日期设置!$B$2)/365,0),ROUNDUP((R5637-日期设置!$B$2)/365,0))</f>
        <v>1</v>
      </c>
      <c r="X5637" s="18">
        <f>_xlfn.IFNA(VLOOKUP(A5637,过往入选债券!A:D,4,0),2)</f>
        <v>2</v>
      </c>
      <c r="Y5637">
        <f>_xlfn.IFNA(VLOOKUP(C5637,[2]Sheet1!$A:$A,1,0),3)</f>
        <v>3</v>
      </c>
    </row>
    <row r="5638" spans="1:25" hidden="1" x14ac:dyDescent="0.2">
      <c r="A5638" s="28" t="s">
        <v>19913</v>
      </c>
      <c r="B5638" s="28" t="s">
        <v>19914</v>
      </c>
      <c r="C5638" s="38" t="s">
        <v>19915</v>
      </c>
      <c r="D5638" s="26" t="str">
        <f>[1]!b_calc_yield(A5638,日期设置!$B$2,F5638,1,R5638,1,O5638,L5638,S5638,)</f>
        <v>Fetching...</v>
      </c>
      <c r="E5638" s="26">
        <f t="shared" si="176"/>
        <v>9.7481363339626981</v>
      </c>
      <c r="F5638" s="18">
        <f>[1]!b_dq_cleanprice($A5638,日期设置!B$2)</f>
        <v>100</v>
      </c>
      <c r="G5638" s="18" t="str">
        <f t="shared" si="177"/>
        <v>2.43 + 0</v>
      </c>
      <c r="H5638" s="27">
        <f>[1]!b_dq_pctchange($A5638,日期设置!$B$2,1)/100</f>
        <v>0</v>
      </c>
      <c r="I5638" s="26">
        <f>[1]!b_pq_pctchange(A5638,日期设置!$B$4,日期设置!$B$2,1)</f>
        <v>0</v>
      </c>
      <c r="J5638" s="26">
        <f>[1]!b_pq_pctchange(A5638,日期设置!$C$4,日期设置!$B$2,1)</f>
        <v>0</v>
      </c>
      <c r="K5638" s="52">
        <f>[1]!b_dq_amount($A5638,日期设置!B$2,2,10000)</f>
        <v>0</v>
      </c>
      <c r="L5638" s="26">
        <f>[1]!b_info_latestpar(A5638,日期设置!$B$2)</f>
        <v>100</v>
      </c>
      <c r="M5638" s="6">
        <f>[1]!b_info_outstandingbalance($A5638,日期设置!B$2)</f>
        <v>16</v>
      </c>
      <c r="N5638" s="7" t="str">
        <f>[1]!b_info_latestissurercreditrating2(A5638,日期设置!$B$2,"102","1")</f>
        <v>AA+</v>
      </c>
      <c r="O5638" s="8">
        <v>4.0999999999999996</v>
      </c>
      <c r="P5638" s="9">
        <f>[1]!b_info_repurchasedate(A5638)</f>
        <v>0</v>
      </c>
      <c r="Q5638" s="8" t="s">
        <v>16512</v>
      </c>
      <c r="R5638" s="2" t="str">
        <f>IF((--IF(P5638=0,Q5638,P5638))&gt;(--日期设置!$B$2),IF(P5638=0,Q5638,P5638),Q5638)</f>
        <v>2023-08-27</v>
      </c>
      <c r="S5638" s="31" t="s">
        <v>19227</v>
      </c>
      <c r="T5638" s="8">
        <f>[1]!b_anal_ptmyear($A5638,日期设置!$B$2)</f>
        <v>2.4328767123287669</v>
      </c>
      <c r="U5638" s="8">
        <f>[1]!b_anal_termifexercise($A5638,日期设置!B$2)</f>
        <v>0</v>
      </c>
      <c r="V5638" s="10">
        <f>[1]!b_dq_dirtyprice(A5638,日期设置!$B$2)</f>
        <v>102.3252</v>
      </c>
      <c r="W5638" s="11">
        <f>IF(U5638=0,ROUNDUP((Q5638-日期设置!$B$2)/365,0),ROUNDUP((R5638-日期设置!$B$2)/365,0))</f>
        <v>3</v>
      </c>
      <c r="X5638" s="18">
        <f>_xlfn.IFNA(VLOOKUP(A5638,过往入选债券!A:D,4,0),2)</f>
        <v>2</v>
      </c>
      <c r="Y5638">
        <f>_xlfn.IFNA(VLOOKUP(C5638,[2]Sheet1!$A:$A,1,0),3)</f>
        <v>3</v>
      </c>
    </row>
    <row r="5639" spans="1:25" hidden="1" x14ac:dyDescent="0.2">
      <c r="A5639" s="28" t="s">
        <v>20038</v>
      </c>
      <c r="B5639" s="28" t="s">
        <v>20039</v>
      </c>
      <c r="C5639" s="39" t="s">
        <v>10013</v>
      </c>
      <c r="D5639" s="26" t="str">
        <f>[1]!b_calc_yield(A5639,日期设置!$B$2,F5639,1,R5639,1,O5639,L5639,S5639,)</f>
        <v>Fetching...</v>
      </c>
      <c r="E5639" s="26">
        <f t="shared" si="176"/>
        <v>9.8325029878744132</v>
      </c>
      <c r="F5639" s="18">
        <f>[1]!b_dq_cleanprice($A5639,日期设置!B$2)</f>
        <v>100</v>
      </c>
      <c r="G5639" s="18" t="str">
        <f t="shared" si="177"/>
        <v>4.45 + 2.45</v>
      </c>
      <c r="H5639" s="27">
        <f>[1]!b_dq_pctchange($A5639,日期设置!$B$2,1)/100</f>
        <v>0</v>
      </c>
      <c r="I5639" s="26">
        <f>[1]!b_pq_pctchange(A5639,日期设置!$B$4,日期设置!$B$2,1)</f>
        <v>0</v>
      </c>
      <c r="J5639" s="26">
        <f>[1]!b_pq_pctchange(A5639,日期设置!$C$4,日期设置!$B$2,1)</f>
        <v>0</v>
      </c>
      <c r="K5639" s="52">
        <f>[1]!b_dq_amount($A5639,日期设置!B$2,2,10000)</f>
        <v>0</v>
      </c>
      <c r="L5639" s="26">
        <f>[1]!b_info_latestpar(A5639,日期设置!$B$2)</f>
        <v>100</v>
      </c>
      <c r="M5639" s="6">
        <f>[1]!b_info_outstandingbalance($A5639,日期设置!B$2)</f>
        <v>2.5</v>
      </c>
      <c r="N5639" s="7">
        <f>[1]!b_info_latestissurercreditrating2(A5639,日期设置!$B$2,"102","1")</f>
        <v>0</v>
      </c>
      <c r="O5639" s="8">
        <v>4.0999999999999996</v>
      </c>
      <c r="P5639" s="9" t="str">
        <f>[1]!b_info_repurchasedate(A5639)</f>
        <v>2023-09-03</v>
      </c>
      <c r="Q5639" s="8" t="s">
        <v>17333</v>
      </c>
      <c r="R5639" s="2" t="str">
        <f>IF((--IF(P5639=0,Q5639,P5639))&gt;(--日期设置!$B$2),IF(P5639=0,Q5639,P5639),Q5639)</f>
        <v>2023-09-03</v>
      </c>
      <c r="S5639" s="31" t="s">
        <v>17563</v>
      </c>
      <c r="T5639" s="8">
        <f>[1]!b_anal_ptmyear($A5639,日期设置!$B$2)</f>
        <v>4.4520547945205475</v>
      </c>
      <c r="U5639" s="8">
        <f>[1]!b_anal_termifexercise($A5639,日期设置!B$2)</f>
        <v>2.452054794520548</v>
      </c>
      <c r="V5639" s="10">
        <f>[1]!b_dq_dirtyprice(A5639,日期设置!$B$2)</f>
        <v>102.2466</v>
      </c>
      <c r="W5639" s="11">
        <f>IF(U5639=0,ROUNDUP((Q5639-日期设置!$B$2)/365,0),ROUNDUP((R5639-日期设置!$B$2)/365,0))</f>
        <v>3</v>
      </c>
      <c r="X5639" s="18">
        <f>_xlfn.IFNA(VLOOKUP(A5639,过往入选债券!A:D,4,0),2)</f>
        <v>2</v>
      </c>
      <c r="Y5639">
        <f>_xlfn.IFNA(VLOOKUP(C5639,[2]Sheet1!$A:$A,1,0),3)</f>
        <v>3</v>
      </c>
    </row>
    <row r="5640" spans="1:25" hidden="1" x14ac:dyDescent="0.2">
      <c r="A5640" s="21" t="s">
        <v>11593</v>
      </c>
      <c r="B5640" s="21" t="s">
        <v>11594</v>
      </c>
      <c r="C5640" s="37" t="s">
        <v>11595</v>
      </c>
      <c r="D5640" s="26" t="str">
        <f>[1]!b_calc_yield(A5640,日期设置!$B$2,F5640,1,R5640,1,O5640,L5640,S5640,)</f>
        <v>Fetching...</v>
      </c>
      <c r="E5640" s="26">
        <f t="shared" si="176"/>
        <v>7.073303267927189</v>
      </c>
      <c r="F5640" s="18">
        <f>[1]!b_dq_cleanprice($A5640,日期设置!B$2)</f>
        <v>99.819199999999995</v>
      </c>
      <c r="G5640" s="18" t="str">
        <f t="shared" si="177"/>
        <v>1.74 + 0</v>
      </c>
      <c r="H5640" s="27">
        <f>[1]!b_dq_pctchange($A5640,日期设置!$B$2,1)/100</f>
        <v>0</v>
      </c>
      <c r="I5640" s="26">
        <f>[1]!b_pq_pctchange(A5640,日期设置!$B$4,日期设置!$B$2,1)</f>
        <v>0</v>
      </c>
      <c r="J5640" s="26">
        <f>[1]!b_pq_pctchange(A5640,日期设置!$C$4,日期设置!$B$2,1)</f>
        <v>0</v>
      </c>
      <c r="K5640" s="52">
        <f>[1]!b_dq_amount($A5640,日期设置!B$2,2,10000)</f>
        <v>0</v>
      </c>
      <c r="L5640" s="26">
        <f>[1]!b_info_latestpar(A5640,日期设置!$B$2)</f>
        <v>100</v>
      </c>
      <c r="M5640" s="6">
        <f>[1]!b_info_outstandingbalance($A5640,日期设置!B$2)</f>
        <v>5</v>
      </c>
      <c r="N5640" s="7" t="str">
        <f>[1]!b_info_latestissurercreditrating2(A5640,日期设置!$B$2,"102","1")</f>
        <v>AA</v>
      </c>
      <c r="O5640" s="8">
        <v>3.99</v>
      </c>
      <c r="P5640" s="9">
        <f>[1]!b_info_repurchasedate(A5640)</f>
        <v>0</v>
      </c>
      <c r="Q5640" s="8" t="s">
        <v>16359</v>
      </c>
      <c r="R5640" s="2" t="str">
        <f>IF((--IF(P5640=0,Q5640,P5640))&gt;(--日期设置!$B$2),IF(P5640=0,Q5640,P5640),Q5640)</f>
        <v>2022-12-18</v>
      </c>
      <c r="S5640" s="2" t="s">
        <v>18190</v>
      </c>
      <c r="T5640" s="8">
        <f>[1]!b_anal_ptmyear($A5640,日期设置!$B$2)</f>
        <v>1.7424657534246575</v>
      </c>
      <c r="U5640" s="8">
        <f>[1]!b_anal_termifexercise($A5640,日期设置!B$2)</f>
        <v>0</v>
      </c>
      <c r="V5640" s="10">
        <f>[1]!b_dq_dirtyprice(A5640,日期设置!$B$2)</f>
        <v>100.8468</v>
      </c>
      <c r="W5640" s="11">
        <f>IF(U5640=0,ROUNDUP((Q5640-日期设置!$B$2)/365,0),ROUNDUP((R5640-日期设置!$B$2)/365,0))</f>
        <v>2</v>
      </c>
      <c r="X5640" s="18">
        <f>_xlfn.IFNA(VLOOKUP(A5640,过往入选债券!A:D,4,0),2)</f>
        <v>2</v>
      </c>
      <c r="Y5640">
        <f>_xlfn.IFNA(VLOOKUP(C5640,[2]Sheet1!$A:$A,1,0),3)</f>
        <v>3</v>
      </c>
    </row>
    <row r="5641" spans="1:25" hidden="1" x14ac:dyDescent="0.2">
      <c r="A5641" s="21" t="s">
        <v>11502</v>
      </c>
      <c r="B5641" s="21" t="s">
        <v>11503</v>
      </c>
      <c r="C5641" s="37" t="s">
        <v>11504</v>
      </c>
      <c r="D5641" s="26" t="str">
        <f>[1]!b_calc_yield(A5641,日期设置!$B$2,F5641,1,R5641,1,O5641,L5641,S5641,)</f>
        <v>Fetching...</v>
      </c>
      <c r="E5641" s="26">
        <f t="shared" si="176"/>
        <v>10.368215481529063</v>
      </c>
      <c r="F5641" s="18">
        <f>[1]!b_dq_cleanprice($A5641,日期设置!B$2)</f>
        <v>102.66030000000001</v>
      </c>
      <c r="G5641" s="18" t="str">
        <f t="shared" si="177"/>
        <v>2.6 + 0</v>
      </c>
      <c r="H5641" s="27">
        <f>[1]!b_dq_pctchange($A5641,日期设置!$B$2,1)/100</f>
        <v>0</v>
      </c>
      <c r="I5641" s="26">
        <f>[1]!b_pq_pctchange(A5641,日期设置!$B$4,日期设置!$B$2,1)</f>
        <v>0</v>
      </c>
      <c r="J5641" s="26">
        <f>[1]!b_pq_pctchange(A5641,日期设置!$C$4,日期设置!$B$2,1)</f>
        <v>0</v>
      </c>
      <c r="K5641" s="52">
        <f>[1]!b_dq_amount($A5641,日期设置!B$2,2,10000)</f>
        <v>0</v>
      </c>
      <c r="L5641" s="26">
        <f>[1]!b_info_latestpar(A5641,日期设置!$B$2)</f>
        <v>100</v>
      </c>
      <c r="M5641" s="6">
        <f>[1]!b_info_outstandingbalance($A5641,日期设置!B$2)</f>
        <v>2</v>
      </c>
      <c r="N5641" s="7" t="str">
        <f>[1]!b_info_latestissurercreditrating2(A5641,日期设置!$B$2,"102","1")</f>
        <v>AA-</v>
      </c>
      <c r="O5641" s="8">
        <v>5.2</v>
      </c>
      <c r="P5641" s="9">
        <f>[1]!b_info_repurchasedate(A5641)</f>
        <v>0</v>
      </c>
      <c r="Q5641" s="8" t="s">
        <v>17536</v>
      </c>
      <c r="R5641" s="2" t="str">
        <f>IF((--IF(P5641=0,Q5641,P5641))&gt;(--日期设置!$B$2),IF(P5641=0,Q5641,P5641),Q5641)</f>
        <v>2023-10-27</v>
      </c>
      <c r="S5641" s="2" t="s">
        <v>18200</v>
      </c>
      <c r="T5641" s="8">
        <f>[1]!b_anal_ptmyear($A5641,日期设置!$B$2)</f>
        <v>2.6</v>
      </c>
      <c r="U5641" s="8">
        <f>[1]!b_anal_termifexercise($A5641,日期设置!B$2)</f>
        <v>0</v>
      </c>
      <c r="V5641" s="10">
        <f>[1]!b_dq_dirtyprice(A5641,日期设置!$B$2)</f>
        <v>104.7403</v>
      </c>
      <c r="W5641" s="11">
        <f>IF(U5641=0,ROUNDUP((Q5641-日期设置!$B$2)/365,0),ROUNDUP((R5641-日期设置!$B$2)/365,0))</f>
        <v>3</v>
      </c>
      <c r="X5641" s="18">
        <f>_xlfn.IFNA(VLOOKUP(A5641,过往入选债券!A:D,4,0),2)</f>
        <v>2</v>
      </c>
      <c r="Y5641">
        <f>_xlfn.IFNA(VLOOKUP(C5641,[2]Sheet1!$A:$A,1,0),3)</f>
        <v>3</v>
      </c>
    </row>
    <row r="5642" spans="1:25" hidden="1" x14ac:dyDescent="0.2">
      <c r="A5642" s="21" t="s">
        <v>12648</v>
      </c>
      <c r="B5642" s="21" t="s">
        <v>12649</v>
      </c>
      <c r="C5642" s="37" t="s">
        <v>12650</v>
      </c>
      <c r="D5642" s="26" t="str">
        <f>[1]!b_calc_yield(A5642,日期设置!$B$2,F5642,1,R5642,1,O5642,L5642,S5642,)</f>
        <v>Fetching...</v>
      </c>
      <c r="E5642" s="26">
        <f t="shared" si="176"/>
        <v>24.540638926121396</v>
      </c>
      <c r="F5642" s="18">
        <f>[1]!b_dq_cleanprice($A5642,日期设置!B$2)</f>
        <v>39.891599999999997</v>
      </c>
      <c r="G5642" s="18" t="str">
        <f t="shared" si="177"/>
        <v>1.73 + 0</v>
      </c>
      <c r="H5642" s="27">
        <f>[1]!b_dq_pctchange($A5642,日期设置!$B$2,1)/100</f>
        <v>0</v>
      </c>
      <c r="I5642" s="26">
        <f>[1]!b_pq_pctchange(A5642,日期设置!$B$4,日期设置!$B$2,1)</f>
        <v>0</v>
      </c>
      <c r="J5642" s="26">
        <f>[1]!b_pq_pctchange(A5642,日期设置!$C$4,日期设置!$B$2,1)</f>
        <v>5.0411948384182538E-2</v>
      </c>
      <c r="K5642" s="52">
        <f>[1]!b_dq_amount($A5642,日期设置!B$2,2,10000)</f>
        <v>0</v>
      </c>
      <c r="L5642" s="26">
        <f>[1]!b_info_latestpar(A5642,日期设置!$B$2)</f>
        <v>40</v>
      </c>
      <c r="M5642" s="6">
        <f>[1]!b_info_outstandingbalance($A5642,日期设置!B$2)</f>
        <v>3.6</v>
      </c>
      <c r="N5642" s="7" t="str">
        <f>[1]!b_info_latestissurercreditrating2(A5642,日期设置!$B$2,"102","1")</f>
        <v>AA</v>
      </c>
      <c r="O5642" s="8">
        <v>5.18</v>
      </c>
      <c r="P5642" s="9">
        <f>[1]!b_info_repurchasedate(A5642)</f>
        <v>0</v>
      </c>
      <c r="Q5642" s="8" t="s">
        <v>16269</v>
      </c>
      <c r="R5642" s="2" t="str">
        <f>IF((--IF(P5642=0,Q5642,P5642))&gt;(--日期设置!$B$2),IF(P5642=0,Q5642,P5642),Q5642)</f>
        <v>2022-12-16</v>
      </c>
      <c r="S5642" s="2" t="s">
        <v>18049</v>
      </c>
      <c r="T5642" s="8">
        <f>[1]!b_anal_ptmyear($A5642,日期设置!$B$2)</f>
        <v>1.736986301369863</v>
      </c>
      <c r="U5642" s="8">
        <f>[1]!b_anal_termifexercise($A5642,日期设置!B$2)</f>
        <v>0</v>
      </c>
      <c r="V5642" s="10">
        <f>[1]!b_dq_dirtyprice(A5642,日期设置!$B$2)</f>
        <v>40.436599999999999</v>
      </c>
      <c r="W5642" s="11">
        <f>IF(U5642=0,ROUNDUP((Q5642-日期设置!$B$2)/365,0),ROUNDUP((R5642-日期设置!$B$2)/365,0))</f>
        <v>2</v>
      </c>
      <c r="X5642" s="18">
        <f>_xlfn.IFNA(VLOOKUP(A5642,过往入选债券!A:D,4,0),2)</f>
        <v>2</v>
      </c>
      <c r="Y5642">
        <f>_xlfn.IFNA(VLOOKUP(C5642,[2]Sheet1!$A:$A,1,0),3)</f>
        <v>3</v>
      </c>
    </row>
    <row r="5643" spans="1:25" hidden="1" x14ac:dyDescent="0.2">
      <c r="A5643" s="21" t="s">
        <v>5293</v>
      </c>
      <c r="B5643" s="21" t="s">
        <v>5294</v>
      </c>
      <c r="C5643" s="37" t="s">
        <v>4376</v>
      </c>
      <c r="D5643" s="26" t="str">
        <f>[1]!b_calc_yield(A5643,日期设置!$B$2,F5643,1,R5643,1,O5643,L5643,S5643,)</f>
        <v>Fetching...</v>
      </c>
      <c r="E5643" s="26">
        <f t="shared" si="176"/>
        <v>1.6359531827947249</v>
      </c>
      <c r="F5643" s="18">
        <f>[1]!b_dq_cleanprice($A5643,日期设置!B$2)</f>
        <v>100.0642</v>
      </c>
      <c r="G5643" s="18" t="str">
        <f t="shared" si="177"/>
        <v>0.4 + 0</v>
      </c>
      <c r="H5643" s="27">
        <f>[1]!b_dq_pctchange($A5643,日期设置!$B$2,1)/100</f>
        <v>0</v>
      </c>
      <c r="I5643" s="26">
        <f>[1]!b_pq_pctchange(A5643,日期设置!$B$4,日期设置!$B$2,1)</f>
        <v>0</v>
      </c>
      <c r="J5643" s="26">
        <f>[1]!b_pq_pctchange(A5643,日期设置!$C$4,日期设置!$B$2,1)</f>
        <v>0</v>
      </c>
      <c r="K5643" s="52">
        <f>[1]!b_dq_amount($A5643,日期设置!B$2,2,10000)</f>
        <v>0</v>
      </c>
      <c r="L5643" s="26">
        <f>[1]!b_info_latestpar(A5643,日期设置!$B$2)</f>
        <v>100</v>
      </c>
      <c r="M5643" s="6">
        <f>[1]!b_info_outstandingbalance($A5643,日期设置!B$2)</f>
        <v>1.3</v>
      </c>
      <c r="N5643" s="7" t="str">
        <f>[1]!b_info_latestissurercreditrating2(A5643,日期设置!$B$2,"102","1")</f>
        <v>AA</v>
      </c>
      <c r="O5643" s="8">
        <v>4.3600000000000003</v>
      </c>
      <c r="P5643" s="9" t="str">
        <f>[1]!b_info_repurchasedate(A5643)</f>
        <v>2019-08-15</v>
      </c>
      <c r="Q5643" s="8" t="s">
        <v>16618</v>
      </c>
      <c r="R5643" s="2" t="str">
        <f>IF((--IF(P5643=0,Q5643,P5643))&gt;(--日期设置!$B$2),IF(P5643=0,Q5643,P5643),Q5643)</f>
        <v>2021-08-15</v>
      </c>
      <c r="S5643" s="2" t="s">
        <v>18819</v>
      </c>
      <c r="T5643" s="8">
        <f>[1]!b_anal_ptmyear($A5643,日期设置!$B$2)</f>
        <v>0.4</v>
      </c>
      <c r="U5643" s="8">
        <f>[1]!b_anal_termifexercise($A5643,日期设置!B$2)</f>
        <v>0</v>
      </c>
      <c r="V5643" s="10">
        <f>[1]!b_dq_dirtyprice(A5643,日期设置!$B$2)</f>
        <v>102.6802</v>
      </c>
      <c r="W5643" s="11">
        <f>IF(U5643=0,ROUNDUP((Q5643-日期设置!$B$2)/365,0),ROUNDUP((R5643-日期设置!$B$2)/365,0))</f>
        <v>1</v>
      </c>
      <c r="X5643" s="18">
        <f>_xlfn.IFNA(VLOOKUP(A5643,过往入选债券!A:D,4,0),2)</f>
        <v>2</v>
      </c>
      <c r="Y5643">
        <f>_xlfn.IFNA(VLOOKUP(C5643,[2]Sheet1!$A:$A,1,0),3)</f>
        <v>3</v>
      </c>
    </row>
    <row r="5644" spans="1:25" hidden="1" x14ac:dyDescent="0.2">
      <c r="A5644" s="21" t="s">
        <v>9383</v>
      </c>
      <c r="B5644" s="21" t="s">
        <v>9384</v>
      </c>
      <c r="C5644" s="37" t="s">
        <v>2240</v>
      </c>
      <c r="D5644" s="26" t="str">
        <f>[1]!b_calc_yield(A5644,日期设置!$B$2,F5644,1,R5644,1,O5644,L5644,S5644,)</f>
        <v>Fetching...</v>
      </c>
      <c r="E5644" s="26">
        <f t="shared" si="176"/>
        <v>6.5768819349734109</v>
      </c>
      <c r="F5644" s="18">
        <f>[1]!b_dq_cleanprice($A5644,日期设置!B$2)</f>
        <v>100.3832</v>
      </c>
      <c r="G5644" s="18" t="str">
        <f t="shared" si="177"/>
        <v>3.63 + 1.63</v>
      </c>
      <c r="H5644" s="27">
        <f>[1]!b_dq_pctchange($A5644,日期设置!$B$2,1)/100</f>
        <v>0</v>
      </c>
      <c r="I5644" s="26">
        <f>[1]!b_pq_pctchange(A5644,日期设置!$B$4,日期设置!$B$2,1)</f>
        <v>0</v>
      </c>
      <c r="J5644" s="26">
        <f>[1]!b_pq_pctchange(A5644,日期设置!$C$4,日期设置!$B$2,1)</f>
        <v>-3.9035115671397926E-2</v>
      </c>
      <c r="K5644" s="52">
        <f>[1]!b_dq_amount($A5644,日期设置!B$2,2,10000)</f>
        <v>0</v>
      </c>
      <c r="L5644" s="26">
        <f>[1]!b_info_latestpar(A5644,日期设置!$B$2)</f>
        <v>100</v>
      </c>
      <c r="M5644" s="6">
        <f>[1]!b_info_outstandingbalance($A5644,日期设置!B$2)</f>
        <v>7</v>
      </c>
      <c r="N5644" s="7" t="str">
        <f>[1]!b_info_latestissurercreditrating2(A5644,日期设置!$B$2,"102","1")</f>
        <v>AA+</v>
      </c>
      <c r="O5644" s="8">
        <v>4.3499999999999996</v>
      </c>
      <c r="P5644" s="9" t="str">
        <f>[1]!b_info_repurchasedate(A5644)</f>
        <v>2022-11-07</v>
      </c>
      <c r="Q5644" s="8" t="s">
        <v>16312</v>
      </c>
      <c r="R5644" s="2" t="str">
        <f>IF((--IF(P5644=0,Q5644,P5644))&gt;(--日期设置!$B$2),IF(P5644=0,Q5644,P5644),Q5644)</f>
        <v>2022-11-07</v>
      </c>
      <c r="S5644" s="2" t="s">
        <v>18208</v>
      </c>
      <c r="T5644" s="8">
        <f>[1]!b_anal_ptmyear($A5644,日期设置!$B$2)</f>
        <v>3.6301369863013697</v>
      </c>
      <c r="U5644" s="8">
        <f>[1]!b_anal_termifexercise($A5644,日期设置!B$2)</f>
        <v>1.6301369863013699</v>
      </c>
      <c r="V5644" s="10">
        <f>[1]!b_dq_dirtyprice(A5644,日期设置!$B$2)</f>
        <v>101.99209999999999</v>
      </c>
      <c r="W5644" s="11">
        <f>IF(U5644=0,ROUNDUP((Q5644-日期设置!$B$2)/365,0),ROUNDUP((R5644-日期设置!$B$2)/365,0))</f>
        <v>2</v>
      </c>
      <c r="X5644" s="18">
        <f>_xlfn.IFNA(VLOOKUP(A5644,过往入选债券!A:D,4,0),2)</f>
        <v>2</v>
      </c>
      <c r="Y5644">
        <f>_xlfn.IFNA(VLOOKUP(C5644,[2]Sheet1!$A:$A,1,0),3)</f>
        <v>3</v>
      </c>
    </row>
    <row r="5645" spans="1:25" hidden="1" x14ac:dyDescent="0.2">
      <c r="A5645" s="21" t="s">
        <v>8597</v>
      </c>
      <c r="B5645" s="21" t="s">
        <v>8598</v>
      </c>
      <c r="C5645" s="37" t="s">
        <v>20</v>
      </c>
      <c r="D5645" s="26" t="str">
        <f>[1]!b_calc_yield(A5645,日期设置!$B$2,F5645,1,R5645,1,O5645,L5645,S5645,)</f>
        <v>Fetching...</v>
      </c>
      <c r="E5645" s="26">
        <f t="shared" si="176"/>
        <v>12.182650418018826</v>
      </c>
      <c r="F5645" s="18">
        <f>[1]!b_dq_cleanprice($A5645,日期设置!B$2)</f>
        <v>102.55840000000001</v>
      </c>
      <c r="G5645" s="18" t="str">
        <f t="shared" si="177"/>
        <v>3.12 + 0</v>
      </c>
      <c r="H5645" s="27">
        <f>[1]!b_dq_pctchange($A5645,日期设置!$B$2,1)/100</f>
        <v>0</v>
      </c>
      <c r="I5645" s="26">
        <f>[1]!b_pq_pctchange(A5645,日期设置!$B$4,日期设置!$B$2,1)</f>
        <v>0</v>
      </c>
      <c r="J5645" s="26">
        <f>[1]!b_pq_pctchange(A5645,日期设置!$C$4,日期设置!$B$2,1)</f>
        <v>0.21663782396736719</v>
      </c>
      <c r="K5645" s="52">
        <f>[1]!b_dq_amount($A5645,日期设置!B$2,2,10000)</f>
        <v>0</v>
      </c>
      <c r="L5645" s="26">
        <f>[1]!b_info_latestpar(A5645,日期设置!$B$2)</f>
        <v>100</v>
      </c>
      <c r="M5645" s="6">
        <f>[1]!b_info_outstandingbalance($A5645,日期设置!B$2)</f>
        <v>10</v>
      </c>
      <c r="N5645" s="7" t="str">
        <f>[1]!b_info_latestissurercreditrating2(A5645,日期设置!$B$2,"102","1")</f>
        <v>AA+</v>
      </c>
      <c r="O5645" s="8">
        <v>4.9800000000000004</v>
      </c>
      <c r="P5645" s="9">
        <f>[1]!b_info_repurchasedate(A5645)</f>
        <v>0</v>
      </c>
      <c r="Q5645" s="8" t="s">
        <v>16648</v>
      </c>
      <c r="R5645" s="2" t="str">
        <f>IF((--IF(P5645=0,Q5645,P5645))&gt;(--日期设置!$B$2),IF(P5645=0,Q5645,P5645),Q5645)</f>
        <v>2024-05-08</v>
      </c>
      <c r="S5645" s="2" t="s">
        <v>18299</v>
      </c>
      <c r="T5645" s="8">
        <f>[1]!b_anal_ptmyear($A5645,日期设置!$B$2)</f>
        <v>3.128767123287671</v>
      </c>
      <c r="U5645" s="8">
        <f>[1]!b_anal_termifexercise($A5645,日期设置!B$2)</f>
        <v>0</v>
      </c>
      <c r="V5645" s="10">
        <f>[1]!b_dq_dirtyprice(A5645,日期设置!$B$2)</f>
        <v>106.89709999999999</v>
      </c>
      <c r="W5645" s="11">
        <f>IF(U5645=0,ROUNDUP((Q5645-日期设置!$B$2)/365,0),ROUNDUP((R5645-日期设置!$B$2)/365,0))</f>
        <v>4</v>
      </c>
      <c r="X5645" s="18">
        <f>_xlfn.IFNA(VLOOKUP(A5645,过往入选债券!A:D,4,0),2)</f>
        <v>2</v>
      </c>
      <c r="Y5645">
        <f>_xlfn.IFNA(VLOOKUP(C5645,[2]Sheet1!$A:$A,1,0),3)</f>
        <v>3</v>
      </c>
    </row>
    <row r="5646" spans="1:25" hidden="1" x14ac:dyDescent="0.2">
      <c r="A5646" s="21" t="s">
        <v>7276</v>
      </c>
      <c r="B5646" s="21" t="s">
        <v>7277</v>
      </c>
      <c r="C5646" s="37" t="s">
        <v>1786</v>
      </c>
      <c r="D5646" s="26" t="str">
        <f>[1]!b_calc_yield(A5646,日期设置!$B$2,F5646,1,R5646,1,O5646,L5646,S5646,)</f>
        <v>Fetching...</v>
      </c>
      <c r="E5646" s="26">
        <f t="shared" si="176"/>
        <v>9.7752921871337328</v>
      </c>
      <c r="F5646" s="18">
        <f>[1]!b_dq_cleanprice($A5646,日期设置!B$2)</f>
        <v>101.8634</v>
      </c>
      <c r="G5646" s="18" t="str">
        <f t="shared" si="177"/>
        <v>2.46 + 0</v>
      </c>
      <c r="H5646" s="27">
        <f>[1]!b_dq_pctchange($A5646,日期设置!$B$2,1)/100</f>
        <v>0</v>
      </c>
      <c r="I5646" s="26">
        <f>[1]!b_pq_pctchange(A5646,日期设置!$B$4,日期设置!$B$2,1)</f>
        <v>0</v>
      </c>
      <c r="J5646" s="26">
        <f>[1]!b_pq_pctchange(A5646,日期设置!$C$4,日期设置!$B$2,1)</f>
        <v>0.16037317490705535</v>
      </c>
      <c r="K5646" s="52">
        <f>[1]!b_dq_amount($A5646,日期设置!B$2,2,10000)</f>
        <v>0</v>
      </c>
      <c r="L5646" s="26">
        <f>[1]!b_info_latestpar(A5646,日期设置!$B$2)</f>
        <v>100</v>
      </c>
      <c r="M5646" s="6">
        <f>[1]!b_info_outstandingbalance($A5646,日期设置!B$2)</f>
        <v>25</v>
      </c>
      <c r="N5646" s="7" t="str">
        <f>[1]!b_info_latestissurercreditrating2(A5646,日期设置!$B$2,"102","1")</f>
        <v>AAA</v>
      </c>
      <c r="O5646" s="8">
        <v>4.91</v>
      </c>
      <c r="P5646" s="9">
        <f>[1]!b_info_repurchasedate(A5646)</f>
        <v>0</v>
      </c>
      <c r="Q5646" s="8" t="s">
        <v>16128</v>
      </c>
      <c r="R5646" s="2" t="str">
        <f>IF((--IF(P5646=0,Q5646,P5646))&gt;(--日期设置!$B$2),IF(P5646=0,Q5646,P5646),Q5646)</f>
        <v>2023-09-06</v>
      </c>
      <c r="S5646" s="2" t="s">
        <v>17914</v>
      </c>
      <c r="T5646" s="8">
        <f>[1]!b_anal_ptmyear($A5646,日期设置!$B$2)</f>
        <v>2.4602739726027396</v>
      </c>
      <c r="U5646" s="8">
        <f>[1]!b_anal_termifexercise($A5646,日期设置!B$2)</f>
        <v>0</v>
      </c>
      <c r="V5646" s="10">
        <f>[1]!b_dq_dirtyprice(A5646,日期设置!$B$2)</f>
        <v>104.51349999999999</v>
      </c>
      <c r="W5646" s="11">
        <f>IF(U5646=0,ROUNDUP((Q5646-日期设置!$B$2)/365,0),ROUNDUP((R5646-日期设置!$B$2)/365,0))</f>
        <v>3</v>
      </c>
      <c r="X5646" s="18">
        <f>_xlfn.IFNA(VLOOKUP(A5646,过往入选债券!A:D,4,0),2)</f>
        <v>2</v>
      </c>
      <c r="Y5646" t="str">
        <f>_xlfn.IFNA(VLOOKUP(C5646,[2]Sheet1!$A:$A,1,0),3)</f>
        <v>陕西煤业化工集团有限责任公司</v>
      </c>
    </row>
    <row r="5647" spans="1:25" hidden="1" x14ac:dyDescent="0.2">
      <c r="A5647" s="21" t="s">
        <v>4663</v>
      </c>
      <c r="B5647" s="21" t="s">
        <v>4664</v>
      </c>
      <c r="C5647" s="37" t="s">
        <v>62</v>
      </c>
      <c r="D5647" s="26" t="str">
        <f>[1]!b_calc_yield(A5647,日期设置!$B$2,F5647,1,R5647,1,O5647,L5647,S5647,)</f>
        <v>Fetching...</v>
      </c>
      <c r="E5647" s="26">
        <f t="shared" si="176"/>
        <v>9.0163934426229488</v>
      </c>
      <c r="F5647" s="18">
        <f>[1]!b_dq_cleanprice($A5647,日期设置!B$2)</f>
        <v>100.54179999999999</v>
      </c>
      <c r="G5647" s="18" t="str">
        <f t="shared" si="177"/>
        <v>4.27 + 2.27</v>
      </c>
      <c r="H5647" s="27">
        <f>[1]!b_dq_pctchange($A5647,日期设置!$B$2,1)/100</f>
        <v>0</v>
      </c>
      <c r="I5647" s="26">
        <f>[1]!b_pq_pctchange(A5647,日期设置!$B$4,日期设置!$B$2,1)</f>
        <v>0</v>
      </c>
      <c r="J5647" s="26">
        <f>[1]!b_pq_pctchange(A5647,日期设置!$C$4,日期设置!$B$2,1)</f>
        <v>0.53044006027317847</v>
      </c>
      <c r="K5647" s="52">
        <f>[1]!b_dq_amount($A5647,日期设置!B$2,2,10000)</f>
        <v>0</v>
      </c>
      <c r="L5647" s="26">
        <f>[1]!b_info_latestpar(A5647,日期设置!$B$2)</f>
        <v>100</v>
      </c>
      <c r="M5647" s="6">
        <f>[1]!b_info_outstandingbalance($A5647,日期设置!B$2)</f>
        <v>5</v>
      </c>
      <c r="N5647" s="7">
        <f>[1]!b_info_latestissurercreditrating2(A5647,日期设置!$B$2,"102","1")</f>
        <v>0</v>
      </c>
      <c r="O5647" s="8">
        <v>4.3499999999999996</v>
      </c>
      <c r="P5647" s="9" t="str">
        <f>[1]!b_info_repurchasedate(A5647)</f>
        <v>2023-06-30</v>
      </c>
      <c r="Q5647" s="8" t="s">
        <v>16652</v>
      </c>
      <c r="R5647" s="2" t="str">
        <f>IF((--IF(P5647=0,Q5647,P5647))&gt;(--日期设置!$B$2),IF(P5647=0,Q5647,P5647),Q5647)</f>
        <v>2023-06-30</v>
      </c>
      <c r="S5647" s="2" t="s">
        <v>18395</v>
      </c>
      <c r="T5647" s="8">
        <f>[1]!b_anal_ptmyear($A5647,日期设置!$B$2)</f>
        <v>4.2739726027397262</v>
      </c>
      <c r="U5647" s="8">
        <f>[1]!b_anal_termifexercise($A5647,日期设置!B$2)</f>
        <v>2.2739726027397262</v>
      </c>
      <c r="V5647" s="10">
        <f>[1]!b_dq_dirtyprice(A5647,日期设置!$B$2)</f>
        <v>103.7</v>
      </c>
      <c r="W5647" s="11">
        <f>IF(U5647=0,ROUNDUP((Q5647-日期设置!$B$2)/365,0),ROUNDUP((R5647-日期设置!$B$2)/365,0))</f>
        <v>3</v>
      </c>
      <c r="X5647" s="18">
        <f>_xlfn.IFNA(VLOOKUP(A5647,过往入选债券!A:D,4,0),2)</f>
        <v>2</v>
      </c>
      <c r="Y5647">
        <f>_xlfn.IFNA(VLOOKUP(C5647,[2]Sheet1!$A:$A,1,0),3)</f>
        <v>3</v>
      </c>
    </row>
    <row r="5648" spans="1:25" hidden="1" x14ac:dyDescent="0.2">
      <c r="A5648" s="21" t="s">
        <v>3808</v>
      </c>
      <c r="B5648" s="21" t="s">
        <v>3809</v>
      </c>
      <c r="C5648" s="37" t="s">
        <v>1570</v>
      </c>
      <c r="D5648" s="26" t="str">
        <f>[1]!b_calc_yield(A5648,日期设置!$B$2,F5648,1,R5648,1,O5648,L5648,S5648,)</f>
        <v>Fetching...</v>
      </c>
      <c r="E5648" s="26">
        <f t="shared" si="176"/>
        <v>7.3300607371661552</v>
      </c>
      <c r="F5648" s="18">
        <f>[1]!b_dq_cleanprice($A5648,日期设置!B$2)</f>
        <v>100.1465</v>
      </c>
      <c r="G5648" s="18" t="str">
        <f t="shared" si="177"/>
        <v>1.80 + 0</v>
      </c>
      <c r="H5648" s="27">
        <f>[1]!b_dq_pctchange($A5648,日期设置!$B$2,1)/100</f>
        <v>0</v>
      </c>
      <c r="I5648" s="26">
        <f>[1]!b_pq_pctchange(A5648,日期设置!$B$4,日期设置!$B$2,1)</f>
        <v>0</v>
      </c>
      <c r="J5648" s="26">
        <f>[1]!b_pq_pctchange(A5648,日期设置!$C$4,日期设置!$B$2,1)</f>
        <v>0</v>
      </c>
      <c r="K5648" s="52">
        <f>[1]!b_dq_amount($A5648,日期设置!B$2,2,10000)</f>
        <v>0</v>
      </c>
      <c r="L5648" s="26">
        <f>[1]!b_info_latestpar(A5648,日期设置!$B$2)</f>
        <v>100</v>
      </c>
      <c r="M5648" s="6">
        <f>[1]!b_info_outstandingbalance($A5648,日期设置!B$2)</f>
        <v>10</v>
      </c>
      <c r="N5648" s="7">
        <f>[1]!b_info_latestissurercreditrating2(A5648,日期设置!$B$2,"102","1")</f>
        <v>0</v>
      </c>
      <c r="O5648" s="8">
        <v>4.18</v>
      </c>
      <c r="P5648" s="9">
        <f>[1]!b_info_repurchasedate(A5648)</f>
        <v>0</v>
      </c>
      <c r="Q5648" s="8" t="s">
        <v>16015</v>
      </c>
      <c r="R5648" s="2" t="str">
        <f>IF((--IF(P5648=0,Q5648,P5648))&gt;(--日期设置!$B$2),IF(P5648=0,Q5648,P5648),Q5648)</f>
        <v>2023-01-10</v>
      </c>
      <c r="S5648" s="2" t="s">
        <v>17802</v>
      </c>
      <c r="T5648" s="8">
        <f>[1]!b_anal_ptmyear($A5648,日期设置!$B$2)</f>
        <v>1.8054794520547945</v>
      </c>
      <c r="U5648" s="8">
        <f>[1]!b_anal_termifexercise($A5648,日期设置!B$2)</f>
        <v>0</v>
      </c>
      <c r="V5648" s="10">
        <f>[1]!b_dq_dirtyprice(A5648,日期设置!$B$2)</f>
        <v>100.95959999999999</v>
      </c>
      <c r="W5648" s="11">
        <f>IF(U5648=0,ROUNDUP((Q5648-日期设置!$B$2)/365,0),ROUNDUP((R5648-日期设置!$B$2)/365,0))</f>
        <v>2</v>
      </c>
      <c r="X5648" s="18">
        <f>_xlfn.IFNA(VLOOKUP(A5648,过往入选债券!A:D,4,0),2)</f>
        <v>2</v>
      </c>
      <c r="Y5648">
        <f>_xlfn.IFNA(VLOOKUP(C5648,[2]Sheet1!$A:$A,1,0),3)</f>
        <v>3</v>
      </c>
    </row>
    <row r="5649" spans="1:25" hidden="1" x14ac:dyDescent="0.2">
      <c r="A5649" s="21" t="s">
        <v>13004</v>
      </c>
      <c r="B5649" s="21" t="s">
        <v>13005</v>
      </c>
      <c r="C5649" s="37" t="s">
        <v>12093</v>
      </c>
      <c r="D5649" s="26" t="str">
        <f>[1]!b_calc_yield(A5649,日期设置!$B$2,F5649,1,R5649,1,O5649,L5649,S5649,)</f>
        <v>Fetching...</v>
      </c>
      <c r="E5649" s="26">
        <f t="shared" si="176"/>
        <v>20.213539772432053</v>
      </c>
      <c r="F5649" s="18">
        <f>[1]!b_dq_cleanprice($A5649,日期设置!B$2)</f>
        <v>58.851599999999998</v>
      </c>
      <c r="G5649" s="18" t="str">
        <f t="shared" si="177"/>
        <v>2.02 + 0</v>
      </c>
      <c r="H5649" s="27">
        <f>[1]!b_dq_pctchange($A5649,日期设置!$B$2,1)/100</f>
        <v>0</v>
      </c>
      <c r="I5649" s="26">
        <f>[1]!b_pq_pctchange(A5649,日期设置!$B$4,日期设置!$B$2,1)</f>
        <v>0</v>
      </c>
      <c r="J5649" s="26">
        <f>[1]!b_pq_pctchange(A5649,日期设置!$C$4,日期设置!$B$2,1)</f>
        <v>0</v>
      </c>
      <c r="K5649" s="52">
        <f>[1]!b_dq_amount($A5649,日期设置!B$2,2,10000)</f>
        <v>0</v>
      </c>
      <c r="L5649" s="26">
        <f>[1]!b_info_latestpar(A5649,日期设置!$B$2)</f>
        <v>60</v>
      </c>
      <c r="M5649" s="6">
        <f>[1]!b_info_outstandingbalance($A5649,日期设置!B$2)</f>
        <v>4.08</v>
      </c>
      <c r="N5649" s="7" t="str">
        <f>[1]!b_info_latestissurercreditrating2(A5649,日期设置!$B$2,"102","1")</f>
        <v>AA</v>
      </c>
      <c r="O5649" s="8">
        <v>4.68</v>
      </c>
      <c r="P5649" s="9">
        <f>[1]!b_info_repurchasedate(A5649)</f>
        <v>0</v>
      </c>
      <c r="Q5649" s="8" t="s">
        <v>17179</v>
      </c>
      <c r="R5649" s="2" t="str">
        <f>IF((--IF(P5649=0,Q5649,P5649))&gt;(--日期设置!$B$2),IF(P5649=0,Q5649,P5649),Q5649)</f>
        <v>2023-03-31</v>
      </c>
      <c r="S5649" s="2" t="s">
        <v>18816</v>
      </c>
      <c r="T5649" s="8">
        <f>[1]!b_anal_ptmyear($A5649,日期设置!$B$2)</f>
        <v>2.0246575342465754</v>
      </c>
      <c r="U5649" s="8">
        <f>[1]!b_anal_termifexercise($A5649,日期设置!B$2)</f>
        <v>0</v>
      </c>
      <c r="V5649" s="10">
        <f>[1]!b_dq_dirtyprice(A5649,日期设置!$B$2)</f>
        <v>61.590400000000002</v>
      </c>
      <c r="W5649" s="11">
        <f>IF(U5649=0,ROUNDUP((Q5649-日期设置!$B$2)/365,0),ROUNDUP((R5649-日期设置!$B$2)/365,0))</f>
        <v>3</v>
      </c>
      <c r="X5649" s="18">
        <f>_xlfn.IFNA(VLOOKUP(A5649,过往入选债券!A:D,4,0),2)</f>
        <v>2</v>
      </c>
      <c r="Y5649">
        <f>_xlfn.IFNA(VLOOKUP(C5649,[2]Sheet1!$A:$A,1,0),3)</f>
        <v>3</v>
      </c>
    </row>
    <row r="5650" spans="1:25" hidden="1" x14ac:dyDescent="0.2">
      <c r="A5650" s="21" t="s">
        <v>8310</v>
      </c>
      <c r="B5650" s="21" t="s">
        <v>8311</v>
      </c>
      <c r="C5650" s="37" t="s">
        <v>330</v>
      </c>
      <c r="D5650" s="26" t="str">
        <f>[1]!b_calc_yield(A5650,日期设置!$B$2,F5650,1,R5650,1,O5650,L5650,S5650,)</f>
        <v>Fetching...</v>
      </c>
      <c r="E5650" s="26">
        <f t="shared" si="176"/>
        <v>4.0298319729068499</v>
      </c>
      <c r="F5650" s="18">
        <f>[1]!b_dq_cleanprice($A5650,日期设置!B$2)</f>
        <v>100.9033</v>
      </c>
      <c r="G5650" s="18" t="str">
        <f t="shared" si="177"/>
        <v>1.03 + 0</v>
      </c>
      <c r="H5650" s="27">
        <f>[1]!b_dq_pctchange($A5650,日期设置!$B$2,1)/100</f>
        <v>0</v>
      </c>
      <c r="I5650" s="26">
        <f>[1]!b_pq_pctchange(A5650,日期设置!$B$4,日期设置!$B$2,1)</f>
        <v>0</v>
      </c>
      <c r="J5650" s="26">
        <f>[1]!b_pq_pctchange(A5650,日期设置!$C$4,日期设置!$B$2,1)</f>
        <v>0</v>
      </c>
      <c r="K5650" s="52">
        <f>[1]!b_dq_amount($A5650,日期设置!B$2,2,10000)</f>
        <v>0</v>
      </c>
      <c r="L5650" s="26">
        <f>[1]!b_info_latestpar(A5650,日期设置!$B$2)</f>
        <v>100</v>
      </c>
      <c r="M5650" s="6">
        <f>[1]!b_info_outstandingbalance($A5650,日期设置!B$2)</f>
        <v>5</v>
      </c>
      <c r="N5650" s="7" t="str">
        <f>[1]!b_info_latestissurercreditrating2(A5650,日期设置!$B$2,"102","1")</f>
        <v>AA+</v>
      </c>
      <c r="O5650" s="8">
        <v>5</v>
      </c>
      <c r="P5650" s="9">
        <f>[1]!b_info_repurchasedate(A5650)</f>
        <v>0</v>
      </c>
      <c r="Q5650" s="8" t="s">
        <v>16094</v>
      </c>
      <c r="R5650" s="2" t="str">
        <f>IF((--IF(P5650=0,Q5650,P5650))&gt;(--日期设置!$B$2),IF(P5650=0,Q5650,P5650),Q5650)</f>
        <v>2022-04-03</v>
      </c>
      <c r="S5650" s="2" t="s">
        <v>17879</v>
      </c>
      <c r="T5650" s="8">
        <f>[1]!b_anal_ptmyear($A5650,日期设置!$B$2)</f>
        <v>1.0328767123287672</v>
      </c>
      <c r="U5650" s="8">
        <f>[1]!b_anal_termifexercise($A5650,日期设置!B$2)</f>
        <v>0</v>
      </c>
      <c r="V5650" s="10">
        <f>[1]!b_dq_dirtyprice(A5650,日期设置!$B$2)</f>
        <v>105.7389</v>
      </c>
      <c r="W5650" s="11">
        <f>IF(U5650=0,ROUNDUP((Q5650-日期设置!$B$2)/365,0),ROUNDUP((R5650-日期设置!$B$2)/365,0))</f>
        <v>2</v>
      </c>
      <c r="X5650" s="18">
        <f>_xlfn.IFNA(VLOOKUP(A5650,过往入选债券!A:D,4,0),2)</f>
        <v>2</v>
      </c>
      <c r="Y5650">
        <f>_xlfn.IFNA(VLOOKUP(C5650,[2]Sheet1!$A:$A,1,0),3)</f>
        <v>3</v>
      </c>
    </row>
    <row r="5651" spans="1:25" hidden="1" x14ac:dyDescent="0.2">
      <c r="A5651" s="28" t="s">
        <v>21482</v>
      </c>
      <c r="B5651" s="28" t="s">
        <v>21483</v>
      </c>
      <c r="C5651" s="39" t="s">
        <v>21707</v>
      </c>
      <c r="D5651" s="26" t="str">
        <f>[1]!b_calc_yield(A5651,日期设置!$B$2,F5651,1,R5651,1,O5651,L5651,S5651,)</f>
        <v>Fetching...</v>
      </c>
      <c r="E5651" s="26">
        <f t="shared" si="176"/>
        <v>10.72701206658213</v>
      </c>
      <c r="F5651" s="18">
        <f>[1]!b_dq_cleanprice($A5651,日期设置!B$2)</f>
        <v>100.01649999999999</v>
      </c>
      <c r="G5651" s="18" t="str">
        <f t="shared" si="177"/>
        <v>4.65 + 2.65</v>
      </c>
      <c r="H5651" s="27">
        <f>[1]!b_dq_pctchange($A5651,日期设置!$B$2,1)/100</f>
        <v>0</v>
      </c>
      <c r="I5651" s="26">
        <f>[1]!b_pq_pctchange(A5651,日期设置!$B$4,日期设置!$B$2,1)</f>
        <v>0</v>
      </c>
      <c r="J5651" s="26">
        <f>[1]!b_pq_pctchange(A5651,日期设置!$C$4,日期设置!$B$2,1)</f>
        <v>0</v>
      </c>
      <c r="K5651" s="52">
        <f>[1]!b_dq_amount($A5651,日期设置!B$2,2,10000)</f>
        <v>0</v>
      </c>
      <c r="L5651" s="26">
        <f>[1]!b_info_latestpar(A5651,日期设置!$B$2)</f>
        <v>100</v>
      </c>
      <c r="M5651" s="6">
        <f>[1]!b_info_outstandingbalance($A5651,日期设置!B$2)</f>
        <v>8.5</v>
      </c>
      <c r="N5651" s="7" t="str">
        <f>[1]!b_info_latestissurercreditrating2(A5651,日期设置!$B$2,"102","1")</f>
        <v>AA+</v>
      </c>
      <c r="O5651" s="43">
        <v>4.0999999999999996</v>
      </c>
      <c r="P5651" s="9" t="str">
        <f>[1]!b_info_repurchasedate(A5651)</f>
        <v>2023-11-17</v>
      </c>
      <c r="Q5651" s="31" t="s">
        <v>17701</v>
      </c>
      <c r="R5651" s="2" t="str">
        <f>IF((--IF(P5651=0,Q5651,P5651))&gt;(--日期设置!$B$2),IF(P5651=0,Q5651,P5651),Q5651)</f>
        <v>2023-11-17</v>
      </c>
      <c r="S5651" s="31" t="s">
        <v>16098</v>
      </c>
      <c r="T5651" s="8">
        <f>[1]!b_anal_ptmyear($A5651,日期设置!$B$2)</f>
        <v>4.6575342465753424</v>
      </c>
      <c r="U5651" s="8">
        <f>[1]!b_anal_termifexercise($A5651,日期设置!B$2)</f>
        <v>2.6575342465753424</v>
      </c>
      <c r="V5651" s="10">
        <f>[1]!b_dq_dirtyprice(A5651,日期设置!$B$2)</f>
        <v>101.42059999999999</v>
      </c>
      <c r="W5651" s="11">
        <f>IF(U5651=0,ROUNDUP((Q5651-日期设置!$B$2)/365,0),ROUNDUP((R5651-日期设置!$B$2)/365,0))</f>
        <v>3</v>
      </c>
      <c r="X5651" s="18">
        <f>_xlfn.IFNA(VLOOKUP(A5651,过往入选债券!A:D,4,0),2)</f>
        <v>2</v>
      </c>
      <c r="Y5651">
        <f>_xlfn.IFNA(VLOOKUP(C5651,[2]Sheet1!$A:$A,1,0),3)</f>
        <v>3</v>
      </c>
    </row>
    <row r="5652" spans="1:25" hidden="1" x14ac:dyDescent="0.2">
      <c r="A5652" s="28" t="s">
        <v>22400</v>
      </c>
      <c r="B5652" s="28" t="s">
        <v>22401</v>
      </c>
      <c r="C5652" s="39" t="s">
        <v>19764</v>
      </c>
      <c r="D5652" s="26">
        <f>[1]!b_calc_yield(A5652,日期设置!$B$2,F5652,1,R5652,1,O5652,L5652,S5652,)</f>
        <v>4.0852279547119492</v>
      </c>
      <c r="E5652" s="26">
        <f t="shared" si="176"/>
        <v>11.652887419717084</v>
      </c>
      <c r="F5652" s="18">
        <f>[1]!b_dq_cleanprice($A5652,日期设置!B$2)</f>
        <v>100.6673</v>
      </c>
      <c r="G5652" s="18" t="str">
        <f t="shared" si="177"/>
        <v>8.86 + 2.86</v>
      </c>
      <c r="H5652" s="27">
        <f>[1]!b_dq_pctchange($A5652,日期设置!$B$2,1)/100</f>
        <v>0</v>
      </c>
      <c r="I5652" s="26">
        <f>[1]!b_pq_pctchange(A5652,日期设置!$B$4,日期设置!$B$2,1)</f>
        <v>0</v>
      </c>
      <c r="J5652" s="26">
        <f>[1]!b_pq_pctchange(A5652,日期设置!$C$4,日期设置!$B$2,1)</f>
        <v>0.66729999999999734</v>
      </c>
      <c r="K5652" s="52">
        <f>[1]!b_dq_amount($A5652,日期设置!B$2,2,10000)</f>
        <v>0</v>
      </c>
      <c r="L5652" s="26">
        <f>[1]!b_info_latestpar(A5652,日期设置!$B$2)</f>
        <v>100</v>
      </c>
      <c r="M5652" s="6">
        <f>[1]!b_info_outstandingbalance($A5652,日期设置!B$2)</f>
        <v>30</v>
      </c>
      <c r="N5652" s="7" t="str">
        <f>[1]!b_info_latestissurercreditrating2(A5652,日期设置!$B$2,"102","1")</f>
        <v>AAA</v>
      </c>
      <c r="O5652" s="43">
        <v>4.3499999999999996</v>
      </c>
      <c r="P5652" s="9" t="str">
        <f>[1]!b_info_repurchasedate(A5652)</f>
        <v>2024-02-01</v>
      </c>
      <c r="Q5652" s="31" t="s">
        <v>23442</v>
      </c>
      <c r="R5652" s="2" t="str">
        <f>IF((--IF(P5652=0,Q5652,P5652))&gt;(--日期设置!$B$2),IF(P5652=0,Q5652,P5652),Q5652)</f>
        <v>2024-02-01</v>
      </c>
      <c r="S5652" s="2" t="s">
        <v>23142</v>
      </c>
      <c r="T5652" s="8">
        <f>[1]!b_anal_ptmyear($A5652,日期设置!$B$2)</f>
        <v>8.8657534246575338</v>
      </c>
      <c r="U5652" s="8">
        <f>[1]!b_anal_termifexercise($A5652,日期设置!B$2)</f>
        <v>2.8657534246575342</v>
      </c>
      <c r="V5652" s="10">
        <f>[1]!b_dq_dirtyprice(A5652,日期设置!$B$2)</f>
        <v>101.2513</v>
      </c>
      <c r="W5652" s="11">
        <f>IF(U5652=0,ROUNDUP((Q5652-日期设置!$B$2)/365,0),ROUNDUP((R5652-日期设置!$B$2)/365,0))</f>
        <v>3</v>
      </c>
      <c r="X5652" s="18">
        <f>_xlfn.IFNA(VLOOKUP(A5652,过往入选债券!A:D,4,0),2)</f>
        <v>2</v>
      </c>
      <c r="Y5652">
        <f>_xlfn.IFNA(VLOOKUP(C5652,[2]Sheet1!$A:$A,1,0),3)</f>
        <v>3</v>
      </c>
    </row>
    <row r="5653" spans="1:25" hidden="1" x14ac:dyDescent="0.2">
      <c r="A5653" s="21" t="s">
        <v>6350</v>
      </c>
      <c r="B5653" s="21" t="s">
        <v>6351</v>
      </c>
      <c r="C5653" s="37" t="s">
        <v>350</v>
      </c>
      <c r="D5653" s="26" t="str">
        <f>[1]!b_calc_yield(A5653,日期设置!$B$2,F5653,1,R5653,1,O5653,L5653,S5653,)</f>
        <v>Fetching...</v>
      </c>
      <c r="E5653" s="26">
        <f t="shared" si="176"/>
        <v>7.97885222692023</v>
      </c>
      <c r="F5653" s="18">
        <f>[1]!b_dq_cleanprice($A5653,日期设置!B$2)</f>
        <v>104.30710000000001</v>
      </c>
      <c r="G5653" s="18" t="str">
        <f t="shared" si="177"/>
        <v>1.97 + 0</v>
      </c>
      <c r="H5653" s="27">
        <f>[1]!b_dq_pctchange($A5653,日期设置!$B$2,1)/100</f>
        <v>0</v>
      </c>
      <c r="I5653" s="26">
        <f>[1]!b_pq_pctchange(A5653,日期设置!$B$4,日期设置!$B$2,1)</f>
        <v>-0.67825563657762189</v>
      </c>
      <c r="J5653" s="26">
        <f>[1]!b_pq_pctchange(A5653,日期设置!$C$4,日期设置!$B$2,1)</f>
        <v>-1.102307108107824</v>
      </c>
      <c r="K5653" s="52">
        <f>[1]!b_dq_amount($A5653,日期设置!B$2,2,10000)</f>
        <v>0</v>
      </c>
      <c r="L5653" s="26">
        <f>[1]!b_info_latestpar(A5653,日期设置!$B$2)</f>
        <v>100</v>
      </c>
      <c r="M5653" s="6">
        <f>[1]!b_info_outstandingbalance($A5653,日期设置!B$2)</f>
        <v>5</v>
      </c>
      <c r="N5653" s="7" t="str">
        <f>[1]!b_info_latestissurercreditrating2(A5653,日期设置!$B$2,"102","1")</f>
        <v>AA+</v>
      </c>
      <c r="O5653" s="8">
        <v>6.4</v>
      </c>
      <c r="P5653" s="9">
        <f>[1]!b_info_repurchasedate(A5653)</f>
        <v>0</v>
      </c>
      <c r="Q5653" s="8" t="s">
        <v>16195</v>
      </c>
      <c r="R5653" s="2" t="str">
        <f>IF((--IF(P5653=0,Q5653,P5653))&gt;(--日期设置!$B$2),IF(P5653=0,Q5653,P5653),Q5653)</f>
        <v>2023-03-13</v>
      </c>
      <c r="S5653" s="2" t="s">
        <v>18276</v>
      </c>
      <c r="T5653" s="8">
        <f>[1]!b_anal_ptmyear($A5653,日期设置!$B$2)</f>
        <v>1.9753424657534246</v>
      </c>
      <c r="U5653" s="8">
        <f>[1]!b_anal_termifexercise($A5653,日期设置!B$2)</f>
        <v>0</v>
      </c>
      <c r="V5653" s="10">
        <f>[1]!b_dq_dirtyprice(A5653,日期设置!$B$2)</f>
        <v>104.4649</v>
      </c>
      <c r="W5653" s="11">
        <f>IF(U5653=0,ROUNDUP((Q5653-日期设置!$B$2)/365,0),ROUNDUP((R5653-日期设置!$B$2)/365,0))</f>
        <v>2</v>
      </c>
      <c r="X5653" s="18">
        <f>_xlfn.IFNA(VLOOKUP(A5653,过往入选债券!A:D,4,0),2)</f>
        <v>2</v>
      </c>
      <c r="Y5653">
        <f>_xlfn.IFNA(VLOOKUP(C5653,[2]Sheet1!$A:$A,1,0),3)</f>
        <v>3</v>
      </c>
    </row>
    <row r="5654" spans="1:25" hidden="1" x14ac:dyDescent="0.2">
      <c r="A5654" s="21" t="s">
        <v>8033</v>
      </c>
      <c r="B5654" s="21" t="s">
        <v>8034</v>
      </c>
      <c r="C5654" s="37" t="s">
        <v>1605</v>
      </c>
      <c r="D5654" s="26" t="str">
        <f>[1]!b_calc_yield(A5654,日期设置!$B$2,F5654,1,R5654,1,O5654,L5654,S5654,)</f>
        <v>Fetching...</v>
      </c>
      <c r="E5654" s="26">
        <f t="shared" si="176"/>
        <v>11.865292380797454</v>
      </c>
      <c r="F5654" s="18">
        <f>[1]!b_dq_cleanprice($A5654,日期设置!B$2)</f>
        <v>101.09010000000001</v>
      </c>
      <c r="G5654" s="18" t="str">
        <f t="shared" si="177"/>
        <v>2.92 + 0</v>
      </c>
      <c r="H5654" s="27">
        <f>[1]!b_dq_pctchange($A5654,日期设置!$B$2,1)/100</f>
        <v>0</v>
      </c>
      <c r="I5654" s="26">
        <f>[1]!b_pq_pctchange(A5654,日期设置!$B$4,日期设置!$B$2,1)</f>
        <v>0</v>
      </c>
      <c r="J5654" s="26">
        <f>[1]!b_pq_pctchange(A5654,日期设置!$C$4,日期设置!$B$2,1)</f>
        <v>-0.9116821962709305</v>
      </c>
      <c r="K5654" s="52">
        <f>[1]!b_dq_amount($A5654,日期设置!B$2,2,10000)</f>
        <v>0</v>
      </c>
      <c r="L5654" s="26">
        <f>[1]!b_info_latestpar(A5654,日期设置!$B$2)</f>
        <v>100</v>
      </c>
      <c r="M5654" s="6">
        <f>[1]!b_info_outstandingbalance($A5654,日期设置!B$2)</f>
        <v>10</v>
      </c>
      <c r="N5654" s="7" t="str">
        <f>[1]!b_info_latestissurercreditrating2(A5654,日期设置!$B$2,"102","1")</f>
        <v>AA+</v>
      </c>
      <c r="O5654" s="8">
        <v>4.49</v>
      </c>
      <c r="P5654" s="9">
        <f>[1]!b_info_repurchasedate(A5654)</f>
        <v>0</v>
      </c>
      <c r="Q5654" s="8" t="s">
        <v>17372</v>
      </c>
      <c r="R5654" s="2" t="str">
        <f>IF((--IF(P5654=0,Q5654,P5654))&gt;(--日期设置!$B$2),IF(P5654=0,Q5654,P5654),Q5654)</f>
        <v>2024-02-22</v>
      </c>
      <c r="S5654" s="2" t="s">
        <v>17847</v>
      </c>
      <c r="T5654" s="8">
        <f>[1]!b_anal_ptmyear($A5654,日期设置!$B$2)</f>
        <v>2.9232876712328766</v>
      </c>
      <c r="U5654" s="8">
        <f>[1]!b_anal_termifexercise($A5654,日期设置!B$2)</f>
        <v>0</v>
      </c>
      <c r="V5654" s="10">
        <f>[1]!b_dq_dirtyprice(A5654,日期设置!$B$2)</f>
        <v>101.4345</v>
      </c>
      <c r="W5654" s="11">
        <f>IF(U5654=0,ROUNDUP((Q5654-日期设置!$B$2)/365,0),ROUNDUP((R5654-日期设置!$B$2)/365,0))</f>
        <v>3</v>
      </c>
      <c r="X5654" s="18">
        <f>_xlfn.IFNA(VLOOKUP(A5654,过往入选债券!A:D,4,0),2)</f>
        <v>2</v>
      </c>
      <c r="Y5654">
        <f>_xlfn.IFNA(VLOOKUP(C5654,[2]Sheet1!$A:$A,1,0),3)</f>
        <v>3</v>
      </c>
    </row>
    <row r="5655" spans="1:25" hidden="1" x14ac:dyDescent="0.2">
      <c r="A5655" s="28" t="s">
        <v>19134</v>
      </c>
      <c r="B5655" s="28" t="s">
        <v>19135</v>
      </c>
      <c r="C5655" s="38" t="s">
        <v>4861</v>
      </c>
      <c r="D5655" s="26" t="str">
        <f>[1]!b_calc_yield(A5655,日期设置!$B$2,F5655,1,R5655,1,O5655,L5655,S5655,)</f>
        <v>Fetching...</v>
      </c>
      <c r="E5655" s="26">
        <f t="shared" si="176"/>
        <v>9.5779991939411566</v>
      </c>
      <c r="F5655" s="18">
        <f>[1]!b_dq_cleanprice($A5655,日期设置!B$2)</f>
        <v>98</v>
      </c>
      <c r="G5655" s="18" t="str">
        <f t="shared" si="177"/>
        <v>4.37 + 2.37</v>
      </c>
      <c r="H5655" s="27">
        <f>[1]!b_dq_pctchange($A5655,日期设置!$B$2,1)/100</f>
        <v>0</v>
      </c>
      <c r="I5655" s="26">
        <f>[1]!b_pq_pctchange(A5655,日期设置!$B$4,日期设置!$B$2,1)</f>
        <v>0</v>
      </c>
      <c r="J5655" s="26">
        <f>[1]!b_pq_pctchange(A5655,日期设置!$C$4,日期设置!$B$2,1)</f>
        <v>0</v>
      </c>
      <c r="K5655" s="52">
        <f>[1]!b_dq_amount($A5655,日期设置!B$2,2,10000)</f>
        <v>0</v>
      </c>
      <c r="L5655" s="26">
        <f>[1]!b_info_latestpar(A5655,日期设置!$B$2)</f>
        <v>100</v>
      </c>
      <c r="M5655" s="6">
        <f>[1]!b_info_outstandingbalance($A5655,日期设置!B$2)</f>
        <v>12</v>
      </c>
      <c r="N5655" s="7">
        <f>[1]!b_info_latestissurercreditrating2(A5655,日期设置!$B$2,"102","1")</f>
        <v>0</v>
      </c>
      <c r="O5655" s="8">
        <v>3.19</v>
      </c>
      <c r="P5655" s="9" t="str">
        <f>[1]!b_info_repurchasedate(A5655)</f>
        <v>2023-08-06</v>
      </c>
      <c r="Q5655" s="8" t="s">
        <v>19995</v>
      </c>
      <c r="R5655" s="2" t="str">
        <f>IF((--IF(P5655=0,Q5655,P5655))&gt;(--日期设置!$B$2),IF(P5655=0,Q5655,P5655),Q5655)</f>
        <v>2023-08-06</v>
      </c>
      <c r="S5655" s="31" t="s">
        <v>19122</v>
      </c>
      <c r="T5655" s="8">
        <f>[1]!b_anal_ptmyear($A5655,日期设置!$B$2)</f>
        <v>4.375342465753425</v>
      </c>
      <c r="U5655" s="8">
        <f>[1]!b_anal_termifexercise($A5655,日期设置!B$2)</f>
        <v>2.3753424657534246</v>
      </c>
      <c r="V5655" s="10">
        <f>[1]!b_dq_dirtyprice(A5655,日期设置!$B$2)</f>
        <v>99.992699999999999</v>
      </c>
      <c r="W5655" s="11">
        <f>IF(U5655=0,ROUNDUP((Q5655-日期设置!$B$2)/365,0),ROUNDUP((R5655-日期设置!$B$2)/365,0))</f>
        <v>3</v>
      </c>
      <c r="X5655" s="18">
        <f>_xlfn.IFNA(VLOOKUP(A5655,过往入选债券!A:D,4,0),2)</f>
        <v>2</v>
      </c>
      <c r="Y5655">
        <f>_xlfn.IFNA(VLOOKUP(C5655,[2]Sheet1!$A:$A,1,0),3)</f>
        <v>3</v>
      </c>
    </row>
    <row r="5656" spans="1:25" hidden="1" x14ac:dyDescent="0.2">
      <c r="A5656" s="28" t="s">
        <v>21836</v>
      </c>
      <c r="B5656" s="28" t="s">
        <v>22023</v>
      </c>
      <c r="C5656" s="39" t="s">
        <v>361</v>
      </c>
      <c r="D5656" s="26" t="str">
        <f>[1]!b_calc_yield(A5656,日期设置!$B$2,F5656,1,R5656,1,O5656,L5656,S5656,)</f>
        <v>Fetching...</v>
      </c>
      <c r="E5656" s="26">
        <f t="shared" si="176"/>
        <v>11.061552626660109</v>
      </c>
      <c r="F5656" s="18">
        <f>[1]!b_dq_cleanprice($A5656,日期设置!B$2)</f>
        <v>100.02549999999999</v>
      </c>
      <c r="G5656" s="18" t="str">
        <f t="shared" si="177"/>
        <v>2.73 + 0</v>
      </c>
      <c r="H5656" s="27">
        <f>[1]!b_dq_pctchange($A5656,日期设置!$B$2,1)/100</f>
        <v>0</v>
      </c>
      <c r="I5656" s="26">
        <f>[1]!b_pq_pctchange(A5656,日期设置!$B$4,日期设置!$B$2,1)</f>
        <v>0</v>
      </c>
      <c r="J5656" s="26">
        <f>[1]!b_pq_pctchange(A5656,日期设置!$C$4,日期设置!$B$2,1)</f>
        <v>0</v>
      </c>
      <c r="K5656" s="52">
        <f>[1]!b_dq_amount($A5656,日期设置!B$2,2,10000)</f>
        <v>0</v>
      </c>
      <c r="L5656" s="26">
        <f>[1]!b_info_latestpar(A5656,日期设置!$B$2)</f>
        <v>100</v>
      </c>
      <c r="M5656" s="6">
        <f>[1]!b_info_outstandingbalance($A5656,日期设置!B$2)</f>
        <v>1</v>
      </c>
      <c r="N5656" s="7" t="str">
        <f>[1]!b_info_latestissurercreditrating2(A5656,日期设置!$B$2,"102","1")</f>
        <v>AA+</v>
      </c>
      <c r="O5656" s="43">
        <v>4.0999999999999996</v>
      </c>
      <c r="P5656" s="9">
        <f>[1]!b_info_repurchasedate(A5656)</f>
        <v>0</v>
      </c>
      <c r="Q5656" s="31" t="s">
        <v>22192</v>
      </c>
      <c r="R5656" s="2" t="str">
        <f>IF((--IF(P5656=0,Q5656,P5656))&gt;(--日期设置!$B$2),IF(P5656=0,Q5656,P5656),Q5656)</f>
        <v>2023-12-15</v>
      </c>
      <c r="S5656" s="31" t="s">
        <v>16728</v>
      </c>
      <c r="T5656" s="8">
        <f>[1]!b_anal_ptmyear($A5656,日期设置!$B$2)</f>
        <v>2.7342465753424658</v>
      </c>
      <c r="U5656" s="8">
        <f>[1]!b_anal_termifexercise($A5656,日期设置!B$2)</f>
        <v>0</v>
      </c>
      <c r="V5656" s="10">
        <f>[1]!b_dq_dirtyprice(A5656,日期设置!$B$2)</f>
        <v>101.1151</v>
      </c>
      <c r="W5656" s="11">
        <f>IF(U5656=0,ROUNDUP((Q5656-日期设置!$B$2)/365,0),ROUNDUP((R5656-日期设置!$B$2)/365,0))</f>
        <v>3</v>
      </c>
      <c r="X5656" s="18">
        <f>_xlfn.IFNA(VLOOKUP(A5656,过往入选债券!A:D,4,0),2)</f>
        <v>2</v>
      </c>
      <c r="Y5656">
        <f>_xlfn.IFNA(VLOOKUP(C5656,[2]Sheet1!$A:$A,1,0),3)</f>
        <v>3</v>
      </c>
    </row>
    <row r="5657" spans="1:25" hidden="1" x14ac:dyDescent="0.2">
      <c r="A5657" s="21" t="s">
        <v>12761</v>
      </c>
      <c r="B5657" s="21" t="s">
        <v>12762</v>
      </c>
      <c r="C5657" s="37" t="s">
        <v>1574</v>
      </c>
      <c r="D5657" s="26" t="str">
        <f>[1]!b_calc_yield(A5657,日期设置!$B$2,F5657,1,R5657,1,O5657,L5657,S5657,)</f>
        <v>Fetching...</v>
      </c>
      <c r="E5657" s="26">
        <f t="shared" si="176"/>
        <v>21.427321147258137</v>
      </c>
      <c r="F5657" s="18">
        <f>[1]!b_dq_cleanprice($A5657,日期设置!B$2)</f>
        <v>39.709600000000002</v>
      </c>
      <c r="G5657" s="18" t="str">
        <f t="shared" si="177"/>
        <v>1.83 + 0</v>
      </c>
      <c r="H5657" s="27">
        <f>[1]!b_dq_pctchange($A5657,日期设置!$B$2,1)/100</f>
        <v>0</v>
      </c>
      <c r="I5657" s="26">
        <f>[1]!b_pq_pctchange(A5657,日期设置!$B$4,日期设置!$B$2,1)</f>
        <v>0</v>
      </c>
      <c r="J5657" s="26">
        <f>[1]!b_pq_pctchange(A5657,日期设置!$C$4,日期设置!$B$2,1)</f>
        <v>0</v>
      </c>
      <c r="K5657" s="52">
        <f>[1]!b_dq_amount($A5657,日期设置!B$2,2,10000)</f>
        <v>0</v>
      </c>
      <c r="L5657" s="26">
        <f>[1]!b_info_latestpar(A5657,日期设置!$B$2)</f>
        <v>40</v>
      </c>
      <c r="M5657" s="6">
        <f>[1]!b_info_outstandingbalance($A5657,日期设置!B$2)</f>
        <v>5.6</v>
      </c>
      <c r="N5657" s="7" t="str">
        <f>[1]!b_info_latestissurercreditrating2(A5657,日期设置!$B$2,"102","1")</f>
        <v>AA</v>
      </c>
      <c r="O5657" s="8">
        <v>4.28</v>
      </c>
      <c r="P5657" s="9">
        <f>[1]!b_info_repurchasedate(A5657)</f>
        <v>0</v>
      </c>
      <c r="Q5657" s="8" t="s">
        <v>16823</v>
      </c>
      <c r="R5657" s="2" t="str">
        <f>IF((--IF(P5657=0,Q5657,P5657))&gt;(--日期设置!$B$2),IF(P5657=0,Q5657,P5657),Q5657)</f>
        <v>2023-01-21</v>
      </c>
      <c r="S5657" s="2" t="s">
        <v>18052</v>
      </c>
      <c r="T5657" s="8">
        <f>[1]!b_anal_ptmyear($A5657,日期设置!$B$2)</f>
        <v>1.8356164383561644</v>
      </c>
      <c r="U5657" s="8">
        <f>[1]!b_anal_termifexercise($A5657,日期设置!B$2)</f>
        <v>0</v>
      </c>
      <c r="V5657" s="10">
        <f>[1]!b_dq_dirtyprice(A5657,日期设置!$B$2)</f>
        <v>39.991</v>
      </c>
      <c r="W5657" s="11">
        <f>IF(U5657=0,ROUNDUP((Q5657-日期设置!$B$2)/365,0),ROUNDUP((R5657-日期设置!$B$2)/365,0))</f>
        <v>2</v>
      </c>
      <c r="X5657" s="18" t="str">
        <f>_xlfn.IFNA(VLOOKUP(A5657,过往入选债券!A:D,4,0),2)</f>
        <v>否</v>
      </c>
      <c r="Y5657">
        <f>_xlfn.IFNA(VLOOKUP(C5657,[2]Sheet1!$A:$A,1,0),3)</f>
        <v>3</v>
      </c>
    </row>
    <row r="5658" spans="1:25" hidden="1" x14ac:dyDescent="0.2">
      <c r="A5658" s="21" t="s">
        <v>13488</v>
      </c>
      <c r="B5658" s="21" t="s">
        <v>13489</v>
      </c>
      <c r="C5658" s="37" t="s">
        <v>13490</v>
      </c>
      <c r="D5658" s="26" t="str">
        <f>[1]!b_calc_yield(A5658,日期设置!$B$2,F5658,1,R5658,1,O5658,L5658,S5658,)</f>
        <v>Fetching...</v>
      </c>
      <c r="E5658" s="26">
        <f t="shared" si="176"/>
        <v>21.607784736413539</v>
      </c>
      <c r="F5658" s="18">
        <f>[1]!b_dq_cleanprice($A5658,日期设置!B$2)</f>
        <v>68.591999999999999</v>
      </c>
      <c r="G5658" s="18" t="str">
        <f t="shared" si="177"/>
        <v>3.59 + 0</v>
      </c>
      <c r="H5658" s="27">
        <f>[1]!b_dq_pctchange($A5658,日期设置!$B$2,1)/100</f>
        <v>0</v>
      </c>
      <c r="I5658" s="26">
        <f>[1]!b_pq_pctchange(A5658,日期设置!$B$4,日期设置!$B$2,1)</f>
        <v>0.13796123946128908</v>
      </c>
      <c r="J5658" s="26">
        <f>[1]!b_pq_pctchange(A5658,日期设置!$C$4,日期设置!$B$2,1)</f>
        <v>4.4193769991112943E-2</v>
      </c>
      <c r="K5658" s="52">
        <f>[1]!b_dq_amount($A5658,日期设置!B$2,2,10000)</f>
        <v>0</v>
      </c>
      <c r="L5658" s="26">
        <f>[1]!b_info_latestpar(A5658,日期设置!$B$2)</f>
        <v>70</v>
      </c>
      <c r="M5658" s="6">
        <f>[1]!b_info_outstandingbalance($A5658,日期设置!B$2)</f>
        <v>7</v>
      </c>
      <c r="N5658" s="7" t="str">
        <f>[1]!b_info_latestissurercreditrating2(A5658,日期设置!$B$2,"102","1")</f>
        <v>AA</v>
      </c>
      <c r="O5658" s="8">
        <v>3.67</v>
      </c>
      <c r="P5658" s="9">
        <f>[1]!b_info_repurchasedate(A5658)</f>
        <v>0</v>
      </c>
      <c r="Q5658" s="8" t="s">
        <v>17040</v>
      </c>
      <c r="R5658" s="2" t="str">
        <f>IF((--IF(P5658=0,Q5658,P5658))&gt;(--日期设置!$B$2),IF(P5658=0,Q5658,P5658),Q5658)</f>
        <v>2024-10-25</v>
      </c>
      <c r="S5658" s="2" t="s">
        <v>18620</v>
      </c>
      <c r="T5658" s="8">
        <f>[1]!b_anal_ptmyear($A5658,日期设置!$B$2)</f>
        <v>3.5945205479452054</v>
      </c>
      <c r="U5658" s="8">
        <f>[1]!b_anal_termifexercise($A5658,日期设置!B$2)</f>
        <v>0</v>
      </c>
      <c r="V5658" s="10">
        <f>[1]!b_dq_dirtyprice(A5658,日期设置!$B$2)</f>
        <v>69.633700000000005</v>
      </c>
      <c r="W5658" s="11">
        <f>IF(U5658=0,ROUNDUP((Q5658-日期设置!$B$2)/365,0),ROUNDUP((R5658-日期设置!$B$2)/365,0))</f>
        <v>4</v>
      </c>
      <c r="X5658" s="18">
        <f>_xlfn.IFNA(VLOOKUP(A5658,过往入选债券!A:D,4,0),2)</f>
        <v>2</v>
      </c>
      <c r="Y5658">
        <f>_xlfn.IFNA(VLOOKUP(C5658,[2]Sheet1!$A:$A,1,0),3)</f>
        <v>3</v>
      </c>
    </row>
    <row r="5659" spans="1:25" hidden="1" x14ac:dyDescent="0.2">
      <c r="A5659" s="21" t="s">
        <v>11185</v>
      </c>
      <c r="B5659" s="21" t="s">
        <v>11186</v>
      </c>
      <c r="C5659" s="37" t="s">
        <v>602</v>
      </c>
      <c r="D5659" s="26" t="str">
        <f>[1]!b_calc_yield(A5659,日期设置!$B$2,F5659,1,R5659,1,O5659,L5659,S5659,)</f>
        <v>Fetching...</v>
      </c>
      <c r="E5659" s="26">
        <f t="shared" si="176"/>
        <v>8.989414675917228</v>
      </c>
      <c r="F5659" s="18">
        <f>[1]!b_dq_cleanprice($A5659,日期设置!B$2)</f>
        <v>99.008700000000005</v>
      </c>
      <c r="G5659" s="18" t="str">
        <f t="shared" si="177"/>
        <v>2.25 + 0</v>
      </c>
      <c r="H5659" s="27">
        <f>[1]!b_dq_pctchange($A5659,日期设置!$B$2,1)/100</f>
        <v>0</v>
      </c>
      <c r="I5659" s="26">
        <f>[1]!b_pq_pctchange(A5659,日期设置!$B$4,日期设置!$B$2,1)</f>
        <v>0</v>
      </c>
      <c r="J5659" s="26">
        <f>[1]!b_pq_pctchange(A5659,日期设置!$C$4,日期设置!$B$2,1)</f>
        <v>0</v>
      </c>
      <c r="K5659" s="52">
        <f>[1]!b_dq_amount($A5659,日期设置!B$2,2,10000)</f>
        <v>0</v>
      </c>
      <c r="L5659" s="26">
        <f>[1]!b_info_latestpar(A5659,日期设置!$B$2)</f>
        <v>100</v>
      </c>
      <c r="M5659" s="6">
        <f>[1]!b_info_outstandingbalance($A5659,日期设置!B$2)</f>
        <v>5</v>
      </c>
      <c r="N5659" s="7" t="str">
        <f>[1]!b_info_latestissurercreditrating2(A5659,日期设置!$B$2,"102","1")</f>
        <v>AA+</v>
      </c>
      <c r="O5659" s="8">
        <v>3.62</v>
      </c>
      <c r="P5659" s="9">
        <f>[1]!b_info_repurchasedate(A5659)</f>
        <v>0</v>
      </c>
      <c r="Q5659" s="8" t="s">
        <v>16934</v>
      </c>
      <c r="R5659" s="2" t="str">
        <f>IF((--IF(P5659=0,Q5659,P5659))&gt;(--日期设置!$B$2),IF(P5659=0,Q5659,P5659),Q5659)</f>
        <v>2023-06-22</v>
      </c>
      <c r="S5659" s="2" t="s">
        <v>18599</v>
      </c>
      <c r="T5659" s="8">
        <f>[1]!b_anal_ptmyear($A5659,日期设置!$B$2)</f>
        <v>2.2520547945205478</v>
      </c>
      <c r="U5659" s="8">
        <f>[1]!b_anal_termifexercise($A5659,日期设置!B$2)</f>
        <v>0</v>
      </c>
      <c r="V5659" s="10">
        <f>[1]!b_dq_dirtyprice(A5659,日期设置!$B$2)</f>
        <v>101.7163</v>
      </c>
      <c r="W5659" s="11">
        <f>IF(U5659=0,ROUNDUP((Q5659-日期设置!$B$2)/365,0),ROUNDUP((R5659-日期设置!$B$2)/365,0))</f>
        <v>3</v>
      </c>
      <c r="X5659" s="18">
        <f>_xlfn.IFNA(VLOOKUP(A5659,过往入选债券!A:D,4,0),2)</f>
        <v>2</v>
      </c>
      <c r="Y5659">
        <f>_xlfn.IFNA(VLOOKUP(C5659,[2]Sheet1!$A:$A,1,0),3)</f>
        <v>3</v>
      </c>
    </row>
    <row r="5660" spans="1:25" hidden="1" x14ac:dyDescent="0.2">
      <c r="A5660" s="28" t="s">
        <v>19858</v>
      </c>
      <c r="B5660" s="28" t="s">
        <v>19859</v>
      </c>
      <c r="C5660" s="38" t="s">
        <v>19860</v>
      </c>
      <c r="D5660" s="26" t="str">
        <f>[1]!b_calc_yield(A5660,日期设置!$B$2,F5660,1,R5660,1,O5660,L5660,S5660,)</f>
        <v>Fetching...</v>
      </c>
      <c r="E5660" s="26">
        <f t="shared" si="176"/>
        <v>9.7799898616447223</v>
      </c>
      <c r="F5660" s="18">
        <f>[1]!b_dq_cleanprice($A5660,日期设置!B$2)</f>
        <v>99.928200000000004</v>
      </c>
      <c r="G5660" s="18" t="str">
        <f t="shared" si="177"/>
        <v>2.44 + 0</v>
      </c>
      <c r="H5660" s="27">
        <f>[1]!b_dq_pctchange($A5660,日期设置!$B$2,1)/100</f>
        <v>0</v>
      </c>
      <c r="I5660" s="26">
        <f>[1]!b_pq_pctchange(A5660,日期设置!$B$4,日期设置!$B$2,1)</f>
        <v>0</v>
      </c>
      <c r="J5660" s="26">
        <f>[1]!b_pq_pctchange(A5660,日期设置!$C$4,日期设置!$B$2,1)</f>
        <v>0</v>
      </c>
      <c r="K5660" s="52">
        <f>[1]!b_dq_amount($A5660,日期设置!B$2,2,10000)</f>
        <v>0</v>
      </c>
      <c r="L5660" s="26">
        <f>[1]!b_info_latestpar(A5660,日期设置!$B$2)</f>
        <v>100</v>
      </c>
      <c r="M5660" s="6">
        <f>[1]!b_info_outstandingbalance($A5660,日期设置!B$2)</f>
        <v>5</v>
      </c>
      <c r="N5660" s="7" t="str">
        <f>[1]!b_info_latestissurercreditrating2(A5660,日期设置!$B$2,"102","1")</f>
        <v>AA+</v>
      </c>
      <c r="O5660" s="8">
        <v>4.0599999999999996</v>
      </c>
      <c r="P5660" s="9">
        <f>[1]!b_info_repurchasedate(A5660)</f>
        <v>0</v>
      </c>
      <c r="Q5660" s="8" t="s">
        <v>16526</v>
      </c>
      <c r="R5660" s="2" t="str">
        <f>IF((--IF(P5660=0,Q5660,P5660))&gt;(--日期设置!$B$2),IF(P5660=0,Q5660,P5660),Q5660)</f>
        <v>2023-08-31</v>
      </c>
      <c r="S5660" s="31" t="s">
        <v>19265</v>
      </c>
      <c r="T5660" s="8">
        <f>[1]!b_anal_ptmyear($A5660,日期设置!$B$2)</f>
        <v>2.4438356164383563</v>
      </c>
      <c r="U5660" s="8">
        <f>[1]!b_anal_termifexercise($A5660,日期设置!B$2)</f>
        <v>0</v>
      </c>
      <c r="V5660" s="10">
        <f>[1]!b_dq_dirtyprice(A5660,日期设置!$B$2)</f>
        <v>102.1862</v>
      </c>
      <c r="W5660" s="11">
        <f>IF(U5660=0,ROUNDUP((Q5660-日期设置!$B$2)/365,0),ROUNDUP((R5660-日期设置!$B$2)/365,0))</f>
        <v>3</v>
      </c>
      <c r="X5660" s="18">
        <f>_xlfn.IFNA(VLOOKUP(A5660,过往入选债券!A:D,4,0),2)</f>
        <v>2</v>
      </c>
      <c r="Y5660">
        <f>_xlfn.IFNA(VLOOKUP(C5660,[2]Sheet1!$A:$A,1,0),3)</f>
        <v>3</v>
      </c>
    </row>
    <row r="5661" spans="1:25" hidden="1" x14ac:dyDescent="0.2">
      <c r="A5661" s="21" t="s">
        <v>10455</v>
      </c>
      <c r="B5661" s="21" t="s">
        <v>10456</v>
      </c>
      <c r="C5661" s="37" t="s">
        <v>2121</v>
      </c>
      <c r="D5661" s="26" t="str">
        <f>[1]!b_calc_yield(A5661,日期设置!$B$2,F5661,1,R5661,1,O5661,L5661,S5661,)</f>
        <v>Fetching...</v>
      </c>
      <c r="E5661" s="26">
        <f t="shared" si="176"/>
        <v>8.0303398543913662</v>
      </c>
      <c r="F5661" s="18">
        <f>[1]!b_dq_cleanprice($A5661,日期设置!B$2)</f>
        <v>99</v>
      </c>
      <c r="G5661" s="18" t="str">
        <f t="shared" si="177"/>
        <v>4.03 + 2.03</v>
      </c>
      <c r="H5661" s="27">
        <f>[1]!b_dq_pctchange($A5661,日期设置!$B$2,1)/100</f>
        <v>0</v>
      </c>
      <c r="I5661" s="26">
        <f>[1]!b_pq_pctchange(A5661,日期设置!$B$4,日期设置!$B$2,1)</f>
        <v>0</v>
      </c>
      <c r="J5661" s="26">
        <f>[1]!b_pq_pctchange(A5661,日期设置!$C$4,日期设置!$B$2,1)</f>
        <v>0.45346112907660885</v>
      </c>
      <c r="K5661" s="52">
        <f>[1]!b_dq_amount($A5661,日期设置!B$2,2,10000)</f>
        <v>0</v>
      </c>
      <c r="L5661" s="26">
        <f>[1]!b_info_latestpar(A5661,日期设置!$B$2)</f>
        <v>100</v>
      </c>
      <c r="M5661" s="6">
        <f>[1]!b_info_outstandingbalance($A5661,日期设置!B$2)</f>
        <v>10</v>
      </c>
      <c r="N5661" s="7" t="str">
        <f>[1]!b_info_latestissurercreditrating2(A5661,日期设置!$B$2,"102","1")</f>
        <v>AA+</v>
      </c>
      <c r="O5661" s="8">
        <v>3.56</v>
      </c>
      <c r="P5661" s="9" t="str">
        <f>[1]!b_info_repurchasedate(A5661)</f>
        <v>2023-04-02</v>
      </c>
      <c r="Q5661" s="8" t="s">
        <v>16709</v>
      </c>
      <c r="R5661" s="2" t="str">
        <f>IF((--IF(P5661=0,Q5661,P5661))&gt;(--日期设置!$B$2),IF(P5661=0,Q5661,P5661),Q5661)</f>
        <v>2023-04-02</v>
      </c>
      <c r="S5661" s="2" t="s">
        <v>18431</v>
      </c>
      <c r="T5661" s="8">
        <f>[1]!b_anal_ptmyear($A5661,日期设置!$B$2)</f>
        <v>4.0301369863013701</v>
      </c>
      <c r="U5661" s="8">
        <f>[1]!b_anal_termifexercise($A5661,日期设置!B$2)</f>
        <v>2.0301369863013701</v>
      </c>
      <c r="V5661" s="10">
        <f>[1]!b_dq_dirtyprice(A5661,日期设置!$B$2)</f>
        <v>102.45269999999999</v>
      </c>
      <c r="W5661" s="11">
        <f>IF(U5661=0,ROUNDUP((Q5661-日期设置!$B$2)/365,0),ROUNDUP((R5661-日期设置!$B$2)/365,0))</f>
        <v>3</v>
      </c>
      <c r="X5661" s="18">
        <f>_xlfn.IFNA(VLOOKUP(A5661,过往入选债券!A:D,4,0),2)</f>
        <v>2</v>
      </c>
      <c r="Y5661">
        <f>_xlfn.IFNA(VLOOKUP(C5661,[2]Sheet1!$A:$A,1,0),3)</f>
        <v>3</v>
      </c>
    </row>
    <row r="5662" spans="1:25" hidden="1" x14ac:dyDescent="0.2">
      <c r="A5662" s="28" t="s">
        <v>19727</v>
      </c>
      <c r="B5662" s="28" t="s">
        <v>19728</v>
      </c>
      <c r="C5662" s="38" t="s">
        <v>19582</v>
      </c>
      <c r="D5662" s="26" t="str">
        <f>[1]!b_calc_yield(A5662,日期设置!$B$2,F5662,1,R5662,1,O5662,L5662,S5662,)</f>
        <v>Fetching...</v>
      </c>
      <c r="E5662" s="26">
        <f t="shared" si="176"/>
        <v>9.6939524056377735</v>
      </c>
      <c r="F5662" s="18">
        <f>[1]!b_dq_cleanprice($A5662,日期设置!B$2)</f>
        <v>99.908900000000003</v>
      </c>
      <c r="G5662" s="18" t="str">
        <f t="shared" si="177"/>
        <v>2.42 + 2.42</v>
      </c>
      <c r="H5662" s="27">
        <f>[1]!b_dq_pctchange($A5662,日期设置!$B$2,1)/100</f>
        <v>0</v>
      </c>
      <c r="I5662" s="26">
        <f>[1]!b_pq_pctchange(A5662,日期设置!$B$4,日期设置!$B$2,1)</f>
        <v>0</v>
      </c>
      <c r="J5662" s="26">
        <f>[1]!b_pq_pctchange(A5662,日期设置!$C$4,日期设置!$B$2,1)</f>
        <v>0</v>
      </c>
      <c r="K5662" s="52">
        <f>[1]!b_dq_amount($A5662,日期设置!B$2,2,10000)</f>
        <v>0</v>
      </c>
      <c r="L5662" s="26">
        <f>[1]!b_info_latestpar(A5662,日期设置!$B$2)</f>
        <v>100</v>
      </c>
      <c r="M5662" s="6">
        <f>[1]!b_info_outstandingbalance($A5662,日期设置!B$2)</f>
        <v>20</v>
      </c>
      <c r="N5662" s="7" t="str">
        <f>[1]!b_info_latestissurercreditrating2(A5662,日期设置!$B$2,"102","1")</f>
        <v>AAA</v>
      </c>
      <c r="O5662" s="8">
        <v>4.05</v>
      </c>
      <c r="P5662" s="9">
        <f>[1]!b_info_repurchasedate(A5662)</f>
        <v>0</v>
      </c>
      <c r="Q5662" s="8" t="s">
        <v>16736</v>
      </c>
      <c r="R5662" s="2" t="str">
        <f>IF((--IF(P5662=0,Q5662,P5662))&gt;(--日期设置!$B$2),IF(P5662=0,Q5662,P5662),Q5662)</f>
        <v>2023-08-24</v>
      </c>
      <c r="S5662" s="31" t="s">
        <v>19105</v>
      </c>
      <c r="T5662" s="8">
        <f>[1]!b_anal_ptmyear($A5662,日期设置!$B$2)</f>
        <v>2.4246575342465753</v>
      </c>
      <c r="U5662" s="8">
        <f>[1]!b_anal_termifexercise($A5662,日期设置!B$2)</f>
        <v>2.4246575342465753</v>
      </c>
      <c r="V5662" s="10">
        <f>[1]!b_dq_dirtyprice(A5662,日期设置!$B$2)</f>
        <v>102.239</v>
      </c>
      <c r="W5662" s="11">
        <f>IF(U5662=0,ROUNDUP((Q5662-日期设置!$B$2)/365,0),ROUNDUP((R5662-日期设置!$B$2)/365,0))</f>
        <v>3</v>
      </c>
      <c r="X5662" s="18">
        <f>_xlfn.IFNA(VLOOKUP(A5662,过往入选债券!A:D,4,0),2)</f>
        <v>2</v>
      </c>
      <c r="Y5662">
        <f>_xlfn.IFNA(VLOOKUP(C5662,[2]Sheet1!$A:$A,1,0),3)</f>
        <v>3</v>
      </c>
    </row>
    <row r="5663" spans="1:25" hidden="1" x14ac:dyDescent="0.2">
      <c r="A5663" s="21" t="s">
        <v>3004</v>
      </c>
      <c r="B5663" s="21" t="s">
        <v>3005</v>
      </c>
      <c r="C5663" s="37" t="s">
        <v>2176</v>
      </c>
      <c r="D5663" s="26" t="str">
        <f>[1]!b_calc_yield(A5663,日期设置!$B$2,F5663,1,R5663,1,O5663,L5663,S5663,)</f>
        <v>Fetching...</v>
      </c>
      <c r="E5663" s="26">
        <f t="shared" si="176"/>
        <v>4.2891176696619571</v>
      </c>
      <c r="F5663" s="18">
        <f>[1]!b_dq_cleanprice($A5663,日期设置!B$2)</f>
        <v>100.9149</v>
      </c>
      <c r="G5663" s="18" t="str">
        <f t="shared" si="177"/>
        <v>1.09 + 0</v>
      </c>
      <c r="H5663" s="27">
        <f>[1]!b_dq_pctchange($A5663,日期设置!$B$2,1)/100</f>
        <v>0</v>
      </c>
      <c r="I5663" s="26">
        <f>[1]!b_pq_pctchange(A5663,日期设置!$B$4,日期设置!$B$2,1)</f>
        <v>0</v>
      </c>
      <c r="J5663" s="26">
        <f>[1]!b_pq_pctchange(A5663,日期设置!$C$4,日期设置!$B$2,1)</f>
        <v>0</v>
      </c>
      <c r="K5663" s="52">
        <f>[1]!b_dq_amount($A5663,日期设置!B$2,2,10000)</f>
        <v>0</v>
      </c>
      <c r="L5663" s="26">
        <f>[1]!b_info_latestpar(A5663,日期设置!$B$2)</f>
        <v>100</v>
      </c>
      <c r="M5663" s="6">
        <f>[1]!b_info_outstandingbalance($A5663,日期设置!B$2)</f>
        <v>5</v>
      </c>
      <c r="N5663" s="7">
        <f>[1]!b_info_latestissurercreditrating2(A5663,日期设置!$B$2,"102","1")</f>
        <v>0</v>
      </c>
      <c r="O5663" s="8">
        <v>4.96</v>
      </c>
      <c r="P5663" s="9">
        <f>[1]!b_info_repurchasedate(A5663)</f>
        <v>0</v>
      </c>
      <c r="Q5663" s="8" t="s">
        <v>16423</v>
      </c>
      <c r="R5663" s="2" t="str">
        <f>IF((--IF(P5663=0,Q5663,P5663))&gt;(--日期设置!$B$2),IF(P5663=0,Q5663,P5663),Q5663)</f>
        <v>2022-04-26</v>
      </c>
      <c r="S5663" s="2" t="s">
        <v>17815</v>
      </c>
      <c r="T5663" s="8">
        <f>[1]!b_anal_ptmyear($A5663,日期设置!$B$2)</f>
        <v>1.095890410958904</v>
      </c>
      <c r="U5663" s="8">
        <f>[1]!b_anal_termifexercise($A5663,日期设置!B$2)</f>
        <v>0</v>
      </c>
      <c r="V5663" s="10">
        <f>[1]!b_dq_dirtyprice(A5663,日期设置!$B$2)</f>
        <v>105.3993</v>
      </c>
      <c r="W5663" s="11">
        <f>IF(U5663=0,ROUNDUP((Q5663-日期设置!$B$2)/365,0),ROUNDUP((R5663-日期设置!$B$2)/365,0))</f>
        <v>2</v>
      </c>
      <c r="X5663" s="18">
        <f>_xlfn.IFNA(VLOOKUP(A5663,过往入选债券!A:D,4,0),2)</f>
        <v>2</v>
      </c>
      <c r="Y5663">
        <f>_xlfn.IFNA(VLOOKUP(C5663,[2]Sheet1!$A:$A,1,0),3)</f>
        <v>3</v>
      </c>
    </row>
    <row r="5664" spans="1:25" hidden="1" x14ac:dyDescent="0.2">
      <c r="A5664" s="28" t="s">
        <v>19743</v>
      </c>
      <c r="B5664" s="28" t="s">
        <v>19744</v>
      </c>
      <c r="C5664" s="38" t="s">
        <v>1666</v>
      </c>
      <c r="D5664" s="26" t="str">
        <f>[1]!b_calc_yield(A5664,日期设置!$B$2,F5664,1,R5664,1,O5664,L5664,S5664,)</f>
        <v>Fetching...</v>
      </c>
      <c r="E5664" s="26">
        <f t="shared" si="176"/>
        <v>9.7306415158066706</v>
      </c>
      <c r="F5664" s="18">
        <f>[1]!b_dq_cleanprice($A5664,日期设置!B$2)</f>
        <v>99.615499999999997</v>
      </c>
      <c r="G5664" s="18" t="str">
        <f t="shared" si="177"/>
        <v>2.43 + 0</v>
      </c>
      <c r="H5664" s="27">
        <f>[1]!b_dq_pctchange($A5664,日期设置!$B$2,1)/100</f>
        <v>0</v>
      </c>
      <c r="I5664" s="26">
        <f>[1]!b_pq_pctchange(A5664,日期设置!$B$4,日期设置!$B$2,1)</f>
        <v>0.19311329816390799</v>
      </c>
      <c r="J5664" s="26">
        <f>[1]!b_pq_pctchange(A5664,日期设置!$C$4,日期设置!$B$2,1)</f>
        <v>0.31075383482919966</v>
      </c>
      <c r="K5664" s="52">
        <f>[1]!b_dq_amount($A5664,日期设置!B$2,2,10000)</f>
        <v>0</v>
      </c>
      <c r="L5664" s="26">
        <f>[1]!b_info_latestpar(A5664,日期设置!$B$2)</f>
        <v>100</v>
      </c>
      <c r="M5664" s="6">
        <f>[1]!b_info_outstandingbalance($A5664,日期设置!B$2)</f>
        <v>5</v>
      </c>
      <c r="N5664" s="7" t="str">
        <f>[1]!b_info_latestissurercreditrating2(A5664,日期设置!$B$2,"102","1")</f>
        <v>AA</v>
      </c>
      <c r="O5664" s="8">
        <v>3.92</v>
      </c>
      <c r="P5664" s="9">
        <f>[1]!b_info_repurchasedate(A5664)</f>
        <v>0</v>
      </c>
      <c r="Q5664" s="8" t="s">
        <v>17436</v>
      </c>
      <c r="R5664" s="2" t="str">
        <f>IF((--IF(P5664=0,Q5664,P5664))&gt;(--日期设置!$B$2),IF(P5664=0,Q5664,P5664),Q5664)</f>
        <v>2023-08-26</v>
      </c>
      <c r="S5664" s="31" t="s">
        <v>19098</v>
      </c>
      <c r="T5664" s="8">
        <f>[1]!b_anal_ptmyear($A5664,日期设置!$B$2)</f>
        <v>2.43013698630137</v>
      </c>
      <c r="U5664" s="8">
        <f>[1]!b_anal_termifexercise($A5664,日期设置!B$2)</f>
        <v>0</v>
      </c>
      <c r="V5664" s="10">
        <f>[1]!b_dq_dirtyprice(A5664,日期设置!$B$2)</f>
        <v>101.8494</v>
      </c>
      <c r="W5664" s="11">
        <f>IF(U5664=0,ROUNDUP((Q5664-日期设置!$B$2)/365,0),ROUNDUP((R5664-日期设置!$B$2)/365,0))</f>
        <v>3</v>
      </c>
      <c r="X5664" s="18">
        <f>_xlfn.IFNA(VLOOKUP(A5664,过往入选债券!A:D,4,0),2)</f>
        <v>2</v>
      </c>
      <c r="Y5664">
        <f>_xlfn.IFNA(VLOOKUP(C5664,[2]Sheet1!$A:$A,1,0),3)</f>
        <v>3</v>
      </c>
    </row>
    <row r="5665" spans="1:25" hidden="1" x14ac:dyDescent="0.2">
      <c r="A5665" s="21" t="s">
        <v>6877</v>
      </c>
      <c r="B5665" s="21" t="s">
        <v>6878</v>
      </c>
      <c r="C5665" s="37" t="s">
        <v>1397</v>
      </c>
      <c r="D5665" s="26" t="str">
        <f>[1]!b_calc_yield(A5665,日期设置!$B$2,F5665,1,R5665,1,O5665,L5665,S5665,)</f>
        <v>Fetching...</v>
      </c>
      <c r="E5665" s="26">
        <f t="shared" si="176"/>
        <v>9.6489215867988207</v>
      </c>
      <c r="F5665" s="18">
        <f>[1]!b_dq_cleanprice($A5665,日期设置!B$2)</f>
        <v>105.5472</v>
      </c>
      <c r="G5665" s="18" t="str">
        <f t="shared" si="177"/>
        <v>2.47 + 0</v>
      </c>
      <c r="H5665" s="27">
        <f>[1]!b_dq_pctchange($A5665,日期设置!$B$2,1)/100</f>
        <v>0</v>
      </c>
      <c r="I5665" s="26">
        <f>[1]!b_pq_pctchange(A5665,日期设置!$B$4,日期设置!$B$2,1)</f>
        <v>0</v>
      </c>
      <c r="J5665" s="26">
        <f>[1]!b_pq_pctchange(A5665,日期设置!$C$4,日期设置!$B$2,1)</f>
        <v>0</v>
      </c>
      <c r="K5665" s="52">
        <f>[1]!b_dq_amount($A5665,日期设置!B$2,2,10000)</f>
        <v>0</v>
      </c>
      <c r="L5665" s="26">
        <f>[1]!b_info_latestpar(A5665,日期设置!$B$2)</f>
        <v>100</v>
      </c>
      <c r="M5665" s="6">
        <f>[1]!b_info_outstandingbalance($A5665,日期设置!B$2)</f>
        <v>10</v>
      </c>
      <c r="N5665" s="7" t="str">
        <f>[1]!b_info_latestissurercreditrating2(A5665,日期设置!$B$2,"102","1")</f>
        <v>AA+</v>
      </c>
      <c r="O5665" s="8">
        <v>6.5</v>
      </c>
      <c r="P5665" s="9">
        <f>[1]!b_info_repurchasedate(A5665)</f>
        <v>0</v>
      </c>
      <c r="Q5665" s="8" t="s">
        <v>17495</v>
      </c>
      <c r="R5665" s="2" t="str">
        <f>IF((--IF(P5665=0,Q5665,P5665))&gt;(--日期设置!$B$2),IF(P5665=0,Q5665,P5665),Q5665)</f>
        <v>2023-09-10</v>
      </c>
      <c r="S5665" s="2" t="s">
        <v>18420</v>
      </c>
      <c r="T5665" s="8">
        <f>[1]!b_anal_ptmyear($A5665,日期设置!$B$2)</f>
        <v>2.4712328767123286</v>
      </c>
      <c r="U5665" s="8">
        <f>[1]!b_anal_termifexercise($A5665,日期设置!B$2)</f>
        <v>0</v>
      </c>
      <c r="V5665" s="10">
        <f>[1]!b_dq_dirtyprice(A5665,日期设置!$B$2)</f>
        <v>108.9842</v>
      </c>
      <c r="W5665" s="11">
        <f>IF(U5665=0,ROUNDUP((Q5665-日期设置!$B$2)/365,0),ROUNDUP((R5665-日期设置!$B$2)/365,0))</f>
        <v>3</v>
      </c>
      <c r="X5665" s="18">
        <f>_xlfn.IFNA(VLOOKUP(A5665,过往入选债券!A:D,4,0),2)</f>
        <v>2</v>
      </c>
      <c r="Y5665">
        <f>_xlfn.IFNA(VLOOKUP(C5665,[2]Sheet1!$A:$A,1,0),3)</f>
        <v>3</v>
      </c>
    </row>
    <row r="5666" spans="1:25" hidden="1" x14ac:dyDescent="0.2">
      <c r="A5666" s="28" t="s">
        <v>19772</v>
      </c>
      <c r="B5666" s="28" t="s">
        <v>19773</v>
      </c>
      <c r="C5666" s="38" t="s">
        <v>28</v>
      </c>
      <c r="D5666" s="26" t="str">
        <f>[1]!b_calc_yield(A5666,日期设置!$B$2,F5666,1,R5666,1,O5666,L5666,S5666,)</f>
        <v>Fetching...</v>
      </c>
      <c r="E5666" s="26">
        <f t="shared" si="176"/>
        <v>17.699337653706525</v>
      </c>
      <c r="F5666" s="18">
        <f>[1]!b_dq_cleanprice($A5666,日期设置!B$2)</f>
        <v>99.859200000000001</v>
      </c>
      <c r="G5666" s="18" t="str">
        <f t="shared" si="177"/>
        <v>4.43 + 0</v>
      </c>
      <c r="H5666" s="27">
        <f>[1]!b_dq_pctchange($A5666,日期设置!$B$2,1)/100</f>
        <v>0</v>
      </c>
      <c r="I5666" s="26">
        <f>[1]!b_pq_pctchange(A5666,日期设置!$B$4,日期设置!$B$2,1)</f>
        <v>0</v>
      </c>
      <c r="J5666" s="26">
        <f>[1]!b_pq_pctchange(A5666,日期设置!$C$4,日期设置!$B$2,1)</f>
        <v>0.56850969890638203</v>
      </c>
      <c r="K5666" s="52">
        <f>[1]!b_dq_amount($A5666,日期设置!B$2,2,10000)</f>
        <v>0</v>
      </c>
      <c r="L5666" s="26">
        <f>[1]!b_info_latestpar(A5666,日期设置!$B$2)</f>
        <v>100</v>
      </c>
      <c r="M5666" s="6">
        <f>[1]!b_info_outstandingbalance($A5666,日期设置!B$2)</f>
        <v>9</v>
      </c>
      <c r="N5666" s="7" t="str">
        <f>[1]!b_info_latestissurercreditrating2(A5666,日期设置!$B$2,"102","1")</f>
        <v>AAA</v>
      </c>
      <c r="O5666" s="8">
        <v>4.05</v>
      </c>
      <c r="P5666" s="9">
        <f>[1]!b_info_repurchasedate(A5666)</f>
        <v>0</v>
      </c>
      <c r="Q5666" s="8" t="s">
        <v>20002</v>
      </c>
      <c r="R5666" s="2" t="str">
        <f>IF((--IF(P5666=0,Q5666,P5666))&gt;(--日期设置!$B$2),IF(P5666=0,Q5666,P5666),Q5666)</f>
        <v>2025-08-26</v>
      </c>
      <c r="S5666" s="31" t="s">
        <v>19098</v>
      </c>
      <c r="T5666" s="8">
        <f>[1]!b_anal_ptmyear($A5666,日期设置!$B$2)</f>
        <v>4.4301369863013695</v>
      </c>
      <c r="U5666" s="8">
        <f>[1]!b_anal_termifexercise($A5666,日期设置!B$2)</f>
        <v>0</v>
      </c>
      <c r="V5666" s="10">
        <f>[1]!b_dq_dirtyprice(A5666,日期设置!$B$2)</f>
        <v>102.1671</v>
      </c>
      <c r="W5666" s="11">
        <f>IF(U5666=0,ROUNDUP((Q5666-日期设置!$B$2)/365,0),ROUNDUP((R5666-日期设置!$B$2)/365,0))</f>
        <v>5</v>
      </c>
      <c r="X5666" s="18">
        <f>_xlfn.IFNA(VLOOKUP(A5666,过往入选债券!A:D,4,0),2)</f>
        <v>2</v>
      </c>
      <c r="Y5666">
        <f>_xlfn.IFNA(VLOOKUP(C5666,[2]Sheet1!$A:$A,1,0),3)</f>
        <v>3</v>
      </c>
    </row>
    <row r="5667" spans="1:25" hidden="1" x14ac:dyDescent="0.2">
      <c r="A5667" s="21" t="s">
        <v>8073</v>
      </c>
      <c r="B5667" s="21" t="s">
        <v>8074</v>
      </c>
      <c r="C5667" s="37" t="s">
        <v>8075</v>
      </c>
      <c r="D5667" s="26" t="str">
        <f>[1]!b_calc_yield(A5667,日期设置!$B$2,F5667,1,R5667,1,O5667,L5667,S5667,)</f>
        <v>Fetching...</v>
      </c>
      <c r="E5667" s="26">
        <f t="shared" si="176"/>
        <v>3.8789057427787821</v>
      </c>
      <c r="F5667" s="18">
        <f>[1]!b_dq_cleanprice($A5667,日期设置!B$2)</f>
        <v>100.65</v>
      </c>
      <c r="G5667" s="18" t="str">
        <f t="shared" si="177"/>
        <v>2.95 + 0.95</v>
      </c>
      <c r="H5667" s="27">
        <f>[1]!b_dq_pctchange($A5667,日期设置!$B$2,1)/100</f>
        <v>0</v>
      </c>
      <c r="I5667" s="26">
        <f>[1]!b_pq_pctchange(A5667,日期设置!$B$4,日期设置!$B$2,1)</f>
        <v>-0.31001455978921799</v>
      </c>
      <c r="J5667" s="26">
        <f>[1]!b_pq_pctchange(A5667,日期设置!$C$4,日期设置!$B$2,1)</f>
        <v>0.21356990307212195</v>
      </c>
      <c r="K5667" s="52">
        <f>[1]!b_dq_amount($A5667,日期设置!B$2,2,10000)</f>
        <v>0</v>
      </c>
      <c r="L5667" s="26">
        <f>[1]!b_info_latestpar(A5667,日期设置!$B$2)</f>
        <v>100</v>
      </c>
      <c r="M5667" s="6">
        <f>[1]!b_info_outstandingbalance($A5667,日期设置!B$2)</f>
        <v>8</v>
      </c>
      <c r="N5667" s="7" t="str">
        <f>[1]!b_info_latestissurercreditrating2(A5667,日期设置!$B$2,"102","1")</f>
        <v>AA+</v>
      </c>
      <c r="O5667" s="8">
        <v>4.8</v>
      </c>
      <c r="P5667" s="9" t="str">
        <f>[1]!b_info_repurchasedate(A5667)</f>
        <v>2022-03-04</v>
      </c>
      <c r="Q5667" s="8" t="s">
        <v>16653</v>
      </c>
      <c r="R5667" s="2" t="str">
        <f>IF((--IF(P5667=0,Q5667,P5667))&gt;(--日期设置!$B$2),IF(P5667=0,Q5667,P5667),Q5667)</f>
        <v>2022-03-04</v>
      </c>
      <c r="S5667" s="2" t="s">
        <v>18396</v>
      </c>
      <c r="T5667" s="8">
        <f>[1]!b_anal_ptmyear($A5667,日期设置!$B$2)</f>
        <v>2.9506849315068493</v>
      </c>
      <c r="U5667" s="8">
        <f>[1]!b_anal_termifexercise($A5667,日期设置!B$2)</f>
        <v>0.9506849315068493</v>
      </c>
      <c r="V5667" s="10">
        <f>[1]!b_dq_dirtyprice(A5667,日期设置!$B$2)</f>
        <v>100.8867</v>
      </c>
      <c r="W5667" s="11">
        <f>IF(U5667=0,ROUNDUP((Q5667-日期设置!$B$2)/365,0),ROUNDUP((R5667-日期设置!$B$2)/365,0))</f>
        <v>1</v>
      </c>
      <c r="X5667" s="18">
        <f>_xlfn.IFNA(VLOOKUP(A5667,过往入选债券!A:D,4,0),2)</f>
        <v>2</v>
      </c>
      <c r="Y5667">
        <f>_xlfn.IFNA(VLOOKUP(C5667,[2]Sheet1!$A:$A,1,0),3)</f>
        <v>3</v>
      </c>
    </row>
    <row r="5668" spans="1:25" hidden="1" x14ac:dyDescent="0.2">
      <c r="A5668" s="21" t="s">
        <v>7621</v>
      </c>
      <c r="B5668" s="21" t="s">
        <v>7622</v>
      </c>
      <c r="C5668" s="37" t="s">
        <v>94</v>
      </c>
      <c r="D5668" s="26" t="str">
        <f>[1]!b_calc_yield(A5668,日期设置!$B$2,F5668,1,R5668,1,O5668,L5668,S5668,)</f>
        <v>Fetching...</v>
      </c>
      <c r="E5668" s="26">
        <f t="shared" si="176"/>
        <v>2.7830517763064444</v>
      </c>
      <c r="F5668" s="18">
        <f>[1]!b_dq_cleanprice($A5668,日期设置!B$2)</f>
        <v>101.0789</v>
      </c>
      <c r="G5668" s="18" t="str">
        <f t="shared" si="177"/>
        <v>0.68 + 0</v>
      </c>
      <c r="H5668" s="27">
        <f>[1]!b_dq_pctchange($A5668,日期设置!$B$2,1)/100</f>
        <v>0</v>
      </c>
      <c r="I5668" s="26">
        <f>[1]!b_pq_pctchange(A5668,日期设置!$B$4,日期设置!$B$2,1)</f>
        <v>0</v>
      </c>
      <c r="J5668" s="26">
        <f>[1]!b_pq_pctchange(A5668,日期设置!$C$4,日期设置!$B$2,1)</f>
        <v>0</v>
      </c>
      <c r="K5668" s="52">
        <f>[1]!b_dq_amount($A5668,日期设置!B$2,2,10000)</f>
        <v>0</v>
      </c>
      <c r="L5668" s="26">
        <f>[1]!b_info_latestpar(A5668,日期设置!$B$2)</f>
        <v>100</v>
      </c>
      <c r="M5668" s="6">
        <f>[1]!b_info_outstandingbalance($A5668,日期设置!B$2)</f>
        <v>5</v>
      </c>
      <c r="N5668" s="7" t="str">
        <f>[1]!b_info_latestissurercreditrating2(A5668,日期设置!$B$2,"102","1")</f>
        <v>AA</v>
      </c>
      <c r="O5668" s="8">
        <v>5.78</v>
      </c>
      <c r="P5668" s="9">
        <f>[1]!b_info_repurchasedate(A5668)</f>
        <v>0</v>
      </c>
      <c r="Q5668" s="8" t="s">
        <v>16684</v>
      </c>
      <c r="R5668" s="2" t="str">
        <f>IF((--IF(P5668=0,Q5668,P5668))&gt;(--日期设置!$B$2),IF(P5668=0,Q5668,P5668),Q5668)</f>
        <v>2021-11-26</v>
      </c>
      <c r="S5668" s="2" t="s">
        <v>18321</v>
      </c>
      <c r="T5668" s="8">
        <f>[1]!b_anal_ptmyear($A5668,日期设置!$B$2)</f>
        <v>0.68219178082191778</v>
      </c>
      <c r="U5668" s="8">
        <f>[1]!b_anal_termifexercise($A5668,日期设置!B$2)</f>
        <v>0</v>
      </c>
      <c r="V5668" s="10">
        <f>[1]!b_dq_dirtyprice(A5668,日期设置!$B$2)</f>
        <v>102.9158</v>
      </c>
      <c r="W5668" s="11">
        <f>IF(U5668=0,ROUNDUP((Q5668-日期设置!$B$2)/365,0),ROUNDUP((R5668-日期设置!$B$2)/365,0))</f>
        <v>1</v>
      </c>
      <c r="X5668" s="18">
        <f>_xlfn.IFNA(VLOOKUP(A5668,过往入选债券!A:D,4,0),2)</f>
        <v>2</v>
      </c>
      <c r="Y5668">
        <f>_xlfn.IFNA(VLOOKUP(C5668,[2]Sheet1!$A:$A,1,0),3)</f>
        <v>3</v>
      </c>
    </row>
    <row r="5669" spans="1:25" hidden="1" x14ac:dyDescent="0.2">
      <c r="A5669" s="21" t="s">
        <v>10473</v>
      </c>
      <c r="B5669" s="21" t="s">
        <v>10474</v>
      </c>
      <c r="C5669" s="37" t="s">
        <v>86</v>
      </c>
      <c r="D5669" s="26" t="str">
        <f>[1]!b_calc_yield(A5669,日期设置!$B$2,F5669,1,R5669,1,O5669,L5669,S5669,)</f>
        <v>Fetching...</v>
      </c>
      <c r="E5669" s="26">
        <f t="shared" si="176"/>
        <v>8.0894954108469364</v>
      </c>
      <c r="F5669" s="18">
        <f>[1]!b_dq_cleanprice($A5669,日期设置!B$2)</f>
        <v>98.085700000000003</v>
      </c>
      <c r="G5669" s="18" t="str">
        <f t="shared" si="177"/>
        <v>2.03 + 0</v>
      </c>
      <c r="H5669" s="27">
        <f>[1]!b_dq_pctchange($A5669,日期设置!$B$2,1)/100</f>
        <v>0</v>
      </c>
      <c r="I5669" s="26">
        <f>[1]!b_pq_pctchange(A5669,日期设置!$B$4,日期设置!$B$2,1)</f>
        <v>0</v>
      </c>
      <c r="J5669" s="26">
        <f>[1]!b_pq_pctchange(A5669,日期设置!$C$4,日期设置!$B$2,1)</f>
        <v>0</v>
      </c>
      <c r="K5669" s="52">
        <f>[1]!b_dq_amount($A5669,日期设置!B$2,2,10000)</f>
        <v>0</v>
      </c>
      <c r="L5669" s="26">
        <f>[1]!b_info_latestpar(A5669,日期设置!$B$2)</f>
        <v>100</v>
      </c>
      <c r="M5669" s="6">
        <f>[1]!b_info_outstandingbalance($A5669,日期设置!B$2)</f>
        <v>5</v>
      </c>
      <c r="N5669" s="7" t="str">
        <f>[1]!b_info_latestissurercreditrating2(A5669,日期设置!$B$2,"102","1")</f>
        <v>AAA</v>
      </c>
      <c r="O5669" s="8">
        <v>3.08</v>
      </c>
      <c r="P5669" s="9">
        <f>[1]!b_info_repurchasedate(A5669)</f>
        <v>0</v>
      </c>
      <c r="Q5669" s="8" t="s">
        <v>16173</v>
      </c>
      <c r="R5669" s="2" t="str">
        <f>IF((--IF(P5669=0,Q5669,P5669))&gt;(--日期设置!$B$2),IF(P5669=0,Q5669,P5669),Q5669)</f>
        <v>2023-04-03</v>
      </c>
      <c r="S5669" s="2" t="s">
        <v>18364</v>
      </c>
      <c r="T5669" s="8">
        <f>[1]!b_anal_ptmyear($A5669,日期设置!$B$2)</f>
        <v>2.032876712328767</v>
      </c>
      <c r="U5669" s="8">
        <f>[1]!b_anal_termifexercise($A5669,日期设置!B$2)</f>
        <v>0</v>
      </c>
      <c r="V5669" s="10">
        <f>[1]!b_dq_dirtyprice(A5669,日期设置!$B$2)</f>
        <v>101.06440000000001</v>
      </c>
      <c r="W5669" s="11">
        <f>IF(U5669=0,ROUNDUP((Q5669-日期设置!$B$2)/365,0),ROUNDUP((R5669-日期设置!$B$2)/365,0))</f>
        <v>3</v>
      </c>
      <c r="X5669" s="18">
        <f>_xlfn.IFNA(VLOOKUP(A5669,过往入选债券!A:D,4,0),2)</f>
        <v>2</v>
      </c>
      <c r="Y5669">
        <f>_xlfn.IFNA(VLOOKUP(C5669,[2]Sheet1!$A:$A,1,0),3)</f>
        <v>3</v>
      </c>
    </row>
    <row r="5670" spans="1:25" hidden="1" x14ac:dyDescent="0.2">
      <c r="A5670" s="21" t="s">
        <v>2184</v>
      </c>
      <c r="B5670" s="21" t="s">
        <v>2185</v>
      </c>
      <c r="C5670" s="37" t="s">
        <v>136</v>
      </c>
      <c r="D5670" s="26" t="str">
        <f>[1]!b_calc_yield(A5670,日期设置!$B$2,F5670,1,R5670,1,O5670,L5670,S5670,)</f>
        <v>Fetching...</v>
      </c>
      <c r="E5670" s="26">
        <f t="shared" si="176"/>
        <v>2.5592400553819949</v>
      </c>
      <c r="F5670" s="18">
        <f>[1]!b_dq_cleanprice($A5670,日期设置!B$2)</f>
        <v>101.1193</v>
      </c>
      <c r="G5670" s="18" t="str">
        <f t="shared" si="177"/>
        <v>0.62 + 0</v>
      </c>
      <c r="H5670" s="27">
        <f>[1]!b_dq_pctchange($A5670,日期设置!$B$2,1)/100</f>
        <v>0</v>
      </c>
      <c r="I5670" s="26">
        <f>[1]!b_pq_pctchange(A5670,日期设置!$B$4,日期设置!$B$2,1)</f>
        <v>0</v>
      </c>
      <c r="J5670" s="26">
        <f>[1]!b_pq_pctchange(A5670,日期设置!$C$4,日期设置!$B$2,1)</f>
        <v>0</v>
      </c>
      <c r="K5670" s="52">
        <f>[1]!b_dq_amount($A5670,日期设置!B$2,2,10000)</f>
        <v>0</v>
      </c>
      <c r="L5670" s="26">
        <f>[1]!b_info_latestpar(A5670,日期设置!$B$2)</f>
        <v>100</v>
      </c>
      <c r="M5670" s="6">
        <f>[1]!b_info_outstandingbalance($A5670,日期设置!B$2)</f>
        <v>10</v>
      </c>
      <c r="N5670" s="7">
        <f>[1]!b_info_latestissurercreditrating2(A5670,日期设置!$B$2,"102","1")</f>
        <v>0</v>
      </c>
      <c r="O5670" s="8">
        <v>6</v>
      </c>
      <c r="P5670" s="9">
        <f>[1]!b_info_repurchasedate(A5670)</f>
        <v>0</v>
      </c>
      <c r="Q5670" s="8" t="s">
        <v>17272</v>
      </c>
      <c r="R5670" s="2" t="str">
        <f>IF((--IF(P5670=0,Q5670,P5670))&gt;(--日期设置!$B$2),IF(P5670=0,Q5670,P5670),Q5670)</f>
        <v>2021-11-06</v>
      </c>
      <c r="S5670" s="2" t="s">
        <v>18831</v>
      </c>
      <c r="T5670" s="8">
        <f>[1]!b_anal_ptmyear($A5670,日期设置!$B$2)</f>
        <v>0.62739726027397258</v>
      </c>
      <c r="U5670" s="8">
        <f>[1]!b_anal_termifexercise($A5670,日期设置!B$2)</f>
        <v>0</v>
      </c>
      <c r="V5670" s="10">
        <f>[1]!b_dq_dirtyprice(A5670,日期设置!$B$2)</f>
        <v>103.3549</v>
      </c>
      <c r="W5670" s="11">
        <f>IF(U5670=0,ROUNDUP((Q5670-日期设置!$B$2)/365,0),ROUNDUP((R5670-日期设置!$B$2)/365,0))</f>
        <v>1</v>
      </c>
      <c r="X5670" s="18">
        <f>_xlfn.IFNA(VLOOKUP(A5670,过往入选债券!A:D,4,0),2)</f>
        <v>2</v>
      </c>
      <c r="Y5670">
        <f>_xlfn.IFNA(VLOOKUP(C5670,[2]Sheet1!$A:$A,1,0),3)</f>
        <v>3</v>
      </c>
    </row>
    <row r="5671" spans="1:25" hidden="1" x14ac:dyDescent="0.2">
      <c r="A5671" s="28" t="s">
        <v>21418</v>
      </c>
      <c r="B5671" s="28" t="s">
        <v>21419</v>
      </c>
      <c r="C5671" s="39" t="s">
        <v>20762</v>
      </c>
      <c r="D5671" s="26" t="str">
        <f>[1]!b_calc_yield(A5671,日期设置!$B$2,F5671,1,R5671,1,O5671,L5671,S5671,)</f>
        <v>Fetching...</v>
      </c>
      <c r="E5671" s="26">
        <f t="shared" si="176"/>
        <v>10.562481594188666</v>
      </c>
      <c r="F5671" s="18">
        <f>[1]!b_dq_cleanprice($A5671,日期设置!B$2)</f>
        <v>100.3013</v>
      </c>
      <c r="G5671" s="18" t="str">
        <f t="shared" si="177"/>
        <v>2.62 + 2.62</v>
      </c>
      <c r="H5671" s="27">
        <f>[1]!b_dq_pctchange($A5671,日期设置!$B$2,1)/100</f>
        <v>0</v>
      </c>
      <c r="I5671" s="26">
        <f>[1]!b_pq_pctchange(A5671,日期设置!$B$4,日期设置!$B$2,1)</f>
        <v>0</v>
      </c>
      <c r="J5671" s="26">
        <f>[1]!b_pq_pctchange(A5671,日期设置!$C$4,日期设置!$B$2,1)</f>
        <v>8.3618130566015456E-2</v>
      </c>
      <c r="K5671" s="52">
        <f>[1]!b_dq_amount($A5671,日期设置!B$2,2,10000)</f>
        <v>0</v>
      </c>
      <c r="L5671" s="26">
        <f>[1]!b_info_latestpar(A5671,日期设置!$B$2)</f>
        <v>100</v>
      </c>
      <c r="M5671" s="6">
        <f>[1]!b_info_outstandingbalance($A5671,日期设置!B$2)</f>
        <v>15</v>
      </c>
      <c r="N5671" s="7" t="str">
        <f>[1]!b_info_latestissurercreditrating2(A5671,日期设置!$B$2,"102","1")</f>
        <v>AAA</v>
      </c>
      <c r="O5671" s="43">
        <v>4.21</v>
      </c>
      <c r="P5671" s="9">
        <f>[1]!b_info_repurchasedate(A5671)</f>
        <v>0</v>
      </c>
      <c r="Q5671" s="31" t="s">
        <v>17751</v>
      </c>
      <c r="R5671" s="2" t="str">
        <f>IF((--IF(P5671=0,Q5671,P5671))&gt;(--日期设置!$B$2),IF(P5671=0,Q5671,P5671),Q5671)</f>
        <v>2023-11-06</v>
      </c>
      <c r="S5671" s="31" t="s">
        <v>21682</v>
      </c>
      <c r="T5671" s="8">
        <f>[1]!b_anal_ptmyear($A5671,日期设置!$B$2)</f>
        <v>2.6273972602739724</v>
      </c>
      <c r="U5671" s="8">
        <f>[1]!b_anal_termifexercise($A5671,日期设置!B$2)</f>
        <v>2.6273972602739728</v>
      </c>
      <c r="V5671" s="10">
        <f>[1]!b_dq_dirtyprice(A5671,日期设置!$B$2)</f>
        <v>101.87</v>
      </c>
      <c r="W5671" s="11">
        <f>IF(U5671=0,ROUNDUP((Q5671-日期设置!$B$2)/365,0),ROUNDUP((R5671-日期设置!$B$2)/365,0))</f>
        <v>3</v>
      </c>
      <c r="X5671" s="18">
        <f>_xlfn.IFNA(VLOOKUP(A5671,过往入选债券!A:D,4,0),2)</f>
        <v>2</v>
      </c>
      <c r="Y5671">
        <f>_xlfn.IFNA(VLOOKUP(C5671,[2]Sheet1!$A:$A,1,0),3)</f>
        <v>3</v>
      </c>
    </row>
    <row r="5672" spans="1:25" hidden="1" x14ac:dyDescent="0.2">
      <c r="A5672" s="21" t="s">
        <v>10579</v>
      </c>
      <c r="B5672" s="21" t="s">
        <v>10580</v>
      </c>
      <c r="C5672" s="37" t="s">
        <v>10581</v>
      </c>
      <c r="D5672" s="26" t="str">
        <f>[1]!b_calc_yield(A5672,日期设置!$B$2,F5672,1,R5672,1,O5672,L5672,S5672,)</f>
        <v>Fetching...</v>
      </c>
      <c r="E5672" s="26">
        <f t="shared" si="176"/>
        <v>8.2225759293249823</v>
      </c>
      <c r="F5672" s="18">
        <f>[1]!b_dq_cleanprice($A5672,日期设置!B$2)</f>
        <v>98.595600000000005</v>
      </c>
      <c r="G5672" s="18" t="str">
        <f t="shared" si="177"/>
        <v>2.07 + 0</v>
      </c>
      <c r="H5672" s="27">
        <f>[1]!b_dq_pctchange($A5672,日期设置!$B$2,1)/100</f>
        <v>0</v>
      </c>
      <c r="I5672" s="26">
        <f>[1]!b_pq_pctchange(A5672,日期设置!$B$4,日期设置!$B$2,1)</f>
        <v>0</v>
      </c>
      <c r="J5672" s="26">
        <f>[1]!b_pq_pctchange(A5672,日期设置!$C$4,日期设置!$B$2,1)</f>
        <v>0</v>
      </c>
      <c r="K5672" s="52">
        <f>[1]!b_dq_amount($A5672,日期设置!B$2,2,10000)</f>
        <v>0</v>
      </c>
      <c r="L5672" s="26">
        <f>[1]!b_info_latestpar(A5672,日期设置!$B$2)</f>
        <v>100</v>
      </c>
      <c r="M5672" s="6">
        <f>[1]!b_info_outstandingbalance($A5672,日期设置!B$2)</f>
        <v>4</v>
      </c>
      <c r="N5672" s="7" t="str">
        <f>[1]!b_info_latestissurercreditrating2(A5672,日期设置!$B$2,"102","1")</f>
        <v>AA</v>
      </c>
      <c r="O5672" s="8">
        <v>3.36</v>
      </c>
      <c r="P5672" s="9">
        <f>[1]!b_info_repurchasedate(A5672)</f>
        <v>0</v>
      </c>
      <c r="Q5672" s="8" t="s">
        <v>16485</v>
      </c>
      <c r="R5672" s="2" t="str">
        <f>IF((--IF(P5672=0,Q5672,P5672))&gt;(--日期设置!$B$2),IF(P5672=0,Q5672,P5672),Q5672)</f>
        <v>2023-04-17</v>
      </c>
      <c r="S5672" s="2" t="s">
        <v>18184</v>
      </c>
      <c r="T5672" s="8">
        <f>[1]!b_anal_ptmyear($A5672,日期设置!$B$2)</f>
        <v>2.0712328767123287</v>
      </c>
      <c r="U5672" s="8">
        <f>[1]!b_anal_termifexercise($A5672,日期设置!B$2)</f>
        <v>0</v>
      </c>
      <c r="V5672" s="10">
        <f>[1]!b_dq_dirtyprice(A5672,日期设置!$B$2)</f>
        <v>101.7163</v>
      </c>
      <c r="W5672" s="11">
        <f>IF(U5672=0,ROUNDUP((Q5672-日期设置!$B$2)/365,0),ROUNDUP((R5672-日期设置!$B$2)/365,0))</f>
        <v>3</v>
      </c>
      <c r="X5672" s="18">
        <f>_xlfn.IFNA(VLOOKUP(A5672,过往入选债券!A:D,4,0),2)</f>
        <v>2</v>
      </c>
      <c r="Y5672">
        <f>_xlfn.IFNA(VLOOKUP(C5672,[2]Sheet1!$A:$A,1,0),3)</f>
        <v>3</v>
      </c>
    </row>
    <row r="5673" spans="1:25" x14ac:dyDescent="0.2">
      <c r="A5673" s="21" t="s">
        <v>5746</v>
      </c>
      <c r="B5673" s="21" t="s">
        <v>5747</v>
      </c>
      <c r="C5673" s="37" t="s">
        <v>5748</v>
      </c>
      <c r="D5673" s="26" t="str">
        <f>[1]!b_calc_yield(A5673,日期设置!$B$2,F5673,1,R5673,1,O5673,L5673,S5673,)</f>
        <v>Fetching...</v>
      </c>
      <c r="E5673" s="26">
        <f t="shared" si="176"/>
        <v>4.9057311696838912</v>
      </c>
      <c r="F5673" s="18">
        <f>[1]!b_dq_cleanprice($A5673,日期设置!B$2)</f>
        <v>102.18219999999999</v>
      </c>
      <c r="G5673" s="18" t="str">
        <f t="shared" si="177"/>
        <v>1.25 + 0</v>
      </c>
      <c r="H5673" s="27">
        <f>[1]!b_dq_pctchange($A5673,日期设置!$B$2,1)/100</f>
        <v>-4.7441717605380975E-4</v>
      </c>
      <c r="I5673" s="26">
        <f>[1]!b_pq_pctchange(A5673,日期设置!$B$4,日期设置!$B$2,1)</f>
        <v>-0.24494035619345841</v>
      </c>
      <c r="J5673" s="26">
        <f>[1]!b_pq_pctchange(A5673,日期设置!$C$4,日期设置!$B$2,1)</f>
        <v>-0.24494035619345841</v>
      </c>
      <c r="K5673" s="52">
        <f>[1]!b_dq_amount($A5673,日期设置!B$2,2,10000)</f>
        <v>2132.2007123999997</v>
      </c>
      <c r="L5673" s="26">
        <f>[1]!b_info_latestpar(A5673,日期设置!$B$2)</f>
        <v>100</v>
      </c>
      <c r="M5673" s="6">
        <f>[1]!b_info_outstandingbalance($A5673,日期设置!B$2)</f>
        <v>8</v>
      </c>
      <c r="N5673" s="7" t="str">
        <f>[1]!b_info_latestissurercreditrating2(A5673,日期设置!$B$2,"102","1")</f>
        <v>AA</v>
      </c>
      <c r="O5673" s="8">
        <v>5.92</v>
      </c>
      <c r="P5673" s="9">
        <f>[1]!b_info_repurchasedate(A5673)</f>
        <v>0</v>
      </c>
      <c r="Q5673" s="8" t="s">
        <v>17192</v>
      </c>
      <c r="R5673" s="2" t="str">
        <f>IF((--IF(P5673=0,Q5673,P5673))&gt;(--日期设置!$B$2),IF(P5673=0,Q5673,P5673),Q5673)</f>
        <v>2022-06-22</v>
      </c>
      <c r="S5673" s="2" t="s">
        <v>18482</v>
      </c>
      <c r="T5673" s="8">
        <f>[1]!b_anal_ptmyear($A5673,日期设置!$B$2)</f>
        <v>1.252054794520548</v>
      </c>
      <c r="U5673" s="8">
        <f>[1]!b_anal_termifexercise($A5673,日期设置!B$2)</f>
        <v>0</v>
      </c>
      <c r="V5673" s="10">
        <f>[1]!b_dq_dirtyprice(A5673,日期设置!$B$2)</f>
        <v>106.61</v>
      </c>
      <c r="W5673" s="11">
        <f>IF(U5673=0,ROUNDUP((Q5673-日期设置!$B$2)/365,0),ROUNDUP((R5673-日期设置!$B$2)/365,0))</f>
        <v>2</v>
      </c>
      <c r="X5673" s="18">
        <f>_xlfn.IFNA(VLOOKUP(A5673,过往入选债券!A:D,4,0),2)</f>
        <v>2</v>
      </c>
      <c r="Y5673">
        <f>_xlfn.IFNA(VLOOKUP(C5673,[2]Sheet1!$A:$A,1,0),3)</f>
        <v>3</v>
      </c>
    </row>
    <row r="5674" spans="1:25" hidden="1" x14ac:dyDescent="0.2">
      <c r="A5674" s="21" t="s">
        <v>3836</v>
      </c>
      <c r="B5674" s="21" t="s">
        <v>3837</v>
      </c>
      <c r="C5674" s="37" t="s">
        <v>467</v>
      </c>
      <c r="D5674" s="26" t="str">
        <f>[1]!b_calc_yield(A5674,日期设置!$B$2,F5674,1,R5674,1,O5674,L5674,S5674,)</f>
        <v>Fetching...</v>
      </c>
      <c r="E5674" s="26">
        <f t="shared" si="176"/>
        <v>7.3692469699159657</v>
      </c>
      <c r="F5674" s="18">
        <f>[1]!b_dq_cleanprice($A5674,日期设置!B$2)</f>
        <v>100.88590000000001</v>
      </c>
      <c r="G5674" s="18" t="str">
        <f t="shared" si="177"/>
        <v>1.82 + 0</v>
      </c>
      <c r="H5674" s="27">
        <f>[1]!b_dq_pctchange($A5674,日期设置!$B$2,1)/100</f>
        <v>0</v>
      </c>
      <c r="I5674" s="26">
        <f>[1]!b_pq_pctchange(A5674,日期设置!$B$4,日期设置!$B$2,1)</f>
        <v>0</v>
      </c>
      <c r="J5674" s="26">
        <f>[1]!b_pq_pctchange(A5674,日期设置!$C$4,日期设置!$B$2,1)</f>
        <v>0.18629907356926911</v>
      </c>
      <c r="K5674" s="52">
        <f>[1]!b_dq_amount($A5674,日期设置!B$2,2,10000)</f>
        <v>0</v>
      </c>
      <c r="L5674" s="26">
        <f>[1]!b_info_latestpar(A5674,日期设置!$B$2)</f>
        <v>100</v>
      </c>
      <c r="M5674" s="6">
        <f>[1]!b_info_outstandingbalance($A5674,日期设置!B$2)</f>
        <v>5</v>
      </c>
      <c r="N5674" s="7">
        <f>[1]!b_info_latestissurercreditrating2(A5674,日期设置!$B$2,"102","1")</f>
        <v>0</v>
      </c>
      <c r="O5674" s="8">
        <v>4.5999999999999996</v>
      </c>
      <c r="P5674" s="9">
        <f>[1]!b_info_repurchasedate(A5674)</f>
        <v>0</v>
      </c>
      <c r="Q5674" s="8" t="s">
        <v>16745</v>
      </c>
      <c r="R5674" s="2" t="str">
        <f>IF((--IF(P5674=0,Q5674,P5674))&gt;(--日期设置!$B$2),IF(P5674=0,Q5674,P5674),Q5674)</f>
        <v>2023-01-16</v>
      </c>
      <c r="S5674" s="2" t="s">
        <v>18283</v>
      </c>
      <c r="T5674" s="8">
        <f>[1]!b_anal_ptmyear($A5674,日期设置!$B$2)</f>
        <v>1.821917808219178</v>
      </c>
      <c r="U5674" s="8">
        <f>[1]!b_anal_termifexercise($A5674,日期设置!B$2)</f>
        <v>0</v>
      </c>
      <c r="V5674" s="10">
        <f>[1]!b_dq_dirtyprice(A5674,日期设置!$B$2)</f>
        <v>101.7051</v>
      </c>
      <c r="W5674" s="11">
        <f>IF(U5674=0,ROUNDUP((Q5674-日期设置!$B$2)/365,0),ROUNDUP((R5674-日期设置!$B$2)/365,0))</f>
        <v>2</v>
      </c>
      <c r="X5674" s="18">
        <f>_xlfn.IFNA(VLOOKUP(A5674,过往入选债券!A:D,4,0),2)</f>
        <v>2</v>
      </c>
      <c r="Y5674">
        <f>_xlfn.IFNA(VLOOKUP(C5674,[2]Sheet1!$A:$A,1,0),3)</f>
        <v>3</v>
      </c>
    </row>
    <row r="5675" spans="1:25" hidden="1" x14ac:dyDescent="0.2">
      <c r="A5675" s="21" t="s">
        <v>3727</v>
      </c>
      <c r="B5675" s="21" t="s">
        <v>3728</v>
      </c>
      <c r="C5675" s="37" t="s">
        <v>62</v>
      </c>
      <c r="D5675" s="26" t="str">
        <f>[1]!b_calc_yield(A5675,日期设置!$B$2,F5675,1,R5675,1,O5675,L5675,S5675,)</f>
        <v>Fetching...</v>
      </c>
      <c r="E5675" s="26">
        <f t="shared" si="176"/>
        <v>7.0256901040128161</v>
      </c>
      <c r="F5675" s="18">
        <f>[1]!b_dq_cleanprice($A5675,日期设置!B$2)</f>
        <v>100.43219999999999</v>
      </c>
      <c r="G5675" s="18" t="str">
        <f t="shared" si="177"/>
        <v>3.73 + 1.73</v>
      </c>
      <c r="H5675" s="27">
        <f>[1]!b_dq_pctchange($A5675,日期设置!$B$2,1)/100</f>
        <v>0</v>
      </c>
      <c r="I5675" s="26">
        <f>[1]!b_pq_pctchange(A5675,日期设置!$B$4,日期设置!$B$2,1)</f>
        <v>0</v>
      </c>
      <c r="J5675" s="26">
        <f>[1]!b_pq_pctchange(A5675,日期设置!$C$4,日期设置!$B$2,1)</f>
        <v>0</v>
      </c>
      <c r="K5675" s="52">
        <f>[1]!b_dq_amount($A5675,日期设置!B$2,2,10000)</f>
        <v>0</v>
      </c>
      <c r="L5675" s="26">
        <f>[1]!b_info_latestpar(A5675,日期设置!$B$2)</f>
        <v>100</v>
      </c>
      <c r="M5675" s="6">
        <f>[1]!b_info_outstandingbalance($A5675,日期设置!B$2)</f>
        <v>15</v>
      </c>
      <c r="N5675" s="7">
        <f>[1]!b_info_latestissurercreditrating2(A5675,日期设置!$B$2,"102","1")</f>
        <v>0</v>
      </c>
      <c r="O5675" s="8">
        <v>4.3499999999999996</v>
      </c>
      <c r="P5675" s="9" t="str">
        <f>[1]!b_info_repurchasedate(A5675)</f>
        <v>2022-12-17</v>
      </c>
      <c r="Q5675" s="8" t="s">
        <v>16651</v>
      </c>
      <c r="R5675" s="2" t="str">
        <f>IF((--IF(P5675=0,Q5675,P5675))&gt;(--日期设置!$B$2),IF(P5675=0,Q5675,P5675),Q5675)</f>
        <v>2022-12-17</v>
      </c>
      <c r="S5675" s="2" t="s">
        <v>18394</v>
      </c>
      <c r="T5675" s="8">
        <f>[1]!b_anal_ptmyear($A5675,日期设置!$B$2)</f>
        <v>3.7397260273972601</v>
      </c>
      <c r="U5675" s="8">
        <f>[1]!b_anal_termifexercise($A5675,日期设置!B$2)</f>
        <v>1.7397260273972603</v>
      </c>
      <c r="V5675" s="10">
        <f>[1]!b_dq_dirtyprice(A5675,日期设置!$B$2)</f>
        <v>101.56440000000001</v>
      </c>
      <c r="W5675" s="11">
        <f>IF(U5675=0,ROUNDUP((Q5675-日期设置!$B$2)/365,0),ROUNDUP((R5675-日期设置!$B$2)/365,0))</f>
        <v>2</v>
      </c>
      <c r="X5675" s="18">
        <f>_xlfn.IFNA(VLOOKUP(A5675,过往入选债券!A:D,4,0),2)</f>
        <v>2</v>
      </c>
      <c r="Y5675">
        <f>_xlfn.IFNA(VLOOKUP(C5675,[2]Sheet1!$A:$A,1,0),3)</f>
        <v>3</v>
      </c>
    </row>
    <row r="5676" spans="1:25" hidden="1" x14ac:dyDescent="0.2">
      <c r="A5676" s="28" t="s">
        <v>20428</v>
      </c>
      <c r="B5676" s="28" t="s">
        <v>20429</v>
      </c>
      <c r="C5676" s="39" t="s">
        <v>10864</v>
      </c>
      <c r="D5676" s="26" t="str">
        <f>[1]!b_calc_yield(A5676,日期设置!$B$2,F5676,1,R5676,1,O5676,L5676,S5676,)</f>
        <v>Fetching...</v>
      </c>
      <c r="E5676" s="26">
        <f t="shared" si="176"/>
        <v>9.951173030999394</v>
      </c>
      <c r="F5676" s="18">
        <f>[1]!b_dq_cleanprice($A5676,日期设置!B$2)</f>
        <v>100.1022</v>
      </c>
      <c r="G5676" s="18" t="str">
        <f t="shared" si="177"/>
        <v>4.48 + 2.48</v>
      </c>
      <c r="H5676" s="27">
        <f>[1]!b_dq_pctchange($A5676,日期设置!$B$2,1)/100</f>
        <v>0</v>
      </c>
      <c r="I5676" s="26">
        <f>[1]!b_pq_pctchange(A5676,日期设置!$B$4,日期设置!$B$2,1)</f>
        <v>0</v>
      </c>
      <c r="J5676" s="26">
        <f>[1]!b_pq_pctchange(A5676,日期设置!$C$4,日期设置!$B$2,1)</f>
        <v>2.2182254196640685E-2</v>
      </c>
      <c r="K5676" s="52">
        <f>[1]!b_dq_amount($A5676,日期设置!B$2,2,10000)</f>
        <v>0</v>
      </c>
      <c r="L5676" s="26">
        <f>[1]!b_info_latestpar(A5676,日期设置!$B$2)</f>
        <v>100</v>
      </c>
      <c r="M5676" s="6">
        <f>[1]!b_info_outstandingbalance($A5676,日期设置!B$2)</f>
        <v>5</v>
      </c>
      <c r="N5676" s="7" t="str">
        <f>[1]!b_info_latestissurercreditrating2(A5676,日期设置!$B$2,"102","1")</f>
        <v>AA</v>
      </c>
      <c r="O5676" s="8">
        <v>4.13</v>
      </c>
      <c r="P5676" s="9" t="str">
        <f>[1]!b_info_repurchasedate(A5676)</f>
        <v>2023-09-16</v>
      </c>
      <c r="Q5676" s="8" t="s">
        <v>20821</v>
      </c>
      <c r="R5676" s="2" t="str">
        <f>IF((--IF(P5676=0,Q5676,P5676))&gt;(--日期设置!$B$2),IF(P5676=0,Q5676,P5676),Q5676)</f>
        <v>2023-09-16</v>
      </c>
      <c r="S5676" s="31" t="s">
        <v>16122</v>
      </c>
      <c r="T5676" s="8">
        <f>[1]!b_anal_ptmyear($A5676,日期设置!$B$2)</f>
        <v>4.4876712328767123</v>
      </c>
      <c r="U5676" s="8">
        <f>[1]!b_anal_termifexercise($A5676,日期设置!B$2)</f>
        <v>2.4876712328767123</v>
      </c>
      <c r="V5676" s="10">
        <f>[1]!b_dq_dirtyprice(A5676,日期设置!$B$2)</f>
        <v>102.21810000000001</v>
      </c>
      <c r="W5676" s="11">
        <f>IF(U5676=0,ROUNDUP((Q5676-日期设置!$B$2)/365,0),ROUNDUP((R5676-日期设置!$B$2)/365,0))</f>
        <v>3</v>
      </c>
      <c r="X5676" s="18">
        <f>_xlfn.IFNA(VLOOKUP(A5676,过往入选债券!A:D,4,0),2)</f>
        <v>2</v>
      </c>
      <c r="Y5676">
        <f>_xlfn.IFNA(VLOOKUP(C5676,[2]Sheet1!$A:$A,1,0),3)</f>
        <v>3</v>
      </c>
    </row>
    <row r="5677" spans="1:25" hidden="1" x14ac:dyDescent="0.2">
      <c r="A5677" s="21" t="s">
        <v>1190</v>
      </c>
      <c r="B5677" s="21" t="s">
        <v>1191</v>
      </c>
      <c r="C5677" s="37" t="s">
        <v>468</v>
      </c>
      <c r="D5677" s="26" t="str">
        <f>[1]!b_calc_yield(A5677,日期设置!$B$2,F5677,1,R5677,1,O5677,L5677,S5677,)</f>
        <v>Fetching...</v>
      </c>
      <c r="E5677" s="26">
        <f t="shared" si="176"/>
        <v>4.0765563130571891</v>
      </c>
      <c r="F5677" s="18">
        <f>[1]!b_dq_cleanprice($A5677,日期设置!B$2)</f>
        <v>100</v>
      </c>
      <c r="G5677" s="18" t="str">
        <f t="shared" si="177"/>
        <v>1.03 + 0</v>
      </c>
      <c r="H5677" s="27">
        <f>[1]!b_dq_pctchange($A5677,日期设置!$B$2,1)/100</f>
        <v>0</v>
      </c>
      <c r="I5677" s="26">
        <f>[1]!b_pq_pctchange(A5677,日期设置!$B$4,日期设置!$B$2,1)</f>
        <v>0</v>
      </c>
      <c r="J5677" s="26">
        <f>[1]!b_pq_pctchange(A5677,日期设置!$C$4,日期设置!$B$2,1)</f>
        <v>0</v>
      </c>
      <c r="K5677" s="52">
        <f>[1]!b_dq_amount($A5677,日期设置!B$2,2,10000)</f>
        <v>0</v>
      </c>
      <c r="L5677" s="26">
        <f>[1]!b_info_latestpar(A5677,日期设置!$B$2)</f>
        <v>100</v>
      </c>
      <c r="M5677" s="6">
        <f>[1]!b_info_outstandingbalance($A5677,日期设置!B$2)</f>
        <v>10</v>
      </c>
      <c r="N5677" s="7">
        <f>[1]!b_info_latestissurercreditrating2(A5677,日期设置!$B$2,"102","1")</f>
        <v>0</v>
      </c>
      <c r="O5677" s="8">
        <v>4.08</v>
      </c>
      <c r="P5677" s="9">
        <f>[1]!b_info_repurchasedate(A5677)</f>
        <v>0</v>
      </c>
      <c r="Q5677" s="8" t="s">
        <v>16331</v>
      </c>
      <c r="R5677" s="2" t="str">
        <f>IF((--IF(P5677=0,Q5677,P5677))&gt;(--日期设置!$B$2),IF(P5677=0,Q5677,P5677),Q5677)</f>
        <v>2022-04-05</v>
      </c>
      <c r="S5677" s="2" t="s">
        <v>18108</v>
      </c>
      <c r="T5677" s="8">
        <f>[1]!b_anal_ptmyear($A5677,日期设置!$B$2)</f>
        <v>1.0383561643835617</v>
      </c>
      <c r="U5677" s="8">
        <f>[1]!b_anal_termifexercise($A5677,日期设置!B$2)</f>
        <v>0</v>
      </c>
      <c r="V5677" s="10">
        <f>[1]!b_dq_dirtyprice(A5677,日期设置!$B$2)</f>
        <v>103.9235</v>
      </c>
      <c r="W5677" s="11">
        <f>IF(U5677=0,ROUNDUP((Q5677-日期设置!$B$2)/365,0),ROUNDUP((R5677-日期设置!$B$2)/365,0))</f>
        <v>2</v>
      </c>
      <c r="X5677" s="18">
        <f>_xlfn.IFNA(VLOOKUP(A5677,过往入选债券!A:D,4,0),2)</f>
        <v>2</v>
      </c>
      <c r="Y5677">
        <f>_xlfn.IFNA(VLOOKUP(C5677,[2]Sheet1!$A:$A,1,0),3)</f>
        <v>3</v>
      </c>
    </row>
    <row r="5678" spans="1:25" hidden="1" x14ac:dyDescent="0.2">
      <c r="A5678" s="21" t="s">
        <v>9230</v>
      </c>
      <c r="B5678" s="21" t="s">
        <v>9231</v>
      </c>
      <c r="C5678" s="37" t="s">
        <v>83</v>
      </c>
      <c r="D5678" s="26" t="str">
        <f>[1]!b_calc_yield(A5678,日期设置!$B$2,F5678,1,R5678,1,O5678,L5678,S5678,)</f>
        <v>Fetching...</v>
      </c>
      <c r="E5678" s="26">
        <f t="shared" si="176"/>
        <v>5.980779790242674</v>
      </c>
      <c r="F5678" s="18">
        <f>[1]!b_dq_cleanprice($A5678,日期设置!B$2)</f>
        <v>99.660300000000007</v>
      </c>
      <c r="G5678" s="18" t="str">
        <f t="shared" si="177"/>
        <v>1.49 + 0</v>
      </c>
      <c r="H5678" s="27">
        <f>[1]!b_dq_pctchange($A5678,日期设置!$B$2,1)/100</f>
        <v>0</v>
      </c>
      <c r="I5678" s="26">
        <f>[1]!b_pq_pctchange(A5678,日期设置!$B$4,日期设置!$B$2,1)</f>
        <v>0</v>
      </c>
      <c r="J5678" s="26">
        <f>[1]!b_pq_pctchange(A5678,日期设置!$C$4,日期设置!$B$2,1)</f>
        <v>0</v>
      </c>
      <c r="K5678" s="52">
        <f>[1]!b_dq_amount($A5678,日期设置!B$2,2,10000)</f>
        <v>0</v>
      </c>
      <c r="L5678" s="26">
        <f>[1]!b_info_latestpar(A5678,日期设置!$B$2)</f>
        <v>100</v>
      </c>
      <c r="M5678" s="6">
        <f>[1]!b_info_outstandingbalance($A5678,日期设置!B$2)</f>
        <v>10</v>
      </c>
      <c r="N5678" s="7" t="str">
        <f>[1]!b_info_latestissurercreditrating2(A5678,日期设置!$B$2,"102","1")</f>
        <v>AAA</v>
      </c>
      <c r="O5678" s="8">
        <v>3.85</v>
      </c>
      <c r="P5678" s="9">
        <f>[1]!b_info_repurchasedate(A5678)</f>
        <v>0</v>
      </c>
      <c r="Q5678" s="8" t="s">
        <v>16744</v>
      </c>
      <c r="R5678" s="2" t="str">
        <f>IF((--IF(P5678=0,Q5678,P5678))&gt;(--日期设置!$B$2),IF(P5678=0,Q5678,P5678),Q5678)</f>
        <v>2022-09-17</v>
      </c>
      <c r="S5678" s="2" t="s">
        <v>18461</v>
      </c>
      <c r="T5678" s="8">
        <f>[1]!b_anal_ptmyear($A5678,日期设置!$B$2)</f>
        <v>1.4904109589041097</v>
      </c>
      <c r="U5678" s="8">
        <f>[1]!b_anal_termifexercise($A5678,日期设置!B$2)</f>
        <v>0</v>
      </c>
      <c r="V5678" s="10">
        <f>[1]!b_dq_dirtyprice(A5678,日期设置!$B$2)</f>
        <v>101.62220000000001</v>
      </c>
      <c r="W5678" s="11">
        <f>IF(U5678=0,ROUNDUP((Q5678-日期设置!$B$2)/365,0),ROUNDUP((R5678-日期设置!$B$2)/365,0))</f>
        <v>2</v>
      </c>
      <c r="X5678" s="18">
        <f>_xlfn.IFNA(VLOOKUP(A5678,过往入选债券!A:D,4,0),2)</f>
        <v>2</v>
      </c>
      <c r="Y5678">
        <f>_xlfn.IFNA(VLOOKUP(C5678,[2]Sheet1!$A:$A,1,0),3)</f>
        <v>3</v>
      </c>
    </row>
    <row r="5679" spans="1:25" hidden="1" x14ac:dyDescent="0.2">
      <c r="A5679" s="21" t="s">
        <v>9463</v>
      </c>
      <c r="B5679" s="21" t="s">
        <v>9464</v>
      </c>
      <c r="C5679" s="37" t="s">
        <v>4797</v>
      </c>
      <c r="D5679" s="26" t="str">
        <f>[1]!b_calc_yield(A5679,日期设置!$B$2,F5679,1,R5679,1,O5679,L5679,S5679,)</f>
        <v>Fetching...</v>
      </c>
      <c r="E5679" s="26">
        <f t="shared" si="176"/>
        <v>6.4573426886166629</v>
      </c>
      <c r="F5679" s="18">
        <f>[1]!b_dq_cleanprice($A5679,日期设置!B$2)</f>
        <v>101.0102</v>
      </c>
      <c r="G5679" s="18" t="str">
        <f t="shared" si="177"/>
        <v>1.61 + 0</v>
      </c>
      <c r="H5679" s="27">
        <f>[1]!b_dq_pctchange($A5679,日期设置!$B$2,1)/100</f>
        <v>0</v>
      </c>
      <c r="I5679" s="26">
        <f>[1]!b_pq_pctchange(A5679,日期设置!$B$4,日期设置!$B$2,1)</f>
        <v>0</v>
      </c>
      <c r="J5679" s="26">
        <f>[1]!b_pq_pctchange(A5679,日期设置!$C$4,日期设置!$B$2,1)</f>
        <v>0.15299055384959342</v>
      </c>
      <c r="K5679" s="52">
        <f>[1]!b_dq_amount($A5679,日期设置!B$2,2,10000)</f>
        <v>0</v>
      </c>
      <c r="L5679" s="26">
        <f>[1]!b_info_latestpar(A5679,日期设置!$B$2)</f>
        <v>100</v>
      </c>
      <c r="M5679" s="6">
        <f>[1]!b_info_outstandingbalance($A5679,日期设置!B$2)</f>
        <v>15</v>
      </c>
      <c r="N5679" s="7" t="str">
        <f>[1]!b_info_latestissurercreditrating2(A5679,日期设置!$B$2,"102","1")</f>
        <v>AAA</v>
      </c>
      <c r="O5679" s="8">
        <v>4.75</v>
      </c>
      <c r="P5679" s="9">
        <f>[1]!b_info_repurchasedate(A5679)</f>
        <v>0</v>
      </c>
      <c r="Q5679" s="8" t="s">
        <v>16136</v>
      </c>
      <c r="R5679" s="2" t="str">
        <f>IF((--IF(P5679=0,Q5679,P5679))&gt;(--日期设置!$B$2),IF(P5679=0,Q5679,P5679),Q5679)</f>
        <v>2022-10-31</v>
      </c>
      <c r="S5679" s="2" t="s">
        <v>17923</v>
      </c>
      <c r="T5679" s="8">
        <f>[1]!b_anal_ptmyear($A5679,日期设置!$B$2)</f>
        <v>1.6109589041095891</v>
      </c>
      <c r="U5679" s="8">
        <f>[1]!b_anal_termifexercise($A5679,日期设置!B$2)</f>
        <v>0</v>
      </c>
      <c r="V5679" s="10">
        <f>[1]!b_dq_dirtyprice(A5679,日期设置!$B$2)</f>
        <v>102.85809999999999</v>
      </c>
      <c r="W5679" s="11">
        <f>IF(U5679=0,ROUNDUP((Q5679-日期设置!$B$2)/365,0),ROUNDUP((R5679-日期设置!$B$2)/365,0))</f>
        <v>2</v>
      </c>
      <c r="X5679" s="18">
        <f>_xlfn.IFNA(VLOOKUP(A5679,过往入选债券!A:D,4,0),2)</f>
        <v>2</v>
      </c>
      <c r="Y5679">
        <f>_xlfn.IFNA(VLOOKUP(C5679,[2]Sheet1!$A:$A,1,0),3)</f>
        <v>3</v>
      </c>
    </row>
    <row r="5680" spans="1:25" hidden="1" x14ac:dyDescent="0.2">
      <c r="A5680" s="28" t="s">
        <v>20614</v>
      </c>
      <c r="B5680" s="28" t="s">
        <v>20615</v>
      </c>
      <c r="C5680" s="39" t="s">
        <v>20791</v>
      </c>
      <c r="D5680" s="26" t="str">
        <f>[1]!b_calc_yield(A5680,日期设置!$B$2,F5680,1,R5680,1,O5680,L5680,S5680,)</f>
        <v>Fetching...</v>
      </c>
      <c r="E5680" s="26">
        <f t="shared" si="176"/>
        <v>117.90788804969989</v>
      </c>
      <c r="F5680" s="18">
        <f>[1]!b_dq_cleanprice($A5680,日期设置!B$2)</f>
        <v>99.9</v>
      </c>
      <c r="G5680" s="18" t="str">
        <f t="shared" si="177"/>
        <v>29.5 + 0</v>
      </c>
      <c r="H5680" s="27">
        <f>[1]!b_dq_pctchange($A5680,日期设置!$B$2,1)/100</f>
        <v>0</v>
      </c>
      <c r="I5680" s="26">
        <f>[1]!b_pq_pctchange(A5680,日期设置!$B$4,日期设置!$B$2,1)</f>
        <v>0</v>
      </c>
      <c r="J5680" s="26">
        <f>[1]!b_pq_pctchange(A5680,日期设置!$C$4,日期设置!$B$2,1)</f>
        <v>0</v>
      </c>
      <c r="K5680" s="52">
        <f>[1]!b_dq_amount($A5680,日期设置!B$2,2,10000)</f>
        <v>0</v>
      </c>
      <c r="L5680" s="26">
        <f>[1]!b_info_latestpar(A5680,日期设置!$B$2)</f>
        <v>100</v>
      </c>
      <c r="M5680" s="6">
        <f>[1]!b_info_outstandingbalance($A5680,日期设置!B$2)</f>
        <v>10.08</v>
      </c>
      <c r="N5680" s="7">
        <f>[1]!b_info_latestissurercreditrating2(A5680,日期设置!$B$2,"102","1")</f>
        <v>0</v>
      </c>
      <c r="O5680" s="8">
        <v>4.07</v>
      </c>
      <c r="P5680" s="9">
        <f>[1]!b_info_repurchasedate(A5680)</f>
        <v>0</v>
      </c>
      <c r="Q5680" s="8" t="s">
        <v>20862</v>
      </c>
      <c r="R5680" s="2" t="str">
        <f>IF((--IF(P5680=0,Q5680,P5680))&gt;(--日期设置!$B$2),IF(P5680=0,Q5680,P5680),Q5680)</f>
        <v>2050-09-23</v>
      </c>
      <c r="S5680" s="31" t="s">
        <v>17549</v>
      </c>
      <c r="T5680" s="8">
        <f>[1]!b_anal_ptmyear($A5680,日期设置!$B$2)</f>
        <v>29.506849315068493</v>
      </c>
      <c r="U5680" s="8">
        <f>[1]!b_anal_termifexercise($A5680,日期设置!B$2)</f>
        <v>0</v>
      </c>
      <c r="V5680" s="10">
        <f>[1]!b_dq_dirtyprice(A5680,日期设置!$B$2)</f>
        <v>101.9238</v>
      </c>
      <c r="W5680" s="11">
        <f>IF(U5680=0,ROUNDUP((Q5680-日期设置!$B$2)/365,0),ROUNDUP((R5680-日期设置!$B$2)/365,0))</f>
        <v>30</v>
      </c>
      <c r="X5680" s="18">
        <f>_xlfn.IFNA(VLOOKUP(A5680,过往入选债券!A:D,4,0),2)</f>
        <v>2</v>
      </c>
      <c r="Y5680">
        <f>_xlfn.IFNA(VLOOKUP(C5680,[2]Sheet1!$A:$A,1,0),3)</f>
        <v>3</v>
      </c>
    </row>
    <row r="5681" spans="1:25" hidden="1" x14ac:dyDescent="0.2">
      <c r="A5681" s="28" t="s">
        <v>22272</v>
      </c>
      <c r="B5681" s="28" t="s">
        <v>22273</v>
      </c>
      <c r="C5681" s="39" t="s">
        <v>979</v>
      </c>
      <c r="D5681" s="26">
        <f>[1]!b_calc_yield(A5681,日期设置!$B$2,F5681,1,R5681,1,O5681,L5681,S5681,)</f>
        <v>4.0745620826217204</v>
      </c>
      <c r="E5681" s="26">
        <f t="shared" si="176"/>
        <v>11.939665876453475</v>
      </c>
      <c r="F5681" s="18">
        <f>[1]!b_dq_cleanprice($A5681,日期设置!B$2)</f>
        <v>100</v>
      </c>
      <c r="G5681" s="18" t="str">
        <f t="shared" si="177"/>
        <v>2.93 + 0</v>
      </c>
      <c r="H5681" s="27">
        <f>[1]!b_dq_pctchange($A5681,日期设置!$B$2,1)/100</f>
        <v>0</v>
      </c>
      <c r="I5681" s="26">
        <f>[1]!b_pq_pctchange(A5681,日期设置!$B$4,日期设置!$B$2,1)</f>
        <v>0</v>
      </c>
      <c r="J5681" s="26">
        <f>[1]!b_pq_pctchange(A5681,日期设置!$C$4,日期设置!$B$2,1)</f>
        <v>0</v>
      </c>
      <c r="K5681" s="52">
        <f>[1]!b_dq_amount($A5681,日期设置!B$2,2,10000)</f>
        <v>0</v>
      </c>
      <c r="L5681" s="26">
        <f>[1]!b_info_latestpar(A5681,日期设置!$B$2)</f>
        <v>100</v>
      </c>
      <c r="M5681" s="6">
        <f>[1]!b_info_outstandingbalance($A5681,日期设置!B$2)</f>
        <v>10</v>
      </c>
      <c r="N5681" s="7" t="str">
        <f>[1]!b_info_latestissurercreditrating2(A5681,日期设置!$B$2,"102","1")</f>
        <v>AA+</v>
      </c>
      <c r="O5681" s="43">
        <v>4.08</v>
      </c>
      <c r="P5681" s="9">
        <f>[1]!b_info_repurchasedate(A5681)</f>
        <v>0</v>
      </c>
      <c r="Q5681" s="31" t="s">
        <v>16739</v>
      </c>
      <c r="R5681" s="2" t="str">
        <f>IF((--IF(P5681=0,Q5681,P5681))&gt;(--日期设置!$B$2),IF(P5681=0,Q5681,P5681),Q5681)</f>
        <v>2024-02-26</v>
      </c>
      <c r="S5681" s="2" t="s">
        <v>23078</v>
      </c>
      <c r="T5681" s="8">
        <f>[1]!b_anal_ptmyear($A5681,日期设置!$B$2)</f>
        <v>2.934246575342466</v>
      </c>
      <c r="U5681" s="8">
        <f>[1]!b_anal_termifexercise($A5681,日期设置!B$2)</f>
        <v>0</v>
      </c>
      <c r="V5681" s="10">
        <f>[1]!b_dq_dirtyprice(A5681,日期设置!$B$2)</f>
        <v>100.2683</v>
      </c>
      <c r="W5681" s="11">
        <f>IF(U5681=0,ROUNDUP((Q5681-日期设置!$B$2)/365,0),ROUNDUP((R5681-日期设置!$B$2)/365,0))</f>
        <v>3</v>
      </c>
      <c r="X5681" s="18">
        <f>_xlfn.IFNA(VLOOKUP(A5681,过往入选债券!A:D,4,0),2)</f>
        <v>2</v>
      </c>
      <c r="Y5681">
        <f>_xlfn.IFNA(VLOOKUP(C5681,[2]Sheet1!$A:$A,1,0),3)</f>
        <v>3</v>
      </c>
    </row>
    <row r="5682" spans="1:25" hidden="1" x14ac:dyDescent="0.2">
      <c r="A5682" s="21" t="s">
        <v>8850</v>
      </c>
      <c r="B5682" s="21" t="s">
        <v>8851</v>
      </c>
      <c r="C5682" s="37" t="s">
        <v>331</v>
      </c>
      <c r="D5682" s="26" t="str">
        <f>[1]!b_calc_yield(A5682,日期设置!$B$2,F5682,1,R5682,1,O5682,L5682,S5682,)</f>
        <v>Fetching...</v>
      </c>
      <c r="E5682" s="26">
        <f t="shared" si="176"/>
        <v>13.093332668830126</v>
      </c>
      <c r="F5682" s="18">
        <f>[1]!b_dq_cleanprice($A5682,日期设置!B$2)</f>
        <v>101.2811</v>
      </c>
      <c r="G5682" s="18" t="str">
        <f t="shared" si="177"/>
        <v>3.32 + 0</v>
      </c>
      <c r="H5682" s="27">
        <f>[1]!b_dq_pctchange($A5682,日期设置!$B$2,1)/100</f>
        <v>0</v>
      </c>
      <c r="I5682" s="26">
        <f>[1]!b_pq_pctchange(A5682,日期设置!$B$4,日期设置!$B$2,1)</f>
        <v>0</v>
      </c>
      <c r="J5682" s="26">
        <f>[1]!b_pq_pctchange(A5682,日期设置!$C$4,日期设置!$B$2,1)</f>
        <v>0</v>
      </c>
      <c r="K5682" s="52">
        <f>[1]!b_dq_amount($A5682,日期设置!B$2,2,10000)</f>
        <v>0</v>
      </c>
      <c r="L5682" s="26">
        <f>[1]!b_info_latestpar(A5682,日期设置!$B$2)</f>
        <v>100</v>
      </c>
      <c r="M5682" s="6">
        <f>[1]!b_info_outstandingbalance($A5682,日期设置!B$2)</f>
        <v>4</v>
      </c>
      <c r="N5682" s="7" t="str">
        <f>[1]!b_info_latestissurercreditrating2(A5682,日期设置!$B$2,"102","1")</f>
        <v>AA+</v>
      </c>
      <c r="O5682" s="8">
        <v>4.5</v>
      </c>
      <c r="P5682" s="9">
        <f>[1]!b_info_repurchasedate(A5682)</f>
        <v>0</v>
      </c>
      <c r="Q5682" s="8" t="s">
        <v>16366</v>
      </c>
      <c r="R5682" s="2" t="str">
        <f>IF((--IF(P5682=0,Q5682,P5682))&gt;(--日期设置!$B$2),IF(P5682=0,Q5682,P5682),Q5682)</f>
        <v>2024-07-17</v>
      </c>
      <c r="S5682" s="2" t="s">
        <v>18147</v>
      </c>
      <c r="T5682" s="8">
        <f>[1]!b_anal_ptmyear($A5682,日期设置!$B$2)</f>
        <v>3.3205479452054796</v>
      </c>
      <c r="U5682" s="8">
        <f>[1]!b_anal_termifexercise($A5682,日期设置!B$2)</f>
        <v>0</v>
      </c>
      <c r="V5682" s="10">
        <f>[1]!b_dq_dirtyprice(A5682,日期设置!$B$2)</f>
        <v>104.3386</v>
      </c>
      <c r="W5682" s="11">
        <f>IF(U5682=0,ROUNDUP((Q5682-日期设置!$B$2)/365,0),ROUNDUP((R5682-日期设置!$B$2)/365,0))</f>
        <v>4</v>
      </c>
      <c r="X5682" s="18">
        <f>_xlfn.IFNA(VLOOKUP(A5682,过往入选债券!A:D,4,0),2)</f>
        <v>2</v>
      </c>
      <c r="Y5682">
        <f>_xlfn.IFNA(VLOOKUP(C5682,[2]Sheet1!$A:$A,1,0),3)</f>
        <v>3</v>
      </c>
    </row>
    <row r="5683" spans="1:25" hidden="1" x14ac:dyDescent="0.2">
      <c r="A5683" s="21" t="s">
        <v>3875</v>
      </c>
      <c r="B5683" s="21" t="s">
        <v>3876</v>
      </c>
      <c r="C5683" s="37" t="s">
        <v>2409</v>
      </c>
      <c r="D5683" s="26" t="str">
        <f>[1]!b_calc_yield(A5683,日期设置!$B$2,F5683,1,R5683,1,O5683,L5683,S5683,)</f>
        <v>Fetching...</v>
      </c>
      <c r="E5683" s="26">
        <f t="shared" si="176"/>
        <v>7.3754100460039496</v>
      </c>
      <c r="F5683" s="18">
        <f>[1]!b_dq_cleanprice($A5683,日期设置!B$2)</f>
        <v>100.724</v>
      </c>
      <c r="G5683" s="18" t="str">
        <f t="shared" si="177"/>
        <v>1.82 + 0</v>
      </c>
      <c r="H5683" s="27">
        <f>[1]!b_dq_pctchange($A5683,日期设置!$B$2,1)/100</f>
        <v>0</v>
      </c>
      <c r="I5683" s="26">
        <f>[1]!b_pq_pctchange(A5683,日期设置!$B$4,日期设置!$B$2,1)</f>
        <v>2.8104477152451939E-2</v>
      </c>
      <c r="J5683" s="26">
        <f>[1]!b_pq_pctchange(A5683,日期设置!$C$4,日期设置!$B$2,1)</f>
        <v>0.3103202393329893</v>
      </c>
      <c r="K5683" s="52">
        <f>[1]!b_dq_amount($A5683,日期设置!B$2,2,10000)</f>
        <v>0</v>
      </c>
      <c r="L5683" s="26">
        <f>[1]!b_info_latestpar(A5683,日期设置!$B$2)</f>
        <v>100</v>
      </c>
      <c r="M5683" s="6">
        <f>[1]!b_info_outstandingbalance($A5683,日期设置!B$2)</f>
        <v>10</v>
      </c>
      <c r="N5683" s="7">
        <f>[1]!b_info_latestissurercreditrating2(A5683,日期设置!$B$2,"102","1")</f>
        <v>0</v>
      </c>
      <c r="O5683" s="8">
        <v>4.5</v>
      </c>
      <c r="P5683" s="9">
        <f>[1]!b_info_repurchasedate(A5683)</f>
        <v>0</v>
      </c>
      <c r="Q5683" s="8" t="s">
        <v>16271</v>
      </c>
      <c r="R5683" s="2" t="str">
        <f>IF((--IF(P5683=0,Q5683,P5683))&gt;(--日期设置!$B$2),IF(P5683=0,Q5683,P5683),Q5683)</f>
        <v>2023-01-17</v>
      </c>
      <c r="S5683" s="2" t="s">
        <v>18051</v>
      </c>
      <c r="T5683" s="8">
        <f>[1]!b_anal_ptmyear($A5683,日期设置!$B$2)</f>
        <v>1.8246575342465754</v>
      </c>
      <c r="U5683" s="8">
        <f>[1]!b_anal_termifexercise($A5683,日期设置!B$2)</f>
        <v>0</v>
      </c>
      <c r="V5683" s="10">
        <f>[1]!b_dq_dirtyprice(A5683,日期设置!$B$2)</f>
        <v>101.51300000000001</v>
      </c>
      <c r="W5683" s="11">
        <f>IF(U5683=0,ROUNDUP((Q5683-日期设置!$B$2)/365,0),ROUNDUP((R5683-日期设置!$B$2)/365,0))</f>
        <v>2</v>
      </c>
      <c r="X5683" s="18">
        <f>_xlfn.IFNA(VLOOKUP(A5683,过往入选债券!A:D,4,0),2)</f>
        <v>2</v>
      </c>
      <c r="Y5683">
        <f>_xlfn.IFNA(VLOOKUP(C5683,[2]Sheet1!$A:$A,1,0),3)</f>
        <v>3</v>
      </c>
    </row>
    <row r="5684" spans="1:25" hidden="1" x14ac:dyDescent="0.2">
      <c r="A5684" s="21" t="s">
        <v>8866</v>
      </c>
      <c r="B5684" s="21" t="s">
        <v>8867</v>
      </c>
      <c r="C5684" s="37" t="s">
        <v>534</v>
      </c>
      <c r="D5684" s="26" t="str">
        <f>[1]!b_calc_yield(A5684,日期设置!$B$2,F5684,1,R5684,1,O5684,L5684,S5684,)</f>
        <v>Fetching...</v>
      </c>
      <c r="E5684" s="26">
        <f t="shared" si="176"/>
        <v>13.105077647076868</v>
      </c>
      <c r="F5684" s="18">
        <f>[1]!b_dq_cleanprice($A5684,日期设置!B$2)</f>
        <v>101.254</v>
      </c>
      <c r="G5684" s="18" t="str">
        <f t="shared" si="177"/>
        <v>3.32 + 0</v>
      </c>
      <c r="H5684" s="27">
        <f>[1]!b_dq_pctchange($A5684,日期设置!$B$2,1)/100</f>
        <v>0</v>
      </c>
      <c r="I5684" s="26">
        <f>[1]!b_pq_pctchange(A5684,日期设置!$B$4,日期设置!$B$2,1)</f>
        <v>0</v>
      </c>
      <c r="J5684" s="26">
        <f>[1]!b_pq_pctchange(A5684,日期设置!$C$4,日期设置!$B$2,1)</f>
        <v>0</v>
      </c>
      <c r="K5684" s="52">
        <f>[1]!b_dq_amount($A5684,日期设置!B$2,2,10000)</f>
        <v>0</v>
      </c>
      <c r="L5684" s="26">
        <f>[1]!b_info_latestpar(A5684,日期设置!$B$2)</f>
        <v>100</v>
      </c>
      <c r="M5684" s="6">
        <f>[1]!b_info_outstandingbalance($A5684,日期设置!B$2)</f>
        <v>3.5</v>
      </c>
      <c r="N5684" s="7" t="str">
        <f>[1]!b_info_latestissurercreditrating2(A5684,日期设置!$B$2,"102","1")</f>
        <v>AA+</v>
      </c>
      <c r="O5684" s="8">
        <v>4.49</v>
      </c>
      <c r="P5684" s="9">
        <f>[1]!b_info_repurchasedate(A5684)</f>
        <v>0</v>
      </c>
      <c r="Q5684" s="8" t="s">
        <v>16450</v>
      </c>
      <c r="R5684" s="2" t="str">
        <f>IF((--IF(P5684=0,Q5684,P5684))&gt;(--日期设置!$B$2),IF(P5684=0,Q5684,P5684),Q5684)</f>
        <v>2024-07-18</v>
      </c>
      <c r="S5684" s="2" t="s">
        <v>18216</v>
      </c>
      <c r="T5684" s="8">
        <f>[1]!b_anal_ptmyear($A5684,日期设置!$B$2)</f>
        <v>3.3232876712328769</v>
      </c>
      <c r="U5684" s="8">
        <f>[1]!b_anal_termifexercise($A5684,日期设置!B$2)</f>
        <v>0</v>
      </c>
      <c r="V5684" s="10">
        <f>[1]!b_dq_dirtyprice(A5684,日期设置!$B$2)</f>
        <v>104.2924</v>
      </c>
      <c r="W5684" s="11">
        <f>IF(U5684=0,ROUNDUP((Q5684-日期设置!$B$2)/365,0),ROUNDUP((R5684-日期设置!$B$2)/365,0))</f>
        <v>4</v>
      </c>
      <c r="X5684" s="18">
        <f>_xlfn.IFNA(VLOOKUP(A5684,过往入选债券!A:D,4,0),2)</f>
        <v>2</v>
      </c>
      <c r="Y5684">
        <f>_xlfn.IFNA(VLOOKUP(C5684,[2]Sheet1!$A:$A,1,0),3)</f>
        <v>3</v>
      </c>
    </row>
    <row r="5685" spans="1:25" hidden="1" x14ac:dyDescent="0.2">
      <c r="A5685" s="21" t="s">
        <v>5114</v>
      </c>
      <c r="B5685" s="21" t="s">
        <v>5115</v>
      </c>
      <c r="C5685" s="37" t="s">
        <v>704</v>
      </c>
      <c r="D5685" s="26" t="str">
        <f>[1]!b_calc_yield(A5685,日期设置!$B$2,F5685,1,R5685,1,O5685,L5685,S5685,)</f>
        <v>Fetching...</v>
      </c>
      <c r="E5685" s="26">
        <f t="shared" si="176"/>
        <v>2.5325216010360307</v>
      </c>
      <c r="F5685" s="18">
        <f>[1]!b_dq_cleanprice($A5685,日期设置!B$2)</f>
        <v>99.656099999999995</v>
      </c>
      <c r="G5685" s="18" t="str">
        <f t="shared" si="177"/>
        <v>0.62 + 0</v>
      </c>
      <c r="H5685" s="27">
        <f>[1]!b_dq_pctchange($A5685,日期设置!$B$2,1)/100</f>
        <v>0</v>
      </c>
      <c r="I5685" s="26">
        <f>[1]!b_pq_pctchange(A5685,日期设置!$B$4,日期设置!$B$2,1)</f>
        <v>0</v>
      </c>
      <c r="J5685" s="26">
        <f>[1]!b_pq_pctchange(A5685,日期设置!$C$4,日期设置!$B$2,1)</f>
        <v>0.23566260115989693</v>
      </c>
      <c r="K5685" s="52">
        <f>[1]!b_dq_amount($A5685,日期设置!B$2,2,10000)</f>
        <v>0</v>
      </c>
      <c r="L5685" s="26">
        <f>[1]!b_info_latestpar(A5685,日期设置!$B$2)</f>
        <v>100</v>
      </c>
      <c r="M5685" s="6">
        <f>[1]!b_info_outstandingbalance($A5685,日期设置!B$2)</f>
        <v>5</v>
      </c>
      <c r="N5685" s="7" t="str">
        <f>[1]!b_info_latestissurercreditrating2(A5685,日期设置!$B$2,"102","1")</f>
        <v>AA</v>
      </c>
      <c r="O5685" s="8">
        <v>3.56</v>
      </c>
      <c r="P5685" s="9">
        <f>[1]!b_info_repurchasedate(A5685)</f>
        <v>0</v>
      </c>
      <c r="Q5685" s="8" t="s">
        <v>16183</v>
      </c>
      <c r="R5685" s="2" t="str">
        <f>IF((--IF(P5685=0,Q5685,P5685))&gt;(--日期设置!$B$2),IF(P5685=0,Q5685,P5685),Q5685)</f>
        <v>2021-11-04</v>
      </c>
      <c r="S5685" s="2" t="s">
        <v>17972</v>
      </c>
      <c r="T5685" s="8">
        <f>[1]!b_anal_ptmyear($A5685,日期设置!$B$2)</f>
        <v>0.62191780821917808</v>
      </c>
      <c r="U5685" s="8">
        <f>[1]!b_anal_termifexercise($A5685,日期设置!B$2)</f>
        <v>0</v>
      </c>
      <c r="V5685" s="10">
        <f>[1]!b_dq_dirtyprice(A5685,日期设置!$B$2)</f>
        <v>101.0021</v>
      </c>
      <c r="W5685" s="11">
        <f>IF(U5685=0,ROUNDUP((Q5685-日期设置!$B$2)/365,0),ROUNDUP((R5685-日期设置!$B$2)/365,0))</f>
        <v>1</v>
      </c>
      <c r="X5685" s="18">
        <f>_xlfn.IFNA(VLOOKUP(A5685,过往入选债券!A:D,4,0),2)</f>
        <v>2</v>
      </c>
      <c r="Y5685">
        <f>_xlfn.IFNA(VLOOKUP(C5685,[2]Sheet1!$A:$A,1,0),3)</f>
        <v>3</v>
      </c>
    </row>
    <row r="5686" spans="1:25" hidden="1" x14ac:dyDescent="0.2">
      <c r="A5686" s="21" t="s">
        <v>4612</v>
      </c>
      <c r="B5686" s="21" t="s">
        <v>4613</v>
      </c>
      <c r="C5686" s="37" t="s">
        <v>100</v>
      </c>
      <c r="D5686" s="26" t="str">
        <f>[1]!b_calc_yield(A5686,日期设置!$B$2,F5686,1,R5686,1,O5686,L5686,S5686,)</f>
        <v>Fetching...</v>
      </c>
      <c r="E5686" s="26">
        <f t="shared" si="176"/>
        <v>4.9778444549271939</v>
      </c>
      <c r="F5686" s="18">
        <f>[1]!b_dq_cleanprice($A5686,日期设置!B$2)</f>
        <v>100.2578</v>
      </c>
      <c r="G5686" s="18" t="str">
        <f t="shared" si="177"/>
        <v>1.25 + 0</v>
      </c>
      <c r="H5686" s="27">
        <f>[1]!b_dq_pctchange($A5686,日期设置!$B$2,1)/100</f>
        <v>0</v>
      </c>
      <c r="I5686" s="26">
        <f>[1]!b_pq_pctchange(A5686,日期设置!$B$4,日期设置!$B$2,1)</f>
        <v>-9.0982380509644759E-2</v>
      </c>
      <c r="J5686" s="26">
        <f>[1]!b_pq_pctchange(A5686,日期设置!$C$4,日期设置!$B$2,1)</f>
        <v>0.1748552198779382</v>
      </c>
      <c r="K5686" s="52">
        <f>[1]!b_dq_amount($A5686,日期设置!B$2,2,10000)</f>
        <v>0</v>
      </c>
      <c r="L5686" s="26">
        <f>[1]!b_info_latestpar(A5686,日期设置!$B$2)</f>
        <v>100</v>
      </c>
      <c r="M5686" s="6">
        <f>[1]!b_info_outstandingbalance($A5686,日期设置!B$2)</f>
        <v>20</v>
      </c>
      <c r="N5686" s="7">
        <f>[1]!b_info_latestissurercreditrating2(A5686,日期设置!$B$2,"102","1")</f>
        <v>0</v>
      </c>
      <c r="O5686" s="8">
        <v>4.3</v>
      </c>
      <c r="P5686" s="9">
        <f>[1]!b_info_repurchasedate(A5686)</f>
        <v>0</v>
      </c>
      <c r="Q5686" s="8" t="s">
        <v>16203</v>
      </c>
      <c r="R5686" s="2" t="str">
        <f>IF((--IF(P5686=0,Q5686,P5686))&gt;(--日期设置!$B$2),IF(P5686=0,Q5686,P5686),Q5686)</f>
        <v>2022-06-24</v>
      </c>
      <c r="S5686" s="2" t="s">
        <v>17996</v>
      </c>
      <c r="T5686" s="8">
        <f>[1]!b_anal_ptmyear($A5686,日期设置!$B$2)</f>
        <v>1.2575342465753425</v>
      </c>
      <c r="U5686" s="8">
        <f>[1]!b_anal_termifexercise($A5686,日期设置!B$2)</f>
        <v>0</v>
      </c>
      <c r="V5686" s="10">
        <f>[1]!b_dq_dirtyprice(A5686,日期设置!$B$2)</f>
        <v>103.4504</v>
      </c>
      <c r="W5686" s="11">
        <f>IF(U5686=0,ROUNDUP((Q5686-日期设置!$B$2)/365,0),ROUNDUP((R5686-日期设置!$B$2)/365,0))</f>
        <v>2</v>
      </c>
      <c r="X5686" s="18">
        <f>_xlfn.IFNA(VLOOKUP(A5686,过往入选债券!A:D,4,0),2)</f>
        <v>2</v>
      </c>
      <c r="Y5686">
        <f>_xlfn.IFNA(VLOOKUP(C5686,[2]Sheet1!$A:$A,1,0),3)</f>
        <v>3</v>
      </c>
    </row>
    <row r="5687" spans="1:25" hidden="1" x14ac:dyDescent="0.2">
      <c r="A5687" s="21" t="s">
        <v>11591</v>
      </c>
      <c r="B5687" s="21" t="s">
        <v>11592</v>
      </c>
      <c r="C5687" s="37" t="s">
        <v>271</v>
      </c>
      <c r="D5687" s="26" t="str">
        <f>[1]!b_calc_yield(A5687,日期设置!$B$2,F5687,1,R5687,1,O5687,L5687,S5687,)</f>
        <v>Fetching...</v>
      </c>
      <c r="E5687" s="26">
        <f t="shared" si="176"/>
        <v>14.849336686886616</v>
      </c>
      <c r="F5687" s="18">
        <f>[1]!b_dq_cleanprice($A5687,日期设置!B$2)</f>
        <v>100.1126</v>
      </c>
      <c r="G5687" s="18" t="str">
        <f t="shared" si="177"/>
        <v>3.69 + 0</v>
      </c>
      <c r="H5687" s="27">
        <f>[1]!b_dq_pctchange($A5687,日期设置!$B$2,1)/100</f>
        <v>0</v>
      </c>
      <c r="I5687" s="26">
        <f>[1]!b_pq_pctchange(A5687,日期设置!$B$4,日期设置!$B$2,1)</f>
        <v>-0.12161481326289508</v>
      </c>
      <c r="J5687" s="26">
        <f>[1]!b_pq_pctchange(A5687,日期设置!$C$4,日期设置!$B$2,1)</f>
        <v>8.9179132083097842E-2</v>
      </c>
      <c r="K5687" s="52">
        <f>[1]!b_dq_amount($A5687,日期设置!B$2,2,10000)</f>
        <v>0</v>
      </c>
      <c r="L5687" s="26">
        <f>[1]!b_info_latestpar(A5687,日期设置!$B$2)</f>
        <v>100</v>
      </c>
      <c r="M5687" s="6">
        <f>[1]!b_info_outstandingbalance($A5687,日期设置!B$2)</f>
        <v>20</v>
      </c>
      <c r="N5687" s="7" t="str">
        <f>[1]!b_info_latestissurercreditrating2(A5687,日期设置!$B$2,"102","1")</f>
        <v>AAA</v>
      </c>
      <c r="O5687" s="8">
        <v>4.1100000000000003</v>
      </c>
      <c r="P5687" s="9">
        <f>[1]!b_info_repurchasedate(A5687)</f>
        <v>0</v>
      </c>
      <c r="Q5687" s="8" t="s">
        <v>17383</v>
      </c>
      <c r="R5687" s="2" t="str">
        <f>IF((--IF(P5687=0,Q5687,P5687))&gt;(--日期设置!$B$2),IF(P5687=0,Q5687,P5687),Q5687)</f>
        <v>2024-11-29</v>
      </c>
      <c r="S5687" s="2" t="s">
        <v>18549</v>
      </c>
      <c r="T5687" s="8">
        <f>[1]!b_anal_ptmyear($A5687,日期设置!$B$2)</f>
        <v>3.6904109589041099</v>
      </c>
      <c r="U5687" s="8">
        <f>[1]!b_anal_termifexercise($A5687,日期设置!B$2)</f>
        <v>0</v>
      </c>
      <c r="V5687" s="10">
        <f>[1]!b_dq_dirtyprice(A5687,日期设置!$B$2)</f>
        <v>101.38500000000001</v>
      </c>
      <c r="W5687" s="11">
        <f>IF(U5687=0,ROUNDUP((Q5687-日期设置!$B$2)/365,0),ROUNDUP((R5687-日期设置!$B$2)/365,0))</f>
        <v>4</v>
      </c>
      <c r="X5687" s="18">
        <f>_xlfn.IFNA(VLOOKUP(A5687,过往入选债券!A:D,4,0),2)</f>
        <v>2</v>
      </c>
      <c r="Y5687">
        <f>_xlfn.IFNA(VLOOKUP(C5687,[2]Sheet1!$A:$A,1,0),3)</f>
        <v>3</v>
      </c>
    </row>
    <row r="5688" spans="1:25" hidden="1" x14ac:dyDescent="0.2">
      <c r="A5688" s="21" t="s">
        <v>13811</v>
      </c>
      <c r="B5688" s="21" t="s">
        <v>13812</v>
      </c>
      <c r="C5688" s="37" t="s">
        <v>3626</v>
      </c>
      <c r="D5688" s="26" t="str">
        <f>[1]!b_calc_yield(A5688,日期设置!$B$2,F5688,1,R5688,1,O5688,L5688,S5688,)</f>
        <v>Fetching...</v>
      </c>
      <c r="E5688" s="26">
        <f t="shared" si="176"/>
        <v>19.208973468091294</v>
      </c>
      <c r="F5688" s="18">
        <f>[1]!b_dq_cleanprice($A5688,日期设置!B$2)</f>
        <v>83.728999999999999</v>
      </c>
      <c r="G5688" s="18" t="str">
        <f t="shared" si="177"/>
        <v>3.27 + 0</v>
      </c>
      <c r="H5688" s="27">
        <f>[1]!b_dq_pctchange($A5688,日期设置!$B$2,1)/100</f>
        <v>0</v>
      </c>
      <c r="I5688" s="26">
        <f>[1]!b_pq_pctchange(A5688,日期设置!$B$4,日期设置!$B$2,1)</f>
        <v>0</v>
      </c>
      <c r="J5688" s="26">
        <f>[1]!b_pq_pctchange(A5688,日期设置!$C$4,日期设置!$B$2,1)</f>
        <v>0</v>
      </c>
      <c r="K5688" s="52">
        <f>[1]!b_dq_amount($A5688,日期设置!B$2,2,10000)</f>
        <v>0</v>
      </c>
      <c r="L5688" s="26">
        <f>[1]!b_info_latestpar(A5688,日期设置!$B$2)</f>
        <v>80</v>
      </c>
      <c r="M5688" s="6">
        <f>[1]!b_info_outstandingbalance($A5688,日期设置!B$2)</f>
        <v>7.28</v>
      </c>
      <c r="N5688" s="7" t="str">
        <f>[1]!b_info_latestissurercreditrating2(A5688,日期设置!$B$2,"102","1")</f>
        <v>AA</v>
      </c>
      <c r="O5688" s="8">
        <v>5.99</v>
      </c>
      <c r="P5688" s="9">
        <f>[1]!b_info_repurchasedate(A5688)</f>
        <v>0</v>
      </c>
      <c r="Q5688" s="8" t="s">
        <v>17722</v>
      </c>
      <c r="R5688" s="2" t="str">
        <f>IF((--IF(P5688=0,Q5688,P5688))&gt;(--日期设置!$B$2),IF(P5688=0,Q5688,P5688),Q5688)</f>
        <v>2024-06-30</v>
      </c>
      <c r="S5688" s="2" t="s">
        <v>18746</v>
      </c>
      <c r="T5688" s="8">
        <f>[1]!b_anal_ptmyear($A5688,日期设置!$B$2)</f>
        <v>3.2739726027397262</v>
      </c>
      <c r="U5688" s="8">
        <f>[1]!b_anal_termifexercise($A5688,日期设置!B$2)</f>
        <v>0</v>
      </c>
      <c r="V5688" s="10">
        <f>[1]!b_dq_dirtyprice(A5688,日期设置!$B$2)</f>
        <v>87.208200000000005</v>
      </c>
      <c r="W5688" s="11">
        <f>IF(U5688=0,ROUNDUP((Q5688-日期设置!$B$2)/365,0),ROUNDUP((R5688-日期设置!$B$2)/365,0))</f>
        <v>4</v>
      </c>
      <c r="X5688" s="18">
        <f>_xlfn.IFNA(VLOOKUP(A5688,过往入选债券!A:D,4,0),2)</f>
        <v>2</v>
      </c>
      <c r="Y5688">
        <f>_xlfn.IFNA(VLOOKUP(C5688,[2]Sheet1!$A:$A,1,0),3)</f>
        <v>3</v>
      </c>
    </row>
    <row r="5689" spans="1:25" hidden="1" x14ac:dyDescent="0.2">
      <c r="A5689" s="21" t="s">
        <v>13101</v>
      </c>
      <c r="B5689" s="21" t="s">
        <v>13102</v>
      </c>
      <c r="C5689" s="37" t="s">
        <v>11640</v>
      </c>
      <c r="D5689" s="26" t="str">
        <f>[1]!b_calc_yield(A5689,日期设置!$B$2,F5689,1,R5689,1,O5689,L5689,S5689,)</f>
        <v>Fetching...</v>
      </c>
      <c r="E5689" s="26">
        <f t="shared" si="176"/>
        <v>21.290804771738102</v>
      </c>
      <c r="F5689" s="18">
        <f>[1]!b_dq_cleanprice($A5689,日期设置!B$2)</f>
        <v>59.625799999999998</v>
      </c>
      <c r="G5689" s="18" t="str">
        <f t="shared" si="177"/>
        <v>2.19 + 0</v>
      </c>
      <c r="H5689" s="27">
        <f>[1]!b_dq_pctchange($A5689,日期设置!$B$2,1)/100</f>
        <v>0</v>
      </c>
      <c r="I5689" s="26">
        <f>[1]!b_pq_pctchange(A5689,日期设置!$B$4,日期设置!$B$2,1)</f>
        <v>0</v>
      </c>
      <c r="J5689" s="26">
        <f>[1]!b_pq_pctchange(A5689,日期设置!$C$4,日期设置!$B$2,1)</f>
        <v>0</v>
      </c>
      <c r="K5689" s="52">
        <f>[1]!b_dq_amount($A5689,日期设置!B$2,2,10000)</f>
        <v>0</v>
      </c>
      <c r="L5689" s="26">
        <f>[1]!b_info_latestpar(A5689,日期设置!$B$2)</f>
        <v>60</v>
      </c>
      <c r="M5689" s="6">
        <f>[1]!b_info_outstandingbalance($A5689,日期设置!B$2)</f>
        <v>7.56</v>
      </c>
      <c r="N5689" s="7" t="str">
        <f>[1]!b_info_latestissurercreditrating2(A5689,日期设置!$B$2,"102","1")</f>
        <v>AA</v>
      </c>
      <c r="O5689" s="8">
        <v>5.0999999999999996</v>
      </c>
      <c r="P5689" s="9">
        <f>[1]!b_info_repurchasedate(A5689)</f>
        <v>0</v>
      </c>
      <c r="Q5689" s="8" t="s">
        <v>16708</v>
      </c>
      <c r="R5689" s="2" t="str">
        <f>IF((--IF(P5689=0,Q5689,P5689))&gt;(--日期设置!$B$2),IF(P5689=0,Q5689,P5689),Q5689)</f>
        <v>2023-06-02</v>
      </c>
      <c r="S5689" s="2" t="s">
        <v>18902</v>
      </c>
      <c r="T5689" s="8">
        <f>[1]!b_anal_ptmyear($A5689,日期设置!$B$2)</f>
        <v>2.1972602739726028</v>
      </c>
      <c r="U5689" s="8">
        <f>[1]!b_anal_termifexercise($A5689,日期设置!B$2)</f>
        <v>0</v>
      </c>
      <c r="V5689" s="10">
        <f>[1]!b_dq_dirtyprice(A5689,日期设置!$B$2)</f>
        <v>62.0822</v>
      </c>
      <c r="W5689" s="11">
        <f>IF(U5689=0,ROUNDUP((Q5689-日期设置!$B$2)/365,0),ROUNDUP((R5689-日期设置!$B$2)/365,0))</f>
        <v>3</v>
      </c>
      <c r="X5689" s="18">
        <f>_xlfn.IFNA(VLOOKUP(A5689,过往入选债券!A:D,4,0),2)</f>
        <v>2</v>
      </c>
      <c r="Y5689">
        <f>_xlfn.IFNA(VLOOKUP(C5689,[2]Sheet1!$A:$A,1,0),3)</f>
        <v>3</v>
      </c>
    </row>
    <row r="5690" spans="1:25" hidden="1" x14ac:dyDescent="0.2">
      <c r="A5690" s="21" t="s">
        <v>5234</v>
      </c>
      <c r="B5690" s="21" t="s">
        <v>5235</v>
      </c>
      <c r="C5690" s="37" t="s">
        <v>10</v>
      </c>
      <c r="D5690" s="26" t="str">
        <f>[1]!b_calc_yield(A5690,日期设置!$B$2,F5690,1,R5690,1,O5690,L5690,S5690,)</f>
        <v>Fetching...</v>
      </c>
      <c r="E5690" s="26">
        <f t="shared" si="176"/>
        <v>2.453657106174556</v>
      </c>
      <c r="F5690" s="18">
        <f>[1]!b_dq_cleanprice($A5690,日期设置!B$2)</f>
        <v>99.584599999999995</v>
      </c>
      <c r="G5690" s="18" t="str">
        <f t="shared" si="177"/>
        <v>5.60 + 0.60</v>
      </c>
      <c r="H5690" s="27">
        <f>[1]!b_dq_pctchange($A5690,日期设置!$B$2,1)/100</f>
        <v>0</v>
      </c>
      <c r="I5690" s="26">
        <f>[1]!b_pq_pctchange(A5690,日期设置!$B$4,日期设置!$B$2,1)</f>
        <v>0</v>
      </c>
      <c r="J5690" s="26">
        <f>[1]!b_pq_pctchange(A5690,日期设置!$C$4,日期设置!$B$2,1)</f>
        <v>-0.1727198820332298</v>
      </c>
      <c r="K5690" s="52">
        <f>[1]!b_dq_amount($A5690,日期设置!B$2,2,10000)</f>
        <v>0</v>
      </c>
      <c r="L5690" s="26">
        <f>[1]!b_info_latestpar(A5690,日期设置!$B$2)</f>
        <v>100</v>
      </c>
      <c r="M5690" s="6">
        <f>[1]!b_info_outstandingbalance($A5690,日期设置!B$2)</f>
        <v>5</v>
      </c>
      <c r="N5690" s="7" t="str">
        <f>[1]!b_info_latestissurercreditrating2(A5690,日期设置!$B$2,"102","1")</f>
        <v>AAA</v>
      </c>
      <c r="O5690" s="8">
        <v>3.42</v>
      </c>
      <c r="P5690" s="9" t="str">
        <f>[1]!b_info_repurchasedate(A5690)</f>
        <v>2021-10-28</v>
      </c>
      <c r="Q5690" s="8" t="s">
        <v>16267</v>
      </c>
      <c r="R5690" s="2" t="str">
        <f>IF((--IF(P5690=0,Q5690,P5690))&gt;(--日期设置!$B$2),IF(P5690=0,Q5690,P5690),Q5690)</f>
        <v>2021-10-28</v>
      </c>
      <c r="S5690" s="2" t="s">
        <v>18118</v>
      </c>
      <c r="T5690" s="8">
        <f>[1]!b_anal_ptmyear($A5690,日期设置!$B$2)</f>
        <v>5.602739726027397</v>
      </c>
      <c r="U5690" s="8">
        <f>[1]!b_anal_termifexercise($A5690,日期设置!B$2)</f>
        <v>0.60273972602739723</v>
      </c>
      <c r="V5690" s="10">
        <f>[1]!b_dq_dirtyprice(A5690,日期设置!$B$2)</f>
        <v>100.9432</v>
      </c>
      <c r="W5690" s="11">
        <f>IF(U5690=0,ROUNDUP((Q5690-日期设置!$B$2)/365,0),ROUNDUP((R5690-日期设置!$B$2)/365,0))</f>
        <v>1</v>
      </c>
      <c r="X5690" s="18">
        <f>_xlfn.IFNA(VLOOKUP(A5690,过往入选债券!A:D,4,0),2)</f>
        <v>2</v>
      </c>
      <c r="Y5690">
        <f>_xlfn.IFNA(VLOOKUP(C5690,[2]Sheet1!$A:$A,1,0),3)</f>
        <v>3</v>
      </c>
    </row>
    <row r="5691" spans="1:25" hidden="1" x14ac:dyDescent="0.2">
      <c r="A5691" s="21" t="s">
        <v>11259</v>
      </c>
      <c r="B5691" s="21" t="s">
        <v>11260</v>
      </c>
      <c r="C5691" s="37" t="s">
        <v>11261</v>
      </c>
      <c r="D5691" s="26" t="str">
        <f>[1]!b_calc_yield(A5691,日期设置!$B$2,F5691,1,R5691,1,O5691,L5691,S5691,)</f>
        <v>Fetching...</v>
      </c>
      <c r="E5691" s="26">
        <f t="shared" si="176"/>
        <v>8.9957288486406384</v>
      </c>
      <c r="F5691" s="18">
        <f>[1]!b_dq_cleanprice($A5691,日期设置!B$2)</f>
        <v>99.729200000000006</v>
      </c>
      <c r="G5691" s="18" t="str">
        <f t="shared" si="177"/>
        <v>2.26 + 0</v>
      </c>
      <c r="H5691" s="27">
        <f>[1]!b_dq_pctchange($A5691,日期设置!$B$2,1)/100</f>
        <v>0</v>
      </c>
      <c r="I5691" s="26">
        <f>[1]!b_pq_pctchange(A5691,日期设置!$B$4,日期设置!$B$2,1)</f>
        <v>0</v>
      </c>
      <c r="J5691" s="26">
        <f>[1]!b_pq_pctchange(A5691,日期设置!$C$4,日期设置!$B$2,1)</f>
        <v>0</v>
      </c>
      <c r="K5691" s="52">
        <f>[1]!b_dq_amount($A5691,日期设置!B$2,2,10000)</f>
        <v>0</v>
      </c>
      <c r="L5691" s="26">
        <f>[1]!b_info_latestpar(A5691,日期设置!$B$2)</f>
        <v>100</v>
      </c>
      <c r="M5691" s="6">
        <f>[1]!b_info_outstandingbalance($A5691,日期设置!B$2)</f>
        <v>7.5</v>
      </c>
      <c r="N5691" s="7" t="str">
        <f>[1]!b_info_latestissurercreditrating2(A5691,日期设置!$B$2,"102","1")</f>
        <v>AA</v>
      </c>
      <c r="O5691" s="8">
        <v>3.95</v>
      </c>
      <c r="P5691" s="9">
        <f>[1]!b_info_repurchasedate(A5691)</f>
        <v>0</v>
      </c>
      <c r="Q5691" s="8" t="s">
        <v>16635</v>
      </c>
      <c r="R5691" s="2" t="str">
        <f>IF((--IF(P5691=0,Q5691,P5691))&gt;(--日期设置!$B$2),IF(P5691=0,Q5691,P5691),Q5691)</f>
        <v>2023-06-28</v>
      </c>
      <c r="S5691" s="2" t="s">
        <v>17819</v>
      </c>
      <c r="T5691" s="8">
        <f>[1]!b_anal_ptmyear($A5691,日期设置!$B$2)</f>
        <v>2.2684931506849315</v>
      </c>
      <c r="U5691" s="8">
        <f>[1]!b_anal_termifexercise($A5691,日期设置!B$2)</f>
        <v>0</v>
      </c>
      <c r="V5691" s="10">
        <f>[1]!b_dq_dirtyprice(A5691,日期设置!$B$2)</f>
        <v>102.6187</v>
      </c>
      <c r="W5691" s="11">
        <f>IF(U5691=0,ROUNDUP((Q5691-日期设置!$B$2)/365,0),ROUNDUP((R5691-日期设置!$B$2)/365,0))</f>
        <v>3</v>
      </c>
      <c r="X5691" s="18">
        <f>_xlfn.IFNA(VLOOKUP(A5691,过往入选债券!A:D,4,0),2)</f>
        <v>2</v>
      </c>
      <c r="Y5691">
        <f>_xlfn.IFNA(VLOOKUP(C5691,[2]Sheet1!$A:$A,1,0),3)</f>
        <v>3</v>
      </c>
    </row>
    <row r="5692" spans="1:25" hidden="1" x14ac:dyDescent="0.2">
      <c r="A5692" s="28" t="s">
        <v>19138</v>
      </c>
      <c r="B5692" s="28" t="s">
        <v>19139</v>
      </c>
      <c r="C5692" s="38" t="s">
        <v>979</v>
      </c>
      <c r="D5692" s="26" t="str">
        <f>[1]!b_calc_yield(A5692,日期设置!$B$2,F5692,1,R5692,1,O5692,L5692,S5692,)</f>
        <v>Fetching...</v>
      </c>
      <c r="E5692" s="26">
        <f t="shared" si="176"/>
        <v>9.4568581105777483</v>
      </c>
      <c r="F5692" s="18">
        <f>[1]!b_dq_cleanprice($A5692,日期设置!B$2)</f>
        <v>100.0476</v>
      </c>
      <c r="G5692" s="18" t="str">
        <f t="shared" si="177"/>
        <v>4.37 + 2.37</v>
      </c>
      <c r="H5692" s="27">
        <f>[1]!b_dq_pctchange($A5692,日期设置!$B$2,1)/100</f>
        <v>0</v>
      </c>
      <c r="I5692" s="26">
        <f>[1]!b_pq_pctchange(A5692,日期设置!$B$4,日期设置!$B$2,1)</f>
        <v>0.29532946377552816</v>
      </c>
      <c r="J5692" s="26">
        <f>[1]!b_pq_pctchange(A5692,日期设置!$C$4,日期设置!$B$2,1)</f>
        <v>0.29532946377552816</v>
      </c>
      <c r="K5692" s="52">
        <f>[1]!b_dq_amount($A5692,日期设置!B$2,2,10000)</f>
        <v>0</v>
      </c>
      <c r="L5692" s="26">
        <f>[1]!b_info_latestpar(A5692,日期设置!$B$2)</f>
        <v>100</v>
      </c>
      <c r="M5692" s="6">
        <f>[1]!b_info_outstandingbalance($A5692,日期设置!B$2)</f>
        <v>5</v>
      </c>
      <c r="N5692" s="7">
        <f>[1]!b_info_latestissurercreditrating2(A5692,日期设置!$B$2,"102","1")</f>
        <v>0</v>
      </c>
      <c r="O5692" s="8">
        <v>4.0999999999999996</v>
      </c>
      <c r="P5692" s="9" t="str">
        <f>[1]!b_info_repurchasedate(A5692)</f>
        <v>2023-08-07</v>
      </c>
      <c r="Q5692" s="8" t="s">
        <v>19996</v>
      </c>
      <c r="R5692" s="2" t="str">
        <f>IF((--IF(P5692=0,Q5692,P5692))&gt;(--日期设置!$B$2),IF(P5692=0,Q5692,P5692),Q5692)</f>
        <v>2023-08-07</v>
      </c>
      <c r="S5692" s="31" t="s">
        <v>19130</v>
      </c>
      <c r="T5692" s="8">
        <f>[1]!b_anal_ptmyear($A5692,日期设置!$B$2)</f>
        <v>4.3780821917808215</v>
      </c>
      <c r="U5692" s="8">
        <f>[1]!b_anal_termifexercise($A5692,日期设置!B$2)</f>
        <v>2.3780821917808219</v>
      </c>
      <c r="V5692" s="10">
        <f>[1]!b_dq_dirtyprice(A5692,日期设置!$B$2)</f>
        <v>102.5975</v>
      </c>
      <c r="W5692" s="11">
        <f>IF(U5692=0,ROUNDUP((Q5692-日期设置!$B$2)/365,0),ROUNDUP((R5692-日期设置!$B$2)/365,0))</f>
        <v>3</v>
      </c>
      <c r="X5692" s="18">
        <f>_xlfn.IFNA(VLOOKUP(A5692,过往入选债券!A:D,4,0),2)</f>
        <v>2</v>
      </c>
      <c r="Y5692">
        <f>_xlfn.IFNA(VLOOKUP(C5692,[2]Sheet1!$A:$A,1,0),3)</f>
        <v>3</v>
      </c>
    </row>
    <row r="5693" spans="1:25" hidden="1" x14ac:dyDescent="0.2">
      <c r="A5693" s="21" t="s">
        <v>8898</v>
      </c>
      <c r="B5693" s="21" t="s">
        <v>8899</v>
      </c>
      <c r="C5693" s="37" t="s">
        <v>340</v>
      </c>
      <c r="D5693" s="26" t="str">
        <f>[1]!b_calc_yield(A5693,日期设置!$B$2,F5693,1,R5693,1,O5693,L5693,S5693,)</f>
        <v>Fetching...</v>
      </c>
      <c r="E5693" s="26">
        <f t="shared" si="176"/>
        <v>5.3161615183499711</v>
      </c>
      <c r="F5693" s="18">
        <f>[1]!b_dq_cleanprice($A5693,日期设置!B$2)</f>
        <v>100.378</v>
      </c>
      <c r="G5693" s="18" t="str">
        <f t="shared" si="177"/>
        <v>1.33 + 0</v>
      </c>
      <c r="H5693" s="27">
        <f>[1]!b_dq_pctchange($A5693,日期设置!$B$2,1)/100</f>
        <v>0</v>
      </c>
      <c r="I5693" s="26">
        <f>[1]!b_pq_pctchange(A5693,日期设置!$B$4,日期设置!$B$2,1)</f>
        <v>0</v>
      </c>
      <c r="J5693" s="26">
        <f>[1]!b_pq_pctchange(A5693,日期设置!$C$4,日期设置!$B$2,1)</f>
        <v>-0.13898049796205525</v>
      </c>
      <c r="K5693" s="52">
        <f>[1]!b_dq_amount($A5693,日期设置!B$2,2,10000)</f>
        <v>0</v>
      </c>
      <c r="L5693" s="26">
        <f>[1]!b_info_latestpar(A5693,日期设置!$B$2)</f>
        <v>100</v>
      </c>
      <c r="M5693" s="6">
        <f>[1]!b_info_outstandingbalance($A5693,日期设置!B$2)</f>
        <v>20</v>
      </c>
      <c r="N5693" s="7" t="str">
        <f>[1]!b_info_latestissurercreditrating2(A5693,日期设置!$B$2,"102","1")</f>
        <v>AA+</v>
      </c>
      <c r="O5693" s="8">
        <v>4.38</v>
      </c>
      <c r="P5693" s="9">
        <f>[1]!b_info_repurchasedate(A5693)</f>
        <v>0</v>
      </c>
      <c r="Q5693" s="8" t="s">
        <v>17012</v>
      </c>
      <c r="R5693" s="2" t="str">
        <f>IF((--IF(P5693=0,Q5693,P5693))&gt;(--日期设置!$B$2),IF(P5693=0,Q5693,P5693),Q5693)</f>
        <v>2022-07-24</v>
      </c>
      <c r="S5693" s="2" t="s">
        <v>18443</v>
      </c>
      <c r="T5693" s="8">
        <f>[1]!b_anal_ptmyear($A5693,日期设置!$B$2)</f>
        <v>1.3397260273972602</v>
      </c>
      <c r="U5693" s="8">
        <f>[1]!b_anal_termifexercise($A5693,日期设置!B$2)</f>
        <v>0</v>
      </c>
      <c r="V5693" s="10">
        <f>[1]!b_dq_dirtyprice(A5693,日期设置!$B$2)</f>
        <v>103.27</v>
      </c>
      <c r="W5693" s="11">
        <f>IF(U5693=0,ROUNDUP((Q5693-日期设置!$B$2)/365,0),ROUNDUP((R5693-日期设置!$B$2)/365,0))</f>
        <v>2</v>
      </c>
      <c r="X5693" s="18">
        <f>_xlfn.IFNA(VLOOKUP(A5693,过往入选债券!A:D,4,0),2)</f>
        <v>2</v>
      </c>
      <c r="Y5693">
        <f>_xlfn.IFNA(VLOOKUP(C5693,[2]Sheet1!$A:$A,1,0),3)</f>
        <v>3</v>
      </c>
    </row>
    <row r="5694" spans="1:25" hidden="1" x14ac:dyDescent="0.2">
      <c r="A5694" s="21" t="s">
        <v>815</v>
      </c>
      <c r="B5694" s="21" t="s">
        <v>816</v>
      </c>
      <c r="C5694" s="37" t="s">
        <v>812</v>
      </c>
      <c r="D5694" s="26" t="str">
        <f>[1]!b_calc_yield(A5694,日期设置!$B$2,F5694,1,R5694,1,O5694,L5694,S5694,)</f>
        <v>Fetching...</v>
      </c>
      <c r="E5694" s="26">
        <f t="shared" si="176"/>
        <v>1.415750306960728</v>
      </c>
      <c r="F5694" s="18">
        <f>[1]!b_dq_cleanprice($A5694,日期设置!B$2)</f>
        <v>100.157</v>
      </c>
      <c r="G5694" s="18" t="str">
        <f t="shared" si="177"/>
        <v>0.34 + 0</v>
      </c>
      <c r="H5694" s="27">
        <f>[1]!b_dq_pctchange($A5694,日期设置!$B$2,1)/100</f>
        <v>0</v>
      </c>
      <c r="I5694" s="26">
        <f>[1]!b_pq_pctchange(A5694,日期设置!$B$4,日期设置!$B$2,1)</f>
        <v>0</v>
      </c>
      <c r="J5694" s="26">
        <f>[1]!b_pq_pctchange(A5694,日期设置!$C$4,日期设置!$B$2,1)</f>
        <v>-0.24779445012141013</v>
      </c>
      <c r="K5694" s="52">
        <f>[1]!b_dq_amount($A5694,日期设置!B$2,2,10000)</f>
        <v>0</v>
      </c>
      <c r="L5694" s="26">
        <f>[1]!b_info_latestpar(A5694,日期设置!$B$2)</f>
        <v>100</v>
      </c>
      <c r="M5694" s="6">
        <f>[1]!b_info_outstandingbalance($A5694,日期设置!B$2)</f>
        <v>5</v>
      </c>
      <c r="N5694" s="7">
        <f>[1]!b_info_latestissurercreditrating2(A5694,日期设置!$B$2,"102","1")</f>
        <v>0</v>
      </c>
      <c r="O5694" s="8">
        <v>4.6500000000000004</v>
      </c>
      <c r="P5694" s="9">
        <f>[1]!b_info_repurchasedate(A5694)</f>
        <v>0</v>
      </c>
      <c r="Q5694" s="8" t="s">
        <v>16347</v>
      </c>
      <c r="R5694" s="2" t="str">
        <f>IF((--IF(P5694=0,Q5694,P5694))&gt;(--日期设置!$B$2),IF(P5694=0,Q5694,P5694),Q5694)</f>
        <v>2021-07-27</v>
      </c>
      <c r="S5694" s="2" t="s">
        <v>18124</v>
      </c>
      <c r="T5694" s="8">
        <f>[1]!b_anal_ptmyear($A5694,日期设置!$B$2)</f>
        <v>0.34794520547945207</v>
      </c>
      <c r="U5694" s="8">
        <f>[1]!b_anal_termifexercise($A5694,日期设置!B$2)</f>
        <v>0</v>
      </c>
      <c r="V5694" s="10">
        <f>[1]!b_dq_dirtyprice(A5694,日期设置!$B$2)</f>
        <v>103.1891</v>
      </c>
      <c r="W5694" s="11">
        <f>IF(U5694=0,ROUNDUP((Q5694-日期设置!$B$2)/365,0),ROUNDUP((R5694-日期设置!$B$2)/365,0))</f>
        <v>1</v>
      </c>
      <c r="X5694" s="18">
        <f>_xlfn.IFNA(VLOOKUP(A5694,过往入选债券!A:D,4,0),2)</f>
        <v>2</v>
      </c>
      <c r="Y5694">
        <f>_xlfn.IFNA(VLOOKUP(C5694,[2]Sheet1!$A:$A,1,0),3)</f>
        <v>3</v>
      </c>
    </row>
    <row r="5695" spans="1:25" hidden="1" x14ac:dyDescent="0.2">
      <c r="A5695" s="28" t="s">
        <v>20706</v>
      </c>
      <c r="B5695" s="28" t="s">
        <v>20707</v>
      </c>
      <c r="C5695" s="39" t="s">
        <v>19961</v>
      </c>
      <c r="D5695" s="26" t="str">
        <f>[1]!b_calc_yield(A5695,日期设置!$B$2,F5695,1,R5695,1,O5695,L5695,S5695,)</f>
        <v>Fetching...</v>
      </c>
      <c r="E5695" s="26">
        <f t="shared" si="176"/>
        <v>77.969747111682921</v>
      </c>
      <c r="F5695" s="18">
        <f>[1]!b_dq_cleanprice($A5695,日期设置!B$2)</f>
        <v>99.608999999999995</v>
      </c>
      <c r="G5695" s="18" t="str">
        <f t="shared" si="177"/>
        <v>19.5 + 0</v>
      </c>
      <c r="H5695" s="27">
        <f>[1]!b_dq_pctchange($A5695,日期设置!$B$2,1)/100</f>
        <v>0</v>
      </c>
      <c r="I5695" s="26">
        <f>[1]!b_pq_pctchange(A5695,日期设置!$B$4,日期设置!$B$2,1)</f>
        <v>0</v>
      </c>
      <c r="J5695" s="26">
        <f>[1]!b_pq_pctchange(A5695,日期设置!$C$4,日期设置!$B$2,1)</f>
        <v>0</v>
      </c>
      <c r="K5695" s="52">
        <f>[1]!b_dq_amount($A5695,日期设置!B$2,2,10000)</f>
        <v>0</v>
      </c>
      <c r="L5695" s="26">
        <f>[1]!b_info_latestpar(A5695,日期设置!$B$2)</f>
        <v>100</v>
      </c>
      <c r="M5695" s="6">
        <f>[1]!b_info_outstandingbalance($A5695,日期设置!B$2)</f>
        <v>50</v>
      </c>
      <c r="N5695" s="7" t="str">
        <f>[1]!b_info_latestissurercreditrating2(A5695,日期设置!$B$2,"102","1")</f>
        <v>AAA</v>
      </c>
      <c r="O5695" s="8">
        <v>4.04</v>
      </c>
      <c r="P5695" s="9">
        <f>[1]!b_info_repurchasedate(A5695)</f>
        <v>0</v>
      </c>
      <c r="Q5695" s="8" t="s">
        <v>20863</v>
      </c>
      <c r="R5695" s="2" t="str">
        <f>IF((--IF(P5695=0,Q5695,P5695))&gt;(--日期设置!$B$2),IF(P5695=0,Q5695,P5695),Q5695)</f>
        <v>2040-09-24</v>
      </c>
      <c r="S5695" s="31" t="s">
        <v>17569</v>
      </c>
      <c r="T5695" s="8">
        <f>[1]!b_anal_ptmyear($A5695,日期设置!$B$2)</f>
        <v>19.509589041095889</v>
      </c>
      <c r="U5695" s="8">
        <f>[1]!b_anal_termifexercise($A5695,日期设置!B$2)</f>
        <v>0</v>
      </c>
      <c r="V5695" s="10">
        <f>[1]!b_dq_dirtyprice(A5695,日期设置!$B$2)</f>
        <v>101.5903</v>
      </c>
      <c r="W5695" s="11">
        <f>IF(U5695=0,ROUNDUP((Q5695-日期设置!$B$2)/365,0),ROUNDUP((R5695-日期设置!$B$2)/365,0))</f>
        <v>20</v>
      </c>
      <c r="X5695" s="18">
        <f>_xlfn.IFNA(VLOOKUP(A5695,过往入选债券!A:D,4,0),2)</f>
        <v>2</v>
      </c>
      <c r="Y5695">
        <f>_xlfn.IFNA(VLOOKUP(C5695,[2]Sheet1!$A:$A,1,0),3)</f>
        <v>3</v>
      </c>
    </row>
    <row r="5696" spans="1:25" hidden="1" x14ac:dyDescent="0.2">
      <c r="A5696" s="21" t="s">
        <v>4550</v>
      </c>
      <c r="B5696" s="21" t="s">
        <v>4551</v>
      </c>
      <c r="C5696" s="37" t="s">
        <v>4552</v>
      </c>
      <c r="D5696" s="26" t="str">
        <f>[1]!b_calc_yield(A5696,日期设置!$B$2,F5696,1,R5696,1,O5696,L5696,S5696,)</f>
        <v>Fetching...</v>
      </c>
      <c r="E5696" s="26">
        <f t="shared" si="176"/>
        <v>8.8540192139427774</v>
      </c>
      <c r="F5696" s="18">
        <f>[1]!b_dq_cleanprice($A5696,日期设置!B$2)</f>
        <v>98.699399999999997</v>
      </c>
      <c r="G5696" s="18" t="str">
        <f t="shared" si="177"/>
        <v>4.22 + 2.22</v>
      </c>
      <c r="H5696" s="27">
        <f>[1]!b_dq_pctchange($A5696,日期设置!$B$2,1)/100</f>
        <v>0</v>
      </c>
      <c r="I5696" s="26">
        <f>[1]!b_pq_pctchange(A5696,日期设置!$B$4,日期设置!$B$2,1)</f>
        <v>0</v>
      </c>
      <c r="J5696" s="26">
        <f>[1]!b_pq_pctchange(A5696,日期设置!$C$4,日期设置!$B$2,1)</f>
        <v>0</v>
      </c>
      <c r="K5696" s="52">
        <f>[1]!b_dq_amount($A5696,日期设置!B$2,2,10000)</f>
        <v>0</v>
      </c>
      <c r="L5696" s="26">
        <f>[1]!b_info_latestpar(A5696,日期设置!$B$2)</f>
        <v>100</v>
      </c>
      <c r="M5696" s="6">
        <f>[1]!b_info_outstandingbalance($A5696,日期设置!B$2)</f>
        <v>10</v>
      </c>
      <c r="N5696" s="7" t="str">
        <f>[1]!b_info_latestissurercreditrating2(A5696,日期设置!$B$2,"102","1")</f>
        <v>AA+</v>
      </c>
      <c r="O5696" s="8">
        <v>3.45</v>
      </c>
      <c r="P5696" s="9" t="str">
        <f>[1]!b_info_repurchasedate(A5696)</f>
        <v>2023-06-12</v>
      </c>
      <c r="Q5696" s="8" t="s">
        <v>16871</v>
      </c>
      <c r="R5696" s="2" t="str">
        <f>IF((--IF(P5696=0,Q5696,P5696))&gt;(--日期设置!$B$2),IF(P5696=0,Q5696,P5696),Q5696)</f>
        <v>2023-06-12</v>
      </c>
      <c r="S5696" s="2" t="s">
        <v>17848</v>
      </c>
      <c r="T5696" s="8">
        <f>[1]!b_anal_ptmyear($A5696,日期设置!$B$2)</f>
        <v>4.2246575342465755</v>
      </c>
      <c r="U5696" s="8">
        <f>[1]!b_anal_termifexercise($A5696,日期设置!B$2)</f>
        <v>2.2246575342465755</v>
      </c>
      <c r="V5696" s="10">
        <f>[1]!b_dq_dirtyprice(A5696,日期设置!$B$2)</f>
        <v>101.37430000000001</v>
      </c>
      <c r="W5696" s="11">
        <f>IF(U5696=0,ROUNDUP((Q5696-日期设置!$B$2)/365,0),ROUNDUP((R5696-日期设置!$B$2)/365,0))</f>
        <v>3</v>
      </c>
      <c r="X5696" s="18">
        <f>_xlfn.IFNA(VLOOKUP(A5696,过往入选债券!A:D,4,0),2)</f>
        <v>2</v>
      </c>
      <c r="Y5696">
        <f>_xlfn.IFNA(VLOOKUP(C5696,[2]Sheet1!$A:$A,1,0),3)</f>
        <v>3</v>
      </c>
    </row>
    <row r="5697" spans="1:25" hidden="1" x14ac:dyDescent="0.2">
      <c r="A5697" s="21" t="s">
        <v>2553</v>
      </c>
      <c r="B5697" s="21" t="s">
        <v>2554</v>
      </c>
      <c r="C5697" s="37" t="s">
        <v>404</v>
      </c>
      <c r="D5697" s="26" t="str">
        <f>[1]!b_calc_yield(A5697,日期设置!$B$2,F5697,1,R5697,1,O5697,L5697,S5697,)</f>
        <v>Fetching...</v>
      </c>
      <c r="E5697" s="26">
        <f t="shared" si="176"/>
        <v>3.4322491196836502</v>
      </c>
      <c r="F5697" s="18">
        <f>[1]!b_dq_cleanprice($A5697,日期设置!B$2)</f>
        <v>100.76730000000001</v>
      </c>
      <c r="G5697" s="18" t="str">
        <f t="shared" si="177"/>
        <v>0.84 + 0</v>
      </c>
      <c r="H5697" s="27">
        <f>[1]!b_dq_pctchange($A5697,日期设置!$B$2,1)/100</f>
        <v>0</v>
      </c>
      <c r="I5697" s="26">
        <f>[1]!b_pq_pctchange(A5697,日期设置!$B$4,日期设置!$B$2,1)</f>
        <v>0.20863684956368378</v>
      </c>
      <c r="J5697" s="26">
        <f>[1]!b_pq_pctchange(A5697,日期设置!$C$4,日期设置!$B$2,1)</f>
        <v>0.20863684956368378</v>
      </c>
      <c r="K5697" s="52">
        <f>[1]!b_dq_amount($A5697,日期设置!B$2,2,10000)</f>
        <v>0</v>
      </c>
      <c r="L5697" s="26">
        <f>[1]!b_info_latestpar(A5697,日期设置!$B$2)</f>
        <v>100</v>
      </c>
      <c r="M5697" s="6">
        <f>[1]!b_info_outstandingbalance($A5697,日期设置!B$2)</f>
        <v>5</v>
      </c>
      <c r="N5697" s="7">
        <f>[1]!b_info_latestissurercreditrating2(A5697,日期设置!$B$2,"102","1")</f>
        <v>0</v>
      </c>
      <c r="O5697" s="8">
        <v>5.04</v>
      </c>
      <c r="P5697" s="9">
        <f>[1]!b_info_repurchasedate(A5697)</f>
        <v>0</v>
      </c>
      <c r="Q5697" s="8" t="s">
        <v>16004</v>
      </c>
      <c r="R5697" s="2" t="str">
        <f>IF((--IF(P5697=0,Q5697,P5697))&gt;(--日期设置!$B$2),IF(P5697=0,Q5697,P5697),Q5697)</f>
        <v>2022-01-24</v>
      </c>
      <c r="S5697" s="2" t="s">
        <v>17792</v>
      </c>
      <c r="T5697" s="8">
        <f>[1]!b_anal_ptmyear($A5697,日期设置!$B$2)</f>
        <v>0.84383561643835614</v>
      </c>
      <c r="U5697" s="8">
        <f>[1]!b_anal_termifexercise($A5697,日期设置!B$2)</f>
        <v>0</v>
      </c>
      <c r="V5697" s="10">
        <f>[1]!b_dq_dirtyprice(A5697,日期设置!$B$2)</f>
        <v>101.5544</v>
      </c>
      <c r="W5697" s="11">
        <f>IF(U5697=0,ROUNDUP((Q5697-日期设置!$B$2)/365,0),ROUNDUP((R5697-日期设置!$B$2)/365,0))</f>
        <v>1</v>
      </c>
      <c r="X5697" s="18">
        <f>_xlfn.IFNA(VLOOKUP(A5697,过往入选债券!A:D,4,0),2)</f>
        <v>2</v>
      </c>
      <c r="Y5697" s="45">
        <f>_xlfn.IFNA(VLOOKUP(C5697,[2]Sheet1!$A:$A,1,0),3)</f>
        <v>3</v>
      </c>
    </row>
    <row r="5698" spans="1:25" hidden="1" x14ac:dyDescent="0.2">
      <c r="A5698" s="21" t="s">
        <v>4051</v>
      </c>
      <c r="B5698" s="21" t="s">
        <v>4052</v>
      </c>
      <c r="C5698" s="37" t="s">
        <v>1028</v>
      </c>
      <c r="D5698" s="26" t="str">
        <f>[1]!b_calc_yield(A5698,日期设置!$B$2,F5698,1,R5698,1,O5698,L5698,S5698,)</f>
        <v>Fetching...</v>
      </c>
      <c r="E5698" s="26">
        <f t="shared" ref="E5698:E5761" si="178">((O5698*W5698+L5698)/V5698-1)*100</f>
        <v>8.0195345054573366</v>
      </c>
      <c r="F5698" s="18">
        <f>[1]!b_dq_cleanprice($A5698,日期设置!B$2)</f>
        <v>99.242099999999994</v>
      </c>
      <c r="G5698" s="18" t="str">
        <f t="shared" ref="G5698:G5761" si="179">LEFT(T5698,4)&amp;" + "&amp;LEFT(U5698,4)</f>
        <v>3.96 + 1.96</v>
      </c>
      <c r="H5698" s="27">
        <f>[1]!b_dq_pctchange($A5698,日期设置!$B$2,1)/100</f>
        <v>0</v>
      </c>
      <c r="I5698" s="26">
        <f>[1]!b_pq_pctchange(A5698,日期设置!$B$4,日期设置!$B$2,1)</f>
        <v>0</v>
      </c>
      <c r="J5698" s="26">
        <f>[1]!b_pq_pctchange(A5698,日期设置!$C$4,日期设置!$B$2,1)</f>
        <v>0.42561588318330845</v>
      </c>
      <c r="K5698" s="52">
        <f>[1]!b_dq_amount($A5698,日期设置!B$2,2,10000)</f>
        <v>0</v>
      </c>
      <c r="L5698" s="26">
        <f>[1]!b_info_latestpar(A5698,日期设置!$B$2)</f>
        <v>100</v>
      </c>
      <c r="M5698" s="6">
        <f>[1]!b_info_outstandingbalance($A5698,日期设置!B$2)</f>
        <v>7</v>
      </c>
      <c r="N5698" s="7">
        <f>[1]!b_info_latestissurercreditrating2(A5698,日期设置!$B$2,"102","1")</f>
        <v>0</v>
      </c>
      <c r="O5698" s="8">
        <v>3.66</v>
      </c>
      <c r="P5698" s="9" t="str">
        <f>[1]!b_info_repurchasedate(A5698)</f>
        <v>2023-03-11</v>
      </c>
      <c r="Q5698" s="8" t="s">
        <v>17008</v>
      </c>
      <c r="R5698" s="2" t="str">
        <f>IF((--IF(P5698=0,Q5698,P5698))&gt;(--日期设置!$B$2),IF(P5698=0,Q5698,P5698),Q5698)</f>
        <v>2023-03-11</v>
      </c>
      <c r="S5698" s="2" t="s">
        <v>18149</v>
      </c>
      <c r="T5698" s="8">
        <f>[1]!b_anal_ptmyear($A5698,日期设置!$B$2)</f>
        <v>3.9698630136986299</v>
      </c>
      <c r="U5698" s="8">
        <f>[1]!b_anal_termifexercise($A5698,日期设置!B$2)</f>
        <v>1.9698630136986301</v>
      </c>
      <c r="V5698" s="10">
        <f>[1]!b_dq_dirtyprice(A5698,日期设置!$B$2)</f>
        <v>99.352400000000003</v>
      </c>
      <c r="W5698" s="11">
        <f>IF(U5698=0,ROUNDUP((Q5698-日期设置!$B$2)/365,0),ROUNDUP((R5698-日期设置!$B$2)/365,0))</f>
        <v>2</v>
      </c>
      <c r="X5698" s="18">
        <f>_xlfn.IFNA(VLOOKUP(A5698,过往入选债券!A:D,4,0),2)</f>
        <v>2</v>
      </c>
      <c r="Y5698">
        <f>_xlfn.IFNA(VLOOKUP(C5698,[2]Sheet1!$A:$A,1,0),3)</f>
        <v>3</v>
      </c>
    </row>
    <row r="5699" spans="1:25" hidden="1" x14ac:dyDescent="0.2">
      <c r="A5699" s="21" t="s">
        <v>9903</v>
      </c>
      <c r="B5699" s="21" t="s">
        <v>9904</v>
      </c>
      <c r="C5699" s="37" t="s">
        <v>4</v>
      </c>
      <c r="D5699" s="26" t="str">
        <f>[1]!b_calc_yield(A5699,日期设置!$B$2,F5699,1,R5699,1,O5699,L5699,S5699,)</f>
        <v>Fetching...</v>
      </c>
      <c r="E5699" s="26">
        <f t="shared" si="178"/>
        <v>7.7904173754605344</v>
      </c>
      <c r="F5699" s="18">
        <f>[1]!b_dq_cleanprice($A5699,日期设置!B$2)</f>
        <v>98.933999999999997</v>
      </c>
      <c r="G5699" s="18" t="str">
        <f t="shared" si="179"/>
        <v>1.91 + 0</v>
      </c>
      <c r="H5699" s="27">
        <f>[1]!b_dq_pctchange($A5699,日期设置!$B$2,1)/100</f>
        <v>0</v>
      </c>
      <c r="I5699" s="26">
        <f>[1]!b_pq_pctchange(A5699,日期设置!$B$4,日期设置!$B$2,1)</f>
        <v>0</v>
      </c>
      <c r="J5699" s="26">
        <f>[1]!b_pq_pctchange(A5699,日期设置!$C$4,日期设置!$B$2,1)</f>
        <v>0</v>
      </c>
      <c r="K5699" s="52">
        <f>[1]!b_dq_amount($A5699,日期设置!B$2,2,10000)</f>
        <v>0</v>
      </c>
      <c r="L5699" s="26">
        <f>[1]!b_info_latestpar(A5699,日期设置!$B$2)</f>
        <v>100</v>
      </c>
      <c r="M5699" s="6">
        <f>[1]!b_info_outstandingbalance($A5699,日期设置!B$2)</f>
        <v>4</v>
      </c>
      <c r="N5699" s="7" t="str">
        <f>[1]!b_info_latestissurercreditrating2(A5699,日期设置!$B$2,"102","1")</f>
        <v>AA+</v>
      </c>
      <c r="O5699" s="8">
        <v>3.48</v>
      </c>
      <c r="P5699" s="9">
        <f>[1]!b_info_repurchasedate(A5699)</f>
        <v>0</v>
      </c>
      <c r="Q5699" s="8" t="s">
        <v>16598</v>
      </c>
      <c r="R5699" s="2" t="str">
        <f>IF((--IF(P5699=0,Q5699,P5699))&gt;(--日期设置!$B$2),IF(P5699=0,Q5699,P5699),Q5699)</f>
        <v>2023-02-19</v>
      </c>
      <c r="S5699" s="2" t="s">
        <v>18351</v>
      </c>
      <c r="T5699" s="8">
        <f>[1]!b_anal_ptmyear($A5699,日期设置!$B$2)</f>
        <v>1.9150684931506849</v>
      </c>
      <c r="U5699" s="8">
        <f>[1]!b_anal_termifexercise($A5699,日期设置!B$2)</f>
        <v>0</v>
      </c>
      <c r="V5699" s="10">
        <f>[1]!b_dq_dirtyprice(A5699,日期设置!$B$2)</f>
        <v>99.229600000000005</v>
      </c>
      <c r="W5699" s="11">
        <f>IF(U5699=0,ROUNDUP((Q5699-日期设置!$B$2)/365,0),ROUNDUP((R5699-日期设置!$B$2)/365,0))</f>
        <v>2</v>
      </c>
      <c r="X5699" s="18">
        <f>_xlfn.IFNA(VLOOKUP(A5699,过往入选债券!A:D,4,0),2)</f>
        <v>2</v>
      </c>
      <c r="Y5699">
        <f>_xlfn.IFNA(VLOOKUP(C5699,[2]Sheet1!$A:$A,1,0),3)</f>
        <v>3</v>
      </c>
    </row>
    <row r="5700" spans="1:25" hidden="1" x14ac:dyDescent="0.2">
      <c r="A5700" s="21" t="s">
        <v>2446</v>
      </c>
      <c r="B5700" s="21" t="s">
        <v>2447</v>
      </c>
      <c r="C5700" s="37" t="s">
        <v>539</v>
      </c>
      <c r="D5700" s="26" t="str">
        <f>[1]!b_calc_yield(A5700,日期设置!$B$2,F5700,1,R5700,1,O5700,L5700,S5700,)</f>
        <v>Fetching...</v>
      </c>
      <c r="E5700" s="26">
        <f t="shared" si="178"/>
        <v>3.2867600989604062</v>
      </c>
      <c r="F5700" s="18">
        <f>[1]!b_dq_cleanprice($A5700,日期设置!B$2)</f>
        <v>101.47620000000001</v>
      </c>
      <c r="G5700" s="18" t="str">
        <f t="shared" si="179"/>
        <v>0.80 + 0</v>
      </c>
      <c r="H5700" s="27">
        <f>[1]!b_dq_pctchange($A5700,日期设置!$B$2,1)/100</f>
        <v>0</v>
      </c>
      <c r="I5700" s="26">
        <f>[1]!b_pq_pctchange(A5700,日期设置!$B$4,日期设置!$B$2,1)</f>
        <v>0</v>
      </c>
      <c r="J5700" s="26">
        <f>[1]!b_pq_pctchange(A5700,日期设置!$C$4,日期设置!$B$2,1)</f>
        <v>0</v>
      </c>
      <c r="K5700" s="52">
        <f>[1]!b_dq_amount($A5700,日期设置!B$2,2,10000)</f>
        <v>0</v>
      </c>
      <c r="L5700" s="26">
        <f>[1]!b_info_latestpar(A5700,日期设置!$B$2)</f>
        <v>100</v>
      </c>
      <c r="M5700" s="6">
        <f>[1]!b_info_outstandingbalance($A5700,日期设置!B$2)</f>
        <v>5</v>
      </c>
      <c r="N5700" s="7">
        <f>[1]!b_info_latestissurercreditrating2(A5700,日期设置!$B$2,"102","1")</f>
        <v>0</v>
      </c>
      <c r="O5700" s="8">
        <v>6</v>
      </c>
      <c r="P5700" s="9">
        <f>[1]!b_info_repurchasedate(A5700)</f>
        <v>0</v>
      </c>
      <c r="Q5700" s="8" t="s">
        <v>17235</v>
      </c>
      <c r="R5700" s="2" t="str">
        <f>IF((--IF(P5700=0,Q5700,P5700))&gt;(--日期设置!$B$2),IF(P5700=0,Q5700,P5700),Q5700)</f>
        <v>2022-01-11</v>
      </c>
      <c r="S5700" s="2" t="s">
        <v>18362</v>
      </c>
      <c r="T5700" s="8">
        <f>[1]!b_anal_ptmyear($A5700,日期设置!$B$2)</f>
        <v>0.80821917808219179</v>
      </c>
      <c r="U5700" s="8">
        <f>[1]!b_anal_termifexercise($A5700,日期设置!B$2)</f>
        <v>0</v>
      </c>
      <c r="V5700" s="10">
        <f>[1]!b_dq_dirtyprice(A5700,日期设置!$B$2)</f>
        <v>102.62690000000001</v>
      </c>
      <c r="W5700" s="11">
        <f>IF(U5700=0,ROUNDUP((Q5700-日期设置!$B$2)/365,0),ROUNDUP((R5700-日期设置!$B$2)/365,0))</f>
        <v>1</v>
      </c>
      <c r="X5700" s="18">
        <f>_xlfn.IFNA(VLOOKUP(A5700,过往入选债券!A:D,4,0),2)</f>
        <v>2</v>
      </c>
      <c r="Y5700">
        <f>_xlfn.IFNA(VLOOKUP(C5700,[2]Sheet1!$A:$A,1,0),3)</f>
        <v>3</v>
      </c>
    </row>
    <row r="5701" spans="1:25" hidden="1" x14ac:dyDescent="0.2">
      <c r="A5701" s="21" t="s">
        <v>10706</v>
      </c>
      <c r="B5701" s="21" t="s">
        <v>10707</v>
      </c>
      <c r="C5701" s="37" t="s">
        <v>261</v>
      </c>
      <c r="D5701" s="26" t="str">
        <f>[1]!b_calc_yield(A5701,日期设置!$B$2,F5701,1,R5701,1,O5701,L5701,S5701,)</f>
        <v>Fetching...</v>
      </c>
      <c r="E5701" s="26">
        <f t="shared" si="178"/>
        <v>8.2969553429832708</v>
      </c>
      <c r="F5701" s="18">
        <f>[1]!b_dq_cleanprice($A5701,日期设置!B$2)</f>
        <v>98.116600000000005</v>
      </c>
      <c r="G5701" s="18" t="str">
        <f t="shared" si="179"/>
        <v>2.08 + 0</v>
      </c>
      <c r="H5701" s="27">
        <f>[1]!b_dq_pctchange($A5701,日期设置!$B$2,1)/100</f>
        <v>0</v>
      </c>
      <c r="I5701" s="26">
        <f>[1]!b_pq_pctchange(A5701,日期设置!$B$4,日期设置!$B$2,1)</f>
        <v>0</v>
      </c>
      <c r="J5701" s="26">
        <f>[1]!b_pq_pctchange(A5701,日期设置!$C$4,日期设置!$B$2,1)</f>
        <v>0</v>
      </c>
      <c r="K5701" s="52">
        <f>[1]!b_dq_amount($A5701,日期设置!B$2,2,10000)</f>
        <v>0</v>
      </c>
      <c r="L5701" s="26">
        <f>[1]!b_info_latestpar(A5701,日期设置!$B$2)</f>
        <v>100</v>
      </c>
      <c r="M5701" s="6">
        <f>[1]!b_info_outstandingbalance($A5701,日期设置!B$2)</f>
        <v>4</v>
      </c>
      <c r="N5701" s="7" t="str">
        <f>[1]!b_info_latestissurercreditrating2(A5701,日期设置!$B$2,"102","1")</f>
        <v>AA+</v>
      </c>
      <c r="O5701" s="8">
        <v>3.11</v>
      </c>
      <c r="P5701" s="9">
        <f>[1]!b_info_repurchasedate(A5701)</f>
        <v>0</v>
      </c>
      <c r="Q5701" s="8" t="s">
        <v>16228</v>
      </c>
      <c r="R5701" s="2" t="str">
        <f>IF((--IF(P5701=0,Q5701,P5701))&gt;(--日期设置!$B$2),IF(P5701=0,Q5701,P5701),Q5701)</f>
        <v>2023-04-23</v>
      </c>
      <c r="S5701" s="2" t="s">
        <v>18014</v>
      </c>
      <c r="T5701" s="8">
        <f>[1]!b_anal_ptmyear($A5701,日期设置!$B$2)</f>
        <v>2.0876712328767124</v>
      </c>
      <c r="U5701" s="8">
        <f>[1]!b_anal_termifexercise($A5701,日期设置!B$2)</f>
        <v>0</v>
      </c>
      <c r="V5701" s="10">
        <f>[1]!b_dq_dirtyprice(A5701,日期设置!$B$2)</f>
        <v>100.9539</v>
      </c>
      <c r="W5701" s="11">
        <f>IF(U5701=0,ROUNDUP((Q5701-日期设置!$B$2)/365,0),ROUNDUP((R5701-日期设置!$B$2)/365,0))</f>
        <v>3</v>
      </c>
      <c r="X5701" s="18">
        <f>_xlfn.IFNA(VLOOKUP(A5701,过往入选债券!A:D,4,0),2)</f>
        <v>2</v>
      </c>
      <c r="Y5701">
        <f>_xlfn.IFNA(VLOOKUP(C5701,[2]Sheet1!$A:$A,1,0),3)</f>
        <v>3</v>
      </c>
    </row>
    <row r="5702" spans="1:25" hidden="1" x14ac:dyDescent="0.2">
      <c r="A5702" s="28" t="s">
        <v>20206</v>
      </c>
      <c r="B5702" s="28" t="s">
        <v>20207</v>
      </c>
      <c r="C5702" s="39" t="s">
        <v>20748</v>
      </c>
      <c r="D5702" s="26" t="str">
        <f>[1]!b_calc_yield(A5702,日期设置!$B$2,F5702,1,R5702,1,O5702,L5702,S5702,)</f>
        <v>Fetching...</v>
      </c>
      <c r="E5702" s="26">
        <f t="shared" si="178"/>
        <v>1.8271736846136699</v>
      </c>
      <c r="F5702" s="18">
        <f>[1]!b_dq_cleanprice($A5702,日期设置!B$2)</f>
        <v>99.797399999999996</v>
      </c>
      <c r="G5702" s="18" t="str">
        <f t="shared" si="179"/>
        <v>0.44 + 0</v>
      </c>
      <c r="H5702" s="27">
        <f>[1]!b_dq_pctchange($A5702,日期设置!$B$2,1)/100</f>
        <v>0</v>
      </c>
      <c r="I5702" s="26">
        <f>[1]!b_pq_pctchange(A5702,日期设置!$B$4,日期设置!$B$2,1)</f>
        <v>0</v>
      </c>
      <c r="J5702" s="26">
        <f>[1]!b_pq_pctchange(A5702,日期设置!$C$4,日期设置!$B$2,1)</f>
        <v>0</v>
      </c>
      <c r="K5702" s="52">
        <f>[1]!b_dq_amount($A5702,日期设置!B$2,2,10000)</f>
        <v>0</v>
      </c>
      <c r="L5702" s="26">
        <f>[1]!b_info_latestpar(A5702,日期设置!$B$2)</f>
        <v>100</v>
      </c>
      <c r="M5702" s="6">
        <f>[1]!b_info_outstandingbalance($A5702,日期设置!B$2)</f>
        <v>6</v>
      </c>
      <c r="N5702" s="7" t="str">
        <f>[1]!b_info_latestissurercreditrating2(A5702,日期设置!$B$2,"102","1")</f>
        <v>AA+</v>
      </c>
      <c r="O5702" s="8">
        <v>3.69</v>
      </c>
      <c r="P5702" s="9">
        <f>[1]!b_info_repurchasedate(A5702)</f>
        <v>0</v>
      </c>
      <c r="Q5702" s="8" t="s">
        <v>16600</v>
      </c>
      <c r="R5702" s="2" t="str">
        <f>IF((--IF(P5702=0,Q5702,P5702))&gt;(--日期设置!$B$2),IF(P5702=0,Q5702,P5702),Q5702)</f>
        <v>2021-09-02</v>
      </c>
      <c r="S5702" s="31" t="s">
        <v>20816</v>
      </c>
      <c r="T5702" s="8">
        <f>[1]!b_anal_ptmyear($A5702,日期设置!$B$2)</f>
        <v>0.44931506849315067</v>
      </c>
      <c r="U5702" s="8">
        <f>[1]!b_anal_termifexercise($A5702,日期设置!B$2)</f>
        <v>0</v>
      </c>
      <c r="V5702" s="10">
        <f>[1]!b_dq_dirtyprice(A5702,日期设置!$B$2)</f>
        <v>101.82940000000001</v>
      </c>
      <c r="W5702" s="11">
        <f>IF(U5702=0,ROUNDUP((Q5702-日期设置!$B$2)/365,0),ROUNDUP((R5702-日期设置!$B$2)/365,0))</f>
        <v>1</v>
      </c>
      <c r="X5702" s="18">
        <f>_xlfn.IFNA(VLOOKUP(A5702,过往入选债券!A:D,4,0),2)</f>
        <v>2</v>
      </c>
      <c r="Y5702">
        <f>_xlfn.IFNA(VLOOKUP(C5702,[2]Sheet1!$A:$A,1,0),3)</f>
        <v>3</v>
      </c>
    </row>
    <row r="5703" spans="1:25" hidden="1" x14ac:dyDescent="0.2">
      <c r="A5703" s="21" t="s">
        <v>14622</v>
      </c>
      <c r="B5703" s="21" t="s">
        <v>14623</v>
      </c>
      <c r="C5703" s="37" t="s">
        <v>938</v>
      </c>
      <c r="D5703" s="26" t="str">
        <f>[1]!b_calc_yield(A5703,日期设置!$B$2,F5703,1,R5703,1,O5703,L5703,S5703,)</f>
        <v>Fetching...</v>
      </c>
      <c r="E5703" s="26">
        <f t="shared" si="178"/>
        <v>9.0578556114969899</v>
      </c>
      <c r="F5703" s="18">
        <f>[1]!b_dq_cleanprice($A5703,日期设置!B$2)</f>
        <v>103.5326</v>
      </c>
      <c r="G5703" s="18" t="str">
        <f t="shared" si="179"/>
        <v>12.3 + 2.32</v>
      </c>
      <c r="H5703" s="27">
        <f>[1]!b_dq_pctchange($A5703,日期设置!$B$2,1)/100</f>
        <v>0</v>
      </c>
      <c r="I5703" s="26">
        <f>[1]!b_pq_pctchange(A5703,日期设置!$B$4,日期设置!$B$2,1)</f>
        <v>0</v>
      </c>
      <c r="J5703" s="26">
        <f>[1]!b_pq_pctchange(A5703,日期设置!$C$4,日期设置!$B$2,1)</f>
        <v>0</v>
      </c>
      <c r="K5703" s="52">
        <f>[1]!b_dq_amount($A5703,日期设置!B$2,2,10000)</f>
        <v>0</v>
      </c>
      <c r="L5703" s="26">
        <f>[1]!b_info_latestpar(A5703,日期设置!$B$2)</f>
        <v>100</v>
      </c>
      <c r="M5703" s="6">
        <f>[1]!b_info_outstandingbalance($A5703,日期设置!B$2)</f>
        <v>10.199999999999999</v>
      </c>
      <c r="N5703" s="7" t="str">
        <f>[1]!b_info_latestissurercreditrating2(A5703,日期设置!$B$2,"102","1")</f>
        <v>AAA</v>
      </c>
      <c r="O5703" s="8">
        <v>5.7</v>
      </c>
      <c r="P5703" s="9" t="str">
        <f>[1]!b_info_repurchasedate(A5703)</f>
        <v>2023-07-19</v>
      </c>
      <c r="Q5703" s="8" t="s">
        <v>16764</v>
      </c>
      <c r="R5703" s="2" t="str">
        <f>IF((--IF(P5703=0,Q5703,P5703))&gt;(--日期设置!$B$2),IF(P5703=0,Q5703,P5703),Q5703)</f>
        <v>2023-07-19</v>
      </c>
      <c r="S5703" s="2" t="s">
        <v>18398</v>
      </c>
      <c r="T5703" s="8">
        <f>[1]!b_anal_ptmyear($A5703,日期设置!$B$2)</f>
        <v>12.326027397260274</v>
      </c>
      <c r="U5703" s="8">
        <f>[1]!b_anal_termifexercise($A5703,日期设置!B$2)</f>
        <v>2.3260273972602739</v>
      </c>
      <c r="V5703" s="10">
        <f>[1]!b_dq_dirtyprice(A5703,日期设置!$B$2)</f>
        <v>107.3742</v>
      </c>
      <c r="W5703" s="11">
        <f>IF(U5703=0,ROUNDUP((Q5703-日期设置!$B$2)/365,0),ROUNDUP((R5703-日期设置!$B$2)/365,0))</f>
        <v>3</v>
      </c>
      <c r="X5703" s="18">
        <f>_xlfn.IFNA(VLOOKUP(A5703,过往入选债券!A:D,4,0),2)</f>
        <v>2</v>
      </c>
      <c r="Y5703">
        <f>_xlfn.IFNA(VLOOKUP(C5703,[2]Sheet1!$A:$A,1,0),3)</f>
        <v>3</v>
      </c>
    </row>
    <row r="5704" spans="1:25" hidden="1" x14ac:dyDescent="0.2">
      <c r="A5704" s="21" t="s">
        <v>9067</v>
      </c>
      <c r="B5704" s="21" t="s">
        <v>9068</v>
      </c>
      <c r="C5704" s="37" t="s">
        <v>323</v>
      </c>
      <c r="D5704" s="26" t="str">
        <f>[1]!b_calc_yield(A5704,日期设置!$B$2,F5704,1,R5704,1,O5704,L5704,S5704,)</f>
        <v>Fetching...</v>
      </c>
      <c r="E5704" s="26">
        <f t="shared" si="178"/>
        <v>5.6597127089123012</v>
      </c>
      <c r="F5704" s="18">
        <f>[1]!b_dq_cleanprice($A5704,日期设置!B$2)</f>
        <v>99.878500000000003</v>
      </c>
      <c r="G5704" s="18" t="str">
        <f t="shared" si="179"/>
        <v>3.41 + 1.41</v>
      </c>
      <c r="H5704" s="27">
        <f>[1]!b_dq_pctchange($A5704,日期设置!$B$2,1)/100</f>
        <v>0</v>
      </c>
      <c r="I5704" s="26">
        <f>[1]!b_pq_pctchange(A5704,日期设置!$B$4,日期设置!$B$2,1)</f>
        <v>0</v>
      </c>
      <c r="J5704" s="26">
        <f>[1]!b_pq_pctchange(A5704,日期设置!$C$4,日期设置!$B$2,1)</f>
        <v>-0.3571553276501116</v>
      </c>
      <c r="K5704" s="52">
        <f>[1]!b_dq_amount($A5704,日期设置!B$2,2,10000)</f>
        <v>0</v>
      </c>
      <c r="L5704" s="26">
        <f>[1]!b_info_latestpar(A5704,日期设置!$B$2)</f>
        <v>100</v>
      </c>
      <c r="M5704" s="6">
        <f>[1]!b_info_outstandingbalance($A5704,日期设置!B$2)</f>
        <v>15</v>
      </c>
      <c r="N5704" s="7" t="str">
        <f>[1]!b_info_latestissurercreditrating2(A5704,日期设置!$B$2,"102","1")</f>
        <v>AAA</v>
      </c>
      <c r="O5704" s="8">
        <v>3.99</v>
      </c>
      <c r="P5704" s="9" t="str">
        <f>[1]!b_info_repurchasedate(A5704)</f>
        <v>2022-08-22</v>
      </c>
      <c r="Q5704" s="8" t="s">
        <v>16958</v>
      </c>
      <c r="R5704" s="2" t="str">
        <f>IF((--IF(P5704=0,Q5704,P5704))&gt;(--日期设置!$B$2),IF(P5704=0,Q5704,P5704),Q5704)</f>
        <v>2022-08-22</v>
      </c>
      <c r="S5704" s="2" t="s">
        <v>18336</v>
      </c>
      <c r="T5704" s="8">
        <f>[1]!b_anal_ptmyear($A5704,日期设置!$B$2)</f>
        <v>3.419178082191781</v>
      </c>
      <c r="U5704" s="8">
        <f>[1]!b_anal_termifexercise($A5704,日期设置!B$2)</f>
        <v>1.4191780821917808</v>
      </c>
      <c r="V5704" s="10">
        <f>[1]!b_dq_dirtyprice(A5704,日期设置!$B$2)</f>
        <v>102.196</v>
      </c>
      <c r="W5704" s="11">
        <f>IF(U5704=0,ROUNDUP((Q5704-日期设置!$B$2)/365,0),ROUNDUP((R5704-日期设置!$B$2)/365,0))</f>
        <v>2</v>
      </c>
      <c r="X5704" s="18">
        <f>_xlfn.IFNA(VLOOKUP(A5704,过往入选债券!A:D,4,0),2)</f>
        <v>2</v>
      </c>
      <c r="Y5704">
        <f>_xlfn.IFNA(VLOOKUP(C5704,[2]Sheet1!$A:$A,1,0),3)</f>
        <v>3</v>
      </c>
    </row>
    <row r="5705" spans="1:25" hidden="1" x14ac:dyDescent="0.2">
      <c r="A5705" s="21" t="s">
        <v>917</v>
      </c>
      <c r="B5705" s="21" t="s">
        <v>918</v>
      </c>
      <c r="C5705" s="37" t="s">
        <v>912</v>
      </c>
      <c r="D5705" s="26" t="str">
        <f>[1]!b_calc_yield(A5705,日期设置!$B$2,F5705,1,R5705,1,O5705,L5705,S5705,)</f>
        <v>Fetching...</v>
      </c>
      <c r="E5705" s="26">
        <f t="shared" si="178"/>
        <v>1.8931652599884385</v>
      </c>
      <c r="F5705" s="18">
        <f>[1]!b_dq_cleanprice($A5705,日期设置!B$2)</f>
        <v>100.15430000000001</v>
      </c>
      <c r="G5705" s="18" t="str">
        <f t="shared" si="179"/>
        <v>0.46 + 0</v>
      </c>
      <c r="H5705" s="27">
        <f>[1]!b_dq_pctchange($A5705,日期设置!$B$2,1)/100</f>
        <v>0</v>
      </c>
      <c r="I5705" s="26">
        <f>[1]!b_pq_pctchange(A5705,日期设置!$B$4,日期设置!$B$2,1)</f>
        <v>0</v>
      </c>
      <c r="J5705" s="26">
        <f>[1]!b_pq_pctchange(A5705,日期设置!$C$4,日期设置!$B$2,1)</f>
        <v>0</v>
      </c>
      <c r="K5705" s="52">
        <f>[1]!b_dq_amount($A5705,日期设置!B$2,2,10000)</f>
        <v>0</v>
      </c>
      <c r="L5705" s="26">
        <f>[1]!b_info_latestpar(A5705,日期设置!$B$2)</f>
        <v>100</v>
      </c>
      <c r="M5705" s="6">
        <f>[1]!b_info_outstandingbalance($A5705,日期设置!B$2)</f>
        <v>2</v>
      </c>
      <c r="N5705" s="7">
        <f>[1]!b_info_latestissurercreditrating2(A5705,日期设置!$B$2,"102","1")</f>
        <v>0</v>
      </c>
      <c r="O5705" s="8">
        <v>4.5</v>
      </c>
      <c r="P5705" s="9">
        <f>[1]!b_info_repurchasedate(A5705)</f>
        <v>0</v>
      </c>
      <c r="Q5705" s="8" t="s">
        <v>16299</v>
      </c>
      <c r="R5705" s="2" t="str">
        <f>IF((--IF(P5705=0,Q5705,P5705))&gt;(--日期设置!$B$2),IF(P5705=0,Q5705,P5705),Q5705)</f>
        <v>2021-09-08</v>
      </c>
      <c r="S5705" s="2" t="s">
        <v>18080</v>
      </c>
      <c r="T5705" s="8">
        <f>[1]!b_anal_ptmyear($A5705,日期设置!$B$2)</f>
        <v>0.46575342465753422</v>
      </c>
      <c r="U5705" s="8">
        <f>[1]!b_anal_termifexercise($A5705,日期设置!B$2)</f>
        <v>0</v>
      </c>
      <c r="V5705" s="10">
        <f>[1]!b_dq_dirtyprice(A5705,日期设置!$B$2)</f>
        <v>102.55840000000001</v>
      </c>
      <c r="W5705" s="11">
        <f>IF(U5705=0,ROUNDUP((Q5705-日期设置!$B$2)/365,0),ROUNDUP((R5705-日期设置!$B$2)/365,0))</f>
        <v>1</v>
      </c>
      <c r="X5705" s="18">
        <f>_xlfn.IFNA(VLOOKUP(A5705,过往入选债券!A:D,4,0),2)</f>
        <v>2</v>
      </c>
      <c r="Y5705">
        <f>_xlfn.IFNA(VLOOKUP(C5705,[2]Sheet1!$A:$A,1,0),3)</f>
        <v>3</v>
      </c>
    </row>
    <row r="5706" spans="1:25" hidden="1" x14ac:dyDescent="0.2">
      <c r="A5706" s="21" t="s">
        <v>6853</v>
      </c>
      <c r="B5706" s="21" t="s">
        <v>6854</v>
      </c>
      <c r="C5706" s="37" t="s">
        <v>143</v>
      </c>
      <c r="D5706" s="26" t="str">
        <f>[1]!b_calc_yield(A5706,日期设置!$B$2,F5706,1,R5706,1,O5706,L5706,S5706,)</f>
        <v>Fetching...</v>
      </c>
      <c r="E5706" s="26">
        <f t="shared" si="178"/>
        <v>8.174696002534354</v>
      </c>
      <c r="F5706" s="18">
        <f>[1]!b_dq_cleanprice($A5706,日期设置!B$2)</f>
        <v>102.80629999999999</v>
      </c>
      <c r="G5706" s="18" t="str">
        <f t="shared" si="179"/>
        <v>2.11 + 0</v>
      </c>
      <c r="H5706" s="27">
        <f>[1]!b_dq_pctchange($A5706,日期设置!$B$2,1)/100</f>
        <v>0</v>
      </c>
      <c r="I5706" s="26">
        <f>[1]!b_pq_pctchange(A5706,日期设置!$B$4,日期设置!$B$2,1)</f>
        <v>0</v>
      </c>
      <c r="J5706" s="26">
        <f>[1]!b_pq_pctchange(A5706,日期设置!$C$4,日期设置!$B$2,1)</f>
        <v>0</v>
      </c>
      <c r="K5706" s="52">
        <f>[1]!b_dq_amount($A5706,日期设置!B$2,2,10000)</f>
        <v>0</v>
      </c>
      <c r="L5706" s="26">
        <f>[1]!b_info_latestpar(A5706,日期设置!$B$2)</f>
        <v>100</v>
      </c>
      <c r="M5706" s="6">
        <f>[1]!b_info_outstandingbalance($A5706,日期设置!B$2)</f>
        <v>12</v>
      </c>
      <c r="N5706" s="7" t="str">
        <f>[1]!b_info_latestissurercreditrating2(A5706,日期设置!$B$2,"102","1")</f>
        <v>AAA</v>
      </c>
      <c r="O5706" s="8">
        <v>5.48</v>
      </c>
      <c r="P5706" s="9">
        <f>[1]!b_info_repurchasedate(A5706)</f>
        <v>0</v>
      </c>
      <c r="Q5706" s="8" t="s">
        <v>16626</v>
      </c>
      <c r="R5706" s="2" t="str">
        <f>IF((--IF(P5706=0,Q5706,P5706))&gt;(--日期设置!$B$2),IF(P5706=0,Q5706,P5706),Q5706)</f>
        <v>2023-05-04</v>
      </c>
      <c r="S5706" s="2" t="s">
        <v>18374</v>
      </c>
      <c r="T5706" s="8">
        <f>[1]!b_anal_ptmyear($A5706,日期设置!$B$2)</f>
        <v>2.117808219178082</v>
      </c>
      <c r="U5706" s="8">
        <f>[1]!b_anal_termifexercise($A5706,日期设置!B$2)</f>
        <v>0</v>
      </c>
      <c r="V5706" s="10">
        <f>[1]!b_dq_dirtyprice(A5706,日期设置!$B$2)</f>
        <v>107.6407</v>
      </c>
      <c r="W5706" s="11">
        <f>IF(U5706=0,ROUNDUP((Q5706-日期设置!$B$2)/365,0),ROUNDUP((R5706-日期设置!$B$2)/365,0))</f>
        <v>3</v>
      </c>
      <c r="X5706" s="18">
        <f>_xlfn.IFNA(VLOOKUP(A5706,过往入选债券!A:D,4,0),2)</f>
        <v>2</v>
      </c>
      <c r="Y5706">
        <f>_xlfn.IFNA(VLOOKUP(C5706,[2]Sheet1!$A:$A,1,0),3)</f>
        <v>3</v>
      </c>
    </row>
    <row r="5707" spans="1:25" hidden="1" x14ac:dyDescent="0.2">
      <c r="A5707" s="21" t="s">
        <v>7140</v>
      </c>
      <c r="B5707" s="21" t="s">
        <v>7141</v>
      </c>
      <c r="C5707" s="37" t="s">
        <v>989</v>
      </c>
      <c r="D5707" s="26" t="str">
        <f>[1]!b_calc_yield(A5707,日期设置!$B$2,F5707,1,R5707,1,O5707,L5707,S5707,)</f>
        <v>Fetching...</v>
      </c>
      <c r="E5707" s="26">
        <f t="shared" si="178"/>
        <v>1.6257266951788418</v>
      </c>
      <c r="F5707" s="18">
        <f>[1]!b_dq_cleanprice($A5707,日期设置!B$2)</f>
        <v>101.0883</v>
      </c>
      <c r="G5707" s="18" t="str">
        <f t="shared" si="179"/>
        <v>2.4 + 0.40</v>
      </c>
      <c r="H5707" s="27">
        <f>[1]!b_dq_pctchange($A5707,日期设置!$B$2,1)/100</f>
        <v>0</v>
      </c>
      <c r="I5707" s="26">
        <f>[1]!b_pq_pctchange(A5707,日期设置!$B$4,日期设置!$B$2,1)</f>
        <v>0</v>
      </c>
      <c r="J5707" s="26">
        <f>[1]!b_pq_pctchange(A5707,日期设置!$C$4,日期设置!$B$2,1)</f>
        <v>-0.18523656664615087</v>
      </c>
      <c r="K5707" s="52">
        <f>[1]!b_dq_amount($A5707,日期设置!B$2,2,10000)</f>
        <v>0</v>
      </c>
      <c r="L5707" s="26">
        <f>[1]!b_info_latestpar(A5707,日期设置!$B$2)</f>
        <v>100</v>
      </c>
      <c r="M5707" s="6">
        <f>[1]!b_info_outstandingbalance($A5707,日期设置!B$2)</f>
        <v>15</v>
      </c>
      <c r="N5707" s="7" t="str">
        <f>[1]!b_info_latestissurercreditrating2(A5707,日期设置!$B$2,"102","1")</f>
        <v>AA+</v>
      </c>
      <c r="O5707" s="8">
        <v>7</v>
      </c>
      <c r="P5707" s="9" t="str">
        <f>[1]!b_info_repurchasedate(A5707)</f>
        <v>2021-08-16</v>
      </c>
      <c r="Q5707" s="8" t="s">
        <v>17164</v>
      </c>
      <c r="R5707" s="2" t="str">
        <f>IF((--IF(P5707=0,Q5707,P5707))&gt;(--日期设置!$B$2),IF(P5707=0,Q5707,P5707),Q5707)</f>
        <v>2021-08-16</v>
      </c>
      <c r="S5707" s="2" t="s">
        <v>18745</v>
      </c>
      <c r="T5707" s="8">
        <f>[1]!b_anal_ptmyear($A5707,日期设置!$B$2)</f>
        <v>2.4</v>
      </c>
      <c r="U5707" s="8">
        <f>[1]!b_anal_termifexercise($A5707,日期设置!B$2)</f>
        <v>0.40273972602739727</v>
      </c>
      <c r="V5707" s="10">
        <f>[1]!b_dq_dirtyprice(A5707,日期设置!$B$2)</f>
        <v>105.28830000000001</v>
      </c>
      <c r="W5707" s="11">
        <f>IF(U5707=0,ROUNDUP((Q5707-日期设置!$B$2)/365,0),ROUNDUP((R5707-日期设置!$B$2)/365,0))</f>
        <v>1</v>
      </c>
      <c r="X5707" s="18">
        <f>_xlfn.IFNA(VLOOKUP(A5707,过往入选债券!A:D,4,0),2)</f>
        <v>2</v>
      </c>
      <c r="Y5707">
        <f>_xlfn.IFNA(VLOOKUP(C5707,[2]Sheet1!$A:$A,1,0),3)</f>
        <v>3</v>
      </c>
    </row>
    <row r="5708" spans="1:25" hidden="1" x14ac:dyDescent="0.2">
      <c r="A5708" s="21" t="s">
        <v>10143</v>
      </c>
      <c r="B5708" s="21" t="s">
        <v>10144</v>
      </c>
      <c r="C5708" s="37" t="s">
        <v>387</v>
      </c>
      <c r="D5708" s="26" t="str">
        <f>[1]!b_calc_yield(A5708,日期设置!$B$2,F5708,1,R5708,1,O5708,L5708,S5708,)</f>
        <v>Fetching...</v>
      </c>
      <c r="E5708" s="26">
        <f t="shared" si="178"/>
        <v>8.0377099003172923</v>
      </c>
      <c r="F5708" s="18">
        <f>[1]!b_dq_cleanprice($A5708,日期设置!B$2)</f>
        <v>98.651799999999994</v>
      </c>
      <c r="G5708" s="18" t="str">
        <f t="shared" si="179"/>
        <v>3.97 + 1.97</v>
      </c>
      <c r="H5708" s="27">
        <f>[1]!b_dq_pctchange($A5708,日期设置!$B$2,1)/100</f>
        <v>0</v>
      </c>
      <c r="I5708" s="26">
        <f>[1]!b_pq_pctchange(A5708,日期设置!$B$4,日期设置!$B$2,1)</f>
        <v>0</v>
      </c>
      <c r="J5708" s="26">
        <f>[1]!b_pq_pctchange(A5708,日期设置!$C$4,日期设置!$B$2,1)</f>
        <v>0</v>
      </c>
      <c r="K5708" s="52">
        <f>[1]!b_dq_amount($A5708,日期设置!B$2,2,10000)</f>
        <v>0</v>
      </c>
      <c r="L5708" s="26">
        <f>[1]!b_info_latestpar(A5708,日期设置!$B$2)</f>
        <v>100</v>
      </c>
      <c r="M5708" s="6">
        <f>[1]!b_info_outstandingbalance($A5708,日期设置!B$2)</f>
        <v>2</v>
      </c>
      <c r="N5708" s="7" t="str">
        <f>[1]!b_info_latestissurercreditrating2(A5708,日期设置!$B$2,"102","1")</f>
        <v>AA+</v>
      </c>
      <c r="O5708" s="8">
        <v>3.34</v>
      </c>
      <c r="P5708" s="9" t="str">
        <f>[1]!b_info_repurchasedate(A5708)</f>
        <v>2023-03-12</v>
      </c>
      <c r="Q5708" s="8" t="s">
        <v>16861</v>
      </c>
      <c r="R5708" s="2" t="str">
        <f>IF((--IF(P5708=0,Q5708,P5708))&gt;(--日期设置!$B$2),IF(P5708=0,Q5708,P5708),Q5708)</f>
        <v>2023-03-12</v>
      </c>
      <c r="S5708" s="2" t="s">
        <v>17859</v>
      </c>
      <c r="T5708" s="8">
        <f>[1]!b_anal_ptmyear($A5708,日期设置!$B$2)</f>
        <v>3.9726027397260273</v>
      </c>
      <c r="U5708" s="8">
        <f>[1]!b_anal_termifexercise($A5708,日期设置!B$2)</f>
        <v>1.9726027397260273</v>
      </c>
      <c r="V5708" s="10">
        <f>[1]!b_dq_dirtyprice(A5708,日期设置!$B$2)</f>
        <v>98.743300000000005</v>
      </c>
      <c r="W5708" s="11">
        <f>IF(U5708=0,ROUNDUP((Q5708-日期设置!$B$2)/365,0),ROUNDUP((R5708-日期设置!$B$2)/365,0))</f>
        <v>2</v>
      </c>
      <c r="X5708" s="18">
        <f>_xlfn.IFNA(VLOOKUP(A5708,过往入选债券!A:D,4,0),2)</f>
        <v>2</v>
      </c>
      <c r="Y5708">
        <f>_xlfn.IFNA(VLOOKUP(C5708,[2]Sheet1!$A:$A,1,0),3)</f>
        <v>3</v>
      </c>
    </row>
    <row r="5709" spans="1:25" hidden="1" x14ac:dyDescent="0.2">
      <c r="A5709" s="21" t="s">
        <v>9315</v>
      </c>
      <c r="B5709" s="21" t="s">
        <v>9316</v>
      </c>
      <c r="C5709" s="37" t="s">
        <v>9317</v>
      </c>
      <c r="D5709" s="26" t="str">
        <f>[1]!b_calc_yield(A5709,日期设置!$B$2,F5709,1,R5709,1,O5709,L5709,S5709,)</f>
        <v>Fetching...</v>
      </c>
      <c r="E5709" s="26">
        <f t="shared" si="178"/>
        <v>14.179314221472739</v>
      </c>
      <c r="F5709" s="18">
        <f>[1]!b_dq_cleanprice($A5709,日期设置!B$2)</f>
        <v>100.58410000000001</v>
      </c>
      <c r="G5709" s="18" t="str">
        <f t="shared" si="179"/>
        <v>3.55 + 0</v>
      </c>
      <c r="H5709" s="27">
        <f>[1]!b_dq_pctchange($A5709,日期设置!$B$2,1)/100</f>
        <v>0</v>
      </c>
      <c r="I5709" s="26">
        <f>[1]!b_pq_pctchange(A5709,日期设置!$B$4,日期设置!$B$2,1)</f>
        <v>0</v>
      </c>
      <c r="J5709" s="26">
        <f>[1]!b_pq_pctchange(A5709,日期设置!$C$4,日期设置!$B$2,1)</f>
        <v>0</v>
      </c>
      <c r="K5709" s="52">
        <f>[1]!b_dq_amount($A5709,日期设置!B$2,2,10000)</f>
        <v>0</v>
      </c>
      <c r="L5709" s="26">
        <f>[1]!b_info_latestpar(A5709,日期设置!$B$2)</f>
        <v>100</v>
      </c>
      <c r="M5709" s="6">
        <f>[1]!b_info_outstandingbalance($A5709,日期设置!B$2)</f>
        <v>3</v>
      </c>
      <c r="N5709" s="7" t="str">
        <f>[1]!b_info_latestissurercreditrating2(A5709,日期设置!$B$2,"102","1")</f>
        <v>AA</v>
      </c>
      <c r="O5709" s="8">
        <v>4.25</v>
      </c>
      <c r="P5709" s="9">
        <f>[1]!b_info_repurchasedate(A5709)</f>
        <v>0</v>
      </c>
      <c r="Q5709" s="8" t="s">
        <v>17667</v>
      </c>
      <c r="R5709" s="2" t="str">
        <f>IF((--IF(P5709=0,Q5709,P5709))&gt;(--日期设置!$B$2),IF(P5709=0,Q5709,P5709),Q5709)</f>
        <v>2024-10-11</v>
      </c>
      <c r="S5709" s="2" t="s">
        <v>18068</v>
      </c>
      <c r="T5709" s="8">
        <f>[1]!b_anal_ptmyear($A5709,日期设置!$B$2)</f>
        <v>3.5561643835616437</v>
      </c>
      <c r="U5709" s="8">
        <f>[1]!b_anal_termifexercise($A5709,日期设置!B$2)</f>
        <v>0</v>
      </c>
      <c r="V5709" s="10">
        <f>[1]!b_dq_dirtyprice(A5709,日期设置!$B$2)</f>
        <v>102.4704</v>
      </c>
      <c r="W5709" s="11">
        <f>IF(U5709=0,ROUNDUP((Q5709-日期设置!$B$2)/365,0),ROUNDUP((R5709-日期设置!$B$2)/365,0))</f>
        <v>4</v>
      </c>
      <c r="X5709" s="18">
        <f>_xlfn.IFNA(VLOOKUP(A5709,过往入选债券!A:D,4,0),2)</f>
        <v>2</v>
      </c>
      <c r="Y5709">
        <f>_xlfn.IFNA(VLOOKUP(C5709,[2]Sheet1!$A:$A,1,0),3)</f>
        <v>3</v>
      </c>
    </row>
    <row r="5710" spans="1:25" hidden="1" x14ac:dyDescent="0.2">
      <c r="A5710" s="28" t="s">
        <v>21805</v>
      </c>
      <c r="B5710" s="28" t="s">
        <v>21983</v>
      </c>
      <c r="C5710" s="39" t="s">
        <v>20764</v>
      </c>
      <c r="D5710" s="26" t="str">
        <f>[1]!b_calc_yield(A5710,日期设置!$B$2,F5710,1,R5710,1,O5710,L5710,S5710,)</f>
        <v>Fetching...</v>
      </c>
      <c r="E5710" s="26">
        <f t="shared" si="178"/>
        <v>6.8151193555684442</v>
      </c>
      <c r="F5710" s="18">
        <f>[1]!b_dq_cleanprice($A5710,日期设置!B$2)</f>
        <v>100.3633</v>
      </c>
      <c r="G5710" s="18" t="str">
        <f t="shared" si="179"/>
        <v>2.69 + 1.69</v>
      </c>
      <c r="H5710" s="27">
        <f>[1]!b_dq_pctchange($A5710,日期设置!$B$2,1)/100</f>
        <v>0</v>
      </c>
      <c r="I5710" s="26">
        <f>[1]!b_pq_pctchange(A5710,日期设置!$B$4,日期设置!$B$2,1)</f>
        <v>0</v>
      </c>
      <c r="J5710" s="26">
        <f>[1]!b_pq_pctchange(A5710,日期设置!$C$4,日期设置!$B$2,1)</f>
        <v>0</v>
      </c>
      <c r="K5710" s="52">
        <f>[1]!b_dq_amount($A5710,日期设置!B$2,2,10000)</f>
        <v>0</v>
      </c>
      <c r="L5710" s="26">
        <f>[1]!b_info_latestpar(A5710,日期设置!$B$2)</f>
        <v>100</v>
      </c>
      <c r="M5710" s="6">
        <f>[1]!b_info_outstandingbalance($A5710,日期设置!B$2)</f>
        <v>4</v>
      </c>
      <c r="N5710" s="7" t="str">
        <f>[1]!b_info_latestissurercreditrating2(A5710,日期设置!$B$2,"102","1")</f>
        <v>AAA</v>
      </c>
      <c r="O5710" s="43">
        <v>4.3</v>
      </c>
      <c r="P5710" s="9" t="str">
        <f>[1]!b_info_repurchasedate(A5710)</f>
        <v>2022-12-01</v>
      </c>
      <c r="Q5710" s="31" t="s">
        <v>21734</v>
      </c>
      <c r="R5710" s="2" t="str">
        <f>IF((--IF(P5710=0,Q5710,P5710))&gt;(--日期设置!$B$2),IF(P5710=0,Q5710,P5710),Q5710)</f>
        <v>2022-12-01</v>
      </c>
      <c r="S5710" s="31" t="s">
        <v>16497</v>
      </c>
      <c r="T5710" s="8">
        <f>[1]!b_anal_ptmyear($A5710,日期设置!$B$2)</f>
        <v>2.6958904109589041</v>
      </c>
      <c r="U5710" s="8">
        <f>[1]!b_anal_termifexercise($A5710,日期设置!B$2)</f>
        <v>1.6958904109589041</v>
      </c>
      <c r="V5710" s="10">
        <f>[1]!b_dq_dirtyprice(A5710,日期设置!$B$2)</f>
        <v>101.67100000000001</v>
      </c>
      <c r="W5710" s="11">
        <f>IF(U5710=0,ROUNDUP((Q5710-日期设置!$B$2)/365,0),ROUNDUP((R5710-日期设置!$B$2)/365,0))</f>
        <v>2</v>
      </c>
      <c r="X5710" s="18">
        <f>_xlfn.IFNA(VLOOKUP(A5710,过往入选债券!A:D,4,0),2)</f>
        <v>2</v>
      </c>
      <c r="Y5710">
        <f>_xlfn.IFNA(VLOOKUP(C5710,[2]Sheet1!$A:$A,1,0),3)</f>
        <v>3</v>
      </c>
    </row>
    <row r="5711" spans="1:25" hidden="1" x14ac:dyDescent="0.2">
      <c r="A5711" s="21" t="s">
        <v>8158</v>
      </c>
      <c r="B5711" s="21" t="s">
        <v>8159</v>
      </c>
      <c r="C5711" s="37" t="s">
        <v>51</v>
      </c>
      <c r="D5711" s="26" t="str">
        <f>[1]!b_calc_yield(A5711,日期设置!$B$2,F5711,1,R5711,1,O5711,L5711,S5711,)</f>
        <v>Fetching...</v>
      </c>
      <c r="E5711" s="26">
        <f t="shared" si="178"/>
        <v>4.0178496601919411</v>
      </c>
      <c r="F5711" s="18">
        <f>[1]!b_dq_cleanprice($A5711,日期设置!B$2)</f>
        <v>101.3646</v>
      </c>
      <c r="G5711" s="18" t="str">
        <f t="shared" si="179"/>
        <v>0.98 + 0</v>
      </c>
      <c r="H5711" s="27">
        <f>[1]!b_dq_pctchange($A5711,日期设置!$B$2,1)/100</f>
        <v>0</v>
      </c>
      <c r="I5711" s="26">
        <f>[1]!b_pq_pctchange(A5711,日期设置!$B$4,日期设置!$B$2,1)</f>
        <v>0</v>
      </c>
      <c r="J5711" s="26">
        <f>[1]!b_pq_pctchange(A5711,日期设置!$C$4,日期设置!$B$2,1)</f>
        <v>0</v>
      </c>
      <c r="K5711" s="52">
        <f>[1]!b_dq_amount($A5711,日期设置!B$2,2,10000)</f>
        <v>0</v>
      </c>
      <c r="L5711" s="26">
        <f>[1]!b_info_latestpar(A5711,日期设置!$B$2)</f>
        <v>100</v>
      </c>
      <c r="M5711" s="6">
        <f>[1]!b_info_outstandingbalance($A5711,日期设置!B$2)</f>
        <v>10</v>
      </c>
      <c r="N5711" s="7" t="str">
        <f>[1]!b_info_latestissurercreditrating2(A5711,日期设置!$B$2,"102","1")</f>
        <v>AAA</v>
      </c>
      <c r="O5711" s="8">
        <v>5.5</v>
      </c>
      <c r="P5711" s="9">
        <f>[1]!b_info_repurchasedate(A5711)</f>
        <v>0</v>
      </c>
      <c r="Q5711" s="8" t="s">
        <v>16262</v>
      </c>
      <c r="R5711" s="2" t="str">
        <f>IF((--IF(P5711=0,Q5711,P5711))&gt;(--日期设置!$B$2),IF(P5711=0,Q5711,P5711),Q5711)</f>
        <v>2022-03-18</v>
      </c>
      <c r="S5711" s="2" t="s">
        <v>17822</v>
      </c>
      <c r="T5711" s="8">
        <f>[1]!b_anal_ptmyear($A5711,日期设置!$B$2)</f>
        <v>0.989041095890411</v>
      </c>
      <c r="U5711" s="8">
        <f>[1]!b_anal_termifexercise($A5711,日期设置!B$2)</f>
        <v>0</v>
      </c>
      <c r="V5711" s="10">
        <f>[1]!b_dq_dirtyprice(A5711,日期设置!$B$2)</f>
        <v>101.42489999999999</v>
      </c>
      <c r="W5711" s="11">
        <f>IF(U5711=0,ROUNDUP((Q5711-日期设置!$B$2)/365,0),ROUNDUP((R5711-日期设置!$B$2)/365,0))</f>
        <v>1</v>
      </c>
      <c r="X5711" s="18">
        <f>_xlfn.IFNA(VLOOKUP(A5711,过往入选债券!A:D,4,0),2)</f>
        <v>2</v>
      </c>
      <c r="Y5711">
        <f>_xlfn.IFNA(VLOOKUP(C5711,[2]Sheet1!$A:$A,1,0),3)</f>
        <v>3</v>
      </c>
    </row>
    <row r="5712" spans="1:25" hidden="1" x14ac:dyDescent="0.2">
      <c r="A5712" s="21" t="s">
        <v>13049</v>
      </c>
      <c r="B5712" s="21" t="s">
        <v>13050</v>
      </c>
      <c r="C5712" s="37" t="s">
        <v>13048</v>
      </c>
      <c r="D5712" s="26" t="str">
        <f>[1]!b_calc_yield(A5712,日期设置!$B$2,F5712,1,R5712,1,O5712,L5712,S5712,)</f>
        <v>Fetching...</v>
      </c>
      <c r="E5712" s="26">
        <f t="shared" si="178"/>
        <v>21.260803907078362</v>
      </c>
      <c r="F5712" s="18">
        <f>[1]!b_dq_cleanprice($A5712,日期设置!B$2)</f>
        <v>59.319600000000001</v>
      </c>
      <c r="G5712" s="18" t="str">
        <f t="shared" si="179"/>
        <v>2.05 + 0</v>
      </c>
      <c r="H5712" s="27">
        <f>[1]!b_dq_pctchange($A5712,日期设置!$B$2,1)/100</f>
        <v>0</v>
      </c>
      <c r="I5712" s="26">
        <f>[1]!b_pq_pctchange(A5712,日期设置!$B$4,日期设置!$B$2,1)</f>
        <v>0</v>
      </c>
      <c r="J5712" s="26">
        <f>[1]!b_pq_pctchange(A5712,日期设置!$C$4,日期设置!$B$2,1)</f>
        <v>0</v>
      </c>
      <c r="K5712" s="52">
        <f>[1]!b_dq_amount($A5712,日期设置!B$2,2,10000)</f>
        <v>0</v>
      </c>
      <c r="L5712" s="26">
        <f>[1]!b_info_latestpar(A5712,日期设置!$B$2)</f>
        <v>60</v>
      </c>
      <c r="M5712" s="6">
        <f>[1]!b_info_outstandingbalance($A5712,日期设置!B$2)</f>
        <v>1.92</v>
      </c>
      <c r="N5712" s="7" t="str">
        <f>[1]!b_info_latestissurercreditrating2(A5712,日期设置!$B$2,"102","1")</f>
        <v>AA</v>
      </c>
      <c r="O5712" s="8">
        <v>5.16</v>
      </c>
      <c r="P5712" s="9">
        <f>[1]!b_info_repurchasedate(A5712)</f>
        <v>0</v>
      </c>
      <c r="Q5712" s="8" t="s">
        <v>16602</v>
      </c>
      <c r="R5712" s="2" t="str">
        <f>IF((--IF(P5712=0,Q5712,P5712))&gt;(--日期设置!$B$2),IF(P5712=0,Q5712,P5712),Q5712)</f>
        <v>2023-04-11</v>
      </c>
      <c r="S5712" s="2" t="s">
        <v>18354</v>
      </c>
      <c r="T5712" s="8">
        <f>[1]!b_anal_ptmyear($A5712,日期设置!$B$2)</f>
        <v>2.0547945205479454</v>
      </c>
      <c r="U5712" s="8">
        <f>[1]!b_anal_termifexercise($A5712,日期设置!B$2)</f>
        <v>0</v>
      </c>
      <c r="V5712" s="10">
        <f>[1]!b_dq_dirtyprice(A5712,日期设置!$B$2)</f>
        <v>62.246000000000002</v>
      </c>
      <c r="W5712" s="11">
        <f>IF(U5712=0,ROUNDUP((Q5712-日期设置!$B$2)/365,0),ROUNDUP((R5712-日期设置!$B$2)/365,0))</f>
        <v>3</v>
      </c>
      <c r="X5712" s="18">
        <f>_xlfn.IFNA(VLOOKUP(A5712,过往入选债券!A:D,4,0),2)</f>
        <v>2</v>
      </c>
      <c r="Y5712">
        <f>_xlfn.IFNA(VLOOKUP(C5712,[2]Sheet1!$A:$A,1,0),3)</f>
        <v>3</v>
      </c>
    </row>
    <row r="5713" spans="1:25" hidden="1" x14ac:dyDescent="0.2">
      <c r="A5713" s="21" t="s">
        <v>14339</v>
      </c>
      <c r="B5713" s="21" t="s">
        <v>14340</v>
      </c>
      <c r="C5713" s="37" t="s">
        <v>14341</v>
      </c>
      <c r="D5713" s="26" t="str">
        <f>[1]!b_calc_yield(A5713,日期设置!$B$2,F5713,1,R5713,1,O5713,L5713,S5713,)</f>
        <v>Fetching...</v>
      </c>
      <c r="E5713" s="26">
        <f t="shared" si="178"/>
        <v>20.673053610147065</v>
      </c>
      <c r="F5713" s="18">
        <f>[1]!b_dq_cleanprice($A5713,日期设置!B$2)</f>
        <v>85.257199999999997</v>
      </c>
      <c r="G5713" s="18" t="str">
        <f t="shared" si="179"/>
        <v>3.72 + 0</v>
      </c>
      <c r="H5713" s="27">
        <f>[1]!b_dq_pctchange($A5713,日期设置!$B$2,1)/100</f>
        <v>0</v>
      </c>
      <c r="I5713" s="26">
        <f>[1]!b_pq_pctchange(A5713,日期设置!$B$4,日期设置!$B$2,1)</f>
        <v>0</v>
      </c>
      <c r="J5713" s="26">
        <f>[1]!b_pq_pctchange(A5713,日期设置!$C$4,日期设置!$B$2,1)</f>
        <v>0</v>
      </c>
      <c r="K5713" s="52">
        <f>[1]!b_dq_amount($A5713,日期设置!B$2,2,10000)</f>
        <v>0</v>
      </c>
      <c r="L5713" s="26">
        <f>[1]!b_info_latestpar(A5713,日期设置!$B$2)</f>
        <v>80</v>
      </c>
      <c r="M5713" s="6">
        <f>[1]!b_info_outstandingbalance($A5713,日期设置!B$2)</f>
        <v>7.2</v>
      </c>
      <c r="N5713" s="7" t="str">
        <f>[1]!b_info_latestissurercreditrating2(A5713,日期设置!$B$2,"102","1")</f>
        <v>AA</v>
      </c>
      <c r="O5713" s="8">
        <v>6.13</v>
      </c>
      <c r="P5713" s="9">
        <f>[1]!b_info_repurchasedate(A5713)</f>
        <v>0</v>
      </c>
      <c r="Q5713" s="8" t="s">
        <v>16364</v>
      </c>
      <c r="R5713" s="2" t="str">
        <f>IF((--IF(P5713=0,Q5713,P5713))&gt;(--日期设置!$B$2),IF(P5713=0,Q5713,P5713),Q5713)</f>
        <v>2024-12-11</v>
      </c>
      <c r="S5713" s="2" t="s">
        <v>17945</v>
      </c>
      <c r="T5713" s="8">
        <f>[1]!b_anal_ptmyear($A5713,日期设置!$B$2)</f>
        <v>3.7232876712328768</v>
      </c>
      <c r="U5713" s="8">
        <f>[1]!b_anal_termifexercise($A5713,日期设置!B$2)</f>
        <v>0</v>
      </c>
      <c r="V5713" s="10">
        <f>[1]!b_dq_dirtyprice(A5713,日期设置!$B$2)</f>
        <v>86.614199999999997</v>
      </c>
      <c r="W5713" s="11">
        <f>IF(U5713=0,ROUNDUP((Q5713-日期设置!$B$2)/365,0),ROUNDUP((R5713-日期设置!$B$2)/365,0))</f>
        <v>4</v>
      </c>
      <c r="X5713" s="18">
        <f>_xlfn.IFNA(VLOOKUP(A5713,过往入选债券!A:D,4,0),2)</f>
        <v>2</v>
      </c>
      <c r="Y5713">
        <f>_xlfn.IFNA(VLOOKUP(C5713,[2]Sheet1!$A:$A,1,0),3)</f>
        <v>3</v>
      </c>
    </row>
    <row r="5714" spans="1:25" x14ac:dyDescent="0.2">
      <c r="A5714" s="21" t="s">
        <v>11355</v>
      </c>
      <c r="B5714" s="21" t="s">
        <v>11356</v>
      </c>
      <c r="C5714" s="37" t="s">
        <v>367</v>
      </c>
      <c r="D5714" s="26" t="str">
        <f>[1]!b_calc_yield(A5714,日期设置!$B$2,F5714,1,R5714,1,O5714,L5714,S5714,)</f>
        <v>Fetching...</v>
      </c>
      <c r="E5714" s="26">
        <f t="shared" si="178"/>
        <v>9.2416702010513561</v>
      </c>
      <c r="F5714" s="18">
        <f>[1]!b_dq_cleanprice($A5714,日期设置!B$2)</f>
        <v>100.07</v>
      </c>
      <c r="G5714" s="18" t="str">
        <f t="shared" si="179"/>
        <v>2.33 + 0</v>
      </c>
      <c r="H5714" s="27">
        <f>[1]!b_dq_pctchange($A5714,日期设置!$B$2,1)/100</f>
        <v>1.7281691572633817E-2</v>
      </c>
      <c r="I5714" s="26">
        <f>[1]!b_pq_pctchange(A5714,日期设置!$B$4,日期设置!$B$2,1)</f>
        <v>1.7281691572633817</v>
      </c>
      <c r="J5714" s="26">
        <f>[1]!b_pq_pctchange(A5714,日期设置!$C$4,日期设置!$B$2,1)</f>
        <v>9.0018003600709329E-2</v>
      </c>
      <c r="K5714" s="52">
        <f>[1]!b_dq_amount($A5714,日期设置!B$2,2,10000)</f>
        <v>6167.9753424</v>
      </c>
      <c r="L5714" s="26">
        <f>[1]!b_info_latestpar(A5714,日期设置!$B$2)</f>
        <v>100</v>
      </c>
      <c r="M5714" s="6">
        <f>[1]!b_info_outstandingbalance($A5714,日期设置!B$2)</f>
        <v>5</v>
      </c>
      <c r="N5714" s="7" t="str">
        <f>[1]!b_info_latestissurercreditrating2(A5714,日期设置!$B$2,"102","1")</f>
        <v>AA+</v>
      </c>
      <c r="O5714" s="8">
        <v>4.0999999999999996</v>
      </c>
      <c r="P5714" s="9">
        <f>[1]!b_info_repurchasedate(A5714)</f>
        <v>0</v>
      </c>
      <c r="Q5714" s="8" t="s">
        <v>16317</v>
      </c>
      <c r="R5714" s="2" t="str">
        <f>IF((--IF(P5714=0,Q5714,P5714))&gt;(--日期设置!$B$2),IF(P5714=0,Q5714,P5714),Q5714)</f>
        <v>2023-07-22</v>
      </c>
      <c r="S5714" s="2" t="s">
        <v>15975</v>
      </c>
      <c r="T5714" s="8">
        <f>[1]!b_anal_ptmyear($A5714,日期设置!$B$2)</f>
        <v>2.3342465753424659</v>
      </c>
      <c r="U5714" s="8">
        <f>[1]!b_anal_termifexercise($A5714,日期设置!B$2)</f>
        <v>0</v>
      </c>
      <c r="V5714" s="10">
        <f>[1]!b_dq_dirtyprice(A5714,日期设置!$B$2)</f>
        <v>102.7996</v>
      </c>
      <c r="W5714" s="11">
        <f>IF(U5714=0,ROUNDUP((Q5714-日期设置!$B$2)/365,0),ROUNDUP((R5714-日期设置!$B$2)/365,0))</f>
        <v>3</v>
      </c>
      <c r="X5714" s="18">
        <f>_xlfn.IFNA(VLOOKUP(A5714,过往入选债券!A:D,4,0),2)</f>
        <v>2</v>
      </c>
      <c r="Y5714">
        <f>_xlfn.IFNA(VLOOKUP(C5714,[2]Sheet1!$A:$A,1,0),3)</f>
        <v>3</v>
      </c>
    </row>
    <row r="5715" spans="1:25" x14ac:dyDescent="0.2">
      <c r="A5715" s="21" t="s">
        <v>9690</v>
      </c>
      <c r="B5715" s="21" t="s">
        <v>9691</v>
      </c>
      <c r="C5715" s="37" t="s">
        <v>285</v>
      </c>
      <c r="D5715" s="26" t="str">
        <f>[1]!b_calc_yield(A5715,日期设置!$B$2,F5715,1,R5715,1,O5715,L5715,S5715,)</f>
        <v>Fetching...</v>
      </c>
      <c r="E5715" s="26">
        <f t="shared" si="178"/>
        <v>7.0276008701655179</v>
      </c>
      <c r="F5715" s="18">
        <f>[1]!b_dq_cleanprice($A5715,日期设置!B$2)</f>
        <v>100.45</v>
      </c>
      <c r="G5715" s="18" t="str">
        <f t="shared" si="179"/>
        <v>1.74 + 0</v>
      </c>
      <c r="H5715" s="27">
        <f>[1]!b_dq_pctchange($A5715,日期设置!$B$2,1)/100</f>
        <v>4.5000000000000283E-3</v>
      </c>
      <c r="I5715" s="26">
        <f>[1]!b_pq_pctchange(A5715,日期设置!$B$4,日期设置!$B$2,1)</f>
        <v>0.45000000000000284</v>
      </c>
      <c r="J5715" s="26">
        <f>[1]!b_pq_pctchange(A5715,日期设置!$C$4,日期设置!$B$2,1)</f>
        <v>0.45000000000000284</v>
      </c>
      <c r="K5715" s="52">
        <f>[1]!b_dq_amount($A5715,日期设置!B$2,2,10000)</f>
        <v>4569.4763014500004</v>
      </c>
      <c r="L5715" s="26">
        <f>[1]!b_info_latestpar(A5715,日期设置!$B$2)</f>
        <v>100</v>
      </c>
      <c r="M5715" s="6">
        <f>[1]!b_info_outstandingbalance($A5715,日期设置!B$2)</f>
        <v>3</v>
      </c>
      <c r="N5715" s="7" t="str">
        <f>[1]!b_info_latestissurercreditrating2(A5715,日期设置!$B$2,"102","1")</f>
        <v>AA</v>
      </c>
      <c r="O5715" s="8">
        <v>4.34</v>
      </c>
      <c r="P5715" s="9">
        <f>[1]!b_info_repurchasedate(A5715)</f>
        <v>0</v>
      </c>
      <c r="Q5715" s="8" t="s">
        <v>17126</v>
      </c>
      <c r="R5715" s="2" t="str">
        <f>IF((--IF(P5715=0,Q5715,P5715))&gt;(--日期设置!$B$2),IF(P5715=0,Q5715,P5715),Q5715)</f>
        <v>2022-12-20</v>
      </c>
      <c r="S5715" s="2" t="s">
        <v>18568</v>
      </c>
      <c r="T5715" s="8">
        <f>[1]!b_anal_ptmyear($A5715,日期设置!$B$2)</f>
        <v>1.7479452054794522</v>
      </c>
      <c r="U5715" s="8">
        <f>[1]!b_anal_termifexercise($A5715,日期设置!B$2)</f>
        <v>0</v>
      </c>
      <c r="V5715" s="10">
        <f>[1]!b_dq_dirtyprice(A5715,日期设置!$B$2)</f>
        <v>101.54389999999999</v>
      </c>
      <c r="W5715" s="11">
        <f>IF(U5715=0,ROUNDUP((Q5715-日期设置!$B$2)/365,0),ROUNDUP((R5715-日期设置!$B$2)/365,0))</f>
        <v>2</v>
      </c>
      <c r="X5715" s="18">
        <f>_xlfn.IFNA(VLOOKUP(A5715,过往入选债券!A:D,4,0),2)</f>
        <v>2</v>
      </c>
      <c r="Y5715">
        <f>_xlfn.IFNA(VLOOKUP(C5715,[2]Sheet1!$A:$A,1,0),3)</f>
        <v>3</v>
      </c>
    </row>
    <row r="5716" spans="1:25" hidden="1" x14ac:dyDescent="0.2">
      <c r="A5716" s="21" t="s">
        <v>2543</v>
      </c>
      <c r="B5716" s="21" t="s">
        <v>2544</v>
      </c>
      <c r="C5716" s="37" t="s">
        <v>34</v>
      </c>
      <c r="D5716" s="26" t="str">
        <f>[1]!b_calc_yield(A5716,日期设置!$B$2,F5716,1,R5716,1,O5716,L5716,S5716,)</f>
        <v>Fetching...</v>
      </c>
      <c r="E5716" s="26">
        <f t="shared" si="178"/>
        <v>3.4353305606440676</v>
      </c>
      <c r="F5716" s="18">
        <f>[1]!b_dq_cleanprice($A5716,日期设置!B$2)</f>
        <v>100.94889999999999</v>
      </c>
      <c r="G5716" s="18" t="str">
        <f t="shared" si="179"/>
        <v>0.84 + 0</v>
      </c>
      <c r="H5716" s="27">
        <f>[1]!b_dq_pctchange($A5716,日期设置!$B$2,1)/100</f>
        <v>0</v>
      </c>
      <c r="I5716" s="26">
        <f>[1]!b_pq_pctchange(A5716,日期设置!$B$4,日期设置!$B$2,1)</f>
        <v>0</v>
      </c>
      <c r="J5716" s="26">
        <f>[1]!b_pq_pctchange(A5716,日期设置!$C$4,日期设置!$B$2,1)</f>
        <v>0</v>
      </c>
      <c r="K5716" s="52">
        <f>[1]!b_dq_amount($A5716,日期设置!B$2,2,10000)</f>
        <v>0</v>
      </c>
      <c r="L5716" s="26">
        <f>[1]!b_info_latestpar(A5716,日期设置!$B$2)</f>
        <v>100</v>
      </c>
      <c r="M5716" s="6">
        <f>[1]!b_info_outstandingbalance($A5716,日期设置!B$2)</f>
        <v>8</v>
      </c>
      <c r="N5716" s="7">
        <f>[1]!b_info_latestissurercreditrating2(A5716,日期设置!$B$2,"102","1")</f>
        <v>0</v>
      </c>
      <c r="O5716" s="8">
        <v>5.25</v>
      </c>
      <c r="P5716" s="9">
        <f>[1]!b_info_repurchasedate(A5716)</f>
        <v>0</v>
      </c>
      <c r="Q5716" s="8" t="s">
        <v>16384</v>
      </c>
      <c r="R5716" s="2" t="str">
        <f>IF((--IF(P5716=0,Q5716,P5716))&gt;(--日期设置!$B$2),IF(P5716=0,Q5716,P5716),Q5716)</f>
        <v>2022-01-25</v>
      </c>
      <c r="S5716" s="2" t="s">
        <v>18160</v>
      </c>
      <c r="T5716" s="8">
        <f>[1]!b_anal_ptmyear($A5716,日期设置!$B$2)</f>
        <v>0.84657534246575339</v>
      </c>
      <c r="U5716" s="8">
        <f>[1]!b_anal_termifexercise($A5716,日期设置!B$2)</f>
        <v>0</v>
      </c>
      <c r="V5716" s="10">
        <f>[1]!b_dq_dirtyprice(A5716,日期设置!$B$2)</f>
        <v>101.7544</v>
      </c>
      <c r="W5716" s="11">
        <f>IF(U5716=0,ROUNDUP((Q5716-日期设置!$B$2)/365,0),ROUNDUP((R5716-日期设置!$B$2)/365,0))</f>
        <v>1</v>
      </c>
      <c r="X5716" s="18">
        <f>_xlfn.IFNA(VLOOKUP(A5716,过往入选债券!A:D,4,0),2)</f>
        <v>2</v>
      </c>
      <c r="Y5716">
        <f>_xlfn.IFNA(VLOOKUP(C5716,[2]Sheet1!$A:$A,1,0),3)</f>
        <v>3</v>
      </c>
    </row>
    <row r="5717" spans="1:25" hidden="1" x14ac:dyDescent="0.2">
      <c r="A5717" s="21" t="s">
        <v>2336</v>
      </c>
      <c r="B5717" s="21" t="s">
        <v>2337</v>
      </c>
      <c r="C5717" s="37" t="s">
        <v>2338</v>
      </c>
      <c r="D5717" s="26" t="str">
        <f>[1]!b_calc_yield(A5717,日期设置!$B$2,F5717,1,R5717,1,O5717,L5717,S5717,)</f>
        <v>Fetching...</v>
      </c>
      <c r="E5717" s="26">
        <f t="shared" si="178"/>
        <v>2.968228728213762</v>
      </c>
      <c r="F5717" s="18">
        <f>[1]!b_dq_cleanprice($A5717,日期设置!B$2)</f>
        <v>101.1086</v>
      </c>
      <c r="G5717" s="18" t="str">
        <f t="shared" si="179"/>
        <v>0.73 + 0</v>
      </c>
      <c r="H5717" s="27">
        <f>[1]!b_dq_pctchange($A5717,日期设置!$B$2,1)/100</f>
        <v>0</v>
      </c>
      <c r="I5717" s="26">
        <f>[1]!b_pq_pctchange(A5717,日期设置!$B$4,日期设置!$B$2,1)</f>
        <v>0</v>
      </c>
      <c r="J5717" s="26">
        <f>[1]!b_pq_pctchange(A5717,日期设置!$C$4,日期设置!$B$2,1)</f>
        <v>0</v>
      </c>
      <c r="K5717" s="52">
        <f>[1]!b_dq_amount($A5717,日期设置!B$2,2,10000)</f>
        <v>0</v>
      </c>
      <c r="L5717" s="26">
        <f>[1]!b_info_latestpar(A5717,日期设置!$B$2)</f>
        <v>100</v>
      </c>
      <c r="M5717" s="6">
        <f>[1]!b_info_outstandingbalance($A5717,日期设置!B$2)</f>
        <v>10</v>
      </c>
      <c r="N5717" s="7">
        <f>[1]!b_info_latestissurercreditrating2(A5717,日期设置!$B$2,"102","1")</f>
        <v>0</v>
      </c>
      <c r="O5717" s="8">
        <v>5.68</v>
      </c>
      <c r="P5717" s="9">
        <f>[1]!b_info_repurchasedate(A5717)</f>
        <v>0</v>
      </c>
      <c r="Q5717" s="8" t="s">
        <v>16191</v>
      </c>
      <c r="R5717" s="2" t="str">
        <f>IF((--IF(P5717=0,Q5717,P5717))&gt;(--日期设置!$B$2),IF(P5717=0,Q5717,P5717),Q5717)</f>
        <v>2021-12-14</v>
      </c>
      <c r="S5717" s="2" t="s">
        <v>17979</v>
      </c>
      <c r="T5717" s="8">
        <f>[1]!b_anal_ptmyear($A5717,日期设置!$B$2)</f>
        <v>0.73150684931506849</v>
      </c>
      <c r="U5717" s="8">
        <f>[1]!b_anal_termifexercise($A5717,日期设置!B$2)</f>
        <v>0</v>
      </c>
      <c r="V5717" s="10">
        <f>[1]!b_dq_dirtyprice(A5717,日期设置!$B$2)</f>
        <v>102.6336</v>
      </c>
      <c r="W5717" s="11">
        <f>IF(U5717=0,ROUNDUP((Q5717-日期设置!$B$2)/365,0),ROUNDUP((R5717-日期设置!$B$2)/365,0))</f>
        <v>1</v>
      </c>
      <c r="X5717" s="18">
        <f>_xlfn.IFNA(VLOOKUP(A5717,过往入选债券!A:D,4,0),2)</f>
        <v>2</v>
      </c>
      <c r="Y5717">
        <f>_xlfn.IFNA(VLOOKUP(C5717,[2]Sheet1!$A:$A,1,0),3)</f>
        <v>3</v>
      </c>
    </row>
    <row r="5718" spans="1:25" hidden="1" x14ac:dyDescent="0.2">
      <c r="A5718" s="21" t="s">
        <v>9006</v>
      </c>
      <c r="B5718" s="21" t="s">
        <v>9007</v>
      </c>
      <c r="C5718" s="37" t="s">
        <v>1587</v>
      </c>
      <c r="D5718" s="26" t="str">
        <f>[1]!b_calc_yield(A5718,日期设置!$B$2,F5718,1,R5718,1,O5718,L5718,S5718,)</f>
        <v>Fetching...</v>
      </c>
      <c r="E5718" s="26">
        <f t="shared" si="178"/>
        <v>5.6140996192570514</v>
      </c>
      <c r="F5718" s="18">
        <f>[1]!b_dq_cleanprice($A5718,日期设置!B$2)</f>
        <v>99.876800000000003</v>
      </c>
      <c r="G5718" s="18" t="str">
        <f t="shared" si="179"/>
        <v>1.41 + 0</v>
      </c>
      <c r="H5718" s="27">
        <f>[1]!b_dq_pctchange($A5718,日期设置!$B$2,1)/100</f>
        <v>0</v>
      </c>
      <c r="I5718" s="26">
        <f>[1]!b_pq_pctchange(A5718,日期设置!$B$4,日期设置!$B$2,1)</f>
        <v>0</v>
      </c>
      <c r="J5718" s="26">
        <f>[1]!b_pq_pctchange(A5718,日期设置!$C$4,日期设置!$B$2,1)</f>
        <v>0.12882425063886052</v>
      </c>
      <c r="K5718" s="52">
        <f>[1]!b_dq_amount($A5718,日期设置!B$2,2,10000)</f>
        <v>0</v>
      </c>
      <c r="L5718" s="26">
        <f>[1]!b_info_latestpar(A5718,日期设置!$B$2)</f>
        <v>100</v>
      </c>
      <c r="M5718" s="6">
        <f>[1]!b_info_outstandingbalance($A5718,日期设置!B$2)</f>
        <v>10</v>
      </c>
      <c r="N5718" s="7" t="str">
        <f>[1]!b_info_latestissurercreditrating2(A5718,日期设置!$B$2,"102","1")</f>
        <v>AAA</v>
      </c>
      <c r="O5718" s="8">
        <v>3.98</v>
      </c>
      <c r="P5718" s="9">
        <f>[1]!b_info_repurchasedate(A5718)</f>
        <v>0</v>
      </c>
      <c r="Q5718" s="8" t="s">
        <v>16539</v>
      </c>
      <c r="R5718" s="2" t="str">
        <f>IF((--IF(P5718=0,Q5718,P5718))&gt;(--日期设置!$B$2),IF(P5718=0,Q5718,P5718),Q5718)</f>
        <v>2022-08-19</v>
      </c>
      <c r="S5718" s="2" t="s">
        <v>18273</v>
      </c>
      <c r="T5718" s="8">
        <f>[1]!b_anal_ptmyear($A5718,日期设置!$B$2)</f>
        <v>1.4109589041095889</v>
      </c>
      <c r="U5718" s="8">
        <f>[1]!b_anal_termifexercise($A5718,日期设置!B$2)</f>
        <v>0</v>
      </c>
      <c r="V5718" s="10">
        <f>[1]!b_dq_dirtyprice(A5718,日期设置!$B$2)</f>
        <v>102.2212</v>
      </c>
      <c r="W5718" s="11">
        <f>IF(U5718=0,ROUNDUP((Q5718-日期设置!$B$2)/365,0),ROUNDUP((R5718-日期设置!$B$2)/365,0))</f>
        <v>2</v>
      </c>
      <c r="X5718" s="18">
        <f>_xlfn.IFNA(VLOOKUP(A5718,过往入选债券!A:D,4,0),2)</f>
        <v>2</v>
      </c>
      <c r="Y5718">
        <f>_xlfn.IFNA(VLOOKUP(C5718,[2]Sheet1!$A:$A,1,0),3)</f>
        <v>3</v>
      </c>
    </row>
    <row r="5719" spans="1:25" hidden="1" x14ac:dyDescent="0.2">
      <c r="A5719" s="21" t="s">
        <v>6843</v>
      </c>
      <c r="B5719" s="21" t="s">
        <v>6844</v>
      </c>
      <c r="C5719" s="37" t="s">
        <v>507</v>
      </c>
      <c r="D5719" s="26" t="str">
        <f>[1]!b_calc_yield(A5719,日期设置!$B$2,F5719,1,R5719,1,O5719,L5719,S5719,)</f>
        <v>Fetching...</v>
      </c>
      <c r="E5719" s="26">
        <f t="shared" si="178"/>
        <v>1.8674586614079169</v>
      </c>
      <c r="F5719" s="18">
        <f>[1]!b_dq_cleanprice($A5719,日期设置!B$2)</f>
        <v>101.11450000000001</v>
      </c>
      <c r="G5719" s="18" t="str">
        <f t="shared" si="179"/>
        <v>2.46 + 0.46</v>
      </c>
      <c r="H5719" s="27">
        <f>[1]!b_dq_pctchange($A5719,日期设置!$B$2,1)/100</f>
        <v>0</v>
      </c>
      <c r="I5719" s="26">
        <f>[1]!b_pq_pctchange(A5719,日期设置!$B$4,日期设置!$B$2,1)</f>
        <v>9.8302037713149812E-2</v>
      </c>
      <c r="J5719" s="26">
        <f>[1]!b_pq_pctchange(A5719,日期设置!$C$4,日期设置!$B$2,1)</f>
        <v>0.22887763719772633</v>
      </c>
      <c r="K5719" s="52">
        <f>[1]!b_dq_amount($A5719,日期设置!B$2,2,10000)</f>
        <v>0</v>
      </c>
      <c r="L5719" s="26">
        <f>[1]!b_info_latestpar(A5719,日期设置!$B$2)</f>
        <v>100</v>
      </c>
      <c r="M5719" s="6">
        <f>[1]!b_info_outstandingbalance($A5719,日期设置!B$2)</f>
        <v>6</v>
      </c>
      <c r="N5719" s="7" t="str">
        <f>[1]!b_info_latestissurercreditrating2(A5719,日期设置!$B$2,"102","1")</f>
        <v>AA</v>
      </c>
      <c r="O5719" s="8">
        <v>6.67</v>
      </c>
      <c r="P5719" s="9" t="str">
        <f>[1]!b_info_repurchasedate(A5719)</f>
        <v>2021-09-06</v>
      </c>
      <c r="Q5719" s="8" t="s">
        <v>16128</v>
      </c>
      <c r="R5719" s="2" t="str">
        <f>IF((--IF(P5719=0,Q5719,P5719))&gt;(--日期设置!$B$2),IF(P5719=0,Q5719,P5719),Q5719)</f>
        <v>2021-09-06</v>
      </c>
      <c r="S5719" s="2" t="s">
        <v>17914</v>
      </c>
      <c r="T5719" s="8">
        <f>[1]!b_anal_ptmyear($A5719,日期设置!$B$2)</f>
        <v>2.4602739726027396</v>
      </c>
      <c r="U5719" s="8">
        <f>[1]!b_anal_termifexercise($A5719,日期设置!B$2)</f>
        <v>0.46027397260273972</v>
      </c>
      <c r="V5719" s="10">
        <f>[1]!b_dq_dirtyprice(A5719,日期设置!$B$2)</f>
        <v>104.7145</v>
      </c>
      <c r="W5719" s="11">
        <f>IF(U5719=0,ROUNDUP((Q5719-日期设置!$B$2)/365,0),ROUNDUP((R5719-日期设置!$B$2)/365,0))</f>
        <v>1</v>
      </c>
      <c r="X5719" s="18">
        <f>_xlfn.IFNA(VLOOKUP(A5719,过往入选债券!A:D,4,0),2)</f>
        <v>2</v>
      </c>
      <c r="Y5719">
        <f>_xlfn.IFNA(VLOOKUP(C5719,[2]Sheet1!$A:$A,1,0),3)</f>
        <v>3</v>
      </c>
    </row>
    <row r="5720" spans="1:25" hidden="1" x14ac:dyDescent="0.2">
      <c r="A5720" s="21" t="s">
        <v>6006</v>
      </c>
      <c r="B5720" s="21" t="s">
        <v>6007</v>
      </c>
      <c r="C5720" s="37" t="s">
        <v>4816</v>
      </c>
      <c r="D5720" s="26" t="str">
        <f>[1]!b_calc_yield(A5720,日期设置!$B$2,F5720,1,R5720,1,O5720,L5720,S5720,)</f>
        <v>Fetching...</v>
      </c>
      <c r="E5720" s="26">
        <f t="shared" si="178"/>
        <v>4.1649955410436368</v>
      </c>
      <c r="F5720" s="18">
        <f>[1]!b_dq_cleanprice($A5720,日期设置!B$2)</f>
        <v>101.1604</v>
      </c>
      <c r="G5720" s="18" t="str">
        <f t="shared" si="179"/>
        <v>1.07 + 0</v>
      </c>
      <c r="H5720" s="27">
        <f>[1]!b_dq_pctchange($A5720,日期设置!$B$2,1)/100</f>
        <v>0</v>
      </c>
      <c r="I5720" s="26">
        <f>[1]!b_pq_pctchange(A5720,日期设置!$B$4,日期设置!$B$2,1)</f>
        <v>-5.3154596884636363E-2</v>
      </c>
      <c r="J5720" s="26">
        <f>[1]!b_pq_pctchange(A5720,日期设置!$C$4,日期设置!$B$2,1)</f>
        <v>-0.62829076620825297</v>
      </c>
      <c r="K5720" s="52">
        <f>[1]!b_dq_amount($A5720,日期设置!B$2,2,10000)</f>
        <v>0</v>
      </c>
      <c r="L5720" s="26">
        <f>[1]!b_info_latestpar(A5720,日期设置!$B$2)</f>
        <v>100</v>
      </c>
      <c r="M5720" s="6">
        <f>[1]!b_info_outstandingbalance($A5720,日期设置!B$2)</f>
        <v>10</v>
      </c>
      <c r="N5720" s="7" t="str">
        <f>[1]!b_info_latestissurercreditrating2(A5720,日期设置!$B$2,"102","1")</f>
        <v>AA+</v>
      </c>
      <c r="O5720" s="8">
        <v>5.19</v>
      </c>
      <c r="P5720" s="9">
        <f>[1]!b_info_repurchasedate(A5720)</f>
        <v>0</v>
      </c>
      <c r="Q5720" s="8" t="s">
        <v>16597</v>
      </c>
      <c r="R5720" s="2" t="str">
        <f>IF((--IF(P5720=0,Q5720,P5720))&gt;(--日期设置!$B$2),IF(P5720=0,Q5720,P5720),Q5720)</f>
        <v>2022-04-18</v>
      </c>
      <c r="S5720" s="2" t="s">
        <v>17916</v>
      </c>
      <c r="T5720" s="8">
        <f>[1]!b_anal_ptmyear($A5720,日期设置!$B$2)</f>
        <v>1.0739726027397261</v>
      </c>
      <c r="U5720" s="8">
        <f>[1]!b_anal_termifexercise($A5720,日期设置!B$2)</f>
        <v>0</v>
      </c>
      <c r="V5720" s="10">
        <f>[1]!b_dq_dirtyprice(A5720,日期设置!$B$2)</f>
        <v>105.9665</v>
      </c>
      <c r="W5720" s="11">
        <f>IF(U5720=0,ROUNDUP((Q5720-日期设置!$B$2)/365,0),ROUNDUP((R5720-日期设置!$B$2)/365,0))</f>
        <v>2</v>
      </c>
      <c r="X5720" s="18">
        <f>_xlfn.IFNA(VLOOKUP(A5720,过往入选债券!A:D,4,0),2)</f>
        <v>2</v>
      </c>
      <c r="Y5720">
        <f>_xlfn.IFNA(VLOOKUP(C5720,[2]Sheet1!$A:$A,1,0),3)</f>
        <v>3</v>
      </c>
    </row>
    <row r="5721" spans="1:25" hidden="1" x14ac:dyDescent="0.2">
      <c r="A5721" s="21" t="s">
        <v>14865</v>
      </c>
      <c r="B5721" s="21" t="s">
        <v>14866</v>
      </c>
      <c r="C5721" s="37" t="s">
        <v>897</v>
      </c>
      <c r="D5721" s="26" t="str">
        <f>[1]!b_calc_yield(A5721,日期设置!$B$2,F5721,1,R5721,1,O5721,L5721,S5721,)</f>
        <v>Fetching...</v>
      </c>
      <c r="E5721" s="26">
        <f t="shared" si="178"/>
        <v>18.627650512953899</v>
      </c>
      <c r="F5721" s="18">
        <f>[1]!b_dq_cleanprice($A5721,日期设置!B$2)</f>
        <v>104.72539999999999</v>
      </c>
      <c r="G5721" s="18" t="str">
        <f t="shared" si="179"/>
        <v>4.72 + 0</v>
      </c>
      <c r="H5721" s="27">
        <f>[1]!b_dq_pctchange($A5721,日期设置!$B$2,1)/100</f>
        <v>0</v>
      </c>
      <c r="I5721" s="26">
        <f>[1]!b_pq_pctchange(A5721,日期设置!$B$4,日期设置!$B$2,1)</f>
        <v>0</v>
      </c>
      <c r="J5721" s="26">
        <f>[1]!b_pq_pctchange(A5721,日期设置!$C$4,日期设置!$B$2,1)</f>
        <v>0</v>
      </c>
      <c r="K5721" s="52">
        <f>[1]!b_dq_amount($A5721,日期设置!B$2,2,10000)</f>
        <v>0</v>
      </c>
      <c r="L5721" s="26">
        <f>[1]!b_info_latestpar(A5721,日期设置!$B$2)</f>
        <v>100</v>
      </c>
      <c r="M5721" s="6">
        <f>[1]!b_info_outstandingbalance($A5721,日期设置!B$2)</f>
        <v>9</v>
      </c>
      <c r="N5721" s="7" t="str">
        <f>[1]!b_info_latestissurercreditrating2(A5721,日期设置!$B$2,"102","1")</f>
        <v>AA</v>
      </c>
      <c r="O5721" s="8">
        <v>5.18</v>
      </c>
      <c r="P5721" s="9">
        <f>[1]!b_info_repurchasedate(A5721)</f>
        <v>0</v>
      </c>
      <c r="Q5721" s="8" t="s">
        <v>17156</v>
      </c>
      <c r="R5721" s="2" t="str">
        <f>IF((--IF(P5721=0,Q5721,P5721))&gt;(--日期设置!$B$2),IF(P5721=0,Q5721,P5721),Q5721)</f>
        <v>2025-12-13</v>
      </c>
      <c r="S5721" s="2" t="s">
        <v>18399</v>
      </c>
      <c r="T5721" s="8">
        <f>[1]!b_anal_ptmyear($A5721,日期设置!$B$2)</f>
        <v>4.7287671232876711</v>
      </c>
      <c r="U5721" s="8">
        <f>[1]!b_anal_termifexercise($A5721,日期设置!B$2)</f>
        <v>0</v>
      </c>
      <c r="V5721" s="10">
        <f>[1]!b_dq_dirtyprice(A5721,日期设置!$B$2)</f>
        <v>106.13039999999999</v>
      </c>
      <c r="W5721" s="11">
        <f>IF(U5721=0,ROUNDUP((Q5721-日期设置!$B$2)/365,0),ROUNDUP((R5721-日期设置!$B$2)/365,0))</f>
        <v>5</v>
      </c>
      <c r="X5721" s="18">
        <f>_xlfn.IFNA(VLOOKUP(A5721,过往入选债券!A:D,4,0),2)</f>
        <v>2</v>
      </c>
      <c r="Y5721">
        <f>_xlfn.IFNA(VLOOKUP(C5721,[2]Sheet1!$A:$A,1,0),3)</f>
        <v>3</v>
      </c>
    </row>
    <row r="5722" spans="1:25" hidden="1" x14ac:dyDescent="0.2">
      <c r="A5722" s="21" t="s">
        <v>10054</v>
      </c>
      <c r="B5722" s="21" t="s">
        <v>10055</v>
      </c>
      <c r="C5722" s="37" t="s">
        <v>4801</v>
      </c>
      <c r="D5722" s="26" t="str">
        <f>[1]!b_calc_yield(A5722,日期设置!$B$2,F5722,1,R5722,1,O5722,L5722,S5722,)</f>
        <v>Fetching...</v>
      </c>
      <c r="E5722" s="26">
        <f t="shared" si="178"/>
        <v>7.953411925307563</v>
      </c>
      <c r="F5722" s="18">
        <f>[1]!b_dq_cleanprice($A5722,日期设置!B$2)</f>
        <v>98.601600000000005</v>
      </c>
      <c r="G5722" s="18" t="str">
        <f t="shared" si="179"/>
        <v>1.95 + 0</v>
      </c>
      <c r="H5722" s="27">
        <f>[1]!b_dq_pctchange($A5722,日期设置!$B$2,1)/100</f>
        <v>0</v>
      </c>
      <c r="I5722" s="26">
        <f>[1]!b_pq_pctchange(A5722,日期设置!$B$4,日期设置!$B$2,1)</f>
        <v>0.1033504636557754</v>
      </c>
      <c r="J5722" s="26">
        <f>[1]!b_pq_pctchange(A5722,日期设置!$C$4,日期设置!$B$2,1)</f>
        <v>0.1033504636557754</v>
      </c>
      <c r="K5722" s="52">
        <f>[1]!b_dq_amount($A5722,日期设置!B$2,2,10000)</f>
        <v>0</v>
      </c>
      <c r="L5722" s="26">
        <f>[1]!b_info_latestpar(A5722,日期设置!$B$2)</f>
        <v>100</v>
      </c>
      <c r="M5722" s="6">
        <f>[1]!b_info_outstandingbalance($A5722,日期设置!B$2)</f>
        <v>9</v>
      </c>
      <c r="N5722" s="7" t="str">
        <f>[1]!b_info_latestissurercreditrating2(A5722,日期设置!$B$2,"102","1")</f>
        <v>AA+</v>
      </c>
      <c r="O5722" s="8">
        <v>3.3</v>
      </c>
      <c r="P5722" s="9">
        <f>[1]!b_info_repurchasedate(A5722)</f>
        <v>0</v>
      </c>
      <c r="Q5722" s="8" t="s">
        <v>16002</v>
      </c>
      <c r="R5722" s="2" t="str">
        <f>IF((--IF(P5722=0,Q5722,P5722))&gt;(--日期设置!$B$2),IF(P5722=0,Q5722,P5722),Q5722)</f>
        <v>2023-03-06</v>
      </c>
      <c r="S5722" s="2" t="s">
        <v>17784</v>
      </c>
      <c r="T5722" s="8">
        <f>[1]!b_anal_ptmyear($A5722,日期设置!$B$2)</f>
        <v>1.9561643835616438</v>
      </c>
      <c r="U5722" s="8">
        <f>[1]!b_anal_termifexercise($A5722,日期设置!B$2)</f>
        <v>0</v>
      </c>
      <c r="V5722" s="10">
        <f>[1]!b_dq_dirtyprice(A5722,日期设置!$B$2)</f>
        <v>98.746300000000005</v>
      </c>
      <c r="W5722" s="11">
        <f>IF(U5722=0,ROUNDUP((Q5722-日期设置!$B$2)/365,0),ROUNDUP((R5722-日期设置!$B$2)/365,0))</f>
        <v>2</v>
      </c>
      <c r="X5722" s="18">
        <f>_xlfn.IFNA(VLOOKUP(A5722,过往入选债券!A:D,4,0),2)</f>
        <v>2</v>
      </c>
      <c r="Y5722">
        <f>_xlfn.IFNA(VLOOKUP(C5722,[2]Sheet1!$A:$A,1,0),3)</f>
        <v>3</v>
      </c>
    </row>
    <row r="5723" spans="1:25" hidden="1" x14ac:dyDescent="0.2">
      <c r="A5723" s="28" t="s">
        <v>21478</v>
      </c>
      <c r="B5723" s="28" t="s">
        <v>21479</v>
      </c>
      <c r="C5723" s="39" t="s">
        <v>102</v>
      </c>
      <c r="D5723" s="26" t="str">
        <f>[1]!b_calc_yield(A5723,日期设置!$B$2,F5723,1,R5723,1,O5723,L5723,S5723,)</f>
        <v>Fetching...</v>
      </c>
      <c r="E5723" s="26">
        <f t="shared" si="178"/>
        <v>10.706141657712864</v>
      </c>
      <c r="F5723" s="18">
        <f>[1]!b_dq_cleanprice($A5723,日期设置!B$2)</f>
        <v>98.487300000000005</v>
      </c>
      <c r="G5723" s="18" t="str">
        <f t="shared" si="179"/>
        <v>2.65 + 0</v>
      </c>
      <c r="H5723" s="27">
        <f>[1]!b_dq_pctchange($A5723,日期设置!$B$2,1)/100</f>
        <v>0</v>
      </c>
      <c r="I5723" s="26">
        <f>[1]!b_pq_pctchange(A5723,日期设置!$B$4,日期设置!$B$2,1)</f>
        <v>0</v>
      </c>
      <c r="J5723" s="26">
        <f>[1]!b_pq_pctchange(A5723,日期设置!$C$4,日期设置!$B$2,1)</f>
        <v>0.31156614185579784</v>
      </c>
      <c r="K5723" s="52">
        <f>[1]!b_dq_amount($A5723,日期设置!B$2,2,10000)</f>
        <v>0</v>
      </c>
      <c r="L5723" s="26">
        <f>[1]!b_info_latestpar(A5723,日期设置!$B$2)</f>
        <v>100</v>
      </c>
      <c r="M5723" s="6">
        <f>[1]!b_info_outstandingbalance($A5723,日期设置!B$2)</f>
        <v>10</v>
      </c>
      <c r="N5723" s="7" t="str">
        <f>[1]!b_info_latestissurercreditrating2(A5723,日期设置!$B$2,"102","1")</f>
        <v>AAA</v>
      </c>
      <c r="O5723" s="43">
        <v>3.45</v>
      </c>
      <c r="P5723" s="9">
        <f>[1]!b_info_repurchasedate(A5723)</f>
        <v>0</v>
      </c>
      <c r="Q5723" s="31" t="s">
        <v>16124</v>
      </c>
      <c r="R5723" s="2" t="str">
        <f>IF((--IF(P5723=0,Q5723,P5723))&gt;(--日期设置!$B$2),IF(P5723=0,Q5723,P5723),Q5723)</f>
        <v>2023-11-16</v>
      </c>
      <c r="S5723" s="31" t="s">
        <v>16484</v>
      </c>
      <c r="T5723" s="8">
        <f>[1]!b_anal_ptmyear($A5723,日期设置!$B$2)</f>
        <v>2.6547945205479451</v>
      </c>
      <c r="U5723" s="8">
        <f>[1]!b_anal_termifexercise($A5723,日期设置!B$2)</f>
        <v>0</v>
      </c>
      <c r="V5723" s="10">
        <f>[1]!b_dq_dirtyprice(A5723,日期设置!$B$2)</f>
        <v>99.678299999999993</v>
      </c>
      <c r="W5723" s="11">
        <f>IF(U5723=0,ROUNDUP((Q5723-日期设置!$B$2)/365,0),ROUNDUP((R5723-日期设置!$B$2)/365,0))</f>
        <v>3</v>
      </c>
      <c r="X5723" s="18">
        <f>_xlfn.IFNA(VLOOKUP(A5723,过往入选债券!A:D,4,0),2)</f>
        <v>2</v>
      </c>
      <c r="Y5723">
        <f>_xlfn.IFNA(VLOOKUP(C5723,[2]Sheet1!$A:$A,1,0),3)</f>
        <v>3</v>
      </c>
    </row>
    <row r="5724" spans="1:25" hidden="1" x14ac:dyDescent="0.2">
      <c r="A5724" s="21" t="s">
        <v>4326</v>
      </c>
      <c r="B5724" s="21" t="s">
        <v>4327</v>
      </c>
      <c r="C5724" s="37" t="s">
        <v>4328</v>
      </c>
      <c r="D5724" s="26" t="str">
        <f>[1]!b_calc_yield(A5724,日期设置!$B$2,F5724,1,R5724,1,O5724,L5724,S5724,)</f>
        <v>Fetching...</v>
      </c>
      <c r="E5724" s="26">
        <f t="shared" si="178"/>
        <v>8.2603481841675208</v>
      </c>
      <c r="F5724" s="18">
        <f>[1]!b_dq_cleanprice($A5724,日期设置!B$2)</f>
        <v>98.605999999999995</v>
      </c>
      <c r="G5724" s="18" t="str">
        <f t="shared" si="179"/>
        <v>2.09 + 0</v>
      </c>
      <c r="H5724" s="27">
        <f>[1]!b_dq_pctchange($A5724,日期设置!$B$2,1)/100</f>
        <v>0</v>
      </c>
      <c r="I5724" s="26">
        <f>[1]!b_pq_pctchange(A5724,日期设置!$B$4,日期设置!$B$2,1)</f>
        <v>6.8966076803851995E-3</v>
      </c>
      <c r="J5724" s="26">
        <f>[1]!b_pq_pctchange(A5724,日期设置!$C$4,日期设置!$B$2,1)</f>
        <v>0.28986686465759764</v>
      </c>
      <c r="K5724" s="52">
        <f>[1]!b_dq_amount($A5724,日期设置!B$2,2,10000)</f>
        <v>0</v>
      </c>
      <c r="L5724" s="26">
        <f>[1]!b_info_latestpar(A5724,日期设置!$B$2)</f>
        <v>100</v>
      </c>
      <c r="M5724" s="6">
        <f>[1]!b_info_outstandingbalance($A5724,日期设置!B$2)</f>
        <v>20</v>
      </c>
      <c r="N5724" s="7">
        <f>[1]!b_info_latestissurercreditrating2(A5724,日期设置!$B$2,"102","1")</f>
        <v>0</v>
      </c>
      <c r="O5724" s="8">
        <v>3.35</v>
      </c>
      <c r="P5724" s="9">
        <f>[1]!b_info_repurchasedate(A5724)</f>
        <v>0</v>
      </c>
      <c r="Q5724" s="8" t="s">
        <v>16074</v>
      </c>
      <c r="R5724" s="2" t="str">
        <f>IF((--IF(P5724=0,Q5724,P5724))&gt;(--日期设置!$B$2),IF(P5724=0,Q5724,P5724),Q5724)</f>
        <v>2023-04-24</v>
      </c>
      <c r="S5724" s="2" t="s">
        <v>17860</v>
      </c>
      <c r="T5724" s="8">
        <f>[1]!b_anal_ptmyear($A5724,日期设置!$B$2)</f>
        <v>2.0904109589041098</v>
      </c>
      <c r="U5724" s="8">
        <f>[1]!b_anal_termifexercise($A5724,日期设置!B$2)</f>
        <v>0</v>
      </c>
      <c r="V5724" s="10">
        <f>[1]!b_dq_dirtyprice(A5724,日期设置!$B$2)</f>
        <v>101.65309999999999</v>
      </c>
      <c r="W5724" s="11">
        <f>IF(U5724=0,ROUNDUP((Q5724-日期设置!$B$2)/365,0),ROUNDUP((R5724-日期设置!$B$2)/365,0))</f>
        <v>3</v>
      </c>
      <c r="X5724" s="18">
        <f>_xlfn.IFNA(VLOOKUP(A5724,过往入选债券!A:D,4,0),2)</f>
        <v>2</v>
      </c>
      <c r="Y5724">
        <f>_xlfn.IFNA(VLOOKUP(C5724,[2]Sheet1!$A:$A,1,0),3)</f>
        <v>3</v>
      </c>
    </row>
    <row r="5725" spans="1:25" hidden="1" x14ac:dyDescent="0.2">
      <c r="A5725" s="21" t="s">
        <v>9010</v>
      </c>
      <c r="B5725" s="21" t="s">
        <v>9011</v>
      </c>
      <c r="C5725" s="37" t="s">
        <v>9012</v>
      </c>
      <c r="D5725" s="26" t="str">
        <f>[1]!b_calc_yield(A5725,日期设置!$B$2,F5725,1,R5725,1,O5725,L5725,S5725,)</f>
        <v>Fetching...</v>
      </c>
      <c r="E5725" s="26">
        <f t="shared" si="178"/>
        <v>5.6192980709347751</v>
      </c>
      <c r="F5725" s="18">
        <f>[1]!b_dq_cleanprice($A5725,日期设置!B$2)</f>
        <v>100.03959999999999</v>
      </c>
      <c r="G5725" s="18" t="str">
        <f t="shared" si="179"/>
        <v>1.41 + 0</v>
      </c>
      <c r="H5725" s="27">
        <f>[1]!b_dq_pctchange($A5725,日期设置!$B$2,1)/100</f>
        <v>0</v>
      </c>
      <c r="I5725" s="26">
        <f>[1]!b_pq_pctchange(A5725,日期设置!$B$4,日期设置!$B$2,1)</f>
        <v>0</v>
      </c>
      <c r="J5725" s="26">
        <f>[1]!b_pq_pctchange(A5725,日期设置!$C$4,日期设置!$B$2,1)</f>
        <v>0</v>
      </c>
      <c r="K5725" s="52">
        <f>[1]!b_dq_amount($A5725,日期设置!B$2,2,10000)</f>
        <v>0</v>
      </c>
      <c r="L5725" s="26">
        <f>[1]!b_info_latestpar(A5725,日期设置!$B$2)</f>
        <v>100</v>
      </c>
      <c r="M5725" s="6">
        <f>[1]!b_info_outstandingbalance($A5725,日期设置!B$2)</f>
        <v>5</v>
      </c>
      <c r="N5725" s="7" t="str">
        <f>[1]!b_info_latestissurercreditrating2(A5725,日期设置!$B$2,"102","1")</f>
        <v>AA+</v>
      </c>
      <c r="O5725" s="8">
        <v>4.0999999999999996</v>
      </c>
      <c r="P5725" s="9">
        <f>[1]!b_info_repurchasedate(A5725)</f>
        <v>0</v>
      </c>
      <c r="Q5725" s="8" t="s">
        <v>17352</v>
      </c>
      <c r="R5725" s="2" t="str">
        <f>IF((--IF(P5725=0,Q5725,P5725))&gt;(--日期设置!$B$2),IF(P5725=0,Q5725,P5725),Q5725)</f>
        <v>2022-08-20</v>
      </c>
      <c r="S5725" s="2" t="s">
        <v>18201</v>
      </c>
      <c r="T5725" s="8">
        <f>[1]!b_anal_ptmyear($A5725,日期设置!$B$2)</f>
        <v>1.4136986301369863</v>
      </c>
      <c r="U5725" s="8">
        <f>[1]!b_anal_termifexercise($A5725,日期设置!B$2)</f>
        <v>0</v>
      </c>
      <c r="V5725" s="10">
        <f>[1]!b_dq_dirtyprice(A5725,日期设置!$B$2)</f>
        <v>102.4434</v>
      </c>
      <c r="W5725" s="11">
        <f>IF(U5725=0,ROUNDUP((Q5725-日期设置!$B$2)/365,0),ROUNDUP((R5725-日期设置!$B$2)/365,0))</f>
        <v>2</v>
      </c>
      <c r="X5725" s="18">
        <f>_xlfn.IFNA(VLOOKUP(A5725,过往入选债券!A:D,4,0),2)</f>
        <v>2</v>
      </c>
      <c r="Y5725">
        <f>_xlfn.IFNA(VLOOKUP(C5725,[2]Sheet1!$A:$A,1,0),3)</f>
        <v>3</v>
      </c>
    </row>
    <row r="5726" spans="1:25" hidden="1" x14ac:dyDescent="0.2">
      <c r="A5726" s="28" t="s">
        <v>21650</v>
      </c>
      <c r="B5726" s="28" t="s">
        <v>21651</v>
      </c>
      <c r="C5726" s="39" t="s">
        <v>21250</v>
      </c>
      <c r="D5726" s="26" t="str">
        <f>[1]!b_calc_yield(A5726,日期设置!$B$2,F5726,1,R5726,1,O5726,L5726,S5726,)</f>
        <v>Fetching...</v>
      </c>
      <c r="E5726" s="26">
        <f t="shared" si="178"/>
        <v>18.637298264818568</v>
      </c>
      <c r="F5726" s="18">
        <f>[1]!b_dq_cleanprice($A5726,日期设置!B$2)</f>
        <v>100</v>
      </c>
      <c r="G5726" s="18" t="str">
        <f t="shared" si="179"/>
        <v>9.65 + 4.65</v>
      </c>
      <c r="H5726" s="27">
        <f>[1]!b_dq_pctchange($A5726,日期设置!$B$2,1)/100</f>
        <v>0</v>
      </c>
      <c r="I5726" s="26">
        <f>[1]!b_pq_pctchange(A5726,日期设置!$B$4,日期设置!$B$2,1)</f>
        <v>0</v>
      </c>
      <c r="J5726" s="26">
        <f>[1]!b_pq_pctchange(A5726,日期设置!$C$4,日期设置!$B$2,1)</f>
        <v>0</v>
      </c>
      <c r="K5726" s="52">
        <f>[1]!b_dq_amount($A5726,日期设置!B$2,2,10000)</f>
        <v>0</v>
      </c>
      <c r="L5726" s="26">
        <f>[1]!b_info_latestpar(A5726,日期设置!$B$2)</f>
        <v>100</v>
      </c>
      <c r="M5726" s="6">
        <f>[1]!b_info_outstandingbalance($A5726,日期设置!B$2)</f>
        <v>8</v>
      </c>
      <c r="N5726" s="7" t="str">
        <f>[1]!b_info_latestissurercreditrating2(A5726,日期设置!$B$2,"102","1")</f>
        <v>AAA</v>
      </c>
      <c r="O5726" s="43">
        <v>4.0599999999999996</v>
      </c>
      <c r="P5726" s="9" t="str">
        <f>[1]!b_info_repurchasedate(A5726)</f>
        <v>2025-11-16</v>
      </c>
      <c r="Q5726" s="31" t="s">
        <v>21766</v>
      </c>
      <c r="R5726" s="2" t="str">
        <f>IF((--IF(P5726=0,Q5726,P5726))&gt;(--日期设置!$B$2),IF(P5726=0,Q5726,P5726),Q5726)</f>
        <v>2025-11-16</v>
      </c>
      <c r="S5726" s="31" t="s">
        <v>16484</v>
      </c>
      <c r="T5726" s="8">
        <f>[1]!b_anal_ptmyear($A5726,日期设置!$B$2)</f>
        <v>9.6547945205479451</v>
      </c>
      <c r="U5726" s="8">
        <f>[1]!b_anal_termifexercise($A5726,日期设置!B$2)</f>
        <v>4.6575342465753424</v>
      </c>
      <c r="V5726" s="10">
        <f>[1]!b_dq_dirtyprice(A5726,日期设置!$B$2)</f>
        <v>101.4015</v>
      </c>
      <c r="W5726" s="11">
        <f>IF(U5726=0,ROUNDUP((Q5726-日期设置!$B$2)/365,0),ROUNDUP((R5726-日期设置!$B$2)/365,0))</f>
        <v>5</v>
      </c>
      <c r="X5726" s="18">
        <f>_xlfn.IFNA(VLOOKUP(A5726,过往入选债券!A:D,4,0),2)</f>
        <v>2</v>
      </c>
      <c r="Y5726">
        <f>_xlfn.IFNA(VLOOKUP(C5726,[2]Sheet1!$A:$A,1,0),3)</f>
        <v>3</v>
      </c>
    </row>
    <row r="5727" spans="1:25" hidden="1" x14ac:dyDescent="0.2">
      <c r="A5727" s="21" t="s">
        <v>5777</v>
      </c>
      <c r="B5727" s="21" t="s">
        <v>5778</v>
      </c>
      <c r="C5727" s="37" t="s">
        <v>10</v>
      </c>
      <c r="D5727" s="26" t="str">
        <f>[1]!b_calc_yield(A5727,日期设置!$B$2,F5727,1,R5727,1,O5727,L5727,S5727,)</f>
        <v>Fetching...</v>
      </c>
      <c r="E5727" s="26">
        <f t="shared" si="178"/>
        <v>3.8622971234382186</v>
      </c>
      <c r="F5727" s="18">
        <f>[1]!b_dq_cleanprice($A5727,日期设置!B$2)</f>
        <v>101.27589999999999</v>
      </c>
      <c r="G5727" s="18" t="str">
        <f t="shared" si="179"/>
        <v>6.00 + 1.00</v>
      </c>
      <c r="H5727" s="27">
        <f>[1]!b_dq_pctchange($A5727,日期设置!$B$2,1)/100</f>
        <v>0</v>
      </c>
      <c r="I5727" s="26">
        <f>[1]!b_pq_pctchange(A5727,日期设置!$B$4,日期设置!$B$2,1)</f>
        <v>0</v>
      </c>
      <c r="J5727" s="26">
        <f>[1]!b_pq_pctchange(A5727,日期设置!$C$4,日期设置!$B$2,1)</f>
        <v>-0.43766730796266851</v>
      </c>
      <c r="K5727" s="52">
        <f>[1]!b_dq_amount($A5727,日期设置!B$2,2,10000)</f>
        <v>0</v>
      </c>
      <c r="L5727" s="26">
        <f>[1]!b_info_latestpar(A5727,日期设置!$B$2)</f>
        <v>100</v>
      </c>
      <c r="M5727" s="6">
        <f>[1]!b_info_outstandingbalance($A5727,日期设置!B$2)</f>
        <v>15</v>
      </c>
      <c r="N5727" s="7" t="str">
        <f>[1]!b_info_latestissurercreditrating2(A5727,日期设置!$B$2,"102","1")</f>
        <v>AAA</v>
      </c>
      <c r="O5727" s="8">
        <v>5.38</v>
      </c>
      <c r="P5727" s="9" t="str">
        <f>[1]!b_info_repurchasedate(A5727)</f>
        <v>2022-03-23</v>
      </c>
      <c r="Q5727" s="8" t="s">
        <v>17507</v>
      </c>
      <c r="R5727" s="2" t="str">
        <f>IF((--IF(P5727=0,Q5727,P5727))&gt;(--日期设置!$B$2),IF(P5727=0,Q5727,P5727),Q5727)</f>
        <v>2022-03-23</v>
      </c>
      <c r="S5727" s="2" t="s">
        <v>18332</v>
      </c>
      <c r="T5727" s="8">
        <f>[1]!b_anal_ptmyear($A5727,日期设置!$B$2)</f>
        <v>6.0027397260273974</v>
      </c>
      <c r="U5727" s="8">
        <f>[1]!b_anal_termifexercise($A5727,日期设置!B$2)</f>
        <v>1.0027397260273974</v>
      </c>
      <c r="V5727" s="10">
        <f>[1]!b_dq_dirtyprice(A5727,日期设置!$B$2)</f>
        <v>106.6412</v>
      </c>
      <c r="W5727" s="11">
        <f>IF(U5727=0,ROUNDUP((Q5727-日期设置!$B$2)/365,0),ROUNDUP((R5727-日期设置!$B$2)/365,0))</f>
        <v>2</v>
      </c>
      <c r="X5727" s="18">
        <f>_xlfn.IFNA(VLOOKUP(A5727,过往入选债券!A:D,4,0),2)</f>
        <v>2</v>
      </c>
      <c r="Y5727">
        <f>_xlfn.IFNA(VLOOKUP(C5727,[2]Sheet1!$A:$A,1,0),3)</f>
        <v>3</v>
      </c>
    </row>
    <row r="5728" spans="1:25" hidden="1" x14ac:dyDescent="0.2">
      <c r="A5728" s="28" t="s">
        <v>21192</v>
      </c>
      <c r="B5728" s="28" t="s">
        <v>21193</v>
      </c>
      <c r="C5728" s="39" t="s">
        <v>21277</v>
      </c>
      <c r="D5728" s="26" t="str">
        <f>[1]!b_calc_yield(A5728,日期设置!$B$2,F5728,1,R5728,1,O5728,L5728,S5728,)</f>
        <v>Fetching...</v>
      </c>
      <c r="E5728" s="26">
        <f t="shared" si="178"/>
        <v>10.362167132990274</v>
      </c>
      <c r="F5728" s="18">
        <f>[1]!b_dq_cleanprice($A5728,日期设置!B$2)</f>
        <v>100.4983</v>
      </c>
      <c r="G5728" s="18" t="str">
        <f t="shared" si="179"/>
        <v>2.59 + 2.59</v>
      </c>
      <c r="H5728" s="27">
        <f>[1]!b_dq_pctchange($A5728,日期设置!$B$2,1)/100</f>
        <v>0</v>
      </c>
      <c r="I5728" s="26">
        <f>[1]!b_pq_pctchange(A5728,日期设置!$B$4,日期设置!$B$2,1)</f>
        <v>0</v>
      </c>
      <c r="J5728" s="26">
        <f>[1]!b_pq_pctchange(A5728,日期设置!$C$4,日期设置!$B$2,1)</f>
        <v>0.49830000000000041</v>
      </c>
      <c r="K5728" s="52">
        <f>[1]!b_dq_amount($A5728,日期设置!B$2,2,10000)</f>
        <v>0</v>
      </c>
      <c r="L5728" s="26">
        <f>[1]!b_info_latestpar(A5728,日期设置!$B$2)</f>
        <v>100</v>
      </c>
      <c r="M5728" s="6">
        <f>[1]!b_info_outstandingbalance($A5728,日期设置!B$2)</f>
        <v>15</v>
      </c>
      <c r="N5728" s="7" t="str">
        <f>[1]!b_info_latestissurercreditrating2(A5728,日期设置!$B$2,"102","1")</f>
        <v>AAA</v>
      </c>
      <c r="O5728" s="8">
        <v>4.2699999999999996</v>
      </c>
      <c r="P5728" s="9">
        <f>[1]!b_info_repurchasedate(A5728)</f>
        <v>0</v>
      </c>
      <c r="Q5728" s="8" t="s">
        <v>16105</v>
      </c>
      <c r="R5728" s="2" t="str">
        <f>IF((--IF(P5728=0,Q5728,P5728))&gt;(--日期设置!$B$2),IF(P5728=0,Q5728,P5728),Q5728)</f>
        <v>2023-10-26</v>
      </c>
      <c r="S5728" s="31" t="s">
        <v>16110</v>
      </c>
      <c r="T5728" s="8">
        <f>[1]!b_anal_ptmyear($A5728,日期设置!$B$2)</f>
        <v>2.5972602739726027</v>
      </c>
      <c r="U5728" s="8">
        <f>[1]!b_anal_termifexercise($A5728,日期设置!B$2)</f>
        <v>2.5972602739726027</v>
      </c>
      <c r="V5728" s="10">
        <f>[1]!b_dq_dirtyprice(A5728,日期设置!$B$2)</f>
        <v>102.218</v>
      </c>
      <c r="W5728" s="11">
        <f>IF(U5728=0,ROUNDUP((Q5728-日期设置!$B$2)/365,0),ROUNDUP((R5728-日期设置!$B$2)/365,0))</f>
        <v>3</v>
      </c>
      <c r="X5728" s="18">
        <f>_xlfn.IFNA(VLOOKUP(A5728,过往入选债券!A:D,4,0),2)</f>
        <v>2</v>
      </c>
      <c r="Y5728">
        <f>_xlfn.IFNA(VLOOKUP(C5728,[2]Sheet1!$A:$A,1,0),3)</f>
        <v>3</v>
      </c>
    </row>
    <row r="5729" spans="1:25" x14ac:dyDescent="0.2">
      <c r="A5729" s="28" t="s">
        <v>19251</v>
      </c>
      <c r="B5729" s="28" t="s">
        <v>19252</v>
      </c>
      <c r="C5729" s="38" t="s">
        <v>19253</v>
      </c>
      <c r="D5729" s="26" t="str">
        <f>[1]!b_calc_yield(A5729,日期设置!$B$2,F5729,1,R5729,1,O5729,L5729,S5729,)</f>
        <v>Fetching...</v>
      </c>
      <c r="E5729" s="26">
        <f t="shared" si="178"/>
        <v>9.608661993406642</v>
      </c>
      <c r="F5729" s="18">
        <f>[1]!b_dq_cleanprice($A5729,日期设置!B$2)</f>
        <v>100.9208</v>
      </c>
      <c r="G5729" s="18" t="str">
        <f t="shared" si="179"/>
        <v>4.43 + 2.43</v>
      </c>
      <c r="H5729" s="27">
        <f>[1]!b_dq_pctchange($A5729,日期设置!$B$2,1)/100</f>
        <v>-1.2186289730520714E-4</v>
      </c>
      <c r="I5729" s="26">
        <f>[1]!b_pq_pctchange(A5729,日期设置!$B$4,日期设置!$B$2,1)</f>
        <v>-1.2186289730520715E-2</v>
      </c>
      <c r="J5729" s="26">
        <f>[1]!b_pq_pctchange(A5729,日期设置!$C$4,日期设置!$B$2,1)</f>
        <v>5.7206252831805665E-2</v>
      </c>
      <c r="K5729" s="52">
        <f>[1]!b_dq_amount($A5729,日期设置!B$2,2,10000)</f>
        <v>2069.3617534</v>
      </c>
      <c r="L5729" s="26">
        <f>[1]!b_info_latestpar(A5729,日期设置!$B$2)</f>
        <v>100</v>
      </c>
      <c r="M5729" s="6">
        <f>[1]!b_info_outstandingbalance($A5729,日期设置!B$2)</f>
        <v>5</v>
      </c>
      <c r="N5729" s="7">
        <f>[1]!b_info_latestissurercreditrating2(A5729,日期设置!$B$2,"102","1")</f>
        <v>0</v>
      </c>
      <c r="O5729" s="8">
        <v>4.47</v>
      </c>
      <c r="P5729" s="9" t="str">
        <f>[1]!b_info_repurchasedate(A5729)</f>
        <v>2023-08-26</v>
      </c>
      <c r="Q5729" s="8" t="s">
        <v>20002</v>
      </c>
      <c r="R5729" s="2" t="str">
        <f>IF((--IF(P5729=0,Q5729,P5729))&gt;(--日期设置!$B$2),IF(P5729=0,Q5729,P5729),Q5729)</f>
        <v>2023-08-26</v>
      </c>
      <c r="S5729" s="31" t="s">
        <v>19098</v>
      </c>
      <c r="T5729" s="8">
        <f>[1]!b_anal_ptmyear($A5729,日期设置!$B$2)</f>
        <v>4.4301369863013695</v>
      </c>
      <c r="U5729" s="8">
        <f>[1]!b_anal_termifexercise($A5729,日期设置!B$2)</f>
        <v>2.43013698630137</v>
      </c>
      <c r="V5729" s="10">
        <f>[1]!b_dq_dirtyprice(A5729,日期设置!$B$2)</f>
        <v>103.46810000000001</v>
      </c>
      <c r="W5729" s="11">
        <f>IF(U5729=0,ROUNDUP((Q5729-日期设置!$B$2)/365,0),ROUNDUP((R5729-日期设置!$B$2)/365,0))</f>
        <v>3</v>
      </c>
      <c r="X5729" s="18">
        <f>_xlfn.IFNA(VLOOKUP(A5729,过往入选债券!A:D,4,0),2)</f>
        <v>2</v>
      </c>
      <c r="Y5729">
        <f>_xlfn.IFNA(VLOOKUP(C5729,[2]Sheet1!$A:$A,1,0),3)</f>
        <v>3</v>
      </c>
    </row>
    <row r="5730" spans="1:25" hidden="1" x14ac:dyDescent="0.2">
      <c r="A5730" s="21" t="s">
        <v>13178</v>
      </c>
      <c r="B5730" s="21" t="s">
        <v>13179</v>
      </c>
      <c r="C5730" s="37" t="s">
        <v>13180</v>
      </c>
      <c r="D5730" s="26" t="str">
        <f>[1]!b_calc_yield(A5730,日期设置!$B$2,F5730,1,R5730,1,O5730,L5730,S5730,)</f>
        <v>Fetching...</v>
      </c>
      <c r="E5730" s="26">
        <f t="shared" si="178"/>
        <v>20.592654545808188</v>
      </c>
      <c r="F5730" s="18">
        <f>[1]!b_dq_cleanprice($A5730,日期设置!B$2)</f>
        <v>59.328200000000002</v>
      </c>
      <c r="G5730" s="18" t="str">
        <f t="shared" si="179"/>
        <v>2.17 + 0</v>
      </c>
      <c r="H5730" s="27">
        <f>[1]!b_dq_pctchange($A5730,日期设置!$B$2,1)/100</f>
        <v>0</v>
      </c>
      <c r="I5730" s="26">
        <f>[1]!b_pq_pctchange(A5730,日期设置!$B$4,日期设置!$B$2,1)</f>
        <v>0</v>
      </c>
      <c r="J5730" s="26">
        <f>[1]!b_pq_pctchange(A5730,日期设置!$C$4,日期设置!$B$2,1)</f>
        <v>0</v>
      </c>
      <c r="K5730" s="52">
        <f>[1]!b_dq_amount($A5730,日期设置!B$2,2,10000)</f>
        <v>0</v>
      </c>
      <c r="L5730" s="26">
        <f>[1]!b_info_latestpar(A5730,日期设置!$B$2)</f>
        <v>60</v>
      </c>
      <c r="M5730" s="6">
        <f>[1]!b_info_outstandingbalance($A5730,日期设置!B$2)</f>
        <v>6</v>
      </c>
      <c r="N5730" s="7" t="str">
        <f>[1]!b_info_latestissurercreditrating2(A5730,日期设置!$B$2,"102","1")</f>
        <v>AA</v>
      </c>
      <c r="O5730" s="8">
        <v>4.8</v>
      </c>
      <c r="P5730" s="9">
        <f>[1]!b_info_repurchasedate(A5730)</f>
        <v>0</v>
      </c>
      <c r="Q5730" s="8" t="s">
        <v>17482</v>
      </c>
      <c r="R5730" s="2" t="str">
        <f>IF((--IF(P5730=0,Q5730,P5730))&gt;(--日期设置!$B$2),IF(P5730=0,Q5730,P5730),Q5730)</f>
        <v>2023-05-26</v>
      </c>
      <c r="S5730" s="2" t="s">
        <v>18937</v>
      </c>
      <c r="T5730" s="8">
        <f>[1]!b_anal_ptmyear($A5730,日期设置!$B$2)</f>
        <v>2.1780821917808217</v>
      </c>
      <c r="U5730" s="8">
        <f>[1]!b_anal_termifexercise($A5730,日期设置!B$2)</f>
        <v>0</v>
      </c>
      <c r="V5730" s="10">
        <f>[1]!b_dq_dirtyprice(A5730,日期设置!$B$2)</f>
        <v>61.695300000000003</v>
      </c>
      <c r="W5730" s="11">
        <f>IF(U5730=0,ROUNDUP((Q5730-日期设置!$B$2)/365,0),ROUNDUP((R5730-日期设置!$B$2)/365,0))</f>
        <v>3</v>
      </c>
      <c r="X5730" s="18">
        <f>_xlfn.IFNA(VLOOKUP(A5730,过往入选债券!A:D,4,0),2)</f>
        <v>2</v>
      </c>
      <c r="Y5730">
        <f>_xlfn.IFNA(VLOOKUP(C5730,[2]Sheet1!$A:$A,1,0),3)</f>
        <v>3</v>
      </c>
    </row>
    <row r="5731" spans="1:25" x14ac:dyDescent="0.2">
      <c r="A5731" s="21" t="s">
        <v>10210</v>
      </c>
      <c r="B5731" s="21" t="s">
        <v>10211</v>
      </c>
      <c r="C5731" s="37" t="s">
        <v>436</v>
      </c>
      <c r="D5731" s="26" t="str">
        <f>[1]!b_calc_yield(A5731,日期设置!$B$2,F5731,1,R5731,1,O5731,L5731,S5731,)</f>
        <v>Fetching...</v>
      </c>
      <c r="E5731" s="26">
        <f t="shared" si="178"/>
        <v>8.0659558990954672</v>
      </c>
      <c r="F5731" s="18">
        <f>[1]!b_dq_cleanprice($A5731,日期设置!B$2)</f>
        <v>99.204499999999996</v>
      </c>
      <c r="G5731" s="18" t="str">
        <f t="shared" si="179"/>
        <v>3.98 + 1.98</v>
      </c>
      <c r="H5731" s="27">
        <f>[1]!b_dq_pctchange($A5731,日期设置!$B$2,1)/100</f>
        <v>-1.2393332769543206E-3</v>
      </c>
      <c r="I5731" s="26">
        <f>[1]!b_pq_pctchange(A5731,日期设置!$B$4,日期设置!$B$2,1)</f>
        <v>0.36857472971523741</v>
      </c>
      <c r="J5731" s="26">
        <f>[1]!b_pq_pctchange(A5731,日期设置!$C$4,日期设置!$B$2,1)</f>
        <v>0.51745905011257032</v>
      </c>
      <c r="K5731" s="52">
        <f>[1]!b_dq_amount($A5731,日期设置!B$2,2,10000)</f>
        <v>35731.521370800001</v>
      </c>
      <c r="L5731" s="26">
        <f>[1]!b_info_latestpar(A5731,日期设置!$B$2)</f>
        <v>100</v>
      </c>
      <c r="M5731" s="6">
        <f>[1]!b_info_outstandingbalance($A5731,日期设置!B$2)</f>
        <v>10</v>
      </c>
      <c r="N5731" s="7" t="str">
        <f>[1]!b_info_latestissurercreditrating2(A5731,日期设置!$B$2,"102","1")</f>
        <v>AA+</v>
      </c>
      <c r="O5731" s="8">
        <v>3.63</v>
      </c>
      <c r="P5731" s="9" t="str">
        <f>[1]!b_info_repurchasedate(A5731)</f>
        <v>2023-03-17</v>
      </c>
      <c r="Q5731" s="8" t="s">
        <v>17375</v>
      </c>
      <c r="R5731" s="2" t="str">
        <f>IF((--IF(P5731=0,Q5731,P5731))&gt;(--日期设置!$B$2),IF(P5731=0,Q5731,P5731),Q5731)</f>
        <v>2023-03-17</v>
      </c>
      <c r="S5731" s="2" t="s">
        <v>18498</v>
      </c>
      <c r="T5731" s="8">
        <f>[1]!b_anal_ptmyear($A5731,日期设置!$B$2)</f>
        <v>3.9863013698630136</v>
      </c>
      <c r="U5731" s="8">
        <f>[1]!b_anal_termifexercise($A5731,日期设置!B$2)</f>
        <v>1.9863013698630136</v>
      </c>
      <c r="V5731" s="10">
        <f>[1]!b_dq_dirtyprice(A5731,日期设置!$B$2)</f>
        <v>99.254199999999997</v>
      </c>
      <c r="W5731" s="11">
        <f>IF(U5731=0,ROUNDUP((Q5731-日期设置!$B$2)/365,0),ROUNDUP((R5731-日期设置!$B$2)/365,0))</f>
        <v>2</v>
      </c>
      <c r="X5731" s="18">
        <f>_xlfn.IFNA(VLOOKUP(A5731,过往入选债券!A:D,4,0),2)</f>
        <v>2</v>
      </c>
      <c r="Y5731">
        <f>_xlfn.IFNA(VLOOKUP(C5731,[2]Sheet1!$A:$A,1,0),3)</f>
        <v>3</v>
      </c>
    </row>
    <row r="5732" spans="1:25" hidden="1" x14ac:dyDescent="0.2">
      <c r="A5732" s="21" t="s">
        <v>3770</v>
      </c>
      <c r="B5732" s="21" t="s">
        <v>3771</v>
      </c>
      <c r="C5732" s="37" t="s">
        <v>387</v>
      </c>
      <c r="D5732" s="26" t="str">
        <f>[1]!b_calc_yield(A5732,日期设置!$B$2,F5732,1,R5732,1,O5732,L5732,S5732,)</f>
        <v>Fetching...</v>
      </c>
      <c r="E5732" s="26">
        <f t="shared" si="178"/>
        <v>7.1775747884484042</v>
      </c>
      <c r="F5732" s="18">
        <f>[1]!b_dq_cleanprice($A5732,日期设置!B$2)</f>
        <v>100.215</v>
      </c>
      <c r="G5732" s="18" t="str">
        <f t="shared" si="179"/>
        <v>1.78 + 0</v>
      </c>
      <c r="H5732" s="27">
        <f>[1]!b_dq_pctchange($A5732,日期设置!$B$2,1)/100</f>
        <v>0</v>
      </c>
      <c r="I5732" s="26">
        <f>[1]!b_pq_pctchange(A5732,日期设置!$B$4,日期设置!$B$2,1)</f>
        <v>0</v>
      </c>
      <c r="J5732" s="26">
        <f>[1]!b_pq_pctchange(A5732,日期设置!$C$4,日期设置!$B$2,1)</f>
        <v>0</v>
      </c>
      <c r="K5732" s="52">
        <f>[1]!b_dq_amount($A5732,日期设置!B$2,2,10000)</f>
        <v>0</v>
      </c>
      <c r="L5732" s="26">
        <f>[1]!b_info_latestpar(A5732,日期设置!$B$2)</f>
        <v>100</v>
      </c>
      <c r="M5732" s="6">
        <f>[1]!b_info_outstandingbalance($A5732,日期设置!B$2)</f>
        <v>4.9000000000000004</v>
      </c>
      <c r="N5732" s="7">
        <f>[1]!b_info_latestissurercreditrating2(A5732,日期设置!$B$2,"102","1")</f>
        <v>0</v>
      </c>
      <c r="O5732" s="8">
        <v>4.1900000000000004</v>
      </c>
      <c r="P5732" s="9">
        <f>[1]!b_info_repurchasedate(A5732)</f>
        <v>0</v>
      </c>
      <c r="Q5732" s="8" t="s">
        <v>16859</v>
      </c>
      <c r="R5732" s="2" t="str">
        <f>IF((--IF(P5732=0,Q5732,P5732))&gt;(--日期设置!$B$2),IF(P5732=0,Q5732,P5732),Q5732)</f>
        <v>2023-01-02</v>
      </c>
      <c r="S5732" s="2" t="s">
        <v>18553</v>
      </c>
      <c r="T5732" s="8">
        <f>[1]!b_anal_ptmyear($A5732,日期设置!$B$2)</f>
        <v>1.7835616438356166</v>
      </c>
      <c r="U5732" s="8">
        <f>[1]!b_anal_termifexercise($A5732,日期设置!B$2)</f>
        <v>0</v>
      </c>
      <c r="V5732" s="10">
        <f>[1]!b_dq_dirtyprice(A5732,日期设置!$B$2)</f>
        <v>101.1219</v>
      </c>
      <c r="W5732" s="11">
        <f>IF(U5732=0,ROUNDUP((Q5732-日期设置!$B$2)/365,0),ROUNDUP((R5732-日期设置!$B$2)/365,0))</f>
        <v>2</v>
      </c>
      <c r="X5732" s="18">
        <f>_xlfn.IFNA(VLOOKUP(A5732,过往入选债券!A:D,4,0),2)</f>
        <v>2</v>
      </c>
      <c r="Y5732">
        <f>_xlfn.IFNA(VLOOKUP(C5732,[2]Sheet1!$A:$A,1,0),3)</f>
        <v>3</v>
      </c>
    </row>
    <row r="5733" spans="1:25" hidden="1" x14ac:dyDescent="0.2">
      <c r="A5733" s="28" t="s">
        <v>21902</v>
      </c>
      <c r="B5733" s="28" t="s">
        <v>22105</v>
      </c>
      <c r="C5733" s="39" t="s">
        <v>22106</v>
      </c>
      <c r="D5733" s="26" t="str">
        <f>[1]!b_calc_yield(A5733,日期设置!$B$2,F5733,1,R5733,1,O5733,L5733,S5733,)</f>
        <v>Fetching...</v>
      </c>
      <c r="E5733" s="26">
        <f t="shared" si="178"/>
        <v>10.841085380453098</v>
      </c>
      <c r="F5733" s="18">
        <f>[1]!b_dq_cleanprice($A5733,日期设置!B$2)</f>
        <v>101.66240000000001</v>
      </c>
      <c r="G5733" s="18" t="str">
        <f t="shared" si="179"/>
        <v>2.71 + 0</v>
      </c>
      <c r="H5733" s="27">
        <f>[1]!b_dq_pctchange($A5733,日期设置!$B$2,1)/100</f>
        <v>0</v>
      </c>
      <c r="I5733" s="26">
        <f>[1]!b_pq_pctchange(A5733,日期设置!$B$4,日期设置!$B$2,1)</f>
        <v>0</v>
      </c>
      <c r="J5733" s="26">
        <f>[1]!b_pq_pctchange(A5733,日期设置!$C$4,日期设置!$B$2,1)</f>
        <v>0</v>
      </c>
      <c r="K5733" s="52">
        <f>[1]!b_dq_amount($A5733,日期设置!B$2,2,10000)</f>
        <v>0</v>
      </c>
      <c r="L5733" s="26">
        <f>[1]!b_info_latestpar(A5733,日期设置!$B$2)</f>
        <v>100</v>
      </c>
      <c r="M5733" s="6">
        <f>[1]!b_info_outstandingbalance($A5733,日期设置!B$2)</f>
        <v>6</v>
      </c>
      <c r="N5733" s="7" t="str">
        <f>[1]!b_info_latestissurercreditrating2(A5733,日期设置!$B$2,"102","1")</f>
        <v>AA+</v>
      </c>
      <c r="O5733" s="43">
        <v>4.72</v>
      </c>
      <c r="P5733" s="9">
        <f>[1]!b_info_repurchasedate(A5733)</f>
        <v>0</v>
      </c>
      <c r="Q5733" s="31" t="s">
        <v>22193</v>
      </c>
      <c r="R5733" s="2" t="str">
        <f>IF((--IF(P5733=0,Q5733,P5733))&gt;(--日期设置!$B$2),IF(P5733=0,Q5733,P5733),Q5733)</f>
        <v>2023-12-09</v>
      </c>
      <c r="S5733" s="31" t="s">
        <v>16478</v>
      </c>
      <c r="T5733" s="8">
        <f>[1]!b_anal_ptmyear($A5733,日期设置!$B$2)</f>
        <v>2.7178082191780821</v>
      </c>
      <c r="U5733" s="8">
        <f>[1]!b_anal_termifexercise($A5733,日期设置!B$2)</f>
        <v>0</v>
      </c>
      <c r="V5733" s="10">
        <f>[1]!b_dq_dirtyprice(A5733,日期设置!$B$2)</f>
        <v>102.9943</v>
      </c>
      <c r="W5733" s="11">
        <f>IF(U5733=0,ROUNDUP((Q5733-日期设置!$B$2)/365,0),ROUNDUP((R5733-日期设置!$B$2)/365,0))</f>
        <v>3</v>
      </c>
      <c r="X5733" s="18">
        <f>_xlfn.IFNA(VLOOKUP(A5733,过往入选债券!A:D,4,0),2)</f>
        <v>2</v>
      </c>
      <c r="Y5733">
        <f>_xlfn.IFNA(VLOOKUP(C5733,[2]Sheet1!$A:$A,1,0),3)</f>
        <v>3</v>
      </c>
    </row>
    <row r="5734" spans="1:25" hidden="1" x14ac:dyDescent="0.2">
      <c r="A5734" s="28" t="s">
        <v>21897</v>
      </c>
      <c r="B5734" s="28" t="s">
        <v>22099</v>
      </c>
      <c r="C5734" s="39" t="s">
        <v>22100</v>
      </c>
      <c r="D5734" s="26" t="str">
        <f>[1]!b_calc_yield(A5734,日期设置!$B$2,F5734,1,R5734,1,O5734,L5734,S5734,)</f>
        <v>Fetching...</v>
      </c>
      <c r="E5734" s="26">
        <f t="shared" si="178"/>
        <v>10.792610570419825</v>
      </c>
      <c r="F5734" s="18">
        <f>[1]!b_dq_cleanprice($A5734,日期设置!B$2)</f>
        <v>101.05159999999999</v>
      </c>
      <c r="G5734" s="18" t="str">
        <f t="shared" si="179"/>
        <v>4.70 + 2.70</v>
      </c>
      <c r="H5734" s="27">
        <f>[1]!b_dq_pctchange($A5734,日期设置!$B$2,1)/100</f>
        <v>0</v>
      </c>
      <c r="I5734" s="26">
        <f>[1]!b_pq_pctchange(A5734,日期设置!$B$4,日期设置!$B$2,1)</f>
        <v>0.21908010159604202</v>
      </c>
      <c r="J5734" s="26">
        <f>[1]!b_pq_pctchange(A5734,日期设置!$C$4,日期设置!$B$2,1)</f>
        <v>0.21908010159604202</v>
      </c>
      <c r="K5734" s="52">
        <f>[1]!b_dq_amount($A5734,日期设置!B$2,2,10000)</f>
        <v>0</v>
      </c>
      <c r="L5734" s="26">
        <f>[1]!b_info_latestpar(A5734,日期设置!$B$2)</f>
        <v>100</v>
      </c>
      <c r="M5734" s="6">
        <f>[1]!b_info_outstandingbalance($A5734,日期设置!B$2)</f>
        <v>5</v>
      </c>
      <c r="N5734" s="7" t="str">
        <f>[1]!b_info_latestissurercreditrating2(A5734,日期设置!$B$2,"102","1")</f>
        <v>AA</v>
      </c>
      <c r="O5734" s="43">
        <v>4.4800000000000004</v>
      </c>
      <c r="P5734" s="9" t="str">
        <f>[1]!b_info_repurchasedate(A5734)</f>
        <v>2023-12-03</v>
      </c>
      <c r="Q5734" s="31" t="s">
        <v>16240</v>
      </c>
      <c r="R5734" s="2" t="str">
        <f>IF((--IF(P5734=0,Q5734,P5734))&gt;(--日期设置!$B$2),IF(P5734=0,Q5734,P5734),Q5734)</f>
        <v>2023-12-03</v>
      </c>
      <c r="S5734" s="31" t="s">
        <v>16167</v>
      </c>
      <c r="T5734" s="8">
        <f>[1]!b_anal_ptmyear($A5734,日期设置!$B$2)</f>
        <v>4.7013698630136984</v>
      </c>
      <c r="U5734" s="8">
        <f>[1]!b_anal_termifexercise($A5734,日期设置!B$2)</f>
        <v>2.7013698630136984</v>
      </c>
      <c r="V5734" s="10">
        <f>[1]!b_dq_dirtyprice(A5734,日期设置!$B$2)</f>
        <v>102.3895</v>
      </c>
      <c r="W5734" s="11">
        <f>IF(U5734=0,ROUNDUP((Q5734-日期设置!$B$2)/365,0),ROUNDUP((R5734-日期设置!$B$2)/365,0))</f>
        <v>3</v>
      </c>
      <c r="X5734" s="18">
        <f>_xlfn.IFNA(VLOOKUP(A5734,过往入选债券!A:D,4,0),2)</f>
        <v>2</v>
      </c>
      <c r="Y5734">
        <f>_xlfn.IFNA(VLOOKUP(C5734,[2]Sheet1!$A:$A,1,0),3)</f>
        <v>3</v>
      </c>
    </row>
    <row r="5735" spans="1:25" x14ac:dyDescent="0.2">
      <c r="A5735" s="28" t="s">
        <v>19745</v>
      </c>
      <c r="B5735" s="28" t="s">
        <v>19746</v>
      </c>
      <c r="C5735" s="38" t="s">
        <v>12989</v>
      </c>
      <c r="D5735" s="26" t="str">
        <f>[1]!b_calc_yield(A5735,日期设置!$B$2,F5735,1,R5735,1,O5735,L5735,S5735,)</f>
        <v>Fetching...</v>
      </c>
      <c r="E5735" s="26">
        <f t="shared" si="178"/>
        <v>9.6369355087173361</v>
      </c>
      <c r="F5735" s="18">
        <f>[1]!b_dq_cleanprice($A5735,日期设置!B$2)</f>
        <v>100.2009</v>
      </c>
      <c r="G5735" s="18" t="str">
        <f t="shared" si="179"/>
        <v>2.43 + 0</v>
      </c>
      <c r="H5735" s="27">
        <f>[1]!b_dq_pctchange($A5735,日期设置!$B$2,1)/100</f>
        <v>-1.1974506276138555E-4</v>
      </c>
      <c r="I5735" s="26">
        <f>[1]!b_pq_pctchange(A5735,日期设置!$B$4,日期设置!$B$2,1)</f>
        <v>8.2840449294713635E-3</v>
      </c>
      <c r="J5735" s="26">
        <f>[1]!b_pq_pctchange(A5735,日期设置!$C$4,日期设置!$B$2,1)</f>
        <v>0.54597378201989255</v>
      </c>
      <c r="K5735" s="52">
        <f>[1]!b_dq_amount($A5735,日期设置!B$2,2,10000)</f>
        <v>1025.6583151</v>
      </c>
      <c r="L5735" s="26">
        <f>[1]!b_info_latestpar(A5735,日期设置!$B$2)</f>
        <v>100</v>
      </c>
      <c r="M5735" s="6">
        <f>[1]!b_info_outstandingbalance($A5735,日期设置!B$2)</f>
        <v>6</v>
      </c>
      <c r="N5735" s="7" t="str">
        <f>[1]!b_info_latestissurercreditrating2(A5735,日期设置!$B$2,"102","1")</f>
        <v>AA</v>
      </c>
      <c r="O5735" s="8">
        <v>4.1500000000000004</v>
      </c>
      <c r="P5735" s="9">
        <f>[1]!b_info_repurchasedate(A5735)</f>
        <v>0</v>
      </c>
      <c r="Q5735" s="8" t="s">
        <v>17436</v>
      </c>
      <c r="R5735" s="2" t="str">
        <f>IF((--IF(P5735=0,Q5735,P5735))&gt;(--日期设置!$B$2),IF(P5735=0,Q5735,P5735),Q5735)</f>
        <v>2023-08-26</v>
      </c>
      <c r="S5735" s="31" t="s">
        <v>19098</v>
      </c>
      <c r="T5735" s="8">
        <f>[1]!b_anal_ptmyear($A5735,日期设置!$B$2)</f>
        <v>2.43013698630137</v>
      </c>
      <c r="U5735" s="8">
        <f>[1]!b_anal_termifexercise($A5735,日期设置!B$2)</f>
        <v>0</v>
      </c>
      <c r="V5735" s="10">
        <f>[1]!b_dq_dirtyprice(A5735,日期设置!$B$2)</f>
        <v>102.5658</v>
      </c>
      <c r="W5735" s="11">
        <f>IF(U5735=0,ROUNDUP((Q5735-日期设置!$B$2)/365,0),ROUNDUP((R5735-日期设置!$B$2)/365,0))</f>
        <v>3</v>
      </c>
      <c r="X5735" s="18">
        <f>_xlfn.IFNA(VLOOKUP(A5735,过往入选债券!A:D,4,0),2)</f>
        <v>2</v>
      </c>
      <c r="Y5735">
        <f>_xlfn.IFNA(VLOOKUP(C5735,[2]Sheet1!$A:$A,1,0),3)</f>
        <v>3</v>
      </c>
    </row>
    <row r="5736" spans="1:25" hidden="1" x14ac:dyDescent="0.2">
      <c r="A5736" s="21" t="s">
        <v>2441</v>
      </c>
      <c r="B5736" s="21" t="s">
        <v>2442</v>
      </c>
      <c r="C5736" s="37" t="s">
        <v>2443</v>
      </c>
      <c r="D5736" s="26" t="str">
        <f>[1]!b_calc_yield(A5736,日期设置!$B$2,F5736,1,R5736,1,O5736,L5736,S5736,)</f>
        <v>Fetching...</v>
      </c>
      <c r="E5736" s="26">
        <f t="shared" si="178"/>
        <v>3.2419229380090897</v>
      </c>
      <c r="F5736" s="18">
        <f>[1]!b_dq_cleanprice($A5736,日期设置!B$2)</f>
        <v>101.5099</v>
      </c>
      <c r="G5736" s="18" t="str">
        <f t="shared" si="179"/>
        <v>0.8 + 0</v>
      </c>
      <c r="H5736" s="27">
        <f>[1]!b_dq_pctchange($A5736,日期设置!$B$2,1)/100</f>
        <v>0</v>
      </c>
      <c r="I5736" s="26">
        <f>[1]!b_pq_pctchange(A5736,日期设置!$B$4,日期设置!$B$2,1)</f>
        <v>0</v>
      </c>
      <c r="J5736" s="26">
        <f>[1]!b_pq_pctchange(A5736,日期设置!$C$4,日期设置!$B$2,1)</f>
        <v>0</v>
      </c>
      <c r="K5736" s="52">
        <f>[1]!b_dq_amount($A5736,日期设置!B$2,2,10000)</f>
        <v>0</v>
      </c>
      <c r="L5736" s="26">
        <f>[1]!b_info_latestpar(A5736,日期设置!$B$2)</f>
        <v>100</v>
      </c>
      <c r="M5736" s="6">
        <f>[1]!b_info_outstandingbalance($A5736,日期设置!B$2)</f>
        <v>5</v>
      </c>
      <c r="N5736" s="7">
        <f>[1]!b_info_latestissurercreditrating2(A5736,日期设置!$B$2,"102","1")</f>
        <v>0</v>
      </c>
      <c r="O5736" s="8">
        <v>6.05</v>
      </c>
      <c r="P5736" s="9">
        <f>[1]!b_info_repurchasedate(A5736)</f>
        <v>0</v>
      </c>
      <c r="Q5736" s="8" t="s">
        <v>16607</v>
      </c>
      <c r="R5736" s="2" t="str">
        <f>IF((--IF(P5736=0,Q5736,P5736))&gt;(--日期设置!$B$2),IF(P5736=0,Q5736,P5736),Q5736)</f>
        <v>2022-01-08</v>
      </c>
      <c r="S5736" s="2" t="s">
        <v>18358</v>
      </c>
      <c r="T5736" s="8">
        <f>[1]!b_anal_ptmyear($A5736,日期设置!$B$2)</f>
        <v>0.8</v>
      </c>
      <c r="U5736" s="8">
        <f>[1]!b_anal_termifexercise($A5736,日期设置!B$2)</f>
        <v>0</v>
      </c>
      <c r="V5736" s="10">
        <f>[1]!b_dq_dirtyprice(A5736,日期设置!$B$2)</f>
        <v>102.7199</v>
      </c>
      <c r="W5736" s="11">
        <f>IF(U5736=0,ROUNDUP((Q5736-日期设置!$B$2)/365,0),ROUNDUP((R5736-日期设置!$B$2)/365,0))</f>
        <v>1</v>
      </c>
      <c r="X5736" s="18">
        <f>_xlfn.IFNA(VLOOKUP(A5736,过往入选债券!A:D,4,0),2)</f>
        <v>2</v>
      </c>
      <c r="Y5736">
        <f>_xlfn.IFNA(VLOOKUP(C5736,[2]Sheet1!$A:$A,1,0),3)</f>
        <v>3</v>
      </c>
    </row>
    <row r="5737" spans="1:25" hidden="1" x14ac:dyDescent="0.2">
      <c r="A5737" s="21" t="s">
        <v>3537</v>
      </c>
      <c r="B5737" s="21" t="s">
        <v>3538</v>
      </c>
      <c r="C5737" s="37" t="s">
        <v>1078</v>
      </c>
      <c r="D5737" s="26" t="str">
        <f>[1]!b_calc_yield(A5737,日期设置!$B$2,F5737,1,R5737,1,O5737,L5737,S5737,)</f>
        <v>Fetching...</v>
      </c>
      <c r="E5737" s="26">
        <f t="shared" si="178"/>
        <v>6.210062897926627</v>
      </c>
      <c r="F5737" s="18">
        <f>[1]!b_dq_cleanprice($A5737,日期设置!B$2)</f>
        <v>101.6074</v>
      </c>
      <c r="G5737" s="18" t="str">
        <f t="shared" si="179"/>
        <v>3.56 + 1.56</v>
      </c>
      <c r="H5737" s="27">
        <f>[1]!b_dq_pctchange($A5737,日期设置!$B$2,1)/100</f>
        <v>0</v>
      </c>
      <c r="I5737" s="26">
        <f>[1]!b_pq_pctchange(A5737,日期设置!$B$4,日期设置!$B$2,1)</f>
        <v>0</v>
      </c>
      <c r="J5737" s="26">
        <f>[1]!b_pq_pctchange(A5737,日期设置!$C$4,日期设置!$B$2,1)</f>
        <v>0.1643324622168337</v>
      </c>
      <c r="K5737" s="52">
        <f>[1]!b_dq_amount($A5737,日期设置!B$2,2,10000)</f>
        <v>0</v>
      </c>
      <c r="L5737" s="26">
        <f>[1]!b_info_latestpar(A5737,日期设置!$B$2)</f>
        <v>100</v>
      </c>
      <c r="M5737" s="6">
        <f>[1]!b_info_outstandingbalance($A5737,日期设置!B$2)</f>
        <v>5</v>
      </c>
      <c r="N5737" s="7">
        <f>[1]!b_info_latestissurercreditrating2(A5737,日期设置!$B$2,"102","1")</f>
        <v>0</v>
      </c>
      <c r="O5737" s="8">
        <v>5.15</v>
      </c>
      <c r="P5737" s="9" t="str">
        <f>[1]!b_info_repurchasedate(A5737)</f>
        <v>2022-10-14</v>
      </c>
      <c r="Q5737" s="8" t="s">
        <v>17297</v>
      </c>
      <c r="R5737" s="2" t="str">
        <f>IF((--IF(P5737=0,Q5737,P5737))&gt;(--日期设置!$B$2),IF(P5737=0,Q5737,P5737),Q5737)</f>
        <v>2022-10-14</v>
      </c>
      <c r="S5737" s="2" t="s">
        <v>18844</v>
      </c>
      <c r="T5737" s="8">
        <f>[1]!b_anal_ptmyear($A5737,日期设置!$B$2)</f>
        <v>3.5643835616438357</v>
      </c>
      <c r="U5737" s="8">
        <f>[1]!b_anal_termifexercise($A5737,日期设置!B$2)</f>
        <v>1.5643835616438355</v>
      </c>
      <c r="V5737" s="10">
        <f>[1]!b_dq_dirtyprice(A5737,日期设置!$B$2)</f>
        <v>103.85080000000001</v>
      </c>
      <c r="W5737" s="11">
        <f>IF(U5737=0,ROUNDUP((Q5737-日期设置!$B$2)/365,0),ROUNDUP((R5737-日期设置!$B$2)/365,0))</f>
        <v>2</v>
      </c>
      <c r="X5737" s="18">
        <f>_xlfn.IFNA(VLOOKUP(A5737,过往入选债券!A:D,4,0),2)</f>
        <v>2</v>
      </c>
      <c r="Y5737" s="45">
        <f>_xlfn.IFNA(VLOOKUP(C5737,[2]Sheet1!$A:$A,1,0),3)</f>
        <v>3</v>
      </c>
    </row>
    <row r="5738" spans="1:25" hidden="1" x14ac:dyDescent="0.2">
      <c r="A5738" s="21" t="s">
        <v>1371</v>
      </c>
      <c r="B5738" s="21" t="s">
        <v>1372</v>
      </c>
      <c r="C5738" s="37" t="s">
        <v>1373</v>
      </c>
      <c r="D5738" s="26" t="str">
        <f>[1]!b_calc_yield(A5738,日期设置!$B$2,F5738,1,R5738,1,O5738,L5738,S5738,)</f>
        <v>Fetching...</v>
      </c>
      <c r="E5738" s="26">
        <f t="shared" si="178"/>
        <v>4.5691046341070463</v>
      </c>
      <c r="F5738" s="18">
        <f>[1]!b_dq_cleanprice($A5738,日期设置!B$2)</f>
        <v>101.6143</v>
      </c>
      <c r="G5738" s="18" t="str">
        <f t="shared" si="179"/>
        <v>1.17 + 0</v>
      </c>
      <c r="H5738" s="27">
        <f>[1]!b_dq_pctchange($A5738,日期设置!$B$2,1)/100</f>
        <v>0</v>
      </c>
      <c r="I5738" s="26">
        <f>[1]!b_pq_pctchange(A5738,日期设置!$B$4,日期设置!$B$2,1)</f>
        <v>0</v>
      </c>
      <c r="J5738" s="26">
        <f>[1]!b_pq_pctchange(A5738,日期设置!$C$4,日期设置!$B$2,1)</f>
        <v>0.20491783071105502</v>
      </c>
      <c r="K5738" s="52">
        <f>[1]!b_dq_amount($A5738,日期设置!B$2,2,10000)</f>
        <v>0</v>
      </c>
      <c r="L5738" s="26">
        <f>[1]!b_info_latestpar(A5738,日期设置!$B$2)</f>
        <v>100</v>
      </c>
      <c r="M5738" s="6">
        <f>[1]!b_info_outstandingbalance($A5738,日期设置!B$2)</f>
        <v>5</v>
      </c>
      <c r="N5738" s="7">
        <f>[1]!b_info_latestissurercreditrating2(A5738,日期设置!$B$2,"102","1")</f>
        <v>0</v>
      </c>
      <c r="O5738" s="8">
        <v>5.5</v>
      </c>
      <c r="P5738" s="9">
        <f>[1]!b_info_repurchasedate(A5738)</f>
        <v>0</v>
      </c>
      <c r="Q5738" s="8" t="s">
        <v>17245</v>
      </c>
      <c r="R5738" s="2" t="str">
        <f>IF((--IF(P5738=0,Q5738,P5738))&gt;(--日期设置!$B$2),IF(P5738=0,Q5738,P5738),Q5738)</f>
        <v>2022-05-25</v>
      </c>
      <c r="S5738" s="2" t="s">
        <v>18714</v>
      </c>
      <c r="T5738" s="8">
        <f>[1]!b_anal_ptmyear($A5738,日期设置!$B$2)</f>
        <v>1.1753424657534246</v>
      </c>
      <c r="U5738" s="8">
        <f>[1]!b_anal_termifexercise($A5738,日期设置!B$2)</f>
        <v>0</v>
      </c>
      <c r="V5738" s="10">
        <f>[1]!b_dq_dirtyprice(A5738,日期设置!$B$2)</f>
        <v>106.1499</v>
      </c>
      <c r="W5738" s="11">
        <f>IF(U5738=0,ROUNDUP((Q5738-日期设置!$B$2)/365,0),ROUNDUP((R5738-日期设置!$B$2)/365,0))</f>
        <v>2</v>
      </c>
      <c r="X5738" s="18">
        <f>_xlfn.IFNA(VLOOKUP(A5738,过往入选债券!A:D,4,0),2)</f>
        <v>2</v>
      </c>
      <c r="Y5738">
        <f>_xlfn.IFNA(VLOOKUP(C5738,[2]Sheet1!$A:$A,1,0),3)</f>
        <v>3</v>
      </c>
    </row>
    <row r="5739" spans="1:25" hidden="1" x14ac:dyDescent="0.2">
      <c r="A5739" s="28" t="s">
        <v>19648</v>
      </c>
      <c r="B5739" s="28" t="s">
        <v>19649</v>
      </c>
      <c r="C5739" s="38" t="s">
        <v>498</v>
      </c>
      <c r="D5739" s="26" t="str">
        <f>[1]!b_calc_yield(A5739,日期设置!$B$2,F5739,1,R5739,1,O5739,L5739,S5739,)</f>
        <v>Fetching...</v>
      </c>
      <c r="E5739" s="26">
        <f t="shared" si="178"/>
        <v>17.85044880525264</v>
      </c>
      <c r="F5739" s="18">
        <f>[1]!b_dq_cleanprice($A5739,日期设置!B$2)</f>
        <v>95.8142</v>
      </c>
      <c r="G5739" s="18" t="str">
        <f t="shared" si="179"/>
        <v>4.41 + 0</v>
      </c>
      <c r="H5739" s="27">
        <f>[1]!b_dq_pctchange($A5739,日期设置!$B$2,1)/100</f>
        <v>0</v>
      </c>
      <c r="I5739" s="26">
        <f>[1]!b_pq_pctchange(A5739,日期设置!$B$4,日期设置!$B$2,1)</f>
        <v>0</v>
      </c>
      <c r="J5739" s="26">
        <f>[1]!b_pq_pctchange(A5739,日期设置!$C$4,日期设置!$B$2,1)</f>
        <v>4.6570101577121173E-2</v>
      </c>
      <c r="K5739" s="52">
        <f>[1]!b_dq_amount($A5739,日期设置!B$2,2,10000)</f>
        <v>0</v>
      </c>
      <c r="L5739" s="26">
        <f>[1]!b_info_latestpar(A5739,日期设置!$B$2)</f>
        <v>100</v>
      </c>
      <c r="M5739" s="6">
        <f>[1]!b_info_outstandingbalance($A5739,日期设置!B$2)</f>
        <v>20</v>
      </c>
      <c r="N5739" s="7" t="str">
        <f>[1]!b_info_latestissurercreditrating2(A5739,日期设置!$B$2,"102","1")</f>
        <v>AAA</v>
      </c>
      <c r="O5739" s="8">
        <v>3</v>
      </c>
      <c r="P5739" s="9">
        <f>[1]!b_info_repurchasedate(A5739)</f>
        <v>0</v>
      </c>
      <c r="Q5739" s="8" t="s">
        <v>20008</v>
      </c>
      <c r="R5739" s="2" t="str">
        <f>IF((--IF(P5739=0,Q5739,P5739))&gt;(--日期设置!$B$2),IF(P5739=0,Q5739,P5739),Q5739)</f>
        <v>2025-08-19</v>
      </c>
      <c r="S5739" s="31" t="s">
        <v>19326</v>
      </c>
      <c r="T5739" s="8">
        <f>[1]!b_anal_ptmyear($A5739,日期设置!$B$2)</f>
        <v>4.4109589041095889</v>
      </c>
      <c r="U5739" s="8">
        <f>[1]!b_anal_termifexercise($A5739,日期设置!B$2)</f>
        <v>0</v>
      </c>
      <c r="V5739" s="10">
        <f>[1]!b_dq_dirtyprice(A5739,日期设置!$B$2)</f>
        <v>97.581299999999999</v>
      </c>
      <c r="W5739" s="11">
        <f>IF(U5739=0,ROUNDUP((Q5739-日期设置!$B$2)/365,0),ROUNDUP((R5739-日期设置!$B$2)/365,0))</f>
        <v>5</v>
      </c>
      <c r="X5739" s="18">
        <f>_xlfn.IFNA(VLOOKUP(A5739,过往入选债券!A:D,4,0),2)</f>
        <v>2</v>
      </c>
      <c r="Y5739">
        <f>_xlfn.IFNA(VLOOKUP(C5739,[2]Sheet1!$A:$A,1,0),3)</f>
        <v>3</v>
      </c>
    </row>
    <row r="5740" spans="1:25" hidden="1" x14ac:dyDescent="0.2">
      <c r="A5740" s="28" t="s">
        <v>20408</v>
      </c>
      <c r="B5740" s="28" t="s">
        <v>20409</v>
      </c>
      <c r="C5740" s="39" t="s">
        <v>20759</v>
      </c>
      <c r="D5740" s="26" t="str">
        <f>[1]!b_calc_yield(A5740,日期设置!$B$2,F5740,1,R5740,1,O5740,L5740,S5740,)</f>
        <v>Fetching...</v>
      </c>
      <c r="E5740" s="26">
        <f t="shared" si="178"/>
        <v>17.789157898354691</v>
      </c>
      <c r="F5740" s="18">
        <f>[1]!b_dq_cleanprice($A5740,日期设置!B$2)</f>
        <v>99.735699999999994</v>
      </c>
      <c r="G5740" s="18" t="str">
        <f t="shared" si="179"/>
        <v>4.47 + 0</v>
      </c>
      <c r="H5740" s="27">
        <f>[1]!b_dq_pctchange($A5740,日期设置!$B$2,1)/100</f>
        <v>0</v>
      </c>
      <c r="I5740" s="26">
        <f>[1]!b_pq_pctchange(A5740,日期设置!$B$4,日期设置!$B$2,1)</f>
        <v>0</v>
      </c>
      <c r="J5740" s="26">
        <f>[1]!b_pq_pctchange(A5740,日期设置!$C$4,日期设置!$B$2,1)</f>
        <v>-1.4102091391753722</v>
      </c>
      <c r="K5740" s="52">
        <f>[1]!b_dq_amount($A5740,日期设置!B$2,2,10000)</f>
        <v>0</v>
      </c>
      <c r="L5740" s="26">
        <f>[1]!b_info_latestpar(A5740,日期设置!$B$2)</f>
        <v>100</v>
      </c>
      <c r="M5740" s="6">
        <f>[1]!b_info_outstandingbalance($A5740,日期设置!B$2)</f>
        <v>20</v>
      </c>
      <c r="N5740" s="7" t="str">
        <f>[1]!b_info_latestissurercreditrating2(A5740,日期设置!$B$2,"102","1")</f>
        <v>AAA</v>
      </c>
      <c r="O5740" s="8">
        <v>3.99</v>
      </c>
      <c r="P5740" s="9">
        <f>[1]!b_info_repurchasedate(A5740)</f>
        <v>0</v>
      </c>
      <c r="Q5740" s="8" t="s">
        <v>16036</v>
      </c>
      <c r="R5740" s="2" t="str">
        <f>IF((--IF(P5740=0,Q5740,P5740))&gt;(--日期设置!$B$2),IF(P5740=0,Q5740,P5740),Q5740)</f>
        <v>2025-09-11</v>
      </c>
      <c r="S5740" s="31" t="s">
        <v>16523</v>
      </c>
      <c r="T5740" s="8">
        <f>[1]!b_anal_ptmyear($A5740,日期设置!$B$2)</f>
        <v>4.4739726027397264</v>
      </c>
      <c r="U5740" s="8">
        <f>[1]!b_anal_termifexercise($A5740,日期设置!B$2)</f>
        <v>0</v>
      </c>
      <c r="V5740" s="10">
        <f>[1]!b_dq_dirtyprice(A5740,日期设置!$B$2)</f>
        <v>101.83450000000001</v>
      </c>
      <c r="W5740" s="11">
        <f>IF(U5740=0,ROUNDUP((Q5740-日期设置!$B$2)/365,0),ROUNDUP((R5740-日期设置!$B$2)/365,0))</f>
        <v>5</v>
      </c>
      <c r="X5740" s="18">
        <f>_xlfn.IFNA(VLOOKUP(A5740,过往入选债券!A:D,4,0),2)</f>
        <v>2</v>
      </c>
      <c r="Y5740">
        <f>_xlfn.IFNA(VLOOKUP(C5740,[2]Sheet1!$A:$A,1,0),3)</f>
        <v>3</v>
      </c>
    </row>
    <row r="5741" spans="1:25" hidden="1" x14ac:dyDescent="0.2">
      <c r="A5741" s="21" t="s">
        <v>2627</v>
      </c>
      <c r="B5741" s="21" t="s">
        <v>2628</v>
      </c>
      <c r="C5741" s="37" t="s">
        <v>741</v>
      </c>
      <c r="D5741" s="26" t="str">
        <f>[1]!b_calc_yield(A5741,日期设置!$B$2,F5741,1,R5741,1,O5741,L5741,S5741,)</f>
        <v>Fetching...</v>
      </c>
      <c r="E5741" s="26">
        <f t="shared" si="178"/>
        <v>3.6398502990794723</v>
      </c>
      <c r="F5741" s="18">
        <f>[1]!b_dq_cleanprice($A5741,日期设置!B$2)</f>
        <v>101.74679999999999</v>
      </c>
      <c r="G5741" s="18" t="str">
        <f t="shared" si="179"/>
        <v>0.89 + 0</v>
      </c>
      <c r="H5741" s="27">
        <f>[1]!b_dq_pctchange($A5741,日期设置!$B$2,1)/100</f>
        <v>0</v>
      </c>
      <c r="I5741" s="26">
        <f>[1]!b_pq_pctchange(A5741,日期设置!$B$4,日期设置!$B$2,1)</f>
        <v>0.74399428092763586</v>
      </c>
      <c r="J5741" s="26">
        <f>[1]!b_pq_pctchange(A5741,日期设置!$C$4,日期设置!$B$2,1)</f>
        <v>-0.19901971266223817</v>
      </c>
      <c r="K5741" s="52">
        <f>[1]!b_dq_amount($A5741,日期设置!B$2,2,10000)</f>
        <v>0</v>
      </c>
      <c r="L5741" s="26">
        <f>[1]!b_info_latestpar(A5741,日期设置!$B$2)</f>
        <v>100</v>
      </c>
      <c r="M5741" s="6">
        <f>[1]!b_info_outstandingbalance($A5741,日期设置!B$2)</f>
        <v>7.5</v>
      </c>
      <c r="N5741" s="7">
        <f>[1]!b_info_latestissurercreditrating2(A5741,日期设置!$B$2,"102","1")</f>
        <v>0</v>
      </c>
      <c r="O5741" s="8">
        <v>6.09</v>
      </c>
      <c r="P5741" s="9">
        <f>[1]!b_info_repurchasedate(A5741)</f>
        <v>0</v>
      </c>
      <c r="Q5741" s="8" t="s">
        <v>17656</v>
      </c>
      <c r="R5741" s="2" t="str">
        <f>IF((--IF(P5741=0,Q5741,P5741))&gt;(--日期设置!$B$2),IF(P5741=0,Q5741,P5741),Q5741)</f>
        <v>2022-02-13</v>
      </c>
      <c r="S5741" s="2" t="s">
        <v>19048</v>
      </c>
      <c r="T5741" s="8">
        <f>[1]!b_anal_ptmyear($A5741,日期设置!$B$2)</f>
        <v>0.89863013698630134</v>
      </c>
      <c r="U5741" s="8">
        <f>[1]!b_anal_termifexercise($A5741,日期设置!B$2)</f>
        <v>0</v>
      </c>
      <c r="V5741" s="10">
        <f>[1]!b_dq_dirtyprice(A5741,日期设置!$B$2)</f>
        <v>102.36409999999999</v>
      </c>
      <c r="W5741" s="11">
        <f>IF(U5741=0,ROUNDUP((Q5741-日期设置!$B$2)/365,0),ROUNDUP((R5741-日期设置!$B$2)/365,0))</f>
        <v>1</v>
      </c>
      <c r="X5741" s="18">
        <f>_xlfn.IFNA(VLOOKUP(A5741,过往入选债券!A:D,4,0),2)</f>
        <v>2</v>
      </c>
      <c r="Y5741" s="45">
        <f>_xlfn.IFNA(VLOOKUP(C5741,[2]Sheet1!$A:$A,1,0),3)</f>
        <v>3</v>
      </c>
    </row>
    <row r="5742" spans="1:25" hidden="1" x14ac:dyDescent="0.2">
      <c r="A5742" s="21" t="s">
        <v>6116</v>
      </c>
      <c r="B5742" s="21" t="s">
        <v>6117</v>
      </c>
      <c r="C5742" s="37" t="s">
        <v>905</v>
      </c>
      <c r="D5742" s="26" t="str">
        <f>[1]!b_calc_yield(A5742,日期设置!$B$2,F5742,1,R5742,1,O5742,L5742,S5742,)</f>
        <v>Fetching...</v>
      </c>
      <c r="E5742" s="26">
        <f t="shared" si="178"/>
        <v>5.5853315861925434</v>
      </c>
      <c r="F5742" s="18">
        <f>[1]!b_dq_cleanprice($A5742,日期设置!B$2)</f>
        <v>102.3436</v>
      </c>
      <c r="G5742" s="18" t="str">
        <f t="shared" si="179"/>
        <v>1.42 + 0</v>
      </c>
      <c r="H5742" s="27">
        <f>[1]!b_dq_pctchange($A5742,日期设置!$B$2,1)/100</f>
        <v>0</v>
      </c>
      <c r="I5742" s="26">
        <f>[1]!b_pq_pctchange(A5742,日期设置!$B$4,日期设置!$B$2,1)</f>
        <v>0</v>
      </c>
      <c r="J5742" s="26">
        <f>[1]!b_pq_pctchange(A5742,日期设置!$C$4,日期设置!$B$2,1)</f>
        <v>4.3108715096359468E-2</v>
      </c>
      <c r="K5742" s="52">
        <f>[1]!b_dq_amount($A5742,日期设置!B$2,2,10000)</f>
        <v>0</v>
      </c>
      <c r="L5742" s="26">
        <f>[1]!b_info_latestpar(A5742,日期设置!$B$2)</f>
        <v>100</v>
      </c>
      <c r="M5742" s="6">
        <f>[1]!b_info_outstandingbalance($A5742,日期设置!B$2)</f>
        <v>15</v>
      </c>
      <c r="N5742" s="7" t="str">
        <f>[1]!b_info_latestissurercreditrating2(A5742,日期设置!$B$2,"102","1")</f>
        <v>AA</v>
      </c>
      <c r="O5742" s="8">
        <v>5.8</v>
      </c>
      <c r="P5742" s="9">
        <f>[1]!b_info_repurchasedate(A5742)</f>
        <v>0</v>
      </c>
      <c r="Q5742" s="8" t="s">
        <v>16070</v>
      </c>
      <c r="R5742" s="2" t="str">
        <f>IF((--IF(P5742=0,Q5742,P5742))&gt;(--日期设置!$B$2),IF(P5742=0,Q5742,P5742),Q5742)</f>
        <v>2022-08-23</v>
      </c>
      <c r="S5742" s="2" t="s">
        <v>17896</v>
      </c>
      <c r="T5742" s="8">
        <f>[1]!b_anal_ptmyear($A5742,日期设置!$B$2)</f>
        <v>1.4219178082191781</v>
      </c>
      <c r="U5742" s="8">
        <f>[1]!b_anal_termifexercise($A5742,日期设置!B$2)</f>
        <v>0</v>
      </c>
      <c r="V5742" s="10">
        <f>[1]!b_dq_dirtyprice(A5742,日期设置!$B$2)</f>
        <v>105.6965</v>
      </c>
      <c r="W5742" s="11">
        <f>IF(U5742=0,ROUNDUP((Q5742-日期设置!$B$2)/365,0),ROUNDUP((R5742-日期设置!$B$2)/365,0))</f>
        <v>2</v>
      </c>
      <c r="X5742" s="18">
        <f>_xlfn.IFNA(VLOOKUP(A5742,过往入选债券!A:D,4,0),2)</f>
        <v>2</v>
      </c>
      <c r="Y5742">
        <f>_xlfn.IFNA(VLOOKUP(C5742,[2]Sheet1!$A:$A,1,0),3)</f>
        <v>3</v>
      </c>
    </row>
    <row r="5743" spans="1:25" hidden="1" x14ac:dyDescent="0.2">
      <c r="A5743" s="21" t="s">
        <v>15473</v>
      </c>
      <c r="B5743" s="21" t="s">
        <v>15474</v>
      </c>
      <c r="C5743" s="37" t="s">
        <v>495</v>
      </c>
      <c r="D5743" s="26" t="str">
        <f>[1]!b_calc_yield(A5743,日期设置!$B$2,F5743,1,R5743,1,O5743,L5743,S5743,)</f>
        <v>Fetching...</v>
      </c>
      <c r="E5743" s="26">
        <f t="shared" si="178"/>
        <v>14.258959432954498</v>
      </c>
      <c r="F5743" s="18">
        <f>[1]!b_dq_cleanprice($A5743,日期设置!B$2)</f>
        <v>99.9482</v>
      </c>
      <c r="G5743" s="18" t="str">
        <f t="shared" si="179"/>
        <v>3.57 + 0</v>
      </c>
      <c r="H5743" s="27">
        <f>[1]!b_dq_pctchange($A5743,日期设置!$B$2,1)/100</f>
        <v>0</v>
      </c>
      <c r="I5743" s="26">
        <f>[1]!b_pq_pctchange(A5743,日期设置!$B$4,日期设置!$B$2,1)</f>
        <v>0</v>
      </c>
      <c r="J5743" s="26">
        <f>[1]!b_pq_pctchange(A5743,日期设置!$C$4,日期设置!$B$2,1)</f>
        <v>-0.39146510399536982</v>
      </c>
      <c r="K5743" s="52">
        <f>[1]!b_dq_amount($A5743,日期设置!B$2,2,10000)</f>
        <v>0</v>
      </c>
      <c r="L5743" s="26">
        <f>[1]!b_info_latestpar(A5743,日期设置!$B$2)</f>
        <v>100</v>
      </c>
      <c r="M5743" s="6">
        <f>[1]!b_info_outstandingbalance($A5743,日期设置!B$2)</f>
        <v>15</v>
      </c>
      <c r="N5743" s="7" t="str">
        <f>[1]!b_info_latestissurercreditrating2(A5743,日期设置!$B$2,"102","1")</f>
        <v>AAA</v>
      </c>
      <c r="O5743" s="8">
        <v>4.04</v>
      </c>
      <c r="P5743" s="9">
        <f>[1]!b_info_repurchasedate(A5743)</f>
        <v>0</v>
      </c>
      <c r="Q5743" s="8" t="s">
        <v>16111</v>
      </c>
      <c r="R5743" s="2" t="str">
        <f>IF((--IF(P5743=0,Q5743,P5743))&gt;(--日期设置!$B$2),IF(P5743=0,Q5743,P5743),Q5743)</f>
        <v>2024-10-18</v>
      </c>
      <c r="S5743" s="2" t="s">
        <v>17897</v>
      </c>
      <c r="T5743" s="8">
        <f>[1]!b_anal_ptmyear($A5743,日期设置!$B$2)</f>
        <v>3.5753424657534247</v>
      </c>
      <c r="U5743" s="8">
        <f>[1]!b_anal_termifexercise($A5743,日期设置!B$2)</f>
        <v>0</v>
      </c>
      <c r="V5743" s="10">
        <f>[1]!b_dq_dirtyprice(A5743,日期设置!$B$2)</f>
        <v>101.66379999999999</v>
      </c>
      <c r="W5743" s="11">
        <f>IF(U5743=0,ROUNDUP((Q5743-日期设置!$B$2)/365,0),ROUNDUP((R5743-日期设置!$B$2)/365,0))</f>
        <v>4</v>
      </c>
      <c r="X5743" s="18">
        <f>_xlfn.IFNA(VLOOKUP(A5743,过往入选债券!A:D,4,0),2)</f>
        <v>2</v>
      </c>
      <c r="Y5743">
        <f>_xlfn.IFNA(VLOOKUP(C5743,[2]Sheet1!$A:$A,1,0),3)</f>
        <v>3</v>
      </c>
    </row>
    <row r="5744" spans="1:25" hidden="1" x14ac:dyDescent="0.2">
      <c r="A5744" s="21" t="s">
        <v>9110</v>
      </c>
      <c r="B5744" s="21" t="s">
        <v>9111</v>
      </c>
      <c r="C5744" s="37" t="s">
        <v>4830</v>
      </c>
      <c r="D5744" s="26" t="str">
        <f>[1]!b_calc_yield(A5744,日期设置!$B$2,F5744,1,R5744,1,O5744,L5744,S5744,)</f>
        <v>Fetching...</v>
      </c>
      <c r="E5744" s="26">
        <f t="shared" si="178"/>
        <v>5.7075411634490036</v>
      </c>
      <c r="F5744" s="18">
        <f>[1]!b_dq_cleanprice($A5744,日期设置!B$2)</f>
        <v>99.858000000000004</v>
      </c>
      <c r="G5744" s="18" t="str">
        <f t="shared" si="179"/>
        <v>1.43 + 0</v>
      </c>
      <c r="H5744" s="27">
        <f>[1]!b_dq_pctchange($A5744,日期设置!$B$2,1)/100</f>
        <v>0</v>
      </c>
      <c r="I5744" s="26">
        <f>[1]!b_pq_pctchange(A5744,日期设置!$B$4,日期设置!$B$2,1)</f>
        <v>0</v>
      </c>
      <c r="J5744" s="26">
        <f>[1]!b_pq_pctchange(A5744,日期设置!$C$4,日期设置!$B$2,1)</f>
        <v>0</v>
      </c>
      <c r="K5744" s="52">
        <f>[1]!b_dq_amount($A5744,日期设置!B$2,2,10000)</f>
        <v>0</v>
      </c>
      <c r="L5744" s="26">
        <f>[1]!b_info_latestpar(A5744,日期设置!$B$2)</f>
        <v>100</v>
      </c>
      <c r="M5744" s="6">
        <f>[1]!b_info_outstandingbalance($A5744,日期设置!B$2)</f>
        <v>10</v>
      </c>
      <c r="N5744" s="7" t="str">
        <f>[1]!b_info_latestissurercreditrating2(A5744,日期设置!$B$2,"102","1")</f>
        <v>AAA</v>
      </c>
      <c r="O5744" s="8">
        <v>3.96</v>
      </c>
      <c r="P5744" s="9">
        <f>[1]!b_info_repurchasedate(A5744)</f>
        <v>0</v>
      </c>
      <c r="Q5744" s="8" t="s">
        <v>16227</v>
      </c>
      <c r="R5744" s="2" t="str">
        <f>IF((--IF(P5744=0,Q5744,P5744))&gt;(--日期设置!$B$2),IF(P5744=0,Q5744,P5744),Q5744)</f>
        <v>2022-08-28</v>
      </c>
      <c r="S5744" s="2" t="s">
        <v>18013</v>
      </c>
      <c r="T5744" s="8">
        <f>[1]!b_anal_ptmyear($A5744,日期设置!$B$2)</f>
        <v>1.4356164383561643</v>
      </c>
      <c r="U5744" s="8">
        <f>[1]!b_anal_termifexercise($A5744,日期设置!B$2)</f>
        <v>0</v>
      </c>
      <c r="V5744" s="10">
        <f>[1]!b_dq_dirtyprice(A5744,日期设置!$B$2)</f>
        <v>102.093</v>
      </c>
      <c r="W5744" s="11">
        <f>IF(U5744=0,ROUNDUP((Q5744-日期设置!$B$2)/365,0),ROUNDUP((R5744-日期设置!$B$2)/365,0))</f>
        <v>2</v>
      </c>
      <c r="X5744" s="18">
        <f>_xlfn.IFNA(VLOOKUP(A5744,过往入选债券!A:D,4,0),2)</f>
        <v>2</v>
      </c>
      <c r="Y5744">
        <f>_xlfn.IFNA(VLOOKUP(C5744,[2]Sheet1!$A:$A,1,0),3)</f>
        <v>3</v>
      </c>
    </row>
    <row r="5745" spans="1:25" hidden="1" x14ac:dyDescent="0.2">
      <c r="A5745" s="28" t="s">
        <v>20312</v>
      </c>
      <c r="B5745" s="28" t="s">
        <v>20313</v>
      </c>
      <c r="C5745" s="39" t="s">
        <v>20753</v>
      </c>
      <c r="D5745" s="26" t="str">
        <f>[1]!b_calc_yield(A5745,日期设置!$B$2,F5745,1,R5745,1,O5745,L5745,S5745,)</f>
        <v>Fetching...</v>
      </c>
      <c r="E5745" s="26">
        <f t="shared" si="178"/>
        <v>9.6978667861450383</v>
      </c>
      <c r="F5745" s="18">
        <f>[1]!b_dq_cleanprice($A5745,日期设置!B$2)</f>
        <v>100.52930000000001</v>
      </c>
      <c r="G5745" s="18" t="str">
        <f t="shared" si="179"/>
        <v>2.44 + 2.44</v>
      </c>
      <c r="H5745" s="27">
        <f>[1]!b_dq_pctchange($A5745,日期设置!$B$2,1)/100</f>
        <v>0</v>
      </c>
      <c r="I5745" s="26">
        <f>[1]!b_pq_pctchange(A5745,日期设置!$B$4,日期设置!$B$2,1)</f>
        <v>1.1485313086716959</v>
      </c>
      <c r="J5745" s="26">
        <f>[1]!b_pq_pctchange(A5745,日期设置!$C$4,日期设置!$B$2,1)</f>
        <v>1.3377727510075397</v>
      </c>
      <c r="K5745" s="52">
        <f>[1]!b_dq_amount($A5745,日期设置!B$2,2,10000)</f>
        <v>0</v>
      </c>
      <c r="L5745" s="26">
        <f>[1]!b_info_latestpar(A5745,日期设置!$B$2)</f>
        <v>100</v>
      </c>
      <c r="M5745" s="6">
        <f>[1]!b_info_outstandingbalance($A5745,日期设置!B$2)</f>
        <v>10</v>
      </c>
      <c r="N5745" s="7" t="str">
        <f>[1]!b_info_latestissurercreditrating2(A5745,日期设置!$B$2,"102","1")</f>
        <v>AAA</v>
      </c>
      <c r="O5745" s="8">
        <v>4.29</v>
      </c>
      <c r="P5745" s="9">
        <f>[1]!b_info_repurchasedate(A5745)</f>
        <v>0</v>
      </c>
      <c r="Q5745" s="8" t="s">
        <v>16668</v>
      </c>
      <c r="R5745" s="2" t="str">
        <f>IF((--IF(P5745=0,Q5745,P5745))&gt;(--日期设置!$B$2),IF(P5745=0,Q5745,P5745),Q5745)</f>
        <v>2023-09-02</v>
      </c>
      <c r="S5745" s="31" t="s">
        <v>20816</v>
      </c>
      <c r="T5745" s="8">
        <f>[1]!b_anal_ptmyear($A5745,日期设置!$B$2)</f>
        <v>2.4493150684931506</v>
      </c>
      <c r="U5745" s="8">
        <f>[1]!b_anal_termifexercise($A5745,日期设置!B$2)</f>
        <v>2.4493150684931506</v>
      </c>
      <c r="V5745" s="10">
        <f>[1]!b_dq_dirtyprice(A5745,日期设置!$B$2)</f>
        <v>102.8917</v>
      </c>
      <c r="W5745" s="11">
        <f>IF(U5745=0,ROUNDUP((Q5745-日期设置!$B$2)/365,0),ROUNDUP((R5745-日期设置!$B$2)/365,0))</f>
        <v>3</v>
      </c>
      <c r="X5745" s="18">
        <f>_xlfn.IFNA(VLOOKUP(A5745,过往入选债券!A:D,4,0),2)</f>
        <v>2</v>
      </c>
      <c r="Y5745">
        <f>_xlfn.IFNA(VLOOKUP(C5745,[2]Sheet1!$A:$A,1,0),3)</f>
        <v>3</v>
      </c>
    </row>
    <row r="5746" spans="1:25" hidden="1" x14ac:dyDescent="0.2">
      <c r="A5746" s="21" t="s">
        <v>5749</v>
      </c>
      <c r="B5746" s="21" t="s">
        <v>5750</v>
      </c>
      <c r="C5746" s="37" t="s">
        <v>114</v>
      </c>
      <c r="D5746" s="26" t="str">
        <f>[1]!b_calc_yield(A5746,日期设置!$B$2,F5746,1,R5746,1,O5746,L5746,S5746,)</f>
        <v>Fetching...</v>
      </c>
      <c r="E5746" s="26">
        <f t="shared" si="178"/>
        <v>5.5852475943769964</v>
      </c>
      <c r="F5746" s="18">
        <f>[1]!b_dq_cleanprice($A5746,日期设置!B$2)</f>
        <v>102.31740000000001</v>
      </c>
      <c r="G5746" s="18" t="str">
        <f t="shared" si="179"/>
        <v>1.42 + 0</v>
      </c>
      <c r="H5746" s="27">
        <f>[1]!b_dq_pctchange($A5746,日期设置!$B$2,1)/100</f>
        <v>0</v>
      </c>
      <c r="I5746" s="26">
        <f>[1]!b_pq_pctchange(A5746,日期设置!$B$4,日期设置!$B$2,1)</f>
        <v>0</v>
      </c>
      <c r="J5746" s="26">
        <f>[1]!b_pq_pctchange(A5746,日期设置!$C$4,日期设置!$B$2,1)</f>
        <v>0</v>
      </c>
      <c r="K5746" s="52">
        <f>[1]!b_dq_amount($A5746,日期设置!B$2,2,10000)</f>
        <v>0</v>
      </c>
      <c r="L5746" s="26">
        <f>[1]!b_info_latestpar(A5746,日期设置!$B$2)</f>
        <v>100</v>
      </c>
      <c r="M5746" s="6">
        <f>[1]!b_info_outstandingbalance($A5746,日期设置!B$2)</f>
        <v>12</v>
      </c>
      <c r="N5746" s="7" t="str">
        <f>[1]!b_info_latestissurercreditrating2(A5746,日期设置!$B$2,"102","1")</f>
        <v>AA+</v>
      </c>
      <c r="O5746" s="8">
        <v>5.78</v>
      </c>
      <c r="P5746" s="9">
        <f>[1]!b_info_repurchasedate(A5746)</f>
        <v>0</v>
      </c>
      <c r="Q5746" s="8" t="s">
        <v>16070</v>
      </c>
      <c r="R5746" s="2" t="str">
        <f>IF((--IF(P5746=0,Q5746,P5746))&gt;(--日期设置!$B$2),IF(P5746=0,Q5746,P5746),Q5746)</f>
        <v>2022-08-23</v>
      </c>
      <c r="S5746" s="2" t="s">
        <v>17896</v>
      </c>
      <c r="T5746" s="8">
        <f>[1]!b_anal_ptmyear($A5746,日期设置!$B$2)</f>
        <v>1.4219178082191781</v>
      </c>
      <c r="U5746" s="8">
        <f>[1]!b_anal_termifexercise($A5746,日期设置!B$2)</f>
        <v>0</v>
      </c>
      <c r="V5746" s="10">
        <f>[1]!b_dq_dirtyprice(A5746,日期设置!$B$2)</f>
        <v>105.6587</v>
      </c>
      <c r="W5746" s="11">
        <f>IF(U5746=0,ROUNDUP((Q5746-日期设置!$B$2)/365,0),ROUNDUP((R5746-日期设置!$B$2)/365,0))</f>
        <v>2</v>
      </c>
      <c r="X5746" s="18">
        <f>_xlfn.IFNA(VLOOKUP(A5746,过往入选债券!A:D,4,0),2)</f>
        <v>2</v>
      </c>
      <c r="Y5746" s="45">
        <f>_xlfn.IFNA(VLOOKUP(C5746,[2]Sheet1!$A:$A,1,0),3)</f>
        <v>3</v>
      </c>
    </row>
    <row r="5747" spans="1:25" hidden="1" x14ac:dyDescent="0.2">
      <c r="A5747" s="21" t="s">
        <v>7953</v>
      </c>
      <c r="B5747" s="21" t="s">
        <v>7954</v>
      </c>
      <c r="C5747" s="37" t="s">
        <v>2508</v>
      </c>
      <c r="D5747" s="26" t="str">
        <f>[1]!b_calc_yield(A5747,日期设置!$B$2,F5747,1,R5747,1,O5747,L5747,S5747,)</f>
        <v>Fetching...</v>
      </c>
      <c r="E5747" s="26">
        <f t="shared" si="178"/>
        <v>11.430364022664264</v>
      </c>
      <c r="F5747" s="18">
        <f>[1]!b_dq_cleanprice($A5747,日期设置!B$2)</f>
        <v>102.42829999999999</v>
      </c>
      <c r="G5747" s="18" t="str">
        <f t="shared" si="179"/>
        <v>2.86 + 0</v>
      </c>
      <c r="H5747" s="27">
        <f>[1]!b_dq_pctchange($A5747,日期设置!$B$2,1)/100</f>
        <v>0</v>
      </c>
      <c r="I5747" s="26">
        <f>[1]!b_pq_pctchange(A5747,日期设置!$B$4,日期设置!$B$2,1)</f>
        <v>0</v>
      </c>
      <c r="J5747" s="26">
        <f>[1]!b_pq_pctchange(A5747,日期设置!$C$4,日期设置!$B$2,1)</f>
        <v>0.22181648819587355</v>
      </c>
      <c r="K5747" s="52">
        <f>[1]!b_dq_amount($A5747,日期设置!B$2,2,10000)</f>
        <v>0</v>
      </c>
      <c r="L5747" s="26">
        <f>[1]!b_info_latestpar(A5747,日期设置!$B$2)</f>
        <v>100</v>
      </c>
      <c r="M5747" s="6">
        <f>[1]!b_info_outstandingbalance($A5747,日期设置!B$2)</f>
        <v>14</v>
      </c>
      <c r="N5747" s="7" t="str">
        <f>[1]!b_info_latestissurercreditrating2(A5747,日期设置!$B$2,"102","1")</f>
        <v>AA+</v>
      </c>
      <c r="O5747" s="8">
        <v>4.97</v>
      </c>
      <c r="P5747" s="9">
        <f>[1]!b_info_repurchasedate(A5747)</f>
        <v>0</v>
      </c>
      <c r="Q5747" s="8" t="s">
        <v>16218</v>
      </c>
      <c r="R5747" s="2" t="str">
        <f>IF((--IF(P5747=0,Q5747,P5747))&gt;(--日期设置!$B$2),IF(P5747=0,Q5747,P5747),Q5747)</f>
        <v>2024-01-30</v>
      </c>
      <c r="S5747" s="2" t="s">
        <v>17937</v>
      </c>
      <c r="T5747" s="8">
        <f>[1]!b_anal_ptmyear($A5747,日期设置!$B$2)</f>
        <v>2.86027397260274</v>
      </c>
      <c r="U5747" s="8">
        <f>[1]!b_anal_termifexercise($A5747,日期设置!B$2)</f>
        <v>0</v>
      </c>
      <c r="V5747" s="10">
        <f>[1]!b_dq_dirtyprice(A5747,日期设置!$B$2)</f>
        <v>103.12269999999999</v>
      </c>
      <c r="W5747" s="11">
        <f>IF(U5747=0,ROUNDUP((Q5747-日期设置!$B$2)/365,0),ROUNDUP((R5747-日期设置!$B$2)/365,0))</f>
        <v>3</v>
      </c>
      <c r="X5747" s="18">
        <f>_xlfn.IFNA(VLOOKUP(A5747,过往入选债券!A:D,4,0),2)</f>
        <v>2</v>
      </c>
      <c r="Y5747">
        <f>_xlfn.IFNA(VLOOKUP(C5747,[2]Sheet1!$A:$A,1,0),3)</f>
        <v>3</v>
      </c>
    </row>
    <row r="5748" spans="1:25" hidden="1" x14ac:dyDescent="0.2">
      <c r="A5748" s="28" t="s">
        <v>22440</v>
      </c>
      <c r="B5748" s="28" t="s">
        <v>22441</v>
      </c>
      <c r="C5748" s="39" t="s">
        <v>19241</v>
      </c>
      <c r="D5748" s="26">
        <f>[1]!b_calc_yield(A5748,日期设置!$B$2,F5748,1,R5748,1,O5748,L5748,S5748,)</f>
        <v>4.0493553207209256</v>
      </c>
      <c r="E5748" s="26">
        <f t="shared" si="178"/>
        <v>11.604598585218429</v>
      </c>
      <c r="F5748" s="18">
        <f>[1]!b_dq_cleanprice($A5748,日期设置!B$2)</f>
        <v>100.3741</v>
      </c>
      <c r="G5748" s="18" t="str">
        <f t="shared" si="179"/>
        <v>2.87 + 0</v>
      </c>
      <c r="H5748" s="27">
        <f>[1]!b_dq_pctchange($A5748,日期设置!$B$2,1)/100</f>
        <v>0</v>
      </c>
      <c r="I5748" s="26">
        <f>[1]!b_pq_pctchange(A5748,日期设置!$B$4,日期设置!$B$2,1)</f>
        <v>0</v>
      </c>
      <c r="J5748" s="26">
        <f>[1]!b_pq_pctchange(A5748,日期设置!$C$4,日期设置!$B$2,1)</f>
        <v>0.17205296916119797</v>
      </c>
      <c r="K5748" s="52">
        <f>[1]!b_dq_amount($A5748,日期设置!B$2,2,10000)</f>
        <v>0</v>
      </c>
      <c r="L5748" s="26">
        <f>[1]!b_info_latestpar(A5748,日期设置!$B$2)</f>
        <v>100</v>
      </c>
      <c r="M5748" s="6">
        <f>[1]!b_info_outstandingbalance($A5748,日期设置!B$2)</f>
        <v>4.5</v>
      </c>
      <c r="N5748" s="7" t="str">
        <f>[1]!b_info_latestissurercreditrating2(A5748,日期设置!$B$2,"102","1")</f>
        <v>AA+</v>
      </c>
      <c r="O5748" s="43">
        <v>4.2</v>
      </c>
      <c r="P5748" s="9">
        <f>[1]!b_info_repurchasedate(A5748)</f>
        <v>0</v>
      </c>
      <c r="Q5748" s="31" t="s">
        <v>23424</v>
      </c>
      <c r="R5748" s="2" t="str">
        <f>IF((--IF(P5748=0,Q5748,P5748))&gt;(--日期设置!$B$2),IF(P5748=0,Q5748,P5748),Q5748)</f>
        <v>2024-02-05</v>
      </c>
      <c r="S5748" s="2" t="s">
        <v>23162</v>
      </c>
      <c r="T5748" s="8">
        <f>[1]!b_anal_ptmyear($A5748,日期设置!$B$2)</f>
        <v>2.8767123287671232</v>
      </c>
      <c r="U5748" s="8">
        <f>[1]!b_anal_termifexercise($A5748,日期设置!B$2)</f>
        <v>0</v>
      </c>
      <c r="V5748" s="10">
        <f>[1]!b_dq_dirtyprice(A5748,日期设置!$B$2)</f>
        <v>100.89190000000001</v>
      </c>
      <c r="W5748" s="11">
        <f>IF(U5748=0,ROUNDUP((Q5748-日期设置!$B$2)/365,0),ROUNDUP((R5748-日期设置!$B$2)/365,0))</f>
        <v>3</v>
      </c>
      <c r="X5748" s="18">
        <f>_xlfn.IFNA(VLOOKUP(A5748,过往入选债券!A:D,4,0),2)</f>
        <v>2</v>
      </c>
      <c r="Y5748">
        <f>_xlfn.IFNA(VLOOKUP(C5748,[2]Sheet1!$A:$A,1,0),3)</f>
        <v>3</v>
      </c>
    </row>
    <row r="5749" spans="1:25" hidden="1" x14ac:dyDescent="0.2">
      <c r="A5749" s="21" t="s">
        <v>7867</v>
      </c>
      <c r="B5749" s="21" t="s">
        <v>7868</v>
      </c>
      <c r="C5749" s="37" t="s">
        <v>94</v>
      </c>
      <c r="D5749" s="26" t="str">
        <f>[1]!b_calc_yield(A5749,日期设置!$B$2,F5749,1,R5749,1,O5749,L5749,S5749,)</f>
        <v>Fetching...</v>
      </c>
      <c r="E5749" s="26">
        <f t="shared" si="178"/>
        <v>3.3498770251155108</v>
      </c>
      <c r="F5749" s="18">
        <f>[1]!b_dq_cleanprice($A5749,日期设置!B$2)</f>
        <v>101.07550000000001</v>
      </c>
      <c r="G5749" s="18" t="str">
        <f t="shared" si="179"/>
        <v>0.82 + 0</v>
      </c>
      <c r="H5749" s="27">
        <f>[1]!b_dq_pctchange($A5749,日期设置!$B$2,1)/100</f>
        <v>0</v>
      </c>
      <c r="I5749" s="26">
        <f>[1]!b_pq_pctchange(A5749,日期设置!$B$4,日期设置!$B$2,1)</f>
        <v>0</v>
      </c>
      <c r="J5749" s="26">
        <f>[1]!b_pq_pctchange(A5749,日期设置!$C$4,日期设置!$B$2,1)</f>
        <v>7.2374517833250329E-2</v>
      </c>
      <c r="K5749" s="52">
        <f>[1]!b_dq_amount($A5749,日期设置!B$2,2,10000)</f>
        <v>0</v>
      </c>
      <c r="L5749" s="26">
        <f>[1]!b_info_latestpar(A5749,日期设置!$B$2)</f>
        <v>100</v>
      </c>
      <c r="M5749" s="6">
        <f>[1]!b_info_outstandingbalance($A5749,日期设置!B$2)</f>
        <v>10</v>
      </c>
      <c r="N5749" s="7" t="str">
        <f>[1]!b_info_latestissurercreditrating2(A5749,日期设置!$B$2,"102","1")</f>
        <v>AA</v>
      </c>
      <c r="O5749" s="8">
        <v>5.43</v>
      </c>
      <c r="P5749" s="9">
        <f>[1]!b_info_repurchasedate(A5749)</f>
        <v>0</v>
      </c>
      <c r="Q5749" s="8" t="s">
        <v>16444</v>
      </c>
      <c r="R5749" s="2" t="str">
        <f>IF((--IF(P5749=0,Q5749,P5749))&gt;(--日期设置!$B$2),IF(P5749=0,Q5749,P5749),Q5749)</f>
        <v>2022-01-18</v>
      </c>
      <c r="S5749" s="2" t="s">
        <v>18020</v>
      </c>
      <c r="T5749" s="8">
        <f>[1]!b_anal_ptmyear($A5749,日期设置!$B$2)</f>
        <v>0.82739726027397265</v>
      </c>
      <c r="U5749" s="8">
        <f>[1]!b_anal_termifexercise($A5749,日期设置!B$2)</f>
        <v>0</v>
      </c>
      <c r="V5749" s="10">
        <f>[1]!b_dq_dirtyprice(A5749,日期设置!$B$2)</f>
        <v>102.0127</v>
      </c>
      <c r="W5749" s="11">
        <f>IF(U5749=0,ROUNDUP((Q5749-日期设置!$B$2)/365,0),ROUNDUP((R5749-日期设置!$B$2)/365,0))</f>
        <v>1</v>
      </c>
      <c r="X5749" s="18">
        <f>_xlfn.IFNA(VLOOKUP(A5749,过往入选债券!A:D,4,0),2)</f>
        <v>2</v>
      </c>
      <c r="Y5749">
        <f>_xlfn.IFNA(VLOOKUP(C5749,[2]Sheet1!$A:$A,1,0),3)</f>
        <v>3</v>
      </c>
    </row>
    <row r="5750" spans="1:25" hidden="1" x14ac:dyDescent="0.2">
      <c r="A5750" s="21" t="s">
        <v>9223</v>
      </c>
      <c r="B5750" s="21" t="s">
        <v>9224</v>
      </c>
      <c r="C5750" s="37" t="s">
        <v>4820</v>
      </c>
      <c r="D5750" s="26" t="str">
        <f>[1]!b_calc_yield(A5750,日期设置!$B$2,F5750,1,R5750,1,O5750,L5750,S5750,)</f>
        <v>Fetching...</v>
      </c>
      <c r="E5750" s="26">
        <f t="shared" si="178"/>
        <v>1.9964228742688661</v>
      </c>
      <c r="F5750" s="18">
        <f>[1]!b_dq_cleanprice($A5750,日期设置!B$2)</f>
        <v>100.6473</v>
      </c>
      <c r="G5750" s="18" t="str">
        <f t="shared" si="179"/>
        <v>1.49 + 0.49</v>
      </c>
      <c r="H5750" s="27">
        <f>[1]!b_dq_pctchange($A5750,日期设置!$B$2,1)/100</f>
        <v>0</v>
      </c>
      <c r="I5750" s="26">
        <f>[1]!b_pq_pctchange(A5750,日期设置!$B$4,日期设置!$B$2,1)</f>
        <v>-7.9479172979421524E-3</v>
      </c>
      <c r="J5750" s="26">
        <f>[1]!b_pq_pctchange(A5750,日期设置!$C$4,日期设置!$B$2,1)</f>
        <v>-7.9479172979421524E-3</v>
      </c>
      <c r="K5750" s="52">
        <f>[1]!b_dq_amount($A5750,日期设置!B$2,2,10000)</f>
        <v>0</v>
      </c>
      <c r="L5750" s="26">
        <f>[1]!b_info_latestpar(A5750,日期设置!$B$2)</f>
        <v>100</v>
      </c>
      <c r="M5750" s="6">
        <f>[1]!b_info_outstandingbalance($A5750,日期设置!B$2)</f>
        <v>5</v>
      </c>
      <c r="N5750" s="7" t="str">
        <f>[1]!b_info_latestissurercreditrating2(A5750,日期设置!$B$2,"102","1")</f>
        <v>AAA</v>
      </c>
      <c r="O5750" s="8">
        <v>5.5</v>
      </c>
      <c r="P5750" s="9" t="str">
        <f>[1]!b_info_repurchasedate(A5750)</f>
        <v>2021-09-18</v>
      </c>
      <c r="Q5750" s="8" t="s">
        <v>16928</v>
      </c>
      <c r="R5750" s="2" t="str">
        <f>IF((--IF(P5750=0,Q5750,P5750))&gt;(--日期设置!$B$2),IF(P5750=0,Q5750,P5750),Q5750)</f>
        <v>2021-09-18</v>
      </c>
      <c r="S5750" s="2" t="s">
        <v>18157</v>
      </c>
      <c r="T5750" s="8">
        <f>[1]!b_anal_ptmyear($A5750,日期设置!$B$2)</f>
        <v>1.4931506849315068</v>
      </c>
      <c r="U5750" s="8">
        <f>[1]!b_anal_termifexercise($A5750,日期设置!B$2)</f>
        <v>0.49315068493150682</v>
      </c>
      <c r="V5750" s="10">
        <f>[1]!b_dq_dirtyprice(A5750,日期设置!$B$2)</f>
        <v>103.435</v>
      </c>
      <c r="W5750" s="11">
        <f>IF(U5750=0,ROUNDUP((Q5750-日期设置!$B$2)/365,0),ROUNDUP((R5750-日期设置!$B$2)/365,0))</f>
        <v>1</v>
      </c>
      <c r="X5750" s="18">
        <f>_xlfn.IFNA(VLOOKUP(A5750,过往入选债券!A:D,4,0),2)</f>
        <v>2</v>
      </c>
      <c r="Y5750">
        <f>_xlfn.IFNA(VLOOKUP(C5750,[2]Sheet1!$A:$A,1,0),3)</f>
        <v>3</v>
      </c>
    </row>
    <row r="5751" spans="1:25" hidden="1" x14ac:dyDescent="0.2">
      <c r="A5751" s="21" t="s">
        <v>11361</v>
      </c>
      <c r="B5751" s="21" t="s">
        <v>11362</v>
      </c>
      <c r="C5751" s="37" t="s">
        <v>11363</v>
      </c>
      <c r="D5751" s="26" t="str">
        <f>[1]!b_calc_yield(A5751,日期设置!$B$2,F5751,1,R5751,1,O5751,L5751,S5751,)</f>
        <v>Fetching...</v>
      </c>
      <c r="E5751" s="26">
        <f t="shared" si="178"/>
        <v>9.2600786217356568</v>
      </c>
      <c r="F5751" s="18">
        <f>[1]!b_dq_cleanprice($A5751,日期设置!B$2)</f>
        <v>99.418300000000002</v>
      </c>
      <c r="G5751" s="18" t="str">
        <f t="shared" si="179"/>
        <v>2.33 + 0</v>
      </c>
      <c r="H5751" s="27">
        <f>[1]!b_dq_pctchange($A5751,日期设置!$B$2,1)/100</f>
        <v>0</v>
      </c>
      <c r="I5751" s="26">
        <f>[1]!b_pq_pctchange(A5751,日期设置!$B$4,日期设置!$B$2,1)</f>
        <v>0</v>
      </c>
      <c r="J5751" s="26">
        <f>[1]!b_pq_pctchange(A5751,日期设置!$C$4,日期设置!$B$2,1)</f>
        <v>0.68399854571821994</v>
      </c>
      <c r="K5751" s="52">
        <f>[1]!b_dq_amount($A5751,日期设置!B$2,2,10000)</f>
        <v>0</v>
      </c>
      <c r="L5751" s="26">
        <f>[1]!b_info_latestpar(A5751,日期设置!$B$2)</f>
        <v>100</v>
      </c>
      <c r="M5751" s="6">
        <f>[1]!b_info_outstandingbalance($A5751,日期设置!B$2)</f>
        <v>2</v>
      </c>
      <c r="N5751" s="7" t="str">
        <f>[1]!b_info_latestissurercreditrating2(A5751,日期设置!$B$2,"102","1")</f>
        <v>AA+</v>
      </c>
      <c r="O5751" s="8">
        <v>3.79</v>
      </c>
      <c r="P5751" s="9">
        <f>[1]!b_info_repurchasedate(A5751)</f>
        <v>0</v>
      </c>
      <c r="Q5751" s="8" t="s">
        <v>15999</v>
      </c>
      <c r="R5751" s="2" t="str">
        <f>IF((--IF(P5751=0,Q5751,P5751))&gt;(--日期设置!$B$2),IF(P5751=0,Q5751,P5751),Q5751)</f>
        <v>2023-07-23</v>
      </c>
      <c r="S5751" s="2" t="s">
        <v>18786</v>
      </c>
      <c r="T5751" s="8">
        <f>[1]!b_anal_ptmyear($A5751,日期设置!$B$2)</f>
        <v>2.3369863013698629</v>
      </c>
      <c r="U5751" s="8">
        <f>[1]!b_anal_termifexercise($A5751,日期设置!B$2)</f>
        <v>0</v>
      </c>
      <c r="V5751" s="10">
        <f>[1]!b_dq_dirtyprice(A5751,日期设置!$B$2)</f>
        <v>101.9311</v>
      </c>
      <c r="W5751" s="11">
        <f>IF(U5751=0,ROUNDUP((Q5751-日期设置!$B$2)/365,0),ROUNDUP((R5751-日期设置!$B$2)/365,0))</f>
        <v>3</v>
      </c>
      <c r="X5751" s="18">
        <f>_xlfn.IFNA(VLOOKUP(A5751,过往入选债券!A:D,4,0),2)</f>
        <v>2</v>
      </c>
      <c r="Y5751">
        <f>_xlfn.IFNA(VLOOKUP(C5751,[2]Sheet1!$A:$A,1,0),3)</f>
        <v>3</v>
      </c>
    </row>
    <row r="5752" spans="1:25" hidden="1" x14ac:dyDescent="0.2">
      <c r="A5752" s="21" t="s">
        <v>21380</v>
      </c>
      <c r="B5752" s="21" t="s">
        <v>21381</v>
      </c>
      <c r="C5752" s="37" t="s">
        <v>1637</v>
      </c>
      <c r="D5752" s="26" t="str">
        <f>[1]!b_calc_yield(A5752,日期设置!$B$2,F5752,1,R5752,1,O5752,L5752,S5752,)</f>
        <v>Fetching...</v>
      </c>
      <c r="E5752" s="26">
        <f t="shared" si="178"/>
        <v>10.49363827498051</v>
      </c>
      <c r="F5752" s="18">
        <f>[1]!b_dq_cleanprice($A5752,日期设置!B$2)</f>
        <v>99.815100000000001</v>
      </c>
      <c r="G5752" s="18" t="str">
        <f t="shared" si="179"/>
        <v>4.62 + 2.62</v>
      </c>
      <c r="H5752" s="27">
        <f>[1]!b_dq_pctchange($A5752,日期设置!$B$2,1)/100</f>
        <v>0</v>
      </c>
      <c r="I5752" s="26">
        <f>[1]!b_pq_pctchange(A5752,日期设置!$B$4,日期设置!$B$2,1)</f>
        <v>-0.41692855646344323</v>
      </c>
      <c r="J5752" s="26">
        <f>[1]!b_pq_pctchange(A5752,日期设置!$C$4,日期设置!$B$2,1)</f>
        <v>-0.41692855646344323</v>
      </c>
      <c r="K5752" s="52">
        <f>[1]!b_dq_amount($A5752,日期设置!B$2,2,10000)</f>
        <v>0</v>
      </c>
      <c r="L5752" s="26">
        <f>[1]!b_info_latestpar(A5752,日期设置!$B$2)</f>
        <v>100</v>
      </c>
      <c r="M5752" s="6">
        <f>[1]!b_info_outstandingbalance($A5752,日期设置!B$2)</f>
        <v>10</v>
      </c>
      <c r="N5752" s="7" t="str">
        <f>[1]!b_info_latestissurercreditrating2(A5752,日期设置!$B$2,"102","1")</f>
        <v>AA+</v>
      </c>
      <c r="O5752" s="48">
        <v>3.98</v>
      </c>
      <c r="P5752" s="9" t="str">
        <f>[1]!b_info_repurchasedate(A5752)</f>
        <v>2023-11-05</v>
      </c>
      <c r="Q5752" s="47" t="s">
        <v>17050</v>
      </c>
      <c r="R5752" s="2" t="str">
        <f>IF((--IF(P5752=0,Q5752,P5752))&gt;(--日期设置!$B$2),IF(P5752=0,Q5752,P5752),Q5752)</f>
        <v>2023-11-05</v>
      </c>
      <c r="S5752" s="47" t="s">
        <v>21681</v>
      </c>
      <c r="T5752" s="8">
        <f>[1]!b_anal_ptmyear($A5752,日期设置!$B$2)</f>
        <v>4.624657534246575</v>
      </c>
      <c r="U5752" s="8">
        <f>[1]!b_anal_termifexercise($A5752,日期设置!B$2)</f>
        <v>2.6246575342465754</v>
      </c>
      <c r="V5752" s="10">
        <f>[1]!b_dq_dirtyprice(A5752,日期设置!$B$2)</f>
        <v>101.309</v>
      </c>
      <c r="W5752" s="11">
        <f>IF(U5752=0,ROUNDUP((Q5752-日期设置!$B$2)/365,0),ROUNDUP((R5752-日期设置!$B$2)/365,0))</f>
        <v>3</v>
      </c>
      <c r="X5752" s="18">
        <f>_xlfn.IFNA(VLOOKUP(A5752,过往入选债券!A:D,4,0),2)</f>
        <v>2</v>
      </c>
      <c r="Y5752" s="45">
        <f>_xlfn.IFNA(VLOOKUP(C5752,[2]Sheet1!$A:$A,1,0),3)</f>
        <v>3</v>
      </c>
    </row>
    <row r="5753" spans="1:25" hidden="1" x14ac:dyDescent="0.2">
      <c r="A5753" s="21" t="s">
        <v>14226</v>
      </c>
      <c r="B5753" s="21" t="s">
        <v>14227</v>
      </c>
      <c r="C5753" s="37" t="s">
        <v>14036</v>
      </c>
      <c r="D5753" s="26" t="str">
        <f>[1]!b_calc_yield(A5753,日期设置!$B$2,F5753,1,R5753,1,O5753,L5753,S5753,)</f>
        <v>Fetching...</v>
      </c>
      <c r="E5753" s="26">
        <f t="shared" si="178"/>
        <v>19.736851376457089</v>
      </c>
      <c r="F5753" s="18">
        <f>[1]!b_dq_cleanprice($A5753,日期设置!B$2)</f>
        <v>83.276200000000003</v>
      </c>
      <c r="G5753" s="18" t="str">
        <f t="shared" si="179"/>
        <v>3.57 + 0</v>
      </c>
      <c r="H5753" s="27">
        <f>[1]!b_dq_pctchange($A5753,日期设置!$B$2,1)/100</f>
        <v>0</v>
      </c>
      <c r="I5753" s="26">
        <f>[1]!b_pq_pctchange(A5753,日期设置!$B$4,日期设置!$B$2,1)</f>
        <v>0</v>
      </c>
      <c r="J5753" s="26">
        <f>[1]!b_pq_pctchange(A5753,日期设置!$C$4,日期设置!$B$2,1)</f>
        <v>0</v>
      </c>
      <c r="K5753" s="52">
        <f>[1]!b_dq_amount($A5753,日期设置!B$2,2,10000)</f>
        <v>0</v>
      </c>
      <c r="L5753" s="26">
        <f>[1]!b_info_latestpar(A5753,日期设置!$B$2)</f>
        <v>80</v>
      </c>
      <c r="M5753" s="6">
        <f>[1]!b_info_outstandingbalance($A5753,日期设置!B$2)</f>
        <v>4.8</v>
      </c>
      <c r="N5753" s="7" t="str">
        <f>[1]!b_info_latestissurercreditrating2(A5753,日期设置!$B$2,"102","1")</f>
        <v>AA</v>
      </c>
      <c r="O5753" s="8">
        <v>5.49</v>
      </c>
      <c r="P5753" s="9">
        <f>[1]!b_info_repurchasedate(A5753)</f>
        <v>0</v>
      </c>
      <c r="Q5753" s="8" t="s">
        <v>16134</v>
      </c>
      <c r="R5753" s="2" t="str">
        <f>IF((--IF(P5753=0,Q5753,P5753))&gt;(--日期设置!$B$2),IF(P5753=0,Q5753,P5753),Q5753)</f>
        <v>2024-10-17</v>
      </c>
      <c r="S5753" s="2" t="s">
        <v>17921</v>
      </c>
      <c r="T5753" s="8">
        <f>[1]!b_anal_ptmyear($A5753,日期设置!$B$2)</f>
        <v>3.5726027397260274</v>
      </c>
      <c r="U5753" s="8">
        <f>[1]!b_anal_termifexercise($A5753,日期设置!B$2)</f>
        <v>0</v>
      </c>
      <c r="V5753" s="10">
        <f>[1]!b_dq_dirtyprice(A5753,日期设置!$B$2)</f>
        <v>85.153400000000005</v>
      </c>
      <c r="W5753" s="11">
        <f>IF(U5753=0,ROUNDUP((Q5753-日期设置!$B$2)/365,0),ROUNDUP((R5753-日期设置!$B$2)/365,0))</f>
        <v>4</v>
      </c>
      <c r="X5753" s="18">
        <f>_xlfn.IFNA(VLOOKUP(A5753,过往入选债券!A:D,4,0),2)</f>
        <v>2</v>
      </c>
      <c r="Y5753">
        <f>_xlfn.IFNA(VLOOKUP(C5753,[2]Sheet1!$A:$A,1,0),3)</f>
        <v>3</v>
      </c>
    </row>
    <row r="5754" spans="1:25" hidden="1" x14ac:dyDescent="0.2">
      <c r="A5754" s="21" t="s">
        <v>15125</v>
      </c>
      <c r="B5754" s="21" t="s">
        <v>15126</v>
      </c>
      <c r="C5754" s="37" t="s">
        <v>15127</v>
      </c>
      <c r="D5754" s="26" t="str">
        <f>[1]!b_calc_yield(A5754,日期设置!$B$2,F5754,1,R5754,1,O5754,L5754,S5754,)</f>
        <v>Fetching...</v>
      </c>
      <c r="E5754" s="26">
        <f t="shared" si="178"/>
        <v>19.698348841925561</v>
      </c>
      <c r="F5754" s="18">
        <f>[1]!b_dq_cleanprice($A5754,日期设置!B$2)</f>
        <v>105.8986</v>
      </c>
      <c r="G5754" s="18" t="str">
        <f t="shared" si="179"/>
        <v>4.97 + 0</v>
      </c>
      <c r="H5754" s="27">
        <f>[1]!b_dq_pctchange($A5754,日期设置!$B$2,1)/100</f>
        <v>0</v>
      </c>
      <c r="I5754" s="26">
        <f>[1]!b_pq_pctchange(A5754,日期设置!$B$4,日期设置!$B$2,1)</f>
        <v>0</v>
      </c>
      <c r="J5754" s="26">
        <f>[1]!b_pq_pctchange(A5754,日期设置!$C$4,日期设置!$B$2,1)</f>
        <v>0</v>
      </c>
      <c r="K5754" s="52">
        <f>[1]!b_dq_amount($A5754,日期设置!B$2,2,10000)</f>
        <v>0</v>
      </c>
      <c r="L5754" s="26">
        <f>[1]!b_info_latestpar(A5754,日期设置!$B$2)</f>
        <v>100</v>
      </c>
      <c r="M5754" s="6">
        <f>[1]!b_info_outstandingbalance($A5754,日期设置!B$2)</f>
        <v>7</v>
      </c>
      <c r="N5754" s="7" t="str">
        <f>[1]!b_info_latestissurercreditrating2(A5754,日期设置!$B$2,"102","1")</f>
        <v>AA</v>
      </c>
      <c r="O5754" s="8">
        <v>5.38</v>
      </c>
      <c r="P5754" s="9">
        <f>[1]!b_info_repurchasedate(A5754)</f>
        <v>0</v>
      </c>
      <c r="Q5754" s="8" t="s">
        <v>17422</v>
      </c>
      <c r="R5754" s="2" t="str">
        <f>IF((--IF(P5754=0,Q5754,P5754))&gt;(--日期设置!$B$2),IF(P5754=0,Q5754,P5754),Q5754)</f>
        <v>2026-03-14</v>
      </c>
      <c r="S5754" s="2" t="s">
        <v>17994</v>
      </c>
      <c r="T5754" s="8">
        <f>[1]!b_anal_ptmyear($A5754,日期设置!$B$2)</f>
        <v>4.978082191780822</v>
      </c>
      <c r="U5754" s="8">
        <f>[1]!b_anal_termifexercise($A5754,日期设置!B$2)</f>
        <v>0</v>
      </c>
      <c r="V5754" s="10">
        <f>[1]!b_dq_dirtyprice(A5754,日期设置!$B$2)</f>
        <v>106.01649999999999</v>
      </c>
      <c r="W5754" s="11">
        <f>IF(U5754=0,ROUNDUP((Q5754-日期设置!$B$2)/365,0),ROUNDUP((R5754-日期设置!$B$2)/365,0))</f>
        <v>5</v>
      </c>
      <c r="X5754" s="18">
        <f>_xlfn.IFNA(VLOOKUP(A5754,过往入选债券!A:D,4,0),2)</f>
        <v>2</v>
      </c>
      <c r="Y5754">
        <f>_xlfn.IFNA(VLOOKUP(C5754,[2]Sheet1!$A:$A,1,0),3)</f>
        <v>3</v>
      </c>
    </row>
    <row r="5755" spans="1:25" hidden="1" x14ac:dyDescent="0.2">
      <c r="A5755" s="21" t="s">
        <v>21771</v>
      </c>
      <c r="B5755" s="21" t="s">
        <v>21942</v>
      </c>
      <c r="C5755" s="37" t="s">
        <v>21943</v>
      </c>
      <c r="D5755" s="26" t="str">
        <f>[1]!b_calc_yield(A5755,日期设置!$B$2,F5755,1,R5755,1,O5755,L5755,S5755,)</f>
        <v>Fetching...</v>
      </c>
      <c r="E5755" s="26">
        <f t="shared" si="178"/>
        <v>6.9360979139791779</v>
      </c>
      <c r="F5755" s="18">
        <f>[1]!b_dq_cleanprice($A5755,日期设置!B$2)</f>
        <v>100.5296</v>
      </c>
      <c r="G5755" s="18" t="str">
        <f t="shared" si="179"/>
        <v>1.73 + 1.73</v>
      </c>
      <c r="H5755" s="27">
        <f>[1]!b_dq_pctchange($A5755,日期设置!$B$2,1)/100</f>
        <v>0</v>
      </c>
      <c r="I5755" s="26">
        <f>[1]!b_pq_pctchange(A5755,日期设置!$B$4,日期设置!$B$2,1)</f>
        <v>0</v>
      </c>
      <c r="J5755" s="26">
        <f>[1]!b_pq_pctchange(A5755,日期设置!$C$4,日期设置!$B$2,1)</f>
        <v>7.0630953269251381E-3</v>
      </c>
      <c r="K5755" s="52">
        <f>[1]!b_dq_amount($A5755,日期设置!B$2,2,10000)</f>
        <v>0</v>
      </c>
      <c r="L5755" s="26">
        <f>[1]!b_info_latestpar(A5755,日期设置!$B$2)</f>
        <v>100</v>
      </c>
      <c r="M5755" s="6">
        <f>[1]!b_info_outstandingbalance($A5755,日期设置!B$2)</f>
        <v>15</v>
      </c>
      <c r="N5755" s="7" t="str">
        <f>[1]!b_info_latestissurercreditrating2(A5755,日期设置!$B$2,"102","1")</f>
        <v>AAA</v>
      </c>
      <c r="O5755" s="48">
        <v>4.38</v>
      </c>
      <c r="P5755" s="9">
        <f>[1]!b_info_repurchasedate(A5755)</f>
        <v>0</v>
      </c>
      <c r="Q5755" s="47" t="s">
        <v>16400</v>
      </c>
      <c r="R5755" s="2" t="str">
        <f>IF((--IF(P5755=0,Q5755,P5755))&gt;(--日期设置!$B$2),IF(P5755=0,Q5755,P5755),Q5755)</f>
        <v>2022-12-14</v>
      </c>
      <c r="S5755" s="47" t="s">
        <v>16180</v>
      </c>
      <c r="T5755" s="8">
        <f>[1]!b_anal_ptmyear($A5755,日期设置!$B$2)</f>
        <v>1.7315068493150685</v>
      </c>
      <c r="U5755" s="8">
        <f>[1]!b_anal_termifexercise($A5755,日期设置!B$2)</f>
        <v>1.7315068493150685</v>
      </c>
      <c r="V5755" s="10">
        <f>[1]!b_dq_dirtyprice(A5755,日期设置!$B$2)</f>
        <v>101.7056</v>
      </c>
      <c r="W5755" s="11">
        <f>IF(U5755=0,ROUNDUP((Q5755-日期设置!$B$2)/365,0),ROUNDUP((R5755-日期设置!$B$2)/365,0))</f>
        <v>2</v>
      </c>
      <c r="X5755" s="18">
        <f>_xlfn.IFNA(VLOOKUP(A5755,过往入选债券!A:D,4,0),2)</f>
        <v>2</v>
      </c>
      <c r="Y5755" s="45">
        <f>_xlfn.IFNA(VLOOKUP(C5755,[2]Sheet1!$A:$A,1,0),3)</f>
        <v>3</v>
      </c>
    </row>
    <row r="5756" spans="1:25" hidden="1" x14ac:dyDescent="0.2">
      <c r="A5756" s="21" t="s">
        <v>5492</v>
      </c>
      <c r="B5756" s="21" t="s">
        <v>5493</v>
      </c>
      <c r="C5756" s="37" t="s">
        <v>83</v>
      </c>
      <c r="D5756" s="26" t="str">
        <f>[1]!b_calc_yield(A5756,日期设置!$B$2,F5756,1,R5756,1,O5756,L5756,S5756,)</f>
        <v>Fetching...</v>
      </c>
      <c r="E5756" s="26">
        <f t="shared" si="178"/>
        <v>2.3945516278793377</v>
      </c>
      <c r="F5756" s="18">
        <f>[1]!b_dq_cleanprice($A5756,日期设置!B$2)</f>
        <v>99.616699999999994</v>
      </c>
      <c r="G5756" s="18" t="str">
        <f t="shared" si="179"/>
        <v>0.59 + 0</v>
      </c>
      <c r="H5756" s="27">
        <f>[1]!b_dq_pctchange($A5756,日期设置!$B$2,1)/100</f>
        <v>0</v>
      </c>
      <c r="I5756" s="26">
        <f>[1]!b_pq_pctchange(A5756,日期设置!$B$4,日期设置!$B$2,1)</f>
        <v>0</v>
      </c>
      <c r="J5756" s="26">
        <f>[1]!b_pq_pctchange(A5756,日期设置!$C$4,日期设置!$B$2,1)</f>
        <v>-8.3751085755094573E-2</v>
      </c>
      <c r="K5756" s="52">
        <f>[1]!b_dq_amount($A5756,日期设置!B$2,2,10000)</f>
        <v>0</v>
      </c>
      <c r="L5756" s="26">
        <f>[1]!b_info_latestpar(A5756,日期设置!$B$2)</f>
        <v>100</v>
      </c>
      <c r="M5756" s="6">
        <f>[1]!b_info_outstandingbalance($A5756,日期设置!B$2)</f>
        <v>15</v>
      </c>
      <c r="N5756" s="7" t="str">
        <f>[1]!b_info_latestissurercreditrating2(A5756,日期设置!$B$2,"102","1")</f>
        <v>AAA</v>
      </c>
      <c r="O5756" s="8">
        <v>3.44</v>
      </c>
      <c r="P5756" s="9">
        <f>[1]!b_info_repurchasedate(A5756)</f>
        <v>0</v>
      </c>
      <c r="Q5756" s="8" t="s">
        <v>16517</v>
      </c>
      <c r="R5756" s="2" t="str">
        <f>IF((--IF(P5756=0,Q5756,P5756))&gt;(--日期设置!$B$2),IF(P5756=0,Q5756,P5756),Q5756)</f>
        <v>2021-10-24</v>
      </c>
      <c r="S5756" s="2" t="s">
        <v>17932</v>
      </c>
      <c r="T5756" s="8">
        <f>[1]!b_anal_ptmyear($A5756,日期设置!$B$2)</f>
        <v>0.59178082191780823</v>
      </c>
      <c r="U5756" s="8">
        <f>[1]!b_anal_termifexercise($A5756,日期设置!B$2)</f>
        <v>0</v>
      </c>
      <c r="V5756" s="10">
        <f>[1]!b_dq_dirtyprice(A5756,日期设置!$B$2)</f>
        <v>101.021</v>
      </c>
      <c r="W5756" s="11">
        <f>IF(U5756=0,ROUNDUP((Q5756-日期设置!$B$2)/365,0),ROUNDUP((R5756-日期设置!$B$2)/365,0))</f>
        <v>1</v>
      </c>
      <c r="X5756" s="18">
        <f>_xlfn.IFNA(VLOOKUP(A5756,过往入选债券!A:D,4,0),2)</f>
        <v>2</v>
      </c>
      <c r="Y5756">
        <f>_xlfn.IFNA(VLOOKUP(C5756,[2]Sheet1!$A:$A,1,0),3)</f>
        <v>3</v>
      </c>
    </row>
    <row r="5757" spans="1:25" hidden="1" x14ac:dyDescent="0.2">
      <c r="A5757" s="21" t="s">
        <v>8744</v>
      </c>
      <c r="B5757" s="21" t="s">
        <v>8745</v>
      </c>
      <c r="C5757" s="37" t="s">
        <v>8746</v>
      </c>
      <c r="D5757" s="26" t="str">
        <f>[1]!b_calc_yield(A5757,日期设置!$B$2,F5757,1,R5757,1,O5757,L5757,S5757,)</f>
        <v>Fetching...</v>
      </c>
      <c r="E5757" s="26">
        <f t="shared" si="178"/>
        <v>12.67286115338444</v>
      </c>
      <c r="F5757" s="18">
        <f>[1]!b_dq_cleanprice($A5757,日期设置!B$2)</f>
        <v>102.2423</v>
      </c>
      <c r="G5757" s="18" t="str">
        <f t="shared" si="179"/>
        <v>3.26 + 0</v>
      </c>
      <c r="H5757" s="27">
        <f>[1]!b_dq_pctchange($A5757,日期设置!$B$2,1)/100</f>
        <v>0</v>
      </c>
      <c r="I5757" s="26">
        <f>[1]!b_pq_pctchange(A5757,日期设置!$B$4,日期设置!$B$2,1)</f>
        <v>0</v>
      </c>
      <c r="J5757" s="26">
        <f>[1]!b_pq_pctchange(A5757,日期设置!$C$4,日期设置!$B$2,1)</f>
        <v>0</v>
      </c>
      <c r="K5757" s="52">
        <f>[1]!b_dq_amount($A5757,日期设置!B$2,2,10000)</f>
        <v>0</v>
      </c>
      <c r="L5757" s="26">
        <f>[1]!b_info_latestpar(A5757,日期设置!$B$2)</f>
        <v>100</v>
      </c>
      <c r="M5757" s="6">
        <f>[1]!b_info_outstandingbalance($A5757,日期设置!B$2)</f>
        <v>9.6</v>
      </c>
      <c r="N5757" s="7" t="str">
        <f>[1]!b_info_latestissurercreditrating2(A5757,日期设置!$B$2,"102","1")</f>
        <v>AA+</v>
      </c>
      <c r="O5757" s="8">
        <v>4.8</v>
      </c>
      <c r="P5757" s="9">
        <f>[1]!b_info_repurchasedate(A5757)</f>
        <v>0</v>
      </c>
      <c r="Q5757" s="8" t="s">
        <v>17223</v>
      </c>
      <c r="R5757" s="2" t="str">
        <f>IF((--IF(P5757=0,Q5757,P5757))&gt;(--日期设置!$B$2),IF(P5757=0,Q5757,P5757),Q5757)</f>
        <v>2024-06-25</v>
      </c>
      <c r="S5757" s="2" t="s">
        <v>18798</v>
      </c>
      <c r="T5757" s="8">
        <f>[1]!b_anal_ptmyear($A5757,日期设置!$B$2)</f>
        <v>3.2602739726027399</v>
      </c>
      <c r="U5757" s="8">
        <f>[1]!b_anal_termifexercise($A5757,日期设置!B$2)</f>
        <v>0</v>
      </c>
      <c r="V5757" s="10">
        <f>[1]!b_dq_dirtyprice(A5757,日期设置!$B$2)</f>
        <v>105.79300000000001</v>
      </c>
      <c r="W5757" s="11">
        <f>IF(U5757=0,ROUNDUP((Q5757-日期设置!$B$2)/365,0),ROUNDUP((R5757-日期设置!$B$2)/365,0))</f>
        <v>4</v>
      </c>
      <c r="X5757" s="18">
        <f>_xlfn.IFNA(VLOOKUP(A5757,过往入选债券!A:D,4,0),2)</f>
        <v>2</v>
      </c>
      <c r="Y5757">
        <f>_xlfn.IFNA(VLOOKUP(C5757,[2]Sheet1!$A:$A,1,0),3)</f>
        <v>3</v>
      </c>
    </row>
    <row r="5758" spans="1:25" x14ac:dyDescent="0.2">
      <c r="A5758" s="21" t="s">
        <v>5944</v>
      </c>
      <c r="B5758" s="21" t="s">
        <v>5945</v>
      </c>
      <c r="C5758" s="37" t="s">
        <v>94</v>
      </c>
      <c r="D5758" s="26" t="str">
        <f>[1]!b_calc_yield(A5758,日期设置!$B$2,F5758,1,R5758,1,O5758,L5758,S5758,)</f>
        <v>Fetching...</v>
      </c>
      <c r="E5758" s="26">
        <f t="shared" si="178"/>
        <v>4.1978572693301297</v>
      </c>
      <c r="F5758" s="18">
        <f>[1]!b_dq_cleanprice($A5758,日期设置!B$2)</f>
        <v>102.2492</v>
      </c>
      <c r="G5758" s="18" t="str">
        <f t="shared" si="179"/>
        <v>1.09 + 0</v>
      </c>
      <c r="H5758" s="27">
        <f>[1]!b_dq_pctchange($A5758,日期设置!$B$2,1)/100</f>
        <v>8.1180819026490622E-5</v>
      </c>
      <c r="I5758" s="26">
        <f>[1]!b_pq_pctchange(A5758,日期设置!$B$4,日期设置!$B$2,1)</f>
        <v>8.1180819026490623E-3</v>
      </c>
      <c r="J5758" s="26">
        <f>[1]!b_pq_pctchange(A5758,日期设置!$C$4,日期设置!$B$2,1)</f>
        <v>2.2689379050156711</v>
      </c>
      <c r="K5758" s="52">
        <f>[1]!b_dq_amount($A5758,日期设置!B$2,2,10000)</f>
        <v>4314.7666300000001</v>
      </c>
      <c r="L5758" s="26">
        <f>[1]!b_info_latestpar(A5758,日期设置!$B$2)</f>
        <v>100</v>
      </c>
      <c r="M5758" s="6">
        <f>[1]!b_info_outstandingbalance($A5758,日期设置!B$2)</f>
        <v>7</v>
      </c>
      <c r="N5758" s="7" t="str">
        <f>[1]!b_info_latestissurercreditrating2(A5758,日期设置!$B$2,"102","1")</f>
        <v>AA</v>
      </c>
      <c r="O5758" s="8">
        <v>6.2</v>
      </c>
      <c r="P5758" s="9">
        <f>[1]!b_info_repurchasedate(A5758)</f>
        <v>0</v>
      </c>
      <c r="Q5758" s="8" t="s">
        <v>16326</v>
      </c>
      <c r="R5758" s="2" t="str">
        <f>IF((--IF(P5758=0,Q5758,P5758))&gt;(--日期设置!$B$2),IF(P5758=0,Q5758,P5758),Q5758)</f>
        <v>2022-04-25</v>
      </c>
      <c r="S5758" s="2" t="s">
        <v>18227</v>
      </c>
      <c r="T5758" s="8">
        <f>[1]!b_anal_ptmyear($A5758,日期设置!$B$2)</f>
        <v>1.0931506849315069</v>
      </c>
      <c r="U5758" s="8">
        <f>[1]!b_anal_termifexercise($A5758,日期设置!B$2)</f>
        <v>0</v>
      </c>
      <c r="V5758" s="10">
        <f>[1]!b_dq_dirtyprice(A5758,日期设置!$B$2)</f>
        <v>107.8717</v>
      </c>
      <c r="W5758" s="11">
        <f>IF(U5758=0,ROUNDUP((Q5758-日期设置!$B$2)/365,0),ROUNDUP((R5758-日期设置!$B$2)/365,0))</f>
        <v>2</v>
      </c>
      <c r="X5758" s="18">
        <f>_xlfn.IFNA(VLOOKUP(A5758,过往入选债券!A:D,4,0),2)</f>
        <v>2</v>
      </c>
      <c r="Y5758">
        <f>_xlfn.IFNA(VLOOKUP(C5758,[2]Sheet1!$A:$A,1,0),3)</f>
        <v>3</v>
      </c>
    </row>
    <row r="5759" spans="1:25" hidden="1" x14ac:dyDescent="0.2">
      <c r="A5759" s="21" t="s">
        <v>15413</v>
      </c>
      <c r="B5759" s="21" t="s">
        <v>15414</v>
      </c>
      <c r="C5759" s="37" t="s">
        <v>5428</v>
      </c>
      <c r="D5759" s="26" t="str">
        <f>[1]!b_calc_yield(A5759,日期设置!$B$2,F5759,1,R5759,1,O5759,L5759,S5759,)</f>
        <v>Fetching...</v>
      </c>
      <c r="E5759" s="26">
        <f t="shared" si="178"/>
        <v>13.532715193337118</v>
      </c>
      <c r="F5759" s="18">
        <f>[1]!b_dq_cleanprice($A5759,日期设置!B$2)</f>
        <v>99.651799999999994</v>
      </c>
      <c r="G5759" s="18" t="str">
        <f t="shared" si="179"/>
        <v>3.41 + 0</v>
      </c>
      <c r="H5759" s="27">
        <f>[1]!b_dq_pctchange($A5759,日期设置!$B$2,1)/100</f>
        <v>0</v>
      </c>
      <c r="I5759" s="26">
        <f>[1]!b_pq_pctchange(A5759,日期设置!$B$4,日期设置!$B$2,1)</f>
        <v>0</v>
      </c>
      <c r="J5759" s="26">
        <f>[1]!b_pq_pctchange(A5759,日期设置!$C$4,日期设置!$B$2,1)</f>
        <v>0</v>
      </c>
      <c r="K5759" s="52">
        <f>[1]!b_dq_amount($A5759,日期设置!B$2,2,10000)</f>
        <v>0</v>
      </c>
      <c r="L5759" s="26">
        <f>[1]!b_info_latestpar(A5759,日期设置!$B$2)</f>
        <v>100</v>
      </c>
      <c r="M5759" s="6">
        <f>[1]!b_info_outstandingbalance($A5759,日期设置!B$2)</f>
        <v>15</v>
      </c>
      <c r="N5759" s="7" t="str">
        <f>[1]!b_info_latestissurercreditrating2(A5759,日期设置!$B$2,"102","1")</f>
        <v>AAA</v>
      </c>
      <c r="O5759" s="8">
        <v>3.94</v>
      </c>
      <c r="P5759" s="9">
        <f>[1]!b_info_repurchasedate(A5759)</f>
        <v>0</v>
      </c>
      <c r="Q5759" s="8" t="s">
        <v>16432</v>
      </c>
      <c r="R5759" s="2" t="str">
        <f>IF((--IF(P5759=0,Q5759,P5759))&gt;(--日期设置!$B$2),IF(P5759=0,Q5759,P5759),Q5759)</f>
        <v>2024-08-20</v>
      </c>
      <c r="S5759" s="2" t="s">
        <v>18201</v>
      </c>
      <c r="T5759" s="8">
        <f>[1]!b_anal_ptmyear($A5759,日期设置!$B$2)</f>
        <v>3.4136986301369863</v>
      </c>
      <c r="U5759" s="8">
        <f>[1]!b_anal_termifexercise($A5759,日期设置!B$2)</f>
        <v>0</v>
      </c>
      <c r="V5759" s="10">
        <f>[1]!b_dq_dirtyprice(A5759,日期设置!$B$2)</f>
        <v>101.9618</v>
      </c>
      <c r="W5759" s="11">
        <f>IF(U5759=0,ROUNDUP((Q5759-日期设置!$B$2)/365,0),ROUNDUP((R5759-日期设置!$B$2)/365,0))</f>
        <v>4</v>
      </c>
      <c r="X5759" s="18">
        <f>_xlfn.IFNA(VLOOKUP(A5759,过往入选债券!A:D,4,0),2)</f>
        <v>2</v>
      </c>
      <c r="Y5759">
        <f>_xlfn.IFNA(VLOOKUP(C5759,[2]Sheet1!$A:$A,1,0),3)</f>
        <v>3</v>
      </c>
    </row>
    <row r="5760" spans="1:25" hidden="1" x14ac:dyDescent="0.2">
      <c r="A5760" s="28" t="s">
        <v>22250</v>
      </c>
      <c r="B5760" s="28" t="s">
        <v>22251</v>
      </c>
      <c r="C5760" s="39" t="s">
        <v>22970</v>
      </c>
      <c r="D5760" s="26">
        <f>[1]!b_calc_yield(A5760,日期设置!$B$2,F5760,1,R5760,1,O5760,L5760,S5760,)</f>
        <v>4.0446436579508926</v>
      </c>
      <c r="E5760" s="26">
        <f t="shared" si="178"/>
        <v>11.629805108195823</v>
      </c>
      <c r="F5760" s="18">
        <f>[1]!b_dq_cleanprice($A5760,日期设置!B$2)</f>
        <v>100</v>
      </c>
      <c r="G5760" s="18" t="str">
        <f t="shared" si="179"/>
        <v>4.88 + 2.88</v>
      </c>
      <c r="H5760" s="27">
        <f>[1]!b_dq_pctchange($A5760,日期设置!$B$2,1)/100</f>
        <v>0</v>
      </c>
      <c r="I5760" s="26">
        <f>[1]!b_pq_pctchange(A5760,日期设置!$B$4,日期设置!$B$2,1)</f>
        <v>0</v>
      </c>
      <c r="J5760" s="26">
        <f>[1]!b_pq_pctchange(A5760,日期设置!$C$4,日期设置!$B$2,1)</f>
        <v>0</v>
      </c>
      <c r="K5760" s="52">
        <f>[1]!b_dq_amount($A5760,日期设置!B$2,2,10000)</f>
        <v>0</v>
      </c>
      <c r="L5760" s="26">
        <f>[1]!b_info_latestpar(A5760,日期设置!$B$2)</f>
        <v>100</v>
      </c>
      <c r="M5760" s="6">
        <f>[1]!b_info_outstandingbalance($A5760,日期设置!B$2)</f>
        <v>6</v>
      </c>
      <c r="N5760" s="7" t="str">
        <f>[1]!b_info_latestissurercreditrating2(A5760,日期设置!$B$2,"102","1")</f>
        <v>AAA</v>
      </c>
      <c r="O5760" s="43">
        <v>4.05</v>
      </c>
      <c r="P5760" s="9" t="str">
        <f>[1]!b_info_repurchasedate(A5760)</f>
        <v>2024-02-08</v>
      </c>
      <c r="Q5760" s="31" t="s">
        <v>23428</v>
      </c>
      <c r="R5760" s="2" t="str">
        <f>IF((--IF(P5760=0,Q5760,P5760))&gt;(--日期设置!$B$2),IF(P5760=0,Q5760,P5760),Q5760)</f>
        <v>2024-02-08</v>
      </c>
      <c r="S5760" s="2" t="s">
        <v>23067</v>
      </c>
      <c r="T5760" s="8">
        <f>[1]!b_anal_ptmyear($A5760,日期设置!$B$2)</f>
        <v>4.8849315068493153</v>
      </c>
      <c r="U5760" s="8">
        <f>[1]!b_anal_termifexercise($A5760,日期设置!B$2)</f>
        <v>2.8849315068493149</v>
      </c>
      <c r="V5760" s="10">
        <f>[1]!b_dq_dirtyprice(A5760,日期设置!$B$2)</f>
        <v>100.46599999999999</v>
      </c>
      <c r="W5760" s="11">
        <f>IF(U5760=0,ROUNDUP((Q5760-日期设置!$B$2)/365,0),ROUNDUP((R5760-日期设置!$B$2)/365,0))</f>
        <v>3</v>
      </c>
      <c r="X5760" s="18">
        <f>_xlfn.IFNA(VLOOKUP(A5760,过往入选债券!A:D,4,0),2)</f>
        <v>2</v>
      </c>
      <c r="Y5760">
        <f>_xlfn.IFNA(VLOOKUP(C5760,[2]Sheet1!$A:$A,1,0),3)</f>
        <v>3</v>
      </c>
    </row>
    <row r="5761" spans="1:25" hidden="1" x14ac:dyDescent="0.2">
      <c r="A5761" s="28" t="s">
        <v>19629</v>
      </c>
      <c r="B5761" s="28" t="s">
        <v>19630</v>
      </c>
      <c r="C5761" s="38" t="s">
        <v>7018</v>
      </c>
      <c r="D5761" s="26" t="str">
        <f>[1]!b_calc_yield(A5761,日期设置!$B$2,F5761,1,R5761,1,O5761,L5761,S5761,)</f>
        <v>Fetching...</v>
      </c>
      <c r="E5761" s="26">
        <f t="shared" si="178"/>
        <v>9.6036612582301792</v>
      </c>
      <c r="F5761" s="18">
        <f>[1]!b_dq_cleanprice($A5761,日期设置!B$2)</f>
        <v>98.756200000000007</v>
      </c>
      <c r="G5761" s="18" t="str">
        <f t="shared" si="179"/>
        <v>2.41 + 0</v>
      </c>
      <c r="H5761" s="27">
        <f>[1]!b_dq_pctchange($A5761,日期设置!$B$2,1)/100</f>
        <v>0</v>
      </c>
      <c r="I5761" s="26">
        <f>[1]!b_pq_pctchange(A5761,日期设置!$B$4,日期设置!$B$2,1)</f>
        <v>0</v>
      </c>
      <c r="J5761" s="26">
        <f>[1]!b_pq_pctchange(A5761,日期设置!$C$4,日期设置!$B$2,1)</f>
        <v>0</v>
      </c>
      <c r="K5761" s="52">
        <f>[1]!b_dq_amount($A5761,日期设置!B$2,2,10000)</f>
        <v>0</v>
      </c>
      <c r="L5761" s="26">
        <f>[1]!b_info_latestpar(A5761,日期设置!$B$2)</f>
        <v>100</v>
      </c>
      <c r="M5761" s="6">
        <f>[1]!b_info_outstandingbalance($A5761,日期设置!B$2)</f>
        <v>10</v>
      </c>
      <c r="N5761" s="7" t="str">
        <f>[1]!b_info_latestissurercreditrating2(A5761,日期设置!$B$2,"102","1")</f>
        <v>AAA</v>
      </c>
      <c r="O5761" s="8">
        <v>3.5</v>
      </c>
      <c r="P5761" s="9">
        <f>[1]!b_info_repurchasedate(A5761)</f>
        <v>0</v>
      </c>
      <c r="Q5761" s="8" t="s">
        <v>20007</v>
      </c>
      <c r="R5761" s="2" t="str">
        <f>IF((--IF(P5761=0,Q5761,P5761))&gt;(--日期设置!$B$2),IF(P5761=0,Q5761,P5761),Q5761)</f>
        <v>2023-08-19</v>
      </c>
      <c r="S5761" s="31" t="s">
        <v>19326</v>
      </c>
      <c r="T5761" s="8">
        <f>[1]!b_anal_ptmyear($A5761,日期设置!$B$2)</f>
        <v>2.4109589041095889</v>
      </c>
      <c r="U5761" s="8">
        <f>[1]!b_anal_termifexercise($A5761,日期设置!B$2)</f>
        <v>0</v>
      </c>
      <c r="V5761" s="10">
        <f>[1]!b_dq_dirtyprice(A5761,日期设置!$B$2)</f>
        <v>100.81780000000001</v>
      </c>
      <c r="W5761" s="11">
        <f>IF(U5761=0,ROUNDUP((Q5761-日期设置!$B$2)/365,0),ROUNDUP((R5761-日期设置!$B$2)/365,0))</f>
        <v>3</v>
      </c>
      <c r="X5761" s="18">
        <f>_xlfn.IFNA(VLOOKUP(A5761,过往入选债券!A:D,4,0),2)</f>
        <v>2</v>
      </c>
      <c r="Y5761">
        <f>_xlfn.IFNA(VLOOKUP(C5761,[2]Sheet1!$A:$A,1,0),3)</f>
        <v>3</v>
      </c>
    </row>
    <row r="5762" spans="1:25" hidden="1" x14ac:dyDescent="0.2">
      <c r="A5762" s="21" t="s">
        <v>12901</v>
      </c>
      <c r="B5762" s="21" t="s">
        <v>12902</v>
      </c>
      <c r="C5762" s="37" t="s">
        <v>157</v>
      </c>
      <c r="D5762" s="26" t="str">
        <f>[1]!b_calc_yield(A5762,日期设置!$B$2,F5762,1,R5762,1,O5762,L5762,S5762,)</f>
        <v>Fetching...</v>
      </c>
      <c r="E5762" s="26">
        <f t="shared" ref="E5762:E5825" si="180">((O5762*W5762+L5762)/V5762-1)*100</f>
        <v>20.481927710843383</v>
      </c>
      <c r="F5762" s="18">
        <f>[1]!b_dq_cleanprice($A5762,日期设置!B$2)</f>
        <v>40.003100000000003</v>
      </c>
      <c r="G5762" s="18" t="str">
        <f t="shared" ref="G5762:G5825" si="181">LEFT(T5762,4)&amp;" + "&amp;LEFT(U5762,4)</f>
        <v>1.97 + 0</v>
      </c>
      <c r="H5762" s="27">
        <f>[1]!b_dq_pctchange($A5762,日期设置!$B$2,1)/100</f>
        <v>0</v>
      </c>
      <c r="I5762" s="26">
        <f>[1]!b_pq_pctchange(A5762,日期设置!$B$4,日期设置!$B$2,1)</f>
        <v>-33.33327778203671</v>
      </c>
      <c r="J5762" s="26">
        <f>[1]!b_pq_pctchange(A5762,日期设置!$C$4,日期设置!$B$2,1)</f>
        <v>-33.33327778203671</v>
      </c>
      <c r="K5762" s="52">
        <f>[1]!b_dq_amount($A5762,日期设置!B$2,2,10000)</f>
        <v>0</v>
      </c>
      <c r="L5762" s="26">
        <f>[1]!b_info_latestpar(A5762,日期设置!$B$2)</f>
        <v>40</v>
      </c>
      <c r="M5762" s="6">
        <f>[1]!b_info_outstandingbalance($A5762,日期设置!B$2)</f>
        <v>4.76</v>
      </c>
      <c r="N5762" s="7" t="str">
        <f>[1]!b_info_latestissurercreditrating2(A5762,日期设置!$B$2,"102","1")</f>
        <v>AA</v>
      </c>
      <c r="O5762" s="8">
        <v>4.12</v>
      </c>
      <c r="P5762" s="9">
        <f>[1]!b_info_repurchasedate(A5762)</f>
        <v>0</v>
      </c>
      <c r="Q5762" s="8" t="s">
        <v>16868</v>
      </c>
      <c r="R5762" s="2" t="str">
        <f>IF((--IF(P5762=0,Q5762,P5762))&gt;(--日期设置!$B$2),IF(P5762=0,Q5762,P5762),Q5762)</f>
        <v>2023-03-14</v>
      </c>
      <c r="S5762" s="2" t="s">
        <v>18536</v>
      </c>
      <c r="T5762" s="8">
        <f>[1]!b_anal_ptmyear($A5762,日期设置!$B$2)</f>
        <v>1.978082191780822</v>
      </c>
      <c r="U5762" s="8">
        <f>[1]!b_anal_termifexercise($A5762,日期设置!B$2)</f>
        <v>0</v>
      </c>
      <c r="V5762" s="10">
        <f>[1]!b_dq_dirtyprice(A5762,日期设置!$B$2)</f>
        <v>40.039200000000001</v>
      </c>
      <c r="W5762" s="11">
        <f>IF(U5762=0,ROUNDUP((Q5762-日期设置!$B$2)/365,0),ROUNDUP((R5762-日期设置!$B$2)/365,0))</f>
        <v>2</v>
      </c>
      <c r="X5762" s="18">
        <f>_xlfn.IFNA(VLOOKUP(A5762,过往入选债券!A:D,4,0),2)</f>
        <v>2</v>
      </c>
      <c r="Y5762">
        <f>_xlfn.IFNA(VLOOKUP(C5762,[2]Sheet1!$A:$A,1,0),3)</f>
        <v>3</v>
      </c>
    </row>
    <row r="5763" spans="1:25" hidden="1" x14ac:dyDescent="0.2">
      <c r="A5763" s="21" t="s">
        <v>11717</v>
      </c>
      <c r="B5763" s="21" t="s">
        <v>11718</v>
      </c>
      <c r="C5763" s="37" t="s">
        <v>68</v>
      </c>
      <c r="D5763" s="26" t="str">
        <f>[1]!b_calc_yield(A5763,日期设置!$B$2,F5763,1,R5763,1,O5763,L5763,S5763,)</f>
        <v>Fetching...</v>
      </c>
      <c r="E5763" s="26">
        <f t="shared" si="180"/>
        <v>34.750939849624054</v>
      </c>
      <c r="F5763" s="18">
        <f>[1]!b_dq_cleanprice($A5763,日期设置!B$2)</f>
        <v>63.632199999999997</v>
      </c>
      <c r="G5763" s="18" t="str">
        <f t="shared" si="181"/>
        <v>3.06 + 0</v>
      </c>
      <c r="H5763" s="27">
        <f>[1]!b_dq_pctchange($A5763,日期设置!$B$2,1)/100</f>
        <v>0</v>
      </c>
      <c r="I5763" s="26">
        <f>[1]!b_pq_pctchange(A5763,日期设置!$B$4,日期设置!$B$2,1)</f>
        <v>0</v>
      </c>
      <c r="J5763" s="26">
        <f>[1]!b_pq_pctchange(A5763,日期设置!$C$4,日期设置!$B$2,1)</f>
        <v>-0.63741013485238673</v>
      </c>
      <c r="K5763" s="52">
        <f>[1]!b_dq_amount($A5763,日期设置!B$2,2,10000)</f>
        <v>0</v>
      </c>
      <c r="L5763" s="26">
        <f>[1]!b_info_latestpar(A5763,日期设置!$B$2)</f>
        <v>60</v>
      </c>
      <c r="M5763" s="6">
        <f>[1]!b_info_outstandingbalance($A5763,日期设置!B$2)</f>
        <v>6</v>
      </c>
      <c r="N5763" s="7" t="str">
        <f>[1]!b_info_latestissurercreditrating2(A5763,日期设置!$B$2,"102","1")</f>
        <v>AA+</v>
      </c>
      <c r="O5763" s="8">
        <v>7.94</v>
      </c>
      <c r="P5763" s="9">
        <f>[1]!b_info_repurchasedate(A5763)</f>
        <v>0</v>
      </c>
      <c r="Q5763" s="8" t="s">
        <v>17358</v>
      </c>
      <c r="R5763" s="2" t="str">
        <f>IF((--IF(P5763=0,Q5763,P5763))&gt;(--日期设置!$B$2),IF(P5763=0,Q5763,P5763),Q5763)</f>
        <v>2024-04-14</v>
      </c>
      <c r="S5763" s="2" t="s">
        <v>18432</v>
      </c>
      <c r="T5763" s="8">
        <f>[1]!b_anal_ptmyear($A5763,日期设置!$B$2)</f>
        <v>3.0630136986301371</v>
      </c>
      <c r="U5763" s="8">
        <f>[1]!b_anal_termifexercise($A5763,日期设置!B$2)</f>
        <v>0</v>
      </c>
      <c r="V5763" s="10">
        <f>[1]!b_dq_dirtyprice(A5763,日期设置!$B$2)</f>
        <v>68.096000000000004</v>
      </c>
      <c r="W5763" s="11">
        <f>IF(U5763=0,ROUNDUP((Q5763-日期设置!$B$2)/365,0),ROUNDUP((R5763-日期设置!$B$2)/365,0))</f>
        <v>4</v>
      </c>
      <c r="X5763" s="18">
        <f>_xlfn.IFNA(VLOOKUP(A5763,过往入选债券!A:D,4,0),2)</f>
        <v>2</v>
      </c>
      <c r="Y5763" s="45">
        <f>_xlfn.IFNA(VLOOKUP(C5763,[2]Sheet1!$A:$A,1,0),3)</f>
        <v>3</v>
      </c>
    </row>
    <row r="5764" spans="1:25" hidden="1" x14ac:dyDescent="0.2">
      <c r="A5764" s="28" t="s">
        <v>21898</v>
      </c>
      <c r="B5764" s="28" t="s">
        <v>22101</v>
      </c>
      <c r="C5764" s="39" t="s">
        <v>2418</v>
      </c>
      <c r="D5764" s="26" t="str">
        <f>[1]!b_calc_yield(A5764,日期设置!$B$2,F5764,1,R5764,1,O5764,L5764,S5764,)</f>
        <v>Fetching...</v>
      </c>
      <c r="E5764" s="26">
        <f t="shared" si="180"/>
        <v>18.820664514480256</v>
      </c>
      <c r="F5764" s="18">
        <f>[1]!b_dq_cleanprice($A5764,日期设置!B$2)</f>
        <v>100.94710000000001</v>
      </c>
      <c r="G5764" s="18" t="str">
        <f t="shared" si="181"/>
        <v>7.72 + 4.72</v>
      </c>
      <c r="H5764" s="27">
        <f>[1]!b_dq_pctchange($A5764,日期设置!$B$2,1)/100</f>
        <v>0</v>
      </c>
      <c r="I5764" s="26">
        <f>[1]!b_pq_pctchange(A5764,日期设置!$B$4,日期设置!$B$2,1)</f>
        <v>0</v>
      </c>
      <c r="J5764" s="26">
        <f>[1]!b_pq_pctchange(A5764,日期设置!$C$4,日期设置!$B$2,1)</f>
        <v>0</v>
      </c>
      <c r="K5764" s="52">
        <f>[1]!b_dq_amount($A5764,日期设置!B$2,2,10000)</f>
        <v>0</v>
      </c>
      <c r="L5764" s="26">
        <f>[1]!b_info_latestpar(A5764,日期设置!$B$2)</f>
        <v>100</v>
      </c>
      <c r="M5764" s="6">
        <f>[1]!b_info_outstandingbalance($A5764,日期设置!B$2)</f>
        <v>14</v>
      </c>
      <c r="N5764" s="7" t="str">
        <f>[1]!b_info_latestissurercreditrating2(A5764,日期设置!$B$2,"102","1")</f>
        <v>AAA</v>
      </c>
      <c r="O5764" s="43">
        <v>4.2699999999999996</v>
      </c>
      <c r="P5764" s="9" t="str">
        <f>[1]!b_info_repurchasedate(A5764)</f>
        <v>2025-12-11</v>
      </c>
      <c r="Q5764" s="31" t="s">
        <v>22199</v>
      </c>
      <c r="R5764" s="2" t="str">
        <f>IF((--IF(P5764=0,Q5764,P5764))&gt;(--日期设置!$B$2),IF(P5764=0,Q5764,P5764),Q5764)</f>
        <v>2025-12-11</v>
      </c>
      <c r="S5764" s="31" t="s">
        <v>16156</v>
      </c>
      <c r="T5764" s="8">
        <f>[1]!b_anal_ptmyear($A5764,日期设置!$B$2)</f>
        <v>7.7232876712328764</v>
      </c>
      <c r="U5764" s="8">
        <f>[1]!b_anal_termifexercise($A5764,日期设置!B$2)</f>
        <v>4.7260273972602738</v>
      </c>
      <c r="V5764" s="10">
        <f>[1]!b_dq_dirtyprice(A5764,日期设置!$B$2)</f>
        <v>102.12869999999999</v>
      </c>
      <c r="W5764" s="11">
        <f>IF(U5764=0,ROUNDUP((Q5764-日期设置!$B$2)/365,0),ROUNDUP((R5764-日期设置!$B$2)/365,0))</f>
        <v>5</v>
      </c>
      <c r="X5764" s="18">
        <f>_xlfn.IFNA(VLOOKUP(A5764,过往入选债券!A:D,4,0),2)</f>
        <v>2</v>
      </c>
      <c r="Y5764">
        <f>_xlfn.IFNA(VLOOKUP(C5764,[2]Sheet1!$A:$A,1,0),3)</f>
        <v>3</v>
      </c>
    </row>
    <row r="5765" spans="1:25" hidden="1" x14ac:dyDescent="0.2">
      <c r="A5765" s="21" t="s">
        <v>12802</v>
      </c>
      <c r="B5765" s="21" t="s">
        <v>12803</v>
      </c>
      <c r="C5765" s="37" t="s">
        <v>12804</v>
      </c>
      <c r="D5765" s="26" t="str">
        <f>[1]!b_calc_yield(A5765,日期设置!$B$2,F5765,1,R5765,1,O5765,L5765,S5765,)</f>
        <v>Fetching...</v>
      </c>
      <c r="E5765" s="26">
        <f t="shared" si="180"/>
        <v>23.294748108434128</v>
      </c>
      <c r="F5765" s="18">
        <f>[1]!b_dq_cleanprice($A5765,日期设置!B$2)</f>
        <v>40.131100000000004</v>
      </c>
      <c r="G5765" s="18" t="str">
        <f t="shared" si="181"/>
        <v>1.83 + 0</v>
      </c>
      <c r="H5765" s="27">
        <f>[1]!b_dq_pctchange($A5765,日期设置!$B$2,1)/100</f>
        <v>0</v>
      </c>
      <c r="I5765" s="26">
        <f>[1]!b_pq_pctchange(A5765,日期设置!$B$4,日期设置!$B$2,1)</f>
        <v>1.1353154942213708</v>
      </c>
      <c r="J5765" s="26">
        <f>[1]!b_pq_pctchange(A5765,日期设置!$C$4,日期设置!$B$2,1)</f>
        <v>1.1353154942213708</v>
      </c>
      <c r="K5765" s="52">
        <f>[1]!b_dq_amount($A5765,日期设置!B$2,2,10000)</f>
        <v>0</v>
      </c>
      <c r="L5765" s="26">
        <f>[1]!b_info_latestpar(A5765,日期设置!$B$2)</f>
        <v>40</v>
      </c>
      <c r="M5765" s="6">
        <f>[1]!b_info_outstandingbalance($A5765,日期设置!B$2)</f>
        <v>4.8</v>
      </c>
      <c r="N5765" s="7" t="str">
        <f>[1]!b_info_latestissurercreditrating2(A5765,日期设置!$B$2,"102","1")</f>
        <v>AA</v>
      </c>
      <c r="O5765" s="8">
        <v>4.9400000000000004</v>
      </c>
      <c r="P5765" s="9">
        <f>[1]!b_info_repurchasedate(A5765)</f>
        <v>0</v>
      </c>
      <c r="Q5765" s="8" t="s">
        <v>16823</v>
      </c>
      <c r="R5765" s="2" t="str">
        <f>IF((--IF(P5765=0,Q5765,P5765))&gt;(--日期设置!$B$2),IF(P5765=0,Q5765,P5765),Q5765)</f>
        <v>2023-01-21</v>
      </c>
      <c r="S5765" s="2" t="s">
        <v>18052</v>
      </c>
      <c r="T5765" s="8">
        <f>[1]!b_anal_ptmyear($A5765,日期设置!$B$2)</f>
        <v>1.8356164383561644</v>
      </c>
      <c r="U5765" s="8">
        <f>[1]!b_anal_termifexercise($A5765,日期设置!B$2)</f>
        <v>0</v>
      </c>
      <c r="V5765" s="10">
        <f>[1]!b_dq_dirtyprice(A5765,日期设置!$B$2)</f>
        <v>40.4559</v>
      </c>
      <c r="W5765" s="11">
        <f>IF(U5765=0,ROUNDUP((Q5765-日期设置!$B$2)/365,0),ROUNDUP((R5765-日期设置!$B$2)/365,0))</f>
        <v>2</v>
      </c>
      <c r="X5765" s="18">
        <f>_xlfn.IFNA(VLOOKUP(A5765,过往入选债券!A:D,4,0),2)</f>
        <v>2</v>
      </c>
      <c r="Y5765">
        <f>_xlfn.IFNA(VLOOKUP(C5765,[2]Sheet1!$A:$A,1,0),3)</f>
        <v>3</v>
      </c>
    </row>
    <row r="5766" spans="1:25" hidden="1" x14ac:dyDescent="0.2">
      <c r="A5766" s="21" t="s">
        <v>4138</v>
      </c>
      <c r="B5766" s="21" t="s">
        <v>4139</v>
      </c>
      <c r="C5766" s="37" t="s">
        <v>123</v>
      </c>
      <c r="D5766" s="26" t="str">
        <f>[1]!b_calc_yield(A5766,日期设置!$B$2,F5766,1,R5766,1,O5766,L5766,S5766,)</f>
        <v>Fetching...</v>
      </c>
      <c r="E5766" s="26">
        <f t="shared" si="180"/>
        <v>8.0561195975689337</v>
      </c>
      <c r="F5766" s="18">
        <f>[1]!b_dq_cleanprice($A5766,日期设置!B$2)</f>
        <v>100</v>
      </c>
      <c r="G5766" s="18" t="str">
        <f t="shared" si="181"/>
        <v>1.99 + 0</v>
      </c>
      <c r="H5766" s="27">
        <f>[1]!b_dq_pctchange($A5766,日期设置!$B$2,1)/100</f>
        <v>0</v>
      </c>
      <c r="I5766" s="26">
        <f>[1]!b_pq_pctchange(A5766,日期设置!$B$4,日期设置!$B$2,1)</f>
        <v>0</v>
      </c>
      <c r="J5766" s="26">
        <f>[1]!b_pq_pctchange(A5766,日期设置!$C$4,日期设置!$B$2,1)</f>
        <v>0</v>
      </c>
      <c r="K5766" s="52">
        <f>[1]!b_dq_amount($A5766,日期设置!B$2,2,10000)</f>
        <v>0</v>
      </c>
      <c r="L5766" s="26">
        <f>[1]!b_info_latestpar(A5766,日期设置!$B$2)</f>
        <v>100</v>
      </c>
      <c r="M5766" s="6">
        <f>[1]!b_info_outstandingbalance($A5766,日期设置!B$2)</f>
        <v>10</v>
      </c>
      <c r="N5766" s="7">
        <f>[1]!b_info_latestissurercreditrating2(A5766,日期设置!$B$2,"102","1")</f>
        <v>0</v>
      </c>
      <c r="O5766" s="8">
        <v>4.04</v>
      </c>
      <c r="P5766" s="9">
        <f>[1]!b_info_repurchasedate(A5766)</f>
        <v>0</v>
      </c>
      <c r="Q5766" s="8" t="s">
        <v>16595</v>
      </c>
      <c r="R5766" s="2" t="str">
        <f>IF((--IF(P5766=0,Q5766,P5766))&gt;(--日期设置!$B$2),IF(P5766=0,Q5766,P5766),Q5766)</f>
        <v>2023-03-20</v>
      </c>
      <c r="S5766" s="2" t="s">
        <v>18280</v>
      </c>
      <c r="T5766" s="8">
        <f>[1]!b_anal_ptmyear($A5766,日期设置!$B$2)</f>
        <v>1.9945205479452055</v>
      </c>
      <c r="U5766" s="8">
        <f>[1]!b_anal_termifexercise($A5766,日期设置!B$2)</f>
        <v>0</v>
      </c>
      <c r="V5766" s="10">
        <f>[1]!b_dq_dirtyprice(A5766,日期设置!$B$2)</f>
        <v>100.02209999999999</v>
      </c>
      <c r="W5766" s="11">
        <f>IF(U5766=0,ROUNDUP((Q5766-日期设置!$B$2)/365,0),ROUNDUP((R5766-日期设置!$B$2)/365,0))</f>
        <v>2</v>
      </c>
      <c r="X5766" s="18">
        <f>_xlfn.IFNA(VLOOKUP(A5766,过往入选债券!A:D,4,0),2)</f>
        <v>2</v>
      </c>
      <c r="Y5766">
        <f>_xlfn.IFNA(VLOOKUP(C5766,[2]Sheet1!$A:$A,1,0),3)</f>
        <v>3</v>
      </c>
    </row>
    <row r="5767" spans="1:25" hidden="1" x14ac:dyDescent="0.2">
      <c r="A5767" s="21" t="s">
        <v>8811</v>
      </c>
      <c r="B5767" s="21" t="s">
        <v>8812</v>
      </c>
      <c r="C5767" s="37" t="s">
        <v>1781</v>
      </c>
      <c r="D5767" s="26" t="str">
        <f>[1]!b_calc_yield(A5767,日期设置!$B$2,F5767,1,R5767,1,O5767,L5767,S5767,)</f>
        <v>Fetching...</v>
      </c>
      <c r="E5767" s="26">
        <f t="shared" si="180"/>
        <v>5.1039951614529233</v>
      </c>
      <c r="F5767" s="18">
        <f>[1]!b_dq_cleanprice($A5767,日期设置!B$2)</f>
        <v>100.852</v>
      </c>
      <c r="G5767" s="18" t="str">
        <f t="shared" si="181"/>
        <v>1.30 + 0</v>
      </c>
      <c r="H5767" s="27">
        <f>[1]!b_dq_pctchange($A5767,日期设置!$B$2,1)/100</f>
        <v>0</v>
      </c>
      <c r="I5767" s="26">
        <f>[1]!b_pq_pctchange(A5767,日期设置!$B$4,日期设置!$B$2,1)</f>
        <v>0</v>
      </c>
      <c r="J5767" s="26">
        <f>[1]!b_pq_pctchange(A5767,日期设置!$C$4,日期设置!$B$2,1)</f>
        <v>0.35544127656356939</v>
      </c>
      <c r="K5767" s="52">
        <f>[1]!b_dq_amount($A5767,日期设置!B$2,2,10000)</f>
        <v>0</v>
      </c>
      <c r="L5767" s="26">
        <f>[1]!b_info_latestpar(A5767,日期设置!$B$2)</f>
        <v>100</v>
      </c>
      <c r="M5767" s="6">
        <f>[1]!b_info_outstandingbalance($A5767,日期设置!B$2)</f>
        <v>10</v>
      </c>
      <c r="N5767" s="7" t="str">
        <f>[1]!b_info_latestissurercreditrating2(A5767,日期设置!$B$2,"102","1")</f>
        <v>AAA</v>
      </c>
      <c r="O5767" s="8">
        <v>4.74</v>
      </c>
      <c r="P5767" s="9">
        <f>[1]!b_info_repurchasedate(A5767)</f>
        <v>0</v>
      </c>
      <c r="Q5767" s="8" t="s">
        <v>17379</v>
      </c>
      <c r="R5767" s="2" t="str">
        <f>IF((--IF(P5767=0,Q5767,P5767))&gt;(--日期设置!$B$2),IF(P5767=0,Q5767,P5767),Q5767)</f>
        <v>2022-07-10</v>
      </c>
      <c r="S5767" s="2" t="s">
        <v>18882</v>
      </c>
      <c r="T5767" s="8">
        <f>[1]!b_anal_ptmyear($A5767,日期设置!$B$2)</f>
        <v>1.3013698630136985</v>
      </c>
      <c r="U5767" s="8">
        <f>[1]!b_anal_termifexercise($A5767,日期设置!B$2)</f>
        <v>0</v>
      </c>
      <c r="V5767" s="10">
        <f>[1]!b_dq_dirtyprice(A5767,日期设置!$B$2)</f>
        <v>104.1635</v>
      </c>
      <c r="W5767" s="11">
        <f>IF(U5767=0,ROUNDUP((Q5767-日期设置!$B$2)/365,0),ROUNDUP((R5767-日期设置!$B$2)/365,0))</f>
        <v>2</v>
      </c>
      <c r="X5767" s="18">
        <f>_xlfn.IFNA(VLOOKUP(A5767,过往入选债券!A:D,4,0),2)</f>
        <v>2</v>
      </c>
      <c r="Y5767">
        <f>_xlfn.IFNA(VLOOKUP(C5767,[2]Sheet1!$A:$A,1,0),3)</f>
        <v>3</v>
      </c>
    </row>
    <row r="5768" spans="1:25" hidden="1" x14ac:dyDescent="0.2">
      <c r="A5768" s="21" t="s">
        <v>13159</v>
      </c>
      <c r="B5768" s="21" t="s">
        <v>13160</v>
      </c>
      <c r="C5768" s="37" t="s">
        <v>7749</v>
      </c>
      <c r="D5768" s="26" t="str">
        <f>[1]!b_calc_yield(A5768,日期设置!$B$2,F5768,1,R5768,1,O5768,L5768,S5768,)</f>
        <v>Fetching...</v>
      </c>
      <c r="E5768" s="26">
        <f t="shared" si="180"/>
        <v>22.51597862115997</v>
      </c>
      <c r="F5768" s="18">
        <f>[1]!b_dq_cleanprice($A5768,日期设置!B$2)</f>
        <v>60</v>
      </c>
      <c r="G5768" s="18" t="str">
        <f t="shared" si="181"/>
        <v>2.11 + 0</v>
      </c>
      <c r="H5768" s="27">
        <f>[1]!b_dq_pctchange($A5768,日期设置!$B$2,1)/100</f>
        <v>0</v>
      </c>
      <c r="I5768" s="26">
        <f>[1]!b_pq_pctchange(A5768,日期设置!$B$4,日期设置!$B$2,1)</f>
        <v>0</v>
      </c>
      <c r="J5768" s="26">
        <f>[1]!b_pq_pctchange(A5768,日期设置!$C$4,日期设置!$B$2,1)</f>
        <v>0</v>
      </c>
      <c r="K5768" s="52">
        <f>[1]!b_dq_amount($A5768,日期设置!B$2,2,10000)</f>
        <v>0</v>
      </c>
      <c r="L5768" s="26">
        <f>[1]!b_info_latestpar(A5768,日期设置!$B$2)</f>
        <v>60</v>
      </c>
      <c r="M5768" s="6">
        <f>[1]!b_info_outstandingbalance($A5768,日期设置!B$2)</f>
        <v>7.2</v>
      </c>
      <c r="N5768" s="7" t="str">
        <f>[1]!b_info_latestissurercreditrating2(A5768,日期设置!$B$2,"102","1")</f>
        <v>AA</v>
      </c>
      <c r="O5768" s="8">
        <v>5.75</v>
      </c>
      <c r="P5768" s="9">
        <f>[1]!b_info_repurchasedate(A5768)</f>
        <v>0</v>
      </c>
      <c r="Q5768" s="8" t="s">
        <v>16361</v>
      </c>
      <c r="R5768" s="2" t="str">
        <f>IF((--IF(P5768=0,Q5768,P5768))&gt;(--日期设置!$B$2),IF(P5768=0,Q5768,P5768),Q5768)</f>
        <v>2023-05-03</v>
      </c>
      <c r="S5768" s="2" t="s">
        <v>18141</v>
      </c>
      <c r="T5768" s="8">
        <f>[1]!b_anal_ptmyear($A5768,日期设置!$B$2)</f>
        <v>2.1150684931506851</v>
      </c>
      <c r="U5768" s="8">
        <f>[1]!b_anal_termifexercise($A5768,日期设置!B$2)</f>
        <v>0</v>
      </c>
      <c r="V5768" s="10">
        <f>[1]!b_dq_dirtyprice(A5768,日期设置!$B$2)</f>
        <v>63.052999999999997</v>
      </c>
      <c r="W5768" s="11">
        <f>IF(U5768=0,ROUNDUP((Q5768-日期设置!$B$2)/365,0),ROUNDUP((R5768-日期设置!$B$2)/365,0))</f>
        <v>3</v>
      </c>
      <c r="X5768" s="18">
        <f>_xlfn.IFNA(VLOOKUP(A5768,过往入选债券!A:D,4,0),2)</f>
        <v>2</v>
      </c>
      <c r="Y5768">
        <f>_xlfn.IFNA(VLOOKUP(C5768,[2]Sheet1!$A:$A,1,0),3)</f>
        <v>3</v>
      </c>
    </row>
    <row r="5769" spans="1:25" hidden="1" x14ac:dyDescent="0.2">
      <c r="A5769" s="21" t="s">
        <v>939</v>
      </c>
      <c r="B5769" s="21" t="s">
        <v>940</v>
      </c>
      <c r="C5769" s="37" t="s">
        <v>941</v>
      </c>
      <c r="D5769" s="26" t="str">
        <f>[1]!b_calc_yield(A5769,日期设置!$B$2,F5769,1,R5769,1,O5769,L5769,S5769,)</f>
        <v>Fetching...</v>
      </c>
      <c r="E5769" s="26">
        <f t="shared" si="180"/>
        <v>5.9175159499150309</v>
      </c>
      <c r="F5769" s="18">
        <f>[1]!b_dq_cleanprice($A5769,日期设置!B$2)</f>
        <v>102.3357</v>
      </c>
      <c r="G5769" s="18" t="str">
        <f t="shared" si="181"/>
        <v>1.50 + 0</v>
      </c>
      <c r="H5769" s="27">
        <f>[1]!b_dq_pctchange($A5769,日期设置!$B$2,1)/100</f>
        <v>0</v>
      </c>
      <c r="I5769" s="26">
        <f>[1]!b_pq_pctchange(A5769,日期设置!$B$4,日期设置!$B$2,1)</f>
        <v>0</v>
      </c>
      <c r="J5769" s="26">
        <f>[1]!b_pq_pctchange(A5769,日期设置!$C$4,日期设置!$B$2,1)</f>
        <v>0</v>
      </c>
      <c r="K5769" s="52">
        <f>[1]!b_dq_amount($A5769,日期设置!B$2,2,10000)</f>
        <v>0</v>
      </c>
      <c r="L5769" s="26">
        <f>[1]!b_info_latestpar(A5769,日期设置!$B$2)</f>
        <v>100</v>
      </c>
      <c r="M5769" s="6">
        <f>[1]!b_info_outstandingbalance($A5769,日期设置!B$2)</f>
        <v>7.5</v>
      </c>
      <c r="N5769" s="7">
        <f>[1]!b_info_latestissurercreditrating2(A5769,日期设置!$B$2,"102","1")</f>
        <v>0</v>
      </c>
      <c r="O5769" s="8">
        <v>5.69</v>
      </c>
      <c r="P5769" s="9">
        <f>[1]!b_info_repurchasedate(A5769)</f>
        <v>0</v>
      </c>
      <c r="Q5769" s="8" t="s">
        <v>16293</v>
      </c>
      <c r="R5769" s="2" t="str">
        <f>IF((--IF(P5769=0,Q5769,P5769))&gt;(--日期设置!$B$2),IF(P5769=0,Q5769,P5769),Q5769)</f>
        <v>2022-09-22</v>
      </c>
      <c r="S5769" s="2" t="s">
        <v>18074</v>
      </c>
      <c r="T5769" s="8">
        <f>[1]!b_anal_ptmyear($A5769,日期设置!$B$2)</f>
        <v>1.504109589041096</v>
      </c>
      <c r="U5769" s="8">
        <f>[1]!b_anal_termifexercise($A5769,日期设置!B$2)</f>
        <v>0</v>
      </c>
      <c r="V5769" s="10">
        <f>[1]!b_dq_dirtyprice(A5769,日期设置!$B$2)</f>
        <v>105.15730000000001</v>
      </c>
      <c r="W5769" s="11">
        <f>IF(U5769=0,ROUNDUP((Q5769-日期设置!$B$2)/365,0),ROUNDUP((R5769-日期设置!$B$2)/365,0))</f>
        <v>2</v>
      </c>
      <c r="X5769" s="18">
        <f>_xlfn.IFNA(VLOOKUP(A5769,过往入选债券!A:D,4,0),2)</f>
        <v>2</v>
      </c>
      <c r="Y5769">
        <f>_xlfn.IFNA(VLOOKUP(C5769,[2]Sheet1!$A:$A,1,0),3)</f>
        <v>3</v>
      </c>
    </row>
    <row r="5770" spans="1:25" hidden="1" x14ac:dyDescent="0.2">
      <c r="A5770" s="21" t="s">
        <v>13115</v>
      </c>
      <c r="B5770" s="21" t="s">
        <v>13116</v>
      </c>
      <c r="C5770" s="37" t="s">
        <v>13117</v>
      </c>
      <c r="D5770" s="26" t="str">
        <f>[1]!b_calc_yield(A5770,日期设置!$B$2,F5770,1,R5770,1,O5770,L5770,S5770,)</f>
        <v>Fetching...</v>
      </c>
      <c r="E5770" s="26">
        <f t="shared" si="180"/>
        <v>21.980970968528911</v>
      </c>
      <c r="F5770" s="18">
        <f>[1]!b_dq_cleanprice($A5770,日期设置!B$2)</f>
        <v>59.758299999999998</v>
      </c>
      <c r="G5770" s="18" t="str">
        <f t="shared" si="181"/>
        <v>2.10 + 0</v>
      </c>
      <c r="H5770" s="27">
        <f>[1]!b_dq_pctchange($A5770,日期设置!$B$2,1)/100</f>
        <v>0</v>
      </c>
      <c r="I5770" s="26">
        <f>[1]!b_pq_pctchange(A5770,日期设置!$B$4,日期设置!$B$2,1)</f>
        <v>0</v>
      </c>
      <c r="J5770" s="26">
        <f>[1]!b_pq_pctchange(A5770,日期设置!$C$4,日期设置!$B$2,1)</f>
        <v>0</v>
      </c>
      <c r="K5770" s="52">
        <f>[1]!b_dq_amount($A5770,日期设置!B$2,2,10000)</f>
        <v>0</v>
      </c>
      <c r="L5770" s="26">
        <f>[1]!b_info_latestpar(A5770,日期设置!$B$2)</f>
        <v>60</v>
      </c>
      <c r="M5770" s="6">
        <f>[1]!b_info_outstandingbalance($A5770,日期设置!B$2)</f>
        <v>9</v>
      </c>
      <c r="N5770" s="7" t="str">
        <f>[1]!b_info_latestissurercreditrating2(A5770,日期设置!$B$2,"102","1")</f>
        <v>AA-</v>
      </c>
      <c r="O5770" s="8">
        <v>5.5</v>
      </c>
      <c r="P5770" s="9">
        <f>[1]!b_info_repurchasedate(A5770)</f>
        <v>0</v>
      </c>
      <c r="Q5770" s="8" t="s">
        <v>16075</v>
      </c>
      <c r="R5770" s="2" t="str">
        <f>IF((--IF(P5770=0,Q5770,P5770))&gt;(--日期设置!$B$2),IF(P5770=0,Q5770,P5770),Q5770)</f>
        <v>2023-04-29</v>
      </c>
      <c r="S5770" s="2" t="s">
        <v>18687</v>
      </c>
      <c r="T5770" s="8">
        <f>[1]!b_anal_ptmyear($A5770,日期设置!$B$2)</f>
        <v>2.1041095890410957</v>
      </c>
      <c r="U5770" s="8">
        <f>[1]!b_anal_termifexercise($A5770,日期设置!B$2)</f>
        <v>0</v>
      </c>
      <c r="V5770" s="10">
        <f>[1]!b_dq_dirtyprice(A5770,日期设置!$B$2)</f>
        <v>62.714700000000001</v>
      </c>
      <c r="W5770" s="11">
        <f>IF(U5770=0,ROUNDUP((Q5770-日期设置!$B$2)/365,0),ROUNDUP((R5770-日期设置!$B$2)/365,0))</f>
        <v>3</v>
      </c>
      <c r="X5770" s="18">
        <f>_xlfn.IFNA(VLOOKUP(A5770,过往入选债券!A:D,4,0),2)</f>
        <v>2</v>
      </c>
      <c r="Y5770">
        <f>_xlfn.IFNA(VLOOKUP(C5770,[2]Sheet1!$A:$A,1,0),3)</f>
        <v>3</v>
      </c>
    </row>
    <row r="5771" spans="1:25" hidden="1" x14ac:dyDescent="0.2">
      <c r="A5771" s="21" t="s">
        <v>2566</v>
      </c>
      <c r="B5771" s="21" t="s">
        <v>2567</v>
      </c>
      <c r="C5771" s="37" t="s">
        <v>2568</v>
      </c>
      <c r="D5771" s="26" t="str">
        <f>[1]!b_calc_yield(A5771,日期设置!$B$2,F5771,1,R5771,1,O5771,L5771,S5771,)</f>
        <v>Fetching...</v>
      </c>
      <c r="E5771" s="26">
        <f t="shared" si="180"/>
        <v>3.4519545534467344</v>
      </c>
      <c r="F5771" s="18">
        <f>[1]!b_dq_cleanprice($A5771,日期设置!B$2)</f>
        <v>100.54859999999999</v>
      </c>
      <c r="G5771" s="18" t="str">
        <f t="shared" si="181"/>
        <v>2.85 + 0.85</v>
      </c>
      <c r="H5771" s="27">
        <f>[1]!b_dq_pctchange($A5771,日期设置!$B$2,1)/100</f>
        <v>0</v>
      </c>
      <c r="I5771" s="26">
        <f>[1]!b_pq_pctchange(A5771,日期设置!$B$4,日期设置!$B$2,1)</f>
        <v>0</v>
      </c>
      <c r="J5771" s="26">
        <f>[1]!b_pq_pctchange(A5771,日期设置!$C$4,日期设置!$B$2,1)</f>
        <v>0</v>
      </c>
      <c r="K5771" s="52">
        <f>[1]!b_dq_amount($A5771,日期设置!B$2,2,10000)</f>
        <v>0</v>
      </c>
      <c r="L5771" s="26">
        <f>[1]!b_info_latestpar(A5771,日期设置!$B$2)</f>
        <v>100</v>
      </c>
      <c r="M5771" s="6">
        <f>[1]!b_info_outstandingbalance($A5771,日期设置!B$2)</f>
        <v>5</v>
      </c>
      <c r="N5771" s="7">
        <f>[1]!b_info_latestissurercreditrating2(A5771,日期设置!$B$2,"102","1")</f>
        <v>0</v>
      </c>
      <c r="O5771" s="8">
        <v>4.7300000000000004</v>
      </c>
      <c r="P5771" s="9" t="str">
        <f>[1]!b_info_repurchasedate(A5771)</f>
        <v>2022-01-28</v>
      </c>
      <c r="Q5771" s="8" t="s">
        <v>16750</v>
      </c>
      <c r="R5771" s="2" t="str">
        <f>IF((--IF(P5771=0,Q5771,P5771))&gt;(--日期设置!$B$2),IF(P5771=0,Q5771,P5771),Q5771)</f>
        <v>2022-01-28</v>
      </c>
      <c r="S5771" s="2" t="s">
        <v>17929</v>
      </c>
      <c r="T5771" s="8">
        <f>[1]!b_anal_ptmyear($A5771,日期设置!$B$2)</f>
        <v>2.8547945205479452</v>
      </c>
      <c r="U5771" s="8">
        <f>[1]!b_anal_termifexercise($A5771,日期设置!B$2)</f>
        <v>0.85479452054794525</v>
      </c>
      <c r="V5771" s="10">
        <f>[1]!b_dq_dirtyprice(A5771,日期设置!$B$2)</f>
        <v>101.2354</v>
      </c>
      <c r="W5771" s="11">
        <f>IF(U5771=0,ROUNDUP((Q5771-日期设置!$B$2)/365,0),ROUNDUP((R5771-日期设置!$B$2)/365,0))</f>
        <v>1</v>
      </c>
      <c r="X5771" s="18">
        <f>_xlfn.IFNA(VLOOKUP(A5771,过往入选债券!A:D,4,0),2)</f>
        <v>2</v>
      </c>
      <c r="Y5771">
        <f>_xlfn.IFNA(VLOOKUP(C5771,[2]Sheet1!$A:$A,1,0),3)</f>
        <v>3</v>
      </c>
    </row>
    <row r="5772" spans="1:25" hidden="1" x14ac:dyDescent="0.2">
      <c r="A5772" s="21" t="s">
        <v>7881</v>
      </c>
      <c r="B5772" s="21" t="s">
        <v>7882</v>
      </c>
      <c r="C5772" s="37" t="s">
        <v>1250</v>
      </c>
      <c r="D5772" s="26" t="str">
        <f>[1]!b_calc_yield(A5772,日期设置!$B$2,F5772,1,R5772,1,O5772,L5772,S5772,)</f>
        <v>Fetching...</v>
      </c>
      <c r="E5772" s="26">
        <f t="shared" si="180"/>
        <v>3.3744042810091246</v>
      </c>
      <c r="F5772" s="18">
        <f>[1]!b_dq_cleanprice($A5772,日期设置!B$2)</f>
        <v>100.7908</v>
      </c>
      <c r="G5772" s="18" t="str">
        <f t="shared" si="181"/>
        <v>0.83 + 0</v>
      </c>
      <c r="H5772" s="27">
        <f>[1]!b_dq_pctchange($A5772,日期设置!$B$2,1)/100</f>
        <v>0</v>
      </c>
      <c r="I5772" s="26">
        <f>[1]!b_pq_pctchange(A5772,日期设置!$B$4,日期设置!$B$2,1)</f>
        <v>0.72351669085051562</v>
      </c>
      <c r="J5772" s="26">
        <f>[1]!b_pq_pctchange(A5772,日期设置!$C$4,日期设置!$B$2,1)</f>
        <v>0.72351669085051562</v>
      </c>
      <c r="K5772" s="52">
        <f>[1]!b_dq_amount($A5772,日期设置!B$2,2,10000)</f>
        <v>0</v>
      </c>
      <c r="L5772" s="26">
        <f>[1]!b_info_latestpar(A5772,日期设置!$B$2)</f>
        <v>100</v>
      </c>
      <c r="M5772" s="6">
        <f>[1]!b_info_outstandingbalance($A5772,日期设置!B$2)</f>
        <v>5</v>
      </c>
      <c r="N5772" s="7" t="str">
        <f>[1]!b_info_latestissurercreditrating2(A5772,日期设置!$B$2,"102","1")</f>
        <v>AA</v>
      </c>
      <c r="O5772" s="8">
        <v>5.05</v>
      </c>
      <c r="P5772" s="9">
        <f>[1]!b_info_repurchasedate(A5772)</f>
        <v>0</v>
      </c>
      <c r="Q5772" s="8" t="s">
        <v>16681</v>
      </c>
      <c r="R5772" s="2" t="str">
        <f>IF((--IF(P5772=0,Q5772,P5772))&gt;(--日期设置!$B$2),IF(P5772=0,Q5772,P5772),Q5772)</f>
        <v>2022-01-21</v>
      </c>
      <c r="S5772" s="2" t="s">
        <v>18415</v>
      </c>
      <c r="T5772" s="8">
        <f>[1]!b_anal_ptmyear($A5772,日期设置!$B$2)</f>
        <v>0.83561643835616439</v>
      </c>
      <c r="U5772" s="8">
        <f>[1]!b_anal_termifexercise($A5772,日期设置!B$2)</f>
        <v>0</v>
      </c>
      <c r="V5772" s="10">
        <f>[1]!b_dq_dirtyprice(A5772,日期设置!$B$2)</f>
        <v>101.62090000000001</v>
      </c>
      <c r="W5772" s="11">
        <f>IF(U5772=0,ROUNDUP((Q5772-日期设置!$B$2)/365,0),ROUNDUP((R5772-日期设置!$B$2)/365,0))</f>
        <v>1</v>
      </c>
      <c r="X5772" s="18">
        <f>_xlfn.IFNA(VLOOKUP(A5772,过往入选债券!A:D,4,0),2)</f>
        <v>2</v>
      </c>
      <c r="Y5772" s="45">
        <f>_xlfn.IFNA(VLOOKUP(C5772,[2]Sheet1!$A:$A,1,0),3)</f>
        <v>3</v>
      </c>
    </row>
    <row r="5773" spans="1:25" hidden="1" x14ac:dyDescent="0.2">
      <c r="A5773" s="21" t="s">
        <v>6036</v>
      </c>
      <c r="B5773" s="21" t="s">
        <v>6037</v>
      </c>
      <c r="C5773" s="37" t="s">
        <v>514</v>
      </c>
      <c r="D5773" s="26" t="str">
        <f>[1]!b_calc_yield(A5773,日期设置!$B$2,F5773,1,R5773,1,O5773,L5773,S5773,)</f>
        <v>Fetching...</v>
      </c>
      <c r="E5773" s="26">
        <f t="shared" si="180"/>
        <v>6.3931025294531985</v>
      </c>
      <c r="F5773" s="18">
        <f>[1]!b_dq_cleanprice($A5773,日期设置!B$2)</f>
        <v>102.8352</v>
      </c>
      <c r="G5773" s="18" t="str">
        <f t="shared" si="181"/>
        <v>1.61 + 1.61</v>
      </c>
      <c r="H5773" s="27">
        <f>[1]!b_dq_pctchange($A5773,日期设置!$B$2,1)/100</f>
        <v>0</v>
      </c>
      <c r="I5773" s="26">
        <f>[1]!b_pq_pctchange(A5773,日期设置!$B$4,日期设置!$B$2,1)</f>
        <v>0.12238400537437609</v>
      </c>
      <c r="J5773" s="26">
        <f>[1]!b_pq_pctchange(A5773,日期设置!$C$4,日期设置!$B$2,1)</f>
        <v>0.27771710300496549</v>
      </c>
      <c r="K5773" s="52">
        <f>[1]!b_dq_amount($A5773,日期设置!B$2,2,10000)</f>
        <v>0</v>
      </c>
      <c r="L5773" s="26">
        <f>[1]!b_info_latestpar(A5773,日期设置!$B$2)</f>
        <v>100</v>
      </c>
      <c r="M5773" s="6">
        <f>[1]!b_info_outstandingbalance($A5773,日期设置!B$2)</f>
        <v>20</v>
      </c>
      <c r="N5773" s="7" t="str">
        <f>[1]!b_info_latestissurercreditrating2(A5773,日期设置!$B$2,"102","1")</f>
        <v>AAA</v>
      </c>
      <c r="O5773" s="8">
        <v>5.9</v>
      </c>
      <c r="P5773" s="9">
        <f>[1]!b_info_repurchasedate(A5773)</f>
        <v>0</v>
      </c>
      <c r="Q5773" s="8" t="s">
        <v>16282</v>
      </c>
      <c r="R5773" s="2" t="str">
        <f>IF((--IF(P5773=0,Q5773,P5773))&gt;(--日期设置!$B$2),IF(P5773=0,Q5773,P5773),Q5773)</f>
        <v>2022-11-03</v>
      </c>
      <c r="S5773" s="2" t="s">
        <v>17948</v>
      </c>
      <c r="T5773" s="8">
        <f>[1]!b_anal_ptmyear($A5773,日期设置!$B$2)</f>
        <v>1.6191780821917807</v>
      </c>
      <c r="U5773" s="8">
        <f>[1]!b_anal_termifexercise($A5773,日期设置!B$2)</f>
        <v>1.6191780821917807</v>
      </c>
      <c r="V5773" s="10">
        <f>[1]!b_dq_dirtyprice(A5773,日期设置!$B$2)</f>
        <v>105.08199999999999</v>
      </c>
      <c r="W5773" s="11">
        <f>IF(U5773=0,ROUNDUP((Q5773-日期设置!$B$2)/365,0),ROUNDUP((R5773-日期设置!$B$2)/365,0))</f>
        <v>2</v>
      </c>
      <c r="X5773" s="18">
        <f>_xlfn.IFNA(VLOOKUP(A5773,过往入选债券!A:D,4,0),2)</f>
        <v>2</v>
      </c>
      <c r="Y5773">
        <f>_xlfn.IFNA(VLOOKUP(C5773,[2]Sheet1!$A:$A,1,0),3)</f>
        <v>3</v>
      </c>
    </row>
    <row r="5774" spans="1:25" hidden="1" x14ac:dyDescent="0.2">
      <c r="A5774" s="21" t="s">
        <v>7413</v>
      </c>
      <c r="B5774" s="21" t="s">
        <v>7414</v>
      </c>
      <c r="C5774" s="37" t="s">
        <v>275</v>
      </c>
      <c r="D5774" s="26" t="str">
        <f>[1]!b_calc_yield(A5774,日期设置!$B$2,F5774,1,R5774,1,O5774,L5774,S5774,)</f>
        <v>Fetching...</v>
      </c>
      <c r="E5774" s="26">
        <f t="shared" si="180"/>
        <v>10.154673192067399</v>
      </c>
      <c r="F5774" s="18">
        <f>[1]!b_dq_cleanprice($A5774,日期设置!B$2)</f>
        <v>101.7565</v>
      </c>
      <c r="G5774" s="18" t="str">
        <f t="shared" si="181"/>
        <v>2.57 + 0</v>
      </c>
      <c r="H5774" s="27">
        <f>[1]!b_dq_pctchange($A5774,日期设置!$B$2,1)/100</f>
        <v>0</v>
      </c>
      <c r="I5774" s="26">
        <f>[1]!b_pq_pctchange(A5774,日期设置!$B$4,日期设置!$B$2,1)</f>
        <v>0</v>
      </c>
      <c r="J5774" s="26">
        <f>[1]!b_pq_pctchange(A5774,日期设置!$C$4,日期设置!$B$2,1)</f>
        <v>-0.44310992922373055</v>
      </c>
      <c r="K5774" s="52">
        <f>[1]!b_dq_amount($A5774,日期设置!B$2,2,10000)</f>
        <v>0</v>
      </c>
      <c r="L5774" s="26">
        <f>[1]!b_info_latestpar(A5774,日期设置!$B$2)</f>
        <v>100</v>
      </c>
      <c r="M5774" s="6">
        <f>[1]!b_info_outstandingbalance($A5774,日期设置!B$2)</f>
        <v>10</v>
      </c>
      <c r="N5774" s="7" t="str">
        <f>[1]!b_info_latestissurercreditrating2(A5774,日期设置!$B$2,"102","1")</f>
        <v>AAA</v>
      </c>
      <c r="O5774" s="8">
        <v>4.78</v>
      </c>
      <c r="P5774" s="9">
        <f>[1]!b_info_repurchasedate(A5774)</f>
        <v>0</v>
      </c>
      <c r="Q5774" s="8" t="s">
        <v>16870</v>
      </c>
      <c r="R5774" s="2" t="str">
        <f>IF((--IF(P5774=0,Q5774,P5774))&gt;(--日期设置!$B$2),IF(P5774=0,Q5774,P5774),Q5774)</f>
        <v>2023-10-17</v>
      </c>
      <c r="S5774" s="2" t="s">
        <v>17935</v>
      </c>
      <c r="T5774" s="8">
        <f>[1]!b_anal_ptmyear($A5774,日期设置!$B$2)</f>
        <v>2.5726027397260274</v>
      </c>
      <c r="U5774" s="8">
        <f>[1]!b_anal_termifexercise($A5774,日期设置!B$2)</f>
        <v>0</v>
      </c>
      <c r="V5774" s="10">
        <f>[1]!b_dq_dirtyprice(A5774,日期设置!$B$2)</f>
        <v>103.79949999999999</v>
      </c>
      <c r="W5774" s="11">
        <f>IF(U5774=0,ROUNDUP((Q5774-日期设置!$B$2)/365,0),ROUNDUP((R5774-日期设置!$B$2)/365,0))</f>
        <v>3</v>
      </c>
      <c r="X5774" s="18">
        <f>_xlfn.IFNA(VLOOKUP(A5774,过往入选债券!A:D,4,0),2)</f>
        <v>2</v>
      </c>
      <c r="Y5774">
        <f>_xlfn.IFNA(VLOOKUP(C5774,[2]Sheet1!$A:$A,1,0),3)</f>
        <v>3</v>
      </c>
    </row>
    <row r="5775" spans="1:25" hidden="1" x14ac:dyDescent="0.2">
      <c r="A5775" s="28" t="s">
        <v>20672</v>
      </c>
      <c r="B5775" s="28" t="s">
        <v>20673</v>
      </c>
      <c r="C5775" s="39" t="s">
        <v>19318</v>
      </c>
      <c r="D5775" s="26" t="str">
        <f>[1]!b_calc_yield(A5775,日期设置!$B$2,F5775,1,R5775,1,O5775,L5775,S5775,)</f>
        <v>Fetching...</v>
      </c>
      <c r="E5775" s="26">
        <f t="shared" si="180"/>
        <v>9.8434359152021145</v>
      </c>
      <c r="F5775" s="18">
        <f>[1]!b_dq_cleanprice($A5775,日期设置!B$2)</f>
        <v>100.08029999999999</v>
      </c>
      <c r="G5775" s="18" t="str">
        <f t="shared" si="181"/>
        <v>2.48 + 0</v>
      </c>
      <c r="H5775" s="27">
        <f>[1]!b_dq_pctchange($A5775,日期设置!$B$2,1)/100</f>
        <v>0</v>
      </c>
      <c r="I5775" s="26">
        <f>[1]!b_pq_pctchange(A5775,日期设置!$B$4,日期设置!$B$2,1)</f>
        <v>0</v>
      </c>
      <c r="J5775" s="26">
        <f>[1]!b_pq_pctchange(A5775,日期设置!$C$4,日期设置!$B$2,1)</f>
        <v>0</v>
      </c>
      <c r="K5775" s="52">
        <f>[1]!b_dq_amount($A5775,日期设置!B$2,2,10000)</f>
        <v>0</v>
      </c>
      <c r="L5775" s="26">
        <f>[1]!b_info_latestpar(A5775,日期设置!$B$2)</f>
        <v>100</v>
      </c>
      <c r="M5775" s="6">
        <f>[1]!b_info_outstandingbalance($A5775,日期设置!B$2)</f>
        <v>15</v>
      </c>
      <c r="N5775" s="7" t="str">
        <f>[1]!b_info_latestissurercreditrating2(A5775,日期设置!$B$2,"102","1")</f>
        <v>AAA</v>
      </c>
      <c r="O5775" s="8">
        <v>4.08</v>
      </c>
      <c r="P5775" s="9">
        <f>[1]!b_info_repurchasedate(A5775)</f>
        <v>0</v>
      </c>
      <c r="Q5775" s="8" t="s">
        <v>20845</v>
      </c>
      <c r="R5775" s="2" t="str">
        <f>IF((--IF(P5775=0,Q5775,P5775))&gt;(--日期设置!$B$2),IF(P5775=0,Q5775,P5775),Q5775)</f>
        <v>2023-09-15</v>
      </c>
      <c r="S5775" s="31" t="s">
        <v>16603</v>
      </c>
      <c r="T5775" s="8">
        <f>[1]!b_anal_ptmyear($A5775,日期设置!$B$2)</f>
        <v>2.484931506849315</v>
      </c>
      <c r="U5775" s="8">
        <f>[1]!b_anal_termifexercise($A5775,日期设置!B$2)</f>
        <v>0</v>
      </c>
      <c r="V5775" s="10">
        <f>[1]!b_dq_dirtyprice(A5775,日期设置!$B$2)</f>
        <v>102.1818</v>
      </c>
      <c r="W5775" s="11">
        <f>IF(U5775=0,ROUNDUP((Q5775-日期设置!$B$2)/365,0),ROUNDUP((R5775-日期设置!$B$2)/365,0))</f>
        <v>3</v>
      </c>
      <c r="X5775" s="18">
        <f>_xlfn.IFNA(VLOOKUP(A5775,过往入选债券!A:D,4,0),2)</f>
        <v>2</v>
      </c>
      <c r="Y5775">
        <f>_xlfn.IFNA(VLOOKUP(C5775,[2]Sheet1!$A:$A,1,0),3)</f>
        <v>3</v>
      </c>
    </row>
    <row r="5776" spans="1:25" hidden="1" x14ac:dyDescent="0.2">
      <c r="A5776" s="21" t="s">
        <v>12576</v>
      </c>
      <c r="B5776" s="21" t="s">
        <v>12577</v>
      </c>
      <c r="C5776" s="37" t="s">
        <v>12578</v>
      </c>
      <c r="D5776" s="26" t="str">
        <f>[1]!b_calc_yield(A5776,日期设置!$B$2,F5776,1,R5776,1,O5776,L5776,S5776,)</f>
        <v>Fetching...</v>
      </c>
      <c r="E5776" s="26">
        <f t="shared" si="180"/>
        <v>24.428871479907222</v>
      </c>
      <c r="F5776" s="18">
        <f>[1]!b_dq_cleanprice($A5776,日期设置!B$2)</f>
        <v>39.394599999999997</v>
      </c>
      <c r="G5776" s="18" t="str">
        <f t="shared" si="181"/>
        <v>1.60 + 0</v>
      </c>
      <c r="H5776" s="27">
        <f>[1]!b_dq_pctchange($A5776,日期设置!$B$2,1)/100</f>
        <v>0</v>
      </c>
      <c r="I5776" s="26">
        <f>[1]!b_pq_pctchange(A5776,日期设置!$B$4,日期设置!$B$2,1)</f>
        <v>0</v>
      </c>
      <c r="J5776" s="26">
        <f>[1]!b_pq_pctchange(A5776,日期设置!$C$4,日期设置!$B$2,1)</f>
        <v>0</v>
      </c>
      <c r="K5776" s="52">
        <f>[1]!b_dq_amount($A5776,日期设置!B$2,2,10000)</f>
        <v>0</v>
      </c>
      <c r="L5776" s="26">
        <f>[1]!b_info_latestpar(A5776,日期设置!$B$2)</f>
        <v>40</v>
      </c>
      <c r="M5776" s="6">
        <f>[1]!b_info_outstandingbalance($A5776,日期设置!B$2)</f>
        <v>4</v>
      </c>
      <c r="N5776" s="7" t="str">
        <f>[1]!b_info_latestissurercreditrating2(A5776,日期设置!$B$2,"102","1")</f>
        <v>AA</v>
      </c>
      <c r="O5776" s="8">
        <v>5</v>
      </c>
      <c r="P5776" s="9">
        <f>[1]!b_info_repurchasedate(A5776)</f>
        <v>0</v>
      </c>
      <c r="Q5776" s="8" t="s">
        <v>16205</v>
      </c>
      <c r="R5776" s="2" t="str">
        <f>IF((--IF(P5776=0,Q5776,P5776))&gt;(--日期设置!$B$2),IF(P5776=0,Q5776,P5776),Q5776)</f>
        <v>2022-10-29</v>
      </c>
      <c r="S5776" s="2" t="s">
        <v>18767</v>
      </c>
      <c r="T5776" s="8">
        <f>[1]!b_anal_ptmyear($A5776,日期设置!$B$2)</f>
        <v>1.6054794520547944</v>
      </c>
      <c r="U5776" s="8">
        <f>[1]!b_anal_termifexercise($A5776,日期设置!B$2)</f>
        <v>0</v>
      </c>
      <c r="V5776" s="10">
        <f>[1]!b_dq_dirtyprice(A5776,日期设置!$B$2)</f>
        <v>40.183599999999998</v>
      </c>
      <c r="W5776" s="11">
        <f>IF(U5776=0,ROUNDUP((Q5776-日期设置!$B$2)/365,0),ROUNDUP((R5776-日期设置!$B$2)/365,0))</f>
        <v>2</v>
      </c>
      <c r="X5776" s="18">
        <f>_xlfn.IFNA(VLOOKUP(A5776,过往入选债券!A:D,4,0),2)</f>
        <v>2</v>
      </c>
      <c r="Y5776">
        <f>_xlfn.IFNA(VLOOKUP(C5776,[2]Sheet1!$A:$A,1,0),3)</f>
        <v>3</v>
      </c>
    </row>
    <row r="5777" spans="1:25" hidden="1" x14ac:dyDescent="0.2">
      <c r="A5777" s="21" t="s">
        <v>8420</v>
      </c>
      <c r="B5777" s="21" t="s">
        <v>8421</v>
      </c>
      <c r="C5777" s="37" t="s">
        <v>8422</v>
      </c>
      <c r="D5777" s="26" t="str">
        <f>[1]!b_calc_yield(A5777,日期设置!$B$2,F5777,1,R5777,1,O5777,L5777,S5777,)</f>
        <v>Fetching...</v>
      </c>
      <c r="E5777" s="26">
        <f t="shared" si="180"/>
        <v>4.2053768297400707</v>
      </c>
      <c r="F5777" s="18">
        <f>[1]!b_dq_cleanprice($A5777,日期设置!B$2)</f>
        <v>100.6641</v>
      </c>
      <c r="G5777" s="18" t="str">
        <f t="shared" si="181"/>
        <v>1.08 + 0</v>
      </c>
      <c r="H5777" s="27">
        <f>[1]!b_dq_pctchange($A5777,日期设置!$B$2,1)/100</f>
        <v>0</v>
      </c>
      <c r="I5777" s="26">
        <f>[1]!b_pq_pctchange(A5777,日期设置!$B$4,日期设置!$B$2,1)</f>
        <v>0</v>
      </c>
      <c r="J5777" s="26">
        <f>[1]!b_pq_pctchange(A5777,日期设置!$C$4,日期设置!$B$2,1)</f>
        <v>3.5278240977216192E-2</v>
      </c>
      <c r="K5777" s="52">
        <f>[1]!b_dq_amount($A5777,日期设置!B$2,2,10000)</f>
        <v>0</v>
      </c>
      <c r="L5777" s="26">
        <f>[1]!b_info_latestpar(A5777,日期设置!$B$2)</f>
        <v>100</v>
      </c>
      <c r="M5777" s="6">
        <f>[1]!b_info_outstandingbalance($A5777,日期设置!B$2)</f>
        <v>3</v>
      </c>
      <c r="N5777" s="7" t="str">
        <f>[1]!b_info_latestissurercreditrating2(A5777,日期设置!$B$2,"102","1")</f>
        <v>AA+</v>
      </c>
      <c r="O5777" s="8">
        <v>4.68</v>
      </c>
      <c r="P5777" s="9">
        <f>[1]!b_info_repurchasedate(A5777)</f>
        <v>0</v>
      </c>
      <c r="Q5777" s="8" t="s">
        <v>16305</v>
      </c>
      <c r="R5777" s="2" t="str">
        <f>IF((--IF(P5777=0,Q5777,P5777))&gt;(--日期设置!$B$2),IF(P5777=0,Q5777,P5777),Q5777)</f>
        <v>2022-04-22</v>
      </c>
      <c r="S5777" s="2" t="s">
        <v>17871</v>
      </c>
      <c r="T5777" s="8">
        <f>[1]!b_anal_ptmyear($A5777,日期设置!$B$2)</f>
        <v>1.0849315068493151</v>
      </c>
      <c r="U5777" s="8">
        <f>[1]!b_anal_termifexercise($A5777,日期设置!B$2)</f>
        <v>0</v>
      </c>
      <c r="V5777" s="10">
        <f>[1]!b_dq_dirtyprice(A5777,日期设置!$B$2)</f>
        <v>104.9466</v>
      </c>
      <c r="W5777" s="11">
        <f>IF(U5777=0,ROUNDUP((Q5777-日期设置!$B$2)/365,0),ROUNDUP((R5777-日期设置!$B$2)/365,0))</f>
        <v>2</v>
      </c>
      <c r="X5777" s="18">
        <f>_xlfn.IFNA(VLOOKUP(A5777,过往入选债券!A:D,4,0),2)</f>
        <v>2</v>
      </c>
      <c r="Y5777">
        <f>_xlfn.IFNA(VLOOKUP(C5777,[2]Sheet1!$A:$A,1,0),3)</f>
        <v>3</v>
      </c>
    </row>
    <row r="5778" spans="1:25" hidden="1" x14ac:dyDescent="0.2">
      <c r="A5778" s="21" t="s">
        <v>7049</v>
      </c>
      <c r="B5778" s="21" t="s">
        <v>7050</v>
      </c>
      <c r="C5778" s="37" t="s">
        <v>5692</v>
      </c>
      <c r="D5778" s="26" t="str">
        <f>[1]!b_calc_yield(A5778,日期设置!$B$2,F5778,1,R5778,1,O5778,L5778,S5778,)</f>
        <v>Fetching...</v>
      </c>
      <c r="E5778" s="26">
        <f t="shared" si="180"/>
        <v>9.1530872283641873</v>
      </c>
      <c r="F5778" s="18">
        <f>[1]!b_dq_cleanprice($A5778,日期设置!B$2)</f>
        <v>102.83199999999999</v>
      </c>
      <c r="G5778" s="18" t="str">
        <f t="shared" si="181"/>
        <v>2.35 + 0</v>
      </c>
      <c r="H5778" s="27">
        <f>[1]!b_dq_pctchange($A5778,日期设置!$B$2,1)/100</f>
        <v>0</v>
      </c>
      <c r="I5778" s="26">
        <f>[1]!b_pq_pctchange(A5778,日期设置!$B$4,日期设置!$B$2,1)</f>
        <v>0</v>
      </c>
      <c r="J5778" s="26">
        <f>[1]!b_pq_pctchange(A5778,日期设置!$C$4,日期设置!$B$2,1)</f>
        <v>0</v>
      </c>
      <c r="K5778" s="52">
        <f>[1]!b_dq_amount($A5778,日期设置!B$2,2,10000)</f>
        <v>0</v>
      </c>
      <c r="L5778" s="26">
        <f>[1]!b_info_latestpar(A5778,日期设置!$B$2)</f>
        <v>100</v>
      </c>
      <c r="M5778" s="6">
        <f>[1]!b_info_outstandingbalance($A5778,日期设置!B$2)</f>
        <v>10</v>
      </c>
      <c r="N5778" s="7" t="str">
        <f>[1]!b_info_latestissurercreditrating2(A5778,日期设置!$B$2,"102","1")</f>
        <v>AAA</v>
      </c>
      <c r="O5778" s="8">
        <v>5.33</v>
      </c>
      <c r="P5778" s="9">
        <f>[1]!b_info_repurchasedate(A5778)</f>
        <v>0</v>
      </c>
      <c r="Q5778" s="8" t="s">
        <v>16474</v>
      </c>
      <c r="R5778" s="2" t="str">
        <f>IF((--IF(P5778=0,Q5778,P5778))&gt;(--日期设置!$B$2),IF(P5778=0,Q5778,P5778),Q5778)</f>
        <v>2023-07-30</v>
      </c>
      <c r="S5778" s="2" t="s">
        <v>18267</v>
      </c>
      <c r="T5778" s="8">
        <f>[1]!b_anal_ptmyear($A5778,日期设置!$B$2)</f>
        <v>2.3561643835616439</v>
      </c>
      <c r="U5778" s="8">
        <f>[1]!b_anal_termifexercise($A5778,日期设置!B$2)</f>
        <v>0</v>
      </c>
      <c r="V5778" s="10">
        <f>[1]!b_dq_dirtyprice(A5778,日期设置!$B$2)</f>
        <v>106.2636</v>
      </c>
      <c r="W5778" s="11">
        <f>IF(U5778=0,ROUNDUP((Q5778-日期设置!$B$2)/365,0),ROUNDUP((R5778-日期设置!$B$2)/365,0))</f>
        <v>3</v>
      </c>
      <c r="X5778" s="18">
        <f>_xlfn.IFNA(VLOOKUP(A5778,过往入选债券!A:D,4,0),2)</f>
        <v>2</v>
      </c>
      <c r="Y5778">
        <f>_xlfn.IFNA(VLOOKUP(C5778,[2]Sheet1!$A:$A,1,0),3)</f>
        <v>3</v>
      </c>
    </row>
    <row r="5779" spans="1:25" hidden="1" x14ac:dyDescent="0.2">
      <c r="A5779" s="21" t="s">
        <v>3448</v>
      </c>
      <c r="B5779" s="21" t="s">
        <v>3449</v>
      </c>
      <c r="C5779" s="37" t="s">
        <v>1028</v>
      </c>
      <c r="D5779" s="26" t="str">
        <f>[1]!b_calc_yield(A5779,日期设置!$B$2,F5779,1,R5779,1,O5779,L5779,S5779,)</f>
        <v>Fetching...</v>
      </c>
      <c r="E5779" s="26">
        <f t="shared" si="180"/>
        <v>5.8969856027034417</v>
      </c>
      <c r="F5779" s="18">
        <f>[1]!b_dq_cleanprice($A5779,日期设置!B$2)</f>
        <v>100.143</v>
      </c>
      <c r="G5779" s="18" t="str">
        <f t="shared" si="181"/>
        <v>3.48 + 1.48</v>
      </c>
      <c r="H5779" s="27">
        <f>[1]!b_dq_pctchange($A5779,日期设置!$B$2,1)/100</f>
        <v>0</v>
      </c>
      <c r="I5779" s="26">
        <f>[1]!b_pq_pctchange(A5779,日期设置!$B$4,日期设置!$B$2,1)</f>
        <v>0</v>
      </c>
      <c r="J5779" s="26">
        <f>[1]!b_pq_pctchange(A5779,日期设置!$C$4,日期设置!$B$2,1)</f>
        <v>0</v>
      </c>
      <c r="K5779" s="52">
        <f>[1]!b_dq_amount($A5779,日期设置!B$2,2,10000)</f>
        <v>0</v>
      </c>
      <c r="L5779" s="26">
        <f>[1]!b_info_latestpar(A5779,日期设置!$B$2)</f>
        <v>100</v>
      </c>
      <c r="M5779" s="6">
        <f>[1]!b_info_outstandingbalance($A5779,日期设置!B$2)</f>
        <v>5</v>
      </c>
      <c r="N5779" s="7">
        <f>[1]!b_info_latestissurercreditrating2(A5779,日期设置!$B$2,"102","1")</f>
        <v>0</v>
      </c>
      <c r="O5779" s="8">
        <v>4.1500000000000004</v>
      </c>
      <c r="P5779" s="9" t="str">
        <f>[1]!b_info_repurchasedate(A5779)</f>
        <v>2022-09-16</v>
      </c>
      <c r="Q5779" s="8" t="s">
        <v>17129</v>
      </c>
      <c r="R5779" s="2" t="str">
        <f>IF((--IF(P5779=0,Q5779,P5779))&gt;(--日期设置!$B$2),IF(P5779=0,Q5779,P5779),Q5779)</f>
        <v>2022-09-16</v>
      </c>
      <c r="S5779" s="2" t="s">
        <v>18729</v>
      </c>
      <c r="T5779" s="8">
        <f>[1]!b_anal_ptmyear($A5779,日期设置!$B$2)</f>
        <v>3.4876712328767123</v>
      </c>
      <c r="U5779" s="8">
        <f>[1]!b_anal_termifexercise($A5779,日期设置!B$2)</f>
        <v>1.4876712328767123</v>
      </c>
      <c r="V5779" s="10">
        <f>[1]!b_dq_dirtyprice(A5779,日期设置!$B$2)</f>
        <v>102.2692</v>
      </c>
      <c r="W5779" s="11">
        <f>IF(U5779=0,ROUNDUP((Q5779-日期设置!$B$2)/365,0),ROUNDUP((R5779-日期设置!$B$2)/365,0))</f>
        <v>2</v>
      </c>
      <c r="X5779" s="18">
        <f>_xlfn.IFNA(VLOOKUP(A5779,过往入选债券!A:D,4,0),2)</f>
        <v>2</v>
      </c>
      <c r="Y5779">
        <f>_xlfn.IFNA(VLOOKUP(C5779,[2]Sheet1!$A:$A,1,0),3)</f>
        <v>3</v>
      </c>
    </row>
    <row r="5780" spans="1:25" hidden="1" x14ac:dyDescent="0.2">
      <c r="A5780" s="28" t="s">
        <v>21442</v>
      </c>
      <c r="B5780" s="28" t="s">
        <v>21443</v>
      </c>
      <c r="C5780" s="39" t="s">
        <v>21284</v>
      </c>
      <c r="D5780" s="26" t="str">
        <f>[1]!b_calc_yield(A5780,日期设置!$B$2,F5780,1,R5780,1,O5780,L5780,S5780,)</f>
        <v>Fetching...</v>
      </c>
      <c r="E5780" s="26">
        <f t="shared" si="180"/>
        <v>6.5548989156414272</v>
      </c>
      <c r="F5780" s="18">
        <f>[1]!b_dq_cleanprice($A5780,日期设置!B$2)</f>
        <v>100.0836</v>
      </c>
      <c r="G5780" s="18" t="str">
        <f t="shared" si="181"/>
        <v>1.64 + 1.64</v>
      </c>
      <c r="H5780" s="27">
        <f>[1]!b_dq_pctchange($A5780,日期设置!$B$2,1)/100</f>
        <v>0</v>
      </c>
      <c r="I5780" s="26">
        <f>[1]!b_pq_pctchange(A5780,日期设置!$B$4,日期设置!$B$2,1)</f>
        <v>0</v>
      </c>
      <c r="J5780" s="26">
        <f>[1]!b_pq_pctchange(A5780,日期设置!$C$4,日期设置!$B$2,1)</f>
        <v>0.1984273977978763</v>
      </c>
      <c r="K5780" s="52">
        <f>[1]!b_dq_amount($A5780,日期设置!B$2,2,10000)</f>
        <v>0</v>
      </c>
      <c r="L5780" s="26">
        <f>[1]!b_info_latestpar(A5780,日期设置!$B$2)</f>
        <v>100</v>
      </c>
      <c r="M5780" s="6">
        <f>[1]!b_info_outstandingbalance($A5780,日期设置!B$2)</f>
        <v>3</v>
      </c>
      <c r="N5780" s="7" t="str">
        <f>[1]!b_info_latestissurercreditrating2(A5780,日期设置!$B$2,"102","1")</f>
        <v>AAA</v>
      </c>
      <c r="O5780" s="43">
        <v>4.0999999999999996</v>
      </c>
      <c r="P5780" s="9">
        <f>[1]!b_info_repurchasedate(A5780)</f>
        <v>0</v>
      </c>
      <c r="Q5780" s="31" t="s">
        <v>17360</v>
      </c>
      <c r="R5780" s="2" t="str">
        <f>IF((--IF(P5780=0,Q5780,P5780))&gt;(--日期设置!$B$2),IF(P5780=0,Q5780,P5780),Q5780)</f>
        <v>2022-11-12</v>
      </c>
      <c r="S5780" s="31" t="s">
        <v>17019</v>
      </c>
      <c r="T5780" s="8">
        <f>[1]!b_anal_ptmyear($A5780,日期设置!$B$2)</f>
        <v>1.6438356164383561</v>
      </c>
      <c r="U5780" s="8">
        <f>[1]!b_anal_termifexercise($A5780,日期设置!B$2)</f>
        <v>1.6438356164383561</v>
      </c>
      <c r="V5780" s="10">
        <f>[1]!b_dq_dirtyprice(A5780,日期设置!$B$2)</f>
        <v>101.54389999999999</v>
      </c>
      <c r="W5780" s="11">
        <f>IF(U5780=0,ROUNDUP((Q5780-日期设置!$B$2)/365,0),ROUNDUP((R5780-日期设置!$B$2)/365,0))</f>
        <v>2</v>
      </c>
      <c r="X5780" s="18">
        <f>_xlfn.IFNA(VLOOKUP(A5780,过往入选债券!A:D,4,0),2)</f>
        <v>2</v>
      </c>
      <c r="Y5780">
        <f>_xlfn.IFNA(VLOOKUP(C5780,[2]Sheet1!$A:$A,1,0),3)</f>
        <v>3</v>
      </c>
    </row>
    <row r="5781" spans="1:25" hidden="1" x14ac:dyDescent="0.2">
      <c r="A5781" s="21" t="s">
        <v>2782</v>
      </c>
      <c r="B5781" s="21" t="s">
        <v>2783</v>
      </c>
      <c r="C5781" s="37" t="s">
        <v>2784</v>
      </c>
      <c r="D5781" s="26" t="str">
        <f>[1]!b_calc_yield(A5781,日期设置!$B$2,F5781,1,R5781,1,O5781,L5781,S5781,)</f>
        <v>Fetching...</v>
      </c>
      <c r="E5781" s="26">
        <f t="shared" si="180"/>
        <v>4.1387667797333938</v>
      </c>
      <c r="F5781" s="18">
        <f>[1]!b_dq_cleanprice($A5781,日期设置!B$2)</f>
        <v>101.61020000000001</v>
      </c>
      <c r="G5781" s="18" t="str">
        <f t="shared" si="181"/>
        <v>1.07 + 0</v>
      </c>
      <c r="H5781" s="27">
        <f>[1]!b_dq_pctchange($A5781,日期设置!$B$2,1)/100</f>
        <v>0</v>
      </c>
      <c r="I5781" s="26">
        <f>[1]!b_pq_pctchange(A5781,日期设置!$B$4,日期设置!$B$2,1)</f>
        <v>0</v>
      </c>
      <c r="J5781" s="26">
        <f>[1]!b_pq_pctchange(A5781,日期设置!$C$4,日期设置!$B$2,1)</f>
        <v>0</v>
      </c>
      <c r="K5781" s="52">
        <f>[1]!b_dq_amount($A5781,日期设置!B$2,2,10000)</f>
        <v>0</v>
      </c>
      <c r="L5781" s="26">
        <f>[1]!b_info_latestpar(A5781,日期设置!$B$2)</f>
        <v>100</v>
      </c>
      <c r="M5781" s="6">
        <f>[1]!b_info_outstandingbalance($A5781,日期设置!B$2)</f>
        <v>6</v>
      </c>
      <c r="N5781" s="7">
        <f>[1]!b_info_latestissurercreditrating2(A5781,日期设置!$B$2,"102","1")</f>
        <v>0</v>
      </c>
      <c r="O5781" s="8">
        <v>5.6</v>
      </c>
      <c r="P5781" s="9">
        <f>[1]!b_info_repurchasedate(A5781)</f>
        <v>0</v>
      </c>
      <c r="Q5781" s="8" t="s">
        <v>16176</v>
      </c>
      <c r="R5781" s="2" t="str">
        <f>IF((--IF(P5781=0,Q5781,P5781))&gt;(--日期设置!$B$2),IF(P5781=0,Q5781,P5781),Q5781)</f>
        <v>2022-04-19</v>
      </c>
      <c r="S5781" s="2" t="s">
        <v>17965</v>
      </c>
      <c r="T5781" s="8">
        <f>[1]!b_anal_ptmyear($A5781,日期设置!$B$2)</f>
        <v>1.0767123287671232</v>
      </c>
      <c r="U5781" s="8">
        <f>[1]!b_anal_termifexercise($A5781,日期设置!B$2)</f>
        <v>0</v>
      </c>
      <c r="V5781" s="10">
        <f>[1]!b_dq_dirtyprice(A5781,日期设置!$B$2)</f>
        <v>106.78060000000001</v>
      </c>
      <c r="W5781" s="11">
        <f>IF(U5781=0,ROUNDUP((Q5781-日期设置!$B$2)/365,0),ROUNDUP((R5781-日期设置!$B$2)/365,0))</f>
        <v>2</v>
      </c>
      <c r="X5781" s="18">
        <f>_xlfn.IFNA(VLOOKUP(A5781,过往入选债券!A:D,4,0),2)</f>
        <v>2</v>
      </c>
      <c r="Y5781">
        <f>_xlfn.IFNA(VLOOKUP(C5781,[2]Sheet1!$A:$A,1,0),3)</f>
        <v>3</v>
      </c>
    </row>
    <row r="5782" spans="1:25" hidden="1" x14ac:dyDescent="0.2">
      <c r="A5782" s="28" t="s">
        <v>19418</v>
      </c>
      <c r="B5782" s="28" t="s">
        <v>19419</v>
      </c>
      <c r="C5782" s="38" t="s">
        <v>1819</v>
      </c>
      <c r="D5782" s="26" t="str">
        <f>[1]!b_calc_yield(A5782,日期设置!$B$2,F5782,1,R5782,1,O5782,L5782,S5782,)</f>
        <v>Fetching...</v>
      </c>
      <c r="E5782" s="26">
        <f t="shared" si="180"/>
        <v>9.3908769387095923</v>
      </c>
      <c r="F5782" s="18">
        <f>[1]!b_dq_cleanprice($A5782,日期设置!B$2)</f>
        <v>99.241</v>
      </c>
      <c r="G5782" s="18" t="str">
        <f t="shared" si="181"/>
        <v>4.37 + 2.37</v>
      </c>
      <c r="H5782" s="27">
        <f>[1]!b_dq_pctchange($A5782,日期设置!$B$2,1)/100</f>
        <v>0</v>
      </c>
      <c r="I5782" s="26">
        <f>[1]!b_pq_pctchange(A5782,日期设置!$B$4,日期设置!$B$2,1)</f>
        <v>0</v>
      </c>
      <c r="J5782" s="26">
        <f>[1]!b_pq_pctchange(A5782,日期设置!$C$4,日期设置!$B$2,1)</f>
        <v>0</v>
      </c>
      <c r="K5782" s="52">
        <f>[1]!b_dq_amount($A5782,日期设置!B$2,2,10000)</f>
        <v>0</v>
      </c>
      <c r="L5782" s="26">
        <f>[1]!b_info_latestpar(A5782,日期设置!$B$2)</f>
        <v>100</v>
      </c>
      <c r="M5782" s="6">
        <f>[1]!b_info_outstandingbalance($A5782,日期设置!B$2)</f>
        <v>4</v>
      </c>
      <c r="N5782" s="7" t="str">
        <f>[1]!b_info_latestissurercreditrating2(A5782,日期设置!$B$2,"102","1")</f>
        <v>AA+</v>
      </c>
      <c r="O5782" s="8">
        <v>3.7</v>
      </c>
      <c r="P5782" s="9" t="str">
        <f>[1]!b_info_repurchasedate(A5782)</f>
        <v>2023-08-05</v>
      </c>
      <c r="Q5782" s="8" t="s">
        <v>20005</v>
      </c>
      <c r="R5782" s="2" t="str">
        <f>IF((--IF(P5782=0,Q5782,P5782))&gt;(--日期设置!$B$2),IF(P5782=0,Q5782,P5782),Q5782)</f>
        <v>2023-08-05</v>
      </c>
      <c r="S5782" s="31" t="s">
        <v>19125</v>
      </c>
      <c r="T5782" s="8">
        <f>[1]!b_anal_ptmyear($A5782,日期设置!$B$2)</f>
        <v>4.3726027397260276</v>
      </c>
      <c r="U5782" s="8">
        <f>[1]!b_anal_termifexercise($A5782,日期设置!B$2)</f>
        <v>2.3726027397260272</v>
      </c>
      <c r="V5782" s="10">
        <f>[1]!b_dq_dirtyprice(A5782,日期设置!$B$2)</f>
        <v>101.5624</v>
      </c>
      <c r="W5782" s="11">
        <f>IF(U5782=0,ROUNDUP((Q5782-日期设置!$B$2)/365,0),ROUNDUP((R5782-日期设置!$B$2)/365,0))</f>
        <v>3</v>
      </c>
      <c r="X5782" s="18">
        <f>_xlfn.IFNA(VLOOKUP(A5782,过往入选债券!A:D,4,0),2)</f>
        <v>2</v>
      </c>
      <c r="Y5782">
        <f>_xlfn.IFNA(VLOOKUP(C5782,[2]Sheet1!$A:$A,1,0),3)</f>
        <v>3</v>
      </c>
    </row>
    <row r="5783" spans="1:25" x14ac:dyDescent="0.2">
      <c r="A5783" s="21" t="s">
        <v>1451</v>
      </c>
      <c r="B5783" s="21" t="s">
        <v>1452</v>
      </c>
      <c r="C5783" s="37" t="s">
        <v>847</v>
      </c>
      <c r="D5783" s="26" t="str">
        <f>[1]!b_calc_yield(A5783,日期设置!$B$2,F5783,1,R5783,1,O5783,L5783,S5783,)</f>
        <v>Fetching...</v>
      </c>
      <c r="E5783" s="26">
        <f t="shared" si="180"/>
        <v>6.3419316588400276</v>
      </c>
      <c r="F5783" s="18">
        <f>[1]!b_dq_cleanprice($A5783,日期设置!B$2)</f>
        <v>103.75</v>
      </c>
      <c r="G5783" s="18" t="str">
        <f t="shared" si="181"/>
        <v>1.61 + 0</v>
      </c>
      <c r="H5783" s="27">
        <f>[1]!b_dq_pctchange($A5783,日期设置!$B$2,1)/100</f>
        <v>5.2690632927092033E-3</v>
      </c>
      <c r="I5783" s="26">
        <f>[1]!b_pq_pctchange(A5783,日期设置!$B$4,日期设置!$B$2,1)</f>
        <v>0.71348832694267772</v>
      </c>
      <c r="J5783" s="26">
        <f>[1]!b_pq_pctchange(A5783,日期设置!$C$4,日期设置!$B$2,1)</f>
        <v>0.71348832694267772</v>
      </c>
      <c r="K5783" s="52">
        <f>[1]!b_dq_amount($A5783,日期设置!B$2,2,10000)</f>
        <v>31878.677669999997</v>
      </c>
      <c r="L5783" s="26">
        <f>[1]!b_info_latestpar(A5783,日期设置!$B$2)</f>
        <v>100</v>
      </c>
      <c r="M5783" s="6">
        <f>[1]!b_info_outstandingbalance($A5783,日期设置!B$2)</f>
        <v>15</v>
      </c>
      <c r="N5783" s="7">
        <f>[1]!b_info_latestissurercreditrating2(A5783,日期设置!$B$2,"102","1")</f>
        <v>0</v>
      </c>
      <c r="O5783" s="8">
        <v>6.5</v>
      </c>
      <c r="P5783" s="9">
        <f>[1]!b_info_repurchasedate(A5783)</f>
        <v>0</v>
      </c>
      <c r="Q5783" s="8" t="s">
        <v>17094</v>
      </c>
      <c r="R5783" s="2" t="str">
        <f>IF((--IF(P5783=0,Q5783,P5783))&gt;(--日期设置!$B$2),IF(P5783=0,Q5783,P5783),Q5783)</f>
        <v>2022-11-01</v>
      </c>
      <c r="S5783" s="2" t="s">
        <v>17795</v>
      </c>
      <c r="T5783" s="8">
        <f>[1]!b_anal_ptmyear($A5783,日期设置!$B$2)</f>
        <v>1.6136986301369864</v>
      </c>
      <c r="U5783" s="8">
        <f>[1]!b_anal_termifexercise($A5783,日期设置!B$2)</f>
        <v>0</v>
      </c>
      <c r="V5783" s="10">
        <f>[1]!b_dq_dirtyprice(A5783,日期设置!$B$2)</f>
        <v>106.261</v>
      </c>
      <c r="W5783" s="11">
        <f>IF(U5783=0,ROUNDUP((Q5783-日期设置!$B$2)/365,0),ROUNDUP((R5783-日期设置!$B$2)/365,0))</f>
        <v>2</v>
      </c>
      <c r="X5783" s="18">
        <f>_xlfn.IFNA(VLOOKUP(A5783,过往入选债券!A:D,4,0),2)</f>
        <v>2</v>
      </c>
      <c r="Y5783">
        <f>_xlfn.IFNA(VLOOKUP(C5783,[2]Sheet1!$A:$A,1,0),3)</f>
        <v>3</v>
      </c>
    </row>
    <row r="5784" spans="1:25" x14ac:dyDescent="0.2">
      <c r="A5784" s="21" t="s">
        <v>5528</v>
      </c>
      <c r="B5784" s="21" t="s">
        <v>5529</v>
      </c>
      <c r="C5784" s="37" t="s">
        <v>193</v>
      </c>
      <c r="D5784" s="26" t="str">
        <f>[1]!b_calc_yield(A5784,日期设置!$B$2,F5784,1,R5784,1,O5784,L5784,S5784,)</f>
        <v>Fetching...</v>
      </c>
      <c r="E5784" s="26">
        <f t="shared" si="180"/>
        <v>1.80085098383993</v>
      </c>
      <c r="F5784" s="18">
        <f>[1]!b_dq_cleanprice($A5784,日期设置!B$2)</f>
        <v>99.938000000000002</v>
      </c>
      <c r="G5784" s="18" t="str">
        <f t="shared" si="181"/>
        <v>0.44 + 0.44</v>
      </c>
      <c r="H5784" s="27">
        <f>[1]!b_dq_pctchange($A5784,日期设置!$B$2,1)/100</f>
        <v>-1.4606923681826687E-4</v>
      </c>
      <c r="I5784" s="26">
        <f>[1]!b_pq_pctchange(A5784,日期设置!$B$4,日期设置!$B$2,1)</f>
        <v>2.2719243198989932E-2</v>
      </c>
      <c r="J5784" s="26">
        <f>[1]!b_pq_pctchange(A5784,日期设置!$C$4,日期设置!$B$2,1)</f>
        <v>-0.74881817820679974</v>
      </c>
      <c r="K5784" s="52">
        <f>[1]!b_dq_amount($A5784,日期设置!B$2,2,10000)</f>
        <v>12256.875616800002</v>
      </c>
      <c r="L5784" s="26">
        <f>[1]!b_info_latestpar(A5784,日期设置!$B$2)</f>
        <v>100</v>
      </c>
      <c r="M5784" s="6">
        <f>[1]!b_info_outstandingbalance($A5784,日期设置!B$2)</f>
        <v>10</v>
      </c>
      <c r="N5784" s="7" t="str">
        <f>[1]!b_info_latestissurercreditrating2(A5784,日期设置!$B$2,"102","1")</f>
        <v>AAA</v>
      </c>
      <c r="O5784" s="8">
        <v>3.98</v>
      </c>
      <c r="P5784" s="9">
        <f>[1]!b_info_repurchasedate(A5784)</f>
        <v>0</v>
      </c>
      <c r="Q5784" s="8" t="s">
        <v>16735</v>
      </c>
      <c r="R5784" s="2" t="str">
        <f>IF((--IF(P5784=0,Q5784,P5784))&gt;(--日期设置!$B$2),IF(P5784=0,Q5784,P5784),Q5784)</f>
        <v>2021-09-01</v>
      </c>
      <c r="S5784" s="2" t="s">
        <v>18453</v>
      </c>
      <c r="T5784" s="8">
        <f>[1]!b_anal_ptmyear($A5784,日期设置!$B$2)</f>
        <v>0.44657534246575342</v>
      </c>
      <c r="U5784" s="8">
        <f>[1]!b_anal_termifexercise($A5784,日期设置!B$2)</f>
        <v>0.44657534246575342</v>
      </c>
      <c r="V5784" s="10">
        <f>[1]!b_dq_dirtyprice(A5784,日期设置!$B$2)</f>
        <v>102.14060000000001</v>
      </c>
      <c r="W5784" s="11">
        <f>IF(U5784=0,ROUNDUP((Q5784-日期设置!$B$2)/365,0),ROUNDUP((R5784-日期设置!$B$2)/365,0))</f>
        <v>1</v>
      </c>
      <c r="X5784" s="18">
        <f>_xlfn.IFNA(VLOOKUP(A5784,过往入选债券!A:D,4,0),2)</f>
        <v>2</v>
      </c>
      <c r="Y5784">
        <f>_xlfn.IFNA(VLOOKUP(C5784,[2]Sheet1!$A:$A,1,0),3)</f>
        <v>3</v>
      </c>
    </row>
    <row r="5785" spans="1:25" hidden="1" x14ac:dyDescent="0.2">
      <c r="A5785" s="28" t="s">
        <v>21502</v>
      </c>
      <c r="B5785" s="28" t="s">
        <v>21503</v>
      </c>
      <c r="C5785" s="39" t="s">
        <v>21252</v>
      </c>
      <c r="D5785" s="26" t="str">
        <f>[1]!b_calc_yield(A5785,日期设置!$B$2,F5785,1,R5785,1,O5785,L5785,S5785,)</f>
        <v>Fetching...</v>
      </c>
      <c r="E5785" s="26">
        <f t="shared" si="180"/>
        <v>10.601673101673104</v>
      </c>
      <c r="F5785" s="18">
        <f>[1]!b_dq_cleanprice($A5785,日期设置!B$2)</f>
        <v>100.5219</v>
      </c>
      <c r="G5785" s="18" t="str">
        <f t="shared" si="181"/>
        <v>2.66 + 0</v>
      </c>
      <c r="H5785" s="27">
        <f>[1]!b_dq_pctchange($A5785,日期设置!$B$2,1)/100</f>
        <v>0</v>
      </c>
      <c r="I5785" s="26">
        <f>[1]!b_pq_pctchange(A5785,日期设置!$B$4,日期设置!$B$2,1)</f>
        <v>0</v>
      </c>
      <c r="J5785" s="26">
        <f>[1]!b_pq_pctchange(A5785,日期设置!$C$4,日期设置!$B$2,1)</f>
        <v>0</v>
      </c>
      <c r="K5785" s="52">
        <f>[1]!b_dq_amount($A5785,日期设置!B$2,2,10000)</f>
        <v>0</v>
      </c>
      <c r="L5785" s="26">
        <f>[1]!b_info_latestpar(A5785,日期设置!$B$2)</f>
        <v>100</v>
      </c>
      <c r="M5785" s="6">
        <f>[1]!b_info_outstandingbalance($A5785,日期设置!B$2)</f>
        <v>15</v>
      </c>
      <c r="N5785" s="7" t="str">
        <f>[1]!b_info_latestissurercreditrating2(A5785,日期设置!$B$2,"102","1")</f>
        <v>AAA</v>
      </c>
      <c r="O5785" s="43">
        <v>4.25</v>
      </c>
      <c r="P5785" s="9">
        <f>[1]!b_info_repurchasedate(A5785)</f>
        <v>0</v>
      </c>
      <c r="Q5785" s="31" t="s">
        <v>16408</v>
      </c>
      <c r="R5785" s="2" t="str">
        <f>IF((--IF(P5785=0,Q5785,P5785))&gt;(--日期设置!$B$2),IF(P5785=0,Q5785,P5785),Q5785)</f>
        <v>2023-11-20</v>
      </c>
      <c r="S5785" s="31" t="s">
        <v>17501</v>
      </c>
      <c r="T5785" s="8">
        <f>[1]!b_anal_ptmyear($A5785,日期设置!$B$2)</f>
        <v>2.6657534246575345</v>
      </c>
      <c r="U5785" s="8">
        <f>[1]!b_anal_termifexercise($A5785,日期设置!B$2)</f>
        <v>0</v>
      </c>
      <c r="V5785" s="10">
        <f>[1]!b_dq_dirtyprice(A5785,日期设置!$B$2)</f>
        <v>101.94240000000001</v>
      </c>
      <c r="W5785" s="11">
        <f>IF(U5785=0,ROUNDUP((Q5785-日期设置!$B$2)/365,0),ROUNDUP((R5785-日期设置!$B$2)/365,0))</f>
        <v>3</v>
      </c>
      <c r="X5785" s="18">
        <f>_xlfn.IFNA(VLOOKUP(A5785,过往入选债券!A:D,4,0),2)</f>
        <v>2</v>
      </c>
      <c r="Y5785">
        <f>_xlfn.IFNA(VLOOKUP(C5785,[2]Sheet1!$A:$A,1,0),3)</f>
        <v>3</v>
      </c>
    </row>
    <row r="5786" spans="1:25" hidden="1" x14ac:dyDescent="0.2">
      <c r="A5786" s="21" t="s">
        <v>8391</v>
      </c>
      <c r="B5786" s="21" t="s">
        <v>8392</v>
      </c>
      <c r="C5786" s="37" t="s">
        <v>7007</v>
      </c>
      <c r="D5786" s="26" t="str">
        <f>[1]!b_calc_yield(A5786,日期设置!$B$2,F5786,1,R5786,1,O5786,L5786,S5786,)</f>
        <v>Fetching...</v>
      </c>
      <c r="E5786" s="26">
        <f t="shared" si="180"/>
        <v>11.807239801118641</v>
      </c>
      <c r="F5786" s="18">
        <f>[1]!b_dq_cleanprice($A5786,日期设置!B$2)</f>
        <v>101.8891</v>
      </c>
      <c r="G5786" s="18" t="str">
        <f t="shared" si="181"/>
        <v>3.07 + 0</v>
      </c>
      <c r="H5786" s="27">
        <f>[1]!b_dq_pctchange($A5786,日期设置!$B$2,1)/100</f>
        <v>0</v>
      </c>
      <c r="I5786" s="26">
        <f>[1]!b_pq_pctchange(A5786,日期设置!$B$4,日期设置!$B$2,1)</f>
        <v>0</v>
      </c>
      <c r="J5786" s="26">
        <f>[1]!b_pq_pctchange(A5786,日期设置!$C$4,日期设置!$B$2,1)</f>
        <v>0</v>
      </c>
      <c r="K5786" s="52">
        <f>[1]!b_dq_amount($A5786,日期设置!B$2,2,10000)</f>
        <v>0</v>
      </c>
      <c r="L5786" s="26">
        <f>[1]!b_info_latestpar(A5786,日期设置!$B$2)</f>
        <v>100</v>
      </c>
      <c r="M5786" s="6">
        <f>[1]!b_info_outstandingbalance($A5786,日期设置!B$2)</f>
        <v>10</v>
      </c>
      <c r="N5786" s="7" t="str">
        <f>[1]!b_info_latestissurercreditrating2(A5786,日期设置!$B$2,"102","1")</f>
        <v>AA+</v>
      </c>
      <c r="O5786" s="8">
        <v>4.7</v>
      </c>
      <c r="P5786" s="9">
        <f>[1]!b_info_repurchasedate(A5786)</f>
        <v>0</v>
      </c>
      <c r="Q5786" s="8" t="s">
        <v>17449</v>
      </c>
      <c r="R5786" s="2" t="str">
        <f>IF((--IF(P5786=0,Q5786,P5786))&gt;(--日期设置!$B$2),IF(P5786=0,Q5786,P5786),Q5786)</f>
        <v>2024-04-17</v>
      </c>
      <c r="S5786" s="2" t="s">
        <v>18728</v>
      </c>
      <c r="T5786" s="8">
        <f>[1]!b_anal_ptmyear($A5786,日期设置!$B$2)</f>
        <v>3.0712328767123287</v>
      </c>
      <c r="U5786" s="8">
        <f>[1]!b_anal_termifexercise($A5786,日期设置!B$2)</f>
        <v>0</v>
      </c>
      <c r="V5786" s="10">
        <f>[1]!b_dq_dirtyprice(A5786,日期设置!$B$2)</f>
        <v>106.2543</v>
      </c>
      <c r="W5786" s="11">
        <f>IF(U5786=0,ROUNDUP((Q5786-日期设置!$B$2)/365,0),ROUNDUP((R5786-日期设置!$B$2)/365,0))</f>
        <v>4</v>
      </c>
      <c r="X5786" s="18">
        <f>_xlfn.IFNA(VLOOKUP(A5786,过往入选债券!A:D,4,0),2)</f>
        <v>2</v>
      </c>
      <c r="Y5786">
        <f>_xlfn.IFNA(VLOOKUP(C5786,[2]Sheet1!$A:$A,1,0),3)</f>
        <v>3</v>
      </c>
    </row>
    <row r="5787" spans="1:25" hidden="1" x14ac:dyDescent="0.2">
      <c r="A5787" s="21" t="s">
        <v>11245</v>
      </c>
      <c r="B5787" s="21" t="s">
        <v>11246</v>
      </c>
      <c r="C5787" s="37" t="s">
        <v>10330</v>
      </c>
      <c r="D5787" s="26" t="str">
        <f>[1]!b_calc_yield(A5787,日期设置!$B$2,F5787,1,R5787,1,O5787,L5787,S5787,)</f>
        <v>Fetching...</v>
      </c>
      <c r="E5787" s="26">
        <f t="shared" si="180"/>
        <v>8.9386406859964787</v>
      </c>
      <c r="F5787" s="18">
        <f>[1]!b_dq_cleanprice($A5787,日期设置!B$2)</f>
        <v>99.216800000000006</v>
      </c>
      <c r="G5787" s="18" t="str">
        <f t="shared" si="181"/>
        <v>2.26 + 0</v>
      </c>
      <c r="H5787" s="27">
        <f>[1]!b_dq_pctchange($A5787,日期设置!$B$2,1)/100</f>
        <v>0</v>
      </c>
      <c r="I5787" s="26">
        <f>[1]!b_pq_pctchange(A5787,日期设置!$B$4,日期设置!$B$2,1)</f>
        <v>0</v>
      </c>
      <c r="J5787" s="26">
        <f>[1]!b_pq_pctchange(A5787,日期设置!$C$4,日期设置!$B$2,1)</f>
        <v>-4.5334660463529269E-2</v>
      </c>
      <c r="K5787" s="52">
        <f>[1]!b_dq_amount($A5787,日期设置!B$2,2,10000)</f>
        <v>0</v>
      </c>
      <c r="L5787" s="26">
        <f>[1]!b_info_latestpar(A5787,日期设置!$B$2)</f>
        <v>100</v>
      </c>
      <c r="M5787" s="6">
        <f>[1]!b_info_outstandingbalance($A5787,日期设置!B$2)</f>
        <v>7.5</v>
      </c>
      <c r="N5787" s="7" t="str">
        <f>[1]!b_info_latestissurercreditrating2(A5787,日期设置!$B$2,"102","1")</f>
        <v>AA+</v>
      </c>
      <c r="O5787" s="8">
        <v>3.67</v>
      </c>
      <c r="P5787" s="9">
        <f>[1]!b_info_repurchasedate(A5787)</f>
        <v>0</v>
      </c>
      <c r="Q5787" s="8" t="s">
        <v>16635</v>
      </c>
      <c r="R5787" s="2" t="str">
        <f>IF((--IF(P5787=0,Q5787,P5787))&gt;(--日期设置!$B$2),IF(P5787=0,Q5787,P5787),Q5787)</f>
        <v>2023-06-28</v>
      </c>
      <c r="S5787" s="2" t="s">
        <v>17819</v>
      </c>
      <c r="T5787" s="8">
        <f>[1]!b_anal_ptmyear($A5787,日期设置!$B$2)</f>
        <v>2.2684931506849315</v>
      </c>
      <c r="U5787" s="8">
        <f>[1]!b_anal_termifexercise($A5787,日期设置!B$2)</f>
        <v>0</v>
      </c>
      <c r="V5787" s="10">
        <f>[1]!b_dq_dirtyprice(A5787,日期设置!$B$2)</f>
        <v>101.9014</v>
      </c>
      <c r="W5787" s="11">
        <f>IF(U5787=0,ROUNDUP((Q5787-日期设置!$B$2)/365,0),ROUNDUP((R5787-日期设置!$B$2)/365,0))</f>
        <v>3</v>
      </c>
      <c r="X5787" s="18">
        <f>_xlfn.IFNA(VLOOKUP(A5787,过往入选债券!A:D,4,0),2)</f>
        <v>2</v>
      </c>
      <c r="Y5787">
        <f>_xlfn.IFNA(VLOOKUP(C5787,[2]Sheet1!$A:$A,1,0),3)</f>
        <v>3</v>
      </c>
    </row>
    <row r="5788" spans="1:25" hidden="1" x14ac:dyDescent="0.2">
      <c r="A5788" s="21" t="s">
        <v>10823</v>
      </c>
      <c r="B5788" s="21" t="s">
        <v>10824</v>
      </c>
      <c r="C5788" s="37" t="s">
        <v>3886</v>
      </c>
      <c r="D5788" s="26" t="str">
        <f>[1]!b_calc_yield(A5788,日期设置!$B$2,F5788,1,R5788,1,O5788,L5788,S5788,)</f>
        <v>Fetching...</v>
      </c>
      <c r="E5788" s="26">
        <f t="shared" si="180"/>
        <v>8.3151892068510378</v>
      </c>
      <c r="F5788" s="18">
        <f>[1]!b_dq_cleanprice($A5788,日期设置!B$2)</f>
        <v>97.562100000000001</v>
      </c>
      <c r="G5788" s="18" t="str">
        <f t="shared" si="181"/>
        <v>2.10 + 0</v>
      </c>
      <c r="H5788" s="27">
        <f>[1]!b_dq_pctchange($A5788,日期设置!$B$2,1)/100</f>
        <v>0</v>
      </c>
      <c r="I5788" s="26">
        <f>[1]!b_pq_pctchange(A5788,日期设置!$B$4,日期设置!$B$2,1)</f>
        <v>0</v>
      </c>
      <c r="J5788" s="26">
        <f>[1]!b_pq_pctchange(A5788,日期设置!$C$4,日期设置!$B$2,1)</f>
        <v>0</v>
      </c>
      <c r="K5788" s="52">
        <f>[1]!b_dq_amount($A5788,日期设置!B$2,2,10000)</f>
        <v>0</v>
      </c>
      <c r="L5788" s="26">
        <f>[1]!b_info_latestpar(A5788,日期设置!$B$2)</f>
        <v>100</v>
      </c>
      <c r="M5788" s="6">
        <f>[1]!b_info_outstandingbalance($A5788,日期设置!B$2)</f>
        <v>10</v>
      </c>
      <c r="N5788" s="7" t="str">
        <f>[1]!b_info_latestissurercreditrating2(A5788,日期设置!$B$2,"102","1")</f>
        <v>AA+</v>
      </c>
      <c r="O5788" s="8">
        <v>2.8</v>
      </c>
      <c r="P5788" s="9">
        <f>[1]!b_info_repurchasedate(A5788)</f>
        <v>0</v>
      </c>
      <c r="Q5788" s="8" t="s">
        <v>16306</v>
      </c>
      <c r="R5788" s="2" t="str">
        <f>IF((--IF(P5788=0,Q5788,P5788))&gt;(--日期设置!$B$2),IF(P5788=0,Q5788,P5788),Q5788)</f>
        <v>2023-04-28</v>
      </c>
      <c r="S5788" s="2" t="s">
        <v>18086</v>
      </c>
      <c r="T5788" s="8">
        <f>[1]!b_anal_ptmyear($A5788,日期设置!$B$2)</f>
        <v>2.1013698630136988</v>
      </c>
      <c r="U5788" s="8">
        <f>[1]!b_anal_termifexercise($A5788,日期设置!B$2)</f>
        <v>0</v>
      </c>
      <c r="V5788" s="10">
        <f>[1]!b_dq_dirtyprice(A5788,日期设置!$B$2)</f>
        <v>100.0783</v>
      </c>
      <c r="W5788" s="11">
        <f>IF(U5788=0,ROUNDUP((Q5788-日期设置!$B$2)/365,0),ROUNDUP((R5788-日期设置!$B$2)/365,0))</f>
        <v>3</v>
      </c>
      <c r="X5788" s="18">
        <f>_xlfn.IFNA(VLOOKUP(A5788,过往入选债券!A:D,4,0),2)</f>
        <v>2</v>
      </c>
      <c r="Y5788">
        <f>_xlfn.IFNA(VLOOKUP(C5788,[2]Sheet1!$A:$A,1,0),3)</f>
        <v>3</v>
      </c>
    </row>
    <row r="5789" spans="1:25" hidden="1" x14ac:dyDescent="0.2">
      <c r="A5789" s="21" t="s">
        <v>5911</v>
      </c>
      <c r="B5789" s="21" t="s">
        <v>5912</v>
      </c>
      <c r="C5789" s="37" t="s">
        <v>4780</v>
      </c>
      <c r="D5789" s="26" t="str">
        <f>[1]!b_calc_yield(A5789,日期设置!$B$2,F5789,1,R5789,1,O5789,L5789,S5789,)</f>
        <v>Fetching...</v>
      </c>
      <c r="E5789" s="26">
        <f t="shared" si="180"/>
        <v>3.7876387623412722</v>
      </c>
      <c r="F5789" s="18">
        <f>[1]!b_dq_cleanprice($A5789,日期设置!B$2)</f>
        <v>101.30029999999999</v>
      </c>
      <c r="G5789" s="18" t="str">
        <f t="shared" si="181"/>
        <v>0.93 + 0</v>
      </c>
      <c r="H5789" s="27">
        <f>[1]!b_dq_pctchange($A5789,日期设置!$B$2,1)/100</f>
        <v>0</v>
      </c>
      <c r="I5789" s="26">
        <f>[1]!b_pq_pctchange(A5789,日期设置!$B$4,日期设置!$B$2,1)</f>
        <v>0</v>
      </c>
      <c r="J5789" s="26">
        <f>[1]!b_pq_pctchange(A5789,日期设置!$C$4,日期设置!$B$2,1)</f>
        <v>0</v>
      </c>
      <c r="K5789" s="52">
        <f>[1]!b_dq_amount($A5789,日期设置!B$2,2,10000)</f>
        <v>0</v>
      </c>
      <c r="L5789" s="26">
        <f>[1]!b_info_latestpar(A5789,日期设置!$B$2)</f>
        <v>100</v>
      </c>
      <c r="M5789" s="6">
        <f>[1]!b_info_outstandingbalance($A5789,日期设置!B$2)</f>
        <v>10</v>
      </c>
      <c r="N5789" s="7" t="str">
        <f>[1]!b_info_latestissurercreditrating2(A5789,日期设置!$B$2,"102","1")</f>
        <v>AA</v>
      </c>
      <c r="O5789" s="8">
        <v>5.48</v>
      </c>
      <c r="P5789" s="9">
        <f>[1]!b_info_repurchasedate(A5789)</f>
        <v>0</v>
      </c>
      <c r="Q5789" s="8" t="s">
        <v>16043</v>
      </c>
      <c r="R5789" s="2" t="str">
        <f>IF((--IF(P5789=0,Q5789,P5789))&gt;(--日期设置!$B$2),IF(P5789=0,Q5789,P5789),Q5789)</f>
        <v>2022-02-28</v>
      </c>
      <c r="S5789" s="2" t="s">
        <v>17830</v>
      </c>
      <c r="T5789" s="8">
        <f>[1]!b_anal_ptmyear($A5789,日期设置!$B$2)</f>
        <v>0.9397260273972603</v>
      </c>
      <c r="U5789" s="8">
        <f>[1]!b_anal_termifexercise($A5789,日期设置!B$2)</f>
        <v>0</v>
      </c>
      <c r="V5789" s="10">
        <f>[1]!b_dq_dirtyprice(A5789,日期设置!$B$2)</f>
        <v>101.6306</v>
      </c>
      <c r="W5789" s="11">
        <f>IF(U5789=0,ROUNDUP((Q5789-日期设置!$B$2)/365,0),ROUNDUP((R5789-日期设置!$B$2)/365,0))</f>
        <v>1</v>
      </c>
      <c r="X5789" s="18">
        <f>_xlfn.IFNA(VLOOKUP(A5789,过往入选债券!A:D,4,0),2)</f>
        <v>2</v>
      </c>
      <c r="Y5789">
        <f>_xlfn.IFNA(VLOOKUP(C5789,[2]Sheet1!$A:$A,1,0),3)</f>
        <v>3</v>
      </c>
    </row>
    <row r="5790" spans="1:25" hidden="1" x14ac:dyDescent="0.2">
      <c r="A5790" s="21" t="s">
        <v>8740</v>
      </c>
      <c r="B5790" s="21" t="s">
        <v>8741</v>
      </c>
      <c r="C5790" s="37" t="s">
        <v>340</v>
      </c>
      <c r="D5790" s="26" t="str">
        <f>[1]!b_calc_yield(A5790,日期设置!$B$2,F5790,1,R5790,1,O5790,L5790,S5790,)</f>
        <v>Fetching...</v>
      </c>
      <c r="E5790" s="26">
        <f t="shared" si="180"/>
        <v>4.8856505845209952</v>
      </c>
      <c r="F5790" s="18">
        <f>[1]!b_dq_cleanprice($A5790,日期设置!B$2)</f>
        <v>100.5446</v>
      </c>
      <c r="G5790" s="18" t="str">
        <f t="shared" si="181"/>
        <v>1.24 + 0</v>
      </c>
      <c r="H5790" s="27">
        <f>[1]!b_dq_pctchange($A5790,日期设置!$B$2,1)/100</f>
        <v>0</v>
      </c>
      <c r="I5790" s="26">
        <f>[1]!b_pq_pctchange(A5790,日期设置!$B$4,日期设置!$B$2,1)</f>
        <v>0</v>
      </c>
      <c r="J5790" s="26">
        <f>[1]!b_pq_pctchange(A5790,日期设置!$C$4,日期设置!$B$2,1)</f>
        <v>0.24186955394707574</v>
      </c>
      <c r="K5790" s="52">
        <f>[1]!b_dq_amount($A5790,日期设置!B$2,2,10000)</f>
        <v>0</v>
      </c>
      <c r="L5790" s="26">
        <f>[1]!b_info_latestpar(A5790,日期设置!$B$2)</f>
        <v>100</v>
      </c>
      <c r="M5790" s="6">
        <f>[1]!b_info_outstandingbalance($A5790,日期设置!B$2)</f>
        <v>10</v>
      </c>
      <c r="N5790" s="7" t="str">
        <f>[1]!b_info_latestissurercreditrating2(A5790,日期设置!$B$2,"102","1")</f>
        <v>AA+</v>
      </c>
      <c r="O5790" s="8">
        <v>4.5</v>
      </c>
      <c r="P5790" s="9">
        <f>[1]!b_info_repurchasedate(A5790)</f>
        <v>0</v>
      </c>
      <c r="Q5790" s="8" t="s">
        <v>17023</v>
      </c>
      <c r="R5790" s="2" t="str">
        <f>IF((--IF(P5790=0,Q5790,P5790))&gt;(--日期设置!$B$2),IF(P5790=0,Q5790,P5790),Q5790)</f>
        <v>2022-06-21</v>
      </c>
      <c r="S5790" s="2" t="s">
        <v>18054</v>
      </c>
      <c r="T5790" s="8">
        <f>[1]!b_anal_ptmyear($A5790,日期设置!$B$2)</f>
        <v>1.2493150684931507</v>
      </c>
      <c r="U5790" s="8">
        <f>[1]!b_anal_termifexercise($A5790,日期设置!B$2)</f>
        <v>0</v>
      </c>
      <c r="V5790" s="10">
        <f>[1]!b_dq_dirtyprice(A5790,日期设置!$B$2)</f>
        <v>103.92270000000001</v>
      </c>
      <c r="W5790" s="11">
        <f>IF(U5790=0,ROUNDUP((Q5790-日期设置!$B$2)/365,0),ROUNDUP((R5790-日期设置!$B$2)/365,0))</f>
        <v>2</v>
      </c>
      <c r="X5790" s="18">
        <f>_xlfn.IFNA(VLOOKUP(A5790,过往入选债券!A:D,4,0),2)</f>
        <v>2</v>
      </c>
      <c r="Y5790">
        <f>_xlfn.IFNA(VLOOKUP(C5790,[2]Sheet1!$A:$A,1,0),3)</f>
        <v>3</v>
      </c>
    </row>
    <row r="5791" spans="1:25" hidden="1" x14ac:dyDescent="0.2">
      <c r="A5791" s="21" t="s">
        <v>13394</v>
      </c>
      <c r="B5791" s="21" t="s">
        <v>13395</v>
      </c>
      <c r="C5791" s="37" t="s">
        <v>673</v>
      </c>
      <c r="D5791" s="26" t="str">
        <f>[1]!b_calc_yield(A5791,日期设置!$B$2,F5791,1,R5791,1,O5791,L5791,S5791,)</f>
        <v>Fetching...</v>
      </c>
      <c r="E5791" s="26">
        <f t="shared" si="180"/>
        <v>1.8660522896006171</v>
      </c>
      <c r="F5791" s="18">
        <f>[1]!b_dq_cleanprice($A5791,日期设置!B$2)</f>
        <v>99.746799999999993</v>
      </c>
      <c r="G5791" s="18" t="str">
        <f t="shared" si="181"/>
        <v>10.4 + 0.46</v>
      </c>
      <c r="H5791" s="27">
        <f>[1]!b_dq_pctchange($A5791,日期设置!$B$2,1)/100</f>
        <v>0</v>
      </c>
      <c r="I5791" s="26">
        <f>[1]!b_pq_pctchange(A5791,日期设置!$B$4,日期设置!$B$2,1)</f>
        <v>0</v>
      </c>
      <c r="J5791" s="26">
        <f>[1]!b_pq_pctchange(A5791,日期设置!$C$4,日期设置!$B$2,1)</f>
        <v>0.14196017484994808</v>
      </c>
      <c r="K5791" s="52">
        <f>[1]!b_dq_amount($A5791,日期设置!B$2,2,10000)</f>
        <v>0</v>
      </c>
      <c r="L5791" s="26">
        <f>[1]!b_info_latestpar(A5791,日期设置!$B$2)</f>
        <v>100</v>
      </c>
      <c r="M5791" s="6">
        <f>[1]!b_info_outstandingbalance($A5791,日期设置!B$2)</f>
        <v>10</v>
      </c>
      <c r="N5791" s="7" t="str">
        <f>[1]!b_info_latestissurercreditrating2(A5791,日期设置!$B$2,"102","1")</f>
        <v>AA+</v>
      </c>
      <c r="O5791" s="8">
        <v>3.55</v>
      </c>
      <c r="P5791" s="9" t="str">
        <f>[1]!b_info_repurchasedate(A5791)</f>
        <v>2021-09-07</v>
      </c>
      <c r="Q5791" s="8" t="s">
        <v>17087</v>
      </c>
      <c r="R5791" s="2" t="str">
        <f>IF((--IF(P5791=0,Q5791,P5791))&gt;(--日期设置!$B$2),IF(P5791=0,Q5791,P5791),Q5791)</f>
        <v>2021-09-07</v>
      </c>
      <c r="S5791" s="2" t="s">
        <v>18705</v>
      </c>
      <c r="T5791" s="8">
        <f>[1]!b_anal_ptmyear($A5791,日期设置!$B$2)</f>
        <v>10.463013698630137</v>
      </c>
      <c r="U5791" s="8">
        <f>[1]!b_anal_termifexercise($A5791,日期设置!B$2)</f>
        <v>0.46301369863013697</v>
      </c>
      <c r="V5791" s="10">
        <f>[1]!b_dq_dirtyprice(A5791,日期设置!$B$2)</f>
        <v>101.65309999999999</v>
      </c>
      <c r="W5791" s="11">
        <f>IF(U5791=0,ROUNDUP((Q5791-日期设置!$B$2)/365,0),ROUNDUP((R5791-日期设置!$B$2)/365,0))</f>
        <v>1</v>
      </c>
      <c r="X5791" s="18">
        <f>_xlfn.IFNA(VLOOKUP(A5791,过往入选债券!A:D,4,0),2)</f>
        <v>2</v>
      </c>
      <c r="Y5791">
        <f>_xlfn.IFNA(VLOOKUP(C5791,[2]Sheet1!$A:$A,1,0),3)</f>
        <v>3</v>
      </c>
    </row>
    <row r="5792" spans="1:25" hidden="1" x14ac:dyDescent="0.2">
      <c r="A5792" s="21" t="s">
        <v>11345</v>
      </c>
      <c r="B5792" s="21" t="s">
        <v>11346</v>
      </c>
      <c r="C5792" s="37" t="s">
        <v>9979</v>
      </c>
      <c r="D5792" s="26" t="str">
        <f>[1]!b_calc_yield(A5792,日期设置!$B$2,F5792,1,R5792,1,O5792,L5792,S5792,)</f>
        <v>Fetching...</v>
      </c>
      <c r="E5792" s="26">
        <f t="shared" si="180"/>
        <v>9.0823591083769806</v>
      </c>
      <c r="F5792" s="18">
        <f>[1]!b_dq_cleanprice($A5792,日期设置!B$2)</f>
        <v>100.7852</v>
      </c>
      <c r="G5792" s="18" t="str">
        <f t="shared" si="181"/>
        <v>2.32 + 0</v>
      </c>
      <c r="H5792" s="27">
        <f>[1]!b_dq_pctchange($A5792,日期设置!$B$2,1)/100</f>
        <v>0</v>
      </c>
      <c r="I5792" s="26">
        <f>[1]!b_pq_pctchange(A5792,日期设置!$B$4,日期设置!$B$2,1)</f>
        <v>0</v>
      </c>
      <c r="J5792" s="26">
        <f>[1]!b_pq_pctchange(A5792,日期设置!$C$4,日期设置!$B$2,1)</f>
        <v>0</v>
      </c>
      <c r="K5792" s="52">
        <f>[1]!b_dq_amount($A5792,日期设置!B$2,2,10000)</f>
        <v>0</v>
      </c>
      <c r="L5792" s="26">
        <f>[1]!b_info_latestpar(A5792,日期设置!$B$2)</f>
        <v>100</v>
      </c>
      <c r="M5792" s="6">
        <f>[1]!b_info_outstandingbalance($A5792,日期设置!B$2)</f>
        <v>3</v>
      </c>
      <c r="N5792" s="7" t="str">
        <f>[1]!b_info_latestissurercreditrating2(A5792,日期设置!$B$2,"102","1")</f>
        <v>AAA</v>
      </c>
      <c r="O5792" s="8">
        <v>4.4000000000000004</v>
      </c>
      <c r="P5792" s="9">
        <f>[1]!b_info_repurchasedate(A5792)</f>
        <v>0</v>
      </c>
      <c r="Q5792" s="8" t="s">
        <v>16481</v>
      </c>
      <c r="R5792" s="2" t="str">
        <f>IF((--IF(P5792=0,Q5792,P5792))&gt;(--日期设置!$B$2),IF(P5792=0,Q5792,P5792),Q5792)</f>
        <v>2023-07-17</v>
      </c>
      <c r="S5792" s="2" t="s">
        <v>18243</v>
      </c>
      <c r="T5792" s="8">
        <f>[1]!b_anal_ptmyear($A5792,日期设置!$B$2)</f>
        <v>2.3205479452054796</v>
      </c>
      <c r="U5792" s="8">
        <f>[1]!b_anal_termifexercise($A5792,日期设置!B$2)</f>
        <v>0</v>
      </c>
      <c r="V5792" s="10">
        <f>[1]!b_dq_dirtyprice(A5792,日期设置!$B$2)</f>
        <v>103.7748</v>
      </c>
      <c r="W5792" s="11">
        <f>IF(U5792=0,ROUNDUP((Q5792-日期设置!$B$2)/365,0),ROUNDUP((R5792-日期设置!$B$2)/365,0))</f>
        <v>3</v>
      </c>
      <c r="X5792" s="18">
        <f>_xlfn.IFNA(VLOOKUP(A5792,过往入选债券!A:D,4,0),2)</f>
        <v>2</v>
      </c>
      <c r="Y5792">
        <f>_xlfn.IFNA(VLOOKUP(C5792,[2]Sheet1!$A:$A,1,0),3)</f>
        <v>3</v>
      </c>
    </row>
    <row r="5793" spans="1:25" hidden="1" x14ac:dyDescent="0.2">
      <c r="A5793" s="21" t="s">
        <v>10075</v>
      </c>
      <c r="B5793" s="21" t="s">
        <v>10076</v>
      </c>
      <c r="C5793" s="37" t="s">
        <v>405</v>
      </c>
      <c r="D5793" s="26" t="str">
        <f>[1]!b_calc_yield(A5793,日期设置!$B$2,F5793,1,R5793,1,O5793,L5793,S5793,)</f>
        <v>Fetching...</v>
      </c>
      <c r="E5793" s="26">
        <f t="shared" si="180"/>
        <v>7.8861608062520849</v>
      </c>
      <c r="F5793" s="18">
        <f>[1]!b_dq_cleanprice($A5793,日期设置!B$2)</f>
        <v>99.350999999999999</v>
      </c>
      <c r="G5793" s="18" t="str">
        <f t="shared" si="181"/>
        <v>1.95 + 0</v>
      </c>
      <c r="H5793" s="27">
        <f>[1]!b_dq_pctchange($A5793,日期设置!$B$2,1)/100</f>
        <v>0</v>
      </c>
      <c r="I5793" s="26">
        <f>[1]!b_pq_pctchange(A5793,日期设置!$B$4,日期设置!$B$2,1)</f>
        <v>0</v>
      </c>
      <c r="J5793" s="26">
        <f>[1]!b_pq_pctchange(A5793,日期设置!$C$4,日期设置!$B$2,1)</f>
        <v>0</v>
      </c>
      <c r="K5793" s="52">
        <f>[1]!b_dq_amount($A5793,日期设置!B$2,2,10000)</f>
        <v>0</v>
      </c>
      <c r="L5793" s="26">
        <f>[1]!b_info_latestpar(A5793,日期设置!$B$2)</f>
        <v>100</v>
      </c>
      <c r="M5793" s="6">
        <f>[1]!b_info_outstandingbalance($A5793,日期设置!B$2)</f>
        <v>5</v>
      </c>
      <c r="N5793" s="7" t="str">
        <f>[1]!b_info_latestissurercreditrating2(A5793,日期设置!$B$2,"102","1")</f>
        <v>AAA</v>
      </c>
      <c r="O5793" s="8">
        <v>3.68</v>
      </c>
      <c r="P5793" s="9">
        <f>[1]!b_info_repurchasedate(A5793)</f>
        <v>0</v>
      </c>
      <c r="Q5793" s="8" t="s">
        <v>16002</v>
      </c>
      <c r="R5793" s="2" t="str">
        <f>IF((--IF(P5793=0,Q5793,P5793))&gt;(--日期设置!$B$2),IF(P5793=0,Q5793,P5793),Q5793)</f>
        <v>2023-03-06</v>
      </c>
      <c r="S5793" s="2" t="s">
        <v>17784</v>
      </c>
      <c r="T5793" s="8">
        <f>[1]!b_anal_ptmyear($A5793,日期设置!$B$2)</f>
        <v>1.9561643835616438</v>
      </c>
      <c r="U5793" s="8">
        <f>[1]!b_anal_termifexercise($A5793,日期设置!B$2)</f>
        <v>0</v>
      </c>
      <c r="V5793" s="10">
        <f>[1]!b_dq_dirtyprice(A5793,日期设置!$B$2)</f>
        <v>99.512299999999996</v>
      </c>
      <c r="W5793" s="11">
        <f>IF(U5793=0,ROUNDUP((Q5793-日期设置!$B$2)/365,0),ROUNDUP((R5793-日期设置!$B$2)/365,0))</f>
        <v>2</v>
      </c>
      <c r="X5793" s="18">
        <f>_xlfn.IFNA(VLOOKUP(A5793,过往入选债券!A:D,4,0),2)</f>
        <v>2</v>
      </c>
      <c r="Y5793">
        <f>_xlfn.IFNA(VLOOKUP(C5793,[2]Sheet1!$A:$A,1,0),3)</f>
        <v>3</v>
      </c>
    </row>
    <row r="5794" spans="1:25" hidden="1" x14ac:dyDescent="0.2">
      <c r="A5794" s="21" t="s">
        <v>19228</v>
      </c>
      <c r="B5794" s="21" t="s">
        <v>19229</v>
      </c>
      <c r="C5794" s="46" t="s">
        <v>1039</v>
      </c>
      <c r="D5794" s="26" t="str">
        <f>[1]!b_calc_yield(A5794,日期设置!$B$2,F5794,1,R5794,1,O5794,L5794,S5794,)</f>
        <v>Fetching...</v>
      </c>
      <c r="E5794" s="26">
        <f t="shared" si="180"/>
        <v>9.588775158583406</v>
      </c>
      <c r="F5794" s="18">
        <f>[1]!b_dq_cleanprice($A5794,日期设置!B$2)</f>
        <v>100.5947</v>
      </c>
      <c r="G5794" s="18" t="str">
        <f t="shared" si="181"/>
        <v>2.43 + 0</v>
      </c>
      <c r="H5794" s="27">
        <f>[1]!b_dq_pctchange($A5794,日期设置!$B$2,1)/100</f>
        <v>0</v>
      </c>
      <c r="I5794" s="26">
        <f>[1]!b_pq_pctchange(A5794,日期设置!$B$4,日期设置!$B$2,1)</f>
        <v>0.36156009589723875</v>
      </c>
      <c r="J5794" s="26">
        <f>[1]!b_pq_pctchange(A5794,日期设置!$C$4,日期设置!$B$2,1)</f>
        <v>0.65418662429496222</v>
      </c>
      <c r="K5794" s="52">
        <f>[1]!b_dq_amount($A5794,日期设置!B$2,2,10000)</f>
        <v>0</v>
      </c>
      <c r="L5794" s="26">
        <f>[1]!b_info_latestpar(A5794,日期设置!$B$2)</f>
        <v>100</v>
      </c>
      <c r="M5794" s="6">
        <f>[1]!b_info_outstandingbalance($A5794,日期设置!B$2)</f>
        <v>15</v>
      </c>
      <c r="N5794" s="7">
        <f>[1]!b_info_latestissurercreditrating2(A5794,日期设置!$B$2,"102","1")</f>
        <v>0</v>
      </c>
      <c r="O5794" s="8">
        <v>4.3</v>
      </c>
      <c r="P5794" s="9">
        <f>[1]!b_info_repurchasedate(A5794)</f>
        <v>0</v>
      </c>
      <c r="Q5794" s="8" t="s">
        <v>17546</v>
      </c>
      <c r="R5794" s="2" t="str">
        <f>IF((--IF(P5794=0,Q5794,P5794))&gt;(--日期设置!$B$2),IF(P5794=0,Q5794,P5794),Q5794)</f>
        <v>2023-08-28</v>
      </c>
      <c r="S5794" s="47" t="s">
        <v>19230</v>
      </c>
      <c r="T5794" s="8">
        <f>[1]!b_anal_ptmyear($A5794,日期设置!$B$2)</f>
        <v>2.4356164383561643</v>
      </c>
      <c r="U5794" s="8">
        <f>[1]!b_anal_termifexercise($A5794,日期设置!B$2)</f>
        <v>0</v>
      </c>
      <c r="V5794" s="10">
        <f>[1]!b_dq_dirtyprice(A5794,日期设置!$B$2)</f>
        <v>103.0215</v>
      </c>
      <c r="W5794" s="11">
        <f>IF(U5794=0,ROUNDUP((Q5794-日期设置!$B$2)/365,0),ROUNDUP((R5794-日期设置!$B$2)/365,0))</f>
        <v>3</v>
      </c>
      <c r="X5794" s="18">
        <f>_xlfn.IFNA(VLOOKUP(A5794,过往入选债券!A:D,4,0),2)</f>
        <v>2</v>
      </c>
      <c r="Y5794" s="45">
        <f>_xlfn.IFNA(VLOOKUP(C5794,[2]Sheet1!$A:$A,1,0),3)</f>
        <v>3</v>
      </c>
    </row>
    <row r="5795" spans="1:25" hidden="1" x14ac:dyDescent="0.2">
      <c r="A5795" s="28" t="s">
        <v>19956</v>
      </c>
      <c r="B5795" s="28" t="s">
        <v>19957</v>
      </c>
      <c r="C5795" s="38" t="s">
        <v>19958</v>
      </c>
      <c r="D5795" s="26" t="str">
        <f>[1]!b_calc_yield(A5795,日期设置!$B$2,F5795,1,R5795,1,O5795,L5795,S5795,)</f>
        <v>Fetching...</v>
      </c>
      <c r="E5795" s="26">
        <f t="shared" si="180"/>
        <v>17.37983587338805</v>
      </c>
      <c r="F5795" s="18">
        <f>[1]!b_dq_cleanprice($A5795,日期设置!B$2)</f>
        <v>99.986199999999997</v>
      </c>
      <c r="G5795" s="18" t="str">
        <f t="shared" si="181"/>
        <v>6.41 + 4.41</v>
      </c>
      <c r="H5795" s="27">
        <f>[1]!b_dq_pctchange($A5795,日期设置!$B$2,1)/100</f>
        <v>0</v>
      </c>
      <c r="I5795" s="26">
        <f>[1]!b_pq_pctchange(A5795,日期设置!$B$4,日期设置!$B$2,1)</f>
        <v>0</v>
      </c>
      <c r="J5795" s="26">
        <f>[1]!b_pq_pctchange(A5795,日期设置!$C$4,日期设置!$B$2,1)</f>
        <v>0</v>
      </c>
      <c r="K5795" s="52">
        <f>[1]!b_dq_amount($A5795,日期设置!B$2,2,10000)</f>
        <v>0</v>
      </c>
      <c r="L5795" s="26">
        <f>[1]!b_info_latestpar(A5795,日期设置!$B$2)</f>
        <v>100</v>
      </c>
      <c r="M5795" s="6">
        <f>[1]!b_info_outstandingbalance($A5795,日期设置!B$2)</f>
        <v>18</v>
      </c>
      <c r="N5795" s="7" t="str">
        <f>[1]!b_info_latestissurercreditrating2(A5795,日期设置!$B$2,"102","1")</f>
        <v>AAA</v>
      </c>
      <c r="O5795" s="8">
        <v>4.03</v>
      </c>
      <c r="P5795" s="9" t="str">
        <f>[1]!b_info_repurchasedate(A5795)</f>
        <v>2025-08-19</v>
      </c>
      <c r="Q5795" s="8" t="s">
        <v>20023</v>
      </c>
      <c r="R5795" s="2" t="str">
        <f>IF((--IF(P5795=0,Q5795,P5795))&gt;(--日期设置!$B$2),IF(P5795=0,Q5795,P5795),Q5795)</f>
        <v>2025-08-19</v>
      </c>
      <c r="S5795" s="31" t="s">
        <v>19326</v>
      </c>
      <c r="T5795" s="8">
        <f>[1]!b_anal_ptmyear($A5795,日期设置!$B$2)</f>
        <v>6.4109589041095889</v>
      </c>
      <c r="U5795" s="8">
        <f>[1]!b_anal_termifexercise($A5795,日期设置!B$2)</f>
        <v>4.4136986301369863</v>
      </c>
      <c r="V5795" s="10">
        <f>[1]!b_dq_dirtyprice(A5795,日期设置!$B$2)</f>
        <v>102.36</v>
      </c>
      <c r="W5795" s="11">
        <f>IF(U5795=0,ROUNDUP((Q5795-日期设置!$B$2)/365,0),ROUNDUP((R5795-日期设置!$B$2)/365,0))</f>
        <v>5</v>
      </c>
      <c r="X5795" s="18">
        <f>_xlfn.IFNA(VLOOKUP(A5795,过往入选债券!A:D,4,0),2)</f>
        <v>2</v>
      </c>
      <c r="Y5795">
        <f>_xlfn.IFNA(VLOOKUP(C5795,[2]Sheet1!$A:$A,1,0),3)</f>
        <v>3</v>
      </c>
    </row>
    <row r="5796" spans="1:25" hidden="1" x14ac:dyDescent="0.2">
      <c r="A5796" s="21" t="s">
        <v>3499</v>
      </c>
      <c r="B5796" s="21" t="s">
        <v>3500</v>
      </c>
      <c r="C5796" s="37" t="s">
        <v>1597</v>
      </c>
      <c r="D5796" s="26" t="str">
        <f>[1]!b_calc_yield(A5796,日期设置!$B$2,F5796,1,R5796,1,O5796,L5796,S5796,)</f>
        <v>Fetching...</v>
      </c>
      <c r="E5796" s="26">
        <f t="shared" si="180"/>
        <v>6.0051384616584214</v>
      </c>
      <c r="F5796" s="18">
        <f>[1]!b_dq_cleanprice($A5796,日期设置!B$2)</f>
        <v>100.4868</v>
      </c>
      <c r="G5796" s="18" t="str">
        <f t="shared" si="181"/>
        <v>1.51 + 0</v>
      </c>
      <c r="H5796" s="27">
        <f>[1]!b_dq_pctchange($A5796,日期设置!$B$2,1)/100</f>
        <v>0</v>
      </c>
      <c r="I5796" s="26">
        <f>[1]!b_pq_pctchange(A5796,日期设置!$B$4,日期设置!$B$2,1)</f>
        <v>0</v>
      </c>
      <c r="J5796" s="26">
        <f>[1]!b_pq_pctchange(A5796,日期设置!$C$4,日期设置!$B$2,1)</f>
        <v>0</v>
      </c>
      <c r="K5796" s="52">
        <f>[1]!b_dq_amount($A5796,日期设置!B$2,2,10000)</f>
        <v>0</v>
      </c>
      <c r="L5796" s="26">
        <f>[1]!b_info_latestpar(A5796,日期设置!$B$2)</f>
        <v>100</v>
      </c>
      <c r="M5796" s="6">
        <f>[1]!b_info_outstandingbalance($A5796,日期设置!B$2)</f>
        <v>10</v>
      </c>
      <c r="N5796" s="7">
        <f>[1]!b_info_latestissurercreditrating2(A5796,日期设置!$B$2,"102","1")</f>
        <v>0</v>
      </c>
      <c r="O5796" s="8">
        <v>4.38</v>
      </c>
      <c r="P5796" s="9">
        <f>[1]!b_info_repurchasedate(A5796)</f>
        <v>0</v>
      </c>
      <c r="Q5796" s="8" t="s">
        <v>16990</v>
      </c>
      <c r="R5796" s="2" t="str">
        <f>IF((--IF(P5796=0,Q5796,P5796))&gt;(--日期设置!$B$2),IF(P5796=0,Q5796,P5796),Q5796)</f>
        <v>2022-09-27</v>
      </c>
      <c r="S5796" s="2" t="s">
        <v>18716</v>
      </c>
      <c r="T5796" s="8">
        <f>[1]!b_anal_ptmyear($A5796,日期设置!$B$2)</f>
        <v>1.5178082191780822</v>
      </c>
      <c r="U5796" s="8">
        <f>[1]!b_anal_termifexercise($A5796,日期设置!B$2)</f>
        <v>0</v>
      </c>
      <c r="V5796" s="10">
        <f>[1]!b_dq_dirtyprice(A5796,日期设置!$B$2)</f>
        <v>102.5988</v>
      </c>
      <c r="W5796" s="11">
        <f>IF(U5796=0,ROUNDUP((Q5796-日期设置!$B$2)/365,0),ROUNDUP((R5796-日期设置!$B$2)/365,0))</f>
        <v>2</v>
      </c>
      <c r="X5796" s="18">
        <f>_xlfn.IFNA(VLOOKUP(A5796,过往入选债券!A:D,4,0),2)</f>
        <v>2</v>
      </c>
      <c r="Y5796">
        <f>_xlfn.IFNA(VLOOKUP(C5796,[2]Sheet1!$A:$A,1,0),3)</f>
        <v>3</v>
      </c>
    </row>
    <row r="5797" spans="1:25" hidden="1" x14ac:dyDescent="0.2">
      <c r="A5797" s="21" t="s">
        <v>7075</v>
      </c>
      <c r="B5797" s="21" t="s">
        <v>7076</v>
      </c>
      <c r="C5797" s="37" t="s">
        <v>7077</v>
      </c>
      <c r="D5797" s="26" t="str">
        <f>[1]!b_calc_yield(A5797,日期设置!$B$2,F5797,1,R5797,1,O5797,L5797,S5797,)</f>
        <v>Fetching...</v>
      </c>
      <c r="E5797" s="26">
        <f t="shared" si="180"/>
        <v>9.2257516354810942</v>
      </c>
      <c r="F5797" s="18">
        <f>[1]!b_dq_cleanprice($A5797,日期设置!B$2)</f>
        <v>101.8896</v>
      </c>
      <c r="G5797" s="18" t="str">
        <f t="shared" si="181"/>
        <v>2.36 + 0</v>
      </c>
      <c r="H5797" s="27">
        <f>[1]!b_dq_pctchange($A5797,日期设置!$B$2,1)/100</f>
        <v>0</v>
      </c>
      <c r="I5797" s="26">
        <f>[1]!b_pq_pctchange(A5797,日期设置!$B$4,日期设置!$B$2,1)</f>
        <v>0</v>
      </c>
      <c r="J5797" s="26">
        <f>[1]!b_pq_pctchange(A5797,日期设置!$C$4,日期设置!$B$2,1)</f>
        <v>0</v>
      </c>
      <c r="K5797" s="52">
        <f>[1]!b_dq_amount($A5797,日期设置!B$2,2,10000)</f>
        <v>0</v>
      </c>
      <c r="L5797" s="26">
        <f>[1]!b_info_latestpar(A5797,日期设置!$B$2)</f>
        <v>100</v>
      </c>
      <c r="M5797" s="6">
        <f>[1]!b_info_outstandingbalance($A5797,日期设置!B$2)</f>
        <v>25</v>
      </c>
      <c r="N5797" s="7" t="str">
        <f>[1]!b_info_latestissurercreditrating2(A5797,日期设置!$B$2,"102","1")</f>
        <v>AAA</v>
      </c>
      <c r="O5797" s="8">
        <v>4.8899999999999997</v>
      </c>
      <c r="P5797" s="9">
        <f>[1]!b_info_repurchasedate(A5797)</f>
        <v>0</v>
      </c>
      <c r="Q5797" s="8" t="s">
        <v>16477</v>
      </c>
      <c r="R5797" s="2" t="str">
        <f>IF((--IF(P5797=0,Q5797,P5797))&gt;(--日期设置!$B$2),IF(P5797=0,Q5797,P5797),Q5797)</f>
        <v>2023-08-03</v>
      </c>
      <c r="S5797" s="2" t="s">
        <v>18239</v>
      </c>
      <c r="T5797" s="8">
        <f>[1]!b_anal_ptmyear($A5797,日期设置!$B$2)</f>
        <v>2.3671232876712329</v>
      </c>
      <c r="U5797" s="8">
        <f>[1]!b_anal_termifexercise($A5797,日期设置!B$2)</f>
        <v>0</v>
      </c>
      <c r="V5797" s="10">
        <f>[1]!b_dq_dirtyprice(A5797,日期设置!$B$2)</f>
        <v>104.98439999999999</v>
      </c>
      <c r="W5797" s="11">
        <f>IF(U5797=0,ROUNDUP((Q5797-日期设置!$B$2)/365,0),ROUNDUP((R5797-日期设置!$B$2)/365,0))</f>
        <v>3</v>
      </c>
      <c r="X5797" s="18">
        <f>_xlfn.IFNA(VLOOKUP(A5797,过往入选债券!A:D,4,0),2)</f>
        <v>2</v>
      </c>
      <c r="Y5797">
        <f>_xlfn.IFNA(VLOOKUP(C5797,[2]Sheet1!$A:$A,1,0),3)</f>
        <v>3</v>
      </c>
    </row>
    <row r="5798" spans="1:25" hidden="1" x14ac:dyDescent="0.2">
      <c r="A5798" s="21" t="s">
        <v>683</v>
      </c>
      <c r="B5798" s="21" t="s">
        <v>684</v>
      </c>
      <c r="C5798" s="37" t="s">
        <v>673</v>
      </c>
      <c r="D5798" s="26" t="str">
        <f>[1]!b_calc_yield(A5798,日期设置!$B$2,F5798,1,R5798,1,O5798,L5798,S5798,)</f>
        <v>Fetching...</v>
      </c>
      <c r="E5798" s="26">
        <f t="shared" si="180"/>
        <v>2.4932883650496951</v>
      </c>
      <c r="F5798" s="18">
        <f>[1]!b_dq_cleanprice($A5798,日期设置!B$2)</f>
        <v>99.7624</v>
      </c>
      <c r="G5798" s="18" t="str">
        <f t="shared" si="181"/>
        <v>0.61 + 0</v>
      </c>
      <c r="H5798" s="27">
        <f>[1]!b_dq_pctchange($A5798,日期设置!$B$2,1)/100</f>
        <v>0</v>
      </c>
      <c r="I5798" s="26">
        <f>[1]!b_pq_pctchange(A5798,日期设置!$B$4,日期设置!$B$2,1)</f>
        <v>0</v>
      </c>
      <c r="J5798" s="26">
        <f>[1]!b_pq_pctchange(A5798,日期设置!$C$4,日期设置!$B$2,1)</f>
        <v>0</v>
      </c>
      <c r="K5798" s="52">
        <f>[1]!b_dq_amount($A5798,日期设置!B$2,2,10000)</f>
        <v>0</v>
      </c>
      <c r="L5798" s="26">
        <f>[1]!b_info_latestpar(A5798,日期设置!$B$2)</f>
        <v>100</v>
      </c>
      <c r="M5798" s="6">
        <f>[1]!b_info_outstandingbalance($A5798,日期设置!B$2)</f>
        <v>12</v>
      </c>
      <c r="N5798" s="7">
        <f>[1]!b_info_latestissurercreditrating2(A5798,日期设置!$B$2,"102","1")</f>
        <v>0</v>
      </c>
      <c r="O5798" s="8">
        <v>3.69</v>
      </c>
      <c r="P5798" s="9">
        <f>[1]!b_info_repurchasedate(A5798)</f>
        <v>0</v>
      </c>
      <c r="Q5798" s="8" t="s">
        <v>17085</v>
      </c>
      <c r="R5798" s="2" t="str">
        <f>IF((--IF(P5798=0,Q5798,P5798))&gt;(--日期设置!$B$2),IF(P5798=0,Q5798,P5798),Q5798)</f>
        <v>2021-11-03</v>
      </c>
      <c r="S5798" s="2" t="s">
        <v>18703</v>
      </c>
      <c r="T5798" s="8">
        <f>[1]!b_anal_ptmyear($A5798,日期设置!$B$2)</f>
        <v>0.61917808219178083</v>
      </c>
      <c r="U5798" s="8">
        <f>[1]!b_anal_termifexercise($A5798,日期设置!B$2)</f>
        <v>0</v>
      </c>
      <c r="V5798" s="10">
        <f>[1]!b_dq_dirtyprice(A5798,日期设置!$B$2)</f>
        <v>101.16759999999999</v>
      </c>
      <c r="W5798" s="11">
        <f>IF(U5798=0,ROUNDUP((Q5798-日期设置!$B$2)/365,0),ROUNDUP((R5798-日期设置!$B$2)/365,0))</f>
        <v>1</v>
      </c>
      <c r="X5798" s="18">
        <f>_xlfn.IFNA(VLOOKUP(A5798,过往入选债券!A:D,4,0),2)</f>
        <v>2</v>
      </c>
      <c r="Y5798">
        <f>_xlfn.IFNA(VLOOKUP(C5798,[2]Sheet1!$A:$A,1,0),3)</f>
        <v>3</v>
      </c>
    </row>
    <row r="5799" spans="1:25" hidden="1" x14ac:dyDescent="0.2">
      <c r="A5799" s="21" t="s">
        <v>21528</v>
      </c>
      <c r="B5799" s="21" t="s">
        <v>21529</v>
      </c>
      <c r="C5799" s="37" t="s">
        <v>21691</v>
      </c>
      <c r="D5799" s="26" t="str">
        <f>[1]!b_calc_yield(A5799,日期设置!$B$2,F5799,1,R5799,1,O5799,L5799,S5799,)</f>
        <v>Fetching...</v>
      </c>
      <c r="E5799" s="26">
        <f t="shared" si="180"/>
        <v>10.6350516348936</v>
      </c>
      <c r="F5799" s="18">
        <f>[1]!b_dq_cleanprice($A5799,日期设置!B$2)</f>
        <v>101.08759999999999</v>
      </c>
      <c r="G5799" s="18" t="str">
        <f t="shared" si="181"/>
        <v>2.68 + 2.68</v>
      </c>
      <c r="H5799" s="27">
        <f>[1]!b_dq_pctchange($A5799,日期设置!$B$2,1)/100</f>
        <v>0</v>
      </c>
      <c r="I5799" s="26">
        <f>[1]!b_pq_pctchange(A5799,日期设置!$B$4,日期设置!$B$2,1)</f>
        <v>0</v>
      </c>
      <c r="J5799" s="26">
        <f>[1]!b_pq_pctchange(A5799,日期设置!$C$4,日期设置!$B$2,1)</f>
        <v>0.12162654707382971</v>
      </c>
      <c r="K5799" s="52">
        <f>[1]!b_dq_amount($A5799,日期设置!B$2,2,10000)</f>
        <v>0</v>
      </c>
      <c r="L5799" s="26">
        <f>[1]!b_info_latestpar(A5799,日期设置!$B$2)</f>
        <v>100</v>
      </c>
      <c r="M5799" s="6">
        <f>[1]!b_info_outstandingbalance($A5799,日期设置!B$2)</f>
        <v>20</v>
      </c>
      <c r="N5799" s="7" t="str">
        <f>[1]!b_info_latestissurercreditrating2(A5799,日期设置!$B$2,"102","1")</f>
        <v>AAA</v>
      </c>
      <c r="O5799" s="48">
        <v>4.47</v>
      </c>
      <c r="P5799" s="9">
        <f>[1]!b_info_repurchasedate(A5799)</f>
        <v>0</v>
      </c>
      <c r="Q5799" s="47" t="s">
        <v>16571</v>
      </c>
      <c r="R5799" s="2" t="str">
        <f>IF((--IF(P5799=0,Q5799,P5799))&gt;(--日期设置!$B$2),IF(P5799=0,Q5799,P5799),Q5799)</f>
        <v>2023-11-26</v>
      </c>
      <c r="S5799" s="47" t="s">
        <v>16422</v>
      </c>
      <c r="T5799" s="8">
        <f>[1]!b_anal_ptmyear($A5799,日期设置!$B$2)</f>
        <v>2.6821917808219178</v>
      </c>
      <c r="U5799" s="8">
        <f>[1]!b_anal_termifexercise($A5799,日期设置!B$2)</f>
        <v>2.6821917808219178</v>
      </c>
      <c r="V5799" s="10">
        <f>[1]!b_dq_dirtyprice(A5799,日期设置!$B$2)</f>
        <v>102.5082</v>
      </c>
      <c r="W5799" s="11">
        <f>IF(U5799=0,ROUNDUP((Q5799-日期设置!$B$2)/365,0),ROUNDUP((R5799-日期设置!$B$2)/365,0))</f>
        <v>3</v>
      </c>
      <c r="X5799" s="18">
        <f>_xlfn.IFNA(VLOOKUP(A5799,过往入选债券!A:D,4,0),2)</f>
        <v>2</v>
      </c>
      <c r="Y5799" s="45">
        <f>_xlfn.IFNA(VLOOKUP(C5799,[2]Sheet1!$A:$A,1,0),3)</f>
        <v>3</v>
      </c>
    </row>
    <row r="5800" spans="1:25" x14ac:dyDescent="0.2">
      <c r="A5800" s="21" t="s">
        <v>2559</v>
      </c>
      <c r="B5800" s="21" t="s">
        <v>2560</v>
      </c>
      <c r="C5800" s="37" t="s">
        <v>404</v>
      </c>
      <c r="D5800" s="26" t="str">
        <f>[1]!b_calc_yield(A5800,日期设置!$B$2,F5800,1,R5800,1,O5800,L5800,S5800,)</f>
        <v>Fetching...</v>
      </c>
      <c r="E5800" s="26">
        <f t="shared" si="180"/>
        <v>3.4013123103693754</v>
      </c>
      <c r="F5800" s="18">
        <f>[1]!b_dq_cleanprice($A5800,日期设置!B$2)</f>
        <v>100.7728</v>
      </c>
      <c r="G5800" s="18" t="str">
        <f t="shared" si="181"/>
        <v>0.84 + 0</v>
      </c>
      <c r="H5800" s="27">
        <f>[1]!b_dq_pctchange($A5800,日期设置!$B$2,1)/100</f>
        <v>1.0450234236239924E-3</v>
      </c>
      <c r="I5800" s="26">
        <f>[1]!b_pq_pctchange(A5800,日期设置!$B$4,日期设置!$B$2,1)</f>
        <v>0.10450234236239923</v>
      </c>
      <c r="J5800" s="26">
        <f>[1]!b_pq_pctchange(A5800,日期设置!$C$4,日期设置!$B$2,1)</f>
        <v>0.16679091496446471</v>
      </c>
      <c r="K5800" s="52">
        <f>[1]!b_dq_amount($A5800,日期设置!B$2,2,10000)</f>
        <v>10154.606027</v>
      </c>
      <c r="L5800" s="26">
        <f>[1]!b_info_latestpar(A5800,日期设置!$B$2)</f>
        <v>100</v>
      </c>
      <c r="M5800" s="6">
        <f>[1]!b_info_outstandingbalance($A5800,日期设置!B$2)</f>
        <v>8</v>
      </c>
      <c r="N5800" s="7">
        <f>[1]!b_info_latestissurercreditrating2(A5800,日期设置!$B$2,"102","1")</f>
        <v>0</v>
      </c>
      <c r="O5800" s="8">
        <v>5</v>
      </c>
      <c r="P5800" s="9">
        <f>[1]!b_info_repurchasedate(A5800)</f>
        <v>0</v>
      </c>
      <c r="Q5800" s="8" t="s">
        <v>16384</v>
      </c>
      <c r="R5800" s="2" t="str">
        <f>IF((--IF(P5800=0,Q5800,P5800))&gt;(--日期设置!$B$2),IF(P5800=0,Q5800,P5800),Q5800)</f>
        <v>2022-01-25</v>
      </c>
      <c r="S5800" s="2" t="s">
        <v>18160</v>
      </c>
      <c r="T5800" s="8">
        <f>[1]!b_anal_ptmyear($A5800,日期设置!$B$2)</f>
        <v>0.84657534246575339</v>
      </c>
      <c r="U5800" s="8">
        <f>[1]!b_anal_termifexercise($A5800,日期设置!B$2)</f>
        <v>0</v>
      </c>
      <c r="V5800" s="10">
        <f>[1]!b_dq_dirtyprice(A5800,日期设置!$B$2)</f>
        <v>101.5461</v>
      </c>
      <c r="W5800" s="11">
        <f>IF(U5800=0,ROUNDUP((Q5800-日期设置!$B$2)/365,0),ROUNDUP((R5800-日期设置!$B$2)/365,0))</f>
        <v>1</v>
      </c>
      <c r="X5800" s="18">
        <f>_xlfn.IFNA(VLOOKUP(A5800,过往入选债券!A:D,4,0),2)</f>
        <v>2</v>
      </c>
      <c r="Y5800" s="45">
        <f>_xlfn.IFNA(VLOOKUP(C5800,[2]Sheet1!$A:$A,1,0),3)</f>
        <v>3</v>
      </c>
    </row>
    <row r="5801" spans="1:25" hidden="1" x14ac:dyDescent="0.2">
      <c r="A5801" s="28" t="s">
        <v>21811</v>
      </c>
      <c r="B5801" s="28" t="s">
        <v>21991</v>
      </c>
      <c r="C5801" s="39" t="s">
        <v>21992</v>
      </c>
      <c r="D5801" s="26" t="str">
        <f>[1]!b_calc_yield(A5801,日期设置!$B$2,F5801,1,R5801,1,O5801,L5801,S5801,)</f>
        <v>Fetching...</v>
      </c>
      <c r="E5801" s="26">
        <f t="shared" si="180"/>
        <v>10.750109843775558</v>
      </c>
      <c r="F5801" s="18">
        <f>[1]!b_dq_cleanprice($A5801,日期设置!B$2)</f>
        <v>100.2715</v>
      </c>
      <c r="G5801" s="18" t="str">
        <f t="shared" si="181"/>
        <v>2.70 + 0</v>
      </c>
      <c r="H5801" s="27">
        <f>[1]!b_dq_pctchange($A5801,日期设置!$B$2,1)/100</f>
        <v>0</v>
      </c>
      <c r="I5801" s="26">
        <f>[1]!b_pq_pctchange(A5801,日期设置!$B$4,日期设置!$B$2,1)</f>
        <v>0</v>
      </c>
      <c r="J5801" s="26">
        <f>[1]!b_pq_pctchange(A5801,日期设置!$C$4,日期设置!$B$2,1)</f>
        <v>0</v>
      </c>
      <c r="K5801" s="52">
        <f>[1]!b_dq_amount($A5801,日期设置!B$2,2,10000)</f>
        <v>0</v>
      </c>
      <c r="L5801" s="26">
        <f>[1]!b_info_latestpar(A5801,日期设置!$B$2)</f>
        <v>100</v>
      </c>
      <c r="M5801" s="6">
        <f>[1]!b_info_outstandingbalance($A5801,日期设置!B$2)</f>
        <v>10</v>
      </c>
      <c r="N5801" s="7" t="str">
        <f>[1]!b_info_latestissurercreditrating2(A5801,日期设置!$B$2,"102","1")</f>
        <v>AAA</v>
      </c>
      <c r="O5801" s="43">
        <v>4.1399999999999997</v>
      </c>
      <c r="P5801" s="9">
        <f>[1]!b_info_repurchasedate(A5801)</f>
        <v>0</v>
      </c>
      <c r="Q5801" s="31" t="s">
        <v>16980</v>
      </c>
      <c r="R5801" s="2" t="str">
        <f>IF((--IF(P5801=0,Q5801,P5801))&gt;(--日期设置!$B$2),IF(P5801=0,Q5801,P5801),Q5801)</f>
        <v>2023-12-03</v>
      </c>
      <c r="S5801" s="31" t="s">
        <v>16167</v>
      </c>
      <c r="T5801" s="8">
        <f>[1]!b_anal_ptmyear($A5801,日期设置!$B$2)</f>
        <v>2.7013698630136984</v>
      </c>
      <c r="U5801" s="8">
        <f>[1]!b_anal_termifexercise($A5801,日期设置!B$2)</f>
        <v>0</v>
      </c>
      <c r="V5801" s="10">
        <f>[1]!b_dq_dirtyprice(A5801,日期设置!$B$2)</f>
        <v>101.5078</v>
      </c>
      <c r="W5801" s="11">
        <f>IF(U5801=0,ROUNDUP((Q5801-日期设置!$B$2)/365,0),ROUNDUP((R5801-日期设置!$B$2)/365,0))</f>
        <v>3</v>
      </c>
      <c r="X5801" s="18">
        <f>_xlfn.IFNA(VLOOKUP(A5801,过往入选债券!A:D,4,0),2)</f>
        <v>2</v>
      </c>
      <c r="Y5801">
        <f>_xlfn.IFNA(VLOOKUP(C5801,[2]Sheet1!$A:$A,1,0),3)</f>
        <v>3</v>
      </c>
    </row>
    <row r="5802" spans="1:25" hidden="1" x14ac:dyDescent="0.2">
      <c r="A5802" s="28" t="s">
        <v>19968</v>
      </c>
      <c r="B5802" s="28" t="s">
        <v>19969</v>
      </c>
      <c r="C5802" s="38" t="s">
        <v>1551</v>
      </c>
      <c r="D5802" s="26" t="str">
        <f>[1]!b_calc_yield(A5802,日期设置!$B$2,F5802,1,R5802,1,O5802,L5802,S5802,)</f>
        <v>Fetching...</v>
      </c>
      <c r="E5802" s="26">
        <f t="shared" si="180"/>
        <v>9.6353796114927448</v>
      </c>
      <c r="F5802" s="18">
        <f>[1]!b_dq_cleanprice($A5802,日期设置!B$2)</f>
        <v>97.403599999999997</v>
      </c>
      <c r="G5802" s="18" t="str">
        <f t="shared" si="181"/>
        <v>4.41 + 2.41</v>
      </c>
      <c r="H5802" s="27">
        <f>[1]!b_dq_pctchange($A5802,日期设置!$B$2,1)/100</f>
        <v>0</v>
      </c>
      <c r="I5802" s="26">
        <f>[1]!b_pq_pctchange(A5802,日期设置!$B$4,日期设置!$B$2,1)</f>
        <v>0</v>
      </c>
      <c r="J5802" s="26">
        <f>[1]!b_pq_pctchange(A5802,日期设置!$C$4,日期设置!$B$2,1)</f>
        <v>0</v>
      </c>
      <c r="K5802" s="52">
        <f>[1]!b_dq_amount($A5802,日期设置!B$2,2,10000)</f>
        <v>0</v>
      </c>
      <c r="L5802" s="26">
        <f>[1]!b_info_latestpar(A5802,日期设置!$B$2)</f>
        <v>100</v>
      </c>
      <c r="M5802" s="6">
        <f>[1]!b_info_outstandingbalance($A5802,日期设置!B$2)</f>
        <v>20</v>
      </c>
      <c r="N5802" s="7" t="str">
        <f>[1]!b_info_latestissurercreditrating2(A5802,日期设置!$B$2,"102","1")</f>
        <v>AAA</v>
      </c>
      <c r="O5802" s="8">
        <v>2.88</v>
      </c>
      <c r="P5802" s="9" t="str">
        <f>[1]!b_info_repurchasedate(A5802)</f>
        <v>2023-08-20</v>
      </c>
      <c r="Q5802" s="8" t="s">
        <v>20009</v>
      </c>
      <c r="R5802" s="2" t="str">
        <f>IF((--IF(P5802=0,Q5802,P5802))&gt;(--日期设置!$B$2),IF(P5802=0,Q5802,P5802),Q5802)</f>
        <v>2023-08-20</v>
      </c>
      <c r="S5802" s="31" t="s">
        <v>19197</v>
      </c>
      <c r="T5802" s="8">
        <f>[1]!b_anal_ptmyear($A5802,日期设置!$B$2)</f>
        <v>4.4136986301369863</v>
      </c>
      <c r="U5802" s="8">
        <f>[1]!b_anal_termifexercise($A5802,日期设置!B$2)</f>
        <v>2.4136986301369863</v>
      </c>
      <c r="V5802" s="10">
        <f>[1]!b_dq_dirtyprice(A5802,日期设置!$B$2)</f>
        <v>99.092100000000002</v>
      </c>
      <c r="W5802" s="11">
        <f>IF(U5802=0,ROUNDUP((Q5802-日期设置!$B$2)/365,0),ROUNDUP((R5802-日期设置!$B$2)/365,0))</f>
        <v>3</v>
      </c>
      <c r="X5802" s="18">
        <f>_xlfn.IFNA(VLOOKUP(A5802,过往入选债券!A:D,4,0),2)</f>
        <v>2</v>
      </c>
      <c r="Y5802">
        <f>_xlfn.IFNA(VLOOKUP(C5802,[2]Sheet1!$A:$A,1,0),3)</f>
        <v>3</v>
      </c>
    </row>
    <row r="5803" spans="1:25" hidden="1" x14ac:dyDescent="0.2">
      <c r="A5803" s="21" t="s">
        <v>3790</v>
      </c>
      <c r="B5803" s="21" t="s">
        <v>3791</v>
      </c>
      <c r="C5803" s="37" t="s">
        <v>1388</v>
      </c>
      <c r="D5803" s="26" t="str">
        <f>[1]!b_calc_yield(A5803,日期设置!$B$2,F5803,1,R5803,1,O5803,L5803,S5803,)</f>
        <v>Fetching...</v>
      </c>
      <c r="E5803" s="26">
        <f t="shared" si="180"/>
        <v>7.1816630857502561</v>
      </c>
      <c r="F5803" s="18">
        <f>[1]!b_dq_cleanprice($A5803,日期设置!B$2)</f>
        <v>100.79649999999999</v>
      </c>
      <c r="G5803" s="18" t="str">
        <f t="shared" si="181"/>
        <v>1.8 + 0</v>
      </c>
      <c r="H5803" s="27">
        <f>[1]!b_dq_pctchange($A5803,日期设置!$B$2,1)/100</f>
        <v>0</v>
      </c>
      <c r="I5803" s="26">
        <f>[1]!b_pq_pctchange(A5803,日期设置!$B$4,日期设置!$B$2,1)</f>
        <v>0</v>
      </c>
      <c r="J5803" s="26">
        <f>[1]!b_pq_pctchange(A5803,日期设置!$C$4,日期设置!$B$2,1)</f>
        <v>0.31868211707636507</v>
      </c>
      <c r="K5803" s="52">
        <f>[1]!b_dq_amount($A5803,日期设置!B$2,2,10000)</f>
        <v>0</v>
      </c>
      <c r="L5803" s="26">
        <f>[1]!b_info_latestpar(A5803,日期设置!$B$2)</f>
        <v>100</v>
      </c>
      <c r="M5803" s="6">
        <f>[1]!b_info_outstandingbalance($A5803,日期设置!B$2)</f>
        <v>10</v>
      </c>
      <c r="N5803" s="7">
        <f>[1]!b_info_latestissurercreditrating2(A5803,日期设置!$B$2,"102","1")</f>
        <v>0</v>
      </c>
      <c r="O5803" s="8">
        <v>4.5</v>
      </c>
      <c r="P5803" s="9">
        <f>[1]!b_info_repurchasedate(A5803)</f>
        <v>0</v>
      </c>
      <c r="Q5803" s="8" t="s">
        <v>16419</v>
      </c>
      <c r="R5803" s="2" t="str">
        <f>IF((--IF(P5803=0,Q5803,P5803))&gt;(--日期设置!$B$2),IF(P5803=0,Q5803,P5803),Q5803)</f>
        <v>2023-01-08</v>
      </c>
      <c r="S5803" s="2" t="s">
        <v>18189</v>
      </c>
      <c r="T5803" s="8">
        <f>[1]!b_anal_ptmyear($A5803,日期设置!$B$2)</f>
        <v>1.8</v>
      </c>
      <c r="U5803" s="8">
        <f>[1]!b_anal_termifexercise($A5803,日期设置!B$2)</f>
        <v>0</v>
      </c>
      <c r="V5803" s="10">
        <f>[1]!b_dq_dirtyprice(A5803,日期设置!$B$2)</f>
        <v>101.6965</v>
      </c>
      <c r="W5803" s="11">
        <f>IF(U5803=0,ROUNDUP((Q5803-日期设置!$B$2)/365,0),ROUNDUP((R5803-日期设置!$B$2)/365,0))</f>
        <v>2</v>
      </c>
      <c r="X5803" s="18">
        <f>_xlfn.IFNA(VLOOKUP(A5803,过往入选债券!A:D,4,0),2)</f>
        <v>2</v>
      </c>
      <c r="Y5803" s="45">
        <f>_xlfn.IFNA(VLOOKUP(C5803,[2]Sheet1!$A:$A,1,0),3)</f>
        <v>3</v>
      </c>
    </row>
    <row r="5804" spans="1:25" hidden="1" x14ac:dyDescent="0.2">
      <c r="A5804" s="21" t="s">
        <v>5222</v>
      </c>
      <c r="B5804" s="21" t="s">
        <v>5223</v>
      </c>
      <c r="C5804" s="37" t="s">
        <v>193</v>
      </c>
      <c r="D5804" s="26" t="str">
        <f>[1]!b_calc_yield(A5804,日期设置!$B$2,F5804,1,R5804,1,O5804,L5804,S5804,)</f>
        <v>Fetching...</v>
      </c>
      <c r="E5804" s="26">
        <f t="shared" si="180"/>
        <v>2.7342508689481848</v>
      </c>
      <c r="F5804" s="18">
        <f>[1]!b_dq_cleanprice($A5804,日期设置!B$2)</f>
        <v>100.01519999999999</v>
      </c>
      <c r="G5804" s="18" t="str">
        <f t="shared" si="181"/>
        <v>2.67 + 0.67</v>
      </c>
      <c r="H5804" s="27">
        <f>[1]!b_dq_pctchange($A5804,日期设置!$B$2,1)/100</f>
        <v>0</v>
      </c>
      <c r="I5804" s="26">
        <f>[1]!b_pq_pctchange(A5804,日期设置!$B$4,日期设置!$B$2,1)</f>
        <v>0.1693606460342327</v>
      </c>
      <c r="J5804" s="26">
        <f>[1]!b_pq_pctchange(A5804,日期设置!$C$4,日期设置!$B$2,1)</f>
        <v>0.1693606460342327</v>
      </c>
      <c r="K5804" s="52">
        <f>[1]!b_dq_amount($A5804,日期设置!B$2,2,10000)</f>
        <v>0</v>
      </c>
      <c r="L5804" s="26">
        <f>[1]!b_info_latestpar(A5804,日期设置!$B$2)</f>
        <v>100</v>
      </c>
      <c r="M5804" s="6">
        <f>[1]!b_info_outstandingbalance($A5804,日期设置!B$2)</f>
        <v>11</v>
      </c>
      <c r="N5804" s="7" t="str">
        <f>[1]!b_info_latestissurercreditrating2(A5804,日期设置!$B$2,"102","1")</f>
        <v>AAA</v>
      </c>
      <c r="O5804" s="8">
        <v>4.0999999999999996</v>
      </c>
      <c r="P5804" s="9" t="str">
        <f>[1]!b_info_repurchasedate(A5804)</f>
        <v>2021-11-25</v>
      </c>
      <c r="Q5804" s="8" t="s">
        <v>16734</v>
      </c>
      <c r="R5804" s="2" t="str">
        <f>IF((--IF(P5804=0,Q5804,P5804))&gt;(--日期设置!$B$2),IF(P5804=0,Q5804,P5804),Q5804)</f>
        <v>2021-11-25</v>
      </c>
      <c r="S5804" s="2" t="s">
        <v>18454</v>
      </c>
      <c r="T5804" s="8">
        <f>[1]!b_anal_ptmyear($A5804,日期设置!$B$2)</f>
        <v>2.6794520547945204</v>
      </c>
      <c r="U5804" s="8">
        <f>[1]!b_anal_termifexercise($A5804,日期设置!B$2)</f>
        <v>0.67945205479452053</v>
      </c>
      <c r="V5804" s="10">
        <f>[1]!b_dq_dirtyprice(A5804,日期设置!$B$2)</f>
        <v>101.32940000000001</v>
      </c>
      <c r="W5804" s="11">
        <f>IF(U5804=0,ROUNDUP((Q5804-日期设置!$B$2)/365,0),ROUNDUP((R5804-日期设置!$B$2)/365,0))</f>
        <v>1</v>
      </c>
      <c r="X5804" s="18">
        <f>_xlfn.IFNA(VLOOKUP(A5804,过往入选债券!A:D,4,0),2)</f>
        <v>2</v>
      </c>
      <c r="Y5804">
        <f>_xlfn.IFNA(VLOOKUP(C5804,[2]Sheet1!$A:$A,1,0),3)</f>
        <v>3</v>
      </c>
    </row>
    <row r="5805" spans="1:25" hidden="1" x14ac:dyDescent="0.2">
      <c r="A5805" s="21" t="s">
        <v>7475</v>
      </c>
      <c r="B5805" s="21" t="s">
        <v>7476</v>
      </c>
      <c r="C5805" s="37" t="s">
        <v>7477</v>
      </c>
      <c r="D5805" s="26" t="str">
        <f>[1]!b_calc_yield(A5805,日期设置!$B$2,F5805,1,R5805,1,O5805,L5805,S5805,)</f>
        <v>Fetching...</v>
      </c>
      <c r="E5805" s="26">
        <f t="shared" si="180"/>
        <v>2.4473810644627392</v>
      </c>
      <c r="F5805" s="18">
        <f>[1]!b_dq_cleanprice($A5805,日期设置!B$2)</f>
        <v>100.8541</v>
      </c>
      <c r="G5805" s="18" t="str">
        <f t="shared" si="181"/>
        <v>0.60 + 0</v>
      </c>
      <c r="H5805" s="27">
        <f>[1]!b_dq_pctchange($A5805,日期设置!$B$2,1)/100</f>
        <v>0</v>
      </c>
      <c r="I5805" s="26">
        <f>[1]!b_pq_pctchange(A5805,日期设置!$B$4,日期设置!$B$2,1)</f>
        <v>0</v>
      </c>
      <c r="J5805" s="26">
        <f>[1]!b_pq_pctchange(A5805,日期设置!$C$4,日期设置!$B$2,1)</f>
        <v>0</v>
      </c>
      <c r="K5805" s="52">
        <f>[1]!b_dq_amount($A5805,日期设置!B$2,2,10000)</f>
        <v>0</v>
      </c>
      <c r="L5805" s="26">
        <f>[1]!b_info_latestpar(A5805,日期设置!$B$2)</f>
        <v>100</v>
      </c>
      <c r="M5805" s="6">
        <f>[1]!b_info_outstandingbalance($A5805,日期设置!B$2)</f>
        <v>5</v>
      </c>
      <c r="N5805" s="7" t="str">
        <f>[1]!b_info_latestissurercreditrating2(A5805,日期设置!$B$2,"102","1")</f>
        <v>AA+</v>
      </c>
      <c r="O5805" s="8">
        <v>5.55</v>
      </c>
      <c r="P5805" s="9">
        <f>[1]!b_info_repurchasedate(A5805)</f>
        <v>0</v>
      </c>
      <c r="Q5805" s="8" t="s">
        <v>16514</v>
      </c>
      <c r="R5805" s="2" t="str">
        <f>IF((--IF(P5805=0,Q5805,P5805))&gt;(--日期设置!$B$2),IF(P5805=0,Q5805,P5805),Q5805)</f>
        <v>2021-10-30</v>
      </c>
      <c r="S5805" s="2" t="s">
        <v>18268</v>
      </c>
      <c r="T5805" s="8">
        <f>[1]!b_anal_ptmyear($A5805,日期设置!$B$2)</f>
        <v>0.60821917808219184</v>
      </c>
      <c r="U5805" s="8">
        <f>[1]!b_anal_termifexercise($A5805,日期设置!B$2)</f>
        <v>0</v>
      </c>
      <c r="V5805" s="10">
        <f>[1]!b_dq_dirtyprice(A5805,日期设置!$B$2)</f>
        <v>103.02849999999999</v>
      </c>
      <c r="W5805" s="11">
        <f>IF(U5805=0,ROUNDUP((Q5805-日期设置!$B$2)/365,0),ROUNDUP((R5805-日期设置!$B$2)/365,0))</f>
        <v>1</v>
      </c>
      <c r="X5805" s="18">
        <f>_xlfn.IFNA(VLOOKUP(A5805,过往入选债券!A:D,4,0),2)</f>
        <v>2</v>
      </c>
      <c r="Y5805">
        <f>_xlfn.IFNA(VLOOKUP(C5805,[2]Sheet1!$A:$A,1,0),3)</f>
        <v>3</v>
      </c>
    </row>
    <row r="5806" spans="1:25" hidden="1" x14ac:dyDescent="0.2">
      <c r="A5806" s="21" t="s">
        <v>10502</v>
      </c>
      <c r="B5806" s="21" t="s">
        <v>10503</v>
      </c>
      <c r="C5806" s="37" t="s">
        <v>102</v>
      </c>
      <c r="D5806" s="26" t="str">
        <f>[1]!b_calc_yield(A5806,日期设置!$B$2,F5806,1,R5806,1,O5806,L5806,S5806,)</f>
        <v>Fetching...</v>
      </c>
      <c r="E5806" s="26">
        <f t="shared" si="180"/>
        <v>8.078035532149741</v>
      </c>
      <c r="F5806" s="18">
        <f>[1]!b_dq_cleanprice($A5806,日期设置!B$2)</f>
        <v>97.635999999999996</v>
      </c>
      <c r="G5806" s="18" t="str">
        <f t="shared" si="181"/>
        <v>2.04 + 0</v>
      </c>
      <c r="H5806" s="27">
        <f>[1]!b_dq_pctchange($A5806,日期设置!$B$2,1)/100</f>
        <v>0</v>
      </c>
      <c r="I5806" s="26">
        <f>[1]!b_pq_pctchange(A5806,日期设置!$B$4,日期设置!$B$2,1)</f>
        <v>0</v>
      </c>
      <c r="J5806" s="26">
        <f>[1]!b_pq_pctchange(A5806,日期设置!$C$4,日期设置!$B$2,1)</f>
        <v>-0.21839617290600064</v>
      </c>
      <c r="K5806" s="52">
        <f>[1]!b_dq_amount($A5806,日期设置!B$2,2,10000)</f>
        <v>0</v>
      </c>
      <c r="L5806" s="26">
        <f>[1]!b_info_latestpar(A5806,日期设置!$B$2)</f>
        <v>100</v>
      </c>
      <c r="M5806" s="6">
        <f>[1]!b_info_outstandingbalance($A5806,日期设置!B$2)</f>
        <v>10</v>
      </c>
      <c r="N5806" s="7" t="str">
        <f>[1]!b_info_latestissurercreditrating2(A5806,日期设置!$B$2,"102","1")</f>
        <v>AAA</v>
      </c>
      <c r="O5806" s="8">
        <v>2.8</v>
      </c>
      <c r="P5806" s="9">
        <f>[1]!b_info_repurchasedate(A5806)</f>
        <v>0</v>
      </c>
      <c r="Q5806" s="8" t="s">
        <v>16457</v>
      </c>
      <c r="R5806" s="2" t="str">
        <f>IF((--IF(P5806=0,Q5806,P5806))&gt;(--日期设置!$B$2),IF(P5806=0,Q5806,P5806),Q5806)</f>
        <v>2023-04-09</v>
      </c>
      <c r="S5806" s="2" t="s">
        <v>18223</v>
      </c>
      <c r="T5806" s="8">
        <f>[1]!b_anal_ptmyear($A5806,日期设置!$B$2)</f>
        <v>2.0493150684931507</v>
      </c>
      <c r="U5806" s="8">
        <f>[1]!b_anal_termifexercise($A5806,日期设置!B$2)</f>
        <v>0</v>
      </c>
      <c r="V5806" s="10">
        <f>[1]!b_dq_dirtyprice(A5806,日期设置!$B$2)</f>
        <v>100.2979</v>
      </c>
      <c r="W5806" s="11">
        <f>IF(U5806=0,ROUNDUP((Q5806-日期设置!$B$2)/365,0),ROUNDUP((R5806-日期设置!$B$2)/365,0))</f>
        <v>3</v>
      </c>
      <c r="X5806" s="18">
        <f>_xlfn.IFNA(VLOOKUP(A5806,过往入选债券!A:D,4,0),2)</f>
        <v>2</v>
      </c>
      <c r="Y5806">
        <f>_xlfn.IFNA(VLOOKUP(C5806,[2]Sheet1!$A:$A,1,0),3)</f>
        <v>3</v>
      </c>
    </row>
    <row r="5807" spans="1:25" hidden="1" x14ac:dyDescent="0.2">
      <c r="A5807" s="21" t="s">
        <v>4943</v>
      </c>
      <c r="B5807" s="21" t="s">
        <v>4944</v>
      </c>
      <c r="C5807" s="37" t="s">
        <v>271</v>
      </c>
      <c r="D5807" s="26" t="str">
        <f>[1]!b_calc_yield(A5807,日期设置!$B$2,F5807,1,R5807,1,O5807,L5807,S5807,)</f>
        <v>Fetching...</v>
      </c>
      <c r="E5807" s="26">
        <f t="shared" si="180"/>
        <v>12.953125912089192</v>
      </c>
      <c r="F5807" s="18">
        <f>[1]!b_dq_cleanprice($A5807,日期设置!B$2)</f>
        <v>105.9971</v>
      </c>
      <c r="G5807" s="18" t="str">
        <f t="shared" si="181"/>
        <v>3.38 + 0</v>
      </c>
      <c r="H5807" s="27">
        <f>[1]!b_dq_pctchange($A5807,日期设置!$B$2,1)/100</f>
        <v>0</v>
      </c>
      <c r="I5807" s="26">
        <f>[1]!b_pq_pctchange(A5807,日期设置!$B$4,日期设置!$B$2,1)</f>
        <v>0</v>
      </c>
      <c r="J5807" s="26">
        <f>[1]!b_pq_pctchange(A5807,日期设置!$C$4,日期设置!$B$2,1)</f>
        <v>0</v>
      </c>
      <c r="K5807" s="52">
        <f>[1]!b_dq_amount($A5807,日期设置!B$2,2,10000)</f>
        <v>0</v>
      </c>
      <c r="L5807" s="26">
        <f>[1]!b_info_latestpar(A5807,日期设置!$B$2)</f>
        <v>100</v>
      </c>
      <c r="M5807" s="6">
        <f>[1]!b_info_outstandingbalance($A5807,日期设置!B$2)</f>
        <v>17</v>
      </c>
      <c r="N5807" s="7" t="str">
        <f>[1]!b_info_latestissurercreditrating2(A5807,日期设置!$B$2,"102","1")</f>
        <v>AAA</v>
      </c>
      <c r="O5807" s="8">
        <v>5.96</v>
      </c>
      <c r="P5807" s="9">
        <f>[1]!b_info_repurchasedate(A5807)</f>
        <v>0</v>
      </c>
      <c r="Q5807" s="8" t="s">
        <v>17030</v>
      </c>
      <c r="R5807" s="2" t="str">
        <f>IF((--IF(P5807=0,Q5807,P5807))&gt;(--日期设置!$B$2),IF(P5807=0,Q5807,P5807),Q5807)</f>
        <v>2024-08-11</v>
      </c>
      <c r="S5807" s="2" t="s">
        <v>18915</v>
      </c>
      <c r="T5807" s="8">
        <f>[1]!b_anal_ptmyear($A5807,日期设置!$B$2)</f>
        <v>3.3890410958904109</v>
      </c>
      <c r="U5807" s="8">
        <f>[1]!b_anal_termifexercise($A5807,日期设置!B$2)</f>
        <v>0</v>
      </c>
      <c r="V5807" s="10">
        <f>[1]!b_dq_dirtyprice(A5807,日期设置!$B$2)</f>
        <v>109.6384</v>
      </c>
      <c r="W5807" s="11">
        <f>IF(U5807=0,ROUNDUP((Q5807-日期设置!$B$2)/365,0),ROUNDUP((R5807-日期设置!$B$2)/365,0))</f>
        <v>4</v>
      </c>
      <c r="X5807" s="18">
        <f>_xlfn.IFNA(VLOOKUP(A5807,过往入选债券!A:D,4,0),2)</f>
        <v>2</v>
      </c>
      <c r="Y5807">
        <f>_xlfn.IFNA(VLOOKUP(C5807,[2]Sheet1!$A:$A,1,0),3)</f>
        <v>3</v>
      </c>
    </row>
    <row r="5808" spans="1:25" hidden="1" x14ac:dyDescent="0.2">
      <c r="A5808" s="21" t="s">
        <v>3220</v>
      </c>
      <c r="B5808" s="21" t="s">
        <v>3221</v>
      </c>
      <c r="C5808" s="37" t="s">
        <v>459</v>
      </c>
      <c r="D5808" s="26" t="str">
        <f>[1]!b_calc_yield(A5808,日期设置!$B$2,F5808,1,R5808,1,O5808,L5808,S5808,)</f>
        <v>Fetching...</v>
      </c>
      <c r="E5808" s="26">
        <f t="shared" si="180"/>
        <v>4.9093809779444664</v>
      </c>
      <c r="F5808" s="18">
        <f>[1]!b_dq_cleanprice($A5808,日期设置!B$2)</f>
        <v>101.7672</v>
      </c>
      <c r="G5808" s="18" t="str">
        <f t="shared" si="181"/>
        <v>1.26 + 0</v>
      </c>
      <c r="H5808" s="27">
        <f>[1]!b_dq_pctchange($A5808,日期设置!$B$2,1)/100</f>
        <v>0</v>
      </c>
      <c r="I5808" s="26">
        <f>[1]!b_pq_pctchange(A5808,日期设置!$B$4,日期设置!$B$2,1)</f>
        <v>0.15539916129724141</v>
      </c>
      <c r="J5808" s="26">
        <f>[1]!b_pq_pctchange(A5808,日期设置!$C$4,日期设置!$B$2,1)</f>
        <v>0.2901270094054722</v>
      </c>
      <c r="K5808" s="52">
        <f>[1]!b_dq_amount($A5808,日期设置!B$2,2,10000)</f>
        <v>0</v>
      </c>
      <c r="L5808" s="26">
        <f>[1]!b_info_latestpar(A5808,日期设置!$B$2)</f>
        <v>100</v>
      </c>
      <c r="M5808" s="6">
        <f>[1]!b_info_outstandingbalance($A5808,日期设置!B$2)</f>
        <v>5</v>
      </c>
      <c r="N5808" s="7">
        <f>[1]!b_info_latestissurercreditrating2(A5808,日期设置!$B$2,"102","1")</f>
        <v>0</v>
      </c>
      <c r="O5808" s="8">
        <v>5.5</v>
      </c>
      <c r="P5808" s="9">
        <f>[1]!b_info_repurchasedate(A5808)</f>
        <v>0</v>
      </c>
      <c r="Q5808" s="8" t="s">
        <v>16281</v>
      </c>
      <c r="R5808" s="2" t="str">
        <f>IF((--IF(P5808=0,Q5808,P5808))&gt;(--日期设置!$B$2),IF(P5808=0,Q5808,P5808),Q5808)</f>
        <v>2022-06-27</v>
      </c>
      <c r="S5808" s="2" t="s">
        <v>18105</v>
      </c>
      <c r="T5808" s="8">
        <f>[1]!b_anal_ptmyear($A5808,日期设置!$B$2)</f>
        <v>1.2657534246575342</v>
      </c>
      <c r="U5808" s="8">
        <f>[1]!b_anal_termifexercise($A5808,日期设置!B$2)</f>
        <v>0</v>
      </c>
      <c r="V5808" s="10">
        <f>[1]!b_dq_dirtyprice(A5808,日期设置!$B$2)</f>
        <v>105.8056</v>
      </c>
      <c r="W5808" s="11">
        <f>IF(U5808=0,ROUNDUP((Q5808-日期设置!$B$2)/365,0),ROUNDUP((R5808-日期设置!$B$2)/365,0))</f>
        <v>2</v>
      </c>
      <c r="X5808" s="18">
        <f>_xlfn.IFNA(VLOOKUP(A5808,过往入选债券!A:D,4,0),2)</f>
        <v>2</v>
      </c>
      <c r="Y5808">
        <f>_xlfn.IFNA(VLOOKUP(C5808,[2]Sheet1!$A:$A,1,0),3)</f>
        <v>3</v>
      </c>
    </row>
    <row r="5809" spans="1:25" hidden="1" x14ac:dyDescent="0.2">
      <c r="A5809" s="21" t="s">
        <v>888</v>
      </c>
      <c r="B5809" s="21" t="s">
        <v>889</v>
      </c>
      <c r="C5809" s="37" t="s">
        <v>890</v>
      </c>
      <c r="D5809" s="26" t="str">
        <f>[1]!b_calc_yield(A5809,日期设置!$B$2,F5809,1,R5809,1,O5809,L5809,S5809,)</f>
        <v>Fetching...</v>
      </c>
      <c r="E5809" s="26">
        <f t="shared" si="180"/>
        <v>2.4244717816648276</v>
      </c>
      <c r="F5809" s="18">
        <f>[1]!b_dq_cleanprice($A5809,日期设置!B$2)</f>
        <v>100.065</v>
      </c>
      <c r="G5809" s="18" t="str">
        <f t="shared" si="181"/>
        <v>0.60 + 0</v>
      </c>
      <c r="H5809" s="27">
        <f>[1]!b_dq_pctchange($A5809,日期设置!$B$2,1)/100</f>
        <v>0</v>
      </c>
      <c r="I5809" s="26">
        <f>[1]!b_pq_pctchange(A5809,日期设置!$B$4,日期设置!$B$2,1)</f>
        <v>0</v>
      </c>
      <c r="J5809" s="26">
        <f>[1]!b_pq_pctchange(A5809,日期设置!$C$4,日期设置!$B$2,1)</f>
        <v>9.0022505626410024E-2</v>
      </c>
      <c r="K5809" s="52">
        <f>[1]!b_dq_amount($A5809,日期设置!B$2,2,10000)</f>
        <v>0</v>
      </c>
      <c r="L5809" s="26">
        <f>[1]!b_info_latestpar(A5809,日期设置!$B$2)</f>
        <v>100</v>
      </c>
      <c r="M5809" s="6">
        <f>[1]!b_info_outstandingbalance($A5809,日期设置!B$2)</f>
        <v>10</v>
      </c>
      <c r="N5809" s="7">
        <f>[1]!b_info_latestissurercreditrating2(A5809,日期设置!$B$2,"102","1")</f>
        <v>0</v>
      </c>
      <c r="O5809" s="8">
        <v>4.2</v>
      </c>
      <c r="P5809" s="9">
        <f>[1]!b_info_repurchasedate(A5809)</f>
        <v>0</v>
      </c>
      <c r="Q5809" s="8" t="s">
        <v>16340</v>
      </c>
      <c r="R5809" s="2" t="str">
        <f>IF((--IF(P5809=0,Q5809,P5809))&gt;(--日期设置!$B$2),IF(P5809=0,Q5809,P5809),Q5809)</f>
        <v>2021-10-28</v>
      </c>
      <c r="S5809" s="2" t="s">
        <v>18118</v>
      </c>
      <c r="T5809" s="8">
        <f>[1]!b_anal_ptmyear($A5809,日期设置!$B$2)</f>
        <v>0.60273972602739723</v>
      </c>
      <c r="U5809" s="8">
        <f>[1]!b_anal_termifexercise($A5809,日期设置!B$2)</f>
        <v>0</v>
      </c>
      <c r="V5809" s="10">
        <f>[1]!b_dq_dirtyprice(A5809,日期设置!$B$2)</f>
        <v>101.73350000000001</v>
      </c>
      <c r="W5809" s="11">
        <f>IF(U5809=0,ROUNDUP((Q5809-日期设置!$B$2)/365,0),ROUNDUP((R5809-日期设置!$B$2)/365,0))</f>
        <v>1</v>
      </c>
      <c r="X5809" s="18">
        <f>_xlfn.IFNA(VLOOKUP(A5809,过往入选债券!A:D,4,0),2)</f>
        <v>2</v>
      </c>
      <c r="Y5809">
        <f>_xlfn.IFNA(VLOOKUP(C5809,[2]Sheet1!$A:$A,1,0),3)</f>
        <v>3</v>
      </c>
    </row>
    <row r="5810" spans="1:25" hidden="1" x14ac:dyDescent="0.2">
      <c r="A5810" s="21" t="s">
        <v>3633</v>
      </c>
      <c r="B5810" s="21" t="s">
        <v>3634</v>
      </c>
      <c r="C5810" s="37" t="s">
        <v>2409</v>
      </c>
      <c r="D5810" s="26" t="str">
        <f>[1]!b_calc_yield(A5810,日期设置!$B$2,F5810,1,R5810,1,O5810,L5810,S5810,)</f>
        <v>Fetching...</v>
      </c>
      <c r="E5810" s="26">
        <f t="shared" si="180"/>
        <v>6.5367048003502237</v>
      </c>
      <c r="F5810" s="18">
        <f>[1]!b_dq_cleanprice($A5810,日期设置!B$2)</f>
        <v>101.5111</v>
      </c>
      <c r="G5810" s="18" t="str">
        <f t="shared" si="181"/>
        <v>1.65 + 0</v>
      </c>
      <c r="H5810" s="27">
        <f>[1]!b_dq_pctchange($A5810,日期设置!$B$2,1)/100</f>
        <v>0</v>
      </c>
      <c r="I5810" s="26">
        <f>[1]!b_pq_pctchange(A5810,日期设置!$B$4,日期设置!$B$2,1)</f>
        <v>0.27689201310272854</v>
      </c>
      <c r="J5810" s="26">
        <f>[1]!b_pq_pctchange(A5810,日期设置!$C$4,日期设置!$B$2,1)</f>
        <v>0.27689201310272854</v>
      </c>
      <c r="K5810" s="52">
        <f>[1]!b_dq_amount($A5810,日期设置!B$2,2,10000)</f>
        <v>0</v>
      </c>
      <c r="L5810" s="26">
        <f>[1]!b_info_latestpar(A5810,日期设置!$B$2)</f>
        <v>100</v>
      </c>
      <c r="M5810" s="6">
        <f>[1]!b_info_outstandingbalance($A5810,日期设置!B$2)</f>
        <v>10</v>
      </c>
      <c r="N5810" s="7">
        <f>[1]!b_info_latestissurercreditrating2(A5810,日期设置!$B$2,"102","1")</f>
        <v>0</v>
      </c>
      <c r="O5810" s="8">
        <v>5</v>
      </c>
      <c r="P5810" s="9">
        <f>[1]!b_info_repurchasedate(A5810)</f>
        <v>0</v>
      </c>
      <c r="Q5810" s="8" t="s">
        <v>16270</v>
      </c>
      <c r="R5810" s="2" t="str">
        <f>IF((--IF(P5810=0,Q5810,P5810))&gt;(--日期设置!$B$2),IF(P5810=0,Q5810,P5810),Q5810)</f>
        <v>2022-11-15</v>
      </c>
      <c r="S5810" s="2" t="s">
        <v>18050</v>
      </c>
      <c r="T5810" s="8">
        <f>[1]!b_anal_ptmyear($A5810,日期设置!$B$2)</f>
        <v>1.6520547945205479</v>
      </c>
      <c r="U5810" s="8">
        <f>[1]!b_anal_termifexercise($A5810,日期设置!B$2)</f>
        <v>0</v>
      </c>
      <c r="V5810" s="10">
        <f>[1]!b_dq_dirtyprice(A5810,日期设置!$B$2)</f>
        <v>103.2508</v>
      </c>
      <c r="W5810" s="11">
        <f>IF(U5810=0,ROUNDUP((Q5810-日期设置!$B$2)/365,0),ROUNDUP((R5810-日期设置!$B$2)/365,0))</f>
        <v>2</v>
      </c>
      <c r="X5810" s="18">
        <f>_xlfn.IFNA(VLOOKUP(A5810,过往入选债券!A:D,4,0),2)</f>
        <v>2</v>
      </c>
      <c r="Y5810">
        <f>_xlfn.IFNA(VLOOKUP(C5810,[2]Sheet1!$A:$A,1,0),3)</f>
        <v>3</v>
      </c>
    </row>
    <row r="5811" spans="1:25" hidden="1" x14ac:dyDescent="0.2">
      <c r="A5811" s="28" t="s">
        <v>20476</v>
      </c>
      <c r="B5811" s="28" t="s">
        <v>20477</v>
      </c>
      <c r="C5811" s="39" t="s">
        <v>83</v>
      </c>
      <c r="D5811" s="26" t="str">
        <f>[1]!b_calc_yield(A5811,日期设置!$B$2,F5811,1,R5811,1,O5811,L5811,S5811,)</f>
        <v>Fetching...</v>
      </c>
      <c r="E5811" s="26">
        <f t="shared" si="180"/>
        <v>9.8645914032420734</v>
      </c>
      <c r="F5811" s="18">
        <f>[1]!b_dq_cleanprice($A5811,日期设置!B$2)</f>
        <v>100.3956</v>
      </c>
      <c r="G5811" s="18" t="str">
        <f t="shared" si="181"/>
        <v>2.50 + 0</v>
      </c>
      <c r="H5811" s="27">
        <f>[1]!b_dq_pctchange($A5811,日期设置!$B$2,1)/100</f>
        <v>0</v>
      </c>
      <c r="I5811" s="26">
        <f>[1]!b_pq_pctchange(A5811,日期设置!$B$4,日期设置!$B$2,1)</f>
        <v>0</v>
      </c>
      <c r="J5811" s="26">
        <f>[1]!b_pq_pctchange(A5811,日期设置!$C$4,日期设置!$B$2,1)</f>
        <v>0</v>
      </c>
      <c r="K5811" s="52">
        <f>[1]!b_dq_amount($A5811,日期设置!B$2,2,10000)</f>
        <v>0</v>
      </c>
      <c r="L5811" s="26">
        <f>[1]!b_info_latestpar(A5811,日期设置!$B$2)</f>
        <v>100</v>
      </c>
      <c r="M5811" s="6">
        <f>[1]!b_info_outstandingbalance($A5811,日期设置!B$2)</f>
        <v>10</v>
      </c>
      <c r="N5811" s="7" t="str">
        <f>[1]!b_info_latestissurercreditrating2(A5811,日期设置!$B$2,"102","1")</f>
        <v>AAA</v>
      </c>
      <c r="O5811" s="8">
        <v>4.2</v>
      </c>
      <c r="P5811" s="9">
        <f>[1]!b_info_repurchasedate(A5811)</f>
        <v>0</v>
      </c>
      <c r="Q5811" s="8" t="s">
        <v>16513</v>
      </c>
      <c r="R5811" s="2" t="str">
        <f>IF((--IF(P5811=0,Q5811,P5811))&gt;(--日期设置!$B$2),IF(P5811=0,Q5811,P5811),Q5811)</f>
        <v>2023-09-21</v>
      </c>
      <c r="S5811" s="31" t="s">
        <v>17255</v>
      </c>
      <c r="T5811" s="8">
        <f>[1]!b_anal_ptmyear($A5811,日期设置!$B$2)</f>
        <v>2.5013698630136987</v>
      </c>
      <c r="U5811" s="8">
        <f>[1]!b_anal_termifexercise($A5811,日期设置!B$2)</f>
        <v>0</v>
      </c>
      <c r="V5811" s="10">
        <f>[1]!b_dq_dirtyprice(A5811,日期设置!$B$2)</f>
        <v>102.4898</v>
      </c>
      <c r="W5811" s="11">
        <f>IF(U5811=0,ROUNDUP((Q5811-日期设置!$B$2)/365,0),ROUNDUP((R5811-日期设置!$B$2)/365,0))</f>
        <v>3</v>
      </c>
      <c r="X5811" s="18">
        <f>_xlfn.IFNA(VLOOKUP(A5811,过往入选债券!A:D,4,0),2)</f>
        <v>2</v>
      </c>
      <c r="Y5811">
        <f>_xlfn.IFNA(VLOOKUP(C5811,[2]Sheet1!$A:$A,1,0),3)</f>
        <v>3</v>
      </c>
    </row>
    <row r="5812" spans="1:25" hidden="1" x14ac:dyDescent="0.2">
      <c r="A5812" s="21" t="s">
        <v>7574</v>
      </c>
      <c r="B5812" s="21" t="s">
        <v>7575</v>
      </c>
      <c r="C5812" s="37" t="s">
        <v>196</v>
      </c>
      <c r="D5812" s="26" t="str">
        <f>[1]!b_calc_yield(A5812,日期设置!$B$2,F5812,1,R5812,1,O5812,L5812,S5812,)</f>
        <v>Fetching...</v>
      </c>
      <c r="E5812" s="26">
        <f t="shared" si="180"/>
        <v>2.6109541557921334</v>
      </c>
      <c r="F5812" s="18">
        <f>[1]!b_dq_cleanprice($A5812,日期设置!B$2)</f>
        <v>101.07389999999999</v>
      </c>
      <c r="G5812" s="18" t="str">
        <f t="shared" si="181"/>
        <v>0.64 + 0.65</v>
      </c>
      <c r="H5812" s="27">
        <f>[1]!b_dq_pctchange($A5812,日期设置!$B$2,1)/100</f>
        <v>0</v>
      </c>
      <c r="I5812" s="26">
        <f>[1]!b_pq_pctchange(A5812,日期设置!$B$4,日期设置!$B$2,1)</f>
        <v>0</v>
      </c>
      <c r="J5812" s="26">
        <f>[1]!b_pq_pctchange(A5812,日期设置!$C$4,日期设置!$B$2,1)</f>
        <v>0</v>
      </c>
      <c r="K5812" s="52">
        <f>[1]!b_dq_amount($A5812,日期设置!B$2,2,10000)</f>
        <v>0</v>
      </c>
      <c r="L5812" s="26">
        <f>[1]!b_info_latestpar(A5812,日期设置!$B$2)</f>
        <v>100</v>
      </c>
      <c r="M5812" s="6">
        <f>[1]!b_info_outstandingbalance($A5812,日期设置!B$2)</f>
        <v>10</v>
      </c>
      <c r="N5812" s="7" t="str">
        <f>[1]!b_info_latestissurercreditrating2(A5812,日期设置!$B$2,"102","1")</f>
        <v>AAA</v>
      </c>
      <c r="O5812" s="8">
        <v>5.8</v>
      </c>
      <c r="P5812" s="9">
        <f>[1]!b_info_repurchasedate(A5812)</f>
        <v>0</v>
      </c>
      <c r="Q5812" s="8" t="s">
        <v>16352</v>
      </c>
      <c r="R5812" s="2" t="str">
        <f>IF((--IF(P5812=0,Q5812,P5812))&gt;(--日期设置!$B$2),IF(P5812=0,Q5812,P5812),Q5812)</f>
        <v>2021-11-14</v>
      </c>
      <c r="S5812" s="2" t="s">
        <v>18627</v>
      </c>
      <c r="T5812" s="8">
        <f>[1]!b_anal_ptmyear($A5812,日期设置!$B$2)</f>
        <v>0.64931506849315068</v>
      </c>
      <c r="U5812" s="8">
        <f>[1]!b_anal_termifexercise($A5812,日期设置!B$2)</f>
        <v>0.65205479452054793</v>
      </c>
      <c r="V5812" s="10">
        <f>[1]!b_dq_dirtyprice(A5812,日期设置!$B$2)</f>
        <v>103.1079</v>
      </c>
      <c r="W5812" s="11">
        <f>IF(U5812=0,ROUNDUP((Q5812-日期设置!$B$2)/365,0),ROUNDUP((R5812-日期设置!$B$2)/365,0))</f>
        <v>1</v>
      </c>
      <c r="X5812" s="18">
        <f>_xlfn.IFNA(VLOOKUP(A5812,过往入选债券!A:D,4,0),2)</f>
        <v>2</v>
      </c>
      <c r="Y5812">
        <f>_xlfn.IFNA(VLOOKUP(C5812,[2]Sheet1!$A:$A,1,0),3)</f>
        <v>3</v>
      </c>
    </row>
    <row r="5813" spans="1:25" hidden="1" x14ac:dyDescent="0.2">
      <c r="A5813" s="21" t="s">
        <v>8361</v>
      </c>
      <c r="B5813" s="21" t="s">
        <v>8362</v>
      </c>
      <c r="C5813" s="37" t="s">
        <v>130</v>
      </c>
      <c r="D5813" s="26" t="str">
        <f>[1]!b_calc_yield(A5813,日期设置!$B$2,F5813,1,R5813,1,O5813,L5813,S5813,)</f>
        <v>Fetching...</v>
      </c>
      <c r="E5813" s="26">
        <f t="shared" si="180"/>
        <v>4.0857928534002497</v>
      </c>
      <c r="F5813" s="18">
        <f>[1]!b_dq_cleanprice($A5813,日期设置!B$2)</f>
        <v>100.4117</v>
      </c>
      <c r="G5813" s="18" t="str">
        <f t="shared" si="181"/>
        <v>1.05 + 0</v>
      </c>
      <c r="H5813" s="27">
        <f>[1]!b_dq_pctchange($A5813,日期设置!$B$2,1)/100</f>
        <v>0</v>
      </c>
      <c r="I5813" s="26">
        <f>[1]!b_pq_pctchange(A5813,日期设置!$B$4,日期设置!$B$2,1)</f>
        <v>0</v>
      </c>
      <c r="J5813" s="26">
        <f>[1]!b_pq_pctchange(A5813,日期设置!$C$4,日期设置!$B$2,1)</f>
        <v>-0.21792489391937281</v>
      </c>
      <c r="K5813" s="52">
        <f>[1]!b_dq_amount($A5813,日期设置!B$2,2,10000)</f>
        <v>0</v>
      </c>
      <c r="L5813" s="26">
        <f>[1]!b_info_latestpar(A5813,日期设置!$B$2)</f>
        <v>100</v>
      </c>
      <c r="M5813" s="6">
        <f>[1]!b_info_outstandingbalance($A5813,日期设置!B$2)</f>
        <v>10</v>
      </c>
      <c r="N5813" s="7" t="str">
        <f>[1]!b_info_latestissurercreditrating2(A5813,日期设置!$B$2,"102","1")</f>
        <v>AAA</v>
      </c>
      <c r="O5813" s="8">
        <v>4.43</v>
      </c>
      <c r="P5813" s="9">
        <f>[1]!b_info_repurchasedate(A5813)</f>
        <v>0</v>
      </c>
      <c r="Q5813" s="8" t="s">
        <v>16516</v>
      </c>
      <c r="R5813" s="2" t="str">
        <f>IF((--IF(P5813=0,Q5813,P5813))&gt;(--日期设置!$B$2),IF(P5813=0,Q5813,P5813),Q5813)</f>
        <v>2022-04-12</v>
      </c>
      <c r="S5813" s="2" t="s">
        <v>18240</v>
      </c>
      <c r="T5813" s="8">
        <f>[1]!b_anal_ptmyear($A5813,日期设置!$B$2)</f>
        <v>1.0575342465753426</v>
      </c>
      <c r="U5813" s="8">
        <f>[1]!b_anal_termifexercise($A5813,日期设置!B$2)</f>
        <v>0</v>
      </c>
      <c r="V5813" s="10">
        <f>[1]!b_dq_dirtyprice(A5813,日期设置!$B$2)</f>
        <v>104.5868</v>
      </c>
      <c r="W5813" s="11">
        <f>IF(U5813=0,ROUNDUP((Q5813-日期设置!$B$2)/365,0),ROUNDUP((R5813-日期设置!$B$2)/365,0))</f>
        <v>2</v>
      </c>
      <c r="X5813" s="18">
        <f>_xlfn.IFNA(VLOOKUP(A5813,过往入选债券!A:D,4,0),2)</f>
        <v>2</v>
      </c>
      <c r="Y5813">
        <f>_xlfn.IFNA(VLOOKUP(C5813,[2]Sheet1!$A:$A,1,0),3)</f>
        <v>3</v>
      </c>
    </row>
    <row r="5814" spans="1:25" hidden="1" x14ac:dyDescent="0.2">
      <c r="A5814" s="28" t="s">
        <v>21324</v>
      </c>
      <c r="B5814" s="28" t="s">
        <v>21325</v>
      </c>
      <c r="C5814" s="39" t="s">
        <v>790</v>
      </c>
      <c r="D5814" s="26" t="str">
        <f>[1]!b_calc_yield(A5814,日期设置!$B$2,F5814,1,R5814,1,O5814,L5814,S5814,)</f>
        <v>Fetching...</v>
      </c>
      <c r="E5814" s="26">
        <f t="shared" si="180"/>
        <v>10.38507960851538</v>
      </c>
      <c r="F5814" s="18">
        <f>[1]!b_dq_cleanprice($A5814,日期设置!B$2)</f>
        <v>99.811999999999998</v>
      </c>
      <c r="G5814" s="18" t="str">
        <f t="shared" si="181"/>
        <v>4.61 + 2.61</v>
      </c>
      <c r="H5814" s="27">
        <f>[1]!b_dq_pctchange($A5814,日期设置!$B$2,1)/100</f>
        <v>0</v>
      </c>
      <c r="I5814" s="26">
        <f>[1]!b_pq_pctchange(A5814,日期设置!$B$4,日期设置!$B$2,1)</f>
        <v>0</v>
      </c>
      <c r="J5814" s="26">
        <f>[1]!b_pq_pctchange(A5814,日期设置!$C$4,日期设置!$B$2,1)</f>
        <v>8.1720236036108548E-2</v>
      </c>
      <c r="K5814" s="52">
        <f>[1]!b_dq_amount($A5814,日期设置!B$2,2,10000)</f>
        <v>0</v>
      </c>
      <c r="L5814" s="26">
        <f>[1]!b_info_latestpar(A5814,日期设置!$B$2)</f>
        <v>100</v>
      </c>
      <c r="M5814" s="6">
        <f>[1]!b_info_outstandingbalance($A5814,日期设置!B$2)</f>
        <v>7</v>
      </c>
      <c r="N5814" s="7" t="str">
        <f>[1]!b_info_latestissurercreditrating2(A5814,日期设置!$B$2,"102","1")</f>
        <v>AA+</v>
      </c>
      <c r="O5814" s="43">
        <v>3.95</v>
      </c>
      <c r="P5814" s="9" t="str">
        <f>[1]!b_info_repurchasedate(A5814)</f>
        <v>2023-11-02</v>
      </c>
      <c r="Q5814" s="31" t="s">
        <v>21733</v>
      </c>
      <c r="R5814" s="2" t="str">
        <f>IF((--IF(P5814=0,Q5814,P5814))&gt;(--日期设置!$B$2),IF(P5814=0,Q5814,P5814),Q5814)</f>
        <v>2023-11-02</v>
      </c>
      <c r="S5814" s="31" t="s">
        <v>21679</v>
      </c>
      <c r="T5814" s="8">
        <f>[1]!b_anal_ptmyear($A5814,日期设置!$B$2)</f>
        <v>4.6164383561643838</v>
      </c>
      <c r="U5814" s="8">
        <f>[1]!b_anal_termifexercise($A5814,日期设置!B$2)</f>
        <v>2.6164383561643834</v>
      </c>
      <c r="V5814" s="10">
        <f>[1]!b_dq_dirtyprice(A5814,日期设置!$B$2)</f>
        <v>101.3271</v>
      </c>
      <c r="W5814" s="11">
        <f>IF(U5814=0,ROUNDUP((Q5814-日期设置!$B$2)/365,0),ROUNDUP((R5814-日期设置!$B$2)/365,0))</f>
        <v>3</v>
      </c>
      <c r="X5814" s="18">
        <f>_xlfn.IFNA(VLOOKUP(A5814,过往入选债券!A:D,4,0),2)</f>
        <v>2</v>
      </c>
      <c r="Y5814">
        <f>_xlfn.IFNA(VLOOKUP(C5814,[2]Sheet1!$A:$A,1,0),3)</f>
        <v>3</v>
      </c>
    </row>
    <row r="5815" spans="1:25" hidden="1" x14ac:dyDescent="0.2">
      <c r="A5815" s="21" t="s">
        <v>10967</v>
      </c>
      <c r="B5815" s="21" t="s">
        <v>10968</v>
      </c>
      <c r="C5815" s="37" t="s">
        <v>10969</v>
      </c>
      <c r="D5815" s="26" t="str">
        <f>[1]!b_calc_yield(A5815,日期设置!$B$2,F5815,1,R5815,1,O5815,L5815,S5815,)</f>
        <v>Fetching...</v>
      </c>
      <c r="E5815" s="26">
        <f t="shared" si="180"/>
        <v>8.6133414797485699</v>
      </c>
      <c r="F5815" s="18">
        <f>[1]!b_dq_cleanprice($A5815,日期设置!B$2)</f>
        <v>98.004000000000005</v>
      </c>
      <c r="G5815" s="18" t="str">
        <f t="shared" si="181"/>
        <v>2.18 + 0</v>
      </c>
      <c r="H5815" s="27">
        <f>[1]!b_dq_pctchange($A5815,日期设置!$B$2,1)/100</f>
        <v>0</v>
      </c>
      <c r="I5815" s="26">
        <f>[1]!b_pq_pctchange(A5815,日期设置!$B$4,日期设置!$B$2,1)</f>
        <v>0</v>
      </c>
      <c r="J5815" s="26">
        <f>[1]!b_pq_pctchange(A5815,日期设置!$C$4,日期设置!$B$2,1)</f>
        <v>-4.3652623033081879E-2</v>
      </c>
      <c r="K5815" s="52">
        <f>[1]!b_dq_amount($A5815,日期设置!B$2,2,10000)</f>
        <v>0</v>
      </c>
      <c r="L5815" s="26">
        <f>[1]!b_info_latestpar(A5815,日期设置!$B$2)</f>
        <v>100</v>
      </c>
      <c r="M5815" s="6">
        <f>[1]!b_info_outstandingbalance($A5815,日期设置!B$2)</f>
        <v>5</v>
      </c>
      <c r="N5815" s="7" t="str">
        <f>[1]!b_info_latestissurercreditrating2(A5815,日期设置!$B$2,"102","1")</f>
        <v>AAA</v>
      </c>
      <c r="O5815" s="8">
        <v>3.05</v>
      </c>
      <c r="P5815" s="9">
        <f>[1]!b_info_repurchasedate(A5815)</f>
        <v>0</v>
      </c>
      <c r="Q5815" s="8" t="s">
        <v>16356</v>
      </c>
      <c r="R5815" s="2" t="str">
        <f>IF((--IF(P5815=0,Q5815,P5815))&gt;(--日期设置!$B$2),IF(P5815=0,Q5815,P5815),Q5815)</f>
        <v>2023-05-28</v>
      </c>
      <c r="S5815" s="2" t="s">
        <v>18135</v>
      </c>
      <c r="T5815" s="8">
        <f>[1]!b_anal_ptmyear($A5815,日期设置!$B$2)</f>
        <v>2.1835616438356165</v>
      </c>
      <c r="U5815" s="8">
        <f>[1]!b_anal_termifexercise($A5815,日期设置!B$2)</f>
        <v>0</v>
      </c>
      <c r="V5815" s="10">
        <f>[1]!b_dq_dirtyprice(A5815,日期设置!$B$2)</f>
        <v>100.4941</v>
      </c>
      <c r="W5815" s="11">
        <f>IF(U5815=0,ROUNDUP((Q5815-日期设置!$B$2)/365,0),ROUNDUP((R5815-日期设置!$B$2)/365,0))</f>
        <v>3</v>
      </c>
      <c r="X5815" s="18">
        <f>_xlfn.IFNA(VLOOKUP(A5815,过往入选债券!A:D,4,0),2)</f>
        <v>2</v>
      </c>
      <c r="Y5815">
        <f>_xlfn.IFNA(VLOOKUP(C5815,[2]Sheet1!$A:$A,1,0),3)</f>
        <v>3</v>
      </c>
    </row>
    <row r="5816" spans="1:25" x14ac:dyDescent="0.2">
      <c r="A5816" s="28" t="s">
        <v>22876</v>
      </c>
      <c r="B5816" s="28" t="s">
        <v>22877</v>
      </c>
      <c r="C5816" s="39" t="s">
        <v>23034</v>
      </c>
      <c r="D5816" s="26">
        <f>[1]!b_calc_yield(A5816,日期设置!$B$2,F5816,1,R5816,1,O5816,L5816,S5816,)</f>
        <v>4.0183568471985538</v>
      </c>
      <c r="E5816" s="26">
        <f t="shared" si="180"/>
        <v>11.832740920982543</v>
      </c>
      <c r="F5816" s="18">
        <f>[1]!b_dq_cleanprice($A5816,日期设置!B$2)</f>
        <v>100.3771</v>
      </c>
      <c r="G5816" s="18" t="str">
        <f t="shared" si="181"/>
        <v>4.94 + 2.94</v>
      </c>
      <c r="H5816" s="27">
        <f>[1]!b_dq_pctchange($A5816,日期设置!$B$2,1)/100</f>
        <v>-2.9181406762921803E-4</v>
      </c>
      <c r="I5816" s="26">
        <f>[1]!b_pq_pctchange(A5816,日期设置!$B$4,日期设置!$B$2,1)</f>
        <v>0.21095024449462219</v>
      </c>
      <c r="J5816" s="26">
        <f>[1]!b_pq_pctchange(A5816,日期设置!$C$4,日期设置!$B$2,1)</f>
        <v>0</v>
      </c>
      <c r="K5816" s="52">
        <f>[1]!b_dq_amount($A5816,日期设置!B$2,2,10000)</f>
        <v>8048.0474520000007</v>
      </c>
      <c r="L5816" s="26">
        <f>[1]!b_info_latestpar(A5816,日期设置!$B$2)</f>
        <v>100</v>
      </c>
      <c r="M5816" s="6">
        <f>[1]!b_info_outstandingbalance($A5816,日期设置!B$2)</f>
        <v>20</v>
      </c>
      <c r="N5816" s="7" t="str">
        <f>[1]!b_info_latestissurercreditrating2(A5816,日期设置!$B$2,"102","1")</f>
        <v>AAA</v>
      </c>
      <c r="O5816" s="43">
        <v>4.17</v>
      </c>
      <c r="P5816" s="9" t="str">
        <f>[1]!b_info_repurchasedate(A5816)</f>
        <v>2024-03-02</v>
      </c>
      <c r="Q5816" s="31" t="s">
        <v>23454</v>
      </c>
      <c r="R5816" s="2" t="str">
        <f>IF((--IF(P5816=0,Q5816,P5816))&gt;(--日期设置!$B$2),IF(P5816=0,Q5816,P5816),Q5816)</f>
        <v>2024-03-02</v>
      </c>
      <c r="S5816" s="2" t="s">
        <v>23379</v>
      </c>
      <c r="T5816" s="8">
        <f>[1]!b_anal_ptmyear($A5816,日期设置!$B$2)</f>
        <v>4.9452054794520546</v>
      </c>
      <c r="U5816" s="8">
        <f>[1]!b_anal_termifexercise($A5816,日期设置!B$2)</f>
        <v>2.9479452054794519</v>
      </c>
      <c r="V5816" s="10">
        <f>[1]!b_dq_dirtyprice(A5816,日期设置!$B$2)</f>
        <v>100.6056</v>
      </c>
      <c r="W5816" s="11">
        <f>IF(U5816=0,ROUNDUP((Q5816-日期设置!$B$2)/365,0),ROUNDUP((R5816-日期设置!$B$2)/365,0))</f>
        <v>3</v>
      </c>
      <c r="X5816" s="18">
        <f>_xlfn.IFNA(VLOOKUP(A5816,过往入选债券!A:D,4,0),2)</f>
        <v>2</v>
      </c>
      <c r="Y5816">
        <f>_xlfn.IFNA(VLOOKUP(C5816,[2]Sheet1!$A:$A,1,0),3)</f>
        <v>3</v>
      </c>
    </row>
    <row r="5817" spans="1:25" hidden="1" x14ac:dyDescent="0.2">
      <c r="A5817" s="21" t="s">
        <v>8286</v>
      </c>
      <c r="B5817" s="21" t="s">
        <v>8287</v>
      </c>
      <c r="C5817" s="37" t="s">
        <v>210</v>
      </c>
      <c r="D5817" s="26" t="str">
        <f>[1]!b_calc_yield(A5817,日期设置!$B$2,F5817,1,R5817,1,O5817,L5817,S5817,)</f>
        <v>Fetching...</v>
      </c>
      <c r="E5817" s="26">
        <f t="shared" si="180"/>
        <v>3.8895887656980932</v>
      </c>
      <c r="F5817" s="18">
        <f>[1]!b_dq_cleanprice($A5817,日期设置!B$2)</f>
        <v>101.44970000000001</v>
      </c>
      <c r="G5817" s="18" t="str">
        <f t="shared" si="181"/>
        <v>1.01 + 1.01</v>
      </c>
      <c r="H5817" s="27">
        <f>[1]!b_dq_pctchange($A5817,日期设置!$B$2,1)/100</f>
        <v>0</v>
      </c>
      <c r="I5817" s="26">
        <f>[1]!b_pq_pctchange(A5817,日期设置!$B$4,日期设置!$B$2,1)</f>
        <v>0</v>
      </c>
      <c r="J5817" s="26">
        <f>[1]!b_pq_pctchange(A5817,日期设置!$C$4,日期设置!$B$2,1)</f>
        <v>7.8030513778167485E-2</v>
      </c>
      <c r="K5817" s="52">
        <f>[1]!b_dq_amount($A5817,日期设置!B$2,2,10000)</f>
        <v>0</v>
      </c>
      <c r="L5817" s="26">
        <f>[1]!b_info_latestpar(A5817,日期设置!$B$2)</f>
        <v>100</v>
      </c>
      <c r="M5817" s="6">
        <f>[1]!b_info_outstandingbalance($A5817,日期设置!B$2)</f>
        <v>15</v>
      </c>
      <c r="N5817" s="7" t="str">
        <f>[1]!b_info_latestissurercreditrating2(A5817,日期设置!$B$2,"102","1")</f>
        <v>AAA</v>
      </c>
      <c r="O5817" s="8">
        <v>5.5</v>
      </c>
      <c r="P5817" s="9">
        <f>[1]!b_info_repurchasedate(A5817)</f>
        <v>0</v>
      </c>
      <c r="Q5817" s="8" t="s">
        <v>17038</v>
      </c>
      <c r="R5817" s="2" t="str">
        <f>IF((--IF(P5817=0,Q5817,P5817))&gt;(--日期设置!$B$2),IF(P5817=0,Q5817,P5817),Q5817)</f>
        <v>2022-03-29</v>
      </c>
      <c r="S5817" s="2" t="s">
        <v>18641</v>
      </c>
      <c r="T5817" s="8">
        <f>[1]!b_anal_ptmyear($A5817,日期设置!$B$2)</f>
        <v>1.0191780821917809</v>
      </c>
      <c r="U5817" s="8">
        <f>[1]!b_anal_termifexercise($A5817,日期设置!B$2)</f>
        <v>1.0191780821917809</v>
      </c>
      <c r="V5817" s="10">
        <f>[1]!b_dq_dirtyprice(A5817,日期设置!$B$2)</f>
        <v>106.8442</v>
      </c>
      <c r="W5817" s="11">
        <f>IF(U5817=0,ROUNDUP((Q5817-日期设置!$B$2)/365,0),ROUNDUP((R5817-日期设置!$B$2)/365,0))</f>
        <v>2</v>
      </c>
      <c r="X5817" s="18">
        <f>_xlfn.IFNA(VLOOKUP(A5817,过往入选债券!A:D,4,0),2)</f>
        <v>2</v>
      </c>
      <c r="Y5817">
        <f>_xlfn.IFNA(VLOOKUP(C5817,[2]Sheet1!$A:$A,1,0),3)</f>
        <v>3</v>
      </c>
    </row>
    <row r="5818" spans="1:25" hidden="1" x14ac:dyDescent="0.2">
      <c r="A5818" s="21" t="s">
        <v>10535</v>
      </c>
      <c r="B5818" s="21" t="s">
        <v>10536</v>
      </c>
      <c r="C5818" s="37" t="s">
        <v>241</v>
      </c>
      <c r="D5818" s="26" t="str">
        <f>[1]!b_calc_yield(A5818,日期设置!$B$2,F5818,1,R5818,1,O5818,L5818,S5818,)</f>
        <v>Fetching...</v>
      </c>
      <c r="E5818" s="26">
        <f t="shared" si="180"/>
        <v>4.1253625047621201</v>
      </c>
      <c r="F5818" s="18">
        <f>[1]!b_dq_cleanprice($A5818,日期设置!B$2)</f>
        <v>99.540400000000005</v>
      </c>
      <c r="G5818" s="18" t="str">
        <f t="shared" si="181"/>
        <v>1.06 + 0</v>
      </c>
      <c r="H5818" s="27">
        <f>[1]!b_dq_pctchange($A5818,日期设置!$B$2,1)/100</f>
        <v>0</v>
      </c>
      <c r="I5818" s="26">
        <f>[1]!b_pq_pctchange(A5818,日期设置!$B$4,日期设置!$B$2,1)</f>
        <v>0</v>
      </c>
      <c r="J5818" s="26">
        <f>[1]!b_pq_pctchange(A5818,日期设置!$C$4,日期设置!$B$2,1)</f>
        <v>9.0899949723481616E-2</v>
      </c>
      <c r="K5818" s="52">
        <f>[1]!b_dq_amount($A5818,日期设置!B$2,2,10000)</f>
        <v>0</v>
      </c>
      <c r="L5818" s="26">
        <f>[1]!b_info_latestpar(A5818,日期设置!$B$2)</f>
        <v>100</v>
      </c>
      <c r="M5818" s="6">
        <f>[1]!b_info_outstandingbalance($A5818,日期设置!B$2)</f>
        <v>4</v>
      </c>
      <c r="N5818" s="7" t="str">
        <f>[1]!b_info_latestissurercreditrating2(A5818,日期设置!$B$2,"102","1")</f>
        <v>AA+</v>
      </c>
      <c r="O5818" s="8">
        <v>3.57</v>
      </c>
      <c r="P5818" s="9">
        <f>[1]!b_info_repurchasedate(A5818)</f>
        <v>0</v>
      </c>
      <c r="Q5818" s="8" t="s">
        <v>16248</v>
      </c>
      <c r="R5818" s="2" t="str">
        <f>IF((--IF(P5818=0,Q5818,P5818))&gt;(--日期设置!$B$2),IF(P5818=0,Q5818,P5818),Q5818)</f>
        <v>2022-04-13</v>
      </c>
      <c r="S5818" s="2" t="s">
        <v>17803</v>
      </c>
      <c r="T5818" s="8">
        <f>[1]!b_anal_ptmyear($A5818,日期设置!$B$2)</f>
        <v>1.0602739726027397</v>
      </c>
      <c r="U5818" s="8">
        <f>[1]!b_anal_termifexercise($A5818,日期设置!B$2)</f>
        <v>0</v>
      </c>
      <c r="V5818" s="10">
        <f>[1]!b_dq_dirtyprice(A5818,日期设置!$B$2)</f>
        <v>102.8952</v>
      </c>
      <c r="W5818" s="11">
        <f>IF(U5818=0,ROUNDUP((Q5818-日期设置!$B$2)/365,0),ROUNDUP((R5818-日期设置!$B$2)/365,0))</f>
        <v>2</v>
      </c>
      <c r="X5818" s="18">
        <f>_xlfn.IFNA(VLOOKUP(A5818,过往入选债券!A:D,4,0),2)</f>
        <v>2</v>
      </c>
      <c r="Y5818">
        <f>_xlfn.IFNA(VLOOKUP(C5818,[2]Sheet1!$A:$A,1,0),3)</f>
        <v>3</v>
      </c>
    </row>
    <row r="5819" spans="1:25" hidden="1" x14ac:dyDescent="0.2">
      <c r="A5819" s="21" t="s">
        <v>8188</v>
      </c>
      <c r="B5819" s="21" t="s">
        <v>8189</v>
      </c>
      <c r="C5819" s="37" t="s">
        <v>5646</v>
      </c>
      <c r="D5819" s="26" t="str">
        <f>[1]!b_calc_yield(A5819,日期设置!$B$2,F5819,1,R5819,1,O5819,L5819,S5819,)</f>
        <v>Fetching...</v>
      </c>
      <c r="E5819" s="26">
        <f t="shared" si="180"/>
        <v>3.9949573382063175</v>
      </c>
      <c r="F5819" s="18">
        <f>[1]!b_dq_cleanprice($A5819,日期设置!B$2)</f>
        <v>100.5566</v>
      </c>
      <c r="G5819" s="18" t="str">
        <f t="shared" si="181"/>
        <v>0.99 + 0</v>
      </c>
      <c r="H5819" s="27">
        <f>[1]!b_dq_pctchange($A5819,日期设置!$B$2,1)/100</f>
        <v>0</v>
      </c>
      <c r="I5819" s="26">
        <f>[1]!b_pq_pctchange(A5819,日期设置!$B$4,日期设置!$B$2,1)</f>
        <v>0</v>
      </c>
      <c r="J5819" s="26">
        <f>[1]!b_pq_pctchange(A5819,日期设置!$C$4,日期设置!$B$2,1)</f>
        <v>0</v>
      </c>
      <c r="K5819" s="52">
        <f>[1]!b_dq_amount($A5819,日期设置!B$2,2,10000)</f>
        <v>0</v>
      </c>
      <c r="L5819" s="26">
        <f>[1]!b_info_latestpar(A5819,日期设置!$B$2)</f>
        <v>100</v>
      </c>
      <c r="M5819" s="6">
        <f>[1]!b_info_outstandingbalance($A5819,日期设置!B$2)</f>
        <v>4</v>
      </c>
      <c r="N5819" s="7" t="str">
        <f>[1]!b_info_latestissurercreditrating2(A5819,日期设置!$B$2,"102","1")</f>
        <v>AA</v>
      </c>
      <c r="O5819" s="8">
        <v>4.5999999999999996</v>
      </c>
      <c r="P5819" s="9">
        <f>[1]!b_info_repurchasedate(A5819)</f>
        <v>0</v>
      </c>
      <c r="Q5819" s="8" t="s">
        <v>16067</v>
      </c>
      <c r="R5819" s="2" t="str">
        <f>IF((--IF(P5819=0,Q5819,P5819))&gt;(--日期设置!$B$2),IF(P5819=0,Q5819,P5819),Q5819)</f>
        <v>2022-03-20</v>
      </c>
      <c r="S5819" s="2" t="s">
        <v>17853</v>
      </c>
      <c r="T5819" s="8">
        <f>[1]!b_anal_ptmyear($A5819,日期设置!$B$2)</f>
        <v>0.9945205479452055</v>
      </c>
      <c r="U5819" s="8">
        <f>[1]!b_anal_termifexercise($A5819,日期设置!B$2)</f>
        <v>0</v>
      </c>
      <c r="V5819" s="10">
        <f>[1]!b_dq_dirtyprice(A5819,日期设置!$B$2)</f>
        <v>100.5818</v>
      </c>
      <c r="W5819" s="11">
        <f>IF(U5819=0,ROUNDUP((Q5819-日期设置!$B$2)/365,0),ROUNDUP((R5819-日期设置!$B$2)/365,0))</f>
        <v>1</v>
      </c>
      <c r="X5819" s="18">
        <f>_xlfn.IFNA(VLOOKUP(A5819,过往入选债券!A:D,4,0),2)</f>
        <v>2</v>
      </c>
      <c r="Y5819">
        <f>_xlfn.IFNA(VLOOKUP(C5819,[2]Sheet1!$A:$A,1,0),3)</f>
        <v>3</v>
      </c>
    </row>
    <row r="5820" spans="1:25" hidden="1" x14ac:dyDescent="0.2">
      <c r="A5820" s="28" t="s">
        <v>20108</v>
      </c>
      <c r="B5820" s="28" t="s">
        <v>20109</v>
      </c>
      <c r="C5820" s="39" t="s">
        <v>1097</v>
      </c>
      <c r="D5820" s="26" t="str">
        <f>[1]!b_calc_yield(A5820,日期设置!$B$2,F5820,1,R5820,1,O5820,L5820,S5820,)</f>
        <v>Fetching...</v>
      </c>
      <c r="E5820" s="26">
        <f t="shared" si="180"/>
        <v>9.7829047192934837</v>
      </c>
      <c r="F5820" s="18">
        <f>[1]!b_dq_cleanprice($A5820,日期设置!B$2)</f>
        <v>100.61409999999999</v>
      </c>
      <c r="G5820" s="18" t="str">
        <f t="shared" si="181"/>
        <v>2.48 + 0</v>
      </c>
      <c r="H5820" s="27">
        <f>[1]!b_dq_pctchange($A5820,日期设置!$B$2,1)/100</f>
        <v>0</v>
      </c>
      <c r="I5820" s="26">
        <f>[1]!b_pq_pctchange(A5820,日期设置!$B$4,日期设置!$B$2,1)</f>
        <v>0</v>
      </c>
      <c r="J5820" s="26">
        <f>[1]!b_pq_pctchange(A5820,日期设置!$C$4,日期设置!$B$2,1)</f>
        <v>-8.7088810726334898E-2</v>
      </c>
      <c r="K5820" s="52">
        <f>[1]!b_dq_amount($A5820,日期设置!B$2,2,10000)</f>
        <v>0</v>
      </c>
      <c r="L5820" s="26">
        <f>[1]!b_info_latestpar(A5820,日期设置!$B$2)</f>
        <v>100</v>
      </c>
      <c r="M5820" s="6">
        <f>[1]!b_info_outstandingbalance($A5820,日期设置!B$2)</f>
        <v>9.5</v>
      </c>
      <c r="N5820" s="7">
        <f>[1]!b_info_latestissurercreditrating2(A5820,日期设置!$B$2,"102","1")</f>
        <v>0</v>
      </c>
      <c r="O5820" s="8">
        <v>4.29</v>
      </c>
      <c r="P5820" s="9">
        <f>[1]!b_info_repurchasedate(A5820)</f>
        <v>0</v>
      </c>
      <c r="Q5820" s="8" t="s">
        <v>20838</v>
      </c>
      <c r="R5820" s="2" t="str">
        <f>IF((--IF(P5820=0,Q5820,P5820))&gt;(--日期设置!$B$2),IF(P5820=0,Q5820,P5820),Q5820)</f>
        <v>2023-09-16</v>
      </c>
      <c r="S5820" s="31" t="s">
        <v>16122</v>
      </c>
      <c r="T5820" s="8">
        <f>[1]!b_anal_ptmyear($A5820,日期设置!$B$2)</f>
        <v>2.4876712328767123</v>
      </c>
      <c r="U5820" s="8">
        <f>[1]!b_anal_termifexercise($A5820,日期设置!B$2)</f>
        <v>0</v>
      </c>
      <c r="V5820" s="10">
        <f>[1]!b_dq_dirtyprice(A5820,日期设置!$B$2)</f>
        <v>102.812</v>
      </c>
      <c r="W5820" s="11">
        <f>IF(U5820=0,ROUNDUP((Q5820-日期设置!$B$2)/365,0),ROUNDUP((R5820-日期设置!$B$2)/365,0))</f>
        <v>3</v>
      </c>
      <c r="X5820" s="18">
        <f>_xlfn.IFNA(VLOOKUP(A5820,过往入选债券!A:D,4,0),2)</f>
        <v>2</v>
      </c>
      <c r="Y5820">
        <f>_xlfn.IFNA(VLOOKUP(C5820,[2]Sheet1!$A:$A,1,0),3)</f>
        <v>3</v>
      </c>
    </row>
    <row r="5821" spans="1:25" x14ac:dyDescent="0.2">
      <c r="A5821" s="21" t="s">
        <v>12882</v>
      </c>
      <c r="B5821" s="21" t="s">
        <v>12883</v>
      </c>
      <c r="C5821" s="37" t="s">
        <v>340</v>
      </c>
      <c r="D5821" s="26" t="str">
        <f>[1]!b_calc_yield(A5821,日期设置!$B$2,F5821,1,R5821,1,O5821,L5821,S5821,)</f>
        <v>Fetching...</v>
      </c>
      <c r="E5821" s="26">
        <f t="shared" si="180"/>
        <v>20.968645225845471</v>
      </c>
      <c r="F5821" s="18">
        <f>[1]!b_dq_cleanprice($A5821,日期设置!B$2)</f>
        <v>40.109699999999997</v>
      </c>
      <c r="G5821" s="18" t="str">
        <f t="shared" si="181"/>
        <v>1.96 + 0</v>
      </c>
      <c r="H5821" s="27">
        <f>[1]!b_dq_pctchange($A5821,日期设置!$B$2,1)/100</f>
        <v>-6.1045193376230991E-4</v>
      </c>
      <c r="I5821" s="26">
        <f>[1]!b_pq_pctchange(A5821,日期设置!$B$4,日期设置!$B$2,1)</f>
        <v>0.10307374389793371</v>
      </c>
      <c r="J5821" s="26">
        <f>[1]!b_pq_pctchange(A5821,日期设置!$C$4,日期设置!$B$2,1)</f>
        <v>-33.157184281571851</v>
      </c>
      <c r="K5821" s="52">
        <f>[1]!b_dq_amount($A5821,日期设置!B$2,2,10000)</f>
        <v>1607.0269039999998</v>
      </c>
      <c r="L5821" s="26">
        <f>[1]!b_info_latestpar(A5821,日期设置!$B$2)</f>
        <v>40</v>
      </c>
      <c r="M5821" s="6">
        <f>[1]!b_info_outstandingbalance($A5821,日期设置!B$2)</f>
        <v>6</v>
      </c>
      <c r="N5821" s="7" t="str">
        <f>[1]!b_info_latestissurercreditrating2(A5821,日期设置!$B$2,"102","1")</f>
        <v>AA+</v>
      </c>
      <c r="O5821" s="8">
        <v>4.3</v>
      </c>
      <c r="P5821" s="9">
        <f>[1]!b_info_repurchasedate(A5821)</f>
        <v>0</v>
      </c>
      <c r="Q5821" s="8" t="s">
        <v>17123</v>
      </c>
      <c r="R5821" s="2" t="str">
        <f>IF((--IF(P5821=0,Q5821,P5821))&gt;(--日期设置!$B$2),IF(P5821=0,Q5821,P5821),Q5821)</f>
        <v>2023-03-08</v>
      </c>
      <c r="S5821" s="2" t="s">
        <v>18132</v>
      </c>
      <c r="T5821" s="8">
        <f>[1]!b_anal_ptmyear($A5821,日期设置!$B$2)</f>
        <v>1.9616438356164383</v>
      </c>
      <c r="U5821" s="8">
        <f>[1]!b_anal_termifexercise($A5821,日期设置!B$2)</f>
        <v>0</v>
      </c>
      <c r="V5821" s="10">
        <f>[1]!b_dq_dirtyprice(A5821,日期设置!$B$2)</f>
        <v>40.175699999999999</v>
      </c>
      <c r="W5821" s="11">
        <f>IF(U5821=0,ROUNDUP((Q5821-日期设置!$B$2)/365,0),ROUNDUP((R5821-日期设置!$B$2)/365,0))</f>
        <v>2</v>
      </c>
      <c r="X5821" s="18">
        <f>_xlfn.IFNA(VLOOKUP(A5821,过往入选债券!A:D,4,0),2)</f>
        <v>2</v>
      </c>
      <c r="Y5821">
        <f>_xlfn.IFNA(VLOOKUP(C5821,[2]Sheet1!$A:$A,1,0),3)</f>
        <v>3</v>
      </c>
    </row>
    <row r="5822" spans="1:25" hidden="1" x14ac:dyDescent="0.2">
      <c r="A5822" s="28" t="s">
        <v>21806</v>
      </c>
      <c r="B5822" s="28" t="s">
        <v>21984</v>
      </c>
      <c r="C5822" s="39" t="s">
        <v>29</v>
      </c>
      <c r="D5822" s="26" t="str">
        <f>[1]!b_calc_yield(A5822,日期设置!$B$2,F5822,1,R5822,1,O5822,L5822,S5822,)</f>
        <v>Fetching...</v>
      </c>
      <c r="E5822" s="26">
        <f t="shared" si="180"/>
        <v>10.716587543622481</v>
      </c>
      <c r="F5822" s="18">
        <f>[1]!b_dq_cleanprice($A5822,日期设置!B$2)</f>
        <v>100.5192</v>
      </c>
      <c r="G5822" s="18" t="str">
        <f t="shared" si="181"/>
        <v>4.70 + 2.70</v>
      </c>
      <c r="H5822" s="27">
        <f>[1]!b_dq_pctchange($A5822,日期设置!$B$2,1)/100</f>
        <v>0</v>
      </c>
      <c r="I5822" s="26">
        <f>[1]!b_pq_pctchange(A5822,日期设置!$B$4,日期设置!$B$2,1)</f>
        <v>0</v>
      </c>
      <c r="J5822" s="26">
        <f>[1]!b_pq_pctchange(A5822,日期设置!$C$4,日期设置!$B$2,1)</f>
        <v>-2.8941314771109686E-2</v>
      </c>
      <c r="K5822" s="52">
        <f>[1]!b_dq_amount($A5822,日期设置!B$2,2,10000)</f>
        <v>0</v>
      </c>
      <c r="L5822" s="26">
        <f>[1]!b_info_latestpar(A5822,日期设置!$B$2)</f>
        <v>100</v>
      </c>
      <c r="M5822" s="6">
        <f>[1]!b_info_outstandingbalance($A5822,日期设置!B$2)</f>
        <v>5</v>
      </c>
      <c r="N5822" s="7" t="str">
        <f>[1]!b_info_latestissurercreditrating2(A5822,日期设置!$B$2,"102","1")</f>
        <v>AA+</v>
      </c>
      <c r="O5822" s="43">
        <v>4.2300000000000004</v>
      </c>
      <c r="P5822" s="9" t="str">
        <f>[1]!b_info_repurchasedate(A5822)</f>
        <v>2023-12-03</v>
      </c>
      <c r="Q5822" s="31" t="s">
        <v>16240</v>
      </c>
      <c r="R5822" s="2" t="str">
        <f>IF((--IF(P5822=0,Q5822,P5822))&gt;(--日期设置!$B$2),IF(P5822=0,Q5822,P5822),Q5822)</f>
        <v>2023-12-03</v>
      </c>
      <c r="S5822" s="31" t="s">
        <v>16167</v>
      </c>
      <c r="T5822" s="8">
        <f>[1]!b_anal_ptmyear($A5822,日期设置!$B$2)</f>
        <v>4.7013698630136984</v>
      </c>
      <c r="U5822" s="8">
        <f>[1]!b_anal_termifexercise($A5822,日期设置!B$2)</f>
        <v>2.7013698630136984</v>
      </c>
      <c r="V5822" s="10">
        <f>[1]!b_dq_dirtyprice(A5822,日期设置!$B$2)</f>
        <v>101.7824</v>
      </c>
      <c r="W5822" s="11">
        <f>IF(U5822=0,ROUNDUP((Q5822-日期设置!$B$2)/365,0),ROUNDUP((R5822-日期设置!$B$2)/365,0))</f>
        <v>3</v>
      </c>
      <c r="X5822" s="18">
        <f>_xlfn.IFNA(VLOOKUP(A5822,过往入选债券!A:D,4,0),2)</f>
        <v>2</v>
      </c>
      <c r="Y5822">
        <f>_xlfn.IFNA(VLOOKUP(C5822,[2]Sheet1!$A:$A,1,0),3)</f>
        <v>3</v>
      </c>
    </row>
    <row r="5823" spans="1:25" hidden="1" x14ac:dyDescent="0.2">
      <c r="A5823" s="21" t="s">
        <v>13348</v>
      </c>
      <c r="B5823" s="21" t="s">
        <v>13349</v>
      </c>
      <c r="C5823" s="37" t="s">
        <v>13350</v>
      </c>
      <c r="D5823" s="26" t="str">
        <f>[1]!b_calc_yield(A5823,日期设置!$B$2,F5823,1,R5823,1,O5823,L5823,S5823,)</f>
        <v>Fetching...</v>
      </c>
      <c r="E5823" s="26">
        <f t="shared" si="180"/>
        <v>19.099672065984286</v>
      </c>
      <c r="F5823" s="18">
        <f>[1]!b_dq_cleanprice($A5823,日期设置!B$2)</f>
        <v>59.020600000000002</v>
      </c>
      <c r="G5823" s="18" t="str">
        <f t="shared" si="181"/>
        <v>2.43 + 0</v>
      </c>
      <c r="H5823" s="27">
        <f>[1]!b_dq_pctchange($A5823,日期设置!$B$2,1)/100</f>
        <v>0</v>
      </c>
      <c r="I5823" s="26">
        <f>[1]!b_pq_pctchange(A5823,日期设置!$B$4,日期设置!$B$2,1)</f>
        <v>0</v>
      </c>
      <c r="J5823" s="26">
        <f>[1]!b_pq_pctchange(A5823,日期设置!$C$4,日期设置!$B$2,1)</f>
        <v>0</v>
      </c>
      <c r="K5823" s="52">
        <f>[1]!b_dq_amount($A5823,日期设置!B$2,2,10000)</f>
        <v>0</v>
      </c>
      <c r="L5823" s="26">
        <f>[1]!b_info_latestpar(A5823,日期设置!$B$2)</f>
        <v>60</v>
      </c>
      <c r="M5823" s="6">
        <f>[1]!b_info_outstandingbalance($A5823,日期设置!B$2)</f>
        <v>4.8</v>
      </c>
      <c r="N5823" s="7" t="str">
        <f>[1]!b_info_latestissurercreditrating2(A5823,日期设置!$B$2,"102","1")</f>
        <v>AA</v>
      </c>
      <c r="O5823" s="8">
        <v>3.97</v>
      </c>
      <c r="P5823" s="9">
        <f>[1]!b_info_repurchasedate(A5823)</f>
        <v>0</v>
      </c>
      <c r="Q5823" s="8" t="s">
        <v>17436</v>
      </c>
      <c r="R5823" s="2" t="str">
        <f>IF((--IF(P5823=0,Q5823,P5823))&gt;(--日期设置!$B$2),IF(P5823=0,Q5823,P5823),Q5823)</f>
        <v>2023-08-26</v>
      </c>
      <c r="S5823" s="2" t="s">
        <v>17894</v>
      </c>
      <c r="T5823" s="8">
        <f>[1]!b_anal_ptmyear($A5823,日期设置!$B$2)</f>
        <v>2.43013698630137</v>
      </c>
      <c r="U5823" s="8">
        <f>[1]!b_anal_termifexercise($A5823,日期设置!B$2)</f>
        <v>0</v>
      </c>
      <c r="V5823" s="10">
        <f>[1]!b_dq_dirtyprice(A5823,日期设置!$B$2)</f>
        <v>60.378</v>
      </c>
      <c r="W5823" s="11">
        <f>IF(U5823=0,ROUNDUP((Q5823-日期设置!$B$2)/365,0),ROUNDUP((R5823-日期设置!$B$2)/365,0))</f>
        <v>3</v>
      </c>
      <c r="X5823" s="18">
        <f>_xlfn.IFNA(VLOOKUP(A5823,过往入选债券!A:D,4,0),2)</f>
        <v>2</v>
      </c>
      <c r="Y5823">
        <f>_xlfn.IFNA(VLOOKUP(C5823,[2]Sheet1!$A:$A,1,0),3)</f>
        <v>3</v>
      </c>
    </row>
    <row r="5824" spans="1:25" hidden="1" x14ac:dyDescent="0.2">
      <c r="A5824" s="21" t="s">
        <v>8239</v>
      </c>
      <c r="B5824" s="21" t="s">
        <v>8240</v>
      </c>
      <c r="C5824" s="37" t="s">
        <v>5154</v>
      </c>
      <c r="D5824" s="26" t="str">
        <f>[1]!b_calc_yield(A5824,日期设置!$B$2,F5824,1,R5824,1,O5824,L5824,S5824,)</f>
        <v>Fetching...</v>
      </c>
      <c r="E5824" s="26">
        <f t="shared" si="180"/>
        <v>11.464268314692049</v>
      </c>
      <c r="F5824" s="18">
        <f>[1]!b_dq_cleanprice($A5824,日期设置!B$2)</f>
        <v>102.17959999999999</v>
      </c>
      <c r="G5824" s="18" t="str">
        <f t="shared" si="181"/>
        <v>3.00 + 0</v>
      </c>
      <c r="H5824" s="27">
        <f>[1]!b_dq_pctchange($A5824,日期设置!$B$2,1)/100</f>
        <v>0</v>
      </c>
      <c r="I5824" s="26">
        <f>[1]!b_pq_pctchange(A5824,日期设置!$B$4,日期设置!$B$2,1)</f>
        <v>0</v>
      </c>
      <c r="J5824" s="26">
        <f>[1]!b_pq_pctchange(A5824,日期设置!$C$4,日期设置!$B$2,1)</f>
        <v>0</v>
      </c>
      <c r="K5824" s="52">
        <f>[1]!b_dq_amount($A5824,日期设置!B$2,2,10000)</f>
        <v>0</v>
      </c>
      <c r="L5824" s="26">
        <f>[1]!b_info_latestpar(A5824,日期设置!$B$2)</f>
        <v>100</v>
      </c>
      <c r="M5824" s="6">
        <f>[1]!b_info_outstandingbalance($A5824,日期设置!B$2)</f>
        <v>8</v>
      </c>
      <c r="N5824" s="7" t="str">
        <f>[1]!b_info_latestissurercreditrating2(A5824,日期设置!$B$2,"102","1")</f>
        <v>AA+</v>
      </c>
      <c r="O5824" s="8">
        <v>4.8</v>
      </c>
      <c r="P5824" s="9">
        <f>[1]!b_info_repurchasedate(A5824)</f>
        <v>0</v>
      </c>
      <c r="Q5824" s="8" t="s">
        <v>16125</v>
      </c>
      <c r="R5824" s="2" t="str">
        <f>IF((--IF(P5824=0,Q5824,P5824))&gt;(--日期设置!$B$2),IF(P5824=0,Q5824,P5824),Q5824)</f>
        <v>2024-03-25</v>
      </c>
      <c r="S5824" s="2" t="s">
        <v>17911</v>
      </c>
      <c r="T5824" s="8">
        <f>[1]!b_anal_ptmyear($A5824,日期设置!$B$2)</f>
        <v>3.0082191780821916</v>
      </c>
      <c r="U5824" s="8">
        <f>[1]!b_anal_termifexercise($A5824,日期设置!B$2)</f>
        <v>0</v>
      </c>
      <c r="V5824" s="10">
        <f>[1]!b_dq_dirtyprice(A5824,日期设置!$B$2)</f>
        <v>106.9401</v>
      </c>
      <c r="W5824" s="11">
        <f>IF(U5824=0,ROUNDUP((Q5824-日期设置!$B$2)/365,0),ROUNDUP((R5824-日期设置!$B$2)/365,0))</f>
        <v>4</v>
      </c>
      <c r="X5824" s="18">
        <f>_xlfn.IFNA(VLOOKUP(A5824,过往入选债券!A:D,4,0),2)</f>
        <v>2</v>
      </c>
      <c r="Y5824">
        <f>_xlfn.IFNA(VLOOKUP(C5824,[2]Sheet1!$A:$A,1,0),3)</f>
        <v>3</v>
      </c>
    </row>
    <row r="5825" spans="1:25" x14ac:dyDescent="0.2">
      <c r="A5825" s="21" t="s">
        <v>9036</v>
      </c>
      <c r="B5825" s="21" t="s">
        <v>9037</v>
      </c>
      <c r="C5825" s="37" t="s">
        <v>272</v>
      </c>
      <c r="D5825" s="26" t="str">
        <f>[1]!b_calc_yield(A5825,日期设置!$B$2,F5825,1,R5825,1,O5825,L5825,S5825,)</f>
        <v>Fetching...</v>
      </c>
      <c r="E5825" s="26">
        <f t="shared" si="180"/>
        <v>5.5675251036424678</v>
      </c>
      <c r="F5825" s="18">
        <f>[1]!b_dq_cleanprice($A5825,日期设置!B$2)</f>
        <v>100.3501</v>
      </c>
      <c r="G5825" s="18" t="str">
        <f t="shared" si="181"/>
        <v>1.41 + 0</v>
      </c>
      <c r="H5825" s="27">
        <f>[1]!b_dq_pctchange($A5825,日期设置!$B$2,1)/100</f>
        <v>-8.3688251628013192E-3</v>
      </c>
      <c r="I5825" s="26">
        <f>[1]!b_pq_pctchange(A5825,日期设置!$B$4,日期设置!$B$2,1)</f>
        <v>0.27669745746113616</v>
      </c>
      <c r="J5825" s="26">
        <f>[1]!b_pq_pctchange(A5825,日期设置!$C$4,日期设置!$B$2,1)</f>
        <v>0.35883121831599574</v>
      </c>
      <c r="K5825" s="52">
        <f>[1]!b_dq_amount($A5825,日期设置!B$2,2,10000)</f>
        <v>2056.9515890000002</v>
      </c>
      <c r="L5825" s="26">
        <f>[1]!b_info_latestpar(A5825,日期设置!$B$2)</f>
        <v>100</v>
      </c>
      <c r="M5825" s="6">
        <f>[1]!b_info_outstandingbalance($A5825,日期设置!B$2)</f>
        <v>4.3</v>
      </c>
      <c r="N5825" s="7" t="str">
        <f>[1]!b_info_latestissurercreditrating2(A5825,日期设置!$B$2,"102","1")</f>
        <v>AA+</v>
      </c>
      <c r="O5825" s="8">
        <v>4.29</v>
      </c>
      <c r="P5825" s="9">
        <f>[1]!b_info_repurchasedate(A5825)</f>
        <v>0</v>
      </c>
      <c r="Q5825" s="8" t="s">
        <v>17152</v>
      </c>
      <c r="R5825" s="2" t="str">
        <f>IF((--IF(P5825=0,Q5825,P5825))&gt;(--日期设置!$B$2),IF(P5825=0,Q5825,P5825),Q5825)</f>
        <v>2022-08-21</v>
      </c>
      <c r="S5825" s="2" t="s">
        <v>18647</v>
      </c>
      <c r="T5825" s="8">
        <f>[1]!b_anal_ptmyear($A5825,日期设置!$B$2)</f>
        <v>1.4164383561643836</v>
      </c>
      <c r="U5825" s="8">
        <f>[1]!b_anal_termifexercise($A5825,日期设置!B$2)</f>
        <v>0</v>
      </c>
      <c r="V5825" s="10">
        <f>[1]!b_dq_dirtyprice(A5825,日期设置!$B$2)</f>
        <v>102.8536</v>
      </c>
      <c r="W5825" s="11">
        <f>IF(U5825=0,ROUNDUP((Q5825-日期设置!$B$2)/365,0),ROUNDUP((R5825-日期设置!$B$2)/365,0))</f>
        <v>2</v>
      </c>
      <c r="X5825" s="18">
        <f>_xlfn.IFNA(VLOOKUP(A5825,过往入选债券!A:D,4,0),2)</f>
        <v>2</v>
      </c>
      <c r="Y5825">
        <f>_xlfn.IFNA(VLOOKUP(C5825,[2]Sheet1!$A:$A,1,0),3)</f>
        <v>3</v>
      </c>
    </row>
    <row r="5826" spans="1:25" x14ac:dyDescent="0.2">
      <c r="A5826" s="21" t="s">
        <v>5396</v>
      </c>
      <c r="B5826" s="21" t="s">
        <v>5397</v>
      </c>
      <c r="C5826" s="37" t="s">
        <v>989</v>
      </c>
      <c r="D5826" s="26" t="str">
        <f>[1]!b_calc_yield(A5826,日期设置!$B$2,F5826,1,R5826,1,O5826,L5826,S5826,)</f>
        <v>Fetching...</v>
      </c>
      <c r="E5826" s="26">
        <f t="shared" ref="E5826:E5889" si="182">((O5826*W5826+L5826)/V5826-1)*100</f>
        <v>0.99004939646882839</v>
      </c>
      <c r="F5826" s="18">
        <f>[1]!b_dq_cleanprice($A5826,日期设置!B$2)</f>
        <v>100.1562</v>
      </c>
      <c r="G5826" s="18" t="str">
        <f t="shared" ref="G5826:G5889" si="183">LEFT(T5826,4)&amp;" + "&amp;LEFT(U5826,4)</f>
        <v>0.24 + 0</v>
      </c>
      <c r="H5826" s="27">
        <f>[1]!b_dq_pctchange($A5826,日期设置!$B$2,1)/100</f>
        <v>1.3978361496441934E-5</v>
      </c>
      <c r="I5826" s="26">
        <f>[1]!b_pq_pctchange(A5826,日期设置!$B$4,日期设置!$B$2,1)</f>
        <v>-0.11568510514379823</v>
      </c>
      <c r="J5826" s="26">
        <f>[1]!b_pq_pctchange(A5826,日期设置!$C$4,日期设置!$B$2,1)</f>
        <v>-0.11568510514379823</v>
      </c>
      <c r="K5826" s="52">
        <f>[1]!b_dq_amount($A5826,日期设置!B$2,2,10000)</f>
        <v>33207.244275199999</v>
      </c>
      <c r="L5826" s="26">
        <f>[1]!b_info_latestpar(A5826,日期设置!$B$2)</f>
        <v>100</v>
      </c>
      <c r="M5826" s="6">
        <f>[1]!b_info_outstandingbalance($A5826,日期设置!B$2)</f>
        <v>8</v>
      </c>
      <c r="N5826" s="7" t="str">
        <f>[1]!b_info_latestissurercreditrating2(A5826,日期设置!$B$2,"102","1")</f>
        <v>AA+</v>
      </c>
      <c r="O5826" s="8">
        <v>4.8</v>
      </c>
      <c r="P5826" s="9">
        <f>[1]!b_info_repurchasedate(A5826)</f>
        <v>0</v>
      </c>
      <c r="Q5826" s="8" t="s">
        <v>16700</v>
      </c>
      <c r="R5826" s="2" t="str">
        <f>IF((--IF(P5826=0,Q5826,P5826))&gt;(--日期设置!$B$2),IF(P5826=0,Q5826,P5826),Q5826)</f>
        <v>2021-06-20</v>
      </c>
      <c r="S5826" s="2" t="s">
        <v>18304</v>
      </c>
      <c r="T5826" s="8">
        <f>[1]!b_anal_ptmyear($A5826,日期设置!$B$2)</f>
        <v>0.24657534246575341</v>
      </c>
      <c r="U5826" s="8">
        <f>[1]!b_anal_termifexercise($A5826,日期设置!B$2)</f>
        <v>0</v>
      </c>
      <c r="V5826" s="10">
        <f>[1]!b_dq_dirtyprice(A5826,日期设置!$B$2)</f>
        <v>103.7726</v>
      </c>
      <c r="W5826" s="11">
        <f>IF(U5826=0,ROUNDUP((Q5826-日期设置!$B$2)/365,0),ROUNDUP((R5826-日期设置!$B$2)/365,0))</f>
        <v>1</v>
      </c>
      <c r="X5826" s="18">
        <f>_xlfn.IFNA(VLOOKUP(A5826,过往入选债券!A:D,4,0),2)</f>
        <v>2</v>
      </c>
      <c r="Y5826">
        <f>_xlfn.IFNA(VLOOKUP(C5826,[2]Sheet1!$A:$A,1,0),3)</f>
        <v>3</v>
      </c>
    </row>
    <row r="5827" spans="1:25" hidden="1" x14ac:dyDescent="0.2">
      <c r="A5827" s="21" t="s">
        <v>2394</v>
      </c>
      <c r="B5827" s="21" t="s">
        <v>2395</v>
      </c>
      <c r="C5827" s="37" t="s">
        <v>1397</v>
      </c>
      <c r="D5827" s="26" t="str">
        <f>[1]!b_calc_yield(A5827,日期设置!$B$2,F5827,1,R5827,1,O5827,L5827,S5827,)</f>
        <v>Fetching...</v>
      </c>
      <c r="E5827" s="26">
        <f t="shared" si="182"/>
        <v>3.0568008252321865</v>
      </c>
      <c r="F5827" s="18">
        <f>[1]!b_dq_cleanprice($A5827,日期设置!B$2)</f>
        <v>101.4258</v>
      </c>
      <c r="G5827" s="18" t="str">
        <f t="shared" si="183"/>
        <v>0.76 + 0</v>
      </c>
      <c r="H5827" s="27">
        <f>[1]!b_dq_pctchange($A5827,日期设置!$B$2,1)/100</f>
        <v>0</v>
      </c>
      <c r="I5827" s="26">
        <f>[1]!b_pq_pctchange(A5827,日期设置!$B$4,日期设置!$B$2,1)</f>
        <v>0</v>
      </c>
      <c r="J5827" s="26">
        <f>[1]!b_pq_pctchange(A5827,日期设置!$C$4,日期设置!$B$2,1)</f>
        <v>0</v>
      </c>
      <c r="K5827" s="52">
        <f>[1]!b_dq_amount($A5827,日期设置!B$2,2,10000)</f>
        <v>0</v>
      </c>
      <c r="L5827" s="26">
        <f>[1]!b_info_latestpar(A5827,日期设置!$B$2)</f>
        <v>100</v>
      </c>
      <c r="M5827" s="6">
        <f>[1]!b_info_outstandingbalance($A5827,日期设置!B$2)</f>
        <v>10</v>
      </c>
      <c r="N5827" s="7">
        <f>[1]!b_info_latestissurercreditrating2(A5827,日期设置!$B$2,"102","1")</f>
        <v>0</v>
      </c>
      <c r="O5827" s="8">
        <v>6</v>
      </c>
      <c r="P5827" s="9">
        <f>[1]!b_info_repurchasedate(A5827)</f>
        <v>0</v>
      </c>
      <c r="Q5827" s="8" t="s">
        <v>16931</v>
      </c>
      <c r="R5827" s="2" t="str">
        <f>IF((--IF(P5827=0,Q5827,P5827))&gt;(--日期设置!$B$2),IF(P5827=0,Q5827,P5827),Q5827)</f>
        <v>2021-12-25</v>
      </c>
      <c r="S5827" s="2" t="s">
        <v>18237</v>
      </c>
      <c r="T5827" s="8">
        <f>[1]!b_anal_ptmyear($A5827,日期设置!$B$2)</f>
        <v>0.76164383561643834</v>
      </c>
      <c r="U5827" s="8">
        <f>[1]!b_anal_termifexercise($A5827,日期设置!B$2)</f>
        <v>0</v>
      </c>
      <c r="V5827" s="10">
        <f>[1]!b_dq_dirtyprice(A5827,日期设置!$B$2)</f>
        <v>102.85590000000001</v>
      </c>
      <c r="W5827" s="11">
        <f>IF(U5827=0,ROUNDUP((Q5827-日期设置!$B$2)/365,0),ROUNDUP((R5827-日期设置!$B$2)/365,0))</f>
        <v>1</v>
      </c>
      <c r="X5827" s="18">
        <f>_xlfn.IFNA(VLOOKUP(A5827,过往入选债券!A:D,4,0),2)</f>
        <v>2</v>
      </c>
      <c r="Y5827">
        <f>_xlfn.IFNA(VLOOKUP(C5827,[2]Sheet1!$A:$A,1,0),3)</f>
        <v>3</v>
      </c>
    </row>
    <row r="5828" spans="1:25" hidden="1" x14ac:dyDescent="0.2">
      <c r="A5828" s="21" t="s">
        <v>7596</v>
      </c>
      <c r="B5828" s="21" t="s">
        <v>7597</v>
      </c>
      <c r="C5828" s="37" t="s">
        <v>282</v>
      </c>
      <c r="D5828" s="26" t="str">
        <f>[1]!b_calc_yield(A5828,日期设置!$B$2,F5828,1,R5828,1,O5828,L5828,S5828,)</f>
        <v>Fetching...</v>
      </c>
      <c r="E5828" s="26">
        <f t="shared" si="182"/>
        <v>2.7029582628258053</v>
      </c>
      <c r="F5828" s="18">
        <f>[1]!b_dq_cleanprice($A5828,日期设置!B$2)</f>
        <v>100.1337</v>
      </c>
      <c r="G5828" s="18" t="str">
        <f t="shared" si="183"/>
        <v>0.67 + 0</v>
      </c>
      <c r="H5828" s="27">
        <f>[1]!b_dq_pctchange($A5828,日期设置!$B$2,1)/100</f>
        <v>0</v>
      </c>
      <c r="I5828" s="26">
        <f>[1]!b_pq_pctchange(A5828,日期设置!$B$4,日期设置!$B$2,1)</f>
        <v>0</v>
      </c>
      <c r="J5828" s="26">
        <f>[1]!b_pq_pctchange(A5828,日期设置!$C$4,日期设置!$B$2,1)</f>
        <v>0</v>
      </c>
      <c r="K5828" s="52">
        <f>[1]!b_dq_amount($A5828,日期设置!B$2,2,10000)</f>
        <v>0</v>
      </c>
      <c r="L5828" s="26">
        <f>[1]!b_info_latestpar(A5828,日期设置!$B$2)</f>
        <v>100</v>
      </c>
      <c r="M5828" s="6">
        <f>[1]!b_info_outstandingbalance($A5828,日期设置!B$2)</f>
        <v>10</v>
      </c>
      <c r="N5828" s="7" t="str">
        <f>[1]!b_info_latestissurercreditrating2(A5828,日期设置!$B$2,"102","1")</f>
        <v>AAA</v>
      </c>
      <c r="O5828" s="8">
        <v>4.2699999999999996</v>
      </c>
      <c r="P5828" s="9">
        <f>[1]!b_info_repurchasedate(A5828)</f>
        <v>0</v>
      </c>
      <c r="Q5828" s="8" t="s">
        <v>16065</v>
      </c>
      <c r="R5828" s="2" t="str">
        <f>IF((--IF(P5828=0,Q5828,P5828))&gt;(--日期设置!$B$2),IF(P5828=0,Q5828,P5828),Q5828)</f>
        <v>2021-11-23</v>
      </c>
      <c r="S5828" s="2" t="s">
        <v>17851</v>
      </c>
      <c r="T5828" s="8">
        <f>[1]!b_anal_ptmyear($A5828,日期设置!$B$2)</f>
        <v>0.67397260273972603</v>
      </c>
      <c r="U5828" s="8">
        <f>[1]!b_anal_termifexercise($A5828,日期设置!B$2)</f>
        <v>0</v>
      </c>
      <c r="V5828" s="10">
        <f>[1]!b_dq_dirtyprice(A5828,日期设置!$B$2)</f>
        <v>101.5258</v>
      </c>
      <c r="W5828" s="11">
        <f>IF(U5828=0,ROUNDUP((Q5828-日期设置!$B$2)/365,0),ROUNDUP((R5828-日期设置!$B$2)/365,0))</f>
        <v>1</v>
      </c>
      <c r="X5828" s="18">
        <f>_xlfn.IFNA(VLOOKUP(A5828,过往入选债券!A:D,4,0),2)</f>
        <v>2</v>
      </c>
      <c r="Y5828">
        <f>_xlfn.IFNA(VLOOKUP(C5828,[2]Sheet1!$A:$A,1,0),3)</f>
        <v>3</v>
      </c>
    </row>
    <row r="5829" spans="1:25" hidden="1" x14ac:dyDescent="0.2">
      <c r="A5829" s="28" t="s">
        <v>21084</v>
      </c>
      <c r="B5829" s="28" t="s">
        <v>21085</v>
      </c>
      <c r="C5829" s="39" t="s">
        <v>21269</v>
      </c>
      <c r="D5829" s="26" t="str">
        <f>[1]!b_calc_yield(A5829,日期设置!$B$2,F5829,1,R5829,1,O5829,L5829,S5829,)</f>
        <v>Fetching...</v>
      </c>
      <c r="E5829" s="26">
        <f t="shared" si="182"/>
        <v>10.292224893172964</v>
      </c>
      <c r="F5829" s="18">
        <f>[1]!b_dq_cleanprice($A5829,日期设置!B$2)</f>
        <v>99.474000000000004</v>
      </c>
      <c r="G5829" s="18" t="str">
        <f t="shared" si="183"/>
        <v>2.59 + 0</v>
      </c>
      <c r="H5829" s="27">
        <f>[1]!b_dq_pctchange($A5829,日期设置!$B$2,1)/100</f>
        <v>0</v>
      </c>
      <c r="I5829" s="26">
        <f>[1]!b_pq_pctchange(A5829,日期设置!$B$4,日期设置!$B$2,1)</f>
        <v>0</v>
      </c>
      <c r="J5829" s="26">
        <f>[1]!b_pq_pctchange(A5829,日期设置!$C$4,日期设置!$B$2,1)</f>
        <v>-0.36349285684951782</v>
      </c>
      <c r="K5829" s="52">
        <f>[1]!b_dq_amount($A5829,日期设置!B$2,2,10000)</f>
        <v>0</v>
      </c>
      <c r="L5829" s="26">
        <f>[1]!b_info_latestpar(A5829,日期设置!$B$2)</f>
        <v>100</v>
      </c>
      <c r="M5829" s="6">
        <f>[1]!b_info_outstandingbalance($A5829,日期设置!B$2)</f>
        <v>25</v>
      </c>
      <c r="N5829" s="7" t="str">
        <f>[1]!b_info_latestissurercreditrating2(A5829,日期设置!$B$2,"102","1")</f>
        <v>AAA</v>
      </c>
      <c r="O5829" s="8">
        <v>3.8</v>
      </c>
      <c r="P5829" s="9">
        <f>[1]!b_info_repurchasedate(A5829)</f>
        <v>0</v>
      </c>
      <c r="Q5829" s="8" t="s">
        <v>16105</v>
      </c>
      <c r="R5829" s="2" t="str">
        <f>IF((--IF(P5829=0,Q5829,P5829))&gt;(--日期设置!$B$2),IF(P5829=0,Q5829,P5829),Q5829)</f>
        <v>2023-10-26</v>
      </c>
      <c r="S5829" s="31" t="s">
        <v>16110</v>
      </c>
      <c r="T5829" s="8">
        <f>[1]!b_anal_ptmyear($A5829,日期设置!$B$2)</f>
        <v>2.5972602739726027</v>
      </c>
      <c r="U5829" s="8">
        <f>[1]!b_anal_termifexercise($A5829,日期设置!B$2)</f>
        <v>0</v>
      </c>
      <c r="V5829" s="10">
        <f>[1]!b_dq_dirtyprice(A5829,日期设置!$B$2)</f>
        <v>101.0044</v>
      </c>
      <c r="W5829" s="11">
        <f>IF(U5829=0,ROUNDUP((Q5829-日期设置!$B$2)/365,0),ROUNDUP((R5829-日期设置!$B$2)/365,0))</f>
        <v>3</v>
      </c>
      <c r="X5829" s="18">
        <f>_xlfn.IFNA(VLOOKUP(A5829,过往入选债券!A:D,4,0),2)</f>
        <v>2</v>
      </c>
      <c r="Y5829">
        <f>_xlfn.IFNA(VLOOKUP(C5829,[2]Sheet1!$A:$A,1,0),3)</f>
        <v>3</v>
      </c>
    </row>
    <row r="5830" spans="1:25" hidden="1" x14ac:dyDescent="0.2">
      <c r="A5830" s="28" t="s">
        <v>20918</v>
      </c>
      <c r="B5830" s="28" t="s">
        <v>20919</v>
      </c>
      <c r="C5830" s="39" t="s">
        <v>21250</v>
      </c>
      <c r="D5830" s="26" t="str">
        <f>[1]!b_calc_yield(A5830,日期设置!$B$2,F5830,1,R5830,1,O5830,L5830,S5830,)</f>
        <v>Fetching...</v>
      </c>
      <c r="E5830" s="26">
        <f t="shared" si="182"/>
        <v>18.20970855056785</v>
      </c>
      <c r="F5830" s="18">
        <f>[1]!b_dq_cleanprice($A5830,日期设置!B$2)</f>
        <v>100.0241</v>
      </c>
      <c r="G5830" s="18" t="str">
        <f t="shared" si="183"/>
        <v>4.60 + 0</v>
      </c>
      <c r="H5830" s="27">
        <f>[1]!b_dq_pctchange($A5830,日期设置!$B$2,1)/100</f>
        <v>0</v>
      </c>
      <c r="I5830" s="26">
        <f>[1]!b_pq_pctchange(A5830,日期设置!$B$4,日期设置!$B$2,1)</f>
        <v>0</v>
      </c>
      <c r="J5830" s="26">
        <f>[1]!b_pq_pctchange(A5830,日期设置!$C$4,日期设置!$B$2,1)</f>
        <v>0</v>
      </c>
      <c r="K5830" s="52">
        <f>[1]!b_dq_amount($A5830,日期设置!B$2,2,10000)</f>
        <v>0</v>
      </c>
      <c r="L5830" s="26">
        <f>[1]!b_info_latestpar(A5830,日期设置!$B$2)</f>
        <v>100</v>
      </c>
      <c r="M5830" s="6">
        <f>[1]!b_info_outstandingbalance($A5830,日期设置!B$2)</f>
        <v>8</v>
      </c>
      <c r="N5830" s="7" t="str">
        <f>[1]!b_info_latestissurercreditrating2(A5830,日期设置!$B$2,"102","1")</f>
        <v>AAA</v>
      </c>
      <c r="O5830" s="8">
        <v>4.0199999999999996</v>
      </c>
      <c r="P5830" s="9">
        <f>[1]!b_info_repurchasedate(A5830)</f>
        <v>0</v>
      </c>
      <c r="Q5830" s="8" t="s">
        <v>21293</v>
      </c>
      <c r="R5830" s="2" t="str">
        <f>IF((--IF(P5830=0,Q5830,P5830))&gt;(--日期设置!$B$2),IF(P5830=0,Q5830,P5830),Q5830)</f>
        <v>2025-10-30</v>
      </c>
      <c r="S5830" s="31" t="s">
        <v>16171</v>
      </c>
      <c r="T5830" s="8">
        <f>[1]!b_anal_ptmyear($A5830,日期设置!$B$2)</f>
        <v>4.6082191780821917</v>
      </c>
      <c r="U5830" s="8">
        <f>[1]!b_anal_termifexercise($A5830,日期设置!B$2)</f>
        <v>0</v>
      </c>
      <c r="V5830" s="10">
        <f>[1]!b_dq_dirtyprice(A5830,日期设置!$B$2)</f>
        <v>101.59910000000001</v>
      </c>
      <c r="W5830" s="11">
        <f>IF(U5830=0,ROUNDUP((Q5830-日期设置!$B$2)/365,0),ROUNDUP((R5830-日期设置!$B$2)/365,0))</f>
        <v>5</v>
      </c>
      <c r="X5830" s="18">
        <f>_xlfn.IFNA(VLOOKUP(A5830,过往入选债券!A:D,4,0),2)</f>
        <v>2</v>
      </c>
      <c r="Y5830">
        <f>_xlfn.IFNA(VLOOKUP(C5830,[2]Sheet1!$A:$A,1,0),3)</f>
        <v>3</v>
      </c>
    </row>
    <row r="5831" spans="1:25" hidden="1" x14ac:dyDescent="0.2">
      <c r="A5831" s="21" t="s">
        <v>5581</v>
      </c>
      <c r="B5831" s="21" t="s">
        <v>5582</v>
      </c>
      <c r="C5831" s="37" t="s">
        <v>1378</v>
      </c>
      <c r="D5831" s="26" t="str">
        <f>[1]!b_calc_yield(A5831,日期设置!$B$2,F5831,1,R5831,1,O5831,L5831,S5831,)</f>
        <v>Fetching...</v>
      </c>
      <c r="E5831" s="26">
        <f t="shared" si="182"/>
        <v>1.6038068382093762</v>
      </c>
      <c r="F5831" s="18">
        <f>[1]!b_dq_cleanprice($A5831,日期设置!B$2)</f>
        <v>99.87</v>
      </c>
      <c r="G5831" s="18" t="str">
        <f t="shared" si="183"/>
        <v>2.4 + 0.40</v>
      </c>
      <c r="H5831" s="27">
        <f>[1]!b_dq_pctchange($A5831,日期设置!$B$2,1)/100</f>
        <v>0</v>
      </c>
      <c r="I5831" s="26">
        <f>[1]!b_pq_pctchange(A5831,日期设置!$B$4,日期设置!$B$2,1)</f>
        <v>0.17975580494891075</v>
      </c>
      <c r="J5831" s="26">
        <f>[1]!b_pq_pctchange(A5831,日期设置!$C$4,日期设置!$B$2,1)</f>
        <v>0.47404998853105901</v>
      </c>
      <c r="K5831" s="52">
        <f>[1]!b_dq_amount($A5831,日期设置!B$2,2,10000)</f>
        <v>0</v>
      </c>
      <c r="L5831" s="26">
        <f>[1]!b_info_latestpar(A5831,日期设置!$B$2)</f>
        <v>100</v>
      </c>
      <c r="M5831" s="6">
        <f>[1]!b_info_outstandingbalance($A5831,日期设置!B$2)</f>
        <v>8</v>
      </c>
      <c r="N5831" s="7" t="str">
        <f>[1]!b_info_latestissurercreditrating2(A5831,日期设置!$B$2,"102","1")</f>
        <v>AA</v>
      </c>
      <c r="O5831" s="8">
        <v>3.77</v>
      </c>
      <c r="P5831" s="9" t="str">
        <f>[1]!b_info_repurchasedate(A5831)</f>
        <v>2021-08-16</v>
      </c>
      <c r="Q5831" s="8" t="s">
        <v>17164</v>
      </c>
      <c r="R5831" s="2" t="str">
        <f>IF((--IF(P5831=0,Q5831,P5831))&gt;(--日期设置!$B$2),IF(P5831=0,Q5831,P5831),Q5831)</f>
        <v>2021-08-16</v>
      </c>
      <c r="S5831" s="2" t="s">
        <v>18819</v>
      </c>
      <c r="T5831" s="8">
        <f>[1]!b_anal_ptmyear($A5831,日期设置!$B$2)</f>
        <v>2.4</v>
      </c>
      <c r="U5831" s="8">
        <f>[1]!b_anal_termifexercise($A5831,日期设置!B$2)</f>
        <v>0.40273972602739727</v>
      </c>
      <c r="V5831" s="10">
        <f>[1]!b_dq_dirtyprice(A5831,日期设置!$B$2)</f>
        <v>102.13200000000001</v>
      </c>
      <c r="W5831" s="11">
        <f>IF(U5831=0,ROUNDUP((Q5831-日期设置!$B$2)/365,0),ROUNDUP((R5831-日期设置!$B$2)/365,0))</f>
        <v>1</v>
      </c>
      <c r="X5831" s="18">
        <f>_xlfn.IFNA(VLOOKUP(A5831,过往入选债券!A:D,4,0),2)</f>
        <v>2</v>
      </c>
      <c r="Y5831">
        <f>_xlfn.IFNA(VLOOKUP(C5831,[2]Sheet1!$A:$A,1,0),3)</f>
        <v>3</v>
      </c>
    </row>
    <row r="5832" spans="1:25" hidden="1" x14ac:dyDescent="0.2">
      <c r="A5832" s="21" t="s">
        <v>10878</v>
      </c>
      <c r="B5832" s="21" t="s">
        <v>10879</v>
      </c>
      <c r="C5832" s="37" t="s">
        <v>2409</v>
      </c>
      <c r="D5832" s="26" t="str">
        <f>[1]!b_calc_yield(A5832,日期设置!$B$2,F5832,1,R5832,1,O5832,L5832,S5832,)</f>
        <v>Fetching...</v>
      </c>
      <c r="E5832" s="26">
        <f t="shared" si="182"/>
        <v>8.3451694710730209</v>
      </c>
      <c r="F5832" s="18">
        <f>[1]!b_dq_cleanprice($A5832,日期设置!B$2)</f>
        <v>98.332300000000004</v>
      </c>
      <c r="G5832" s="18" t="str">
        <f t="shared" si="183"/>
        <v>2.12 + 0</v>
      </c>
      <c r="H5832" s="27">
        <f>[1]!b_dq_pctchange($A5832,日期设置!$B$2,1)/100</f>
        <v>0</v>
      </c>
      <c r="I5832" s="26">
        <f>[1]!b_pq_pctchange(A5832,日期设置!$B$4,日期设置!$B$2,1)</f>
        <v>0</v>
      </c>
      <c r="J5832" s="26">
        <f>[1]!b_pq_pctchange(A5832,日期设置!$C$4,日期设置!$B$2,1)</f>
        <v>0.29978049417371955</v>
      </c>
      <c r="K5832" s="52">
        <f>[1]!b_dq_amount($A5832,日期设置!B$2,2,10000)</f>
        <v>0</v>
      </c>
      <c r="L5832" s="26">
        <f>[1]!b_info_latestpar(A5832,日期设置!$B$2)</f>
        <v>100</v>
      </c>
      <c r="M5832" s="6">
        <f>[1]!b_info_outstandingbalance($A5832,日期设置!B$2)</f>
        <v>15</v>
      </c>
      <c r="N5832" s="7" t="str">
        <f>[1]!b_info_latestissurercreditrating2(A5832,日期设置!$B$2,"102","1")</f>
        <v>AA+</v>
      </c>
      <c r="O5832" s="8">
        <v>3.18</v>
      </c>
      <c r="P5832" s="9">
        <f>[1]!b_info_repurchasedate(A5832)</f>
        <v>0</v>
      </c>
      <c r="Q5832" s="8" t="s">
        <v>16274</v>
      </c>
      <c r="R5832" s="2" t="str">
        <f>IF((--IF(P5832=0,Q5832,P5832))&gt;(--日期设置!$B$2),IF(P5832=0,Q5832,P5832),Q5832)</f>
        <v>2023-05-08</v>
      </c>
      <c r="S5832" s="2" t="s">
        <v>18057</v>
      </c>
      <c r="T5832" s="8">
        <f>[1]!b_anal_ptmyear($A5832,日期设置!$B$2)</f>
        <v>2.128767123287671</v>
      </c>
      <c r="U5832" s="8">
        <f>[1]!b_anal_termifexercise($A5832,日期设置!B$2)</f>
        <v>0</v>
      </c>
      <c r="V5832" s="10">
        <f>[1]!b_dq_dirtyprice(A5832,日期设置!$B$2)</f>
        <v>101.1028</v>
      </c>
      <c r="W5832" s="11">
        <f>IF(U5832=0,ROUNDUP((Q5832-日期设置!$B$2)/365,0),ROUNDUP((R5832-日期设置!$B$2)/365,0))</f>
        <v>3</v>
      </c>
      <c r="X5832" s="18">
        <f>_xlfn.IFNA(VLOOKUP(A5832,过往入选债券!A:D,4,0),2)</f>
        <v>2</v>
      </c>
      <c r="Y5832">
        <f>_xlfn.IFNA(VLOOKUP(C5832,[2]Sheet1!$A:$A,1,0),3)</f>
        <v>3</v>
      </c>
    </row>
    <row r="5833" spans="1:25" hidden="1" x14ac:dyDescent="0.2">
      <c r="A5833" s="28" t="s">
        <v>22628</v>
      </c>
      <c r="B5833" s="28" t="s">
        <v>22629</v>
      </c>
      <c r="C5833" s="39" t="s">
        <v>23006</v>
      </c>
      <c r="D5833" s="26">
        <f>[1]!b_calc_yield(A5833,日期设置!$B$2,F5833,1,R5833,1,O5833,L5833,S5833,)</f>
        <v>4.0090424055604732</v>
      </c>
      <c r="E5833" s="26">
        <f t="shared" si="182"/>
        <v>11.47053199296375</v>
      </c>
      <c r="F5833" s="18">
        <f>[1]!b_dq_cleanprice($A5833,日期设置!B$2)</f>
        <v>99.396199999999993</v>
      </c>
      <c r="G5833" s="18" t="str">
        <f t="shared" si="183"/>
        <v>2.87 + 0</v>
      </c>
      <c r="H5833" s="27">
        <f>[1]!b_dq_pctchange($A5833,日期设置!$B$2,1)/100</f>
        <v>0</v>
      </c>
      <c r="I5833" s="26">
        <f>[1]!b_pq_pctchange(A5833,日期设置!$B$4,日期设置!$B$2,1)</f>
        <v>0</v>
      </c>
      <c r="J5833" s="26">
        <f>[1]!b_pq_pctchange(A5833,日期设置!$C$4,日期设置!$B$2,1)</f>
        <v>-0.65029566163036834</v>
      </c>
      <c r="K5833" s="52">
        <f>[1]!b_dq_amount($A5833,日期设置!B$2,2,10000)</f>
        <v>0</v>
      </c>
      <c r="L5833" s="26">
        <f>[1]!b_info_latestpar(A5833,日期设置!$B$2)</f>
        <v>100</v>
      </c>
      <c r="M5833" s="6">
        <f>[1]!b_info_outstandingbalance($A5833,日期设置!B$2)</f>
        <v>20</v>
      </c>
      <c r="N5833" s="7" t="str">
        <f>[1]!b_info_latestissurercreditrating2(A5833,日期设置!$B$2,"102","1")</f>
        <v>AAA</v>
      </c>
      <c r="O5833" s="43">
        <v>3.78</v>
      </c>
      <c r="P5833" s="9">
        <f>[1]!b_info_repurchasedate(A5833)</f>
        <v>0</v>
      </c>
      <c r="Q5833" s="31" t="s">
        <v>23455</v>
      </c>
      <c r="R5833" s="2" t="str">
        <f>IF((--IF(P5833=0,Q5833,P5833))&gt;(--日期设置!$B$2),IF(P5833=0,Q5833,P5833),Q5833)</f>
        <v>2024-02-03</v>
      </c>
      <c r="S5833" s="2" t="s">
        <v>23255</v>
      </c>
      <c r="T5833" s="8">
        <f>[1]!b_anal_ptmyear($A5833,日期设置!$B$2)</f>
        <v>2.8712328767123285</v>
      </c>
      <c r="U5833" s="8">
        <f>[1]!b_anal_termifexercise($A5833,日期设置!B$2)</f>
        <v>0</v>
      </c>
      <c r="V5833" s="10">
        <f>[1]!b_dq_dirtyprice(A5833,日期设置!$B$2)</f>
        <v>99.882900000000006</v>
      </c>
      <c r="W5833" s="11">
        <f>IF(U5833=0,ROUNDUP((Q5833-日期设置!$B$2)/365,0),ROUNDUP((R5833-日期设置!$B$2)/365,0))</f>
        <v>3</v>
      </c>
      <c r="X5833" s="18">
        <f>_xlfn.IFNA(VLOOKUP(A5833,过往入选债券!A:D,4,0),2)</f>
        <v>2</v>
      </c>
      <c r="Y5833">
        <f>_xlfn.IFNA(VLOOKUP(C5833,[2]Sheet1!$A:$A,1,0),3)</f>
        <v>3</v>
      </c>
    </row>
    <row r="5834" spans="1:25" hidden="1" x14ac:dyDescent="0.2">
      <c r="A5834" s="28" t="s">
        <v>20512</v>
      </c>
      <c r="B5834" s="28" t="s">
        <v>20513</v>
      </c>
      <c r="C5834" s="39" t="s">
        <v>103</v>
      </c>
      <c r="D5834" s="26" t="str">
        <f>[1]!b_calc_yield(A5834,日期设置!$B$2,F5834,1,R5834,1,O5834,L5834,S5834,)</f>
        <v>Fetching...</v>
      </c>
      <c r="E5834" s="26">
        <f t="shared" si="182"/>
        <v>9.882660840314994</v>
      </c>
      <c r="F5834" s="18">
        <f>[1]!b_dq_cleanprice($A5834,日期设置!B$2)</f>
        <v>99.842500000000001</v>
      </c>
      <c r="G5834" s="18" t="str">
        <f t="shared" si="183"/>
        <v>2.50 + 0</v>
      </c>
      <c r="H5834" s="27">
        <f>[1]!b_dq_pctchange($A5834,日期设置!$B$2,1)/100</f>
        <v>0</v>
      </c>
      <c r="I5834" s="26">
        <f>[1]!b_pq_pctchange(A5834,日期设置!$B$4,日期设置!$B$2,1)</f>
        <v>0</v>
      </c>
      <c r="J5834" s="26">
        <f>[1]!b_pq_pctchange(A5834,日期设置!$C$4,日期设置!$B$2,1)</f>
        <v>0</v>
      </c>
      <c r="K5834" s="52">
        <f>[1]!b_dq_amount($A5834,日期设置!B$2,2,10000)</f>
        <v>0</v>
      </c>
      <c r="L5834" s="26">
        <f>[1]!b_info_latestpar(A5834,日期设置!$B$2)</f>
        <v>100</v>
      </c>
      <c r="M5834" s="6">
        <f>[1]!b_info_outstandingbalance($A5834,日期设置!B$2)</f>
        <v>10</v>
      </c>
      <c r="N5834" s="7" t="str">
        <f>[1]!b_info_latestissurercreditrating2(A5834,日期设置!$B$2,"102","1")</f>
        <v>AAA</v>
      </c>
      <c r="O5834" s="8">
        <v>3.95</v>
      </c>
      <c r="P5834" s="9">
        <f>[1]!b_info_repurchasedate(A5834)</f>
        <v>0</v>
      </c>
      <c r="Q5834" s="8" t="s">
        <v>17149</v>
      </c>
      <c r="R5834" s="2" t="str">
        <f>IF((--IF(P5834=0,Q5834,P5834))&gt;(--日期设置!$B$2),IF(P5834=0,Q5834,P5834),Q5834)</f>
        <v>2023-09-23</v>
      </c>
      <c r="S5834" s="31" t="s">
        <v>17549</v>
      </c>
      <c r="T5834" s="8">
        <f>[1]!b_anal_ptmyear($A5834,日期设置!$B$2)</f>
        <v>2.506849315068493</v>
      </c>
      <c r="U5834" s="8">
        <f>[1]!b_anal_termifexercise($A5834,日期设置!B$2)</f>
        <v>0</v>
      </c>
      <c r="V5834" s="10">
        <f>[1]!b_dq_dirtyprice(A5834,日期设置!$B$2)</f>
        <v>101.79040000000001</v>
      </c>
      <c r="W5834" s="11">
        <f>IF(U5834=0,ROUNDUP((Q5834-日期设置!$B$2)/365,0),ROUNDUP((R5834-日期设置!$B$2)/365,0))</f>
        <v>3</v>
      </c>
      <c r="X5834" s="18">
        <f>_xlfn.IFNA(VLOOKUP(A5834,过往入选债券!A:D,4,0),2)</f>
        <v>2</v>
      </c>
      <c r="Y5834">
        <f>_xlfn.IFNA(VLOOKUP(C5834,[2]Sheet1!$A:$A,1,0),3)</f>
        <v>3</v>
      </c>
    </row>
    <row r="5835" spans="1:25" hidden="1" x14ac:dyDescent="0.2">
      <c r="A5835" s="28" t="s">
        <v>19231</v>
      </c>
      <c r="B5835" s="28" t="s">
        <v>19232</v>
      </c>
      <c r="C5835" s="38" t="s">
        <v>11363</v>
      </c>
      <c r="D5835" s="26" t="str">
        <f>[1]!b_calc_yield(A5835,日期设置!$B$2,F5835,1,R5835,1,O5835,L5835,S5835,)</f>
        <v>Fetching...</v>
      </c>
      <c r="E5835" s="26">
        <f t="shared" si="182"/>
        <v>9.5381831817572085</v>
      </c>
      <c r="F5835" s="18">
        <f>[1]!b_dq_cleanprice($A5835,日期设置!B$2)</f>
        <v>99.870400000000004</v>
      </c>
      <c r="G5835" s="18" t="str">
        <f t="shared" si="183"/>
        <v>2.42 + 0</v>
      </c>
      <c r="H5835" s="27">
        <f>[1]!b_dq_pctchange($A5835,日期设置!$B$2,1)/100</f>
        <v>0</v>
      </c>
      <c r="I5835" s="26">
        <f>[1]!b_pq_pctchange(A5835,日期设置!$B$4,日期设置!$B$2,1)</f>
        <v>0</v>
      </c>
      <c r="J5835" s="26">
        <f>[1]!b_pq_pctchange(A5835,日期设置!$C$4,日期设置!$B$2,1)</f>
        <v>1.3274892960776019</v>
      </c>
      <c r="K5835" s="52">
        <f>[1]!b_dq_amount($A5835,日期设置!B$2,2,10000)</f>
        <v>0</v>
      </c>
      <c r="L5835" s="26">
        <f>[1]!b_info_latestpar(A5835,日期设置!$B$2)</f>
        <v>100</v>
      </c>
      <c r="M5835" s="6">
        <f>[1]!b_info_outstandingbalance($A5835,日期设置!B$2)</f>
        <v>2</v>
      </c>
      <c r="N5835" s="7">
        <f>[1]!b_info_latestissurercreditrating2(A5835,日期设置!$B$2,"102","1")</f>
        <v>0</v>
      </c>
      <c r="O5835" s="8">
        <v>3.96</v>
      </c>
      <c r="P5835" s="9">
        <f>[1]!b_info_repurchasedate(A5835)</f>
        <v>0</v>
      </c>
      <c r="Q5835" s="8" t="s">
        <v>20003</v>
      </c>
      <c r="R5835" s="2" t="str">
        <f>IF((--IF(P5835=0,Q5835,P5835))&gt;(--日期设置!$B$2),IF(P5835=0,Q5835,P5835),Q5835)</f>
        <v>2023-08-25</v>
      </c>
      <c r="S5835" s="31" t="s">
        <v>19117</v>
      </c>
      <c r="T5835" s="8">
        <f>[1]!b_anal_ptmyear($A5835,日期设置!$B$2)</f>
        <v>2.4273972602739726</v>
      </c>
      <c r="U5835" s="8">
        <f>[1]!b_anal_termifexercise($A5835,日期设置!B$2)</f>
        <v>0</v>
      </c>
      <c r="V5835" s="10">
        <f>[1]!b_dq_dirtyprice(A5835,日期设置!$B$2)</f>
        <v>102.1379</v>
      </c>
      <c r="W5835" s="11">
        <f>IF(U5835=0,ROUNDUP((Q5835-日期设置!$B$2)/365,0),ROUNDUP((R5835-日期设置!$B$2)/365,0))</f>
        <v>3</v>
      </c>
      <c r="X5835" s="18">
        <f>_xlfn.IFNA(VLOOKUP(A5835,过往入选债券!A:D,4,0),2)</f>
        <v>2</v>
      </c>
      <c r="Y5835">
        <f>_xlfn.IFNA(VLOOKUP(C5835,[2]Sheet1!$A:$A,1,0),3)</f>
        <v>3</v>
      </c>
    </row>
    <row r="5836" spans="1:25" hidden="1" x14ac:dyDescent="0.2">
      <c r="A5836" s="21" t="s">
        <v>13856</v>
      </c>
      <c r="B5836" s="21" t="s">
        <v>13857</v>
      </c>
      <c r="C5836" s="37" t="s">
        <v>2563</v>
      </c>
      <c r="D5836" s="26" t="str">
        <f>[1]!b_calc_yield(A5836,日期设置!$B$2,F5836,1,R5836,1,O5836,L5836,S5836,)</f>
        <v>Fetching...</v>
      </c>
      <c r="E5836" s="26">
        <f t="shared" si="182"/>
        <v>18.603134309940582</v>
      </c>
      <c r="F5836" s="18">
        <f>[1]!b_dq_cleanprice($A5836,日期设置!B$2)</f>
        <v>82.259100000000004</v>
      </c>
      <c r="G5836" s="18" t="str">
        <f t="shared" si="183"/>
        <v>3.32 + 0</v>
      </c>
      <c r="H5836" s="27">
        <f>[1]!b_dq_pctchange($A5836,日期设置!$B$2,1)/100</f>
        <v>0</v>
      </c>
      <c r="I5836" s="26">
        <f>[1]!b_pq_pctchange(A5836,日期设置!$B$4,日期设置!$B$2,1)</f>
        <v>0</v>
      </c>
      <c r="J5836" s="26">
        <f>[1]!b_pq_pctchange(A5836,日期设置!$C$4,日期设置!$B$2,1)</f>
        <v>0</v>
      </c>
      <c r="K5836" s="52">
        <f>[1]!b_dq_amount($A5836,日期设置!B$2,2,10000)</f>
        <v>0</v>
      </c>
      <c r="L5836" s="26">
        <f>[1]!b_info_latestpar(A5836,日期设置!$B$2)</f>
        <v>80</v>
      </c>
      <c r="M5836" s="6">
        <f>[1]!b_info_outstandingbalance($A5836,日期设置!B$2)</f>
        <v>10.4</v>
      </c>
      <c r="N5836" s="7" t="str">
        <f>[1]!b_info_latestissurercreditrating2(A5836,日期设置!$B$2,"102","1")</f>
        <v>AA+</v>
      </c>
      <c r="O5836" s="8">
        <v>5.23</v>
      </c>
      <c r="P5836" s="9">
        <f>[1]!b_info_repurchasedate(A5836)</f>
        <v>0</v>
      </c>
      <c r="Q5836" s="8" t="s">
        <v>16450</v>
      </c>
      <c r="R5836" s="2" t="str">
        <f>IF((--IF(P5836=0,Q5836,P5836))&gt;(--日期设置!$B$2),IF(P5836=0,Q5836,P5836),Q5836)</f>
        <v>2024-07-18</v>
      </c>
      <c r="S5836" s="2" t="s">
        <v>18195</v>
      </c>
      <c r="T5836" s="8">
        <f>[1]!b_anal_ptmyear($A5836,日期设置!$B$2)</f>
        <v>3.3232876712328769</v>
      </c>
      <c r="U5836" s="8">
        <f>[1]!b_anal_termifexercise($A5836,日期设置!B$2)</f>
        <v>0</v>
      </c>
      <c r="V5836" s="10">
        <f>[1]!b_dq_dirtyprice(A5836,日期设置!$B$2)</f>
        <v>85.090500000000006</v>
      </c>
      <c r="W5836" s="11">
        <f>IF(U5836=0,ROUNDUP((Q5836-日期设置!$B$2)/365,0),ROUNDUP((R5836-日期设置!$B$2)/365,0))</f>
        <v>4</v>
      </c>
      <c r="X5836" s="18">
        <f>_xlfn.IFNA(VLOOKUP(A5836,过往入选债券!A:D,4,0),2)</f>
        <v>2</v>
      </c>
      <c r="Y5836">
        <f>_xlfn.IFNA(VLOOKUP(C5836,[2]Sheet1!$A:$A,1,0),3)</f>
        <v>3</v>
      </c>
    </row>
    <row r="5837" spans="1:25" hidden="1" x14ac:dyDescent="0.2">
      <c r="A5837" s="21" t="s">
        <v>10553</v>
      </c>
      <c r="B5837" s="21" t="s">
        <v>10554</v>
      </c>
      <c r="C5837" s="37" t="s">
        <v>603</v>
      </c>
      <c r="D5837" s="26" t="str">
        <f>[1]!b_calc_yield(A5837,日期设置!$B$2,F5837,1,R5837,1,O5837,L5837,S5837,)</f>
        <v>Fetching...</v>
      </c>
      <c r="E5837" s="26">
        <f t="shared" si="182"/>
        <v>15.947021819347661</v>
      </c>
      <c r="F5837" s="18">
        <f>[1]!b_dq_cleanprice($A5837,日期设置!B$2)</f>
        <v>97.351100000000002</v>
      </c>
      <c r="G5837" s="18" t="str">
        <f t="shared" si="183"/>
        <v>4.06 + 0</v>
      </c>
      <c r="H5837" s="27">
        <f>[1]!b_dq_pctchange($A5837,日期设置!$B$2,1)/100</f>
        <v>0</v>
      </c>
      <c r="I5837" s="26">
        <f>[1]!b_pq_pctchange(A5837,日期设置!$B$4,日期设置!$B$2,1)</f>
        <v>0</v>
      </c>
      <c r="J5837" s="26">
        <f>[1]!b_pq_pctchange(A5837,日期设置!$C$4,日期设置!$B$2,1)</f>
        <v>1.0067669118861651E-2</v>
      </c>
      <c r="K5837" s="52">
        <f>[1]!b_dq_amount($A5837,日期设置!B$2,2,10000)</f>
        <v>0</v>
      </c>
      <c r="L5837" s="26">
        <f>[1]!b_info_latestpar(A5837,日期设置!$B$2)</f>
        <v>100</v>
      </c>
      <c r="M5837" s="6">
        <f>[1]!b_info_outstandingbalance($A5837,日期设置!B$2)</f>
        <v>15</v>
      </c>
      <c r="N5837" s="7" t="str">
        <f>[1]!b_info_latestissurercreditrating2(A5837,日期设置!$B$2,"102","1")</f>
        <v>AAA</v>
      </c>
      <c r="O5837" s="8">
        <v>3.29</v>
      </c>
      <c r="P5837" s="9">
        <f>[1]!b_info_repurchasedate(A5837)</f>
        <v>0</v>
      </c>
      <c r="Q5837" s="8" t="s">
        <v>17202</v>
      </c>
      <c r="R5837" s="2" t="str">
        <f>IF((--IF(P5837=0,Q5837,P5837))&gt;(--日期设置!$B$2),IF(P5837=0,Q5837,P5837),Q5837)</f>
        <v>2025-04-14</v>
      </c>
      <c r="S5837" s="2" t="s">
        <v>18654</v>
      </c>
      <c r="T5837" s="8">
        <f>[1]!b_anal_ptmyear($A5837,日期设置!$B$2)</f>
        <v>4.0630136986301366</v>
      </c>
      <c r="U5837" s="8">
        <f>[1]!b_anal_termifexercise($A5837,日期设置!B$2)</f>
        <v>0</v>
      </c>
      <c r="V5837" s="10">
        <f>[1]!b_dq_dirtyprice(A5837,日期设置!$B$2)</f>
        <v>100.43380000000001</v>
      </c>
      <c r="W5837" s="11">
        <f>IF(U5837=0,ROUNDUP((Q5837-日期设置!$B$2)/365,0),ROUNDUP((R5837-日期设置!$B$2)/365,0))</f>
        <v>5</v>
      </c>
      <c r="X5837" s="18">
        <f>_xlfn.IFNA(VLOOKUP(A5837,过往入选债券!A:D,4,0),2)</f>
        <v>2</v>
      </c>
      <c r="Y5837">
        <f>_xlfn.IFNA(VLOOKUP(C5837,[2]Sheet1!$A:$A,1,0),3)</f>
        <v>3</v>
      </c>
    </row>
    <row r="5838" spans="1:25" hidden="1" x14ac:dyDescent="0.2">
      <c r="A5838" s="21" t="s">
        <v>10725</v>
      </c>
      <c r="B5838" s="21" t="s">
        <v>10726</v>
      </c>
      <c r="C5838" s="37" t="s">
        <v>338</v>
      </c>
      <c r="D5838" s="26" t="str">
        <f>[1]!b_calc_yield(A5838,日期设置!$B$2,F5838,1,R5838,1,O5838,L5838,S5838,)</f>
        <v>Fetching...</v>
      </c>
      <c r="E5838" s="26">
        <f t="shared" si="182"/>
        <v>8.1998335845452139</v>
      </c>
      <c r="F5838" s="18">
        <f>[1]!b_dq_cleanprice($A5838,日期设置!B$2)</f>
        <v>97.992099999999994</v>
      </c>
      <c r="G5838" s="18" t="str">
        <f t="shared" si="183"/>
        <v>2.09 + 0</v>
      </c>
      <c r="H5838" s="27">
        <f>[1]!b_dq_pctchange($A5838,日期设置!$B$2,1)/100</f>
        <v>0</v>
      </c>
      <c r="I5838" s="26">
        <f>[1]!b_pq_pctchange(A5838,日期设置!$B$4,日期设置!$B$2,1)</f>
        <v>0</v>
      </c>
      <c r="J5838" s="26">
        <f>[1]!b_pq_pctchange(A5838,日期设置!$C$4,日期设置!$B$2,1)</f>
        <v>0.32454535495739761</v>
      </c>
      <c r="K5838" s="52">
        <f>[1]!b_dq_amount($A5838,日期设置!B$2,2,10000)</f>
        <v>0</v>
      </c>
      <c r="L5838" s="26">
        <f>[1]!b_info_latestpar(A5838,日期设置!$B$2)</f>
        <v>100</v>
      </c>
      <c r="M5838" s="6">
        <f>[1]!b_info_outstandingbalance($A5838,日期设置!B$2)</f>
        <v>10</v>
      </c>
      <c r="N5838" s="7" t="str">
        <f>[1]!b_info_latestissurercreditrating2(A5838,日期设置!$B$2,"102","1")</f>
        <v>AAA</v>
      </c>
      <c r="O5838" s="8">
        <v>2.99</v>
      </c>
      <c r="P5838" s="9">
        <f>[1]!b_info_repurchasedate(A5838)</f>
        <v>0</v>
      </c>
      <c r="Q5838" s="8" t="s">
        <v>16074</v>
      </c>
      <c r="R5838" s="2" t="str">
        <f>IF((--IF(P5838=0,Q5838,P5838))&gt;(--日期设置!$B$2),IF(P5838=0,Q5838,P5838),Q5838)</f>
        <v>2023-04-24</v>
      </c>
      <c r="S5838" s="2" t="s">
        <v>17860</v>
      </c>
      <c r="T5838" s="8">
        <f>[1]!b_anal_ptmyear($A5838,日期设置!$B$2)</f>
        <v>2.0904109589041098</v>
      </c>
      <c r="U5838" s="8">
        <f>[1]!b_anal_termifexercise($A5838,日期设置!B$2)</f>
        <v>0</v>
      </c>
      <c r="V5838" s="10">
        <f>[1]!b_dq_dirtyprice(A5838,日期设置!$B$2)</f>
        <v>100.7118</v>
      </c>
      <c r="W5838" s="11">
        <f>IF(U5838=0,ROUNDUP((Q5838-日期设置!$B$2)/365,0),ROUNDUP((R5838-日期设置!$B$2)/365,0))</f>
        <v>3</v>
      </c>
      <c r="X5838" s="18">
        <f>_xlfn.IFNA(VLOOKUP(A5838,过往入选债券!A:D,4,0),2)</f>
        <v>2</v>
      </c>
      <c r="Y5838">
        <f>_xlfn.IFNA(VLOOKUP(C5838,[2]Sheet1!$A:$A,1,0),3)</f>
        <v>3</v>
      </c>
    </row>
    <row r="5839" spans="1:25" hidden="1" x14ac:dyDescent="0.2">
      <c r="A5839" s="28" t="s">
        <v>21354</v>
      </c>
      <c r="B5839" s="28" t="s">
        <v>21355</v>
      </c>
      <c r="C5839" s="39" t="s">
        <v>21691</v>
      </c>
      <c r="D5839" s="26" t="str">
        <f>[1]!b_calc_yield(A5839,日期设置!$B$2,F5839,1,R5839,1,O5839,L5839,S5839,)</f>
        <v>Fetching...</v>
      </c>
      <c r="E5839" s="26">
        <f t="shared" si="182"/>
        <v>10.345462036757013</v>
      </c>
      <c r="F5839" s="18">
        <f>[1]!b_dq_cleanprice($A5839,日期设置!B$2)</f>
        <v>100.5723</v>
      </c>
      <c r="G5839" s="18" t="str">
        <f t="shared" si="183"/>
        <v>2.62 + 2.62</v>
      </c>
      <c r="H5839" s="27">
        <f>[1]!b_dq_pctchange($A5839,日期设置!$B$2,1)/100</f>
        <v>0</v>
      </c>
      <c r="I5839" s="26">
        <f>[1]!b_pq_pctchange(A5839,日期设置!$B$4,日期设置!$B$2,1)</f>
        <v>0</v>
      </c>
      <c r="J5839" s="26">
        <f>[1]!b_pq_pctchange(A5839,日期设置!$C$4,日期设置!$B$2,1)</f>
        <v>0.40943589497834498</v>
      </c>
      <c r="K5839" s="52">
        <f>[1]!b_dq_amount($A5839,日期设置!B$2,2,10000)</f>
        <v>0</v>
      </c>
      <c r="L5839" s="26">
        <f>[1]!b_info_latestpar(A5839,日期设置!$B$2)</f>
        <v>100</v>
      </c>
      <c r="M5839" s="6">
        <f>[1]!b_info_outstandingbalance($A5839,日期设置!B$2)</f>
        <v>20</v>
      </c>
      <c r="N5839" s="7" t="str">
        <f>[1]!b_info_latestissurercreditrating2(A5839,日期设置!$B$2,"102","1")</f>
        <v>AAA</v>
      </c>
      <c r="O5839" s="43">
        <v>4.25</v>
      </c>
      <c r="P5839" s="9">
        <f>[1]!b_info_repurchasedate(A5839)</f>
        <v>0</v>
      </c>
      <c r="Q5839" s="31" t="s">
        <v>16459</v>
      </c>
      <c r="R5839" s="2" t="str">
        <f>IF((--IF(P5839=0,Q5839,P5839))&gt;(--日期设置!$B$2),IF(P5839=0,Q5839,P5839),Q5839)</f>
        <v>2023-11-04</v>
      </c>
      <c r="S5839" s="31" t="s">
        <v>21678</v>
      </c>
      <c r="T5839" s="8">
        <f>[1]!b_anal_ptmyear($A5839,日期设置!$B$2)</f>
        <v>2.6219178082191781</v>
      </c>
      <c r="U5839" s="8">
        <f>[1]!b_anal_termifexercise($A5839,日期设置!B$2)</f>
        <v>2.6219178082191781</v>
      </c>
      <c r="V5839" s="10">
        <f>[1]!b_dq_dirtyprice(A5839,日期设置!$B$2)</f>
        <v>102.17910000000001</v>
      </c>
      <c r="W5839" s="11">
        <f>IF(U5839=0,ROUNDUP((Q5839-日期设置!$B$2)/365,0),ROUNDUP((R5839-日期设置!$B$2)/365,0))</f>
        <v>3</v>
      </c>
      <c r="X5839" s="18">
        <f>_xlfn.IFNA(VLOOKUP(A5839,过往入选债券!A:D,4,0),2)</f>
        <v>2</v>
      </c>
      <c r="Y5839">
        <f>_xlfn.IFNA(VLOOKUP(C5839,[2]Sheet1!$A:$A,1,0),3)</f>
        <v>3</v>
      </c>
    </row>
    <row r="5840" spans="1:25" hidden="1" x14ac:dyDescent="0.2">
      <c r="A5840" s="21" t="s">
        <v>4718</v>
      </c>
      <c r="B5840" s="21" t="s">
        <v>4719</v>
      </c>
      <c r="C5840" s="37" t="s">
        <v>4720</v>
      </c>
      <c r="D5840" s="26" t="str">
        <f>[1]!b_calc_yield(A5840,日期设置!$B$2,F5840,1,R5840,1,O5840,L5840,S5840,)</f>
        <v>Fetching...</v>
      </c>
      <c r="E5840" s="26">
        <f t="shared" si="182"/>
        <v>8.9658229226568853</v>
      </c>
      <c r="F5840" s="18">
        <f>[1]!b_dq_cleanprice($A5840,日期设置!B$2)</f>
        <v>101.459</v>
      </c>
      <c r="G5840" s="18" t="str">
        <f t="shared" si="183"/>
        <v>4.31 + 2.31</v>
      </c>
      <c r="H5840" s="27">
        <f>[1]!b_dq_pctchange($A5840,日期设置!$B$2,1)/100</f>
        <v>0</v>
      </c>
      <c r="I5840" s="26">
        <f>[1]!b_pq_pctchange(A5840,日期设置!$B$4,日期设置!$B$2,1)</f>
        <v>0.51695509683248486</v>
      </c>
      <c r="J5840" s="26">
        <f>[1]!b_pq_pctchange(A5840,日期设置!$C$4,日期设置!$B$2,1)</f>
        <v>0.51695509683248486</v>
      </c>
      <c r="K5840" s="52">
        <f>[1]!b_dq_amount($A5840,日期设置!B$2,2,10000)</f>
        <v>0</v>
      </c>
      <c r="L5840" s="26">
        <f>[1]!b_info_latestpar(A5840,日期设置!$B$2)</f>
        <v>100</v>
      </c>
      <c r="M5840" s="6">
        <f>[1]!b_info_outstandingbalance($A5840,日期设置!B$2)</f>
        <v>6.5</v>
      </c>
      <c r="N5840" s="7" t="str">
        <f>[1]!b_info_latestissurercreditrating2(A5840,日期设置!$B$2,"102","1")</f>
        <v>AA+</v>
      </c>
      <c r="O5840" s="8">
        <v>4.6900000000000004</v>
      </c>
      <c r="P5840" s="9" t="str">
        <f>[1]!b_info_repurchasedate(A5840)</f>
        <v>2023-07-14</v>
      </c>
      <c r="Q5840" s="8" t="s">
        <v>17252</v>
      </c>
      <c r="R5840" s="2" t="str">
        <f>IF((--IF(P5840=0,Q5840,P5840))&gt;(--日期设置!$B$2),IF(P5840=0,Q5840,P5840),Q5840)</f>
        <v>2023-07-14</v>
      </c>
      <c r="S5840" s="2" t="s">
        <v>18818</v>
      </c>
      <c r="T5840" s="8">
        <f>[1]!b_anal_ptmyear($A5840,日期设置!$B$2)</f>
        <v>4.3123287671232875</v>
      </c>
      <c r="U5840" s="8">
        <f>[1]!b_anal_termifexercise($A5840,日期设置!B$2)</f>
        <v>2.3123287671232875</v>
      </c>
      <c r="V5840" s="10">
        <f>[1]!b_dq_dirtyprice(A5840,日期设置!$B$2)</f>
        <v>104.6842</v>
      </c>
      <c r="W5840" s="11">
        <f>IF(U5840=0,ROUNDUP((Q5840-日期设置!$B$2)/365,0),ROUNDUP((R5840-日期设置!$B$2)/365,0))</f>
        <v>3</v>
      </c>
      <c r="X5840" s="18">
        <f>_xlfn.IFNA(VLOOKUP(A5840,过往入选债券!A:D,4,0),2)</f>
        <v>2</v>
      </c>
      <c r="Y5840">
        <f>_xlfn.IFNA(VLOOKUP(C5840,[2]Sheet1!$A:$A,1,0),3)</f>
        <v>3</v>
      </c>
    </row>
    <row r="5841" spans="1:25" hidden="1" x14ac:dyDescent="0.2">
      <c r="A5841" s="21" t="s">
        <v>6960</v>
      </c>
      <c r="B5841" s="21" t="s">
        <v>6961</v>
      </c>
      <c r="C5841" s="37" t="s">
        <v>116</v>
      </c>
      <c r="D5841" s="26" t="str">
        <f>[1]!b_calc_yield(A5841,日期设置!$B$2,F5841,1,R5841,1,O5841,L5841,S5841,)</f>
        <v>Fetching...</v>
      </c>
      <c r="E5841" s="26">
        <f t="shared" si="182"/>
        <v>1.62476383144321</v>
      </c>
      <c r="F5841" s="18">
        <f>[1]!b_dq_cleanprice($A5841,日期设置!B$2)</f>
        <v>101.2056</v>
      </c>
      <c r="G5841" s="18" t="str">
        <f t="shared" si="183"/>
        <v>0.40 + 0</v>
      </c>
      <c r="H5841" s="27">
        <f>[1]!b_dq_pctchange($A5841,日期设置!$B$2,1)/100</f>
        <v>0</v>
      </c>
      <c r="I5841" s="26">
        <f>[1]!b_pq_pctchange(A5841,日期设置!$B$4,日期设置!$B$2,1)</f>
        <v>0</v>
      </c>
      <c r="J5841" s="26">
        <f>[1]!b_pq_pctchange(A5841,日期设置!$C$4,日期设置!$B$2,1)</f>
        <v>0</v>
      </c>
      <c r="K5841" s="52">
        <f>[1]!b_dq_amount($A5841,日期设置!B$2,2,10000)</f>
        <v>0</v>
      </c>
      <c r="L5841" s="26">
        <f>[1]!b_info_latestpar(A5841,日期设置!$B$2)</f>
        <v>100</v>
      </c>
      <c r="M5841" s="6">
        <f>[1]!b_info_outstandingbalance($A5841,日期设置!B$2)</f>
        <v>5</v>
      </c>
      <c r="N5841" s="7" t="str">
        <f>[1]!b_info_latestissurercreditrating2(A5841,日期设置!$B$2,"102","1")</f>
        <v>AA</v>
      </c>
      <c r="O5841" s="8">
        <v>7.2</v>
      </c>
      <c r="P5841" s="9">
        <f>[1]!b_info_repurchasedate(A5841)</f>
        <v>0</v>
      </c>
      <c r="Q5841" s="8" t="s">
        <v>16438</v>
      </c>
      <c r="R5841" s="2" t="str">
        <f>IF((--IF(P5841=0,Q5841,P5841))&gt;(--日期设置!$B$2),IF(P5841=0,Q5841,P5841),Q5841)</f>
        <v>2021-08-17</v>
      </c>
      <c r="S5841" s="2" t="s">
        <v>18038</v>
      </c>
      <c r="T5841" s="8">
        <f>[1]!b_anal_ptmyear($A5841,日期设置!$B$2)</f>
        <v>0.40547945205479452</v>
      </c>
      <c r="U5841" s="8">
        <f>[1]!b_anal_termifexercise($A5841,日期设置!B$2)</f>
        <v>0</v>
      </c>
      <c r="V5841" s="10">
        <f>[1]!b_dq_dirtyprice(A5841,日期设置!$B$2)</f>
        <v>105.48609999999999</v>
      </c>
      <c r="W5841" s="11">
        <f>IF(U5841=0,ROUNDUP((Q5841-日期设置!$B$2)/365,0),ROUNDUP((R5841-日期设置!$B$2)/365,0))</f>
        <v>1</v>
      </c>
      <c r="X5841" s="18">
        <f>_xlfn.IFNA(VLOOKUP(A5841,过往入选债券!A:D,4,0),2)</f>
        <v>2</v>
      </c>
      <c r="Y5841">
        <f>_xlfn.IFNA(VLOOKUP(C5841,[2]Sheet1!$A:$A,1,0),3)</f>
        <v>3</v>
      </c>
    </row>
    <row r="5842" spans="1:25" hidden="1" x14ac:dyDescent="0.2">
      <c r="A5842" s="21" t="s">
        <v>3484</v>
      </c>
      <c r="B5842" s="21" t="s">
        <v>3485</v>
      </c>
      <c r="C5842" s="37" t="s">
        <v>1028</v>
      </c>
      <c r="D5842" s="26" t="str">
        <f>[1]!b_calc_yield(A5842,日期设置!$B$2,F5842,1,R5842,1,O5842,L5842,S5842,)</f>
        <v>Fetching...</v>
      </c>
      <c r="E5842" s="26">
        <f t="shared" si="182"/>
        <v>5.9540598968372827</v>
      </c>
      <c r="F5842" s="18">
        <f>[1]!b_dq_cleanprice($A5842,日期设置!B$2)</f>
        <v>100.3723</v>
      </c>
      <c r="G5842" s="18" t="str">
        <f t="shared" si="183"/>
        <v>3.51 + 1.51</v>
      </c>
      <c r="H5842" s="27">
        <f>[1]!b_dq_pctchange($A5842,日期设置!$B$2,1)/100</f>
        <v>0</v>
      </c>
      <c r="I5842" s="26">
        <f>[1]!b_pq_pctchange(A5842,日期设置!$B$4,日期设置!$B$2,1)</f>
        <v>0</v>
      </c>
      <c r="J5842" s="26">
        <f>[1]!b_pq_pctchange(A5842,日期设置!$C$4,日期设置!$B$2,1)</f>
        <v>0</v>
      </c>
      <c r="K5842" s="52">
        <f>[1]!b_dq_amount($A5842,日期设置!B$2,2,10000)</f>
        <v>0</v>
      </c>
      <c r="L5842" s="26">
        <f>[1]!b_info_latestpar(A5842,日期设置!$B$2)</f>
        <v>100</v>
      </c>
      <c r="M5842" s="6">
        <f>[1]!b_info_outstandingbalance($A5842,日期设置!B$2)</f>
        <v>8</v>
      </c>
      <c r="N5842" s="7">
        <f>[1]!b_info_latestissurercreditrating2(A5842,日期设置!$B$2,"102","1")</f>
        <v>0</v>
      </c>
      <c r="O5842" s="8">
        <v>4.28</v>
      </c>
      <c r="P5842" s="9" t="str">
        <f>[1]!b_info_repurchasedate(A5842)</f>
        <v>2022-09-25</v>
      </c>
      <c r="Q5842" s="8" t="s">
        <v>16243</v>
      </c>
      <c r="R5842" s="2" t="str">
        <f>IF((--IF(P5842=0,Q5842,P5842))&gt;(--日期设置!$B$2),IF(P5842=0,Q5842,P5842),Q5842)</f>
        <v>2022-09-25</v>
      </c>
      <c r="S5842" s="2" t="s">
        <v>18029</v>
      </c>
      <c r="T5842" s="8">
        <f>[1]!b_anal_ptmyear($A5842,日期设置!$B$2)</f>
        <v>3.5123287671232877</v>
      </c>
      <c r="U5842" s="8">
        <f>[1]!b_anal_termifexercise($A5842,日期设置!B$2)</f>
        <v>1.5123287671232877</v>
      </c>
      <c r="V5842" s="10">
        <f>[1]!b_dq_dirtyprice(A5842,日期设置!$B$2)</f>
        <v>102.45950000000001</v>
      </c>
      <c r="W5842" s="11">
        <f>IF(U5842=0,ROUNDUP((Q5842-日期设置!$B$2)/365,0),ROUNDUP((R5842-日期设置!$B$2)/365,0))</f>
        <v>2</v>
      </c>
      <c r="X5842" s="18">
        <f>_xlfn.IFNA(VLOOKUP(A5842,过往入选债券!A:D,4,0),2)</f>
        <v>2</v>
      </c>
      <c r="Y5842">
        <f>_xlfn.IFNA(VLOOKUP(C5842,[2]Sheet1!$A:$A,1,0),3)</f>
        <v>3</v>
      </c>
    </row>
    <row r="5843" spans="1:25" hidden="1" x14ac:dyDescent="0.2">
      <c r="A5843" s="21" t="s">
        <v>1489</v>
      </c>
      <c r="B5843" s="21" t="s">
        <v>1490</v>
      </c>
      <c r="C5843" s="37" t="s">
        <v>1484</v>
      </c>
      <c r="D5843" s="26" t="str">
        <f>[1]!b_calc_yield(A5843,日期设置!$B$2,F5843,1,R5843,1,O5843,L5843,S5843,)</f>
        <v>Fetching...</v>
      </c>
      <c r="E5843" s="26">
        <f t="shared" si="182"/>
        <v>6.4543917666142425</v>
      </c>
      <c r="F5843" s="18">
        <f>[1]!b_dq_cleanprice($A5843,日期设置!B$2)</f>
        <v>103.0583</v>
      </c>
      <c r="G5843" s="18" t="str">
        <f t="shared" si="183"/>
        <v>1.64 + 0</v>
      </c>
      <c r="H5843" s="27">
        <f>[1]!b_dq_pctchange($A5843,日期设置!$B$2,1)/100</f>
        <v>0</v>
      </c>
      <c r="I5843" s="26">
        <f>[1]!b_pq_pctchange(A5843,日期设置!$B$4,日期设置!$B$2,1)</f>
        <v>0</v>
      </c>
      <c r="J5843" s="26">
        <f>[1]!b_pq_pctchange(A5843,日期设置!$C$4,日期设置!$B$2,1)</f>
        <v>0</v>
      </c>
      <c r="K5843" s="52">
        <f>[1]!b_dq_amount($A5843,日期设置!B$2,2,10000)</f>
        <v>0</v>
      </c>
      <c r="L5843" s="26">
        <f>[1]!b_info_latestpar(A5843,日期设置!$B$2)</f>
        <v>100</v>
      </c>
      <c r="M5843" s="6">
        <f>[1]!b_info_outstandingbalance($A5843,日期设置!B$2)</f>
        <v>8</v>
      </c>
      <c r="N5843" s="7">
        <f>[1]!b_info_latestissurercreditrating2(A5843,日期设置!$B$2,"102","1")</f>
        <v>0</v>
      </c>
      <c r="O5843" s="8">
        <v>5.98</v>
      </c>
      <c r="P5843" s="9">
        <f>[1]!b_info_repurchasedate(A5843)</f>
        <v>0</v>
      </c>
      <c r="Q5843" s="8" t="s">
        <v>16072</v>
      </c>
      <c r="R5843" s="2" t="str">
        <f>IF((--IF(P5843=0,Q5843,P5843))&gt;(--日期设置!$B$2),IF(P5843=0,Q5843,P5843),Q5843)</f>
        <v>2022-11-13</v>
      </c>
      <c r="S5843" s="2" t="s">
        <v>18909</v>
      </c>
      <c r="T5843" s="8">
        <f>[1]!b_anal_ptmyear($A5843,日期设置!$B$2)</f>
        <v>1.6465753424657534</v>
      </c>
      <c r="U5843" s="8">
        <f>[1]!b_anal_termifexercise($A5843,日期设置!B$2)</f>
        <v>0</v>
      </c>
      <c r="V5843" s="10">
        <f>[1]!b_dq_dirtyprice(A5843,日期设置!$B$2)</f>
        <v>105.1718</v>
      </c>
      <c r="W5843" s="11">
        <f>IF(U5843=0,ROUNDUP((Q5843-日期设置!$B$2)/365,0),ROUNDUP((R5843-日期设置!$B$2)/365,0))</f>
        <v>2</v>
      </c>
      <c r="X5843" s="18">
        <f>_xlfn.IFNA(VLOOKUP(A5843,过往入选债券!A:D,4,0),2)</f>
        <v>2</v>
      </c>
      <c r="Y5843">
        <f>_xlfn.IFNA(VLOOKUP(C5843,[2]Sheet1!$A:$A,1,0),3)</f>
        <v>3</v>
      </c>
    </row>
    <row r="5844" spans="1:25" hidden="1" x14ac:dyDescent="0.2">
      <c r="A5844" s="21" t="s">
        <v>7832</v>
      </c>
      <c r="B5844" s="21" t="s">
        <v>7833</v>
      </c>
      <c r="C5844" s="37" t="s">
        <v>496</v>
      </c>
      <c r="D5844" s="26" t="str">
        <f>[1]!b_calc_yield(A5844,日期设置!$B$2,F5844,1,R5844,1,O5844,L5844,S5844,)</f>
        <v>Fetching...</v>
      </c>
      <c r="E5844" s="26">
        <f t="shared" si="182"/>
        <v>11.211548199253119</v>
      </c>
      <c r="F5844" s="18">
        <f>[1]!b_dq_cleanprice($A5844,日期设置!B$2)</f>
        <v>100.36320000000001</v>
      </c>
      <c r="G5844" s="18" t="str">
        <f t="shared" si="183"/>
        <v>2.81 + 0</v>
      </c>
      <c r="H5844" s="27">
        <f>[1]!b_dq_pctchange($A5844,日期设置!$B$2,1)/100</f>
        <v>0</v>
      </c>
      <c r="I5844" s="26">
        <f>[1]!b_pq_pctchange(A5844,日期设置!$B$4,日期设置!$B$2,1)</f>
        <v>0</v>
      </c>
      <c r="J5844" s="26">
        <f>[1]!b_pq_pctchange(A5844,日期设置!$C$4,日期设置!$B$2,1)</f>
        <v>-0.17465893764396298</v>
      </c>
      <c r="K5844" s="52">
        <f>[1]!b_dq_amount($A5844,日期设置!B$2,2,10000)</f>
        <v>0</v>
      </c>
      <c r="L5844" s="26">
        <f>[1]!b_info_latestpar(A5844,日期设置!$B$2)</f>
        <v>100</v>
      </c>
      <c r="M5844" s="6">
        <f>[1]!b_info_outstandingbalance($A5844,日期设置!B$2)</f>
        <v>15</v>
      </c>
      <c r="N5844" s="7" t="str">
        <f>[1]!b_info_latestissurercreditrating2(A5844,日期设置!$B$2,"102","1")</f>
        <v>AAA</v>
      </c>
      <c r="O5844" s="8">
        <v>4.1500000000000004</v>
      </c>
      <c r="P5844" s="9">
        <f>[1]!b_info_repurchasedate(A5844)</f>
        <v>0</v>
      </c>
      <c r="Q5844" s="8" t="s">
        <v>16886</v>
      </c>
      <c r="R5844" s="2" t="str">
        <f>IF((--IF(P5844=0,Q5844,P5844))&gt;(--日期设置!$B$2),IF(P5844=0,Q5844,P5844),Q5844)</f>
        <v>2024-01-15</v>
      </c>
      <c r="S5844" s="2" t="s">
        <v>18345</v>
      </c>
      <c r="T5844" s="8">
        <f>[1]!b_anal_ptmyear($A5844,日期设置!$B$2)</f>
        <v>2.8191780821917809</v>
      </c>
      <c r="U5844" s="8">
        <f>[1]!b_anal_termifexercise($A5844,日期设置!B$2)</f>
        <v>0</v>
      </c>
      <c r="V5844" s="10">
        <f>[1]!b_dq_dirtyprice(A5844,日期设置!$B$2)</f>
        <v>101.11360000000001</v>
      </c>
      <c r="W5844" s="11">
        <f>IF(U5844=0,ROUNDUP((Q5844-日期设置!$B$2)/365,0),ROUNDUP((R5844-日期设置!$B$2)/365,0))</f>
        <v>3</v>
      </c>
      <c r="X5844" s="18">
        <f>_xlfn.IFNA(VLOOKUP(A5844,过往入选债券!A:D,4,0),2)</f>
        <v>2</v>
      </c>
      <c r="Y5844">
        <f>_xlfn.IFNA(VLOOKUP(C5844,[2]Sheet1!$A:$A,1,0),3)</f>
        <v>3</v>
      </c>
    </row>
    <row r="5845" spans="1:25" hidden="1" x14ac:dyDescent="0.2">
      <c r="A5845" s="21" t="s">
        <v>8202</v>
      </c>
      <c r="B5845" s="21" t="s">
        <v>8203</v>
      </c>
      <c r="C5845" s="37" t="s">
        <v>8204</v>
      </c>
      <c r="D5845" s="26" t="str">
        <f>[1]!b_calc_yield(A5845,日期设置!$B$2,F5845,1,R5845,1,O5845,L5845,S5845,)</f>
        <v>Fetching...</v>
      </c>
      <c r="E5845" s="26">
        <f t="shared" si="182"/>
        <v>4.0061098382281557</v>
      </c>
      <c r="F5845" s="18">
        <f>[1]!b_dq_cleanprice($A5845,日期设置!B$2)</f>
        <v>100.821</v>
      </c>
      <c r="G5845" s="18" t="str">
        <f t="shared" si="183"/>
        <v>1 + 1</v>
      </c>
      <c r="H5845" s="27">
        <f>[1]!b_dq_pctchange($A5845,日期设置!$B$2,1)/100</f>
        <v>0</v>
      </c>
      <c r="I5845" s="26">
        <f>[1]!b_pq_pctchange(A5845,日期设置!$B$4,日期设置!$B$2,1)</f>
        <v>0</v>
      </c>
      <c r="J5845" s="26">
        <f>[1]!b_pq_pctchange(A5845,日期设置!$C$4,日期设置!$B$2,1)</f>
        <v>0</v>
      </c>
      <c r="K5845" s="52">
        <f>[1]!b_dq_amount($A5845,日期设置!B$2,2,10000)</f>
        <v>0</v>
      </c>
      <c r="L5845" s="26">
        <f>[1]!b_info_latestpar(A5845,日期设置!$B$2)</f>
        <v>100</v>
      </c>
      <c r="M5845" s="6">
        <f>[1]!b_info_outstandingbalance($A5845,日期设置!B$2)</f>
        <v>10</v>
      </c>
      <c r="N5845" s="7" t="str">
        <f>[1]!b_info_latestissurercreditrating2(A5845,日期设置!$B$2,"102","1")</f>
        <v>AA+</v>
      </c>
      <c r="O5845" s="8">
        <v>4.8600000000000003</v>
      </c>
      <c r="P5845" s="9">
        <f>[1]!b_info_repurchasedate(A5845)</f>
        <v>0</v>
      </c>
      <c r="Q5845" s="8" t="s">
        <v>17107</v>
      </c>
      <c r="R5845" s="2" t="str">
        <f>IF((--IF(P5845=0,Q5845,P5845))&gt;(--日期设置!$B$2),IF(P5845=0,Q5845,P5845),Q5845)</f>
        <v>2022-03-22</v>
      </c>
      <c r="S5845" s="2" t="s">
        <v>18601</v>
      </c>
      <c r="T5845" s="8">
        <f>[1]!b_anal_ptmyear($A5845,日期设置!$B$2)</f>
        <v>1</v>
      </c>
      <c r="U5845" s="8">
        <f>[1]!b_anal_termifexercise($A5845,日期设置!B$2)</f>
        <v>1</v>
      </c>
      <c r="V5845" s="10">
        <f>[1]!b_dq_dirtyprice(A5845,日期设置!$B$2)</f>
        <v>100.821</v>
      </c>
      <c r="W5845" s="11">
        <f>IF(U5845=0,ROUNDUP((Q5845-日期设置!$B$2)/365,0),ROUNDUP((R5845-日期设置!$B$2)/365,0))</f>
        <v>1</v>
      </c>
      <c r="X5845" s="18">
        <f>_xlfn.IFNA(VLOOKUP(A5845,过往入选债券!A:D,4,0),2)</f>
        <v>2</v>
      </c>
      <c r="Y5845">
        <f>_xlfn.IFNA(VLOOKUP(C5845,[2]Sheet1!$A:$A,1,0),3)</f>
        <v>3</v>
      </c>
    </row>
    <row r="5846" spans="1:25" hidden="1" x14ac:dyDescent="0.2">
      <c r="A5846" s="28" t="s">
        <v>19441</v>
      </c>
      <c r="B5846" s="28" t="s">
        <v>19442</v>
      </c>
      <c r="C5846" s="38" t="s">
        <v>19443</v>
      </c>
      <c r="D5846" s="26" t="str">
        <f>[1]!b_calc_yield(A5846,日期设置!$B$2,F5846,1,R5846,1,O5846,L5846,S5846,)</f>
        <v>Fetching...</v>
      </c>
      <c r="E5846" s="26">
        <f t="shared" si="182"/>
        <v>9.296728867583326</v>
      </c>
      <c r="F5846" s="18">
        <f>[1]!b_dq_cleanprice($A5846,日期设置!B$2)</f>
        <v>100.3678</v>
      </c>
      <c r="G5846" s="18" t="str">
        <f t="shared" si="183"/>
        <v>2.37 + 2.37</v>
      </c>
      <c r="H5846" s="27">
        <f>[1]!b_dq_pctchange($A5846,日期设置!$B$2,1)/100</f>
        <v>0</v>
      </c>
      <c r="I5846" s="26">
        <f>[1]!b_pq_pctchange(A5846,日期设置!$B$4,日期设置!$B$2,1)</f>
        <v>0</v>
      </c>
      <c r="J5846" s="26">
        <f>[1]!b_pq_pctchange(A5846,日期设置!$C$4,日期设置!$B$2,1)</f>
        <v>0</v>
      </c>
      <c r="K5846" s="52">
        <f>[1]!b_dq_amount($A5846,日期设置!B$2,2,10000)</f>
        <v>0</v>
      </c>
      <c r="L5846" s="26">
        <f>[1]!b_info_latestpar(A5846,日期设置!$B$2)</f>
        <v>100</v>
      </c>
      <c r="M5846" s="6">
        <f>[1]!b_info_outstandingbalance($A5846,日期设置!B$2)</f>
        <v>10</v>
      </c>
      <c r="N5846" s="7" t="str">
        <f>[1]!b_info_latestissurercreditrating2(A5846,日期设置!$B$2,"102","1")</f>
        <v>AAA</v>
      </c>
      <c r="O5846" s="8">
        <v>4.18</v>
      </c>
      <c r="P5846" s="9">
        <f>[1]!b_info_repurchasedate(A5846)</f>
        <v>0</v>
      </c>
      <c r="Q5846" s="8" t="s">
        <v>16187</v>
      </c>
      <c r="R5846" s="2" t="str">
        <f>IF((--IF(P5846=0,Q5846,P5846))&gt;(--日期设置!$B$2),IF(P5846=0,Q5846,P5846),Q5846)</f>
        <v>2023-08-07</v>
      </c>
      <c r="S5846" s="31" t="s">
        <v>19130</v>
      </c>
      <c r="T5846" s="8">
        <f>[1]!b_anal_ptmyear($A5846,日期设置!$B$2)</f>
        <v>2.3780821917808219</v>
      </c>
      <c r="U5846" s="8">
        <f>[1]!b_anal_termifexercise($A5846,日期设置!B$2)</f>
        <v>2.3780821917808219</v>
      </c>
      <c r="V5846" s="10">
        <f>[1]!b_dq_dirtyprice(A5846,日期设置!$B$2)</f>
        <v>102.9674</v>
      </c>
      <c r="W5846" s="11">
        <f>IF(U5846=0,ROUNDUP((Q5846-日期设置!$B$2)/365,0),ROUNDUP((R5846-日期设置!$B$2)/365,0))</f>
        <v>3</v>
      </c>
      <c r="X5846" s="18">
        <f>_xlfn.IFNA(VLOOKUP(A5846,过往入选债券!A:D,4,0),2)</f>
        <v>2</v>
      </c>
      <c r="Y5846">
        <f>_xlfn.IFNA(VLOOKUP(C5846,[2]Sheet1!$A:$A,1,0),3)</f>
        <v>3</v>
      </c>
    </row>
    <row r="5847" spans="1:25" hidden="1" x14ac:dyDescent="0.2">
      <c r="A5847" s="21" t="s">
        <v>10413</v>
      </c>
      <c r="B5847" s="21" t="s">
        <v>10414</v>
      </c>
      <c r="C5847" s="37" t="s">
        <v>2409</v>
      </c>
      <c r="D5847" s="26" t="str">
        <f>[1]!b_calc_yield(A5847,日期设置!$B$2,F5847,1,R5847,1,O5847,L5847,S5847,)</f>
        <v>Fetching...</v>
      </c>
      <c r="E5847" s="26">
        <f t="shared" si="182"/>
        <v>7.848754078488529</v>
      </c>
      <c r="F5847" s="18">
        <f>[1]!b_dq_cleanprice($A5847,日期设置!B$2)</f>
        <v>99.034999999999997</v>
      </c>
      <c r="G5847" s="18" t="str">
        <f t="shared" si="183"/>
        <v>2.02 + 0</v>
      </c>
      <c r="H5847" s="27">
        <f>[1]!b_dq_pctchange($A5847,日期设置!$B$2,1)/100</f>
        <v>0</v>
      </c>
      <c r="I5847" s="26">
        <f>[1]!b_pq_pctchange(A5847,日期设置!$B$4,日期设置!$B$2,1)</f>
        <v>0</v>
      </c>
      <c r="J5847" s="26">
        <f>[1]!b_pq_pctchange(A5847,日期设置!$C$4,日期设置!$B$2,1)</f>
        <v>0.75334835621524832</v>
      </c>
      <c r="K5847" s="52">
        <f>[1]!b_dq_amount($A5847,日期设置!B$2,2,10000)</f>
        <v>0</v>
      </c>
      <c r="L5847" s="26">
        <f>[1]!b_info_latestpar(A5847,日期设置!$B$2)</f>
        <v>100</v>
      </c>
      <c r="M5847" s="6">
        <f>[1]!b_info_outstandingbalance($A5847,日期设置!B$2)</f>
        <v>15</v>
      </c>
      <c r="N5847" s="7" t="str">
        <f>[1]!b_info_latestissurercreditrating2(A5847,日期设置!$B$2,"102","1")</f>
        <v>AA+</v>
      </c>
      <c r="O5847" s="8">
        <v>3.5</v>
      </c>
      <c r="P5847" s="9">
        <f>[1]!b_info_repurchasedate(A5847)</f>
        <v>0</v>
      </c>
      <c r="Q5847" s="8" t="s">
        <v>16123</v>
      </c>
      <c r="R5847" s="2" t="str">
        <f>IF((--IF(P5847=0,Q5847,P5847))&gt;(--日期设置!$B$2),IF(P5847=0,Q5847,P5847),Q5847)</f>
        <v>2023-03-30</v>
      </c>
      <c r="S5847" s="2" t="s">
        <v>18056</v>
      </c>
      <c r="T5847" s="8">
        <f>[1]!b_anal_ptmyear($A5847,日期设置!$B$2)</f>
        <v>2.021917808219178</v>
      </c>
      <c r="U5847" s="8">
        <f>[1]!b_anal_termifexercise($A5847,日期设置!B$2)</f>
        <v>0</v>
      </c>
      <c r="V5847" s="10">
        <f>[1]!b_dq_dirtyprice(A5847,日期设置!$B$2)</f>
        <v>102.45829999999999</v>
      </c>
      <c r="W5847" s="11">
        <f>IF(U5847=0,ROUNDUP((Q5847-日期设置!$B$2)/365,0),ROUNDUP((R5847-日期设置!$B$2)/365,0))</f>
        <v>3</v>
      </c>
      <c r="X5847" s="18">
        <f>_xlfn.IFNA(VLOOKUP(A5847,过往入选债券!A:D,4,0),2)</f>
        <v>2</v>
      </c>
      <c r="Y5847">
        <f>_xlfn.IFNA(VLOOKUP(C5847,[2]Sheet1!$A:$A,1,0),3)</f>
        <v>3</v>
      </c>
    </row>
    <row r="5848" spans="1:25" hidden="1" x14ac:dyDescent="0.2">
      <c r="A5848" s="21" t="s">
        <v>12915</v>
      </c>
      <c r="B5848" s="21" t="s">
        <v>12916</v>
      </c>
      <c r="C5848" s="37" t="s">
        <v>10781</v>
      </c>
      <c r="D5848" s="26" t="str">
        <f>[1]!b_calc_yield(A5848,日期设置!$B$2,F5848,1,R5848,1,O5848,L5848,S5848,)</f>
        <v>Fetching...</v>
      </c>
      <c r="E5848" s="26">
        <f t="shared" si="182"/>
        <v>20.435622331457949</v>
      </c>
      <c r="F5848" s="18">
        <f>[1]!b_dq_cleanprice($A5848,日期设置!B$2)</f>
        <v>59.081099999999999</v>
      </c>
      <c r="G5848" s="18" t="str">
        <f t="shared" si="183"/>
        <v>2.02 + 0</v>
      </c>
      <c r="H5848" s="27">
        <f>[1]!b_dq_pctchange($A5848,日期设置!$B$2,1)/100</f>
        <v>0</v>
      </c>
      <c r="I5848" s="26">
        <f>[1]!b_pq_pctchange(A5848,日期设置!$B$4,日期设置!$B$2,1)</f>
        <v>3.4710111309398155E-2</v>
      </c>
      <c r="J5848" s="26">
        <f>[1]!b_pq_pctchange(A5848,日期设置!$C$4,日期设置!$B$2,1)</f>
        <v>0.83355093723279283</v>
      </c>
      <c r="K5848" s="52">
        <f>[1]!b_dq_amount($A5848,日期设置!B$2,2,10000)</f>
        <v>0</v>
      </c>
      <c r="L5848" s="26">
        <f>[1]!b_info_latestpar(A5848,日期设置!$B$2)</f>
        <v>60</v>
      </c>
      <c r="M5848" s="6">
        <f>[1]!b_info_outstandingbalance($A5848,日期设置!B$2)</f>
        <v>5.4</v>
      </c>
      <c r="N5848" s="7" t="str">
        <f>[1]!b_info_latestissurercreditrating2(A5848,日期设置!$B$2,"102","1")</f>
        <v>AA</v>
      </c>
      <c r="O5848" s="8">
        <v>4.8600000000000003</v>
      </c>
      <c r="P5848" s="9">
        <f>[1]!b_info_repurchasedate(A5848)</f>
        <v>0</v>
      </c>
      <c r="Q5848" s="8" t="s">
        <v>17179</v>
      </c>
      <c r="R5848" s="2" t="str">
        <f>IF((--IF(P5848=0,Q5848,P5848))&gt;(--日期设置!$B$2),IF(P5848=0,Q5848,P5848),Q5848)</f>
        <v>2023-03-31</v>
      </c>
      <c r="S5848" s="2" t="s">
        <v>18816</v>
      </c>
      <c r="T5848" s="8">
        <f>[1]!b_anal_ptmyear($A5848,日期设置!$B$2)</f>
        <v>2.0246575342465754</v>
      </c>
      <c r="U5848" s="8">
        <f>[1]!b_anal_termifexercise($A5848,日期设置!B$2)</f>
        <v>0</v>
      </c>
      <c r="V5848" s="10">
        <f>[1]!b_dq_dirtyprice(A5848,日期设置!$B$2)</f>
        <v>61.925199999999997</v>
      </c>
      <c r="W5848" s="11">
        <f>IF(U5848=0,ROUNDUP((Q5848-日期设置!$B$2)/365,0),ROUNDUP((R5848-日期设置!$B$2)/365,0))</f>
        <v>3</v>
      </c>
      <c r="X5848" s="18">
        <f>_xlfn.IFNA(VLOOKUP(A5848,过往入选债券!A:D,4,0),2)</f>
        <v>2</v>
      </c>
      <c r="Y5848">
        <f>_xlfn.IFNA(VLOOKUP(C5848,[2]Sheet1!$A:$A,1,0),3)</f>
        <v>3</v>
      </c>
    </row>
    <row r="5849" spans="1:25" hidden="1" x14ac:dyDescent="0.2">
      <c r="A5849" s="21" t="s">
        <v>8148</v>
      </c>
      <c r="B5849" s="21" t="s">
        <v>8149</v>
      </c>
      <c r="C5849" s="37" t="s">
        <v>210</v>
      </c>
      <c r="D5849" s="26" t="str">
        <f>[1]!b_calc_yield(A5849,日期设置!$B$2,F5849,1,R5849,1,O5849,L5849,S5849,)</f>
        <v>Fetching...</v>
      </c>
      <c r="E5849" s="26">
        <f t="shared" si="182"/>
        <v>3.9065924054622281</v>
      </c>
      <c r="F5849" s="18">
        <f>[1]!b_dq_cleanprice($A5849,日期设置!B$2)</f>
        <v>101.39790000000001</v>
      </c>
      <c r="G5849" s="18" t="str">
        <f t="shared" si="183"/>
        <v>0.97 + 0.97</v>
      </c>
      <c r="H5849" s="27">
        <f>[1]!b_dq_pctchange($A5849,日期设置!$B$2,1)/100</f>
        <v>0</v>
      </c>
      <c r="I5849" s="26">
        <f>[1]!b_pq_pctchange(A5849,日期设置!$B$4,日期设置!$B$2,1)</f>
        <v>0</v>
      </c>
      <c r="J5849" s="26">
        <f>[1]!b_pq_pctchange(A5849,日期设置!$C$4,日期设置!$B$2,1)</f>
        <v>0.14023874164370681</v>
      </c>
      <c r="K5849" s="52">
        <f>[1]!b_dq_amount($A5849,日期设置!B$2,2,10000)</f>
        <v>0</v>
      </c>
      <c r="L5849" s="26">
        <f>[1]!b_info_latestpar(A5849,日期设置!$B$2)</f>
        <v>100</v>
      </c>
      <c r="M5849" s="6">
        <f>[1]!b_info_outstandingbalance($A5849,日期设置!B$2)</f>
        <v>15</v>
      </c>
      <c r="N5849" s="7" t="str">
        <f>[1]!b_info_latestissurercreditrating2(A5849,日期设置!$B$2,"102","1")</f>
        <v>AAA</v>
      </c>
      <c r="O5849" s="8">
        <v>5.5</v>
      </c>
      <c r="P5849" s="9">
        <f>[1]!b_info_repurchasedate(A5849)</f>
        <v>0</v>
      </c>
      <c r="Q5849" s="8" t="s">
        <v>16748</v>
      </c>
      <c r="R5849" s="2" t="str">
        <f>IF((--IF(P5849=0,Q5849,P5849))&gt;(--日期设置!$B$2),IF(P5849=0,Q5849,P5849),Q5849)</f>
        <v>2022-03-13</v>
      </c>
      <c r="S5849" s="2" t="s">
        <v>18671</v>
      </c>
      <c r="T5849" s="8">
        <f>[1]!b_anal_ptmyear($A5849,日期设置!$B$2)</f>
        <v>0.97534246575342465</v>
      </c>
      <c r="U5849" s="8">
        <f>[1]!b_anal_termifexercise($A5849,日期设置!B$2)</f>
        <v>0.97534246575342465</v>
      </c>
      <c r="V5849" s="10">
        <f>[1]!b_dq_dirtyprice(A5849,日期设置!$B$2)</f>
        <v>101.5335</v>
      </c>
      <c r="W5849" s="11">
        <f>IF(U5849=0,ROUNDUP((Q5849-日期设置!$B$2)/365,0),ROUNDUP((R5849-日期设置!$B$2)/365,0))</f>
        <v>1</v>
      </c>
      <c r="X5849" s="18">
        <f>_xlfn.IFNA(VLOOKUP(A5849,过往入选债券!A:D,4,0),2)</f>
        <v>2</v>
      </c>
      <c r="Y5849">
        <f>_xlfn.IFNA(VLOOKUP(C5849,[2]Sheet1!$A:$A,1,0),3)</f>
        <v>3</v>
      </c>
    </row>
    <row r="5850" spans="1:25" hidden="1" x14ac:dyDescent="0.2">
      <c r="A5850" s="21" t="s">
        <v>5177</v>
      </c>
      <c r="B5850" s="21" t="s">
        <v>5178</v>
      </c>
      <c r="C5850" s="37" t="s">
        <v>203</v>
      </c>
      <c r="D5850" s="26" t="str">
        <f>[1]!b_calc_yield(A5850,日期设置!$B$2,F5850,1,R5850,1,O5850,L5850,S5850,)</f>
        <v>Fetching...</v>
      </c>
      <c r="E5850" s="26">
        <f t="shared" si="182"/>
        <v>2.4686893014922884</v>
      </c>
      <c r="F5850" s="18">
        <f>[1]!b_dq_cleanprice($A5850,日期设置!B$2)</f>
        <v>99.948300000000003</v>
      </c>
      <c r="G5850" s="18" t="str">
        <f t="shared" si="183"/>
        <v>0.61 + 0</v>
      </c>
      <c r="H5850" s="27">
        <f>[1]!b_dq_pctchange($A5850,日期设置!$B$2,1)/100</f>
        <v>0</v>
      </c>
      <c r="I5850" s="26">
        <f>[1]!b_pq_pctchange(A5850,日期设置!$B$4,日期设置!$B$2,1)</f>
        <v>0</v>
      </c>
      <c r="J5850" s="26">
        <f>[1]!b_pq_pctchange(A5850,日期设置!$C$4,日期设置!$B$2,1)</f>
        <v>4.8448496945443273E-2</v>
      </c>
      <c r="K5850" s="52">
        <f>[1]!b_dq_amount($A5850,日期设置!B$2,2,10000)</f>
        <v>0</v>
      </c>
      <c r="L5850" s="26">
        <f>[1]!b_info_latestpar(A5850,日期设置!$B$2)</f>
        <v>100</v>
      </c>
      <c r="M5850" s="6">
        <f>[1]!b_info_outstandingbalance($A5850,日期设置!B$2)</f>
        <v>20</v>
      </c>
      <c r="N5850" s="7" t="str">
        <f>[1]!b_info_latestissurercreditrating2(A5850,日期设置!$B$2,"102","1")</f>
        <v>AAA</v>
      </c>
      <c r="O5850" s="8">
        <v>3.98</v>
      </c>
      <c r="P5850" s="9">
        <f>[1]!b_info_repurchasedate(A5850)</f>
        <v>0</v>
      </c>
      <c r="Q5850" s="8" t="s">
        <v>16064</v>
      </c>
      <c r="R5850" s="2" t="str">
        <f>IF((--IF(P5850=0,Q5850,P5850))&gt;(--日期设置!$B$2),IF(P5850=0,Q5850,P5850),Q5850)</f>
        <v>2021-11-02</v>
      </c>
      <c r="S5850" s="2" t="s">
        <v>18756</v>
      </c>
      <c r="T5850" s="8">
        <f>[1]!b_anal_ptmyear($A5850,日期设置!$B$2)</f>
        <v>0.61643835616438358</v>
      </c>
      <c r="U5850" s="8">
        <f>[1]!b_anal_termifexercise($A5850,日期设置!B$2)</f>
        <v>0</v>
      </c>
      <c r="V5850" s="10">
        <f>[1]!b_dq_dirtyprice(A5850,日期设置!$B$2)</f>
        <v>101.47490000000001</v>
      </c>
      <c r="W5850" s="11">
        <f>IF(U5850=0,ROUNDUP((Q5850-日期设置!$B$2)/365,0),ROUNDUP((R5850-日期设置!$B$2)/365,0))</f>
        <v>1</v>
      </c>
      <c r="X5850" s="18">
        <f>_xlfn.IFNA(VLOOKUP(A5850,过往入选债券!A:D,4,0),2)</f>
        <v>2</v>
      </c>
      <c r="Y5850">
        <f>_xlfn.IFNA(VLOOKUP(C5850,[2]Sheet1!$A:$A,1,0),3)</f>
        <v>3</v>
      </c>
    </row>
    <row r="5851" spans="1:25" hidden="1" x14ac:dyDescent="0.2">
      <c r="A5851" s="21" t="s">
        <v>8815</v>
      </c>
      <c r="B5851" s="21" t="s">
        <v>8816</v>
      </c>
      <c r="C5851" s="37" t="s">
        <v>5500</v>
      </c>
      <c r="D5851" s="26" t="str">
        <f>[1]!b_calc_yield(A5851,日期设置!$B$2,F5851,1,R5851,1,O5851,L5851,S5851,)</f>
        <v>Fetching...</v>
      </c>
      <c r="E5851" s="26">
        <f t="shared" si="182"/>
        <v>12.807277318530662</v>
      </c>
      <c r="F5851" s="18">
        <f>[1]!b_dq_cleanprice($A5851,日期设置!B$2)</f>
        <v>101.03230000000001</v>
      </c>
      <c r="G5851" s="18" t="str">
        <f t="shared" si="183"/>
        <v>3.30 + 0</v>
      </c>
      <c r="H5851" s="27">
        <f>[1]!b_dq_pctchange($A5851,日期设置!$B$2,1)/100</f>
        <v>0</v>
      </c>
      <c r="I5851" s="26">
        <f>[1]!b_pq_pctchange(A5851,日期设置!$B$4,日期设置!$B$2,1)</f>
        <v>0</v>
      </c>
      <c r="J5851" s="26">
        <f>[1]!b_pq_pctchange(A5851,日期设置!$C$4,日期设置!$B$2,1)</f>
        <v>-5.8363083667929382E-2</v>
      </c>
      <c r="K5851" s="52">
        <f>[1]!b_dq_amount($A5851,日期设置!B$2,2,10000)</f>
        <v>0</v>
      </c>
      <c r="L5851" s="26">
        <f>[1]!b_info_latestpar(A5851,日期设置!$B$2)</f>
        <v>100</v>
      </c>
      <c r="M5851" s="6">
        <f>[1]!b_info_outstandingbalance($A5851,日期设置!B$2)</f>
        <v>15</v>
      </c>
      <c r="N5851" s="7" t="str">
        <f>[1]!b_info_latestissurercreditrating2(A5851,日期设置!$B$2,"102","1")</f>
        <v>AAA</v>
      </c>
      <c r="O5851" s="8">
        <v>4.3499999999999996</v>
      </c>
      <c r="P5851" s="9">
        <f>[1]!b_info_repurchasedate(A5851)</f>
        <v>0</v>
      </c>
      <c r="Q5851" s="8" t="s">
        <v>17444</v>
      </c>
      <c r="R5851" s="2" t="str">
        <f>IF((--IF(P5851=0,Q5851,P5851))&gt;(--日期设置!$B$2),IF(P5851=0,Q5851,P5851),Q5851)</f>
        <v>2024-07-10</v>
      </c>
      <c r="S5851" s="2" t="s">
        <v>18882</v>
      </c>
      <c r="T5851" s="8">
        <f>[1]!b_anal_ptmyear($A5851,日期设置!$B$2)</f>
        <v>3.3013698630136985</v>
      </c>
      <c r="U5851" s="8">
        <f>[1]!b_anal_termifexercise($A5851,日期设置!B$2)</f>
        <v>0</v>
      </c>
      <c r="V5851" s="10">
        <f>[1]!b_dq_dirtyprice(A5851,日期设置!$B$2)</f>
        <v>104.07129999999999</v>
      </c>
      <c r="W5851" s="11">
        <f>IF(U5851=0,ROUNDUP((Q5851-日期设置!$B$2)/365,0),ROUNDUP((R5851-日期设置!$B$2)/365,0))</f>
        <v>4</v>
      </c>
      <c r="X5851" s="18">
        <f>_xlfn.IFNA(VLOOKUP(A5851,过往入选债券!A:D,4,0),2)</f>
        <v>2</v>
      </c>
      <c r="Y5851">
        <f>_xlfn.IFNA(VLOOKUP(C5851,[2]Sheet1!$A:$A,1,0),3)</f>
        <v>3</v>
      </c>
    </row>
    <row r="5852" spans="1:25" hidden="1" x14ac:dyDescent="0.2">
      <c r="A5852" s="21" t="s">
        <v>10030</v>
      </c>
      <c r="B5852" s="21" t="s">
        <v>10031</v>
      </c>
      <c r="C5852" s="37" t="s">
        <v>53</v>
      </c>
      <c r="D5852" s="26" t="str">
        <f>[1]!b_calc_yield(A5852,日期设置!$B$2,F5852,1,R5852,1,O5852,L5852,S5852,)</f>
        <v>Fetching...</v>
      </c>
      <c r="E5852" s="26">
        <f t="shared" si="182"/>
        <v>7.8329199196331967</v>
      </c>
      <c r="F5852" s="18">
        <f>[1]!b_dq_cleanprice($A5852,日期设置!B$2)</f>
        <v>98.296700000000001</v>
      </c>
      <c r="G5852" s="18" t="str">
        <f t="shared" si="183"/>
        <v>1.95 + 0</v>
      </c>
      <c r="H5852" s="27">
        <f>[1]!b_dq_pctchange($A5852,日期设置!$B$2,1)/100</f>
        <v>0</v>
      </c>
      <c r="I5852" s="26">
        <f>[1]!b_pq_pctchange(A5852,日期设置!$B$4,日期设置!$B$2,1)</f>
        <v>-0.88480673400944776</v>
      </c>
      <c r="J5852" s="26">
        <f>[1]!b_pq_pctchange(A5852,日期设置!$C$4,日期设置!$B$2,1)</f>
        <v>6.4845825740837804E-2</v>
      </c>
      <c r="K5852" s="52">
        <f>[1]!b_dq_amount($A5852,日期设置!B$2,2,10000)</f>
        <v>0</v>
      </c>
      <c r="L5852" s="26">
        <f>[1]!b_info_latestpar(A5852,日期设置!$B$2)</f>
        <v>100</v>
      </c>
      <c r="M5852" s="6">
        <f>[1]!b_info_outstandingbalance($A5852,日期设置!B$2)</f>
        <v>30</v>
      </c>
      <c r="N5852" s="7" t="str">
        <f>[1]!b_info_latestissurercreditrating2(A5852,日期设置!$B$2,"102","1")</f>
        <v>AAA</v>
      </c>
      <c r="O5852" s="8">
        <v>3.08</v>
      </c>
      <c r="P5852" s="9">
        <f>[1]!b_info_repurchasedate(A5852)</f>
        <v>0</v>
      </c>
      <c r="Q5852" s="8" t="s">
        <v>17013</v>
      </c>
      <c r="R5852" s="2" t="str">
        <f>IF((--IF(P5852=0,Q5852,P5852))&gt;(--日期设置!$B$2),IF(P5852=0,Q5852,P5852),Q5852)</f>
        <v>2023-03-04</v>
      </c>
      <c r="S5852" s="2" t="s">
        <v>17960</v>
      </c>
      <c r="T5852" s="8">
        <f>[1]!b_anal_ptmyear($A5852,日期设置!$B$2)</f>
        <v>1.9506849315068493</v>
      </c>
      <c r="U5852" s="8">
        <f>[1]!b_anal_termifexercise($A5852,日期设置!B$2)</f>
        <v>0</v>
      </c>
      <c r="V5852" s="10">
        <f>[1]!b_dq_dirtyprice(A5852,日期设置!$B$2)</f>
        <v>98.448599999999999</v>
      </c>
      <c r="W5852" s="11">
        <f>IF(U5852=0,ROUNDUP((Q5852-日期设置!$B$2)/365,0),ROUNDUP((R5852-日期设置!$B$2)/365,0))</f>
        <v>2</v>
      </c>
      <c r="X5852" s="18">
        <f>_xlfn.IFNA(VLOOKUP(A5852,过往入选债券!A:D,4,0),2)</f>
        <v>2</v>
      </c>
      <c r="Y5852">
        <f>_xlfn.IFNA(VLOOKUP(C5852,[2]Sheet1!$A:$A,1,0),3)</f>
        <v>3</v>
      </c>
    </row>
    <row r="5853" spans="1:25" x14ac:dyDescent="0.2">
      <c r="A5853" s="21" t="s">
        <v>9884</v>
      </c>
      <c r="B5853" s="21" t="s">
        <v>9885</v>
      </c>
      <c r="C5853" s="37" t="s">
        <v>148</v>
      </c>
      <c r="D5853" s="26" t="str">
        <f>[1]!b_calc_yield(A5853,日期设置!$B$2,F5853,1,R5853,1,O5853,L5853,S5853,)</f>
        <v>Fetching...</v>
      </c>
      <c r="E5853" s="26">
        <f t="shared" si="182"/>
        <v>7.5040866623598212</v>
      </c>
      <c r="F5853" s="18">
        <f>[1]!b_dq_cleanprice($A5853,日期设置!B$2)</f>
        <v>99.099599999999995</v>
      </c>
      <c r="G5853" s="18" t="str">
        <f t="shared" si="183"/>
        <v>1.87 + 0</v>
      </c>
      <c r="H5853" s="27">
        <f>[1]!b_dq_pctchange($A5853,日期设置!$B$2,1)/100</f>
        <v>5.0378749254156082E-4</v>
      </c>
      <c r="I5853" s="26">
        <f>[1]!b_pq_pctchange(A5853,日期设置!$B$4,日期设置!$B$2,1)</f>
        <v>5.0378749254156086E-2</v>
      </c>
      <c r="J5853" s="26">
        <f>[1]!b_pq_pctchange(A5853,日期设置!$C$4,日期设置!$B$2,1)</f>
        <v>0.12518224170174286</v>
      </c>
      <c r="K5853" s="52">
        <f>[1]!b_dq_amount($A5853,日期设置!B$2,2,10000)</f>
        <v>995.37106850000009</v>
      </c>
      <c r="L5853" s="26">
        <f>[1]!b_info_latestpar(A5853,日期设置!$B$2)</f>
        <v>100</v>
      </c>
      <c r="M5853" s="6">
        <f>[1]!b_info_outstandingbalance($A5853,日期设置!B$2)</f>
        <v>1.7</v>
      </c>
      <c r="N5853" s="7" t="str">
        <f>[1]!b_info_latestissurercreditrating2(A5853,日期设置!$B$2,"102","1")</f>
        <v>AAA</v>
      </c>
      <c r="O5853" s="8">
        <v>3.5</v>
      </c>
      <c r="P5853" s="9">
        <f>[1]!b_info_repurchasedate(A5853)</f>
        <v>0</v>
      </c>
      <c r="Q5853" s="8" t="s">
        <v>17403</v>
      </c>
      <c r="R5853" s="2" t="str">
        <f>IF((--IF(P5853=0,Q5853,P5853))&gt;(--日期设置!$B$2),IF(P5853=0,Q5853,P5853),Q5853)</f>
        <v>2023-02-05</v>
      </c>
      <c r="S5853" s="2" t="s">
        <v>18896</v>
      </c>
      <c r="T5853" s="8">
        <f>[1]!b_anal_ptmyear($A5853,日期设置!$B$2)</f>
        <v>1.8767123287671232</v>
      </c>
      <c r="U5853" s="8">
        <f>[1]!b_anal_termifexercise($A5853,日期设置!B$2)</f>
        <v>0</v>
      </c>
      <c r="V5853" s="10">
        <f>[1]!b_dq_dirtyprice(A5853,日期设置!$B$2)</f>
        <v>99.531099999999995</v>
      </c>
      <c r="W5853" s="11">
        <f>IF(U5853=0,ROUNDUP((Q5853-日期设置!$B$2)/365,0),ROUNDUP((R5853-日期设置!$B$2)/365,0))</f>
        <v>2</v>
      </c>
      <c r="X5853" s="18">
        <f>_xlfn.IFNA(VLOOKUP(A5853,过往入选债券!A:D,4,0),2)</f>
        <v>2</v>
      </c>
      <c r="Y5853">
        <f>_xlfn.IFNA(VLOOKUP(C5853,[2]Sheet1!$A:$A,1,0),3)</f>
        <v>3</v>
      </c>
    </row>
    <row r="5854" spans="1:25" hidden="1" x14ac:dyDescent="0.2">
      <c r="A5854" s="21" t="s">
        <v>15646</v>
      </c>
      <c r="B5854" s="21" t="s">
        <v>15647</v>
      </c>
      <c r="C5854" s="37" t="s">
        <v>14407</v>
      </c>
      <c r="D5854" s="26" t="str">
        <f>[1]!b_calc_yield(A5854,日期设置!$B$2,F5854,1,R5854,1,O5854,L5854,S5854,)</f>
        <v>Fetching...</v>
      </c>
      <c r="E5854" s="26">
        <f t="shared" si="182"/>
        <v>8.0018758743482188</v>
      </c>
      <c r="F5854" s="18">
        <f>[1]!b_dq_cleanprice($A5854,日期设置!B$2)</f>
        <v>97.873500000000007</v>
      </c>
      <c r="G5854" s="18" t="str">
        <f t="shared" si="183"/>
        <v>2.04 + 0</v>
      </c>
      <c r="H5854" s="27">
        <f>[1]!b_dq_pctchange($A5854,日期设置!$B$2,1)/100</f>
        <v>0</v>
      </c>
      <c r="I5854" s="26">
        <f>[1]!b_pq_pctchange(A5854,日期设置!$B$4,日期设置!$B$2,1)</f>
        <v>0</v>
      </c>
      <c r="J5854" s="26">
        <f>[1]!b_pq_pctchange(A5854,日期设置!$C$4,日期设置!$B$2,1)</f>
        <v>0</v>
      </c>
      <c r="K5854" s="52">
        <f>[1]!b_dq_amount($A5854,日期设置!B$2,2,10000)</f>
        <v>0</v>
      </c>
      <c r="L5854" s="26">
        <f>[1]!b_info_latestpar(A5854,日期设置!$B$2)</f>
        <v>100</v>
      </c>
      <c r="M5854" s="6">
        <f>[1]!b_info_outstandingbalance($A5854,日期设置!B$2)</f>
        <v>20</v>
      </c>
      <c r="N5854" s="7" t="str">
        <f>[1]!b_info_latestissurercreditrating2(A5854,日期设置!$B$2,"102","1")</f>
        <v>AAA</v>
      </c>
      <c r="O5854" s="8">
        <v>2.9</v>
      </c>
      <c r="P5854" s="9">
        <f>[1]!b_info_repurchasedate(A5854)</f>
        <v>0</v>
      </c>
      <c r="Q5854" s="8" t="s">
        <v>17534</v>
      </c>
      <c r="R5854" s="2" t="str">
        <f>IF((--IF(P5854=0,Q5854,P5854))&gt;(--日期设置!$B$2),IF(P5854=0,Q5854,P5854),Q5854)</f>
        <v>2023-04-07</v>
      </c>
      <c r="S5854" s="2" t="s">
        <v>18706</v>
      </c>
      <c r="T5854" s="8">
        <f>[1]!b_anal_ptmyear($A5854,日期设置!$B$2)</f>
        <v>2.043835616438356</v>
      </c>
      <c r="U5854" s="8">
        <f>[1]!b_anal_termifexercise($A5854,日期设置!B$2)</f>
        <v>0</v>
      </c>
      <c r="V5854" s="10">
        <f>[1]!b_dq_dirtyprice(A5854,日期设置!$B$2)</f>
        <v>100.6464</v>
      </c>
      <c r="W5854" s="11">
        <f>IF(U5854=0,ROUNDUP((Q5854-日期设置!$B$2)/365,0),ROUNDUP((R5854-日期设置!$B$2)/365,0))</f>
        <v>3</v>
      </c>
      <c r="X5854" s="18">
        <f>_xlfn.IFNA(VLOOKUP(A5854,过往入选债券!A:D,4,0),2)</f>
        <v>2</v>
      </c>
      <c r="Y5854">
        <f>_xlfn.IFNA(VLOOKUP(C5854,[2]Sheet1!$A:$A,1,0),3)</f>
        <v>3</v>
      </c>
    </row>
    <row r="5855" spans="1:25" hidden="1" x14ac:dyDescent="0.2">
      <c r="A5855" s="21" t="s">
        <v>6080</v>
      </c>
      <c r="B5855" s="21" t="s">
        <v>6081</v>
      </c>
      <c r="C5855" s="37" t="s">
        <v>6082</v>
      </c>
      <c r="D5855" s="26" t="str">
        <f>[1]!b_calc_yield(A5855,日期设置!$B$2,F5855,1,R5855,1,O5855,L5855,S5855,)</f>
        <v>Fetching...</v>
      </c>
      <c r="E5855" s="26">
        <f t="shared" si="182"/>
        <v>4.6074577327446464</v>
      </c>
      <c r="F5855" s="18">
        <f>[1]!b_dq_cleanprice($A5855,日期设置!B$2)</f>
        <v>102.74679999999999</v>
      </c>
      <c r="G5855" s="18" t="str">
        <f t="shared" si="183"/>
        <v>1.20 + 0</v>
      </c>
      <c r="H5855" s="27">
        <f>[1]!b_dq_pctchange($A5855,日期设置!$B$2,1)/100</f>
        <v>0</v>
      </c>
      <c r="I5855" s="26">
        <f>[1]!b_pq_pctchange(A5855,日期设置!$B$4,日期设置!$B$2,1)</f>
        <v>0.77721020377736161</v>
      </c>
      <c r="J5855" s="26">
        <f>[1]!b_pq_pctchange(A5855,日期设置!$C$4,日期设置!$B$2,1)</f>
        <v>0.77721020377736161</v>
      </c>
      <c r="K5855" s="52">
        <f>[1]!b_dq_amount($A5855,日期设置!B$2,2,10000)</f>
        <v>0</v>
      </c>
      <c r="L5855" s="26">
        <f>[1]!b_info_latestpar(A5855,日期设置!$B$2)</f>
        <v>100</v>
      </c>
      <c r="M5855" s="6">
        <f>[1]!b_info_outstandingbalance($A5855,日期设置!B$2)</f>
        <v>5</v>
      </c>
      <c r="N5855" s="7" t="str">
        <f>[1]!b_info_latestissurercreditrating2(A5855,日期设置!$B$2,"102","1")</f>
        <v>AA+</v>
      </c>
      <c r="O5855" s="8">
        <v>6.4</v>
      </c>
      <c r="P5855" s="9">
        <f>[1]!b_info_repurchasedate(A5855)</f>
        <v>0</v>
      </c>
      <c r="Q5855" s="8" t="s">
        <v>16822</v>
      </c>
      <c r="R5855" s="2" t="str">
        <f>IF((--IF(P5855=0,Q5855,P5855))&gt;(--日期设置!$B$2),IF(P5855=0,Q5855,P5855),Q5855)</f>
        <v>2022-06-05</v>
      </c>
      <c r="S5855" s="2" t="s">
        <v>19051</v>
      </c>
      <c r="T5855" s="8">
        <f>[1]!b_anal_ptmyear($A5855,日期设置!$B$2)</f>
        <v>1.2054794520547945</v>
      </c>
      <c r="U5855" s="8">
        <f>[1]!b_anal_termifexercise($A5855,日期设置!B$2)</f>
        <v>0</v>
      </c>
      <c r="V5855" s="10">
        <f>[1]!b_dq_dirtyprice(A5855,日期设置!$B$2)</f>
        <v>107.8317</v>
      </c>
      <c r="W5855" s="11">
        <f>IF(U5855=0,ROUNDUP((Q5855-日期设置!$B$2)/365,0),ROUNDUP((R5855-日期设置!$B$2)/365,0))</f>
        <v>2</v>
      </c>
      <c r="X5855" s="18">
        <f>_xlfn.IFNA(VLOOKUP(A5855,过往入选债券!A:D,4,0),2)</f>
        <v>2</v>
      </c>
      <c r="Y5855">
        <f>_xlfn.IFNA(VLOOKUP(C5855,[2]Sheet1!$A:$A,1,0),3)</f>
        <v>3</v>
      </c>
    </row>
    <row r="5856" spans="1:25" hidden="1" x14ac:dyDescent="0.2">
      <c r="A5856" s="21" t="s">
        <v>3403</v>
      </c>
      <c r="B5856" s="21" t="s">
        <v>3404</v>
      </c>
      <c r="C5856" s="37" t="s">
        <v>1388</v>
      </c>
      <c r="D5856" s="26" t="str">
        <f>[1]!b_calc_yield(A5856,日期设置!$B$2,F5856,1,R5856,1,O5856,L5856,S5856,)</f>
        <v>Fetching...</v>
      </c>
      <c r="E5856" s="26">
        <f t="shared" si="182"/>
        <v>5.6660352014553883</v>
      </c>
      <c r="F5856" s="18">
        <f>[1]!b_dq_cleanprice($A5856,日期设置!B$2)</f>
        <v>101.12</v>
      </c>
      <c r="G5856" s="18" t="str">
        <f t="shared" si="183"/>
        <v>1.44 + 0</v>
      </c>
      <c r="H5856" s="27">
        <f>[1]!b_dq_pctchange($A5856,日期设置!$B$2,1)/100</f>
        <v>0</v>
      </c>
      <c r="I5856" s="26">
        <f>[1]!b_pq_pctchange(A5856,日期设置!$B$4,日期设置!$B$2,1)</f>
        <v>0</v>
      </c>
      <c r="J5856" s="26">
        <f>[1]!b_pq_pctchange(A5856,日期设置!$C$4,日期设置!$B$2,1)</f>
        <v>0.14756712323340454</v>
      </c>
      <c r="K5856" s="52">
        <f>[1]!b_dq_amount($A5856,日期设置!B$2,2,10000)</f>
        <v>0</v>
      </c>
      <c r="L5856" s="26">
        <f>[1]!b_info_latestpar(A5856,日期设置!$B$2)</f>
        <v>100</v>
      </c>
      <c r="M5856" s="6">
        <f>[1]!b_info_outstandingbalance($A5856,日期设置!B$2)</f>
        <v>10</v>
      </c>
      <c r="N5856" s="7">
        <f>[1]!b_info_latestissurercreditrating2(A5856,日期设置!$B$2,"102","1")</f>
        <v>0</v>
      </c>
      <c r="O5856" s="8">
        <v>4.83</v>
      </c>
      <c r="P5856" s="9">
        <f>[1]!b_info_repurchasedate(A5856)</f>
        <v>0</v>
      </c>
      <c r="Q5856" s="8" t="s">
        <v>16939</v>
      </c>
      <c r="R5856" s="2" t="str">
        <f>IF((--IF(P5856=0,Q5856,P5856))&gt;(--日期设置!$B$2),IF(P5856=0,Q5856,P5856),Q5856)</f>
        <v>2022-09-02</v>
      </c>
      <c r="S5856" s="2" t="s">
        <v>18204</v>
      </c>
      <c r="T5856" s="8">
        <f>[1]!b_anal_ptmyear($A5856,日期设置!$B$2)</f>
        <v>1.4493150684931506</v>
      </c>
      <c r="U5856" s="8">
        <f>[1]!b_anal_termifexercise($A5856,日期设置!B$2)</f>
        <v>0</v>
      </c>
      <c r="V5856" s="10">
        <f>[1]!b_dq_dirtyprice(A5856,日期设置!$B$2)</f>
        <v>103.77979999999999</v>
      </c>
      <c r="W5856" s="11">
        <f>IF(U5856=0,ROUNDUP((Q5856-日期设置!$B$2)/365,0),ROUNDUP((R5856-日期设置!$B$2)/365,0))</f>
        <v>2</v>
      </c>
      <c r="X5856" s="18">
        <f>_xlfn.IFNA(VLOOKUP(A5856,过往入选债券!A:D,4,0),2)</f>
        <v>2</v>
      </c>
      <c r="Y5856" s="45">
        <f>_xlfn.IFNA(VLOOKUP(C5856,[2]Sheet1!$A:$A,1,0),3)</f>
        <v>3</v>
      </c>
    </row>
    <row r="5857" spans="1:25" hidden="1" x14ac:dyDescent="0.2">
      <c r="A5857" s="28" t="s">
        <v>20470</v>
      </c>
      <c r="B5857" s="28" t="s">
        <v>20471</v>
      </c>
      <c r="C5857" s="39" t="s">
        <v>12043</v>
      </c>
      <c r="D5857" s="26" t="str">
        <f>[1]!b_calc_yield(A5857,日期设置!$B$2,F5857,1,R5857,1,O5857,L5857,S5857,)</f>
        <v>Fetching...</v>
      </c>
      <c r="E5857" s="26">
        <f t="shared" si="182"/>
        <v>9.8458028479269988</v>
      </c>
      <c r="F5857" s="18">
        <f>[1]!b_dq_cleanprice($A5857,日期设置!B$2)</f>
        <v>99.743300000000005</v>
      </c>
      <c r="G5857" s="18" t="str">
        <f t="shared" si="183"/>
        <v>2.50 + 0</v>
      </c>
      <c r="H5857" s="27">
        <f>[1]!b_dq_pctchange($A5857,日期设置!$B$2,1)/100</f>
        <v>0</v>
      </c>
      <c r="I5857" s="26">
        <f>[1]!b_pq_pctchange(A5857,日期设置!$B$4,日期设置!$B$2,1)</f>
        <v>0</v>
      </c>
      <c r="J5857" s="26">
        <f>[1]!b_pq_pctchange(A5857,日期设置!$C$4,日期设置!$B$2,1)</f>
        <v>-0.18892828230368472</v>
      </c>
      <c r="K5857" s="52">
        <f>[1]!b_dq_amount($A5857,日期设置!B$2,2,10000)</f>
        <v>0</v>
      </c>
      <c r="L5857" s="26">
        <f>[1]!b_info_latestpar(A5857,日期设置!$B$2)</f>
        <v>100</v>
      </c>
      <c r="M5857" s="6">
        <f>[1]!b_info_outstandingbalance($A5857,日期设置!B$2)</f>
        <v>5</v>
      </c>
      <c r="N5857" s="7" t="str">
        <f>[1]!b_info_latestissurercreditrating2(A5857,日期设置!$B$2,"102","1")</f>
        <v>AA+</v>
      </c>
      <c r="O5857" s="8">
        <v>3.9</v>
      </c>
      <c r="P5857" s="9">
        <f>[1]!b_info_repurchasedate(A5857)</f>
        <v>0</v>
      </c>
      <c r="Q5857" s="8" t="s">
        <v>16513</v>
      </c>
      <c r="R5857" s="2" t="str">
        <f>IF((--IF(P5857=0,Q5857,P5857))&gt;(--日期设置!$B$2),IF(P5857=0,Q5857,P5857),Q5857)</f>
        <v>2023-09-21</v>
      </c>
      <c r="S5857" s="31" t="s">
        <v>17255</v>
      </c>
      <c r="T5857" s="8">
        <f>[1]!b_anal_ptmyear($A5857,日期设置!$B$2)</f>
        <v>2.5013698630136987</v>
      </c>
      <c r="U5857" s="8">
        <f>[1]!b_anal_termifexercise($A5857,日期设置!B$2)</f>
        <v>0</v>
      </c>
      <c r="V5857" s="10">
        <f>[1]!b_dq_dirtyprice(A5857,日期设置!$B$2)</f>
        <v>101.688</v>
      </c>
      <c r="W5857" s="11">
        <f>IF(U5857=0,ROUNDUP((Q5857-日期设置!$B$2)/365,0),ROUNDUP((R5857-日期设置!$B$2)/365,0))</f>
        <v>3</v>
      </c>
      <c r="X5857" s="18">
        <f>_xlfn.IFNA(VLOOKUP(A5857,过往入选债券!A:D,4,0),2)</f>
        <v>2</v>
      </c>
      <c r="Y5857">
        <f>_xlfn.IFNA(VLOOKUP(C5857,[2]Sheet1!$A:$A,1,0),3)</f>
        <v>3</v>
      </c>
    </row>
    <row r="5858" spans="1:25" hidden="1" x14ac:dyDescent="0.2">
      <c r="A5858" s="28" t="s">
        <v>20294</v>
      </c>
      <c r="B5858" s="28" t="s">
        <v>20295</v>
      </c>
      <c r="C5858" s="39" t="s">
        <v>3423</v>
      </c>
      <c r="D5858" s="26" t="str">
        <f>[1]!b_calc_yield(A5858,日期设置!$B$2,F5858,1,R5858,1,O5858,L5858,S5858,)</f>
        <v>Fetching...</v>
      </c>
      <c r="E5858" s="26">
        <f t="shared" si="182"/>
        <v>9.7575814669147221</v>
      </c>
      <c r="F5858" s="18">
        <f>[1]!b_dq_cleanprice($A5858,日期设置!B$2)</f>
        <v>99.861099999999993</v>
      </c>
      <c r="G5858" s="18" t="str">
        <f t="shared" si="183"/>
        <v>4.48 + 2.48</v>
      </c>
      <c r="H5858" s="27">
        <f>[1]!b_dq_pctchange($A5858,日期设置!$B$2,1)/100</f>
        <v>0</v>
      </c>
      <c r="I5858" s="26">
        <f>[1]!b_pq_pctchange(A5858,日期设置!$B$4,日期设置!$B$2,1)</f>
        <v>0</v>
      </c>
      <c r="J5858" s="26">
        <f>[1]!b_pq_pctchange(A5858,日期设置!$C$4,日期设置!$B$2,1)</f>
        <v>0</v>
      </c>
      <c r="K5858" s="52">
        <f>[1]!b_dq_amount($A5858,日期设置!B$2,2,10000)</f>
        <v>0</v>
      </c>
      <c r="L5858" s="26">
        <f>[1]!b_info_latestpar(A5858,日期设置!$B$2)</f>
        <v>100</v>
      </c>
      <c r="M5858" s="6">
        <f>[1]!b_info_outstandingbalance($A5858,日期设置!B$2)</f>
        <v>5</v>
      </c>
      <c r="N5858" s="7" t="str">
        <f>[1]!b_info_latestissurercreditrating2(A5858,日期设置!$B$2,"102","1")</f>
        <v>AA</v>
      </c>
      <c r="O5858" s="8">
        <v>3.95</v>
      </c>
      <c r="P5858" s="9" t="str">
        <f>[1]!b_info_repurchasedate(A5858)</f>
        <v>2023-09-14</v>
      </c>
      <c r="Q5858" s="8" t="s">
        <v>20827</v>
      </c>
      <c r="R5858" s="2" t="str">
        <f>IF((--IF(P5858=0,Q5858,P5858))&gt;(--日期设置!$B$2),IF(P5858=0,Q5858,P5858),Q5858)</f>
        <v>2023-09-14</v>
      </c>
      <c r="S5858" s="31" t="s">
        <v>16081</v>
      </c>
      <c r="T5858" s="8">
        <f>[1]!b_anal_ptmyear($A5858,日期设置!$B$2)</f>
        <v>4.4821917808219176</v>
      </c>
      <c r="U5858" s="8">
        <f>[1]!b_anal_termifexercise($A5858,日期设置!B$2)</f>
        <v>2.4821917808219176</v>
      </c>
      <c r="V5858" s="10">
        <f>[1]!b_dq_dirtyprice(A5858,日期设置!$B$2)</f>
        <v>101.9064</v>
      </c>
      <c r="W5858" s="11">
        <f>IF(U5858=0,ROUNDUP((Q5858-日期设置!$B$2)/365,0),ROUNDUP((R5858-日期设置!$B$2)/365,0))</f>
        <v>3</v>
      </c>
      <c r="X5858" s="18">
        <f>_xlfn.IFNA(VLOOKUP(A5858,过往入选债券!A:D,4,0),2)</f>
        <v>2</v>
      </c>
      <c r="Y5858">
        <f>_xlfn.IFNA(VLOOKUP(C5858,[2]Sheet1!$A:$A,1,0),3)</f>
        <v>3</v>
      </c>
    </row>
    <row r="5859" spans="1:25" hidden="1" x14ac:dyDescent="0.2">
      <c r="A5859" s="21" t="s">
        <v>9142</v>
      </c>
      <c r="B5859" s="21" t="s">
        <v>9143</v>
      </c>
      <c r="C5859" s="37" t="s">
        <v>377</v>
      </c>
      <c r="D5859" s="26" t="str">
        <f>[1]!b_calc_yield(A5859,日期设置!$B$2,F5859,1,R5859,1,O5859,L5859,S5859,)</f>
        <v>Fetching...</v>
      </c>
      <c r="E5859" s="26">
        <f t="shared" si="182"/>
        <v>13.500591516467875</v>
      </c>
      <c r="F5859" s="18">
        <f>[1]!b_dq_cleanprice($A5859,日期设置!B$2)</f>
        <v>99.818200000000004</v>
      </c>
      <c r="G5859" s="18" t="str">
        <f t="shared" si="183"/>
        <v>3.44 + 0</v>
      </c>
      <c r="H5859" s="27">
        <f>[1]!b_dq_pctchange($A5859,日期设置!$B$2,1)/100</f>
        <v>0</v>
      </c>
      <c r="I5859" s="26">
        <f>[1]!b_pq_pctchange(A5859,日期设置!$B$4,日期设置!$B$2,1)</f>
        <v>0</v>
      </c>
      <c r="J5859" s="26">
        <f>[1]!b_pq_pctchange(A5859,日期设置!$C$4,日期设置!$B$2,1)</f>
        <v>-3.9069504648785872E-3</v>
      </c>
      <c r="K5859" s="52">
        <f>[1]!b_dq_amount($A5859,日期设置!B$2,2,10000)</f>
        <v>0</v>
      </c>
      <c r="L5859" s="26">
        <f>[1]!b_info_latestpar(A5859,日期设置!$B$2)</f>
        <v>100</v>
      </c>
      <c r="M5859" s="6">
        <f>[1]!b_info_outstandingbalance($A5859,日期设置!B$2)</f>
        <v>25</v>
      </c>
      <c r="N5859" s="7" t="str">
        <f>[1]!b_info_latestissurercreditrating2(A5859,日期设置!$B$2,"102","1")</f>
        <v>AAA</v>
      </c>
      <c r="O5859" s="8">
        <v>3.95</v>
      </c>
      <c r="P5859" s="9">
        <f>[1]!b_info_repurchasedate(A5859)</f>
        <v>0</v>
      </c>
      <c r="Q5859" s="8" t="s">
        <v>16389</v>
      </c>
      <c r="R5859" s="2" t="str">
        <f>IF((--IF(P5859=0,Q5859,P5859))&gt;(--日期设置!$B$2),IF(P5859=0,Q5859,P5859),Q5859)</f>
        <v>2024-08-30</v>
      </c>
      <c r="S5859" s="2" t="s">
        <v>18162</v>
      </c>
      <c r="T5859" s="8">
        <f>[1]!b_anal_ptmyear($A5859,日期设置!$B$2)</f>
        <v>3.441095890410959</v>
      </c>
      <c r="U5859" s="8">
        <f>[1]!b_anal_termifexercise($A5859,日期设置!B$2)</f>
        <v>0</v>
      </c>
      <c r="V5859" s="10">
        <f>[1]!b_dq_dirtyprice(A5859,日期设置!$B$2)</f>
        <v>102.02589999999999</v>
      </c>
      <c r="W5859" s="11">
        <f>IF(U5859=0,ROUNDUP((Q5859-日期设置!$B$2)/365,0),ROUNDUP((R5859-日期设置!$B$2)/365,0))</f>
        <v>4</v>
      </c>
      <c r="X5859" s="18">
        <f>_xlfn.IFNA(VLOOKUP(A5859,过往入选债券!A:D,4,0),2)</f>
        <v>2</v>
      </c>
      <c r="Y5859">
        <f>_xlfn.IFNA(VLOOKUP(C5859,[2]Sheet1!$A:$A,1,0),3)</f>
        <v>3</v>
      </c>
    </row>
    <row r="5860" spans="1:25" hidden="1" x14ac:dyDescent="0.2">
      <c r="A5860" s="21" t="s">
        <v>19866</v>
      </c>
      <c r="B5860" s="21" t="s">
        <v>19867</v>
      </c>
      <c r="C5860" s="46" t="s">
        <v>7895</v>
      </c>
      <c r="D5860" s="26" t="str">
        <f>[1]!b_calc_yield(A5860,日期设置!$B$2,F5860,1,R5860,1,O5860,L5860,S5860,)</f>
        <v>Fetching...</v>
      </c>
      <c r="E5860" s="26">
        <f t="shared" si="182"/>
        <v>9.5806622130896848</v>
      </c>
      <c r="F5860" s="18">
        <f>[1]!b_dq_cleanprice($A5860,日期设置!B$2)</f>
        <v>100.09220000000001</v>
      </c>
      <c r="G5860" s="18" t="str">
        <f t="shared" si="183"/>
        <v>2.44 + 0</v>
      </c>
      <c r="H5860" s="27">
        <f>[1]!b_dq_pctchange($A5860,日期设置!$B$2,1)/100</f>
        <v>0</v>
      </c>
      <c r="I5860" s="26">
        <f>[1]!b_pq_pctchange(A5860,日期设置!$B$4,日期设置!$B$2,1)</f>
        <v>0</v>
      </c>
      <c r="J5860" s="26">
        <f>[1]!b_pq_pctchange(A5860,日期设置!$C$4,日期设置!$B$2,1)</f>
        <v>0</v>
      </c>
      <c r="K5860" s="52">
        <f>[1]!b_dq_amount($A5860,日期设置!B$2,2,10000)</f>
        <v>0</v>
      </c>
      <c r="L5860" s="26">
        <f>[1]!b_info_latestpar(A5860,日期设置!$B$2)</f>
        <v>100</v>
      </c>
      <c r="M5860" s="6">
        <f>[1]!b_info_outstandingbalance($A5860,日期设置!B$2)</f>
        <v>9</v>
      </c>
      <c r="N5860" s="7" t="str">
        <f>[1]!b_info_latestissurercreditrating2(A5860,日期设置!$B$2,"102","1")</f>
        <v>AA+</v>
      </c>
      <c r="O5860" s="8">
        <v>4.05</v>
      </c>
      <c r="P5860" s="9">
        <f>[1]!b_info_repurchasedate(A5860)</f>
        <v>0</v>
      </c>
      <c r="Q5860" s="8" t="s">
        <v>16526</v>
      </c>
      <c r="R5860" s="2" t="str">
        <f>IF((--IF(P5860=0,Q5860,P5860))&gt;(--日期设置!$B$2),IF(P5860=0,Q5860,P5860),Q5860)</f>
        <v>2023-08-31</v>
      </c>
      <c r="S5860" s="47" t="s">
        <v>19265</v>
      </c>
      <c r="T5860" s="8">
        <f>[1]!b_anal_ptmyear($A5860,日期设置!$B$2)</f>
        <v>2.4438356164383563</v>
      </c>
      <c r="U5860" s="8">
        <f>[1]!b_anal_termifexercise($A5860,日期设置!B$2)</f>
        <v>0</v>
      </c>
      <c r="V5860" s="10">
        <f>[1]!b_dq_dirtyprice(A5860,日期设置!$B$2)</f>
        <v>102.3447</v>
      </c>
      <c r="W5860" s="11">
        <f>IF(U5860=0,ROUNDUP((Q5860-日期设置!$B$2)/365,0),ROUNDUP((R5860-日期设置!$B$2)/365,0))</f>
        <v>3</v>
      </c>
      <c r="X5860" s="18">
        <f>_xlfn.IFNA(VLOOKUP(A5860,过往入选债券!A:D,4,0),2)</f>
        <v>2</v>
      </c>
      <c r="Y5860" s="45">
        <f>_xlfn.IFNA(VLOOKUP(C5860,[2]Sheet1!$A:$A,1,0),3)</f>
        <v>3</v>
      </c>
    </row>
    <row r="5861" spans="1:25" hidden="1" x14ac:dyDescent="0.2">
      <c r="A5861" s="28" t="s">
        <v>21100</v>
      </c>
      <c r="B5861" s="28" t="s">
        <v>21101</v>
      </c>
      <c r="C5861" s="39" t="s">
        <v>4070</v>
      </c>
      <c r="D5861" s="26" t="str">
        <f>[1]!b_calc_yield(A5861,日期设置!$B$2,F5861,1,R5861,1,O5861,L5861,S5861,)</f>
        <v>Fetching...</v>
      </c>
      <c r="E5861" s="26">
        <f t="shared" si="182"/>
        <v>10.29886575933987</v>
      </c>
      <c r="F5861" s="18">
        <f>[1]!b_dq_cleanprice($A5861,日期设置!B$2)</f>
        <v>99.882000000000005</v>
      </c>
      <c r="G5861" s="18" t="str">
        <f t="shared" si="183"/>
        <v>4.60 + 2.60</v>
      </c>
      <c r="H5861" s="27">
        <f>[1]!b_dq_pctchange($A5861,日期设置!$B$2,1)/100</f>
        <v>0</v>
      </c>
      <c r="I5861" s="26">
        <f>[1]!b_pq_pctchange(A5861,日期设置!$B$4,日期设置!$B$2,1)</f>
        <v>0</v>
      </c>
      <c r="J5861" s="26">
        <f>[1]!b_pq_pctchange(A5861,日期设置!$C$4,日期设置!$B$2,1)</f>
        <v>0.20264847512038336</v>
      </c>
      <c r="K5861" s="52">
        <f>[1]!b_dq_amount($A5861,日期设置!B$2,2,10000)</f>
        <v>0</v>
      </c>
      <c r="L5861" s="26">
        <f>[1]!b_info_latestpar(A5861,日期设置!$B$2)</f>
        <v>100</v>
      </c>
      <c r="M5861" s="6">
        <f>[1]!b_info_outstandingbalance($A5861,日期设置!B$2)</f>
        <v>10</v>
      </c>
      <c r="N5861" s="7" t="str">
        <f>[1]!b_info_latestissurercreditrating2(A5861,日期设置!$B$2,"102","1")</f>
        <v>AA+</v>
      </c>
      <c r="O5861" s="8">
        <v>3.96</v>
      </c>
      <c r="P5861" s="9" t="str">
        <f>[1]!b_info_repurchasedate(A5861)</f>
        <v>2023-10-30</v>
      </c>
      <c r="Q5861" s="8" t="s">
        <v>21293</v>
      </c>
      <c r="R5861" s="2" t="str">
        <f>IF((--IF(P5861=0,Q5861,P5861))&gt;(--日期设置!$B$2),IF(P5861=0,Q5861,P5861),Q5861)</f>
        <v>2023-10-30</v>
      </c>
      <c r="S5861" s="31" t="s">
        <v>16171</v>
      </c>
      <c r="T5861" s="8">
        <f>[1]!b_anal_ptmyear($A5861,日期设置!$B$2)</f>
        <v>4.6082191780821917</v>
      </c>
      <c r="U5861" s="8">
        <f>[1]!b_anal_termifexercise($A5861,日期设置!B$2)</f>
        <v>2.6082191780821917</v>
      </c>
      <c r="V5861" s="10">
        <f>[1]!b_dq_dirtyprice(A5861,日期设置!$B$2)</f>
        <v>101.4335</v>
      </c>
      <c r="W5861" s="11">
        <f>IF(U5861=0,ROUNDUP((Q5861-日期设置!$B$2)/365,0),ROUNDUP((R5861-日期设置!$B$2)/365,0))</f>
        <v>3</v>
      </c>
      <c r="X5861" s="18">
        <f>_xlfn.IFNA(VLOOKUP(A5861,过往入选债券!A:D,4,0),2)</f>
        <v>2</v>
      </c>
      <c r="Y5861">
        <f>_xlfn.IFNA(VLOOKUP(C5861,[2]Sheet1!$A:$A,1,0),3)</f>
        <v>3</v>
      </c>
    </row>
    <row r="5862" spans="1:25" hidden="1" x14ac:dyDescent="0.2">
      <c r="A5862" s="21" t="s">
        <v>8956</v>
      </c>
      <c r="B5862" s="21" t="s">
        <v>8957</v>
      </c>
      <c r="C5862" s="37" t="s">
        <v>864</v>
      </c>
      <c r="D5862" s="26" t="str">
        <f>[1]!b_calc_yield(A5862,日期设置!$B$2,F5862,1,R5862,1,O5862,L5862,S5862,)</f>
        <v>Fetching...</v>
      </c>
      <c r="E5862" s="26">
        <f t="shared" si="182"/>
        <v>5.3933566178366643</v>
      </c>
      <c r="F5862" s="18">
        <f>[1]!b_dq_cleanprice($A5862,日期设置!B$2)</f>
        <v>100.1769</v>
      </c>
      <c r="G5862" s="18" t="str">
        <f t="shared" si="183"/>
        <v>5.37 + 1.37</v>
      </c>
      <c r="H5862" s="27">
        <f>[1]!b_dq_pctchange($A5862,日期设置!$B$2,1)/100</f>
        <v>0</v>
      </c>
      <c r="I5862" s="26">
        <f>[1]!b_pq_pctchange(A5862,日期设置!$B$4,日期设置!$B$2,1)</f>
        <v>0</v>
      </c>
      <c r="J5862" s="26">
        <f>[1]!b_pq_pctchange(A5862,日期设置!$C$4,日期设置!$B$2,1)</f>
        <v>0</v>
      </c>
      <c r="K5862" s="52">
        <f>[1]!b_dq_amount($A5862,日期设置!B$2,2,10000)</f>
        <v>0</v>
      </c>
      <c r="L5862" s="26">
        <f>[1]!b_info_latestpar(A5862,日期设置!$B$2)</f>
        <v>100</v>
      </c>
      <c r="M5862" s="6">
        <f>[1]!b_info_outstandingbalance($A5862,日期设置!B$2)</f>
        <v>8</v>
      </c>
      <c r="N5862" s="7" t="str">
        <f>[1]!b_info_latestissurercreditrating2(A5862,日期设置!$B$2,"102","1")</f>
        <v>AA</v>
      </c>
      <c r="O5862" s="8">
        <v>4.1500000000000004</v>
      </c>
      <c r="P5862" s="9" t="str">
        <f>[1]!b_info_repurchasedate(A5862)</f>
        <v>2022-08-07</v>
      </c>
      <c r="Q5862" s="8" t="s">
        <v>17051</v>
      </c>
      <c r="R5862" s="2" t="str">
        <f>IF((--IF(P5862=0,Q5862,P5862))&gt;(--日期设置!$B$2),IF(P5862=0,Q5862,P5862),Q5862)</f>
        <v>2022-08-07</v>
      </c>
      <c r="S5862" s="2" t="s">
        <v>18485</v>
      </c>
      <c r="T5862" s="8">
        <f>[1]!b_anal_ptmyear($A5862,日期设置!$B$2)</f>
        <v>5.3780821917808215</v>
      </c>
      <c r="U5862" s="8">
        <f>[1]!b_anal_termifexercise($A5862,日期设置!B$2)</f>
        <v>1.3780821917808219</v>
      </c>
      <c r="V5862" s="10">
        <f>[1]!b_dq_dirtyprice(A5862,日期设置!$B$2)</f>
        <v>102.75790000000001</v>
      </c>
      <c r="W5862" s="11">
        <f>IF(U5862=0,ROUNDUP((Q5862-日期设置!$B$2)/365,0),ROUNDUP((R5862-日期设置!$B$2)/365,0))</f>
        <v>2</v>
      </c>
      <c r="X5862" s="18">
        <f>_xlfn.IFNA(VLOOKUP(A5862,过往入选债券!A:D,4,0),2)</f>
        <v>2</v>
      </c>
      <c r="Y5862">
        <f>_xlfn.IFNA(VLOOKUP(C5862,[2]Sheet1!$A:$A,1,0),3)</f>
        <v>3</v>
      </c>
    </row>
    <row r="5863" spans="1:25" hidden="1" x14ac:dyDescent="0.2">
      <c r="A5863" s="28" t="s">
        <v>19642</v>
      </c>
      <c r="B5863" s="28" t="s">
        <v>19643</v>
      </c>
      <c r="C5863" s="38" t="s">
        <v>19644</v>
      </c>
      <c r="D5863" s="26" t="str">
        <f>[1]!b_calc_yield(A5863,日期设置!$B$2,F5863,1,R5863,1,O5863,L5863,S5863,)</f>
        <v>Fetching...</v>
      </c>
      <c r="E5863" s="26">
        <f t="shared" si="182"/>
        <v>9.4448875543461384</v>
      </c>
      <c r="F5863" s="18">
        <f>[1]!b_dq_cleanprice($A5863,日期设置!B$2)</f>
        <v>99.956900000000005</v>
      </c>
      <c r="G5863" s="18" t="str">
        <f t="shared" si="183"/>
        <v>2.41 + 2.41</v>
      </c>
      <c r="H5863" s="27">
        <f>[1]!b_dq_pctchange($A5863,日期设置!$B$2,1)/100</f>
        <v>0</v>
      </c>
      <c r="I5863" s="26">
        <f>[1]!b_pq_pctchange(A5863,日期设置!$B$4,日期设置!$B$2,1)</f>
        <v>0</v>
      </c>
      <c r="J5863" s="26">
        <f>[1]!b_pq_pctchange(A5863,日期设置!$C$4,日期设置!$B$2,1)</f>
        <v>0</v>
      </c>
      <c r="K5863" s="52">
        <f>[1]!b_dq_amount($A5863,日期设置!B$2,2,10000)</f>
        <v>0</v>
      </c>
      <c r="L5863" s="26">
        <f>[1]!b_info_latestpar(A5863,日期设置!$B$2)</f>
        <v>100</v>
      </c>
      <c r="M5863" s="6">
        <f>[1]!b_info_outstandingbalance($A5863,日期设置!B$2)</f>
        <v>20</v>
      </c>
      <c r="N5863" s="7" t="str">
        <f>[1]!b_info_latestissurercreditrating2(A5863,日期设置!$B$2,"102","1")</f>
        <v>AAA</v>
      </c>
      <c r="O5863" s="8">
        <v>3.99</v>
      </c>
      <c r="P5863" s="9">
        <f>[1]!b_info_repurchasedate(A5863)</f>
        <v>0</v>
      </c>
      <c r="Q5863" s="8" t="s">
        <v>20007</v>
      </c>
      <c r="R5863" s="2" t="str">
        <f>IF((--IF(P5863=0,Q5863,P5863))&gt;(--日期设置!$B$2),IF(P5863=0,Q5863,P5863),Q5863)</f>
        <v>2023-08-19</v>
      </c>
      <c r="S5863" s="31" t="s">
        <v>19326</v>
      </c>
      <c r="T5863" s="8">
        <f>[1]!b_anal_ptmyear($A5863,日期设置!$B$2)</f>
        <v>2.4109589041095889</v>
      </c>
      <c r="U5863" s="8">
        <f>[1]!b_anal_termifexercise($A5863,日期设置!B$2)</f>
        <v>2.4109589041095889</v>
      </c>
      <c r="V5863" s="10">
        <f>[1]!b_dq_dirtyprice(A5863,日期设置!$B$2)</f>
        <v>102.30719999999999</v>
      </c>
      <c r="W5863" s="11">
        <f>IF(U5863=0,ROUNDUP((Q5863-日期设置!$B$2)/365,0),ROUNDUP((R5863-日期设置!$B$2)/365,0))</f>
        <v>3</v>
      </c>
      <c r="X5863" s="18">
        <f>_xlfn.IFNA(VLOOKUP(A5863,过往入选债券!A:D,4,0),2)</f>
        <v>2</v>
      </c>
      <c r="Y5863">
        <f>_xlfn.IFNA(VLOOKUP(C5863,[2]Sheet1!$A:$A,1,0),3)</f>
        <v>3</v>
      </c>
    </row>
    <row r="5864" spans="1:25" hidden="1" x14ac:dyDescent="0.2">
      <c r="A5864" s="28" t="s">
        <v>19930</v>
      </c>
      <c r="B5864" s="28" t="s">
        <v>19931</v>
      </c>
      <c r="C5864" s="38" t="s">
        <v>2418</v>
      </c>
      <c r="D5864" s="26" t="str">
        <f>[1]!b_calc_yield(A5864,日期设置!$B$2,F5864,1,R5864,1,O5864,L5864,S5864,)</f>
        <v>Fetching...</v>
      </c>
      <c r="E5864" s="26">
        <f t="shared" si="182"/>
        <v>17.09636152330658</v>
      </c>
      <c r="F5864" s="18">
        <f>[1]!b_dq_cleanprice($A5864,日期设置!B$2)</f>
        <v>99.981099999999998</v>
      </c>
      <c r="G5864" s="18" t="str">
        <f t="shared" si="183"/>
        <v>4.37 + 0</v>
      </c>
      <c r="H5864" s="27">
        <f>[1]!b_dq_pctchange($A5864,日期设置!$B$2,1)/100</f>
        <v>0</v>
      </c>
      <c r="I5864" s="26">
        <f>[1]!b_pq_pctchange(A5864,日期设置!$B$4,日期设置!$B$2,1)</f>
        <v>0</v>
      </c>
      <c r="J5864" s="26">
        <f>[1]!b_pq_pctchange(A5864,日期设置!$C$4,日期设置!$B$2,1)</f>
        <v>3.8822400525097819E-2</v>
      </c>
      <c r="K5864" s="52">
        <f>[1]!b_dq_amount($A5864,日期设置!B$2,2,10000)</f>
        <v>0</v>
      </c>
      <c r="L5864" s="26">
        <f>[1]!b_info_latestpar(A5864,日期设置!$B$2)</f>
        <v>100</v>
      </c>
      <c r="M5864" s="6">
        <f>[1]!b_info_outstandingbalance($A5864,日期设置!B$2)</f>
        <v>22</v>
      </c>
      <c r="N5864" s="7" t="str">
        <f>[1]!b_info_latestissurercreditrating2(A5864,日期设置!$B$2,"102","1")</f>
        <v>AAA</v>
      </c>
      <c r="O5864" s="8">
        <v>4</v>
      </c>
      <c r="P5864" s="9">
        <f>[1]!b_info_repurchasedate(A5864)</f>
        <v>0</v>
      </c>
      <c r="Q5864" s="8" t="s">
        <v>19995</v>
      </c>
      <c r="R5864" s="2" t="str">
        <f>IF((--IF(P5864=0,Q5864,P5864))&gt;(--日期设置!$B$2),IF(P5864=0,Q5864,P5864),Q5864)</f>
        <v>2025-08-06</v>
      </c>
      <c r="S5864" s="31" t="s">
        <v>19122</v>
      </c>
      <c r="T5864" s="8">
        <f>[1]!b_anal_ptmyear($A5864,日期设置!$B$2)</f>
        <v>4.375342465753425</v>
      </c>
      <c r="U5864" s="8">
        <f>[1]!b_anal_termifexercise($A5864,日期设置!B$2)</f>
        <v>0</v>
      </c>
      <c r="V5864" s="10">
        <f>[1]!b_dq_dirtyprice(A5864,日期设置!$B$2)</f>
        <v>102.47969999999999</v>
      </c>
      <c r="W5864" s="11">
        <f>IF(U5864=0,ROUNDUP((Q5864-日期设置!$B$2)/365,0),ROUNDUP((R5864-日期设置!$B$2)/365,0))</f>
        <v>5</v>
      </c>
      <c r="X5864" s="18">
        <f>_xlfn.IFNA(VLOOKUP(A5864,过往入选债券!A:D,4,0),2)</f>
        <v>2</v>
      </c>
      <c r="Y5864">
        <f>_xlfn.IFNA(VLOOKUP(C5864,[2]Sheet1!$A:$A,1,0),3)</f>
        <v>3</v>
      </c>
    </row>
    <row r="5865" spans="1:25" hidden="1" x14ac:dyDescent="0.2">
      <c r="A5865" s="28" t="s">
        <v>19923</v>
      </c>
      <c r="B5865" s="28" t="s">
        <v>19924</v>
      </c>
      <c r="C5865" s="38" t="s">
        <v>19925</v>
      </c>
      <c r="D5865" s="26" t="str">
        <f>[1]!b_calc_yield(A5865,日期设置!$B$2,F5865,1,R5865,1,O5865,L5865,S5865,)</f>
        <v>Fetching...</v>
      </c>
      <c r="E5865" s="26">
        <f t="shared" si="182"/>
        <v>17.19688490679918</v>
      </c>
      <c r="F5865" s="18">
        <f>[1]!b_dq_cleanprice($A5865,日期设置!B$2)</f>
        <v>99.980800000000002</v>
      </c>
      <c r="G5865" s="18" t="str">
        <f t="shared" si="183"/>
        <v>9.39 + 4.4</v>
      </c>
      <c r="H5865" s="27">
        <f>[1]!b_dq_pctchange($A5865,日期设置!$B$2,1)/100</f>
        <v>0</v>
      </c>
      <c r="I5865" s="26">
        <f>[1]!b_pq_pctchange(A5865,日期设置!$B$4,日期设置!$B$2,1)</f>
        <v>0</v>
      </c>
      <c r="J5865" s="26">
        <f>[1]!b_pq_pctchange(A5865,日期设置!$C$4,日期设置!$B$2,1)</f>
        <v>-1.9199999999997885E-2</v>
      </c>
      <c r="K5865" s="52">
        <f>[1]!b_dq_amount($A5865,日期设置!B$2,2,10000)</f>
        <v>0</v>
      </c>
      <c r="L5865" s="26">
        <f>[1]!b_info_latestpar(A5865,日期设置!$B$2)</f>
        <v>100</v>
      </c>
      <c r="M5865" s="6">
        <f>[1]!b_info_outstandingbalance($A5865,日期设置!B$2)</f>
        <v>5</v>
      </c>
      <c r="N5865" s="7" t="str">
        <f>[1]!b_info_latestissurercreditrating2(A5865,日期设置!$B$2,"102","1")</f>
        <v>AAA</v>
      </c>
      <c r="O5865" s="8">
        <v>4</v>
      </c>
      <c r="P5865" s="9" t="str">
        <f>[1]!b_info_repurchasedate(A5865)</f>
        <v>2025-08-14</v>
      </c>
      <c r="Q5865" s="8" t="s">
        <v>20020</v>
      </c>
      <c r="R5865" s="2" t="str">
        <f>IF((--IF(P5865=0,Q5865,P5865))&gt;(--日期设置!$B$2),IF(P5865=0,Q5865,P5865),Q5865)</f>
        <v>2025-08-14</v>
      </c>
      <c r="S5865" s="31" t="s">
        <v>19121</v>
      </c>
      <c r="T5865" s="8">
        <f>[1]!b_anal_ptmyear($A5865,日期设置!$B$2)</f>
        <v>9.3972602739726021</v>
      </c>
      <c r="U5865" s="8">
        <f>[1]!b_anal_termifexercise($A5865,日期设置!B$2)</f>
        <v>4.4000000000000004</v>
      </c>
      <c r="V5865" s="10">
        <f>[1]!b_dq_dirtyprice(A5865,日期设置!$B$2)</f>
        <v>102.3918</v>
      </c>
      <c r="W5865" s="11">
        <f>IF(U5865=0,ROUNDUP((Q5865-日期设置!$B$2)/365,0),ROUNDUP((R5865-日期设置!$B$2)/365,0))</f>
        <v>5</v>
      </c>
      <c r="X5865" s="18">
        <f>_xlfn.IFNA(VLOOKUP(A5865,过往入选债券!A:D,4,0),2)</f>
        <v>2</v>
      </c>
      <c r="Y5865">
        <f>_xlfn.IFNA(VLOOKUP(C5865,[2]Sheet1!$A:$A,1,0),3)</f>
        <v>3</v>
      </c>
    </row>
    <row r="5866" spans="1:25" hidden="1" x14ac:dyDescent="0.2">
      <c r="A5866" s="21" t="s">
        <v>9147</v>
      </c>
      <c r="B5866" s="21" t="s">
        <v>9148</v>
      </c>
      <c r="C5866" s="37" t="s">
        <v>108</v>
      </c>
      <c r="D5866" s="26" t="str">
        <f>[1]!b_calc_yield(A5866,日期设置!$B$2,F5866,1,R5866,1,O5866,L5866,S5866,)</f>
        <v>Fetching...</v>
      </c>
      <c r="E5866" s="26">
        <f t="shared" si="182"/>
        <v>5.6923140157794538</v>
      </c>
      <c r="F5866" s="18">
        <f>[1]!b_dq_cleanprice($A5866,日期设置!B$2)</f>
        <v>99.980699999999999</v>
      </c>
      <c r="G5866" s="18" t="str">
        <f t="shared" si="183"/>
        <v>1.44 + 0</v>
      </c>
      <c r="H5866" s="27">
        <f>[1]!b_dq_pctchange($A5866,日期设置!$B$2,1)/100</f>
        <v>0</v>
      </c>
      <c r="I5866" s="26">
        <f>[1]!b_pq_pctchange(A5866,日期设置!$B$4,日期设置!$B$2,1)</f>
        <v>0</v>
      </c>
      <c r="J5866" s="26">
        <f>[1]!b_pq_pctchange(A5866,日期设置!$C$4,日期设置!$B$2,1)</f>
        <v>0</v>
      </c>
      <c r="K5866" s="52">
        <f>[1]!b_dq_amount($A5866,日期设置!B$2,2,10000)</f>
        <v>0</v>
      </c>
      <c r="L5866" s="26">
        <f>[1]!b_info_latestpar(A5866,日期设置!$B$2)</f>
        <v>100</v>
      </c>
      <c r="M5866" s="6">
        <f>[1]!b_info_outstandingbalance($A5866,日期设置!B$2)</f>
        <v>10</v>
      </c>
      <c r="N5866" s="7" t="str">
        <f>[1]!b_info_latestissurercreditrating2(A5866,日期设置!$B$2,"102","1")</f>
        <v>AAA</v>
      </c>
      <c r="O5866" s="8">
        <v>4</v>
      </c>
      <c r="P5866" s="9">
        <f>[1]!b_info_repurchasedate(A5866)</f>
        <v>0</v>
      </c>
      <c r="Q5866" s="8" t="s">
        <v>16939</v>
      </c>
      <c r="R5866" s="2" t="str">
        <f>IF((--IF(P5866=0,Q5866,P5866))&gt;(--日期设置!$B$2),IF(P5866=0,Q5866,P5866),Q5866)</f>
        <v>2022-09-02</v>
      </c>
      <c r="S5866" s="2" t="s">
        <v>18204</v>
      </c>
      <c r="T5866" s="8">
        <f>[1]!b_anal_ptmyear($A5866,日期设置!$B$2)</f>
        <v>1.4493150684931506</v>
      </c>
      <c r="U5866" s="8">
        <f>[1]!b_anal_termifexercise($A5866,日期设置!B$2)</f>
        <v>0</v>
      </c>
      <c r="V5866" s="10">
        <f>[1]!b_dq_dirtyprice(A5866,日期设置!$B$2)</f>
        <v>102.18340000000001</v>
      </c>
      <c r="W5866" s="11">
        <f>IF(U5866=0,ROUNDUP((Q5866-日期设置!$B$2)/365,0),ROUNDUP((R5866-日期设置!$B$2)/365,0))</f>
        <v>2</v>
      </c>
      <c r="X5866" s="18">
        <f>_xlfn.IFNA(VLOOKUP(A5866,过往入选债券!A:D,4,0),2)</f>
        <v>2</v>
      </c>
      <c r="Y5866">
        <f>_xlfn.IFNA(VLOOKUP(C5866,[2]Sheet1!$A:$A,1,0),3)</f>
        <v>3</v>
      </c>
    </row>
    <row r="5867" spans="1:25" hidden="1" x14ac:dyDescent="0.2">
      <c r="A5867" s="21" t="s">
        <v>3664</v>
      </c>
      <c r="B5867" s="21" t="s">
        <v>3665</v>
      </c>
      <c r="C5867" s="37" t="s">
        <v>467</v>
      </c>
      <c r="D5867" s="26" t="str">
        <f>[1]!b_calc_yield(A5867,日期设置!$B$2,F5867,1,R5867,1,O5867,L5867,S5867,)</f>
        <v>Fetching...</v>
      </c>
      <c r="E5867" s="26">
        <f t="shared" si="182"/>
        <v>6.6750624797111913</v>
      </c>
      <c r="F5867" s="18">
        <f>[1]!b_dq_cleanprice($A5867,日期设置!B$2)</f>
        <v>100.8646</v>
      </c>
      <c r="G5867" s="18" t="str">
        <f t="shared" si="183"/>
        <v>1.69 + 0</v>
      </c>
      <c r="H5867" s="27">
        <f>[1]!b_dq_pctchange($A5867,日期设置!$B$2,1)/100</f>
        <v>0</v>
      </c>
      <c r="I5867" s="26">
        <f>[1]!b_pq_pctchange(A5867,日期设置!$B$4,日期设置!$B$2,1)</f>
        <v>0</v>
      </c>
      <c r="J5867" s="26">
        <f>[1]!b_pq_pctchange(A5867,日期设置!$C$4,日期设置!$B$2,1)</f>
        <v>0.75588440073160557</v>
      </c>
      <c r="K5867" s="52">
        <f>[1]!b_dq_amount($A5867,日期设置!B$2,2,10000)</f>
        <v>0</v>
      </c>
      <c r="L5867" s="26">
        <f>[1]!b_info_latestpar(A5867,日期设置!$B$2)</f>
        <v>100</v>
      </c>
      <c r="M5867" s="6">
        <f>[1]!b_info_outstandingbalance($A5867,日期设置!B$2)</f>
        <v>7</v>
      </c>
      <c r="N5867" s="7">
        <f>[1]!b_info_latestissurercreditrating2(A5867,日期设置!$B$2,"102","1")</f>
        <v>0</v>
      </c>
      <c r="O5867" s="8">
        <v>4.55</v>
      </c>
      <c r="P5867" s="9">
        <f>[1]!b_info_repurchasedate(A5867)</f>
        <v>0</v>
      </c>
      <c r="Q5867" s="8" t="s">
        <v>16856</v>
      </c>
      <c r="R5867" s="2" t="str">
        <f>IF((--IF(P5867=0,Q5867,P5867))&gt;(--日期设置!$B$2),IF(P5867=0,Q5867,P5867),Q5867)</f>
        <v>2022-11-29</v>
      </c>
      <c r="S5867" s="2" t="s">
        <v>18549</v>
      </c>
      <c r="T5867" s="8">
        <f>[1]!b_anal_ptmyear($A5867,日期设置!$B$2)</f>
        <v>1.6904109589041096</v>
      </c>
      <c r="U5867" s="8">
        <f>[1]!b_anal_termifexercise($A5867,日期设置!B$2)</f>
        <v>0</v>
      </c>
      <c r="V5867" s="10">
        <f>[1]!b_dq_dirtyprice(A5867,日期设置!$B$2)</f>
        <v>102.2732</v>
      </c>
      <c r="W5867" s="11">
        <f>IF(U5867=0,ROUNDUP((Q5867-日期设置!$B$2)/365,0),ROUNDUP((R5867-日期设置!$B$2)/365,0))</f>
        <v>2</v>
      </c>
      <c r="X5867" s="18">
        <f>_xlfn.IFNA(VLOOKUP(A5867,过往入选债券!A:D,4,0),2)</f>
        <v>2</v>
      </c>
      <c r="Y5867">
        <f>_xlfn.IFNA(VLOOKUP(C5867,[2]Sheet1!$A:$A,1,0),3)</f>
        <v>3</v>
      </c>
    </row>
    <row r="5868" spans="1:25" hidden="1" x14ac:dyDescent="0.2">
      <c r="A5868" s="21" t="s">
        <v>6244</v>
      </c>
      <c r="B5868" s="21" t="s">
        <v>6245</v>
      </c>
      <c r="C5868" s="37" t="s">
        <v>1828</v>
      </c>
      <c r="D5868" s="26" t="str">
        <f>[1]!b_calc_yield(A5868,日期设置!$B$2,F5868,1,R5868,1,O5868,L5868,S5868,)</f>
        <v>Fetching...</v>
      </c>
      <c r="E5868" s="26">
        <f t="shared" si="182"/>
        <v>1.5009990901573955</v>
      </c>
      <c r="F5868" s="18">
        <f>[1]!b_dq_cleanprice($A5868,日期设置!B$2)</f>
        <v>100.3961</v>
      </c>
      <c r="G5868" s="18" t="str">
        <f t="shared" si="183"/>
        <v>0.37 + 0</v>
      </c>
      <c r="H5868" s="27">
        <f>[1]!b_dq_pctchange($A5868,日期设置!$B$2,1)/100</f>
        <v>0</v>
      </c>
      <c r="I5868" s="26">
        <f>[1]!b_pq_pctchange(A5868,日期设置!$B$4,日期设置!$B$2,1)</f>
        <v>-1.9717992867652814E-2</v>
      </c>
      <c r="J5868" s="26">
        <f>[1]!b_pq_pctchange(A5868,日期设置!$C$4,日期设置!$B$2,1)</f>
        <v>6.1759200875853718E-3</v>
      </c>
      <c r="K5868" s="52">
        <f>[1]!b_dq_amount($A5868,日期设置!B$2,2,10000)</f>
        <v>0</v>
      </c>
      <c r="L5868" s="26">
        <f>[1]!b_info_latestpar(A5868,日期设置!$B$2)</f>
        <v>100</v>
      </c>
      <c r="M5868" s="6">
        <f>[1]!b_info_outstandingbalance($A5868,日期设置!B$2)</f>
        <v>17</v>
      </c>
      <c r="N5868" s="7" t="str">
        <f>[1]!b_info_latestissurercreditrating2(A5868,日期设置!$B$2,"102","1")</f>
        <v>AAA</v>
      </c>
      <c r="O5868" s="8">
        <v>5.2</v>
      </c>
      <c r="P5868" s="9">
        <f>[1]!b_info_repurchasedate(A5868)</f>
        <v>0</v>
      </c>
      <c r="Q5868" s="8" t="s">
        <v>16999</v>
      </c>
      <c r="R5868" s="2" t="str">
        <f>IF((--IF(P5868=0,Q5868,P5868))&gt;(--日期设置!$B$2),IF(P5868=0,Q5868,P5868),Q5868)</f>
        <v>2021-08-06</v>
      </c>
      <c r="S5868" s="2" t="s">
        <v>18168</v>
      </c>
      <c r="T5868" s="8">
        <f>[1]!b_anal_ptmyear($A5868,日期设置!$B$2)</f>
        <v>0.37534246575342467</v>
      </c>
      <c r="U5868" s="8">
        <f>[1]!b_anal_termifexercise($A5868,日期设置!B$2)</f>
        <v>0</v>
      </c>
      <c r="V5868" s="10">
        <f>[1]!b_dq_dirtyprice(A5868,日期设置!$B$2)</f>
        <v>103.6443</v>
      </c>
      <c r="W5868" s="11">
        <f>IF(U5868=0,ROUNDUP((Q5868-日期设置!$B$2)/365,0),ROUNDUP((R5868-日期设置!$B$2)/365,0))</f>
        <v>1</v>
      </c>
      <c r="X5868" s="18">
        <f>_xlfn.IFNA(VLOOKUP(A5868,过往入选债券!A:D,4,0),2)</f>
        <v>2</v>
      </c>
      <c r="Y5868" s="45">
        <f>_xlfn.IFNA(VLOOKUP(C5868,[2]Sheet1!$A:$A,1,0),3)</f>
        <v>3</v>
      </c>
    </row>
    <row r="5869" spans="1:25" hidden="1" x14ac:dyDescent="0.2">
      <c r="A5869" s="21" t="s">
        <v>4128</v>
      </c>
      <c r="B5869" s="21" t="s">
        <v>4129</v>
      </c>
      <c r="C5869" s="37" t="s">
        <v>787</v>
      </c>
      <c r="D5869" s="26" t="str">
        <f>[1]!b_calc_yield(A5869,日期设置!$B$2,F5869,1,R5869,1,O5869,L5869,S5869,)</f>
        <v>Fetching...</v>
      </c>
      <c r="E5869" s="26">
        <f t="shared" si="182"/>
        <v>7.9659436553983554</v>
      </c>
      <c r="F5869" s="18">
        <f>[1]!b_dq_cleanprice($A5869,日期设置!B$2)</f>
        <v>99.8142</v>
      </c>
      <c r="G5869" s="18" t="str">
        <f t="shared" si="183"/>
        <v>3.99 + 1.99</v>
      </c>
      <c r="H5869" s="27">
        <f>[1]!b_dq_pctchange($A5869,日期设置!$B$2,1)/100</f>
        <v>0</v>
      </c>
      <c r="I5869" s="26">
        <f>[1]!b_pq_pctchange(A5869,日期设置!$B$4,日期设置!$B$2,1)</f>
        <v>0</v>
      </c>
      <c r="J5869" s="26">
        <f>[1]!b_pq_pctchange(A5869,日期设置!$C$4,日期设置!$B$2,1)</f>
        <v>0.4049829194983206</v>
      </c>
      <c r="K5869" s="52">
        <f>[1]!b_dq_amount($A5869,日期设置!B$2,2,10000)</f>
        <v>0</v>
      </c>
      <c r="L5869" s="26">
        <f>[1]!b_info_latestpar(A5869,日期设置!$B$2)</f>
        <v>100</v>
      </c>
      <c r="M5869" s="6">
        <f>[1]!b_info_outstandingbalance($A5869,日期设置!B$2)</f>
        <v>10</v>
      </c>
      <c r="N5869" s="7">
        <f>[1]!b_info_latestissurercreditrating2(A5869,日期设置!$B$2,"102","1")</f>
        <v>0</v>
      </c>
      <c r="O5869" s="8">
        <v>3.9</v>
      </c>
      <c r="P5869" s="9" t="str">
        <f>[1]!b_info_repurchasedate(A5869)</f>
        <v>2023-03-19</v>
      </c>
      <c r="Q5869" s="8" t="s">
        <v>16417</v>
      </c>
      <c r="R5869" s="2" t="str">
        <f>IF((--IF(P5869=0,Q5869,P5869))&gt;(--日期设置!$B$2),IF(P5869=0,Q5869,P5869),Q5869)</f>
        <v>2023-03-19</v>
      </c>
      <c r="S5869" s="2" t="s">
        <v>17869</v>
      </c>
      <c r="T5869" s="8">
        <f>[1]!b_anal_ptmyear($A5869,日期设置!$B$2)</f>
        <v>3.9917808219178084</v>
      </c>
      <c r="U5869" s="8">
        <f>[1]!b_anal_termifexercise($A5869,日期设置!B$2)</f>
        <v>1.9917808219178081</v>
      </c>
      <c r="V5869" s="10">
        <f>[1]!b_dq_dirtyprice(A5869,日期设置!$B$2)</f>
        <v>99.846299999999999</v>
      </c>
      <c r="W5869" s="11">
        <f>IF(U5869=0,ROUNDUP((Q5869-日期设置!$B$2)/365,0),ROUNDUP((R5869-日期设置!$B$2)/365,0))</f>
        <v>2</v>
      </c>
      <c r="X5869" s="18">
        <f>_xlfn.IFNA(VLOOKUP(A5869,过往入选债券!A:D,4,0),2)</f>
        <v>2</v>
      </c>
      <c r="Y5869">
        <f>_xlfn.IFNA(VLOOKUP(C5869,[2]Sheet1!$A:$A,1,0),3)</f>
        <v>3</v>
      </c>
    </row>
    <row r="5870" spans="1:25" hidden="1" x14ac:dyDescent="0.2">
      <c r="A5870" s="28" t="s">
        <v>21220</v>
      </c>
      <c r="B5870" s="28" t="s">
        <v>21221</v>
      </c>
      <c r="C5870" s="39" t="s">
        <v>21283</v>
      </c>
      <c r="D5870" s="26" t="str">
        <f>[1]!b_calc_yield(A5870,日期设置!$B$2,F5870,1,R5870,1,O5870,L5870,S5870,)</f>
        <v>Fetching...</v>
      </c>
      <c r="E5870" s="26">
        <f t="shared" si="182"/>
        <v>10.324073842646975</v>
      </c>
      <c r="F5870" s="18">
        <f>[1]!b_dq_cleanprice($A5870,日期设置!B$2)</f>
        <v>98.653000000000006</v>
      </c>
      <c r="G5870" s="18" t="str">
        <f t="shared" si="183"/>
        <v>2.60 + 0</v>
      </c>
      <c r="H5870" s="27">
        <f>[1]!b_dq_pctchange($A5870,日期设置!$B$2,1)/100</f>
        <v>0</v>
      </c>
      <c r="I5870" s="26">
        <f>[1]!b_pq_pctchange(A5870,日期设置!$B$4,日期设置!$B$2,1)</f>
        <v>0</v>
      </c>
      <c r="J5870" s="26">
        <f>[1]!b_pq_pctchange(A5870,日期设置!$C$4,日期设置!$B$2,1)</f>
        <v>0</v>
      </c>
      <c r="K5870" s="52">
        <f>[1]!b_dq_amount($A5870,日期设置!B$2,2,10000)</f>
        <v>0</v>
      </c>
      <c r="L5870" s="26">
        <f>[1]!b_info_latestpar(A5870,日期设置!$B$2)</f>
        <v>100</v>
      </c>
      <c r="M5870" s="6">
        <f>[1]!b_info_outstandingbalance($A5870,日期设置!B$2)</f>
        <v>5</v>
      </c>
      <c r="N5870" s="7" t="str">
        <f>[1]!b_info_latestissurercreditrating2(A5870,日期设置!$B$2,"102","1")</f>
        <v>AAA</v>
      </c>
      <c r="O5870" s="8">
        <v>3.45</v>
      </c>
      <c r="P5870" s="9">
        <f>[1]!b_info_repurchasedate(A5870)</f>
        <v>0</v>
      </c>
      <c r="Q5870" s="8" t="s">
        <v>17411</v>
      </c>
      <c r="R5870" s="2" t="str">
        <f>IF((--IF(P5870=0,Q5870,P5870))&gt;(--日期设置!$B$2),IF(P5870=0,Q5870,P5870),Q5870)</f>
        <v>2023-10-28</v>
      </c>
      <c r="S5870" s="31" t="s">
        <v>16169</v>
      </c>
      <c r="T5870" s="8">
        <f>[1]!b_anal_ptmyear($A5870,日期设置!$B$2)</f>
        <v>2.602739726027397</v>
      </c>
      <c r="U5870" s="8">
        <f>[1]!b_anal_termifexercise($A5870,日期设置!B$2)</f>
        <v>0</v>
      </c>
      <c r="V5870" s="10">
        <f>[1]!b_dq_dirtyprice(A5870,日期设置!$B$2)</f>
        <v>100.0235</v>
      </c>
      <c r="W5870" s="11">
        <f>IF(U5870=0,ROUNDUP((Q5870-日期设置!$B$2)/365,0),ROUNDUP((R5870-日期设置!$B$2)/365,0))</f>
        <v>3</v>
      </c>
      <c r="X5870" s="18">
        <f>_xlfn.IFNA(VLOOKUP(A5870,过往入选债券!A:D,4,0),2)</f>
        <v>2</v>
      </c>
      <c r="Y5870">
        <f>_xlfn.IFNA(VLOOKUP(C5870,[2]Sheet1!$A:$A,1,0),3)</f>
        <v>3</v>
      </c>
    </row>
    <row r="5871" spans="1:25" hidden="1" x14ac:dyDescent="0.2">
      <c r="A5871" s="21" t="s">
        <v>9263</v>
      </c>
      <c r="B5871" s="21" t="s">
        <v>9264</v>
      </c>
      <c r="C5871" s="37" t="s">
        <v>4976</v>
      </c>
      <c r="D5871" s="26" t="str">
        <f>[1]!b_calc_yield(A5871,日期设置!$B$2,F5871,1,R5871,1,O5871,L5871,S5871,)</f>
        <v>Fetching...</v>
      </c>
      <c r="E5871" s="26">
        <f t="shared" si="182"/>
        <v>13.796557261740915</v>
      </c>
      <c r="F5871" s="18">
        <f>[1]!b_dq_cleanprice($A5871,日期设置!B$2)</f>
        <v>99.985600000000005</v>
      </c>
      <c r="G5871" s="18" t="str">
        <f t="shared" si="183"/>
        <v>3.51 + 0</v>
      </c>
      <c r="H5871" s="27">
        <f>[1]!b_dq_pctchange($A5871,日期设置!$B$2,1)/100</f>
        <v>0</v>
      </c>
      <c r="I5871" s="26">
        <f>[1]!b_pq_pctchange(A5871,日期设置!$B$4,日期设置!$B$2,1)</f>
        <v>0</v>
      </c>
      <c r="J5871" s="26">
        <f>[1]!b_pq_pctchange(A5871,日期设置!$C$4,日期设置!$B$2,1)</f>
        <v>0</v>
      </c>
      <c r="K5871" s="52">
        <f>[1]!b_dq_amount($A5871,日期设置!B$2,2,10000)</f>
        <v>0</v>
      </c>
      <c r="L5871" s="26">
        <f>[1]!b_info_latestpar(A5871,日期设置!$B$2)</f>
        <v>100</v>
      </c>
      <c r="M5871" s="6">
        <f>[1]!b_info_outstandingbalance($A5871,日期设置!B$2)</f>
        <v>20</v>
      </c>
      <c r="N5871" s="7" t="str">
        <f>[1]!b_info_latestissurercreditrating2(A5871,日期设置!$B$2,"102","1")</f>
        <v>AAA</v>
      </c>
      <c r="O5871" s="8">
        <v>4</v>
      </c>
      <c r="P5871" s="9">
        <f>[1]!b_info_repurchasedate(A5871)</f>
        <v>0</v>
      </c>
      <c r="Q5871" s="8" t="s">
        <v>16243</v>
      </c>
      <c r="R5871" s="2" t="str">
        <f>IF((--IF(P5871=0,Q5871,P5871))&gt;(--日期设置!$B$2),IF(P5871=0,Q5871,P5871),Q5871)</f>
        <v>2024-09-25</v>
      </c>
      <c r="S5871" s="2" t="s">
        <v>18029</v>
      </c>
      <c r="T5871" s="8">
        <f>[1]!b_anal_ptmyear($A5871,日期设置!$B$2)</f>
        <v>3.5123287671232877</v>
      </c>
      <c r="U5871" s="8">
        <f>[1]!b_anal_termifexercise($A5871,日期设置!B$2)</f>
        <v>0</v>
      </c>
      <c r="V5871" s="10">
        <f>[1]!b_dq_dirtyprice(A5871,日期设置!$B$2)</f>
        <v>101.9363</v>
      </c>
      <c r="W5871" s="11">
        <f>IF(U5871=0,ROUNDUP((Q5871-日期设置!$B$2)/365,0),ROUNDUP((R5871-日期设置!$B$2)/365,0))</f>
        <v>4</v>
      </c>
      <c r="X5871" s="18">
        <f>_xlfn.IFNA(VLOOKUP(A5871,过往入选债券!A:D,4,0),2)</f>
        <v>2</v>
      </c>
      <c r="Y5871">
        <f>_xlfn.IFNA(VLOOKUP(C5871,[2]Sheet1!$A:$A,1,0),3)</f>
        <v>3</v>
      </c>
    </row>
    <row r="5872" spans="1:25" hidden="1" x14ac:dyDescent="0.2">
      <c r="A5872" s="21" t="s">
        <v>2273</v>
      </c>
      <c r="B5872" s="21" t="s">
        <v>2274</v>
      </c>
      <c r="C5872" s="37" t="s">
        <v>741</v>
      </c>
      <c r="D5872" s="26" t="str">
        <f>[1]!b_calc_yield(A5872,日期设置!$B$2,F5872,1,R5872,1,O5872,L5872,S5872,)</f>
        <v>Fetching...</v>
      </c>
      <c r="E5872" s="26">
        <f t="shared" si="182"/>
        <v>2.7708380649557274</v>
      </c>
      <c r="F5872" s="18">
        <f>[1]!b_dq_cleanprice($A5872,日期设置!B$2)</f>
        <v>101.82729999999999</v>
      </c>
      <c r="G5872" s="18" t="str">
        <f t="shared" si="183"/>
        <v>0.69 + 0</v>
      </c>
      <c r="H5872" s="27">
        <f>[1]!b_dq_pctchange($A5872,日期设置!$B$2,1)/100</f>
        <v>0</v>
      </c>
      <c r="I5872" s="26">
        <f>[1]!b_pq_pctchange(A5872,日期设置!$B$4,日期设置!$B$2,1)</f>
        <v>0</v>
      </c>
      <c r="J5872" s="26">
        <f>[1]!b_pq_pctchange(A5872,日期设置!$C$4,日期设置!$B$2,1)</f>
        <v>-0.33756736176769192</v>
      </c>
      <c r="K5872" s="52">
        <f>[1]!b_dq_amount($A5872,日期设置!B$2,2,10000)</f>
        <v>0</v>
      </c>
      <c r="L5872" s="26">
        <f>[1]!b_info_latestpar(A5872,日期设置!$B$2)</f>
        <v>100</v>
      </c>
      <c r="M5872" s="6">
        <f>[1]!b_info_outstandingbalance($A5872,日期设置!B$2)</f>
        <v>4</v>
      </c>
      <c r="N5872" s="7">
        <f>[1]!b_info_latestissurercreditrating2(A5872,日期设置!$B$2,"102","1")</f>
        <v>0</v>
      </c>
      <c r="O5872" s="8">
        <v>6.79</v>
      </c>
      <c r="P5872" s="9">
        <f>[1]!b_info_repurchasedate(A5872)</f>
        <v>0</v>
      </c>
      <c r="Q5872" s="8" t="s">
        <v>16335</v>
      </c>
      <c r="R5872" s="2" t="str">
        <f>IF((--IF(P5872=0,Q5872,P5872))&gt;(--日期设置!$B$2),IF(P5872=0,Q5872,P5872),Q5872)</f>
        <v>2021-11-30</v>
      </c>
      <c r="S5872" s="2" t="s">
        <v>18113</v>
      </c>
      <c r="T5872" s="8">
        <f>[1]!b_anal_ptmyear($A5872,日期设置!$B$2)</f>
        <v>0.69315068493150689</v>
      </c>
      <c r="U5872" s="8">
        <f>[1]!b_anal_termifexercise($A5872,日期设置!B$2)</f>
        <v>0</v>
      </c>
      <c r="V5872" s="10">
        <f>[1]!b_dq_dirtyprice(A5872,日期设置!$B$2)</f>
        <v>103.91079999999999</v>
      </c>
      <c r="W5872" s="11">
        <f>IF(U5872=0,ROUNDUP((Q5872-日期设置!$B$2)/365,0),ROUNDUP((R5872-日期设置!$B$2)/365,0))</f>
        <v>1</v>
      </c>
      <c r="X5872" s="18">
        <f>_xlfn.IFNA(VLOOKUP(A5872,过往入选债券!A:D,4,0),2)</f>
        <v>2</v>
      </c>
      <c r="Y5872">
        <f>_xlfn.IFNA(VLOOKUP(C5872,[2]Sheet1!$A:$A,1,0),3)</f>
        <v>3</v>
      </c>
    </row>
    <row r="5873" spans="1:25" hidden="1" x14ac:dyDescent="0.2">
      <c r="A5873" s="21" t="s">
        <v>12696</v>
      </c>
      <c r="B5873" s="21" t="s">
        <v>12697</v>
      </c>
      <c r="C5873" s="37" t="s">
        <v>12698</v>
      </c>
      <c r="D5873" s="26" t="str">
        <f>[1]!b_calc_yield(A5873,日期设置!$B$2,F5873,1,R5873,1,O5873,L5873,S5873,)</f>
        <v>Fetching...</v>
      </c>
      <c r="E5873" s="26">
        <f t="shared" si="182"/>
        <v>23.630789011695484</v>
      </c>
      <c r="F5873" s="18">
        <f>[1]!b_dq_cleanprice($A5873,日期设置!B$2)</f>
        <v>39.993699999999997</v>
      </c>
      <c r="G5873" s="18" t="str">
        <f t="shared" si="183"/>
        <v>1.77 + 0</v>
      </c>
      <c r="H5873" s="27">
        <f>[1]!b_dq_pctchange($A5873,日期设置!$B$2,1)/100</f>
        <v>0</v>
      </c>
      <c r="I5873" s="26">
        <f>[1]!b_pq_pctchange(A5873,日期设置!$B$4,日期设置!$B$2,1)</f>
        <v>0</v>
      </c>
      <c r="J5873" s="26">
        <f>[1]!b_pq_pctchange(A5873,日期设置!$C$4,日期设置!$B$2,1)</f>
        <v>-0.34014283507185405</v>
      </c>
      <c r="K5873" s="52">
        <f>[1]!b_dq_amount($A5873,日期设置!B$2,2,10000)</f>
        <v>0</v>
      </c>
      <c r="L5873" s="26">
        <f>[1]!b_info_latestpar(A5873,日期设置!$B$2)</f>
        <v>40</v>
      </c>
      <c r="M5873" s="6">
        <f>[1]!b_info_outstandingbalance($A5873,日期设置!B$2)</f>
        <v>5.2</v>
      </c>
      <c r="N5873" s="7" t="str">
        <f>[1]!b_info_latestissurercreditrating2(A5873,日期设置!$B$2,"102","1")</f>
        <v>AA</v>
      </c>
      <c r="O5873" s="8">
        <v>5</v>
      </c>
      <c r="P5873" s="9">
        <f>[1]!b_info_repurchasedate(A5873)</f>
        <v>0</v>
      </c>
      <c r="Q5873" s="8" t="s">
        <v>17332</v>
      </c>
      <c r="R5873" s="2" t="str">
        <f>IF((--IF(P5873=0,Q5873,P5873))&gt;(--日期设置!$B$2),IF(P5873=0,Q5873,P5873),Q5873)</f>
        <v>2022-12-30</v>
      </c>
      <c r="S5873" s="2" t="s">
        <v>18459</v>
      </c>
      <c r="T5873" s="8">
        <f>[1]!b_anal_ptmyear($A5873,日期设置!$B$2)</f>
        <v>1.7753424657534247</v>
      </c>
      <c r="U5873" s="8">
        <f>[1]!b_anal_termifexercise($A5873,日期设置!B$2)</f>
        <v>0</v>
      </c>
      <c r="V5873" s="10">
        <f>[1]!b_dq_dirtyprice(A5873,日期设置!$B$2)</f>
        <v>40.442999999999998</v>
      </c>
      <c r="W5873" s="11">
        <f>IF(U5873=0,ROUNDUP((Q5873-日期设置!$B$2)/365,0),ROUNDUP((R5873-日期设置!$B$2)/365,0))</f>
        <v>2</v>
      </c>
      <c r="X5873" s="18">
        <f>_xlfn.IFNA(VLOOKUP(A5873,过往入选债券!A:D,4,0),2)</f>
        <v>2</v>
      </c>
      <c r="Y5873">
        <f>_xlfn.IFNA(VLOOKUP(C5873,[2]Sheet1!$A:$A,1,0),3)</f>
        <v>3</v>
      </c>
    </row>
    <row r="5874" spans="1:25" hidden="1" x14ac:dyDescent="0.2">
      <c r="A5874" s="21" t="s">
        <v>10862</v>
      </c>
      <c r="B5874" s="21" t="s">
        <v>10863</v>
      </c>
      <c r="C5874" s="37" t="s">
        <v>10864</v>
      </c>
      <c r="D5874" s="26" t="str">
        <f>[1]!b_calc_yield(A5874,日期设置!$B$2,F5874,1,R5874,1,O5874,L5874,S5874,)</f>
        <v>Fetching...</v>
      </c>
      <c r="E5874" s="26">
        <f t="shared" si="182"/>
        <v>8.2454211690306867</v>
      </c>
      <c r="F5874" s="18">
        <f>[1]!b_dq_cleanprice($A5874,日期设置!B$2)</f>
        <v>98.017600000000002</v>
      </c>
      <c r="G5874" s="18" t="str">
        <f t="shared" si="183"/>
        <v>4.10 + 2.10</v>
      </c>
      <c r="H5874" s="27">
        <f>[1]!b_dq_pctchange($A5874,日期设置!$B$2,1)/100</f>
        <v>0</v>
      </c>
      <c r="I5874" s="26">
        <f>[1]!b_pq_pctchange(A5874,日期设置!$B$4,日期设置!$B$2,1)</f>
        <v>0</v>
      </c>
      <c r="J5874" s="26">
        <f>[1]!b_pq_pctchange(A5874,日期设置!$C$4,日期设置!$B$2,1)</f>
        <v>0.14528676255729484</v>
      </c>
      <c r="K5874" s="52">
        <f>[1]!b_dq_amount($A5874,日期设置!B$2,2,10000)</f>
        <v>0</v>
      </c>
      <c r="L5874" s="26">
        <f>[1]!b_info_latestpar(A5874,日期设置!$B$2)</f>
        <v>100</v>
      </c>
      <c r="M5874" s="6">
        <f>[1]!b_info_outstandingbalance($A5874,日期设置!B$2)</f>
        <v>4</v>
      </c>
      <c r="N5874" s="7" t="str">
        <f>[1]!b_info_latestissurercreditrating2(A5874,日期设置!$B$2,"102","1")</f>
        <v>AA</v>
      </c>
      <c r="O5874" s="8">
        <v>3</v>
      </c>
      <c r="P5874" s="9" t="str">
        <f>[1]!b_info_repurchasedate(A5874)</f>
        <v>2023-04-30</v>
      </c>
      <c r="Q5874" s="8" t="s">
        <v>16843</v>
      </c>
      <c r="R5874" s="2" t="str">
        <f>IF((--IF(P5874=0,Q5874,P5874))&gt;(--日期设置!$B$2),IF(P5874=0,Q5874,P5874),Q5874)</f>
        <v>2023-04-30</v>
      </c>
      <c r="S5874" s="2" t="s">
        <v>17843</v>
      </c>
      <c r="T5874" s="8">
        <f>[1]!b_anal_ptmyear($A5874,日期设置!$B$2)</f>
        <v>4.1068493150684935</v>
      </c>
      <c r="U5874" s="8">
        <f>[1]!b_anal_termifexercise($A5874,日期设置!B$2)</f>
        <v>2.106849315068493</v>
      </c>
      <c r="V5874" s="10">
        <f>[1]!b_dq_dirtyprice(A5874,日期设置!$B$2)</f>
        <v>100.69710000000001</v>
      </c>
      <c r="W5874" s="11">
        <f>IF(U5874=0,ROUNDUP((Q5874-日期设置!$B$2)/365,0),ROUNDUP((R5874-日期设置!$B$2)/365,0))</f>
        <v>3</v>
      </c>
      <c r="X5874" s="18">
        <f>_xlfn.IFNA(VLOOKUP(A5874,过往入选债券!A:D,4,0),2)</f>
        <v>2</v>
      </c>
      <c r="Y5874">
        <f>_xlfn.IFNA(VLOOKUP(C5874,[2]Sheet1!$A:$A,1,0),3)</f>
        <v>3</v>
      </c>
    </row>
    <row r="5875" spans="1:25" hidden="1" x14ac:dyDescent="0.2">
      <c r="A5875" s="28" t="s">
        <v>22648</v>
      </c>
      <c r="B5875" s="28" t="s">
        <v>22649</v>
      </c>
      <c r="C5875" s="39" t="s">
        <v>23013</v>
      </c>
      <c r="D5875" s="26">
        <f>[1]!b_calc_yield(A5875,日期设置!$B$2,F5875,1,R5875,1,O5875,L5875,S5875,)</f>
        <v>3.996843915503788</v>
      </c>
      <c r="E5875" s="26">
        <f t="shared" si="182"/>
        <v>19.672098450246335</v>
      </c>
      <c r="F5875" s="18">
        <f>[1]!b_dq_cleanprice($A5875,日期设置!B$2)</f>
        <v>100</v>
      </c>
      <c r="G5875" s="18" t="str">
        <f t="shared" si="183"/>
        <v>4.93 + 0</v>
      </c>
      <c r="H5875" s="27">
        <f>[1]!b_dq_pctchange($A5875,日期设置!$B$2,1)/100</f>
        <v>0</v>
      </c>
      <c r="I5875" s="26">
        <f>[1]!b_pq_pctchange(A5875,日期设置!$B$4,日期设置!$B$2,1)</f>
        <v>0</v>
      </c>
      <c r="J5875" s="26">
        <f>[1]!b_pq_pctchange(A5875,日期设置!$C$4,日期设置!$B$2,1)</f>
        <v>0</v>
      </c>
      <c r="K5875" s="52">
        <f>[1]!b_dq_amount($A5875,日期设置!B$2,2,10000)</f>
        <v>0</v>
      </c>
      <c r="L5875" s="26">
        <f>[1]!b_info_latestpar(A5875,日期设置!$B$2)</f>
        <v>100</v>
      </c>
      <c r="M5875" s="6">
        <f>[1]!b_info_outstandingbalance($A5875,日期设置!B$2)</f>
        <v>10</v>
      </c>
      <c r="N5875" s="7" t="str">
        <f>[1]!b_info_latestissurercreditrating2(A5875,日期设置!$B$2,"102","1")</f>
        <v>AAA</v>
      </c>
      <c r="O5875" s="43">
        <v>4</v>
      </c>
      <c r="P5875" s="9">
        <f>[1]!b_info_repurchasedate(A5875)</f>
        <v>0</v>
      </c>
      <c r="Q5875" s="31" t="s">
        <v>23452</v>
      </c>
      <c r="R5875" s="2" t="str">
        <f>IF((--IF(P5875=0,Q5875,P5875))&gt;(--日期设置!$B$2),IF(P5875=0,Q5875,P5875),Q5875)</f>
        <v>2026-02-25</v>
      </c>
      <c r="S5875" s="2" t="s">
        <v>23265</v>
      </c>
      <c r="T5875" s="8">
        <f>[1]!b_anal_ptmyear($A5875,日期设置!$B$2)</f>
        <v>4.9315068493150687</v>
      </c>
      <c r="U5875" s="8">
        <f>[1]!b_anal_termifexercise($A5875,日期设置!B$2)</f>
        <v>0</v>
      </c>
      <c r="V5875" s="10">
        <f>[1]!b_dq_dirtyprice(A5875,日期设置!$B$2)</f>
        <v>100.274</v>
      </c>
      <c r="W5875" s="11">
        <f>IF(U5875=0,ROUNDUP((Q5875-日期设置!$B$2)/365,0),ROUNDUP((R5875-日期设置!$B$2)/365,0))</f>
        <v>5</v>
      </c>
      <c r="X5875" s="18">
        <f>_xlfn.IFNA(VLOOKUP(A5875,过往入选债券!A:D,4,0),2)</f>
        <v>2</v>
      </c>
      <c r="Y5875">
        <f>_xlfn.IFNA(VLOOKUP(C5875,[2]Sheet1!$A:$A,1,0),3)</f>
        <v>3</v>
      </c>
    </row>
    <row r="5876" spans="1:25" hidden="1" x14ac:dyDescent="0.2">
      <c r="A5876" s="28" t="s">
        <v>22518</v>
      </c>
      <c r="B5876" s="28" t="s">
        <v>22519</v>
      </c>
      <c r="C5876" s="39" t="s">
        <v>22994</v>
      </c>
      <c r="D5876" s="26">
        <f>[1]!b_calc_yield(A5876,日期设置!$B$2,F5876,1,R5876,1,O5876,L5876,S5876,)</f>
        <v>3.996843915503788</v>
      </c>
      <c r="E5876" s="26">
        <f t="shared" si="182"/>
        <v>19.672098450246335</v>
      </c>
      <c r="F5876" s="18">
        <f>[1]!b_dq_cleanprice($A5876,日期设置!B$2)</f>
        <v>100</v>
      </c>
      <c r="G5876" s="18" t="str">
        <f t="shared" si="183"/>
        <v>4.93 + 0</v>
      </c>
      <c r="H5876" s="27">
        <f>[1]!b_dq_pctchange($A5876,日期设置!$B$2,1)/100</f>
        <v>0</v>
      </c>
      <c r="I5876" s="26">
        <f>[1]!b_pq_pctchange(A5876,日期设置!$B$4,日期设置!$B$2,1)</f>
        <v>0</v>
      </c>
      <c r="J5876" s="26">
        <f>[1]!b_pq_pctchange(A5876,日期设置!$C$4,日期设置!$B$2,1)</f>
        <v>0</v>
      </c>
      <c r="K5876" s="52">
        <f>[1]!b_dq_amount($A5876,日期设置!B$2,2,10000)</f>
        <v>0</v>
      </c>
      <c r="L5876" s="26">
        <f>[1]!b_info_latestpar(A5876,日期设置!$B$2)</f>
        <v>100</v>
      </c>
      <c r="M5876" s="6">
        <f>[1]!b_info_outstandingbalance($A5876,日期设置!B$2)</f>
        <v>10</v>
      </c>
      <c r="N5876" s="7" t="str">
        <f>[1]!b_info_latestissurercreditrating2(A5876,日期设置!$B$2,"102","1")</f>
        <v>AAA</v>
      </c>
      <c r="O5876" s="43">
        <v>4</v>
      </c>
      <c r="P5876" s="9">
        <f>[1]!b_info_repurchasedate(A5876)</f>
        <v>0</v>
      </c>
      <c r="Q5876" s="31" t="s">
        <v>23452</v>
      </c>
      <c r="R5876" s="2" t="str">
        <f>IF((--IF(P5876=0,Q5876,P5876))&gt;(--日期设置!$B$2),IF(P5876=0,Q5876,P5876),Q5876)</f>
        <v>2026-02-25</v>
      </c>
      <c r="S5876" s="2" t="s">
        <v>23201</v>
      </c>
      <c r="T5876" s="8">
        <f>[1]!b_anal_ptmyear($A5876,日期设置!$B$2)</f>
        <v>4.9315068493150687</v>
      </c>
      <c r="U5876" s="8">
        <f>[1]!b_anal_termifexercise($A5876,日期设置!B$2)</f>
        <v>0</v>
      </c>
      <c r="V5876" s="10">
        <f>[1]!b_dq_dirtyprice(A5876,日期设置!$B$2)</f>
        <v>100.274</v>
      </c>
      <c r="W5876" s="11">
        <f>IF(U5876=0,ROUNDUP((Q5876-日期设置!$B$2)/365,0),ROUNDUP((R5876-日期设置!$B$2)/365,0))</f>
        <v>5</v>
      </c>
      <c r="X5876" s="18">
        <f>_xlfn.IFNA(VLOOKUP(A5876,过往入选债券!A:D,4,0),2)</f>
        <v>2</v>
      </c>
      <c r="Y5876">
        <f>_xlfn.IFNA(VLOOKUP(C5876,[2]Sheet1!$A:$A,1,0),3)</f>
        <v>3</v>
      </c>
    </row>
    <row r="5877" spans="1:25" hidden="1" x14ac:dyDescent="0.2">
      <c r="A5877" s="21" t="s">
        <v>2491</v>
      </c>
      <c r="B5877" s="21" t="s">
        <v>2492</v>
      </c>
      <c r="C5877" s="37" t="s">
        <v>1547</v>
      </c>
      <c r="D5877" s="26" t="str">
        <f>[1]!b_calc_yield(A5877,日期设置!$B$2,F5877,1,R5877,1,O5877,L5877,S5877,)</f>
        <v>Fetching...</v>
      </c>
      <c r="E5877" s="26">
        <f t="shared" si="182"/>
        <v>3.2734069501487939</v>
      </c>
      <c r="F5877" s="18">
        <f>[1]!b_dq_cleanprice($A5877,日期设置!B$2)</f>
        <v>100.752</v>
      </c>
      <c r="G5877" s="18" t="str">
        <f t="shared" si="183"/>
        <v>2.81 + 0.81</v>
      </c>
      <c r="H5877" s="27">
        <f>[1]!b_dq_pctchange($A5877,日期设置!$B$2,1)/100</f>
        <v>0</v>
      </c>
      <c r="I5877" s="26">
        <f>[1]!b_pq_pctchange(A5877,日期设置!$B$4,日期设置!$B$2,1)</f>
        <v>0.31862354628006329</v>
      </c>
      <c r="J5877" s="26">
        <f>[1]!b_pq_pctchange(A5877,日期设置!$C$4,日期设置!$B$2,1)</f>
        <v>0.16981304657331572</v>
      </c>
      <c r="K5877" s="52">
        <f>[1]!b_dq_amount($A5877,日期设置!B$2,2,10000)</f>
        <v>0</v>
      </c>
      <c r="L5877" s="26">
        <f>[1]!b_info_latestpar(A5877,日期设置!$B$2)</f>
        <v>100</v>
      </c>
      <c r="M5877" s="6">
        <f>[1]!b_info_outstandingbalance($A5877,日期设置!B$2)</f>
        <v>8</v>
      </c>
      <c r="N5877" s="7">
        <f>[1]!b_info_latestissurercreditrating2(A5877,日期设置!$B$2,"102","1")</f>
        <v>0</v>
      </c>
      <c r="O5877" s="8">
        <v>4.9800000000000004</v>
      </c>
      <c r="P5877" s="9" t="str">
        <f>[1]!b_info_repurchasedate(A5877)</f>
        <v>2022-01-15</v>
      </c>
      <c r="Q5877" s="8" t="s">
        <v>16886</v>
      </c>
      <c r="R5877" s="2" t="str">
        <f>IF((--IF(P5877=0,Q5877,P5877))&gt;(--日期设置!$B$2),IF(P5877=0,Q5877,P5877),Q5877)</f>
        <v>2022-01-15</v>
      </c>
      <c r="S5877" s="2" t="s">
        <v>18345</v>
      </c>
      <c r="T5877" s="8">
        <f>[1]!b_anal_ptmyear($A5877,日期设置!$B$2)</f>
        <v>2.8191780821917809</v>
      </c>
      <c r="U5877" s="8">
        <f>[1]!b_anal_termifexercise($A5877,日期设置!B$2)</f>
        <v>0.81917808219178079</v>
      </c>
      <c r="V5877" s="10">
        <f>[1]!b_dq_dirtyprice(A5877,日期设置!$B$2)</f>
        <v>101.6525</v>
      </c>
      <c r="W5877" s="11">
        <f>IF(U5877=0,ROUNDUP((Q5877-日期设置!$B$2)/365,0),ROUNDUP((R5877-日期设置!$B$2)/365,0))</f>
        <v>1</v>
      </c>
      <c r="X5877" s="18">
        <f>_xlfn.IFNA(VLOOKUP(A5877,过往入选债券!A:D,4,0),2)</f>
        <v>2</v>
      </c>
      <c r="Y5877">
        <f>_xlfn.IFNA(VLOOKUP(C5877,[2]Sheet1!$A:$A,1,0),3)</f>
        <v>3</v>
      </c>
    </row>
    <row r="5878" spans="1:25" hidden="1" x14ac:dyDescent="0.2">
      <c r="A5878" s="21" t="s">
        <v>10249</v>
      </c>
      <c r="B5878" s="21" t="s">
        <v>10250</v>
      </c>
      <c r="C5878" s="37" t="s">
        <v>9601</v>
      </c>
      <c r="D5878" s="26" t="str">
        <f>[1]!b_calc_yield(A5878,日期设置!$B$2,F5878,1,R5878,1,O5878,L5878,S5878,)</f>
        <v>Fetching...</v>
      </c>
      <c r="E5878" s="26">
        <f t="shared" si="182"/>
        <v>15.990859372166222</v>
      </c>
      <c r="F5878" s="18">
        <f>[1]!b_dq_cleanprice($A5878,日期设置!B$2)</f>
        <v>99.218100000000007</v>
      </c>
      <c r="G5878" s="18" t="str">
        <f t="shared" si="183"/>
        <v>3.99 + 0</v>
      </c>
      <c r="H5878" s="27">
        <f>[1]!b_dq_pctchange($A5878,日期设置!$B$2,1)/100</f>
        <v>0</v>
      </c>
      <c r="I5878" s="26">
        <f>[1]!b_pq_pctchange(A5878,日期设置!$B$4,日期设置!$B$2,1)</f>
        <v>0</v>
      </c>
      <c r="J5878" s="26">
        <f>[1]!b_pq_pctchange(A5878,日期设置!$C$4,日期设置!$B$2,1)</f>
        <v>5.9500338345156126E-2</v>
      </c>
      <c r="K5878" s="52">
        <f>[1]!b_dq_amount($A5878,日期设置!B$2,2,10000)</f>
        <v>0</v>
      </c>
      <c r="L5878" s="26">
        <f>[1]!b_info_latestpar(A5878,日期设置!$B$2)</f>
        <v>100</v>
      </c>
      <c r="M5878" s="6">
        <f>[1]!b_info_outstandingbalance($A5878,日期设置!B$2)</f>
        <v>6</v>
      </c>
      <c r="N5878" s="7" t="str">
        <f>[1]!b_info_latestissurercreditrating2(A5878,日期设置!$B$2,"102","1")</f>
        <v>AA+</v>
      </c>
      <c r="O5878" s="8">
        <v>3.78</v>
      </c>
      <c r="P5878" s="9">
        <f>[1]!b_info_repurchasedate(A5878)</f>
        <v>0</v>
      </c>
      <c r="Q5878" s="8" t="s">
        <v>16417</v>
      </c>
      <c r="R5878" s="2" t="str">
        <f>IF((--IF(P5878=0,Q5878,P5878))&gt;(--日期设置!$B$2),IF(P5878=0,Q5878,P5878),Q5878)</f>
        <v>2025-03-19</v>
      </c>
      <c r="S5878" s="2" t="s">
        <v>17869</v>
      </c>
      <c r="T5878" s="8">
        <f>[1]!b_anal_ptmyear($A5878,日期设置!$B$2)</f>
        <v>3.9917808219178084</v>
      </c>
      <c r="U5878" s="8">
        <f>[1]!b_anal_termifexercise($A5878,日期设置!B$2)</f>
        <v>0</v>
      </c>
      <c r="V5878" s="10">
        <f>[1]!b_dq_dirtyprice(A5878,日期设置!$B$2)</f>
        <v>99.249200000000002</v>
      </c>
      <c r="W5878" s="11">
        <f>IF(U5878=0,ROUNDUP((Q5878-日期设置!$B$2)/365,0),ROUNDUP((R5878-日期设置!$B$2)/365,0))</f>
        <v>4</v>
      </c>
      <c r="X5878" s="18">
        <f>_xlfn.IFNA(VLOOKUP(A5878,过往入选债券!A:D,4,0),2)</f>
        <v>2</v>
      </c>
      <c r="Y5878">
        <f>_xlfn.IFNA(VLOOKUP(C5878,[2]Sheet1!$A:$A,1,0),3)</f>
        <v>3</v>
      </c>
    </row>
    <row r="5879" spans="1:25" hidden="1" x14ac:dyDescent="0.2">
      <c r="A5879" s="21" t="s">
        <v>13923</v>
      </c>
      <c r="B5879" s="21" t="s">
        <v>13924</v>
      </c>
      <c r="C5879" s="37" t="s">
        <v>13925</v>
      </c>
      <c r="D5879" s="26" t="str">
        <f>[1]!b_calc_yield(A5879,日期设置!$B$2,F5879,1,R5879,1,O5879,L5879,S5879,)</f>
        <v>Fetching...</v>
      </c>
      <c r="E5879" s="26">
        <f t="shared" si="182"/>
        <v>18.809664305555863</v>
      </c>
      <c r="F5879" s="18">
        <f>[1]!b_dq_cleanprice($A5879,日期设置!B$2)</f>
        <v>82.897199999999998</v>
      </c>
      <c r="G5879" s="18" t="str">
        <f t="shared" si="183"/>
        <v>3.34 + 0</v>
      </c>
      <c r="H5879" s="27">
        <f>[1]!b_dq_pctchange($A5879,日期设置!$B$2,1)/100</f>
        <v>0</v>
      </c>
      <c r="I5879" s="26">
        <f>[1]!b_pq_pctchange(A5879,日期设置!$B$4,日期设置!$B$2,1)</f>
        <v>0</v>
      </c>
      <c r="J5879" s="26">
        <f>[1]!b_pq_pctchange(A5879,日期设置!$C$4,日期设置!$B$2,1)</f>
        <v>0</v>
      </c>
      <c r="K5879" s="52">
        <f>[1]!b_dq_amount($A5879,日期设置!B$2,2,10000)</f>
        <v>0</v>
      </c>
      <c r="L5879" s="26">
        <f>[1]!b_info_latestpar(A5879,日期设置!$B$2)</f>
        <v>80</v>
      </c>
      <c r="M5879" s="6">
        <f>[1]!b_info_outstandingbalance($A5879,日期设置!B$2)</f>
        <v>12.24</v>
      </c>
      <c r="N5879" s="7" t="str">
        <f>[1]!b_info_latestissurercreditrating2(A5879,日期设置!$B$2,"102","1")</f>
        <v>AA</v>
      </c>
      <c r="O5879" s="8">
        <v>5.47</v>
      </c>
      <c r="P5879" s="9">
        <f>[1]!b_info_repurchasedate(A5879)</f>
        <v>0</v>
      </c>
      <c r="Q5879" s="8" t="s">
        <v>16118</v>
      </c>
      <c r="R5879" s="2" t="str">
        <f>IF((--IF(P5879=0,Q5879,P5879))&gt;(--日期设置!$B$2),IF(P5879=0,Q5879,P5879),Q5879)</f>
        <v>2024-07-27</v>
      </c>
      <c r="S5879" s="2" t="s">
        <v>17904</v>
      </c>
      <c r="T5879" s="8">
        <f>[1]!b_anal_ptmyear($A5879,日期设置!$B$2)</f>
        <v>3.3479452054794523</v>
      </c>
      <c r="U5879" s="8">
        <f>[1]!b_anal_termifexercise($A5879,日期设置!B$2)</f>
        <v>0</v>
      </c>
      <c r="V5879" s="10">
        <f>[1]!b_dq_dirtyprice(A5879,日期设置!$B$2)</f>
        <v>85.750600000000006</v>
      </c>
      <c r="W5879" s="11">
        <f>IF(U5879=0,ROUNDUP((Q5879-日期设置!$B$2)/365,0),ROUNDUP((R5879-日期设置!$B$2)/365,0))</f>
        <v>4</v>
      </c>
      <c r="X5879" s="18">
        <f>_xlfn.IFNA(VLOOKUP(A5879,过往入选债券!A:D,4,0),2)</f>
        <v>2</v>
      </c>
      <c r="Y5879">
        <f>_xlfn.IFNA(VLOOKUP(C5879,[2]Sheet1!$A:$A,1,0),3)</f>
        <v>3</v>
      </c>
    </row>
    <row r="5880" spans="1:25" hidden="1" x14ac:dyDescent="0.2">
      <c r="A5880" s="21" t="s">
        <v>9047</v>
      </c>
      <c r="B5880" s="21" t="s">
        <v>9048</v>
      </c>
      <c r="C5880" s="37" t="s">
        <v>416</v>
      </c>
      <c r="D5880" s="26" t="str">
        <f>[1]!b_calc_yield(A5880,日期设置!$B$2,F5880,1,R5880,1,O5880,L5880,S5880,)</f>
        <v>Fetching...</v>
      </c>
      <c r="E5880" s="26">
        <f t="shared" si="182"/>
        <v>5.5583595347183934</v>
      </c>
      <c r="F5880" s="18">
        <f>[1]!b_dq_cleanprice($A5880,日期设置!B$2)</f>
        <v>99.650999999999996</v>
      </c>
      <c r="G5880" s="18" t="str">
        <f t="shared" si="183"/>
        <v>3.41 + 1.41</v>
      </c>
      <c r="H5880" s="27">
        <f>[1]!b_dq_pctchange($A5880,日期设置!$B$2,1)/100</f>
        <v>0</v>
      </c>
      <c r="I5880" s="26">
        <f>[1]!b_pq_pctchange(A5880,日期设置!$B$4,日期设置!$B$2,1)</f>
        <v>0</v>
      </c>
      <c r="J5880" s="26">
        <f>[1]!b_pq_pctchange(A5880,日期设置!$C$4,日期设置!$B$2,1)</f>
        <v>0</v>
      </c>
      <c r="K5880" s="52">
        <f>[1]!b_dq_amount($A5880,日期设置!B$2,2,10000)</f>
        <v>0</v>
      </c>
      <c r="L5880" s="26">
        <f>[1]!b_info_latestpar(A5880,日期设置!$B$2)</f>
        <v>100</v>
      </c>
      <c r="M5880" s="6">
        <f>[1]!b_info_outstandingbalance($A5880,日期设置!B$2)</f>
        <v>4</v>
      </c>
      <c r="N5880" s="7" t="str">
        <f>[1]!b_info_latestissurercreditrating2(A5880,日期设置!$B$2,"102","1")</f>
        <v>AA+</v>
      </c>
      <c r="O5880" s="8">
        <v>3.75</v>
      </c>
      <c r="P5880" s="9" t="str">
        <f>[1]!b_info_repurchasedate(A5880)</f>
        <v>2022-08-21</v>
      </c>
      <c r="Q5880" s="8" t="s">
        <v>16133</v>
      </c>
      <c r="R5880" s="2" t="str">
        <f>IF((--IF(P5880=0,Q5880,P5880))&gt;(--日期设置!$B$2),IF(P5880=0,Q5880,P5880),Q5880)</f>
        <v>2022-08-21</v>
      </c>
      <c r="S5880" s="2" t="s">
        <v>18647</v>
      </c>
      <c r="T5880" s="8">
        <f>[1]!b_anal_ptmyear($A5880,日期设置!$B$2)</f>
        <v>3.4164383561643836</v>
      </c>
      <c r="U5880" s="8">
        <f>[1]!b_anal_termifexercise($A5880,日期设置!B$2)</f>
        <v>1.4164383561643836</v>
      </c>
      <c r="V5880" s="10">
        <f>[1]!b_dq_dirtyprice(A5880,日期设置!$B$2)</f>
        <v>101.8394</v>
      </c>
      <c r="W5880" s="11">
        <f>IF(U5880=0,ROUNDUP((Q5880-日期设置!$B$2)/365,0),ROUNDUP((R5880-日期设置!$B$2)/365,0))</f>
        <v>2</v>
      </c>
      <c r="X5880" s="18">
        <f>_xlfn.IFNA(VLOOKUP(A5880,过往入选债券!A:D,4,0),2)</f>
        <v>2</v>
      </c>
      <c r="Y5880">
        <f>_xlfn.IFNA(VLOOKUP(C5880,[2]Sheet1!$A:$A,1,0),3)</f>
        <v>3</v>
      </c>
    </row>
    <row r="5881" spans="1:25" hidden="1" x14ac:dyDescent="0.2">
      <c r="A5881" s="21" t="s">
        <v>9724</v>
      </c>
      <c r="B5881" s="21" t="s">
        <v>9725</v>
      </c>
      <c r="C5881" s="37" t="s">
        <v>191</v>
      </c>
      <c r="D5881" s="26" t="str">
        <f>[1]!b_calc_yield(A5881,日期设置!$B$2,F5881,1,R5881,1,O5881,L5881,S5881,)</f>
        <v>Fetching...</v>
      </c>
      <c r="E5881" s="26">
        <f t="shared" si="182"/>
        <v>6.9962433486279396</v>
      </c>
      <c r="F5881" s="18">
        <f>[1]!b_dq_cleanprice($A5881,日期设置!B$2)</f>
        <v>100.04470000000001</v>
      </c>
      <c r="G5881" s="18" t="str">
        <f t="shared" si="183"/>
        <v>1.76 + 1.76</v>
      </c>
      <c r="H5881" s="27">
        <f>[1]!b_dq_pctchange($A5881,日期设置!$B$2,1)/100</f>
        <v>0</v>
      </c>
      <c r="I5881" s="26">
        <f>[1]!b_pq_pctchange(A5881,日期设置!$B$4,日期设置!$B$2,1)</f>
        <v>0</v>
      </c>
      <c r="J5881" s="26">
        <f>[1]!b_pq_pctchange(A5881,日期设置!$C$4,日期设置!$B$2,1)</f>
        <v>0</v>
      </c>
      <c r="K5881" s="52">
        <f>[1]!b_dq_amount($A5881,日期设置!B$2,2,10000)</f>
        <v>0</v>
      </c>
      <c r="L5881" s="26">
        <f>[1]!b_info_latestpar(A5881,日期设置!$B$2)</f>
        <v>100</v>
      </c>
      <c r="M5881" s="6">
        <f>[1]!b_info_outstandingbalance($A5881,日期设置!B$2)</f>
        <v>20</v>
      </c>
      <c r="N5881" s="7" t="str">
        <f>[1]!b_info_latestissurercreditrating2(A5881,日期设置!$B$2,"102","1")</f>
        <v>AAA</v>
      </c>
      <c r="O5881" s="8">
        <v>4.03</v>
      </c>
      <c r="P5881" s="9">
        <f>[1]!b_info_repurchasedate(A5881)</f>
        <v>0</v>
      </c>
      <c r="Q5881" s="8" t="s">
        <v>16953</v>
      </c>
      <c r="R5881" s="2" t="str">
        <f>IF((--IF(P5881=0,Q5881,P5881))&gt;(--日期设置!$B$2),IF(P5881=0,Q5881,P5881),Q5881)</f>
        <v>2022-12-26</v>
      </c>
      <c r="S5881" s="2" t="s">
        <v>18152</v>
      </c>
      <c r="T5881" s="8">
        <f>[1]!b_anal_ptmyear($A5881,日期设置!$B$2)</f>
        <v>1.7643835616438355</v>
      </c>
      <c r="U5881" s="8">
        <f>[1]!b_anal_termifexercise($A5881,日期设置!B$2)</f>
        <v>1.7643835616438357</v>
      </c>
      <c r="V5881" s="10">
        <f>[1]!b_dq_dirtyprice(A5881,日期设置!$B$2)</f>
        <v>100.99420000000001</v>
      </c>
      <c r="W5881" s="11">
        <f>IF(U5881=0,ROUNDUP((Q5881-日期设置!$B$2)/365,0),ROUNDUP((R5881-日期设置!$B$2)/365,0))</f>
        <v>2</v>
      </c>
      <c r="X5881" s="18">
        <f>_xlfn.IFNA(VLOOKUP(A5881,过往入选债券!A:D,4,0),2)</f>
        <v>2</v>
      </c>
      <c r="Y5881">
        <f>_xlfn.IFNA(VLOOKUP(C5881,[2]Sheet1!$A:$A,1,0),3)</f>
        <v>3</v>
      </c>
    </row>
    <row r="5882" spans="1:25" hidden="1" x14ac:dyDescent="0.2">
      <c r="A5882" s="21" t="s">
        <v>11204</v>
      </c>
      <c r="B5882" s="21" t="s">
        <v>11205</v>
      </c>
      <c r="C5882" s="37" t="s">
        <v>11206</v>
      </c>
      <c r="D5882" s="26" t="str">
        <f>[1]!b_calc_yield(A5882,日期设置!$B$2,F5882,1,R5882,1,O5882,L5882,S5882,)</f>
        <v>Fetching...</v>
      </c>
      <c r="E5882" s="26">
        <f t="shared" si="182"/>
        <v>8.802785351304987</v>
      </c>
      <c r="F5882" s="18">
        <f>[1]!b_dq_cleanprice($A5882,日期设置!B$2)</f>
        <v>98.942099999999996</v>
      </c>
      <c r="G5882" s="18" t="str">
        <f t="shared" si="183"/>
        <v>4.25 + 2.25</v>
      </c>
      <c r="H5882" s="27">
        <f>[1]!b_dq_pctchange($A5882,日期设置!$B$2,1)/100</f>
        <v>0</v>
      </c>
      <c r="I5882" s="26">
        <f>[1]!b_pq_pctchange(A5882,日期设置!$B$4,日期设置!$B$2,1)</f>
        <v>0</v>
      </c>
      <c r="J5882" s="26">
        <f>[1]!b_pq_pctchange(A5882,日期设置!$C$4,日期设置!$B$2,1)</f>
        <v>0.20001093730694225</v>
      </c>
      <c r="K5882" s="52">
        <f>[1]!b_dq_amount($A5882,日期设置!B$2,2,10000)</f>
        <v>0</v>
      </c>
      <c r="L5882" s="26">
        <f>[1]!b_info_latestpar(A5882,日期设置!$B$2)</f>
        <v>100</v>
      </c>
      <c r="M5882" s="6">
        <f>[1]!b_info_outstandingbalance($A5882,日期设置!B$2)</f>
        <v>5</v>
      </c>
      <c r="N5882" s="7" t="str">
        <f>[1]!b_info_latestissurercreditrating2(A5882,日期设置!$B$2,"102","1")</f>
        <v>AA+</v>
      </c>
      <c r="O5882" s="8">
        <v>3.5</v>
      </c>
      <c r="P5882" s="9" t="str">
        <f>[1]!b_info_repurchasedate(A5882)</f>
        <v>2023-06-22</v>
      </c>
      <c r="Q5882" s="8" t="s">
        <v>17489</v>
      </c>
      <c r="R5882" s="2" t="str">
        <f>IF((--IF(P5882=0,Q5882,P5882))&gt;(--日期设置!$B$2),IF(P5882=0,Q5882,P5882),Q5882)</f>
        <v>2023-06-22</v>
      </c>
      <c r="S5882" s="2" t="s">
        <v>18599</v>
      </c>
      <c r="T5882" s="8">
        <f>[1]!b_anal_ptmyear($A5882,日期设置!$B$2)</f>
        <v>4.2520547945205482</v>
      </c>
      <c r="U5882" s="8">
        <f>[1]!b_anal_termifexercise($A5882,日期设置!B$2)</f>
        <v>2.2520547945205478</v>
      </c>
      <c r="V5882" s="10">
        <f>[1]!b_dq_dirtyprice(A5882,日期设置!$B$2)</f>
        <v>101.5599</v>
      </c>
      <c r="W5882" s="11">
        <f>IF(U5882=0,ROUNDUP((Q5882-日期设置!$B$2)/365,0),ROUNDUP((R5882-日期设置!$B$2)/365,0))</f>
        <v>3</v>
      </c>
      <c r="X5882" s="18">
        <f>_xlfn.IFNA(VLOOKUP(A5882,过往入选债券!A:D,4,0),2)</f>
        <v>2</v>
      </c>
      <c r="Y5882">
        <f>_xlfn.IFNA(VLOOKUP(C5882,[2]Sheet1!$A:$A,1,0),3)</f>
        <v>3</v>
      </c>
    </row>
    <row r="5883" spans="1:25" hidden="1" x14ac:dyDescent="0.2">
      <c r="A5883" s="28" t="s">
        <v>20386</v>
      </c>
      <c r="B5883" s="28" t="s">
        <v>20387</v>
      </c>
      <c r="C5883" s="39" t="s">
        <v>502</v>
      </c>
      <c r="D5883" s="26" t="str">
        <f>[1]!b_calc_yield(A5883,日期设置!$B$2,F5883,1,R5883,1,O5883,L5883,S5883,)</f>
        <v>Fetching...</v>
      </c>
      <c r="E5883" s="26">
        <f t="shared" si="182"/>
        <v>9.6498742453004827</v>
      </c>
      <c r="F5883" s="18">
        <f>[1]!b_dq_cleanprice($A5883,日期设置!B$2)</f>
        <v>99.995400000000004</v>
      </c>
      <c r="G5883" s="18" t="str">
        <f t="shared" si="183"/>
        <v>4.46 + 2.46</v>
      </c>
      <c r="H5883" s="27">
        <f>[1]!b_dq_pctchange($A5883,日期设置!$B$2,1)/100</f>
        <v>0</v>
      </c>
      <c r="I5883" s="26">
        <f>[1]!b_pq_pctchange(A5883,日期设置!$B$4,日期设置!$B$2,1)</f>
        <v>0</v>
      </c>
      <c r="J5883" s="26">
        <f>[1]!b_pq_pctchange(A5883,日期设置!$C$4,日期设置!$B$2,1)</f>
        <v>-0.1565617130726932</v>
      </c>
      <c r="K5883" s="52">
        <f>[1]!b_dq_amount($A5883,日期设置!B$2,2,10000)</f>
        <v>0</v>
      </c>
      <c r="L5883" s="26">
        <f>[1]!b_info_latestpar(A5883,日期设置!$B$2)</f>
        <v>100</v>
      </c>
      <c r="M5883" s="6">
        <f>[1]!b_info_outstandingbalance($A5883,日期设置!B$2)</f>
        <v>15</v>
      </c>
      <c r="N5883" s="7" t="str">
        <f>[1]!b_info_latestissurercreditrating2(A5883,日期设置!$B$2,"102","1")</f>
        <v>AA+</v>
      </c>
      <c r="O5883" s="8">
        <v>4</v>
      </c>
      <c r="P5883" s="9" t="str">
        <f>[1]!b_info_repurchasedate(A5883)</f>
        <v>2023-09-07</v>
      </c>
      <c r="Q5883" s="8" t="s">
        <v>20855</v>
      </c>
      <c r="R5883" s="2" t="str">
        <f>IF((--IF(P5883=0,Q5883,P5883))&gt;(--日期设置!$B$2),IF(P5883=0,Q5883,P5883),Q5883)</f>
        <v>2023-09-07</v>
      </c>
      <c r="S5883" s="31" t="s">
        <v>15994</v>
      </c>
      <c r="T5883" s="8">
        <f>[1]!b_anal_ptmyear($A5883,日期设置!$B$2)</f>
        <v>4.463013698630137</v>
      </c>
      <c r="U5883" s="8">
        <f>[1]!b_anal_termifexercise($A5883,日期设置!B$2)</f>
        <v>2.463013698630137</v>
      </c>
      <c r="V5883" s="10">
        <f>[1]!b_dq_dirtyprice(A5883,日期设置!$B$2)</f>
        <v>102.1433</v>
      </c>
      <c r="W5883" s="11">
        <f>IF(U5883=0,ROUNDUP((Q5883-日期设置!$B$2)/365,0),ROUNDUP((R5883-日期设置!$B$2)/365,0))</f>
        <v>3</v>
      </c>
      <c r="X5883" s="18">
        <f>_xlfn.IFNA(VLOOKUP(A5883,过往入选债券!A:D,4,0),2)</f>
        <v>2</v>
      </c>
      <c r="Y5883">
        <f>_xlfn.IFNA(VLOOKUP(C5883,[2]Sheet1!$A:$A,1,0),3)</f>
        <v>3</v>
      </c>
    </row>
    <row r="5884" spans="1:25" hidden="1" x14ac:dyDescent="0.2">
      <c r="A5884" s="28" t="s">
        <v>22294</v>
      </c>
      <c r="B5884" s="28" t="s">
        <v>22295</v>
      </c>
      <c r="C5884" s="39" t="s">
        <v>62</v>
      </c>
      <c r="D5884" s="26">
        <f>[1]!b_calc_yield(A5884,日期设置!$B$2,F5884,1,R5884,1,O5884,L5884,S5884,)</f>
        <v>3.9932305109762929</v>
      </c>
      <c r="E5884" s="26">
        <f t="shared" si="182"/>
        <v>11.415458599610062</v>
      </c>
      <c r="F5884" s="18">
        <f>[1]!b_dq_cleanprice($A5884,日期设置!B$2)</f>
        <v>101.0351</v>
      </c>
      <c r="G5884" s="18" t="str">
        <f t="shared" si="183"/>
        <v>4.87 + 2.87</v>
      </c>
      <c r="H5884" s="27">
        <f>[1]!b_dq_pctchange($A5884,日期设置!$B$2,1)/100</f>
        <v>0</v>
      </c>
      <c r="I5884" s="26">
        <f>[1]!b_pq_pctchange(A5884,日期设置!$B$4,日期设置!$B$2,1)</f>
        <v>0.50963562495274328</v>
      </c>
      <c r="J5884" s="26">
        <f>[1]!b_pq_pctchange(A5884,日期设置!$C$4,日期设置!$B$2,1)</f>
        <v>1.0350999999999999</v>
      </c>
      <c r="K5884" s="52">
        <f>[1]!b_dq_amount($A5884,日期设置!B$2,2,10000)</f>
        <v>0</v>
      </c>
      <c r="L5884" s="26">
        <f>[1]!b_info_latestpar(A5884,日期设置!$B$2)</f>
        <v>100</v>
      </c>
      <c r="M5884" s="6">
        <f>[1]!b_info_outstandingbalance($A5884,日期设置!B$2)</f>
        <v>20</v>
      </c>
      <c r="N5884" s="7" t="str">
        <f>[1]!b_info_latestissurercreditrating2(A5884,日期设置!$B$2,"102","1")</f>
        <v>AA+</v>
      </c>
      <c r="O5884" s="43">
        <v>4.4000000000000004</v>
      </c>
      <c r="P5884" s="9" t="str">
        <f>[1]!b_info_repurchasedate(A5884)</f>
        <v>2024-02-03</v>
      </c>
      <c r="Q5884" s="31" t="s">
        <v>23437</v>
      </c>
      <c r="R5884" s="2" t="str">
        <f>IF((--IF(P5884=0,Q5884,P5884))&gt;(--日期设置!$B$2),IF(P5884=0,Q5884,P5884),Q5884)</f>
        <v>2024-02-03</v>
      </c>
      <c r="S5884" s="2" t="s">
        <v>23089</v>
      </c>
      <c r="T5884" s="8">
        <f>[1]!b_anal_ptmyear($A5884,日期设置!$B$2)</f>
        <v>4.8712328767123285</v>
      </c>
      <c r="U5884" s="8">
        <f>[1]!b_anal_termifexercise($A5884,日期设置!B$2)</f>
        <v>2.871232876712329</v>
      </c>
      <c r="V5884" s="10">
        <f>[1]!b_dq_dirtyprice(A5884,日期设置!$B$2)</f>
        <v>101.60169999999999</v>
      </c>
      <c r="W5884" s="11">
        <f>IF(U5884=0,ROUNDUP((Q5884-日期设置!$B$2)/365,0),ROUNDUP((R5884-日期设置!$B$2)/365,0))</f>
        <v>3</v>
      </c>
      <c r="X5884" s="18">
        <f>_xlfn.IFNA(VLOOKUP(A5884,过往入选债券!A:D,4,0),2)</f>
        <v>2</v>
      </c>
      <c r="Y5884">
        <f>_xlfn.IFNA(VLOOKUP(C5884,[2]Sheet1!$A:$A,1,0),3)</f>
        <v>3</v>
      </c>
    </row>
    <row r="5885" spans="1:25" hidden="1" x14ac:dyDescent="0.2">
      <c r="A5885" s="28" t="s">
        <v>20988</v>
      </c>
      <c r="B5885" s="28" t="s">
        <v>20989</v>
      </c>
      <c r="C5885" s="39" t="s">
        <v>21259</v>
      </c>
      <c r="D5885" s="26" t="str">
        <f>[1]!b_calc_yield(A5885,日期设置!$B$2,F5885,1,R5885,1,O5885,L5885,S5885,)</f>
        <v>Fetching...</v>
      </c>
      <c r="E5885" s="26">
        <f t="shared" si="182"/>
        <v>10.248156788628693</v>
      </c>
      <c r="F5885" s="18">
        <f>[1]!b_dq_cleanprice($A5885,日期设置!B$2)</f>
        <v>100</v>
      </c>
      <c r="G5885" s="18" t="str">
        <f t="shared" si="183"/>
        <v>6.60 + 2.60</v>
      </c>
      <c r="H5885" s="27">
        <f>[1]!b_dq_pctchange($A5885,日期设置!$B$2,1)/100</f>
        <v>0</v>
      </c>
      <c r="I5885" s="26">
        <f>[1]!b_pq_pctchange(A5885,日期设置!$B$4,日期设置!$B$2,1)</f>
        <v>0</v>
      </c>
      <c r="J5885" s="26">
        <f>[1]!b_pq_pctchange(A5885,日期设置!$C$4,日期设置!$B$2,1)</f>
        <v>0</v>
      </c>
      <c r="K5885" s="52">
        <f>[1]!b_dq_amount($A5885,日期设置!B$2,2,10000)</f>
        <v>0</v>
      </c>
      <c r="L5885" s="26">
        <f>[1]!b_info_latestpar(A5885,日期设置!$B$2)</f>
        <v>100</v>
      </c>
      <c r="M5885" s="6">
        <f>[1]!b_info_outstandingbalance($A5885,日期设置!B$2)</f>
        <v>6</v>
      </c>
      <c r="N5885" s="7" t="str">
        <f>[1]!b_info_latestissurercreditrating2(A5885,日期设置!$B$2,"102","1")</f>
        <v>AAA</v>
      </c>
      <c r="O5885" s="8">
        <v>4</v>
      </c>
      <c r="P5885" s="9" t="str">
        <f>[1]!b_info_repurchasedate(A5885)</f>
        <v>2023-10-28</v>
      </c>
      <c r="Q5885" s="8" t="s">
        <v>21298</v>
      </c>
      <c r="R5885" s="2" t="str">
        <f>IF((--IF(P5885=0,Q5885,P5885))&gt;(--日期设置!$B$2),IF(P5885=0,Q5885,P5885),Q5885)</f>
        <v>2023-10-28</v>
      </c>
      <c r="S5885" s="31" t="s">
        <v>16169</v>
      </c>
      <c r="T5885" s="8">
        <f>[1]!b_anal_ptmyear($A5885,日期设置!$B$2)</f>
        <v>6.602739726027397</v>
      </c>
      <c r="U5885" s="8">
        <f>[1]!b_anal_termifexercise($A5885,日期设置!B$2)</f>
        <v>2.6027397260273974</v>
      </c>
      <c r="V5885" s="10">
        <f>[1]!b_dq_dirtyprice(A5885,日期设置!$B$2)</f>
        <v>101.589</v>
      </c>
      <c r="W5885" s="11">
        <f>IF(U5885=0,ROUNDUP((Q5885-日期设置!$B$2)/365,0),ROUNDUP((R5885-日期设置!$B$2)/365,0))</f>
        <v>3</v>
      </c>
      <c r="X5885" s="18">
        <f>_xlfn.IFNA(VLOOKUP(A5885,过往入选债券!A:D,4,0),2)</f>
        <v>2</v>
      </c>
      <c r="Y5885">
        <f>_xlfn.IFNA(VLOOKUP(C5885,[2]Sheet1!$A:$A,1,0),3)</f>
        <v>3</v>
      </c>
    </row>
    <row r="5886" spans="1:25" hidden="1" x14ac:dyDescent="0.2">
      <c r="A5886" s="21" t="s">
        <v>4707</v>
      </c>
      <c r="B5886" s="21" t="s">
        <v>4708</v>
      </c>
      <c r="C5886" s="37" t="s">
        <v>4709</v>
      </c>
      <c r="D5886" s="26" t="str">
        <f>[1]!b_calc_yield(A5886,日期设置!$B$2,F5886,1,R5886,1,O5886,L5886,S5886,)</f>
        <v>Fetching...</v>
      </c>
      <c r="E5886" s="26">
        <f t="shared" si="182"/>
        <v>8.9901286083517551</v>
      </c>
      <c r="F5886" s="18">
        <f>[1]!b_dq_cleanprice($A5886,日期设置!B$2)</f>
        <v>100</v>
      </c>
      <c r="G5886" s="18" t="str">
        <f t="shared" si="183"/>
        <v>4.30 + 2.30</v>
      </c>
      <c r="H5886" s="27">
        <f>[1]!b_dq_pctchange($A5886,日期设置!$B$2,1)/100</f>
        <v>0</v>
      </c>
      <c r="I5886" s="26">
        <f>[1]!b_pq_pctchange(A5886,日期设置!$B$4,日期设置!$B$2,1)</f>
        <v>0</v>
      </c>
      <c r="J5886" s="26">
        <f>[1]!b_pq_pctchange(A5886,日期设置!$C$4,日期设置!$B$2,1)</f>
        <v>0</v>
      </c>
      <c r="K5886" s="52">
        <f>[1]!b_dq_amount($A5886,日期设置!B$2,2,10000)</f>
        <v>0</v>
      </c>
      <c r="L5886" s="26">
        <f>[1]!b_info_latestpar(A5886,日期设置!$B$2)</f>
        <v>100</v>
      </c>
      <c r="M5886" s="6">
        <f>[1]!b_info_outstandingbalance($A5886,日期设置!B$2)</f>
        <v>3</v>
      </c>
      <c r="N5886" s="7">
        <f>[1]!b_info_latestissurercreditrating2(A5886,日期设置!$B$2,"102","1")</f>
        <v>0</v>
      </c>
      <c r="O5886" s="8">
        <v>4</v>
      </c>
      <c r="P5886" s="9" t="str">
        <f>[1]!b_info_repurchasedate(A5886)</f>
        <v>2023-07-13</v>
      </c>
      <c r="Q5886" s="8" t="s">
        <v>16278</v>
      </c>
      <c r="R5886" s="2" t="str">
        <f>IF((--IF(P5886=0,Q5886,P5886))&gt;(--日期设置!$B$2),IF(P5886=0,Q5886,P5886),Q5886)</f>
        <v>2023-07-13</v>
      </c>
      <c r="S5886" s="2" t="s">
        <v>18060</v>
      </c>
      <c r="T5886" s="8">
        <f>[1]!b_anal_ptmyear($A5886,日期设置!$B$2)</f>
        <v>4.3095890410958901</v>
      </c>
      <c r="U5886" s="8">
        <f>[1]!b_anal_termifexercise($A5886,日期设置!B$2)</f>
        <v>2.3095890410958906</v>
      </c>
      <c r="V5886" s="10">
        <f>[1]!b_dq_dirtyprice(A5886,日期设置!$B$2)</f>
        <v>102.7616</v>
      </c>
      <c r="W5886" s="11">
        <f>IF(U5886=0,ROUNDUP((Q5886-日期设置!$B$2)/365,0),ROUNDUP((R5886-日期设置!$B$2)/365,0))</f>
        <v>3</v>
      </c>
      <c r="X5886" s="18">
        <f>_xlfn.IFNA(VLOOKUP(A5886,过往入选债券!A:D,4,0),2)</f>
        <v>2</v>
      </c>
      <c r="Y5886">
        <f>_xlfn.IFNA(VLOOKUP(C5886,[2]Sheet1!$A:$A,1,0),3)</f>
        <v>3</v>
      </c>
    </row>
    <row r="5887" spans="1:25" hidden="1" x14ac:dyDescent="0.2">
      <c r="A5887" s="21" t="s">
        <v>10719</v>
      </c>
      <c r="B5887" s="21" t="s">
        <v>10720</v>
      </c>
      <c r="C5887" s="37" t="s">
        <v>10721</v>
      </c>
      <c r="D5887" s="26" t="str">
        <f>[1]!b_calc_yield(A5887,日期设置!$B$2,F5887,1,R5887,1,O5887,L5887,S5887,)</f>
        <v>Fetching...</v>
      </c>
      <c r="E5887" s="26">
        <f t="shared" si="182"/>
        <v>8.2215128260110237</v>
      </c>
      <c r="F5887" s="18">
        <f>[1]!b_dq_cleanprice($A5887,日期设置!B$2)</f>
        <v>97.059299999999993</v>
      </c>
      <c r="G5887" s="18" t="str">
        <f t="shared" si="183"/>
        <v>2.09 + 0</v>
      </c>
      <c r="H5887" s="27">
        <f>[1]!b_dq_pctchange($A5887,日期设置!$B$2,1)/100</f>
        <v>0</v>
      </c>
      <c r="I5887" s="26">
        <f>[1]!b_pq_pctchange(A5887,日期设置!$B$4,日期设置!$B$2,1)</f>
        <v>0</v>
      </c>
      <c r="J5887" s="26">
        <f>[1]!b_pq_pctchange(A5887,日期设置!$C$4,日期设置!$B$2,1)</f>
        <v>0</v>
      </c>
      <c r="K5887" s="52">
        <f>[1]!b_dq_amount($A5887,日期设置!B$2,2,10000)</f>
        <v>0</v>
      </c>
      <c r="L5887" s="26">
        <f>[1]!b_info_latestpar(A5887,日期设置!$B$2)</f>
        <v>100</v>
      </c>
      <c r="M5887" s="6">
        <f>[1]!b_info_outstandingbalance($A5887,日期设置!B$2)</f>
        <v>10</v>
      </c>
      <c r="N5887" s="7" t="str">
        <f>[1]!b_info_latestissurercreditrating2(A5887,日期设置!$B$2,"102","1")</f>
        <v>AAA</v>
      </c>
      <c r="O5887" s="8">
        <v>2.5</v>
      </c>
      <c r="P5887" s="9">
        <f>[1]!b_info_repurchasedate(A5887)</f>
        <v>0</v>
      </c>
      <c r="Q5887" s="8" t="s">
        <v>16074</v>
      </c>
      <c r="R5887" s="2" t="str">
        <f>IF((--IF(P5887=0,Q5887,P5887))&gt;(--日期设置!$B$2),IF(P5887=0,Q5887,P5887),Q5887)</f>
        <v>2023-04-24</v>
      </c>
      <c r="S5887" s="2" t="s">
        <v>17860</v>
      </c>
      <c r="T5887" s="8">
        <f>[1]!b_anal_ptmyear($A5887,日期设置!$B$2)</f>
        <v>2.0904109589041098</v>
      </c>
      <c r="U5887" s="8">
        <f>[1]!b_anal_termifexercise($A5887,日期设置!B$2)</f>
        <v>0</v>
      </c>
      <c r="V5887" s="10">
        <f>[1]!b_dq_dirtyprice(A5887,日期设置!$B$2)</f>
        <v>99.333299999999994</v>
      </c>
      <c r="W5887" s="11">
        <f>IF(U5887=0,ROUNDUP((Q5887-日期设置!$B$2)/365,0),ROUNDUP((R5887-日期设置!$B$2)/365,0))</f>
        <v>3</v>
      </c>
      <c r="X5887" s="18">
        <f>_xlfn.IFNA(VLOOKUP(A5887,过往入选债券!A:D,4,0),2)</f>
        <v>2</v>
      </c>
      <c r="Y5887">
        <f>_xlfn.IFNA(VLOOKUP(C5887,[2]Sheet1!$A:$A,1,0),3)</f>
        <v>3</v>
      </c>
    </row>
    <row r="5888" spans="1:25" hidden="1" x14ac:dyDescent="0.2">
      <c r="A5888" s="28" t="s">
        <v>22298</v>
      </c>
      <c r="B5888" s="28" t="s">
        <v>22299</v>
      </c>
      <c r="C5888" s="39" t="s">
        <v>440</v>
      </c>
      <c r="D5888" s="26">
        <f>[1]!b_calc_yield(A5888,日期设置!$B$2,F5888,1,R5888,1,O5888,L5888,S5888,)</f>
        <v>3.9920029119952103</v>
      </c>
      <c r="E5888" s="26">
        <f t="shared" si="182"/>
        <v>7.716705065677254</v>
      </c>
      <c r="F5888" s="18">
        <f>[1]!b_dq_cleanprice($A5888,日期设置!B$2)</f>
        <v>100</v>
      </c>
      <c r="G5888" s="18" t="str">
        <f t="shared" si="183"/>
        <v>4.93 + 1.93</v>
      </c>
      <c r="H5888" s="27">
        <f>[1]!b_dq_pctchange($A5888,日期设置!$B$2,1)/100</f>
        <v>0</v>
      </c>
      <c r="I5888" s="26">
        <f>[1]!b_pq_pctchange(A5888,日期设置!$B$4,日期设置!$B$2,1)</f>
        <v>0</v>
      </c>
      <c r="J5888" s="26">
        <f>[1]!b_pq_pctchange(A5888,日期设置!$C$4,日期设置!$B$2,1)</f>
        <v>0</v>
      </c>
      <c r="K5888" s="52">
        <f>[1]!b_dq_amount($A5888,日期设置!B$2,2,10000)</f>
        <v>0</v>
      </c>
      <c r="L5888" s="26">
        <f>[1]!b_info_latestpar(A5888,日期设置!$B$2)</f>
        <v>100</v>
      </c>
      <c r="M5888" s="6">
        <f>[1]!b_info_outstandingbalance($A5888,日期设置!B$2)</f>
        <v>10</v>
      </c>
      <c r="N5888" s="7" t="str">
        <f>[1]!b_info_latestissurercreditrating2(A5888,日期设置!$B$2,"102","1")</f>
        <v>AAA</v>
      </c>
      <c r="O5888" s="43">
        <v>4</v>
      </c>
      <c r="P5888" s="9" t="str">
        <f>[1]!b_info_repurchasedate(A5888)</f>
        <v>2023-02-26</v>
      </c>
      <c r="Q5888" s="31" t="s">
        <v>16606</v>
      </c>
      <c r="R5888" s="2" t="str">
        <f>IF((--IF(P5888=0,Q5888,P5888))&gt;(--日期设置!$B$2),IF(P5888=0,Q5888,P5888),Q5888)</f>
        <v>2023-02-26</v>
      </c>
      <c r="S5888" s="2" t="s">
        <v>23091</v>
      </c>
      <c r="T5888" s="8">
        <f>[1]!b_anal_ptmyear($A5888,日期设置!$B$2)</f>
        <v>4.934246575342466</v>
      </c>
      <c r="U5888" s="8">
        <f>[1]!b_anal_termifexercise($A5888,日期设置!B$2)</f>
        <v>1.9342465753424658</v>
      </c>
      <c r="V5888" s="10">
        <f>[1]!b_dq_dirtyprice(A5888,日期设置!$B$2)</f>
        <v>100.26300000000001</v>
      </c>
      <c r="W5888" s="11">
        <f>IF(U5888=0,ROUNDUP((Q5888-日期设置!$B$2)/365,0),ROUNDUP((R5888-日期设置!$B$2)/365,0))</f>
        <v>2</v>
      </c>
      <c r="X5888" s="18">
        <f>_xlfn.IFNA(VLOOKUP(A5888,过往入选债券!A:D,4,0),2)</f>
        <v>2</v>
      </c>
      <c r="Y5888">
        <f>_xlfn.IFNA(VLOOKUP(C5888,[2]Sheet1!$A:$A,1,0),3)</f>
        <v>3</v>
      </c>
    </row>
    <row r="5889" spans="1:25" hidden="1" x14ac:dyDescent="0.2">
      <c r="A5889" s="28" t="s">
        <v>19142</v>
      </c>
      <c r="B5889" s="28" t="s">
        <v>19143</v>
      </c>
      <c r="C5889" s="38" t="s">
        <v>20</v>
      </c>
      <c r="D5889" s="26" t="str">
        <f>[1]!b_calc_yield(A5889,日期设置!$B$2,F5889,1,R5889,1,O5889,L5889,S5889,)</f>
        <v>Fetching...</v>
      </c>
      <c r="E5889" s="26">
        <f t="shared" si="182"/>
        <v>9.3398702955788551</v>
      </c>
      <c r="F5889" s="18">
        <f>[1]!b_dq_cleanprice($A5889,日期设置!B$2)</f>
        <v>100</v>
      </c>
      <c r="G5889" s="18" t="str">
        <f t="shared" si="183"/>
        <v>2.39 + 0</v>
      </c>
      <c r="H5889" s="27">
        <f>[1]!b_dq_pctchange($A5889,日期设置!$B$2,1)/100</f>
        <v>0</v>
      </c>
      <c r="I5889" s="26">
        <f>[1]!b_pq_pctchange(A5889,日期设置!$B$4,日期设置!$B$2,1)</f>
        <v>0</v>
      </c>
      <c r="J5889" s="26">
        <f>[1]!b_pq_pctchange(A5889,日期设置!$C$4,日期设置!$B$2,1)</f>
        <v>0</v>
      </c>
      <c r="K5889" s="52">
        <f>[1]!b_dq_amount($A5889,日期设置!B$2,2,10000)</f>
        <v>0</v>
      </c>
      <c r="L5889" s="26">
        <f>[1]!b_info_latestpar(A5889,日期设置!$B$2)</f>
        <v>100</v>
      </c>
      <c r="M5889" s="6">
        <f>[1]!b_info_outstandingbalance($A5889,日期设置!B$2)</f>
        <v>3</v>
      </c>
      <c r="N5889" s="7">
        <f>[1]!b_info_latestissurercreditrating2(A5889,日期设置!$B$2,"102","1")</f>
        <v>0</v>
      </c>
      <c r="O5889" s="8">
        <v>4</v>
      </c>
      <c r="P5889" s="9">
        <f>[1]!b_info_repurchasedate(A5889)</f>
        <v>0</v>
      </c>
      <c r="Q5889" s="8" t="s">
        <v>19997</v>
      </c>
      <c r="R5889" s="2" t="str">
        <f>IF((--IF(P5889=0,Q5889,P5889))&gt;(--日期设置!$B$2),IF(P5889=0,Q5889,P5889),Q5889)</f>
        <v>2023-08-12</v>
      </c>
      <c r="S5889" s="31" t="s">
        <v>19144</v>
      </c>
      <c r="T5889" s="8">
        <f>[1]!b_anal_ptmyear($A5889,日期设置!$B$2)</f>
        <v>2.3917808219178083</v>
      </c>
      <c r="U5889" s="8">
        <f>[1]!b_anal_termifexercise($A5889,日期设置!B$2)</f>
        <v>0</v>
      </c>
      <c r="V5889" s="10">
        <f>[1]!b_dq_dirtyprice(A5889,日期设置!$B$2)</f>
        <v>102.4329</v>
      </c>
      <c r="W5889" s="11">
        <f>IF(U5889=0,ROUNDUP((Q5889-日期设置!$B$2)/365,0),ROUNDUP((R5889-日期设置!$B$2)/365,0))</f>
        <v>3</v>
      </c>
      <c r="X5889" s="18">
        <f>_xlfn.IFNA(VLOOKUP(A5889,过往入选债券!A:D,4,0),2)</f>
        <v>2</v>
      </c>
      <c r="Y5889">
        <f>_xlfn.IFNA(VLOOKUP(C5889,[2]Sheet1!$A:$A,1,0),3)</f>
        <v>3</v>
      </c>
    </row>
    <row r="5890" spans="1:25" hidden="1" x14ac:dyDescent="0.2">
      <c r="A5890" s="28" t="s">
        <v>19588</v>
      </c>
      <c r="B5890" s="28" t="s">
        <v>19589</v>
      </c>
      <c r="C5890" s="38" t="s">
        <v>19590</v>
      </c>
      <c r="D5890" s="26" t="str">
        <f>[1]!b_calc_yield(A5890,日期设置!$B$2,F5890,1,R5890,1,O5890,L5890,S5890,)</f>
        <v>Fetching...</v>
      </c>
      <c r="E5890" s="26">
        <f t="shared" ref="E5890:E5953" si="184">((O5890*W5890+L5890)/V5890-1)*100</f>
        <v>9.3632519944146573</v>
      </c>
      <c r="F5890" s="18">
        <f>[1]!b_dq_cleanprice($A5890,日期设置!B$2)</f>
        <v>100</v>
      </c>
      <c r="G5890" s="18" t="str">
        <f t="shared" ref="G5890:G5953" si="185">LEFT(T5890,4)&amp;" + "&amp;LEFT(U5890,4)</f>
        <v>4.39 + 2.39</v>
      </c>
      <c r="H5890" s="27">
        <f>[1]!b_dq_pctchange($A5890,日期设置!$B$2,1)/100</f>
        <v>0</v>
      </c>
      <c r="I5890" s="26">
        <f>[1]!b_pq_pctchange(A5890,日期设置!$B$4,日期设置!$B$2,1)</f>
        <v>0</v>
      </c>
      <c r="J5890" s="26">
        <f>[1]!b_pq_pctchange(A5890,日期设置!$C$4,日期设置!$B$2,1)</f>
        <v>0</v>
      </c>
      <c r="K5890" s="52">
        <f>[1]!b_dq_amount($A5890,日期设置!B$2,2,10000)</f>
        <v>0</v>
      </c>
      <c r="L5890" s="26">
        <f>[1]!b_info_latestpar(A5890,日期设置!$B$2)</f>
        <v>100</v>
      </c>
      <c r="M5890" s="6">
        <f>[1]!b_info_outstandingbalance($A5890,日期设置!B$2)</f>
        <v>1</v>
      </c>
      <c r="N5890" s="7" t="str">
        <f>[1]!b_info_latestissurercreditrating2(A5890,日期设置!$B$2,"102","1")</f>
        <v>AA+</v>
      </c>
      <c r="O5890" s="8">
        <v>4</v>
      </c>
      <c r="P5890" s="9" t="str">
        <f>[1]!b_info_repurchasedate(A5890)</f>
        <v>2023-08-14</v>
      </c>
      <c r="Q5890" s="8" t="s">
        <v>19994</v>
      </c>
      <c r="R5890" s="2" t="str">
        <f>IF((--IF(P5890=0,Q5890,P5890))&gt;(--日期设置!$B$2),IF(P5890=0,Q5890,P5890),Q5890)</f>
        <v>2023-08-14</v>
      </c>
      <c r="S5890" s="31" t="s">
        <v>19121</v>
      </c>
      <c r="T5890" s="8">
        <f>[1]!b_anal_ptmyear($A5890,日期设置!$B$2)</f>
        <v>4.397260273972603</v>
      </c>
      <c r="U5890" s="8">
        <f>[1]!b_anal_termifexercise($A5890,日期设置!B$2)</f>
        <v>2.3972602739726026</v>
      </c>
      <c r="V5890" s="10">
        <f>[1]!b_dq_dirtyprice(A5890,日期设置!$B$2)</f>
        <v>102.411</v>
      </c>
      <c r="W5890" s="11">
        <f>IF(U5890=0,ROUNDUP((Q5890-日期设置!$B$2)/365,0),ROUNDUP((R5890-日期设置!$B$2)/365,0))</f>
        <v>3</v>
      </c>
      <c r="X5890" s="18">
        <f>_xlfn.IFNA(VLOOKUP(A5890,过往入选债券!A:D,4,0),2)</f>
        <v>2</v>
      </c>
      <c r="Y5890">
        <f>_xlfn.IFNA(VLOOKUP(C5890,[2]Sheet1!$A:$A,1,0),3)</f>
        <v>3</v>
      </c>
    </row>
    <row r="5891" spans="1:25" hidden="1" x14ac:dyDescent="0.2">
      <c r="A5891" s="28" t="s">
        <v>20364</v>
      </c>
      <c r="B5891" s="28" t="s">
        <v>20365</v>
      </c>
      <c r="C5891" s="39" t="s">
        <v>1239</v>
      </c>
      <c r="D5891" s="26" t="str">
        <f>[1]!b_calc_yield(A5891,日期设置!$B$2,F5891,1,R5891,1,O5891,L5891,S5891,)</f>
        <v>Fetching...</v>
      </c>
      <c r="E5891" s="26">
        <f t="shared" si="184"/>
        <v>9.609633120899419</v>
      </c>
      <c r="F5891" s="18">
        <f>[1]!b_dq_cleanprice($A5891,日期设置!B$2)</f>
        <v>100</v>
      </c>
      <c r="G5891" s="18" t="str">
        <f t="shared" si="185"/>
        <v>2.45 + 0</v>
      </c>
      <c r="H5891" s="27">
        <f>[1]!b_dq_pctchange($A5891,日期设置!$B$2,1)/100</f>
        <v>0</v>
      </c>
      <c r="I5891" s="26">
        <f>[1]!b_pq_pctchange(A5891,日期设置!$B$4,日期设置!$B$2,1)</f>
        <v>0</v>
      </c>
      <c r="J5891" s="26">
        <f>[1]!b_pq_pctchange(A5891,日期设置!$C$4,日期设置!$B$2,1)</f>
        <v>0</v>
      </c>
      <c r="K5891" s="52">
        <f>[1]!b_dq_amount($A5891,日期设置!B$2,2,10000)</f>
        <v>0</v>
      </c>
      <c r="L5891" s="26">
        <f>[1]!b_info_latestpar(A5891,日期设置!$B$2)</f>
        <v>100</v>
      </c>
      <c r="M5891" s="6">
        <f>[1]!b_info_outstandingbalance($A5891,日期设置!B$2)</f>
        <v>4</v>
      </c>
      <c r="N5891" s="7" t="str">
        <f>[1]!b_info_latestissurercreditrating2(A5891,日期设置!$B$2,"102","1")</f>
        <v>AA</v>
      </c>
      <c r="O5891" s="8">
        <v>4</v>
      </c>
      <c r="P5891" s="9">
        <f>[1]!b_info_repurchasedate(A5891)</f>
        <v>0</v>
      </c>
      <c r="Q5891" s="8" t="s">
        <v>16850</v>
      </c>
      <c r="R5891" s="2" t="str">
        <f>IF((--IF(P5891=0,Q5891,P5891))&gt;(--日期设置!$B$2),IF(P5891=0,Q5891,P5891),Q5891)</f>
        <v>2023-09-04</v>
      </c>
      <c r="S5891" s="31" t="s">
        <v>16844</v>
      </c>
      <c r="T5891" s="8">
        <f>[1]!b_anal_ptmyear($A5891,日期设置!$B$2)</f>
        <v>2.4547945205479453</v>
      </c>
      <c r="U5891" s="8">
        <f>[1]!b_anal_termifexercise($A5891,日期设置!B$2)</f>
        <v>0</v>
      </c>
      <c r="V5891" s="10">
        <f>[1]!b_dq_dirtyprice(A5891,日期设置!$B$2)</f>
        <v>102.1808</v>
      </c>
      <c r="W5891" s="11">
        <f>IF(U5891=0,ROUNDUP((Q5891-日期设置!$B$2)/365,0),ROUNDUP((R5891-日期设置!$B$2)/365,0))</f>
        <v>3</v>
      </c>
      <c r="X5891" s="18">
        <f>_xlfn.IFNA(VLOOKUP(A5891,过往入选债券!A:D,4,0),2)</f>
        <v>2</v>
      </c>
      <c r="Y5891">
        <f>_xlfn.IFNA(VLOOKUP(C5891,[2]Sheet1!$A:$A,1,0),3)</f>
        <v>3</v>
      </c>
    </row>
    <row r="5892" spans="1:25" hidden="1" x14ac:dyDescent="0.2">
      <c r="A5892" s="28" t="s">
        <v>20056</v>
      </c>
      <c r="B5892" s="28" t="s">
        <v>20057</v>
      </c>
      <c r="C5892" s="39" t="s">
        <v>20733</v>
      </c>
      <c r="D5892" s="26" t="str">
        <f>[1]!b_calc_yield(A5892,日期设置!$B$2,F5892,1,R5892,1,O5892,L5892,S5892,)</f>
        <v>Fetching...</v>
      </c>
      <c r="E5892" s="26">
        <f t="shared" si="184"/>
        <v>9.5978346599237874</v>
      </c>
      <c r="F5892" s="18">
        <f>[1]!b_dq_cleanprice($A5892,日期设置!B$2)</f>
        <v>100</v>
      </c>
      <c r="G5892" s="18" t="str">
        <f t="shared" si="185"/>
        <v>4.45 + 2.45</v>
      </c>
      <c r="H5892" s="27">
        <f>[1]!b_dq_pctchange($A5892,日期设置!$B$2,1)/100</f>
        <v>0</v>
      </c>
      <c r="I5892" s="26">
        <f>[1]!b_pq_pctchange(A5892,日期设置!$B$4,日期设置!$B$2,1)</f>
        <v>0</v>
      </c>
      <c r="J5892" s="26">
        <f>[1]!b_pq_pctchange(A5892,日期设置!$C$4,日期设置!$B$2,1)</f>
        <v>0</v>
      </c>
      <c r="K5892" s="52">
        <f>[1]!b_dq_amount($A5892,日期设置!B$2,2,10000)</f>
        <v>0</v>
      </c>
      <c r="L5892" s="26">
        <f>[1]!b_info_latestpar(A5892,日期设置!$B$2)</f>
        <v>100</v>
      </c>
      <c r="M5892" s="6">
        <f>[1]!b_info_outstandingbalance($A5892,日期设置!B$2)</f>
        <v>15</v>
      </c>
      <c r="N5892" s="7">
        <f>[1]!b_info_latestissurercreditrating2(A5892,日期设置!$B$2,"102","1")</f>
        <v>0</v>
      </c>
      <c r="O5892" s="8">
        <v>4</v>
      </c>
      <c r="P5892" s="9" t="str">
        <f>[1]!b_info_repurchasedate(A5892)</f>
        <v>2023-09-03</v>
      </c>
      <c r="Q5892" s="8" t="s">
        <v>17333</v>
      </c>
      <c r="R5892" s="2" t="str">
        <f>IF((--IF(P5892=0,Q5892,P5892))&gt;(--日期设置!$B$2),IF(P5892=0,Q5892,P5892),Q5892)</f>
        <v>2023-09-03</v>
      </c>
      <c r="S5892" s="31" t="s">
        <v>17563</v>
      </c>
      <c r="T5892" s="8">
        <f>[1]!b_anal_ptmyear($A5892,日期设置!$B$2)</f>
        <v>4.4520547945205475</v>
      </c>
      <c r="U5892" s="8">
        <f>[1]!b_anal_termifexercise($A5892,日期设置!B$2)</f>
        <v>2.452054794520548</v>
      </c>
      <c r="V5892" s="10">
        <f>[1]!b_dq_dirtyprice(A5892,日期设置!$B$2)</f>
        <v>102.1918</v>
      </c>
      <c r="W5892" s="11">
        <f>IF(U5892=0,ROUNDUP((Q5892-日期设置!$B$2)/365,0),ROUNDUP((R5892-日期设置!$B$2)/365,0))</f>
        <v>3</v>
      </c>
      <c r="X5892" s="18">
        <f>_xlfn.IFNA(VLOOKUP(A5892,过往入选债券!A:D,4,0),2)</f>
        <v>2</v>
      </c>
      <c r="Y5892">
        <f>_xlfn.IFNA(VLOOKUP(C5892,[2]Sheet1!$A:$A,1,0),3)</f>
        <v>3</v>
      </c>
    </row>
    <row r="5893" spans="1:25" hidden="1" x14ac:dyDescent="0.2">
      <c r="A5893" s="21" t="s">
        <v>1460</v>
      </c>
      <c r="B5893" s="21" t="s">
        <v>1461</v>
      </c>
      <c r="C5893" s="37" t="s">
        <v>890</v>
      </c>
      <c r="D5893" s="26" t="str">
        <f>[1]!b_calc_yield(A5893,日期设置!$B$2,F5893,1,R5893,1,O5893,L5893,S5893,)</f>
        <v>Fetching...</v>
      </c>
      <c r="E5893" s="26">
        <f t="shared" si="184"/>
        <v>4.8640515132098328</v>
      </c>
      <c r="F5893" s="18">
        <f>[1]!b_dq_cleanprice($A5893,日期设置!B$2)</f>
        <v>102.8802</v>
      </c>
      <c r="G5893" s="18" t="str">
        <f t="shared" si="185"/>
        <v>1.27 + 0</v>
      </c>
      <c r="H5893" s="27">
        <f>[1]!b_dq_pctchange($A5893,日期设置!$B$2,1)/100</f>
        <v>0</v>
      </c>
      <c r="I5893" s="26">
        <f>[1]!b_pq_pctchange(A5893,日期设置!$B$4,日期设置!$B$2,1)</f>
        <v>0</v>
      </c>
      <c r="J5893" s="26">
        <f>[1]!b_pq_pctchange(A5893,日期设置!$C$4,日期设置!$B$2,1)</f>
        <v>1.0595969837460324E-2</v>
      </c>
      <c r="K5893" s="52">
        <f>[1]!b_dq_amount($A5893,日期设置!B$2,2,10000)</f>
        <v>0</v>
      </c>
      <c r="L5893" s="26">
        <f>[1]!b_info_latestpar(A5893,日期设置!$B$2)</f>
        <v>100</v>
      </c>
      <c r="M5893" s="6">
        <f>[1]!b_info_outstandingbalance($A5893,日期设置!B$2)</f>
        <v>10</v>
      </c>
      <c r="N5893" s="7">
        <f>[1]!b_info_latestissurercreditrating2(A5893,日期设置!$B$2,"102","1")</f>
        <v>0</v>
      </c>
      <c r="O5893" s="8">
        <v>6.38</v>
      </c>
      <c r="P5893" s="9">
        <f>[1]!b_info_repurchasedate(A5893)</f>
        <v>0</v>
      </c>
      <c r="Q5893" s="8" t="s">
        <v>16876</v>
      </c>
      <c r="R5893" s="2" t="str">
        <f>IF((--IF(P5893=0,Q5893,P5893))&gt;(--日期设置!$B$2),IF(P5893=0,Q5893,P5893),Q5893)</f>
        <v>2022-06-29</v>
      </c>
      <c r="S5893" s="2" t="s">
        <v>18561</v>
      </c>
      <c r="T5893" s="8">
        <f>[1]!b_anal_ptmyear($A5893,日期设置!$B$2)</f>
        <v>1.2712328767123289</v>
      </c>
      <c r="U5893" s="8">
        <f>[1]!b_anal_termifexercise($A5893,日期设置!B$2)</f>
        <v>0</v>
      </c>
      <c r="V5893" s="10">
        <f>[1]!b_dq_dirtyprice(A5893,日期设置!$B$2)</f>
        <v>107.52970000000001</v>
      </c>
      <c r="W5893" s="11">
        <f>IF(U5893=0,ROUNDUP((Q5893-日期设置!$B$2)/365,0),ROUNDUP((R5893-日期设置!$B$2)/365,0))</f>
        <v>2</v>
      </c>
      <c r="X5893" s="18">
        <f>_xlfn.IFNA(VLOOKUP(A5893,过往入选债券!A:D,4,0),2)</f>
        <v>2</v>
      </c>
      <c r="Y5893">
        <f>_xlfn.IFNA(VLOOKUP(C5893,[2]Sheet1!$A:$A,1,0),3)</f>
        <v>3</v>
      </c>
    </row>
    <row r="5894" spans="1:25" hidden="1" x14ac:dyDescent="0.2">
      <c r="A5894" s="28" t="s">
        <v>20520</v>
      </c>
      <c r="B5894" s="28" t="s">
        <v>20521</v>
      </c>
      <c r="C5894" s="39" t="s">
        <v>196</v>
      </c>
      <c r="D5894" s="26" t="str">
        <f>[1]!b_calc_yield(A5894,日期设置!$B$2,F5894,1,R5894,1,O5894,L5894,S5894,)</f>
        <v>Fetching...</v>
      </c>
      <c r="E5894" s="26">
        <f t="shared" si="184"/>
        <v>9.8455744322993421</v>
      </c>
      <c r="F5894" s="18">
        <f>[1]!b_dq_cleanprice($A5894,日期设置!B$2)</f>
        <v>99.954899999999995</v>
      </c>
      <c r="G5894" s="18" t="str">
        <f t="shared" si="185"/>
        <v>2.50 + 0</v>
      </c>
      <c r="H5894" s="27">
        <f>[1]!b_dq_pctchange($A5894,日期设置!$B$2,1)/100</f>
        <v>0</v>
      </c>
      <c r="I5894" s="26">
        <f>[1]!b_pq_pctchange(A5894,日期设置!$B$4,日期设置!$B$2,1)</f>
        <v>0</v>
      </c>
      <c r="J5894" s="26">
        <f>[1]!b_pq_pctchange(A5894,日期设置!$C$4,日期设置!$B$2,1)</f>
        <v>0</v>
      </c>
      <c r="K5894" s="52">
        <f>[1]!b_dq_amount($A5894,日期设置!B$2,2,10000)</f>
        <v>0</v>
      </c>
      <c r="L5894" s="26">
        <f>[1]!b_info_latestpar(A5894,日期设置!$B$2)</f>
        <v>100</v>
      </c>
      <c r="M5894" s="6">
        <f>[1]!b_info_outstandingbalance($A5894,日期设置!B$2)</f>
        <v>15</v>
      </c>
      <c r="N5894" s="7" t="str">
        <f>[1]!b_info_latestissurercreditrating2(A5894,日期设置!$B$2,"102","1")</f>
        <v>AAA</v>
      </c>
      <c r="O5894" s="8">
        <v>3.98</v>
      </c>
      <c r="P5894" s="9">
        <f>[1]!b_info_repurchasedate(A5894)</f>
        <v>0</v>
      </c>
      <c r="Q5894" s="8" t="s">
        <v>20844</v>
      </c>
      <c r="R5894" s="2" t="str">
        <f>IF((--IF(P5894=0,Q5894,P5894))&gt;(--日期设置!$B$2),IF(P5894=0,Q5894,P5894),Q5894)</f>
        <v>2023-09-24</v>
      </c>
      <c r="S5894" s="31" t="s">
        <v>17569</v>
      </c>
      <c r="T5894" s="8">
        <f>[1]!b_anal_ptmyear($A5894,日期设置!$B$2)</f>
        <v>2.5095890410958903</v>
      </c>
      <c r="U5894" s="8">
        <f>[1]!b_anal_termifexercise($A5894,日期设置!B$2)</f>
        <v>0</v>
      </c>
      <c r="V5894" s="10">
        <f>[1]!b_dq_dirtyprice(A5894,日期设置!$B$2)</f>
        <v>101.9067</v>
      </c>
      <c r="W5894" s="11">
        <f>IF(U5894=0,ROUNDUP((Q5894-日期设置!$B$2)/365,0),ROUNDUP((R5894-日期设置!$B$2)/365,0))</f>
        <v>3</v>
      </c>
      <c r="X5894" s="18">
        <f>_xlfn.IFNA(VLOOKUP(A5894,过往入选债券!A:D,4,0),2)</f>
        <v>2</v>
      </c>
      <c r="Y5894">
        <f>_xlfn.IFNA(VLOOKUP(C5894,[2]Sheet1!$A:$A,1,0),3)</f>
        <v>3</v>
      </c>
    </row>
    <row r="5895" spans="1:25" hidden="1" x14ac:dyDescent="0.2">
      <c r="A5895" s="28" t="s">
        <v>21516</v>
      </c>
      <c r="B5895" s="28" t="s">
        <v>21517</v>
      </c>
      <c r="C5895" s="39" t="s">
        <v>540</v>
      </c>
      <c r="D5895" s="26" t="str">
        <f>[1]!b_calc_yield(A5895,日期设置!$B$2,F5895,1,R5895,1,O5895,L5895,S5895,)</f>
        <v>Fetching...</v>
      </c>
      <c r="E5895" s="26">
        <f t="shared" si="184"/>
        <v>10.537481139419569</v>
      </c>
      <c r="F5895" s="18">
        <f>[1]!b_dq_cleanprice($A5895,日期设置!B$2)</f>
        <v>100.5081</v>
      </c>
      <c r="G5895" s="18" t="str">
        <f t="shared" si="185"/>
        <v>2.67 + 0</v>
      </c>
      <c r="H5895" s="27">
        <f>[1]!b_dq_pctchange($A5895,日期设置!$B$2,1)/100</f>
        <v>0</v>
      </c>
      <c r="I5895" s="26">
        <f>[1]!b_pq_pctchange(A5895,日期设置!$B$4,日期设置!$B$2,1)</f>
        <v>0</v>
      </c>
      <c r="J5895" s="26">
        <f>[1]!b_pq_pctchange(A5895,日期设置!$C$4,日期设置!$B$2,1)</f>
        <v>0</v>
      </c>
      <c r="K5895" s="52">
        <f>[1]!b_dq_amount($A5895,日期设置!B$2,2,10000)</f>
        <v>0</v>
      </c>
      <c r="L5895" s="26">
        <f>[1]!b_info_latestpar(A5895,日期设置!$B$2)</f>
        <v>100</v>
      </c>
      <c r="M5895" s="6">
        <f>[1]!b_info_outstandingbalance($A5895,日期设置!B$2)</f>
        <v>8</v>
      </c>
      <c r="N5895" s="7" t="str">
        <f>[1]!b_info_latestissurercreditrating2(A5895,日期设置!$B$2,"102","1")</f>
        <v>AAA</v>
      </c>
      <c r="O5895" s="43">
        <v>4.2</v>
      </c>
      <c r="P5895" s="9">
        <f>[1]!b_info_repurchasedate(A5895)</f>
        <v>0</v>
      </c>
      <c r="Q5895" s="31" t="s">
        <v>21765</v>
      </c>
      <c r="R5895" s="2" t="str">
        <f>IF((--IF(P5895=0,Q5895,P5895))&gt;(--日期设置!$B$2),IF(P5895=0,Q5895,P5895),Q5895)</f>
        <v>2023-11-24</v>
      </c>
      <c r="S5895" s="31" t="s">
        <v>16010</v>
      </c>
      <c r="T5895" s="8">
        <f>[1]!b_anal_ptmyear($A5895,日期设置!$B$2)</f>
        <v>2.6767123287671231</v>
      </c>
      <c r="U5895" s="8">
        <f>[1]!b_anal_termifexercise($A5895,日期设置!B$2)</f>
        <v>0</v>
      </c>
      <c r="V5895" s="10">
        <f>[1]!b_dq_dirtyprice(A5895,日期设置!$B$2)</f>
        <v>101.8659</v>
      </c>
      <c r="W5895" s="11">
        <f>IF(U5895=0,ROUNDUP((Q5895-日期设置!$B$2)/365,0),ROUNDUP((R5895-日期设置!$B$2)/365,0))</f>
        <v>3</v>
      </c>
      <c r="X5895" s="18">
        <f>_xlfn.IFNA(VLOOKUP(A5895,过往入选债券!A:D,4,0),2)</f>
        <v>2</v>
      </c>
      <c r="Y5895">
        <f>_xlfn.IFNA(VLOOKUP(C5895,[2]Sheet1!$A:$A,1,0),3)</f>
        <v>3</v>
      </c>
    </row>
    <row r="5896" spans="1:25" hidden="1" x14ac:dyDescent="0.2">
      <c r="A5896" s="21" t="s">
        <v>4941</v>
      </c>
      <c r="B5896" s="21" t="s">
        <v>4942</v>
      </c>
      <c r="C5896" s="37" t="s">
        <v>271</v>
      </c>
      <c r="D5896" s="26" t="str">
        <f>[1]!b_calc_yield(A5896,日期设置!$B$2,F5896,1,R5896,1,O5896,L5896,S5896,)</f>
        <v>Fetching...</v>
      </c>
      <c r="E5896" s="26">
        <f t="shared" si="184"/>
        <v>11.525596817100837</v>
      </c>
      <c r="F5896" s="18">
        <f>[1]!b_dq_cleanprice($A5896,日期设置!B$2)</f>
        <v>106.03749999999999</v>
      </c>
      <c r="G5896" s="18" t="str">
        <f t="shared" si="185"/>
        <v>2.95 + 0</v>
      </c>
      <c r="H5896" s="27">
        <f>[1]!b_dq_pctchange($A5896,日期设置!$B$2,1)/100</f>
        <v>0</v>
      </c>
      <c r="I5896" s="26">
        <f>[1]!b_pq_pctchange(A5896,日期设置!$B$4,日期设置!$B$2,1)</f>
        <v>0</v>
      </c>
      <c r="J5896" s="26">
        <f>[1]!b_pq_pctchange(A5896,日期设置!$C$4,日期设置!$B$2,1)</f>
        <v>0</v>
      </c>
      <c r="K5896" s="52">
        <f>[1]!b_dq_amount($A5896,日期设置!B$2,2,10000)</f>
        <v>0</v>
      </c>
      <c r="L5896" s="26">
        <f>[1]!b_info_latestpar(A5896,日期设置!$B$2)</f>
        <v>100</v>
      </c>
      <c r="M5896" s="6">
        <f>[1]!b_info_outstandingbalance($A5896,日期设置!B$2)</f>
        <v>17</v>
      </c>
      <c r="N5896" s="7" t="str">
        <f>[1]!b_info_latestissurercreditrating2(A5896,日期设置!$B$2,"102","1")</f>
        <v>AAA</v>
      </c>
      <c r="O5896" s="8">
        <v>6.2</v>
      </c>
      <c r="P5896" s="9">
        <f>[1]!b_info_repurchasedate(A5896)</f>
        <v>0</v>
      </c>
      <c r="Q5896" s="8" t="s">
        <v>16653</v>
      </c>
      <c r="R5896" s="2" t="str">
        <f>IF((--IF(P5896=0,Q5896,P5896))&gt;(--日期设置!$B$2),IF(P5896=0,Q5896,P5896),Q5896)</f>
        <v>2024-03-04</v>
      </c>
      <c r="S5896" s="2" t="s">
        <v>18236</v>
      </c>
      <c r="T5896" s="8">
        <f>[1]!b_anal_ptmyear($A5896,日期设置!$B$2)</f>
        <v>2.9506849315068493</v>
      </c>
      <c r="U5896" s="8">
        <f>[1]!b_anal_termifexercise($A5896,日期设置!B$2)</f>
        <v>0</v>
      </c>
      <c r="V5896" s="10">
        <f>[1]!b_dq_dirtyprice(A5896,日期设置!$B$2)</f>
        <v>106.3433</v>
      </c>
      <c r="W5896" s="11">
        <f>IF(U5896=0,ROUNDUP((Q5896-日期设置!$B$2)/365,0),ROUNDUP((R5896-日期设置!$B$2)/365,0))</f>
        <v>3</v>
      </c>
      <c r="X5896" s="18">
        <f>_xlfn.IFNA(VLOOKUP(A5896,过往入选债券!A:D,4,0),2)</f>
        <v>2</v>
      </c>
      <c r="Y5896">
        <f>_xlfn.IFNA(VLOOKUP(C5896,[2]Sheet1!$A:$A,1,0),3)</f>
        <v>3</v>
      </c>
    </row>
    <row r="5897" spans="1:25" hidden="1" x14ac:dyDescent="0.2">
      <c r="A5897" s="21" t="s">
        <v>5999</v>
      </c>
      <c r="B5897" s="21" t="s">
        <v>6000</v>
      </c>
      <c r="C5897" s="37" t="s">
        <v>61</v>
      </c>
      <c r="D5897" s="26" t="str">
        <f>[1]!b_calc_yield(A5897,日期设置!$B$2,F5897,1,R5897,1,O5897,L5897,S5897,)</f>
        <v>Fetching...</v>
      </c>
      <c r="E5897" s="26">
        <f t="shared" si="184"/>
        <v>3.7978976241710427</v>
      </c>
      <c r="F5897" s="18">
        <f>[1]!b_dq_cleanprice($A5897,日期设置!B$2)</f>
        <v>101.36069999999999</v>
      </c>
      <c r="G5897" s="18" t="str">
        <f t="shared" si="185"/>
        <v>1.00 + 0</v>
      </c>
      <c r="H5897" s="27">
        <f>[1]!b_dq_pctchange($A5897,日期设置!$B$2,1)/100</f>
        <v>0</v>
      </c>
      <c r="I5897" s="26">
        <f>[1]!b_pq_pctchange(A5897,日期设置!$B$4,日期设置!$B$2,1)</f>
        <v>0</v>
      </c>
      <c r="J5897" s="26">
        <f>[1]!b_pq_pctchange(A5897,日期设置!$C$4,日期设置!$B$2,1)</f>
        <v>-0.51176801420465412</v>
      </c>
      <c r="K5897" s="52">
        <f>[1]!b_dq_amount($A5897,日期设置!B$2,2,10000)</f>
        <v>0</v>
      </c>
      <c r="L5897" s="26">
        <f>[1]!b_info_latestpar(A5897,日期设置!$B$2)</f>
        <v>100</v>
      </c>
      <c r="M5897" s="6">
        <f>[1]!b_info_outstandingbalance($A5897,日期设置!B$2)</f>
        <v>7.5</v>
      </c>
      <c r="N5897" s="7" t="str">
        <f>[1]!b_info_latestissurercreditrating2(A5897,日期设置!$B$2,"102","1")</f>
        <v>AA+</v>
      </c>
      <c r="O5897" s="8">
        <v>5.4</v>
      </c>
      <c r="P5897" s="9">
        <f>[1]!b_info_repurchasedate(A5897)</f>
        <v>0</v>
      </c>
      <c r="Q5897" s="8" t="s">
        <v>17020</v>
      </c>
      <c r="R5897" s="2" t="str">
        <f>IF((--IF(P5897=0,Q5897,P5897))&gt;(--日期设置!$B$2),IF(P5897=0,Q5897,P5897),Q5897)</f>
        <v>2022-03-23</v>
      </c>
      <c r="S5897" s="2" t="s">
        <v>18332</v>
      </c>
      <c r="T5897" s="8">
        <f>[1]!b_anal_ptmyear($A5897,日期设置!$B$2)</f>
        <v>1.0027397260273974</v>
      </c>
      <c r="U5897" s="8">
        <f>[1]!b_anal_termifexercise($A5897,日期设置!B$2)</f>
        <v>0</v>
      </c>
      <c r="V5897" s="10">
        <f>[1]!b_dq_dirtyprice(A5897,日期设置!$B$2)</f>
        <v>106.74590000000001</v>
      </c>
      <c r="W5897" s="11">
        <f>IF(U5897=0,ROUNDUP((Q5897-日期设置!$B$2)/365,0),ROUNDUP((R5897-日期设置!$B$2)/365,0))</f>
        <v>2</v>
      </c>
      <c r="X5897" s="18">
        <f>_xlfn.IFNA(VLOOKUP(A5897,过往入选债券!A:D,4,0),2)</f>
        <v>2</v>
      </c>
      <c r="Y5897">
        <f>_xlfn.IFNA(VLOOKUP(C5897,[2]Sheet1!$A:$A,1,0),3)</f>
        <v>3</v>
      </c>
    </row>
    <row r="5898" spans="1:25" hidden="1" x14ac:dyDescent="0.2">
      <c r="A5898" s="28" t="s">
        <v>21506</v>
      </c>
      <c r="B5898" s="28" t="s">
        <v>21507</v>
      </c>
      <c r="C5898" s="39" t="s">
        <v>377</v>
      </c>
      <c r="D5898" s="26" t="str">
        <f>[1]!b_calc_yield(A5898,日期设置!$B$2,F5898,1,R5898,1,O5898,L5898,S5898,)</f>
        <v>Fetching...</v>
      </c>
      <c r="E5898" s="26">
        <f t="shared" si="184"/>
        <v>10.523810224924791</v>
      </c>
      <c r="F5898" s="18">
        <f>[1]!b_dq_cleanprice($A5898,日期设置!B$2)</f>
        <v>100.50920000000001</v>
      </c>
      <c r="G5898" s="18" t="str">
        <f t="shared" si="185"/>
        <v>2.67 + 0</v>
      </c>
      <c r="H5898" s="27">
        <f>[1]!b_dq_pctchange($A5898,日期设置!$B$2,1)/100</f>
        <v>0</v>
      </c>
      <c r="I5898" s="26">
        <f>[1]!b_pq_pctchange(A5898,日期设置!$B$4,日期设置!$B$2,1)</f>
        <v>0</v>
      </c>
      <c r="J5898" s="26">
        <f>[1]!b_pq_pctchange(A5898,日期设置!$C$4,日期设置!$B$2,1)</f>
        <v>0</v>
      </c>
      <c r="K5898" s="52">
        <f>[1]!b_dq_amount($A5898,日期设置!B$2,2,10000)</f>
        <v>0</v>
      </c>
      <c r="L5898" s="26">
        <f>[1]!b_info_latestpar(A5898,日期设置!$B$2)</f>
        <v>100</v>
      </c>
      <c r="M5898" s="6">
        <f>[1]!b_info_outstandingbalance($A5898,日期设置!B$2)</f>
        <v>20</v>
      </c>
      <c r="N5898" s="7" t="str">
        <f>[1]!b_info_latestissurercreditrating2(A5898,日期设置!$B$2,"102","1")</f>
        <v>AAA</v>
      </c>
      <c r="O5898" s="43">
        <v>4.2</v>
      </c>
      <c r="P5898" s="9">
        <f>[1]!b_info_repurchasedate(A5898)</f>
        <v>0</v>
      </c>
      <c r="Q5898" s="31" t="s">
        <v>17150</v>
      </c>
      <c r="R5898" s="2" t="str">
        <f>IF((--IF(P5898=0,Q5898,P5898))&gt;(--日期设置!$B$2),IF(P5898=0,Q5898,P5898),Q5898)</f>
        <v>2023-11-23</v>
      </c>
      <c r="S5898" s="31" t="s">
        <v>16787</v>
      </c>
      <c r="T5898" s="8">
        <f>[1]!b_anal_ptmyear($A5898,日期设置!$B$2)</f>
        <v>2.6739726027397261</v>
      </c>
      <c r="U5898" s="8">
        <f>[1]!b_anal_termifexercise($A5898,日期设置!B$2)</f>
        <v>0</v>
      </c>
      <c r="V5898" s="10">
        <f>[1]!b_dq_dirtyprice(A5898,日期设置!$B$2)</f>
        <v>101.8785</v>
      </c>
      <c r="W5898" s="11">
        <f>IF(U5898=0,ROUNDUP((Q5898-日期设置!$B$2)/365,0),ROUNDUP((R5898-日期设置!$B$2)/365,0))</f>
        <v>3</v>
      </c>
      <c r="X5898" s="18">
        <f>_xlfn.IFNA(VLOOKUP(A5898,过往入选债券!A:D,4,0),2)</f>
        <v>2</v>
      </c>
      <c r="Y5898">
        <f>_xlfn.IFNA(VLOOKUP(C5898,[2]Sheet1!$A:$A,1,0),3)</f>
        <v>3</v>
      </c>
    </row>
    <row r="5899" spans="1:25" hidden="1" x14ac:dyDescent="0.2">
      <c r="A5899" s="21" t="s">
        <v>9448</v>
      </c>
      <c r="B5899" s="21" t="s">
        <v>9449</v>
      </c>
      <c r="C5899" s="37" t="s">
        <v>65</v>
      </c>
      <c r="D5899" s="26" t="str">
        <f>[1]!b_calc_yield(A5899,日期设置!$B$2,F5899,1,R5899,1,O5899,L5899,S5899,)</f>
        <v>Fetching...</v>
      </c>
      <c r="E5899" s="26">
        <f t="shared" si="184"/>
        <v>2.4255214609999687</v>
      </c>
      <c r="F5899" s="18">
        <f>[1]!b_dq_cleanprice($A5899,日期设置!B$2)</f>
        <v>101.08069999999999</v>
      </c>
      <c r="G5899" s="18" t="str">
        <f t="shared" si="185"/>
        <v>0.60 + 0</v>
      </c>
      <c r="H5899" s="27">
        <f>[1]!b_dq_pctchange($A5899,日期设置!$B$2,1)/100</f>
        <v>0</v>
      </c>
      <c r="I5899" s="26">
        <f>[1]!b_pq_pctchange(A5899,日期设置!$B$4,日期设置!$B$2,1)</f>
        <v>0</v>
      </c>
      <c r="J5899" s="26">
        <f>[1]!b_pq_pctchange(A5899,日期设置!$C$4,日期设置!$B$2,1)</f>
        <v>3.957249830076363E-4</v>
      </c>
      <c r="K5899" s="52">
        <f>[1]!b_dq_amount($A5899,日期设置!B$2,2,10000)</f>
        <v>0</v>
      </c>
      <c r="L5899" s="26">
        <f>[1]!b_info_latestpar(A5899,日期设置!$B$2)</f>
        <v>100</v>
      </c>
      <c r="M5899" s="6">
        <f>[1]!b_info_outstandingbalance($A5899,日期设置!B$2)</f>
        <v>7</v>
      </c>
      <c r="N5899" s="7" t="str">
        <f>[1]!b_info_latestissurercreditrating2(A5899,日期设置!$B$2,"102","1")</f>
        <v>AAA</v>
      </c>
      <c r="O5899" s="8">
        <v>5.9</v>
      </c>
      <c r="P5899" s="9">
        <f>[1]!b_info_repurchasedate(A5899)</f>
        <v>0</v>
      </c>
      <c r="Q5899" s="8" t="s">
        <v>16514</v>
      </c>
      <c r="R5899" s="2" t="str">
        <f>IF((--IF(P5899=0,Q5899,P5899))&gt;(--日期设置!$B$2),IF(P5899=0,Q5899,P5899),Q5899)</f>
        <v>2021-10-30</v>
      </c>
      <c r="S5899" s="2" t="s">
        <v>18418</v>
      </c>
      <c r="T5899" s="8">
        <f>[1]!b_anal_ptmyear($A5899,日期设置!$B$2)</f>
        <v>0.60821917808219184</v>
      </c>
      <c r="U5899" s="8">
        <f>[1]!b_anal_termifexercise($A5899,日期设置!B$2)</f>
        <v>0</v>
      </c>
      <c r="V5899" s="10">
        <f>[1]!b_dq_dirtyprice(A5899,日期设置!$B$2)</f>
        <v>103.3922</v>
      </c>
      <c r="W5899" s="11">
        <f>IF(U5899=0,ROUNDUP((Q5899-日期设置!$B$2)/365,0),ROUNDUP((R5899-日期设置!$B$2)/365,0))</f>
        <v>1</v>
      </c>
      <c r="X5899" s="18">
        <f>_xlfn.IFNA(VLOOKUP(A5899,过往入选债券!A:D,4,0),2)</f>
        <v>2</v>
      </c>
      <c r="Y5899">
        <f>_xlfn.IFNA(VLOOKUP(C5899,[2]Sheet1!$A:$A,1,0),3)</f>
        <v>3</v>
      </c>
    </row>
    <row r="5900" spans="1:25" hidden="1" x14ac:dyDescent="0.2">
      <c r="A5900" s="21" t="s">
        <v>15088</v>
      </c>
      <c r="B5900" s="21" t="s">
        <v>15089</v>
      </c>
      <c r="C5900" s="37" t="s">
        <v>193</v>
      </c>
      <c r="D5900" s="26" t="str">
        <f>[1]!b_calc_yield(A5900,日期设置!$B$2,F5900,1,R5900,1,O5900,L5900,S5900,)</f>
        <v>Fetching...</v>
      </c>
      <c r="E5900" s="26">
        <f t="shared" si="184"/>
        <v>11.587580733624424</v>
      </c>
      <c r="F5900" s="18">
        <f>[1]!b_dq_cleanprice($A5900,日期设置!B$2)</f>
        <v>102.1523</v>
      </c>
      <c r="G5900" s="18" t="str">
        <f t="shared" si="185"/>
        <v>2.93 + 0</v>
      </c>
      <c r="H5900" s="27">
        <f>[1]!b_dq_pctchange($A5900,日期设置!$B$2,1)/100</f>
        <v>0</v>
      </c>
      <c r="I5900" s="26">
        <f>[1]!b_pq_pctchange(A5900,日期设置!$B$4,日期设置!$B$2,1)</f>
        <v>0</v>
      </c>
      <c r="J5900" s="26">
        <f>[1]!b_pq_pctchange(A5900,日期设置!$C$4,日期设置!$B$2,1)</f>
        <v>0</v>
      </c>
      <c r="K5900" s="52">
        <f>[1]!b_dq_amount($A5900,日期设置!B$2,2,10000)</f>
        <v>0</v>
      </c>
      <c r="L5900" s="26">
        <f>[1]!b_info_latestpar(A5900,日期设置!$B$2)</f>
        <v>100</v>
      </c>
      <c r="M5900" s="6">
        <f>[1]!b_info_outstandingbalance($A5900,日期设置!B$2)</f>
        <v>20</v>
      </c>
      <c r="N5900" s="7" t="str">
        <f>[1]!b_info_latestissurercreditrating2(A5900,日期设置!$B$2,"102","1")</f>
        <v>AAA</v>
      </c>
      <c r="O5900" s="8">
        <v>4.78</v>
      </c>
      <c r="P5900" s="9">
        <f>[1]!b_info_repurchasedate(A5900)</f>
        <v>0</v>
      </c>
      <c r="Q5900" s="8" t="s">
        <v>16739</v>
      </c>
      <c r="R5900" s="2" t="str">
        <f>IF((--IF(P5900=0,Q5900,P5900))&gt;(--日期设置!$B$2),IF(P5900=0,Q5900,P5900),Q5900)</f>
        <v>2024-02-26</v>
      </c>
      <c r="S5900" s="2" t="s">
        <v>18035</v>
      </c>
      <c r="T5900" s="8">
        <f>[1]!b_anal_ptmyear($A5900,日期设置!$B$2)</f>
        <v>2.934246575342466</v>
      </c>
      <c r="U5900" s="8">
        <f>[1]!b_anal_termifexercise($A5900,日期设置!B$2)</f>
        <v>0</v>
      </c>
      <c r="V5900" s="10">
        <f>[1]!b_dq_dirtyprice(A5900,日期设置!$B$2)</f>
        <v>102.4666</v>
      </c>
      <c r="W5900" s="11">
        <f>IF(U5900=0,ROUNDUP((Q5900-日期设置!$B$2)/365,0),ROUNDUP((R5900-日期设置!$B$2)/365,0))</f>
        <v>3</v>
      </c>
      <c r="X5900" s="18">
        <f>_xlfn.IFNA(VLOOKUP(A5900,过往入选债券!A:D,4,0),2)</f>
        <v>2</v>
      </c>
      <c r="Y5900">
        <f>_xlfn.IFNA(VLOOKUP(C5900,[2]Sheet1!$A:$A,1,0),3)</f>
        <v>3</v>
      </c>
    </row>
    <row r="5901" spans="1:25" hidden="1" x14ac:dyDescent="0.2">
      <c r="A5901" s="21" t="s">
        <v>15636</v>
      </c>
      <c r="B5901" s="21" t="s">
        <v>15637</v>
      </c>
      <c r="C5901" s="37" t="s">
        <v>15638</v>
      </c>
      <c r="D5901" s="26" t="str">
        <f>[1]!b_calc_yield(A5901,日期设置!$B$2,F5901,1,R5901,1,O5901,L5901,S5901,)</f>
        <v>Fetching...</v>
      </c>
      <c r="E5901" s="26">
        <f t="shared" si="184"/>
        <v>7.7842861006713227</v>
      </c>
      <c r="F5901" s="18">
        <f>[1]!b_dq_cleanprice($A5901,日期设置!B$2)</f>
        <v>98.9191</v>
      </c>
      <c r="G5901" s="18" t="str">
        <f t="shared" si="185"/>
        <v>1.95 + 0</v>
      </c>
      <c r="H5901" s="27">
        <f>[1]!b_dq_pctchange($A5901,日期设置!$B$2,1)/100</f>
        <v>0</v>
      </c>
      <c r="I5901" s="26">
        <f>[1]!b_pq_pctchange(A5901,日期设置!$B$4,日期设置!$B$2,1)</f>
        <v>0</v>
      </c>
      <c r="J5901" s="26">
        <f>[1]!b_pq_pctchange(A5901,日期设置!$C$4,日期设置!$B$2,1)</f>
        <v>0.19143098204094514</v>
      </c>
      <c r="K5901" s="52">
        <f>[1]!b_dq_amount($A5901,日期设置!B$2,2,10000)</f>
        <v>0</v>
      </c>
      <c r="L5901" s="26">
        <f>[1]!b_info_latestpar(A5901,日期设置!$B$2)</f>
        <v>100</v>
      </c>
      <c r="M5901" s="6">
        <f>[1]!b_info_outstandingbalance($A5901,日期设置!B$2)</f>
        <v>30</v>
      </c>
      <c r="N5901" s="7" t="str">
        <f>[1]!b_info_latestissurercreditrating2(A5901,日期设置!$B$2,"102","1")</f>
        <v>AAA</v>
      </c>
      <c r="O5901" s="8">
        <v>3.4</v>
      </c>
      <c r="P5901" s="9">
        <f>[1]!b_info_repurchasedate(A5901)</f>
        <v>0</v>
      </c>
      <c r="Q5901" s="8" t="s">
        <v>17013</v>
      </c>
      <c r="R5901" s="2" t="str">
        <f>IF((--IF(P5901=0,Q5901,P5901))&gt;(--日期设置!$B$2),IF(P5901=0,Q5901,P5901),Q5901)</f>
        <v>2023-03-04</v>
      </c>
      <c r="S5901" s="2" t="s">
        <v>17960</v>
      </c>
      <c r="T5901" s="8">
        <f>[1]!b_anal_ptmyear($A5901,日期设置!$B$2)</f>
        <v>1.9506849315068493</v>
      </c>
      <c r="U5901" s="8">
        <f>[1]!b_anal_termifexercise($A5901,日期设置!B$2)</f>
        <v>0</v>
      </c>
      <c r="V5901" s="10">
        <f>[1]!b_dq_dirtyprice(A5901,日期设置!$B$2)</f>
        <v>99.086799999999997</v>
      </c>
      <c r="W5901" s="11">
        <f>IF(U5901=0,ROUNDUP((Q5901-日期设置!$B$2)/365,0),ROUNDUP((R5901-日期设置!$B$2)/365,0))</f>
        <v>2</v>
      </c>
      <c r="X5901" s="18">
        <f>_xlfn.IFNA(VLOOKUP(A5901,过往入选债券!A:D,4,0),2)</f>
        <v>2</v>
      </c>
      <c r="Y5901">
        <f>_xlfn.IFNA(VLOOKUP(C5901,[2]Sheet1!$A:$A,1,0),3)</f>
        <v>3</v>
      </c>
    </row>
    <row r="5902" spans="1:25" hidden="1" x14ac:dyDescent="0.2">
      <c r="A5902" s="28" t="s">
        <v>20642</v>
      </c>
      <c r="B5902" s="28" t="s">
        <v>20643</v>
      </c>
      <c r="C5902" s="39" t="s">
        <v>20798</v>
      </c>
      <c r="D5902" s="26" t="str">
        <f>[1]!b_calc_yield(A5902,日期设置!$B$2,F5902,1,R5902,1,O5902,L5902,S5902,)</f>
        <v>Fetching...</v>
      </c>
      <c r="E5902" s="26">
        <f t="shared" si="184"/>
        <v>17.433862071261164</v>
      </c>
      <c r="F5902" s="18">
        <f>[1]!b_dq_cleanprice($A5902,日期设置!B$2)</f>
        <v>100</v>
      </c>
      <c r="G5902" s="18" t="str">
        <f t="shared" si="185"/>
        <v>6.46 + 4.46</v>
      </c>
      <c r="H5902" s="27">
        <f>[1]!b_dq_pctchange($A5902,日期设置!$B$2,1)/100</f>
        <v>0</v>
      </c>
      <c r="I5902" s="26">
        <f>[1]!b_pq_pctchange(A5902,日期设置!$B$4,日期设置!$B$2,1)</f>
        <v>0</v>
      </c>
      <c r="J5902" s="26">
        <f>[1]!b_pq_pctchange(A5902,日期设置!$C$4,日期设置!$B$2,1)</f>
        <v>0</v>
      </c>
      <c r="K5902" s="52">
        <f>[1]!b_dq_amount($A5902,日期设置!B$2,2,10000)</f>
        <v>0</v>
      </c>
      <c r="L5902" s="26">
        <f>[1]!b_info_latestpar(A5902,日期设置!$B$2)</f>
        <v>100</v>
      </c>
      <c r="M5902" s="6">
        <f>[1]!b_info_outstandingbalance($A5902,日期设置!B$2)</f>
        <v>2</v>
      </c>
      <c r="N5902" s="7" t="str">
        <f>[1]!b_info_latestissurercreditrating2(A5902,日期设置!$B$2,"102","1")</f>
        <v>AA+</v>
      </c>
      <c r="O5902" s="8">
        <v>3.99</v>
      </c>
      <c r="P5902" s="9" t="str">
        <f>[1]!b_info_repurchasedate(A5902)</f>
        <v>2025-09-07</v>
      </c>
      <c r="Q5902" s="8" t="s">
        <v>20864</v>
      </c>
      <c r="R5902" s="2" t="str">
        <f>IF((--IF(P5902=0,Q5902,P5902))&gt;(--日期设置!$B$2),IF(P5902=0,Q5902,P5902),Q5902)</f>
        <v>2025-09-07</v>
      </c>
      <c r="S5902" s="31" t="s">
        <v>15994</v>
      </c>
      <c r="T5902" s="8">
        <f>[1]!b_anal_ptmyear($A5902,日期设置!$B$2)</f>
        <v>6.463013698630137</v>
      </c>
      <c r="U5902" s="8">
        <f>[1]!b_anal_termifexercise($A5902,日期设置!B$2)</f>
        <v>4.4657534246575343</v>
      </c>
      <c r="V5902" s="10">
        <f>[1]!b_dq_dirtyprice(A5902,日期设置!$B$2)</f>
        <v>102.1426</v>
      </c>
      <c r="W5902" s="11">
        <f>IF(U5902=0,ROUNDUP((Q5902-日期设置!$B$2)/365,0),ROUNDUP((R5902-日期设置!$B$2)/365,0))</f>
        <v>5</v>
      </c>
      <c r="X5902" s="18">
        <f>_xlfn.IFNA(VLOOKUP(A5902,过往入选债券!A:D,4,0),2)</f>
        <v>2</v>
      </c>
      <c r="Y5902">
        <f>_xlfn.IFNA(VLOOKUP(C5902,[2]Sheet1!$A:$A,1,0),3)</f>
        <v>3</v>
      </c>
    </row>
    <row r="5903" spans="1:25" hidden="1" x14ac:dyDescent="0.2">
      <c r="A5903" s="21" t="s">
        <v>13725</v>
      </c>
      <c r="B5903" s="21" t="s">
        <v>13726</v>
      </c>
      <c r="C5903" s="37" t="s">
        <v>12264</v>
      </c>
      <c r="D5903" s="26" t="str">
        <f>[1]!b_calc_yield(A5903,日期设置!$B$2,F5903,1,R5903,1,O5903,L5903,S5903,)</f>
        <v>Fetching...</v>
      </c>
      <c r="E5903" s="26">
        <f t="shared" si="184"/>
        <v>17.865038718781445</v>
      </c>
      <c r="F5903" s="18">
        <f>[1]!b_dq_cleanprice($A5903,日期设置!B$2)</f>
        <v>82.137500000000003</v>
      </c>
      <c r="G5903" s="18" t="str">
        <f t="shared" si="185"/>
        <v>3.09 + 0</v>
      </c>
      <c r="H5903" s="27">
        <f>[1]!b_dq_pctchange($A5903,日期设置!$B$2,1)/100</f>
        <v>0</v>
      </c>
      <c r="I5903" s="26">
        <f>[1]!b_pq_pctchange(A5903,日期设置!$B$4,日期设置!$B$2,1)</f>
        <v>0</v>
      </c>
      <c r="J5903" s="26">
        <f>[1]!b_pq_pctchange(A5903,日期设置!$C$4,日期设置!$B$2,1)</f>
        <v>0</v>
      </c>
      <c r="K5903" s="52">
        <f>[1]!b_dq_amount($A5903,日期设置!B$2,2,10000)</f>
        <v>0</v>
      </c>
      <c r="L5903" s="26">
        <f>[1]!b_info_latestpar(A5903,日期设置!$B$2)</f>
        <v>80</v>
      </c>
      <c r="M5903" s="6">
        <f>[1]!b_info_outstandingbalance($A5903,日期设置!B$2)</f>
        <v>10</v>
      </c>
      <c r="N5903" s="7" t="str">
        <f>[1]!b_info_latestissurercreditrating2(A5903,日期设置!$B$2,"102","1")</f>
        <v>AA</v>
      </c>
      <c r="O5903" s="8">
        <v>5.35</v>
      </c>
      <c r="P5903" s="9">
        <f>[1]!b_info_repurchasedate(A5903)</f>
        <v>0</v>
      </c>
      <c r="Q5903" s="8" t="s">
        <v>16538</v>
      </c>
      <c r="R5903" s="2" t="str">
        <f>IF((--IF(P5903=0,Q5903,P5903))&gt;(--日期设置!$B$2),IF(P5903=0,Q5903,P5903),Q5903)</f>
        <v>2024-04-24</v>
      </c>
      <c r="S5903" s="2" t="s">
        <v>17842</v>
      </c>
      <c r="T5903" s="8">
        <f>[1]!b_anal_ptmyear($A5903,日期设置!$B$2)</f>
        <v>3.0904109589041098</v>
      </c>
      <c r="U5903" s="8">
        <f>[1]!b_anal_termifexercise($A5903,日期设置!B$2)</f>
        <v>0</v>
      </c>
      <c r="V5903" s="10">
        <f>[1]!b_dq_dirtyprice(A5903,日期设置!$B$2)</f>
        <v>86.030600000000007</v>
      </c>
      <c r="W5903" s="11">
        <f>IF(U5903=0,ROUNDUP((Q5903-日期设置!$B$2)/365,0),ROUNDUP((R5903-日期设置!$B$2)/365,0))</f>
        <v>4</v>
      </c>
      <c r="X5903" s="18">
        <f>_xlfn.IFNA(VLOOKUP(A5903,过往入选债券!A:D,4,0),2)</f>
        <v>2</v>
      </c>
      <c r="Y5903">
        <f>_xlfn.IFNA(VLOOKUP(C5903,[2]Sheet1!$A:$A,1,0),3)</f>
        <v>3</v>
      </c>
    </row>
    <row r="5904" spans="1:25" hidden="1" x14ac:dyDescent="0.2">
      <c r="A5904" s="21" t="s">
        <v>6559</v>
      </c>
      <c r="B5904" s="21" t="s">
        <v>6560</v>
      </c>
      <c r="C5904" s="37" t="s">
        <v>2027</v>
      </c>
      <c r="D5904" s="26" t="str">
        <f>[1]!b_calc_yield(A5904,日期设置!$B$2,F5904,1,R5904,1,O5904,L5904,S5904,)</f>
        <v>Fetching...</v>
      </c>
      <c r="E5904" s="26">
        <f t="shared" si="184"/>
        <v>0.2074033996122493</v>
      </c>
      <c r="F5904" s="18">
        <f>[1]!b_dq_cleanprice($A5904,日期设置!B$2)</f>
        <v>100.12690000000001</v>
      </c>
      <c r="G5904" s="18" t="str">
        <f t="shared" si="185"/>
        <v>0.05 + 0.05</v>
      </c>
      <c r="H5904" s="27">
        <f>[1]!b_dq_pctchange($A5904,日期设置!$B$2,1)/100</f>
        <v>0</v>
      </c>
      <c r="I5904" s="26">
        <f>[1]!b_pq_pctchange(A5904,日期设置!$B$4,日期设置!$B$2,1)</f>
        <v>-0.40592828368229011</v>
      </c>
      <c r="J5904" s="26">
        <f>[1]!b_pq_pctchange(A5904,日期设置!$C$4,日期设置!$B$2,1)</f>
        <v>-0.40592828368229011</v>
      </c>
      <c r="K5904" s="52">
        <f>[1]!b_dq_amount($A5904,日期设置!B$2,2,10000)</f>
        <v>0</v>
      </c>
      <c r="L5904" s="26">
        <f>[1]!b_info_latestpar(A5904,日期设置!$B$2)</f>
        <v>100</v>
      </c>
      <c r="M5904" s="6">
        <f>[1]!b_info_outstandingbalance($A5904,日期设置!B$2)</f>
        <v>6</v>
      </c>
      <c r="N5904" s="7" t="str">
        <f>[1]!b_info_latestissurercreditrating2(A5904,日期设置!$B$2,"102","1")</f>
        <v>AA+</v>
      </c>
      <c r="O5904" s="8">
        <v>6.68</v>
      </c>
      <c r="P5904" s="9">
        <f>[1]!b_info_repurchasedate(A5904)</f>
        <v>0</v>
      </c>
      <c r="Q5904" s="8" t="s">
        <v>16168</v>
      </c>
      <c r="R5904" s="2" t="str">
        <f>IF((--IF(P5904=0,Q5904,P5904))&gt;(--日期设置!$B$2),IF(P5904=0,Q5904,P5904),Q5904)</f>
        <v>2021-04-10</v>
      </c>
      <c r="S5904" s="2" t="s">
        <v>18012</v>
      </c>
      <c r="T5904" s="8">
        <f>[1]!b_anal_ptmyear($A5904,日期设置!$B$2)</f>
        <v>5.2054794520547946E-2</v>
      </c>
      <c r="U5904" s="8">
        <f>[1]!b_anal_termifexercise($A5904,日期设置!B$2)</f>
        <v>5.7534246575342465E-2</v>
      </c>
      <c r="V5904" s="10">
        <f>[1]!b_dq_dirtyprice(A5904,日期设置!$B$2)</f>
        <v>106.4592</v>
      </c>
      <c r="W5904" s="11">
        <f>IF(U5904=0,ROUNDUP((Q5904-日期设置!$B$2)/365,0),ROUNDUP((R5904-日期设置!$B$2)/365,0))</f>
        <v>1</v>
      </c>
      <c r="X5904" s="18">
        <f>_xlfn.IFNA(VLOOKUP(A5904,过往入选债券!A:D,4,0),2)</f>
        <v>2</v>
      </c>
      <c r="Y5904">
        <f>_xlfn.IFNA(VLOOKUP(C5904,[2]Sheet1!$A:$A,1,0),3)</f>
        <v>3</v>
      </c>
    </row>
    <row r="5905" spans="1:25" hidden="1" x14ac:dyDescent="0.2">
      <c r="A5905" s="21" t="s">
        <v>6648</v>
      </c>
      <c r="B5905" s="21" t="s">
        <v>6649</v>
      </c>
      <c r="C5905" s="37" t="s">
        <v>4840</v>
      </c>
      <c r="D5905" s="26" t="str">
        <f>[1]!b_calc_yield(A5905,日期设置!$B$2,F5905,1,R5905,1,O5905,L5905,S5905,)</f>
        <v>Fetching...</v>
      </c>
      <c r="E5905" s="26">
        <f t="shared" si="184"/>
        <v>0.54575255389035515</v>
      </c>
      <c r="F5905" s="18">
        <f>[1]!b_dq_cleanprice($A5905,日期设置!B$2)</f>
        <v>100.3518</v>
      </c>
      <c r="G5905" s="18" t="str">
        <f t="shared" si="185"/>
        <v>0.13 + 0</v>
      </c>
      <c r="H5905" s="27">
        <f>[1]!b_dq_pctchange($A5905,日期设置!$B$2,1)/100</f>
        <v>0</v>
      </c>
      <c r="I5905" s="26">
        <f>[1]!b_pq_pctchange(A5905,日期设置!$B$4,日期设置!$B$2,1)</f>
        <v>0</v>
      </c>
      <c r="J5905" s="26">
        <f>[1]!b_pq_pctchange(A5905,日期设置!$C$4,日期设置!$B$2,1)</f>
        <v>0</v>
      </c>
      <c r="K5905" s="52">
        <f>[1]!b_dq_amount($A5905,日期设置!B$2,2,10000)</f>
        <v>0</v>
      </c>
      <c r="L5905" s="26">
        <f>[1]!b_info_latestpar(A5905,日期设置!$B$2)</f>
        <v>100</v>
      </c>
      <c r="M5905" s="6">
        <f>[1]!b_info_outstandingbalance($A5905,日期设置!B$2)</f>
        <v>1</v>
      </c>
      <c r="N5905" s="7" t="str">
        <f>[1]!b_info_latestissurercreditrating2(A5905,日期设置!$B$2,"102","1")</f>
        <v>AA</v>
      </c>
      <c r="O5905" s="8">
        <v>6.8</v>
      </c>
      <c r="P5905" s="9">
        <f>[1]!b_info_repurchasedate(A5905)</f>
        <v>0</v>
      </c>
      <c r="Q5905" s="8" t="s">
        <v>17362</v>
      </c>
      <c r="R5905" s="2" t="str">
        <f>IF((--IF(P5905=0,Q5905,P5905))&gt;(--日期设置!$B$2),IF(P5905=0,Q5905,P5905),Q5905)</f>
        <v>2021-05-11</v>
      </c>
      <c r="S5905" s="2" t="s">
        <v>18873</v>
      </c>
      <c r="T5905" s="8">
        <f>[1]!b_anal_ptmyear($A5905,日期设置!$B$2)</f>
        <v>0.13698630136986301</v>
      </c>
      <c r="U5905" s="8">
        <f>[1]!b_anal_termifexercise($A5905,日期设置!B$2)</f>
        <v>0</v>
      </c>
      <c r="V5905" s="10">
        <f>[1]!b_dq_dirtyprice(A5905,日期设置!$B$2)</f>
        <v>106.22029999999999</v>
      </c>
      <c r="W5905" s="11">
        <f>IF(U5905=0,ROUNDUP((Q5905-日期设置!$B$2)/365,0),ROUNDUP((R5905-日期设置!$B$2)/365,0))</f>
        <v>1</v>
      </c>
      <c r="X5905" s="18">
        <f>_xlfn.IFNA(VLOOKUP(A5905,过往入选债券!A:D,4,0),2)</f>
        <v>2</v>
      </c>
      <c r="Y5905">
        <f>_xlfn.IFNA(VLOOKUP(C5905,[2]Sheet1!$A:$A,1,0),3)</f>
        <v>3</v>
      </c>
    </row>
    <row r="5906" spans="1:25" hidden="1" x14ac:dyDescent="0.2">
      <c r="A5906" s="21" t="s">
        <v>9984</v>
      </c>
      <c r="B5906" s="21" t="s">
        <v>9985</v>
      </c>
      <c r="C5906" s="37" t="s">
        <v>4497</v>
      </c>
      <c r="D5906" s="26" t="str">
        <f>[1]!b_calc_yield(A5906,日期设置!$B$2,F5906,1,R5906,1,O5906,L5906,S5906,)</f>
        <v>Fetching...</v>
      </c>
      <c r="E5906" s="26">
        <f t="shared" si="184"/>
        <v>7.755839463156522</v>
      </c>
      <c r="F5906" s="18">
        <f>[1]!b_dq_cleanprice($A5906,日期设置!B$2)</f>
        <v>98.998699999999999</v>
      </c>
      <c r="G5906" s="18" t="str">
        <f t="shared" si="185"/>
        <v>3.94 + 1.94</v>
      </c>
      <c r="H5906" s="27">
        <f>[1]!b_dq_pctchange($A5906,日期设置!$B$2,1)/100</f>
        <v>0</v>
      </c>
      <c r="I5906" s="26">
        <f>[1]!b_pq_pctchange(A5906,日期设置!$B$4,日期设置!$B$2,1)</f>
        <v>0.68845362879849992</v>
      </c>
      <c r="J5906" s="26">
        <f>[1]!b_pq_pctchange(A5906,日期设置!$C$4,日期设置!$B$2,1)</f>
        <v>0.68845362879849992</v>
      </c>
      <c r="K5906" s="52">
        <f>[1]!b_dq_amount($A5906,日期设置!B$2,2,10000)</f>
        <v>0</v>
      </c>
      <c r="L5906" s="26">
        <f>[1]!b_info_latestpar(A5906,日期设置!$B$2)</f>
        <v>100</v>
      </c>
      <c r="M5906" s="6">
        <f>[1]!b_info_outstandingbalance($A5906,日期设置!B$2)</f>
        <v>25</v>
      </c>
      <c r="N5906" s="7" t="str">
        <f>[1]!b_info_latestissurercreditrating2(A5906,日期设置!$B$2,"102","1")</f>
        <v>AA+</v>
      </c>
      <c r="O5906" s="8">
        <v>3.44</v>
      </c>
      <c r="P5906" s="9" t="str">
        <f>[1]!b_info_repurchasedate(A5906)</f>
        <v>2023-03-02</v>
      </c>
      <c r="Q5906" s="8" t="s">
        <v>16357</v>
      </c>
      <c r="R5906" s="2" t="str">
        <f>IF((--IF(P5906=0,Q5906,P5906))&gt;(--日期设置!$B$2),IF(P5906=0,Q5906,P5906),Q5906)</f>
        <v>2023-03-02</v>
      </c>
      <c r="S5906" s="2" t="s">
        <v>18136</v>
      </c>
      <c r="T5906" s="8">
        <f>[1]!b_anal_ptmyear($A5906,日期设置!$B$2)</f>
        <v>3.9452054794520546</v>
      </c>
      <c r="U5906" s="8">
        <f>[1]!b_anal_termifexercise($A5906,日期设置!B$2)</f>
        <v>1.9452054794520548</v>
      </c>
      <c r="V5906" s="10">
        <f>[1]!b_dq_dirtyprice(A5906,日期设置!$B$2)</f>
        <v>99.187200000000004</v>
      </c>
      <c r="W5906" s="11">
        <f>IF(U5906=0,ROUNDUP((Q5906-日期设置!$B$2)/365,0),ROUNDUP((R5906-日期设置!$B$2)/365,0))</f>
        <v>2</v>
      </c>
      <c r="X5906" s="18">
        <f>_xlfn.IFNA(VLOOKUP(A5906,过往入选债券!A:D,4,0),2)</f>
        <v>2</v>
      </c>
      <c r="Y5906">
        <f>_xlfn.IFNA(VLOOKUP(C5906,[2]Sheet1!$A:$A,1,0),3)</f>
        <v>3</v>
      </c>
    </row>
    <row r="5907" spans="1:25" hidden="1" x14ac:dyDescent="0.2">
      <c r="A5907" s="21" t="s">
        <v>12869</v>
      </c>
      <c r="B5907" s="21" t="s">
        <v>12870</v>
      </c>
      <c r="C5907" s="37" t="s">
        <v>4717</v>
      </c>
      <c r="D5907" s="26" t="str">
        <f>[1]!b_calc_yield(A5907,日期设置!$B$2,F5907,1,R5907,1,O5907,L5907,S5907,)</f>
        <v>Fetching...</v>
      </c>
      <c r="E5907" s="26">
        <f t="shared" si="184"/>
        <v>20.877781619115598</v>
      </c>
      <c r="F5907" s="18">
        <f>[1]!b_dq_cleanprice($A5907,日期设置!B$2)</f>
        <v>40.1494</v>
      </c>
      <c r="G5907" s="18" t="str">
        <f t="shared" si="185"/>
        <v>1.96 + 0</v>
      </c>
      <c r="H5907" s="27">
        <f>[1]!b_dq_pctchange($A5907,日期设置!$B$2,1)/100</f>
        <v>0</v>
      </c>
      <c r="I5907" s="26">
        <f>[1]!b_pq_pctchange(A5907,日期设置!$B$4,日期设置!$B$2,1)</f>
        <v>0</v>
      </c>
      <c r="J5907" s="26">
        <f>[1]!b_pq_pctchange(A5907,日期设置!$C$4,日期设置!$B$2,1)</f>
        <v>-33.333222635494153</v>
      </c>
      <c r="K5907" s="52">
        <f>[1]!b_dq_amount($A5907,日期设置!B$2,2,10000)</f>
        <v>0</v>
      </c>
      <c r="L5907" s="26">
        <f>[1]!b_info_latestpar(A5907,日期设置!$B$2)</f>
        <v>40</v>
      </c>
      <c r="M5907" s="6">
        <f>[1]!b_info_outstandingbalance($A5907,日期设置!B$2)</f>
        <v>4.32</v>
      </c>
      <c r="N5907" s="7" t="str">
        <f>[1]!b_info_latestissurercreditrating2(A5907,日期设置!$B$2,"102","1")</f>
        <v>AA</v>
      </c>
      <c r="O5907" s="8">
        <v>4.3</v>
      </c>
      <c r="P5907" s="9">
        <f>[1]!b_info_repurchasedate(A5907)</f>
        <v>0</v>
      </c>
      <c r="Q5907" s="8" t="s">
        <v>16279</v>
      </c>
      <c r="R5907" s="2" t="str">
        <f>IF((--IF(P5907=0,Q5907,P5907))&gt;(--日期设置!$B$2),IF(P5907=0,Q5907,P5907),Q5907)</f>
        <v>2023-03-10</v>
      </c>
      <c r="S5907" s="2" t="s">
        <v>18061</v>
      </c>
      <c r="T5907" s="8">
        <f>[1]!b_anal_ptmyear($A5907,日期设置!$B$2)</f>
        <v>1.967123287671233</v>
      </c>
      <c r="U5907" s="8">
        <f>[1]!b_anal_termifexercise($A5907,日期设置!B$2)</f>
        <v>0</v>
      </c>
      <c r="V5907" s="10">
        <f>[1]!b_dq_dirtyprice(A5907,日期设置!$B$2)</f>
        <v>40.2059</v>
      </c>
      <c r="W5907" s="11">
        <f>IF(U5907=0,ROUNDUP((Q5907-日期设置!$B$2)/365,0),ROUNDUP((R5907-日期设置!$B$2)/365,0))</f>
        <v>2</v>
      </c>
      <c r="X5907" s="18">
        <f>_xlfn.IFNA(VLOOKUP(A5907,过往入选债券!A:D,4,0),2)</f>
        <v>2</v>
      </c>
      <c r="Y5907">
        <f>_xlfn.IFNA(VLOOKUP(C5907,[2]Sheet1!$A:$A,1,0),3)</f>
        <v>3</v>
      </c>
    </row>
    <row r="5908" spans="1:25" hidden="1" x14ac:dyDescent="0.2">
      <c r="A5908" s="28" t="s">
        <v>19486</v>
      </c>
      <c r="B5908" s="28" t="s">
        <v>19487</v>
      </c>
      <c r="C5908" s="38" t="s">
        <v>153</v>
      </c>
      <c r="D5908" s="26" t="str">
        <f>[1]!b_calc_yield(A5908,日期设置!$B$2,F5908,1,R5908,1,O5908,L5908,S5908,)</f>
        <v>Fetching...</v>
      </c>
      <c r="E5908" s="26">
        <f t="shared" si="184"/>
        <v>9.3138884231601438</v>
      </c>
      <c r="F5908" s="18">
        <f>[1]!b_dq_cleanprice($A5908,日期设置!B$2)</f>
        <v>99.640199999999993</v>
      </c>
      <c r="G5908" s="18" t="str">
        <f t="shared" si="185"/>
        <v>4.38 + 2.38</v>
      </c>
      <c r="H5908" s="27">
        <f>[1]!b_dq_pctchange($A5908,日期设置!$B$2,1)/100</f>
        <v>0</v>
      </c>
      <c r="I5908" s="26">
        <f>[1]!b_pq_pctchange(A5908,日期设置!$B$4,日期设置!$B$2,1)</f>
        <v>0</v>
      </c>
      <c r="J5908" s="26">
        <f>[1]!b_pq_pctchange(A5908,日期设置!$C$4,日期设置!$B$2,1)</f>
        <v>0.42370575227926943</v>
      </c>
      <c r="K5908" s="52">
        <f>[1]!b_dq_amount($A5908,日期设置!B$2,2,10000)</f>
        <v>0</v>
      </c>
      <c r="L5908" s="26">
        <f>[1]!b_info_latestpar(A5908,日期设置!$B$2)</f>
        <v>100</v>
      </c>
      <c r="M5908" s="6">
        <f>[1]!b_info_outstandingbalance($A5908,日期设置!B$2)</f>
        <v>5</v>
      </c>
      <c r="N5908" s="7" t="str">
        <f>[1]!b_info_latestissurercreditrating2(A5908,日期设置!$B$2,"102","1")</f>
        <v>AA+</v>
      </c>
      <c r="O5908" s="8">
        <v>3.83</v>
      </c>
      <c r="P5908" s="9" t="str">
        <f>[1]!b_info_repurchasedate(A5908)</f>
        <v>2023-08-10</v>
      </c>
      <c r="Q5908" s="8" t="s">
        <v>17025</v>
      </c>
      <c r="R5908" s="2" t="str">
        <f>IF((--IF(P5908=0,Q5908,P5908))&gt;(--日期设置!$B$2),IF(P5908=0,Q5908,P5908),Q5908)</f>
        <v>2023-08-10</v>
      </c>
      <c r="S5908" s="31" t="s">
        <v>19113</v>
      </c>
      <c r="T5908" s="8">
        <f>[1]!b_anal_ptmyear($A5908,日期设置!$B$2)</f>
        <v>4.3863013698630136</v>
      </c>
      <c r="U5908" s="8">
        <f>[1]!b_anal_termifexercise($A5908,日期设置!B$2)</f>
        <v>2.3863013698630136</v>
      </c>
      <c r="V5908" s="10">
        <f>[1]!b_dq_dirtyprice(A5908,日期设置!$B$2)</f>
        <v>101.9907</v>
      </c>
      <c r="W5908" s="11">
        <f>IF(U5908=0,ROUNDUP((Q5908-日期设置!$B$2)/365,0),ROUNDUP((R5908-日期设置!$B$2)/365,0))</f>
        <v>3</v>
      </c>
      <c r="X5908" s="18">
        <f>_xlfn.IFNA(VLOOKUP(A5908,过往入选债券!A:D,4,0),2)</f>
        <v>2</v>
      </c>
      <c r="Y5908">
        <f>_xlfn.IFNA(VLOOKUP(C5908,[2]Sheet1!$A:$A,1,0),3)</f>
        <v>3</v>
      </c>
    </row>
    <row r="5909" spans="1:25" hidden="1" x14ac:dyDescent="0.2">
      <c r="A5909" s="28" t="s">
        <v>21108</v>
      </c>
      <c r="B5909" s="28" t="s">
        <v>21109</v>
      </c>
      <c r="C5909" s="39" t="s">
        <v>19628</v>
      </c>
      <c r="D5909" s="26" t="str">
        <f>[1]!b_calc_yield(A5909,日期设置!$B$2,F5909,1,R5909,1,O5909,L5909,S5909,)</f>
        <v>Fetching...</v>
      </c>
      <c r="E5909" s="26">
        <f t="shared" si="184"/>
        <v>10.090586348609687</v>
      </c>
      <c r="F5909" s="18">
        <f>[1]!b_dq_cleanprice($A5909,日期设置!B$2)</f>
        <v>99.830299999999994</v>
      </c>
      <c r="G5909" s="18" t="str">
        <f t="shared" si="185"/>
        <v>4.56 + 2.56</v>
      </c>
      <c r="H5909" s="27">
        <f>[1]!b_dq_pctchange($A5909,日期设置!$B$2,1)/100</f>
        <v>0</v>
      </c>
      <c r="I5909" s="26">
        <f>[1]!b_pq_pctchange(A5909,日期设置!$B$4,日期设置!$B$2,1)</f>
        <v>0</v>
      </c>
      <c r="J5909" s="26">
        <f>[1]!b_pq_pctchange(A5909,日期设置!$C$4,日期设置!$B$2,1)</f>
        <v>0.10187639064781812</v>
      </c>
      <c r="K5909" s="52">
        <f>[1]!b_dq_amount($A5909,日期设置!B$2,2,10000)</f>
        <v>0</v>
      </c>
      <c r="L5909" s="26">
        <f>[1]!b_info_latestpar(A5909,日期设置!$B$2)</f>
        <v>100</v>
      </c>
      <c r="M5909" s="6">
        <f>[1]!b_info_outstandingbalance($A5909,日期设置!B$2)</f>
        <v>10</v>
      </c>
      <c r="N5909" s="7" t="str">
        <f>[1]!b_info_latestissurercreditrating2(A5909,日期设置!$B$2,"102","1")</f>
        <v>AAA</v>
      </c>
      <c r="O5909" s="8">
        <v>3.92</v>
      </c>
      <c r="P5909" s="9" t="str">
        <f>[1]!b_info_repurchasedate(A5909)</f>
        <v>2023-10-16</v>
      </c>
      <c r="Q5909" s="8" t="s">
        <v>16664</v>
      </c>
      <c r="R5909" s="2" t="str">
        <f>IF((--IF(P5909=0,Q5909,P5909))&gt;(--日期设置!$B$2),IF(P5909=0,Q5909,P5909),Q5909)</f>
        <v>2023-10-16</v>
      </c>
      <c r="S5909" s="31" t="s">
        <v>16351</v>
      </c>
      <c r="T5909" s="8">
        <f>[1]!b_anal_ptmyear($A5909,日期设置!$B$2)</f>
        <v>4.5698630136986305</v>
      </c>
      <c r="U5909" s="8">
        <f>[1]!b_anal_termifexercise($A5909,日期设置!B$2)</f>
        <v>2.56986301369863</v>
      </c>
      <c r="V5909" s="10">
        <f>[1]!b_dq_dirtyprice(A5909,日期设置!$B$2)</f>
        <v>101.5164</v>
      </c>
      <c r="W5909" s="11">
        <f>IF(U5909=0,ROUNDUP((Q5909-日期设置!$B$2)/365,0),ROUNDUP((R5909-日期设置!$B$2)/365,0))</f>
        <v>3</v>
      </c>
      <c r="X5909" s="18">
        <f>_xlfn.IFNA(VLOOKUP(A5909,过往入选债券!A:D,4,0),2)</f>
        <v>2</v>
      </c>
      <c r="Y5909">
        <f>_xlfn.IFNA(VLOOKUP(C5909,[2]Sheet1!$A:$A,1,0),3)</f>
        <v>3</v>
      </c>
    </row>
    <row r="5910" spans="1:25" x14ac:dyDescent="0.2">
      <c r="A5910" s="21" t="s">
        <v>9792</v>
      </c>
      <c r="B5910" s="21" t="s">
        <v>9793</v>
      </c>
      <c r="C5910" s="37" t="s">
        <v>8470</v>
      </c>
      <c r="D5910" s="26" t="str">
        <f>[1]!b_calc_yield(A5910,日期设置!$B$2,F5910,1,R5910,1,O5910,L5910,S5910,)</f>
        <v>Fetching...</v>
      </c>
      <c r="E5910" s="26">
        <f t="shared" si="184"/>
        <v>7.1898914752158261</v>
      </c>
      <c r="F5910" s="18">
        <f>[1]!b_dq_cleanprice($A5910,日期设置!B$2)</f>
        <v>99.674700000000001</v>
      </c>
      <c r="G5910" s="18" t="str">
        <f t="shared" si="185"/>
        <v>1.81 + 0</v>
      </c>
      <c r="H5910" s="27">
        <f>[1]!b_dq_pctchange($A5910,日期设置!$B$2,1)/100</f>
        <v>1.9062372081513012E-5</v>
      </c>
      <c r="I5910" s="26">
        <f>[1]!b_pq_pctchange(A5910,日期设置!$B$4,日期设置!$B$2,1)</f>
        <v>0.1970271022842055</v>
      </c>
      <c r="J5910" s="26">
        <f>[1]!b_pq_pctchange(A5910,日期设置!$C$4,日期设置!$B$2,1)</f>
        <v>0.29219906967197568</v>
      </c>
      <c r="K5910" s="52">
        <f>[1]!b_dq_amount($A5910,日期设置!B$2,2,10000)</f>
        <v>6023.2107126000001</v>
      </c>
      <c r="L5910" s="26">
        <f>[1]!b_info_latestpar(A5910,日期设置!$B$2)</f>
        <v>100</v>
      </c>
      <c r="M5910" s="6">
        <f>[1]!b_info_outstandingbalance($A5910,日期设置!B$2)</f>
        <v>8.07</v>
      </c>
      <c r="N5910" s="7" t="str">
        <f>[1]!b_info_latestissurercreditrating2(A5910,日期设置!$B$2,"102","1")</f>
        <v>AA+</v>
      </c>
      <c r="O5910" s="8">
        <v>3.8</v>
      </c>
      <c r="P5910" s="9">
        <f>[1]!b_info_repurchasedate(A5910)</f>
        <v>0</v>
      </c>
      <c r="Q5910" s="8" t="s">
        <v>16324</v>
      </c>
      <c r="R5910" s="2" t="str">
        <f>IF((--IF(P5910=0,Q5910,P5910))&gt;(--日期设置!$B$2),IF(P5910=0,Q5910,P5910),Q5910)</f>
        <v>2023-01-13</v>
      </c>
      <c r="S5910" s="2" t="s">
        <v>17912</v>
      </c>
      <c r="T5910" s="8">
        <f>[1]!b_anal_ptmyear($A5910,日期设置!$B$2)</f>
        <v>1.8136986301369862</v>
      </c>
      <c r="U5910" s="8">
        <f>[1]!b_anal_termifexercise($A5910,日期设置!B$2)</f>
        <v>0</v>
      </c>
      <c r="V5910" s="10">
        <f>[1]!b_dq_dirtyprice(A5910,日期设置!$B$2)</f>
        <v>100.3826</v>
      </c>
      <c r="W5910" s="11">
        <f>IF(U5910=0,ROUNDUP((Q5910-日期设置!$B$2)/365,0),ROUNDUP((R5910-日期设置!$B$2)/365,0))</f>
        <v>2</v>
      </c>
      <c r="X5910" s="18">
        <f>_xlfn.IFNA(VLOOKUP(A5910,过往入选债券!A:D,4,0),2)</f>
        <v>2</v>
      </c>
      <c r="Y5910">
        <f>_xlfn.IFNA(VLOOKUP(C5910,[2]Sheet1!$A:$A,1,0),3)</f>
        <v>3</v>
      </c>
    </row>
    <row r="5911" spans="1:25" hidden="1" x14ac:dyDescent="0.2">
      <c r="A5911" s="28" t="s">
        <v>19701</v>
      </c>
      <c r="B5911" s="28" t="s">
        <v>19702</v>
      </c>
      <c r="C5911" s="38" t="s">
        <v>19703</v>
      </c>
      <c r="D5911" s="26" t="str">
        <f>[1]!b_calc_yield(A5911,日期设置!$B$2,F5911,1,R5911,1,O5911,L5911,S5911,)</f>
        <v>Fetching...</v>
      </c>
      <c r="E5911" s="26">
        <f t="shared" si="184"/>
        <v>9.4399968605290105</v>
      </c>
      <c r="F5911" s="18">
        <f>[1]!b_dq_cleanprice($A5911,日期设置!B$2)</f>
        <v>99.681299999999993</v>
      </c>
      <c r="G5911" s="18" t="str">
        <f t="shared" si="185"/>
        <v>2.41 + 2.41</v>
      </c>
      <c r="H5911" s="27">
        <f>[1]!b_dq_pctchange($A5911,日期设置!$B$2,1)/100</f>
        <v>0</v>
      </c>
      <c r="I5911" s="26">
        <f>[1]!b_pq_pctchange(A5911,日期设置!$B$4,日期设置!$B$2,1)</f>
        <v>0</v>
      </c>
      <c r="J5911" s="26">
        <f>[1]!b_pq_pctchange(A5911,日期设置!$C$4,日期设置!$B$2,1)</f>
        <v>0</v>
      </c>
      <c r="K5911" s="52">
        <f>[1]!b_dq_amount($A5911,日期设置!B$2,2,10000)</f>
        <v>0</v>
      </c>
      <c r="L5911" s="26">
        <f>[1]!b_info_latestpar(A5911,日期设置!$B$2)</f>
        <v>100</v>
      </c>
      <c r="M5911" s="6">
        <f>[1]!b_info_outstandingbalance($A5911,日期设置!B$2)</f>
        <v>20</v>
      </c>
      <c r="N5911" s="7" t="str">
        <f>[1]!b_info_latestissurercreditrating2(A5911,日期设置!$B$2,"102","1")</f>
        <v>AAA</v>
      </c>
      <c r="O5911" s="8">
        <v>3.85</v>
      </c>
      <c r="P5911" s="9">
        <f>[1]!b_info_repurchasedate(A5911)</f>
        <v>0</v>
      </c>
      <c r="Q5911" s="8" t="s">
        <v>19992</v>
      </c>
      <c r="R5911" s="2" t="str">
        <f>IF((--IF(P5911=0,Q5911,P5911))&gt;(--日期设置!$B$2),IF(P5911=0,Q5911,P5911),Q5911)</f>
        <v>2023-08-21</v>
      </c>
      <c r="S5911" s="31" t="s">
        <v>19109</v>
      </c>
      <c r="T5911" s="8">
        <f>[1]!b_anal_ptmyear($A5911,日期设置!$B$2)</f>
        <v>2.4164383561643836</v>
      </c>
      <c r="U5911" s="8">
        <f>[1]!b_anal_termifexercise($A5911,日期设置!B$2)</f>
        <v>2.4164383561643836</v>
      </c>
      <c r="V5911" s="10">
        <f>[1]!b_dq_dirtyprice(A5911,日期设置!$B$2)</f>
        <v>101.928</v>
      </c>
      <c r="W5911" s="11">
        <f>IF(U5911=0,ROUNDUP((Q5911-日期设置!$B$2)/365,0),ROUNDUP((R5911-日期设置!$B$2)/365,0))</f>
        <v>3</v>
      </c>
      <c r="X5911" s="18">
        <f>_xlfn.IFNA(VLOOKUP(A5911,过往入选债券!A:D,4,0),2)</f>
        <v>2</v>
      </c>
      <c r="Y5911">
        <f>_xlfn.IFNA(VLOOKUP(C5911,[2]Sheet1!$A:$A,1,0),3)</f>
        <v>3</v>
      </c>
    </row>
    <row r="5912" spans="1:25" hidden="1" x14ac:dyDescent="0.2">
      <c r="A5912" s="21" t="s">
        <v>8004</v>
      </c>
      <c r="B5912" s="21" t="s">
        <v>8005</v>
      </c>
      <c r="C5912" s="37" t="s">
        <v>203</v>
      </c>
      <c r="D5912" s="26" t="str">
        <f>[1]!b_calc_yield(A5912,日期设置!$B$2,F5912,1,R5912,1,O5912,L5912,S5912,)</f>
        <v>Fetching...</v>
      </c>
      <c r="E5912" s="26">
        <f t="shared" si="184"/>
        <v>3.6008761333210071</v>
      </c>
      <c r="F5912" s="18">
        <f>[1]!b_dq_cleanprice($A5912,日期设置!B$2)</f>
        <v>100.1756</v>
      </c>
      <c r="G5912" s="18" t="str">
        <f t="shared" si="185"/>
        <v>0.90 + 0</v>
      </c>
      <c r="H5912" s="27">
        <f>[1]!b_dq_pctchange($A5912,日期设置!$B$2,1)/100</f>
        <v>0</v>
      </c>
      <c r="I5912" s="26">
        <f>[1]!b_pq_pctchange(A5912,日期设置!$B$4,日期设置!$B$2,1)</f>
        <v>0</v>
      </c>
      <c r="J5912" s="26">
        <f>[1]!b_pq_pctchange(A5912,日期设置!$C$4,日期设置!$B$2,1)</f>
        <v>0.19393549019470493</v>
      </c>
      <c r="K5912" s="52">
        <f>[1]!b_dq_amount($A5912,日期设置!B$2,2,10000)</f>
        <v>0</v>
      </c>
      <c r="L5912" s="26">
        <f>[1]!b_info_latestpar(A5912,日期设置!$B$2)</f>
        <v>100</v>
      </c>
      <c r="M5912" s="6">
        <f>[1]!b_info_outstandingbalance($A5912,日期设置!B$2)</f>
        <v>10</v>
      </c>
      <c r="N5912" s="7" t="str">
        <f>[1]!b_info_latestissurercreditrating2(A5912,日期设置!$B$2,"102","1")</f>
        <v>AAA</v>
      </c>
      <c r="O5912" s="8">
        <v>4.2</v>
      </c>
      <c r="P5912" s="9">
        <f>[1]!b_info_repurchasedate(A5912)</f>
        <v>0</v>
      </c>
      <c r="Q5912" s="8" t="s">
        <v>17172</v>
      </c>
      <c r="R5912" s="2" t="str">
        <f>IF((--IF(P5912=0,Q5912,P5912))&gt;(--日期设置!$B$2),IF(P5912=0,Q5912,P5912),Q5912)</f>
        <v>2022-02-15</v>
      </c>
      <c r="S5912" s="2" t="s">
        <v>18742</v>
      </c>
      <c r="T5912" s="8">
        <f>[1]!b_anal_ptmyear($A5912,日期设置!$B$2)</f>
        <v>0.90410958904109584</v>
      </c>
      <c r="U5912" s="8">
        <f>[1]!b_anal_termifexercise($A5912,日期设置!B$2)</f>
        <v>0</v>
      </c>
      <c r="V5912" s="10">
        <f>[1]!b_dq_dirtyprice(A5912,日期设置!$B$2)</f>
        <v>100.5783</v>
      </c>
      <c r="W5912" s="11">
        <f>IF(U5912=0,ROUNDUP((Q5912-日期设置!$B$2)/365,0),ROUNDUP((R5912-日期设置!$B$2)/365,0))</f>
        <v>1</v>
      </c>
      <c r="X5912" s="18">
        <f>_xlfn.IFNA(VLOOKUP(A5912,过往入选债券!A:D,4,0),2)</f>
        <v>2</v>
      </c>
      <c r="Y5912">
        <f>_xlfn.IFNA(VLOOKUP(C5912,[2]Sheet1!$A:$A,1,0),3)</f>
        <v>3</v>
      </c>
    </row>
    <row r="5913" spans="1:25" hidden="1" x14ac:dyDescent="0.2">
      <c r="A5913" s="28" t="s">
        <v>20442</v>
      </c>
      <c r="B5913" s="28" t="s">
        <v>20443</v>
      </c>
      <c r="C5913" s="39" t="s">
        <v>20769</v>
      </c>
      <c r="D5913" s="26" t="str">
        <f>[1]!b_calc_yield(A5913,日期设置!$B$2,F5913,1,R5913,1,O5913,L5913,S5913,)</f>
        <v>Fetching...</v>
      </c>
      <c r="E5913" s="26">
        <f t="shared" si="184"/>
        <v>9.6761413324443204</v>
      </c>
      <c r="F5913" s="18">
        <f>[1]!b_dq_cleanprice($A5913,日期设置!B$2)</f>
        <v>101.181</v>
      </c>
      <c r="G5913" s="18" t="str">
        <f t="shared" si="185"/>
        <v>2.48 + 2.48</v>
      </c>
      <c r="H5913" s="27">
        <f>[1]!b_dq_pctchange($A5913,日期设置!$B$2,1)/100</f>
        <v>0</v>
      </c>
      <c r="I5913" s="26">
        <f>[1]!b_pq_pctchange(A5913,日期设置!$B$4,日期设置!$B$2,1)</f>
        <v>0</v>
      </c>
      <c r="J5913" s="26">
        <f>[1]!b_pq_pctchange(A5913,日期设置!$C$4,日期设置!$B$2,1)</f>
        <v>0</v>
      </c>
      <c r="K5913" s="52">
        <f>[1]!b_dq_amount($A5913,日期设置!B$2,2,10000)</f>
        <v>0</v>
      </c>
      <c r="L5913" s="26">
        <f>[1]!b_info_latestpar(A5913,日期设置!$B$2)</f>
        <v>100</v>
      </c>
      <c r="M5913" s="6">
        <f>[1]!b_info_outstandingbalance($A5913,日期设置!B$2)</f>
        <v>10</v>
      </c>
      <c r="N5913" s="7" t="str">
        <f>[1]!b_info_latestissurercreditrating2(A5913,日期设置!$B$2,"102","1")</f>
        <v>AAA</v>
      </c>
      <c r="O5913" s="8">
        <v>4.5</v>
      </c>
      <c r="P5913" s="9">
        <f>[1]!b_info_repurchasedate(A5913)</f>
        <v>0</v>
      </c>
      <c r="Q5913" s="8" t="s">
        <v>20838</v>
      </c>
      <c r="R5913" s="2" t="str">
        <f>IF((--IF(P5913=0,Q5913,P5913))&gt;(--日期设置!$B$2),IF(P5913=0,Q5913,P5913),Q5913)</f>
        <v>2023-09-16</v>
      </c>
      <c r="S5913" s="31" t="s">
        <v>16122</v>
      </c>
      <c r="T5913" s="8">
        <f>[1]!b_anal_ptmyear($A5913,日期设置!$B$2)</f>
        <v>2.4876712328767123</v>
      </c>
      <c r="U5913" s="8">
        <f>[1]!b_anal_termifexercise($A5913,日期设置!B$2)</f>
        <v>2.4876712328767123</v>
      </c>
      <c r="V5913" s="10">
        <f>[1]!b_dq_dirtyprice(A5913,日期设置!$B$2)</f>
        <v>103.48650000000001</v>
      </c>
      <c r="W5913" s="11">
        <f>IF(U5913=0,ROUNDUP((Q5913-日期设置!$B$2)/365,0),ROUNDUP((R5913-日期设置!$B$2)/365,0))</f>
        <v>3</v>
      </c>
      <c r="X5913" s="18">
        <f>_xlfn.IFNA(VLOOKUP(A5913,过往入选债券!A:D,4,0),2)</f>
        <v>2</v>
      </c>
      <c r="Y5913">
        <f>_xlfn.IFNA(VLOOKUP(C5913,[2]Sheet1!$A:$A,1,0),3)</f>
        <v>3</v>
      </c>
    </row>
    <row r="5914" spans="1:25" hidden="1" x14ac:dyDescent="0.2">
      <c r="A5914" s="21" t="s">
        <v>975</v>
      </c>
      <c r="B5914" s="21" t="s">
        <v>976</v>
      </c>
      <c r="C5914" s="37" t="s">
        <v>163</v>
      </c>
      <c r="D5914" s="26" t="str">
        <f>[1]!b_calc_yield(A5914,日期设置!$B$2,F5914,1,R5914,1,O5914,L5914,S5914,)</f>
        <v>Fetching...</v>
      </c>
      <c r="E5914" s="26">
        <f t="shared" si="184"/>
        <v>3.8839807947567584</v>
      </c>
      <c r="F5914" s="18">
        <f>[1]!b_dq_cleanprice($A5914,日期设置!B$2)</f>
        <v>101.42</v>
      </c>
      <c r="G5914" s="18" t="str">
        <f t="shared" si="185"/>
        <v>0.97 + 0</v>
      </c>
      <c r="H5914" s="27">
        <f>[1]!b_dq_pctchange($A5914,日期设置!$B$2,1)/100</f>
        <v>0</v>
      </c>
      <c r="I5914" s="26">
        <f>[1]!b_pq_pctchange(A5914,日期设置!$B$4,日期设置!$B$2,1)</f>
        <v>0</v>
      </c>
      <c r="J5914" s="26">
        <f>[1]!b_pq_pctchange(A5914,日期设置!$C$4,日期设置!$B$2,1)</f>
        <v>0</v>
      </c>
      <c r="K5914" s="52">
        <f>[1]!b_dq_amount($A5914,日期设置!B$2,2,10000)</f>
        <v>0</v>
      </c>
      <c r="L5914" s="26">
        <f>[1]!b_info_latestpar(A5914,日期设置!$B$2)</f>
        <v>100</v>
      </c>
      <c r="M5914" s="6">
        <f>[1]!b_info_outstandingbalance($A5914,日期设置!B$2)</f>
        <v>8</v>
      </c>
      <c r="N5914" s="7">
        <f>[1]!b_info_latestissurercreditrating2(A5914,日期设置!$B$2,"102","1")</f>
        <v>0</v>
      </c>
      <c r="O5914" s="8">
        <v>5.5</v>
      </c>
      <c r="P5914" s="9">
        <f>[1]!b_info_repurchasedate(A5914)</f>
        <v>0</v>
      </c>
      <c r="Q5914" s="8" t="s">
        <v>16748</v>
      </c>
      <c r="R5914" s="2" t="str">
        <f>IF((--IF(P5914=0,Q5914,P5914))&gt;(--日期设置!$B$2),IF(P5914=0,Q5914,P5914),Q5914)</f>
        <v>2022-03-13</v>
      </c>
      <c r="S5914" s="2" t="s">
        <v>18333</v>
      </c>
      <c r="T5914" s="8">
        <f>[1]!b_anal_ptmyear($A5914,日期设置!$B$2)</f>
        <v>0.97534246575342465</v>
      </c>
      <c r="U5914" s="8">
        <f>[1]!b_anal_termifexercise($A5914,日期设置!B$2)</f>
        <v>0</v>
      </c>
      <c r="V5914" s="10">
        <f>[1]!b_dq_dirtyprice(A5914,日期设置!$B$2)</f>
        <v>101.5556</v>
      </c>
      <c r="W5914" s="11">
        <f>IF(U5914=0,ROUNDUP((Q5914-日期设置!$B$2)/365,0),ROUNDUP((R5914-日期设置!$B$2)/365,0))</f>
        <v>1</v>
      </c>
      <c r="X5914" s="18">
        <f>_xlfn.IFNA(VLOOKUP(A5914,过往入选债券!A:D,4,0),2)</f>
        <v>2</v>
      </c>
      <c r="Y5914">
        <f>_xlfn.IFNA(VLOOKUP(C5914,[2]Sheet1!$A:$A,1,0),3)</f>
        <v>3</v>
      </c>
    </row>
    <row r="5915" spans="1:25" hidden="1" x14ac:dyDescent="0.2">
      <c r="A5915" s="28" t="s">
        <v>19801</v>
      </c>
      <c r="B5915" s="28" t="s">
        <v>19802</v>
      </c>
      <c r="C5915" s="38" t="s">
        <v>19803</v>
      </c>
      <c r="D5915" s="26" t="str">
        <f>[1]!b_calc_yield(A5915,日期设置!$B$2,F5915,1,R5915,1,O5915,L5915,S5915,)</f>
        <v>Fetching...</v>
      </c>
      <c r="E5915" s="26">
        <f t="shared" si="184"/>
        <v>9.522546759029705</v>
      </c>
      <c r="F5915" s="18">
        <f>[1]!b_dq_cleanprice($A5915,日期设置!B$2)</f>
        <v>99.341899999999995</v>
      </c>
      <c r="G5915" s="18" t="str">
        <f t="shared" si="185"/>
        <v>2.43 + 0</v>
      </c>
      <c r="H5915" s="27">
        <f>[1]!b_dq_pctchange($A5915,日期设置!$B$2,1)/100</f>
        <v>0</v>
      </c>
      <c r="I5915" s="26">
        <f>[1]!b_pq_pctchange(A5915,日期设置!$B$4,日期设置!$B$2,1)</f>
        <v>0</v>
      </c>
      <c r="J5915" s="26">
        <f>[1]!b_pq_pctchange(A5915,日期设置!$C$4,日期设置!$B$2,1)</f>
        <v>0</v>
      </c>
      <c r="K5915" s="52">
        <f>[1]!b_dq_amount($A5915,日期设置!B$2,2,10000)</f>
        <v>0</v>
      </c>
      <c r="L5915" s="26">
        <f>[1]!b_info_latestpar(A5915,日期设置!$B$2)</f>
        <v>100</v>
      </c>
      <c r="M5915" s="6">
        <f>[1]!b_info_outstandingbalance($A5915,日期设置!B$2)</f>
        <v>5</v>
      </c>
      <c r="N5915" s="7" t="str">
        <f>[1]!b_info_latestissurercreditrating2(A5915,日期设置!$B$2,"102","1")</f>
        <v>AAA</v>
      </c>
      <c r="O5915" s="8">
        <v>3.7</v>
      </c>
      <c r="P5915" s="9">
        <f>[1]!b_info_repurchasedate(A5915)</f>
        <v>0</v>
      </c>
      <c r="Q5915" s="8" t="s">
        <v>16512</v>
      </c>
      <c r="R5915" s="2" t="str">
        <f>IF((--IF(P5915=0,Q5915,P5915))&gt;(--日期设置!$B$2),IF(P5915=0,Q5915,P5915),Q5915)</f>
        <v>2023-08-27</v>
      </c>
      <c r="S5915" s="31" t="s">
        <v>19227</v>
      </c>
      <c r="T5915" s="8">
        <f>[1]!b_anal_ptmyear($A5915,日期设置!$B$2)</f>
        <v>2.4328767123287669</v>
      </c>
      <c r="U5915" s="8">
        <f>[1]!b_anal_termifexercise($A5915,日期设置!B$2)</f>
        <v>0</v>
      </c>
      <c r="V5915" s="10">
        <f>[1]!b_dq_dirtyprice(A5915,日期设置!$B$2)</f>
        <v>101.44029999999999</v>
      </c>
      <c r="W5915" s="11">
        <f>IF(U5915=0,ROUNDUP((Q5915-日期设置!$B$2)/365,0),ROUNDUP((R5915-日期设置!$B$2)/365,0))</f>
        <v>3</v>
      </c>
      <c r="X5915" s="18">
        <f>_xlfn.IFNA(VLOOKUP(A5915,过往入选债券!A:D,4,0),2)</f>
        <v>2</v>
      </c>
      <c r="Y5915">
        <f>_xlfn.IFNA(VLOOKUP(C5915,[2]Sheet1!$A:$A,1,0),3)</f>
        <v>3</v>
      </c>
    </row>
    <row r="5916" spans="1:25" hidden="1" x14ac:dyDescent="0.2">
      <c r="A5916" s="21" t="s">
        <v>11020</v>
      </c>
      <c r="B5916" s="21" t="s">
        <v>11021</v>
      </c>
      <c r="C5916" s="37" t="s">
        <v>1239</v>
      </c>
      <c r="D5916" s="26" t="str">
        <f>[1]!b_calc_yield(A5916,日期设置!$B$2,F5916,1,R5916,1,O5916,L5916,S5916,)</f>
        <v>Fetching...</v>
      </c>
      <c r="E5916" s="26">
        <f t="shared" si="184"/>
        <v>8.509304611076951</v>
      </c>
      <c r="F5916" s="18">
        <f>[1]!b_dq_cleanprice($A5916,日期设置!B$2)</f>
        <v>98.49</v>
      </c>
      <c r="G5916" s="18" t="str">
        <f t="shared" si="185"/>
        <v>2.18 + 0</v>
      </c>
      <c r="H5916" s="27">
        <f>[1]!b_dq_pctchange($A5916,日期设置!$B$2,1)/100</f>
        <v>0</v>
      </c>
      <c r="I5916" s="26">
        <f>[1]!b_pq_pctchange(A5916,日期设置!$B$4,日期设置!$B$2,1)</f>
        <v>0</v>
      </c>
      <c r="J5916" s="26">
        <f>[1]!b_pq_pctchange(A5916,日期设置!$C$4,日期设置!$B$2,1)</f>
        <v>-0.13769216574162466</v>
      </c>
      <c r="K5916" s="52">
        <f>[1]!b_dq_amount($A5916,日期设置!B$2,2,10000)</f>
        <v>0</v>
      </c>
      <c r="L5916" s="26">
        <f>[1]!b_info_latestpar(A5916,日期设置!$B$2)</f>
        <v>100</v>
      </c>
      <c r="M5916" s="6">
        <f>[1]!b_info_outstandingbalance($A5916,日期设置!B$2)</f>
        <v>4</v>
      </c>
      <c r="N5916" s="7" t="str">
        <f>[1]!b_info_latestissurercreditrating2(A5916,日期设置!$B$2,"102","1")</f>
        <v>AA</v>
      </c>
      <c r="O5916" s="8">
        <v>3.25</v>
      </c>
      <c r="P5916" s="9">
        <f>[1]!b_info_repurchasedate(A5916)</f>
        <v>0</v>
      </c>
      <c r="Q5916" s="8" t="s">
        <v>16356</v>
      </c>
      <c r="R5916" s="2" t="str">
        <f>IF((--IF(P5916=0,Q5916,P5916))&gt;(--日期设置!$B$2),IF(P5916=0,Q5916,P5916),Q5916)</f>
        <v>2023-05-28</v>
      </c>
      <c r="S5916" s="2" t="s">
        <v>18135</v>
      </c>
      <c r="T5916" s="8">
        <f>[1]!b_anal_ptmyear($A5916,日期设置!$B$2)</f>
        <v>2.1835616438356165</v>
      </c>
      <c r="U5916" s="8">
        <f>[1]!b_anal_termifexercise($A5916,日期设置!B$2)</f>
        <v>0</v>
      </c>
      <c r="V5916" s="10">
        <f>[1]!b_dq_dirtyprice(A5916,日期设置!$B$2)</f>
        <v>101.1434</v>
      </c>
      <c r="W5916" s="11">
        <f>IF(U5916=0,ROUNDUP((Q5916-日期设置!$B$2)/365,0),ROUNDUP((R5916-日期设置!$B$2)/365,0))</f>
        <v>3</v>
      </c>
      <c r="X5916" s="18">
        <f>_xlfn.IFNA(VLOOKUP(A5916,过往入选债券!A:D,4,0),2)</f>
        <v>2</v>
      </c>
      <c r="Y5916">
        <f>_xlfn.IFNA(VLOOKUP(C5916,[2]Sheet1!$A:$A,1,0),3)</f>
        <v>3</v>
      </c>
    </row>
    <row r="5917" spans="1:25" hidden="1" x14ac:dyDescent="0.2">
      <c r="A5917" s="28" t="s">
        <v>20302</v>
      </c>
      <c r="B5917" s="28" t="s">
        <v>20303</v>
      </c>
      <c r="C5917" s="39" t="s">
        <v>19628</v>
      </c>
      <c r="D5917" s="26" t="str">
        <f>[1]!b_calc_yield(A5917,日期设置!$B$2,F5917,1,R5917,1,O5917,L5917,S5917,)</f>
        <v>Fetching...</v>
      </c>
      <c r="E5917" s="26">
        <f t="shared" si="184"/>
        <v>9.5873236029036413</v>
      </c>
      <c r="F5917" s="18">
        <f>[1]!b_dq_cleanprice($A5917,日期设置!B$2)</f>
        <v>99.933099999999996</v>
      </c>
      <c r="G5917" s="18" t="str">
        <f t="shared" si="185"/>
        <v>4.45 + 2.45</v>
      </c>
      <c r="H5917" s="27">
        <f>[1]!b_dq_pctchange($A5917,日期设置!$B$2,1)/100</f>
        <v>0</v>
      </c>
      <c r="I5917" s="26">
        <f>[1]!b_pq_pctchange(A5917,日期设置!$B$4,日期设置!$B$2,1)</f>
        <v>0</v>
      </c>
      <c r="J5917" s="26">
        <f>[1]!b_pq_pctchange(A5917,日期设置!$C$4,日期设置!$B$2,1)</f>
        <v>0</v>
      </c>
      <c r="K5917" s="52">
        <f>[1]!b_dq_amount($A5917,日期设置!B$2,2,10000)</f>
        <v>0</v>
      </c>
      <c r="L5917" s="26">
        <f>[1]!b_info_latestpar(A5917,日期设置!$B$2)</f>
        <v>100</v>
      </c>
      <c r="M5917" s="6">
        <f>[1]!b_info_outstandingbalance($A5917,日期设置!B$2)</f>
        <v>10</v>
      </c>
      <c r="N5917" s="7" t="str">
        <f>[1]!b_info_latestissurercreditrating2(A5917,日期设置!$B$2,"102","1")</f>
        <v>AAA</v>
      </c>
      <c r="O5917" s="8">
        <v>3.96</v>
      </c>
      <c r="P5917" s="9" t="str">
        <f>[1]!b_info_repurchasedate(A5917)</f>
        <v>2023-09-04</v>
      </c>
      <c r="Q5917" s="8" t="s">
        <v>20836</v>
      </c>
      <c r="R5917" s="2" t="str">
        <f>IF((--IF(P5917=0,Q5917,P5917))&gt;(--日期设置!$B$2),IF(P5917=0,Q5917,P5917),Q5917)</f>
        <v>2023-09-04</v>
      </c>
      <c r="S5917" s="31" t="s">
        <v>16844</v>
      </c>
      <c r="T5917" s="8">
        <f>[1]!b_anal_ptmyear($A5917,日期设置!$B$2)</f>
        <v>4.4547945205479449</v>
      </c>
      <c r="U5917" s="8">
        <f>[1]!b_anal_termifexercise($A5917,日期设置!B$2)</f>
        <v>2.4547945205479453</v>
      </c>
      <c r="V5917" s="10">
        <f>[1]!b_dq_dirtyprice(A5917,日期设置!$B$2)</f>
        <v>102.0921</v>
      </c>
      <c r="W5917" s="11">
        <f>IF(U5917=0,ROUNDUP((Q5917-日期设置!$B$2)/365,0),ROUNDUP((R5917-日期设置!$B$2)/365,0))</f>
        <v>3</v>
      </c>
      <c r="X5917" s="18">
        <f>_xlfn.IFNA(VLOOKUP(A5917,过往入选债券!A:D,4,0),2)</f>
        <v>2</v>
      </c>
      <c r="Y5917">
        <f>_xlfn.IFNA(VLOOKUP(C5917,[2]Sheet1!$A:$A,1,0),3)</f>
        <v>3</v>
      </c>
    </row>
    <row r="5918" spans="1:25" hidden="1" x14ac:dyDescent="0.2">
      <c r="A5918" s="21" t="s">
        <v>1183</v>
      </c>
      <c r="B5918" s="21" t="s">
        <v>1184</v>
      </c>
      <c r="C5918" s="37" t="s">
        <v>255</v>
      </c>
      <c r="D5918" s="26" t="str">
        <f>[1]!b_calc_yield(A5918,日期设置!$B$2,F5918,1,R5918,1,O5918,L5918,S5918,)</f>
        <v>Fetching...</v>
      </c>
      <c r="E5918" s="26">
        <f t="shared" si="184"/>
        <v>2.6174105672167158</v>
      </c>
      <c r="F5918" s="18">
        <f>[1]!b_dq_cleanprice($A5918,日期设置!B$2)</f>
        <v>101.3806</v>
      </c>
      <c r="G5918" s="18" t="str">
        <f t="shared" si="185"/>
        <v>1.65 + 0.65</v>
      </c>
      <c r="H5918" s="27">
        <f>[1]!b_dq_pctchange($A5918,日期设置!$B$2,1)/100</f>
        <v>0</v>
      </c>
      <c r="I5918" s="26">
        <f>[1]!b_pq_pctchange(A5918,日期设置!$B$4,日期设置!$B$2,1)</f>
        <v>0</v>
      </c>
      <c r="J5918" s="26">
        <f>[1]!b_pq_pctchange(A5918,日期设置!$C$4,日期设置!$B$2,1)</f>
        <v>0.33530677402818065</v>
      </c>
      <c r="K5918" s="52">
        <f>[1]!b_dq_amount($A5918,日期设置!B$2,2,10000)</f>
        <v>0</v>
      </c>
      <c r="L5918" s="26">
        <f>[1]!b_info_latestpar(A5918,日期设置!$B$2)</f>
        <v>100</v>
      </c>
      <c r="M5918" s="6">
        <f>[1]!b_info_outstandingbalance($A5918,日期设置!B$2)</f>
        <v>20</v>
      </c>
      <c r="N5918" s="7">
        <f>[1]!b_info_latestissurercreditrating2(A5918,日期设置!$B$2,"102","1")</f>
        <v>0</v>
      </c>
      <c r="O5918" s="8">
        <v>6.22</v>
      </c>
      <c r="P5918" s="9" t="str">
        <f>[1]!b_info_repurchasedate(A5918)</f>
        <v>2021-11-17</v>
      </c>
      <c r="Q5918" s="8" t="s">
        <v>17140</v>
      </c>
      <c r="R5918" s="2" t="str">
        <f>IF((--IF(P5918=0,Q5918,P5918))&gt;(--日期设置!$B$2),IF(P5918=0,Q5918,P5918),Q5918)</f>
        <v>2021-11-17</v>
      </c>
      <c r="S5918" s="2" t="s">
        <v>17883</v>
      </c>
      <c r="T5918" s="8">
        <f>[1]!b_anal_ptmyear($A5918,日期设置!$B$2)</f>
        <v>1.6575342465753424</v>
      </c>
      <c r="U5918" s="8">
        <f>[1]!b_anal_termifexercise($A5918,日期设置!B$2)</f>
        <v>0.65753424657534243</v>
      </c>
      <c r="V5918" s="10">
        <f>[1]!b_dq_dirtyprice(A5918,日期设置!$B$2)</f>
        <v>103.5107</v>
      </c>
      <c r="W5918" s="11">
        <f>IF(U5918=0,ROUNDUP((Q5918-日期设置!$B$2)/365,0),ROUNDUP((R5918-日期设置!$B$2)/365,0))</f>
        <v>1</v>
      </c>
      <c r="X5918" s="18">
        <f>_xlfn.IFNA(VLOOKUP(A5918,过往入选债券!A:D,4,0),2)</f>
        <v>2</v>
      </c>
      <c r="Y5918">
        <f>_xlfn.IFNA(VLOOKUP(C5918,[2]Sheet1!$A:$A,1,0),3)</f>
        <v>3</v>
      </c>
    </row>
    <row r="5919" spans="1:25" hidden="1" x14ac:dyDescent="0.2">
      <c r="A5919" s="21" t="s">
        <v>11347</v>
      </c>
      <c r="B5919" s="21" t="s">
        <v>11348</v>
      </c>
      <c r="C5919" s="37" t="s">
        <v>145</v>
      </c>
      <c r="D5919" s="26" t="str">
        <f>[1]!b_calc_yield(A5919,日期设置!$B$2,F5919,1,R5919,1,O5919,L5919,S5919,)</f>
        <v>Fetching...</v>
      </c>
      <c r="E5919" s="26">
        <f t="shared" si="184"/>
        <v>8.9927152534104557</v>
      </c>
      <c r="F5919" s="18">
        <f>[1]!b_dq_cleanprice($A5919,日期设置!B$2)</f>
        <v>101.11490000000001</v>
      </c>
      <c r="G5919" s="18" t="str">
        <f t="shared" si="185"/>
        <v>2.32 + 0</v>
      </c>
      <c r="H5919" s="27">
        <f>[1]!b_dq_pctchange($A5919,日期设置!$B$2,1)/100</f>
        <v>0</v>
      </c>
      <c r="I5919" s="26">
        <f>[1]!b_pq_pctchange(A5919,日期设置!$B$4,日期设置!$B$2,1)</f>
        <v>0</v>
      </c>
      <c r="J5919" s="26">
        <f>[1]!b_pq_pctchange(A5919,日期设置!$C$4,日期设置!$B$2,1)</f>
        <v>0</v>
      </c>
      <c r="K5919" s="52">
        <f>[1]!b_dq_amount($A5919,日期设置!B$2,2,10000)</f>
        <v>0</v>
      </c>
      <c r="L5919" s="26">
        <f>[1]!b_info_latestpar(A5919,日期设置!$B$2)</f>
        <v>100</v>
      </c>
      <c r="M5919" s="6">
        <f>[1]!b_info_outstandingbalance($A5919,日期设置!B$2)</f>
        <v>10</v>
      </c>
      <c r="N5919" s="7" t="str">
        <f>[1]!b_info_latestissurercreditrating2(A5919,日期设置!$B$2,"102","1")</f>
        <v>AAA</v>
      </c>
      <c r="O5919" s="8">
        <v>4.5</v>
      </c>
      <c r="P5919" s="9">
        <f>[1]!b_info_repurchasedate(A5919)</f>
        <v>0</v>
      </c>
      <c r="Q5919" s="8" t="s">
        <v>16706</v>
      </c>
      <c r="R5919" s="2" t="str">
        <f>IF((--IF(P5919=0,Q5919,P5919))&gt;(--日期设置!$B$2),IF(P5919=0,Q5919,P5919),Q5919)</f>
        <v>2023-07-20</v>
      </c>
      <c r="S5919" s="2" t="s">
        <v>17998</v>
      </c>
      <c r="T5919" s="8">
        <f>[1]!b_anal_ptmyear($A5919,日期设置!$B$2)</f>
        <v>2.3287671232876712</v>
      </c>
      <c r="U5919" s="8">
        <f>[1]!b_anal_termifexercise($A5919,日期设置!B$2)</f>
        <v>0</v>
      </c>
      <c r="V5919" s="10">
        <f>[1]!b_dq_dirtyprice(A5919,日期设置!$B$2)</f>
        <v>104.1354</v>
      </c>
      <c r="W5919" s="11">
        <f>IF(U5919=0,ROUNDUP((Q5919-日期设置!$B$2)/365,0),ROUNDUP((R5919-日期设置!$B$2)/365,0))</f>
        <v>3</v>
      </c>
      <c r="X5919" s="18">
        <f>_xlfn.IFNA(VLOOKUP(A5919,过往入选债券!A:D,4,0),2)</f>
        <v>2</v>
      </c>
      <c r="Y5919">
        <f>_xlfn.IFNA(VLOOKUP(C5919,[2]Sheet1!$A:$A,1,0),3)</f>
        <v>3</v>
      </c>
    </row>
    <row r="5920" spans="1:25" x14ac:dyDescent="0.2">
      <c r="A5920" s="21" t="s">
        <v>7807</v>
      </c>
      <c r="B5920" s="21" t="s">
        <v>7808</v>
      </c>
      <c r="C5920" s="37" t="s">
        <v>137</v>
      </c>
      <c r="D5920" s="26" t="str">
        <f>[1]!b_calc_yield(A5920,日期设置!$B$2,F5920,1,R5920,1,O5920,L5920,S5920,)</f>
        <v>Fetching...</v>
      </c>
      <c r="E5920" s="26">
        <f t="shared" si="184"/>
        <v>3.1840492607930315</v>
      </c>
      <c r="F5920" s="18">
        <f>[1]!b_dq_cleanprice($A5920,日期设置!B$2)</f>
        <v>100.68300000000001</v>
      </c>
      <c r="G5920" s="18" t="str">
        <f t="shared" si="185"/>
        <v>2.8 + 0.8</v>
      </c>
      <c r="H5920" s="27">
        <f>[1]!b_dq_pctchange($A5920,日期设置!$B$2,1)/100</f>
        <v>-7.870006937117283E-4</v>
      </c>
      <c r="I5920" s="26">
        <f>[1]!b_pq_pctchange(A5920,日期设置!$B$4,日期设置!$B$2,1)</f>
        <v>-7.8700069371172826E-2</v>
      </c>
      <c r="J5920" s="26">
        <f>[1]!b_pq_pctchange(A5920,日期设置!$C$4,日期设置!$B$2,1)</f>
        <v>-0.37896028337917359</v>
      </c>
      <c r="K5920" s="52">
        <f>[1]!b_dq_amount($A5920,日期设置!B$2,2,10000)</f>
        <v>8132.84</v>
      </c>
      <c r="L5920" s="26">
        <f>[1]!b_info_latestpar(A5920,日期设置!$B$2)</f>
        <v>100</v>
      </c>
      <c r="M5920" s="6">
        <f>[1]!b_info_outstandingbalance($A5920,日期设置!B$2)</f>
        <v>10</v>
      </c>
      <c r="N5920" s="7" t="str">
        <f>[1]!b_info_latestissurercreditrating2(A5920,日期设置!$B$2,"102","1")</f>
        <v>AA+</v>
      </c>
      <c r="O5920" s="8">
        <v>4.9000000000000004</v>
      </c>
      <c r="P5920" s="9" t="str">
        <f>[1]!b_info_repurchasedate(A5920)</f>
        <v>2022-01-08</v>
      </c>
      <c r="Q5920" s="8" t="s">
        <v>17759</v>
      </c>
      <c r="R5920" s="2" t="str">
        <f>IF((--IF(P5920=0,Q5920,P5920))&gt;(--日期设置!$B$2),IF(P5920=0,Q5920,P5920),Q5920)</f>
        <v>2022-01-08</v>
      </c>
      <c r="S5920" s="2" t="s">
        <v>18358</v>
      </c>
      <c r="T5920" s="8">
        <f>[1]!b_anal_ptmyear($A5920,日期设置!$B$2)</f>
        <v>2.8</v>
      </c>
      <c r="U5920" s="8">
        <f>[1]!b_anal_termifexercise($A5920,日期设置!B$2)</f>
        <v>0.8</v>
      </c>
      <c r="V5920" s="10">
        <f>[1]!b_dq_dirtyprice(A5920,日期设置!$B$2)</f>
        <v>101.663</v>
      </c>
      <c r="W5920" s="11">
        <f>IF(U5920=0,ROUNDUP((Q5920-日期设置!$B$2)/365,0),ROUNDUP((R5920-日期设置!$B$2)/365,0))</f>
        <v>1</v>
      </c>
      <c r="X5920" s="18">
        <f>_xlfn.IFNA(VLOOKUP(A5920,过往入选债券!A:D,4,0),2)</f>
        <v>2</v>
      </c>
      <c r="Y5920">
        <f>_xlfn.IFNA(VLOOKUP(C5920,[2]Sheet1!$A:$A,1,0),3)</f>
        <v>3</v>
      </c>
    </row>
    <row r="5921" spans="1:25" hidden="1" x14ac:dyDescent="0.2">
      <c r="A5921" s="28" t="s">
        <v>21218</v>
      </c>
      <c r="B5921" s="28" t="s">
        <v>21219</v>
      </c>
      <c r="C5921" s="39" t="s">
        <v>19164</v>
      </c>
      <c r="D5921" s="26" t="str">
        <f>[1]!b_calc_yield(A5921,日期设置!$B$2,F5921,1,R5921,1,O5921,L5921,S5921,)</f>
        <v>Fetching...</v>
      </c>
      <c r="E5921" s="26">
        <f t="shared" si="184"/>
        <v>10.241183364355289</v>
      </c>
      <c r="F5921" s="18">
        <f>[1]!b_dq_cleanprice($A5921,日期设置!B$2)</f>
        <v>99.981700000000004</v>
      </c>
      <c r="G5921" s="18" t="str">
        <f t="shared" si="185"/>
        <v>2.60 + 0</v>
      </c>
      <c r="H5921" s="27">
        <f>[1]!b_dq_pctchange($A5921,日期设置!$B$2,1)/100</f>
        <v>0</v>
      </c>
      <c r="I5921" s="26">
        <f>[1]!b_pq_pctchange(A5921,日期设置!$B$4,日期设置!$B$2,1)</f>
        <v>0.24614934196410826</v>
      </c>
      <c r="J5921" s="26">
        <f>[1]!b_pq_pctchange(A5921,日期设置!$C$4,日期设置!$B$2,1)</f>
        <v>0.67981382909091692</v>
      </c>
      <c r="K5921" s="52">
        <f>[1]!b_dq_amount($A5921,日期设置!B$2,2,10000)</f>
        <v>0</v>
      </c>
      <c r="L5921" s="26">
        <f>[1]!b_info_latestpar(A5921,日期设置!$B$2)</f>
        <v>100</v>
      </c>
      <c r="M5921" s="6">
        <f>[1]!b_info_outstandingbalance($A5921,日期设置!B$2)</f>
        <v>10</v>
      </c>
      <c r="N5921" s="7" t="str">
        <f>[1]!b_info_latestissurercreditrating2(A5921,日期设置!$B$2,"102","1")</f>
        <v>AAA</v>
      </c>
      <c r="O5921" s="8">
        <v>3.98</v>
      </c>
      <c r="P5921" s="9">
        <f>[1]!b_info_repurchasedate(A5921)</f>
        <v>0</v>
      </c>
      <c r="Q5921" s="8" t="s">
        <v>16645</v>
      </c>
      <c r="R5921" s="2" t="str">
        <f>IF((--IF(P5921=0,Q5921,P5921))&gt;(--日期设置!$B$2),IF(P5921=0,Q5921,P5921),Q5921)</f>
        <v>2023-10-30</v>
      </c>
      <c r="S5921" s="31" t="s">
        <v>16171</v>
      </c>
      <c r="T5921" s="8">
        <f>[1]!b_anal_ptmyear($A5921,日期设置!$B$2)</f>
        <v>2.6082191780821917</v>
      </c>
      <c r="U5921" s="8">
        <f>[1]!b_anal_termifexercise($A5921,日期设置!B$2)</f>
        <v>0</v>
      </c>
      <c r="V5921" s="10">
        <f>[1]!b_dq_dirtyprice(A5921,日期设置!$B$2)</f>
        <v>101.541</v>
      </c>
      <c r="W5921" s="11">
        <f>IF(U5921=0,ROUNDUP((Q5921-日期设置!$B$2)/365,0),ROUNDUP((R5921-日期设置!$B$2)/365,0))</f>
        <v>3</v>
      </c>
      <c r="X5921" s="18">
        <f>_xlfn.IFNA(VLOOKUP(A5921,过往入选债券!A:D,4,0),2)</f>
        <v>2</v>
      </c>
      <c r="Y5921">
        <f>_xlfn.IFNA(VLOOKUP(C5921,[2]Sheet1!$A:$A,1,0),3)</f>
        <v>3</v>
      </c>
    </row>
    <row r="5922" spans="1:25" hidden="1" x14ac:dyDescent="0.2">
      <c r="A5922" s="28" t="s">
        <v>21808</v>
      </c>
      <c r="B5922" s="28" t="s">
        <v>21986</v>
      </c>
      <c r="C5922" s="39" t="s">
        <v>103</v>
      </c>
      <c r="D5922" s="26" t="str">
        <f>[1]!b_calc_yield(A5922,日期设置!$B$2,F5922,1,R5922,1,O5922,L5922,S5922,)</f>
        <v>Fetching...</v>
      </c>
      <c r="E5922" s="26">
        <f t="shared" si="184"/>
        <v>11.020087554523217</v>
      </c>
      <c r="F5922" s="18">
        <f>[1]!b_dq_cleanprice($A5922,日期设置!B$2)</f>
        <v>99.989000000000004</v>
      </c>
      <c r="G5922" s="18" t="str">
        <f t="shared" si="185"/>
        <v>2.78 + 0</v>
      </c>
      <c r="H5922" s="27">
        <f>[1]!b_dq_pctchange($A5922,日期设置!$B$2,1)/100</f>
        <v>0</v>
      </c>
      <c r="I5922" s="26">
        <f>[1]!b_pq_pctchange(A5922,日期设置!$B$4,日期设置!$B$2,1)</f>
        <v>0</v>
      </c>
      <c r="J5922" s="26">
        <f>[1]!b_pq_pctchange(A5922,日期设置!$C$4,日期设置!$B$2,1)</f>
        <v>-0.30957282937600933</v>
      </c>
      <c r="K5922" s="52">
        <f>[1]!b_dq_amount($A5922,日期设置!B$2,2,10000)</f>
        <v>0</v>
      </c>
      <c r="L5922" s="26">
        <f>[1]!b_info_latestpar(A5922,日期设置!$B$2)</f>
        <v>100</v>
      </c>
      <c r="M5922" s="6">
        <f>[1]!b_info_outstandingbalance($A5922,日期设置!B$2)</f>
        <v>10</v>
      </c>
      <c r="N5922" s="7" t="str">
        <f>[1]!b_info_latestissurercreditrating2(A5922,日期设置!$B$2,"102","1")</f>
        <v>AAA</v>
      </c>
      <c r="O5922" s="43">
        <v>3.98</v>
      </c>
      <c r="P5922" s="9">
        <f>[1]!b_info_repurchasedate(A5922)</f>
        <v>0</v>
      </c>
      <c r="Q5922" s="31" t="s">
        <v>17641</v>
      </c>
      <c r="R5922" s="2" t="str">
        <f>IF((--IF(P5922=0,Q5922,P5922))&gt;(--日期设置!$B$2),IF(P5922=0,Q5922,P5922),Q5922)</f>
        <v>2024-01-04</v>
      </c>
      <c r="S5922" s="31" t="s">
        <v>17182</v>
      </c>
      <c r="T5922" s="8">
        <f>[1]!b_anal_ptmyear($A5922,日期设置!$B$2)</f>
        <v>2.7890410958904108</v>
      </c>
      <c r="U5922" s="8">
        <f>[1]!b_anal_termifexercise($A5922,日期设置!B$2)</f>
        <v>0</v>
      </c>
      <c r="V5922" s="10">
        <f>[1]!b_dq_dirtyprice(A5922,日期设置!$B$2)</f>
        <v>100.82859999999999</v>
      </c>
      <c r="W5922" s="11">
        <f>IF(U5922=0,ROUNDUP((Q5922-日期设置!$B$2)/365,0),ROUNDUP((R5922-日期设置!$B$2)/365,0))</f>
        <v>3</v>
      </c>
      <c r="X5922" s="18">
        <f>_xlfn.IFNA(VLOOKUP(A5922,过往入选债券!A:D,4,0),2)</f>
        <v>2</v>
      </c>
      <c r="Y5922">
        <f>_xlfn.IFNA(VLOOKUP(C5922,[2]Sheet1!$A:$A,1,0),3)</f>
        <v>3</v>
      </c>
    </row>
    <row r="5923" spans="1:25" hidden="1" x14ac:dyDescent="0.2">
      <c r="A5923" s="21" t="s">
        <v>6056</v>
      </c>
      <c r="B5923" s="21" t="s">
        <v>6057</v>
      </c>
      <c r="C5923" s="37" t="s">
        <v>882</v>
      </c>
      <c r="D5923" s="26" t="str">
        <f>[1]!b_calc_yield(A5923,日期设置!$B$2,F5923,1,R5923,1,O5923,L5923,S5923,)</f>
        <v>Fetching...</v>
      </c>
      <c r="E5923" s="26">
        <f t="shared" si="184"/>
        <v>3.9728494663669789</v>
      </c>
      <c r="F5923" s="18">
        <f>[1]!b_dq_cleanprice($A5923,日期设置!B$2)</f>
        <v>101.9157</v>
      </c>
      <c r="G5923" s="18" t="str">
        <f t="shared" si="185"/>
        <v>1.05 + 0</v>
      </c>
      <c r="H5923" s="27">
        <f>[1]!b_dq_pctchange($A5923,日期设置!$B$2,1)/100</f>
        <v>0</v>
      </c>
      <c r="I5923" s="26">
        <f>[1]!b_pq_pctchange(A5923,日期设置!$B$4,日期设置!$B$2,1)</f>
        <v>0</v>
      </c>
      <c r="J5923" s="26">
        <f>[1]!b_pq_pctchange(A5923,日期设置!$C$4,日期设置!$B$2,1)</f>
        <v>0</v>
      </c>
      <c r="K5923" s="52">
        <f>[1]!b_dq_amount($A5923,日期设置!B$2,2,10000)</f>
        <v>0</v>
      </c>
      <c r="L5923" s="26">
        <f>[1]!b_info_latestpar(A5923,日期设置!$B$2)</f>
        <v>100</v>
      </c>
      <c r="M5923" s="6">
        <f>[1]!b_info_outstandingbalance($A5923,日期设置!B$2)</f>
        <v>5</v>
      </c>
      <c r="N5923" s="7" t="str">
        <f>[1]!b_info_latestissurercreditrating2(A5923,日期设置!$B$2,"102","1")</f>
        <v>AA</v>
      </c>
      <c r="O5923" s="8">
        <v>5.88</v>
      </c>
      <c r="P5923" s="9">
        <f>[1]!b_info_repurchasedate(A5923)</f>
        <v>0</v>
      </c>
      <c r="Q5923" s="8" t="s">
        <v>17011</v>
      </c>
      <c r="R5923" s="2" t="str">
        <f>IF((--IF(P5923=0,Q5923,P5923))&gt;(--日期设置!$B$2),IF(P5923=0,Q5923,P5923),Q5923)</f>
        <v>2022-04-10</v>
      </c>
      <c r="S5923" s="2" t="s">
        <v>18657</v>
      </c>
      <c r="T5923" s="8">
        <f>[1]!b_anal_ptmyear($A5923,日期设置!$B$2)</f>
        <v>1.0520547945205478</v>
      </c>
      <c r="U5923" s="8">
        <f>[1]!b_anal_termifexercise($A5923,日期设置!B$2)</f>
        <v>0</v>
      </c>
      <c r="V5923" s="10">
        <f>[1]!b_dq_dirtyprice(A5923,日期设置!$B$2)</f>
        <v>107.4896</v>
      </c>
      <c r="W5923" s="11">
        <f>IF(U5923=0,ROUNDUP((Q5923-日期设置!$B$2)/365,0),ROUNDUP((R5923-日期设置!$B$2)/365,0))</f>
        <v>2</v>
      </c>
      <c r="X5923" s="18">
        <f>_xlfn.IFNA(VLOOKUP(A5923,过往入选债券!A:D,4,0),2)</f>
        <v>2</v>
      </c>
      <c r="Y5923">
        <f>_xlfn.IFNA(VLOOKUP(C5923,[2]Sheet1!$A:$A,1,0),3)</f>
        <v>3</v>
      </c>
    </row>
    <row r="5924" spans="1:25" hidden="1" x14ac:dyDescent="0.2">
      <c r="A5924" s="21" t="s">
        <v>2334</v>
      </c>
      <c r="B5924" s="21" t="s">
        <v>2335</v>
      </c>
      <c r="C5924" s="37" t="s">
        <v>1673</v>
      </c>
      <c r="D5924" s="26" t="str">
        <f>[1]!b_calc_yield(A5924,日期设置!$B$2,F5924,1,R5924,1,O5924,L5924,S5924,)</f>
        <v>Fetching...</v>
      </c>
      <c r="E5924" s="26">
        <f t="shared" si="184"/>
        <v>10.66671544962805</v>
      </c>
      <c r="F5924" s="18">
        <f>[1]!b_dq_cleanprice($A5924,日期设置!B$2)</f>
        <v>102.5243</v>
      </c>
      <c r="G5924" s="18" t="str">
        <f t="shared" si="185"/>
        <v>2.73 + 0</v>
      </c>
      <c r="H5924" s="27">
        <f>[1]!b_dq_pctchange($A5924,日期设置!$B$2,1)/100</f>
        <v>0</v>
      </c>
      <c r="I5924" s="26">
        <f>[1]!b_pq_pctchange(A5924,日期设置!$B$4,日期设置!$B$2,1)</f>
        <v>0</v>
      </c>
      <c r="J5924" s="26">
        <f>[1]!b_pq_pctchange(A5924,日期设置!$C$4,日期设置!$B$2,1)</f>
        <v>-0.55838991270610838</v>
      </c>
      <c r="K5924" s="52">
        <f>[1]!b_dq_amount($A5924,日期设置!B$2,2,10000)</f>
        <v>0</v>
      </c>
      <c r="L5924" s="26">
        <f>[1]!b_info_latestpar(A5924,日期设置!$B$2)</f>
        <v>100</v>
      </c>
      <c r="M5924" s="6">
        <f>[1]!b_info_outstandingbalance($A5924,日期设置!B$2)</f>
        <v>20</v>
      </c>
      <c r="N5924" s="7">
        <f>[1]!b_info_latestissurercreditrating2(A5924,日期设置!$B$2,"102","1")</f>
        <v>0</v>
      </c>
      <c r="O5924" s="8">
        <v>4.9800000000000004</v>
      </c>
      <c r="P5924" s="9">
        <f>[1]!b_info_repurchasedate(A5924)</f>
        <v>0</v>
      </c>
      <c r="Q5924" s="8" t="s">
        <v>16344</v>
      </c>
      <c r="R5924" s="2" t="str">
        <f>IF((--IF(P5924=0,Q5924,P5924))&gt;(--日期设置!$B$2),IF(P5924=0,Q5924,P5924),Q5924)</f>
        <v>2023-12-14</v>
      </c>
      <c r="S5924" s="2" t="s">
        <v>17979</v>
      </c>
      <c r="T5924" s="8">
        <f>[1]!b_anal_ptmyear($A5924,日期设置!$B$2)</f>
        <v>2.7315068493150685</v>
      </c>
      <c r="U5924" s="8">
        <f>[1]!b_anal_termifexercise($A5924,日期设置!B$2)</f>
        <v>0</v>
      </c>
      <c r="V5924" s="10">
        <f>[1]!b_dq_dirtyprice(A5924,日期设置!$B$2)</f>
        <v>103.8614</v>
      </c>
      <c r="W5924" s="11">
        <f>IF(U5924=0,ROUNDUP((Q5924-日期设置!$B$2)/365,0),ROUNDUP((R5924-日期设置!$B$2)/365,0))</f>
        <v>3</v>
      </c>
      <c r="X5924" s="18">
        <f>_xlfn.IFNA(VLOOKUP(A5924,过往入选债券!A:D,4,0),2)</f>
        <v>2</v>
      </c>
      <c r="Y5924">
        <f>_xlfn.IFNA(VLOOKUP(C5924,[2]Sheet1!$A:$A,1,0),3)</f>
        <v>3</v>
      </c>
    </row>
    <row r="5925" spans="1:25" hidden="1" x14ac:dyDescent="0.2">
      <c r="A5925" s="21" t="s">
        <v>3045</v>
      </c>
      <c r="B5925" s="21" t="s">
        <v>3046</v>
      </c>
      <c r="C5925" s="37" t="s">
        <v>3047</v>
      </c>
      <c r="D5925" s="26" t="str">
        <f>[1]!b_calc_yield(A5925,日期设置!$B$2,F5925,1,R5925,1,O5925,L5925,S5925,)</f>
        <v>Fetching...</v>
      </c>
      <c r="E5925" s="26">
        <f t="shared" si="184"/>
        <v>4.2268174074056475</v>
      </c>
      <c r="F5925" s="18">
        <f>[1]!b_dq_cleanprice($A5925,日期设置!B$2)</f>
        <v>100.6504</v>
      </c>
      <c r="G5925" s="18" t="str">
        <f t="shared" si="185"/>
        <v>1.10 + 0</v>
      </c>
      <c r="H5925" s="27">
        <f>[1]!b_dq_pctchange($A5925,日期设置!$B$2,1)/100</f>
        <v>0</v>
      </c>
      <c r="I5925" s="26">
        <f>[1]!b_pq_pctchange(A5925,日期设置!$B$4,日期设置!$B$2,1)</f>
        <v>0</v>
      </c>
      <c r="J5925" s="26">
        <f>[1]!b_pq_pctchange(A5925,日期设置!$C$4,日期设置!$B$2,1)</f>
        <v>0</v>
      </c>
      <c r="K5925" s="52">
        <f>[1]!b_dq_amount($A5925,日期设置!B$2,2,10000)</f>
        <v>0</v>
      </c>
      <c r="L5925" s="26">
        <f>[1]!b_info_latestpar(A5925,日期设置!$B$2)</f>
        <v>100</v>
      </c>
      <c r="M5925" s="6">
        <f>[1]!b_info_outstandingbalance($A5925,日期设置!B$2)</f>
        <v>5</v>
      </c>
      <c r="N5925" s="7">
        <f>[1]!b_info_latestissurercreditrating2(A5925,日期设置!$B$2,"102","1")</f>
        <v>0</v>
      </c>
      <c r="O5925" s="8">
        <v>4.5999999999999996</v>
      </c>
      <c r="P5925" s="9">
        <f>[1]!b_info_repurchasedate(A5925)</f>
        <v>0</v>
      </c>
      <c r="Q5925" s="8" t="s">
        <v>16265</v>
      </c>
      <c r="R5925" s="2" t="str">
        <f>IF((--IF(P5925=0,Q5925,P5925))&gt;(--日期设置!$B$2),IF(P5925=0,Q5925,P5925),Q5925)</f>
        <v>2022-04-29</v>
      </c>
      <c r="S5925" s="2" t="s">
        <v>17967</v>
      </c>
      <c r="T5925" s="8">
        <f>[1]!b_anal_ptmyear($A5925,日期设置!$B$2)</f>
        <v>1.1041095890410959</v>
      </c>
      <c r="U5925" s="8">
        <f>[1]!b_anal_termifexercise($A5925,日期设置!B$2)</f>
        <v>0</v>
      </c>
      <c r="V5925" s="10">
        <f>[1]!b_dq_dirtyprice(A5925,日期设置!$B$2)</f>
        <v>104.7715</v>
      </c>
      <c r="W5925" s="11">
        <f>IF(U5925=0,ROUNDUP((Q5925-日期设置!$B$2)/365,0),ROUNDUP((R5925-日期设置!$B$2)/365,0))</f>
        <v>2</v>
      </c>
      <c r="X5925" s="18">
        <f>_xlfn.IFNA(VLOOKUP(A5925,过往入选债券!A:D,4,0),2)</f>
        <v>2</v>
      </c>
      <c r="Y5925">
        <f>_xlfn.IFNA(VLOOKUP(C5925,[2]Sheet1!$A:$A,1,0),3)</f>
        <v>3</v>
      </c>
    </row>
    <row r="5926" spans="1:25" hidden="1" x14ac:dyDescent="0.2">
      <c r="A5926" s="21" t="s">
        <v>7975</v>
      </c>
      <c r="B5926" s="21" t="s">
        <v>7976</v>
      </c>
      <c r="C5926" s="37" t="s">
        <v>4806</v>
      </c>
      <c r="D5926" s="26" t="str">
        <f>[1]!b_calc_yield(A5926,日期设置!$B$2,F5926,1,R5926,1,O5926,L5926,S5926,)</f>
        <v>Fetching...</v>
      </c>
      <c r="E5926" s="26">
        <f t="shared" si="184"/>
        <v>11.240005173049195</v>
      </c>
      <c r="F5926" s="18">
        <f>[1]!b_dq_cleanprice($A5926,日期设置!B$2)</f>
        <v>102.17</v>
      </c>
      <c r="G5926" s="18" t="str">
        <f t="shared" si="185"/>
        <v>2.86 + 0</v>
      </c>
      <c r="H5926" s="27">
        <f>[1]!b_dq_pctchange($A5926,日期设置!$B$2,1)/100</f>
        <v>0</v>
      </c>
      <c r="I5926" s="26">
        <f>[1]!b_pq_pctchange(A5926,日期设置!$B$4,日期设置!$B$2,1)</f>
        <v>7.6891807839051585E-2</v>
      </c>
      <c r="J5926" s="26">
        <f>[1]!b_pq_pctchange(A5926,日期设置!$C$4,日期设置!$B$2,1)</f>
        <v>0.12269121013516283</v>
      </c>
      <c r="K5926" s="52">
        <f>[1]!b_dq_amount($A5926,日期设置!B$2,2,10000)</f>
        <v>0</v>
      </c>
      <c r="L5926" s="26">
        <f>[1]!b_info_latestpar(A5926,日期设置!$B$2)</f>
        <v>100</v>
      </c>
      <c r="M5926" s="6">
        <f>[1]!b_info_outstandingbalance($A5926,日期设置!B$2)</f>
        <v>7</v>
      </c>
      <c r="N5926" s="7" t="str">
        <f>[1]!b_info_latestissurercreditrating2(A5926,日期设置!$B$2,"102","1")</f>
        <v>AA+</v>
      </c>
      <c r="O5926" s="8">
        <v>4.8</v>
      </c>
      <c r="P5926" s="9">
        <f>[1]!b_info_repurchasedate(A5926)</f>
        <v>0</v>
      </c>
      <c r="Q5926" s="8" t="s">
        <v>16218</v>
      </c>
      <c r="R5926" s="2" t="str">
        <f>IF((--IF(P5926=0,Q5926,P5926))&gt;(--日期设置!$B$2),IF(P5926=0,Q5926,P5926),Q5926)</f>
        <v>2024-01-30</v>
      </c>
      <c r="S5926" s="2" t="s">
        <v>17937</v>
      </c>
      <c r="T5926" s="8">
        <f>[1]!b_anal_ptmyear($A5926,日期设置!$B$2)</f>
        <v>2.86027397260274</v>
      </c>
      <c r="U5926" s="8">
        <f>[1]!b_anal_termifexercise($A5926,日期设置!B$2)</f>
        <v>0</v>
      </c>
      <c r="V5926" s="10">
        <f>[1]!b_dq_dirtyprice(A5926,日期设置!$B$2)</f>
        <v>102.8407</v>
      </c>
      <c r="W5926" s="11">
        <f>IF(U5926=0,ROUNDUP((Q5926-日期设置!$B$2)/365,0),ROUNDUP((R5926-日期设置!$B$2)/365,0))</f>
        <v>3</v>
      </c>
      <c r="X5926" s="18">
        <f>_xlfn.IFNA(VLOOKUP(A5926,过往入选债券!A:D,4,0),2)</f>
        <v>2</v>
      </c>
      <c r="Y5926">
        <f>_xlfn.IFNA(VLOOKUP(C5926,[2]Sheet1!$A:$A,1,0),3)</f>
        <v>3</v>
      </c>
    </row>
    <row r="5927" spans="1:25" hidden="1" x14ac:dyDescent="0.2">
      <c r="A5927" s="21" t="s">
        <v>7885</v>
      </c>
      <c r="B5927" s="21" t="s">
        <v>7886</v>
      </c>
      <c r="C5927" s="37" t="s">
        <v>2391</v>
      </c>
      <c r="D5927" s="26" t="str">
        <f>[1]!b_calc_yield(A5927,日期设置!$B$2,F5927,1,R5927,1,O5927,L5927,S5927,)</f>
        <v>Fetching...</v>
      </c>
      <c r="E5927" s="26">
        <f t="shared" si="184"/>
        <v>11.148849870293521</v>
      </c>
      <c r="F5927" s="18">
        <f>[1]!b_dq_cleanprice($A5927,日期设置!B$2)</f>
        <v>100.83329999999999</v>
      </c>
      <c r="G5927" s="18" t="str">
        <f t="shared" si="185"/>
        <v>2.82 + 0</v>
      </c>
      <c r="H5927" s="27">
        <f>[1]!b_dq_pctchange($A5927,日期设置!$B$2,1)/100</f>
        <v>0</v>
      </c>
      <c r="I5927" s="26">
        <f>[1]!b_pq_pctchange(A5927,日期设置!$B$4,日期设置!$B$2,1)</f>
        <v>0</v>
      </c>
      <c r="J5927" s="26">
        <f>[1]!b_pq_pctchange(A5927,日期设置!$C$4,日期设置!$B$2,1)</f>
        <v>-1.3884109339382599E-3</v>
      </c>
      <c r="K5927" s="52">
        <f>[1]!b_dq_amount($A5927,日期设置!B$2,2,10000)</f>
        <v>0</v>
      </c>
      <c r="L5927" s="26">
        <f>[1]!b_info_latestpar(A5927,日期设置!$B$2)</f>
        <v>100</v>
      </c>
      <c r="M5927" s="6">
        <f>[1]!b_info_outstandingbalance($A5927,日期设置!B$2)</f>
        <v>10</v>
      </c>
      <c r="N5927" s="7" t="str">
        <f>[1]!b_info_latestissurercreditrating2(A5927,日期设置!$B$2,"102","1")</f>
        <v>AA+</v>
      </c>
      <c r="O5927" s="8">
        <v>4.3</v>
      </c>
      <c r="P5927" s="9">
        <f>[1]!b_info_repurchasedate(A5927)</f>
        <v>0</v>
      </c>
      <c r="Q5927" s="8" t="s">
        <v>17135</v>
      </c>
      <c r="R5927" s="2" t="str">
        <f>IF((--IF(P5927=0,Q5927,P5927))&gt;(--日期设置!$B$2),IF(P5927=0,Q5927,P5927),Q5927)</f>
        <v>2024-01-18</v>
      </c>
      <c r="S5927" s="2" t="s">
        <v>18020</v>
      </c>
      <c r="T5927" s="8">
        <f>[1]!b_anal_ptmyear($A5927,日期设置!$B$2)</f>
        <v>2.8273972602739725</v>
      </c>
      <c r="U5927" s="8">
        <f>[1]!b_anal_termifexercise($A5927,日期设置!B$2)</f>
        <v>0</v>
      </c>
      <c r="V5927" s="10">
        <f>[1]!b_dq_dirtyprice(A5927,日期设置!$B$2)</f>
        <v>101.57550000000001</v>
      </c>
      <c r="W5927" s="11">
        <f>IF(U5927=0,ROUNDUP((Q5927-日期设置!$B$2)/365,0),ROUNDUP((R5927-日期设置!$B$2)/365,0))</f>
        <v>3</v>
      </c>
      <c r="X5927" s="18">
        <f>_xlfn.IFNA(VLOOKUP(A5927,过往入选债券!A:D,4,0),2)</f>
        <v>2</v>
      </c>
      <c r="Y5927">
        <f>_xlfn.IFNA(VLOOKUP(C5927,[2]Sheet1!$A:$A,1,0),3)</f>
        <v>3</v>
      </c>
    </row>
    <row r="5928" spans="1:25" hidden="1" x14ac:dyDescent="0.2">
      <c r="A5928" s="21" t="s">
        <v>3672</v>
      </c>
      <c r="B5928" s="21" t="s">
        <v>3673</v>
      </c>
      <c r="C5928" s="37" t="s">
        <v>73</v>
      </c>
      <c r="D5928" s="26" t="str">
        <f>[1]!b_calc_yield(A5928,日期设置!$B$2,F5928,1,R5928,1,O5928,L5928,S5928,)</f>
        <v>Fetching...</v>
      </c>
      <c r="E5928" s="26">
        <f t="shared" si="184"/>
        <v>6.5718020442923741</v>
      </c>
      <c r="F5928" s="18">
        <f>[1]!b_dq_cleanprice($A5928,日期设置!B$2)</f>
        <v>104.01949999999999</v>
      </c>
      <c r="G5928" s="18" t="str">
        <f t="shared" si="185"/>
        <v>1.69 + 0</v>
      </c>
      <c r="H5928" s="27">
        <f>[1]!b_dq_pctchange($A5928,日期设置!$B$2,1)/100</f>
        <v>0</v>
      </c>
      <c r="I5928" s="26">
        <f>[1]!b_pq_pctchange(A5928,日期设置!$B$4,日期设置!$B$2,1)</f>
        <v>0</v>
      </c>
      <c r="J5928" s="26">
        <f>[1]!b_pq_pctchange(A5928,日期设置!$C$4,日期设置!$B$2,1)</f>
        <v>0</v>
      </c>
      <c r="K5928" s="52">
        <f>[1]!b_dq_amount($A5928,日期设置!B$2,2,10000)</f>
        <v>0</v>
      </c>
      <c r="L5928" s="26">
        <f>[1]!b_info_latestpar(A5928,日期设置!$B$2)</f>
        <v>100</v>
      </c>
      <c r="M5928" s="6">
        <f>[1]!b_info_outstandingbalance($A5928,日期设置!B$2)</f>
        <v>8</v>
      </c>
      <c r="N5928" s="7">
        <f>[1]!b_info_latestissurercreditrating2(A5928,日期设置!$B$2,"102","1")</f>
        <v>0</v>
      </c>
      <c r="O5928" s="8">
        <v>6.5</v>
      </c>
      <c r="P5928" s="9">
        <f>[1]!b_info_repurchasedate(A5928)</f>
        <v>0</v>
      </c>
      <c r="Q5928" s="8" t="s">
        <v>16856</v>
      </c>
      <c r="R5928" s="2" t="str">
        <f>IF((--IF(P5928=0,Q5928,P5928))&gt;(--日期设置!$B$2),IF(P5928=0,Q5928,P5928),Q5928)</f>
        <v>2022-11-29</v>
      </c>
      <c r="S5928" s="2" t="s">
        <v>18549</v>
      </c>
      <c r="T5928" s="8">
        <f>[1]!b_anal_ptmyear($A5928,日期设置!$B$2)</f>
        <v>1.6904109589041096</v>
      </c>
      <c r="U5928" s="8">
        <f>[1]!b_anal_termifexercise($A5928,日期设置!B$2)</f>
        <v>0</v>
      </c>
      <c r="V5928" s="10">
        <f>[1]!b_dq_dirtyprice(A5928,日期设置!$B$2)</f>
        <v>106.0318</v>
      </c>
      <c r="W5928" s="11">
        <f>IF(U5928=0,ROUNDUP((Q5928-日期设置!$B$2)/365,0),ROUNDUP((R5928-日期设置!$B$2)/365,0))</f>
        <v>2</v>
      </c>
      <c r="X5928" s="18">
        <f>_xlfn.IFNA(VLOOKUP(A5928,过往入选债券!A:D,4,0),2)</f>
        <v>2</v>
      </c>
      <c r="Y5928">
        <f>_xlfn.IFNA(VLOOKUP(C5928,[2]Sheet1!$A:$A,1,0),3)</f>
        <v>3</v>
      </c>
    </row>
    <row r="5929" spans="1:25" hidden="1" x14ac:dyDescent="0.2">
      <c r="A5929" s="21" t="s">
        <v>977</v>
      </c>
      <c r="B5929" s="21" t="s">
        <v>978</v>
      </c>
      <c r="C5929" s="37" t="s">
        <v>979</v>
      </c>
      <c r="D5929" s="26" t="str">
        <f>[1]!b_calc_yield(A5929,日期设置!$B$2,F5929,1,R5929,1,O5929,L5929,S5929,)</f>
        <v>Fetching...</v>
      </c>
      <c r="E5929" s="26">
        <f t="shared" si="184"/>
        <v>4.0901240750534695</v>
      </c>
      <c r="F5929" s="18">
        <f>[1]!b_dq_cleanprice($A5929,日期设置!B$2)</f>
        <v>101.6754</v>
      </c>
      <c r="G5929" s="18" t="str">
        <f t="shared" si="185"/>
        <v>1.07 + 0</v>
      </c>
      <c r="H5929" s="27">
        <f>[1]!b_dq_pctchange($A5929,日期设置!$B$2,1)/100</f>
        <v>0</v>
      </c>
      <c r="I5929" s="26">
        <f>[1]!b_pq_pctchange(A5929,日期设置!$B$4,日期设置!$B$2,1)</f>
        <v>-0.12239685658153333</v>
      </c>
      <c r="J5929" s="26">
        <f>[1]!b_pq_pctchange(A5929,日期设置!$C$4,日期设置!$B$2,1)</f>
        <v>-0.12239685658153333</v>
      </c>
      <c r="K5929" s="52">
        <f>[1]!b_dq_amount($A5929,日期设置!B$2,2,10000)</f>
        <v>0</v>
      </c>
      <c r="L5929" s="26">
        <f>[1]!b_info_latestpar(A5929,日期设置!$B$2)</f>
        <v>100</v>
      </c>
      <c r="M5929" s="6">
        <f>[1]!b_info_outstandingbalance($A5929,日期设置!B$2)</f>
        <v>5</v>
      </c>
      <c r="N5929" s="7">
        <f>[1]!b_info_latestissurercreditrating2(A5929,日期设置!$B$2,"102","1")</f>
        <v>0</v>
      </c>
      <c r="O5929" s="8">
        <v>5.6</v>
      </c>
      <c r="P5929" s="9">
        <f>[1]!b_info_repurchasedate(A5929)</f>
        <v>0</v>
      </c>
      <c r="Q5929" s="8" t="s">
        <v>15988</v>
      </c>
      <c r="R5929" s="2" t="str">
        <f>IF((--IF(P5929=0,Q5929,P5929))&gt;(--日期设置!$B$2),IF(P5929=0,Q5929,P5929),Q5929)</f>
        <v>2022-04-20</v>
      </c>
      <c r="S5929" s="2" t="s">
        <v>18343</v>
      </c>
      <c r="T5929" s="8">
        <f>[1]!b_anal_ptmyear($A5929,日期设置!$B$2)</f>
        <v>1.0794520547945206</v>
      </c>
      <c r="U5929" s="8">
        <f>[1]!b_anal_termifexercise($A5929,日期设置!B$2)</f>
        <v>0</v>
      </c>
      <c r="V5929" s="10">
        <f>[1]!b_dq_dirtyprice(A5929,日期设置!$B$2)</f>
        <v>106.8305</v>
      </c>
      <c r="W5929" s="11">
        <f>IF(U5929=0,ROUNDUP((Q5929-日期设置!$B$2)/365,0),ROUNDUP((R5929-日期设置!$B$2)/365,0))</f>
        <v>2</v>
      </c>
      <c r="X5929" s="18">
        <f>_xlfn.IFNA(VLOOKUP(A5929,过往入选债券!A:D,4,0),2)</f>
        <v>2</v>
      </c>
      <c r="Y5929">
        <f>_xlfn.IFNA(VLOOKUP(C5929,[2]Sheet1!$A:$A,1,0),3)</f>
        <v>3</v>
      </c>
    </row>
    <row r="5930" spans="1:25" hidden="1" x14ac:dyDescent="0.2">
      <c r="A5930" s="28" t="s">
        <v>21929</v>
      </c>
      <c r="B5930" s="28" t="s">
        <v>22140</v>
      </c>
      <c r="C5930" s="39" t="s">
        <v>22141</v>
      </c>
      <c r="D5930" s="26" t="str">
        <f>[1]!b_calc_yield(A5930,日期设置!$B$2,F5930,1,R5930,1,O5930,L5930,S5930,)</f>
        <v>Fetching...</v>
      </c>
      <c r="E5930" s="26">
        <f t="shared" si="184"/>
        <v>6.8776134306933745</v>
      </c>
      <c r="F5930" s="18">
        <f>[1]!b_dq_cleanprice($A5930,日期设置!B$2)</f>
        <v>101.3505</v>
      </c>
      <c r="G5930" s="18" t="str">
        <f t="shared" si="185"/>
        <v>1.75 + 1.75</v>
      </c>
      <c r="H5930" s="27">
        <f>[1]!b_dq_pctchange($A5930,日期设置!$B$2,1)/100</f>
        <v>0</v>
      </c>
      <c r="I5930" s="26">
        <f>[1]!b_pq_pctchange(A5930,日期设置!$B$4,日期设置!$B$2,1)</f>
        <v>0</v>
      </c>
      <c r="J5930" s="26">
        <f>[1]!b_pq_pctchange(A5930,日期设置!$C$4,日期设置!$B$2,1)</f>
        <v>0</v>
      </c>
      <c r="K5930" s="52">
        <f>[1]!b_dq_amount($A5930,日期设置!B$2,2,10000)</f>
        <v>0</v>
      </c>
      <c r="L5930" s="26">
        <f>[1]!b_info_latestpar(A5930,日期设置!$B$2)</f>
        <v>100</v>
      </c>
      <c r="M5930" s="6">
        <f>[1]!b_info_outstandingbalance($A5930,日期设置!B$2)</f>
        <v>10</v>
      </c>
      <c r="N5930" s="7" t="str">
        <f>[1]!b_info_latestissurercreditrating2(A5930,日期设置!$B$2,"102","1")</f>
        <v>AAA</v>
      </c>
      <c r="O5930" s="43">
        <v>4.8</v>
      </c>
      <c r="P5930" s="9">
        <f>[1]!b_info_repurchasedate(A5930)</f>
        <v>0</v>
      </c>
      <c r="Q5930" s="31" t="s">
        <v>17217</v>
      </c>
      <c r="R5930" s="2" t="str">
        <f>IF((--IF(P5930=0,Q5930,P5930))&gt;(--日期设置!$B$2),IF(P5930=0,Q5930,P5930),Q5930)</f>
        <v>2022-12-21</v>
      </c>
      <c r="S5930" s="31" t="s">
        <v>16465</v>
      </c>
      <c r="T5930" s="8">
        <f>[1]!b_anal_ptmyear($A5930,日期设置!$B$2)</f>
        <v>1.7506849315068493</v>
      </c>
      <c r="U5930" s="8">
        <f>[1]!b_anal_termifexercise($A5930,日期设置!B$2)</f>
        <v>1.7506849315068493</v>
      </c>
      <c r="V5930" s="10">
        <f>[1]!b_dq_dirtyprice(A5930,日期设置!$B$2)</f>
        <v>102.5472</v>
      </c>
      <c r="W5930" s="11">
        <f>IF(U5930=0,ROUNDUP((Q5930-日期设置!$B$2)/365,0),ROUNDUP((R5930-日期设置!$B$2)/365,0))</f>
        <v>2</v>
      </c>
      <c r="X5930" s="18">
        <f>_xlfn.IFNA(VLOOKUP(A5930,过往入选债券!A:D,4,0),2)</f>
        <v>2</v>
      </c>
      <c r="Y5930">
        <f>_xlfn.IFNA(VLOOKUP(C5930,[2]Sheet1!$A:$A,1,0),3)</f>
        <v>3</v>
      </c>
    </row>
    <row r="5931" spans="1:25" hidden="1" x14ac:dyDescent="0.2">
      <c r="A5931" s="21" t="s">
        <v>6664</v>
      </c>
      <c r="B5931" s="21" t="s">
        <v>6665</v>
      </c>
      <c r="C5931" s="37" t="s">
        <v>966</v>
      </c>
      <c r="D5931" s="26" t="str">
        <f>[1]!b_calc_yield(A5931,日期设置!$B$2,F5931,1,R5931,1,O5931,L5931,S5931,)</f>
        <v>Fetching...</v>
      </c>
      <c r="E5931" s="26">
        <f t="shared" si="184"/>
        <v>0.30485915056435164</v>
      </c>
      <c r="F5931" s="18">
        <f>[1]!b_dq_cleanprice($A5931,日期设置!B$2)</f>
        <v>100.197</v>
      </c>
      <c r="G5931" s="18" t="str">
        <f t="shared" si="185"/>
        <v>2.07 + 0.07</v>
      </c>
      <c r="H5931" s="27">
        <f>[1]!b_dq_pctchange($A5931,日期设置!$B$2,1)/100</f>
        <v>0</v>
      </c>
      <c r="I5931" s="26">
        <f>[1]!b_pq_pctchange(A5931,日期设置!$B$4,日期设置!$B$2,1)</f>
        <v>0</v>
      </c>
      <c r="J5931" s="26">
        <f>[1]!b_pq_pctchange(A5931,日期设置!$C$4,日期设置!$B$2,1)</f>
        <v>-3.9919761279734508E-3</v>
      </c>
      <c r="K5931" s="52">
        <f>[1]!b_dq_amount($A5931,日期设置!B$2,2,10000)</f>
        <v>0</v>
      </c>
      <c r="L5931" s="26">
        <f>[1]!b_info_latestpar(A5931,日期设置!$B$2)</f>
        <v>100</v>
      </c>
      <c r="M5931" s="6">
        <f>[1]!b_info_outstandingbalance($A5931,日期设置!B$2)</f>
        <v>5</v>
      </c>
      <c r="N5931" s="7" t="str">
        <f>[1]!b_info_latestissurercreditrating2(A5931,日期设置!$B$2,"102","1")</f>
        <v>AA</v>
      </c>
      <c r="O5931" s="8">
        <v>6.8</v>
      </c>
      <c r="P5931" s="9" t="str">
        <f>[1]!b_info_repurchasedate(A5931)</f>
        <v>2021-04-19</v>
      </c>
      <c r="Q5931" s="8" t="s">
        <v>17228</v>
      </c>
      <c r="R5931" s="2" t="str">
        <f>IF((--IF(P5931=0,Q5931,P5931))&gt;(--日期设置!$B$2),IF(P5931=0,Q5931,P5931),Q5931)</f>
        <v>2021-04-19</v>
      </c>
      <c r="S5931" s="2" t="s">
        <v>18422</v>
      </c>
      <c r="T5931" s="8">
        <f>[1]!b_anal_ptmyear($A5931,日期设置!$B$2)</f>
        <v>2.0767123287671234</v>
      </c>
      <c r="U5931" s="8">
        <f>[1]!b_anal_termifexercise($A5931,日期设置!B$2)</f>
        <v>7.6712328767123292E-2</v>
      </c>
      <c r="V5931" s="10">
        <f>[1]!b_dq_dirtyprice(A5931,日期设置!$B$2)</f>
        <v>106.47539999999999</v>
      </c>
      <c r="W5931" s="11">
        <f>IF(U5931=0,ROUNDUP((Q5931-日期设置!$B$2)/365,0),ROUNDUP((R5931-日期设置!$B$2)/365,0))</f>
        <v>1</v>
      </c>
      <c r="X5931" s="18">
        <f>_xlfn.IFNA(VLOOKUP(A5931,过往入选债券!A:D,4,0),2)</f>
        <v>2</v>
      </c>
      <c r="Y5931">
        <f>_xlfn.IFNA(VLOOKUP(C5931,[2]Sheet1!$A:$A,1,0),3)</f>
        <v>3</v>
      </c>
    </row>
    <row r="5932" spans="1:25" hidden="1" x14ac:dyDescent="0.2">
      <c r="A5932" s="21" t="s">
        <v>8282</v>
      </c>
      <c r="B5932" s="21" t="s">
        <v>8283</v>
      </c>
      <c r="C5932" s="37" t="s">
        <v>45</v>
      </c>
      <c r="D5932" s="26" t="str">
        <f>[1]!b_calc_yield(A5932,日期设置!$B$2,F5932,1,R5932,1,O5932,L5932,S5932,)</f>
        <v>Fetching...</v>
      </c>
      <c r="E5932" s="26">
        <f t="shared" si="184"/>
        <v>11.411916599040284</v>
      </c>
      <c r="F5932" s="18">
        <f>[1]!b_dq_cleanprice($A5932,日期设置!B$2)</f>
        <v>101.8</v>
      </c>
      <c r="G5932" s="18" t="str">
        <f t="shared" si="185"/>
        <v>3.01 + 0</v>
      </c>
      <c r="H5932" s="27">
        <f>[1]!b_dq_pctchange($A5932,日期设置!$B$2,1)/100</f>
        <v>0</v>
      </c>
      <c r="I5932" s="26">
        <f>[1]!b_pq_pctchange(A5932,日期设置!$B$4,日期设置!$B$2,1)</f>
        <v>0.65176466865992599</v>
      </c>
      <c r="J5932" s="26">
        <f>[1]!b_pq_pctchange(A5932,日期设置!$C$4,日期设置!$B$2,1)</f>
        <v>8.8486874446960392E-2</v>
      </c>
      <c r="K5932" s="52">
        <f>[1]!b_dq_amount($A5932,日期设置!B$2,2,10000)</f>
        <v>0</v>
      </c>
      <c r="L5932" s="26">
        <f>[1]!b_info_latestpar(A5932,日期设置!$B$2)</f>
        <v>100</v>
      </c>
      <c r="M5932" s="6">
        <f>[1]!b_info_outstandingbalance($A5932,日期设置!B$2)</f>
        <v>7</v>
      </c>
      <c r="N5932" s="7" t="str">
        <f>[1]!b_info_latestissurercreditrating2(A5932,日期设置!$B$2,"102","1")</f>
        <v>AA+</v>
      </c>
      <c r="O5932" s="8">
        <v>4.62</v>
      </c>
      <c r="P5932" s="9">
        <f>[1]!b_info_repurchasedate(A5932)</f>
        <v>0</v>
      </c>
      <c r="Q5932" s="8" t="s">
        <v>16345</v>
      </c>
      <c r="R5932" s="2" t="str">
        <f>IF((--IF(P5932=0,Q5932,P5932))&gt;(--日期设置!$B$2),IF(P5932=0,Q5932,P5932),Q5932)</f>
        <v>2024-03-28</v>
      </c>
      <c r="S5932" s="2" t="s">
        <v>17882</v>
      </c>
      <c r="T5932" s="8">
        <f>[1]!b_anal_ptmyear($A5932,日期设置!$B$2)</f>
        <v>3.0164383561643837</v>
      </c>
      <c r="U5932" s="8">
        <f>[1]!b_anal_termifexercise($A5932,日期设置!B$2)</f>
        <v>0</v>
      </c>
      <c r="V5932" s="10">
        <f>[1]!b_dq_dirtyprice(A5932,日期设置!$B$2)</f>
        <v>106.3441</v>
      </c>
      <c r="W5932" s="11">
        <f>IF(U5932=0,ROUNDUP((Q5932-日期设置!$B$2)/365,0),ROUNDUP((R5932-日期设置!$B$2)/365,0))</f>
        <v>4</v>
      </c>
      <c r="X5932" s="18">
        <f>_xlfn.IFNA(VLOOKUP(A5932,过往入选债券!A:D,4,0),2)</f>
        <v>2</v>
      </c>
      <c r="Y5932">
        <f>_xlfn.IFNA(VLOOKUP(C5932,[2]Sheet1!$A:$A,1,0),3)</f>
        <v>3</v>
      </c>
    </row>
    <row r="5933" spans="1:25" hidden="1" x14ac:dyDescent="0.2">
      <c r="A5933" s="21" t="s">
        <v>2131</v>
      </c>
      <c r="B5933" s="21" t="s">
        <v>2132</v>
      </c>
      <c r="C5933" s="37" t="s">
        <v>1118</v>
      </c>
      <c r="D5933" s="26" t="str">
        <f>[1]!b_calc_yield(A5933,日期设置!$B$2,F5933,1,R5933,1,O5933,L5933,S5933,)</f>
        <v>Fetching...</v>
      </c>
      <c r="E5933" s="26">
        <f t="shared" si="184"/>
        <v>2.2755100570918341</v>
      </c>
      <c r="F5933" s="18">
        <f>[1]!b_dq_cleanprice($A5933,日期设置!B$2)</f>
        <v>101.3524</v>
      </c>
      <c r="G5933" s="18" t="str">
        <f t="shared" si="185"/>
        <v>0.57 + 0</v>
      </c>
      <c r="H5933" s="27">
        <f>[1]!b_dq_pctchange($A5933,日期设置!$B$2,1)/100</f>
        <v>0</v>
      </c>
      <c r="I5933" s="26">
        <f>[1]!b_pq_pctchange(A5933,日期设置!$B$4,日期设置!$B$2,1)</f>
        <v>0</v>
      </c>
      <c r="J5933" s="26">
        <f>[1]!b_pq_pctchange(A5933,日期设置!$C$4,日期设置!$B$2,1)</f>
        <v>0</v>
      </c>
      <c r="K5933" s="52">
        <f>[1]!b_dq_amount($A5933,日期设置!B$2,2,10000)</f>
        <v>0</v>
      </c>
      <c r="L5933" s="26">
        <f>[1]!b_info_latestpar(A5933,日期设置!$B$2)</f>
        <v>100</v>
      </c>
      <c r="M5933" s="6">
        <f>[1]!b_info_outstandingbalance($A5933,日期设置!B$2)</f>
        <v>5</v>
      </c>
      <c r="N5933" s="7">
        <f>[1]!b_info_latestissurercreditrating2(A5933,日期设置!$B$2,"102","1")</f>
        <v>0</v>
      </c>
      <c r="O5933" s="8">
        <v>6.5</v>
      </c>
      <c r="P5933" s="9">
        <f>[1]!b_info_repurchasedate(A5933)</f>
        <v>0</v>
      </c>
      <c r="Q5933" s="8" t="s">
        <v>16147</v>
      </c>
      <c r="R5933" s="2" t="str">
        <f>IF((--IF(P5933=0,Q5933,P5933))&gt;(--日期设置!$B$2),IF(P5933=0,Q5933,P5933),Q5933)</f>
        <v>2021-10-17</v>
      </c>
      <c r="S5933" s="2" t="s">
        <v>17935</v>
      </c>
      <c r="T5933" s="8">
        <f>[1]!b_anal_ptmyear($A5933,日期设置!$B$2)</f>
        <v>0.57260273972602738</v>
      </c>
      <c r="U5933" s="8">
        <f>[1]!b_anal_termifexercise($A5933,日期设置!B$2)</f>
        <v>0</v>
      </c>
      <c r="V5933" s="10">
        <f>[1]!b_dq_dirtyprice(A5933,日期设置!$B$2)</f>
        <v>104.1305</v>
      </c>
      <c r="W5933" s="11">
        <f>IF(U5933=0,ROUNDUP((Q5933-日期设置!$B$2)/365,0),ROUNDUP((R5933-日期设置!$B$2)/365,0))</f>
        <v>1</v>
      </c>
      <c r="X5933" s="18">
        <f>_xlfn.IFNA(VLOOKUP(A5933,过往入选债券!A:D,4,0),2)</f>
        <v>2</v>
      </c>
      <c r="Y5933">
        <f>_xlfn.IFNA(VLOOKUP(C5933,[2]Sheet1!$A:$A,1,0),3)</f>
        <v>3</v>
      </c>
    </row>
    <row r="5934" spans="1:25" hidden="1" x14ac:dyDescent="0.2">
      <c r="A5934" s="21" t="s">
        <v>7255</v>
      </c>
      <c r="B5934" s="21" t="s">
        <v>7256</v>
      </c>
      <c r="C5934" s="37" t="s">
        <v>534</v>
      </c>
      <c r="D5934" s="26" t="str">
        <f>[1]!b_calc_yield(A5934,日期设置!$B$2,F5934,1,R5934,1,O5934,L5934,S5934,)</f>
        <v>Fetching...</v>
      </c>
      <c r="E5934" s="26">
        <f t="shared" si="184"/>
        <v>9.4030431629631206</v>
      </c>
      <c r="F5934" s="18">
        <f>[1]!b_dq_cleanprice($A5934,日期设置!B$2)</f>
        <v>104.0313</v>
      </c>
      <c r="G5934" s="18" t="str">
        <f t="shared" si="185"/>
        <v>2.45 + 0</v>
      </c>
      <c r="H5934" s="27">
        <f>[1]!b_dq_pctchange($A5934,日期设置!$B$2,1)/100</f>
        <v>0</v>
      </c>
      <c r="I5934" s="26">
        <f>[1]!b_pq_pctchange(A5934,日期设置!$B$4,日期设置!$B$2,1)</f>
        <v>0</v>
      </c>
      <c r="J5934" s="26">
        <f>[1]!b_pq_pctchange(A5934,日期设置!$C$4,日期设置!$B$2,1)</f>
        <v>-0.32404102731161927</v>
      </c>
      <c r="K5934" s="52">
        <f>[1]!b_dq_amount($A5934,日期设置!B$2,2,10000)</f>
        <v>0</v>
      </c>
      <c r="L5934" s="26">
        <f>[1]!b_info_latestpar(A5934,日期设置!$B$2)</f>
        <v>100</v>
      </c>
      <c r="M5934" s="6">
        <f>[1]!b_info_outstandingbalance($A5934,日期设置!B$2)</f>
        <v>10</v>
      </c>
      <c r="N5934" s="7" t="str">
        <f>[1]!b_info_latestissurercreditrating2(A5934,日期设置!$B$2,"102","1")</f>
        <v>AA+</v>
      </c>
      <c r="O5934" s="8">
        <v>5.74</v>
      </c>
      <c r="P5934" s="9">
        <f>[1]!b_info_repurchasedate(A5934)</f>
        <v>0</v>
      </c>
      <c r="Q5934" s="8" t="s">
        <v>16179</v>
      </c>
      <c r="R5934" s="2" t="str">
        <f>IF((--IF(P5934=0,Q5934,P5934))&gt;(--日期设置!$B$2),IF(P5934=0,Q5934,P5934),Q5934)</f>
        <v>2023-09-05</v>
      </c>
      <c r="S5934" s="2" t="s">
        <v>18188</v>
      </c>
      <c r="T5934" s="8">
        <f>[1]!b_anal_ptmyear($A5934,日期设置!$B$2)</f>
        <v>2.4575342465753423</v>
      </c>
      <c r="U5934" s="8">
        <f>[1]!b_anal_termifexercise($A5934,日期设置!B$2)</f>
        <v>0</v>
      </c>
      <c r="V5934" s="10">
        <f>[1]!b_dq_dirtyprice(A5934,日期设置!$B$2)</f>
        <v>107.1451</v>
      </c>
      <c r="W5934" s="11">
        <f>IF(U5934=0,ROUNDUP((Q5934-日期设置!$B$2)/365,0),ROUNDUP((R5934-日期设置!$B$2)/365,0))</f>
        <v>3</v>
      </c>
      <c r="X5934" s="18">
        <f>_xlfn.IFNA(VLOOKUP(A5934,过往入选债券!A:D,4,0),2)</f>
        <v>2</v>
      </c>
      <c r="Y5934">
        <f>_xlfn.IFNA(VLOOKUP(C5934,[2]Sheet1!$A:$A,1,0),3)</f>
        <v>3</v>
      </c>
    </row>
    <row r="5935" spans="1:25" hidden="1" x14ac:dyDescent="0.2">
      <c r="A5935" s="21" t="s">
        <v>4437</v>
      </c>
      <c r="B5935" s="21" t="s">
        <v>4438</v>
      </c>
      <c r="C5935" s="37" t="s">
        <v>534</v>
      </c>
      <c r="D5935" s="26" t="str">
        <f>[1]!b_calc_yield(A5935,日期设置!$B$2,F5935,1,R5935,1,O5935,L5935,S5935,)</f>
        <v>Fetching...</v>
      </c>
      <c r="E5935" s="26">
        <f t="shared" si="184"/>
        <v>8.2478697867886197</v>
      </c>
      <c r="F5935" s="18">
        <f>[1]!b_dq_cleanprice($A5935,日期设置!B$2)</f>
        <v>99.422600000000003</v>
      </c>
      <c r="G5935" s="18" t="str">
        <f t="shared" si="185"/>
        <v>4.13 + 2.13</v>
      </c>
      <c r="H5935" s="27">
        <f>[1]!b_dq_pctchange($A5935,日期设置!$B$2,1)/100</f>
        <v>0</v>
      </c>
      <c r="I5935" s="26">
        <f>[1]!b_pq_pctchange(A5935,日期设置!$B$4,日期设置!$B$2,1)</f>
        <v>0.54427189728612746</v>
      </c>
      <c r="J5935" s="26">
        <f>[1]!b_pq_pctchange(A5935,日期设置!$C$4,日期设置!$B$2,1)</f>
        <v>0.54427189728612746</v>
      </c>
      <c r="K5935" s="52">
        <f>[1]!b_dq_amount($A5935,日期设置!B$2,2,10000)</f>
        <v>0</v>
      </c>
      <c r="L5935" s="26">
        <f>[1]!b_info_latestpar(A5935,日期设置!$B$2)</f>
        <v>100</v>
      </c>
      <c r="M5935" s="6">
        <f>[1]!b_info_outstandingbalance($A5935,日期设置!B$2)</f>
        <v>9</v>
      </c>
      <c r="N5935" s="7">
        <f>[1]!b_info_latestissurercreditrating2(A5935,日期设置!$B$2,"102","1")</f>
        <v>0</v>
      </c>
      <c r="O5935" s="8">
        <v>3.69</v>
      </c>
      <c r="P5935" s="9" t="str">
        <f>[1]!b_info_repurchasedate(A5935)</f>
        <v>2023-05-11</v>
      </c>
      <c r="Q5935" s="8" t="s">
        <v>16355</v>
      </c>
      <c r="R5935" s="2" t="str">
        <f>IF((--IF(P5935=0,Q5935,P5935))&gt;(--日期设置!$B$2),IF(P5935=0,Q5935,P5935),Q5935)</f>
        <v>2023-05-11</v>
      </c>
      <c r="S5935" s="2" t="s">
        <v>18134</v>
      </c>
      <c r="T5935" s="8">
        <f>[1]!b_anal_ptmyear($A5935,日期设置!$B$2)</f>
        <v>4.1369863013698627</v>
      </c>
      <c r="U5935" s="8">
        <f>[1]!b_anal_termifexercise($A5935,日期设置!B$2)</f>
        <v>2.1369863013698631</v>
      </c>
      <c r="V5935" s="10">
        <f>[1]!b_dq_dirtyprice(A5935,日期设置!$B$2)</f>
        <v>102.6071</v>
      </c>
      <c r="W5935" s="11">
        <f>IF(U5935=0,ROUNDUP((Q5935-日期设置!$B$2)/365,0),ROUNDUP((R5935-日期设置!$B$2)/365,0))</f>
        <v>3</v>
      </c>
      <c r="X5935" s="18">
        <f>_xlfn.IFNA(VLOOKUP(A5935,过往入选债券!A:D,4,0),2)</f>
        <v>2</v>
      </c>
      <c r="Y5935">
        <f>_xlfn.IFNA(VLOOKUP(C5935,[2]Sheet1!$A:$A,1,0),3)</f>
        <v>3</v>
      </c>
    </row>
    <row r="5936" spans="1:25" hidden="1" x14ac:dyDescent="0.2">
      <c r="A5936" s="28" t="s">
        <v>19911</v>
      </c>
      <c r="B5936" s="28" t="s">
        <v>19912</v>
      </c>
      <c r="C5936" s="38" t="s">
        <v>13588</v>
      </c>
      <c r="D5936" s="26" t="str">
        <f>[1]!b_calc_yield(A5936,日期设置!$B$2,F5936,1,R5936,1,O5936,L5936,S5936,)</f>
        <v>Fetching...</v>
      </c>
      <c r="E5936" s="26">
        <f t="shared" si="184"/>
        <v>9.4721262950172793</v>
      </c>
      <c r="F5936" s="18">
        <f>[1]!b_dq_cleanprice($A5936,日期设置!B$2)</f>
        <v>99.25</v>
      </c>
      <c r="G5936" s="18" t="str">
        <f t="shared" si="185"/>
        <v>2.42 + 0</v>
      </c>
      <c r="H5936" s="27">
        <f>[1]!b_dq_pctchange($A5936,日期设置!$B$2,1)/100</f>
        <v>0</v>
      </c>
      <c r="I5936" s="26">
        <f>[1]!b_pq_pctchange(A5936,日期设置!$B$4,日期设置!$B$2,1)</f>
        <v>0</v>
      </c>
      <c r="J5936" s="26">
        <f>[1]!b_pq_pctchange(A5936,日期设置!$C$4,日期设置!$B$2,1)</f>
        <v>0</v>
      </c>
      <c r="K5936" s="52">
        <f>[1]!b_dq_amount($A5936,日期设置!B$2,2,10000)</f>
        <v>0</v>
      </c>
      <c r="L5936" s="26">
        <f>[1]!b_info_latestpar(A5936,日期设置!$B$2)</f>
        <v>100</v>
      </c>
      <c r="M5936" s="6">
        <f>[1]!b_info_outstandingbalance($A5936,日期设置!B$2)</f>
        <v>10</v>
      </c>
      <c r="N5936" s="7" t="str">
        <f>[1]!b_info_latestissurercreditrating2(A5936,日期设置!$B$2,"102","1")</f>
        <v>AAA</v>
      </c>
      <c r="O5936" s="8">
        <v>3.65</v>
      </c>
      <c r="P5936" s="9">
        <f>[1]!b_info_repurchasedate(A5936)</f>
        <v>0</v>
      </c>
      <c r="Q5936" s="8" t="s">
        <v>16736</v>
      </c>
      <c r="R5936" s="2" t="str">
        <f>IF((--IF(P5936=0,Q5936,P5936))&gt;(--日期设置!$B$2),IF(P5936=0,Q5936,P5936),Q5936)</f>
        <v>2023-08-24</v>
      </c>
      <c r="S5936" s="31" t="s">
        <v>19105</v>
      </c>
      <c r="T5936" s="8">
        <f>[1]!b_anal_ptmyear($A5936,日期设置!$B$2)</f>
        <v>2.4246575342465753</v>
      </c>
      <c r="U5936" s="8">
        <f>[1]!b_anal_termifexercise($A5936,日期设置!B$2)</f>
        <v>0</v>
      </c>
      <c r="V5936" s="10">
        <f>[1]!b_dq_dirtyprice(A5936,日期设置!$B$2)</f>
        <v>101.35</v>
      </c>
      <c r="W5936" s="11">
        <f>IF(U5936=0,ROUNDUP((Q5936-日期设置!$B$2)/365,0),ROUNDUP((R5936-日期设置!$B$2)/365,0))</f>
        <v>3</v>
      </c>
      <c r="X5936" s="18">
        <f>_xlfn.IFNA(VLOOKUP(A5936,过往入选债券!A:D,4,0),2)</f>
        <v>2</v>
      </c>
      <c r="Y5936">
        <f>_xlfn.IFNA(VLOOKUP(C5936,[2]Sheet1!$A:$A,1,0),3)</f>
        <v>3</v>
      </c>
    </row>
    <row r="5937" spans="1:25" hidden="1" x14ac:dyDescent="0.2">
      <c r="A5937" s="21" t="s">
        <v>4504</v>
      </c>
      <c r="B5937" s="21" t="s">
        <v>4505</v>
      </c>
      <c r="C5937" s="37" t="s">
        <v>787</v>
      </c>
      <c r="D5937" s="26" t="str">
        <f>[1]!b_calc_yield(A5937,日期设置!$B$2,F5937,1,R5937,1,O5937,L5937,S5937,)</f>
        <v>Fetching...</v>
      </c>
      <c r="E5937" s="26">
        <f t="shared" si="184"/>
        <v>8.4220753945952076</v>
      </c>
      <c r="F5937" s="18">
        <f>[1]!b_dq_cleanprice($A5937,日期设置!B$2)</f>
        <v>99.839200000000005</v>
      </c>
      <c r="G5937" s="18" t="str">
        <f t="shared" si="185"/>
        <v>4.18 + 2.18</v>
      </c>
      <c r="H5937" s="27">
        <f>[1]!b_dq_pctchange($A5937,日期设置!$B$2,1)/100</f>
        <v>0</v>
      </c>
      <c r="I5937" s="26">
        <f>[1]!b_pq_pctchange(A5937,日期设置!$B$4,日期设置!$B$2,1)</f>
        <v>0.46287351880474786</v>
      </c>
      <c r="J5937" s="26">
        <f>[1]!b_pq_pctchange(A5937,日期设置!$C$4,日期设置!$B$2,1)</f>
        <v>0.46287351880474786</v>
      </c>
      <c r="K5937" s="52">
        <f>[1]!b_dq_amount($A5937,日期设置!B$2,2,10000)</f>
        <v>0</v>
      </c>
      <c r="L5937" s="26">
        <f>[1]!b_info_latestpar(A5937,日期设置!$B$2)</f>
        <v>100</v>
      </c>
      <c r="M5937" s="6">
        <f>[1]!b_info_outstandingbalance($A5937,日期设置!B$2)</f>
        <v>10</v>
      </c>
      <c r="N5937" s="7">
        <f>[1]!b_info_latestissurercreditrating2(A5937,日期设置!$B$2,"102","1")</f>
        <v>0</v>
      </c>
      <c r="O5937" s="8">
        <v>3.9</v>
      </c>
      <c r="P5937" s="9" t="str">
        <f>[1]!b_info_repurchasedate(A5937)</f>
        <v>2023-05-28</v>
      </c>
      <c r="Q5937" s="8" t="s">
        <v>17136</v>
      </c>
      <c r="R5937" s="2" t="str">
        <f>IF((--IF(P5937=0,Q5937,P5937))&gt;(--日期设置!$B$2),IF(P5937=0,Q5937,P5937),Q5937)</f>
        <v>2023-05-28</v>
      </c>
      <c r="S5937" s="2" t="s">
        <v>18135</v>
      </c>
      <c r="T5937" s="8">
        <f>[1]!b_anal_ptmyear($A5937,日期设置!$B$2)</f>
        <v>4.183561643835616</v>
      </c>
      <c r="U5937" s="8">
        <f>[1]!b_anal_termifexercise($A5937,日期设置!B$2)</f>
        <v>2.1835616438356165</v>
      </c>
      <c r="V5937" s="10">
        <f>[1]!b_dq_dirtyprice(A5937,日期设置!$B$2)</f>
        <v>103.02330000000001</v>
      </c>
      <c r="W5937" s="11">
        <f>IF(U5937=0,ROUNDUP((Q5937-日期设置!$B$2)/365,0),ROUNDUP((R5937-日期设置!$B$2)/365,0))</f>
        <v>3</v>
      </c>
      <c r="X5937" s="18">
        <f>_xlfn.IFNA(VLOOKUP(A5937,过往入选债券!A:D,4,0),2)</f>
        <v>2</v>
      </c>
      <c r="Y5937">
        <f>_xlfn.IFNA(VLOOKUP(C5937,[2]Sheet1!$A:$A,1,0),3)</f>
        <v>3</v>
      </c>
    </row>
    <row r="5938" spans="1:25" hidden="1" x14ac:dyDescent="0.2">
      <c r="A5938" s="21" t="s">
        <v>2070</v>
      </c>
      <c r="B5938" s="21" t="s">
        <v>2071</v>
      </c>
      <c r="C5938" s="37" t="s">
        <v>539</v>
      </c>
      <c r="D5938" s="26" t="str">
        <f>[1]!b_calc_yield(A5938,日期设置!$B$2,F5938,1,R5938,1,O5938,L5938,S5938,)</f>
        <v>Fetching...</v>
      </c>
      <c r="E5938" s="26">
        <f t="shared" si="184"/>
        <v>1.8285442887675085</v>
      </c>
      <c r="F5938" s="18">
        <f>[1]!b_dq_cleanprice($A5938,日期设置!B$2)</f>
        <v>101.389</v>
      </c>
      <c r="G5938" s="18" t="str">
        <f t="shared" si="185"/>
        <v>0.46 + 0</v>
      </c>
      <c r="H5938" s="27">
        <f>[1]!b_dq_pctchange($A5938,日期设置!$B$2,1)/100</f>
        <v>0</v>
      </c>
      <c r="I5938" s="26">
        <f>[1]!b_pq_pctchange(A5938,日期设置!$B$4,日期设置!$B$2,1)</f>
        <v>0</v>
      </c>
      <c r="J5938" s="26">
        <f>[1]!b_pq_pctchange(A5938,日期设置!$C$4,日期设置!$B$2,1)</f>
        <v>-0.10935960591133419</v>
      </c>
      <c r="K5938" s="52">
        <f>[1]!b_dq_amount($A5938,日期设置!B$2,2,10000)</f>
        <v>0</v>
      </c>
      <c r="L5938" s="26">
        <f>[1]!b_info_latestpar(A5938,日期设置!$B$2)</f>
        <v>100</v>
      </c>
      <c r="M5938" s="6">
        <f>[1]!b_info_outstandingbalance($A5938,日期设置!B$2)</f>
        <v>5</v>
      </c>
      <c r="N5938" s="7">
        <f>[1]!b_info_latestissurercreditrating2(A5938,日期设置!$B$2,"102","1")</f>
        <v>0</v>
      </c>
      <c r="O5938" s="8">
        <v>7.2</v>
      </c>
      <c r="P5938" s="9">
        <f>[1]!b_info_repurchasedate(A5938)</f>
        <v>0</v>
      </c>
      <c r="Q5938" s="8" t="s">
        <v>16762</v>
      </c>
      <c r="R5938" s="2" t="str">
        <f>IF((--IF(P5938=0,Q5938,P5938))&gt;(--日期设置!$B$2),IF(P5938=0,Q5938,P5938),Q5938)</f>
        <v>2021-09-06</v>
      </c>
      <c r="S5938" s="2" t="s">
        <v>17914</v>
      </c>
      <c r="T5938" s="8">
        <f>[1]!b_anal_ptmyear($A5938,日期设置!$B$2)</f>
        <v>0.46027397260273972</v>
      </c>
      <c r="U5938" s="8">
        <f>[1]!b_anal_termifexercise($A5938,日期设置!B$2)</f>
        <v>0</v>
      </c>
      <c r="V5938" s="10">
        <f>[1]!b_dq_dirtyprice(A5938,日期设置!$B$2)</f>
        <v>105.27500000000001</v>
      </c>
      <c r="W5938" s="11">
        <f>IF(U5938=0,ROUNDUP((Q5938-日期设置!$B$2)/365,0),ROUNDUP((R5938-日期设置!$B$2)/365,0))</f>
        <v>1</v>
      </c>
      <c r="X5938" s="18">
        <f>_xlfn.IFNA(VLOOKUP(A5938,过往入选债券!A:D,4,0),2)</f>
        <v>2</v>
      </c>
      <c r="Y5938">
        <f>_xlfn.IFNA(VLOOKUP(C5938,[2]Sheet1!$A:$A,1,0),3)</f>
        <v>3</v>
      </c>
    </row>
    <row r="5939" spans="1:25" hidden="1" x14ac:dyDescent="0.2">
      <c r="A5939" s="21" t="s">
        <v>3195</v>
      </c>
      <c r="B5939" s="21" t="s">
        <v>3196</v>
      </c>
      <c r="C5939" s="37" t="s">
        <v>160</v>
      </c>
      <c r="D5939" s="26" t="str">
        <f>[1]!b_calc_yield(A5939,日期设置!$B$2,F5939,1,R5939,1,O5939,L5939,S5939,)</f>
        <v>Fetching...</v>
      </c>
      <c r="E5939" s="26">
        <f t="shared" si="184"/>
        <v>4.8399682512022979</v>
      </c>
      <c r="F5939" s="18">
        <f>[1]!b_dq_cleanprice($A5939,日期设置!B$2)</f>
        <v>100.9182</v>
      </c>
      <c r="G5939" s="18" t="str">
        <f t="shared" si="185"/>
        <v>3.25 + 1.25</v>
      </c>
      <c r="H5939" s="27">
        <f>[1]!b_dq_pctchange($A5939,日期设置!$B$2,1)/100</f>
        <v>0</v>
      </c>
      <c r="I5939" s="26">
        <f>[1]!b_pq_pctchange(A5939,日期设置!$B$4,日期设置!$B$2,1)</f>
        <v>0</v>
      </c>
      <c r="J5939" s="26">
        <f>[1]!b_pq_pctchange(A5939,日期设置!$C$4,日期设置!$B$2,1)</f>
        <v>0</v>
      </c>
      <c r="K5939" s="52">
        <f>[1]!b_dq_amount($A5939,日期设置!B$2,2,10000)</f>
        <v>0</v>
      </c>
      <c r="L5939" s="26">
        <f>[1]!b_info_latestpar(A5939,日期设置!$B$2)</f>
        <v>100</v>
      </c>
      <c r="M5939" s="6">
        <f>[1]!b_info_outstandingbalance($A5939,日期设置!B$2)</f>
        <v>5</v>
      </c>
      <c r="N5939" s="7">
        <f>[1]!b_info_latestissurercreditrating2(A5939,日期设置!$B$2,"102","1")</f>
        <v>0</v>
      </c>
      <c r="O5939" s="8">
        <v>4.75</v>
      </c>
      <c r="P5939" s="9" t="str">
        <f>[1]!b_info_repurchasedate(A5939)</f>
        <v>2022-06-24</v>
      </c>
      <c r="Q5939" s="8" t="s">
        <v>17593</v>
      </c>
      <c r="R5939" s="2" t="str">
        <f>IF((--IF(P5939=0,Q5939,P5939))&gt;(--日期设置!$B$2),IF(P5939=0,Q5939,P5939),Q5939)</f>
        <v>2022-06-24</v>
      </c>
      <c r="S5939" s="2" t="s">
        <v>17990</v>
      </c>
      <c r="T5939" s="8">
        <f>[1]!b_anal_ptmyear($A5939,日期设置!$B$2)</f>
        <v>3.2575342465753425</v>
      </c>
      <c r="U5939" s="8">
        <f>[1]!b_anal_termifexercise($A5939,日期设置!B$2)</f>
        <v>1.2575342465753425</v>
      </c>
      <c r="V5939" s="10">
        <f>[1]!b_dq_dirtyprice(A5939,日期设置!$B$2)</f>
        <v>104.4449</v>
      </c>
      <c r="W5939" s="11">
        <f>IF(U5939=0,ROUNDUP((Q5939-日期设置!$B$2)/365,0),ROUNDUP((R5939-日期设置!$B$2)/365,0))</f>
        <v>2</v>
      </c>
      <c r="X5939" s="18">
        <f>_xlfn.IFNA(VLOOKUP(A5939,过往入选债券!A:D,4,0),2)</f>
        <v>2</v>
      </c>
      <c r="Y5939">
        <f>_xlfn.IFNA(VLOOKUP(C5939,[2]Sheet1!$A:$A,1,0),3)</f>
        <v>3</v>
      </c>
    </row>
    <row r="5940" spans="1:25" hidden="1" x14ac:dyDescent="0.2">
      <c r="A5940" s="21" t="s">
        <v>763</v>
      </c>
      <c r="B5940" s="21" t="s">
        <v>764</v>
      </c>
      <c r="C5940" s="37" t="s">
        <v>762</v>
      </c>
      <c r="D5940" s="26" t="str">
        <f>[1]!b_calc_yield(A5940,日期设置!$B$2,F5940,1,R5940,1,O5940,L5940,S5940,)</f>
        <v>Fetching...</v>
      </c>
      <c r="E5940" s="26">
        <f t="shared" si="184"/>
        <v>0.33740546829552631</v>
      </c>
      <c r="F5940" s="18">
        <f>[1]!b_dq_cleanprice($A5940,日期设置!B$2)</f>
        <v>100.3</v>
      </c>
      <c r="G5940" s="18" t="str">
        <f t="shared" si="185"/>
        <v>0.08 + 0</v>
      </c>
      <c r="H5940" s="27">
        <f>[1]!b_dq_pctchange($A5940,日期设置!$B$2,1)/100</f>
        <v>0</v>
      </c>
      <c r="I5940" s="26">
        <f>[1]!b_pq_pctchange(A5940,日期设置!$B$4,日期设置!$B$2,1)</f>
        <v>0</v>
      </c>
      <c r="J5940" s="26">
        <f>[1]!b_pq_pctchange(A5940,日期设置!$C$4,日期设置!$B$2,1)</f>
        <v>0</v>
      </c>
      <c r="K5940" s="52">
        <f>[1]!b_dq_amount($A5940,日期设置!B$2,2,10000)</f>
        <v>0</v>
      </c>
      <c r="L5940" s="26">
        <f>[1]!b_info_latestpar(A5940,日期设置!$B$2)</f>
        <v>100</v>
      </c>
      <c r="M5940" s="6">
        <f>[1]!b_info_outstandingbalance($A5940,日期设置!B$2)</f>
        <v>14</v>
      </c>
      <c r="N5940" s="7">
        <f>[1]!b_info_latestissurercreditrating2(A5940,日期设置!$B$2,"102","1")</f>
        <v>0</v>
      </c>
      <c r="O5940" s="8">
        <v>7.8</v>
      </c>
      <c r="P5940" s="9">
        <f>[1]!b_info_repurchasedate(A5940)</f>
        <v>0</v>
      </c>
      <c r="Q5940" s="8" t="s">
        <v>16160</v>
      </c>
      <c r="R5940" s="2" t="str">
        <f>IF((--IF(P5940=0,Q5940,P5940))&gt;(--日期设置!$B$2),IF(P5940=0,Q5940,P5940),Q5940)</f>
        <v>2021-04-22</v>
      </c>
      <c r="S5940" s="2" t="s">
        <v>18523</v>
      </c>
      <c r="T5940" s="8">
        <f>[1]!b_anal_ptmyear($A5940,日期设置!$B$2)</f>
        <v>8.4931506849315067E-2</v>
      </c>
      <c r="U5940" s="8">
        <f>[1]!b_anal_termifexercise($A5940,日期设置!B$2)</f>
        <v>0</v>
      </c>
      <c r="V5940" s="10">
        <f>[1]!b_dq_dirtyprice(A5940,日期设置!$B$2)</f>
        <v>107.4375</v>
      </c>
      <c r="W5940" s="11">
        <f>IF(U5940=0,ROUNDUP((Q5940-日期设置!$B$2)/365,0),ROUNDUP((R5940-日期设置!$B$2)/365,0))</f>
        <v>1</v>
      </c>
      <c r="X5940" s="18">
        <f>_xlfn.IFNA(VLOOKUP(A5940,过往入选债券!A:D,4,0),2)</f>
        <v>2</v>
      </c>
      <c r="Y5940">
        <f>_xlfn.IFNA(VLOOKUP(C5940,[2]Sheet1!$A:$A,1,0),3)</f>
        <v>3</v>
      </c>
    </row>
    <row r="5941" spans="1:25" hidden="1" x14ac:dyDescent="0.2">
      <c r="A5941" s="28" t="s">
        <v>21318</v>
      </c>
      <c r="B5941" s="28" t="s">
        <v>21319</v>
      </c>
      <c r="C5941" s="39" t="s">
        <v>21686</v>
      </c>
      <c r="D5941" s="26" t="str">
        <f>[1]!b_calc_yield(A5941,日期设置!$B$2,F5941,1,R5941,1,O5941,L5941,S5941,)</f>
        <v>Fetching...</v>
      </c>
      <c r="E5941" s="26">
        <f t="shared" si="184"/>
        <v>10.212942591051611</v>
      </c>
      <c r="F5941" s="18">
        <f>[1]!b_dq_cleanprice($A5941,日期设置!B$2)</f>
        <v>100.9524</v>
      </c>
      <c r="G5941" s="18" t="str">
        <f t="shared" si="185"/>
        <v>2.61 + 2.61</v>
      </c>
      <c r="H5941" s="27">
        <f>[1]!b_dq_pctchange($A5941,日期设置!$B$2,1)/100</f>
        <v>0</v>
      </c>
      <c r="I5941" s="26">
        <f>[1]!b_pq_pctchange(A5941,日期设置!$B$4,日期设置!$B$2,1)</f>
        <v>0.39850146740433084</v>
      </c>
      <c r="J5941" s="26">
        <f>[1]!b_pq_pctchange(A5941,日期设置!$C$4,日期设置!$B$2,1)</f>
        <v>0.64723757567056017</v>
      </c>
      <c r="K5941" s="52">
        <f>[1]!b_dq_amount($A5941,日期设置!B$2,2,10000)</f>
        <v>0</v>
      </c>
      <c r="L5941" s="26">
        <f>[1]!b_info_latestpar(A5941,日期设置!$B$2)</f>
        <v>100</v>
      </c>
      <c r="M5941" s="6">
        <f>[1]!b_info_outstandingbalance($A5941,日期设置!B$2)</f>
        <v>20</v>
      </c>
      <c r="N5941" s="7" t="str">
        <f>[1]!b_info_latestissurercreditrating2(A5941,日期设置!$B$2,"102","1")</f>
        <v>AAA</v>
      </c>
      <c r="O5941" s="43">
        <v>4.37</v>
      </c>
      <c r="P5941" s="9">
        <f>[1]!b_info_repurchasedate(A5941)</f>
        <v>0</v>
      </c>
      <c r="Q5941" s="31" t="s">
        <v>17410</v>
      </c>
      <c r="R5941" s="2" t="str">
        <f>IF((--IF(P5941=0,Q5941,P5941))&gt;(--日期设置!$B$2),IF(P5941=0,Q5941,P5941),Q5941)</f>
        <v>2023-11-02</v>
      </c>
      <c r="S5941" s="31" t="s">
        <v>21679</v>
      </c>
      <c r="T5941" s="8">
        <f>[1]!b_anal_ptmyear($A5941,日期设置!$B$2)</f>
        <v>2.6164383561643838</v>
      </c>
      <c r="U5941" s="8">
        <f>[1]!b_anal_termifexercise($A5941,日期设置!B$2)</f>
        <v>2.6164383561643834</v>
      </c>
      <c r="V5941" s="10">
        <f>[1]!b_dq_dirtyprice(A5941,日期设置!$B$2)</f>
        <v>102.62860000000001</v>
      </c>
      <c r="W5941" s="11">
        <f>IF(U5941=0,ROUNDUP((Q5941-日期设置!$B$2)/365,0),ROUNDUP((R5941-日期设置!$B$2)/365,0))</f>
        <v>3</v>
      </c>
      <c r="X5941" s="18">
        <f>_xlfn.IFNA(VLOOKUP(A5941,过往入选债券!A:D,4,0),2)</f>
        <v>2</v>
      </c>
      <c r="Y5941">
        <f>_xlfn.IFNA(VLOOKUP(C5941,[2]Sheet1!$A:$A,1,0),3)</f>
        <v>3</v>
      </c>
    </row>
    <row r="5942" spans="1:25" hidden="1" x14ac:dyDescent="0.2">
      <c r="A5942" s="21" t="s">
        <v>6441</v>
      </c>
      <c r="B5942" s="21" t="s">
        <v>6442</v>
      </c>
      <c r="C5942" s="37" t="s">
        <v>6443</v>
      </c>
      <c r="D5942" s="26" t="str">
        <f>[1]!b_calc_yield(A5942,日期设置!$B$2,F5942,1,R5942,1,O5942,L5942,S5942,)</f>
        <v>Fetching...</v>
      </c>
      <c r="E5942" s="26">
        <f t="shared" si="184"/>
        <v>0.23937761819270431</v>
      </c>
      <c r="F5942" s="18">
        <f>[1]!b_dq_cleanprice($A5942,日期设置!B$2)</f>
        <v>100.178</v>
      </c>
      <c r="G5942" s="18" t="str">
        <f t="shared" si="185"/>
        <v>0.06 + 0</v>
      </c>
      <c r="H5942" s="27">
        <f>[1]!b_dq_pctchange($A5942,日期设置!$B$2,1)/100</f>
        <v>0</v>
      </c>
      <c r="I5942" s="26">
        <f>[1]!b_pq_pctchange(A5942,日期设置!$B$4,日期设置!$B$2,1)</f>
        <v>0</v>
      </c>
      <c r="J5942" s="26">
        <f>[1]!b_pq_pctchange(A5942,日期设置!$C$4,日期设置!$B$2,1)</f>
        <v>0</v>
      </c>
      <c r="K5942" s="52">
        <f>[1]!b_dq_amount($A5942,日期设置!B$2,2,10000)</f>
        <v>0</v>
      </c>
      <c r="L5942" s="26">
        <f>[1]!b_info_latestpar(A5942,日期设置!$B$2)</f>
        <v>100</v>
      </c>
      <c r="M5942" s="6">
        <f>[1]!b_info_outstandingbalance($A5942,日期设置!B$2)</f>
        <v>6</v>
      </c>
      <c r="N5942" s="7" t="str">
        <f>[1]!b_info_latestissurercreditrating2(A5942,日期设置!$B$2,"102","1")</f>
        <v>AA</v>
      </c>
      <c r="O5942" s="8">
        <v>7.2</v>
      </c>
      <c r="P5942" s="9">
        <f>[1]!b_info_repurchasedate(A5942)</f>
        <v>0</v>
      </c>
      <c r="Q5942" s="8" t="s">
        <v>16003</v>
      </c>
      <c r="R5942" s="2" t="str">
        <f>IF((--IF(P5942=0,Q5942,P5942))&gt;(--日期设置!$B$2),IF(P5942=0,Q5942,P5942),Q5942)</f>
        <v>2021-04-13</v>
      </c>
      <c r="S5942" s="2" t="s">
        <v>17791</v>
      </c>
      <c r="T5942" s="8">
        <f>[1]!b_anal_ptmyear($A5942,日期设置!$B$2)</f>
        <v>6.0273972602739728E-2</v>
      </c>
      <c r="U5942" s="8">
        <f>[1]!b_anal_termifexercise($A5942,日期设置!B$2)</f>
        <v>0</v>
      </c>
      <c r="V5942" s="10">
        <f>[1]!b_dq_dirtyprice(A5942,日期设置!$B$2)</f>
        <v>106.944</v>
      </c>
      <c r="W5942" s="11">
        <f>IF(U5942=0,ROUNDUP((Q5942-日期设置!$B$2)/365,0),ROUNDUP((R5942-日期设置!$B$2)/365,0))</f>
        <v>1</v>
      </c>
      <c r="X5942" s="18">
        <f>_xlfn.IFNA(VLOOKUP(A5942,过往入选债券!A:D,4,0),2)</f>
        <v>2</v>
      </c>
      <c r="Y5942">
        <f>_xlfn.IFNA(VLOOKUP(C5942,[2]Sheet1!$A:$A,1,0),3)</f>
        <v>3</v>
      </c>
    </row>
    <row r="5943" spans="1:25" hidden="1" x14ac:dyDescent="0.2">
      <c r="A5943" s="21" t="s">
        <v>12021</v>
      </c>
      <c r="B5943" s="21" t="s">
        <v>12022</v>
      </c>
      <c r="C5943" s="37" t="s">
        <v>11745</v>
      </c>
      <c r="D5943" s="26" t="str">
        <f>[1]!b_calc_yield(A5943,日期设置!$B$2,F5943,1,R5943,1,O5943,L5943,S5943,)</f>
        <v>Fetching...</v>
      </c>
      <c r="E5943" s="26">
        <f t="shared" si="184"/>
        <v>1.5119643129049898</v>
      </c>
      <c r="F5943" s="18">
        <f>[1]!b_dq_cleanprice($A5943,日期设置!B$2)</f>
        <v>101.438</v>
      </c>
      <c r="G5943" s="18" t="str">
        <f t="shared" si="185"/>
        <v>0.38 + 0</v>
      </c>
      <c r="H5943" s="27">
        <f>[1]!b_dq_pctchange($A5943,日期设置!$B$2,1)/100</f>
        <v>0</v>
      </c>
      <c r="I5943" s="26">
        <f>[1]!b_pq_pctchange(A5943,日期设置!$B$4,日期设置!$B$2,1)</f>
        <v>0</v>
      </c>
      <c r="J5943" s="26">
        <f>[1]!b_pq_pctchange(A5943,日期设置!$C$4,日期设置!$B$2,1)</f>
        <v>0</v>
      </c>
      <c r="K5943" s="52">
        <f>[1]!b_dq_amount($A5943,日期设置!B$2,2,10000)</f>
        <v>0</v>
      </c>
      <c r="L5943" s="26">
        <f>[1]!b_info_latestpar(A5943,日期设置!$B$2)</f>
        <v>100</v>
      </c>
      <c r="M5943" s="6">
        <f>[1]!b_info_outstandingbalance($A5943,日期设置!B$2)</f>
        <v>7.2811300000000001</v>
      </c>
      <c r="N5943" s="7" t="str">
        <f>[1]!b_info_latestissurercreditrating2(A5943,日期设置!$B$2,"102","1")</f>
        <v>C</v>
      </c>
      <c r="O5943" s="8">
        <v>8</v>
      </c>
      <c r="P5943" s="9" t="str">
        <f>[1]!b_info_repurchasedate(A5943)</f>
        <v>2019-08-08</v>
      </c>
      <c r="Q5943" s="8" t="s">
        <v>16507</v>
      </c>
      <c r="R5943" s="2" t="str">
        <f>IF((--IF(P5943=0,Q5943,P5943))&gt;(--日期设置!$B$2),IF(P5943=0,Q5943,P5943),Q5943)</f>
        <v>2021-08-08</v>
      </c>
      <c r="S5943" s="2" t="s">
        <v>18528</v>
      </c>
      <c r="T5943" s="8">
        <f>[1]!b_anal_ptmyear($A5943,日期设置!$B$2)</f>
        <v>0.38082191780821917</v>
      </c>
      <c r="U5943" s="8">
        <f>[1]!b_anal_termifexercise($A5943,日期设置!B$2)</f>
        <v>0</v>
      </c>
      <c r="V5943" s="10">
        <f>[1]!b_dq_dirtyprice(A5943,日期设置!$B$2)</f>
        <v>106.3914</v>
      </c>
      <c r="W5943" s="11">
        <f>IF(U5943=0,ROUNDUP((Q5943-日期设置!$B$2)/365,0),ROUNDUP((R5943-日期设置!$B$2)/365,0))</f>
        <v>1</v>
      </c>
      <c r="X5943" s="18">
        <f>_xlfn.IFNA(VLOOKUP(A5943,过往入选债券!A:D,4,0),2)</f>
        <v>2</v>
      </c>
      <c r="Y5943">
        <f>_xlfn.IFNA(VLOOKUP(C5943,[2]Sheet1!$A:$A,1,0),3)</f>
        <v>3</v>
      </c>
    </row>
    <row r="5944" spans="1:25" hidden="1" x14ac:dyDescent="0.2">
      <c r="A5944" s="21" t="s">
        <v>6871</v>
      </c>
      <c r="B5944" s="21" t="s">
        <v>6872</v>
      </c>
      <c r="C5944" s="37" t="s">
        <v>1637</v>
      </c>
      <c r="D5944" s="26" t="str">
        <f>[1]!b_calc_yield(A5944,日期设置!$B$2,F5944,1,R5944,1,O5944,L5944,S5944,)</f>
        <v>Fetching...</v>
      </c>
      <c r="E5944" s="26">
        <f t="shared" si="184"/>
        <v>7.9323904188965955</v>
      </c>
      <c r="F5944" s="18">
        <f>[1]!b_dq_cleanprice($A5944,日期设置!B$2)</f>
        <v>104.03449999999999</v>
      </c>
      <c r="G5944" s="18" t="str">
        <f t="shared" si="185"/>
        <v>2.11 + 0</v>
      </c>
      <c r="H5944" s="27">
        <f>[1]!b_dq_pctchange($A5944,日期设置!$B$2,1)/100</f>
        <v>0</v>
      </c>
      <c r="I5944" s="26">
        <f>[1]!b_pq_pctchange(A5944,日期设置!$B$4,日期设置!$B$2,1)</f>
        <v>0</v>
      </c>
      <c r="J5944" s="26">
        <f>[1]!b_pq_pctchange(A5944,日期设置!$C$4,日期设置!$B$2,1)</f>
        <v>-0.34685037635326466</v>
      </c>
      <c r="K5944" s="52">
        <f>[1]!b_dq_amount($A5944,日期设置!B$2,2,10000)</f>
        <v>0</v>
      </c>
      <c r="L5944" s="26">
        <f>[1]!b_info_latestpar(A5944,日期设置!$B$2)</f>
        <v>100</v>
      </c>
      <c r="M5944" s="6">
        <f>[1]!b_info_outstandingbalance($A5944,日期设置!B$2)</f>
        <v>10</v>
      </c>
      <c r="N5944" s="7" t="str">
        <f>[1]!b_info_latestissurercreditrating2(A5944,日期设置!$B$2,"102","1")</f>
        <v>AA+</v>
      </c>
      <c r="O5944" s="8">
        <v>6</v>
      </c>
      <c r="P5944" s="9">
        <f>[1]!b_info_repurchasedate(A5944)</f>
        <v>0</v>
      </c>
      <c r="Q5944" s="8" t="s">
        <v>16626</v>
      </c>
      <c r="R5944" s="2" t="str">
        <f>IF((--IF(P5944=0,Q5944,P5944))&gt;(--日期设置!$B$2),IF(P5944=0,Q5944,P5944),Q5944)</f>
        <v>2023-05-04</v>
      </c>
      <c r="S5944" s="2" t="s">
        <v>18374</v>
      </c>
      <c r="T5944" s="8">
        <f>[1]!b_anal_ptmyear($A5944,日期设置!$B$2)</f>
        <v>2.117808219178082</v>
      </c>
      <c r="U5944" s="8">
        <f>[1]!b_anal_termifexercise($A5944,日期设置!B$2)</f>
        <v>0</v>
      </c>
      <c r="V5944" s="10">
        <f>[1]!b_dq_dirtyprice(A5944,日期设置!$B$2)</f>
        <v>109.32769999999999</v>
      </c>
      <c r="W5944" s="11">
        <f>IF(U5944=0,ROUNDUP((Q5944-日期设置!$B$2)/365,0),ROUNDUP((R5944-日期设置!$B$2)/365,0))</f>
        <v>3</v>
      </c>
      <c r="X5944" s="18">
        <f>_xlfn.IFNA(VLOOKUP(A5944,过往入选债券!A:D,4,0),2)</f>
        <v>2</v>
      </c>
      <c r="Y5944">
        <f>_xlfn.IFNA(VLOOKUP(C5944,[2]Sheet1!$A:$A,1,0),3)</f>
        <v>3</v>
      </c>
    </row>
    <row r="5945" spans="1:25" hidden="1" x14ac:dyDescent="0.2">
      <c r="A5945" s="21" t="s">
        <v>6365</v>
      </c>
      <c r="B5945" s="21" t="s">
        <v>6366</v>
      </c>
      <c r="C5945" s="37" t="s">
        <v>350</v>
      </c>
      <c r="D5945" s="26" t="str">
        <f>[1]!b_calc_yield(A5945,日期设置!$B$2,F5945,1,R5945,1,O5945,L5945,S5945,)</f>
        <v>Fetching...</v>
      </c>
      <c r="E5945" s="26">
        <f t="shared" si="184"/>
        <v>7.7492537313432752</v>
      </c>
      <c r="F5945" s="18">
        <f>[1]!b_dq_cleanprice($A5945,日期设置!B$2)</f>
        <v>104.52970000000001</v>
      </c>
      <c r="G5945" s="18" t="str">
        <f t="shared" si="185"/>
        <v>1.97 + 0</v>
      </c>
      <c r="H5945" s="27">
        <f>[1]!b_dq_pctchange($A5945,日期设置!$B$2,1)/100</f>
        <v>0</v>
      </c>
      <c r="I5945" s="26">
        <f>[1]!b_pq_pctchange(A5945,日期设置!$B$4,日期设置!$B$2,1)</f>
        <v>-0.54981752033154563</v>
      </c>
      <c r="J5945" s="26">
        <f>[1]!b_pq_pctchange(A5945,日期设置!$C$4,日期设置!$B$2,1)</f>
        <v>-0.34074733689843495</v>
      </c>
      <c r="K5945" s="52">
        <f>[1]!b_dq_amount($A5945,日期设置!B$2,2,10000)</f>
        <v>0</v>
      </c>
      <c r="L5945" s="26">
        <f>[1]!b_info_latestpar(A5945,日期设置!$B$2)</f>
        <v>100</v>
      </c>
      <c r="M5945" s="6">
        <f>[1]!b_info_outstandingbalance($A5945,日期设置!B$2)</f>
        <v>10</v>
      </c>
      <c r="N5945" s="7" t="str">
        <f>[1]!b_info_latestissurercreditrating2(A5945,日期设置!$B$2,"102","1")</f>
        <v>AA+</v>
      </c>
      <c r="O5945" s="8">
        <v>6.4</v>
      </c>
      <c r="P5945" s="9">
        <f>[1]!b_info_repurchasedate(A5945)</f>
        <v>0</v>
      </c>
      <c r="Q5945" s="8" t="s">
        <v>16195</v>
      </c>
      <c r="R5945" s="2" t="str">
        <f>IF((--IF(P5945=0,Q5945,P5945))&gt;(--日期设置!$B$2),IF(P5945=0,Q5945,P5945),Q5945)</f>
        <v>2023-03-13</v>
      </c>
      <c r="S5945" s="2" t="s">
        <v>18276</v>
      </c>
      <c r="T5945" s="8">
        <f>[1]!b_anal_ptmyear($A5945,日期设置!$B$2)</f>
        <v>1.9753424657534246</v>
      </c>
      <c r="U5945" s="8">
        <f>[1]!b_anal_termifexercise($A5945,日期设置!B$2)</f>
        <v>0</v>
      </c>
      <c r="V5945" s="10">
        <f>[1]!b_dq_dirtyprice(A5945,日期设置!$B$2)</f>
        <v>104.6875</v>
      </c>
      <c r="W5945" s="11">
        <f>IF(U5945=0,ROUNDUP((Q5945-日期设置!$B$2)/365,0),ROUNDUP((R5945-日期设置!$B$2)/365,0))</f>
        <v>2</v>
      </c>
      <c r="X5945" s="18">
        <f>_xlfn.IFNA(VLOOKUP(A5945,过往入选债券!A:D,4,0),2)</f>
        <v>2</v>
      </c>
      <c r="Y5945">
        <f>_xlfn.IFNA(VLOOKUP(C5945,[2]Sheet1!$A:$A,1,0),3)</f>
        <v>3</v>
      </c>
    </row>
    <row r="5946" spans="1:25" hidden="1" x14ac:dyDescent="0.2">
      <c r="A5946" s="21" t="s">
        <v>15390</v>
      </c>
      <c r="B5946" s="21" t="s">
        <v>15391</v>
      </c>
      <c r="C5946" s="37" t="s">
        <v>5695</v>
      </c>
      <c r="D5946" s="26" t="str">
        <f>[1]!b_calc_yield(A5946,日期设置!$B$2,F5946,1,R5946,1,O5946,L5946,S5946,)</f>
        <v>Fetching...</v>
      </c>
      <c r="E5946" s="26">
        <f t="shared" si="184"/>
        <v>20.534493800066667</v>
      </c>
      <c r="F5946" s="18">
        <f>[1]!b_dq_cleanprice($A5946,日期设置!B$2)</f>
        <v>103.8942</v>
      </c>
      <c r="G5946" s="18" t="str">
        <f t="shared" si="185"/>
        <v>5.39 + 0</v>
      </c>
      <c r="H5946" s="27">
        <f>[1]!b_dq_pctchange($A5946,日期设置!$B$2,1)/100</f>
        <v>0</v>
      </c>
      <c r="I5946" s="26">
        <f>[1]!b_pq_pctchange(A5946,日期设置!$B$4,日期设置!$B$2,1)</f>
        <v>0</v>
      </c>
      <c r="J5946" s="26">
        <f>[1]!b_pq_pctchange(A5946,日期设置!$C$4,日期设置!$B$2,1)</f>
        <v>0</v>
      </c>
      <c r="K5946" s="52">
        <f>[1]!b_dq_amount($A5946,日期设置!B$2,2,10000)</f>
        <v>0</v>
      </c>
      <c r="L5946" s="26">
        <f>[1]!b_info_latestpar(A5946,日期设置!$B$2)</f>
        <v>100</v>
      </c>
      <c r="M5946" s="6">
        <f>[1]!b_info_outstandingbalance($A5946,日期设置!B$2)</f>
        <v>5.5</v>
      </c>
      <c r="N5946" s="7" t="str">
        <f>[1]!b_info_latestissurercreditrating2(A5946,日期设置!$B$2,"102","1")</f>
        <v>AA</v>
      </c>
      <c r="O5946" s="8">
        <v>4.79</v>
      </c>
      <c r="P5946" s="9">
        <f>[1]!b_info_repurchasedate(A5946)</f>
        <v>0</v>
      </c>
      <c r="Q5946" s="8" t="s">
        <v>17168</v>
      </c>
      <c r="R5946" s="2" t="str">
        <f>IF((--IF(P5946=0,Q5946,P5946))&gt;(--日期设置!$B$2),IF(P5946=0,Q5946,P5946),Q5946)</f>
        <v>2026-08-12</v>
      </c>
      <c r="S5946" s="2" t="s">
        <v>18748</v>
      </c>
      <c r="T5946" s="8">
        <f>[1]!b_anal_ptmyear($A5946,日期设置!$B$2)</f>
        <v>5.3917808219178083</v>
      </c>
      <c r="U5946" s="8">
        <f>[1]!b_anal_termifexercise($A5946,日期设置!B$2)</f>
        <v>0</v>
      </c>
      <c r="V5946" s="10">
        <f>[1]!b_dq_dirtyprice(A5946,日期设置!$B$2)</f>
        <v>106.80759999999999</v>
      </c>
      <c r="W5946" s="11">
        <f>IF(U5946=0,ROUNDUP((Q5946-日期设置!$B$2)/365,0),ROUNDUP((R5946-日期设置!$B$2)/365,0))</f>
        <v>6</v>
      </c>
      <c r="X5946" s="18">
        <f>_xlfn.IFNA(VLOOKUP(A5946,过往入选债券!A:D,4,0),2)</f>
        <v>2</v>
      </c>
      <c r="Y5946">
        <f>_xlfn.IFNA(VLOOKUP(C5946,[2]Sheet1!$A:$A,1,0),3)</f>
        <v>3</v>
      </c>
    </row>
    <row r="5947" spans="1:25" hidden="1" x14ac:dyDescent="0.2">
      <c r="A5947" s="28" t="s">
        <v>21340</v>
      </c>
      <c r="B5947" s="28" t="s">
        <v>21341</v>
      </c>
      <c r="C5947" s="39" t="s">
        <v>21689</v>
      </c>
      <c r="D5947" s="26" t="str">
        <f>[1]!b_calc_yield(A5947,日期设置!$B$2,F5947,1,R5947,1,O5947,L5947,S5947,)</f>
        <v>Fetching...</v>
      </c>
      <c r="E5947" s="26">
        <f t="shared" si="184"/>
        <v>10.278945508181581</v>
      </c>
      <c r="F5947" s="18">
        <f>[1]!b_dq_cleanprice($A5947,日期设置!B$2)</f>
        <v>99.814099999999996</v>
      </c>
      <c r="G5947" s="18" t="str">
        <f t="shared" si="185"/>
        <v>2.62 + 0</v>
      </c>
      <c r="H5947" s="27">
        <f>[1]!b_dq_pctchange($A5947,日期设置!$B$2,1)/100</f>
        <v>0</v>
      </c>
      <c r="I5947" s="26">
        <f>[1]!b_pq_pctchange(A5947,日期设置!$B$4,日期设置!$B$2,1)</f>
        <v>0</v>
      </c>
      <c r="J5947" s="26">
        <f>[1]!b_pq_pctchange(A5947,日期设置!$C$4,日期设置!$B$2,1)</f>
        <v>-0.34674036105725775</v>
      </c>
      <c r="K5947" s="52">
        <f>[1]!b_dq_amount($A5947,日期设置!B$2,2,10000)</f>
        <v>0</v>
      </c>
      <c r="L5947" s="26">
        <f>[1]!b_info_latestpar(A5947,日期设置!$B$2)</f>
        <v>100</v>
      </c>
      <c r="M5947" s="6">
        <f>[1]!b_info_outstandingbalance($A5947,日期设置!B$2)</f>
        <v>10</v>
      </c>
      <c r="N5947" s="7" t="str">
        <f>[1]!b_info_latestissurercreditrating2(A5947,日期设置!$B$2,"102","1")</f>
        <v>AA+</v>
      </c>
      <c r="O5947" s="43">
        <v>3.9</v>
      </c>
      <c r="P5947" s="9">
        <f>[1]!b_info_repurchasedate(A5947)</f>
        <v>0</v>
      </c>
      <c r="Q5947" s="31" t="s">
        <v>16459</v>
      </c>
      <c r="R5947" s="2" t="str">
        <f>IF((--IF(P5947=0,Q5947,P5947))&gt;(--日期设置!$B$2),IF(P5947=0,Q5947,P5947),Q5947)</f>
        <v>2023-11-04</v>
      </c>
      <c r="S5947" s="31" t="s">
        <v>21678</v>
      </c>
      <c r="T5947" s="8">
        <f>[1]!b_anal_ptmyear($A5947,日期设置!$B$2)</f>
        <v>2.6219178082191781</v>
      </c>
      <c r="U5947" s="8">
        <f>[1]!b_anal_termifexercise($A5947,日期设置!B$2)</f>
        <v>0</v>
      </c>
      <c r="V5947" s="10">
        <f>[1]!b_dq_dirtyprice(A5947,日期设置!$B$2)</f>
        <v>101.2886</v>
      </c>
      <c r="W5947" s="11">
        <f>IF(U5947=0,ROUNDUP((Q5947-日期设置!$B$2)/365,0),ROUNDUP((R5947-日期设置!$B$2)/365,0))</f>
        <v>3</v>
      </c>
      <c r="X5947" s="18">
        <f>_xlfn.IFNA(VLOOKUP(A5947,过往入选债券!A:D,4,0),2)</f>
        <v>2</v>
      </c>
      <c r="Y5947">
        <f>_xlfn.IFNA(VLOOKUP(C5947,[2]Sheet1!$A:$A,1,0),3)</f>
        <v>3</v>
      </c>
    </row>
    <row r="5948" spans="1:25" hidden="1" x14ac:dyDescent="0.2">
      <c r="A5948" s="21" t="s">
        <v>5394</v>
      </c>
      <c r="B5948" s="21" t="s">
        <v>5395</v>
      </c>
      <c r="C5948" s="37" t="s">
        <v>3578</v>
      </c>
      <c r="D5948" s="26" t="str">
        <f>[1]!b_calc_yield(A5948,日期设置!$B$2,F5948,1,R5948,1,O5948,L5948,S5948,)</f>
        <v>Fetching...</v>
      </c>
      <c r="E5948" s="26">
        <f t="shared" si="184"/>
        <v>0.18483863050682281</v>
      </c>
      <c r="F5948" s="18">
        <f>[1]!b_dq_cleanprice($A5948,日期设置!B$2)</f>
        <v>100.0168</v>
      </c>
      <c r="G5948" s="18" t="str">
        <f t="shared" si="185"/>
        <v>0.04 + 0</v>
      </c>
      <c r="H5948" s="27">
        <f>[1]!b_dq_pctchange($A5948,日期设置!$B$2,1)/100</f>
        <v>0</v>
      </c>
      <c r="I5948" s="26">
        <f>[1]!b_pq_pctchange(A5948,日期设置!$B$4,日期设置!$B$2,1)</f>
        <v>0</v>
      </c>
      <c r="J5948" s="26">
        <f>[1]!b_pq_pctchange(A5948,日期设置!$C$4,日期设置!$B$2,1)</f>
        <v>0.13786668081711739</v>
      </c>
      <c r="K5948" s="52">
        <f>[1]!b_dq_amount($A5948,日期设置!B$2,2,10000)</f>
        <v>0</v>
      </c>
      <c r="L5948" s="26">
        <f>[1]!b_info_latestpar(A5948,日期设置!$B$2)</f>
        <v>100</v>
      </c>
      <c r="M5948" s="6">
        <f>[1]!b_info_outstandingbalance($A5948,日期设置!B$2)</f>
        <v>5</v>
      </c>
      <c r="N5948" s="7" t="str">
        <f>[1]!b_info_latestissurercreditrating2(A5948,日期设置!$B$2,"102","1")</f>
        <v>AA+</v>
      </c>
      <c r="O5948" s="8">
        <v>4.5</v>
      </c>
      <c r="P5948" s="9">
        <f>[1]!b_info_repurchasedate(A5948)</f>
        <v>0</v>
      </c>
      <c r="Q5948" s="8" t="s">
        <v>17167</v>
      </c>
      <c r="R5948" s="2" t="str">
        <f>IF((--IF(P5948=0,Q5948,P5948))&gt;(--日期设置!$B$2),IF(P5948=0,Q5948,P5948),Q5948)</f>
        <v>2021-04-08</v>
      </c>
      <c r="S5948" s="2" t="s">
        <v>18956</v>
      </c>
      <c r="T5948" s="8">
        <f>[1]!b_anal_ptmyear($A5948,日期设置!$B$2)</f>
        <v>4.6575342465753428E-2</v>
      </c>
      <c r="U5948" s="8">
        <f>[1]!b_anal_termifexercise($A5948,日期设置!B$2)</f>
        <v>0</v>
      </c>
      <c r="V5948" s="10">
        <f>[1]!b_dq_dirtyprice(A5948,日期设置!$B$2)</f>
        <v>104.30719999999999</v>
      </c>
      <c r="W5948" s="11">
        <f>IF(U5948=0,ROUNDUP((Q5948-日期设置!$B$2)/365,0),ROUNDUP((R5948-日期设置!$B$2)/365,0))</f>
        <v>1</v>
      </c>
      <c r="X5948" s="18">
        <f>_xlfn.IFNA(VLOOKUP(A5948,过往入选债券!A:D,4,0),2)</f>
        <v>2</v>
      </c>
      <c r="Y5948">
        <f>_xlfn.IFNA(VLOOKUP(C5948,[2]Sheet1!$A:$A,1,0),3)</f>
        <v>3</v>
      </c>
    </row>
    <row r="5949" spans="1:25" hidden="1" x14ac:dyDescent="0.2">
      <c r="A5949" s="28" t="s">
        <v>19496</v>
      </c>
      <c r="B5949" s="28" t="s">
        <v>19497</v>
      </c>
      <c r="C5949" s="38" t="s">
        <v>19498</v>
      </c>
      <c r="D5949" s="26" t="str">
        <f>[1]!b_calc_yield(A5949,日期设置!$B$2,F5949,1,R5949,1,O5949,L5949,S5949,)</f>
        <v>Fetching...</v>
      </c>
      <c r="E5949" s="26">
        <f t="shared" si="184"/>
        <v>9.2708512199309858</v>
      </c>
      <c r="F5949" s="18">
        <f>[1]!b_dq_cleanprice($A5949,日期设置!B$2)</f>
        <v>100.0538</v>
      </c>
      <c r="G5949" s="18" t="str">
        <f t="shared" si="185"/>
        <v>2.38 + 0</v>
      </c>
      <c r="H5949" s="27">
        <f>[1]!b_dq_pctchange($A5949,日期设置!$B$2,1)/100</f>
        <v>0</v>
      </c>
      <c r="I5949" s="26">
        <f>[1]!b_pq_pctchange(A5949,日期设置!$B$4,日期设置!$B$2,1)</f>
        <v>0.42003185617948108</v>
      </c>
      <c r="J5949" s="26">
        <f>[1]!b_pq_pctchange(A5949,日期设置!$C$4,日期设置!$B$2,1)</f>
        <v>0.55062061646595672</v>
      </c>
      <c r="K5949" s="52">
        <f>[1]!b_dq_amount($A5949,日期设置!B$2,2,10000)</f>
        <v>0</v>
      </c>
      <c r="L5949" s="26">
        <f>[1]!b_info_latestpar(A5949,日期设置!$B$2)</f>
        <v>100</v>
      </c>
      <c r="M5949" s="6">
        <f>[1]!b_info_outstandingbalance($A5949,日期设置!B$2)</f>
        <v>9</v>
      </c>
      <c r="N5949" s="7" t="str">
        <f>[1]!b_info_latestissurercreditrating2(A5949,日期设置!$B$2,"102","1")</f>
        <v>AAA</v>
      </c>
      <c r="O5949" s="8">
        <v>4</v>
      </c>
      <c r="P5949" s="9">
        <f>[1]!b_info_repurchasedate(A5949)</f>
        <v>0</v>
      </c>
      <c r="Q5949" s="8" t="s">
        <v>17315</v>
      </c>
      <c r="R5949" s="2" t="str">
        <f>IF((--IF(P5949=0,Q5949,P5949))&gt;(--日期设置!$B$2),IF(P5949=0,Q5949,P5949),Q5949)</f>
        <v>2023-08-11</v>
      </c>
      <c r="S5949" s="31" t="s">
        <v>19150</v>
      </c>
      <c r="T5949" s="8">
        <f>[1]!b_anal_ptmyear($A5949,日期设置!$B$2)</f>
        <v>2.3890410958904109</v>
      </c>
      <c r="U5949" s="8">
        <f>[1]!b_anal_termifexercise($A5949,日期设置!B$2)</f>
        <v>0</v>
      </c>
      <c r="V5949" s="10">
        <f>[1]!b_dq_dirtyprice(A5949,日期设置!$B$2)</f>
        <v>102.49760000000001</v>
      </c>
      <c r="W5949" s="11">
        <f>IF(U5949=0,ROUNDUP((Q5949-日期设置!$B$2)/365,0),ROUNDUP((R5949-日期设置!$B$2)/365,0))</f>
        <v>3</v>
      </c>
      <c r="X5949" s="18">
        <f>_xlfn.IFNA(VLOOKUP(A5949,过往入选债券!A:D,4,0),2)</f>
        <v>2</v>
      </c>
      <c r="Y5949">
        <f>_xlfn.IFNA(VLOOKUP(C5949,[2]Sheet1!$A:$A,1,0),3)</f>
        <v>3</v>
      </c>
    </row>
    <row r="5950" spans="1:25" hidden="1" x14ac:dyDescent="0.2">
      <c r="A5950" s="21" t="s">
        <v>8501</v>
      </c>
      <c r="B5950" s="21" t="s">
        <v>8502</v>
      </c>
      <c r="C5950" s="37" t="s">
        <v>429</v>
      </c>
      <c r="D5950" s="26" t="str">
        <f>[1]!b_calc_yield(A5950,日期设置!$B$2,F5950,1,R5950,1,O5950,L5950,S5950,)</f>
        <v>Fetching...</v>
      </c>
      <c r="E5950" s="26">
        <f t="shared" si="184"/>
        <v>4.1995248410180652</v>
      </c>
      <c r="F5950" s="18">
        <f>[1]!b_dq_cleanprice($A5950,日期设置!B$2)</f>
        <v>100.7367</v>
      </c>
      <c r="G5950" s="18" t="str">
        <f t="shared" si="185"/>
        <v>1.10 + 0</v>
      </c>
      <c r="H5950" s="27">
        <f>[1]!b_dq_pctchange($A5950,日期设置!$B$2,1)/100</f>
        <v>0</v>
      </c>
      <c r="I5950" s="26">
        <f>[1]!b_pq_pctchange(A5950,日期设置!$B$4,日期设置!$B$2,1)</f>
        <v>0</v>
      </c>
      <c r="J5950" s="26">
        <f>[1]!b_pq_pctchange(A5950,日期设置!$C$4,日期设置!$B$2,1)</f>
        <v>-0.18924437988778353</v>
      </c>
      <c r="K5950" s="52">
        <f>[1]!b_dq_amount($A5950,日期设置!B$2,2,10000)</f>
        <v>0</v>
      </c>
      <c r="L5950" s="26">
        <f>[1]!b_info_latestpar(A5950,日期设置!$B$2)</f>
        <v>100</v>
      </c>
      <c r="M5950" s="6">
        <f>[1]!b_info_outstandingbalance($A5950,日期设置!B$2)</f>
        <v>5</v>
      </c>
      <c r="N5950" s="7" t="str">
        <f>[1]!b_info_latestissurercreditrating2(A5950,日期设置!$B$2,"102","1")</f>
        <v>AA</v>
      </c>
      <c r="O5950" s="8">
        <v>4.67</v>
      </c>
      <c r="P5950" s="9">
        <f>[1]!b_info_repurchasedate(A5950)</f>
        <v>0</v>
      </c>
      <c r="Q5950" s="8" t="s">
        <v>16184</v>
      </c>
      <c r="R5950" s="2" t="str">
        <f>IF((--IF(P5950=0,Q5950,P5950))&gt;(--日期设置!$B$2),IF(P5950=0,Q5950,P5950),Q5950)</f>
        <v>2022-04-28</v>
      </c>
      <c r="S5950" s="2" t="s">
        <v>17995</v>
      </c>
      <c r="T5950" s="8">
        <f>[1]!b_anal_ptmyear($A5950,日期设置!$B$2)</f>
        <v>1.1013698630136985</v>
      </c>
      <c r="U5950" s="8">
        <f>[1]!b_anal_termifexercise($A5950,日期设置!B$2)</f>
        <v>0</v>
      </c>
      <c r="V5950" s="10">
        <f>[1]!b_dq_dirtyprice(A5950,日期设置!$B$2)</f>
        <v>104.9333</v>
      </c>
      <c r="W5950" s="11">
        <f>IF(U5950=0,ROUNDUP((Q5950-日期设置!$B$2)/365,0),ROUNDUP((R5950-日期设置!$B$2)/365,0))</f>
        <v>2</v>
      </c>
      <c r="X5950" s="18">
        <f>_xlfn.IFNA(VLOOKUP(A5950,过往入选债券!A:D,4,0),2)</f>
        <v>2</v>
      </c>
      <c r="Y5950">
        <f>_xlfn.IFNA(VLOOKUP(C5950,[2]Sheet1!$A:$A,1,0),3)</f>
        <v>3</v>
      </c>
    </row>
    <row r="5951" spans="1:25" hidden="1" x14ac:dyDescent="0.2">
      <c r="A5951" s="21" t="s">
        <v>8251</v>
      </c>
      <c r="B5951" s="21" t="s">
        <v>8252</v>
      </c>
      <c r="C5951" s="37" t="s">
        <v>492</v>
      </c>
      <c r="D5951" s="26" t="str">
        <f>[1]!b_calc_yield(A5951,日期设置!$B$2,F5951,1,R5951,1,O5951,L5951,S5951,)</f>
        <v>Fetching...</v>
      </c>
      <c r="E5951" s="26">
        <f t="shared" si="184"/>
        <v>3.8110940084955303</v>
      </c>
      <c r="F5951" s="18">
        <f>[1]!b_dq_cleanprice($A5951,日期设置!B$2)</f>
        <v>101.00279999999999</v>
      </c>
      <c r="G5951" s="18" t="str">
        <f t="shared" si="185"/>
        <v>3.00 + 1.00</v>
      </c>
      <c r="H5951" s="27">
        <f>[1]!b_dq_pctchange($A5951,日期设置!$B$2,1)/100</f>
        <v>0</v>
      </c>
      <c r="I5951" s="26">
        <f>[1]!b_pq_pctchange(A5951,日期设置!$B$4,日期设置!$B$2,1)</f>
        <v>0</v>
      </c>
      <c r="J5951" s="26">
        <f>[1]!b_pq_pctchange(A5951,日期设置!$C$4,日期设置!$B$2,1)</f>
        <v>8.9880202671432097E-2</v>
      </c>
      <c r="K5951" s="52">
        <f>[1]!b_dq_amount($A5951,日期设置!B$2,2,10000)</f>
        <v>0</v>
      </c>
      <c r="L5951" s="26">
        <f>[1]!b_info_latestpar(A5951,日期设置!$B$2)</f>
        <v>100</v>
      </c>
      <c r="M5951" s="6">
        <f>[1]!b_info_outstandingbalance($A5951,日期设置!B$2)</f>
        <v>9</v>
      </c>
      <c r="N5951" s="7" t="str">
        <f>[1]!b_info_latestissurercreditrating2(A5951,日期设置!$B$2,"102","1")</f>
        <v>AA</v>
      </c>
      <c r="O5951" s="8">
        <v>5</v>
      </c>
      <c r="P5951" s="9" t="str">
        <f>[1]!b_info_repurchasedate(A5951)</f>
        <v>2022-03-25</v>
      </c>
      <c r="Q5951" s="8" t="s">
        <v>16125</v>
      </c>
      <c r="R5951" s="2" t="str">
        <f>IF((--IF(P5951=0,Q5951,P5951))&gt;(--日期设置!$B$2),IF(P5951=0,Q5951,P5951),Q5951)</f>
        <v>2022-03-25</v>
      </c>
      <c r="S5951" s="2" t="s">
        <v>17911</v>
      </c>
      <c r="T5951" s="8">
        <f>[1]!b_anal_ptmyear($A5951,日期设置!$B$2)</f>
        <v>3.0082191780821916</v>
      </c>
      <c r="U5951" s="8">
        <f>[1]!b_anal_termifexercise($A5951,日期设置!B$2)</f>
        <v>1.0082191780821919</v>
      </c>
      <c r="V5951" s="10">
        <f>[1]!b_dq_dirtyprice(A5951,日期设置!$B$2)</f>
        <v>105.96169999999999</v>
      </c>
      <c r="W5951" s="11">
        <f>IF(U5951=0,ROUNDUP((Q5951-日期设置!$B$2)/365,0),ROUNDUP((R5951-日期设置!$B$2)/365,0))</f>
        <v>2</v>
      </c>
      <c r="X5951" s="18">
        <f>_xlfn.IFNA(VLOOKUP(A5951,过往入选债券!A:D,4,0),2)</f>
        <v>2</v>
      </c>
      <c r="Y5951">
        <f>_xlfn.IFNA(VLOOKUP(C5951,[2]Sheet1!$A:$A,1,0),3)</f>
        <v>3</v>
      </c>
    </row>
    <row r="5952" spans="1:25" hidden="1" x14ac:dyDescent="0.2">
      <c r="A5952" s="21" t="s">
        <v>13695</v>
      </c>
      <c r="B5952" s="21" t="s">
        <v>13696</v>
      </c>
      <c r="C5952" s="37" t="s">
        <v>13697</v>
      </c>
      <c r="D5952" s="26" t="str">
        <f>[1]!b_calc_yield(A5952,日期设置!$B$2,F5952,1,R5952,1,O5952,L5952,S5952,)</f>
        <v>Fetching...</v>
      </c>
      <c r="E5952" s="26">
        <f t="shared" si="184"/>
        <v>17.888410529053147</v>
      </c>
      <c r="F5952" s="18">
        <f>[1]!b_dq_cleanprice($A5952,日期设置!B$2)</f>
        <v>82.484099999999998</v>
      </c>
      <c r="G5952" s="18" t="str">
        <f t="shared" si="185"/>
        <v>3.08 + 0</v>
      </c>
      <c r="H5952" s="27">
        <f>[1]!b_dq_pctchange($A5952,日期设置!$B$2,1)/100</f>
        <v>0</v>
      </c>
      <c r="I5952" s="26">
        <f>[1]!b_pq_pctchange(A5952,日期设置!$B$4,日期设置!$B$2,1)</f>
        <v>0</v>
      </c>
      <c r="J5952" s="26">
        <f>[1]!b_pq_pctchange(A5952,日期设置!$C$4,日期设置!$B$2,1)</f>
        <v>0</v>
      </c>
      <c r="K5952" s="52">
        <f>[1]!b_dq_amount($A5952,日期设置!B$2,2,10000)</f>
        <v>0</v>
      </c>
      <c r="L5952" s="26">
        <f>[1]!b_info_latestpar(A5952,日期设置!$B$2)</f>
        <v>80</v>
      </c>
      <c r="M5952" s="6">
        <f>[1]!b_info_outstandingbalance($A5952,日期设置!B$2)</f>
        <v>8</v>
      </c>
      <c r="N5952" s="7" t="str">
        <f>[1]!b_info_latestissurercreditrating2(A5952,日期设置!$B$2,"102","1")</f>
        <v>AA</v>
      </c>
      <c r="O5952" s="8">
        <v>5.5</v>
      </c>
      <c r="P5952" s="9">
        <f>[1]!b_info_repurchasedate(A5952)</f>
        <v>0</v>
      </c>
      <c r="Q5952" s="8" t="s">
        <v>16854</v>
      </c>
      <c r="R5952" s="2" t="str">
        <f>IF((--IF(P5952=0,Q5952,P5952))&gt;(--日期设置!$B$2),IF(P5952=0,Q5952,P5952),Q5952)</f>
        <v>2024-04-21</v>
      </c>
      <c r="S5952" s="2" t="s">
        <v>18548</v>
      </c>
      <c r="T5952" s="8">
        <f>[1]!b_anal_ptmyear($A5952,日期设置!$B$2)</f>
        <v>3.0821917808219177</v>
      </c>
      <c r="U5952" s="8">
        <f>[1]!b_anal_termifexercise($A5952,日期设置!B$2)</f>
        <v>0</v>
      </c>
      <c r="V5952" s="10">
        <f>[1]!b_dq_dirtyprice(A5952,日期设置!$B$2)</f>
        <v>86.522499999999994</v>
      </c>
      <c r="W5952" s="11">
        <f>IF(U5952=0,ROUNDUP((Q5952-日期设置!$B$2)/365,0),ROUNDUP((R5952-日期设置!$B$2)/365,0))</f>
        <v>4</v>
      </c>
      <c r="X5952" s="18">
        <f>_xlfn.IFNA(VLOOKUP(A5952,过往入选债券!A:D,4,0),2)</f>
        <v>2</v>
      </c>
      <c r="Y5952">
        <f>_xlfn.IFNA(VLOOKUP(C5952,[2]Sheet1!$A:$A,1,0),3)</f>
        <v>3</v>
      </c>
    </row>
    <row r="5953" spans="1:25" hidden="1" x14ac:dyDescent="0.2">
      <c r="A5953" s="28" t="s">
        <v>21526</v>
      </c>
      <c r="B5953" s="28" t="s">
        <v>21527</v>
      </c>
      <c r="C5953" s="39" t="s">
        <v>19811</v>
      </c>
      <c r="D5953" s="26" t="str">
        <f>[1]!b_calc_yield(A5953,日期设置!$B$2,F5953,1,R5953,1,O5953,L5953,S5953,)</f>
        <v>Fetching...</v>
      </c>
      <c r="E5953" s="26">
        <f t="shared" si="184"/>
        <v>10.48549565687502</v>
      </c>
      <c r="F5953" s="18">
        <f>[1]!b_dq_cleanprice($A5953,日期设置!B$2)</f>
        <v>100.7469</v>
      </c>
      <c r="G5953" s="18" t="str">
        <f t="shared" si="185"/>
        <v>2.68 + 0</v>
      </c>
      <c r="H5953" s="27">
        <f>[1]!b_dq_pctchange($A5953,日期设置!$B$2,1)/100</f>
        <v>0</v>
      </c>
      <c r="I5953" s="26">
        <f>[1]!b_pq_pctchange(A5953,日期设置!$B$4,日期设置!$B$2,1)</f>
        <v>0</v>
      </c>
      <c r="J5953" s="26">
        <f>[1]!b_pq_pctchange(A5953,日期设置!$C$4,日期设置!$B$2,1)</f>
        <v>0</v>
      </c>
      <c r="K5953" s="52">
        <f>[1]!b_dq_amount($A5953,日期设置!B$2,2,10000)</f>
        <v>0</v>
      </c>
      <c r="L5953" s="26">
        <f>[1]!b_info_latestpar(A5953,日期设置!$B$2)</f>
        <v>100</v>
      </c>
      <c r="M5953" s="6">
        <f>[1]!b_info_outstandingbalance($A5953,日期设置!B$2)</f>
        <v>10</v>
      </c>
      <c r="N5953" s="7" t="str">
        <f>[1]!b_info_latestissurercreditrating2(A5953,日期设置!$B$2,"102","1")</f>
        <v>AAA</v>
      </c>
      <c r="O5953" s="43">
        <v>4.2699999999999996</v>
      </c>
      <c r="P5953" s="9">
        <f>[1]!b_info_repurchasedate(A5953)</f>
        <v>0</v>
      </c>
      <c r="Q5953" s="31" t="s">
        <v>16571</v>
      </c>
      <c r="R5953" s="2" t="str">
        <f>IF((--IF(P5953=0,Q5953,P5953))&gt;(--日期设置!$B$2),IF(P5953=0,Q5953,P5953),Q5953)</f>
        <v>2023-11-26</v>
      </c>
      <c r="S5953" s="31" t="s">
        <v>16422</v>
      </c>
      <c r="T5953" s="8">
        <f>[1]!b_anal_ptmyear($A5953,日期设置!$B$2)</f>
        <v>2.6821917808219178</v>
      </c>
      <c r="U5953" s="8">
        <f>[1]!b_anal_termifexercise($A5953,日期设置!B$2)</f>
        <v>0</v>
      </c>
      <c r="V5953" s="10">
        <f>[1]!b_dq_dirtyprice(A5953,日期设置!$B$2)</f>
        <v>102.1039</v>
      </c>
      <c r="W5953" s="11">
        <f>IF(U5953=0,ROUNDUP((Q5953-日期设置!$B$2)/365,0),ROUNDUP((R5953-日期设置!$B$2)/365,0))</f>
        <v>3</v>
      </c>
      <c r="X5953" s="18">
        <f>_xlfn.IFNA(VLOOKUP(A5953,过往入选债券!A:D,4,0),2)</f>
        <v>2</v>
      </c>
      <c r="Y5953">
        <f>_xlfn.IFNA(VLOOKUP(C5953,[2]Sheet1!$A:$A,1,0),3)</f>
        <v>3</v>
      </c>
    </row>
    <row r="5954" spans="1:25" hidden="1" x14ac:dyDescent="0.2">
      <c r="A5954" s="21" t="s">
        <v>9568</v>
      </c>
      <c r="B5954" s="21" t="s">
        <v>9569</v>
      </c>
      <c r="C5954" s="37" t="s">
        <v>4281</v>
      </c>
      <c r="D5954" s="26" t="str">
        <f>[1]!b_calc_yield(A5954,日期设置!$B$2,F5954,1,R5954,1,O5954,L5954,S5954,)</f>
        <v>Fetching...</v>
      </c>
      <c r="E5954" s="26">
        <f t="shared" ref="E5954:E6017" si="186">((O5954*W5954+L5954)/V5954-1)*100</f>
        <v>6.5941794592541347</v>
      </c>
      <c r="F5954" s="18">
        <f>[1]!b_dq_cleanprice($A5954,日期设置!B$2)</f>
        <v>99.85</v>
      </c>
      <c r="G5954" s="18" t="str">
        <f t="shared" ref="G5954:G6017" si="187">LEFT(T5954,4)&amp;" + "&amp;LEFT(U5954,4)</f>
        <v>1.67 + 0</v>
      </c>
      <c r="H5954" s="27">
        <f>[1]!b_dq_pctchange($A5954,日期设置!$B$2,1)/100</f>
        <v>0</v>
      </c>
      <c r="I5954" s="26">
        <f>[1]!b_pq_pctchange(A5954,日期设置!$B$4,日期设置!$B$2,1)</f>
        <v>0.59014226679909965</v>
      </c>
      <c r="J5954" s="26">
        <f>[1]!b_pq_pctchange(A5954,日期设置!$C$4,日期设置!$B$2,1)</f>
        <v>0.59014226679909965</v>
      </c>
      <c r="K5954" s="52">
        <f>[1]!b_dq_amount($A5954,日期设置!B$2,2,10000)</f>
        <v>0</v>
      </c>
      <c r="L5954" s="26">
        <f>[1]!b_info_latestpar(A5954,日期设置!$B$2)</f>
        <v>100</v>
      </c>
      <c r="M5954" s="6">
        <f>[1]!b_info_outstandingbalance($A5954,日期设置!B$2)</f>
        <v>6</v>
      </c>
      <c r="N5954" s="7" t="str">
        <f>[1]!b_info_latestissurercreditrating2(A5954,日期设置!$B$2,"102","1")</f>
        <v>AA+</v>
      </c>
      <c r="O5954" s="8">
        <v>3.88</v>
      </c>
      <c r="P5954" s="9">
        <f>[1]!b_info_repurchasedate(A5954)</f>
        <v>0</v>
      </c>
      <c r="Q5954" s="8" t="s">
        <v>17122</v>
      </c>
      <c r="R5954" s="2" t="str">
        <f>IF((--IF(P5954=0,Q5954,P5954))&gt;(--日期设置!$B$2),IF(P5954=0,Q5954,P5954),Q5954)</f>
        <v>2022-11-25</v>
      </c>
      <c r="S5954" s="2" t="s">
        <v>18481</v>
      </c>
      <c r="T5954" s="8">
        <f>[1]!b_anal_ptmyear($A5954,日期设置!$B$2)</f>
        <v>1.6794520547945204</v>
      </c>
      <c r="U5954" s="8">
        <f>[1]!b_anal_termifexercise($A5954,日期设置!B$2)</f>
        <v>0</v>
      </c>
      <c r="V5954" s="10">
        <f>[1]!b_dq_dirtyprice(A5954,日期设置!$B$2)</f>
        <v>101.0937</v>
      </c>
      <c r="W5954" s="11">
        <f>IF(U5954=0,ROUNDUP((Q5954-日期设置!$B$2)/365,0),ROUNDUP((R5954-日期设置!$B$2)/365,0))</f>
        <v>2</v>
      </c>
      <c r="X5954" s="18">
        <f>_xlfn.IFNA(VLOOKUP(A5954,过往入选债券!A:D,4,0),2)</f>
        <v>2</v>
      </c>
      <c r="Y5954">
        <f>_xlfn.IFNA(VLOOKUP(C5954,[2]Sheet1!$A:$A,1,0),3)</f>
        <v>3</v>
      </c>
    </row>
    <row r="5955" spans="1:25" hidden="1" x14ac:dyDescent="0.2">
      <c r="A5955" s="21" t="s">
        <v>5816</v>
      </c>
      <c r="B5955" s="21" t="s">
        <v>5817</v>
      </c>
      <c r="C5955" s="37" t="s">
        <v>538</v>
      </c>
      <c r="D5955" s="26" t="str">
        <f>[1]!b_calc_yield(A5955,日期设置!$B$2,F5955,1,R5955,1,O5955,L5955,S5955,)</f>
        <v>Fetching...</v>
      </c>
      <c r="E5955" s="26">
        <f t="shared" si="186"/>
        <v>6.529362155444085</v>
      </c>
      <c r="F5955" s="18">
        <f>[1]!b_dq_cleanprice($A5955,日期设置!B$2)</f>
        <v>103.8699</v>
      </c>
      <c r="G5955" s="18" t="str">
        <f t="shared" si="187"/>
        <v>1.68 + 0</v>
      </c>
      <c r="H5955" s="27">
        <f>[1]!b_dq_pctchange($A5955,日期设置!$B$2,1)/100</f>
        <v>0</v>
      </c>
      <c r="I5955" s="26">
        <f>[1]!b_pq_pctchange(A5955,日期设置!$B$4,日期设置!$B$2,1)</f>
        <v>0</v>
      </c>
      <c r="J5955" s="26">
        <f>[1]!b_pq_pctchange(A5955,日期设置!$C$4,日期设置!$B$2,1)</f>
        <v>0.11836475429192529</v>
      </c>
      <c r="K5955" s="52">
        <f>[1]!b_dq_amount($A5955,日期设置!B$2,2,10000)</f>
        <v>0</v>
      </c>
      <c r="L5955" s="26">
        <f>[1]!b_info_latestpar(A5955,日期设置!$B$2)</f>
        <v>100</v>
      </c>
      <c r="M5955" s="6">
        <f>[1]!b_info_outstandingbalance($A5955,日期设置!B$2)</f>
        <v>10</v>
      </c>
      <c r="N5955" s="7" t="str">
        <f>[1]!b_info_latestissurercreditrating2(A5955,日期设置!$B$2,"102","1")</f>
        <v>AA+</v>
      </c>
      <c r="O5955" s="8">
        <v>6.4</v>
      </c>
      <c r="P5955" s="9">
        <f>[1]!b_info_repurchasedate(A5955)</f>
        <v>0</v>
      </c>
      <c r="Q5955" s="8" t="s">
        <v>16250</v>
      </c>
      <c r="R5955" s="2" t="str">
        <f>IF((--IF(P5955=0,Q5955,P5955))&gt;(--日期设置!$B$2),IF(P5955=0,Q5955,P5955),Q5955)</f>
        <v>2022-11-27</v>
      </c>
      <c r="S5955" s="2" t="s">
        <v>18371</v>
      </c>
      <c r="T5955" s="8">
        <f>[1]!b_anal_ptmyear($A5955,日期设置!$B$2)</f>
        <v>1.6849315068493151</v>
      </c>
      <c r="U5955" s="8">
        <f>[1]!b_anal_termifexercise($A5955,日期设置!B$2)</f>
        <v>0</v>
      </c>
      <c r="V5955" s="10">
        <f>[1]!b_dq_dirtyprice(A5955,日期设置!$B$2)</f>
        <v>105.88630000000001</v>
      </c>
      <c r="W5955" s="11">
        <f>IF(U5955=0,ROUNDUP((Q5955-日期设置!$B$2)/365,0),ROUNDUP((R5955-日期设置!$B$2)/365,0))</f>
        <v>2</v>
      </c>
      <c r="X5955" s="18">
        <f>_xlfn.IFNA(VLOOKUP(A5955,过往入选债券!A:D,4,0),2)</f>
        <v>2</v>
      </c>
      <c r="Y5955">
        <f>_xlfn.IFNA(VLOOKUP(C5955,[2]Sheet1!$A:$A,1,0),3)</f>
        <v>3</v>
      </c>
    </row>
    <row r="5956" spans="1:25" hidden="1" x14ac:dyDescent="0.2">
      <c r="A5956" s="21" t="s">
        <v>5829</v>
      </c>
      <c r="B5956" s="21" t="s">
        <v>5830</v>
      </c>
      <c r="C5956" s="37" t="s">
        <v>4968</v>
      </c>
      <c r="D5956" s="26" t="str">
        <f>[1]!b_calc_yield(A5956,日期设置!$B$2,F5956,1,R5956,1,O5956,L5956,S5956,)</f>
        <v>Fetching...</v>
      </c>
      <c r="E5956" s="26">
        <f t="shared" si="186"/>
        <v>3.9632003867356325</v>
      </c>
      <c r="F5956" s="18">
        <f>[1]!b_dq_cleanprice($A5956,日期设置!B$2)</f>
        <v>101.75</v>
      </c>
      <c r="G5956" s="18" t="str">
        <f t="shared" si="187"/>
        <v>1.05 + 1.05</v>
      </c>
      <c r="H5956" s="27">
        <f>[1]!b_dq_pctchange($A5956,日期设置!$B$2,1)/100</f>
        <v>0</v>
      </c>
      <c r="I5956" s="26">
        <f>[1]!b_pq_pctchange(A5956,日期设置!$B$4,日期设置!$B$2,1)</f>
        <v>0</v>
      </c>
      <c r="J5956" s="26">
        <f>[1]!b_pq_pctchange(A5956,日期设置!$C$4,日期设置!$B$2,1)</f>
        <v>0</v>
      </c>
      <c r="K5956" s="52">
        <f>[1]!b_dq_amount($A5956,日期设置!B$2,2,10000)</f>
        <v>0</v>
      </c>
      <c r="L5956" s="26">
        <f>[1]!b_info_latestpar(A5956,日期设置!$B$2)</f>
        <v>100</v>
      </c>
      <c r="M5956" s="6">
        <f>[1]!b_info_outstandingbalance($A5956,日期设置!B$2)</f>
        <v>18</v>
      </c>
      <c r="N5956" s="7" t="str">
        <f>[1]!b_info_latestissurercreditrating2(A5956,日期设置!$B$2,"102","1")</f>
        <v>AA+</v>
      </c>
      <c r="O5956" s="8">
        <v>5.7</v>
      </c>
      <c r="P5956" s="9">
        <f>[1]!b_info_repurchasedate(A5956)</f>
        <v>0</v>
      </c>
      <c r="Q5956" s="8" t="s">
        <v>17011</v>
      </c>
      <c r="R5956" s="2" t="str">
        <f>IF((--IF(P5956=0,Q5956,P5956))&gt;(--日期设置!$B$2),IF(P5956=0,Q5956,P5956),Q5956)</f>
        <v>2022-04-10</v>
      </c>
      <c r="S5956" s="2" t="s">
        <v>18657</v>
      </c>
      <c r="T5956" s="8">
        <f>[1]!b_anal_ptmyear($A5956,日期设置!$B$2)</f>
        <v>1.0520547945205478</v>
      </c>
      <c r="U5956" s="8">
        <f>[1]!b_anal_termifexercise($A5956,日期设置!B$2)</f>
        <v>1.0520547945205478</v>
      </c>
      <c r="V5956" s="10">
        <f>[1]!b_dq_dirtyprice(A5956,日期设置!$B$2)</f>
        <v>107.1533</v>
      </c>
      <c r="W5956" s="11">
        <f>IF(U5956=0,ROUNDUP((Q5956-日期设置!$B$2)/365,0),ROUNDUP((R5956-日期设置!$B$2)/365,0))</f>
        <v>2</v>
      </c>
      <c r="X5956" s="18">
        <f>_xlfn.IFNA(VLOOKUP(A5956,过往入选债券!A:D,4,0),2)</f>
        <v>2</v>
      </c>
      <c r="Y5956" s="45">
        <f>_xlfn.IFNA(VLOOKUP(C5956,[2]Sheet1!$A:$A,1,0),3)</f>
        <v>3</v>
      </c>
    </row>
    <row r="5957" spans="1:25" hidden="1" x14ac:dyDescent="0.2">
      <c r="A5957" s="21" t="s">
        <v>5448</v>
      </c>
      <c r="B5957" s="21" t="s">
        <v>5449</v>
      </c>
      <c r="C5957" s="37" t="s">
        <v>2612</v>
      </c>
      <c r="D5957" s="26" t="str">
        <f>[1]!b_calc_yield(A5957,日期设置!$B$2,F5957,1,R5957,1,O5957,L5957,S5957,)</f>
        <v>Fetching...</v>
      </c>
      <c r="E5957" s="26">
        <f t="shared" si="186"/>
        <v>1.5419330575404455</v>
      </c>
      <c r="F5957" s="18">
        <f>[1]!b_dq_cleanprice($A5957,日期设置!B$2)</f>
        <v>99.857299999999995</v>
      </c>
      <c r="G5957" s="18" t="str">
        <f t="shared" si="187"/>
        <v>0.38 + 0</v>
      </c>
      <c r="H5957" s="27">
        <f>[1]!b_dq_pctchange($A5957,日期设置!$B$2,1)/100</f>
        <v>0</v>
      </c>
      <c r="I5957" s="26">
        <f>[1]!b_pq_pctchange(A5957,日期设置!$B$4,日期设置!$B$2,1)</f>
        <v>0</v>
      </c>
      <c r="J5957" s="26">
        <f>[1]!b_pq_pctchange(A5957,日期设置!$C$4,日期设置!$B$2,1)</f>
        <v>0.18701546790486681</v>
      </c>
      <c r="K5957" s="52">
        <f>[1]!b_dq_amount($A5957,日期设置!B$2,2,10000)</f>
        <v>0</v>
      </c>
      <c r="L5957" s="26">
        <f>[1]!b_info_latestpar(A5957,日期设置!$B$2)</f>
        <v>100</v>
      </c>
      <c r="M5957" s="6">
        <f>[1]!b_info_outstandingbalance($A5957,日期设置!B$2)</f>
        <v>2</v>
      </c>
      <c r="N5957" s="7" t="str">
        <f>[1]!b_info_latestissurercreditrating2(A5957,日期设置!$B$2,"102","1")</f>
        <v>AA</v>
      </c>
      <c r="O5957" s="8">
        <v>3.68</v>
      </c>
      <c r="P5957" s="9">
        <f>[1]!b_info_repurchasedate(A5957)</f>
        <v>0</v>
      </c>
      <c r="Q5957" s="8" t="s">
        <v>15974</v>
      </c>
      <c r="R5957" s="2" t="str">
        <f>IF((--IF(P5957=0,Q5957,P5957))&gt;(--日期设置!$B$2),IF(P5957=0,Q5957,P5957),Q5957)</f>
        <v>2021-08-11</v>
      </c>
      <c r="S5957" s="2" t="s">
        <v>17969</v>
      </c>
      <c r="T5957" s="8">
        <f>[1]!b_anal_ptmyear($A5957,日期设置!$B$2)</f>
        <v>0.38904109589041097</v>
      </c>
      <c r="U5957" s="8">
        <f>[1]!b_anal_termifexercise($A5957,日期设置!B$2)</f>
        <v>0</v>
      </c>
      <c r="V5957" s="10">
        <f>[1]!b_dq_dirtyprice(A5957,日期设置!$B$2)</f>
        <v>102.1056</v>
      </c>
      <c r="W5957" s="11">
        <f>IF(U5957=0,ROUNDUP((Q5957-日期设置!$B$2)/365,0),ROUNDUP((R5957-日期设置!$B$2)/365,0))</f>
        <v>1</v>
      </c>
      <c r="X5957" s="18">
        <f>_xlfn.IFNA(VLOOKUP(A5957,过往入选债券!A:D,4,0),2)</f>
        <v>2</v>
      </c>
      <c r="Y5957">
        <f>_xlfn.IFNA(VLOOKUP(C5957,[2]Sheet1!$A:$A,1,0),3)</f>
        <v>3</v>
      </c>
    </row>
    <row r="5958" spans="1:25" hidden="1" x14ac:dyDescent="0.2">
      <c r="A5958" s="21" t="s">
        <v>13987</v>
      </c>
      <c r="B5958" s="21" t="s">
        <v>13988</v>
      </c>
      <c r="C5958" s="37" t="s">
        <v>1113</v>
      </c>
      <c r="D5958" s="26" t="str">
        <f>[1]!b_calc_yield(A5958,日期设置!$B$2,F5958,1,R5958,1,O5958,L5958,S5958,)</f>
        <v>Fetching...</v>
      </c>
      <c r="E5958" s="26">
        <f t="shared" si="186"/>
        <v>18.687814193475695</v>
      </c>
      <c r="F5958" s="18">
        <f>[1]!b_dq_cleanprice($A5958,日期设置!B$2)</f>
        <v>82.617599999999996</v>
      </c>
      <c r="G5958" s="18" t="str">
        <f t="shared" si="187"/>
        <v>3.38 + 0</v>
      </c>
      <c r="H5958" s="27">
        <f>[1]!b_dq_pctchange($A5958,日期设置!$B$2,1)/100</f>
        <v>0</v>
      </c>
      <c r="I5958" s="26">
        <f>[1]!b_pq_pctchange(A5958,日期设置!$B$4,日期设置!$B$2,1)</f>
        <v>0</v>
      </c>
      <c r="J5958" s="26">
        <f>[1]!b_pq_pctchange(A5958,日期设置!$C$4,日期设置!$B$2,1)</f>
        <v>0</v>
      </c>
      <c r="K5958" s="52">
        <f>[1]!b_dq_amount($A5958,日期设置!B$2,2,10000)</f>
        <v>0</v>
      </c>
      <c r="L5958" s="26">
        <f>[1]!b_info_latestpar(A5958,日期设置!$B$2)</f>
        <v>80</v>
      </c>
      <c r="M5958" s="6">
        <f>[1]!b_info_outstandingbalance($A5958,日期设置!B$2)</f>
        <v>12</v>
      </c>
      <c r="N5958" s="7" t="str">
        <f>[1]!b_info_latestissurercreditrating2(A5958,日期设置!$B$2,"102","1")</f>
        <v>AA+</v>
      </c>
      <c r="O5958" s="8">
        <v>5.28</v>
      </c>
      <c r="P5958" s="9">
        <f>[1]!b_info_repurchasedate(A5958)</f>
        <v>0</v>
      </c>
      <c r="Q5958" s="8" t="s">
        <v>17030</v>
      </c>
      <c r="R5958" s="2" t="str">
        <f>IF((--IF(P5958=0,Q5958,P5958))&gt;(--日期设置!$B$2),IF(P5958=0,Q5958,P5958),Q5958)</f>
        <v>2024-08-11</v>
      </c>
      <c r="S5958" s="2" t="s">
        <v>18385</v>
      </c>
      <c r="T5958" s="8">
        <f>[1]!b_anal_ptmyear($A5958,日期设置!$B$2)</f>
        <v>3.3890410958904109</v>
      </c>
      <c r="U5958" s="8">
        <f>[1]!b_anal_termifexercise($A5958,日期设置!B$2)</f>
        <v>0</v>
      </c>
      <c r="V5958" s="10">
        <f>[1]!b_dq_dirtyprice(A5958,日期设置!$B$2)</f>
        <v>85.198300000000003</v>
      </c>
      <c r="W5958" s="11">
        <f>IF(U5958=0,ROUNDUP((Q5958-日期设置!$B$2)/365,0),ROUNDUP((R5958-日期设置!$B$2)/365,0))</f>
        <v>4</v>
      </c>
      <c r="X5958" s="18">
        <f>_xlfn.IFNA(VLOOKUP(A5958,过往入选债券!A:D,4,0),2)</f>
        <v>2</v>
      </c>
      <c r="Y5958">
        <f>_xlfn.IFNA(VLOOKUP(C5958,[2]Sheet1!$A:$A,1,0),3)</f>
        <v>3</v>
      </c>
    </row>
    <row r="5959" spans="1:25" hidden="1" x14ac:dyDescent="0.2">
      <c r="A5959" s="21" t="s">
        <v>10504</v>
      </c>
      <c r="B5959" s="21" t="s">
        <v>10505</v>
      </c>
      <c r="C5959" s="37" t="s">
        <v>102</v>
      </c>
      <c r="D5959" s="26" t="str">
        <f>[1]!b_calc_yield(A5959,日期设置!$B$2,F5959,1,R5959,1,O5959,L5959,S5959,)</f>
        <v>Fetching...</v>
      </c>
      <c r="E5959" s="26">
        <f t="shared" si="186"/>
        <v>15.688997772651515</v>
      </c>
      <c r="F5959" s="18">
        <f>[1]!b_dq_cleanprice($A5959,日期设置!B$2)</f>
        <v>97.53</v>
      </c>
      <c r="G5959" s="18" t="str">
        <f t="shared" si="187"/>
        <v>4.04 + 0</v>
      </c>
      <c r="H5959" s="27">
        <f>[1]!b_dq_pctchange($A5959,日期设置!$B$2,1)/100</f>
        <v>0</v>
      </c>
      <c r="I5959" s="26">
        <f>[1]!b_pq_pctchange(A5959,日期设置!$B$4,日期设置!$B$2,1)</f>
        <v>1.5620118712902218</v>
      </c>
      <c r="J5959" s="26">
        <f>[1]!b_pq_pctchange(A5959,日期设置!$C$4,日期设置!$B$2,1)</f>
        <v>2.2882445604636432</v>
      </c>
      <c r="K5959" s="52">
        <f>[1]!b_dq_amount($A5959,日期设置!B$2,2,10000)</f>
        <v>0</v>
      </c>
      <c r="L5959" s="26">
        <f>[1]!b_info_latestpar(A5959,日期设置!$B$2)</f>
        <v>100</v>
      </c>
      <c r="M5959" s="6">
        <f>[1]!b_info_outstandingbalance($A5959,日期设置!B$2)</f>
        <v>5</v>
      </c>
      <c r="N5959" s="7" t="str">
        <f>[1]!b_info_latestissurercreditrating2(A5959,日期设置!$B$2,"102","1")</f>
        <v>AAA</v>
      </c>
      <c r="O5959" s="8">
        <v>3.29</v>
      </c>
      <c r="P5959" s="9">
        <f>[1]!b_info_repurchasedate(A5959)</f>
        <v>0</v>
      </c>
      <c r="Q5959" s="8" t="s">
        <v>17730</v>
      </c>
      <c r="R5959" s="2" t="str">
        <f>IF((--IF(P5959=0,Q5959,P5959))&gt;(--日期设置!$B$2),IF(P5959=0,Q5959,P5959),Q5959)</f>
        <v>2025-04-09</v>
      </c>
      <c r="S5959" s="2" t="s">
        <v>18223</v>
      </c>
      <c r="T5959" s="8">
        <f>[1]!b_anal_ptmyear($A5959,日期设置!$B$2)</f>
        <v>4.0493150684931507</v>
      </c>
      <c r="U5959" s="8">
        <f>[1]!b_anal_termifexercise($A5959,日期设置!B$2)</f>
        <v>0</v>
      </c>
      <c r="V5959" s="10">
        <f>[1]!b_dq_dirtyprice(A5959,日期设置!$B$2)</f>
        <v>100.65779999999999</v>
      </c>
      <c r="W5959" s="11">
        <f>IF(U5959=0,ROUNDUP((Q5959-日期设置!$B$2)/365,0),ROUNDUP((R5959-日期设置!$B$2)/365,0))</f>
        <v>5</v>
      </c>
      <c r="X5959" s="18">
        <f>_xlfn.IFNA(VLOOKUP(A5959,过往入选债券!A:D,4,0),2)</f>
        <v>2</v>
      </c>
      <c r="Y5959" s="45">
        <f>_xlfn.IFNA(VLOOKUP(C5959,[2]Sheet1!$A:$A,1,0),3)</f>
        <v>3</v>
      </c>
    </row>
    <row r="5960" spans="1:25" hidden="1" x14ac:dyDescent="0.2">
      <c r="A5960" s="21" t="s">
        <v>12775</v>
      </c>
      <c r="B5960" s="21" t="s">
        <v>12776</v>
      </c>
      <c r="C5960" s="37" t="s">
        <v>12777</v>
      </c>
      <c r="D5960" s="26" t="str">
        <f>[1]!b_calc_yield(A5960,日期设置!$B$2,F5960,1,R5960,1,O5960,L5960,S5960,)</f>
        <v>Fetching...</v>
      </c>
      <c r="E5960" s="26">
        <f t="shared" si="186"/>
        <v>22.159930648530633</v>
      </c>
      <c r="F5960" s="18">
        <f>[1]!b_dq_cleanprice($A5960,日期设置!B$2)</f>
        <v>39.921700000000001</v>
      </c>
      <c r="G5960" s="18" t="str">
        <f t="shared" si="187"/>
        <v>1.81 + 0</v>
      </c>
      <c r="H5960" s="27">
        <f>[1]!b_dq_pctchange($A5960,日期设置!$B$2,1)/100</f>
        <v>0</v>
      </c>
      <c r="I5960" s="26">
        <f>[1]!b_pq_pctchange(A5960,日期设置!$B$4,日期设置!$B$2,1)</f>
        <v>0</v>
      </c>
      <c r="J5960" s="26">
        <f>[1]!b_pq_pctchange(A5960,日期设置!$C$4,日期设置!$B$2,1)</f>
        <v>0</v>
      </c>
      <c r="K5960" s="52">
        <f>[1]!b_dq_amount($A5960,日期设置!B$2,2,10000)</f>
        <v>0</v>
      </c>
      <c r="L5960" s="26">
        <f>[1]!b_info_latestpar(A5960,日期设置!$B$2)</f>
        <v>40</v>
      </c>
      <c r="M5960" s="6">
        <f>[1]!b_info_outstandingbalance($A5960,日期设置!B$2)</f>
        <v>4.4000000000000004</v>
      </c>
      <c r="N5960" s="7" t="str">
        <f>[1]!b_info_latestissurercreditrating2(A5960,日期设置!$B$2,"102","1")</f>
        <v>AA</v>
      </c>
      <c r="O5960" s="8">
        <v>4.59</v>
      </c>
      <c r="P5960" s="9">
        <f>[1]!b_info_repurchasedate(A5960)</f>
        <v>0</v>
      </c>
      <c r="Q5960" s="8" t="s">
        <v>16576</v>
      </c>
      <c r="R5960" s="2" t="str">
        <f>IF((--IF(P5960=0,Q5960,P5960))&gt;(--日期设置!$B$2),IF(P5960=0,Q5960,P5960),Q5960)</f>
        <v>2023-01-14</v>
      </c>
      <c r="S5960" s="2" t="s">
        <v>18895</v>
      </c>
      <c r="T5960" s="8">
        <f>[1]!b_anal_ptmyear($A5960,日期设置!$B$2)</f>
        <v>1.8164383561643835</v>
      </c>
      <c r="U5960" s="8">
        <f>[1]!b_anal_termifexercise($A5960,日期设置!B$2)</f>
        <v>0</v>
      </c>
      <c r="V5960" s="10">
        <f>[1]!b_dq_dirtyprice(A5960,日期设置!$B$2)</f>
        <v>40.258699999999997</v>
      </c>
      <c r="W5960" s="11">
        <f>IF(U5960=0,ROUNDUP((Q5960-日期设置!$B$2)/365,0),ROUNDUP((R5960-日期设置!$B$2)/365,0))</f>
        <v>2</v>
      </c>
      <c r="X5960" s="18">
        <f>_xlfn.IFNA(VLOOKUP(A5960,过往入选债券!A:D,4,0),2)</f>
        <v>2</v>
      </c>
      <c r="Y5960">
        <f>_xlfn.IFNA(VLOOKUP(C5960,[2]Sheet1!$A:$A,1,0),3)</f>
        <v>3</v>
      </c>
    </row>
    <row r="5961" spans="1:25" hidden="1" x14ac:dyDescent="0.2">
      <c r="A5961" s="21" t="s">
        <v>4377</v>
      </c>
      <c r="B5961" s="21" t="s">
        <v>4378</v>
      </c>
      <c r="C5961" s="37" t="s">
        <v>1597</v>
      </c>
      <c r="D5961" s="26" t="str">
        <f>[1]!b_calc_yield(A5961,日期设置!$B$2,F5961,1,R5961,1,O5961,L5961,S5961,)</f>
        <v>Fetching...</v>
      </c>
      <c r="E5961" s="26">
        <f t="shared" si="186"/>
        <v>8.0506410200752221</v>
      </c>
      <c r="F5961" s="18">
        <f>[1]!b_dq_cleanprice($A5961,日期设置!B$2)</f>
        <v>100.0715</v>
      </c>
      <c r="G5961" s="18" t="str">
        <f t="shared" si="187"/>
        <v>2.10 + 0</v>
      </c>
      <c r="H5961" s="27">
        <f>[1]!b_dq_pctchange($A5961,日期设置!$B$2,1)/100</f>
        <v>0</v>
      </c>
      <c r="I5961" s="26">
        <f>[1]!b_pq_pctchange(A5961,日期设置!$B$4,日期设置!$B$2,1)</f>
        <v>0.20166195888459779</v>
      </c>
      <c r="J5961" s="26">
        <f>[1]!b_pq_pctchange(A5961,日期设置!$C$4,日期设置!$B$2,1)</f>
        <v>0.53254223870671347</v>
      </c>
      <c r="K5961" s="52">
        <f>[1]!b_dq_amount($A5961,日期设置!B$2,2,10000)</f>
        <v>0</v>
      </c>
      <c r="L5961" s="26">
        <f>[1]!b_info_latestpar(A5961,日期设置!$B$2)</f>
        <v>100</v>
      </c>
      <c r="M5961" s="6">
        <f>[1]!b_info_outstandingbalance($A5961,日期设置!B$2)</f>
        <v>10</v>
      </c>
      <c r="N5961" s="7">
        <f>[1]!b_info_latestissurercreditrating2(A5961,日期设置!$B$2,"102","1")</f>
        <v>0</v>
      </c>
      <c r="O5961" s="8">
        <v>4</v>
      </c>
      <c r="P5961" s="9">
        <f>[1]!b_info_repurchasedate(A5961)</f>
        <v>0</v>
      </c>
      <c r="Q5961" s="8" t="s">
        <v>16075</v>
      </c>
      <c r="R5961" s="2" t="str">
        <f>IF((--IF(P5961=0,Q5961,P5961))&gt;(--日期设置!$B$2),IF(P5961=0,Q5961,P5961),Q5961)</f>
        <v>2023-04-29</v>
      </c>
      <c r="S5961" s="2" t="s">
        <v>17832</v>
      </c>
      <c r="T5961" s="8">
        <f>[1]!b_anal_ptmyear($A5961,日期设置!$B$2)</f>
        <v>2.1041095890410957</v>
      </c>
      <c r="U5961" s="8">
        <f>[1]!b_anal_termifexercise($A5961,日期设置!B$2)</f>
        <v>0</v>
      </c>
      <c r="V5961" s="10">
        <f>[1]!b_dq_dirtyprice(A5961,日期设置!$B$2)</f>
        <v>103.6551</v>
      </c>
      <c r="W5961" s="11">
        <f>IF(U5961=0,ROUNDUP((Q5961-日期设置!$B$2)/365,0),ROUNDUP((R5961-日期设置!$B$2)/365,0))</f>
        <v>3</v>
      </c>
      <c r="X5961" s="18">
        <f>_xlfn.IFNA(VLOOKUP(A5961,过往入选债券!A:D,4,0),2)</f>
        <v>2</v>
      </c>
      <c r="Y5961">
        <f>_xlfn.IFNA(VLOOKUP(C5961,[2]Sheet1!$A:$A,1,0),3)</f>
        <v>3</v>
      </c>
    </row>
    <row r="5962" spans="1:25" hidden="1" x14ac:dyDescent="0.2">
      <c r="A5962" s="21" t="s">
        <v>8785</v>
      </c>
      <c r="B5962" s="21" t="s">
        <v>8786</v>
      </c>
      <c r="C5962" s="37" t="s">
        <v>6120</v>
      </c>
      <c r="D5962" s="26" t="str">
        <f>[1]!b_calc_yield(A5962,日期设置!$B$2,F5962,1,R5962,1,O5962,L5962,S5962,)</f>
        <v>Fetching...</v>
      </c>
      <c r="E5962" s="26">
        <f t="shared" si="186"/>
        <v>4.8533620033830438</v>
      </c>
      <c r="F5962" s="18">
        <f>[1]!b_dq_cleanprice($A5962,日期设置!B$2)</f>
        <v>101.48609999999999</v>
      </c>
      <c r="G5962" s="18" t="str">
        <f t="shared" si="187"/>
        <v>1.26 + 1.26</v>
      </c>
      <c r="H5962" s="27">
        <f>[1]!b_dq_pctchange($A5962,日期设置!$B$2,1)/100</f>
        <v>0</v>
      </c>
      <c r="I5962" s="26">
        <f>[1]!b_pq_pctchange(A5962,日期设置!$B$4,日期设置!$B$2,1)</f>
        <v>0</v>
      </c>
      <c r="J5962" s="26">
        <f>[1]!b_pq_pctchange(A5962,日期设置!$C$4,日期设置!$B$2,1)</f>
        <v>0.28528400927295711</v>
      </c>
      <c r="K5962" s="52">
        <f>[1]!b_dq_amount($A5962,日期设置!B$2,2,10000)</f>
        <v>0</v>
      </c>
      <c r="L5962" s="26">
        <f>[1]!b_info_latestpar(A5962,日期设置!$B$2)</f>
        <v>100</v>
      </c>
      <c r="M5962" s="6">
        <f>[1]!b_info_outstandingbalance($A5962,日期设置!B$2)</f>
        <v>10</v>
      </c>
      <c r="N5962" s="7" t="str">
        <f>[1]!b_info_latestissurercreditrating2(A5962,日期设置!$B$2,"102","1")</f>
        <v>AAA</v>
      </c>
      <c r="O5962" s="8">
        <v>5.2</v>
      </c>
      <c r="P5962" s="9">
        <f>[1]!b_info_repurchasedate(A5962)</f>
        <v>0</v>
      </c>
      <c r="Q5962" s="8" t="s">
        <v>16159</v>
      </c>
      <c r="R5962" s="2" t="str">
        <f>IF((--IF(P5962=0,Q5962,P5962))&gt;(--日期设置!$B$2),IF(P5962=0,Q5962,P5962),Q5962)</f>
        <v>2022-06-28</v>
      </c>
      <c r="S5962" s="2" t="s">
        <v>17947</v>
      </c>
      <c r="T5962" s="8">
        <f>[1]!b_anal_ptmyear($A5962,日期设置!$B$2)</f>
        <v>1.2684931506849315</v>
      </c>
      <c r="U5962" s="8">
        <f>[1]!b_anal_termifexercise($A5962,日期设置!B$2)</f>
        <v>1.2684931506849315</v>
      </c>
      <c r="V5962" s="10">
        <f>[1]!b_dq_dirtyprice(A5962,日期设置!$B$2)</f>
        <v>105.2899</v>
      </c>
      <c r="W5962" s="11">
        <f>IF(U5962=0,ROUNDUP((Q5962-日期设置!$B$2)/365,0),ROUNDUP((R5962-日期设置!$B$2)/365,0))</f>
        <v>2</v>
      </c>
      <c r="X5962" s="18">
        <f>_xlfn.IFNA(VLOOKUP(A5962,过往入选债券!A:D,4,0),2)</f>
        <v>2</v>
      </c>
      <c r="Y5962">
        <f>_xlfn.IFNA(VLOOKUP(C5962,[2]Sheet1!$A:$A,1,0),3)</f>
        <v>3</v>
      </c>
    </row>
    <row r="5963" spans="1:25" hidden="1" x14ac:dyDescent="0.2">
      <c r="A5963" s="28" t="s">
        <v>19479</v>
      </c>
      <c r="B5963" s="28" t="s">
        <v>19480</v>
      </c>
      <c r="C5963" s="38" t="s">
        <v>206</v>
      </c>
      <c r="D5963" s="26" t="str">
        <f>[1]!b_calc_yield(A5963,日期设置!$B$2,F5963,1,R5963,1,O5963,L5963,S5963,)</f>
        <v>Fetching...</v>
      </c>
      <c r="E5963" s="26">
        <f t="shared" si="186"/>
        <v>9.2744941807269221</v>
      </c>
      <c r="F5963" s="18">
        <f>[1]!b_dq_cleanprice($A5963,日期设置!B$2)</f>
        <v>99.293300000000002</v>
      </c>
      <c r="G5963" s="18" t="str">
        <f t="shared" si="187"/>
        <v>2.38 + 0</v>
      </c>
      <c r="H5963" s="27">
        <f>[1]!b_dq_pctchange($A5963,日期设置!$B$2,1)/100</f>
        <v>0</v>
      </c>
      <c r="I5963" s="26">
        <f>[1]!b_pq_pctchange(A5963,日期设置!$B$4,日期设置!$B$2,1)</f>
        <v>0</v>
      </c>
      <c r="J5963" s="26">
        <f>[1]!b_pq_pctchange(A5963,日期设置!$C$4,日期设置!$B$2,1)</f>
        <v>0</v>
      </c>
      <c r="K5963" s="52">
        <f>[1]!b_dq_amount($A5963,日期设置!B$2,2,10000)</f>
        <v>0</v>
      </c>
      <c r="L5963" s="26">
        <f>[1]!b_info_latestpar(A5963,日期设置!$B$2)</f>
        <v>100</v>
      </c>
      <c r="M5963" s="6">
        <f>[1]!b_info_outstandingbalance($A5963,日期设置!B$2)</f>
        <v>5</v>
      </c>
      <c r="N5963" s="7" t="str">
        <f>[1]!b_info_latestissurercreditrating2(A5963,日期设置!$B$2,"102","1")</f>
        <v>AAA</v>
      </c>
      <c r="O5963" s="8">
        <v>3.65</v>
      </c>
      <c r="P5963" s="9">
        <f>[1]!b_info_repurchasedate(A5963)</f>
        <v>0</v>
      </c>
      <c r="Q5963" s="8" t="s">
        <v>16442</v>
      </c>
      <c r="R5963" s="2" t="str">
        <f>IF((--IF(P5963=0,Q5963,P5963))&gt;(--日期设置!$B$2),IF(P5963=0,Q5963,P5963),Q5963)</f>
        <v>2023-08-10</v>
      </c>
      <c r="S5963" s="31" t="s">
        <v>19113</v>
      </c>
      <c r="T5963" s="8">
        <f>[1]!b_anal_ptmyear($A5963,日期设置!$B$2)</f>
        <v>2.3863013698630136</v>
      </c>
      <c r="U5963" s="8">
        <f>[1]!b_anal_termifexercise($A5963,日期设置!B$2)</f>
        <v>0</v>
      </c>
      <c r="V5963" s="10">
        <f>[1]!b_dq_dirtyprice(A5963,日期设置!$B$2)</f>
        <v>101.5333</v>
      </c>
      <c r="W5963" s="11">
        <f>IF(U5963=0,ROUNDUP((Q5963-日期设置!$B$2)/365,0),ROUNDUP((R5963-日期设置!$B$2)/365,0))</f>
        <v>3</v>
      </c>
      <c r="X5963" s="18">
        <f>_xlfn.IFNA(VLOOKUP(A5963,过往入选债券!A:D,4,0),2)</f>
        <v>2</v>
      </c>
      <c r="Y5963">
        <f>_xlfn.IFNA(VLOOKUP(C5963,[2]Sheet1!$A:$A,1,0),3)</f>
        <v>3</v>
      </c>
    </row>
    <row r="5964" spans="1:25" hidden="1" x14ac:dyDescent="0.2">
      <c r="A5964" s="28" t="s">
        <v>21106</v>
      </c>
      <c r="B5964" s="28" t="s">
        <v>21107</v>
      </c>
      <c r="C5964" s="39" t="s">
        <v>19628</v>
      </c>
      <c r="D5964" s="26" t="str">
        <f>[1]!b_calc_yield(A5964,日期设置!$B$2,F5964,1,R5964,1,O5964,L5964,S5964,)</f>
        <v>Fetching...</v>
      </c>
      <c r="E5964" s="26">
        <f t="shared" si="186"/>
        <v>10.001594083392206</v>
      </c>
      <c r="F5964" s="18">
        <f>[1]!b_dq_cleanprice($A5964,日期设置!B$2)</f>
        <v>99.913799999999995</v>
      </c>
      <c r="G5964" s="18" t="str">
        <f t="shared" si="187"/>
        <v>4.56 + 2.56</v>
      </c>
      <c r="H5964" s="27">
        <f>[1]!b_dq_pctchange($A5964,日期设置!$B$2,1)/100</f>
        <v>0</v>
      </c>
      <c r="I5964" s="26">
        <f>[1]!b_pq_pctchange(A5964,日期设置!$B$4,日期设置!$B$2,1)</f>
        <v>0</v>
      </c>
      <c r="J5964" s="26">
        <f>[1]!b_pq_pctchange(A5964,日期设置!$C$4,日期设置!$B$2,1)</f>
        <v>-0.14671109307759392</v>
      </c>
      <c r="K5964" s="52">
        <f>[1]!b_dq_amount($A5964,日期设置!B$2,2,10000)</f>
        <v>0</v>
      </c>
      <c r="L5964" s="26">
        <f>[1]!b_info_latestpar(A5964,日期设置!$B$2)</f>
        <v>100</v>
      </c>
      <c r="M5964" s="6">
        <f>[1]!b_info_outstandingbalance($A5964,日期设置!B$2)</f>
        <v>10</v>
      </c>
      <c r="N5964" s="7" t="str">
        <f>[1]!b_info_latestissurercreditrating2(A5964,日期设置!$B$2,"102","1")</f>
        <v>AAA</v>
      </c>
      <c r="O5964" s="8">
        <v>3.93</v>
      </c>
      <c r="P5964" s="9" t="str">
        <f>[1]!b_info_repurchasedate(A5964)</f>
        <v>2023-10-14</v>
      </c>
      <c r="Q5964" s="8" t="s">
        <v>21302</v>
      </c>
      <c r="R5964" s="2" t="str">
        <f>IF((--IF(P5964=0,Q5964,P5964))&gt;(--日期设置!$B$2),IF(P5964=0,Q5964,P5964),Q5964)</f>
        <v>2023-10-14</v>
      </c>
      <c r="S5964" s="31" t="s">
        <v>16568</v>
      </c>
      <c r="T5964" s="8">
        <f>[1]!b_anal_ptmyear($A5964,日期设置!$B$2)</f>
        <v>4.5643835616438357</v>
      </c>
      <c r="U5964" s="8">
        <f>[1]!b_anal_termifexercise($A5964,日期设置!B$2)</f>
        <v>2.5643835616438357</v>
      </c>
      <c r="V5964" s="10">
        <f>[1]!b_dq_dirtyprice(A5964,日期设置!$B$2)</f>
        <v>101.6258</v>
      </c>
      <c r="W5964" s="11">
        <f>IF(U5964=0,ROUNDUP((Q5964-日期设置!$B$2)/365,0),ROUNDUP((R5964-日期设置!$B$2)/365,0))</f>
        <v>3</v>
      </c>
      <c r="X5964" s="18">
        <f>_xlfn.IFNA(VLOOKUP(A5964,过往入选债券!A:D,4,0),2)</f>
        <v>2</v>
      </c>
      <c r="Y5964">
        <f>_xlfn.IFNA(VLOOKUP(C5964,[2]Sheet1!$A:$A,1,0),3)</f>
        <v>3</v>
      </c>
    </row>
    <row r="5965" spans="1:25" hidden="1" x14ac:dyDescent="0.2">
      <c r="A5965" s="21" t="s">
        <v>8132</v>
      </c>
      <c r="B5965" s="21" t="s">
        <v>8133</v>
      </c>
      <c r="C5965" s="37" t="s">
        <v>377</v>
      </c>
      <c r="D5965" s="26" t="str">
        <f>[1]!b_calc_yield(A5965,日期设置!$B$2,F5965,1,R5965,1,O5965,L5965,S5965,)</f>
        <v>Fetching...</v>
      </c>
      <c r="E5965" s="26">
        <f t="shared" si="186"/>
        <v>11.706637986391399</v>
      </c>
      <c r="F5965" s="18">
        <f>[1]!b_dq_cleanprice($A5965,日期设置!B$2)</f>
        <v>100.9387</v>
      </c>
      <c r="G5965" s="18" t="str">
        <f t="shared" si="187"/>
        <v>2.96 + 0</v>
      </c>
      <c r="H5965" s="27">
        <f>[1]!b_dq_pctchange($A5965,日期设置!$B$2,1)/100</f>
        <v>0</v>
      </c>
      <c r="I5965" s="26">
        <f>[1]!b_pq_pctchange(A5965,日期设置!$B$4,日期设置!$B$2,1)</f>
        <v>0</v>
      </c>
      <c r="J5965" s="26">
        <f>[1]!b_pq_pctchange(A5965,日期设置!$C$4,日期设置!$B$2,1)</f>
        <v>-0.16606235399074148</v>
      </c>
      <c r="K5965" s="52">
        <f>[1]!b_dq_amount($A5965,日期设置!B$2,2,10000)</f>
        <v>0</v>
      </c>
      <c r="L5965" s="26">
        <f>[1]!b_info_latestpar(A5965,日期设置!$B$2)</f>
        <v>100</v>
      </c>
      <c r="M5965" s="6">
        <f>[1]!b_info_outstandingbalance($A5965,日期设置!B$2)</f>
        <v>10</v>
      </c>
      <c r="N5965" s="7" t="str">
        <f>[1]!b_info_latestissurercreditrating2(A5965,日期设置!$B$2,"102","1")</f>
        <v>AAA</v>
      </c>
      <c r="O5965" s="8">
        <v>4.3</v>
      </c>
      <c r="P5965" s="9">
        <f>[1]!b_info_repurchasedate(A5965)</f>
        <v>0</v>
      </c>
      <c r="Q5965" s="8" t="s">
        <v>17376</v>
      </c>
      <c r="R5965" s="2" t="str">
        <f>IF((--IF(P5965=0,Q5965,P5965))&gt;(--日期设置!$B$2),IF(P5965=0,Q5965,P5965),Q5965)</f>
        <v>2024-03-11</v>
      </c>
      <c r="S5965" s="2" t="s">
        <v>18581</v>
      </c>
      <c r="T5965" s="8">
        <f>[1]!b_anal_ptmyear($A5965,日期设置!$B$2)</f>
        <v>2.9698630136986299</v>
      </c>
      <c r="U5965" s="8">
        <f>[1]!b_anal_termifexercise($A5965,日期设置!B$2)</f>
        <v>0</v>
      </c>
      <c r="V5965" s="10">
        <f>[1]!b_dq_dirtyprice(A5965,日期设置!$B$2)</f>
        <v>101.06829999999999</v>
      </c>
      <c r="W5965" s="11">
        <f>IF(U5965=0,ROUNDUP((Q5965-日期设置!$B$2)/365,0),ROUNDUP((R5965-日期设置!$B$2)/365,0))</f>
        <v>3</v>
      </c>
      <c r="X5965" s="18">
        <f>_xlfn.IFNA(VLOOKUP(A5965,过往入选债券!A:D,4,0),2)</f>
        <v>2</v>
      </c>
      <c r="Y5965">
        <f>_xlfn.IFNA(VLOOKUP(C5965,[2]Sheet1!$A:$A,1,0),3)</f>
        <v>3</v>
      </c>
    </row>
    <row r="5966" spans="1:25" hidden="1" x14ac:dyDescent="0.2">
      <c r="A5966" s="21" t="s">
        <v>7541</v>
      </c>
      <c r="B5966" s="21" t="s">
        <v>7542</v>
      </c>
      <c r="C5966" s="37" t="s">
        <v>6921</v>
      </c>
      <c r="D5966" s="26" t="str">
        <f>[1]!b_calc_yield(A5966,日期设置!$B$2,F5966,1,R5966,1,O5966,L5966,S5966,)</f>
        <v>Fetching...</v>
      </c>
      <c r="E5966" s="26">
        <f t="shared" si="186"/>
        <v>2.7432286192685451</v>
      </c>
      <c r="F5966" s="18">
        <f>[1]!b_dq_cleanprice($A5966,日期设置!B$2)</f>
        <v>100.98220000000001</v>
      </c>
      <c r="G5966" s="18" t="str">
        <f t="shared" si="187"/>
        <v>0.69 + 0</v>
      </c>
      <c r="H5966" s="27">
        <f>[1]!b_dq_pctchange($A5966,日期设置!$B$2,1)/100</f>
        <v>0</v>
      </c>
      <c r="I5966" s="26">
        <f>[1]!b_pq_pctchange(A5966,日期设置!$B$4,日期设置!$B$2,1)</f>
        <v>0</v>
      </c>
      <c r="J5966" s="26">
        <f>[1]!b_pq_pctchange(A5966,日期设置!$C$4,日期设置!$B$2,1)</f>
        <v>-0.16658312794671171</v>
      </c>
      <c r="K5966" s="52">
        <f>[1]!b_dq_amount($A5966,日期设置!B$2,2,10000)</f>
        <v>0</v>
      </c>
      <c r="L5966" s="26">
        <f>[1]!b_info_latestpar(A5966,日期设置!$B$2)</f>
        <v>100</v>
      </c>
      <c r="M5966" s="6">
        <f>[1]!b_info_outstandingbalance($A5966,日期设置!B$2)</f>
        <v>10</v>
      </c>
      <c r="N5966" s="7" t="str">
        <f>[1]!b_info_latestissurercreditrating2(A5966,日期设置!$B$2,"102","1")</f>
        <v>AA+</v>
      </c>
      <c r="O5966" s="8">
        <v>5.48</v>
      </c>
      <c r="P5966" s="9">
        <f>[1]!b_info_repurchasedate(A5966)</f>
        <v>0</v>
      </c>
      <c r="Q5966" s="8" t="s">
        <v>16335</v>
      </c>
      <c r="R5966" s="2" t="str">
        <f>IF((--IF(P5966=0,Q5966,P5966))&gt;(--日期设置!$B$2),IF(P5966=0,Q5966,P5966),Q5966)</f>
        <v>2021-11-30</v>
      </c>
      <c r="S5966" s="2" t="s">
        <v>18113</v>
      </c>
      <c r="T5966" s="8">
        <f>[1]!b_anal_ptmyear($A5966,日期设置!$B$2)</f>
        <v>0.69315068493150689</v>
      </c>
      <c r="U5966" s="8">
        <f>[1]!b_anal_termifexercise($A5966,日期设置!B$2)</f>
        <v>0</v>
      </c>
      <c r="V5966" s="10">
        <f>[1]!b_dq_dirtyprice(A5966,日期设置!$B$2)</f>
        <v>102.66370000000001</v>
      </c>
      <c r="W5966" s="11">
        <f>IF(U5966=0,ROUNDUP((Q5966-日期设置!$B$2)/365,0),ROUNDUP((R5966-日期设置!$B$2)/365,0))</f>
        <v>1</v>
      </c>
      <c r="X5966" s="18">
        <f>_xlfn.IFNA(VLOOKUP(A5966,过往入选债券!A:D,4,0),2)</f>
        <v>2</v>
      </c>
      <c r="Y5966">
        <f>_xlfn.IFNA(VLOOKUP(C5966,[2]Sheet1!$A:$A,1,0),3)</f>
        <v>3</v>
      </c>
    </row>
    <row r="5967" spans="1:25" hidden="1" x14ac:dyDescent="0.2">
      <c r="A5967" s="21" t="s">
        <v>10920</v>
      </c>
      <c r="B5967" s="21" t="s">
        <v>10921</v>
      </c>
      <c r="C5967" s="37" t="s">
        <v>469</v>
      </c>
      <c r="D5967" s="26" t="str">
        <f>[1]!b_calc_yield(A5967,日期设置!$B$2,F5967,1,R5967,1,O5967,L5967,S5967,)</f>
        <v>Fetching...</v>
      </c>
      <c r="E5967" s="26">
        <f t="shared" si="186"/>
        <v>8.2854391868417707</v>
      </c>
      <c r="F5967" s="18">
        <f>[1]!b_dq_cleanprice($A5967,日期设置!B$2)</f>
        <v>98.128100000000003</v>
      </c>
      <c r="G5967" s="18" t="str">
        <f t="shared" si="187"/>
        <v>2.13 + 0</v>
      </c>
      <c r="H5967" s="27">
        <f>[1]!b_dq_pctchange($A5967,日期设置!$B$2,1)/100</f>
        <v>0</v>
      </c>
      <c r="I5967" s="26">
        <f>[1]!b_pq_pctchange(A5967,日期设置!$B$4,日期设置!$B$2,1)</f>
        <v>0</v>
      </c>
      <c r="J5967" s="26">
        <f>[1]!b_pq_pctchange(A5967,日期设置!$C$4,日期设置!$B$2,1)</f>
        <v>0</v>
      </c>
      <c r="K5967" s="52">
        <f>[1]!b_dq_amount($A5967,日期设置!B$2,2,10000)</f>
        <v>0</v>
      </c>
      <c r="L5967" s="26">
        <f>[1]!b_info_latestpar(A5967,日期设置!$B$2)</f>
        <v>100</v>
      </c>
      <c r="M5967" s="6">
        <f>[1]!b_info_outstandingbalance($A5967,日期设置!B$2)</f>
        <v>10</v>
      </c>
      <c r="N5967" s="7" t="str">
        <f>[1]!b_info_latestissurercreditrating2(A5967,日期设置!$B$2,"102","1")</f>
        <v>AA+</v>
      </c>
      <c r="O5967" s="8">
        <v>3.03</v>
      </c>
      <c r="P5967" s="9">
        <f>[1]!b_info_repurchasedate(A5967)</f>
        <v>0</v>
      </c>
      <c r="Q5967" s="8" t="s">
        <v>17265</v>
      </c>
      <c r="R5967" s="2" t="str">
        <f>IF((--IF(P5967=0,Q5967,P5967))&gt;(--日期设置!$B$2),IF(P5967=0,Q5967,P5967),Q5967)</f>
        <v>2023-05-11</v>
      </c>
      <c r="S5967" s="2" t="s">
        <v>18134</v>
      </c>
      <c r="T5967" s="8">
        <f>[1]!b_anal_ptmyear($A5967,日期设置!$B$2)</f>
        <v>2.1369863013698631</v>
      </c>
      <c r="U5967" s="8">
        <f>[1]!b_anal_termifexercise($A5967,日期设置!B$2)</f>
        <v>0</v>
      </c>
      <c r="V5967" s="10">
        <f>[1]!b_dq_dirtyprice(A5967,日期设置!$B$2)</f>
        <v>100.74299999999999</v>
      </c>
      <c r="W5967" s="11">
        <f>IF(U5967=0,ROUNDUP((Q5967-日期设置!$B$2)/365,0),ROUNDUP((R5967-日期设置!$B$2)/365,0))</f>
        <v>3</v>
      </c>
      <c r="X5967" s="18">
        <f>_xlfn.IFNA(VLOOKUP(A5967,过往入选债券!A:D,4,0),2)</f>
        <v>2</v>
      </c>
      <c r="Y5967">
        <f>_xlfn.IFNA(VLOOKUP(C5967,[2]Sheet1!$A:$A,1,0),3)</f>
        <v>3</v>
      </c>
    </row>
    <row r="5968" spans="1:25" hidden="1" x14ac:dyDescent="0.2">
      <c r="A5968" s="21" t="s">
        <v>9269</v>
      </c>
      <c r="B5968" s="21" t="s">
        <v>9270</v>
      </c>
      <c r="C5968" s="37" t="s">
        <v>51</v>
      </c>
      <c r="D5968" s="26" t="str">
        <f>[1]!b_calc_yield(A5968,日期设置!$B$2,F5968,1,R5968,1,O5968,L5968,S5968,)</f>
        <v>Fetching...</v>
      </c>
      <c r="E5968" s="26">
        <f t="shared" si="186"/>
        <v>2.0382297254346815</v>
      </c>
      <c r="F5968" s="18">
        <f>[1]!b_dq_cleanprice($A5968,日期设置!B$2)</f>
        <v>100.3096</v>
      </c>
      <c r="G5968" s="18" t="str">
        <f t="shared" si="187"/>
        <v>1.51 + 0.51</v>
      </c>
      <c r="H5968" s="27">
        <f>[1]!b_dq_pctchange($A5968,日期设置!$B$2,1)/100</f>
        <v>0</v>
      </c>
      <c r="I5968" s="26">
        <f>[1]!b_pq_pctchange(A5968,日期设置!$B$4,日期设置!$B$2,1)</f>
        <v>0</v>
      </c>
      <c r="J5968" s="26">
        <f>[1]!b_pq_pctchange(A5968,日期设置!$C$4,日期设置!$B$2,1)</f>
        <v>-0.29015471936302961</v>
      </c>
      <c r="K5968" s="52">
        <f>[1]!b_dq_amount($A5968,日期设置!B$2,2,10000)</f>
        <v>0</v>
      </c>
      <c r="L5968" s="26">
        <f>[1]!b_info_latestpar(A5968,日期设置!$B$2)</f>
        <v>100</v>
      </c>
      <c r="M5968" s="6">
        <f>[1]!b_info_outstandingbalance($A5968,日期设置!B$2)</f>
        <v>10</v>
      </c>
      <c r="N5968" s="7" t="str">
        <f>[1]!b_info_latestissurercreditrating2(A5968,日期设置!$B$2,"102","1")</f>
        <v>AAA</v>
      </c>
      <c r="O5968" s="8">
        <v>4.66</v>
      </c>
      <c r="P5968" s="9" t="str">
        <f>[1]!b_info_repurchasedate(A5968)</f>
        <v>2021-09-26</v>
      </c>
      <c r="Q5968" s="8" t="s">
        <v>16016</v>
      </c>
      <c r="R5968" s="2" t="str">
        <f>IF((--IF(P5968=0,Q5968,P5968))&gt;(--日期设置!$B$2),IF(P5968=0,Q5968,P5968),Q5968)</f>
        <v>2021-09-26</v>
      </c>
      <c r="S5968" s="2" t="s">
        <v>17772</v>
      </c>
      <c r="T5968" s="8">
        <f>[1]!b_anal_ptmyear($A5968,日期设置!$B$2)</f>
        <v>1.515068493150685</v>
      </c>
      <c r="U5968" s="8">
        <f>[1]!b_anal_termifexercise($A5968,日期设置!B$2)</f>
        <v>0.51506849315068493</v>
      </c>
      <c r="V5968" s="10">
        <f>[1]!b_dq_dirtyprice(A5968,日期设置!$B$2)</f>
        <v>102.5694</v>
      </c>
      <c r="W5968" s="11">
        <f>IF(U5968=0,ROUNDUP((Q5968-日期设置!$B$2)/365,0),ROUNDUP((R5968-日期设置!$B$2)/365,0))</f>
        <v>1</v>
      </c>
      <c r="X5968" s="18">
        <f>_xlfn.IFNA(VLOOKUP(A5968,过往入选债券!A:D,4,0),2)</f>
        <v>2</v>
      </c>
      <c r="Y5968" s="45">
        <f>_xlfn.IFNA(VLOOKUP(C5968,[2]Sheet1!$A:$A,1,0),3)</f>
        <v>3</v>
      </c>
    </row>
    <row r="5969" spans="1:25" hidden="1" x14ac:dyDescent="0.2">
      <c r="A5969" s="21" t="s">
        <v>11413</v>
      </c>
      <c r="B5969" s="21" t="s">
        <v>11414</v>
      </c>
      <c r="C5969" s="37" t="s">
        <v>8746</v>
      </c>
      <c r="D5969" s="26" t="str">
        <f>[1]!b_calc_yield(A5969,日期设置!$B$2,F5969,1,R5969,1,O5969,L5969,S5969,)</f>
        <v>Fetching...</v>
      </c>
      <c r="E5969" s="26">
        <f t="shared" si="186"/>
        <v>9.120941314022124</v>
      </c>
      <c r="F5969" s="18">
        <f>[1]!b_dq_cleanprice($A5969,日期设置!B$2)</f>
        <v>99.526399999999995</v>
      </c>
      <c r="G5969" s="18" t="str">
        <f t="shared" si="187"/>
        <v>4.35 + 2.35</v>
      </c>
      <c r="H5969" s="27">
        <f>[1]!b_dq_pctchange($A5969,日期设置!$B$2,1)/100</f>
        <v>0</v>
      </c>
      <c r="I5969" s="26">
        <f>[1]!b_pq_pctchange(A5969,日期设置!$B$4,日期设置!$B$2,1)</f>
        <v>0</v>
      </c>
      <c r="J5969" s="26">
        <f>[1]!b_pq_pctchange(A5969,日期设置!$C$4,日期设置!$B$2,1)</f>
        <v>0.16102022414014858</v>
      </c>
      <c r="K5969" s="52">
        <f>[1]!b_dq_amount($A5969,日期设置!B$2,2,10000)</f>
        <v>0</v>
      </c>
      <c r="L5969" s="26">
        <f>[1]!b_info_latestpar(A5969,日期设置!$B$2)</f>
        <v>100</v>
      </c>
      <c r="M5969" s="6">
        <f>[1]!b_info_outstandingbalance($A5969,日期设置!B$2)</f>
        <v>8</v>
      </c>
      <c r="N5969" s="7" t="str">
        <f>[1]!b_info_latestissurercreditrating2(A5969,日期设置!$B$2,"102","1")</f>
        <v>AA+</v>
      </c>
      <c r="O5969" s="8">
        <v>3.75</v>
      </c>
      <c r="P5969" s="9" t="str">
        <f>[1]!b_info_repurchasedate(A5969)</f>
        <v>2023-07-29</v>
      </c>
      <c r="Q5969" s="8" t="s">
        <v>16219</v>
      </c>
      <c r="R5969" s="2" t="str">
        <f>IF((--IF(P5969=0,Q5969,P5969))&gt;(--日期设置!$B$2),IF(P5969=0,Q5969,P5969),Q5969)</f>
        <v>2023-07-29</v>
      </c>
      <c r="S5969" s="2" t="s">
        <v>18003</v>
      </c>
      <c r="T5969" s="8">
        <f>[1]!b_anal_ptmyear($A5969,日期设置!$B$2)</f>
        <v>4.3534246575342461</v>
      </c>
      <c r="U5969" s="8">
        <f>[1]!b_anal_termifexercise($A5969,日期设置!B$2)</f>
        <v>2.3534246575342466</v>
      </c>
      <c r="V5969" s="10">
        <f>[1]!b_dq_dirtyprice(A5969,日期设置!$B$2)</f>
        <v>101.9511</v>
      </c>
      <c r="W5969" s="11">
        <f>IF(U5969=0,ROUNDUP((Q5969-日期设置!$B$2)/365,0),ROUNDUP((R5969-日期设置!$B$2)/365,0))</f>
        <v>3</v>
      </c>
      <c r="X5969" s="18">
        <f>_xlfn.IFNA(VLOOKUP(A5969,过往入选债券!A:D,4,0),2)</f>
        <v>2</v>
      </c>
      <c r="Y5969">
        <f>_xlfn.IFNA(VLOOKUP(C5969,[2]Sheet1!$A:$A,1,0),3)</f>
        <v>3</v>
      </c>
    </row>
    <row r="5970" spans="1:25" hidden="1" x14ac:dyDescent="0.2">
      <c r="A5970" s="21" t="s">
        <v>7025</v>
      </c>
      <c r="B5970" s="21" t="s">
        <v>7026</v>
      </c>
      <c r="C5970" s="37" t="s">
        <v>143</v>
      </c>
      <c r="D5970" s="26" t="str">
        <f>[1]!b_calc_yield(A5970,日期设置!$B$2,F5970,1,R5970,1,O5970,L5970,S5970,)</f>
        <v>Fetching...</v>
      </c>
      <c r="E5970" s="26">
        <f t="shared" si="186"/>
        <v>8.9086214687240428</v>
      </c>
      <c r="F5970" s="18">
        <f>[1]!b_dq_cleanprice($A5970,日期设置!B$2)</f>
        <v>102.59180000000001</v>
      </c>
      <c r="G5970" s="18" t="str">
        <f t="shared" si="187"/>
        <v>2.33 + 0</v>
      </c>
      <c r="H5970" s="27">
        <f>[1]!b_dq_pctchange($A5970,日期设置!$B$2,1)/100</f>
        <v>0</v>
      </c>
      <c r="I5970" s="26">
        <f>[1]!b_pq_pctchange(A5970,日期设置!$B$4,日期设置!$B$2,1)</f>
        <v>0</v>
      </c>
      <c r="J5970" s="26">
        <f>[1]!b_pq_pctchange(A5970,日期设置!$C$4,日期设置!$B$2,1)</f>
        <v>0</v>
      </c>
      <c r="K5970" s="52">
        <f>[1]!b_dq_amount($A5970,日期设置!B$2,2,10000)</f>
        <v>0</v>
      </c>
      <c r="L5970" s="26">
        <f>[1]!b_info_latestpar(A5970,日期设置!$B$2)</f>
        <v>100</v>
      </c>
      <c r="M5970" s="6">
        <f>[1]!b_info_outstandingbalance($A5970,日期设置!B$2)</f>
        <v>8</v>
      </c>
      <c r="N5970" s="7" t="str">
        <f>[1]!b_info_latestissurercreditrating2(A5970,日期设置!$B$2,"102","1")</f>
        <v>AAA</v>
      </c>
      <c r="O5970" s="8">
        <v>5.15</v>
      </c>
      <c r="P5970" s="9">
        <f>[1]!b_info_repurchasedate(A5970)</f>
        <v>0</v>
      </c>
      <c r="Q5970" s="8" t="s">
        <v>15999</v>
      </c>
      <c r="R5970" s="2" t="str">
        <f>IF((--IF(P5970=0,Q5970,P5970))&gt;(--日期设置!$B$2),IF(P5970=0,Q5970,P5970),Q5970)</f>
        <v>2023-07-23</v>
      </c>
      <c r="S5970" s="2" t="s">
        <v>17788</v>
      </c>
      <c r="T5970" s="8">
        <f>[1]!b_anal_ptmyear($A5970,日期设置!$B$2)</f>
        <v>2.3369863013698629</v>
      </c>
      <c r="U5970" s="8">
        <f>[1]!b_anal_termifexercise($A5970,日期设置!B$2)</f>
        <v>0</v>
      </c>
      <c r="V5970" s="10">
        <f>[1]!b_dq_dirtyprice(A5970,日期设置!$B$2)</f>
        <v>106.0063</v>
      </c>
      <c r="W5970" s="11">
        <f>IF(U5970=0,ROUNDUP((Q5970-日期设置!$B$2)/365,0),ROUNDUP((R5970-日期设置!$B$2)/365,0))</f>
        <v>3</v>
      </c>
      <c r="X5970" s="18">
        <f>_xlfn.IFNA(VLOOKUP(A5970,过往入选债券!A:D,4,0),2)</f>
        <v>2</v>
      </c>
      <c r="Y5970">
        <f>_xlfn.IFNA(VLOOKUP(C5970,[2]Sheet1!$A:$A,1,0),3)</f>
        <v>3</v>
      </c>
    </row>
    <row r="5971" spans="1:25" x14ac:dyDescent="0.2">
      <c r="A5971" s="21" t="s">
        <v>7480</v>
      </c>
      <c r="B5971" s="21" t="s">
        <v>7481</v>
      </c>
      <c r="C5971" s="37" t="s">
        <v>5737</v>
      </c>
      <c r="D5971" s="26" t="str">
        <f>[1]!b_calc_yield(A5971,日期设置!$B$2,F5971,1,R5971,1,O5971,L5971,S5971,)</f>
        <v>Fetching...</v>
      </c>
      <c r="E5971" s="26">
        <f t="shared" si="186"/>
        <v>2.4064049139543631</v>
      </c>
      <c r="F5971" s="18">
        <f>[1]!b_dq_cleanprice($A5971,日期设置!B$2)</f>
        <v>100.8661</v>
      </c>
      <c r="G5971" s="18" t="str">
        <f t="shared" si="187"/>
        <v>0.60 + 0</v>
      </c>
      <c r="H5971" s="27">
        <f>[1]!b_dq_pctchange($A5971,日期设置!$B$2,1)/100</f>
        <v>-3.280501728456753E-4</v>
      </c>
      <c r="I5971" s="26">
        <f>[1]!b_pq_pctchange(A5971,日期设置!$B$4,日期设置!$B$2,1)</f>
        <v>0.10311406459961758</v>
      </c>
      <c r="J5971" s="26">
        <f>[1]!b_pq_pctchange(A5971,日期设置!$C$4,日期设置!$B$2,1)</f>
        <v>0.10311406459961758</v>
      </c>
      <c r="K5971" s="52">
        <f>[1]!b_dq_amount($A5971,日期设置!B$2,2,10000)</f>
        <v>4120.9677807999997</v>
      </c>
      <c r="L5971" s="26">
        <f>[1]!b_info_latestpar(A5971,日期设置!$B$2)</f>
        <v>100</v>
      </c>
      <c r="M5971" s="6">
        <f>[1]!b_info_outstandingbalance($A5971,日期设置!B$2)</f>
        <v>7</v>
      </c>
      <c r="N5971" s="7" t="str">
        <f>[1]!b_info_latestissurercreditrating2(A5971,日期设置!$B$2,"102","1")</f>
        <v>AA+</v>
      </c>
      <c r="O5971" s="8">
        <v>5.5</v>
      </c>
      <c r="P5971" s="9">
        <f>[1]!b_info_repurchasedate(A5971)</f>
        <v>0</v>
      </c>
      <c r="Q5971" s="8" t="s">
        <v>16514</v>
      </c>
      <c r="R5971" s="2" t="str">
        <f>IF((--IF(P5971=0,Q5971,P5971))&gt;(--日期设置!$B$2),IF(P5971=0,Q5971,P5971),Q5971)</f>
        <v>2021-10-30</v>
      </c>
      <c r="S5971" s="2" t="s">
        <v>18268</v>
      </c>
      <c r="T5971" s="8">
        <f>[1]!b_anal_ptmyear($A5971,日期设置!$B$2)</f>
        <v>0.60821917808219184</v>
      </c>
      <c r="U5971" s="8">
        <f>[1]!b_anal_termifexercise($A5971,日期设置!B$2)</f>
        <v>0</v>
      </c>
      <c r="V5971" s="10">
        <f>[1]!b_dq_dirtyprice(A5971,日期设置!$B$2)</f>
        <v>103.0209</v>
      </c>
      <c r="W5971" s="11">
        <f>IF(U5971=0,ROUNDUP((Q5971-日期设置!$B$2)/365,0),ROUNDUP((R5971-日期设置!$B$2)/365,0))</f>
        <v>1</v>
      </c>
      <c r="X5971" s="18">
        <f>_xlfn.IFNA(VLOOKUP(A5971,过往入选债券!A:D,4,0),2)</f>
        <v>2</v>
      </c>
      <c r="Y5971">
        <f>_xlfn.IFNA(VLOOKUP(C5971,[2]Sheet1!$A:$A,1,0),3)</f>
        <v>3</v>
      </c>
    </row>
    <row r="5972" spans="1:25" hidden="1" x14ac:dyDescent="0.2">
      <c r="A5972" s="21" t="s">
        <v>685</v>
      </c>
      <c r="B5972" s="21" t="s">
        <v>686</v>
      </c>
      <c r="C5972" s="37" t="s">
        <v>687</v>
      </c>
      <c r="D5972" s="26" t="str">
        <f>[1]!b_calc_yield(A5972,日期设置!$B$2,F5972,1,R5972,1,O5972,L5972,S5972,)</f>
        <v>Fetching...</v>
      </c>
      <c r="E5972" s="26">
        <f t="shared" si="186"/>
        <v>2.5903699742024777</v>
      </c>
      <c r="F5972" s="18">
        <f>[1]!b_dq_cleanprice($A5972,日期设置!B$2)</f>
        <v>100.2136</v>
      </c>
      <c r="G5972" s="18" t="str">
        <f t="shared" si="187"/>
        <v>0.65 + 0</v>
      </c>
      <c r="H5972" s="27">
        <f>[1]!b_dq_pctchange($A5972,日期设置!$B$2,1)/100</f>
        <v>0</v>
      </c>
      <c r="I5972" s="26">
        <f>[1]!b_pq_pctchange(A5972,日期设置!$B$4,日期设置!$B$2,1)</f>
        <v>0</v>
      </c>
      <c r="J5972" s="26">
        <f>[1]!b_pq_pctchange(A5972,日期设置!$C$4,日期设置!$B$2,1)</f>
        <v>0</v>
      </c>
      <c r="K5972" s="52">
        <f>[1]!b_dq_amount($A5972,日期设置!B$2,2,10000)</f>
        <v>0</v>
      </c>
      <c r="L5972" s="26">
        <f>[1]!b_info_latestpar(A5972,日期设置!$B$2)</f>
        <v>100</v>
      </c>
      <c r="M5972" s="6">
        <f>[1]!b_info_outstandingbalance($A5972,日期设置!B$2)</f>
        <v>5</v>
      </c>
      <c r="N5972" s="7">
        <f>[1]!b_info_latestissurercreditrating2(A5972,日期设置!$B$2,"102","1")</f>
        <v>0</v>
      </c>
      <c r="O5972" s="8">
        <v>4.3499999999999996</v>
      </c>
      <c r="P5972" s="9">
        <f>[1]!b_info_repurchasedate(A5972)</f>
        <v>0</v>
      </c>
      <c r="Q5972" s="8" t="s">
        <v>16100</v>
      </c>
      <c r="R5972" s="2" t="str">
        <f>IF((--IF(P5972=0,Q5972,P5972))&gt;(--日期设置!$B$2),IF(P5972=0,Q5972,P5972),Q5972)</f>
        <v>2021-11-16</v>
      </c>
      <c r="S5972" s="2" t="s">
        <v>18301</v>
      </c>
      <c r="T5972" s="8">
        <f>[1]!b_anal_ptmyear($A5972,日期设置!$B$2)</f>
        <v>0.65479452054794518</v>
      </c>
      <c r="U5972" s="8">
        <f>[1]!b_anal_termifexercise($A5972,日期设置!B$2)</f>
        <v>0</v>
      </c>
      <c r="V5972" s="10">
        <f>[1]!b_dq_dirtyprice(A5972,日期设置!$B$2)</f>
        <v>101.7152</v>
      </c>
      <c r="W5972" s="11">
        <f>IF(U5972=0,ROUNDUP((Q5972-日期设置!$B$2)/365,0),ROUNDUP((R5972-日期设置!$B$2)/365,0))</f>
        <v>1</v>
      </c>
      <c r="X5972" s="18">
        <f>_xlfn.IFNA(VLOOKUP(A5972,过往入选债券!A:D,4,0),2)</f>
        <v>2</v>
      </c>
      <c r="Y5972">
        <f>_xlfn.IFNA(VLOOKUP(C5972,[2]Sheet1!$A:$A,1,0),3)</f>
        <v>3</v>
      </c>
    </row>
    <row r="5973" spans="1:25" hidden="1" x14ac:dyDescent="0.2">
      <c r="A5973" s="21" t="s">
        <v>3209</v>
      </c>
      <c r="B5973" s="21" t="s">
        <v>3210</v>
      </c>
      <c r="C5973" s="37" t="s">
        <v>3211</v>
      </c>
      <c r="D5973" s="26" t="str">
        <f>[1]!b_calc_yield(A5973,日期设置!$B$2,F5973,1,R5973,1,O5973,L5973,S5973,)</f>
        <v>Fetching...</v>
      </c>
      <c r="E5973" s="26">
        <f t="shared" si="186"/>
        <v>4.8303319185653892</v>
      </c>
      <c r="F5973" s="18">
        <f>[1]!b_dq_cleanprice($A5973,日期设置!B$2)</f>
        <v>101.72969999999999</v>
      </c>
      <c r="G5973" s="18" t="str">
        <f t="shared" si="187"/>
        <v>3.26 + 1.26</v>
      </c>
      <c r="H5973" s="27">
        <f>[1]!b_dq_pctchange($A5973,日期设置!$B$2,1)/100</f>
        <v>0</v>
      </c>
      <c r="I5973" s="26">
        <f>[1]!b_pq_pctchange(A5973,日期设置!$B$4,日期设置!$B$2,1)</f>
        <v>0</v>
      </c>
      <c r="J5973" s="26">
        <f>[1]!b_pq_pctchange(A5973,日期设置!$C$4,日期设置!$B$2,1)</f>
        <v>0</v>
      </c>
      <c r="K5973" s="52">
        <f>[1]!b_dq_amount($A5973,日期设置!B$2,2,10000)</f>
        <v>0</v>
      </c>
      <c r="L5973" s="26">
        <f>[1]!b_info_latestpar(A5973,日期设置!$B$2)</f>
        <v>100</v>
      </c>
      <c r="M5973" s="6">
        <f>[1]!b_info_outstandingbalance($A5973,日期设置!B$2)</f>
        <v>10</v>
      </c>
      <c r="N5973" s="7">
        <f>[1]!b_info_latestissurercreditrating2(A5973,日期设置!$B$2,"102","1")</f>
        <v>0</v>
      </c>
      <c r="O5973" s="8">
        <v>5.4</v>
      </c>
      <c r="P5973" s="9" t="str">
        <f>[1]!b_info_repurchasedate(A5973)</f>
        <v>2022-06-27</v>
      </c>
      <c r="Q5973" s="8" t="s">
        <v>16881</v>
      </c>
      <c r="R5973" s="2" t="str">
        <f>IF((--IF(P5973=0,Q5973,P5973))&gt;(--日期设置!$B$2),IF(P5973=0,Q5973,P5973),Q5973)</f>
        <v>2022-06-27</v>
      </c>
      <c r="S5973" s="2" t="s">
        <v>18105</v>
      </c>
      <c r="T5973" s="8">
        <f>[1]!b_anal_ptmyear($A5973,日期设置!$B$2)</f>
        <v>3.2657534246575342</v>
      </c>
      <c r="U5973" s="8">
        <f>[1]!b_anal_termifexercise($A5973,日期设置!B$2)</f>
        <v>1.2657534246575342</v>
      </c>
      <c r="V5973" s="10">
        <f>[1]!b_dq_dirtyprice(A5973,日期设置!$B$2)</f>
        <v>105.69459999999999</v>
      </c>
      <c r="W5973" s="11">
        <f>IF(U5973=0,ROUNDUP((Q5973-日期设置!$B$2)/365,0),ROUNDUP((R5973-日期设置!$B$2)/365,0))</f>
        <v>2</v>
      </c>
      <c r="X5973" s="18">
        <f>_xlfn.IFNA(VLOOKUP(A5973,过往入选债券!A:D,4,0),2)</f>
        <v>2</v>
      </c>
      <c r="Y5973">
        <f>_xlfn.IFNA(VLOOKUP(C5973,[2]Sheet1!$A:$A,1,0),3)</f>
        <v>3</v>
      </c>
    </row>
    <row r="5974" spans="1:25" hidden="1" x14ac:dyDescent="0.2">
      <c r="A5974" s="28" t="s">
        <v>19674</v>
      </c>
      <c r="B5974" s="28" t="s">
        <v>19675</v>
      </c>
      <c r="C5974" s="38" t="s">
        <v>19673</v>
      </c>
      <c r="D5974" s="26" t="str">
        <f>[1]!b_calc_yield(A5974,日期设置!$B$2,F5974,1,R5974,1,O5974,L5974,S5974,)</f>
        <v>Fetching...</v>
      </c>
      <c r="E5974" s="26">
        <f t="shared" si="186"/>
        <v>17.103939672599154</v>
      </c>
      <c r="F5974" s="18">
        <f>[1]!b_dq_cleanprice($A5974,日期设置!B$2)</f>
        <v>99.722700000000003</v>
      </c>
      <c r="G5974" s="18" t="str">
        <f t="shared" si="187"/>
        <v>4.41 + 0</v>
      </c>
      <c r="H5974" s="27">
        <f>[1]!b_dq_pctchange($A5974,日期设置!$B$2,1)/100</f>
        <v>0</v>
      </c>
      <c r="I5974" s="26">
        <f>[1]!b_pq_pctchange(A5974,日期设置!$B$4,日期设置!$B$2,1)</f>
        <v>0</v>
      </c>
      <c r="J5974" s="26">
        <f>[1]!b_pq_pctchange(A5974,日期设置!$C$4,日期设置!$B$2,1)</f>
        <v>0</v>
      </c>
      <c r="K5974" s="52">
        <f>[1]!b_dq_amount($A5974,日期设置!B$2,2,10000)</f>
        <v>0</v>
      </c>
      <c r="L5974" s="26">
        <f>[1]!b_info_latestpar(A5974,日期设置!$B$2)</f>
        <v>100</v>
      </c>
      <c r="M5974" s="6">
        <f>[1]!b_info_outstandingbalance($A5974,日期设置!B$2)</f>
        <v>10</v>
      </c>
      <c r="N5974" s="7" t="str">
        <f>[1]!b_info_latestissurercreditrating2(A5974,日期设置!$B$2,"102","1")</f>
        <v>AAA</v>
      </c>
      <c r="O5974" s="8">
        <v>3.89</v>
      </c>
      <c r="P5974" s="9">
        <f>[1]!b_info_repurchasedate(A5974)</f>
        <v>0</v>
      </c>
      <c r="Q5974" s="8" t="s">
        <v>20009</v>
      </c>
      <c r="R5974" s="2" t="str">
        <f>IF((--IF(P5974=0,Q5974,P5974))&gt;(--日期设置!$B$2),IF(P5974=0,Q5974,P5974),Q5974)</f>
        <v>2025-08-20</v>
      </c>
      <c r="S5974" s="31" t="s">
        <v>19197</v>
      </c>
      <c r="T5974" s="8">
        <f>[1]!b_anal_ptmyear($A5974,日期设置!$B$2)</f>
        <v>4.4136986301369863</v>
      </c>
      <c r="U5974" s="8">
        <f>[1]!b_anal_termifexercise($A5974,日期设置!B$2)</f>
        <v>0</v>
      </c>
      <c r="V5974" s="10">
        <f>[1]!b_dq_dirtyprice(A5974,日期设置!$B$2)</f>
        <v>102.0034</v>
      </c>
      <c r="W5974" s="11">
        <f>IF(U5974=0,ROUNDUP((Q5974-日期设置!$B$2)/365,0),ROUNDUP((R5974-日期设置!$B$2)/365,0))</f>
        <v>5</v>
      </c>
      <c r="X5974" s="18">
        <f>_xlfn.IFNA(VLOOKUP(A5974,过往入选债券!A:D,4,0),2)</f>
        <v>2</v>
      </c>
      <c r="Y5974">
        <f>_xlfn.IFNA(VLOOKUP(C5974,[2]Sheet1!$A:$A,1,0),3)</f>
        <v>3</v>
      </c>
    </row>
    <row r="5975" spans="1:25" hidden="1" x14ac:dyDescent="0.2">
      <c r="A5975" s="21" t="s">
        <v>4463</v>
      </c>
      <c r="B5975" s="21" t="s">
        <v>4464</v>
      </c>
      <c r="C5975" s="37" t="s">
        <v>4465</v>
      </c>
      <c r="D5975" s="26" t="str">
        <f>[1]!b_calc_yield(A5975,日期设置!$B$2,F5975,1,R5975,1,O5975,L5975,S5975,)</f>
        <v>Fetching...</v>
      </c>
      <c r="E5975" s="26">
        <f t="shared" si="186"/>
        <v>8.3444193326640548</v>
      </c>
      <c r="F5975" s="18">
        <f>[1]!b_dq_cleanprice($A5975,日期设置!B$2)</f>
        <v>98.420100000000005</v>
      </c>
      <c r="G5975" s="18" t="str">
        <f t="shared" si="187"/>
        <v>4.15 + 2.15</v>
      </c>
      <c r="H5975" s="27">
        <f>[1]!b_dq_pctchange($A5975,日期设置!$B$2,1)/100</f>
        <v>0</v>
      </c>
      <c r="I5975" s="26">
        <f>[1]!b_pq_pctchange(A5975,日期设置!$B$4,日期设置!$B$2,1)</f>
        <v>0.17078480605543048</v>
      </c>
      <c r="J5975" s="26">
        <f>[1]!b_pq_pctchange(A5975,日期设置!$C$4,日期设置!$B$2,1)</f>
        <v>0.71571325215641257</v>
      </c>
      <c r="K5975" s="52">
        <f>[1]!b_dq_amount($A5975,日期设置!B$2,2,10000)</f>
        <v>0</v>
      </c>
      <c r="L5975" s="26">
        <f>[1]!b_info_latestpar(A5975,日期设置!$B$2)</f>
        <v>100</v>
      </c>
      <c r="M5975" s="6">
        <f>[1]!b_info_outstandingbalance($A5975,日期设置!B$2)</f>
        <v>15</v>
      </c>
      <c r="N5975" s="7">
        <f>[1]!b_info_latestissurercreditrating2(A5975,日期设置!$B$2,"102","1")</f>
        <v>0</v>
      </c>
      <c r="O5975" s="8">
        <v>3.18</v>
      </c>
      <c r="P5975" s="9" t="str">
        <f>[1]!b_info_repurchasedate(A5975)</f>
        <v>2023-05-18</v>
      </c>
      <c r="Q5975" s="8" t="s">
        <v>16869</v>
      </c>
      <c r="R5975" s="2" t="str">
        <f>IF((--IF(P5975=0,Q5975,P5975))&gt;(--日期设置!$B$2),IF(P5975=0,Q5975,P5975),Q5975)</f>
        <v>2023-05-18</v>
      </c>
      <c r="S5975" s="2" t="s">
        <v>18340</v>
      </c>
      <c r="T5975" s="8">
        <f>[1]!b_anal_ptmyear($A5975,日期设置!$B$2)</f>
        <v>4.1561643835616442</v>
      </c>
      <c r="U5975" s="8">
        <f>[1]!b_anal_termifexercise($A5975,日期设置!B$2)</f>
        <v>2.1561643835616437</v>
      </c>
      <c r="V5975" s="10">
        <f>[1]!b_dq_dirtyprice(A5975,日期设置!$B$2)</f>
        <v>101.1035</v>
      </c>
      <c r="W5975" s="11">
        <f>IF(U5975=0,ROUNDUP((Q5975-日期设置!$B$2)/365,0),ROUNDUP((R5975-日期设置!$B$2)/365,0))</f>
        <v>3</v>
      </c>
      <c r="X5975" s="18">
        <f>_xlfn.IFNA(VLOOKUP(A5975,过往入选债券!A:D,4,0),2)</f>
        <v>2</v>
      </c>
      <c r="Y5975">
        <f>_xlfn.IFNA(VLOOKUP(C5975,[2]Sheet1!$A:$A,1,0),3)</f>
        <v>3</v>
      </c>
    </row>
    <row r="5976" spans="1:25" hidden="1" x14ac:dyDescent="0.2">
      <c r="A5976" s="21" t="s">
        <v>13303</v>
      </c>
      <c r="B5976" s="21" t="s">
        <v>13304</v>
      </c>
      <c r="C5976" s="37" t="s">
        <v>13305</v>
      </c>
      <c r="D5976" s="26" t="str">
        <f>[1]!b_calc_yield(A5976,日期设置!$B$2,F5976,1,R5976,1,O5976,L5976,S5976,)</f>
        <v>Fetching...</v>
      </c>
      <c r="E5976" s="26">
        <f t="shared" si="186"/>
        <v>18.863117405829797</v>
      </c>
      <c r="F5976" s="18">
        <f>[1]!b_dq_cleanprice($A5976,日期设置!B$2)</f>
        <v>59.025199999999998</v>
      </c>
      <c r="G5976" s="18" t="str">
        <f t="shared" si="187"/>
        <v>2.37 + 0</v>
      </c>
      <c r="H5976" s="27">
        <f>[1]!b_dq_pctchange($A5976,日期设置!$B$2,1)/100</f>
        <v>0</v>
      </c>
      <c r="I5976" s="26">
        <f>[1]!b_pq_pctchange(A5976,日期设置!$B$4,日期设置!$B$2,1)</f>
        <v>0</v>
      </c>
      <c r="J5976" s="26">
        <f>[1]!b_pq_pctchange(A5976,日期设置!$C$4,日期设置!$B$2,1)</f>
        <v>0</v>
      </c>
      <c r="K5976" s="52">
        <f>[1]!b_dq_amount($A5976,日期设置!B$2,2,10000)</f>
        <v>0</v>
      </c>
      <c r="L5976" s="26">
        <f>[1]!b_info_latestpar(A5976,日期设置!$B$2)</f>
        <v>60</v>
      </c>
      <c r="M5976" s="6">
        <f>[1]!b_info_outstandingbalance($A5976,日期设置!B$2)</f>
        <v>3.9</v>
      </c>
      <c r="N5976" s="7" t="str">
        <f>[1]!b_info_latestissurercreditrating2(A5976,日期设置!$B$2,"102","1")</f>
        <v>AA</v>
      </c>
      <c r="O5976" s="8">
        <v>3.98</v>
      </c>
      <c r="P5976" s="9">
        <f>[1]!b_info_repurchasedate(A5976)</f>
        <v>0</v>
      </c>
      <c r="Q5976" s="8" t="s">
        <v>17521</v>
      </c>
      <c r="R5976" s="2" t="str">
        <f>IF((--IF(P5976=0,Q5976,P5976))&gt;(--日期设置!$B$2),IF(P5976=0,Q5976,P5976),Q5976)</f>
        <v>2023-08-05</v>
      </c>
      <c r="S5976" s="2" t="s">
        <v>18639</v>
      </c>
      <c r="T5976" s="8">
        <f>[1]!b_anal_ptmyear($A5976,日期设置!$B$2)</f>
        <v>2.3726027397260276</v>
      </c>
      <c r="U5976" s="8">
        <f>[1]!b_anal_termifexercise($A5976,日期设置!B$2)</f>
        <v>0</v>
      </c>
      <c r="V5976" s="10">
        <f>[1]!b_dq_dirtyprice(A5976,日期设置!$B$2)</f>
        <v>60.523400000000002</v>
      </c>
      <c r="W5976" s="11">
        <f>IF(U5976=0,ROUNDUP((Q5976-日期设置!$B$2)/365,0),ROUNDUP((R5976-日期设置!$B$2)/365,0))</f>
        <v>3</v>
      </c>
      <c r="X5976" s="18">
        <f>_xlfn.IFNA(VLOOKUP(A5976,过往入选债券!A:D,4,0),2)</f>
        <v>2</v>
      </c>
      <c r="Y5976">
        <f>_xlfn.IFNA(VLOOKUP(C5976,[2]Sheet1!$A:$A,1,0),3)</f>
        <v>3</v>
      </c>
    </row>
    <row r="5977" spans="1:25" hidden="1" x14ac:dyDescent="0.2">
      <c r="A5977" s="21" t="s">
        <v>8639</v>
      </c>
      <c r="B5977" s="21" t="s">
        <v>8640</v>
      </c>
      <c r="C5977" s="37" t="s">
        <v>8641</v>
      </c>
      <c r="D5977" s="26" t="str">
        <f>[1]!b_calc_yield(A5977,日期设置!$B$2,F5977,1,R5977,1,O5977,L5977,S5977,)</f>
        <v>Fetching...</v>
      </c>
      <c r="E5977" s="26">
        <f t="shared" si="186"/>
        <v>12.140887934291378</v>
      </c>
      <c r="F5977" s="18">
        <f>[1]!b_dq_cleanprice($A5977,日期设置!B$2)</f>
        <v>101.4774</v>
      </c>
      <c r="G5977" s="18" t="str">
        <f t="shared" si="187"/>
        <v>3.19 + 0</v>
      </c>
      <c r="H5977" s="27">
        <f>[1]!b_dq_pctchange($A5977,日期设置!$B$2,1)/100</f>
        <v>0</v>
      </c>
      <c r="I5977" s="26">
        <f>[1]!b_pq_pctchange(A5977,日期设置!$B$4,日期设置!$B$2,1)</f>
        <v>0</v>
      </c>
      <c r="J5977" s="26">
        <f>[1]!b_pq_pctchange(A5977,日期设置!$C$4,日期设置!$B$2,1)</f>
        <v>0.31128135425677361</v>
      </c>
      <c r="K5977" s="52">
        <f>[1]!b_dq_amount($A5977,日期设置!B$2,2,10000)</f>
        <v>0</v>
      </c>
      <c r="L5977" s="26">
        <f>[1]!b_info_latestpar(A5977,日期设置!$B$2)</f>
        <v>100</v>
      </c>
      <c r="M5977" s="6">
        <f>[1]!b_info_outstandingbalance($A5977,日期设置!B$2)</f>
        <v>6</v>
      </c>
      <c r="N5977" s="7" t="str">
        <f>[1]!b_info_latestissurercreditrating2(A5977,日期设置!$B$2,"102","1")</f>
        <v>AAA</v>
      </c>
      <c r="O5977" s="8">
        <v>4.46</v>
      </c>
      <c r="P5977" s="9">
        <f>[1]!b_info_repurchasedate(A5977)</f>
        <v>0</v>
      </c>
      <c r="Q5977" s="8" t="s">
        <v>16985</v>
      </c>
      <c r="R5977" s="2" t="str">
        <f>IF((--IF(P5977=0,Q5977,P5977))&gt;(--日期设置!$B$2),IF(P5977=0,Q5977,P5977),Q5977)</f>
        <v>2024-05-31</v>
      </c>
      <c r="S5977" s="2" t="s">
        <v>18535</v>
      </c>
      <c r="T5977" s="8">
        <f>[1]!b_anal_ptmyear($A5977,日期设置!$B$2)</f>
        <v>3.1917808219178081</v>
      </c>
      <c r="U5977" s="8">
        <f>[1]!b_anal_termifexercise($A5977,日期设置!B$2)</f>
        <v>0</v>
      </c>
      <c r="V5977" s="10">
        <f>[1]!b_dq_dirtyprice(A5977,日期设置!$B$2)</f>
        <v>105.0821</v>
      </c>
      <c r="W5977" s="11">
        <f>IF(U5977=0,ROUNDUP((Q5977-日期设置!$B$2)/365,0),ROUNDUP((R5977-日期设置!$B$2)/365,0))</f>
        <v>4</v>
      </c>
      <c r="X5977" s="18">
        <f>_xlfn.IFNA(VLOOKUP(A5977,过往入选债券!A:D,4,0),2)</f>
        <v>2</v>
      </c>
      <c r="Y5977">
        <f>_xlfn.IFNA(VLOOKUP(C5977,[2]Sheet1!$A:$A,1,0),3)</f>
        <v>3</v>
      </c>
    </row>
    <row r="5978" spans="1:25" hidden="1" x14ac:dyDescent="0.2">
      <c r="A5978" s="21" t="s">
        <v>2241</v>
      </c>
      <c r="B5978" s="21" t="s">
        <v>2242</v>
      </c>
      <c r="C5978" s="37" t="s">
        <v>232</v>
      </c>
      <c r="D5978" s="26" t="str">
        <f>[1]!b_calc_yield(A5978,日期设置!$B$2,F5978,1,R5978,1,O5978,L5978,S5978,)</f>
        <v>Fetching...</v>
      </c>
      <c r="E5978" s="26">
        <f t="shared" si="186"/>
        <v>2.6970572448898444</v>
      </c>
      <c r="F5978" s="18">
        <f>[1]!b_dq_cleanprice($A5978,日期设置!B$2)</f>
        <v>101.3094</v>
      </c>
      <c r="G5978" s="18" t="str">
        <f t="shared" si="187"/>
        <v>0.68 + 0</v>
      </c>
      <c r="H5978" s="27">
        <f>[1]!b_dq_pctchange($A5978,日期设置!$B$2,1)/100</f>
        <v>0</v>
      </c>
      <c r="I5978" s="26">
        <f>[1]!b_pq_pctchange(A5978,日期设置!$B$4,日期设置!$B$2,1)</f>
        <v>0</v>
      </c>
      <c r="J5978" s="26">
        <f>[1]!b_pq_pctchange(A5978,日期设置!$C$4,日期设置!$B$2,1)</f>
        <v>0</v>
      </c>
      <c r="K5978" s="52">
        <f>[1]!b_dq_amount($A5978,日期设置!B$2,2,10000)</f>
        <v>0</v>
      </c>
      <c r="L5978" s="26">
        <f>[1]!b_info_latestpar(A5978,日期设置!$B$2)</f>
        <v>100</v>
      </c>
      <c r="M5978" s="6">
        <f>[1]!b_info_outstandingbalance($A5978,日期设置!B$2)</f>
        <v>10</v>
      </c>
      <c r="N5978" s="7">
        <f>[1]!b_info_latestissurercreditrating2(A5978,日期设置!$B$2,"102","1")</f>
        <v>0</v>
      </c>
      <c r="O5978" s="8">
        <v>6</v>
      </c>
      <c r="P5978" s="9">
        <f>[1]!b_info_repurchasedate(A5978)</f>
        <v>0</v>
      </c>
      <c r="Q5978" s="8" t="s">
        <v>16684</v>
      </c>
      <c r="R5978" s="2" t="str">
        <f>IF((--IF(P5978=0,Q5978,P5978))&gt;(--日期设置!$B$2),IF(P5978=0,Q5978,P5978),Q5978)</f>
        <v>2021-11-26</v>
      </c>
      <c r="S5978" s="2" t="s">
        <v>18321</v>
      </c>
      <c r="T5978" s="8">
        <f>[1]!b_anal_ptmyear($A5978,日期设置!$B$2)</f>
        <v>0.68219178082191778</v>
      </c>
      <c r="U5978" s="8">
        <f>[1]!b_anal_termifexercise($A5978,日期设置!B$2)</f>
        <v>0</v>
      </c>
      <c r="V5978" s="10">
        <f>[1]!b_dq_dirtyprice(A5978,日期设置!$B$2)</f>
        <v>103.2162</v>
      </c>
      <c r="W5978" s="11">
        <f>IF(U5978=0,ROUNDUP((Q5978-日期设置!$B$2)/365,0),ROUNDUP((R5978-日期设置!$B$2)/365,0))</f>
        <v>1</v>
      </c>
      <c r="X5978" s="18">
        <f>_xlfn.IFNA(VLOOKUP(A5978,过往入选债券!A:D,4,0),2)</f>
        <v>2</v>
      </c>
      <c r="Y5978">
        <f>_xlfn.IFNA(VLOOKUP(C5978,[2]Sheet1!$A:$A,1,0),3)</f>
        <v>3</v>
      </c>
    </row>
    <row r="5979" spans="1:25" hidden="1" x14ac:dyDescent="0.2">
      <c r="A5979" s="21" t="s">
        <v>8035</v>
      </c>
      <c r="B5979" s="21" t="s">
        <v>8036</v>
      </c>
      <c r="C5979" s="37" t="s">
        <v>4840</v>
      </c>
      <c r="D5979" s="26" t="str">
        <f>[1]!b_calc_yield(A5979,日期设置!$B$2,F5979,1,R5979,1,O5979,L5979,S5979,)</f>
        <v>Fetching...</v>
      </c>
      <c r="E5979" s="26">
        <f t="shared" si="186"/>
        <v>3.682613284702696</v>
      </c>
      <c r="F5979" s="18">
        <f>[1]!b_dq_cleanprice($A5979,日期设置!B$2)</f>
        <v>99.969399999999993</v>
      </c>
      <c r="G5979" s="18" t="str">
        <f t="shared" si="187"/>
        <v>0.93 + 0</v>
      </c>
      <c r="H5979" s="27">
        <f>[1]!b_dq_pctchange($A5979,日期设置!$B$2,1)/100</f>
        <v>0</v>
      </c>
      <c r="I5979" s="26">
        <f>[1]!b_pq_pctchange(A5979,日期设置!$B$4,日期设置!$B$2,1)</f>
        <v>0</v>
      </c>
      <c r="J5979" s="26">
        <f>[1]!b_pq_pctchange(A5979,日期设置!$C$4,日期设置!$B$2,1)</f>
        <v>0</v>
      </c>
      <c r="K5979" s="52">
        <f>[1]!b_dq_amount($A5979,日期设置!B$2,2,10000)</f>
        <v>0</v>
      </c>
      <c r="L5979" s="26">
        <f>[1]!b_info_latestpar(A5979,日期设置!$B$2)</f>
        <v>100</v>
      </c>
      <c r="M5979" s="6">
        <f>[1]!b_info_outstandingbalance($A5979,日期设置!B$2)</f>
        <v>4</v>
      </c>
      <c r="N5979" s="7" t="str">
        <f>[1]!b_info_latestissurercreditrating2(A5979,日期设置!$B$2,"102","1")</f>
        <v>AA</v>
      </c>
      <c r="O5979" s="8">
        <v>3.93</v>
      </c>
      <c r="P5979" s="9">
        <f>[1]!b_info_repurchasedate(A5979)</f>
        <v>0</v>
      </c>
      <c r="Q5979" s="8" t="s">
        <v>16789</v>
      </c>
      <c r="R5979" s="2" t="str">
        <f>IF((--IF(P5979=0,Q5979,P5979))&gt;(--日期设置!$B$2),IF(P5979=0,Q5979,P5979),Q5979)</f>
        <v>2022-02-25</v>
      </c>
      <c r="S5979" s="2" t="s">
        <v>18490</v>
      </c>
      <c r="T5979" s="8">
        <f>[1]!b_anal_ptmyear($A5979,日期设置!$B$2)</f>
        <v>0.93150684931506844</v>
      </c>
      <c r="U5979" s="8">
        <f>[1]!b_anal_termifexercise($A5979,日期设置!B$2)</f>
        <v>0</v>
      </c>
      <c r="V5979" s="10">
        <f>[1]!b_dq_dirtyprice(A5979,日期设置!$B$2)</f>
        <v>100.23860000000001</v>
      </c>
      <c r="W5979" s="11">
        <f>IF(U5979=0,ROUNDUP((Q5979-日期设置!$B$2)/365,0),ROUNDUP((R5979-日期设置!$B$2)/365,0))</f>
        <v>1</v>
      </c>
      <c r="X5979" s="18">
        <f>_xlfn.IFNA(VLOOKUP(A5979,过往入选债券!A:D,4,0),2)</f>
        <v>2</v>
      </c>
      <c r="Y5979">
        <f>_xlfn.IFNA(VLOOKUP(C5979,[2]Sheet1!$A:$A,1,0),3)</f>
        <v>3</v>
      </c>
    </row>
    <row r="5980" spans="1:25" hidden="1" x14ac:dyDescent="0.2">
      <c r="A5980" s="21" t="s">
        <v>5339</v>
      </c>
      <c r="B5980" s="21" t="s">
        <v>5340</v>
      </c>
      <c r="C5980" s="37" t="s">
        <v>419</v>
      </c>
      <c r="D5980" s="26" t="str">
        <f>[1]!b_calc_yield(A5980,日期设置!$B$2,F5980,1,R5980,1,O5980,L5980,S5980,)</f>
        <v>Fetching...</v>
      </c>
      <c r="E5980" s="26">
        <f t="shared" si="186"/>
        <v>2.2312172968703692</v>
      </c>
      <c r="F5980" s="18">
        <f>[1]!b_dq_cleanprice($A5980,日期设置!B$2)</f>
        <v>99.743600000000001</v>
      </c>
      <c r="G5980" s="18" t="str">
        <f t="shared" si="187"/>
        <v>0.56 + 0</v>
      </c>
      <c r="H5980" s="27">
        <f>[1]!b_dq_pctchange($A5980,日期设置!$B$2,1)/100</f>
        <v>0</v>
      </c>
      <c r="I5980" s="26">
        <f>[1]!b_pq_pctchange(A5980,日期设置!$B$4,日期设置!$B$2,1)</f>
        <v>0</v>
      </c>
      <c r="J5980" s="26">
        <f>[1]!b_pq_pctchange(A5980,日期设置!$C$4,日期设置!$B$2,1)</f>
        <v>0</v>
      </c>
      <c r="K5980" s="52">
        <f>[1]!b_dq_amount($A5980,日期设置!B$2,2,10000)</f>
        <v>0</v>
      </c>
      <c r="L5980" s="26">
        <f>[1]!b_info_latestpar(A5980,日期设置!$B$2)</f>
        <v>100</v>
      </c>
      <c r="M5980" s="6">
        <f>[1]!b_info_outstandingbalance($A5980,日期设置!B$2)</f>
        <v>6</v>
      </c>
      <c r="N5980" s="7" t="str">
        <f>[1]!b_info_latestissurercreditrating2(A5980,日期设置!$B$2,"102","1")</f>
        <v>AA+</v>
      </c>
      <c r="O5980" s="8">
        <v>3.55</v>
      </c>
      <c r="P5980" s="9">
        <f>[1]!b_info_repurchasedate(A5980)</f>
        <v>0</v>
      </c>
      <c r="Q5980" s="8" t="s">
        <v>17173</v>
      </c>
      <c r="R5980" s="2" t="str">
        <f>IF((--IF(P5980=0,Q5980,P5980))&gt;(--日期设置!$B$2),IF(P5980=0,Q5980,P5980),Q5980)</f>
        <v>2021-10-14</v>
      </c>
      <c r="S5980" s="2" t="s">
        <v>18757</v>
      </c>
      <c r="T5980" s="8">
        <f>[1]!b_anal_ptmyear($A5980,日期设置!$B$2)</f>
        <v>0.56438356164383563</v>
      </c>
      <c r="U5980" s="8">
        <f>[1]!b_anal_termifexercise($A5980,日期设置!B$2)</f>
        <v>0</v>
      </c>
      <c r="V5980" s="10">
        <f>[1]!b_dq_dirtyprice(A5980,日期设置!$B$2)</f>
        <v>101.29</v>
      </c>
      <c r="W5980" s="11">
        <f>IF(U5980=0,ROUNDUP((Q5980-日期设置!$B$2)/365,0),ROUNDUP((R5980-日期设置!$B$2)/365,0))</f>
        <v>1</v>
      </c>
      <c r="X5980" s="18">
        <f>_xlfn.IFNA(VLOOKUP(A5980,过往入选债券!A:D,4,0),2)</f>
        <v>2</v>
      </c>
      <c r="Y5980">
        <f>_xlfn.IFNA(VLOOKUP(C5980,[2]Sheet1!$A:$A,1,0),3)</f>
        <v>3</v>
      </c>
    </row>
    <row r="5981" spans="1:25" hidden="1" x14ac:dyDescent="0.2">
      <c r="A5981" s="21" t="s">
        <v>10256</v>
      </c>
      <c r="B5981" s="21" t="s">
        <v>10257</v>
      </c>
      <c r="C5981" s="37" t="s">
        <v>1484</v>
      </c>
      <c r="D5981" s="26" t="str">
        <f>[1]!b_calc_yield(A5981,日期设置!$B$2,F5981,1,R5981,1,O5981,L5981,S5981,)</f>
        <v>Fetching...</v>
      </c>
      <c r="E5981" s="26">
        <f t="shared" si="186"/>
        <v>7.8715472209406778</v>
      </c>
      <c r="F5981" s="18">
        <f>[1]!b_dq_cleanprice($A5981,日期设置!B$2)</f>
        <v>99.448599999999999</v>
      </c>
      <c r="G5981" s="18" t="str">
        <f t="shared" si="187"/>
        <v>3.98 + 1.98</v>
      </c>
      <c r="H5981" s="27">
        <f>[1]!b_dq_pctchange($A5981,日期设置!$B$2,1)/100</f>
        <v>0</v>
      </c>
      <c r="I5981" s="26">
        <f>[1]!b_pq_pctchange(A5981,日期设置!$B$4,日期设置!$B$2,1)</f>
        <v>0</v>
      </c>
      <c r="J5981" s="26">
        <f>[1]!b_pq_pctchange(A5981,日期设置!$C$4,日期设置!$B$2,1)</f>
        <v>0.3196757444894055</v>
      </c>
      <c r="K5981" s="52">
        <f>[1]!b_dq_amount($A5981,日期设置!B$2,2,10000)</f>
        <v>0</v>
      </c>
      <c r="L5981" s="26">
        <f>[1]!b_info_latestpar(A5981,日期设置!$B$2)</f>
        <v>100</v>
      </c>
      <c r="M5981" s="6">
        <f>[1]!b_info_outstandingbalance($A5981,日期设置!B$2)</f>
        <v>2</v>
      </c>
      <c r="N5981" s="7" t="str">
        <f>[1]!b_info_latestissurercreditrating2(A5981,日期设置!$B$2,"102","1")</f>
        <v>AA+</v>
      </c>
      <c r="O5981" s="8">
        <v>3.66</v>
      </c>
      <c r="P5981" s="9" t="str">
        <f>[1]!b_info_repurchasedate(A5981)</f>
        <v>2023-03-18</v>
      </c>
      <c r="Q5981" s="8" t="s">
        <v>16377</v>
      </c>
      <c r="R5981" s="2" t="str">
        <f>IF((--IF(P5981=0,Q5981,P5981))&gt;(--日期设置!$B$2),IF(P5981=0,Q5981,P5981),Q5981)</f>
        <v>2023-03-18</v>
      </c>
      <c r="S5981" s="2" t="s">
        <v>18153</v>
      </c>
      <c r="T5981" s="8">
        <f>[1]!b_anal_ptmyear($A5981,日期设置!$B$2)</f>
        <v>3.989041095890411</v>
      </c>
      <c r="U5981" s="8">
        <f>[1]!b_anal_termifexercise($A5981,日期设置!B$2)</f>
        <v>1.989041095890411</v>
      </c>
      <c r="V5981" s="10">
        <f>[1]!b_dq_dirtyprice(A5981,日期设置!$B$2)</f>
        <v>99.488699999999994</v>
      </c>
      <c r="W5981" s="11">
        <f>IF(U5981=0,ROUNDUP((Q5981-日期设置!$B$2)/365,0),ROUNDUP((R5981-日期设置!$B$2)/365,0))</f>
        <v>2</v>
      </c>
      <c r="X5981" s="18">
        <f>_xlfn.IFNA(VLOOKUP(A5981,过往入选债券!A:D,4,0),2)</f>
        <v>2</v>
      </c>
      <c r="Y5981">
        <f>_xlfn.IFNA(VLOOKUP(C5981,[2]Sheet1!$A:$A,1,0),3)</f>
        <v>3</v>
      </c>
    </row>
    <row r="5982" spans="1:25" hidden="1" x14ac:dyDescent="0.2">
      <c r="A5982" s="21" t="s">
        <v>883</v>
      </c>
      <c r="B5982" s="21" t="s">
        <v>884</v>
      </c>
      <c r="C5982" s="37" t="s">
        <v>864</v>
      </c>
      <c r="D5982" s="26" t="str">
        <f>[1]!b_calc_yield(A5982,日期设置!$B$2,F5982,1,R5982,1,O5982,L5982,S5982,)</f>
        <v>Fetching...</v>
      </c>
      <c r="E5982" s="26">
        <f t="shared" si="186"/>
        <v>2.6426566426840603</v>
      </c>
      <c r="F5982" s="18">
        <f>[1]!b_dq_cleanprice($A5982,日期设置!B$2)</f>
        <v>100.5106</v>
      </c>
      <c r="G5982" s="18" t="str">
        <f t="shared" si="187"/>
        <v>2.66 + 0.67</v>
      </c>
      <c r="H5982" s="27">
        <f>[1]!b_dq_pctchange($A5982,日期设置!$B$2,1)/100</f>
        <v>0</v>
      </c>
      <c r="I5982" s="26">
        <f>[1]!b_pq_pctchange(A5982,日期设置!$B$4,日期设置!$B$2,1)</f>
        <v>0</v>
      </c>
      <c r="J5982" s="26">
        <f>[1]!b_pq_pctchange(A5982,日期设置!$C$4,日期设置!$B$2,1)</f>
        <v>9.2613247080196623E-2</v>
      </c>
      <c r="K5982" s="52">
        <f>[1]!b_dq_amount($A5982,日期设置!B$2,2,10000)</f>
        <v>0</v>
      </c>
      <c r="L5982" s="26">
        <f>[1]!b_info_latestpar(A5982,日期设置!$B$2)</f>
        <v>100</v>
      </c>
      <c r="M5982" s="6">
        <f>[1]!b_info_outstandingbalance($A5982,日期设置!B$2)</f>
        <v>8</v>
      </c>
      <c r="N5982" s="7">
        <f>[1]!b_info_latestissurercreditrating2(A5982,日期设置!$B$2,"102","1")</f>
        <v>0</v>
      </c>
      <c r="O5982" s="8">
        <v>4.8</v>
      </c>
      <c r="P5982" s="9" t="str">
        <f>[1]!b_info_repurchasedate(A5982)</f>
        <v>2021-11-22</v>
      </c>
      <c r="Q5982" s="8" t="s">
        <v>17047</v>
      </c>
      <c r="R5982" s="2" t="str">
        <f>IF((--IF(P5982=0,Q5982,P5982))&gt;(--日期设置!$B$2),IF(P5982=0,Q5982,P5982),Q5982)</f>
        <v>2021-11-22</v>
      </c>
      <c r="S5982" s="2" t="s">
        <v>18676</v>
      </c>
      <c r="T5982" s="8">
        <f>[1]!b_anal_ptmyear($A5982,日期设置!$B$2)</f>
        <v>2.6684931506849314</v>
      </c>
      <c r="U5982" s="8">
        <f>[1]!b_anal_termifexercise($A5982,日期设置!B$2)</f>
        <v>0.67123287671232879</v>
      </c>
      <c r="V5982" s="10">
        <f>[1]!b_dq_dirtyprice(A5982,日期设置!$B$2)</f>
        <v>102.1018</v>
      </c>
      <c r="W5982" s="11">
        <f>IF(U5982=0,ROUNDUP((Q5982-日期设置!$B$2)/365,0),ROUNDUP((R5982-日期设置!$B$2)/365,0))</f>
        <v>1</v>
      </c>
      <c r="X5982" s="18">
        <f>_xlfn.IFNA(VLOOKUP(A5982,过往入选债券!A:D,4,0),2)</f>
        <v>2</v>
      </c>
      <c r="Y5982">
        <f>_xlfn.IFNA(VLOOKUP(C5982,[2]Sheet1!$A:$A,1,0),3)</f>
        <v>3</v>
      </c>
    </row>
    <row r="5983" spans="1:25" hidden="1" x14ac:dyDescent="0.2">
      <c r="A5983" s="21" t="s">
        <v>12604</v>
      </c>
      <c r="B5983" s="21" t="s">
        <v>12605</v>
      </c>
      <c r="C5983" s="37" t="s">
        <v>4785</v>
      </c>
      <c r="D5983" s="26" t="str">
        <f>[1]!b_calc_yield(A5983,日期设置!$B$2,F5983,1,R5983,1,O5983,L5983,S5983,)</f>
        <v>Fetching...</v>
      </c>
      <c r="E5983" s="26">
        <f t="shared" si="186"/>
        <v>25.355675771637664</v>
      </c>
      <c r="F5983" s="18">
        <f>[1]!b_dq_cleanprice($A5983,日期设置!B$2)</f>
        <v>39.832000000000001</v>
      </c>
      <c r="G5983" s="18" t="str">
        <f t="shared" si="187"/>
        <v>1.66 + 0</v>
      </c>
      <c r="H5983" s="27">
        <f>[1]!b_dq_pctchange($A5983,日期设置!$B$2,1)/100</f>
        <v>0</v>
      </c>
      <c r="I5983" s="26">
        <f>[1]!b_pq_pctchange(A5983,日期设置!$B$4,日期设置!$B$2,1)</f>
        <v>0</v>
      </c>
      <c r="J5983" s="26">
        <f>[1]!b_pq_pctchange(A5983,日期设置!$C$4,日期设置!$B$2,1)</f>
        <v>-6.7738779196670831E-2</v>
      </c>
      <c r="K5983" s="52">
        <f>[1]!b_dq_amount($A5983,日期设置!B$2,2,10000)</f>
        <v>0</v>
      </c>
      <c r="L5983" s="26">
        <f>[1]!b_info_latestpar(A5983,日期设置!$B$2)</f>
        <v>40</v>
      </c>
      <c r="M5983" s="6">
        <f>[1]!b_info_outstandingbalance($A5983,日期设置!B$2)</f>
        <v>6</v>
      </c>
      <c r="N5983" s="7" t="str">
        <f>[1]!b_info_latestissurercreditrating2(A5983,日期设置!$B$2,"102","1")</f>
        <v>AA</v>
      </c>
      <c r="O5983" s="8">
        <v>5.42</v>
      </c>
      <c r="P5983" s="9">
        <f>[1]!b_info_repurchasedate(A5983)</f>
        <v>0</v>
      </c>
      <c r="Q5983" s="8" t="s">
        <v>16418</v>
      </c>
      <c r="R5983" s="2" t="str">
        <f>IF((--IF(P5983=0,Q5983,P5983))&gt;(--日期设置!$B$2),IF(P5983=0,Q5983,P5983),Q5983)</f>
        <v>2022-11-20</v>
      </c>
      <c r="S5983" s="2" t="s">
        <v>18991</v>
      </c>
      <c r="T5983" s="8">
        <f>[1]!b_anal_ptmyear($A5983,日期设置!$B$2)</f>
        <v>1.6657534246575343</v>
      </c>
      <c r="U5983" s="8">
        <f>[1]!b_anal_termifexercise($A5983,日期设置!B$2)</f>
        <v>0</v>
      </c>
      <c r="V5983" s="10">
        <f>[1]!b_dq_dirtyprice(A5983,日期设置!$B$2)</f>
        <v>40.556600000000003</v>
      </c>
      <c r="W5983" s="11">
        <f>IF(U5983=0,ROUNDUP((Q5983-日期设置!$B$2)/365,0),ROUNDUP((R5983-日期设置!$B$2)/365,0))</f>
        <v>2</v>
      </c>
      <c r="X5983" s="18">
        <f>_xlfn.IFNA(VLOOKUP(A5983,过往入选债券!A:D,4,0),2)</f>
        <v>2</v>
      </c>
      <c r="Y5983">
        <f>_xlfn.IFNA(VLOOKUP(C5983,[2]Sheet1!$A:$A,1,0),3)</f>
        <v>3</v>
      </c>
    </row>
    <row r="5984" spans="1:25" hidden="1" x14ac:dyDescent="0.2">
      <c r="A5984" s="21" t="s">
        <v>3884</v>
      </c>
      <c r="B5984" s="21" t="s">
        <v>3885</v>
      </c>
      <c r="C5984" s="37" t="s">
        <v>3886</v>
      </c>
      <c r="D5984" s="26" t="str">
        <f>[1]!b_calc_yield(A5984,日期设置!$B$2,F5984,1,R5984,1,O5984,L5984,S5984,)</f>
        <v>Fetching...</v>
      </c>
      <c r="E5984" s="26">
        <f t="shared" si="186"/>
        <v>7.1755275060748858</v>
      </c>
      <c r="F5984" s="18">
        <f>[1]!b_dq_cleanprice($A5984,日期设置!B$2)</f>
        <v>101.6129</v>
      </c>
      <c r="G5984" s="18" t="str">
        <f t="shared" si="187"/>
        <v>3.83 + 1.83</v>
      </c>
      <c r="H5984" s="27">
        <f>[1]!b_dq_pctchange($A5984,日期设置!$B$2,1)/100</f>
        <v>0</v>
      </c>
      <c r="I5984" s="26">
        <f>[1]!b_pq_pctchange(A5984,日期设置!$B$4,日期设置!$B$2,1)</f>
        <v>0.96009204483806665</v>
      </c>
      <c r="J5984" s="26">
        <f>[1]!b_pq_pctchange(A5984,日期设置!$C$4,日期设置!$B$2,1)</f>
        <v>0.96009204483806665</v>
      </c>
      <c r="K5984" s="52">
        <f>[1]!b_dq_amount($A5984,日期设置!B$2,2,10000)</f>
        <v>0</v>
      </c>
      <c r="L5984" s="26">
        <f>[1]!b_info_latestpar(A5984,日期设置!$B$2)</f>
        <v>100</v>
      </c>
      <c r="M5984" s="6">
        <f>[1]!b_info_outstandingbalance($A5984,日期设置!B$2)</f>
        <v>12</v>
      </c>
      <c r="N5984" s="7">
        <f>[1]!b_info_latestissurercreditrating2(A5984,日期设置!$B$2,"102","1")</f>
        <v>0</v>
      </c>
      <c r="O5984" s="8">
        <v>4.8899999999999997</v>
      </c>
      <c r="P5984" s="9" t="str">
        <f>[1]!b_info_repurchasedate(A5984)</f>
        <v>2023-01-20</v>
      </c>
      <c r="Q5984" s="8" t="s">
        <v>16857</v>
      </c>
      <c r="R5984" s="2" t="str">
        <f>IF((--IF(P5984=0,Q5984,P5984))&gt;(--日期设置!$B$2),IF(P5984=0,Q5984,P5984),Q5984)</f>
        <v>2023-01-20</v>
      </c>
      <c r="S5984" s="2" t="s">
        <v>18258</v>
      </c>
      <c r="T5984" s="8">
        <f>[1]!b_anal_ptmyear($A5984,日期设置!$B$2)</f>
        <v>3.8328767123287673</v>
      </c>
      <c r="U5984" s="8">
        <f>[1]!b_anal_termifexercise($A5984,日期设置!B$2)</f>
        <v>1.832876712328767</v>
      </c>
      <c r="V5984" s="10">
        <f>[1]!b_dq_dirtyprice(A5984,日期设置!$B$2)</f>
        <v>102.4301</v>
      </c>
      <c r="W5984" s="11">
        <f>IF(U5984=0,ROUNDUP((Q5984-日期设置!$B$2)/365,0),ROUNDUP((R5984-日期设置!$B$2)/365,0))</f>
        <v>2</v>
      </c>
      <c r="X5984" s="18">
        <f>_xlfn.IFNA(VLOOKUP(A5984,过往入选债券!A:D,4,0),2)</f>
        <v>2</v>
      </c>
      <c r="Y5984">
        <f>_xlfn.IFNA(VLOOKUP(C5984,[2]Sheet1!$A:$A,1,0),3)</f>
        <v>3</v>
      </c>
    </row>
    <row r="5985" spans="1:25" hidden="1" x14ac:dyDescent="0.2">
      <c r="A5985" s="21" t="s">
        <v>12982</v>
      </c>
      <c r="B5985" s="21" t="s">
        <v>12983</v>
      </c>
      <c r="C5985" s="37" t="s">
        <v>1643</v>
      </c>
      <c r="D5985" s="26" t="str">
        <f>[1]!b_calc_yield(A5985,日期设置!$B$2,F5985,1,R5985,1,O5985,L5985,S5985,)</f>
        <v>Fetching...</v>
      </c>
      <c r="E5985" s="26">
        <f t="shared" si="186"/>
        <v>19.494319548945516</v>
      </c>
      <c r="F5985" s="18">
        <f>[1]!b_dq_cleanprice($A5985,日期设置!B$2)</f>
        <v>58.8536</v>
      </c>
      <c r="G5985" s="18" t="str">
        <f t="shared" si="187"/>
        <v>2.01 + 0</v>
      </c>
      <c r="H5985" s="27">
        <f>[1]!b_dq_pctchange($A5985,日期设置!$B$2,1)/100</f>
        <v>0</v>
      </c>
      <c r="I5985" s="26">
        <f>[1]!b_pq_pctchange(A5985,日期设置!$B$4,日期设置!$B$2,1)</f>
        <v>0</v>
      </c>
      <c r="J5985" s="26">
        <f>[1]!b_pq_pctchange(A5985,日期设置!$C$4,日期设置!$B$2,1)</f>
        <v>0</v>
      </c>
      <c r="K5985" s="52">
        <f>[1]!b_dq_amount($A5985,日期设置!B$2,2,10000)</f>
        <v>0</v>
      </c>
      <c r="L5985" s="26">
        <f>[1]!b_info_latestpar(A5985,日期设置!$B$2)</f>
        <v>60</v>
      </c>
      <c r="M5985" s="6">
        <f>[1]!b_info_outstandingbalance($A5985,日期设置!B$2)</f>
        <v>7.2</v>
      </c>
      <c r="N5985" s="7" t="str">
        <f>[1]!b_info_latestissurercreditrating2(A5985,日期设置!$B$2,"102","1")</f>
        <v>AA</v>
      </c>
      <c r="O5985" s="8">
        <v>4.5</v>
      </c>
      <c r="P5985" s="9">
        <f>[1]!b_info_repurchasedate(A5985)</f>
        <v>0</v>
      </c>
      <c r="Q5985" s="8" t="s">
        <v>16337</v>
      </c>
      <c r="R5985" s="2" t="str">
        <f>IF((--IF(P5985=0,Q5985,P5985))&gt;(--日期设置!$B$2),IF(P5985=0,Q5985,P5985),Q5985)</f>
        <v>2023-03-28</v>
      </c>
      <c r="S5985" s="2" t="s">
        <v>18277</v>
      </c>
      <c r="T5985" s="8">
        <f>[1]!b_anal_ptmyear($A5985,日期设置!$B$2)</f>
        <v>2.0164383561643837</v>
      </c>
      <c r="U5985" s="8">
        <f>[1]!b_anal_termifexercise($A5985,日期设置!B$2)</f>
        <v>0</v>
      </c>
      <c r="V5985" s="10">
        <f>[1]!b_dq_dirtyprice(A5985,日期设置!$B$2)</f>
        <v>61.5092</v>
      </c>
      <c r="W5985" s="11">
        <f>IF(U5985=0,ROUNDUP((Q5985-日期设置!$B$2)/365,0),ROUNDUP((R5985-日期设置!$B$2)/365,0))</f>
        <v>3</v>
      </c>
      <c r="X5985" s="18">
        <f>_xlfn.IFNA(VLOOKUP(A5985,过往入选债券!A:D,4,0),2)</f>
        <v>2</v>
      </c>
      <c r="Y5985">
        <f>_xlfn.IFNA(VLOOKUP(C5985,[2]Sheet1!$A:$A,1,0),3)</f>
        <v>3</v>
      </c>
    </row>
    <row r="5986" spans="1:25" hidden="1" x14ac:dyDescent="0.2">
      <c r="A5986" s="21" t="s">
        <v>15784</v>
      </c>
      <c r="B5986" s="21" t="s">
        <v>15785</v>
      </c>
      <c r="C5986" s="37" t="s">
        <v>227</v>
      </c>
      <c r="D5986" s="26" t="str">
        <f>[1]!b_calc_yield(A5986,日期设置!$B$2,F5986,1,R5986,1,O5986,L5986,S5986,)</f>
        <v>Fetching...</v>
      </c>
      <c r="E5986" s="26">
        <f t="shared" si="186"/>
        <v>7.7826877477306544</v>
      </c>
      <c r="F5986" s="18">
        <f>[1]!b_dq_cleanprice($A5986,日期设置!B$2)</f>
        <v>99.017799999999994</v>
      </c>
      <c r="G5986" s="18" t="str">
        <f t="shared" si="187"/>
        <v>4.03 + 2.03</v>
      </c>
      <c r="H5986" s="27">
        <f>[1]!b_dq_pctchange($A5986,日期设置!$B$2,1)/100</f>
        <v>0</v>
      </c>
      <c r="I5986" s="26">
        <f>[1]!b_pq_pctchange(A5986,日期设置!$B$4,日期设置!$B$2,1)</f>
        <v>0</v>
      </c>
      <c r="J5986" s="26">
        <f>[1]!b_pq_pctchange(A5986,日期设置!$C$4,日期设置!$B$2,1)</f>
        <v>0.11688314314545135</v>
      </c>
      <c r="K5986" s="52">
        <f>[1]!b_dq_amount($A5986,日期设置!B$2,2,10000)</f>
        <v>0</v>
      </c>
      <c r="L5986" s="26">
        <f>[1]!b_info_latestpar(A5986,日期设置!$B$2)</f>
        <v>100</v>
      </c>
      <c r="M5986" s="6">
        <f>[1]!b_info_outstandingbalance($A5986,日期设置!B$2)</f>
        <v>40</v>
      </c>
      <c r="N5986" s="7" t="str">
        <f>[1]!b_info_latestissurercreditrating2(A5986,日期设置!$B$2,"102","1")</f>
        <v>AAA</v>
      </c>
      <c r="O5986" s="8">
        <v>3.44</v>
      </c>
      <c r="P5986" s="9" t="str">
        <f>[1]!b_info_repurchasedate(A5986)</f>
        <v>2023-04-02</v>
      </c>
      <c r="Q5986" s="8" t="s">
        <v>16709</v>
      </c>
      <c r="R5986" s="2" t="str">
        <f>IF((--IF(P5986=0,Q5986,P5986))&gt;(--日期设置!$B$2),IF(P5986=0,Q5986,P5986),Q5986)</f>
        <v>2023-04-02</v>
      </c>
      <c r="S5986" s="2" t="s">
        <v>18431</v>
      </c>
      <c r="T5986" s="8">
        <f>[1]!b_anal_ptmyear($A5986,日期设置!$B$2)</f>
        <v>4.0301369863013701</v>
      </c>
      <c r="U5986" s="8">
        <f>[1]!b_anal_termifexercise($A5986,日期设置!B$2)</f>
        <v>2.0301369863013701</v>
      </c>
      <c r="V5986" s="10">
        <f>[1]!b_dq_dirtyprice(A5986,日期设置!$B$2)</f>
        <v>102.3541</v>
      </c>
      <c r="W5986" s="11">
        <f>IF(U5986=0,ROUNDUP((Q5986-日期设置!$B$2)/365,0),ROUNDUP((R5986-日期设置!$B$2)/365,0))</f>
        <v>3</v>
      </c>
      <c r="X5986" s="18">
        <f>_xlfn.IFNA(VLOOKUP(A5986,过往入选债券!A:D,4,0),2)</f>
        <v>2</v>
      </c>
      <c r="Y5986">
        <f>_xlfn.IFNA(VLOOKUP(C5986,[2]Sheet1!$A:$A,1,0),3)</f>
        <v>3</v>
      </c>
    </row>
    <row r="5987" spans="1:25" hidden="1" x14ac:dyDescent="0.2">
      <c r="A5987" s="21" t="s">
        <v>8160</v>
      </c>
      <c r="B5987" s="21" t="s">
        <v>8161</v>
      </c>
      <c r="C5987" s="37" t="s">
        <v>34</v>
      </c>
      <c r="D5987" s="26" t="str">
        <f>[1]!b_calc_yield(A5987,日期设置!$B$2,F5987,1,R5987,1,O5987,L5987,S5987,)</f>
        <v>Fetching...</v>
      </c>
      <c r="E5987" s="26">
        <f t="shared" si="186"/>
        <v>3.8756514598068392</v>
      </c>
      <c r="F5987" s="18">
        <f>[1]!b_dq_cleanprice($A5987,日期设置!B$2)</f>
        <v>100.49590000000001</v>
      </c>
      <c r="G5987" s="18" t="str">
        <f t="shared" si="187"/>
        <v>0.98 + 0</v>
      </c>
      <c r="H5987" s="27">
        <f>[1]!b_dq_pctchange($A5987,日期设置!$B$2,1)/100</f>
        <v>0</v>
      </c>
      <c r="I5987" s="26">
        <f>[1]!b_pq_pctchange(A5987,日期设置!$B$4,日期设置!$B$2,1)</f>
        <v>0</v>
      </c>
      <c r="J5987" s="26">
        <f>[1]!b_pq_pctchange(A5987,日期设置!$C$4,日期设置!$B$2,1)</f>
        <v>0.21020071775369031</v>
      </c>
      <c r="K5987" s="52">
        <f>[1]!b_dq_amount($A5987,日期设置!B$2,2,10000)</f>
        <v>0</v>
      </c>
      <c r="L5987" s="26">
        <f>[1]!b_info_latestpar(A5987,日期设置!$B$2)</f>
        <v>100</v>
      </c>
      <c r="M5987" s="6">
        <f>[1]!b_info_outstandingbalance($A5987,日期设置!B$2)</f>
        <v>20</v>
      </c>
      <c r="N5987" s="7" t="str">
        <f>[1]!b_info_latestissurercreditrating2(A5987,日期设置!$B$2,"102","1")</f>
        <v>AA+</v>
      </c>
      <c r="O5987" s="8">
        <v>4.4800000000000004</v>
      </c>
      <c r="P5987" s="9">
        <f>[1]!b_info_repurchasedate(A5987)</f>
        <v>0</v>
      </c>
      <c r="Q5987" s="8" t="s">
        <v>16638</v>
      </c>
      <c r="R5987" s="2" t="str">
        <f>IF((--IF(P5987=0,Q5987,P5987))&gt;(--日期设置!$B$2),IF(P5987=0,Q5987,P5987),Q5987)</f>
        <v>2022-03-15</v>
      </c>
      <c r="S5987" s="2" t="s">
        <v>18387</v>
      </c>
      <c r="T5987" s="8">
        <f>[1]!b_anal_ptmyear($A5987,日期设置!$B$2)</f>
        <v>0.98082191780821915</v>
      </c>
      <c r="U5987" s="8">
        <f>[1]!b_anal_termifexercise($A5987,日期设置!B$2)</f>
        <v>0</v>
      </c>
      <c r="V5987" s="10">
        <f>[1]!b_dq_dirtyprice(A5987,日期设置!$B$2)</f>
        <v>100.5818</v>
      </c>
      <c r="W5987" s="11">
        <f>IF(U5987=0,ROUNDUP((Q5987-日期设置!$B$2)/365,0),ROUNDUP((R5987-日期设置!$B$2)/365,0))</f>
        <v>1</v>
      </c>
      <c r="X5987" s="18">
        <f>_xlfn.IFNA(VLOOKUP(A5987,过往入选债券!A:D,4,0),2)</f>
        <v>2</v>
      </c>
      <c r="Y5987">
        <f>_xlfn.IFNA(VLOOKUP(C5987,[2]Sheet1!$A:$A,1,0),3)</f>
        <v>3</v>
      </c>
    </row>
    <row r="5988" spans="1:25" hidden="1" x14ac:dyDescent="0.2">
      <c r="A5988" s="28" t="s">
        <v>19962</v>
      </c>
      <c r="B5988" s="28" t="s">
        <v>19963</v>
      </c>
      <c r="C5988" s="38" t="s">
        <v>19961</v>
      </c>
      <c r="D5988" s="26" t="str">
        <f>[1]!b_calc_yield(A5988,日期设置!$B$2,F5988,1,R5988,1,O5988,L5988,S5988,)</f>
        <v>Fetching...</v>
      </c>
      <c r="E5988" s="26">
        <f t="shared" si="186"/>
        <v>75.035403997589128</v>
      </c>
      <c r="F5988" s="18">
        <f>[1]!b_dq_cleanprice($A5988,日期设置!B$2)</f>
        <v>99.7</v>
      </c>
      <c r="G5988" s="18" t="str">
        <f t="shared" si="187"/>
        <v>19.4 + 0</v>
      </c>
      <c r="H5988" s="27">
        <f>[1]!b_dq_pctchange($A5988,日期设置!$B$2,1)/100</f>
        <v>0</v>
      </c>
      <c r="I5988" s="26">
        <f>[1]!b_pq_pctchange(A5988,日期设置!$B$4,日期设置!$B$2,1)</f>
        <v>0</v>
      </c>
      <c r="J5988" s="26">
        <f>[1]!b_pq_pctchange(A5988,日期设置!$C$4,日期设置!$B$2,1)</f>
        <v>0</v>
      </c>
      <c r="K5988" s="52">
        <f>[1]!b_dq_amount($A5988,日期设置!B$2,2,10000)</f>
        <v>0</v>
      </c>
      <c r="L5988" s="26">
        <f>[1]!b_info_latestpar(A5988,日期设置!$B$2)</f>
        <v>100</v>
      </c>
      <c r="M5988" s="6">
        <f>[1]!b_info_outstandingbalance($A5988,日期设置!B$2)</f>
        <v>50</v>
      </c>
      <c r="N5988" s="7" t="str">
        <f>[1]!b_info_latestissurercreditrating2(A5988,日期设置!$B$2,"102","1")</f>
        <v>AAA</v>
      </c>
      <c r="O5988" s="8">
        <v>3.93</v>
      </c>
      <c r="P5988" s="9">
        <f>[1]!b_info_repurchasedate(A5988)</f>
        <v>0</v>
      </c>
      <c r="Q5988" s="8" t="s">
        <v>20024</v>
      </c>
      <c r="R5988" s="2" t="str">
        <f>IF((--IF(P5988=0,Q5988,P5988))&gt;(--日期设置!$B$2),IF(P5988=0,Q5988,P5988),Q5988)</f>
        <v>2040-08-17</v>
      </c>
      <c r="S5988" s="31" t="s">
        <v>19101</v>
      </c>
      <c r="T5988" s="8">
        <f>[1]!b_anal_ptmyear($A5988,日期设置!$B$2)</f>
        <v>19.405479452054795</v>
      </c>
      <c r="U5988" s="8">
        <f>[1]!b_anal_termifexercise($A5988,日期设置!B$2)</f>
        <v>0</v>
      </c>
      <c r="V5988" s="10">
        <f>[1]!b_dq_dirtyprice(A5988,日期设置!$B$2)</f>
        <v>102.0365</v>
      </c>
      <c r="W5988" s="11">
        <f>IF(U5988=0,ROUNDUP((Q5988-日期设置!$B$2)/365,0),ROUNDUP((R5988-日期设置!$B$2)/365,0))</f>
        <v>20</v>
      </c>
      <c r="X5988" s="18">
        <f>_xlfn.IFNA(VLOOKUP(A5988,过往入选债券!A:D,4,0),2)</f>
        <v>2</v>
      </c>
      <c r="Y5988">
        <f>_xlfn.IFNA(VLOOKUP(C5988,[2]Sheet1!$A:$A,1,0),3)</f>
        <v>3</v>
      </c>
    </row>
    <row r="5989" spans="1:25" hidden="1" x14ac:dyDescent="0.2">
      <c r="A5989" s="21" t="s">
        <v>9172</v>
      </c>
      <c r="B5989" s="21" t="s">
        <v>9173</v>
      </c>
      <c r="C5989" s="37" t="s">
        <v>448</v>
      </c>
      <c r="D5989" s="26" t="str">
        <f>[1]!b_calc_yield(A5989,日期设置!$B$2,F5989,1,R5989,1,O5989,L5989,S5989,)</f>
        <v>Fetching...</v>
      </c>
      <c r="E5989" s="26">
        <f t="shared" si="186"/>
        <v>5.6428201393843969</v>
      </c>
      <c r="F5989" s="18">
        <f>[1]!b_dq_cleanprice($A5989,日期设置!B$2)</f>
        <v>100.1044</v>
      </c>
      <c r="G5989" s="18" t="str">
        <f t="shared" si="187"/>
        <v>1.45 + 0</v>
      </c>
      <c r="H5989" s="27">
        <f>[1]!b_dq_pctchange($A5989,日期设置!$B$2,1)/100</f>
        <v>0</v>
      </c>
      <c r="I5989" s="26">
        <f>[1]!b_pq_pctchange(A5989,日期设置!$B$4,日期设置!$B$2,1)</f>
        <v>0</v>
      </c>
      <c r="J5989" s="26">
        <f>[1]!b_pq_pctchange(A5989,日期设置!$C$4,日期设置!$B$2,1)</f>
        <v>0</v>
      </c>
      <c r="K5989" s="52">
        <f>[1]!b_dq_amount($A5989,日期设置!B$2,2,10000)</f>
        <v>0</v>
      </c>
      <c r="L5989" s="26">
        <f>[1]!b_info_latestpar(A5989,日期设置!$B$2)</f>
        <v>100</v>
      </c>
      <c r="M5989" s="6">
        <f>[1]!b_info_outstandingbalance($A5989,日期设置!B$2)</f>
        <v>10</v>
      </c>
      <c r="N5989" s="7" t="str">
        <f>[1]!b_info_latestissurercreditrating2(A5989,日期设置!$B$2,"102","1")</f>
        <v>AA+</v>
      </c>
      <c r="O5989" s="8">
        <v>4.04</v>
      </c>
      <c r="P5989" s="9">
        <f>[1]!b_info_repurchasedate(A5989)</f>
        <v>0</v>
      </c>
      <c r="Q5989" s="8" t="s">
        <v>16703</v>
      </c>
      <c r="R5989" s="2" t="str">
        <f>IF((--IF(P5989=0,Q5989,P5989))&gt;(--日期设置!$B$2),IF(P5989=0,Q5989,P5989),Q5989)</f>
        <v>2022-09-04</v>
      </c>
      <c r="S5989" s="2" t="s">
        <v>18427</v>
      </c>
      <c r="T5989" s="8">
        <f>[1]!b_anal_ptmyear($A5989,日期设置!$B$2)</f>
        <v>1.4547945205479453</v>
      </c>
      <c r="U5989" s="8">
        <f>[1]!b_anal_termifexercise($A5989,日期设置!B$2)</f>
        <v>0</v>
      </c>
      <c r="V5989" s="10">
        <f>[1]!b_dq_dirtyprice(A5989,日期设置!$B$2)</f>
        <v>102.307</v>
      </c>
      <c r="W5989" s="11">
        <f>IF(U5989=0,ROUNDUP((Q5989-日期设置!$B$2)/365,0),ROUNDUP((R5989-日期设置!$B$2)/365,0))</f>
        <v>2</v>
      </c>
      <c r="X5989" s="18">
        <f>_xlfn.IFNA(VLOOKUP(A5989,过往入选债券!A:D,4,0),2)</f>
        <v>2</v>
      </c>
      <c r="Y5989" s="45">
        <f>_xlfn.IFNA(VLOOKUP(C5989,[2]Sheet1!$A:$A,1,0),3)</f>
        <v>3</v>
      </c>
    </row>
    <row r="5990" spans="1:25" hidden="1" x14ac:dyDescent="0.2">
      <c r="A5990" s="28" t="s">
        <v>19892</v>
      </c>
      <c r="B5990" s="28" t="s">
        <v>19893</v>
      </c>
      <c r="C5990" s="38" t="s">
        <v>19443</v>
      </c>
      <c r="D5990" s="26" t="str">
        <f>[1]!b_calc_yield(A5990,日期设置!$B$2,F5990,1,R5990,1,O5990,L5990,S5990,)</f>
        <v>Fetching...</v>
      </c>
      <c r="E5990" s="26">
        <f t="shared" si="186"/>
        <v>17.059352017956897</v>
      </c>
      <c r="F5990" s="18">
        <f>[1]!b_dq_cleanprice($A5990,日期设置!B$2)</f>
        <v>100.17789999999999</v>
      </c>
      <c r="G5990" s="18" t="str">
        <f t="shared" si="187"/>
        <v>4.41 + 0</v>
      </c>
      <c r="H5990" s="27">
        <f>[1]!b_dq_pctchange($A5990,日期设置!$B$2,1)/100</f>
        <v>0</v>
      </c>
      <c r="I5990" s="26">
        <f>[1]!b_pq_pctchange(A5990,日期设置!$B$4,日期设置!$B$2,1)</f>
        <v>0</v>
      </c>
      <c r="J5990" s="26">
        <f>[1]!b_pq_pctchange(A5990,日期设置!$C$4,日期设置!$B$2,1)</f>
        <v>0.18952198455020317</v>
      </c>
      <c r="K5990" s="52">
        <f>[1]!b_dq_amount($A5990,日期设置!B$2,2,10000)</f>
        <v>0</v>
      </c>
      <c r="L5990" s="26">
        <f>[1]!b_info_latestpar(A5990,日期设置!$B$2)</f>
        <v>100</v>
      </c>
      <c r="M5990" s="6">
        <f>[1]!b_info_outstandingbalance($A5990,日期设置!B$2)</f>
        <v>10</v>
      </c>
      <c r="N5990" s="7" t="str">
        <f>[1]!b_info_latestissurercreditrating2(A5990,日期设置!$B$2,"102","1")</f>
        <v>AAA</v>
      </c>
      <c r="O5990" s="8">
        <v>4</v>
      </c>
      <c r="P5990" s="9">
        <f>[1]!b_info_repurchasedate(A5990)</f>
        <v>0</v>
      </c>
      <c r="Q5990" s="8" t="s">
        <v>17723</v>
      </c>
      <c r="R5990" s="2" t="str">
        <f>IF((--IF(P5990=0,Q5990,P5990))&gt;(--日期设置!$B$2),IF(P5990=0,Q5990,P5990),Q5990)</f>
        <v>2025-08-21</v>
      </c>
      <c r="S5990" s="31" t="s">
        <v>19109</v>
      </c>
      <c r="T5990" s="8">
        <f>[1]!b_anal_ptmyear($A5990,日期设置!$B$2)</f>
        <v>4.4164383561643836</v>
      </c>
      <c r="U5990" s="8">
        <f>[1]!b_anal_termifexercise($A5990,日期设置!B$2)</f>
        <v>0</v>
      </c>
      <c r="V5990" s="10">
        <f>[1]!b_dq_dirtyprice(A5990,日期设置!$B$2)</f>
        <v>102.5121</v>
      </c>
      <c r="W5990" s="11">
        <f>IF(U5990=0,ROUNDUP((Q5990-日期设置!$B$2)/365,0),ROUNDUP((R5990-日期设置!$B$2)/365,0))</f>
        <v>5</v>
      </c>
      <c r="X5990" s="18">
        <f>_xlfn.IFNA(VLOOKUP(A5990,过往入选债券!A:D,4,0),2)</f>
        <v>2</v>
      </c>
      <c r="Y5990">
        <f>_xlfn.IFNA(VLOOKUP(C5990,[2]Sheet1!$A:$A,1,0),3)</f>
        <v>3</v>
      </c>
    </row>
    <row r="5991" spans="1:25" hidden="1" x14ac:dyDescent="0.2">
      <c r="A5991" s="21" t="s">
        <v>20414</v>
      </c>
      <c r="B5991" s="21" t="s">
        <v>20415</v>
      </c>
      <c r="C5991" s="37" t="s">
        <v>19761</v>
      </c>
      <c r="D5991" s="26" t="str">
        <f>[1]!b_calc_yield(A5991,日期设置!$B$2,F5991,1,R5991,1,O5991,L5991,S5991,)</f>
        <v>Fetching...</v>
      </c>
      <c r="E5991" s="26">
        <f t="shared" si="186"/>
        <v>25.112594451502758</v>
      </c>
      <c r="F5991" s="18">
        <f>[1]!b_dq_cleanprice($A5991,日期设置!B$2)</f>
        <v>99.646199999999993</v>
      </c>
      <c r="G5991" s="18" t="str">
        <f t="shared" si="187"/>
        <v>9.47 + 6.47</v>
      </c>
      <c r="H5991" s="27">
        <f>[1]!b_dq_pctchange($A5991,日期设置!$B$2,1)/100</f>
        <v>0</v>
      </c>
      <c r="I5991" s="26">
        <f>[1]!b_pq_pctchange(A5991,日期设置!$B$4,日期设置!$B$2,1)</f>
        <v>0</v>
      </c>
      <c r="J5991" s="26">
        <f>[1]!b_pq_pctchange(A5991,日期设置!$C$4,日期设置!$B$2,1)</f>
        <v>0</v>
      </c>
      <c r="K5991" s="52">
        <f>[1]!b_dq_amount($A5991,日期设置!B$2,2,10000)</f>
        <v>0</v>
      </c>
      <c r="L5991" s="26">
        <f>[1]!b_info_latestpar(A5991,日期设置!$B$2)</f>
        <v>100</v>
      </c>
      <c r="M5991" s="6">
        <f>[1]!b_info_outstandingbalance($A5991,日期设置!B$2)</f>
        <v>30</v>
      </c>
      <c r="N5991" s="7" t="str">
        <f>[1]!b_info_latestissurercreditrating2(A5991,日期设置!$B$2,"102","1")</f>
        <v>AAA</v>
      </c>
      <c r="O5991" s="8">
        <v>3.89</v>
      </c>
      <c r="P5991" s="9" t="str">
        <f>[1]!b_info_repurchasedate(A5991)</f>
        <v>2027-09-11</v>
      </c>
      <c r="Q5991" s="8" t="s">
        <v>20859</v>
      </c>
      <c r="R5991" s="2" t="str">
        <f>IF((--IF(P5991=0,Q5991,P5991))&gt;(--日期设置!$B$2),IF(P5991=0,Q5991,P5991),Q5991)</f>
        <v>2027-09-11</v>
      </c>
      <c r="S5991" s="47" t="s">
        <v>16523</v>
      </c>
      <c r="T5991" s="8">
        <f>[1]!b_anal_ptmyear($A5991,日期设置!$B$2)</f>
        <v>9.4739726027397264</v>
      </c>
      <c r="U5991" s="8">
        <f>[1]!b_anal_termifexercise($A5991,日期设置!B$2)</f>
        <v>6.4767123287671229</v>
      </c>
      <c r="V5991" s="10">
        <f>[1]!b_dq_dirtyprice(A5991,日期设置!$B$2)</f>
        <v>101.69240000000001</v>
      </c>
      <c r="W5991" s="11">
        <f>IF(U5991=0,ROUNDUP((Q5991-日期设置!$B$2)/365,0),ROUNDUP((R5991-日期设置!$B$2)/365,0))</f>
        <v>7</v>
      </c>
      <c r="X5991" s="18">
        <f>_xlfn.IFNA(VLOOKUP(A5991,过往入选债券!A:D,4,0),2)</f>
        <v>2</v>
      </c>
      <c r="Y5991" s="45">
        <f>_xlfn.IFNA(VLOOKUP(C5991,[2]Sheet1!$A:$A,1,0),3)</f>
        <v>3</v>
      </c>
    </row>
    <row r="5992" spans="1:25" hidden="1" x14ac:dyDescent="0.2">
      <c r="A5992" s="21" t="s">
        <v>10461</v>
      </c>
      <c r="B5992" s="21" t="s">
        <v>10462</v>
      </c>
      <c r="C5992" s="37" t="s">
        <v>128</v>
      </c>
      <c r="D5992" s="26" t="str">
        <f>[1]!b_calc_yield(A5992,日期设置!$B$2,F5992,1,R5992,1,O5992,L5992,S5992,)</f>
        <v>Fetching...</v>
      </c>
      <c r="E5992" s="26">
        <f t="shared" si="186"/>
        <v>7.7231270044591627</v>
      </c>
      <c r="F5992" s="18">
        <f>[1]!b_dq_cleanprice($A5992,日期设置!B$2)</f>
        <v>100</v>
      </c>
      <c r="G5992" s="18" t="str">
        <f t="shared" si="187"/>
        <v>2.03 + 0</v>
      </c>
      <c r="H5992" s="27">
        <f>[1]!b_dq_pctchange($A5992,日期设置!$B$2,1)/100</f>
        <v>0</v>
      </c>
      <c r="I5992" s="26">
        <f>[1]!b_pq_pctchange(A5992,日期设置!$B$4,日期设置!$B$2,1)</f>
        <v>0</v>
      </c>
      <c r="J5992" s="26">
        <f>[1]!b_pq_pctchange(A5992,日期设置!$C$4,日期设置!$B$2,1)</f>
        <v>0</v>
      </c>
      <c r="K5992" s="52">
        <f>[1]!b_dq_amount($A5992,日期设置!B$2,2,10000)</f>
        <v>0</v>
      </c>
      <c r="L5992" s="26">
        <f>[1]!b_info_latestpar(A5992,日期设置!$B$2)</f>
        <v>100</v>
      </c>
      <c r="M5992" s="6">
        <f>[1]!b_info_outstandingbalance($A5992,日期设置!B$2)</f>
        <v>10</v>
      </c>
      <c r="N5992" s="7" t="str">
        <f>[1]!b_info_latestissurercreditrating2(A5992,日期设置!$B$2,"102","1")</f>
        <v>AA+</v>
      </c>
      <c r="O5992" s="8">
        <v>3.95</v>
      </c>
      <c r="P5992" s="9">
        <f>[1]!b_info_repurchasedate(A5992)</f>
        <v>0</v>
      </c>
      <c r="Q5992" s="8" t="s">
        <v>17165</v>
      </c>
      <c r="R5992" s="2" t="str">
        <f>IF((--IF(P5992=0,Q5992,P5992))&gt;(--日期设置!$B$2),IF(P5992=0,Q5992,P5992),Q5992)</f>
        <v>2023-04-02</v>
      </c>
      <c r="S5992" s="2" t="s">
        <v>18431</v>
      </c>
      <c r="T5992" s="8">
        <f>[1]!b_anal_ptmyear($A5992,日期设置!$B$2)</f>
        <v>2.0301369863013701</v>
      </c>
      <c r="U5992" s="8">
        <f>[1]!b_anal_termifexercise($A5992,日期设置!B$2)</f>
        <v>0</v>
      </c>
      <c r="V5992" s="10">
        <f>[1]!b_dq_dirtyprice(A5992,日期设置!$B$2)</f>
        <v>103.831</v>
      </c>
      <c r="W5992" s="11">
        <f>IF(U5992=0,ROUNDUP((Q5992-日期设置!$B$2)/365,0),ROUNDUP((R5992-日期设置!$B$2)/365,0))</f>
        <v>3</v>
      </c>
      <c r="X5992" s="18">
        <f>_xlfn.IFNA(VLOOKUP(A5992,过往入选债券!A:D,4,0),2)</f>
        <v>2</v>
      </c>
      <c r="Y5992">
        <f>_xlfn.IFNA(VLOOKUP(C5992,[2]Sheet1!$A:$A,1,0),3)</f>
        <v>3</v>
      </c>
    </row>
    <row r="5993" spans="1:25" hidden="1" x14ac:dyDescent="0.2">
      <c r="A5993" s="28" t="s">
        <v>19529</v>
      </c>
      <c r="B5993" s="28" t="s">
        <v>19530</v>
      </c>
      <c r="C5993" s="38" t="s">
        <v>183</v>
      </c>
      <c r="D5993" s="26" t="str">
        <f>[1]!b_calc_yield(A5993,日期设置!$B$2,F5993,1,R5993,1,O5993,L5993,S5993,)</f>
        <v>Fetching...</v>
      </c>
      <c r="E5993" s="26">
        <f t="shared" si="186"/>
        <v>9.2594096450023144</v>
      </c>
      <c r="F5993" s="18">
        <f>[1]!b_dq_cleanprice($A5993,日期设置!B$2)</f>
        <v>99.850999999999999</v>
      </c>
      <c r="G5993" s="18" t="str">
        <f t="shared" si="187"/>
        <v>2.39 + 0</v>
      </c>
      <c r="H5993" s="27">
        <f>[1]!b_dq_pctchange($A5993,日期设置!$B$2,1)/100</f>
        <v>0</v>
      </c>
      <c r="I5993" s="26">
        <f>[1]!b_pq_pctchange(A5993,日期设置!$B$4,日期设置!$B$2,1)</f>
        <v>0</v>
      </c>
      <c r="J5993" s="26">
        <f>[1]!b_pq_pctchange(A5993,日期设置!$C$4,日期设置!$B$2,1)</f>
        <v>-0.20707947974278998</v>
      </c>
      <c r="K5993" s="52">
        <f>[1]!b_dq_amount($A5993,日期设置!B$2,2,10000)</f>
        <v>0</v>
      </c>
      <c r="L5993" s="26">
        <f>[1]!b_info_latestpar(A5993,日期设置!$B$2)</f>
        <v>100</v>
      </c>
      <c r="M5993" s="6">
        <f>[1]!b_info_outstandingbalance($A5993,日期设置!B$2)</f>
        <v>8</v>
      </c>
      <c r="N5993" s="7" t="str">
        <f>[1]!b_info_latestissurercreditrating2(A5993,日期设置!$B$2,"102","1")</f>
        <v>AAA</v>
      </c>
      <c r="O5993" s="8">
        <v>3.89</v>
      </c>
      <c r="P5993" s="9">
        <f>[1]!b_info_repurchasedate(A5993)</f>
        <v>0</v>
      </c>
      <c r="Q5993" s="8" t="s">
        <v>17071</v>
      </c>
      <c r="R5993" s="2" t="str">
        <f>IF((--IF(P5993=0,Q5993,P5993))&gt;(--日期设置!$B$2),IF(P5993=0,Q5993,P5993),Q5993)</f>
        <v>2023-08-13</v>
      </c>
      <c r="S5993" s="31" t="s">
        <v>19159</v>
      </c>
      <c r="T5993" s="8">
        <f>[1]!b_anal_ptmyear($A5993,日期设置!$B$2)</f>
        <v>2.3945205479452056</v>
      </c>
      <c r="U5993" s="8">
        <f>[1]!b_anal_termifexercise($A5993,日期设置!B$2)</f>
        <v>0</v>
      </c>
      <c r="V5993" s="10">
        <f>[1]!b_dq_dirtyprice(A5993,日期设置!$B$2)</f>
        <v>102.2063</v>
      </c>
      <c r="W5993" s="11">
        <f>IF(U5993=0,ROUNDUP((Q5993-日期设置!$B$2)/365,0),ROUNDUP((R5993-日期设置!$B$2)/365,0))</f>
        <v>3</v>
      </c>
      <c r="X5993" s="18">
        <f>_xlfn.IFNA(VLOOKUP(A5993,过往入选债券!A:D,4,0),2)</f>
        <v>2</v>
      </c>
      <c r="Y5993">
        <f>_xlfn.IFNA(VLOOKUP(C5993,[2]Sheet1!$A:$A,1,0),3)</f>
        <v>3</v>
      </c>
    </row>
    <row r="5994" spans="1:25" hidden="1" x14ac:dyDescent="0.2">
      <c r="A5994" s="21" t="s">
        <v>1925</v>
      </c>
      <c r="B5994" s="21" t="s">
        <v>1926</v>
      </c>
      <c r="C5994" s="37" t="s">
        <v>1920</v>
      </c>
      <c r="D5994" s="26" t="str">
        <f>[1]!b_calc_yield(A5994,日期设置!$B$2,F5994,1,R5994,1,O5994,L5994,S5994,)</f>
        <v>Fetching...</v>
      </c>
      <c r="E5994" s="26">
        <f t="shared" si="186"/>
        <v>0.98433848670309576</v>
      </c>
      <c r="F5994" s="18">
        <f>[1]!b_dq_cleanprice($A5994,日期设置!B$2)</f>
        <v>100.7741</v>
      </c>
      <c r="G5994" s="18" t="str">
        <f t="shared" si="187"/>
        <v>0.24 + 0</v>
      </c>
      <c r="H5994" s="27">
        <f>[1]!b_dq_pctchange($A5994,日期设置!$B$2,1)/100</f>
        <v>0</v>
      </c>
      <c r="I5994" s="26">
        <f>[1]!b_pq_pctchange(A5994,日期设置!$B$4,日期设置!$B$2,1)</f>
        <v>0</v>
      </c>
      <c r="J5994" s="26">
        <f>[1]!b_pq_pctchange(A5994,日期设置!$C$4,日期设置!$B$2,1)</f>
        <v>0</v>
      </c>
      <c r="K5994" s="52">
        <f>[1]!b_dq_amount($A5994,日期设置!B$2,2,10000)</f>
        <v>0</v>
      </c>
      <c r="L5994" s="26">
        <f>[1]!b_info_latestpar(A5994,日期设置!$B$2)</f>
        <v>100</v>
      </c>
      <c r="M5994" s="6">
        <f>[1]!b_info_outstandingbalance($A5994,日期设置!B$2)</f>
        <v>4</v>
      </c>
      <c r="N5994" s="7">
        <f>[1]!b_info_latestissurercreditrating2(A5994,日期设置!$B$2,"102","1")</f>
        <v>0</v>
      </c>
      <c r="O5994" s="8">
        <v>7.3</v>
      </c>
      <c r="P5994" s="9">
        <f>[1]!b_info_repurchasedate(A5994)</f>
        <v>0</v>
      </c>
      <c r="Q5994" s="8" t="s">
        <v>16301</v>
      </c>
      <c r="R5994" s="2" t="str">
        <f>IF((--IF(P5994=0,Q5994,P5994))&gt;(--日期设置!$B$2),IF(P5994=0,Q5994,P5994),Q5994)</f>
        <v>2021-06-21</v>
      </c>
      <c r="S5994" s="2" t="s">
        <v>18266</v>
      </c>
      <c r="T5994" s="8">
        <f>[1]!b_anal_ptmyear($A5994,日期设置!$B$2)</f>
        <v>0.24931506849315069</v>
      </c>
      <c r="U5994" s="8">
        <f>[1]!b_anal_termifexercise($A5994,日期设置!B$2)</f>
        <v>0</v>
      </c>
      <c r="V5994" s="10">
        <f>[1]!b_dq_dirtyprice(A5994,日期设置!$B$2)</f>
        <v>106.25409999999999</v>
      </c>
      <c r="W5994" s="11">
        <f>IF(U5994=0,ROUNDUP((Q5994-日期设置!$B$2)/365,0),ROUNDUP((R5994-日期设置!$B$2)/365,0))</f>
        <v>1</v>
      </c>
      <c r="X5994" s="18">
        <f>_xlfn.IFNA(VLOOKUP(A5994,过往入选债券!A:D,4,0),2)</f>
        <v>2</v>
      </c>
      <c r="Y5994">
        <f>_xlfn.IFNA(VLOOKUP(C5994,[2]Sheet1!$A:$A,1,0),3)</f>
        <v>3</v>
      </c>
    </row>
    <row r="5995" spans="1:25" hidden="1" x14ac:dyDescent="0.2">
      <c r="A5995" s="28" t="s">
        <v>20332</v>
      </c>
      <c r="B5995" s="28" t="s">
        <v>20333</v>
      </c>
      <c r="C5995" s="39" t="s">
        <v>20757</v>
      </c>
      <c r="D5995" s="26" t="str">
        <f>[1]!b_calc_yield(A5995,日期设置!$B$2,F5995,1,R5995,1,O5995,L5995,S5995,)</f>
        <v>Fetching...</v>
      </c>
      <c r="E5995" s="26">
        <f t="shared" si="186"/>
        <v>9.7559657139150389</v>
      </c>
      <c r="F5995" s="18">
        <f>[1]!b_dq_cleanprice($A5995,日期设置!B$2)</f>
        <v>99.846900000000005</v>
      </c>
      <c r="G5995" s="18" t="str">
        <f t="shared" si="187"/>
        <v>4.51 + 2.51</v>
      </c>
      <c r="H5995" s="27">
        <f>[1]!b_dq_pctchange($A5995,日期设置!$B$2,1)/100</f>
        <v>0</v>
      </c>
      <c r="I5995" s="26">
        <f>[1]!b_pq_pctchange(A5995,日期设置!$B$4,日期设置!$B$2,1)</f>
        <v>8.3397067269963973E-2</v>
      </c>
      <c r="J5995" s="26">
        <f>[1]!b_pq_pctchange(A5995,日期设置!$C$4,日期设置!$B$2,1)</f>
        <v>-0.11644273448355419</v>
      </c>
      <c r="K5995" s="52">
        <f>[1]!b_dq_amount($A5995,日期设置!B$2,2,10000)</f>
        <v>0</v>
      </c>
      <c r="L5995" s="26">
        <f>[1]!b_info_latestpar(A5995,日期设置!$B$2)</f>
        <v>100</v>
      </c>
      <c r="M5995" s="6">
        <f>[1]!b_info_outstandingbalance($A5995,日期设置!B$2)</f>
        <v>12</v>
      </c>
      <c r="N5995" s="7" t="str">
        <f>[1]!b_info_latestissurercreditrating2(A5995,日期设置!$B$2,"102","1")</f>
        <v>AAA</v>
      </c>
      <c r="O5995" s="8">
        <v>3.89</v>
      </c>
      <c r="P5995" s="9" t="str">
        <f>[1]!b_info_repurchasedate(A5995)</f>
        <v>2023-09-25</v>
      </c>
      <c r="Q5995" s="8" t="s">
        <v>16024</v>
      </c>
      <c r="R5995" s="2" t="str">
        <f>IF((--IF(P5995=0,Q5995,P5995))&gt;(--日期设置!$B$2),IF(P5995=0,Q5995,P5995),Q5995)</f>
        <v>2023-09-25</v>
      </c>
      <c r="S5995" s="31" t="s">
        <v>16496</v>
      </c>
      <c r="T5995" s="8">
        <f>[1]!b_anal_ptmyear($A5995,日期设置!$B$2)</f>
        <v>4.5123287671232877</v>
      </c>
      <c r="U5995" s="8">
        <f>[1]!b_anal_termifexercise($A5995,日期设置!B$2)</f>
        <v>2.5123287671232877</v>
      </c>
      <c r="V5995" s="10">
        <f>[1]!b_dq_dirtyprice(A5995,日期设置!$B$2)</f>
        <v>101.7439</v>
      </c>
      <c r="W5995" s="11">
        <f>IF(U5995=0,ROUNDUP((Q5995-日期设置!$B$2)/365,0),ROUNDUP((R5995-日期设置!$B$2)/365,0))</f>
        <v>3</v>
      </c>
      <c r="X5995" s="18">
        <f>_xlfn.IFNA(VLOOKUP(A5995,过往入选债券!A:D,4,0),2)</f>
        <v>2</v>
      </c>
      <c r="Y5995">
        <f>_xlfn.IFNA(VLOOKUP(C5995,[2]Sheet1!$A:$A,1,0),3)</f>
        <v>3</v>
      </c>
    </row>
    <row r="5996" spans="1:25" hidden="1" x14ac:dyDescent="0.2">
      <c r="A5996" s="21" t="s">
        <v>5938</v>
      </c>
      <c r="B5996" s="21" t="s">
        <v>5939</v>
      </c>
      <c r="C5996" s="37" t="s">
        <v>34</v>
      </c>
      <c r="D5996" s="26" t="str">
        <f>[1]!b_calc_yield(A5996,日期设置!$B$2,F5996,1,R5996,1,O5996,L5996,S5996,)</f>
        <v>Fetching...</v>
      </c>
      <c r="E5996" s="26">
        <f t="shared" si="186"/>
        <v>3.9572457524511107</v>
      </c>
      <c r="F5996" s="18">
        <f>[1]!b_dq_cleanprice($A5996,日期设置!B$2)</f>
        <v>101.4439</v>
      </c>
      <c r="G5996" s="18" t="str">
        <f t="shared" si="187"/>
        <v>1.05 + 0</v>
      </c>
      <c r="H5996" s="27">
        <f>[1]!b_dq_pctchange($A5996,日期设置!$B$2,1)/100</f>
        <v>0</v>
      </c>
      <c r="I5996" s="26">
        <f>[1]!b_pq_pctchange(A5996,日期设置!$B$4,日期设置!$B$2,1)</f>
        <v>0</v>
      </c>
      <c r="J5996" s="26">
        <f>[1]!b_pq_pctchange(A5996,日期设置!$C$4,日期设置!$B$2,1)</f>
        <v>0.24467297717407221</v>
      </c>
      <c r="K5996" s="52">
        <f>[1]!b_dq_amount($A5996,日期设置!B$2,2,10000)</f>
        <v>0</v>
      </c>
      <c r="L5996" s="26">
        <f>[1]!b_info_latestpar(A5996,日期设置!$B$2)</f>
        <v>100</v>
      </c>
      <c r="M5996" s="6">
        <f>[1]!b_info_outstandingbalance($A5996,日期设置!B$2)</f>
        <v>5</v>
      </c>
      <c r="N5996" s="7" t="str">
        <f>[1]!b_info_latestissurercreditrating2(A5996,日期设置!$B$2,"102","1")</f>
        <v>AA+</v>
      </c>
      <c r="O5996" s="8">
        <v>5.38</v>
      </c>
      <c r="P5996" s="9">
        <f>[1]!b_info_repurchasedate(A5996)</f>
        <v>0</v>
      </c>
      <c r="Q5996" s="8" t="s">
        <v>17011</v>
      </c>
      <c r="R5996" s="2" t="str">
        <f>IF((--IF(P5996=0,Q5996,P5996))&gt;(--日期设置!$B$2),IF(P5996=0,Q5996,P5996),Q5996)</f>
        <v>2022-04-10</v>
      </c>
      <c r="S5996" s="2" t="s">
        <v>18657</v>
      </c>
      <c r="T5996" s="8">
        <f>[1]!b_anal_ptmyear($A5996,日期设置!$B$2)</f>
        <v>1.0520547945205478</v>
      </c>
      <c r="U5996" s="8">
        <f>[1]!b_anal_termifexercise($A5996,日期设置!B$2)</f>
        <v>0</v>
      </c>
      <c r="V5996" s="10">
        <f>[1]!b_dq_dirtyprice(A5996,日期设置!$B$2)</f>
        <v>106.5438</v>
      </c>
      <c r="W5996" s="11">
        <f>IF(U5996=0,ROUNDUP((Q5996-日期设置!$B$2)/365,0),ROUNDUP((R5996-日期设置!$B$2)/365,0))</f>
        <v>2</v>
      </c>
      <c r="X5996" s="18">
        <f>_xlfn.IFNA(VLOOKUP(A5996,过往入选债券!A:D,4,0),2)</f>
        <v>2</v>
      </c>
      <c r="Y5996">
        <f>_xlfn.IFNA(VLOOKUP(C5996,[2]Sheet1!$A:$A,1,0),3)</f>
        <v>3</v>
      </c>
    </row>
    <row r="5997" spans="1:25" x14ac:dyDescent="0.2">
      <c r="A5997" s="28" t="s">
        <v>21815</v>
      </c>
      <c r="B5997" s="28" t="s">
        <v>21999</v>
      </c>
      <c r="C5997" s="39" t="s">
        <v>21252</v>
      </c>
      <c r="D5997" s="26" t="str">
        <f>[1]!b_calc_yield(A5997,日期设置!$B$2,F5997,1,R5997,1,O5997,L5997,S5997,)</f>
        <v>Fetching...</v>
      </c>
      <c r="E5997" s="26">
        <f t="shared" si="186"/>
        <v>10.577975055484345</v>
      </c>
      <c r="F5997" s="18">
        <f>[1]!b_dq_cleanprice($A5997,日期设置!B$2)</f>
        <v>101.1296</v>
      </c>
      <c r="G5997" s="18" t="str">
        <f t="shared" si="187"/>
        <v>2.71 + 0</v>
      </c>
      <c r="H5997" s="27">
        <f>[1]!b_dq_pctchange($A5997,日期设置!$B$2,1)/100</f>
        <v>0</v>
      </c>
      <c r="I5997" s="26">
        <f>[1]!b_pq_pctchange(A5997,日期设置!$B$4,日期设置!$B$2,1)</f>
        <v>0.36990022519549004</v>
      </c>
      <c r="J5997" s="26">
        <f>[1]!b_pq_pctchange(A5997,日期设置!$C$4,日期设置!$B$2,1)</f>
        <v>0.36990022519549004</v>
      </c>
      <c r="K5997" s="52">
        <f>[1]!b_dq_amount($A5997,日期设置!B$2,2,10000)</f>
        <v>4094.8497536000004</v>
      </c>
      <c r="L5997" s="26">
        <f>[1]!b_info_latestpar(A5997,日期设置!$B$2)</f>
        <v>100</v>
      </c>
      <c r="M5997" s="6">
        <f>[1]!b_info_outstandingbalance($A5997,日期设置!B$2)</f>
        <v>15</v>
      </c>
      <c r="N5997" s="7" t="str">
        <f>[1]!b_info_latestissurercreditrating2(A5997,日期设置!$B$2,"102","1")</f>
        <v>AAA</v>
      </c>
      <c r="O5997" s="43">
        <v>4.4000000000000004</v>
      </c>
      <c r="P5997" s="9">
        <f>[1]!b_info_repurchasedate(A5997)</f>
        <v>0</v>
      </c>
      <c r="Q5997" s="31" t="s">
        <v>22193</v>
      </c>
      <c r="R5997" s="2" t="str">
        <f>IF((--IF(P5997=0,Q5997,P5997))&gt;(--日期设置!$B$2),IF(P5997=0,Q5997,P5997),Q5997)</f>
        <v>2023-12-09</v>
      </c>
      <c r="S5997" s="31" t="s">
        <v>16478</v>
      </c>
      <c r="T5997" s="8">
        <f>[1]!b_anal_ptmyear($A5997,日期设置!$B$2)</f>
        <v>2.7178082191780821</v>
      </c>
      <c r="U5997" s="8">
        <f>[1]!b_anal_termifexercise($A5997,日期设置!B$2)</f>
        <v>0</v>
      </c>
      <c r="V5997" s="10">
        <f>[1]!b_dq_dirtyprice(A5997,日期设置!$B$2)</f>
        <v>102.3712</v>
      </c>
      <c r="W5997" s="11">
        <f>IF(U5997=0,ROUNDUP((Q5997-日期设置!$B$2)/365,0),ROUNDUP((R5997-日期设置!$B$2)/365,0))</f>
        <v>3</v>
      </c>
      <c r="X5997" s="18">
        <f>_xlfn.IFNA(VLOOKUP(A5997,过往入选债券!A:D,4,0),2)</f>
        <v>2</v>
      </c>
      <c r="Y5997">
        <f>_xlfn.IFNA(VLOOKUP(C5997,[2]Sheet1!$A:$A,1,0),3)</f>
        <v>3</v>
      </c>
    </row>
    <row r="5998" spans="1:25" hidden="1" x14ac:dyDescent="0.2">
      <c r="A5998" s="21" t="s">
        <v>7627</v>
      </c>
      <c r="B5998" s="21" t="s">
        <v>7628</v>
      </c>
      <c r="C5998" s="37" t="s">
        <v>141</v>
      </c>
      <c r="D5998" s="26" t="str">
        <f>[1]!b_calc_yield(A5998,日期设置!$B$2,F5998,1,R5998,1,O5998,L5998,S5998,)</f>
        <v>Fetching...</v>
      </c>
      <c r="E5998" s="26">
        <f t="shared" si="186"/>
        <v>2.7137666611170452</v>
      </c>
      <c r="F5998" s="18">
        <f>[1]!b_dq_cleanprice($A5998,日期设置!B$2)</f>
        <v>100.5848</v>
      </c>
      <c r="G5998" s="18" t="str">
        <f t="shared" si="187"/>
        <v>0.68 + 0</v>
      </c>
      <c r="H5998" s="27">
        <f>[1]!b_dq_pctchange($A5998,日期设置!$B$2,1)/100</f>
        <v>0</v>
      </c>
      <c r="I5998" s="26">
        <f>[1]!b_pq_pctchange(A5998,日期设置!$B$4,日期设置!$B$2,1)</f>
        <v>0</v>
      </c>
      <c r="J5998" s="26">
        <f>[1]!b_pq_pctchange(A5998,日期设置!$C$4,日期设置!$B$2,1)</f>
        <v>8.1529898604667545E-3</v>
      </c>
      <c r="K5998" s="52">
        <f>[1]!b_dq_amount($A5998,日期设置!B$2,2,10000)</f>
        <v>0</v>
      </c>
      <c r="L5998" s="26">
        <f>[1]!b_info_latestpar(A5998,日期设置!$B$2)</f>
        <v>100</v>
      </c>
      <c r="M5998" s="6">
        <f>[1]!b_info_outstandingbalance($A5998,日期设置!B$2)</f>
        <v>5</v>
      </c>
      <c r="N5998" s="7" t="str">
        <f>[1]!b_info_latestissurercreditrating2(A5998,日期设置!$B$2,"102","1")</f>
        <v>AA</v>
      </c>
      <c r="O5998" s="8">
        <v>4.88</v>
      </c>
      <c r="P5998" s="9">
        <f>[1]!b_info_repurchasedate(A5998)</f>
        <v>0</v>
      </c>
      <c r="Q5998" s="8" t="s">
        <v>16849</v>
      </c>
      <c r="R5998" s="2" t="str">
        <f>IF((--IF(P5998=0,Q5998,P5998))&gt;(--日期设置!$B$2),IF(P5998=0,Q5998,P5998),Q5998)</f>
        <v>2021-11-28</v>
      </c>
      <c r="S5998" s="2" t="s">
        <v>17901</v>
      </c>
      <c r="T5998" s="8">
        <f>[1]!b_anal_ptmyear($A5998,日期设置!$B$2)</f>
        <v>0.68767123287671228</v>
      </c>
      <c r="U5998" s="8">
        <f>[1]!b_anal_termifexercise($A5998,日期设置!B$2)</f>
        <v>0</v>
      </c>
      <c r="V5998" s="10">
        <f>[1]!b_dq_dirtyprice(A5998,日期设置!$B$2)</f>
        <v>102.10899999999999</v>
      </c>
      <c r="W5998" s="11">
        <f>IF(U5998=0,ROUNDUP((Q5998-日期设置!$B$2)/365,0),ROUNDUP((R5998-日期设置!$B$2)/365,0))</f>
        <v>1</v>
      </c>
      <c r="X5998" s="18">
        <f>_xlfn.IFNA(VLOOKUP(A5998,过往入选债券!A:D,4,0),2)</f>
        <v>2</v>
      </c>
      <c r="Y5998">
        <f>_xlfn.IFNA(VLOOKUP(C5998,[2]Sheet1!$A:$A,1,0),3)</f>
        <v>3</v>
      </c>
    </row>
    <row r="5999" spans="1:25" hidden="1" x14ac:dyDescent="0.2">
      <c r="A5999" s="28" t="s">
        <v>20954</v>
      </c>
      <c r="B5999" s="28" t="s">
        <v>20955</v>
      </c>
      <c r="C5999" s="39" t="s">
        <v>21253</v>
      </c>
      <c r="D5999" s="26" t="str">
        <f>[1]!b_calc_yield(A5999,日期设置!$B$2,F5999,1,R5999,1,O5999,L5999,S5999,)</f>
        <v>Fetching...</v>
      </c>
      <c r="E5999" s="26">
        <f t="shared" si="186"/>
        <v>9.9918827726397161</v>
      </c>
      <c r="F5999" s="18">
        <f>[1]!b_dq_cleanprice($A5999,日期设置!B$2)</f>
        <v>99.727099999999993</v>
      </c>
      <c r="G5999" s="18" t="str">
        <f t="shared" si="187"/>
        <v>2.56 + 0</v>
      </c>
      <c r="H5999" s="27">
        <f>[1]!b_dq_pctchange($A5999,日期设置!$B$2,1)/100</f>
        <v>0</v>
      </c>
      <c r="I5999" s="26">
        <f>[1]!b_pq_pctchange(A5999,日期设置!$B$4,日期设置!$B$2,1)</f>
        <v>0</v>
      </c>
      <c r="J5999" s="26">
        <f>[1]!b_pq_pctchange(A5999,日期设置!$C$4,日期设置!$B$2,1)</f>
        <v>0</v>
      </c>
      <c r="K5999" s="52">
        <f>[1]!b_dq_amount($A5999,日期设置!B$2,2,10000)</f>
        <v>0</v>
      </c>
      <c r="L5999" s="26">
        <f>[1]!b_info_latestpar(A5999,日期设置!$B$2)</f>
        <v>100</v>
      </c>
      <c r="M5999" s="6">
        <f>[1]!b_info_outstandingbalance($A5999,日期设置!B$2)</f>
        <v>15</v>
      </c>
      <c r="N5999" s="7" t="str">
        <f>[1]!b_info_latestissurercreditrating2(A5999,日期设置!$B$2,"102","1")</f>
        <v>AAA</v>
      </c>
      <c r="O5999" s="8">
        <v>3.84</v>
      </c>
      <c r="P5999" s="9">
        <f>[1]!b_info_repurchasedate(A5999)</f>
        <v>0</v>
      </c>
      <c r="Q5999" s="8" t="s">
        <v>21295</v>
      </c>
      <c r="R5999" s="2" t="str">
        <f>IF((--IF(P5999=0,Q5999,P5999))&gt;(--日期设置!$B$2),IF(P5999=0,Q5999,P5999),Q5999)</f>
        <v>2023-10-15</v>
      </c>
      <c r="S5999" s="31" t="s">
        <v>16386</v>
      </c>
      <c r="T5999" s="8">
        <f>[1]!b_anal_ptmyear($A5999,日期设置!$B$2)</f>
        <v>2.5671232876712331</v>
      </c>
      <c r="U5999" s="8">
        <f>[1]!b_anal_termifexercise($A5999,日期设置!B$2)</f>
        <v>0</v>
      </c>
      <c r="V5999" s="10">
        <f>[1]!b_dq_dirtyprice(A5999,日期设置!$B$2)</f>
        <v>101.38930000000001</v>
      </c>
      <c r="W5999" s="11">
        <f>IF(U5999=0,ROUNDUP((Q5999-日期设置!$B$2)/365,0),ROUNDUP((R5999-日期设置!$B$2)/365,0))</f>
        <v>3</v>
      </c>
      <c r="X5999" s="18">
        <f>_xlfn.IFNA(VLOOKUP(A5999,过往入选债券!A:D,4,0),2)</f>
        <v>2</v>
      </c>
      <c r="Y5999">
        <f>_xlfn.IFNA(VLOOKUP(C5999,[2]Sheet1!$A:$A,1,0),3)</f>
        <v>3</v>
      </c>
    </row>
    <row r="6000" spans="1:25" hidden="1" x14ac:dyDescent="0.2">
      <c r="A6000" s="21" t="s">
        <v>618</v>
      </c>
      <c r="B6000" s="21" t="s">
        <v>619</v>
      </c>
      <c r="C6000" s="37" t="s">
        <v>496</v>
      </c>
      <c r="D6000" s="26" t="str">
        <f>[1]!b_calc_yield(A6000,日期设置!$B$2,F6000,1,R6000,1,O6000,L6000,S6000,)</f>
        <v>Fetching...</v>
      </c>
      <c r="E6000" s="26">
        <f t="shared" si="186"/>
        <v>0.33515740445315689</v>
      </c>
      <c r="F6000" s="18">
        <f>[1]!b_dq_cleanprice($A6000,日期设置!B$2)</f>
        <v>99.999700000000004</v>
      </c>
      <c r="G6000" s="18" t="str">
        <f t="shared" si="187"/>
        <v>0.08 + 0</v>
      </c>
      <c r="H6000" s="27">
        <f>[1]!b_dq_pctchange($A6000,日期设置!$B$2,1)/100</f>
        <v>0</v>
      </c>
      <c r="I6000" s="26">
        <f>[1]!b_pq_pctchange(A6000,日期设置!$B$4,日期设置!$B$2,1)</f>
        <v>0</v>
      </c>
      <c r="J6000" s="26">
        <f>[1]!b_pq_pctchange(A6000,日期设置!$C$4,日期设置!$B$2,1)</f>
        <v>-0.17818247882273752</v>
      </c>
      <c r="K6000" s="52">
        <f>[1]!b_dq_amount($A6000,日期设置!B$2,2,10000)</f>
        <v>0</v>
      </c>
      <c r="L6000" s="26">
        <f>[1]!b_info_latestpar(A6000,日期设置!$B$2)</f>
        <v>100</v>
      </c>
      <c r="M6000" s="6">
        <f>[1]!b_info_outstandingbalance($A6000,日期设置!B$2)</f>
        <v>10</v>
      </c>
      <c r="N6000" s="7">
        <f>[1]!b_info_latestissurercreditrating2(A6000,日期设置!$B$2,"102","1")</f>
        <v>0</v>
      </c>
      <c r="O6000" s="8">
        <v>4.09</v>
      </c>
      <c r="P6000" s="9">
        <f>[1]!b_info_repurchasedate(A6000)</f>
        <v>0</v>
      </c>
      <c r="Q6000" s="8" t="s">
        <v>16160</v>
      </c>
      <c r="R6000" s="2" t="str">
        <f>IF((--IF(P6000=0,Q6000,P6000))&gt;(--日期设置!$B$2),IF(P6000=0,Q6000,P6000),Q6000)</f>
        <v>2021-04-22</v>
      </c>
      <c r="S6000" s="2" t="s">
        <v>18523</v>
      </c>
      <c r="T6000" s="8">
        <f>[1]!b_anal_ptmyear($A6000,日期设置!$B$2)</f>
        <v>8.4931506849315067E-2</v>
      </c>
      <c r="U6000" s="8">
        <f>[1]!b_anal_termifexercise($A6000,日期设置!B$2)</f>
        <v>0</v>
      </c>
      <c r="V6000" s="10">
        <f>[1]!b_dq_dirtyprice(A6000,日期设置!$B$2)</f>
        <v>103.7423</v>
      </c>
      <c r="W6000" s="11">
        <f>IF(U6000=0,ROUNDUP((Q6000-日期设置!$B$2)/365,0),ROUNDUP((R6000-日期设置!$B$2)/365,0))</f>
        <v>1</v>
      </c>
      <c r="X6000" s="18">
        <f>_xlfn.IFNA(VLOOKUP(A6000,过往入选债券!A:D,4,0),2)</f>
        <v>2</v>
      </c>
      <c r="Y6000">
        <f>_xlfn.IFNA(VLOOKUP(C6000,[2]Sheet1!$A:$A,1,0),3)</f>
        <v>3</v>
      </c>
    </row>
    <row r="6001" spans="1:25" hidden="1" x14ac:dyDescent="0.2">
      <c r="A6001" s="21" t="s">
        <v>3973</v>
      </c>
      <c r="B6001" s="21" t="s">
        <v>3974</v>
      </c>
      <c r="C6001" s="37" t="s">
        <v>387</v>
      </c>
      <c r="D6001" s="26" t="str">
        <f>[1]!b_calc_yield(A6001,日期设置!$B$2,F6001,1,R6001,1,O6001,L6001,S6001,)</f>
        <v>Fetching...</v>
      </c>
      <c r="E6001" s="26">
        <f t="shared" si="186"/>
        <v>7.645860140490357</v>
      </c>
      <c r="F6001" s="18">
        <f>[1]!b_dq_cleanprice($A6001,日期设置!B$2)</f>
        <v>99.638499999999993</v>
      </c>
      <c r="G6001" s="18" t="str">
        <f t="shared" si="187"/>
        <v>1.93 + 0</v>
      </c>
      <c r="H6001" s="27">
        <f>[1]!b_dq_pctchange($A6001,日期设置!$B$2,1)/100</f>
        <v>0</v>
      </c>
      <c r="I6001" s="26">
        <f>[1]!b_pq_pctchange(A6001,日期设置!$B$4,日期设置!$B$2,1)</f>
        <v>0.18349823037322063</v>
      </c>
      <c r="J6001" s="26">
        <f>[1]!b_pq_pctchange(A6001,日期设置!$C$4,日期设置!$B$2,1)</f>
        <v>0.62797487696519194</v>
      </c>
      <c r="K6001" s="52">
        <f>[1]!b_dq_amount($A6001,日期设置!B$2,2,10000)</f>
        <v>0</v>
      </c>
      <c r="L6001" s="26">
        <f>[1]!b_info_latestpar(A6001,日期设置!$B$2)</f>
        <v>100</v>
      </c>
      <c r="M6001" s="6">
        <f>[1]!b_info_outstandingbalance($A6001,日期设置!B$2)</f>
        <v>4</v>
      </c>
      <c r="N6001" s="7">
        <f>[1]!b_info_latestissurercreditrating2(A6001,日期设置!$B$2,"102","1")</f>
        <v>0</v>
      </c>
      <c r="O6001" s="8">
        <v>3.75</v>
      </c>
      <c r="P6001" s="9">
        <f>[1]!b_info_repurchasedate(A6001)</f>
        <v>0</v>
      </c>
      <c r="Q6001" s="8" t="s">
        <v>16137</v>
      </c>
      <c r="R6001" s="2" t="str">
        <f>IF((--IF(P6001=0,Q6001,P6001))&gt;(--日期设置!$B$2),IF(P6001=0,Q6001,P6001),Q6001)</f>
        <v>2023-02-28</v>
      </c>
      <c r="S6001" s="2" t="s">
        <v>17924</v>
      </c>
      <c r="T6001" s="8">
        <f>[1]!b_anal_ptmyear($A6001,日期设置!$B$2)</f>
        <v>1.9397260273972603</v>
      </c>
      <c r="U6001" s="8">
        <f>[1]!b_anal_termifexercise($A6001,日期设置!B$2)</f>
        <v>0</v>
      </c>
      <c r="V6001" s="10">
        <f>[1]!b_dq_dirtyprice(A6001,日期设置!$B$2)</f>
        <v>99.864500000000007</v>
      </c>
      <c r="W6001" s="11">
        <f>IF(U6001=0,ROUNDUP((Q6001-日期设置!$B$2)/365,0),ROUNDUP((R6001-日期设置!$B$2)/365,0))</f>
        <v>2</v>
      </c>
      <c r="X6001" s="18">
        <f>_xlfn.IFNA(VLOOKUP(A6001,过往入选债券!A:D,4,0),2)</f>
        <v>2</v>
      </c>
      <c r="Y6001">
        <f>_xlfn.IFNA(VLOOKUP(C6001,[2]Sheet1!$A:$A,1,0),3)</f>
        <v>3</v>
      </c>
    </row>
    <row r="6002" spans="1:25" hidden="1" x14ac:dyDescent="0.2">
      <c r="A6002" s="28" t="s">
        <v>19823</v>
      </c>
      <c r="B6002" s="28" t="s">
        <v>19824</v>
      </c>
      <c r="C6002" s="38" t="s">
        <v>19519</v>
      </c>
      <c r="D6002" s="26" t="str">
        <f>[1]!b_calc_yield(A6002,日期设置!$B$2,F6002,1,R6002,1,O6002,L6002,S6002,)</f>
        <v>Fetching...</v>
      </c>
      <c r="E6002" s="26">
        <f t="shared" si="186"/>
        <v>9.3924767284681678</v>
      </c>
      <c r="F6002" s="18">
        <f>[1]!b_dq_cleanprice($A6002,日期设置!B$2)</f>
        <v>100.5399</v>
      </c>
      <c r="G6002" s="18" t="str">
        <f t="shared" si="187"/>
        <v>2.43 + 2.43</v>
      </c>
      <c r="H6002" s="27">
        <f>[1]!b_dq_pctchange($A6002,日期设置!$B$2,1)/100</f>
        <v>0</v>
      </c>
      <c r="I6002" s="26">
        <f>[1]!b_pq_pctchange(A6002,日期设置!$B$4,日期设置!$B$2,1)</f>
        <v>0</v>
      </c>
      <c r="J6002" s="26">
        <f>[1]!b_pq_pctchange(A6002,日期设置!$C$4,日期设置!$B$2,1)</f>
        <v>0.53990000000000293</v>
      </c>
      <c r="K6002" s="52">
        <f>[1]!b_dq_amount($A6002,日期设置!B$2,2,10000)</f>
        <v>0</v>
      </c>
      <c r="L6002" s="26">
        <f>[1]!b_info_latestpar(A6002,日期设置!$B$2)</f>
        <v>100</v>
      </c>
      <c r="M6002" s="6">
        <f>[1]!b_info_outstandingbalance($A6002,日期设置!B$2)</f>
        <v>20</v>
      </c>
      <c r="N6002" s="7" t="str">
        <f>[1]!b_info_latestissurercreditrating2(A6002,日期设置!$B$2,"102","1")</f>
        <v>AAA</v>
      </c>
      <c r="O6002" s="8">
        <v>4.1900000000000004</v>
      </c>
      <c r="P6002" s="9">
        <f>[1]!b_info_repurchasedate(A6002)</f>
        <v>0</v>
      </c>
      <c r="Q6002" s="8" t="s">
        <v>17546</v>
      </c>
      <c r="R6002" s="2" t="str">
        <f>IF((--IF(P6002=0,Q6002,P6002))&gt;(--日期设置!$B$2),IF(P6002=0,Q6002,P6002),Q6002)</f>
        <v>2023-08-28</v>
      </c>
      <c r="S6002" s="31" t="s">
        <v>19230</v>
      </c>
      <c r="T6002" s="8">
        <f>[1]!b_anal_ptmyear($A6002,日期设置!$B$2)</f>
        <v>2.4356164383561643</v>
      </c>
      <c r="U6002" s="8">
        <f>[1]!b_anal_termifexercise($A6002,日期设置!B$2)</f>
        <v>2.4356164383561643</v>
      </c>
      <c r="V6002" s="10">
        <f>[1]!b_dq_dirtyprice(A6002,日期设置!$B$2)</f>
        <v>102.90470000000001</v>
      </c>
      <c r="W6002" s="11">
        <f>IF(U6002=0,ROUNDUP((Q6002-日期设置!$B$2)/365,0),ROUNDUP((R6002-日期设置!$B$2)/365,0))</f>
        <v>3</v>
      </c>
      <c r="X6002" s="18">
        <f>_xlfn.IFNA(VLOOKUP(A6002,过往入选债券!A:D,4,0),2)</f>
        <v>2</v>
      </c>
      <c r="Y6002">
        <f>_xlfn.IFNA(VLOOKUP(C6002,[2]Sheet1!$A:$A,1,0),3)</f>
        <v>3</v>
      </c>
    </row>
    <row r="6003" spans="1:25" hidden="1" x14ac:dyDescent="0.2">
      <c r="A6003" s="28" t="s">
        <v>21878</v>
      </c>
      <c r="B6003" s="28" t="s">
        <v>22075</v>
      </c>
      <c r="C6003" s="39" t="s">
        <v>1039</v>
      </c>
      <c r="D6003" s="26" t="str">
        <f>[1]!b_calc_yield(A6003,日期设置!$B$2,F6003,1,R6003,1,O6003,L6003,S6003,)</f>
        <v>Fetching...</v>
      </c>
      <c r="E6003" s="26">
        <f t="shared" si="186"/>
        <v>10.502186190828988</v>
      </c>
      <c r="F6003" s="18">
        <f>[1]!b_dq_cleanprice($A6003,日期设置!B$2)</f>
        <v>101.3814</v>
      </c>
      <c r="G6003" s="18" t="str">
        <f t="shared" si="187"/>
        <v>4.70 + 2.70</v>
      </c>
      <c r="H6003" s="27">
        <f>[1]!b_dq_pctchange($A6003,日期设置!$B$2,1)/100</f>
        <v>0</v>
      </c>
      <c r="I6003" s="26">
        <f>[1]!b_pq_pctchange(A6003,日期设置!$B$4,日期设置!$B$2,1)</f>
        <v>0.21460139594699124</v>
      </c>
      <c r="J6003" s="26">
        <f>[1]!b_pq_pctchange(A6003,日期设置!$C$4,日期设置!$B$2,1)</f>
        <v>0.86778125783509596</v>
      </c>
      <c r="K6003" s="52">
        <f>[1]!b_dq_amount($A6003,日期设置!B$2,2,10000)</f>
        <v>0</v>
      </c>
      <c r="L6003" s="26">
        <f>[1]!b_info_latestpar(A6003,日期设置!$B$2)</f>
        <v>100</v>
      </c>
      <c r="M6003" s="6">
        <f>[1]!b_info_outstandingbalance($A6003,日期设置!B$2)</f>
        <v>20</v>
      </c>
      <c r="N6003" s="7" t="str">
        <f>[1]!b_info_latestissurercreditrating2(A6003,日期设置!$B$2,"102","1")</f>
        <v>AA+</v>
      </c>
      <c r="O6003" s="43">
        <v>4.5</v>
      </c>
      <c r="P6003" s="9" t="str">
        <f>[1]!b_info_repurchasedate(A6003)</f>
        <v>2023-12-04</v>
      </c>
      <c r="Q6003" s="31" t="s">
        <v>16037</v>
      </c>
      <c r="R6003" s="2" t="str">
        <f>IF((--IF(P6003=0,Q6003,P6003))&gt;(--日期设置!$B$2),IF(P6003=0,Q6003,P6003),Q6003)</f>
        <v>2023-12-04</v>
      </c>
      <c r="S6003" s="31" t="s">
        <v>17096</v>
      </c>
      <c r="T6003" s="8">
        <f>[1]!b_anal_ptmyear($A6003,日期设置!$B$2)</f>
        <v>4.7041095890410958</v>
      </c>
      <c r="U6003" s="8">
        <f>[1]!b_anal_termifexercise($A6003,日期设置!B$2)</f>
        <v>2.7041095890410958</v>
      </c>
      <c r="V6003" s="10">
        <f>[1]!b_dq_dirtyprice(A6003,日期设置!$B$2)</f>
        <v>102.7129</v>
      </c>
      <c r="W6003" s="11">
        <f>IF(U6003=0,ROUNDUP((Q6003-日期设置!$B$2)/365,0),ROUNDUP((R6003-日期设置!$B$2)/365,0))</f>
        <v>3</v>
      </c>
      <c r="X6003" s="18">
        <f>_xlfn.IFNA(VLOOKUP(A6003,过往入选债券!A:D,4,0),2)</f>
        <v>2</v>
      </c>
      <c r="Y6003">
        <f>_xlfn.IFNA(VLOOKUP(C6003,[2]Sheet1!$A:$A,1,0),3)</f>
        <v>3</v>
      </c>
    </row>
    <row r="6004" spans="1:25" hidden="1" x14ac:dyDescent="0.2">
      <c r="A6004" s="21" t="s">
        <v>9406</v>
      </c>
      <c r="B6004" s="21" t="s">
        <v>9407</v>
      </c>
      <c r="C6004" s="37" t="s">
        <v>9408</v>
      </c>
      <c r="D6004" s="26" t="str">
        <f>[1]!b_calc_yield(A6004,日期设置!$B$2,F6004,1,R6004,1,O6004,L6004,S6004,)</f>
        <v>Fetching...</v>
      </c>
      <c r="E6004" s="26">
        <f t="shared" si="186"/>
        <v>6.1522888966445866</v>
      </c>
      <c r="F6004" s="18">
        <f>[1]!b_dq_cleanprice($A6004,日期设置!B$2)</f>
        <v>101.4226</v>
      </c>
      <c r="G6004" s="18" t="str">
        <f t="shared" si="187"/>
        <v>1.58 + 0</v>
      </c>
      <c r="H6004" s="27">
        <f>[1]!b_dq_pctchange($A6004,日期设置!$B$2,1)/100</f>
        <v>0</v>
      </c>
      <c r="I6004" s="26">
        <f>[1]!b_pq_pctchange(A6004,日期设置!$B$4,日期设置!$B$2,1)</f>
        <v>0</v>
      </c>
      <c r="J6004" s="26">
        <f>[1]!b_pq_pctchange(A6004,日期设置!$C$4,日期设置!$B$2,1)</f>
        <v>0</v>
      </c>
      <c r="K6004" s="52">
        <f>[1]!b_dq_amount($A6004,日期设置!B$2,2,10000)</f>
        <v>0</v>
      </c>
      <c r="L6004" s="26">
        <f>[1]!b_info_latestpar(A6004,日期设置!$B$2)</f>
        <v>100</v>
      </c>
      <c r="M6004" s="6">
        <f>[1]!b_info_outstandingbalance($A6004,日期设置!B$2)</f>
        <v>5</v>
      </c>
      <c r="N6004" s="7" t="str">
        <f>[1]!b_info_latestissurercreditrating2(A6004,日期设置!$B$2,"102","1")</f>
        <v>AA</v>
      </c>
      <c r="O6004" s="8">
        <v>4.9000000000000004</v>
      </c>
      <c r="P6004" s="9">
        <f>[1]!b_info_repurchasedate(A6004)</f>
        <v>0</v>
      </c>
      <c r="Q6004" s="8" t="s">
        <v>16930</v>
      </c>
      <c r="R6004" s="2" t="str">
        <f>IF((--IF(P6004=0,Q6004,P6004))&gt;(--日期设置!$B$2),IF(P6004=0,Q6004,P6004),Q6004)</f>
        <v>2022-10-23</v>
      </c>
      <c r="S6004" s="2" t="s">
        <v>18506</v>
      </c>
      <c r="T6004" s="8">
        <f>[1]!b_anal_ptmyear($A6004,日期设置!$B$2)</f>
        <v>1.5890410958904111</v>
      </c>
      <c r="U6004" s="8">
        <f>[1]!b_anal_termifexercise($A6004,日期设置!B$2)</f>
        <v>0</v>
      </c>
      <c r="V6004" s="10">
        <f>[1]!b_dq_dirtyprice(A6004,日期设置!$B$2)</f>
        <v>103.4363</v>
      </c>
      <c r="W6004" s="11">
        <f>IF(U6004=0,ROUNDUP((Q6004-日期设置!$B$2)/365,0),ROUNDUP((R6004-日期设置!$B$2)/365,0))</f>
        <v>2</v>
      </c>
      <c r="X6004" s="18">
        <f>_xlfn.IFNA(VLOOKUP(A6004,过往入选债券!A:D,4,0),2)</f>
        <v>2</v>
      </c>
      <c r="Y6004">
        <f>_xlfn.IFNA(VLOOKUP(C6004,[2]Sheet1!$A:$A,1,0),3)</f>
        <v>3</v>
      </c>
    </row>
    <row r="6005" spans="1:25" hidden="1" x14ac:dyDescent="0.2">
      <c r="A6005" s="21" t="s">
        <v>6692</v>
      </c>
      <c r="B6005" s="21" t="s">
        <v>6693</v>
      </c>
      <c r="C6005" s="37" t="s">
        <v>275</v>
      </c>
      <c r="D6005" s="26" t="str">
        <f>[1]!b_calc_yield(A6005,日期设置!$B$2,F6005,1,R6005,1,O6005,L6005,S6005,)</f>
        <v>Fetching...</v>
      </c>
      <c r="E6005" s="26">
        <f t="shared" si="186"/>
        <v>7.8595191858977342</v>
      </c>
      <c r="F6005" s="18">
        <f>[1]!b_dq_cleanprice($A6005,日期设置!B$2)</f>
        <v>101.8342</v>
      </c>
      <c r="G6005" s="18" t="str">
        <f t="shared" si="187"/>
        <v>2.08 + 0</v>
      </c>
      <c r="H6005" s="27">
        <f>[1]!b_dq_pctchange($A6005,日期设置!$B$2,1)/100</f>
        <v>0</v>
      </c>
      <c r="I6005" s="26">
        <f>[1]!b_pq_pctchange(A6005,日期设置!$B$4,日期设置!$B$2,1)</f>
        <v>0.17165110658401977</v>
      </c>
      <c r="J6005" s="26">
        <f>[1]!b_pq_pctchange(A6005,日期设置!$C$4,日期设置!$B$2,1)</f>
        <v>0.17165110658401977</v>
      </c>
      <c r="K6005" s="52">
        <f>[1]!b_dq_amount($A6005,日期设置!B$2,2,10000)</f>
        <v>0</v>
      </c>
      <c r="L6005" s="26">
        <f>[1]!b_info_latestpar(A6005,日期设置!$B$2)</f>
        <v>100</v>
      </c>
      <c r="M6005" s="6">
        <f>[1]!b_info_outstandingbalance($A6005,日期设置!B$2)</f>
        <v>10</v>
      </c>
      <c r="N6005" s="7" t="str">
        <f>[1]!b_info_latestissurercreditrating2(A6005,日期设置!$B$2,"102","1")</f>
        <v>AAA</v>
      </c>
      <c r="O6005" s="8">
        <v>4.88</v>
      </c>
      <c r="P6005" s="9">
        <f>[1]!b_info_repurchasedate(A6005)</f>
        <v>0</v>
      </c>
      <c r="Q6005" s="8" t="s">
        <v>16228</v>
      </c>
      <c r="R6005" s="2" t="str">
        <f>IF((--IF(P6005=0,Q6005,P6005))&gt;(--日期设置!$B$2),IF(P6005=0,Q6005,P6005),Q6005)</f>
        <v>2023-04-23</v>
      </c>
      <c r="S6005" s="2" t="s">
        <v>18031</v>
      </c>
      <c r="T6005" s="8">
        <f>[1]!b_anal_ptmyear($A6005,日期设置!$B$2)</f>
        <v>2.0876712328767124</v>
      </c>
      <c r="U6005" s="8">
        <f>[1]!b_anal_termifexercise($A6005,日期设置!B$2)</f>
        <v>0</v>
      </c>
      <c r="V6005" s="10">
        <f>[1]!b_dq_dirtyprice(A6005,日期设置!$B$2)</f>
        <v>106.2864</v>
      </c>
      <c r="W6005" s="11">
        <f>IF(U6005=0,ROUNDUP((Q6005-日期设置!$B$2)/365,0),ROUNDUP((R6005-日期设置!$B$2)/365,0))</f>
        <v>3</v>
      </c>
      <c r="X6005" s="18">
        <f>_xlfn.IFNA(VLOOKUP(A6005,过往入选债券!A:D,4,0),2)</f>
        <v>2</v>
      </c>
      <c r="Y6005" s="45">
        <f>_xlfn.IFNA(VLOOKUP(C6005,[2]Sheet1!$A:$A,1,0),3)</f>
        <v>3</v>
      </c>
    </row>
    <row r="6006" spans="1:25" hidden="1" x14ac:dyDescent="0.2">
      <c r="A6006" s="21" t="s">
        <v>15216</v>
      </c>
      <c r="B6006" s="21" t="s">
        <v>15217</v>
      </c>
      <c r="C6006" s="37" t="s">
        <v>15218</v>
      </c>
      <c r="D6006" s="26" t="str">
        <f>[1]!b_calc_yield(A6006,日期设置!$B$2,F6006,1,R6006,1,O6006,L6006,S6006,)</f>
        <v>Fetching...</v>
      </c>
      <c r="E6006" s="26">
        <f t="shared" si="186"/>
        <v>18.661248508660975</v>
      </c>
      <c r="F6006" s="18">
        <f>[1]!b_dq_cleanprice($A6006,日期设置!B$2)</f>
        <v>106.4802</v>
      </c>
      <c r="G6006" s="18" t="str">
        <f t="shared" si="187"/>
        <v>5.07 + 0</v>
      </c>
      <c r="H6006" s="27">
        <f>[1]!b_dq_pctchange($A6006,日期设置!$B$2,1)/100</f>
        <v>0</v>
      </c>
      <c r="I6006" s="26">
        <f>[1]!b_pq_pctchange(A6006,日期设置!$B$4,日期设置!$B$2,1)</f>
        <v>0</v>
      </c>
      <c r="J6006" s="26">
        <f>[1]!b_pq_pctchange(A6006,日期设置!$C$4,日期设置!$B$2,1)</f>
        <v>0</v>
      </c>
      <c r="K6006" s="52">
        <f>[1]!b_dq_amount($A6006,日期设置!B$2,2,10000)</f>
        <v>0</v>
      </c>
      <c r="L6006" s="26">
        <f>[1]!b_info_latestpar(A6006,日期设置!$B$2)</f>
        <v>100</v>
      </c>
      <c r="M6006" s="6">
        <f>[1]!b_info_outstandingbalance($A6006,日期设置!B$2)</f>
        <v>6</v>
      </c>
      <c r="N6006" s="7" t="str">
        <f>[1]!b_info_latestissurercreditrating2(A6006,日期设置!$B$2,"102","1")</f>
        <v>AA</v>
      </c>
      <c r="O6006" s="8">
        <v>5.38</v>
      </c>
      <c r="P6006" s="9">
        <f>[1]!b_info_repurchasedate(A6006)</f>
        <v>0</v>
      </c>
      <c r="Q6006" s="8" t="s">
        <v>17382</v>
      </c>
      <c r="R6006" s="2" t="str">
        <f>IF((--IF(P6006=0,Q6006,P6006))&gt;(--日期设置!$B$2),IF(P6006=0,Q6006,P6006),Q6006)</f>
        <v>2026-04-17</v>
      </c>
      <c r="S6006" s="2" t="s">
        <v>18728</v>
      </c>
      <c r="T6006" s="8">
        <f>[1]!b_anal_ptmyear($A6006,日期设置!$B$2)</f>
        <v>5.0712328767123287</v>
      </c>
      <c r="U6006" s="8">
        <f>[1]!b_anal_termifexercise($A6006,日期设置!B$2)</f>
        <v>0</v>
      </c>
      <c r="V6006" s="10">
        <f>[1]!b_dq_dirtyprice(A6006,日期设置!$B$2)</f>
        <v>111.477</v>
      </c>
      <c r="W6006" s="11">
        <f>IF(U6006=0,ROUNDUP((Q6006-日期设置!$B$2)/365,0),ROUNDUP((R6006-日期设置!$B$2)/365,0))</f>
        <v>6</v>
      </c>
      <c r="X6006" s="18">
        <f>_xlfn.IFNA(VLOOKUP(A6006,过往入选债券!A:D,4,0),2)</f>
        <v>2</v>
      </c>
      <c r="Y6006">
        <f>_xlfn.IFNA(VLOOKUP(C6006,[2]Sheet1!$A:$A,1,0),3)</f>
        <v>3</v>
      </c>
    </row>
    <row r="6007" spans="1:25" hidden="1" x14ac:dyDescent="0.2">
      <c r="A6007" s="28" t="s">
        <v>21038</v>
      </c>
      <c r="B6007" s="28" t="s">
        <v>21039</v>
      </c>
      <c r="C6007" s="39" t="s">
        <v>19448</v>
      </c>
      <c r="D6007" s="26" t="str">
        <f>[1]!b_calc_yield(A6007,日期设置!$B$2,F6007,1,R6007,1,O6007,L6007,S6007,)</f>
        <v>Fetching...</v>
      </c>
      <c r="E6007" s="26">
        <f t="shared" si="186"/>
        <v>10.121767554049278</v>
      </c>
      <c r="F6007" s="18">
        <f>[1]!b_dq_cleanprice($A6007,日期设置!B$2)</f>
        <v>99.780199999999994</v>
      </c>
      <c r="G6007" s="18" t="str">
        <f t="shared" si="187"/>
        <v>2.6 + 0</v>
      </c>
      <c r="H6007" s="27">
        <f>[1]!b_dq_pctchange($A6007,日期设置!$B$2,1)/100</f>
        <v>0</v>
      </c>
      <c r="I6007" s="26">
        <f>[1]!b_pq_pctchange(A6007,日期设置!$B$4,日期设置!$B$2,1)</f>
        <v>0</v>
      </c>
      <c r="J6007" s="26">
        <f>[1]!b_pq_pctchange(A6007,日期设置!$C$4,日期设置!$B$2,1)</f>
        <v>0.10504085758285037</v>
      </c>
      <c r="K6007" s="52">
        <f>[1]!b_dq_amount($A6007,日期设置!B$2,2,10000)</f>
        <v>0</v>
      </c>
      <c r="L6007" s="26">
        <f>[1]!b_info_latestpar(A6007,日期设置!$B$2)</f>
        <v>100</v>
      </c>
      <c r="M6007" s="6">
        <f>[1]!b_info_outstandingbalance($A6007,日期设置!B$2)</f>
        <v>10</v>
      </c>
      <c r="N6007" s="7" t="str">
        <f>[1]!b_info_latestissurercreditrating2(A6007,日期设置!$B$2,"102","1")</f>
        <v>AAA</v>
      </c>
      <c r="O6007" s="8">
        <v>3.86</v>
      </c>
      <c r="P6007" s="9">
        <f>[1]!b_info_repurchasedate(A6007)</f>
        <v>0</v>
      </c>
      <c r="Q6007" s="8" t="s">
        <v>17536</v>
      </c>
      <c r="R6007" s="2" t="str">
        <f>IF((--IF(P6007=0,Q6007,P6007))&gt;(--日期设置!$B$2),IF(P6007=0,Q6007,P6007),Q6007)</f>
        <v>2023-10-27</v>
      </c>
      <c r="S6007" s="31" t="s">
        <v>17093</v>
      </c>
      <c r="T6007" s="8">
        <f>[1]!b_anal_ptmyear($A6007,日期设置!$B$2)</f>
        <v>2.6</v>
      </c>
      <c r="U6007" s="8">
        <f>[1]!b_anal_termifexercise($A6007,日期设置!B$2)</f>
        <v>0</v>
      </c>
      <c r="V6007" s="10">
        <f>[1]!b_dq_dirtyprice(A6007,日期设置!$B$2)</f>
        <v>101.3242</v>
      </c>
      <c r="W6007" s="11">
        <f>IF(U6007=0,ROUNDUP((Q6007-日期设置!$B$2)/365,0),ROUNDUP((R6007-日期设置!$B$2)/365,0))</f>
        <v>3</v>
      </c>
      <c r="X6007" s="18">
        <f>_xlfn.IFNA(VLOOKUP(A6007,过往入选债券!A:D,4,0),2)</f>
        <v>2</v>
      </c>
      <c r="Y6007">
        <f>_xlfn.IFNA(VLOOKUP(C6007,[2]Sheet1!$A:$A,1,0),3)</f>
        <v>3</v>
      </c>
    </row>
    <row r="6008" spans="1:25" hidden="1" x14ac:dyDescent="0.2">
      <c r="A6008" s="21" t="s">
        <v>8754</v>
      </c>
      <c r="B6008" s="21" t="s">
        <v>8755</v>
      </c>
      <c r="C6008" s="37" t="s">
        <v>4654</v>
      </c>
      <c r="D6008" s="26" t="str">
        <f>[1]!b_calc_yield(A6008,日期设置!$B$2,F6008,1,R6008,1,O6008,L6008,S6008,)</f>
        <v>Fetching...</v>
      </c>
      <c r="E6008" s="26">
        <f t="shared" si="186"/>
        <v>4.8020899197339872</v>
      </c>
      <c r="F6008" s="18">
        <f>[1]!b_dq_cleanprice($A6008,日期设置!B$2)</f>
        <v>100.9909</v>
      </c>
      <c r="G6008" s="18" t="str">
        <f t="shared" si="187"/>
        <v>1.25 + 0</v>
      </c>
      <c r="H6008" s="27">
        <f>[1]!b_dq_pctchange($A6008,日期设置!$B$2,1)/100</f>
        <v>0</v>
      </c>
      <c r="I6008" s="26">
        <f>[1]!b_pq_pctchange(A6008,日期设置!$B$4,日期设置!$B$2,1)</f>
        <v>8.8105290281654786E-2</v>
      </c>
      <c r="J6008" s="26">
        <f>[1]!b_pq_pctchange(A6008,日期设置!$C$4,日期设置!$B$2,1)</f>
        <v>5.2011920141388099E-2</v>
      </c>
      <c r="K6008" s="52">
        <f>[1]!b_dq_amount($A6008,日期设置!B$2,2,10000)</f>
        <v>0</v>
      </c>
      <c r="L6008" s="26">
        <f>[1]!b_info_latestpar(A6008,日期设置!$B$2)</f>
        <v>100</v>
      </c>
      <c r="M6008" s="6">
        <f>[1]!b_info_outstandingbalance($A6008,日期设置!B$2)</f>
        <v>5</v>
      </c>
      <c r="N6008" s="7" t="str">
        <f>[1]!b_info_latestissurercreditrating2(A6008,日期设置!$B$2,"102","1")</f>
        <v>AA</v>
      </c>
      <c r="O6008" s="8">
        <v>4.78</v>
      </c>
      <c r="P6008" s="9">
        <f>[1]!b_info_repurchasedate(A6008)</f>
        <v>0</v>
      </c>
      <c r="Q6008" s="8" t="s">
        <v>16203</v>
      </c>
      <c r="R6008" s="2" t="str">
        <f>IF((--IF(P6008=0,Q6008,P6008))&gt;(--日期设置!$B$2),IF(P6008=0,Q6008,P6008),Q6008)</f>
        <v>2022-06-24</v>
      </c>
      <c r="S6008" s="2" t="s">
        <v>17990</v>
      </c>
      <c r="T6008" s="8">
        <f>[1]!b_anal_ptmyear($A6008,日期设置!$B$2)</f>
        <v>1.2575342465753425</v>
      </c>
      <c r="U6008" s="8">
        <f>[1]!b_anal_termifexercise($A6008,日期设置!B$2)</f>
        <v>0</v>
      </c>
      <c r="V6008" s="10">
        <f>[1]!b_dq_dirtyprice(A6008,日期设置!$B$2)</f>
        <v>104.5399</v>
      </c>
      <c r="W6008" s="11">
        <f>IF(U6008=0,ROUNDUP((Q6008-日期设置!$B$2)/365,0),ROUNDUP((R6008-日期设置!$B$2)/365,0))</f>
        <v>2</v>
      </c>
      <c r="X6008" s="18">
        <f>_xlfn.IFNA(VLOOKUP(A6008,过往入选债券!A:D,4,0),2)</f>
        <v>2</v>
      </c>
      <c r="Y6008">
        <f>_xlfn.IFNA(VLOOKUP(C6008,[2]Sheet1!$A:$A,1,0),3)</f>
        <v>3</v>
      </c>
    </row>
    <row r="6009" spans="1:25" hidden="1" x14ac:dyDescent="0.2">
      <c r="A6009" s="28" t="s">
        <v>19553</v>
      </c>
      <c r="B6009" s="28" t="s">
        <v>19554</v>
      </c>
      <c r="C6009" s="38" t="s">
        <v>228</v>
      </c>
      <c r="D6009" s="26" t="str">
        <f>[1]!b_calc_yield(A6009,日期设置!$B$2,F6009,1,R6009,1,O6009,L6009,S6009,)</f>
        <v>Fetching...</v>
      </c>
      <c r="E6009" s="26">
        <f t="shared" si="186"/>
        <v>9.2555401151970695</v>
      </c>
      <c r="F6009" s="18">
        <f>[1]!b_dq_cleanprice($A6009,日期设置!B$2)</f>
        <v>99.555000000000007</v>
      </c>
      <c r="G6009" s="18" t="str">
        <f t="shared" si="187"/>
        <v>2.39 + 0</v>
      </c>
      <c r="H6009" s="27">
        <f>[1]!b_dq_pctchange($A6009,日期设置!$B$2,1)/100</f>
        <v>0</v>
      </c>
      <c r="I6009" s="26">
        <f>[1]!b_pq_pctchange(A6009,日期设置!$B$4,日期设置!$B$2,1)</f>
        <v>2.1902239654721382E-2</v>
      </c>
      <c r="J6009" s="26">
        <f>[1]!b_pq_pctchange(A6009,日期设置!$C$4,日期设置!$B$2,1)</f>
        <v>0.44879336334706288</v>
      </c>
      <c r="K6009" s="52">
        <f>[1]!b_dq_amount($A6009,日期设置!B$2,2,10000)</f>
        <v>0</v>
      </c>
      <c r="L6009" s="26">
        <f>[1]!b_info_latestpar(A6009,日期设置!$B$2)</f>
        <v>100</v>
      </c>
      <c r="M6009" s="6">
        <f>[1]!b_info_outstandingbalance($A6009,日期设置!B$2)</f>
        <v>10</v>
      </c>
      <c r="N6009" s="7" t="str">
        <f>[1]!b_info_latestissurercreditrating2(A6009,日期设置!$B$2,"102","1")</f>
        <v>AAA</v>
      </c>
      <c r="O6009" s="8">
        <v>3.75</v>
      </c>
      <c r="P6009" s="9">
        <f>[1]!b_info_repurchasedate(A6009)</f>
        <v>0</v>
      </c>
      <c r="Q6009" s="8" t="s">
        <v>17071</v>
      </c>
      <c r="R6009" s="2" t="str">
        <f>IF((--IF(P6009=0,Q6009,P6009))&gt;(--日期设置!$B$2),IF(P6009=0,Q6009,P6009),Q6009)</f>
        <v>2023-08-13</v>
      </c>
      <c r="S6009" s="31" t="s">
        <v>19159</v>
      </c>
      <c r="T6009" s="8">
        <f>[1]!b_anal_ptmyear($A6009,日期设置!$B$2)</f>
        <v>2.3945205479452056</v>
      </c>
      <c r="U6009" s="8">
        <f>[1]!b_anal_termifexercise($A6009,日期设置!B$2)</f>
        <v>0</v>
      </c>
      <c r="V6009" s="10">
        <f>[1]!b_dq_dirtyprice(A6009,日期设置!$B$2)</f>
        <v>101.82550000000001</v>
      </c>
      <c r="W6009" s="11">
        <f>IF(U6009=0,ROUNDUP((Q6009-日期设置!$B$2)/365,0),ROUNDUP((R6009-日期设置!$B$2)/365,0))</f>
        <v>3</v>
      </c>
      <c r="X6009" s="18">
        <f>_xlfn.IFNA(VLOOKUP(A6009,过往入选债券!A:D,4,0),2)</f>
        <v>2</v>
      </c>
      <c r="Y6009">
        <f>_xlfn.IFNA(VLOOKUP(C6009,[2]Sheet1!$A:$A,1,0),3)</f>
        <v>3</v>
      </c>
    </row>
    <row r="6010" spans="1:25" hidden="1" x14ac:dyDescent="0.2">
      <c r="A6010" s="28" t="s">
        <v>20510</v>
      </c>
      <c r="B6010" s="28" t="s">
        <v>20511</v>
      </c>
      <c r="C6010" s="39" t="s">
        <v>19761</v>
      </c>
      <c r="D6010" s="26" t="str">
        <f>[1]!b_calc_yield(A6010,日期设置!$B$2,F6010,1,R6010,1,O6010,L6010,S6010,)</f>
        <v>Fetching...</v>
      </c>
      <c r="E6010" s="26">
        <f t="shared" si="186"/>
        <v>25.20137455963145</v>
      </c>
      <c r="F6010" s="18">
        <f>[1]!b_dq_cleanprice($A6010,日期设置!B$2)</f>
        <v>99.752899999999997</v>
      </c>
      <c r="G6010" s="18" t="str">
        <f t="shared" si="187"/>
        <v>9.50 + 6.50</v>
      </c>
      <c r="H6010" s="27">
        <f>[1]!b_dq_pctchange($A6010,日期设置!$B$2,1)/100</f>
        <v>0</v>
      </c>
      <c r="I6010" s="26">
        <f>[1]!b_pq_pctchange(A6010,日期设置!$B$4,日期设置!$B$2,1)</f>
        <v>0</v>
      </c>
      <c r="J6010" s="26">
        <f>[1]!b_pq_pctchange(A6010,日期设置!$C$4,日期设置!$B$2,1)</f>
        <v>0</v>
      </c>
      <c r="K6010" s="52">
        <f>[1]!b_dq_amount($A6010,日期设置!B$2,2,10000)</f>
        <v>0</v>
      </c>
      <c r="L6010" s="26">
        <f>[1]!b_info_latestpar(A6010,日期设置!$B$2)</f>
        <v>100</v>
      </c>
      <c r="M6010" s="6">
        <f>[1]!b_info_outstandingbalance($A6010,日期设置!B$2)</f>
        <v>30</v>
      </c>
      <c r="N6010" s="7" t="str">
        <f>[1]!b_info_latestissurercreditrating2(A6010,日期设置!$B$2,"102","1")</f>
        <v>AAA</v>
      </c>
      <c r="O6010" s="8">
        <v>3.9</v>
      </c>
      <c r="P6010" s="9" t="str">
        <f>[1]!b_info_repurchasedate(A6010)</f>
        <v>2027-09-23</v>
      </c>
      <c r="Q6010" s="8" t="s">
        <v>20867</v>
      </c>
      <c r="R6010" s="2" t="str">
        <f>IF((--IF(P6010=0,Q6010,P6010))&gt;(--日期设置!$B$2),IF(P6010=0,Q6010,P6010),Q6010)</f>
        <v>2027-09-23</v>
      </c>
      <c r="S6010" s="31" t="s">
        <v>17549</v>
      </c>
      <c r="T6010" s="8">
        <f>[1]!b_anal_ptmyear($A6010,日期设置!$B$2)</f>
        <v>9.506849315068493</v>
      </c>
      <c r="U6010" s="8">
        <f>[1]!b_anal_termifexercise($A6010,日期设置!B$2)</f>
        <v>6.5095890410958903</v>
      </c>
      <c r="V6010" s="10">
        <f>[1]!b_dq_dirtyprice(A6010,日期设置!$B$2)</f>
        <v>101.67619999999999</v>
      </c>
      <c r="W6010" s="11">
        <f>IF(U6010=0,ROUNDUP((Q6010-日期设置!$B$2)/365,0),ROUNDUP((R6010-日期设置!$B$2)/365,0))</f>
        <v>7</v>
      </c>
      <c r="X6010" s="18">
        <f>_xlfn.IFNA(VLOOKUP(A6010,过往入选债券!A:D,4,0),2)</f>
        <v>2</v>
      </c>
      <c r="Y6010">
        <f>_xlfn.IFNA(VLOOKUP(C6010,[2]Sheet1!$A:$A,1,0),3)</f>
        <v>3</v>
      </c>
    </row>
    <row r="6011" spans="1:25" hidden="1" x14ac:dyDescent="0.2">
      <c r="A6011" s="21" t="s">
        <v>2980</v>
      </c>
      <c r="B6011" s="21" t="s">
        <v>2981</v>
      </c>
      <c r="C6011" s="37" t="s">
        <v>2982</v>
      </c>
      <c r="D6011" s="26" t="str">
        <f>[1]!b_calc_yield(A6011,日期设置!$B$2,F6011,1,R6011,1,O6011,L6011,S6011,)</f>
        <v>Fetching...</v>
      </c>
      <c r="E6011" s="26">
        <f t="shared" si="186"/>
        <v>4.1314977864943758</v>
      </c>
      <c r="F6011" s="18">
        <f>[1]!b_dq_cleanprice($A6011,日期设置!B$2)</f>
        <v>101</v>
      </c>
      <c r="G6011" s="18" t="str">
        <f t="shared" si="187"/>
        <v>1.09 + 0</v>
      </c>
      <c r="H6011" s="27">
        <f>[1]!b_dq_pctchange($A6011,日期设置!$B$2,1)/100</f>
        <v>0</v>
      </c>
      <c r="I6011" s="26">
        <f>[1]!b_pq_pctchange(A6011,日期设置!$B$4,日期设置!$B$2,1)</f>
        <v>0</v>
      </c>
      <c r="J6011" s="26">
        <f>[1]!b_pq_pctchange(A6011,日期设置!$C$4,日期设置!$B$2,1)</f>
        <v>0.71778875590595803</v>
      </c>
      <c r="K6011" s="52">
        <f>[1]!b_dq_amount($A6011,日期设置!B$2,2,10000)</f>
        <v>0</v>
      </c>
      <c r="L6011" s="26">
        <f>[1]!b_info_latestpar(A6011,日期设置!$B$2)</f>
        <v>100</v>
      </c>
      <c r="M6011" s="6">
        <f>[1]!b_info_outstandingbalance($A6011,日期设置!B$2)</f>
        <v>5</v>
      </c>
      <c r="N6011" s="7">
        <f>[1]!b_info_latestissurercreditrating2(A6011,日期设置!$B$2,"102","1")</f>
        <v>0</v>
      </c>
      <c r="O6011" s="8">
        <v>4.9000000000000004</v>
      </c>
      <c r="P6011" s="9">
        <f>[1]!b_info_repurchasedate(A6011)</f>
        <v>0</v>
      </c>
      <c r="Q6011" s="8" t="s">
        <v>16326</v>
      </c>
      <c r="R6011" s="2" t="str">
        <f>IF((--IF(P6011=0,Q6011,P6011))&gt;(--日期设置!$B$2),IF(P6011=0,Q6011,P6011),Q6011)</f>
        <v>2022-04-25</v>
      </c>
      <c r="S6011" s="2" t="s">
        <v>18104</v>
      </c>
      <c r="T6011" s="8">
        <f>[1]!b_anal_ptmyear($A6011,日期设置!$B$2)</f>
        <v>1.0931506849315069</v>
      </c>
      <c r="U6011" s="8">
        <f>[1]!b_anal_termifexercise($A6011,日期设置!B$2)</f>
        <v>0</v>
      </c>
      <c r="V6011" s="10">
        <f>[1]!b_dq_dirtyprice(A6011,日期设置!$B$2)</f>
        <v>105.4436</v>
      </c>
      <c r="W6011" s="11">
        <f>IF(U6011=0,ROUNDUP((Q6011-日期设置!$B$2)/365,0),ROUNDUP((R6011-日期设置!$B$2)/365,0))</f>
        <v>2</v>
      </c>
      <c r="X6011" s="18">
        <f>_xlfn.IFNA(VLOOKUP(A6011,过往入选债券!A:D,4,0),2)</f>
        <v>2</v>
      </c>
      <c r="Y6011">
        <f>_xlfn.IFNA(VLOOKUP(C6011,[2]Sheet1!$A:$A,1,0),3)</f>
        <v>3</v>
      </c>
    </row>
    <row r="6012" spans="1:25" hidden="1" x14ac:dyDescent="0.2">
      <c r="A6012" s="28" t="s">
        <v>22796</v>
      </c>
      <c r="B6012" s="28" t="s">
        <v>22797</v>
      </c>
      <c r="C6012" s="39" t="s">
        <v>23022</v>
      </c>
      <c r="D6012" s="26">
        <f>[1]!b_calc_yield(A6012,日期设置!$B$2,F6012,1,R6012,1,O6012,L6012,S6012,)</f>
        <v>3.9385614153813444</v>
      </c>
      <c r="E6012" s="26">
        <f t="shared" si="186"/>
        <v>11.255207144416456</v>
      </c>
      <c r="F6012" s="18">
        <f>[1]!b_dq_cleanprice($A6012,日期设置!B$2)</f>
        <v>99.81</v>
      </c>
      <c r="G6012" s="18" t="str">
        <f t="shared" si="187"/>
        <v>2.86 + 0</v>
      </c>
      <c r="H6012" s="27">
        <f>[1]!b_dq_pctchange($A6012,日期设置!$B$2,1)/100</f>
        <v>0</v>
      </c>
      <c r="I6012" s="26">
        <f>[1]!b_pq_pctchange(A6012,日期设置!$B$4,日期设置!$B$2,1)</f>
        <v>0</v>
      </c>
      <c r="J6012" s="26">
        <f>[1]!b_pq_pctchange(A6012,日期设置!$C$4,日期设置!$B$2,1)</f>
        <v>-0.18999999999999773</v>
      </c>
      <c r="K6012" s="52">
        <f>[1]!b_dq_amount($A6012,日期设置!B$2,2,10000)</f>
        <v>0</v>
      </c>
      <c r="L6012" s="26">
        <f>[1]!b_info_latestpar(A6012,日期设置!$B$2)</f>
        <v>100</v>
      </c>
      <c r="M6012" s="6">
        <f>[1]!b_info_outstandingbalance($A6012,日期设置!B$2)</f>
        <v>15</v>
      </c>
      <c r="N6012" s="7" t="str">
        <f>[1]!b_info_latestissurercreditrating2(A6012,日期设置!$B$2,"102","1")</f>
        <v>AA+</v>
      </c>
      <c r="O6012" s="43">
        <v>3.87</v>
      </c>
      <c r="P6012" s="9">
        <f>[1]!b_info_repurchasedate(A6012)</f>
        <v>0</v>
      </c>
      <c r="Q6012" s="31" t="s">
        <v>23447</v>
      </c>
      <c r="R6012" s="2" t="str">
        <f>IF((--IF(P6012=0,Q6012,P6012))&gt;(--日期设置!$B$2),IF(P6012=0,Q6012,P6012),Q6012)</f>
        <v>2024-02-02</v>
      </c>
      <c r="S6012" s="2" t="s">
        <v>23339</v>
      </c>
      <c r="T6012" s="8">
        <f>[1]!b_anal_ptmyear($A6012,日期设置!$B$2)</f>
        <v>2.8684931506849316</v>
      </c>
      <c r="U6012" s="8">
        <f>[1]!b_anal_termifexercise($A6012,日期设置!B$2)</f>
        <v>0</v>
      </c>
      <c r="V6012" s="10">
        <f>[1]!b_dq_dirtyprice(A6012,日期设置!$B$2)</f>
        <v>100.3189</v>
      </c>
      <c r="W6012" s="11">
        <f>IF(U6012=0,ROUNDUP((Q6012-日期设置!$B$2)/365,0),ROUNDUP((R6012-日期设置!$B$2)/365,0))</f>
        <v>3</v>
      </c>
      <c r="X6012" s="18">
        <f>_xlfn.IFNA(VLOOKUP(A6012,过往入选债券!A:D,4,0),2)</f>
        <v>2</v>
      </c>
      <c r="Y6012">
        <f>_xlfn.IFNA(VLOOKUP(C6012,[2]Sheet1!$A:$A,1,0),3)</f>
        <v>3</v>
      </c>
    </row>
    <row r="6013" spans="1:25" hidden="1" x14ac:dyDescent="0.2">
      <c r="A6013" s="21" t="s">
        <v>5907</v>
      </c>
      <c r="B6013" s="21" t="s">
        <v>5908</v>
      </c>
      <c r="C6013" s="37" t="s">
        <v>1786</v>
      </c>
      <c r="D6013" s="26" t="str">
        <f>[1]!b_calc_yield(A6013,日期设置!$B$2,F6013,1,R6013,1,O6013,L6013,S6013,)</f>
        <v>Fetching...</v>
      </c>
      <c r="E6013" s="26">
        <f t="shared" si="186"/>
        <v>6.7025962900885139</v>
      </c>
      <c r="F6013" s="18">
        <f>[1]!b_dq_cleanprice($A6013,日期设置!B$2)</f>
        <v>103.354</v>
      </c>
      <c r="G6013" s="18" t="str">
        <f t="shared" si="187"/>
        <v>1.73 + 0</v>
      </c>
      <c r="H6013" s="27">
        <f>[1]!b_dq_pctchange($A6013,日期设置!$B$2,1)/100</f>
        <v>0</v>
      </c>
      <c r="I6013" s="26">
        <f>[1]!b_pq_pctchange(A6013,日期设置!$B$4,日期设置!$B$2,1)</f>
        <v>-5.2220331115582976E-2</v>
      </c>
      <c r="J6013" s="26">
        <f>[1]!b_pq_pctchange(A6013,日期设置!$C$4,日期设置!$B$2,1)</f>
        <v>-0.22406481178459525</v>
      </c>
      <c r="K6013" s="52">
        <f>[1]!b_dq_amount($A6013,日期设置!B$2,2,10000)</f>
        <v>0</v>
      </c>
      <c r="L6013" s="26">
        <f>[1]!b_info_latestpar(A6013,日期设置!$B$2)</f>
        <v>100</v>
      </c>
      <c r="M6013" s="6">
        <f>[1]!b_info_outstandingbalance($A6013,日期设置!B$2)</f>
        <v>30</v>
      </c>
      <c r="N6013" s="7" t="str">
        <f>[1]!b_info_latestissurercreditrating2(A6013,日期设置!$B$2,"102","1")</f>
        <v>AAA</v>
      </c>
      <c r="O6013" s="8">
        <v>5.99</v>
      </c>
      <c r="P6013" s="9">
        <f>[1]!b_info_repurchasedate(A6013)</f>
        <v>0</v>
      </c>
      <c r="Q6013" s="8" t="s">
        <v>17021</v>
      </c>
      <c r="R6013" s="2" t="str">
        <f>IF((--IF(P6013=0,Q6013,P6013))&gt;(--日期设置!$B$2),IF(P6013=0,Q6013,P6013),Q6013)</f>
        <v>2022-12-15</v>
      </c>
      <c r="S6013" s="2" t="s">
        <v>18449</v>
      </c>
      <c r="T6013" s="8">
        <f>[1]!b_anal_ptmyear($A6013,日期设置!$B$2)</f>
        <v>1.7342465753424658</v>
      </c>
      <c r="U6013" s="8">
        <f>[1]!b_anal_termifexercise($A6013,日期设置!B$2)</f>
        <v>0</v>
      </c>
      <c r="V6013" s="10">
        <f>[1]!b_dq_dirtyprice(A6013,日期设置!$B$2)</f>
        <v>104.94589999999999</v>
      </c>
      <c r="W6013" s="11">
        <f>IF(U6013=0,ROUNDUP((Q6013-日期设置!$B$2)/365,0),ROUNDUP((R6013-日期设置!$B$2)/365,0))</f>
        <v>2</v>
      </c>
      <c r="X6013" s="18">
        <f>_xlfn.IFNA(VLOOKUP(A6013,过往入选债券!A:D,4,0),2)</f>
        <v>2</v>
      </c>
      <c r="Y6013" s="45" t="str">
        <f>_xlfn.IFNA(VLOOKUP(C6013,[2]Sheet1!$A:$A,1,0),3)</f>
        <v>陕西煤业化工集团有限责任公司</v>
      </c>
    </row>
    <row r="6014" spans="1:25" hidden="1" x14ac:dyDescent="0.2">
      <c r="A6014" s="28" t="s">
        <v>21524</v>
      </c>
      <c r="B6014" s="28" t="s">
        <v>21525</v>
      </c>
      <c r="C6014" s="39" t="s">
        <v>196</v>
      </c>
      <c r="D6014" s="26" t="str">
        <f>[1]!b_calc_yield(A6014,日期设置!$B$2,F6014,1,R6014,1,O6014,L6014,S6014,)</f>
        <v>Fetching...</v>
      </c>
      <c r="E6014" s="26">
        <f t="shared" si="186"/>
        <v>6.5287491674385079</v>
      </c>
      <c r="F6014" s="18">
        <f>[1]!b_dq_cleanprice($A6014,日期设置!B$2)</f>
        <v>100.8151</v>
      </c>
      <c r="G6014" s="18" t="str">
        <f t="shared" si="187"/>
        <v>2.67 + 1.67</v>
      </c>
      <c r="H6014" s="27">
        <f>[1]!b_dq_pctchange($A6014,日期设置!$B$2,1)/100</f>
        <v>0</v>
      </c>
      <c r="I6014" s="26">
        <f>[1]!b_pq_pctchange(A6014,日期设置!$B$4,日期设置!$B$2,1)</f>
        <v>0</v>
      </c>
      <c r="J6014" s="26">
        <f>[1]!b_pq_pctchange(A6014,日期设置!$C$4,日期设置!$B$2,1)</f>
        <v>-0.46305392455478611</v>
      </c>
      <c r="K6014" s="52">
        <f>[1]!b_dq_amount($A6014,日期设置!B$2,2,10000)</f>
        <v>0</v>
      </c>
      <c r="L6014" s="26">
        <f>[1]!b_info_latestpar(A6014,日期设置!$B$2)</f>
        <v>100</v>
      </c>
      <c r="M6014" s="6">
        <f>[1]!b_info_outstandingbalance($A6014,日期设置!B$2)</f>
        <v>20</v>
      </c>
      <c r="N6014" s="7" t="str">
        <f>[1]!b_info_latestissurercreditrating2(A6014,日期设置!$B$2,"102","1")</f>
        <v>AAA</v>
      </c>
      <c r="O6014" s="43">
        <v>4.46</v>
      </c>
      <c r="P6014" s="9" t="str">
        <f>[1]!b_info_repurchasedate(A6014)</f>
        <v>2022-11-25</v>
      </c>
      <c r="Q6014" s="31" t="s">
        <v>16734</v>
      </c>
      <c r="R6014" s="2" t="str">
        <f>IF((--IF(P6014=0,Q6014,P6014))&gt;(--日期设置!$B$2),IF(P6014=0,Q6014,P6014),Q6014)</f>
        <v>2022-11-25</v>
      </c>
      <c r="S6014" s="31" t="s">
        <v>17088</v>
      </c>
      <c r="T6014" s="8">
        <f>[1]!b_anal_ptmyear($A6014,日期设置!$B$2)</f>
        <v>2.6794520547945204</v>
      </c>
      <c r="U6014" s="8">
        <f>[1]!b_anal_termifexercise($A6014,日期设置!B$2)</f>
        <v>1.6794520547945206</v>
      </c>
      <c r="V6014" s="10">
        <f>[1]!b_dq_dirtyprice(A6014,日期设置!$B$2)</f>
        <v>102.24469999999999</v>
      </c>
      <c r="W6014" s="11">
        <f>IF(U6014=0,ROUNDUP((Q6014-日期设置!$B$2)/365,0),ROUNDUP((R6014-日期设置!$B$2)/365,0))</f>
        <v>2</v>
      </c>
      <c r="X6014" s="18">
        <f>_xlfn.IFNA(VLOOKUP(A6014,过往入选债券!A:D,4,0),2)</f>
        <v>2</v>
      </c>
      <c r="Y6014">
        <f>_xlfn.IFNA(VLOOKUP(C6014,[2]Sheet1!$A:$A,1,0),3)</f>
        <v>3</v>
      </c>
    </row>
    <row r="6015" spans="1:25" hidden="1" x14ac:dyDescent="0.2">
      <c r="A6015" s="21" t="s">
        <v>12757</v>
      </c>
      <c r="B6015" s="21" t="s">
        <v>12758</v>
      </c>
      <c r="C6015" s="37" t="s">
        <v>3686</v>
      </c>
      <c r="D6015" s="26" t="str">
        <f>[1]!b_calc_yield(A6015,日期设置!$B$2,F6015,1,R6015,1,O6015,L6015,S6015,)</f>
        <v>Fetching...</v>
      </c>
      <c r="E6015" s="26">
        <f t="shared" si="186"/>
        <v>23.309555379422562</v>
      </c>
      <c r="F6015" s="18">
        <f>[1]!b_dq_cleanprice($A6015,日期设置!B$2)</f>
        <v>40.1021</v>
      </c>
      <c r="G6015" s="18" t="str">
        <f t="shared" si="187"/>
        <v>1.8 + 0</v>
      </c>
      <c r="H6015" s="27">
        <f>[1]!b_dq_pctchange($A6015,日期设置!$B$2,1)/100</f>
        <v>0</v>
      </c>
      <c r="I6015" s="26">
        <f>[1]!b_pq_pctchange(A6015,日期设置!$B$4,日期设置!$B$2,1)</f>
        <v>0.29812744948465297</v>
      </c>
      <c r="J6015" s="26">
        <f>[1]!b_pq_pctchange(A6015,日期设置!$C$4,日期设置!$B$2,1)</f>
        <v>0.29812744948465297</v>
      </c>
      <c r="K6015" s="52">
        <f>[1]!b_dq_amount($A6015,日期设置!B$2,2,10000)</f>
        <v>0</v>
      </c>
      <c r="L6015" s="26">
        <f>[1]!b_info_latestpar(A6015,日期设置!$B$2)</f>
        <v>40</v>
      </c>
      <c r="M6015" s="6">
        <f>[1]!b_info_outstandingbalance($A6015,日期设置!B$2)</f>
        <v>6</v>
      </c>
      <c r="N6015" s="7" t="str">
        <f>[1]!b_info_latestissurercreditrating2(A6015,日期设置!$B$2,"102","1")</f>
        <v>AA</v>
      </c>
      <c r="O6015" s="8">
        <v>4.97</v>
      </c>
      <c r="P6015" s="9">
        <f>[1]!b_info_repurchasedate(A6015)</f>
        <v>0</v>
      </c>
      <c r="Q6015" s="8" t="s">
        <v>16419</v>
      </c>
      <c r="R6015" s="2" t="str">
        <f>IF((--IF(P6015=0,Q6015,P6015))&gt;(--日期设置!$B$2),IF(P6015=0,Q6015,P6015),Q6015)</f>
        <v>2023-01-08</v>
      </c>
      <c r="S6015" s="2" t="s">
        <v>18908</v>
      </c>
      <c r="T6015" s="8">
        <f>[1]!b_anal_ptmyear($A6015,日期设置!$B$2)</f>
        <v>1.8</v>
      </c>
      <c r="U6015" s="8">
        <f>[1]!b_anal_termifexercise($A6015,日期设置!B$2)</f>
        <v>0</v>
      </c>
      <c r="V6015" s="10">
        <f>[1]!b_dq_dirtyprice(A6015,日期设置!$B$2)</f>
        <v>40.499699999999997</v>
      </c>
      <c r="W6015" s="11">
        <f>IF(U6015=0,ROUNDUP((Q6015-日期设置!$B$2)/365,0),ROUNDUP((R6015-日期设置!$B$2)/365,0))</f>
        <v>2</v>
      </c>
      <c r="X6015" s="18">
        <f>_xlfn.IFNA(VLOOKUP(A6015,过往入选债券!A:D,4,0),2)</f>
        <v>2</v>
      </c>
      <c r="Y6015">
        <f>_xlfn.IFNA(VLOOKUP(C6015,[2]Sheet1!$A:$A,1,0),3)</f>
        <v>3</v>
      </c>
    </row>
    <row r="6016" spans="1:25" hidden="1" x14ac:dyDescent="0.2">
      <c r="A6016" s="28" t="s">
        <v>19446</v>
      </c>
      <c r="B6016" s="28" t="s">
        <v>19447</v>
      </c>
      <c r="C6016" s="38" t="s">
        <v>19448</v>
      </c>
      <c r="D6016" s="26" t="str">
        <f>[1]!b_calc_yield(A6016,日期设置!$B$2,F6016,1,R6016,1,O6016,L6016,S6016,)</f>
        <v>Fetching...</v>
      </c>
      <c r="E6016" s="26">
        <f t="shared" si="186"/>
        <v>9.1928989137868733</v>
      </c>
      <c r="F6016" s="18">
        <f>[1]!b_dq_cleanprice($A6016,日期设置!B$2)</f>
        <v>99.232900000000001</v>
      </c>
      <c r="G6016" s="18" t="str">
        <f t="shared" si="187"/>
        <v>2.37 + 0</v>
      </c>
      <c r="H6016" s="27">
        <f>[1]!b_dq_pctchange($A6016,日期设置!$B$2,1)/100</f>
        <v>0</v>
      </c>
      <c r="I6016" s="26">
        <f>[1]!b_pq_pctchange(A6016,日期设置!$B$4,日期设置!$B$2,1)</f>
        <v>0</v>
      </c>
      <c r="J6016" s="26">
        <f>[1]!b_pq_pctchange(A6016,日期设置!$C$4,日期设置!$B$2,1)</f>
        <v>0.14714327092022486</v>
      </c>
      <c r="K6016" s="52">
        <f>[1]!b_dq_amount($A6016,日期设置!B$2,2,10000)</f>
        <v>0</v>
      </c>
      <c r="L6016" s="26">
        <f>[1]!b_info_latestpar(A6016,日期设置!$B$2)</f>
        <v>100</v>
      </c>
      <c r="M6016" s="6">
        <f>[1]!b_info_outstandingbalance($A6016,日期设置!B$2)</f>
        <v>6</v>
      </c>
      <c r="N6016" s="7" t="str">
        <f>[1]!b_info_latestissurercreditrating2(A6016,日期设置!$B$2,"102","1")</f>
        <v>AAA</v>
      </c>
      <c r="O6016" s="8">
        <v>3.6</v>
      </c>
      <c r="P6016" s="9">
        <f>[1]!b_info_repurchasedate(A6016)</f>
        <v>0</v>
      </c>
      <c r="Q6016" s="8" t="s">
        <v>16187</v>
      </c>
      <c r="R6016" s="2" t="str">
        <f>IF((--IF(P6016=0,Q6016,P6016))&gt;(--日期设置!$B$2),IF(P6016=0,Q6016,P6016),Q6016)</f>
        <v>2023-08-07</v>
      </c>
      <c r="S6016" s="31" t="s">
        <v>19130</v>
      </c>
      <c r="T6016" s="8">
        <f>[1]!b_anal_ptmyear($A6016,日期设置!$B$2)</f>
        <v>2.3780821917808219</v>
      </c>
      <c r="U6016" s="8">
        <f>[1]!b_anal_termifexercise($A6016,日期设置!B$2)</f>
        <v>0</v>
      </c>
      <c r="V6016" s="10">
        <f>[1]!b_dq_dirtyprice(A6016,日期设置!$B$2)</f>
        <v>101.4718</v>
      </c>
      <c r="W6016" s="11">
        <f>IF(U6016=0,ROUNDUP((Q6016-日期设置!$B$2)/365,0),ROUNDUP((R6016-日期设置!$B$2)/365,0))</f>
        <v>3</v>
      </c>
      <c r="X6016" s="18">
        <f>_xlfn.IFNA(VLOOKUP(A6016,过往入选债券!A:D,4,0),2)</f>
        <v>2</v>
      </c>
      <c r="Y6016">
        <f>_xlfn.IFNA(VLOOKUP(C6016,[2]Sheet1!$A:$A,1,0),3)</f>
        <v>3</v>
      </c>
    </row>
    <row r="6017" spans="1:25" hidden="1" x14ac:dyDescent="0.2">
      <c r="A6017" s="21" t="s">
        <v>6512</v>
      </c>
      <c r="B6017" s="21" t="s">
        <v>6513</v>
      </c>
      <c r="C6017" s="37" t="s">
        <v>1786</v>
      </c>
      <c r="D6017" s="26" t="str">
        <f>[1]!b_calc_yield(A6017,日期设置!$B$2,F6017,1,R6017,1,O6017,L6017,S6017,)</f>
        <v>Fetching...</v>
      </c>
      <c r="E6017" s="26">
        <f t="shared" si="186"/>
        <v>7.4941007650124236</v>
      </c>
      <c r="F6017" s="18">
        <f>[1]!b_dq_cleanprice($A6017,日期设置!B$2)</f>
        <v>103.11020000000001</v>
      </c>
      <c r="G6017" s="18" t="str">
        <f t="shared" si="187"/>
        <v>2.01 + 0</v>
      </c>
      <c r="H6017" s="27">
        <f>[1]!b_dq_pctchange($A6017,日期设置!$B$2,1)/100</f>
        <v>0</v>
      </c>
      <c r="I6017" s="26">
        <f>[1]!b_pq_pctchange(A6017,日期设置!$B$4,日期设置!$B$2,1)</f>
        <v>0</v>
      </c>
      <c r="J6017" s="26">
        <f>[1]!b_pq_pctchange(A6017,日期设置!$C$4,日期设置!$B$2,1)</f>
        <v>0.45742088664634079</v>
      </c>
      <c r="K6017" s="52">
        <f>[1]!b_dq_amount($A6017,日期设置!B$2,2,10000)</f>
        <v>0</v>
      </c>
      <c r="L6017" s="26">
        <f>[1]!b_info_latestpar(A6017,日期设置!$B$2)</f>
        <v>100</v>
      </c>
      <c r="M6017" s="6">
        <f>[1]!b_info_outstandingbalance($A6017,日期设置!B$2)</f>
        <v>30</v>
      </c>
      <c r="N6017" s="7" t="str">
        <f>[1]!b_info_latestissurercreditrating2(A6017,日期设置!$B$2,"102","1")</f>
        <v>AAA</v>
      </c>
      <c r="O6017" s="8">
        <v>5.57</v>
      </c>
      <c r="P6017" s="9">
        <f>[1]!b_info_repurchasedate(A6017)</f>
        <v>0</v>
      </c>
      <c r="Q6017" s="8" t="s">
        <v>16310</v>
      </c>
      <c r="R6017" s="2" t="str">
        <f>IF((--IF(P6017=0,Q6017,P6017))&gt;(--日期设置!$B$2),IF(P6017=0,Q6017,P6017),Q6017)</f>
        <v>2023-03-29</v>
      </c>
      <c r="S6017" s="2" t="s">
        <v>18090</v>
      </c>
      <c r="T6017" s="8">
        <f>[1]!b_anal_ptmyear($A6017,日期设置!$B$2)</f>
        <v>2.0191780821917806</v>
      </c>
      <c r="U6017" s="8">
        <f>[1]!b_anal_termifexercise($A6017,日期设置!B$2)</f>
        <v>0</v>
      </c>
      <c r="V6017" s="10">
        <f>[1]!b_dq_dirtyprice(A6017,日期设置!$B$2)</f>
        <v>108.57340000000001</v>
      </c>
      <c r="W6017" s="11">
        <f>IF(U6017=0,ROUNDUP((Q6017-日期设置!$B$2)/365,0),ROUNDUP((R6017-日期设置!$B$2)/365,0))</f>
        <v>3</v>
      </c>
      <c r="X6017" s="18">
        <f>_xlfn.IFNA(VLOOKUP(A6017,过往入选债券!A:D,4,0),2)</f>
        <v>2</v>
      </c>
      <c r="Y6017" t="str">
        <f>_xlfn.IFNA(VLOOKUP(C6017,[2]Sheet1!$A:$A,1,0),3)</f>
        <v>陕西煤业化工集团有限责任公司</v>
      </c>
    </row>
    <row r="6018" spans="1:25" hidden="1" x14ac:dyDescent="0.2">
      <c r="A6018" s="21" t="s">
        <v>11163</v>
      </c>
      <c r="B6018" s="21" t="s">
        <v>11164</v>
      </c>
      <c r="C6018" s="37" t="s">
        <v>11009</v>
      </c>
      <c r="D6018" s="26" t="str">
        <f>[1]!b_calc_yield(A6018,日期设置!$B$2,F6018,1,R6018,1,O6018,L6018,S6018,)</f>
        <v>Fetching...</v>
      </c>
      <c r="E6018" s="26">
        <f t="shared" ref="E6018:E6081" si="188">((O6018*W6018+L6018)/V6018-1)*100</f>
        <v>8.6354829781345224</v>
      </c>
      <c r="F6018" s="18">
        <f>[1]!b_dq_cleanprice($A6018,日期设置!B$2)</f>
        <v>98.650599999999997</v>
      </c>
      <c r="G6018" s="18" t="str">
        <f t="shared" ref="G6018:G6081" si="189">LEFT(T6018,4)&amp;" + "&amp;LEFT(U6018,4)</f>
        <v>4.23 + 2.23</v>
      </c>
      <c r="H6018" s="27">
        <f>[1]!b_dq_pctchange($A6018,日期设置!$B$2,1)/100</f>
        <v>0</v>
      </c>
      <c r="I6018" s="26">
        <f>[1]!b_pq_pctchange(A6018,日期设置!$B$4,日期设置!$B$2,1)</f>
        <v>0</v>
      </c>
      <c r="J6018" s="26">
        <f>[1]!b_pq_pctchange(A6018,日期设置!$C$4,日期设置!$B$2,1)</f>
        <v>0</v>
      </c>
      <c r="K6018" s="52">
        <f>[1]!b_dq_amount($A6018,日期设置!B$2,2,10000)</f>
        <v>0</v>
      </c>
      <c r="L6018" s="26">
        <f>[1]!b_info_latestpar(A6018,日期设置!$B$2)</f>
        <v>100</v>
      </c>
      <c r="M6018" s="6">
        <f>[1]!b_info_outstandingbalance($A6018,日期设置!B$2)</f>
        <v>4</v>
      </c>
      <c r="N6018" s="7" t="str">
        <f>[1]!b_info_latestissurercreditrating2(A6018,日期设置!$B$2,"102","1")</f>
        <v>AA+</v>
      </c>
      <c r="O6018" s="8">
        <v>3.3</v>
      </c>
      <c r="P6018" s="9" t="str">
        <f>[1]!b_info_repurchasedate(A6018)</f>
        <v>2023-06-17</v>
      </c>
      <c r="Q6018" s="8" t="s">
        <v>16266</v>
      </c>
      <c r="R6018" s="2" t="str">
        <f>IF((--IF(P6018=0,Q6018,P6018))&gt;(--日期设置!$B$2),IF(P6018=0,Q6018,P6018),Q6018)</f>
        <v>2023-06-17</v>
      </c>
      <c r="S6018" s="2" t="s">
        <v>18047</v>
      </c>
      <c r="T6018" s="8">
        <f>[1]!b_anal_ptmyear($A6018,日期设置!$B$2)</f>
        <v>4.2383561643835614</v>
      </c>
      <c r="U6018" s="8">
        <f>[1]!b_anal_termifexercise($A6018,日期设置!B$2)</f>
        <v>2.2383561643835614</v>
      </c>
      <c r="V6018" s="10">
        <f>[1]!b_dq_dirtyprice(A6018,日期设置!$B$2)</f>
        <v>101.164</v>
      </c>
      <c r="W6018" s="11">
        <f>IF(U6018=0,ROUNDUP((Q6018-日期设置!$B$2)/365,0),ROUNDUP((R6018-日期设置!$B$2)/365,0))</f>
        <v>3</v>
      </c>
      <c r="X6018" s="18">
        <f>_xlfn.IFNA(VLOOKUP(A6018,过往入选债券!A:D,4,0),2)</f>
        <v>2</v>
      </c>
      <c r="Y6018">
        <f>_xlfn.IFNA(VLOOKUP(C6018,[2]Sheet1!$A:$A,1,0),3)</f>
        <v>3</v>
      </c>
    </row>
    <row r="6019" spans="1:25" hidden="1" x14ac:dyDescent="0.2">
      <c r="A6019" s="21" t="s">
        <v>2718</v>
      </c>
      <c r="B6019" s="21" t="s">
        <v>2719</v>
      </c>
      <c r="C6019" s="37" t="s">
        <v>693</v>
      </c>
      <c r="D6019" s="26" t="str">
        <f>[1]!b_calc_yield(A6019,日期设置!$B$2,F6019,1,R6019,1,O6019,L6019,S6019,)</f>
        <v>Fetching...</v>
      </c>
      <c r="E6019" s="26">
        <f t="shared" si="188"/>
        <v>3.8596808444777642</v>
      </c>
      <c r="F6019" s="18">
        <f>[1]!b_dq_cleanprice($A6019,日期设置!B$2)</f>
        <v>101.6532</v>
      </c>
      <c r="G6019" s="18" t="str">
        <f t="shared" si="189"/>
        <v>2.98 + 0.98</v>
      </c>
      <c r="H6019" s="27">
        <f>[1]!b_dq_pctchange($A6019,日期设置!$B$2,1)/100</f>
        <v>0</v>
      </c>
      <c r="I6019" s="26">
        <f>[1]!b_pq_pctchange(A6019,日期设置!$B$4,日期设置!$B$2,1)</f>
        <v>0</v>
      </c>
      <c r="J6019" s="26">
        <f>[1]!b_pq_pctchange(A6019,日期设置!$C$4,日期设置!$B$2,1)</f>
        <v>1.653199999999998</v>
      </c>
      <c r="K6019" s="52">
        <f>[1]!b_dq_amount($A6019,日期设置!B$2,2,10000)</f>
        <v>0</v>
      </c>
      <c r="L6019" s="26">
        <f>[1]!b_info_latestpar(A6019,日期设置!$B$2)</f>
        <v>100</v>
      </c>
      <c r="M6019" s="6">
        <f>[1]!b_info_outstandingbalance($A6019,日期设置!B$2)</f>
        <v>10</v>
      </c>
      <c r="N6019" s="7">
        <f>[1]!b_info_latestissurercreditrating2(A6019,日期设置!$B$2,"102","1")</f>
        <v>0</v>
      </c>
      <c r="O6019" s="8">
        <v>5.69</v>
      </c>
      <c r="P6019" s="9" t="str">
        <f>[1]!b_info_repurchasedate(A6019)</f>
        <v>2022-03-15</v>
      </c>
      <c r="Q6019" s="8" t="s">
        <v>17530</v>
      </c>
      <c r="R6019" s="2" t="str">
        <f>IF((--IF(P6019=0,Q6019,P6019))&gt;(--日期设置!$B$2),IF(P6019=0,Q6019,P6019),Q6019)</f>
        <v>2022-03-15</v>
      </c>
      <c r="S6019" s="2" t="s">
        <v>18387</v>
      </c>
      <c r="T6019" s="8">
        <f>[1]!b_anal_ptmyear($A6019,日期设置!$B$2)</f>
        <v>2.9808219178082194</v>
      </c>
      <c r="U6019" s="8">
        <f>[1]!b_anal_termifexercise($A6019,日期设置!B$2)</f>
        <v>0.98082191780821915</v>
      </c>
      <c r="V6019" s="10">
        <f>[1]!b_dq_dirtyprice(A6019,日期设置!$B$2)</f>
        <v>101.7623</v>
      </c>
      <c r="W6019" s="11">
        <f>IF(U6019=0,ROUNDUP((Q6019-日期设置!$B$2)/365,0),ROUNDUP((R6019-日期设置!$B$2)/365,0))</f>
        <v>1</v>
      </c>
      <c r="X6019" s="18">
        <f>_xlfn.IFNA(VLOOKUP(A6019,过往入选债券!A:D,4,0),2)</f>
        <v>2</v>
      </c>
      <c r="Y6019">
        <f>_xlfn.IFNA(VLOOKUP(C6019,[2]Sheet1!$A:$A,1,0),3)</f>
        <v>3</v>
      </c>
    </row>
    <row r="6020" spans="1:25" hidden="1" x14ac:dyDescent="0.2">
      <c r="A6020" s="21" t="s">
        <v>945</v>
      </c>
      <c r="B6020" s="21" t="s">
        <v>946</v>
      </c>
      <c r="C6020" s="37" t="s">
        <v>947</v>
      </c>
      <c r="D6020" s="26" t="str">
        <f>[1]!b_calc_yield(A6020,日期设置!$B$2,F6020,1,R6020,1,O6020,L6020,S6020,)</f>
        <v>Fetching...</v>
      </c>
      <c r="E6020" s="26">
        <f t="shared" si="188"/>
        <v>6.3136366803042021</v>
      </c>
      <c r="F6020" s="18">
        <f>[1]!b_dq_cleanprice($A6020,日期设置!B$2)</f>
        <v>102.7229</v>
      </c>
      <c r="G6020" s="18" t="str">
        <f t="shared" si="189"/>
        <v>1.63 + 0</v>
      </c>
      <c r="H6020" s="27">
        <f>[1]!b_dq_pctchange($A6020,日期设置!$B$2,1)/100</f>
        <v>0</v>
      </c>
      <c r="I6020" s="26">
        <f>[1]!b_pq_pctchange(A6020,日期设置!$B$4,日期设置!$B$2,1)</f>
        <v>0</v>
      </c>
      <c r="J6020" s="26">
        <f>[1]!b_pq_pctchange(A6020,日期设置!$C$4,日期设置!$B$2,1)</f>
        <v>-0.13464720487958323</v>
      </c>
      <c r="K6020" s="52">
        <f>[1]!b_dq_amount($A6020,日期设置!B$2,2,10000)</f>
        <v>0</v>
      </c>
      <c r="L6020" s="26">
        <f>[1]!b_info_latestpar(A6020,日期设置!$B$2)</f>
        <v>100</v>
      </c>
      <c r="M6020" s="6">
        <f>[1]!b_info_outstandingbalance($A6020,日期设置!B$2)</f>
        <v>10</v>
      </c>
      <c r="N6020" s="7">
        <f>[1]!b_info_latestissurercreditrating2(A6020,日期设置!$B$2,"102","1")</f>
        <v>0</v>
      </c>
      <c r="O6020" s="8">
        <v>5.7</v>
      </c>
      <c r="P6020" s="9">
        <f>[1]!b_info_repurchasedate(A6020)</f>
        <v>0</v>
      </c>
      <c r="Q6020" s="8" t="s">
        <v>17267</v>
      </c>
      <c r="R6020" s="2" t="str">
        <f>IF((--IF(P6020=0,Q6020,P6020))&gt;(--日期设置!$B$2),IF(P6020=0,Q6020,P6020),Q6020)</f>
        <v>2022-11-10</v>
      </c>
      <c r="S6020" s="2" t="s">
        <v>18826</v>
      </c>
      <c r="T6020" s="8">
        <f>[1]!b_anal_ptmyear($A6020,日期设置!$B$2)</f>
        <v>1.6383561643835618</v>
      </c>
      <c r="U6020" s="8">
        <f>[1]!b_anal_termifexercise($A6020,日期设置!B$2)</f>
        <v>0</v>
      </c>
      <c r="V6020" s="10">
        <f>[1]!b_dq_dirtyprice(A6020,日期设置!$B$2)</f>
        <v>104.7843</v>
      </c>
      <c r="W6020" s="11">
        <f>IF(U6020=0,ROUNDUP((Q6020-日期设置!$B$2)/365,0),ROUNDUP((R6020-日期设置!$B$2)/365,0))</f>
        <v>2</v>
      </c>
      <c r="X6020" s="18">
        <f>_xlfn.IFNA(VLOOKUP(A6020,过往入选债券!A:D,4,0),2)</f>
        <v>2</v>
      </c>
      <c r="Y6020">
        <f>_xlfn.IFNA(VLOOKUP(C6020,[2]Sheet1!$A:$A,1,0),3)</f>
        <v>3</v>
      </c>
    </row>
    <row r="6021" spans="1:25" hidden="1" x14ac:dyDescent="0.2">
      <c r="A6021" s="21" t="s">
        <v>13510</v>
      </c>
      <c r="B6021" s="21" t="s">
        <v>13511</v>
      </c>
      <c r="C6021" s="37" t="s">
        <v>12290</v>
      </c>
      <c r="D6021" s="26" t="str">
        <f>[1]!b_calc_yield(A6021,日期设置!$B$2,F6021,1,R6021,1,O6021,L6021,S6021,)</f>
        <v>Fetching...</v>
      </c>
      <c r="E6021" s="26">
        <f t="shared" si="188"/>
        <v>18.920339002778451</v>
      </c>
      <c r="F6021" s="18">
        <f>[1]!b_dq_cleanprice($A6021,日期设置!B$2)</f>
        <v>59.27</v>
      </c>
      <c r="G6021" s="18" t="str">
        <f t="shared" si="189"/>
        <v>2.62 + 0</v>
      </c>
      <c r="H6021" s="27">
        <f>[1]!b_dq_pctchange($A6021,日期设置!$B$2,1)/100</f>
        <v>0</v>
      </c>
      <c r="I6021" s="26">
        <f>[1]!b_pq_pctchange(A6021,日期设置!$B$4,日期设置!$B$2,1)</f>
        <v>0</v>
      </c>
      <c r="J6021" s="26">
        <f>[1]!b_pq_pctchange(A6021,日期设置!$C$4,日期设置!$B$2,1)</f>
        <v>4.8952583514801348E-2</v>
      </c>
      <c r="K6021" s="52">
        <f>[1]!b_dq_amount($A6021,日期设置!B$2,2,10000)</f>
        <v>0</v>
      </c>
      <c r="L6021" s="26">
        <f>[1]!b_info_latestpar(A6021,日期设置!$B$2)</f>
        <v>60</v>
      </c>
      <c r="M6021" s="6">
        <f>[1]!b_info_outstandingbalance($A6021,日期设置!B$2)</f>
        <v>4.1399999999999997</v>
      </c>
      <c r="N6021" s="7" t="str">
        <f>[1]!b_info_latestissurercreditrating2(A6021,日期设置!$B$2,"102","1")</f>
        <v>AA</v>
      </c>
      <c r="O6021" s="8">
        <v>3.84</v>
      </c>
      <c r="P6021" s="9">
        <f>[1]!b_info_repurchasedate(A6021)</f>
        <v>0</v>
      </c>
      <c r="Q6021" s="8" t="s">
        <v>16459</v>
      </c>
      <c r="R6021" s="2" t="str">
        <f>IF((--IF(P6021=0,Q6021,P6021))&gt;(--日期设置!$B$2),IF(P6021=0,Q6021,P6021),Q6021)</f>
        <v>2023-11-04</v>
      </c>
      <c r="S6021" s="2" t="s">
        <v>17972</v>
      </c>
      <c r="T6021" s="8">
        <f>[1]!b_anal_ptmyear($A6021,日期设置!$B$2)</f>
        <v>2.6219178082191781</v>
      </c>
      <c r="U6021" s="8">
        <f>[1]!b_anal_termifexercise($A6021,日期设置!B$2)</f>
        <v>0</v>
      </c>
      <c r="V6021" s="10">
        <f>[1]!b_dq_dirtyprice(A6021,日期设置!$B$2)</f>
        <v>60.141100000000002</v>
      </c>
      <c r="W6021" s="11">
        <f>IF(U6021=0,ROUNDUP((Q6021-日期设置!$B$2)/365,0),ROUNDUP((R6021-日期设置!$B$2)/365,0))</f>
        <v>3</v>
      </c>
      <c r="X6021" s="18">
        <f>_xlfn.IFNA(VLOOKUP(A6021,过往入选债券!A:D,4,0),2)</f>
        <v>2</v>
      </c>
      <c r="Y6021">
        <f>_xlfn.IFNA(VLOOKUP(C6021,[2]Sheet1!$A:$A,1,0),3)</f>
        <v>3</v>
      </c>
    </row>
    <row r="6022" spans="1:25" hidden="1" x14ac:dyDescent="0.2">
      <c r="A6022" s="28" t="s">
        <v>21841</v>
      </c>
      <c r="B6022" s="28" t="s">
        <v>22030</v>
      </c>
      <c r="C6022" s="39" t="s">
        <v>22031</v>
      </c>
      <c r="D6022" s="26" t="str">
        <f>[1]!b_calc_yield(A6022,日期设置!$B$2,F6022,1,R6022,1,O6022,L6022,S6022,)</f>
        <v>Fetching...</v>
      </c>
      <c r="E6022" s="26">
        <f t="shared" si="188"/>
        <v>10.611616592533423</v>
      </c>
      <c r="F6022" s="18">
        <f>[1]!b_dq_cleanprice($A6022,日期设置!B$2)</f>
        <v>100.0509</v>
      </c>
      <c r="G6022" s="18" t="str">
        <f t="shared" si="189"/>
        <v>4.72 + 2.72</v>
      </c>
      <c r="H6022" s="27">
        <f>[1]!b_dq_pctchange($A6022,日期设置!$B$2,1)/100</f>
        <v>0</v>
      </c>
      <c r="I6022" s="26">
        <f>[1]!b_pq_pctchange(A6022,日期设置!$B$4,日期设置!$B$2,1)</f>
        <v>0</v>
      </c>
      <c r="J6022" s="26">
        <f>[1]!b_pq_pctchange(A6022,日期设置!$C$4,日期设置!$B$2,1)</f>
        <v>0</v>
      </c>
      <c r="K6022" s="52">
        <f>[1]!b_dq_amount($A6022,日期设置!B$2,2,10000)</f>
        <v>0</v>
      </c>
      <c r="L6022" s="26">
        <f>[1]!b_info_latestpar(A6022,日期设置!$B$2)</f>
        <v>100</v>
      </c>
      <c r="M6022" s="6">
        <f>[1]!b_info_outstandingbalance($A6022,日期设置!B$2)</f>
        <v>10</v>
      </c>
      <c r="N6022" s="7" t="str">
        <f>[1]!b_info_latestissurercreditrating2(A6022,日期设置!$B$2,"102","1")</f>
        <v>AAA</v>
      </c>
      <c r="O6022" s="43">
        <v>3.96</v>
      </c>
      <c r="P6022" s="9" t="str">
        <f>[1]!b_info_repurchasedate(A6022)</f>
        <v>2023-12-11</v>
      </c>
      <c r="Q6022" s="31" t="s">
        <v>22178</v>
      </c>
      <c r="R6022" s="2" t="str">
        <f>IF((--IF(P6022=0,Q6022,P6022))&gt;(--日期设置!$B$2),IF(P6022=0,Q6022,P6022),Q6022)</f>
        <v>2023-12-11</v>
      </c>
      <c r="S6022" s="31" t="s">
        <v>16156</v>
      </c>
      <c r="T6022" s="8">
        <f>[1]!b_anal_ptmyear($A6022,日期设置!$B$2)</f>
        <v>4.7232876712328764</v>
      </c>
      <c r="U6022" s="8">
        <f>[1]!b_anal_termifexercise($A6022,日期设置!B$2)</f>
        <v>2.7232876712328768</v>
      </c>
      <c r="V6022" s="10">
        <f>[1]!b_dq_dirtyprice(A6022,日期设置!$B$2)</f>
        <v>101.1467</v>
      </c>
      <c r="W6022" s="11">
        <f>IF(U6022=0,ROUNDUP((Q6022-日期设置!$B$2)/365,0),ROUNDUP((R6022-日期设置!$B$2)/365,0))</f>
        <v>3</v>
      </c>
      <c r="X6022" s="18">
        <f>_xlfn.IFNA(VLOOKUP(A6022,过往入选债券!A:D,4,0),2)</f>
        <v>2</v>
      </c>
      <c r="Y6022">
        <f>_xlfn.IFNA(VLOOKUP(C6022,[2]Sheet1!$A:$A,1,0),3)</f>
        <v>3</v>
      </c>
    </row>
    <row r="6023" spans="1:25" hidden="1" x14ac:dyDescent="0.2">
      <c r="A6023" s="21" t="s">
        <v>8468</v>
      </c>
      <c r="B6023" s="21" t="s">
        <v>8469</v>
      </c>
      <c r="C6023" s="37" t="s">
        <v>8470</v>
      </c>
      <c r="D6023" s="26" t="str">
        <f>[1]!b_calc_yield(A6023,日期设置!$B$2,F6023,1,R6023,1,O6023,L6023,S6023,)</f>
        <v>Fetching...</v>
      </c>
      <c r="E6023" s="26">
        <f t="shared" si="188"/>
        <v>4.1392882094943184</v>
      </c>
      <c r="F6023" s="18">
        <f>[1]!b_dq_cleanprice($A6023,日期设置!B$2)</f>
        <v>100.5664</v>
      </c>
      <c r="G6023" s="18" t="str">
        <f t="shared" si="189"/>
        <v>1.09 + 0</v>
      </c>
      <c r="H6023" s="27">
        <f>[1]!b_dq_pctchange($A6023,日期设置!$B$2,1)/100</f>
        <v>0</v>
      </c>
      <c r="I6023" s="26">
        <f>[1]!b_pq_pctchange(A6023,日期设置!$B$4,日期设置!$B$2,1)</f>
        <v>0</v>
      </c>
      <c r="J6023" s="26">
        <f>[1]!b_pq_pctchange(A6023,日期设置!$C$4,日期设置!$B$2,1)</f>
        <v>7.4583154748186281E-3</v>
      </c>
      <c r="K6023" s="52">
        <f>[1]!b_dq_amount($A6023,日期设置!B$2,2,10000)</f>
        <v>0</v>
      </c>
      <c r="L6023" s="26">
        <f>[1]!b_info_latestpar(A6023,日期设置!$B$2)</f>
        <v>100</v>
      </c>
      <c r="M6023" s="6">
        <f>[1]!b_info_outstandingbalance($A6023,日期设置!B$2)</f>
        <v>13.6</v>
      </c>
      <c r="N6023" s="7" t="str">
        <f>[1]!b_info_latestissurercreditrating2(A6023,日期设置!$B$2,"102","1")</f>
        <v>AA+</v>
      </c>
      <c r="O6023" s="8">
        <v>4.4800000000000004</v>
      </c>
      <c r="P6023" s="9">
        <f>[1]!b_info_repurchasedate(A6023)</f>
        <v>0</v>
      </c>
      <c r="Q6023" s="8" t="s">
        <v>16326</v>
      </c>
      <c r="R6023" s="2" t="str">
        <f>IF((--IF(P6023=0,Q6023,P6023))&gt;(--日期设置!$B$2),IF(P6023=0,Q6023,P6023),Q6023)</f>
        <v>2022-04-25</v>
      </c>
      <c r="S6023" s="2" t="s">
        <v>18104</v>
      </c>
      <c r="T6023" s="8">
        <f>[1]!b_anal_ptmyear($A6023,日期设置!$B$2)</f>
        <v>1.0931506849315069</v>
      </c>
      <c r="U6023" s="8">
        <f>[1]!b_anal_termifexercise($A6023,日期设置!B$2)</f>
        <v>0</v>
      </c>
      <c r="V6023" s="10">
        <f>[1]!b_dq_dirtyprice(A6023,日期设置!$B$2)</f>
        <v>104.62909999999999</v>
      </c>
      <c r="W6023" s="11">
        <f>IF(U6023=0,ROUNDUP((Q6023-日期设置!$B$2)/365,0),ROUNDUP((R6023-日期设置!$B$2)/365,0))</f>
        <v>2</v>
      </c>
      <c r="X6023" s="18">
        <f>_xlfn.IFNA(VLOOKUP(A6023,过往入选债券!A:D,4,0),2)</f>
        <v>2</v>
      </c>
      <c r="Y6023">
        <f>_xlfn.IFNA(VLOOKUP(C6023,[2]Sheet1!$A:$A,1,0),3)</f>
        <v>3</v>
      </c>
    </row>
    <row r="6024" spans="1:25" hidden="1" x14ac:dyDescent="0.2">
      <c r="A6024" s="21" t="s">
        <v>13519</v>
      </c>
      <c r="B6024" s="21" t="s">
        <v>13520</v>
      </c>
      <c r="C6024" s="37" t="s">
        <v>13521</v>
      </c>
      <c r="D6024" s="26" t="str">
        <f>[1]!b_calc_yield(A6024,日期设置!$B$2,F6024,1,R6024,1,O6024,L6024,S6024,)</f>
        <v>Fetching...</v>
      </c>
      <c r="E6024" s="26">
        <f t="shared" si="188"/>
        <v>19.093455834517179</v>
      </c>
      <c r="F6024" s="18">
        <f>[1]!b_dq_cleanprice($A6024,日期设置!B$2)</f>
        <v>59.398200000000003</v>
      </c>
      <c r="G6024" s="18" t="str">
        <f t="shared" si="189"/>
        <v>2.63 + 0</v>
      </c>
      <c r="H6024" s="27">
        <f>[1]!b_dq_pctchange($A6024,日期设置!$B$2,1)/100</f>
        <v>0</v>
      </c>
      <c r="I6024" s="26">
        <f>[1]!b_pq_pctchange(A6024,日期设置!$B$4,日期设置!$B$2,1)</f>
        <v>0</v>
      </c>
      <c r="J6024" s="26">
        <f>[1]!b_pq_pctchange(A6024,日期设置!$C$4,日期设置!$B$2,1)</f>
        <v>0.125919745126299</v>
      </c>
      <c r="K6024" s="52">
        <f>[1]!b_dq_amount($A6024,日期设置!B$2,2,10000)</f>
        <v>0</v>
      </c>
      <c r="L6024" s="26">
        <f>[1]!b_info_latestpar(A6024,日期设置!$B$2)</f>
        <v>60</v>
      </c>
      <c r="M6024" s="6">
        <f>[1]!b_info_outstandingbalance($A6024,日期设置!B$2)</f>
        <v>12</v>
      </c>
      <c r="N6024" s="7" t="str">
        <f>[1]!b_info_latestissurercreditrating2(A6024,日期设置!$B$2,"102","1")</f>
        <v>AA</v>
      </c>
      <c r="O6024" s="8">
        <v>3.92</v>
      </c>
      <c r="P6024" s="9">
        <f>[1]!b_info_repurchasedate(A6024)</f>
        <v>0</v>
      </c>
      <c r="Q6024" s="8" t="s">
        <v>17027</v>
      </c>
      <c r="R6024" s="2" t="str">
        <f>IF((--IF(P6024=0,Q6024,P6024))&gt;(--日期设置!$B$2),IF(P6024=0,Q6024,P6024),Q6024)</f>
        <v>2023-11-09</v>
      </c>
      <c r="S6024" s="2" t="s">
        <v>18875</v>
      </c>
      <c r="T6024" s="8">
        <f>[1]!b_anal_ptmyear($A6024,日期设置!$B$2)</f>
        <v>2.6356164383561644</v>
      </c>
      <c r="U6024" s="8">
        <f>[1]!b_anal_termifexercise($A6024,日期设置!B$2)</f>
        <v>0</v>
      </c>
      <c r="V6024" s="10">
        <f>[1]!b_dq_dirtyprice(A6024,日期设置!$B$2)</f>
        <v>60.255200000000002</v>
      </c>
      <c r="W6024" s="11">
        <f>IF(U6024=0,ROUNDUP((Q6024-日期设置!$B$2)/365,0),ROUNDUP((R6024-日期设置!$B$2)/365,0))</f>
        <v>3</v>
      </c>
      <c r="X6024" s="18">
        <f>_xlfn.IFNA(VLOOKUP(A6024,过往入选债券!A:D,4,0),2)</f>
        <v>2</v>
      </c>
      <c r="Y6024">
        <f>_xlfn.IFNA(VLOOKUP(C6024,[2]Sheet1!$A:$A,1,0),3)</f>
        <v>3</v>
      </c>
    </row>
    <row r="6025" spans="1:25" hidden="1" x14ac:dyDescent="0.2">
      <c r="A6025" s="21" t="s">
        <v>13533</v>
      </c>
      <c r="B6025" s="21" t="s">
        <v>13534</v>
      </c>
      <c r="C6025" s="37" t="s">
        <v>12999</v>
      </c>
      <c r="D6025" s="26" t="str">
        <f>[1]!b_calc_yield(A6025,日期设置!$B$2,F6025,1,R6025,1,O6025,L6025,S6025,)</f>
        <v>Fetching...</v>
      </c>
      <c r="E6025" s="26">
        <f t="shared" si="188"/>
        <v>28.243386217288702</v>
      </c>
      <c r="F6025" s="18">
        <f>[1]!b_dq_cleanprice($A6025,日期设置!B$2)</f>
        <v>79.973600000000005</v>
      </c>
      <c r="G6025" s="18" t="str">
        <f t="shared" si="189"/>
        <v>5.64 + 0</v>
      </c>
      <c r="H6025" s="27">
        <f>[1]!b_dq_pctchange($A6025,日期设置!$B$2,1)/100</f>
        <v>0</v>
      </c>
      <c r="I6025" s="26">
        <f>[1]!b_pq_pctchange(A6025,日期设置!$B$4,日期设置!$B$2,1)</f>
        <v>4.5662142249151101</v>
      </c>
      <c r="J6025" s="26">
        <f>[1]!b_pq_pctchange(A6025,日期设置!$C$4,日期设置!$B$2,1)</f>
        <v>4.5662142249151101</v>
      </c>
      <c r="K6025" s="52">
        <f>[1]!b_dq_amount($A6025,日期设置!B$2,2,10000)</f>
        <v>0</v>
      </c>
      <c r="L6025" s="26">
        <f>[1]!b_info_latestpar(A6025,日期设置!$B$2)</f>
        <v>80</v>
      </c>
      <c r="M6025" s="6">
        <f>[1]!b_info_outstandingbalance($A6025,日期设置!B$2)</f>
        <v>24</v>
      </c>
      <c r="N6025" s="7" t="str">
        <f>[1]!b_info_latestissurercreditrating2(A6025,日期设置!$B$2,"102","1")</f>
        <v>AA+</v>
      </c>
      <c r="O6025" s="8">
        <v>4</v>
      </c>
      <c r="P6025" s="9">
        <f>[1]!b_info_repurchasedate(A6025)</f>
        <v>0</v>
      </c>
      <c r="Q6025" s="8" t="s">
        <v>16780</v>
      </c>
      <c r="R6025" s="2" t="str">
        <f>IF((--IF(P6025=0,Q6025,P6025))&gt;(--日期设置!$B$2),IF(P6025=0,Q6025,P6025),Q6025)</f>
        <v>2026-11-14</v>
      </c>
      <c r="S6025" s="2" t="s">
        <v>18130</v>
      </c>
      <c r="T6025" s="8">
        <f>[1]!b_anal_ptmyear($A6025,日期设置!$B$2)</f>
        <v>5.6493150684931503</v>
      </c>
      <c r="U6025" s="8">
        <f>[1]!b_anal_termifexercise($A6025,日期设置!B$2)</f>
        <v>0</v>
      </c>
      <c r="V6025" s="10">
        <f>[1]!b_dq_dirtyprice(A6025,日期设置!$B$2)</f>
        <v>81.095799999999997</v>
      </c>
      <c r="W6025" s="11">
        <f>IF(U6025=0,ROUNDUP((Q6025-日期设置!$B$2)/365,0),ROUNDUP((R6025-日期设置!$B$2)/365,0))</f>
        <v>6</v>
      </c>
      <c r="X6025" s="18">
        <f>_xlfn.IFNA(VLOOKUP(A6025,过往入选债券!A:D,4,0),2)</f>
        <v>2</v>
      </c>
      <c r="Y6025">
        <f>_xlfn.IFNA(VLOOKUP(C6025,[2]Sheet1!$A:$A,1,0),3)</f>
        <v>3</v>
      </c>
    </row>
    <row r="6026" spans="1:25" hidden="1" x14ac:dyDescent="0.2">
      <c r="A6026" s="21" t="s">
        <v>607</v>
      </c>
      <c r="B6026" s="21" t="s">
        <v>608</v>
      </c>
      <c r="C6026" s="37" t="s">
        <v>609</v>
      </c>
      <c r="D6026" s="26" t="str">
        <f>[1]!b_calc_yield(A6026,日期设置!$B$2,F6026,1,R6026,1,O6026,L6026,S6026,)</f>
        <v>Fetching...</v>
      </c>
      <c r="E6026" s="26">
        <f t="shared" si="188"/>
        <v>1.5294830880192345</v>
      </c>
      <c r="F6026" s="18">
        <f>[1]!b_dq_cleanprice($A6026,日期设置!B$2)</f>
        <v>99.989500000000007</v>
      </c>
      <c r="G6026" s="18" t="str">
        <f t="shared" si="189"/>
        <v>0.38 + 0</v>
      </c>
      <c r="H6026" s="27">
        <f>[1]!b_dq_pctchange($A6026,日期设置!$B$2,1)/100</f>
        <v>0</v>
      </c>
      <c r="I6026" s="26">
        <f>[1]!b_pq_pctchange(A6026,日期设置!$B$4,日期设置!$B$2,1)</f>
        <v>0</v>
      </c>
      <c r="J6026" s="26">
        <f>[1]!b_pq_pctchange(A6026,日期设置!$C$4,日期设置!$B$2,1)</f>
        <v>0</v>
      </c>
      <c r="K6026" s="52">
        <f>[1]!b_dq_amount($A6026,日期设置!B$2,2,10000)</f>
        <v>0</v>
      </c>
      <c r="L6026" s="26">
        <f>[1]!b_info_latestpar(A6026,日期设置!$B$2)</f>
        <v>100</v>
      </c>
      <c r="M6026" s="6">
        <f>[1]!b_info_outstandingbalance($A6026,日期设置!B$2)</f>
        <v>4</v>
      </c>
      <c r="N6026" s="7">
        <f>[1]!b_info_latestissurercreditrating2(A6026,日期设置!$B$2,"102","1")</f>
        <v>0</v>
      </c>
      <c r="O6026" s="8">
        <v>4</v>
      </c>
      <c r="P6026" s="9">
        <f>[1]!b_info_repurchasedate(A6026)</f>
        <v>0</v>
      </c>
      <c r="Q6026" s="8" t="s">
        <v>15974</v>
      </c>
      <c r="R6026" s="2" t="str">
        <f>IF((--IF(P6026=0,Q6026,P6026))&gt;(--日期设置!$B$2),IF(P6026=0,Q6026,P6026),Q6026)</f>
        <v>2021-08-11</v>
      </c>
      <c r="S6026" s="2" t="s">
        <v>17969</v>
      </c>
      <c r="T6026" s="8">
        <f>[1]!b_anal_ptmyear($A6026,日期设置!$B$2)</f>
        <v>0.38904109589041097</v>
      </c>
      <c r="U6026" s="8">
        <f>[1]!b_anal_termifexercise($A6026,日期设置!B$2)</f>
        <v>0</v>
      </c>
      <c r="V6026" s="10">
        <f>[1]!b_dq_dirtyprice(A6026,日期设置!$B$2)</f>
        <v>102.4333</v>
      </c>
      <c r="W6026" s="11">
        <f>IF(U6026=0,ROUNDUP((Q6026-日期设置!$B$2)/365,0),ROUNDUP((R6026-日期设置!$B$2)/365,0))</f>
        <v>1</v>
      </c>
      <c r="X6026" s="18">
        <f>_xlfn.IFNA(VLOOKUP(A6026,过往入选债券!A:D,4,0),2)</f>
        <v>2</v>
      </c>
      <c r="Y6026">
        <f>_xlfn.IFNA(VLOOKUP(C6026,[2]Sheet1!$A:$A,1,0),3)</f>
        <v>3</v>
      </c>
    </row>
    <row r="6027" spans="1:25" hidden="1" x14ac:dyDescent="0.2">
      <c r="A6027" s="21" t="s">
        <v>10870</v>
      </c>
      <c r="B6027" s="21" t="s">
        <v>10871</v>
      </c>
      <c r="C6027" s="37" t="s">
        <v>9601</v>
      </c>
      <c r="D6027" s="26" t="str">
        <f>[1]!b_calc_yield(A6027,日期设置!$B$2,F6027,1,R6027,1,O6027,L6027,S6027,)</f>
        <v>Fetching...</v>
      </c>
      <c r="E6027" s="26">
        <f t="shared" si="188"/>
        <v>15.841051914543925</v>
      </c>
      <c r="F6027" s="18">
        <f>[1]!b_dq_cleanprice($A6027,日期设置!B$2)</f>
        <v>97.381799999999998</v>
      </c>
      <c r="G6027" s="18" t="str">
        <f t="shared" si="189"/>
        <v>4.10 + 0</v>
      </c>
      <c r="H6027" s="27">
        <f>[1]!b_dq_pctchange($A6027,日期设置!$B$2,1)/100</f>
        <v>0</v>
      </c>
      <c r="I6027" s="26">
        <f>[1]!b_pq_pctchange(A6027,日期设置!$B$4,日期设置!$B$2,1)</f>
        <v>0</v>
      </c>
      <c r="J6027" s="26">
        <f>[1]!b_pq_pctchange(A6027,日期设置!$C$4,日期设置!$B$2,1)</f>
        <v>0</v>
      </c>
      <c r="K6027" s="52">
        <f>[1]!b_dq_amount($A6027,日期设置!B$2,2,10000)</f>
        <v>0</v>
      </c>
      <c r="L6027" s="26">
        <f>[1]!b_info_latestpar(A6027,日期设置!$B$2)</f>
        <v>100</v>
      </c>
      <c r="M6027" s="6">
        <f>[1]!b_info_outstandingbalance($A6027,日期设置!B$2)</f>
        <v>5</v>
      </c>
      <c r="N6027" s="7" t="str">
        <f>[1]!b_info_latestissurercreditrating2(A6027,日期设置!$B$2,"102","1")</f>
        <v>AA+</v>
      </c>
      <c r="O6027" s="8">
        <v>3.23</v>
      </c>
      <c r="P6027" s="9">
        <f>[1]!b_info_repurchasedate(A6027)</f>
        <v>0</v>
      </c>
      <c r="Q6027" s="8" t="s">
        <v>16843</v>
      </c>
      <c r="R6027" s="2" t="str">
        <f>IF((--IF(P6027=0,Q6027,P6027))&gt;(--日期设置!$B$2),IF(P6027=0,Q6027,P6027),Q6027)</f>
        <v>2025-04-30</v>
      </c>
      <c r="S6027" s="2" t="s">
        <v>17843</v>
      </c>
      <c r="T6027" s="8">
        <f>[1]!b_anal_ptmyear($A6027,日期设置!$B$2)</f>
        <v>4.1068493150684935</v>
      </c>
      <c r="U6027" s="8">
        <f>[1]!b_anal_termifexercise($A6027,日期设置!B$2)</f>
        <v>0</v>
      </c>
      <c r="V6027" s="10">
        <f>[1]!b_dq_dirtyprice(A6027,日期设置!$B$2)</f>
        <v>100.2667</v>
      </c>
      <c r="W6027" s="11">
        <f>IF(U6027=0,ROUNDUP((Q6027-日期设置!$B$2)/365,0),ROUNDUP((R6027-日期设置!$B$2)/365,0))</f>
        <v>5</v>
      </c>
      <c r="X6027" s="18">
        <f>_xlfn.IFNA(VLOOKUP(A6027,过往入选债券!A:D,4,0),2)</f>
        <v>2</v>
      </c>
      <c r="Y6027">
        <f>_xlfn.IFNA(VLOOKUP(C6027,[2]Sheet1!$A:$A,1,0),3)</f>
        <v>3</v>
      </c>
    </row>
    <row r="6028" spans="1:25" hidden="1" x14ac:dyDescent="0.2">
      <c r="A6028" s="21" t="s">
        <v>5729</v>
      </c>
      <c r="B6028" s="21" t="s">
        <v>5730</v>
      </c>
      <c r="C6028" s="37" t="s">
        <v>2391</v>
      </c>
      <c r="D6028" s="26" t="str">
        <f>[1]!b_calc_yield(A6028,日期设置!$B$2,F6028,1,R6028,1,O6028,L6028,S6028,)</f>
        <v>Fetching...</v>
      </c>
      <c r="E6028" s="26">
        <f t="shared" si="188"/>
        <v>13.623850557014428</v>
      </c>
      <c r="F6028" s="18">
        <f>[1]!b_dq_cleanprice($A6028,日期设置!B$2)</f>
        <v>104.93989999999999</v>
      </c>
      <c r="G6028" s="18" t="str">
        <f t="shared" si="189"/>
        <v>3.59 + 0</v>
      </c>
      <c r="H6028" s="27">
        <f>[1]!b_dq_pctchange($A6028,日期设置!$B$2,1)/100</f>
        <v>0</v>
      </c>
      <c r="I6028" s="26">
        <f>[1]!b_pq_pctchange(A6028,日期设置!$B$4,日期设置!$B$2,1)</f>
        <v>0</v>
      </c>
      <c r="J6028" s="26">
        <f>[1]!b_pq_pctchange(A6028,日期设置!$C$4,日期设置!$B$2,1)</f>
        <v>0</v>
      </c>
      <c r="K6028" s="52">
        <f>[1]!b_dq_amount($A6028,日期设置!B$2,2,10000)</f>
        <v>0</v>
      </c>
      <c r="L6028" s="26">
        <f>[1]!b_info_latestpar(A6028,日期设置!$B$2)</f>
        <v>100</v>
      </c>
      <c r="M6028" s="6">
        <f>[1]!b_info_outstandingbalance($A6028,日期设置!B$2)</f>
        <v>10</v>
      </c>
      <c r="N6028" s="7" t="str">
        <f>[1]!b_info_latestissurercreditrating2(A6028,日期设置!$B$2,"102","1")</f>
        <v>AA+</v>
      </c>
      <c r="O6028" s="8">
        <v>5.44</v>
      </c>
      <c r="P6028" s="9">
        <f>[1]!b_info_repurchasedate(A6028)</f>
        <v>0</v>
      </c>
      <c r="Q6028" s="8" t="s">
        <v>16196</v>
      </c>
      <c r="R6028" s="2" t="str">
        <f>IF((--IF(P6028=0,Q6028,P6028))&gt;(--日期设置!$B$2),IF(P6028=0,Q6028,P6028),Q6028)</f>
        <v>2024-10-24</v>
      </c>
      <c r="S6028" s="2" t="s">
        <v>18004</v>
      </c>
      <c r="T6028" s="8">
        <f>[1]!b_anal_ptmyear($A6028,日期设置!$B$2)</f>
        <v>3.5917808219178085</v>
      </c>
      <c r="U6028" s="8">
        <f>[1]!b_anal_termifexercise($A6028,日期设置!B$2)</f>
        <v>0</v>
      </c>
      <c r="V6028" s="10">
        <f>[1]!b_dq_dirtyprice(A6028,日期设置!$B$2)</f>
        <v>107.1606</v>
      </c>
      <c r="W6028" s="11">
        <f>IF(U6028=0,ROUNDUP((Q6028-日期设置!$B$2)/365,0),ROUNDUP((R6028-日期设置!$B$2)/365,0))</f>
        <v>4</v>
      </c>
      <c r="X6028" s="18">
        <f>_xlfn.IFNA(VLOOKUP(A6028,过往入选债券!A:D,4,0),2)</f>
        <v>2</v>
      </c>
      <c r="Y6028">
        <f>_xlfn.IFNA(VLOOKUP(C6028,[2]Sheet1!$A:$A,1,0),3)</f>
        <v>3</v>
      </c>
    </row>
    <row r="6029" spans="1:25" hidden="1" x14ac:dyDescent="0.2">
      <c r="A6029" s="28" t="s">
        <v>21392</v>
      </c>
      <c r="B6029" s="28" t="s">
        <v>21393</v>
      </c>
      <c r="C6029" s="39" t="s">
        <v>494</v>
      </c>
      <c r="D6029" s="26" t="str">
        <f>[1]!b_calc_yield(A6029,日期设置!$B$2,F6029,1,R6029,1,O6029,L6029,S6029,)</f>
        <v>Fetching...</v>
      </c>
      <c r="E6029" s="26">
        <f t="shared" si="188"/>
        <v>10.18862413710082</v>
      </c>
      <c r="F6029" s="18">
        <f>[1]!b_dq_cleanprice($A6029,日期设置!B$2)</f>
        <v>99.884299999999996</v>
      </c>
      <c r="G6029" s="18" t="str">
        <f t="shared" si="189"/>
        <v>4.62 + 2.62</v>
      </c>
      <c r="H6029" s="27">
        <f>[1]!b_dq_pctchange($A6029,日期设置!$B$2,1)/100</f>
        <v>0</v>
      </c>
      <c r="I6029" s="26">
        <f>[1]!b_pq_pctchange(A6029,日期设置!$B$4,日期设置!$B$2,1)</f>
        <v>0.19530623053959234</v>
      </c>
      <c r="J6029" s="26">
        <f>[1]!b_pq_pctchange(A6029,日期设置!$C$4,日期设置!$B$2,1)</f>
        <v>7.8051106943041362E-2</v>
      </c>
      <c r="K6029" s="52">
        <f>[1]!b_dq_amount($A6029,日期设置!B$2,2,10000)</f>
        <v>0</v>
      </c>
      <c r="L6029" s="26">
        <f>[1]!b_info_latestpar(A6029,日期设置!$B$2)</f>
        <v>100</v>
      </c>
      <c r="M6029" s="6">
        <f>[1]!b_info_outstandingbalance($A6029,日期设置!B$2)</f>
        <v>10</v>
      </c>
      <c r="N6029" s="7" t="str">
        <f>[1]!b_info_latestissurercreditrating2(A6029,日期设置!$B$2,"102","1")</f>
        <v>AA+</v>
      </c>
      <c r="O6029" s="43">
        <v>3.89</v>
      </c>
      <c r="P6029" s="9" t="str">
        <f>[1]!b_info_repurchasedate(A6029)</f>
        <v>2023-11-05</v>
      </c>
      <c r="Q6029" s="31" t="s">
        <v>17050</v>
      </c>
      <c r="R6029" s="2" t="str">
        <f>IF((--IF(P6029=0,Q6029,P6029))&gt;(--日期设置!$B$2),IF(P6029=0,Q6029,P6029),Q6029)</f>
        <v>2023-11-05</v>
      </c>
      <c r="S6029" s="31" t="s">
        <v>21681</v>
      </c>
      <c r="T6029" s="8">
        <f>[1]!b_anal_ptmyear($A6029,日期设置!$B$2)</f>
        <v>4.624657534246575</v>
      </c>
      <c r="U6029" s="8">
        <f>[1]!b_anal_termifexercise($A6029,日期设置!B$2)</f>
        <v>2.6246575342465754</v>
      </c>
      <c r="V6029" s="10">
        <f>[1]!b_dq_dirtyprice(A6029,日期设置!$B$2)</f>
        <v>101.34439999999999</v>
      </c>
      <c r="W6029" s="11">
        <f>IF(U6029=0,ROUNDUP((Q6029-日期设置!$B$2)/365,0),ROUNDUP((R6029-日期设置!$B$2)/365,0))</f>
        <v>3</v>
      </c>
      <c r="X6029" s="18">
        <f>_xlfn.IFNA(VLOOKUP(A6029,过往入选债券!A:D,4,0),2)</f>
        <v>2</v>
      </c>
      <c r="Y6029">
        <f>_xlfn.IFNA(VLOOKUP(C6029,[2]Sheet1!$A:$A,1,0),3)</f>
        <v>3</v>
      </c>
    </row>
    <row r="6030" spans="1:25" hidden="1" x14ac:dyDescent="0.2">
      <c r="A6030" s="21" t="s">
        <v>8954</v>
      </c>
      <c r="B6030" s="21" t="s">
        <v>8955</v>
      </c>
      <c r="C6030" s="37" t="s">
        <v>276</v>
      </c>
      <c r="D6030" s="26" t="str">
        <f>[1]!b_calc_yield(A6030,日期设置!$B$2,F6030,1,R6030,1,O6030,L6030,S6030,)</f>
        <v>Fetching...</v>
      </c>
      <c r="E6030" s="26">
        <f t="shared" si="188"/>
        <v>5.3095682794343624</v>
      </c>
      <c r="F6030" s="18">
        <f>[1]!b_dq_cleanprice($A6030,日期设置!B$2)</f>
        <v>100.20610000000001</v>
      </c>
      <c r="G6030" s="18" t="str">
        <f t="shared" si="189"/>
        <v>3.38 + 1.38</v>
      </c>
      <c r="H6030" s="27">
        <f>[1]!b_dq_pctchange($A6030,日期设置!$B$2,1)/100</f>
        <v>0</v>
      </c>
      <c r="I6030" s="26">
        <f>[1]!b_pq_pctchange(A6030,日期设置!$B$4,日期设置!$B$2,1)</f>
        <v>0</v>
      </c>
      <c r="J6030" s="26">
        <f>[1]!b_pq_pctchange(A6030,日期设置!$C$4,日期设置!$B$2,1)</f>
        <v>7.8899718457847809E-2</v>
      </c>
      <c r="K6030" s="52">
        <f>[1]!b_dq_amount($A6030,日期设置!B$2,2,10000)</f>
        <v>0</v>
      </c>
      <c r="L6030" s="26">
        <f>[1]!b_info_latestpar(A6030,日期设置!$B$2)</f>
        <v>100</v>
      </c>
      <c r="M6030" s="6">
        <f>[1]!b_info_outstandingbalance($A6030,日期设置!B$2)</f>
        <v>10</v>
      </c>
      <c r="N6030" s="7" t="str">
        <f>[1]!b_info_latestissurercreditrating2(A6030,日期设置!$B$2,"102","1")</f>
        <v>AA+</v>
      </c>
      <c r="O6030" s="8">
        <v>4.0999999999999996</v>
      </c>
      <c r="P6030" s="9" t="str">
        <f>[1]!b_info_repurchasedate(A6030)</f>
        <v>2022-08-08</v>
      </c>
      <c r="Q6030" s="8" t="s">
        <v>17280</v>
      </c>
      <c r="R6030" s="2" t="str">
        <f>IF((--IF(P6030=0,Q6030,P6030))&gt;(--日期设置!$B$2),IF(P6030=0,Q6030,P6030),Q6030)</f>
        <v>2022-08-08</v>
      </c>
      <c r="S6030" s="2" t="s">
        <v>18653</v>
      </c>
      <c r="T6030" s="8">
        <f>[1]!b_anal_ptmyear($A6030,日期设置!$B$2)</f>
        <v>3.3808219178082193</v>
      </c>
      <c r="U6030" s="8">
        <f>[1]!b_anal_termifexercise($A6030,日期设置!B$2)</f>
        <v>1.3808219178082193</v>
      </c>
      <c r="V6030" s="10">
        <f>[1]!b_dq_dirtyprice(A6030,日期设置!$B$2)</f>
        <v>102.74469999999999</v>
      </c>
      <c r="W6030" s="11">
        <f>IF(U6030=0,ROUNDUP((Q6030-日期设置!$B$2)/365,0),ROUNDUP((R6030-日期设置!$B$2)/365,0))</f>
        <v>2</v>
      </c>
      <c r="X6030" s="18">
        <f>_xlfn.IFNA(VLOOKUP(A6030,过往入选债券!A:D,4,0),2)</f>
        <v>2</v>
      </c>
      <c r="Y6030">
        <f>_xlfn.IFNA(VLOOKUP(C6030,[2]Sheet1!$A:$A,1,0),3)</f>
        <v>3</v>
      </c>
    </row>
    <row r="6031" spans="1:25" hidden="1" x14ac:dyDescent="0.2">
      <c r="A6031" s="21" t="s">
        <v>4199</v>
      </c>
      <c r="B6031" s="21" t="s">
        <v>4200</v>
      </c>
      <c r="C6031" s="37" t="s">
        <v>1742</v>
      </c>
      <c r="D6031" s="26" t="str">
        <f>[1]!b_calc_yield(A6031,日期设置!$B$2,F6031,1,R6031,1,O6031,L6031,S6031,)</f>
        <v>Fetching...</v>
      </c>
      <c r="E6031" s="26">
        <f t="shared" si="188"/>
        <v>7.6074076712270733</v>
      </c>
      <c r="F6031" s="18">
        <f>[1]!b_dq_cleanprice($A6031,日期设置!B$2)</f>
        <v>100</v>
      </c>
      <c r="G6031" s="18" t="str">
        <f t="shared" si="189"/>
        <v>4.01 + 2.01</v>
      </c>
      <c r="H6031" s="27">
        <f>[1]!b_dq_pctchange($A6031,日期设置!$B$2,1)/100</f>
        <v>0</v>
      </c>
      <c r="I6031" s="26">
        <f>[1]!b_pq_pctchange(A6031,日期设置!$B$4,日期设置!$B$2,1)</f>
        <v>0</v>
      </c>
      <c r="J6031" s="26">
        <f>[1]!b_pq_pctchange(A6031,日期设置!$C$4,日期设置!$B$2,1)</f>
        <v>1.4767917503427317</v>
      </c>
      <c r="K6031" s="52">
        <f>[1]!b_dq_amount($A6031,日期设置!B$2,2,10000)</f>
        <v>0</v>
      </c>
      <c r="L6031" s="26">
        <f>[1]!b_info_latestpar(A6031,日期设置!$B$2)</f>
        <v>100</v>
      </c>
      <c r="M6031" s="6">
        <f>[1]!b_info_outstandingbalance($A6031,日期设置!B$2)</f>
        <v>4</v>
      </c>
      <c r="N6031" s="7">
        <f>[1]!b_info_latestissurercreditrating2(A6031,日期设置!$B$2,"102","1")</f>
        <v>0</v>
      </c>
      <c r="O6031" s="8">
        <v>3.93</v>
      </c>
      <c r="P6031" s="9" t="str">
        <f>[1]!b_info_repurchasedate(A6031)</f>
        <v>2023-03-26</v>
      </c>
      <c r="Q6031" s="8" t="s">
        <v>16543</v>
      </c>
      <c r="R6031" s="2" t="str">
        <f>IF((--IF(P6031=0,Q6031,P6031))&gt;(--日期设置!$B$2),IF(P6031=0,Q6031,P6031),Q6031)</f>
        <v>2023-03-26</v>
      </c>
      <c r="S6031" s="2" t="s">
        <v>17806</v>
      </c>
      <c r="T6031" s="8">
        <f>[1]!b_anal_ptmyear($A6031,日期设置!$B$2)</f>
        <v>4.0109589041095894</v>
      </c>
      <c r="U6031" s="8">
        <f>[1]!b_anal_termifexercise($A6031,日期设置!B$2)</f>
        <v>2.010958904109589</v>
      </c>
      <c r="V6031" s="10">
        <f>[1]!b_dq_dirtyprice(A6031,日期设置!$B$2)</f>
        <v>103.8869</v>
      </c>
      <c r="W6031" s="11">
        <f>IF(U6031=0,ROUNDUP((Q6031-日期设置!$B$2)/365,0),ROUNDUP((R6031-日期设置!$B$2)/365,0))</f>
        <v>3</v>
      </c>
      <c r="X6031" s="18">
        <f>_xlfn.IFNA(VLOOKUP(A6031,过往入选债券!A:D,4,0),2)</f>
        <v>2</v>
      </c>
      <c r="Y6031">
        <f>_xlfn.IFNA(VLOOKUP(C6031,[2]Sheet1!$A:$A,1,0),3)</f>
        <v>3</v>
      </c>
    </row>
    <row r="6032" spans="1:25" hidden="1" x14ac:dyDescent="0.2">
      <c r="A6032" s="21" t="s">
        <v>6891</v>
      </c>
      <c r="B6032" s="21" t="s">
        <v>6892</v>
      </c>
      <c r="C6032" s="37" t="s">
        <v>3</v>
      </c>
      <c r="D6032" s="26" t="str">
        <f>[1]!b_calc_yield(A6032,日期设置!$B$2,F6032,1,R6032,1,O6032,L6032,S6032,)</f>
        <v>Fetching...</v>
      </c>
      <c r="E6032" s="26">
        <f t="shared" si="188"/>
        <v>8.1342455293341267</v>
      </c>
      <c r="F6032" s="18">
        <f>[1]!b_dq_cleanprice($A6032,日期设置!B$2)</f>
        <v>102.74299999999999</v>
      </c>
      <c r="G6032" s="18" t="str">
        <f t="shared" si="189"/>
        <v>2.16 + 0</v>
      </c>
      <c r="H6032" s="27">
        <f>[1]!b_dq_pctchange($A6032,日期设置!$B$2,1)/100</f>
        <v>0</v>
      </c>
      <c r="I6032" s="26">
        <f>[1]!b_pq_pctchange(A6032,日期设置!$B$4,日期设置!$B$2,1)</f>
        <v>0</v>
      </c>
      <c r="J6032" s="26">
        <f>[1]!b_pq_pctchange(A6032,日期设置!$C$4,日期设置!$B$2,1)</f>
        <v>0</v>
      </c>
      <c r="K6032" s="52">
        <f>[1]!b_dq_amount($A6032,日期设置!B$2,2,10000)</f>
        <v>0</v>
      </c>
      <c r="L6032" s="26">
        <f>[1]!b_info_latestpar(A6032,日期设置!$B$2)</f>
        <v>100</v>
      </c>
      <c r="M6032" s="6">
        <f>[1]!b_info_outstandingbalance($A6032,日期设置!B$2)</f>
        <v>15</v>
      </c>
      <c r="N6032" s="7" t="str">
        <f>[1]!b_info_latestissurercreditrating2(A6032,日期设置!$B$2,"102","1")</f>
        <v>AAA</v>
      </c>
      <c r="O6032" s="8">
        <v>5.28</v>
      </c>
      <c r="P6032" s="9">
        <f>[1]!b_info_repurchasedate(A6032)</f>
        <v>0</v>
      </c>
      <c r="Q6032" s="8" t="s">
        <v>16902</v>
      </c>
      <c r="R6032" s="2" t="str">
        <f>IF((--IF(P6032=0,Q6032,P6032))&gt;(--日期设置!$B$2),IF(P6032=0,Q6032,P6032),Q6032)</f>
        <v>2023-05-23</v>
      </c>
      <c r="S6032" s="2" t="s">
        <v>18572</v>
      </c>
      <c r="T6032" s="8">
        <f>[1]!b_anal_ptmyear($A6032,日期设置!$B$2)</f>
        <v>2.1698630136986301</v>
      </c>
      <c r="U6032" s="8">
        <f>[1]!b_anal_termifexercise($A6032,日期设置!B$2)</f>
        <v>0</v>
      </c>
      <c r="V6032" s="10">
        <f>[1]!b_dq_dirtyprice(A6032,日期设置!$B$2)</f>
        <v>107.12609999999999</v>
      </c>
      <c r="W6032" s="11">
        <f>IF(U6032=0,ROUNDUP((Q6032-日期设置!$B$2)/365,0),ROUNDUP((R6032-日期设置!$B$2)/365,0))</f>
        <v>3</v>
      </c>
      <c r="X6032" s="18">
        <f>_xlfn.IFNA(VLOOKUP(A6032,过往入选债券!A:D,4,0),2)</f>
        <v>2</v>
      </c>
      <c r="Y6032">
        <f>_xlfn.IFNA(VLOOKUP(C6032,[2]Sheet1!$A:$A,1,0),3)</f>
        <v>3</v>
      </c>
    </row>
    <row r="6033" spans="1:25" hidden="1" x14ac:dyDescent="0.2">
      <c r="A6033" s="21" t="s">
        <v>2512</v>
      </c>
      <c r="B6033" s="21" t="s">
        <v>2513</v>
      </c>
      <c r="C6033" s="37" t="s">
        <v>1515</v>
      </c>
      <c r="D6033" s="26" t="str">
        <f>[1]!b_calc_yield(A6033,日期设置!$B$2,F6033,1,R6033,1,O6033,L6033,S6033,)</f>
        <v>Fetching...</v>
      </c>
      <c r="E6033" s="26">
        <f t="shared" si="188"/>
        <v>3.2401679036709874</v>
      </c>
      <c r="F6033" s="18">
        <f>[1]!b_dq_cleanprice($A6033,日期设置!B$2)</f>
        <v>101.8591</v>
      </c>
      <c r="G6033" s="18" t="str">
        <f t="shared" si="189"/>
        <v>2.82 + 0.82</v>
      </c>
      <c r="H6033" s="27">
        <f>[1]!b_dq_pctchange($A6033,日期设置!$B$2,1)/100</f>
        <v>0</v>
      </c>
      <c r="I6033" s="26">
        <f>[1]!b_pq_pctchange(A6033,日期设置!$B$4,日期设置!$B$2,1)</f>
        <v>2.2879969519551947E-2</v>
      </c>
      <c r="J6033" s="26">
        <f>[1]!b_pq_pctchange(A6033,日期设置!$C$4,日期设置!$B$2,1)</f>
        <v>1.859099999999998</v>
      </c>
      <c r="K6033" s="52">
        <f>[1]!b_dq_amount($A6033,日期设置!B$2,2,10000)</f>
        <v>0</v>
      </c>
      <c r="L6033" s="26">
        <f>[1]!b_info_latestpar(A6033,日期设置!$B$2)</f>
        <v>100</v>
      </c>
      <c r="M6033" s="6">
        <f>[1]!b_info_outstandingbalance($A6033,日期设置!B$2)</f>
        <v>7</v>
      </c>
      <c r="N6033" s="7">
        <f>[1]!b_info_latestissurercreditrating2(A6033,日期设置!$B$2,"102","1")</f>
        <v>0</v>
      </c>
      <c r="O6033" s="8">
        <v>6.3</v>
      </c>
      <c r="P6033" s="9" t="str">
        <f>[1]!b_info_repurchasedate(A6033)</f>
        <v>2022-01-17</v>
      </c>
      <c r="Q6033" s="8" t="s">
        <v>16217</v>
      </c>
      <c r="R6033" s="2" t="str">
        <f>IF((--IF(P6033=0,Q6033,P6033))&gt;(--日期设置!$B$2),IF(P6033=0,Q6033,P6033),Q6033)</f>
        <v>2022-01-17</v>
      </c>
      <c r="S6033" s="2" t="s">
        <v>18002</v>
      </c>
      <c r="T6033" s="8">
        <f>[1]!b_anal_ptmyear($A6033,日期设置!$B$2)</f>
        <v>2.8246575342465752</v>
      </c>
      <c r="U6033" s="8">
        <f>[1]!b_anal_termifexercise($A6033,日期设置!B$2)</f>
        <v>0.8246575342465754</v>
      </c>
      <c r="V6033" s="10">
        <f>[1]!b_dq_dirtyprice(A6033,日期设置!$B$2)</f>
        <v>102.96380000000001</v>
      </c>
      <c r="W6033" s="11">
        <f>IF(U6033=0,ROUNDUP((Q6033-日期设置!$B$2)/365,0),ROUNDUP((R6033-日期设置!$B$2)/365,0))</f>
        <v>1</v>
      </c>
      <c r="X6033" s="18">
        <f>_xlfn.IFNA(VLOOKUP(A6033,过往入选债券!A:D,4,0),2)</f>
        <v>2</v>
      </c>
      <c r="Y6033">
        <f>_xlfn.IFNA(VLOOKUP(C6033,[2]Sheet1!$A:$A,1,0),3)</f>
        <v>3</v>
      </c>
    </row>
    <row r="6034" spans="1:25" hidden="1" x14ac:dyDescent="0.2">
      <c r="A6034" s="21" t="s">
        <v>7772</v>
      </c>
      <c r="B6034" s="21" t="s">
        <v>7773</v>
      </c>
      <c r="C6034" s="37" t="s">
        <v>4979</v>
      </c>
      <c r="D6034" s="26" t="str">
        <f>[1]!b_calc_yield(A6034,日期设置!$B$2,F6034,1,R6034,1,O6034,L6034,S6034,)</f>
        <v>Fetching...</v>
      </c>
      <c r="E6034" s="26">
        <f t="shared" si="188"/>
        <v>3.0141279596483939</v>
      </c>
      <c r="F6034" s="18">
        <f>[1]!b_dq_cleanprice($A6034,日期设置!B$2)</f>
        <v>100.89619999999999</v>
      </c>
      <c r="G6034" s="18" t="str">
        <f t="shared" si="189"/>
        <v>0.76 + 0</v>
      </c>
      <c r="H6034" s="27">
        <f>[1]!b_dq_pctchange($A6034,日期设置!$B$2,1)/100</f>
        <v>0</v>
      </c>
      <c r="I6034" s="26">
        <f>[1]!b_pq_pctchange(A6034,日期设置!$B$4,日期设置!$B$2,1)</f>
        <v>0</v>
      </c>
      <c r="J6034" s="26">
        <f>[1]!b_pq_pctchange(A6034,日期设置!$C$4,日期设置!$B$2,1)</f>
        <v>0</v>
      </c>
      <c r="K6034" s="52">
        <f>[1]!b_dq_amount($A6034,日期设置!B$2,2,10000)</f>
        <v>0</v>
      </c>
      <c r="L6034" s="26">
        <f>[1]!b_info_latestpar(A6034,日期设置!$B$2)</f>
        <v>100</v>
      </c>
      <c r="M6034" s="6">
        <f>[1]!b_info_outstandingbalance($A6034,日期设置!B$2)</f>
        <v>10</v>
      </c>
      <c r="N6034" s="7" t="str">
        <f>[1]!b_info_latestissurercreditrating2(A6034,日期设置!$B$2,"102","1")</f>
        <v>AAA</v>
      </c>
      <c r="O6034" s="8">
        <v>5.18</v>
      </c>
      <c r="P6034" s="9">
        <f>[1]!b_info_repurchasedate(A6034)</f>
        <v>0</v>
      </c>
      <c r="Q6034" s="8" t="s">
        <v>16148</v>
      </c>
      <c r="R6034" s="2" t="str">
        <f>IF((--IF(P6034=0,Q6034,P6034))&gt;(--日期设置!$B$2),IF(P6034=0,Q6034,P6034),Q6034)</f>
        <v>2021-12-27</v>
      </c>
      <c r="S6034" s="2" t="s">
        <v>17936</v>
      </c>
      <c r="T6034" s="8">
        <f>[1]!b_anal_ptmyear($A6034,日期设置!$B$2)</f>
        <v>0.76712328767123283</v>
      </c>
      <c r="U6034" s="8">
        <f>[1]!b_anal_termifexercise($A6034,日期设置!B$2)</f>
        <v>0</v>
      </c>
      <c r="V6034" s="10">
        <f>[1]!b_dq_dirtyprice(A6034,日期设置!$B$2)</f>
        <v>102.10250000000001</v>
      </c>
      <c r="W6034" s="11">
        <f>IF(U6034=0,ROUNDUP((Q6034-日期设置!$B$2)/365,0),ROUNDUP((R6034-日期设置!$B$2)/365,0))</f>
        <v>1</v>
      </c>
      <c r="X6034" s="18">
        <f>_xlfn.IFNA(VLOOKUP(A6034,过往入选债券!A:D,4,0),2)</f>
        <v>2</v>
      </c>
      <c r="Y6034">
        <f>_xlfn.IFNA(VLOOKUP(C6034,[2]Sheet1!$A:$A,1,0),3)</f>
        <v>3</v>
      </c>
    </row>
    <row r="6035" spans="1:25" hidden="1" x14ac:dyDescent="0.2">
      <c r="A6035" s="21" t="s">
        <v>9767</v>
      </c>
      <c r="B6035" s="21" t="s">
        <v>9768</v>
      </c>
      <c r="C6035" s="37" t="s">
        <v>462</v>
      </c>
      <c r="D6035" s="26" t="str">
        <f>[1]!b_calc_yield(A6035,日期设置!$B$2,F6035,1,R6035,1,O6035,L6035,S6035,)</f>
        <v>Fetching...</v>
      </c>
      <c r="E6035" s="26">
        <f t="shared" si="188"/>
        <v>7.0238083462744516</v>
      </c>
      <c r="F6035" s="18">
        <f>[1]!b_dq_cleanprice($A6035,日期设置!B$2)</f>
        <v>100.279</v>
      </c>
      <c r="G6035" s="18" t="str">
        <f t="shared" si="189"/>
        <v>1.8 + 0</v>
      </c>
      <c r="H6035" s="27">
        <f>[1]!b_dq_pctchange($A6035,日期设置!$B$2,1)/100</f>
        <v>0</v>
      </c>
      <c r="I6035" s="26">
        <f>[1]!b_pq_pctchange(A6035,日期设置!$B$4,日期设置!$B$2,1)</f>
        <v>3.0125048878384145E-2</v>
      </c>
      <c r="J6035" s="26">
        <f>[1]!b_pq_pctchange(A6035,日期设置!$C$4,日期设置!$B$2,1)</f>
        <v>0.861069230529383</v>
      </c>
      <c r="K6035" s="52">
        <f>[1]!b_dq_amount($A6035,日期设置!B$2,2,10000)</f>
        <v>0</v>
      </c>
      <c r="L6035" s="26">
        <f>[1]!b_info_latestpar(A6035,日期设置!$B$2)</f>
        <v>100</v>
      </c>
      <c r="M6035" s="6">
        <f>[1]!b_info_outstandingbalance($A6035,日期设置!B$2)</f>
        <v>10</v>
      </c>
      <c r="N6035" s="7" t="str">
        <f>[1]!b_info_latestissurercreditrating2(A6035,日期设置!$B$2,"102","1")</f>
        <v>AA</v>
      </c>
      <c r="O6035" s="8">
        <v>4.0999999999999996</v>
      </c>
      <c r="P6035" s="9">
        <f>[1]!b_info_repurchasedate(A6035)</f>
        <v>0</v>
      </c>
      <c r="Q6035" s="8" t="s">
        <v>16419</v>
      </c>
      <c r="R6035" s="2" t="str">
        <f>IF((--IF(P6035=0,Q6035,P6035))&gt;(--日期设置!$B$2),IF(P6035=0,Q6035,P6035),Q6035)</f>
        <v>2023-01-08</v>
      </c>
      <c r="S6035" s="2" t="s">
        <v>18189</v>
      </c>
      <c r="T6035" s="8">
        <f>[1]!b_anal_ptmyear($A6035,日期设置!$B$2)</f>
        <v>1.8</v>
      </c>
      <c r="U6035" s="8">
        <f>[1]!b_anal_termifexercise($A6035,日期设置!B$2)</f>
        <v>0</v>
      </c>
      <c r="V6035" s="10">
        <f>[1]!b_dq_dirtyprice(A6035,日期设置!$B$2)</f>
        <v>101.099</v>
      </c>
      <c r="W6035" s="11">
        <f>IF(U6035=0,ROUNDUP((Q6035-日期设置!$B$2)/365,0),ROUNDUP((R6035-日期设置!$B$2)/365,0))</f>
        <v>2</v>
      </c>
      <c r="X6035" s="18">
        <f>_xlfn.IFNA(VLOOKUP(A6035,过往入选债券!A:D,4,0),2)</f>
        <v>2</v>
      </c>
      <c r="Y6035">
        <f>_xlfn.IFNA(VLOOKUP(C6035,[2]Sheet1!$A:$A,1,0),3)</f>
        <v>3</v>
      </c>
    </row>
    <row r="6036" spans="1:25" hidden="1" x14ac:dyDescent="0.2">
      <c r="A6036" s="21" t="s">
        <v>10432</v>
      </c>
      <c r="B6036" s="21" t="s">
        <v>10433</v>
      </c>
      <c r="C6036" s="37" t="s">
        <v>1375</v>
      </c>
      <c r="D6036" s="26" t="str">
        <f>[1]!b_calc_yield(A6036,日期设置!$B$2,F6036,1,R6036,1,O6036,L6036,S6036,)</f>
        <v>Fetching...</v>
      </c>
      <c r="E6036" s="26">
        <f t="shared" si="188"/>
        <v>7.7241169258162934</v>
      </c>
      <c r="F6036" s="18">
        <f>[1]!b_dq_cleanprice($A6036,日期设置!B$2)</f>
        <v>99.082099999999997</v>
      </c>
      <c r="G6036" s="18" t="str">
        <f t="shared" si="189"/>
        <v>2.02 + 0</v>
      </c>
      <c r="H6036" s="27">
        <f>[1]!b_dq_pctchange($A6036,日期设置!$B$2,1)/100</f>
        <v>0</v>
      </c>
      <c r="I6036" s="26">
        <f>[1]!b_pq_pctchange(A6036,日期设置!$B$4,日期设置!$B$2,1)</f>
        <v>0</v>
      </c>
      <c r="J6036" s="26">
        <f>[1]!b_pq_pctchange(A6036,日期设置!$C$4,日期设置!$B$2,1)</f>
        <v>0</v>
      </c>
      <c r="K6036" s="52">
        <f>[1]!b_dq_amount($A6036,日期设置!B$2,2,10000)</f>
        <v>0</v>
      </c>
      <c r="L6036" s="26">
        <f>[1]!b_info_latestpar(A6036,日期设置!$B$2)</f>
        <v>100</v>
      </c>
      <c r="M6036" s="6">
        <f>[1]!b_info_outstandingbalance($A6036,日期设置!B$2)</f>
        <v>5</v>
      </c>
      <c r="N6036" s="7" t="str">
        <f>[1]!b_info_latestissurercreditrating2(A6036,日期设置!$B$2,"102","1")</f>
        <v>AA</v>
      </c>
      <c r="O6036" s="8">
        <v>3.45</v>
      </c>
      <c r="P6036" s="9">
        <f>[1]!b_info_repurchasedate(A6036)</f>
        <v>0</v>
      </c>
      <c r="Q6036" s="8" t="s">
        <v>16674</v>
      </c>
      <c r="R6036" s="2" t="str">
        <f>IF((--IF(P6036=0,Q6036,P6036))&gt;(--日期设置!$B$2),IF(P6036=0,Q6036,P6036),Q6036)</f>
        <v>2023-04-01</v>
      </c>
      <c r="S6036" s="2" t="s">
        <v>18410</v>
      </c>
      <c r="T6036" s="8">
        <f>[1]!b_anal_ptmyear($A6036,日期设置!$B$2)</f>
        <v>2.0273972602739727</v>
      </c>
      <c r="U6036" s="8">
        <f>[1]!b_anal_termifexercise($A6036,日期设置!B$2)</f>
        <v>0</v>
      </c>
      <c r="V6036" s="10">
        <f>[1]!b_dq_dirtyprice(A6036,日期设置!$B$2)</f>
        <v>102.4376</v>
      </c>
      <c r="W6036" s="11">
        <f>IF(U6036=0,ROUNDUP((Q6036-日期设置!$B$2)/365,0),ROUNDUP((R6036-日期设置!$B$2)/365,0))</f>
        <v>3</v>
      </c>
      <c r="X6036" s="18">
        <f>_xlfn.IFNA(VLOOKUP(A6036,过往入选债券!A:D,4,0),2)</f>
        <v>2</v>
      </c>
      <c r="Y6036">
        <f>_xlfn.IFNA(VLOOKUP(C6036,[2]Sheet1!$A:$A,1,0),3)</f>
        <v>3</v>
      </c>
    </row>
    <row r="6037" spans="1:25" hidden="1" x14ac:dyDescent="0.2">
      <c r="A6037" s="21" t="s">
        <v>3256</v>
      </c>
      <c r="B6037" s="21" t="s">
        <v>3257</v>
      </c>
      <c r="C6037" s="37" t="s">
        <v>3258</v>
      </c>
      <c r="D6037" s="26" t="str">
        <f>[1]!b_calc_yield(A6037,日期设置!$B$2,F6037,1,R6037,1,O6037,L6037,S6037,)</f>
        <v>Fetching...</v>
      </c>
      <c r="E6037" s="26">
        <f t="shared" si="188"/>
        <v>4.9824056378518611</v>
      </c>
      <c r="F6037" s="18">
        <f>[1]!b_dq_cleanprice($A6037,日期设置!B$2)</f>
        <v>101.1319</v>
      </c>
      <c r="G6037" s="18" t="str">
        <f t="shared" si="189"/>
        <v>3.30 + 1.30</v>
      </c>
      <c r="H6037" s="27">
        <f>[1]!b_dq_pctchange($A6037,日期设置!$B$2,1)/100</f>
        <v>0</v>
      </c>
      <c r="I6037" s="26">
        <f>[1]!b_pq_pctchange(A6037,日期设置!$B$4,日期设置!$B$2,1)</f>
        <v>0</v>
      </c>
      <c r="J6037" s="26">
        <f>[1]!b_pq_pctchange(A6037,日期设置!$C$4,日期设置!$B$2,1)</f>
        <v>0</v>
      </c>
      <c r="K6037" s="52">
        <f>[1]!b_dq_amount($A6037,日期设置!B$2,2,10000)</f>
        <v>0</v>
      </c>
      <c r="L6037" s="26">
        <f>[1]!b_info_latestpar(A6037,日期设置!$B$2)</f>
        <v>100</v>
      </c>
      <c r="M6037" s="6">
        <f>[1]!b_info_outstandingbalance($A6037,日期设置!B$2)</f>
        <v>10</v>
      </c>
      <c r="N6037" s="7">
        <f>[1]!b_info_latestissurercreditrating2(A6037,日期设置!$B$2,"102","1")</f>
        <v>0</v>
      </c>
      <c r="O6037" s="8">
        <v>4.8499999999999996</v>
      </c>
      <c r="P6037" s="9" t="str">
        <f>[1]!b_info_repurchasedate(A6037)</f>
        <v>2022-07-12</v>
      </c>
      <c r="Q6037" s="8" t="s">
        <v>16657</v>
      </c>
      <c r="R6037" s="2" t="str">
        <f>IF((--IF(P6037=0,Q6037,P6037))&gt;(--日期设置!$B$2),IF(P6037=0,Q6037,P6037),Q6037)</f>
        <v>2022-07-12</v>
      </c>
      <c r="S6037" s="2" t="s">
        <v>18400</v>
      </c>
      <c r="T6037" s="8">
        <f>[1]!b_anal_ptmyear($A6037,日期设置!$B$2)</f>
        <v>3.3068493150684932</v>
      </c>
      <c r="U6037" s="8">
        <f>[1]!b_anal_termifexercise($A6037,日期设置!B$2)</f>
        <v>1.3068493150684932</v>
      </c>
      <c r="V6037" s="10">
        <f>[1]!b_dq_dirtyprice(A6037,日期设置!$B$2)</f>
        <v>104.4937</v>
      </c>
      <c r="W6037" s="11">
        <f>IF(U6037=0,ROUNDUP((Q6037-日期设置!$B$2)/365,0),ROUNDUP((R6037-日期设置!$B$2)/365,0))</f>
        <v>2</v>
      </c>
      <c r="X6037" s="18">
        <f>_xlfn.IFNA(VLOOKUP(A6037,过往入选债券!A:D,4,0),2)</f>
        <v>2</v>
      </c>
      <c r="Y6037">
        <f>_xlfn.IFNA(VLOOKUP(C6037,[2]Sheet1!$A:$A,1,0),3)</f>
        <v>3</v>
      </c>
    </row>
    <row r="6038" spans="1:25" x14ac:dyDescent="0.2">
      <c r="A6038" s="21" t="s">
        <v>10009</v>
      </c>
      <c r="B6038" s="21" t="s">
        <v>10010</v>
      </c>
      <c r="C6038" s="37" t="s">
        <v>603</v>
      </c>
      <c r="D6038" s="26" t="str">
        <f>[1]!b_calc_yield(A6038,日期设置!$B$2,F6038,1,R6038,1,O6038,L6038,S6038,)</f>
        <v>Fetching...</v>
      </c>
      <c r="E6038" s="26">
        <f t="shared" si="188"/>
        <v>15.576793332420236</v>
      </c>
      <c r="F6038" s="18">
        <f>[1]!b_dq_cleanprice($A6038,日期设置!B$2)</f>
        <v>98.385300000000001</v>
      </c>
      <c r="G6038" s="18" t="str">
        <f t="shared" si="189"/>
        <v>3.94 + 0</v>
      </c>
      <c r="H6038" s="27">
        <f>[1]!b_dq_pctchange($A6038,日期设置!$B$2,1)/100</f>
        <v>2.7436883447262772E-3</v>
      </c>
      <c r="I6038" s="26">
        <f>[1]!b_pq_pctchange(A6038,日期设置!$B$4,日期设置!$B$2,1)</f>
        <v>0.27436883447262772</v>
      </c>
      <c r="J6038" s="26">
        <f>[1]!b_pq_pctchange(A6038,日期设置!$C$4,日期设置!$B$2,1)</f>
        <v>0.32682471182319806</v>
      </c>
      <c r="K6038" s="52">
        <f>[1]!b_dq_amount($A6038,日期设置!B$2,2,10000)</f>
        <v>5913.6870408000004</v>
      </c>
      <c r="L6038" s="26">
        <f>[1]!b_info_latestpar(A6038,日期设置!$B$2)</f>
        <v>100</v>
      </c>
      <c r="M6038" s="6">
        <f>[1]!b_info_outstandingbalance($A6038,日期设置!B$2)</f>
        <v>25</v>
      </c>
      <c r="N6038" s="7" t="str">
        <f>[1]!b_info_latestissurercreditrating2(A6038,日期设置!$B$2,"102","1")</f>
        <v>AAA</v>
      </c>
      <c r="O6038" s="8">
        <v>3.48</v>
      </c>
      <c r="P6038" s="9">
        <f>[1]!b_info_repurchasedate(A6038)</f>
        <v>0</v>
      </c>
      <c r="Q6038" s="8" t="s">
        <v>16842</v>
      </c>
      <c r="R6038" s="2" t="str">
        <f>IF((--IF(P6038=0,Q6038,P6038))&gt;(--日期设置!$B$2),IF(P6038=0,Q6038,P6038),Q6038)</f>
        <v>2025-03-03</v>
      </c>
      <c r="S6038" s="2" t="s">
        <v>18044</v>
      </c>
      <c r="T6038" s="8">
        <f>[1]!b_anal_ptmyear($A6038,日期设置!$B$2)</f>
        <v>3.9479452054794519</v>
      </c>
      <c r="U6038" s="8">
        <f>[1]!b_anal_termifexercise($A6038,日期设置!B$2)</f>
        <v>0</v>
      </c>
      <c r="V6038" s="10">
        <f>[1]!b_dq_dirtyprice(A6038,日期设置!$B$2)</f>
        <v>98.566500000000005</v>
      </c>
      <c r="W6038" s="11">
        <f>IF(U6038=0,ROUNDUP((Q6038-日期设置!$B$2)/365,0),ROUNDUP((R6038-日期设置!$B$2)/365,0))</f>
        <v>4</v>
      </c>
      <c r="X6038" s="18">
        <f>_xlfn.IFNA(VLOOKUP(A6038,过往入选债券!A:D,4,0),2)</f>
        <v>2</v>
      </c>
      <c r="Y6038">
        <f>_xlfn.IFNA(VLOOKUP(C6038,[2]Sheet1!$A:$A,1,0),3)</f>
        <v>3</v>
      </c>
    </row>
    <row r="6039" spans="1:25" hidden="1" x14ac:dyDescent="0.2">
      <c r="A6039" s="21" t="s">
        <v>6862</v>
      </c>
      <c r="B6039" s="21" t="s">
        <v>6863</v>
      </c>
      <c r="C6039" s="37" t="s">
        <v>6864</v>
      </c>
      <c r="D6039" s="26" t="str">
        <f>[1]!b_calc_yield(A6039,日期设置!$B$2,F6039,1,R6039,1,O6039,L6039,S6039,)</f>
        <v>Fetching...</v>
      </c>
      <c r="E6039" s="26">
        <f t="shared" si="188"/>
        <v>9.8542477741874634</v>
      </c>
      <c r="F6039" s="18">
        <f>[1]!b_dq_cleanprice($A6039,日期设置!B$2)</f>
        <v>106.23390000000001</v>
      </c>
      <c r="G6039" s="18" t="str">
        <f t="shared" si="189"/>
        <v>2.60 + 0</v>
      </c>
      <c r="H6039" s="27">
        <f>[1]!b_dq_pctchange($A6039,日期设置!$B$2,1)/100</f>
        <v>0</v>
      </c>
      <c r="I6039" s="26">
        <f>[1]!b_pq_pctchange(A6039,日期设置!$B$4,日期设置!$B$2,1)</f>
        <v>0</v>
      </c>
      <c r="J6039" s="26">
        <f>[1]!b_pq_pctchange(A6039,日期设置!$C$4,日期设置!$B$2,1)</f>
        <v>0</v>
      </c>
      <c r="K6039" s="52">
        <f>[1]!b_dq_amount($A6039,日期设置!B$2,2,10000)</f>
        <v>0</v>
      </c>
      <c r="L6039" s="26">
        <f>[1]!b_info_latestpar(A6039,日期设置!$B$2)</f>
        <v>100</v>
      </c>
      <c r="M6039" s="6">
        <f>[1]!b_info_outstandingbalance($A6039,日期设置!B$2)</f>
        <v>4</v>
      </c>
      <c r="N6039" s="7" t="str">
        <f>[1]!b_info_latestissurercreditrating2(A6039,日期设置!$B$2,"102","1")</f>
        <v>AA</v>
      </c>
      <c r="O6039" s="8">
        <v>6.5</v>
      </c>
      <c r="P6039" s="9">
        <f>[1]!b_info_repurchasedate(A6039)</f>
        <v>0</v>
      </c>
      <c r="Q6039" s="8" t="s">
        <v>16645</v>
      </c>
      <c r="R6039" s="2" t="str">
        <f>IF((--IF(P6039=0,Q6039,P6039))&gt;(--日期设置!$B$2),IF(P6039=0,Q6039,P6039),Q6039)</f>
        <v>2023-10-30</v>
      </c>
      <c r="S6039" s="2" t="s">
        <v>18268</v>
      </c>
      <c r="T6039" s="8">
        <f>[1]!b_anal_ptmyear($A6039,日期设置!$B$2)</f>
        <v>2.6082191780821917</v>
      </c>
      <c r="U6039" s="8">
        <f>[1]!b_anal_termifexercise($A6039,日期设置!B$2)</f>
        <v>0</v>
      </c>
      <c r="V6039" s="10">
        <f>[1]!b_dq_dirtyprice(A6039,日期设置!$B$2)</f>
        <v>108.7805</v>
      </c>
      <c r="W6039" s="11">
        <f>IF(U6039=0,ROUNDUP((Q6039-日期设置!$B$2)/365,0),ROUNDUP((R6039-日期设置!$B$2)/365,0))</f>
        <v>3</v>
      </c>
      <c r="X6039" s="18">
        <f>_xlfn.IFNA(VLOOKUP(A6039,过往入选债券!A:D,4,0),2)</f>
        <v>2</v>
      </c>
      <c r="Y6039">
        <f>_xlfn.IFNA(VLOOKUP(C6039,[2]Sheet1!$A:$A,1,0),3)</f>
        <v>3</v>
      </c>
    </row>
    <row r="6040" spans="1:25" hidden="1" x14ac:dyDescent="0.2">
      <c r="A6040" s="28" t="s">
        <v>20160</v>
      </c>
      <c r="B6040" s="28" t="s">
        <v>20161</v>
      </c>
      <c r="C6040" s="39" t="s">
        <v>13461</v>
      </c>
      <c r="D6040" s="26" t="str">
        <f>[1]!b_calc_yield(A6040,日期设置!$B$2,F6040,1,R6040,1,O6040,L6040,S6040,)</f>
        <v>Fetching...</v>
      </c>
      <c r="E6040" s="26">
        <f t="shared" si="188"/>
        <v>9.6826219574928309</v>
      </c>
      <c r="F6040" s="18">
        <f>[1]!b_dq_cleanprice($A6040,日期设置!B$2)</f>
        <v>100.1063</v>
      </c>
      <c r="G6040" s="18" t="str">
        <f t="shared" si="189"/>
        <v>2.50 + 0</v>
      </c>
      <c r="H6040" s="27">
        <f>[1]!b_dq_pctchange($A6040,日期设置!$B$2,1)/100</f>
        <v>0</v>
      </c>
      <c r="I6040" s="26">
        <f>[1]!b_pq_pctchange(A6040,日期设置!$B$4,日期设置!$B$2,1)</f>
        <v>0</v>
      </c>
      <c r="J6040" s="26">
        <f>[1]!b_pq_pctchange(A6040,日期设置!$C$4,日期设置!$B$2,1)</f>
        <v>1.19035224358553</v>
      </c>
      <c r="K6040" s="52">
        <f>[1]!b_dq_amount($A6040,日期设置!B$2,2,10000)</f>
        <v>0</v>
      </c>
      <c r="L6040" s="26">
        <f>[1]!b_info_latestpar(A6040,日期设置!$B$2)</f>
        <v>100</v>
      </c>
      <c r="M6040" s="6">
        <f>[1]!b_info_outstandingbalance($A6040,日期设置!B$2)</f>
        <v>10</v>
      </c>
      <c r="N6040" s="7">
        <f>[1]!b_info_latestissurercreditrating2(A6040,日期设置!$B$2,"102","1")</f>
        <v>0</v>
      </c>
      <c r="O6040" s="8">
        <v>3.98</v>
      </c>
      <c r="P6040" s="9">
        <f>[1]!b_info_repurchasedate(A6040)</f>
        <v>0</v>
      </c>
      <c r="Q6040" s="8" t="s">
        <v>20844</v>
      </c>
      <c r="R6040" s="2" t="str">
        <f>IF((--IF(P6040=0,Q6040,P6040))&gt;(--日期设置!$B$2),IF(P6040=0,Q6040,P6040),Q6040)</f>
        <v>2023-09-24</v>
      </c>
      <c r="S6040" s="31" t="s">
        <v>17569</v>
      </c>
      <c r="T6040" s="8">
        <f>[1]!b_anal_ptmyear($A6040,日期设置!$B$2)</f>
        <v>2.5095890410958903</v>
      </c>
      <c r="U6040" s="8">
        <f>[1]!b_anal_termifexercise($A6040,日期设置!B$2)</f>
        <v>0</v>
      </c>
      <c r="V6040" s="10">
        <f>[1]!b_dq_dirtyprice(A6040,日期设置!$B$2)</f>
        <v>102.0581</v>
      </c>
      <c r="W6040" s="11">
        <f>IF(U6040=0,ROUNDUP((Q6040-日期设置!$B$2)/365,0),ROUNDUP((R6040-日期设置!$B$2)/365,0))</f>
        <v>3</v>
      </c>
      <c r="X6040" s="18">
        <f>_xlfn.IFNA(VLOOKUP(A6040,过往入选债券!A:D,4,0),2)</f>
        <v>2</v>
      </c>
      <c r="Y6040">
        <f>_xlfn.IFNA(VLOOKUP(C6040,[2]Sheet1!$A:$A,1,0),3)</f>
        <v>3</v>
      </c>
    </row>
    <row r="6041" spans="1:25" hidden="1" x14ac:dyDescent="0.2">
      <c r="A6041" s="21" t="s">
        <v>2864</v>
      </c>
      <c r="B6041" s="21" t="s">
        <v>2865</v>
      </c>
      <c r="C6041" s="37" t="s">
        <v>34</v>
      </c>
      <c r="D6041" s="26" t="str">
        <f>[1]!b_calc_yield(A6041,日期设置!$B$2,F6041,1,R6041,1,O6041,L6041,S6041,)</f>
        <v>Fetching...</v>
      </c>
      <c r="E6041" s="26">
        <f t="shared" si="188"/>
        <v>3.7902042030635519</v>
      </c>
      <c r="F6041" s="18">
        <f>[1]!b_dq_cleanprice($A6041,日期设置!B$2)</f>
        <v>101.5086</v>
      </c>
      <c r="G6041" s="18" t="str">
        <f t="shared" si="189"/>
        <v>1.01 + 0</v>
      </c>
      <c r="H6041" s="27">
        <f>[1]!b_dq_pctchange($A6041,日期设置!$B$2,1)/100</f>
        <v>0</v>
      </c>
      <c r="I6041" s="26">
        <f>[1]!b_pq_pctchange(A6041,日期设置!$B$4,日期设置!$B$2,1)</f>
        <v>-0.16267679052659018</v>
      </c>
      <c r="J6041" s="26">
        <f>[1]!b_pq_pctchange(A6041,日期设置!$C$4,日期设置!$B$2,1)</f>
        <v>-0.16267679052659018</v>
      </c>
      <c r="K6041" s="52">
        <f>[1]!b_dq_amount($A6041,日期设置!B$2,2,10000)</f>
        <v>0</v>
      </c>
      <c r="L6041" s="26">
        <f>[1]!b_info_latestpar(A6041,日期设置!$B$2)</f>
        <v>100</v>
      </c>
      <c r="M6041" s="6">
        <f>[1]!b_info_outstandingbalance($A6041,日期设置!B$2)</f>
        <v>10</v>
      </c>
      <c r="N6041" s="7">
        <f>[1]!b_info_latestissurercreditrating2(A6041,日期设置!$B$2,"102","1")</f>
        <v>0</v>
      </c>
      <c r="O6041" s="8">
        <v>5.47</v>
      </c>
      <c r="P6041" s="9">
        <f>[1]!b_info_repurchasedate(A6041)</f>
        <v>0</v>
      </c>
      <c r="Q6041" s="8" t="s">
        <v>16249</v>
      </c>
      <c r="R6041" s="2" t="str">
        <f>IF((--IF(P6041=0,Q6041,P6041))&gt;(--日期设置!$B$2),IF(P6041=0,Q6041,P6041),Q6041)</f>
        <v>2022-03-28</v>
      </c>
      <c r="S6041" s="2" t="s">
        <v>17882</v>
      </c>
      <c r="T6041" s="8">
        <f>[1]!b_anal_ptmyear($A6041,日期设置!$B$2)</f>
        <v>1.0164383561643835</v>
      </c>
      <c r="U6041" s="8">
        <f>[1]!b_anal_termifexercise($A6041,日期设置!B$2)</f>
        <v>0</v>
      </c>
      <c r="V6041" s="10">
        <f>[1]!b_dq_dirtyprice(A6041,日期设置!$B$2)</f>
        <v>106.8887</v>
      </c>
      <c r="W6041" s="11">
        <f>IF(U6041=0,ROUNDUP((Q6041-日期设置!$B$2)/365,0),ROUNDUP((R6041-日期设置!$B$2)/365,0))</f>
        <v>2</v>
      </c>
      <c r="X6041" s="18">
        <f>_xlfn.IFNA(VLOOKUP(A6041,过往入选债券!A:D,4,0),2)</f>
        <v>2</v>
      </c>
      <c r="Y6041">
        <f>_xlfn.IFNA(VLOOKUP(C6041,[2]Sheet1!$A:$A,1,0),3)</f>
        <v>3</v>
      </c>
    </row>
    <row r="6042" spans="1:25" hidden="1" x14ac:dyDescent="0.2">
      <c r="A6042" s="21" t="s">
        <v>3812</v>
      </c>
      <c r="B6042" s="21" t="s">
        <v>3813</v>
      </c>
      <c r="C6042" s="37" t="s">
        <v>1108</v>
      </c>
      <c r="D6042" s="26" t="str">
        <f>[1]!b_calc_yield(A6042,日期设置!$B$2,F6042,1,R6042,1,O6042,L6042,S6042,)</f>
        <v>Fetching...</v>
      </c>
      <c r="E6042" s="26">
        <f t="shared" si="188"/>
        <v>7.0936966014809144</v>
      </c>
      <c r="F6042" s="18">
        <f>[1]!b_dq_cleanprice($A6042,日期设置!B$2)</f>
        <v>100.376</v>
      </c>
      <c r="G6042" s="18" t="str">
        <f t="shared" si="189"/>
        <v>1.81 + 0</v>
      </c>
      <c r="H6042" s="27">
        <f>[1]!b_dq_pctchange($A6042,日期设置!$B$2,1)/100</f>
        <v>0</v>
      </c>
      <c r="I6042" s="26">
        <f>[1]!b_pq_pctchange(A6042,日期设置!$B$4,日期设置!$B$2,1)</f>
        <v>0</v>
      </c>
      <c r="J6042" s="26">
        <f>[1]!b_pq_pctchange(A6042,日期设置!$C$4,日期设置!$B$2,1)</f>
        <v>0</v>
      </c>
      <c r="K6042" s="52">
        <f>[1]!b_dq_amount($A6042,日期设置!B$2,2,10000)</f>
        <v>0</v>
      </c>
      <c r="L6042" s="26">
        <f>[1]!b_info_latestpar(A6042,日期设置!$B$2)</f>
        <v>100</v>
      </c>
      <c r="M6042" s="6">
        <f>[1]!b_info_outstandingbalance($A6042,日期设置!B$2)</f>
        <v>5</v>
      </c>
      <c r="N6042" s="7">
        <f>[1]!b_info_latestissurercreditrating2(A6042,日期设置!$B$2,"102","1")</f>
        <v>0</v>
      </c>
      <c r="O6042" s="8">
        <v>4.1500000000000004</v>
      </c>
      <c r="P6042" s="9">
        <f>[1]!b_info_repurchasedate(A6042)</f>
        <v>0</v>
      </c>
      <c r="Q6042" s="8" t="s">
        <v>16079</v>
      </c>
      <c r="R6042" s="2" t="str">
        <f>IF((--IF(P6042=0,Q6042,P6042))&gt;(--日期设置!$B$2),IF(P6042=0,Q6042,P6042),Q6042)</f>
        <v>2023-01-15</v>
      </c>
      <c r="S6042" s="2" t="s">
        <v>18563</v>
      </c>
      <c r="T6042" s="8">
        <f>[1]!b_anal_ptmyear($A6042,日期设置!$B$2)</f>
        <v>1.8191780821917809</v>
      </c>
      <c r="U6042" s="8">
        <f>[1]!b_anal_termifexercise($A6042,日期设置!B$2)</f>
        <v>0</v>
      </c>
      <c r="V6042" s="10">
        <f>[1]!b_dq_dirtyprice(A6042,日期设置!$B$2)</f>
        <v>101.1264</v>
      </c>
      <c r="W6042" s="11">
        <f>IF(U6042=0,ROUNDUP((Q6042-日期设置!$B$2)/365,0),ROUNDUP((R6042-日期设置!$B$2)/365,0))</f>
        <v>2</v>
      </c>
      <c r="X6042" s="18">
        <f>_xlfn.IFNA(VLOOKUP(A6042,过往入选债券!A:D,4,0),2)</f>
        <v>2</v>
      </c>
      <c r="Y6042">
        <f>_xlfn.IFNA(VLOOKUP(C6042,[2]Sheet1!$A:$A,1,0),3)</f>
        <v>3</v>
      </c>
    </row>
    <row r="6043" spans="1:25" hidden="1" x14ac:dyDescent="0.2">
      <c r="A6043" s="21" t="s">
        <v>13413</v>
      </c>
      <c r="B6043" s="21" t="s">
        <v>13414</v>
      </c>
      <c r="C6043" s="37" t="s">
        <v>6089</v>
      </c>
      <c r="D6043" s="26" t="str">
        <f>[1]!b_calc_yield(A6043,日期设置!$B$2,F6043,1,R6043,1,O6043,L6043,S6043,)</f>
        <v>Fetching...</v>
      </c>
      <c r="E6043" s="26">
        <f t="shared" si="188"/>
        <v>19.154635468297165</v>
      </c>
      <c r="F6043" s="18">
        <f>[1]!b_dq_cleanprice($A6043,日期设置!B$2)</f>
        <v>59.359499999999997</v>
      </c>
      <c r="G6043" s="18" t="str">
        <f t="shared" si="189"/>
        <v>2.48 + 0</v>
      </c>
      <c r="H6043" s="27">
        <f>[1]!b_dq_pctchange($A6043,日期设置!$B$2,1)/100</f>
        <v>0</v>
      </c>
      <c r="I6043" s="26">
        <f>[1]!b_pq_pctchange(A6043,日期设置!$B$4,日期设置!$B$2,1)</f>
        <v>7.4130108448926049E-3</v>
      </c>
      <c r="J6043" s="26">
        <f>[1]!b_pq_pctchange(A6043,日期设置!$C$4,日期设置!$B$2,1)</f>
        <v>-0.12854184087394921</v>
      </c>
      <c r="K6043" s="52">
        <f>[1]!b_dq_amount($A6043,日期设置!B$2,2,10000)</f>
        <v>0</v>
      </c>
      <c r="L6043" s="26">
        <f>[1]!b_info_latestpar(A6043,日期设置!$B$2)</f>
        <v>60</v>
      </c>
      <c r="M6043" s="6">
        <f>[1]!b_info_outstandingbalance($A6043,日期设置!B$2)</f>
        <v>7.02</v>
      </c>
      <c r="N6043" s="7" t="str">
        <f>[1]!b_info_latestissurercreditrating2(A6043,日期设置!$B$2,"102","1")</f>
        <v>AA</v>
      </c>
      <c r="O6043" s="8">
        <v>4.08</v>
      </c>
      <c r="P6043" s="9">
        <f>[1]!b_info_repurchasedate(A6043)</f>
        <v>0</v>
      </c>
      <c r="Q6043" s="8" t="s">
        <v>16991</v>
      </c>
      <c r="R6043" s="2" t="str">
        <f>IF((--IF(P6043=0,Q6043,P6043))&gt;(--日期设置!$B$2),IF(P6043=0,Q6043,P6043),Q6043)</f>
        <v>2023-09-14</v>
      </c>
      <c r="S6043" s="2" t="s">
        <v>18586</v>
      </c>
      <c r="T6043" s="8">
        <f>[1]!b_anal_ptmyear($A6043,日期设置!$B$2)</f>
        <v>2.4821917808219176</v>
      </c>
      <c r="U6043" s="8">
        <f>[1]!b_anal_termifexercise($A6043,日期设置!B$2)</f>
        <v>0</v>
      </c>
      <c r="V6043" s="10">
        <f>[1]!b_dq_dirtyprice(A6043,日期设置!$B$2)</f>
        <v>60.627099999999999</v>
      </c>
      <c r="W6043" s="11">
        <f>IF(U6043=0,ROUNDUP((Q6043-日期设置!$B$2)/365,0),ROUNDUP((R6043-日期设置!$B$2)/365,0))</f>
        <v>3</v>
      </c>
      <c r="X6043" s="18">
        <f>_xlfn.IFNA(VLOOKUP(A6043,过往入选债券!A:D,4,0),2)</f>
        <v>2</v>
      </c>
      <c r="Y6043">
        <f>_xlfn.IFNA(VLOOKUP(C6043,[2]Sheet1!$A:$A,1,0),3)</f>
        <v>3</v>
      </c>
    </row>
    <row r="6044" spans="1:25" hidden="1" x14ac:dyDescent="0.2">
      <c r="A6044" s="28" t="s">
        <v>21102</v>
      </c>
      <c r="B6044" s="28" t="s">
        <v>21103</v>
      </c>
      <c r="C6044" s="39" t="s">
        <v>276</v>
      </c>
      <c r="D6044" s="26" t="str">
        <f>[1]!b_calc_yield(A6044,日期设置!$B$2,F6044,1,R6044,1,O6044,L6044,S6044,)</f>
        <v>Fetching...</v>
      </c>
      <c r="E6044" s="26">
        <f t="shared" si="188"/>
        <v>9.959715219539401</v>
      </c>
      <c r="F6044" s="18">
        <f>[1]!b_dq_cleanprice($A6044,日期设置!B$2)</f>
        <v>100.837</v>
      </c>
      <c r="G6044" s="18" t="str">
        <f t="shared" si="189"/>
        <v>4.58 + 2.58</v>
      </c>
      <c r="H6044" s="27">
        <f>[1]!b_dq_pctchange($A6044,日期设置!$B$2,1)/100</f>
        <v>0</v>
      </c>
      <c r="I6044" s="26">
        <f>[1]!b_pq_pctchange(A6044,日期设置!$B$4,日期设置!$B$2,1)</f>
        <v>0</v>
      </c>
      <c r="J6044" s="26">
        <f>[1]!b_pq_pctchange(A6044,日期设置!$C$4,日期设置!$B$2,1)</f>
        <v>0</v>
      </c>
      <c r="K6044" s="52">
        <f>[1]!b_dq_amount($A6044,日期设置!B$2,2,10000)</f>
        <v>0</v>
      </c>
      <c r="L6044" s="26">
        <f>[1]!b_info_latestpar(A6044,日期设置!$B$2)</f>
        <v>100</v>
      </c>
      <c r="M6044" s="6">
        <f>[1]!b_info_outstandingbalance($A6044,日期设置!B$2)</f>
        <v>10</v>
      </c>
      <c r="N6044" s="7" t="str">
        <f>[1]!b_info_latestissurercreditrating2(A6044,日期设置!$B$2,"102","1")</f>
        <v>AAA</v>
      </c>
      <c r="O6044" s="8">
        <v>4.28</v>
      </c>
      <c r="P6044" s="9" t="str">
        <f>[1]!b_info_repurchasedate(A6044)</f>
        <v>2023-10-21</v>
      </c>
      <c r="Q6044" s="8" t="s">
        <v>21288</v>
      </c>
      <c r="R6044" s="2" t="str">
        <f>IF((--IF(P6044=0,Q6044,P6044))&gt;(--日期设置!$B$2),IF(P6044=0,Q6044,P6044),Q6044)</f>
        <v>2023-10-21</v>
      </c>
      <c r="S6044" s="31" t="s">
        <v>16150</v>
      </c>
      <c r="T6044" s="8">
        <f>[1]!b_anal_ptmyear($A6044,日期设置!$B$2)</f>
        <v>4.5835616438356164</v>
      </c>
      <c r="U6044" s="8">
        <f>[1]!b_anal_termifexercise($A6044,日期设置!B$2)</f>
        <v>2.5835616438356164</v>
      </c>
      <c r="V6044" s="10">
        <f>[1]!b_dq_dirtyprice(A6044,日期设置!$B$2)</f>
        <v>102.6194</v>
      </c>
      <c r="W6044" s="11">
        <f>IF(U6044=0,ROUNDUP((Q6044-日期设置!$B$2)/365,0),ROUNDUP((R6044-日期设置!$B$2)/365,0))</f>
        <v>3</v>
      </c>
      <c r="X6044" s="18">
        <f>_xlfn.IFNA(VLOOKUP(A6044,过往入选债券!A:D,4,0),2)</f>
        <v>2</v>
      </c>
      <c r="Y6044">
        <f>_xlfn.IFNA(VLOOKUP(C6044,[2]Sheet1!$A:$A,1,0),3)</f>
        <v>3</v>
      </c>
    </row>
    <row r="6045" spans="1:25" x14ac:dyDescent="0.2">
      <c r="A6045" s="28" t="s">
        <v>21462</v>
      </c>
      <c r="B6045" s="28" t="s">
        <v>21463</v>
      </c>
      <c r="C6045" s="39" t="s">
        <v>68</v>
      </c>
      <c r="D6045" s="26" t="str">
        <f>[1]!b_calc_yield(A6045,日期设置!$B$2,F6045,1,R6045,1,O6045,L6045,S6045,)</f>
        <v>Fetching...</v>
      </c>
      <c r="E6045" s="26">
        <f t="shared" si="188"/>
        <v>10.249097309717614</v>
      </c>
      <c r="F6045" s="18">
        <f>[1]!b_dq_cleanprice($A6045,日期设置!B$2)</f>
        <v>100.3165</v>
      </c>
      <c r="G6045" s="18" t="str">
        <f t="shared" si="189"/>
        <v>4.64 + 2.64</v>
      </c>
      <c r="H6045" s="27">
        <f>[1]!b_dq_pctchange($A6045,日期设置!$B$2,1)/100</f>
        <v>2.2058889642613141E-3</v>
      </c>
      <c r="I6045" s="26">
        <f>[1]!b_pq_pctchange(A6045,日期设置!$B$4,日期设置!$B$2,1)</f>
        <v>0.22058889642613141</v>
      </c>
      <c r="J6045" s="26">
        <f>[1]!b_pq_pctchange(A6045,日期设置!$C$4,日期设置!$B$2,1)</f>
        <v>0.31098289594073031</v>
      </c>
      <c r="K6045" s="52">
        <f>[1]!b_dq_amount($A6045,日期设置!B$2,2,10000)</f>
        <v>3052.5421233000002</v>
      </c>
      <c r="L6045" s="26">
        <f>[1]!b_info_latestpar(A6045,日期设置!$B$2)</f>
        <v>100</v>
      </c>
      <c r="M6045" s="6">
        <f>[1]!b_info_outstandingbalance($A6045,日期设置!B$2)</f>
        <v>22</v>
      </c>
      <c r="N6045" s="7" t="str">
        <f>[1]!b_info_latestissurercreditrating2(A6045,日期设置!$B$2,"102","1")</f>
        <v>AAA</v>
      </c>
      <c r="O6045" s="43">
        <v>4.0599999999999996</v>
      </c>
      <c r="P6045" s="9" t="str">
        <f>[1]!b_info_repurchasedate(A6045)</f>
        <v>2023-11-13</v>
      </c>
      <c r="Q6045" s="31" t="s">
        <v>21753</v>
      </c>
      <c r="R6045" s="2" t="str">
        <f>IF((--IF(P6045=0,Q6045,P6045))&gt;(--日期设置!$B$2),IF(P6045=0,Q6045,P6045),Q6045)</f>
        <v>2023-11-13</v>
      </c>
      <c r="S6045" s="31" t="s">
        <v>17545</v>
      </c>
      <c r="T6045" s="8">
        <f>[1]!b_anal_ptmyear($A6045,日期设置!$B$2)</f>
        <v>4.6465753424657539</v>
      </c>
      <c r="U6045" s="8">
        <f>[1]!b_anal_termifexercise($A6045,日期设置!B$2)</f>
        <v>2.6465753424657534</v>
      </c>
      <c r="V6045" s="10">
        <f>[1]!b_dq_dirtyprice(A6045,日期设置!$B$2)</f>
        <v>101.7514</v>
      </c>
      <c r="W6045" s="11">
        <f>IF(U6045=0,ROUNDUP((Q6045-日期设置!$B$2)/365,0),ROUNDUP((R6045-日期设置!$B$2)/365,0))</f>
        <v>3</v>
      </c>
      <c r="X6045" s="18">
        <f>_xlfn.IFNA(VLOOKUP(A6045,过往入选债券!A:D,4,0),2)</f>
        <v>2</v>
      </c>
      <c r="Y6045">
        <f>_xlfn.IFNA(VLOOKUP(C6045,[2]Sheet1!$A:$A,1,0),3)</f>
        <v>3</v>
      </c>
    </row>
    <row r="6046" spans="1:25" hidden="1" x14ac:dyDescent="0.2">
      <c r="A6046" s="21" t="s">
        <v>10675</v>
      </c>
      <c r="B6046" s="21" t="s">
        <v>10676</v>
      </c>
      <c r="C6046" s="37" t="s">
        <v>5859</v>
      </c>
      <c r="D6046" s="26" t="str">
        <f>[1]!b_calc_yield(A6046,日期设置!$B$2,F6046,1,R6046,1,O6046,L6046,S6046,)</f>
        <v>Fetching...</v>
      </c>
      <c r="E6046" s="26">
        <f t="shared" si="188"/>
        <v>7.9913606911446999</v>
      </c>
      <c r="F6046" s="18">
        <f>[1]!b_dq_cleanprice($A6046,日期设置!B$2)</f>
        <v>98.375100000000003</v>
      </c>
      <c r="G6046" s="18" t="str">
        <f t="shared" si="189"/>
        <v>4.08 + 2.08</v>
      </c>
      <c r="H6046" s="27">
        <f>[1]!b_dq_pctchange($A6046,日期设置!$B$2,1)/100</f>
        <v>0</v>
      </c>
      <c r="I6046" s="26">
        <f>[1]!b_pq_pctchange(A6046,日期设置!$B$4,日期设置!$B$2,1)</f>
        <v>0</v>
      </c>
      <c r="J6046" s="26">
        <f>[1]!b_pq_pctchange(A6046,日期设置!$C$4,日期设置!$B$2,1)</f>
        <v>0</v>
      </c>
      <c r="K6046" s="52">
        <f>[1]!b_dq_amount($A6046,日期设置!B$2,2,10000)</f>
        <v>0</v>
      </c>
      <c r="L6046" s="26">
        <f>[1]!b_info_latestpar(A6046,日期设置!$B$2)</f>
        <v>100</v>
      </c>
      <c r="M6046" s="6">
        <f>[1]!b_info_outstandingbalance($A6046,日期设置!B$2)</f>
        <v>4.5</v>
      </c>
      <c r="N6046" s="7" t="str">
        <f>[1]!b_info_latestissurercreditrating2(A6046,日期设置!$B$2,"102","1")</f>
        <v>AA</v>
      </c>
      <c r="O6046" s="8">
        <v>3.1</v>
      </c>
      <c r="P6046" s="9" t="str">
        <f>[1]!b_info_repurchasedate(A6046)</f>
        <v>2023-04-22</v>
      </c>
      <c r="Q6046" s="8" t="s">
        <v>16646</v>
      </c>
      <c r="R6046" s="2" t="str">
        <f>IF((--IF(P6046=0,Q6046,P6046))&gt;(--日期设置!$B$2),IF(P6046=0,Q6046,P6046),Q6046)</f>
        <v>2023-04-22</v>
      </c>
      <c r="S6046" s="2" t="s">
        <v>18199</v>
      </c>
      <c r="T6046" s="8">
        <f>[1]!b_anal_ptmyear($A6046,日期设置!$B$2)</f>
        <v>4.0849315068493155</v>
      </c>
      <c r="U6046" s="8">
        <f>[1]!b_anal_termifexercise($A6046,日期设置!B$2)</f>
        <v>2.0849315068493151</v>
      </c>
      <c r="V6046" s="10">
        <f>[1]!b_dq_dirtyprice(A6046,日期设置!$B$2)</f>
        <v>101.2118</v>
      </c>
      <c r="W6046" s="11">
        <f>IF(U6046=0,ROUNDUP((Q6046-日期设置!$B$2)/365,0),ROUNDUP((R6046-日期设置!$B$2)/365,0))</f>
        <v>3</v>
      </c>
      <c r="X6046" s="18">
        <f>_xlfn.IFNA(VLOOKUP(A6046,过往入选债券!A:D,4,0),2)</f>
        <v>2</v>
      </c>
      <c r="Y6046">
        <f>_xlfn.IFNA(VLOOKUP(C6046,[2]Sheet1!$A:$A,1,0),3)</f>
        <v>3</v>
      </c>
    </row>
    <row r="6047" spans="1:25" hidden="1" x14ac:dyDescent="0.2">
      <c r="A6047" s="21" t="s">
        <v>10260</v>
      </c>
      <c r="B6047" s="21" t="s">
        <v>10261</v>
      </c>
      <c r="C6047" s="37" t="s">
        <v>190</v>
      </c>
      <c r="D6047" s="26" t="str">
        <f>[1]!b_calc_yield(A6047,日期设置!$B$2,F6047,1,R6047,1,O6047,L6047,S6047,)</f>
        <v>Fetching...</v>
      </c>
      <c r="E6047" s="26">
        <f t="shared" si="188"/>
        <v>7.8377697335731078</v>
      </c>
      <c r="F6047" s="18">
        <f>[1]!b_dq_cleanprice($A6047,日期设置!B$2)</f>
        <v>98.7881</v>
      </c>
      <c r="G6047" s="18" t="str">
        <f t="shared" si="189"/>
        <v>1.99 + 0</v>
      </c>
      <c r="H6047" s="27">
        <f>[1]!b_dq_pctchange($A6047,日期设置!$B$2,1)/100</f>
        <v>0</v>
      </c>
      <c r="I6047" s="26">
        <f>[1]!b_pq_pctchange(A6047,日期设置!$B$4,日期设置!$B$2,1)</f>
        <v>0</v>
      </c>
      <c r="J6047" s="26">
        <f>[1]!b_pq_pctchange(A6047,日期设置!$C$4,日期设置!$B$2,1)</f>
        <v>-0.26944626722528575</v>
      </c>
      <c r="K6047" s="52">
        <f>[1]!b_dq_amount($A6047,日期设置!B$2,2,10000)</f>
        <v>0</v>
      </c>
      <c r="L6047" s="26">
        <f>[1]!b_info_latestpar(A6047,日期设置!$B$2)</f>
        <v>100</v>
      </c>
      <c r="M6047" s="6">
        <f>[1]!b_info_outstandingbalance($A6047,日期设置!B$2)</f>
        <v>5</v>
      </c>
      <c r="N6047" s="7" t="str">
        <f>[1]!b_info_latestissurercreditrating2(A6047,日期设置!$B$2,"102","1")</f>
        <v>AA+</v>
      </c>
      <c r="O6047" s="8">
        <v>3.28</v>
      </c>
      <c r="P6047" s="9">
        <f>[1]!b_info_repurchasedate(A6047)</f>
        <v>0</v>
      </c>
      <c r="Q6047" s="8" t="s">
        <v>16920</v>
      </c>
      <c r="R6047" s="2" t="str">
        <f>IF((--IF(P6047=0,Q6047,P6047))&gt;(--日期设置!$B$2),IF(P6047=0,Q6047,P6047),Q6047)</f>
        <v>2023-03-19</v>
      </c>
      <c r="S6047" s="2" t="s">
        <v>17869</v>
      </c>
      <c r="T6047" s="8">
        <f>[1]!b_anal_ptmyear($A6047,日期设置!$B$2)</f>
        <v>1.9917808219178084</v>
      </c>
      <c r="U6047" s="8">
        <f>[1]!b_anal_termifexercise($A6047,日期设置!B$2)</f>
        <v>0</v>
      </c>
      <c r="V6047" s="10">
        <f>[1]!b_dq_dirtyprice(A6047,日期设置!$B$2)</f>
        <v>98.815100000000001</v>
      </c>
      <c r="W6047" s="11">
        <f>IF(U6047=0,ROUNDUP((Q6047-日期设置!$B$2)/365,0),ROUNDUP((R6047-日期设置!$B$2)/365,0))</f>
        <v>2</v>
      </c>
      <c r="X6047" s="18">
        <f>_xlfn.IFNA(VLOOKUP(A6047,过往入选债券!A:D,4,0),2)</f>
        <v>2</v>
      </c>
      <c r="Y6047">
        <f>_xlfn.IFNA(VLOOKUP(C6047,[2]Sheet1!$A:$A,1,0),3)</f>
        <v>3</v>
      </c>
    </row>
    <row r="6048" spans="1:25" hidden="1" x14ac:dyDescent="0.2">
      <c r="A6048" s="21" t="s">
        <v>953</v>
      </c>
      <c r="B6048" s="21" t="s">
        <v>954</v>
      </c>
      <c r="C6048" s="37" t="s">
        <v>955</v>
      </c>
      <c r="D6048" s="26" t="str">
        <f>[1]!b_calc_yield(A6048,日期设置!$B$2,F6048,1,R6048,1,O6048,L6048,S6048,)</f>
        <v>Fetching...</v>
      </c>
      <c r="E6048" s="26">
        <f t="shared" si="188"/>
        <v>5.5225756870914244</v>
      </c>
      <c r="F6048" s="18">
        <f>[1]!b_dq_cleanprice($A6048,日期设置!B$2)</f>
        <v>100.22329999999999</v>
      </c>
      <c r="G6048" s="18" t="str">
        <f t="shared" si="189"/>
        <v>1.43 + 0</v>
      </c>
      <c r="H6048" s="27">
        <f>[1]!b_dq_pctchange($A6048,日期设置!$B$2,1)/100</f>
        <v>0</v>
      </c>
      <c r="I6048" s="26">
        <f>[1]!b_pq_pctchange(A6048,日期设置!$B$4,日期设置!$B$2,1)</f>
        <v>0</v>
      </c>
      <c r="J6048" s="26">
        <f>[1]!b_pq_pctchange(A6048,日期设置!$C$4,日期设置!$B$2,1)</f>
        <v>0</v>
      </c>
      <c r="K6048" s="52">
        <f>[1]!b_dq_amount($A6048,日期设置!B$2,2,10000)</f>
        <v>0</v>
      </c>
      <c r="L6048" s="26">
        <f>[1]!b_info_latestpar(A6048,日期设置!$B$2)</f>
        <v>100</v>
      </c>
      <c r="M6048" s="6">
        <f>[1]!b_info_outstandingbalance($A6048,日期设置!B$2)</f>
        <v>4.3</v>
      </c>
      <c r="N6048" s="7">
        <f>[1]!b_info_latestissurercreditrating2(A6048,日期设置!$B$2,"102","1")</f>
        <v>0</v>
      </c>
      <c r="O6048" s="8">
        <v>4.0999999999999996</v>
      </c>
      <c r="P6048" s="9">
        <f>[1]!b_info_repurchasedate(A6048)</f>
        <v>0</v>
      </c>
      <c r="Q6048" s="8" t="s">
        <v>16227</v>
      </c>
      <c r="R6048" s="2" t="str">
        <f>IF((--IF(P6048=0,Q6048,P6048))&gt;(--日期设置!$B$2),IF(P6048=0,Q6048,P6048),Q6048)</f>
        <v>2022-08-28</v>
      </c>
      <c r="S6048" s="2" t="s">
        <v>17798</v>
      </c>
      <c r="T6048" s="8">
        <f>[1]!b_anal_ptmyear($A6048,日期设置!$B$2)</f>
        <v>1.4356164383561643</v>
      </c>
      <c r="U6048" s="8">
        <f>[1]!b_anal_termifexercise($A6048,日期设置!B$2)</f>
        <v>0</v>
      </c>
      <c r="V6048" s="10">
        <f>[1]!b_dq_dirtyprice(A6048,日期设置!$B$2)</f>
        <v>102.5373</v>
      </c>
      <c r="W6048" s="11">
        <f>IF(U6048=0,ROUNDUP((Q6048-日期设置!$B$2)/365,0),ROUNDUP((R6048-日期设置!$B$2)/365,0))</f>
        <v>2</v>
      </c>
      <c r="X6048" s="18">
        <f>_xlfn.IFNA(VLOOKUP(A6048,过往入选债券!A:D,4,0),2)</f>
        <v>2</v>
      </c>
      <c r="Y6048">
        <f>_xlfn.IFNA(VLOOKUP(C6048,[2]Sheet1!$A:$A,1,0),3)</f>
        <v>3</v>
      </c>
    </row>
    <row r="6049" spans="1:25" hidden="1" x14ac:dyDescent="0.2">
      <c r="A6049" s="21" t="s">
        <v>10116</v>
      </c>
      <c r="B6049" s="21" t="s">
        <v>10117</v>
      </c>
      <c r="C6049" s="37" t="s">
        <v>102</v>
      </c>
      <c r="D6049" s="26" t="str">
        <f>[1]!b_calc_yield(A6049,日期设置!$B$2,F6049,1,R6049,1,O6049,L6049,S6049,)</f>
        <v>Fetching...</v>
      </c>
      <c r="E6049" s="26">
        <f t="shared" si="188"/>
        <v>7.7531676118609782</v>
      </c>
      <c r="F6049" s="18">
        <f>[1]!b_dq_cleanprice($A6049,日期设置!B$2)</f>
        <v>98.319100000000006</v>
      </c>
      <c r="G6049" s="18" t="str">
        <f t="shared" si="189"/>
        <v>1.96 + 0</v>
      </c>
      <c r="H6049" s="27">
        <f>[1]!b_dq_pctchange($A6049,日期设置!$B$2,1)/100</f>
        <v>0</v>
      </c>
      <c r="I6049" s="26">
        <f>[1]!b_pq_pctchange(A6049,日期设置!$B$4,日期设置!$B$2,1)</f>
        <v>0</v>
      </c>
      <c r="J6049" s="26">
        <f>[1]!b_pq_pctchange(A6049,日期设置!$C$4,日期设置!$B$2,1)</f>
        <v>-0.15030401017192149</v>
      </c>
      <c r="K6049" s="52">
        <f>[1]!b_dq_amount($A6049,日期设置!B$2,2,10000)</f>
        <v>0</v>
      </c>
      <c r="L6049" s="26">
        <f>[1]!b_info_latestpar(A6049,日期设置!$B$2)</f>
        <v>100</v>
      </c>
      <c r="M6049" s="6">
        <f>[1]!b_info_outstandingbalance($A6049,日期设置!B$2)</f>
        <v>10</v>
      </c>
      <c r="N6049" s="7" t="str">
        <f>[1]!b_info_latestissurercreditrating2(A6049,日期设置!$B$2,"102","1")</f>
        <v>AAA</v>
      </c>
      <c r="O6049" s="8">
        <v>3.02</v>
      </c>
      <c r="P6049" s="9">
        <f>[1]!b_info_repurchasedate(A6049)</f>
        <v>0</v>
      </c>
      <c r="Q6049" s="8" t="s">
        <v>15986</v>
      </c>
      <c r="R6049" s="2" t="str">
        <f>IF((--IF(P6049=0,Q6049,P6049))&gt;(--日期设置!$B$2),IF(P6049=0,Q6049,P6049),Q6049)</f>
        <v>2023-03-11</v>
      </c>
      <c r="S6049" s="2" t="s">
        <v>18149</v>
      </c>
      <c r="T6049" s="8">
        <f>[1]!b_anal_ptmyear($A6049,日期设置!$B$2)</f>
        <v>1.9698630136986301</v>
      </c>
      <c r="U6049" s="8">
        <f>[1]!b_anal_termifexercise($A6049,日期设置!B$2)</f>
        <v>0</v>
      </c>
      <c r="V6049" s="10">
        <f>[1]!b_dq_dirtyprice(A6049,日期设置!$B$2)</f>
        <v>98.4101</v>
      </c>
      <c r="W6049" s="11">
        <f>IF(U6049=0,ROUNDUP((Q6049-日期设置!$B$2)/365,0),ROUNDUP((R6049-日期设置!$B$2)/365,0))</f>
        <v>2</v>
      </c>
      <c r="X6049" s="18">
        <f>_xlfn.IFNA(VLOOKUP(A6049,过往入选债券!A:D,4,0),2)</f>
        <v>2</v>
      </c>
      <c r="Y6049">
        <f>_xlfn.IFNA(VLOOKUP(C6049,[2]Sheet1!$A:$A,1,0),3)</f>
        <v>3</v>
      </c>
    </row>
    <row r="6050" spans="1:25" x14ac:dyDescent="0.2">
      <c r="A6050" s="21" t="s">
        <v>8243</v>
      </c>
      <c r="B6050" s="21" t="s">
        <v>8244</v>
      </c>
      <c r="C6050" s="37" t="s">
        <v>941</v>
      </c>
      <c r="D6050" s="26" t="str">
        <f>[1]!b_calc_yield(A6050,日期设置!$B$2,F6050,1,R6050,1,O6050,L6050,S6050,)</f>
        <v>Fetching...</v>
      </c>
      <c r="E6050" s="26">
        <f t="shared" si="188"/>
        <v>11.216659617943581</v>
      </c>
      <c r="F6050" s="18">
        <f>[1]!b_dq_cleanprice($A6050,日期设置!B$2)</f>
        <v>102.0269</v>
      </c>
      <c r="G6050" s="18" t="str">
        <f t="shared" si="189"/>
        <v>3.00 + 0</v>
      </c>
      <c r="H6050" s="27">
        <f>[1]!b_dq_pctchange($A6050,日期设置!$B$2,1)/100</f>
        <v>7.0285881233540645E-3</v>
      </c>
      <c r="I6050" s="26">
        <f>[1]!b_pq_pctchange(A6050,日期设置!$B$4,日期设置!$B$2,1)</f>
        <v>0.70285881233540648</v>
      </c>
      <c r="J6050" s="26">
        <f>[1]!b_pq_pctchange(A6050,日期设置!$C$4,日期设置!$B$2,1)</f>
        <v>8.3479004686985187E-2</v>
      </c>
      <c r="K6050" s="52">
        <f>[1]!b_dq_amount($A6050,日期设置!B$2,2,10000)</f>
        <v>2132.7736164000003</v>
      </c>
      <c r="L6050" s="26">
        <f>[1]!b_info_latestpar(A6050,日期设置!$B$2)</f>
        <v>100</v>
      </c>
      <c r="M6050" s="6">
        <f>[1]!b_info_outstandingbalance($A6050,日期设置!B$2)</f>
        <v>10</v>
      </c>
      <c r="N6050" s="7" t="str">
        <f>[1]!b_info_latestissurercreditrating2(A6050,日期设置!$B$2,"102","1")</f>
        <v>AA+</v>
      </c>
      <c r="O6050" s="8">
        <v>4.6500000000000004</v>
      </c>
      <c r="P6050" s="9">
        <f>[1]!b_info_repurchasedate(A6050)</f>
        <v>0</v>
      </c>
      <c r="Q6050" s="8" t="s">
        <v>16125</v>
      </c>
      <c r="R6050" s="2" t="str">
        <f>IF((--IF(P6050=0,Q6050,P6050))&gt;(--日期设置!$B$2),IF(P6050=0,Q6050,P6050),Q6050)</f>
        <v>2024-03-25</v>
      </c>
      <c r="S6050" s="2" t="s">
        <v>17911</v>
      </c>
      <c r="T6050" s="8">
        <f>[1]!b_anal_ptmyear($A6050,日期设置!$B$2)</f>
        <v>3.0082191780821916</v>
      </c>
      <c r="U6050" s="8">
        <f>[1]!b_anal_termifexercise($A6050,日期设置!B$2)</f>
        <v>0</v>
      </c>
      <c r="V6050" s="10">
        <f>[1]!b_dq_dirtyprice(A6050,日期设置!$B$2)</f>
        <v>106.6387</v>
      </c>
      <c r="W6050" s="11">
        <f>IF(U6050=0,ROUNDUP((Q6050-日期设置!$B$2)/365,0),ROUNDUP((R6050-日期设置!$B$2)/365,0))</f>
        <v>4</v>
      </c>
      <c r="X6050" s="18">
        <f>_xlfn.IFNA(VLOOKUP(A6050,过往入选债券!A:D,4,0),2)</f>
        <v>2</v>
      </c>
      <c r="Y6050">
        <f>_xlfn.IFNA(VLOOKUP(C6050,[2]Sheet1!$A:$A,1,0),3)</f>
        <v>3</v>
      </c>
    </row>
    <row r="6051" spans="1:25" hidden="1" x14ac:dyDescent="0.2">
      <c r="A6051" s="21" t="s">
        <v>3983</v>
      </c>
      <c r="B6051" s="21" t="s">
        <v>3984</v>
      </c>
      <c r="C6051" s="37" t="s">
        <v>89</v>
      </c>
      <c r="D6051" s="26" t="str">
        <f>[1]!b_calc_yield(A6051,日期设置!$B$2,F6051,1,R6051,1,O6051,L6051,S6051,)</f>
        <v>Fetching...</v>
      </c>
      <c r="E6051" s="26">
        <f t="shared" si="188"/>
        <v>7.6671843230175618</v>
      </c>
      <c r="F6051" s="18">
        <f>[1]!b_dq_cleanprice($A6051,日期设置!B$2)</f>
        <v>99.771000000000001</v>
      </c>
      <c r="G6051" s="18" t="str">
        <f t="shared" si="189"/>
        <v>1.95 + 0</v>
      </c>
      <c r="H6051" s="27">
        <f>[1]!b_dq_pctchange($A6051,日期设置!$B$2,1)/100</f>
        <v>0</v>
      </c>
      <c r="I6051" s="26">
        <f>[1]!b_pq_pctchange(A6051,日期设置!$B$4,日期设置!$B$2,1)</f>
        <v>0</v>
      </c>
      <c r="J6051" s="26">
        <f>[1]!b_pq_pctchange(A6051,日期设置!$C$4,日期设置!$B$2,1)</f>
        <v>0</v>
      </c>
      <c r="K6051" s="52">
        <f>[1]!b_dq_amount($A6051,日期设置!B$2,2,10000)</f>
        <v>0</v>
      </c>
      <c r="L6051" s="26">
        <f>[1]!b_info_latestpar(A6051,日期设置!$B$2)</f>
        <v>100</v>
      </c>
      <c r="M6051" s="6">
        <f>[1]!b_info_outstandingbalance($A6051,日期设置!B$2)</f>
        <v>13</v>
      </c>
      <c r="N6051" s="7">
        <f>[1]!b_info_latestissurercreditrating2(A6051,日期设置!$B$2,"102","1")</f>
        <v>0</v>
      </c>
      <c r="O6051" s="8">
        <v>3.8</v>
      </c>
      <c r="P6051" s="9">
        <f>[1]!b_info_repurchasedate(A6051)</f>
        <v>0</v>
      </c>
      <c r="Q6051" s="8" t="s">
        <v>16002</v>
      </c>
      <c r="R6051" s="2" t="str">
        <f>IF((--IF(P6051=0,Q6051,P6051))&gt;(--日期设置!$B$2),IF(P6051=0,Q6051,P6051),Q6051)</f>
        <v>2023-03-06</v>
      </c>
      <c r="S6051" s="2" t="s">
        <v>17784</v>
      </c>
      <c r="T6051" s="8">
        <f>[1]!b_anal_ptmyear($A6051,日期设置!$B$2)</f>
        <v>1.9561643835616438</v>
      </c>
      <c r="U6051" s="8">
        <f>[1]!b_anal_termifexercise($A6051,日期设置!B$2)</f>
        <v>0</v>
      </c>
      <c r="V6051" s="10">
        <f>[1]!b_dq_dirtyprice(A6051,日期设置!$B$2)</f>
        <v>99.937600000000003</v>
      </c>
      <c r="W6051" s="11">
        <f>IF(U6051=0,ROUNDUP((Q6051-日期设置!$B$2)/365,0),ROUNDUP((R6051-日期设置!$B$2)/365,0))</f>
        <v>2</v>
      </c>
      <c r="X6051" s="18">
        <f>_xlfn.IFNA(VLOOKUP(A6051,过往入选债券!A:D,4,0),2)</f>
        <v>2</v>
      </c>
      <c r="Y6051">
        <f>_xlfn.IFNA(VLOOKUP(C6051,[2]Sheet1!$A:$A,1,0),3)</f>
        <v>3</v>
      </c>
    </row>
    <row r="6052" spans="1:25" hidden="1" x14ac:dyDescent="0.2">
      <c r="A6052" s="21" t="s">
        <v>19517</v>
      </c>
      <c r="B6052" s="21" t="s">
        <v>19518</v>
      </c>
      <c r="C6052" s="46" t="s">
        <v>19519</v>
      </c>
      <c r="D6052" s="26" t="str">
        <f>[1]!b_calc_yield(A6052,日期设置!$B$2,F6052,1,R6052,1,O6052,L6052,S6052,)</f>
        <v>Fetching...</v>
      </c>
      <c r="E6052" s="26">
        <f t="shared" si="188"/>
        <v>9.1745007222058028</v>
      </c>
      <c r="F6052" s="18">
        <f>[1]!b_dq_cleanprice($A6052,日期设置!B$2)</f>
        <v>100.11239999999999</v>
      </c>
      <c r="G6052" s="18" t="str">
        <f t="shared" si="189"/>
        <v>2.39 + 2.39</v>
      </c>
      <c r="H6052" s="27">
        <f>[1]!b_dq_pctchange($A6052,日期设置!$B$2,1)/100</f>
        <v>0</v>
      </c>
      <c r="I6052" s="26">
        <f>[1]!b_pq_pctchange(A6052,日期设置!$B$4,日期设置!$B$2,1)</f>
        <v>0</v>
      </c>
      <c r="J6052" s="26">
        <f>[1]!b_pq_pctchange(A6052,日期设置!$C$4,日期设置!$B$2,1)</f>
        <v>0.41082095989279893</v>
      </c>
      <c r="K6052" s="52">
        <f>[1]!b_dq_amount($A6052,日期设置!B$2,2,10000)</f>
        <v>0</v>
      </c>
      <c r="L6052" s="26">
        <f>[1]!b_info_latestpar(A6052,日期设置!$B$2)</f>
        <v>100</v>
      </c>
      <c r="M6052" s="6">
        <f>[1]!b_info_outstandingbalance($A6052,日期设置!B$2)</f>
        <v>20</v>
      </c>
      <c r="N6052" s="7" t="str">
        <f>[1]!b_info_latestissurercreditrating2(A6052,日期设置!$B$2,"102","1")</f>
        <v>AAA</v>
      </c>
      <c r="O6052" s="8">
        <v>3.98</v>
      </c>
      <c r="P6052" s="9">
        <f>[1]!b_info_repurchasedate(A6052)</f>
        <v>0</v>
      </c>
      <c r="Q6052" s="8" t="s">
        <v>19997</v>
      </c>
      <c r="R6052" s="2" t="str">
        <f>IF((--IF(P6052=0,Q6052,P6052))&gt;(--日期设置!$B$2),IF(P6052=0,Q6052,P6052),Q6052)</f>
        <v>2023-08-12</v>
      </c>
      <c r="S6052" s="47" t="s">
        <v>19144</v>
      </c>
      <c r="T6052" s="8">
        <f>[1]!b_anal_ptmyear($A6052,日期设置!$B$2)</f>
        <v>2.3917808219178083</v>
      </c>
      <c r="U6052" s="8">
        <f>[1]!b_anal_termifexercise($A6052,日期设置!B$2)</f>
        <v>2.3917808219178083</v>
      </c>
      <c r="V6052" s="10">
        <f>[1]!b_dq_dirtyprice(A6052,日期设置!$B$2)</f>
        <v>102.5331</v>
      </c>
      <c r="W6052" s="11">
        <f>IF(U6052=0,ROUNDUP((Q6052-日期设置!$B$2)/365,0),ROUNDUP((R6052-日期设置!$B$2)/365,0))</f>
        <v>3</v>
      </c>
      <c r="X6052" s="18">
        <f>_xlfn.IFNA(VLOOKUP(A6052,过往入选债券!A:D,4,0),2)</f>
        <v>2</v>
      </c>
      <c r="Y6052" s="45">
        <f>_xlfn.IFNA(VLOOKUP(C6052,[2]Sheet1!$A:$A,1,0),3)</f>
        <v>3</v>
      </c>
    </row>
    <row r="6053" spans="1:25" hidden="1" x14ac:dyDescent="0.2">
      <c r="A6053" s="21" t="s">
        <v>8152</v>
      </c>
      <c r="B6053" s="21" t="s">
        <v>8153</v>
      </c>
      <c r="C6053" s="37" t="s">
        <v>429</v>
      </c>
      <c r="D6053" s="26" t="str">
        <f>[1]!b_calc_yield(A6053,日期设置!$B$2,F6053,1,R6053,1,O6053,L6053,S6053,)</f>
        <v>Fetching...</v>
      </c>
      <c r="E6053" s="26">
        <f t="shared" si="188"/>
        <v>3.8353769160454965</v>
      </c>
      <c r="F6053" s="18">
        <f>[1]!b_dq_cleanprice($A6053,日期设置!B$2)</f>
        <v>100.3344</v>
      </c>
      <c r="G6053" s="18" t="str">
        <f t="shared" si="189"/>
        <v>0.97 + 0</v>
      </c>
      <c r="H6053" s="27">
        <f>[1]!b_dq_pctchange($A6053,日期设置!$B$2,1)/100</f>
        <v>0</v>
      </c>
      <c r="I6053" s="26">
        <f>[1]!b_pq_pctchange(A6053,日期设置!$B$4,日期设置!$B$2,1)</f>
        <v>-3.8257376500402271E-2</v>
      </c>
      <c r="J6053" s="26">
        <f>[1]!b_pq_pctchange(A6053,日期设置!$C$4,日期设置!$B$2,1)</f>
        <v>-3.8257376500402271E-2</v>
      </c>
      <c r="K6053" s="52">
        <f>[1]!b_dq_amount($A6053,日期设置!B$2,2,10000)</f>
        <v>0</v>
      </c>
      <c r="L6053" s="26">
        <f>[1]!b_info_latestpar(A6053,日期设置!$B$2)</f>
        <v>100</v>
      </c>
      <c r="M6053" s="6">
        <f>[1]!b_info_outstandingbalance($A6053,日期设置!B$2)</f>
        <v>10</v>
      </c>
      <c r="N6053" s="7" t="str">
        <f>[1]!b_info_latestissurercreditrating2(A6053,日期设置!$B$2,"102","1")</f>
        <v>AA</v>
      </c>
      <c r="O6053" s="8">
        <v>4.28</v>
      </c>
      <c r="P6053" s="9">
        <f>[1]!b_info_repurchasedate(A6053)</f>
        <v>0</v>
      </c>
      <c r="Q6053" s="8" t="s">
        <v>16208</v>
      </c>
      <c r="R6053" s="2" t="str">
        <f>IF((--IF(P6053=0,Q6053,P6053))&gt;(--日期设置!$B$2),IF(P6053=0,Q6053,P6053),Q6053)</f>
        <v>2022-03-14</v>
      </c>
      <c r="S6053" s="2" t="s">
        <v>17994</v>
      </c>
      <c r="T6053" s="8">
        <f>[1]!b_anal_ptmyear($A6053,日期设置!$B$2)</f>
        <v>0.9780821917808219</v>
      </c>
      <c r="U6053" s="8">
        <f>[1]!b_anal_termifexercise($A6053,日期设置!B$2)</f>
        <v>0</v>
      </c>
      <c r="V6053" s="10">
        <f>[1]!b_dq_dirtyprice(A6053,日期设置!$B$2)</f>
        <v>100.4282</v>
      </c>
      <c r="W6053" s="11">
        <f>IF(U6053=0,ROUNDUP((Q6053-日期设置!$B$2)/365,0),ROUNDUP((R6053-日期设置!$B$2)/365,0))</f>
        <v>1</v>
      </c>
      <c r="X6053" s="18">
        <f>_xlfn.IFNA(VLOOKUP(A6053,过往入选债券!A:D,4,0),2)</f>
        <v>2</v>
      </c>
      <c r="Y6053">
        <f>_xlfn.IFNA(VLOOKUP(C6053,[2]Sheet1!$A:$A,1,0),3)</f>
        <v>3</v>
      </c>
    </row>
    <row r="6054" spans="1:25" hidden="1" x14ac:dyDescent="0.2">
      <c r="A6054" s="21" t="s">
        <v>7993</v>
      </c>
      <c r="B6054" s="21" t="s">
        <v>7994</v>
      </c>
      <c r="C6054" s="37" t="s">
        <v>7995</v>
      </c>
      <c r="D6054" s="26" t="str">
        <f>[1]!b_calc_yield(A6054,日期设置!$B$2,F6054,1,R6054,1,O6054,L6054,S6054,)</f>
        <v>Fetching...</v>
      </c>
      <c r="E6054" s="26">
        <f t="shared" si="188"/>
        <v>3.3726182256312631</v>
      </c>
      <c r="F6054" s="18">
        <f>[1]!b_dq_cleanprice($A6054,日期设置!B$2)</f>
        <v>100.4618</v>
      </c>
      <c r="G6054" s="18" t="str">
        <f t="shared" si="189"/>
        <v>2.86 + 0.86</v>
      </c>
      <c r="H6054" s="27">
        <f>[1]!b_dq_pctchange($A6054,日期设置!$B$2,1)/100</f>
        <v>0</v>
      </c>
      <c r="I6054" s="26">
        <f>[1]!b_pq_pctchange(A6054,日期设置!$B$4,日期设置!$B$2,1)</f>
        <v>0</v>
      </c>
      <c r="J6054" s="26">
        <f>[1]!b_pq_pctchange(A6054,日期设置!$C$4,日期设置!$B$2,1)</f>
        <v>0</v>
      </c>
      <c r="K6054" s="52">
        <f>[1]!b_dq_amount($A6054,日期设置!B$2,2,10000)</f>
        <v>0</v>
      </c>
      <c r="L6054" s="26">
        <f>[1]!b_info_latestpar(A6054,日期设置!$B$2)</f>
        <v>100</v>
      </c>
      <c r="M6054" s="6">
        <f>[1]!b_info_outstandingbalance($A6054,日期设置!B$2)</f>
        <v>5</v>
      </c>
      <c r="N6054" s="7" t="str">
        <f>[1]!b_info_latestissurercreditrating2(A6054,日期设置!$B$2,"102","1")</f>
        <v>AA+</v>
      </c>
      <c r="O6054" s="8">
        <v>4.5</v>
      </c>
      <c r="P6054" s="9" t="str">
        <f>[1]!b_info_repurchasedate(A6054)</f>
        <v>2022-01-30</v>
      </c>
      <c r="Q6054" s="8" t="s">
        <v>16218</v>
      </c>
      <c r="R6054" s="2" t="str">
        <f>IF((--IF(P6054=0,Q6054,P6054))&gt;(--日期设置!$B$2),IF(P6054=0,Q6054,P6054),Q6054)</f>
        <v>2022-01-30</v>
      </c>
      <c r="S6054" s="2" t="s">
        <v>17937</v>
      </c>
      <c r="T6054" s="8">
        <f>[1]!b_anal_ptmyear($A6054,日期设置!$B$2)</f>
        <v>2.86027397260274</v>
      </c>
      <c r="U6054" s="8">
        <f>[1]!b_anal_termifexercise($A6054,日期设置!B$2)</f>
        <v>0.86027397260273974</v>
      </c>
      <c r="V6054" s="10">
        <f>[1]!b_dq_dirtyprice(A6054,日期设置!$B$2)</f>
        <v>101.09059999999999</v>
      </c>
      <c r="W6054" s="11">
        <f>IF(U6054=0,ROUNDUP((Q6054-日期设置!$B$2)/365,0),ROUNDUP((R6054-日期设置!$B$2)/365,0))</f>
        <v>1</v>
      </c>
      <c r="X6054" s="18">
        <f>_xlfn.IFNA(VLOOKUP(A6054,过往入选债券!A:D,4,0),2)</f>
        <v>2</v>
      </c>
      <c r="Y6054">
        <f>_xlfn.IFNA(VLOOKUP(C6054,[2]Sheet1!$A:$A,1,0),3)</f>
        <v>3</v>
      </c>
    </row>
    <row r="6055" spans="1:25" hidden="1" x14ac:dyDescent="0.2">
      <c r="A6055" s="21" t="s">
        <v>11253</v>
      </c>
      <c r="B6055" s="21" t="s">
        <v>11254</v>
      </c>
      <c r="C6055" s="37" t="s">
        <v>324</v>
      </c>
      <c r="D6055" s="26" t="str">
        <f>[1]!b_calc_yield(A6055,日期设置!$B$2,F6055,1,R6055,1,O6055,L6055,S6055,)</f>
        <v>Fetching...</v>
      </c>
      <c r="E6055" s="26">
        <f t="shared" si="188"/>
        <v>8.6747133303108015</v>
      </c>
      <c r="F6055" s="18">
        <f>[1]!b_dq_cleanprice($A6055,日期设置!B$2)</f>
        <v>99.941599999999994</v>
      </c>
      <c r="G6055" s="18" t="str">
        <f t="shared" si="189"/>
        <v>2.27 + 2.27</v>
      </c>
      <c r="H6055" s="27">
        <f>[1]!b_dq_pctchange($A6055,日期设置!$B$2,1)/100</f>
        <v>0</v>
      </c>
      <c r="I6055" s="26">
        <f>[1]!b_pq_pctchange(A6055,日期设置!$B$4,日期设置!$B$2,1)</f>
        <v>0.31517370688443058</v>
      </c>
      <c r="J6055" s="26">
        <f>[1]!b_pq_pctchange(A6055,日期设置!$C$4,日期设置!$B$2,1)</f>
        <v>0.73001381815469635</v>
      </c>
      <c r="K6055" s="52">
        <f>[1]!b_dq_amount($A6055,日期设置!B$2,2,10000)</f>
        <v>0</v>
      </c>
      <c r="L6055" s="26">
        <f>[1]!b_info_latestpar(A6055,日期设置!$B$2)</f>
        <v>100</v>
      </c>
      <c r="M6055" s="6">
        <f>[1]!b_info_outstandingbalance($A6055,日期设置!B$2)</f>
        <v>20</v>
      </c>
      <c r="N6055" s="7" t="str">
        <f>[1]!b_info_latestissurercreditrating2(A6055,日期设置!$B$2,"102","1")</f>
        <v>AAA</v>
      </c>
      <c r="O6055" s="8">
        <v>3.9</v>
      </c>
      <c r="P6055" s="9">
        <f>[1]!b_info_repurchasedate(A6055)</f>
        <v>0</v>
      </c>
      <c r="Q6055" s="8" t="s">
        <v>17018</v>
      </c>
      <c r="R6055" s="2" t="str">
        <f>IF((--IF(P6055=0,Q6055,P6055))&gt;(--日期设置!$B$2),IF(P6055=0,Q6055,P6055),Q6055)</f>
        <v>2023-06-29</v>
      </c>
      <c r="S6055" s="2" t="s">
        <v>18516</v>
      </c>
      <c r="T6055" s="8">
        <f>[1]!b_anal_ptmyear($A6055,日期设置!$B$2)</f>
        <v>2.2712328767123289</v>
      </c>
      <c r="U6055" s="8">
        <f>[1]!b_anal_termifexercise($A6055,日期设置!B$2)</f>
        <v>2.2712328767123289</v>
      </c>
      <c r="V6055" s="10">
        <f>[1]!b_dq_dirtyprice(A6055,日期设置!$B$2)</f>
        <v>102.7838</v>
      </c>
      <c r="W6055" s="11">
        <f>IF(U6055=0,ROUNDUP((Q6055-日期设置!$B$2)/365,0),ROUNDUP((R6055-日期设置!$B$2)/365,0))</f>
        <v>3</v>
      </c>
      <c r="X6055" s="18">
        <f>_xlfn.IFNA(VLOOKUP(A6055,过往入选债券!A:D,4,0),2)</f>
        <v>2</v>
      </c>
      <c r="Y6055">
        <f>_xlfn.IFNA(VLOOKUP(C6055,[2]Sheet1!$A:$A,1,0),3)</f>
        <v>3</v>
      </c>
    </row>
    <row r="6056" spans="1:25" hidden="1" x14ac:dyDescent="0.2">
      <c r="A6056" s="21" t="s">
        <v>12966</v>
      </c>
      <c r="B6056" s="21" t="s">
        <v>12967</v>
      </c>
      <c r="C6056" s="37" t="s">
        <v>12968</v>
      </c>
      <c r="D6056" s="26" t="str">
        <f>[1]!b_calc_yield(A6056,日期设置!$B$2,F6056,1,R6056,1,O6056,L6056,S6056,)</f>
        <v>Fetching...</v>
      </c>
      <c r="E6056" s="26">
        <f t="shared" si="188"/>
        <v>19.847494063803815</v>
      </c>
      <c r="F6056" s="18">
        <f>[1]!b_dq_cleanprice($A6056,日期设置!B$2)</f>
        <v>40.0334</v>
      </c>
      <c r="G6056" s="18" t="str">
        <f t="shared" si="189"/>
        <v>1.98 + 0</v>
      </c>
      <c r="H6056" s="27">
        <f>[1]!b_dq_pctchange($A6056,日期设置!$B$2,1)/100</f>
        <v>0</v>
      </c>
      <c r="I6056" s="26">
        <f>[1]!b_pq_pctchange(A6056,日期设置!$B$4,日期设置!$B$2,1)</f>
        <v>-33.333222314737718</v>
      </c>
      <c r="J6056" s="26">
        <f>[1]!b_pq_pctchange(A6056,日期设置!$C$4,日期设置!$B$2,1)</f>
        <v>-33.203856928572741</v>
      </c>
      <c r="K6056" s="52">
        <f>[1]!b_dq_amount($A6056,日期设置!B$2,2,10000)</f>
        <v>0</v>
      </c>
      <c r="L6056" s="26">
        <f>[1]!b_info_latestpar(A6056,日期设置!$B$2)</f>
        <v>40</v>
      </c>
      <c r="M6056" s="6">
        <f>[1]!b_info_outstandingbalance($A6056,日期设置!B$2)</f>
        <v>6</v>
      </c>
      <c r="N6056" s="7" t="str">
        <f>[1]!b_info_latestissurercreditrating2(A6056,日期设置!$B$2,"102","1")</f>
        <v>AA</v>
      </c>
      <c r="O6056" s="8">
        <v>4</v>
      </c>
      <c r="P6056" s="9">
        <f>[1]!b_info_repurchasedate(A6056)</f>
        <v>0</v>
      </c>
      <c r="Q6056" s="8" t="s">
        <v>16634</v>
      </c>
      <c r="R6056" s="2" t="str">
        <f>IF((--IF(P6056=0,Q6056,P6056))&gt;(--日期设置!$B$2),IF(P6056=0,Q6056,P6056),Q6056)</f>
        <v>2023-03-18</v>
      </c>
      <c r="S6056" s="2" t="s">
        <v>18383</v>
      </c>
      <c r="T6056" s="8">
        <f>[1]!b_anal_ptmyear($A6056,日期设置!$B$2)</f>
        <v>1.989041095890411</v>
      </c>
      <c r="U6056" s="8">
        <f>[1]!b_anal_termifexercise($A6056,日期设置!B$2)</f>
        <v>0</v>
      </c>
      <c r="V6056" s="10">
        <f>[1]!b_dq_dirtyprice(A6056,日期设置!$B$2)</f>
        <v>40.050899999999999</v>
      </c>
      <c r="W6056" s="11">
        <f>IF(U6056=0,ROUNDUP((Q6056-日期设置!$B$2)/365,0),ROUNDUP((R6056-日期设置!$B$2)/365,0))</f>
        <v>2</v>
      </c>
      <c r="X6056" s="18">
        <f>_xlfn.IFNA(VLOOKUP(A6056,过往入选债券!A:D,4,0),2)</f>
        <v>2</v>
      </c>
      <c r="Y6056">
        <f>_xlfn.IFNA(VLOOKUP(C6056,[2]Sheet1!$A:$A,1,0),3)</f>
        <v>3</v>
      </c>
    </row>
    <row r="6057" spans="1:25" hidden="1" x14ac:dyDescent="0.2">
      <c r="A6057" s="21" t="s">
        <v>3567</v>
      </c>
      <c r="B6057" s="21" t="s">
        <v>3568</v>
      </c>
      <c r="C6057" s="37" t="s">
        <v>3569</v>
      </c>
      <c r="D6057" s="26" t="str">
        <f>[1]!b_calc_yield(A6057,日期设置!$B$2,F6057,1,R6057,1,O6057,L6057,S6057,)</f>
        <v>Fetching...</v>
      </c>
      <c r="E6057" s="26">
        <f t="shared" si="188"/>
        <v>6.1306331337525277</v>
      </c>
      <c r="F6057" s="18">
        <f>[1]!b_dq_cleanprice($A6057,日期设置!B$2)</f>
        <v>101.7664</v>
      </c>
      <c r="G6057" s="18" t="str">
        <f t="shared" si="189"/>
        <v>1.59 + 0</v>
      </c>
      <c r="H6057" s="27">
        <f>[1]!b_dq_pctchange($A6057,日期设置!$B$2,1)/100</f>
        <v>0</v>
      </c>
      <c r="I6057" s="26">
        <f>[1]!b_pq_pctchange(A6057,日期设置!$B$4,日期设置!$B$2,1)</f>
        <v>0</v>
      </c>
      <c r="J6057" s="26">
        <f>[1]!b_pq_pctchange(A6057,日期设置!$C$4,日期设置!$B$2,1)</f>
        <v>0</v>
      </c>
      <c r="K6057" s="52">
        <f>[1]!b_dq_amount($A6057,日期设置!B$2,2,10000)</f>
        <v>0</v>
      </c>
      <c r="L6057" s="26">
        <f>[1]!b_info_latestpar(A6057,日期设置!$B$2)</f>
        <v>100</v>
      </c>
      <c r="M6057" s="6">
        <f>[1]!b_info_outstandingbalance($A6057,日期设置!B$2)</f>
        <v>3</v>
      </c>
      <c r="N6057" s="7">
        <f>[1]!b_info_latestissurercreditrating2(A6057,日期设置!$B$2,"102","1")</f>
        <v>0</v>
      </c>
      <c r="O6057" s="8">
        <v>5.0999999999999996</v>
      </c>
      <c r="P6057" s="9">
        <f>[1]!b_info_repurchasedate(A6057)</f>
        <v>0</v>
      </c>
      <c r="Q6057" s="8" t="s">
        <v>16575</v>
      </c>
      <c r="R6057" s="2" t="str">
        <f>IF((--IF(P6057=0,Q6057,P6057))&gt;(--日期设置!$B$2),IF(P6057=0,Q6057,P6057),Q6057)</f>
        <v>2022-10-25</v>
      </c>
      <c r="S6057" s="2" t="s">
        <v>18325</v>
      </c>
      <c r="T6057" s="8">
        <f>[1]!b_anal_ptmyear($A6057,日期设置!$B$2)</f>
        <v>1.5945205479452054</v>
      </c>
      <c r="U6057" s="8">
        <f>[1]!b_anal_termifexercise($A6057,日期设置!B$2)</f>
        <v>0</v>
      </c>
      <c r="V6057" s="10">
        <f>[1]!b_dq_dirtyprice(A6057,日期设置!$B$2)</f>
        <v>103.8343</v>
      </c>
      <c r="W6057" s="11">
        <f>IF(U6057=0,ROUNDUP((Q6057-日期设置!$B$2)/365,0),ROUNDUP((R6057-日期设置!$B$2)/365,0))</f>
        <v>2</v>
      </c>
      <c r="X6057" s="18">
        <f>_xlfn.IFNA(VLOOKUP(A6057,过往入选债券!A:D,4,0),2)</f>
        <v>2</v>
      </c>
      <c r="Y6057">
        <f>_xlfn.IFNA(VLOOKUP(C6057,[2]Sheet1!$A:$A,1,0),3)</f>
        <v>3</v>
      </c>
    </row>
    <row r="6058" spans="1:25" hidden="1" x14ac:dyDescent="0.2">
      <c r="A6058" s="28" t="s">
        <v>21810</v>
      </c>
      <c r="B6058" s="28" t="s">
        <v>21989</v>
      </c>
      <c r="C6058" s="39" t="s">
        <v>21990</v>
      </c>
      <c r="D6058" s="26" t="str">
        <f>[1]!b_calc_yield(A6058,日期设置!$B$2,F6058,1,R6058,1,O6058,L6058,S6058,)</f>
        <v>Fetching...</v>
      </c>
      <c r="E6058" s="26">
        <f t="shared" si="188"/>
        <v>18.239104656062889</v>
      </c>
      <c r="F6058" s="18">
        <f>[1]!b_dq_cleanprice($A6058,日期设置!B$2)</f>
        <v>100.87350000000001</v>
      </c>
      <c r="G6058" s="18" t="str">
        <f t="shared" si="189"/>
        <v>4.71 + 0</v>
      </c>
      <c r="H6058" s="27">
        <f>[1]!b_dq_pctchange($A6058,日期设置!$B$2,1)/100</f>
        <v>0</v>
      </c>
      <c r="I6058" s="26">
        <f>[1]!b_pq_pctchange(A6058,日期设置!$B$4,日期设置!$B$2,1)</f>
        <v>0</v>
      </c>
      <c r="J6058" s="26">
        <f>[1]!b_pq_pctchange(A6058,日期设置!$C$4,日期设置!$B$2,1)</f>
        <v>0</v>
      </c>
      <c r="K6058" s="52">
        <f>[1]!b_dq_amount($A6058,日期设置!B$2,2,10000)</f>
        <v>0</v>
      </c>
      <c r="L6058" s="26">
        <f>[1]!b_info_latestpar(A6058,日期设置!$B$2)</f>
        <v>100</v>
      </c>
      <c r="M6058" s="6">
        <f>[1]!b_info_outstandingbalance($A6058,日期设置!B$2)</f>
        <v>10</v>
      </c>
      <c r="N6058" s="7" t="str">
        <f>[1]!b_info_latestissurercreditrating2(A6058,日期设置!$B$2,"102","1")</f>
        <v>AAA</v>
      </c>
      <c r="O6058" s="43">
        <v>4.13</v>
      </c>
      <c r="P6058" s="9">
        <f>[1]!b_info_repurchasedate(A6058)</f>
        <v>0</v>
      </c>
      <c r="Q6058" s="31" t="s">
        <v>22196</v>
      </c>
      <c r="R6058" s="2" t="str">
        <f>IF((--IF(P6058=0,Q6058,P6058))&gt;(--日期设置!$B$2),IF(P6058=0,Q6058,P6058),Q6058)</f>
        <v>2025-12-09</v>
      </c>
      <c r="S6058" s="31" t="s">
        <v>16478</v>
      </c>
      <c r="T6058" s="8">
        <f>[1]!b_anal_ptmyear($A6058,日期设置!$B$2)</f>
        <v>4.7178082191780826</v>
      </c>
      <c r="U6058" s="8">
        <f>[1]!b_anal_termifexercise($A6058,日期设置!B$2)</f>
        <v>0</v>
      </c>
      <c r="V6058" s="10">
        <f>[1]!b_dq_dirtyprice(A6058,日期设置!$B$2)</f>
        <v>102.039</v>
      </c>
      <c r="W6058" s="11">
        <f>IF(U6058=0,ROUNDUP((Q6058-日期设置!$B$2)/365,0),ROUNDUP((R6058-日期设置!$B$2)/365,0))</f>
        <v>5</v>
      </c>
      <c r="X6058" s="18">
        <f>_xlfn.IFNA(VLOOKUP(A6058,过往入选债券!A:D,4,0),2)</f>
        <v>2</v>
      </c>
      <c r="Y6058">
        <f>_xlfn.IFNA(VLOOKUP(C6058,[2]Sheet1!$A:$A,1,0),3)</f>
        <v>3</v>
      </c>
    </row>
    <row r="6059" spans="1:25" x14ac:dyDescent="0.2">
      <c r="A6059" s="21" t="s">
        <v>3436</v>
      </c>
      <c r="B6059" s="21" t="s">
        <v>3437</v>
      </c>
      <c r="C6059" s="37" t="s">
        <v>3438</v>
      </c>
      <c r="D6059" s="26" t="str">
        <f>[1]!b_calc_yield(A6059,日期设置!$B$2,F6059,1,R6059,1,O6059,L6059,S6059,)</f>
        <v>Fetching...</v>
      </c>
      <c r="E6059" s="26">
        <f t="shared" si="188"/>
        <v>5.6564702078584217</v>
      </c>
      <c r="F6059" s="18">
        <f>[1]!b_dq_cleanprice($A6059,日期设置!B$2)</f>
        <v>101.35760000000001</v>
      </c>
      <c r="G6059" s="18" t="str">
        <f t="shared" si="189"/>
        <v>3.47 + 1.47</v>
      </c>
      <c r="H6059" s="27">
        <f>[1]!b_dq_pctchange($A6059,日期设置!$B$2,1)/100</f>
        <v>7.368594719339417E-3</v>
      </c>
      <c r="I6059" s="26">
        <f>[1]!b_pq_pctchange(A6059,日期设置!$B$4,日期设置!$B$2,1)</f>
        <v>0.73685947193394175</v>
      </c>
      <c r="J6059" s="26">
        <f>[1]!b_pq_pctchange(A6059,日期设置!$C$4,日期设置!$B$2,1)</f>
        <v>0.3503832037836338</v>
      </c>
      <c r="K6059" s="52">
        <f>[1]!b_dq_amount($A6059,日期设置!B$2,2,10000)</f>
        <v>49882.4206032</v>
      </c>
      <c r="L6059" s="26">
        <f>[1]!b_info_latestpar(A6059,日期设置!$B$2)</f>
        <v>100</v>
      </c>
      <c r="M6059" s="6">
        <f>[1]!b_info_outstandingbalance($A6059,日期设置!B$2)</f>
        <v>15</v>
      </c>
      <c r="N6059" s="7">
        <f>[1]!b_info_latestissurercreditrating2(A6059,日期设置!$B$2,"102","1")</f>
        <v>0</v>
      </c>
      <c r="O6059" s="8">
        <v>4.9000000000000004</v>
      </c>
      <c r="P6059" s="9" t="str">
        <f>[1]!b_info_repurchasedate(A6059)</f>
        <v>2022-09-12</v>
      </c>
      <c r="Q6059" s="8" t="s">
        <v>17437</v>
      </c>
      <c r="R6059" s="2" t="str">
        <f>IF((--IF(P6059=0,Q6059,P6059))&gt;(--日期设置!$B$2),IF(P6059=0,Q6059,P6059),Q6059)</f>
        <v>2022-09-12</v>
      </c>
      <c r="S6059" s="2" t="s">
        <v>18257</v>
      </c>
      <c r="T6059" s="8">
        <f>[1]!b_anal_ptmyear($A6059,日期设置!$B$2)</f>
        <v>3.4767123287671233</v>
      </c>
      <c r="U6059" s="8">
        <f>[1]!b_anal_termifexercise($A6059,日期设置!B$2)</f>
        <v>1.4767123287671233</v>
      </c>
      <c r="V6059" s="10">
        <f>[1]!b_dq_dirtyprice(A6059,日期设置!$B$2)</f>
        <v>103.9217</v>
      </c>
      <c r="W6059" s="11">
        <f>IF(U6059=0,ROUNDUP((Q6059-日期设置!$B$2)/365,0),ROUNDUP((R6059-日期设置!$B$2)/365,0))</f>
        <v>2</v>
      </c>
      <c r="X6059" s="18">
        <f>_xlfn.IFNA(VLOOKUP(A6059,过往入选债券!A:D,4,0),2)</f>
        <v>2</v>
      </c>
      <c r="Y6059">
        <f>_xlfn.IFNA(VLOOKUP(C6059,[2]Sheet1!$A:$A,1,0),3)</f>
        <v>3</v>
      </c>
    </row>
    <row r="6060" spans="1:25" hidden="1" x14ac:dyDescent="0.2">
      <c r="A6060" s="28" t="s">
        <v>20930</v>
      </c>
      <c r="B6060" s="28" t="s">
        <v>20931</v>
      </c>
      <c r="C6060" s="39" t="s">
        <v>2227</v>
      </c>
      <c r="D6060" s="26" t="str">
        <f>[1]!b_calc_yield(A6060,日期设置!$B$2,F6060,1,R6060,1,O6060,L6060,S6060,)</f>
        <v>Fetching...</v>
      </c>
      <c r="E6060" s="26">
        <f t="shared" si="188"/>
        <v>10.057250613750558</v>
      </c>
      <c r="F6060" s="18">
        <f>[1]!b_dq_cleanprice($A6060,日期设置!B$2)</f>
        <v>100.1296</v>
      </c>
      <c r="G6060" s="18" t="str">
        <f t="shared" si="189"/>
        <v>2.60 + 0</v>
      </c>
      <c r="H6060" s="27">
        <f>[1]!b_dq_pctchange($A6060,日期设置!$B$2,1)/100</f>
        <v>0</v>
      </c>
      <c r="I6060" s="26">
        <f>[1]!b_pq_pctchange(A6060,日期设置!$B$4,日期设置!$B$2,1)</f>
        <v>0</v>
      </c>
      <c r="J6060" s="26">
        <f>[1]!b_pq_pctchange(A6060,日期设置!$C$4,日期设置!$B$2,1)</f>
        <v>-3.5042285356018547E-2</v>
      </c>
      <c r="K6060" s="52">
        <f>[1]!b_dq_amount($A6060,日期设置!B$2,2,10000)</f>
        <v>0</v>
      </c>
      <c r="L6060" s="26">
        <f>[1]!b_info_latestpar(A6060,日期设置!$B$2)</f>
        <v>100</v>
      </c>
      <c r="M6060" s="6">
        <f>[1]!b_info_outstandingbalance($A6060,日期设置!B$2)</f>
        <v>10</v>
      </c>
      <c r="N6060" s="7" t="str">
        <f>[1]!b_info_latestissurercreditrating2(A6060,日期设置!$B$2,"102","1")</f>
        <v>AAA</v>
      </c>
      <c r="O6060" s="8">
        <v>3.98</v>
      </c>
      <c r="P6060" s="9">
        <f>[1]!b_info_repurchasedate(A6060)</f>
        <v>0</v>
      </c>
      <c r="Q6060" s="8" t="s">
        <v>17411</v>
      </c>
      <c r="R6060" s="2" t="str">
        <f>IF((--IF(P6060=0,Q6060,P6060))&gt;(--日期设置!$B$2),IF(P6060=0,Q6060,P6060),Q6060)</f>
        <v>2023-10-28</v>
      </c>
      <c r="S6060" s="31" t="s">
        <v>16169</v>
      </c>
      <c r="T6060" s="8">
        <f>[1]!b_anal_ptmyear($A6060,日期设置!$B$2)</f>
        <v>2.602739726027397</v>
      </c>
      <c r="U6060" s="8">
        <f>[1]!b_anal_termifexercise($A6060,日期设置!B$2)</f>
        <v>0</v>
      </c>
      <c r="V6060" s="10">
        <f>[1]!b_dq_dirtyprice(A6060,日期设置!$B$2)</f>
        <v>101.7107</v>
      </c>
      <c r="W6060" s="11">
        <f>IF(U6060=0,ROUNDUP((Q6060-日期设置!$B$2)/365,0),ROUNDUP((R6060-日期设置!$B$2)/365,0))</f>
        <v>3</v>
      </c>
      <c r="X6060" s="18">
        <f>_xlfn.IFNA(VLOOKUP(A6060,过往入选债券!A:D,4,0),2)</f>
        <v>2</v>
      </c>
      <c r="Y6060">
        <f>_xlfn.IFNA(VLOOKUP(C6060,[2]Sheet1!$A:$A,1,0),3)</f>
        <v>3</v>
      </c>
    </row>
    <row r="6061" spans="1:25" hidden="1" x14ac:dyDescent="0.2">
      <c r="A6061" s="21" t="s">
        <v>6242</v>
      </c>
      <c r="B6061" s="21" t="s">
        <v>6243</v>
      </c>
      <c r="C6061" s="37" t="s">
        <v>396</v>
      </c>
      <c r="D6061" s="26" t="str">
        <f>[1]!b_calc_yield(A6061,日期设置!$B$2,F6061,1,R6061,1,O6061,L6061,S6061,)</f>
        <v>Fetching...</v>
      </c>
      <c r="E6061" s="26">
        <f t="shared" si="188"/>
        <v>7.0982476745009127</v>
      </c>
      <c r="F6061" s="18">
        <f>[1]!b_dq_cleanprice($A6061,日期设置!B$2)</f>
        <v>103.59</v>
      </c>
      <c r="G6061" s="18" t="str">
        <f t="shared" si="189"/>
        <v>1.83 + 0</v>
      </c>
      <c r="H6061" s="27">
        <f>[1]!b_dq_pctchange($A6061,日期设置!$B$2,1)/100</f>
        <v>0</v>
      </c>
      <c r="I6061" s="26">
        <f>[1]!b_pq_pctchange(A6061,日期设置!$B$4,日期设置!$B$2,1)</f>
        <v>0</v>
      </c>
      <c r="J6061" s="26">
        <f>[1]!b_pq_pctchange(A6061,日期设置!$C$4,日期设置!$B$2,1)</f>
        <v>-1.8145176857563079E-2</v>
      </c>
      <c r="K6061" s="52">
        <f>[1]!b_dq_amount($A6061,日期设置!B$2,2,10000)</f>
        <v>0</v>
      </c>
      <c r="L6061" s="26">
        <f>[1]!b_info_latestpar(A6061,日期设置!$B$2)</f>
        <v>100</v>
      </c>
      <c r="M6061" s="6">
        <f>[1]!b_info_outstandingbalance($A6061,日期设置!B$2)</f>
        <v>10</v>
      </c>
      <c r="N6061" s="7" t="str">
        <f>[1]!b_info_latestissurercreditrating2(A6061,日期设置!$B$2,"102","1")</f>
        <v>AA</v>
      </c>
      <c r="O6061" s="8">
        <v>5.99</v>
      </c>
      <c r="P6061" s="9" t="str">
        <f>[1]!b_info_repurchasedate(A6061)</f>
        <v>2021-01-22</v>
      </c>
      <c r="Q6061" s="8" t="s">
        <v>15992</v>
      </c>
      <c r="R6061" s="2" t="str">
        <f>IF((--IF(P6061=0,Q6061,P6061))&gt;(--日期设置!$B$2),IF(P6061=0,Q6061,P6061),Q6061)</f>
        <v>2023-01-22</v>
      </c>
      <c r="S6061" s="2" t="s">
        <v>18664</v>
      </c>
      <c r="T6061" s="8">
        <f>[1]!b_anal_ptmyear($A6061,日期设置!$B$2)</f>
        <v>1.8383561643835615</v>
      </c>
      <c r="U6061" s="8">
        <f>[1]!b_anal_termifexercise($A6061,日期设置!B$2)</f>
        <v>0</v>
      </c>
      <c r="V6061" s="10">
        <f>[1]!b_dq_dirtyprice(A6061,日期设置!$B$2)</f>
        <v>104.5582</v>
      </c>
      <c r="W6061" s="11">
        <f>IF(U6061=0,ROUNDUP((Q6061-日期设置!$B$2)/365,0),ROUNDUP((R6061-日期设置!$B$2)/365,0))</f>
        <v>2</v>
      </c>
      <c r="X6061" s="18">
        <f>_xlfn.IFNA(VLOOKUP(A6061,过往入选债券!A:D,4,0),2)</f>
        <v>2</v>
      </c>
      <c r="Y6061">
        <f>_xlfn.IFNA(VLOOKUP(C6061,[2]Sheet1!$A:$A,1,0),3)</f>
        <v>3</v>
      </c>
    </row>
    <row r="6062" spans="1:25" hidden="1" x14ac:dyDescent="0.2">
      <c r="A6062" s="21" t="s">
        <v>5069</v>
      </c>
      <c r="B6062" s="21" t="s">
        <v>5070</v>
      </c>
      <c r="C6062" s="37" t="s">
        <v>258</v>
      </c>
      <c r="D6062" s="26" t="str">
        <f>[1]!b_calc_yield(A6062,日期设置!$B$2,F6062,1,R6062,1,O6062,L6062,S6062,)</f>
        <v>Fetching...</v>
      </c>
      <c r="E6062" s="26">
        <f t="shared" si="188"/>
        <v>5.7063151835590187</v>
      </c>
      <c r="F6062" s="18">
        <f>[1]!b_dq_cleanprice($A6062,日期设置!B$2)</f>
        <v>101.514</v>
      </c>
      <c r="G6062" s="18" t="str">
        <f t="shared" si="189"/>
        <v>1.49 + 0</v>
      </c>
      <c r="H6062" s="27">
        <f>[1]!b_dq_pctchange($A6062,日期设置!$B$2,1)/100</f>
        <v>0</v>
      </c>
      <c r="I6062" s="26">
        <f>[1]!b_pq_pctchange(A6062,日期设置!$B$4,日期设置!$B$2,1)</f>
        <v>-9.8507609713320674E-4</v>
      </c>
      <c r="J6062" s="26">
        <f>[1]!b_pq_pctchange(A6062,日期设置!$C$4,日期设置!$B$2,1)</f>
        <v>0.39092670297382365</v>
      </c>
      <c r="K6062" s="52">
        <f>[1]!b_dq_amount($A6062,日期设置!B$2,2,10000)</f>
        <v>0</v>
      </c>
      <c r="L6062" s="26">
        <f>[1]!b_info_latestpar(A6062,日期设置!$B$2)</f>
        <v>100</v>
      </c>
      <c r="M6062" s="6">
        <f>[1]!b_info_outstandingbalance($A6062,日期设置!B$2)</f>
        <v>15</v>
      </c>
      <c r="N6062" s="7" t="str">
        <f>[1]!b_info_latestissurercreditrating2(A6062,日期设置!$B$2,"102","1")</f>
        <v>AA+</v>
      </c>
      <c r="O6062" s="8">
        <v>5</v>
      </c>
      <c r="P6062" s="9">
        <f>[1]!b_info_repurchasedate(A6062)</f>
        <v>0</v>
      </c>
      <c r="Q6062" s="8" t="s">
        <v>16744</v>
      </c>
      <c r="R6062" s="2" t="str">
        <f>IF((--IF(P6062=0,Q6062,P6062))&gt;(--日期设置!$B$2),IF(P6062=0,Q6062,P6062),Q6062)</f>
        <v>2022-09-17</v>
      </c>
      <c r="S6062" s="2" t="s">
        <v>18496</v>
      </c>
      <c r="T6062" s="8">
        <f>[1]!b_anal_ptmyear($A6062,日期设置!$B$2)</f>
        <v>1.4904109589041097</v>
      </c>
      <c r="U6062" s="8">
        <f>[1]!b_anal_termifexercise($A6062,日期设置!B$2)</f>
        <v>0</v>
      </c>
      <c r="V6062" s="10">
        <f>[1]!b_dq_dirtyprice(A6062,日期设置!$B$2)</f>
        <v>104.06189999999999</v>
      </c>
      <c r="W6062" s="11">
        <f>IF(U6062=0,ROUNDUP((Q6062-日期设置!$B$2)/365,0),ROUNDUP((R6062-日期设置!$B$2)/365,0))</f>
        <v>2</v>
      </c>
      <c r="X6062" s="18">
        <f>_xlfn.IFNA(VLOOKUP(A6062,过往入选债券!A:D,4,0),2)</f>
        <v>2</v>
      </c>
      <c r="Y6062">
        <f>_xlfn.IFNA(VLOOKUP(C6062,[2]Sheet1!$A:$A,1,0),3)</f>
        <v>3</v>
      </c>
    </row>
    <row r="6063" spans="1:25" hidden="1" x14ac:dyDescent="0.2">
      <c r="A6063" s="21" t="s">
        <v>1286</v>
      </c>
      <c r="B6063" s="21" t="s">
        <v>1287</v>
      </c>
      <c r="C6063" s="37" t="s">
        <v>1288</v>
      </c>
      <c r="D6063" s="26" t="str">
        <f>[1]!b_calc_yield(A6063,日期设置!$B$2,F6063,1,R6063,1,O6063,L6063,S6063,)</f>
        <v>Fetching...</v>
      </c>
      <c r="E6063" s="26">
        <f t="shared" si="188"/>
        <v>4.780369641859572</v>
      </c>
      <c r="F6063" s="18">
        <f>[1]!b_dq_cleanprice($A6063,日期设置!B$2)</f>
        <v>102.2658</v>
      </c>
      <c r="G6063" s="18" t="str">
        <f t="shared" si="189"/>
        <v>1.26 + 0</v>
      </c>
      <c r="H6063" s="27">
        <f>[1]!b_dq_pctchange($A6063,日期设置!$B$2,1)/100</f>
        <v>0</v>
      </c>
      <c r="I6063" s="26">
        <f>[1]!b_pq_pctchange(A6063,日期设置!$B$4,日期设置!$B$2,1)</f>
        <v>0</v>
      </c>
      <c r="J6063" s="26">
        <f>[1]!b_pq_pctchange(A6063,日期设置!$C$4,日期设置!$B$2,1)</f>
        <v>9.2001902677641079E-2</v>
      </c>
      <c r="K6063" s="52">
        <f>[1]!b_dq_amount($A6063,日期设置!B$2,2,10000)</f>
        <v>0</v>
      </c>
      <c r="L6063" s="26">
        <f>[1]!b_info_latestpar(A6063,日期设置!$B$2)</f>
        <v>100</v>
      </c>
      <c r="M6063" s="6">
        <f>[1]!b_info_outstandingbalance($A6063,日期设置!B$2)</f>
        <v>10</v>
      </c>
      <c r="N6063" s="7">
        <f>[1]!b_info_latestissurercreditrating2(A6063,日期设置!$B$2,"102","1")</f>
        <v>0</v>
      </c>
      <c r="O6063" s="8">
        <v>5.8</v>
      </c>
      <c r="P6063" s="9">
        <f>[1]!b_info_repurchasedate(A6063)</f>
        <v>0</v>
      </c>
      <c r="Q6063" s="8" t="s">
        <v>16159</v>
      </c>
      <c r="R6063" s="2" t="str">
        <f>IF((--IF(P6063=0,Q6063,P6063))&gt;(--日期设置!$B$2),IF(P6063=0,Q6063,P6063),Q6063)</f>
        <v>2022-06-28</v>
      </c>
      <c r="S6063" s="2" t="s">
        <v>19036</v>
      </c>
      <c r="T6063" s="8">
        <f>[1]!b_anal_ptmyear($A6063,日期设置!$B$2)</f>
        <v>1.2684931506849315</v>
      </c>
      <c r="U6063" s="8">
        <f>[1]!b_anal_termifexercise($A6063,日期设置!B$2)</f>
        <v>0</v>
      </c>
      <c r="V6063" s="10">
        <f>[1]!b_dq_dirtyprice(A6063,日期设置!$B$2)</f>
        <v>106.5085</v>
      </c>
      <c r="W6063" s="11">
        <f>IF(U6063=0,ROUNDUP((Q6063-日期设置!$B$2)/365,0),ROUNDUP((R6063-日期设置!$B$2)/365,0))</f>
        <v>2</v>
      </c>
      <c r="X6063" s="18">
        <f>_xlfn.IFNA(VLOOKUP(A6063,过往入选债券!A:D,4,0),2)</f>
        <v>2</v>
      </c>
      <c r="Y6063">
        <f>_xlfn.IFNA(VLOOKUP(C6063,[2]Sheet1!$A:$A,1,0),3)</f>
        <v>3</v>
      </c>
    </row>
    <row r="6064" spans="1:25" hidden="1" x14ac:dyDescent="0.2">
      <c r="A6064" s="21" t="s">
        <v>8691</v>
      </c>
      <c r="B6064" s="21" t="s">
        <v>8692</v>
      </c>
      <c r="C6064" s="37" t="s">
        <v>4904</v>
      </c>
      <c r="D6064" s="26" t="str">
        <f>[1]!b_calc_yield(A6064,日期设置!$B$2,F6064,1,R6064,1,O6064,L6064,S6064,)</f>
        <v>Fetching...</v>
      </c>
      <c r="E6064" s="26">
        <f t="shared" si="188"/>
        <v>19.517095130027151</v>
      </c>
      <c r="F6064" s="18">
        <f>[1]!b_dq_cleanprice($A6064,日期设置!B$2)</f>
        <v>103.8592</v>
      </c>
      <c r="G6064" s="18" t="str">
        <f t="shared" si="189"/>
        <v>5.23 + 0</v>
      </c>
      <c r="H6064" s="27">
        <f>[1]!b_dq_pctchange($A6064,日期设置!$B$2,1)/100</f>
        <v>0</v>
      </c>
      <c r="I6064" s="26">
        <f>[1]!b_pq_pctchange(A6064,日期设置!$B$4,日期设置!$B$2,1)</f>
        <v>0</v>
      </c>
      <c r="J6064" s="26">
        <f>[1]!b_pq_pctchange(A6064,日期设置!$C$4,日期设置!$B$2,1)</f>
        <v>0</v>
      </c>
      <c r="K6064" s="52">
        <f>[1]!b_dq_amount($A6064,日期设置!B$2,2,10000)</f>
        <v>0</v>
      </c>
      <c r="L6064" s="26">
        <f>[1]!b_info_latestpar(A6064,日期设置!$B$2)</f>
        <v>100</v>
      </c>
      <c r="M6064" s="6">
        <f>[1]!b_info_outstandingbalance($A6064,日期设置!B$2)</f>
        <v>20</v>
      </c>
      <c r="N6064" s="7" t="str">
        <f>[1]!b_info_latestissurercreditrating2(A6064,日期设置!$B$2,"102","1")</f>
        <v>AAA</v>
      </c>
      <c r="O6064" s="8">
        <v>4.75</v>
      </c>
      <c r="P6064" s="9">
        <f>[1]!b_info_repurchasedate(A6064)</f>
        <v>0</v>
      </c>
      <c r="Q6064" s="8" t="s">
        <v>16897</v>
      </c>
      <c r="R6064" s="2" t="str">
        <f>IF((--IF(P6064=0,Q6064,P6064))&gt;(--日期设置!$B$2),IF(P6064=0,Q6064,P6064),Q6064)</f>
        <v>2026-06-14</v>
      </c>
      <c r="S6064" s="2" t="s">
        <v>17790</v>
      </c>
      <c r="T6064" s="8">
        <f>[1]!b_anal_ptmyear($A6064,日期设置!$B$2)</f>
        <v>5.2301369863013702</v>
      </c>
      <c r="U6064" s="8">
        <f>[1]!b_anal_termifexercise($A6064,日期设置!B$2)</f>
        <v>0</v>
      </c>
      <c r="V6064" s="10">
        <f>[1]!b_dq_dirtyprice(A6064,日期设置!$B$2)</f>
        <v>107.51600000000001</v>
      </c>
      <c r="W6064" s="11">
        <f>IF(U6064=0,ROUNDUP((Q6064-日期设置!$B$2)/365,0),ROUNDUP((R6064-日期设置!$B$2)/365,0))</f>
        <v>6</v>
      </c>
      <c r="X6064" s="18">
        <f>_xlfn.IFNA(VLOOKUP(A6064,过往入选债券!A:D,4,0),2)</f>
        <v>2</v>
      </c>
      <c r="Y6064">
        <f>_xlfn.IFNA(VLOOKUP(C6064,[2]Sheet1!$A:$A,1,0),3)</f>
        <v>3</v>
      </c>
    </row>
    <row r="6065" spans="1:25" hidden="1" x14ac:dyDescent="0.2">
      <c r="A6065" s="28" t="s">
        <v>20090</v>
      </c>
      <c r="B6065" s="28" t="s">
        <v>20091</v>
      </c>
      <c r="C6065" s="39" t="s">
        <v>20736</v>
      </c>
      <c r="D6065" s="26" t="str">
        <f>[1]!b_calc_yield(A6065,日期设置!$B$2,F6065,1,R6065,1,O6065,L6065,S6065,)</f>
        <v>Fetching...</v>
      </c>
      <c r="E6065" s="26">
        <f t="shared" si="188"/>
        <v>9.4882337878060561</v>
      </c>
      <c r="F6065" s="18">
        <f>[1]!b_dq_cleanprice($A6065,日期设置!B$2)</f>
        <v>100.52209999999999</v>
      </c>
      <c r="G6065" s="18" t="str">
        <f t="shared" si="189"/>
        <v>4.47 + 2.47</v>
      </c>
      <c r="H6065" s="27">
        <f>[1]!b_dq_pctchange($A6065,日期设置!$B$2,1)/100</f>
        <v>0</v>
      </c>
      <c r="I6065" s="26">
        <f>[1]!b_pq_pctchange(A6065,日期设置!$B$4,日期设置!$B$2,1)</f>
        <v>0</v>
      </c>
      <c r="J6065" s="26">
        <f>[1]!b_pq_pctchange(A6065,日期设置!$C$4,日期设置!$B$2,1)</f>
        <v>0.53738168201565395</v>
      </c>
      <c r="K6065" s="52">
        <f>[1]!b_dq_amount($A6065,日期设置!B$2,2,10000)</f>
        <v>0</v>
      </c>
      <c r="L6065" s="26">
        <f>[1]!b_info_latestpar(A6065,日期设置!$B$2)</f>
        <v>100</v>
      </c>
      <c r="M6065" s="6">
        <f>[1]!b_info_outstandingbalance($A6065,日期设置!B$2)</f>
        <v>10</v>
      </c>
      <c r="N6065" s="7">
        <f>[1]!b_info_latestissurercreditrating2(A6065,日期设置!$B$2,"102","1")</f>
        <v>0</v>
      </c>
      <c r="O6065" s="8">
        <v>4.1500000000000004</v>
      </c>
      <c r="P6065" s="9" t="str">
        <f>[1]!b_info_repurchasedate(A6065)</f>
        <v>2023-09-11</v>
      </c>
      <c r="Q6065" s="8" t="s">
        <v>16036</v>
      </c>
      <c r="R6065" s="2" t="str">
        <f>IF((--IF(P6065=0,Q6065,P6065))&gt;(--日期设置!$B$2),IF(P6065=0,Q6065,P6065),Q6065)</f>
        <v>2023-09-11</v>
      </c>
      <c r="S6065" s="31" t="s">
        <v>16523</v>
      </c>
      <c r="T6065" s="8">
        <f>[1]!b_anal_ptmyear($A6065,日期设置!$B$2)</f>
        <v>4.4739726027397264</v>
      </c>
      <c r="U6065" s="8">
        <f>[1]!b_anal_termifexercise($A6065,日期设置!B$2)</f>
        <v>2.473972602739726</v>
      </c>
      <c r="V6065" s="10">
        <f>[1]!b_dq_dirtyprice(A6065,日期设置!$B$2)</f>
        <v>102.7051</v>
      </c>
      <c r="W6065" s="11">
        <f>IF(U6065=0,ROUNDUP((Q6065-日期设置!$B$2)/365,0),ROUNDUP((R6065-日期设置!$B$2)/365,0))</f>
        <v>3</v>
      </c>
      <c r="X6065" s="18">
        <f>_xlfn.IFNA(VLOOKUP(A6065,过往入选债券!A:D,4,0),2)</f>
        <v>2</v>
      </c>
      <c r="Y6065">
        <f>_xlfn.IFNA(VLOOKUP(C6065,[2]Sheet1!$A:$A,1,0),3)</f>
        <v>3</v>
      </c>
    </row>
    <row r="6066" spans="1:25" hidden="1" x14ac:dyDescent="0.2">
      <c r="A6066" s="21" t="s">
        <v>13402</v>
      </c>
      <c r="B6066" s="21" t="s">
        <v>13403</v>
      </c>
      <c r="C6066" s="37" t="s">
        <v>1202</v>
      </c>
      <c r="D6066" s="26" t="str">
        <f>[1]!b_calc_yield(A6066,日期设置!$B$2,F6066,1,R6066,1,O6066,L6066,S6066,)</f>
        <v>Fetching...</v>
      </c>
      <c r="E6066" s="26">
        <f t="shared" si="188"/>
        <v>17.986800059528484</v>
      </c>
      <c r="F6066" s="18">
        <f>[1]!b_dq_cleanprice($A6066,日期设置!B$2)</f>
        <v>58.709699999999998</v>
      </c>
      <c r="G6066" s="18" t="str">
        <f t="shared" si="189"/>
        <v>2.48 + 0</v>
      </c>
      <c r="H6066" s="27">
        <f>[1]!b_dq_pctchange($A6066,日期设置!$B$2,1)/100</f>
        <v>0</v>
      </c>
      <c r="I6066" s="26">
        <f>[1]!b_pq_pctchange(A6066,日期设置!$B$4,日期设置!$B$2,1)</f>
        <v>0</v>
      </c>
      <c r="J6066" s="26">
        <f>[1]!b_pq_pctchange(A6066,日期设置!$C$4,日期设置!$B$2,1)</f>
        <v>0</v>
      </c>
      <c r="K6066" s="52">
        <f>[1]!b_dq_amount($A6066,日期设置!B$2,2,10000)</f>
        <v>0</v>
      </c>
      <c r="L6066" s="26">
        <f>[1]!b_info_latestpar(A6066,日期设置!$B$2)</f>
        <v>60</v>
      </c>
      <c r="M6066" s="6">
        <f>[1]!b_info_outstandingbalance($A6066,日期设置!B$2)</f>
        <v>5.4</v>
      </c>
      <c r="N6066" s="7" t="str">
        <f>[1]!b_info_latestissurercreditrating2(A6066,日期设置!$B$2,"102","1")</f>
        <v>AA</v>
      </c>
      <c r="O6066" s="8">
        <v>3.52</v>
      </c>
      <c r="P6066" s="9">
        <f>[1]!b_info_repurchasedate(A6066)</f>
        <v>0</v>
      </c>
      <c r="Q6066" s="8" t="s">
        <v>16991</v>
      </c>
      <c r="R6066" s="2" t="str">
        <f>IF((--IF(P6066=0,Q6066,P6066))&gt;(--日期设置!$B$2),IF(P6066=0,Q6066,P6066),Q6066)</f>
        <v>2023-09-14</v>
      </c>
      <c r="S6066" s="2" t="s">
        <v>18586</v>
      </c>
      <c r="T6066" s="8">
        <f>[1]!b_anal_ptmyear($A6066,日期设置!$B$2)</f>
        <v>2.4821917808219176</v>
      </c>
      <c r="U6066" s="8">
        <f>[1]!b_anal_termifexercise($A6066,日期设置!B$2)</f>
        <v>0</v>
      </c>
      <c r="V6066" s="10">
        <f>[1]!b_dq_dirtyprice(A6066,日期设置!$B$2)</f>
        <v>59.8033</v>
      </c>
      <c r="W6066" s="11">
        <f>IF(U6066=0,ROUNDUP((Q6066-日期设置!$B$2)/365,0),ROUNDUP((R6066-日期设置!$B$2)/365,0))</f>
        <v>3</v>
      </c>
      <c r="X6066" s="18">
        <f>_xlfn.IFNA(VLOOKUP(A6066,过往入选债券!A:D,4,0),2)</f>
        <v>2</v>
      </c>
      <c r="Y6066">
        <f>_xlfn.IFNA(VLOOKUP(C6066,[2]Sheet1!$A:$A,1,0),3)</f>
        <v>3</v>
      </c>
    </row>
    <row r="6067" spans="1:25" hidden="1" x14ac:dyDescent="0.2">
      <c r="A6067" s="21" t="s">
        <v>7240</v>
      </c>
      <c r="B6067" s="21" t="s">
        <v>7241</v>
      </c>
      <c r="C6067" s="37" t="s">
        <v>103</v>
      </c>
      <c r="D6067" s="26" t="str">
        <f>[1]!b_calc_yield(A6067,日期设置!$B$2,F6067,1,R6067,1,O6067,L6067,S6067,)</f>
        <v>Fetching...</v>
      </c>
      <c r="E6067" s="26">
        <f t="shared" si="188"/>
        <v>9.2773449429744979</v>
      </c>
      <c r="F6067" s="18">
        <f>[1]!b_dq_cleanprice($A6067,日期设置!B$2)</f>
        <v>103.4568</v>
      </c>
      <c r="G6067" s="18" t="str">
        <f t="shared" si="189"/>
        <v>2.45 + 0</v>
      </c>
      <c r="H6067" s="27">
        <f>[1]!b_dq_pctchange($A6067,日期设置!$B$2,1)/100</f>
        <v>0</v>
      </c>
      <c r="I6067" s="26">
        <f>[1]!b_pq_pctchange(A6067,日期设置!$B$4,日期设置!$B$2,1)</f>
        <v>0</v>
      </c>
      <c r="J6067" s="26">
        <f>[1]!b_pq_pctchange(A6067,日期设置!$C$4,日期设置!$B$2,1)</f>
        <v>0.25583180221875534</v>
      </c>
      <c r="K6067" s="52">
        <f>[1]!b_dq_amount($A6067,日期设置!B$2,2,10000)</f>
        <v>0</v>
      </c>
      <c r="L6067" s="26">
        <f>[1]!b_info_latestpar(A6067,日期设置!$B$2)</f>
        <v>100</v>
      </c>
      <c r="M6067" s="6">
        <f>[1]!b_info_outstandingbalance($A6067,日期设置!B$2)</f>
        <v>10</v>
      </c>
      <c r="N6067" s="7" t="str">
        <f>[1]!b_info_latestissurercreditrating2(A6067,日期设置!$B$2,"102","1")</f>
        <v>AA+</v>
      </c>
      <c r="O6067" s="8">
        <v>5.43</v>
      </c>
      <c r="P6067" s="9">
        <f>[1]!b_info_repurchasedate(A6067)</f>
        <v>0</v>
      </c>
      <c r="Q6067" s="8" t="s">
        <v>16850</v>
      </c>
      <c r="R6067" s="2" t="str">
        <f>IF((--IF(P6067=0,Q6067,P6067))&gt;(--日期设置!$B$2),IF(P6067=0,Q6067,P6067),Q6067)</f>
        <v>2023-09-04</v>
      </c>
      <c r="S6067" s="2" t="s">
        <v>18545</v>
      </c>
      <c r="T6067" s="8">
        <f>[1]!b_anal_ptmyear($A6067,日期设置!$B$2)</f>
        <v>2.4547945205479453</v>
      </c>
      <c r="U6067" s="8">
        <f>[1]!b_anal_termifexercise($A6067,日期设置!B$2)</f>
        <v>0</v>
      </c>
      <c r="V6067" s="10">
        <f>[1]!b_dq_dirtyprice(A6067,日期设置!$B$2)</f>
        <v>106.4173</v>
      </c>
      <c r="W6067" s="11">
        <f>IF(U6067=0,ROUNDUP((Q6067-日期设置!$B$2)/365,0),ROUNDUP((R6067-日期设置!$B$2)/365,0))</f>
        <v>3</v>
      </c>
      <c r="X6067" s="18">
        <f>_xlfn.IFNA(VLOOKUP(A6067,过往入选债券!A:D,4,0),2)</f>
        <v>2</v>
      </c>
      <c r="Y6067">
        <f>_xlfn.IFNA(VLOOKUP(C6067,[2]Sheet1!$A:$A,1,0),3)</f>
        <v>3</v>
      </c>
    </row>
    <row r="6068" spans="1:25" hidden="1" x14ac:dyDescent="0.2">
      <c r="A6068" s="21" t="s">
        <v>7851</v>
      </c>
      <c r="B6068" s="21" t="s">
        <v>7852</v>
      </c>
      <c r="C6068" s="37" t="s">
        <v>1541</v>
      </c>
      <c r="D6068" s="26" t="str">
        <f>[1]!b_calc_yield(A6068,日期设置!$B$2,F6068,1,R6068,1,O6068,L6068,S6068,)</f>
        <v>Fetching...</v>
      </c>
      <c r="E6068" s="26">
        <f t="shared" si="188"/>
        <v>3.2707534208499034</v>
      </c>
      <c r="F6068" s="18">
        <f>[1]!b_dq_cleanprice($A6068,日期设置!B$2)</f>
        <v>100.0727</v>
      </c>
      <c r="G6068" s="18" t="str">
        <f t="shared" si="189"/>
        <v>0.83 + 0</v>
      </c>
      <c r="H6068" s="27">
        <f>[1]!b_dq_pctchange($A6068,日期设置!$B$2,1)/100</f>
        <v>0</v>
      </c>
      <c r="I6068" s="26">
        <f>[1]!b_pq_pctchange(A6068,日期设置!$B$4,日期设置!$B$2,1)</f>
        <v>0</v>
      </c>
      <c r="J6068" s="26">
        <f>[1]!b_pq_pctchange(A6068,日期设置!$C$4,日期设置!$B$2,1)</f>
        <v>0</v>
      </c>
      <c r="K6068" s="52">
        <f>[1]!b_dq_amount($A6068,日期设置!B$2,2,10000)</f>
        <v>0</v>
      </c>
      <c r="L6068" s="26">
        <f>[1]!b_info_latestpar(A6068,日期设置!$B$2)</f>
        <v>100</v>
      </c>
      <c r="M6068" s="6">
        <f>[1]!b_info_outstandingbalance($A6068,日期设置!B$2)</f>
        <v>5</v>
      </c>
      <c r="N6068" s="7" t="str">
        <f>[1]!b_info_latestissurercreditrating2(A6068,日期设置!$B$2,"102","1")</f>
        <v>AA</v>
      </c>
      <c r="O6068" s="8">
        <v>4.03</v>
      </c>
      <c r="P6068" s="9">
        <f>[1]!b_info_repurchasedate(A6068)</f>
        <v>0</v>
      </c>
      <c r="Q6068" s="8" t="s">
        <v>16681</v>
      </c>
      <c r="R6068" s="2" t="str">
        <f>IF((--IF(P6068=0,Q6068,P6068))&gt;(--日期设置!$B$2),IF(P6068=0,Q6068,P6068),Q6068)</f>
        <v>2022-01-21</v>
      </c>
      <c r="S6068" s="2" t="s">
        <v>18415</v>
      </c>
      <c r="T6068" s="8">
        <f>[1]!b_anal_ptmyear($A6068,日期设置!$B$2)</f>
        <v>0.83561643835616439</v>
      </c>
      <c r="U6068" s="8">
        <f>[1]!b_anal_termifexercise($A6068,日期设置!B$2)</f>
        <v>0</v>
      </c>
      <c r="V6068" s="10">
        <f>[1]!b_dq_dirtyprice(A6068,日期设置!$B$2)</f>
        <v>100.73520000000001</v>
      </c>
      <c r="W6068" s="11">
        <f>IF(U6068=0,ROUNDUP((Q6068-日期设置!$B$2)/365,0),ROUNDUP((R6068-日期设置!$B$2)/365,0))</f>
        <v>1</v>
      </c>
      <c r="X6068" s="18">
        <f>_xlfn.IFNA(VLOOKUP(A6068,过往入选债券!A:D,4,0),2)</f>
        <v>2</v>
      </c>
      <c r="Y6068">
        <f>_xlfn.IFNA(VLOOKUP(C6068,[2]Sheet1!$A:$A,1,0),3)</f>
        <v>3</v>
      </c>
    </row>
    <row r="6069" spans="1:25" hidden="1" x14ac:dyDescent="0.2">
      <c r="A6069" s="21" t="s">
        <v>13000</v>
      </c>
      <c r="B6069" s="21" t="s">
        <v>13001</v>
      </c>
      <c r="C6069" s="37" t="s">
        <v>3322</v>
      </c>
      <c r="D6069" s="26" t="str">
        <f>[1]!b_calc_yield(A6069,日期设置!$B$2,F6069,1,R6069,1,O6069,L6069,S6069,)</f>
        <v>Fetching...</v>
      </c>
      <c r="E6069" s="26">
        <f t="shared" si="188"/>
        <v>19.328599851753591</v>
      </c>
      <c r="F6069" s="18">
        <f>[1]!b_dq_cleanprice($A6069,日期设置!B$2)</f>
        <v>58.859200000000001</v>
      </c>
      <c r="G6069" s="18" t="str">
        <f t="shared" si="189"/>
        <v>2.00 + 0</v>
      </c>
      <c r="H6069" s="27">
        <f>[1]!b_dq_pctchange($A6069,日期设置!$B$2,1)/100</f>
        <v>0</v>
      </c>
      <c r="I6069" s="26">
        <f>[1]!b_pq_pctchange(A6069,日期设置!$B$4,日期设置!$B$2,1)</f>
        <v>0</v>
      </c>
      <c r="J6069" s="26">
        <f>[1]!b_pq_pctchange(A6069,日期设置!$C$4,日期设置!$B$2,1)</f>
        <v>-0.23188012746627046</v>
      </c>
      <c r="K6069" s="52">
        <f>[1]!b_dq_amount($A6069,日期设置!B$2,2,10000)</f>
        <v>0</v>
      </c>
      <c r="L6069" s="26">
        <f>[1]!b_info_latestpar(A6069,日期设置!$B$2)</f>
        <v>60</v>
      </c>
      <c r="M6069" s="6">
        <f>[1]!b_info_outstandingbalance($A6069,日期设置!B$2)</f>
        <v>6.48</v>
      </c>
      <c r="N6069" s="7" t="str">
        <f>[1]!b_info_latestissurercreditrating2(A6069,日期设置!$B$2,"102","1")</f>
        <v>AA</v>
      </c>
      <c r="O6069" s="8">
        <v>4.47</v>
      </c>
      <c r="P6069" s="9">
        <f>[1]!b_info_repurchasedate(A6069)</f>
        <v>0</v>
      </c>
      <c r="Q6069" s="8" t="s">
        <v>16225</v>
      </c>
      <c r="R6069" s="2" t="str">
        <f>IF((--IF(P6069=0,Q6069,P6069))&gt;(--日期设置!$B$2),IF(P6069=0,Q6069,P6069),Q6069)</f>
        <v>2023-03-25</v>
      </c>
      <c r="S6069" s="2" t="s">
        <v>18011</v>
      </c>
      <c r="T6069" s="8">
        <f>[1]!b_anal_ptmyear($A6069,日期设置!$B$2)</f>
        <v>2.0082191780821916</v>
      </c>
      <c r="U6069" s="8">
        <f>[1]!b_anal_termifexercise($A6069,日期设置!B$2)</f>
        <v>0</v>
      </c>
      <c r="V6069" s="10">
        <f>[1]!b_dq_dirtyprice(A6069,日期设置!$B$2)</f>
        <v>61.519199999999998</v>
      </c>
      <c r="W6069" s="11">
        <f>IF(U6069=0,ROUNDUP((Q6069-日期设置!$B$2)/365,0),ROUNDUP((R6069-日期设置!$B$2)/365,0))</f>
        <v>3</v>
      </c>
      <c r="X6069" s="18">
        <f>_xlfn.IFNA(VLOOKUP(A6069,过往入选债券!A:D,4,0),2)</f>
        <v>2</v>
      </c>
      <c r="Y6069">
        <f>_xlfn.IFNA(VLOOKUP(C6069,[2]Sheet1!$A:$A,1,0),3)</f>
        <v>3</v>
      </c>
    </row>
    <row r="6070" spans="1:25" hidden="1" x14ac:dyDescent="0.2">
      <c r="A6070" s="21" t="s">
        <v>3806</v>
      </c>
      <c r="B6070" s="21" t="s">
        <v>3807</v>
      </c>
      <c r="C6070" s="37" t="s">
        <v>306</v>
      </c>
      <c r="D6070" s="26" t="str">
        <f>[1]!b_calc_yield(A6070,日期设置!$B$2,F6070,1,R6070,1,O6070,L6070,S6070,)</f>
        <v>Fetching...</v>
      </c>
      <c r="E6070" s="26">
        <f t="shared" si="188"/>
        <v>7.040890013517842</v>
      </c>
      <c r="F6070" s="18">
        <f>[1]!b_dq_cleanprice($A6070,日期设置!B$2)</f>
        <v>100.8237</v>
      </c>
      <c r="G6070" s="18" t="str">
        <f t="shared" si="189"/>
        <v>1.81 + 0</v>
      </c>
      <c r="H6070" s="27">
        <f>[1]!b_dq_pctchange($A6070,日期设置!$B$2,1)/100</f>
        <v>0</v>
      </c>
      <c r="I6070" s="26">
        <f>[1]!b_pq_pctchange(A6070,日期设置!$B$4,日期设置!$B$2,1)</f>
        <v>0</v>
      </c>
      <c r="J6070" s="26">
        <f>[1]!b_pq_pctchange(A6070,日期设置!$C$4,日期设置!$B$2,1)</f>
        <v>0.2191779187938368</v>
      </c>
      <c r="K6070" s="52">
        <f>[1]!b_dq_amount($A6070,日期设置!B$2,2,10000)</f>
        <v>0</v>
      </c>
      <c r="L6070" s="26">
        <f>[1]!b_info_latestpar(A6070,日期设置!$B$2)</f>
        <v>100</v>
      </c>
      <c r="M6070" s="6">
        <f>[1]!b_info_outstandingbalance($A6070,日期设置!B$2)</f>
        <v>10</v>
      </c>
      <c r="N6070" s="7">
        <f>[1]!b_info_latestissurercreditrating2(A6070,日期设置!$B$2,"102","1")</f>
        <v>0</v>
      </c>
      <c r="O6070" s="8">
        <v>4.4000000000000004</v>
      </c>
      <c r="P6070" s="9">
        <f>[1]!b_info_repurchasedate(A6070)</f>
        <v>0</v>
      </c>
      <c r="Q6070" s="8" t="s">
        <v>16324</v>
      </c>
      <c r="R6070" s="2" t="str">
        <f>IF((--IF(P6070=0,Q6070,P6070))&gt;(--日期设置!$B$2),IF(P6070=0,Q6070,P6070),Q6070)</f>
        <v>2023-01-13</v>
      </c>
      <c r="S6070" s="2" t="s">
        <v>17912</v>
      </c>
      <c r="T6070" s="8">
        <f>[1]!b_anal_ptmyear($A6070,日期设置!$B$2)</f>
        <v>1.8136986301369862</v>
      </c>
      <c r="U6070" s="8">
        <f>[1]!b_anal_termifexercise($A6070,日期设置!B$2)</f>
        <v>0</v>
      </c>
      <c r="V6070" s="10">
        <f>[1]!b_dq_dirtyprice(A6070,日期设置!$B$2)</f>
        <v>101.6434</v>
      </c>
      <c r="W6070" s="11">
        <f>IF(U6070=0,ROUNDUP((Q6070-日期设置!$B$2)/365,0),ROUNDUP((R6070-日期设置!$B$2)/365,0))</f>
        <v>2</v>
      </c>
      <c r="X6070" s="18">
        <f>_xlfn.IFNA(VLOOKUP(A6070,过往入选债券!A:D,4,0),2)</f>
        <v>2</v>
      </c>
      <c r="Y6070">
        <f>_xlfn.IFNA(VLOOKUP(C6070,[2]Sheet1!$A:$A,1,0),3)</f>
        <v>3</v>
      </c>
    </row>
    <row r="6071" spans="1:25" hidden="1" x14ac:dyDescent="0.2">
      <c r="A6071" s="21" t="s">
        <v>7752</v>
      </c>
      <c r="B6071" s="21" t="s">
        <v>7753</v>
      </c>
      <c r="C6071" s="37" t="s">
        <v>316</v>
      </c>
      <c r="D6071" s="26" t="str">
        <f>[1]!b_calc_yield(A6071,日期设置!$B$2,F6071,1,R6071,1,O6071,L6071,S6071,)</f>
        <v>Fetching...</v>
      </c>
      <c r="E6071" s="26">
        <f t="shared" si="188"/>
        <v>2.9802384306778507</v>
      </c>
      <c r="F6071" s="18">
        <f>[1]!b_dq_cleanprice($A6071,日期设置!B$2)</f>
        <v>101.8686</v>
      </c>
      <c r="G6071" s="18" t="str">
        <f t="shared" si="189"/>
        <v>0.76 + 0.76</v>
      </c>
      <c r="H6071" s="27">
        <f>[1]!b_dq_pctchange($A6071,日期设置!$B$2,1)/100</f>
        <v>0</v>
      </c>
      <c r="I6071" s="26">
        <f>[1]!b_pq_pctchange(A6071,日期设置!$B$4,日期设置!$B$2,1)</f>
        <v>0</v>
      </c>
      <c r="J6071" s="26">
        <f>[1]!b_pq_pctchange(A6071,日期设置!$C$4,日期设置!$B$2,1)</f>
        <v>0</v>
      </c>
      <c r="K6071" s="52">
        <f>[1]!b_dq_amount($A6071,日期设置!B$2,2,10000)</f>
        <v>0</v>
      </c>
      <c r="L6071" s="26">
        <f>[1]!b_info_latestpar(A6071,日期设置!$B$2)</f>
        <v>100</v>
      </c>
      <c r="M6071" s="6">
        <f>[1]!b_info_outstandingbalance($A6071,日期设置!B$2)</f>
        <v>10</v>
      </c>
      <c r="N6071" s="7" t="str">
        <f>[1]!b_info_latestissurercreditrating2(A6071,日期设置!$B$2,"102","1")</f>
        <v>AA+</v>
      </c>
      <c r="O6071" s="8">
        <v>6.5</v>
      </c>
      <c r="P6071" s="9">
        <f>[1]!b_info_repurchasedate(A6071)</f>
        <v>0</v>
      </c>
      <c r="Q6071" s="8" t="s">
        <v>16931</v>
      </c>
      <c r="R6071" s="2" t="str">
        <f>IF((--IF(P6071=0,Q6071,P6071))&gt;(--日期设置!$B$2),IF(P6071=0,Q6071,P6071),Q6071)</f>
        <v>2021-12-25</v>
      </c>
      <c r="S6071" s="2" t="s">
        <v>18237</v>
      </c>
      <c r="T6071" s="8">
        <f>[1]!b_anal_ptmyear($A6071,日期设置!$B$2)</f>
        <v>0.76164383561643834</v>
      </c>
      <c r="U6071" s="8">
        <f>[1]!b_anal_termifexercise($A6071,日期设置!B$2)</f>
        <v>0.76712328767123283</v>
      </c>
      <c r="V6071" s="10">
        <f>[1]!b_dq_dirtyprice(A6071,日期设置!$B$2)</f>
        <v>103.4179</v>
      </c>
      <c r="W6071" s="11">
        <f>IF(U6071=0,ROUNDUP((Q6071-日期设置!$B$2)/365,0),ROUNDUP((R6071-日期设置!$B$2)/365,0))</f>
        <v>1</v>
      </c>
      <c r="X6071" s="18">
        <f>_xlfn.IFNA(VLOOKUP(A6071,过往入选债券!A:D,4,0),2)</f>
        <v>2</v>
      </c>
      <c r="Y6071">
        <f>_xlfn.IFNA(VLOOKUP(C6071,[2]Sheet1!$A:$A,1,0),3)</f>
        <v>3</v>
      </c>
    </row>
    <row r="6072" spans="1:25" hidden="1" x14ac:dyDescent="0.2">
      <c r="A6072" s="28" t="s">
        <v>20940</v>
      </c>
      <c r="B6072" s="28" t="s">
        <v>20941</v>
      </c>
      <c r="C6072" s="39" t="s">
        <v>103</v>
      </c>
      <c r="D6072" s="26" t="str">
        <f>[1]!b_calc_yield(A6072,日期设置!$B$2,F6072,1,R6072,1,O6072,L6072,S6072,)</f>
        <v>Fetching...</v>
      </c>
      <c r="E6072" s="26">
        <f t="shared" si="188"/>
        <v>9.9948640146843672</v>
      </c>
      <c r="F6072" s="18">
        <f>[1]!b_dq_cleanprice($A6072,日期设置!B$2)</f>
        <v>99.854799999999997</v>
      </c>
      <c r="G6072" s="18" t="str">
        <f t="shared" si="189"/>
        <v>2.58 + 0</v>
      </c>
      <c r="H6072" s="27">
        <f>[1]!b_dq_pctchange($A6072,日期设置!$B$2,1)/100</f>
        <v>0</v>
      </c>
      <c r="I6072" s="26">
        <f>[1]!b_pq_pctchange(A6072,日期设置!$B$4,日期设置!$B$2,1)</f>
        <v>0.28804435159890679</v>
      </c>
      <c r="J6072" s="26">
        <f>[1]!b_pq_pctchange(A6072,日期设置!$C$4,日期设置!$B$2,1)</f>
        <v>0.28804435159890679</v>
      </c>
      <c r="K6072" s="52">
        <f>[1]!b_dq_amount($A6072,日期设置!B$2,2,10000)</f>
        <v>0</v>
      </c>
      <c r="L6072" s="26">
        <f>[1]!b_info_latestpar(A6072,日期设置!$B$2)</f>
        <v>100</v>
      </c>
      <c r="M6072" s="6">
        <f>[1]!b_info_outstandingbalance($A6072,日期设置!B$2)</f>
        <v>10</v>
      </c>
      <c r="N6072" s="7" t="str">
        <f>[1]!b_info_latestissurercreditrating2(A6072,日期设置!$B$2,"102","1")</f>
        <v>AAA</v>
      </c>
      <c r="O6072" s="8">
        <v>3.86</v>
      </c>
      <c r="P6072" s="9">
        <f>[1]!b_info_repurchasedate(A6072)</f>
        <v>0</v>
      </c>
      <c r="Q6072" s="8" t="s">
        <v>16017</v>
      </c>
      <c r="R6072" s="2" t="str">
        <f>IF((--IF(P6072=0,Q6072,P6072))&gt;(--日期设置!$B$2),IF(P6072=0,Q6072,P6072),Q6072)</f>
        <v>2023-10-23</v>
      </c>
      <c r="S6072" s="31" t="s">
        <v>16008</v>
      </c>
      <c r="T6072" s="8">
        <f>[1]!b_anal_ptmyear($A6072,日期设置!$B$2)</f>
        <v>2.5890410958904111</v>
      </c>
      <c r="U6072" s="8">
        <f>[1]!b_anal_termifexercise($A6072,日期设置!B$2)</f>
        <v>0</v>
      </c>
      <c r="V6072" s="10">
        <f>[1]!b_dq_dirtyprice(A6072,日期设置!$B$2)</f>
        <v>101.44110000000001</v>
      </c>
      <c r="W6072" s="11">
        <f>IF(U6072=0,ROUNDUP((Q6072-日期设置!$B$2)/365,0),ROUNDUP((R6072-日期设置!$B$2)/365,0))</f>
        <v>3</v>
      </c>
      <c r="X6072" s="18">
        <f>_xlfn.IFNA(VLOOKUP(A6072,过往入选债券!A:D,4,0),2)</f>
        <v>2</v>
      </c>
      <c r="Y6072">
        <f>_xlfn.IFNA(VLOOKUP(C6072,[2]Sheet1!$A:$A,1,0),3)</f>
        <v>3</v>
      </c>
    </row>
    <row r="6073" spans="1:25" hidden="1" x14ac:dyDescent="0.2">
      <c r="A6073" s="21" t="s">
        <v>10918</v>
      </c>
      <c r="B6073" s="21" t="s">
        <v>10919</v>
      </c>
      <c r="C6073" s="37" t="s">
        <v>1828</v>
      </c>
      <c r="D6073" s="26" t="str">
        <f>[1]!b_calc_yield(A6073,日期设置!$B$2,F6073,1,R6073,1,O6073,L6073,S6073,)</f>
        <v>Fetching...</v>
      </c>
      <c r="E6073" s="26">
        <f t="shared" si="188"/>
        <v>8.0966060219172409</v>
      </c>
      <c r="F6073" s="18">
        <f>[1]!b_dq_cleanprice($A6073,日期设置!B$2)</f>
        <v>100.006</v>
      </c>
      <c r="G6073" s="18" t="str">
        <f t="shared" si="189"/>
        <v>4.13 + 2.13</v>
      </c>
      <c r="H6073" s="27">
        <f>[1]!b_dq_pctchange($A6073,日期设置!$B$2,1)/100</f>
        <v>0</v>
      </c>
      <c r="I6073" s="26">
        <f>[1]!b_pq_pctchange(A6073,日期设置!$B$4,日期设置!$B$2,1)</f>
        <v>0</v>
      </c>
      <c r="J6073" s="26">
        <f>[1]!b_pq_pctchange(A6073,日期设置!$C$4,日期设置!$B$2,1)</f>
        <v>0</v>
      </c>
      <c r="K6073" s="52">
        <f>[1]!b_dq_amount($A6073,日期设置!B$2,2,10000)</f>
        <v>0</v>
      </c>
      <c r="L6073" s="26">
        <f>[1]!b_info_latestpar(A6073,日期设置!$B$2)</f>
        <v>100</v>
      </c>
      <c r="M6073" s="6">
        <f>[1]!b_info_outstandingbalance($A6073,日期设置!B$2)</f>
        <v>10</v>
      </c>
      <c r="N6073" s="7" t="str">
        <f>[1]!b_info_latestissurercreditrating2(A6073,日期设置!$B$2,"102","1")</f>
        <v>AAA</v>
      </c>
      <c r="O6073" s="8">
        <v>3.92</v>
      </c>
      <c r="P6073" s="9" t="str">
        <f>[1]!b_info_repurchasedate(A6073)</f>
        <v>2023-05-11</v>
      </c>
      <c r="Q6073" s="8" t="s">
        <v>16355</v>
      </c>
      <c r="R6073" s="2" t="str">
        <f>IF((--IF(P6073=0,Q6073,P6073))&gt;(--日期设置!$B$2),IF(P6073=0,Q6073,P6073),Q6073)</f>
        <v>2023-05-11</v>
      </c>
      <c r="S6073" s="2" t="s">
        <v>18134</v>
      </c>
      <c r="T6073" s="8">
        <f>[1]!b_anal_ptmyear($A6073,日期设置!$B$2)</f>
        <v>4.1369863013698627</v>
      </c>
      <c r="U6073" s="8">
        <f>[1]!b_anal_termifexercise($A6073,日期设置!B$2)</f>
        <v>2.1369863013698631</v>
      </c>
      <c r="V6073" s="10">
        <f>[1]!b_dq_dirtyprice(A6073,日期设置!$B$2)</f>
        <v>103.389</v>
      </c>
      <c r="W6073" s="11">
        <f>IF(U6073=0,ROUNDUP((Q6073-日期设置!$B$2)/365,0),ROUNDUP((R6073-日期设置!$B$2)/365,0))</f>
        <v>3</v>
      </c>
      <c r="X6073" s="18">
        <f>_xlfn.IFNA(VLOOKUP(A6073,过往入选债券!A:D,4,0),2)</f>
        <v>2</v>
      </c>
      <c r="Y6073">
        <f>_xlfn.IFNA(VLOOKUP(C6073,[2]Sheet1!$A:$A,1,0),3)</f>
        <v>3</v>
      </c>
    </row>
    <row r="6074" spans="1:25" hidden="1" x14ac:dyDescent="0.2">
      <c r="A6074" s="21" t="s">
        <v>11200</v>
      </c>
      <c r="B6074" s="21" t="s">
        <v>11201</v>
      </c>
      <c r="C6074" s="37" t="s">
        <v>11009</v>
      </c>
      <c r="D6074" s="26" t="str">
        <f>[1]!b_calc_yield(A6074,日期设置!$B$2,F6074,1,R6074,1,O6074,L6074,S6074,)</f>
        <v>Fetching...</v>
      </c>
      <c r="E6074" s="26">
        <f t="shared" si="188"/>
        <v>8.6039208090646255</v>
      </c>
      <c r="F6074" s="18">
        <f>[1]!b_dq_cleanprice($A6074,日期设置!B$2)</f>
        <v>98.698099999999997</v>
      </c>
      <c r="G6074" s="18" t="str">
        <f t="shared" si="189"/>
        <v>4.24 + 2.24</v>
      </c>
      <c r="H6074" s="27">
        <f>[1]!b_dq_pctchange($A6074,日期设置!$B$2,1)/100</f>
        <v>0</v>
      </c>
      <c r="I6074" s="26">
        <f>[1]!b_pq_pctchange(A6074,日期设置!$B$4,日期设置!$B$2,1)</f>
        <v>0</v>
      </c>
      <c r="J6074" s="26">
        <f>[1]!b_pq_pctchange(A6074,日期设置!$C$4,日期设置!$B$2,1)</f>
        <v>-0.34420783731661753</v>
      </c>
      <c r="K6074" s="52">
        <f>[1]!b_dq_amount($A6074,日期设置!B$2,2,10000)</f>
        <v>0</v>
      </c>
      <c r="L6074" s="26">
        <f>[1]!b_info_latestpar(A6074,日期设置!$B$2)</f>
        <v>100</v>
      </c>
      <c r="M6074" s="6">
        <f>[1]!b_info_outstandingbalance($A6074,日期设置!B$2)</f>
        <v>6</v>
      </c>
      <c r="N6074" s="7" t="str">
        <f>[1]!b_info_latestissurercreditrating2(A6074,日期设置!$B$2,"102","1")</f>
        <v>AA+</v>
      </c>
      <c r="O6074" s="8">
        <v>3.3</v>
      </c>
      <c r="P6074" s="9" t="str">
        <f>[1]!b_info_repurchasedate(A6074)</f>
        <v>2023-06-19</v>
      </c>
      <c r="Q6074" s="8" t="s">
        <v>17483</v>
      </c>
      <c r="R6074" s="2" t="str">
        <f>IF((--IF(P6074=0,Q6074,P6074))&gt;(--日期设置!$B$2),IF(P6074=0,Q6074,P6074),Q6074)</f>
        <v>2023-06-19</v>
      </c>
      <c r="S6074" s="2" t="s">
        <v>18087</v>
      </c>
      <c r="T6074" s="8">
        <f>[1]!b_anal_ptmyear($A6074,日期设置!$B$2)</f>
        <v>4.2438356164383562</v>
      </c>
      <c r="U6074" s="8">
        <f>[1]!b_anal_termifexercise($A6074,日期设置!B$2)</f>
        <v>2.2438356164383562</v>
      </c>
      <c r="V6074" s="10">
        <f>[1]!b_dq_dirtyprice(A6074,日期设置!$B$2)</f>
        <v>101.1934</v>
      </c>
      <c r="W6074" s="11">
        <f>IF(U6074=0,ROUNDUP((Q6074-日期设置!$B$2)/365,0),ROUNDUP((R6074-日期设置!$B$2)/365,0))</f>
        <v>3</v>
      </c>
      <c r="X6074" s="18">
        <f>_xlfn.IFNA(VLOOKUP(A6074,过往入选债券!A:D,4,0),2)</f>
        <v>2</v>
      </c>
      <c r="Y6074">
        <f>_xlfn.IFNA(VLOOKUP(C6074,[2]Sheet1!$A:$A,1,0),3)</f>
        <v>3</v>
      </c>
    </row>
    <row r="6075" spans="1:25" hidden="1" x14ac:dyDescent="0.2">
      <c r="A6075" s="21" t="s">
        <v>6725</v>
      </c>
      <c r="B6075" s="21" t="s">
        <v>6726</v>
      </c>
      <c r="C6075" s="37" t="s">
        <v>362</v>
      </c>
      <c r="D6075" s="26" t="str">
        <f>[1]!b_calc_yield(A6075,日期设置!$B$2,F6075,1,R6075,1,O6075,L6075,S6075,)</f>
        <v>Fetching...</v>
      </c>
      <c r="E6075" s="26">
        <f t="shared" si="188"/>
        <v>7.7557304076732336</v>
      </c>
      <c r="F6075" s="18">
        <f>[1]!b_dq_cleanprice($A6075,日期设置!B$2)</f>
        <v>103.6657</v>
      </c>
      <c r="G6075" s="18" t="str">
        <f t="shared" si="189"/>
        <v>2.09 + 0</v>
      </c>
      <c r="H6075" s="27">
        <f>[1]!b_dq_pctchange($A6075,日期设置!$B$2,1)/100</f>
        <v>0</v>
      </c>
      <c r="I6075" s="26">
        <f>[1]!b_pq_pctchange(A6075,日期设置!$B$4,日期设置!$B$2,1)</f>
        <v>0</v>
      </c>
      <c r="J6075" s="26">
        <f>[1]!b_pq_pctchange(A6075,日期设置!$C$4,日期设置!$B$2,1)</f>
        <v>0</v>
      </c>
      <c r="K6075" s="52">
        <f>[1]!b_dq_amount($A6075,日期设置!B$2,2,10000)</f>
        <v>0</v>
      </c>
      <c r="L6075" s="26">
        <f>[1]!b_info_latestpar(A6075,日期设置!$B$2)</f>
        <v>100</v>
      </c>
      <c r="M6075" s="6">
        <f>[1]!b_info_outstandingbalance($A6075,日期设置!B$2)</f>
        <v>5</v>
      </c>
      <c r="N6075" s="7" t="str">
        <f>[1]!b_info_latestissurercreditrating2(A6075,日期设置!$B$2,"102","1")</f>
        <v>AA+</v>
      </c>
      <c r="O6075" s="8">
        <v>5.77</v>
      </c>
      <c r="P6075" s="9">
        <f>[1]!b_info_repurchasedate(A6075)</f>
        <v>0</v>
      </c>
      <c r="Q6075" s="8" t="s">
        <v>16427</v>
      </c>
      <c r="R6075" s="2" t="str">
        <f>IF((--IF(P6075=0,Q6075,P6075))&gt;(--日期设置!$B$2),IF(P6075=0,Q6075,P6075),Q6075)</f>
        <v>2023-04-27</v>
      </c>
      <c r="S6075" s="2" t="s">
        <v>17868</v>
      </c>
      <c r="T6075" s="8">
        <f>[1]!b_anal_ptmyear($A6075,日期设置!$B$2)</f>
        <v>2.0986301369863014</v>
      </c>
      <c r="U6075" s="8">
        <f>[1]!b_anal_termifexercise($A6075,日期设置!B$2)</f>
        <v>0</v>
      </c>
      <c r="V6075" s="10">
        <f>[1]!b_dq_dirtyprice(A6075,日期设置!$B$2)</f>
        <v>108.86660000000001</v>
      </c>
      <c r="W6075" s="11">
        <f>IF(U6075=0,ROUNDUP((Q6075-日期设置!$B$2)/365,0),ROUNDUP((R6075-日期设置!$B$2)/365,0))</f>
        <v>3</v>
      </c>
      <c r="X6075" s="18">
        <f>_xlfn.IFNA(VLOOKUP(A6075,过往入选债券!A:D,4,0),2)</f>
        <v>2</v>
      </c>
      <c r="Y6075">
        <f>_xlfn.IFNA(VLOOKUP(C6075,[2]Sheet1!$A:$A,1,0),3)</f>
        <v>3</v>
      </c>
    </row>
    <row r="6076" spans="1:25" hidden="1" x14ac:dyDescent="0.2">
      <c r="A6076" s="21" t="s">
        <v>7590</v>
      </c>
      <c r="B6076" s="21" t="s">
        <v>7591</v>
      </c>
      <c r="C6076" s="37" t="s">
        <v>280</v>
      </c>
      <c r="D6076" s="26" t="str">
        <f>[1]!b_calc_yield(A6076,日期设置!$B$2,F6076,1,R6076,1,O6076,L6076,S6076,)</f>
        <v>Fetching...</v>
      </c>
      <c r="E6076" s="26">
        <f t="shared" si="188"/>
        <v>10.250462607994359</v>
      </c>
      <c r="F6076" s="18">
        <f>[1]!b_dq_cleanprice($A6076,日期设置!B$2)</f>
        <v>101.6468</v>
      </c>
      <c r="G6076" s="18" t="str">
        <f t="shared" si="189"/>
        <v>2.66 + 0</v>
      </c>
      <c r="H6076" s="27">
        <f>[1]!b_dq_pctchange($A6076,日期设置!$B$2,1)/100</f>
        <v>0</v>
      </c>
      <c r="I6076" s="26">
        <f>[1]!b_pq_pctchange(A6076,日期设置!$B$4,日期设置!$B$2,1)</f>
        <v>7.9357108959480616E-2</v>
      </c>
      <c r="J6076" s="26">
        <f>[1]!b_pq_pctchange(A6076,日期设置!$C$4,日期设置!$B$2,1)</f>
        <v>3.0014869661662079E-2</v>
      </c>
      <c r="K6076" s="52">
        <f>[1]!b_dq_amount($A6076,日期设置!B$2,2,10000)</f>
        <v>0</v>
      </c>
      <c r="L6076" s="26">
        <f>[1]!b_info_latestpar(A6076,日期设置!$B$2)</f>
        <v>100</v>
      </c>
      <c r="M6076" s="6">
        <f>[1]!b_info_outstandingbalance($A6076,日期设置!B$2)</f>
        <v>10</v>
      </c>
      <c r="N6076" s="7" t="str">
        <f>[1]!b_info_latestissurercreditrating2(A6076,日期设置!$B$2,"102","1")</f>
        <v>AA+</v>
      </c>
      <c r="O6076" s="8">
        <v>4.58</v>
      </c>
      <c r="P6076" s="9">
        <f>[1]!b_info_repurchasedate(A6076)</f>
        <v>0</v>
      </c>
      <c r="Q6076" s="8" t="s">
        <v>17047</v>
      </c>
      <c r="R6076" s="2" t="str">
        <f>IF((--IF(P6076=0,Q6076,P6076))&gt;(--日期设置!$B$2),IF(P6076=0,Q6076,P6076),Q6076)</f>
        <v>2023-11-21</v>
      </c>
      <c r="S6076" s="2" t="s">
        <v>18567</v>
      </c>
      <c r="T6076" s="8">
        <f>[1]!b_anal_ptmyear($A6076,日期设置!$B$2)</f>
        <v>2.6684931506849314</v>
      </c>
      <c r="U6076" s="8">
        <f>[1]!b_anal_termifexercise($A6076,日期设置!B$2)</f>
        <v>0</v>
      </c>
      <c r="V6076" s="10">
        <f>[1]!b_dq_dirtyprice(A6076,日期设置!$B$2)</f>
        <v>103.1651</v>
      </c>
      <c r="W6076" s="11">
        <f>IF(U6076=0,ROUNDUP((Q6076-日期设置!$B$2)/365,0),ROUNDUP((R6076-日期设置!$B$2)/365,0))</f>
        <v>3</v>
      </c>
      <c r="X6076" s="18">
        <f>_xlfn.IFNA(VLOOKUP(A6076,过往入选债券!A:D,4,0),2)</f>
        <v>2</v>
      </c>
      <c r="Y6076">
        <f>_xlfn.IFNA(VLOOKUP(C6076,[2]Sheet1!$A:$A,1,0),3)</f>
        <v>3</v>
      </c>
    </row>
    <row r="6077" spans="1:25" hidden="1" x14ac:dyDescent="0.2">
      <c r="A6077" s="28" t="s">
        <v>21364</v>
      </c>
      <c r="B6077" s="28" t="s">
        <v>21365</v>
      </c>
      <c r="C6077" s="39" t="s">
        <v>103</v>
      </c>
      <c r="D6077" s="26" t="str">
        <f>[1]!b_calc_yield(A6077,日期设置!$B$2,F6077,1,R6077,1,O6077,L6077,S6077,)</f>
        <v>Fetching...</v>
      </c>
      <c r="E6077" s="26">
        <f t="shared" si="188"/>
        <v>10.128244365244687</v>
      </c>
      <c r="F6077" s="18">
        <f>[1]!b_dq_cleanprice($A6077,日期设置!B$2)</f>
        <v>99.835400000000007</v>
      </c>
      <c r="G6077" s="18" t="str">
        <f t="shared" si="189"/>
        <v>2.62 + 0</v>
      </c>
      <c r="H6077" s="27">
        <f>[1]!b_dq_pctchange($A6077,日期设置!$B$2,1)/100</f>
        <v>0</v>
      </c>
      <c r="I6077" s="26">
        <f>[1]!b_pq_pctchange(A6077,日期设置!$B$4,日期设置!$B$2,1)</f>
        <v>0.4056034218325888</v>
      </c>
      <c r="J6077" s="26">
        <f>[1]!b_pq_pctchange(A6077,日期设置!$C$4,日期设置!$B$2,1)</f>
        <v>-6.976620813151424E-2</v>
      </c>
      <c r="K6077" s="52">
        <f>[1]!b_dq_amount($A6077,日期设置!B$2,2,10000)</f>
        <v>0</v>
      </c>
      <c r="L6077" s="26">
        <f>[1]!b_info_latestpar(A6077,日期设置!$B$2)</f>
        <v>100</v>
      </c>
      <c r="M6077" s="6">
        <f>[1]!b_info_outstandingbalance($A6077,日期设置!B$2)</f>
        <v>10</v>
      </c>
      <c r="N6077" s="7" t="str">
        <f>[1]!b_info_latestissurercreditrating2(A6077,日期设置!$B$2,"102","1")</f>
        <v>AAA</v>
      </c>
      <c r="O6077" s="43">
        <v>3.85</v>
      </c>
      <c r="P6077" s="9">
        <f>[1]!b_info_repurchasedate(A6077)</f>
        <v>0</v>
      </c>
      <c r="Q6077" s="31" t="s">
        <v>16459</v>
      </c>
      <c r="R6077" s="2" t="str">
        <f>IF((--IF(P6077=0,Q6077,P6077))&gt;(--日期设置!$B$2),IF(P6077=0,Q6077,P6077),Q6077)</f>
        <v>2023-11-04</v>
      </c>
      <c r="S6077" s="31" t="s">
        <v>21678</v>
      </c>
      <c r="T6077" s="8">
        <f>[1]!b_anal_ptmyear($A6077,日期设置!$B$2)</f>
        <v>2.6219178082191781</v>
      </c>
      <c r="U6077" s="8">
        <f>[1]!b_anal_termifexercise($A6077,日期设置!B$2)</f>
        <v>0</v>
      </c>
      <c r="V6077" s="10">
        <f>[1]!b_dq_dirtyprice(A6077,日期设置!$B$2)</f>
        <v>101.291</v>
      </c>
      <c r="W6077" s="11">
        <f>IF(U6077=0,ROUNDUP((Q6077-日期设置!$B$2)/365,0),ROUNDUP((R6077-日期设置!$B$2)/365,0))</f>
        <v>3</v>
      </c>
      <c r="X6077" s="18">
        <f>_xlfn.IFNA(VLOOKUP(A6077,过往入选债券!A:D,4,0),2)</f>
        <v>2</v>
      </c>
      <c r="Y6077">
        <f>_xlfn.IFNA(VLOOKUP(C6077,[2]Sheet1!$A:$A,1,0),3)</f>
        <v>3</v>
      </c>
    </row>
    <row r="6078" spans="1:25" hidden="1" x14ac:dyDescent="0.2">
      <c r="A6078" s="28" t="s">
        <v>21126</v>
      </c>
      <c r="B6078" s="28" t="s">
        <v>21127</v>
      </c>
      <c r="C6078" s="39" t="s">
        <v>280</v>
      </c>
      <c r="D6078" s="26" t="str">
        <f>[1]!b_calc_yield(A6078,日期设置!$B$2,F6078,1,R6078,1,O6078,L6078,S6078,)</f>
        <v>Fetching...</v>
      </c>
      <c r="E6078" s="26">
        <f t="shared" si="188"/>
        <v>9.882127515882555</v>
      </c>
      <c r="F6078" s="18">
        <f>[1]!b_dq_cleanprice($A6078,日期设置!B$2)</f>
        <v>100.15</v>
      </c>
      <c r="G6078" s="18" t="str">
        <f t="shared" si="189"/>
        <v>4.56 + 2.56</v>
      </c>
      <c r="H6078" s="27">
        <f>[1]!b_dq_pctchange($A6078,日期设置!$B$2,1)/100</f>
        <v>0</v>
      </c>
      <c r="I6078" s="26">
        <f>[1]!b_pq_pctchange(A6078,日期设置!$B$4,日期设置!$B$2,1)</f>
        <v>0.67927092726463634</v>
      </c>
      <c r="J6078" s="26">
        <f>[1]!b_pq_pctchange(A6078,日期设置!$C$4,日期设置!$B$2,1)</f>
        <v>0.90283605984248883</v>
      </c>
      <c r="K6078" s="52">
        <f>[1]!b_dq_amount($A6078,日期设置!B$2,2,10000)</f>
        <v>0</v>
      </c>
      <c r="L6078" s="26">
        <f>[1]!b_info_latestpar(A6078,日期设置!$B$2)</f>
        <v>100</v>
      </c>
      <c r="M6078" s="6">
        <f>[1]!b_info_outstandingbalance($A6078,日期设置!B$2)</f>
        <v>4</v>
      </c>
      <c r="N6078" s="7" t="str">
        <f>[1]!b_info_latestissurercreditrating2(A6078,日期设置!$B$2,"102","1")</f>
        <v>AA+</v>
      </c>
      <c r="O6078" s="8">
        <v>3.98</v>
      </c>
      <c r="P6078" s="9" t="str">
        <f>[1]!b_info_repurchasedate(A6078)</f>
        <v>2023-10-15</v>
      </c>
      <c r="Q6078" s="8" t="s">
        <v>21292</v>
      </c>
      <c r="R6078" s="2" t="str">
        <f>IF((--IF(P6078=0,Q6078,P6078))&gt;(--日期设置!$B$2),IF(P6078=0,Q6078,P6078),Q6078)</f>
        <v>2023-10-15</v>
      </c>
      <c r="S6078" s="31" t="s">
        <v>16386</v>
      </c>
      <c r="T6078" s="8">
        <f>[1]!b_anal_ptmyear($A6078,日期设置!$B$2)</f>
        <v>4.5671232876712331</v>
      </c>
      <c r="U6078" s="8">
        <f>[1]!b_anal_termifexercise($A6078,日期设置!B$2)</f>
        <v>2.5671232876712327</v>
      </c>
      <c r="V6078" s="10">
        <f>[1]!b_dq_dirtyprice(A6078,日期设置!$B$2)</f>
        <v>101.8728</v>
      </c>
      <c r="W6078" s="11">
        <f>IF(U6078=0,ROUNDUP((Q6078-日期设置!$B$2)/365,0),ROUNDUP((R6078-日期设置!$B$2)/365,0))</f>
        <v>3</v>
      </c>
      <c r="X6078" s="18">
        <f>_xlfn.IFNA(VLOOKUP(A6078,过往入选债券!A:D,4,0),2)</f>
        <v>2</v>
      </c>
      <c r="Y6078">
        <f>_xlfn.IFNA(VLOOKUP(C6078,[2]Sheet1!$A:$A,1,0),3)</f>
        <v>3</v>
      </c>
    </row>
    <row r="6079" spans="1:25" hidden="1" x14ac:dyDescent="0.2">
      <c r="A6079" s="28" t="s">
        <v>19493</v>
      </c>
      <c r="B6079" s="28" t="s">
        <v>19494</v>
      </c>
      <c r="C6079" s="38" t="s">
        <v>19495</v>
      </c>
      <c r="D6079" s="26" t="str">
        <f>[1]!b_calc_yield(A6079,日期设置!$B$2,F6079,1,R6079,1,O6079,L6079,S6079,)</f>
        <v>Fetching...</v>
      </c>
      <c r="E6079" s="26">
        <f t="shared" si="188"/>
        <v>16.764791344486852</v>
      </c>
      <c r="F6079" s="18">
        <f>[1]!b_dq_cleanprice($A6079,日期设置!B$2)</f>
        <v>100.1433</v>
      </c>
      <c r="G6079" s="18" t="str">
        <f t="shared" si="189"/>
        <v>4.38 + 0</v>
      </c>
      <c r="H6079" s="27">
        <f>[1]!b_dq_pctchange($A6079,日期设置!$B$2,1)/100</f>
        <v>0</v>
      </c>
      <c r="I6079" s="26">
        <f>[1]!b_pq_pctchange(A6079,日期设置!$B$4,日期设置!$B$2,1)</f>
        <v>4.2157378889936294E-2</v>
      </c>
      <c r="J6079" s="26">
        <f>[1]!b_pq_pctchange(A6079,日期设置!$C$4,日期设置!$B$2,1)</f>
        <v>0.36530806143187983</v>
      </c>
      <c r="K6079" s="52">
        <f>[1]!b_dq_amount($A6079,日期设置!B$2,2,10000)</f>
        <v>0</v>
      </c>
      <c r="L6079" s="26">
        <f>[1]!b_info_latestpar(A6079,日期设置!$B$2)</f>
        <v>100</v>
      </c>
      <c r="M6079" s="6">
        <f>[1]!b_info_outstandingbalance($A6079,日期设置!B$2)</f>
        <v>11</v>
      </c>
      <c r="N6079" s="7" t="str">
        <f>[1]!b_info_latestissurercreditrating2(A6079,日期设置!$B$2,"102","1")</f>
        <v>AAA</v>
      </c>
      <c r="O6079" s="8">
        <v>3.95</v>
      </c>
      <c r="P6079" s="9">
        <f>[1]!b_info_repurchasedate(A6079)</f>
        <v>0</v>
      </c>
      <c r="Q6079" s="8" t="s">
        <v>20006</v>
      </c>
      <c r="R6079" s="2" t="str">
        <f>IF((--IF(P6079=0,Q6079,P6079))&gt;(--日期设置!$B$2),IF(P6079=0,Q6079,P6079),Q6079)</f>
        <v>2025-08-11</v>
      </c>
      <c r="S6079" s="31" t="s">
        <v>19150</v>
      </c>
      <c r="T6079" s="8">
        <f>[1]!b_anal_ptmyear($A6079,日期设置!$B$2)</f>
        <v>4.3890410958904109</v>
      </c>
      <c r="U6079" s="8">
        <f>[1]!b_anal_termifexercise($A6079,日期设置!B$2)</f>
        <v>0</v>
      </c>
      <c r="V6079" s="10">
        <f>[1]!b_dq_dirtyprice(A6079,日期设置!$B$2)</f>
        <v>102.5566</v>
      </c>
      <c r="W6079" s="11">
        <f>IF(U6079=0,ROUNDUP((Q6079-日期设置!$B$2)/365,0),ROUNDUP((R6079-日期设置!$B$2)/365,0))</f>
        <v>5</v>
      </c>
      <c r="X6079" s="18">
        <f>_xlfn.IFNA(VLOOKUP(A6079,过往入选债券!A:D,4,0),2)</f>
        <v>2</v>
      </c>
      <c r="Y6079">
        <f>_xlfn.IFNA(VLOOKUP(C6079,[2]Sheet1!$A:$A,1,0),3)</f>
        <v>3</v>
      </c>
    </row>
    <row r="6080" spans="1:25" hidden="1" x14ac:dyDescent="0.2">
      <c r="A6080" s="21" t="s">
        <v>5051</v>
      </c>
      <c r="B6080" s="21" t="s">
        <v>5052</v>
      </c>
      <c r="C6080" s="37" t="s">
        <v>1275</v>
      </c>
      <c r="D6080" s="26" t="str">
        <f>[1]!b_calc_yield(A6080,日期设置!$B$2,F6080,1,R6080,1,O6080,L6080,S6080,)</f>
        <v>Fetching...</v>
      </c>
      <c r="E6080" s="26">
        <f t="shared" si="188"/>
        <v>6.7648703273082145</v>
      </c>
      <c r="F6080" s="18">
        <f>[1]!b_dq_cleanprice($A6080,日期设置!B$2)</f>
        <v>100.2017</v>
      </c>
      <c r="G6080" s="18" t="str">
        <f t="shared" si="189"/>
        <v>1.74 + 0</v>
      </c>
      <c r="H6080" s="27">
        <f>[1]!b_dq_pctchange($A6080,日期设置!$B$2,1)/100</f>
        <v>0</v>
      </c>
      <c r="I6080" s="26">
        <f>[1]!b_pq_pctchange(A6080,日期设置!$B$4,日期设置!$B$2,1)</f>
        <v>0</v>
      </c>
      <c r="J6080" s="26">
        <f>[1]!b_pq_pctchange(A6080,日期设置!$C$4,日期设置!$B$2,1)</f>
        <v>0</v>
      </c>
      <c r="K6080" s="52">
        <f>[1]!b_dq_amount($A6080,日期设置!B$2,2,10000)</f>
        <v>0</v>
      </c>
      <c r="L6080" s="26">
        <f>[1]!b_info_latestpar(A6080,日期设置!$B$2)</f>
        <v>100</v>
      </c>
      <c r="M6080" s="6">
        <f>[1]!b_info_outstandingbalance($A6080,日期设置!B$2)</f>
        <v>3.2</v>
      </c>
      <c r="N6080" s="7" t="str">
        <f>[1]!b_info_latestissurercreditrating2(A6080,日期设置!$B$2,"102","1")</f>
        <v>AA+</v>
      </c>
      <c r="O6080" s="8">
        <v>4.04</v>
      </c>
      <c r="P6080" s="9" t="str">
        <f>[1]!b_info_repurchasedate(A6080)</f>
        <v>2020-12-18</v>
      </c>
      <c r="Q6080" s="8" t="s">
        <v>16359</v>
      </c>
      <c r="R6080" s="2" t="str">
        <f>IF((--IF(P6080=0,Q6080,P6080))&gt;(--日期设置!$B$2),IF(P6080=0,Q6080,P6080),Q6080)</f>
        <v>2022-12-18</v>
      </c>
      <c r="S6080" s="2" t="s">
        <v>18376</v>
      </c>
      <c r="T6080" s="8">
        <f>[1]!b_anal_ptmyear($A6080,日期设置!$B$2)</f>
        <v>1.7424657534246575</v>
      </c>
      <c r="U6080" s="8">
        <f>[1]!b_anal_termifexercise($A6080,日期设置!B$2)</f>
        <v>0</v>
      </c>
      <c r="V6080" s="10">
        <f>[1]!b_dq_dirtyprice(A6080,日期设置!$B$2)</f>
        <v>101.23180000000001</v>
      </c>
      <c r="W6080" s="11">
        <f>IF(U6080=0,ROUNDUP((Q6080-日期设置!$B$2)/365,0),ROUNDUP((R6080-日期设置!$B$2)/365,0))</f>
        <v>2</v>
      </c>
      <c r="X6080" s="18">
        <f>_xlfn.IFNA(VLOOKUP(A6080,过往入选债券!A:D,4,0),2)</f>
        <v>2</v>
      </c>
      <c r="Y6080">
        <f>_xlfn.IFNA(VLOOKUP(C6080,[2]Sheet1!$A:$A,1,0),3)</f>
        <v>3</v>
      </c>
    </row>
    <row r="6081" spans="1:25" hidden="1" x14ac:dyDescent="0.2">
      <c r="A6081" s="28" t="s">
        <v>19384</v>
      </c>
      <c r="B6081" s="28" t="s">
        <v>19385</v>
      </c>
      <c r="C6081" s="38" t="s">
        <v>19386</v>
      </c>
      <c r="D6081" s="26" t="str">
        <f>[1]!b_calc_yield(A6081,日期设置!$B$2,F6081,1,R6081,1,O6081,L6081,S6081,)</f>
        <v>Fetching...</v>
      </c>
      <c r="E6081" s="26">
        <f t="shared" si="188"/>
        <v>1.7028124400452649</v>
      </c>
      <c r="F6081" s="18">
        <f>[1]!b_dq_cleanprice($A6081,日期设置!B$2)</f>
        <v>99.959299999999999</v>
      </c>
      <c r="G6081" s="18" t="str">
        <f t="shared" si="189"/>
        <v>0.43 + 0</v>
      </c>
      <c r="H6081" s="27">
        <f>[1]!b_dq_pctchange($A6081,日期设置!$B$2,1)/100</f>
        <v>0</v>
      </c>
      <c r="I6081" s="26">
        <f>[1]!b_pq_pctchange(A6081,日期设置!$B$4,日期设置!$B$2,1)</f>
        <v>0</v>
      </c>
      <c r="J6081" s="26">
        <f>[1]!b_pq_pctchange(A6081,日期设置!$C$4,日期设置!$B$2,1)</f>
        <v>0</v>
      </c>
      <c r="K6081" s="52">
        <f>[1]!b_dq_amount($A6081,日期设置!B$2,2,10000)</f>
        <v>0</v>
      </c>
      <c r="L6081" s="26">
        <f>[1]!b_info_latestpar(A6081,日期设置!$B$2)</f>
        <v>100</v>
      </c>
      <c r="M6081" s="6">
        <f>[1]!b_info_outstandingbalance($A6081,日期设置!B$2)</f>
        <v>3</v>
      </c>
      <c r="N6081" s="7" t="str">
        <f>[1]!b_info_latestissurercreditrating2(A6081,日期设置!$B$2,"102","1")</f>
        <v>AA+</v>
      </c>
      <c r="O6081" s="8">
        <v>3.9</v>
      </c>
      <c r="P6081" s="9">
        <f>[1]!b_info_repurchasedate(A6081)</f>
        <v>0</v>
      </c>
      <c r="Q6081" s="8" t="s">
        <v>16342</v>
      </c>
      <c r="R6081" s="2" t="str">
        <f>IF((--IF(P6081=0,Q6081,P6081))&gt;(--日期设置!$B$2),IF(P6081=0,Q6081,P6081),Q6081)</f>
        <v>2021-08-28</v>
      </c>
      <c r="S6081" s="31" t="s">
        <v>19230</v>
      </c>
      <c r="T6081" s="8">
        <f>[1]!b_anal_ptmyear($A6081,日期设置!$B$2)</f>
        <v>0.43561643835616437</v>
      </c>
      <c r="U6081" s="8">
        <f>[1]!b_anal_termifexercise($A6081,日期设置!B$2)</f>
        <v>0</v>
      </c>
      <c r="V6081" s="10">
        <f>[1]!b_dq_dirtyprice(A6081,日期设置!$B$2)</f>
        <v>102.1604</v>
      </c>
      <c r="W6081" s="11">
        <f>IF(U6081=0,ROUNDUP((Q6081-日期设置!$B$2)/365,0),ROUNDUP((R6081-日期设置!$B$2)/365,0))</f>
        <v>1</v>
      </c>
      <c r="X6081" s="18">
        <f>_xlfn.IFNA(VLOOKUP(A6081,过往入选债券!A:D,4,0),2)</f>
        <v>2</v>
      </c>
      <c r="Y6081">
        <f>_xlfn.IFNA(VLOOKUP(C6081,[2]Sheet1!$A:$A,1,0),3)</f>
        <v>3</v>
      </c>
    </row>
    <row r="6082" spans="1:25" hidden="1" x14ac:dyDescent="0.2">
      <c r="A6082" s="21" t="s">
        <v>19380</v>
      </c>
      <c r="B6082" s="21" t="s">
        <v>19381</v>
      </c>
      <c r="C6082" s="46" t="s">
        <v>130</v>
      </c>
      <c r="D6082" s="26" t="str">
        <f>[1]!b_calc_yield(A6082,日期设置!$B$2,F6082,1,R6082,1,O6082,L6082,S6082,)</f>
        <v>Fetching...</v>
      </c>
      <c r="E6082" s="26">
        <f t="shared" ref="E6082:E6145" si="190">((O6082*W6082+L6082)/V6082-1)*100</f>
        <v>1.7027232941760007</v>
      </c>
      <c r="F6082" s="18">
        <f>[1]!b_dq_cleanprice($A6082,日期设置!B$2)</f>
        <v>99.716399999999993</v>
      </c>
      <c r="G6082" s="18" t="str">
        <f t="shared" ref="G6082:G6145" si="191">LEFT(T6082,4)&amp;" + "&amp;LEFT(U6082,4)</f>
        <v>0.43 + 0</v>
      </c>
      <c r="H6082" s="27">
        <f>[1]!b_dq_pctchange($A6082,日期设置!$B$2,1)/100</f>
        <v>0</v>
      </c>
      <c r="I6082" s="26">
        <f>[1]!b_pq_pctchange(A6082,日期设置!$B$4,日期设置!$B$2,1)</f>
        <v>0</v>
      </c>
      <c r="J6082" s="26">
        <f>[1]!b_pq_pctchange(A6082,日期设置!$C$4,日期设置!$B$2,1)</f>
        <v>1.9659607931244487E-2</v>
      </c>
      <c r="K6082" s="52">
        <f>[1]!b_dq_amount($A6082,日期设置!B$2,2,10000)</f>
        <v>0</v>
      </c>
      <c r="L6082" s="26">
        <f>[1]!b_info_latestpar(A6082,日期设置!$B$2)</f>
        <v>100</v>
      </c>
      <c r="M6082" s="6">
        <f>[1]!b_info_outstandingbalance($A6082,日期设置!B$2)</f>
        <v>10</v>
      </c>
      <c r="N6082" s="7" t="str">
        <f>[1]!b_info_latestissurercreditrating2(A6082,日期设置!$B$2,"102","1")</f>
        <v>AAA</v>
      </c>
      <c r="O6082" s="8">
        <v>3.32</v>
      </c>
      <c r="P6082" s="9">
        <f>[1]!b_info_repurchasedate(A6082)</f>
        <v>0</v>
      </c>
      <c r="Q6082" s="8" t="s">
        <v>16342</v>
      </c>
      <c r="R6082" s="2" t="str">
        <f>IF((--IF(P6082=0,Q6082,P6082))&gt;(--日期设置!$B$2),IF(P6082=0,Q6082,P6082),Q6082)</f>
        <v>2021-08-28</v>
      </c>
      <c r="S6082" s="47" t="s">
        <v>19230</v>
      </c>
      <c r="T6082" s="8">
        <f>[1]!b_anal_ptmyear($A6082,日期设置!$B$2)</f>
        <v>0.43561643835616437</v>
      </c>
      <c r="U6082" s="8">
        <f>[1]!b_anal_termifexercise($A6082,日期设置!B$2)</f>
        <v>0</v>
      </c>
      <c r="V6082" s="10">
        <f>[1]!b_dq_dirtyprice(A6082,日期设置!$B$2)</f>
        <v>101.5902</v>
      </c>
      <c r="W6082" s="11">
        <f>IF(U6082=0,ROUNDUP((Q6082-日期设置!$B$2)/365,0),ROUNDUP((R6082-日期设置!$B$2)/365,0))</f>
        <v>1</v>
      </c>
      <c r="X6082" s="18">
        <f>_xlfn.IFNA(VLOOKUP(A6082,过往入选债券!A:D,4,0),2)</f>
        <v>2</v>
      </c>
      <c r="Y6082" s="45">
        <f>_xlfn.IFNA(VLOOKUP(C6082,[2]Sheet1!$A:$A,1,0),3)</f>
        <v>3</v>
      </c>
    </row>
    <row r="6083" spans="1:25" hidden="1" x14ac:dyDescent="0.2">
      <c r="A6083" s="28" t="s">
        <v>21072</v>
      </c>
      <c r="B6083" s="28" t="s">
        <v>21073</v>
      </c>
      <c r="C6083" s="39" t="s">
        <v>21267</v>
      </c>
      <c r="D6083" s="26" t="str">
        <f>[1]!b_calc_yield(A6083,日期设置!$B$2,F6083,1,R6083,1,O6083,L6083,S6083,)</f>
        <v>Fetching...</v>
      </c>
      <c r="E6083" s="26">
        <f t="shared" si="190"/>
        <v>9.8986742115954041</v>
      </c>
      <c r="F6083" s="18">
        <f>[1]!b_dq_cleanprice($A6083,日期设置!B$2)</f>
        <v>99.721199999999996</v>
      </c>
      <c r="G6083" s="18" t="str">
        <f t="shared" si="191"/>
        <v>2.56 + 0</v>
      </c>
      <c r="H6083" s="27">
        <f>[1]!b_dq_pctchange($A6083,日期设置!$B$2,1)/100</f>
        <v>0</v>
      </c>
      <c r="I6083" s="26">
        <f>[1]!b_pq_pctchange(A6083,日期设置!$B$4,日期设置!$B$2,1)</f>
        <v>0</v>
      </c>
      <c r="J6083" s="26">
        <f>[1]!b_pq_pctchange(A6083,日期设置!$C$4,日期设置!$B$2,1)</f>
        <v>0</v>
      </c>
      <c r="K6083" s="52">
        <f>[1]!b_dq_amount($A6083,日期设置!B$2,2,10000)</f>
        <v>0</v>
      </c>
      <c r="L6083" s="26">
        <f>[1]!b_info_latestpar(A6083,日期设置!$B$2)</f>
        <v>100</v>
      </c>
      <c r="M6083" s="6">
        <f>[1]!b_info_outstandingbalance($A6083,日期设置!B$2)</f>
        <v>20</v>
      </c>
      <c r="N6083" s="7" t="str">
        <f>[1]!b_info_latestissurercreditrating2(A6083,日期设置!$B$2,"102","1")</f>
        <v>AAA</v>
      </c>
      <c r="O6083" s="8">
        <v>3.8</v>
      </c>
      <c r="P6083" s="9">
        <f>[1]!b_info_repurchasedate(A6083)</f>
        <v>0</v>
      </c>
      <c r="Q6083" s="8" t="s">
        <v>21295</v>
      </c>
      <c r="R6083" s="2" t="str">
        <f>IF((--IF(P6083=0,Q6083,P6083))&gt;(--日期设置!$B$2),IF(P6083=0,Q6083,P6083),Q6083)</f>
        <v>2023-10-15</v>
      </c>
      <c r="S6083" s="31" t="s">
        <v>16386</v>
      </c>
      <c r="T6083" s="8">
        <f>[1]!b_anal_ptmyear($A6083,日期设置!$B$2)</f>
        <v>2.5671232876712331</v>
      </c>
      <c r="U6083" s="8">
        <f>[1]!b_anal_termifexercise($A6083,日期设置!B$2)</f>
        <v>0</v>
      </c>
      <c r="V6083" s="10">
        <f>[1]!b_dq_dirtyprice(A6083,日期设置!$B$2)</f>
        <v>101.3661</v>
      </c>
      <c r="W6083" s="11">
        <f>IF(U6083=0,ROUNDUP((Q6083-日期设置!$B$2)/365,0),ROUNDUP((R6083-日期设置!$B$2)/365,0))</f>
        <v>3</v>
      </c>
      <c r="X6083" s="18">
        <f>_xlfn.IFNA(VLOOKUP(A6083,过往入选债券!A:D,4,0),2)</f>
        <v>2</v>
      </c>
      <c r="Y6083">
        <f>_xlfn.IFNA(VLOOKUP(C6083,[2]Sheet1!$A:$A,1,0),3)</f>
        <v>3</v>
      </c>
    </row>
    <row r="6084" spans="1:25" hidden="1" x14ac:dyDescent="0.2">
      <c r="A6084" s="21" t="s">
        <v>11065</v>
      </c>
      <c r="B6084" s="21" t="s">
        <v>11066</v>
      </c>
      <c r="C6084" s="37" t="s">
        <v>6349</v>
      </c>
      <c r="D6084" s="26" t="str">
        <f>[1]!b_calc_yield(A6084,日期设置!$B$2,F6084,1,R6084,1,O6084,L6084,S6084,)</f>
        <v>Fetching...</v>
      </c>
      <c r="E6084" s="26">
        <f t="shared" si="190"/>
        <v>8.5453032943851639</v>
      </c>
      <c r="F6084" s="18">
        <f>[1]!b_dq_cleanprice($A6084,日期设置!B$2)</f>
        <v>99.505499999999998</v>
      </c>
      <c r="G6084" s="18" t="str">
        <f t="shared" si="191"/>
        <v>4.24 + 2.24</v>
      </c>
      <c r="H6084" s="27">
        <f>[1]!b_dq_pctchange($A6084,日期设置!$B$2,1)/100</f>
        <v>0</v>
      </c>
      <c r="I6084" s="26">
        <f>[1]!b_pq_pctchange(A6084,日期设置!$B$4,日期设置!$B$2,1)</f>
        <v>0.46352012794002834</v>
      </c>
      <c r="J6084" s="26">
        <f>[1]!b_pq_pctchange(A6084,日期设置!$C$4,日期设置!$B$2,1)</f>
        <v>0.1784991573390059</v>
      </c>
      <c r="K6084" s="52">
        <f>[1]!b_dq_amount($A6084,日期设置!B$2,2,10000)</f>
        <v>0</v>
      </c>
      <c r="L6084" s="26">
        <f>[1]!b_info_latestpar(A6084,日期设置!$B$2)</f>
        <v>100</v>
      </c>
      <c r="M6084" s="6">
        <f>[1]!b_info_outstandingbalance($A6084,日期设置!B$2)</f>
        <v>4</v>
      </c>
      <c r="N6084" s="7" t="str">
        <f>[1]!b_info_latestissurercreditrating2(A6084,日期设置!$B$2,"102","1")</f>
        <v>AA+</v>
      </c>
      <c r="O6084" s="8">
        <v>3.68</v>
      </c>
      <c r="P6084" s="9" t="str">
        <f>[1]!b_info_repurchasedate(A6084)</f>
        <v>2023-06-18</v>
      </c>
      <c r="Q6084" s="8" t="s">
        <v>16370</v>
      </c>
      <c r="R6084" s="2" t="str">
        <f>IF((--IF(P6084=0,Q6084,P6084))&gt;(--日期设置!$B$2),IF(P6084=0,Q6084,P6084),Q6084)</f>
        <v>2023-06-18</v>
      </c>
      <c r="S6084" s="2" t="s">
        <v>17849</v>
      </c>
      <c r="T6084" s="8">
        <f>[1]!b_anal_ptmyear($A6084,日期设置!$B$2)</f>
        <v>4.2410958904109588</v>
      </c>
      <c r="U6084" s="8">
        <f>[1]!b_anal_termifexercise($A6084,日期设置!B$2)</f>
        <v>2.2410958904109588</v>
      </c>
      <c r="V6084" s="10">
        <f>[1]!b_dq_dirtyprice(A6084,日期设置!$B$2)</f>
        <v>102.2983</v>
      </c>
      <c r="W6084" s="11">
        <f>IF(U6084=0,ROUNDUP((Q6084-日期设置!$B$2)/365,0),ROUNDUP((R6084-日期设置!$B$2)/365,0))</f>
        <v>3</v>
      </c>
      <c r="X6084" s="18">
        <f>_xlfn.IFNA(VLOOKUP(A6084,过往入选债券!A:D,4,0),2)</f>
        <v>2</v>
      </c>
      <c r="Y6084">
        <f>_xlfn.IFNA(VLOOKUP(C6084,[2]Sheet1!$A:$A,1,0),3)</f>
        <v>3</v>
      </c>
    </row>
    <row r="6085" spans="1:25" hidden="1" x14ac:dyDescent="0.2">
      <c r="A6085" s="21" t="s">
        <v>5946</v>
      </c>
      <c r="B6085" s="21" t="s">
        <v>5947</v>
      </c>
      <c r="C6085" s="37" t="s">
        <v>2488</v>
      </c>
      <c r="D6085" s="26" t="str">
        <f>[1]!b_calc_yield(A6085,日期设置!$B$2,F6085,1,R6085,1,O6085,L6085,S6085,)</f>
        <v>Fetching...</v>
      </c>
      <c r="E6085" s="26">
        <f t="shared" si="190"/>
        <v>4.7684948178318365</v>
      </c>
      <c r="F6085" s="18">
        <f>[1]!b_dq_cleanprice($A6085,日期设置!B$2)</f>
        <v>102.3603</v>
      </c>
      <c r="G6085" s="18" t="str">
        <f t="shared" si="191"/>
        <v>1.26 + 1.26</v>
      </c>
      <c r="H6085" s="27">
        <f>[1]!b_dq_pctchange($A6085,日期设置!$B$2,1)/100</f>
        <v>0</v>
      </c>
      <c r="I6085" s="26">
        <f>[1]!b_pq_pctchange(A6085,日期设置!$B$4,日期设置!$B$2,1)</f>
        <v>0</v>
      </c>
      <c r="J6085" s="26">
        <f>[1]!b_pq_pctchange(A6085,日期设置!$C$4,日期设置!$B$2,1)</f>
        <v>0</v>
      </c>
      <c r="K6085" s="52">
        <f>[1]!b_dq_amount($A6085,日期设置!B$2,2,10000)</f>
        <v>0</v>
      </c>
      <c r="L6085" s="26">
        <f>[1]!b_info_latestpar(A6085,日期设置!$B$2)</f>
        <v>100</v>
      </c>
      <c r="M6085" s="6">
        <f>[1]!b_info_outstandingbalance($A6085,日期设置!B$2)</f>
        <v>6.5</v>
      </c>
      <c r="N6085" s="7" t="str">
        <f>[1]!b_info_latestissurercreditrating2(A6085,日期设置!$B$2,"102","1")</f>
        <v>AAA</v>
      </c>
      <c r="O6085" s="8">
        <v>5.87</v>
      </c>
      <c r="P6085" s="9">
        <f>[1]!b_info_repurchasedate(A6085)</f>
        <v>0</v>
      </c>
      <c r="Q6085" s="8" t="s">
        <v>16159</v>
      </c>
      <c r="R6085" s="2" t="str">
        <f>IF((--IF(P6085=0,Q6085,P6085))&gt;(--日期设置!$B$2),IF(P6085=0,Q6085,P6085),Q6085)</f>
        <v>2022-06-28</v>
      </c>
      <c r="S6085" s="2" t="s">
        <v>19036</v>
      </c>
      <c r="T6085" s="8">
        <f>[1]!b_anal_ptmyear($A6085,日期设置!$B$2)</f>
        <v>1.2684931506849315</v>
      </c>
      <c r="U6085" s="8">
        <f>[1]!b_anal_termifexercise($A6085,日期设置!B$2)</f>
        <v>1.2684931506849315</v>
      </c>
      <c r="V6085" s="10">
        <f>[1]!b_dq_dirtyprice(A6085,日期设置!$B$2)</f>
        <v>106.6542</v>
      </c>
      <c r="W6085" s="11">
        <f>IF(U6085=0,ROUNDUP((Q6085-日期设置!$B$2)/365,0),ROUNDUP((R6085-日期设置!$B$2)/365,0))</f>
        <v>2</v>
      </c>
      <c r="X6085" s="18">
        <f>_xlfn.IFNA(VLOOKUP(A6085,过往入选债券!A:D,4,0),2)</f>
        <v>2</v>
      </c>
      <c r="Y6085">
        <f>_xlfn.IFNA(VLOOKUP(C6085,[2]Sheet1!$A:$A,1,0),3)</f>
        <v>3</v>
      </c>
    </row>
    <row r="6086" spans="1:25" hidden="1" x14ac:dyDescent="0.2">
      <c r="A6086" s="21" t="s">
        <v>7641</v>
      </c>
      <c r="B6086" s="21" t="s">
        <v>7642</v>
      </c>
      <c r="C6086" s="37" t="s">
        <v>424</v>
      </c>
      <c r="D6086" s="26" t="str">
        <f>[1]!b_calc_yield(A6086,日期设置!$B$2,F6086,1,R6086,1,O6086,L6086,S6086,)</f>
        <v>Fetching...</v>
      </c>
      <c r="E6086" s="26">
        <f t="shared" si="190"/>
        <v>2.7622613172928911</v>
      </c>
      <c r="F6086" s="18">
        <f>[1]!b_dq_cleanprice($A6086,日期设置!B$2)</f>
        <v>100.77979999999999</v>
      </c>
      <c r="G6086" s="18" t="str">
        <f t="shared" si="191"/>
        <v>2.70 + 0.70</v>
      </c>
      <c r="H6086" s="27">
        <f>[1]!b_dq_pctchange($A6086,日期设置!$B$2,1)/100</f>
        <v>0</v>
      </c>
      <c r="I6086" s="26">
        <f>[1]!b_pq_pctchange(A6086,日期设置!$B$4,日期设置!$B$2,1)</f>
        <v>0</v>
      </c>
      <c r="J6086" s="26">
        <f>[1]!b_pq_pctchange(A6086,日期设置!$C$4,日期设置!$B$2,1)</f>
        <v>-1.7659150614705365E-2</v>
      </c>
      <c r="K6086" s="52">
        <f>[1]!b_dq_amount($A6086,日期设置!B$2,2,10000)</f>
        <v>0</v>
      </c>
      <c r="L6086" s="26">
        <f>[1]!b_info_latestpar(A6086,日期设置!$B$2)</f>
        <v>100</v>
      </c>
      <c r="M6086" s="6">
        <f>[1]!b_info_outstandingbalance($A6086,日期设置!B$2)</f>
        <v>5</v>
      </c>
      <c r="N6086" s="7" t="str">
        <f>[1]!b_info_latestissurercreditrating2(A6086,日期设置!$B$2,"102","1")</f>
        <v>AA+</v>
      </c>
      <c r="O6086" s="8">
        <v>5.0999999999999996</v>
      </c>
      <c r="P6086" s="9" t="str">
        <f>[1]!b_info_repurchasedate(A6086)</f>
        <v>2021-12-06</v>
      </c>
      <c r="Q6086" s="8" t="s">
        <v>16235</v>
      </c>
      <c r="R6086" s="2" t="str">
        <f>IF((--IF(P6086=0,Q6086,P6086))&gt;(--日期设置!$B$2),IF(P6086=0,Q6086,P6086),Q6086)</f>
        <v>2021-12-06</v>
      </c>
      <c r="S6086" s="2" t="s">
        <v>18095</v>
      </c>
      <c r="T6086" s="8">
        <f>[1]!b_anal_ptmyear($A6086,日期设置!$B$2)</f>
        <v>2.7068493150684931</v>
      </c>
      <c r="U6086" s="8">
        <f>[1]!b_anal_termifexercise($A6086,日期设置!B$2)</f>
        <v>0.70958904109589038</v>
      </c>
      <c r="V6086" s="10">
        <f>[1]!b_dq_dirtyprice(A6086,日期设置!$B$2)</f>
        <v>102.2749</v>
      </c>
      <c r="W6086" s="11">
        <f>IF(U6086=0,ROUNDUP((Q6086-日期设置!$B$2)/365,0),ROUNDUP((R6086-日期设置!$B$2)/365,0))</f>
        <v>1</v>
      </c>
      <c r="X6086" s="18">
        <f>_xlfn.IFNA(VLOOKUP(A6086,过往入选债券!A:D,4,0),2)</f>
        <v>2</v>
      </c>
      <c r="Y6086">
        <f>_xlfn.IFNA(VLOOKUP(C6086,[2]Sheet1!$A:$A,1,0),3)</f>
        <v>3</v>
      </c>
    </row>
    <row r="6087" spans="1:25" x14ac:dyDescent="0.2">
      <c r="A6087" s="21" t="s">
        <v>7171</v>
      </c>
      <c r="B6087" s="21" t="s">
        <v>7172</v>
      </c>
      <c r="C6087" s="37" t="s">
        <v>154</v>
      </c>
      <c r="D6087" s="26" t="str">
        <f>[1]!b_calc_yield(A6087,日期设置!$B$2,F6087,1,R6087,1,O6087,L6087,S6087,)</f>
        <v>Fetching...</v>
      </c>
      <c r="E6087" s="26">
        <f t="shared" si="190"/>
        <v>1.6594550901050775</v>
      </c>
      <c r="F6087" s="18">
        <f>[1]!b_dq_cleanprice($A6087,日期设置!B$2)</f>
        <v>101.18510000000001</v>
      </c>
      <c r="G6087" s="18" t="str">
        <f t="shared" si="191"/>
        <v>0.42 + 0</v>
      </c>
      <c r="H6087" s="27">
        <f>[1]!b_dq_pctchange($A6087,日期设置!$B$2,1)/100</f>
        <v>-1.0928389923372365E-3</v>
      </c>
      <c r="I6087" s="26">
        <f>[1]!b_pq_pctchange(A6087,日期设置!$B$4,日期设置!$B$2,1)</f>
        <v>-0.20691375996228734</v>
      </c>
      <c r="J6087" s="26">
        <f>[1]!b_pq_pctchange(A6087,日期设置!$C$4,日期设置!$B$2,1)</f>
        <v>-0.20691375996228734</v>
      </c>
      <c r="K6087" s="52">
        <f>[1]!b_dq_amount($A6087,日期设置!B$2,2,10000)</f>
        <v>12618.751561200001</v>
      </c>
      <c r="L6087" s="26">
        <f>[1]!b_info_latestpar(A6087,日期设置!$B$2)</f>
        <v>100</v>
      </c>
      <c r="M6087" s="6">
        <f>[1]!b_info_outstandingbalance($A6087,日期设置!B$2)</f>
        <v>5</v>
      </c>
      <c r="N6087" s="7" t="str">
        <f>[1]!b_info_latestissurercreditrating2(A6087,日期设置!$B$2,"102","1")</f>
        <v>AA</v>
      </c>
      <c r="O6087" s="8">
        <v>6.9</v>
      </c>
      <c r="P6087" s="9">
        <f>[1]!b_info_repurchasedate(A6087)</f>
        <v>0</v>
      </c>
      <c r="Q6087" s="8" t="s">
        <v>16977</v>
      </c>
      <c r="R6087" s="2" t="str">
        <f>IF((--IF(P6087=0,Q6087,P6087))&gt;(--日期设置!$B$2),IF(P6087=0,Q6087,P6087),Q6087)</f>
        <v>2021-08-24</v>
      </c>
      <c r="S6087" s="2" t="s">
        <v>18456</v>
      </c>
      <c r="T6087" s="8">
        <f>[1]!b_anal_ptmyear($A6087,日期设置!$B$2)</f>
        <v>0.42465753424657532</v>
      </c>
      <c r="U6087" s="8">
        <f>[1]!b_anal_termifexercise($A6087,日期设置!B$2)</f>
        <v>0</v>
      </c>
      <c r="V6087" s="10">
        <f>[1]!b_dq_dirtyprice(A6087,日期设置!$B$2)</f>
        <v>105.155</v>
      </c>
      <c r="W6087" s="11">
        <f>IF(U6087=0,ROUNDUP((Q6087-日期设置!$B$2)/365,0),ROUNDUP((R6087-日期设置!$B$2)/365,0))</f>
        <v>1</v>
      </c>
      <c r="X6087" s="18">
        <f>_xlfn.IFNA(VLOOKUP(A6087,过往入选债券!A:D,4,0),2)</f>
        <v>2</v>
      </c>
      <c r="Y6087">
        <f>_xlfn.IFNA(VLOOKUP(C6087,[2]Sheet1!$A:$A,1,0),3)</f>
        <v>3</v>
      </c>
    </row>
    <row r="6088" spans="1:25" hidden="1" x14ac:dyDescent="0.2">
      <c r="A6088" s="28" t="s">
        <v>21350</v>
      </c>
      <c r="B6088" s="28" t="s">
        <v>21351</v>
      </c>
      <c r="C6088" s="39" t="s">
        <v>19241</v>
      </c>
      <c r="D6088" s="26" t="str">
        <f>[1]!b_calc_yield(A6088,日期设置!$B$2,F6088,1,R6088,1,O6088,L6088,S6088,)</f>
        <v>Fetching...</v>
      </c>
      <c r="E6088" s="26">
        <f t="shared" si="190"/>
        <v>10.108731265232063</v>
      </c>
      <c r="F6088" s="18">
        <f>[1]!b_dq_cleanprice($A6088,日期设置!B$2)</f>
        <v>100.1349</v>
      </c>
      <c r="G6088" s="18" t="str">
        <f t="shared" si="191"/>
        <v>2.62 + 0</v>
      </c>
      <c r="H6088" s="27">
        <f>[1]!b_dq_pctchange($A6088,日期设置!$B$2,1)/100</f>
        <v>0</v>
      </c>
      <c r="I6088" s="26">
        <f>[1]!b_pq_pctchange(A6088,日期设置!$B$4,日期设置!$B$2,1)</f>
        <v>0.36020866846070226</v>
      </c>
      <c r="J6088" s="26">
        <f>[1]!b_pq_pctchange(A6088,日期设置!$C$4,日期设置!$B$2,1)</f>
        <v>0.36020866846070226</v>
      </c>
      <c r="K6088" s="52">
        <f>[1]!b_dq_amount($A6088,日期设置!B$2,2,10000)</f>
        <v>0</v>
      </c>
      <c r="L6088" s="26">
        <f>[1]!b_info_latestpar(A6088,日期设置!$B$2)</f>
        <v>100</v>
      </c>
      <c r="M6088" s="6">
        <f>[1]!b_info_outstandingbalance($A6088,日期设置!B$2)</f>
        <v>4.7</v>
      </c>
      <c r="N6088" s="7" t="str">
        <f>[1]!b_info_latestissurercreditrating2(A6088,日期设置!$B$2,"102","1")</f>
        <v>AA+</v>
      </c>
      <c r="O6088" s="43">
        <v>3.97</v>
      </c>
      <c r="P6088" s="9">
        <f>[1]!b_info_repurchasedate(A6088)</f>
        <v>0</v>
      </c>
      <c r="Q6088" s="31" t="s">
        <v>16459</v>
      </c>
      <c r="R6088" s="2" t="str">
        <f>IF((--IF(P6088=0,Q6088,P6088))&gt;(--日期设置!$B$2),IF(P6088=0,Q6088,P6088),Q6088)</f>
        <v>2023-11-04</v>
      </c>
      <c r="S6088" s="31" t="s">
        <v>21678</v>
      </c>
      <c r="T6088" s="8">
        <f>[1]!b_anal_ptmyear($A6088,日期设置!$B$2)</f>
        <v>2.6219178082191781</v>
      </c>
      <c r="U6088" s="8">
        <f>[1]!b_anal_termifexercise($A6088,日期设置!B$2)</f>
        <v>0</v>
      </c>
      <c r="V6088" s="10">
        <f>[1]!b_dq_dirtyprice(A6088,日期设置!$B$2)</f>
        <v>101.63590000000001</v>
      </c>
      <c r="W6088" s="11">
        <f>IF(U6088=0,ROUNDUP((Q6088-日期设置!$B$2)/365,0),ROUNDUP((R6088-日期设置!$B$2)/365,0))</f>
        <v>3</v>
      </c>
      <c r="X6088" s="18">
        <f>_xlfn.IFNA(VLOOKUP(A6088,过往入选债券!A:D,4,0),2)</f>
        <v>2</v>
      </c>
      <c r="Y6088">
        <f>_xlfn.IFNA(VLOOKUP(C6088,[2]Sheet1!$A:$A,1,0),3)</f>
        <v>3</v>
      </c>
    </row>
    <row r="6089" spans="1:25" x14ac:dyDescent="0.2">
      <c r="A6089" s="21" t="s">
        <v>11169</v>
      </c>
      <c r="B6089" s="21" t="s">
        <v>11170</v>
      </c>
      <c r="C6089" s="37" t="s">
        <v>7296</v>
      </c>
      <c r="D6089" s="26" t="str">
        <f>[1]!b_calc_yield(A6089,日期设置!$B$2,F6089,1,R6089,1,O6089,L6089,S6089,)</f>
        <v>Fetching...</v>
      </c>
      <c r="E6089" s="26">
        <f t="shared" si="190"/>
        <v>8.548885675091622</v>
      </c>
      <c r="F6089" s="18">
        <f>[1]!b_dq_cleanprice($A6089,日期设置!B$2)</f>
        <v>99.381900000000002</v>
      </c>
      <c r="G6089" s="18" t="str">
        <f t="shared" si="191"/>
        <v>4.24 + 2.24</v>
      </c>
      <c r="H6089" s="27">
        <f>[1]!b_dq_pctchange($A6089,日期设置!$B$2,1)/100</f>
        <v>4.2531906508624928E-3</v>
      </c>
      <c r="I6089" s="26">
        <f>[1]!b_pq_pctchange(A6089,日期设置!$B$4,日期设置!$B$2,1)</f>
        <v>0.42531906508624928</v>
      </c>
      <c r="J6089" s="26">
        <f>[1]!b_pq_pctchange(A6089,日期设置!$C$4,日期设置!$B$2,1)</f>
        <v>0.42531906508624928</v>
      </c>
      <c r="K6089" s="52">
        <f>[1]!b_dq_amount($A6089,日期设置!B$2,2,10000)</f>
        <v>2042.5826576000002</v>
      </c>
      <c r="L6089" s="26">
        <f>[1]!b_info_latestpar(A6089,日期设置!$B$2)</f>
        <v>100</v>
      </c>
      <c r="M6089" s="6">
        <f>[1]!b_info_outstandingbalance($A6089,日期设置!B$2)</f>
        <v>10</v>
      </c>
      <c r="N6089" s="7" t="str">
        <f>[1]!b_info_latestissurercreditrating2(A6089,日期设置!$B$2,"102","1")</f>
        <v>AA+</v>
      </c>
      <c r="O6089" s="8">
        <v>3.62</v>
      </c>
      <c r="P6089" s="9" t="str">
        <f>[1]!b_info_repurchasedate(A6089)</f>
        <v>2023-06-18</v>
      </c>
      <c r="Q6089" s="8" t="s">
        <v>16370</v>
      </c>
      <c r="R6089" s="2" t="str">
        <f>IF((--IF(P6089=0,Q6089,P6089))&gt;(--日期设置!$B$2),IF(P6089=0,Q6089,P6089),Q6089)</f>
        <v>2023-06-18</v>
      </c>
      <c r="S6089" s="2" t="s">
        <v>17849</v>
      </c>
      <c r="T6089" s="8">
        <f>[1]!b_anal_ptmyear($A6089,日期设置!$B$2)</f>
        <v>4.2410958904109588</v>
      </c>
      <c r="U6089" s="8">
        <f>[1]!b_anal_termifexercise($A6089,日期设置!B$2)</f>
        <v>2.2410958904109588</v>
      </c>
      <c r="V6089" s="10">
        <f>[1]!b_dq_dirtyprice(A6089,日期设置!$B$2)</f>
        <v>102.12909999999999</v>
      </c>
      <c r="W6089" s="11">
        <f>IF(U6089=0,ROUNDUP((Q6089-日期设置!$B$2)/365,0),ROUNDUP((R6089-日期设置!$B$2)/365,0))</f>
        <v>3</v>
      </c>
      <c r="X6089" s="18">
        <f>_xlfn.IFNA(VLOOKUP(A6089,过往入选债券!A:D,4,0),2)</f>
        <v>2</v>
      </c>
      <c r="Y6089">
        <f>_xlfn.IFNA(VLOOKUP(C6089,[2]Sheet1!$A:$A,1,0),3)</f>
        <v>3</v>
      </c>
    </row>
    <row r="6090" spans="1:25" hidden="1" x14ac:dyDescent="0.2">
      <c r="A6090" s="21" t="s">
        <v>3816</v>
      </c>
      <c r="B6090" s="21" t="s">
        <v>3817</v>
      </c>
      <c r="C6090" s="37" t="s">
        <v>3569</v>
      </c>
      <c r="D6090" s="26" t="str">
        <f>[1]!b_calc_yield(A6090,日期设置!$B$2,F6090,1,R6090,1,O6090,L6090,S6090,)</f>
        <v>Fetching...</v>
      </c>
      <c r="E6090" s="26">
        <f t="shared" si="190"/>
        <v>7.0233070162865285</v>
      </c>
      <c r="F6090" s="18">
        <f>[1]!b_dq_cleanprice($A6090,日期设置!B$2)</f>
        <v>101.6613</v>
      </c>
      <c r="G6090" s="18" t="str">
        <f t="shared" si="191"/>
        <v>1.81 + 0</v>
      </c>
      <c r="H6090" s="27">
        <f>[1]!b_dq_pctchange($A6090,日期设置!$B$2,1)/100</f>
        <v>0</v>
      </c>
      <c r="I6090" s="26">
        <f>[1]!b_pq_pctchange(A6090,日期设置!$B$4,日期设置!$B$2,1)</f>
        <v>0</v>
      </c>
      <c r="J6090" s="26">
        <f>[1]!b_pq_pctchange(A6090,日期设置!$C$4,日期设置!$B$2,1)</f>
        <v>2.0759502637739909E-2</v>
      </c>
      <c r="K6090" s="52">
        <f>[1]!b_dq_amount($A6090,日期设置!B$2,2,10000)</f>
        <v>0</v>
      </c>
      <c r="L6090" s="26">
        <f>[1]!b_info_latestpar(A6090,日期设置!$B$2)</f>
        <v>100</v>
      </c>
      <c r="M6090" s="6">
        <f>[1]!b_info_outstandingbalance($A6090,日期设置!B$2)</f>
        <v>4</v>
      </c>
      <c r="N6090" s="7">
        <f>[1]!b_info_latestissurercreditrating2(A6090,日期设置!$B$2,"102","1")</f>
        <v>0</v>
      </c>
      <c r="O6090" s="8">
        <v>4.88</v>
      </c>
      <c r="P6090" s="9">
        <f>[1]!b_info_repurchasedate(A6090)</f>
        <v>0</v>
      </c>
      <c r="Q6090" s="8" t="s">
        <v>16576</v>
      </c>
      <c r="R6090" s="2" t="str">
        <f>IF((--IF(P6090=0,Q6090,P6090))&gt;(--日期设置!$B$2),IF(P6090=0,Q6090,P6090),Q6090)</f>
        <v>2023-01-14</v>
      </c>
      <c r="S6090" s="2" t="s">
        <v>18326</v>
      </c>
      <c r="T6090" s="8">
        <f>[1]!b_anal_ptmyear($A6090,日期设置!$B$2)</f>
        <v>1.8164383561643835</v>
      </c>
      <c r="U6090" s="8">
        <f>[1]!b_anal_termifexercise($A6090,日期设置!B$2)</f>
        <v>0</v>
      </c>
      <c r="V6090" s="10">
        <f>[1]!b_dq_dirtyprice(A6090,日期设置!$B$2)</f>
        <v>102.55710000000001</v>
      </c>
      <c r="W6090" s="11">
        <f>IF(U6090=0,ROUNDUP((Q6090-日期设置!$B$2)/365,0),ROUNDUP((R6090-日期设置!$B$2)/365,0))</f>
        <v>2</v>
      </c>
      <c r="X6090" s="18">
        <f>_xlfn.IFNA(VLOOKUP(A6090,过往入选债券!A:D,4,0),2)</f>
        <v>2</v>
      </c>
      <c r="Y6090">
        <f>_xlfn.IFNA(VLOOKUP(C6090,[2]Sheet1!$A:$A,1,0),3)</f>
        <v>3</v>
      </c>
    </row>
    <row r="6091" spans="1:25" hidden="1" x14ac:dyDescent="0.2">
      <c r="A6091" s="21" t="s">
        <v>13568</v>
      </c>
      <c r="B6091" s="21" t="s">
        <v>13569</v>
      </c>
      <c r="C6091" s="37" t="s">
        <v>1419</v>
      </c>
      <c r="D6091" s="26" t="str">
        <f>[1]!b_calc_yield(A6091,日期设置!$B$2,F6091,1,R6091,1,O6091,L6091,S6091,)</f>
        <v>Fetching...</v>
      </c>
      <c r="E6091" s="26">
        <f t="shared" si="190"/>
        <v>19.054142237321248</v>
      </c>
      <c r="F6091" s="18">
        <f>[1]!b_dq_cleanprice($A6091,日期设置!B$2)</f>
        <v>59.493899999999996</v>
      </c>
      <c r="G6091" s="18" t="str">
        <f t="shared" si="191"/>
        <v>2.68 + 0</v>
      </c>
      <c r="H6091" s="27">
        <f>[1]!b_dq_pctchange($A6091,日期设置!$B$2,1)/100</f>
        <v>0</v>
      </c>
      <c r="I6091" s="26">
        <f>[1]!b_pq_pctchange(A6091,日期设置!$B$4,日期设置!$B$2,1)</f>
        <v>0</v>
      </c>
      <c r="J6091" s="26">
        <f>[1]!b_pq_pctchange(A6091,日期设置!$C$4,日期设置!$B$2,1)</f>
        <v>-1.6639504401609277</v>
      </c>
      <c r="K6091" s="52">
        <f>[1]!b_dq_amount($A6091,日期设置!B$2,2,10000)</f>
        <v>0</v>
      </c>
      <c r="L6091" s="26">
        <f>[1]!b_info_latestpar(A6091,日期设置!$B$2)</f>
        <v>60</v>
      </c>
      <c r="M6091" s="6">
        <f>[1]!b_info_outstandingbalance($A6091,日期设置!B$2)</f>
        <v>5.0999999999999996</v>
      </c>
      <c r="N6091" s="7" t="str">
        <f>[1]!b_info_latestissurercreditrating2(A6091,日期设置!$B$2,"102","1")</f>
        <v>AA</v>
      </c>
      <c r="O6091" s="8">
        <v>3.9</v>
      </c>
      <c r="P6091" s="9">
        <f>[1]!b_info_repurchasedate(A6091)</f>
        <v>0</v>
      </c>
      <c r="Q6091" s="8" t="s">
        <v>16115</v>
      </c>
      <c r="R6091" s="2" t="str">
        <f>IF((--IF(P6091=0,Q6091,P6091))&gt;(--日期设置!$B$2),IF(P6091=0,Q6091,P6091),Q6091)</f>
        <v>2023-11-28</v>
      </c>
      <c r="S6091" s="2" t="s">
        <v>18660</v>
      </c>
      <c r="T6091" s="8">
        <f>[1]!b_anal_ptmyear($A6091,日期设置!$B$2)</f>
        <v>2.6876712328767125</v>
      </c>
      <c r="U6091" s="8">
        <f>[1]!b_anal_termifexercise($A6091,日期设置!B$2)</f>
        <v>0</v>
      </c>
      <c r="V6091" s="10">
        <f>[1]!b_dq_dirtyprice(A6091,日期设置!$B$2)</f>
        <v>60.224699999999999</v>
      </c>
      <c r="W6091" s="11">
        <f>IF(U6091=0,ROUNDUP((Q6091-日期设置!$B$2)/365,0),ROUNDUP((R6091-日期设置!$B$2)/365,0))</f>
        <v>3</v>
      </c>
      <c r="X6091" s="18">
        <f>_xlfn.IFNA(VLOOKUP(A6091,过往入选债券!A:D,4,0),2)</f>
        <v>2</v>
      </c>
      <c r="Y6091">
        <f>_xlfn.IFNA(VLOOKUP(C6091,[2]Sheet1!$A:$A,1,0),3)</f>
        <v>3</v>
      </c>
    </row>
    <row r="6092" spans="1:25" hidden="1" x14ac:dyDescent="0.2">
      <c r="A6092" s="28" t="s">
        <v>21514</v>
      </c>
      <c r="B6092" s="28" t="s">
        <v>21515</v>
      </c>
      <c r="C6092" s="39" t="s">
        <v>19582</v>
      </c>
      <c r="D6092" s="26" t="str">
        <f>[1]!b_calc_yield(A6092,日期设置!$B$2,F6092,1,R6092,1,O6092,L6092,S6092,)</f>
        <v>Fetching...</v>
      </c>
      <c r="E6092" s="26">
        <f t="shared" si="190"/>
        <v>6.4718183325826351</v>
      </c>
      <c r="F6092" s="18">
        <f>[1]!b_dq_cleanprice($A6092,日期设置!B$2)</f>
        <v>100.5309</v>
      </c>
      <c r="G6092" s="18" t="str">
        <f t="shared" si="191"/>
        <v>1.67 + 1.67</v>
      </c>
      <c r="H6092" s="27">
        <f>[1]!b_dq_pctchange($A6092,日期设置!$B$2,1)/100</f>
        <v>0</v>
      </c>
      <c r="I6092" s="26">
        <f>[1]!b_pq_pctchange(A6092,日期设置!$B$4,日期设置!$B$2,1)</f>
        <v>0</v>
      </c>
      <c r="J6092" s="26">
        <f>[1]!b_pq_pctchange(A6092,日期设置!$C$4,日期设置!$B$2,1)</f>
        <v>0.47142091881605935</v>
      </c>
      <c r="K6092" s="52">
        <f>[1]!b_dq_amount($A6092,日期设置!B$2,2,10000)</f>
        <v>0</v>
      </c>
      <c r="L6092" s="26">
        <f>[1]!b_info_latestpar(A6092,日期设置!$B$2)</f>
        <v>100</v>
      </c>
      <c r="M6092" s="6">
        <f>[1]!b_info_outstandingbalance($A6092,日期设置!B$2)</f>
        <v>30</v>
      </c>
      <c r="N6092" s="7" t="str">
        <f>[1]!b_info_latestissurercreditrating2(A6092,日期设置!$B$2,"102","1")</f>
        <v>AAA</v>
      </c>
      <c r="O6092" s="43">
        <v>4.25</v>
      </c>
      <c r="P6092" s="9">
        <f>[1]!b_info_repurchasedate(A6092)</f>
        <v>0</v>
      </c>
      <c r="Q6092" s="31" t="s">
        <v>16633</v>
      </c>
      <c r="R6092" s="2" t="str">
        <f>IF((--IF(P6092=0,Q6092,P6092))&gt;(--日期设置!$B$2),IF(P6092=0,Q6092,P6092),Q6092)</f>
        <v>2022-11-24</v>
      </c>
      <c r="S6092" s="31" t="s">
        <v>16010</v>
      </c>
      <c r="T6092" s="8">
        <f>[1]!b_anal_ptmyear($A6092,日期设置!$B$2)</f>
        <v>1.6767123287671233</v>
      </c>
      <c r="U6092" s="8">
        <f>[1]!b_anal_termifexercise($A6092,日期设置!B$2)</f>
        <v>1.6767123287671233</v>
      </c>
      <c r="V6092" s="10">
        <f>[1]!b_dq_dirtyprice(A6092,日期设置!$B$2)</f>
        <v>101.9049</v>
      </c>
      <c r="W6092" s="11">
        <f>IF(U6092=0,ROUNDUP((Q6092-日期设置!$B$2)/365,0),ROUNDUP((R6092-日期设置!$B$2)/365,0))</f>
        <v>2</v>
      </c>
      <c r="X6092" s="18">
        <f>_xlfn.IFNA(VLOOKUP(A6092,过往入选债券!A:D,4,0),2)</f>
        <v>2</v>
      </c>
      <c r="Y6092">
        <f>_xlfn.IFNA(VLOOKUP(C6092,[2]Sheet1!$A:$A,1,0),3)</f>
        <v>3</v>
      </c>
    </row>
    <row r="6093" spans="1:25" hidden="1" x14ac:dyDescent="0.2">
      <c r="A6093" s="21" t="s">
        <v>14881</v>
      </c>
      <c r="B6093" s="21" t="s">
        <v>14882</v>
      </c>
      <c r="C6093" s="37" t="s">
        <v>2568</v>
      </c>
      <c r="D6093" s="26" t="str">
        <f>[1]!b_calc_yield(A6093,日期设置!$B$2,F6093,1,R6093,1,O6093,L6093,S6093,)</f>
        <v>Fetching...</v>
      </c>
      <c r="E6093" s="26">
        <f t="shared" si="190"/>
        <v>10.477854720234925</v>
      </c>
      <c r="F6093" s="18">
        <f>[1]!b_dq_cleanprice($A6093,日期设置!B$2)</f>
        <v>103.25839999999999</v>
      </c>
      <c r="G6093" s="18" t="str">
        <f t="shared" si="191"/>
        <v>4.73 + 2.73</v>
      </c>
      <c r="H6093" s="27">
        <f>[1]!b_dq_pctchange($A6093,日期设置!$B$2,1)/100</f>
        <v>0</v>
      </c>
      <c r="I6093" s="26">
        <f>[1]!b_pq_pctchange(A6093,日期设置!$B$4,日期设置!$B$2,1)</f>
        <v>0</v>
      </c>
      <c r="J6093" s="26">
        <f>[1]!b_pq_pctchange(A6093,日期设置!$C$4,日期设置!$B$2,1)</f>
        <v>0</v>
      </c>
      <c r="K6093" s="52">
        <f>[1]!b_dq_amount($A6093,日期设置!B$2,2,10000)</f>
        <v>0</v>
      </c>
      <c r="L6093" s="26">
        <f>[1]!b_info_latestpar(A6093,日期设置!$B$2)</f>
        <v>100</v>
      </c>
      <c r="M6093" s="6">
        <f>[1]!b_info_outstandingbalance($A6093,日期设置!B$2)</f>
        <v>8</v>
      </c>
      <c r="N6093" s="7" t="str">
        <f>[1]!b_info_latestissurercreditrating2(A6093,日期设置!$B$2,"102","1")</f>
        <v>AA+</v>
      </c>
      <c r="O6093" s="8">
        <v>5.19</v>
      </c>
      <c r="P6093" s="9" t="str">
        <f>[1]!b_info_repurchasedate(A6093)</f>
        <v>2023-12-17</v>
      </c>
      <c r="Q6093" s="8" t="s">
        <v>17103</v>
      </c>
      <c r="R6093" s="2" t="str">
        <f>IF((--IF(P6093=0,Q6093,P6093))&gt;(--日期设置!$B$2),IF(P6093=0,Q6093,P6093),Q6093)</f>
        <v>2023-12-17</v>
      </c>
      <c r="S6093" s="2" t="s">
        <v>18109</v>
      </c>
      <c r="T6093" s="8">
        <f>[1]!b_anal_ptmyear($A6093,日期设置!$B$2)</f>
        <v>4.7397260273972606</v>
      </c>
      <c r="U6093" s="8">
        <f>[1]!b_anal_termifexercise($A6093,日期设置!B$2)</f>
        <v>2.7397260273972601</v>
      </c>
      <c r="V6093" s="10">
        <f>[1]!b_dq_dirtyprice(A6093,日期设置!$B$2)</f>
        <v>104.6092</v>
      </c>
      <c r="W6093" s="11">
        <f>IF(U6093=0,ROUNDUP((Q6093-日期设置!$B$2)/365,0),ROUNDUP((R6093-日期设置!$B$2)/365,0))</f>
        <v>3</v>
      </c>
      <c r="X6093" s="18">
        <f>_xlfn.IFNA(VLOOKUP(A6093,过往入选债券!A:D,4,0),2)</f>
        <v>2</v>
      </c>
      <c r="Y6093">
        <f>_xlfn.IFNA(VLOOKUP(C6093,[2]Sheet1!$A:$A,1,0),3)</f>
        <v>3</v>
      </c>
    </row>
    <row r="6094" spans="1:25" hidden="1" x14ac:dyDescent="0.2">
      <c r="A6094" s="28" t="s">
        <v>22370</v>
      </c>
      <c r="B6094" s="28" t="s">
        <v>22371</v>
      </c>
      <c r="C6094" s="39" t="s">
        <v>21994</v>
      </c>
      <c r="D6094" s="26" t="str">
        <f>[1]!b_calc_yield(A6094,日期设置!$B$2,F6094,1,R6094,1,O6094,L6094,S6094,)</f>
        <v>Fetching...</v>
      </c>
      <c r="E6094" s="26">
        <f t="shared" si="190"/>
        <v>11.146591541001282</v>
      </c>
      <c r="F6094" s="18">
        <f>[1]!b_dq_cleanprice($A6094,日期设置!B$2)</f>
        <v>100</v>
      </c>
      <c r="G6094" s="18" t="str">
        <f t="shared" si="191"/>
        <v>4.86 + 2.86</v>
      </c>
      <c r="H6094" s="27">
        <f>[1]!b_dq_pctchange($A6094,日期设置!$B$2,1)/100</f>
        <v>0</v>
      </c>
      <c r="I6094" s="26">
        <f>[1]!b_pq_pctchange(A6094,日期设置!$B$4,日期设置!$B$2,1)</f>
        <v>0</v>
      </c>
      <c r="J6094" s="26">
        <f>[1]!b_pq_pctchange(A6094,日期设置!$C$4,日期设置!$B$2,1)</f>
        <v>0</v>
      </c>
      <c r="K6094" s="52">
        <f>[1]!b_dq_amount($A6094,日期设置!B$2,2,10000)</f>
        <v>0</v>
      </c>
      <c r="L6094" s="26">
        <f>[1]!b_info_latestpar(A6094,日期设置!$B$2)</f>
        <v>100</v>
      </c>
      <c r="M6094" s="6">
        <f>[1]!b_info_outstandingbalance($A6094,日期设置!B$2)</f>
        <v>5</v>
      </c>
      <c r="N6094" s="7" t="str">
        <f>[1]!b_info_latestissurercreditrating2(A6094,日期设置!$B$2,"102","1")</f>
        <v>AAA</v>
      </c>
      <c r="O6094" s="43">
        <v>3.91</v>
      </c>
      <c r="P6094" s="9" t="str">
        <f>[1]!b_info_repurchasedate(A6094)</f>
        <v>2024-02-01</v>
      </c>
      <c r="Q6094" s="31" t="s">
        <v>17247</v>
      </c>
      <c r="R6094" s="2" t="str">
        <f>IF((--IF(P6094=0,Q6094,P6094))&gt;(--日期设置!$B$2),IF(P6094=0,Q6094,P6094),Q6094)</f>
        <v>2024-02-01</v>
      </c>
      <c r="S6094" s="2" t="s">
        <v>23127</v>
      </c>
      <c r="T6094" s="8">
        <f>[1]!b_anal_ptmyear($A6094,日期设置!$B$2)</f>
        <v>4.8657534246575338</v>
      </c>
      <c r="U6094" s="8">
        <f>[1]!b_anal_termifexercise($A6094,日期设置!B$2)</f>
        <v>2.8657534246575342</v>
      </c>
      <c r="V6094" s="10">
        <f>[1]!b_dq_dirtyprice(A6094,日期设置!$B$2)</f>
        <v>100.5249</v>
      </c>
      <c r="W6094" s="11">
        <f>IF(U6094=0,ROUNDUP((Q6094-日期设置!$B$2)/365,0),ROUNDUP((R6094-日期设置!$B$2)/365,0))</f>
        <v>3</v>
      </c>
      <c r="X6094" s="18">
        <f>_xlfn.IFNA(VLOOKUP(A6094,过往入选债券!A:D,4,0),2)</f>
        <v>2</v>
      </c>
      <c r="Y6094">
        <f>_xlfn.IFNA(VLOOKUP(C6094,[2]Sheet1!$A:$A,1,0),3)</f>
        <v>3</v>
      </c>
    </row>
    <row r="6095" spans="1:25" hidden="1" x14ac:dyDescent="0.2">
      <c r="A6095" s="28" t="s">
        <v>21550</v>
      </c>
      <c r="B6095" s="28" t="s">
        <v>21551</v>
      </c>
      <c r="C6095" s="39" t="s">
        <v>21687</v>
      </c>
      <c r="D6095" s="26" t="str">
        <f>[1]!b_calc_yield(A6095,日期设置!$B$2,F6095,1,R6095,1,O6095,L6095,S6095,)</f>
        <v>Fetching...</v>
      </c>
      <c r="E6095" s="26">
        <f t="shared" si="190"/>
        <v>10.369145531403912</v>
      </c>
      <c r="F6095" s="18">
        <f>[1]!b_dq_cleanprice($A6095,日期设置!B$2)</f>
        <v>100.9495</v>
      </c>
      <c r="G6095" s="18" t="str">
        <f t="shared" si="191"/>
        <v>2.69 + 0</v>
      </c>
      <c r="H6095" s="27">
        <f>[1]!b_dq_pctchange($A6095,日期设置!$B$2,1)/100</f>
        <v>0</v>
      </c>
      <c r="I6095" s="26">
        <f>[1]!b_pq_pctchange(A6095,日期设置!$B$4,日期设置!$B$2,1)</f>
        <v>0.43387249859222365</v>
      </c>
      <c r="J6095" s="26">
        <f>[1]!b_pq_pctchange(A6095,日期设置!$C$4,日期设置!$B$2,1)</f>
        <v>0.43387249859222365</v>
      </c>
      <c r="K6095" s="52">
        <f>[1]!b_dq_amount($A6095,日期设置!B$2,2,10000)</f>
        <v>0</v>
      </c>
      <c r="L6095" s="26">
        <f>[1]!b_info_latestpar(A6095,日期设置!$B$2)</f>
        <v>100</v>
      </c>
      <c r="M6095" s="6">
        <f>[1]!b_info_outstandingbalance($A6095,日期设置!B$2)</f>
        <v>6</v>
      </c>
      <c r="N6095" s="7" t="str">
        <f>[1]!b_info_latestissurercreditrating2(A6095,日期设置!$B$2,"102","1")</f>
        <v>AAA</v>
      </c>
      <c r="O6095" s="43">
        <v>4.29</v>
      </c>
      <c r="P6095" s="9">
        <f>[1]!b_info_repurchasedate(A6095)</f>
        <v>0</v>
      </c>
      <c r="Q6095" s="31" t="s">
        <v>21763</v>
      </c>
      <c r="R6095" s="2" t="str">
        <f>IF((--IF(P6095=0,Q6095,P6095))&gt;(--日期设置!$B$2),IF(P6095=0,Q6095,P6095),Q6095)</f>
        <v>2023-11-30</v>
      </c>
      <c r="S6095" s="31" t="s">
        <v>17033</v>
      </c>
      <c r="T6095" s="8">
        <f>[1]!b_anal_ptmyear($A6095,日期设置!$B$2)</f>
        <v>2.6931506849315068</v>
      </c>
      <c r="U6095" s="8">
        <f>[1]!b_anal_termifexercise($A6095,日期设置!B$2)</f>
        <v>0</v>
      </c>
      <c r="V6095" s="10">
        <f>[1]!b_dq_dirtyprice(A6095,日期设置!$B$2)</f>
        <v>102.2659</v>
      </c>
      <c r="W6095" s="11">
        <f>IF(U6095=0,ROUNDUP((Q6095-日期设置!$B$2)/365,0),ROUNDUP((R6095-日期设置!$B$2)/365,0))</f>
        <v>3</v>
      </c>
      <c r="X6095" s="18">
        <f>_xlfn.IFNA(VLOOKUP(A6095,过往入选债券!A:D,4,0),2)</f>
        <v>2</v>
      </c>
      <c r="Y6095">
        <f>_xlfn.IFNA(VLOOKUP(C6095,[2]Sheet1!$A:$A,1,0),3)</f>
        <v>3</v>
      </c>
    </row>
    <row r="6096" spans="1:25" hidden="1" x14ac:dyDescent="0.2">
      <c r="A6096" s="21" t="s">
        <v>2268</v>
      </c>
      <c r="B6096" s="21" t="s">
        <v>2269</v>
      </c>
      <c r="C6096" s="37" t="s">
        <v>2270</v>
      </c>
      <c r="D6096" s="26" t="str">
        <f>[1]!b_calc_yield(A6096,日期设置!$B$2,F6096,1,R6096,1,O6096,L6096,S6096,)</f>
        <v>Fetching...</v>
      </c>
      <c r="E6096" s="26">
        <f t="shared" si="190"/>
        <v>2.9306730506235334</v>
      </c>
      <c r="F6096" s="18">
        <f>[1]!b_dq_cleanprice($A6096,日期设置!B$2)</f>
        <v>101.8472</v>
      </c>
      <c r="G6096" s="18" t="str">
        <f t="shared" si="191"/>
        <v>0.75 + 0</v>
      </c>
      <c r="H6096" s="27">
        <f>[1]!b_dq_pctchange($A6096,日期设置!$B$2,1)/100</f>
        <v>0</v>
      </c>
      <c r="I6096" s="26">
        <f>[1]!b_pq_pctchange(A6096,日期设置!$B$4,日期设置!$B$2,1)</f>
        <v>3.3394491087605567E-2</v>
      </c>
      <c r="J6096" s="26">
        <f>[1]!b_pq_pctchange(A6096,日期设置!$C$4,日期设置!$B$2,1)</f>
        <v>-1.2055485498108474</v>
      </c>
      <c r="K6096" s="52">
        <f>[1]!b_dq_amount($A6096,日期设置!B$2,2,10000)</f>
        <v>0</v>
      </c>
      <c r="L6096" s="26">
        <f>[1]!b_info_latestpar(A6096,日期设置!$B$2)</f>
        <v>100</v>
      </c>
      <c r="M6096" s="6">
        <f>[1]!b_info_outstandingbalance($A6096,日期设置!B$2)</f>
        <v>5</v>
      </c>
      <c r="N6096" s="7">
        <f>[1]!b_info_latestissurercreditrating2(A6096,日期设置!$B$2,"102","1")</f>
        <v>0</v>
      </c>
      <c r="O6096" s="8">
        <v>6.5</v>
      </c>
      <c r="P6096" s="9">
        <f>[1]!b_info_repurchasedate(A6096)</f>
        <v>0</v>
      </c>
      <c r="Q6096" s="8" t="s">
        <v>16181</v>
      </c>
      <c r="R6096" s="2" t="str">
        <f>IF((--IF(P6096=0,Q6096,P6096))&gt;(--日期设置!$B$2),IF(P6096=0,Q6096,P6096),Q6096)</f>
        <v>2021-12-21</v>
      </c>
      <c r="S6096" s="2" t="s">
        <v>17970</v>
      </c>
      <c r="T6096" s="8">
        <f>[1]!b_anal_ptmyear($A6096,日期设置!$B$2)</f>
        <v>0.75068493150684934</v>
      </c>
      <c r="U6096" s="8">
        <f>[1]!b_anal_termifexercise($A6096,日期设置!B$2)</f>
        <v>0</v>
      </c>
      <c r="V6096" s="10">
        <f>[1]!b_dq_dirtyprice(A6096,日期设置!$B$2)</f>
        <v>103.46769999999999</v>
      </c>
      <c r="W6096" s="11">
        <f>IF(U6096=0,ROUNDUP((Q6096-日期设置!$B$2)/365,0),ROUNDUP((R6096-日期设置!$B$2)/365,0))</f>
        <v>1</v>
      </c>
      <c r="X6096" s="18">
        <f>_xlfn.IFNA(VLOOKUP(A6096,过往入选债券!A:D,4,0),2)</f>
        <v>2</v>
      </c>
      <c r="Y6096">
        <f>_xlfn.IFNA(VLOOKUP(C6096,[2]Sheet1!$A:$A,1,0),3)</f>
        <v>3</v>
      </c>
    </row>
    <row r="6097" spans="1:25" hidden="1" x14ac:dyDescent="0.2">
      <c r="A6097" s="21" t="s">
        <v>13092</v>
      </c>
      <c r="B6097" s="21" t="s">
        <v>13093</v>
      </c>
      <c r="C6097" s="37" t="s">
        <v>13094</v>
      </c>
      <c r="D6097" s="26" t="str">
        <f>[1]!b_calc_yield(A6097,日期设置!$B$2,F6097,1,R6097,1,O6097,L6097,S6097,)</f>
        <v>Fetching...</v>
      </c>
      <c r="E6097" s="26">
        <f t="shared" si="190"/>
        <v>20.774302821114475</v>
      </c>
      <c r="F6097" s="18">
        <f>[1]!b_dq_cleanprice($A6097,日期设置!B$2)</f>
        <v>59.488900000000001</v>
      </c>
      <c r="G6097" s="18" t="str">
        <f t="shared" si="191"/>
        <v>2.06 + 0</v>
      </c>
      <c r="H6097" s="27">
        <f>[1]!b_dq_pctchange($A6097,日期设置!$B$2,1)/100</f>
        <v>0</v>
      </c>
      <c r="I6097" s="26">
        <f>[1]!b_pq_pctchange(A6097,日期设置!$B$4,日期设置!$B$2,1)</f>
        <v>0</v>
      </c>
      <c r="J6097" s="26">
        <f>[1]!b_pq_pctchange(A6097,日期设置!$C$4,日期设置!$B$2,1)</f>
        <v>0</v>
      </c>
      <c r="K6097" s="52">
        <f>[1]!b_dq_amount($A6097,日期设置!B$2,2,10000)</f>
        <v>0</v>
      </c>
      <c r="L6097" s="26">
        <f>[1]!b_info_latestpar(A6097,日期设置!$B$2)</f>
        <v>60</v>
      </c>
      <c r="M6097" s="6">
        <f>[1]!b_info_outstandingbalance($A6097,日期设置!B$2)</f>
        <v>7.2</v>
      </c>
      <c r="N6097" s="7" t="str">
        <f>[1]!b_info_latestissurercreditrating2(A6097,日期设置!$B$2,"102","1")</f>
        <v>AA</v>
      </c>
      <c r="O6097" s="8">
        <v>5.0999999999999996</v>
      </c>
      <c r="P6097" s="9">
        <f>[1]!b_info_repurchasedate(A6097)</f>
        <v>0</v>
      </c>
      <c r="Q6097" s="8" t="s">
        <v>16096</v>
      </c>
      <c r="R6097" s="2" t="str">
        <f>IF((--IF(P6097=0,Q6097,P6097))&gt;(--日期设置!$B$2),IF(P6097=0,Q6097,P6097),Q6097)</f>
        <v>2023-04-15</v>
      </c>
      <c r="S6097" s="2" t="s">
        <v>17952</v>
      </c>
      <c r="T6097" s="8">
        <f>[1]!b_anal_ptmyear($A6097,日期设置!$B$2)</f>
        <v>2.0657534246575344</v>
      </c>
      <c r="U6097" s="8">
        <f>[1]!b_anal_termifexercise($A6097,日期设置!B$2)</f>
        <v>0</v>
      </c>
      <c r="V6097" s="10">
        <f>[1]!b_dq_dirtyprice(A6097,日期设置!$B$2)</f>
        <v>62.347700000000003</v>
      </c>
      <c r="W6097" s="11">
        <f>IF(U6097=0,ROUNDUP((Q6097-日期设置!$B$2)/365,0),ROUNDUP((R6097-日期设置!$B$2)/365,0))</f>
        <v>3</v>
      </c>
      <c r="X6097" s="18">
        <f>_xlfn.IFNA(VLOOKUP(A6097,过往入选债券!A:D,4,0),2)</f>
        <v>2</v>
      </c>
      <c r="Y6097">
        <f>_xlfn.IFNA(VLOOKUP(C6097,[2]Sheet1!$A:$A,1,0),3)</f>
        <v>3</v>
      </c>
    </row>
    <row r="6098" spans="1:25" hidden="1" x14ac:dyDescent="0.2">
      <c r="A6098" s="28" t="s">
        <v>20652</v>
      </c>
      <c r="B6098" s="28" t="s">
        <v>20653</v>
      </c>
      <c r="C6098" s="39" t="s">
        <v>19944</v>
      </c>
      <c r="D6098" s="26" t="str">
        <f>[1]!b_calc_yield(A6098,日期设置!$B$2,F6098,1,R6098,1,O6098,L6098,S6098,)</f>
        <v>Fetching...</v>
      </c>
      <c r="E6098" s="26">
        <f t="shared" si="190"/>
        <v>9.4012178886254247</v>
      </c>
      <c r="F6098" s="18">
        <f>[1]!b_dq_cleanprice($A6098,日期设置!B$2)</f>
        <v>99.515299999999996</v>
      </c>
      <c r="G6098" s="18" t="str">
        <f t="shared" si="191"/>
        <v>2.44 + 0</v>
      </c>
      <c r="H6098" s="27">
        <f>[1]!b_dq_pctchange($A6098,日期设置!$B$2,1)/100</f>
        <v>0</v>
      </c>
      <c r="I6098" s="26">
        <f>[1]!b_pq_pctchange(A6098,日期设置!$B$4,日期设置!$B$2,1)</f>
        <v>0</v>
      </c>
      <c r="J6098" s="26">
        <f>[1]!b_pq_pctchange(A6098,日期设置!$C$4,日期设置!$B$2,1)</f>
        <v>-0.70454014811208621</v>
      </c>
      <c r="K6098" s="52">
        <f>[1]!b_dq_amount($A6098,日期设置!B$2,2,10000)</f>
        <v>0</v>
      </c>
      <c r="L6098" s="26">
        <f>[1]!b_info_latestpar(A6098,日期设置!$B$2)</f>
        <v>100</v>
      </c>
      <c r="M6098" s="6">
        <f>[1]!b_info_outstandingbalance($A6098,日期设置!B$2)</f>
        <v>10</v>
      </c>
      <c r="N6098" s="7" t="str">
        <f>[1]!b_info_latestissurercreditrating2(A6098,日期设置!$B$2,"102","1")</f>
        <v>AAA</v>
      </c>
      <c r="O6098" s="8">
        <v>3.7</v>
      </c>
      <c r="P6098" s="9">
        <f>[1]!b_info_repurchasedate(A6098)</f>
        <v>0</v>
      </c>
      <c r="Q6098" s="8" t="s">
        <v>16668</v>
      </c>
      <c r="R6098" s="2" t="str">
        <f>IF((--IF(P6098=0,Q6098,P6098))&gt;(--日期设置!$B$2),IF(P6098=0,Q6098,P6098),Q6098)</f>
        <v>2023-09-02</v>
      </c>
      <c r="S6098" s="31" t="s">
        <v>20816</v>
      </c>
      <c r="T6098" s="8">
        <f>[1]!b_anal_ptmyear($A6098,日期设置!$B$2)</f>
        <v>2.4493150684931506</v>
      </c>
      <c r="U6098" s="8">
        <f>[1]!b_anal_termifexercise($A6098,日期设置!B$2)</f>
        <v>0</v>
      </c>
      <c r="V6098" s="10">
        <f>[1]!b_dq_dirtyprice(A6098,日期设置!$B$2)</f>
        <v>101.5528</v>
      </c>
      <c r="W6098" s="11">
        <f>IF(U6098=0,ROUNDUP((Q6098-日期设置!$B$2)/365,0),ROUNDUP((R6098-日期设置!$B$2)/365,0))</f>
        <v>3</v>
      </c>
      <c r="X6098" s="18">
        <f>_xlfn.IFNA(VLOOKUP(A6098,过往入选债券!A:D,4,0),2)</f>
        <v>2</v>
      </c>
      <c r="Y6098">
        <f>_xlfn.IFNA(VLOOKUP(C6098,[2]Sheet1!$A:$A,1,0),3)</f>
        <v>3</v>
      </c>
    </row>
    <row r="6099" spans="1:25" hidden="1" x14ac:dyDescent="0.2">
      <c r="A6099" s="21" t="s">
        <v>7236</v>
      </c>
      <c r="B6099" s="21" t="s">
        <v>7237</v>
      </c>
      <c r="C6099" s="37" t="s">
        <v>66</v>
      </c>
      <c r="D6099" s="26" t="str">
        <f>[1]!b_calc_yield(A6099,日期设置!$B$2,F6099,1,R6099,1,O6099,L6099,S6099,)</f>
        <v>Fetching...</v>
      </c>
      <c r="E6099" s="26">
        <f t="shared" si="190"/>
        <v>1.7646194842527052</v>
      </c>
      <c r="F6099" s="18">
        <f>[1]!b_dq_cleanprice($A6099,日期设置!B$2)</f>
        <v>101.1786</v>
      </c>
      <c r="G6099" s="18" t="str">
        <f t="shared" si="191"/>
        <v>0.45 + 0.45</v>
      </c>
      <c r="H6099" s="27">
        <f>[1]!b_dq_pctchange($A6099,日期设置!$B$2,1)/100</f>
        <v>0</v>
      </c>
      <c r="I6099" s="26">
        <f>[1]!b_pq_pctchange(A6099,日期设置!$B$4,日期设置!$B$2,1)</f>
        <v>-3.7345726581848461E-2</v>
      </c>
      <c r="J6099" s="26">
        <f>[1]!b_pq_pctchange(A6099,日期设置!$C$4,日期设置!$B$2,1)</f>
        <v>5.7950949367087057E-2</v>
      </c>
      <c r="K6099" s="52">
        <f>[1]!b_dq_amount($A6099,日期设置!B$2,2,10000)</f>
        <v>0</v>
      </c>
      <c r="L6099" s="26">
        <f>[1]!b_info_latestpar(A6099,日期设置!$B$2)</f>
        <v>100</v>
      </c>
      <c r="M6099" s="6">
        <f>[1]!b_info_outstandingbalance($A6099,日期设置!B$2)</f>
        <v>6</v>
      </c>
      <c r="N6099" s="7" t="str">
        <f>[1]!b_info_latestissurercreditrating2(A6099,日期设置!$B$2,"102","1")</f>
        <v>AA+</v>
      </c>
      <c r="O6099" s="8">
        <v>6.7</v>
      </c>
      <c r="P6099" s="9">
        <f>[1]!b_info_repurchasedate(A6099)</f>
        <v>0</v>
      </c>
      <c r="Q6099" s="8" t="s">
        <v>16154</v>
      </c>
      <c r="R6099" s="2" t="str">
        <f>IF((--IF(P6099=0,Q6099,P6099))&gt;(--日期设置!$B$2),IF(P6099=0,Q6099,P6099),Q6099)</f>
        <v>2021-09-03</v>
      </c>
      <c r="S6099" s="2" t="s">
        <v>17943</v>
      </c>
      <c r="T6099" s="8">
        <f>[1]!b_anal_ptmyear($A6099,日期设置!$B$2)</f>
        <v>0.45205479452054792</v>
      </c>
      <c r="U6099" s="8">
        <f>[1]!b_anal_termifexercise($A6099,日期设置!B$2)</f>
        <v>0.45205479452054792</v>
      </c>
      <c r="V6099" s="10">
        <f>[1]!b_dq_dirtyprice(A6099,日期设置!$B$2)</f>
        <v>104.8498</v>
      </c>
      <c r="W6099" s="11">
        <f>IF(U6099=0,ROUNDUP((Q6099-日期设置!$B$2)/365,0),ROUNDUP((R6099-日期设置!$B$2)/365,0))</f>
        <v>1</v>
      </c>
      <c r="X6099" s="18">
        <f>_xlfn.IFNA(VLOOKUP(A6099,过往入选债券!A:D,4,0),2)</f>
        <v>2</v>
      </c>
      <c r="Y6099">
        <f>_xlfn.IFNA(VLOOKUP(C6099,[2]Sheet1!$A:$A,1,0),3)</f>
        <v>3</v>
      </c>
    </row>
    <row r="6100" spans="1:25" hidden="1" x14ac:dyDescent="0.2">
      <c r="A6100" s="28" t="s">
        <v>20474</v>
      </c>
      <c r="B6100" s="28" t="s">
        <v>20475</v>
      </c>
      <c r="C6100" s="39" t="s">
        <v>19485</v>
      </c>
      <c r="D6100" s="26" t="str">
        <f>[1]!b_calc_yield(A6100,日期设置!$B$2,F6100,1,R6100,1,O6100,L6100,S6100,)</f>
        <v>Fetching...</v>
      </c>
      <c r="E6100" s="26">
        <f t="shared" si="190"/>
        <v>9.5824824365125174</v>
      </c>
      <c r="F6100" s="18">
        <f>[1]!b_dq_cleanprice($A6100,日期设置!B$2)</f>
        <v>100.3235</v>
      </c>
      <c r="G6100" s="18" t="str">
        <f t="shared" si="191"/>
        <v>4.50 + 2.50</v>
      </c>
      <c r="H6100" s="27">
        <f>[1]!b_dq_pctchange($A6100,日期设置!$B$2,1)/100</f>
        <v>0</v>
      </c>
      <c r="I6100" s="26">
        <f>[1]!b_pq_pctchange(A6100,日期设置!$B$4,日期设置!$B$2,1)</f>
        <v>0</v>
      </c>
      <c r="J6100" s="26">
        <f>[1]!b_pq_pctchange(A6100,日期设置!$C$4,日期设置!$B$2,1)</f>
        <v>0</v>
      </c>
      <c r="K6100" s="52">
        <f>[1]!b_dq_amount($A6100,日期设置!B$2,2,10000)</f>
        <v>0</v>
      </c>
      <c r="L6100" s="26">
        <f>[1]!b_info_latestpar(A6100,日期设置!$B$2)</f>
        <v>100</v>
      </c>
      <c r="M6100" s="6">
        <f>[1]!b_info_outstandingbalance($A6100,日期设置!B$2)</f>
        <v>15</v>
      </c>
      <c r="N6100" s="7" t="str">
        <f>[1]!b_info_latestissurercreditrating2(A6100,日期设置!$B$2,"102","1")</f>
        <v>AAA</v>
      </c>
      <c r="O6100" s="8">
        <v>4.05</v>
      </c>
      <c r="P6100" s="9" t="str">
        <f>[1]!b_info_repurchasedate(A6100)</f>
        <v>2023-09-21</v>
      </c>
      <c r="Q6100" s="8" t="s">
        <v>20826</v>
      </c>
      <c r="R6100" s="2" t="str">
        <f>IF((--IF(P6100=0,Q6100,P6100))&gt;(--日期设置!$B$2),IF(P6100=0,Q6100,P6100),Q6100)</f>
        <v>2023-09-21</v>
      </c>
      <c r="S6100" s="31" t="s">
        <v>17255</v>
      </c>
      <c r="T6100" s="8">
        <f>[1]!b_anal_ptmyear($A6100,日期设置!$B$2)</f>
        <v>4.5013698630136982</v>
      </c>
      <c r="U6100" s="8">
        <f>[1]!b_anal_termifexercise($A6100,日期设置!B$2)</f>
        <v>2.5013698630136987</v>
      </c>
      <c r="V6100" s="10">
        <f>[1]!b_dq_dirtyprice(A6100,日期设置!$B$2)</f>
        <v>102.343</v>
      </c>
      <c r="W6100" s="11">
        <f>IF(U6100=0,ROUNDUP((Q6100-日期设置!$B$2)/365,0),ROUNDUP((R6100-日期设置!$B$2)/365,0))</f>
        <v>3</v>
      </c>
      <c r="X6100" s="18">
        <f>_xlfn.IFNA(VLOOKUP(A6100,过往入选债券!A:D,4,0),2)</f>
        <v>2</v>
      </c>
      <c r="Y6100">
        <f>_xlfn.IFNA(VLOOKUP(C6100,[2]Sheet1!$A:$A,1,0),3)</f>
        <v>3</v>
      </c>
    </row>
    <row r="6101" spans="1:25" hidden="1" x14ac:dyDescent="0.2">
      <c r="A6101" s="21" t="s">
        <v>11405</v>
      </c>
      <c r="B6101" s="21" t="s">
        <v>11406</v>
      </c>
      <c r="C6101" s="37" t="s">
        <v>2508</v>
      </c>
      <c r="D6101" s="26" t="str">
        <f>[1]!b_calc_yield(A6101,日期设置!$B$2,F6101,1,R6101,1,O6101,L6101,S6101,)</f>
        <v>Fetching...</v>
      </c>
      <c r="E6101" s="26">
        <f t="shared" si="190"/>
        <v>8.9844189241381933</v>
      </c>
      <c r="F6101" s="18">
        <f>[1]!b_dq_cleanprice($A6101,日期设置!B$2)</f>
        <v>99.801599999999993</v>
      </c>
      <c r="G6101" s="18" t="str">
        <f t="shared" si="191"/>
        <v>4.35 + 2.35</v>
      </c>
      <c r="H6101" s="27">
        <f>[1]!b_dq_pctchange($A6101,日期设置!$B$2,1)/100</f>
        <v>0</v>
      </c>
      <c r="I6101" s="26">
        <f>[1]!b_pq_pctchange(A6101,日期设置!$B$4,日期设置!$B$2,1)</f>
        <v>9.5078770956436492E-2</v>
      </c>
      <c r="J6101" s="26">
        <f>[1]!b_pq_pctchange(A6101,日期设置!$C$4,日期设置!$B$2,1)</f>
        <v>0.28789600774152818</v>
      </c>
      <c r="K6101" s="52">
        <f>[1]!b_dq_amount($A6101,日期设置!B$2,2,10000)</f>
        <v>0</v>
      </c>
      <c r="L6101" s="26">
        <f>[1]!b_info_latestpar(A6101,日期设置!$B$2)</f>
        <v>100</v>
      </c>
      <c r="M6101" s="6">
        <f>[1]!b_info_outstandingbalance($A6101,日期设置!B$2)</f>
        <v>10</v>
      </c>
      <c r="N6101" s="7" t="str">
        <f>[1]!b_info_latestissurercreditrating2(A6101,日期设置!$B$2,"102","1")</f>
        <v>AA+</v>
      </c>
      <c r="O6101" s="8">
        <v>3.82</v>
      </c>
      <c r="P6101" s="9" t="str">
        <f>[1]!b_info_repurchasedate(A6101)</f>
        <v>2023-07-29</v>
      </c>
      <c r="Q6101" s="8" t="s">
        <v>16219</v>
      </c>
      <c r="R6101" s="2" t="str">
        <f>IF((--IF(P6101=0,Q6101,P6101))&gt;(--日期设置!$B$2),IF(P6101=0,Q6101,P6101),Q6101)</f>
        <v>2023-07-29</v>
      </c>
      <c r="S6101" s="2" t="s">
        <v>18003</v>
      </c>
      <c r="T6101" s="8">
        <f>[1]!b_anal_ptmyear($A6101,日期设置!$B$2)</f>
        <v>4.3534246575342461</v>
      </c>
      <c r="U6101" s="8">
        <f>[1]!b_anal_termifexercise($A6101,日期设置!B$2)</f>
        <v>2.3534246575342466</v>
      </c>
      <c r="V6101" s="10">
        <f>[1]!b_dq_dirtyprice(A6101,日期设置!$B$2)</f>
        <v>102.2715</v>
      </c>
      <c r="W6101" s="11">
        <f>IF(U6101=0,ROUNDUP((Q6101-日期设置!$B$2)/365,0),ROUNDUP((R6101-日期设置!$B$2)/365,0))</f>
        <v>3</v>
      </c>
      <c r="X6101" s="18">
        <f>_xlfn.IFNA(VLOOKUP(A6101,过往入选债券!A:D,4,0),2)</f>
        <v>2</v>
      </c>
      <c r="Y6101">
        <f>_xlfn.IFNA(VLOOKUP(C6101,[2]Sheet1!$A:$A,1,0),3)</f>
        <v>3</v>
      </c>
    </row>
    <row r="6102" spans="1:25" hidden="1" x14ac:dyDescent="0.2">
      <c r="A6102" s="21" t="s">
        <v>8190</v>
      </c>
      <c r="B6102" s="21" t="s">
        <v>8191</v>
      </c>
      <c r="C6102" s="37" t="s">
        <v>282</v>
      </c>
      <c r="D6102" s="26" t="str">
        <f>[1]!b_calc_yield(A6102,日期设置!$B$2,F6102,1,R6102,1,O6102,L6102,S6102,)</f>
        <v>Fetching...</v>
      </c>
      <c r="E6102" s="26">
        <f t="shared" si="190"/>
        <v>3.8807040969353945</v>
      </c>
      <c r="F6102" s="18">
        <f>[1]!b_dq_cleanprice($A6102,日期设置!B$2)</f>
        <v>100.3322</v>
      </c>
      <c r="G6102" s="18" t="str">
        <f t="shared" si="191"/>
        <v>0.99 + 0</v>
      </c>
      <c r="H6102" s="27">
        <f>[1]!b_dq_pctchange($A6102,日期设置!$B$2,1)/100</f>
        <v>0</v>
      </c>
      <c r="I6102" s="26">
        <f>[1]!b_pq_pctchange(A6102,日期设置!$B$4,日期设置!$B$2,1)</f>
        <v>-1.494810019611964E-2</v>
      </c>
      <c r="J6102" s="26">
        <f>[1]!b_pq_pctchange(A6102,日期设置!$C$4,日期设置!$B$2,1)</f>
        <v>-7.5292955328166072E-2</v>
      </c>
      <c r="K6102" s="52">
        <f>[1]!b_dq_amount($A6102,日期设置!B$2,2,10000)</f>
        <v>0</v>
      </c>
      <c r="L6102" s="26">
        <f>[1]!b_info_latestpar(A6102,日期设置!$B$2)</f>
        <v>100</v>
      </c>
      <c r="M6102" s="6">
        <f>[1]!b_info_outstandingbalance($A6102,日期设置!B$2)</f>
        <v>20</v>
      </c>
      <c r="N6102" s="7" t="str">
        <f>[1]!b_info_latestissurercreditrating2(A6102,日期设置!$B$2,"102","1")</f>
        <v>AAA</v>
      </c>
      <c r="O6102" s="8">
        <v>4.25</v>
      </c>
      <c r="P6102" s="9">
        <f>[1]!b_info_repurchasedate(A6102)</f>
        <v>0</v>
      </c>
      <c r="Q6102" s="8" t="s">
        <v>16067</v>
      </c>
      <c r="R6102" s="2" t="str">
        <f>IF((--IF(P6102=0,Q6102,P6102))&gt;(--日期设置!$B$2),IF(P6102=0,Q6102,P6102),Q6102)</f>
        <v>2022-03-20</v>
      </c>
      <c r="S6102" s="2" t="s">
        <v>17853</v>
      </c>
      <c r="T6102" s="8">
        <f>[1]!b_anal_ptmyear($A6102,日期设置!$B$2)</f>
        <v>0.9945205479452055</v>
      </c>
      <c r="U6102" s="8">
        <f>[1]!b_anal_termifexercise($A6102,日期设置!B$2)</f>
        <v>0</v>
      </c>
      <c r="V6102" s="10">
        <f>[1]!b_dq_dirtyprice(A6102,日期设置!$B$2)</f>
        <v>100.35550000000001</v>
      </c>
      <c r="W6102" s="11">
        <f>IF(U6102=0,ROUNDUP((Q6102-日期设置!$B$2)/365,0),ROUNDUP((R6102-日期设置!$B$2)/365,0))</f>
        <v>1</v>
      </c>
      <c r="X6102" s="18">
        <f>_xlfn.IFNA(VLOOKUP(A6102,过往入选债券!A:D,4,0),2)</f>
        <v>2</v>
      </c>
      <c r="Y6102">
        <f>_xlfn.IFNA(VLOOKUP(C6102,[2]Sheet1!$A:$A,1,0),3)</f>
        <v>3</v>
      </c>
    </row>
    <row r="6103" spans="1:25" hidden="1" x14ac:dyDescent="0.2">
      <c r="A6103" s="21" t="s">
        <v>4045</v>
      </c>
      <c r="B6103" s="21" t="s">
        <v>4046</v>
      </c>
      <c r="C6103" s="37" t="s">
        <v>534</v>
      </c>
      <c r="D6103" s="26" t="str">
        <f>[1]!b_calc_yield(A6103,日期设置!$B$2,F6103,1,R6103,1,O6103,L6103,S6103,)</f>
        <v>Fetching...</v>
      </c>
      <c r="E6103" s="26">
        <f t="shared" si="190"/>
        <v>7.5231545003836997</v>
      </c>
      <c r="F6103" s="18">
        <f>[1]!b_dq_cleanprice($A6103,日期设置!B$2)</f>
        <v>99.977400000000003</v>
      </c>
      <c r="G6103" s="18" t="str">
        <f t="shared" si="191"/>
        <v>4.00 + 2.00</v>
      </c>
      <c r="H6103" s="27">
        <f>[1]!b_dq_pctchange($A6103,日期设置!$B$2,1)/100</f>
        <v>0</v>
      </c>
      <c r="I6103" s="26">
        <f>[1]!b_pq_pctchange(A6103,日期设置!$B$4,日期设置!$B$2,1)</f>
        <v>0.66007663977093334</v>
      </c>
      <c r="J6103" s="26">
        <f>[1]!b_pq_pctchange(A6103,日期设置!$C$4,日期设置!$B$2,1)</f>
        <v>0.66007663977093334</v>
      </c>
      <c r="K6103" s="52">
        <f>[1]!b_dq_amount($A6103,日期设置!B$2,2,10000)</f>
        <v>0</v>
      </c>
      <c r="L6103" s="26">
        <f>[1]!b_info_latestpar(A6103,日期设置!$B$2)</f>
        <v>100</v>
      </c>
      <c r="M6103" s="6">
        <f>[1]!b_info_outstandingbalance($A6103,日期设置!B$2)</f>
        <v>11</v>
      </c>
      <c r="N6103" s="7">
        <f>[1]!b_info_latestissurercreditrating2(A6103,日期设置!$B$2,"102","1")</f>
        <v>0</v>
      </c>
      <c r="O6103" s="8">
        <v>3.89</v>
      </c>
      <c r="P6103" s="9" t="str">
        <f>[1]!b_info_repurchasedate(A6103)</f>
        <v>2023-03-23</v>
      </c>
      <c r="Q6103" s="8" t="s">
        <v>16449</v>
      </c>
      <c r="R6103" s="2" t="str">
        <f>IF((--IF(P6103=0,Q6103,P6103))&gt;(--日期设置!$B$2),IF(P6103=0,Q6103,P6103),Q6103)</f>
        <v>2023-03-23</v>
      </c>
      <c r="S6103" s="2" t="s">
        <v>18214</v>
      </c>
      <c r="T6103" s="8">
        <f>[1]!b_anal_ptmyear($A6103,日期设置!$B$2)</f>
        <v>4.0027397260273974</v>
      </c>
      <c r="U6103" s="8">
        <f>[1]!b_anal_termifexercise($A6103,日期设置!B$2)</f>
        <v>2.0027397260273974</v>
      </c>
      <c r="V6103" s="10">
        <f>[1]!b_dq_dirtyprice(A6103,日期设置!$B$2)</f>
        <v>103.8567</v>
      </c>
      <c r="W6103" s="11">
        <f>IF(U6103=0,ROUNDUP((Q6103-日期设置!$B$2)/365,0),ROUNDUP((R6103-日期设置!$B$2)/365,0))</f>
        <v>3</v>
      </c>
      <c r="X6103" s="18">
        <f>_xlfn.IFNA(VLOOKUP(A6103,过往入选债券!A:D,4,0),2)</f>
        <v>2</v>
      </c>
      <c r="Y6103">
        <f>_xlfn.IFNA(VLOOKUP(C6103,[2]Sheet1!$A:$A,1,0),3)</f>
        <v>3</v>
      </c>
    </row>
    <row r="6104" spans="1:25" hidden="1" x14ac:dyDescent="0.2">
      <c r="A6104" s="21" t="s">
        <v>11552</v>
      </c>
      <c r="B6104" s="21" t="s">
        <v>11553</v>
      </c>
      <c r="C6104" s="37" t="s">
        <v>484</v>
      </c>
      <c r="D6104" s="26" t="str">
        <f>[1]!b_calc_yield(A6104,日期设置!$B$2,F6104,1,R6104,1,O6104,L6104,S6104,)</f>
        <v>Fetching...</v>
      </c>
      <c r="E6104" s="26">
        <f t="shared" si="190"/>
        <v>12.429275415221763</v>
      </c>
      <c r="F6104" s="18">
        <f>[1]!b_dq_cleanprice($A6104,日期设置!B$2)</f>
        <v>71.707700000000003</v>
      </c>
      <c r="G6104" s="18" t="str">
        <f t="shared" si="191"/>
        <v>1.50 + 0</v>
      </c>
      <c r="H6104" s="27">
        <f>[1]!b_dq_pctchange($A6104,日期设置!$B$2,1)/100</f>
        <v>0</v>
      </c>
      <c r="I6104" s="26">
        <f>[1]!b_pq_pctchange(A6104,日期设置!$B$4,日期设置!$B$2,1)</f>
        <v>0</v>
      </c>
      <c r="J6104" s="26">
        <f>[1]!b_pq_pctchange(A6104,日期设置!$C$4,日期设置!$B$2,1)</f>
        <v>-0.27355766823726052</v>
      </c>
      <c r="K6104" s="52">
        <f>[1]!b_dq_amount($A6104,日期设置!B$2,2,10000)</f>
        <v>0</v>
      </c>
      <c r="L6104" s="26">
        <f>[1]!b_info_latestpar(A6104,日期设置!$B$2)</f>
        <v>70</v>
      </c>
      <c r="M6104" s="6">
        <f>[1]!b_info_outstandingbalance($A6104,日期设置!B$2)</f>
        <v>14</v>
      </c>
      <c r="N6104" s="7" t="str">
        <f>[1]!b_info_latestissurercreditrating2(A6104,日期设置!$B$2,"102","1")</f>
        <v>AAA</v>
      </c>
      <c r="O6104" s="8">
        <v>6.58</v>
      </c>
      <c r="P6104" s="9" t="str">
        <f>[1]!b_info_repurchasedate(A6104)</f>
        <v>2017-09-25</v>
      </c>
      <c r="Q6104" s="8" t="s">
        <v>16640</v>
      </c>
      <c r="R6104" s="2" t="str">
        <f>IF((--IF(P6104=0,Q6104,P6104))&gt;(--日期设置!$B$2),IF(P6104=0,Q6104,P6104),Q6104)</f>
        <v>2022-09-24</v>
      </c>
      <c r="S6104" s="2" t="s">
        <v>18388</v>
      </c>
      <c r="T6104" s="8">
        <f>[1]!b_anal_ptmyear($A6104,日期设置!$B$2)</f>
        <v>1.5095890410958903</v>
      </c>
      <c r="U6104" s="8">
        <f>[1]!b_anal_termifexercise($A6104,日期设置!B$2)</f>
        <v>0</v>
      </c>
      <c r="V6104" s="10">
        <f>[1]!b_dq_dirtyprice(A6104,日期设置!$B$2)</f>
        <v>73.966499999999996</v>
      </c>
      <c r="W6104" s="11">
        <f>IF(U6104=0,ROUNDUP((Q6104-日期设置!$B$2)/365,0),ROUNDUP((R6104-日期设置!$B$2)/365,0))</f>
        <v>2</v>
      </c>
      <c r="X6104" s="18">
        <f>_xlfn.IFNA(VLOOKUP(A6104,过往入选债券!A:D,4,0),2)</f>
        <v>2</v>
      </c>
      <c r="Y6104" s="45">
        <f>_xlfn.IFNA(VLOOKUP(C6104,[2]Sheet1!$A:$A,1,0),3)</f>
        <v>3</v>
      </c>
    </row>
    <row r="6105" spans="1:25" hidden="1" x14ac:dyDescent="0.2">
      <c r="A6105" s="28" t="s">
        <v>19830</v>
      </c>
      <c r="B6105" s="28" t="s">
        <v>19831</v>
      </c>
      <c r="C6105" s="38" t="s">
        <v>627</v>
      </c>
      <c r="D6105" s="26" t="str">
        <f>[1]!b_calc_yield(A6105,日期设置!$B$2,F6105,1,R6105,1,O6105,L6105,S6105,)</f>
        <v>Fetching...</v>
      </c>
      <c r="E6105" s="26">
        <f t="shared" si="190"/>
        <v>9.3272208778965027</v>
      </c>
      <c r="F6105" s="18">
        <f>[1]!b_dq_cleanprice($A6105,日期设置!B$2)</f>
        <v>99.729500000000002</v>
      </c>
      <c r="G6105" s="18" t="str">
        <f t="shared" si="191"/>
        <v>4.43 + 2.43</v>
      </c>
      <c r="H6105" s="27">
        <f>[1]!b_dq_pctchange($A6105,日期设置!$B$2,1)/100</f>
        <v>0</v>
      </c>
      <c r="I6105" s="26">
        <f>[1]!b_pq_pctchange(A6105,日期设置!$B$4,日期设置!$B$2,1)</f>
        <v>-0.28824869173286405</v>
      </c>
      <c r="J6105" s="26">
        <f>[1]!b_pq_pctchange(A6105,日期设置!$C$4,日期设置!$B$2,1)</f>
        <v>-4.8307387322011078E-2</v>
      </c>
      <c r="K6105" s="52">
        <f>[1]!b_dq_amount($A6105,日期设置!B$2,2,10000)</f>
        <v>0</v>
      </c>
      <c r="L6105" s="26">
        <f>[1]!b_info_latestpar(A6105,日期设置!$B$2)</f>
        <v>100</v>
      </c>
      <c r="M6105" s="6">
        <f>[1]!b_info_outstandingbalance($A6105,日期设置!B$2)</f>
        <v>10</v>
      </c>
      <c r="N6105" s="7" t="str">
        <f>[1]!b_info_latestissurercreditrating2(A6105,日期设置!$B$2,"102","1")</f>
        <v>AAA</v>
      </c>
      <c r="O6105" s="8">
        <v>3.79</v>
      </c>
      <c r="P6105" s="9" t="str">
        <f>[1]!b_info_repurchasedate(A6105)</f>
        <v>2023-08-28</v>
      </c>
      <c r="Q6105" s="8" t="s">
        <v>20014</v>
      </c>
      <c r="R6105" s="2" t="str">
        <f>IF((--IF(P6105=0,Q6105,P6105))&gt;(--日期设置!$B$2),IF(P6105=0,Q6105,P6105),Q6105)</f>
        <v>2023-08-28</v>
      </c>
      <c r="S6105" s="31" t="s">
        <v>19230</v>
      </c>
      <c r="T6105" s="8">
        <f>[1]!b_anal_ptmyear($A6105,日期设置!$B$2)</f>
        <v>4.4356164383561643</v>
      </c>
      <c r="U6105" s="8">
        <f>[1]!b_anal_termifexercise($A6105,日期设置!B$2)</f>
        <v>2.4356164383561643</v>
      </c>
      <c r="V6105" s="10">
        <f>[1]!b_dq_dirtyprice(A6105,日期设置!$B$2)</f>
        <v>101.8685</v>
      </c>
      <c r="W6105" s="11">
        <f>IF(U6105=0,ROUNDUP((Q6105-日期设置!$B$2)/365,0),ROUNDUP((R6105-日期设置!$B$2)/365,0))</f>
        <v>3</v>
      </c>
      <c r="X6105" s="18">
        <f>_xlfn.IFNA(VLOOKUP(A6105,过往入选债券!A:D,4,0),2)</f>
        <v>2</v>
      </c>
      <c r="Y6105">
        <f>_xlfn.IFNA(VLOOKUP(C6105,[2]Sheet1!$A:$A,1,0),3)</f>
        <v>3</v>
      </c>
    </row>
    <row r="6106" spans="1:25" hidden="1" x14ac:dyDescent="0.2">
      <c r="A6106" s="28" t="s">
        <v>21794</v>
      </c>
      <c r="B6106" s="28" t="s">
        <v>21969</v>
      </c>
      <c r="C6106" s="39" t="s">
        <v>21712</v>
      </c>
      <c r="D6106" s="26" t="str">
        <f>[1]!b_calc_yield(A6106,日期设置!$B$2,F6106,1,R6106,1,O6106,L6106,S6106,)</f>
        <v>Fetching...</v>
      </c>
      <c r="E6106" s="26">
        <f t="shared" si="190"/>
        <v>10.449960779963696</v>
      </c>
      <c r="F6106" s="18">
        <f>[1]!b_dq_cleanprice($A6106,日期设置!B$2)</f>
        <v>99.832599999999999</v>
      </c>
      <c r="G6106" s="18" t="str">
        <f t="shared" si="191"/>
        <v>2.70 + 0</v>
      </c>
      <c r="H6106" s="27">
        <f>[1]!b_dq_pctchange($A6106,日期设置!$B$2,1)/100</f>
        <v>0</v>
      </c>
      <c r="I6106" s="26">
        <f>[1]!b_pq_pctchange(A6106,日期设置!$B$4,日期设置!$B$2,1)</f>
        <v>0</v>
      </c>
      <c r="J6106" s="26">
        <f>[1]!b_pq_pctchange(A6106,日期设置!$C$4,日期设置!$B$2,1)</f>
        <v>-0.64381291706268662</v>
      </c>
      <c r="K6106" s="52">
        <f>[1]!b_dq_amount($A6106,日期设置!B$2,2,10000)</f>
        <v>0</v>
      </c>
      <c r="L6106" s="26">
        <f>[1]!b_info_latestpar(A6106,日期设置!$B$2)</f>
        <v>100</v>
      </c>
      <c r="M6106" s="6">
        <f>[1]!b_info_outstandingbalance($A6106,日期设置!B$2)</f>
        <v>25</v>
      </c>
      <c r="N6106" s="7" t="str">
        <f>[1]!b_info_latestissurercreditrating2(A6106,日期设置!$B$2,"102","1")</f>
        <v>AAA</v>
      </c>
      <c r="O6106" s="43">
        <v>3.84</v>
      </c>
      <c r="P6106" s="9">
        <f>[1]!b_info_repurchasedate(A6106)</f>
        <v>0</v>
      </c>
      <c r="Q6106" s="31" t="s">
        <v>17474</v>
      </c>
      <c r="R6106" s="2" t="str">
        <f>IF((--IF(P6106=0,Q6106,P6106))&gt;(--日期设置!$B$2),IF(P6106=0,Q6106,P6106),Q6106)</f>
        <v>2023-12-04</v>
      </c>
      <c r="S6106" s="31" t="s">
        <v>17096</v>
      </c>
      <c r="T6106" s="8">
        <f>[1]!b_anal_ptmyear($A6106,日期设置!$B$2)</f>
        <v>2.7041095890410958</v>
      </c>
      <c r="U6106" s="8">
        <f>[1]!b_anal_termifexercise($A6106,日期设置!B$2)</f>
        <v>0</v>
      </c>
      <c r="V6106" s="10">
        <f>[1]!b_dq_dirtyprice(A6106,日期设置!$B$2)</f>
        <v>100.9688</v>
      </c>
      <c r="W6106" s="11">
        <f>IF(U6106=0,ROUNDUP((Q6106-日期设置!$B$2)/365,0),ROUNDUP((R6106-日期设置!$B$2)/365,0))</f>
        <v>3</v>
      </c>
      <c r="X6106" s="18">
        <f>_xlfn.IFNA(VLOOKUP(A6106,过往入选债券!A:D,4,0),2)</f>
        <v>2</v>
      </c>
      <c r="Y6106">
        <f>_xlfn.IFNA(VLOOKUP(C6106,[2]Sheet1!$A:$A,1,0),3)</f>
        <v>3</v>
      </c>
    </row>
    <row r="6107" spans="1:25" hidden="1" x14ac:dyDescent="0.2">
      <c r="A6107" s="21" t="s">
        <v>20690</v>
      </c>
      <c r="B6107" s="21" t="s">
        <v>20691</v>
      </c>
      <c r="C6107" s="37" t="s">
        <v>20806</v>
      </c>
      <c r="D6107" s="26" t="str">
        <f>[1]!b_calc_yield(A6107,日期设置!$B$2,F6107,1,R6107,1,O6107,L6107,S6107,)</f>
        <v>Fetching...</v>
      </c>
      <c r="E6107" s="26">
        <f t="shared" si="190"/>
        <v>9.5920532999832062</v>
      </c>
      <c r="F6107" s="18">
        <f>[1]!b_dq_cleanprice($A6107,日期设置!B$2)</f>
        <v>99.933999999999997</v>
      </c>
      <c r="G6107" s="18" t="str">
        <f t="shared" si="191"/>
        <v>5.50 + 2.50</v>
      </c>
      <c r="H6107" s="27">
        <f>[1]!b_dq_pctchange($A6107,日期设置!$B$2,1)/100</f>
        <v>0</v>
      </c>
      <c r="I6107" s="26">
        <f>[1]!b_pq_pctchange(A6107,日期设置!$B$4,日期设置!$B$2,1)</f>
        <v>0</v>
      </c>
      <c r="J6107" s="26">
        <f>[1]!b_pq_pctchange(A6107,日期设置!$C$4,日期设置!$B$2,1)</f>
        <v>-0.28656611575195523</v>
      </c>
      <c r="K6107" s="52">
        <f>[1]!b_dq_amount($A6107,日期设置!B$2,2,10000)</f>
        <v>0</v>
      </c>
      <c r="L6107" s="26">
        <f>[1]!b_info_latestpar(A6107,日期设置!$B$2)</f>
        <v>100</v>
      </c>
      <c r="M6107" s="6">
        <f>[1]!b_info_outstandingbalance($A6107,日期设置!B$2)</f>
        <v>17</v>
      </c>
      <c r="N6107" s="7" t="str">
        <f>[1]!b_info_latestissurercreditrating2(A6107,日期设置!$B$2,"102","1")</f>
        <v>AAA</v>
      </c>
      <c r="O6107" s="8">
        <v>3.88</v>
      </c>
      <c r="P6107" s="9" t="str">
        <f>[1]!b_info_repurchasedate(A6107)</f>
        <v>2023-09-21</v>
      </c>
      <c r="Q6107" s="8" t="s">
        <v>20868</v>
      </c>
      <c r="R6107" s="2" t="str">
        <f>IF((--IF(P6107=0,Q6107,P6107))&gt;(--日期设置!$B$2),IF(P6107=0,Q6107,P6107),Q6107)</f>
        <v>2023-09-21</v>
      </c>
      <c r="S6107" s="47" t="s">
        <v>17255</v>
      </c>
      <c r="T6107" s="8">
        <f>[1]!b_anal_ptmyear($A6107,日期设置!$B$2)</f>
        <v>5.5013698630136982</v>
      </c>
      <c r="U6107" s="8">
        <f>[1]!b_anal_termifexercise($A6107,日期设置!B$2)</f>
        <v>2.5013698630136987</v>
      </c>
      <c r="V6107" s="10">
        <f>[1]!b_dq_dirtyprice(A6107,日期设置!$B$2)</f>
        <v>101.8687</v>
      </c>
      <c r="W6107" s="11">
        <f>IF(U6107=0,ROUNDUP((Q6107-日期设置!$B$2)/365,0),ROUNDUP((R6107-日期设置!$B$2)/365,0))</f>
        <v>3</v>
      </c>
      <c r="X6107" s="18">
        <f>_xlfn.IFNA(VLOOKUP(A6107,过往入选债券!A:D,4,0),2)</f>
        <v>2</v>
      </c>
      <c r="Y6107" s="45">
        <f>_xlfn.IFNA(VLOOKUP(C6107,[2]Sheet1!$A:$A,1,0),3)</f>
        <v>3</v>
      </c>
    </row>
    <row r="6108" spans="1:25" hidden="1" x14ac:dyDescent="0.2">
      <c r="A6108" s="21" t="s">
        <v>9831</v>
      </c>
      <c r="B6108" s="21" t="s">
        <v>9832</v>
      </c>
      <c r="C6108" s="37" t="s">
        <v>1388</v>
      </c>
      <c r="D6108" s="26" t="str">
        <f>[1]!b_calc_yield(A6108,日期设置!$B$2,F6108,1,R6108,1,O6108,L6108,S6108,)</f>
        <v>Fetching...</v>
      </c>
      <c r="E6108" s="26">
        <f t="shared" si="190"/>
        <v>7.0794860025711781</v>
      </c>
      <c r="F6108" s="18">
        <f>[1]!b_dq_cleanprice($A6108,日期设置!B$2)</f>
        <v>99.972099999999998</v>
      </c>
      <c r="G6108" s="18" t="str">
        <f t="shared" si="191"/>
        <v>3.82 + 1.82</v>
      </c>
      <c r="H6108" s="27">
        <f>[1]!b_dq_pctchange($A6108,日期设置!$B$2,1)/100</f>
        <v>0</v>
      </c>
      <c r="I6108" s="26">
        <f>[1]!b_pq_pctchange(A6108,日期设置!$B$4,日期设置!$B$2,1)</f>
        <v>0</v>
      </c>
      <c r="J6108" s="26">
        <f>[1]!b_pq_pctchange(A6108,日期设置!$C$4,日期设置!$B$2,1)</f>
        <v>0</v>
      </c>
      <c r="K6108" s="52">
        <f>[1]!b_dq_amount($A6108,日期设置!B$2,2,10000)</f>
        <v>0</v>
      </c>
      <c r="L6108" s="26">
        <f>[1]!b_info_latestpar(A6108,日期设置!$B$2)</f>
        <v>100</v>
      </c>
      <c r="M6108" s="6">
        <f>[1]!b_info_outstandingbalance($A6108,日期设置!B$2)</f>
        <v>10</v>
      </c>
      <c r="N6108" s="7" t="str">
        <f>[1]!b_info_latestissurercreditrating2(A6108,日期设置!$B$2,"102","1")</f>
        <v>AA+</v>
      </c>
      <c r="O6108" s="8">
        <v>3.89</v>
      </c>
      <c r="P6108" s="9" t="str">
        <f>[1]!b_info_repurchasedate(A6108)</f>
        <v>2023-01-17</v>
      </c>
      <c r="Q6108" s="8" t="s">
        <v>16288</v>
      </c>
      <c r="R6108" s="2" t="str">
        <f>IF((--IF(P6108=0,Q6108,P6108))&gt;(--日期设置!$B$2),IF(P6108=0,Q6108,P6108),Q6108)</f>
        <v>2023-01-17</v>
      </c>
      <c r="S6108" s="2" t="s">
        <v>18051</v>
      </c>
      <c r="T6108" s="8">
        <f>[1]!b_anal_ptmyear($A6108,日期设置!$B$2)</f>
        <v>3.8246575342465752</v>
      </c>
      <c r="U6108" s="8">
        <f>[1]!b_anal_termifexercise($A6108,日期设置!B$2)</f>
        <v>1.8246575342465754</v>
      </c>
      <c r="V6108" s="10">
        <f>[1]!b_dq_dirtyprice(A6108,日期设置!$B$2)</f>
        <v>100.6542</v>
      </c>
      <c r="W6108" s="11">
        <f>IF(U6108=0,ROUNDUP((Q6108-日期设置!$B$2)/365,0),ROUNDUP((R6108-日期设置!$B$2)/365,0))</f>
        <v>2</v>
      </c>
      <c r="X6108" s="18">
        <f>_xlfn.IFNA(VLOOKUP(A6108,过往入选债券!A:D,4,0),2)</f>
        <v>2</v>
      </c>
      <c r="Y6108">
        <f>_xlfn.IFNA(VLOOKUP(C6108,[2]Sheet1!$A:$A,1,0),3)</f>
        <v>3</v>
      </c>
    </row>
    <row r="6109" spans="1:25" hidden="1" x14ac:dyDescent="0.2">
      <c r="A6109" s="28" t="s">
        <v>19432</v>
      </c>
      <c r="B6109" s="28" t="s">
        <v>19433</v>
      </c>
      <c r="C6109" s="38" t="s">
        <v>19434</v>
      </c>
      <c r="D6109" s="26" t="str">
        <f>[1]!b_calc_yield(A6109,日期设置!$B$2,F6109,1,R6109,1,O6109,L6109,S6109,)</f>
        <v>Fetching...</v>
      </c>
      <c r="E6109" s="26">
        <f t="shared" si="190"/>
        <v>16.673551786493746</v>
      </c>
      <c r="F6109" s="18">
        <f>[1]!b_dq_cleanprice($A6109,日期设置!B$2)</f>
        <v>100.1802</v>
      </c>
      <c r="G6109" s="18" t="str">
        <f t="shared" si="191"/>
        <v>4.37 + 0</v>
      </c>
      <c r="H6109" s="27">
        <f>[1]!b_dq_pctchange($A6109,日期设置!$B$2,1)/100</f>
        <v>0</v>
      </c>
      <c r="I6109" s="26">
        <f>[1]!b_pq_pctchange(A6109,日期设置!$B$4,日期设置!$B$2,1)</f>
        <v>-6.4878871147593595E-3</v>
      </c>
      <c r="J6109" s="26">
        <f>[1]!b_pq_pctchange(A6109,日期设置!$C$4,日期设置!$B$2,1)</f>
        <v>0.20344719975034409</v>
      </c>
      <c r="K6109" s="52">
        <f>[1]!b_dq_amount($A6109,日期设置!B$2,2,10000)</f>
        <v>0</v>
      </c>
      <c r="L6109" s="26">
        <f>[1]!b_info_latestpar(A6109,日期设置!$B$2)</f>
        <v>100</v>
      </c>
      <c r="M6109" s="6">
        <f>[1]!b_info_outstandingbalance($A6109,日期设置!B$2)</f>
        <v>20</v>
      </c>
      <c r="N6109" s="7" t="str">
        <f>[1]!b_info_latestissurercreditrating2(A6109,日期设置!$B$2,"102","1")</f>
        <v>AAA</v>
      </c>
      <c r="O6109" s="8">
        <v>3.95</v>
      </c>
      <c r="P6109" s="9">
        <f>[1]!b_info_repurchasedate(A6109)</f>
        <v>0</v>
      </c>
      <c r="Q6109" s="8" t="s">
        <v>19996</v>
      </c>
      <c r="R6109" s="2" t="str">
        <f>IF((--IF(P6109=0,Q6109,P6109))&gt;(--日期设置!$B$2),IF(P6109=0,Q6109,P6109),Q6109)</f>
        <v>2025-08-07</v>
      </c>
      <c r="S6109" s="31" t="s">
        <v>19130</v>
      </c>
      <c r="T6109" s="8">
        <f>[1]!b_anal_ptmyear($A6109,日期设置!$B$2)</f>
        <v>4.3780821917808215</v>
      </c>
      <c r="U6109" s="8">
        <f>[1]!b_anal_termifexercise($A6109,日期设置!B$2)</f>
        <v>0</v>
      </c>
      <c r="V6109" s="10">
        <f>[1]!b_dq_dirtyprice(A6109,日期设置!$B$2)</f>
        <v>102.63679999999999</v>
      </c>
      <c r="W6109" s="11">
        <f>IF(U6109=0,ROUNDUP((Q6109-日期设置!$B$2)/365,0),ROUNDUP((R6109-日期设置!$B$2)/365,0))</f>
        <v>5</v>
      </c>
      <c r="X6109" s="18">
        <f>_xlfn.IFNA(VLOOKUP(A6109,过往入选债券!A:D,4,0),2)</f>
        <v>2</v>
      </c>
      <c r="Y6109">
        <f>_xlfn.IFNA(VLOOKUP(C6109,[2]Sheet1!$A:$A,1,0),3)</f>
        <v>3</v>
      </c>
    </row>
    <row r="6110" spans="1:25" hidden="1" x14ac:dyDescent="0.2">
      <c r="A6110" s="21" t="s">
        <v>8617</v>
      </c>
      <c r="B6110" s="21" t="s">
        <v>8618</v>
      </c>
      <c r="C6110" s="37" t="s">
        <v>238</v>
      </c>
      <c r="D6110" s="26" t="str">
        <f>[1]!b_calc_yield(A6110,日期设置!$B$2,F6110,1,R6110,1,O6110,L6110,S6110,)</f>
        <v>Fetching...</v>
      </c>
      <c r="E6110" s="26">
        <f t="shared" si="190"/>
        <v>11.886089305269198</v>
      </c>
      <c r="F6110" s="18">
        <f>[1]!b_dq_cleanprice($A6110,日期设置!B$2)</f>
        <v>101.4543</v>
      </c>
      <c r="G6110" s="18" t="str">
        <f t="shared" si="191"/>
        <v>3.16 + 0</v>
      </c>
      <c r="H6110" s="27">
        <f>[1]!b_dq_pctchange($A6110,日期设置!$B$2,1)/100</f>
        <v>0</v>
      </c>
      <c r="I6110" s="26">
        <f>[1]!b_pq_pctchange(A6110,日期设置!$B$4,日期设置!$B$2,1)</f>
        <v>0</v>
      </c>
      <c r="J6110" s="26">
        <f>[1]!b_pq_pctchange(A6110,日期设置!$C$4,日期设置!$B$2,1)</f>
        <v>0</v>
      </c>
      <c r="K6110" s="52">
        <f>[1]!b_dq_amount($A6110,日期设置!B$2,2,10000)</f>
        <v>0</v>
      </c>
      <c r="L6110" s="26">
        <f>[1]!b_info_latestpar(A6110,日期设置!$B$2)</f>
        <v>100</v>
      </c>
      <c r="M6110" s="6">
        <f>[1]!b_info_outstandingbalance($A6110,日期设置!B$2)</f>
        <v>5</v>
      </c>
      <c r="N6110" s="7" t="str">
        <f>[1]!b_info_latestissurercreditrating2(A6110,日期设置!$B$2,"102","1")</f>
        <v>AA+</v>
      </c>
      <c r="O6110" s="8">
        <v>4.4000000000000004</v>
      </c>
      <c r="P6110" s="9">
        <f>[1]!b_info_repurchasedate(A6110)</f>
        <v>0</v>
      </c>
      <c r="Q6110" s="8" t="s">
        <v>16000</v>
      </c>
      <c r="R6110" s="2" t="str">
        <f>IF((--IF(P6110=0,Q6110,P6110))&gt;(--日期设置!$B$2),IF(P6110=0,Q6110,P6110),Q6110)</f>
        <v>2024-05-23</v>
      </c>
      <c r="S6110" s="2" t="s">
        <v>17789</v>
      </c>
      <c r="T6110" s="8">
        <f>[1]!b_anal_ptmyear($A6110,日期设置!$B$2)</f>
        <v>3.1698630136986301</v>
      </c>
      <c r="U6110" s="8">
        <f>[1]!b_anal_termifexercise($A6110,日期设置!B$2)</f>
        <v>0</v>
      </c>
      <c r="V6110" s="10">
        <f>[1]!b_dq_dirtyprice(A6110,日期设置!$B$2)</f>
        <v>105.1069</v>
      </c>
      <c r="W6110" s="11">
        <f>IF(U6110=0,ROUNDUP((Q6110-日期设置!$B$2)/365,0),ROUNDUP((R6110-日期设置!$B$2)/365,0))</f>
        <v>4</v>
      </c>
      <c r="X6110" s="18">
        <f>_xlfn.IFNA(VLOOKUP(A6110,过往入选债券!A:D,4,0),2)</f>
        <v>2</v>
      </c>
      <c r="Y6110">
        <f>_xlfn.IFNA(VLOOKUP(C6110,[2]Sheet1!$A:$A,1,0),3)</f>
        <v>3</v>
      </c>
    </row>
    <row r="6111" spans="1:25" hidden="1" x14ac:dyDescent="0.2">
      <c r="A6111" s="21" t="s">
        <v>11546</v>
      </c>
      <c r="B6111" s="21" t="s">
        <v>11547</v>
      </c>
      <c r="C6111" s="37" t="s">
        <v>5038</v>
      </c>
      <c r="D6111" s="26" t="str">
        <f>[1]!b_calc_yield(A6111,日期设置!$B$2,F6111,1,R6111,1,O6111,L6111,S6111,)</f>
        <v>Fetching...</v>
      </c>
      <c r="E6111" s="26">
        <f t="shared" si="190"/>
        <v>41.091854078210808</v>
      </c>
      <c r="F6111" s="18">
        <f>[1]!b_dq_cleanprice($A6111,日期设置!B$2)</f>
        <v>29.894300000000001</v>
      </c>
      <c r="G6111" s="18" t="str">
        <f t="shared" si="191"/>
        <v>1.70 + 0</v>
      </c>
      <c r="H6111" s="27">
        <f>[1]!b_dq_pctchange($A6111,日期设置!$B$2,1)/100</f>
        <v>0</v>
      </c>
      <c r="I6111" s="26">
        <f>[1]!b_pq_pctchange(A6111,日期设置!$B$4,日期设置!$B$2,1)</f>
        <v>0</v>
      </c>
      <c r="J6111" s="26">
        <f>[1]!b_pq_pctchange(A6111,日期设置!$C$4,日期设置!$B$2,1)</f>
        <v>0</v>
      </c>
      <c r="K6111" s="52">
        <f>[1]!b_dq_amount($A6111,日期设置!B$2,2,10000)</f>
        <v>0</v>
      </c>
      <c r="L6111" s="26">
        <f>[1]!b_info_latestpar(A6111,日期设置!$B$2)</f>
        <v>30.000000000000004</v>
      </c>
      <c r="M6111" s="6">
        <f>[1]!b_info_outstandingbalance($A6111,日期设置!B$2)</f>
        <v>1.35</v>
      </c>
      <c r="N6111" s="7" t="str">
        <f>[1]!b_info_latestissurercreditrating2(A6111,日期设置!$B$2,"102","1")</f>
        <v>AA+</v>
      </c>
      <c r="O6111" s="8">
        <v>6.5</v>
      </c>
      <c r="P6111" s="9">
        <f>[1]!b_info_repurchasedate(A6111)</f>
        <v>0</v>
      </c>
      <c r="Q6111" s="8" t="s">
        <v>16826</v>
      </c>
      <c r="R6111" s="2" t="str">
        <f>IF((--IF(P6111=0,Q6111,P6111))&gt;(--日期设置!$B$2),IF(P6111=0,Q6111,P6111),Q6111)</f>
        <v>2022-12-03</v>
      </c>
      <c r="S6111" s="2" t="s">
        <v>19016</v>
      </c>
      <c r="T6111" s="8">
        <f>[1]!b_anal_ptmyear($A6111,日期设置!$B$2)</f>
        <v>1.7013698630136986</v>
      </c>
      <c r="U6111" s="8">
        <f>[1]!b_anal_termifexercise($A6111,日期设置!B$2)</f>
        <v>0</v>
      </c>
      <c r="V6111" s="10">
        <f>[1]!b_dq_dirtyprice(A6111,日期设置!$B$2)</f>
        <v>30.476600000000001</v>
      </c>
      <c r="W6111" s="11">
        <f>IF(U6111=0,ROUNDUP((Q6111-日期设置!$B$2)/365,0),ROUNDUP((R6111-日期设置!$B$2)/365,0))</f>
        <v>2</v>
      </c>
      <c r="X6111" s="18">
        <f>_xlfn.IFNA(VLOOKUP(A6111,过往入选债券!A:D,4,0),2)</f>
        <v>2</v>
      </c>
      <c r="Y6111">
        <f>_xlfn.IFNA(VLOOKUP(C6111,[2]Sheet1!$A:$A,1,0),3)</f>
        <v>3</v>
      </c>
    </row>
    <row r="6112" spans="1:25" hidden="1" x14ac:dyDescent="0.2">
      <c r="A6112" s="28" t="s">
        <v>21202</v>
      </c>
      <c r="B6112" s="28" t="s">
        <v>21203</v>
      </c>
      <c r="C6112" s="39" t="s">
        <v>21279</v>
      </c>
      <c r="D6112" s="26" t="str">
        <f>[1]!b_calc_yield(A6112,日期设置!$B$2,F6112,1,R6112,1,O6112,L6112,S6112,)</f>
        <v>Fetching...</v>
      </c>
      <c r="E6112" s="26">
        <f t="shared" si="190"/>
        <v>9.9455433588606859</v>
      </c>
      <c r="F6112" s="18">
        <f>[1]!b_dq_cleanprice($A6112,日期设置!B$2)</f>
        <v>100.9554</v>
      </c>
      <c r="G6112" s="18" t="str">
        <f t="shared" si="191"/>
        <v>2.59 + 2.59</v>
      </c>
      <c r="H6112" s="27">
        <f>[1]!b_dq_pctchange($A6112,日期设置!$B$2,1)/100</f>
        <v>0</v>
      </c>
      <c r="I6112" s="26">
        <f>[1]!b_pq_pctchange(A6112,日期设置!$B$4,日期设置!$B$2,1)</f>
        <v>-0.422650933728136</v>
      </c>
      <c r="J6112" s="26">
        <f>[1]!b_pq_pctchange(A6112,日期设置!$C$4,日期设置!$B$2,1)</f>
        <v>0.72041926186207328</v>
      </c>
      <c r="K6112" s="52">
        <f>[1]!b_dq_amount($A6112,日期设置!B$2,2,10000)</f>
        <v>0</v>
      </c>
      <c r="L6112" s="26">
        <f>[1]!b_info_latestpar(A6112,日期设置!$B$2)</f>
        <v>100</v>
      </c>
      <c r="M6112" s="6">
        <f>[1]!b_info_outstandingbalance($A6112,日期设置!B$2)</f>
        <v>20</v>
      </c>
      <c r="N6112" s="7" t="str">
        <f>[1]!b_info_latestissurercreditrating2(A6112,日期设置!$B$2,"102","1")</f>
        <v>AAA</v>
      </c>
      <c r="O6112" s="8">
        <v>4.3</v>
      </c>
      <c r="P6112" s="9">
        <f>[1]!b_info_repurchasedate(A6112)</f>
        <v>0</v>
      </c>
      <c r="Q6112" s="8" t="s">
        <v>16105</v>
      </c>
      <c r="R6112" s="2" t="str">
        <f>IF((--IF(P6112=0,Q6112,P6112))&gt;(--日期设置!$B$2),IF(P6112=0,Q6112,P6112),Q6112)</f>
        <v>2023-10-26</v>
      </c>
      <c r="S6112" s="31" t="s">
        <v>16110</v>
      </c>
      <c r="T6112" s="8">
        <f>[1]!b_anal_ptmyear($A6112,日期设置!$B$2)</f>
        <v>2.5972602739726027</v>
      </c>
      <c r="U6112" s="8">
        <f>[1]!b_anal_termifexercise($A6112,日期设置!B$2)</f>
        <v>2.5972602739726027</v>
      </c>
      <c r="V6112" s="10">
        <f>[1]!b_dq_dirtyprice(A6112,日期设置!$B$2)</f>
        <v>102.6872</v>
      </c>
      <c r="W6112" s="11">
        <f>IF(U6112=0,ROUNDUP((Q6112-日期设置!$B$2)/365,0),ROUNDUP((R6112-日期设置!$B$2)/365,0))</f>
        <v>3</v>
      </c>
      <c r="X6112" s="18">
        <f>_xlfn.IFNA(VLOOKUP(A6112,过往入选债券!A:D,4,0),2)</f>
        <v>2</v>
      </c>
      <c r="Y6112">
        <f>_xlfn.IFNA(VLOOKUP(C6112,[2]Sheet1!$A:$A,1,0),3)</f>
        <v>3</v>
      </c>
    </row>
    <row r="6113" spans="1:25" hidden="1" x14ac:dyDescent="0.2">
      <c r="A6113" s="21" t="s">
        <v>2588</v>
      </c>
      <c r="B6113" s="21" t="s">
        <v>2589</v>
      </c>
      <c r="C6113" s="37" t="s">
        <v>1373</v>
      </c>
      <c r="D6113" s="26" t="str">
        <f>[1]!b_calc_yield(A6113,日期设置!$B$2,F6113,1,R6113,1,O6113,L6113,S6113,)</f>
        <v>Fetching...</v>
      </c>
      <c r="E6113" s="26">
        <f t="shared" si="190"/>
        <v>3.3527282080460852</v>
      </c>
      <c r="F6113" s="18">
        <f>[1]!b_dq_cleanprice($A6113,日期设置!B$2)</f>
        <v>101.7893</v>
      </c>
      <c r="G6113" s="18" t="str">
        <f t="shared" si="191"/>
        <v>2.86 + 0.86</v>
      </c>
      <c r="H6113" s="27">
        <f>[1]!b_dq_pctchange($A6113,日期设置!$B$2,1)/100</f>
        <v>0</v>
      </c>
      <c r="I6113" s="26">
        <f>[1]!b_pq_pctchange(A6113,日期设置!$B$4,日期设置!$B$2,1)</f>
        <v>0</v>
      </c>
      <c r="J6113" s="26">
        <f>[1]!b_pq_pctchange(A6113,日期设置!$C$4,日期设置!$B$2,1)</f>
        <v>0</v>
      </c>
      <c r="K6113" s="52">
        <f>[1]!b_dq_amount($A6113,日期设置!B$2,2,10000)</f>
        <v>0</v>
      </c>
      <c r="L6113" s="26">
        <f>[1]!b_info_latestpar(A6113,日期设置!$B$2)</f>
        <v>100</v>
      </c>
      <c r="M6113" s="6">
        <f>[1]!b_info_outstandingbalance($A6113,日期设置!B$2)</f>
        <v>6</v>
      </c>
      <c r="N6113" s="7">
        <f>[1]!b_info_latestissurercreditrating2(A6113,日期设置!$B$2,"102","1")</f>
        <v>0</v>
      </c>
      <c r="O6113" s="8">
        <v>6.08</v>
      </c>
      <c r="P6113" s="9" t="str">
        <f>[1]!b_info_repurchasedate(A6113)</f>
        <v>2022-01-30</v>
      </c>
      <c r="Q6113" s="8" t="s">
        <v>16218</v>
      </c>
      <c r="R6113" s="2" t="str">
        <f>IF((--IF(P6113=0,Q6113,P6113))&gt;(--日期设置!$B$2),IF(P6113=0,Q6113,P6113),Q6113)</f>
        <v>2022-01-30</v>
      </c>
      <c r="S6113" s="2" t="s">
        <v>17937</v>
      </c>
      <c r="T6113" s="8">
        <f>[1]!b_anal_ptmyear($A6113,日期设置!$B$2)</f>
        <v>2.86027397260274</v>
      </c>
      <c r="U6113" s="8">
        <f>[1]!b_anal_termifexercise($A6113,日期设置!B$2)</f>
        <v>0.86027397260273974</v>
      </c>
      <c r="V6113" s="10">
        <f>[1]!b_dq_dirtyprice(A6113,日期设置!$B$2)</f>
        <v>102.6388</v>
      </c>
      <c r="W6113" s="11">
        <f>IF(U6113=0,ROUNDUP((Q6113-日期设置!$B$2)/365,0),ROUNDUP((R6113-日期设置!$B$2)/365,0))</f>
        <v>1</v>
      </c>
      <c r="X6113" s="18">
        <f>_xlfn.IFNA(VLOOKUP(A6113,过往入选债券!A:D,4,0),2)</f>
        <v>2</v>
      </c>
      <c r="Y6113">
        <f>_xlfn.IFNA(VLOOKUP(C6113,[2]Sheet1!$A:$A,1,0),3)</f>
        <v>3</v>
      </c>
    </row>
    <row r="6114" spans="1:25" hidden="1" x14ac:dyDescent="0.2">
      <c r="A6114" s="28" t="s">
        <v>21382</v>
      </c>
      <c r="B6114" s="28" t="s">
        <v>21383</v>
      </c>
      <c r="C6114" s="39" t="s">
        <v>280</v>
      </c>
      <c r="D6114" s="26" t="str">
        <f>[1]!b_calc_yield(A6114,日期设置!$B$2,F6114,1,R6114,1,O6114,L6114,S6114,)</f>
        <v>Fetching...</v>
      </c>
      <c r="E6114" s="26">
        <f t="shared" si="190"/>
        <v>10.102911349448762</v>
      </c>
      <c r="F6114" s="18">
        <f>[1]!b_dq_cleanprice($A6114,日期设置!B$2)</f>
        <v>99.916200000000003</v>
      </c>
      <c r="G6114" s="18" t="str">
        <f t="shared" si="191"/>
        <v>4.62 + 2.62</v>
      </c>
      <c r="H6114" s="27">
        <f>[1]!b_dq_pctchange($A6114,日期设置!$B$2,1)/100</f>
        <v>0</v>
      </c>
      <c r="I6114" s="26">
        <f>[1]!b_pq_pctchange(A6114,日期设置!$B$4,日期设置!$B$2,1)</f>
        <v>0</v>
      </c>
      <c r="J6114" s="26">
        <f>[1]!b_pq_pctchange(A6114,日期设置!$C$4,日期设置!$B$2,1)</f>
        <v>0</v>
      </c>
      <c r="K6114" s="52">
        <f>[1]!b_dq_amount($A6114,日期设置!B$2,2,10000)</f>
        <v>0</v>
      </c>
      <c r="L6114" s="26">
        <f>[1]!b_info_latestpar(A6114,日期设置!$B$2)</f>
        <v>100</v>
      </c>
      <c r="M6114" s="6">
        <f>[1]!b_info_outstandingbalance($A6114,日期设置!B$2)</f>
        <v>7.5</v>
      </c>
      <c r="N6114" s="7" t="str">
        <f>[1]!b_info_latestissurercreditrating2(A6114,日期设置!$B$2,"102","1")</f>
        <v>AA+</v>
      </c>
      <c r="O6114" s="43">
        <v>3.87</v>
      </c>
      <c r="P6114" s="9" t="str">
        <f>[1]!b_info_repurchasedate(A6114)</f>
        <v>2023-11-05</v>
      </c>
      <c r="Q6114" s="31" t="s">
        <v>17050</v>
      </c>
      <c r="R6114" s="2" t="str">
        <f>IF((--IF(P6114=0,Q6114,P6114))&gt;(--日期设置!$B$2),IF(P6114=0,Q6114,P6114),Q6114)</f>
        <v>2023-11-05</v>
      </c>
      <c r="S6114" s="31" t="s">
        <v>21681</v>
      </c>
      <c r="T6114" s="8">
        <f>[1]!b_anal_ptmyear($A6114,日期设置!$B$2)</f>
        <v>4.624657534246575</v>
      </c>
      <c r="U6114" s="8">
        <f>[1]!b_anal_termifexercise($A6114,日期设置!B$2)</f>
        <v>2.6246575342465754</v>
      </c>
      <c r="V6114" s="10">
        <f>[1]!b_dq_dirtyprice(A6114,日期设置!$B$2)</f>
        <v>101.36879999999999</v>
      </c>
      <c r="W6114" s="11">
        <f>IF(U6114=0,ROUNDUP((Q6114-日期设置!$B$2)/365,0),ROUNDUP((R6114-日期设置!$B$2)/365,0))</f>
        <v>3</v>
      </c>
      <c r="X6114" s="18">
        <f>_xlfn.IFNA(VLOOKUP(A6114,过往入选债券!A:D,4,0),2)</f>
        <v>2</v>
      </c>
      <c r="Y6114">
        <f>_xlfn.IFNA(VLOOKUP(C6114,[2]Sheet1!$A:$A,1,0),3)</f>
        <v>3</v>
      </c>
    </row>
    <row r="6115" spans="1:25" hidden="1" x14ac:dyDescent="0.2">
      <c r="A6115" s="21" t="s">
        <v>5724</v>
      </c>
      <c r="B6115" s="21" t="s">
        <v>5725</v>
      </c>
      <c r="C6115" s="37" t="s">
        <v>5726</v>
      </c>
      <c r="D6115" s="26" t="str">
        <f>[1]!b_calc_yield(A6115,日期设置!$B$2,F6115,1,R6115,1,O6115,L6115,S6115,)</f>
        <v>Fetching...</v>
      </c>
      <c r="E6115" s="26">
        <f t="shared" si="190"/>
        <v>5.7679311480465678</v>
      </c>
      <c r="F6115" s="18">
        <f>[1]!b_dq_cleanprice($A6115,日期设置!B$2)</f>
        <v>102.3792</v>
      </c>
      <c r="G6115" s="18" t="str">
        <f t="shared" si="191"/>
        <v>1.51 + 0</v>
      </c>
      <c r="H6115" s="27">
        <f>[1]!b_dq_pctchange($A6115,日期设置!$B$2,1)/100</f>
        <v>0</v>
      </c>
      <c r="I6115" s="26">
        <f>[1]!b_pq_pctchange(A6115,日期设置!$B$4,日期设置!$B$2,1)</f>
        <v>0</v>
      </c>
      <c r="J6115" s="26">
        <f>[1]!b_pq_pctchange(A6115,日期设置!$C$4,日期设置!$B$2,1)</f>
        <v>-7.1447813814024791E-2</v>
      </c>
      <c r="K6115" s="52">
        <f>[1]!b_dq_amount($A6115,日期设置!B$2,2,10000)</f>
        <v>0</v>
      </c>
      <c r="L6115" s="26">
        <f>[1]!b_info_latestpar(A6115,日期设置!$B$2)</f>
        <v>100</v>
      </c>
      <c r="M6115" s="6">
        <f>[1]!b_info_outstandingbalance($A6115,日期设置!B$2)</f>
        <v>3.2</v>
      </c>
      <c r="N6115" s="7" t="str">
        <f>[1]!b_info_latestissurercreditrating2(A6115,日期设置!$B$2,"102","1")</f>
        <v>AA+</v>
      </c>
      <c r="O6115" s="8">
        <v>5.56</v>
      </c>
      <c r="P6115" s="9">
        <f>[1]!b_info_repurchasedate(A6115)</f>
        <v>0</v>
      </c>
      <c r="Q6115" s="8" t="s">
        <v>16990</v>
      </c>
      <c r="R6115" s="2" t="str">
        <f>IF((--IF(P6115=0,Q6115,P6115))&gt;(--日期设置!$B$2),IF(P6115=0,Q6115,P6115),Q6115)</f>
        <v>2022-09-27</v>
      </c>
      <c r="S6115" s="2" t="s">
        <v>18407</v>
      </c>
      <c r="T6115" s="8">
        <f>[1]!b_anal_ptmyear($A6115,日期设置!$B$2)</f>
        <v>1.5178082191780822</v>
      </c>
      <c r="U6115" s="8">
        <f>[1]!b_anal_termifexercise($A6115,日期设置!B$2)</f>
        <v>0</v>
      </c>
      <c r="V6115" s="10">
        <f>[1]!b_dq_dirtyprice(A6115,日期设置!$B$2)</f>
        <v>105.06019999999999</v>
      </c>
      <c r="W6115" s="11">
        <f>IF(U6115=0,ROUNDUP((Q6115-日期设置!$B$2)/365,0),ROUNDUP((R6115-日期设置!$B$2)/365,0))</f>
        <v>2</v>
      </c>
      <c r="X6115" s="18">
        <f>_xlfn.IFNA(VLOOKUP(A6115,过往入选债券!A:D,4,0),2)</f>
        <v>2</v>
      </c>
      <c r="Y6115">
        <f>_xlfn.IFNA(VLOOKUP(C6115,[2]Sheet1!$A:$A,1,0),3)</f>
        <v>3</v>
      </c>
    </row>
    <row r="6116" spans="1:25" hidden="1" x14ac:dyDescent="0.2">
      <c r="A6116" s="21" t="s">
        <v>12848</v>
      </c>
      <c r="B6116" s="21" t="s">
        <v>12849</v>
      </c>
      <c r="C6116" s="37" t="s">
        <v>162</v>
      </c>
      <c r="D6116" s="26" t="str">
        <f>[1]!b_calc_yield(A6116,日期设置!$B$2,F6116,1,R6116,1,O6116,L6116,S6116,)</f>
        <v>Fetching...</v>
      </c>
      <c r="E6116" s="26">
        <f t="shared" si="190"/>
        <v>19.54812816764866</v>
      </c>
      <c r="F6116" s="18">
        <f>[1]!b_dq_cleanprice($A6116,日期设置!B$2)</f>
        <v>39.591700000000003</v>
      </c>
      <c r="G6116" s="18" t="str">
        <f t="shared" si="191"/>
        <v>1.85 + 0</v>
      </c>
      <c r="H6116" s="27">
        <f>[1]!b_dq_pctchange($A6116,日期设置!$B$2,1)/100</f>
        <v>0</v>
      </c>
      <c r="I6116" s="26">
        <f>[1]!b_pq_pctchange(A6116,日期设置!$B$4,日期设置!$B$2,1)</f>
        <v>0</v>
      </c>
      <c r="J6116" s="26">
        <f>[1]!b_pq_pctchange(A6116,日期设置!$C$4,日期设置!$B$2,1)</f>
        <v>0</v>
      </c>
      <c r="K6116" s="52">
        <f>[1]!b_dq_amount($A6116,日期设置!B$2,2,10000)</f>
        <v>0</v>
      </c>
      <c r="L6116" s="26">
        <f>[1]!b_info_latestpar(A6116,日期设置!$B$2)</f>
        <v>40</v>
      </c>
      <c r="M6116" s="6">
        <f>[1]!b_info_outstandingbalance($A6116,日期设置!B$2)</f>
        <v>8.6</v>
      </c>
      <c r="N6116" s="7" t="str">
        <f>[1]!b_info_latestissurercreditrating2(A6116,日期设置!$B$2,"102","1")</f>
        <v>AA+</v>
      </c>
      <c r="O6116" s="8">
        <v>3.8</v>
      </c>
      <c r="P6116" s="9">
        <f>[1]!b_info_repurchasedate(A6116)</f>
        <v>0</v>
      </c>
      <c r="Q6116" s="8" t="s">
        <v>16858</v>
      </c>
      <c r="R6116" s="2" t="str">
        <f>IF((--IF(P6116=0,Q6116,P6116))&gt;(--日期设置!$B$2),IF(P6116=0,Q6116,P6116),Q6116)</f>
        <v>2023-01-27</v>
      </c>
      <c r="S6116" s="2" t="s">
        <v>18551</v>
      </c>
      <c r="T6116" s="8">
        <f>[1]!b_anal_ptmyear($A6116,日期设置!$B$2)</f>
        <v>1.8520547945205479</v>
      </c>
      <c r="U6116" s="8">
        <f>[1]!b_anal_termifexercise($A6116,日期设置!B$2)</f>
        <v>0</v>
      </c>
      <c r="V6116" s="10">
        <f>[1]!b_dq_dirtyprice(A6116,日期设置!$B$2)</f>
        <v>39.816600000000001</v>
      </c>
      <c r="W6116" s="11">
        <f>IF(U6116=0,ROUNDUP((Q6116-日期设置!$B$2)/365,0),ROUNDUP((R6116-日期设置!$B$2)/365,0))</f>
        <v>2</v>
      </c>
      <c r="X6116" s="18">
        <f>_xlfn.IFNA(VLOOKUP(A6116,过往入选债券!A:D,4,0),2)</f>
        <v>2</v>
      </c>
      <c r="Y6116">
        <f>_xlfn.IFNA(VLOOKUP(C6116,[2]Sheet1!$A:$A,1,0),3)</f>
        <v>3</v>
      </c>
    </row>
    <row r="6117" spans="1:25" x14ac:dyDescent="0.2">
      <c r="A6117" s="21" t="s">
        <v>6034</v>
      </c>
      <c r="B6117" s="21" t="s">
        <v>6035</v>
      </c>
      <c r="C6117" s="37" t="s">
        <v>514</v>
      </c>
      <c r="D6117" s="26" t="str">
        <f>[1]!b_calc_yield(A6117,日期设置!$B$2,F6117,1,R6117,1,O6117,L6117,S6117,)</f>
        <v>Fetching...</v>
      </c>
      <c r="E6117" s="26">
        <f t="shared" si="190"/>
        <v>4.5287444775648833</v>
      </c>
      <c r="F6117" s="18">
        <f>[1]!b_dq_cleanprice($A6117,日期设置!B$2)</f>
        <v>102.8642</v>
      </c>
      <c r="G6117" s="18" t="str">
        <f t="shared" si="191"/>
        <v>1.21 + 1.21</v>
      </c>
      <c r="H6117" s="27">
        <f>[1]!b_dq_pctchange($A6117,日期设置!$B$2,1)/100</f>
        <v>4.8610138908288731E-5</v>
      </c>
      <c r="I6117" s="26">
        <f>[1]!b_pq_pctchange(A6117,日期设置!$B$4,日期设置!$B$2,1)</f>
        <v>1.1278275901631449E-2</v>
      </c>
      <c r="J6117" s="26">
        <f>[1]!b_pq_pctchange(A6117,日期设置!$C$4,日期设置!$B$2,1)</f>
        <v>0.17539229539918635</v>
      </c>
      <c r="K6117" s="52">
        <f>[1]!b_dq_amount($A6117,日期设置!B$2,2,10000)</f>
        <v>5392.7743835000001</v>
      </c>
      <c r="L6117" s="26">
        <f>[1]!b_info_latestpar(A6117,日期设置!$B$2)</f>
        <v>100</v>
      </c>
      <c r="M6117" s="6">
        <f>[1]!b_info_outstandingbalance($A6117,日期设置!B$2)</f>
        <v>10</v>
      </c>
      <c r="N6117" s="7" t="str">
        <f>[1]!b_info_latestissurercreditrating2(A6117,日期设置!$B$2,"102","1")</f>
        <v>AAA</v>
      </c>
      <c r="O6117" s="8">
        <v>6.37</v>
      </c>
      <c r="P6117" s="9">
        <f>[1]!b_info_repurchasedate(A6117)</f>
        <v>0</v>
      </c>
      <c r="Q6117" s="8" t="s">
        <v>17006</v>
      </c>
      <c r="R6117" s="2" t="str">
        <f>IF((--IF(P6117=0,Q6117,P6117))&gt;(--日期设置!$B$2),IF(P6117=0,Q6117,P6117),Q6117)</f>
        <v>2022-06-09</v>
      </c>
      <c r="S6117" s="2" t="s">
        <v>18655</v>
      </c>
      <c r="T6117" s="8">
        <f>[1]!b_anal_ptmyear($A6117,日期设置!$B$2)</f>
        <v>1.2164383561643834</v>
      </c>
      <c r="U6117" s="8">
        <f>[1]!b_anal_termifexercise($A6117,日期设置!B$2)</f>
        <v>1.2164383561643837</v>
      </c>
      <c r="V6117" s="10">
        <f>[1]!b_dq_dirtyprice(A6117,日期设置!$B$2)</f>
        <v>107.85550000000001</v>
      </c>
      <c r="W6117" s="11">
        <f>IF(U6117=0,ROUNDUP((Q6117-日期设置!$B$2)/365,0),ROUNDUP((R6117-日期设置!$B$2)/365,0))</f>
        <v>2</v>
      </c>
      <c r="X6117" s="18">
        <f>_xlfn.IFNA(VLOOKUP(A6117,过往入选债券!A:D,4,0),2)</f>
        <v>2</v>
      </c>
      <c r="Y6117">
        <f>_xlfn.IFNA(VLOOKUP(C6117,[2]Sheet1!$A:$A,1,0),3)</f>
        <v>3</v>
      </c>
    </row>
    <row r="6118" spans="1:25" hidden="1" x14ac:dyDescent="0.2">
      <c r="A6118" s="28" t="s">
        <v>19249</v>
      </c>
      <c r="B6118" s="28" t="s">
        <v>19250</v>
      </c>
      <c r="C6118" s="38" t="s">
        <v>1028</v>
      </c>
      <c r="D6118" s="26" t="str">
        <f>[1]!b_calc_yield(A6118,日期设置!$B$2,F6118,1,R6118,1,O6118,L6118,S6118,)</f>
        <v>Fetching...</v>
      </c>
      <c r="E6118" s="26">
        <f t="shared" si="190"/>
        <v>9.2626375623604762</v>
      </c>
      <c r="F6118" s="18">
        <f>[1]!b_dq_cleanprice($A6118,日期设置!B$2)</f>
        <v>100.54179999999999</v>
      </c>
      <c r="G6118" s="18" t="str">
        <f t="shared" si="191"/>
        <v>4.43 + 2.43</v>
      </c>
      <c r="H6118" s="27">
        <f>[1]!b_dq_pctchange($A6118,日期设置!$B$2,1)/100</f>
        <v>0</v>
      </c>
      <c r="I6118" s="26">
        <f>[1]!b_pq_pctchange(A6118,日期设置!$B$4,日期设置!$B$2,1)</f>
        <v>0</v>
      </c>
      <c r="J6118" s="26">
        <f>[1]!b_pq_pctchange(A6118,日期设置!$C$4,日期设置!$B$2,1)</f>
        <v>1.2454559186344978</v>
      </c>
      <c r="K6118" s="52">
        <f>[1]!b_dq_amount($A6118,日期设置!B$2,2,10000)</f>
        <v>0</v>
      </c>
      <c r="L6118" s="26">
        <f>[1]!b_info_latestpar(A6118,日期设置!$B$2)</f>
        <v>100</v>
      </c>
      <c r="M6118" s="6">
        <f>[1]!b_info_outstandingbalance($A6118,日期设置!B$2)</f>
        <v>10</v>
      </c>
      <c r="N6118" s="7">
        <f>[1]!b_info_latestissurercreditrating2(A6118,日期设置!$B$2,"102","1")</f>
        <v>0</v>
      </c>
      <c r="O6118" s="8">
        <v>4.1399999999999997</v>
      </c>
      <c r="P6118" s="9" t="str">
        <f>[1]!b_info_repurchasedate(A6118)</f>
        <v>2023-08-27</v>
      </c>
      <c r="Q6118" s="8" t="s">
        <v>17249</v>
      </c>
      <c r="R6118" s="2" t="str">
        <f>IF((--IF(P6118=0,Q6118,P6118))&gt;(--日期设置!$B$2),IF(P6118=0,Q6118,P6118),Q6118)</f>
        <v>2023-08-27</v>
      </c>
      <c r="S6118" s="31" t="s">
        <v>19227</v>
      </c>
      <c r="T6118" s="8">
        <f>[1]!b_anal_ptmyear($A6118,日期设置!$B$2)</f>
        <v>4.4328767123287669</v>
      </c>
      <c r="U6118" s="8">
        <f>[1]!b_anal_termifexercise($A6118,日期设置!B$2)</f>
        <v>2.4328767123287673</v>
      </c>
      <c r="V6118" s="10">
        <f>[1]!b_dq_dirtyprice(A6118,日期设置!$B$2)</f>
        <v>102.8897</v>
      </c>
      <c r="W6118" s="11">
        <f>IF(U6118=0,ROUNDUP((Q6118-日期设置!$B$2)/365,0),ROUNDUP((R6118-日期设置!$B$2)/365,0))</f>
        <v>3</v>
      </c>
      <c r="X6118" s="18">
        <f>_xlfn.IFNA(VLOOKUP(A6118,过往入选债券!A:D,4,0),2)</f>
        <v>2</v>
      </c>
      <c r="Y6118">
        <f>_xlfn.IFNA(VLOOKUP(C6118,[2]Sheet1!$A:$A,1,0),3)</f>
        <v>3</v>
      </c>
    </row>
    <row r="6119" spans="1:25" hidden="1" x14ac:dyDescent="0.2">
      <c r="A6119" s="28" t="s">
        <v>20676</v>
      </c>
      <c r="B6119" s="28" t="s">
        <v>20677</v>
      </c>
      <c r="C6119" s="39" t="s">
        <v>20803</v>
      </c>
      <c r="D6119" s="26" t="str">
        <f>[1]!b_calc_yield(A6119,日期设置!$B$2,F6119,1,R6119,1,O6119,L6119,S6119,)</f>
        <v>Fetching...</v>
      </c>
      <c r="E6119" s="26">
        <f t="shared" si="190"/>
        <v>9.517902077650664</v>
      </c>
      <c r="F6119" s="18">
        <f>[1]!b_dq_cleanprice($A6119,日期设置!B$2)</f>
        <v>100.18340000000001</v>
      </c>
      <c r="G6119" s="18" t="str">
        <f t="shared" si="191"/>
        <v>6.49 + 2.49</v>
      </c>
      <c r="H6119" s="27">
        <f>[1]!b_dq_pctchange($A6119,日期设置!$B$2,1)/100</f>
        <v>0</v>
      </c>
      <c r="I6119" s="26">
        <f>[1]!b_pq_pctchange(A6119,日期设置!$B$4,日期设置!$B$2,1)</f>
        <v>0.29814107338796525</v>
      </c>
      <c r="J6119" s="26">
        <f>[1]!b_pq_pctchange(A6119,日期设置!$C$4,日期设置!$B$2,1)</f>
        <v>0.16486949914266152</v>
      </c>
      <c r="K6119" s="52">
        <f>[1]!b_dq_amount($A6119,日期设置!B$2,2,10000)</f>
        <v>0</v>
      </c>
      <c r="L6119" s="26">
        <f>[1]!b_info_latestpar(A6119,日期设置!$B$2)</f>
        <v>100</v>
      </c>
      <c r="M6119" s="6">
        <f>[1]!b_info_outstandingbalance($A6119,日期设置!B$2)</f>
        <v>50</v>
      </c>
      <c r="N6119" s="7" t="str">
        <f>[1]!b_info_latestissurercreditrating2(A6119,日期设置!$B$2,"102","1")</f>
        <v>AAA</v>
      </c>
      <c r="O6119" s="8">
        <v>3.98</v>
      </c>
      <c r="P6119" s="9" t="str">
        <f>[1]!b_info_repurchasedate(A6119)</f>
        <v>2023-09-17</v>
      </c>
      <c r="Q6119" s="8" t="s">
        <v>20866</v>
      </c>
      <c r="R6119" s="2" t="str">
        <f>IF((--IF(P6119=0,Q6119,P6119))&gt;(--日期设置!$B$2),IF(P6119=0,Q6119,P6119),Q6119)</f>
        <v>2023-09-17</v>
      </c>
      <c r="S6119" s="31" t="s">
        <v>17416</v>
      </c>
      <c r="T6119" s="8">
        <f>[1]!b_anal_ptmyear($A6119,日期设置!$B$2)</f>
        <v>6.4904109589041097</v>
      </c>
      <c r="U6119" s="8">
        <f>[1]!b_anal_termifexercise($A6119,日期设置!B$2)</f>
        <v>2.4904109589041097</v>
      </c>
      <c r="V6119" s="10">
        <f>[1]!b_dq_dirtyprice(A6119,日期设置!$B$2)</f>
        <v>102.2116</v>
      </c>
      <c r="W6119" s="11">
        <f>IF(U6119=0,ROUNDUP((Q6119-日期设置!$B$2)/365,0),ROUNDUP((R6119-日期设置!$B$2)/365,0))</f>
        <v>3</v>
      </c>
      <c r="X6119" s="18">
        <f>_xlfn.IFNA(VLOOKUP(A6119,过往入选债券!A:D,4,0),2)</f>
        <v>2</v>
      </c>
      <c r="Y6119">
        <f>_xlfn.IFNA(VLOOKUP(C6119,[2]Sheet1!$A:$A,1,0),3)</f>
        <v>3</v>
      </c>
    </row>
    <row r="6120" spans="1:25" hidden="1" x14ac:dyDescent="0.2">
      <c r="A6120" s="21" t="s">
        <v>8017</v>
      </c>
      <c r="B6120" s="21" t="s">
        <v>8018</v>
      </c>
      <c r="C6120" s="37" t="s">
        <v>5375</v>
      </c>
      <c r="D6120" s="26" t="str">
        <f>[1]!b_calc_yield(A6120,日期设置!$B$2,F6120,1,R6120,1,O6120,L6120,S6120,)</f>
        <v>Fetching...</v>
      </c>
      <c r="E6120" s="26">
        <f t="shared" si="190"/>
        <v>3.5624202469145771</v>
      </c>
      <c r="F6120" s="18">
        <f>[1]!b_dq_cleanprice($A6120,日期设置!B$2)</f>
        <v>100.40860000000001</v>
      </c>
      <c r="G6120" s="18" t="str">
        <f t="shared" si="191"/>
        <v>0.91 + 0</v>
      </c>
      <c r="H6120" s="27">
        <f>[1]!b_dq_pctchange($A6120,日期设置!$B$2,1)/100</f>
        <v>0</v>
      </c>
      <c r="I6120" s="26">
        <f>[1]!b_pq_pctchange(A6120,日期设置!$B$4,日期设置!$B$2,1)</f>
        <v>-0.9579817675710508</v>
      </c>
      <c r="J6120" s="26">
        <f>[1]!b_pq_pctchange(A6120,日期设置!$C$4,日期设置!$B$2,1)</f>
        <v>-0.9579817675710508</v>
      </c>
      <c r="K6120" s="52">
        <f>[1]!b_dq_amount($A6120,日期设置!B$2,2,10000)</f>
        <v>0</v>
      </c>
      <c r="L6120" s="26">
        <f>[1]!b_info_latestpar(A6120,日期设置!$B$2)</f>
        <v>100</v>
      </c>
      <c r="M6120" s="6">
        <f>[1]!b_info_outstandingbalance($A6120,日期设置!B$2)</f>
        <v>3</v>
      </c>
      <c r="N6120" s="7" t="str">
        <f>[1]!b_info_latestissurercreditrating2(A6120,日期设置!$B$2,"102","1")</f>
        <v>AA+</v>
      </c>
      <c r="O6120" s="8">
        <v>4.37</v>
      </c>
      <c r="P6120" s="9">
        <f>[1]!b_info_repurchasedate(A6120)</f>
        <v>0</v>
      </c>
      <c r="Q6120" s="8" t="s">
        <v>16620</v>
      </c>
      <c r="R6120" s="2" t="str">
        <f>IF((--IF(P6120=0,Q6120,P6120))&gt;(--日期设置!$B$2),IF(P6120=0,Q6120,P6120),Q6120)</f>
        <v>2022-02-19</v>
      </c>
      <c r="S6120" s="2" t="s">
        <v>18370</v>
      </c>
      <c r="T6120" s="8">
        <f>[1]!b_anal_ptmyear($A6120,日期设置!$B$2)</f>
        <v>0.91506849315068495</v>
      </c>
      <c r="U6120" s="8">
        <f>[1]!b_anal_termifexercise($A6120,日期设置!B$2)</f>
        <v>0</v>
      </c>
      <c r="V6120" s="10">
        <f>[1]!b_dq_dirtyprice(A6120,日期设置!$B$2)</f>
        <v>100.77979999999999</v>
      </c>
      <c r="W6120" s="11">
        <f>IF(U6120=0,ROUNDUP((Q6120-日期设置!$B$2)/365,0),ROUNDUP((R6120-日期设置!$B$2)/365,0))</f>
        <v>1</v>
      </c>
      <c r="X6120" s="18">
        <f>_xlfn.IFNA(VLOOKUP(A6120,过往入选债券!A:D,4,0),2)</f>
        <v>2</v>
      </c>
      <c r="Y6120">
        <f>_xlfn.IFNA(VLOOKUP(C6120,[2]Sheet1!$A:$A,1,0),3)</f>
        <v>3</v>
      </c>
    </row>
    <row r="6121" spans="1:25" hidden="1" x14ac:dyDescent="0.2">
      <c r="A6121" s="21" t="s">
        <v>7334</v>
      </c>
      <c r="B6121" s="21" t="s">
        <v>7335</v>
      </c>
      <c r="C6121" s="37" t="s">
        <v>5764</v>
      </c>
      <c r="D6121" s="26" t="str">
        <f>[1]!b_calc_yield(A6121,日期设置!$B$2,F6121,1,R6121,1,O6121,L6121,S6121,)</f>
        <v>Fetching...</v>
      </c>
      <c r="E6121" s="26">
        <f t="shared" si="190"/>
        <v>9.397962863063313</v>
      </c>
      <c r="F6121" s="18">
        <f>[1]!b_dq_cleanprice($A6121,日期设置!B$2)</f>
        <v>103.49550000000001</v>
      </c>
      <c r="G6121" s="18" t="str">
        <f t="shared" si="191"/>
        <v>2.49 + 0</v>
      </c>
      <c r="H6121" s="27">
        <f>[1]!b_dq_pctchange($A6121,日期设置!$B$2,1)/100</f>
        <v>0</v>
      </c>
      <c r="I6121" s="26">
        <f>[1]!b_pq_pctchange(A6121,日期设置!$B$4,日期设置!$B$2,1)</f>
        <v>0</v>
      </c>
      <c r="J6121" s="26">
        <f>[1]!b_pq_pctchange(A6121,日期设置!$C$4,日期设置!$B$2,1)</f>
        <v>-0.22606767569651695</v>
      </c>
      <c r="K6121" s="52">
        <f>[1]!b_dq_amount($A6121,日期设置!B$2,2,10000)</f>
        <v>0</v>
      </c>
      <c r="L6121" s="26">
        <f>[1]!b_info_latestpar(A6121,日期设置!$B$2)</f>
        <v>100</v>
      </c>
      <c r="M6121" s="6">
        <f>[1]!b_info_outstandingbalance($A6121,日期设置!B$2)</f>
        <v>4</v>
      </c>
      <c r="N6121" s="7" t="str">
        <f>[1]!b_info_latestissurercreditrating2(A6121,日期设置!$B$2,"102","1")</f>
        <v>AA+</v>
      </c>
      <c r="O6121" s="8">
        <v>5.4</v>
      </c>
      <c r="P6121" s="9">
        <f>[1]!b_info_repurchasedate(A6121)</f>
        <v>0</v>
      </c>
      <c r="Q6121" s="8" t="s">
        <v>16410</v>
      </c>
      <c r="R6121" s="2" t="str">
        <f>IF((--IF(P6121=0,Q6121,P6121))&gt;(--日期设置!$B$2),IF(P6121=0,Q6121,P6121),Q6121)</f>
        <v>2023-09-19</v>
      </c>
      <c r="S6121" s="2" t="s">
        <v>18183</v>
      </c>
      <c r="T6121" s="8">
        <f>[1]!b_anal_ptmyear($A6121,日期设置!$B$2)</f>
        <v>2.495890410958904</v>
      </c>
      <c r="U6121" s="8">
        <f>[1]!b_anal_termifexercise($A6121,日期设置!B$2)</f>
        <v>0</v>
      </c>
      <c r="V6121" s="10">
        <f>[1]!b_dq_dirtyprice(A6121,日期设置!$B$2)</f>
        <v>106.21769999999999</v>
      </c>
      <c r="W6121" s="11">
        <f>IF(U6121=0,ROUNDUP((Q6121-日期设置!$B$2)/365,0),ROUNDUP((R6121-日期设置!$B$2)/365,0))</f>
        <v>3</v>
      </c>
      <c r="X6121" s="18">
        <f>_xlfn.IFNA(VLOOKUP(A6121,过往入选债券!A:D,4,0),2)</f>
        <v>2</v>
      </c>
      <c r="Y6121" s="45">
        <f>_xlfn.IFNA(VLOOKUP(C6121,[2]Sheet1!$A:$A,1,0),3)</f>
        <v>3</v>
      </c>
    </row>
    <row r="6122" spans="1:25" hidden="1" x14ac:dyDescent="0.2">
      <c r="A6122" s="21" t="s">
        <v>9105</v>
      </c>
      <c r="B6122" s="21" t="s">
        <v>9106</v>
      </c>
      <c r="C6122" s="37" t="s">
        <v>257</v>
      </c>
      <c r="D6122" s="26" t="str">
        <f>[1]!b_calc_yield(A6122,日期设置!$B$2,F6122,1,R6122,1,O6122,L6122,S6122,)</f>
        <v>Fetching...</v>
      </c>
      <c r="E6122" s="26">
        <f t="shared" si="190"/>
        <v>5.4840977101445532</v>
      </c>
      <c r="F6122" s="18">
        <f>[1]!b_dq_cleanprice($A6122,日期设置!B$2)</f>
        <v>100.06100000000001</v>
      </c>
      <c r="G6122" s="18" t="str">
        <f t="shared" si="191"/>
        <v>3.43 + 1.43</v>
      </c>
      <c r="H6122" s="27">
        <f>[1]!b_dq_pctchange($A6122,日期设置!$B$2,1)/100</f>
        <v>0</v>
      </c>
      <c r="I6122" s="26">
        <f>[1]!b_pq_pctchange(A6122,日期设置!$B$4,日期设置!$B$2,1)</f>
        <v>0</v>
      </c>
      <c r="J6122" s="26">
        <f>[1]!b_pq_pctchange(A6122,日期设置!$C$4,日期设置!$B$2,1)</f>
        <v>1.2294012815769135E-2</v>
      </c>
      <c r="K6122" s="52">
        <f>[1]!b_dq_amount($A6122,日期设置!B$2,2,10000)</f>
        <v>0</v>
      </c>
      <c r="L6122" s="26">
        <f>[1]!b_info_latestpar(A6122,日期设置!$B$2)</f>
        <v>100</v>
      </c>
      <c r="M6122" s="6">
        <f>[1]!b_info_outstandingbalance($A6122,日期设置!B$2)</f>
        <v>10</v>
      </c>
      <c r="N6122" s="7" t="str">
        <f>[1]!b_info_latestissurercreditrating2(A6122,日期设置!$B$2,"102","1")</f>
        <v>AAA</v>
      </c>
      <c r="O6122" s="8">
        <v>3.95</v>
      </c>
      <c r="P6122" s="9" t="str">
        <f>[1]!b_info_repurchasedate(A6122)</f>
        <v>2022-08-28</v>
      </c>
      <c r="Q6122" s="8" t="s">
        <v>16011</v>
      </c>
      <c r="R6122" s="2" t="str">
        <f>IF((--IF(P6122=0,Q6122,P6122))&gt;(--日期设置!$B$2),IF(P6122=0,Q6122,P6122),Q6122)</f>
        <v>2022-08-28</v>
      </c>
      <c r="S6122" s="2" t="s">
        <v>18013</v>
      </c>
      <c r="T6122" s="8">
        <f>[1]!b_anal_ptmyear($A6122,日期设置!$B$2)</f>
        <v>3.4356164383561643</v>
      </c>
      <c r="U6122" s="8">
        <f>[1]!b_anal_termifexercise($A6122,日期设置!B$2)</f>
        <v>1.4356164383561645</v>
      </c>
      <c r="V6122" s="10">
        <f>[1]!b_dq_dirtyprice(A6122,日期设置!$B$2)</f>
        <v>102.2903</v>
      </c>
      <c r="W6122" s="11">
        <f>IF(U6122=0,ROUNDUP((Q6122-日期设置!$B$2)/365,0),ROUNDUP((R6122-日期设置!$B$2)/365,0))</f>
        <v>2</v>
      </c>
      <c r="X6122" s="18">
        <f>_xlfn.IFNA(VLOOKUP(A6122,过往入选债券!A:D,4,0),2)</f>
        <v>2</v>
      </c>
      <c r="Y6122">
        <f>_xlfn.IFNA(VLOOKUP(C6122,[2]Sheet1!$A:$A,1,0),3)</f>
        <v>3</v>
      </c>
    </row>
    <row r="6123" spans="1:25" hidden="1" x14ac:dyDescent="0.2">
      <c r="A6123" s="28" t="s">
        <v>20938</v>
      </c>
      <c r="B6123" s="28" t="s">
        <v>20939</v>
      </c>
      <c r="C6123" s="39" t="s">
        <v>103</v>
      </c>
      <c r="D6123" s="26" t="str">
        <f>[1]!b_calc_yield(A6123,日期设置!$B$2,F6123,1,R6123,1,O6123,L6123,S6123,)</f>
        <v>Fetching...</v>
      </c>
      <c r="E6123" s="26">
        <f t="shared" si="190"/>
        <v>9.8422639143198829</v>
      </c>
      <c r="F6123" s="18">
        <f>[1]!b_dq_cleanprice($A6123,日期设置!B$2)</f>
        <v>100.04900000000001</v>
      </c>
      <c r="G6123" s="18" t="str">
        <f t="shared" si="191"/>
        <v>2.56 + 0</v>
      </c>
      <c r="H6123" s="27">
        <f>[1]!b_dq_pctchange($A6123,日期设置!$B$2,1)/100</f>
        <v>0</v>
      </c>
      <c r="I6123" s="26">
        <f>[1]!b_pq_pctchange(A6123,日期设置!$B$4,日期设置!$B$2,1)</f>
        <v>0.32207669275769102</v>
      </c>
      <c r="J6123" s="26">
        <f>[1]!b_pq_pctchange(A6123,日期设置!$C$4,日期设置!$B$2,1)</f>
        <v>0.32207669275769102</v>
      </c>
      <c r="K6123" s="52">
        <f>[1]!b_dq_amount($A6123,日期设置!B$2,2,10000)</f>
        <v>0</v>
      </c>
      <c r="L6123" s="26">
        <f>[1]!b_info_latestpar(A6123,日期设置!$B$2)</f>
        <v>100</v>
      </c>
      <c r="M6123" s="6">
        <f>[1]!b_info_outstandingbalance($A6123,日期设置!B$2)</f>
        <v>10</v>
      </c>
      <c r="N6123" s="7" t="str">
        <f>[1]!b_info_latestissurercreditrating2(A6123,日期设置!$B$2,"102","1")</f>
        <v>AAA</v>
      </c>
      <c r="O6123" s="8">
        <v>3.92</v>
      </c>
      <c r="P6123" s="9">
        <f>[1]!b_info_repurchasedate(A6123)</f>
        <v>0</v>
      </c>
      <c r="Q6123" s="8" t="s">
        <v>21295</v>
      </c>
      <c r="R6123" s="2" t="str">
        <f>IF((--IF(P6123=0,Q6123,P6123))&gt;(--日期设置!$B$2),IF(P6123=0,Q6123,P6123),Q6123)</f>
        <v>2023-10-15</v>
      </c>
      <c r="S6123" s="31" t="s">
        <v>16386</v>
      </c>
      <c r="T6123" s="8">
        <f>[1]!b_anal_ptmyear($A6123,日期设置!$B$2)</f>
        <v>2.5671232876712331</v>
      </c>
      <c r="U6123" s="8">
        <f>[1]!b_anal_termifexercise($A6123,日期设置!B$2)</f>
        <v>0</v>
      </c>
      <c r="V6123" s="10">
        <f>[1]!b_dq_dirtyprice(A6123,日期设置!$B$2)</f>
        <v>101.74590000000001</v>
      </c>
      <c r="W6123" s="11">
        <f>IF(U6123=0,ROUNDUP((Q6123-日期设置!$B$2)/365,0),ROUNDUP((R6123-日期设置!$B$2)/365,0))</f>
        <v>3</v>
      </c>
      <c r="X6123" s="18">
        <f>_xlfn.IFNA(VLOOKUP(A6123,过往入选债券!A:D,4,0),2)</f>
        <v>2</v>
      </c>
      <c r="Y6123">
        <f>_xlfn.IFNA(VLOOKUP(C6123,[2]Sheet1!$A:$A,1,0),3)</f>
        <v>3</v>
      </c>
    </row>
    <row r="6124" spans="1:25" hidden="1" x14ac:dyDescent="0.2">
      <c r="A6124" s="28" t="s">
        <v>20234</v>
      </c>
      <c r="B6124" s="28" t="s">
        <v>20235</v>
      </c>
      <c r="C6124" s="39" t="s">
        <v>73</v>
      </c>
      <c r="D6124" s="26" t="str">
        <f>[1]!b_calc_yield(A6124,日期设置!$B$2,F6124,1,R6124,1,O6124,L6124,S6124,)</f>
        <v>Fetching...</v>
      </c>
      <c r="E6124" s="26">
        <f t="shared" si="190"/>
        <v>1.8873273821946146</v>
      </c>
      <c r="F6124" s="18">
        <f>[1]!b_dq_cleanprice($A6124,日期设置!B$2)</f>
        <v>99.780100000000004</v>
      </c>
      <c r="G6124" s="18" t="str">
        <f t="shared" si="191"/>
        <v>0.48 + 0</v>
      </c>
      <c r="H6124" s="27">
        <f>[1]!b_dq_pctchange($A6124,日期设置!$B$2,1)/100</f>
        <v>0</v>
      </c>
      <c r="I6124" s="26">
        <f>[1]!b_pq_pctchange(A6124,日期设置!$B$4,日期设置!$B$2,1)</f>
        <v>0</v>
      </c>
      <c r="J6124" s="26">
        <f>[1]!b_pq_pctchange(A6124,日期设置!$C$4,日期设置!$B$2,1)</f>
        <v>1.0120428749023129</v>
      </c>
      <c r="K6124" s="52">
        <f>[1]!b_dq_amount($A6124,日期设置!B$2,2,10000)</f>
        <v>0</v>
      </c>
      <c r="L6124" s="26">
        <f>[1]!b_info_latestpar(A6124,日期设置!$B$2)</f>
        <v>100</v>
      </c>
      <c r="M6124" s="6">
        <f>[1]!b_info_outstandingbalance($A6124,日期设置!B$2)</f>
        <v>5</v>
      </c>
      <c r="N6124" s="7" t="str">
        <f>[1]!b_info_latestissurercreditrating2(A6124,日期设置!$B$2,"102","1")</f>
        <v>AA+</v>
      </c>
      <c r="O6124" s="8">
        <v>3.5</v>
      </c>
      <c r="P6124" s="9">
        <f>[1]!b_info_repurchasedate(A6124)</f>
        <v>0</v>
      </c>
      <c r="Q6124" s="8" t="s">
        <v>17653</v>
      </c>
      <c r="R6124" s="2" t="str">
        <f>IF((--IF(P6124=0,Q6124,P6124))&gt;(--日期设置!$B$2),IF(P6124=0,Q6124,P6124),Q6124)</f>
        <v>2021-09-15</v>
      </c>
      <c r="S6124" s="31" t="s">
        <v>16603</v>
      </c>
      <c r="T6124" s="8">
        <f>[1]!b_anal_ptmyear($A6124,日期设置!$B$2)</f>
        <v>0.48493150684931507</v>
      </c>
      <c r="U6124" s="8">
        <f>[1]!b_anal_termifexercise($A6124,日期设置!B$2)</f>
        <v>0</v>
      </c>
      <c r="V6124" s="10">
        <f>[1]!b_dq_dirtyprice(A6124,日期设置!$B$2)</f>
        <v>101.58280000000001</v>
      </c>
      <c r="W6124" s="11">
        <f>IF(U6124=0,ROUNDUP((Q6124-日期设置!$B$2)/365,0),ROUNDUP((R6124-日期设置!$B$2)/365,0))</f>
        <v>1</v>
      </c>
      <c r="X6124" s="18">
        <f>_xlfn.IFNA(VLOOKUP(A6124,过往入选债券!A:D,4,0),2)</f>
        <v>2</v>
      </c>
      <c r="Y6124">
        <f>_xlfn.IFNA(VLOOKUP(C6124,[2]Sheet1!$A:$A,1,0),3)</f>
        <v>3</v>
      </c>
    </row>
    <row r="6125" spans="1:25" hidden="1" x14ac:dyDescent="0.2">
      <c r="A6125" s="21" t="s">
        <v>13081</v>
      </c>
      <c r="B6125" s="21" t="s">
        <v>13082</v>
      </c>
      <c r="C6125" s="37" t="s">
        <v>343</v>
      </c>
      <c r="D6125" s="26" t="str">
        <f>[1]!b_calc_yield(A6125,日期设置!$B$2,F6125,1,R6125,1,O6125,L6125,S6125,)</f>
        <v>Fetching...</v>
      </c>
      <c r="E6125" s="26">
        <f t="shared" si="190"/>
        <v>25.981748303883379</v>
      </c>
      <c r="F6125" s="18">
        <f>[1]!b_dq_cleanprice($A6125,日期设置!B$2)</f>
        <v>79.990600000000001</v>
      </c>
      <c r="G6125" s="18" t="str">
        <f t="shared" si="191"/>
        <v>5.07 + 0</v>
      </c>
      <c r="H6125" s="27">
        <f>[1]!b_dq_pctchange($A6125,日期设置!$B$2,1)/100</f>
        <v>0</v>
      </c>
      <c r="I6125" s="26">
        <f>[1]!b_pq_pctchange(A6125,日期设置!$B$4,日期设置!$B$2,1)</f>
        <v>0</v>
      </c>
      <c r="J6125" s="26">
        <f>[1]!b_pq_pctchange(A6125,日期设置!$C$4,日期设置!$B$2,1)</f>
        <v>0</v>
      </c>
      <c r="K6125" s="52">
        <f>[1]!b_dq_amount($A6125,日期设置!B$2,2,10000)</f>
        <v>0</v>
      </c>
      <c r="L6125" s="26">
        <f>[1]!b_info_latestpar(A6125,日期设置!$B$2)</f>
        <v>80</v>
      </c>
      <c r="M6125" s="6">
        <f>[1]!b_info_outstandingbalance($A6125,日期设置!B$2)</f>
        <v>4.8</v>
      </c>
      <c r="N6125" s="7" t="str">
        <f>[1]!b_info_latestissurercreditrating2(A6125,日期设置!$B$2,"102","1")</f>
        <v>AAA</v>
      </c>
      <c r="O6125" s="8">
        <v>4.0999999999999996</v>
      </c>
      <c r="P6125" s="9">
        <f>[1]!b_info_repurchasedate(A6125)</f>
        <v>0</v>
      </c>
      <c r="Q6125" s="8" t="s">
        <v>16795</v>
      </c>
      <c r="R6125" s="2" t="str">
        <f>IF((--IF(P6125=0,Q6125,P6125))&gt;(--日期设置!$B$2),IF(P6125=0,Q6125,P6125),Q6125)</f>
        <v>2026-04-18</v>
      </c>
      <c r="S6125" s="2" t="s">
        <v>18497</v>
      </c>
      <c r="T6125" s="8">
        <f>[1]!b_anal_ptmyear($A6125,日期设置!$B$2)</f>
        <v>5.0739726027397261</v>
      </c>
      <c r="U6125" s="8">
        <f>[1]!b_anal_termifexercise($A6125,日期设置!B$2)</f>
        <v>0</v>
      </c>
      <c r="V6125" s="10">
        <f>[1]!b_dq_dirtyprice(A6125,日期设置!$B$2)</f>
        <v>83.027900000000002</v>
      </c>
      <c r="W6125" s="11">
        <f>IF(U6125=0,ROUNDUP((Q6125-日期设置!$B$2)/365,0),ROUNDUP((R6125-日期设置!$B$2)/365,0))</f>
        <v>6</v>
      </c>
      <c r="X6125" s="18">
        <f>_xlfn.IFNA(VLOOKUP(A6125,过往入选债券!A:D,4,0),2)</f>
        <v>2</v>
      </c>
      <c r="Y6125">
        <f>_xlfn.IFNA(VLOOKUP(C6125,[2]Sheet1!$A:$A,1,0),3)</f>
        <v>3</v>
      </c>
    </row>
    <row r="6126" spans="1:25" hidden="1" x14ac:dyDescent="0.2">
      <c r="A6126" s="28" t="s">
        <v>19616</v>
      </c>
      <c r="B6126" s="28" t="s">
        <v>19617</v>
      </c>
      <c r="C6126" s="38" t="s">
        <v>19618</v>
      </c>
      <c r="D6126" s="26" t="str">
        <f>[1]!b_calc_yield(A6126,日期设置!$B$2,F6126,1,R6126,1,O6126,L6126,S6126,)</f>
        <v>Fetching...</v>
      </c>
      <c r="E6126" s="26">
        <f t="shared" si="190"/>
        <v>9.1855047235066998</v>
      </c>
      <c r="F6126" s="18">
        <f>[1]!b_dq_cleanprice($A6126,日期设置!B$2)</f>
        <v>99.865700000000004</v>
      </c>
      <c r="G6126" s="18" t="str">
        <f t="shared" si="191"/>
        <v>2.40 + 2.40</v>
      </c>
      <c r="H6126" s="27">
        <f>[1]!b_dq_pctchange($A6126,日期设置!$B$2,1)/100</f>
        <v>0</v>
      </c>
      <c r="I6126" s="26">
        <f>[1]!b_pq_pctchange(A6126,日期设置!$B$4,日期设置!$B$2,1)</f>
        <v>0</v>
      </c>
      <c r="J6126" s="26">
        <f>[1]!b_pq_pctchange(A6126,日期设置!$C$4,日期设置!$B$2,1)</f>
        <v>-0.21243366444073769</v>
      </c>
      <c r="K6126" s="52">
        <f>[1]!b_dq_amount($A6126,日期设置!B$2,2,10000)</f>
        <v>0</v>
      </c>
      <c r="L6126" s="26">
        <f>[1]!b_info_latestpar(A6126,日期设置!$B$2)</f>
        <v>100</v>
      </c>
      <c r="M6126" s="6">
        <f>[1]!b_info_outstandingbalance($A6126,日期设置!B$2)</f>
        <v>30</v>
      </c>
      <c r="N6126" s="7" t="str">
        <f>[1]!b_info_latestissurercreditrating2(A6126,日期设置!$B$2,"102","1")</f>
        <v>AAA</v>
      </c>
      <c r="O6126" s="8">
        <v>3.84</v>
      </c>
      <c r="P6126" s="9">
        <f>[1]!b_info_repurchasedate(A6126)</f>
        <v>0</v>
      </c>
      <c r="Q6126" s="8" t="s">
        <v>16768</v>
      </c>
      <c r="R6126" s="2" t="str">
        <f>IF((--IF(P6126=0,Q6126,P6126))&gt;(--日期设置!$B$2),IF(P6126=0,Q6126,P6126),Q6126)</f>
        <v>2023-08-18</v>
      </c>
      <c r="S6126" s="31" t="s">
        <v>19192</v>
      </c>
      <c r="T6126" s="8">
        <f>[1]!b_anal_ptmyear($A6126,日期设置!$B$2)</f>
        <v>2.4082191780821915</v>
      </c>
      <c r="U6126" s="8">
        <f>[1]!b_anal_termifexercise($A6126,日期设置!B$2)</f>
        <v>2.408219178082192</v>
      </c>
      <c r="V6126" s="10">
        <f>[1]!b_dq_dirtyprice(A6126,日期设置!$B$2)</f>
        <v>102.13809999999999</v>
      </c>
      <c r="W6126" s="11">
        <f>IF(U6126=0,ROUNDUP((Q6126-日期设置!$B$2)/365,0),ROUNDUP((R6126-日期设置!$B$2)/365,0))</f>
        <v>3</v>
      </c>
      <c r="X6126" s="18">
        <f>_xlfn.IFNA(VLOOKUP(A6126,过往入选债券!A:D,4,0),2)</f>
        <v>2</v>
      </c>
      <c r="Y6126">
        <f>_xlfn.IFNA(VLOOKUP(C6126,[2]Sheet1!$A:$A,1,0),3)</f>
        <v>3</v>
      </c>
    </row>
    <row r="6127" spans="1:25" hidden="1" x14ac:dyDescent="0.2">
      <c r="A6127" s="21" t="s">
        <v>15689</v>
      </c>
      <c r="B6127" s="21" t="s">
        <v>15690</v>
      </c>
      <c r="C6127" s="37" t="s">
        <v>11898</v>
      </c>
      <c r="D6127" s="26" t="str">
        <f>[1]!b_calc_yield(A6127,日期设置!$B$2,F6127,1,R6127,1,O6127,L6127,S6127,)</f>
        <v>Fetching...</v>
      </c>
      <c r="E6127" s="26">
        <f t="shared" si="190"/>
        <v>7.0446376138849853</v>
      </c>
      <c r="F6127" s="18">
        <f>[1]!b_dq_cleanprice($A6127,日期设置!B$2)</f>
        <v>99.315799999999996</v>
      </c>
      <c r="G6127" s="18" t="str">
        <f t="shared" si="191"/>
        <v>3.81 + 1.81</v>
      </c>
      <c r="H6127" s="27">
        <f>[1]!b_dq_pctchange($A6127,日期设置!$B$2,1)/100</f>
        <v>0</v>
      </c>
      <c r="I6127" s="26">
        <f>[1]!b_pq_pctchange(A6127,日期设置!$B$4,日期设置!$B$2,1)</f>
        <v>0</v>
      </c>
      <c r="J6127" s="26">
        <f>[1]!b_pq_pctchange(A6127,日期设置!$C$4,日期设置!$B$2,1)</f>
        <v>-2.1560662947284053</v>
      </c>
      <c r="K6127" s="52">
        <f>[1]!b_dq_amount($A6127,日期设置!B$2,2,10000)</f>
        <v>0</v>
      </c>
      <c r="L6127" s="26">
        <f>[1]!b_info_latestpar(A6127,日期设置!$B$2)</f>
        <v>100</v>
      </c>
      <c r="M6127" s="6">
        <f>[1]!b_info_outstandingbalance($A6127,日期设置!B$2)</f>
        <v>7</v>
      </c>
      <c r="N6127" s="7" t="str">
        <f>[1]!b_info_latestissurercreditrating2(A6127,日期设置!$B$2,"102","1")</f>
        <v>AAA</v>
      </c>
      <c r="O6127" s="8">
        <v>3.5</v>
      </c>
      <c r="P6127" s="9" t="str">
        <f>[1]!b_info_repurchasedate(A6127)</f>
        <v>2023-01-14</v>
      </c>
      <c r="Q6127" s="8" t="s">
        <v>16835</v>
      </c>
      <c r="R6127" s="2" t="str">
        <f>IF((--IF(P6127=0,Q6127,P6127))&gt;(--日期设置!$B$2),IF(P6127=0,Q6127,P6127),Q6127)</f>
        <v>2023-01-14</v>
      </c>
      <c r="S6127" s="2" t="s">
        <v>18326</v>
      </c>
      <c r="T6127" s="8">
        <f>[1]!b_anal_ptmyear($A6127,日期设置!$B$2)</f>
        <v>3.8164383561643835</v>
      </c>
      <c r="U6127" s="8">
        <f>[1]!b_anal_termifexercise($A6127,日期设置!B$2)</f>
        <v>1.8164383561643835</v>
      </c>
      <c r="V6127" s="10">
        <f>[1]!b_dq_dirtyprice(A6127,日期设置!$B$2)</f>
        <v>99.958299999999994</v>
      </c>
      <c r="W6127" s="11">
        <f>IF(U6127=0,ROUNDUP((Q6127-日期设置!$B$2)/365,0),ROUNDUP((R6127-日期设置!$B$2)/365,0))</f>
        <v>2</v>
      </c>
      <c r="X6127" s="18">
        <f>_xlfn.IFNA(VLOOKUP(A6127,过往入选债券!A:D,4,0),2)</f>
        <v>2</v>
      </c>
      <c r="Y6127">
        <f>_xlfn.IFNA(VLOOKUP(C6127,[2]Sheet1!$A:$A,1,0),3)</f>
        <v>3</v>
      </c>
    </row>
    <row r="6128" spans="1:25" hidden="1" x14ac:dyDescent="0.2">
      <c r="A6128" s="21" t="s">
        <v>7270</v>
      </c>
      <c r="B6128" s="21" t="s">
        <v>7271</v>
      </c>
      <c r="C6128" s="37" t="s">
        <v>6569</v>
      </c>
      <c r="D6128" s="26" t="str">
        <f>[1]!b_calc_yield(A6128,日期设置!$B$2,F6128,1,R6128,1,O6128,L6128,S6128,)</f>
        <v>Fetching...</v>
      </c>
      <c r="E6128" s="26">
        <f t="shared" si="190"/>
        <v>9.2004191568841662</v>
      </c>
      <c r="F6128" s="18">
        <f>[1]!b_dq_cleanprice($A6128,日期设置!B$2)</f>
        <v>104.31829999999999</v>
      </c>
      <c r="G6128" s="18" t="str">
        <f t="shared" si="191"/>
        <v>2.45 + 0</v>
      </c>
      <c r="H6128" s="27">
        <f>[1]!b_dq_pctchange($A6128,日期设置!$B$2,1)/100</f>
        <v>0</v>
      </c>
      <c r="I6128" s="26">
        <f>[1]!b_pq_pctchange(A6128,日期设置!$B$4,日期设置!$B$2,1)</f>
        <v>0</v>
      </c>
      <c r="J6128" s="26">
        <f>[1]!b_pq_pctchange(A6128,日期设置!$C$4,日期设置!$B$2,1)</f>
        <v>0</v>
      </c>
      <c r="K6128" s="52">
        <f>[1]!b_dq_amount($A6128,日期设置!B$2,2,10000)</f>
        <v>0</v>
      </c>
      <c r="L6128" s="26">
        <f>[1]!b_info_latestpar(A6128,日期设置!$B$2)</f>
        <v>100</v>
      </c>
      <c r="M6128" s="6">
        <f>[1]!b_info_outstandingbalance($A6128,日期设置!B$2)</f>
        <v>5</v>
      </c>
      <c r="N6128" s="7" t="str">
        <f>[1]!b_info_latestissurercreditrating2(A6128,日期设置!$B$2,"102","1")</f>
        <v>AA+</v>
      </c>
      <c r="O6128" s="8">
        <v>5.78</v>
      </c>
      <c r="P6128" s="9">
        <f>[1]!b_info_repurchasedate(A6128)</f>
        <v>0</v>
      </c>
      <c r="Q6128" s="8" t="s">
        <v>16179</v>
      </c>
      <c r="R6128" s="2" t="str">
        <f>IF((--IF(P6128=0,Q6128,P6128))&gt;(--日期设置!$B$2),IF(P6128=0,Q6128,P6128),Q6128)</f>
        <v>2023-09-05</v>
      </c>
      <c r="S6128" s="2" t="s">
        <v>18188</v>
      </c>
      <c r="T6128" s="8">
        <f>[1]!b_anal_ptmyear($A6128,日期设置!$B$2)</f>
        <v>2.4575342465753423</v>
      </c>
      <c r="U6128" s="8">
        <f>[1]!b_anal_termifexercise($A6128,日期设置!B$2)</f>
        <v>0</v>
      </c>
      <c r="V6128" s="10">
        <f>[1]!b_dq_dirtyprice(A6128,日期设置!$B$2)</f>
        <v>107.4538</v>
      </c>
      <c r="W6128" s="11">
        <f>IF(U6128=0,ROUNDUP((Q6128-日期设置!$B$2)/365,0),ROUNDUP((R6128-日期设置!$B$2)/365,0))</f>
        <v>3</v>
      </c>
      <c r="X6128" s="18">
        <f>_xlfn.IFNA(VLOOKUP(A6128,过往入选债券!A:D,4,0),2)</f>
        <v>2</v>
      </c>
      <c r="Y6128">
        <f>_xlfn.IFNA(VLOOKUP(C6128,[2]Sheet1!$A:$A,1,0),3)</f>
        <v>3</v>
      </c>
    </row>
    <row r="6129" spans="1:25" hidden="1" x14ac:dyDescent="0.2">
      <c r="A6129" s="21" t="s">
        <v>7991</v>
      </c>
      <c r="B6129" s="21" t="s">
        <v>7992</v>
      </c>
      <c r="C6129" s="37" t="s">
        <v>24</v>
      </c>
      <c r="D6129" s="26" t="str">
        <f>[1]!b_calc_yield(A6129,日期设置!$B$2,F6129,1,R6129,1,O6129,L6129,S6129,)</f>
        <v>Fetching...</v>
      </c>
      <c r="E6129" s="26">
        <f t="shared" si="190"/>
        <v>11.055077408590087</v>
      </c>
      <c r="F6129" s="18">
        <f>[1]!b_dq_cleanprice($A6129,日期设置!B$2)</f>
        <v>100.944</v>
      </c>
      <c r="G6129" s="18" t="str">
        <f t="shared" si="191"/>
        <v>2.86 + 0</v>
      </c>
      <c r="H6129" s="27">
        <f>[1]!b_dq_pctchange($A6129,日期设置!$B$2,1)/100</f>
        <v>0</v>
      </c>
      <c r="I6129" s="26">
        <f>[1]!b_pq_pctchange(A6129,日期设置!$B$4,日期设置!$B$2,1)</f>
        <v>0</v>
      </c>
      <c r="J6129" s="26">
        <f>[1]!b_pq_pctchange(A6129,日期设置!$C$4,日期设置!$B$2,1)</f>
        <v>0.2403130027209037</v>
      </c>
      <c r="K6129" s="52">
        <f>[1]!b_dq_amount($A6129,日期设置!B$2,2,10000)</f>
        <v>0</v>
      </c>
      <c r="L6129" s="26">
        <f>[1]!b_info_latestpar(A6129,日期设置!$B$2)</f>
        <v>100</v>
      </c>
      <c r="M6129" s="6">
        <f>[1]!b_info_outstandingbalance($A6129,日期设置!B$2)</f>
        <v>14</v>
      </c>
      <c r="N6129" s="7" t="str">
        <f>[1]!b_info_latestissurercreditrating2(A6129,日期设置!$B$2,"102","1")</f>
        <v>AAA</v>
      </c>
      <c r="O6129" s="8">
        <v>4.25</v>
      </c>
      <c r="P6129" s="9">
        <f>[1]!b_info_repurchasedate(A6129)</f>
        <v>0</v>
      </c>
      <c r="Q6129" s="8" t="s">
        <v>16287</v>
      </c>
      <c r="R6129" s="2" t="str">
        <f>IF((--IF(P6129=0,Q6129,P6129))&gt;(--日期设置!$B$2),IF(P6129=0,Q6129,P6129),Q6129)</f>
        <v>2024-01-31</v>
      </c>
      <c r="S6129" s="2" t="s">
        <v>18069</v>
      </c>
      <c r="T6129" s="8">
        <f>[1]!b_anal_ptmyear($A6129,日期设置!$B$2)</f>
        <v>2.8630136986301369</v>
      </c>
      <c r="U6129" s="8">
        <f>[1]!b_anal_termifexercise($A6129,日期设置!B$2)</f>
        <v>0</v>
      </c>
      <c r="V6129" s="10">
        <f>[1]!b_dq_dirtyprice(A6129,日期设置!$B$2)</f>
        <v>101.5262</v>
      </c>
      <c r="W6129" s="11">
        <f>IF(U6129=0,ROUNDUP((Q6129-日期设置!$B$2)/365,0),ROUNDUP((R6129-日期设置!$B$2)/365,0))</f>
        <v>3</v>
      </c>
      <c r="X6129" s="18">
        <f>_xlfn.IFNA(VLOOKUP(A6129,过往入选债券!A:D,4,0),2)</f>
        <v>2</v>
      </c>
      <c r="Y6129">
        <f>_xlfn.IFNA(VLOOKUP(C6129,[2]Sheet1!$A:$A,1,0),3)</f>
        <v>3</v>
      </c>
    </row>
    <row r="6130" spans="1:25" hidden="1" x14ac:dyDescent="0.2">
      <c r="A6130" s="21" t="s">
        <v>7178</v>
      </c>
      <c r="B6130" s="21" t="s">
        <v>7179</v>
      </c>
      <c r="C6130" s="37" t="s">
        <v>103</v>
      </c>
      <c r="D6130" s="26" t="str">
        <f>[1]!b_calc_yield(A6130,日期设置!$B$2,F6130,1,R6130,1,O6130,L6130,S6130,)</f>
        <v>Fetching...</v>
      </c>
      <c r="E6130" s="26">
        <f t="shared" si="190"/>
        <v>1.6842834002367635</v>
      </c>
      <c r="F6130" s="18">
        <f>[1]!b_dq_cleanprice($A6130,日期设置!B$2)</f>
        <v>100.983</v>
      </c>
      <c r="G6130" s="18" t="str">
        <f t="shared" si="191"/>
        <v>0.43 + 0.43</v>
      </c>
      <c r="H6130" s="27">
        <f>[1]!b_dq_pctchange($A6130,日期设置!$B$2,1)/100</f>
        <v>0</v>
      </c>
      <c r="I6130" s="26">
        <f>[1]!b_pq_pctchange(A6130,日期设置!$B$4,日期设置!$B$2,1)</f>
        <v>0</v>
      </c>
      <c r="J6130" s="26">
        <f>[1]!b_pq_pctchange(A6130,日期设置!$C$4,日期设置!$B$2,1)</f>
        <v>-3.1183641952387122E-2</v>
      </c>
      <c r="K6130" s="52">
        <f>[1]!b_dq_amount($A6130,日期设置!B$2,2,10000)</f>
        <v>0</v>
      </c>
      <c r="L6130" s="26">
        <f>[1]!b_info_latestpar(A6130,日期设置!$B$2)</f>
        <v>100</v>
      </c>
      <c r="M6130" s="6">
        <f>[1]!b_info_outstandingbalance($A6130,日期设置!B$2)</f>
        <v>5</v>
      </c>
      <c r="N6130" s="7" t="str">
        <f>[1]!b_info_latestissurercreditrating2(A6130,日期设置!$B$2,"102","1")</f>
        <v>AAA</v>
      </c>
      <c r="O6130" s="8">
        <v>6.34</v>
      </c>
      <c r="P6130" s="9">
        <f>[1]!b_info_repurchasedate(A6130)</f>
        <v>0</v>
      </c>
      <c r="Q6130" s="8" t="s">
        <v>16290</v>
      </c>
      <c r="R6130" s="2" t="str">
        <f>IF((--IF(P6130=0,Q6130,P6130))&gt;(--日期设置!$B$2),IF(P6130=0,Q6130,P6130),Q6130)</f>
        <v>2021-08-27</v>
      </c>
      <c r="S6130" s="2" t="s">
        <v>18072</v>
      </c>
      <c r="T6130" s="8">
        <f>[1]!b_anal_ptmyear($A6130,日期设置!$B$2)</f>
        <v>0.43287671232876712</v>
      </c>
      <c r="U6130" s="8">
        <f>[1]!b_anal_termifexercise($A6130,日期设置!B$2)</f>
        <v>0.43287671232876712</v>
      </c>
      <c r="V6130" s="10">
        <f>[1]!b_dq_dirtyprice(A6130,日期设置!$B$2)</f>
        <v>104.57859999999999</v>
      </c>
      <c r="W6130" s="11">
        <f>IF(U6130=0,ROUNDUP((Q6130-日期设置!$B$2)/365,0),ROUNDUP((R6130-日期设置!$B$2)/365,0))</f>
        <v>1</v>
      </c>
      <c r="X6130" s="18">
        <f>_xlfn.IFNA(VLOOKUP(A6130,过往入选债券!A:D,4,0),2)</f>
        <v>2</v>
      </c>
      <c r="Y6130">
        <f>_xlfn.IFNA(VLOOKUP(C6130,[2]Sheet1!$A:$A,1,0),3)</f>
        <v>3</v>
      </c>
    </row>
    <row r="6131" spans="1:25" hidden="1" x14ac:dyDescent="0.2">
      <c r="A6131" s="21" t="s">
        <v>6480</v>
      </c>
      <c r="B6131" s="21" t="s">
        <v>6481</v>
      </c>
      <c r="C6131" s="37" t="s">
        <v>1388</v>
      </c>
      <c r="D6131" s="26" t="str">
        <f>[1]!b_calc_yield(A6131,日期设置!$B$2,F6131,1,R6131,1,O6131,L6131,S6131,)</f>
        <v>Fetching...</v>
      </c>
      <c r="E6131" s="26">
        <f t="shared" si="190"/>
        <v>7.3639559417998601</v>
      </c>
      <c r="F6131" s="18">
        <f>[1]!b_dq_cleanprice($A6131,日期设置!B$2)</f>
        <v>103.59099999999999</v>
      </c>
      <c r="G6131" s="18" t="str">
        <f t="shared" si="191"/>
        <v>2.01 + 0</v>
      </c>
      <c r="H6131" s="27">
        <f>[1]!b_dq_pctchange($A6131,日期设置!$B$2,1)/100</f>
        <v>0</v>
      </c>
      <c r="I6131" s="26">
        <f>[1]!b_pq_pctchange(A6131,日期设置!$B$4,日期设置!$B$2,1)</f>
        <v>0.24734989171183056</v>
      </c>
      <c r="J6131" s="26">
        <f>[1]!b_pq_pctchange(A6131,日期设置!$C$4,日期设置!$B$2,1)</f>
        <v>-0.12783975874343997</v>
      </c>
      <c r="K6131" s="52">
        <f>[1]!b_dq_amount($A6131,日期设置!B$2,2,10000)</f>
        <v>0</v>
      </c>
      <c r="L6131" s="26">
        <f>[1]!b_info_latestpar(A6131,日期设置!$B$2)</f>
        <v>100</v>
      </c>
      <c r="M6131" s="6">
        <f>[1]!b_info_outstandingbalance($A6131,日期设置!B$2)</f>
        <v>10</v>
      </c>
      <c r="N6131" s="7" t="str">
        <f>[1]!b_info_latestissurercreditrating2(A6131,日期设置!$B$2,"102","1")</f>
        <v>AA+</v>
      </c>
      <c r="O6131" s="8">
        <v>5.78</v>
      </c>
      <c r="P6131" s="9">
        <f>[1]!b_info_repurchasedate(A6131)</f>
        <v>0</v>
      </c>
      <c r="Q6131" s="8" t="s">
        <v>15982</v>
      </c>
      <c r="R6131" s="2" t="str">
        <f>IF((--IF(P6131=0,Q6131,P6131))&gt;(--日期设置!$B$2),IF(P6131=0,Q6131,P6131),Q6131)</f>
        <v>2023-03-27</v>
      </c>
      <c r="S6131" s="2" t="s">
        <v>18603</v>
      </c>
      <c r="T6131" s="8">
        <f>[1]!b_anal_ptmyear($A6131,日期设置!$B$2)</f>
        <v>2.0136986301369864</v>
      </c>
      <c r="U6131" s="8">
        <f>[1]!b_anal_termifexercise($A6131,日期设置!B$2)</f>
        <v>0</v>
      </c>
      <c r="V6131" s="10">
        <f>[1]!b_dq_dirtyprice(A6131,日期设置!$B$2)</f>
        <v>109.29179999999999</v>
      </c>
      <c r="W6131" s="11">
        <f>IF(U6131=0,ROUNDUP((Q6131-日期设置!$B$2)/365,0),ROUNDUP((R6131-日期设置!$B$2)/365,0))</f>
        <v>3</v>
      </c>
      <c r="X6131" s="18">
        <f>_xlfn.IFNA(VLOOKUP(A6131,过往入选债券!A:D,4,0),2)</f>
        <v>2</v>
      </c>
      <c r="Y6131">
        <f>_xlfn.IFNA(VLOOKUP(C6131,[2]Sheet1!$A:$A,1,0),3)</f>
        <v>3</v>
      </c>
    </row>
    <row r="6132" spans="1:25" hidden="1" x14ac:dyDescent="0.2">
      <c r="A6132" s="28" t="s">
        <v>20948</v>
      </c>
      <c r="B6132" s="28" t="s">
        <v>20949</v>
      </c>
      <c r="C6132" s="39" t="s">
        <v>21252</v>
      </c>
      <c r="D6132" s="26" t="str">
        <f>[1]!b_calc_yield(A6132,日期设置!$B$2,F6132,1,R6132,1,O6132,L6132,S6132,)</f>
        <v>Fetching...</v>
      </c>
      <c r="E6132" s="26">
        <f t="shared" si="190"/>
        <v>10.013315789681654</v>
      </c>
      <c r="F6132" s="18">
        <f>[1]!b_dq_cleanprice($A6132,日期设置!B$2)</f>
        <v>99.738</v>
      </c>
      <c r="G6132" s="18" t="str">
        <f t="shared" si="191"/>
        <v>2.60 + 0</v>
      </c>
      <c r="H6132" s="27">
        <f>[1]!b_dq_pctchange($A6132,日期设置!$B$2,1)/100</f>
        <v>0</v>
      </c>
      <c r="I6132" s="26">
        <f>[1]!b_pq_pctchange(A6132,日期设置!$B$4,日期设置!$B$2,1)</f>
        <v>0.27819865616074324</v>
      </c>
      <c r="J6132" s="26">
        <f>[1]!b_pq_pctchange(A6132,日期设置!$C$4,日期设置!$B$2,1)</f>
        <v>-1.8745608064416223E-2</v>
      </c>
      <c r="K6132" s="52">
        <f>[1]!b_dq_amount($A6132,日期设置!B$2,2,10000)</f>
        <v>0</v>
      </c>
      <c r="L6132" s="26">
        <f>[1]!b_info_latestpar(A6132,日期设置!$B$2)</f>
        <v>100</v>
      </c>
      <c r="M6132" s="6">
        <f>[1]!b_info_outstandingbalance($A6132,日期设置!B$2)</f>
        <v>15</v>
      </c>
      <c r="N6132" s="7" t="str">
        <f>[1]!b_info_latestissurercreditrating2(A6132,日期设置!$B$2,"102","1")</f>
        <v>AAA</v>
      </c>
      <c r="O6132" s="8">
        <v>3.79</v>
      </c>
      <c r="P6132" s="9">
        <f>[1]!b_info_repurchasedate(A6132)</f>
        <v>0</v>
      </c>
      <c r="Q6132" s="8" t="s">
        <v>16896</v>
      </c>
      <c r="R6132" s="2" t="str">
        <f>IF((--IF(P6132=0,Q6132,P6132))&gt;(--日期设置!$B$2),IF(P6132=0,Q6132,P6132),Q6132)</f>
        <v>2023-10-29</v>
      </c>
      <c r="S6132" s="31" t="s">
        <v>16723</v>
      </c>
      <c r="T6132" s="8">
        <f>[1]!b_anal_ptmyear($A6132,日期设置!$B$2)</f>
        <v>2.6054794520547944</v>
      </c>
      <c r="U6132" s="8">
        <f>[1]!b_anal_termifexercise($A6132,日期设置!B$2)</f>
        <v>0</v>
      </c>
      <c r="V6132" s="10">
        <f>[1]!b_dq_dirtyprice(A6132,日期设置!$B$2)</f>
        <v>101.2332</v>
      </c>
      <c r="W6132" s="11">
        <f>IF(U6132=0,ROUNDUP((Q6132-日期设置!$B$2)/365,0),ROUNDUP((R6132-日期设置!$B$2)/365,0))</f>
        <v>3</v>
      </c>
      <c r="X6132" s="18">
        <f>_xlfn.IFNA(VLOOKUP(A6132,过往入选债券!A:D,4,0),2)</f>
        <v>2</v>
      </c>
      <c r="Y6132">
        <f>_xlfn.IFNA(VLOOKUP(C6132,[2]Sheet1!$A:$A,1,0),3)</f>
        <v>3</v>
      </c>
    </row>
    <row r="6133" spans="1:25" hidden="1" x14ac:dyDescent="0.2">
      <c r="A6133" s="21" t="s">
        <v>7909</v>
      </c>
      <c r="B6133" s="21" t="s">
        <v>7910</v>
      </c>
      <c r="C6133" s="37" t="s">
        <v>3749</v>
      </c>
      <c r="D6133" s="26" t="str">
        <f>[1]!b_calc_yield(A6133,日期设置!$B$2,F6133,1,R6133,1,O6133,L6133,S6133,)</f>
        <v>Fetching...</v>
      </c>
      <c r="E6133" s="26">
        <f t="shared" si="190"/>
        <v>3.2935666243504746</v>
      </c>
      <c r="F6133" s="18">
        <f>[1]!b_dq_cleanprice($A6133,日期设置!B$2)</f>
        <v>100.72199999999999</v>
      </c>
      <c r="G6133" s="18" t="str">
        <f t="shared" si="191"/>
        <v>0.84 + 0</v>
      </c>
      <c r="H6133" s="27">
        <f>[1]!b_dq_pctchange($A6133,日期设置!$B$2,1)/100</f>
        <v>0</v>
      </c>
      <c r="I6133" s="26">
        <f>[1]!b_pq_pctchange(A6133,日期设置!$B$4,日期设置!$B$2,1)</f>
        <v>7.4219576680142327E-2</v>
      </c>
      <c r="J6133" s="26">
        <f>[1]!b_pq_pctchange(A6133,日期设置!$C$4,日期设置!$B$2,1)</f>
        <v>7.4219576680142327E-2</v>
      </c>
      <c r="K6133" s="52">
        <f>[1]!b_dq_amount($A6133,日期设置!B$2,2,10000)</f>
        <v>0</v>
      </c>
      <c r="L6133" s="26">
        <f>[1]!b_info_latestpar(A6133,日期设置!$B$2)</f>
        <v>100</v>
      </c>
      <c r="M6133" s="6">
        <f>[1]!b_info_outstandingbalance($A6133,日期设置!B$2)</f>
        <v>5</v>
      </c>
      <c r="N6133" s="7" t="str">
        <f>[1]!b_info_latestissurercreditrating2(A6133,日期设置!$B$2,"102","1")</f>
        <v>AA</v>
      </c>
      <c r="O6133" s="8">
        <v>4.8</v>
      </c>
      <c r="P6133" s="9">
        <f>[1]!b_info_repurchasedate(A6133)</f>
        <v>0</v>
      </c>
      <c r="Q6133" s="8" t="s">
        <v>16384</v>
      </c>
      <c r="R6133" s="2" t="str">
        <f>IF((--IF(P6133=0,Q6133,P6133))&gt;(--日期设置!$B$2),IF(P6133=0,Q6133,P6133),Q6133)</f>
        <v>2022-01-25</v>
      </c>
      <c r="S6133" s="2" t="s">
        <v>18160</v>
      </c>
      <c r="T6133" s="8">
        <f>[1]!b_anal_ptmyear($A6133,日期设置!$B$2)</f>
        <v>0.84657534246575339</v>
      </c>
      <c r="U6133" s="8">
        <f>[1]!b_anal_termifexercise($A6133,日期设置!B$2)</f>
        <v>0</v>
      </c>
      <c r="V6133" s="10">
        <f>[1]!b_dq_dirtyprice(A6133,日期设置!$B$2)</f>
        <v>101.4584</v>
      </c>
      <c r="W6133" s="11">
        <f>IF(U6133=0,ROUNDUP((Q6133-日期设置!$B$2)/365,0),ROUNDUP((R6133-日期设置!$B$2)/365,0))</f>
        <v>1</v>
      </c>
      <c r="X6133" s="18">
        <f>_xlfn.IFNA(VLOOKUP(A6133,过往入选债券!A:D,4,0),2)</f>
        <v>2</v>
      </c>
      <c r="Y6133">
        <f>_xlfn.IFNA(VLOOKUP(C6133,[2]Sheet1!$A:$A,1,0),3)</f>
        <v>3</v>
      </c>
    </row>
    <row r="6134" spans="1:25" hidden="1" x14ac:dyDescent="0.2">
      <c r="A6134" s="28" t="s">
        <v>19653</v>
      </c>
      <c r="B6134" s="28" t="s">
        <v>19654</v>
      </c>
      <c r="C6134" s="38" t="s">
        <v>19655</v>
      </c>
      <c r="D6134" s="26" t="str">
        <f>[1]!b_calc_yield(A6134,日期设置!$B$2,F6134,1,R6134,1,O6134,L6134,S6134,)</f>
        <v>Fetching...</v>
      </c>
      <c r="E6134" s="26">
        <f t="shared" si="190"/>
        <v>16.780085122304843</v>
      </c>
      <c r="F6134" s="18">
        <f>[1]!b_dq_cleanprice($A6134,日期设置!B$2)</f>
        <v>100.30119999999999</v>
      </c>
      <c r="G6134" s="18" t="str">
        <f t="shared" si="191"/>
        <v>4.41 + 0</v>
      </c>
      <c r="H6134" s="27">
        <f>[1]!b_dq_pctchange($A6134,日期设置!$B$2,1)/100</f>
        <v>0</v>
      </c>
      <c r="I6134" s="26">
        <f>[1]!b_pq_pctchange(A6134,日期设置!$B$4,日期设置!$B$2,1)</f>
        <v>3.9881472264337164E-3</v>
      </c>
      <c r="J6134" s="26">
        <f>[1]!b_pq_pctchange(A6134,日期设置!$C$4,日期设置!$B$2,1)</f>
        <v>0.65793170998016226</v>
      </c>
      <c r="K6134" s="52">
        <f>[1]!b_dq_amount($A6134,日期设置!B$2,2,10000)</f>
        <v>0</v>
      </c>
      <c r="L6134" s="26">
        <f>[1]!b_info_latestpar(A6134,日期设置!$B$2)</f>
        <v>100</v>
      </c>
      <c r="M6134" s="6">
        <f>[1]!b_info_outstandingbalance($A6134,日期设置!B$2)</f>
        <v>12.5</v>
      </c>
      <c r="N6134" s="7" t="str">
        <f>[1]!b_info_latestissurercreditrating2(A6134,日期设置!$B$2,"102","1")</f>
        <v>AAA</v>
      </c>
      <c r="O6134" s="8">
        <v>3.97</v>
      </c>
      <c r="P6134" s="9">
        <f>[1]!b_info_repurchasedate(A6134)</f>
        <v>0</v>
      </c>
      <c r="Q6134" s="8" t="s">
        <v>20009</v>
      </c>
      <c r="R6134" s="2" t="str">
        <f>IF((--IF(P6134=0,Q6134,P6134))&gt;(--日期设置!$B$2),IF(P6134=0,Q6134,P6134),Q6134)</f>
        <v>2025-08-20</v>
      </c>
      <c r="S6134" s="31" t="s">
        <v>19197</v>
      </c>
      <c r="T6134" s="8">
        <f>[1]!b_anal_ptmyear($A6134,日期设置!$B$2)</f>
        <v>4.4136986301369863</v>
      </c>
      <c r="U6134" s="8">
        <f>[1]!b_anal_termifexercise($A6134,日期设置!B$2)</f>
        <v>0</v>
      </c>
      <c r="V6134" s="10">
        <f>[1]!b_dq_dirtyprice(A6134,日期设置!$B$2)</f>
        <v>102.6288</v>
      </c>
      <c r="W6134" s="11">
        <f>IF(U6134=0,ROUNDUP((Q6134-日期设置!$B$2)/365,0),ROUNDUP((R6134-日期设置!$B$2)/365,0))</f>
        <v>5</v>
      </c>
      <c r="X6134" s="18">
        <f>_xlfn.IFNA(VLOOKUP(A6134,过往入选债券!A:D,4,0),2)</f>
        <v>2</v>
      </c>
      <c r="Y6134">
        <f>_xlfn.IFNA(VLOOKUP(C6134,[2]Sheet1!$A:$A,1,0),3)</f>
        <v>3</v>
      </c>
    </row>
    <row r="6135" spans="1:25" hidden="1" x14ac:dyDescent="0.2">
      <c r="A6135" s="21" t="s">
        <v>9558</v>
      </c>
      <c r="B6135" s="21" t="s">
        <v>9559</v>
      </c>
      <c r="C6135" s="37" t="s">
        <v>203</v>
      </c>
      <c r="D6135" s="26" t="str">
        <f>[1]!b_calc_yield(A6135,日期设置!$B$2,F6135,1,R6135,1,O6135,L6135,S6135,)</f>
        <v>Fetching...</v>
      </c>
      <c r="E6135" s="26">
        <f t="shared" si="190"/>
        <v>6.4128027039512814</v>
      </c>
      <c r="F6135" s="18">
        <f>[1]!b_dq_cleanprice($A6135,日期设置!B$2)</f>
        <v>100</v>
      </c>
      <c r="G6135" s="18" t="str">
        <f t="shared" si="191"/>
        <v>1.66 + 0</v>
      </c>
      <c r="H6135" s="27">
        <f>[1]!b_dq_pctchange($A6135,日期设置!$B$2,1)/100</f>
        <v>0</v>
      </c>
      <c r="I6135" s="26">
        <f>[1]!b_pq_pctchange(A6135,日期设置!$B$4,日期设置!$B$2,1)</f>
        <v>0</v>
      </c>
      <c r="J6135" s="26">
        <f>[1]!b_pq_pctchange(A6135,日期设置!$C$4,日期设置!$B$2,1)</f>
        <v>0</v>
      </c>
      <c r="K6135" s="52">
        <f>[1]!b_dq_amount($A6135,日期设置!B$2,2,10000)</f>
        <v>0</v>
      </c>
      <c r="L6135" s="26">
        <f>[1]!b_info_latestpar(A6135,日期设置!$B$2)</f>
        <v>100</v>
      </c>
      <c r="M6135" s="6">
        <f>[1]!b_info_outstandingbalance($A6135,日期设置!B$2)</f>
        <v>10</v>
      </c>
      <c r="N6135" s="7" t="str">
        <f>[1]!b_info_latestissurercreditrating2(A6135,日期设置!$B$2,"102","1")</f>
        <v>AAA</v>
      </c>
      <c r="O6135" s="8">
        <v>3.9</v>
      </c>
      <c r="P6135" s="9">
        <f>[1]!b_info_repurchasedate(A6135)</f>
        <v>0</v>
      </c>
      <c r="Q6135" s="8" t="s">
        <v>16418</v>
      </c>
      <c r="R6135" s="2" t="str">
        <f>IF((--IF(P6135=0,Q6135,P6135))&gt;(--日期设置!$B$2),IF(P6135=0,Q6135,P6135),Q6135)</f>
        <v>2022-11-20</v>
      </c>
      <c r="S6135" s="2" t="s">
        <v>18018</v>
      </c>
      <c r="T6135" s="8">
        <f>[1]!b_anal_ptmyear($A6135,日期设置!$B$2)</f>
        <v>1.6657534246575343</v>
      </c>
      <c r="U6135" s="8">
        <f>[1]!b_anal_termifexercise($A6135,日期设置!B$2)</f>
        <v>0</v>
      </c>
      <c r="V6135" s="10">
        <f>[1]!b_dq_dirtyprice(A6135,日期设置!$B$2)</f>
        <v>101.3036</v>
      </c>
      <c r="W6135" s="11">
        <f>IF(U6135=0,ROUNDUP((Q6135-日期设置!$B$2)/365,0),ROUNDUP((R6135-日期设置!$B$2)/365,0))</f>
        <v>2</v>
      </c>
      <c r="X6135" s="18">
        <f>_xlfn.IFNA(VLOOKUP(A6135,过往入选债券!A:D,4,0),2)</f>
        <v>2</v>
      </c>
      <c r="Y6135">
        <f>_xlfn.IFNA(VLOOKUP(C6135,[2]Sheet1!$A:$A,1,0),3)</f>
        <v>3</v>
      </c>
    </row>
    <row r="6136" spans="1:25" hidden="1" x14ac:dyDescent="0.2">
      <c r="A6136" s="21" t="s">
        <v>8288</v>
      </c>
      <c r="B6136" s="21" t="s">
        <v>8289</v>
      </c>
      <c r="C6136" s="37" t="s">
        <v>938</v>
      </c>
      <c r="D6136" s="26" t="str">
        <f>[1]!b_calc_yield(A6136,日期设置!$B$2,F6136,1,R6136,1,O6136,L6136,S6136,)</f>
        <v>Fetching...</v>
      </c>
      <c r="E6136" s="26">
        <f t="shared" si="190"/>
        <v>4.0394571031965754</v>
      </c>
      <c r="F6136" s="18">
        <f>[1]!b_dq_cleanprice($A6136,日期设置!B$2)</f>
        <v>102.31189999999999</v>
      </c>
      <c r="G6136" s="18" t="str">
        <f t="shared" si="191"/>
        <v>1.09 + 1.09</v>
      </c>
      <c r="H6136" s="27">
        <f>[1]!b_dq_pctchange($A6136,日期设置!$B$2,1)/100</f>
        <v>0</v>
      </c>
      <c r="I6136" s="26">
        <f>[1]!b_pq_pctchange(A6136,日期设置!$B$4,日期设置!$B$2,1)</f>
        <v>0</v>
      </c>
      <c r="J6136" s="26">
        <f>[1]!b_pq_pctchange(A6136,日期设置!$C$4,日期设置!$B$2,1)</f>
        <v>0</v>
      </c>
      <c r="K6136" s="52">
        <f>[1]!b_dq_amount($A6136,日期设置!B$2,2,10000)</f>
        <v>0</v>
      </c>
      <c r="L6136" s="26">
        <f>[1]!b_info_latestpar(A6136,日期设置!$B$2)</f>
        <v>100</v>
      </c>
      <c r="M6136" s="6">
        <f>[1]!b_info_outstandingbalance($A6136,日期设置!B$2)</f>
        <v>8</v>
      </c>
      <c r="N6136" s="7" t="str">
        <f>[1]!b_info_latestissurercreditrating2(A6136,日期设置!$B$2,"102","1")</f>
        <v>AAA</v>
      </c>
      <c r="O6136" s="8">
        <v>6.1</v>
      </c>
      <c r="P6136" s="9">
        <f>[1]!b_info_repurchasedate(A6136)</f>
        <v>0</v>
      </c>
      <c r="Q6136" s="8" t="s">
        <v>16326</v>
      </c>
      <c r="R6136" s="2" t="str">
        <f>IF((--IF(P6136=0,Q6136,P6136))&gt;(--日期设置!$B$2),IF(P6136=0,Q6136,P6136),Q6136)</f>
        <v>2022-04-25</v>
      </c>
      <c r="S6136" s="2" t="s">
        <v>18104</v>
      </c>
      <c r="T6136" s="8">
        <f>[1]!b_anal_ptmyear($A6136,日期设置!$B$2)</f>
        <v>1.0931506849315069</v>
      </c>
      <c r="U6136" s="8">
        <f>[1]!b_anal_termifexercise($A6136,日期设置!B$2)</f>
        <v>1.0931506849315069</v>
      </c>
      <c r="V6136" s="10">
        <f>[1]!b_dq_dirtyprice(A6136,日期设置!$B$2)</f>
        <v>107.8437</v>
      </c>
      <c r="W6136" s="11">
        <f>IF(U6136=0,ROUNDUP((Q6136-日期设置!$B$2)/365,0),ROUNDUP((R6136-日期设置!$B$2)/365,0))</f>
        <v>2</v>
      </c>
      <c r="X6136" s="18">
        <f>_xlfn.IFNA(VLOOKUP(A6136,过往入选债券!A:D,4,0),2)</f>
        <v>2</v>
      </c>
      <c r="Y6136">
        <f>_xlfn.IFNA(VLOOKUP(C6136,[2]Sheet1!$A:$A,1,0),3)</f>
        <v>3</v>
      </c>
    </row>
    <row r="6137" spans="1:25" hidden="1" x14ac:dyDescent="0.2">
      <c r="A6137" s="28" t="s">
        <v>20420</v>
      </c>
      <c r="B6137" s="28" t="s">
        <v>20421</v>
      </c>
      <c r="C6137" s="39" t="s">
        <v>20768</v>
      </c>
      <c r="D6137" s="26" t="str">
        <f>[1]!b_calc_yield(A6137,日期设置!$B$2,F6137,1,R6137,1,O6137,L6137,S6137,)</f>
        <v>Fetching...</v>
      </c>
      <c r="E6137" s="26">
        <f t="shared" si="190"/>
        <v>9.4957448290134305</v>
      </c>
      <c r="F6137" s="18">
        <f>[1]!b_dq_cleanprice($A6137,日期设置!B$2)</f>
        <v>99.959800000000001</v>
      </c>
      <c r="G6137" s="18" t="str">
        <f t="shared" si="191"/>
        <v>4.48 + 2.48</v>
      </c>
      <c r="H6137" s="27">
        <f>[1]!b_dq_pctchange($A6137,日期设置!$B$2,1)/100</f>
        <v>0</v>
      </c>
      <c r="I6137" s="26">
        <f>[1]!b_pq_pctchange(A6137,日期设置!$B$4,日期设置!$B$2,1)</f>
        <v>0</v>
      </c>
      <c r="J6137" s="26">
        <f>[1]!b_pq_pctchange(A6137,日期设置!$C$4,日期设置!$B$2,1)</f>
        <v>0</v>
      </c>
      <c r="K6137" s="52">
        <f>[1]!b_dq_amount($A6137,日期设置!B$2,2,10000)</f>
        <v>0</v>
      </c>
      <c r="L6137" s="26">
        <f>[1]!b_info_latestpar(A6137,日期设置!$B$2)</f>
        <v>100</v>
      </c>
      <c r="M6137" s="6">
        <f>[1]!b_info_outstandingbalance($A6137,日期设置!B$2)</f>
        <v>10</v>
      </c>
      <c r="N6137" s="7" t="str">
        <f>[1]!b_info_latestissurercreditrating2(A6137,日期设置!$B$2,"102","1")</f>
        <v>AAA</v>
      </c>
      <c r="O6137" s="8">
        <v>3.88</v>
      </c>
      <c r="P6137" s="9" t="str">
        <f>[1]!b_info_repurchasedate(A6137)</f>
        <v>2023-09-15</v>
      </c>
      <c r="Q6137" s="8" t="s">
        <v>20869</v>
      </c>
      <c r="R6137" s="2" t="str">
        <f>IF((--IF(P6137=0,Q6137,P6137))&gt;(--日期设置!$B$2),IF(P6137=0,Q6137,P6137),Q6137)</f>
        <v>2023-09-15</v>
      </c>
      <c r="S6137" s="31" t="s">
        <v>16603</v>
      </c>
      <c r="T6137" s="8">
        <f>[1]!b_anal_ptmyear($A6137,日期设置!$B$2)</f>
        <v>4.484931506849315</v>
      </c>
      <c r="U6137" s="8">
        <f>[1]!b_anal_termifexercise($A6137,日期设置!B$2)</f>
        <v>2.484931506849315</v>
      </c>
      <c r="V6137" s="10">
        <f>[1]!b_dq_dirtyprice(A6137,日期设置!$B$2)</f>
        <v>101.95829999999999</v>
      </c>
      <c r="W6137" s="11">
        <f>IF(U6137=0,ROUNDUP((Q6137-日期设置!$B$2)/365,0),ROUNDUP((R6137-日期设置!$B$2)/365,0))</f>
        <v>3</v>
      </c>
      <c r="X6137" s="18">
        <f>_xlfn.IFNA(VLOOKUP(A6137,过往入选债券!A:D,4,0),2)</f>
        <v>2</v>
      </c>
      <c r="Y6137">
        <f>_xlfn.IFNA(VLOOKUP(C6137,[2]Sheet1!$A:$A,1,0),3)</f>
        <v>3</v>
      </c>
    </row>
    <row r="6138" spans="1:25" hidden="1" x14ac:dyDescent="0.2">
      <c r="A6138" s="21" t="s">
        <v>1251</v>
      </c>
      <c r="B6138" s="21" t="s">
        <v>1252</v>
      </c>
      <c r="C6138" s="37" t="s">
        <v>744</v>
      </c>
      <c r="D6138" s="26" t="str">
        <f>[1]!b_calc_yield(A6138,日期设置!$B$2,F6138,1,R6138,1,O6138,L6138,S6138,)</f>
        <v>Fetching...</v>
      </c>
      <c r="E6138" s="26">
        <f t="shared" si="190"/>
        <v>1.9275591097876577</v>
      </c>
      <c r="F6138" s="18">
        <f>[1]!b_dq_cleanprice($A6138,日期设置!B$2)</f>
        <v>100.82769999999999</v>
      </c>
      <c r="G6138" s="18" t="str">
        <f t="shared" si="191"/>
        <v>1.49 + 0.50</v>
      </c>
      <c r="H6138" s="27">
        <f>[1]!b_dq_pctchange($A6138,日期设置!$B$2,1)/100</f>
        <v>0</v>
      </c>
      <c r="I6138" s="26">
        <f>[1]!b_pq_pctchange(A6138,日期设置!$B$4,日期设置!$B$2,1)</f>
        <v>0</v>
      </c>
      <c r="J6138" s="26">
        <f>[1]!b_pq_pctchange(A6138,日期设置!$C$4,日期设置!$B$2,1)</f>
        <v>-3.9160401002510101E-2</v>
      </c>
      <c r="K6138" s="52">
        <f>[1]!b_dq_amount($A6138,日期设置!B$2,2,10000)</f>
        <v>0</v>
      </c>
      <c r="L6138" s="26">
        <f>[1]!b_info_latestpar(A6138,日期设置!$B$2)</f>
        <v>100</v>
      </c>
      <c r="M6138" s="6">
        <f>[1]!b_info_outstandingbalance($A6138,日期设置!B$2)</f>
        <v>5</v>
      </c>
      <c r="N6138" s="7">
        <f>[1]!b_info_latestissurercreditrating2(A6138,日期设置!$B$2,"102","1")</f>
        <v>0</v>
      </c>
      <c r="O6138" s="8">
        <v>5.7</v>
      </c>
      <c r="P6138" s="9" t="str">
        <f>[1]!b_info_repurchasedate(A6138)</f>
        <v>2021-09-22</v>
      </c>
      <c r="Q6138" s="8" t="s">
        <v>16402</v>
      </c>
      <c r="R6138" s="2" t="str">
        <f>IF((--IF(P6138=0,Q6138,P6138))&gt;(--日期设置!$B$2),IF(P6138=0,Q6138,P6138),Q6138)</f>
        <v>2021-09-22</v>
      </c>
      <c r="S6138" s="2" t="s">
        <v>18174</v>
      </c>
      <c r="T6138" s="8">
        <f>[1]!b_anal_ptmyear($A6138,日期设置!$B$2)</f>
        <v>1.4958904109589042</v>
      </c>
      <c r="U6138" s="8">
        <f>[1]!b_anal_termifexercise($A6138,日期设置!B$2)</f>
        <v>0.50410958904109593</v>
      </c>
      <c r="V6138" s="10">
        <f>[1]!b_dq_dirtyprice(A6138,日期设置!$B$2)</f>
        <v>103.7011</v>
      </c>
      <c r="W6138" s="11">
        <f>IF(U6138=0,ROUNDUP((Q6138-日期设置!$B$2)/365,0),ROUNDUP((R6138-日期设置!$B$2)/365,0))</f>
        <v>1</v>
      </c>
      <c r="X6138" s="18">
        <f>_xlfn.IFNA(VLOOKUP(A6138,过往入选债券!A:D,4,0),2)</f>
        <v>2</v>
      </c>
      <c r="Y6138">
        <f>_xlfn.IFNA(VLOOKUP(C6138,[2]Sheet1!$A:$A,1,0),3)</f>
        <v>3</v>
      </c>
    </row>
    <row r="6139" spans="1:25" hidden="1" x14ac:dyDescent="0.2">
      <c r="A6139" s="21" t="s">
        <v>8222</v>
      </c>
      <c r="B6139" s="21" t="s">
        <v>8223</v>
      </c>
      <c r="C6139" s="37" t="s">
        <v>424</v>
      </c>
      <c r="D6139" s="26" t="str">
        <f>[1]!b_calc_yield(A6139,日期设置!$B$2,F6139,1,R6139,1,O6139,L6139,S6139,)</f>
        <v>Fetching...</v>
      </c>
      <c r="E6139" s="26">
        <f t="shared" si="190"/>
        <v>3.8869180940757753</v>
      </c>
      <c r="F6139" s="18">
        <f>[1]!b_dq_cleanprice($A6139,日期设置!B$2)</f>
        <v>100.94629999999999</v>
      </c>
      <c r="G6139" s="18" t="str">
        <f t="shared" si="191"/>
        <v>3 + 1</v>
      </c>
      <c r="H6139" s="27">
        <f>[1]!b_dq_pctchange($A6139,日期设置!$B$2,1)/100</f>
        <v>0</v>
      </c>
      <c r="I6139" s="26">
        <f>[1]!b_pq_pctchange(A6139,日期设置!$B$4,日期设置!$B$2,1)</f>
        <v>0</v>
      </c>
      <c r="J6139" s="26">
        <f>[1]!b_pq_pctchange(A6139,日期设置!$C$4,日期设置!$B$2,1)</f>
        <v>0</v>
      </c>
      <c r="K6139" s="52">
        <f>[1]!b_dq_amount($A6139,日期设置!B$2,2,10000)</f>
        <v>0</v>
      </c>
      <c r="L6139" s="26">
        <f>[1]!b_info_latestpar(A6139,日期设置!$B$2)</f>
        <v>100</v>
      </c>
      <c r="M6139" s="6">
        <f>[1]!b_info_outstandingbalance($A6139,日期设置!B$2)</f>
        <v>5</v>
      </c>
      <c r="N6139" s="7" t="str">
        <f>[1]!b_info_latestissurercreditrating2(A6139,日期设置!$B$2,"102","1")</f>
        <v>AA+</v>
      </c>
      <c r="O6139" s="8">
        <v>4.87</v>
      </c>
      <c r="P6139" s="9" t="str">
        <f>[1]!b_info_repurchasedate(A6139)</f>
        <v>2022-03-22</v>
      </c>
      <c r="Q6139" s="8" t="s">
        <v>16938</v>
      </c>
      <c r="R6139" s="2" t="str">
        <f>IF((--IF(P6139=0,Q6139,P6139))&gt;(--日期设置!$B$2),IF(P6139=0,Q6139,P6139),Q6139)</f>
        <v>2022-03-22</v>
      </c>
      <c r="S6139" s="2" t="s">
        <v>18601</v>
      </c>
      <c r="T6139" s="8">
        <f>[1]!b_anal_ptmyear($A6139,日期设置!$B$2)</f>
        <v>3</v>
      </c>
      <c r="U6139" s="8">
        <f>[1]!b_anal_termifexercise($A6139,日期设置!B$2)</f>
        <v>1</v>
      </c>
      <c r="V6139" s="10">
        <f>[1]!b_dq_dirtyprice(A6139,日期设置!$B$2)</f>
        <v>100.94629999999999</v>
      </c>
      <c r="W6139" s="11">
        <f>IF(U6139=0,ROUNDUP((Q6139-日期设置!$B$2)/365,0),ROUNDUP((R6139-日期设置!$B$2)/365,0))</f>
        <v>1</v>
      </c>
      <c r="X6139" s="18">
        <f>_xlfn.IFNA(VLOOKUP(A6139,过往入选债券!A:D,4,0),2)</f>
        <v>2</v>
      </c>
      <c r="Y6139">
        <f>_xlfn.IFNA(VLOOKUP(C6139,[2]Sheet1!$A:$A,1,0),3)</f>
        <v>3</v>
      </c>
    </row>
    <row r="6140" spans="1:25" hidden="1" x14ac:dyDescent="0.2">
      <c r="A6140" s="21" t="s">
        <v>8462</v>
      </c>
      <c r="B6140" s="21" t="s">
        <v>8463</v>
      </c>
      <c r="C6140" s="37" t="s">
        <v>8464</v>
      </c>
      <c r="D6140" s="26" t="str">
        <f>[1]!b_calc_yield(A6140,日期设置!$B$2,F6140,1,R6140,1,O6140,L6140,S6140,)</f>
        <v>Fetching...</v>
      </c>
      <c r="E6140" s="26">
        <f t="shared" si="190"/>
        <v>5.3913985148514865</v>
      </c>
      <c r="F6140" s="18">
        <f>[1]!b_dq_cleanprice($A6140,日期设置!B$2)</f>
        <v>100.8103</v>
      </c>
      <c r="G6140" s="18" t="str">
        <f t="shared" si="191"/>
        <v>1.41 + 0</v>
      </c>
      <c r="H6140" s="27">
        <f>[1]!b_dq_pctchange($A6140,日期设置!$B$2,1)/100</f>
        <v>0</v>
      </c>
      <c r="I6140" s="26">
        <f>[1]!b_pq_pctchange(A6140,日期设置!$B$4,日期设置!$B$2,1)</f>
        <v>0</v>
      </c>
      <c r="J6140" s="26">
        <f>[1]!b_pq_pctchange(A6140,日期设置!$C$4,日期设置!$B$2,1)</f>
        <v>-0.85630550446986098</v>
      </c>
      <c r="K6140" s="52">
        <f>[1]!b_dq_amount($A6140,日期设置!B$2,2,10000)</f>
        <v>0</v>
      </c>
      <c r="L6140" s="26">
        <f>[1]!b_info_latestpar(A6140,日期设置!$B$2)</f>
        <v>100</v>
      </c>
      <c r="M6140" s="6">
        <f>[1]!b_info_outstandingbalance($A6140,日期设置!B$2)</f>
        <v>3</v>
      </c>
      <c r="N6140" s="7" t="str">
        <f>[1]!b_info_latestissurercreditrating2(A6140,日期设置!$B$2,"102","1")</f>
        <v>AA+</v>
      </c>
      <c r="O6140" s="8">
        <v>4.5</v>
      </c>
      <c r="P6140" s="9">
        <f>[1]!b_info_repurchasedate(A6140)</f>
        <v>0</v>
      </c>
      <c r="Q6140" s="8" t="s">
        <v>16587</v>
      </c>
      <c r="R6140" s="2" t="str">
        <f>IF((--IF(P6140=0,Q6140,P6140))&gt;(--日期设置!$B$2),IF(P6140=0,Q6140,P6140),Q6140)</f>
        <v>2022-08-22</v>
      </c>
      <c r="S6140" s="2" t="s">
        <v>18336</v>
      </c>
      <c r="T6140" s="8">
        <f>[1]!b_anal_ptmyear($A6140,日期设置!$B$2)</f>
        <v>1.4191780821917808</v>
      </c>
      <c r="U6140" s="8">
        <f>[1]!b_anal_termifexercise($A6140,日期设置!B$2)</f>
        <v>0</v>
      </c>
      <c r="V6140" s="10">
        <f>[1]!b_dq_dirtyprice(A6140,日期设置!$B$2)</f>
        <v>103.42400000000001</v>
      </c>
      <c r="W6140" s="11">
        <f>IF(U6140=0,ROUNDUP((Q6140-日期设置!$B$2)/365,0),ROUNDUP((R6140-日期设置!$B$2)/365,0))</f>
        <v>2</v>
      </c>
      <c r="X6140" s="18">
        <f>_xlfn.IFNA(VLOOKUP(A6140,过往入选债券!A:D,4,0),2)</f>
        <v>2</v>
      </c>
      <c r="Y6140">
        <f>_xlfn.IFNA(VLOOKUP(C6140,[2]Sheet1!$A:$A,1,0),3)</f>
        <v>3</v>
      </c>
    </row>
    <row r="6141" spans="1:25" hidden="1" x14ac:dyDescent="0.2">
      <c r="A6141" s="21" t="s">
        <v>1333</v>
      </c>
      <c r="B6141" s="21" t="s">
        <v>1334</v>
      </c>
      <c r="C6141" s="37" t="s">
        <v>790</v>
      </c>
      <c r="D6141" s="26" t="str">
        <f>[1]!b_calc_yield(A6141,日期设置!$B$2,F6141,1,R6141,1,O6141,L6141,S6141,)</f>
        <v>Fetching...</v>
      </c>
      <c r="E6141" s="26">
        <f t="shared" si="190"/>
        <v>4.0919223520182069</v>
      </c>
      <c r="F6141" s="18">
        <f>[1]!b_dq_cleanprice($A6141,日期设置!B$2)</f>
        <v>100.5329</v>
      </c>
      <c r="G6141" s="18" t="str">
        <f t="shared" si="191"/>
        <v>1.09 + 0</v>
      </c>
      <c r="H6141" s="27">
        <f>[1]!b_dq_pctchange($A6141,日期设置!$B$2,1)/100</f>
        <v>0</v>
      </c>
      <c r="I6141" s="26">
        <f>[1]!b_pq_pctchange(A6141,日期设置!$B$4,日期设置!$B$2,1)</f>
        <v>0</v>
      </c>
      <c r="J6141" s="26">
        <f>[1]!b_pq_pctchange(A6141,日期设置!$C$4,日期设置!$B$2,1)</f>
        <v>6.1510225328468553E-2</v>
      </c>
      <c r="K6141" s="52">
        <f>[1]!b_dq_amount($A6141,日期设置!B$2,2,10000)</f>
        <v>0</v>
      </c>
      <c r="L6141" s="26">
        <f>[1]!b_info_latestpar(A6141,日期设置!$B$2)</f>
        <v>100</v>
      </c>
      <c r="M6141" s="6">
        <f>[1]!b_info_outstandingbalance($A6141,日期设置!B$2)</f>
        <v>12</v>
      </c>
      <c r="N6141" s="7">
        <f>[1]!b_info_latestissurercreditrating2(A6141,日期设置!$B$2,"102","1")</f>
        <v>0</v>
      </c>
      <c r="O6141" s="8">
        <v>4.4000000000000004</v>
      </c>
      <c r="P6141" s="9">
        <f>[1]!b_info_repurchasedate(A6141)</f>
        <v>0</v>
      </c>
      <c r="Q6141" s="8" t="s">
        <v>16326</v>
      </c>
      <c r="R6141" s="2" t="str">
        <f>IF((--IF(P6141=0,Q6141,P6141))&gt;(--日期设置!$B$2),IF(P6141=0,Q6141,P6141),Q6141)</f>
        <v>2022-04-25</v>
      </c>
      <c r="S6141" s="2" t="s">
        <v>18227</v>
      </c>
      <c r="T6141" s="8">
        <f>[1]!b_anal_ptmyear($A6141,日期设置!$B$2)</f>
        <v>1.0931506849315069</v>
      </c>
      <c r="U6141" s="8">
        <f>[1]!b_anal_termifexercise($A6141,日期设置!B$2)</f>
        <v>0</v>
      </c>
      <c r="V6141" s="10">
        <f>[1]!b_dq_dirtyprice(A6141,日期设置!$B$2)</f>
        <v>104.523</v>
      </c>
      <c r="W6141" s="11">
        <f>IF(U6141=0,ROUNDUP((Q6141-日期设置!$B$2)/365,0),ROUNDUP((R6141-日期设置!$B$2)/365,0))</f>
        <v>2</v>
      </c>
      <c r="X6141" s="18">
        <f>_xlfn.IFNA(VLOOKUP(A6141,过往入选债券!A:D,4,0),2)</f>
        <v>2</v>
      </c>
      <c r="Y6141" s="45">
        <f>_xlfn.IFNA(VLOOKUP(C6141,[2]Sheet1!$A:$A,1,0),3)</f>
        <v>3</v>
      </c>
    </row>
    <row r="6142" spans="1:25" hidden="1" x14ac:dyDescent="0.2">
      <c r="A6142" s="21" t="s">
        <v>1595</v>
      </c>
      <c r="B6142" s="21" t="s">
        <v>1596</v>
      </c>
      <c r="C6142" s="37" t="s">
        <v>1597</v>
      </c>
      <c r="D6142" s="26" t="str">
        <f>[1]!b_calc_yield(A6142,日期设置!$B$2,F6142,1,R6142,1,O6142,L6142,S6142,)</f>
        <v>Fetching...</v>
      </c>
      <c r="E6142" s="26">
        <f t="shared" si="190"/>
        <v>7.2546881214009096</v>
      </c>
      <c r="F6142" s="18">
        <f>[1]!b_dq_cleanprice($A6142,日期设置!B$2)</f>
        <v>104.68</v>
      </c>
      <c r="G6142" s="18" t="str">
        <f t="shared" si="191"/>
        <v>1.89 + 0</v>
      </c>
      <c r="H6142" s="27">
        <f>[1]!b_dq_pctchange($A6142,日期设置!$B$2,1)/100</f>
        <v>0</v>
      </c>
      <c r="I6142" s="26">
        <f>[1]!b_pq_pctchange(A6142,日期设置!$B$4,日期设置!$B$2,1)</f>
        <v>9.2462180864452223E-2</v>
      </c>
      <c r="J6142" s="26">
        <f>[1]!b_pq_pctchange(A6142,日期设置!$C$4,日期设置!$B$2,1)</f>
        <v>0.38521916832169806</v>
      </c>
      <c r="K6142" s="52">
        <f>[1]!b_dq_amount($A6142,日期设置!B$2,2,10000)</f>
        <v>0</v>
      </c>
      <c r="L6142" s="26">
        <f>[1]!b_info_latestpar(A6142,日期设置!$B$2)</f>
        <v>100</v>
      </c>
      <c r="M6142" s="6">
        <f>[1]!b_info_outstandingbalance($A6142,日期设置!B$2)</f>
        <v>10</v>
      </c>
      <c r="N6142" s="7">
        <f>[1]!b_info_latestissurercreditrating2(A6142,日期设置!$B$2,"102","1")</f>
        <v>0</v>
      </c>
      <c r="O6142" s="8">
        <v>6.5</v>
      </c>
      <c r="P6142" s="9">
        <f>[1]!b_info_repurchasedate(A6142)</f>
        <v>0</v>
      </c>
      <c r="Q6142" s="8" t="s">
        <v>16624</v>
      </c>
      <c r="R6142" s="2" t="str">
        <f>IF((--IF(P6142=0,Q6142,P6142))&gt;(--日期设置!$B$2),IF(P6142=0,Q6142,P6142),Q6142)</f>
        <v>2023-02-12</v>
      </c>
      <c r="S6142" s="2" t="s">
        <v>18253</v>
      </c>
      <c r="T6142" s="8">
        <f>[1]!b_anal_ptmyear($A6142,日期设置!$B$2)</f>
        <v>1.8958904109589041</v>
      </c>
      <c r="U6142" s="8">
        <f>[1]!b_anal_termifexercise($A6142,日期设置!B$2)</f>
        <v>0</v>
      </c>
      <c r="V6142" s="10">
        <f>[1]!b_dq_dirtyprice(A6142,日期设置!$B$2)</f>
        <v>105.3567</v>
      </c>
      <c r="W6142" s="11">
        <f>IF(U6142=0,ROUNDUP((Q6142-日期设置!$B$2)/365,0),ROUNDUP((R6142-日期设置!$B$2)/365,0))</f>
        <v>2</v>
      </c>
      <c r="X6142" s="18">
        <f>_xlfn.IFNA(VLOOKUP(A6142,过往入选债券!A:D,4,0),2)</f>
        <v>2</v>
      </c>
      <c r="Y6142">
        <f>_xlfn.IFNA(VLOOKUP(C6142,[2]Sheet1!$A:$A,1,0),3)</f>
        <v>3</v>
      </c>
    </row>
    <row r="6143" spans="1:25" hidden="1" x14ac:dyDescent="0.2">
      <c r="A6143" s="21" t="s">
        <v>10557</v>
      </c>
      <c r="B6143" s="21" t="s">
        <v>10558</v>
      </c>
      <c r="C6143" s="37" t="s">
        <v>4904</v>
      </c>
      <c r="D6143" s="26" t="str">
        <f>[1]!b_calc_yield(A6143,日期设置!$B$2,F6143,1,R6143,1,O6143,L6143,S6143,)</f>
        <v>Fetching...</v>
      </c>
      <c r="E6143" s="26">
        <f t="shared" si="190"/>
        <v>22.886588261979469</v>
      </c>
      <c r="F6143" s="18">
        <f>[1]!b_dq_cleanprice($A6143,日期设置!B$2)</f>
        <v>98.852599999999995</v>
      </c>
      <c r="G6143" s="18" t="str">
        <f t="shared" si="191"/>
        <v>6.06 + 0</v>
      </c>
      <c r="H6143" s="27">
        <f>[1]!b_dq_pctchange($A6143,日期设置!$B$2,1)/100</f>
        <v>0</v>
      </c>
      <c r="I6143" s="26">
        <f>[1]!b_pq_pctchange(A6143,日期设置!$B$4,日期设置!$B$2,1)</f>
        <v>0</v>
      </c>
      <c r="J6143" s="26">
        <f>[1]!b_pq_pctchange(A6143,日期设置!$C$4,日期设置!$B$2,1)</f>
        <v>0</v>
      </c>
      <c r="K6143" s="52">
        <f>[1]!b_dq_amount($A6143,日期设置!B$2,2,10000)</f>
        <v>0</v>
      </c>
      <c r="L6143" s="26">
        <f>[1]!b_info_latestpar(A6143,日期设置!$B$2)</f>
        <v>100</v>
      </c>
      <c r="M6143" s="6">
        <f>[1]!b_info_outstandingbalance($A6143,日期设置!B$2)</f>
        <v>30</v>
      </c>
      <c r="N6143" s="7" t="str">
        <f>[1]!b_info_latestissurercreditrating2(A6143,日期设置!$B$2,"102","1")</f>
        <v>AAA</v>
      </c>
      <c r="O6143" s="8">
        <v>3.67</v>
      </c>
      <c r="P6143" s="9">
        <f>[1]!b_info_repurchasedate(A6143)</f>
        <v>0</v>
      </c>
      <c r="Q6143" s="8" t="s">
        <v>16898</v>
      </c>
      <c r="R6143" s="2" t="str">
        <f>IF((--IF(P6143=0,Q6143,P6143))&gt;(--日期设置!$B$2),IF(P6143=0,Q6143,P6143),Q6143)</f>
        <v>2027-04-15</v>
      </c>
      <c r="S6143" s="2" t="s">
        <v>17881</v>
      </c>
      <c r="T6143" s="8">
        <f>[1]!b_anal_ptmyear($A6143,日期设置!$B$2)</f>
        <v>6.065753424657534</v>
      </c>
      <c r="U6143" s="8">
        <f>[1]!b_anal_termifexercise($A6143,日期设置!B$2)</f>
        <v>0</v>
      </c>
      <c r="V6143" s="10">
        <f>[1]!b_dq_dirtyprice(A6143,日期设置!$B$2)</f>
        <v>102.2813</v>
      </c>
      <c r="W6143" s="11">
        <f>IF(U6143=0,ROUNDUP((Q6143-日期设置!$B$2)/365,0),ROUNDUP((R6143-日期设置!$B$2)/365,0))</f>
        <v>7</v>
      </c>
      <c r="X6143" s="18">
        <f>_xlfn.IFNA(VLOOKUP(A6143,过往入选债券!A:D,4,0),2)</f>
        <v>2</v>
      </c>
      <c r="Y6143">
        <f>_xlfn.IFNA(VLOOKUP(C6143,[2]Sheet1!$A:$A,1,0),3)</f>
        <v>3</v>
      </c>
    </row>
    <row r="6144" spans="1:25" hidden="1" x14ac:dyDescent="0.2">
      <c r="A6144" s="21" t="s">
        <v>3737</v>
      </c>
      <c r="B6144" s="21" t="s">
        <v>3738</v>
      </c>
      <c r="C6144" s="37" t="s">
        <v>406</v>
      </c>
      <c r="D6144" s="26" t="str">
        <f>[1]!b_calc_yield(A6144,日期设置!$B$2,F6144,1,R6144,1,O6144,L6144,S6144,)</f>
        <v>Fetching...</v>
      </c>
      <c r="E6144" s="26">
        <f t="shared" si="190"/>
        <v>6.6951709178329599</v>
      </c>
      <c r="F6144" s="18">
        <f>[1]!b_dq_cleanprice($A6144,日期设置!B$2)</f>
        <v>101.0013</v>
      </c>
      <c r="G6144" s="18" t="str">
        <f t="shared" si="191"/>
        <v>1.74 + 0</v>
      </c>
      <c r="H6144" s="27">
        <f>[1]!b_dq_pctchange($A6144,日期设置!$B$2,1)/100</f>
        <v>0</v>
      </c>
      <c r="I6144" s="26">
        <f>[1]!b_pq_pctchange(A6144,日期设置!$B$4,日期设置!$B$2,1)</f>
        <v>0</v>
      </c>
      <c r="J6144" s="26">
        <f>[1]!b_pq_pctchange(A6144,日期设置!$C$4,日期设置!$B$2,1)</f>
        <v>0.34982891071166705</v>
      </c>
      <c r="K6144" s="52">
        <f>[1]!b_dq_amount($A6144,日期设置!B$2,2,10000)</f>
        <v>0</v>
      </c>
      <c r="L6144" s="26">
        <f>[1]!b_info_latestpar(A6144,日期设置!$B$2)</f>
        <v>100</v>
      </c>
      <c r="M6144" s="6">
        <f>[1]!b_info_outstandingbalance($A6144,日期设置!B$2)</f>
        <v>7.5</v>
      </c>
      <c r="N6144" s="7">
        <f>[1]!b_info_latestissurercreditrating2(A6144,日期设置!$B$2,"102","1")</f>
        <v>0</v>
      </c>
      <c r="O6144" s="8">
        <v>4.5</v>
      </c>
      <c r="P6144" s="9">
        <f>[1]!b_info_repurchasedate(A6144)</f>
        <v>0</v>
      </c>
      <c r="Q6144" s="8" t="s">
        <v>16359</v>
      </c>
      <c r="R6144" s="2" t="str">
        <f>IF((--IF(P6144=0,Q6144,P6144))&gt;(--日期设置!$B$2),IF(P6144=0,Q6144,P6144),Q6144)</f>
        <v>2022-12-18</v>
      </c>
      <c r="S6144" s="2" t="s">
        <v>18190</v>
      </c>
      <c r="T6144" s="8">
        <f>[1]!b_anal_ptmyear($A6144,日期设置!$B$2)</f>
        <v>1.7424657534246575</v>
      </c>
      <c r="U6144" s="8">
        <f>[1]!b_anal_termifexercise($A6144,日期设置!B$2)</f>
        <v>0</v>
      </c>
      <c r="V6144" s="10">
        <f>[1]!b_dq_dirtyprice(A6144,日期设置!$B$2)</f>
        <v>102.1602</v>
      </c>
      <c r="W6144" s="11">
        <f>IF(U6144=0,ROUNDUP((Q6144-日期设置!$B$2)/365,0),ROUNDUP((R6144-日期设置!$B$2)/365,0))</f>
        <v>2</v>
      </c>
      <c r="X6144" s="18">
        <f>_xlfn.IFNA(VLOOKUP(A6144,过往入选债券!A:D,4,0),2)</f>
        <v>2</v>
      </c>
      <c r="Y6144">
        <f>_xlfn.IFNA(VLOOKUP(C6144,[2]Sheet1!$A:$A,1,0),3)</f>
        <v>3</v>
      </c>
    </row>
    <row r="6145" spans="1:25" hidden="1" x14ac:dyDescent="0.2">
      <c r="A6145" s="21" t="s">
        <v>8110</v>
      </c>
      <c r="B6145" s="21" t="s">
        <v>8111</v>
      </c>
      <c r="C6145" s="37" t="s">
        <v>282</v>
      </c>
      <c r="D6145" s="26" t="str">
        <f>[1]!b_calc_yield(A6145,日期设置!$B$2,F6145,1,R6145,1,O6145,L6145,S6145,)</f>
        <v>Fetching...</v>
      </c>
      <c r="E6145" s="26">
        <f t="shared" si="190"/>
        <v>3.734914472656814</v>
      </c>
      <c r="F6145" s="18">
        <f>[1]!b_dq_cleanprice($A6145,日期设置!B$2)</f>
        <v>100.3706</v>
      </c>
      <c r="G6145" s="18" t="str">
        <f t="shared" si="191"/>
        <v>0.96 + 0</v>
      </c>
      <c r="H6145" s="27">
        <f>[1]!b_dq_pctchange($A6145,日期设置!$B$2,1)/100</f>
        <v>0</v>
      </c>
      <c r="I6145" s="26">
        <f>[1]!b_pq_pctchange(A6145,日期设置!$B$4,日期设置!$B$2,1)</f>
        <v>-4.9815136030429818E-4</v>
      </c>
      <c r="J6145" s="26">
        <f>[1]!b_pq_pctchange(A6145,日期设置!$C$4,日期设置!$B$2,1)</f>
        <v>0.28886457537106319</v>
      </c>
      <c r="K6145" s="52">
        <f>[1]!b_dq_amount($A6145,日期设置!B$2,2,10000)</f>
        <v>0</v>
      </c>
      <c r="L6145" s="26">
        <f>[1]!b_info_latestpar(A6145,日期设置!$B$2)</f>
        <v>100</v>
      </c>
      <c r="M6145" s="6">
        <f>[1]!b_info_outstandingbalance($A6145,日期设置!B$2)</f>
        <v>20</v>
      </c>
      <c r="N6145" s="7" t="str">
        <f>[1]!b_info_latestissurercreditrating2(A6145,日期设置!$B$2,"102","1")</f>
        <v>AAA</v>
      </c>
      <c r="O6145" s="8">
        <v>4.29</v>
      </c>
      <c r="P6145" s="9">
        <f>[1]!b_info_repurchasedate(A6145)</f>
        <v>0</v>
      </c>
      <c r="Q6145" s="8" t="s">
        <v>16066</v>
      </c>
      <c r="R6145" s="2" t="str">
        <f>IF((--IF(P6145=0,Q6145,P6145))&gt;(--日期设置!$B$2),IF(P6145=0,Q6145,P6145),Q6145)</f>
        <v>2022-03-08</v>
      </c>
      <c r="S6145" s="2" t="s">
        <v>17852</v>
      </c>
      <c r="T6145" s="8">
        <f>[1]!b_anal_ptmyear($A6145,日期设置!$B$2)</f>
        <v>0.9616438356164384</v>
      </c>
      <c r="U6145" s="8">
        <f>[1]!b_anal_termifexercise($A6145,日期设置!B$2)</f>
        <v>0</v>
      </c>
      <c r="V6145" s="10">
        <f>[1]!b_dq_dirtyprice(A6145,日期设置!$B$2)</f>
        <v>100.5351</v>
      </c>
      <c r="W6145" s="11">
        <f>IF(U6145=0,ROUNDUP((Q6145-日期设置!$B$2)/365,0),ROUNDUP((R6145-日期设置!$B$2)/365,0))</f>
        <v>1</v>
      </c>
      <c r="X6145" s="18">
        <f>_xlfn.IFNA(VLOOKUP(A6145,过往入选债券!A:D,4,0),2)</f>
        <v>2</v>
      </c>
      <c r="Y6145">
        <f>_xlfn.IFNA(VLOOKUP(C6145,[2]Sheet1!$A:$A,1,0),3)</f>
        <v>3</v>
      </c>
    </row>
    <row r="6146" spans="1:25" hidden="1" x14ac:dyDescent="0.2">
      <c r="A6146" s="28" t="s">
        <v>22764</v>
      </c>
      <c r="B6146" s="28" t="s">
        <v>22765</v>
      </c>
      <c r="C6146" s="39" t="s">
        <v>11000</v>
      </c>
      <c r="D6146" s="26">
        <f>[1]!b_calc_yield(A6146,日期设置!$B$2,F6146,1,R6146,1,O6146,L6146,S6146,)</f>
        <v>3.8837001905400435</v>
      </c>
      <c r="E6146" s="26">
        <f t="shared" ref="E6146:E6209" si="192">((O6146*W6146+L6146)/V6146-1)*100</f>
        <v>11.132883019536033</v>
      </c>
      <c r="F6146" s="18">
        <f>[1]!b_dq_cleanprice($A6146,日期设置!B$2)</f>
        <v>100.0552</v>
      </c>
      <c r="G6146" s="18" t="str">
        <f t="shared" ref="G6146:G6209" si="193">LEFT(T6146,4)&amp;" + "&amp;LEFT(U6146,4)</f>
        <v>2.87 + 0</v>
      </c>
      <c r="H6146" s="27">
        <f>[1]!b_dq_pctchange($A6146,日期设置!$B$2,1)/100</f>
        <v>0</v>
      </c>
      <c r="I6146" s="26">
        <f>[1]!b_pq_pctchange(A6146,日期设置!$B$4,日期设置!$B$2,1)</f>
        <v>0</v>
      </c>
      <c r="J6146" s="26">
        <f>[1]!b_pq_pctchange(A6146,日期设置!$C$4,日期设置!$B$2,1)</f>
        <v>5.519999999999925E-2</v>
      </c>
      <c r="K6146" s="52">
        <f>[1]!b_dq_amount($A6146,日期设置!B$2,2,10000)</f>
        <v>0</v>
      </c>
      <c r="L6146" s="26">
        <f>[1]!b_info_latestpar(A6146,日期设置!$B$2)</f>
        <v>100</v>
      </c>
      <c r="M6146" s="6">
        <f>[1]!b_info_outstandingbalance($A6146,日期设置!B$2)</f>
        <v>10</v>
      </c>
      <c r="N6146" s="7" t="str">
        <f>[1]!b_info_latestissurercreditrating2(A6146,日期设置!$B$2,"102","1")</f>
        <v>AAA</v>
      </c>
      <c r="O6146" s="43">
        <v>3.91</v>
      </c>
      <c r="P6146" s="9">
        <f>[1]!b_info_repurchasedate(A6146)</f>
        <v>0</v>
      </c>
      <c r="Q6146" s="31" t="s">
        <v>23424</v>
      </c>
      <c r="R6146" s="2" t="str">
        <f>IF((--IF(P6146=0,Q6146,P6146))&gt;(--日期设置!$B$2),IF(P6146=0,Q6146,P6146),Q6146)</f>
        <v>2024-02-05</v>
      </c>
      <c r="S6146" s="2" t="s">
        <v>23323</v>
      </c>
      <c r="T6146" s="8">
        <f>[1]!b_anal_ptmyear($A6146,日期设置!$B$2)</f>
        <v>2.8767123287671232</v>
      </c>
      <c r="U6146" s="8">
        <f>[1]!b_anal_termifexercise($A6146,日期设置!B$2)</f>
        <v>0</v>
      </c>
      <c r="V6146" s="10">
        <f>[1]!b_dq_dirtyprice(A6146,日期设置!$B$2)</f>
        <v>100.5373</v>
      </c>
      <c r="W6146" s="11">
        <f>IF(U6146=0,ROUNDUP((Q6146-日期设置!$B$2)/365,0),ROUNDUP((R6146-日期设置!$B$2)/365,0))</f>
        <v>3</v>
      </c>
      <c r="X6146" s="18">
        <f>_xlfn.IFNA(VLOOKUP(A6146,过往入选债券!A:D,4,0),2)</f>
        <v>2</v>
      </c>
      <c r="Y6146">
        <f>_xlfn.IFNA(VLOOKUP(C6146,[2]Sheet1!$A:$A,1,0),3)</f>
        <v>3</v>
      </c>
    </row>
    <row r="6147" spans="1:25" hidden="1" x14ac:dyDescent="0.2">
      <c r="A6147" s="21" t="s">
        <v>7204</v>
      </c>
      <c r="B6147" s="21" t="s">
        <v>7205</v>
      </c>
      <c r="C6147" s="37" t="s">
        <v>45</v>
      </c>
      <c r="D6147" s="26" t="str">
        <f>[1]!b_calc_yield(A6147,日期设置!$B$2,F6147,1,R6147,1,O6147,L6147,S6147,)</f>
        <v>Fetching...</v>
      </c>
      <c r="E6147" s="26">
        <f t="shared" si="192"/>
        <v>9.1272637752733985</v>
      </c>
      <c r="F6147" s="18">
        <f>[1]!b_dq_cleanprice($A6147,日期设置!B$2)</f>
        <v>103.38979999999999</v>
      </c>
      <c r="G6147" s="18" t="str">
        <f t="shared" si="193"/>
        <v>2.43 + 0</v>
      </c>
      <c r="H6147" s="27">
        <f>[1]!b_dq_pctchange($A6147,日期设置!$B$2,1)/100</f>
        <v>0</v>
      </c>
      <c r="I6147" s="26">
        <f>[1]!b_pq_pctchange(A6147,日期设置!$B$4,日期设置!$B$2,1)</f>
        <v>0</v>
      </c>
      <c r="J6147" s="26">
        <f>[1]!b_pq_pctchange(A6147,日期设置!$C$4,日期设置!$B$2,1)</f>
        <v>4.4414813065879022E-2</v>
      </c>
      <c r="K6147" s="52">
        <f>[1]!b_dq_amount($A6147,日期设置!B$2,2,10000)</f>
        <v>0</v>
      </c>
      <c r="L6147" s="26">
        <f>[1]!b_info_latestpar(A6147,日期设置!$B$2)</f>
        <v>100</v>
      </c>
      <c r="M6147" s="6">
        <f>[1]!b_info_outstandingbalance($A6147,日期设置!B$2)</f>
        <v>4</v>
      </c>
      <c r="N6147" s="7" t="str">
        <f>[1]!b_info_latestissurercreditrating2(A6147,日期设置!$B$2,"102","1")</f>
        <v>AA+</v>
      </c>
      <c r="O6147" s="8">
        <v>5.38</v>
      </c>
      <c r="P6147" s="9">
        <f>[1]!b_info_repurchasedate(A6147)</f>
        <v>0</v>
      </c>
      <c r="Q6147" s="8" t="s">
        <v>17546</v>
      </c>
      <c r="R6147" s="2" t="str">
        <f>IF((--IF(P6147=0,Q6147,P6147))&gt;(--日期设置!$B$2),IF(P6147=0,Q6147,P6147),Q6147)</f>
        <v>2023-08-28</v>
      </c>
      <c r="S6147" s="2" t="s">
        <v>18780</v>
      </c>
      <c r="T6147" s="8">
        <f>[1]!b_anal_ptmyear($A6147,日期设置!$B$2)</f>
        <v>2.4356164383561643</v>
      </c>
      <c r="U6147" s="8">
        <f>[1]!b_anal_termifexercise($A6147,日期设置!B$2)</f>
        <v>0</v>
      </c>
      <c r="V6147" s="10">
        <f>[1]!b_dq_dirtyprice(A6147,日期设置!$B$2)</f>
        <v>106.42619999999999</v>
      </c>
      <c r="W6147" s="11">
        <f>IF(U6147=0,ROUNDUP((Q6147-日期设置!$B$2)/365,0),ROUNDUP((R6147-日期设置!$B$2)/365,0))</f>
        <v>3</v>
      </c>
      <c r="X6147" s="18">
        <f>_xlfn.IFNA(VLOOKUP(A6147,过往入选债券!A:D,4,0),2)</f>
        <v>2</v>
      </c>
      <c r="Y6147" s="45">
        <f>_xlfn.IFNA(VLOOKUP(C6147,[2]Sheet1!$A:$A,1,0),3)</f>
        <v>3</v>
      </c>
    </row>
    <row r="6148" spans="1:25" hidden="1" x14ac:dyDescent="0.2">
      <c r="A6148" s="28" t="s">
        <v>22780</v>
      </c>
      <c r="B6148" s="28" t="s">
        <v>22781</v>
      </c>
      <c r="C6148" s="39" t="s">
        <v>2318</v>
      </c>
      <c r="D6148" s="26" t="str">
        <f>[1]!b_calc_yield(A6148,日期设置!$B$2,F6148,1,R6148,1,O6148,L6148,S6148,)</f>
        <v>Fetching...</v>
      </c>
      <c r="E6148" s="26">
        <f t="shared" si="192"/>
        <v>7.2703232027995668</v>
      </c>
      <c r="F6148" s="18">
        <f>[1]!b_dq_cleanprice($A6148,日期设置!B$2)</f>
        <v>100.1</v>
      </c>
      <c r="G6148" s="18" t="str">
        <f t="shared" si="193"/>
        <v>4.87 + 1.87</v>
      </c>
      <c r="H6148" s="27">
        <f>[1]!b_dq_pctchange($A6148,日期设置!$B$2,1)/100</f>
        <v>0</v>
      </c>
      <c r="I6148" s="26">
        <f>[1]!b_pq_pctchange(A6148,日期设置!$B$4,日期设置!$B$2,1)</f>
        <v>0</v>
      </c>
      <c r="J6148" s="26">
        <f>[1]!b_pq_pctchange(A6148,日期设置!$C$4,日期设置!$B$2,1)</f>
        <v>9.9999999999994316E-2</v>
      </c>
      <c r="K6148" s="52">
        <f>[1]!b_dq_amount($A6148,日期设置!B$2,2,10000)</f>
        <v>0</v>
      </c>
      <c r="L6148" s="26">
        <f>[1]!b_info_latestpar(A6148,日期设置!$B$2)</f>
        <v>100</v>
      </c>
      <c r="M6148" s="6">
        <f>[1]!b_info_outstandingbalance($A6148,日期设置!B$2)</f>
        <v>8</v>
      </c>
      <c r="N6148" s="7" t="str">
        <f>[1]!b_info_latestissurercreditrating2(A6148,日期设置!$B$2,"102","1")</f>
        <v>AA+</v>
      </c>
      <c r="O6148" s="43">
        <v>3.95</v>
      </c>
      <c r="P6148" s="9" t="str">
        <f>[1]!b_info_repurchasedate(A6148)</f>
        <v>2023-02-05</v>
      </c>
      <c r="Q6148" s="31" t="s">
        <v>23427</v>
      </c>
      <c r="R6148" s="2" t="str">
        <f>IF((--IF(P6148=0,Q6148,P6148))&gt;(--日期设置!$B$2),IF(P6148=0,Q6148,P6148),Q6148)</f>
        <v>2023-02-05</v>
      </c>
      <c r="S6148" s="2" t="s">
        <v>23331</v>
      </c>
      <c r="T6148" s="8">
        <f>[1]!b_anal_ptmyear($A6148,日期设置!$B$2)</f>
        <v>4.8767123287671232</v>
      </c>
      <c r="U6148" s="8">
        <f>[1]!b_anal_termifexercise($A6148,日期设置!B$2)</f>
        <v>1.8767123287671232</v>
      </c>
      <c r="V6148" s="10">
        <f>[1]!b_dq_dirtyprice(A6148,日期设置!$B$2)</f>
        <v>100.587</v>
      </c>
      <c r="W6148" s="11">
        <f>IF(U6148=0,ROUNDUP((Q6148-日期设置!$B$2)/365,0),ROUNDUP((R6148-日期设置!$B$2)/365,0))</f>
        <v>2</v>
      </c>
      <c r="X6148" s="18">
        <f>_xlfn.IFNA(VLOOKUP(A6148,过往入选债券!A:D,4,0),2)</f>
        <v>2</v>
      </c>
      <c r="Y6148">
        <f>_xlfn.IFNA(VLOOKUP(C6148,[2]Sheet1!$A:$A,1,0),3)</f>
        <v>3</v>
      </c>
    </row>
    <row r="6149" spans="1:25" hidden="1" x14ac:dyDescent="0.2">
      <c r="A6149" s="21" t="s">
        <v>10642</v>
      </c>
      <c r="B6149" s="21" t="s">
        <v>10643</v>
      </c>
      <c r="C6149" s="37" t="s">
        <v>7804</v>
      </c>
      <c r="D6149" s="26" t="str">
        <f>[1]!b_calc_yield(A6149,日期设置!$B$2,F6149,1,R6149,1,O6149,L6149,S6149,)</f>
        <v>Fetching...</v>
      </c>
      <c r="E6149" s="26">
        <f t="shared" si="192"/>
        <v>7.856445829053138</v>
      </c>
      <c r="F6149" s="18">
        <f>[1]!b_dq_cleanprice($A6149,日期设置!B$2)</f>
        <v>98.329499999999996</v>
      </c>
      <c r="G6149" s="18" t="str">
        <f t="shared" si="193"/>
        <v>2.07 + 0</v>
      </c>
      <c r="H6149" s="27">
        <f>[1]!b_dq_pctchange($A6149,日期设置!$B$2,1)/100</f>
        <v>0</v>
      </c>
      <c r="I6149" s="26">
        <f>[1]!b_pq_pctchange(A6149,日期设置!$B$4,日期设置!$B$2,1)</f>
        <v>0</v>
      </c>
      <c r="J6149" s="26">
        <f>[1]!b_pq_pctchange(A6149,日期设置!$C$4,日期设置!$B$2,1)</f>
        <v>0.16247326067025997</v>
      </c>
      <c r="K6149" s="52">
        <f>[1]!b_dq_amount($A6149,日期设置!B$2,2,10000)</f>
        <v>0</v>
      </c>
      <c r="L6149" s="26">
        <f>[1]!b_info_latestpar(A6149,日期设置!$B$2)</f>
        <v>100</v>
      </c>
      <c r="M6149" s="6">
        <f>[1]!b_info_outstandingbalance($A6149,日期设置!B$2)</f>
        <v>5</v>
      </c>
      <c r="N6149" s="7" t="str">
        <f>[1]!b_info_latestissurercreditrating2(A6149,日期设置!$B$2,"102","1")</f>
        <v>AA+</v>
      </c>
      <c r="O6149" s="8">
        <v>3.03</v>
      </c>
      <c r="P6149" s="9">
        <f>[1]!b_info_repurchasedate(A6149)</f>
        <v>0</v>
      </c>
      <c r="Q6149" s="8" t="s">
        <v>16485</v>
      </c>
      <c r="R6149" s="2" t="str">
        <f>IF((--IF(P6149=0,Q6149,P6149))&gt;(--日期设置!$B$2),IF(P6149=0,Q6149,P6149),Q6149)</f>
        <v>2023-04-17</v>
      </c>
      <c r="S6149" s="2" t="s">
        <v>18184</v>
      </c>
      <c r="T6149" s="8">
        <f>[1]!b_anal_ptmyear($A6149,日期设置!$B$2)</f>
        <v>2.0712328767123287</v>
      </c>
      <c r="U6149" s="8">
        <f>[1]!b_anal_termifexercise($A6149,日期设置!B$2)</f>
        <v>0</v>
      </c>
      <c r="V6149" s="10">
        <f>[1]!b_dq_dirtyprice(A6149,日期设置!$B$2)</f>
        <v>101.1437</v>
      </c>
      <c r="W6149" s="11">
        <f>IF(U6149=0,ROUNDUP((Q6149-日期设置!$B$2)/365,0),ROUNDUP((R6149-日期设置!$B$2)/365,0))</f>
        <v>3</v>
      </c>
      <c r="X6149" s="18">
        <f>_xlfn.IFNA(VLOOKUP(A6149,过往入选债券!A:D,4,0),2)</f>
        <v>2</v>
      </c>
      <c r="Y6149">
        <f>_xlfn.IFNA(VLOOKUP(C6149,[2]Sheet1!$A:$A,1,0),3)</f>
        <v>3</v>
      </c>
    </row>
    <row r="6150" spans="1:25" hidden="1" x14ac:dyDescent="0.2">
      <c r="A6150" s="21" t="s">
        <v>11091</v>
      </c>
      <c r="B6150" s="21" t="s">
        <v>11092</v>
      </c>
      <c r="C6150" s="37" t="s">
        <v>11093</v>
      </c>
      <c r="D6150" s="26" t="str">
        <f>[1]!b_calc_yield(A6150,日期设置!$B$2,F6150,1,R6150,1,O6150,L6150,S6150,)</f>
        <v>Fetching...</v>
      </c>
      <c r="E6150" s="26">
        <f t="shared" si="192"/>
        <v>8.4254950040868017</v>
      </c>
      <c r="F6150" s="18">
        <f>[1]!b_dq_cleanprice($A6150,日期设置!B$2)</f>
        <v>99.19</v>
      </c>
      <c r="G6150" s="18" t="str">
        <f t="shared" si="193"/>
        <v>2.22 + 0</v>
      </c>
      <c r="H6150" s="27">
        <f>[1]!b_dq_pctchange($A6150,日期设置!$B$2,1)/100</f>
        <v>0</v>
      </c>
      <c r="I6150" s="26">
        <f>[1]!b_pq_pctchange(A6150,日期设置!$B$4,日期设置!$B$2,1)</f>
        <v>0.11102139685102889</v>
      </c>
      <c r="J6150" s="26">
        <f>[1]!b_pq_pctchange(A6150,日期设置!$C$4,日期设置!$B$2,1)</f>
        <v>0.49645390070921469</v>
      </c>
      <c r="K6150" s="52">
        <f>[1]!b_dq_amount($A6150,日期设置!B$2,2,10000)</f>
        <v>0</v>
      </c>
      <c r="L6150" s="26">
        <f>[1]!b_info_latestpar(A6150,日期设置!$B$2)</f>
        <v>100</v>
      </c>
      <c r="M6150" s="6">
        <f>[1]!b_info_outstandingbalance($A6150,日期设置!B$2)</f>
        <v>10</v>
      </c>
      <c r="N6150" s="7" t="str">
        <f>[1]!b_info_latestissurercreditrating2(A6150,日期设置!$B$2,"102","1")</f>
        <v>AAA</v>
      </c>
      <c r="O6150" s="8">
        <v>3.5</v>
      </c>
      <c r="P6150" s="9">
        <f>[1]!b_info_repurchasedate(A6150)</f>
        <v>0</v>
      </c>
      <c r="Q6150" s="8" t="s">
        <v>16424</v>
      </c>
      <c r="R6150" s="2" t="str">
        <f>IF((--IF(P6150=0,Q6150,P6150))&gt;(--日期设置!$B$2),IF(P6150=0,Q6150,P6150),Q6150)</f>
        <v>2023-06-11</v>
      </c>
      <c r="S6150" s="2" t="s">
        <v>18194</v>
      </c>
      <c r="T6150" s="8">
        <f>[1]!b_anal_ptmyear($A6150,日期设置!$B$2)</f>
        <v>2.2219178082191782</v>
      </c>
      <c r="U6150" s="8">
        <f>[1]!b_anal_termifexercise($A6150,日期设置!B$2)</f>
        <v>0</v>
      </c>
      <c r="V6150" s="10">
        <f>[1]!b_dq_dirtyprice(A6150,日期设置!$B$2)</f>
        <v>101.91330000000001</v>
      </c>
      <c r="W6150" s="11">
        <f>IF(U6150=0,ROUNDUP((Q6150-日期设置!$B$2)/365,0),ROUNDUP((R6150-日期设置!$B$2)/365,0))</f>
        <v>3</v>
      </c>
      <c r="X6150" s="18">
        <f>_xlfn.IFNA(VLOOKUP(A6150,过往入选债券!A:D,4,0),2)</f>
        <v>2</v>
      </c>
      <c r="Y6150" s="45">
        <f>_xlfn.IFNA(VLOOKUP(C6150,[2]Sheet1!$A:$A,1,0),3)</f>
        <v>3</v>
      </c>
    </row>
    <row r="6151" spans="1:25" hidden="1" x14ac:dyDescent="0.2">
      <c r="A6151" s="21" t="s">
        <v>13495</v>
      </c>
      <c r="B6151" s="21" t="s">
        <v>13496</v>
      </c>
      <c r="C6151" s="37" t="s">
        <v>4270</v>
      </c>
      <c r="D6151" s="26" t="str">
        <f>[1]!b_calc_yield(A6151,日期设置!$B$2,F6151,1,R6151,1,O6151,L6151,S6151,)</f>
        <v>Fetching...</v>
      </c>
      <c r="E6151" s="26">
        <f t="shared" si="192"/>
        <v>19.00114468712988</v>
      </c>
      <c r="F6151" s="18">
        <f>[1]!b_dq_cleanprice($A6151,日期设置!B$2)</f>
        <v>59.491500000000002</v>
      </c>
      <c r="G6151" s="18" t="str">
        <f t="shared" si="193"/>
        <v>2.59 + 0</v>
      </c>
      <c r="H6151" s="27">
        <f>[1]!b_dq_pctchange($A6151,日期设置!$B$2,1)/100</f>
        <v>0</v>
      </c>
      <c r="I6151" s="26">
        <f>[1]!b_pq_pctchange(A6151,日期设置!$B$4,日期设置!$B$2,1)</f>
        <v>-6.2189890949100601E-3</v>
      </c>
      <c r="J6151" s="26">
        <f>[1]!b_pq_pctchange(A6151,日期设置!$C$4,日期设置!$B$2,1)</f>
        <v>0.31684417134878673</v>
      </c>
      <c r="K6151" s="52">
        <f>[1]!b_dq_amount($A6151,日期设置!B$2,2,10000)</f>
        <v>0</v>
      </c>
      <c r="L6151" s="26">
        <f>[1]!b_info_latestpar(A6151,日期设置!$B$2)</f>
        <v>60</v>
      </c>
      <c r="M6151" s="6">
        <f>[1]!b_info_outstandingbalance($A6151,日期设置!B$2)</f>
        <v>12</v>
      </c>
      <c r="N6151" s="7" t="str">
        <f>[1]!b_info_latestissurercreditrating2(A6151,日期设置!$B$2,"102","1")</f>
        <v>AA</v>
      </c>
      <c r="O6151" s="8">
        <v>3.98</v>
      </c>
      <c r="P6151" s="9">
        <f>[1]!b_info_repurchasedate(A6151)</f>
        <v>0</v>
      </c>
      <c r="Q6151" s="8" t="s">
        <v>16105</v>
      </c>
      <c r="R6151" s="2" t="str">
        <f>IF((--IF(P6151=0,Q6151,P6151))&gt;(--日期设置!$B$2),IF(P6151=0,Q6151,P6151),Q6151)</f>
        <v>2023-10-26</v>
      </c>
      <c r="S6151" s="2" t="s">
        <v>18111</v>
      </c>
      <c r="T6151" s="8">
        <f>[1]!b_anal_ptmyear($A6151,日期设置!$B$2)</f>
        <v>2.5972602739726027</v>
      </c>
      <c r="U6151" s="8">
        <f>[1]!b_anal_termifexercise($A6151,日期设置!B$2)</f>
        <v>0</v>
      </c>
      <c r="V6151" s="10">
        <f>[1]!b_dq_dirtyprice(A6151,日期设置!$B$2)</f>
        <v>60.453200000000002</v>
      </c>
      <c r="W6151" s="11">
        <f>IF(U6151=0,ROUNDUP((Q6151-日期设置!$B$2)/365,0),ROUNDUP((R6151-日期设置!$B$2)/365,0))</f>
        <v>3</v>
      </c>
      <c r="X6151" s="18">
        <f>_xlfn.IFNA(VLOOKUP(A6151,过往入选债券!A:D,4,0),2)</f>
        <v>2</v>
      </c>
      <c r="Y6151">
        <f>_xlfn.IFNA(VLOOKUP(C6151,[2]Sheet1!$A:$A,1,0),3)</f>
        <v>3</v>
      </c>
    </row>
    <row r="6152" spans="1:25" hidden="1" x14ac:dyDescent="0.2">
      <c r="A6152" s="28" t="s">
        <v>21228</v>
      </c>
      <c r="B6152" s="28" t="s">
        <v>21229</v>
      </c>
      <c r="C6152" s="39" t="s">
        <v>21286</v>
      </c>
      <c r="D6152" s="26" t="str">
        <f>[1]!b_calc_yield(A6152,日期设置!$B$2,F6152,1,R6152,1,O6152,L6152,S6152,)</f>
        <v>Fetching...</v>
      </c>
      <c r="E6152" s="26">
        <f t="shared" si="192"/>
        <v>10.051099456672885</v>
      </c>
      <c r="F6152" s="18">
        <f>[1]!b_dq_cleanprice($A6152,日期设置!B$2)</f>
        <v>98.327600000000004</v>
      </c>
      <c r="G6152" s="18" t="str">
        <f t="shared" si="193"/>
        <v>4.60 + 2.60</v>
      </c>
      <c r="H6152" s="27">
        <f>[1]!b_dq_pctchange($A6152,日期设置!$B$2,1)/100</f>
        <v>0</v>
      </c>
      <c r="I6152" s="26">
        <f>[1]!b_pq_pctchange(A6152,日期设置!$B$4,日期设置!$B$2,1)</f>
        <v>2.1259995503864412E-2</v>
      </c>
      <c r="J6152" s="26">
        <f>[1]!b_pq_pctchange(A6152,日期设置!$C$4,日期设置!$B$2,1)</f>
        <v>-0.44397824759709109</v>
      </c>
      <c r="K6152" s="52">
        <f>[1]!b_dq_amount($A6152,日期设置!B$2,2,10000)</f>
        <v>0</v>
      </c>
      <c r="L6152" s="26">
        <f>[1]!b_info_latestpar(A6152,日期设置!$B$2)</f>
        <v>100</v>
      </c>
      <c r="M6152" s="6">
        <f>[1]!b_info_outstandingbalance($A6152,日期设置!B$2)</f>
        <v>15</v>
      </c>
      <c r="N6152" s="7" t="str">
        <f>[1]!b_info_latestissurercreditrating2(A6152,日期设置!$B$2,"102","1")</f>
        <v>AAA</v>
      </c>
      <c r="O6152" s="8">
        <v>3.2</v>
      </c>
      <c r="P6152" s="9" t="str">
        <f>[1]!b_info_repurchasedate(A6152)</f>
        <v>2023-10-29</v>
      </c>
      <c r="Q6152" s="8" t="s">
        <v>16662</v>
      </c>
      <c r="R6152" s="2" t="str">
        <f>IF((--IF(P6152=0,Q6152,P6152))&gt;(--日期设置!$B$2),IF(P6152=0,Q6152,P6152),Q6152)</f>
        <v>2023-10-29</v>
      </c>
      <c r="S6152" s="31" t="s">
        <v>16723</v>
      </c>
      <c r="T6152" s="8">
        <f>[1]!b_anal_ptmyear($A6152,日期设置!$B$2)</f>
        <v>4.6054794520547944</v>
      </c>
      <c r="U6152" s="8">
        <f>[1]!b_anal_termifexercise($A6152,日期设置!B$2)</f>
        <v>2.6054794520547944</v>
      </c>
      <c r="V6152" s="10">
        <f>[1]!b_dq_dirtyprice(A6152,日期设置!$B$2)</f>
        <v>99.590100000000007</v>
      </c>
      <c r="W6152" s="11">
        <f>IF(U6152=0,ROUNDUP((Q6152-日期设置!$B$2)/365,0),ROUNDUP((R6152-日期设置!$B$2)/365,0))</f>
        <v>3</v>
      </c>
      <c r="X6152" s="18">
        <f>_xlfn.IFNA(VLOOKUP(A6152,过往入选债券!A:D,4,0),2)</f>
        <v>2</v>
      </c>
      <c r="Y6152">
        <f>_xlfn.IFNA(VLOOKUP(C6152,[2]Sheet1!$A:$A,1,0),3)</f>
        <v>3</v>
      </c>
    </row>
    <row r="6153" spans="1:25" hidden="1" x14ac:dyDescent="0.2">
      <c r="A6153" s="21" t="s">
        <v>7431</v>
      </c>
      <c r="B6153" s="21" t="s">
        <v>7432</v>
      </c>
      <c r="C6153" s="37" t="s">
        <v>390</v>
      </c>
      <c r="D6153" s="26" t="str">
        <f>[1]!b_calc_yield(A6153,日期设置!$B$2,F6153,1,R6153,1,O6153,L6153,S6153,)</f>
        <v>Fetching...</v>
      </c>
      <c r="E6153" s="26">
        <f t="shared" si="192"/>
        <v>2.2752841548311364</v>
      </c>
      <c r="F6153" s="18">
        <f>[1]!b_dq_cleanprice($A6153,日期设置!B$2)</f>
        <v>100.5956</v>
      </c>
      <c r="G6153" s="18" t="str">
        <f t="shared" si="193"/>
        <v>0.58 + 0</v>
      </c>
      <c r="H6153" s="27">
        <f>[1]!b_dq_pctchange($A6153,日期设置!$B$2,1)/100</f>
        <v>0</v>
      </c>
      <c r="I6153" s="26">
        <f>[1]!b_pq_pctchange(A6153,日期设置!$B$4,日期设置!$B$2,1)</f>
        <v>0</v>
      </c>
      <c r="J6153" s="26">
        <f>[1]!b_pq_pctchange(A6153,日期设置!$C$4,日期设置!$B$2,1)</f>
        <v>5.7659921781411227E-3</v>
      </c>
      <c r="K6153" s="52">
        <f>[1]!b_dq_amount($A6153,日期设置!B$2,2,10000)</f>
        <v>0</v>
      </c>
      <c r="L6153" s="26">
        <f>[1]!b_info_latestpar(A6153,日期设置!$B$2)</f>
        <v>100</v>
      </c>
      <c r="M6153" s="6">
        <f>[1]!b_info_outstandingbalance($A6153,日期设置!B$2)</f>
        <v>10</v>
      </c>
      <c r="N6153" s="7" t="str">
        <f>[1]!b_info_latestissurercreditrating2(A6153,日期设置!$B$2,"102","1")</f>
        <v>AAA</v>
      </c>
      <c r="O6153" s="8">
        <v>5</v>
      </c>
      <c r="P6153" s="9">
        <f>[1]!b_info_repurchasedate(A6153)</f>
        <v>0</v>
      </c>
      <c r="Q6153" s="8" t="s">
        <v>17277</v>
      </c>
      <c r="R6153" s="2" t="str">
        <f>IF((--IF(P6153=0,Q6153,P6153))&gt;(--日期设置!$B$2),IF(P6153=0,Q6153,P6153),Q6153)</f>
        <v>2021-10-22</v>
      </c>
      <c r="S6153" s="2" t="s">
        <v>18838</v>
      </c>
      <c r="T6153" s="8">
        <f>[1]!b_anal_ptmyear($A6153,日期设置!$B$2)</f>
        <v>0.58630136986301373</v>
      </c>
      <c r="U6153" s="8">
        <f>[1]!b_anal_termifexercise($A6153,日期设置!B$2)</f>
        <v>0</v>
      </c>
      <c r="V6153" s="10">
        <f>[1]!b_dq_dirtyprice(A6153,日期设置!$B$2)</f>
        <v>102.6641</v>
      </c>
      <c r="W6153" s="11">
        <f>IF(U6153=0,ROUNDUP((Q6153-日期设置!$B$2)/365,0),ROUNDUP((R6153-日期设置!$B$2)/365,0))</f>
        <v>1</v>
      </c>
      <c r="X6153" s="18">
        <f>_xlfn.IFNA(VLOOKUP(A6153,过往入选债券!A:D,4,0),2)</f>
        <v>2</v>
      </c>
      <c r="Y6153">
        <f>_xlfn.IFNA(VLOOKUP(C6153,[2]Sheet1!$A:$A,1,0),3)</f>
        <v>3</v>
      </c>
    </row>
    <row r="6154" spans="1:25" hidden="1" x14ac:dyDescent="0.2">
      <c r="A6154" s="21" t="s">
        <v>7711</v>
      </c>
      <c r="B6154" s="21" t="s">
        <v>7712</v>
      </c>
      <c r="C6154" s="37" t="s">
        <v>451</v>
      </c>
      <c r="D6154" s="26" t="str">
        <f>[1]!b_calc_yield(A6154,日期设置!$B$2,F6154,1,R6154,1,O6154,L6154,S6154,)</f>
        <v>Fetching...</v>
      </c>
      <c r="E6154" s="26">
        <f t="shared" si="192"/>
        <v>2.8811425747932384</v>
      </c>
      <c r="F6154" s="18">
        <f>[1]!b_dq_cleanprice($A6154,日期设置!B$2)</f>
        <v>100.729</v>
      </c>
      <c r="G6154" s="18" t="str">
        <f t="shared" si="193"/>
        <v>4.74 + 0.74</v>
      </c>
      <c r="H6154" s="27">
        <f>[1]!b_dq_pctchange($A6154,日期设置!$B$2,1)/100</f>
        <v>0</v>
      </c>
      <c r="I6154" s="26">
        <f>[1]!b_pq_pctchange(A6154,日期设置!$B$4,日期设置!$B$2,1)</f>
        <v>0</v>
      </c>
      <c r="J6154" s="26">
        <f>[1]!b_pq_pctchange(A6154,日期设置!$C$4,日期设置!$B$2,1)</f>
        <v>-5.6753801611723227E-2</v>
      </c>
      <c r="K6154" s="52">
        <f>[1]!b_dq_amount($A6154,日期设置!B$2,2,10000)</f>
        <v>0</v>
      </c>
      <c r="L6154" s="26">
        <f>[1]!b_info_latestpar(A6154,日期设置!$B$2)</f>
        <v>100</v>
      </c>
      <c r="M6154" s="6">
        <f>[1]!b_info_outstandingbalance($A6154,日期设置!B$2)</f>
        <v>10</v>
      </c>
      <c r="N6154" s="7" t="str">
        <f>[1]!b_info_latestissurercreditrating2(A6154,日期设置!$B$2,"102","1")</f>
        <v>AA+</v>
      </c>
      <c r="O6154" s="8">
        <v>4.9400000000000004</v>
      </c>
      <c r="P6154" s="9" t="str">
        <f>[1]!b_info_repurchasedate(A6154)</f>
        <v>2021-12-20</v>
      </c>
      <c r="Q6154" s="8" t="s">
        <v>17322</v>
      </c>
      <c r="R6154" s="2" t="str">
        <f>IF((--IF(P6154=0,Q6154,P6154))&gt;(--日期设置!$B$2),IF(P6154=0,Q6154,P6154),Q6154)</f>
        <v>2021-12-20</v>
      </c>
      <c r="S6154" s="2" t="s">
        <v>17771</v>
      </c>
      <c r="T6154" s="8">
        <f>[1]!b_anal_ptmyear($A6154,日期设置!$B$2)</f>
        <v>4.742465753424657</v>
      </c>
      <c r="U6154" s="8">
        <f>[1]!b_anal_termifexercise($A6154,日期设置!B$2)</f>
        <v>0.74794520547945209</v>
      </c>
      <c r="V6154" s="10">
        <f>[1]!b_dq_dirtyprice(A6154,日期设置!$B$2)</f>
        <v>102.0012</v>
      </c>
      <c r="W6154" s="11">
        <f>IF(U6154=0,ROUNDUP((Q6154-日期设置!$B$2)/365,0),ROUNDUP((R6154-日期设置!$B$2)/365,0))</f>
        <v>1</v>
      </c>
      <c r="X6154" s="18">
        <f>_xlfn.IFNA(VLOOKUP(A6154,过往入选债券!A:D,4,0),2)</f>
        <v>2</v>
      </c>
      <c r="Y6154">
        <f>_xlfn.IFNA(VLOOKUP(C6154,[2]Sheet1!$A:$A,1,0),3)</f>
        <v>3</v>
      </c>
    </row>
    <row r="6155" spans="1:25" hidden="1" x14ac:dyDescent="0.2">
      <c r="A6155" s="21" t="s">
        <v>1002</v>
      </c>
      <c r="B6155" s="21" t="s">
        <v>1003</v>
      </c>
      <c r="C6155" s="37" t="s">
        <v>609</v>
      </c>
      <c r="D6155" s="26" t="str">
        <f>[1]!b_calc_yield(A6155,日期设置!$B$2,F6155,1,R6155,1,O6155,L6155,S6155,)</f>
        <v>Fetching...</v>
      </c>
      <c r="E6155" s="26">
        <f t="shared" si="192"/>
        <v>3.7542404112371974</v>
      </c>
      <c r="F6155" s="18">
        <f>[1]!b_dq_cleanprice($A6155,日期设置!B$2)</f>
        <v>100.9941</v>
      </c>
      <c r="G6155" s="18" t="str">
        <f t="shared" si="193"/>
        <v>1.01 + 0</v>
      </c>
      <c r="H6155" s="27">
        <f>[1]!b_dq_pctchange($A6155,日期设置!$B$2,1)/100</f>
        <v>0</v>
      </c>
      <c r="I6155" s="26">
        <f>[1]!b_pq_pctchange(A6155,日期设置!$B$4,日期设置!$B$2,1)</f>
        <v>0</v>
      </c>
      <c r="J6155" s="26">
        <f>[1]!b_pq_pctchange(A6155,日期设置!$C$4,日期设置!$B$2,1)</f>
        <v>0</v>
      </c>
      <c r="K6155" s="52">
        <f>[1]!b_dq_amount($A6155,日期设置!B$2,2,10000)</f>
        <v>0</v>
      </c>
      <c r="L6155" s="26">
        <f>[1]!b_info_latestpar(A6155,日期设置!$B$2)</f>
        <v>100</v>
      </c>
      <c r="M6155" s="6">
        <f>[1]!b_info_outstandingbalance($A6155,日期设置!B$2)</f>
        <v>5</v>
      </c>
      <c r="N6155" s="7">
        <f>[1]!b_info_latestissurercreditrating2(A6155,日期设置!$B$2,"102","1")</f>
        <v>0</v>
      </c>
      <c r="O6155" s="8">
        <v>4.9000000000000004</v>
      </c>
      <c r="P6155" s="9">
        <f>[1]!b_info_repurchasedate(A6155)</f>
        <v>0</v>
      </c>
      <c r="Q6155" s="8" t="s">
        <v>16101</v>
      </c>
      <c r="R6155" s="2" t="str">
        <f>IF((--IF(P6155=0,Q6155,P6155))&gt;(--日期设置!$B$2),IF(P6155=0,Q6155,P6155),Q6155)</f>
        <v>2022-03-27</v>
      </c>
      <c r="S6155" s="2" t="s">
        <v>17958</v>
      </c>
      <c r="T6155" s="8">
        <f>[1]!b_anal_ptmyear($A6155,日期设置!$B$2)</f>
        <v>1.0136986301369864</v>
      </c>
      <c r="U6155" s="8">
        <f>[1]!b_anal_termifexercise($A6155,日期设置!B$2)</f>
        <v>0</v>
      </c>
      <c r="V6155" s="10">
        <f>[1]!b_dq_dirtyprice(A6155,日期设置!$B$2)</f>
        <v>105.827</v>
      </c>
      <c r="W6155" s="11">
        <f>IF(U6155=0,ROUNDUP((Q6155-日期设置!$B$2)/365,0),ROUNDUP((R6155-日期设置!$B$2)/365,0))</f>
        <v>2</v>
      </c>
      <c r="X6155" s="18">
        <f>_xlfn.IFNA(VLOOKUP(A6155,过往入选债券!A:D,4,0),2)</f>
        <v>2</v>
      </c>
      <c r="Y6155">
        <f>_xlfn.IFNA(VLOOKUP(C6155,[2]Sheet1!$A:$A,1,0),3)</f>
        <v>3</v>
      </c>
    </row>
    <row r="6156" spans="1:25" hidden="1" x14ac:dyDescent="0.2">
      <c r="A6156" s="28" t="s">
        <v>22364</v>
      </c>
      <c r="B6156" s="28" t="s">
        <v>22365</v>
      </c>
      <c r="C6156" s="39" t="s">
        <v>21988</v>
      </c>
      <c r="D6156" s="26">
        <f>[1]!b_calc_yield(A6156,日期设置!$B$2,F6156,1,R6156,1,O6156,L6156,S6156,)</f>
        <v>3.8791057825653223</v>
      </c>
      <c r="E6156" s="26">
        <f t="shared" si="192"/>
        <v>18.794280356492333</v>
      </c>
      <c r="F6156" s="18">
        <f>[1]!b_dq_cleanprice($A6156,日期设置!B$2)</f>
        <v>99.948300000000003</v>
      </c>
      <c r="G6156" s="18" t="str">
        <f t="shared" si="193"/>
        <v>4.86 + 0</v>
      </c>
      <c r="H6156" s="27">
        <f>[1]!b_dq_pctchange($A6156,日期设置!$B$2,1)/100</f>
        <v>0</v>
      </c>
      <c r="I6156" s="26">
        <f>[1]!b_pq_pctchange(A6156,日期设置!$B$4,日期设置!$B$2,1)</f>
        <v>-5.1699999999996749E-2</v>
      </c>
      <c r="J6156" s="26">
        <f>[1]!b_pq_pctchange(A6156,日期设置!$C$4,日期设置!$B$2,1)</f>
        <v>-5.1699999999996749E-2</v>
      </c>
      <c r="K6156" s="52">
        <f>[1]!b_dq_amount($A6156,日期设置!B$2,2,10000)</f>
        <v>0</v>
      </c>
      <c r="L6156" s="26">
        <f>[1]!b_info_latestpar(A6156,日期设置!$B$2)</f>
        <v>100</v>
      </c>
      <c r="M6156" s="6">
        <f>[1]!b_info_outstandingbalance($A6156,日期设置!B$2)</f>
        <v>12</v>
      </c>
      <c r="N6156" s="7" t="str">
        <f>[1]!b_info_latestissurercreditrating2(A6156,日期设置!$B$2,"102","1")</f>
        <v>AAA</v>
      </c>
      <c r="O6156" s="43">
        <v>3.87</v>
      </c>
      <c r="P6156" s="9">
        <f>[1]!b_info_repurchasedate(A6156)</f>
        <v>0</v>
      </c>
      <c r="Q6156" s="31" t="s">
        <v>17247</v>
      </c>
      <c r="R6156" s="2" t="str">
        <f>IF((--IF(P6156=0,Q6156,P6156))&gt;(--日期设置!$B$2),IF(P6156=0,Q6156,P6156),Q6156)</f>
        <v>2026-02-01</v>
      </c>
      <c r="S6156" s="2" t="s">
        <v>23124</v>
      </c>
      <c r="T6156" s="8">
        <f>[1]!b_anal_ptmyear($A6156,日期设置!$B$2)</f>
        <v>4.8657534246575338</v>
      </c>
      <c r="U6156" s="8">
        <f>[1]!b_anal_termifexercise($A6156,日期设置!B$2)</f>
        <v>0</v>
      </c>
      <c r="V6156" s="10">
        <f>[1]!b_dq_dirtyprice(A6156,日期设置!$B$2)</f>
        <v>100.4678</v>
      </c>
      <c r="W6156" s="11">
        <f>IF(U6156=0,ROUNDUP((Q6156-日期设置!$B$2)/365,0),ROUNDUP((R6156-日期设置!$B$2)/365,0))</f>
        <v>5</v>
      </c>
      <c r="X6156" s="18">
        <f>_xlfn.IFNA(VLOOKUP(A6156,过往入选债券!A:D,4,0),2)</f>
        <v>2</v>
      </c>
      <c r="Y6156">
        <f>_xlfn.IFNA(VLOOKUP(C6156,[2]Sheet1!$A:$A,1,0),3)</f>
        <v>3</v>
      </c>
    </row>
    <row r="6157" spans="1:25" hidden="1" x14ac:dyDescent="0.2">
      <c r="A6157" s="21" t="s">
        <v>3918</v>
      </c>
      <c r="B6157" s="21" t="s">
        <v>3919</v>
      </c>
      <c r="C6157" s="37" t="s">
        <v>406</v>
      </c>
      <c r="D6157" s="26" t="str">
        <f>[1]!b_calc_yield(A6157,日期设置!$B$2,F6157,1,R6157,1,O6157,L6157,S6157,)</f>
        <v>Fetching...</v>
      </c>
      <c r="E6157" s="26">
        <f t="shared" si="192"/>
        <v>7.4161330192113128</v>
      </c>
      <c r="F6157" s="18">
        <f>[1]!b_dq_cleanprice($A6157,日期设置!B$2)</f>
        <v>99.688500000000005</v>
      </c>
      <c r="G6157" s="18" t="str">
        <f t="shared" si="193"/>
        <v>1.91 + 0</v>
      </c>
      <c r="H6157" s="27">
        <f>[1]!b_dq_pctchange($A6157,日期设置!$B$2,1)/100</f>
        <v>0</v>
      </c>
      <c r="I6157" s="26">
        <f>[1]!b_pq_pctchange(A6157,日期设置!$B$4,日期设置!$B$2,1)</f>
        <v>0.65092413659411319</v>
      </c>
      <c r="J6157" s="26">
        <f>[1]!b_pq_pctchange(A6157,日期设置!$C$4,日期设置!$B$2,1)</f>
        <v>0.65092413659411319</v>
      </c>
      <c r="K6157" s="52">
        <f>[1]!b_dq_amount($A6157,日期设置!B$2,2,10000)</f>
        <v>0</v>
      </c>
      <c r="L6157" s="26">
        <f>[1]!b_info_latestpar(A6157,日期设置!$B$2)</f>
        <v>100</v>
      </c>
      <c r="M6157" s="6">
        <f>[1]!b_info_outstandingbalance($A6157,日期设置!B$2)</f>
        <v>7</v>
      </c>
      <c r="N6157" s="7">
        <f>[1]!b_info_latestissurercreditrating2(A6157,日期设置!$B$2,"102","1")</f>
        <v>0</v>
      </c>
      <c r="O6157" s="8">
        <v>3.71</v>
      </c>
      <c r="P6157" s="9">
        <f>[1]!b_info_repurchasedate(A6157)</f>
        <v>0</v>
      </c>
      <c r="Q6157" s="8" t="s">
        <v>16598</v>
      </c>
      <c r="R6157" s="2" t="str">
        <f>IF((--IF(P6157=0,Q6157,P6157))&gt;(--日期设置!$B$2),IF(P6157=0,Q6157,P6157),Q6157)</f>
        <v>2023-02-19</v>
      </c>
      <c r="S6157" s="2" t="s">
        <v>18351</v>
      </c>
      <c r="T6157" s="8">
        <f>[1]!b_anal_ptmyear($A6157,日期设置!$B$2)</f>
        <v>1.9150684931506849</v>
      </c>
      <c r="U6157" s="8">
        <f>[1]!b_anal_termifexercise($A6157,日期设置!B$2)</f>
        <v>0</v>
      </c>
      <c r="V6157" s="10">
        <f>[1]!b_dq_dirtyprice(A6157,日期设置!$B$2)</f>
        <v>100.00360000000001</v>
      </c>
      <c r="W6157" s="11">
        <f>IF(U6157=0,ROUNDUP((Q6157-日期设置!$B$2)/365,0),ROUNDUP((R6157-日期设置!$B$2)/365,0))</f>
        <v>2</v>
      </c>
      <c r="X6157" s="18">
        <f>_xlfn.IFNA(VLOOKUP(A6157,过往入选债券!A:D,4,0),2)</f>
        <v>2</v>
      </c>
      <c r="Y6157">
        <f>_xlfn.IFNA(VLOOKUP(C6157,[2]Sheet1!$A:$A,1,0),3)</f>
        <v>3</v>
      </c>
    </row>
    <row r="6158" spans="1:25" hidden="1" x14ac:dyDescent="0.2">
      <c r="A6158" s="21" t="s">
        <v>9946</v>
      </c>
      <c r="B6158" s="21" t="s">
        <v>9947</v>
      </c>
      <c r="C6158" s="37" t="s">
        <v>250</v>
      </c>
      <c r="D6158" s="26" t="str">
        <f>[1]!b_calc_yield(A6158,日期设置!$B$2,F6158,1,R6158,1,O6158,L6158,S6158,)</f>
        <v>Fetching...</v>
      </c>
      <c r="E6158" s="26">
        <f t="shared" si="192"/>
        <v>7.4981470183381971</v>
      </c>
      <c r="F6158" s="18">
        <f>[1]!b_dq_cleanprice($A6158,日期设置!B$2)</f>
        <v>98.938500000000005</v>
      </c>
      <c r="G6158" s="18" t="str">
        <f t="shared" si="193"/>
        <v>1.93 + 0</v>
      </c>
      <c r="H6158" s="27">
        <f>[1]!b_dq_pctchange($A6158,日期设置!$B$2,1)/100</f>
        <v>0</v>
      </c>
      <c r="I6158" s="26">
        <f>[1]!b_pq_pctchange(A6158,日期设置!$B$4,日期设置!$B$2,1)</f>
        <v>0</v>
      </c>
      <c r="J6158" s="26">
        <f>[1]!b_pq_pctchange(A6158,日期设置!$C$4,日期设置!$B$2,1)</f>
        <v>0.3135988125220599</v>
      </c>
      <c r="K6158" s="52">
        <f>[1]!b_dq_amount($A6158,日期设置!B$2,2,10000)</f>
        <v>0</v>
      </c>
      <c r="L6158" s="26">
        <f>[1]!b_info_latestpar(A6158,日期设置!$B$2)</f>
        <v>100</v>
      </c>
      <c r="M6158" s="6">
        <f>[1]!b_info_outstandingbalance($A6158,日期设置!B$2)</f>
        <v>5</v>
      </c>
      <c r="N6158" s="7" t="str">
        <f>[1]!b_info_latestissurercreditrating2(A6158,日期设置!$B$2,"102","1")</f>
        <v>AA+</v>
      </c>
      <c r="O6158" s="8">
        <v>3.3</v>
      </c>
      <c r="P6158" s="9">
        <f>[1]!b_info_repurchasedate(A6158)</f>
        <v>0</v>
      </c>
      <c r="Q6158" s="8" t="s">
        <v>16846</v>
      </c>
      <c r="R6158" s="2" t="str">
        <f>IF((--IF(P6158=0,Q6158,P6158))&gt;(--日期设置!$B$2),IF(P6158=0,Q6158,P6158),Q6158)</f>
        <v>2023-02-25</v>
      </c>
      <c r="S6158" s="2" t="s">
        <v>18539</v>
      </c>
      <c r="T6158" s="8">
        <f>[1]!b_anal_ptmyear($A6158,日期设置!$B$2)</f>
        <v>1.9315068493150684</v>
      </c>
      <c r="U6158" s="8">
        <f>[1]!b_anal_termifexercise($A6158,日期设置!B$2)</f>
        <v>0</v>
      </c>
      <c r="V6158" s="10">
        <f>[1]!b_dq_dirtyprice(A6158,日期设置!$B$2)</f>
        <v>99.164500000000004</v>
      </c>
      <c r="W6158" s="11">
        <f>IF(U6158=0,ROUNDUP((Q6158-日期设置!$B$2)/365,0),ROUNDUP((R6158-日期设置!$B$2)/365,0))</f>
        <v>2</v>
      </c>
      <c r="X6158" s="18">
        <f>_xlfn.IFNA(VLOOKUP(A6158,过往入选债券!A:D,4,0),2)</f>
        <v>2</v>
      </c>
      <c r="Y6158">
        <f>_xlfn.IFNA(VLOOKUP(C6158,[2]Sheet1!$A:$A,1,0),3)</f>
        <v>3</v>
      </c>
    </row>
    <row r="6159" spans="1:25" hidden="1" x14ac:dyDescent="0.2">
      <c r="A6159" s="28" t="s">
        <v>20896</v>
      </c>
      <c r="B6159" s="28" t="s">
        <v>20897</v>
      </c>
      <c r="C6159" s="39" t="s">
        <v>21245</v>
      </c>
      <c r="D6159" s="26" t="str">
        <f>[1]!b_calc_yield(A6159,日期设置!$B$2,F6159,1,R6159,1,O6159,L6159,S6159,)</f>
        <v>Fetching...</v>
      </c>
      <c r="E6159" s="26">
        <f t="shared" si="192"/>
        <v>9.8809164092050317</v>
      </c>
      <c r="F6159" s="18">
        <f>[1]!b_dq_cleanprice($A6159,日期设置!B$2)</f>
        <v>99.985100000000003</v>
      </c>
      <c r="G6159" s="18" t="str">
        <f t="shared" si="193"/>
        <v>2.58 + 0</v>
      </c>
      <c r="H6159" s="27">
        <f>[1]!b_dq_pctchange($A6159,日期设置!$B$2,1)/100</f>
        <v>0</v>
      </c>
      <c r="I6159" s="26">
        <f>[1]!b_pq_pctchange(A6159,日期设置!$B$4,日期设置!$B$2,1)</f>
        <v>0</v>
      </c>
      <c r="J6159" s="26">
        <f>[1]!b_pq_pctchange(A6159,日期设置!$C$4,日期设置!$B$2,1)</f>
        <v>0</v>
      </c>
      <c r="K6159" s="52">
        <f>[1]!b_dq_amount($A6159,日期设置!B$2,2,10000)</f>
        <v>0</v>
      </c>
      <c r="L6159" s="26">
        <f>[1]!b_info_latestpar(A6159,日期设置!$B$2)</f>
        <v>100</v>
      </c>
      <c r="M6159" s="6">
        <f>[1]!b_info_outstandingbalance($A6159,日期设置!B$2)</f>
        <v>10</v>
      </c>
      <c r="N6159" s="7" t="str">
        <f>[1]!b_info_latestissurercreditrating2(A6159,日期设置!$B$2,"102","1")</f>
        <v>AAA</v>
      </c>
      <c r="O6159" s="8">
        <v>3.88</v>
      </c>
      <c r="P6159" s="9">
        <f>[1]!b_info_repurchasedate(A6159)</f>
        <v>0</v>
      </c>
      <c r="Q6159" s="8" t="s">
        <v>17688</v>
      </c>
      <c r="R6159" s="2" t="str">
        <f>IF((--IF(P6159=0,Q6159,P6159))&gt;(--日期设置!$B$2),IF(P6159=0,Q6159,P6159),Q6159)</f>
        <v>2023-10-21</v>
      </c>
      <c r="S6159" s="31" t="s">
        <v>16150</v>
      </c>
      <c r="T6159" s="8">
        <f>[1]!b_anal_ptmyear($A6159,日期设置!$B$2)</f>
        <v>2.5835616438356164</v>
      </c>
      <c r="U6159" s="8">
        <f>[1]!b_anal_termifexercise($A6159,日期设置!B$2)</f>
        <v>0</v>
      </c>
      <c r="V6159" s="10">
        <f>[1]!b_dq_dirtyprice(A6159,日期设置!$B$2)</f>
        <v>101.6009</v>
      </c>
      <c r="W6159" s="11">
        <f>IF(U6159=0,ROUNDUP((Q6159-日期设置!$B$2)/365,0),ROUNDUP((R6159-日期设置!$B$2)/365,0))</f>
        <v>3</v>
      </c>
      <c r="X6159" s="18">
        <f>_xlfn.IFNA(VLOOKUP(A6159,过往入选债券!A:D,4,0),2)</f>
        <v>2</v>
      </c>
      <c r="Y6159">
        <f>_xlfn.IFNA(VLOOKUP(C6159,[2]Sheet1!$A:$A,1,0),3)</f>
        <v>3</v>
      </c>
    </row>
    <row r="6160" spans="1:25" hidden="1" x14ac:dyDescent="0.2">
      <c r="A6160" s="21" t="s">
        <v>21114</v>
      </c>
      <c r="B6160" s="21" t="s">
        <v>21115</v>
      </c>
      <c r="C6160" s="37" t="s">
        <v>947</v>
      </c>
      <c r="D6160" s="26" t="str">
        <f>[1]!b_calc_yield(A6160,日期设置!$B$2,F6160,1,R6160,1,O6160,L6160,S6160,)</f>
        <v>Fetching...</v>
      </c>
      <c r="E6160" s="26">
        <f t="shared" si="192"/>
        <v>9.8712294660283852</v>
      </c>
      <c r="F6160" s="18">
        <f>[1]!b_dq_cleanprice($A6160,日期设置!B$2)</f>
        <v>100.20229999999999</v>
      </c>
      <c r="G6160" s="18" t="str">
        <f t="shared" si="193"/>
        <v>4.58 + 2.58</v>
      </c>
      <c r="H6160" s="27">
        <f>[1]!b_dq_pctchange($A6160,日期设置!$B$2,1)/100</f>
        <v>0</v>
      </c>
      <c r="I6160" s="26">
        <f>[1]!b_pq_pctchange(A6160,日期设置!$B$4,日期设置!$B$2,1)</f>
        <v>0</v>
      </c>
      <c r="J6160" s="26">
        <f>[1]!b_pq_pctchange(A6160,日期设置!$C$4,日期设置!$B$2,1)</f>
        <v>-0.1078650789299333</v>
      </c>
      <c r="K6160" s="52">
        <f>[1]!b_dq_amount($A6160,日期设置!B$2,2,10000)</f>
        <v>0</v>
      </c>
      <c r="L6160" s="26">
        <f>[1]!b_info_latestpar(A6160,日期设置!$B$2)</f>
        <v>100</v>
      </c>
      <c r="M6160" s="6">
        <f>[1]!b_info_outstandingbalance($A6160,日期设置!B$2)</f>
        <v>10</v>
      </c>
      <c r="N6160" s="7" t="str">
        <f>[1]!b_info_latestissurercreditrating2(A6160,日期设置!$B$2,"102","1")</f>
        <v>AAA</v>
      </c>
      <c r="O6160" s="8">
        <v>3.97</v>
      </c>
      <c r="P6160" s="9" t="str">
        <f>[1]!b_info_repurchasedate(A6160)</f>
        <v>2023-10-21</v>
      </c>
      <c r="Q6160" s="8" t="s">
        <v>21288</v>
      </c>
      <c r="R6160" s="2" t="str">
        <f>IF((--IF(P6160=0,Q6160,P6160))&gt;(--日期设置!$B$2),IF(P6160=0,Q6160,P6160),Q6160)</f>
        <v>2023-10-21</v>
      </c>
      <c r="S6160" s="47" t="s">
        <v>16150</v>
      </c>
      <c r="T6160" s="8">
        <f>[1]!b_anal_ptmyear($A6160,日期设置!$B$2)</f>
        <v>4.5835616438356164</v>
      </c>
      <c r="U6160" s="8">
        <f>[1]!b_anal_termifexercise($A6160,日期设置!B$2)</f>
        <v>2.5835616438356164</v>
      </c>
      <c r="V6160" s="10">
        <f>[1]!b_dq_dirtyprice(A6160,日期设置!$B$2)</f>
        <v>101.8556</v>
      </c>
      <c r="W6160" s="11">
        <f>IF(U6160=0,ROUNDUP((Q6160-日期设置!$B$2)/365,0),ROUNDUP((R6160-日期设置!$B$2)/365,0))</f>
        <v>3</v>
      </c>
      <c r="X6160" s="18">
        <f>_xlfn.IFNA(VLOOKUP(A6160,过往入选债券!A:D,4,0),2)</f>
        <v>2</v>
      </c>
      <c r="Y6160" s="45">
        <f>_xlfn.IFNA(VLOOKUP(C6160,[2]Sheet1!$A:$A,1,0),3)</f>
        <v>3</v>
      </c>
    </row>
    <row r="6161" spans="1:25" hidden="1" x14ac:dyDescent="0.2">
      <c r="A6161" s="21" t="s">
        <v>9599</v>
      </c>
      <c r="B6161" s="21" t="s">
        <v>9600</v>
      </c>
      <c r="C6161" s="37" t="s">
        <v>9601</v>
      </c>
      <c r="D6161" s="26" t="str">
        <f>[1]!b_calc_yield(A6161,日期设置!$B$2,F6161,1,R6161,1,O6161,L6161,S6161,)</f>
        <v>Fetching...</v>
      </c>
      <c r="E6161" s="26">
        <f t="shared" si="192"/>
        <v>14.09840938916085</v>
      </c>
      <c r="F6161" s="18">
        <f>[1]!b_dq_cleanprice($A6161,日期设置!B$2)</f>
        <v>100.9716</v>
      </c>
      <c r="G6161" s="18" t="str">
        <f t="shared" si="193"/>
        <v>3.69 + 0</v>
      </c>
      <c r="H6161" s="27">
        <f>[1]!b_dq_pctchange($A6161,日期设置!$B$2,1)/100</f>
        <v>0</v>
      </c>
      <c r="I6161" s="26">
        <f>[1]!b_pq_pctchange(A6161,日期设置!$B$4,日期设置!$B$2,1)</f>
        <v>0</v>
      </c>
      <c r="J6161" s="26">
        <f>[1]!b_pq_pctchange(A6161,日期设置!$C$4,日期设置!$B$2,1)</f>
        <v>0</v>
      </c>
      <c r="K6161" s="52">
        <f>[1]!b_dq_amount($A6161,日期设置!B$2,2,10000)</f>
        <v>0</v>
      </c>
      <c r="L6161" s="26">
        <f>[1]!b_info_latestpar(A6161,日期设置!$B$2)</f>
        <v>100</v>
      </c>
      <c r="M6161" s="6">
        <f>[1]!b_info_outstandingbalance($A6161,日期设置!B$2)</f>
        <v>1</v>
      </c>
      <c r="N6161" s="7" t="str">
        <f>[1]!b_info_latestissurercreditrating2(A6161,日期设置!$B$2,"102","1")</f>
        <v>AA+</v>
      </c>
      <c r="O6161" s="8">
        <v>4.17</v>
      </c>
      <c r="P6161" s="9">
        <f>[1]!b_info_repurchasedate(A6161)</f>
        <v>0</v>
      </c>
      <c r="Q6161" s="8" t="s">
        <v>17383</v>
      </c>
      <c r="R6161" s="2" t="str">
        <f>IF((--IF(P6161=0,Q6161,P6161))&gt;(--日期设置!$B$2),IF(P6161=0,Q6161,P6161),Q6161)</f>
        <v>2024-11-29</v>
      </c>
      <c r="S6161" s="2" t="s">
        <v>18549</v>
      </c>
      <c r="T6161" s="8">
        <f>[1]!b_anal_ptmyear($A6161,日期设置!$B$2)</f>
        <v>3.6904109589041099</v>
      </c>
      <c r="U6161" s="8">
        <f>[1]!b_anal_termifexercise($A6161,日期设置!B$2)</f>
        <v>0</v>
      </c>
      <c r="V6161" s="10">
        <f>[1]!b_dq_dirtyprice(A6161,日期设置!$B$2)</f>
        <v>102.26260000000001</v>
      </c>
      <c r="W6161" s="11">
        <f>IF(U6161=0,ROUNDUP((Q6161-日期设置!$B$2)/365,0),ROUNDUP((R6161-日期设置!$B$2)/365,0))</f>
        <v>4</v>
      </c>
      <c r="X6161" s="18">
        <f>_xlfn.IFNA(VLOOKUP(A6161,过往入选债券!A:D,4,0),2)</f>
        <v>2</v>
      </c>
      <c r="Y6161">
        <f>_xlfn.IFNA(VLOOKUP(C6161,[2]Sheet1!$A:$A,1,0),3)</f>
        <v>3</v>
      </c>
    </row>
    <row r="6162" spans="1:25" hidden="1" x14ac:dyDescent="0.2">
      <c r="A6162" s="21" t="s">
        <v>1853</v>
      </c>
      <c r="B6162" s="21" t="s">
        <v>1854</v>
      </c>
      <c r="C6162" s="37" t="s">
        <v>514</v>
      </c>
      <c r="D6162" s="26" t="str">
        <f>[1]!b_calc_yield(A6162,日期设置!$B$2,F6162,1,R6162,1,O6162,L6162,S6162,)</f>
        <v>Fetching...</v>
      </c>
      <c r="E6162" s="26">
        <f t="shared" si="192"/>
        <v>7.6757976343762468</v>
      </c>
      <c r="F6162" s="18">
        <f>[1]!b_dq_cleanprice($A6162,日期设置!B$2)</f>
        <v>105.2114</v>
      </c>
      <c r="G6162" s="18" t="str">
        <f t="shared" si="193"/>
        <v>2.11 + 0</v>
      </c>
      <c r="H6162" s="27">
        <f>[1]!b_dq_pctchange($A6162,日期设置!$B$2,1)/100</f>
        <v>0</v>
      </c>
      <c r="I6162" s="26">
        <f>[1]!b_pq_pctchange(A6162,日期设置!$B$4,日期设置!$B$2,1)</f>
        <v>0</v>
      </c>
      <c r="J6162" s="26">
        <f>[1]!b_pq_pctchange(A6162,日期设置!$C$4,日期设置!$B$2,1)</f>
        <v>0</v>
      </c>
      <c r="K6162" s="52">
        <f>[1]!b_dq_amount($A6162,日期设置!B$2,2,10000)</f>
        <v>0</v>
      </c>
      <c r="L6162" s="26">
        <f>[1]!b_info_latestpar(A6162,日期设置!$B$2)</f>
        <v>100</v>
      </c>
      <c r="M6162" s="6">
        <f>[1]!b_info_outstandingbalance($A6162,日期设置!B$2)</f>
        <v>15</v>
      </c>
      <c r="N6162" s="7">
        <f>[1]!b_info_latestissurercreditrating2(A6162,日期设置!$B$2,"102","1")</f>
        <v>0</v>
      </c>
      <c r="O6162" s="8">
        <v>6.5</v>
      </c>
      <c r="P6162" s="9">
        <f>[1]!b_info_repurchasedate(A6162)</f>
        <v>0</v>
      </c>
      <c r="Q6162" s="8" t="s">
        <v>17041</v>
      </c>
      <c r="R6162" s="2" t="str">
        <f>IF((--IF(P6162=0,Q6162,P6162))&gt;(--日期设置!$B$2),IF(P6162=0,Q6162,P6162),Q6162)</f>
        <v>2023-05-02</v>
      </c>
      <c r="S6162" s="2" t="s">
        <v>17810</v>
      </c>
      <c r="T6162" s="8">
        <f>[1]!b_anal_ptmyear($A6162,日期设置!$B$2)</f>
        <v>2.1123287671232878</v>
      </c>
      <c r="U6162" s="8">
        <f>[1]!b_anal_termifexercise($A6162,日期设置!B$2)</f>
        <v>0</v>
      </c>
      <c r="V6162" s="10">
        <f>[1]!b_dq_dirtyprice(A6162,日期设置!$B$2)</f>
        <v>110.9813</v>
      </c>
      <c r="W6162" s="11">
        <f>IF(U6162=0,ROUNDUP((Q6162-日期设置!$B$2)/365,0),ROUNDUP((R6162-日期设置!$B$2)/365,0))</f>
        <v>3</v>
      </c>
      <c r="X6162" s="18">
        <f>_xlfn.IFNA(VLOOKUP(A6162,过往入选债券!A:D,4,0),2)</f>
        <v>2</v>
      </c>
      <c r="Y6162">
        <f>_xlfn.IFNA(VLOOKUP(C6162,[2]Sheet1!$A:$A,1,0),3)</f>
        <v>3</v>
      </c>
    </row>
    <row r="6163" spans="1:25" hidden="1" x14ac:dyDescent="0.2">
      <c r="A6163" s="21" t="s">
        <v>8031</v>
      </c>
      <c r="B6163" s="21" t="s">
        <v>8032</v>
      </c>
      <c r="C6163" s="37" t="s">
        <v>287</v>
      </c>
      <c r="D6163" s="26" t="str">
        <f>[1]!b_calc_yield(A6163,日期设置!$B$2,F6163,1,R6163,1,O6163,L6163,S6163,)</f>
        <v>Fetching...</v>
      </c>
      <c r="E6163" s="26">
        <f t="shared" si="192"/>
        <v>3.5788753583300137</v>
      </c>
      <c r="F6163" s="18">
        <f>[1]!b_dq_cleanprice($A6163,日期设置!B$2)</f>
        <v>100.2508</v>
      </c>
      <c r="G6163" s="18" t="str">
        <f t="shared" si="193"/>
        <v>0.92 + 0</v>
      </c>
      <c r="H6163" s="27">
        <f>[1]!b_dq_pctchange($A6163,日期设置!$B$2,1)/100</f>
        <v>0</v>
      </c>
      <c r="I6163" s="26">
        <f>[1]!b_pq_pctchange(A6163,日期设置!$B$4,日期设置!$B$2,1)</f>
        <v>9.8450158858222461E-2</v>
      </c>
      <c r="J6163" s="26">
        <f>[1]!b_pq_pctchange(A6163,日期设置!$C$4,日期设置!$B$2,1)</f>
        <v>0.46025964135221831</v>
      </c>
      <c r="K6163" s="52">
        <f>[1]!b_dq_amount($A6163,日期设置!B$2,2,10000)</f>
        <v>0</v>
      </c>
      <c r="L6163" s="26">
        <f>[1]!b_info_latestpar(A6163,日期设置!$B$2)</f>
        <v>100</v>
      </c>
      <c r="M6163" s="6">
        <f>[1]!b_info_outstandingbalance($A6163,日期设置!B$2)</f>
        <v>30</v>
      </c>
      <c r="N6163" s="7" t="str">
        <f>[1]!b_info_latestissurercreditrating2(A6163,日期设置!$B$2,"102","1")</f>
        <v>AAA</v>
      </c>
      <c r="O6163" s="8">
        <v>4.17</v>
      </c>
      <c r="P6163" s="9">
        <f>[1]!b_info_repurchasedate(A6163)</f>
        <v>0</v>
      </c>
      <c r="Q6163" s="8" t="s">
        <v>16061</v>
      </c>
      <c r="R6163" s="2" t="str">
        <f>IF((--IF(P6163=0,Q6163,P6163))&gt;(--日期设置!$B$2),IF(P6163=0,Q6163,P6163),Q6163)</f>
        <v>2022-02-22</v>
      </c>
      <c r="S6163" s="2" t="s">
        <v>17847</v>
      </c>
      <c r="T6163" s="8">
        <f>[1]!b_anal_ptmyear($A6163,日期设置!$B$2)</f>
        <v>0.92328767123287669</v>
      </c>
      <c r="U6163" s="8">
        <f>[1]!b_anal_termifexercise($A6163,日期设置!B$2)</f>
        <v>0</v>
      </c>
      <c r="V6163" s="10">
        <f>[1]!b_dq_dirtyprice(A6163,日期设置!$B$2)</f>
        <v>100.5707</v>
      </c>
      <c r="W6163" s="11">
        <f>IF(U6163=0,ROUNDUP((Q6163-日期设置!$B$2)/365,0),ROUNDUP((R6163-日期设置!$B$2)/365,0))</f>
        <v>1</v>
      </c>
      <c r="X6163" s="18">
        <f>_xlfn.IFNA(VLOOKUP(A6163,过往入选债券!A:D,4,0),2)</f>
        <v>2</v>
      </c>
      <c r="Y6163">
        <f>_xlfn.IFNA(VLOOKUP(C6163,[2]Sheet1!$A:$A,1,0),3)</f>
        <v>3</v>
      </c>
    </row>
    <row r="6164" spans="1:25" hidden="1" x14ac:dyDescent="0.2">
      <c r="A6164" s="28" t="s">
        <v>20164</v>
      </c>
      <c r="B6164" s="28" t="s">
        <v>20165</v>
      </c>
      <c r="C6164" s="39" t="s">
        <v>264</v>
      </c>
      <c r="D6164" s="26" t="str">
        <f>[1]!b_calc_yield(A6164,日期设置!$B$2,F6164,1,R6164,1,O6164,L6164,S6164,)</f>
        <v>Fetching...</v>
      </c>
      <c r="E6164" s="26">
        <f t="shared" si="192"/>
        <v>9.5214899657860563</v>
      </c>
      <c r="F6164" s="18">
        <f>[1]!b_dq_cleanprice($A6164,日期设置!B$2)</f>
        <v>100.95350000000001</v>
      </c>
      <c r="G6164" s="18" t="str">
        <f t="shared" si="193"/>
        <v>2.50 + 0</v>
      </c>
      <c r="H6164" s="27">
        <f>[1]!b_dq_pctchange($A6164,日期设置!$B$2,1)/100</f>
        <v>0</v>
      </c>
      <c r="I6164" s="26">
        <f>[1]!b_pq_pctchange(A6164,日期设置!$B$4,日期设置!$B$2,1)</f>
        <v>0</v>
      </c>
      <c r="J6164" s="26">
        <f>[1]!b_pq_pctchange(A6164,日期设置!$C$4,日期设置!$B$2,1)</f>
        <v>0.54718881001872</v>
      </c>
      <c r="K6164" s="52">
        <f>[1]!b_dq_amount($A6164,日期设置!B$2,2,10000)</f>
        <v>0</v>
      </c>
      <c r="L6164" s="26">
        <f>[1]!b_info_latestpar(A6164,日期设置!$B$2)</f>
        <v>100</v>
      </c>
      <c r="M6164" s="6">
        <f>[1]!b_info_outstandingbalance($A6164,日期设置!B$2)</f>
        <v>5</v>
      </c>
      <c r="N6164" s="7">
        <f>[1]!b_info_latestissurercreditrating2(A6164,日期设置!$B$2,"102","1")</f>
        <v>0</v>
      </c>
      <c r="O6164" s="8">
        <v>4.29</v>
      </c>
      <c r="P6164" s="9">
        <f>[1]!b_info_repurchasedate(A6164)</f>
        <v>0</v>
      </c>
      <c r="Q6164" s="8" t="s">
        <v>20844</v>
      </c>
      <c r="R6164" s="2" t="str">
        <f>IF((--IF(P6164=0,Q6164,P6164))&gt;(--日期设置!$B$2),IF(P6164=0,Q6164,P6164),Q6164)</f>
        <v>2023-09-24</v>
      </c>
      <c r="S6164" s="31" t="s">
        <v>17569</v>
      </c>
      <c r="T6164" s="8">
        <f>[1]!b_anal_ptmyear($A6164,日期设置!$B$2)</f>
        <v>2.5095890410958903</v>
      </c>
      <c r="U6164" s="8">
        <f>[1]!b_anal_termifexercise($A6164,日期设置!B$2)</f>
        <v>0</v>
      </c>
      <c r="V6164" s="10">
        <f>[1]!b_dq_dirtyprice(A6164,日期设置!$B$2)</f>
        <v>103.0574</v>
      </c>
      <c r="W6164" s="11">
        <f>IF(U6164=0,ROUNDUP((Q6164-日期设置!$B$2)/365,0),ROUNDUP((R6164-日期设置!$B$2)/365,0))</f>
        <v>3</v>
      </c>
      <c r="X6164" s="18">
        <f>_xlfn.IFNA(VLOOKUP(A6164,过往入选债券!A:D,4,0),2)</f>
        <v>2</v>
      </c>
      <c r="Y6164">
        <f>_xlfn.IFNA(VLOOKUP(C6164,[2]Sheet1!$A:$A,1,0),3)</f>
        <v>3</v>
      </c>
    </row>
    <row r="6165" spans="1:25" hidden="1" x14ac:dyDescent="0.2">
      <c r="A6165" s="21" t="s">
        <v>8710</v>
      </c>
      <c r="B6165" s="21" t="s">
        <v>8711</v>
      </c>
      <c r="C6165" s="37" t="s">
        <v>4822</v>
      </c>
      <c r="D6165" s="26" t="str">
        <f>[1]!b_calc_yield(A6165,日期设置!$B$2,F6165,1,R6165,1,O6165,L6165,S6165,)</f>
        <v>Fetching...</v>
      </c>
      <c r="E6165" s="26">
        <f t="shared" si="192"/>
        <v>4.6680124624020713</v>
      </c>
      <c r="F6165" s="18">
        <f>[1]!b_dq_cleanprice($A6165,日期设置!B$2)</f>
        <v>100.59699999999999</v>
      </c>
      <c r="G6165" s="18" t="str">
        <f t="shared" si="193"/>
        <v>1.24 + 0</v>
      </c>
      <c r="H6165" s="27">
        <f>[1]!b_dq_pctchange($A6165,日期设置!$B$2,1)/100</f>
        <v>0</v>
      </c>
      <c r="I6165" s="26">
        <f>[1]!b_pq_pctchange(A6165,日期设置!$B$4,日期设置!$B$2,1)</f>
        <v>0</v>
      </c>
      <c r="J6165" s="26">
        <f>[1]!b_pq_pctchange(A6165,日期设置!$C$4,日期设置!$B$2,1)</f>
        <v>0</v>
      </c>
      <c r="K6165" s="52">
        <f>[1]!b_dq_amount($A6165,日期设置!B$2,2,10000)</f>
        <v>0</v>
      </c>
      <c r="L6165" s="26">
        <f>[1]!b_info_latestpar(A6165,日期设置!$B$2)</f>
        <v>100</v>
      </c>
      <c r="M6165" s="6">
        <f>[1]!b_info_outstandingbalance($A6165,日期设置!B$2)</f>
        <v>5</v>
      </c>
      <c r="N6165" s="7" t="str">
        <f>[1]!b_info_latestissurercreditrating2(A6165,日期设置!$B$2,"102","1")</f>
        <v>AAA</v>
      </c>
      <c r="O6165" s="8">
        <v>4.3899999999999997</v>
      </c>
      <c r="P6165" s="9">
        <f>[1]!b_info_repurchasedate(A6165)</f>
        <v>0</v>
      </c>
      <c r="Q6165" s="8" t="s">
        <v>17399</v>
      </c>
      <c r="R6165" s="2" t="str">
        <f>IF((--IF(P6165=0,Q6165,P6165))&gt;(--日期设置!$B$2),IF(P6165=0,Q6165,P6165),Q6165)</f>
        <v>2022-06-18</v>
      </c>
      <c r="S6165" s="2" t="s">
        <v>18893</v>
      </c>
      <c r="T6165" s="8">
        <f>[1]!b_anal_ptmyear($A6165,日期设置!$B$2)</f>
        <v>1.2410958904109588</v>
      </c>
      <c r="U6165" s="8">
        <f>[1]!b_anal_termifexercise($A6165,日期设置!B$2)</f>
        <v>0</v>
      </c>
      <c r="V6165" s="10">
        <f>[1]!b_dq_dirtyprice(A6165,日期设置!$B$2)</f>
        <v>103.9286</v>
      </c>
      <c r="W6165" s="11">
        <f>IF(U6165=0,ROUNDUP((Q6165-日期设置!$B$2)/365,0),ROUNDUP((R6165-日期设置!$B$2)/365,0))</f>
        <v>2</v>
      </c>
      <c r="X6165" s="18">
        <f>_xlfn.IFNA(VLOOKUP(A6165,过往入选债券!A:D,4,0),2)</f>
        <v>2</v>
      </c>
      <c r="Y6165">
        <f>_xlfn.IFNA(VLOOKUP(C6165,[2]Sheet1!$A:$A,1,0),3)</f>
        <v>3</v>
      </c>
    </row>
    <row r="6166" spans="1:25" hidden="1" x14ac:dyDescent="0.2">
      <c r="A6166" s="21" t="s">
        <v>6474</v>
      </c>
      <c r="B6166" s="21" t="s">
        <v>6475</v>
      </c>
      <c r="C6166" s="37" t="s">
        <v>222</v>
      </c>
      <c r="D6166" s="26" t="str">
        <f>[1]!b_calc_yield(A6166,日期设置!$B$2,F6166,1,R6166,1,O6166,L6166,S6166,)</f>
        <v>Fetching...</v>
      </c>
      <c r="E6166" s="26">
        <f t="shared" si="192"/>
        <v>7.310523769575461</v>
      </c>
      <c r="F6166" s="18">
        <f>[1]!b_dq_cleanprice($A6166,日期设置!B$2)</f>
        <v>104.3317</v>
      </c>
      <c r="G6166" s="18" t="str">
        <f t="shared" si="193"/>
        <v>2.01 + 0</v>
      </c>
      <c r="H6166" s="27">
        <f>[1]!b_dq_pctchange($A6166,日期设置!$B$2,1)/100</f>
        <v>0</v>
      </c>
      <c r="I6166" s="26">
        <f>[1]!b_pq_pctchange(A6166,日期设置!$B$4,日期设置!$B$2,1)</f>
        <v>0</v>
      </c>
      <c r="J6166" s="26">
        <f>[1]!b_pq_pctchange(A6166,日期设置!$C$4,日期设置!$B$2,1)</f>
        <v>0</v>
      </c>
      <c r="K6166" s="52">
        <f>[1]!b_dq_amount($A6166,日期设置!B$2,2,10000)</f>
        <v>0</v>
      </c>
      <c r="L6166" s="26">
        <f>[1]!b_info_latestpar(A6166,日期设置!$B$2)</f>
        <v>100</v>
      </c>
      <c r="M6166" s="6">
        <f>[1]!b_info_outstandingbalance($A6166,日期设置!B$2)</f>
        <v>5</v>
      </c>
      <c r="N6166" s="7" t="str">
        <f>[1]!b_info_latestissurercreditrating2(A6166,日期设置!$B$2,"102","1")</f>
        <v>AA</v>
      </c>
      <c r="O6166" s="8">
        <v>6.15</v>
      </c>
      <c r="P6166" s="9">
        <f>[1]!b_info_repurchasedate(A6166)</f>
        <v>0</v>
      </c>
      <c r="Q6166" s="8" t="s">
        <v>16337</v>
      </c>
      <c r="R6166" s="2" t="str">
        <f>IF((--IF(P6166=0,Q6166,P6166))&gt;(--日期设置!$B$2),IF(P6166=0,Q6166,P6166),Q6166)</f>
        <v>2023-03-28</v>
      </c>
      <c r="S6166" s="2" t="s">
        <v>18115</v>
      </c>
      <c r="T6166" s="8">
        <f>[1]!b_anal_ptmyear($A6166,日期设置!$B$2)</f>
        <v>2.0164383561643837</v>
      </c>
      <c r="U6166" s="8">
        <f>[1]!b_anal_termifexercise($A6166,日期设置!B$2)</f>
        <v>0</v>
      </c>
      <c r="V6166" s="10">
        <f>[1]!b_dq_dirtyprice(A6166,日期设置!$B$2)</f>
        <v>110.3806</v>
      </c>
      <c r="W6166" s="11">
        <f>IF(U6166=0,ROUNDUP((Q6166-日期设置!$B$2)/365,0),ROUNDUP((R6166-日期设置!$B$2)/365,0))</f>
        <v>3</v>
      </c>
      <c r="X6166" s="18">
        <f>_xlfn.IFNA(VLOOKUP(A6166,过往入选债券!A:D,4,0),2)</f>
        <v>2</v>
      </c>
      <c r="Y6166">
        <f>_xlfn.IFNA(VLOOKUP(C6166,[2]Sheet1!$A:$A,1,0),3)</f>
        <v>3</v>
      </c>
    </row>
    <row r="6167" spans="1:25" hidden="1" x14ac:dyDescent="0.2">
      <c r="A6167" s="21" t="s">
        <v>8343</v>
      </c>
      <c r="B6167" s="21" t="s">
        <v>8344</v>
      </c>
      <c r="C6167" s="37" t="s">
        <v>514</v>
      </c>
      <c r="D6167" s="26" t="str">
        <f>[1]!b_calc_yield(A6167,日期设置!$B$2,F6167,1,R6167,1,O6167,L6167,S6167,)</f>
        <v>Fetching...</v>
      </c>
      <c r="E6167" s="26">
        <f t="shared" si="192"/>
        <v>11.274817890517941</v>
      </c>
      <c r="F6167" s="18">
        <f>[1]!b_dq_cleanprice($A6167,日期设置!B$2)</f>
        <v>102.3331</v>
      </c>
      <c r="G6167" s="18" t="str">
        <f t="shared" si="193"/>
        <v>3.05 + 0</v>
      </c>
      <c r="H6167" s="27">
        <f>[1]!b_dq_pctchange($A6167,日期设置!$B$2,1)/100</f>
        <v>0</v>
      </c>
      <c r="I6167" s="26">
        <f>[1]!b_pq_pctchange(A6167,日期设置!$B$4,日期设置!$B$2,1)</f>
        <v>0</v>
      </c>
      <c r="J6167" s="26">
        <f>[1]!b_pq_pctchange(A6167,日期设置!$C$4,日期设置!$B$2,1)</f>
        <v>0.62251720747295858</v>
      </c>
      <c r="K6167" s="52">
        <f>[1]!b_dq_amount($A6167,日期设置!B$2,2,10000)</f>
        <v>0</v>
      </c>
      <c r="L6167" s="26">
        <f>[1]!b_info_latestpar(A6167,日期设置!$B$2)</f>
        <v>100</v>
      </c>
      <c r="M6167" s="6">
        <f>[1]!b_info_outstandingbalance($A6167,日期设置!B$2)</f>
        <v>20</v>
      </c>
      <c r="N6167" s="7" t="str">
        <f>[1]!b_info_latestissurercreditrating2(A6167,日期设置!$B$2,"102","1")</f>
        <v>AAA</v>
      </c>
      <c r="O6167" s="8">
        <v>4.7</v>
      </c>
      <c r="P6167" s="9">
        <f>[1]!b_info_repurchasedate(A6167)</f>
        <v>0</v>
      </c>
      <c r="Q6167" s="8" t="s">
        <v>16479</v>
      </c>
      <c r="R6167" s="2" t="str">
        <f>IF((--IF(P6167=0,Q6167,P6167))&gt;(--日期设置!$B$2),IF(P6167=0,Q6167,P6167),Q6167)</f>
        <v>2024-04-12</v>
      </c>
      <c r="S6167" s="2" t="s">
        <v>18240</v>
      </c>
      <c r="T6167" s="8">
        <f>[1]!b_anal_ptmyear($A6167,日期设置!$B$2)</f>
        <v>3.0575342465753423</v>
      </c>
      <c r="U6167" s="8">
        <f>[1]!b_anal_termifexercise($A6167,日期设置!B$2)</f>
        <v>0</v>
      </c>
      <c r="V6167" s="10">
        <f>[1]!b_dq_dirtyprice(A6167,日期设置!$B$2)</f>
        <v>106.7627</v>
      </c>
      <c r="W6167" s="11">
        <f>IF(U6167=0,ROUNDUP((Q6167-日期设置!$B$2)/365,0),ROUNDUP((R6167-日期设置!$B$2)/365,0))</f>
        <v>4</v>
      </c>
      <c r="X6167" s="18">
        <f>_xlfn.IFNA(VLOOKUP(A6167,过往入选债券!A:D,4,0),2)</f>
        <v>2</v>
      </c>
      <c r="Y6167">
        <f>_xlfn.IFNA(VLOOKUP(C6167,[2]Sheet1!$A:$A,1,0),3)</f>
        <v>3</v>
      </c>
    </row>
    <row r="6168" spans="1:25" hidden="1" x14ac:dyDescent="0.2">
      <c r="A6168" s="21" t="s">
        <v>9174</v>
      </c>
      <c r="B6168" s="21" t="s">
        <v>9175</v>
      </c>
      <c r="C6168" s="37" t="s">
        <v>510</v>
      </c>
      <c r="D6168" s="26" t="str">
        <f>[1]!b_calc_yield(A6168,日期设置!$B$2,F6168,1,R6168,1,O6168,L6168,S6168,)</f>
        <v>Fetching...</v>
      </c>
      <c r="E6168" s="26">
        <f t="shared" si="192"/>
        <v>5.5598649209819051</v>
      </c>
      <c r="F6168" s="18">
        <f>[1]!b_dq_cleanprice($A6168,日期设置!B$2)</f>
        <v>100.00369999999999</v>
      </c>
      <c r="G6168" s="18" t="str">
        <f t="shared" si="193"/>
        <v>3.46 + 1.46</v>
      </c>
      <c r="H6168" s="27">
        <f>[1]!b_dq_pctchange($A6168,日期设置!$B$2,1)/100</f>
        <v>0</v>
      </c>
      <c r="I6168" s="26">
        <f>[1]!b_pq_pctchange(A6168,日期设置!$B$4,日期设置!$B$2,1)</f>
        <v>-1.5596989780978548E-2</v>
      </c>
      <c r="J6168" s="26">
        <f>[1]!b_pq_pctchange(A6168,日期设置!$C$4,日期设置!$B$2,1)</f>
        <v>0.18915011686632008</v>
      </c>
      <c r="K6168" s="52">
        <f>[1]!b_dq_amount($A6168,日期设置!B$2,2,10000)</f>
        <v>0</v>
      </c>
      <c r="L6168" s="26">
        <f>[1]!b_info_latestpar(A6168,日期设置!$B$2)</f>
        <v>100</v>
      </c>
      <c r="M6168" s="6">
        <f>[1]!b_info_outstandingbalance($A6168,日期设置!B$2)</f>
        <v>5</v>
      </c>
      <c r="N6168" s="7" t="str">
        <f>[1]!b_info_latestissurercreditrating2(A6168,日期设置!$B$2,"102","1")</f>
        <v>AA</v>
      </c>
      <c r="O6168" s="8">
        <v>3.89</v>
      </c>
      <c r="P6168" s="9" t="str">
        <f>[1]!b_info_repurchasedate(A6168)</f>
        <v>2022-09-06</v>
      </c>
      <c r="Q6168" s="8" t="s">
        <v>17138</v>
      </c>
      <c r="R6168" s="2" t="str">
        <f>IF((--IF(P6168=0,Q6168,P6168))&gt;(--日期设置!$B$2),IF(P6168=0,Q6168,P6168),Q6168)</f>
        <v>2022-09-06</v>
      </c>
      <c r="S6168" s="2" t="s">
        <v>17857</v>
      </c>
      <c r="T6168" s="8">
        <f>[1]!b_anal_ptmyear($A6168,日期设置!$B$2)</f>
        <v>3.4602739726027396</v>
      </c>
      <c r="U6168" s="8">
        <f>[1]!b_anal_termifexercise($A6168,日期设置!B$2)</f>
        <v>1.4602739726027398</v>
      </c>
      <c r="V6168" s="10">
        <f>[1]!b_dq_dirtyprice(A6168,日期设置!$B$2)</f>
        <v>102.1032</v>
      </c>
      <c r="W6168" s="11">
        <f>IF(U6168=0,ROUNDUP((Q6168-日期设置!$B$2)/365,0),ROUNDUP((R6168-日期设置!$B$2)/365,0))</f>
        <v>2</v>
      </c>
      <c r="X6168" s="18">
        <f>_xlfn.IFNA(VLOOKUP(A6168,过往入选债券!A:D,4,0),2)</f>
        <v>2</v>
      </c>
      <c r="Y6168">
        <f>_xlfn.IFNA(VLOOKUP(C6168,[2]Sheet1!$A:$A,1,0),3)</f>
        <v>3</v>
      </c>
    </row>
    <row r="6169" spans="1:25" hidden="1" x14ac:dyDescent="0.2">
      <c r="A6169" s="21" t="s">
        <v>11029</v>
      </c>
      <c r="B6169" s="21" t="s">
        <v>11030</v>
      </c>
      <c r="C6169" s="37" t="s">
        <v>102</v>
      </c>
      <c r="D6169" s="26" t="str">
        <f>[1]!b_calc_yield(A6169,日期设置!$B$2,F6169,1,R6169,1,O6169,L6169,S6169,)</f>
        <v>Fetching...</v>
      </c>
      <c r="E6169" s="26">
        <f t="shared" si="192"/>
        <v>8.3068411914249971</v>
      </c>
      <c r="F6169" s="18">
        <f>[1]!b_dq_cleanprice($A6169,日期设置!B$2)</f>
        <v>98.093000000000004</v>
      </c>
      <c r="G6169" s="18" t="str">
        <f t="shared" si="193"/>
        <v>2.18 + 0</v>
      </c>
      <c r="H6169" s="27">
        <f>[1]!b_dq_pctchange($A6169,日期设置!$B$2,1)/100</f>
        <v>0</v>
      </c>
      <c r="I6169" s="26">
        <f>[1]!b_pq_pctchange(A6169,日期设置!$B$4,日期设置!$B$2,1)</f>
        <v>0.71822041512010593</v>
      </c>
      <c r="J6169" s="26">
        <f>[1]!b_pq_pctchange(A6169,日期设置!$C$4,日期设置!$B$2,1)</f>
        <v>0.13883642822872269</v>
      </c>
      <c r="K6169" s="52">
        <f>[1]!b_dq_amount($A6169,日期设置!B$2,2,10000)</f>
        <v>0</v>
      </c>
      <c r="L6169" s="26">
        <f>[1]!b_info_latestpar(A6169,日期设置!$B$2)</f>
        <v>100</v>
      </c>
      <c r="M6169" s="6">
        <f>[1]!b_info_outstandingbalance($A6169,日期设置!B$2)</f>
        <v>15</v>
      </c>
      <c r="N6169" s="7" t="str">
        <f>[1]!b_info_latestissurercreditrating2(A6169,日期设置!$B$2,"102","1")</f>
        <v>AAA</v>
      </c>
      <c r="O6169" s="8">
        <v>2.95</v>
      </c>
      <c r="P6169" s="9">
        <f>[1]!b_info_repurchasedate(A6169)</f>
        <v>0</v>
      </c>
      <c r="Q6169" s="8" t="s">
        <v>16356</v>
      </c>
      <c r="R6169" s="2" t="str">
        <f>IF((--IF(P6169=0,Q6169,P6169))&gt;(--日期设置!$B$2),IF(P6169=0,Q6169,P6169),Q6169)</f>
        <v>2023-05-28</v>
      </c>
      <c r="S6169" s="2" t="s">
        <v>18135</v>
      </c>
      <c r="T6169" s="8">
        <f>[1]!b_anal_ptmyear($A6169,日期设置!$B$2)</f>
        <v>2.1835616438356165</v>
      </c>
      <c r="U6169" s="8">
        <f>[1]!b_anal_termifexercise($A6169,日期设置!B$2)</f>
        <v>0</v>
      </c>
      <c r="V6169" s="10">
        <f>[1]!b_dq_dirtyprice(A6169,日期设置!$B$2)</f>
        <v>100.50149999999999</v>
      </c>
      <c r="W6169" s="11">
        <f>IF(U6169=0,ROUNDUP((Q6169-日期设置!$B$2)/365,0),ROUNDUP((R6169-日期设置!$B$2)/365,0))</f>
        <v>3</v>
      </c>
      <c r="X6169" s="18">
        <f>_xlfn.IFNA(VLOOKUP(A6169,过往入选债券!A:D,4,0),2)</f>
        <v>2</v>
      </c>
      <c r="Y6169" s="45">
        <f>_xlfn.IFNA(VLOOKUP(C6169,[2]Sheet1!$A:$A,1,0),3)</f>
        <v>3</v>
      </c>
    </row>
    <row r="6170" spans="1:25" hidden="1" x14ac:dyDescent="0.2">
      <c r="A6170" s="21" t="s">
        <v>7253</v>
      </c>
      <c r="B6170" s="21" t="s">
        <v>7254</v>
      </c>
      <c r="C6170" s="37" t="s">
        <v>458</v>
      </c>
      <c r="D6170" s="26" t="str">
        <f>[1]!b_calc_yield(A6170,日期设置!$B$2,F6170,1,R6170,1,O6170,L6170,S6170,)</f>
        <v>Fetching...</v>
      </c>
      <c r="E6170" s="26">
        <f t="shared" si="192"/>
        <v>1.7933538365255242</v>
      </c>
      <c r="F6170" s="18">
        <f>[1]!b_dq_cleanprice($A6170,日期设置!B$2)</f>
        <v>101.8014</v>
      </c>
      <c r="G6170" s="18" t="str">
        <f t="shared" si="193"/>
        <v>0.46 + 0</v>
      </c>
      <c r="H6170" s="27">
        <f>[1]!b_dq_pctchange($A6170,日期设置!$B$2,1)/100</f>
        <v>0</v>
      </c>
      <c r="I6170" s="26">
        <f>[1]!b_pq_pctchange(A6170,日期设置!$B$4,日期设置!$B$2,1)</f>
        <v>0</v>
      </c>
      <c r="J6170" s="26">
        <f>[1]!b_pq_pctchange(A6170,日期设置!$C$4,日期设置!$B$2,1)</f>
        <v>0</v>
      </c>
      <c r="K6170" s="52">
        <f>[1]!b_dq_amount($A6170,日期设置!B$2,2,10000)</f>
        <v>0</v>
      </c>
      <c r="L6170" s="26">
        <f>[1]!b_info_latestpar(A6170,日期设置!$B$2)</f>
        <v>100</v>
      </c>
      <c r="M6170" s="6">
        <f>[1]!b_info_outstandingbalance($A6170,日期设置!B$2)</f>
        <v>3</v>
      </c>
      <c r="N6170" s="7" t="str">
        <f>[1]!b_info_latestissurercreditrating2(A6170,日期设置!$B$2,"102","1")</f>
        <v>AA</v>
      </c>
      <c r="O6170" s="8">
        <v>8</v>
      </c>
      <c r="P6170" s="9">
        <f>[1]!b_info_repurchasedate(A6170)</f>
        <v>0</v>
      </c>
      <c r="Q6170" s="8" t="s">
        <v>16040</v>
      </c>
      <c r="R6170" s="2" t="str">
        <f>IF((--IF(P6170=0,Q6170,P6170))&gt;(--日期设置!$B$2),IF(P6170=0,Q6170,P6170),Q6170)</f>
        <v>2021-09-07</v>
      </c>
      <c r="S6170" s="2" t="s">
        <v>17827</v>
      </c>
      <c r="T6170" s="8">
        <f>[1]!b_anal_ptmyear($A6170,日期设置!$B$2)</f>
        <v>0.46301369863013697</v>
      </c>
      <c r="U6170" s="8">
        <f>[1]!b_anal_termifexercise($A6170,日期设置!B$2)</f>
        <v>0</v>
      </c>
      <c r="V6170" s="10">
        <f>[1]!b_dq_dirtyprice(A6170,日期设置!$B$2)</f>
        <v>106.0973</v>
      </c>
      <c r="W6170" s="11">
        <f>IF(U6170=0,ROUNDUP((Q6170-日期设置!$B$2)/365,0),ROUNDUP((R6170-日期设置!$B$2)/365,0))</f>
        <v>1</v>
      </c>
      <c r="X6170" s="18">
        <f>_xlfn.IFNA(VLOOKUP(A6170,过往入选债券!A:D,4,0),2)</f>
        <v>2</v>
      </c>
      <c r="Y6170">
        <f>_xlfn.IFNA(VLOOKUP(C6170,[2]Sheet1!$A:$A,1,0),3)</f>
        <v>3</v>
      </c>
    </row>
    <row r="6171" spans="1:25" hidden="1" x14ac:dyDescent="0.2">
      <c r="A6171" s="28" t="s">
        <v>21568</v>
      </c>
      <c r="B6171" s="28" t="s">
        <v>21569</v>
      </c>
      <c r="C6171" s="39" t="s">
        <v>14394</v>
      </c>
      <c r="D6171" s="26" t="str">
        <f>[1]!b_calc_yield(A6171,日期设置!$B$2,F6171,1,R6171,1,O6171,L6171,S6171,)</f>
        <v>Fetching...</v>
      </c>
      <c r="E6171" s="26">
        <f t="shared" si="192"/>
        <v>10.170247077230865</v>
      </c>
      <c r="F6171" s="18">
        <f>[1]!b_dq_cleanprice($A6171,日期设置!B$2)</f>
        <v>100.6708</v>
      </c>
      <c r="G6171" s="18" t="str">
        <f t="shared" si="193"/>
        <v>2.66 + 0</v>
      </c>
      <c r="H6171" s="27">
        <f>[1]!b_dq_pctchange($A6171,日期设置!$B$2,1)/100</f>
        <v>0</v>
      </c>
      <c r="I6171" s="26">
        <f>[1]!b_pq_pctchange(A6171,日期设置!$B$4,日期设置!$B$2,1)</f>
        <v>0</v>
      </c>
      <c r="J6171" s="26">
        <f>[1]!b_pq_pctchange(A6171,日期设置!$C$4,日期设置!$B$2,1)</f>
        <v>-0.50178644672534167</v>
      </c>
      <c r="K6171" s="52">
        <f>[1]!b_dq_amount($A6171,日期设置!B$2,2,10000)</f>
        <v>0</v>
      </c>
      <c r="L6171" s="26">
        <f>[1]!b_info_latestpar(A6171,日期设置!$B$2)</f>
        <v>100</v>
      </c>
      <c r="M6171" s="6">
        <f>[1]!b_info_outstandingbalance($A6171,日期设置!B$2)</f>
        <v>20</v>
      </c>
      <c r="N6171" s="7" t="str">
        <f>[1]!b_info_latestissurercreditrating2(A6171,日期设置!$B$2,"102","1")</f>
        <v>AAA</v>
      </c>
      <c r="O6171" s="43">
        <v>4.1500000000000004</v>
      </c>
      <c r="P6171" s="9">
        <f>[1]!b_info_repurchasedate(A6171)</f>
        <v>0</v>
      </c>
      <c r="Q6171" s="31" t="s">
        <v>21747</v>
      </c>
      <c r="R6171" s="2" t="str">
        <f>IF((--IF(P6171=0,Q6171,P6171))&gt;(--日期设置!$B$2),IF(P6171=0,Q6171,P6171),Q6171)</f>
        <v>2023-11-19</v>
      </c>
      <c r="S6171" s="31" t="s">
        <v>16088</v>
      </c>
      <c r="T6171" s="8">
        <f>[1]!b_anal_ptmyear($A6171,日期设置!$B$2)</f>
        <v>2.6630136986301371</v>
      </c>
      <c r="U6171" s="8">
        <f>[1]!b_anal_termifexercise($A6171,日期设置!B$2)</f>
        <v>0</v>
      </c>
      <c r="V6171" s="10">
        <f>[1]!b_dq_dirtyprice(A6171,日期设置!$B$2)</f>
        <v>102.0693</v>
      </c>
      <c r="W6171" s="11">
        <f>IF(U6171=0,ROUNDUP((Q6171-日期设置!$B$2)/365,0),ROUNDUP((R6171-日期设置!$B$2)/365,0))</f>
        <v>3</v>
      </c>
      <c r="X6171" s="18">
        <f>_xlfn.IFNA(VLOOKUP(A6171,过往入选债券!A:D,4,0),2)</f>
        <v>2</v>
      </c>
      <c r="Y6171">
        <f>_xlfn.IFNA(VLOOKUP(C6171,[2]Sheet1!$A:$A,1,0),3)</f>
        <v>3</v>
      </c>
    </row>
    <row r="6172" spans="1:25" hidden="1" x14ac:dyDescent="0.2">
      <c r="A6172" s="21" t="s">
        <v>4893</v>
      </c>
      <c r="B6172" s="21" t="s">
        <v>4894</v>
      </c>
      <c r="C6172" s="37" t="s">
        <v>4895</v>
      </c>
      <c r="D6172" s="26" t="str">
        <f>[1]!b_calc_yield(A6172,日期设置!$B$2,F6172,1,R6172,1,O6172,L6172,S6172,)</f>
        <v>Fetching...</v>
      </c>
      <c r="E6172" s="26">
        <f t="shared" si="192"/>
        <v>12.09651056111527</v>
      </c>
      <c r="F6172" s="18">
        <f>[1]!b_dq_cleanprice($A6172,日期设置!B$2)</f>
        <v>109.26439999999999</v>
      </c>
      <c r="G6172" s="18" t="str">
        <f t="shared" si="193"/>
        <v>3.34 + 0</v>
      </c>
      <c r="H6172" s="27">
        <f>[1]!b_dq_pctchange($A6172,日期设置!$B$2,1)/100</f>
        <v>0</v>
      </c>
      <c r="I6172" s="26">
        <f>[1]!b_pq_pctchange(A6172,日期设置!$B$4,日期设置!$B$2,1)</f>
        <v>0.25176621708413616</v>
      </c>
      <c r="J6172" s="26">
        <f>[1]!b_pq_pctchange(A6172,日期设置!$C$4,日期设置!$B$2,1)</f>
        <v>-1.2327778993059744</v>
      </c>
      <c r="K6172" s="52">
        <f>[1]!b_dq_amount($A6172,日期设置!B$2,2,10000)</f>
        <v>0</v>
      </c>
      <c r="L6172" s="26">
        <f>[1]!b_info_latestpar(A6172,日期设置!$B$2)</f>
        <v>100</v>
      </c>
      <c r="M6172" s="6">
        <f>[1]!b_info_outstandingbalance($A6172,日期设置!B$2)</f>
        <v>5</v>
      </c>
      <c r="N6172" s="7" t="str">
        <f>[1]!b_info_latestissurercreditrating2(A6172,日期设置!$B$2,"102","1")</f>
        <v>AAA</v>
      </c>
      <c r="O6172" s="8">
        <v>6.89</v>
      </c>
      <c r="P6172" s="9">
        <f>[1]!b_info_repurchasedate(A6172)</f>
        <v>0</v>
      </c>
      <c r="Q6172" s="8" t="s">
        <v>16865</v>
      </c>
      <c r="R6172" s="2" t="str">
        <f>IF((--IF(P6172=0,Q6172,P6172))&gt;(--日期设置!$B$2),IF(P6172=0,Q6172,P6172),Q6172)</f>
        <v>2024-07-25</v>
      </c>
      <c r="S6172" s="2" t="s">
        <v>18963</v>
      </c>
      <c r="T6172" s="8">
        <f>[1]!b_anal_ptmyear($A6172,日期设置!$B$2)</f>
        <v>3.3424657534246576</v>
      </c>
      <c r="U6172" s="8">
        <f>[1]!b_anal_termifexercise($A6172,日期设置!B$2)</f>
        <v>0</v>
      </c>
      <c r="V6172" s="10">
        <f>[1]!b_dq_dirtyprice(A6172,日期设置!$B$2)</f>
        <v>113.7948</v>
      </c>
      <c r="W6172" s="11">
        <f>IF(U6172=0,ROUNDUP((Q6172-日期设置!$B$2)/365,0),ROUNDUP((R6172-日期设置!$B$2)/365,0))</f>
        <v>4</v>
      </c>
      <c r="X6172" s="18">
        <f>_xlfn.IFNA(VLOOKUP(A6172,过往入选债券!A:D,4,0),2)</f>
        <v>2</v>
      </c>
      <c r="Y6172">
        <f>_xlfn.IFNA(VLOOKUP(C6172,[2]Sheet1!$A:$A,1,0),3)</f>
        <v>3</v>
      </c>
    </row>
    <row r="6173" spans="1:25" hidden="1" x14ac:dyDescent="0.2">
      <c r="A6173" s="21" t="s">
        <v>10328</v>
      </c>
      <c r="B6173" s="21" t="s">
        <v>10329</v>
      </c>
      <c r="C6173" s="37" t="s">
        <v>10330</v>
      </c>
      <c r="D6173" s="26" t="str">
        <f>[1]!b_calc_yield(A6173,日期设置!$B$2,F6173,1,R6173,1,O6173,L6173,S6173,)</f>
        <v>Fetching...</v>
      </c>
      <c r="E6173" s="26">
        <f t="shared" si="192"/>
        <v>7.5219694929982595</v>
      </c>
      <c r="F6173" s="18">
        <f>[1]!b_dq_cleanprice($A6173,日期设置!B$2)</f>
        <v>99.370400000000004</v>
      </c>
      <c r="G6173" s="18" t="str">
        <f t="shared" si="193"/>
        <v>2.00 + 0</v>
      </c>
      <c r="H6173" s="27">
        <f>[1]!b_dq_pctchange($A6173,日期设置!$B$2,1)/100</f>
        <v>0</v>
      </c>
      <c r="I6173" s="26">
        <f>[1]!b_pq_pctchange(A6173,日期设置!$B$4,日期设置!$B$2,1)</f>
        <v>0.26951675675784681</v>
      </c>
      <c r="J6173" s="26">
        <f>[1]!b_pq_pctchange(A6173,日期设置!$C$4,日期设置!$B$2,1)</f>
        <v>5.937734301482831E-3</v>
      </c>
      <c r="K6173" s="52">
        <f>[1]!b_dq_amount($A6173,日期设置!B$2,2,10000)</f>
        <v>0</v>
      </c>
      <c r="L6173" s="26">
        <f>[1]!b_info_latestpar(A6173,日期设置!$B$2)</f>
        <v>100</v>
      </c>
      <c r="M6173" s="6">
        <f>[1]!b_info_outstandingbalance($A6173,日期设置!B$2)</f>
        <v>9</v>
      </c>
      <c r="N6173" s="7" t="str">
        <f>[1]!b_info_latestissurercreditrating2(A6173,日期设置!$B$2,"102","1")</f>
        <v>AA+</v>
      </c>
      <c r="O6173" s="8">
        <v>3.54</v>
      </c>
      <c r="P6173" s="9">
        <f>[1]!b_info_repurchasedate(A6173)</f>
        <v>0</v>
      </c>
      <c r="Q6173" s="8" t="s">
        <v>16225</v>
      </c>
      <c r="R6173" s="2" t="str">
        <f>IF((--IF(P6173=0,Q6173,P6173))&gt;(--日期设置!$B$2),IF(P6173=0,Q6173,P6173),Q6173)</f>
        <v>2023-03-25</v>
      </c>
      <c r="S6173" s="2" t="s">
        <v>18165</v>
      </c>
      <c r="T6173" s="8">
        <f>[1]!b_anal_ptmyear($A6173,日期设置!$B$2)</f>
        <v>2.0082191780821916</v>
      </c>
      <c r="U6173" s="8">
        <f>[1]!b_anal_termifexercise($A6173,日期设置!B$2)</f>
        <v>0</v>
      </c>
      <c r="V6173" s="10">
        <f>[1]!b_dq_dirtyprice(A6173,日期设置!$B$2)</f>
        <v>102.8813</v>
      </c>
      <c r="W6173" s="11">
        <f>IF(U6173=0,ROUNDUP((Q6173-日期设置!$B$2)/365,0),ROUNDUP((R6173-日期设置!$B$2)/365,0))</f>
        <v>3</v>
      </c>
      <c r="X6173" s="18">
        <f>_xlfn.IFNA(VLOOKUP(A6173,过往入选债券!A:D,4,0),2)</f>
        <v>2</v>
      </c>
      <c r="Y6173" s="45">
        <f>_xlfn.IFNA(VLOOKUP(C6173,[2]Sheet1!$A:$A,1,0),3)</f>
        <v>3</v>
      </c>
    </row>
    <row r="6174" spans="1:25" hidden="1" x14ac:dyDescent="0.2">
      <c r="A6174" s="21" t="s">
        <v>8290</v>
      </c>
      <c r="B6174" s="21" t="s">
        <v>8291</v>
      </c>
      <c r="C6174" s="37" t="s">
        <v>19</v>
      </c>
      <c r="D6174" s="26" t="str">
        <f>[1]!b_calc_yield(A6174,日期设置!$B$2,F6174,1,R6174,1,O6174,L6174,S6174,)</f>
        <v>Fetching...</v>
      </c>
      <c r="E6174" s="26">
        <f t="shared" si="192"/>
        <v>0.1060365779275152</v>
      </c>
      <c r="F6174" s="18">
        <f>[1]!b_dq_cleanprice($A6174,日期设置!B$2)</f>
        <v>100.07</v>
      </c>
      <c r="G6174" s="18" t="str">
        <f t="shared" si="193"/>
        <v>0.02 + 0</v>
      </c>
      <c r="H6174" s="27">
        <f>[1]!b_dq_pctchange($A6174,日期设置!$B$2,1)/100</f>
        <v>0</v>
      </c>
      <c r="I6174" s="26">
        <f>[1]!b_pq_pctchange(A6174,日期设置!$B$4,日期设置!$B$2,1)</f>
        <v>0.15743744288763312</v>
      </c>
      <c r="J6174" s="26">
        <f>[1]!b_pq_pctchange(A6174,日期设置!$C$4,日期设置!$B$2,1)</f>
        <v>0.38349766320216688</v>
      </c>
      <c r="K6174" s="52">
        <f>[1]!b_dq_amount($A6174,日期设置!B$2,2,10000)</f>
        <v>0</v>
      </c>
      <c r="L6174" s="26">
        <f>[1]!b_info_latestpar(A6174,日期设置!$B$2)</f>
        <v>100</v>
      </c>
      <c r="M6174" s="6">
        <f>[1]!b_info_outstandingbalance($A6174,日期设置!B$2)</f>
        <v>5</v>
      </c>
      <c r="N6174" s="7" t="str">
        <f>[1]!b_info_latestissurercreditrating2(A6174,日期设置!$B$2,"102","1")</f>
        <v>AA+</v>
      </c>
      <c r="O6174" s="8">
        <v>6.68</v>
      </c>
      <c r="P6174" s="9">
        <f>[1]!b_info_repurchasedate(A6174)</f>
        <v>0</v>
      </c>
      <c r="Q6174" s="8" t="s">
        <v>17296</v>
      </c>
      <c r="R6174" s="2" t="str">
        <f>IF((--IF(P6174=0,Q6174,P6174))&gt;(--日期设置!$B$2),IF(P6174=0,Q6174,P6174),Q6174)</f>
        <v>2021-04-01</v>
      </c>
      <c r="S6174" s="2" t="s">
        <v>18616</v>
      </c>
      <c r="T6174" s="8">
        <f>[1]!b_anal_ptmyear($A6174,日期设置!$B$2)</f>
        <v>2.7397260273972601E-2</v>
      </c>
      <c r="U6174" s="8">
        <f>[1]!b_anal_termifexercise($A6174,日期设置!B$2)</f>
        <v>0</v>
      </c>
      <c r="V6174" s="10">
        <f>[1]!b_dq_dirtyprice(A6174,日期设置!$B$2)</f>
        <v>106.56699999999999</v>
      </c>
      <c r="W6174" s="11">
        <f>IF(U6174=0,ROUNDUP((Q6174-日期设置!$B$2)/365,0),ROUNDUP((R6174-日期设置!$B$2)/365,0))</f>
        <v>1</v>
      </c>
      <c r="X6174" s="18">
        <f>_xlfn.IFNA(VLOOKUP(A6174,过往入选债券!A:D,4,0),2)</f>
        <v>2</v>
      </c>
      <c r="Y6174">
        <f>_xlfn.IFNA(VLOOKUP(C6174,[2]Sheet1!$A:$A,1,0),3)</f>
        <v>3</v>
      </c>
    </row>
    <row r="6175" spans="1:25" hidden="1" x14ac:dyDescent="0.2">
      <c r="A6175" s="21" t="s">
        <v>3395</v>
      </c>
      <c r="B6175" s="21" t="s">
        <v>3396</v>
      </c>
      <c r="C6175" s="37" t="s">
        <v>280</v>
      </c>
      <c r="D6175" s="26" t="str">
        <f>[1]!b_calc_yield(A6175,日期设置!$B$2,F6175,1,R6175,1,O6175,L6175,S6175,)</f>
        <v>Fetching...</v>
      </c>
      <c r="E6175" s="26">
        <f t="shared" si="192"/>
        <v>5.4546479870179798</v>
      </c>
      <c r="F6175" s="18">
        <f>[1]!b_dq_cleanprice($A6175,日期设置!B$2)</f>
        <v>100.47410000000001</v>
      </c>
      <c r="G6175" s="18" t="str">
        <f t="shared" si="193"/>
        <v>1.43 + 0</v>
      </c>
      <c r="H6175" s="27">
        <f>[1]!b_dq_pctchange($A6175,日期设置!$B$2,1)/100</f>
        <v>0</v>
      </c>
      <c r="I6175" s="26">
        <f>[1]!b_pq_pctchange(A6175,日期设置!$B$4,日期设置!$B$2,1)</f>
        <v>0</v>
      </c>
      <c r="J6175" s="26">
        <f>[1]!b_pq_pctchange(A6175,日期设置!$C$4,日期设置!$B$2,1)</f>
        <v>9.6336426327054372E-2</v>
      </c>
      <c r="K6175" s="52">
        <f>[1]!b_dq_amount($A6175,日期设置!B$2,2,10000)</f>
        <v>0</v>
      </c>
      <c r="L6175" s="26">
        <f>[1]!b_info_latestpar(A6175,日期设置!$B$2)</f>
        <v>100</v>
      </c>
      <c r="M6175" s="6">
        <f>[1]!b_info_outstandingbalance($A6175,日期设置!B$2)</f>
        <v>20</v>
      </c>
      <c r="N6175" s="7">
        <f>[1]!b_info_latestissurercreditrating2(A6175,日期设置!$B$2,"102","1")</f>
        <v>0</v>
      </c>
      <c r="O6175" s="8">
        <v>4.2300000000000004</v>
      </c>
      <c r="P6175" s="9">
        <f>[1]!b_info_repurchasedate(A6175)</f>
        <v>0</v>
      </c>
      <c r="Q6175" s="8" t="s">
        <v>16226</v>
      </c>
      <c r="R6175" s="2" t="str">
        <f>IF((--IF(P6175=0,Q6175,P6175))&gt;(--日期设置!$B$2),IF(P6175=0,Q6175,P6175),Q6175)</f>
        <v>2022-08-29</v>
      </c>
      <c r="S6175" s="2" t="s">
        <v>17892</v>
      </c>
      <c r="T6175" s="8">
        <f>[1]!b_anal_ptmyear($A6175,日期设置!$B$2)</f>
        <v>1.4383561643835616</v>
      </c>
      <c r="U6175" s="8">
        <f>[1]!b_anal_termifexercise($A6175,日期设置!B$2)</f>
        <v>0</v>
      </c>
      <c r="V6175" s="10">
        <f>[1]!b_dq_dirtyprice(A6175,日期设置!$B$2)</f>
        <v>102.84990000000001</v>
      </c>
      <c r="W6175" s="11">
        <f>IF(U6175=0,ROUNDUP((Q6175-日期设置!$B$2)/365,0),ROUNDUP((R6175-日期设置!$B$2)/365,0))</f>
        <v>2</v>
      </c>
      <c r="X6175" s="18">
        <f>_xlfn.IFNA(VLOOKUP(A6175,过往入选债券!A:D,4,0),2)</f>
        <v>2</v>
      </c>
      <c r="Y6175">
        <f>_xlfn.IFNA(VLOOKUP(C6175,[2]Sheet1!$A:$A,1,0),3)</f>
        <v>3</v>
      </c>
    </row>
    <row r="6176" spans="1:25" hidden="1" x14ac:dyDescent="0.2">
      <c r="A6176" s="21" t="s">
        <v>7029</v>
      </c>
      <c r="B6176" s="21" t="s">
        <v>7030</v>
      </c>
      <c r="C6176" s="37" t="s">
        <v>6314</v>
      </c>
      <c r="D6176" s="26" t="str">
        <f>[1]!b_calc_yield(A6176,日期设置!$B$2,F6176,1,R6176,1,O6176,L6176,S6176,)</f>
        <v>Fetching...</v>
      </c>
      <c r="E6176" s="26">
        <f t="shared" si="192"/>
        <v>8.6815251619036147</v>
      </c>
      <c r="F6176" s="18">
        <f>[1]!b_dq_cleanprice($A6176,日期设置!B$2)</f>
        <v>103.977</v>
      </c>
      <c r="G6176" s="18" t="str">
        <f t="shared" si="193"/>
        <v>2.34 + 0</v>
      </c>
      <c r="H6176" s="27">
        <f>[1]!b_dq_pctchange($A6176,日期设置!$B$2,1)/100</f>
        <v>0</v>
      </c>
      <c r="I6176" s="26">
        <f>[1]!b_pq_pctchange(A6176,日期设置!$B$4,日期设置!$B$2,1)</f>
        <v>-0.16457285949663303</v>
      </c>
      <c r="J6176" s="26">
        <f>[1]!b_pq_pctchange(A6176,日期设置!$C$4,日期设置!$B$2,1)</f>
        <v>-0.16457285949663303</v>
      </c>
      <c r="K6176" s="52">
        <f>[1]!b_dq_amount($A6176,日期设置!B$2,2,10000)</f>
        <v>0</v>
      </c>
      <c r="L6176" s="26">
        <f>[1]!b_info_latestpar(A6176,日期设置!$B$2)</f>
        <v>100</v>
      </c>
      <c r="M6176" s="6">
        <f>[1]!b_info_outstandingbalance($A6176,日期设置!B$2)</f>
        <v>6.7</v>
      </c>
      <c r="N6176" s="7" t="str">
        <f>[1]!b_info_latestissurercreditrating2(A6176,日期设置!$B$2,"102","1")</f>
        <v>AA+</v>
      </c>
      <c r="O6176" s="8">
        <v>5.69</v>
      </c>
      <c r="P6176" s="9">
        <f>[1]!b_info_repurchasedate(A6176)</f>
        <v>0</v>
      </c>
      <c r="Q6176" s="8" t="s">
        <v>17328</v>
      </c>
      <c r="R6176" s="2" t="str">
        <f>IF((--IF(P6176=0,Q6176,P6176))&gt;(--日期设置!$B$2),IF(P6176=0,Q6176,P6176),Q6176)</f>
        <v>2023-07-25</v>
      </c>
      <c r="S6176" s="2" t="s">
        <v>18758</v>
      </c>
      <c r="T6176" s="8">
        <f>[1]!b_anal_ptmyear($A6176,日期设置!$B$2)</f>
        <v>2.3424657534246576</v>
      </c>
      <c r="U6176" s="8">
        <f>[1]!b_anal_termifexercise($A6176,日期设置!B$2)</f>
        <v>0</v>
      </c>
      <c r="V6176" s="10">
        <f>[1]!b_dq_dirtyprice(A6176,日期设置!$B$2)</f>
        <v>107.7184</v>
      </c>
      <c r="W6176" s="11">
        <f>IF(U6176=0,ROUNDUP((Q6176-日期设置!$B$2)/365,0),ROUNDUP((R6176-日期设置!$B$2)/365,0))</f>
        <v>3</v>
      </c>
      <c r="X6176" s="18">
        <f>_xlfn.IFNA(VLOOKUP(A6176,过往入选债券!A:D,4,0),2)</f>
        <v>2</v>
      </c>
      <c r="Y6176">
        <f>_xlfn.IFNA(VLOOKUP(C6176,[2]Sheet1!$A:$A,1,0),3)</f>
        <v>3</v>
      </c>
    </row>
    <row r="6177" spans="1:25" hidden="1" x14ac:dyDescent="0.2">
      <c r="A6177" s="21" t="s">
        <v>8862</v>
      </c>
      <c r="B6177" s="21" t="s">
        <v>8863</v>
      </c>
      <c r="C6177" s="37" t="s">
        <v>4191</v>
      </c>
      <c r="D6177" s="26" t="str">
        <f>[1]!b_calc_yield(A6177,日期设置!$B$2,F6177,1,R6177,1,O6177,L6177,S6177,)</f>
        <v>Fetching...</v>
      </c>
      <c r="E6177" s="26">
        <f t="shared" si="192"/>
        <v>4.8992376337095855</v>
      </c>
      <c r="F6177" s="18">
        <f>[1]!b_dq_cleanprice($A6177,日期设置!B$2)</f>
        <v>103.6741</v>
      </c>
      <c r="G6177" s="18" t="str">
        <f t="shared" si="193"/>
        <v>1.32 + 0</v>
      </c>
      <c r="H6177" s="27">
        <f>[1]!b_dq_pctchange($A6177,日期设置!$B$2,1)/100</f>
        <v>0</v>
      </c>
      <c r="I6177" s="26">
        <f>[1]!b_pq_pctchange(A6177,日期设置!$B$4,日期设置!$B$2,1)</f>
        <v>0</v>
      </c>
      <c r="J6177" s="26">
        <f>[1]!b_pq_pctchange(A6177,日期设置!$C$4,日期设置!$B$2,1)</f>
        <v>0</v>
      </c>
      <c r="K6177" s="52">
        <f>[1]!b_dq_amount($A6177,日期设置!B$2,2,10000)</f>
        <v>0</v>
      </c>
      <c r="L6177" s="26">
        <f>[1]!b_info_latestpar(A6177,日期设置!$B$2)</f>
        <v>100</v>
      </c>
      <c r="M6177" s="6">
        <f>[1]!b_info_outstandingbalance($A6177,日期设置!B$2)</f>
        <v>4</v>
      </c>
      <c r="N6177" s="7" t="str">
        <f>[1]!b_info_latestissurercreditrating2(A6177,日期设置!$B$2,"102","1")</f>
        <v>AA</v>
      </c>
      <c r="O6177" s="8">
        <v>6.8</v>
      </c>
      <c r="P6177" s="9">
        <f>[1]!b_info_repurchasedate(A6177)</f>
        <v>0</v>
      </c>
      <c r="Q6177" s="8" t="s">
        <v>16812</v>
      </c>
      <c r="R6177" s="2" t="str">
        <f>IF((--IF(P6177=0,Q6177,P6177))&gt;(--日期设置!$B$2),IF(P6177=0,Q6177,P6177),Q6177)</f>
        <v>2022-07-17</v>
      </c>
      <c r="S6177" s="2" t="s">
        <v>18147</v>
      </c>
      <c r="T6177" s="8">
        <f>[1]!b_anal_ptmyear($A6177,日期设置!$B$2)</f>
        <v>1.3205479452054796</v>
      </c>
      <c r="U6177" s="8">
        <f>[1]!b_anal_termifexercise($A6177,日期设置!B$2)</f>
        <v>0</v>
      </c>
      <c r="V6177" s="10">
        <f>[1]!b_dq_dirtyprice(A6177,日期设置!$B$2)</f>
        <v>108.2944</v>
      </c>
      <c r="W6177" s="11">
        <f>IF(U6177=0,ROUNDUP((Q6177-日期设置!$B$2)/365,0),ROUNDUP((R6177-日期设置!$B$2)/365,0))</f>
        <v>2</v>
      </c>
      <c r="X6177" s="18">
        <f>_xlfn.IFNA(VLOOKUP(A6177,过往入选债券!A:D,4,0),2)</f>
        <v>2</v>
      </c>
      <c r="Y6177">
        <f>_xlfn.IFNA(VLOOKUP(C6177,[2]Sheet1!$A:$A,1,0),3)</f>
        <v>3</v>
      </c>
    </row>
    <row r="6178" spans="1:25" hidden="1" x14ac:dyDescent="0.2">
      <c r="A6178" s="21" t="s">
        <v>11196</v>
      </c>
      <c r="B6178" s="21" t="s">
        <v>11197</v>
      </c>
      <c r="C6178" s="37" t="s">
        <v>159</v>
      </c>
      <c r="D6178" s="26" t="str">
        <f>[1]!b_calc_yield(A6178,日期设置!$B$2,F6178,1,R6178,1,O6178,L6178,S6178,)</f>
        <v>Fetching...</v>
      </c>
      <c r="E6178" s="26">
        <f t="shared" si="192"/>
        <v>8.497420443352155</v>
      </c>
      <c r="F6178" s="18">
        <f>[1]!b_dq_cleanprice($A6178,日期设置!B$2)</f>
        <v>99.732200000000006</v>
      </c>
      <c r="G6178" s="18" t="str">
        <f t="shared" si="193"/>
        <v>4.25 + 2.25</v>
      </c>
      <c r="H6178" s="27">
        <f>[1]!b_dq_pctchange($A6178,日期设置!$B$2,1)/100</f>
        <v>0</v>
      </c>
      <c r="I6178" s="26">
        <f>[1]!b_pq_pctchange(A6178,日期设置!$B$4,日期设置!$B$2,1)</f>
        <v>0</v>
      </c>
      <c r="J6178" s="26">
        <f>[1]!b_pq_pctchange(A6178,日期设置!$C$4,日期设置!$B$2,1)</f>
        <v>0</v>
      </c>
      <c r="K6178" s="52">
        <f>[1]!b_dq_amount($A6178,日期设置!B$2,2,10000)</f>
        <v>0</v>
      </c>
      <c r="L6178" s="26">
        <f>[1]!b_info_latestpar(A6178,日期设置!$B$2)</f>
        <v>100</v>
      </c>
      <c r="M6178" s="6">
        <f>[1]!b_info_outstandingbalance($A6178,日期设置!B$2)</f>
        <v>5</v>
      </c>
      <c r="N6178" s="7" t="str">
        <f>[1]!b_info_latestissurercreditrating2(A6178,日期设置!$B$2,"102","1")</f>
        <v>AA+</v>
      </c>
      <c r="O6178" s="8">
        <v>3.75</v>
      </c>
      <c r="P6178" s="9" t="str">
        <f>[1]!b_info_repurchasedate(A6178)</f>
        <v>2023-06-22</v>
      </c>
      <c r="Q6178" s="8" t="s">
        <v>17489</v>
      </c>
      <c r="R6178" s="2" t="str">
        <f>IF((--IF(P6178=0,Q6178,P6178))&gt;(--日期设置!$B$2),IF(P6178=0,Q6178,P6178),Q6178)</f>
        <v>2023-06-22</v>
      </c>
      <c r="S6178" s="2" t="s">
        <v>18599</v>
      </c>
      <c r="T6178" s="8">
        <f>[1]!b_anal_ptmyear($A6178,日期设置!$B$2)</f>
        <v>4.2520547945205482</v>
      </c>
      <c r="U6178" s="8">
        <f>[1]!b_anal_termifexercise($A6178,日期设置!B$2)</f>
        <v>2.2520547945205478</v>
      </c>
      <c r="V6178" s="10">
        <f>[1]!b_dq_dirtyprice(A6178,日期设置!$B$2)</f>
        <v>102.53700000000001</v>
      </c>
      <c r="W6178" s="11">
        <f>IF(U6178=0,ROUNDUP((Q6178-日期设置!$B$2)/365,0),ROUNDUP((R6178-日期设置!$B$2)/365,0))</f>
        <v>3</v>
      </c>
      <c r="X6178" s="18">
        <f>_xlfn.IFNA(VLOOKUP(A6178,过往入选债券!A:D,4,0),2)</f>
        <v>2</v>
      </c>
      <c r="Y6178">
        <f>_xlfn.IFNA(VLOOKUP(C6178,[2]Sheet1!$A:$A,1,0),3)</f>
        <v>3</v>
      </c>
    </row>
    <row r="6179" spans="1:25" hidden="1" x14ac:dyDescent="0.2">
      <c r="A6179" s="21" t="s">
        <v>13522</v>
      </c>
      <c r="B6179" s="21" t="s">
        <v>13523</v>
      </c>
      <c r="C6179" s="37" t="s">
        <v>292</v>
      </c>
      <c r="D6179" s="26" t="str">
        <f>[1]!b_calc_yield(A6179,日期设置!$B$2,F6179,1,R6179,1,O6179,L6179,S6179,)</f>
        <v>Fetching...</v>
      </c>
      <c r="E6179" s="26">
        <f t="shared" si="192"/>
        <v>18.642742985626182</v>
      </c>
      <c r="F6179" s="18">
        <f>[1]!b_dq_cleanprice($A6179,日期设置!B$2)</f>
        <v>59.316099999999999</v>
      </c>
      <c r="G6179" s="18" t="str">
        <f t="shared" si="193"/>
        <v>2.64 + 0</v>
      </c>
      <c r="H6179" s="27">
        <f>[1]!b_dq_pctchange($A6179,日期设置!$B$2,1)/100</f>
        <v>0</v>
      </c>
      <c r="I6179" s="26">
        <f>[1]!b_pq_pctchange(A6179,日期设置!$B$4,日期设置!$B$2,1)</f>
        <v>0</v>
      </c>
      <c r="J6179" s="26">
        <f>[1]!b_pq_pctchange(A6179,日期设置!$C$4,日期设置!$B$2,1)</f>
        <v>-3.3717544755747393E-4</v>
      </c>
      <c r="K6179" s="52">
        <f>[1]!b_dq_amount($A6179,日期设置!B$2,2,10000)</f>
        <v>0</v>
      </c>
      <c r="L6179" s="26">
        <f>[1]!b_info_latestpar(A6179,日期设置!$B$2)</f>
        <v>60</v>
      </c>
      <c r="M6179" s="6">
        <f>[1]!b_info_outstandingbalance($A6179,日期设置!B$2)</f>
        <v>6.78</v>
      </c>
      <c r="N6179" s="7" t="str">
        <f>[1]!b_info_latestissurercreditrating2(A6179,日期设置!$B$2,"102","1")</f>
        <v>AA</v>
      </c>
      <c r="O6179" s="8">
        <v>3.78</v>
      </c>
      <c r="P6179" s="9">
        <f>[1]!b_info_repurchasedate(A6179)</f>
        <v>0</v>
      </c>
      <c r="Q6179" s="8" t="s">
        <v>16534</v>
      </c>
      <c r="R6179" s="2" t="str">
        <f>IF((--IF(P6179=0,Q6179,P6179))&gt;(--日期设置!$B$2),IF(P6179=0,Q6179,P6179),Q6179)</f>
        <v>2023-11-11</v>
      </c>
      <c r="S6179" s="2" t="s">
        <v>18284</v>
      </c>
      <c r="T6179" s="8">
        <f>[1]!b_anal_ptmyear($A6179,日期设置!$B$2)</f>
        <v>2.6410958904109592</v>
      </c>
      <c r="U6179" s="8">
        <f>[1]!b_anal_termifexercise($A6179,日期设置!B$2)</f>
        <v>0</v>
      </c>
      <c r="V6179" s="10">
        <f>[1]!b_dq_dirtyprice(A6179,日期设置!$B$2)</f>
        <v>60.130099999999999</v>
      </c>
      <c r="W6179" s="11">
        <f>IF(U6179=0,ROUNDUP((Q6179-日期设置!$B$2)/365,0),ROUNDUP((R6179-日期设置!$B$2)/365,0))</f>
        <v>3</v>
      </c>
      <c r="X6179" s="18">
        <f>_xlfn.IFNA(VLOOKUP(A6179,过往入选债券!A:D,4,0),2)</f>
        <v>2</v>
      </c>
      <c r="Y6179">
        <f>_xlfn.IFNA(VLOOKUP(C6179,[2]Sheet1!$A:$A,1,0),3)</f>
        <v>3</v>
      </c>
    </row>
    <row r="6180" spans="1:25" hidden="1" x14ac:dyDescent="0.2">
      <c r="A6180" s="21" t="s">
        <v>13183</v>
      </c>
      <c r="B6180" s="21" t="s">
        <v>13184</v>
      </c>
      <c r="C6180" s="37" t="s">
        <v>13185</v>
      </c>
      <c r="D6180" s="26" t="str">
        <f>[1]!b_calc_yield(A6180,日期设置!$B$2,F6180,1,R6180,1,O6180,L6180,S6180,)</f>
        <v>Fetching...</v>
      </c>
      <c r="E6180" s="26">
        <f t="shared" si="192"/>
        <v>21.618334639604342</v>
      </c>
      <c r="F6180" s="18">
        <f>[1]!b_dq_cleanprice($A6180,日期设置!B$2)</f>
        <v>60.198399999999999</v>
      </c>
      <c r="G6180" s="18" t="str">
        <f t="shared" si="193"/>
        <v>2.18 + 0</v>
      </c>
      <c r="H6180" s="27">
        <f>[1]!b_dq_pctchange($A6180,日期设置!$B$2,1)/100</f>
        <v>0</v>
      </c>
      <c r="I6180" s="26">
        <f>[1]!b_pq_pctchange(A6180,日期设置!$B$4,日期设置!$B$2,1)</f>
        <v>0</v>
      </c>
      <c r="J6180" s="26">
        <f>[1]!b_pq_pctchange(A6180,日期设置!$C$4,日期设置!$B$2,1)</f>
        <v>0</v>
      </c>
      <c r="K6180" s="52">
        <f>[1]!b_dq_amount($A6180,日期设置!B$2,2,10000)</f>
        <v>0</v>
      </c>
      <c r="L6180" s="26">
        <f>[1]!b_info_latestpar(A6180,日期设置!$B$2)</f>
        <v>60</v>
      </c>
      <c r="M6180" s="6">
        <f>[1]!b_info_outstandingbalance($A6180,日期设置!B$2)</f>
        <v>5.4</v>
      </c>
      <c r="N6180" s="7" t="str">
        <f>[1]!b_info_latestissurercreditrating2(A6180,日期设置!$B$2,"102","1")</f>
        <v>AA-</v>
      </c>
      <c r="O6180" s="8">
        <v>5.5</v>
      </c>
      <c r="P6180" s="9">
        <f>[1]!b_info_repurchasedate(A6180)</f>
        <v>0</v>
      </c>
      <c r="Q6180" s="8" t="s">
        <v>16998</v>
      </c>
      <c r="R6180" s="2" t="str">
        <f>IF((--IF(P6180=0,Q6180,P6180))&gt;(--日期设置!$B$2),IF(P6180=0,Q6180,P6180),Q6180)</f>
        <v>2023-05-27</v>
      </c>
      <c r="S6180" s="2" t="s">
        <v>18984</v>
      </c>
      <c r="T6180" s="8">
        <f>[1]!b_anal_ptmyear($A6180,日期设置!$B$2)</f>
        <v>2.1808219178082191</v>
      </c>
      <c r="U6180" s="8">
        <f>[1]!b_anal_termifexercise($A6180,日期设置!B$2)</f>
        <v>0</v>
      </c>
      <c r="V6180" s="10">
        <f>[1]!b_dq_dirtyprice(A6180,日期设置!$B$2)</f>
        <v>62.901699999999998</v>
      </c>
      <c r="W6180" s="11">
        <f>IF(U6180=0,ROUNDUP((Q6180-日期设置!$B$2)/365,0),ROUNDUP((R6180-日期设置!$B$2)/365,0))</f>
        <v>3</v>
      </c>
      <c r="X6180" s="18">
        <f>_xlfn.IFNA(VLOOKUP(A6180,过往入选债券!A:D,4,0),2)</f>
        <v>2</v>
      </c>
      <c r="Y6180">
        <f>_xlfn.IFNA(VLOOKUP(C6180,[2]Sheet1!$A:$A,1,0),3)</f>
        <v>3</v>
      </c>
    </row>
    <row r="6181" spans="1:25" hidden="1" x14ac:dyDescent="0.2">
      <c r="A6181" s="21" t="s">
        <v>3355</v>
      </c>
      <c r="B6181" s="21" t="s">
        <v>3356</v>
      </c>
      <c r="C6181" s="37" t="s">
        <v>212</v>
      </c>
      <c r="D6181" s="26" t="str">
        <f>[1]!b_calc_yield(A6181,日期设置!$B$2,F6181,1,R6181,1,O6181,L6181,S6181,)</f>
        <v>Fetching...</v>
      </c>
      <c r="E6181" s="26">
        <f t="shared" si="192"/>
        <v>5.3554901583427128</v>
      </c>
      <c r="F6181" s="18">
        <f>[1]!b_dq_cleanprice($A6181,日期设置!B$2)</f>
        <v>100.7938</v>
      </c>
      <c r="G6181" s="18" t="str">
        <f t="shared" si="193"/>
        <v>1.41 + 0</v>
      </c>
      <c r="H6181" s="27">
        <f>[1]!b_dq_pctchange($A6181,日期设置!$B$2,1)/100</f>
        <v>0</v>
      </c>
      <c r="I6181" s="26">
        <f>[1]!b_pq_pctchange(A6181,日期设置!$B$4,日期设置!$B$2,1)</f>
        <v>0</v>
      </c>
      <c r="J6181" s="26">
        <f>[1]!b_pq_pctchange(A6181,日期设置!$C$4,日期设置!$B$2,1)</f>
        <v>0</v>
      </c>
      <c r="K6181" s="52">
        <f>[1]!b_dq_amount($A6181,日期设置!B$2,2,10000)</f>
        <v>0</v>
      </c>
      <c r="L6181" s="26">
        <f>[1]!b_info_latestpar(A6181,日期设置!$B$2)</f>
        <v>100</v>
      </c>
      <c r="M6181" s="6">
        <f>[1]!b_info_outstandingbalance($A6181,日期设置!B$2)</f>
        <v>2</v>
      </c>
      <c r="N6181" s="7">
        <f>[1]!b_info_latestissurercreditrating2(A6181,日期设置!$B$2,"102","1")</f>
        <v>0</v>
      </c>
      <c r="O6181" s="8">
        <v>4.47</v>
      </c>
      <c r="P6181" s="9">
        <f>[1]!b_info_repurchasedate(A6181)</f>
        <v>0</v>
      </c>
      <c r="Q6181" s="8" t="s">
        <v>17152</v>
      </c>
      <c r="R6181" s="2" t="str">
        <f>IF((--IF(P6181=0,Q6181,P6181))&gt;(--日期设置!$B$2),IF(P6181=0,Q6181,P6181),Q6181)</f>
        <v>2022-08-21</v>
      </c>
      <c r="S6181" s="2" t="s">
        <v>18647</v>
      </c>
      <c r="T6181" s="8">
        <f>[1]!b_anal_ptmyear($A6181,日期设置!$B$2)</f>
        <v>1.4164383561643836</v>
      </c>
      <c r="U6181" s="8">
        <f>[1]!b_anal_termifexercise($A6181,日期设置!B$2)</f>
        <v>0</v>
      </c>
      <c r="V6181" s="10">
        <f>[1]!b_dq_dirtyprice(A6181,日期设置!$B$2)</f>
        <v>103.4023</v>
      </c>
      <c r="W6181" s="11">
        <f>IF(U6181=0,ROUNDUP((Q6181-日期设置!$B$2)/365,0),ROUNDUP((R6181-日期设置!$B$2)/365,0))</f>
        <v>2</v>
      </c>
      <c r="X6181" s="18">
        <f>_xlfn.IFNA(VLOOKUP(A6181,过往入选债券!A:D,4,0),2)</f>
        <v>2</v>
      </c>
      <c r="Y6181">
        <f>_xlfn.IFNA(VLOOKUP(C6181,[2]Sheet1!$A:$A,1,0),3)</f>
        <v>3</v>
      </c>
    </row>
    <row r="6182" spans="1:25" hidden="1" x14ac:dyDescent="0.2">
      <c r="A6182" s="21" t="s">
        <v>10650</v>
      </c>
      <c r="B6182" s="21" t="s">
        <v>10651</v>
      </c>
      <c r="C6182" s="37" t="s">
        <v>40</v>
      </c>
      <c r="D6182" s="26" t="str">
        <f>[1]!b_calc_yield(A6182,日期设置!$B$2,F6182,1,R6182,1,O6182,L6182,S6182,)</f>
        <v>Fetching...</v>
      </c>
      <c r="E6182" s="26">
        <f t="shared" si="192"/>
        <v>7.8744165136778843</v>
      </c>
      <c r="F6182" s="18">
        <f>[1]!b_dq_cleanprice($A6182,日期设置!B$2)</f>
        <v>98.252700000000004</v>
      </c>
      <c r="G6182" s="18" t="str">
        <f t="shared" si="193"/>
        <v>2.08 + 0</v>
      </c>
      <c r="H6182" s="27">
        <f>[1]!b_dq_pctchange($A6182,日期设置!$B$2,1)/100</f>
        <v>0</v>
      </c>
      <c r="I6182" s="26">
        <f>[1]!b_pq_pctchange(A6182,日期设置!$B$4,日期设置!$B$2,1)</f>
        <v>0.17168904707481772</v>
      </c>
      <c r="J6182" s="26">
        <f>[1]!b_pq_pctchange(A6182,日期设置!$C$4,日期设置!$B$2,1)</f>
        <v>0.66163355254598644</v>
      </c>
      <c r="K6182" s="52">
        <f>[1]!b_dq_amount($A6182,日期设置!B$2,2,10000)</f>
        <v>0</v>
      </c>
      <c r="L6182" s="26">
        <f>[1]!b_info_latestpar(A6182,日期设置!$B$2)</f>
        <v>100</v>
      </c>
      <c r="M6182" s="6">
        <f>[1]!b_info_outstandingbalance($A6182,日期设置!B$2)</f>
        <v>5</v>
      </c>
      <c r="N6182" s="7" t="str">
        <f>[1]!b_info_latestissurercreditrating2(A6182,日期设置!$B$2,"102","1")</f>
        <v>AA+</v>
      </c>
      <c r="O6182" s="8">
        <v>2.98</v>
      </c>
      <c r="P6182" s="9">
        <f>[1]!b_info_repurchasedate(A6182)</f>
        <v>0</v>
      </c>
      <c r="Q6182" s="8" t="s">
        <v>17185</v>
      </c>
      <c r="R6182" s="2" t="str">
        <f>IF((--IF(P6182=0,Q6182,P6182))&gt;(--日期设置!$B$2),IF(P6182=0,Q6182,P6182),Q6182)</f>
        <v>2023-04-21</v>
      </c>
      <c r="S6182" s="2" t="s">
        <v>18770</v>
      </c>
      <c r="T6182" s="8">
        <f>[1]!b_anal_ptmyear($A6182,日期设置!$B$2)</f>
        <v>2.0821917808219177</v>
      </c>
      <c r="U6182" s="8">
        <f>[1]!b_anal_termifexercise($A6182,日期设置!B$2)</f>
        <v>0</v>
      </c>
      <c r="V6182" s="10">
        <f>[1]!b_dq_dirtyprice(A6182,日期设置!$B$2)</f>
        <v>100.98779999999999</v>
      </c>
      <c r="W6182" s="11">
        <f>IF(U6182=0,ROUNDUP((Q6182-日期设置!$B$2)/365,0),ROUNDUP((R6182-日期设置!$B$2)/365,0))</f>
        <v>3</v>
      </c>
      <c r="X6182" s="18">
        <f>_xlfn.IFNA(VLOOKUP(A6182,过往入选债券!A:D,4,0),2)</f>
        <v>2</v>
      </c>
      <c r="Y6182">
        <f>_xlfn.IFNA(VLOOKUP(C6182,[2]Sheet1!$A:$A,1,0),3)</f>
        <v>3</v>
      </c>
    </row>
    <row r="6183" spans="1:25" hidden="1" x14ac:dyDescent="0.2">
      <c r="A6183" s="21" t="s">
        <v>2170</v>
      </c>
      <c r="B6183" s="21" t="s">
        <v>2171</v>
      </c>
      <c r="C6183" s="37" t="s">
        <v>436</v>
      </c>
      <c r="D6183" s="26" t="str">
        <f>[1]!b_calc_yield(A6183,日期设置!$B$2,F6183,1,R6183,1,O6183,L6183,S6183,)</f>
        <v>Fetching...</v>
      </c>
      <c r="E6183" s="26">
        <f t="shared" si="192"/>
        <v>2.3829140302261465</v>
      </c>
      <c r="F6183" s="18">
        <f>[1]!b_dq_cleanprice($A6183,日期设置!B$2)</f>
        <v>101.2315</v>
      </c>
      <c r="G6183" s="18" t="str">
        <f t="shared" si="193"/>
        <v>0.61 + 0</v>
      </c>
      <c r="H6183" s="27">
        <f>[1]!b_dq_pctchange($A6183,日期设置!$B$2,1)/100</f>
        <v>0</v>
      </c>
      <c r="I6183" s="26">
        <f>[1]!b_pq_pctchange(A6183,日期设置!$B$4,日期设置!$B$2,1)</f>
        <v>3.725524686295105E-2</v>
      </c>
      <c r="J6183" s="26">
        <f>[1]!b_pq_pctchange(A6183,日期设置!$C$4,日期设置!$B$2,1)</f>
        <v>3.725524686295105E-2</v>
      </c>
      <c r="K6183" s="52">
        <f>[1]!b_dq_amount($A6183,日期设置!B$2,2,10000)</f>
        <v>0</v>
      </c>
      <c r="L6183" s="26">
        <f>[1]!b_info_latestpar(A6183,日期设置!$B$2)</f>
        <v>100</v>
      </c>
      <c r="M6183" s="6">
        <f>[1]!b_info_outstandingbalance($A6183,日期设置!B$2)</f>
        <v>10</v>
      </c>
      <c r="N6183" s="7">
        <f>[1]!b_info_latestissurercreditrating2(A6183,日期设置!$B$2,"102","1")</f>
        <v>0</v>
      </c>
      <c r="O6183" s="8">
        <v>6</v>
      </c>
      <c r="P6183" s="9">
        <f>[1]!b_info_repurchasedate(A6183)</f>
        <v>0</v>
      </c>
      <c r="Q6183" s="8" t="s">
        <v>16064</v>
      </c>
      <c r="R6183" s="2" t="str">
        <f>IF((--IF(P6183=0,Q6183,P6183))&gt;(--日期设置!$B$2),IF(P6183=0,Q6183,P6183),Q6183)</f>
        <v>2021-11-02</v>
      </c>
      <c r="S6183" s="2" t="s">
        <v>17850</v>
      </c>
      <c r="T6183" s="8">
        <f>[1]!b_anal_ptmyear($A6183,日期设置!$B$2)</f>
        <v>0.61643835616438358</v>
      </c>
      <c r="U6183" s="8">
        <f>[1]!b_anal_termifexercise($A6183,日期设置!B$2)</f>
        <v>0</v>
      </c>
      <c r="V6183" s="10">
        <f>[1]!b_dq_dirtyprice(A6183,日期设置!$B$2)</f>
        <v>103.5329</v>
      </c>
      <c r="W6183" s="11">
        <f>IF(U6183=0,ROUNDUP((Q6183-日期设置!$B$2)/365,0),ROUNDUP((R6183-日期设置!$B$2)/365,0))</f>
        <v>1</v>
      </c>
      <c r="X6183" s="18">
        <f>_xlfn.IFNA(VLOOKUP(A6183,过往入选债券!A:D,4,0),2)</f>
        <v>2</v>
      </c>
      <c r="Y6183">
        <f>_xlfn.IFNA(VLOOKUP(C6183,[2]Sheet1!$A:$A,1,0),3)</f>
        <v>3</v>
      </c>
    </row>
    <row r="6184" spans="1:25" hidden="1" x14ac:dyDescent="0.2">
      <c r="A6184" s="21" t="s">
        <v>891</v>
      </c>
      <c r="B6184" s="21" t="s">
        <v>892</v>
      </c>
      <c r="C6184" s="37" t="s">
        <v>322</v>
      </c>
      <c r="D6184" s="26" t="str">
        <f>[1]!b_calc_yield(A6184,日期设置!$B$2,F6184,1,R6184,1,O6184,L6184,S6184,)</f>
        <v>Fetching...</v>
      </c>
      <c r="E6184" s="26">
        <f t="shared" si="192"/>
        <v>0.30711313651674566</v>
      </c>
      <c r="F6184" s="18">
        <f>[1]!b_dq_cleanprice($A6184,日期设置!B$2)</f>
        <v>100.09869999999999</v>
      </c>
      <c r="G6184" s="18" t="str">
        <f t="shared" si="193"/>
        <v>0.07 + 0</v>
      </c>
      <c r="H6184" s="27">
        <f>[1]!b_dq_pctchange($A6184,日期设置!$B$2,1)/100</f>
        <v>0</v>
      </c>
      <c r="I6184" s="26">
        <f>[1]!b_pq_pctchange(A6184,日期设置!$B$4,日期设置!$B$2,1)</f>
        <v>0</v>
      </c>
      <c r="J6184" s="26">
        <f>[1]!b_pq_pctchange(A6184,日期设置!$C$4,日期设置!$B$2,1)</f>
        <v>2.6081065146703063E-2</v>
      </c>
      <c r="K6184" s="52">
        <f>[1]!b_dq_amount($A6184,日期设置!B$2,2,10000)</f>
        <v>0</v>
      </c>
      <c r="L6184" s="26">
        <f>[1]!b_info_latestpar(A6184,日期设置!$B$2)</f>
        <v>100</v>
      </c>
      <c r="M6184" s="6">
        <f>[1]!b_info_outstandingbalance($A6184,日期设置!B$2)</f>
        <v>10</v>
      </c>
      <c r="N6184" s="7">
        <f>[1]!b_info_latestissurercreditrating2(A6184,日期设置!$B$2,"102","1")</f>
        <v>0</v>
      </c>
      <c r="O6184" s="8">
        <v>5.3</v>
      </c>
      <c r="P6184" s="9">
        <f>[1]!b_info_repurchasedate(A6184)</f>
        <v>0</v>
      </c>
      <c r="Q6184" s="8" t="s">
        <v>16319</v>
      </c>
      <c r="R6184" s="2" t="str">
        <f>IF((--IF(P6184=0,Q6184,P6184))&gt;(--日期设置!$B$2),IF(P6184=0,Q6184,P6184),Q6184)</f>
        <v>2021-04-20</v>
      </c>
      <c r="S6184" s="2" t="s">
        <v>18098</v>
      </c>
      <c r="T6184" s="8">
        <f>[1]!b_anal_ptmyear($A6184,日期设置!$B$2)</f>
        <v>7.9452054794520555E-2</v>
      </c>
      <c r="U6184" s="8">
        <f>[1]!b_anal_termifexercise($A6184,日期设置!B$2)</f>
        <v>0</v>
      </c>
      <c r="V6184" s="10">
        <f>[1]!b_dq_dirtyprice(A6184,日期设置!$B$2)</f>
        <v>104.9776</v>
      </c>
      <c r="W6184" s="11">
        <f>IF(U6184=0,ROUNDUP((Q6184-日期设置!$B$2)/365,0),ROUNDUP((R6184-日期设置!$B$2)/365,0))</f>
        <v>1</v>
      </c>
      <c r="X6184" s="18">
        <f>_xlfn.IFNA(VLOOKUP(A6184,过往入选债券!A:D,4,0),2)</f>
        <v>2</v>
      </c>
      <c r="Y6184">
        <f>_xlfn.IFNA(VLOOKUP(C6184,[2]Sheet1!$A:$A,1,0),3)</f>
        <v>3</v>
      </c>
    </row>
    <row r="6185" spans="1:25" hidden="1" x14ac:dyDescent="0.2">
      <c r="A6185" s="21" t="s">
        <v>21820</v>
      </c>
      <c r="B6185" s="21" t="s">
        <v>22005</v>
      </c>
      <c r="C6185" s="37" t="s">
        <v>20757</v>
      </c>
      <c r="D6185" s="26" t="str">
        <f>[1]!b_calc_yield(A6185,日期设置!$B$2,F6185,1,R6185,1,O6185,L6185,S6185,)</f>
        <v>Fetching...</v>
      </c>
      <c r="E6185" s="26">
        <f t="shared" si="192"/>
        <v>10.352436745143013</v>
      </c>
      <c r="F6185" s="18">
        <f>[1]!b_dq_cleanprice($A6185,日期设置!B$2)</f>
        <v>100.68259999999999</v>
      </c>
      <c r="G6185" s="18" t="str">
        <f t="shared" si="193"/>
        <v>4.71 + 2.71</v>
      </c>
      <c r="H6185" s="27">
        <f>[1]!b_dq_pctchange($A6185,日期设置!$B$2,1)/100</f>
        <v>0</v>
      </c>
      <c r="I6185" s="26">
        <f>[1]!b_pq_pctchange(A6185,日期设置!$B$4,日期设置!$B$2,1)</f>
        <v>0</v>
      </c>
      <c r="J6185" s="26">
        <f>[1]!b_pq_pctchange(A6185,日期设置!$C$4,日期设置!$B$2,1)</f>
        <v>-3.4761501339335829E-3</v>
      </c>
      <c r="K6185" s="52">
        <f>[1]!b_dq_amount($A6185,日期设置!B$2,2,10000)</f>
        <v>0</v>
      </c>
      <c r="L6185" s="26">
        <f>[1]!b_info_latestpar(A6185,日期设置!$B$2)</f>
        <v>100</v>
      </c>
      <c r="M6185" s="6">
        <f>[1]!b_info_outstandingbalance($A6185,日期设置!B$2)</f>
        <v>10</v>
      </c>
      <c r="N6185" s="7" t="str">
        <f>[1]!b_info_latestissurercreditrating2(A6185,日期设置!$B$2,"102","1")</f>
        <v>AAA</v>
      </c>
      <c r="O6185" s="48">
        <v>4.1399999999999997</v>
      </c>
      <c r="P6185" s="9" t="str">
        <f>[1]!b_info_repurchasedate(A6185)</f>
        <v>2023-12-07</v>
      </c>
      <c r="Q6185" s="47" t="s">
        <v>16784</v>
      </c>
      <c r="R6185" s="2" t="str">
        <f>IF((--IF(P6185=0,Q6185,P6185))&gt;(--日期设置!$B$2),IF(P6185=0,Q6185,P6185),Q6185)</f>
        <v>2023-12-07</v>
      </c>
      <c r="S6185" s="47" t="s">
        <v>16877</v>
      </c>
      <c r="T6185" s="8">
        <f>[1]!b_anal_ptmyear($A6185,日期设置!$B$2)</f>
        <v>4.7123287671232879</v>
      </c>
      <c r="U6185" s="8">
        <f>[1]!b_anal_termifexercise($A6185,日期设置!B$2)</f>
        <v>2.7123287671232879</v>
      </c>
      <c r="V6185" s="10">
        <f>[1]!b_dq_dirtyprice(A6185,日期设置!$B$2)</f>
        <v>101.8736</v>
      </c>
      <c r="W6185" s="11">
        <f>IF(U6185=0,ROUNDUP((Q6185-日期设置!$B$2)/365,0),ROUNDUP((R6185-日期设置!$B$2)/365,0))</f>
        <v>3</v>
      </c>
      <c r="X6185" s="18">
        <f>_xlfn.IFNA(VLOOKUP(A6185,过往入选债券!A:D,4,0),2)</f>
        <v>2</v>
      </c>
      <c r="Y6185" s="45">
        <f>_xlfn.IFNA(VLOOKUP(C6185,[2]Sheet1!$A:$A,1,0),3)</f>
        <v>3</v>
      </c>
    </row>
    <row r="6186" spans="1:25" hidden="1" x14ac:dyDescent="0.2">
      <c r="A6186" s="28" t="s">
        <v>22538</v>
      </c>
      <c r="B6186" s="28" t="s">
        <v>22539</v>
      </c>
      <c r="C6186" s="39" t="s">
        <v>9104</v>
      </c>
      <c r="D6186" s="26">
        <f>[1]!b_calc_yield(A6186,日期设置!$B$2,F6186,1,R6186,1,O6186,L6186,S6186,)</f>
        <v>3.8635967194170018</v>
      </c>
      <c r="E6186" s="26">
        <f t="shared" si="192"/>
        <v>11.383819090267444</v>
      </c>
      <c r="F6186" s="18">
        <f>[1]!b_dq_cleanprice($A6186,日期设置!B$2)</f>
        <v>100.1073</v>
      </c>
      <c r="G6186" s="18" t="str">
        <f t="shared" si="193"/>
        <v>2.94 + 0</v>
      </c>
      <c r="H6186" s="27">
        <f>[1]!b_dq_pctchange($A6186,日期设置!$B$2,1)/100</f>
        <v>0</v>
      </c>
      <c r="I6186" s="26">
        <f>[1]!b_pq_pctchange(A6186,日期设置!$B$4,日期设置!$B$2,1)</f>
        <v>0</v>
      </c>
      <c r="J6186" s="26">
        <f>[1]!b_pq_pctchange(A6186,日期设置!$C$4,日期设置!$B$2,1)</f>
        <v>0</v>
      </c>
      <c r="K6186" s="52">
        <f>[1]!b_dq_amount($A6186,日期设置!B$2,2,10000)</f>
        <v>0</v>
      </c>
      <c r="L6186" s="26">
        <f>[1]!b_info_latestpar(A6186,日期设置!$B$2)</f>
        <v>100</v>
      </c>
      <c r="M6186" s="6">
        <f>[1]!b_info_outstandingbalance($A6186,日期设置!B$2)</f>
        <v>4</v>
      </c>
      <c r="N6186" s="7" t="str">
        <f>[1]!b_info_latestissurercreditrating2(A6186,日期设置!$B$2,"102","1")</f>
        <v>AA+</v>
      </c>
      <c r="O6186" s="43">
        <v>3.91</v>
      </c>
      <c r="P6186" s="9">
        <f>[1]!b_info_repurchasedate(A6186)</f>
        <v>0</v>
      </c>
      <c r="Q6186" s="31" t="s">
        <v>17712</v>
      </c>
      <c r="R6186" s="2" t="str">
        <f>IF((--IF(P6186=0,Q6186,P6186))&gt;(--日期设置!$B$2),IF(P6186=0,Q6186,P6186),Q6186)</f>
        <v>2024-03-03</v>
      </c>
      <c r="S6186" s="2" t="s">
        <v>23211</v>
      </c>
      <c r="T6186" s="8">
        <f>[1]!b_anal_ptmyear($A6186,日期设置!$B$2)</f>
        <v>2.9479452054794519</v>
      </c>
      <c r="U6186" s="8">
        <f>[1]!b_anal_termifexercise($A6186,日期设置!B$2)</f>
        <v>0</v>
      </c>
      <c r="V6186" s="10">
        <f>[1]!b_dq_dirtyprice(A6186,日期设置!$B$2)</f>
        <v>100.3108</v>
      </c>
      <c r="W6186" s="11">
        <f>IF(U6186=0,ROUNDUP((Q6186-日期设置!$B$2)/365,0),ROUNDUP((R6186-日期设置!$B$2)/365,0))</f>
        <v>3</v>
      </c>
      <c r="X6186" s="18">
        <f>_xlfn.IFNA(VLOOKUP(A6186,过往入选债券!A:D,4,0),2)</f>
        <v>2</v>
      </c>
      <c r="Y6186">
        <f>_xlfn.IFNA(VLOOKUP(C6186,[2]Sheet1!$A:$A,1,0),3)</f>
        <v>3</v>
      </c>
    </row>
    <row r="6187" spans="1:25" hidden="1" x14ac:dyDescent="0.2">
      <c r="A6187" s="21" t="s">
        <v>9530</v>
      </c>
      <c r="B6187" s="21" t="s">
        <v>9531</v>
      </c>
      <c r="C6187" s="37" t="s">
        <v>462</v>
      </c>
      <c r="D6187" s="26" t="str">
        <f>[1]!b_calc_yield(A6187,日期设置!$B$2,F6187,1,R6187,1,O6187,L6187,S6187,)</f>
        <v>Fetching...</v>
      </c>
      <c r="E6187" s="26">
        <f t="shared" si="192"/>
        <v>6.3477924052065537</v>
      </c>
      <c r="F6187" s="18">
        <f>[1]!b_dq_cleanprice($A6187,日期设置!B$2)</f>
        <v>100.9898</v>
      </c>
      <c r="G6187" s="18" t="str">
        <f t="shared" si="193"/>
        <v>1.66 + 0</v>
      </c>
      <c r="H6187" s="27">
        <f>[1]!b_dq_pctchange($A6187,日期设置!$B$2,1)/100</f>
        <v>0</v>
      </c>
      <c r="I6187" s="26">
        <f>[1]!b_pq_pctchange(A6187,日期设置!$B$4,日期设置!$B$2,1)</f>
        <v>8.5031316895272838E-2</v>
      </c>
      <c r="J6187" s="26">
        <f>[1]!b_pq_pctchange(A6187,日期设置!$C$4,日期设置!$B$2,1)</f>
        <v>0.15073712437201231</v>
      </c>
      <c r="K6187" s="52">
        <f>[1]!b_dq_amount($A6187,日期设置!B$2,2,10000)</f>
        <v>0</v>
      </c>
      <c r="L6187" s="26">
        <f>[1]!b_info_latestpar(A6187,日期设置!$B$2)</f>
        <v>100</v>
      </c>
      <c r="M6187" s="6">
        <f>[1]!b_info_outstandingbalance($A6187,日期设置!B$2)</f>
        <v>10</v>
      </c>
      <c r="N6187" s="7" t="str">
        <f>[1]!b_info_latestissurercreditrating2(A6187,日期设置!$B$2,"102","1")</f>
        <v>AA</v>
      </c>
      <c r="O6187" s="8">
        <v>4.5</v>
      </c>
      <c r="P6187" s="9">
        <f>[1]!b_info_repurchasedate(A6187)</f>
        <v>0</v>
      </c>
      <c r="Q6187" s="8" t="s">
        <v>16418</v>
      </c>
      <c r="R6187" s="2" t="str">
        <f>IF((--IF(P6187=0,Q6187,P6187))&gt;(--日期设置!$B$2),IF(P6187=0,Q6187,P6187),Q6187)</f>
        <v>2022-11-20</v>
      </c>
      <c r="S6187" s="2" t="s">
        <v>18018</v>
      </c>
      <c r="T6187" s="8">
        <f>[1]!b_anal_ptmyear($A6187,日期设置!$B$2)</f>
        <v>1.6657534246575343</v>
      </c>
      <c r="U6187" s="8">
        <f>[1]!b_anal_termifexercise($A6187,日期设置!B$2)</f>
        <v>0</v>
      </c>
      <c r="V6187" s="10">
        <f>[1]!b_dq_dirtyprice(A6187,日期设置!$B$2)</f>
        <v>102.4939</v>
      </c>
      <c r="W6187" s="11">
        <f>IF(U6187=0,ROUNDUP((Q6187-日期设置!$B$2)/365,0),ROUNDUP((R6187-日期设置!$B$2)/365,0))</f>
        <v>2</v>
      </c>
      <c r="X6187" s="18">
        <f>_xlfn.IFNA(VLOOKUP(A6187,过往入选债券!A:D,4,0),2)</f>
        <v>2</v>
      </c>
      <c r="Y6187">
        <f>_xlfn.IFNA(VLOOKUP(C6187,[2]Sheet1!$A:$A,1,0),3)</f>
        <v>3</v>
      </c>
    </row>
    <row r="6188" spans="1:25" hidden="1" x14ac:dyDescent="0.2">
      <c r="A6188" s="28" t="s">
        <v>20898</v>
      </c>
      <c r="B6188" s="28" t="s">
        <v>20899</v>
      </c>
      <c r="C6188" s="39" t="s">
        <v>21246</v>
      </c>
      <c r="D6188" s="26" t="str">
        <f>[1]!b_calc_yield(A6188,日期设置!$B$2,F6188,1,R6188,1,O6188,L6188,S6188,)</f>
        <v>Fetching...</v>
      </c>
      <c r="E6188" s="26">
        <f t="shared" si="192"/>
        <v>9.9197351893254293</v>
      </c>
      <c r="F6188" s="18">
        <f>[1]!b_dq_cleanprice($A6188,日期设置!B$2)</f>
        <v>99.756799999999998</v>
      </c>
      <c r="G6188" s="18" t="str">
        <f t="shared" si="193"/>
        <v>4.6 + 2.6</v>
      </c>
      <c r="H6188" s="27">
        <f>[1]!b_dq_pctchange($A6188,日期设置!$B$2,1)/100</f>
        <v>0</v>
      </c>
      <c r="I6188" s="26">
        <f>[1]!b_pq_pctchange(A6188,日期设置!$B$4,日期设置!$B$2,1)</f>
        <v>0</v>
      </c>
      <c r="J6188" s="26">
        <f>[1]!b_pq_pctchange(A6188,日期设置!$C$4,日期设置!$B$2,1)</f>
        <v>0.67383799025321289</v>
      </c>
      <c r="K6188" s="52">
        <f>[1]!b_dq_amount($A6188,日期设置!B$2,2,10000)</f>
        <v>0</v>
      </c>
      <c r="L6188" s="26">
        <f>[1]!b_info_latestpar(A6188,日期设置!$B$2)</f>
        <v>100</v>
      </c>
      <c r="M6188" s="6">
        <f>[1]!b_info_outstandingbalance($A6188,日期设置!B$2)</f>
        <v>10</v>
      </c>
      <c r="N6188" s="7" t="str">
        <f>[1]!b_info_latestissurercreditrating2(A6188,日期设置!$B$2,"102","1")</f>
        <v>AAA</v>
      </c>
      <c r="O6188" s="8">
        <v>3.77</v>
      </c>
      <c r="P6188" s="9" t="str">
        <f>[1]!b_info_repurchasedate(A6188)</f>
        <v>2023-10-27</v>
      </c>
      <c r="Q6188" s="8" t="s">
        <v>21290</v>
      </c>
      <c r="R6188" s="2" t="str">
        <f>IF((--IF(P6188=0,Q6188,P6188))&gt;(--日期设置!$B$2),IF(P6188=0,Q6188,P6188),Q6188)</f>
        <v>2023-10-27</v>
      </c>
      <c r="S6188" s="31" t="s">
        <v>17093</v>
      </c>
      <c r="T6188" s="8">
        <f>[1]!b_anal_ptmyear($A6188,日期设置!$B$2)</f>
        <v>4.5999999999999996</v>
      </c>
      <c r="U6188" s="8">
        <f>[1]!b_anal_termifexercise($A6188,日期设置!B$2)</f>
        <v>2.6</v>
      </c>
      <c r="V6188" s="10">
        <f>[1]!b_dq_dirtyprice(A6188,日期设置!$B$2)</f>
        <v>101.26479999999999</v>
      </c>
      <c r="W6188" s="11">
        <f>IF(U6188=0,ROUNDUP((Q6188-日期设置!$B$2)/365,0),ROUNDUP((R6188-日期设置!$B$2)/365,0))</f>
        <v>3</v>
      </c>
      <c r="X6188" s="18">
        <f>_xlfn.IFNA(VLOOKUP(A6188,过往入选债券!A:D,4,0),2)</f>
        <v>2</v>
      </c>
      <c r="Y6188">
        <f>_xlfn.IFNA(VLOOKUP(C6188,[2]Sheet1!$A:$A,1,0),3)</f>
        <v>3</v>
      </c>
    </row>
    <row r="6189" spans="1:25" x14ac:dyDescent="0.2">
      <c r="A6189" s="21" t="s">
        <v>10522</v>
      </c>
      <c r="B6189" s="21" t="s">
        <v>10523</v>
      </c>
      <c r="C6189" s="37" t="s">
        <v>938</v>
      </c>
      <c r="D6189" s="26" t="str">
        <f>[1]!b_calc_yield(A6189,日期设置!$B$2,F6189,1,R6189,1,O6189,L6189,S6189,)</f>
        <v>Fetching...</v>
      </c>
      <c r="E6189" s="26">
        <f t="shared" si="192"/>
        <v>7.7612576521248311</v>
      </c>
      <c r="F6189" s="18">
        <f>[1]!b_dq_cleanprice($A6189,日期设置!B$2)</f>
        <v>98.459400000000002</v>
      </c>
      <c r="G6189" s="18" t="str">
        <f t="shared" si="193"/>
        <v>2.06 + 0</v>
      </c>
      <c r="H6189" s="27">
        <f>[1]!b_dq_pctchange($A6189,日期设置!$B$2,1)/100</f>
        <v>1.1638121913102978E-2</v>
      </c>
      <c r="I6189" s="26">
        <f>[1]!b_pq_pctchange(A6189,日期设置!$B$4,日期设置!$B$2,1)</f>
        <v>1.1638121913102979</v>
      </c>
      <c r="J6189" s="26">
        <f>[1]!b_pq_pctchange(A6189,日期设置!$C$4,日期设置!$B$2,1)</f>
        <v>6.1586116903872799E-2</v>
      </c>
      <c r="K6189" s="52">
        <f>[1]!b_dq_amount($A6189,日期设置!B$2,2,10000)</f>
        <v>3040.3307669999999</v>
      </c>
      <c r="L6189" s="26">
        <f>[1]!b_info_latestpar(A6189,日期设置!$B$2)</f>
        <v>100</v>
      </c>
      <c r="M6189" s="6">
        <f>[1]!b_info_outstandingbalance($A6189,日期设置!B$2)</f>
        <v>15</v>
      </c>
      <c r="N6189" s="7" t="str">
        <f>[1]!b_info_latestissurercreditrating2(A6189,日期设置!$B$2,"102","1")</f>
        <v>AAA</v>
      </c>
      <c r="O6189" s="8">
        <v>3.07</v>
      </c>
      <c r="P6189" s="9">
        <f>[1]!b_info_repurchasedate(A6189)</f>
        <v>0</v>
      </c>
      <c r="Q6189" s="8" t="s">
        <v>16705</v>
      </c>
      <c r="R6189" s="2" t="str">
        <f>IF((--IF(P6189=0,Q6189,P6189))&gt;(--日期设置!$B$2),IF(P6189=0,Q6189,P6189),Q6189)</f>
        <v>2023-04-13</v>
      </c>
      <c r="S6189" s="2" t="s">
        <v>17803</v>
      </c>
      <c r="T6189" s="8">
        <f>[1]!b_anal_ptmyear($A6189,日期设置!$B$2)</f>
        <v>2.0602739726027397</v>
      </c>
      <c r="U6189" s="8">
        <f>[1]!b_anal_termifexercise($A6189,日期设置!B$2)</f>
        <v>0</v>
      </c>
      <c r="V6189" s="10">
        <f>[1]!b_dq_dirtyprice(A6189,日期设置!$B$2)</f>
        <v>101.34439999999999</v>
      </c>
      <c r="W6189" s="11">
        <f>IF(U6189=0,ROUNDUP((Q6189-日期设置!$B$2)/365,0),ROUNDUP((R6189-日期设置!$B$2)/365,0))</f>
        <v>3</v>
      </c>
      <c r="X6189" s="18">
        <f>_xlfn.IFNA(VLOOKUP(A6189,过往入选债券!A:D,4,0),2)</f>
        <v>2</v>
      </c>
      <c r="Y6189">
        <f>_xlfn.IFNA(VLOOKUP(C6189,[2]Sheet1!$A:$A,1,0),3)</f>
        <v>3</v>
      </c>
    </row>
    <row r="6190" spans="1:25" hidden="1" x14ac:dyDescent="0.2">
      <c r="A6190" s="21" t="s">
        <v>9627</v>
      </c>
      <c r="B6190" s="21" t="s">
        <v>9628</v>
      </c>
      <c r="C6190" s="37" t="s">
        <v>438</v>
      </c>
      <c r="D6190" s="26" t="str">
        <f>[1]!b_calc_yield(A6190,日期设置!$B$2,F6190,1,R6190,1,O6190,L6190,S6190,)</f>
        <v>Fetching...</v>
      </c>
      <c r="E6190" s="26">
        <f t="shared" si="192"/>
        <v>6.5332542731594945</v>
      </c>
      <c r="F6190" s="18">
        <f>[1]!b_dq_cleanprice($A6190,日期设置!B$2)</f>
        <v>99.903199999999998</v>
      </c>
      <c r="G6190" s="18" t="str">
        <f t="shared" si="193"/>
        <v>3.70 + 1.70</v>
      </c>
      <c r="H6190" s="27">
        <f>[1]!b_dq_pctchange($A6190,日期设置!$B$2,1)/100</f>
        <v>0</v>
      </c>
      <c r="I6190" s="26">
        <f>[1]!b_pq_pctchange(A6190,日期设置!$B$4,日期设置!$B$2,1)</f>
        <v>0</v>
      </c>
      <c r="J6190" s="26">
        <f>[1]!b_pq_pctchange(A6190,日期设置!$C$4,日期设置!$B$2,1)</f>
        <v>0</v>
      </c>
      <c r="K6190" s="52">
        <f>[1]!b_dq_amount($A6190,日期设置!B$2,2,10000)</f>
        <v>0</v>
      </c>
      <c r="L6190" s="26">
        <f>[1]!b_info_latestpar(A6190,日期设置!$B$2)</f>
        <v>100</v>
      </c>
      <c r="M6190" s="6">
        <f>[1]!b_info_outstandingbalance($A6190,日期设置!B$2)</f>
        <v>15</v>
      </c>
      <c r="N6190" s="7" t="str">
        <f>[1]!b_info_latestissurercreditrating2(A6190,日期设置!$B$2,"102","1")</f>
        <v>AAA</v>
      </c>
      <c r="O6190" s="8">
        <v>3.81</v>
      </c>
      <c r="P6190" s="9" t="str">
        <f>[1]!b_info_repurchasedate(A6190)</f>
        <v>2022-12-05</v>
      </c>
      <c r="Q6190" s="8" t="s">
        <v>17313</v>
      </c>
      <c r="R6190" s="2" t="str">
        <f>IF((--IF(P6190=0,Q6190,P6190))&gt;(--日期设置!$B$2),IF(P6190=0,Q6190,P6190),Q6190)</f>
        <v>2022-12-05</v>
      </c>
      <c r="S6190" s="2" t="s">
        <v>18458</v>
      </c>
      <c r="T6190" s="8">
        <f>[1]!b_anal_ptmyear($A6190,日期设置!$B$2)</f>
        <v>3.7068493150684931</v>
      </c>
      <c r="U6190" s="8">
        <f>[1]!b_anal_termifexercise($A6190,日期设置!B$2)</f>
        <v>1.7068493150684931</v>
      </c>
      <c r="V6190" s="10">
        <f>[1]!b_dq_dirtyprice(A6190,日期设置!$B$2)</f>
        <v>101.0201</v>
      </c>
      <c r="W6190" s="11">
        <f>IF(U6190=0,ROUNDUP((Q6190-日期设置!$B$2)/365,0),ROUNDUP((R6190-日期设置!$B$2)/365,0))</f>
        <v>2</v>
      </c>
      <c r="X6190" s="18">
        <f>_xlfn.IFNA(VLOOKUP(A6190,过往入选债券!A:D,4,0),2)</f>
        <v>2</v>
      </c>
      <c r="Y6190">
        <f>_xlfn.IFNA(VLOOKUP(C6190,[2]Sheet1!$A:$A,1,0),3)</f>
        <v>3</v>
      </c>
    </row>
    <row r="6191" spans="1:25" hidden="1" x14ac:dyDescent="0.2">
      <c r="A6191" s="21" t="s">
        <v>4254</v>
      </c>
      <c r="B6191" s="21" t="s">
        <v>4255</v>
      </c>
      <c r="C6191" s="37" t="s">
        <v>1551</v>
      </c>
      <c r="D6191" s="26" t="str">
        <f>[1]!b_calc_yield(A6191,日期设置!$B$2,F6191,1,R6191,1,O6191,L6191,S6191,)</f>
        <v>Fetching...</v>
      </c>
      <c r="E6191" s="26">
        <f t="shared" si="192"/>
        <v>7.7133998024599082</v>
      </c>
      <c r="F6191" s="18">
        <f>[1]!b_dq_cleanprice($A6191,日期设置!B$2)</f>
        <v>98.718100000000007</v>
      </c>
      <c r="G6191" s="18" t="str">
        <f t="shared" si="193"/>
        <v>4.05 + 2.05</v>
      </c>
      <c r="H6191" s="27">
        <f>[1]!b_dq_pctchange($A6191,日期设置!$B$2,1)/100</f>
        <v>0</v>
      </c>
      <c r="I6191" s="26">
        <f>[1]!b_pq_pctchange(A6191,日期设置!$B$4,日期设置!$B$2,1)</f>
        <v>0</v>
      </c>
      <c r="J6191" s="26">
        <f>[1]!b_pq_pctchange(A6191,日期设置!$C$4,日期设置!$B$2,1)</f>
        <v>0</v>
      </c>
      <c r="K6191" s="52">
        <f>[1]!b_dq_amount($A6191,日期设置!B$2,2,10000)</f>
        <v>0</v>
      </c>
      <c r="L6191" s="26">
        <f>[1]!b_info_latestpar(A6191,日期设置!$B$2)</f>
        <v>100</v>
      </c>
      <c r="M6191" s="6">
        <f>[1]!b_info_outstandingbalance($A6191,日期设置!B$2)</f>
        <v>10</v>
      </c>
      <c r="N6191" s="7">
        <f>[1]!b_info_latestissurercreditrating2(A6191,日期设置!$B$2,"102","1")</f>
        <v>0</v>
      </c>
      <c r="O6191" s="8">
        <v>3.2</v>
      </c>
      <c r="P6191" s="9" t="str">
        <f>[1]!b_info_repurchasedate(A6191)</f>
        <v>2023-04-10</v>
      </c>
      <c r="Q6191" s="8" t="s">
        <v>16716</v>
      </c>
      <c r="R6191" s="2" t="str">
        <f>IF((--IF(P6191=0,Q6191,P6191))&gt;(--日期设置!$B$2),IF(P6191=0,Q6191,P6191),Q6191)</f>
        <v>2023-04-10</v>
      </c>
      <c r="S6191" s="2" t="s">
        <v>17957</v>
      </c>
      <c r="T6191" s="8">
        <f>[1]!b_anal_ptmyear($A6191,日期设置!$B$2)</f>
        <v>4.0520547945205481</v>
      </c>
      <c r="U6191" s="8">
        <f>[1]!b_anal_termifexercise($A6191,日期设置!B$2)</f>
        <v>2.0520547945205481</v>
      </c>
      <c r="V6191" s="10">
        <f>[1]!b_dq_dirtyprice(A6191,日期设置!$B$2)</f>
        <v>101.75149999999999</v>
      </c>
      <c r="W6191" s="11">
        <f>IF(U6191=0,ROUNDUP((Q6191-日期设置!$B$2)/365,0),ROUNDUP((R6191-日期设置!$B$2)/365,0))</f>
        <v>3</v>
      </c>
      <c r="X6191" s="18">
        <f>_xlfn.IFNA(VLOOKUP(A6191,过往入选债券!A:D,4,0),2)</f>
        <v>2</v>
      </c>
      <c r="Y6191">
        <f>_xlfn.IFNA(VLOOKUP(C6191,[2]Sheet1!$A:$A,1,0),3)</f>
        <v>3</v>
      </c>
    </row>
    <row r="6192" spans="1:25" hidden="1" x14ac:dyDescent="0.2">
      <c r="A6192" s="21" t="s">
        <v>13099</v>
      </c>
      <c r="B6192" s="21" t="s">
        <v>13100</v>
      </c>
      <c r="C6192" s="37" t="s">
        <v>1201</v>
      </c>
      <c r="D6192" s="26" t="str">
        <f>[1]!b_calc_yield(A6192,日期设置!$B$2,F6192,1,R6192,1,O6192,L6192,S6192,)</f>
        <v>Fetching...</v>
      </c>
      <c r="E6192" s="26">
        <f t="shared" si="192"/>
        <v>20.357794404841311</v>
      </c>
      <c r="F6192" s="18">
        <f>[1]!b_dq_cleanprice($A6192,日期设置!B$2)</f>
        <v>59.409700000000001</v>
      </c>
      <c r="G6192" s="18" t="str">
        <f t="shared" si="193"/>
        <v>2.05 + 0</v>
      </c>
      <c r="H6192" s="27">
        <f>[1]!b_dq_pctchange($A6192,日期设置!$B$2,1)/100</f>
        <v>0</v>
      </c>
      <c r="I6192" s="26">
        <f>[1]!b_pq_pctchange(A6192,日期设置!$B$4,日期设置!$B$2,1)</f>
        <v>0</v>
      </c>
      <c r="J6192" s="26">
        <f>[1]!b_pq_pctchange(A6192,日期设置!$C$4,日期设置!$B$2,1)</f>
        <v>7.2383992027671507E-3</v>
      </c>
      <c r="K6192" s="52">
        <f>[1]!b_dq_amount($A6192,日期设置!B$2,2,10000)</f>
        <v>0</v>
      </c>
      <c r="L6192" s="26">
        <f>[1]!b_info_latestpar(A6192,日期设置!$B$2)</f>
        <v>60</v>
      </c>
      <c r="M6192" s="6">
        <f>[1]!b_info_outstandingbalance($A6192,日期设置!B$2)</f>
        <v>8.4</v>
      </c>
      <c r="N6192" s="7" t="str">
        <f>[1]!b_info_latestissurercreditrating2(A6192,日期设置!$B$2,"102","1")</f>
        <v>AA</v>
      </c>
      <c r="O6192" s="8">
        <v>4.96</v>
      </c>
      <c r="P6192" s="9">
        <f>[1]!b_info_repurchasedate(A6192)</f>
        <v>0</v>
      </c>
      <c r="Q6192" s="8" t="s">
        <v>16285</v>
      </c>
      <c r="R6192" s="2" t="str">
        <f>IF((--IF(P6192=0,Q6192,P6192))&gt;(--日期设置!$B$2),IF(P6192=0,Q6192,P6192),Q6192)</f>
        <v>2023-04-12</v>
      </c>
      <c r="S6192" s="2" t="s">
        <v>18658</v>
      </c>
      <c r="T6192" s="8">
        <f>[1]!b_anal_ptmyear($A6192,日期设置!$B$2)</f>
        <v>2.0575342465753423</v>
      </c>
      <c r="U6192" s="8">
        <f>[1]!b_anal_termifexercise($A6192,日期设置!B$2)</f>
        <v>0</v>
      </c>
      <c r="V6192" s="10">
        <f>[1]!b_dq_dirtyprice(A6192,日期设置!$B$2)</f>
        <v>62.214500000000001</v>
      </c>
      <c r="W6192" s="11">
        <f>IF(U6192=0,ROUNDUP((Q6192-日期设置!$B$2)/365,0),ROUNDUP((R6192-日期设置!$B$2)/365,0))</f>
        <v>3</v>
      </c>
      <c r="X6192" s="18">
        <f>_xlfn.IFNA(VLOOKUP(A6192,过往入选债券!A:D,4,0),2)</f>
        <v>2</v>
      </c>
      <c r="Y6192">
        <f>_xlfn.IFNA(VLOOKUP(C6192,[2]Sheet1!$A:$A,1,0),3)</f>
        <v>3</v>
      </c>
    </row>
    <row r="6193" spans="1:25" hidden="1" x14ac:dyDescent="0.2">
      <c r="A6193" s="21" t="s">
        <v>1337</v>
      </c>
      <c r="B6193" s="21" t="s">
        <v>1338</v>
      </c>
      <c r="C6193" s="37" t="s">
        <v>787</v>
      </c>
      <c r="D6193" s="26" t="str">
        <f>[1]!b_calc_yield(A6193,日期设置!$B$2,F6193,1,R6193,1,O6193,L6193,S6193,)</f>
        <v>Fetching...</v>
      </c>
      <c r="E6193" s="26">
        <f t="shared" si="192"/>
        <v>5.2434523205249883</v>
      </c>
      <c r="F6193" s="18">
        <f>[1]!b_dq_cleanprice($A6193,日期设置!B$2)</f>
        <v>103.5235</v>
      </c>
      <c r="G6193" s="18" t="str">
        <f t="shared" si="193"/>
        <v>1.40 + 0</v>
      </c>
      <c r="H6193" s="27">
        <f>[1]!b_dq_pctchange($A6193,日期设置!$B$2,1)/100</f>
        <v>0</v>
      </c>
      <c r="I6193" s="26">
        <f>[1]!b_pq_pctchange(A6193,日期设置!$B$4,日期设置!$B$2,1)</f>
        <v>0</v>
      </c>
      <c r="J6193" s="26">
        <f>[1]!b_pq_pctchange(A6193,日期设置!$C$4,日期设置!$B$2,1)</f>
        <v>0</v>
      </c>
      <c r="K6193" s="52">
        <f>[1]!b_dq_amount($A6193,日期设置!B$2,2,10000)</f>
        <v>0</v>
      </c>
      <c r="L6193" s="26">
        <f>[1]!b_info_latestpar(A6193,日期设置!$B$2)</f>
        <v>100</v>
      </c>
      <c r="M6193" s="6">
        <f>[1]!b_info_outstandingbalance($A6193,日期设置!B$2)</f>
        <v>9</v>
      </c>
      <c r="N6193" s="7">
        <f>[1]!b_info_latestissurercreditrating2(A6193,日期设置!$B$2,"102","1")</f>
        <v>0</v>
      </c>
      <c r="O6193" s="8">
        <v>6.5</v>
      </c>
      <c r="P6193" s="9">
        <f>[1]!b_info_repurchasedate(A6193)</f>
        <v>0</v>
      </c>
      <c r="Q6193" s="8" t="s">
        <v>16918</v>
      </c>
      <c r="R6193" s="2" t="str">
        <f>IF((--IF(P6193=0,Q6193,P6193))&gt;(--日期设置!$B$2),IF(P6193=0,Q6193,P6193),Q6193)</f>
        <v>2022-08-18</v>
      </c>
      <c r="S6193" s="2" t="s">
        <v>18423</v>
      </c>
      <c r="T6193" s="8">
        <f>[1]!b_anal_ptmyear($A6193,日期设置!$B$2)</f>
        <v>1.4082191780821918</v>
      </c>
      <c r="U6193" s="8">
        <f>[1]!b_anal_termifexercise($A6193,日期设置!B$2)</f>
        <v>0</v>
      </c>
      <c r="V6193" s="10">
        <f>[1]!b_dq_dirtyprice(A6193,日期设置!$B$2)</f>
        <v>107.37009999999999</v>
      </c>
      <c r="W6193" s="11">
        <f>IF(U6193=0,ROUNDUP((Q6193-日期设置!$B$2)/365,0),ROUNDUP((R6193-日期设置!$B$2)/365,0))</f>
        <v>2</v>
      </c>
      <c r="X6193" s="18">
        <f>_xlfn.IFNA(VLOOKUP(A6193,过往入选债券!A:D,4,0),2)</f>
        <v>2</v>
      </c>
      <c r="Y6193">
        <f>_xlfn.IFNA(VLOOKUP(C6193,[2]Sheet1!$A:$A,1,0),3)</f>
        <v>3</v>
      </c>
    </row>
    <row r="6194" spans="1:25" hidden="1" x14ac:dyDescent="0.2">
      <c r="A6194" s="21" t="s">
        <v>20914</v>
      </c>
      <c r="B6194" s="21" t="s">
        <v>20915</v>
      </c>
      <c r="C6194" s="37" t="s">
        <v>21249</v>
      </c>
      <c r="D6194" s="26" t="str">
        <f>[1]!b_calc_yield(A6194,日期设置!$B$2,F6194,1,R6194,1,O6194,L6194,S6194,)</f>
        <v>Fetching...</v>
      </c>
      <c r="E6194" s="26">
        <f t="shared" si="192"/>
        <v>17.276308823071407</v>
      </c>
      <c r="F6194" s="18">
        <f>[1]!b_dq_cleanprice($A6194,日期设置!B$2)</f>
        <v>100.974</v>
      </c>
      <c r="G6194" s="18" t="str">
        <f t="shared" si="193"/>
        <v>4.56 + 0</v>
      </c>
      <c r="H6194" s="27">
        <f>[1]!b_dq_pctchange($A6194,日期设置!$B$2,1)/100</f>
        <v>0</v>
      </c>
      <c r="I6194" s="26">
        <f>[1]!b_pq_pctchange(A6194,日期设置!$B$4,日期设置!$B$2,1)</f>
        <v>0</v>
      </c>
      <c r="J6194" s="26">
        <f>[1]!b_pq_pctchange(A6194,日期设置!$C$4,日期设置!$B$2,1)</f>
        <v>-0.71864777409937108</v>
      </c>
      <c r="K6194" s="52">
        <f>[1]!b_dq_amount($A6194,日期设置!B$2,2,10000)</f>
        <v>0</v>
      </c>
      <c r="L6194" s="26">
        <f>[1]!b_info_latestpar(A6194,日期设置!$B$2)</f>
        <v>100</v>
      </c>
      <c r="M6194" s="6">
        <f>[1]!b_info_outstandingbalance($A6194,日期设置!B$2)</f>
        <v>10</v>
      </c>
      <c r="N6194" s="7" t="str">
        <f>[1]!b_info_latestissurercreditrating2(A6194,日期设置!$B$2,"102","1")</f>
        <v>AAA</v>
      </c>
      <c r="O6194" s="8">
        <v>4.0999999999999996</v>
      </c>
      <c r="P6194" s="9">
        <f>[1]!b_info_repurchasedate(A6194)</f>
        <v>0</v>
      </c>
      <c r="Q6194" s="8" t="s">
        <v>21292</v>
      </c>
      <c r="R6194" s="2" t="str">
        <f>IF((--IF(P6194=0,Q6194,P6194))&gt;(--日期设置!$B$2),IF(P6194=0,Q6194,P6194),Q6194)</f>
        <v>2025-10-15</v>
      </c>
      <c r="S6194" s="47" t="s">
        <v>16386</v>
      </c>
      <c r="T6194" s="8">
        <f>[1]!b_anal_ptmyear($A6194,日期设置!$B$2)</f>
        <v>4.5671232876712331</v>
      </c>
      <c r="U6194" s="8">
        <f>[1]!b_anal_termifexercise($A6194,日期设置!B$2)</f>
        <v>0</v>
      </c>
      <c r="V6194" s="10">
        <f>[1]!b_dq_dirtyprice(A6194,日期设置!$B$2)</f>
        <v>102.7488</v>
      </c>
      <c r="W6194" s="11">
        <f>IF(U6194=0,ROUNDUP((Q6194-日期设置!$B$2)/365,0),ROUNDUP((R6194-日期设置!$B$2)/365,0))</f>
        <v>5</v>
      </c>
      <c r="X6194" s="18">
        <f>_xlfn.IFNA(VLOOKUP(A6194,过往入选债券!A:D,4,0),2)</f>
        <v>2</v>
      </c>
      <c r="Y6194" s="45">
        <f>_xlfn.IFNA(VLOOKUP(C6194,[2]Sheet1!$A:$A,1,0),3)</f>
        <v>3</v>
      </c>
    </row>
    <row r="6195" spans="1:25" hidden="1" x14ac:dyDescent="0.2">
      <c r="A6195" s="28" t="s">
        <v>20612</v>
      </c>
      <c r="B6195" s="28" t="s">
        <v>20613</v>
      </c>
      <c r="C6195" s="39" t="s">
        <v>20791</v>
      </c>
      <c r="D6195" s="26" t="str">
        <f>[1]!b_calc_yield(A6195,日期设置!$B$2,F6195,1,R6195,1,O6195,L6195,S6195,)</f>
        <v>Fetching...</v>
      </c>
      <c r="E6195" s="26">
        <f t="shared" si="192"/>
        <v>73.510531448783837</v>
      </c>
      <c r="F6195" s="18">
        <f>[1]!b_dq_cleanprice($A6195,日期设置!B$2)</f>
        <v>101.0894</v>
      </c>
      <c r="G6195" s="18" t="str">
        <f t="shared" si="193"/>
        <v>19.5 + 0</v>
      </c>
      <c r="H6195" s="27">
        <f>[1]!b_dq_pctchange($A6195,日期设置!$B$2,1)/100</f>
        <v>0</v>
      </c>
      <c r="I6195" s="26">
        <f>[1]!b_pq_pctchange(A6195,日期设置!$B$4,日期设置!$B$2,1)</f>
        <v>0</v>
      </c>
      <c r="J6195" s="26">
        <f>[1]!b_pq_pctchange(A6195,日期设置!$C$4,日期设置!$B$2,1)</f>
        <v>1.2924914453479257</v>
      </c>
      <c r="K6195" s="52">
        <f>[1]!b_dq_amount($A6195,日期设置!B$2,2,10000)</f>
        <v>0</v>
      </c>
      <c r="L6195" s="26">
        <f>[1]!b_info_latestpar(A6195,日期设置!$B$2)</f>
        <v>100</v>
      </c>
      <c r="M6195" s="6">
        <f>[1]!b_info_outstandingbalance($A6195,日期设置!B$2)</f>
        <v>29.68</v>
      </c>
      <c r="N6195" s="7">
        <f>[1]!b_info_latestissurercreditrating2(A6195,日期设置!$B$2,"102","1")</f>
        <v>0</v>
      </c>
      <c r="O6195" s="8">
        <v>3.94</v>
      </c>
      <c r="P6195" s="9">
        <f>[1]!b_info_repurchasedate(A6195)</f>
        <v>0</v>
      </c>
      <c r="Q6195" s="8" t="s">
        <v>20865</v>
      </c>
      <c r="R6195" s="2" t="str">
        <f>IF((--IF(P6195=0,Q6195,P6195))&gt;(--日期设置!$B$2),IF(P6195=0,Q6195,P6195),Q6195)</f>
        <v>2040-09-23</v>
      </c>
      <c r="S6195" s="31" t="s">
        <v>17549</v>
      </c>
      <c r="T6195" s="8">
        <f>[1]!b_anal_ptmyear($A6195,日期设置!$B$2)</f>
        <v>19.506849315068493</v>
      </c>
      <c r="U6195" s="8">
        <f>[1]!b_anal_termifexercise($A6195,日期设置!B$2)</f>
        <v>0</v>
      </c>
      <c r="V6195" s="10">
        <f>[1]!b_dq_dirtyprice(A6195,日期设置!$B$2)</f>
        <v>103.0485</v>
      </c>
      <c r="W6195" s="11">
        <f>IF(U6195=0,ROUNDUP((Q6195-日期设置!$B$2)/365,0),ROUNDUP((R6195-日期设置!$B$2)/365,0))</f>
        <v>20</v>
      </c>
      <c r="X6195" s="18">
        <f>_xlfn.IFNA(VLOOKUP(A6195,过往入选债券!A:D,4,0),2)</f>
        <v>2</v>
      </c>
      <c r="Y6195">
        <f>_xlfn.IFNA(VLOOKUP(C6195,[2]Sheet1!$A:$A,1,0),3)</f>
        <v>3</v>
      </c>
    </row>
    <row r="6196" spans="1:25" hidden="1" x14ac:dyDescent="0.2">
      <c r="A6196" s="21" t="s">
        <v>8198</v>
      </c>
      <c r="B6196" s="21" t="s">
        <v>8199</v>
      </c>
      <c r="C6196" s="37" t="s">
        <v>7363</v>
      </c>
      <c r="D6196" s="26" t="str">
        <f>[1]!b_calc_yield(A6196,日期设置!$B$2,F6196,1,R6196,1,O6196,L6196,S6196,)</f>
        <v>Fetching...</v>
      </c>
      <c r="E6196" s="26">
        <f t="shared" si="192"/>
        <v>3.8368773527880373</v>
      </c>
      <c r="F6196" s="18">
        <f>[1]!b_dq_cleanprice($A6196,日期设置!B$2)</f>
        <v>100.23090000000001</v>
      </c>
      <c r="G6196" s="18" t="str">
        <f t="shared" si="193"/>
        <v>0.99 + 0</v>
      </c>
      <c r="H6196" s="27">
        <f>[1]!b_dq_pctchange($A6196,日期设置!$B$2,1)/100</f>
        <v>0</v>
      </c>
      <c r="I6196" s="26">
        <f>[1]!b_pq_pctchange(A6196,日期设置!$B$4,日期设置!$B$2,1)</f>
        <v>0</v>
      </c>
      <c r="J6196" s="26">
        <f>[1]!b_pq_pctchange(A6196,日期设置!$C$4,日期设置!$B$2,1)</f>
        <v>1.4368891350235813E-2</v>
      </c>
      <c r="K6196" s="52">
        <f>[1]!b_dq_amount($A6196,日期设置!B$2,2,10000)</f>
        <v>0</v>
      </c>
      <c r="L6196" s="26">
        <f>[1]!b_info_latestpar(A6196,日期设置!$B$2)</f>
        <v>100</v>
      </c>
      <c r="M6196" s="6">
        <f>[1]!b_info_outstandingbalance($A6196,日期设置!B$2)</f>
        <v>25</v>
      </c>
      <c r="N6196" s="7" t="str">
        <f>[1]!b_info_latestissurercreditrating2(A6196,日期设置!$B$2,"102","1")</f>
        <v>AAA</v>
      </c>
      <c r="O6196" s="8">
        <v>4.0999999999999996</v>
      </c>
      <c r="P6196" s="9">
        <f>[1]!b_info_repurchasedate(A6196)</f>
        <v>0</v>
      </c>
      <c r="Q6196" s="8" t="s">
        <v>16067</v>
      </c>
      <c r="R6196" s="2" t="str">
        <f>IF((--IF(P6196=0,Q6196,P6196))&gt;(--日期设置!$B$2),IF(P6196=0,Q6196,P6196),Q6196)</f>
        <v>2022-03-20</v>
      </c>
      <c r="S6196" s="2" t="s">
        <v>17853</v>
      </c>
      <c r="T6196" s="8">
        <f>[1]!b_anal_ptmyear($A6196,日期设置!$B$2)</f>
        <v>0.9945205479452055</v>
      </c>
      <c r="U6196" s="8">
        <f>[1]!b_anal_termifexercise($A6196,日期设置!B$2)</f>
        <v>0</v>
      </c>
      <c r="V6196" s="10">
        <f>[1]!b_dq_dirtyprice(A6196,日期设置!$B$2)</f>
        <v>100.2534</v>
      </c>
      <c r="W6196" s="11">
        <f>IF(U6196=0,ROUNDUP((Q6196-日期设置!$B$2)/365,0),ROUNDUP((R6196-日期设置!$B$2)/365,0))</f>
        <v>1</v>
      </c>
      <c r="X6196" s="18">
        <f>_xlfn.IFNA(VLOOKUP(A6196,过往入选债券!A:D,4,0),2)</f>
        <v>2</v>
      </c>
      <c r="Y6196">
        <f>_xlfn.IFNA(VLOOKUP(C6196,[2]Sheet1!$A:$A,1,0),3)</f>
        <v>3</v>
      </c>
    </row>
    <row r="6197" spans="1:25" hidden="1" x14ac:dyDescent="0.2">
      <c r="A6197" s="21" t="s">
        <v>8838</v>
      </c>
      <c r="B6197" s="21" t="s">
        <v>8839</v>
      </c>
      <c r="C6197" s="37" t="s">
        <v>440</v>
      </c>
      <c r="D6197" s="26" t="str">
        <f>[1]!b_calc_yield(A6197,日期设置!$B$2,F6197,1,R6197,1,O6197,L6197,S6197,)</f>
        <v>Fetching...</v>
      </c>
      <c r="E6197" s="26">
        <f t="shared" si="192"/>
        <v>4.9225328769906262</v>
      </c>
      <c r="F6197" s="18">
        <f>[1]!b_dq_cleanprice($A6197,日期设置!B$2)</f>
        <v>100.1241</v>
      </c>
      <c r="G6197" s="18" t="str">
        <f t="shared" si="193"/>
        <v>3.30 + 1.30</v>
      </c>
      <c r="H6197" s="27">
        <f>[1]!b_dq_pctchange($A6197,日期设置!$B$2,1)/100</f>
        <v>0</v>
      </c>
      <c r="I6197" s="26">
        <f>[1]!b_pq_pctchange(A6197,日期设置!$B$4,日期设置!$B$2,1)</f>
        <v>-0.41881661183228602</v>
      </c>
      <c r="J6197" s="26">
        <f>[1]!b_pq_pctchange(A6197,日期设置!$C$4,日期设置!$B$2,1)</f>
        <v>-0.41881661183228602</v>
      </c>
      <c r="K6197" s="52">
        <f>[1]!b_dq_amount($A6197,日期设置!B$2,2,10000)</f>
        <v>0</v>
      </c>
      <c r="L6197" s="26">
        <f>[1]!b_info_latestpar(A6197,日期设置!$B$2)</f>
        <v>100</v>
      </c>
      <c r="M6197" s="6">
        <f>[1]!b_info_outstandingbalance($A6197,日期设置!B$2)</f>
        <v>5</v>
      </c>
      <c r="N6197" s="7" t="str">
        <f>[1]!b_info_latestissurercreditrating2(A6197,日期设置!$B$2,"102","1")</f>
        <v>AAA</v>
      </c>
      <c r="O6197" s="8">
        <v>3.97</v>
      </c>
      <c r="P6197" s="9" t="str">
        <f>[1]!b_info_repurchasedate(A6197)</f>
        <v>2022-07-12</v>
      </c>
      <c r="Q6197" s="8" t="s">
        <v>16657</v>
      </c>
      <c r="R6197" s="2" t="str">
        <f>IF((--IF(P6197=0,Q6197,P6197))&gt;(--日期设置!$B$2),IF(P6197=0,Q6197,P6197),Q6197)</f>
        <v>2022-07-12</v>
      </c>
      <c r="S6197" s="2" t="s">
        <v>18400</v>
      </c>
      <c r="T6197" s="8">
        <f>[1]!b_anal_ptmyear($A6197,日期设置!$B$2)</f>
        <v>3.3068493150684932</v>
      </c>
      <c r="U6197" s="8">
        <f>[1]!b_anal_termifexercise($A6197,日期设置!B$2)</f>
        <v>1.3068493150684932</v>
      </c>
      <c r="V6197" s="10">
        <f>[1]!b_dq_dirtyprice(A6197,日期设置!$B$2)</f>
        <v>102.8759</v>
      </c>
      <c r="W6197" s="11">
        <f>IF(U6197=0,ROUNDUP((Q6197-日期设置!$B$2)/365,0),ROUNDUP((R6197-日期设置!$B$2)/365,0))</f>
        <v>2</v>
      </c>
      <c r="X6197" s="18">
        <f>_xlfn.IFNA(VLOOKUP(A6197,过往入选债券!A:D,4,0),2)</f>
        <v>2</v>
      </c>
      <c r="Y6197">
        <f>_xlfn.IFNA(VLOOKUP(C6197,[2]Sheet1!$A:$A,1,0),3)</f>
        <v>3</v>
      </c>
    </row>
    <row r="6198" spans="1:25" hidden="1" x14ac:dyDescent="0.2">
      <c r="A6198" s="21" t="s">
        <v>2557</v>
      </c>
      <c r="B6198" s="21" t="s">
        <v>2558</v>
      </c>
      <c r="C6198" s="37" t="s">
        <v>34</v>
      </c>
      <c r="D6198" s="26" t="str">
        <f>[1]!b_calc_yield(A6198,日期设置!$B$2,F6198,1,R6198,1,O6198,L6198,S6198,)</f>
        <v>Fetching...</v>
      </c>
      <c r="E6198" s="26">
        <f t="shared" si="192"/>
        <v>3.2447654236949175</v>
      </c>
      <c r="F6198" s="18">
        <f>[1]!b_dq_cleanprice($A6198,日期设置!B$2)</f>
        <v>101.1161</v>
      </c>
      <c r="G6198" s="18" t="str">
        <f t="shared" si="193"/>
        <v>0.84 + 0</v>
      </c>
      <c r="H6198" s="27">
        <f>[1]!b_dq_pctchange($A6198,日期设置!$B$2,1)/100</f>
        <v>0</v>
      </c>
      <c r="I6198" s="26">
        <f>[1]!b_pq_pctchange(A6198,日期设置!$B$4,日期设置!$B$2,1)</f>
        <v>0.1732691903801501</v>
      </c>
      <c r="J6198" s="26">
        <f>[1]!b_pq_pctchange(A6198,日期设置!$C$4,日期设置!$B$2,1)</f>
        <v>0.1732691903801501</v>
      </c>
      <c r="K6198" s="52">
        <f>[1]!b_dq_amount($A6198,日期设置!B$2,2,10000)</f>
        <v>0</v>
      </c>
      <c r="L6198" s="26">
        <f>[1]!b_info_latestpar(A6198,日期设置!$B$2)</f>
        <v>100</v>
      </c>
      <c r="M6198" s="6">
        <f>[1]!b_info_outstandingbalance($A6198,日期设置!B$2)</f>
        <v>5</v>
      </c>
      <c r="N6198" s="7">
        <f>[1]!b_info_latestissurercreditrating2(A6198,日期设置!$B$2,"102","1")</f>
        <v>0</v>
      </c>
      <c r="O6198" s="8">
        <v>5.26</v>
      </c>
      <c r="P6198" s="9">
        <f>[1]!b_info_repurchasedate(A6198)</f>
        <v>0</v>
      </c>
      <c r="Q6198" s="8" t="s">
        <v>16223</v>
      </c>
      <c r="R6198" s="2" t="str">
        <f>IF((--IF(P6198=0,Q6198,P6198))&gt;(--日期设置!$B$2),IF(P6198=0,Q6198,P6198),Q6198)</f>
        <v>2022-01-23</v>
      </c>
      <c r="S6198" s="2" t="s">
        <v>18008</v>
      </c>
      <c r="T6198" s="8">
        <f>[1]!b_anal_ptmyear($A6198,日期设置!$B$2)</f>
        <v>0.84109589041095889</v>
      </c>
      <c r="U6198" s="8">
        <f>[1]!b_anal_termifexercise($A6198,日期设置!B$2)</f>
        <v>0</v>
      </c>
      <c r="V6198" s="10">
        <f>[1]!b_dq_dirtyprice(A6198,日期设置!$B$2)</f>
        <v>101.95189999999999</v>
      </c>
      <c r="W6198" s="11">
        <f>IF(U6198=0,ROUNDUP((Q6198-日期设置!$B$2)/365,0),ROUNDUP((R6198-日期设置!$B$2)/365,0))</f>
        <v>1</v>
      </c>
      <c r="X6198" s="18">
        <f>_xlfn.IFNA(VLOOKUP(A6198,过往入选债券!A:D,4,0),2)</f>
        <v>2</v>
      </c>
      <c r="Y6198">
        <f>_xlfn.IFNA(VLOOKUP(C6198,[2]Sheet1!$A:$A,1,0),3)</f>
        <v>3</v>
      </c>
    </row>
    <row r="6199" spans="1:25" hidden="1" x14ac:dyDescent="0.2">
      <c r="A6199" s="21" t="s">
        <v>7915</v>
      </c>
      <c r="B6199" s="21" t="s">
        <v>7916</v>
      </c>
      <c r="C6199" s="37" t="s">
        <v>1400</v>
      </c>
      <c r="D6199" s="26" t="str">
        <f>[1]!b_calc_yield(A6199,日期设置!$B$2,F6199,1,R6199,1,O6199,L6199,S6199,)</f>
        <v>Fetching...</v>
      </c>
      <c r="E6199" s="26">
        <f t="shared" si="192"/>
        <v>3.265169781537014</v>
      </c>
      <c r="F6199" s="18">
        <f>[1]!b_dq_cleanprice($A6199,日期设置!B$2)</f>
        <v>100.7499</v>
      </c>
      <c r="G6199" s="18" t="str">
        <f t="shared" si="193"/>
        <v>2.84 + 0.84</v>
      </c>
      <c r="H6199" s="27">
        <f>[1]!b_dq_pctchange($A6199,日期设置!$B$2,1)/100</f>
        <v>0</v>
      </c>
      <c r="I6199" s="26">
        <f>[1]!b_pq_pctchange(A6199,日期设置!$B$4,日期设置!$B$2,1)</f>
        <v>0</v>
      </c>
      <c r="J6199" s="26">
        <f>[1]!b_pq_pctchange(A6199,日期设置!$C$4,日期设置!$B$2,1)</f>
        <v>0</v>
      </c>
      <c r="K6199" s="52">
        <f>[1]!b_dq_amount($A6199,日期设置!B$2,2,10000)</f>
        <v>0</v>
      </c>
      <c r="L6199" s="26">
        <f>[1]!b_info_latestpar(A6199,日期设置!$B$2)</f>
        <v>100</v>
      </c>
      <c r="M6199" s="6">
        <f>[1]!b_info_outstandingbalance($A6199,日期设置!B$2)</f>
        <v>5</v>
      </c>
      <c r="N6199" s="7" t="str">
        <f>[1]!b_info_latestissurercreditrating2(A6199,日期设置!$B$2,"102","1")</f>
        <v>AA</v>
      </c>
      <c r="O6199" s="8">
        <v>4.8</v>
      </c>
      <c r="P6199" s="9" t="str">
        <f>[1]!b_info_repurchasedate(A6199)</f>
        <v>2022-01-25</v>
      </c>
      <c r="Q6199" s="8" t="s">
        <v>16385</v>
      </c>
      <c r="R6199" s="2" t="str">
        <f>IF((--IF(P6199=0,Q6199,P6199))&gt;(--日期设置!$B$2),IF(P6199=0,Q6199,P6199),Q6199)</f>
        <v>2022-01-25</v>
      </c>
      <c r="S6199" s="2" t="s">
        <v>18160</v>
      </c>
      <c r="T6199" s="8">
        <f>[1]!b_anal_ptmyear($A6199,日期设置!$B$2)</f>
        <v>2.8465753424657532</v>
      </c>
      <c r="U6199" s="8">
        <f>[1]!b_anal_termifexercise($A6199,日期设置!B$2)</f>
        <v>0.84657534246575339</v>
      </c>
      <c r="V6199" s="10">
        <f>[1]!b_dq_dirtyprice(A6199,日期设置!$B$2)</f>
        <v>101.4863</v>
      </c>
      <c r="W6199" s="11">
        <f>IF(U6199=0,ROUNDUP((Q6199-日期设置!$B$2)/365,0),ROUNDUP((R6199-日期设置!$B$2)/365,0))</f>
        <v>1</v>
      </c>
      <c r="X6199" s="18">
        <f>_xlfn.IFNA(VLOOKUP(A6199,过往入选债券!A:D,4,0),2)</f>
        <v>2</v>
      </c>
      <c r="Y6199">
        <f>_xlfn.IFNA(VLOOKUP(C6199,[2]Sheet1!$A:$A,1,0),3)</f>
        <v>3</v>
      </c>
    </row>
    <row r="6200" spans="1:25" hidden="1" x14ac:dyDescent="0.2">
      <c r="A6200" s="21" t="s">
        <v>2021</v>
      </c>
      <c r="B6200" s="21" t="s">
        <v>2022</v>
      </c>
      <c r="C6200" s="37" t="s">
        <v>394</v>
      </c>
      <c r="D6200" s="26" t="str">
        <f>[1]!b_calc_yield(A6200,日期设置!$B$2,F6200,1,R6200,1,O6200,L6200,S6200,)</f>
        <v>Fetching...</v>
      </c>
      <c r="E6200" s="26">
        <f t="shared" si="192"/>
        <v>1.5527652640659584</v>
      </c>
      <c r="F6200" s="18">
        <f>[1]!b_dq_cleanprice($A6200,日期设置!B$2)</f>
        <v>100.77630000000001</v>
      </c>
      <c r="G6200" s="18" t="str">
        <f t="shared" si="193"/>
        <v>0.40 + 0</v>
      </c>
      <c r="H6200" s="27">
        <f>[1]!b_dq_pctchange($A6200,日期设置!$B$2,1)/100</f>
        <v>0</v>
      </c>
      <c r="I6200" s="26">
        <f>[1]!b_pq_pctchange(A6200,日期设置!$B$4,日期设置!$B$2,1)</f>
        <v>0</v>
      </c>
      <c r="J6200" s="26">
        <f>[1]!b_pq_pctchange(A6200,日期设置!$C$4,日期设置!$B$2,1)</f>
        <v>-0.40991747297934267</v>
      </c>
      <c r="K6200" s="52">
        <f>[1]!b_dq_amount($A6200,日期设置!B$2,2,10000)</f>
        <v>0</v>
      </c>
      <c r="L6200" s="26">
        <f>[1]!b_info_latestpar(A6200,日期设置!$B$2)</f>
        <v>100</v>
      </c>
      <c r="M6200" s="6">
        <f>[1]!b_info_outstandingbalance($A6200,日期设置!B$2)</f>
        <v>10</v>
      </c>
      <c r="N6200" s="7">
        <f>[1]!b_info_latestissurercreditrating2(A6200,日期设置!$B$2,"102","1")</f>
        <v>0</v>
      </c>
      <c r="O6200" s="8">
        <v>5.95</v>
      </c>
      <c r="P6200" s="9">
        <f>[1]!b_info_repurchasedate(A6200)</f>
        <v>0</v>
      </c>
      <c r="Q6200" s="8" t="s">
        <v>16757</v>
      </c>
      <c r="R6200" s="2" t="str">
        <f>IF((--IF(P6200=0,Q6200,P6200))&gt;(--日期设置!$B$2),IF(P6200=0,Q6200,P6200),Q6200)</f>
        <v>2021-08-16</v>
      </c>
      <c r="S6200" s="2" t="s">
        <v>18026</v>
      </c>
      <c r="T6200" s="8">
        <f>[1]!b_anal_ptmyear($A6200,日期设置!$B$2)</f>
        <v>0.40273972602739727</v>
      </c>
      <c r="U6200" s="8">
        <f>[1]!b_anal_termifexercise($A6200,日期设置!B$2)</f>
        <v>0</v>
      </c>
      <c r="V6200" s="10">
        <f>[1]!b_dq_dirtyprice(A6200,日期设置!$B$2)</f>
        <v>104.33</v>
      </c>
      <c r="W6200" s="11">
        <f>IF(U6200=0,ROUNDUP((Q6200-日期设置!$B$2)/365,0),ROUNDUP((R6200-日期设置!$B$2)/365,0))</f>
        <v>1</v>
      </c>
      <c r="X6200" s="18">
        <f>_xlfn.IFNA(VLOOKUP(A6200,过往入选债券!A:D,4,0),2)</f>
        <v>2</v>
      </c>
      <c r="Y6200">
        <f>_xlfn.IFNA(VLOOKUP(C6200,[2]Sheet1!$A:$A,1,0),3)</f>
        <v>3</v>
      </c>
    </row>
    <row r="6201" spans="1:25" hidden="1" x14ac:dyDescent="0.2">
      <c r="A6201" s="21" t="s">
        <v>8060</v>
      </c>
      <c r="B6201" s="21" t="s">
        <v>8061</v>
      </c>
      <c r="C6201" s="37" t="s">
        <v>2840</v>
      </c>
      <c r="D6201" s="26" t="str">
        <f>[1]!b_calc_yield(A6201,日期设置!$B$2,F6201,1,R6201,1,O6201,L6201,S6201,)</f>
        <v>Fetching...</v>
      </c>
      <c r="E6201" s="26">
        <f t="shared" si="192"/>
        <v>3.6019863888254289</v>
      </c>
      <c r="F6201" s="18">
        <f>[1]!b_dq_cleanprice($A6201,日期设置!B$2)</f>
        <v>100.7958</v>
      </c>
      <c r="G6201" s="18" t="str">
        <f t="shared" si="193"/>
        <v>0.93 + 0</v>
      </c>
      <c r="H6201" s="27">
        <f>[1]!b_dq_pctchange($A6201,日期设置!$B$2,1)/100</f>
        <v>0</v>
      </c>
      <c r="I6201" s="26">
        <f>[1]!b_pq_pctchange(A6201,日期设置!$B$4,日期设置!$B$2,1)</f>
        <v>0.2117658287500386</v>
      </c>
      <c r="J6201" s="26">
        <f>[1]!b_pq_pctchange(A6201,日期设置!$C$4,日期设置!$B$2,1)</f>
        <v>0.2117658287500386</v>
      </c>
      <c r="K6201" s="52">
        <f>[1]!b_dq_amount($A6201,日期设置!B$2,2,10000)</f>
        <v>0</v>
      </c>
      <c r="L6201" s="26">
        <f>[1]!b_info_latestpar(A6201,日期设置!$B$2)</f>
        <v>100</v>
      </c>
      <c r="M6201" s="6">
        <f>[1]!b_info_outstandingbalance($A6201,日期设置!B$2)</f>
        <v>8</v>
      </c>
      <c r="N6201" s="7" t="str">
        <f>[1]!b_info_latestissurercreditrating2(A6201,日期设置!$B$2,"102","1")</f>
        <v>AA</v>
      </c>
      <c r="O6201" s="8">
        <v>4.75</v>
      </c>
      <c r="P6201" s="9">
        <f>[1]!b_info_repurchasedate(A6201)</f>
        <v>0</v>
      </c>
      <c r="Q6201" s="8" t="s">
        <v>16253</v>
      </c>
      <c r="R6201" s="2" t="str">
        <f>IF((--IF(P6201=0,Q6201,P6201))&gt;(--日期设置!$B$2),IF(P6201=0,Q6201,P6201),Q6201)</f>
        <v>2022-02-26</v>
      </c>
      <c r="S6201" s="2" t="s">
        <v>18035</v>
      </c>
      <c r="T6201" s="8">
        <f>[1]!b_anal_ptmyear($A6201,日期设置!$B$2)</f>
        <v>0.9342465753424658</v>
      </c>
      <c r="U6201" s="8">
        <f>[1]!b_anal_termifexercise($A6201,日期设置!B$2)</f>
        <v>0</v>
      </c>
      <c r="V6201" s="10">
        <f>[1]!b_dq_dirtyprice(A6201,日期设置!$B$2)</f>
        <v>101.10809999999999</v>
      </c>
      <c r="W6201" s="11">
        <f>IF(U6201=0,ROUNDUP((Q6201-日期设置!$B$2)/365,0),ROUNDUP((R6201-日期设置!$B$2)/365,0))</f>
        <v>1</v>
      </c>
      <c r="X6201" s="18">
        <f>_xlfn.IFNA(VLOOKUP(A6201,过往入选债券!A:D,4,0),2)</f>
        <v>2</v>
      </c>
      <c r="Y6201">
        <f>_xlfn.IFNA(VLOOKUP(C6201,[2]Sheet1!$A:$A,1,0),3)</f>
        <v>3</v>
      </c>
    </row>
    <row r="6202" spans="1:25" hidden="1" x14ac:dyDescent="0.2">
      <c r="A6202" s="21" t="s">
        <v>8768</v>
      </c>
      <c r="B6202" s="21" t="s">
        <v>8769</v>
      </c>
      <c r="C6202" s="37" t="s">
        <v>24</v>
      </c>
      <c r="D6202" s="26" t="str">
        <f>[1]!b_calc_yield(A6202,日期设置!$B$2,F6202,1,R6202,1,O6202,L6202,S6202,)</f>
        <v>Fetching...</v>
      </c>
      <c r="E6202" s="26">
        <f t="shared" si="192"/>
        <v>12.160515861812883</v>
      </c>
      <c r="F6202" s="18">
        <f>[1]!b_dq_cleanprice($A6202,日期设置!B$2)</f>
        <v>101.3241</v>
      </c>
      <c r="G6202" s="18" t="str">
        <f t="shared" si="193"/>
        <v>3.26 + 0</v>
      </c>
      <c r="H6202" s="27">
        <f>[1]!b_dq_pctchange($A6202,日期设置!$B$2,1)/100</f>
        <v>0</v>
      </c>
      <c r="I6202" s="26">
        <f>[1]!b_pq_pctchange(A6202,日期设置!$B$4,日期设置!$B$2,1)</f>
        <v>0</v>
      </c>
      <c r="J6202" s="26">
        <f>[1]!b_pq_pctchange(A6202,日期设置!$C$4,日期设置!$B$2,1)</f>
        <v>2.1519748317658072E-2</v>
      </c>
      <c r="K6202" s="52">
        <f>[1]!b_dq_amount($A6202,日期设置!B$2,2,10000)</f>
        <v>0</v>
      </c>
      <c r="L6202" s="26">
        <f>[1]!b_info_latestpar(A6202,日期设置!$B$2)</f>
        <v>100</v>
      </c>
      <c r="M6202" s="6">
        <f>[1]!b_info_outstandingbalance($A6202,日期设置!B$2)</f>
        <v>14</v>
      </c>
      <c r="N6202" s="7" t="str">
        <f>[1]!b_info_latestissurercreditrating2(A6202,日期设置!$B$2,"102","1")</f>
        <v>AAA</v>
      </c>
      <c r="O6202" s="8">
        <v>4.3</v>
      </c>
      <c r="P6202" s="9">
        <f>[1]!b_info_repurchasedate(A6202)</f>
        <v>0</v>
      </c>
      <c r="Q6202" s="8" t="s">
        <v>17151</v>
      </c>
      <c r="R6202" s="2" t="str">
        <f>IF((--IF(P6202=0,Q6202,P6202))&gt;(--日期设置!$B$2),IF(P6202=0,Q6202,P6202),Q6202)</f>
        <v>2024-06-26</v>
      </c>
      <c r="S6202" s="2" t="s">
        <v>18669</v>
      </c>
      <c r="T6202" s="8">
        <f>[1]!b_anal_ptmyear($A6202,日期设置!$B$2)</f>
        <v>3.2630136986301368</v>
      </c>
      <c r="U6202" s="8">
        <f>[1]!b_anal_termifexercise($A6202,日期设置!B$2)</f>
        <v>0</v>
      </c>
      <c r="V6202" s="10">
        <f>[1]!b_dq_dirtyprice(A6202,日期设置!$B$2)</f>
        <v>104.4931</v>
      </c>
      <c r="W6202" s="11">
        <f>IF(U6202=0,ROUNDUP((Q6202-日期设置!$B$2)/365,0),ROUNDUP((R6202-日期设置!$B$2)/365,0))</f>
        <v>4</v>
      </c>
      <c r="X6202" s="18">
        <f>_xlfn.IFNA(VLOOKUP(A6202,过往入选债券!A:D,4,0),2)</f>
        <v>2</v>
      </c>
      <c r="Y6202">
        <f>_xlfn.IFNA(VLOOKUP(C6202,[2]Sheet1!$A:$A,1,0),3)</f>
        <v>3</v>
      </c>
    </row>
    <row r="6203" spans="1:25" hidden="1" x14ac:dyDescent="0.2">
      <c r="A6203" s="21" t="s">
        <v>7370</v>
      </c>
      <c r="B6203" s="21" t="s">
        <v>7371</v>
      </c>
      <c r="C6203" s="37" t="s">
        <v>5737</v>
      </c>
      <c r="D6203" s="26" t="str">
        <f>[1]!b_calc_yield(A6203,日期设置!$B$2,F6203,1,R6203,1,O6203,L6203,S6203,)</f>
        <v>Fetching...</v>
      </c>
      <c r="E6203" s="26">
        <f t="shared" si="192"/>
        <v>1.9961089193758719</v>
      </c>
      <c r="F6203" s="18">
        <f>[1]!b_dq_cleanprice($A6203,日期设置!B$2)</f>
        <v>100.8779</v>
      </c>
      <c r="G6203" s="18" t="str">
        <f t="shared" si="193"/>
        <v>0.51 + 0</v>
      </c>
      <c r="H6203" s="27">
        <f>[1]!b_dq_pctchange($A6203,日期设置!$B$2,1)/100</f>
        <v>0</v>
      </c>
      <c r="I6203" s="26">
        <f>[1]!b_pq_pctchange(A6203,日期设置!$B$4,日期设置!$B$2,1)</f>
        <v>-0.79421353093608016</v>
      </c>
      <c r="J6203" s="26">
        <f>[1]!b_pq_pctchange(A6203,日期设置!$C$4,日期设置!$B$2,1)</f>
        <v>-0.79421353093608016</v>
      </c>
      <c r="K6203" s="52">
        <f>[1]!b_dq_amount($A6203,日期设置!B$2,2,10000)</f>
        <v>0</v>
      </c>
      <c r="L6203" s="26">
        <f>[1]!b_info_latestpar(A6203,日期设置!$B$2)</f>
        <v>100</v>
      </c>
      <c r="M6203" s="6">
        <f>[1]!b_info_outstandingbalance($A6203,日期设置!B$2)</f>
        <v>5</v>
      </c>
      <c r="N6203" s="7" t="str">
        <f>[1]!b_info_latestissurercreditrating2(A6203,日期设置!$B$2,"102","1")</f>
        <v>AA+</v>
      </c>
      <c r="O6203" s="8">
        <v>5.69</v>
      </c>
      <c r="P6203" s="9">
        <f>[1]!b_info_repurchasedate(A6203)</f>
        <v>0</v>
      </c>
      <c r="Q6203" s="8" t="s">
        <v>16911</v>
      </c>
      <c r="R6203" s="2" t="str">
        <f>IF((--IF(P6203=0,Q6203,P6203))&gt;(--日期设置!$B$2),IF(P6203=0,Q6203,P6203),Q6203)</f>
        <v>2021-09-27</v>
      </c>
      <c r="S6203" s="2" t="s">
        <v>18403</v>
      </c>
      <c r="T6203" s="8">
        <f>[1]!b_anal_ptmyear($A6203,日期设置!$B$2)</f>
        <v>0.51780821917808217</v>
      </c>
      <c r="U6203" s="8">
        <f>[1]!b_anal_termifexercise($A6203,日期设置!B$2)</f>
        <v>0</v>
      </c>
      <c r="V6203" s="10">
        <f>[1]!b_dq_dirtyprice(A6203,日期设置!$B$2)</f>
        <v>103.6216</v>
      </c>
      <c r="W6203" s="11">
        <f>IF(U6203=0,ROUNDUP((Q6203-日期设置!$B$2)/365,0),ROUNDUP((R6203-日期设置!$B$2)/365,0))</f>
        <v>1</v>
      </c>
      <c r="X6203" s="18">
        <f>_xlfn.IFNA(VLOOKUP(A6203,过往入选债券!A:D,4,0),2)</f>
        <v>2</v>
      </c>
      <c r="Y6203">
        <f>_xlfn.IFNA(VLOOKUP(C6203,[2]Sheet1!$A:$A,1,0),3)</f>
        <v>3</v>
      </c>
    </row>
    <row r="6204" spans="1:25" hidden="1" x14ac:dyDescent="0.2">
      <c r="A6204" s="21" t="s">
        <v>11007</v>
      </c>
      <c r="B6204" s="21" t="s">
        <v>11008</v>
      </c>
      <c r="C6204" s="37" t="s">
        <v>11009</v>
      </c>
      <c r="D6204" s="26" t="str">
        <f>[1]!b_calc_yield(A6204,日期设置!$B$2,F6204,1,R6204,1,O6204,L6204,S6204,)</f>
        <v>Fetching...</v>
      </c>
      <c r="E6204" s="26">
        <f t="shared" si="192"/>
        <v>8.2648286014093806</v>
      </c>
      <c r="F6204" s="18">
        <f>[1]!b_dq_cleanprice($A6204,日期设置!B$2)</f>
        <v>98.132000000000005</v>
      </c>
      <c r="G6204" s="18" t="str">
        <f t="shared" si="193"/>
        <v>4.18 + 2.18</v>
      </c>
      <c r="H6204" s="27">
        <f>[1]!b_dq_pctchange($A6204,日期设置!$B$2,1)/100</f>
        <v>0</v>
      </c>
      <c r="I6204" s="26">
        <f>[1]!b_pq_pctchange(A6204,日期设置!$B$4,日期设置!$B$2,1)</f>
        <v>0</v>
      </c>
      <c r="J6204" s="26">
        <f>[1]!b_pq_pctchange(A6204,日期设置!$C$4,日期设置!$B$2,1)</f>
        <v>0</v>
      </c>
      <c r="K6204" s="52">
        <f>[1]!b_dq_amount($A6204,日期设置!B$2,2,10000)</f>
        <v>0</v>
      </c>
      <c r="L6204" s="26">
        <f>[1]!b_info_latestpar(A6204,日期设置!$B$2)</f>
        <v>100</v>
      </c>
      <c r="M6204" s="6">
        <f>[1]!b_info_outstandingbalance($A6204,日期设置!B$2)</f>
        <v>10</v>
      </c>
      <c r="N6204" s="7" t="str">
        <f>[1]!b_info_latestissurercreditrating2(A6204,日期设置!$B$2,"102","1")</f>
        <v>AA+</v>
      </c>
      <c r="O6204" s="8">
        <v>2.95</v>
      </c>
      <c r="P6204" s="9" t="str">
        <f>[1]!b_info_repurchasedate(A6204)</f>
        <v>2023-05-28</v>
      </c>
      <c r="Q6204" s="8" t="s">
        <v>17136</v>
      </c>
      <c r="R6204" s="2" t="str">
        <f>IF((--IF(P6204=0,Q6204,P6204))&gt;(--日期设置!$B$2),IF(P6204=0,Q6204,P6204),Q6204)</f>
        <v>2023-05-28</v>
      </c>
      <c r="S6204" s="2" t="s">
        <v>18135</v>
      </c>
      <c r="T6204" s="8">
        <f>[1]!b_anal_ptmyear($A6204,日期设置!$B$2)</f>
        <v>4.183561643835616</v>
      </c>
      <c r="U6204" s="8">
        <f>[1]!b_anal_termifexercise($A6204,日期设置!B$2)</f>
        <v>2.1835616438356165</v>
      </c>
      <c r="V6204" s="10">
        <f>[1]!b_dq_dirtyprice(A6204,日期设置!$B$2)</f>
        <v>100.54049999999999</v>
      </c>
      <c r="W6204" s="11">
        <f>IF(U6204=0,ROUNDUP((Q6204-日期设置!$B$2)/365,0),ROUNDUP((R6204-日期设置!$B$2)/365,0))</f>
        <v>3</v>
      </c>
      <c r="X6204" s="18">
        <f>_xlfn.IFNA(VLOOKUP(A6204,过往入选债券!A:D,4,0),2)</f>
        <v>2</v>
      </c>
      <c r="Y6204">
        <f>_xlfn.IFNA(VLOOKUP(C6204,[2]Sheet1!$A:$A,1,0),3)</f>
        <v>3</v>
      </c>
    </row>
    <row r="6205" spans="1:25" hidden="1" x14ac:dyDescent="0.2">
      <c r="A6205" s="21" t="s">
        <v>7891</v>
      </c>
      <c r="B6205" s="21" t="s">
        <v>7892</v>
      </c>
      <c r="C6205" s="37" t="s">
        <v>74</v>
      </c>
      <c r="D6205" s="26" t="str">
        <f>[1]!b_calc_yield(A6205,日期设置!$B$2,F6205,1,R6205,1,O6205,L6205,S6205,)</f>
        <v>Fetching...</v>
      </c>
      <c r="E6205" s="26">
        <f t="shared" si="192"/>
        <v>3.2201302820289879</v>
      </c>
      <c r="F6205" s="18">
        <f>[1]!b_dq_cleanprice($A6205,日期设置!B$2)</f>
        <v>100.999</v>
      </c>
      <c r="G6205" s="18" t="str">
        <f t="shared" si="193"/>
        <v>4.83 + 0.83</v>
      </c>
      <c r="H6205" s="27">
        <f>[1]!b_dq_pctchange($A6205,日期设置!$B$2,1)/100</f>
        <v>0</v>
      </c>
      <c r="I6205" s="26">
        <f>[1]!b_pq_pctchange(A6205,日期设置!$B$4,日期设置!$B$2,1)</f>
        <v>0</v>
      </c>
      <c r="J6205" s="26">
        <f>[1]!b_pq_pctchange(A6205,日期设置!$C$4,日期设置!$B$2,1)</f>
        <v>0.10277981234010825</v>
      </c>
      <c r="K6205" s="52">
        <f>[1]!b_dq_amount($A6205,日期设置!B$2,2,10000)</f>
        <v>0</v>
      </c>
      <c r="L6205" s="26">
        <f>[1]!b_info_latestpar(A6205,日期设置!$B$2)</f>
        <v>100</v>
      </c>
      <c r="M6205" s="6">
        <f>[1]!b_info_outstandingbalance($A6205,日期设置!B$2)</f>
        <v>10</v>
      </c>
      <c r="N6205" s="7" t="str">
        <f>[1]!b_info_latestissurercreditrating2(A6205,日期设置!$B$2,"102","1")</f>
        <v>AA</v>
      </c>
      <c r="O6205" s="8">
        <v>5.12</v>
      </c>
      <c r="P6205" s="9" t="str">
        <f>[1]!b_info_repurchasedate(A6205)</f>
        <v>2022-01-21</v>
      </c>
      <c r="Q6205" s="8" t="s">
        <v>17364</v>
      </c>
      <c r="R6205" s="2" t="str">
        <f>IF((--IF(P6205=0,Q6205,P6205))&gt;(--日期设置!$B$2),IF(P6205=0,Q6205,P6205),Q6205)</f>
        <v>2022-01-21</v>
      </c>
      <c r="S6205" s="2" t="s">
        <v>18415</v>
      </c>
      <c r="T6205" s="8">
        <f>[1]!b_anal_ptmyear($A6205,日期设置!$B$2)</f>
        <v>4.8356164383561646</v>
      </c>
      <c r="U6205" s="8">
        <f>[1]!b_anal_termifexercise($A6205,日期设置!B$2)</f>
        <v>0.83561643835616439</v>
      </c>
      <c r="V6205" s="10">
        <f>[1]!b_dq_dirtyprice(A6205,日期设置!$B$2)</f>
        <v>101.84059999999999</v>
      </c>
      <c r="W6205" s="11">
        <f>IF(U6205=0,ROUNDUP((Q6205-日期设置!$B$2)/365,0),ROUNDUP((R6205-日期设置!$B$2)/365,0))</f>
        <v>1</v>
      </c>
      <c r="X6205" s="18">
        <f>_xlfn.IFNA(VLOOKUP(A6205,过往入选债券!A:D,4,0),2)</f>
        <v>2</v>
      </c>
      <c r="Y6205">
        <f>_xlfn.IFNA(VLOOKUP(C6205,[2]Sheet1!$A:$A,1,0),3)</f>
        <v>3</v>
      </c>
    </row>
    <row r="6206" spans="1:25" hidden="1" x14ac:dyDescent="0.2">
      <c r="A6206" s="21" t="s">
        <v>21472</v>
      </c>
      <c r="B6206" s="21" t="s">
        <v>21473</v>
      </c>
      <c r="C6206" s="37" t="s">
        <v>416</v>
      </c>
      <c r="D6206" s="26" t="str">
        <f>[1]!b_calc_yield(A6206,日期设置!$B$2,F6206,1,R6206,1,O6206,L6206,S6206,)</f>
        <v>Fetching...</v>
      </c>
      <c r="E6206" s="26">
        <f t="shared" si="192"/>
        <v>10.119918683109352</v>
      </c>
      <c r="F6206" s="18">
        <f>[1]!b_dq_cleanprice($A6206,日期设置!B$2)</f>
        <v>99.826899999999995</v>
      </c>
      <c r="G6206" s="18" t="str">
        <f t="shared" si="193"/>
        <v>4.65 + 2.65</v>
      </c>
      <c r="H6206" s="27">
        <f>[1]!b_dq_pctchange($A6206,日期设置!$B$2,1)/100</f>
        <v>0</v>
      </c>
      <c r="I6206" s="26">
        <f>[1]!b_pq_pctchange(A6206,日期设置!$B$4,日期设置!$B$2,1)</f>
        <v>0</v>
      </c>
      <c r="J6206" s="26">
        <f>[1]!b_pq_pctchange(A6206,日期设置!$C$4,日期设置!$B$2,1)</f>
        <v>0</v>
      </c>
      <c r="K6206" s="52">
        <f>[1]!b_dq_amount($A6206,日期设置!B$2,2,10000)</f>
        <v>0</v>
      </c>
      <c r="L6206" s="26">
        <f>[1]!b_info_latestpar(A6206,日期设置!$B$2)</f>
        <v>100</v>
      </c>
      <c r="M6206" s="6">
        <f>[1]!b_info_outstandingbalance($A6206,日期设置!B$2)</f>
        <v>5</v>
      </c>
      <c r="N6206" s="7" t="str">
        <f>[1]!b_info_latestissurercreditrating2(A6206,日期设置!$B$2,"102","1")</f>
        <v>AAA</v>
      </c>
      <c r="O6206" s="48">
        <v>3.79</v>
      </c>
      <c r="P6206" s="9" t="str">
        <f>[1]!b_info_repurchasedate(A6206)</f>
        <v>2023-11-16</v>
      </c>
      <c r="Q6206" s="47" t="s">
        <v>16837</v>
      </c>
      <c r="R6206" s="2" t="str">
        <f>IF((--IF(P6206=0,Q6206,P6206))&gt;(--日期设置!$B$2),IF(P6206=0,Q6206,P6206),Q6206)</f>
        <v>2023-11-16</v>
      </c>
      <c r="S6206" s="47" t="s">
        <v>16484</v>
      </c>
      <c r="T6206" s="8">
        <f>[1]!b_anal_ptmyear($A6206,日期设置!$B$2)</f>
        <v>4.6547945205479451</v>
      </c>
      <c r="U6206" s="8">
        <f>[1]!b_anal_termifexercise($A6206,日期设置!B$2)</f>
        <v>2.6547945205479451</v>
      </c>
      <c r="V6206" s="10">
        <f>[1]!b_dq_dirtyprice(A6206,日期设置!$B$2)</f>
        <v>101.1352</v>
      </c>
      <c r="W6206" s="11">
        <f>IF(U6206=0,ROUNDUP((Q6206-日期设置!$B$2)/365,0),ROUNDUP((R6206-日期设置!$B$2)/365,0))</f>
        <v>3</v>
      </c>
      <c r="X6206" s="18">
        <f>_xlfn.IFNA(VLOOKUP(A6206,过往入选债券!A:D,4,0),2)</f>
        <v>2</v>
      </c>
      <c r="Y6206" s="45">
        <f>_xlfn.IFNA(VLOOKUP(C6206,[2]Sheet1!$A:$A,1,0),3)</f>
        <v>3</v>
      </c>
    </row>
    <row r="6207" spans="1:25" hidden="1" x14ac:dyDescent="0.2">
      <c r="A6207" s="28" t="s">
        <v>19721</v>
      </c>
      <c r="B6207" s="28" t="s">
        <v>19722</v>
      </c>
      <c r="C6207" s="38" t="s">
        <v>19655</v>
      </c>
      <c r="D6207" s="26" t="str">
        <f>[1]!b_calc_yield(A6207,日期设置!$B$2,F6207,1,R6207,1,O6207,L6207,S6207,)</f>
        <v>Fetching...</v>
      </c>
      <c r="E6207" s="26">
        <f t="shared" si="192"/>
        <v>16.654850439631709</v>
      </c>
      <c r="F6207" s="18">
        <f>[1]!b_dq_cleanprice($A6207,日期设置!B$2)</f>
        <v>100.5291</v>
      </c>
      <c r="G6207" s="18" t="str">
        <f t="shared" si="193"/>
        <v>4.42 + 0</v>
      </c>
      <c r="H6207" s="27">
        <f>[1]!b_dq_pctchange($A6207,日期设置!$B$2,1)/100</f>
        <v>0</v>
      </c>
      <c r="I6207" s="26">
        <f>[1]!b_pq_pctchange(A6207,日期设置!$B$4,日期设置!$B$2,1)</f>
        <v>0</v>
      </c>
      <c r="J6207" s="26">
        <f>[1]!b_pq_pctchange(A6207,日期设置!$C$4,日期设置!$B$2,1)</f>
        <v>0</v>
      </c>
      <c r="K6207" s="52">
        <f>[1]!b_dq_amount($A6207,日期设置!B$2,2,10000)</f>
        <v>0</v>
      </c>
      <c r="L6207" s="26">
        <f>[1]!b_info_latestpar(A6207,日期设置!$B$2)</f>
        <v>100</v>
      </c>
      <c r="M6207" s="6">
        <f>[1]!b_info_outstandingbalance($A6207,日期设置!B$2)</f>
        <v>12.5</v>
      </c>
      <c r="N6207" s="7" t="str">
        <f>[1]!b_info_latestissurercreditrating2(A6207,日期设置!$B$2,"102","1")</f>
        <v>AAA</v>
      </c>
      <c r="O6207" s="8">
        <v>3.99</v>
      </c>
      <c r="P6207" s="9">
        <f>[1]!b_info_repurchasedate(A6207)</f>
        <v>0</v>
      </c>
      <c r="Q6207" s="8" t="s">
        <v>20001</v>
      </c>
      <c r="R6207" s="2" t="str">
        <f>IF((--IF(P6207=0,Q6207,P6207))&gt;(--日期设置!$B$2),IF(P6207=0,Q6207,P6207),Q6207)</f>
        <v>2025-08-24</v>
      </c>
      <c r="S6207" s="31" t="s">
        <v>19105</v>
      </c>
      <c r="T6207" s="8">
        <f>[1]!b_anal_ptmyear($A6207,日期设置!$B$2)</f>
        <v>4.4246575342465757</v>
      </c>
      <c r="U6207" s="8">
        <f>[1]!b_anal_termifexercise($A6207,日期设置!B$2)</f>
        <v>0</v>
      </c>
      <c r="V6207" s="10">
        <f>[1]!b_dq_dirtyprice(A6207,日期设置!$B$2)</f>
        <v>102.82470000000001</v>
      </c>
      <c r="W6207" s="11">
        <f>IF(U6207=0,ROUNDUP((Q6207-日期设置!$B$2)/365,0),ROUNDUP((R6207-日期设置!$B$2)/365,0))</f>
        <v>5</v>
      </c>
      <c r="X6207" s="18">
        <f>_xlfn.IFNA(VLOOKUP(A6207,过往入选债券!A:D,4,0),2)</f>
        <v>2</v>
      </c>
      <c r="Y6207">
        <f>_xlfn.IFNA(VLOOKUP(C6207,[2]Sheet1!$A:$A,1,0),3)</f>
        <v>3</v>
      </c>
    </row>
    <row r="6208" spans="1:25" hidden="1" x14ac:dyDescent="0.2">
      <c r="A6208" s="21" t="s">
        <v>10007</v>
      </c>
      <c r="B6208" s="21" t="s">
        <v>10008</v>
      </c>
      <c r="C6208" s="37" t="s">
        <v>2318</v>
      </c>
      <c r="D6208" s="26" t="str">
        <f>[1]!b_calc_yield(A6208,日期设置!$B$2,F6208,1,R6208,1,O6208,L6208,S6208,)</f>
        <v>Fetching...</v>
      </c>
      <c r="E6208" s="26">
        <f t="shared" si="192"/>
        <v>7.4756299411337546</v>
      </c>
      <c r="F6208" s="18">
        <f>[1]!b_dq_cleanprice($A6208,日期设置!B$2)</f>
        <v>99.238500000000002</v>
      </c>
      <c r="G6208" s="18" t="str">
        <f t="shared" si="193"/>
        <v>3.93 + 1.93</v>
      </c>
      <c r="H6208" s="27">
        <f>[1]!b_dq_pctchange($A6208,日期设置!$B$2,1)/100</f>
        <v>0</v>
      </c>
      <c r="I6208" s="26">
        <f>[1]!b_pq_pctchange(A6208,日期设置!$B$4,日期设置!$B$2,1)</f>
        <v>0</v>
      </c>
      <c r="J6208" s="26">
        <f>[1]!b_pq_pctchange(A6208,日期设置!$C$4,日期设置!$B$2,1)</f>
        <v>0.23534046088349042</v>
      </c>
      <c r="K6208" s="52">
        <f>[1]!b_dq_amount($A6208,日期设置!B$2,2,10000)</f>
        <v>0</v>
      </c>
      <c r="L6208" s="26">
        <f>[1]!b_info_latestpar(A6208,日期设置!$B$2)</f>
        <v>100</v>
      </c>
      <c r="M6208" s="6">
        <f>[1]!b_info_outstandingbalance($A6208,日期设置!B$2)</f>
        <v>6</v>
      </c>
      <c r="N6208" s="7" t="str">
        <f>[1]!b_info_latestissurercreditrating2(A6208,日期设置!$B$2,"102","1")</f>
        <v>AA+</v>
      </c>
      <c r="O6208" s="8">
        <v>3.44</v>
      </c>
      <c r="P6208" s="9" t="str">
        <f>[1]!b_info_repurchasedate(A6208)</f>
        <v>2023-02-28</v>
      </c>
      <c r="Q6208" s="8" t="s">
        <v>16921</v>
      </c>
      <c r="R6208" s="2" t="str">
        <f>IF((--IF(P6208=0,Q6208,P6208))&gt;(--日期设置!$B$2),IF(P6208=0,Q6208,P6208),Q6208)</f>
        <v>2023-02-28</v>
      </c>
      <c r="S6208" s="2" t="s">
        <v>17924</v>
      </c>
      <c r="T6208" s="8">
        <f>[1]!b_anal_ptmyear($A6208,日期设置!$B$2)</f>
        <v>3.9397260273972603</v>
      </c>
      <c r="U6208" s="8">
        <f>[1]!b_anal_termifexercise($A6208,日期设置!B$2)</f>
        <v>1.9397260273972603</v>
      </c>
      <c r="V6208" s="10">
        <f>[1]!b_dq_dirtyprice(A6208,日期设置!$B$2)</f>
        <v>99.445800000000006</v>
      </c>
      <c r="W6208" s="11">
        <f>IF(U6208=0,ROUNDUP((Q6208-日期设置!$B$2)/365,0),ROUNDUP((R6208-日期设置!$B$2)/365,0))</f>
        <v>2</v>
      </c>
      <c r="X6208" s="18">
        <f>_xlfn.IFNA(VLOOKUP(A6208,过往入选债券!A:D,4,0),2)</f>
        <v>2</v>
      </c>
      <c r="Y6208">
        <f>_xlfn.IFNA(VLOOKUP(C6208,[2]Sheet1!$A:$A,1,0),3)</f>
        <v>3</v>
      </c>
    </row>
    <row r="6209" spans="1:25" hidden="1" x14ac:dyDescent="0.2">
      <c r="A6209" s="21" t="s">
        <v>2992</v>
      </c>
      <c r="B6209" s="21" t="s">
        <v>2993</v>
      </c>
      <c r="C6209" s="37" t="s">
        <v>1548</v>
      </c>
      <c r="D6209" s="26" t="str">
        <f>[1]!b_calc_yield(A6209,日期设置!$B$2,F6209,1,R6209,1,O6209,L6209,S6209,)</f>
        <v>Fetching...</v>
      </c>
      <c r="E6209" s="26">
        <f t="shared" si="192"/>
        <v>4.0449281442104024</v>
      </c>
      <c r="F6209" s="18">
        <f>[1]!b_dq_cleanprice($A6209,日期设置!B$2)</f>
        <v>100.60850000000001</v>
      </c>
      <c r="G6209" s="18" t="str">
        <f t="shared" si="193"/>
        <v>1.09 + 0</v>
      </c>
      <c r="H6209" s="27">
        <f>[1]!b_dq_pctchange($A6209,日期设置!$B$2,1)/100</f>
        <v>0</v>
      </c>
      <c r="I6209" s="26">
        <f>[1]!b_pq_pctchange(A6209,日期设置!$B$4,日期设置!$B$2,1)</f>
        <v>0</v>
      </c>
      <c r="J6209" s="26">
        <f>[1]!b_pq_pctchange(A6209,日期设置!$C$4,日期设置!$B$2,1)</f>
        <v>0</v>
      </c>
      <c r="K6209" s="52">
        <f>[1]!b_dq_amount($A6209,日期设置!B$2,2,10000)</f>
        <v>0</v>
      </c>
      <c r="L6209" s="26">
        <f>[1]!b_info_latestpar(A6209,日期设置!$B$2)</f>
        <v>100</v>
      </c>
      <c r="M6209" s="6">
        <f>[1]!b_info_outstandingbalance($A6209,日期设置!B$2)</f>
        <v>6.5</v>
      </c>
      <c r="N6209" s="7">
        <f>[1]!b_info_latestissurercreditrating2(A6209,日期设置!$B$2,"102","1")</f>
        <v>0</v>
      </c>
      <c r="O6209" s="8">
        <v>4.4400000000000004</v>
      </c>
      <c r="P6209" s="9">
        <f>[1]!b_info_repurchasedate(A6209)</f>
        <v>0</v>
      </c>
      <c r="Q6209" s="8" t="s">
        <v>16056</v>
      </c>
      <c r="R6209" s="2" t="str">
        <f>IF((--IF(P6209=0,Q6209,P6209))&gt;(--日期设置!$B$2),IF(P6209=0,Q6209,P6209),Q6209)</f>
        <v>2022-04-24</v>
      </c>
      <c r="S6209" s="2" t="s">
        <v>17781</v>
      </c>
      <c r="T6209" s="8">
        <f>[1]!b_anal_ptmyear($A6209,日期设置!$B$2)</f>
        <v>1.0904109589041096</v>
      </c>
      <c r="U6209" s="8">
        <f>[1]!b_anal_termifexercise($A6209,日期设置!B$2)</f>
        <v>0</v>
      </c>
      <c r="V6209" s="10">
        <f>[1]!b_dq_dirtyprice(A6209,日期设置!$B$2)</f>
        <v>104.64709999999999</v>
      </c>
      <c r="W6209" s="11">
        <f>IF(U6209=0,ROUNDUP((Q6209-日期设置!$B$2)/365,0),ROUNDUP((R6209-日期设置!$B$2)/365,0))</f>
        <v>2</v>
      </c>
      <c r="X6209" s="18">
        <f>_xlfn.IFNA(VLOOKUP(A6209,过往入选债券!A:D,4,0),2)</f>
        <v>2</v>
      </c>
      <c r="Y6209">
        <f>_xlfn.IFNA(VLOOKUP(C6209,[2]Sheet1!$A:$A,1,0),3)</f>
        <v>3</v>
      </c>
    </row>
    <row r="6210" spans="1:25" hidden="1" x14ac:dyDescent="0.2">
      <c r="A6210" s="21" t="s">
        <v>862</v>
      </c>
      <c r="B6210" s="21" t="s">
        <v>863</v>
      </c>
      <c r="C6210" s="37" t="s">
        <v>864</v>
      </c>
      <c r="D6210" s="26" t="str">
        <f>[1]!b_calc_yield(A6210,日期设置!$B$2,F6210,1,R6210,1,O6210,L6210,S6210,)</f>
        <v>Fetching...</v>
      </c>
      <c r="E6210" s="26">
        <f t="shared" ref="E6210:E6273" si="194">((O6210*W6210+L6210)/V6210-1)*100</f>
        <v>5.0174040939849229</v>
      </c>
      <c r="F6210" s="18">
        <f>[1]!b_dq_cleanprice($A6210,日期设置!B$2)</f>
        <v>102.4862</v>
      </c>
      <c r="G6210" s="18" t="str">
        <f t="shared" ref="G6210:G6273" si="195">LEFT(T6210,4)&amp;" + "&amp;LEFT(U6210,4)</f>
        <v>1.34 + 0</v>
      </c>
      <c r="H6210" s="27">
        <f>[1]!b_dq_pctchange($A6210,日期设置!$B$2,1)/100</f>
        <v>0</v>
      </c>
      <c r="I6210" s="26">
        <f>[1]!b_pq_pctchange(A6210,日期设置!$B$4,日期设置!$B$2,1)</f>
        <v>0</v>
      </c>
      <c r="J6210" s="26">
        <f>[1]!b_pq_pctchange(A6210,日期设置!$C$4,日期设置!$B$2,1)</f>
        <v>0</v>
      </c>
      <c r="K6210" s="52">
        <f>[1]!b_dq_amount($A6210,日期设置!B$2,2,10000)</f>
        <v>0</v>
      </c>
      <c r="L6210" s="26">
        <f>[1]!b_info_latestpar(A6210,日期设置!$B$2)</f>
        <v>100</v>
      </c>
      <c r="M6210" s="6">
        <f>[1]!b_info_outstandingbalance($A6210,日期设置!B$2)</f>
        <v>4.5</v>
      </c>
      <c r="N6210" s="7">
        <f>[1]!b_info_latestissurercreditrating2(A6210,日期设置!$B$2,"102","1")</f>
        <v>0</v>
      </c>
      <c r="O6210" s="8">
        <v>5.8</v>
      </c>
      <c r="P6210" s="9" t="str">
        <f>[1]!b_info_repurchasedate(A6210)</f>
        <v>2019-07-29</v>
      </c>
      <c r="Q6210" s="8" t="s">
        <v>17046</v>
      </c>
      <c r="R6210" s="2" t="str">
        <f>IF((--IF(P6210=0,Q6210,P6210))&gt;(--日期设置!$B$2),IF(P6210=0,Q6210,P6210),Q6210)</f>
        <v>2022-07-27</v>
      </c>
      <c r="S6210" s="2" t="s">
        <v>18124</v>
      </c>
      <c r="T6210" s="8">
        <f>[1]!b_anal_ptmyear($A6210,日期设置!$B$2)</f>
        <v>1.3479452054794521</v>
      </c>
      <c r="U6210" s="8">
        <f>[1]!b_anal_termifexercise($A6210,日期设置!B$2)</f>
        <v>0</v>
      </c>
      <c r="V6210" s="10">
        <f>[1]!b_dq_dirtyprice(A6210,日期设置!$B$2)</f>
        <v>106.2681</v>
      </c>
      <c r="W6210" s="11">
        <f>IF(U6210=0,ROUNDUP((Q6210-日期设置!$B$2)/365,0),ROUNDUP((R6210-日期设置!$B$2)/365,0))</f>
        <v>2</v>
      </c>
      <c r="X6210" s="18">
        <f>_xlfn.IFNA(VLOOKUP(A6210,过往入选债券!A:D,4,0),2)</f>
        <v>2</v>
      </c>
      <c r="Y6210">
        <f>_xlfn.IFNA(VLOOKUP(C6210,[2]Sheet1!$A:$A,1,0),3)</f>
        <v>3</v>
      </c>
    </row>
    <row r="6211" spans="1:25" hidden="1" x14ac:dyDescent="0.2">
      <c r="A6211" s="28" t="s">
        <v>20722</v>
      </c>
      <c r="B6211" s="28" t="s">
        <v>20723</v>
      </c>
      <c r="C6211" s="39" t="s">
        <v>20812</v>
      </c>
      <c r="D6211" s="26" t="str">
        <f>[1]!b_calc_yield(A6211,日期设置!$B$2,F6211,1,R6211,1,O6211,L6211,S6211,)</f>
        <v>Fetching...</v>
      </c>
      <c r="E6211" s="26">
        <f t="shared" si="194"/>
        <v>9.6803833550254339</v>
      </c>
      <c r="F6211" s="18">
        <f>[1]!b_dq_cleanprice($A6211,日期设置!B$2)</f>
        <v>99.929000000000002</v>
      </c>
      <c r="G6211" s="18" t="str">
        <f t="shared" si="195"/>
        <v>4.55 + 2.55</v>
      </c>
      <c r="H6211" s="27">
        <f>[1]!b_dq_pctchange($A6211,日期设置!$B$2,1)/100</f>
        <v>0</v>
      </c>
      <c r="I6211" s="26">
        <f>[1]!b_pq_pctchange(A6211,日期设置!$B$4,日期设置!$B$2,1)</f>
        <v>0</v>
      </c>
      <c r="J6211" s="26">
        <f>[1]!b_pq_pctchange(A6211,日期设置!$C$4,日期设置!$B$2,1)</f>
        <v>-0.14459343463867155</v>
      </c>
      <c r="K6211" s="52">
        <f>[1]!b_dq_amount($A6211,日期设置!B$2,2,10000)</f>
        <v>0</v>
      </c>
      <c r="L6211" s="26">
        <f>[1]!b_info_latestpar(A6211,日期设置!$B$2)</f>
        <v>100</v>
      </c>
      <c r="M6211" s="6">
        <f>[1]!b_info_outstandingbalance($A6211,日期设置!B$2)</f>
        <v>5</v>
      </c>
      <c r="N6211" s="7" t="str">
        <f>[1]!b_info_latestissurercreditrating2(A6211,日期设置!$B$2,"102","1")</f>
        <v>AAA</v>
      </c>
      <c r="O6211" s="8">
        <v>3.83</v>
      </c>
      <c r="P6211" s="9" t="str">
        <f>[1]!b_info_repurchasedate(A6211)</f>
        <v>2023-10-09</v>
      </c>
      <c r="Q6211" s="8" t="s">
        <v>20824</v>
      </c>
      <c r="R6211" s="2" t="str">
        <f>IF((--IF(P6211=0,Q6211,P6211))&gt;(--日期设置!$B$2),IF(P6211=0,Q6211,P6211),Q6211)</f>
        <v>2023-10-09</v>
      </c>
      <c r="S6211" s="31" t="s">
        <v>20817</v>
      </c>
      <c r="T6211" s="8">
        <f>[1]!b_anal_ptmyear($A6211,日期设置!$B$2)</f>
        <v>4.5506849315068489</v>
      </c>
      <c r="U6211" s="8">
        <f>[1]!b_anal_termifexercise($A6211,日期设置!B$2)</f>
        <v>2.5506849315068494</v>
      </c>
      <c r="V6211" s="10">
        <f>[1]!b_dq_dirtyprice(A6211,日期设置!$B$2)</f>
        <v>101.6499</v>
      </c>
      <c r="W6211" s="11">
        <f>IF(U6211=0,ROUNDUP((Q6211-日期设置!$B$2)/365,0),ROUNDUP((R6211-日期设置!$B$2)/365,0))</f>
        <v>3</v>
      </c>
      <c r="X6211" s="18">
        <f>_xlfn.IFNA(VLOOKUP(A6211,过往入选债券!A:D,4,0),2)</f>
        <v>2</v>
      </c>
      <c r="Y6211">
        <f>_xlfn.IFNA(VLOOKUP(C6211,[2]Sheet1!$A:$A,1,0),3)</f>
        <v>3</v>
      </c>
    </row>
    <row r="6212" spans="1:25" hidden="1" x14ac:dyDescent="0.2">
      <c r="A6212" s="28" t="s">
        <v>20722</v>
      </c>
      <c r="B6212" s="28" t="s">
        <v>20723</v>
      </c>
      <c r="C6212" s="39" t="s">
        <v>20812</v>
      </c>
      <c r="D6212" s="26" t="str">
        <f>[1]!b_calc_yield(A6212,日期设置!$B$2,F6212,1,R6212,1,O6212,L6212,S6212,)</f>
        <v>Fetching...</v>
      </c>
      <c r="E6212" s="26">
        <f t="shared" si="194"/>
        <v>9.6803833550254339</v>
      </c>
      <c r="F6212" s="18">
        <f>[1]!b_dq_cleanprice($A6212,日期设置!B$2)</f>
        <v>99.929000000000002</v>
      </c>
      <c r="G6212" s="18" t="str">
        <f t="shared" si="195"/>
        <v>4.55 + 2.55</v>
      </c>
      <c r="H6212" s="27">
        <f>[1]!b_dq_pctchange($A6212,日期设置!$B$2,1)/100</f>
        <v>0</v>
      </c>
      <c r="I6212" s="26">
        <f>[1]!b_pq_pctchange(A6212,日期设置!$B$4,日期设置!$B$2,1)</f>
        <v>0</v>
      </c>
      <c r="J6212" s="26">
        <f>[1]!b_pq_pctchange(A6212,日期设置!$C$4,日期设置!$B$2,1)</f>
        <v>-0.14459343463867155</v>
      </c>
      <c r="K6212" s="52">
        <f>[1]!b_dq_amount($A6212,日期设置!B$2,2,10000)</f>
        <v>0</v>
      </c>
      <c r="L6212" s="26">
        <f>[1]!b_info_latestpar(A6212,日期设置!$B$2)</f>
        <v>100</v>
      </c>
      <c r="M6212" s="6">
        <f>[1]!b_info_outstandingbalance($A6212,日期设置!B$2)</f>
        <v>5</v>
      </c>
      <c r="N6212" s="7" t="str">
        <f>[1]!b_info_latestissurercreditrating2(A6212,日期设置!$B$2,"102","1")</f>
        <v>AAA</v>
      </c>
      <c r="O6212" s="8">
        <v>3.83</v>
      </c>
      <c r="P6212" s="9" t="str">
        <f>[1]!b_info_repurchasedate(A6212)</f>
        <v>2023-10-09</v>
      </c>
      <c r="Q6212" s="8" t="s">
        <v>20824</v>
      </c>
      <c r="R6212" s="2" t="str">
        <f>IF((--IF(P6212=0,Q6212,P6212))&gt;(--日期设置!$B$2),IF(P6212=0,Q6212,P6212),Q6212)</f>
        <v>2023-10-09</v>
      </c>
      <c r="S6212" s="31" t="s">
        <v>20817</v>
      </c>
      <c r="T6212" s="8">
        <f>[1]!b_anal_ptmyear($A6212,日期设置!$B$2)</f>
        <v>4.5506849315068489</v>
      </c>
      <c r="U6212" s="8">
        <f>[1]!b_anal_termifexercise($A6212,日期设置!B$2)</f>
        <v>2.5506849315068494</v>
      </c>
      <c r="V6212" s="10">
        <f>[1]!b_dq_dirtyprice(A6212,日期设置!$B$2)</f>
        <v>101.6499</v>
      </c>
      <c r="W6212" s="11">
        <f>IF(U6212=0,ROUNDUP((Q6212-日期设置!$B$2)/365,0),ROUNDUP((R6212-日期设置!$B$2)/365,0))</f>
        <v>3</v>
      </c>
      <c r="X6212" s="18">
        <f>_xlfn.IFNA(VLOOKUP(A6212,过往入选债券!A:D,4,0),2)</f>
        <v>2</v>
      </c>
      <c r="Y6212">
        <f>_xlfn.IFNA(VLOOKUP(C6212,[2]Sheet1!$A:$A,1,0),3)</f>
        <v>3</v>
      </c>
    </row>
    <row r="6213" spans="1:25" x14ac:dyDescent="0.2">
      <c r="A6213" s="21" t="s">
        <v>7071</v>
      </c>
      <c r="B6213" s="21" t="s">
        <v>7072</v>
      </c>
      <c r="C6213" s="37" t="s">
        <v>310</v>
      </c>
      <c r="D6213" s="26" t="str">
        <f>[1]!b_calc_yield(A6213,日期设置!$B$2,F6213,1,R6213,1,O6213,L6213,S6213,)</f>
        <v>Fetching...</v>
      </c>
      <c r="E6213" s="26">
        <f t="shared" si="194"/>
        <v>8.768195505683174</v>
      </c>
      <c r="F6213" s="18">
        <f>[1]!b_dq_cleanprice($A6213,日期设置!B$2)</f>
        <v>103.4152</v>
      </c>
      <c r="G6213" s="18" t="str">
        <f t="shared" si="195"/>
        <v>2.36 + 0</v>
      </c>
      <c r="H6213" s="27">
        <f>[1]!b_dq_pctchange($A6213,日期设置!$B$2,1)/100</f>
        <v>3.2411373180921844E-3</v>
      </c>
      <c r="I6213" s="26">
        <f>[1]!b_pq_pctchange(A6213,日期设置!$B$4,日期设置!$B$2,1)</f>
        <v>0.32411373180921843</v>
      </c>
      <c r="J6213" s="26">
        <f>[1]!b_pq_pctchange(A6213,日期设置!$C$4,日期设置!$B$2,1)</f>
        <v>-6.0109743770141354E-2</v>
      </c>
      <c r="K6213" s="52">
        <f>[1]!b_dq_amount($A6213,日期设置!B$2,2,10000)</f>
        <v>8546.1547399999999</v>
      </c>
      <c r="L6213" s="26">
        <f>[1]!b_info_latestpar(A6213,日期设置!$B$2)</f>
        <v>100</v>
      </c>
      <c r="M6213" s="6">
        <f>[1]!b_info_outstandingbalance($A6213,日期设置!B$2)</f>
        <v>5</v>
      </c>
      <c r="N6213" s="7" t="str">
        <f>[1]!b_info_latestissurercreditrating2(A6213,日期设置!$B$2,"102","1")</f>
        <v>AA+</v>
      </c>
      <c r="O6213" s="8">
        <v>5.4</v>
      </c>
      <c r="P6213" s="9">
        <f>[1]!b_info_repurchasedate(A6213)</f>
        <v>0</v>
      </c>
      <c r="Q6213" s="8" t="s">
        <v>16477</v>
      </c>
      <c r="R6213" s="2" t="str">
        <f>IF((--IF(P6213=0,Q6213,P6213))&gt;(--日期设置!$B$2),IF(P6213=0,Q6213,P6213),Q6213)</f>
        <v>2023-08-03</v>
      </c>
      <c r="S6213" s="2" t="s">
        <v>18239</v>
      </c>
      <c r="T6213" s="8">
        <f>[1]!b_anal_ptmyear($A6213,日期设置!$B$2)</f>
        <v>2.3671232876712329</v>
      </c>
      <c r="U6213" s="8">
        <f>[1]!b_anal_termifexercise($A6213,日期设置!B$2)</f>
        <v>0</v>
      </c>
      <c r="V6213" s="10">
        <f>[1]!b_dq_dirtyprice(A6213,日期设置!$B$2)</f>
        <v>106.8327</v>
      </c>
      <c r="W6213" s="11">
        <f>IF(U6213=0,ROUNDUP((Q6213-日期设置!$B$2)/365,0),ROUNDUP((R6213-日期设置!$B$2)/365,0))</f>
        <v>3</v>
      </c>
      <c r="X6213" s="18">
        <f>_xlfn.IFNA(VLOOKUP(A6213,过往入选债券!A:D,4,0),2)</f>
        <v>2</v>
      </c>
      <c r="Y6213">
        <f>_xlfn.IFNA(VLOOKUP(C6213,[2]Sheet1!$A:$A,1,0),3)</f>
        <v>3</v>
      </c>
    </row>
    <row r="6214" spans="1:25" hidden="1" x14ac:dyDescent="0.2">
      <c r="A6214" s="28" t="s">
        <v>21664</v>
      </c>
      <c r="B6214" s="28" t="s">
        <v>21665</v>
      </c>
      <c r="C6214" s="39" t="s">
        <v>19961</v>
      </c>
      <c r="D6214" s="26" t="str">
        <f>[1]!b_calc_yield(A6214,日期设置!$B$2,F6214,1,R6214,1,O6214,L6214,S6214,)</f>
        <v>Fetching...</v>
      </c>
      <c r="E6214" s="26">
        <f t="shared" si="194"/>
        <v>74.045280684154108</v>
      </c>
      <c r="F6214" s="18">
        <f>[1]!b_dq_cleanprice($A6214,日期设置!B$2)</f>
        <v>102.408</v>
      </c>
      <c r="G6214" s="18" t="str">
        <f t="shared" si="195"/>
        <v>19.6 + 0</v>
      </c>
      <c r="H6214" s="27">
        <f>[1]!b_dq_pctchange($A6214,日期设置!$B$2,1)/100</f>
        <v>0</v>
      </c>
      <c r="I6214" s="26">
        <f>[1]!b_pq_pctchange(A6214,日期设置!$B$4,日期设置!$B$2,1)</f>
        <v>0.98083781910261714</v>
      </c>
      <c r="J6214" s="26">
        <f>[1]!b_pq_pctchange(A6214,日期设置!$C$4,日期设置!$B$2,1)</f>
        <v>0.98083781910261714</v>
      </c>
      <c r="K6214" s="52">
        <f>[1]!b_dq_amount($A6214,日期设置!B$2,2,10000)</f>
        <v>0</v>
      </c>
      <c r="L6214" s="26">
        <f>[1]!b_info_latestpar(A6214,日期设置!$B$2)</f>
        <v>100</v>
      </c>
      <c r="M6214" s="6">
        <f>[1]!b_info_outstandingbalance($A6214,日期设置!B$2)</f>
        <v>50</v>
      </c>
      <c r="N6214" s="7" t="str">
        <f>[1]!b_info_latestissurercreditrating2(A6214,日期设置!$B$2,"102","1")</f>
        <v>AAA</v>
      </c>
      <c r="O6214" s="43">
        <v>4.03</v>
      </c>
      <c r="P6214" s="9">
        <f>[1]!b_info_repurchasedate(A6214)</f>
        <v>0</v>
      </c>
      <c r="Q6214" s="31" t="s">
        <v>21767</v>
      </c>
      <c r="R6214" s="2" t="str">
        <f>IF((--IF(P6214=0,Q6214,P6214))&gt;(--日期设置!$B$2),IF(P6214=0,Q6214,P6214),Q6214)</f>
        <v>2040-11-19</v>
      </c>
      <c r="S6214" s="31" t="s">
        <v>16088</v>
      </c>
      <c r="T6214" s="8">
        <f>[1]!b_anal_ptmyear($A6214,日期设置!$B$2)</f>
        <v>19.663013698630138</v>
      </c>
      <c r="U6214" s="8">
        <f>[1]!b_anal_termifexercise($A6214,日期设置!B$2)</f>
        <v>0</v>
      </c>
      <c r="V6214" s="10">
        <f>[1]!b_dq_dirtyprice(A6214,日期设置!$B$2)</f>
        <v>103.76609999999999</v>
      </c>
      <c r="W6214" s="11">
        <f>IF(U6214=0,ROUNDUP((Q6214-日期设置!$B$2)/365,0),ROUNDUP((R6214-日期设置!$B$2)/365,0))</f>
        <v>20</v>
      </c>
      <c r="X6214" s="18">
        <f>_xlfn.IFNA(VLOOKUP(A6214,过往入选债券!A:D,4,0),2)</f>
        <v>2</v>
      </c>
      <c r="Y6214">
        <f>_xlfn.IFNA(VLOOKUP(C6214,[2]Sheet1!$A:$A,1,0),3)</f>
        <v>3</v>
      </c>
    </row>
    <row r="6215" spans="1:25" hidden="1" x14ac:dyDescent="0.2">
      <c r="A6215" s="21" t="s">
        <v>13998</v>
      </c>
      <c r="B6215" s="21" t="s">
        <v>13999</v>
      </c>
      <c r="C6215" s="37" t="s">
        <v>656</v>
      </c>
      <c r="D6215" s="26" t="str">
        <f>[1]!b_calc_yield(A6215,日期设置!$B$2,F6215,1,R6215,1,O6215,L6215,S6215,)</f>
        <v>Fetching...</v>
      </c>
      <c r="E6215" s="26">
        <f t="shared" si="194"/>
        <v>18.282148308876444</v>
      </c>
      <c r="F6215" s="18">
        <f>[1]!b_dq_cleanprice($A6215,日期设置!B$2)</f>
        <v>82.898200000000003</v>
      </c>
      <c r="G6215" s="18" t="str">
        <f t="shared" si="195"/>
        <v>3.38 + 0</v>
      </c>
      <c r="H6215" s="27">
        <f>[1]!b_dq_pctchange($A6215,日期设置!$B$2,1)/100</f>
        <v>0</v>
      </c>
      <c r="I6215" s="26">
        <f>[1]!b_pq_pctchange(A6215,日期设置!$B$4,日期设置!$B$2,1)</f>
        <v>0</v>
      </c>
      <c r="J6215" s="26">
        <f>[1]!b_pq_pctchange(A6215,日期设置!$C$4,日期设置!$B$2,1)</f>
        <v>0</v>
      </c>
      <c r="K6215" s="52">
        <f>[1]!b_dq_amount($A6215,日期设置!B$2,2,10000)</f>
        <v>0</v>
      </c>
      <c r="L6215" s="26">
        <f>[1]!b_info_latestpar(A6215,日期设置!$B$2)</f>
        <v>80</v>
      </c>
      <c r="M6215" s="6">
        <f>[1]!b_info_outstandingbalance($A6215,日期设置!B$2)</f>
        <v>4.8</v>
      </c>
      <c r="N6215" s="7" t="str">
        <f>[1]!b_info_latestissurercreditrating2(A6215,日期设置!$B$2,"102","1")</f>
        <v>AA</v>
      </c>
      <c r="O6215" s="8">
        <v>5.28</v>
      </c>
      <c r="P6215" s="9">
        <f>[1]!b_info_repurchasedate(A6215)</f>
        <v>0</v>
      </c>
      <c r="Q6215" s="8" t="s">
        <v>16119</v>
      </c>
      <c r="R6215" s="2" t="str">
        <f>IF((--IF(P6215=0,Q6215,P6215))&gt;(--日期设置!$B$2),IF(P6215=0,Q6215,P6215),Q6215)</f>
        <v>2024-08-10</v>
      </c>
      <c r="S6215" s="2" t="s">
        <v>17905</v>
      </c>
      <c r="T6215" s="8">
        <f>[1]!b_anal_ptmyear($A6215,日期设置!$B$2)</f>
        <v>3.3863013698630136</v>
      </c>
      <c r="U6215" s="8">
        <f>[1]!b_anal_termifexercise($A6215,日期设置!B$2)</f>
        <v>0</v>
      </c>
      <c r="V6215" s="10">
        <f>[1]!b_dq_dirtyprice(A6215,日期设置!$B$2)</f>
        <v>85.490499999999997</v>
      </c>
      <c r="W6215" s="11">
        <f>IF(U6215=0,ROUNDUP((Q6215-日期设置!$B$2)/365,0),ROUNDUP((R6215-日期设置!$B$2)/365,0))</f>
        <v>4</v>
      </c>
      <c r="X6215" s="18">
        <f>_xlfn.IFNA(VLOOKUP(A6215,过往入选债券!A:D,4,0),2)</f>
        <v>2</v>
      </c>
      <c r="Y6215">
        <f>_xlfn.IFNA(VLOOKUP(C6215,[2]Sheet1!$A:$A,1,0),3)</f>
        <v>3</v>
      </c>
    </row>
    <row r="6216" spans="1:25" hidden="1" x14ac:dyDescent="0.2">
      <c r="A6216" s="21" t="s">
        <v>9305</v>
      </c>
      <c r="B6216" s="21" t="s">
        <v>9306</v>
      </c>
      <c r="C6216" s="37" t="s">
        <v>328</v>
      </c>
      <c r="D6216" s="26" t="str">
        <f>[1]!b_calc_yield(A6216,日期设置!$B$2,F6216,1,R6216,1,O6216,L6216,S6216,)</f>
        <v>Fetching...</v>
      </c>
      <c r="E6216" s="26">
        <f t="shared" si="194"/>
        <v>5.914460525926879</v>
      </c>
      <c r="F6216" s="18">
        <f>[1]!b_dq_cleanprice($A6216,日期设置!B$2)</f>
        <v>99.832599999999999</v>
      </c>
      <c r="G6216" s="18" t="str">
        <f t="shared" si="195"/>
        <v>3.55 + 1.55</v>
      </c>
      <c r="H6216" s="27">
        <f>[1]!b_dq_pctchange($A6216,日期设置!$B$2,1)/100</f>
        <v>0</v>
      </c>
      <c r="I6216" s="26">
        <f>[1]!b_pq_pctchange(A6216,日期设置!$B$4,日期设置!$B$2,1)</f>
        <v>0</v>
      </c>
      <c r="J6216" s="26">
        <f>[1]!b_pq_pctchange(A6216,日期设置!$C$4,日期设置!$B$2,1)</f>
        <v>0</v>
      </c>
      <c r="K6216" s="52">
        <f>[1]!b_dq_amount($A6216,日期设置!B$2,2,10000)</f>
        <v>0</v>
      </c>
      <c r="L6216" s="26">
        <f>[1]!b_info_latestpar(A6216,日期设置!$B$2)</f>
        <v>100</v>
      </c>
      <c r="M6216" s="6">
        <f>[1]!b_info_outstandingbalance($A6216,日期设置!B$2)</f>
        <v>25</v>
      </c>
      <c r="N6216" s="7" t="str">
        <f>[1]!b_info_latestissurercreditrating2(A6216,日期设置!$B$2,"102","1")</f>
        <v>AAA</v>
      </c>
      <c r="O6216" s="8">
        <v>3.75</v>
      </c>
      <c r="P6216" s="9" t="str">
        <f>[1]!b_info_repurchasedate(A6216)</f>
        <v>2022-10-11</v>
      </c>
      <c r="Q6216" s="8" t="s">
        <v>17667</v>
      </c>
      <c r="R6216" s="2" t="str">
        <f>IF((--IF(P6216=0,Q6216,P6216))&gt;(--日期设置!$B$2),IF(P6216=0,Q6216,P6216),Q6216)</f>
        <v>2022-10-11</v>
      </c>
      <c r="S6216" s="2" t="s">
        <v>18068</v>
      </c>
      <c r="T6216" s="8">
        <f>[1]!b_anal_ptmyear($A6216,日期设置!$B$2)</f>
        <v>3.5561643835616437</v>
      </c>
      <c r="U6216" s="8">
        <f>[1]!b_anal_termifexercise($A6216,日期设置!B$2)</f>
        <v>1.5561643835616439</v>
      </c>
      <c r="V6216" s="10">
        <f>[1]!b_dq_dirtyprice(A6216,日期设置!$B$2)</f>
        <v>101.497</v>
      </c>
      <c r="W6216" s="11">
        <f>IF(U6216=0,ROUNDUP((Q6216-日期设置!$B$2)/365,0),ROUNDUP((R6216-日期设置!$B$2)/365,0))</f>
        <v>2</v>
      </c>
      <c r="X6216" s="18">
        <f>_xlfn.IFNA(VLOOKUP(A6216,过往入选债券!A:D,4,0),2)</f>
        <v>2</v>
      </c>
      <c r="Y6216">
        <f>_xlfn.IFNA(VLOOKUP(C6216,[2]Sheet1!$A:$A,1,0),3)</f>
        <v>3</v>
      </c>
    </row>
    <row r="6217" spans="1:25" hidden="1" x14ac:dyDescent="0.2">
      <c r="A6217" s="21" t="s">
        <v>13775</v>
      </c>
      <c r="B6217" s="21" t="s">
        <v>13776</v>
      </c>
      <c r="C6217" s="37" t="s">
        <v>10013</v>
      </c>
      <c r="D6217" s="26" t="str">
        <f>[1]!b_calc_yield(A6217,日期设置!$B$2,F6217,1,R6217,1,O6217,L6217,S6217,)</f>
        <v>Fetching...</v>
      </c>
      <c r="E6217" s="26">
        <f t="shared" si="194"/>
        <v>18.173667196845056</v>
      </c>
      <c r="F6217" s="18">
        <f>[1]!b_dq_cleanprice($A6217,日期设置!B$2)</f>
        <v>83.731499999999997</v>
      </c>
      <c r="G6217" s="18" t="str">
        <f t="shared" si="195"/>
        <v>3.22 + 0</v>
      </c>
      <c r="H6217" s="27">
        <f>[1]!b_dq_pctchange($A6217,日期设置!$B$2,1)/100</f>
        <v>0</v>
      </c>
      <c r="I6217" s="26">
        <f>[1]!b_pq_pctchange(A6217,日期设置!$B$4,日期设置!$B$2,1)</f>
        <v>0</v>
      </c>
      <c r="J6217" s="26">
        <f>[1]!b_pq_pctchange(A6217,日期设置!$C$4,日期设置!$B$2,1)</f>
        <v>0</v>
      </c>
      <c r="K6217" s="52">
        <f>[1]!b_dq_amount($A6217,日期设置!B$2,2,10000)</f>
        <v>0</v>
      </c>
      <c r="L6217" s="26">
        <f>[1]!b_info_latestpar(A6217,日期设置!$B$2)</f>
        <v>80</v>
      </c>
      <c r="M6217" s="6">
        <f>[1]!b_info_outstandingbalance($A6217,日期设置!B$2)</f>
        <v>12</v>
      </c>
      <c r="N6217" s="7" t="str">
        <f>[1]!b_info_latestissurercreditrating2(A6217,日期设置!$B$2,"102","1")</f>
        <v>AA+</v>
      </c>
      <c r="O6217" s="8">
        <v>5.8</v>
      </c>
      <c r="P6217" s="9">
        <f>[1]!b_info_repurchasedate(A6217)</f>
        <v>0</v>
      </c>
      <c r="Q6217" s="8" t="s">
        <v>16845</v>
      </c>
      <c r="R6217" s="2" t="str">
        <f>IF((--IF(P6217=0,Q6217,P6217))&gt;(--日期设置!$B$2),IF(P6217=0,Q6217,P6217),Q6217)</f>
        <v>2024-06-12</v>
      </c>
      <c r="S6217" s="2" t="s">
        <v>18538</v>
      </c>
      <c r="T6217" s="8">
        <f>[1]!b_anal_ptmyear($A6217,日期设置!$B$2)</f>
        <v>3.2246575342465755</v>
      </c>
      <c r="U6217" s="8">
        <f>[1]!b_anal_termifexercise($A6217,日期设置!B$2)</f>
        <v>0</v>
      </c>
      <c r="V6217" s="10">
        <f>[1]!b_dq_dirtyprice(A6217,日期设置!$B$2)</f>
        <v>87.329099999999997</v>
      </c>
      <c r="W6217" s="11">
        <f>IF(U6217=0,ROUNDUP((Q6217-日期设置!$B$2)/365,0),ROUNDUP((R6217-日期设置!$B$2)/365,0))</f>
        <v>4</v>
      </c>
      <c r="X6217" s="18">
        <f>_xlfn.IFNA(VLOOKUP(A6217,过往入选债券!A:D,4,0),2)</f>
        <v>2</v>
      </c>
      <c r="Y6217">
        <f>_xlfn.IFNA(VLOOKUP(C6217,[2]Sheet1!$A:$A,1,0),3)</f>
        <v>3</v>
      </c>
    </row>
    <row r="6218" spans="1:25" hidden="1" x14ac:dyDescent="0.2">
      <c r="A6218" s="28" t="s">
        <v>21090</v>
      </c>
      <c r="B6218" s="28" t="s">
        <v>21091</v>
      </c>
      <c r="C6218" s="39" t="s">
        <v>21270</v>
      </c>
      <c r="D6218" s="26" t="str">
        <f>[1]!b_calc_yield(A6218,日期设置!$B$2,F6218,1,R6218,1,O6218,L6218,S6218,)</f>
        <v>Fetching...</v>
      </c>
      <c r="E6218" s="26">
        <f t="shared" si="194"/>
        <v>9.7922029795672216</v>
      </c>
      <c r="F6218" s="18">
        <f>[1]!b_dq_cleanprice($A6218,日期设置!B$2)</f>
        <v>99.861099999999993</v>
      </c>
      <c r="G6218" s="18" t="str">
        <f t="shared" si="195"/>
        <v>4.57 + 2.57</v>
      </c>
      <c r="H6218" s="27">
        <f>[1]!b_dq_pctchange($A6218,日期设置!$B$2,1)/100</f>
        <v>0</v>
      </c>
      <c r="I6218" s="26">
        <f>[1]!b_pq_pctchange(A6218,日期设置!$B$4,日期设置!$B$2,1)</f>
        <v>0</v>
      </c>
      <c r="J6218" s="26">
        <f>[1]!b_pq_pctchange(A6218,日期设置!$C$4,日期设置!$B$2,1)</f>
        <v>-0.28109915260838875</v>
      </c>
      <c r="K6218" s="52">
        <f>[1]!b_dq_amount($A6218,日期设置!B$2,2,10000)</f>
        <v>0</v>
      </c>
      <c r="L6218" s="26">
        <f>[1]!b_info_latestpar(A6218,日期设置!$B$2)</f>
        <v>100</v>
      </c>
      <c r="M6218" s="6">
        <f>[1]!b_info_outstandingbalance($A6218,日期设置!B$2)</f>
        <v>4</v>
      </c>
      <c r="N6218" s="7" t="str">
        <f>[1]!b_info_latestissurercreditrating2(A6218,日期设置!$B$2,"102","1")</f>
        <v>AA+</v>
      </c>
      <c r="O6218" s="8">
        <v>3.8</v>
      </c>
      <c r="P6218" s="9" t="str">
        <f>[1]!b_info_repurchasedate(A6218)</f>
        <v>2023-10-19</v>
      </c>
      <c r="Q6218" s="8" t="s">
        <v>16276</v>
      </c>
      <c r="R6218" s="2" t="str">
        <f>IF((--IF(P6218=0,Q6218,P6218))&gt;(--日期设置!$B$2),IF(P6218=0,Q6218,P6218),Q6218)</f>
        <v>2023-10-19</v>
      </c>
      <c r="S6218" s="31" t="s">
        <v>16413</v>
      </c>
      <c r="T6218" s="8">
        <f>[1]!b_anal_ptmyear($A6218,日期设置!$B$2)</f>
        <v>4.5780821917808217</v>
      </c>
      <c r="U6218" s="8">
        <f>[1]!b_anal_termifexercise($A6218,日期设置!B$2)</f>
        <v>2.5780821917808221</v>
      </c>
      <c r="V6218" s="10">
        <f>[1]!b_dq_dirtyprice(A6218,日期设置!$B$2)</f>
        <v>101.4644</v>
      </c>
      <c r="W6218" s="11">
        <f>IF(U6218=0,ROUNDUP((Q6218-日期设置!$B$2)/365,0),ROUNDUP((R6218-日期设置!$B$2)/365,0))</f>
        <v>3</v>
      </c>
      <c r="X6218" s="18">
        <f>_xlfn.IFNA(VLOOKUP(A6218,过往入选债券!A:D,4,0),2)</f>
        <v>2</v>
      </c>
      <c r="Y6218">
        <f>_xlfn.IFNA(VLOOKUP(C6218,[2]Sheet1!$A:$A,1,0),3)</f>
        <v>3</v>
      </c>
    </row>
    <row r="6219" spans="1:25" hidden="1" x14ac:dyDescent="0.2">
      <c r="A6219" s="21" t="s">
        <v>6847</v>
      </c>
      <c r="B6219" s="21" t="s">
        <v>6848</v>
      </c>
      <c r="C6219" s="37" t="s">
        <v>121</v>
      </c>
      <c r="D6219" s="26" t="str">
        <f>[1]!b_calc_yield(A6219,日期设置!$B$2,F6219,1,R6219,1,O6219,L6219,S6219,)</f>
        <v>Fetching...</v>
      </c>
      <c r="E6219" s="26">
        <f t="shared" si="194"/>
        <v>1.9304376768181086</v>
      </c>
      <c r="F6219" s="18">
        <f>[1]!b_dq_cleanprice($A6219,日期设置!B$2)</f>
        <v>101.8691</v>
      </c>
      <c r="G6219" s="18" t="str">
        <f t="shared" si="195"/>
        <v>0.50 + 0</v>
      </c>
      <c r="H6219" s="27">
        <f>[1]!b_dq_pctchange($A6219,日期设置!$B$2,1)/100</f>
        <v>0</v>
      </c>
      <c r="I6219" s="26">
        <f>[1]!b_pq_pctchange(A6219,日期设置!$B$4,日期设置!$B$2,1)</f>
        <v>0</v>
      </c>
      <c r="J6219" s="26">
        <f>[1]!b_pq_pctchange(A6219,日期设置!$C$4,日期设置!$B$2,1)</f>
        <v>0</v>
      </c>
      <c r="K6219" s="52">
        <f>[1]!b_dq_amount($A6219,日期设置!B$2,2,10000)</f>
        <v>0</v>
      </c>
      <c r="L6219" s="26">
        <f>[1]!b_info_latestpar(A6219,日期设置!$B$2)</f>
        <v>100</v>
      </c>
      <c r="M6219" s="6">
        <f>[1]!b_info_outstandingbalance($A6219,日期设置!B$2)</f>
        <v>5</v>
      </c>
      <c r="N6219" s="7" t="str">
        <f>[1]!b_info_latestissurercreditrating2(A6219,日期设置!$B$2,"102","1")</f>
        <v>AA+</v>
      </c>
      <c r="O6219" s="8">
        <v>7.8</v>
      </c>
      <c r="P6219" s="9">
        <f>[1]!b_info_repurchasedate(A6219)</f>
        <v>0</v>
      </c>
      <c r="Q6219" s="8" t="s">
        <v>16146</v>
      </c>
      <c r="R6219" s="2" t="str">
        <f>IF((--IF(P6219=0,Q6219,P6219))&gt;(--日期设置!$B$2),IF(P6219=0,Q6219,P6219),Q6219)</f>
        <v>2021-09-21</v>
      </c>
      <c r="S6219" s="2" t="s">
        <v>17934</v>
      </c>
      <c r="T6219" s="8">
        <f>[1]!b_anal_ptmyear($A6219,日期设置!$B$2)</f>
        <v>0.50136986301369868</v>
      </c>
      <c r="U6219" s="8">
        <f>[1]!b_anal_termifexercise($A6219,日期设置!B$2)</f>
        <v>0</v>
      </c>
      <c r="V6219" s="10">
        <f>[1]!b_dq_dirtyprice(A6219,日期设置!$B$2)</f>
        <v>105.75839999999999</v>
      </c>
      <c r="W6219" s="11">
        <f>IF(U6219=0,ROUNDUP((Q6219-日期设置!$B$2)/365,0),ROUNDUP((R6219-日期设置!$B$2)/365,0))</f>
        <v>1</v>
      </c>
      <c r="X6219" s="18">
        <f>_xlfn.IFNA(VLOOKUP(A6219,过往入选债券!A:D,4,0),2)</f>
        <v>2</v>
      </c>
      <c r="Y6219">
        <f>_xlfn.IFNA(VLOOKUP(C6219,[2]Sheet1!$A:$A,1,0),3)</f>
        <v>3</v>
      </c>
    </row>
    <row r="6220" spans="1:25" hidden="1" x14ac:dyDescent="0.2">
      <c r="A6220" s="21" t="s">
        <v>11560</v>
      </c>
      <c r="B6220" s="21" t="s">
        <v>11561</v>
      </c>
      <c r="C6220" s="37" t="s">
        <v>8</v>
      </c>
      <c r="D6220" s="26" t="str">
        <f>[1]!b_calc_yield(A6220,日期设置!$B$2,F6220,1,R6220,1,O6220,L6220,S6220,)</f>
        <v>Fetching...</v>
      </c>
      <c r="E6220" s="26">
        <f t="shared" si="194"/>
        <v>2.3517877603089987</v>
      </c>
      <c r="F6220" s="18">
        <f>[1]!b_dq_cleanprice($A6220,日期设置!B$2)</f>
        <v>100.0424</v>
      </c>
      <c r="G6220" s="18" t="str">
        <f t="shared" si="195"/>
        <v>0.61 + 0</v>
      </c>
      <c r="H6220" s="27">
        <f>[1]!b_dq_pctchange($A6220,日期设置!$B$2,1)/100</f>
        <v>0</v>
      </c>
      <c r="I6220" s="26">
        <f>[1]!b_pq_pctchange(A6220,日期设置!$B$4,日期设置!$B$2,1)</f>
        <v>0</v>
      </c>
      <c r="J6220" s="26">
        <f>[1]!b_pq_pctchange(A6220,日期设置!$C$4,日期设置!$B$2,1)</f>
        <v>0</v>
      </c>
      <c r="K6220" s="52">
        <f>[1]!b_dq_amount($A6220,日期设置!B$2,2,10000)</f>
        <v>0</v>
      </c>
      <c r="L6220" s="26">
        <f>[1]!b_info_latestpar(A6220,日期设置!$B$2)</f>
        <v>100</v>
      </c>
      <c r="M6220" s="6">
        <f>[1]!b_info_outstandingbalance($A6220,日期设置!B$2)</f>
        <v>5</v>
      </c>
      <c r="N6220" s="7">
        <f>[1]!b_info_latestissurercreditrating2(A6220,日期设置!$B$2,"102","1")</f>
        <v>0</v>
      </c>
      <c r="O6220" s="8">
        <v>3.98</v>
      </c>
      <c r="P6220" s="9">
        <f>[1]!b_info_repurchasedate(A6220)</f>
        <v>0</v>
      </c>
      <c r="Q6220" s="8" t="s">
        <v>16152</v>
      </c>
      <c r="R6220" s="2" t="str">
        <f>IF((--IF(P6220=0,Q6220,P6220))&gt;(--日期设置!$B$2),IF(P6220=0,Q6220,P6220),Q6220)</f>
        <v>2021-10-31</v>
      </c>
      <c r="S6220" s="2" t="s">
        <v>18408</v>
      </c>
      <c r="T6220" s="8">
        <f>[1]!b_anal_ptmyear($A6220,日期设置!$B$2)</f>
        <v>0.61095890410958908</v>
      </c>
      <c r="U6220" s="8">
        <f>[1]!b_anal_termifexercise($A6220,日期设置!B$2)</f>
        <v>0</v>
      </c>
      <c r="V6220" s="10">
        <f>[1]!b_dq_dirtyprice(A6220,日期设置!$B$2)</f>
        <v>101.5908</v>
      </c>
      <c r="W6220" s="11">
        <f>IF(U6220=0,ROUNDUP((Q6220-日期设置!$B$2)/365,0),ROUNDUP((R6220-日期设置!$B$2)/365,0))</f>
        <v>1</v>
      </c>
      <c r="X6220" s="18">
        <f>_xlfn.IFNA(VLOOKUP(A6220,过往入选债券!A:D,4,0),2)</f>
        <v>2</v>
      </c>
      <c r="Y6220">
        <f>_xlfn.IFNA(VLOOKUP(C6220,[2]Sheet1!$A:$A,1,0),3)</f>
        <v>3</v>
      </c>
    </row>
    <row r="6221" spans="1:25" hidden="1" x14ac:dyDescent="0.2">
      <c r="A6221" s="28" t="s">
        <v>19684</v>
      </c>
      <c r="B6221" s="28" t="s">
        <v>19685</v>
      </c>
      <c r="C6221" s="38" t="s">
        <v>229</v>
      </c>
      <c r="D6221" s="26" t="str">
        <f>[1]!b_calc_yield(A6221,日期设置!$B$2,F6221,1,R6221,1,O6221,L6221,S6221,)</f>
        <v>Fetching...</v>
      </c>
      <c r="E6221" s="26">
        <f t="shared" si="194"/>
        <v>16.604863171632832</v>
      </c>
      <c r="F6221" s="18">
        <f>[1]!b_dq_cleanprice($A6221,日期设置!B$2)</f>
        <v>100.5033</v>
      </c>
      <c r="G6221" s="18" t="str">
        <f t="shared" si="195"/>
        <v>4.41 + 0</v>
      </c>
      <c r="H6221" s="27">
        <f>[1]!b_dq_pctchange($A6221,日期设置!$B$2,1)/100</f>
        <v>0</v>
      </c>
      <c r="I6221" s="26">
        <f>[1]!b_pq_pctchange(A6221,日期设置!$B$4,日期设置!$B$2,1)</f>
        <v>0</v>
      </c>
      <c r="J6221" s="26">
        <f>[1]!b_pq_pctchange(A6221,日期设置!$C$4,日期设置!$B$2,1)</f>
        <v>0.27837560352129809</v>
      </c>
      <c r="K6221" s="52">
        <f>[1]!b_dq_amount($A6221,日期设置!B$2,2,10000)</f>
        <v>0</v>
      </c>
      <c r="L6221" s="26">
        <f>[1]!b_info_latestpar(A6221,日期设置!$B$2)</f>
        <v>100</v>
      </c>
      <c r="M6221" s="6">
        <f>[1]!b_info_outstandingbalance($A6221,日期设置!B$2)</f>
        <v>20</v>
      </c>
      <c r="N6221" s="7" t="str">
        <f>[1]!b_info_latestissurercreditrating2(A6221,日期设置!$B$2,"102","1")</f>
        <v>AAA</v>
      </c>
      <c r="O6221" s="8">
        <v>3.98</v>
      </c>
      <c r="P6221" s="9">
        <f>[1]!b_info_repurchasedate(A6221)</f>
        <v>0</v>
      </c>
      <c r="Q6221" s="8" t="s">
        <v>17723</v>
      </c>
      <c r="R6221" s="2" t="str">
        <f>IF((--IF(P6221=0,Q6221,P6221))&gt;(--日期设置!$B$2),IF(P6221=0,Q6221,P6221),Q6221)</f>
        <v>2025-08-21</v>
      </c>
      <c r="S6221" s="31" t="s">
        <v>19109</v>
      </c>
      <c r="T6221" s="8">
        <f>[1]!b_anal_ptmyear($A6221,日期设置!$B$2)</f>
        <v>4.4164383561643836</v>
      </c>
      <c r="U6221" s="8">
        <f>[1]!b_anal_termifexercise($A6221,日期设置!B$2)</f>
        <v>0</v>
      </c>
      <c r="V6221" s="10">
        <f>[1]!b_dq_dirtyprice(A6221,日期设置!$B$2)</f>
        <v>102.8259</v>
      </c>
      <c r="W6221" s="11">
        <f>IF(U6221=0,ROUNDUP((Q6221-日期设置!$B$2)/365,0),ROUNDUP((R6221-日期设置!$B$2)/365,0))</f>
        <v>5</v>
      </c>
      <c r="X6221" s="18">
        <f>_xlfn.IFNA(VLOOKUP(A6221,过往入选债券!A:D,4,0),2)</f>
        <v>2</v>
      </c>
      <c r="Y6221">
        <f>_xlfn.IFNA(VLOOKUP(C6221,[2]Sheet1!$A:$A,1,0),3)</f>
        <v>3</v>
      </c>
    </row>
    <row r="6222" spans="1:25" hidden="1" x14ac:dyDescent="0.2">
      <c r="A6222" s="21" t="s">
        <v>7551</v>
      </c>
      <c r="B6222" s="21" t="s">
        <v>7552</v>
      </c>
      <c r="C6222" s="37" t="s">
        <v>1169</v>
      </c>
      <c r="D6222" s="26" t="str">
        <f>[1]!b_calc_yield(A6222,日期设置!$B$2,F6222,1,R6222,1,O6222,L6222,S6222,)</f>
        <v>Fetching...</v>
      </c>
      <c r="E6222" s="26">
        <f t="shared" si="194"/>
        <v>2.4360367403531535</v>
      </c>
      <c r="F6222" s="18">
        <f>[1]!b_dq_cleanprice($A6222,日期设置!B$2)</f>
        <v>101.1973</v>
      </c>
      <c r="G6222" s="18" t="str">
        <f t="shared" si="195"/>
        <v>0.63 + 0</v>
      </c>
      <c r="H6222" s="27">
        <f>[1]!b_dq_pctchange($A6222,日期设置!$B$2,1)/100</f>
        <v>0</v>
      </c>
      <c r="I6222" s="26">
        <f>[1]!b_pq_pctchange(A6222,日期设置!$B$4,日期设置!$B$2,1)</f>
        <v>0</v>
      </c>
      <c r="J6222" s="26">
        <f>[1]!b_pq_pctchange(A6222,日期设置!$C$4,日期设置!$B$2,1)</f>
        <v>0</v>
      </c>
      <c r="K6222" s="52">
        <f>[1]!b_dq_amount($A6222,日期设置!B$2,2,10000)</f>
        <v>0</v>
      </c>
      <c r="L6222" s="26">
        <f>[1]!b_info_latestpar(A6222,日期设置!$B$2)</f>
        <v>100</v>
      </c>
      <c r="M6222" s="6">
        <f>[1]!b_info_outstandingbalance($A6222,日期设置!B$2)</f>
        <v>3</v>
      </c>
      <c r="N6222" s="7" t="str">
        <f>[1]!b_info_latestissurercreditrating2(A6222,日期设置!$B$2,"102","1")</f>
        <v>AA</v>
      </c>
      <c r="O6222" s="8">
        <v>5.87</v>
      </c>
      <c r="P6222" s="9">
        <f>[1]!b_info_repurchasedate(A6222)</f>
        <v>0</v>
      </c>
      <c r="Q6222" s="8" t="s">
        <v>16508</v>
      </c>
      <c r="R6222" s="2" t="str">
        <f>IF((--IF(P6222=0,Q6222,P6222))&gt;(--日期设置!$B$2),IF(P6222=0,Q6222,P6222),Q6222)</f>
        <v>2021-11-08</v>
      </c>
      <c r="S6222" s="2" t="s">
        <v>18440</v>
      </c>
      <c r="T6222" s="8">
        <f>[1]!b_anal_ptmyear($A6222,日期设置!$B$2)</f>
        <v>0.63287671232876708</v>
      </c>
      <c r="U6222" s="8">
        <f>[1]!b_anal_termifexercise($A6222,日期设置!B$2)</f>
        <v>0</v>
      </c>
      <c r="V6222" s="10">
        <f>[1]!b_dq_dirtyprice(A6222,日期设置!$B$2)</f>
        <v>103.3523</v>
      </c>
      <c r="W6222" s="11">
        <f>IF(U6222=0,ROUNDUP((Q6222-日期设置!$B$2)/365,0),ROUNDUP((R6222-日期设置!$B$2)/365,0))</f>
        <v>1</v>
      </c>
      <c r="X6222" s="18">
        <f>_xlfn.IFNA(VLOOKUP(A6222,过往入选债券!A:D,4,0),2)</f>
        <v>2</v>
      </c>
      <c r="Y6222">
        <f>_xlfn.IFNA(VLOOKUP(C6222,[2]Sheet1!$A:$A,1,0),3)</f>
        <v>3</v>
      </c>
    </row>
    <row r="6223" spans="1:25" hidden="1" x14ac:dyDescent="0.2">
      <c r="A6223" s="28" t="s">
        <v>21128</v>
      </c>
      <c r="B6223" s="28" t="s">
        <v>21129</v>
      </c>
      <c r="C6223" s="39" t="s">
        <v>20800</v>
      </c>
      <c r="D6223" s="26" t="str">
        <f>[1]!b_calc_yield(A6223,日期设置!$B$2,F6223,1,R6223,1,O6223,L6223,S6223,)</f>
        <v>Fetching...</v>
      </c>
      <c r="E6223" s="26">
        <f t="shared" si="194"/>
        <v>17.242305304800798</v>
      </c>
      <c r="F6223" s="18">
        <f>[1]!b_dq_cleanprice($A6223,日期设置!B$2)</f>
        <v>101.015</v>
      </c>
      <c r="G6223" s="18" t="str">
        <f t="shared" si="195"/>
        <v>14.5 + 4.57</v>
      </c>
      <c r="H6223" s="27">
        <f>[1]!b_dq_pctchange($A6223,日期设置!$B$2,1)/100</f>
        <v>0</v>
      </c>
      <c r="I6223" s="26">
        <f>[1]!b_pq_pctchange(A6223,日期设置!$B$4,日期设置!$B$2,1)</f>
        <v>0.28940614652985569</v>
      </c>
      <c r="J6223" s="26">
        <f>[1]!b_pq_pctchange(A6223,日期设置!$C$4,日期设置!$B$2,1)</f>
        <v>0.23636392503037029</v>
      </c>
      <c r="K6223" s="52">
        <f>[1]!b_dq_amount($A6223,日期设置!B$2,2,10000)</f>
        <v>0</v>
      </c>
      <c r="L6223" s="26">
        <f>[1]!b_info_latestpar(A6223,日期设置!$B$2)</f>
        <v>100</v>
      </c>
      <c r="M6223" s="6">
        <f>[1]!b_info_outstandingbalance($A6223,日期设置!B$2)</f>
        <v>20</v>
      </c>
      <c r="N6223" s="7" t="str">
        <f>[1]!b_info_latestissurercreditrating2(A6223,日期设置!$B$2,"102","1")</f>
        <v>AAA</v>
      </c>
      <c r="O6223" s="8">
        <v>4.0999999999999996</v>
      </c>
      <c r="P6223" s="9" t="str">
        <f>[1]!b_info_repurchasedate(A6223)</f>
        <v>2025-10-16</v>
      </c>
      <c r="Q6223" s="8" t="s">
        <v>21304</v>
      </c>
      <c r="R6223" s="2" t="str">
        <f>IF((--IF(P6223=0,Q6223,P6223))&gt;(--日期设置!$B$2),IF(P6223=0,Q6223,P6223),Q6223)</f>
        <v>2025-10-16</v>
      </c>
      <c r="S6223" s="31" t="s">
        <v>16351</v>
      </c>
      <c r="T6223" s="8">
        <f>[1]!b_anal_ptmyear($A6223,日期设置!$B$2)</f>
        <v>14.56986301369863</v>
      </c>
      <c r="U6223" s="8">
        <f>[1]!b_anal_termifexercise($A6223,日期设置!B$2)</f>
        <v>4.5726027397260278</v>
      </c>
      <c r="V6223" s="10">
        <f>[1]!b_dq_dirtyprice(A6223,日期设置!$B$2)</f>
        <v>102.7786</v>
      </c>
      <c r="W6223" s="11">
        <f>IF(U6223=0,ROUNDUP((Q6223-日期设置!$B$2)/365,0),ROUNDUP((R6223-日期设置!$B$2)/365,0))</f>
        <v>5</v>
      </c>
      <c r="X6223" s="18">
        <f>_xlfn.IFNA(VLOOKUP(A6223,过往入选债券!A:D,4,0),2)</f>
        <v>2</v>
      </c>
      <c r="Y6223">
        <f>_xlfn.IFNA(VLOOKUP(C6223,[2]Sheet1!$A:$A,1,0),3)</f>
        <v>3</v>
      </c>
    </row>
    <row r="6224" spans="1:25" hidden="1" x14ac:dyDescent="0.2">
      <c r="A6224" s="21" t="s">
        <v>9409</v>
      </c>
      <c r="B6224" s="21" t="s">
        <v>9410</v>
      </c>
      <c r="C6224" s="37" t="s">
        <v>436</v>
      </c>
      <c r="D6224" s="26" t="str">
        <f>[1]!b_calc_yield(A6224,日期设置!$B$2,F6224,1,R6224,1,O6224,L6224,S6224,)</f>
        <v>Fetching...</v>
      </c>
      <c r="E6224" s="26">
        <f t="shared" si="194"/>
        <v>6.0491119121968362</v>
      </c>
      <c r="F6224" s="18">
        <f>[1]!b_dq_cleanprice($A6224,日期设置!B$2)</f>
        <v>100.3657</v>
      </c>
      <c r="G6224" s="18" t="str">
        <f t="shared" si="195"/>
        <v>1.59 + 0</v>
      </c>
      <c r="H6224" s="27">
        <f>[1]!b_dq_pctchange($A6224,日期设置!$B$2,1)/100</f>
        <v>0</v>
      </c>
      <c r="I6224" s="26">
        <f>[1]!b_pq_pctchange(A6224,日期设置!$B$4,日期设置!$B$2,1)</f>
        <v>9.8237509374951487E-2</v>
      </c>
      <c r="J6224" s="26">
        <f>[1]!b_pq_pctchange(A6224,日期设置!$C$4,日期设置!$B$2,1)</f>
        <v>0.53067083083340638</v>
      </c>
      <c r="K6224" s="52">
        <f>[1]!b_dq_amount($A6224,日期设置!B$2,2,10000)</f>
        <v>0</v>
      </c>
      <c r="L6224" s="26">
        <f>[1]!b_info_latestpar(A6224,日期设置!$B$2)</f>
        <v>100</v>
      </c>
      <c r="M6224" s="6">
        <f>[1]!b_info_outstandingbalance($A6224,日期设置!B$2)</f>
        <v>5</v>
      </c>
      <c r="N6224" s="7" t="str">
        <f>[1]!b_info_latestissurercreditrating2(A6224,日期设置!$B$2,"102","1")</f>
        <v>AA+</v>
      </c>
      <c r="O6224" s="8">
        <v>4.0999999999999996</v>
      </c>
      <c r="P6224" s="9">
        <f>[1]!b_info_repurchasedate(A6224)</f>
        <v>0</v>
      </c>
      <c r="Q6224" s="8" t="s">
        <v>16575</v>
      </c>
      <c r="R6224" s="2" t="str">
        <f>IF((--IF(P6224=0,Q6224,P6224))&gt;(--日期设置!$B$2),IF(P6224=0,Q6224,P6224),Q6224)</f>
        <v>2022-10-25</v>
      </c>
      <c r="S6224" s="2" t="s">
        <v>18325</v>
      </c>
      <c r="T6224" s="8">
        <f>[1]!b_anal_ptmyear($A6224,日期设置!$B$2)</f>
        <v>1.5945205479452054</v>
      </c>
      <c r="U6224" s="8">
        <f>[1]!b_anal_termifexercise($A6224,日期设置!B$2)</f>
        <v>0</v>
      </c>
      <c r="V6224" s="10">
        <f>[1]!b_dq_dirtyprice(A6224,日期设置!$B$2)</f>
        <v>102.0282</v>
      </c>
      <c r="W6224" s="11">
        <f>IF(U6224=0,ROUNDUP((Q6224-日期设置!$B$2)/365,0),ROUNDUP((R6224-日期设置!$B$2)/365,0))</f>
        <v>2</v>
      </c>
      <c r="X6224" s="18">
        <f>_xlfn.IFNA(VLOOKUP(A6224,过往入选债券!A:D,4,0),2)</f>
        <v>2</v>
      </c>
      <c r="Y6224">
        <f>_xlfn.IFNA(VLOOKUP(C6224,[2]Sheet1!$A:$A,1,0),3)</f>
        <v>3</v>
      </c>
    </row>
    <row r="6225" spans="1:25" hidden="1" x14ac:dyDescent="0.2">
      <c r="A6225" s="21" t="s">
        <v>10998</v>
      </c>
      <c r="B6225" s="21" t="s">
        <v>10999</v>
      </c>
      <c r="C6225" s="37" t="s">
        <v>11000</v>
      </c>
      <c r="D6225" s="26" t="str">
        <f>[1]!b_calc_yield(A6225,日期设置!$B$2,F6225,1,R6225,1,O6225,L6225,S6225,)</f>
        <v>Fetching...</v>
      </c>
      <c r="E6225" s="26">
        <f t="shared" si="194"/>
        <v>8.2337746206005757</v>
      </c>
      <c r="F6225" s="18">
        <f>[1]!b_dq_cleanprice($A6225,日期设置!B$2)</f>
        <v>98.211299999999994</v>
      </c>
      <c r="G6225" s="18" t="str">
        <f t="shared" si="195"/>
        <v>2.18 + 0</v>
      </c>
      <c r="H6225" s="27">
        <f>[1]!b_dq_pctchange($A6225,日期设置!$B$2,1)/100</f>
        <v>0</v>
      </c>
      <c r="I6225" s="26">
        <f>[1]!b_pq_pctchange(A6225,日期设置!$B$4,日期设置!$B$2,1)</f>
        <v>0</v>
      </c>
      <c r="J6225" s="26">
        <f>[1]!b_pq_pctchange(A6225,日期设置!$C$4,日期设置!$B$2,1)</f>
        <v>7.4996662852297336E-2</v>
      </c>
      <c r="K6225" s="52">
        <f>[1]!b_dq_amount($A6225,日期设置!B$2,2,10000)</f>
        <v>0</v>
      </c>
      <c r="L6225" s="26">
        <f>[1]!b_info_latestpar(A6225,日期设置!$B$2)</f>
        <v>100</v>
      </c>
      <c r="M6225" s="6">
        <f>[1]!b_info_outstandingbalance($A6225,日期设置!B$2)</f>
        <v>10</v>
      </c>
      <c r="N6225" s="7" t="str">
        <f>[1]!b_info_latestissurercreditrating2(A6225,日期设置!$B$2,"102","1")</f>
        <v>AAA</v>
      </c>
      <c r="O6225" s="8">
        <v>2.98</v>
      </c>
      <c r="P6225" s="9">
        <f>[1]!b_info_repurchasedate(A6225)</f>
        <v>0</v>
      </c>
      <c r="Q6225" s="8" t="s">
        <v>16998</v>
      </c>
      <c r="R6225" s="2" t="str">
        <f>IF((--IF(P6225=0,Q6225,P6225))&gt;(--日期设置!$B$2),IF(P6225=0,Q6225,P6225),Q6225)</f>
        <v>2023-05-27</v>
      </c>
      <c r="S6225" s="2" t="s">
        <v>18151</v>
      </c>
      <c r="T6225" s="8">
        <f>[1]!b_anal_ptmyear($A6225,日期设置!$B$2)</f>
        <v>2.1808219178082191</v>
      </c>
      <c r="U6225" s="8">
        <f>[1]!b_anal_termifexercise($A6225,日期设置!B$2)</f>
        <v>0</v>
      </c>
      <c r="V6225" s="10">
        <f>[1]!b_dq_dirtyprice(A6225,日期设置!$B$2)</f>
        <v>100.6525</v>
      </c>
      <c r="W6225" s="11">
        <f>IF(U6225=0,ROUNDUP((Q6225-日期设置!$B$2)/365,0),ROUNDUP((R6225-日期设置!$B$2)/365,0))</f>
        <v>3</v>
      </c>
      <c r="X6225" s="18">
        <f>_xlfn.IFNA(VLOOKUP(A6225,过往入选债券!A:D,4,0),2)</f>
        <v>2</v>
      </c>
      <c r="Y6225">
        <f>_xlfn.IFNA(VLOOKUP(C6225,[2]Sheet1!$A:$A,1,0),3)</f>
        <v>3</v>
      </c>
    </row>
    <row r="6226" spans="1:25" hidden="1" x14ac:dyDescent="0.2">
      <c r="A6226" s="21" t="s">
        <v>5845</v>
      </c>
      <c r="B6226" s="21" t="s">
        <v>5846</v>
      </c>
      <c r="C6226" s="37" t="s">
        <v>100</v>
      </c>
      <c r="D6226" s="26" t="str">
        <f>[1]!b_calc_yield(A6226,日期设置!$B$2,F6226,1,R6226,1,O6226,L6226,S6226,)</f>
        <v>Fetching...</v>
      </c>
      <c r="E6226" s="26">
        <f t="shared" si="194"/>
        <v>5.0953242995538606</v>
      </c>
      <c r="F6226" s="18">
        <f>[1]!b_dq_cleanprice($A6226,日期设置!B$2)</f>
        <v>102.13760000000001</v>
      </c>
      <c r="G6226" s="18" t="str">
        <f t="shared" si="195"/>
        <v>1.36 + 0</v>
      </c>
      <c r="H6226" s="27">
        <f>[1]!b_dq_pctchange($A6226,日期设置!$B$2,1)/100</f>
        <v>0</v>
      </c>
      <c r="I6226" s="26">
        <f>[1]!b_pq_pctchange(A6226,日期设置!$B$4,日期设置!$B$2,1)</f>
        <v>0</v>
      </c>
      <c r="J6226" s="26">
        <f>[1]!b_pq_pctchange(A6226,日期设置!$C$4,日期设置!$B$2,1)</f>
        <v>0</v>
      </c>
      <c r="K6226" s="52">
        <f>[1]!b_dq_amount($A6226,日期设置!B$2,2,10000)</f>
        <v>0</v>
      </c>
      <c r="L6226" s="26">
        <f>[1]!b_info_latestpar(A6226,日期设置!$B$2)</f>
        <v>100</v>
      </c>
      <c r="M6226" s="6">
        <f>[1]!b_info_outstandingbalance($A6226,日期设置!B$2)</f>
        <v>4</v>
      </c>
      <c r="N6226" s="7" t="str">
        <f>[1]!b_info_latestissurercreditrating2(A6226,日期设置!$B$2,"102","1")</f>
        <v>AA</v>
      </c>
      <c r="O6226" s="8">
        <v>5.5</v>
      </c>
      <c r="P6226" s="9">
        <f>[1]!b_info_repurchasedate(A6226)</f>
        <v>0</v>
      </c>
      <c r="Q6226" s="8" t="s">
        <v>16213</v>
      </c>
      <c r="R6226" s="2" t="str">
        <f>IF((--IF(P6226=0,Q6226,P6226))&gt;(--日期设置!$B$2),IF(P6226=0,Q6226,P6226),Q6226)</f>
        <v>2022-08-03</v>
      </c>
      <c r="S6226" s="2" t="s">
        <v>17999</v>
      </c>
      <c r="T6226" s="8">
        <f>[1]!b_anal_ptmyear($A6226,日期设置!$B$2)</f>
        <v>1.3671232876712329</v>
      </c>
      <c r="U6226" s="8">
        <f>[1]!b_anal_termifexercise($A6226,日期设置!B$2)</f>
        <v>0</v>
      </c>
      <c r="V6226" s="10">
        <f>[1]!b_dq_dirtyprice(A6226,日期设置!$B$2)</f>
        <v>105.61839999999999</v>
      </c>
      <c r="W6226" s="11">
        <f>IF(U6226=0,ROUNDUP((Q6226-日期设置!$B$2)/365,0),ROUNDUP((R6226-日期设置!$B$2)/365,0))</f>
        <v>2</v>
      </c>
      <c r="X6226" s="18">
        <f>_xlfn.IFNA(VLOOKUP(A6226,过往入选债券!A:D,4,0),2)</f>
        <v>2</v>
      </c>
      <c r="Y6226">
        <f>_xlfn.IFNA(VLOOKUP(C6226,[2]Sheet1!$A:$A,1,0),3)</f>
        <v>3</v>
      </c>
    </row>
    <row r="6227" spans="1:25" hidden="1" x14ac:dyDescent="0.2">
      <c r="A6227" s="28" t="s">
        <v>19741</v>
      </c>
      <c r="B6227" s="28" t="s">
        <v>19742</v>
      </c>
      <c r="C6227" s="38" t="s">
        <v>327</v>
      </c>
      <c r="D6227" s="26" t="str">
        <f>[1]!b_calc_yield(A6227,日期设置!$B$2,F6227,1,R6227,1,O6227,L6227,S6227,)</f>
        <v>Fetching...</v>
      </c>
      <c r="E6227" s="26">
        <f t="shared" si="194"/>
        <v>9.1614646499803563</v>
      </c>
      <c r="F6227" s="18">
        <f>[1]!b_dq_cleanprice($A6227,日期设置!B$2)</f>
        <v>99.831299999999999</v>
      </c>
      <c r="G6227" s="18" t="str">
        <f t="shared" si="195"/>
        <v>2.42 + 0</v>
      </c>
      <c r="H6227" s="27">
        <f>[1]!b_dq_pctchange($A6227,日期设置!$B$2,1)/100</f>
        <v>0</v>
      </c>
      <c r="I6227" s="26">
        <f>[1]!b_pq_pctchange(A6227,日期设置!$B$4,日期设置!$B$2,1)</f>
        <v>0</v>
      </c>
      <c r="J6227" s="26">
        <f>[1]!b_pq_pctchange(A6227,日期设置!$C$4,日期设置!$B$2,1)</f>
        <v>0</v>
      </c>
      <c r="K6227" s="52">
        <f>[1]!b_dq_amount($A6227,日期设置!B$2,2,10000)</f>
        <v>0</v>
      </c>
      <c r="L6227" s="26">
        <f>[1]!b_info_latestpar(A6227,日期设置!$B$2)</f>
        <v>100</v>
      </c>
      <c r="M6227" s="6">
        <f>[1]!b_info_outstandingbalance($A6227,日期设置!B$2)</f>
        <v>10</v>
      </c>
      <c r="N6227" s="7" t="str">
        <f>[1]!b_info_latestissurercreditrating2(A6227,日期设置!$B$2,"102","1")</f>
        <v>AA+</v>
      </c>
      <c r="O6227" s="8">
        <v>3.78</v>
      </c>
      <c r="P6227" s="9">
        <f>[1]!b_info_repurchasedate(A6227)</f>
        <v>0</v>
      </c>
      <c r="Q6227" s="8" t="s">
        <v>20003</v>
      </c>
      <c r="R6227" s="2" t="str">
        <f>IF((--IF(P6227=0,Q6227,P6227))&gt;(--日期设置!$B$2),IF(P6227=0,Q6227,P6227),Q6227)</f>
        <v>2023-08-25</v>
      </c>
      <c r="S6227" s="31" t="s">
        <v>19117</v>
      </c>
      <c r="T6227" s="8">
        <f>[1]!b_anal_ptmyear($A6227,日期设置!$B$2)</f>
        <v>2.4273972602739726</v>
      </c>
      <c r="U6227" s="8">
        <f>[1]!b_anal_termifexercise($A6227,日期设置!B$2)</f>
        <v>0</v>
      </c>
      <c r="V6227" s="10">
        <f>[1]!b_dq_dirtyprice(A6227,日期设置!$B$2)</f>
        <v>101.9957</v>
      </c>
      <c r="W6227" s="11">
        <f>IF(U6227=0,ROUNDUP((Q6227-日期设置!$B$2)/365,0),ROUNDUP((R6227-日期设置!$B$2)/365,0))</f>
        <v>3</v>
      </c>
      <c r="X6227" s="18">
        <f>_xlfn.IFNA(VLOOKUP(A6227,过往入选债券!A:D,4,0),2)</f>
        <v>2</v>
      </c>
      <c r="Y6227">
        <f>_xlfn.IFNA(VLOOKUP(C6227,[2]Sheet1!$A:$A,1,0),3)</f>
        <v>3</v>
      </c>
    </row>
    <row r="6228" spans="1:25" hidden="1" x14ac:dyDescent="0.2">
      <c r="A6228" s="21" t="s">
        <v>1386</v>
      </c>
      <c r="B6228" s="21" t="s">
        <v>1387</v>
      </c>
      <c r="C6228" s="37" t="s">
        <v>1388</v>
      </c>
      <c r="D6228" s="26" t="str">
        <f>[1]!b_calc_yield(A6228,日期设置!$B$2,F6228,1,R6228,1,O6228,L6228,S6228,)</f>
        <v>Fetching...</v>
      </c>
      <c r="E6228" s="26">
        <f t="shared" si="194"/>
        <v>3.9243595147330446</v>
      </c>
      <c r="F6228" s="18">
        <f>[1]!b_dq_cleanprice($A6228,日期设置!B$2)</f>
        <v>101.7998</v>
      </c>
      <c r="G6228" s="18" t="str">
        <f t="shared" si="195"/>
        <v>1.07 + 0</v>
      </c>
      <c r="H6228" s="27">
        <f>[1]!b_dq_pctchange($A6228,日期设置!$B$2,1)/100</f>
        <v>0</v>
      </c>
      <c r="I6228" s="26">
        <f>[1]!b_pq_pctchange(A6228,日期设置!$B$4,日期设置!$B$2,1)</f>
        <v>0</v>
      </c>
      <c r="J6228" s="26">
        <f>[1]!b_pq_pctchange(A6228,日期设置!$C$4,日期设置!$B$2,1)</f>
        <v>0</v>
      </c>
      <c r="K6228" s="52">
        <f>[1]!b_dq_amount($A6228,日期设置!B$2,2,10000)</f>
        <v>0</v>
      </c>
      <c r="L6228" s="26">
        <f>[1]!b_info_latestpar(A6228,日期设置!$B$2)</f>
        <v>100</v>
      </c>
      <c r="M6228" s="6">
        <f>[1]!b_info_outstandingbalance($A6228,日期设置!B$2)</f>
        <v>20</v>
      </c>
      <c r="N6228" s="7">
        <f>[1]!b_info_latestissurercreditrating2(A6228,日期设置!$B$2,"102","1")</f>
        <v>0</v>
      </c>
      <c r="O6228" s="8">
        <v>5.6</v>
      </c>
      <c r="P6228" s="9">
        <f>[1]!b_info_repurchasedate(A6228)</f>
        <v>0</v>
      </c>
      <c r="Q6228" s="8" t="s">
        <v>16935</v>
      </c>
      <c r="R6228" s="2" t="str">
        <f>IF((--IF(P6228=0,Q6228,P6228))&gt;(--日期设置!$B$2),IF(P6228=0,Q6228,P6228),Q6228)</f>
        <v>2022-04-17</v>
      </c>
      <c r="S6228" s="2" t="s">
        <v>18600</v>
      </c>
      <c r="T6228" s="8">
        <f>[1]!b_anal_ptmyear($A6228,日期设置!$B$2)</f>
        <v>1.0712328767123287</v>
      </c>
      <c r="U6228" s="8">
        <f>[1]!b_anal_termifexercise($A6228,日期设置!B$2)</f>
        <v>0</v>
      </c>
      <c r="V6228" s="10">
        <f>[1]!b_dq_dirtyprice(A6228,日期设置!$B$2)</f>
        <v>107.0009</v>
      </c>
      <c r="W6228" s="11">
        <f>IF(U6228=0,ROUNDUP((Q6228-日期设置!$B$2)/365,0),ROUNDUP((R6228-日期设置!$B$2)/365,0))</f>
        <v>2</v>
      </c>
      <c r="X6228" s="18">
        <f>_xlfn.IFNA(VLOOKUP(A6228,过往入选债券!A:D,4,0),2)</f>
        <v>2</v>
      </c>
      <c r="Y6228">
        <f>_xlfn.IFNA(VLOOKUP(C6228,[2]Sheet1!$A:$A,1,0),3)</f>
        <v>3</v>
      </c>
    </row>
    <row r="6229" spans="1:25" hidden="1" x14ac:dyDescent="0.2">
      <c r="A6229" s="21" t="s">
        <v>10518</v>
      </c>
      <c r="B6229" s="21" t="s">
        <v>10519</v>
      </c>
      <c r="C6229" s="37" t="s">
        <v>14</v>
      </c>
      <c r="D6229" s="26" t="str">
        <f>[1]!b_calc_yield(A6229,日期设置!$B$2,F6229,1,R6229,1,O6229,L6229,S6229,)</f>
        <v>Fetching...</v>
      </c>
      <c r="E6229" s="26">
        <f t="shared" si="194"/>
        <v>15.270203272186421</v>
      </c>
      <c r="F6229" s="18">
        <f>[1]!b_dq_cleanprice($A6229,日期设置!B$2)</f>
        <v>97.795900000000003</v>
      </c>
      <c r="G6229" s="18" t="str">
        <f t="shared" si="195"/>
        <v>4.06 + 0</v>
      </c>
      <c r="H6229" s="27">
        <f>[1]!b_dq_pctchange($A6229,日期设置!$B$2,1)/100</f>
        <v>0</v>
      </c>
      <c r="I6229" s="26">
        <f>[1]!b_pq_pctchange(A6229,日期设置!$B$4,日期设置!$B$2,1)</f>
        <v>0.64143596034273076</v>
      </c>
      <c r="J6229" s="26">
        <f>[1]!b_pq_pctchange(A6229,日期设置!$C$4,日期设置!$B$2,1)</f>
        <v>0.64143596034273076</v>
      </c>
      <c r="K6229" s="52">
        <f>[1]!b_dq_amount($A6229,日期设置!B$2,2,10000)</f>
        <v>0</v>
      </c>
      <c r="L6229" s="26">
        <f>[1]!b_info_latestpar(A6229,日期设置!$B$2)</f>
        <v>100</v>
      </c>
      <c r="M6229" s="6">
        <f>[1]!b_info_outstandingbalance($A6229,日期设置!B$2)</f>
        <v>10</v>
      </c>
      <c r="N6229" s="7" t="str">
        <f>[1]!b_info_latestissurercreditrating2(A6229,日期设置!$B$2,"102","1")</f>
        <v>AAA</v>
      </c>
      <c r="O6229" s="8">
        <v>3.25</v>
      </c>
      <c r="P6229" s="9">
        <f>[1]!b_info_repurchasedate(A6229)</f>
        <v>0</v>
      </c>
      <c r="Q6229" s="8" t="s">
        <v>16174</v>
      </c>
      <c r="R6229" s="2" t="str">
        <f>IF((--IF(P6229=0,Q6229,P6229))&gt;(--日期设置!$B$2),IF(P6229=0,Q6229,P6229),Q6229)</f>
        <v>2025-04-13</v>
      </c>
      <c r="S6229" s="2" t="s">
        <v>17803</v>
      </c>
      <c r="T6229" s="8">
        <f>[1]!b_anal_ptmyear($A6229,日期设置!$B$2)</f>
        <v>4.0602739726027401</v>
      </c>
      <c r="U6229" s="8">
        <f>[1]!b_anal_termifexercise($A6229,日期设置!B$2)</f>
        <v>0</v>
      </c>
      <c r="V6229" s="10">
        <f>[1]!b_dq_dirtyprice(A6229,日期设置!$B$2)</f>
        <v>100.85</v>
      </c>
      <c r="W6229" s="11">
        <f>IF(U6229=0,ROUNDUP((Q6229-日期设置!$B$2)/365,0),ROUNDUP((R6229-日期设置!$B$2)/365,0))</f>
        <v>5</v>
      </c>
      <c r="X6229" s="18">
        <f>_xlfn.IFNA(VLOOKUP(A6229,过往入选债券!A:D,4,0),2)</f>
        <v>2</v>
      </c>
      <c r="Y6229">
        <f>_xlfn.IFNA(VLOOKUP(C6229,[2]Sheet1!$A:$A,1,0),3)</f>
        <v>3</v>
      </c>
    </row>
    <row r="6230" spans="1:25" hidden="1" x14ac:dyDescent="0.2">
      <c r="A6230" s="28" t="s">
        <v>20488</v>
      </c>
      <c r="B6230" s="28" t="s">
        <v>20489</v>
      </c>
      <c r="C6230" s="39" t="s">
        <v>19793</v>
      </c>
      <c r="D6230" s="26" t="str">
        <f>[1]!b_calc_yield(A6230,日期设置!$B$2,F6230,1,R6230,1,O6230,L6230,S6230,)</f>
        <v>Fetching...</v>
      </c>
      <c r="E6230" s="26">
        <f t="shared" si="194"/>
        <v>16.967496277638162</v>
      </c>
      <c r="F6230" s="18">
        <f>[1]!b_dq_cleanprice($A6230,日期设置!B$2)</f>
        <v>100</v>
      </c>
      <c r="G6230" s="18" t="str">
        <f t="shared" si="195"/>
        <v>4.49 + 0</v>
      </c>
      <c r="H6230" s="27">
        <f>[1]!b_dq_pctchange($A6230,日期设置!$B$2,1)/100</f>
        <v>0</v>
      </c>
      <c r="I6230" s="26">
        <f>[1]!b_pq_pctchange(A6230,日期设置!$B$4,日期设置!$B$2,1)</f>
        <v>0</v>
      </c>
      <c r="J6230" s="26">
        <f>[1]!b_pq_pctchange(A6230,日期设置!$C$4,日期设置!$B$2,1)</f>
        <v>0</v>
      </c>
      <c r="K6230" s="52">
        <f>[1]!b_dq_amount($A6230,日期设置!B$2,2,10000)</f>
        <v>0</v>
      </c>
      <c r="L6230" s="26">
        <f>[1]!b_info_latestpar(A6230,日期设置!$B$2)</f>
        <v>100</v>
      </c>
      <c r="M6230" s="6">
        <f>[1]!b_info_outstandingbalance($A6230,日期设置!B$2)</f>
        <v>10</v>
      </c>
      <c r="N6230" s="7" t="str">
        <f>[1]!b_info_latestissurercreditrating2(A6230,日期设置!$B$2,"102","1")</f>
        <v>AAA</v>
      </c>
      <c r="O6230" s="8">
        <v>3.85</v>
      </c>
      <c r="P6230" s="9">
        <f>[1]!b_info_repurchasedate(A6230)</f>
        <v>0</v>
      </c>
      <c r="Q6230" s="8" t="s">
        <v>20837</v>
      </c>
      <c r="R6230" s="2" t="str">
        <f>IF((--IF(P6230=0,Q6230,P6230))&gt;(--日期设置!$B$2),IF(P6230=0,Q6230,P6230),Q6230)</f>
        <v>2025-09-18</v>
      </c>
      <c r="S6230" s="31" t="s">
        <v>16447</v>
      </c>
      <c r="T6230" s="8">
        <f>[1]!b_anal_ptmyear($A6230,日期设置!$B$2)</f>
        <v>4.493150684931507</v>
      </c>
      <c r="U6230" s="8">
        <f>[1]!b_anal_termifexercise($A6230,日期设置!B$2)</f>
        <v>0</v>
      </c>
      <c r="V6230" s="10">
        <f>[1]!b_dq_dirtyprice(A6230,日期设置!$B$2)</f>
        <v>101.95140000000001</v>
      </c>
      <c r="W6230" s="11">
        <f>IF(U6230=0,ROUNDUP((Q6230-日期设置!$B$2)/365,0),ROUNDUP((R6230-日期设置!$B$2)/365,0))</f>
        <v>5</v>
      </c>
      <c r="X6230" s="18">
        <f>_xlfn.IFNA(VLOOKUP(A6230,过往入选债券!A:D,4,0),2)</f>
        <v>2</v>
      </c>
      <c r="Y6230">
        <f>_xlfn.IFNA(VLOOKUP(C6230,[2]Sheet1!$A:$A,1,0),3)</f>
        <v>3</v>
      </c>
    </row>
    <row r="6231" spans="1:25" hidden="1" x14ac:dyDescent="0.2">
      <c r="A6231" s="21" t="s">
        <v>10046</v>
      </c>
      <c r="B6231" s="21" t="s">
        <v>10047</v>
      </c>
      <c r="C6231" s="37" t="s">
        <v>102</v>
      </c>
      <c r="D6231" s="26" t="str">
        <f>[1]!b_calc_yield(A6231,日期设置!$B$2,F6231,1,R6231,1,O6231,L6231,S6231,)</f>
        <v>Fetching...</v>
      </c>
      <c r="E6231" s="26">
        <f t="shared" si="194"/>
        <v>7.5296061132759995</v>
      </c>
      <c r="F6231" s="18">
        <f>[1]!b_dq_cleanprice($A6231,日期设置!B$2)</f>
        <v>98.528400000000005</v>
      </c>
      <c r="G6231" s="18" t="str">
        <f t="shared" si="195"/>
        <v>1.95 + 0</v>
      </c>
      <c r="H6231" s="27">
        <f>[1]!b_dq_pctchange($A6231,日期设置!$B$2,1)/100</f>
        <v>0</v>
      </c>
      <c r="I6231" s="26">
        <f>[1]!b_pq_pctchange(A6231,日期设置!$B$4,日期设置!$B$2,1)</f>
        <v>0.12214429285365568</v>
      </c>
      <c r="J6231" s="26">
        <f>[1]!b_pq_pctchange(A6231,日期设置!$C$4,日期设置!$B$2,1)</f>
        <v>0.17069860360612546</v>
      </c>
      <c r="K6231" s="52">
        <f>[1]!b_dq_amount($A6231,日期设置!B$2,2,10000)</f>
        <v>0</v>
      </c>
      <c r="L6231" s="26">
        <f>[1]!b_info_latestpar(A6231,日期设置!$B$2)</f>
        <v>100</v>
      </c>
      <c r="M6231" s="6">
        <f>[1]!b_info_outstandingbalance($A6231,日期设置!B$2)</f>
        <v>10</v>
      </c>
      <c r="N6231" s="7" t="str">
        <f>[1]!b_info_latestissurercreditrating2(A6231,日期设置!$B$2,"102","1")</f>
        <v>AAA</v>
      </c>
      <c r="O6231" s="8">
        <v>3.05</v>
      </c>
      <c r="P6231" s="9">
        <f>[1]!b_info_repurchasedate(A6231)</f>
        <v>0</v>
      </c>
      <c r="Q6231" s="8" t="s">
        <v>17100</v>
      </c>
      <c r="R6231" s="2" t="str">
        <f>IF((--IF(P6231=0,Q6231,P6231))&gt;(--日期设置!$B$2),IF(P6231=0,Q6231,P6231),Q6231)</f>
        <v>2023-03-05</v>
      </c>
      <c r="S6231" s="2" t="s">
        <v>18127</v>
      </c>
      <c r="T6231" s="8">
        <f>[1]!b_anal_ptmyear($A6231,日期设置!$B$2)</f>
        <v>1.9534246575342467</v>
      </c>
      <c r="U6231" s="8">
        <f>[1]!b_anal_termifexercise($A6231,日期设置!B$2)</f>
        <v>0</v>
      </c>
      <c r="V6231" s="10">
        <f>[1]!b_dq_dirtyprice(A6231,日期设置!$B$2)</f>
        <v>98.670500000000004</v>
      </c>
      <c r="W6231" s="11">
        <f>IF(U6231=0,ROUNDUP((Q6231-日期设置!$B$2)/365,0),ROUNDUP((R6231-日期设置!$B$2)/365,0))</f>
        <v>2</v>
      </c>
      <c r="X6231" s="18">
        <f>_xlfn.IFNA(VLOOKUP(A6231,过往入选债券!A:D,4,0),2)</f>
        <v>2</v>
      </c>
      <c r="Y6231">
        <f>_xlfn.IFNA(VLOOKUP(C6231,[2]Sheet1!$A:$A,1,0),3)</f>
        <v>3</v>
      </c>
    </row>
    <row r="6232" spans="1:25" hidden="1" x14ac:dyDescent="0.2">
      <c r="A6232" s="21" t="s">
        <v>3539</v>
      </c>
      <c r="B6232" s="21" t="s">
        <v>3540</v>
      </c>
      <c r="C6232" s="37" t="s">
        <v>3258</v>
      </c>
      <c r="D6232" s="26" t="str">
        <f>[1]!b_calc_yield(A6232,日期设置!$B$2,F6232,1,R6232,1,O6232,L6232,S6232,)</f>
        <v>Fetching...</v>
      </c>
      <c r="E6232" s="26">
        <f t="shared" si="194"/>
        <v>5.9404704303173128</v>
      </c>
      <c r="F6232" s="18">
        <f>[1]!b_dq_cleanprice($A6232,日期设置!B$2)</f>
        <v>100.66079999999999</v>
      </c>
      <c r="G6232" s="18" t="str">
        <f t="shared" si="195"/>
        <v>3.56 + 1.56</v>
      </c>
      <c r="H6232" s="27">
        <f>[1]!b_dq_pctchange($A6232,日期设置!$B$2,1)/100</f>
        <v>0</v>
      </c>
      <c r="I6232" s="26">
        <f>[1]!b_pq_pctchange(A6232,日期设置!$B$4,日期设置!$B$2,1)</f>
        <v>0</v>
      </c>
      <c r="J6232" s="26">
        <f>[1]!b_pq_pctchange(A6232,日期设置!$C$4,日期设置!$B$2,1)</f>
        <v>0.5931008431325635</v>
      </c>
      <c r="K6232" s="52">
        <f>[1]!b_dq_amount($A6232,日期设置!B$2,2,10000)</f>
        <v>0</v>
      </c>
      <c r="L6232" s="26">
        <f>[1]!b_info_latestpar(A6232,日期设置!$B$2)</f>
        <v>100</v>
      </c>
      <c r="M6232" s="6">
        <f>[1]!b_info_outstandingbalance($A6232,日期设置!B$2)</f>
        <v>5.6</v>
      </c>
      <c r="N6232" s="7">
        <f>[1]!b_info_latestissurercreditrating2(A6232,日期设置!$B$2,"102","1")</f>
        <v>0</v>
      </c>
      <c r="O6232" s="8">
        <v>4.3</v>
      </c>
      <c r="P6232" s="9" t="str">
        <f>[1]!b_info_repurchasedate(A6232)</f>
        <v>2022-10-16</v>
      </c>
      <c r="Q6232" s="8" t="s">
        <v>16851</v>
      </c>
      <c r="R6232" s="2" t="str">
        <f>IF((--IF(P6232=0,Q6232,P6232))&gt;(--日期设置!$B$2),IF(P6232=0,Q6232,P6232),Q6232)</f>
        <v>2022-10-16</v>
      </c>
      <c r="S6232" s="2" t="s">
        <v>18546</v>
      </c>
      <c r="T6232" s="8">
        <f>[1]!b_anal_ptmyear($A6232,日期设置!$B$2)</f>
        <v>3.56986301369863</v>
      </c>
      <c r="U6232" s="8">
        <f>[1]!b_anal_termifexercise($A6232,日期设置!B$2)</f>
        <v>1.5698630136986302</v>
      </c>
      <c r="V6232" s="10">
        <f>[1]!b_dq_dirtyprice(A6232,日期设置!$B$2)</f>
        <v>102.5104</v>
      </c>
      <c r="W6232" s="11">
        <f>IF(U6232=0,ROUNDUP((Q6232-日期设置!$B$2)/365,0),ROUNDUP((R6232-日期设置!$B$2)/365,0))</f>
        <v>2</v>
      </c>
      <c r="X6232" s="18">
        <f>_xlfn.IFNA(VLOOKUP(A6232,过往入选债券!A:D,4,0),2)</f>
        <v>2</v>
      </c>
      <c r="Y6232">
        <f>_xlfn.IFNA(VLOOKUP(C6232,[2]Sheet1!$A:$A,1,0),3)</f>
        <v>3</v>
      </c>
    </row>
    <row r="6233" spans="1:25" hidden="1" x14ac:dyDescent="0.2">
      <c r="A6233" s="28" t="s">
        <v>20572</v>
      </c>
      <c r="B6233" s="28" t="s">
        <v>20573</v>
      </c>
      <c r="C6233" s="39" t="s">
        <v>20757</v>
      </c>
      <c r="D6233" s="26" t="str">
        <f>[1]!b_calc_yield(A6233,日期设置!$B$2,F6233,1,R6233,1,O6233,L6233,S6233,)</f>
        <v>Fetching...</v>
      </c>
      <c r="E6233" s="26">
        <f t="shared" si="194"/>
        <v>9.5521380668908584</v>
      </c>
      <c r="F6233" s="18">
        <f>[1]!b_dq_cleanprice($A6233,日期设置!B$2)</f>
        <v>100.0894</v>
      </c>
      <c r="G6233" s="18" t="str">
        <f t="shared" si="195"/>
        <v>4.52 + 2.52</v>
      </c>
      <c r="H6233" s="27">
        <f>[1]!b_dq_pctchange($A6233,日期设置!$B$2,1)/100</f>
        <v>0</v>
      </c>
      <c r="I6233" s="26">
        <f>[1]!b_pq_pctchange(A6233,日期设置!$B$4,日期设置!$B$2,1)</f>
        <v>0</v>
      </c>
      <c r="J6233" s="26">
        <f>[1]!b_pq_pctchange(A6233,日期设置!$C$4,日期设置!$B$2,1)</f>
        <v>2.2979984433469315E-3</v>
      </c>
      <c r="K6233" s="52">
        <f>[1]!b_dq_amount($A6233,日期设置!B$2,2,10000)</f>
        <v>0</v>
      </c>
      <c r="L6233" s="26">
        <f>[1]!b_info_latestpar(A6233,日期设置!$B$2)</f>
        <v>100</v>
      </c>
      <c r="M6233" s="6">
        <f>[1]!b_info_outstandingbalance($A6233,日期设置!B$2)</f>
        <v>10</v>
      </c>
      <c r="N6233" s="7" t="str">
        <f>[1]!b_info_latestissurercreditrating2(A6233,日期设置!$B$2,"102","1")</f>
        <v>AAA</v>
      </c>
      <c r="O6233" s="8">
        <v>3.89</v>
      </c>
      <c r="P6233" s="9" t="str">
        <f>[1]!b_info_repurchasedate(A6233)</f>
        <v>2023-09-30</v>
      </c>
      <c r="Q6233" s="8" t="s">
        <v>17426</v>
      </c>
      <c r="R6233" s="2" t="str">
        <f>IF((--IF(P6233=0,Q6233,P6233))&gt;(--日期设置!$B$2),IF(P6233=0,Q6233,P6233),Q6233)</f>
        <v>2023-09-30</v>
      </c>
      <c r="S6233" s="31" t="s">
        <v>17342</v>
      </c>
      <c r="T6233" s="8">
        <f>[1]!b_anal_ptmyear($A6233,日期设置!$B$2)</f>
        <v>4.5260273972602736</v>
      </c>
      <c r="U6233" s="8">
        <f>[1]!b_anal_termifexercise($A6233,日期设置!B$2)</f>
        <v>2.526027397260274</v>
      </c>
      <c r="V6233" s="10">
        <f>[1]!b_dq_dirtyprice(A6233,日期设置!$B$2)</f>
        <v>101.9332</v>
      </c>
      <c r="W6233" s="11">
        <f>IF(U6233=0,ROUNDUP((Q6233-日期设置!$B$2)/365,0),ROUNDUP((R6233-日期设置!$B$2)/365,0))</f>
        <v>3</v>
      </c>
      <c r="X6233" s="18">
        <f>_xlfn.IFNA(VLOOKUP(A6233,过往入选债券!A:D,4,0),2)</f>
        <v>2</v>
      </c>
      <c r="Y6233">
        <f>_xlfn.IFNA(VLOOKUP(C6233,[2]Sheet1!$A:$A,1,0),3)</f>
        <v>3</v>
      </c>
    </row>
    <row r="6234" spans="1:25" hidden="1" x14ac:dyDescent="0.2">
      <c r="A6234" s="21" t="s">
        <v>3729</v>
      </c>
      <c r="B6234" s="21" t="s">
        <v>3730</v>
      </c>
      <c r="C6234" s="37" t="s">
        <v>1056</v>
      </c>
      <c r="D6234" s="26" t="str">
        <f>[1]!b_calc_yield(A6234,日期设置!$B$2,F6234,1,R6234,1,O6234,L6234,S6234,)</f>
        <v>Fetching...</v>
      </c>
      <c r="E6234" s="26">
        <f t="shared" si="194"/>
        <v>6.6112788010262769</v>
      </c>
      <c r="F6234" s="18">
        <f>[1]!b_dq_cleanprice($A6234,日期设置!B$2)</f>
        <v>101.68049999999999</v>
      </c>
      <c r="G6234" s="18" t="str">
        <f t="shared" si="195"/>
        <v>1.74 + 0</v>
      </c>
      <c r="H6234" s="27">
        <f>[1]!b_dq_pctchange($A6234,日期设置!$B$2,1)/100</f>
        <v>0</v>
      </c>
      <c r="I6234" s="26">
        <f>[1]!b_pq_pctchange(A6234,日期设置!$B$4,日期设置!$B$2,1)</f>
        <v>0.34055226505247721</v>
      </c>
      <c r="J6234" s="26">
        <f>[1]!b_pq_pctchange(A6234,日期设置!$C$4,日期设置!$B$2,1)</f>
        <v>0.34055226505247721</v>
      </c>
      <c r="K6234" s="52">
        <f>[1]!b_dq_amount($A6234,日期设置!B$2,2,10000)</f>
        <v>0</v>
      </c>
      <c r="L6234" s="26">
        <f>[1]!b_info_latestpar(A6234,日期设置!$B$2)</f>
        <v>100</v>
      </c>
      <c r="M6234" s="6">
        <f>[1]!b_info_outstandingbalance($A6234,日期设置!B$2)</f>
        <v>4.0999999999999996</v>
      </c>
      <c r="N6234" s="7">
        <f>[1]!b_info_latestissurercreditrating2(A6234,日期设置!$B$2,"102","1")</f>
        <v>0</v>
      </c>
      <c r="O6234" s="8">
        <v>4.87</v>
      </c>
      <c r="P6234" s="9">
        <f>[1]!b_info_repurchasedate(A6234)</f>
        <v>0</v>
      </c>
      <c r="Q6234" s="8" t="s">
        <v>16359</v>
      </c>
      <c r="R6234" s="2" t="str">
        <f>IF((--IF(P6234=0,Q6234,P6234))&gt;(--日期设置!$B$2),IF(P6234=0,Q6234,P6234),Q6234)</f>
        <v>2022-12-18</v>
      </c>
      <c r="S6234" s="2" t="s">
        <v>18190</v>
      </c>
      <c r="T6234" s="8">
        <f>[1]!b_anal_ptmyear($A6234,日期设置!$B$2)</f>
        <v>1.7424657534246575</v>
      </c>
      <c r="U6234" s="8">
        <f>[1]!b_anal_termifexercise($A6234,日期设置!B$2)</f>
        <v>0</v>
      </c>
      <c r="V6234" s="10">
        <f>[1]!b_dq_dirtyprice(A6234,日期设置!$B$2)</f>
        <v>102.93470000000001</v>
      </c>
      <c r="W6234" s="11">
        <f>IF(U6234=0,ROUNDUP((Q6234-日期设置!$B$2)/365,0),ROUNDUP((R6234-日期设置!$B$2)/365,0))</f>
        <v>2</v>
      </c>
      <c r="X6234" s="18">
        <f>_xlfn.IFNA(VLOOKUP(A6234,过往入选债券!A:D,4,0),2)</f>
        <v>2</v>
      </c>
      <c r="Y6234">
        <f>_xlfn.IFNA(VLOOKUP(C6234,[2]Sheet1!$A:$A,1,0),3)</f>
        <v>3</v>
      </c>
    </row>
    <row r="6235" spans="1:25" hidden="1" x14ac:dyDescent="0.2">
      <c r="A6235" s="21" t="s">
        <v>870</v>
      </c>
      <c r="B6235" s="21" t="s">
        <v>871</v>
      </c>
      <c r="C6235" s="37" t="s">
        <v>872</v>
      </c>
      <c r="D6235" s="26" t="str">
        <f>[1]!b_calc_yield(A6235,日期设置!$B$2,F6235,1,R6235,1,O6235,L6235,S6235,)</f>
        <v>Fetching...</v>
      </c>
      <c r="E6235" s="26">
        <f t="shared" si="194"/>
        <v>1.7266960290664324</v>
      </c>
      <c r="F6235" s="18">
        <f>[1]!b_dq_cleanprice($A6235,日期设置!B$2)</f>
        <v>100.24379999999999</v>
      </c>
      <c r="G6235" s="18" t="str">
        <f t="shared" si="195"/>
        <v>2.44 + 0.44</v>
      </c>
      <c r="H6235" s="27">
        <f>[1]!b_dq_pctchange($A6235,日期设置!$B$2,1)/100</f>
        <v>0</v>
      </c>
      <c r="I6235" s="26">
        <f>[1]!b_pq_pctchange(A6235,日期设置!$B$4,日期设置!$B$2,1)</f>
        <v>0</v>
      </c>
      <c r="J6235" s="26">
        <f>[1]!b_pq_pctchange(A6235,日期设置!$C$4,日期设置!$B$2,1)</f>
        <v>0.34384281128284072</v>
      </c>
      <c r="K6235" s="52">
        <f>[1]!b_dq_amount($A6235,日期设置!B$2,2,10000)</f>
        <v>0</v>
      </c>
      <c r="L6235" s="26">
        <f>[1]!b_info_latestpar(A6235,日期设置!$B$2)</f>
        <v>100</v>
      </c>
      <c r="M6235" s="6">
        <f>[1]!b_info_outstandingbalance($A6235,日期设置!B$2)</f>
        <v>10</v>
      </c>
      <c r="N6235" s="7">
        <f>[1]!b_info_latestissurercreditrating2(A6235,日期设置!$B$2,"102","1")</f>
        <v>0</v>
      </c>
      <c r="O6235" s="8">
        <v>4.49</v>
      </c>
      <c r="P6235" s="9" t="str">
        <f>[1]!b_info_repurchasedate(A6235)</f>
        <v>2021-09-02</v>
      </c>
      <c r="Q6235" s="8" t="s">
        <v>16668</v>
      </c>
      <c r="R6235" s="2" t="str">
        <f>IF((--IF(P6235=0,Q6235,P6235))&gt;(--日期设置!$B$2),IF(P6235=0,Q6235,P6235),Q6235)</f>
        <v>2021-09-02</v>
      </c>
      <c r="S6235" s="2" t="s">
        <v>18352</v>
      </c>
      <c r="T6235" s="8">
        <f>[1]!b_anal_ptmyear($A6235,日期设置!$B$2)</f>
        <v>2.4493150684931506</v>
      </c>
      <c r="U6235" s="8">
        <f>[1]!b_anal_termifexercise($A6235,日期设置!B$2)</f>
        <v>0.44931506849315067</v>
      </c>
      <c r="V6235" s="10">
        <f>[1]!b_dq_dirtyprice(A6235,日期设置!$B$2)</f>
        <v>102.71639999999999</v>
      </c>
      <c r="W6235" s="11">
        <f>IF(U6235=0,ROUNDUP((Q6235-日期设置!$B$2)/365,0),ROUNDUP((R6235-日期设置!$B$2)/365,0))</f>
        <v>1</v>
      </c>
      <c r="X6235" s="18">
        <f>_xlfn.IFNA(VLOOKUP(A6235,过往入选债券!A:D,4,0),2)</f>
        <v>2</v>
      </c>
      <c r="Y6235">
        <f>_xlfn.IFNA(VLOOKUP(C6235,[2]Sheet1!$A:$A,1,0),3)</f>
        <v>3</v>
      </c>
    </row>
    <row r="6236" spans="1:25" x14ac:dyDescent="0.2">
      <c r="A6236" s="21" t="s">
        <v>10731</v>
      </c>
      <c r="B6236" s="21" t="s">
        <v>10732</v>
      </c>
      <c r="C6236" s="37" t="s">
        <v>102</v>
      </c>
      <c r="D6236" s="26" t="str">
        <f>[1]!b_calc_yield(A6236,日期设置!$B$2,F6236,1,R6236,1,O6236,L6236,S6236,)</f>
        <v>Fetching...</v>
      </c>
      <c r="E6236" s="26">
        <f t="shared" si="194"/>
        <v>7.8994754246776822</v>
      </c>
      <c r="F6236" s="18">
        <f>[1]!b_dq_cleanprice($A6236,日期设置!B$2)</f>
        <v>97.505499999999998</v>
      </c>
      <c r="G6236" s="18" t="str">
        <f t="shared" si="195"/>
        <v>2.09 + 0</v>
      </c>
      <c r="H6236" s="27">
        <f>[1]!b_dq_pctchange($A6236,日期设置!$B$2,1)/100</f>
        <v>-5.127652919424527E-5</v>
      </c>
      <c r="I6236" s="26">
        <f>[1]!b_pq_pctchange(A6236,日期设置!$B$4,日期设置!$B$2,1)</f>
        <v>0.25571476750211758</v>
      </c>
      <c r="J6236" s="26">
        <f>[1]!b_pq_pctchange(A6236,日期设置!$C$4,日期设置!$B$2,1)</f>
        <v>0.61490296111014842</v>
      </c>
      <c r="K6236" s="52">
        <f>[1]!b_dq_amount($A6236,日期设置!B$2,2,10000)</f>
        <v>5991.1343838000003</v>
      </c>
      <c r="L6236" s="26">
        <f>[1]!b_info_latestpar(A6236,日期设置!$B$2)</f>
        <v>100</v>
      </c>
      <c r="M6236" s="6">
        <f>[1]!b_info_outstandingbalance($A6236,日期设置!B$2)</f>
        <v>10</v>
      </c>
      <c r="N6236" s="7" t="str">
        <f>[1]!b_info_latestissurercreditrating2(A6236,日期设置!$B$2,"102","1")</f>
        <v>AAA</v>
      </c>
      <c r="O6236" s="8">
        <v>2.58</v>
      </c>
      <c r="P6236" s="9">
        <f>[1]!b_info_repurchasedate(A6236)</f>
        <v>0</v>
      </c>
      <c r="Q6236" s="8" t="s">
        <v>16074</v>
      </c>
      <c r="R6236" s="2" t="str">
        <f>IF((--IF(P6236=0,Q6236,P6236))&gt;(--日期设置!$B$2),IF(P6236=0,Q6236,P6236),Q6236)</f>
        <v>2023-04-24</v>
      </c>
      <c r="S6236" s="2" t="s">
        <v>17860</v>
      </c>
      <c r="T6236" s="8">
        <f>[1]!b_anal_ptmyear($A6236,日期设置!$B$2)</f>
        <v>2.0904109589041098</v>
      </c>
      <c r="U6236" s="8">
        <f>[1]!b_anal_termifexercise($A6236,日期设置!B$2)</f>
        <v>0</v>
      </c>
      <c r="V6236" s="10">
        <f>[1]!b_dq_dirtyprice(A6236,日期设置!$B$2)</f>
        <v>99.852199999999996</v>
      </c>
      <c r="W6236" s="11">
        <f>IF(U6236=0,ROUNDUP((Q6236-日期设置!$B$2)/365,0),ROUNDUP((R6236-日期设置!$B$2)/365,0))</f>
        <v>3</v>
      </c>
      <c r="X6236" s="18">
        <f>_xlfn.IFNA(VLOOKUP(A6236,过往入选债券!A:D,4,0),2)</f>
        <v>2</v>
      </c>
      <c r="Y6236">
        <f>_xlfn.IFNA(VLOOKUP(C6236,[2]Sheet1!$A:$A,1,0),3)</f>
        <v>3</v>
      </c>
    </row>
    <row r="6237" spans="1:25" hidden="1" x14ac:dyDescent="0.2">
      <c r="A6237" s="21" t="s">
        <v>1777</v>
      </c>
      <c r="B6237" s="21" t="s">
        <v>1778</v>
      </c>
      <c r="C6237" s="37" t="s">
        <v>514</v>
      </c>
      <c r="D6237" s="26" t="str">
        <f>[1]!b_calc_yield(A6237,日期设置!$B$2,F6237,1,R6237,1,O6237,L6237,S6237,)</f>
        <v>Fetching...</v>
      </c>
      <c r="E6237" s="26">
        <f t="shared" si="194"/>
        <v>7.4668552616935502</v>
      </c>
      <c r="F6237" s="18">
        <f>[1]!b_dq_cleanprice($A6237,日期设置!B$2)</f>
        <v>105.36320000000001</v>
      </c>
      <c r="G6237" s="18" t="str">
        <f t="shared" si="195"/>
        <v>2.07 + 0</v>
      </c>
      <c r="H6237" s="27">
        <f>[1]!b_dq_pctchange($A6237,日期设置!$B$2,1)/100</f>
        <v>0</v>
      </c>
      <c r="I6237" s="26">
        <f>[1]!b_pq_pctchange(A6237,日期设置!$B$4,日期设置!$B$2,1)</f>
        <v>0</v>
      </c>
      <c r="J6237" s="26">
        <f>[1]!b_pq_pctchange(A6237,日期设置!$C$4,日期设置!$B$2,1)</f>
        <v>-0.26051132921361753</v>
      </c>
      <c r="K6237" s="52">
        <f>[1]!b_dq_amount($A6237,日期设置!B$2,2,10000)</f>
        <v>0</v>
      </c>
      <c r="L6237" s="26">
        <f>[1]!b_info_latestpar(A6237,日期设置!$B$2)</f>
        <v>100</v>
      </c>
      <c r="M6237" s="6">
        <f>[1]!b_info_outstandingbalance($A6237,日期设置!B$2)</f>
        <v>15</v>
      </c>
      <c r="N6237" s="7">
        <f>[1]!b_info_latestissurercreditrating2(A6237,日期设置!$B$2,"102","1")</f>
        <v>0</v>
      </c>
      <c r="O6237" s="8">
        <v>6.58</v>
      </c>
      <c r="P6237" s="9">
        <f>[1]!b_info_repurchasedate(A6237)</f>
        <v>0</v>
      </c>
      <c r="Q6237" s="8" t="s">
        <v>16505</v>
      </c>
      <c r="R6237" s="2" t="str">
        <f>IF((--IF(P6237=0,Q6237,P6237))&gt;(--日期设置!$B$2),IF(P6237=0,Q6237,P6237),Q6237)</f>
        <v>2023-04-20</v>
      </c>
      <c r="S6237" s="2" t="s">
        <v>18474</v>
      </c>
      <c r="T6237" s="8">
        <f>[1]!b_anal_ptmyear($A6237,日期设置!$B$2)</f>
        <v>2.0794520547945208</v>
      </c>
      <c r="U6237" s="8">
        <f>[1]!b_anal_termifexercise($A6237,日期设置!B$2)</f>
        <v>0</v>
      </c>
      <c r="V6237" s="10">
        <f>[1]!b_dq_dirtyprice(A6237,日期设置!$B$2)</f>
        <v>111.4204</v>
      </c>
      <c r="W6237" s="11">
        <f>IF(U6237=0,ROUNDUP((Q6237-日期设置!$B$2)/365,0),ROUNDUP((R6237-日期设置!$B$2)/365,0))</f>
        <v>3</v>
      </c>
      <c r="X6237" s="18">
        <f>_xlfn.IFNA(VLOOKUP(A6237,过往入选债券!A:D,4,0),2)</f>
        <v>2</v>
      </c>
      <c r="Y6237">
        <f>_xlfn.IFNA(VLOOKUP(C6237,[2]Sheet1!$A:$A,1,0),3)</f>
        <v>3</v>
      </c>
    </row>
    <row r="6238" spans="1:25" hidden="1" x14ac:dyDescent="0.2">
      <c r="A6238" s="21" t="s">
        <v>2124</v>
      </c>
      <c r="B6238" s="21" t="s">
        <v>2125</v>
      </c>
      <c r="C6238" s="37" t="s">
        <v>1086</v>
      </c>
      <c r="D6238" s="26" t="str">
        <f>[1]!b_calc_yield(A6238,日期设置!$B$2,F6238,1,R6238,1,O6238,L6238,S6238,)</f>
        <v>Fetching...</v>
      </c>
      <c r="E6238" s="26">
        <f t="shared" si="194"/>
        <v>1.9895886432797383</v>
      </c>
      <c r="F6238" s="18">
        <f>[1]!b_dq_cleanprice($A6238,日期设置!B$2)</f>
        <v>100.8596</v>
      </c>
      <c r="G6238" s="18" t="str">
        <f t="shared" si="195"/>
        <v>0.51 + 0</v>
      </c>
      <c r="H6238" s="27">
        <f>[1]!b_dq_pctchange($A6238,日期设置!$B$2,1)/100</f>
        <v>0</v>
      </c>
      <c r="I6238" s="26">
        <f>[1]!b_pq_pctchange(A6238,日期设置!$B$4,日期设置!$B$2,1)</f>
        <v>0</v>
      </c>
      <c r="J6238" s="26">
        <f>[1]!b_pq_pctchange(A6238,日期设置!$C$4,日期设置!$B$2,1)</f>
        <v>0</v>
      </c>
      <c r="K6238" s="52">
        <f>[1]!b_dq_amount($A6238,日期设置!B$2,2,10000)</f>
        <v>0</v>
      </c>
      <c r="L6238" s="26">
        <f>[1]!b_info_latestpar(A6238,日期设置!$B$2)</f>
        <v>100</v>
      </c>
      <c r="M6238" s="6">
        <f>[1]!b_info_outstandingbalance($A6238,日期设置!B$2)</f>
        <v>3</v>
      </c>
      <c r="N6238" s="7">
        <f>[1]!b_info_latestissurercreditrating2(A6238,日期设置!$B$2,"102","1")</f>
        <v>0</v>
      </c>
      <c r="O6238" s="8">
        <v>5.64</v>
      </c>
      <c r="P6238" s="9">
        <f>[1]!b_info_repurchasedate(A6238)</f>
        <v>0</v>
      </c>
      <c r="Q6238" s="8" t="s">
        <v>16911</v>
      </c>
      <c r="R6238" s="2" t="str">
        <f>IF((--IF(P6238=0,Q6238,P6238))&gt;(--日期设置!$B$2),IF(P6238=0,Q6238,P6238),Q6238)</f>
        <v>2021-09-27</v>
      </c>
      <c r="S6238" s="2" t="s">
        <v>18403</v>
      </c>
      <c r="T6238" s="8">
        <f>[1]!b_anal_ptmyear($A6238,日期设置!$B$2)</f>
        <v>0.51780821917808217</v>
      </c>
      <c r="U6238" s="8">
        <f>[1]!b_anal_termifexercise($A6238,日期设置!B$2)</f>
        <v>0</v>
      </c>
      <c r="V6238" s="10">
        <f>[1]!b_dq_dirtyprice(A6238,日期设置!$B$2)</f>
        <v>103.5792</v>
      </c>
      <c r="W6238" s="11">
        <f>IF(U6238=0,ROUNDUP((Q6238-日期设置!$B$2)/365,0),ROUNDUP((R6238-日期设置!$B$2)/365,0))</f>
        <v>1</v>
      </c>
      <c r="X6238" s="18">
        <f>_xlfn.IFNA(VLOOKUP(A6238,过往入选债券!A:D,4,0),2)</f>
        <v>2</v>
      </c>
      <c r="Y6238">
        <f>_xlfn.IFNA(VLOOKUP(C6238,[2]Sheet1!$A:$A,1,0),3)</f>
        <v>3</v>
      </c>
    </row>
    <row r="6239" spans="1:25" hidden="1" x14ac:dyDescent="0.2">
      <c r="A6239" s="28" t="s">
        <v>21070</v>
      </c>
      <c r="B6239" s="28" t="s">
        <v>21071</v>
      </c>
      <c r="C6239" s="39" t="s">
        <v>21267</v>
      </c>
      <c r="D6239" s="26" t="str">
        <f>[1]!b_calc_yield(A6239,日期设置!$B$2,F6239,1,R6239,1,O6239,L6239,S6239,)</f>
        <v>Fetching...</v>
      </c>
      <c r="E6239" s="26">
        <f t="shared" si="194"/>
        <v>9.706873465528032</v>
      </c>
      <c r="F6239" s="18">
        <f>[1]!b_dq_cleanprice($A6239,日期设置!B$2)</f>
        <v>101.3507</v>
      </c>
      <c r="G6239" s="18" t="str">
        <f t="shared" si="195"/>
        <v>2.57 + 2.57</v>
      </c>
      <c r="H6239" s="27">
        <f>[1]!b_dq_pctchange($A6239,日期设置!$B$2,1)/100</f>
        <v>0</v>
      </c>
      <c r="I6239" s="26">
        <f>[1]!b_pq_pctchange(A6239,日期设置!$B$4,日期设置!$B$2,1)</f>
        <v>0</v>
      </c>
      <c r="J6239" s="26">
        <f>[1]!b_pq_pctchange(A6239,日期设置!$C$4,日期设置!$B$2,1)</f>
        <v>0</v>
      </c>
      <c r="K6239" s="52">
        <f>[1]!b_dq_amount($A6239,日期设置!B$2,2,10000)</f>
        <v>0</v>
      </c>
      <c r="L6239" s="26">
        <f>[1]!b_info_latestpar(A6239,日期设置!$B$2)</f>
        <v>100</v>
      </c>
      <c r="M6239" s="6">
        <f>[1]!b_info_outstandingbalance($A6239,日期设置!B$2)</f>
        <v>25</v>
      </c>
      <c r="N6239" s="7" t="str">
        <f>[1]!b_info_latestissurercreditrating2(A6239,日期设置!$B$2,"102","1")</f>
        <v>AAA</v>
      </c>
      <c r="O6239" s="8">
        <v>4.41</v>
      </c>
      <c r="P6239" s="9">
        <f>[1]!b_info_repurchasedate(A6239)</f>
        <v>0</v>
      </c>
      <c r="Q6239" s="8" t="s">
        <v>17652</v>
      </c>
      <c r="R6239" s="2" t="str">
        <f>IF((--IF(P6239=0,Q6239,P6239))&gt;(--日期设置!$B$2),IF(P6239=0,Q6239,P6239),Q6239)</f>
        <v>2023-10-19</v>
      </c>
      <c r="S6239" s="31" t="s">
        <v>16413</v>
      </c>
      <c r="T6239" s="8">
        <f>[1]!b_anal_ptmyear($A6239,日期设置!$B$2)</f>
        <v>2.5780821917808217</v>
      </c>
      <c r="U6239" s="8">
        <f>[1]!b_anal_termifexercise($A6239,日期设置!B$2)</f>
        <v>2.5780821917808221</v>
      </c>
      <c r="V6239" s="10">
        <f>[1]!b_dq_dirtyprice(A6239,日期设置!$B$2)</f>
        <v>103.2114</v>
      </c>
      <c r="W6239" s="11">
        <f>IF(U6239=0,ROUNDUP((Q6239-日期设置!$B$2)/365,0),ROUNDUP((R6239-日期设置!$B$2)/365,0))</f>
        <v>3</v>
      </c>
      <c r="X6239" s="18">
        <f>_xlfn.IFNA(VLOOKUP(A6239,过往入选债券!A:D,4,0),2)</f>
        <v>2</v>
      </c>
      <c r="Y6239">
        <f>_xlfn.IFNA(VLOOKUP(C6239,[2]Sheet1!$A:$A,1,0),3)</f>
        <v>3</v>
      </c>
    </row>
    <row r="6240" spans="1:25" hidden="1" x14ac:dyDescent="0.2">
      <c r="A6240" s="21" t="s">
        <v>7268</v>
      </c>
      <c r="B6240" s="21" t="s">
        <v>7269</v>
      </c>
      <c r="C6240" s="37" t="s">
        <v>463</v>
      </c>
      <c r="D6240" s="26" t="str">
        <f>[1]!b_calc_yield(A6240,日期设置!$B$2,F6240,1,R6240,1,O6240,L6240,S6240,)</f>
        <v>Fetching...</v>
      </c>
      <c r="E6240" s="26">
        <f t="shared" si="194"/>
        <v>1.75732988766375</v>
      </c>
      <c r="F6240" s="18">
        <f>[1]!b_dq_cleanprice($A6240,日期设置!B$2)</f>
        <v>100.91459999999999</v>
      </c>
      <c r="G6240" s="18" t="str">
        <f t="shared" si="195"/>
        <v>0.45 + 0</v>
      </c>
      <c r="H6240" s="27">
        <f>[1]!b_dq_pctchange($A6240,日期设置!$B$2,1)/100</f>
        <v>0</v>
      </c>
      <c r="I6240" s="26">
        <f>[1]!b_pq_pctchange(A6240,日期设置!$B$4,日期设置!$B$2,1)</f>
        <v>-5.9123955303484681E-2</v>
      </c>
      <c r="J6240" s="26">
        <f>[1]!b_pq_pctchange(A6240,日期设置!$C$4,日期设置!$B$2,1)</f>
        <v>-5.9123955303484681E-2</v>
      </c>
      <c r="K6240" s="52">
        <f>[1]!b_dq_amount($A6240,日期设置!B$2,2,10000)</f>
        <v>0</v>
      </c>
      <c r="L6240" s="26">
        <f>[1]!b_info_latestpar(A6240,日期设置!$B$2)</f>
        <v>100</v>
      </c>
      <c r="M6240" s="6">
        <f>[1]!b_info_outstandingbalance($A6240,日期设置!B$2)</f>
        <v>4</v>
      </c>
      <c r="N6240" s="7" t="str">
        <f>[1]!b_info_latestissurercreditrating2(A6240,日期设置!$B$2,"102","1")</f>
        <v>AA</v>
      </c>
      <c r="O6240" s="8">
        <v>6</v>
      </c>
      <c r="P6240" s="9">
        <f>[1]!b_info_repurchasedate(A6240)</f>
        <v>0</v>
      </c>
      <c r="Q6240" s="8" t="s">
        <v>16415</v>
      </c>
      <c r="R6240" s="2" t="str">
        <f>IF((--IF(P6240=0,Q6240,P6240))&gt;(--日期设置!$B$2),IF(P6240=0,Q6240,P6240),Q6240)</f>
        <v>2021-09-05</v>
      </c>
      <c r="S6240" s="2" t="s">
        <v>18188</v>
      </c>
      <c r="T6240" s="8">
        <f>[1]!b_anal_ptmyear($A6240,日期设置!$B$2)</f>
        <v>0.45753424657534247</v>
      </c>
      <c r="U6240" s="8">
        <f>[1]!b_anal_termifexercise($A6240,日期设置!B$2)</f>
        <v>0</v>
      </c>
      <c r="V6240" s="10">
        <f>[1]!b_dq_dirtyprice(A6240,日期设置!$B$2)</f>
        <v>104.1694</v>
      </c>
      <c r="W6240" s="11">
        <f>IF(U6240=0,ROUNDUP((Q6240-日期设置!$B$2)/365,0),ROUNDUP((R6240-日期设置!$B$2)/365,0))</f>
        <v>1</v>
      </c>
      <c r="X6240" s="18">
        <f>_xlfn.IFNA(VLOOKUP(A6240,过往入选债券!A:D,4,0),2)</f>
        <v>2</v>
      </c>
      <c r="Y6240">
        <f>_xlfn.IFNA(VLOOKUP(C6240,[2]Sheet1!$A:$A,1,0),3)</f>
        <v>3</v>
      </c>
    </row>
    <row r="6241" spans="1:25" hidden="1" x14ac:dyDescent="0.2">
      <c r="A6241" s="21" t="s">
        <v>13843</v>
      </c>
      <c r="B6241" s="21" t="s">
        <v>13844</v>
      </c>
      <c r="C6241" s="37" t="s">
        <v>13845</v>
      </c>
      <c r="D6241" s="26" t="str">
        <f>[1]!b_calc_yield(A6241,日期设置!$B$2,F6241,1,R6241,1,O6241,L6241,S6241,)</f>
        <v>Fetching...</v>
      </c>
      <c r="E6241" s="26">
        <f t="shared" si="194"/>
        <v>17.932156199172233</v>
      </c>
      <c r="F6241" s="18">
        <f>[1]!b_dq_cleanprice($A6241,日期设置!B$2)</f>
        <v>82.498500000000007</v>
      </c>
      <c r="G6241" s="18" t="str">
        <f t="shared" si="195"/>
        <v>3.31 + 0</v>
      </c>
      <c r="H6241" s="27">
        <f>[1]!b_dq_pctchange($A6241,日期设置!$B$2,1)/100</f>
        <v>0</v>
      </c>
      <c r="I6241" s="26">
        <f>[1]!b_pq_pctchange(A6241,日期设置!$B$4,日期设置!$B$2,1)</f>
        <v>0</v>
      </c>
      <c r="J6241" s="26">
        <f>[1]!b_pq_pctchange(A6241,日期设置!$C$4,日期设置!$B$2,1)</f>
        <v>0</v>
      </c>
      <c r="K6241" s="52">
        <f>[1]!b_dq_amount($A6241,日期设置!B$2,2,10000)</f>
        <v>0</v>
      </c>
      <c r="L6241" s="26">
        <f>[1]!b_info_latestpar(A6241,日期设置!$B$2)</f>
        <v>80</v>
      </c>
      <c r="M6241" s="6">
        <f>[1]!b_info_outstandingbalance($A6241,日期设置!B$2)</f>
        <v>9.6</v>
      </c>
      <c r="N6241" s="7" t="str">
        <f>[1]!b_info_latestissurercreditrating2(A6241,日期设置!$B$2,"102","1")</f>
        <v>AA</v>
      </c>
      <c r="O6241" s="8">
        <v>5.16</v>
      </c>
      <c r="P6241" s="9">
        <f>[1]!b_info_repurchasedate(A6241)</f>
        <v>0</v>
      </c>
      <c r="Q6241" s="8" t="s">
        <v>17424</v>
      </c>
      <c r="R6241" s="2" t="str">
        <f>IF((--IF(P6241=0,Q6241,P6241))&gt;(--日期设置!$B$2),IF(P6241=0,Q6241,P6241),Q6241)</f>
        <v>2024-07-14</v>
      </c>
      <c r="S6241" s="2" t="s">
        <v>18912</v>
      </c>
      <c r="T6241" s="8">
        <f>[1]!b_anal_ptmyear($A6241,日期设置!$B$2)</f>
        <v>3.3123287671232875</v>
      </c>
      <c r="U6241" s="8">
        <f>[1]!b_anal_termifexercise($A6241,日期设置!B$2)</f>
        <v>0</v>
      </c>
      <c r="V6241" s="10">
        <f>[1]!b_dq_dirtyprice(A6241,日期设置!$B$2)</f>
        <v>85.337199999999996</v>
      </c>
      <c r="W6241" s="11">
        <f>IF(U6241=0,ROUNDUP((Q6241-日期设置!$B$2)/365,0),ROUNDUP((R6241-日期设置!$B$2)/365,0))</f>
        <v>4</v>
      </c>
      <c r="X6241" s="18">
        <f>_xlfn.IFNA(VLOOKUP(A6241,过往入选债券!A:D,4,0),2)</f>
        <v>2</v>
      </c>
      <c r="Y6241">
        <f>_xlfn.IFNA(VLOOKUP(C6241,[2]Sheet1!$A:$A,1,0),3)</f>
        <v>3</v>
      </c>
    </row>
    <row r="6242" spans="1:25" hidden="1" x14ac:dyDescent="0.2">
      <c r="A6242" s="21" t="s">
        <v>4990</v>
      </c>
      <c r="B6242" s="21" t="s">
        <v>4991</v>
      </c>
      <c r="C6242" s="37" t="s">
        <v>15</v>
      </c>
      <c r="D6242" s="26" t="str">
        <f>[1]!b_calc_yield(A6242,日期设置!$B$2,F6242,1,R6242,1,O6242,L6242,S6242,)</f>
        <v>Fetching...</v>
      </c>
      <c r="E6242" s="26">
        <f t="shared" si="194"/>
        <v>6.6916108158991294</v>
      </c>
      <c r="F6242" s="18">
        <f>[1]!b_dq_cleanprice($A6242,日期设置!B$2)</f>
        <v>100.1694</v>
      </c>
      <c r="G6242" s="18" t="str">
        <f t="shared" si="195"/>
        <v>1.75 + 0</v>
      </c>
      <c r="H6242" s="27">
        <f>[1]!b_dq_pctchange($A6242,日期设置!$B$2,1)/100</f>
        <v>0</v>
      </c>
      <c r="I6242" s="26">
        <f>[1]!b_pq_pctchange(A6242,日期设置!$B$4,日期设置!$B$2,1)</f>
        <v>0</v>
      </c>
      <c r="J6242" s="26">
        <f>[1]!b_pq_pctchange(A6242,日期设置!$C$4,日期设置!$B$2,1)</f>
        <v>0.26495249973223545</v>
      </c>
      <c r="K6242" s="52">
        <f>[1]!b_dq_amount($A6242,日期设置!B$2,2,10000)</f>
        <v>0</v>
      </c>
      <c r="L6242" s="26">
        <f>[1]!b_info_latestpar(A6242,日期设置!$B$2)</f>
        <v>100</v>
      </c>
      <c r="M6242" s="6">
        <f>[1]!b_info_outstandingbalance($A6242,日期设置!B$2)</f>
        <v>15</v>
      </c>
      <c r="N6242" s="7" t="str">
        <f>[1]!b_info_latestissurercreditrating2(A6242,日期设置!$B$2,"102","1")</f>
        <v>AAA</v>
      </c>
      <c r="O6242" s="8">
        <v>3.95</v>
      </c>
      <c r="P6242" s="9">
        <f>[1]!b_info_repurchasedate(A6242)</f>
        <v>0</v>
      </c>
      <c r="Q6242" s="8" t="s">
        <v>16714</v>
      </c>
      <c r="R6242" s="2" t="str">
        <f>IF((--IF(P6242=0,Q6242,P6242))&gt;(--日期设置!$B$2),IF(P6242=0,Q6242,P6242),Q6242)</f>
        <v>2022-12-23</v>
      </c>
      <c r="S6242" s="2" t="s">
        <v>18435</v>
      </c>
      <c r="T6242" s="8">
        <f>[1]!b_anal_ptmyear($A6242,日期设置!$B$2)</f>
        <v>1.7561643835616438</v>
      </c>
      <c r="U6242" s="8">
        <f>[1]!b_anal_termifexercise($A6242,日期设置!B$2)</f>
        <v>0</v>
      </c>
      <c r="V6242" s="10">
        <f>[1]!b_dq_dirtyprice(A6242,日期设置!$B$2)</f>
        <v>101.1326</v>
      </c>
      <c r="W6242" s="11">
        <f>IF(U6242=0,ROUNDUP((Q6242-日期设置!$B$2)/365,0),ROUNDUP((R6242-日期设置!$B$2)/365,0))</f>
        <v>2</v>
      </c>
      <c r="X6242" s="18">
        <f>_xlfn.IFNA(VLOOKUP(A6242,过往入选债券!A:D,4,0),2)</f>
        <v>2</v>
      </c>
      <c r="Y6242">
        <f>_xlfn.IFNA(VLOOKUP(C6242,[2]Sheet1!$A:$A,1,0),3)</f>
        <v>3</v>
      </c>
    </row>
    <row r="6243" spans="1:25" hidden="1" x14ac:dyDescent="0.2">
      <c r="A6243" s="21" t="s">
        <v>5109</v>
      </c>
      <c r="B6243" s="21" t="s">
        <v>5110</v>
      </c>
      <c r="C6243" s="37" t="s">
        <v>130</v>
      </c>
      <c r="D6243" s="26" t="str">
        <f>[1]!b_calc_yield(A6243,日期设置!$B$2,F6243,1,R6243,1,O6243,L6243,S6243,)</f>
        <v>Fetching...</v>
      </c>
      <c r="E6243" s="26">
        <f t="shared" si="194"/>
        <v>1.4201765858115722</v>
      </c>
      <c r="F6243" s="18">
        <f>[1]!b_dq_cleanprice($A6243,日期设置!B$2)</f>
        <v>99.827399999999997</v>
      </c>
      <c r="G6243" s="18" t="str">
        <f t="shared" si="195"/>
        <v>0.36 + 0</v>
      </c>
      <c r="H6243" s="27">
        <f>[1]!b_dq_pctchange($A6243,日期设置!$B$2,1)/100</f>
        <v>0</v>
      </c>
      <c r="I6243" s="26">
        <f>[1]!b_pq_pctchange(A6243,日期设置!$B$4,日期设置!$B$2,1)</f>
        <v>0</v>
      </c>
      <c r="J6243" s="26">
        <f>[1]!b_pq_pctchange(A6243,日期设置!$C$4,日期设置!$B$2,1)</f>
        <v>2.565083996480743E-2</v>
      </c>
      <c r="K6243" s="52">
        <f>[1]!b_dq_amount($A6243,日期设置!B$2,2,10000)</f>
        <v>0</v>
      </c>
      <c r="L6243" s="26">
        <f>[1]!b_info_latestpar(A6243,日期设置!$B$2)</f>
        <v>100</v>
      </c>
      <c r="M6243" s="6">
        <f>[1]!b_info_outstandingbalance($A6243,日期设置!B$2)</f>
        <v>20</v>
      </c>
      <c r="N6243" s="7" t="str">
        <f>[1]!b_info_latestissurercreditrating2(A6243,日期设置!$B$2,"102","1")</f>
        <v>AAA</v>
      </c>
      <c r="O6243" s="8">
        <v>3.45</v>
      </c>
      <c r="P6243" s="9">
        <f>[1]!b_info_repurchasedate(A6243)</f>
        <v>0</v>
      </c>
      <c r="Q6243" s="8" t="s">
        <v>17639</v>
      </c>
      <c r="R6243" s="2" t="str">
        <f>IF((--IF(P6243=0,Q6243,P6243))&gt;(--日期设置!$B$2),IF(P6243=0,Q6243,P6243),Q6243)</f>
        <v>2021-08-04</v>
      </c>
      <c r="S6243" s="2" t="s">
        <v>18411</v>
      </c>
      <c r="T6243" s="8">
        <f>[1]!b_anal_ptmyear($A6243,日期设置!$B$2)</f>
        <v>0.36986301369863012</v>
      </c>
      <c r="U6243" s="8">
        <f>[1]!b_anal_termifexercise($A6243,日期设置!B$2)</f>
        <v>0</v>
      </c>
      <c r="V6243" s="10">
        <f>[1]!b_dq_dirtyprice(A6243,日期设置!$B$2)</f>
        <v>102.0014</v>
      </c>
      <c r="W6243" s="11">
        <f>IF(U6243=0,ROUNDUP((Q6243-日期设置!$B$2)/365,0),ROUNDUP((R6243-日期设置!$B$2)/365,0))</f>
        <v>1</v>
      </c>
      <c r="X6243" s="18">
        <f>_xlfn.IFNA(VLOOKUP(A6243,过往入选债券!A:D,4,0),2)</f>
        <v>2</v>
      </c>
      <c r="Y6243">
        <f>_xlfn.IFNA(VLOOKUP(C6243,[2]Sheet1!$A:$A,1,0),3)</f>
        <v>3</v>
      </c>
    </row>
    <row r="6244" spans="1:25" hidden="1" x14ac:dyDescent="0.2">
      <c r="A6244" s="28" t="s">
        <v>20558</v>
      </c>
      <c r="B6244" s="28" t="s">
        <v>20559</v>
      </c>
      <c r="C6244" s="39" t="s">
        <v>19628</v>
      </c>
      <c r="D6244" s="26" t="str">
        <f>[1]!b_calc_yield(A6244,日期设置!$B$2,F6244,1,R6244,1,O6244,L6244,S6244,)</f>
        <v>Fetching...</v>
      </c>
      <c r="E6244" s="26">
        <f t="shared" si="194"/>
        <v>9.5092454125497827</v>
      </c>
      <c r="F6244" s="18">
        <f>[1]!b_dq_cleanprice($A6244,日期设置!B$2)</f>
        <v>100.22110000000001</v>
      </c>
      <c r="G6244" s="18" t="str">
        <f t="shared" si="195"/>
        <v>4.52 + 2.52</v>
      </c>
      <c r="H6244" s="27">
        <f>[1]!b_dq_pctchange($A6244,日期设置!$B$2,1)/100</f>
        <v>0</v>
      </c>
      <c r="I6244" s="26">
        <f>[1]!b_pq_pctchange(A6244,日期设置!$B$4,日期设置!$B$2,1)</f>
        <v>0</v>
      </c>
      <c r="J6244" s="26">
        <f>[1]!b_pq_pctchange(A6244,日期设置!$C$4,日期设置!$B$2,1)</f>
        <v>0.43100079165456817</v>
      </c>
      <c r="K6244" s="52">
        <f>[1]!b_dq_amount($A6244,日期设置!B$2,2,10000)</f>
        <v>0</v>
      </c>
      <c r="L6244" s="26">
        <f>[1]!b_info_latestpar(A6244,日期设置!$B$2)</f>
        <v>100</v>
      </c>
      <c r="M6244" s="6">
        <f>[1]!b_info_outstandingbalance($A6244,日期设置!B$2)</f>
        <v>10</v>
      </c>
      <c r="N6244" s="7" t="str">
        <f>[1]!b_info_latestissurercreditrating2(A6244,日期设置!$B$2,"102","1")</f>
        <v>AAA</v>
      </c>
      <c r="O6244" s="8">
        <v>3.94</v>
      </c>
      <c r="P6244" s="9" t="str">
        <f>[1]!b_info_repurchasedate(A6244)</f>
        <v>2023-09-28</v>
      </c>
      <c r="Q6244" s="8" t="s">
        <v>16910</v>
      </c>
      <c r="R6244" s="2" t="str">
        <f>IF((--IF(P6244=0,Q6244,P6244))&gt;(--日期设置!$B$2),IF(P6244=0,Q6244,P6244),Q6244)</f>
        <v>2023-09-28</v>
      </c>
      <c r="S6244" s="31" t="s">
        <v>17447</v>
      </c>
      <c r="T6244" s="8">
        <f>[1]!b_anal_ptmyear($A6244,日期设置!$B$2)</f>
        <v>4.5205479452054798</v>
      </c>
      <c r="U6244" s="8">
        <f>[1]!b_anal_termifexercise($A6244,日期设置!B$2)</f>
        <v>2.5205479452054793</v>
      </c>
      <c r="V6244" s="10">
        <f>[1]!b_dq_dirtyprice(A6244,日期设置!$B$2)</f>
        <v>102.1101</v>
      </c>
      <c r="W6244" s="11">
        <f>IF(U6244=0,ROUNDUP((Q6244-日期设置!$B$2)/365,0),ROUNDUP((R6244-日期设置!$B$2)/365,0))</f>
        <v>3</v>
      </c>
      <c r="X6244" s="18">
        <f>_xlfn.IFNA(VLOOKUP(A6244,过往入选债券!A:D,4,0),2)</f>
        <v>2</v>
      </c>
      <c r="Y6244">
        <f>_xlfn.IFNA(VLOOKUP(C6244,[2]Sheet1!$A:$A,1,0),3)</f>
        <v>3</v>
      </c>
    </row>
    <row r="6245" spans="1:25" hidden="1" x14ac:dyDescent="0.2">
      <c r="A6245" s="21" t="s">
        <v>7285</v>
      </c>
      <c r="B6245" s="21" t="s">
        <v>7286</v>
      </c>
      <c r="C6245" s="37" t="s">
        <v>1170</v>
      </c>
      <c r="D6245" s="26" t="str">
        <f>[1]!b_calc_yield(A6245,日期设置!$B$2,F6245,1,R6245,1,O6245,L6245,S6245,)</f>
        <v>Fetching...</v>
      </c>
      <c r="E6245" s="26">
        <f t="shared" si="194"/>
        <v>9.1087547366311306</v>
      </c>
      <c r="F6245" s="18">
        <f>[1]!b_dq_cleanprice($A6245,日期设置!B$2)</f>
        <v>103.8057</v>
      </c>
      <c r="G6245" s="18" t="str">
        <f t="shared" si="195"/>
        <v>2.46 + 0</v>
      </c>
      <c r="H6245" s="27">
        <f>[1]!b_dq_pctchange($A6245,日期设置!$B$2,1)/100</f>
        <v>0</v>
      </c>
      <c r="I6245" s="26">
        <f>[1]!b_pq_pctchange(A6245,日期设置!$B$4,日期设置!$B$2,1)</f>
        <v>0</v>
      </c>
      <c r="J6245" s="26">
        <f>[1]!b_pq_pctchange(A6245,日期设置!$C$4,日期设置!$B$2,1)</f>
        <v>-0.22079023101751327</v>
      </c>
      <c r="K6245" s="52">
        <f>[1]!b_dq_amount($A6245,日期设置!B$2,2,10000)</f>
        <v>0</v>
      </c>
      <c r="L6245" s="26">
        <f>[1]!b_info_latestpar(A6245,日期设置!$B$2)</f>
        <v>100</v>
      </c>
      <c r="M6245" s="6">
        <f>[1]!b_info_outstandingbalance($A6245,日期设置!B$2)</f>
        <v>10</v>
      </c>
      <c r="N6245" s="7" t="str">
        <f>[1]!b_info_latestissurercreditrating2(A6245,日期设置!$B$2,"102","1")</f>
        <v>AA+</v>
      </c>
      <c r="O6245" s="8">
        <v>5.5</v>
      </c>
      <c r="P6245" s="9">
        <f>[1]!b_info_repurchasedate(A6245)</f>
        <v>0</v>
      </c>
      <c r="Q6245" s="8" t="s">
        <v>16128</v>
      </c>
      <c r="R6245" s="2" t="str">
        <f>IF((--IF(P6245=0,Q6245,P6245))&gt;(--日期设置!$B$2),IF(P6245=0,Q6245,P6245),Q6245)</f>
        <v>2023-09-06</v>
      </c>
      <c r="S6245" s="2" t="s">
        <v>17914</v>
      </c>
      <c r="T6245" s="8">
        <f>[1]!b_anal_ptmyear($A6245,日期设置!$B$2)</f>
        <v>2.4602739726027396</v>
      </c>
      <c r="U6245" s="8">
        <f>[1]!b_anal_termifexercise($A6245,日期设置!B$2)</f>
        <v>0</v>
      </c>
      <c r="V6245" s="10">
        <f>[1]!b_dq_dirtyprice(A6245,日期设置!$B$2)</f>
        <v>106.77419999999999</v>
      </c>
      <c r="W6245" s="11">
        <f>IF(U6245=0,ROUNDUP((Q6245-日期设置!$B$2)/365,0),ROUNDUP((R6245-日期设置!$B$2)/365,0))</f>
        <v>3</v>
      </c>
      <c r="X6245" s="18">
        <f>_xlfn.IFNA(VLOOKUP(A6245,过往入选债券!A:D,4,0),2)</f>
        <v>2</v>
      </c>
      <c r="Y6245">
        <f>_xlfn.IFNA(VLOOKUP(C6245,[2]Sheet1!$A:$A,1,0),3)</f>
        <v>3</v>
      </c>
    </row>
    <row r="6246" spans="1:25" hidden="1" x14ac:dyDescent="0.2">
      <c r="A6246" s="21" t="s">
        <v>1482</v>
      </c>
      <c r="B6246" s="21" t="s">
        <v>1483</v>
      </c>
      <c r="C6246" s="37" t="s">
        <v>1484</v>
      </c>
      <c r="D6246" s="26" t="str">
        <f>[1]!b_calc_yield(A6246,日期设置!$B$2,F6246,1,R6246,1,O6246,L6246,S6246,)</f>
        <v>Fetching...</v>
      </c>
      <c r="E6246" s="26">
        <f t="shared" si="194"/>
        <v>5.2377376716386426</v>
      </c>
      <c r="F6246" s="18">
        <f>[1]!b_dq_cleanprice($A6246,日期设置!B$2)</f>
        <v>102.58710000000001</v>
      </c>
      <c r="G6246" s="18" t="str">
        <f t="shared" si="195"/>
        <v>1.40 + 0</v>
      </c>
      <c r="H6246" s="27">
        <f>[1]!b_dq_pctchange($A6246,日期设置!$B$2,1)/100</f>
        <v>0</v>
      </c>
      <c r="I6246" s="26">
        <f>[1]!b_pq_pctchange(A6246,日期设置!$B$4,日期设置!$B$2,1)</f>
        <v>0</v>
      </c>
      <c r="J6246" s="26">
        <f>[1]!b_pq_pctchange(A6246,日期设置!$C$4,日期设置!$B$2,1)</f>
        <v>-5.3486876717122905E-2</v>
      </c>
      <c r="K6246" s="52">
        <f>[1]!b_dq_amount($A6246,日期设置!B$2,2,10000)</f>
        <v>0</v>
      </c>
      <c r="L6246" s="26">
        <f>[1]!b_info_latestpar(A6246,日期设置!$B$2)</f>
        <v>100</v>
      </c>
      <c r="M6246" s="6">
        <f>[1]!b_info_outstandingbalance($A6246,日期设置!B$2)</f>
        <v>5</v>
      </c>
      <c r="N6246" s="7">
        <f>[1]!b_info_latestissurercreditrating2(A6246,日期设置!$B$2,"102","1")</f>
        <v>0</v>
      </c>
      <c r="O6246" s="8">
        <v>5.78</v>
      </c>
      <c r="P6246" s="9">
        <f>[1]!b_info_repurchasedate(A6246)</f>
        <v>0</v>
      </c>
      <c r="Q6246" s="8" t="s">
        <v>16918</v>
      </c>
      <c r="R6246" s="2" t="str">
        <f>IF((--IF(P6246=0,Q6246,P6246))&gt;(--日期设置!$B$2),IF(P6246=0,Q6246,P6246),Q6246)</f>
        <v>2022-08-18</v>
      </c>
      <c r="S6246" s="2" t="s">
        <v>18423</v>
      </c>
      <c r="T6246" s="8">
        <f>[1]!b_anal_ptmyear($A6246,日期设置!$B$2)</f>
        <v>1.4082191780821918</v>
      </c>
      <c r="U6246" s="8">
        <f>[1]!b_anal_termifexercise($A6246,日期设置!B$2)</f>
        <v>0</v>
      </c>
      <c r="V6246" s="10">
        <f>[1]!b_dq_dirtyprice(A6246,日期设置!$B$2)</f>
        <v>106.0076</v>
      </c>
      <c r="W6246" s="11">
        <f>IF(U6246=0,ROUNDUP((Q6246-日期设置!$B$2)/365,0),ROUNDUP((R6246-日期设置!$B$2)/365,0))</f>
        <v>2</v>
      </c>
      <c r="X6246" s="18">
        <f>_xlfn.IFNA(VLOOKUP(A6246,过往入选债券!A:D,4,0),2)</f>
        <v>2</v>
      </c>
      <c r="Y6246" s="45">
        <f>_xlfn.IFNA(VLOOKUP(C6246,[2]Sheet1!$A:$A,1,0),3)</f>
        <v>3</v>
      </c>
    </row>
    <row r="6247" spans="1:25" hidden="1" x14ac:dyDescent="0.2">
      <c r="A6247" s="21" t="s">
        <v>10547</v>
      </c>
      <c r="B6247" s="21" t="s">
        <v>10548</v>
      </c>
      <c r="C6247" s="37" t="s">
        <v>9399</v>
      </c>
      <c r="D6247" s="26" t="str">
        <f>[1]!b_calc_yield(A6247,日期设置!$B$2,F6247,1,R6247,1,O6247,L6247,S6247,)</f>
        <v>Fetching...</v>
      </c>
      <c r="E6247" s="26">
        <f t="shared" si="194"/>
        <v>7.7194847485491547</v>
      </c>
      <c r="F6247" s="18">
        <f>[1]!b_dq_cleanprice($A6247,日期设置!B$2)</f>
        <v>98.388000000000005</v>
      </c>
      <c r="G6247" s="18" t="str">
        <f t="shared" si="195"/>
        <v>4.06 + 2.06</v>
      </c>
      <c r="H6247" s="27">
        <f>[1]!b_dq_pctchange($A6247,日期设置!$B$2,1)/100</f>
        <v>0</v>
      </c>
      <c r="I6247" s="26">
        <f>[1]!b_pq_pctchange(A6247,日期设置!$B$4,日期设置!$B$2,1)</f>
        <v>0</v>
      </c>
      <c r="J6247" s="26">
        <f>[1]!b_pq_pctchange(A6247,日期设置!$C$4,日期设置!$B$2,1)</f>
        <v>7.2168479857455279E-3</v>
      </c>
      <c r="K6247" s="52">
        <f>[1]!b_dq_amount($A6247,日期设置!B$2,2,10000)</f>
        <v>0</v>
      </c>
      <c r="L6247" s="26">
        <f>[1]!b_info_latestpar(A6247,日期设置!$B$2)</f>
        <v>100</v>
      </c>
      <c r="M6247" s="6">
        <f>[1]!b_info_outstandingbalance($A6247,日期设置!B$2)</f>
        <v>5</v>
      </c>
      <c r="N6247" s="7" t="str">
        <f>[1]!b_info_latestissurercreditrating2(A6247,日期设置!$B$2,"102","1")</f>
        <v>AA+</v>
      </c>
      <c r="O6247" s="8">
        <v>3.01</v>
      </c>
      <c r="P6247" s="9" t="str">
        <f>[1]!b_info_repurchasedate(A6247)</f>
        <v>2023-04-13</v>
      </c>
      <c r="Q6247" s="8" t="s">
        <v>16174</v>
      </c>
      <c r="R6247" s="2" t="str">
        <f>IF((--IF(P6247=0,Q6247,P6247))&gt;(--日期设置!$B$2),IF(P6247=0,Q6247,P6247),Q6247)</f>
        <v>2023-04-13</v>
      </c>
      <c r="S6247" s="2" t="s">
        <v>17803</v>
      </c>
      <c r="T6247" s="8">
        <f>[1]!b_anal_ptmyear($A6247,日期设置!$B$2)</f>
        <v>4.0602739726027401</v>
      </c>
      <c r="U6247" s="8">
        <f>[1]!b_anal_termifexercise($A6247,日期设置!B$2)</f>
        <v>2.0602739726027397</v>
      </c>
      <c r="V6247" s="10">
        <f>[1]!b_dq_dirtyprice(A6247,日期设置!$B$2)</f>
        <v>101.2166</v>
      </c>
      <c r="W6247" s="11">
        <f>IF(U6247=0,ROUNDUP((Q6247-日期设置!$B$2)/365,0),ROUNDUP((R6247-日期设置!$B$2)/365,0))</f>
        <v>3</v>
      </c>
      <c r="X6247" s="18">
        <f>_xlfn.IFNA(VLOOKUP(A6247,过往入选债券!A:D,4,0),2)</f>
        <v>2</v>
      </c>
      <c r="Y6247">
        <f>_xlfn.IFNA(VLOOKUP(C6247,[2]Sheet1!$A:$A,1,0),3)</f>
        <v>3</v>
      </c>
    </row>
    <row r="6248" spans="1:25" hidden="1" x14ac:dyDescent="0.2">
      <c r="A6248" s="21" t="s">
        <v>8524</v>
      </c>
      <c r="B6248" s="21" t="s">
        <v>8525</v>
      </c>
      <c r="C6248" s="37" t="s">
        <v>270</v>
      </c>
      <c r="D6248" s="26" t="str">
        <f>[1]!b_calc_yield(A6248,日期设置!$B$2,F6248,1,R6248,1,O6248,L6248,S6248,)</f>
        <v>Fetching...</v>
      </c>
      <c r="E6248" s="26">
        <f t="shared" si="194"/>
        <v>4.0729710101474526</v>
      </c>
      <c r="F6248" s="18">
        <f>[1]!b_dq_cleanprice($A6248,日期设置!B$2)</f>
        <v>100.8771</v>
      </c>
      <c r="G6248" s="18" t="str">
        <f t="shared" si="195"/>
        <v>3.10 + 1.10</v>
      </c>
      <c r="H6248" s="27">
        <f>[1]!b_dq_pctchange($A6248,日期设置!$B$2,1)/100</f>
        <v>0</v>
      </c>
      <c r="I6248" s="26">
        <f>[1]!b_pq_pctchange(A6248,日期设置!$B$4,日期设置!$B$2,1)</f>
        <v>0</v>
      </c>
      <c r="J6248" s="26">
        <f>[1]!b_pq_pctchange(A6248,日期设置!$C$4,日期设置!$B$2,1)</f>
        <v>0</v>
      </c>
      <c r="K6248" s="52">
        <f>[1]!b_dq_amount($A6248,日期设置!B$2,2,10000)</f>
        <v>0</v>
      </c>
      <c r="L6248" s="26">
        <f>[1]!b_info_latestpar(A6248,日期设置!$B$2)</f>
        <v>100</v>
      </c>
      <c r="M6248" s="6">
        <f>[1]!b_info_outstandingbalance($A6248,日期设置!B$2)</f>
        <v>10</v>
      </c>
      <c r="N6248" s="7" t="str">
        <f>[1]!b_info_latestissurercreditrating2(A6248,日期设置!$B$2,"102","1")</f>
        <v>AAA</v>
      </c>
      <c r="O6248" s="8">
        <v>4.67</v>
      </c>
      <c r="P6248" s="9" t="str">
        <f>[1]!b_info_repurchasedate(A6248)</f>
        <v>2022-04-29</v>
      </c>
      <c r="Q6248" s="8" t="s">
        <v>16899</v>
      </c>
      <c r="R6248" s="2" t="str">
        <f>IF((--IF(P6248=0,Q6248,P6248))&gt;(--日期设置!$B$2),IF(P6248=0,Q6248,P6248),Q6248)</f>
        <v>2022-04-29</v>
      </c>
      <c r="S6248" s="2" t="s">
        <v>17967</v>
      </c>
      <c r="T6248" s="8">
        <f>[1]!b_anal_ptmyear($A6248,日期设置!$B$2)</f>
        <v>3.1041095890410957</v>
      </c>
      <c r="U6248" s="8">
        <f>[1]!b_anal_termifexercise($A6248,日期设置!B$2)</f>
        <v>1.1041095890410959</v>
      </c>
      <c r="V6248" s="10">
        <f>[1]!b_dq_dirtyprice(A6248,日期设置!$B$2)</f>
        <v>105.0609</v>
      </c>
      <c r="W6248" s="11">
        <f>IF(U6248=0,ROUNDUP((Q6248-日期设置!$B$2)/365,0),ROUNDUP((R6248-日期设置!$B$2)/365,0))</f>
        <v>2</v>
      </c>
      <c r="X6248" s="18">
        <f>_xlfn.IFNA(VLOOKUP(A6248,过往入选债券!A:D,4,0),2)</f>
        <v>2</v>
      </c>
      <c r="Y6248">
        <f>_xlfn.IFNA(VLOOKUP(C6248,[2]Sheet1!$A:$A,1,0),3)</f>
        <v>3</v>
      </c>
    </row>
    <row r="6249" spans="1:25" hidden="1" x14ac:dyDescent="0.2">
      <c r="A6249" s="21" t="s">
        <v>19459</v>
      </c>
      <c r="B6249" s="21" t="s">
        <v>19460</v>
      </c>
      <c r="C6249" s="46" t="s">
        <v>19461</v>
      </c>
      <c r="D6249" s="26" t="str">
        <f>[1]!b_calc_yield(A6249,日期设置!$B$2,F6249,1,R6249,1,O6249,L6249,S6249,)</f>
        <v>Fetching...</v>
      </c>
      <c r="E6249" s="26">
        <f t="shared" si="194"/>
        <v>8.9137930530819531</v>
      </c>
      <c r="F6249" s="18">
        <f>[1]!b_dq_cleanprice($A6249,日期设置!B$2)</f>
        <v>100.2393</v>
      </c>
      <c r="G6249" s="18" t="str">
        <f t="shared" si="195"/>
        <v>2.37 + 0</v>
      </c>
      <c r="H6249" s="27">
        <f>[1]!b_dq_pctchange($A6249,日期设置!$B$2,1)/100</f>
        <v>0</v>
      </c>
      <c r="I6249" s="26">
        <f>[1]!b_pq_pctchange(A6249,日期设置!$B$4,日期设置!$B$2,1)</f>
        <v>0</v>
      </c>
      <c r="J6249" s="26">
        <f>[1]!b_pq_pctchange(A6249,日期设置!$C$4,日期设置!$B$2,1)</f>
        <v>0</v>
      </c>
      <c r="K6249" s="52">
        <f>[1]!b_dq_amount($A6249,日期设置!B$2,2,10000)</f>
        <v>0</v>
      </c>
      <c r="L6249" s="26">
        <f>[1]!b_info_latestpar(A6249,日期设置!$B$2)</f>
        <v>100</v>
      </c>
      <c r="M6249" s="6">
        <f>[1]!b_info_outstandingbalance($A6249,日期设置!B$2)</f>
        <v>15</v>
      </c>
      <c r="N6249" s="7" t="str">
        <f>[1]!b_info_latestissurercreditrating2(A6249,日期设置!$B$2,"102","1")</f>
        <v>AA+</v>
      </c>
      <c r="O6249" s="8">
        <v>3.95</v>
      </c>
      <c r="P6249" s="9">
        <f>[1]!b_info_repurchasedate(A6249)</f>
        <v>0</v>
      </c>
      <c r="Q6249" s="8" t="s">
        <v>16187</v>
      </c>
      <c r="R6249" s="2" t="str">
        <f>IF((--IF(P6249=0,Q6249,P6249))&gt;(--日期设置!$B$2),IF(P6249=0,Q6249,P6249),Q6249)</f>
        <v>2023-08-07</v>
      </c>
      <c r="S6249" s="47" t="s">
        <v>19130</v>
      </c>
      <c r="T6249" s="8">
        <f>[1]!b_anal_ptmyear($A6249,日期设置!$B$2)</f>
        <v>2.3780821917808219</v>
      </c>
      <c r="U6249" s="8">
        <f>[1]!b_anal_termifexercise($A6249,日期设置!B$2)</f>
        <v>0</v>
      </c>
      <c r="V6249" s="10">
        <f>[1]!b_dq_dirtyprice(A6249,日期设置!$B$2)</f>
        <v>102.69589999999999</v>
      </c>
      <c r="W6249" s="11">
        <f>IF(U6249=0,ROUNDUP((Q6249-日期设置!$B$2)/365,0),ROUNDUP((R6249-日期设置!$B$2)/365,0))</f>
        <v>3</v>
      </c>
      <c r="X6249" s="18">
        <f>_xlfn.IFNA(VLOOKUP(A6249,过往入选债券!A:D,4,0),2)</f>
        <v>2</v>
      </c>
      <c r="Y6249" s="45">
        <f>_xlfn.IFNA(VLOOKUP(C6249,[2]Sheet1!$A:$A,1,0),3)</f>
        <v>3</v>
      </c>
    </row>
    <row r="6250" spans="1:25" hidden="1" x14ac:dyDescent="0.2">
      <c r="A6250" s="21" t="s">
        <v>4418</v>
      </c>
      <c r="B6250" s="21" t="s">
        <v>4419</v>
      </c>
      <c r="C6250" s="37" t="s">
        <v>4420</v>
      </c>
      <c r="D6250" s="26" t="str">
        <f>[1]!b_calc_yield(A6250,日期设置!$B$2,F6250,1,R6250,1,O6250,L6250,S6250,)</f>
        <v>Fetching...</v>
      </c>
      <c r="E6250" s="26">
        <f t="shared" si="194"/>
        <v>7.8574151362023503</v>
      </c>
      <c r="F6250" s="18">
        <f>[1]!b_dq_cleanprice($A6250,日期设置!B$2)</f>
        <v>99.229600000000005</v>
      </c>
      <c r="G6250" s="18" t="str">
        <f t="shared" si="195"/>
        <v>2.10 + 0</v>
      </c>
      <c r="H6250" s="27">
        <f>[1]!b_dq_pctchange($A6250,日期设置!$B$2,1)/100</f>
        <v>0</v>
      </c>
      <c r="I6250" s="26">
        <f>[1]!b_pq_pctchange(A6250,日期设置!$B$4,日期设置!$B$2,1)</f>
        <v>9.4819620802222712E-2</v>
      </c>
      <c r="J6250" s="26">
        <f>[1]!b_pq_pctchange(A6250,日期设置!$C$4,日期设置!$B$2,1)</f>
        <v>0.54126129485264607</v>
      </c>
      <c r="K6250" s="52">
        <f>[1]!b_dq_amount($A6250,日期设置!B$2,2,10000)</f>
        <v>0</v>
      </c>
      <c r="L6250" s="26">
        <f>[1]!b_info_latestpar(A6250,日期设置!$B$2)</f>
        <v>100</v>
      </c>
      <c r="M6250" s="6">
        <f>[1]!b_info_outstandingbalance($A6250,日期设置!B$2)</f>
        <v>25</v>
      </c>
      <c r="N6250" s="7">
        <f>[1]!b_info_latestissurercreditrating2(A6250,日期设置!$B$2,"102","1")</f>
        <v>0</v>
      </c>
      <c r="O6250" s="8">
        <v>3.45</v>
      </c>
      <c r="P6250" s="9">
        <f>[1]!b_info_repurchasedate(A6250)</f>
        <v>0</v>
      </c>
      <c r="Q6250" s="8" t="s">
        <v>16057</v>
      </c>
      <c r="R6250" s="2" t="str">
        <f>IF((--IF(P6250=0,Q6250,P6250))&gt;(--日期设置!$B$2),IF(P6250=0,Q6250,P6250),Q6250)</f>
        <v>2023-04-30</v>
      </c>
      <c r="S6250" s="2" t="s">
        <v>17843</v>
      </c>
      <c r="T6250" s="8">
        <f>[1]!b_anal_ptmyear($A6250,日期设置!$B$2)</f>
        <v>2.106849315068493</v>
      </c>
      <c r="U6250" s="8">
        <f>[1]!b_anal_termifexercise($A6250,日期设置!B$2)</f>
        <v>0</v>
      </c>
      <c r="V6250" s="10">
        <f>[1]!b_dq_dirtyprice(A6250,日期设置!$B$2)</f>
        <v>102.31100000000001</v>
      </c>
      <c r="W6250" s="11">
        <f>IF(U6250=0,ROUNDUP((Q6250-日期设置!$B$2)/365,0),ROUNDUP((R6250-日期设置!$B$2)/365,0))</f>
        <v>3</v>
      </c>
      <c r="X6250" s="18">
        <f>_xlfn.IFNA(VLOOKUP(A6250,过往入选债券!A:D,4,0),2)</f>
        <v>2</v>
      </c>
      <c r="Y6250">
        <f>_xlfn.IFNA(VLOOKUP(C6250,[2]Sheet1!$A:$A,1,0),3)</f>
        <v>3</v>
      </c>
    </row>
    <row r="6251" spans="1:25" hidden="1" x14ac:dyDescent="0.2">
      <c r="A6251" s="21" t="s">
        <v>2382</v>
      </c>
      <c r="B6251" s="21" t="s">
        <v>2383</v>
      </c>
      <c r="C6251" s="37" t="s">
        <v>264</v>
      </c>
      <c r="D6251" s="26" t="str">
        <f>[1]!b_calc_yield(A6251,日期设置!$B$2,F6251,1,R6251,1,O6251,L6251,S6251,)</f>
        <v>Fetching...</v>
      </c>
      <c r="E6251" s="26">
        <f t="shared" si="194"/>
        <v>2.8783422001869674</v>
      </c>
      <c r="F6251" s="18">
        <f>[1]!b_dq_cleanprice($A6251,日期设置!B$2)</f>
        <v>100.88800000000001</v>
      </c>
      <c r="G6251" s="18" t="str">
        <f t="shared" si="195"/>
        <v>0.75 + 0</v>
      </c>
      <c r="H6251" s="27">
        <f>[1]!b_dq_pctchange($A6251,日期设置!$B$2,1)/100</f>
        <v>0</v>
      </c>
      <c r="I6251" s="26">
        <f>[1]!b_pq_pctchange(A6251,日期设置!$B$4,日期设置!$B$2,1)</f>
        <v>0</v>
      </c>
      <c r="J6251" s="26">
        <f>[1]!b_pq_pctchange(A6251,日期设置!$C$4,日期设置!$B$2,1)</f>
        <v>0</v>
      </c>
      <c r="K6251" s="52">
        <f>[1]!b_dq_amount($A6251,日期设置!B$2,2,10000)</f>
        <v>0</v>
      </c>
      <c r="L6251" s="26">
        <f>[1]!b_info_latestpar(A6251,日期设置!$B$2)</f>
        <v>100</v>
      </c>
      <c r="M6251" s="6">
        <f>[1]!b_info_outstandingbalance($A6251,日期设置!B$2)</f>
        <v>2</v>
      </c>
      <c r="N6251" s="7">
        <f>[1]!b_info_latestissurercreditrating2(A6251,日期设置!$B$2,"102","1")</f>
        <v>0</v>
      </c>
      <c r="O6251" s="8">
        <v>5.0999999999999996</v>
      </c>
      <c r="P6251" s="9">
        <f>[1]!b_info_repurchasedate(A6251)</f>
        <v>0</v>
      </c>
      <c r="Q6251" s="8" t="s">
        <v>16181</v>
      </c>
      <c r="R6251" s="2" t="str">
        <f>IF((--IF(P6251=0,Q6251,P6251))&gt;(--日期设置!$B$2),IF(P6251=0,Q6251,P6251),Q6251)</f>
        <v>2021-12-21</v>
      </c>
      <c r="S6251" s="2" t="s">
        <v>17970</v>
      </c>
      <c r="T6251" s="8">
        <f>[1]!b_anal_ptmyear($A6251,日期设置!$B$2)</f>
        <v>0.75068493150684934</v>
      </c>
      <c r="U6251" s="8">
        <f>[1]!b_anal_termifexercise($A6251,日期设置!B$2)</f>
        <v>0</v>
      </c>
      <c r="V6251" s="10">
        <f>[1]!b_dq_dirtyprice(A6251,日期设置!$B$2)</f>
        <v>102.15949999999999</v>
      </c>
      <c r="W6251" s="11">
        <f>IF(U6251=0,ROUNDUP((Q6251-日期设置!$B$2)/365,0),ROUNDUP((R6251-日期设置!$B$2)/365,0))</f>
        <v>1</v>
      </c>
      <c r="X6251" s="18">
        <f>_xlfn.IFNA(VLOOKUP(A6251,过往入选债券!A:D,4,0),2)</f>
        <v>2</v>
      </c>
      <c r="Y6251">
        <f>_xlfn.IFNA(VLOOKUP(C6251,[2]Sheet1!$A:$A,1,0),3)</f>
        <v>3</v>
      </c>
    </row>
    <row r="6252" spans="1:25" hidden="1" x14ac:dyDescent="0.2">
      <c r="A6252" s="21" t="s">
        <v>3187</v>
      </c>
      <c r="B6252" s="21" t="s">
        <v>3188</v>
      </c>
      <c r="C6252" s="37" t="s">
        <v>3030</v>
      </c>
      <c r="D6252" s="26" t="str">
        <f>[1]!b_calc_yield(A6252,日期设置!$B$2,F6252,1,R6252,1,O6252,L6252,S6252,)</f>
        <v>Fetching...</v>
      </c>
      <c r="E6252" s="26">
        <f t="shared" si="194"/>
        <v>4.6191245661872937</v>
      </c>
      <c r="F6252" s="18">
        <f>[1]!b_dq_cleanprice($A6252,日期设置!B$2)</f>
        <v>101.3762</v>
      </c>
      <c r="G6252" s="18" t="str">
        <f t="shared" si="195"/>
        <v>1.24 + 0</v>
      </c>
      <c r="H6252" s="27">
        <f>[1]!b_dq_pctchange($A6252,日期设置!$B$2,1)/100</f>
        <v>0</v>
      </c>
      <c r="I6252" s="26">
        <f>[1]!b_pq_pctchange(A6252,日期设置!$B$4,日期设置!$B$2,1)</f>
        <v>-2.6330607901751599E-2</v>
      </c>
      <c r="J6252" s="26">
        <f>[1]!b_pq_pctchange(A6252,日期设置!$C$4,日期设置!$B$2,1)</f>
        <v>0.97231075697210312</v>
      </c>
      <c r="K6252" s="52">
        <f>[1]!b_dq_amount($A6252,日期设置!B$2,2,10000)</f>
        <v>0</v>
      </c>
      <c r="L6252" s="26">
        <f>[1]!b_info_latestpar(A6252,日期设置!$B$2)</f>
        <v>100</v>
      </c>
      <c r="M6252" s="6">
        <f>[1]!b_info_outstandingbalance($A6252,日期设置!B$2)</f>
        <v>8</v>
      </c>
      <c r="N6252" s="7">
        <f>[1]!b_info_latestissurercreditrating2(A6252,日期设置!$B$2,"102","1")</f>
        <v>0</v>
      </c>
      <c r="O6252" s="8">
        <v>5</v>
      </c>
      <c r="P6252" s="9">
        <f>[1]!b_info_repurchasedate(A6252)</f>
        <v>0</v>
      </c>
      <c r="Q6252" s="8" t="s">
        <v>17212</v>
      </c>
      <c r="R6252" s="2" t="str">
        <f>IF((--IF(P6252=0,Q6252,P6252))&gt;(--日期设置!$B$2),IF(P6252=0,Q6252,P6252),Q6252)</f>
        <v>2022-06-20</v>
      </c>
      <c r="S6252" s="2" t="s">
        <v>18834</v>
      </c>
      <c r="T6252" s="8">
        <f>[1]!b_anal_ptmyear($A6252,日期设置!$B$2)</f>
        <v>1.2465753424657535</v>
      </c>
      <c r="U6252" s="8">
        <f>[1]!b_anal_termifexercise($A6252,日期设置!B$2)</f>
        <v>0</v>
      </c>
      <c r="V6252" s="10">
        <f>[1]!b_dq_dirtyprice(A6252,日期设置!$B$2)</f>
        <v>105.1433</v>
      </c>
      <c r="W6252" s="11">
        <f>IF(U6252=0,ROUNDUP((Q6252-日期设置!$B$2)/365,0),ROUNDUP((R6252-日期设置!$B$2)/365,0))</f>
        <v>2</v>
      </c>
      <c r="X6252" s="18">
        <f>_xlfn.IFNA(VLOOKUP(A6252,过往入选债券!A:D,4,0),2)</f>
        <v>2</v>
      </c>
      <c r="Y6252">
        <f>_xlfn.IFNA(VLOOKUP(C6252,[2]Sheet1!$A:$A,1,0),3)</f>
        <v>3</v>
      </c>
    </row>
    <row r="6253" spans="1:25" hidden="1" x14ac:dyDescent="0.2">
      <c r="A6253" s="21" t="s">
        <v>13013</v>
      </c>
      <c r="B6253" s="21" t="s">
        <v>13014</v>
      </c>
      <c r="C6253" s="37" t="s">
        <v>1920</v>
      </c>
      <c r="D6253" s="26" t="str">
        <f>[1]!b_calc_yield(A6253,日期设置!$B$2,F6253,1,R6253,1,O6253,L6253,S6253,)</f>
        <v>Fetching...</v>
      </c>
      <c r="E6253" s="26">
        <f t="shared" si="194"/>
        <v>20.447251468006144</v>
      </c>
      <c r="F6253" s="18">
        <f>[1]!b_dq_cleanprice($A6253,日期设置!B$2)</f>
        <v>59.848399999999998</v>
      </c>
      <c r="G6253" s="18" t="str">
        <f t="shared" si="195"/>
        <v>2.21 + 0</v>
      </c>
      <c r="H6253" s="27">
        <f>[1]!b_dq_pctchange($A6253,日期设置!$B$2,1)/100</f>
        <v>0</v>
      </c>
      <c r="I6253" s="26">
        <f>[1]!b_pq_pctchange(A6253,日期设置!$B$4,日期设置!$B$2,1)</f>
        <v>0</v>
      </c>
      <c r="J6253" s="26">
        <f>[1]!b_pq_pctchange(A6253,日期设置!$C$4,日期设置!$B$2,1)</f>
        <v>0</v>
      </c>
      <c r="K6253" s="52">
        <f>[1]!b_dq_amount($A6253,日期设置!B$2,2,10000)</f>
        <v>0</v>
      </c>
      <c r="L6253" s="26">
        <f>[1]!b_info_latestpar(A6253,日期设置!$B$2)</f>
        <v>60</v>
      </c>
      <c r="M6253" s="6">
        <f>[1]!b_info_outstandingbalance($A6253,日期设置!B$2)</f>
        <v>4.2</v>
      </c>
      <c r="N6253" s="7" t="str">
        <f>[1]!b_info_latestissurercreditrating2(A6253,日期设置!$B$2,"102","1")</f>
        <v>AA</v>
      </c>
      <c r="O6253" s="8">
        <v>4.97</v>
      </c>
      <c r="P6253" s="9">
        <f>[1]!b_info_repurchasedate(A6253)</f>
        <v>0</v>
      </c>
      <c r="Q6253" s="8" t="s">
        <v>17055</v>
      </c>
      <c r="R6253" s="2" t="str">
        <f>IF((--IF(P6253=0,Q6253,P6253))&gt;(--日期设置!$B$2),IF(P6253=0,Q6253,P6253),Q6253)</f>
        <v>2023-06-08</v>
      </c>
      <c r="S6253" s="2" t="s">
        <v>17925</v>
      </c>
      <c r="T6253" s="8">
        <f>[1]!b_anal_ptmyear($A6253,日期设置!$B$2)</f>
        <v>2.2136986301369861</v>
      </c>
      <c r="U6253" s="8">
        <f>[1]!b_anal_termifexercise($A6253,日期设置!B$2)</f>
        <v>0</v>
      </c>
      <c r="V6253" s="10">
        <f>[1]!b_dq_dirtyprice(A6253,日期设置!$B$2)</f>
        <v>62.193199999999997</v>
      </c>
      <c r="W6253" s="11">
        <f>IF(U6253=0,ROUNDUP((Q6253-日期设置!$B$2)/365,0),ROUNDUP((R6253-日期设置!$B$2)/365,0))</f>
        <v>3</v>
      </c>
      <c r="X6253" s="18">
        <f>_xlfn.IFNA(VLOOKUP(A6253,过往入选债券!A:D,4,0),2)</f>
        <v>2</v>
      </c>
      <c r="Y6253">
        <f>_xlfn.IFNA(VLOOKUP(C6253,[2]Sheet1!$A:$A,1,0),3)</f>
        <v>3</v>
      </c>
    </row>
    <row r="6254" spans="1:25" hidden="1" x14ac:dyDescent="0.2">
      <c r="A6254" s="21" t="s">
        <v>12759</v>
      </c>
      <c r="B6254" s="21" t="s">
        <v>12760</v>
      </c>
      <c r="C6254" s="37" t="s">
        <v>11664</v>
      </c>
      <c r="D6254" s="26" t="str">
        <f>[1]!b_calc_yield(A6254,日期设置!$B$2,F6254,1,R6254,1,O6254,L6254,S6254,)</f>
        <v>Fetching...</v>
      </c>
      <c r="E6254" s="26">
        <f t="shared" si="194"/>
        <v>22.070893303199711</v>
      </c>
      <c r="F6254" s="18">
        <f>[1]!b_dq_cleanprice($A6254,日期设置!B$2)</f>
        <v>39.983199999999997</v>
      </c>
      <c r="G6254" s="18" t="str">
        <f t="shared" si="195"/>
        <v>1.8 + 0</v>
      </c>
      <c r="H6254" s="27">
        <f>[1]!b_dq_pctchange($A6254,日期设置!$B$2,1)/100</f>
        <v>0</v>
      </c>
      <c r="I6254" s="26">
        <f>[1]!b_pq_pctchange(A6254,日期设置!$B$4,日期设置!$B$2,1)</f>
        <v>0</v>
      </c>
      <c r="J6254" s="26">
        <f>[1]!b_pq_pctchange(A6254,日期设置!$C$4,日期设置!$B$2,1)</f>
        <v>0</v>
      </c>
      <c r="K6254" s="52">
        <f>[1]!b_dq_amount($A6254,日期设置!B$2,2,10000)</f>
        <v>0</v>
      </c>
      <c r="L6254" s="26">
        <f>[1]!b_info_latestpar(A6254,日期设置!$B$2)</f>
        <v>40</v>
      </c>
      <c r="M6254" s="6">
        <f>[1]!b_info_outstandingbalance($A6254,日期设置!B$2)</f>
        <v>2.8</v>
      </c>
      <c r="N6254" s="7" t="str">
        <f>[1]!b_info_latestissurercreditrating2(A6254,日期设置!$B$2,"102","1")</f>
        <v>AA</v>
      </c>
      <c r="O6254" s="8">
        <v>4.63</v>
      </c>
      <c r="P6254" s="9">
        <f>[1]!b_info_repurchasedate(A6254)</f>
        <v>0</v>
      </c>
      <c r="Q6254" s="8" t="s">
        <v>16419</v>
      </c>
      <c r="R6254" s="2" t="str">
        <f>IF((--IF(P6254=0,Q6254,P6254))&gt;(--日期设置!$B$2),IF(P6254=0,Q6254,P6254),Q6254)</f>
        <v>2023-01-08</v>
      </c>
      <c r="S6254" s="2" t="s">
        <v>18908</v>
      </c>
      <c r="T6254" s="8">
        <f>[1]!b_anal_ptmyear($A6254,日期设置!$B$2)</f>
        <v>1.8</v>
      </c>
      <c r="U6254" s="8">
        <f>[1]!b_anal_termifexercise($A6254,日期设置!B$2)</f>
        <v>0</v>
      </c>
      <c r="V6254" s="10">
        <f>[1]!b_dq_dirtyprice(A6254,日期设置!$B$2)</f>
        <v>40.3536</v>
      </c>
      <c r="W6254" s="11">
        <f>IF(U6254=0,ROUNDUP((Q6254-日期设置!$B$2)/365,0),ROUNDUP((R6254-日期设置!$B$2)/365,0))</f>
        <v>2</v>
      </c>
      <c r="X6254" s="18">
        <f>_xlfn.IFNA(VLOOKUP(A6254,过往入选债券!A:D,4,0),2)</f>
        <v>2</v>
      </c>
      <c r="Y6254">
        <f>_xlfn.IFNA(VLOOKUP(C6254,[2]Sheet1!$A:$A,1,0),3)</f>
        <v>3</v>
      </c>
    </row>
    <row r="6255" spans="1:25" hidden="1" x14ac:dyDescent="0.2">
      <c r="A6255" s="28" t="s">
        <v>19709</v>
      </c>
      <c r="B6255" s="28" t="s">
        <v>19710</v>
      </c>
      <c r="C6255" s="38" t="s">
        <v>1570</v>
      </c>
      <c r="D6255" s="26" t="str">
        <f>[1]!b_calc_yield(A6255,日期设置!$B$2,F6255,1,R6255,1,O6255,L6255,S6255,)</f>
        <v>Fetching...</v>
      </c>
      <c r="E6255" s="26">
        <f t="shared" si="194"/>
        <v>9.0800847573800461</v>
      </c>
      <c r="F6255" s="18">
        <f>[1]!b_dq_cleanprice($A6255,日期设置!B$2)</f>
        <v>99.909300000000002</v>
      </c>
      <c r="G6255" s="18" t="str">
        <f t="shared" si="195"/>
        <v>4.41 + 2.41</v>
      </c>
      <c r="H6255" s="27">
        <f>[1]!b_dq_pctchange($A6255,日期设置!$B$2,1)/100</f>
        <v>0</v>
      </c>
      <c r="I6255" s="26">
        <f>[1]!b_pq_pctchange(A6255,日期设置!$B$4,日期设置!$B$2,1)</f>
        <v>1.0358497244273617</v>
      </c>
      <c r="J6255" s="26">
        <f>[1]!b_pq_pctchange(A6255,日期设置!$C$4,日期设置!$B$2,1)</f>
        <v>4.1038904881910135E-3</v>
      </c>
      <c r="K6255" s="52">
        <f>[1]!b_dq_amount($A6255,日期设置!B$2,2,10000)</f>
        <v>0</v>
      </c>
      <c r="L6255" s="26">
        <f>[1]!b_info_latestpar(A6255,日期设置!$B$2)</f>
        <v>100</v>
      </c>
      <c r="M6255" s="6">
        <f>[1]!b_info_outstandingbalance($A6255,日期设置!B$2)</f>
        <v>10</v>
      </c>
      <c r="N6255" s="7" t="str">
        <f>[1]!b_info_latestissurercreditrating2(A6255,日期设置!$B$2,"102","1")</f>
        <v>AA+</v>
      </c>
      <c r="O6255" s="8">
        <v>3.8</v>
      </c>
      <c r="P6255" s="9" t="str">
        <f>[1]!b_info_repurchasedate(A6255)</f>
        <v>2023-08-21</v>
      </c>
      <c r="Q6255" s="8" t="s">
        <v>17723</v>
      </c>
      <c r="R6255" s="2" t="str">
        <f>IF((--IF(P6255=0,Q6255,P6255))&gt;(--日期设置!$B$2),IF(P6255=0,Q6255,P6255),Q6255)</f>
        <v>2023-08-21</v>
      </c>
      <c r="S6255" s="31" t="s">
        <v>19109</v>
      </c>
      <c r="T6255" s="8">
        <f>[1]!b_anal_ptmyear($A6255,日期设置!$B$2)</f>
        <v>4.4164383561643836</v>
      </c>
      <c r="U6255" s="8">
        <f>[1]!b_anal_termifexercise($A6255,日期设置!B$2)</f>
        <v>2.4164383561643836</v>
      </c>
      <c r="V6255" s="10">
        <f>[1]!b_dq_dirtyprice(A6255,日期设置!$B$2)</f>
        <v>102.1268</v>
      </c>
      <c r="W6255" s="11">
        <f>IF(U6255=0,ROUNDUP((Q6255-日期设置!$B$2)/365,0),ROUNDUP((R6255-日期设置!$B$2)/365,0))</f>
        <v>3</v>
      </c>
      <c r="X6255" s="18">
        <f>_xlfn.IFNA(VLOOKUP(A6255,过往入选债券!A:D,4,0),2)</f>
        <v>2</v>
      </c>
      <c r="Y6255">
        <f>_xlfn.IFNA(VLOOKUP(C6255,[2]Sheet1!$A:$A,1,0),3)</f>
        <v>3</v>
      </c>
    </row>
    <row r="6256" spans="1:25" hidden="1" x14ac:dyDescent="0.2">
      <c r="A6256" s="21" t="s">
        <v>9415</v>
      </c>
      <c r="B6256" s="21" t="s">
        <v>9416</v>
      </c>
      <c r="C6256" s="37" t="s">
        <v>1805</v>
      </c>
      <c r="D6256" s="26" t="str">
        <f>[1]!b_calc_yield(A6256,日期设置!$B$2,F6256,1,R6256,1,O6256,L6256,S6256,)</f>
        <v>Fetching...</v>
      </c>
      <c r="E6256" s="26">
        <f t="shared" si="194"/>
        <v>6.0157094234128961</v>
      </c>
      <c r="F6256" s="18">
        <f>[1]!b_dq_cleanprice($A6256,日期设置!B$2)</f>
        <v>100.84220000000001</v>
      </c>
      <c r="G6256" s="18" t="str">
        <f t="shared" si="195"/>
        <v>1.59 + 0</v>
      </c>
      <c r="H6256" s="27">
        <f>[1]!b_dq_pctchange($A6256,日期设置!$B$2,1)/100</f>
        <v>0</v>
      </c>
      <c r="I6256" s="26">
        <f>[1]!b_pq_pctchange(A6256,日期设置!$B$4,日期设置!$B$2,1)</f>
        <v>0</v>
      </c>
      <c r="J6256" s="26">
        <f>[1]!b_pq_pctchange(A6256,日期设置!$C$4,日期设置!$B$2,1)</f>
        <v>0</v>
      </c>
      <c r="K6256" s="52">
        <f>[1]!b_dq_amount($A6256,日期设置!B$2,2,10000)</f>
        <v>0</v>
      </c>
      <c r="L6256" s="26">
        <f>[1]!b_info_latestpar(A6256,日期设置!$B$2)</f>
        <v>100</v>
      </c>
      <c r="M6256" s="6">
        <f>[1]!b_info_outstandingbalance($A6256,日期设置!B$2)</f>
        <v>10</v>
      </c>
      <c r="N6256" s="7" t="str">
        <f>[1]!b_info_latestissurercreditrating2(A6256,日期设置!$B$2,"102","1")</f>
        <v>AAA</v>
      </c>
      <c r="O6256" s="8">
        <v>4.4000000000000004</v>
      </c>
      <c r="P6256" s="9">
        <f>[1]!b_info_repurchasedate(A6256)</f>
        <v>0</v>
      </c>
      <c r="Q6256" s="8" t="s">
        <v>16575</v>
      </c>
      <c r="R6256" s="2" t="str">
        <f>IF((--IF(P6256=0,Q6256,P6256))&gt;(--日期设置!$B$2),IF(P6256=0,Q6256,P6256),Q6256)</f>
        <v>2022-10-25</v>
      </c>
      <c r="S6256" s="2" t="s">
        <v>18325</v>
      </c>
      <c r="T6256" s="8">
        <f>[1]!b_anal_ptmyear($A6256,日期设置!$B$2)</f>
        <v>1.5945205479452054</v>
      </c>
      <c r="U6256" s="8">
        <f>[1]!b_anal_termifexercise($A6256,日期设置!B$2)</f>
        <v>0</v>
      </c>
      <c r="V6256" s="10">
        <f>[1]!b_dq_dirtyprice(A6256,日期设置!$B$2)</f>
        <v>102.6263</v>
      </c>
      <c r="W6256" s="11">
        <f>IF(U6256=0,ROUNDUP((Q6256-日期设置!$B$2)/365,0),ROUNDUP((R6256-日期设置!$B$2)/365,0))</f>
        <v>2</v>
      </c>
      <c r="X6256" s="18">
        <f>_xlfn.IFNA(VLOOKUP(A6256,过往入选债券!A:D,4,0),2)</f>
        <v>2</v>
      </c>
      <c r="Y6256">
        <f>_xlfn.IFNA(VLOOKUP(C6256,[2]Sheet1!$A:$A,1,0),3)</f>
        <v>3</v>
      </c>
    </row>
    <row r="6257" spans="1:25" hidden="1" x14ac:dyDescent="0.2">
      <c r="A6257" s="21" t="s">
        <v>9876</v>
      </c>
      <c r="B6257" s="21" t="s">
        <v>9877</v>
      </c>
      <c r="C6257" s="37" t="s">
        <v>150</v>
      </c>
      <c r="D6257" s="26" t="str">
        <f>[1]!b_calc_yield(A6257,日期设置!$B$2,F6257,1,R6257,1,O6257,L6257,S6257,)</f>
        <v>Fetching...</v>
      </c>
      <c r="E6257" s="26">
        <f t="shared" si="194"/>
        <v>14.632945309120204</v>
      </c>
      <c r="F6257" s="18">
        <f>[1]!b_dq_cleanprice($A6257,日期设置!B$2)</f>
        <v>99.703800000000001</v>
      </c>
      <c r="G6257" s="18" t="str">
        <f t="shared" si="195"/>
        <v>3.83 + 0</v>
      </c>
      <c r="H6257" s="27">
        <f>[1]!b_dq_pctchange($A6257,日期设置!$B$2,1)/100</f>
        <v>0</v>
      </c>
      <c r="I6257" s="26">
        <f>[1]!b_pq_pctchange(A6257,日期设置!$B$4,日期设置!$B$2,1)</f>
        <v>0</v>
      </c>
      <c r="J6257" s="26">
        <f>[1]!b_pq_pctchange(A6257,日期设置!$C$4,日期设置!$B$2,1)</f>
        <v>-0.21637309847878364</v>
      </c>
      <c r="K6257" s="52">
        <f>[1]!b_dq_amount($A6257,日期设置!B$2,2,10000)</f>
        <v>0</v>
      </c>
      <c r="L6257" s="26">
        <f>[1]!b_info_latestpar(A6257,日期设置!$B$2)</f>
        <v>100</v>
      </c>
      <c r="M6257" s="6">
        <f>[1]!b_info_outstandingbalance($A6257,日期设置!B$2)</f>
        <v>10</v>
      </c>
      <c r="N6257" s="7" t="str">
        <f>[1]!b_info_latestissurercreditrating2(A6257,日期设置!$B$2,"102","1")</f>
        <v>AAA</v>
      </c>
      <c r="O6257" s="8">
        <v>3.75</v>
      </c>
      <c r="P6257" s="9">
        <f>[1]!b_info_repurchasedate(A6257)</f>
        <v>0</v>
      </c>
      <c r="Q6257" s="8" t="s">
        <v>17108</v>
      </c>
      <c r="R6257" s="2" t="str">
        <f>IF((--IF(P6257=0,Q6257,P6257))&gt;(--日期设置!$B$2),IF(P6257=0,Q6257,P6257),Q6257)</f>
        <v>2025-01-21</v>
      </c>
      <c r="S6257" s="2" t="s">
        <v>18520</v>
      </c>
      <c r="T6257" s="8">
        <f>[1]!b_anal_ptmyear($A6257,日期设置!$B$2)</f>
        <v>3.8356164383561646</v>
      </c>
      <c r="U6257" s="8">
        <f>[1]!b_anal_termifexercise($A6257,日期设置!B$2)</f>
        <v>0</v>
      </c>
      <c r="V6257" s="10">
        <f>[1]!b_dq_dirtyprice(A6257,日期设置!$B$2)</f>
        <v>100.3202</v>
      </c>
      <c r="W6257" s="11">
        <f>IF(U6257=0,ROUNDUP((Q6257-日期设置!$B$2)/365,0),ROUNDUP((R6257-日期设置!$B$2)/365,0))</f>
        <v>4</v>
      </c>
      <c r="X6257" s="18">
        <f>_xlfn.IFNA(VLOOKUP(A6257,过往入选债券!A:D,4,0),2)</f>
        <v>2</v>
      </c>
      <c r="Y6257">
        <f>_xlfn.IFNA(VLOOKUP(C6257,[2]Sheet1!$A:$A,1,0),3)</f>
        <v>3</v>
      </c>
    </row>
    <row r="6258" spans="1:25" hidden="1" x14ac:dyDescent="0.2">
      <c r="A6258" s="28" t="s">
        <v>20554</v>
      </c>
      <c r="B6258" s="28" t="s">
        <v>20555</v>
      </c>
      <c r="C6258" s="39" t="s">
        <v>4839</v>
      </c>
      <c r="D6258" s="26" t="str">
        <f>[1]!b_calc_yield(A6258,日期设置!$B$2,F6258,1,R6258,1,O6258,L6258,S6258,)</f>
        <v>Fetching...</v>
      </c>
      <c r="E6258" s="26">
        <f t="shared" si="194"/>
        <v>9.4898370720743586</v>
      </c>
      <c r="F6258" s="18">
        <f>[1]!b_dq_cleanprice($A6258,日期设置!B$2)</f>
        <v>100.26179999999999</v>
      </c>
      <c r="G6258" s="18" t="str">
        <f t="shared" si="195"/>
        <v>2.52 + 0</v>
      </c>
      <c r="H6258" s="27">
        <f>[1]!b_dq_pctchange($A6258,日期设置!$B$2,1)/100</f>
        <v>0</v>
      </c>
      <c r="I6258" s="26">
        <f>[1]!b_pq_pctchange(A6258,日期设置!$B$4,日期设置!$B$2,1)</f>
        <v>-3.0510786460396642E-2</v>
      </c>
      <c r="J6258" s="26">
        <f>[1]!b_pq_pctchange(A6258,日期设置!$C$4,日期设置!$B$2,1)</f>
        <v>-0.30724623847082028</v>
      </c>
      <c r="K6258" s="52">
        <f>[1]!b_dq_amount($A6258,日期设置!B$2,2,10000)</f>
        <v>0</v>
      </c>
      <c r="L6258" s="26">
        <f>[1]!b_info_latestpar(A6258,日期设置!$B$2)</f>
        <v>100</v>
      </c>
      <c r="M6258" s="6">
        <f>[1]!b_info_outstandingbalance($A6258,日期设置!B$2)</f>
        <v>12</v>
      </c>
      <c r="N6258" s="7" t="str">
        <f>[1]!b_info_latestissurercreditrating2(A6258,日期设置!$B$2,"102","1")</f>
        <v>AA+</v>
      </c>
      <c r="O6258" s="8">
        <v>3.95</v>
      </c>
      <c r="P6258" s="9">
        <f>[1]!b_info_repurchasedate(A6258)</f>
        <v>0</v>
      </c>
      <c r="Q6258" s="8" t="s">
        <v>16610</v>
      </c>
      <c r="R6258" s="2" t="str">
        <f>IF((--IF(P6258=0,Q6258,P6258))&gt;(--日期设置!$B$2),IF(P6258=0,Q6258,P6258),Q6258)</f>
        <v>2023-09-28</v>
      </c>
      <c r="S6258" s="31" t="s">
        <v>17447</v>
      </c>
      <c r="T6258" s="8">
        <f>[1]!b_anal_ptmyear($A6258,日期设置!$B$2)</f>
        <v>2.5205479452054793</v>
      </c>
      <c r="U6258" s="8">
        <f>[1]!b_anal_termifexercise($A6258,日期设置!B$2)</f>
        <v>0</v>
      </c>
      <c r="V6258" s="10">
        <f>[1]!b_dq_dirtyprice(A6258,日期设置!$B$2)</f>
        <v>102.15560000000001</v>
      </c>
      <c r="W6258" s="11">
        <f>IF(U6258=0,ROUNDUP((Q6258-日期设置!$B$2)/365,0),ROUNDUP((R6258-日期设置!$B$2)/365,0))</f>
        <v>3</v>
      </c>
      <c r="X6258" s="18">
        <f>_xlfn.IFNA(VLOOKUP(A6258,过往入选债券!A:D,4,0),2)</f>
        <v>2</v>
      </c>
      <c r="Y6258">
        <f>_xlfn.IFNA(VLOOKUP(C6258,[2]Sheet1!$A:$A,1,0),3)</f>
        <v>3</v>
      </c>
    </row>
    <row r="6259" spans="1:25" hidden="1" x14ac:dyDescent="0.2">
      <c r="A6259" s="21" t="s">
        <v>9948</v>
      </c>
      <c r="B6259" s="21" t="s">
        <v>9949</v>
      </c>
      <c r="C6259" s="37" t="s">
        <v>416</v>
      </c>
      <c r="D6259" s="26" t="str">
        <f>[1]!b_calc_yield(A6259,日期设置!$B$2,F6259,1,R6259,1,O6259,L6259,S6259,)</f>
        <v>Fetching...</v>
      </c>
      <c r="E6259" s="26">
        <f t="shared" si="194"/>
        <v>7.3956405728978991</v>
      </c>
      <c r="F6259" s="18">
        <f>[1]!b_dq_cleanprice($A6259,日期设置!B$2)</f>
        <v>98.827100000000002</v>
      </c>
      <c r="G6259" s="18" t="str">
        <f t="shared" si="195"/>
        <v>3.92 + 1.92</v>
      </c>
      <c r="H6259" s="27">
        <f>[1]!b_dq_pctchange($A6259,日期设置!$B$2,1)/100</f>
        <v>0</v>
      </c>
      <c r="I6259" s="26">
        <f>[1]!b_pq_pctchange(A6259,日期设置!$B$4,日期设置!$B$2,1)</f>
        <v>0.58656010943422687</v>
      </c>
      <c r="J6259" s="26">
        <f>[1]!b_pq_pctchange(A6259,日期设置!$C$4,日期设置!$B$2,1)</f>
        <v>0.58656010943422687</v>
      </c>
      <c r="K6259" s="52">
        <f>[1]!b_dq_amount($A6259,日期设置!B$2,2,10000)</f>
        <v>0</v>
      </c>
      <c r="L6259" s="26">
        <f>[1]!b_info_latestpar(A6259,日期设置!$B$2)</f>
        <v>100</v>
      </c>
      <c r="M6259" s="6">
        <f>[1]!b_info_outstandingbalance($A6259,日期设置!B$2)</f>
        <v>5</v>
      </c>
      <c r="N6259" s="7" t="str">
        <f>[1]!b_info_latestissurercreditrating2(A6259,日期设置!$B$2,"102","1")</f>
        <v>AA+</v>
      </c>
      <c r="O6259" s="8">
        <v>3.19</v>
      </c>
      <c r="P6259" s="9" t="str">
        <f>[1]!b_info_repurchasedate(A6259)</f>
        <v>2023-02-24</v>
      </c>
      <c r="Q6259" s="8" t="s">
        <v>16455</v>
      </c>
      <c r="R6259" s="2" t="str">
        <f>IF((--IF(P6259=0,Q6259,P6259))&gt;(--日期设置!$B$2),IF(P6259=0,Q6259,P6259),Q6259)</f>
        <v>2023-02-24</v>
      </c>
      <c r="S6259" s="2" t="s">
        <v>18222</v>
      </c>
      <c r="T6259" s="8">
        <f>[1]!b_anal_ptmyear($A6259,日期设置!$B$2)</f>
        <v>3.9287671232876713</v>
      </c>
      <c r="U6259" s="8">
        <f>[1]!b_anal_termifexercise($A6259,日期设置!B$2)</f>
        <v>1.9287671232876713</v>
      </c>
      <c r="V6259" s="10">
        <f>[1]!b_dq_dirtyprice(A6259,日期设置!$B$2)</f>
        <v>99.054299999999998</v>
      </c>
      <c r="W6259" s="11">
        <f>IF(U6259=0,ROUNDUP((Q6259-日期设置!$B$2)/365,0),ROUNDUP((R6259-日期设置!$B$2)/365,0))</f>
        <v>2</v>
      </c>
      <c r="X6259" s="18">
        <f>_xlfn.IFNA(VLOOKUP(A6259,过往入选债券!A:D,4,0),2)</f>
        <v>2</v>
      </c>
      <c r="Y6259">
        <f>_xlfn.IFNA(VLOOKUP(C6259,[2]Sheet1!$A:$A,1,0),3)</f>
        <v>3</v>
      </c>
    </row>
    <row r="6260" spans="1:25" hidden="1" x14ac:dyDescent="0.2">
      <c r="A6260" s="21" t="s">
        <v>10258</v>
      </c>
      <c r="B6260" s="21" t="s">
        <v>10259</v>
      </c>
      <c r="C6260" s="37" t="s">
        <v>102</v>
      </c>
      <c r="D6260" s="26" t="str">
        <f>[1]!b_calc_yield(A6260,日期设置!$B$2,F6260,1,R6260,1,O6260,L6260,S6260,)</f>
        <v>Fetching...</v>
      </c>
      <c r="E6260" s="26">
        <f t="shared" si="194"/>
        <v>7.6457787404636157</v>
      </c>
      <c r="F6260" s="18">
        <f>[1]!b_dq_cleanprice($A6260,日期设置!B$2)</f>
        <v>99.001400000000004</v>
      </c>
      <c r="G6260" s="18" t="str">
        <f t="shared" si="195"/>
        <v>1.99 + 0</v>
      </c>
      <c r="H6260" s="27">
        <f>[1]!b_dq_pctchange($A6260,日期设置!$B$2,1)/100</f>
        <v>0</v>
      </c>
      <c r="I6260" s="26">
        <f>[1]!b_pq_pctchange(A6260,日期设置!$B$4,日期设置!$B$2,1)</f>
        <v>0.14373963805124984</v>
      </c>
      <c r="J6260" s="26">
        <f>[1]!b_pq_pctchange(A6260,日期设置!$C$4,日期设置!$B$2,1)</f>
        <v>0.16420627059534323</v>
      </c>
      <c r="K6260" s="52">
        <f>[1]!b_dq_amount($A6260,日期设置!B$2,2,10000)</f>
        <v>0</v>
      </c>
      <c r="L6260" s="26">
        <f>[1]!b_info_latestpar(A6260,日期设置!$B$2)</f>
        <v>100</v>
      </c>
      <c r="M6260" s="6">
        <f>[1]!b_info_outstandingbalance($A6260,日期设置!B$2)</f>
        <v>15</v>
      </c>
      <c r="N6260" s="7" t="str">
        <f>[1]!b_info_latestissurercreditrating2(A6260,日期设置!$B$2,"102","1")</f>
        <v>AAA</v>
      </c>
      <c r="O6260" s="8">
        <v>3.3</v>
      </c>
      <c r="P6260" s="9">
        <f>[1]!b_info_repurchasedate(A6260)</f>
        <v>0</v>
      </c>
      <c r="Q6260" s="8" t="s">
        <v>16920</v>
      </c>
      <c r="R6260" s="2" t="str">
        <f>IF((--IF(P6260=0,Q6260,P6260))&gt;(--日期设置!$B$2),IF(P6260=0,Q6260,P6260),Q6260)</f>
        <v>2023-03-19</v>
      </c>
      <c r="S6260" s="2" t="s">
        <v>17869</v>
      </c>
      <c r="T6260" s="8">
        <f>[1]!b_anal_ptmyear($A6260,日期设置!$B$2)</f>
        <v>1.9917808219178084</v>
      </c>
      <c r="U6260" s="8">
        <f>[1]!b_anal_termifexercise($A6260,日期设置!B$2)</f>
        <v>0</v>
      </c>
      <c r="V6260" s="10">
        <f>[1]!b_dq_dirtyprice(A6260,日期设置!$B$2)</f>
        <v>99.028499999999994</v>
      </c>
      <c r="W6260" s="11">
        <f>IF(U6260=0,ROUNDUP((Q6260-日期设置!$B$2)/365,0),ROUNDUP((R6260-日期设置!$B$2)/365,0))</f>
        <v>2</v>
      </c>
      <c r="X6260" s="18">
        <f>_xlfn.IFNA(VLOOKUP(A6260,过往入选债券!A:D,4,0),2)</f>
        <v>2</v>
      </c>
      <c r="Y6260">
        <f>_xlfn.IFNA(VLOOKUP(C6260,[2]Sheet1!$A:$A,1,0),3)</f>
        <v>3</v>
      </c>
    </row>
    <row r="6261" spans="1:25" x14ac:dyDescent="0.2">
      <c r="A6261" s="28" t="s">
        <v>19798</v>
      </c>
      <c r="B6261" s="28" t="s">
        <v>19799</v>
      </c>
      <c r="C6261" s="38" t="s">
        <v>19800</v>
      </c>
      <c r="D6261" s="26" t="str">
        <f>[1]!b_calc_yield(A6261,日期设置!$B$2,F6261,1,R6261,1,O6261,L6261,S6261,)</f>
        <v>Fetching...</v>
      </c>
      <c r="E6261" s="26">
        <f t="shared" si="194"/>
        <v>9.1244883113641215</v>
      </c>
      <c r="F6261" s="18">
        <f>[1]!b_dq_cleanprice($A6261,日期设置!B$2)</f>
        <v>100.30110000000001</v>
      </c>
      <c r="G6261" s="18" t="str">
        <f t="shared" si="195"/>
        <v>4.43 + 2.43</v>
      </c>
      <c r="H6261" s="27">
        <f>[1]!b_dq_pctchange($A6261,日期设置!$B$2,1)/100</f>
        <v>2.2943595329340013E-3</v>
      </c>
      <c r="I6261" s="26">
        <f>[1]!b_pq_pctchange(A6261,日期设置!$B$4,日期设置!$B$2,1)</f>
        <v>0.22943595329340014</v>
      </c>
      <c r="J6261" s="26">
        <f>[1]!b_pq_pctchange(A6261,日期设置!$C$4,日期设置!$B$2,1)</f>
        <v>0.22943595329340014</v>
      </c>
      <c r="K6261" s="52">
        <f>[1]!b_dq_amount($A6261,日期设置!B$2,2,10000)</f>
        <v>6153.3047670000005</v>
      </c>
      <c r="L6261" s="26">
        <f>[1]!b_info_latestpar(A6261,日期设置!$B$2)</f>
        <v>100</v>
      </c>
      <c r="M6261" s="6">
        <f>[1]!b_info_outstandingbalance($A6261,日期设置!B$2)</f>
        <v>10</v>
      </c>
      <c r="N6261" s="7" t="str">
        <f>[1]!b_info_latestissurercreditrating2(A6261,日期设置!$B$2,"102","1")</f>
        <v>AA+</v>
      </c>
      <c r="O6261" s="8">
        <v>3.97</v>
      </c>
      <c r="P6261" s="9" t="str">
        <f>[1]!b_info_repurchasedate(A6261)</f>
        <v>2023-08-27</v>
      </c>
      <c r="Q6261" s="8" t="s">
        <v>17249</v>
      </c>
      <c r="R6261" s="2" t="str">
        <f>IF((--IF(P6261=0,Q6261,P6261))&gt;(--日期设置!$B$2),IF(P6261=0,Q6261,P6261),Q6261)</f>
        <v>2023-08-27</v>
      </c>
      <c r="S6261" s="31" t="s">
        <v>19227</v>
      </c>
      <c r="T6261" s="8">
        <f>[1]!b_anal_ptmyear($A6261,日期设置!$B$2)</f>
        <v>4.4328767123287669</v>
      </c>
      <c r="U6261" s="8">
        <f>[1]!b_anal_termifexercise($A6261,日期设置!B$2)</f>
        <v>2.4328767123287673</v>
      </c>
      <c r="V6261" s="10">
        <f>[1]!b_dq_dirtyprice(A6261,日期设置!$B$2)</f>
        <v>102.5526</v>
      </c>
      <c r="W6261" s="11">
        <f>IF(U6261=0,ROUNDUP((Q6261-日期设置!$B$2)/365,0),ROUNDUP((R6261-日期设置!$B$2)/365,0))</f>
        <v>3</v>
      </c>
      <c r="X6261" s="18">
        <f>_xlfn.IFNA(VLOOKUP(A6261,过往入选债券!A:D,4,0),2)</f>
        <v>2</v>
      </c>
      <c r="Y6261">
        <f>_xlfn.IFNA(VLOOKUP(C6261,[2]Sheet1!$A:$A,1,0),3)</f>
        <v>3</v>
      </c>
    </row>
    <row r="6262" spans="1:25" hidden="1" x14ac:dyDescent="0.2">
      <c r="A6262" s="28" t="s">
        <v>20912</v>
      </c>
      <c r="B6262" s="28" t="s">
        <v>20913</v>
      </c>
      <c r="C6262" s="39" t="s">
        <v>21248</v>
      </c>
      <c r="D6262" s="26" t="str">
        <f>[1]!b_calc_yield(A6262,日期设置!$B$2,F6262,1,R6262,1,O6262,L6262,S6262,)</f>
        <v>Fetching...</v>
      </c>
      <c r="E6262" s="26">
        <f t="shared" si="194"/>
        <v>17.2445624967676</v>
      </c>
      <c r="F6262" s="18">
        <f>[1]!b_dq_cleanprice($A6262,日期设置!B$2)</f>
        <v>100.8109</v>
      </c>
      <c r="G6262" s="18" t="str">
        <f t="shared" si="195"/>
        <v>4.58 + 0</v>
      </c>
      <c r="H6262" s="27">
        <f>[1]!b_dq_pctchange($A6262,日期设置!$B$2,1)/100</f>
        <v>0</v>
      </c>
      <c r="I6262" s="26">
        <f>[1]!b_pq_pctchange(A6262,日期设置!$B$4,日期设置!$B$2,1)</f>
        <v>0.91312499562056204</v>
      </c>
      <c r="J6262" s="26">
        <f>[1]!b_pq_pctchange(A6262,日期设置!$C$4,日期设置!$B$2,1)</f>
        <v>0.19808849079033436</v>
      </c>
      <c r="K6262" s="52">
        <f>[1]!b_dq_amount($A6262,日期设置!B$2,2,10000)</f>
        <v>0</v>
      </c>
      <c r="L6262" s="26">
        <f>[1]!b_info_latestpar(A6262,日期设置!$B$2)</f>
        <v>100</v>
      </c>
      <c r="M6262" s="6">
        <f>[1]!b_info_outstandingbalance($A6262,日期设置!B$2)</f>
        <v>10</v>
      </c>
      <c r="N6262" s="7" t="str">
        <f>[1]!b_info_latestissurercreditrating2(A6262,日期设置!$B$2,"102","1")</f>
        <v>AAA</v>
      </c>
      <c r="O6262" s="8">
        <v>4.03</v>
      </c>
      <c r="P6262" s="9">
        <f>[1]!b_info_repurchasedate(A6262)</f>
        <v>0</v>
      </c>
      <c r="Q6262" s="8" t="s">
        <v>17515</v>
      </c>
      <c r="R6262" s="2" t="str">
        <f>IF((--IF(P6262=0,Q6262,P6262))&gt;(--日期设置!$B$2),IF(P6262=0,Q6262,P6262),Q6262)</f>
        <v>2025-10-22</v>
      </c>
      <c r="S6262" s="31" t="s">
        <v>16198</v>
      </c>
      <c r="T6262" s="8">
        <f>[1]!b_anal_ptmyear($A6262,日期设置!$B$2)</f>
        <v>4.5863013698630137</v>
      </c>
      <c r="U6262" s="8">
        <f>[1]!b_anal_termifexercise($A6262,日期设置!B$2)</f>
        <v>0</v>
      </c>
      <c r="V6262" s="10">
        <f>[1]!b_dq_dirtyprice(A6262,日期设置!$B$2)</f>
        <v>102.4781</v>
      </c>
      <c r="W6262" s="11">
        <f>IF(U6262=0,ROUNDUP((Q6262-日期设置!$B$2)/365,0),ROUNDUP((R6262-日期设置!$B$2)/365,0))</f>
        <v>5</v>
      </c>
      <c r="X6262" s="18">
        <f>_xlfn.IFNA(VLOOKUP(A6262,过往入选债券!A:D,4,0),2)</f>
        <v>2</v>
      </c>
      <c r="Y6262">
        <f>_xlfn.IFNA(VLOOKUP(C6262,[2]Sheet1!$A:$A,1,0),3)</f>
        <v>3</v>
      </c>
    </row>
    <row r="6263" spans="1:25" hidden="1" x14ac:dyDescent="0.2">
      <c r="A6263" s="21" t="s">
        <v>3609</v>
      </c>
      <c r="B6263" s="21" t="s">
        <v>3610</v>
      </c>
      <c r="C6263" s="37" t="s">
        <v>2464</v>
      </c>
      <c r="D6263" s="26" t="str">
        <f>[1]!b_calc_yield(A6263,日期设置!$B$2,F6263,1,R6263,1,O6263,L6263,S6263,)</f>
        <v>Fetching...</v>
      </c>
      <c r="E6263" s="26">
        <f t="shared" si="194"/>
        <v>6.131577629701912</v>
      </c>
      <c r="F6263" s="18">
        <f>[1]!b_dq_cleanprice($A6263,日期设置!B$2)</f>
        <v>100.3235</v>
      </c>
      <c r="G6263" s="18" t="str">
        <f t="shared" si="195"/>
        <v>1.62 + 0</v>
      </c>
      <c r="H6263" s="27">
        <f>[1]!b_dq_pctchange($A6263,日期设置!$B$2,1)/100</f>
        <v>0</v>
      </c>
      <c r="I6263" s="26">
        <f>[1]!b_pq_pctchange(A6263,日期设置!$B$4,日期设置!$B$2,1)</f>
        <v>0</v>
      </c>
      <c r="J6263" s="26">
        <f>[1]!b_pq_pctchange(A6263,日期设置!$C$4,日期设置!$B$2,1)</f>
        <v>0</v>
      </c>
      <c r="K6263" s="52">
        <f>[1]!b_dq_amount($A6263,日期设置!B$2,2,10000)</f>
        <v>0</v>
      </c>
      <c r="L6263" s="26">
        <f>[1]!b_info_latestpar(A6263,日期设置!$B$2)</f>
        <v>100</v>
      </c>
      <c r="M6263" s="6">
        <f>[1]!b_info_outstandingbalance($A6263,日期设置!B$2)</f>
        <v>6</v>
      </c>
      <c r="N6263" s="7">
        <f>[1]!b_info_latestissurercreditrating2(A6263,日期设置!$B$2,"102","1")</f>
        <v>0</v>
      </c>
      <c r="O6263" s="8">
        <v>4.05</v>
      </c>
      <c r="P6263" s="9">
        <f>[1]!b_info_repurchasedate(A6263)</f>
        <v>0</v>
      </c>
      <c r="Q6263" s="8" t="s">
        <v>17098</v>
      </c>
      <c r="R6263" s="2" t="str">
        <f>IF((--IF(P6263=0,Q6263,P6263))&gt;(--日期设置!$B$2),IF(P6263=0,Q6263,P6263),Q6263)</f>
        <v>2022-11-04</v>
      </c>
      <c r="S6263" s="2" t="s">
        <v>18710</v>
      </c>
      <c r="T6263" s="8">
        <f>[1]!b_anal_ptmyear($A6263,日期设置!$B$2)</f>
        <v>1.6219178082191781</v>
      </c>
      <c r="U6263" s="8">
        <f>[1]!b_anal_termifexercise($A6263,日期设置!B$2)</f>
        <v>0</v>
      </c>
      <c r="V6263" s="10">
        <f>[1]!b_dq_dirtyprice(A6263,日期设置!$B$2)</f>
        <v>101.85469999999999</v>
      </c>
      <c r="W6263" s="11">
        <f>IF(U6263=0,ROUNDUP((Q6263-日期设置!$B$2)/365,0),ROUNDUP((R6263-日期设置!$B$2)/365,0))</f>
        <v>2</v>
      </c>
      <c r="X6263" s="18">
        <f>_xlfn.IFNA(VLOOKUP(A6263,过往入选债券!A:D,4,0),2)</f>
        <v>2</v>
      </c>
      <c r="Y6263">
        <f>_xlfn.IFNA(VLOOKUP(C6263,[2]Sheet1!$A:$A,1,0),3)</f>
        <v>3</v>
      </c>
    </row>
    <row r="6264" spans="1:25" hidden="1" x14ac:dyDescent="0.2">
      <c r="A6264" s="21" t="s">
        <v>7146</v>
      </c>
      <c r="B6264" s="21" t="s">
        <v>7147</v>
      </c>
      <c r="C6264" s="37" t="s">
        <v>362</v>
      </c>
      <c r="D6264" s="26" t="str">
        <f>[1]!b_calc_yield(A6264,日期设置!$B$2,F6264,1,R6264,1,O6264,L6264,S6264,)</f>
        <v>Fetching...</v>
      </c>
      <c r="E6264" s="26">
        <f t="shared" si="194"/>
        <v>8.8782673247984398</v>
      </c>
      <c r="F6264" s="18">
        <f>[1]!b_dq_cleanprice($A6264,日期设置!B$2)</f>
        <v>104.166</v>
      </c>
      <c r="G6264" s="18" t="str">
        <f t="shared" si="195"/>
        <v>2.41 + 0</v>
      </c>
      <c r="H6264" s="27">
        <f>[1]!b_dq_pctchange($A6264,日期设置!$B$2,1)/100</f>
        <v>0</v>
      </c>
      <c r="I6264" s="26">
        <f>[1]!b_pq_pctchange(A6264,日期设置!$B$4,日期设置!$B$2,1)</f>
        <v>0</v>
      </c>
      <c r="J6264" s="26">
        <f>[1]!b_pq_pctchange(A6264,日期设置!$C$4,日期设置!$B$2,1)</f>
        <v>0</v>
      </c>
      <c r="K6264" s="52">
        <f>[1]!b_dq_amount($A6264,日期设置!B$2,2,10000)</f>
        <v>0</v>
      </c>
      <c r="L6264" s="26">
        <f>[1]!b_info_latestpar(A6264,日期设置!$B$2)</f>
        <v>100</v>
      </c>
      <c r="M6264" s="6">
        <f>[1]!b_info_outstandingbalance($A6264,日期设置!B$2)</f>
        <v>5</v>
      </c>
      <c r="N6264" s="7" t="str">
        <f>[1]!b_info_latestissurercreditrating2(A6264,日期设置!$B$2,"102","1")</f>
        <v>AA+</v>
      </c>
      <c r="O6264" s="8">
        <v>5.68</v>
      </c>
      <c r="P6264" s="9">
        <f>[1]!b_info_repurchasedate(A6264)</f>
        <v>0</v>
      </c>
      <c r="Q6264" s="8" t="s">
        <v>17355</v>
      </c>
      <c r="R6264" s="2" t="str">
        <f>IF((--IF(P6264=0,Q6264,P6264))&gt;(--日期设置!$B$2),IF(P6264=0,Q6264,P6264),Q6264)</f>
        <v>2023-08-20</v>
      </c>
      <c r="S6264" s="2" t="s">
        <v>18871</v>
      </c>
      <c r="T6264" s="8">
        <f>[1]!b_anal_ptmyear($A6264,日期设置!$B$2)</f>
        <v>2.4136986301369863</v>
      </c>
      <c r="U6264" s="8">
        <f>[1]!b_anal_termifexercise($A6264,日期设置!B$2)</f>
        <v>0</v>
      </c>
      <c r="V6264" s="10">
        <f>[1]!b_dq_dirtyprice(A6264,日期设置!$B$2)</f>
        <v>107.4962</v>
      </c>
      <c r="W6264" s="11">
        <f>IF(U6264=0,ROUNDUP((Q6264-日期设置!$B$2)/365,0),ROUNDUP((R6264-日期设置!$B$2)/365,0))</f>
        <v>3</v>
      </c>
      <c r="X6264" s="18">
        <f>_xlfn.IFNA(VLOOKUP(A6264,过往入选债券!A:D,4,0),2)</f>
        <v>2</v>
      </c>
      <c r="Y6264">
        <f>_xlfn.IFNA(VLOOKUP(C6264,[2]Sheet1!$A:$A,1,0),3)</f>
        <v>3</v>
      </c>
    </row>
    <row r="6265" spans="1:25" hidden="1" x14ac:dyDescent="0.2">
      <c r="A6265" s="21" t="s">
        <v>8960</v>
      </c>
      <c r="B6265" s="21" t="s">
        <v>8961</v>
      </c>
      <c r="C6265" s="37" t="s">
        <v>119</v>
      </c>
      <c r="D6265" s="26" t="str">
        <f>[1]!b_calc_yield(A6265,日期设置!$B$2,F6265,1,R6265,1,O6265,L6265,S6265,)</f>
        <v>Fetching...</v>
      </c>
      <c r="E6265" s="26">
        <f t="shared" si="194"/>
        <v>5.183531553114884</v>
      </c>
      <c r="F6265" s="18">
        <f>[1]!b_dq_cleanprice($A6265,日期设置!B$2)</f>
        <v>100.3276</v>
      </c>
      <c r="G6265" s="18" t="str">
        <f t="shared" si="195"/>
        <v>3.38 + 1.38</v>
      </c>
      <c r="H6265" s="27">
        <f>[1]!b_dq_pctchange($A6265,日期设置!$B$2,1)/100</f>
        <v>0</v>
      </c>
      <c r="I6265" s="26">
        <f>[1]!b_pq_pctchange(A6265,日期设置!$B$4,日期设置!$B$2,1)</f>
        <v>0</v>
      </c>
      <c r="J6265" s="26">
        <f>[1]!b_pq_pctchange(A6265,日期设置!$C$4,日期设置!$B$2,1)</f>
        <v>0.26723912204853595</v>
      </c>
      <c r="K6265" s="52">
        <f>[1]!b_dq_amount($A6265,日期设置!B$2,2,10000)</f>
        <v>0</v>
      </c>
      <c r="L6265" s="26">
        <f>[1]!b_info_latestpar(A6265,日期设置!$B$2)</f>
        <v>100</v>
      </c>
      <c r="M6265" s="6">
        <f>[1]!b_info_outstandingbalance($A6265,日期设置!B$2)</f>
        <v>19</v>
      </c>
      <c r="N6265" s="7" t="str">
        <f>[1]!b_info_latestissurercreditrating2(A6265,日期设置!$B$2,"102","1")</f>
        <v>AAA</v>
      </c>
      <c r="O6265" s="8">
        <v>4.09</v>
      </c>
      <c r="P6265" s="9" t="str">
        <f>[1]!b_info_repurchasedate(A6265)</f>
        <v>2022-08-09</v>
      </c>
      <c r="Q6265" s="8" t="s">
        <v>17456</v>
      </c>
      <c r="R6265" s="2" t="str">
        <f>IF((--IF(P6265=0,Q6265,P6265))&gt;(--日期设置!$B$2),IF(P6265=0,Q6265,P6265),Q6265)</f>
        <v>2022-08-09</v>
      </c>
      <c r="S6265" s="2" t="s">
        <v>18417</v>
      </c>
      <c r="T6265" s="8">
        <f>[1]!b_anal_ptmyear($A6265,日期设置!$B$2)</f>
        <v>3.3835616438356162</v>
      </c>
      <c r="U6265" s="8">
        <f>[1]!b_anal_termifexercise($A6265,日期设置!B$2)</f>
        <v>1.3835616438356164</v>
      </c>
      <c r="V6265" s="10">
        <f>[1]!b_dq_dirtyprice(A6265,日期设置!$B$2)</f>
        <v>102.8488</v>
      </c>
      <c r="W6265" s="11">
        <f>IF(U6265=0,ROUNDUP((Q6265-日期设置!$B$2)/365,0),ROUNDUP((R6265-日期设置!$B$2)/365,0))</f>
        <v>2</v>
      </c>
      <c r="X6265" s="18">
        <f>_xlfn.IFNA(VLOOKUP(A6265,过往入选债券!A:D,4,0),2)</f>
        <v>2</v>
      </c>
      <c r="Y6265">
        <f>_xlfn.IFNA(VLOOKUP(C6265,[2]Sheet1!$A:$A,1,0),3)</f>
        <v>3</v>
      </c>
    </row>
    <row r="6266" spans="1:25" hidden="1" x14ac:dyDescent="0.2">
      <c r="A6266" s="21" t="s">
        <v>9354</v>
      </c>
      <c r="B6266" s="21" t="s">
        <v>9355</v>
      </c>
      <c r="C6266" s="37" t="s">
        <v>9356</v>
      </c>
      <c r="D6266" s="26" t="str">
        <f>[1]!b_calc_yield(A6266,日期设置!$B$2,F6266,1,R6266,1,O6266,L6266,S6266,)</f>
        <v>Fetching...</v>
      </c>
      <c r="E6266" s="26">
        <f t="shared" si="194"/>
        <v>5.9987777712066759</v>
      </c>
      <c r="F6266" s="18">
        <f>[1]!b_dq_cleanprice($A6266,日期设置!B$2)</f>
        <v>99.894400000000005</v>
      </c>
      <c r="G6266" s="18" t="str">
        <f t="shared" si="195"/>
        <v>3.58 + 1.58</v>
      </c>
      <c r="H6266" s="27">
        <f>[1]!b_dq_pctchange($A6266,日期设置!$B$2,1)/100</f>
        <v>0</v>
      </c>
      <c r="I6266" s="26">
        <f>[1]!b_pq_pctchange(A6266,日期设置!$B$4,日期设置!$B$2,1)</f>
        <v>0</v>
      </c>
      <c r="J6266" s="26">
        <f>[1]!b_pq_pctchange(A6266,日期设置!$C$4,日期设置!$B$2,1)</f>
        <v>-1.421299067347799E-2</v>
      </c>
      <c r="K6266" s="52">
        <f>[1]!b_dq_amount($A6266,日期设置!B$2,2,10000)</f>
        <v>0</v>
      </c>
      <c r="L6266" s="26">
        <f>[1]!b_info_latestpar(A6266,日期设置!$B$2)</f>
        <v>100</v>
      </c>
      <c r="M6266" s="6">
        <f>[1]!b_info_outstandingbalance($A6266,日期设置!B$2)</f>
        <v>8</v>
      </c>
      <c r="N6266" s="7" t="str">
        <f>[1]!b_info_latestissurercreditrating2(A6266,日期设置!$B$2,"102","1")</f>
        <v>AA+</v>
      </c>
      <c r="O6266" s="8">
        <v>3.77</v>
      </c>
      <c r="P6266" s="9" t="str">
        <f>[1]!b_info_repurchasedate(A6266)</f>
        <v>2022-10-22</v>
      </c>
      <c r="Q6266" s="8" t="s">
        <v>17105</v>
      </c>
      <c r="R6266" s="2" t="str">
        <f>IF((--IF(P6266=0,Q6266,P6266))&gt;(--日期设置!$B$2),IF(P6266=0,Q6266,P6266),Q6266)</f>
        <v>2022-10-22</v>
      </c>
      <c r="S6266" s="2" t="s">
        <v>18462</v>
      </c>
      <c r="T6266" s="8">
        <f>[1]!b_anal_ptmyear($A6266,日期设置!$B$2)</f>
        <v>3.5863013698630137</v>
      </c>
      <c r="U6266" s="8">
        <f>[1]!b_anal_termifexercise($A6266,日期设置!B$2)</f>
        <v>1.5863013698630137</v>
      </c>
      <c r="V6266" s="10">
        <f>[1]!b_dq_dirtyprice(A6266,日期设置!$B$2)</f>
        <v>101.45399999999999</v>
      </c>
      <c r="W6266" s="11">
        <f>IF(U6266=0,ROUNDUP((Q6266-日期设置!$B$2)/365,0),ROUNDUP((R6266-日期设置!$B$2)/365,0))</f>
        <v>2</v>
      </c>
      <c r="X6266" s="18">
        <f>_xlfn.IFNA(VLOOKUP(A6266,过往入选债券!A:D,4,0),2)</f>
        <v>2</v>
      </c>
      <c r="Y6266" s="45">
        <f>_xlfn.IFNA(VLOOKUP(C6266,[2]Sheet1!$A:$A,1,0),3)</f>
        <v>3</v>
      </c>
    </row>
    <row r="6267" spans="1:25" hidden="1" x14ac:dyDescent="0.2">
      <c r="A6267" s="21" t="s">
        <v>2316</v>
      </c>
      <c r="B6267" s="21" t="s">
        <v>2317</v>
      </c>
      <c r="C6267" s="37" t="s">
        <v>2318</v>
      </c>
      <c r="D6267" s="26" t="str">
        <f>[1]!b_calc_yield(A6267,日期设置!$B$2,F6267,1,R6267,1,O6267,L6267,S6267,)</f>
        <v>Fetching...</v>
      </c>
      <c r="E6267" s="26">
        <f t="shared" si="194"/>
        <v>2.7796065868153086</v>
      </c>
      <c r="F6267" s="18">
        <f>[1]!b_dq_cleanprice($A6267,日期设置!B$2)</f>
        <v>101.48950000000001</v>
      </c>
      <c r="G6267" s="18" t="str">
        <f t="shared" si="195"/>
        <v>2.72 + 0.72</v>
      </c>
      <c r="H6267" s="27">
        <f>[1]!b_dq_pctchange($A6267,日期设置!$B$2,1)/100</f>
        <v>0</v>
      </c>
      <c r="I6267" s="26">
        <f>[1]!b_pq_pctchange(A6267,日期设置!$B$4,日期设置!$B$2,1)</f>
        <v>0</v>
      </c>
      <c r="J6267" s="26">
        <f>[1]!b_pq_pctchange(A6267,日期设置!$C$4,日期设置!$B$2,1)</f>
        <v>0</v>
      </c>
      <c r="K6267" s="52">
        <f>[1]!b_dq_amount($A6267,日期设置!B$2,2,10000)</f>
        <v>0</v>
      </c>
      <c r="L6267" s="26">
        <f>[1]!b_info_latestpar(A6267,日期设置!$B$2)</f>
        <v>100</v>
      </c>
      <c r="M6267" s="6">
        <f>[1]!b_info_outstandingbalance($A6267,日期设置!B$2)</f>
        <v>10</v>
      </c>
      <c r="N6267" s="7">
        <f>[1]!b_info_latestissurercreditrating2(A6267,日期设置!$B$2,"102","1")</f>
        <v>0</v>
      </c>
      <c r="O6267" s="8">
        <v>6</v>
      </c>
      <c r="P6267" s="9" t="str">
        <f>[1]!b_info_repurchasedate(A6267)</f>
        <v>2021-12-13</v>
      </c>
      <c r="Q6267" s="8" t="s">
        <v>16390</v>
      </c>
      <c r="R6267" s="2" t="str">
        <f>IF((--IF(P6267=0,Q6267,P6267))&gt;(--日期设置!$B$2),IF(P6267=0,Q6267,P6267),Q6267)</f>
        <v>2021-12-13</v>
      </c>
      <c r="S6267" s="2" t="s">
        <v>18163</v>
      </c>
      <c r="T6267" s="8">
        <f>[1]!b_anal_ptmyear($A6267,日期设置!$B$2)</f>
        <v>2.7260273972602738</v>
      </c>
      <c r="U6267" s="8">
        <f>[1]!b_anal_termifexercise($A6267,日期设置!B$2)</f>
        <v>0.72876712328767124</v>
      </c>
      <c r="V6267" s="10">
        <f>[1]!b_dq_dirtyprice(A6267,日期设置!$B$2)</f>
        <v>103.13330000000001</v>
      </c>
      <c r="W6267" s="11">
        <f>IF(U6267=0,ROUNDUP((Q6267-日期设置!$B$2)/365,0),ROUNDUP((R6267-日期设置!$B$2)/365,0))</f>
        <v>1</v>
      </c>
      <c r="X6267" s="18">
        <f>_xlfn.IFNA(VLOOKUP(A6267,过往入选债券!A:D,4,0),2)</f>
        <v>2</v>
      </c>
      <c r="Y6267">
        <f>_xlfn.IFNA(VLOOKUP(C6267,[2]Sheet1!$A:$A,1,0),3)</f>
        <v>3</v>
      </c>
    </row>
    <row r="6268" spans="1:25" hidden="1" x14ac:dyDescent="0.2">
      <c r="A6268" s="21" t="s">
        <v>7905</v>
      </c>
      <c r="B6268" s="21" t="s">
        <v>7906</v>
      </c>
      <c r="C6268" s="37" t="s">
        <v>335</v>
      </c>
      <c r="D6268" s="26" t="str">
        <f>[1]!b_calc_yield(A6268,日期设置!$B$2,F6268,1,R6268,1,O6268,L6268,S6268,)</f>
        <v>Fetching...</v>
      </c>
      <c r="E6268" s="26">
        <f t="shared" si="194"/>
        <v>3.2294091738501285</v>
      </c>
      <c r="F6268" s="18">
        <f>[1]!b_dq_cleanprice($A6268,日期设置!B$2)</f>
        <v>100.9344</v>
      </c>
      <c r="G6268" s="18" t="str">
        <f t="shared" si="195"/>
        <v>0.84 + 0</v>
      </c>
      <c r="H6268" s="27">
        <f>[1]!b_dq_pctchange($A6268,日期设置!$B$2,1)/100</f>
        <v>0</v>
      </c>
      <c r="I6268" s="26">
        <f>[1]!b_pq_pctchange(A6268,日期设置!$B$4,日期设置!$B$2,1)</f>
        <v>0</v>
      </c>
      <c r="J6268" s="26">
        <f>[1]!b_pq_pctchange(A6268,日期设置!$C$4,日期设置!$B$2,1)</f>
        <v>0</v>
      </c>
      <c r="K6268" s="52">
        <f>[1]!b_dq_amount($A6268,日期设置!B$2,2,10000)</f>
        <v>0</v>
      </c>
      <c r="L6268" s="26">
        <f>[1]!b_info_latestpar(A6268,日期设置!$B$2)</f>
        <v>100</v>
      </c>
      <c r="M6268" s="6">
        <f>[1]!b_info_outstandingbalance($A6268,日期设置!B$2)</f>
        <v>5</v>
      </c>
      <c r="N6268" s="7" t="str">
        <f>[1]!b_info_latestissurercreditrating2(A6268,日期设置!$B$2,"102","1")</f>
        <v>AA+</v>
      </c>
      <c r="O6268" s="8">
        <v>5</v>
      </c>
      <c r="P6268" s="9">
        <f>[1]!b_info_repurchasedate(A6268)</f>
        <v>0</v>
      </c>
      <c r="Q6268" s="8" t="s">
        <v>16004</v>
      </c>
      <c r="R6268" s="2" t="str">
        <f>IF((--IF(P6268=0,Q6268,P6268))&gt;(--日期设置!$B$2),IF(P6268=0,Q6268,P6268),Q6268)</f>
        <v>2022-01-24</v>
      </c>
      <c r="S6268" s="2" t="s">
        <v>17792</v>
      </c>
      <c r="T6268" s="8">
        <f>[1]!b_anal_ptmyear($A6268,日期设置!$B$2)</f>
        <v>0.84383561643835614</v>
      </c>
      <c r="U6268" s="8">
        <f>[1]!b_anal_termifexercise($A6268,日期设置!B$2)</f>
        <v>0</v>
      </c>
      <c r="V6268" s="10">
        <f>[1]!b_dq_dirtyprice(A6268,日期设置!$B$2)</f>
        <v>101.7152</v>
      </c>
      <c r="W6268" s="11">
        <f>IF(U6268=0,ROUNDUP((Q6268-日期设置!$B$2)/365,0),ROUNDUP((R6268-日期设置!$B$2)/365,0))</f>
        <v>1</v>
      </c>
      <c r="X6268" s="18">
        <f>_xlfn.IFNA(VLOOKUP(A6268,过往入选债券!A:D,4,0),2)</f>
        <v>2</v>
      </c>
      <c r="Y6268">
        <f>_xlfn.IFNA(VLOOKUP(C6268,[2]Sheet1!$A:$A,1,0),3)</f>
        <v>3</v>
      </c>
    </row>
    <row r="6269" spans="1:25" hidden="1" x14ac:dyDescent="0.2">
      <c r="A6269" s="21" t="s">
        <v>5857</v>
      </c>
      <c r="B6269" s="21" t="s">
        <v>5858</v>
      </c>
      <c r="C6269" s="37" t="s">
        <v>5859</v>
      </c>
      <c r="D6269" s="26" t="str">
        <f>[1]!b_calc_yield(A6269,日期设置!$B$2,F6269,1,R6269,1,O6269,L6269,S6269,)</f>
        <v>Fetching...</v>
      </c>
      <c r="E6269" s="26">
        <f t="shared" si="194"/>
        <v>5.6213295343355396</v>
      </c>
      <c r="F6269" s="18">
        <f>[1]!b_dq_cleanprice($A6269,日期设置!B$2)</f>
        <v>101.88979999999999</v>
      </c>
      <c r="G6269" s="18" t="str">
        <f t="shared" si="195"/>
        <v>1.50 + 0</v>
      </c>
      <c r="H6269" s="27">
        <f>[1]!b_dq_pctchange($A6269,日期设置!$B$2,1)/100</f>
        <v>0</v>
      </c>
      <c r="I6269" s="26">
        <f>[1]!b_pq_pctchange(A6269,日期设置!$B$4,日期设置!$B$2,1)</f>
        <v>0</v>
      </c>
      <c r="J6269" s="26">
        <f>[1]!b_pq_pctchange(A6269,日期设置!$C$4,日期设置!$B$2,1)</f>
        <v>0</v>
      </c>
      <c r="K6269" s="52">
        <f>[1]!b_dq_amount($A6269,日期设置!B$2,2,10000)</f>
        <v>0</v>
      </c>
      <c r="L6269" s="26">
        <f>[1]!b_info_latestpar(A6269,日期设置!$B$2)</f>
        <v>100</v>
      </c>
      <c r="M6269" s="6">
        <f>[1]!b_info_outstandingbalance($A6269,日期设置!B$2)</f>
        <v>3.5</v>
      </c>
      <c r="N6269" s="7" t="str">
        <f>[1]!b_info_latestissurercreditrating2(A6269,日期设置!$B$2,"102","1")</f>
        <v>AA</v>
      </c>
      <c r="O6269" s="8">
        <v>5.16</v>
      </c>
      <c r="P6269" s="9">
        <f>[1]!b_info_repurchasedate(A6269)</f>
        <v>0</v>
      </c>
      <c r="Q6269" s="8" t="s">
        <v>16293</v>
      </c>
      <c r="R6269" s="2" t="str">
        <f>IF((--IF(P6269=0,Q6269,P6269))&gt;(--日期设置!$B$2),IF(P6269=0,Q6269,P6269),Q6269)</f>
        <v>2022-09-22</v>
      </c>
      <c r="S6269" s="2" t="s">
        <v>18074</v>
      </c>
      <c r="T6269" s="8">
        <f>[1]!b_anal_ptmyear($A6269,日期设置!$B$2)</f>
        <v>1.504109589041096</v>
      </c>
      <c r="U6269" s="8">
        <f>[1]!b_anal_termifexercise($A6269,日期设置!B$2)</f>
        <v>0</v>
      </c>
      <c r="V6269" s="10">
        <f>[1]!b_dq_dirtyprice(A6269,日期设置!$B$2)</f>
        <v>104.4486</v>
      </c>
      <c r="W6269" s="11">
        <f>IF(U6269=0,ROUNDUP((Q6269-日期设置!$B$2)/365,0),ROUNDUP((R6269-日期设置!$B$2)/365,0))</f>
        <v>2</v>
      </c>
      <c r="X6269" s="18">
        <f>_xlfn.IFNA(VLOOKUP(A6269,过往入选债券!A:D,4,0),2)</f>
        <v>2</v>
      </c>
      <c r="Y6269">
        <f>_xlfn.IFNA(VLOOKUP(C6269,[2]Sheet1!$A:$A,1,0),3)</f>
        <v>3</v>
      </c>
    </row>
    <row r="6270" spans="1:25" hidden="1" x14ac:dyDescent="0.2">
      <c r="A6270" s="28" t="s">
        <v>21216</v>
      </c>
      <c r="B6270" s="28" t="s">
        <v>21217</v>
      </c>
      <c r="C6270" s="39" t="s">
        <v>21282</v>
      </c>
      <c r="D6270" s="26" t="str">
        <f>[1]!b_calc_yield(A6270,日期设置!$B$2,F6270,1,R6270,1,O6270,L6270,S6270,)</f>
        <v>Fetching...</v>
      </c>
      <c r="E6270" s="26">
        <f t="shared" si="194"/>
        <v>9.7435957063762846</v>
      </c>
      <c r="F6270" s="18">
        <f>[1]!b_dq_cleanprice($A6270,日期设置!B$2)</f>
        <v>101.4241</v>
      </c>
      <c r="G6270" s="18" t="str">
        <f t="shared" si="195"/>
        <v>2.59 + 2.59</v>
      </c>
      <c r="H6270" s="27">
        <f>[1]!b_dq_pctchange($A6270,日期设置!$B$2,1)/100</f>
        <v>0</v>
      </c>
      <c r="I6270" s="26">
        <f>[1]!b_pq_pctchange(A6270,日期设置!$B$4,日期设置!$B$2,1)</f>
        <v>0</v>
      </c>
      <c r="J6270" s="26">
        <f>[1]!b_pq_pctchange(A6270,日期设置!$C$4,日期设置!$B$2,1)</f>
        <v>0.1846159316930874</v>
      </c>
      <c r="K6270" s="52">
        <f>[1]!b_dq_amount($A6270,日期设置!B$2,2,10000)</f>
        <v>0</v>
      </c>
      <c r="L6270" s="26">
        <f>[1]!b_info_latestpar(A6270,日期设置!$B$2)</f>
        <v>100</v>
      </c>
      <c r="M6270" s="6">
        <f>[1]!b_info_outstandingbalance($A6270,日期设置!B$2)</f>
        <v>30</v>
      </c>
      <c r="N6270" s="7" t="str">
        <f>[1]!b_info_latestissurercreditrating2(A6270,日期设置!$B$2,"102","1")</f>
        <v>AAA</v>
      </c>
      <c r="O6270" s="8">
        <v>4.42</v>
      </c>
      <c r="P6270" s="9">
        <f>[1]!b_info_repurchasedate(A6270)</f>
        <v>0</v>
      </c>
      <c r="Q6270" s="8" t="s">
        <v>16105</v>
      </c>
      <c r="R6270" s="2" t="str">
        <f>IF((--IF(P6270=0,Q6270,P6270))&gt;(--日期设置!$B$2),IF(P6270=0,Q6270,P6270),Q6270)</f>
        <v>2023-10-26</v>
      </c>
      <c r="S6270" s="31" t="s">
        <v>16110</v>
      </c>
      <c r="T6270" s="8">
        <f>[1]!b_anal_ptmyear($A6270,日期设置!$B$2)</f>
        <v>2.5972602739726027</v>
      </c>
      <c r="U6270" s="8">
        <f>[1]!b_anal_termifexercise($A6270,日期设置!B$2)</f>
        <v>2.5972602739726027</v>
      </c>
      <c r="V6270" s="10">
        <f>[1]!b_dq_dirtyprice(A6270,日期设置!$B$2)</f>
        <v>103.2042</v>
      </c>
      <c r="W6270" s="11">
        <f>IF(U6270=0,ROUNDUP((Q6270-日期设置!$B$2)/365,0),ROUNDUP((R6270-日期设置!$B$2)/365,0))</f>
        <v>3</v>
      </c>
      <c r="X6270" s="18">
        <f>_xlfn.IFNA(VLOOKUP(A6270,过往入选债券!A:D,4,0),2)</f>
        <v>2</v>
      </c>
      <c r="Y6270">
        <f>_xlfn.IFNA(VLOOKUP(C6270,[2]Sheet1!$A:$A,1,0),3)</f>
        <v>3</v>
      </c>
    </row>
    <row r="6271" spans="1:25" hidden="1" x14ac:dyDescent="0.2">
      <c r="A6271" s="21" t="s">
        <v>1366</v>
      </c>
      <c r="B6271" s="21" t="s">
        <v>1367</v>
      </c>
      <c r="C6271" s="37" t="s">
        <v>591</v>
      </c>
      <c r="D6271" s="26" t="str">
        <f>[1]!b_calc_yield(A6271,日期设置!$B$2,F6271,1,R6271,1,O6271,L6271,S6271,)</f>
        <v>Fetching...</v>
      </c>
      <c r="E6271" s="26">
        <f t="shared" si="194"/>
        <v>3.7603944366767283</v>
      </c>
      <c r="F6271" s="18">
        <f>[1]!b_dq_cleanprice($A6271,日期设置!B$2)</f>
        <v>102.575</v>
      </c>
      <c r="G6271" s="18" t="str">
        <f t="shared" si="195"/>
        <v>1.04 + 0</v>
      </c>
      <c r="H6271" s="27">
        <f>[1]!b_dq_pctchange($A6271,日期设置!$B$2,1)/100</f>
        <v>0</v>
      </c>
      <c r="I6271" s="26">
        <f>[1]!b_pq_pctchange(A6271,日期设置!$B$4,日期设置!$B$2,1)</f>
        <v>0</v>
      </c>
      <c r="J6271" s="26">
        <f>[1]!b_pq_pctchange(A6271,日期设置!$C$4,日期设置!$B$2,1)</f>
        <v>0</v>
      </c>
      <c r="K6271" s="52">
        <f>[1]!b_dq_amount($A6271,日期设置!B$2,2,10000)</f>
        <v>0</v>
      </c>
      <c r="L6271" s="26">
        <f>[1]!b_info_latestpar(A6271,日期设置!$B$2)</f>
        <v>100</v>
      </c>
      <c r="M6271" s="6">
        <f>[1]!b_info_outstandingbalance($A6271,日期设置!B$2)</f>
        <v>5</v>
      </c>
      <c r="N6271" s="7">
        <f>[1]!b_info_latestissurercreditrating2(A6271,日期设置!$B$2,"102","1")</f>
        <v>0</v>
      </c>
      <c r="O6271" s="8">
        <v>6.4</v>
      </c>
      <c r="P6271" s="9">
        <f>[1]!b_info_repurchasedate(A6271)</f>
        <v>0</v>
      </c>
      <c r="Q6271" s="8" t="s">
        <v>17475</v>
      </c>
      <c r="R6271" s="2" t="str">
        <f>IF((--IF(P6271=0,Q6271,P6271))&gt;(--日期设置!$B$2),IF(P6271=0,Q6271,P6271),Q6271)</f>
        <v>2022-04-06</v>
      </c>
      <c r="S6271" s="2" t="s">
        <v>18939</v>
      </c>
      <c r="T6271" s="8">
        <f>[1]!b_anal_ptmyear($A6271,日期设置!$B$2)</f>
        <v>1.0410958904109588</v>
      </c>
      <c r="U6271" s="8">
        <f>[1]!b_anal_termifexercise($A6271,日期设置!B$2)</f>
        <v>0</v>
      </c>
      <c r="V6271" s="10">
        <f>[1]!b_dq_dirtyprice(A6271,日期设置!$B$2)</f>
        <v>108.712</v>
      </c>
      <c r="W6271" s="11">
        <f>IF(U6271=0,ROUNDUP((Q6271-日期设置!$B$2)/365,0),ROUNDUP((R6271-日期设置!$B$2)/365,0))</f>
        <v>2</v>
      </c>
      <c r="X6271" s="18">
        <f>_xlfn.IFNA(VLOOKUP(A6271,过往入选债券!A:D,4,0),2)</f>
        <v>2</v>
      </c>
      <c r="Y6271">
        <f>_xlfn.IFNA(VLOOKUP(C6271,[2]Sheet1!$A:$A,1,0),3)</f>
        <v>3</v>
      </c>
    </row>
    <row r="6272" spans="1:25" hidden="1" x14ac:dyDescent="0.2">
      <c r="A6272" s="28" t="s">
        <v>21150</v>
      </c>
      <c r="B6272" s="28" t="s">
        <v>21151</v>
      </c>
      <c r="C6272" s="39" t="s">
        <v>1170</v>
      </c>
      <c r="D6272" s="26" t="str">
        <f>[1]!b_calc_yield(A6272,日期设置!$B$2,F6272,1,R6272,1,O6272,L6272,S6272,)</f>
        <v>Fetching...</v>
      </c>
      <c r="E6272" s="26">
        <f t="shared" si="194"/>
        <v>9.764744873924446</v>
      </c>
      <c r="F6272" s="18">
        <f>[1]!b_dq_cleanprice($A6272,日期设置!B$2)</f>
        <v>100.0907</v>
      </c>
      <c r="G6272" s="18" t="str">
        <f t="shared" si="195"/>
        <v>2.58 + 0</v>
      </c>
      <c r="H6272" s="27">
        <f>[1]!b_dq_pctchange($A6272,日期设置!$B$2,1)/100</f>
        <v>0</v>
      </c>
      <c r="I6272" s="26">
        <f>[1]!b_pq_pctchange(A6272,日期设置!$B$4,日期设置!$B$2,1)</f>
        <v>0</v>
      </c>
      <c r="J6272" s="26">
        <f>[1]!b_pq_pctchange(A6272,日期设置!$C$4,日期设置!$B$2,1)</f>
        <v>0</v>
      </c>
      <c r="K6272" s="52">
        <f>[1]!b_dq_amount($A6272,日期设置!B$2,2,10000)</f>
        <v>0</v>
      </c>
      <c r="L6272" s="26">
        <f>[1]!b_info_latestpar(A6272,日期设置!$B$2)</f>
        <v>100</v>
      </c>
      <c r="M6272" s="6">
        <f>[1]!b_info_outstandingbalance($A6272,日期设置!B$2)</f>
        <v>6.5</v>
      </c>
      <c r="N6272" s="7" t="str">
        <f>[1]!b_info_latestissurercreditrating2(A6272,日期设置!$B$2,"102","1")</f>
        <v>AA+</v>
      </c>
      <c r="O6272" s="8">
        <v>3.87</v>
      </c>
      <c r="P6272" s="9">
        <f>[1]!b_info_repurchasedate(A6272)</f>
        <v>0</v>
      </c>
      <c r="Q6272" s="8" t="s">
        <v>16017</v>
      </c>
      <c r="R6272" s="2" t="str">
        <f>IF((--IF(P6272=0,Q6272,P6272))&gt;(--日期设置!$B$2),IF(P6272=0,Q6272,P6272),Q6272)</f>
        <v>2023-10-23</v>
      </c>
      <c r="S6272" s="31" t="s">
        <v>16008</v>
      </c>
      <c r="T6272" s="8">
        <f>[1]!b_anal_ptmyear($A6272,日期设置!$B$2)</f>
        <v>2.5890410958904111</v>
      </c>
      <c r="U6272" s="8">
        <f>[1]!b_anal_termifexercise($A6272,日期设置!B$2)</f>
        <v>0</v>
      </c>
      <c r="V6272" s="10">
        <f>[1]!b_dq_dirtyprice(A6272,日期设置!$B$2)</f>
        <v>101.6811</v>
      </c>
      <c r="W6272" s="11">
        <f>IF(U6272=0,ROUNDUP((Q6272-日期设置!$B$2)/365,0),ROUNDUP((R6272-日期设置!$B$2)/365,0))</f>
        <v>3</v>
      </c>
      <c r="X6272" s="18">
        <f>_xlfn.IFNA(VLOOKUP(A6272,过往入选债券!A:D,4,0),2)</f>
        <v>2</v>
      </c>
      <c r="Y6272">
        <f>_xlfn.IFNA(VLOOKUP(C6272,[2]Sheet1!$A:$A,1,0),3)</f>
        <v>3</v>
      </c>
    </row>
    <row r="6273" spans="1:25" hidden="1" x14ac:dyDescent="0.2">
      <c r="A6273" s="21" t="s">
        <v>3218</v>
      </c>
      <c r="B6273" s="21" t="s">
        <v>3219</v>
      </c>
      <c r="C6273" s="37" t="s">
        <v>2108</v>
      </c>
      <c r="D6273" s="26" t="str">
        <f>[1]!b_calc_yield(A6273,日期设置!$B$2,F6273,1,R6273,1,O6273,L6273,S6273,)</f>
        <v>Fetching...</v>
      </c>
      <c r="E6273" s="26">
        <f t="shared" si="194"/>
        <v>4.7046257623147625</v>
      </c>
      <c r="F6273" s="18">
        <f>[1]!b_dq_cleanprice($A6273,日期设置!B$2)</f>
        <v>101.0463</v>
      </c>
      <c r="G6273" s="18" t="str">
        <f t="shared" si="195"/>
        <v>1.26 + 0</v>
      </c>
      <c r="H6273" s="27">
        <f>[1]!b_dq_pctchange($A6273,日期设置!$B$2,1)/100</f>
        <v>0</v>
      </c>
      <c r="I6273" s="26">
        <f>[1]!b_pq_pctchange(A6273,日期设置!$B$4,日期设置!$B$2,1)</f>
        <v>0</v>
      </c>
      <c r="J6273" s="26">
        <f>[1]!b_pq_pctchange(A6273,日期设置!$C$4,日期设置!$B$2,1)</f>
        <v>0</v>
      </c>
      <c r="K6273" s="52">
        <f>[1]!b_dq_amount($A6273,日期设置!B$2,2,10000)</f>
        <v>0</v>
      </c>
      <c r="L6273" s="26">
        <f>[1]!b_info_latestpar(A6273,日期设置!$B$2)</f>
        <v>100</v>
      </c>
      <c r="M6273" s="6">
        <f>[1]!b_info_outstandingbalance($A6273,日期设置!B$2)</f>
        <v>5</v>
      </c>
      <c r="N6273" s="7">
        <f>[1]!b_info_latestissurercreditrating2(A6273,日期设置!$B$2,"102","1")</f>
        <v>0</v>
      </c>
      <c r="O6273" s="8">
        <v>4.7</v>
      </c>
      <c r="P6273" s="9">
        <f>[1]!b_info_repurchasedate(A6273)</f>
        <v>0</v>
      </c>
      <c r="Q6273" s="8" t="s">
        <v>16159</v>
      </c>
      <c r="R6273" s="2" t="str">
        <f>IF((--IF(P6273=0,Q6273,P6273))&gt;(--日期设置!$B$2),IF(P6273=0,Q6273,P6273),Q6273)</f>
        <v>2022-06-28</v>
      </c>
      <c r="S6273" s="2" t="s">
        <v>17947</v>
      </c>
      <c r="T6273" s="8">
        <f>[1]!b_anal_ptmyear($A6273,日期设置!$B$2)</f>
        <v>1.2684931506849315</v>
      </c>
      <c r="U6273" s="8">
        <f>[1]!b_anal_termifexercise($A6273,日期设置!B$2)</f>
        <v>0</v>
      </c>
      <c r="V6273" s="10">
        <f>[1]!b_dq_dirtyprice(A6273,日期设置!$B$2)</f>
        <v>104.48439999999999</v>
      </c>
      <c r="W6273" s="11">
        <f>IF(U6273=0,ROUNDUP((Q6273-日期设置!$B$2)/365,0),ROUNDUP((R6273-日期设置!$B$2)/365,0))</f>
        <v>2</v>
      </c>
      <c r="X6273" s="18">
        <f>_xlfn.IFNA(VLOOKUP(A6273,过往入选债券!A:D,4,0),2)</f>
        <v>2</v>
      </c>
      <c r="Y6273">
        <f>_xlfn.IFNA(VLOOKUP(C6273,[2]Sheet1!$A:$A,1,0),3)</f>
        <v>3</v>
      </c>
    </row>
    <row r="6274" spans="1:25" hidden="1" x14ac:dyDescent="0.2">
      <c r="A6274" s="21" t="s">
        <v>11450</v>
      </c>
      <c r="B6274" s="21" t="s">
        <v>11451</v>
      </c>
      <c r="C6274" s="37" t="s">
        <v>11452</v>
      </c>
      <c r="D6274" s="26" t="str">
        <f>[1]!b_calc_yield(A6274,日期设置!$B$2,F6274,1,R6274,1,O6274,L6274,S6274,)</f>
        <v>Fetching...</v>
      </c>
      <c r="E6274" s="26">
        <f t="shared" ref="E6274:E6337" si="196">((O6274*W6274+L6274)/V6274-1)*100</f>
        <v>8.8500870216004621</v>
      </c>
      <c r="F6274" s="18">
        <f>[1]!b_dq_cleanprice($A6274,日期设置!B$2)</f>
        <v>100.15</v>
      </c>
      <c r="G6274" s="18" t="str">
        <f t="shared" ref="G6274:G6337" si="197">LEFT(T6274,4)&amp;" + "&amp;LEFT(U6274,4)</f>
        <v>2.36 + 0</v>
      </c>
      <c r="H6274" s="27">
        <f>[1]!b_dq_pctchange($A6274,日期设置!$B$2,1)/100</f>
        <v>0</v>
      </c>
      <c r="I6274" s="26">
        <f>[1]!b_pq_pctchange(A6274,日期设置!$B$4,日期设置!$B$2,1)</f>
        <v>0</v>
      </c>
      <c r="J6274" s="26">
        <f>[1]!b_pq_pctchange(A6274,日期设置!$C$4,日期设置!$B$2,1)</f>
        <v>0</v>
      </c>
      <c r="K6274" s="52">
        <f>[1]!b_dq_amount($A6274,日期设置!B$2,2,10000)</f>
        <v>0</v>
      </c>
      <c r="L6274" s="26">
        <f>[1]!b_info_latestpar(A6274,日期设置!$B$2)</f>
        <v>100</v>
      </c>
      <c r="M6274" s="6">
        <f>[1]!b_info_outstandingbalance($A6274,日期设置!B$2)</f>
        <v>5</v>
      </c>
      <c r="N6274" s="7" t="str">
        <f>[1]!b_info_latestissurercreditrating2(A6274,日期设置!$B$2,"102","1")</f>
        <v>AA+</v>
      </c>
      <c r="O6274" s="8">
        <v>3.9</v>
      </c>
      <c r="P6274" s="9">
        <f>[1]!b_info_repurchasedate(A6274)</f>
        <v>0</v>
      </c>
      <c r="Q6274" s="8" t="s">
        <v>16477</v>
      </c>
      <c r="R6274" s="2" t="str">
        <f>IF((--IF(P6274=0,Q6274,P6274))&gt;(--日期设置!$B$2),IF(P6274=0,Q6274,P6274),Q6274)</f>
        <v>2023-08-03</v>
      </c>
      <c r="S6274" s="2" t="s">
        <v>18250</v>
      </c>
      <c r="T6274" s="8">
        <f>[1]!b_anal_ptmyear($A6274,日期设置!$B$2)</f>
        <v>2.3671232876712329</v>
      </c>
      <c r="U6274" s="8">
        <f>[1]!b_anal_termifexercise($A6274,日期设置!B$2)</f>
        <v>0</v>
      </c>
      <c r="V6274" s="10">
        <f>[1]!b_dq_dirtyprice(A6274,日期设置!$B$2)</f>
        <v>102.6182</v>
      </c>
      <c r="W6274" s="11">
        <f>IF(U6274=0,ROUNDUP((Q6274-日期设置!$B$2)/365,0),ROUNDUP((R6274-日期设置!$B$2)/365,0))</f>
        <v>3</v>
      </c>
      <c r="X6274" s="18">
        <f>_xlfn.IFNA(VLOOKUP(A6274,过往入选债券!A:D,4,0),2)</f>
        <v>2</v>
      </c>
      <c r="Y6274">
        <f>_xlfn.IFNA(VLOOKUP(C6274,[2]Sheet1!$A:$A,1,0),3)</f>
        <v>3</v>
      </c>
    </row>
    <row r="6275" spans="1:25" hidden="1" x14ac:dyDescent="0.2">
      <c r="A6275" s="21" t="s">
        <v>659</v>
      </c>
      <c r="B6275" s="21" t="s">
        <v>660</v>
      </c>
      <c r="C6275" s="37" t="s">
        <v>103</v>
      </c>
      <c r="D6275" s="26" t="str">
        <f>[1]!b_calc_yield(A6275,日期设置!$B$2,F6275,1,R6275,1,O6275,L6275,S6275,)</f>
        <v>Fetching...</v>
      </c>
      <c r="E6275" s="26">
        <f t="shared" si="196"/>
        <v>1.9697864402670184</v>
      </c>
      <c r="F6275" s="18">
        <f>[1]!b_dq_cleanprice($A6275,日期设置!B$2)</f>
        <v>100.2</v>
      </c>
      <c r="G6275" s="18" t="str">
        <f t="shared" si="197"/>
        <v>0.51 + 0</v>
      </c>
      <c r="H6275" s="27">
        <f>[1]!b_dq_pctchange($A6275,日期设置!$B$2,1)/100</f>
        <v>0</v>
      </c>
      <c r="I6275" s="26">
        <f>[1]!b_pq_pctchange(A6275,日期设置!$B$4,日期设置!$B$2,1)</f>
        <v>0</v>
      </c>
      <c r="J6275" s="26">
        <f>[1]!b_pq_pctchange(A6275,日期设置!$C$4,日期设置!$B$2,1)</f>
        <v>0</v>
      </c>
      <c r="K6275" s="52">
        <f>[1]!b_dq_amount($A6275,日期设置!B$2,2,10000)</f>
        <v>0</v>
      </c>
      <c r="L6275" s="26">
        <f>[1]!b_info_latestpar(A6275,日期设置!$B$2)</f>
        <v>100</v>
      </c>
      <c r="M6275" s="6">
        <f>[1]!b_info_outstandingbalance($A6275,日期设置!B$2)</f>
        <v>10</v>
      </c>
      <c r="N6275" s="7">
        <f>[1]!b_info_latestissurercreditrating2(A6275,日期设置!$B$2,"102","1")</f>
        <v>0</v>
      </c>
      <c r="O6275" s="8">
        <v>4.3</v>
      </c>
      <c r="P6275" s="9">
        <f>[1]!b_info_repurchasedate(A6275)</f>
        <v>0</v>
      </c>
      <c r="Q6275" s="8" t="s">
        <v>16201</v>
      </c>
      <c r="R6275" s="2" t="str">
        <f>IF((--IF(P6275=0,Q6275,P6275))&gt;(--日期设置!$B$2),IF(P6275=0,Q6275,P6275),Q6275)</f>
        <v>2021-09-26</v>
      </c>
      <c r="S6275" s="2" t="s">
        <v>18232</v>
      </c>
      <c r="T6275" s="8">
        <f>[1]!b_anal_ptmyear($A6275,日期设置!$B$2)</f>
        <v>0.51506849315068493</v>
      </c>
      <c r="U6275" s="8">
        <f>[1]!b_anal_termifexercise($A6275,日期设置!B$2)</f>
        <v>0</v>
      </c>
      <c r="V6275" s="10">
        <f>[1]!b_dq_dirtyprice(A6275,日期设置!$B$2)</f>
        <v>102.2852</v>
      </c>
      <c r="W6275" s="11">
        <f>IF(U6275=0,ROUNDUP((Q6275-日期设置!$B$2)/365,0),ROUNDUP((R6275-日期设置!$B$2)/365,0))</f>
        <v>1</v>
      </c>
      <c r="X6275" s="18">
        <f>_xlfn.IFNA(VLOOKUP(A6275,过往入选债券!A:D,4,0),2)</f>
        <v>2</v>
      </c>
      <c r="Y6275">
        <f>_xlfn.IFNA(VLOOKUP(C6275,[2]Sheet1!$A:$A,1,0),3)</f>
        <v>3</v>
      </c>
    </row>
    <row r="6276" spans="1:25" hidden="1" x14ac:dyDescent="0.2">
      <c r="A6276" s="21" t="s">
        <v>8989</v>
      </c>
      <c r="B6276" s="21" t="s">
        <v>8990</v>
      </c>
      <c r="C6276" s="37" t="s">
        <v>214</v>
      </c>
      <c r="D6276" s="26" t="str">
        <f>[1]!b_calc_yield(A6276,日期设置!$B$2,F6276,1,R6276,1,O6276,L6276,S6276,)</f>
        <v>Fetching...</v>
      </c>
      <c r="E6276" s="26">
        <f t="shared" si="196"/>
        <v>5.2499931605091588</v>
      </c>
      <c r="F6276" s="18">
        <f>[1]!b_dq_cleanprice($A6276,日期设置!B$2)</f>
        <v>100.0308</v>
      </c>
      <c r="G6276" s="18" t="str">
        <f t="shared" si="197"/>
        <v>1.4 + 0</v>
      </c>
      <c r="H6276" s="27">
        <f>[1]!b_dq_pctchange($A6276,日期设置!$B$2,1)/100</f>
        <v>0</v>
      </c>
      <c r="I6276" s="26">
        <f>[1]!b_pq_pctchange(A6276,日期设置!$B$4,日期设置!$B$2,1)</f>
        <v>0</v>
      </c>
      <c r="J6276" s="26">
        <f>[1]!b_pq_pctchange(A6276,日期设置!$C$4,日期设置!$B$2,1)</f>
        <v>0.12221157917178704</v>
      </c>
      <c r="K6276" s="52">
        <f>[1]!b_dq_amount($A6276,日期设置!B$2,2,10000)</f>
        <v>0</v>
      </c>
      <c r="L6276" s="26">
        <f>[1]!b_info_latestpar(A6276,日期设置!$B$2)</f>
        <v>100</v>
      </c>
      <c r="M6276" s="6">
        <f>[1]!b_info_outstandingbalance($A6276,日期设置!B$2)</f>
        <v>20</v>
      </c>
      <c r="N6276" s="7" t="str">
        <f>[1]!b_info_latestissurercreditrating2(A6276,日期设置!$B$2,"102","1")</f>
        <v>AAA</v>
      </c>
      <c r="O6276" s="8">
        <v>3.86</v>
      </c>
      <c r="P6276" s="9">
        <f>[1]!b_info_repurchasedate(A6276)</f>
        <v>0</v>
      </c>
      <c r="Q6276" s="8" t="s">
        <v>16298</v>
      </c>
      <c r="R6276" s="2" t="str">
        <f>IF((--IF(P6276=0,Q6276,P6276))&gt;(--日期设置!$B$2),IF(P6276=0,Q6276,P6276),Q6276)</f>
        <v>2022-08-15</v>
      </c>
      <c r="S6276" s="2" t="s">
        <v>18143</v>
      </c>
      <c r="T6276" s="8">
        <f>[1]!b_anal_ptmyear($A6276,日期设置!$B$2)</f>
        <v>1.4</v>
      </c>
      <c r="U6276" s="8">
        <f>[1]!b_anal_termifexercise($A6276,日期设置!B$2)</f>
        <v>0</v>
      </c>
      <c r="V6276" s="10">
        <f>[1]!b_dq_dirtyprice(A6276,日期设置!$B$2)</f>
        <v>102.3468</v>
      </c>
      <c r="W6276" s="11">
        <f>IF(U6276=0,ROUNDUP((Q6276-日期设置!$B$2)/365,0),ROUNDUP((R6276-日期设置!$B$2)/365,0))</f>
        <v>2</v>
      </c>
      <c r="X6276" s="18">
        <f>_xlfn.IFNA(VLOOKUP(A6276,过往入选债券!A:D,4,0),2)</f>
        <v>2</v>
      </c>
      <c r="Y6276">
        <f>_xlfn.IFNA(VLOOKUP(C6276,[2]Sheet1!$A:$A,1,0),3)</f>
        <v>3</v>
      </c>
    </row>
    <row r="6277" spans="1:25" hidden="1" x14ac:dyDescent="0.2">
      <c r="A6277" s="21" t="s">
        <v>7887</v>
      </c>
      <c r="B6277" s="21" t="s">
        <v>7888</v>
      </c>
      <c r="C6277" s="37" t="s">
        <v>127</v>
      </c>
      <c r="D6277" s="26" t="str">
        <f>[1]!b_calc_yield(A6277,日期设置!$B$2,F6277,1,R6277,1,O6277,L6277,S6277,)</f>
        <v>Fetching...</v>
      </c>
      <c r="E6277" s="26">
        <f t="shared" si="196"/>
        <v>3.2058127026781902</v>
      </c>
      <c r="F6277" s="18">
        <f>[1]!b_dq_cleanprice($A6277,日期设置!B$2)</f>
        <v>100.74460000000001</v>
      </c>
      <c r="G6277" s="18" t="str">
        <f t="shared" si="197"/>
        <v>2.83 + 0.83</v>
      </c>
      <c r="H6277" s="27">
        <f>[1]!b_dq_pctchange($A6277,日期设置!$B$2,1)/100</f>
        <v>0</v>
      </c>
      <c r="I6277" s="26">
        <f>[1]!b_pq_pctchange(A6277,日期设置!$B$4,日期设置!$B$2,1)</f>
        <v>0.17799327006451712</v>
      </c>
      <c r="J6277" s="26">
        <f>[1]!b_pq_pctchange(A6277,日期设置!$C$4,日期设置!$B$2,1)</f>
        <v>0.17799327006451712</v>
      </c>
      <c r="K6277" s="52">
        <f>[1]!b_dq_amount($A6277,日期设置!B$2,2,10000)</f>
        <v>0</v>
      </c>
      <c r="L6277" s="26">
        <f>[1]!b_info_latestpar(A6277,日期设置!$B$2)</f>
        <v>100</v>
      </c>
      <c r="M6277" s="6">
        <f>[1]!b_info_outstandingbalance($A6277,日期设置!B$2)</f>
        <v>12.5</v>
      </c>
      <c r="N6277" s="7" t="str">
        <f>[1]!b_info_latestissurercreditrating2(A6277,日期设置!$B$2,"102","1")</f>
        <v>AA+</v>
      </c>
      <c r="O6277" s="8">
        <v>4.7699999999999996</v>
      </c>
      <c r="P6277" s="9" t="str">
        <f>[1]!b_info_repurchasedate(A6277)</f>
        <v>2022-01-22</v>
      </c>
      <c r="Q6277" s="8" t="s">
        <v>17363</v>
      </c>
      <c r="R6277" s="2" t="str">
        <f>IF((--IF(P6277=0,Q6277,P6277))&gt;(--日期设置!$B$2),IF(P6277=0,Q6277,P6277),Q6277)</f>
        <v>2022-01-22</v>
      </c>
      <c r="S6277" s="2" t="s">
        <v>18059</v>
      </c>
      <c r="T6277" s="8">
        <f>[1]!b_anal_ptmyear($A6277,日期设置!$B$2)</f>
        <v>2.8383561643835615</v>
      </c>
      <c r="U6277" s="8">
        <f>[1]!b_anal_termifexercise($A6277,日期设置!B$2)</f>
        <v>0.83835616438356164</v>
      </c>
      <c r="V6277" s="10">
        <f>[1]!b_dq_dirtyprice(A6277,日期设置!$B$2)</f>
        <v>101.51560000000001</v>
      </c>
      <c r="W6277" s="11">
        <f>IF(U6277=0,ROUNDUP((Q6277-日期设置!$B$2)/365,0),ROUNDUP((R6277-日期设置!$B$2)/365,0))</f>
        <v>1</v>
      </c>
      <c r="X6277" s="18">
        <f>_xlfn.IFNA(VLOOKUP(A6277,过往入选债券!A:D,4,0),2)</f>
        <v>2</v>
      </c>
      <c r="Y6277">
        <f>_xlfn.IFNA(VLOOKUP(C6277,[2]Sheet1!$A:$A,1,0),3)</f>
        <v>3</v>
      </c>
    </row>
    <row r="6278" spans="1:25" hidden="1" x14ac:dyDescent="0.2">
      <c r="A6278" s="28" t="s">
        <v>19966</v>
      </c>
      <c r="B6278" s="28" t="s">
        <v>19967</v>
      </c>
      <c r="C6278" s="38" t="s">
        <v>2041</v>
      </c>
      <c r="D6278" s="26" t="str">
        <f>[1]!b_calc_yield(A6278,日期设置!$B$2,F6278,1,R6278,1,O6278,L6278,S6278,)</f>
        <v>Fetching...</v>
      </c>
      <c r="E6278" s="26">
        <f t="shared" si="196"/>
        <v>9.0357354563405536</v>
      </c>
      <c r="F6278" s="18">
        <f>[1]!b_dq_cleanprice($A6278,日期设置!B$2)</f>
        <v>99.703599999999994</v>
      </c>
      <c r="G6278" s="18" t="str">
        <f t="shared" si="197"/>
        <v>2.40 + 0</v>
      </c>
      <c r="H6278" s="27">
        <f>[1]!b_dq_pctchange($A6278,日期设置!$B$2,1)/100</f>
        <v>0</v>
      </c>
      <c r="I6278" s="26">
        <f>[1]!b_pq_pctchange(A6278,日期设置!$B$4,日期设置!$B$2,1)</f>
        <v>0</v>
      </c>
      <c r="J6278" s="26">
        <f>[1]!b_pq_pctchange(A6278,日期设置!$C$4,日期设置!$B$2,1)</f>
        <v>0</v>
      </c>
      <c r="K6278" s="52">
        <f>[1]!b_dq_amount($A6278,日期设置!B$2,2,10000)</f>
        <v>0</v>
      </c>
      <c r="L6278" s="26">
        <f>[1]!b_info_latestpar(A6278,日期设置!$B$2)</f>
        <v>100</v>
      </c>
      <c r="M6278" s="6">
        <f>[1]!b_info_outstandingbalance($A6278,日期设置!B$2)</f>
        <v>15</v>
      </c>
      <c r="N6278" s="7" t="str">
        <f>[1]!b_info_latestissurercreditrating2(A6278,日期设置!$B$2,"102","1")</f>
        <v>AAA</v>
      </c>
      <c r="O6278" s="8">
        <v>3.7</v>
      </c>
      <c r="P6278" s="9">
        <f>[1]!b_info_repurchasedate(A6278)</f>
        <v>0</v>
      </c>
      <c r="Q6278" s="8" t="s">
        <v>16768</v>
      </c>
      <c r="R6278" s="2" t="str">
        <f>IF((--IF(P6278=0,Q6278,P6278))&gt;(--日期设置!$B$2),IF(P6278=0,Q6278,P6278),Q6278)</f>
        <v>2023-08-18</v>
      </c>
      <c r="S6278" s="31" t="s">
        <v>19192</v>
      </c>
      <c r="T6278" s="8">
        <f>[1]!b_anal_ptmyear($A6278,日期设置!$B$2)</f>
        <v>2.4082191780821915</v>
      </c>
      <c r="U6278" s="8">
        <f>[1]!b_anal_termifexercise($A6278,日期设置!B$2)</f>
        <v>0</v>
      </c>
      <c r="V6278" s="10">
        <f>[1]!b_dq_dirtyprice(A6278,日期设置!$B$2)</f>
        <v>101.89319999999999</v>
      </c>
      <c r="W6278" s="11">
        <f>IF(U6278=0,ROUNDUP((Q6278-日期设置!$B$2)/365,0),ROUNDUP((R6278-日期设置!$B$2)/365,0))</f>
        <v>3</v>
      </c>
      <c r="X6278" s="18">
        <f>_xlfn.IFNA(VLOOKUP(A6278,过往入选债券!A:D,4,0),2)</f>
        <v>2</v>
      </c>
      <c r="Y6278">
        <f>_xlfn.IFNA(VLOOKUP(C6278,[2]Sheet1!$A:$A,1,0),3)</f>
        <v>3</v>
      </c>
    </row>
    <row r="6279" spans="1:25" hidden="1" x14ac:dyDescent="0.2">
      <c r="A6279" s="28" t="s">
        <v>22658</v>
      </c>
      <c r="B6279" s="28" t="s">
        <v>22659</v>
      </c>
      <c r="C6279" s="39" t="s">
        <v>23014</v>
      </c>
      <c r="D6279" s="26">
        <f>[1]!b_calc_yield(A6279,日期设置!$B$2,F6279,1,R6279,1,O6279,L6279,S6279,)</f>
        <v>3.8234880608074486</v>
      </c>
      <c r="E6279" s="26">
        <f t="shared" si="196"/>
        <v>11.208569332121353</v>
      </c>
      <c r="F6279" s="18">
        <f>[1]!b_dq_cleanprice($A6279,日期设置!B$2)</f>
        <v>100.1855</v>
      </c>
      <c r="G6279" s="18" t="str">
        <f t="shared" si="197"/>
        <v>2.93 + 0</v>
      </c>
      <c r="H6279" s="27">
        <f>[1]!b_dq_pctchange($A6279,日期设置!$B$2,1)/100</f>
        <v>0</v>
      </c>
      <c r="I6279" s="26">
        <f>[1]!b_pq_pctchange(A6279,日期设置!$B$4,日期设置!$B$2,1)</f>
        <v>0</v>
      </c>
      <c r="J6279" s="26">
        <f>[1]!b_pq_pctchange(A6279,日期设置!$C$4,日期设置!$B$2,1)</f>
        <v>0</v>
      </c>
      <c r="K6279" s="52">
        <f>[1]!b_dq_amount($A6279,日期设置!B$2,2,10000)</f>
        <v>0</v>
      </c>
      <c r="L6279" s="26">
        <f>[1]!b_info_latestpar(A6279,日期设置!$B$2)</f>
        <v>100</v>
      </c>
      <c r="M6279" s="6">
        <f>[1]!b_info_outstandingbalance($A6279,日期设置!B$2)</f>
        <v>20</v>
      </c>
      <c r="N6279" s="7" t="str">
        <f>[1]!b_info_latestissurercreditrating2(A6279,日期设置!$B$2,"102","1")</f>
        <v>AAA</v>
      </c>
      <c r="O6279" s="43">
        <v>3.9</v>
      </c>
      <c r="P6279" s="9">
        <f>[1]!b_info_repurchasedate(A6279)</f>
        <v>0</v>
      </c>
      <c r="Q6279" s="31" t="s">
        <v>16739</v>
      </c>
      <c r="R6279" s="2" t="str">
        <f>IF((--IF(P6279=0,Q6279,P6279))&gt;(--日期设置!$B$2),IF(P6279=0,Q6279,P6279),Q6279)</f>
        <v>2024-02-26</v>
      </c>
      <c r="S6279" s="2" t="s">
        <v>23270</v>
      </c>
      <c r="T6279" s="8">
        <f>[1]!b_anal_ptmyear($A6279,日期设置!$B$2)</f>
        <v>2.934246575342466</v>
      </c>
      <c r="U6279" s="8">
        <f>[1]!b_anal_termifexercise($A6279,日期设置!B$2)</f>
        <v>0</v>
      </c>
      <c r="V6279" s="10">
        <f>[1]!b_dq_dirtyprice(A6279,日期设置!$B$2)</f>
        <v>100.4419</v>
      </c>
      <c r="W6279" s="11">
        <f>IF(U6279=0,ROUNDUP((Q6279-日期设置!$B$2)/365,0),ROUNDUP((R6279-日期设置!$B$2)/365,0))</f>
        <v>3</v>
      </c>
      <c r="X6279" s="18">
        <f>_xlfn.IFNA(VLOOKUP(A6279,过往入选债券!A:D,4,0),2)</f>
        <v>2</v>
      </c>
      <c r="Y6279">
        <f>_xlfn.IFNA(VLOOKUP(C6279,[2]Sheet1!$A:$A,1,0),3)</f>
        <v>3</v>
      </c>
    </row>
    <row r="6280" spans="1:25" hidden="1" x14ac:dyDescent="0.2">
      <c r="A6280" s="28" t="s">
        <v>21118</v>
      </c>
      <c r="B6280" s="28" t="s">
        <v>21119</v>
      </c>
      <c r="C6280" s="39" t="s">
        <v>1097</v>
      </c>
      <c r="D6280" s="26" t="str">
        <f>[1]!b_calc_yield(A6280,日期设置!$B$2,F6280,1,R6280,1,O6280,L6280,S6280,)</f>
        <v>Fetching...</v>
      </c>
      <c r="E6280" s="26">
        <f t="shared" si="196"/>
        <v>9.8111386048578488</v>
      </c>
      <c r="F6280" s="18">
        <f>[1]!b_dq_cleanprice($A6280,日期设置!B$2)</f>
        <v>100.1708</v>
      </c>
      <c r="G6280" s="18" t="str">
        <f t="shared" si="197"/>
        <v>2.60 + 0</v>
      </c>
      <c r="H6280" s="27">
        <f>[1]!b_dq_pctchange($A6280,日期设置!$B$2,1)/100</f>
        <v>0</v>
      </c>
      <c r="I6280" s="26">
        <f>[1]!b_pq_pctchange(A6280,日期设置!$B$4,日期设置!$B$2,1)</f>
        <v>0</v>
      </c>
      <c r="J6280" s="26">
        <f>[1]!b_pq_pctchange(A6280,日期设置!$C$4,日期设置!$B$2,1)</f>
        <v>0</v>
      </c>
      <c r="K6280" s="52">
        <f>[1]!b_dq_amount($A6280,日期设置!B$2,2,10000)</f>
        <v>0</v>
      </c>
      <c r="L6280" s="26">
        <f>[1]!b_info_latestpar(A6280,日期设置!$B$2)</f>
        <v>100</v>
      </c>
      <c r="M6280" s="6">
        <f>[1]!b_info_outstandingbalance($A6280,日期设置!B$2)</f>
        <v>6</v>
      </c>
      <c r="N6280" s="7" t="str">
        <f>[1]!b_info_latestissurercreditrating2(A6280,日期设置!$B$2,"102","1")</f>
        <v>AA+</v>
      </c>
      <c r="O6280" s="8">
        <v>3.9</v>
      </c>
      <c r="P6280" s="9">
        <f>[1]!b_info_repurchasedate(A6280)</f>
        <v>0</v>
      </c>
      <c r="Q6280" s="8" t="s">
        <v>17411</v>
      </c>
      <c r="R6280" s="2" t="str">
        <f>IF((--IF(P6280=0,Q6280,P6280))&gt;(--日期设置!$B$2),IF(P6280=0,Q6280,P6280),Q6280)</f>
        <v>2023-10-28</v>
      </c>
      <c r="S6280" s="31" t="s">
        <v>16169</v>
      </c>
      <c r="T6280" s="8">
        <f>[1]!b_anal_ptmyear($A6280,日期设置!$B$2)</f>
        <v>2.602739726027397</v>
      </c>
      <c r="U6280" s="8">
        <f>[1]!b_anal_termifexercise($A6280,日期设置!B$2)</f>
        <v>0</v>
      </c>
      <c r="V6280" s="10">
        <f>[1]!b_dq_dirtyprice(A6280,日期设置!$B$2)</f>
        <v>101.7201</v>
      </c>
      <c r="W6280" s="11">
        <f>IF(U6280=0,ROUNDUP((Q6280-日期设置!$B$2)/365,0),ROUNDUP((R6280-日期设置!$B$2)/365,0))</f>
        <v>3</v>
      </c>
      <c r="X6280" s="18">
        <f>_xlfn.IFNA(VLOOKUP(A6280,过往入选债券!A:D,4,0),2)</f>
        <v>2</v>
      </c>
      <c r="Y6280">
        <f>_xlfn.IFNA(VLOOKUP(C6280,[2]Sheet1!$A:$A,1,0),3)</f>
        <v>3</v>
      </c>
    </row>
    <row r="6281" spans="1:25" hidden="1" x14ac:dyDescent="0.2">
      <c r="A6281" s="28" t="s">
        <v>20996</v>
      </c>
      <c r="B6281" s="28" t="s">
        <v>20997</v>
      </c>
      <c r="C6281" s="39" t="s">
        <v>21261</v>
      </c>
      <c r="D6281" s="26" t="str">
        <f>[1]!b_calc_yield(A6281,日期设置!$B$2,F6281,1,R6281,1,O6281,L6281,S6281,)</f>
        <v>Fetching...</v>
      </c>
      <c r="E6281" s="26">
        <f t="shared" si="196"/>
        <v>9.7467981063374953</v>
      </c>
      <c r="F6281" s="18">
        <f>[1]!b_dq_cleanprice($A6281,日期设置!B$2)</f>
        <v>99.808099999999996</v>
      </c>
      <c r="G6281" s="18" t="str">
        <f t="shared" si="197"/>
        <v>2.58 + 0</v>
      </c>
      <c r="H6281" s="27">
        <f>[1]!b_dq_pctchange($A6281,日期设置!$B$2,1)/100</f>
        <v>0</v>
      </c>
      <c r="I6281" s="26">
        <f>[1]!b_pq_pctchange(A6281,日期设置!$B$4,日期设置!$B$2,1)</f>
        <v>0</v>
      </c>
      <c r="J6281" s="26">
        <f>[1]!b_pq_pctchange(A6281,日期设置!$C$4,日期设置!$B$2,1)</f>
        <v>-3.0449175418300761E-2</v>
      </c>
      <c r="K6281" s="52">
        <f>[1]!b_dq_amount($A6281,日期设置!B$2,2,10000)</f>
        <v>0</v>
      </c>
      <c r="L6281" s="26">
        <f>[1]!b_info_latestpar(A6281,日期设置!$B$2)</f>
        <v>100</v>
      </c>
      <c r="M6281" s="6">
        <f>[1]!b_info_outstandingbalance($A6281,日期设置!B$2)</f>
        <v>10</v>
      </c>
      <c r="N6281" s="7" t="str">
        <f>[1]!b_info_latestissurercreditrating2(A6281,日期设置!$B$2,"102","1")</f>
        <v>AAA</v>
      </c>
      <c r="O6281" s="8">
        <v>3.75</v>
      </c>
      <c r="P6281" s="9">
        <f>[1]!b_info_repurchasedate(A6281)</f>
        <v>0</v>
      </c>
      <c r="Q6281" s="8" t="s">
        <v>17688</v>
      </c>
      <c r="R6281" s="2" t="str">
        <f>IF((--IF(P6281=0,Q6281,P6281))&gt;(--日期设置!$B$2),IF(P6281=0,Q6281,P6281),Q6281)</f>
        <v>2023-10-21</v>
      </c>
      <c r="S6281" s="31" t="s">
        <v>16150</v>
      </c>
      <c r="T6281" s="8">
        <f>[1]!b_anal_ptmyear($A6281,日期设置!$B$2)</f>
        <v>2.5835616438356164</v>
      </c>
      <c r="U6281" s="8">
        <f>[1]!b_anal_termifexercise($A6281,日期设置!B$2)</f>
        <v>0</v>
      </c>
      <c r="V6281" s="10">
        <f>[1]!b_dq_dirtyprice(A6281,日期设置!$B$2)</f>
        <v>101.36969999999999</v>
      </c>
      <c r="W6281" s="11">
        <f>IF(U6281=0,ROUNDUP((Q6281-日期设置!$B$2)/365,0),ROUNDUP((R6281-日期设置!$B$2)/365,0))</f>
        <v>3</v>
      </c>
      <c r="X6281" s="18">
        <f>_xlfn.IFNA(VLOOKUP(A6281,过往入选债券!A:D,4,0),2)</f>
        <v>2</v>
      </c>
      <c r="Y6281">
        <f>_xlfn.IFNA(VLOOKUP(C6281,[2]Sheet1!$A:$A,1,0),3)</f>
        <v>3</v>
      </c>
    </row>
    <row r="6282" spans="1:25" hidden="1" x14ac:dyDescent="0.2">
      <c r="A6282" s="21" t="s">
        <v>14488</v>
      </c>
      <c r="B6282" s="21" t="s">
        <v>14489</v>
      </c>
      <c r="C6282" s="37" t="s">
        <v>87</v>
      </c>
      <c r="D6282" s="26" t="str">
        <f>[1]!b_calc_yield(A6282,日期设置!$B$2,F6282,1,R6282,1,O6282,L6282,S6282,)</f>
        <v>Fetching...</v>
      </c>
      <c r="E6282" s="26">
        <f t="shared" si="196"/>
        <v>7.5613429768968343</v>
      </c>
      <c r="F6282" s="18">
        <f>[1]!b_dq_cleanprice($A6282,日期设置!B$2)</f>
        <v>103.8874</v>
      </c>
      <c r="G6282" s="18" t="str">
        <f t="shared" si="197"/>
        <v>3.99 + 1.99</v>
      </c>
      <c r="H6282" s="27">
        <f>[1]!b_dq_pctchange($A6282,日期设置!$B$2,1)/100</f>
        <v>0</v>
      </c>
      <c r="I6282" s="26">
        <f>[1]!b_pq_pctchange(A6282,日期设置!$B$4,日期设置!$B$2,1)</f>
        <v>0</v>
      </c>
      <c r="J6282" s="26">
        <f>[1]!b_pq_pctchange(A6282,日期设置!$C$4,日期设置!$B$2,1)</f>
        <v>0</v>
      </c>
      <c r="K6282" s="52">
        <f>[1]!b_dq_amount($A6282,日期设置!B$2,2,10000)</f>
        <v>0</v>
      </c>
      <c r="L6282" s="26">
        <f>[1]!b_info_latestpar(A6282,日期设置!$B$2)</f>
        <v>100</v>
      </c>
      <c r="M6282" s="6">
        <f>[1]!b_info_outstandingbalance($A6282,日期设置!B$2)</f>
        <v>10</v>
      </c>
      <c r="N6282" s="7" t="str">
        <f>[1]!b_info_latestissurercreditrating2(A6282,日期设置!$B$2,"102","1")</f>
        <v>AAA</v>
      </c>
      <c r="O6282" s="8">
        <v>5.88</v>
      </c>
      <c r="P6282" s="9" t="str">
        <f>[1]!b_info_repurchasedate(A6282)</f>
        <v>2023-03-21</v>
      </c>
      <c r="Q6282" s="8" t="s">
        <v>16771</v>
      </c>
      <c r="R6282" s="2" t="str">
        <f>IF((--IF(P6282=0,Q6282,P6282))&gt;(--日期设置!$B$2),IF(P6282=0,Q6282,P6282),Q6282)</f>
        <v>2023-03-21</v>
      </c>
      <c r="S6282" s="2" t="s">
        <v>18264</v>
      </c>
      <c r="T6282" s="8">
        <f>[1]!b_anal_ptmyear($A6282,日期设置!$B$2)</f>
        <v>3.9972602739726026</v>
      </c>
      <c r="U6282" s="8">
        <f>[1]!b_anal_termifexercise($A6282,日期设置!B$2)</f>
        <v>1.9972602739726026</v>
      </c>
      <c r="V6282" s="10">
        <f>[1]!b_dq_dirtyprice(A6282,日期设置!$B$2)</f>
        <v>103.90349999999999</v>
      </c>
      <c r="W6282" s="11">
        <f>IF(U6282=0,ROUNDUP((Q6282-日期设置!$B$2)/365,0),ROUNDUP((R6282-日期设置!$B$2)/365,0))</f>
        <v>2</v>
      </c>
      <c r="X6282" s="18">
        <f>_xlfn.IFNA(VLOOKUP(A6282,过往入选债券!A:D,4,0),2)</f>
        <v>2</v>
      </c>
      <c r="Y6282">
        <f>_xlfn.IFNA(VLOOKUP(C6282,[2]Sheet1!$A:$A,1,0),3)</f>
        <v>3</v>
      </c>
    </row>
    <row r="6283" spans="1:25" hidden="1" x14ac:dyDescent="0.2">
      <c r="A6283" s="28" t="s">
        <v>20240</v>
      </c>
      <c r="B6283" s="28" t="s">
        <v>20241</v>
      </c>
      <c r="C6283" s="39" t="s">
        <v>3626</v>
      </c>
      <c r="D6283" s="26" t="str">
        <f>[1]!b_calc_yield(A6283,日期设置!$B$2,F6283,1,R6283,1,O6283,L6283,S6283,)</f>
        <v>Fetching...</v>
      </c>
      <c r="E6283" s="26">
        <f t="shared" si="196"/>
        <v>1.8739483621803776</v>
      </c>
      <c r="F6283" s="18">
        <f>[1]!b_dq_cleanprice($A6283,日期设置!B$2)</f>
        <v>99.741799999999998</v>
      </c>
      <c r="G6283" s="18" t="str">
        <f t="shared" si="197"/>
        <v>0.49 + 0</v>
      </c>
      <c r="H6283" s="27">
        <f>[1]!b_dq_pctchange($A6283,日期设置!$B$2,1)/100</f>
        <v>0</v>
      </c>
      <c r="I6283" s="26">
        <f>[1]!b_pq_pctchange(A6283,日期设置!$B$4,日期设置!$B$2,1)</f>
        <v>0</v>
      </c>
      <c r="J6283" s="26">
        <f>[1]!b_pq_pctchange(A6283,日期设置!$C$4,日期设置!$B$2,1)</f>
        <v>9.6240788632548174E-2</v>
      </c>
      <c r="K6283" s="52">
        <f>[1]!b_dq_amount($A6283,日期设置!B$2,2,10000)</f>
        <v>0</v>
      </c>
      <c r="L6283" s="26">
        <f>[1]!b_info_latestpar(A6283,日期设置!$B$2)</f>
        <v>100</v>
      </c>
      <c r="M6283" s="6">
        <f>[1]!b_info_outstandingbalance($A6283,日期设置!B$2)</f>
        <v>2</v>
      </c>
      <c r="N6283" s="7" t="str">
        <f>[1]!b_info_latestissurercreditrating2(A6283,日期设置!$B$2,"102","1")</f>
        <v>AA+</v>
      </c>
      <c r="O6283" s="8">
        <v>3.35</v>
      </c>
      <c r="P6283" s="9">
        <f>[1]!b_info_repurchasedate(A6283)</f>
        <v>0</v>
      </c>
      <c r="Q6283" s="8" t="s">
        <v>17341</v>
      </c>
      <c r="R6283" s="2" t="str">
        <f>IF((--IF(P6283=0,Q6283,P6283))&gt;(--日期设置!$B$2),IF(P6283=0,Q6283,P6283),Q6283)</f>
        <v>2021-09-17</v>
      </c>
      <c r="S6283" s="31" t="s">
        <v>17416</v>
      </c>
      <c r="T6283" s="8">
        <f>[1]!b_anal_ptmyear($A6283,日期设置!$B$2)</f>
        <v>0.49041095890410957</v>
      </c>
      <c r="U6283" s="8">
        <f>[1]!b_anal_termifexercise($A6283,日期设置!B$2)</f>
        <v>0</v>
      </c>
      <c r="V6283" s="10">
        <f>[1]!b_dq_dirtyprice(A6283,日期设置!$B$2)</f>
        <v>101.44889999999999</v>
      </c>
      <c r="W6283" s="11">
        <f>IF(U6283=0,ROUNDUP((Q6283-日期设置!$B$2)/365,0),ROUNDUP((R6283-日期设置!$B$2)/365,0))</f>
        <v>1</v>
      </c>
      <c r="X6283" s="18">
        <f>_xlfn.IFNA(VLOOKUP(A6283,过往入选债券!A:D,4,0),2)</f>
        <v>2</v>
      </c>
      <c r="Y6283">
        <f>_xlfn.IFNA(VLOOKUP(C6283,[2]Sheet1!$A:$A,1,0),3)</f>
        <v>3</v>
      </c>
    </row>
    <row r="6284" spans="1:25" hidden="1" x14ac:dyDescent="0.2">
      <c r="A6284" s="21" t="s">
        <v>7005</v>
      </c>
      <c r="B6284" s="21" t="s">
        <v>7006</v>
      </c>
      <c r="C6284" s="37" t="s">
        <v>7007</v>
      </c>
      <c r="D6284" s="26" t="str">
        <f>[1]!b_calc_yield(A6284,日期设置!$B$2,F6284,1,R6284,1,O6284,L6284,S6284,)</f>
        <v>Fetching...</v>
      </c>
      <c r="E6284" s="26">
        <f t="shared" si="196"/>
        <v>8.4977105183246202</v>
      </c>
      <c r="F6284" s="18">
        <f>[1]!b_dq_cleanprice($A6284,日期设置!B$2)</f>
        <v>104.4166</v>
      </c>
      <c r="G6284" s="18" t="str">
        <f t="shared" si="197"/>
        <v>2.32 + 0</v>
      </c>
      <c r="H6284" s="27">
        <f>[1]!b_dq_pctchange($A6284,日期设置!$B$2,1)/100</f>
        <v>0</v>
      </c>
      <c r="I6284" s="26">
        <f>[1]!b_pq_pctchange(A6284,日期设置!$B$4,日期设置!$B$2,1)</f>
        <v>0</v>
      </c>
      <c r="J6284" s="26">
        <f>[1]!b_pq_pctchange(A6284,日期设置!$C$4,日期设置!$B$2,1)</f>
        <v>-7.980861244018897E-2</v>
      </c>
      <c r="K6284" s="52">
        <f>[1]!b_dq_amount($A6284,日期设置!B$2,2,10000)</f>
        <v>0</v>
      </c>
      <c r="L6284" s="26">
        <f>[1]!b_info_latestpar(A6284,日期设置!$B$2)</f>
        <v>100</v>
      </c>
      <c r="M6284" s="6">
        <f>[1]!b_info_outstandingbalance($A6284,日期设置!B$2)</f>
        <v>10</v>
      </c>
      <c r="N6284" s="7" t="str">
        <f>[1]!b_info_latestissurercreditrating2(A6284,日期设置!$B$2,"102","1")</f>
        <v>AA+</v>
      </c>
      <c r="O6284" s="8">
        <v>5.85</v>
      </c>
      <c r="P6284" s="9">
        <f>[1]!b_info_repurchasedate(A6284)</f>
        <v>0</v>
      </c>
      <c r="Q6284" s="8" t="s">
        <v>16706</v>
      </c>
      <c r="R6284" s="2" t="str">
        <f>IF((--IF(P6284=0,Q6284,P6284))&gt;(--日期设置!$B$2),IF(P6284=0,Q6284,P6284),Q6284)</f>
        <v>2023-07-20</v>
      </c>
      <c r="S6284" s="2" t="s">
        <v>18005</v>
      </c>
      <c r="T6284" s="8">
        <f>[1]!b_anal_ptmyear($A6284,日期设置!$B$2)</f>
        <v>2.3287671232876712</v>
      </c>
      <c r="U6284" s="8">
        <f>[1]!b_anal_termifexercise($A6284,日期设置!B$2)</f>
        <v>0</v>
      </c>
      <c r="V6284" s="10">
        <f>[1]!b_dq_dirtyprice(A6284,日期设置!$B$2)</f>
        <v>108.3433</v>
      </c>
      <c r="W6284" s="11">
        <f>IF(U6284=0,ROUNDUP((Q6284-日期设置!$B$2)/365,0),ROUNDUP((R6284-日期设置!$B$2)/365,0))</f>
        <v>3</v>
      </c>
      <c r="X6284" s="18">
        <f>_xlfn.IFNA(VLOOKUP(A6284,过往入选债券!A:D,4,0),2)</f>
        <v>2</v>
      </c>
      <c r="Y6284">
        <f>_xlfn.IFNA(VLOOKUP(C6284,[2]Sheet1!$A:$A,1,0),3)</f>
        <v>3</v>
      </c>
    </row>
    <row r="6285" spans="1:25" hidden="1" x14ac:dyDescent="0.2">
      <c r="A6285" s="28" t="s">
        <v>20888</v>
      </c>
      <c r="B6285" s="28" t="s">
        <v>20889</v>
      </c>
      <c r="C6285" s="39" t="s">
        <v>21244</v>
      </c>
      <c r="D6285" s="26" t="str">
        <f>[1]!b_calc_yield(A6285,日期设置!$B$2,F6285,1,R6285,1,O6285,L6285,S6285,)</f>
        <v>Fetching...</v>
      </c>
      <c r="E6285" s="26">
        <f t="shared" si="196"/>
        <v>9.7260838123237825</v>
      </c>
      <c r="F6285" s="18">
        <f>[1]!b_dq_cleanprice($A6285,日期设置!B$2)</f>
        <v>99.909499999999994</v>
      </c>
      <c r="G6285" s="18" t="str">
        <f t="shared" si="197"/>
        <v>2.58 + 0</v>
      </c>
      <c r="H6285" s="27">
        <f>[1]!b_dq_pctchange($A6285,日期设置!$B$2,1)/100</f>
        <v>0</v>
      </c>
      <c r="I6285" s="26">
        <f>[1]!b_pq_pctchange(A6285,日期设置!$B$4,日期设置!$B$2,1)</f>
        <v>0</v>
      </c>
      <c r="J6285" s="26">
        <f>[1]!b_pq_pctchange(A6285,日期设置!$C$4,日期设置!$B$2,1)</f>
        <v>0</v>
      </c>
      <c r="K6285" s="52">
        <f>[1]!b_dq_amount($A6285,日期设置!B$2,2,10000)</f>
        <v>0</v>
      </c>
      <c r="L6285" s="26">
        <f>[1]!b_info_latestpar(A6285,日期设置!$B$2)</f>
        <v>100</v>
      </c>
      <c r="M6285" s="6">
        <f>[1]!b_info_outstandingbalance($A6285,日期设置!B$2)</f>
        <v>25</v>
      </c>
      <c r="N6285" s="7" t="str">
        <f>[1]!b_info_latestissurercreditrating2(A6285,日期设置!$B$2,"102","1")</f>
        <v>AAA</v>
      </c>
      <c r="O6285" s="8">
        <v>3.79</v>
      </c>
      <c r="P6285" s="9">
        <f>[1]!b_info_repurchasedate(A6285)</f>
        <v>0</v>
      </c>
      <c r="Q6285" s="8" t="s">
        <v>16325</v>
      </c>
      <c r="R6285" s="2" t="str">
        <f>IF((--IF(P6285=0,Q6285,P6285))&gt;(--日期设置!$B$2),IF(P6285=0,Q6285,P6285),Q6285)</f>
        <v>2023-10-20</v>
      </c>
      <c r="S6285" s="31" t="s">
        <v>16692</v>
      </c>
      <c r="T6285" s="8">
        <f>[1]!b_anal_ptmyear($A6285,日期设置!$B$2)</f>
        <v>2.580821917808219</v>
      </c>
      <c r="U6285" s="8">
        <f>[1]!b_anal_termifexercise($A6285,日期设置!B$2)</f>
        <v>0</v>
      </c>
      <c r="V6285" s="10">
        <f>[1]!b_dq_dirtyprice(A6285,日期设置!$B$2)</f>
        <v>101.4982</v>
      </c>
      <c r="W6285" s="11">
        <f>IF(U6285=0,ROUNDUP((Q6285-日期设置!$B$2)/365,0),ROUNDUP((R6285-日期设置!$B$2)/365,0))</f>
        <v>3</v>
      </c>
      <c r="X6285" s="18">
        <f>_xlfn.IFNA(VLOOKUP(A6285,过往入选债券!A:D,4,0),2)</f>
        <v>2</v>
      </c>
      <c r="Y6285">
        <f>_xlfn.IFNA(VLOOKUP(C6285,[2]Sheet1!$A:$A,1,0),3)</f>
        <v>3</v>
      </c>
    </row>
    <row r="6286" spans="1:25" hidden="1" x14ac:dyDescent="0.2">
      <c r="A6286" s="28" t="s">
        <v>19514</v>
      </c>
      <c r="B6286" s="28" t="s">
        <v>19515</v>
      </c>
      <c r="C6286" s="38" t="s">
        <v>19516</v>
      </c>
      <c r="D6286" s="26" t="str">
        <f>[1]!b_calc_yield(A6286,日期设置!$B$2,F6286,1,R6286,1,O6286,L6286,S6286,)</f>
        <v>Fetching...</v>
      </c>
      <c r="E6286" s="26">
        <f t="shared" si="196"/>
        <v>8.9455760708649468</v>
      </c>
      <c r="F6286" s="18">
        <f>[1]!b_dq_cleanprice($A6286,日期设置!B$2)</f>
        <v>100.006</v>
      </c>
      <c r="G6286" s="18" t="str">
        <f t="shared" si="197"/>
        <v>2.39 + 0</v>
      </c>
      <c r="H6286" s="27">
        <f>[1]!b_dq_pctchange($A6286,日期设置!$B$2,1)/100</f>
        <v>0</v>
      </c>
      <c r="I6286" s="26">
        <f>[1]!b_pq_pctchange(A6286,日期设置!$B$4,日期设置!$B$2,1)</f>
        <v>0</v>
      </c>
      <c r="J6286" s="26">
        <f>[1]!b_pq_pctchange(A6286,日期设置!$C$4,日期设置!$B$2,1)</f>
        <v>-0.17308947747740641</v>
      </c>
      <c r="K6286" s="52">
        <f>[1]!b_dq_amount($A6286,日期设置!B$2,2,10000)</f>
        <v>0</v>
      </c>
      <c r="L6286" s="26">
        <f>[1]!b_info_latestpar(A6286,日期设置!$B$2)</f>
        <v>100</v>
      </c>
      <c r="M6286" s="6">
        <f>[1]!b_info_outstandingbalance($A6286,日期设置!B$2)</f>
        <v>20</v>
      </c>
      <c r="N6286" s="7" t="str">
        <f>[1]!b_info_latestissurercreditrating2(A6286,日期设置!$B$2,"102","1")</f>
        <v>AAA</v>
      </c>
      <c r="O6286" s="8">
        <v>3.83</v>
      </c>
      <c r="P6286" s="9">
        <f>[1]!b_info_repurchasedate(A6286)</f>
        <v>0</v>
      </c>
      <c r="Q6286" s="8" t="s">
        <v>19997</v>
      </c>
      <c r="R6286" s="2" t="str">
        <f>IF((--IF(P6286=0,Q6286,P6286))&gt;(--日期设置!$B$2),IF(P6286=0,Q6286,P6286),Q6286)</f>
        <v>2023-08-12</v>
      </c>
      <c r="S6286" s="31" t="s">
        <v>19144</v>
      </c>
      <c r="T6286" s="8">
        <f>[1]!b_anal_ptmyear($A6286,日期设置!$B$2)</f>
        <v>2.3917808219178083</v>
      </c>
      <c r="U6286" s="8">
        <f>[1]!b_anal_termifexercise($A6286,日期设置!B$2)</f>
        <v>0</v>
      </c>
      <c r="V6286" s="10">
        <f>[1]!b_dq_dirtyprice(A6286,日期设置!$B$2)</f>
        <v>102.3355</v>
      </c>
      <c r="W6286" s="11">
        <f>IF(U6286=0,ROUNDUP((Q6286-日期设置!$B$2)/365,0),ROUNDUP((R6286-日期设置!$B$2)/365,0))</f>
        <v>3</v>
      </c>
      <c r="X6286" s="18">
        <f>_xlfn.IFNA(VLOOKUP(A6286,过往入选债券!A:D,4,0),2)</f>
        <v>2</v>
      </c>
      <c r="Y6286">
        <f>_xlfn.IFNA(VLOOKUP(C6286,[2]Sheet1!$A:$A,1,0),3)</f>
        <v>3</v>
      </c>
    </row>
    <row r="6287" spans="1:25" hidden="1" x14ac:dyDescent="0.2">
      <c r="A6287" s="28" t="s">
        <v>20340</v>
      </c>
      <c r="B6287" s="28" t="s">
        <v>20341</v>
      </c>
      <c r="C6287" s="39" t="s">
        <v>20759</v>
      </c>
      <c r="D6287" s="26" t="str">
        <f>[1]!b_calc_yield(A6287,日期设置!$B$2,F6287,1,R6287,1,O6287,L6287,S6287,)</f>
        <v>Fetching...</v>
      </c>
      <c r="E6287" s="26">
        <f t="shared" si="196"/>
        <v>16.619095793840756</v>
      </c>
      <c r="F6287" s="18">
        <f>[1]!b_dq_cleanprice($A6287,日期设置!B$2)</f>
        <v>100.7073</v>
      </c>
      <c r="G6287" s="18" t="str">
        <f t="shared" si="197"/>
        <v>4.45 + 0</v>
      </c>
      <c r="H6287" s="27">
        <f>[1]!b_dq_pctchange($A6287,日期设置!$B$2,1)/100</f>
        <v>0</v>
      </c>
      <c r="I6287" s="26">
        <f>[1]!b_pq_pctchange(A6287,日期设置!$B$4,日期设置!$B$2,1)</f>
        <v>-0.16040591221692221</v>
      </c>
      <c r="J6287" s="26">
        <f>[1]!b_pq_pctchange(A6287,日期设置!$C$4,日期设置!$B$2,1)</f>
        <v>-0.16040591221692221</v>
      </c>
      <c r="K6287" s="52">
        <f>[1]!b_dq_amount($A6287,日期设置!B$2,2,10000)</f>
        <v>0</v>
      </c>
      <c r="L6287" s="26">
        <f>[1]!b_info_latestpar(A6287,日期设置!$B$2)</f>
        <v>100</v>
      </c>
      <c r="M6287" s="6">
        <f>[1]!b_info_outstandingbalance($A6287,日期设置!B$2)</f>
        <v>10</v>
      </c>
      <c r="N6287" s="7" t="str">
        <f>[1]!b_info_latestissurercreditrating2(A6287,日期设置!$B$2,"102","1")</f>
        <v>AAA</v>
      </c>
      <c r="O6287" s="8">
        <v>4</v>
      </c>
      <c r="P6287" s="9">
        <f>[1]!b_info_repurchasedate(A6287)</f>
        <v>0</v>
      </c>
      <c r="Q6287" s="8" t="s">
        <v>17333</v>
      </c>
      <c r="R6287" s="2" t="str">
        <f>IF((--IF(P6287=0,Q6287,P6287))&gt;(--日期设置!$B$2),IF(P6287=0,Q6287,P6287),Q6287)</f>
        <v>2025-09-03</v>
      </c>
      <c r="S6287" s="31" t="s">
        <v>17563</v>
      </c>
      <c r="T6287" s="8">
        <f>[1]!b_anal_ptmyear($A6287,日期设置!$B$2)</f>
        <v>4.4520547945205475</v>
      </c>
      <c r="U6287" s="8">
        <f>[1]!b_anal_termifexercise($A6287,日期设置!B$2)</f>
        <v>0</v>
      </c>
      <c r="V6287" s="10">
        <f>[1]!b_dq_dirtyprice(A6287,日期设置!$B$2)</f>
        <v>102.8991</v>
      </c>
      <c r="W6287" s="11">
        <f>IF(U6287=0,ROUNDUP((Q6287-日期设置!$B$2)/365,0),ROUNDUP((R6287-日期设置!$B$2)/365,0))</f>
        <v>5</v>
      </c>
      <c r="X6287" s="18">
        <f>_xlfn.IFNA(VLOOKUP(A6287,过往入选债券!A:D,4,0),2)</f>
        <v>2</v>
      </c>
      <c r="Y6287">
        <f>_xlfn.IFNA(VLOOKUP(C6287,[2]Sheet1!$A:$A,1,0),3)</f>
        <v>3</v>
      </c>
    </row>
    <row r="6288" spans="1:25" hidden="1" x14ac:dyDescent="0.2">
      <c r="A6288" s="21" t="s">
        <v>3752</v>
      </c>
      <c r="B6288" s="21" t="s">
        <v>3753</v>
      </c>
      <c r="C6288" s="37" t="s">
        <v>1108</v>
      </c>
      <c r="D6288" s="26" t="str">
        <f>[1]!b_calc_yield(A6288,日期设置!$B$2,F6288,1,R6288,1,O6288,L6288,S6288,)</f>
        <v>Fetching...</v>
      </c>
      <c r="E6288" s="26">
        <f t="shared" si="196"/>
        <v>6.6679262141348783</v>
      </c>
      <c r="F6288" s="18">
        <f>[1]!b_dq_cleanprice($A6288,日期设置!B$2)</f>
        <v>100.62269999999999</v>
      </c>
      <c r="G6288" s="18" t="str">
        <f t="shared" si="197"/>
        <v>1.76 + 0</v>
      </c>
      <c r="H6288" s="27">
        <f>[1]!b_dq_pctchange($A6288,日期设置!$B$2,1)/100</f>
        <v>0</v>
      </c>
      <c r="I6288" s="26">
        <f>[1]!b_pq_pctchange(A6288,日期设置!$B$4,日期设置!$B$2,1)</f>
        <v>0</v>
      </c>
      <c r="J6288" s="26">
        <f>[1]!b_pq_pctchange(A6288,日期设置!$C$4,日期设置!$B$2,1)</f>
        <v>0</v>
      </c>
      <c r="K6288" s="52">
        <f>[1]!b_dq_amount($A6288,日期设置!B$2,2,10000)</f>
        <v>0</v>
      </c>
      <c r="L6288" s="26">
        <f>[1]!b_info_latestpar(A6288,日期设置!$B$2)</f>
        <v>100</v>
      </c>
      <c r="M6288" s="6">
        <f>[1]!b_info_outstandingbalance($A6288,日期设置!B$2)</f>
        <v>20</v>
      </c>
      <c r="N6288" s="7">
        <f>[1]!b_info_latestissurercreditrating2(A6288,日期设置!$B$2,"102","1")</f>
        <v>0</v>
      </c>
      <c r="O6288" s="8">
        <v>4.2</v>
      </c>
      <c r="P6288" s="9">
        <f>[1]!b_info_repurchasedate(A6288)</f>
        <v>0</v>
      </c>
      <c r="Q6288" s="8" t="s">
        <v>16194</v>
      </c>
      <c r="R6288" s="2" t="str">
        <f>IF((--IF(P6288=0,Q6288,P6288))&gt;(--日期设置!$B$2),IF(P6288=0,Q6288,P6288),Q6288)</f>
        <v>2022-12-25</v>
      </c>
      <c r="S6288" s="2" t="s">
        <v>17981</v>
      </c>
      <c r="T6288" s="8">
        <f>[1]!b_anal_ptmyear($A6288,日期设置!$B$2)</f>
        <v>1.7616438356164383</v>
      </c>
      <c r="U6288" s="8">
        <f>[1]!b_anal_termifexercise($A6288,日期设置!B$2)</f>
        <v>0</v>
      </c>
      <c r="V6288" s="10">
        <f>[1]!b_dq_dirtyprice(A6288,日期设置!$B$2)</f>
        <v>101.6238</v>
      </c>
      <c r="W6288" s="11">
        <f>IF(U6288=0,ROUNDUP((Q6288-日期设置!$B$2)/365,0),ROUNDUP((R6288-日期设置!$B$2)/365,0))</f>
        <v>2</v>
      </c>
      <c r="X6288" s="18">
        <f>_xlfn.IFNA(VLOOKUP(A6288,过往入选债券!A:D,4,0),2)</f>
        <v>2</v>
      </c>
      <c r="Y6288">
        <f>_xlfn.IFNA(VLOOKUP(C6288,[2]Sheet1!$A:$A,1,0),3)</f>
        <v>3</v>
      </c>
    </row>
    <row r="6289" spans="1:25" hidden="1" x14ac:dyDescent="0.2">
      <c r="A6289" s="28" t="s">
        <v>21360</v>
      </c>
      <c r="B6289" s="28" t="s">
        <v>21361</v>
      </c>
      <c r="C6289" s="39" t="s">
        <v>20759</v>
      </c>
      <c r="D6289" s="26" t="str">
        <f>[1]!b_calc_yield(A6289,日期设置!$B$2,F6289,1,R6289,1,O6289,L6289,S6289,)</f>
        <v>Fetching...</v>
      </c>
      <c r="E6289" s="26">
        <f t="shared" si="196"/>
        <v>17.374573383857506</v>
      </c>
      <c r="F6289" s="18">
        <f>[1]!b_dq_cleanprice($A6289,日期设置!B$2)</f>
        <v>100.5304</v>
      </c>
      <c r="G6289" s="18" t="str">
        <f t="shared" si="197"/>
        <v>4.62 + 0</v>
      </c>
      <c r="H6289" s="27">
        <f>[1]!b_dq_pctchange($A6289,日期设置!$B$2,1)/100</f>
        <v>0</v>
      </c>
      <c r="I6289" s="26">
        <f>[1]!b_pq_pctchange(A6289,日期设置!$B$4,日期设置!$B$2,1)</f>
        <v>-0.12101076777258049</v>
      </c>
      <c r="J6289" s="26">
        <f>[1]!b_pq_pctchange(A6289,日期设置!$C$4,日期设置!$B$2,1)</f>
        <v>0.11940982267790842</v>
      </c>
      <c r="K6289" s="52">
        <f>[1]!b_dq_amount($A6289,日期设置!B$2,2,10000)</f>
        <v>0</v>
      </c>
      <c r="L6289" s="26">
        <f>[1]!b_info_latestpar(A6289,日期设置!$B$2)</f>
        <v>100</v>
      </c>
      <c r="M6289" s="6">
        <f>[1]!b_info_outstandingbalance($A6289,日期设置!B$2)</f>
        <v>15</v>
      </c>
      <c r="N6289" s="7" t="str">
        <f>[1]!b_info_latestissurercreditrating2(A6289,日期设置!$B$2,"102","1")</f>
        <v>AAA</v>
      </c>
      <c r="O6289" s="43">
        <v>3.95</v>
      </c>
      <c r="P6289" s="9">
        <f>[1]!b_info_repurchasedate(A6289)</f>
        <v>0</v>
      </c>
      <c r="Q6289" s="31" t="s">
        <v>21743</v>
      </c>
      <c r="R6289" s="2" t="str">
        <f>IF((--IF(P6289=0,Q6289,P6289))&gt;(--日期设置!$B$2),IF(P6289=0,Q6289,P6289),Q6289)</f>
        <v>2025-11-04</v>
      </c>
      <c r="S6289" s="31" t="s">
        <v>21678</v>
      </c>
      <c r="T6289" s="8">
        <f>[1]!b_anal_ptmyear($A6289,日期设置!$B$2)</f>
        <v>4.6219178082191785</v>
      </c>
      <c r="U6289" s="8">
        <f>[1]!b_anal_termifexercise($A6289,日期设置!B$2)</f>
        <v>0</v>
      </c>
      <c r="V6289" s="10">
        <f>[1]!b_dq_dirtyprice(A6289,日期设置!$B$2)</f>
        <v>102.02379999999999</v>
      </c>
      <c r="W6289" s="11">
        <f>IF(U6289=0,ROUNDUP((Q6289-日期设置!$B$2)/365,0),ROUNDUP((R6289-日期设置!$B$2)/365,0))</f>
        <v>5</v>
      </c>
      <c r="X6289" s="18">
        <f>_xlfn.IFNA(VLOOKUP(A6289,过往入选债券!A:D,4,0),2)</f>
        <v>2</v>
      </c>
      <c r="Y6289">
        <f>_xlfn.IFNA(VLOOKUP(C6289,[2]Sheet1!$A:$A,1,0),3)</f>
        <v>3</v>
      </c>
    </row>
    <row r="6290" spans="1:25" hidden="1" x14ac:dyDescent="0.2">
      <c r="A6290" s="21" t="s">
        <v>5366</v>
      </c>
      <c r="B6290" s="21" t="s">
        <v>5367</v>
      </c>
      <c r="C6290" s="37" t="s">
        <v>5368</v>
      </c>
      <c r="D6290" s="26" t="str">
        <f>[1]!b_calc_yield(A6290,日期设置!$B$2,F6290,1,R6290,1,O6290,L6290,S6290,)</f>
        <v>Fetching...</v>
      </c>
      <c r="E6290" s="26">
        <f t="shared" si="196"/>
        <v>1.9144522682785992</v>
      </c>
      <c r="F6290" s="18">
        <f>[1]!b_dq_cleanprice($A6290,日期设置!B$2)</f>
        <v>100.34139999999999</v>
      </c>
      <c r="G6290" s="18" t="str">
        <f t="shared" si="197"/>
        <v>0.50 + 0</v>
      </c>
      <c r="H6290" s="27">
        <f>[1]!b_dq_pctchange($A6290,日期设置!$B$2,1)/100</f>
        <v>0</v>
      </c>
      <c r="I6290" s="26">
        <f>[1]!b_pq_pctchange(A6290,日期设置!$B$4,日期设置!$B$2,1)</f>
        <v>0</v>
      </c>
      <c r="J6290" s="26">
        <f>[1]!b_pq_pctchange(A6290,日期设置!$C$4,日期设置!$B$2,1)</f>
        <v>-3.8354292044536102E-2</v>
      </c>
      <c r="K6290" s="52">
        <f>[1]!b_dq_amount($A6290,日期设置!B$2,2,10000)</f>
        <v>0</v>
      </c>
      <c r="L6290" s="26">
        <f>[1]!b_info_latestpar(A6290,日期设置!$B$2)</f>
        <v>100</v>
      </c>
      <c r="M6290" s="6">
        <f>[1]!b_info_outstandingbalance($A6290,日期设置!B$2)</f>
        <v>1.6</v>
      </c>
      <c r="N6290" s="7" t="str">
        <f>[1]!b_info_latestissurercreditrating2(A6290,日期设置!$B$2,"102","1")</f>
        <v>AA</v>
      </c>
      <c r="O6290" s="8">
        <v>4.5999999999999996</v>
      </c>
      <c r="P6290" s="9" t="str">
        <f>[1]!b_info_repurchasedate(A6290)</f>
        <v>2019-09-23</v>
      </c>
      <c r="Q6290" s="8" t="s">
        <v>16146</v>
      </c>
      <c r="R6290" s="2" t="str">
        <f>IF((--IF(P6290=0,Q6290,P6290))&gt;(--日期设置!$B$2),IF(P6290=0,Q6290,P6290),Q6290)</f>
        <v>2021-09-21</v>
      </c>
      <c r="S6290" s="2" t="s">
        <v>18517</v>
      </c>
      <c r="T6290" s="8">
        <f>[1]!b_anal_ptmyear($A6290,日期设置!$B$2)</f>
        <v>0.50136986301369868</v>
      </c>
      <c r="U6290" s="8">
        <f>[1]!b_anal_termifexercise($A6290,日期设置!B$2)</f>
        <v>0</v>
      </c>
      <c r="V6290" s="10">
        <f>[1]!b_dq_dirtyprice(A6290,日期设置!$B$2)</f>
        <v>102.63509999999999</v>
      </c>
      <c r="W6290" s="11">
        <f>IF(U6290=0,ROUNDUP((Q6290-日期设置!$B$2)/365,0),ROUNDUP((R6290-日期设置!$B$2)/365,0))</f>
        <v>1</v>
      </c>
      <c r="X6290" s="18">
        <f>_xlfn.IFNA(VLOOKUP(A6290,过往入选债券!A:D,4,0),2)</f>
        <v>2</v>
      </c>
      <c r="Y6290">
        <f>_xlfn.IFNA(VLOOKUP(C6290,[2]Sheet1!$A:$A,1,0),3)</f>
        <v>3</v>
      </c>
    </row>
    <row r="6291" spans="1:25" hidden="1" x14ac:dyDescent="0.2">
      <c r="A6291" s="28" t="s">
        <v>20610</v>
      </c>
      <c r="B6291" s="28" t="s">
        <v>20611</v>
      </c>
      <c r="C6291" s="39" t="s">
        <v>20791</v>
      </c>
      <c r="D6291" s="26" t="str">
        <f>[1]!b_calc_yield(A6291,日期设置!$B$2,F6291,1,R6291,1,O6291,L6291,S6291,)</f>
        <v>Fetching...</v>
      </c>
      <c r="E6291" s="26">
        <f t="shared" si="196"/>
        <v>54.367935434359779</v>
      </c>
      <c r="F6291" s="18">
        <f>[1]!b_dq_cleanprice($A6291,日期设置!B$2)</f>
        <v>100</v>
      </c>
      <c r="G6291" s="18" t="str">
        <f t="shared" si="197"/>
        <v>14.5 + 0</v>
      </c>
      <c r="H6291" s="27">
        <f>[1]!b_dq_pctchange($A6291,日期设置!$B$2,1)/100</f>
        <v>0</v>
      </c>
      <c r="I6291" s="26">
        <f>[1]!b_pq_pctchange(A6291,日期设置!$B$4,日期设置!$B$2,1)</f>
        <v>0</v>
      </c>
      <c r="J6291" s="26">
        <f>[1]!b_pq_pctchange(A6291,日期设置!$C$4,日期设置!$B$2,1)</f>
        <v>0</v>
      </c>
      <c r="K6291" s="52">
        <f>[1]!b_dq_amount($A6291,日期设置!B$2,2,10000)</f>
        <v>0</v>
      </c>
      <c r="L6291" s="26">
        <f>[1]!b_info_latestpar(A6291,日期设置!$B$2)</f>
        <v>100</v>
      </c>
      <c r="M6291" s="6">
        <f>[1]!b_info_outstandingbalance($A6291,日期设置!B$2)</f>
        <v>8.24</v>
      </c>
      <c r="N6291" s="7">
        <f>[1]!b_info_latestissurercreditrating2(A6291,日期设置!$B$2,"102","1")</f>
        <v>0</v>
      </c>
      <c r="O6291" s="8">
        <v>3.82</v>
      </c>
      <c r="P6291" s="9">
        <f>[1]!b_info_repurchasedate(A6291)</f>
        <v>0</v>
      </c>
      <c r="Q6291" s="8" t="s">
        <v>20870</v>
      </c>
      <c r="R6291" s="2" t="str">
        <f>IF((--IF(P6291=0,Q6291,P6291))&gt;(--日期设置!$B$2),IF(P6291=0,Q6291,P6291),Q6291)</f>
        <v>2035-09-23</v>
      </c>
      <c r="S6291" s="31" t="s">
        <v>17549</v>
      </c>
      <c r="T6291" s="8">
        <f>[1]!b_anal_ptmyear($A6291,日期设置!$B$2)</f>
        <v>14.506849315068493</v>
      </c>
      <c r="U6291" s="8">
        <f>[1]!b_anal_termifexercise($A6291,日期设置!B$2)</f>
        <v>0</v>
      </c>
      <c r="V6291" s="10">
        <f>[1]!b_dq_dirtyprice(A6291,日期设置!$B$2)</f>
        <v>101.8994</v>
      </c>
      <c r="W6291" s="11">
        <f>IF(U6291=0,ROUNDUP((Q6291-日期设置!$B$2)/365,0),ROUNDUP((R6291-日期设置!$B$2)/365,0))</f>
        <v>15</v>
      </c>
      <c r="X6291" s="18">
        <f>_xlfn.IFNA(VLOOKUP(A6291,过往入选债券!A:D,4,0),2)</f>
        <v>2</v>
      </c>
      <c r="Y6291">
        <f>_xlfn.IFNA(VLOOKUP(C6291,[2]Sheet1!$A:$A,1,0),3)</f>
        <v>3</v>
      </c>
    </row>
    <row r="6292" spans="1:25" hidden="1" x14ac:dyDescent="0.2">
      <c r="A6292" s="21" t="s">
        <v>6757</v>
      </c>
      <c r="B6292" s="21" t="s">
        <v>6758</v>
      </c>
      <c r="C6292" s="37" t="s">
        <v>30</v>
      </c>
      <c r="D6292" s="26" t="str">
        <f>[1]!b_calc_yield(A6292,日期设置!$B$2,F6292,1,R6292,1,O6292,L6292,S6292,)</f>
        <v>Fetching...</v>
      </c>
      <c r="E6292" s="26">
        <f t="shared" si="196"/>
        <v>0.35563469038446538</v>
      </c>
      <c r="F6292" s="18">
        <f>[1]!b_dq_cleanprice($A6292,日期设置!B$2)</f>
        <v>100.2101</v>
      </c>
      <c r="G6292" s="18" t="str">
        <f t="shared" si="197"/>
        <v>2.09 + 0.09</v>
      </c>
      <c r="H6292" s="27">
        <f>[1]!b_dq_pctchange($A6292,日期设置!$B$2,1)/100</f>
        <v>0</v>
      </c>
      <c r="I6292" s="26">
        <f>[1]!b_pq_pctchange(A6292,日期设置!$B$4,日期设置!$B$2,1)</f>
        <v>0</v>
      </c>
      <c r="J6292" s="26">
        <f>[1]!b_pq_pctchange(A6292,日期设置!$C$4,日期设置!$B$2,1)</f>
        <v>-0.13354048718360159</v>
      </c>
      <c r="K6292" s="52">
        <f>[1]!b_dq_amount($A6292,日期设置!B$2,2,10000)</f>
        <v>0</v>
      </c>
      <c r="L6292" s="26">
        <f>[1]!b_info_latestpar(A6292,日期设置!$B$2)</f>
        <v>100</v>
      </c>
      <c r="M6292" s="6">
        <f>[1]!b_info_outstandingbalance($A6292,日期设置!B$2)</f>
        <v>7</v>
      </c>
      <c r="N6292" s="7" t="str">
        <f>[1]!b_info_latestissurercreditrating2(A6292,日期设置!$B$2,"102","1")</f>
        <v>AA</v>
      </c>
      <c r="O6292" s="8">
        <v>6.3</v>
      </c>
      <c r="P6292" s="9" t="str">
        <f>[1]!b_info_repurchasedate(A6292)</f>
        <v>2021-04-25</v>
      </c>
      <c r="Q6292" s="8" t="s">
        <v>16872</v>
      </c>
      <c r="R6292" s="2" t="str">
        <f>IF((--IF(P6292=0,Q6292,P6292))&gt;(--日期设置!$B$2),IF(P6292=0,Q6292,P6292),Q6292)</f>
        <v>2021-04-25</v>
      </c>
      <c r="S6292" s="2" t="s">
        <v>18544</v>
      </c>
      <c r="T6292" s="8">
        <f>[1]!b_anal_ptmyear($A6292,日期设置!$B$2)</f>
        <v>2.0931506849315067</v>
      </c>
      <c r="U6292" s="8">
        <f>[1]!b_anal_termifexercise($A6292,日期设置!B$2)</f>
        <v>9.3150684931506855E-2</v>
      </c>
      <c r="V6292" s="10">
        <f>[1]!b_dq_dirtyprice(A6292,日期设置!$B$2)</f>
        <v>105.9233</v>
      </c>
      <c r="W6292" s="11">
        <f>IF(U6292=0,ROUNDUP((Q6292-日期设置!$B$2)/365,0),ROUNDUP((R6292-日期设置!$B$2)/365,0))</f>
        <v>1</v>
      </c>
      <c r="X6292" s="18">
        <f>_xlfn.IFNA(VLOOKUP(A6292,过往入选债券!A:D,4,0),2)</f>
        <v>2</v>
      </c>
      <c r="Y6292">
        <f>_xlfn.IFNA(VLOOKUP(C6292,[2]Sheet1!$A:$A,1,0),3)</f>
        <v>3</v>
      </c>
    </row>
    <row r="6293" spans="1:25" hidden="1" x14ac:dyDescent="0.2">
      <c r="A6293" s="28" t="s">
        <v>21456</v>
      </c>
      <c r="B6293" s="28" t="s">
        <v>21457</v>
      </c>
      <c r="C6293" s="39" t="s">
        <v>19516</v>
      </c>
      <c r="D6293" s="26" t="str">
        <f>[1]!b_calc_yield(A6293,日期设置!$B$2,F6293,1,R6293,1,O6293,L6293,S6293,)</f>
        <v>Fetching...</v>
      </c>
      <c r="E6293" s="26">
        <f t="shared" si="196"/>
        <v>9.9642633358351329</v>
      </c>
      <c r="F6293" s="18">
        <f>[1]!b_dq_cleanprice($A6293,日期设置!B$2)</f>
        <v>100.2606</v>
      </c>
      <c r="G6293" s="18" t="str">
        <f t="shared" si="197"/>
        <v>2.64 + 0</v>
      </c>
      <c r="H6293" s="27">
        <f>[1]!b_dq_pctchange($A6293,日期设置!$B$2,1)/100</f>
        <v>0</v>
      </c>
      <c r="I6293" s="26">
        <f>[1]!b_pq_pctchange(A6293,日期设置!$B$4,日期设置!$B$2,1)</f>
        <v>0</v>
      </c>
      <c r="J6293" s="26">
        <f>[1]!b_pq_pctchange(A6293,日期设置!$C$4,日期设置!$B$2,1)</f>
        <v>5.7852591596547877E-3</v>
      </c>
      <c r="K6293" s="52">
        <f>[1]!b_dq_amount($A6293,日期设置!B$2,2,10000)</f>
        <v>0</v>
      </c>
      <c r="L6293" s="26">
        <f>[1]!b_info_latestpar(A6293,日期设置!$B$2)</f>
        <v>100</v>
      </c>
      <c r="M6293" s="6">
        <f>[1]!b_info_outstandingbalance($A6293,日期设置!B$2)</f>
        <v>20</v>
      </c>
      <c r="N6293" s="7" t="str">
        <f>[1]!b_info_latestissurercreditrating2(A6293,日期设置!$B$2,"102","1")</f>
        <v>AAA</v>
      </c>
      <c r="O6293" s="43">
        <v>3.93</v>
      </c>
      <c r="P6293" s="9">
        <f>[1]!b_info_repurchasedate(A6293)</f>
        <v>0</v>
      </c>
      <c r="Q6293" s="31" t="s">
        <v>17659</v>
      </c>
      <c r="R6293" s="2" t="str">
        <f>IF((--IF(P6293=0,Q6293,P6293))&gt;(--日期设置!$B$2),IF(P6293=0,Q6293,P6293),Q6293)</f>
        <v>2023-11-12</v>
      </c>
      <c r="S6293" s="31" t="s">
        <v>17019</v>
      </c>
      <c r="T6293" s="8">
        <f>[1]!b_anal_ptmyear($A6293,日期设置!$B$2)</f>
        <v>2.6438356164383561</v>
      </c>
      <c r="U6293" s="8">
        <f>[1]!b_anal_termifexercise($A6293,日期设置!B$2)</f>
        <v>0</v>
      </c>
      <c r="V6293" s="10">
        <f>[1]!b_dq_dirtyprice(A6293,日期设置!$B$2)</f>
        <v>101.66030000000001</v>
      </c>
      <c r="W6293" s="11">
        <f>IF(U6293=0,ROUNDUP((Q6293-日期设置!$B$2)/365,0),ROUNDUP((R6293-日期设置!$B$2)/365,0))</f>
        <v>3</v>
      </c>
      <c r="X6293" s="18">
        <f>_xlfn.IFNA(VLOOKUP(A6293,过往入选债券!A:D,4,0),2)</f>
        <v>2</v>
      </c>
      <c r="Y6293">
        <f>_xlfn.IFNA(VLOOKUP(C6293,[2]Sheet1!$A:$A,1,0),3)</f>
        <v>3</v>
      </c>
    </row>
    <row r="6294" spans="1:25" hidden="1" x14ac:dyDescent="0.2">
      <c r="A6294" s="28" t="s">
        <v>20608</v>
      </c>
      <c r="B6294" s="28" t="s">
        <v>20609</v>
      </c>
      <c r="C6294" s="39" t="s">
        <v>20791</v>
      </c>
      <c r="D6294" s="26" t="str">
        <f>[1]!b_calc_yield(A6294,日期设置!$B$2,F6294,1,R6294,1,O6294,L6294,S6294,)</f>
        <v>Fetching...</v>
      </c>
      <c r="E6294" s="26">
        <f t="shared" si="196"/>
        <v>72.581208724810224</v>
      </c>
      <c r="F6294" s="18">
        <f>[1]!b_dq_cleanprice($A6294,日期设置!B$2)</f>
        <v>101.6443</v>
      </c>
      <c r="G6294" s="18" t="str">
        <f t="shared" si="197"/>
        <v>19.5 + 0</v>
      </c>
      <c r="H6294" s="27">
        <f>[1]!b_dq_pctchange($A6294,日期设置!$B$2,1)/100</f>
        <v>0</v>
      </c>
      <c r="I6294" s="26">
        <f>[1]!b_pq_pctchange(A6294,日期设置!$B$4,日期设置!$B$2,1)</f>
        <v>0</v>
      </c>
      <c r="J6294" s="26">
        <f>[1]!b_pq_pctchange(A6294,日期设置!$C$4,日期设置!$B$2,1)</f>
        <v>0</v>
      </c>
      <c r="K6294" s="52">
        <f>[1]!b_dq_amount($A6294,日期设置!B$2,2,10000)</f>
        <v>0</v>
      </c>
      <c r="L6294" s="26">
        <f>[1]!b_info_latestpar(A6294,日期设置!$B$2)</f>
        <v>100</v>
      </c>
      <c r="M6294" s="6">
        <f>[1]!b_info_outstandingbalance($A6294,日期设置!B$2)</f>
        <v>18.579999999999998</v>
      </c>
      <c r="N6294" s="7">
        <f>[1]!b_info_latestissurercreditrating2(A6294,日期设置!$B$2,"102","1")</f>
        <v>0</v>
      </c>
      <c r="O6294" s="8">
        <v>3.94</v>
      </c>
      <c r="P6294" s="9">
        <f>[1]!b_info_repurchasedate(A6294)</f>
        <v>0</v>
      </c>
      <c r="Q6294" s="8" t="s">
        <v>20865</v>
      </c>
      <c r="R6294" s="2" t="str">
        <f>IF((--IF(P6294=0,Q6294,P6294))&gt;(--日期设置!$B$2),IF(P6294=0,Q6294,P6294),Q6294)</f>
        <v>2040-09-23</v>
      </c>
      <c r="S6294" s="31" t="s">
        <v>17549</v>
      </c>
      <c r="T6294" s="8">
        <f>[1]!b_anal_ptmyear($A6294,日期设置!$B$2)</f>
        <v>19.506849315068493</v>
      </c>
      <c r="U6294" s="8">
        <f>[1]!b_anal_termifexercise($A6294,日期设置!B$2)</f>
        <v>0</v>
      </c>
      <c r="V6294" s="10">
        <f>[1]!b_dq_dirtyprice(A6294,日期设置!$B$2)</f>
        <v>103.60339999999999</v>
      </c>
      <c r="W6294" s="11">
        <f>IF(U6294=0,ROUNDUP((Q6294-日期设置!$B$2)/365,0),ROUNDUP((R6294-日期设置!$B$2)/365,0))</f>
        <v>20</v>
      </c>
      <c r="X6294" s="18">
        <f>_xlfn.IFNA(VLOOKUP(A6294,过往入选债券!A:D,4,0),2)</f>
        <v>2</v>
      </c>
      <c r="Y6294">
        <f>_xlfn.IFNA(VLOOKUP(C6294,[2]Sheet1!$A:$A,1,0),3)</f>
        <v>3</v>
      </c>
    </row>
    <row r="6295" spans="1:25" hidden="1" x14ac:dyDescent="0.2">
      <c r="A6295" s="21" t="s">
        <v>7212</v>
      </c>
      <c r="B6295" s="21" t="s">
        <v>7213</v>
      </c>
      <c r="C6295" s="37" t="s">
        <v>149</v>
      </c>
      <c r="D6295" s="26" t="str">
        <f>[1]!b_calc_yield(A6295,日期设置!$B$2,F6295,1,R6295,1,O6295,L6295,S6295,)</f>
        <v>Fetching...</v>
      </c>
      <c r="E6295" s="26">
        <f t="shared" si="196"/>
        <v>1.6836679725525716</v>
      </c>
      <c r="F6295" s="18">
        <f>[1]!b_dq_cleanprice($A6295,日期设置!B$2)</f>
        <v>101.1674</v>
      </c>
      <c r="G6295" s="18" t="str">
        <f t="shared" si="197"/>
        <v>2.44 + 0.44</v>
      </c>
      <c r="H6295" s="27">
        <f>[1]!b_dq_pctchange($A6295,日期设置!$B$2,1)/100</f>
        <v>0</v>
      </c>
      <c r="I6295" s="26">
        <f>[1]!b_pq_pctchange(A6295,日期设置!$B$4,日期设置!$B$2,1)</f>
        <v>0</v>
      </c>
      <c r="J6295" s="26">
        <f>[1]!b_pq_pctchange(A6295,日期设置!$C$4,日期设置!$B$2,1)</f>
        <v>-1.0081282813584771E-2</v>
      </c>
      <c r="K6295" s="52">
        <f>[1]!b_dq_amount($A6295,日期设置!B$2,2,10000)</f>
        <v>0</v>
      </c>
      <c r="L6295" s="26">
        <f>[1]!b_info_latestpar(A6295,日期设置!$B$2)</f>
        <v>100</v>
      </c>
      <c r="M6295" s="6">
        <f>[1]!b_info_outstandingbalance($A6295,日期设置!B$2)</f>
        <v>7</v>
      </c>
      <c r="N6295" s="7" t="str">
        <f>[1]!b_info_latestissurercreditrating2(A6295,日期设置!$B$2,"102","1")</f>
        <v>AA+</v>
      </c>
      <c r="O6295" s="8">
        <v>6.65</v>
      </c>
      <c r="P6295" s="9" t="str">
        <f>[1]!b_info_repurchasedate(A6295)</f>
        <v>2021-08-30</v>
      </c>
      <c r="Q6295" s="8" t="s">
        <v>16672</v>
      </c>
      <c r="R6295" s="2" t="str">
        <f>IF((--IF(P6295=0,Q6295,P6295))&gt;(--日期设置!$B$2),IF(P6295=0,Q6295,P6295),Q6295)</f>
        <v>2021-08-30</v>
      </c>
      <c r="S6295" s="2" t="s">
        <v>17980</v>
      </c>
      <c r="T6295" s="8">
        <f>[1]!b_anal_ptmyear($A6295,日期设置!$B$2)</f>
        <v>2.441095890410959</v>
      </c>
      <c r="U6295" s="8">
        <f>[1]!b_anal_termifexercise($A6295,日期设置!B$2)</f>
        <v>0.44109589041095892</v>
      </c>
      <c r="V6295" s="10">
        <f>[1]!b_dq_dirtyprice(A6295,日期设置!$B$2)</f>
        <v>104.8841</v>
      </c>
      <c r="W6295" s="11">
        <f>IF(U6295=0,ROUNDUP((Q6295-日期设置!$B$2)/365,0),ROUNDUP((R6295-日期设置!$B$2)/365,0))</f>
        <v>1</v>
      </c>
      <c r="X6295" s="18">
        <f>_xlfn.IFNA(VLOOKUP(A6295,过往入选债券!A:D,4,0),2)</f>
        <v>2</v>
      </c>
      <c r="Y6295">
        <f>_xlfn.IFNA(VLOOKUP(C6295,[2]Sheet1!$A:$A,1,0),3)</f>
        <v>3</v>
      </c>
    </row>
    <row r="6296" spans="1:25" hidden="1" x14ac:dyDescent="0.2">
      <c r="A6296" s="21" t="s">
        <v>13408</v>
      </c>
      <c r="B6296" s="21" t="s">
        <v>13409</v>
      </c>
      <c r="C6296" s="37" t="s">
        <v>1500</v>
      </c>
      <c r="D6296" s="26" t="str">
        <f>[1]!b_calc_yield(A6296,日期设置!$B$2,F6296,1,R6296,1,O6296,L6296,S6296,)</f>
        <v>Fetching...</v>
      </c>
      <c r="E6296" s="26">
        <f t="shared" si="196"/>
        <v>18.139832821930636</v>
      </c>
      <c r="F6296" s="18">
        <f>[1]!b_dq_cleanprice($A6296,日期设置!B$2)</f>
        <v>59.088000000000001</v>
      </c>
      <c r="G6296" s="18" t="str">
        <f t="shared" si="197"/>
        <v>2.47 + 0</v>
      </c>
      <c r="H6296" s="27">
        <f>[1]!b_dq_pctchange($A6296,日期设置!$B$2,1)/100</f>
        <v>0</v>
      </c>
      <c r="I6296" s="26">
        <f>[1]!b_pq_pctchange(A6296,日期设置!$B$4,日期设置!$B$2,1)</f>
        <v>0</v>
      </c>
      <c r="J6296" s="26">
        <f>[1]!b_pq_pctchange(A6296,日期设置!$C$4,日期设置!$B$2,1)</f>
        <v>0</v>
      </c>
      <c r="K6296" s="52">
        <f>[1]!b_dq_amount($A6296,日期设置!B$2,2,10000)</f>
        <v>0</v>
      </c>
      <c r="L6296" s="26">
        <f>[1]!b_info_latestpar(A6296,日期设置!$B$2)</f>
        <v>60</v>
      </c>
      <c r="M6296" s="6">
        <f>[1]!b_info_outstandingbalance($A6296,日期设置!B$2)</f>
        <v>10.62</v>
      </c>
      <c r="N6296" s="7" t="str">
        <f>[1]!b_info_latestissurercreditrating2(A6296,日期设置!$B$2,"102","1")</f>
        <v>AA</v>
      </c>
      <c r="O6296" s="8">
        <v>3.73</v>
      </c>
      <c r="P6296" s="9">
        <f>[1]!b_info_repurchasedate(A6296)</f>
        <v>0</v>
      </c>
      <c r="Q6296" s="8" t="s">
        <v>17325</v>
      </c>
      <c r="R6296" s="2" t="str">
        <f>IF((--IF(P6296=0,Q6296,P6296))&gt;(--日期设置!$B$2),IF(P6296=0,Q6296,P6296),Q6296)</f>
        <v>2023-09-12</v>
      </c>
      <c r="S6296" s="2" t="s">
        <v>18920</v>
      </c>
      <c r="T6296" s="8">
        <f>[1]!b_anal_ptmyear($A6296,日期设置!$B$2)</f>
        <v>2.4767123287671233</v>
      </c>
      <c r="U6296" s="8">
        <f>[1]!b_anal_termifexercise($A6296,日期设置!B$2)</f>
        <v>0</v>
      </c>
      <c r="V6296" s="10">
        <f>[1]!b_dq_dirtyprice(A6296,日期设置!$B$2)</f>
        <v>60.259099999999997</v>
      </c>
      <c r="W6296" s="11">
        <f>IF(U6296=0,ROUNDUP((Q6296-日期设置!$B$2)/365,0),ROUNDUP((R6296-日期设置!$B$2)/365,0))</f>
        <v>3</v>
      </c>
      <c r="X6296" s="18">
        <f>_xlfn.IFNA(VLOOKUP(A6296,过往入选债券!A:D,4,0),2)</f>
        <v>2</v>
      </c>
      <c r="Y6296">
        <f>_xlfn.IFNA(VLOOKUP(C6296,[2]Sheet1!$A:$A,1,0),3)</f>
        <v>3</v>
      </c>
    </row>
    <row r="6297" spans="1:25" hidden="1" x14ac:dyDescent="0.2">
      <c r="A6297" s="28" t="s">
        <v>19503</v>
      </c>
      <c r="B6297" s="28" t="s">
        <v>19504</v>
      </c>
      <c r="C6297" s="38" t="s">
        <v>19505</v>
      </c>
      <c r="D6297" s="26" t="str">
        <f>[1]!b_calc_yield(A6297,日期设置!$B$2,F6297,1,R6297,1,O6297,L6297,S6297,)</f>
        <v>Fetching...</v>
      </c>
      <c r="E6297" s="26">
        <f t="shared" si="196"/>
        <v>8.9704901995590003</v>
      </c>
      <c r="F6297" s="18">
        <f>[1]!b_dq_cleanprice($A6297,日期设置!B$2)</f>
        <v>99.274799999999999</v>
      </c>
      <c r="G6297" s="18" t="str">
        <f t="shared" si="197"/>
        <v>2.39 + 0</v>
      </c>
      <c r="H6297" s="27">
        <f>[1]!b_dq_pctchange($A6297,日期设置!$B$2,1)/100</f>
        <v>0</v>
      </c>
      <c r="I6297" s="26">
        <f>[1]!b_pq_pctchange(A6297,日期设置!$B$4,日期设置!$B$2,1)</f>
        <v>0</v>
      </c>
      <c r="J6297" s="26">
        <f>[1]!b_pq_pctchange(A6297,日期设置!$C$4,日期设置!$B$2,1)</f>
        <v>-0.20075496735344947</v>
      </c>
      <c r="K6297" s="52">
        <f>[1]!b_dq_amount($A6297,日期设置!B$2,2,10000)</f>
        <v>0</v>
      </c>
      <c r="L6297" s="26">
        <f>[1]!b_info_latestpar(A6297,日期设置!$B$2)</f>
        <v>100</v>
      </c>
      <c r="M6297" s="6">
        <f>[1]!b_info_outstandingbalance($A6297,日期设置!B$2)</f>
        <v>10</v>
      </c>
      <c r="N6297" s="7" t="str">
        <f>[1]!b_info_latestissurercreditrating2(A6297,日期设置!$B$2,"102","1")</f>
        <v>AAA</v>
      </c>
      <c r="O6297" s="8">
        <v>3.5</v>
      </c>
      <c r="P6297" s="9">
        <f>[1]!b_info_repurchasedate(A6297)</f>
        <v>0</v>
      </c>
      <c r="Q6297" s="8" t="s">
        <v>19997</v>
      </c>
      <c r="R6297" s="2" t="str">
        <f>IF((--IF(P6297=0,Q6297,P6297))&gt;(--日期设置!$B$2),IF(P6297=0,Q6297,P6297),Q6297)</f>
        <v>2023-08-12</v>
      </c>
      <c r="S6297" s="31" t="s">
        <v>19144</v>
      </c>
      <c r="T6297" s="8">
        <f>[1]!b_anal_ptmyear($A6297,日期设置!$B$2)</f>
        <v>2.3917808219178083</v>
      </c>
      <c r="U6297" s="8">
        <f>[1]!b_anal_termifexercise($A6297,日期设置!B$2)</f>
        <v>0</v>
      </c>
      <c r="V6297" s="10">
        <f>[1]!b_dq_dirtyprice(A6297,日期设置!$B$2)</f>
        <v>101.4036</v>
      </c>
      <c r="W6297" s="11">
        <f>IF(U6297=0,ROUNDUP((Q6297-日期设置!$B$2)/365,0),ROUNDUP((R6297-日期设置!$B$2)/365,0))</f>
        <v>3</v>
      </c>
      <c r="X6297" s="18">
        <f>_xlfn.IFNA(VLOOKUP(A6297,过往入选债券!A:D,4,0),2)</f>
        <v>2</v>
      </c>
      <c r="Y6297">
        <f>_xlfn.IFNA(VLOOKUP(C6297,[2]Sheet1!$A:$A,1,0),3)</f>
        <v>3</v>
      </c>
    </row>
    <row r="6298" spans="1:25" hidden="1" x14ac:dyDescent="0.2">
      <c r="A6298" s="21" t="s">
        <v>9652</v>
      </c>
      <c r="B6298" s="21" t="s">
        <v>9653</v>
      </c>
      <c r="C6298" s="37" t="s">
        <v>4827</v>
      </c>
      <c r="D6298" s="26" t="str">
        <f>[1]!b_calc_yield(A6298,日期设置!$B$2,F6298,1,R6298,1,O6298,L6298,S6298,)</f>
        <v>Fetching...</v>
      </c>
      <c r="E6298" s="26">
        <f t="shared" si="196"/>
        <v>6.5190277495013937</v>
      </c>
      <c r="F6298" s="18">
        <f>[1]!b_dq_cleanprice($A6298,日期设置!B$2)</f>
        <v>100.1074</v>
      </c>
      <c r="G6298" s="18" t="str">
        <f t="shared" si="197"/>
        <v>1.72 + 0</v>
      </c>
      <c r="H6298" s="27">
        <f>[1]!b_dq_pctchange($A6298,日期设置!$B$2,1)/100</f>
        <v>0</v>
      </c>
      <c r="I6298" s="26">
        <f>[1]!b_pq_pctchange(A6298,日期设置!$B$4,日期设置!$B$2,1)</f>
        <v>0</v>
      </c>
      <c r="J6298" s="26">
        <f>[1]!b_pq_pctchange(A6298,日期设置!$C$4,日期设置!$B$2,1)</f>
        <v>0</v>
      </c>
      <c r="K6298" s="52">
        <f>[1]!b_dq_amount($A6298,日期设置!B$2,2,10000)</f>
        <v>0</v>
      </c>
      <c r="L6298" s="26">
        <f>[1]!b_info_latestpar(A6298,日期设置!$B$2)</f>
        <v>100</v>
      </c>
      <c r="M6298" s="6">
        <f>[1]!b_info_outstandingbalance($A6298,日期设置!B$2)</f>
        <v>4</v>
      </c>
      <c r="N6298" s="7" t="str">
        <f>[1]!b_info_latestissurercreditrating2(A6298,日期设置!$B$2,"102","1")</f>
        <v>AA+</v>
      </c>
      <c r="O6298" s="8">
        <v>3.89</v>
      </c>
      <c r="P6298" s="9">
        <f>[1]!b_info_repurchasedate(A6298)</f>
        <v>0</v>
      </c>
      <c r="Q6298" s="8" t="s">
        <v>16717</v>
      </c>
      <c r="R6298" s="2" t="str">
        <f>IF((--IF(P6298=0,Q6298,P6298))&gt;(--日期设置!$B$2),IF(P6298=0,Q6298,P6298),Q6298)</f>
        <v>2022-12-11</v>
      </c>
      <c r="S6298" s="2" t="s">
        <v>18145</v>
      </c>
      <c r="T6298" s="8">
        <f>[1]!b_anal_ptmyear($A6298,日期设置!$B$2)</f>
        <v>1.7232876712328768</v>
      </c>
      <c r="U6298" s="8">
        <f>[1]!b_anal_termifexercise($A6298,日期设置!B$2)</f>
        <v>0</v>
      </c>
      <c r="V6298" s="10">
        <f>[1]!b_dq_dirtyprice(A6298,日期设置!$B$2)</f>
        <v>101.18380000000001</v>
      </c>
      <c r="W6298" s="11">
        <f>IF(U6298=0,ROUNDUP((Q6298-日期设置!$B$2)/365,0),ROUNDUP((R6298-日期设置!$B$2)/365,0))</f>
        <v>2</v>
      </c>
      <c r="X6298" s="18">
        <f>_xlfn.IFNA(VLOOKUP(A6298,过往入选债券!A:D,4,0),2)</f>
        <v>2</v>
      </c>
      <c r="Y6298">
        <f>_xlfn.IFNA(VLOOKUP(C6298,[2]Sheet1!$A:$A,1,0),3)</f>
        <v>3</v>
      </c>
    </row>
    <row r="6299" spans="1:25" hidden="1" x14ac:dyDescent="0.2">
      <c r="A6299" s="28" t="s">
        <v>21912</v>
      </c>
      <c r="B6299" s="28" t="s">
        <v>22119</v>
      </c>
      <c r="C6299" s="39" t="s">
        <v>20758</v>
      </c>
      <c r="D6299" s="26" t="str">
        <f>[1]!b_calc_yield(A6299,日期设置!$B$2,F6299,1,R6299,1,O6299,L6299,S6299,)</f>
        <v>Fetching...</v>
      </c>
      <c r="E6299" s="26">
        <f t="shared" si="196"/>
        <v>10.280076229027024</v>
      </c>
      <c r="F6299" s="18">
        <f>[1]!b_dq_cleanprice($A6299,日期设置!B$2)</f>
        <v>101.2212</v>
      </c>
      <c r="G6299" s="18" t="str">
        <f t="shared" si="197"/>
        <v>2.73 + 2.73</v>
      </c>
      <c r="H6299" s="27">
        <f>[1]!b_dq_pctchange($A6299,日期设置!$B$2,1)/100</f>
        <v>0</v>
      </c>
      <c r="I6299" s="26">
        <f>[1]!b_pq_pctchange(A6299,日期设置!$B$4,日期设置!$B$2,1)</f>
        <v>0</v>
      </c>
      <c r="J6299" s="26">
        <f>[1]!b_pq_pctchange(A6299,日期设置!$C$4,日期设置!$B$2,1)</f>
        <v>0.4654985201315644</v>
      </c>
      <c r="K6299" s="52">
        <f>[1]!b_dq_amount($A6299,日期设置!B$2,2,10000)</f>
        <v>0</v>
      </c>
      <c r="L6299" s="26">
        <f>[1]!b_info_latestpar(A6299,日期设置!$B$2)</f>
        <v>100</v>
      </c>
      <c r="M6299" s="6">
        <f>[1]!b_info_outstandingbalance($A6299,日期设置!B$2)</f>
        <v>35</v>
      </c>
      <c r="N6299" s="7" t="str">
        <f>[1]!b_info_latestissurercreditrating2(A6299,日期设置!$B$2,"102","1")</f>
        <v>AAA</v>
      </c>
      <c r="O6299" s="43">
        <v>4.3</v>
      </c>
      <c r="P6299" s="9">
        <f>[1]!b_info_repurchasedate(A6299)</f>
        <v>0</v>
      </c>
      <c r="Q6299" s="31" t="s">
        <v>16344</v>
      </c>
      <c r="R6299" s="2" t="str">
        <f>IF((--IF(P6299=0,Q6299,P6299))&gt;(--日期设置!$B$2),IF(P6299=0,Q6299,P6299),Q6299)</f>
        <v>2023-12-14</v>
      </c>
      <c r="S6299" s="31" t="s">
        <v>16180</v>
      </c>
      <c r="T6299" s="8">
        <f>[1]!b_anal_ptmyear($A6299,日期设置!$B$2)</f>
        <v>2.7315068493150685</v>
      </c>
      <c r="U6299" s="8">
        <f>[1]!b_anal_termifexercise($A6299,日期设置!B$2)</f>
        <v>2.7315068493150685</v>
      </c>
      <c r="V6299" s="10">
        <f>[1]!b_dq_dirtyprice(A6299,日期设置!$B$2)</f>
        <v>102.37569999999999</v>
      </c>
      <c r="W6299" s="11">
        <f>IF(U6299=0,ROUNDUP((Q6299-日期设置!$B$2)/365,0),ROUNDUP((R6299-日期设置!$B$2)/365,0))</f>
        <v>3</v>
      </c>
      <c r="X6299" s="18">
        <f>_xlfn.IFNA(VLOOKUP(A6299,过往入选债券!A:D,4,0),2)</f>
        <v>2</v>
      </c>
      <c r="Y6299">
        <f>_xlfn.IFNA(VLOOKUP(C6299,[2]Sheet1!$A:$A,1,0),3)</f>
        <v>3</v>
      </c>
    </row>
    <row r="6300" spans="1:25" hidden="1" x14ac:dyDescent="0.2">
      <c r="A6300" s="28" t="s">
        <v>21812</v>
      </c>
      <c r="B6300" s="28" t="s">
        <v>21993</v>
      </c>
      <c r="C6300" s="39" t="s">
        <v>21994</v>
      </c>
      <c r="D6300" s="26" t="str">
        <f>[1]!b_calc_yield(A6300,日期设置!$B$2,F6300,1,R6300,1,O6300,L6300,S6300,)</f>
        <v>Fetching...</v>
      </c>
      <c r="E6300" s="26">
        <f t="shared" si="196"/>
        <v>10.27886530329889</v>
      </c>
      <c r="F6300" s="18">
        <f>[1]!b_dq_cleanprice($A6300,日期设置!B$2)</f>
        <v>100.3806</v>
      </c>
      <c r="G6300" s="18" t="str">
        <f t="shared" si="197"/>
        <v>4.72 + 2.72</v>
      </c>
      <c r="H6300" s="27">
        <f>[1]!b_dq_pctchange($A6300,日期设置!$B$2,1)/100</f>
        <v>0</v>
      </c>
      <c r="I6300" s="26">
        <f>[1]!b_pq_pctchange(A6300,日期设置!$B$4,日期设置!$B$2,1)</f>
        <v>0</v>
      </c>
      <c r="J6300" s="26">
        <f>[1]!b_pq_pctchange(A6300,日期设置!$C$4,日期设置!$B$2,1)</f>
        <v>0.20894208221316776</v>
      </c>
      <c r="K6300" s="52">
        <f>[1]!b_dq_amount($A6300,日期设置!B$2,2,10000)</f>
        <v>0</v>
      </c>
      <c r="L6300" s="26">
        <f>[1]!b_info_latestpar(A6300,日期设置!$B$2)</f>
        <v>100</v>
      </c>
      <c r="M6300" s="6">
        <f>[1]!b_info_outstandingbalance($A6300,日期设置!B$2)</f>
        <v>4</v>
      </c>
      <c r="N6300" s="7" t="str">
        <f>[1]!b_info_latestissurercreditrating2(A6300,日期设置!$B$2,"102","1")</f>
        <v>AAA</v>
      </c>
      <c r="O6300" s="43">
        <v>3.97</v>
      </c>
      <c r="P6300" s="9" t="str">
        <f>[1]!b_info_repurchasedate(A6300)</f>
        <v>2023-12-11</v>
      </c>
      <c r="Q6300" s="31" t="s">
        <v>22178</v>
      </c>
      <c r="R6300" s="2" t="str">
        <f>IF((--IF(P6300=0,Q6300,P6300))&gt;(--日期设置!$B$2),IF(P6300=0,Q6300,P6300),Q6300)</f>
        <v>2023-12-11</v>
      </c>
      <c r="S6300" s="31" t="s">
        <v>16156</v>
      </c>
      <c r="T6300" s="8">
        <f>[1]!b_anal_ptmyear($A6300,日期设置!$B$2)</f>
        <v>4.7232876712328764</v>
      </c>
      <c r="U6300" s="8">
        <f>[1]!b_anal_termifexercise($A6300,日期设置!B$2)</f>
        <v>2.7232876712328768</v>
      </c>
      <c r="V6300" s="10">
        <f>[1]!b_dq_dirtyprice(A6300,日期设置!$B$2)</f>
        <v>101.4791</v>
      </c>
      <c r="W6300" s="11">
        <f>IF(U6300=0,ROUNDUP((Q6300-日期设置!$B$2)/365,0),ROUNDUP((R6300-日期设置!$B$2)/365,0))</f>
        <v>3</v>
      </c>
      <c r="X6300" s="18">
        <f>_xlfn.IFNA(VLOOKUP(A6300,过往入选债券!A:D,4,0),2)</f>
        <v>2</v>
      </c>
      <c r="Y6300">
        <f>_xlfn.IFNA(VLOOKUP(C6300,[2]Sheet1!$A:$A,1,0),3)</f>
        <v>3</v>
      </c>
    </row>
    <row r="6301" spans="1:25" hidden="1" x14ac:dyDescent="0.2">
      <c r="A6301" s="21" t="s">
        <v>13560</v>
      </c>
      <c r="B6301" s="21" t="s">
        <v>13561</v>
      </c>
      <c r="C6301" s="37" t="s">
        <v>1149</v>
      </c>
      <c r="D6301" s="26" t="str">
        <f>[1]!b_calc_yield(A6301,日期设置!$B$2,F6301,1,R6301,1,O6301,L6301,S6301,)</f>
        <v>Fetching...</v>
      </c>
      <c r="E6301" s="26">
        <f t="shared" si="196"/>
        <v>18.799686114541704</v>
      </c>
      <c r="F6301" s="18">
        <f>[1]!b_dq_cleanprice($A6301,日期设置!B$2)</f>
        <v>59.6374</v>
      </c>
      <c r="G6301" s="18" t="str">
        <f t="shared" si="197"/>
        <v>2.67 + 0</v>
      </c>
      <c r="H6301" s="27">
        <f>[1]!b_dq_pctchange($A6301,日期设置!$B$2,1)/100</f>
        <v>0</v>
      </c>
      <c r="I6301" s="26">
        <f>[1]!b_pq_pctchange(A6301,日期设置!$B$4,日期设置!$B$2,1)</f>
        <v>0</v>
      </c>
      <c r="J6301" s="26">
        <f>[1]!b_pq_pctchange(A6301,日期设置!$C$4,日期设置!$B$2,1)</f>
        <v>0</v>
      </c>
      <c r="K6301" s="52">
        <f>[1]!b_dq_amount($A6301,日期设置!B$2,2,10000)</f>
        <v>0</v>
      </c>
      <c r="L6301" s="26">
        <f>[1]!b_info_latestpar(A6301,日期设置!$B$2)</f>
        <v>60</v>
      </c>
      <c r="M6301" s="6">
        <f>[1]!b_info_outstandingbalance($A6301,日期设置!B$2)</f>
        <v>2.4</v>
      </c>
      <c r="N6301" s="7" t="str">
        <f>[1]!b_info_latestissurercreditrating2(A6301,日期设置!$B$2,"102","1")</f>
        <v>AA</v>
      </c>
      <c r="O6301" s="8">
        <v>3.92</v>
      </c>
      <c r="P6301" s="9">
        <f>[1]!b_info_repurchasedate(A6301)</f>
        <v>0</v>
      </c>
      <c r="Q6301" s="8" t="s">
        <v>17150</v>
      </c>
      <c r="R6301" s="2" t="str">
        <f>IF((--IF(P6301=0,Q6301,P6301))&gt;(--日期设置!$B$2),IF(P6301=0,Q6301,P6301),Q6301)</f>
        <v>2023-11-23</v>
      </c>
      <c r="S6301" s="2" t="s">
        <v>18739</v>
      </c>
      <c r="T6301" s="8">
        <f>[1]!b_anal_ptmyear($A6301,日期设置!$B$2)</f>
        <v>2.6739726027397261</v>
      </c>
      <c r="U6301" s="8">
        <f>[1]!b_anal_termifexercise($A6301,日期设置!B$2)</f>
        <v>0</v>
      </c>
      <c r="V6301" s="10">
        <f>[1]!b_dq_dirtyprice(A6301,日期设置!$B$2)</f>
        <v>60.404200000000003</v>
      </c>
      <c r="W6301" s="11">
        <f>IF(U6301=0,ROUNDUP((Q6301-日期设置!$B$2)/365,0),ROUNDUP((R6301-日期设置!$B$2)/365,0))</f>
        <v>3</v>
      </c>
      <c r="X6301" s="18">
        <f>_xlfn.IFNA(VLOOKUP(A6301,过往入选债券!A:D,4,0),2)</f>
        <v>2</v>
      </c>
      <c r="Y6301">
        <f>_xlfn.IFNA(VLOOKUP(C6301,[2]Sheet1!$A:$A,1,0),3)</f>
        <v>3</v>
      </c>
    </row>
    <row r="6302" spans="1:25" hidden="1" x14ac:dyDescent="0.2">
      <c r="A6302" s="28" t="s">
        <v>19639</v>
      </c>
      <c r="B6302" s="28" t="s">
        <v>19640</v>
      </c>
      <c r="C6302" s="38" t="s">
        <v>19641</v>
      </c>
      <c r="D6302" s="26" t="str">
        <f>[1]!b_calc_yield(A6302,日期设置!$B$2,F6302,1,R6302,1,O6302,L6302,S6302,)</f>
        <v>Fetching...</v>
      </c>
      <c r="E6302" s="26">
        <f t="shared" si="196"/>
        <v>9.0109167485390209</v>
      </c>
      <c r="F6302" s="18">
        <f>[1]!b_dq_cleanprice($A6302,日期设置!B$2)</f>
        <v>99.953199999999995</v>
      </c>
      <c r="G6302" s="18" t="str">
        <f t="shared" si="197"/>
        <v>2.41 + 2.41</v>
      </c>
      <c r="H6302" s="27">
        <f>[1]!b_dq_pctchange($A6302,日期设置!$B$2,1)/100</f>
        <v>0</v>
      </c>
      <c r="I6302" s="26">
        <f>[1]!b_pq_pctchange(A6302,日期设置!$B$4,日期设置!$B$2,1)</f>
        <v>0</v>
      </c>
      <c r="J6302" s="26">
        <f>[1]!b_pq_pctchange(A6302,日期设置!$C$4,日期设置!$B$2,1)</f>
        <v>0</v>
      </c>
      <c r="K6302" s="52">
        <f>[1]!b_dq_amount($A6302,日期设置!B$2,2,10000)</f>
        <v>0</v>
      </c>
      <c r="L6302" s="26">
        <f>[1]!b_info_latestpar(A6302,日期设置!$B$2)</f>
        <v>100</v>
      </c>
      <c r="M6302" s="6">
        <f>[1]!b_info_outstandingbalance($A6302,日期设置!B$2)</f>
        <v>20</v>
      </c>
      <c r="N6302" s="7" t="str">
        <f>[1]!b_info_latestissurercreditrating2(A6302,日期设置!$B$2,"102","1")</f>
        <v>AAA</v>
      </c>
      <c r="O6302" s="8">
        <v>3.8</v>
      </c>
      <c r="P6302" s="9">
        <f>[1]!b_info_repurchasedate(A6302)</f>
        <v>0</v>
      </c>
      <c r="Q6302" s="8" t="s">
        <v>20007</v>
      </c>
      <c r="R6302" s="2" t="str">
        <f>IF((--IF(P6302=0,Q6302,P6302))&gt;(--日期设置!$B$2),IF(P6302=0,Q6302,P6302),Q6302)</f>
        <v>2023-08-19</v>
      </c>
      <c r="S6302" s="31" t="s">
        <v>19326</v>
      </c>
      <c r="T6302" s="8">
        <f>[1]!b_anal_ptmyear($A6302,日期设置!$B$2)</f>
        <v>2.4109589041095889</v>
      </c>
      <c r="U6302" s="8">
        <f>[1]!b_anal_termifexercise($A6302,日期设置!B$2)</f>
        <v>2.4109589041095889</v>
      </c>
      <c r="V6302" s="10">
        <f>[1]!b_dq_dirtyprice(A6302,日期设置!$B$2)</f>
        <v>102.19159999999999</v>
      </c>
      <c r="W6302" s="11">
        <f>IF(U6302=0,ROUNDUP((Q6302-日期设置!$B$2)/365,0),ROUNDUP((R6302-日期设置!$B$2)/365,0))</f>
        <v>3</v>
      </c>
      <c r="X6302" s="18">
        <f>_xlfn.IFNA(VLOOKUP(A6302,过往入选债券!A:D,4,0),2)</f>
        <v>2</v>
      </c>
      <c r="Y6302">
        <f>_xlfn.IFNA(VLOOKUP(C6302,[2]Sheet1!$A:$A,1,0),3)</f>
        <v>3</v>
      </c>
    </row>
    <row r="6303" spans="1:25" hidden="1" x14ac:dyDescent="0.2">
      <c r="A6303" s="28" t="s">
        <v>19200</v>
      </c>
      <c r="B6303" s="28" t="s">
        <v>19201</v>
      </c>
      <c r="C6303" s="38" t="s">
        <v>19202</v>
      </c>
      <c r="D6303" s="26" t="str">
        <f>[1]!b_calc_yield(A6303,日期设置!$B$2,F6303,1,R6303,1,O6303,L6303,S6303,)</f>
        <v>Fetching...</v>
      </c>
      <c r="E6303" s="26">
        <f t="shared" si="196"/>
        <v>9.0251242886416847</v>
      </c>
      <c r="F6303" s="18">
        <f>[1]!b_dq_cleanprice($A6303,日期设置!B$2)</f>
        <v>99.842100000000002</v>
      </c>
      <c r="G6303" s="18" t="str">
        <f t="shared" si="197"/>
        <v>2.41 + 0</v>
      </c>
      <c r="H6303" s="27">
        <f>[1]!b_dq_pctchange($A6303,日期设置!$B$2,1)/100</f>
        <v>0</v>
      </c>
      <c r="I6303" s="26">
        <f>[1]!b_pq_pctchange(A6303,日期设置!$B$4,日期设置!$B$2,1)</f>
        <v>0.45831128140010891</v>
      </c>
      <c r="J6303" s="26">
        <f>[1]!b_pq_pctchange(A6303,日期设置!$C$4,日期设置!$B$2,1)</f>
        <v>0.45831128140010891</v>
      </c>
      <c r="K6303" s="52">
        <f>[1]!b_dq_amount($A6303,日期设置!B$2,2,10000)</f>
        <v>0</v>
      </c>
      <c r="L6303" s="26">
        <f>[1]!b_info_latestpar(A6303,日期设置!$B$2)</f>
        <v>100</v>
      </c>
      <c r="M6303" s="6">
        <f>[1]!b_info_outstandingbalance($A6303,日期设置!B$2)</f>
        <v>10</v>
      </c>
      <c r="N6303" s="7">
        <f>[1]!b_info_latestissurercreditrating2(A6303,日期设置!$B$2,"102","1")</f>
        <v>0</v>
      </c>
      <c r="O6303" s="8">
        <v>3.75</v>
      </c>
      <c r="P6303" s="9">
        <f>[1]!b_info_repurchasedate(A6303)</f>
        <v>0</v>
      </c>
      <c r="Q6303" s="8" t="s">
        <v>17355</v>
      </c>
      <c r="R6303" s="2" t="str">
        <f>IF((--IF(P6303=0,Q6303,P6303))&gt;(--日期设置!$B$2),IF(P6303=0,Q6303,P6303),Q6303)</f>
        <v>2023-08-20</v>
      </c>
      <c r="S6303" s="31" t="s">
        <v>19197</v>
      </c>
      <c r="T6303" s="8">
        <f>[1]!b_anal_ptmyear($A6303,日期设置!$B$2)</f>
        <v>2.4136986301369863</v>
      </c>
      <c r="U6303" s="8">
        <f>[1]!b_anal_termifexercise($A6303,日期设置!B$2)</f>
        <v>0</v>
      </c>
      <c r="V6303" s="10">
        <f>[1]!b_dq_dirtyprice(A6303,日期设置!$B$2)</f>
        <v>102.0407</v>
      </c>
      <c r="W6303" s="11">
        <f>IF(U6303=0,ROUNDUP((Q6303-日期设置!$B$2)/365,0),ROUNDUP((R6303-日期设置!$B$2)/365,0))</f>
        <v>3</v>
      </c>
      <c r="X6303" s="18">
        <f>_xlfn.IFNA(VLOOKUP(A6303,过往入选债券!A:D,4,0),2)</f>
        <v>2</v>
      </c>
      <c r="Y6303">
        <f>_xlfn.IFNA(VLOOKUP(C6303,[2]Sheet1!$A:$A,1,0),3)</f>
        <v>3</v>
      </c>
    </row>
    <row r="6304" spans="1:25" hidden="1" x14ac:dyDescent="0.2">
      <c r="A6304" s="28" t="s">
        <v>20184</v>
      </c>
      <c r="B6304" s="28" t="s">
        <v>20185</v>
      </c>
      <c r="C6304" s="39" t="s">
        <v>3477</v>
      </c>
      <c r="D6304" s="26" t="str">
        <f>[1]!b_calc_yield(A6304,日期设置!$B$2,F6304,1,R6304,1,O6304,L6304,S6304,)</f>
        <v>Fetching...</v>
      </c>
      <c r="E6304" s="26">
        <f t="shared" si="196"/>
        <v>1.9529480827208623</v>
      </c>
      <c r="F6304" s="18">
        <f>[1]!b_dq_cleanprice($A6304,日期设置!B$2)</f>
        <v>100.501</v>
      </c>
      <c r="G6304" s="18" t="str">
        <f t="shared" si="197"/>
        <v>1.51 + 0.51</v>
      </c>
      <c r="H6304" s="27">
        <f>[1]!b_dq_pctchange($A6304,日期设置!$B$2,1)/100</f>
        <v>0</v>
      </c>
      <c r="I6304" s="26">
        <f>[1]!b_pq_pctchange(A6304,日期设置!$B$4,日期设置!$B$2,1)</f>
        <v>0</v>
      </c>
      <c r="J6304" s="26">
        <f>[1]!b_pq_pctchange(A6304,日期设置!$C$4,日期设置!$B$2,1)</f>
        <v>0</v>
      </c>
      <c r="K6304" s="52">
        <f>[1]!b_dq_amount($A6304,日期设置!B$2,2,10000)</f>
        <v>0</v>
      </c>
      <c r="L6304" s="26">
        <f>[1]!b_info_latestpar(A6304,日期设置!$B$2)</f>
        <v>100</v>
      </c>
      <c r="M6304" s="6">
        <f>[1]!b_info_outstandingbalance($A6304,日期设置!B$2)</f>
        <v>5</v>
      </c>
      <c r="N6304" s="7">
        <f>[1]!b_info_latestissurercreditrating2(A6304,日期设置!$B$2,"102","1")</f>
        <v>0</v>
      </c>
      <c r="O6304" s="8">
        <v>4.9000000000000004</v>
      </c>
      <c r="P6304" s="9" t="str">
        <f>[1]!b_info_repurchasedate(A6304)</f>
        <v>2021-09-26</v>
      </c>
      <c r="Q6304" s="8" t="s">
        <v>16923</v>
      </c>
      <c r="R6304" s="2" t="str">
        <f>IF((--IF(P6304=0,Q6304,P6304))&gt;(--日期设置!$B$2),IF(P6304=0,Q6304,P6304),Q6304)</f>
        <v>2021-09-26</v>
      </c>
      <c r="S6304" s="31" t="s">
        <v>16496</v>
      </c>
      <c r="T6304" s="8">
        <f>[1]!b_anal_ptmyear($A6304,日期设置!$B$2)</f>
        <v>1.5123287671232877</v>
      </c>
      <c r="U6304" s="8">
        <f>[1]!b_anal_termifexercise($A6304,日期设置!B$2)</f>
        <v>0.51506849315068493</v>
      </c>
      <c r="V6304" s="10">
        <f>[1]!b_dq_dirtyprice(A6304,日期设置!$B$2)</f>
        <v>102.89060000000001</v>
      </c>
      <c r="W6304" s="11">
        <f>IF(U6304=0,ROUNDUP((Q6304-日期设置!$B$2)/365,0),ROUNDUP((R6304-日期设置!$B$2)/365,0))</f>
        <v>1</v>
      </c>
      <c r="X6304" s="18">
        <f>_xlfn.IFNA(VLOOKUP(A6304,过往入选债券!A:D,4,0),2)</f>
        <v>2</v>
      </c>
      <c r="Y6304">
        <f>_xlfn.IFNA(VLOOKUP(C6304,[2]Sheet1!$A:$A,1,0),3)</f>
        <v>3</v>
      </c>
    </row>
    <row r="6305" spans="1:25" hidden="1" x14ac:dyDescent="0.2">
      <c r="A6305" s="21" t="s">
        <v>12825</v>
      </c>
      <c r="B6305" s="21" t="s">
        <v>12826</v>
      </c>
      <c r="C6305" s="37" t="s">
        <v>11865</v>
      </c>
      <c r="D6305" s="26" t="str">
        <f>[1]!b_calc_yield(A6305,日期设置!$B$2,F6305,1,R6305,1,O6305,L6305,S6305,)</f>
        <v>Fetching...</v>
      </c>
      <c r="E6305" s="26">
        <f t="shared" si="196"/>
        <v>22.208840891591475</v>
      </c>
      <c r="F6305" s="18">
        <f>[1]!b_dq_cleanprice($A6305,日期设置!B$2)</f>
        <v>40.239100000000001</v>
      </c>
      <c r="G6305" s="18" t="str">
        <f t="shared" si="197"/>
        <v>1.85 + 0</v>
      </c>
      <c r="H6305" s="27">
        <f>[1]!b_dq_pctchange($A6305,日期设置!$B$2,1)/100</f>
        <v>0</v>
      </c>
      <c r="I6305" s="26">
        <f>[1]!b_pq_pctchange(A6305,日期设置!$B$4,日期设置!$B$2,1)</f>
        <v>0</v>
      </c>
      <c r="J6305" s="26">
        <f>[1]!b_pq_pctchange(A6305,日期设置!$C$4,日期设置!$B$2,1)</f>
        <v>-0.20064484126984064</v>
      </c>
      <c r="K6305" s="52">
        <f>[1]!b_dq_amount($A6305,日期设置!B$2,2,10000)</f>
        <v>0</v>
      </c>
      <c r="L6305" s="26">
        <f>[1]!b_info_latestpar(A6305,日期设置!$B$2)</f>
        <v>40</v>
      </c>
      <c r="M6305" s="6">
        <f>[1]!b_info_outstandingbalance($A6305,日期设置!B$2)</f>
        <v>6</v>
      </c>
      <c r="N6305" s="7" t="str">
        <f>[1]!b_info_latestissurercreditrating2(A6305,日期设置!$B$2,"102","1")</f>
        <v>AA</v>
      </c>
      <c r="O6305" s="8">
        <v>4.76</v>
      </c>
      <c r="P6305" s="9">
        <f>[1]!b_info_repurchasedate(A6305)</f>
        <v>0</v>
      </c>
      <c r="Q6305" s="8" t="s">
        <v>16858</v>
      </c>
      <c r="R6305" s="2" t="str">
        <f>IF((--IF(P6305=0,Q6305,P6305))&gt;(--日期设置!$B$2),IF(P6305=0,Q6305,P6305),Q6305)</f>
        <v>2023-01-27</v>
      </c>
      <c r="S6305" s="2" t="s">
        <v>18551</v>
      </c>
      <c r="T6305" s="8">
        <f>[1]!b_anal_ptmyear($A6305,日期设置!$B$2)</f>
        <v>1.8520547945205479</v>
      </c>
      <c r="U6305" s="8">
        <f>[1]!b_anal_termifexercise($A6305,日期设置!B$2)</f>
        <v>0</v>
      </c>
      <c r="V6305" s="10">
        <f>[1]!b_dq_dirtyprice(A6305,日期设置!$B$2)</f>
        <v>40.520800000000001</v>
      </c>
      <c r="W6305" s="11">
        <f>IF(U6305=0,ROUNDUP((Q6305-日期设置!$B$2)/365,0),ROUNDUP((R6305-日期设置!$B$2)/365,0))</f>
        <v>2</v>
      </c>
      <c r="X6305" s="18">
        <f>_xlfn.IFNA(VLOOKUP(A6305,过往入选债券!A:D,4,0),2)</f>
        <v>2</v>
      </c>
      <c r="Y6305">
        <f>_xlfn.IFNA(VLOOKUP(C6305,[2]Sheet1!$A:$A,1,0),3)</f>
        <v>3</v>
      </c>
    </row>
    <row r="6306" spans="1:25" hidden="1" x14ac:dyDescent="0.2">
      <c r="A6306" s="21" t="s">
        <v>7747</v>
      </c>
      <c r="B6306" s="21" t="s">
        <v>7748</v>
      </c>
      <c r="C6306" s="37" t="s">
        <v>7749</v>
      </c>
      <c r="D6306" s="26" t="str">
        <f>[1]!b_calc_yield(A6306,日期设置!$B$2,F6306,1,R6306,1,O6306,L6306,S6306,)</f>
        <v>Fetching...</v>
      </c>
      <c r="E6306" s="26">
        <f t="shared" si="196"/>
        <v>2.9028579758346051</v>
      </c>
      <c r="F6306" s="18">
        <f>[1]!b_dq_cleanprice($A6306,日期设置!B$2)</f>
        <v>102.5331</v>
      </c>
      <c r="G6306" s="18" t="str">
        <f t="shared" si="197"/>
        <v>2.76 + 0.76</v>
      </c>
      <c r="H6306" s="27">
        <f>[1]!b_dq_pctchange($A6306,日期设置!$B$2,1)/100</f>
        <v>0</v>
      </c>
      <c r="I6306" s="26">
        <f>[1]!b_pq_pctchange(A6306,日期设置!$B$4,日期设置!$B$2,1)</f>
        <v>0</v>
      </c>
      <c r="J6306" s="26">
        <f>[1]!b_pq_pctchange(A6306,日期设置!$C$4,日期设置!$B$2,1)</f>
        <v>0</v>
      </c>
      <c r="K6306" s="52">
        <f>[1]!b_dq_amount($A6306,日期设置!B$2,2,10000)</f>
        <v>0</v>
      </c>
      <c r="L6306" s="26">
        <f>[1]!b_info_latestpar(A6306,日期设置!$B$2)</f>
        <v>100</v>
      </c>
      <c r="M6306" s="6">
        <f>[1]!b_info_outstandingbalance($A6306,日期设置!B$2)</f>
        <v>5</v>
      </c>
      <c r="N6306" s="7" t="str">
        <f>[1]!b_info_latestissurercreditrating2(A6306,日期设置!$B$2,"102","1")</f>
        <v>AA</v>
      </c>
      <c r="O6306" s="8">
        <v>7.3</v>
      </c>
      <c r="P6306" s="9" t="str">
        <f>[1]!b_info_repurchasedate(A6306)</f>
        <v>2021-12-27</v>
      </c>
      <c r="Q6306" s="8" t="s">
        <v>17072</v>
      </c>
      <c r="R6306" s="2" t="str">
        <f>IF((--IF(P6306=0,Q6306,P6306))&gt;(--日期设置!$B$2),IF(P6306=0,Q6306,P6306),Q6306)</f>
        <v>2021-12-27</v>
      </c>
      <c r="S6306" s="2" t="s">
        <v>18237</v>
      </c>
      <c r="T6306" s="8">
        <f>[1]!b_anal_ptmyear($A6306,日期设置!$B$2)</f>
        <v>2.7616438356164386</v>
      </c>
      <c r="U6306" s="8">
        <f>[1]!b_anal_termifexercise($A6306,日期设置!B$2)</f>
        <v>0.76712328767123283</v>
      </c>
      <c r="V6306" s="10">
        <f>[1]!b_dq_dirtyprice(A6306,日期设置!$B$2)</f>
        <v>104.2731</v>
      </c>
      <c r="W6306" s="11">
        <f>IF(U6306=0,ROUNDUP((Q6306-日期设置!$B$2)/365,0),ROUNDUP((R6306-日期设置!$B$2)/365,0))</f>
        <v>1</v>
      </c>
      <c r="X6306" s="18">
        <f>_xlfn.IFNA(VLOOKUP(A6306,过往入选债券!A:D,4,0),2)</f>
        <v>2</v>
      </c>
      <c r="Y6306">
        <f>_xlfn.IFNA(VLOOKUP(C6306,[2]Sheet1!$A:$A,1,0),3)</f>
        <v>3</v>
      </c>
    </row>
    <row r="6307" spans="1:25" hidden="1" x14ac:dyDescent="0.2">
      <c r="A6307" s="28" t="s">
        <v>21866</v>
      </c>
      <c r="B6307" s="28" t="s">
        <v>22062</v>
      </c>
      <c r="C6307" s="39" t="s">
        <v>7018</v>
      </c>
      <c r="D6307" s="26" t="str">
        <f>[1]!b_calc_yield(A6307,日期设置!$B$2,F6307,1,R6307,1,O6307,L6307,S6307,)</f>
        <v>Fetching...</v>
      </c>
      <c r="E6307" s="26">
        <f t="shared" si="196"/>
        <v>10.182038608415089</v>
      </c>
      <c r="F6307" s="18">
        <f>[1]!b_dq_cleanprice($A6307,日期设置!B$2)</f>
        <v>100.5877</v>
      </c>
      <c r="G6307" s="18" t="str">
        <f t="shared" si="197"/>
        <v>2.70 + 0</v>
      </c>
      <c r="H6307" s="27">
        <f>[1]!b_dq_pctchange($A6307,日期设置!$B$2,1)/100</f>
        <v>0</v>
      </c>
      <c r="I6307" s="26">
        <f>[1]!b_pq_pctchange(A6307,日期设置!$B$4,日期设置!$B$2,1)</f>
        <v>0</v>
      </c>
      <c r="J6307" s="26">
        <f>[1]!b_pq_pctchange(A6307,日期设置!$C$4,日期设置!$B$2,1)</f>
        <v>0</v>
      </c>
      <c r="K6307" s="52">
        <f>[1]!b_dq_amount($A6307,日期设置!B$2,2,10000)</f>
        <v>0</v>
      </c>
      <c r="L6307" s="26">
        <f>[1]!b_info_latestpar(A6307,日期设置!$B$2)</f>
        <v>100</v>
      </c>
      <c r="M6307" s="6">
        <f>[1]!b_info_outstandingbalance($A6307,日期设置!B$2)</f>
        <v>10</v>
      </c>
      <c r="N6307" s="7" t="str">
        <f>[1]!b_info_latestissurercreditrating2(A6307,日期设置!$B$2,"102","1")</f>
        <v>AAA</v>
      </c>
      <c r="O6307" s="43">
        <v>4.05</v>
      </c>
      <c r="P6307" s="9">
        <f>[1]!b_info_repurchasedate(A6307)</f>
        <v>0</v>
      </c>
      <c r="Q6307" s="31" t="s">
        <v>17474</v>
      </c>
      <c r="R6307" s="2" t="str">
        <f>IF((--IF(P6307=0,Q6307,P6307))&gt;(--日期设置!$B$2),IF(P6307=0,Q6307,P6307),Q6307)</f>
        <v>2023-12-04</v>
      </c>
      <c r="S6307" s="31" t="s">
        <v>17096</v>
      </c>
      <c r="T6307" s="8">
        <f>[1]!b_anal_ptmyear($A6307,日期设置!$B$2)</f>
        <v>2.7041095890410958</v>
      </c>
      <c r="U6307" s="8">
        <f>[1]!b_anal_termifexercise($A6307,日期设置!B$2)</f>
        <v>0</v>
      </c>
      <c r="V6307" s="10">
        <f>[1]!b_dq_dirtyprice(A6307,日期设置!$B$2)</f>
        <v>101.7861</v>
      </c>
      <c r="W6307" s="11">
        <f>IF(U6307=0,ROUNDUP((Q6307-日期设置!$B$2)/365,0),ROUNDUP((R6307-日期设置!$B$2)/365,0))</f>
        <v>3</v>
      </c>
      <c r="X6307" s="18">
        <f>_xlfn.IFNA(VLOOKUP(A6307,过往入选债券!A:D,4,0),2)</f>
        <v>2</v>
      </c>
      <c r="Y6307">
        <f>_xlfn.IFNA(VLOOKUP(C6307,[2]Sheet1!$A:$A,1,0),3)</f>
        <v>3</v>
      </c>
    </row>
    <row r="6308" spans="1:25" hidden="1" x14ac:dyDescent="0.2">
      <c r="A6308" s="21" t="s">
        <v>4299</v>
      </c>
      <c r="B6308" s="21" t="s">
        <v>4300</v>
      </c>
      <c r="C6308" s="37" t="s">
        <v>3569</v>
      </c>
      <c r="D6308" s="26" t="str">
        <f>[1]!b_calc_yield(A6308,日期设置!$B$2,F6308,1,R6308,1,O6308,L6308,S6308,)</f>
        <v>Fetching...</v>
      </c>
      <c r="E6308" s="26">
        <f t="shared" si="196"/>
        <v>7.6203537102374819</v>
      </c>
      <c r="F6308" s="18">
        <f>[1]!b_dq_cleanprice($A6308,日期设置!B$2)</f>
        <v>100.15</v>
      </c>
      <c r="G6308" s="18" t="str">
        <f t="shared" si="197"/>
        <v>2.07 + 0</v>
      </c>
      <c r="H6308" s="27">
        <f>[1]!b_dq_pctchange($A6308,日期设置!$B$2,1)/100</f>
        <v>0</v>
      </c>
      <c r="I6308" s="26">
        <f>[1]!b_pq_pctchange(A6308,日期设置!$B$4,日期设置!$B$2,1)</f>
        <v>0</v>
      </c>
      <c r="J6308" s="26">
        <f>[1]!b_pq_pctchange(A6308,日期设置!$C$4,日期设置!$B$2,1)</f>
        <v>0.39526563394372577</v>
      </c>
      <c r="K6308" s="52">
        <f>[1]!b_dq_amount($A6308,日期设置!B$2,2,10000)</f>
        <v>0</v>
      </c>
      <c r="L6308" s="26">
        <f>[1]!b_info_latestpar(A6308,日期设置!$B$2)</f>
        <v>100</v>
      </c>
      <c r="M6308" s="6">
        <f>[1]!b_info_outstandingbalance($A6308,日期设置!B$2)</f>
        <v>7</v>
      </c>
      <c r="N6308" s="7">
        <f>[1]!b_info_latestissurercreditrating2(A6308,日期设置!$B$2,"102","1")</f>
        <v>0</v>
      </c>
      <c r="O6308" s="8">
        <v>3.89</v>
      </c>
      <c r="P6308" s="9">
        <f>[1]!b_info_repurchasedate(A6308)</f>
        <v>0</v>
      </c>
      <c r="Q6308" s="8" t="s">
        <v>16485</v>
      </c>
      <c r="R6308" s="2" t="str">
        <f>IF((--IF(P6308=0,Q6308,P6308))&gt;(--日期设置!$B$2),IF(P6308=0,Q6308,P6308),Q6308)</f>
        <v>2023-04-17</v>
      </c>
      <c r="S6308" s="2" t="s">
        <v>18184</v>
      </c>
      <c r="T6308" s="8">
        <f>[1]!b_anal_ptmyear($A6308,日期设置!$B$2)</f>
        <v>2.0712328767123287</v>
      </c>
      <c r="U6308" s="8">
        <f>[1]!b_anal_termifexercise($A6308,日期设置!B$2)</f>
        <v>0</v>
      </c>
      <c r="V6308" s="10">
        <f>[1]!b_dq_dirtyprice(A6308,日期设置!$B$2)</f>
        <v>103.7629</v>
      </c>
      <c r="W6308" s="11">
        <f>IF(U6308=0,ROUNDUP((Q6308-日期设置!$B$2)/365,0),ROUNDUP((R6308-日期设置!$B$2)/365,0))</f>
        <v>3</v>
      </c>
      <c r="X6308" s="18">
        <f>_xlfn.IFNA(VLOOKUP(A6308,过往入选债券!A:D,4,0),2)</f>
        <v>2</v>
      </c>
      <c r="Y6308">
        <f>_xlfn.IFNA(VLOOKUP(C6308,[2]Sheet1!$A:$A,1,0),3)</f>
        <v>3</v>
      </c>
    </row>
    <row r="6309" spans="1:25" hidden="1" x14ac:dyDescent="0.2">
      <c r="A6309" s="21" t="s">
        <v>7923</v>
      </c>
      <c r="B6309" s="21" t="s">
        <v>7924</v>
      </c>
      <c r="C6309" s="37" t="s">
        <v>127</v>
      </c>
      <c r="D6309" s="26" t="str">
        <f>[1]!b_calc_yield(A6309,日期设置!$B$2,F6309,1,R6309,1,O6309,L6309,S6309,)</f>
        <v>Fetching...</v>
      </c>
      <c r="E6309" s="26">
        <f t="shared" si="196"/>
        <v>3.2155969359501713</v>
      </c>
      <c r="F6309" s="18">
        <f>[1]!b_dq_cleanprice($A6309,日期设置!B$2)</f>
        <v>100.7448</v>
      </c>
      <c r="G6309" s="18" t="str">
        <f t="shared" si="197"/>
        <v>2.84 + 0.84</v>
      </c>
      <c r="H6309" s="27">
        <f>[1]!b_dq_pctchange($A6309,日期设置!$B$2,1)/100</f>
        <v>0</v>
      </c>
      <c r="I6309" s="26">
        <f>[1]!b_pq_pctchange(A6309,日期设置!$B$4,日期设置!$B$2,1)</f>
        <v>0</v>
      </c>
      <c r="J6309" s="26">
        <f>[1]!b_pq_pctchange(A6309,日期设置!$C$4,日期设置!$B$2,1)</f>
        <v>0</v>
      </c>
      <c r="K6309" s="52">
        <f>[1]!b_dq_amount($A6309,日期设置!B$2,2,10000)</f>
        <v>0</v>
      </c>
      <c r="L6309" s="26">
        <f>[1]!b_info_latestpar(A6309,日期设置!$B$2)</f>
        <v>100</v>
      </c>
      <c r="M6309" s="6">
        <f>[1]!b_info_outstandingbalance($A6309,日期设置!B$2)</f>
        <v>7.5</v>
      </c>
      <c r="N6309" s="7" t="str">
        <f>[1]!b_info_latestissurercreditrating2(A6309,日期设置!$B$2,"102","1")</f>
        <v>AA+</v>
      </c>
      <c r="O6309" s="8">
        <v>4.75</v>
      </c>
      <c r="P6309" s="9" t="str">
        <f>[1]!b_info_repurchasedate(A6309)</f>
        <v>2022-01-24</v>
      </c>
      <c r="Q6309" s="8" t="s">
        <v>16627</v>
      </c>
      <c r="R6309" s="2" t="str">
        <f>IF((--IF(P6309=0,Q6309,P6309))&gt;(--日期设置!$B$2),IF(P6309=0,Q6309,P6309),Q6309)</f>
        <v>2022-01-24</v>
      </c>
      <c r="S6309" s="2" t="s">
        <v>17792</v>
      </c>
      <c r="T6309" s="8">
        <f>[1]!b_anal_ptmyear($A6309,日期设置!$B$2)</f>
        <v>2.8438356164383563</v>
      </c>
      <c r="U6309" s="8">
        <f>[1]!b_anal_termifexercise($A6309,日期设置!B$2)</f>
        <v>0.84383561643835614</v>
      </c>
      <c r="V6309" s="10">
        <f>[1]!b_dq_dirtyprice(A6309,日期设置!$B$2)</f>
        <v>101.4866</v>
      </c>
      <c r="W6309" s="11">
        <f>IF(U6309=0,ROUNDUP((Q6309-日期设置!$B$2)/365,0),ROUNDUP((R6309-日期设置!$B$2)/365,0))</f>
        <v>1</v>
      </c>
      <c r="X6309" s="18">
        <f>_xlfn.IFNA(VLOOKUP(A6309,过往入选债券!A:D,4,0),2)</f>
        <v>2</v>
      </c>
      <c r="Y6309">
        <f>_xlfn.IFNA(VLOOKUP(C6309,[2]Sheet1!$A:$A,1,0),3)</f>
        <v>3</v>
      </c>
    </row>
    <row r="6310" spans="1:25" hidden="1" x14ac:dyDescent="0.2">
      <c r="A6310" s="21" t="s">
        <v>12943</v>
      </c>
      <c r="B6310" s="21" t="s">
        <v>12944</v>
      </c>
      <c r="C6310" s="37" t="s">
        <v>6342</v>
      </c>
      <c r="D6310" s="26" t="str">
        <f>[1]!b_calc_yield(A6310,日期设置!$B$2,F6310,1,R6310,1,O6310,L6310,S6310,)</f>
        <v>Fetching...</v>
      </c>
      <c r="E6310" s="26">
        <f t="shared" si="196"/>
        <v>19.571038897953574</v>
      </c>
      <c r="F6310" s="18">
        <f>[1]!b_dq_cleanprice($A6310,日期设置!B$2)</f>
        <v>40.143500000000003</v>
      </c>
      <c r="G6310" s="18" t="str">
        <f t="shared" si="197"/>
        <v>2 + 0</v>
      </c>
      <c r="H6310" s="27">
        <f>[1]!b_dq_pctchange($A6310,日期设置!$B$2,1)/100</f>
        <v>0</v>
      </c>
      <c r="I6310" s="26">
        <f>[1]!b_pq_pctchange(A6310,日期设置!$B$4,日期设置!$B$2,1)</f>
        <v>-33.375212229744193</v>
      </c>
      <c r="J6310" s="26">
        <f>[1]!b_pq_pctchange(A6310,日期设置!$C$4,日期设置!$B$2,1)</f>
        <v>-33.35331120825191</v>
      </c>
      <c r="K6310" s="52">
        <f>[1]!b_dq_amount($A6310,日期设置!B$2,2,10000)</f>
        <v>0</v>
      </c>
      <c r="L6310" s="26">
        <f>[1]!b_info_latestpar(A6310,日期设置!$B$2)</f>
        <v>40</v>
      </c>
      <c r="M6310" s="6">
        <f>[1]!b_info_outstandingbalance($A6310,日期设置!B$2)</f>
        <v>7.2</v>
      </c>
      <c r="N6310" s="7" t="str">
        <f>[1]!b_info_latestissurercreditrating2(A6310,日期设置!$B$2,"102","1")</f>
        <v>AA+</v>
      </c>
      <c r="O6310" s="8">
        <v>4</v>
      </c>
      <c r="P6310" s="9">
        <f>[1]!b_info_repurchasedate(A6310)</f>
        <v>0</v>
      </c>
      <c r="Q6310" s="8" t="s">
        <v>16570</v>
      </c>
      <c r="R6310" s="2" t="str">
        <f>IF((--IF(P6310=0,Q6310,P6310))&gt;(--日期设置!$B$2),IF(P6310=0,Q6310,P6310),Q6310)</f>
        <v>2023-03-22</v>
      </c>
      <c r="S6310" s="2" t="s">
        <v>18121</v>
      </c>
      <c r="T6310" s="8">
        <f>[1]!b_anal_ptmyear($A6310,日期设置!$B$2)</f>
        <v>2</v>
      </c>
      <c r="U6310" s="8">
        <f>[1]!b_anal_termifexercise($A6310,日期设置!B$2)</f>
        <v>0</v>
      </c>
      <c r="V6310" s="10">
        <f>[1]!b_dq_dirtyprice(A6310,日期设置!$B$2)</f>
        <v>40.143500000000003</v>
      </c>
      <c r="W6310" s="11">
        <f>IF(U6310=0,ROUNDUP((Q6310-日期设置!$B$2)/365,0),ROUNDUP((R6310-日期设置!$B$2)/365,0))</f>
        <v>2</v>
      </c>
      <c r="X6310" s="18" t="str">
        <f>_xlfn.IFNA(VLOOKUP(A6310,过往入选债券!A:D,4,0),2)</f>
        <v>否</v>
      </c>
      <c r="Y6310">
        <f>_xlfn.IFNA(VLOOKUP(C6310,[2]Sheet1!$A:$A,1,0),3)</f>
        <v>3</v>
      </c>
    </row>
    <row r="6311" spans="1:25" hidden="1" x14ac:dyDescent="0.2">
      <c r="A6311" s="21" t="s">
        <v>2641</v>
      </c>
      <c r="B6311" s="21" t="s">
        <v>2642</v>
      </c>
      <c r="C6311" s="37" t="s">
        <v>2409</v>
      </c>
      <c r="D6311" s="26" t="str">
        <f>[1]!b_calc_yield(A6311,日期设置!$B$2,F6311,1,R6311,1,O6311,L6311,S6311,)</f>
        <v>Fetching...</v>
      </c>
      <c r="E6311" s="26">
        <f t="shared" si="196"/>
        <v>3.5179337426070934</v>
      </c>
      <c r="F6311" s="18">
        <f>[1]!b_dq_cleanprice($A6311,日期设置!B$2)</f>
        <v>101.04810000000001</v>
      </c>
      <c r="G6311" s="18" t="str">
        <f t="shared" si="197"/>
        <v>0.92 + 0</v>
      </c>
      <c r="H6311" s="27">
        <f>[1]!b_dq_pctchange($A6311,日期设置!$B$2,1)/100</f>
        <v>0</v>
      </c>
      <c r="I6311" s="26">
        <f>[1]!b_pq_pctchange(A6311,日期设置!$B$4,日期设置!$B$2,1)</f>
        <v>0</v>
      </c>
      <c r="J6311" s="26">
        <f>[1]!b_pq_pctchange(A6311,日期设置!$C$4,日期设置!$B$2,1)</f>
        <v>0.1698110963075774</v>
      </c>
      <c r="K6311" s="52">
        <f>[1]!b_dq_amount($A6311,日期设置!B$2,2,10000)</f>
        <v>0</v>
      </c>
      <c r="L6311" s="26">
        <f>[1]!b_info_latestpar(A6311,日期设置!$B$2)</f>
        <v>100</v>
      </c>
      <c r="M6311" s="6">
        <f>[1]!b_info_outstandingbalance($A6311,日期设置!B$2)</f>
        <v>10</v>
      </c>
      <c r="N6311" s="7">
        <f>[1]!b_info_latestissurercreditrating2(A6311,日期设置!$B$2,"102","1")</f>
        <v>0</v>
      </c>
      <c r="O6311" s="8">
        <v>5</v>
      </c>
      <c r="P6311" s="9">
        <f>[1]!b_info_repurchasedate(A6311)</f>
        <v>0</v>
      </c>
      <c r="Q6311" s="8" t="s">
        <v>16061</v>
      </c>
      <c r="R6311" s="2" t="str">
        <f>IF((--IF(P6311=0,Q6311,P6311))&gt;(--日期设置!$B$2),IF(P6311=0,Q6311,P6311),Q6311)</f>
        <v>2022-02-22</v>
      </c>
      <c r="S6311" s="2" t="s">
        <v>17847</v>
      </c>
      <c r="T6311" s="8">
        <f>[1]!b_anal_ptmyear($A6311,日期设置!$B$2)</f>
        <v>0.92328767123287669</v>
      </c>
      <c r="U6311" s="8">
        <f>[1]!b_anal_termifexercise($A6311,日期设置!B$2)</f>
        <v>0</v>
      </c>
      <c r="V6311" s="10">
        <f>[1]!b_dq_dirtyprice(A6311,日期设置!$B$2)</f>
        <v>101.43170000000001</v>
      </c>
      <c r="W6311" s="11">
        <f>IF(U6311=0,ROUNDUP((Q6311-日期设置!$B$2)/365,0),ROUNDUP((R6311-日期设置!$B$2)/365,0))</f>
        <v>1</v>
      </c>
      <c r="X6311" s="18">
        <f>_xlfn.IFNA(VLOOKUP(A6311,过往入选债券!A:D,4,0),2)</f>
        <v>2</v>
      </c>
      <c r="Y6311" s="45">
        <f>_xlfn.IFNA(VLOOKUP(C6311,[2]Sheet1!$A:$A,1,0),3)</f>
        <v>3</v>
      </c>
    </row>
    <row r="6312" spans="1:25" hidden="1" x14ac:dyDescent="0.2">
      <c r="A6312" s="21" t="s">
        <v>10475</v>
      </c>
      <c r="B6312" s="21" t="s">
        <v>10476</v>
      </c>
      <c r="C6312" s="37" t="s">
        <v>715</v>
      </c>
      <c r="D6312" s="26" t="str">
        <f>[1]!b_calc_yield(A6312,日期设置!$B$2,F6312,1,R6312,1,O6312,L6312,S6312,)</f>
        <v>Fetching...</v>
      </c>
      <c r="E6312" s="26">
        <f t="shared" si="196"/>
        <v>3.816412973348049</v>
      </c>
      <c r="F6312" s="18">
        <f>[1]!b_dq_cleanprice($A6312,日期设置!B$2)</f>
        <v>99.451400000000007</v>
      </c>
      <c r="G6312" s="18" t="str">
        <f t="shared" si="197"/>
        <v>2.03 + 1.03</v>
      </c>
      <c r="H6312" s="27">
        <f>[1]!b_dq_pctchange($A6312,日期设置!$B$2,1)/100</f>
        <v>0</v>
      </c>
      <c r="I6312" s="26">
        <f>[1]!b_pq_pctchange(A6312,日期设置!$B$4,日期设置!$B$2,1)</f>
        <v>3.1080109233007872E-2</v>
      </c>
      <c r="J6312" s="26">
        <f>[1]!b_pq_pctchange(A6312,日期设置!$C$4,日期设置!$B$2,1)</f>
        <v>0.23321910905060253</v>
      </c>
      <c r="K6312" s="52">
        <f>[1]!b_dq_amount($A6312,日期设置!B$2,2,10000)</f>
        <v>0</v>
      </c>
      <c r="L6312" s="26">
        <f>[1]!b_info_latestpar(A6312,日期设置!$B$2)</f>
        <v>100</v>
      </c>
      <c r="M6312" s="6">
        <f>[1]!b_info_outstandingbalance($A6312,日期设置!B$2)</f>
        <v>2.2999999999999998</v>
      </c>
      <c r="N6312" s="7" t="str">
        <f>[1]!b_info_latestissurercreditrating2(A6312,日期设置!$B$2,"102","1")</f>
        <v>AA+</v>
      </c>
      <c r="O6312" s="8">
        <v>3.26</v>
      </c>
      <c r="P6312" s="9" t="str">
        <f>[1]!b_info_repurchasedate(A6312)</f>
        <v>2022-04-03</v>
      </c>
      <c r="Q6312" s="8" t="s">
        <v>16173</v>
      </c>
      <c r="R6312" s="2" t="str">
        <f>IF((--IF(P6312=0,Q6312,P6312))&gt;(--日期设置!$B$2),IF(P6312=0,Q6312,P6312),Q6312)</f>
        <v>2022-04-03</v>
      </c>
      <c r="S6312" s="2" t="s">
        <v>18364</v>
      </c>
      <c r="T6312" s="8">
        <f>[1]!b_anal_ptmyear($A6312,日期设置!$B$2)</f>
        <v>2.032876712328767</v>
      </c>
      <c r="U6312" s="8">
        <f>[1]!b_anal_termifexercise($A6312,日期设置!B$2)</f>
        <v>1.0328767123287672</v>
      </c>
      <c r="V6312" s="10">
        <f>[1]!b_dq_dirtyprice(A6312,日期设置!$B$2)</f>
        <v>102.60420000000001</v>
      </c>
      <c r="W6312" s="11">
        <f>IF(U6312=0,ROUNDUP((Q6312-日期设置!$B$2)/365,0),ROUNDUP((R6312-日期设置!$B$2)/365,0))</f>
        <v>2</v>
      </c>
      <c r="X6312" s="18">
        <f>_xlfn.IFNA(VLOOKUP(A6312,过往入选债券!A:D,4,0),2)</f>
        <v>2</v>
      </c>
      <c r="Y6312">
        <f>_xlfn.IFNA(VLOOKUP(C6312,[2]Sheet1!$A:$A,1,0),3)</f>
        <v>3</v>
      </c>
    </row>
    <row r="6313" spans="1:25" hidden="1" x14ac:dyDescent="0.2">
      <c r="A6313" s="21" t="s">
        <v>5775</v>
      </c>
      <c r="B6313" s="21" t="s">
        <v>5776</v>
      </c>
      <c r="C6313" s="37" t="s">
        <v>5008</v>
      </c>
      <c r="D6313" s="26" t="str">
        <f>[1]!b_calc_yield(A6313,日期设置!$B$2,F6313,1,R6313,1,O6313,L6313,S6313,)</f>
        <v>Fetching...</v>
      </c>
      <c r="E6313" s="26">
        <f t="shared" si="196"/>
        <v>3.2039508993416899</v>
      </c>
      <c r="F6313" s="18">
        <f>[1]!b_dq_cleanprice($A6313,日期设置!B$2)</f>
        <v>100.7838</v>
      </c>
      <c r="G6313" s="18" t="str">
        <f t="shared" si="197"/>
        <v>0.84 + 0.84</v>
      </c>
      <c r="H6313" s="27">
        <f>[1]!b_dq_pctchange($A6313,日期设置!$B$2,1)/100</f>
        <v>0</v>
      </c>
      <c r="I6313" s="26">
        <f>[1]!b_pq_pctchange(A6313,日期设置!$B$4,日期设置!$B$2,1)</f>
        <v>0</v>
      </c>
      <c r="J6313" s="26">
        <f>[1]!b_pq_pctchange(A6313,日期设置!$C$4,日期设置!$B$2,1)</f>
        <v>9.8923167686682967E-2</v>
      </c>
      <c r="K6313" s="52">
        <f>[1]!b_dq_amount($A6313,日期设置!B$2,2,10000)</f>
        <v>0</v>
      </c>
      <c r="L6313" s="26">
        <f>[1]!b_info_latestpar(A6313,日期设置!$B$2)</f>
        <v>100</v>
      </c>
      <c r="M6313" s="6">
        <f>[1]!b_info_outstandingbalance($A6313,日期设置!B$2)</f>
        <v>25</v>
      </c>
      <c r="N6313" s="7" t="str">
        <f>[1]!b_info_latestissurercreditrating2(A6313,日期设置!$B$2,"102","1")</f>
        <v>AAA</v>
      </c>
      <c r="O6313" s="8">
        <v>4.8</v>
      </c>
      <c r="P6313" s="9">
        <f>[1]!b_info_repurchasedate(A6313)</f>
        <v>0</v>
      </c>
      <c r="Q6313" s="8" t="s">
        <v>16223</v>
      </c>
      <c r="R6313" s="2" t="str">
        <f>IF((--IF(P6313=0,Q6313,P6313))&gt;(--日期设置!$B$2),IF(P6313=0,Q6313,P6313),Q6313)</f>
        <v>2022-01-23</v>
      </c>
      <c r="S6313" s="2" t="s">
        <v>18009</v>
      </c>
      <c r="T6313" s="8">
        <f>[1]!b_anal_ptmyear($A6313,日期设置!$B$2)</f>
        <v>0.84109589041095889</v>
      </c>
      <c r="U6313" s="8">
        <f>[1]!b_anal_termifexercise($A6313,日期设置!B$2)</f>
        <v>0.84109589041095889</v>
      </c>
      <c r="V6313" s="10">
        <f>[1]!b_dq_dirtyprice(A6313,日期设置!$B$2)</f>
        <v>101.54649999999999</v>
      </c>
      <c r="W6313" s="11">
        <f>IF(U6313=0,ROUNDUP((Q6313-日期设置!$B$2)/365,0),ROUNDUP((R6313-日期设置!$B$2)/365,0))</f>
        <v>1</v>
      </c>
      <c r="X6313" s="18">
        <f>_xlfn.IFNA(VLOOKUP(A6313,过往入选债券!A:D,4,0),2)</f>
        <v>2</v>
      </c>
      <c r="Y6313">
        <f>_xlfn.IFNA(VLOOKUP(C6313,[2]Sheet1!$A:$A,1,0),3)</f>
        <v>3</v>
      </c>
    </row>
    <row r="6314" spans="1:25" hidden="1" x14ac:dyDescent="0.2">
      <c r="A6314" s="28" t="s">
        <v>21560</v>
      </c>
      <c r="B6314" s="28" t="s">
        <v>21561</v>
      </c>
      <c r="C6314" s="39" t="s">
        <v>21714</v>
      </c>
      <c r="D6314" s="26" t="str">
        <f>[1]!b_calc_yield(A6314,日期设置!$B$2,F6314,1,R6314,1,O6314,L6314,S6314,)</f>
        <v>Fetching...</v>
      </c>
      <c r="E6314" s="26">
        <f t="shared" si="196"/>
        <v>10.059369348116686</v>
      </c>
      <c r="F6314" s="18">
        <f>[1]!b_dq_cleanprice($A6314,日期设置!B$2)</f>
        <v>100.43519999999999</v>
      </c>
      <c r="G6314" s="18" t="str">
        <f t="shared" si="197"/>
        <v>2.67 + 0</v>
      </c>
      <c r="H6314" s="27">
        <f>[1]!b_dq_pctchange($A6314,日期设置!$B$2,1)/100</f>
        <v>0</v>
      </c>
      <c r="I6314" s="26">
        <f>[1]!b_pq_pctchange(A6314,日期设置!$B$4,日期设置!$B$2,1)</f>
        <v>-0.18366129994037947</v>
      </c>
      <c r="J6314" s="26">
        <f>[1]!b_pq_pctchange(A6314,日期设置!$C$4,日期设置!$B$2,1)</f>
        <v>0.10714887314271304</v>
      </c>
      <c r="K6314" s="52">
        <f>[1]!b_dq_amount($A6314,日期设置!B$2,2,10000)</f>
        <v>0</v>
      </c>
      <c r="L6314" s="26">
        <f>[1]!b_info_latestpar(A6314,日期设置!$B$2)</f>
        <v>100</v>
      </c>
      <c r="M6314" s="6">
        <f>[1]!b_info_outstandingbalance($A6314,日期设置!B$2)</f>
        <v>1.5</v>
      </c>
      <c r="N6314" s="7" t="str">
        <f>[1]!b_info_latestissurercreditrating2(A6314,日期设置!$B$2,"102","1")</f>
        <v>AA+</v>
      </c>
      <c r="O6314" s="43">
        <v>3.99</v>
      </c>
      <c r="P6314" s="9">
        <f>[1]!b_info_repurchasedate(A6314)</f>
        <v>0</v>
      </c>
      <c r="Q6314" s="31" t="s">
        <v>17150</v>
      </c>
      <c r="R6314" s="2" t="str">
        <f>IF((--IF(P6314=0,Q6314,P6314))&gt;(--日期设置!$B$2),IF(P6314=0,Q6314,P6314),Q6314)</f>
        <v>2023-11-23</v>
      </c>
      <c r="S6314" s="31" t="s">
        <v>16787</v>
      </c>
      <c r="T6314" s="8">
        <f>[1]!b_anal_ptmyear($A6314,日期设置!$B$2)</f>
        <v>2.6739726027397261</v>
      </c>
      <c r="U6314" s="8">
        <f>[1]!b_anal_termifexercise($A6314,日期设置!B$2)</f>
        <v>0</v>
      </c>
      <c r="V6314" s="10">
        <f>[1]!b_dq_dirtyprice(A6314,日期设置!$B$2)</f>
        <v>101.736</v>
      </c>
      <c r="W6314" s="11">
        <f>IF(U6314=0,ROUNDUP((Q6314-日期设置!$B$2)/365,0),ROUNDUP((R6314-日期设置!$B$2)/365,0))</f>
        <v>3</v>
      </c>
      <c r="X6314" s="18">
        <f>_xlfn.IFNA(VLOOKUP(A6314,过往入选债券!A:D,4,0),2)</f>
        <v>2</v>
      </c>
      <c r="Y6314">
        <f>_xlfn.IFNA(VLOOKUP(C6314,[2]Sheet1!$A:$A,1,0),3)</f>
        <v>3</v>
      </c>
    </row>
    <row r="6315" spans="1:25" x14ac:dyDescent="0.2">
      <c r="A6315" s="28" t="s">
        <v>21434</v>
      </c>
      <c r="B6315" s="28" t="s">
        <v>21435</v>
      </c>
      <c r="C6315" s="39" t="s">
        <v>21702</v>
      </c>
      <c r="D6315" s="26" t="str">
        <f>[1]!b_calc_yield(A6315,日期设置!$B$2,F6315,1,R6315,1,O6315,L6315,S6315,)</f>
        <v>Fetching...</v>
      </c>
      <c r="E6315" s="26">
        <f t="shared" si="196"/>
        <v>17.400119213816257</v>
      </c>
      <c r="F6315" s="18">
        <f>[1]!b_dq_cleanprice($A6315,日期设置!B$2)</f>
        <v>100.5731</v>
      </c>
      <c r="G6315" s="18" t="str">
        <f t="shared" si="197"/>
        <v>4.63 + 0</v>
      </c>
      <c r="H6315" s="27">
        <f>[1]!b_dq_pctchange($A6315,日期设置!$B$2,1)/100</f>
        <v>9.9440053061121858E-5</v>
      </c>
      <c r="I6315" s="26">
        <f>[1]!b_pq_pctchange(A6315,日期设置!$B$4,日期设置!$B$2,1)</f>
        <v>3.5310172512571396E-2</v>
      </c>
      <c r="J6315" s="26">
        <f>[1]!b_pq_pctchange(A6315,日期设置!$C$4,日期设置!$B$2,1)</f>
        <v>0.11656844787767136</v>
      </c>
      <c r="K6315" s="52">
        <f>[1]!b_dq_amount($A6315,日期设置!B$2,2,10000)</f>
        <v>5099.9296574999998</v>
      </c>
      <c r="L6315" s="26">
        <f>[1]!b_info_latestpar(A6315,日期设置!$B$2)</f>
        <v>100</v>
      </c>
      <c r="M6315" s="6">
        <f>[1]!b_info_outstandingbalance($A6315,日期设置!B$2)</f>
        <v>30</v>
      </c>
      <c r="N6315" s="7" t="str">
        <f>[1]!b_info_latestissurercreditrating2(A6315,日期设置!$B$2,"102","1")</f>
        <v>AAA</v>
      </c>
      <c r="O6315" s="43">
        <v>3.95</v>
      </c>
      <c r="P6315" s="9">
        <f>[1]!b_info_repurchasedate(A6315)</f>
        <v>0</v>
      </c>
      <c r="Q6315" s="31" t="s">
        <v>21760</v>
      </c>
      <c r="R6315" s="2" t="str">
        <f>IF((--IF(P6315=0,Q6315,P6315))&gt;(--日期设置!$B$2),IF(P6315=0,Q6315,P6315),Q6315)</f>
        <v>2025-11-10</v>
      </c>
      <c r="S6315" s="31" t="s">
        <v>21684</v>
      </c>
      <c r="T6315" s="8">
        <f>[1]!b_anal_ptmyear($A6315,日期设置!$B$2)</f>
        <v>4.6383561643835618</v>
      </c>
      <c r="U6315" s="8">
        <f>[1]!b_anal_termifexercise($A6315,日期设置!B$2)</f>
        <v>0</v>
      </c>
      <c r="V6315" s="10">
        <f>[1]!b_dq_dirtyprice(A6315,日期设置!$B$2)</f>
        <v>102.0016</v>
      </c>
      <c r="W6315" s="11">
        <f>IF(U6315=0,ROUNDUP((Q6315-日期设置!$B$2)/365,0),ROUNDUP((R6315-日期设置!$B$2)/365,0))</f>
        <v>5</v>
      </c>
      <c r="X6315" s="18">
        <f>_xlfn.IFNA(VLOOKUP(A6315,过往入选债券!A:D,4,0),2)</f>
        <v>2</v>
      </c>
      <c r="Y6315">
        <f>_xlfn.IFNA(VLOOKUP(C6315,[2]Sheet1!$A:$A,1,0),3)</f>
        <v>3</v>
      </c>
    </row>
    <row r="6316" spans="1:25" hidden="1" x14ac:dyDescent="0.2">
      <c r="A6316" s="21" t="s">
        <v>20426</v>
      </c>
      <c r="B6316" s="21" t="s">
        <v>20427</v>
      </c>
      <c r="C6316" s="37" t="s">
        <v>19485</v>
      </c>
      <c r="D6316" s="26" t="str">
        <f>[1]!b_calc_yield(A6316,日期设置!$B$2,F6316,1,R6316,1,O6316,L6316,S6316,)</f>
        <v>Fetching...</v>
      </c>
      <c r="E6316" s="26">
        <f t="shared" si="196"/>
        <v>9.2963952992099799</v>
      </c>
      <c r="F6316" s="18">
        <f>[1]!b_dq_cleanprice($A6316,日期设置!B$2)</f>
        <v>100.3574</v>
      </c>
      <c r="G6316" s="18" t="str">
        <f t="shared" si="197"/>
        <v>2.48 + 0</v>
      </c>
      <c r="H6316" s="27">
        <f>[1]!b_dq_pctchange($A6316,日期设置!$B$2,1)/100</f>
        <v>0</v>
      </c>
      <c r="I6316" s="26">
        <f>[1]!b_pq_pctchange(A6316,日期设置!$B$4,日期设置!$B$2,1)</f>
        <v>0</v>
      </c>
      <c r="J6316" s="26">
        <f>[1]!b_pq_pctchange(A6316,日期设置!$C$4,日期设置!$B$2,1)</f>
        <v>-0.1560971921408271</v>
      </c>
      <c r="K6316" s="52">
        <f>[1]!b_dq_amount($A6316,日期设置!B$2,2,10000)</f>
        <v>0</v>
      </c>
      <c r="L6316" s="26">
        <f>[1]!b_info_latestpar(A6316,日期设置!$B$2)</f>
        <v>100</v>
      </c>
      <c r="M6316" s="6">
        <f>[1]!b_info_outstandingbalance($A6316,日期设置!B$2)</f>
        <v>10</v>
      </c>
      <c r="N6316" s="7" t="str">
        <f>[1]!b_info_latestissurercreditrating2(A6316,日期设置!$B$2,"102","1")</f>
        <v>AAA</v>
      </c>
      <c r="O6316" s="8">
        <v>3.97</v>
      </c>
      <c r="P6316" s="9">
        <f>[1]!b_info_repurchasedate(A6316)</f>
        <v>0</v>
      </c>
      <c r="Q6316" s="8" t="s">
        <v>20838</v>
      </c>
      <c r="R6316" s="2" t="str">
        <f>IF((--IF(P6316=0,Q6316,P6316))&gt;(--日期设置!$B$2),IF(P6316=0,Q6316,P6316),Q6316)</f>
        <v>2023-09-16</v>
      </c>
      <c r="S6316" s="47" t="s">
        <v>16122</v>
      </c>
      <c r="T6316" s="8">
        <f>[1]!b_anal_ptmyear($A6316,日期设置!$B$2)</f>
        <v>2.4876712328767123</v>
      </c>
      <c r="U6316" s="8">
        <f>[1]!b_anal_termifexercise($A6316,日期设置!B$2)</f>
        <v>0</v>
      </c>
      <c r="V6316" s="10">
        <f>[1]!b_dq_dirtyprice(A6316,日期设置!$B$2)</f>
        <v>102.3913</v>
      </c>
      <c r="W6316" s="11">
        <f>IF(U6316=0,ROUNDUP((Q6316-日期设置!$B$2)/365,0),ROUNDUP((R6316-日期设置!$B$2)/365,0))</f>
        <v>3</v>
      </c>
      <c r="X6316" s="18">
        <f>_xlfn.IFNA(VLOOKUP(A6316,过往入选债券!A:D,4,0),2)</f>
        <v>2</v>
      </c>
      <c r="Y6316" s="45">
        <f>_xlfn.IFNA(VLOOKUP(C6316,[2]Sheet1!$A:$A,1,0),3)</f>
        <v>3</v>
      </c>
    </row>
    <row r="6317" spans="1:25" hidden="1" x14ac:dyDescent="0.2">
      <c r="A6317" s="28" t="s">
        <v>21540</v>
      </c>
      <c r="B6317" s="28" t="s">
        <v>21541</v>
      </c>
      <c r="C6317" s="39" t="s">
        <v>92</v>
      </c>
      <c r="D6317" s="26" t="str">
        <f>[1]!b_calc_yield(A6317,日期设置!$B$2,F6317,1,R6317,1,O6317,L6317,S6317,)</f>
        <v>Fetching...</v>
      </c>
      <c r="E6317" s="26">
        <f t="shared" si="196"/>
        <v>10.066980296808525</v>
      </c>
      <c r="F6317" s="18">
        <f>[1]!b_dq_cleanprice($A6317,日期设置!B$2)</f>
        <v>100.9906</v>
      </c>
      <c r="G6317" s="18" t="str">
        <f t="shared" si="197"/>
        <v>2.68 + 0</v>
      </c>
      <c r="H6317" s="27">
        <f>[1]!b_dq_pctchange($A6317,日期设置!$B$2,1)/100</f>
        <v>0</v>
      </c>
      <c r="I6317" s="26">
        <f>[1]!b_pq_pctchange(A6317,日期设置!$B$4,日期设置!$B$2,1)</f>
        <v>0.75161716408678525</v>
      </c>
      <c r="J6317" s="26">
        <f>[1]!b_pq_pctchange(A6317,日期设置!$C$4,日期设置!$B$2,1)</f>
        <v>0.75161716408678525</v>
      </c>
      <c r="K6317" s="52">
        <f>[1]!b_dq_amount($A6317,日期设置!B$2,2,10000)</f>
        <v>0</v>
      </c>
      <c r="L6317" s="26">
        <f>[1]!b_info_latestpar(A6317,日期设置!$B$2)</f>
        <v>100</v>
      </c>
      <c r="M6317" s="6">
        <f>[1]!b_info_outstandingbalance($A6317,日期设置!B$2)</f>
        <v>8</v>
      </c>
      <c r="N6317" s="7" t="str">
        <f>[1]!b_info_latestissurercreditrating2(A6317,日期设置!$B$2,"102","1")</f>
        <v>AAA</v>
      </c>
      <c r="O6317" s="43">
        <v>4.21</v>
      </c>
      <c r="P6317" s="9">
        <f>[1]!b_info_repurchasedate(A6317)</f>
        <v>0</v>
      </c>
      <c r="Q6317" s="31" t="s">
        <v>16571</v>
      </c>
      <c r="R6317" s="2" t="str">
        <f>IF((--IF(P6317=0,Q6317,P6317))&gt;(--日期设置!$B$2),IF(P6317=0,Q6317,P6317),Q6317)</f>
        <v>2023-11-26</v>
      </c>
      <c r="S6317" s="31" t="s">
        <v>16422</v>
      </c>
      <c r="T6317" s="8">
        <f>[1]!b_anal_ptmyear($A6317,日期设置!$B$2)</f>
        <v>2.6821917808219178</v>
      </c>
      <c r="U6317" s="8">
        <f>[1]!b_anal_termifexercise($A6317,日期设置!B$2)</f>
        <v>0</v>
      </c>
      <c r="V6317" s="10">
        <f>[1]!b_dq_dirtyprice(A6317,日期设置!$B$2)</f>
        <v>102.32859999999999</v>
      </c>
      <c r="W6317" s="11">
        <f>IF(U6317=0,ROUNDUP((Q6317-日期设置!$B$2)/365,0),ROUNDUP((R6317-日期设置!$B$2)/365,0))</f>
        <v>3</v>
      </c>
      <c r="X6317" s="18">
        <f>_xlfn.IFNA(VLOOKUP(A6317,过往入选债券!A:D,4,0),2)</f>
        <v>2</v>
      </c>
      <c r="Y6317">
        <f>_xlfn.IFNA(VLOOKUP(C6317,[2]Sheet1!$A:$A,1,0),3)</f>
        <v>3</v>
      </c>
    </row>
    <row r="6318" spans="1:25" hidden="1" x14ac:dyDescent="0.2">
      <c r="A6318" s="28" t="s">
        <v>20522</v>
      </c>
      <c r="B6318" s="28" t="s">
        <v>20523</v>
      </c>
      <c r="C6318" s="39" t="s">
        <v>1097</v>
      </c>
      <c r="D6318" s="26" t="str">
        <f>[1]!b_calc_yield(A6318,日期设置!$B$2,F6318,1,R6318,1,O6318,L6318,S6318,)</f>
        <v>Fetching...</v>
      </c>
      <c r="E6318" s="26">
        <f t="shared" si="196"/>
        <v>9.3857299653510751</v>
      </c>
      <c r="F6318" s="18">
        <f>[1]!b_dq_cleanprice($A6318,日期设置!B$2)</f>
        <v>100.2932</v>
      </c>
      <c r="G6318" s="18" t="str">
        <f t="shared" si="197"/>
        <v>2.50 + 0</v>
      </c>
      <c r="H6318" s="27">
        <f>[1]!b_dq_pctchange($A6318,日期设置!$B$2,1)/100</f>
        <v>0</v>
      </c>
      <c r="I6318" s="26">
        <f>[1]!b_pq_pctchange(A6318,日期设置!$B$4,日期设置!$B$2,1)</f>
        <v>0</v>
      </c>
      <c r="J6318" s="26">
        <f>[1]!b_pq_pctchange(A6318,日期设置!$C$4,日期设置!$B$2,1)</f>
        <v>0</v>
      </c>
      <c r="K6318" s="52">
        <f>[1]!b_dq_amount($A6318,日期设置!B$2,2,10000)</f>
        <v>0</v>
      </c>
      <c r="L6318" s="26">
        <f>[1]!b_info_latestpar(A6318,日期设置!$B$2)</f>
        <v>100</v>
      </c>
      <c r="M6318" s="6">
        <f>[1]!b_info_outstandingbalance($A6318,日期设置!B$2)</f>
        <v>5</v>
      </c>
      <c r="N6318" s="7" t="str">
        <f>[1]!b_info_latestissurercreditrating2(A6318,日期设置!$B$2,"102","1")</f>
        <v>AA+</v>
      </c>
      <c r="O6318" s="8">
        <v>3.94</v>
      </c>
      <c r="P6318" s="9">
        <f>[1]!b_info_repurchasedate(A6318)</f>
        <v>0</v>
      </c>
      <c r="Q6318" s="8" t="s">
        <v>20844</v>
      </c>
      <c r="R6318" s="2" t="str">
        <f>IF((--IF(P6318=0,Q6318,P6318))&gt;(--日期设置!$B$2),IF(P6318=0,Q6318,P6318),Q6318)</f>
        <v>2023-09-24</v>
      </c>
      <c r="S6318" s="31" t="s">
        <v>17569</v>
      </c>
      <c r="T6318" s="8">
        <f>[1]!b_anal_ptmyear($A6318,日期设置!$B$2)</f>
        <v>2.5095890410958903</v>
      </c>
      <c r="U6318" s="8">
        <f>[1]!b_anal_termifexercise($A6318,日期设置!B$2)</f>
        <v>0</v>
      </c>
      <c r="V6318" s="10">
        <f>[1]!b_dq_dirtyprice(A6318,日期设置!$B$2)</f>
        <v>102.22539999999999</v>
      </c>
      <c r="W6318" s="11">
        <f>IF(U6318=0,ROUNDUP((Q6318-日期设置!$B$2)/365,0),ROUNDUP((R6318-日期设置!$B$2)/365,0))</f>
        <v>3</v>
      </c>
      <c r="X6318" s="18">
        <f>_xlfn.IFNA(VLOOKUP(A6318,过往入选债券!A:D,4,0),2)</f>
        <v>2</v>
      </c>
      <c r="Y6318">
        <f>_xlfn.IFNA(VLOOKUP(C6318,[2]Sheet1!$A:$A,1,0),3)</f>
        <v>3</v>
      </c>
    </row>
    <row r="6319" spans="1:25" hidden="1" x14ac:dyDescent="0.2">
      <c r="A6319" s="21" t="s">
        <v>3887</v>
      </c>
      <c r="B6319" s="21" t="s">
        <v>3888</v>
      </c>
      <c r="C6319" s="37" t="s">
        <v>3889</v>
      </c>
      <c r="D6319" s="26" t="str">
        <f>[1]!b_calc_yield(A6319,日期设置!$B$2,F6319,1,R6319,1,O6319,L6319,S6319,)</f>
        <v>Fetching...</v>
      </c>
      <c r="E6319" s="26">
        <f t="shared" si="196"/>
        <v>6.9322370985969606</v>
      </c>
      <c r="F6319" s="18">
        <f>[1]!b_dq_cleanprice($A6319,日期设置!B$2)</f>
        <v>100.61960000000001</v>
      </c>
      <c r="G6319" s="18" t="str">
        <f t="shared" si="197"/>
        <v>3.83 + 1.83</v>
      </c>
      <c r="H6319" s="27">
        <f>[1]!b_dq_pctchange($A6319,日期设置!$B$2,1)/100</f>
        <v>0</v>
      </c>
      <c r="I6319" s="26">
        <f>[1]!b_pq_pctchange(A6319,日期设置!$B$4,日期设置!$B$2,1)</f>
        <v>5.1308567337530468E-2</v>
      </c>
      <c r="J6319" s="26">
        <f>[1]!b_pq_pctchange(A6319,日期设置!$C$4,日期设置!$B$2,1)</f>
        <v>0.31744385909641276</v>
      </c>
      <c r="K6319" s="52">
        <f>[1]!b_dq_amount($A6319,日期设置!B$2,2,10000)</f>
        <v>0</v>
      </c>
      <c r="L6319" s="26">
        <f>[1]!b_info_latestpar(A6319,日期设置!$B$2)</f>
        <v>100</v>
      </c>
      <c r="M6319" s="6">
        <f>[1]!b_info_outstandingbalance($A6319,日期设置!B$2)</f>
        <v>30</v>
      </c>
      <c r="N6319" s="7">
        <f>[1]!b_info_latestissurercreditrating2(A6319,日期设置!$B$2,"102","1")</f>
        <v>0</v>
      </c>
      <c r="O6319" s="8">
        <v>4.17</v>
      </c>
      <c r="P6319" s="9" t="str">
        <f>[1]!b_info_repurchasedate(A6319)</f>
        <v>2023-01-20</v>
      </c>
      <c r="Q6319" s="8" t="s">
        <v>16857</v>
      </c>
      <c r="R6319" s="2" t="str">
        <f>IF((--IF(P6319=0,Q6319,P6319))&gt;(--日期设置!$B$2),IF(P6319=0,Q6319,P6319),Q6319)</f>
        <v>2023-01-20</v>
      </c>
      <c r="S6319" s="2" t="s">
        <v>18258</v>
      </c>
      <c r="T6319" s="8">
        <f>[1]!b_anal_ptmyear($A6319,日期设置!$B$2)</f>
        <v>3.8328767123287673</v>
      </c>
      <c r="U6319" s="8">
        <f>[1]!b_anal_termifexercise($A6319,日期设置!B$2)</f>
        <v>1.832876712328767</v>
      </c>
      <c r="V6319" s="10">
        <f>[1]!b_dq_dirtyprice(A6319,日期设置!$B$2)</f>
        <v>101.3165</v>
      </c>
      <c r="W6319" s="11">
        <f>IF(U6319=0,ROUNDUP((Q6319-日期设置!$B$2)/365,0),ROUNDUP((R6319-日期设置!$B$2)/365,0))</f>
        <v>2</v>
      </c>
      <c r="X6319" s="18">
        <f>_xlfn.IFNA(VLOOKUP(A6319,过往入选债券!A:D,4,0),2)</f>
        <v>2</v>
      </c>
      <c r="Y6319">
        <f>_xlfn.IFNA(VLOOKUP(C6319,[2]Sheet1!$A:$A,1,0),3)</f>
        <v>3</v>
      </c>
    </row>
    <row r="6320" spans="1:25" hidden="1" x14ac:dyDescent="0.2">
      <c r="A6320" s="21" t="s">
        <v>3543</v>
      </c>
      <c r="B6320" s="21" t="s">
        <v>3544</v>
      </c>
      <c r="C6320" s="37" t="s">
        <v>2227</v>
      </c>
      <c r="D6320" s="26" t="str">
        <f>[1]!b_calc_yield(A6320,日期设置!$B$2,F6320,1,R6320,1,O6320,L6320,S6320,)</f>
        <v>Fetching...</v>
      </c>
      <c r="E6320" s="26">
        <f t="shared" si="196"/>
        <v>2.1895662069100874</v>
      </c>
      <c r="F6320" s="18">
        <f>[1]!b_dq_cleanprice($A6320,日期设置!B$2)</f>
        <v>100.16719999999999</v>
      </c>
      <c r="G6320" s="18" t="str">
        <f t="shared" si="197"/>
        <v>1.57 + 0.57</v>
      </c>
      <c r="H6320" s="27">
        <f>[1]!b_dq_pctchange($A6320,日期设置!$B$2,1)/100</f>
        <v>0</v>
      </c>
      <c r="I6320" s="26">
        <f>[1]!b_pq_pctchange(A6320,日期设置!$B$4,日期设置!$B$2,1)</f>
        <v>0</v>
      </c>
      <c r="J6320" s="26">
        <f>[1]!b_pq_pctchange(A6320,日期设置!$C$4,日期设置!$B$2,1)</f>
        <v>0</v>
      </c>
      <c r="K6320" s="52">
        <f>[1]!b_dq_amount($A6320,日期设置!B$2,2,10000)</f>
        <v>0</v>
      </c>
      <c r="L6320" s="26">
        <f>[1]!b_info_latestpar(A6320,日期设置!$B$2)</f>
        <v>100</v>
      </c>
      <c r="M6320" s="6">
        <f>[1]!b_info_outstandingbalance($A6320,日期设置!B$2)</f>
        <v>10</v>
      </c>
      <c r="N6320" s="7">
        <f>[1]!b_info_latestissurercreditrating2(A6320,日期设置!$B$2,"102","1")</f>
        <v>0</v>
      </c>
      <c r="O6320" s="8">
        <v>4.17</v>
      </c>
      <c r="P6320" s="9" t="str">
        <f>[1]!b_info_repurchasedate(A6320)</f>
        <v>2021-10-18</v>
      </c>
      <c r="Q6320" s="8" t="s">
        <v>16221</v>
      </c>
      <c r="R6320" s="2" t="str">
        <f>IF((--IF(P6320=0,Q6320,P6320))&gt;(--日期设置!$B$2),IF(P6320=0,Q6320,P6320),Q6320)</f>
        <v>2021-10-18</v>
      </c>
      <c r="S6320" s="2" t="s">
        <v>17897</v>
      </c>
      <c r="T6320" s="8">
        <f>[1]!b_anal_ptmyear($A6320,日期设置!$B$2)</f>
        <v>1.5753424657534247</v>
      </c>
      <c r="U6320" s="8">
        <f>[1]!b_anal_termifexercise($A6320,日期设置!B$2)</f>
        <v>0.57534246575342463</v>
      </c>
      <c r="V6320" s="10">
        <f>[1]!b_dq_dirtyprice(A6320,日期设置!$B$2)</f>
        <v>101.938</v>
      </c>
      <c r="W6320" s="11">
        <f>IF(U6320=0,ROUNDUP((Q6320-日期设置!$B$2)/365,0),ROUNDUP((R6320-日期设置!$B$2)/365,0))</f>
        <v>1</v>
      </c>
      <c r="X6320" s="18">
        <f>_xlfn.IFNA(VLOOKUP(A6320,过往入选债券!A:D,4,0),2)</f>
        <v>2</v>
      </c>
      <c r="Y6320">
        <f>_xlfn.IFNA(VLOOKUP(C6320,[2]Sheet1!$A:$A,1,0),3)</f>
        <v>3</v>
      </c>
    </row>
    <row r="6321" spans="1:25" hidden="1" x14ac:dyDescent="0.2">
      <c r="A6321" s="21" t="s">
        <v>767</v>
      </c>
      <c r="B6321" s="21" t="s">
        <v>768</v>
      </c>
      <c r="C6321" s="37" t="s">
        <v>136</v>
      </c>
      <c r="D6321" s="26" t="str">
        <f>[1]!b_calc_yield(A6321,日期设置!$B$2,F6321,1,R6321,1,O6321,L6321,S6321,)</f>
        <v>Fetching...</v>
      </c>
      <c r="E6321" s="26">
        <f t="shared" si="196"/>
        <v>0.8757280136983514</v>
      </c>
      <c r="F6321" s="18">
        <f>[1]!b_dq_cleanprice($A6321,日期设置!B$2)</f>
        <v>100.26130000000001</v>
      </c>
      <c r="G6321" s="18" t="str">
        <f t="shared" si="197"/>
        <v>0.23 + 0</v>
      </c>
      <c r="H6321" s="27">
        <f>[1]!b_dq_pctchange($A6321,日期设置!$B$2,1)/100</f>
        <v>0</v>
      </c>
      <c r="I6321" s="26">
        <f>[1]!b_pq_pctchange(A6321,日期设置!$B$4,日期设置!$B$2,1)</f>
        <v>-6.3829129420534172E-3</v>
      </c>
      <c r="J6321" s="26">
        <f>[1]!b_pq_pctchange(A6321,日期设置!$C$4,日期设置!$B$2,1)</f>
        <v>0.10403655856649786</v>
      </c>
      <c r="K6321" s="52">
        <f>[1]!b_dq_amount($A6321,日期设置!B$2,2,10000)</f>
        <v>0</v>
      </c>
      <c r="L6321" s="26">
        <f>[1]!b_info_latestpar(A6321,日期设置!$B$2)</f>
        <v>100</v>
      </c>
      <c r="M6321" s="6">
        <f>[1]!b_info_outstandingbalance($A6321,日期设置!B$2)</f>
        <v>8</v>
      </c>
      <c r="N6321" s="7">
        <f>[1]!b_info_latestissurercreditrating2(A6321,日期设置!$B$2,"102","1")</f>
        <v>0</v>
      </c>
      <c r="O6321" s="8">
        <v>5.0999999999999996</v>
      </c>
      <c r="P6321" s="9" t="str">
        <f>[1]!b_info_repurchasedate(A6321)</f>
        <v>2019-06-14</v>
      </c>
      <c r="Q6321" s="8" t="s">
        <v>16933</v>
      </c>
      <c r="R6321" s="2" t="str">
        <f>IF((--IF(P6321=0,Q6321,P6321))&gt;(--日期设置!$B$2),IF(P6321=0,Q6321,P6321),Q6321)</f>
        <v>2021-06-14</v>
      </c>
      <c r="S6321" s="2" t="s">
        <v>18598</v>
      </c>
      <c r="T6321" s="8">
        <f>[1]!b_anal_ptmyear($A6321,日期设置!$B$2)</f>
        <v>0.23013698630136986</v>
      </c>
      <c r="U6321" s="8">
        <f>[1]!b_anal_termifexercise($A6321,日期设置!B$2)</f>
        <v>0</v>
      </c>
      <c r="V6321" s="10">
        <f>[1]!b_dq_dirtyprice(A6321,日期设置!$B$2)</f>
        <v>104.1876</v>
      </c>
      <c r="W6321" s="11">
        <f>IF(U6321=0,ROUNDUP((Q6321-日期设置!$B$2)/365,0),ROUNDUP((R6321-日期设置!$B$2)/365,0))</f>
        <v>1</v>
      </c>
      <c r="X6321" s="18">
        <f>_xlfn.IFNA(VLOOKUP(A6321,过往入选债券!A:D,4,0),2)</f>
        <v>2</v>
      </c>
      <c r="Y6321">
        <f>_xlfn.IFNA(VLOOKUP(C6321,[2]Sheet1!$A:$A,1,0),3)</f>
        <v>3</v>
      </c>
    </row>
    <row r="6322" spans="1:25" hidden="1" x14ac:dyDescent="0.2">
      <c r="A6322" s="21" t="s">
        <v>2339</v>
      </c>
      <c r="B6322" s="21" t="s">
        <v>2340</v>
      </c>
      <c r="C6322" s="37" t="s">
        <v>440</v>
      </c>
      <c r="D6322" s="26" t="str">
        <f>[1]!b_calc_yield(A6322,日期设置!$B$2,F6322,1,R6322,1,O6322,L6322,S6322,)</f>
        <v>Fetching...</v>
      </c>
      <c r="E6322" s="26">
        <f t="shared" si="196"/>
        <v>2.7725926722242278</v>
      </c>
      <c r="F6322" s="18">
        <f>[1]!b_dq_cleanprice($A6322,日期设置!B$2)</f>
        <v>100.9234</v>
      </c>
      <c r="G6322" s="18" t="str">
        <f t="shared" si="197"/>
        <v>2.72 + 0.72</v>
      </c>
      <c r="H6322" s="27">
        <f>[1]!b_dq_pctchange($A6322,日期设置!$B$2,1)/100</f>
        <v>0</v>
      </c>
      <c r="I6322" s="26">
        <f>[1]!b_pq_pctchange(A6322,日期设置!$B$4,日期设置!$B$2,1)</f>
        <v>6.2859409081897133E-2</v>
      </c>
      <c r="J6322" s="26">
        <f>[1]!b_pq_pctchange(A6322,日期设置!$C$4,日期设置!$B$2,1)</f>
        <v>6.2859409081897133E-2</v>
      </c>
      <c r="K6322" s="52">
        <f>[1]!b_dq_amount($A6322,日期设置!B$2,2,10000)</f>
        <v>0</v>
      </c>
      <c r="L6322" s="26">
        <f>[1]!b_info_latestpar(A6322,日期设置!$B$2)</f>
        <v>100</v>
      </c>
      <c r="M6322" s="6">
        <f>[1]!b_info_outstandingbalance($A6322,日期设置!B$2)</f>
        <v>10</v>
      </c>
      <c r="N6322" s="7">
        <f>[1]!b_info_latestissurercreditrating2(A6322,日期设置!$B$2,"102","1")</f>
        <v>0</v>
      </c>
      <c r="O6322" s="8">
        <v>5.16</v>
      </c>
      <c r="P6322" s="9" t="str">
        <f>[1]!b_info_repurchasedate(A6322)</f>
        <v>2021-12-13</v>
      </c>
      <c r="Q6322" s="8" t="s">
        <v>16655</v>
      </c>
      <c r="R6322" s="2" t="str">
        <f>IF((--IF(P6322=0,Q6322,P6322))&gt;(--日期设置!$B$2),IF(P6322=0,Q6322,P6322),Q6322)</f>
        <v>2021-12-13</v>
      </c>
      <c r="S6322" s="2" t="s">
        <v>18399</v>
      </c>
      <c r="T6322" s="8">
        <f>[1]!b_anal_ptmyear($A6322,日期设置!$B$2)</f>
        <v>2.7287671232876711</v>
      </c>
      <c r="U6322" s="8">
        <f>[1]!b_anal_termifexercise($A6322,日期设置!B$2)</f>
        <v>0.72876712328767124</v>
      </c>
      <c r="V6322" s="10">
        <f>[1]!b_dq_dirtyprice(A6322,日期设置!$B$2)</f>
        <v>102.32299999999999</v>
      </c>
      <c r="W6322" s="11">
        <f>IF(U6322=0,ROUNDUP((Q6322-日期设置!$B$2)/365,0),ROUNDUP((R6322-日期设置!$B$2)/365,0))</f>
        <v>1</v>
      </c>
      <c r="X6322" s="18">
        <f>_xlfn.IFNA(VLOOKUP(A6322,过往入选债券!A:D,4,0),2)</f>
        <v>2</v>
      </c>
      <c r="Y6322">
        <f>_xlfn.IFNA(VLOOKUP(C6322,[2]Sheet1!$A:$A,1,0),3)</f>
        <v>3</v>
      </c>
    </row>
    <row r="6323" spans="1:25" x14ac:dyDescent="0.2">
      <c r="A6323" s="21" t="s">
        <v>5301</v>
      </c>
      <c r="B6323" s="21" t="s">
        <v>5302</v>
      </c>
      <c r="C6323" s="37" t="s">
        <v>203</v>
      </c>
      <c r="D6323" s="26" t="str">
        <f>[1]!b_calc_yield(A6323,日期设置!$B$2,F6323,1,R6323,1,O6323,L6323,S6323,)</f>
        <v>Fetching...</v>
      </c>
      <c r="E6323" s="26">
        <f t="shared" si="196"/>
        <v>2.2095176951458351</v>
      </c>
      <c r="F6323" s="18">
        <f>[1]!b_dq_cleanprice($A6323,日期设置!B$2)</f>
        <v>99.963200000000001</v>
      </c>
      <c r="G6323" s="18" t="str">
        <f t="shared" si="197"/>
        <v>0.58 + 0</v>
      </c>
      <c r="H6323" s="27">
        <f>[1]!b_dq_pctchange($A6323,日期设置!$B$2,1)/100</f>
        <v>8.0030091314147671E-6</v>
      </c>
      <c r="I6323" s="26">
        <f>[1]!b_pq_pctchange(A6323,日期设置!$B$4,日期设置!$B$2,1)</f>
        <v>6.3463590517700202E-2</v>
      </c>
      <c r="J6323" s="26">
        <f>[1]!b_pq_pctchange(A6323,日期设置!$C$4,日期设置!$B$2,1)</f>
        <v>0.10244249751404165</v>
      </c>
      <c r="K6323" s="52">
        <f>[1]!b_dq_amount($A6323,日期设置!B$2,2,10000)</f>
        <v>2031.1215342</v>
      </c>
      <c r="L6323" s="26">
        <f>[1]!b_info_latestpar(A6323,日期设置!$B$2)</f>
        <v>100</v>
      </c>
      <c r="M6323" s="6">
        <f>[1]!b_info_outstandingbalance($A6323,日期设置!B$2)</f>
        <v>20</v>
      </c>
      <c r="N6323" s="7" t="str">
        <f>[1]!b_info_latestissurercreditrating2(A6323,日期设置!$B$2,"102","1")</f>
        <v>AAA</v>
      </c>
      <c r="O6323" s="8">
        <v>3.8</v>
      </c>
      <c r="P6323" s="9">
        <f>[1]!b_info_repurchasedate(A6323)</f>
        <v>0</v>
      </c>
      <c r="Q6323" s="8" t="s">
        <v>16272</v>
      </c>
      <c r="R6323" s="2" t="str">
        <f>IF((--IF(P6323=0,Q6323,P6323))&gt;(--日期设置!$B$2),IF(P6323=0,Q6323,P6323),Q6323)</f>
        <v>2021-10-20</v>
      </c>
      <c r="S6323" s="2" t="s">
        <v>18053</v>
      </c>
      <c r="T6323" s="8">
        <f>[1]!b_anal_ptmyear($A6323,日期设置!$B$2)</f>
        <v>0.58082191780821912</v>
      </c>
      <c r="U6323" s="8">
        <f>[1]!b_anal_termifexercise($A6323,日期设置!B$2)</f>
        <v>0</v>
      </c>
      <c r="V6323" s="10">
        <f>[1]!b_dq_dirtyprice(A6323,日期设置!$B$2)</f>
        <v>101.5561</v>
      </c>
      <c r="W6323" s="11">
        <f>IF(U6323=0,ROUNDUP((Q6323-日期设置!$B$2)/365,0),ROUNDUP((R6323-日期设置!$B$2)/365,0))</f>
        <v>1</v>
      </c>
      <c r="X6323" s="18">
        <f>_xlfn.IFNA(VLOOKUP(A6323,过往入选债券!A:D,4,0),2)</f>
        <v>2</v>
      </c>
      <c r="Y6323">
        <f>_xlfn.IFNA(VLOOKUP(C6323,[2]Sheet1!$A:$A,1,0),3)</f>
        <v>3</v>
      </c>
    </row>
    <row r="6324" spans="1:25" hidden="1" x14ac:dyDescent="0.2">
      <c r="A6324" s="21" t="s">
        <v>7809</v>
      </c>
      <c r="B6324" s="21" t="s">
        <v>7810</v>
      </c>
      <c r="C6324" s="37" t="s">
        <v>6323</v>
      </c>
      <c r="D6324" s="26" t="str">
        <f>[1]!b_calc_yield(A6324,日期设置!$B$2,F6324,1,R6324,1,O6324,L6324,S6324,)</f>
        <v>Fetching...</v>
      </c>
      <c r="E6324" s="26">
        <f t="shared" si="196"/>
        <v>3.0535862806447822</v>
      </c>
      <c r="F6324" s="18">
        <f>[1]!b_dq_cleanprice($A6324,日期设置!B$2)</f>
        <v>100.19119999999999</v>
      </c>
      <c r="G6324" s="18" t="str">
        <f t="shared" si="197"/>
        <v>0.80 + 0</v>
      </c>
      <c r="H6324" s="27">
        <f>[1]!b_dq_pctchange($A6324,日期设置!$B$2,1)/100</f>
        <v>0</v>
      </c>
      <c r="I6324" s="26">
        <f>[1]!b_pq_pctchange(A6324,日期设置!$B$4,日期设置!$B$2,1)</f>
        <v>-3.0731775458481443E-2</v>
      </c>
      <c r="J6324" s="26">
        <f>[1]!b_pq_pctchange(A6324,日期设置!$C$4,日期设置!$B$2,1)</f>
        <v>-3.0731775458481443E-2</v>
      </c>
      <c r="K6324" s="52">
        <f>[1]!b_dq_amount($A6324,日期设置!B$2,2,10000)</f>
        <v>0</v>
      </c>
      <c r="L6324" s="26">
        <f>[1]!b_info_latestpar(A6324,日期设置!$B$2)</f>
        <v>100</v>
      </c>
      <c r="M6324" s="6">
        <f>[1]!b_info_outstandingbalance($A6324,日期设置!B$2)</f>
        <v>4</v>
      </c>
      <c r="N6324" s="7">
        <f>[1]!b_info_latestissurercreditrating2(A6324,日期设置!$B$2,"102","1")</f>
        <v>0</v>
      </c>
      <c r="O6324" s="8">
        <v>4.08</v>
      </c>
      <c r="P6324" s="9">
        <f>[1]!b_info_repurchasedate(A6324)</f>
        <v>0</v>
      </c>
      <c r="Q6324" s="8" t="s">
        <v>16155</v>
      </c>
      <c r="R6324" s="2" t="str">
        <f>IF((--IF(P6324=0,Q6324,P6324))&gt;(--日期设置!$B$2),IF(P6324=0,Q6324,P6324),Q6324)</f>
        <v>2022-01-09</v>
      </c>
      <c r="S6324" s="2" t="s">
        <v>17944</v>
      </c>
      <c r="T6324" s="8">
        <f>[1]!b_anal_ptmyear($A6324,日期设置!$B$2)</f>
        <v>0.80273972602739729</v>
      </c>
      <c r="U6324" s="8">
        <f>[1]!b_anal_termifexercise($A6324,日期设置!B$2)</f>
        <v>0</v>
      </c>
      <c r="V6324" s="10">
        <f>[1]!b_dq_dirtyprice(A6324,日期设置!$B$2)</f>
        <v>100.996</v>
      </c>
      <c r="W6324" s="11">
        <f>IF(U6324=0,ROUNDUP((Q6324-日期设置!$B$2)/365,0),ROUNDUP((R6324-日期设置!$B$2)/365,0))</f>
        <v>1</v>
      </c>
      <c r="X6324" s="18">
        <f>_xlfn.IFNA(VLOOKUP(A6324,过往入选债券!A:D,4,0),2)</f>
        <v>2</v>
      </c>
      <c r="Y6324">
        <f>_xlfn.IFNA(VLOOKUP(C6324,[2]Sheet1!$A:$A,1,0),3)</f>
        <v>3</v>
      </c>
    </row>
    <row r="6325" spans="1:25" hidden="1" x14ac:dyDescent="0.2">
      <c r="A6325" s="21" t="s">
        <v>5965</v>
      </c>
      <c r="B6325" s="21" t="s">
        <v>5966</v>
      </c>
      <c r="C6325" s="37" t="s">
        <v>5967</v>
      </c>
      <c r="D6325" s="26" t="str">
        <f>[1]!b_calc_yield(A6325,日期设置!$B$2,F6325,1,R6325,1,O6325,L6325,S6325,)</f>
        <v>Fetching...</v>
      </c>
      <c r="E6325" s="26">
        <f t="shared" si="196"/>
        <v>5.1179415755613133</v>
      </c>
      <c r="F6325" s="18">
        <f>[1]!b_dq_cleanprice($A6325,日期设置!B$2)</f>
        <v>102.4937</v>
      </c>
      <c r="G6325" s="18" t="str">
        <f t="shared" si="197"/>
        <v>1.38 + 0</v>
      </c>
      <c r="H6325" s="27">
        <f>[1]!b_dq_pctchange($A6325,日期设置!$B$2,1)/100</f>
        <v>0</v>
      </c>
      <c r="I6325" s="26">
        <f>[1]!b_pq_pctchange(A6325,日期设置!$B$4,日期设置!$B$2,1)</f>
        <v>0</v>
      </c>
      <c r="J6325" s="26">
        <f>[1]!b_pq_pctchange(A6325,日期设置!$C$4,日期设置!$B$2,1)</f>
        <v>-0.11460726060384765</v>
      </c>
      <c r="K6325" s="52">
        <f>[1]!b_dq_amount($A6325,日期设置!B$2,2,10000)</f>
        <v>0</v>
      </c>
      <c r="L6325" s="26">
        <f>[1]!b_info_latestpar(A6325,日期设置!$B$2)</f>
        <v>100</v>
      </c>
      <c r="M6325" s="6">
        <f>[1]!b_info_outstandingbalance($A6325,日期设置!B$2)</f>
        <v>18</v>
      </c>
      <c r="N6325" s="7" t="str">
        <f>[1]!b_info_latestissurercreditrating2(A6325,日期设置!$B$2,"102","1")</f>
        <v>AAA</v>
      </c>
      <c r="O6325" s="8">
        <v>5.7</v>
      </c>
      <c r="P6325" s="9">
        <f>[1]!b_info_repurchasedate(A6325)</f>
        <v>0</v>
      </c>
      <c r="Q6325" s="8" t="s">
        <v>16636</v>
      </c>
      <c r="R6325" s="2" t="str">
        <f>IF((--IF(P6325=0,Q6325,P6325))&gt;(--日期设置!$B$2),IF(P6325=0,Q6325,P6325),Q6325)</f>
        <v>2022-08-11</v>
      </c>
      <c r="S6325" s="2" t="s">
        <v>18385</v>
      </c>
      <c r="T6325" s="8">
        <f>[1]!b_anal_ptmyear($A6325,日期设置!$B$2)</f>
        <v>1.3890410958904109</v>
      </c>
      <c r="U6325" s="8">
        <f>[1]!b_anal_termifexercise($A6325,日期设置!B$2)</f>
        <v>0</v>
      </c>
      <c r="V6325" s="10">
        <f>[1]!b_dq_dirtyprice(A6325,日期设置!$B$2)</f>
        <v>105.97620000000001</v>
      </c>
      <c r="W6325" s="11">
        <f>IF(U6325=0,ROUNDUP((Q6325-日期设置!$B$2)/365,0),ROUNDUP((R6325-日期设置!$B$2)/365,0))</f>
        <v>2</v>
      </c>
      <c r="X6325" s="18">
        <f>_xlfn.IFNA(VLOOKUP(A6325,过往入选债券!A:D,4,0),2)</f>
        <v>2</v>
      </c>
      <c r="Y6325">
        <f>_xlfn.IFNA(VLOOKUP(C6325,[2]Sheet1!$A:$A,1,0),3)</f>
        <v>3</v>
      </c>
    </row>
    <row r="6326" spans="1:25" hidden="1" x14ac:dyDescent="0.2">
      <c r="A6326" s="28" t="s">
        <v>21606</v>
      </c>
      <c r="B6326" s="28" t="s">
        <v>21607</v>
      </c>
      <c r="C6326" s="39" t="s">
        <v>21276</v>
      </c>
      <c r="D6326" s="26" t="str">
        <f>[1]!b_calc_yield(A6326,日期设置!$B$2,F6326,1,R6326,1,O6326,L6326,S6326,)</f>
        <v>Fetching...</v>
      </c>
      <c r="E6326" s="26">
        <f t="shared" si="196"/>
        <v>9.9450076719650227</v>
      </c>
      <c r="F6326" s="18">
        <f>[1]!b_dq_cleanprice($A6326,日期设置!B$2)</f>
        <v>99.580399999999997</v>
      </c>
      <c r="G6326" s="18" t="str">
        <f t="shared" si="197"/>
        <v>2.64 + 0</v>
      </c>
      <c r="H6326" s="27">
        <f>[1]!b_dq_pctchange($A6326,日期设置!$B$2,1)/100</f>
        <v>0</v>
      </c>
      <c r="I6326" s="26">
        <f>[1]!b_pq_pctchange(A6326,日期设置!$B$4,日期设置!$B$2,1)</f>
        <v>0</v>
      </c>
      <c r="J6326" s="26">
        <f>[1]!b_pq_pctchange(A6326,日期设置!$C$4,日期设置!$B$2,1)</f>
        <v>2.1293863349638429E-2</v>
      </c>
      <c r="K6326" s="52">
        <f>[1]!b_dq_amount($A6326,日期设置!B$2,2,10000)</f>
        <v>0</v>
      </c>
      <c r="L6326" s="26">
        <f>[1]!b_info_latestpar(A6326,日期设置!$B$2)</f>
        <v>100</v>
      </c>
      <c r="M6326" s="6">
        <f>[1]!b_info_outstandingbalance($A6326,日期设置!B$2)</f>
        <v>10</v>
      </c>
      <c r="N6326" s="7" t="str">
        <f>[1]!b_info_latestissurercreditrating2(A6326,日期设置!$B$2,"102","1")</f>
        <v>AAA</v>
      </c>
      <c r="O6326" s="43">
        <v>3.64</v>
      </c>
      <c r="P6326" s="9">
        <f>[1]!b_info_repurchasedate(A6326)</f>
        <v>0</v>
      </c>
      <c r="Q6326" s="31" t="s">
        <v>16534</v>
      </c>
      <c r="R6326" s="2" t="str">
        <f>IF((--IF(P6326=0,Q6326,P6326))&gt;(--日期设置!$B$2),IF(P6326=0,Q6326,P6326),Q6326)</f>
        <v>2023-11-11</v>
      </c>
      <c r="S6326" s="31" t="s">
        <v>16853</v>
      </c>
      <c r="T6326" s="8">
        <f>[1]!b_anal_ptmyear($A6326,日期设置!$B$2)</f>
        <v>2.6410958904109592</v>
      </c>
      <c r="U6326" s="8">
        <f>[1]!b_anal_termifexercise($A6326,日期设置!B$2)</f>
        <v>0</v>
      </c>
      <c r="V6326" s="10">
        <f>[1]!b_dq_dirtyprice(A6326,日期设置!$B$2)</f>
        <v>100.88679999999999</v>
      </c>
      <c r="W6326" s="11">
        <f>IF(U6326=0,ROUNDUP((Q6326-日期设置!$B$2)/365,0),ROUNDUP((R6326-日期设置!$B$2)/365,0))</f>
        <v>3</v>
      </c>
      <c r="X6326" s="18">
        <f>_xlfn.IFNA(VLOOKUP(A6326,过往入选债券!A:D,4,0),2)</f>
        <v>2</v>
      </c>
      <c r="Y6326">
        <f>_xlfn.IFNA(VLOOKUP(C6326,[2]Sheet1!$A:$A,1,0),3)</f>
        <v>3</v>
      </c>
    </row>
    <row r="6327" spans="1:25" x14ac:dyDescent="0.2">
      <c r="A6327" s="21" t="s">
        <v>9668</v>
      </c>
      <c r="B6327" s="21" t="s">
        <v>9669</v>
      </c>
      <c r="C6327" s="37" t="s">
        <v>1987</v>
      </c>
      <c r="D6327" s="26" t="str">
        <f>[1]!b_calc_yield(A6327,日期设置!$B$2,F6327,1,R6327,1,O6327,L6327,S6327,)</f>
        <v>Fetching...</v>
      </c>
      <c r="E6327" s="26">
        <f t="shared" si="196"/>
        <v>6.5055146188680357</v>
      </c>
      <c r="F6327" s="18">
        <f>[1]!b_dq_cleanprice($A6327,日期设置!B$2)</f>
        <v>100.3073</v>
      </c>
      <c r="G6327" s="18" t="str">
        <f t="shared" si="197"/>
        <v>3.72 + 1.72</v>
      </c>
      <c r="H6327" s="27">
        <f>[1]!b_dq_pctchange($A6327,日期设置!$B$2,1)/100</f>
        <v>-1.1961805953590639E-4</v>
      </c>
      <c r="I6327" s="26">
        <f>[1]!b_pq_pctchange(A6327,日期设置!$B$4,日期设置!$B$2,1)</f>
        <v>0.60620102324004443</v>
      </c>
      <c r="J6327" s="26">
        <f>[1]!b_pq_pctchange(A6327,日期设置!$C$4,日期设置!$B$2,1)</f>
        <v>0.60620102324004443</v>
      </c>
      <c r="K6327" s="52">
        <f>[1]!b_dq_amount($A6327,日期设置!B$2,2,10000)</f>
        <v>1014.0319041000001</v>
      </c>
      <c r="L6327" s="26">
        <f>[1]!b_info_latestpar(A6327,日期设置!$B$2)</f>
        <v>100</v>
      </c>
      <c r="M6327" s="6">
        <f>[1]!b_info_outstandingbalance($A6327,日期设置!B$2)</f>
        <v>6</v>
      </c>
      <c r="N6327" s="7" t="str">
        <f>[1]!b_info_latestissurercreditrating2(A6327,日期设置!$B$2,"102","1")</f>
        <v>AA</v>
      </c>
      <c r="O6327" s="8">
        <v>4</v>
      </c>
      <c r="P6327" s="9" t="str">
        <f>[1]!b_info_repurchasedate(A6327)</f>
        <v>2022-12-12</v>
      </c>
      <c r="Q6327" s="8" t="s">
        <v>17350</v>
      </c>
      <c r="R6327" s="2" t="str">
        <f>IF((--IF(P6327=0,Q6327,P6327))&gt;(--日期设置!$B$2),IF(P6327=0,Q6327,P6327),Q6327)</f>
        <v>2022-12-12</v>
      </c>
      <c r="S6327" s="2" t="s">
        <v>18886</v>
      </c>
      <c r="T6327" s="8">
        <f>[1]!b_anal_ptmyear($A6327,日期设置!$B$2)</f>
        <v>3.7260273972602738</v>
      </c>
      <c r="U6327" s="8">
        <f>[1]!b_anal_termifexercise($A6327,日期设置!B$2)</f>
        <v>1.726027397260274</v>
      </c>
      <c r="V6327" s="10">
        <f>[1]!b_dq_dirtyprice(A6327,日期设置!$B$2)</f>
        <v>101.4032</v>
      </c>
      <c r="W6327" s="11">
        <f>IF(U6327=0,ROUNDUP((Q6327-日期设置!$B$2)/365,0),ROUNDUP((R6327-日期设置!$B$2)/365,0))</f>
        <v>2</v>
      </c>
      <c r="X6327" s="18">
        <f>_xlfn.IFNA(VLOOKUP(A6327,过往入选债券!A:D,4,0),2)</f>
        <v>2</v>
      </c>
      <c r="Y6327">
        <f>_xlfn.IFNA(VLOOKUP(C6327,[2]Sheet1!$A:$A,1,0),3)</f>
        <v>3</v>
      </c>
    </row>
    <row r="6328" spans="1:25" hidden="1" x14ac:dyDescent="0.2">
      <c r="A6328" s="21" t="s">
        <v>9609</v>
      </c>
      <c r="B6328" s="21" t="s">
        <v>9610</v>
      </c>
      <c r="C6328" s="37" t="s">
        <v>2798</v>
      </c>
      <c r="D6328" s="26" t="str">
        <f>[1]!b_calc_yield(A6328,日期设置!$B$2,F6328,1,R6328,1,O6328,L6328,S6328,)</f>
        <v>Fetching...</v>
      </c>
      <c r="E6328" s="26">
        <f t="shared" si="196"/>
        <v>6.4259253395814175</v>
      </c>
      <c r="F6328" s="18">
        <f>[1]!b_dq_cleanprice($A6328,日期设置!B$2)</f>
        <v>99.947100000000006</v>
      </c>
      <c r="G6328" s="18" t="str">
        <f t="shared" si="197"/>
        <v>1.70 + 0</v>
      </c>
      <c r="H6328" s="27">
        <f>[1]!b_dq_pctchange($A6328,日期设置!$B$2,1)/100</f>
        <v>0</v>
      </c>
      <c r="I6328" s="26">
        <f>[1]!b_pq_pctchange(A6328,日期设置!$B$4,日期设置!$B$2,1)</f>
        <v>0.6269355767565763</v>
      </c>
      <c r="J6328" s="26">
        <f>[1]!b_pq_pctchange(A6328,日期设置!$C$4,日期设置!$B$2,1)</f>
        <v>0.6269355767565763</v>
      </c>
      <c r="K6328" s="52">
        <f>[1]!b_dq_amount($A6328,日期设置!B$2,2,10000)</f>
        <v>0</v>
      </c>
      <c r="L6328" s="26">
        <f>[1]!b_info_latestpar(A6328,日期设置!$B$2)</f>
        <v>100</v>
      </c>
      <c r="M6328" s="6">
        <f>[1]!b_info_outstandingbalance($A6328,日期设置!B$2)</f>
        <v>6</v>
      </c>
      <c r="N6328" s="7" t="str">
        <f>[1]!b_info_latestissurercreditrating2(A6328,日期设置!$B$2,"102","1")</f>
        <v>AA+</v>
      </c>
      <c r="O6328" s="8">
        <v>3.78</v>
      </c>
      <c r="P6328" s="9">
        <f>[1]!b_info_repurchasedate(A6328)</f>
        <v>0</v>
      </c>
      <c r="Q6328" s="8" t="s">
        <v>16116</v>
      </c>
      <c r="R6328" s="2" t="str">
        <f>IF((--IF(P6328=0,Q6328,P6328))&gt;(--日期设置!$B$2),IF(P6328=0,Q6328,P6328),Q6328)</f>
        <v>2022-12-04</v>
      </c>
      <c r="S6328" s="2" t="s">
        <v>17902</v>
      </c>
      <c r="T6328" s="8">
        <f>[1]!b_anal_ptmyear($A6328,日期设置!$B$2)</f>
        <v>1.7041095890410958</v>
      </c>
      <c r="U6328" s="8">
        <f>[1]!b_anal_termifexercise($A6328,日期设置!B$2)</f>
        <v>0</v>
      </c>
      <c r="V6328" s="10">
        <f>[1]!b_dq_dirtyprice(A6328,日期设置!$B$2)</f>
        <v>101.0656</v>
      </c>
      <c r="W6328" s="11">
        <f>IF(U6328=0,ROUNDUP((Q6328-日期设置!$B$2)/365,0),ROUNDUP((R6328-日期设置!$B$2)/365,0))</f>
        <v>2</v>
      </c>
      <c r="X6328" s="18">
        <f>_xlfn.IFNA(VLOOKUP(A6328,过往入选债券!A:D,4,0),2)</f>
        <v>2</v>
      </c>
      <c r="Y6328">
        <f>_xlfn.IFNA(VLOOKUP(C6328,[2]Sheet1!$A:$A,1,0),3)</f>
        <v>3</v>
      </c>
    </row>
    <row r="6329" spans="1:25" hidden="1" x14ac:dyDescent="0.2">
      <c r="A6329" s="28" t="s">
        <v>20220</v>
      </c>
      <c r="B6329" s="28" t="s">
        <v>20221</v>
      </c>
      <c r="C6329" s="39" t="s">
        <v>404</v>
      </c>
      <c r="D6329" s="26" t="str">
        <f>[1]!b_calc_yield(A6329,日期设置!$B$2,F6329,1,R6329,1,O6329,L6329,S6329,)</f>
        <v>Fetching...</v>
      </c>
      <c r="E6329" s="26">
        <f t="shared" si="196"/>
        <v>1.7297997544724275</v>
      </c>
      <c r="F6329" s="18">
        <f>[1]!b_dq_cleanprice($A6329,日期设置!B$2)</f>
        <v>99.831900000000005</v>
      </c>
      <c r="G6329" s="18" t="str">
        <f t="shared" si="197"/>
        <v>0.45 + 0</v>
      </c>
      <c r="H6329" s="27">
        <f>[1]!b_dq_pctchange($A6329,日期设置!$B$2,1)/100</f>
        <v>0</v>
      </c>
      <c r="I6329" s="26">
        <f>[1]!b_pq_pctchange(A6329,日期设置!$B$4,日期设置!$B$2,1)</f>
        <v>0</v>
      </c>
      <c r="J6329" s="26">
        <f>[1]!b_pq_pctchange(A6329,日期设置!$C$4,日期设置!$B$2,1)</f>
        <v>0.15851692368814829</v>
      </c>
      <c r="K6329" s="52">
        <f>[1]!b_dq_amount($A6329,日期设置!B$2,2,10000)</f>
        <v>0</v>
      </c>
      <c r="L6329" s="26">
        <f>[1]!b_info_latestpar(A6329,日期设置!$B$2)</f>
        <v>100</v>
      </c>
      <c r="M6329" s="6">
        <f>[1]!b_info_outstandingbalance($A6329,日期设置!B$2)</f>
        <v>4</v>
      </c>
      <c r="N6329" s="7" t="str">
        <f>[1]!b_info_latestissurercreditrating2(A6329,日期设置!$B$2,"102","1")</f>
        <v>AA</v>
      </c>
      <c r="O6329" s="8">
        <v>3.5</v>
      </c>
      <c r="P6329" s="9">
        <f>[1]!b_info_repurchasedate(A6329)</f>
        <v>0</v>
      </c>
      <c r="Q6329" s="8" t="s">
        <v>17729</v>
      </c>
      <c r="R6329" s="2" t="str">
        <f>IF((--IF(P6329=0,Q6329,P6329))&gt;(--日期设置!$B$2),IF(P6329=0,Q6329,P6329),Q6329)</f>
        <v>2021-09-04</v>
      </c>
      <c r="S6329" s="31" t="s">
        <v>16844</v>
      </c>
      <c r="T6329" s="8">
        <f>[1]!b_anal_ptmyear($A6329,日期设置!$B$2)</f>
        <v>0.45479452054794522</v>
      </c>
      <c r="U6329" s="8">
        <f>[1]!b_anal_termifexercise($A6329,日期设置!B$2)</f>
        <v>0</v>
      </c>
      <c r="V6329" s="10">
        <f>[1]!b_dq_dirtyprice(A6329,日期设置!$B$2)</f>
        <v>101.7401</v>
      </c>
      <c r="W6329" s="11">
        <f>IF(U6329=0,ROUNDUP((Q6329-日期设置!$B$2)/365,0),ROUNDUP((R6329-日期设置!$B$2)/365,0))</f>
        <v>1</v>
      </c>
      <c r="X6329" s="18">
        <f>_xlfn.IFNA(VLOOKUP(A6329,过往入选债券!A:D,4,0),2)</f>
        <v>2</v>
      </c>
      <c r="Y6329">
        <f>_xlfn.IFNA(VLOOKUP(C6329,[2]Sheet1!$A:$A,1,0),3)</f>
        <v>3</v>
      </c>
    </row>
    <row r="6330" spans="1:25" hidden="1" x14ac:dyDescent="0.2">
      <c r="A6330" s="21" t="s">
        <v>9144</v>
      </c>
      <c r="B6330" s="21" t="s">
        <v>9145</v>
      </c>
      <c r="C6330" s="37" t="s">
        <v>9146</v>
      </c>
      <c r="D6330" s="26" t="str">
        <f>[1]!b_calc_yield(A6330,日期设置!$B$2,F6330,1,R6330,1,O6330,L6330,S6330,)</f>
        <v>Fetching...</v>
      </c>
      <c r="E6330" s="26">
        <f t="shared" si="196"/>
        <v>1.6776621463741925</v>
      </c>
      <c r="F6330" s="18">
        <f>[1]!b_dq_cleanprice($A6330,日期设置!B$2)</f>
        <v>100.6768</v>
      </c>
      <c r="G6330" s="18" t="str">
        <f t="shared" si="197"/>
        <v>0.44 + 0</v>
      </c>
      <c r="H6330" s="27">
        <f>[1]!b_dq_pctchange($A6330,日期设置!$B$2,1)/100</f>
        <v>0</v>
      </c>
      <c r="I6330" s="26">
        <f>[1]!b_pq_pctchange(A6330,日期设置!$B$4,日期设置!$B$2,1)</f>
        <v>0</v>
      </c>
      <c r="J6330" s="26">
        <f>[1]!b_pq_pctchange(A6330,日期设置!$C$4,日期设置!$B$2,1)</f>
        <v>0</v>
      </c>
      <c r="K6330" s="52">
        <f>[1]!b_dq_amount($A6330,日期设置!B$2,2,10000)</f>
        <v>0</v>
      </c>
      <c r="L6330" s="26">
        <f>[1]!b_info_latestpar(A6330,日期设置!$B$2)</f>
        <v>100</v>
      </c>
      <c r="M6330" s="6">
        <f>[1]!b_info_outstandingbalance($A6330,日期设置!B$2)</f>
        <v>6</v>
      </c>
      <c r="N6330" s="7" t="str">
        <f>[1]!b_info_latestissurercreditrating2(A6330,日期设置!$B$2,"102","1")</f>
        <v>AA</v>
      </c>
      <c r="O6330" s="8">
        <v>5.48</v>
      </c>
      <c r="P6330" s="9">
        <f>[1]!b_info_repurchasedate(A6330)</f>
        <v>0</v>
      </c>
      <c r="Q6330" s="8" t="s">
        <v>16151</v>
      </c>
      <c r="R6330" s="2" t="str">
        <f>IF((--IF(P6330=0,Q6330,P6330))&gt;(--日期设置!$B$2),IF(P6330=0,Q6330,P6330),Q6330)</f>
        <v>2021-08-30</v>
      </c>
      <c r="S6330" s="2" t="s">
        <v>18162</v>
      </c>
      <c r="T6330" s="8">
        <f>[1]!b_anal_ptmyear($A6330,日期设置!$B$2)</f>
        <v>0.44109589041095892</v>
      </c>
      <c r="U6330" s="8">
        <f>[1]!b_anal_termifexercise($A6330,日期设置!B$2)</f>
        <v>0</v>
      </c>
      <c r="V6330" s="10">
        <f>[1]!b_dq_dirtyprice(A6330,日期设置!$B$2)</f>
        <v>103.7396</v>
      </c>
      <c r="W6330" s="11">
        <f>IF(U6330=0,ROUNDUP((Q6330-日期设置!$B$2)/365,0),ROUNDUP((R6330-日期设置!$B$2)/365,0))</f>
        <v>1</v>
      </c>
      <c r="X6330" s="18">
        <f>_xlfn.IFNA(VLOOKUP(A6330,过往入选债券!A:D,4,0),2)</f>
        <v>2</v>
      </c>
      <c r="Y6330">
        <f>_xlfn.IFNA(VLOOKUP(C6330,[2]Sheet1!$A:$A,1,0),3)</f>
        <v>3</v>
      </c>
    </row>
    <row r="6331" spans="1:25" hidden="1" x14ac:dyDescent="0.2">
      <c r="A6331" s="21" t="s">
        <v>5088</v>
      </c>
      <c r="B6331" s="21" t="s">
        <v>5089</v>
      </c>
      <c r="C6331" s="37" t="s">
        <v>5090</v>
      </c>
      <c r="D6331" s="26" t="str">
        <f>[1]!b_calc_yield(A6331,日期设置!$B$2,F6331,1,R6331,1,O6331,L6331,S6331,)</f>
        <v>Fetching...</v>
      </c>
      <c r="E6331" s="26">
        <f t="shared" si="196"/>
        <v>1.5317501164129999</v>
      </c>
      <c r="F6331" s="18">
        <f>[1]!b_dq_cleanprice($A6331,日期设置!B$2)</f>
        <v>99.875299999999996</v>
      </c>
      <c r="G6331" s="18" t="str">
        <f t="shared" si="197"/>
        <v>0.40 + 0</v>
      </c>
      <c r="H6331" s="27">
        <f>[1]!b_dq_pctchange($A6331,日期设置!$B$2,1)/100</f>
        <v>0</v>
      </c>
      <c r="I6331" s="26">
        <f>[1]!b_pq_pctchange(A6331,日期设置!$B$4,日期设置!$B$2,1)</f>
        <v>0</v>
      </c>
      <c r="J6331" s="26">
        <f>[1]!b_pq_pctchange(A6331,日期设置!$C$4,日期设置!$B$2,1)</f>
        <v>6.0912993603134229E-2</v>
      </c>
      <c r="K6331" s="52">
        <f>[1]!b_dq_amount($A6331,日期设置!B$2,2,10000)</f>
        <v>0</v>
      </c>
      <c r="L6331" s="26">
        <f>[1]!b_info_latestpar(A6331,日期设置!$B$2)</f>
        <v>100</v>
      </c>
      <c r="M6331" s="6">
        <f>[1]!b_info_outstandingbalance($A6331,日期设置!B$2)</f>
        <v>8.5</v>
      </c>
      <c r="N6331" s="7" t="str">
        <f>[1]!b_info_latestissurercreditrating2(A6331,日期设置!$B$2,"102","1")</f>
        <v>AA+</v>
      </c>
      <c r="O6331" s="8">
        <v>3.57</v>
      </c>
      <c r="P6331" s="9">
        <f>[1]!b_info_repurchasedate(A6331)</f>
        <v>0</v>
      </c>
      <c r="Q6331" s="8" t="s">
        <v>16757</v>
      </c>
      <c r="R6331" s="2" t="str">
        <f>IF((--IF(P6331=0,Q6331,P6331))&gt;(--日期设置!$B$2),IF(P6331=0,Q6331,P6331),Q6331)</f>
        <v>2021-08-16</v>
      </c>
      <c r="S6331" s="2" t="s">
        <v>18471</v>
      </c>
      <c r="T6331" s="8">
        <f>[1]!b_anal_ptmyear($A6331,日期设置!$B$2)</f>
        <v>0.40273972602739727</v>
      </c>
      <c r="U6331" s="8">
        <f>[1]!b_anal_termifexercise($A6331,日期设置!B$2)</f>
        <v>0</v>
      </c>
      <c r="V6331" s="10">
        <f>[1]!b_dq_dirtyprice(A6331,日期设置!$B$2)</f>
        <v>102.00749999999999</v>
      </c>
      <c r="W6331" s="11">
        <f>IF(U6331=0,ROUNDUP((Q6331-日期设置!$B$2)/365,0),ROUNDUP((R6331-日期设置!$B$2)/365,0))</f>
        <v>1</v>
      </c>
      <c r="X6331" s="18">
        <f>_xlfn.IFNA(VLOOKUP(A6331,过往入选债券!A:D,4,0),2)</f>
        <v>2</v>
      </c>
      <c r="Y6331">
        <f>_xlfn.IFNA(VLOOKUP(C6331,[2]Sheet1!$A:$A,1,0),3)</f>
        <v>3</v>
      </c>
    </row>
    <row r="6332" spans="1:25" hidden="1" x14ac:dyDescent="0.2">
      <c r="A6332" s="21" t="s">
        <v>12977</v>
      </c>
      <c r="B6332" s="21" t="s">
        <v>12978</v>
      </c>
      <c r="C6332" s="37" t="s">
        <v>12979</v>
      </c>
      <c r="D6332" s="26" t="str">
        <f>[1]!b_calc_yield(A6332,日期设置!$B$2,F6332,1,R6332,1,O6332,L6332,S6332,)</f>
        <v>Fetching...</v>
      </c>
      <c r="E6332" s="26">
        <f t="shared" si="196"/>
        <v>18.426659222145481</v>
      </c>
      <c r="F6332" s="18">
        <f>[1]!b_dq_cleanprice($A6332,日期设置!B$2)</f>
        <v>58.786299999999997</v>
      </c>
      <c r="G6332" s="18" t="str">
        <f t="shared" si="197"/>
        <v>2.01 + 0</v>
      </c>
      <c r="H6332" s="27">
        <f>[1]!b_dq_pctchange($A6332,日期设置!$B$2,1)/100</f>
        <v>0</v>
      </c>
      <c r="I6332" s="26">
        <f>[1]!b_pq_pctchange(A6332,日期设置!$B$4,日期设置!$B$2,1)</f>
        <v>0</v>
      </c>
      <c r="J6332" s="26">
        <f>[1]!b_pq_pctchange(A6332,日期设置!$C$4,日期设置!$B$2,1)</f>
        <v>0</v>
      </c>
      <c r="K6332" s="52">
        <f>[1]!b_dq_amount($A6332,日期设置!B$2,2,10000)</f>
        <v>0</v>
      </c>
      <c r="L6332" s="26">
        <f>[1]!b_info_latestpar(A6332,日期设置!$B$2)</f>
        <v>60</v>
      </c>
      <c r="M6332" s="6">
        <f>[1]!b_info_outstandingbalance($A6332,日期设置!B$2)</f>
        <v>12</v>
      </c>
      <c r="N6332" s="7" t="str">
        <f>[1]!b_info_latestissurercreditrating2(A6332,日期设置!$B$2,"102","1")</f>
        <v>AA</v>
      </c>
      <c r="O6332" s="8">
        <v>4.18</v>
      </c>
      <c r="P6332" s="9">
        <f>[1]!b_info_repurchasedate(A6332)</f>
        <v>0</v>
      </c>
      <c r="Q6332" s="8" t="s">
        <v>16337</v>
      </c>
      <c r="R6332" s="2" t="str">
        <f>IF((--IF(P6332=0,Q6332,P6332))&gt;(--日期设置!$B$2),IF(P6332=0,Q6332,P6332),Q6332)</f>
        <v>2023-03-28</v>
      </c>
      <c r="S6332" s="2" t="s">
        <v>18277</v>
      </c>
      <c r="T6332" s="8">
        <f>[1]!b_anal_ptmyear($A6332,日期设置!$B$2)</f>
        <v>2.0164383561643837</v>
      </c>
      <c r="U6332" s="8">
        <f>[1]!b_anal_termifexercise($A6332,日期设置!B$2)</f>
        <v>0</v>
      </c>
      <c r="V6332" s="10">
        <f>[1]!b_dq_dirtyprice(A6332,日期设置!$B$2)</f>
        <v>61.253100000000003</v>
      </c>
      <c r="W6332" s="11">
        <f>IF(U6332=0,ROUNDUP((Q6332-日期设置!$B$2)/365,0),ROUNDUP((R6332-日期设置!$B$2)/365,0))</f>
        <v>3</v>
      </c>
      <c r="X6332" s="18">
        <f>_xlfn.IFNA(VLOOKUP(A6332,过往入选债券!A:D,4,0),2)</f>
        <v>2</v>
      </c>
      <c r="Y6332">
        <f>_xlfn.IFNA(VLOOKUP(C6332,[2]Sheet1!$A:$A,1,0),3)</f>
        <v>3</v>
      </c>
    </row>
    <row r="6333" spans="1:25" hidden="1" x14ac:dyDescent="0.2">
      <c r="A6333" s="21" t="s">
        <v>9069</v>
      </c>
      <c r="B6333" s="21" t="s">
        <v>9070</v>
      </c>
      <c r="C6333" s="37" t="s">
        <v>278</v>
      </c>
      <c r="D6333" s="26" t="str">
        <f>[1]!b_calc_yield(A6333,日期设置!$B$2,F6333,1,R6333,1,O6333,L6333,S6333,)</f>
        <v>Fetching...</v>
      </c>
      <c r="E6333" s="26">
        <f t="shared" si="196"/>
        <v>5.3172137069048109</v>
      </c>
      <c r="F6333" s="18">
        <f>[1]!b_dq_cleanprice($A6333,日期设置!B$2)</f>
        <v>100.866</v>
      </c>
      <c r="G6333" s="18" t="str">
        <f t="shared" si="197"/>
        <v>1.43 + 0</v>
      </c>
      <c r="H6333" s="27">
        <f>[1]!b_dq_pctchange($A6333,日期设置!$B$2,1)/100</f>
        <v>0</v>
      </c>
      <c r="I6333" s="26">
        <f>[1]!b_pq_pctchange(A6333,日期设置!$B$4,日期设置!$B$2,1)</f>
        <v>0</v>
      </c>
      <c r="J6333" s="26">
        <f>[1]!b_pq_pctchange(A6333,日期设置!$C$4,日期设置!$B$2,1)</f>
        <v>0.11593144163923663</v>
      </c>
      <c r="K6333" s="52">
        <f>[1]!b_dq_amount($A6333,日期设置!B$2,2,10000)</f>
        <v>0</v>
      </c>
      <c r="L6333" s="26">
        <f>[1]!b_info_latestpar(A6333,日期设置!$B$2)</f>
        <v>100</v>
      </c>
      <c r="M6333" s="6">
        <f>[1]!b_info_outstandingbalance($A6333,日期设置!B$2)</f>
        <v>3</v>
      </c>
      <c r="N6333" s="7" t="str">
        <f>[1]!b_info_latestissurercreditrating2(A6333,日期设置!$B$2,"102","1")</f>
        <v>AA+</v>
      </c>
      <c r="O6333" s="8">
        <v>4.45</v>
      </c>
      <c r="P6333" s="9">
        <f>[1]!b_info_repurchasedate(A6333)</f>
        <v>0</v>
      </c>
      <c r="Q6333" s="8" t="s">
        <v>16260</v>
      </c>
      <c r="R6333" s="2" t="str">
        <f>IF((--IF(P6333=0,Q6333,P6333))&gt;(--日期设置!$B$2),IF(P6333=0,Q6333,P6333),Q6333)</f>
        <v>2022-08-26</v>
      </c>
      <c r="S6333" s="2" t="s">
        <v>18027</v>
      </c>
      <c r="T6333" s="8">
        <f>[1]!b_anal_ptmyear($A6333,日期设置!$B$2)</f>
        <v>1.43013698630137</v>
      </c>
      <c r="U6333" s="8">
        <f>[1]!b_anal_termifexercise($A6333,日期设置!B$2)</f>
        <v>0</v>
      </c>
      <c r="V6333" s="10">
        <f>[1]!b_dq_dirtyprice(A6333,日期设置!$B$2)</f>
        <v>103.4019</v>
      </c>
      <c r="W6333" s="11">
        <f>IF(U6333=0,ROUNDUP((Q6333-日期设置!$B$2)/365,0),ROUNDUP((R6333-日期设置!$B$2)/365,0))</f>
        <v>2</v>
      </c>
      <c r="X6333" s="18">
        <f>_xlfn.IFNA(VLOOKUP(A6333,过往入选债券!A:D,4,0),2)</f>
        <v>2</v>
      </c>
      <c r="Y6333" s="45">
        <f>_xlfn.IFNA(VLOOKUP(C6333,[2]Sheet1!$A:$A,1,0),3)</f>
        <v>3</v>
      </c>
    </row>
    <row r="6334" spans="1:25" hidden="1" x14ac:dyDescent="0.2">
      <c r="A6334" s="28" t="s">
        <v>19645</v>
      </c>
      <c r="B6334" s="28" t="s">
        <v>19646</v>
      </c>
      <c r="C6334" s="38" t="s">
        <v>19647</v>
      </c>
      <c r="D6334" s="26" t="str">
        <f>[1]!b_calc_yield(A6334,日期设置!$B$2,F6334,1,R6334,1,O6334,L6334,S6334,)</f>
        <v>Fetching...</v>
      </c>
      <c r="E6334" s="26">
        <f t="shared" si="196"/>
        <v>16.401464840600365</v>
      </c>
      <c r="F6334" s="18">
        <f>[1]!b_dq_cleanprice($A6334,日期设置!B$2)</f>
        <v>100.0577</v>
      </c>
      <c r="G6334" s="18" t="str">
        <f t="shared" si="197"/>
        <v>4.40 + 0</v>
      </c>
      <c r="H6334" s="27">
        <f>[1]!b_dq_pctchange($A6334,日期设置!$B$2,1)/100</f>
        <v>0</v>
      </c>
      <c r="I6334" s="26">
        <f>[1]!b_pq_pctchange(A6334,日期设置!$B$4,日期设置!$B$2,1)</f>
        <v>1.1868439921079257</v>
      </c>
      <c r="J6334" s="26">
        <f>[1]!b_pq_pctchange(A6334,日期设置!$C$4,日期设置!$B$2,1)</f>
        <v>1.1868439921079257</v>
      </c>
      <c r="K6334" s="52">
        <f>[1]!b_dq_amount($A6334,日期设置!B$2,2,10000)</f>
        <v>0</v>
      </c>
      <c r="L6334" s="26">
        <f>[1]!b_info_latestpar(A6334,日期设置!$B$2)</f>
        <v>100</v>
      </c>
      <c r="M6334" s="6">
        <f>[1]!b_info_outstandingbalance($A6334,日期设置!B$2)</f>
        <v>10</v>
      </c>
      <c r="N6334" s="7" t="str">
        <f>[1]!b_info_latestissurercreditrating2(A6334,日期设置!$B$2,"102","1")</f>
        <v>AAA</v>
      </c>
      <c r="O6334" s="8">
        <v>3.82</v>
      </c>
      <c r="P6334" s="9">
        <f>[1]!b_info_repurchasedate(A6334)</f>
        <v>0</v>
      </c>
      <c r="Q6334" s="8" t="s">
        <v>20000</v>
      </c>
      <c r="R6334" s="2" t="str">
        <f>IF((--IF(P6334=0,Q6334,P6334))&gt;(--日期设置!$B$2),IF(P6334=0,Q6334,P6334),Q6334)</f>
        <v>2025-08-18</v>
      </c>
      <c r="S6334" s="31" t="s">
        <v>19192</v>
      </c>
      <c r="T6334" s="8">
        <f>[1]!b_anal_ptmyear($A6334,日期设置!$B$2)</f>
        <v>4.4082191780821915</v>
      </c>
      <c r="U6334" s="8">
        <f>[1]!b_anal_termifexercise($A6334,日期设置!B$2)</f>
        <v>0</v>
      </c>
      <c r="V6334" s="10">
        <f>[1]!b_dq_dirtyprice(A6334,日期设置!$B$2)</f>
        <v>102.31829999999999</v>
      </c>
      <c r="W6334" s="11">
        <f>IF(U6334=0,ROUNDUP((Q6334-日期设置!$B$2)/365,0),ROUNDUP((R6334-日期设置!$B$2)/365,0))</f>
        <v>5</v>
      </c>
      <c r="X6334" s="18">
        <f>_xlfn.IFNA(VLOOKUP(A6334,过往入选债券!A:D,4,0),2)</f>
        <v>2</v>
      </c>
      <c r="Y6334">
        <f>_xlfn.IFNA(VLOOKUP(C6334,[2]Sheet1!$A:$A,1,0),3)</f>
        <v>3</v>
      </c>
    </row>
    <row r="6335" spans="1:25" x14ac:dyDescent="0.2">
      <c r="A6335" s="21" t="s">
        <v>6031</v>
      </c>
      <c r="B6335" s="21" t="s">
        <v>6032</v>
      </c>
      <c r="C6335" s="37" t="s">
        <v>6033</v>
      </c>
      <c r="D6335" s="26" t="str">
        <f>[1]!b_calc_yield(A6335,日期设置!$B$2,F6335,1,R6335,1,O6335,L6335,S6335,)</f>
        <v>Fetching...</v>
      </c>
      <c r="E6335" s="26">
        <f t="shared" si="196"/>
        <v>6.6062999273783563</v>
      </c>
      <c r="F6335" s="18">
        <f>[1]!b_dq_cleanprice($A6335,日期设置!B$2)</f>
        <v>104.3051</v>
      </c>
      <c r="G6335" s="18" t="str">
        <f t="shared" si="197"/>
        <v>1.77 + 0</v>
      </c>
      <c r="H6335" s="27">
        <f>[1]!b_dq_pctchange($A6335,日期设置!$B$2,1)/100</f>
        <v>1.4190075971630359E-3</v>
      </c>
      <c r="I6335" s="26">
        <f>[1]!b_pq_pctchange(A6335,日期设置!$B$4,日期设置!$B$2,1)</f>
        <v>0.20530034181498463</v>
      </c>
      <c r="J6335" s="26">
        <f>[1]!b_pq_pctchange(A6335,日期设置!$C$4,日期设置!$B$2,1)</f>
        <v>0.33716641687813403</v>
      </c>
      <c r="K6335" s="52">
        <f>[1]!b_dq_amount($A6335,日期设置!B$2,2,10000)</f>
        <v>2114.9524109999998</v>
      </c>
      <c r="L6335" s="26">
        <f>[1]!b_info_latestpar(A6335,日期设置!$B$2)</f>
        <v>100</v>
      </c>
      <c r="M6335" s="6">
        <f>[1]!b_info_outstandingbalance($A6335,日期设置!B$2)</f>
        <v>10</v>
      </c>
      <c r="N6335" s="7" t="str">
        <f>[1]!b_info_latestissurercreditrating2(A6335,日期设置!$B$2,"102","1")</f>
        <v>AA+</v>
      </c>
      <c r="O6335" s="8">
        <v>6.37</v>
      </c>
      <c r="P6335" s="9">
        <f>[1]!b_info_repurchasedate(A6335)</f>
        <v>0</v>
      </c>
      <c r="Q6335" s="8" t="s">
        <v>16830</v>
      </c>
      <c r="R6335" s="2" t="str">
        <f>IF((--IF(P6335=0,Q6335,P6335))&gt;(--日期设置!$B$2),IF(P6335=0,Q6335,P6335),Q6335)</f>
        <v>2022-12-29</v>
      </c>
      <c r="S6335" s="2" t="s">
        <v>18799</v>
      </c>
      <c r="T6335" s="8">
        <f>[1]!b_anal_ptmyear($A6335,日期设置!$B$2)</f>
        <v>1.7726027397260276</v>
      </c>
      <c r="U6335" s="8">
        <f>[1]!b_anal_termifexercise($A6335,日期设置!B$2)</f>
        <v>0</v>
      </c>
      <c r="V6335" s="10">
        <f>[1]!b_dq_dirtyprice(A6335,日期设置!$B$2)</f>
        <v>105.75360000000001</v>
      </c>
      <c r="W6335" s="11">
        <f>IF(U6335=0,ROUNDUP((Q6335-日期设置!$B$2)/365,0),ROUNDUP((R6335-日期设置!$B$2)/365,0))</f>
        <v>2</v>
      </c>
      <c r="X6335" s="18">
        <f>_xlfn.IFNA(VLOOKUP(A6335,过往入选债券!A:D,4,0),2)</f>
        <v>2</v>
      </c>
      <c r="Y6335">
        <f>_xlfn.IFNA(VLOOKUP(C6335,[2]Sheet1!$A:$A,1,0),3)</f>
        <v>3</v>
      </c>
    </row>
    <row r="6336" spans="1:25" hidden="1" x14ac:dyDescent="0.2">
      <c r="A6336" s="21" t="s">
        <v>10754</v>
      </c>
      <c r="B6336" s="21" t="s">
        <v>10755</v>
      </c>
      <c r="C6336" s="37" t="s">
        <v>327</v>
      </c>
      <c r="D6336" s="26" t="str">
        <f>[1]!b_calc_yield(A6336,日期设置!$B$2,F6336,1,R6336,1,O6336,L6336,S6336,)</f>
        <v>Fetching...</v>
      </c>
      <c r="E6336" s="26">
        <f t="shared" si="196"/>
        <v>7.7871224219090207</v>
      </c>
      <c r="F6336" s="18">
        <f>[1]!b_dq_cleanprice($A6336,日期设置!B$2)</f>
        <v>98.021799999999999</v>
      </c>
      <c r="G6336" s="18" t="str">
        <f t="shared" si="197"/>
        <v>2.09 + 0</v>
      </c>
      <c r="H6336" s="27">
        <f>[1]!b_dq_pctchange($A6336,日期设置!$B$2,1)/100</f>
        <v>0</v>
      </c>
      <c r="I6336" s="26">
        <f>[1]!b_pq_pctchange(A6336,日期设置!$B$4,日期设置!$B$2,1)</f>
        <v>0</v>
      </c>
      <c r="J6336" s="26">
        <f>[1]!b_pq_pctchange(A6336,日期设置!$C$4,日期设置!$B$2,1)</f>
        <v>0.80316081315662347</v>
      </c>
      <c r="K6336" s="52">
        <f>[1]!b_dq_amount($A6336,日期设置!B$2,2,10000)</f>
        <v>0</v>
      </c>
      <c r="L6336" s="26">
        <f>[1]!b_info_latestpar(A6336,日期设置!$B$2)</f>
        <v>100</v>
      </c>
      <c r="M6336" s="6">
        <f>[1]!b_info_outstandingbalance($A6336,日期设置!B$2)</f>
        <v>5</v>
      </c>
      <c r="N6336" s="7" t="str">
        <f>[1]!b_info_latestissurercreditrating2(A6336,日期设置!$B$2,"102","1")</f>
        <v>AA+</v>
      </c>
      <c r="O6336" s="8">
        <v>2.8</v>
      </c>
      <c r="P6336" s="9">
        <f>[1]!b_info_repurchasedate(A6336)</f>
        <v>0</v>
      </c>
      <c r="Q6336" s="8" t="s">
        <v>16074</v>
      </c>
      <c r="R6336" s="2" t="str">
        <f>IF((--IF(P6336=0,Q6336,P6336))&gt;(--日期设置!$B$2),IF(P6336=0,Q6336,P6336),Q6336)</f>
        <v>2023-04-24</v>
      </c>
      <c r="S6336" s="2" t="s">
        <v>17860</v>
      </c>
      <c r="T6336" s="8">
        <f>[1]!b_anal_ptmyear($A6336,日期设置!$B$2)</f>
        <v>2.0904109589041098</v>
      </c>
      <c r="U6336" s="8">
        <f>[1]!b_anal_termifexercise($A6336,日期设置!B$2)</f>
        <v>0</v>
      </c>
      <c r="V6336" s="10">
        <f>[1]!b_dq_dirtyprice(A6336,日期设置!$B$2)</f>
        <v>100.5686</v>
      </c>
      <c r="W6336" s="11">
        <f>IF(U6336=0,ROUNDUP((Q6336-日期设置!$B$2)/365,0),ROUNDUP((R6336-日期设置!$B$2)/365,0))</f>
        <v>3</v>
      </c>
      <c r="X6336" s="18">
        <f>_xlfn.IFNA(VLOOKUP(A6336,过往入选债券!A:D,4,0),2)</f>
        <v>2</v>
      </c>
      <c r="Y6336">
        <f>_xlfn.IFNA(VLOOKUP(C6336,[2]Sheet1!$A:$A,1,0),3)</f>
        <v>3</v>
      </c>
    </row>
    <row r="6337" spans="1:25" x14ac:dyDescent="0.2">
      <c r="A6337" s="28" t="s">
        <v>21050</v>
      </c>
      <c r="B6337" s="28" t="s">
        <v>21051</v>
      </c>
      <c r="C6337" s="39" t="s">
        <v>627</v>
      </c>
      <c r="D6337" s="26" t="str">
        <f>[1]!b_calc_yield(A6337,日期设置!$B$2,F6337,1,R6337,1,O6337,L6337,S6337,)</f>
        <v>Fetching...</v>
      </c>
      <c r="E6337" s="26">
        <f t="shared" si="196"/>
        <v>9.6006730141757544</v>
      </c>
      <c r="F6337" s="18">
        <f>[1]!b_dq_cleanprice($A6337,日期设置!B$2)</f>
        <v>100.0784</v>
      </c>
      <c r="G6337" s="18" t="str">
        <f t="shared" si="197"/>
        <v>4.56 + 2.56</v>
      </c>
      <c r="H6337" s="27">
        <f>[1]!b_dq_pctchange($A6337,日期设置!$B$2,1)/100</f>
        <v>-3.2973061009114174E-5</v>
      </c>
      <c r="I6337" s="26">
        <f>[1]!b_pq_pctchange(A6337,日期设置!$B$4,日期设置!$B$2,1)</f>
        <v>-5.5226162620578854E-2</v>
      </c>
      <c r="J6337" s="26">
        <f>[1]!b_pq_pctchange(A6337,日期设置!$C$4,日期设置!$B$2,1)</f>
        <v>0.26097523590458982</v>
      </c>
      <c r="K6337" s="52">
        <f>[1]!b_dq_amount($A6337,日期设置!B$2,2,10000)</f>
        <v>9157.6050407999992</v>
      </c>
      <c r="L6337" s="26">
        <f>[1]!b_info_latestpar(A6337,日期设置!$B$2)</f>
        <v>100</v>
      </c>
      <c r="M6337" s="6">
        <f>[1]!b_info_outstandingbalance($A6337,日期设置!B$2)</f>
        <v>10</v>
      </c>
      <c r="N6337" s="7" t="str">
        <f>[1]!b_info_latestissurercreditrating2(A6337,日期设置!$B$2,"102","1")</f>
        <v>AAA</v>
      </c>
      <c r="O6337" s="8">
        <v>3.84</v>
      </c>
      <c r="P6337" s="9" t="str">
        <f>[1]!b_info_repurchasedate(A6337)</f>
        <v>2023-10-14</v>
      </c>
      <c r="Q6337" s="8" t="s">
        <v>21302</v>
      </c>
      <c r="R6337" s="2" t="str">
        <f>IF((--IF(P6337=0,Q6337,P6337))&gt;(--日期设置!$B$2),IF(P6337=0,Q6337,P6337),Q6337)</f>
        <v>2023-10-14</v>
      </c>
      <c r="S6337" s="31" t="s">
        <v>16568</v>
      </c>
      <c r="T6337" s="8">
        <f>[1]!b_anal_ptmyear($A6337,日期设置!$B$2)</f>
        <v>4.5643835616438357</v>
      </c>
      <c r="U6337" s="8">
        <f>[1]!b_anal_termifexercise($A6337,日期设置!B$2)</f>
        <v>2.5643835616438357</v>
      </c>
      <c r="V6337" s="10">
        <f>[1]!b_dq_dirtyprice(A6337,日期设置!$B$2)</f>
        <v>101.7512</v>
      </c>
      <c r="W6337" s="11">
        <f>IF(U6337=0,ROUNDUP((Q6337-日期设置!$B$2)/365,0),ROUNDUP((R6337-日期设置!$B$2)/365,0))</f>
        <v>3</v>
      </c>
      <c r="X6337" s="18">
        <f>_xlfn.IFNA(VLOOKUP(A6337,过往入选债券!A:D,4,0),2)</f>
        <v>2</v>
      </c>
      <c r="Y6337">
        <f>_xlfn.IFNA(VLOOKUP(C6337,[2]Sheet1!$A:$A,1,0),3)</f>
        <v>3</v>
      </c>
    </row>
    <row r="6338" spans="1:25" hidden="1" x14ac:dyDescent="0.2">
      <c r="A6338" s="21" t="s">
        <v>9980</v>
      </c>
      <c r="B6338" s="21" t="s">
        <v>9981</v>
      </c>
      <c r="C6338" s="37" t="s">
        <v>102</v>
      </c>
      <c r="D6338" s="26" t="str">
        <f>[1]!b_calc_yield(A6338,日期设置!$B$2,F6338,1,R6338,1,O6338,L6338,S6338,)</f>
        <v>Fetching...</v>
      </c>
      <c r="E6338" s="26">
        <f t="shared" ref="E6338:E6401" si="198">((O6338*W6338+L6338)/V6338-1)*100</f>
        <v>7.3708882243594953</v>
      </c>
      <c r="F6338" s="18">
        <f>[1]!b_dq_cleanprice($A6338,日期设置!B$2)</f>
        <v>98.786100000000005</v>
      </c>
      <c r="G6338" s="18" t="str">
        <f t="shared" ref="G6338:G6401" si="199">LEFT(T6338,4)&amp;" + "&amp;LEFT(U6338,4)</f>
        <v>1.93 + 0</v>
      </c>
      <c r="H6338" s="27">
        <f>[1]!b_dq_pctchange($A6338,日期设置!$B$2,1)/100</f>
        <v>0</v>
      </c>
      <c r="I6338" s="26">
        <f>[1]!b_pq_pctchange(A6338,日期设置!$B$4,日期设置!$B$2,1)</f>
        <v>0.15410491908984927</v>
      </c>
      <c r="J6338" s="26">
        <f>[1]!b_pq_pctchange(A6338,日期设置!$C$4,日期设置!$B$2,1)</f>
        <v>0.23540370212908374</v>
      </c>
      <c r="K6338" s="52">
        <f>[1]!b_dq_amount($A6338,日期设置!B$2,2,10000)</f>
        <v>0</v>
      </c>
      <c r="L6338" s="26">
        <f>[1]!b_info_latestpar(A6338,日期设置!$B$2)</f>
        <v>100</v>
      </c>
      <c r="M6338" s="6">
        <f>[1]!b_info_outstandingbalance($A6338,日期设置!B$2)</f>
        <v>15</v>
      </c>
      <c r="N6338" s="7" t="str">
        <f>[1]!b_info_latestissurercreditrating2(A6338,日期设置!$B$2,"102","1")</f>
        <v>AAA</v>
      </c>
      <c r="O6338" s="8">
        <v>3.14</v>
      </c>
      <c r="P6338" s="9">
        <f>[1]!b_info_repurchasedate(A6338)</f>
        <v>0</v>
      </c>
      <c r="Q6338" s="8" t="s">
        <v>16833</v>
      </c>
      <c r="R6338" s="2" t="str">
        <f>IF((--IF(P6338=0,Q6338,P6338))&gt;(--日期设置!$B$2),IF(P6338=0,Q6338,P6338),Q6338)</f>
        <v>2023-02-27</v>
      </c>
      <c r="S6338" s="2" t="s">
        <v>18531</v>
      </c>
      <c r="T6338" s="8">
        <f>[1]!b_anal_ptmyear($A6338,日期设置!$B$2)</f>
        <v>1.9369863013698629</v>
      </c>
      <c r="U6338" s="8">
        <f>[1]!b_anal_termifexercise($A6338,日期设置!B$2)</f>
        <v>0</v>
      </c>
      <c r="V6338" s="10">
        <f>[1]!b_dq_dirtyprice(A6338,日期设置!$B$2)</f>
        <v>98.983999999999995</v>
      </c>
      <c r="W6338" s="11">
        <f>IF(U6338=0,ROUNDUP((Q6338-日期设置!$B$2)/365,0),ROUNDUP((R6338-日期设置!$B$2)/365,0))</f>
        <v>2</v>
      </c>
      <c r="X6338" s="18">
        <f>_xlfn.IFNA(VLOOKUP(A6338,过往入选债券!A:D,4,0),2)</f>
        <v>2</v>
      </c>
      <c r="Y6338">
        <f>_xlfn.IFNA(VLOOKUP(C6338,[2]Sheet1!$A:$A,1,0),3)</f>
        <v>3</v>
      </c>
    </row>
    <row r="6339" spans="1:25" hidden="1" x14ac:dyDescent="0.2">
      <c r="A6339" s="21" t="s">
        <v>14950</v>
      </c>
      <c r="B6339" s="21" t="s">
        <v>14951</v>
      </c>
      <c r="C6339" s="37" t="s">
        <v>14952</v>
      </c>
      <c r="D6339" s="26" t="str">
        <f>[1]!b_calc_yield(A6339,日期设置!$B$2,F6339,1,R6339,1,O6339,L6339,S6339,)</f>
        <v>Fetching...</v>
      </c>
      <c r="E6339" s="26">
        <f t="shared" si="198"/>
        <v>4.5125839798555445</v>
      </c>
      <c r="F6339" s="18">
        <f>[1]!b_dq_cleanprice($A6339,日期设置!B$2)</f>
        <v>99.953000000000003</v>
      </c>
      <c r="G6339" s="18" t="str">
        <f t="shared" si="199"/>
        <v>1.21 + 0</v>
      </c>
      <c r="H6339" s="27">
        <f>[1]!b_dq_pctchange($A6339,日期设置!$B$2,1)/100</f>
        <v>0</v>
      </c>
      <c r="I6339" s="26">
        <f>[1]!b_pq_pctchange(A6339,日期设置!$B$4,日期设置!$B$2,1)</f>
        <v>0</v>
      </c>
      <c r="J6339" s="26">
        <f>[1]!b_pq_pctchange(A6339,日期设置!$C$4,日期设置!$B$2,1)</f>
        <v>0</v>
      </c>
      <c r="K6339" s="52">
        <f>[1]!b_dq_amount($A6339,日期设置!B$2,2,10000)</f>
        <v>0</v>
      </c>
      <c r="L6339" s="26">
        <f>[1]!b_info_latestpar(A6339,日期设置!$B$2)</f>
        <v>100</v>
      </c>
      <c r="M6339" s="6">
        <f>[1]!b_info_outstandingbalance($A6339,日期设置!B$2)</f>
        <v>25</v>
      </c>
      <c r="N6339" s="7" t="str">
        <f>[1]!b_info_latestissurercreditrating2(A6339,日期设置!$B$2,"102","1")</f>
        <v>AAA</v>
      </c>
      <c r="O6339" s="8">
        <v>3.77</v>
      </c>
      <c r="P6339" s="9">
        <f>[1]!b_info_repurchasedate(A6339)</f>
        <v>0</v>
      </c>
      <c r="Q6339" s="8" t="s">
        <v>16831</v>
      </c>
      <c r="R6339" s="2" t="str">
        <f>IF((--IF(P6339=0,Q6339,P6339))&gt;(--日期设置!$B$2),IF(P6339=0,Q6339,P6339),Q6339)</f>
        <v>2022-06-10</v>
      </c>
      <c r="S6339" s="2" t="s">
        <v>18805</v>
      </c>
      <c r="T6339" s="8">
        <f>[1]!b_anal_ptmyear($A6339,日期设置!$B$2)</f>
        <v>1.2191780821917808</v>
      </c>
      <c r="U6339" s="8">
        <f>[1]!b_anal_termifexercise($A6339,日期设置!B$2)</f>
        <v>0</v>
      </c>
      <c r="V6339" s="10">
        <f>[1]!b_dq_dirtyprice(A6339,日期设置!$B$2)</f>
        <v>102.8967</v>
      </c>
      <c r="W6339" s="11">
        <f>IF(U6339=0,ROUNDUP((Q6339-日期设置!$B$2)/365,0),ROUNDUP((R6339-日期设置!$B$2)/365,0))</f>
        <v>2</v>
      </c>
      <c r="X6339" s="18">
        <f>_xlfn.IFNA(VLOOKUP(A6339,过往入选债券!A:D,4,0),2)</f>
        <v>2</v>
      </c>
      <c r="Y6339">
        <f>_xlfn.IFNA(VLOOKUP(C6339,[2]Sheet1!$A:$A,1,0),3)</f>
        <v>3</v>
      </c>
    </row>
    <row r="6340" spans="1:25" hidden="1" x14ac:dyDescent="0.2">
      <c r="A6340" s="28" t="s">
        <v>20422</v>
      </c>
      <c r="B6340" s="28" t="s">
        <v>20423</v>
      </c>
      <c r="C6340" s="39" t="s">
        <v>20758</v>
      </c>
      <c r="D6340" s="26" t="str">
        <f>[1]!b_calc_yield(A6340,日期设置!$B$2,F6340,1,R6340,1,O6340,L6340,S6340,)</f>
        <v>Fetching...</v>
      </c>
      <c r="E6340" s="26">
        <f t="shared" si="198"/>
        <v>9.232744721318431</v>
      </c>
      <c r="F6340" s="18">
        <f>[1]!b_dq_cleanprice($A6340,日期设置!B$2)</f>
        <v>101.333</v>
      </c>
      <c r="G6340" s="18" t="str">
        <f t="shared" si="199"/>
        <v>2.48 + 2.48</v>
      </c>
      <c r="H6340" s="27">
        <f>[1]!b_dq_pctchange($A6340,日期设置!$B$2,1)/100</f>
        <v>0</v>
      </c>
      <c r="I6340" s="26">
        <f>[1]!b_pq_pctchange(A6340,日期设置!$B$4,日期设置!$B$2,1)</f>
        <v>0</v>
      </c>
      <c r="J6340" s="26">
        <f>[1]!b_pq_pctchange(A6340,日期设置!$C$4,日期设置!$B$2,1)</f>
        <v>0.33139171649423604</v>
      </c>
      <c r="K6340" s="52">
        <f>[1]!b_dq_amount($A6340,日期设置!B$2,2,10000)</f>
        <v>0</v>
      </c>
      <c r="L6340" s="26">
        <f>[1]!b_info_latestpar(A6340,日期设置!$B$2)</f>
        <v>100</v>
      </c>
      <c r="M6340" s="6">
        <f>[1]!b_info_outstandingbalance($A6340,日期设置!B$2)</f>
        <v>40</v>
      </c>
      <c r="N6340" s="7" t="str">
        <f>[1]!b_info_latestissurercreditrating2(A6340,日期设置!$B$2,"102","1")</f>
        <v>AAA</v>
      </c>
      <c r="O6340" s="8">
        <v>4.38</v>
      </c>
      <c r="P6340" s="9">
        <f>[1]!b_info_repurchasedate(A6340)</f>
        <v>0</v>
      </c>
      <c r="Q6340" s="8" t="s">
        <v>20838</v>
      </c>
      <c r="R6340" s="2" t="str">
        <f>IF((--IF(P6340=0,Q6340,P6340))&gt;(--日期设置!$B$2),IF(P6340=0,Q6340,P6340),Q6340)</f>
        <v>2023-09-16</v>
      </c>
      <c r="S6340" s="31" t="s">
        <v>16122</v>
      </c>
      <c r="T6340" s="8">
        <f>[1]!b_anal_ptmyear($A6340,日期设置!$B$2)</f>
        <v>2.4876712328767123</v>
      </c>
      <c r="U6340" s="8">
        <f>[1]!b_anal_termifexercise($A6340,日期设置!B$2)</f>
        <v>2.4876712328767123</v>
      </c>
      <c r="V6340" s="10">
        <f>[1]!b_dq_dirtyprice(A6340,日期设置!$B$2)</f>
        <v>103.577</v>
      </c>
      <c r="W6340" s="11">
        <f>IF(U6340=0,ROUNDUP((Q6340-日期设置!$B$2)/365,0),ROUNDUP((R6340-日期设置!$B$2)/365,0))</f>
        <v>3</v>
      </c>
      <c r="X6340" s="18">
        <f>_xlfn.IFNA(VLOOKUP(A6340,过往入选债券!A:D,4,0),2)</f>
        <v>2</v>
      </c>
      <c r="Y6340">
        <f>_xlfn.IFNA(VLOOKUP(C6340,[2]Sheet1!$A:$A,1,0),3)</f>
        <v>3</v>
      </c>
    </row>
    <row r="6341" spans="1:25" hidden="1" x14ac:dyDescent="0.2">
      <c r="A6341" s="21" t="s">
        <v>7242</v>
      </c>
      <c r="B6341" s="21" t="s">
        <v>7243</v>
      </c>
      <c r="C6341" s="37" t="s">
        <v>6797</v>
      </c>
      <c r="D6341" s="26" t="str">
        <f>[1]!b_calc_yield(A6341,日期设置!$B$2,F6341,1,R6341,1,O6341,L6341,S6341,)</f>
        <v>Fetching...</v>
      </c>
      <c r="E6341" s="26">
        <f t="shared" si="198"/>
        <v>1.7279861418461939</v>
      </c>
      <c r="F6341" s="18">
        <f>[1]!b_dq_cleanprice($A6341,日期设置!B$2)</f>
        <v>101.3135</v>
      </c>
      <c r="G6341" s="18" t="str">
        <f t="shared" si="199"/>
        <v>2.45 + 0.46</v>
      </c>
      <c r="H6341" s="27">
        <f>[1]!b_dq_pctchange($A6341,日期设置!$B$2,1)/100</f>
        <v>0</v>
      </c>
      <c r="I6341" s="26">
        <f>[1]!b_pq_pctchange(A6341,日期设置!$B$4,日期设置!$B$2,1)</f>
        <v>0</v>
      </c>
      <c r="J6341" s="26">
        <f>[1]!b_pq_pctchange(A6341,日期设置!$C$4,日期设置!$B$2,1)</f>
        <v>0</v>
      </c>
      <c r="K6341" s="52">
        <f>[1]!b_dq_amount($A6341,日期设置!B$2,2,10000)</f>
        <v>0</v>
      </c>
      <c r="L6341" s="26">
        <f>[1]!b_info_latestpar(A6341,日期设置!$B$2)</f>
        <v>100</v>
      </c>
      <c r="M6341" s="6">
        <f>[1]!b_info_outstandingbalance($A6341,日期设置!B$2)</f>
        <v>5</v>
      </c>
      <c r="N6341" s="7" t="str">
        <f>[1]!b_info_latestissurercreditrating2(A6341,日期设置!$B$2,"102","1")</f>
        <v>AA+</v>
      </c>
      <c r="O6341" s="8">
        <v>6.88</v>
      </c>
      <c r="P6341" s="9" t="str">
        <f>[1]!b_info_repurchasedate(A6341)</f>
        <v>2021-09-06</v>
      </c>
      <c r="Q6341" s="8" t="s">
        <v>16850</v>
      </c>
      <c r="R6341" s="2" t="str">
        <f>IF((--IF(P6341=0,Q6341,P6341))&gt;(--日期设置!$B$2),IF(P6341=0,Q6341,P6341),Q6341)</f>
        <v>2021-09-06</v>
      </c>
      <c r="S6341" s="2" t="s">
        <v>18545</v>
      </c>
      <c r="T6341" s="8">
        <f>[1]!b_anal_ptmyear($A6341,日期设置!$B$2)</f>
        <v>2.4547945205479453</v>
      </c>
      <c r="U6341" s="8">
        <f>[1]!b_anal_termifexercise($A6341,日期设置!B$2)</f>
        <v>0.46027397260273972</v>
      </c>
      <c r="V6341" s="10">
        <f>[1]!b_dq_dirtyprice(A6341,日期设置!$B$2)</f>
        <v>105.0645</v>
      </c>
      <c r="W6341" s="11">
        <f>IF(U6341=0,ROUNDUP((Q6341-日期设置!$B$2)/365,0),ROUNDUP((R6341-日期设置!$B$2)/365,0))</f>
        <v>1</v>
      </c>
      <c r="X6341" s="18">
        <f>_xlfn.IFNA(VLOOKUP(A6341,过往入选债券!A:D,4,0),2)</f>
        <v>2</v>
      </c>
      <c r="Y6341">
        <f>_xlfn.IFNA(VLOOKUP(C6341,[2]Sheet1!$A:$A,1,0),3)</f>
        <v>3</v>
      </c>
    </row>
    <row r="6342" spans="1:25" hidden="1" x14ac:dyDescent="0.2">
      <c r="A6342" s="21" t="s">
        <v>8914</v>
      </c>
      <c r="B6342" s="21" t="s">
        <v>8915</v>
      </c>
      <c r="C6342" s="37" t="s">
        <v>348</v>
      </c>
      <c r="D6342" s="26" t="str">
        <f>[1]!b_calc_yield(A6342,日期设置!$B$2,F6342,1,R6342,1,O6342,L6342,S6342,)</f>
        <v>Fetching...</v>
      </c>
      <c r="E6342" s="26">
        <f t="shared" si="198"/>
        <v>5.002654342191537</v>
      </c>
      <c r="F6342" s="18">
        <f>[1]!b_dq_cleanprice($A6342,日期设置!B$2)</f>
        <v>99.985399999999998</v>
      </c>
      <c r="G6342" s="18" t="str">
        <f t="shared" si="199"/>
        <v>1.34 + 0</v>
      </c>
      <c r="H6342" s="27">
        <f>[1]!b_dq_pctchange($A6342,日期设置!$B$2,1)/100</f>
        <v>0</v>
      </c>
      <c r="I6342" s="26">
        <f>[1]!b_pq_pctchange(A6342,日期设置!$B$4,日期设置!$B$2,1)</f>
        <v>0</v>
      </c>
      <c r="J6342" s="26">
        <f>[1]!b_pq_pctchange(A6342,日期设置!$C$4,日期设置!$B$2,1)</f>
        <v>0</v>
      </c>
      <c r="K6342" s="52">
        <f>[1]!b_dq_amount($A6342,日期设置!B$2,2,10000)</f>
        <v>0</v>
      </c>
      <c r="L6342" s="26">
        <f>[1]!b_info_latestpar(A6342,日期设置!$B$2)</f>
        <v>100</v>
      </c>
      <c r="M6342" s="6">
        <f>[1]!b_info_outstandingbalance($A6342,日期设置!B$2)</f>
        <v>5</v>
      </c>
      <c r="N6342" s="7" t="str">
        <f>[1]!b_info_latestissurercreditrating2(A6342,日期设置!$B$2,"102","1")</f>
        <v>AA+</v>
      </c>
      <c r="O6342" s="8">
        <v>3.8</v>
      </c>
      <c r="P6342" s="9">
        <f>[1]!b_info_repurchasedate(A6342)</f>
        <v>0</v>
      </c>
      <c r="Q6342" s="8" t="s">
        <v>16177</v>
      </c>
      <c r="R6342" s="2" t="str">
        <f>IF((--IF(P6342=0,Q6342,P6342))&gt;(--日期设置!$B$2),IF(P6342=0,Q6342,P6342),Q6342)</f>
        <v>2022-07-26</v>
      </c>
      <c r="S6342" s="2" t="s">
        <v>17966</v>
      </c>
      <c r="T6342" s="8">
        <f>[1]!b_anal_ptmyear($A6342,日期设置!$B$2)</f>
        <v>1.3452054794520549</v>
      </c>
      <c r="U6342" s="8">
        <f>[1]!b_anal_termifexercise($A6342,日期设置!B$2)</f>
        <v>0</v>
      </c>
      <c r="V6342" s="10">
        <f>[1]!b_dq_dirtyprice(A6342,日期设置!$B$2)</f>
        <v>102.4736</v>
      </c>
      <c r="W6342" s="11">
        <f>IF(U6342=0,ROUNDUP((Q6342-日期设置!$B$2)/365,0),ROUNDUP((R6342-日期设置!$B$2)/365,0))</f>
        <v>2</v>
      </c>
      <c r="X6342" s="18">
        <f>_xlfn.IFNA(VLOOKUP(A6342,过往入选债券!A:D,4,0),2)</f>
        <v>2</v>
      </c>
      <c r="Y6342">
        <f>_xlfn.IFNA(VLOOKUP(C6342,[2]Sheet1!$A:$A,1,0),3)</f>
        <v>3</v>
      </c>
    </row>
    <row r="6343" spans="1:25" hidden="1" x14ac:dyDescent="0.2">
      <c r="A6343" s="21" t="s">
        <v>7486</v>
      </c>
      <c r="B6343" s="21" t="s">
        <v>7487</v>
      </c>
      <c r="C6343" s="37" t="s">
        <v>4976</v>
      </c>
      <c r="D6343" s="26" t="str">
        <f>[1]!b_calc_yield(A6343,日期设置!$B$2,F6343,1,R6343,1,O6343,L6343,S6343,)</f>
        <v>Fetching...</v>
      </c>
      <c r="E6343" s="26">
        <f t="shared" si="198"/>
        <v>9.6763136503206901</v>
      </c>
      <c r="F6343" s="18">
        <f>[1]!b_dq_cleanprice($A6343,日期设置!B$2)</f>
        <v>102.5436</v>
      </c>
      <c r="G6343" s="18" t="str">
        <f t="shared" si="199"/>
        <v>2.60 + 0</v>
      </c>
      <c r="H6343" s="27">
        <f>[1]!b_dq_pctchange($A6343,日期设置!$B$2,1)/100</f>
        <v>0</v>
      </c>
      <c r="I6343" s="26">
        <f>[1]!b_pq_pctchange(A6343,日期设置!$B$4,日期设置!$B$2,1)</f>
        <v>0</v>
      </c>
      <c r="J6343" s="26">
        <f>[1]!b_pq_pctchange(A6343,日期设置!$C$4,日期设置!$B$2,1)</f>
        <v>0</v>
      </c>
      <c r="K6343" s="52">
        <f>[1]!b_dq_amount($A6343,日期设置!B$2,2,10000)</f>
        <v>0</v>
      </c>
      <c r="L6343" s="26">
        <f>[1]!b_info_latestpar(A6343,日期设置!$B$2)</f>
        <v>100</v>
      </c>
      <c r="M6343" s="6">
        <f>[1]!b_info_outstandingbalance($A6343,日期设置!B$2)</f>
        <v>10</v>
      </c>
      <c r="N6343" s="7" t="str">
        <f>[1]!b_info_latestissurercreditrating2(A6343,日期设置!$B$2,"102","1")</f>
        <v>AAA</v>
      </c>
      <c r="O6343" s="8">
        <v>4.8499999999999996</v>
      </c>
      <c r="P6343" s="9">
        <f>[1]!b_info_repurchasedate(A6343)</f>
        <v>0</v>
      </c>
      <c r="Q6343" s="8" t="s">
        <v>16645</v>
      </c>
      <c r="R6343" s="2" t="str">
        <f>IF((--IF(P6343=0,Q6343,P6343))&gt;(--日期设置!$B$2),IF(P6343=0,Q6343,P6343),Q6343)</f>
        <v>2023-10-30</v>
      </c>
      <c r="S6343" s="2" t="s">
        <v>18268</v>
      </c>
      <c r="T6343" s="8">
        <f>[1]!b_anal_ptmyear($A6343,日期设置!$B$2)</f>
        <v>2.6082191780821917</v>
      </c>
      <c r="U6343" s="8">
        <f>[1]!b_anal_termifexercise($A6343,日期设置!B$2)</f>
        <v>0</v>
      </c>
      <c r="V6343" s="10">
        <f>[1]!b_dq_dirtyprice(A6343,日期设置!$B$2)</f>
        <v>104.44370000000001</v>
      </c>
      <c r="W6343" s="11">
        <f>IF(U6343=0,ROUNDUP((Q6343-日期设置!$B$2)/365,0),ROUNDUP((R6343-日期设置!$B$2)/365,0))</f>
        <v>3</v>
      </c>
      <c r="X6343" s="18">
        <f>_xlfn.IFNA(VLOOKUP(A6343,过往入选债券!A:D,4,0),2)</f>
        <v>2</v>
      </c>
      <c r="Y6343">
        <f>_xlfn.IFNA(VLOOKUP(C6343,[2]Sheet1!$A:$A,1,0),3)</f>
        <v>3</v>
      </c>
    </row>
    <row r="6344" spans="1:25" hidden="1" x14ac:dyDescent="0.2">
      <c r="A6344" s="21" t="s">
        <v>982</v>
      </c>
      <c r="B6344" s="21" t="s">
        <v>983</v>
      </c>
      <c r="C6344" s="37" t="s">
        <v>66</v>
      </c>
      <c r="D6344" s="26" t="str">
        <f>[1]!b_calc_yield(A6344,日期设置!$B$2,F6344,1,R6344,1,O6344,L6344,S6344,)</f>
        <v>Fetching...</v>
      </c>
      <c r="E6344" s="26">
        <f t="shared" si="198"/>
        <v>4.5700070147495886</v>
      </c>
      <c r="F6344" s="18">
        <f>[1]!b_dq_cleanprice($A6344,日期设置!B$2)</f>
        <v>102.86750000000001</v>
      </c>
      <c r="G6344" s="18" t="str">
        <f t="shared" si="199"/>
        <v>1.25 + 0</v>
      </c>
      <c r="H6344" s="27">
        <f>[1]!b_dq_pctchange($A6344,日期设置!$B$2,1)/100</f>
        <v>0</v>
      </c>
      <c r="I6344" s="26">
        <f>[1]!b_pq_pctchange(A6344,日期设置!$B$4,日期设置!$B$2,1)</f>
        <v>0</v>
      </c>
      <c r="J6344" s="26">
        <f>[1]!b_pq_pctchange(A6344,日期设置!$C$4,日期设置!$B$2,1)</f>
        <v>0</v>
      </c>
      <c r="K6344" s="52">
        <f>[1]!b_dq_amount($A6344,日期设置!B$2,2,10000)</f>
        <v>0</v>
      </c>
      <c r="L6344" s="26">
        <f>[1]!b_info_latestpar(A6344,日期设置!$B$2)</f>
        <v>100</v>
      </c>
      <c r="M6344" s="6">
        <f>[1]!b_info_outstandingbalance($A6344,日期设置!B$2)</f>
        <v>5</v>
      </c>
      <c r="N6344" s="7">
        <f>[1]!b_info_latestissurercreditrating2(A6344,日期设置!$B$2,"102","1")</f>
        <v>0</v>
      </c>
      <c r="O6344" s="8">
        <v>6.2</v>
      </c>
      <c r="P6344" s="9">
        <f>[1]!b_info_repurchasedate(A6344)</f>
        <v>0</v>
      </c>
      <c r="Q6344" s="8" t="s">
        <v>16104</v>
      </c>
      <c r="R6344" s="2" t="str">
        <f>IF((--IF(P6344=0,Q6344,P6344))&gt;(--日期设置!$B$2),IF(P6344=0,Q6344,P6344),Q6344)</f>
        <v>2022-06-23</v>
      </c>
      <c r="S6344" s="2" t="s">
        <v>17889</v>
      </c>
      <c r="T6344" s="8">
        <f>[1]!b_anal_ptmyear($A6344,日期设置!$B$2)</f>
        <v>1.2547945205479452</v>
      </c>
      <c r="U6344" s="8">
        <f>[1]!b_anal_termifexercise($A6344,日期设置!B$2)</f>
        <v>0</v>
      </c>
      <c r="V6344" s="10">
        <f>[1]!b_dq_dirtyprice(A6344,日期设置!$B$2)</f>
        <v>107.48779999999999</v>
      </c>
      <c r="W6344" s="11">
        <f>IF(U6344=0,ROUNDUP((Q6344-日期设置!$B$2)/365,0),ROUNDUP((R6344-日期设置!$B$2)/365,0))</f>
        <v>2</v>
      </c>
      <c r="X6344" s="18">
        <f>_xlfn.IFNA(VLOOKUP(A6344,过往入选债券!A:D,4,0),2)</f>
        <v>2</v>
      </c>
      <c r="Y6344">
        <f>_xlfn.IFNA(VLOOKUP(C6344,[2]Sheet1!$A:$A,1,0),3)</f>
        <v>3</v>
      </c>
    </row>
    <row r="6345" spans="1:25" hidden="1" x14ac:dyDescent="0.2">
      <c r="A6345" s="21" t="s">
        <v>8895</v>
      </c>
      <c r="B6345" s="21" t="s">
        <v>8896</v>
      </c>
      <c r="C6345" s="37" t="s">
        <v>8897</v>
      </c>
      <c r="D6345" s="26" t="str">
        <f>[1]!b_calc_yield(A6345,日期设置!$B$2,F6345,1,R6345,1,O6345,L6345,S6345,)</f>
        <v>Fetching...</v>
      </c>
      <c r="E6345" s="26">
        <f t="shared" si="198"/>
        <v>4.9433751850641139</v>
      </c>
      <c r="F6345" s="18">
        <f>[1]!b_dq_cleanprice($A6345,日期设置!B$2)</f>
        <v>100.98139999999999</v>
      </c>
      <c r="G6345" s="18" t="str">
        <f t="shared" si="199"/>
        <v>1.33 + 0</v>
      </c>
      <c r="H6345" s="27">
        <f>[1]!b_dq_pctchange($A6345,日期设置!$B$2,1)/100</f>
        <v>0</v>
      </c>
      <c r="I6345" s="26">
        <f>[1]!b_pq_pctchange(A6345,日期设置!$B$4,日期设置!$B$2,1)</f>
        <v>0</v>
      </c>
      <c r="J6345" s="26">
        <f>[1]!b_pq_pctchange(A6345,日期设置!$C$4,日期设置!$B$2,1)</f>
        <v>0</v>
      </c>
      <c r="K6345" s="52">
        <f>[1]!b_dq_amount($A6345,日期设置!B$2,2,10000)</f>
        <v>0</v>
      </c>
      <c r="L6345" s="26">
        <f>[1]!b_info_latestpar(A6345,日期设置!$B$2)</f>
        <v>100</v>
      </c>
      <c r="M6345" s="6">
        <f>[1]!b_info_outstandingbalance($A6345,日期设置!B$2)</f>
        <v>10</v>
      </c>
      <c r="N6345" s="7" t="str">
        <f>[1]!b_info_latestissurercreditrating2(A6345,日期设置!$B$2,"102","1")</f>
        <v>AA+</v>
      </c>
      <c r="O6345" s="8">
        <v>4.58</v>
      </c>
      <c r="P6345" s="9">
        <f>[1]!b_info_repurchasedate(A6345)</f>
        <v>0</v>
      </c>
      <c r="Q6345" s="8" t="s">
        <v>17080</v>
      </c>
      <c r="R6345" s="2" t="str">
        <f>IF((--IF(P6345=0,Q6345,P6345))&gt;(--日期设置!$B$2),IF(P6345=0,Q6345,P6345),Q6345)</f>
        <v>2022-07-23</v>
      </c>
      <c r="S6345" s="2" t="s">
        <v>18697</v>
      </c>
      <c r="T6345" s="8">
        <f>[1]!b_anal_ptmyear($A6345,日期设置!$B$2)</f>
        <v>1.3369863013698631</v>
      </c>
      <c r="U6345" s="8">
        <f>[1]!b_anal_termifexercise($A6345,日期设置!B$2)</f>
        <v>0</v>
      </c>
      <c r="V6345" s="10">
        <f>[1]!b_dq_dirtyprice(A6345,日期设置!$B$2)</f>
        <v>104.018</v>
      </c>
      <c r="W6345" s="11">
        <f>IF(U6345=0,ROUNDUP((Q6345-日期设置!$B$2)/365,0),ROUNDUP((R6345-日期设置!$B$2)/365,0))</f>
        <v>2</v>
      </c>
      <c r="X6345" s="18">
        <f>_xlfn.IFNA(VLOOKUP(A6345,过往入选债券!A:D,4,0),2)</f>
        <v>2</v>
      </c>
      <c r="Y6345">
        <f>_xlfn.IFNA(VLOOKUP(C6345,[2]Sheet1!$A:$A,1,0),3)</f>
        <v>3</v>
      </c>
    </row>
    <row r="6346" spans="1:25" hidden="1" x14ac:dyDescent="0.2">
      <c r="A6346" s="21" t="s">
        <v>11548</v>
      </c>
      <c r="B6346" s="21" t="s">
        <v>11549</v>
      </c>
      <c r="C6346" s="37" t="s">
        <v>15</v>
      </c>
      <c r="D6346" s="26" t="str">
        <f>[1]!b_calc_yield(A6346,日期设置!$B$2,F6346,1,R6346,1,O6346,L6346,S6346,)</f>
        <v>Fetching...</v>
      </c>
      <c r="E6346" s="26">
        <f t="shared" si="198"/>
        <v>6.4121862781296501</v>
      </c>
      <c r="F6346" s="18">
        <f>[1]!b_dq_cleanprice($A6346,日期设置!B$2)</f>
        <v>103.9114</v>
      </c>
      <c r="G6346" s="18" t="str">
        <f t="shared" si="199"/>
        <v>1.72 + 0</v>
      </c>
      <c r="H6346" s="27">
        <f>[1]!b_dq_pctchange($A6346,日期设置!$B$2,1)/100</f>
        <v>0</v>
      </c>
      <c r="I6346" s="26">
        <f>[1]!b_pq_pctchange(A6346,日期设置!$B$4,日期设置!$B$2,1)</f>
        <v>-6.2994761336412339E-2</v>
      </c>
      <c r="J6346" s="26">
        <f>[1]!b_pq_pctchange(A6346,日期设置!$C$4,日期设置!$B$2,1)</f>
        <v>-9.7968240600000728E-2</v>
      </c>
      <c r="K6346" s="52">
        <f>[1]!b_dq_amount($A6346,日期设置!B$2,2,10000)</f>
        <v>0</v>
      </c>
      <c r="L6346" s="26">
        <f>[1]!b_info_latestpar(A6346,日期设置!$B$2)</f>
        <v>100</v>
      </c>
      <c r="M6346" s="6">
        <f>[1]!b_info_outstandingbalance($A6346,日期设置!B$2)</f>
        <v>18</v>
      </c>
      <c r="N6346" s="7" t="str">
        <f>[1]!b_info_latestissurercreditrating2(A6346,日期设置!$B$2,"102","1")</f>
        <v>AAA</v>
      </c>
      <c r="O6346" s="8">
        <v>6.2</v>
      </c>
      <c r="P6346" s="9" t="str">
        <f>[1]!b_info_repurchasedate(A6346)</f>
        <v>2019-12-11</v>
      </c>
      <c r="Q6346" s="8" t="s">
        <v>16717</v>
      </c>
      <c r="R6346" s="2" t="str">
        <f>IF((--IF(P6346=0,Q6346,P6346))&gt;(--日期设置!$B$2),IF(P6346=0,Q6346,P6346),Q6346)</f>
        <v>2022-12-11</v>
      </c>
      <c r="S6346" s="2" t="s">
        <v>18437</v>
      </c>
      <c r="T6346" s="8">
        <f>[1]!b_anal_ptmyear($A6346,日期设置!$B$2)</f>
        <v>1.7232876712328768</v>
      </c>
      <c r="U6346" s="8">
        <f>[1]!b_anal_termifexercise($A6346,日期设置!B$2)</f>
        <v>0</v>
      </c>
      <c r="V6346" s="10">
        <f>[1]!b_dq_dirtyprice(A6346,日期设置!$B$2)</f>
        <v>105.627</v>
      </c>
      <c r="W6346" s="11">
        <f>IF(U6346=0,ROUNDUP((Q6346-日期设置!$B$2)/365,0),ROUNDUP((R6346-日期设置!$B$2)/365,0))</f>
        <v>2</v>
      </c>
      <c r="X6346" s="18">
        <f>_xlfn.IFNA(VLOOKUP(A6346,过往入选债券!A:D,4,0),2)</f>
        <v>2</v>
      </c>
      <c r="Y6346">
        <f>_xlfn.IFNA(VLOOKUP(C6346,[2]Sheet1!$A:$A,1,0),3)</f>
        <v>3</v>
      </c>
    </row>
    <row r="6347" spans="1:25" hidden="1" x14ac:dyDescent="0.2">
      <c r="A6347" s="28" t="s">
        <v>21572</v>
      </c>
      <c r="B6347" s="28" t="s">
        <v>21573</v>
      </c>
      <c r="C6347" s="39" t="s">
        <v>19901</v>
      </c>
      <c r="D6347" s="26" t="str">
        <f>[1]!b_calc_yield(A6347,日期设置!$B$2,F6347,1,R6347,1,O6347,L6347,S6347,)</f>
        <v>Fetching...</v>
      </c>
      <c r="E6347" s="26">
        <f t="shared" si="198"/>
        <v>9.9950244099491936</v>
      </c>
      <c r="F6347" s="18">
        <f>[1]!b_dq_cleanprice($A6347,日期设置!B$2)</f>
        <v>100.188</v>
      </c>
      <c r="G6347" s="18" t="str">
        <f t="shared" si="199"/>
        <v>2.66 + 0</v>
      </c>
      <c r="H6347" s="27">
        <f>[1]!b_dq_pctchange($A6347,日期设置!$B$2,1)/100</f>
        <v>0</v>
      </c>
      <c r="I6347" s="26">
        <f>[1]!b_pq_pctchange(A6347,日期设置!$B$4,日期设置!$B$2,1)</f>
        <v>0</v>
      </c>
      <c r="J6347" s="26">
        <f>[1]!b_pq_pctchange(A6347,日期设置!$C$4,日期设置!$B$2,1)</f>
        <v>-0.48057152052511443</v>
      </c>
      <c r="K6347" s="52">
        <f>[1]!b_dq_amount($A6347,日期设置!B$2,2,10000)</f>
        <v>0</v>
      </c>
      <c r="L6347" s="26">
        <f>[1]!b_info_latestpar(A6347,日期设置!$B$2)</f>
        <v>100</v>
      </c>
      <c r="M6347" s="6">
        <f>[1]!b_info_outstandingbalance($A6347,日期设置!B$2)</f>
        <v>30</v>
      </c>
      <c r="N6347" s="7" t="str">
        <f>[1]!b_info_latestissurercreditrating2(A6347,日期设置!$B$2,"102","1")</f>
        <v>AAA</v>
      </c>
      <c r="O6347" s="43">
        <v>3.88</v>
      </c>
      <c r="P6347" s="9">
        <f>[1]!b_info_repurchasedate(A6347)</f>
        <v>0</v>
      </c>
      <c r="Q6347" s="31" t="s">
        <v>21747</v>
      </c>
      <c r="R6347" s="2" t="str">
        <f>IF((--IF(P6347=0,Q6347,P6347))&gt;(--日期设置!$B$2),IF(P6347=0,Q6347,P6347),Q6347)</f>
        <v>2023-11-19</v>
      </c>
      <c r="S6347" s="31" t="s">
        <v>16088</v>
      </c>
      <c r="T6347" s="8">
        <f>[1]!b_anal_ptmyear($A6347,日期设置!$B$2)</f>
        <v>2.6630136986301371</v>
      </c>
      <c r="U6347" s="8">
        <f>[1]!b_anal_termifexercise($A6347,日期设置!B$2)</f>
        <v>0</v>
      </c>
      <c r="V6347" s="10">
        <f>[1]!b_dq_dirtyprice(A6347,日期设置!$B$2)</f>
        <v>101.49550000000001</v>
      </c>
      <c r="W6347" s="11">
        <f>IF(U6347=0,ROUNDUP((Q6347-日期设置!$B$2)/365,0),ROUNDUP((R6347-日期设置!$B$2)/365,0))</f>
        <v>3</v>
      </c>
      <c r="X6347" s="18">
        <f>_xlfn.IFNA(VLOOKUP(A6347,过往入选债券!A:D,4,0),2)</f>
        <v>2</v>
      </c>
      <c r="Y6347">
        <f>_xlfn.IFNA(VLOOKUP(C6347,[2]Sheet1!$A:$A,1,0),3)</f>
        <v>3</v>
      </c>
    </row>
    <row r="6348" spans="1:25" hidden="1" x14ac:dyDescent="0.2">
      <c r="A6348" s="28" t="s">
        <v>21176</v>
      </c>
      <c r="B6348" s="28" t="s">
        <v>21177</v>
      </c>
      <c r="C6348" s="39" t="s">
        <v>21274</v>
      </c>
      <c r="D6348" s="26" t="str">
        <f>[1]!b_calc_yield(A6348,日期设置!$B$2,F6348,1,R6348,1,O6348,L6348,S6348,)</f>
        <v>Fetching...</v>
      </c>
      <c r="E6348" s="26">
        <f t="shared" si="198"/>
        <v>9.6671009496954952</v>
      </c>
      <c r="F6348" s="18">
        <f>[1]!b_dq_cleanprice($A6348,日期设置!B$2)</f>
        <v>100.2296</v>
      </c>
      <c r="G6348" s="18" t="str">
        <f t="shared" si="199"/>
        <v>2.58 + 0</v>
      </c>
      <c r="H6348" s="27">
        <f>[1]!b_dq_pctchange($A6348,日期设置!$B$2,1)/100</f>
        <v>0</v>
      </c>
      <c r="I6348" s="26">
        <f>[1]!b_pq_pctchange(A6348,日期设置!$B$4,日期设置!$B$2,1)</f>
        <v>0</v>
      </c>
      <c r="J6348" s="26">
        <f>[1]!b_pq_pctchange(A6348,日期设置!$C$4,日期设置!$B$2,1)</f>
        <v>6.9089180953759433E-2</v>
      </c>
      <c r="K6348" s="52">
        <f>[1]!b_dq_amount($A6348,日期设置!B$2,2,10000)</f>
        <v>0</v>
      </c>
      <c r="L6348" s="26">
        <f>[1]!b_info_latestpar(A6348,日期设置!$B$2)</f>
        <v>100</v>
      </c>
      <c r="M6348" s="6">
        <f>[1]!b_info_outstandingbalance($A6348,日期设置!B$2)</f>
        <v>8.8000000000000007</v>
      </c>
      <c r="N6348" s="7" t="str">
        <f>[1]!b_info_latestissurercreditrating2(A6348,日期设置!$B$2,"102","1")</f>
        <v>AA+</v>
      </c>
      <c r="O6348" s="8">
        <v>3.9</v>
      </c>
      <c r="P6348" s="9">
        <f>[1]!b_info_repurchasedate(A6348)</f>
        <v>0</v>
      </c>
      <c r="Q6348" s="8" t="s">
        <v>17688</v>
      </c>
      <c r="R6348" s="2" t="str">
        <f>IF((--IF(P6348=0,Q6348,P6348))&gt;(--日期设置!$B$2),IF(P6348=0,Q6348,P6348),Q6348)</f>
        <v>2023-10-21</v>
      </c>
      <c r="S6348" s="31" t="s">
        <v>16150</v>
      </c>
      <c r="T6348" s="8">
        <f>[1]!b_anal_ptmyear($A6348,日期设置!$B$2)</f>
        <v>2.5835616438356164</v>
      </c>
      <c r="U6348" s="8">
        <f>[1]!b_anal_termifexercise($A6348,日期设置!B$2)</f>
        <v>0</v>
      </c>
      <c r="V6348" s="10">
        <f>[1]!b_dq_dirtyprice(A6348,日期设置!$B$2)</f>
        <v>101.8537</v>
      </c>
      <c r="W6348" s="11">
        <f>IF(U6348=0,ROUNDUP((Q6348-日期设置!$B$2)/365,0),ROUNDUP((R6348-日期设置!$B$2)/365,0))</f>
        <v>3</v>
      </c>
      <c r="X6348" s="18">
        <f>_xlfn.IFNA(VLOOKUP(A6348,过往入选债券!A:D,4,0),2)</f>
        <v>2</v>
      </c>
      <c r="Y6348">
        <f>_xlfn.IFNA(VLOOKUP(C6348,[2]Sheet1!$A:$A,1,0),3)</f>
        <v>3</v>
      </c>
    </row>
    <row r="6349" spans="1:25" hidden="1" x14ac:dyDescent="0.2">
      <c r="A6349" s="21" t="s">
        <v>8278</v>
      </c>
      <c r="B6349" s="21" t="s">
        <v>8279</v>
      </c>
      <c r="C6349" s="37" t="s">
        <v>1515</v>
      </c>
      <c r="D6349" s="26" t="str">
        <f>[1]!b_calc_yield(A6349,日期设置!$B$2,F6349,1,R6349,1,O6349,L6349,S6349,)</f>
        <v>Fetching...</v>
      </c>
      <c r="E6349" s="26">
        <f t="shared" si="198"/>
        <v>3.6874854650338351</v>
      </c>
      <c r="F6349" s="18">
        <f>[1]!b_dq_cleanprice($A6349,日期设置!B$2)</f>
        <v>101.01900000000001</v>
      </c>
      <c r="G6349" s="18" t="str">
        <f t="shared" si="199"/>
        <v>3.01 + 1.01</v>
      </c>
      <c r="H6349" s="27">
        <f>[1]!b_dq_pctchange($A6349,日期设置!$B$2,1)/100</f>
        <v>0</v>
      </c>
      <c r="I6349" s="26">
        <f>[1]!b_pq_pctchange(A6349,日期设置!$B$4,日期设置!$B$2,1)</f>
        <v>-0.39155518699693115</v>
      </c>
      <c r="J6349" s="26">
        <f>[1]!b_pq_pctchange(A6349,日期设置!$C$4,日期设置!$B$2,1)</f>
        <v>-0.39155518699693115</v>
      </c>
      <c r="K6349" s="52">
        <f>[1]!b_dq_amount($A6349,日期设置!B$2,2,10000)</f>
        <v>0</v>
      </c>
      <c r="L6349" s="26">
        <f>[1]!b_info_latestpar(A6349,日期设置!$B$2)</f>
        <v>100</v>
      </c>
      <c r="M6349" s="6">
        <f>[1]!b_info_outstandingbalance($A6349,日期设置!B$2)</f>
        <v>15</v>
      </c>
      <c r="N6349" s="7" t="str">
        <f>[1]!b_info_latestissurercreditrating2(A6349,日期设置!$B$2,"102","1")</f>
        <v>AA+</v>
      </c>
      <c r="O6349" s="8">
        <v>4.84</v>
      </c>
      <c r="P6349" s="9" t="str">
        <f>[1]!b_info_repurchasedate(A6349)</f>
        <v>2022-03-28</v>
      </c>
      <c r="Q6349" s="8" t="s">
        <v>16345</v>
      </c>
      <c r="R6349" s="2" t="str">
        <f>IF((--IF(P6349=0,Q6349,P6349))&gt;(--日期设置!$B$2),IF(P6349=0,Q6349,P6349),Q6349)</f>
        <v>2022-03-28</v>
      </c>
      <c r="S6349" s="2" t="s">
        <v>17882</v>
      </c>
      <c r="T6349" s="8">
        <f>[1]!b_anal_ptmyear($A6349,日期设置!$B$2)</f>
        <v>3.0164383561643837</v>
      </c>
      <c r="U6349" s="8">
        <f>[1]!b_anal_termifexercise($A6349,日期设置!B$2)</f>
        <v>1.0164383561643835</v>
      </c>
      <c r="V6349" s="10">
        <f>[1]!b_dq_dirtyprice(A6349,日期设置!$B$2)</f>
        <v>105.7794</v>
      </c>
      <c r="W6349" s="11">
        <f>IF(U6349=0,ROUNDUP((Q6349-日期设置!$B$2)/365,0),ROUNDUP((R6349-日期设置!$B$2)/365,0))</f>
        <v>2</v>
      </c>
      <c r="X6349" s="18">
        <f>_xlfn.IFNA(VLOOKUP(A6349,过往入选债券!A:D,4,0),2)</f>
        <v>2</v>
      </c>
      <c r="Y6349">
        <f>_xlfn.IFNA(VLOOKUP(C6349,[2]Sheet1!$A:$A,1,0),3)</f>
        <v>3</v>
      </c>
    </row>
    <row r="6350" spans="1:25" hidden="1" x14ac:dyDescent="0.2">
      <c r="A6350" s="21" t="s">
        <v>12905</v>
      </c>
      <c r="B6350" s="21" t="s">
        <v>12906</v>
      </c>
      <c r="C6350" s="37" t="s">
        <v>11543</v>
      </c>
      <c r="D6350" s="26" t="str">
        <f>[1]!b_calc_yield(A6350,日期设置!$B$2,F6350,1,R6350,1,O6350,L6350,S6350,)</f>
        <v>Fetching...</v>
      </c>
      <c r="E6350" s="26">
        <f t="shared" si="198"/>
        <v>19.637796570881672</v>
      </c>
      <c r="F6350" s="18">
        <f>[1]!b_dq_cleanprice($A6350,日期设置!B$2)</f>
        <v>40.0642</v>
      </c>
      <c r="G6350" s="18" t="str">
        <f t="shared" si="199"/>
        <v>1.96 + 0</v>
      </c>
      <c r="H6350" s="27">
        <f>[1]!b_dq_pctchange($A6350,日期设置!$B$2,1)/100</f>
        <v>0</v>
      </c>
      <c r="I6350" s="26">
        <f>[1]!b_pq_pctchange(A6350,日期设置!$B$4,日期设置!$B$2,1)</f>
        <v>0</v>
      </c>
      <c r="J6350" s="26">
        <f>[1]!b_pq_pctchange(A6350,日期设置!$C$4,日期设置!$B$2,1)</f>
        <v>-33.333222400085198</v>
      </c>
      <c r="K6350" s="52">
        <f>[1]!b_dq_amount($A6350,日期设置!B$2,2,10000)</f>
        <v>0</v>
      </c>
      <c r="L6350" s="26">
        <f>[1]!b_info_latestpar(A6350,日期设置!$B$2)</f>
        <v>40</v>
      </c>
      <c r="M6350" s="6">
        <f>[1]!b_info_outstandingbalance($A6350,日期设置!B$2)</f>
        <v>6</v>
      </c>
      <c r="N6350" s="7" t="str">
        <f>[1]!b_info_latestissurercreditrating2(A6350,日期设置!$B$2,"102","1")</f>
        <v>AA</v>
      </c>
      <c r="O6350" s="8">
        <v>4</v>
      </c>
      <c r="P6350" s="9">
        <f>[1]!b_info_repurchasedate(A6350)</f>
        <v>0</v>
      </c>
      <c r="Q6350" s="8" t="s">
        <v>16042</v>
      </c>
      <c r="R6350" s="2" t="str">
        <f>IF((--IF(P6350=0,Q6350,P6350))&gt;(--日期设置!$B$2),IF(P6350=0,Q6350,P6350),Q6350)</f>
        <v>2023-03-09</v>
      </c>
      <c r="S6350" s="2" t="s">
        <v>17829</v>
      </c>
      <c r="T6350" s="8">
        <f>[1]!b_anal_ptmyear($A6350,日期设置!$B$2)</f>
        <v>1.9643835616438357</v>
      </c>
      <c r="U6350" s="8">
        <f>[1]!b_anal_termifexercise($A6350,日期设置!B$2)</f>
        <v>0</v>
      </c>
      <c r="V6350" s="10">
        <f>[1]!b_dq_dirtyprice(A6350,日期设置!$B$2)</f>
        <v>40.121099999999998</v>
      </c>
      <c r="W6350" s="11">
        <f>IF(U6350=0,ROUNDUP((Q6350-日期设置!$B$2)/365,0),ROUNDUP((R6350-日期设置!$B$2)/365,0))</f>
        <v>2</v>
      </c>
      <c r="X6350" s="18">
        <f>_xlfn.IFNA(VLOOKUP(A6350,过往入选债券!A:D,4,0),2)</f>
        <v>2</v>
      </c>
      <c r="Y6350">
        <f>_xlfn.IFNA(VLOOKUP(C6350,[2]Sheet1!$A:$A,1,0),3)</f>
        <v>3</v>
      </c>
    </row>
    <row r="6351" spans="1:25" hidden="1" x14ac:dyDescent="0.2">
      <c r="A6351" s="21" t="s">
        <v>3348</v>
      </c>
      <c r="B6351" s="21" t="s">
        <v>3349</v>
      </c>
      <c r="C6351" s="37" t="s">
        <v>3350</v>
      </c>
      <c r="D6351" s="26" t="str">
        <f>[1]!b_calc_yield(A6351,日期设置!$B$2,F6351,1,R6351,1,O6351,L6351,S6351,)</f>
        <v>Fetching...</v>
      </c>
      <c r="E6351" s="26">
        <f t="shared" si="198"/>
        <v>1.5917343658372163</v>
      </c>
      <c r="F6351" s="18">
        <f>[1]!b_dq_cleanprice($A6351,日期设置!B$2)</f>
        <v>101.00360000000001</v>
      </c>
      <c r="G6351" s="18" t="str">
        <f t="shared" si="199"/>
        <v>3.41 + 0.42</v>
      </c>
      <c r="H6351" s="27">
        <f>[1]!b_dq_pctchange($A6351,日期设置!$B$2,1)/100</f>
        <v>0</v>
      </c>
      <c r="I6351" s="26">
        <f>[1]!b_pq_pctchange(A6351,日期设置!$B$4,日期设置!$B$2,1)</f>
        <v>0</v>
      </c>
      <c r="J6351" s="26">
        <f>[1]!b_pq_pctchange(A6351,日期设置!$C$4,日期设置!$B$2,1)</f>
        <v>0</v>
      </c>
      <c r="K6351" s="52">
        <f>[1]!b_dq_amount($A6351,日期设置!B$2,2,10000)</f>
        <v>0</v>
      </c>
      <c r="L6351" s="26">
        <f>[1]!b_info_latestpar(A6351,日期设置!$B$2)</f>
        <v>100</v>
      </c>
      <c r="M6351" s="6">
        <f>[1]!b_info_outstandingbalance($A6351,日期设置!B$2)</f>
        <v>4</v>
      </c>
      <c r="N6351" s="7">
        <f>[1]!b_info_latestissurercreditrating2(A6351,日期设置!$B$2,"102","1")</f>
        <v>0</v>
      </c>
      <c r="O6351" s="8">
        <v>6.37</v>
      </c>
      <c r="P6351" s="9" t="str">
        <f>[1]!b_info_repurchasedate(A6351)</f>
        <v>2021-08-23</v>
      </c>
      <c r="Q6351" s="8" t="s">
        <v>16958</v>
      </c>
      <c r="R6351" s="2" t="str">
        <f>IF((--IF(P6351=0,Q6351,P6351))&gt;(--日期设置!$B$2),IF(P6351=0,Q6351,P6351),Q6351)</f>
        <v>2021-08-23</v>
      </c>
      <c r="S6351" s="2" t="s">
        <v>18336</v>
      </c>
      <c r="T6351" s="8">
        <f>[1]!b_anal_ptmyear($A6351,日期设置!$B$2)</f>
        <v>3.419178082191781</v>
      </c>
      <c r="U6351" s="8">
        <f>[1]!b_anal_termifexercise($A6351,日期设置!B$2)</f>
        <v>0.42191780821917807</v>
      </c>
      <c r="V6351" s="10">
        <f>[1]!b_dq_dirtyprice(A6351,日期设置!$B$2)</f>
        <v>104.7034</v>
      </c>
      <c r="W6351" s="11">
        <f>IF(U6351=0,ROUNDUP((Q6351-日期设置!$B$2)/365,0),ROUNDUP((R6351-日期设置!$B$2)/365,0))</f>
        <v>1</v>
      </c>
      <c r="X6351" s="18">
        <f>_xlfn.IFNA(VLOOKUP(A6351,过往入选债券!A:D,4,0),2)</f>
        <v>2</v>
      </c>
      <c r="Y6351">
        <f>_xlfn.IFNA(VLOOKUP(C6351,[2]Sheet1!$A:$A,1,0),3)</f>
        <v>3</v>
      </c>
    </row>
    <row r="6352" spans="1:25" hidden="1" x14ac:dyDescent="0.2">
      <c r="A6352" s="21" t="s">
        <v>7382</v>
      </c>
      <c r="B6352" s="21" t="s">
        <v>7383</v>
      </c>
      <c r="C6352" s="37" t="s">
        <v>419</v>
      </c>
      <c r="D6352" s="26" t="str">
        <f>[1]!b_calc_yield(A6352,日期设置!$B$2,F6352,1,R6352,1,O6352,L6352,S6352,)</f>
        <v>Fetching...</v>
      </c>
      <c r="E6352" s="26">
        <f t="shared" si="198"/>
        <v>2.1115443741844153</v>
      </c>
      <c r="F6352" s="18">
        <f>[1]!b_dq_cleanprice($A6352,日期设置!B$2)</f>
        <v>100.86660000000001</v>
      </c>
      <c r="G6352" s="18" t="str">
        <f t="shared" si="199"/>
        <v>0.55 + 0</v>
      </c>
      <c r="H6352" s="27">
        <f>[1]!b_dq_pctchange($A6352,日期设置!$B$2,1)/100</f>
        <v>0</v>
      </c>
      <c r="I6352" s="26">
        <f>[1]!b_pq_pctchange(A6352,日期设置!$B$4,日期设置!$B$2,1)</f>
        <v>0</v>
      </c>
      <c r="J6352" s="26">
        <f>[1]!b_pq_pctchange(A6352,日期设置!$C$4,日期设置!$B$2,1)</f>
        <v>-0.21645064470240177</v>
      </c>
      <c r="K6352" s="52">
        <f>[1]!b_dq_amount($A6352,日期设置!B$2,2,10000)</f>
        <v>0</v>
      </c>
      <c r="L6352" s="26">
        <f>[1]!b_info_latestpar(A6352,日期设置!$B$2)</f>
        <v>100</v>
      </c>
      <c r="M6352" s="6">
        <f>[1]!b_info_outstandingbalance($A6352,日期设置!B$2)</f>
        <v>10</v>
      </c>
      <c r="N6352" s="7" t="str">
        <f>[1]!b_info_latestissurercreditrating2(A6352,日期设置!$B$2,"102","1")</f>
        <v>AA+</v>
      </c>
      <c r="O6352" s="8">
        <v>5.48</v>
      </c>
      <c r="P6352" s="9">
        <f>[1]!b_info_repurchasedate(A6352)</f>
        <v>0</v>
      </c>
      <c r="Q6352" s="8" t="s">
        <v>16328</v>
      </c>
      <c r="R6352" s="2" t="str">
        <f>IF((--IF(P6352=0,Q6352,P6352))&gt;(--日期设置!$B$2),IF(P6352=0,Q6352,P6352),Q6352)</f>
        <v>2021-10-11</v>
      </c>
      <c r="S6352" s="2" t="s">
        <v>18305</v>
      </c>
      <c r="T6352" s="8">
        <f>[1]!b_anal_ptmyear($A6352,日期设置!$B$2)</f>
        <v>0.55616438356164388</v>
      </c>
      <c r="U6352" s="8">
        <f>[1]!b_anal_termifexercise($A6352,日期设置!B$2)</f>
        <v>0</v>
      </c>
      <c r="V6352" s="10">
        <f>[1]!b_dq_dirtyprice(A6352,日期设置!$B$2)</f>
        <v>103.2988</v>
      </c>
      <c r="W6352" s="11">
        <f>IF(U6352=0,ROUNDUP((Q6352-日期设置!$B$2)/365,0),ROUNDUP((R6352-日期设置!$B$2)/365,0))</f>
        <v>1</v>
      </c>
      <c r="X6352" s="18">
        <f>_xlfn.IFNA(VLOOKUP(A6352,过往入选债券!A:D,4,0),2)</f>
        <v>2</v>
      </c>
      <c r="Y6352">
        <f>_xlfn.IFNA(VLOOKUP(C6352,[2]Sheet1!$A:$A,1,0),3)</f>
        <v>3</v>
      </c>
    </row>
    <row r="6353" spans="1:25" x14ac:dyDescent="0.2">
      <c r="A6353" s="21" t="s">
        <v>10594</v>
      </c>
      <c r="B6353" s="21" t="s">
        <v>10595</v>
      </c>
      <c r="C6353" s="37" t="s">
        <v>150</v>
      </c>
      <c r="D6353" s="26" t="str">
        <f>[1]!b_calc_yield(A6353,日期设置!$B$2,F6353,1,R6353,1,O6353,L6353,S6353,)</f>
        <v>Fetching...</v>
      </c>
      <c r="E6353" s="26">
        <f t="shared" si="198"/>
        <v>15.178934597353422</v>
      </c>
      <c r="F6353" s="18">
        <f>[1]!b_dq_cleanprice($A6353,日期设置!B$2)</f>
        <v>97.228999999999999</v>
      </c>
      <c r="G6353" s="18" t="str">
        <f t="shared" si="199"/>
        <v>4.07 + 0</v>
      </c>
      <c r="H6353" s="27">
        <f>[1]!b_dq_pctchange($A6353,日期设置!$B$2,1)/100</f>
        <v>1.6565672382921979E-3</v>
      </c>
      <c r="I6353" s="26">
        <f>[1]!b_pq_pctchange(A6353,日期设置!$B$4,日期设置!$B$2,1)</f>
        <v>0.16565672382921978</v>
      </c>
      <c r="J6353" s="26">
        <f>[1]!b_pq_pctchange(A6353,日期设置!$C$4,日期设置!$B$2,1)</f>
        <v>0.22141088624139227</v>
      </c>
      <c r="K6353" s="52">
        <f>[1]!b_dq_amount($A6353,日期设置!B$2,2,10000)</f>
        <v>300.18521919</v>
      </c>
      <c r="L6353" s="26">
        <f>[1]!b_info_latestpar(A6353,日期设置!$B$2)</f>
        <v>100</v>
      </c>
      <c r="M6353" s="6">
        <f>[1]!b_info_outstandingbalance($A6353,日期设置!B$2)</f>
        <v>10</v>
      </c>
      <c r="N6353" s="7" t="str">
        <f>[1]!b_info_latestissurercreditrating2(A6353,日期设置!$B$2,"102","1")</f>
        <v>AAA</v>
      </c>
      <c r="O6353" s="8">
        <v>3.05</v>
      </c>
      <c r="P6353" s="9">
        <f>[1]!b_info_repurchasedate(A6353)</f>
        <v>0</v>
      </c>
      <c r="Q6353" s="8" t="s">
        <v>16411</v>
      </c>
      <c r="R6353" s="2" t="str">
        <f>IF((--IF(P6353=0,Q6353,P6353))&gt;(--日期设置!$B$2),IF(P6353=0,Q6353,P6353),Q6353)</f>
        <v>2025-04-17</v>
      </c>
      <c r="S6353" s="2" t="s">
        <v>18184</v>
      </c>
      <c r="T6353" s="8">
        <f>[1]!b_anal_ptmyear($A6353,日期设置!$B$2)</f>
        <v>4.0712328767123287</v>
      </c>
      <c r="U6353" s="8">
        <f>[1]!b_anal_termifexercise($A6353,日期设置!B$2)</f>
        <v>0</v>
      </c>
      <c r="V6353" s="10">
        <f>[1]!b_dq_dirtyprice(A6353,日期设置!$B$2)</f>
        <v>100.0617</v>
      </c>
      <c r="W6353" s="11">
        <f>IF(U6353=0,ROUNDUP((Q6353-日期设置!$B$2)/365,0),ROUNDUP((R6353-日期设置!$B$2)/365,0))</f>
        <v>5</v>
      </c>
      <c r="X6353" s="18">
        <f>_xlfn.IFNA(VLOOKUP(A6353,过往入选债券!A:D,4,0),2)</f>
        <v>2</v>
      </c>
      <c r="Y6353">
        <f>_xlfn.IFNA(VLOOKUP(C6353,[2]Sheet1!$A:$A,1,0),3)</f>
        <v>3</v>
      </c>
    </row>
    <row r="6354" spans="1:25" hidden="1" x14ac:dyDescent="0.2">
      <c r="A6354" s="21" t="s">
        <v>10533</v>
      </c>
      <c r="B6354" s="21" t="s">
        <v>10534</v>
      </c>
      <c r="C6354" s="37" t="s">
        <v>7111</v>
      </c>
      <c r="D6354" s="26" t="str">
        <f>[1]!b_calc_yield(A6354,日期设置!$B$2,F6354,1,R6354,1,O6354,L6354,S6354,)</f>
        <v>Fetching...</v>
      </c>
      <c r="E6354" s="26">
        <f t="shared" si="198"/>
        <v>7.6577001574146264</v>
      </c>
      <c r="F6354" s="18">
        <f>[1]!b_dq_cleanprice($A6354,日期设置!B$2)</f>
        <v>98.058300000000003</v>
      </c>
      <c r="G6354" s="18" t="str">
        <f t="shared" si="199"/>
        <v>2.06 + 0</v>
      </c>
      <c r="H6354" s="27">
        <f>[1]!b_dq_pctchange($A6354,日期设置!$B$2,1)/100</f>
        <v>0</v>
      </c>
      <c r="I6354" s="26">
        <f>[1]!b_pq_pctchange(A6354,日期设置!$B$4,日期设置!$B$2,1)</f>
        <v>0</v>
      </c>
      <c r="J6354" s="26">
        <f>[1]!b_pq_pctchange(A6354,日期设置!$C$4,日期设置!$B$2,1)</f>
        <v>-6.675240869187711E-2</v>
      </c>
      <c r="K6354" s="52">
        <f>[1]!b_dq_amount($A6354,日期设置!B$2,2,10000)</f>
        <v>0</v>
      </c>
      <c r="L6354" s="26">
        <f>[1]!b_info_latestpar(A6354,日期设置!$B$2)</f>
        <v>100</v>
      </c>
      <c r="M6354" s="6">
        <f>[1]!b_info_outstandingbalance($A6354,日期设置!B$2)</f>
        <v>10</v>
      </c>
      <c r="N6354" s="7" t="str">
        <f>[1]!b_info_latestissurercreditrating2(A6354,日期设置!$B$2,"102","1")</f>
        <v>AAA</v>
      </c>
      <c r="O6354" s="8">
        <v>2.8</v>
      </c>
      <c r="P6354" s="9">
        <f>[1]!b_info_repurchasedate(A6354)</f>
        <v>0</v>
      </c>
      <c r="Q6354" s="8" t="s">
        <v>16705</v>
      </c>
      <c r="R6354" s="2" t="str">
        <f>IF((--IF(P6354=0,Q6354,P6354))&gt;(--日期设置!$B$2),IF(P6354=0,Q6354,P6354),Q6354)</f>
        <v>2023-04-13</v>
      </c>
      <c r="S6354" s="2" t="s">
        <v>17803</v>
      </c>
      <c r="T6354" s="8">
        <f>[1]!b_anal_ptmyear($A6354,日期设置!$B$2)</f>
        <v>2.0602739726027397</v>
      </c>
      <c r="U6354" s="8">
        <f>[1]!b_anal_termifexercise($A6354,日期设置!B$2)</f>
        <v>0</v>
      </c>
      <c r="V6354" s="10">
        <f>[1]!b_dq_dirtyprice(A6354,日期设置!$B$2)</f>
        <v>100.6895</v>
      </c>
      <c r="W6354" s="11">
        <f>IF(U6354=0,ROUNDUP((Q6354-日期设置!$B$2)/365,0),ROUNDUP((R6354-日期设置!$B$2)/365,0))</f>
        <v>3</v>
      </c>
      <c r="X6354" s="18">
        <f>_xlfn.IFNA(VLOOKUP(A6354,过往入选债券!A:D,4,0),2)</f>
        <v>2</v>
      </c>
      <c r="Y6354">
        <f>_xlfn.IFNA(VLOOKUP(C6354,[2]Sheet1!$A:$A,1,0),3)</f>
        <v>3</v>
      </c>
    </row>
    <row r="6355" spans="1:25" hidden="1" x14ac:dyDescent="0.2">
      <c r="A6355" s="21" t="s">
        <v>8332</v>
      </c>
      <c r="B6355" s="21" t="s">
        <v>8333</v>
      </c>
      <c r="C6355" s="37" t="s">
        <v>347</v>
      </c>
      <c r="D6355" s="26" t="str">
        <f>[1]!b_calc_yield(A6355,日期设置!$B$2,F6355,1,R6355,1,O6355,L6355,S6355,)</f>
        <v>Fetching...</v>
      </c>
      <c r="E6355" s="26">
        <f t="shared" si="198"/>
        <v>3.8598341146221182</v>
      </c>
      <c r="F6355" s="18">
        <f>[1]!b_dq_cleanprice($A6355,日期设置!B$2)</f>
        <v>100.5802</v>
      </c>
      <c r="G6355" s="18" t="str">
        <f t="shared" si="199"/>
        <v>1.05 + 0</v>
      </c>
      <c r="H6355" s="27">
        <f>[1]!b_dq_pctchange($A6355,日期设置!$B$2,1)/100</f>
        <v>0</v>
      </c>
      <c r="I6355" s="26">
        <f>[1]!b_pq_pctchange(A6355,日期设置!$B$4,日期设置!$B$2,1)</f>
        <v>0</v>
      </c>
      <c r="J6355" s="26">
        <f>[1]!b_pq_pctchange(A6355,日期设置!$C$4,日期设置!$B$2,1)</f>
        <v>0</v>
      </c>
      <c r="K6355" s="52">
        <f>[1]!b_dq_amount($A6355,日期设置!B$2,2,10000)</f>
        <v>0</v>
      </c>
      <c r="L6355" s="26">
        <f>[1]!b_info_latestpar(A6355,日期设置!$B$2)</f>
        <v>100</v>
      </c>
      <c r="M6355" s="6">
        <f>[1]!b_info_outstandingbalance($A6355,日期设置!B$2)</f>
        <v>7</v>
      </c>
      <c r="N6355" s="7" t="str">
        <f>[1]!b_info_latestissurercreditrating2(A6355,日期设置!$B$2,"102","1")</f>
        <v>AA+</v>
      </c>
      <c r="O6355" s="8">
        <v>4.37</v>
      </c>
      <c r="P6355" s="9">
        <f>[1]!b_info_repurchasedate(A6355)</f>
        <v>0</v>
      </c>
      <c r="Q6355" s="8" t="s">
        <v>16516</v>
      </c>
      <c r="R6355" s="2" t="str">
        <f>IF((--IF(P6355=0,Q6355,P6355))&gt;(--日期设置!$B$2),IF(P6355=0,Q6355,P6355),Q6355)</f>
        <v>2022-04-12</v>
      </c>
      <c r="S6355" s="2" t="s">
        <v>18240</v>
      </c>
      <c r="T6355" s="8">
        <f>[1]!b_anal_ptmyear($A6355,日期设置!$B$2)</f>
        <v>1.0575342465753426</v>
      </c>
      <c r="U6355" s="8">
        <f>[1]!b_anal_termifexercise($A6355,日期设置!B$2)</f>
        <v>0</v>
      </c>
      <c r="V6355" s="10">
        <f>[1]!b_dq_dirtyprice(A6355,日期设置!$B$2)</f>
        <v>104.69880000000001</v>
      </c>
      <c r="W6355" s="11">
        <f>IF(U6355=0,ROUNDUP((Q6355-日期设置!$B$2)/365,0),ROUNDUP((R6355-日期设置!$B$2)/365,0))</f>
        <v>2</v>
      </c>
      <c r="X6355" s="18">
        <f>_xlfn.IFNA(VLOOKUP(A6355,过往入选债券!A:D,4,0),2)</f>
        <v>2</v>
      </c>
      <c r="Y6355">
        <f>_xlfn.IFNA(VLOOKUP(C6355,[2]Sheet1!$A:$A,1,0),3)</f>
        <v>3</v>
      </c>
    </row>
    <row r="6356" spans="1:25" hidden="1" x14ac:dyDescent="0.2">
      <c r="A6356" s="28" t="s">
        <v>21194</v>
      </c>
      <c r="B6356" s="28" t="s">
        <v>21195</v>
      </c>
      <c r="C6356" s="39" t="s">
        <v>20758</v>
      </c>
      <c r="D6356" s="26" t="str">
        <f>[1]!b_calc_yield(A6356,日期设置!$B$2,F6356,1,R6356,1,O6356,L6356,S6356,)</f>
        <v>Fetching...</v>
      </c>
      <c r="E6356" s="26">
        <f t="shared" si="198"/>
        <v>9.6188184147193656</v>
      </c>
      <c r="F6356" s="18">
        <f>[1]!b_dq_cleanprice($A6356,日期设置!B$2)</f>
        <v>101.249</v>
      </c>
      <c r="G6356" s="18" t="str">
        <f t="shared" si="199"/>
        <v>2.58 + 2.58</v>
      </c>
      <c r="H6356" s="27">
        <f>[1]!b_dq_pctchange($A6356,日期设置!$B$2,1)/100</f>
        <v>0</v>
      </c>
      <c r="I6356" s="26">
        <f>[1]!b_pq_pctchange(A6356,日期设置!$B$4,日期设置!$B$2,1)</f>
        <v>0</v>
      </c>
      <c r="J6356" s="26">
        <f>[1]!b_pq_pctchange(A6356,日期设置!$C$4,日期设置!$B$2,1)</f>
        <v>0.38498642186699178</v>
      </c>
      <c r="K6356" s="52">
        <f>[1]!b_dq_amount($A6356,日期设置!B$2,2,10000)</f>
        <v>0</v>
      </c>
      <c r="L6356" s="26">
        <f>[1]!b_info_latestpar(A6356,日期设置!$B$2)</f>
        <v>100</v>
      </c>
      <c r="M6356" s="6">
        <f>[1]!b_info_outstandingbalance($A6356,日期设置!B$2)</f>
        <v>26</v>
      </c>
      <c r="N6356" s="7" t="str">
        <f>[1]!b_info_latestissurercreditrating2(A6356,日期设置!$B$2,"102","1")</f>
        <v>AAA</v>
      </c>
      <c r="O6356" s="8">
        <v>4.32</v>
      </c>
      <c r="P6356" s="9">
        <f>[1]!b_info_repurchasedate(A6356)</f>
        <v>0</v>
      </c>
      <c r="Q6356" s="8" t="s">
        <v>17688</v>
      </c>
      <c r="R6356" s="2" t="str">
        <f>IF((--IF(P6356=0,Q6356,P6356))&gt;(--日期设置!$B$2),IF(P6356=0,Q6356,P6356),Q6356)</f>
        <v>2023-10-21</v>
      </c>
      <c r="S6356" s="31" t="s">
        <v>16150</v>
      </c>
      <c r="T6356" s="8">
        <f>[1]!b_anal_ptmyear($A6356,日期设置!$B$2)</f>
        <v>2.5835616438356164</v>
      </c>
      <c r="U6356" s="8">
        <f>[1]!b_anal_termifexercise($A6356,日期设置!B$2)</f>
        <v>2.5835616438356164</v>
      </c>
      <c r="V6356" s="10">
        <f>[1]!b_dq_dirtyprice(A6356,日期设置!$B$2)</f>
        <v>103.048</v>
      </c>
      <c r="W6356" s="11">
        <f>IF(U6356=0,ROUNDUP((Q6356-日期设置!$B$2)/365,0),ROUNDUP((R6356-日期设置!$B$2)/365,0))</f>
        <v>3</v>
      </c>
      <c r="X6356" s="18">
        <f>_xlfn.IFNA(VLOOKUP(A6356,过往入选债券!A:D,4,0),2)</f>
        <v>2</v>
      </c>
      <c r="Y6356">
        <f>_xlfn.IFNA(VLOOKUP(C6356,[2]Sheet1!$A:$A,1,0),3)</f>
        <v>3</v>
      </c>
    </row>
    <row r="6357" spans="1:25" hidden="1" x14ac:dyDescent="0.2">
      <c r="A6357" s="21" t="s">
        <v>3778</v>
      </c>
      <c r="B6357" s="21" t="s">
        <v>3779</v>
      </c>
      <c r="C6357" s="37" t="s">
        <v>1108</v>
      </c>
      <c r="D6357" s="26" t="str">
        <f>[1]!b_calc_yield(A6357,日期设置!$B$2,F6357,1,R6357,1,O6357,L6357,S6357,)</f>
        <v>Fetching...</v>
      </c>
      <c r="E6357" s="26">
        <f t="shared" si="198"/>
        <v>6.7245324519443983</v>
      </c>
      <c r="F6357" s="18">
        <f>[1]!b_dq_cleanprice($A6357,日期设置!B$2)</f>
        <v>100.5894</v>
      </c>
      <c r="G6357" s="18" t="str">
        <f t="shared" si="199"/>
        <v>1.78 + 0</v>
      </c>
      <c r="H6357" s="27">
        <f>[1]!b_dq_pctchange($A6357,日期设置!$B$2,1)/100</f>
        <v>0</v>
      </c>
      <c r="I6357" s="26">
        <f>[1]!b_pq_pctchange(A6357,日期设置!$B$4,日期设置!$B$2,1)</f>
        <v>0</v>
      </c>
      <c r="J6357" s="26">
        <f>[1]!b_pq_pctchange(A6357,日期设置!$C$4,日期设置!$B$2,1)</f>
        <v>6.6850904576302259E-2</v>
      </c>
      <c r="K6357" s="52">
        <f>[1]!b_dq_amount($A6357,日期设置!B$2,2,10000)</f>
        <v>0</v>
      </c>
      <c r="L6357" s="26">
        <f>[1]!b_info_latestpar(A6357,日期设置!$B$2)</f>
        <v>100</v>
      </c>
      <c r="M6357" s="6">
        <f>[1]!b_info_outstandingbalance($A6357,日期设置!B$2)</f>
        <v>11</v>
      </c>
      <c r="N6357" s="7">
        <f>[1]!b_info_latestissurercreditrating2(A6357,日期设置!$B$2,"102","1")</f>
        <v>0</v>
      </c>
      <c r="O6357" s="8">
        <v>4.1500000000000004</v>
      </c>
      <c r="P6357" s="9">
        <f>[1]!b_info_repurchasedate(A6357)</f>
        <v>0</v>
      </c>
      <c r="Q6357" s="8" t="s">
        <v>16608</v>
      </c>
      <c r="R6357" s="2" t="str">
        <f>IF((--IF(P6357=0,Q6357,P6357))&gt;(--日期设置!$B$2),IF(P6357=0,Q6357,P6357),Q6357)</f>
        <v>2023-01-03</v>
      </c>
      <c r="S6357" s="2" t="s">
        <v>18359</v>
      </c>
      <c r="T6357" s="8">
        <f>[1]!b_anal_ptmyear($A6357,日期设置!$B$2)</f>
        <v>1.7863013698630137</v>
      </c>
      <c r="U6357" s="8">
        <f>[1]!b_anal_termifexercise($A6357,日期设置!B$2)</f>
        <v>0</v>
      </c>
      <c r="V6357" s="10">
        <f>[1]!b_dq_dirtyprice(A6357,日期设置!$B$2)</f>
        <v>101.47620000000001</v>
      </c>
      <c r="W6357" s="11">
        <f>IF(U6357=0,ROUNDUP((Q6357-日期设置!$B$2)/365,0),ROUNDUP((R6357-日期设置!$B$2)/365,0))</f>
        <v>2</v>
      </c>
      <c r="X6357" s="18">
        <f>_xlfn.IFNA(VLOOKUP(A6357,过往入选债券!A:D,4,0),2)</f>
        <v>2</v>
      </c>
      <c r="Y6357">
        <f>_xlfn.IFNA(VLOOKUP(C6357,[2]Sheet1!$A:$A,1,0),3)</f>
        <v>3</v>
      </c>
    </row>
    <row r="6358" spans="1:25" hidden="1" x14ac:dyDescent="0.2">
      <c r="A6358" s="28" t="s">
        <v>22222</v>
      </c>
      <c r="B6358" s="28" t="s">
        <v>22223</v>
      </c>
      <c r="C6358" s="39" t="s">
        <v>19740</v>
      </c>
      <c r="D6358" s="26">
        <f>[1]!b_calc_yield(A6358,日期设置!$B$2,F6358,1,R6358,1,O6358,L6358,S6358,)</f>
        <v>3.7941899970240245</v>
      </c>
      <c r="E6358" s="26">
        <f t="shared" si="198"/>
        <v>11.185815778290721</v>
      </c>
      <c r="F6358" s="18">
        <f>[1]!b_dq_cleanprice($A6358,日期设置!B$2)</f>
        <v>100.0478</v>
      </c>
      <c r="G6358" s="18" t="str">
        <f t="shared" si="199"/>
        <v>2.94 + 0</v>
      </c>
      <c r="H6358" s="27">
        <f>[1]!b_dq_pctchange($A6358,日期设置!$B$2,1)/100</f>
        <v>0</v>
      </c>
      <c r="I6358" s="26">
        <f>[1]!b_pq_pctchange(A6358,日期设置!$B$4,日期设置!$B$2,1)</f>
        <v>0</v>
      </c>
      <c r="J6358" s="26">
        <f>[1]!b_pq_pctchange(A6358,日期设置!$C$4,日期设置!$B$2,1)</f>
        <v>0</v>
      </c>
      <c r="K6358" s="52">
        <f>[1]!b_dq_amount($A6358,日期设置!B$2,2,10000)</f>
        <v>0</v>
      </c>
      <c r="L6358" s="26">
        <f>[1]!b_info_latestpar(A6358,日期设置!$B$2)</f>
        <v>100</v>
      </c>
      <c r="M6358" s="6">
        <f>[1]!b_info_outstandingbalance($A6358,日期设置!B$2)</f>
        <v>10</v>
      </c>
      <c r="N6358" s="7" t="str">
        <f>[1]!b_info_latestissurercreditrating2(A6358,日期设置!$B$2,"102","1")</f>
        <v>AAA</v>
      </c>
      <c r="O6358" s="43">
        <v>3.82</v>
      </c>
      <c r="P6358" s="9">
        <f>[1]!b_info_repurchasedate(A6358)</f>
        <v>0</v>
      </c>
      <c r="Q6358" s="31" t="s">
        <v>17712</v>
      </c>
      <c r="R6358" s="2" t="str">
        <f>IF((--IF(P6358=0,Q6358,P6358))&gt;(--日期设置!$B$2),IF(P6358=0,Q6358,P6358),Q6358)</f>
        <v>2024-03-03</v>
      </c>
      <c r="S6358" s="2" t="s">
        <v>18448</v>
      </c>
      <c r="T6358" s="8">
        <f>[1]!b_anal_ptmyear($A6358,日期设置!$B$2)</f>
        <v>2.9479452054794519</v>
      </c>
      <c r="U6358" s="8">
        <f>[1]!b_anal_termifexercise($A6358,日期设置!B$2)</f>
        <v>0</v>
      </c>
      <c r="V6358" s="10">
        <f>[1]!b_dq_dirtyprice(A6358,日期设置!$B$2)</f>
        <v>100.2466</v>
      </c>
      <c r="W6358" s="11">
        <f>IF(U6358=0,ROUNDUP((Q6358-日期设置!$B$2)/365,0),ROUNDUP((R6358-日期设置!$B$2)/365,0))</f>
        <v>3</v>
      </c>
      <c r="X6358" s="18">
        <f>_xlfn.IFNA(VLOOKUP(A6358,过往入选债券!A:D,4,0),2)</f>
        <v>2</v>
      </c>
      <c r="Y6358">
        <f>_xlfn.IFNA(VLOOKUP(C6358,[2]Sheet1!$A:$A,1,0),3)</f>
        <v>3</v>
      </c>
    </row>
    <row r="6359" spans="1:25" hidden="1" x14ac:dyDescent="0.2">
      <c r="A6359" s="21" t="s">
        <v>9641</v>
      </c>
      <c r="B6359" s="21" t="s">
        <v>9642</v>
      </c>
      <c r="C6359" s="37" t="s">
        <v>540</v>
      </c>
      <c r="D6359" s="26" t="str">
        <f>[1]!b_calc_yield(A6359,日期设置!$B$2,F6359,1,R6359,1,O6359,L6359,S6359,)</f>
        <v>Fetching...</v>
      </c>
      <c r="E6359" s="26">
        <f t="shared" si="198"/>
        <v>6.4623138838172167</v>
      </c>
      <c r="F6359" s="18">
        <f>[1]!b_dq_cleanprice($A6359,日期设置!B$2)</f>
        <v>100.0282</v>
      </c>
      <c r="G6359" s="18" t="str">
        <f t="shared" si="199"/>
        <v>3.71 + 1.71</v>
      </c>
      <c r="H6359" s="27">
        <f>[1]!b_dq_pctchange($A6359,日期设置!$B$2,1)/100</f>
        <v>0</v>
      </c>
      <c r="I6359" s="26">
        <f>[1]!b_pq_pctchange(A6359,日期设置!$B$4,日期设置!$B$2,1)</f>
        <v>0</v>
      </c>
      <c r="J6359" s="26">
        <f>[1]!b_pq_pctchange(A6359,日期设置!$C$4,日期设置!$B$2,1)</f>
        <v>5.4414256535213347E-2</v>
      </c>
      <c r="K6359" s="52">
        <f>[1]!b_dq_amount($A6359,日期设置!B$2,2,10000)</f>
        <v>0</v>
      </c>
      <c r="L6359" s="26">
        <f>[1]!b_info_latestpar(A6359,日期设置!$B$2)</f>
        <v>100</v>
      </c>
      <c r="M6359" s="6">
        <f>[1]!b_info_outstandingbalance($A6359,日期设置!B$2)</f>
        <v>8</v>
      </c>
      <c r="N6359" s="7" t="str">
        <f>[1]!b_info_latestissurercreditrating2(A6359,日期设置!$B$2,"102","1")</f>
        <v>AAA</v>
      </c>
      <c r="O6359" s="8">
        <v>3.82</v>
      </c>
      <c r="P6359" s="9" t="str">
        <f>[1]!b_info_repurchasedate(A6359)</f>
        <v>2022-12-09</v>
      </c>
      <c r="Q6359" s="8" t="s">
        <v>17061</v>
      </c>
      <c r="R6359" s="2" t="str">
        <f>IF((--IF(P6359=0,Q6359,P6359))&gt;(--日期设置!$B$2),IF(P6359=0,Q6359,P6359),Q6359)</f>
        <v>2022-12-09</v>
      </c>
      <c r="S6359" s="2" t="s">
        <v>18477</v>
      </c>
      <c r="T6359" s="8">
        <f>[1]!b_anal_ptmyear($A6359,日期设置!$B$2)</f>
        <v>3.7178082191780821</v>
      </c>
      <c r="U6359" s="8">
        <f>[1]!b_anal_termifexercise($A6359,日期设置!B$2)</f>
        <v>1.7178082191780821</v>
      </c>
      <c r="V6359" s="10">
        <f>[1]!b_dq_dirtyprice(A6359,日期设置!$B$2)</f>
        <v>101.1062</v>
      </c>
      <c r="W6359" s="11">
        <f>IF(U6359=0,ROUNDUP((Q6359-日期设置!$B$2)/365,0),ROUNDUP((R6359-日期设置!$B$2)/365,0))</f>
        <v>2</v>
      </c>
      <c r="X6359" s="18">
        <f>_xlfn.IFNA(VLOOKUP(A6359,过往入选债券!A:D,4,0),2)</f>
        <v>2</v>
      </c>
      <c r="Y6359">
        <f>_xlfn.IFNA(VLOOKUP(C6359,[2]Sheet1!$A:$A,1,0),3)</f>
        <v>3</v>
      </c>
    </row>
    <row r="6360" spans="1:25" hidden="1" x14ac:dyDescent="0.2">
      <c r="A6360" s="21" t="s">
        <v>9293</v>
      </c>
      <c r="B6360" s="21" t="s">
        <v>9294</v>
      </c>
      <c r="C6360" s="37" t="s">
        <v>150</v>
      </c>
      <c r="D6360" s="26" t="str">
        <f>[1]!b_calc_yield(A6360,日期设置!$B$2,F6360,1,R6360,1,O6360,L6360,S6360,)</f>
        <v>Fetching...</v>
      </c>
      <c r="E6360" s="26">
        <f t="shared" si="198"/>
        <v>13.100627098394035</v>
      </c>
      <c r="F6360" s="18">
        <f>[1]!b_dq_cleanprice($A6360,日期设置!B$2)</f>
        <v>100.3904</v>
      </c>
      <c r="G6360" s="18" t="str">
        <f t="shared" si="199"/>
        <v>3.51 + 0</v>
      </c>
      <c r="H6360" s="27">
        <f>[1]!b_dq_pctchange($A6360,日期设置!$B$2,1)/100</f>
        <v>0</v>
      </c>
      <c r="I6360" s="26">
        <f>[1]!b_pq_pctchange(A6360,日期设置!$B$4,日期设置!$B$2,1)</f>
        <v>0</v>
      </c>
      <c r="J6360" s="26">
        <f>[1]!b_pq_pctchange(A6360,日期设置!$C$4,日期设置!$B$2,1)</f>
        <v>0</v>
      </c>
      <c r="K6360" s="52">
        <f>[1]!b_dq_amount($A6360,日期设置!B$2,2,10000)</f>
        <v>0</v>
      </c>
      <c r="L6360" s="26">
        <f>[1]!b_info_latestpar(A6360,日期设置!$B$2)</f>
        <v>100</v>
      </c>
      <c r="M6360" s="6">
        <f>[1]!b_info_outstandingbalance($A6360,日期设置!B$2)</f>
        <v>2</v>
      </c>
      <c r="N6360" s="7" t="str">
        <f>[1]!b_info_latestissurercreditrating2(A6360,日期设置!$B$2,"102","1")</f>
        <v>AAA</v>
      </c>
      <c r="O6360" s="8">
        <v>3.92</v>
      </c>
      <c r="P6360" s="9">
        <f>[1]!b_info_repurchasedate(A6360)</f>
        <v>0</v>
      </c>
      <c r="Q6360" s="8" t="s">
        <v>16666</v>
      </c>
      <c r="R6360" s="2" t="str">
        <f>IF((--IF(P6360=0,Q6360,P6360))&gt;(--日期设置!$B$2),IF(P6360=0,Q6360,P6360),Q6360)</f>
        <v>2024-09-27</v>
      </c>
      <c r="S6360" s="2" t="s">
        <v>18716</v>
      </c>
      <c r="T6360" s="8">
        <f>[1]!b_anal_ptmyear($A6360,日期设置!$B$2)</f>
        <v>3.5178082191780824</v>
      </c>
      <c r="U6360" s="8">
        <f>[1]!b_anal_termifexercise($A6360,日期设置!B$2)</f>
        <v>0</v>
      </c>
      <c r="V6360" s="10">
        <f>[1]!b_dq_dirtyprice(A6360,日期设置!$B$2)</f>
        <v>102.28060000000001</v>
      </c>
      <c r="W6360" s="11">
        <f>IF(U6360=0,ROUNDUP((Q6360-日期设置!$B$2)/365,0),ROUNDUP((R6360-日期设置!$B$2)/365,0))</f>
        <v>4</v>
      </c>
      <c r="X6360" s="18">
        <f>_xlfn.IFNA(VLOOKUP(A6360,过往入选债券!A:D,4,0),2)</f>
        <v>2</v>
      </c>
      <c r="Y6360">
        <f>_xlfn.IFNA(VLOOKUP(C6360,[2]Sheet1!$A:$A,1,0),3)</f>
        <v>3</v>
      </c>
    </row>
    <row r="6361" spans="1:25" hidden="1" x14ac:dyDescent="0.2">
      <c r="A6361" s="21" t="s">
        <v>13186</v>
      </c>
      <c r="B6361" s="21" t="s">
        <v>13187</v>
      </c>
      <c r="C6361" s="37" t="s">
        <v>2953</v>
      </c>
      <c r="D6361" s="26" t="str">
        <f>[1]!b_calc_yield(A6361,日期设置!$B$2,F6361,1,R6361,1,O6361,L6361,S6361,)</f>
        <v>Fetching...</v>
      </c>
      <c r="E6361" s="26">
        <f t="shared" si="198"/>
        <v>21.33106615602205</v>
      </c>
      <c r="F6361" s="18">
        <f>[1]!b_dq_cleanprice($A6361,日期设置!B$2)</f>
        <v>60.2483</v>
      </c>
      <c r="G6361" s="18" t="str">
        <f t="shared" si="199"/>
        <v>2.18 + 0</v>
      </c>
      <c r="H6361" s="27">
        <f>[1]!b_dq_pctchange($A6361,日期设置!$B$2,1)/100</f>
        <v>0</v>
      </c>
      <c r="I6361" s="26">
        <f>[1]!b_pq_pctchange(A6361,日期设置!$B$4,日期设置!$B$2,1)</f>
        <v>0</v>
      </c>
      <c r="J6361" s="26">
        <f>[1]!b_pq_pctchange(A6361,日期设置!$C$4,日期设置!$B$2,1)</f>
        <v>0</v>
      </c>
      <c r="K6361" s="52">
        <f>[1]!b_dq_amount($A6361,日期设置!B$2,2,10000)</f>
        <v>0</v>
      </c>
      <c r="L6361" s="26">
        <f>[1]!b_info_latestpar(A6361,日期设置!$B$2)</f>
        <v>60</v>
      </c>
      <c r="M6361" s="6">
        <f>[1]!b_info_outstandingbalance($A6361,日期设置!B$2)</f>
        <v>4.5</v>
      </c>
      <c r="N6361" s="7" t="str">
        <f>[1]!b_info_latestissurercreditrating2(A6361,日期设置!$B$2,"102","1")</f>
        <v>AA</v>
      </c>
      <c r="O6361" s="8">
        <v>5.45</v>
      </c>
      <c r="P6361" s="9">
        <f>[1]!b_info_repurchasedate(A6361)</f>
        <v>0</v>
      </c>
      <c r="Q6361" s="8" t="s">
        <v>16998</v>
      </c>
      <c r="R6361" s="2" t="str">
        <f>IF((--IF(P6361=0,Q6361,P6361))&gt;(--日期设置!$B$2),IF(P6361=0,Q6361,P6361),Q6361)</f>
        <v>2023-05-27</v>
      </c>
      <c r="S6361" s="2" t="s">
        <v>18984</v>
      </c>
      <c r="T6361" s="8">
        <f>[1]!b_anal_ptmyear($A6361,日期设置!$B$2)</f>
        <v>2.1808219178082191</v>
      </c>
      <c r="U6361" s="8">
        <f>[1]!b_anal_termifexercise($A6361,日期设置!B$2)</f>
        <v>0</v>
      </c>
      <c r="V6361" s="10">
        <f>[1]!b_dq_dirtyprice(A6361,日期设置!$B$2)</f>
        <v>62.927</v>
      </c>
      <c r="W6361" s="11">
        <f>IF(U6361=0,ROUNDUP((Q6361-日期设置!$B$2)/365,0),ROUNDUP((R6361-日期设置!$B$2)/365,0))</f>
        <v>3</v>
      </c>
      <c r="X6361" s="18">
        <f>_xlfn.IFNA(VLOOKUP(A6361,过往入选债券!A:D,4,0),2)</f>
        <v>2</v>
      </c>
      <c r="Y6361">
        <f>_xlfn.IFNA(VLOOKUP(C6361,[2]Sheet1!$A:$A,1,0),3)</f>
        <v>3</v>
      </c>
    </row>
    <row r="6362" spans="1:25" hidden="1" x14ac:dyDescent="0.2">
      <c r="A6362" s="28" t="s">
        <v>22656</v>
      </c>
      <c r="B6362" s="28" t="s">
        <v>22657</v>
      </c>
      <c r="C6362" s="39" t="s">
        <v>23014</v>
      </c>
      <c r="D6362" s="26">
        <f>[1]!b_calc_yield(A6362,日期设置!$B$2,F6362,1,R6362,1,O6362,L6362,S6362,)</f>
        <v>3.7936095836590904</v>
      </c>
      <c r="E6362" s="26">
        <f t="shared" si="198"/>
        <v>10.910428658380988</v>
      </c>
      <c r="F6362" s="18">
        <f>[1]!b_dq_cleanprice($A6362,日期设置!B$2)</f>
        <v>100.26309999999999</v>
      </c>
      <c r="G6362" s="18" t="str">
        <f t="shared" si="199"/>
        <v>2.88 + 0</v>
      </c>
      <c r="H6362" s="27">
        <f>[1]!b_dq_pctchange($A6362,日期设置!$B$2,1)/100</f>
        <v>0</v>
      </c>
      <c r="I6362" s="26">
        <f>[1]!b_pq_pctchange(A6362,日期设置!$B$4,日期设置!$B$2,1)</f>
        <v>0.29409087408008766</v>
      </c>
      <c r="J6362" s="26">
        <f>[1]!b_pq_pctchange(A6362,日期设置!$C$4,日期设置!$B$2,1)</f>
        <v>0.26309999999999434</v>
      </c>
      <c r="K6362" s="52">
        <f>[1]!b_dq_amount($A6362,日期设置!B$2,2,10000)</f>
        <v>0</v>
      </c>
      <c r="L6362" s="26">
        <f>[1]!b_info_latestpar(A6362,日期设置!$B$2)</f>
        <v>100</v>
      </c>
      <c r="M6362" s="6">
        <f>[1]!b_info_outstandingbalance($A6362,日期设置!B$2)</f>
        <v>15</v>
      </c>
      <c r="N6362" s="7" t="str">
        <f>[1]!b_info_latestissurercreditrating2(A6362,日期设置!$B$2,"102","1")</f>
        <v>AAA</v>
      </c>
      <c r="O6362" s="43">
        <v>3.9</v>
      </c>
      <c r="P6362" s="9">
        <f>[1]!b_info_repurchasedate(A6362)</f>
        <v>0</v>
      </c>
      <c r="Q6362" s="31" t="s">
        <v>23446</v>
      </c>
      <c r="R6362" s="2" t="str">
        <f>IF((--IF(P6362=0,Q6362,P6362))&gt;(--日期设置!$B$2),IF(P6362=0,Q6362,P6362),Q6362)</f>
        <v>2024-02-08</v>
      </c>
      <c r="S6362" s="2" t="s">
        <v>23269</v>
      </c>
      <c r="T6362" s="8">
        <f>[1]!b_anal_ptmyear($A6362,日期设置!$B$2)</f>
        <v>2.8849315068493153</v>
      </c>
      <c r="U6362" s="8">
        <f>[1]!b_anal_termifexercise($A6362,日期设置!B$2)</f>
        <v>0</v>
      </c>
      <c r="V6362" s="10">
        <f>[1]!b_dq_dirtyprice(A6362,日期设置!$B$2)</f>
        <v>100.7119</v>
      </c>
      <c r="W6362" s="11">
        <f>IF(U6362=0,ROUNDUP((Q6362-日期设置!$B$2)/365,0),ROUNDUP((R6362-日期设置!$B$2)/365,0))</f>
        <v>3</v>
      </c>
      <c r="X6362" s="18">
        <f>_xlfn.IFNA(VLOOKUP(A6362,过往入选债券!A:D,4,0),2)</f>
        <v>2</v>
      </c>
      <c r="Y6362">
        <f>_xlfn.IFNA(VLOOKUP(C6362,[2]Sheet1!$A:$A,1,0),3)</f>
        <v>3</v>
      </c>
    </row>
    <row r="6363" spans="1:25" hidden="1" x14ac:dyDescent="0.2">
      <c r="A6363" s="21" t="s">
        <v>13061</v>
      </c>
      <c r="B6363" s="21" t="s">
        <v>13062</v>
      </c>
      <c r="C6363" s="37" t="s">
        <v>13063</v>
      </c>
      <c r="D6363" s="26" t="str">
        <f>[1]!b_calc_yield(A6363,日期设置!$B$2,F6363,1,R6363,1,O6363,L6363,S6363,)</f>
        <v>Fetching...</v>
      </c>
      <c r="E6363" s="26">
        <f t="shared" si="198"/>
        <v>20.252443480228301</v>
      </c>
      <c r="F6363" s="18">
        <f>[1]!b_dq_cleanprice($A6363,日期设置!B$2)</f>
        <v>59.511000000000003</v>
      </c>
      <c r="G6363" s="18" t="str">
        <f t="shared" si="199"/>
        <v>2.06 + 0</v>
      </c>
      <c r="H6363" s="27">
        <f>[1]!b_dq_pctchange($A6363,日期设置!$B$2,1)/100</f>
        <v>0</v>
      </c>
      <c r="I6363" s="26">
        <f>[1]!b_pq_pctchange(A6363,日期设置!$B$4,日期设置!$B$2,1)</f>
        <v>0</v>
      </c>
      <c r="J6363" s="26">
        <f>[1]!b_pq_pctchange(A6363,日期设置!$C$4,日期设置!$B$2,1)</f>
        <v>-0.149831460579887</v>
      </c>
      <c r="K6363" s="52">
        <f>[1]!b_dq_amount($A6363,日期设置!B$2,2,10000)</f>
        <v>0</v>
      </c>
      <c r="L6363" s="26">
        <f>[1]!b_info_latestpar(A6363,日期设置!$B$2)</f>
        <v>60</v>
      </c>
      <c r="M6363" s="6">
        <f>[1]!b_info_outstandingbalance($A6363,日期设置!B$2)</f>
        <v>4.8</v>
      </c>
      <c r="N6363" s="7" t="str">
        <f>[1]!b_info_latestissurercreditrating2(A6363,日期设置!$B$2,"102","1")</f>
        <v>AA</v>
      </c>
      <c r="O6363" s="8">
        <v>4.9800000000000004</v>
      </c>
      <c r="P6363" s="9">
        <f>[1]!b_info_repurchasedate(A6363)</f>
        <v>0</v>
      </c>
      <c r="Q6363" s="8" t="s">
        <v>16705</v>
      </c>
      <c r="R6363" s="2" t="str">
        <f>IF((--IF(P6363=0,Q6363,P6363))&gt;(--日期设置!$B$2),IF(P6363=0,Q6363,P6363),Q6363)</f>
        <v>2023-04-13</v>
      </c>
      <c r="S6363" s="2" t="s">
        <v>18522</v>
      </c>
      <c r="T6363" s="8">
        <f>[1]!b_anal_ptmyear($A6363,日期设置!$B$2)</f>
        <v>2.0602739726027397</v>
      </c>
      <c r="U6363" s="8">
        <f>[1]!b_anal_termifexercise($A6363,日期设置!B$2)</f>
        <v>0</v>
      </c>
      <c r="V6363" s="10">
        <f>[1]!b_dq_dirtyprice(A6363,日期设置!$B$2)</f>
        <v>62.318899999999999</v>
      </c>
      <c r="W6363" s="11">
        <f>IF(U6363=0,ROUNDUP((Q6363-日期设置!$B$2)/365,0),ROUNDUP((R6363-日期设置!$B$2)/365,0))</f>
        <v>3</v>
      </c>
      <c r="X6363" s="18" t="str">
        <f>_xlfn.IFNA(VLOOKUP(A6363,过往入选债券!A:D,4,0),2)</f>
        <v>否</v>
      </c>
      <c r="Y6363">
        <f>_xlfn.IFNA(VLOOKUP(C6363,[2]Sheet1!$A:$A,1,0),3)</f>
        <v>3</v>
      </c>
    </row>
    <row r="6364" spans="1:25" hidden="1" x14ac:dyDescent="0.2">
      <c r="A6364" s="28" t="s">
        <v>19422</v>
      </c>
      <c r="B6364" s="28" t="s">
        <v>19423</v>
      </c>
      <c r="C6364" s="38" t="s">
        <v>19424</v>
      </c>
      <c r="D6364" s="26" t="str">
        <f>[1]!b_calc_yield(A6364,日期设置!$B$2,F6364,1,R6364,1,O6364,L6364,S6364,)</f>
        <v>Fetching...</v>
      </c>
      <c r="E6364" s="26">
        <f t="shared" si="198"/>
        <v>8.8170189425845749</v>
      </c>
      <c r="F6364" s="18">
        <f>[1]!b_dq_cleanprice($A6364,日期设置!B$2)</f>
        <v>99.776600000000002</v>
      </c>
      <c r="G6364" s="18" t="str">
        <f t="shared" si="199"/>
        <v>2.37 + 0</v>
      </c>
      <c r="H6364" s="27">
        <f>[1]!b_dq_pctchange($A6364,日期设置!$B$2,1)/100</f>
        <v>0</v>
      </c>
      <c r="I6364" s="26">
        <f>[1]!b_pq_pctchange(A6364,日期设置!$B$4,日期设置!$B$2,1)</f>
        <v>0</v>
      </c>
      <c r="J6364" s="26">
        <f>[1]!b_pq_pctchange(A6364,日期设置!$C$4,日期设置!$B$2,1)</f>
        <v>3.5079595602446963E-3</v>
      </c>
      <c r="K6364" s="52">
        <f>[1]!b_dq_amount($A6364,日期设置!B$2,2,10000)</f>
        <v>0</v>
      </c>
      <c r="L6364" s="26">
        <f>[1]!b_info_latestpar(A6364,日期设置!$B$2)</f>
        <v>100</v>
      </c>
      <c r="M6364" s="6">
        <f>[1]!b_info_outstandingbalance($A6364,日期设置!B$2)</f>
        <v>16</v>
      </c>
      <c r="N6364" s="7" t="str">
        <f>[1]!b_info_latestissurercreditrating2(A6364,日期设置!$B$2,"102","1")</f>
        <v>AAA</v>
      </c>
      <c r="O6364" s="8">
        <v>3.7</v>
      </c>
      <c r="P6364" s="9">
        <f>[1]!b_info_repurchasedate(A6364)</f>
        <v>0</v>
      </c>
      <c r="Q6364" s="8" t="s">
        <v>17521</v>
      </c>
      <c r="R6364" s="2" t="str">
        <f>IF((--IF(P6364=0,Q6364,P6364))&gt;(--日期设置!$B$2),IF(P6364=0,Q6364,P6364),Q6364)</f>
        <v>2023-08-05</v>
      </c>
      <c r="S6364" s="31" t="s">
        <v>19125</v>
      </c>
      <c r="T6364" s="8">
        <f>[1]!b_anal_ptmyear($A6364,日期设置!$B$2)</f>
        <v>2.3726027397260276</v>
      </c>
      <c r="U6364" s="8">
        <f>[1]!b_anal_termifexercise($A6364,日期设置!B$2)</f>
        <v>0</v>
      </c>
      <c r="V6364" s="10">
        <f>[1]!b_dq_dirtyprice(A6364,日期设置!$B$2)</f>
        <v>102.098</v>
      </c>
      <c r="W6364" s="11">
        <f>IF(U6364=0,ROUNDUP((Q6364-日期设置!$B$2)/365,0),ROUNDUP((R6364-日期设置!$B$2)/365,0))</f>
        <v>3</v>
      </c>
      <c r="X6364" s="18">
        <f>_xlfn.IFNA(VLOOKUP(A6364,过往入选债券!A:D,4,0),2)</f>
        <v>2</v>
      </c>
      <c r="Y6364">
        <f>_xlfn.IFNA(VLOOKUP(C6364,[2]Sheet1!$A:$A,1,0),3)</f>
        <v>3</v>
      </c>
    </row>
    <row r="6365" spans="1:25" hidden="1" x14ac:dyDescent="0.2">
      <c r="A6365" s="21" t="s">
        <v>12398</v>
      </c>
      <c r="B6365" s="21" t="s">
        <v>12399</v>
      </c>
      <c r="C6365" s="37" t="s">
        <v>12400</v>
      </c>
      <c r="D6365" s="26" t="str">
        <f>[1]!b_calc_yield(A6365,日期设置!$B$2,F6365,1,R6365,1,O6365,L6365,S6365,)</f>
        <v>Fetching...</v>
      </c>
      <c r="E6365" s="26">
        <f t="shared" si="198"/>
        <v>27.602724103098851</v>
      </c>
      <c r="F6365" s="18">
        <f>[1]!b_dq_cleanprice($A6365,日期设置!B$2)</f>
        <v>73.051900000000003</v>
      </c>
      <c r="G6365" s="18" t="str">
        <f t="shared" si="199"/>
        <v>4.06 + 0</v>
      </c>
      <c r="H6365" s="27">
        <f>[1]!b_dq_pctchange($A6365,日期设置!$B$2,1)/100</f>
        <v>0</v>
      </c>
      <c r="I6365" s="26">
        <f>[1]!b_pq_pctchange(A6365,日期设置!$B$4,日期设置!$B$2,1)</f>
        <v>0</v>
      </c>
      <c r="J6365" s="26">
        <f>[1]!b_pq_pctchange(A6365,日期设置!$C$4,日期设置!$B$2,1)</f>
        <v>0</v>
      </c>
      <c r="K6365" s="52">
        <f>[1]!b_dq_amount($A6365,日期设置!B$2,2,10000)</f>
        <v>0</v>
      </c>
      <c r="L6365" s="26">
        <f>[1]!b_info_latestpar(A6365,日期设置!$B$2)</f>
        <v>70</v>
      </c>
      <c r="M6365" s="6">
        <f>[1]!b_info_outstandingbalance($A6365,日期设置!B$2)</f>
        <v>16.8</v>
      </c>
      <c r="N6365" s="7" t="str">
        <f>[1]!b_info_latestissurercreditrating2(A6365,日期设置!$B$2,"102","1")</f>
        <v>AA+</v>
      </c>
      <c r="O6365" s="8">
        <v>5.58</v>
      </c>
      <c r="P6365" s="9">
        <f>[1]!b_info_repurchasedate(A6365)</f>
        <v>0</v>
      </c>
      <c r="Q6365" s="8" t="s">
        <v>16174</v>
      </c>
      <c r="R6365" s="2" t="str">
        <f>IF((--IF(P6365=0,Q6365,P6365))&gt;(--日期设置!$B$2),IF(P6365=0,Q6365,P6365),Q6365)</f>
        <v>2025-04-13</v>
      </c>
      <c r="S6365" s="2" t="s">
        <v>18032</v>
      </c>
      <c r="T6365" s="8">
        <f>[1]!b_anal_ptmyear($A6365,日期设置!$B$2)</f>
        <v>4.0602739726027401</v>
      </c>
      <c r="U6365" s="8">
        <f>[1]!b_anal_termifexercise($A6365,日期设置!B$2)</f>
        <v>0</v>
      </c>
      <c r="V6365" s="10">
        <f>[1]!b_dq_dirtyprice(A6365,日期设置!$B$2)</f>
        <v>76.722499999999997</v>
      </c>
      <c r="W6365" s="11">
        <f>IF(U6365=0,ROUNDUP((Q6365-日期设置!$B$2)/365,0),ROUNDUP((R6365-日期设置!$B$2)/365,0))</f>
        <v>5</v>
      </c>
      <c r="X6365" s="18">
        <f>_xlfn.IFNA(VLOOKUP(A6365,过往入选债券!A:D,4,0),2)</f>
        <v>2</v>
      </c>
      <c r="Y6365">
        <f>_xlfn.IFNA(VLOOKUP(C6365,[2]Sheet1!$A:$A,1,0),3)</f>
        <v>3</v>
      </c>
    </row>
    <row r="6366" spans="1:25" hidden="1" x14ac:dyDescent="0.2">
      <c r="A6366" s="21" t="s">
        <v>998</v>
      </c>
      <c r="B6366" s="21" t="s">
        <v>999</v>
      </c>
      <c r="C6366" s="37" t="s">
        <v>609</v>
      </c>
      <c r="D6366" s="26" t="str">
        <f>[1]!b_calc_yield(A6366,日期设置!$B$2,F6366,1,R6366,1,O6366,L6366,S6366,)</f>
        <v>Fetching...</v>
      </c>
      <c r="E6366" s="26">
        <f t="shared" si="198"/>
        <v>3.1571969011773504</v>
      </c>
      <c r="F6366" s="18">
        <f>[1]!b_dq_cleanprice($A6366,日期设置!B$2)</f>
        <v>101.3519</v>
      </c>
      <c r="G6366" s="18" t="str">
        <f t="shared" si="199"/>
        <v>0.83 + 0</v>
      </c>
      <c r="H6366" s="27">
        <f>[1]!b_dq_pctchange($A6366,日期设置!$B$2,1)/100</f>
        <v>0</v>
      </c>
      <c r="I6366" s="26">
        <f>[1]!b_pq_pctchange(A6366,日期设置!$B$4,日期设置!$B$2,1)</f>
        <v>0</v>
      </c>
      <c r="J6366" s="26">
        <f>[1]!b_pq_pctchange(A6366,日期设置!$C$4,日期设置!$B$2,1)</f>
        <v>0.53066499763432184</v>
      </c>
      <c r="K6366" s="52">
        <f>[1]!b_dq_amount($A6366,日期设置!B$2,2,10000)</f>
        <v>0</v>
      </c>
      <c r="L6366" s="26">
        <f>[1]!b_info_latestpar(A6366,日期设置!$B$2)</f>
        <v>100</v>
      </c>
      <c r="M6366" s="6">
        <f>[1]!b_info_outstandingbalance($A6366,日期设置!B$2)</f>
        <v>6</v>
      </c>
      <c r="N6366" s="7">
        <f>[1]!b_info_latestissurercreditrating2(A6366,日期设置!$B$2,"102","1")</f>
        <v>0</v>
      </c>
      <c r="O6366" s="8">
        <v>5.5</v>
      </c>
      <c r="P6366" s="9">
        <f>[1]!b_info_repurchasedate(A6366)</f>
        <v>0</v>
      </c>
      <c r="Q6366" s="8" t="s">
        <v>17408</v>
      </c>
      <c r="R6366" s="2" t="str">
        <f>IF((--IF(P6366=0,Q6366,P6366))&gt;(--日期设置!$B$2),IF(P6366=0,Q6366,P6366),Q6366)</f>
        <v>2022-01-20</v>
      </c>
      <c r="S6366" s="2" t="s">
        <v>18888</v>
      </c>
      <c r="T6366" s="8">
        <f>[1]!b_anal_ptmyear($A6366,日期设置!$B$2)</f>
        <v>0.83287671232876714</v>
      </c>
      <c r="U6366" s="8">
        <f>[1]!b_anal_termifexercise($A6366,日期设置!B$2)</f>
        <v>0</v>
      </c>
      <c r="V6366" s="10">
        <f>[1]!b_dq_dirtyprice(A6366,日期设置!$B$2)</f>
        <v>102.2711</v>
      </c>
      <c r="W6366" s="11">
        <f>IF(U6366=0,ROUNDUP((Q6366-日期设置!$B$2)/365,0),ROUNDUP((R6366-日期设置!$B$2)/365,0))</f>
        <v>1</v>
      </c>
      <c r="X6366" s="18">
        <f>_xlfn.IFNA(VLOOKUP(A6366,过往入选债券!A:D,4,0),2)</f>
        <v>2</v>
      </c>
      <c r="Y6366">
        <f>_xlfn.IFNA(VLOOKUP(C6366,[2]Sheet1!$A:$A,1,0),3)</f>
        <v>3</v>
      </c>
    </row>
    <row r="6367" spans="1:25" hidden="1" x14ac:dyDescent="0.2">
      <c r="A6367" s="21" t="s">
        <v>987</v>
      </c>
      <c r="B6367" s="21" t="s">
        <v>988</v>
      </c>
      <c r="C6367" s="37" t="s">
        <v>989</v>
      </c>
      <c r="D6367" s="26" t="str">
        <f>[1]!b_calc_yield(A6367,日期设置!$B$2,F6367,1,R6367,1,O6367,L6367,S6367,)</f>
        <v>Fetching...</v>
      </c>
      <c r="E6367" s="26">
        <f t="shared" si="198"/>
        <v>5.364449102444091</v>
      </c>
      <c r="F6367" s="18">
        <f>[1]!b_dq_cleanprice($A6367,日期设置!B$2)</f>
        <v>103.7564</v>
      </c>
      <c r="G6367" s="18" t="str">
        <f t="shared" si="199"/>
        <v>1.46 + 0</v>
      </c>
      <c r="H6367" s="27">
        <f>[1]!b_dq_pctchange($A6367,日期设置!$B$2,1)/100</f>
        <v>0</v>
      </c>
      <c r="I6367" s="26">
        <f>[1]!b_pq_pctchange(A6367,日期设置!$B$4,日期设置!$B$2,1)</f>
        <v>0</v>
      </c>
      <c r="J6367" s="26">
        <f>[1]!b_pq_pctchange(A6367,日期设置!$C$4,日期设置!$B$2,1)</f>
        <v>0</v>
      </c>
      <c r="K6367" s="52">
        <f>[1]!b_dq_amount($A6367,日期设置!B$2,2,10000)</f>
        <v>0</v>
      </c>
      <c r="L6367" s="26">
        <f>[1]!b_info_latestpar(A6367,日期设置!$B$2)</f>
        <v>100</v>
      </c>
      <c r="M6367" s="6">
        <f>[1]!b_info_outstandingbalance($A6367,日期设置!B$2)</f>
        <v>5</v>
      </c>
      <c r="N6367" s="7">
        <f>[1]!b_info_latestissurercreditrating2(A6367,日期设置!$B$2,"102","1")</f>
        <v>0</v>
      </c>
      <c r="O6367" s="8">
        <v>6.5</v>
      </c>
      <c r="P6367" s="9">
        <f>[1]!b_info_repurchasedate(A6367)</f>
        <v>0</v>
      </c>
      <c r="Q6367" s="8" t="s">
        <v>17161</v>
      </c>
      <c r="R6367" s="2" t="str">
        <f>IF((--IF(P6367=0,Q6367,P6367))&gt;(--日期设置!$B$2),IF(P6367=0,Q6367,P6367),Q6367)</f>
        <v>2022-09-07</v>
      </c>
      <c r="S6367" s="2" t="s">
        <v>17782</v>
      </c>
      <c r="T6367" s="8">
        <f>[1]!b_anal_ptmyear($A6367,日期设置!$B$2)</f>
        <v>1.463013698630137</v>
      </c>
      <c r="U6367" s="8">
        <f>[1]!b_anal_termifexercise($A6367,日期设置!B$2)</f>
        <v>0</v>
      </c>
      <c r="V6367" s="10">
        <f>[1]!b_dq_dirtyprice(A6367,日期设置!$B$2)</f>
        <v>107.24679999999999</v>
      </c>
      <c r="W6367" s="11">
        <f>IF(U6367=0,ROUNDUP((Q6367-日期设置!$B$2)/365,0),ROUNDUP((R6367-日期设置!$B$2)/365,0))</f>
        <v>2</v>
      </c>
      <c r="X6367" s="18">
        <f>_xlfn.IFNA(VLOOKUP(A6367,过往入选债券!A:D,4,0),2)</f>
        <v>2</v>
      </c>
      <c r="Y6367">
        <f>_xlfn.IFNA(VLOOKUP(C6367,[2]Sheet1!$A:$A,1,0),3)</f>
        <v>3</v>
      </c>
    </row>
    <row r="6368" spans="1:25" hidden="1" x14ac:dyDescent="0.2">
      <c r="A6368" s="28" t="s">
        <v>19300</v>
      </c>
      <c r="B6368" s="28" t="s">
        <v>19301</v>
      </c>
      <c r="C6368" s="38" t="s">
        <v>6186</v>
      </c>
      <c r="D6368" s="26" t="str">
        <f>[1]!b_calc_yield(A6368,日期设置!$B$2,F6368,1,R6368,1,O6368,L6368,S6368,)</f>
        <v>Fetching...</v>
      </c>
      <c r="E6368" s="26">
        <f t="shared" si="198"/>
        <v>1.4330393941265118</v>
      </c>
      <c r="F6368" s="18">
        <f>[1]!b_dq_cleanprice($A6368,日期设置!B$2)</f>
        <v>99.857399999999998</v>
      </c>
      <c r="G6368" s="18" t="str">
        <f t="shared" si="199"/>
        <v>0.37 + 0</v>
      </c>
      <c r="H6368" s="27">
        <f>[1]!b_dq_pctchange($A6368,日期设置!$B$2,1)/100</f>
        <v>0</v>
      </c>
      <c r="I6368" s="26">
        <f>[1]!b_pq_pctchange(A6368,日期设置!$B$4,日期设置!$B$2,1)</f>
        <v>0</v>
      </c>
      <c r="J6368" s="26">
        <f>[1]!b_pq_pctchange(A6368,日期设置!$C$4,日期设置!$B$2,1)</f>
        <v>0</v>
      </c>
      <c r="K6368" s="52">
        <f>[1]!b_dq_amount($A6368,日期设置!B$2,2,10000)</f>
        <v>0</v>
      </c>
      <c r="L6368" s="26">
        <f>[1]!b_info_latestpar(A6368,日期设置!$B$2)</f>
        <v>100</v>
      </c>
      <c r="M6368" s="6">
        <f>[1]!b_info_outstandingbalance($A6368,日期设置!B$2)</f>
        <v>10</v>
      </c>
      <c r="N6368" s="7" t="str">
        <f>[1]!b_info_latestissurercreditrating2(A6368,日期设置!$B$2,"102","1")</f>
        <v>AA+</v>
      </c>
      <c r="O6368" s="8">
        <v>3.49</v>
      </c>
      <c r="P6368" s="9">
        <f>[1]!b_info_repurchasedate(A6368)</f>
        <v>0</v>
      </c>
      <c r="Q6368" s="8" t="s">
        <v>17513</v>
      </c>
      <c r="R6368" s="2" t="str">
        <f>IF((--IF(P6368=0,Q6368,P6368))&gt;(--日期设置!$B$2),IF(P6368=0,Q6368,P6368),Q6368)</f>
        <v>2021-08-07</v>
      </c>
      <c r="S6368" s="31" t="s">
        <v>19130</v>
      </c>
      <c r="T6368" s="8">
        <f>[1]!b_anal_ptmyear($A6368,日期设置!$B$2)</f>
        <v>0.37808219178082192</v>
      </c>
      <c r="U6368" s="8">
        <f>[1]!b_anal_termifexercise($A6368,日期设置!B$2)</f>
        <v>0</v>
      </c>
      <c r="V6368" s="10">
        <f>[1]!b_dq_dirtyprice(A6368,日期设置!$B$2)</f>
        <v>102.0279</v>
      </c>
      <c r="W6368" s="11">
        <f>IF(U6368=0,ROUNDUP((Q6368-日期设置!$B$2)/365,0),ROUNDUP((R6368-日期设置!$B$2)/365,0))</f>
        <v>1</v>
      </c>
      <c r="X6368" s="18">
        <f>_xlfn.IFNA(VLOOKUP(A6368,过往入选债券!A:D,4,0),2)</f>
        <v>2</v>
      </c>
      <c r="Y6368">
        <f>_xlfn.IFNA(VLOOKUP(C6368,[2]Sheet1!$A:$A,1,0),3)</f>
        <v>3</v>
      </c>
    </row>
    <row r="6369" spans="1:25" hidden="1" x14ac:dyDescent="0.2">
      <c r="A6369" s="21" t="s">
        <v>7736</v>
      </c>
      <c r="B6369" s="21" t="s">
        <v>7737</v>
      </c>
      <c r="C6369" s="37" t="s">
        <v>2840</v>
      </c>
      <c r="D6369" s="26" t="str">
        <f>[1]!b_calc_yield(A6369,日期设置!$B$2,F6369,1,R6369,1,O6369,L6369,S6369,)</f>
        <v>Fetching...</v>
      </c>
      <c r="E6369" s="26">
        <f t="shared" si="198"/>
        <v>2.8349517600635199</v>
      </c>
      <c r="F6369" s="18">
        <f>[1]!b_dq_cleanprice($A6369,日期设置!B$2)</f>
        <v>100.9748</v>
      </c>
      <c r="G6369" s="18" t="str">
        <f t="shared" si="199"/>
        <v>0.74 + 0</v>
      </c>
      <c r="H6369" s="27">
        <f>[1]!b_dq_pctchange($A6369,日期设置!$B$2,1)/100</f>
        <v>0</v>
      </c>
      <c r="I6369" s="26">
        <f>[1]!b_pq_pctchange(A6369,日期设置!$B$4,日期设置!$B$2,1)</f>
        <v>6.2430756363480173E-2</v>
      </c>
      <c r="J6369" s="26">
        <f>[1]!b_pq_pctchange(A6369,日期设置!$C$4,日期设置!$B$2,1)</f>
        <v>3.4079516229383967E-2</v>
      </c>
      <c r="K6369" s="52">
        <f>[1]!b_dq_amount($A6369,日期设置!B$2,2,10000)</f>
        <v>0</v>
      </c>
      <c r="L6369" s="26">
        <f>[1]!b_info_latestpar(A6369,日期设置!$B$2)</f>
        <v>100</v>
      </c>
      <c r="M6369" s="6">
        <f>[1]!b_info_outstandingbalance($A6369,日期设置!B$2)</f>
        <v>7</v>
      </c>
      <c r="N6369" s="7" t="str">
        <f>[1]!b_info_latestissurercreditrating2(A6369,日期设置!$B$2,"102","1")</f>
        <v>AA</v>
      </c>
      <c r="O6369" s="8">
        <v>5.18</v>
      </c>
      <c r="P6369" s="9">
        <f>[1]!b_info_repurchasedate(A6369)</f>
        <v>0</v>
      </c>
      <c r="Q6369" s="8" t="s">
        <v>16252</v>
      </c>
      <c r="R6369" s="2" t="str">
        <f>IF((--IF(P6369=0,Q6369,P6369))&gt;(--日期设置!$B$2),IF(P6369=0,Q6369,P6369),Q6369)</f>
        <v>2021-12-20</v>
      </c>
      <c r="S6369" s="2" t="s">
        <v>18034</v>
      </c>
      <c r="T6369" s="8">
        <f>[1]!b_anal_ptmyear($A6369,日期设置!$B$2)</f>
        <v>0.74794520547945209</v>
      </c>
      <c r="U6369" s="8">
        <f>[1]!b_anal_termifexercise($A6369,日期设置!B$2)</f>
        <v>0</v>
      </c>
      <c r="V6369" s="10">
        <f>[1]!b_dq_dirtyprice(A6369,日期设置!$B$2)</f>
        <v>102.2804</v>
      </c>
      <c r="W6369" s="11">
        <f>IF(U6369=0,ROUNDUP((Q6369-日期设置!$B$2)/365,0),ROUNDUP((R6369-日期设置!$B$2)/365,0))</f>
        <v>1</v>
      </c>
      <c r="X6369" s="18">
        <f>_xlfn.IFNA(VLOOKUP(A6369,过往入选债券!A:D,4,0),2)</f>
        <v>2</v>
      </c>
      <c r="Y6369">
        <f>_xlfn.IFNA(VLOOKUP(C6369,[2]Sheet1!$A:$A,1,0),3)</f>
        <v>3</v>
      </c>
    </row>
    <row r="6370" spans="1:25" x14ac:dyDescent="0.2">
      <c r="A6370" s="21" t="s">
        <v>7124</v>
      </c>
      <c r="B6370" s="21" t="s">
        <v>7125</v>
      </c>
      <c r="C6370" s="37" t="s">
        <v>418</v>
      </c>
      <c r="D6370" s="26" t="str">
        <f>[1]!b_calc_yield(A6370,日期设置!$B$2,F6370,1,R6370,1,O6370,L6370,S6370,)</f>
        <v>Fetching...</v>
      </c>
      <c r="E6370" s="26">
        <f t="shared" si="198"/>
        <v>8.7180553672924876</v>
      </c>
      <c r="F6370" s="18">
        <f>[1]!b_dq_cleanprice($A6370,日期设置!B$2)</f>
        <v>104.27419999999999</v>
      </c>
      <c r="G6370" s="18" t="str">
        <f t="shared" si="199"/>
        <v>2.39 + 0</v>
      </c>
      <c r="H6370" s="27">
        <f>[1]!b_dq_pctchange($A6370,日期设置!$B$2,1)/100</f>
        <v>4.4338956536647735E-3</v>
      </c>
      <c r="I6370" s="26">
        <f>[1]!b_pq_pctchange(A6370,日期设置!$B$4,日期设置!$B$2,1)</f>
        <v>0.29104101504641483</v>
      </c>
      <c r="J6370" s="26">
        <f>[1]!b_pq_pctchange(A6370,日期设置!$C$4,日期设置!$B$2,1)</f>
        <v>0.29104101504641483</v>
      </c>
      <c r="K6370" s="52">
        <f>[1]!b_dq_amount($A6370,日期设置!B$2,2,10000)</f>
        <v>4308.3926575999994</v>
      </c>
      <c r="L6370" s="26">
        <f>[1]!b_info_latestpar(A6370,日期设置!$B$2)</f>
        <v>100</v>
      </c>
      <c r="M6370" s="6">
        <f>[1]!b_info_outstandingbalance($A6370,日期设置!B$2)</f>
        <v>8</v>
      </c>
      <c r="N6370" s="7" t="str">
        <f>[1]!b_info_latestissurercreditrating2(A6370,日期设置!$B$2,"102","1")</f>
        <v>AA+</v>
      </c>
      <c r="O6370" s="8">
        <v>5.7</v>
      </c>
      <c r="P6370" s="9">
        <f>[1]!b_info_repurchasedate(A6370)</f>
        <v>0</v>
      </c>
      <c r="Q6370" s="8" t="s">
        <v>17022</v>
      </c>
      <c r="R6370" s="2" t="str">
        <f>IF((--IF(P6370=0,Q6370,P6370))&gt;(--日期设置!$B$2),IF(P6370=0,Q6370,P6370),Q6370)</f>
        <v>2023-08-14</v>
      </c>
      <c r="S6370" s="2" t="s">
        <v>18541</v>
      </c>
      <c r="T6370" s="8">
        <f>[1]!b_anal_ptmyear($A6370,日期设置!$B$2)</f>
        <v>2.3972602739726026</v>
      </c>
      <c r="U6370" s="8">
        <f>[1]!b_anal_termifexercise($A6370,日期设置!B$2)</f>
        <v>0</v>
      </c>
      <c r="V6370" s="10">
        <f>[1]!b_dq_dirtyprice(A6370,日期设置!$B$2)</f>
        <v>107.7098</v>
      </c>
      <c r="W6370" s="11">
        <f>IF(U6370=0,ROUNDUP((Q6370-日期设置!$B$2)/365,0),ROUNDUP((R6370-日期设置!$B$2)/365,0))</f>
        <v>3</v>
      </c>
      <c r="X6370" s="18">
        <f>_xlfn.IFNA(VLOOKUP(A6370,过往入选债券!A:D,4,0),2)</f>
        <v>2</v>
      </c>
      <c r="Y6370">
        <f>_xlfn.IFNA(VLOOKUP(C6370,[2]Sheet1!$A:$A,1,0),3)</f>
        <v>3</v>
      </c>
    </row>
    <row r="6371" spans="1:25" hidden="1" x14ac:dyDescent="0.2">
      <c r="A6371" s="21" t="s">
        <v>8588</v>
      </c>
      <c r="B6371" s="21" t="s">
        <v>8589</v>
      </c>
      <c r="C6371" s="37" t="s">
        <v>148</v>
      </c>
      <c r="D6371" s="26" t="str">
        <f>[1]!b_calc_yield(A6371,日期设置!$B$2,F6371,1,R6371,1,O6371,L6371,S6371,)</f>
        <v>Fetching...</v>
      </c>
      <c r="E6371" s="26">
        <f t="shared" si="198"/>
        <v>4.1503139244944087</v>
      </c>
      <c r="F6371" s="18">
        <f>[1]!b_dq_cleanprice($A6371,日期设置!B$2)</f>
        <v>100.2959</v>
      </c>
      <c r="G6371" s="18" t="str">
        <f t="shared" si="199"/>
        <v>1.13 + 0</v>
      </c>
      <c r="H6371" s="27">
        <f>[1]!b_dq_pctchange($A6371,日期设置!$B$2,1)/100</f>
        <v>0</v>
      </c>
      <c r="I6371" s="26">
        <f>[1]!b_pq_pctchange(A6371,日期设置!$B$4,日期设置!$B$2,1)</f>
        <v>0</v>
      </c>
      <c r="J6371" s="26">
        <f>[1]!b_pq_pctchange(A6371,日期设置!$C$4,日期设置!$B$2,1)</f>
        <v>-0.10418274809387473</v>
      </c>
      <c r="K6371" s="52">
        <f>[1]!b_dq_amount($A6371,日期设置!B$2,2,10000)</f>
        <v>0</v>
      </c>
      <c r="L6371" s="26">
        <f>[1]!b_info_latestpar(A6371,日期设置!$B$2)</f>
        <v>100</v>
      </c>
      <c r="M6371" s="6">
        <f>[1]!b_info_outstandingbalance($A6371,日期设置!B$2)</f>
        <v>5</v>
      </c>
      <c r="N6371" s="7" t="str">
        <f>[1]!b_info_latestissurercreditrating2(A6371,日期设置!$B$2,"102","1")</f>
        <v>AAA</v>
      </c>
      <c r="O6371" s="8">
        <v>4.07</v>
      </c>
      <c r="P6371" s="9">
        <f>[1]!b_info_repurchasedate(A6371)</f>
        <v>0</v>
      </c>
      <c r="Q6371" s="8" t="s">
        <v>16135</v>
      </c>
      <c r="R6371" s="2" t="str">
        <f>IF((--IF(P6371=0,Q6371,P6371))&gt;(--日期设置!$B$2),IF(P6371=0,Q6371,P6371),Q6371)</f>
        <v>2022-05-09</v>
      </c>
      <c r="S6371" s="2" t="s">
        <v>17922</v>
      </c>
      <c r="T6371" s="8">
        <f>[1]!b_anal_ptmyear($A6371,日期设置!$B$2)</f>
        <v>1.1315068493150684</v>
      </c>
      <c r="U6371" s="8">
        <f>[1]!b_anal_termifexercise($A6371,日期设置!B$2)</f>
        <v>0</v>
      </c>
      <c r="V6371" s="10">
        <f>[1]!b_dq_dirtyprice(A6371,日期设置!$B$2)</f>
        <v>103.83069999999999</v>
      </c>
      <c r="W6371" s="11">
        <f>IF(U6371=0,ROUNDUP((Q6371-日期设置!$B$2)/365,0),ROUNDUP((R6371-日期设置!$B$2)/365,0))</f>
        <v>2</v>
      </c>
      <c r="X6371" s="18">
        <f>_xlfn.IFNA(VLOOKUP(A6371,过往入选债券!A:D,4,0),2)</f>
        <v>2</v>
      </c>
      <c r="Y6371">
        <f>_xlfn.IFNA(VLOOKUP(C6371,[2]Sheet1!$A:$A,1,0),3)</f>
        <v>3</v>
      </c>
    </row>
    <row r="6372" spans="1:25" hidden="1" x14ac:dyDescent="0.2">
      <c r="A6372" s="21" t="s">
        <v>8209</v>
      </c>
      <c r="B6372" s="21" t="s">
        <v>8210</v>
      </c>
      <c r="C6372" s="37" t="s">
        <v>8211</v>
      </c>
      <c r="D6372" s="26" t="str">
        <f>[1]!b_calc_yield(A6372,日期设置!$B$2,F6372,1,R6372,1,O6372,L6372,S6372,)</f>
        <v>Fetching...</v>
      </c>
      <c r="E6372" s="26">
        <f t="shared" si="198"/>
        <v>11.285420139229352</v>
      </c>
      <c r="F6372" s="18">
        <f>[1]!b_dq_cleanprice($A6372,日期设置!B$2)</f>
        <v>101.9777</v>
      </c>
      <c r="G6372" s="18" t="str">
        <f t="shared" si="199"/>
        <v>2.99 + 0</v>
      </c>
      <c r="H6372" s="27">
        <f>[1]!b_dq_pctchange($A6372,日期设置!$B$2,1)/100</f>
        <v>0</v>
      </c>
      <c r="I6372" s="26">
        <f>[1]!b_pq_pctchange(A6372,日期设置!$B$4,日期设置!$B$2,1)</f>
        <v>0</v>
      </c>
      <c r="J6372" s="26">
        <f>[1]!b_pq_pctchange(A6372,日期设置!$C$4,日期设置!$B$2,1)</f>
        <v>-8.5305491712665531E-3</v>
      </c>
      <c r="K6372" s="52">
        <f>[1]!b_dq_amount($A6372,日期设置!B$2,2,10000)</f>
        <v>0</v>
      </c>
      <c r="L6372" s="26">
        <f>[1]!b_info_latestpar(A6372,日期设置!$B$2)</f>
        <v>100</v>
      </c>
      <c r="M6372" s="6">
        <f>[1]!b_info_outstandingbalance($A6372,日期设置!B$2)</f>
        <v>16</v>
      </c>
      <c r="N6372" s="7" t="str">
        <f>[1]!b_info_latestissurercreditrating2(A6372,日期设置!$B$2,"102","1")</f>
        <v>AAA</v>
      </c>
      <c r="O6372" s="8">
        <v>4.5</v>
      </c>
      <c r="P6372" s="9">
        <f>[1]!b_info_repurchasedate(A6372)</f>
        <v>0</v>
      </c>
      <c r="Q6372" s="8" t="s">
        <v>17001</v>
      </c>
      <c r="R6372" s="2" t="str">
        <f>IF((--IF(P6372=0,Q6372,P6372))&gt;(--日期设置!$B$2),IF(P6372=0,Q6372,P6372),Q6372)</f>
        <v>2024-03-21</v>
      </c>
      <c r="S6372" s="2" t="s">
        <v>17783</v>
      </c>
      <c r="T6372" s="8">
        <f>[1]!b_anal_ptmyear($A6372,日期设置!$B$2)</f>
        <v>2.9972602739726026</v>
      </c>
      <c r="U6372" s="8">
        <f>[1]!b_anal_termifexercise($A6372,日期设置!B$2)</f>
        <v>0</v>
      </c>
      <c r="V6372" s="10">
        <f>[1]!b_dq_dirtyprice(A6372,日期设置!$B$2)</f>
        <v>101.99</v>
      </c>
      <c r="W6372" s="11">
        <f>IF(U6372=0,ROUNDUP((Q6372-日期设置!$B$2)/365,0),ROUNDUP((R6372-日期设置!$B$2)/365,0))</f>
        <v>3</v>
      </c>
      <c r="X6372" s="18">
        <f>_xlfn.IFNA(VLOOKUP(A6372,过往入选债券!A:D,4,0),2)</f>
        <v>2</v>
      </c>
      <c r="Y6372">
        <f>_xlfn.IFNA(VLOOKUP(C6372,[2]Sheet1!$A:$A,1,0),3)</f>
        <v>3</v>
      </c>
    </row>
    <row r="6373" spans="1:25" hidden="1" x14ac:dyDescent="0.2">
      <c r="A6373" s="21" t="s">
        <v>10050</v>
      </c>
      <c r="B6373" s="21" t="s">
        <v>10051</v>
      </c>
      <c r="C6373" s="37" t="s">
        <v>9333</v>
      </c>
      <c r="D6373" s="26" t="str">
        <f>[1]!b_calc_yield(A6373,日期设置!$B$2,F6373,1,R6373,1,O6373,L6373,S6373,)</f>
        <v>Fetching...</v>
      </c>
      <c r="E6373" s="26">
        <f t="shared" si="198"/>
        <v>7.4233728073361815</v>
      </c>
      <c r="F6373" s="18">
        <f>[1]!b_dq_cleanprice($A6373,日期设置!B$2)</f>
        <v>98.961600000000004</v>
      </c>
      <c r="G6373" s="18" t="str">
        <f t="shared" si="199"/>
        <v>1.95 + 0</v>
      </c>
      <c r="H6373" s="27">
        <f>[1]!b_dq_pctchange($A6373,日期设置!$B$2,1)/100</f>
        <v>0</v>
      </c>
      <c r="I6373" s="26">
        <f>[1]!b_pq_pctchange(A6373,日期设置!$B$4,日期设置!$B$2,1)</f>
        <v>0</v>
      </c>
      <c r="J6373" s="26">
        <f>[1]!b_pq_pctchange(A6373,日期设置!$C$4,日期设置!$B$2,1)</f>
        <v>-0.15255345424605973</v>
      </c>
      <c r="K6373" s="52">
        <f>[1]!b_dq_amount($A6373,日期设置!B$2,2,10000)</f>
        <v>0</v>
      </c>
      <c r="L6373" s="26">
        <f>[1]!b_info_latestpar(A6373,日期设置!$B$2)</f>
        <v>100</v>
      </c>
      <c r="M6373" s="6">
        <f>[1]!b_info_outstandingbalance($A6373,日期设置!B$2)</f>
        <v>5</v>
      </c>
      <c r="N6373" s="7" t="str">
        <f>[1]!b_info_latestissurercreditrating2(A6373,日期设置!$B$2,"102","1")</f>
        <v>AAA</v>
      </c>
      <c r="O6373" s="8">
        <v>3.23</v>
      </c>
      <c r="P6373" s="9">
        <f>[1]!b_info_repurchasedate(A6373)</f>
        <v>0</v>
      </c>
      <c r="Q6373" s="8" t="s">
        <v>16002</v>
      </c>
      <c r="R6373" s="2" t="str">
        <f>IF((--IF(P6373=0,Q6373,P6373))&gt;(--日期设置!$B$2),IF(P6373=0,Q6373,P6373),Q6373)</f>
        <v>2023-03-06</v>
      </c>
      <c r="S6373" s="2" t="s">
        <v>17784</v>
      </c>
      <c r="T6373" s="8">
        <f>[1]!b_anal_ptmyear($A6373,日期设置!$B$2)</f>
        <v>1.9561643835616438</v>
      </c>
      <c r="U6373" s="8">
        <f>[1]!b_anal_termifexercise($A6373,日期设置!B$2)</f>
        <v>0</v>
      </c>
      <c r="V6373" s="10">
        <f>[1]!b_dq_dirtyprice(A6373,日期设置!$B$2)</f>
        <v>99.103200000000001</v>
      </c>
      <c r="W6373" s="11">
        <f>IF(U6373=0,ROUNDUP((Q6373-日期设置!$B$2)/365,0),ROUNDUP((R6373-日期设置!$B$2)/365,0))</f>
        <v>2</v>
      </c>
      <c r="X6373" s="18">
        <f>_xlfn.IFNA(VLOOKUP(A6373,过往入选债券!A:D,4,0),2)</f>
        <v>2</v>
      </c>
      <c r="Y6373">
        <f>_xlfn.IFNA(VLOOKUP(C6373,[2]Sheet1!$A:$A,1,0),3)</f>
        <v>3</v>
      </c>
    </row>
    <row r="6374" spans="1:25" hidden="1" x14ac:dyDescent="0.2">
      <c r="A6374" s="21" t="s">
        <v>9926</v>
      </c>
      <c r="B6374" s="21" t="s">
        <v>9927</v>
      </c>
      <c r="C6374" s="37" t="s">
        <v>377</v>
      </c>
      <c r="D6374" s="26" t="str">
        <f>[1]!b_calc_yield(A6374,日期设置!$B$2,F6374,1,R6374,1,O6374,L6374,S6374,)</f>
        <v>Fetching...</v>
      </c>
      <c r="E6374" s="26">
        <f t="shared" si="198"/>
        <v>7.2784704635702857</v>
      </c>
      <c r="F6374" s="18">
        <f>[1]!b_dq_cleanprice($A6374,日期设置!B$2)</f>
        <v>98.748400000000004</v>
      </c>
      <c r="G6374" s="18" t="str">
        <f t="shared" si="199"/>
        <v>1.92 + 0</v>
      </c>
      <c r="H6374" s="27">
        <f>[1]!b_dq_pctchange($A6374,日期设置!$B$2,1)/100</f>
        <v>0</v>
      </c>
      <c r="I6374" s="26">
        <f>[1]!b_pq_pctchange(A6374,日期设置!$B$4,日期设置!$B$2,1)</f>
        <v>0</v>
      </c>
      <c r="J6374" s="26">
        <f>[1]!b_pq_pctchange(A6374,日期设置!$C$4,日期设置!$B$2,1)</f>
        <v>0</v>
      </c>
      <c r="K6374" s="52">
        <f>[1]!b_dq_amount($A6374,日期设置!B$2,2,10000)</f>
        <v>0</v>
      </c>
      <c r="L6374" s="26">
        <f>[1]!b_info_latestpar(A6374,日期设置!$B$2)</f>
        <v>100</v>
      </c>
      <c r="M6374" s="6">
        <f>[1]!b_info_outstandingbalance($A6374,日期设置!B$2)</f>
        <v>10</v>
      </c>
      <c r="N6374" s="7" t="str">
        <f>[1]!b_info_latestissurercreditrating2(A6374,日期设置!$B$2,"102","1")</f>
        <v>AAA</v>
      </c>
      <c r="O6374" s="8">
        <v>3.1</v>
      </c>
      <c r="P6374" s="9">
        <f>[1]!b_info_repurchasedate(A6374)</f>
        <v>0</v>
      </c>
      <c r="Q6374" s="8" t="s">
        <v>17121</v>
      </c>
      <c r="R6374" s="2" t="str">
        <f>IF((--IF(P6374=0,Q6374,P6374))&gt;(--日期设置!$B$2),IF(P6374=0,Q6374,P6374),Q6374)</f>
        <v>2023-02-21</v>
      </c>
      <c r="S6374" s="2" t="s">
        <v>18725</v>
      </c>
      <c r="T6374" s="8">
        <f>[1]!b_anal_ptmyear($A6374,日期设置!$B$2)</f>
        <v>1.9205479452054794</v>
      </c>
      <c r="U6374" s="8">
        <f>[1]!b_anal_termifexercise($A6374,日期设置!B$2)</f>
        <v>0</v>
      </c>
      <c r="V6374" s="10">
        <f>[1]!b_dq_dirtyprice(A6374,日期设置!$B$2)</f>
        <v>98.994699999999995</v>
      </c>
      <c r="W6374" s="11">
        <f>IF(U6374=0,ROUNDUP((Q6374-日期设置!$B$2)/365,0),ROUNDUP((R6374-日期设置!$B$2)/365,0))</f>
        <v>2</v>
      </c>
      <c r="X6374" s="18">
        <f>_xlfn.IFNA(VLOOKUP(A6374,过往入选债券!A:D,4,0),2)</f>
        <v>2</v>
      </c>
      <c r="Y6374">
        <f>_xlfn.IFNA(VLOOKUP(C6374,[2]Sheet1!$A:$A,1,0),3)</f>
        <v>3</v>
      </c>
    </row>
    <row r="6375" spans="1:25" hidden="1" x14ac:dyDescent="0.2">
      <c r="A6375" s="21" t="s">
        <v>7824</v>
      </c>
      <c r="B6375" s="21" t="s">
        <v>7825</v>
      </c>
      <c r="C6375" s="37" t="s">
        <v>2443</v>
      </c>
      <c r="D6375" s="26" t="str">
        <f>[1]!b_calc_yield(A6375,日期设置!$B$2,F6375,1,R6375,1,O6375,L6375,S6375,)</f>
        <v>Fetching...</v>
      </c>
      <c r="E6375" s="26">
        <f t="shared" si="198"/>
        <v>3.0592864126566033</v>
      </c>
      <c r="F6375" s="18">
        <f>[1]!b_dq_cleanprice($A6375,日期设置!B$2)</f>
        <v>100.6673</v>
      </c>
      <c r="G6375" s="18" t="str">
        <f t="shared" si="199"/>
        <v>2.80 + 0.80</v>
      </c>
      <c r="H6375" s="27">
        <f>[1]!b_dq_pctchange($A6375,日期设置!$B$2,1)/100</f>
        <v>0</v>
      </c>
      <c r="I6375" s="26">
        <f>[1]!b_pq_pctchange(A6375,日期设置!$B$4,日期设置!$B$2,1)</f>
        <v>0</v>
      </c>
      <c r="J6375" s="26">
        <f>[1]!b_pq_pctchange(A6375,日期设置!$C$4,日期设置!$B$2,1)</f>
        <v>0</v>
      </c>
      <c r="K6375" s="52">
        <f>[1]!b_dq_amount($A6375,日期设置!B$2,2,10000)</f>
        <v>0</v>
      </c>
      <c r="L6375" s="26">
        <f>[1]!b_info_latestpar(A6375,日期设置!$B$2)</f>
        <v>100</v>
      </c>
      <c r="M6375" s="6">
        <f>[1]!b_info_outstandingbalance($A6375,日期设置!B$2)</f>
        <v>3</v>
      </c>
      <c r="N6375" s="7" t="str">
        <f>[1]!b_info_latestissurercreditrating2(A6375,日期设置!$B$2,"102","1")</f>
        <v>AA+</v>
      </c>
      <c r="O6375" s="8">
        <v>4.67</v>
      </c>
      <c r="P6375" s="9" t="str">
        <f>[1]!b_info_repurchasedate(A6375)</f>
        <v>2022-01-11</v>
      </c>
      <c r="Q6375" s="8" t="s">
        <v>16611</v>
      </c>
      <c r="R6375" s="2" t="str">
        <f>IF((--IF(P6375=0,Q6375,P6375))&gt;(--日期设置!$B$2),IF(P6375=0,Q6375,P6375),Q6375)</f>
        <v>2022-01-11</v>
      </c>
      <c r="S6375" s="2" t="s">
        <v>18362</v>
      </c>
      <c r="T6375" s="8">
        <f>[1]!b_anal_ptmyear($A6375,日期设置!$B$2)</f>
        <v>2.8082191780821919</v>
      </c>
      <c r="U6375" s="8">
        <f>[1]!b_anal_termifexercise($A6375,日期设置!B$2)</f>
        <v>0.80821917808219179</v>
      </c>
      <c r="V6375" s="10">
        <f>[1]!b_dq_dirtyprice(A6375,日期设置!$B$2)</f>
        <v>101.5629</v>
      </c>
      <c r="W6375" s="11">
        <f>IF(U6375=0,ROUNDUP((Q6375-日期设置!$B$2)/365,0),ROUNDUP((R6375-日期设置!$B$2)/365,0))</f>
        <v>1</v>
      </c>
      <c r="X6375" s="18">
        <f>_xlfn.IFNA(VLOOKUP(A6375,过往入选债券!A:D,4,0),2)</f>
        <v>2</v>
      </c>
      <c r="Y6375">
        <f>_xlfn.IFNA(VLOOKUP(C6375,[2]Sheet1!$A:$A,1,0),3)</f>
        <v>3</v>
      </c>
    </row>
    <row r="6376" spans="1:25" hidden="1" x14ac:dyDescent="0.2">
      <c r="A6376" s="21" t="s">
        <v>7853</v>
      </c>
      <c r="B6376" s="21" t="s">
        <v>7854</v>
      </c>
      <c r="C6376" s="37" t="s">
        <v>707</v>
      </c>
      <c r="D6376" s="26" t="str">
        <f>[1]!b_calc_yield(A6376,日期设置!$B$2,F6376,1,R6376,1,O6376,L6376,S6376,)</f>
        <v>Fetching...</v>
      </c>
      <c r="E6376" s="26">
        <f t="shared" si="198"/>
        <v>3.1312807438746759</v>
      </c>
      <c r="F6376" s="18">
        <f>[1]!b_dq_cleanprice($A6376,日期设置!B$2)</f>
        <v>101.3475</v>
      </c>
      <c r="G6376" s="18" t="str">
        <f t="shared" si="199"/>
        <v>0.82 + 0</v>
      </c>
      <c r="H6376" s="27">
        <f>[1]!b_dq_pctchange($A6376,日期设置!$B$2,1)/100</f>
        <v>0</v>
      </c>
      <c r="I6376" s="26">
        <f>[1]!b_pq_pctchange(A6376,日期设置!$B$4,日期设置!$B$2,1)</f>
        <v>0</v>
      </c>
      <c r="J6376" s="26">
        <f>[1]!b_pq_pctchange(A6376,日期设置!$C$4,日期设置!$B$2,1)</f>
        <v>0</v>
      </c>
      <c r="K6376" s="52">
        <f>[1]!b_dq_amount($A6376,日期设置!B$2,2,10000)</f>
        <v>0</v>
      </c>
      <c r="L6376" s="26">
        <f>[1]!b_info_latestpar(A6376,日期设置!$B$2)</f>
        <v>100</v>
      </c>
      <c r="M6376" s="6">
        <f>[1]!b_info_outstandingbalance($A6376,日期设置!B$2)</f>
        <v>5</v>
      </c>
      <c r="N6376" s="7" t="str">
        <f>[1]!b_info_latestissurercreditrating2(A6376,日期设置!$B$2,"102","1")</f>
        <v>AA+</v>
      </c>
      <c r="O6376" s="8">
        <v>5.5</v>
      </c>
      <c r="P6376" s="9">
        <f>[1]!b_info_repurchasedate(A6376)</f>
        <v>0</v>
      </c>
      <c r="Q6376" s="8" t="s">
        <v>16444</v>
      </c>
      <c r="R6376" s="2" t="str">
        <f>IF((--IF(P6376=0,Q6376,P6376))&gt;(--日期设置!$B$2),IF(P6376=0,Q6376,P6376),Q6376)</f>
        <v>2022-01-18</v>
      </c>
      <c r="S6376" s="2" t="s">
        <v>18020</v>
      </c>
      <c r="T6376" s="8">
        <f>[1]!b_anal_ptmyear($A6376,日期设置!$B$2)</f>
        <v>0.82739726027397265</v>
      </c>
      <c r="U6376" s="8">
        <f>[1]!b_anal_termifexercise($A6376,日期设置!B$2)</f>
        <v>0</v>
      </c>
      <c r="V6376" s="10">
        <f>[1]!b_dq_dirtyprice(A6376,日期设置!$B$2)</f>
        <v>102.2968</v>
      </c>
      <c r="W6376" s="11">
        <f>IF(U6376=0,ROUNDUP((Q6376-日期设置!$B$2)/365,0),ROUNDUP((R6376-日期设置!$B$2)/365,0))</f>
        <v>1</v>
      </c>
      <c r="X6376" s="18">
        <f>_xlfn.IFNA(VLOOKUP(A6376,过往入选债券!A:D,4,0),2)</f>
        <v>2</v>
      </c>
      <c r="Y6376">
        <f>_xlfn.IFNA(VLOOKUP(C6376,[2]Sheet1!$A:$A,1,0),3)</f>
        <v>3</v>
      </c>
    </row>
    <row r="6377" spans="1:25" hidden="1" x14ac:dyDescent="0.2">
      <c r="A6377" s="21" t="s">
        <v>7569</v>
      </c>
      <c r="B6377" s="21" t="s">
        <v>7570</v>
      </c>
      <c r="C6377" s="37" t="s">
        <v>332</v>
      </c>
      <c r="D6377" s="26" t="str">
        <f>[1]!b_calc_yield(A6377,日期设置!$B$2,F6377,1,R6377,1,O6377,L6377,S6377,)</f>
        <v>Fetching...</v>
      </c>
      <c r="E6377" s="26">
        <f t="shared" si="198"/>
        <v>9.840432740522175</v>
      </c>
      <c r="F6377" s="18">
        <f>[1]!b_dq_cleanprice($A6377,日期设置!B$2)</f>
        <v>101.7298</v>
      </c>
      <c r="G6377" s="18" t="str">
        <f t="shared" si="199"/>
        <v>2.64 + 0</v>
      </c>
      <c r="H6377" s="27">
        <f>[1]!b_dq_pctchange($A6377,日期设置!$B$2,1)/100</f>
        <v>0</v>
      </c>
      <c r="I6377" s="26">
        <f>[1]!b_pq_pctchange(A6377,日期设置!$B$4,日期设置!$B$2,1)</f>
        <v>0</v>
      </c>
      <c r="J6377" s="26">
        <f>[1]!b_pq_pctchange(A6377,日期设置!$C$4,日期设置!$B$2,1)</f>
        <v>0</v>
      </c>
      <c r="K6377" s="52">
        <f>[1]!b_dq_amount($A6377,日期设置!B$2,2,10000)</f>
        <v>0</v>
      </c>
      <c r="L6377" s="26">
        <f>[1]!b_info_latestpar(A6377,日期设置!$B$2)</f>
        <v>100</v>
      </c>
      <c r="M6377" s="6">
        <f>[1]!b_info_outstandingbalance($A6377,日期设置!B$2)</f>
        <v>10</v>
      </c>
      <c r="N6377" s="7" t="str">
        <f>[1]!b_info_latestissurercreditrating2(A6377,日期设置!$B$2,"102","1")</f>
        <v>AAA</v>
      </c>
      <c r="O6377" s="8">
        <v>4.49</v>
      </c>
      <c r="P6377" s="9">
        <f>[1]!b_info_repurchasedate(A6377)</f>
        <v>0</v>
      </c>
      <c r="Q6377" s="8" t="s">
        <v>17603</v>
      </c>
      <c r="R6377" s="2" t="str">
        <f>IF((--IF(P6377=0,Q6377,P6377))&gt;(--日期设置!$B$2),IF(P6377=0,Q6377,P6377),Q6377)</f>
        <v>2023-11-14</v>
      </c>
      <c r="S6377" s="2" t="s">
        <v>18627</v>
      </c>
      <c r="T6377" s="8">
        <f>[1]!b_anal_ptmyear($A6377,日期设置!$B$2)</f>
        <v>2.6493150684931508</v>
      </c>
      <c r="U6377" s="8">
        <f>[1]!b_anal_termifexercise($A6377,日期设置!B$2)</f>
        <v>0</v>
      </c>
      <c r="V6377" s="10">
        <f>[1]!b_dq_dirtyprice(A6377,日期设置!$B$2)</f>
        <v>103.3044</v>
      </c>
      <c r="W6377" s="11">
        <f>IF(U6377=0,ROUNDUP((Q6377-日期设置!$B$2)/365,0),ROUNDUP((R6377-日期设置!$B$2)/365,0))</f>
        <v>3</v>
      </c>
      <c r="X6377" s="18">
        <f>_xlfn.IFNA(VLOOKUP(A6377,过往入选债券!A:D,4,0),2)</f>
        <v>2</v>
      </c>
      <c r="Y6377" s="45">
        <f>_xlfn.IFNA(VLOOKUP(C6377,[2]Sheet1!$A:$A,1,0),3)</f>
        <v>3</v>
      </c>
    </row>
    <row r="6378" spans="1:25" hidden="1" x14ac:dyDescent="0.2">
      <c r="A6378" s="21" t="s">
        <v>15670</v>
      </c>
      <c r="B6378" s="21" t="s">
        <v>15671</v>
      </c>
      <c r="C6378" s="37" t="s">
        <v>15672</v>
      </c>
      <c r="D6378" s="26" t="str">
        <f>[1]!b_calc_yield(A6378,日期设置!$B$2,F6378,1,R6378,1,O6378,L6378,S6378,)</f>
        <v>Fetching...</v>
      </c>
      <c r="E6378" s="26">
        <f t="shared" si="198"/>
        <v>21.480830605034782</v>
      </c>
      <c r="F6378" s="18">
        <f>[1]!b_dq_cleanprice($A6378,日期设置!B$2)</f>
        <v>103.3467</v>
      </c>
      <c r="G6378" s="18" t="str">
        <f t="shared" si="199"/>
        <v>5.79 + 0</v>
      </c>
      <c r="H6378" s="27">
        <f>[1]!b_dq_pctchange($A6378,日期设置!$B$2,1)/100</f>
        <v>0</v>
      </c>
      <c r="I6378" s="26">
        <f>[1]!b_pq_pctchange(A6378,日期设置!$B$4,日期设置!$B$2,1)</f>
        <v>0</v>
      </c>
      <c r="J6378" s="26">
        <f>[1]!b_pq_pctchange(A6378,日期设置!$C$4,日期设置!$B$2,1)</f>
        <v>0</v>
      </c>
      <c r="K6378" s="52">
        <f>[1]!b_dq_amount($A6378,日期设置!B$2,2,10000)</f>
        <v>0</v>
      </c>
      <c r="L6378" s="26">
        <f>[1]!b_info_latestpar(A6378,日期设置!$B$2)</f>
        <v>100</v>
      </c>
      <c r="M6378" s="6">
        <f>[1]!b_info_outstandingbalance($A6378,日期设置!B$2)</f>
        <v>12</v>
      </c>
      <c r="N6378" s="7" t="str">
        <f>[1]!b_info_latestissurercreditrating2(A6378,日期设置!$B$2,"102","1")</f>
        <v>AA+</v>
      </c>
      <c r="O6378" s="8">
        <v>4.4400000000000004</v>
      </c>
      <c r="P6378" s="9">
        <f>[1]!b_info_repurchasedate(A6378)</f>
        <v>0</v>
      </c>
      <c r="Q6378" s="8" t="s">
        <v>17608</v>
      </c>
      <c r="R6378" s="2" t="str">
        <f>IF((--IF(P6378=0,Q6378,P6378))&gt;(--日期设置!$B$2),IF(P6378=0,Q6378,P6378),Q6378)</f>
        <v>2027-01-07</v>
      </c>
      <c r="S6378" s="2" t="s">
        <v>18738</v>
      </c>
      <c r="T6378" s="8">
        <f>[1]!b_anal_ptmyear($A6378,日期设置!$B$2)</f>
        <v>5.7972602739726025</v>
      </c>
      <c r="U6378" s="8">
        <f>[1]!b_anal_termifexercise($A6378,日期设置!B$2)</f>
        <v>0</v>
      </c>
      <c r="V6378" s="10">
        <f>[1]!b_dq_dirtyprice(A6378,日期设置!$B$2)</f>
        <v>104.2469</v>
      </c>
      <c r="W6378" s="11">
        <f>IF(U6378=0,ROUNDUP((Q6378-日期设置!$B$2)/365,0),ROUNDUP((R6378-日期设置!$B$2)/365,0))</f>
        <v>6</v>
      </c>
      <c r="X6378" s="18">
        <f>_xlfn.IFNA(VLOOKUP(A6378,过往入选债券!A:D,4,0),2)</f>
        <v>2</v>
      </c>
      <c r="Y6378">
        <f>_xlfn.IFNA(VLOOKUP(C6378,[2]Sheet1!$A:$A,1,0),3)</f>
        <v>3</v>
      </c>
    </row>
    <row r="6379" spans="1:25" hidden="1" x14ac:dyDescent="0.2">
      <c r="A6379" s="21" t="s">
        <v>6968</v>
      </c>
      <c r="B6379" s="21" t="s">
        <v>6969</v>
      </c>
      <c r="C6379" s="37" t="s">
        <v>145</v>
      </c>
      <c r="D6379" s="26" t="str">
        <f>[1]!b_calc_yield(A6379,日期设置!$B$2,F6379,1,R6379,1,O6379,L6379,S6379,)</f>
        <v>Fetching...</v>
      </c>
      <c r="E6379" s="26">
        <f t="shared" si="198"/>
        <v>2.5082764464446017</v>
      </c>
      <c r="F6379" s="18">
        <f>[1]!b_dq_cleanprice($A6379,日期设置!B$2)</f>
        <v>100.9821</v>
      </c>
      <c r="G6379" s="18" t="str">
        <f t="shared" si="199"/>
        <v>0.66 + 0</v>
      </c>
      <c r="H6379" s="27">
        <f>[1]!b_dq_pctchange($A6379,日期设置!$B$2,1)/100</f>
        <v>0</v>
      </c>
      <c r="I6379" s="26">
        <f>[1]!b_pq_pctchange(A6379,日期设置!$B$4,日期设置!$B$2,1)</f>
        <v>0</v>
      </c>
      <c r="J6379" s="26">
        <f>[1]!b_pq_pctchange(A6379,日期设置!$C$4,日期设置!$B$2,1)</f>
        <v>-0.2063426652001282</v>
      </c>
      <c r="K6379" s="52">
        <f>[1]!b_dq_amount($A6379,日期设置!B$2,2,10000)</f>
        <v>0</v>
      </c>
      <c r="L6379" s="26">
        <f>[1]!b_info_latestpar(A6379,日期设置!$B$2)</f>
        <v>100</v>
      </c>
      <c r="M6379" s="6">
        <f>[1]!b_info_outstandingbalance($A6379,日期设置!B$2)</f>
        <v>10</v>
      </c>
      <c r="N6379" s="7" t="str">
        <f>[1]!b_info_latestissurercreditrating2(A6379,日期设置!$B$2,"102","1")</f>
        <v>AAA</v>
      </c>
      <c r="O6379" s="8">
        <v>5.37</v>
      </c>
      <c r="P6379" s="9">
        <f>[1]!b_info_repurchasedate(A6379)</f>
        <v>0</v>
      </c>
      <c r="Q6379" s="8" t="s">
        <v>16702</v>
      </c>
      <c r="R6379" s="2" t="str">
        <f>IF((--IF(P6379=0,Q6379,P6379))&gt;(--日期设置!$B$2),IF(P6379=0,Q6379,P6379),Q6379)</f>
        <v>2021-11-19</v>
      </c>
      <c r="S6379" s="2" t="s">
        <v>17814</v>
      </c>
      <c r="T6379" s="8">
        <f>[1]!b_anal_ptmyear($A6379,日期设置!$B$2)</f>
        <v>0.66301369863013704</v>
      </c>
      <c r="U6379" s="8">
        <f>[1]!b_anal_termifexercise($A6379,日期设置!B$2)</f>
        <v>0</v>
      </c>
      <c r="V6379" s="10">
        <f>[1]!b_dq_dirtyprice(A6379,日期设置!$B$2)</f>
        <v>102.79170000000001</v>
      </c>
      <c r="W6379" s="11">
        <f>IF(U6379=0,ROUNDUP((Q6379-日期设置!$B$2)/365,0),ROUNDUP((R6379-日期设置!$B$2)/365,0))</f>
        <v>1</v>
      </c>
      <c r="X6379" s="18">
        <f>_xlfn.IFNA(VLOOKUP(A6379,过往入选债券!A:D,4,0),2)</f>
        <v>2</v>
      </c>
      <c r="Y6379">
        <f>_xlfn.IFNA(VLOOKUP(C6379,[2]Sheet1!$A:$A,1,0),3)</f>
        <v>3</v>
      </c>
    </row>
    <row r="6380" spans="1:25" hidden="1" x14ac:dyDescent="0.2">
      <c r="A6380" s="21" t="s">
        <v>8176</v>
      </c>
      <c r="B6380" s="21" t="s">
        <v>8177</v>
      </c>
      <c r="C6380" s="37" t="s">
        <v>4819</v>
      </c>
      <c r="D6380" s="26" t="str">
        <f>[1]!b_calc_yield(A6380,日期设置!$B$2,F6380,1,R6380,1,O6380,L6380,S6380,)</f>
        <v>Fetching...</v>
      </c>
      <c r="E6380" s="26">
        <f t="shared" si="198"/>
        <v>3.7519675819566389</v>
      </c>
      <c r="F6380" s="18">
        <f>[1]!b_dq_cleanprice($A6380,日期设置!B$2)</f>
        <v>101.1618</v>
      </c>
      <c r="G6380" s="18" t="str">
        <f t="shared" si="199"/>
        <v>2.99 + 0.99</v>
      </c>
      <c r="H6380" s="27">
        <f>[1]!b_dq_pctchange($A6380,日期设置!$B$2,1)/100</f>
        <v>0</v>
      </c>
      <c r="I6380" s="26">
        <f>[1]!b_pq_pctchange(A6380,日期设置!$B$4,日期设置!$B$2,1)</f>
        <v>0</v>
      </c>
      <c r="J6380" s="26">
        <f>[1]!b_pq_pctchange(A6380,日期设置!$C$4,日期设置!$B$2,1)</f>
        <v>-7.2899256783192506E-2</v>
      </c>
      <c r="K6380" s="52">
        <f>[1]!b_dq_amount($A6380,日期设置!B$2,2,10000)</f>
        <v>0</v>
      </c>
      <c r="L6380" s="26">
        <f>[1]!b_info_latestpar(A6380,日期设置!$B$2)</f>
        <v>100</v>
      </c>
      <c r="M6380" s="6">
        <f>[1]!b_info_outstandingbalance($A6380,日期设置!B$2)</f>
        <v>6</v>
      </c>
      <c r="N6380" s="7" t="str">
        <f>[1]!b_info_latestissurercreditrating2(A6380,日期设置!$B$2,"102","1")</f>
        <v>AA+</v>
      </c>
      <c r="O6380" s="8">
        <v>5</v>
      </c>
      <c r="P6380" s="9" t="str">
        <f>[1]!b_info_repurchasedate(A6380)</f>
        <v>2022-03-19</v>
      </c>
      <c r="Q6380" s="8" t="s">
        <v>17017</v>
      </c>
      <c r="R6380" s="2" t="str">
        <f>IF((--IF(P6380=0,Q6380,P6380))&gt;(--日期设置!$B$2),IF(P6380=0,Q6380,P6380),Q6380)</f>
        <v>2022-03-19</v>
      </c>
      <c r="S6380" s="2" t="s">
        <v>17917</v>
      </c>
      <c r="T6380" s="8">
        <f>[1]!b_anal_ptmyear($A6380,日期设置!$B$2)</f>
        <v>2.9917808219178084</v>
      </c>
      <c r="U6380" s="8">
        <f>[1]!b_anal_termifexercise($A6380,日期设置!B$2)</f>
        <v>0.99178082191780825</v>
      </c>
      <c r="V6380" s="10">
        <f>[1]!b_dq_dirtyprice(A6380,日期设置!$B$2)</f>
        <v>101.2029</v>
      </c>
      <c r="W6380" s="11">
        <f>IF(U6380=0,ROUNDUP((Q6380-日期设置!$B$2)/365,0),ROUNDUP((R6380-日期设置!$B$2)/365,0))</f>
        <v>1</v>
      </c>
      <c r="X6380" s="18">
        <f>_xlfn.IFNA(VLOOKUP(A6380,过往入选债券!A:D,4,0),2)</f>
        <v>2</v>
      </c>
      <c r="Y6380">
        <f>_xlfn.IFNA(VLOOKUP(C6380,[2]Sheet1!$A:$A,1,0),3)</f>
        <v>3</v>
      </c>
    </row>
    <row r="6381" spans="1:25" hidden="1" x14ac:dyDescent="0.2">
      <c r="A6381" s="21" t="s">
        <v>11236</v>
      </c>
      <c r="B6381" s="21" t="s">
        <v>11237</v>
      </c>
      <c r="C6381" s="37" t="s">
        <v>455</v>
      </c>
      <c r="D6381" s="26" t="str">
        <f>[1]!b_calc_yield(A6381,日期设置!$B$2,F6381,1,R6381,1,O6381,L6381,S6381,)</f>
        <v>Fetching...</v>
      </c>
      <c r="E6381" s="26">
        <f t="shared" si="198"/>
        <v>8.3200328354521744</v>
      </c>
      <c r="F6381" s="18">
        <f>[1]!b_dq_cleanprice($A6381,日期设置!B$2)</f>
        <v>100.0018</v>
      </c>
      <c r="G6381" s="18" t="str">
        <f t="shared" si="199"/>
        <v>2.25 + 2.25</v>
      </c>
      <c r="H6381" s="27">
        <f>[1]!b_dq_pctchange($A6381,日期设置!$B$2,1)/100</f>
        <v>0</v>
      </c>
      <c r="I6381" s="26">
        <f>[1]!b_pq_pctchange(A6381,日期设置!$B$4,日期设置!$B$2,1)</f>
        <v>0</v>
      </c>
      <c r="J6381" s="26">
        <f>[1]!b_pq_pctchange(A6381,日期设置!$C$4,日期设置!$B$2,1)</f>
        <v>0.35786972177285031</v>
      </c>
      <c r="K6381" s="52">
        <f>[1]!b_dq_amount($A6381,日期设置!B$2,2,10000)</f>
        <v>0</v>
      </c>
      <c r="L6381" s="26">
        <f>[1]!b_info_latestpar(A6381,日期设置!$B$2)</f>
        <v>100</v>
      </c>
      <c r="M6381" s="6">
        <f>[1]!b_info_outstandingbalance($A6381,日期设置!B$2)</f>
        <v>15</v>
      </c>
      <c r="N6381" s="7" t="str">
        <f>[1]!b_info_latestissurercreditrating2(A6381,日期设置!$B$2,"102","1")</f>
        <v>AAA</v>
      </c>
      <c r="O6381" s="8">
        <v>3.79</v>
      </c>
      <c r="P6381" s="9">
        <f>[1]!b_info_repurchasedate(A6381)</f>
        <v>0</v>
      </c>
      <c r="Q6381" s="8" t="s">
        <v>16494</v>
      </c>
      <c r="R6381" s="2" t="str">
        <f>IF((--IF(P6381=0,Q6381,P6381))&gt;(--日期设置!$B$2),IF(P6381=0,Q6381,P6381),Q6381)</f>
        <v>2023-06-24</v>
      </c>
      <c r="S6381" s="2" t="s">
        <v>17996</v>
      </c>
      <c r="T6381" s="8">
        <f>[1]!b_anal_ptmyear($A6381,日期设置!$B$2)</f>
        <v>2.2575342465753425</v>
      </c>
      <c r="U6381" s="8">
        <f>[1]!b_anal_termifexercise($A6381,日期设置!B$2)</f>
        <v>2.2575342465753425</v>
      </c>
      <c r="V6381" s="10">
        <f>[1]!b_dq_dirtyprice(A6381,日期设置!$B$2)</f>
        <v>102.81570000000001</v>
      </c>
      <c r="W6381" s="11">
        <f>IF(U6381=0,ROUNDUP((Q6381-日期设置!$B$2)/365,0),ROUNDUP((R6381-日期设置!$B$2)/365,0))</f>
        <v>3</v>
      </c>
      <c r="X6381" s="18">
        <f>_xlfn.IFNA(VLOOKUP(A6381,过往入选债券!A:D,4,0),2)</f>
        <v>2</v>
      </c>
      <c r="Y6381">
        <f>_xlfn.IFNA(VLOOKUP(C6381,[2]Sheet1!$A:$A,1,0),3)</f>
        <v>3</v>
      </c>
    </row>
    <row r="6382" spans="1:25" hidden="1" x14ac:dyDescent="0.2">
      <c r="A6382" s="21" t="s">
        <v>5806</v>
      </c>
      <c r="B6382" s="21" t="s">
        <v>5807</v>
      </c>
      <c r="C6382" s="37" t="s">
        <v>5808</v>
      </c>
      <c r="D6382" s="26" t="str">
        <f>[1]!b_calc_yield(A6382,日期设置!$B$2,F6382,1,R6382,1,O6382,L6382,S6382,)</f>
        <v>Fetching...</v>
      </c>
      <c r="E6382" s="26">
        <f t="shared" si="198"/>
        <v>5.8203094556094515</v>
      </c>
      <c r="F6382" s="18">
        <f>[1]!b_dq_cleanprice($A6382,日期设置!B$2)</f>
        <v>101.78449999999999</v>
      </c>
      <c r="G6382" s="18" t="str">
        <f t="shared" si="199"/>
        <v>1.56 + 0</v>
      </c>
      <c r="H6382" s="27">
        <f>[1]!b_dq_pctchange($A6382,日期设置!$B$2,1)/100</f>
        <v>0</v>
      </c>
      <c r="I6382" s="26">
        <f>[1]!b_pq_pctchange(A6382,日期设置!$B$4,日期设置!$B$2,1)</f>
        <v>5.5835332952573896E-2</v>
      </c>
      <c r="J6382" s="26">
        <f>[1]!b_pq_pctchange(A6382,日期设置!$C$4,日期设置!$B$2,1)</f>
        <v>5.5835332952573896E-2</v>
      </c>
      <c r="K6382" s="52">
        <f>[1]!b_dq_amount($A6382,日期设置!B$2,2,10000)</f>
        <v>0</v>
      </c>
      <c r="L6382" s="26">
        <f>[1]!b_info_latestpar(A6382,日期设置!$B$2)</f>
        <v>100</v>
      </c>
      <c r="M6382" s="6">
        <f>[1]!b_info_outstandingbalance($A6382,日期设置!B$2)</f>
        <v>10</v>
      </c>
      <c r="N6382" s="7" t="str">
        <f>[1]!b_info_latestissurercreditrating2(A6382,日期设置!$B$2,"102","1")</f>
        <v>AAA</v>
      </c>
      <c r="O6382" s="8">
        <v>4.99</v>
      </c>
      <c r="P6382" s="9">
        <f>[1]!b_info_repurchasedate(A6382)</f>
        <v>0</v>
      </c>
      <c r="Q6382" s="8" t="s">
        <v>17394</v>
      </c>
      <c r="R6382" s="2" t="str">
        <f>IF((--IF(P6382=0,Q6382,P6382))&gt;(--日期设置!$B$2),IF(P6382=0,Q6382,P6382),Q6382)</f>
        <v>2022-10-16</v>
      </c>
      <c r="S6382" s="2" t="s">
        <v>18609</v>
      </c>
      <c r="T6382" s="8">
        <f>[1]!b_anal_ptmyear($A6382,日期设置!$B$2)</f>
        <v>1.56986301369863</v>
      </c>
      <c r="U6382" s="8">
        <f>[1]!b_anal_termifexercise($A6382,日期设置!B$2)</f>
        <v>0</v>
      </c>
      <c r="V6382" s="10">
        <f>[1]!b_dq_dirtyprice(A6382,日期设置!$B$2)</f>
        <v>103.93089999999999</v>
      </c>
      <c r="W6382" s="11">
        <f>IF(U6382=0,ROUNDUP((Q6382-日期设置!$B$2)/365,0),ROUNDUP((R6382-日期设置!$B$2)/365,0))</f>
        <v>2</v>
      </c>
      <c r="X6382" s="18">
        <f>_xlfn.IFNA(VLOOKUP(A6382,过往入选债券!A:D,4,0),2)</f>
        <v>2</v>
      </c>
      <c r="Y6382">
        <f>_xlfn.IFNA(VLOOKUP(C6382,[2]Sheet1!$A:$A,1,0),3)</f>
        <v>3</v>
      </c>
    </row>
    <row r="6383" spans="1:25" hidden="1" x14ac:dyDescent="0.2">
      <c r="A6383" s="21" t="s">
        <v>9680</v>
      </c>
      <c r="B6383" s="21" t="s">
        <v>9681</v>
      </c>
      <c r="C6383" s="37" t="s">
        <v>261</v>
      </c>
      <c r="D6383" s="26" t="str">
        <f>[1]!b_calc_yield(A6383,日期设置!$B$2,F6383,1,R6383,1,O6383,L6383,S6383,)</f>
        <v>Fetching...</v>
      </c>
      <c r="E6383" s="26">
        <f t="shared" si="198"/>
        <v>6.5234502694689667</v>
      </c>
      <c r="F6383" s="18">
        <f>[1]!b_dq_cleanprice($A6383,日期设置!B$2)</f>
        <v>100.23180000000001</v>
      </c>
      <c r="G6383" s="18" t="str">
        <f t="shared" si="199"/>
        <v>1.73 + 0</v>
      </c>
      <c r="H6383" s="27">
        <f>[1]!b_dq_pctchange($A6383,日期设置!$B$2,1)/100</f>
        <v>0</v>
      </c>
      <c r="I6383" s="26">
        <f>[1]!b_pq_pctchange(A6383,日期设置!$B$4,日期设置!$B$2,1)</f>
        <v>0</v>
      </c>
      <c r="J6383" s="26">
        <f>[1]!b_pq_pctchange(A6383,日期设置!$C$4,日期设置!$B$2,1)</f>
        <v>0</v>
      </c>
      <c r="K6383" s="52">
        <f>[1]!b_dq_amount($A6383,日期设置!B$2,2,10000)</f>
        <v>0</v>
      </c>
      <c r="L6383" s="26">
        <f>[1]!b_info_latestpar(A6383,日期设置!$B$2)</f>
        <v>100</v>
      </c>
      <c r="M6383" s="6">
        <f>[1]!b_info_outstandingbalance($A6383,日期设置!B$2)</f>
        <v>6</v>
      </c>
      <c r="N6383" s="7" t="str">
        <f>[1]!b_info_latestissurercreditrating2(A6383,日期设置!$B$2,"102","1")</f>
        <v>AA+</v>
      </c>
      <c r="O6383" s="8">
        <v>3.93</v>
      </c>
      <c r="P6383" s="9">
        <f>[1]!b_info_repurchasedate(A6383)</f>
        <v>0</v>
      </c>
      <c r="Q6383" s="8" t="s">
        <v>16581</v>
      </c>
      <c r="R6383" s="2" t="str">
        <f>IF((--IF(P6383=0,Q6383,P6383))&gt;(--日期设置!$B$2),IF(P6383=0,Q6383,P6383),Q6383)</f>
        <v>2022-12-17</v>
      </c>
      <c r="S6383" s="2" t="s">
        <v>18394</v>
      </c>
      <c r="T6383" s="8">
        <f>[1]!b_anal_ptmyear($A6383,日期设置!$B$2)</f>
        <v>1.7397260273972601</v>
      </c>
      <c r="U6383" s="8">
        <f>[1]!b_anal_termifexercise($A6383,日期设置!B$2)</f>
        <v>0</v>
      </c>
      <c r="V6383" s="10">
        <f>[1]!b_dq_dirtyprice(A6383,日期设置!$B$2)</f>
        <v>101.2547</v>
      </c>
      <c r="W6383" s="11">
        <f>IF(U6383=0,ROUNDUP((Q6383-日期设置!$B$2)/365,0),ROUNDUP((R6383-日期设置!$B$2)/365,0))</f>
        <v>2</v>
      </c>
      <c r="X6383" s="18">
        <f>_xlfn.IFNA(VLOOKUP(A6383,过往入选债券!A:D,4,0),2)</f>
        <v>2</v>
      </c>
      <c r="Y6383">
        <f>_xlfn.IFNA(VLOOKUP(C6383,[2]Sheet1!$A:$A,1,0),3)</f>
        <v>3</v>
      </c>
    </row>
    <row r="6384" spans="1:25" hidden="1" x14ac:dyDescent="0.2">
      <c r="A6384" s="21" t="s">
        <v>6995</v>
      </c>
      <c r="B6384" s="21" t="s">
        <v>6996</v>
      </c>
      <c r="C6384" s="37" t="s">
        <v>1097</v>
      </c>
      <c r="D6384" s="26" t="str">
        <f>[1]!b_calc_yield(A6384,日期设置!$B$2,F6384,1,R6384,1,O6384,L6384,S6384,)</f>
        <v>Fetching...</v>
      </c>
      <c r="E6384" s="26">
        <f t="shared" si="198"/>
        <v>8.4055866119940639</v>
      </c>
      <c r="F6384" s="18">
        <f>[1]!b_dq_cleanprice($A6384,日期设置!B$2)</f>
        <v>103.4645</v>
      </c>
      <c r="G6384" s="18" t="str">
        <f t="shared" si="199"/>
        <v>2.31 + 0</v>
      </c>
      <c r="H6384" s="27">
        <f>[1]!b_dq_pctchange($A6384,日期设置!$B$2,1)/100</f>
        <v>0</v>
      </c>
      <c r="I6384" s="26">
        <f>[1]!b_pq_pctchange(A6384,日期设置!$B$4,日期设置!$B$2,1)</f>
        <v>0</v>
      </c>
      <c r="J6384" s="26">
        <f>[1]!b_pq_pctchange(A6384,日期设置!$C$4,日期设置!$B$2,1)</f>
        <v>5.5121727147452712E-2</v>
      </c>
      <c r="K6384" s="52">
        <f>[1]!b_dq_amount($A6384,日期设置!B$2,2,10000)</f>
        <v>0</v>
      </c>
      <c r="L6384" s="26">
        <f>[1]!b_info_latestpar(A6384,日期设置!$B$2)</f>
        <v>100</v>
      </c>
      <c r="M6384" s="6">
        <f>[1]!b_info_outstandingbalance($A6384,日期设置!B$2)</f>
        <v>15</v>
      </c>
      <c r="N6384" s="7" t="str">
        <f>[1]!b_info_latestissurercreditrating2(A6384,日期设置!$B$2,"102","1")</f>
        <v>AA+</v>
      </c>
      <c r="O6384" s="8">
        <v>5.38</v>
      </c>
      <c r="P6384" s="9">
        <f>[1]!b_info_repurchasedate(A6384)</f>
        <v>0</v>
      </c>
      <c r="Q6384" s="8" t="s">
        <v>16229</v>
      </c>
      <c r="R6384" s="2" t="str">
        <f>IF((--IF(P6384=0,Q6384,P6384))&gt;(--日期设置!$B$2),IF(P6384=0,Q6384,P6384),Q6384)</f>
        <v>2023-07-16</v>
      </c>
      <c r="S6384" s="2" t="s">
        <v>18595</v>
      </c>
      <c r="T6384" s="8">
        <f>[1]!b_anal_ptmyear($A6384,日期设置!$B$2)</f>
        <v>2.3178082191780822</v>
      </c>
      <c r="U6384" s="8">
        <f>[1]!b_anal_termifexercise($A6384,日期设置!B$2)</f>
        <v>0</v>
      </c>
      <c r="V6384" s="10">
        <f>[1]!b_dq_dirtyprice(A6384,日期设置!$B$2)</f>
        <v>107.1347</v>
      </c>
      <c r="W6384" s="11">
        <f>IF(U6384=0,ROUNDUP((Q6384-日期设置!$B$2)/365,0),ROUNDUP((R6384-日期设置!$B$2)/365,0))</f>
        <v>3</v>
      </c>
      <c r="X6384" s="18">
        <f>_xlfn.IFNA(VLOOKUP(A6384,过往入选债券!A:D,4,0),2)</f>
        <v>2</v>
      </c>
      <c r="Y6384">
        <f>_xlfn.IFNA(VLOOKUP(C6384,[2]Sheet1!$A:$A,1,0),3)</f>
        <v>3</v>
      </c>
    </row>
    <row r="6385" spans="1:25" hidden="1" x14ac:dyDescent="0.2">
      <c r="A6385" s="21" t="s">
        <v>13721</v>
      </c>
      <c r="B6385" s="21" t="s">
        <v>13722</v>
      </c>
      <c r="C6385" s="37" t="s">
        <v>9826</v>
      </c>
      <c r="D6385" s="26" t="str">
        <f>[1]!b_calc_yield(A6385,日期设置!$B$2,F6385,1,R6385,1,O6385,L6385,S6385,)</f>
        <v>Fetching...</v>
      </c>
      <c r="E6385" s="26">
        <f t="shared" si="198"/>
        <v>17.21747382918517</v>
      </c>
      <c r="F6385" s="18">
        <f>[1]!b_dq_cleanprice($A6385,日期设置!B$2)</f>
        <v>82.578999999999994</v>
      </c>
      <c r="G6385" s="18" t="str">
        <f t="shared" si="199"/>
        <v>3.10 + 0</v>
      </c>
      <c r="H6385" s="27">
        <f>[1]!b_dq_pctchange($A6385,日期设置!$B$2,1)/100</f>
        <v>0</v>
      </c>
      <c r="I6385" s="26">
        <f>[1]!b_pq_pctchange(A6385,日期设置!$B$4,日期设置!$B$2,1)</f>
        <v>0</v>
      </c>
      <c r="J6385" s="26">
        <f>[1]!b_pq_pctchange(A6385,日期设置!$C$4,日期设置!$B$2,1)</f>
        <v>0</v>
      </c>
      <c r="K6385" s="52">
        <f>[1]!b_dq_amount($A6385,日期设置!B$2,2,10000)</f>
        <v>0</v>
      </c>
      <c r="L6385" s="26">
        <f>[1]!b_info_latestpar(A6385,日期设置!$B$2)</f>
        <v>80</v>
      </c>
      <c r="M6385" s="6">
        <f>[1]!b_info_outstandingbalance($A6385,日期设置!B$2)</f>
        <v>14.4</v>
      </c>
      <c r="N6385" s="7" t="str">
        <f>[1]!b_info_latestissurercreditrating2(A6385,日期设置!$B$2,"102","1")</f>
        <v>AA</v>
      </c>
      <c r="O6385" s="8">
        <v>5.32</v>
      </c>
      <c r="P6385" s="9">
        <f>[1]!b_info_repurchasedate(A6385)</f>
        <v>0</v>
      </c>
      <c r="Q6385" s="8" t="s">
        <v>16895</v>
      </c>
      <c r="R6385" s="2" t="str">
        <f>IF((--IF(P6385=0,Q6385,P6385))&gt;(--日期设置!$B$2),IF(P6385=0,Q6385,P6385),Q6385)</f>
        <v>2024-04-28</v>
      </c>
      <c r="S6385" s="2" t="s">
        <v>17973</v>
      </c>
      <c r="T6385" s="8">
        <f>[1]!b_anal_ptmyear($A6385,日期设置!$B$2)</f>
        <v>3.1013698630136988</v>
      </c>
      <c r="U6385" s="8">
        <f>[1]!b_anal_termifexercise($A6385,日期设置!B$2)</f>
        <v>0</v>
      </c>
      <c r="V6385" s="10">
        <f>[1]!b_dq_dirtyprice(A6385,日期设置!$B$2)</f>
        <v>86.403499999999994</v>
      </c>
      <c r="W6385" s="11">
        <f>IF(U6385=0,ROUNDUP((Q6385-日期设置!$B$2)/365,0),ROUNDUP((R6385-日期设置!$B$2)/365,0))</f>
        <v>4</v>
      </c>
      <c r="X6385" s="18">
        <f>_xlfn.IFNA(VLOOKUP(A6385,过往入选债券!A:D,4,0),2)</f>
        <v>2</v>
      </c>
      <c r="Y6385">
        <f>_xlfn.IFNA(VLOOKUP(C6385,[2]Sheet1!$A:$A,1,0),3)</f>
        <v>3</v>
      </c>
    </row>
    <row r="6386" spans="1:25" hidden="1" x14ac:dyDescent="0.2">
      <c r="A6386" s="21" t="s">
        <v>5496</v>
      </c>
      <c r="B6386" s="21" t="s">
        <v>5497</v>
      </c>
      <c r="C6386" s="37" t="s">
        <v>4824</v>
      </c>
      <c r="D6386" s="26" t="str">
        <f>[1]!b_calc_yield(A6386,日期设置!$B$2,F6386,1,R6386,1,O6386,L6386,S6386,)</f>
        <v>Fetching...</v>
      </c>
      <c r="E6386" s="26">
        <f t="shared" si="198"/>
        <v>2.5677878670940402</v>
      </c>
      <c r="F6386" s="18">
        <f>[1]!b_dq_cleanprice($A6386,日期设置!B$2)</f>
        <v>100.2385</v>
      </c>
      <c r="G6386" s="18" t="str">
        <f t="shared" si="199"/>
        <v>0.67 + 0</v>
      </c>
      <c r="H6386" s="27">
        <f>[1]!b_dq_pctchange($A6386,日期设置!$B$2,1)/100</f>
        <v>0</v>
      </c>
      <c r="I6386" s="26">
        <f>[1]!b_pq_pctchange(A6386,日期设置!$B$4,日期设置!$B$2,1)</f>
        <v>0</v>
      </c>
      <c r="J6386" s="26">
        <f>[1]!b_pq_pctchange(A6386,日期设置!$C$4,日期设置!$B$2,1)</f>
        <v>0</v>
      </c>
      <c r="K6386" s="52">
        <f>[1]!b_dq_amount($A6386,日期设置!B$2,2,10000)</f>
        <v>0</v>
      </c>
      <c r="L6386" s="26">
        <f>[1]!b_info_latestpar(A6386,日期设置!$B$2)</f>
        <v>100</v>
      </c>
      <c r="M6386" s="6">
        <f>[1]!b_info_outstandingbalance($A6386,日期设置!B$2)</f>
        <v>3.3</v>
      </c>
      <c r="N6386" s="7" t="str">
        <f>[1]!b_info_latestissurercreditrating2(A6386,日期设置!$B$2,"102","1")</f>
        <v>AA+</v>
      </c>
      <c r="O6386" s="8">
        <v>4.1900000000000004</v>
      </c>
      <c r="P6386" s="9">
        <f>[1]!b_info_repurchasedate(A6386)</f>
        <v>0</v>
      </c>
      <c r="Q6386" s="8" t="s">
        <v>16144</v>
      </c>
      <c r="R6386" s="2" t="str">
        <f>IF((--IF(P6386=0,Q6386,P6386))&gt;(--日期设置!$B$2),IF(P6386=0,Q6386,P6386),Q6386)</f>
        <v>2021-11-25</v>
      </c>
      <c r="S6386" s="2" t="s">
        <v>18454</v>
      </c>
      <c r="T6386" s="8">
        <f>[1]!b_anal_ptmyear($A6386,日期设置!$B$2)</f>
        <v>0.67945205479452053</v>
      </c>
      <c r="U6386" s="8">
        <f>[1]!b_anal_termifexercise($A6386,日期设置!B$2)</f>
        <v>0</v>
      </c>
      <c r="V6386" s="10">
        <f>[1]!b_dq_dirtyprice(A6386,日期设置!$B$2)</f>
        <v>101.58159999999999</v>
      </c>
      <c r="W6386" s="11">
        <f>IF(U6386=0,ROUNDUP((Q6386-日期设置!$B$2)/365,0),ROUNDUP((R6386-日期设置!$B$2)/365,0))</f>
        <v>1</v>
      </c>
      <c r="X6386" s="18">
        <f>_xlfn.IFNA(VLOOKUP(A6386,过往入选债券!A:D,4,0),2)</f>
        <v>2</v>
      </c>
      <c r="Y6386">
        <f>_xlfn.IFNA(VLOOKUP(C6386,[2]Sheet1!$A:$A,1,0),3)</f>
        <v>3</v>
      </c>
    </row>
    <row r="6387" spans="1:25" hidden="1" x14ac:dyDescent="0.2">
      <c r="A6387" s="28" t="s">
        <v>21184</v>
      </c>
      <c r="B6387" s="28" t="s">
        <v>21185</v>
      </c>
      <c r="C6387" s="39" t="s">
        <v>20752</v>
      </c>
      <c r="D6387" s="26" t="str">
        <f>[1]!b_calc_yield(A6387,日期设置!$B$2,F6387,1,R6387,1,O6387,L6387,S6387,)</f>
        <v>Fetching...</v>
      </c>
      <c r="E6387" s="26">
        <f t="shared" si="198"/>
        <v>9.5605025070424787</v>
      </c>
      <c r="F6387" s="18">
        <f>[1]!b_dq_cleanprice($A6387,日期设置!B$2)</f>
        <v>100.2753</v>
      </c>
      <c r="G6387" s="18" t="str">
        <f t="shared" si="199"/>
        <v>2.56 + 0</v>
      </c>
      <c r="H6387" s="27">
        <f>[1]!b_dq_pctchange($A6387,日期设置!$B$2,1)/100</f>
        <v>0</v>
      </c>
      <c r="I6387" s="26">
        <f>[1]!b_pq_pctchange(A6387,日期设置!$B$4,日期设置!$B$2,1)</f>
        <v>0</v>
      </c>
      <c r="J6387" s="26">
        <f>[1]!b_pq_pctchange(A6387,日期设置!$C$4,日期设置!$B$2,1)</f>
        <v>0</v>
      </c>
      <c r="K6387" s="52">
        <f>[1]!b_dq_amount($A6387,日期设置!B$2,2,10000)</f>
        <v>0</v>
      </c>
      <c r="L6387" s="26">
        <f>[1]!b_info_latestpar(A6387,日期设置!$B$2)</f>
        <v>100</v>
      </c>
      <c r="M6387" s="6">
        <f>[1]!b_info_outstandingbalance($A6387,日期设置!B$2)</f>
        <v>10</v>
      </c>
      <c r="N6387" s="7" t="str">
        <f>[1]!b_info_latestissurercreditrating2(A6387,日期设置!$B$2,"102","1")</f>
        <v>AA</v>
      </c>
      <c r="O6387" s="8">
        <v>3.9</v>
      </c>
      <c r="P6387" s="9">
        <f>[1]!b_info_repurchasedate(A6387)</f>
        <v>0</v>
      </c>
      <c r="Q6387" s="8" t="s">
        <v>17562</v>
      </c>
      <c r="R6387" s="2" t="str">
        <f>IF((--IF(P6387=0,Q6387,P6387))&gt;(--日期设置!$B$2),IF(P6387=0,Q6387,P6387),Q6387)</f>
        <v>2023-10-16</v>
      </c>
      <c r="S6387" s="31" t="s">
        <v>16351</v>
      </c>
      <c r="T6387" s="8">
        <f>[1]!b_anal_ptmyear($A6387,日期设置!$B$2)</f>
        <v>2.56986301369863</v>
      </c>
      <c r="U6387" s="8">
        <f>[1]!b_anal_termifexercise($A6387,日期设置!B$2)</f>
        <v>0</v>
      </c>
      <c r="V6387" s="10">
        <f>[1]!b_dq_dirtyprice(A6387,日期设置!$B$2)</f>
        <v>101.9528</v>
      </c>
      <c r="W6387" s="11">
        <f>IF(U6387=0,ROUNDUP((Q6387-日期设置!$B$2)/365,0),ROUNDUP((R6387-日期设置!$B$2)/365,0))</f>
        <v>3</v>
      </c>
      <c r="X6387" s="18">
        <f>_xlfn.IFNA(VLOOKUP(A6387,过往入选债券!A:D,4,0),2)</f>
        <v>2</v>
      </c>
      <c r="Y6387">
        <f>_xlfn.IFNA(VLOOKUP(C6387,[2]Sheet1!$A:$A,1,0),3)</f>
        <v>3</v>
      </c>
    </row>
    <row r="6388" spans="1:25" hidden="1" x14ac:dyDescent="0.2">
      <c r="A6388" s="28" t="s">
        <v>21198</v>
      </c>
      <c r="B6388" s="28" t="s">
        <v>21199</v>
      </c>
      <c r="C6388" s="39" t="s">
        <v>21278</v>
      </c>
      <c r="D6388" s="26" t="str">
        <f>[1]!b_calc_yield(A6388,日期设置!$B$2,F6388,1,R6388,1,O6388,L6388,S6388,)</f>
        <v>Fetching...</v>
      </c>
      <c r="E6388" s="26">
        <f t="shared" si="198"/>
        <v>9.5238650316283646</v>
      </c>
      <c r="F6388" s="18">
        <f>[1]!b_dq_cleanprice($A6388,日期设置!B$2)</f>
        <v>101.11750000000001</v>
      </c>
      <c r="G6388" s="18" t="str">
        <f t="shared" si="199"/>
        <v>2.56 + 2.56</v>
      </c>
      <c r="H6388" s="27">
        <f>[1]!b_dq_pctchange($A6388,日期设置!$B$2,1)/100</f>
        <v>0</v>
      </c>
      <c r="I6388" s="26">
        <f>[1]!b_pq_pctchange(A6388,日期设置!$B$4,日期设置!$B$2,1)</f>
        <v>0</v>
      </c>
      <c r="J6388" s="26">
        <f>[1]!b_pq_pctchange(A6388,日期设置!$C$4,日期设置!$B$2,1)</f>
        <v>0</v>
      </c>
      <c r="K6388" s="52">
        <f>[1]!b_dq_amount($A6388,日期设置!B$2,2,10000)</f>
        <v>0</v>
      </c>
      <c r="L6388" s="26">
        <f>[1]!b_info_latestpar(A6388,日期设置!$B$2)</f>
        <v>100</v>
      </c>
      <c r="M6388" s="6">
        <f>[1]!b_info_outstandingbalance($A6388,日期设置!B$2)</f>
        <v>10</v>
      </c>
      <c r="N6388" s="7" t="str">
        <f>[1]!b_info_latestissurercreditrating2(A6388,日期设置!$B$2,"102","1")</f>
        <v>AAA</v>
      </c>
      <c r="O6388" s="8">
        <v>4.25</v>
      </c>
      <c r="P6388" s="9">
        <f>[1]!b_info_repurchasedate(A6388)</f>
        <v>0</v>
      </c>
      <c r="Q6388" s="8" t="s">
        <v>17562</v>
      </c>
      <c r="R6388" s="2" t="str">
        <f>IF((--IF(P6388=0,Q6388,P6388))&gt;(--日期设置!$B$2),IF(P6388=0,Q6388,P6388),Q6388)</f>
        <v>2023-10-16</v>
      </c>
      <c r="S6388" s="31" t="s">
        <v>16351</v>
      </c>
      <c r="T6388" s="8">
        <f>[1]!b_anal_ptmyear($A6388,日期设置!$B$2)</f>
        <v>2.56986301369863</v>
      </c>
      <c r="U6388" s="8">
        <f>[1]!b_anal_termifexercise($A6388,日期设置!B$2)</f>
        <v>2.56986301369863</v>
      </c>
      <c r="V6388" s="10">
        <f>[1]!b_dq_dirtyprice(A6388,日期设置!$B$2)</f>
        <v>102.9456</v>
      </c>
      <c r="W6388" s="11">
        <f>IF(U6388=0,ROUNDUP((Q6388-日期设置!$B$2)/365,0),ROUNDUP((R6388-日期设置!$B$2)/365,0))</f>
        <v>3</v>
      </c>
      <c r="X6388" s="18">
        <f>_xlfn.IFNA(VLOOKUP(A6388,过往入选债券!A:D,4,0),2)</f>
        <v>2</v>
      </c>
      <c r="Y6388">
        <f>_xlfn.IFNA(VLOOKUP(C6388,[2]Sheet1!$A:$A,1,0),3)</f>
        <v>3</v>
      </c>
    </row>
    <row r="6389" spans="1:25" hidden="1" x14ac:dyDescent="0.2">
      <c r="A6389" s="21" t="s">
        <v>6721</v>
      </c>
      <c r="B6389" s="21" t="s">
        <v>6722</v>
      </c>
      <c r="C6389" s="37" t="s">
        <v>52</v>
      </c>
      <c r="D6389" s="26" t="str">
        <f>[1]!b_calc_yield(A6389,日期设置!$B$2,F6389,1,R6389,1,O6389,L6389,S6389,)</f>
        <v>Fetching...</v>
      </c>
      <c r="E6389" s="26">
        <f t="shared" si="198"/>
        <v>0.35176990732253</v>
      </c>
      <c r="F6389" s="18">
        <f>[1]!b_dq_cleanprice($A6389,日期设置!B$2)</f>
        <v>100.20350000000001</v>
      </c>
      <c r="G6389" s="18" t="str">
        <f t="shared" si="199"/>
        <v>0.09 + 0</v>
      </c>
      <c r="H6389" s="27">
        <f>[1]!b_dq_pctchange($A6389,日期设置!$B$2,1)/100</f>
        <v>0</v>
      </c>
      <c r="I6389" s="26">
        <f>[1]!b_pq_pctchange(A6389,日期设置!$B$4,日期设置!$B$2,1)</f>
        <v>0</v>
      </c>
      <c r="J6389" s="26">
        <f>[1]!b_pq_pctchange(A6389,日期设置!$C$4,日期设置!$B$2,1)</f>
        <v>0</v>
      </c>
      <c r="K6389" s="52">
        <f>[1]!b_dq_amount($A6389,日期设置!B$2,2,10000)</f>
        <v>0</v>
      </c>
      <c r="L6389" s="26">
        <f>[1]!b_info_latestpar(A6389,日期设置!$B$2)</f>
        <v>100</v>
      </c>
      <c r="M6389" s="6">
        <f>[1]!b_info_outstandingbalance($A6389,日期设置!B$2)</f>
        <v>5</v>
      </c>
      <c r="N6389" s="7" t="str">
        <f>[1]!b_info_latestissurercreditrating2(A6389,日期设置!$B$2,"102","1")</f>
        <v>AA+</v>
      </c>
      <c r="O6389" s="8">
        <v>6.18</v>
      </c>
      <c r="P6389" s="9">
        <f>[1]!b_info_repurchasedate(A6389)</f>
        <v>0</v>
      </c>
      <c r="Q6389" s="8" t="s">
        <v>16091</v>
      </c>
      <c r="R6389" s="2" t="str">
        <f>IF((--IF(P6389=0,Q6389,P6389))&gt;(--日期设置!$B$2),IF(P6389=0,Q6389,P6389),Q6389)</f>
        <v>2021-04-25</v>
      </c>
      <c r="S6389" s="2" t="s">
        <v>18544</v>
      </c>
      <c r="T6389" s="8">
        <f>[1]!b_anal_ptmyear($A6389,日期设置!$B$2)</f>
        <v>9.3150684931506855E-2</v>
      </c>
      <c r="U6389" s="8">
        <f>[1]!b_anal_termifexercise($A6389,日期设置!B$2)</f>
        <v>0</v>
      </c>
      <c r="V6389" s="10">
        <f>[1]!b_dq_dirtyprice(A6389,日期设置!$B$2)</f>
        <v>105.8078</v>
      </c>
      <c r="W6389" s="11">
        <f>IF(U6389=0,ROUNDUP((Q6389-日期设置!$B$2)/365,0),ROUNDUP((R6389-日期设置!$B$2)/365,0))</f>
        <v>1</v>
      </c>
      <c r="X6389" s="18">
        <f>_xlfn.IFNA(VLOOKUP(A6389,过往入选债券!A:D,4,0),2)</f>
        <v>2</v>
      </c>
      <c r="Y6389">
        <f>_xlfn.IFNA(VLOOKUP(C6389,[2]Sheet1!$A:$A,1,0),3)</f>
        <v>3</v>
      </c>
    </row>
    <row r="6390" spans="1:25" hidden="1" x14ac:dyDescent="0.2">
      <c r="A6390" s="21" t="s">
        <v>9996</v>
      </c>
      <c r="B6390" s="21" t="s">
        <v>9997</v>
      </c>
      <c r="C6390" s="37" t="s">
        <v>150</v>
      </c>
      <c r="D6390" s="26" t="str">
        <f>[1]!b_calc_yield(A6390,日期设置!$B$2,F6390,1,R6390,1,O6390,L6390,S6390,)</f>
        <v>Fetching...</v>
      </c>
      <c r="E6390" s="26">
        <f t="shared" si="198"/>
        <v>14.956632671169888</v>
      </c>
      <c r="F6390" s="18">
        <f>[1]!b_dq_cleanprice($A6390,日期设置!B$2)</f>
        <v>98.428100000000001</v>
      </c>
      <c r="G6390" s="18" t="str">
        <f t="shared" si="199"/>
        <v>3.94 + 0</v>
      </c>
      <c r="H6390" s="27">
        <f>[1]!b_dq_pctchange($A6390,日期设置!$B$2,1)/100</f>
        <v>0</v>
      </c>
      <c r="I6390" s="26">
        <f>[1]!b_pq_pctchange(A6390,日期设置!$B$4,日期设置!$B$2,1)</f>
        <v>0</v>
      </c>
      <c r="J6390" s="26">
        <f>[1]!b_pq_pctchange(A6390,日期设置!$C$4,日期设置!$B$2,1)</f>
        <v>0.22758608048910273</v>
      </c>
      <c r="K6390" s="52">
        <f>[1]!b_dq_amount($A6390,日期设置!B$2,2,10000)</f>
        <v>0</v>
      </c>
      <c r="L6390" s="26">
        <f>[1]!b_info_latestpar(A6390,日期设置!$B$2)</f>
        <v>100</v>
      </c>
      <c r="M6390" s="6">
        <f>[1]!b_info_outstandingbalance($A6390,日期设置!B$2)</f>
        <v>10</v>
      </c>
      <c r="N6390" s="7" t="str">
        <f>[1]!b_info_latestissurercreditrating2(A6390,日期设置!$B$2,"102","1")</f>
        <v>AAA</v>
      </c>
      <c r="O6390" s="8">
        <v>3.34</v>
      </c>
      <c r="P6390" s="9">
        <f>[1]!b_info_repurchasedate(A6390)</f>
        <v>0</v>
      </c>
      <c r="Q6390" s="8" t="s">
        <v>16357</v>
      </c>
      <c r="R6390" s="2" t="str">
        <f>IF((--IF(P6390=0,Q6390,P6390))&gt;(--日期设置!$B$2),IF(P6390=0,Q6390,P6390),Q6390)</f>
        <v>2025-03-02</v>
      </c>
      <c r="S6390" s="2" t="s">
        <v>18136</v>
      </c>
      <c r="T6390" s="8">
        <f>[1]!b_anal_ptmyear($A6390,日期设置!$B$2)</f>
        <v>3.9452054794520546</v>
      </c>
      <c r="U6390" s="8">
        <f>[1]!b_anal_termifexercise($A6390,日期设置!B$2)</f>
        <v>0</v>
      </c>
      <c r="V6390" s="10">
        <f>[1]!b_dq_dirtyprice(A6390,日期设置!$B$2)</f>
        <v>98.611099999999993</v>
      </c>
      <c r="W6390" s="11">
        <f>IF(U6390=0,ROUNDUP((Q6390-日期设置!$B$2)/365,0),ROUNDUP((R6390-日期设置!$B$2)/365,0))</f>
        <v>4</v>
      </c>
      <c r="X6390" s="18">
        <f>_xlfn.IFNA(VLOOKUP(A6390,过往入选债券!A:D,4,0),2)</f>
        <v>2</v>
      </c>
      <c r="Y6390">
        <f>_xlfn.IFNA(VLOOKUP(C6390,[2]Sheet1!$A:$A,1,0),3)</f>
        <v>3</v>
      </c>
    </row>
    <row r="6391" spans="1:25" x14ac:dyDescent="0.2">
      <c r="A6391" s="21" t="s">
        <v>8984</v>
      </c>
      <c r="B6391" s="21" t="s">
        <v>8985</v>
      </c>
      <c r="C6391" s="37" t="s">
        <v>8986</v>
      </c>
      <c r="D6391" s="26" t="str">
        <f>[1]!b_calc_yield(A6391,日期设置!$B$2,F6391,1,R6391,1,O6391,L6391,S6391,)</f>
        <v>Fetching...</v>
      </c>
      <c r="E6391" s="26">
        <f t="shared" si="198"/>
        <v>12.507249178426449</v>
      </c>
      <c r="F6391" s="18">
        <f>[1]!b_dq_cleanprice($A6391,日期设置!B$2)</f>
        <v>101</v>
      </c>
      <c r="G6391" s="18" t="str">
        <f t="shared" si="199"/>
        <v>3.4 + 0</v>
      </c>
      <c r="H6391" s="27">
        <f>[1]!b_dq_pctchange($A6391,日期设置!$B$2,1)/100</f>
        <v>3.6239768749136646E-3</v>
      </c>
      <c r="I6391" s="26">
        <f>[1]!b_pq_pctchange(A6391,日期设置!$B$4,日期设置!$B$2,1)</f>
        <v>1.2439980352649882</v>
      </c>
      <c r="J6391" s="26">
        <f>[1]!b_pq_pctchange(A6391,日期设置!$C$4,日期设置!$B$2,1)</f>
        <v>1.0857206911460933</v>
      </c>
      <c r="K6391" s="52">
        <f>[1]!b_dq_amount($A6391,日期设置!B$2,2,10000)</f>
        <v>7759.5</v>
      </c>
      <c r="L6391" s="26">
        <f>[1]!b_info_latestpar(A6391,日期设置!$B$2)</f>
        <v>100</v>
      </c>
      <c r="M6391" s="6">
        <f>[1]!b_info_outstandingbalance($A6391,日期设置!B$2)</f>
        <v>18</v>
      </c>
      <c r="N6391" s="7" t="str">
        <f>[1]!b_info_latestissurercreditrating2(A6391,日期设置!$B$2,"102","1")</f>
        <v>AA+</v>
      </c>
      <c r="O6391" s="8">
        <v>4.0999999999999996</v>
      </c>
      <c r="P6391" s="9">
        <f>[1]!b_info_repurchasedate(A6391)</f>
        <v>0</v>
      </c>
      <c r="Q6391" s="8" t="s">
        <v>17496</v>
      </c>
      <c r="R6391" s="2" t="str">
        <f>IF((--IF(P6391=0,Q6391,P6391))&gt;(--日期设置!$B$2),IF(P6391=0,Q6391,P6391),Q6391)</f>
        <v>2024-08-15</v>
      </c>
      <c r="S6391" s="2" t="s">
        <v>18143</v>
      </c>
      <c r="T6391" s="8">
        <f>[1]!b_anal_ptmyear($A6391,日期设置!$B$2)</f>
        <v>3.4</v>
      </c>
      <c r="U6391" s="8">
        <f>[1]!b_anal_termifexercise($A6391,日期设置!B$2)</f>
        <v>0</v>
      </c>
      <c r="V6391" s="10">
        <f>[1]!b_dq_dirtyprice(A6391,日期设置!$B$2)</f>
        <v>103.46</v>
      </c>
      <c r="W6391" s="11">
        <f>IF(U6391=0,ROUNDUP((Q6391-日期设置!$B$2)/365,0),ROUNDUP((R6391-日期设置!$B$2)/365,0))</f>
        <v>4</v>
      </c>
      <c r="X6391" s="18">
        <f>_xlfn.IFNA(VLOOKUP(A6391,过往入选债券!A:D,4,0),2)</f>
        <v>2</v>
      </c>
      <c r="Y6391">
        <f>_xlfn.IFNA(VLOOKUP(C6391,[2]Sheet1!$A:$A,1,0),3)</f>
        <v>3</v>
      </c>
    </row>
    <row r="6392" spans="1:25" hidden="1" x14ac:dyDescent="0.2">
      <c r="A6392" s="21" t="s">
        <v>7330</v>
      </c>
      <c r="B6392" s="21" t="s">
        <v>7331</v>
      </c>
      <c r="C6392" s="37" t="s">
        <v>676</v>
      </c>
      <c r="D6392" s="26" t="str">
        <f>[1]!b_calc_yield(A6392,日期设置!$B$2,F6392,1,R6392,1,O6392,L6392,S6392,)</f>
        <v>Fetching...</v>
      </c>
      <c r="E6392" s="26">
        <f t="shared" si="198"/>
        <v>1.8613232890070108</v>
      </c>
      <c r="F6392" s="18">
        <f>[1]!b_dq_cleanprice($A6392,日期设置!B$2)</f>
        <v>101.2831</v>
      </c>
      <c r="G6392" s="18" t="str">
        <f t="shared" si="199"/>
        <v>0.49 + 0</v>
      </c>
      <c r="H6392" s="27">
        <f>[1]!b_dq_pctchange($A6392,日期设置!$B$2,1)/100</f>
        <v>0</v>
      </c>
      <c r="I6392" s="26">
        <f>[1]!b_pq_pctchange(A6392,日期设置!$B$4,日期设置!$B$2,1)</f>
        <v>0</v>
      </c>
      <c r="J6392" s="26">
        <f>[1]!b_pq_pctchange(A6392,日期设置!$C$4,日期设置!$B$2,1)</f>
        <v>-0.14955419639018469</v>
      </c>
      <c r="K6392" s="52">
        <f>[1]!b_dq_amount($A6392,日期设置!B$2,2,10000)</f>
        <v>0</v>
      </c>
      <c r="L6392" s="26">
        <f>[1]!b_info_latestpar(A6392,日期设置!$B$2)</f>
        <v>100</v>
      </c>
      <c r="M6392" s="6">
        <f>[1]!b_info_outstandingbalance($A6392,日期设置!B$2)</f>
        <v>10</v>
      </c>
      <c r="N6392" s="7" t="str">
        <f>[1]!b_info_latestissurercreditrating2(A6392,日期设置!$B$2,"102","1")</f>
        <v>AA</v>
      </c>
      <c r="O6392" s="8">
        <v>6.55</v>
      </c>
      <c r="P6392" s="9">
        <f>[1]!b_info_repurchasedate(A6392)</f>
        <v>0</v>
      </c>
      <c r="Q6392" s="8" t="s">
        <v>17064</v>
      </c>
      <c r="R6392" s="2" t="str">
        <f>IF((--IF(P6392=0,Q6392,P6392))&gt;(--日期设置!$B$2),IF(P6392=0,Q6392,P6392),Q6392)</f>
        <v>2021-09-18</v>
      </c>
      <c r="S6392" s="2" t="s">
        <v>18626</v>
      </c>
      <c r="T6392" s="8">
        <f>[1]!b_anal_ptmyear($A6392,日期设置!$B$2)</f>
        <v>0.49315068493150682</v>
      </c>
      <c r="U6392" s="8">
        <f>[1]!b_anal_termifexercise($A6392,日期设置!B$2)</f>
        <v>0</v>
      </c>
      <c r="V6392" s="10">
        <f>[1]!b_dq_dirtyprice(A6392,日期设置!$B$2)</f>
        <v>104.60299999999999</v>
      </c>
      <c r="W6392" s="11">
        <f>IF(U6392=0,ROUNDUP((Q6392-日期设置!$B$2)/365,0),ROUNDUP((R6392-日期设置!$B$2)/365,0))</f>
        <v>1</v>
      </c>
      <c r="X6392" s="18">
        <f>_xlfn.IFNA(VLOOKUP(A6392,过往入选债券!A:D,4,0),2)</f>
        <v>2</v>
      </c>
      <c r="Y6392">
        <f>_xlfn.IFNA(VLOOKUP(C6392,[2]Sheet1!$A:$A,1,0),3)</f>
        <v>3</v>
      </c>
    </row>
    <row r="6393" spans="1:25" hidden="1" x14ac:dyDescent="0.2">
      <c r="A6393" s="21" t="s">
        <v>10668</v>
      </c>
      <c r="B6393" s="21" t="s">
        <v>10669</v>
      </c>
      <c r="C6393" s="37" t="s">
        <v>10670</v>
      </c>
      <c r="D6393" s="26" t="str">
        <f>[1]!b_calc_yield(A6393,日期设置!$B$2,F6393,1,R6393,1,O6393,L6393,S6393,)</f>
        <v>Fetching...</v>
      </c>
      <c r="E6393" s="26">
        <f t="shared" si="198"/>
        <v>7.6899517371179726</v>
      </c>
      <c r="F6393" s="18">
        <f>[1]!b_dq_cleanprice($A6393,日期设置!B$2)</f>
        <v>98.471299999999999</v>
      </c>
      <c r="G6393" s="18" t="str">
        <f t="shared" si="199"/>
        <v>2.08 + 0</v>
      </c>
      <c r="H6393" s="27">
        <f>[1]!b_dq_pctchange($A6393,日期设置!$B$2,1)/100</f>
        <v>0</v>
      </c>
      <c r="I6393" s="26">
        <f>[1]!b_pq_pctchange(A6393,日期设置!$B$4,日期设置!$B$2,1)</f>
        <v>0</v>
      </c>
      <c r="J6393" s="26">
        <f>[1]!b_pq_pctchange(A6393,日期设置!$C$4,日期设置!$B$2,1)</f>
        <v>0</v>
      </c>
      <c r="K6393" s="52">
        <f>[1]!b_dq_amount($A6393,日期设置!B$2,2,10000)</f>
        <v>0</v>
      </c>
      <c r="L6393" s="26">
        <f>[1]!b_info_latestpar(A6393,日期设置!$B$2)</f>
        <v>100</v>
      </c>
      <c r="M6393" s="6">
        <f>[1]!b_info_outstandingbalance($A6393,日期设置!B$2)</f>
        <v>10</v>
      </c>
      <c r="N6393" s="7" t="str">
        <f>[1]!b_info_latestissurercreditrating2(A6393,日期设置!$B$2,"102","1")</f>
        <v>AAA</v>
      </c>
      <c r="O6393" s="8">
        <v>3</v>
      </c>
      <c r="P6393" s="9">
        <f>[1]!b_info_repurchasedate(A6393)</f>
        <v>0</v>
      </c>
      <c r="Q6393" s="8" t="s">
        <v>16429</v>
      </c>
      <c r="R6393" s="2" t="str">
        <f>IF((--IF(P6393=0,Q6393,P6393))&gt;(--日期设置!$B$2),IF(P6393=0,Q6393,P6393),Q6393)</f>
        <v>2023-04-22</v>
      </c>
      <c r="S6393" s="2" t="s">
        <v>18199</v>
      </c>
      <c r="T6393" s="8">
        <f>[1]!b_anal_ptmyear($A6393,日期设置!$B$2)</f>
        <v>2.0849315068493151</v>
      </c>
      <c r="U6393" s="8">
        <f>[1]!b_anal_termifexercise($A6393,日期设置!B$2)</f>
        <v>0</v>
      </c>
      <c r="V6393" s="10">
        <f>[1]!b_dq_dirtyprice(A6393,日期设置!$B$2)</f>
        <v>101.2165</v>
      </c>
      <c r="W6393" s="11">
        <f>IF(U6393=0,ROUNDUP((Q6393-日期设置!$B$2)/365,0),ROUNDUP((R6393-日期设置!$B$2)/365,0))</f>
        <v>3</v>
      </c>
      <c r="X6393" s="18">
        <f>_xlfn.IFNA(VLOOKUP(A6393,过往入选债券!A:D,4,0),2)</f>
        <v>2</v>
      </c>
      <c r="Y6393" s="45">
        <f>_xlfn.IFNA(VLOOKUP(C6393,[2]Sheet1!$A:$A,1,0),3)</f>
        <v>3</v>
      </c>
    </row>
    <row r="6394" spans="1:25" hidden="1" x14ac:dyDescent="0.2">
      <c r="A6394" s="21" t="s">
        <v>8997</v>
      </c>
      <c r="B6394" s="21" t="s">
        <v>8998</v>
      </c>
      <c r="C6394" s="37" t="s">
        <v>2443</v>
      </c>
      <c r="D6394" s="26" t="str">
        <f>[1]!b_calc_yield(A6394,日期设置!$B$2,F6394,1,R6394,1,O6394,L6394,S6394,)</f>
        <v>Fetching...</v>
      </c>
      <c r="E6394" s="26">
        <f t="shared" si="198"/>
        <v>5.1802945164725278</v>
      </c>
      <c r="F6394" s="18">
        <f>[1]!b_dq_cleanprice($A6394,日期设置!B$2)</f>
        <v>100.5266</v>
      </c>
      <c r="G6394" s="18" t="str">
        <f t="shared" si="199"/>
        <v>3.40 + 1.40</v>
      </c>
      <c r="H6394" s="27">
        <f>[1]!b_dq_pctchange($A6394,日期设置!$B$2,1)/100</f>
        <v>0</v>
      </c>
      <c r="I6394" s="26">
        <f>[1]!b_pq_pctchange(A6394,日期设置!$B$4,日期设置!$B$2,1)</f>
        <v>0</v>
      </c>
      <c r="J6394" s="26">
        <f>[1]!b_pq_pctchange(A6394,日期设置!$C$4,日期设置!$B$2,1)</f>
        <v>0.21662996352283262</v>
      </c>
      <c r="K6394" s="52">
        <f>[1]!b_dq_amount($A6394,日期设置!B$2,2,10000)</f>
        <v>0</v>
      </c>
      <c r="L6394" s="26">
        <f>[1]!b_info_latestpar(A6394,日期设置!$B$2)</f>
        <v>100</v>
      </c>
      <c r="M6394" s="6">
        <f>[1]!b_info_outstandingbalance($A6394,日期设置!B$2)</f>
        <v>11</v>
      </c>
      <c r="N6394" s="7" t="str">
        <f>[1]!b_info_latestissurercreditrating2(A6394,日期设置!$B$2,"102","1")</f>
        <v>AA+</v>
      </c>
      <c r="O6394" s="8">
        <v>4.18</v>
      </c>
      <c r="P6394" s="9" t="str">
        <f>[1]!b_info_repurchasedate(A6394)</f>
        <v>2022-08-16</v>
      </c>
      <c r="Q6394" s="8" t="s">
        <v>16612</v>
      </c>
      <c r="R6394" s="2" t="str">
        <f>IF((--IF(P6394=0,Q6394,P6394))&gt;(--日期设置!$B$2),IF(P6394=0,Q6394,P6394),Q6394)</f>
        <v>2022-08-16</v>
      </c>
      <c r="S6394" s="2" t="s">
        <v>18363</v>
      </c>
      <c r="T6394" s="8">
        <f>[1]!b_anal_ptmyear($A6394,日期设置!$B$2)</f>
        <v>3.4027397260273973</v>
      </c>
      <c r="U6394" s="8">
        <f>[1]!b_anal_termifexercise($A6394,日期设置!B$2)</f>
        <v>1.4027397260273973</v>
      </c>
      <c r="V6394" s="10">
        <f>[1]!b_dq_dirtyprice(A6394,日期设置!$B$2)</f>
        <v>103.0231</v>
      </c>
      <c r="W6394" s="11">
        <f>IF(U6394=0,ROUNDUP((Q6394-日期设置!$B$2)/365,0),ROUNDUP((R6394-日期设置!$B$2)/365,0))</f>
        <v>2</v>
      </c>
      <c r="X6394" s="18">
        <f>_xlfn.IFNA(VLOOKUP(A6394,过往入选债券!A:D,4,0),2)</f>
        <v>2</v>
      </c>
      <c r="Y6394">
        <f>_xlfn.IFNA(VLOOKUP(C6394,[2]Sheet1!$A:$A,1,0),3)</f>
        <v>3</v>
      </c>
    </row>
    <row r="6395" spans="1:25" hidden="1" x14ac:dyDescent="0.2">
      <c r="A6395" s="21" t="s">
        <v>10758</v>
      </c>
      <c r="B6395" s="21" t="s">
        <v>10759</v>
      </c>
      <c r="C6395" s="37" t="s">
        <v>371</v>
      </c>
      <c r="D6395" s="26" t="str">
        <f>[1]!b_calc_yield(A6395,日期设置!$B$2,F6395,1,R6395,1,O6395,L6395,S6395,)</f>
        <v>Fetching...</v>
      </c>
      <c r="E6395" s="26">
        <f t="shared" si="198"/>
        <v>7.7642984037164853</v>
      </c>
      <c r="F6395" s="18">
        <f>[1]!b_dq_cleanprice($A6395,日期设置!B$2)</f>
        <v>98.066100000000006</v>
      </c>
      <c r="G6395" s="18" t="str">
        <f t="shared" si="199"/>
        <v>2.09 + 0</v>
      </c>
      <c r="H6395" s="27">
        <f>[1]!b_dq_pctchange($A6395,日期设置!$B$2,1)/100</f>
        <v>0</v>
      </c>
      <c r="I6395" s="26">
        <f>[1]!b_pq_pctchange(A6395,日期设置!$B$4,日期设置!$B$2,1)</f>
        <v>7.3473811178430867E-2</v>
      </c>
      <c r="J6395" s="26">
        <f>[1]!b_pq_pctchange(A6395,日期设置!$C$4,日期设置!$B$2,1)</f>
        <v>0.46819405157921529</v>
      </c>
      <c r="K6395" s="52">
        <f>[1]!b_dq_amount($A6395,日期设置!B$2,2,10000)</f>
        <v>0</v>
      </c>
      <c r="L6395" s="26">
        <f>[1]!b_info_latestpar(A6395,日期设置!$B$2)</f>
        <v>100</v>
      </c>
      <c r="M6395" s="6">
        <f>[1]!b_info_outstandingbalance($A6395,日期设置!B$2)</f>
        <v>5.5</v>
      </c>
      <c r="N6395" s="7" t="str">
        <f>[1]!b_info_latestissurercreditrating2(A6395,日期设置!$B$2,"102","1")</f>
        <v>AAA</v>
      </c>
      <c r="O6395" s="8">
        <v>2.8</v>
      </c>
      <c r="P6395" s="9">
        <f>[1]!b_info_repurchasedate(A6395)</f>
        <v>0</v>
      </c>
      <c r="Q6395" s="8" t="s">
        <v>16427</v>
      </c>
      <c r="R6395" s="2" t="str">
        <f>IF((--IF(P6395=0,Q6395,P6395))&gt;(--日期设置!$B$2),IF(P6395=0,Q6395,P6395),Q6395)</f>
        <v>2023-04-27</v>
      </c>
      <c r="S6395" s="2" t="s">
        <v>18085</v>
      </c>
      <c r="T6395" s="8">
        <f>[1]!b_anal_ptmyear($A6395,日期设置!$B$2)</f>
        <v>2.0986301369863014</v>
      </c>
      <c r="U6395" s="8">
        <f>[1]!b_anal_termifexercise($A6395,日期设置!B$2)</f>
        <v>0</v>
      </c>
      <c r="V6395" s="10">
        <f>[1]!b_dq_dirtyprice(A6395,日期设置!$B$2)</f>
        <v>100.5899</v>
      </c>
      <c r="W6395" s="11">
        <f>IF(U6395=0,ROUNDUP((Q6395-日期设置!$B$2)/365,0),ROUNDUP((R6395-日期设置!$B$2)/365,0))</f>
        <v>3</v>
      </c>
      <c r="X6395" s="18">
        <f>_xlfn.IFNA(VLOOKUP(A6395,过往入选债券!A:D,4,0),2)</f>
        <v>2</v>
      </c>
      <c r="Y6395">
        <f>_xlfn.IFNA(VLOOKUP(C6395,[2]Sheet1!$A:$A,1,0),3)</f>
        <v>3</v>
      </c>
    </row>
    <row r="6396" spans="1:25" hidden="1" x14ac:dyDescent="0.2">
      <c r="A6396" s="21" t="s">
        <v>9373</v>
      </c>
      <c r="B6396" s="21" t="s">
        <v>9374</v>
      </c>
      <c r="C6396" s="37" t="s">
        <v>469</v>
      </c>
      <c r="D6396" s="26" t="str">
        <f>[1]!b_calc_yield(A6396,日期设置!$B$2,F6396,1,R6396,1,O6396,L6396,S6396,)</f>
        <v>Fetching...</v>
      </c>
      <c r="E6396" s="26">
        <f t="shared" si="198"/>
        <v>5.9058257041078033</v>
      </c>
      <c r="F6396" s="18">
        <f>[1]!b_dq_cleanprice($A6396,日期设置!B$2)</f>
        <v>100.21939999999999</v>
      </c>
      <c r="G6396" s="18" t="str">
        <f t="shared" si="199"/>
        <v>1.58 + 0</v>
      </c>
      <c r="H6396" s="27">
        <f>[1]!b_dq_pctchange($A6396,日期设置!$B$2,1)/100</f>
        <v>0</v>
      </c>
      <c r="I6396" s="26">
        <f>[1]!b_pq_pctchange(A6396,日期设置!$B$4,日期设置!$B$2,1)</f>
        <v>0</v>
      </c>
      <c r="J6396" s="26">
        <f>[1]!b_pq_pctchange(A6396,日期设置!$C$4,日期设置!$B$2,1)</f>
        <v>-0.18514958871693402</v>
      </c>
      <c r="K6396" s="52">
        <f>[1]!b_dq_amount($A6396,日期设置!B$2,2,10000)</f>
        <v>0</v>
      </c>
      <c r="L6396" s="26">
        <f>[1]!b_info_latestpar(A6396,日期设置!$B$2)</f>
        <v>100</v>
      </c>
      <c r="M6396" s="6">
        <f>[1]!b_info_outstandingbalance($A6396,日期设置!B$2)</f>
        <v>15</v>
      </c>
      <c r="N6396" s="7" t="str">
        <f>[1]!b_info_latestissurercreditrating2(A6396,日期设置!$B$2,"102","1")</f>
        <v>AA+</v>
      </c>
      <c r="O6396" s="8">
        <v>3.93</v>
      </c>
      <c r="P6396" s="9">
        <f>[1]!b_info_repurchasedate(A6396)</f>
        <v>0</v>
      </c>
      <c r="Q6396" s="8" t="s">
        <v>16519</v>
      </c>
      <c r="R6396" s="2" t="str">
        <f>IF((--IF(P6396=0,Q6396,P6396))&gt;(--日期设置!$B$2),IF(P6396=0,Q6396,P6396),Q6396)</f>
        <v>2022-10-22</v>
      </c>
      <c r="S6396" s="2" t="s">
        <v>18462</v>
      </c>
      <c r="T6396" s="8">
        <f>[1]!b_anal_ptmyear($A6396,日期设置!$B$2)</f>
        <v>1.5863013698630137</v>
      </c>
      <c r="U6396" s="8">
        <f>[1]!b_anal_termifexercise($A6396,日期设置!B$2)</f>
        <v>0</v>
      </c>
      <c r="V6396" s="10">
        <f>[1]!b_dq_dirtyprice(A6396,日期设置!$B$2)</f>
        <v>101.84520000000001</v>
      </c>
      <c r="W6396" s="11">
        <f>IF(U6396=0,ROUNDUP((Q6396-日期设置!$B$2)/365,0),ROUNDUP((R6396-日期设置!$B$2)/365,0))</f>
        <v>2</v>
      </c>
      <c r="X6396" s="18">
        <f>_xlfn.IFNA(VLOOKUP(A6396,过往入选债券!A:D,4,0),2)</f>
        <v>2</v>
      </c>
      <c r="Y6396">
        <f>_xlfn.IFNA(VLOOKUP(C6396,[2]Sheet1!$A:$A,1,0),3)</f>
        <v>3</v>
      </c>
    </row>
    <row r="6397" spans="1:25" hidden="1" x14ac:dyDescent="0.2">
      <c r="A6397" s="21" t="s">
        <v>910</v>
      </c>
      <c r="B6397" s="21" t="s">
        <v>911</v>
      </c>
      <c r="C6397" s="37" t="s">
        <v>912</v>
      </c>
      <c r="D6397" s="26" t="str">
        <f>[1]!b_calc_yield(A6397,日期设置!$B$2,F6397,1,R6397,1,O6397,L6397,S6397,)</f>
        <v>Fetching...</v>
      </c>
      <c r="E6397" s="26">
        <f t="shared" si="198"/>
        <v>0.32044943561346795</v>
      </c>
      <c r="F6397" s="18">
        <f>[1]!b_dq_cleanprice($A6397,日期设置!B$2)</f>
        <v>100.0484</v>
      </c>
      <c r="G6397" s="18" t="str">
        <f t="shared" si="199"/>
        <v>0.08 + 0</v>
      </c>
      <c r="H6397" s="27">
        <f>[1]!b_dq_pctchange($A6397,日期设置!$B$2,1)/100</f>
        <v>0</v>
      </c>
      <c r="I6397" s="26">
        <f>[1]!b_pq_pctchange(A6397,日期设置!$B$4,日期设置!$B$2,1)</f>
        <v>0</v>
      </c>
      <c r="J6397" s="26">
        <f>[1]!b_pq_pctchange(A6397,日期设置!$C$4,日期设置!$B$2,1)</f>
        <v>0</v>
      </c>
      <c r="K6397" s="52">
        <f>[1]!b_dq_amount($A6397,日期设置!B$2,2,10000)</f>
        <v>0</v>
      </c>
      <c r="L6397" s="26">
        <f>[1]!b_info_latestpar(A6397,日期设置!$B$2)</f>
        <v>100</v>
      </c>
      <c r="M6397" s="6">
        <f>[1]!b_info_outstandingbalance($A6397,日期设置!B$2)</f>
        <v>1</v>
      </c>
      <c r="N6397" s="7">
        <f>[1]!b_info_latestissurercreditrating2(A6397,日期设置!$B$2,"102","1")</f>
        <v>0</v>
      </c>
      <c r="O6397" s="8">
        <v>4.5</v>
      </c>
      <c r="P6397" s="9">
        <f>[1]!b_info_repurchasedate(A6397)</f>
        <v>0</v>
      </c>
      <c r="Q6397" s="8" t="s">
        <v>16160</v>
      </c>
      <c r="R6397" s="2" t="str">
        <f>IF((--IF(P6397=0,Q6397,P6397))&gt;(--日期设置!$B$2),IF(P6397=0,Q6397,P6397),Q6397)</f>
        <v>2021-04-22</v>
      </c>
      <c r="S6397" s="2" t="s">
        <v>18523</v>
      </c>
      <c r="T6397" s="8">
        <f>[1]!b_anal_ptmyear($A6397,日期设置!$B$2)</f>
        <v>8.4931506849315067E-2</v>
      </c>
      <c r="U6397" s="8">
        <f>[1]!b_anal_termifexercise($A6397,日期设置!B$2)</f>
        <v>0</v>
      </c>
      <c r="V6397" s="10">
        <f>[1]!b_dq_dirtyprice(A6397,日期设置!$B$2)</f>
        <v>104.1662</v>
      </c>
      <c r="W6397" s="11">
        <f>IF(U6397=0,ROUNDUP((Q6397-日期设置!$B$2)/365,0),ROUNDUP((R6397-日期设置!$B$2)/365,0))</f>
        <v>1</v>
      </c>
      <c r="X6397" s="18">
        <f>_xlfn.IFNA(VLOOKUP(A6397,过往入选债券!A:D,4,0),2)</f>
        <v>2</v>
      </c>
      <c r="Y6397">
        <f>_xlfn.IFNA(VLOOKUP(C6397,[2]Sheet1!$A:$A,1,0),3)</f>
        <v>3</v>
      </c>
    </row>
    <row r="6398" spans="1:25" hidden="1" x14ac:dyDescent="0.2">
      <c r="A6398" s="21" t="s">
        <v>7473</v>
      </c>
      <c r="B6398" s="21" t="s">
        <v>7474</v>
      </c>
      <c r="C6398" s="37" t="s">
        <v>7447</v>
      </c>
      <c r="D6398" s="26" t="str">
        <f>[1]!b_calc_yield(A6398,日期设置!$B$2,F6398,1,R6398,1,O6398,L6398,S6398,)</f>
        <v>Fetching...</v>
      </c>
      <c r="E6398" s="26">
        <f t="shared" si="198"/>
        <v>2.3149571029538851</v>
      </c>
      <c r="F6398" s="18">
        <f>[1]!b_dq_cleanprice($A6398,日期设置!B$2)</f>
        <v>101.0061</v>
      </c>
      <c r="G6398" s="18" t="str">
        <f t="shared" si="199"/>
        <v>0.61 + 0</v>
      </c>
      <c r="H6398" s="27">
        <f>[1]!b_dq_pctchange($A6398,日期设置!$B$2,1)/100</f>
        <v>0</v>
      </c>
      <c r="I6398" s="26">
        <f>[1]!b_pq_pctchange(A6398,日期设置!$B$4,日期设置!$B$2,1)</f>
        <v>-0.14601527574841516</v>
      </c>
      <c r="J6398" s="26">
        <f>[1]!b_pq_pctchange(A6398,日期设置!$C$4,日期设置!$B$2,1)</f>
        <v>-0.14601527574841516</v>
      </c>
      <c r="K6398" s="52">
        <f>[1]!b_dq_amount($A6398,日期设置!B$2,2,10000)</f>
        <v>0</v>
      </c>
      <c r="L6398" s="26">
        <f>[1]!b_info_latestpar(A6398,日期设置!$B$2)</f>
        <v>100</v>
      </c>
      <c r="M6398" s="6">
        <f>[1]!b_info_outstandingbalance($A6398,日期设置!B$2)</f>
        <v>10</v>
      </c>
      <c r="N6398" s="7" t="str">
        <f>[1]!b_info_latestissurercreditrating2(A6398,日期设置!$B$2,"102","1")</f>
        <v>AA+</v>
      </c>
      <c r="O6398" s="8">
        <v>5.53</v>
      </c>
      <c r="P6398" s="9">
        <f>[1]!b_info_repurchasedate(A6398)</f>
        <v>0</v>
      </c>
      <c r="Q6398" s="8" t="s">
        <v>17175</v>
      </c>
      <c r="R6398" s="2" t="str">
        <f>IF((--IF(P6398=0,Q6398,P6398))&gt;(--日期设置!$B$2),IF(P6398=0,Q6398,P6398),Q6398)</f>
        <v>2021-11-01</v>
      </c>
      <c r="S6398" s="2" t="s">
        <v>18606</v>
      </c>
      <c r="T6398" s="8">
        <f>[1]!b_anal_ptmyear($A6398,日期设置!$B$2)</f>
        <v>0.61369863013698633</v>
      </c>
      <c r="U6398" s="8">
        <f>[1]!b_anal_termifexercise($A6398,日期设置!B$2)</f>
        <v>0</v>
      </c>
      <c r="V6398" s="10">
        <f>[1]!b_dq_dirtyprice(A6398,日期设置!$B$2)</f>
        <v>103.14230000000001</v>
      </c>
      <c r="W6398" s="11">
        <f>IF(U6398=0,ROUNDUP((Q6398-日期设置!$B$2)/365,0),ROUNDUP((R6398-日期设置!$B$2)/365,0))</f>
        <v>1</v>
      </c>
      <c r="X6398" s="18">
        <f>_xlfn.IFNA(VLOOKUP(A6398,过往入选债券!A:D,4,0),2)</f>
        <v>2</v>
      </c>
      <c r="Y6398">
        <f>_xlfn.IFNA(VLOOKUP(C6398,[2]Sheet1!$A:$A,1,0),3)</f>
        <v>3</v>
      </c>
    </row>
    <row r="6399" spans="1:25" hidden="1" x14ac:dyDescent="0.2">
      <c r="A6399" s="21" t="s">
        <v>5193</v>
      </c>
      <c r="B6399" s="21" t="s">
        <v>5194</v>
      </c>
      <c r="C6399" s="37" t="s">
        <v>203</v>
      </c>
      <c r="D6399" s="26" t="str">
        <f>[1]!b_calc_yield(A6399,日期设置!$B$2,F6399,1,R6399,1,O6399,L6399,S6399,)</f>
        <v>Fetching...</v>
      </c>
      <c r="E6399" s="26">
        <f t="shared" si="198"/>
        <v>1.9110781661896725</v>
      </c>
      <c r="F6399" s="18">
        <f>[1]!b_dq_cleanprice($A6399,日期设置!B$2)</f>
        <v>99.979500000000002</v>
      </c>
      <c r="G6399" s="18" t="str">
        <f t="shared" si="199"/>
        <v>0.50 + 0</v>
      </c>
      <c r="H6399" s="27">
        <f>[1]!b_dq_pctchange($A6399,日期设置!$B$2,1)/100</f>
        <v>0</v>
      </c>
      <c r="I6399" s="26">
        <f>[1]!b_pq_pctchange(A6399,日期设置!$B$4,日期设置!$B$2,1)</f>
        <v>0</v>
      </c>
      <c r="J6399" s="26">
        <f>[1]!b_pq_pctchange(A6399,日期设置!$C$4,日期设置!$B$2,1)</f>
        <v>0.29683919922635532</v>
      </c>
      <c r="K6399" s="52">
        <f>[1]!b_dq_amount($A6399,日期设置!B$2,2,10000)</f>
        <v>0</v>
      </c>
      <c r="L6399" s="26">
        <f>[1]!b_info_latestpar(A6399,日期设置!$B$2)</f>
        <v>100</v>
      </c>
      <c r="M6399" s="6">
        <f>[1]!b_info_outstandingbalance($A6399,日期设置!B$2)</f>
        <v>5.6</v>
      </c>
      <c r="N6399" s="7" t="str">
        <f>[1]!b_info_latestissurercreditrating2(A6399,日期设置!$B$2,"102","1")</f>
        <v>AAA</v>
      </c>
      <c r="O6399" s="8">
        <v>3.8</v>
      </c>
      <c r="P6399" s="9" t="str">
        <f>[1]!b_info_repurchasedate(A6399)</f>
        <v>2019-09-23</v>
      </c>
      <c r="Q6399" s="8" t="s">
        <v>16916</v>
      </c>
      <c r="R6399" s="2" t="str">
        <f>IF((--IF(P6399=0,Q6399,P6399))&gt;(--日期设置!$B$2),IF(P6399=0,Q6399,P6399),Q6399)</f>
        <v>2021-09-23</v>
      </c>
      <c r="S6399" s="2" t="s">
        <v>18582</v>
      </c>
      <c r="T6399" s="8">
        <f>[1]!b_anal_ptmyear($A6399,日期设置!$B$2)</f>
        <v>0.50684931506849318</v>
      </c>
      <c r="U6399" s="8">
        <f>[1]!b_anal_termifexercise($A6399,日期设置!B$2)</f>
        <v>0</v>
      </c>
      <c r="V6399" s="10">
        <f>[1]!b_dq_dirtyprice(A6399,日期设置!$B$2)</f>
        <v>101.8535</v>
      </c>
      <c r="W6399" s="11">
        <f>IF(U6399=0,ROUNDUP((Q6399-日期设置!$B$2)/365,0),ROUNDUP((R6399-日期设置!$B$2)/365,0))</f>
        <v>1</v>
      </c>
      <c r="X6399" s="18">
        <f>_xlfn.IFNA(VLOOKUP(A6399,过往入选债券!A:D,4,0),2)</f>
        <v>2</v>
      </c>
      <c r="Y6399">
        <f>_xlfn.IFNA(VLOOKUP(C6399,[2]Sheet1!$A:$A,1,0),3)</f>
        <v>3</v>
      </c>
    </row>
    <row r="6400" spans="1:25" x14ac:dyDescent="0.2">
      <c r="A6400" s="21" t="s">
        <v>7529</v>
      </c>
      <c r="B6400" s="21" t="s">
        <v>7530</v>
      </c>
      <c r="C6400" s="37" t="s">
        <v>6162</v>
      </c>
      <c r="D6400" s="26" t="str">
        <f>[1]!b_calc_yield(A6400,日期设置!$B$2,F6400,1,R6400,1,O6400,L6400,S6400,)</f>
        <v>Fetching...</v>
      </c>
      <c r="E6400" s="26">
        <f t="shared" si="198"/>
        <v>2.3549865036605055</v>
      </c>
      <c r="F6400" s="18">
        <f>[1]!b_dq_cleanprice($A6400,日期设置!B$2)</f>
        <v>100.47880000000001</v>
      </c>
      <c r="G6400" s="18" t="str">
        <f t="shared" si="199"/>
        <v>2.62 + 0.62</v>
      </c>
      <c r="H6400" s="27">
        <f>[1]!b_dq_pctchange($A6400,日期设置!$B$2,1)/100</f>
        <v>0</v>
      </c>
      <c r="I6400" s="26">
        <f>[1]!b_pq_pctchange(A6400,日期设置!$B$4,日期设置!$B$2,1)</f>
        <v>-4.039021323246831E-2</v>
      </c>
      <c r="J6400" s="26">
        <f>[1]!b_pq_pctchange(A6400,日期设置!$C$4,日期设置!$B$2,1)</f>
        <v>-4.039021323246831E-2</v>
      </c>
      <c r="K6400" s="52">
        <f>[1]!b_dq_amount($A6400,日期设置!B$2,2,10000)</f>
        <v>19420.447616100002</v>
      </c>
      <c r="L6400" s="26">
        <f>[1]!b_info_latestpar(A6400,日期设置!$B$2)</f>
        <v>100</v>
      </c>
      <c r="M6400" s="6">
        <f>[1]!b_info_outstandingbalance($A6400,日期设置!B$2)</f>
        <v>5</v>
      </c>
      <c r="N6400" s="7" t="str">
        <f>[1]!b_info_latestissurercreditrating2(A6400,日期设置!$B$2,"102","1")</f>
        <v>AA</v>
      </c>
      <c r="O6400" s="8">
        <v>4.62</v>
      </c>
      <c r="P6400" s="9" t="str">
        <f>[1]!b_info_repurchasedate(A6400)</f>
        <v>2021-11-05</v>
      </c>
      <c r="Q6400" s="8" t="s">
        <v>16189</v>
      </c>
      <c r="R6400" s="2" t="str">
        <f>IF((--IF(P6400=0,Q6400,P6400))&gt;(--日期设置!$B$2),IF(P6400=0,Q6400,P6400),Q6400)</f>
        <v>2021-11-05</v>
      </c>
      <c r="S6400" s="2" t="s">
        <v>17977</v>
      </c>
      <c r="T6400" s="8">
        <f>[1]!b_anal_ptmyear($A6400,日期设置!$B$2)</f>
        <v>2.6246575342465754</v>
      </c>
      <c r="U6400" s="8">
        <f>[1]!b_anal_termifexercise($A6400,日期设置!B$2)</f>
        <v>0.62465753424657533</v>
      </c>
      <c r="V6400" s="10">
        <f>[1]!b_dq_dirtyprice(A6400,日期设置!$B$2)</f>
        <v>102.2129</v>
      </c>
      <c r="W6400" s="11">
        <f>IF(U6400=0,ROUNDUP((Q6400-日期设置!$B$2)/365,0),ROUNDUP((R6400-日期设置!$B$2)/365,0))</f>
        <v>1</v>
      </c>
      <c r="X6400" s="18">
        <f>_xlfn.IFNA(VLOOKUP(A6400,过往入选债券!A:D,4,0),2)</f>
        <v>2</v>
      </c>
      <c r="Y6400">
        <f>_xlfn.IFNA(VLOOKUP(C6400,[2]Sheet1!$A:$A,1,0),3)</f>
        <v>3</v>
      </c>
    </row>
    <row r="6401" spans="1:25" hidden="1" x14ac:dyDescent="0.2">
      <c r="A6401" s="21" t="s">
        <v>8096</v>
      </c>
      <c r="B6401" s="21" t="s">
        <v>8097</v>
      </c>
      <c r="C6401" s="37" t="s">
        <v>28</v>
      </c>
      <c r="D6401" s="26" t="str">
        <f>[1]!b_calc_yield(A6401,日期设置!$B$2,F6401,1,R6401,1,O6401,L6401,S6401,)</f>
        <v>Fetching...</v>
      </c>
      <c r="E6401" s="26">
        <f t="shared" si="198"/>
        <v>11.06110424335569</v>
      </c>
      <c r="F6401" s="18">
        <f>[1]!b_dq_cleanprice($A6401,日期设置!B$2)</f>
        <v>101.5617</v>
      </c>
      <c r="G6401" s="18" t="str">
        <f t="shared" si="199"/>
        <v>2.95 + 0</v>
      </c>
      <c r="H6401" s="27">
        <f>[1]!b_dq_pctchange($A6401,日期设置!$B$2,1)/100</f>
        <v>0</v>
      </c>
      <c r="I6401" s="26">
        <f>[1]!b_pq_pctchange(A6401,日期设置!$B$4,日期设置!$B$2,1)</f>
        <v>0</v>
      </c>
      <c r="J6401" s="26">
        <f>[1]!b_pq_pctchange(A6401,日期设置!$C$4,日期设置!$B$2,1)</f>
        <v>-0.42043131468126482</v>
      </c>
      <c r="K6401" s="52">
        <f>[1]!b_dq_amount($A6401,日期设置!B$2,2,10000)</f>
        <v>0</v>
      </c>
      <c r="L6401" s="26">
        <f>[1]!b_info_latestpar(A6401,日期设置!$B$2)</f>
        <v>100</v>
      </c>
      <c r="M6401" s="6">
        <f>[1]!b_info_outstandingbalance($A6401,日期设置!B$2)</f>
        <v>10</v>
      </c>
      <c r="N6401" s="7" t="str">
        <f>[1]!b_info_latestissurercreditrating2(A6401,日期设置!$B$2,"102","1")</f>
        <v>AAA</v>
      </c>
      <c r="O6401" s="8">
        <v>4.34</v>
      </c>
      <c r="P6401" s="9">
        <f>[1]!b_info_repurchasedate(A6401)</f>
        <v>0</v>
      </c>
      <c r="Q6401" s="8" t="s">
        <v>16286</v>
      </c>
      <c r="R6401" s="2" t="str">
        <f>IF((--IF(P6401=0,Q6401,P6401))&gt;(--日期设置!$B$2),IF(P6401=0,Q6401,P6401),Q6401)</f>
        <v>2024-03-05</v>
      </c>
      <c r="S6401" s="2" t="s">
        <v>18067</v>
      </c>
      <c r="T6401" s="8">
        <f>[1]!b_anal_ptmyear($A6401,日期设置!$B$2)</f>
        <v>2.9534246575342467</v>
      </c>
      <c r="U6401" s="8">
        <f>[1]!b_anal_termifexercise($A6401,日期设置!B$2)</f>
        <v>0</v>
      </c>
      <c r="V6401" s="10">
        <f>[1]!b_dq_dirtyprice(A6401,日期设置!$B$2)</f>
        <v>101.7638</v>
      </c>
      <c r="W6401" s="11">
        <f>IF(U6401=0,ROUNDUP((Q6401-日期设置!$B$2)/365,0),ROUNDUP((R6401-日期设置!$B$2)/365,0))</f>
        <v>3</v>
      </c>
      <c r="X6401" s="18">
        <f>_xlfn.IFNA(VLOOKUP(A6401,过往入选债券!A:D,4,0),2)</f>
        <v>2</v>
      </c>
      <c r="Y6401">
        <f>_xlfn.IFNA(VLOOKUP(C6401,[2]Sheet1!$A:$A,1,0),3)</f>
        <v>3</v>
      </c>
    </row>
    <row r="6402" spans="1:25" x14ac:dyDescent="0.2">
      <c r="A6402" s="21" t="s">
        <v>10648</v>
      </c>
      <c r="B6402" s="21" t="s">
        <v>10649</v>
      </c>
      <c r="C6402" s="37" t="s">
        <v>1605</v>
      </c>
      <c r="D6402" s="26" t="str">
        <f>[1]!b_calc_yield(A6402,日期设置!$B$2,F6402,1,R6402,1,O6402,L6402,S6402,)</f>
        <v>Fetching...</v>
      </c>
      <c r="E6402" s="26">
        <f t="shared" ref="E6402:E6465" si="200">((O6402*W6402+L6402)/V6402-1)*100</f>
        <v>7.6491480271523526</v>
      </c>
      <c r="F6402" s="18">
        <f>[1]!b_dq_cleanprice($A6402,日期设置!B$2)</f>
        <v>98.893900000000002</v>
      </c>
      <c r="G6402" s="18" t="str">
        <f t="shared" ref="G6402:G6465" si="201">LEFT(T6402,4)&amp;" + "&amp;LEFT(U6402,4)</f>
        <v>4.08 + 2.08</v>
      </c>
      <c r="H6402" s="27">
        <f>[1]!b_dq_pctchange($A6402,日期设置!$B$2,1)/100</f>
        <v>4.6997245794783678E-3</v>
      </c>
      <c r="I6402" s="26">
        <f>[1]!b_pq_pctchange(A6402,日期设置!$B$4,日期设置!$B$2,1)</f>
        <v>0.46997245794783676</v>
      </c>
      <c r="J6402" s="26">
        <f>[1]!b_pq_pctchange(A6402,日期设置!$C$4,日期设置!$B$2,1)</f>
        <v>0.6235176447964127</v>
      </c>
      <c r="K6402" s="52">
        <f>[1]!b_dq_amount($A6402,日期设置!B$2,2,10000)</f>
        <v>4073.6025752000005</v>
      </c>
      <c r="L6402" s="26">
        <f>[1]!b_info_latestpar(A6402,日期设置!$B$2)</f>
        <v>100</v>
      </c>
      <c r="M6402" s="6">
        <f>[1]!b_info_outstandingbalance($A6402,日期设置!B$2)</f>
        <v>14</v>
      </c>
      <c r="N6402" s="7" t="str">
        <f>[1]!b_info_latestissurercreditrating2(A6402,日期设置!$B$2,"102","1")</f>
        <v>AA+</v>
      </c>
      <c r="O6402" s="8">
        <v>3.21</v>
      </c>
      <c r="P6402" s="9" t="str">
        <f>[1]!b_info_repurchasedate(A6402)</f>
        <v>2023-04-21</v>
      </c>
      <c r="Q6402" s="8" t="s">
        <v>17373</v>
      </c>
      <c r="R6402" s="2" t="str">
        <f>IF((--IF(P6402=0,Q6402,P6402))&gt;(--日期设置!$B$2),IF(P6402=0,Q6402,P6402),Q6402)</f>
        <v>2023-04-21</v>
      </c>
      <c r="S6402" s="2" t="s">
        <v>18770</v>
      </c>
      <c r="T6402" s="8">
        <f>[1]!b_anal_ptmyear($A6402,日期设置!$B$2)</f>
        <v>4.0821917808219181</v>
      </c>
      <c r="U6402" s="8">
        <f>[1]!b_anal_termifexercise($A6402,日期设置!B$2)</f>
        <v>2.0821917808219177</v>
      </c>
      <c r="V6402" s="10">
        <f>[1]!b_dq_dirtyprice(A6402,日期设置!$B$2)</f>
        <v>101.84010000000001</v>
      </c>
      <c r="W6402" s="11">
        <f>IF(U6402=0,ROUNDUP((Q6402-日期设置!$B$2)/365,0),ROUNDUP((R6402-日期设置!$B$2)/365,0))</f>
        <v>3</v>
      </c>
      <c r="X6402" s="18">
        <f>_xlfn.IFNA(VLOOKUP(A6402,过往入选债券!A:D,4,0),2)</f>
        <v>2</v>
      </c>
      <c r="Y6402">
        <f>_xlfn.IFNA(VLOOKUP(C6402,[2]Sheet1!$A:$A,1,0),3)</f>
        <v>3</v>
      </c>
    </row>
    <row r="6403" spans="1:25" hidden="1" x14ac:dyDescent="0.2">
      <c r="A6403" s="21" t="s">
        <v>10172</v>
      </c>
      <c r="B6403" s="21" t="s">
        <v>10173</v>
      </c>
      <c r="C6403" s="37" t="s">
        <v>96</v>
      </c>
      <c r="D6403" s="26" t="str">
        <f>[1]!b_calc_yield(A6403,日期设置!$B$2,F6403,1,R6403,1,O6403,L6403,S6403,)</f>
        <v>Fetching...</v>
      </c>
      <c r="E6403" s="26">
        <f t="shared" si="200"/>
        <v>3.6745967616620634</v>
      </c>
      <c r="F6403" s="18">
        <f>[1]!b_dq_cleanprice($A6403,日期设置!B$2)</f>
        <v>102.8</v>
      </c>
      <c r="G6403" s="18" t="str">
        <f t="shared" si="201"/>
        <v>1.97 + 0.97</v>
      </c>
      <c r="H6403" s="27">
        <f>[1]!b_dq_pctchange($A6403,日期设置!$B$2,1)/100</f>
        <v>0</v>
      </c>
      <c r="I6403" s="26">
        <f>[1]!b_pq_pctchange(A6403,日期设置!$B$4,日期设置!$B$2,1)</f>
        <v>1.7217494557688451</v>
      </c>
      <c r="J6403" s="26">
        <f>[1]!b_pq_pctchange(A6403,日期设置!$C$4,日期设置!$B$2,1)</f>
        <v>1.7217494557688451</v>
      </c>
      <c r="K6403" s="52">
        <f>[1]!b_dq_amount($A6403,日期设置!B$2,2,10000)</f>
        <v>0</v>
      </c>
      <c r="L6403" s="26">
        <f>[1]!b_info_latestpar(A6403,日期设置!$B$2)</f>
        <v>100</v>
      </c>
      <c r="M6403" s="6">
        <f>[1]!b_info_outstandingbalance($A6403,日期设置!B$2)</f>
        <v>10</v>
      </c>
      <c r="N6403" s="7" t="str">
        <f>[1]!b_info_latestissurercreditrating2(A6403,日期设置!$B$2,"102","1")</f>
        <v>AA+</v>
      </c>
      <c r="O6403" s="8">
        <v>6.75</v>
      </c>
      <c r="P6403" s="9" t="str">
        <f>[1]!b_info_repurchasedate(A6403)</f>
        <v>2022-03-13</v>
      </c>
      <c r="Q6403" s="8" t="s">
        <v>16195</v>
      </c>
      <c r="R6403" s="2" t="str">
        <f>IF((--IF(P6403=0,Q6403,P6403))&gt;(--日期设置!$B$2),IF(P6403=0,Q6403,P6403),Q6403)</f>
        <v>2022-03-13</v>
      </c>
      <c r="S6403" s="2" t="s">
        <v>17982</v>
      </c>
      <c r="T6403" s="8">
        <f>[1]!b_anal_ptmyear($A6403,日期设置!$B$2)</f>
        <v>1.9753424657534246</v>
      </c>
      <c r="U6403" s="8">
        <f>[1]!b_anal_termifexercise($A6403,日期设置!B$2)</f>
        <v>0.97534246575342465</v>
      </c>
      <c r="V6403" s="10">
        <f>[1]!b_dq_dirtyprice(A6403,日期设置!$B$2)</f>
        <v>102.96639999999999</v>
      </c>
      <c r="W6403" s="11">
        <f>IF(U6403=0,ROUNDUP((Q6403-日期设置!$B$2)/365,0),ROUNDUP((R6403-日期设置!$B$2)/365,0))</f>
        <v>1</v>
      </c>
      <c r="X6403" s="18" t="str">
        <f>_xlfn.IFNA(VLOOKUP(A6403,过往入选债券!A:D,4,0),2)</f>
        <v>否</v>
      </c>
      <c r="Y6403">
        <f>_xlfn.IFNA(VLOOKUP(C6403,[2]Sheet1!$A:$A,1,0),3)</f>
        <v>3</v>
      </c>
    </row>
    <row r="6404" spans="1:25" hidden="1" x14ac:dyDescent="0.2">
      <c r="A6404" s="21" t="s">
        <v>2478</v>
      </c>
      <c r="B6404" s="21" t="s">
        <v>2479</v>
      </c>
      <c r="C6404" s="37" t="s">
        <v>1893</v>
      </c>
      <c r="D6404" s="26" t="str">
        <f>[1]!b_calc_yield(A6404,日期设置!$B$2,F6404,1,R6404,1,O6404,L6404,S6404,)</f>
        <v>Fetching...</v>
      </c>
      <c r="E6404" s="26">
        <f t="shared" si="200"/>
        <v>3.0755871285525815</v>
      </c>
      <c r="F6404" s="18">
        <f>[1]!b_dq_cleanprice($A6404,日期设置!B$2)</f>
        <v>100.9885</v>
      </c>
      <c r="G6404" s="18" t="str">
        <f t="shared" si="201"/>
        <v>0.81 + 0</v>
      </c>
      <c r="H6404" s="27">
        <f>[1]!b_dq_pctchange($A6404,日期设置!$B$2,1)/100</f>
        <v>0</v>
      </c>
      <c r="I6404" s="26">
        <f>[1]!b_pq_pctchange(A6404,日期设置!$B$4,日期设置!$B$2,1)</f>
        <v>0</v>
      </c>
      <c r="J6404" s="26">
        <f>[1]!b_pq_pctchange(A6404,日期设置!$C$4,日期设置!$B$2,1)</f>
        <v>0</v>
      </c>
      <c r="K6404" s="52">
        <f>[1]!b_dq_amount($A6404,日期设置!B$2,2,10000)</f>
        <v>0</v>
      </c>
      <c r="L6404" s="26">
        <f>[1]!b_info_latestpar(A6404,日期设置!$B$2)</f>
        <v>100</v>
      </c>
      <c r="M6404" s="6">
        <f>[1]!b_info_outstandingbalance($A6404,日期设置!B$2)</f>
        <v>5</v>
      </c>
      <c r="N6404" s="7">
        <f>[1]!b_info_latestissurercreditrating2(A6404,日期设置!$B$2,"102","1")</f>
        <v>0</v>
      </c>
      <c r="O6404" s="8">
        <v>5.05</v>
      </c>
      <c r="P6404" s="9">
        <f>[1]!b_info_repurchasedate(A6404)</f>
        <v>0</v>
      </c>
      <c r="Q6404" s="8" t="s">
        <v>16463</v>
      </c>
      <c r="R6404" s="2" t="str">
        <f>IF((--IF(P6404=0,Q6404,P6404))&gt;(--日期设置!$B$2),IF(P6404=0,Q6404,P6404),Q6404)</f>
        <v>2022-01-14</v>
      </c>
      <c r="S6404" s="2" t="s">
        <v>17927</v>
      </c>
      <c r="T6404" s="8">
        <f>[1]!b_anal_ptmyear($A6404,日期设置!$B$2)</f>
        <v>0.81643835616438354</v>
      </c>
      <c r="U6404" s="8">
        <f>[1]!b_anal_termifexercise($A6404,日期设置!B$2)</f>
        <v>0</v>
      </c>
      <c r="V6404" s="10">
        <f>[1]!b_dq_dirtyprice(A6404,日期设置!$B$2)</f>
        <v>101.91549999999999</v>
      </c>
      <c r="W6404" s="11">
        <f>IF(U6404=0,ROUNDUP((Q6404-日期设置!$B$2)/365,0),ROUNDUP((R6404-日期设置!$B$2)/365,0))</f>
        <v>1</v>
      </c>
      <c r="X6404" s="18">
        <f>_xlfn.IFNA(VLOOKUP(A6404,过往入选债券!A:D,4,0),2)</f>
        <v>2</v>
      </c>
      <c r="Y6404" s="45">
        <f>_xlfn.IFNA(VLOOKUP(C6404,[2]Sheet1!$A:$A,1,0),3)</f>
        <v>3</v>
      </c>
    </row>
    <row r="6405" spans="1:25" hidden="1" x14ac:dyDescent="0.2">
      <c r="A6405" s="28" t="s">
        <v>19184</v>
      </c>
      <c r="B6405" s="28" t="s">
        <v>19185</v>
      </c>
      <c r="C6405" s="38" t="s">
        <v>10801</v>
      </c>
      <c r="D6405" s="26" t="str">
        <f>[1]!b_calc_yield(A6405,日期设置!$B$2,F6405,1,R6405,1,O6405,L6405,S6405,)</f>
        <v>Fetching...</v>
      </c>
      <c r="E6405" s="26">
        <f t="shared" si="200"/>
        <v>1.4963693986440374</v>
      </c>
      <c r="F6405" s="18">
        <f>[1]!b_dq_cleanprice($A6405,日期设置!B$2)</f>
        <v>99.952500000000001</v>
      </c>
      <c r="G6405" s="18" t="str">
        <f t="shared" si="201"/>
        <v>0.39 + 0</v>
      </c>
      <c r="H6405" s="27">
        <f>[1]!b_dq_pctchange($A6405,日期设置!$B$2,1)/100</f>
        <v>0</v>
      </c>
      <c r="I6405" s="26">
        <f>[1]!b_pq_pctchange(A6405,日期设置!$B$4,日期设置!$B$2,1)</f>
        <v>0</v>
      </c>
      <c r="J6405" s="26">
        <f>[1]!b_pq_pctchange(A6405,日期设置!$C$4,日期设置!$B$2,1)</f>
        <v>0.10175171180230203</v>
      </c>
      <c r="K6405" s="52">
        <f>[1]!b_dq_amount($A6405,日期设置!B$2,2,10000)</f>
        <v>0</v>
      </c>
      <c r="L6405" s="26">
        <f>[1]!b_info_latestpar(A6405,日期设置!$B$2)</f>
        <v>100</v>
      </c>
      <c r="M6405" s="6">
        <f>[1]!b_info_outstandingbalance($A6405,日期设置!B$2)</f>
        <v>11</v>
      </c>
      <c r="N6405" s="7">
        <f>[1]!b_info_latestissurercreditrating2(A6405,日期设置!$B$2,"102","1")</f>
        <v>0</v>
      </c>
      <c r="O6405" s="8">
        <v>3.73</v>
      </c>
      <c r="P6405" s="9">
        <f>[1]!b_info_repurchasedate(A6405)</f>
        <v>0</v>
      </c>
      <c r="Q6405" s="8" t="s">
        <v>16864</v>
      </c>
      <c r="R6405" s="2" t="str">
        <f>IF((--IF(P6405=0,Q6405,P6405))&gt;(--日期设置!$B$2),IF(P6405=0,Q6405,P6405),Q6405)</f>
        <v>2021-08-14</v>
      </c>
      <c r="S6405" s="31" t="s">
        <v>19121</v>
      </c>
      <c r="T6405" s="8">
        <f>[1]!b_anal_ptmyear($A6405,日期设置!$B$2)</f>
        <v>0.39726027397260272</v>
      </c>
      <c r="U6405" s="8">
        <f>[1]!b_anal_termifexercise($A6405,日期设置!B$2)</f>
        <v>0</v>
      </c>
      <c r="V6405" s="10">
        <f>[1]!b_dq_dirtyprice(A6405,日期设置!$B$2)</f>
        <v>102.2007</v>
      </c>
      <c r="W6405" s="11">
        <f>IF(U6405=0,ROUNDUP((Q6405-日期设置!$B$2)/365,0),ROUNDUP((R6405-日期设置!$B$2)/365,0))</f>
        <v>1</v>
      </c>
      <c r="X6405" s="18">
        <f>_xlfn.IFNA(VLOOKUP(A6405,过往入选债券!A:D,4,0),2)</f>
        <v>2</v>
      </c>
      <c r="Y6405">
        <f>_xlfn.IFNA(VLOOKUP(C6405,[2]Sheet1!$A:$A,1,0),3)</f>
        <v>3</v>
      </c>
    </row>
    <row r="6406" spans="1:25" hidden="1" x14ac:dyDescent="0.2">
      <c r="A6406" s="21" t="s">
        <v>5975</v>
      </c>
      <c r="B6406" s="21" t="s">
        <v>5976</v>
      </c>
      <c r="C6406" s="37" t="s">
        <v>1637</v>
      </c>
      <c r="D6406" s="26" t="str">
        <f>[1]!b_calc_yield(A6406,日期设置!$B$2,F6406,1,R6406,1,O6406,L6406,S6406,)</f>
        <v>Fetching...</v>
      </c>
      <c r="E6406" s="26">
        <f t="shared" si="200"/>
        <v>5.2822756863212472</v>
      </c>
      <c r="F6406" s="18">
        <f>[1]!b_dq_cleanprice($A6406,日期设置!B$2)</f>
        <v>102.5735</v>
      </c>
      <c r="G6406" s="18" t="str">
        <f t="shared" si="201"/>
        <v>1.44 + 0</v>
      </c>
      <c r="H6406" s="27">
        <f>[1]!b_dq_pctchange($A6406,日期设置!$B$2,1)/100</f>
        <v>0</v>
      </c>
      <c r="I6406" s="26">
        <f>[1]!b_pq_pctchange(A6406,日期设置!$B$4,日期设置!$B$2,1)</f>
        <v>-0.12171550704245926</v>
      </c>
      <c r="J6406" s="26">
        <f>[1]!b_pq_pctchange(A6406,日期设置!$C$4,日期设置!$B$2,1)</f>
        <v>0.33473114398427012</v>
      </c>
      <c r="K6406" s="52">
        <f>[1]!b_dq_amount($A6406,日期设置!B$2,2,10000)</f>
        <v>0</v>
      </c>
      <c r="L6406" s="26">
        <f>[1]!b_info_latestpar(A6406,日期设置!$B$2)</f>
        <v>100</v>
      </c>
      <c r="M6406" s="6">
        <f>[1]!b_info_outstandingbalance($A6406,日期设置!B$2)</f>
        <v>10</v>
      </c>
      <c r="N6406" s="7" t="str">
        <f>[1]!b_info_latestissurercreditrating2(A6406,日期设置!$B$2,"102","1")</f>
        <v>AA+</v>
      </c>
      <c r="O6406" s="8">
        <v>5.65</v>
      </c>
      <c r="P6406" s="9">
        <f>[1]!b_info_repurchasedate(A6406)</f>
        <v>0</v>
      </c>
      <c r="Q6406" s="8" t="s">
        <v>16625</v>
      </c>
      <c r="R6406" s="2" t="str">
        <f>IF((--IF(P6406=0,Q6406,P6406))&gt;(--日期设置!$B$2),IF(P6406=0,Q6406,P6406),Q6406)</f>
        <v>2022-08-31</v>
      </c>
      <c r="S6406" s="2" t="s">
        <v>18373</v>
      </c>
      <c r="T6406" s="8">
        <f>[1]!b_anal_ptmyear($A6406,日期设置!$B$2)</f>
        <v>1.4438356164383561</v>
      </c>
      <c r="U6406" s="8">
        <f>[1]!b_anal_termifexercise($A6406,日期设置!B$2)</f>
        <v>0</v>
      </c>
      <c r="V6406" s="10">
        <f>[1]!b_dq_dirtyprice(A6406,日期设置!$B$2)</f>
        <v>105.7158</v>
      </c>
      <c r="W6406" s="11">
        <f>IF(U6406=0,ROUNDUP((Q6406-日期设置!$B$2)/365,0),ROUNDUP((R6406-日期设置!$B$2)/365,0))</f>
        <v>2</v>
      </c>
      <c r="X6406" s="18">
        <f>_xlfn.IFNA(VLOOKUP(A6406,过往入选债券!A:D,4,0),2)</f>
        <v>2</v>
      </c>
      <c r="Y6406">
        <f>_xlfn.IFNA(VLOOKUP(C6406,[2]Sheet1!$A:$A,1,0),3)</f>
        <v>3</v>
      </c>
    </row>
    <row r="6407" spans="1:25" hidden="1" x14ac:dyDescent="0.2">
      <c r="A6407" s="21" t="s">
        <v>7686</v>
      </c>
      <c r="B6407" s="21" t="s">
        <v>7687</v>
      </c>
      <c r="C6407" s="37" t="s">
        <v>1587</v>
      </c>
      <c r="D6407" s="26" t="str">
        <f>[1]!b_calc_yield(A6407,日期设置!$B$2,F6407,1,R6407,1,O6407,L6407,S6407,)</f>
        <v>Fetching...</v>
      </c>
      <c r="E6407" s="26">
        <f t="shared" si="200"/>
        <v>2.734313260629051</v>
      </c>
      <c r="F6407" s="18">
        <f>[1]!b_dq_cleanprice($A6407,日期设置!B$2)</f>
        <v>100.5907</v>
      </c>
      <c r="G6407" s="18" t="str">
        <f t="shared" si="201"/>
        <v>0.72 + 0</v>
      </c>
      <c r="H6407" s="27">
        <f>[1]!b_dq_pctchange($A6407,日期设置!$B$2,1)/100</f>
        <v>0</v>
      </c>
      <c r="I6407" s="26">
        <f>[1]!b_pq_pctchange(A6407,日期设置!$B$4,日期设置!$B$2,1)</f>
        <v>3.5303992235109646E-2</v>
      </c>
      <c r="J6407" s="26">
        <f>[1]!b_pq_pctchange(A6407,日期设置!$C$4,日期设置!$B$2,1)</f>
        <v>3.5303992235109646E-2</v>
      </c>
      <c r="K6407" s="52">
        <f>[1]!b_dq_amount($A6407,日期设置!B$2,2,10000)</f>
        <v>0</v>
      </c>
      <c r="L6407" s="26">
        <f>[1]!b_info_latestpar(A6407,日期设置!$B$2)</f>
        <v>100</v>
      </c>
      <c r="M6407" s="6">
        <f>[1]!b_info_outstandingbalance($A6407,日期设置!B$2)</f>
        <v>5</v>
      </c>
      <c r="N6407" s="7" t="str">
        <f>[1]!b_info_latestissurercreditrating2(A6407,日期设置!$B$2,"102","1")</f>
        <v>AAA</v>
      </c>
      <c r="O6407" s="8">
        <v>4.6500000000000004</v>
      </c>
      <c r="P6407" s="9">
        <f>[1]!b_info_repurchasedate(A6407)</f>
        <v>0</v>
      </c>
      <c r="Q6407" s="8" t="s">
        <v>16549</v>
      </c>
      <c r="R6407" s="2" t="str">
        <f>IF((--IF(P6407=0,Q6407,P6407))&gt;(--日期设置!$B$2),IF(P6407=0,Q6407,P6407),Q6407)</f>
        <v>2021-12-12</v>
      </c>
      <c r="S6407" s="2" t="s">
        <v>18163</v>
      </c>
      <c r="T6407" s="8">
        <f>[1]!b_anal_ptmyear($A6407,日期设置!$B$2)</f>
        <v>0.72602739726027399</v>
      </c>
      <c r="U6407" s="8">
        <f>[1]!b_anal_termifexercise($A6407,日期设置!B$2)</f>
        <v>0</v>
      </c>
      <c r="V6407" s="10">
        <f>[1]!b_dq_dirtyprice(A6407,日期设置!$B$2)</f>
        <v>101.8647</v>
      </c>
      <c r="W6407" s="11">
        <f>IF(U6407=0,ROUNDUP((Q6407-日期设置!$B$2)/365,0),ROUNDUP((R6407-日期设置!$B$2)/365,0))</f>
        <v>1</v>
      </c>
      <c r="X6407" s="18">
        <f>_xlfn.IFNA(VLOOKUP(A6407,过往入选债券!A:D,4,0),2)</f>
        <v>2</v>
      </c>
      <c r="Y6407">
        <f>_xlfn.IFNA(VLOOKUP(C6407,[2]Sheet1!$A:$A,1,0),3)</f>
        <v>3</v>
      </c>
    </row>
    <row r="6408" spans="1:25" hidden="1" x14ac:dyDescent="0.2">
      <c r="A6408" s="21" t="s">
        <v>7844</v>
      </c>
      <c r="B6408" s="21" t="s">
        <v>7845</v>
      </c>
      <c r="C6408" s="37" t="s">
        <v>7846</v>
      </c>
      <c r="D6408" s="26" t="str">
        <f>[1]!b_calc_yield(A6408,日期设置!$B$2,F6408,1,R6408,1,O6408,L6408,S6408,)</f>
        <v>Fetching...</v>
      </c>
      <c r="E6408" s="26">
        <f t="shared" si="200"/>
        <v>3.115140784399939</v>
      </c>
      <c r="F6408" s="18">
        <f>[1]!b_dq_cleanprice($A6408,日期设置!B$2)</f>
        <v>100.2714</v>
      </c>
      <c r="G6408" s="18" t="str">
        <f t="shared" si="201"/>
        <v>0.82 + 0</v>
      </c>
      <c r="H6408" s="27">
        <f>[1]!b_dq_pctchange($A6408,日期设置!$B$2,1)/100</f>
        <v>0</v>
      </c>
      <c r="I6408" s="26">
        <f>[1]!b_pq_pctchange(A6408,日期设置!$B$4,日期设置!$B$2,1)</f>
        <v>0</v>
      </c>
      <c r="J6408" s="26">
        <f>[1]!b_pq_pctchange(A6408,日期设置!$C$4,日期设置!$B$2,1)</f>
        <v>3.0626282537927162E-2</v>
      </c>
      <c r="K6408" s="52">
        <f>[1]!b_dq_amount($A6408,日期设置!B$2,2,10000)</f>
        <v>0</v>
      </c>
      <c r="L6408" s="26">
        <f>[1]!b_info_latestpar(A6408,日期设置!$B$2)</f>
        <v>100</v>
      </c>
      <c r="M6408" s="6">
        <f>[1]!b_info_outstandingbalance($A6408,日期设置!B$2)</f>
        <v>10</v>
      </c>
      <c r="N6408" s="7" t="str">
        <f>[1]!b_info_latestissurercreditrating2(A6408,日期设置!$B$2,"102","1")</f>
        <v>AAA</v>
      </c>
      <c r="O6408" s="8">
        <v>4.13</v>
      </c>
      <c r="P6408" s="9">
        <f>[1]!b_info_repurchasedate(A6408)</f>
        <v>0</v>
      </c>
      <c r="Q6408" s="8" t="s">
        <v>16444</v>
      </c>
      <c r="R6408" s="2" t="str">
        <f>IF((--IF(P6408=0,Q6408,P6408))&gt;(--日期设置!$B$2),IF(P6408=0,Q6408,P6408),Q6408)</f>
        <v>2022-01-18</v>
      </c>
      <c r="S6408" s="2" t="s">
        <v>18020</v>
      </c>
      <c r="T6408" s="8">
        <f>[1]!b_anal_ptmyear($A6408,日期设置!$B$2)</f>
        <v>0.82739726027397265</v>
      </c>
      <c r="U6408" s="8">
        <f>[1]!b_anal_termifexercise($A6408,日期设置!B$2)</f>
        <v>0</v>
      </c>
      <c r="V6408" s="10">
        <f>[1]!b_dq_dirtyprice(A6408,日期设置!$B$2)</f>
        <v>100.9842</v>
      </c>
      <c r="W6408" s="11">
        <f>IF(U6408=0,ROUNDUP((Q6408-日期设置!$B$2)/365,0),ROUNDUP((R6408-日期设置!$B$2)/365,0))</f>
        <v>1</v>
      </c>
      <c r="X6408" s="18">
        <f>_xlfn.IFNA(VLOOKUP(A6408,过往入选债券!A:D,4,0),2)</f>
        <v>2</v>
      </c>
      <c r="Y6408">
        <f>_xlfn.IFNA(VLOOKUP(C6408,[2]Sheet1!$A:$A,1,0),3)</f>
        <v>3</v>
      </c>
    </row>
    <row r="6409" spans="1:25" hidden="1" x14ac:dyDescent="0.2">
      <c r="A6409" s="28" t="s">
        <v>21662</v>
      </c>
      <c r="B6409" s="28" t="s">
        <v>21663</v>
      </c>
      <c r="C6409" s="39" t="s">
        <v>21731</v>
      </c>
      <c r="D6409" s="26" t="str">
        <f>[1]!b_calc_yield(A6409,日期设置!$B$2,F6409,1,R6409,1,O6409,L6409,S6409,)</f>
        <v>Fetching...</v>
      </c>
      <c r="E6409" s="26">
        <f t="shared" si="200"/>
        <v>9.9726124858370078</v>
      </c>
      <c r="F6409" s="18">
        <f>[1]!b_dq_cleanprice($A6409,日期设置!B$2)</f>
        <v>100.5</v>
      </c>
      <c r="G6409" s="18" t="str">
        <f t="shared" si="201"/>
        <v>3.68 + 2.68</v>
      </c>
      <c r="H6409" s="27">
        <f>[1]!b_dq_pctchange($A6409,日期设置!$B$2,1)/100</f>
        <v>0</v>
      </c>
      <c r="I6409" s="26">
        <f>[1]!b_pq_pctchange(A6409,日期设置!$B$4,日期设置!$B$2,1)</f>
        <v>0</v>
      </c>
      <c r="J6409" s="26">
        <f>[1]!b_pq_pctchange(A6409,日期设置!$C$4,日期设置!$B$2,1)</f>
        <v>0</v>
      </c>
      <c r="K6409" s="52">
        <f>[1]!b_dq_amount($A6409,日期设置!B$2,2,10000)</f>
        <v>0</v>
      </c>
      <c r="L6409" s="26">
        <f>[1]!b_info_latestpar(A6409,日期设置!$B$2)</f>
        <v>100</v>
      </c>
      <c r="M6409" s="6">
        <f>[1]!b_info_outstandingbalance($A6409,日期设置!B$2)</f>
        <v>8</v>
      </c>
      <c r="N6409" s="7" t="str">
        <f>[1]!b_info_latestissurercreditrating2(A6409,日期设置!$B$2,"102","1")</f>
        <v>AA+</v>
      </c>
      <c r="O6409" s="43">
        <v>3.97</v>
      </c>
      <c r="P6409" s="9" t="str">
        <f>[1]!b_info_repurchasedate(A6409)</f>
        <v>2023-11-26</v>
      </c>
      <c r="Q6409" s="31" t="s">
        <v>17397</v>
      </c>
      <c r="R6409" s="2" t="str">
        <f>IF((--IF(P6409=0,Q6409,P6409))&gt;(--日期设置!$B$2),IF(P6409=0,Q6409,P6409),Q6409)</f>
        <v>2023-11-26</v>
      </c>
      <c r="S6409" s="31" t="s">
        <v>16422</v>
      </c>
      <c r="T6409" s="8">
        <f>[1]!b_anal_ptmyear($A6409,日期设置!$B$2)</f>
        <v>3.6821917808219178</v>
      </c>
      <c r="U6409" s="8">
        <f>[1]!b_anal_termifexercise($A6409,日期设置!B$2)</f>
        <v>2.6821917808219178</v>
      </c>
      <c r="V6409" s="10">
        <f>[1]!b_dq_dirtyprice(A6409,日期设置!$B$2)</f>
        <v>101.7617</v>
      </c>
      <c r="W6409" s="11">
        <f>IF(U6409=0,ROUNDUP((Q6409-日期设置!$B$2)/365,0),ROUNDUP((R6409-日期设置!$B$2)/365,0))</f>
        <v>3</v>
      </c>
      <c r="X6409" s="18">
        <f>_xlfn.IFNA(VLOOKUP(A6409,过往入选债券!A:D,4,0),2)</f>
        <v>2</v>
      </c>
      <c r="Y6409">
        <f>_xlfn.IFNA(VLOOKUP(C6409,[2]Sheet1!$A:$A,1,0),3)</f>
        <v>3</v>
      </c>
    </row>
    <row r="6410" spans="1:25" hidden="1" x14ac:dyDescent="0.2">
      <c r="A6410" s="21" t="s">
        <v>7555</v>
      </c>
      <c r="B6410" s="21" t="s">
        <v>7556</v>
      </c>
      <c r="C6410" s="37" t="s">
        <v>2840</v>
      </c>
      <c r="D6410" s="26" t="str">
        <f>[1]!b_calc_yield(A6410,日期设置!$B$2,F6410,1,R6410,1,O6410,L6410,S6410,)</f>
        <v>Fetching...</v>
      </c>
      <c r="E6410" s="26">
        <f t="shared" si="200"/>
        <v>2.4337009017709299</v>
      </c>
      <c r="F6410" s="18">
        <f>[1]!b_dq_cleanprice($A6410,日期设置!B$2)</f>
        <v>100.87520000000001</v>
      </c>
      <c r="G6410" s="18" t="str">
        <f t="shared" si="201"/>
        <v>0.64 + 0</v>
      </c>
      <c r="H6410" s="27">
        <f>[1]!b_dq_pctchange($A6410,日期设置!$B$2,1)/100</f>
        <v>0</v>
      </c>
      <c r="I6410" s="26">
        <f>[1]!b_pq_pctchange(A6410,日期设置!$B$4,日期设置!$B$2,1)</f>
        <v>-9.9122567036501932E-3</v>
      </c>
      <c r="J6410" s="26">
        <f>[1]!b_pq_pctchange(A6410,日期设置!$C$4,日期设置!$B$2,1)</f>
        <v>2.1913059687812167E-2</v>
      </c>
      <c r="K6410" s="52">
        <f>[1]!b_dq_amount($A6410,日期设置!B$2,2,10000)</f>
        <v>0</v>
      </c>
      <c r="L6410" s="26">
        <f>[1]!b_info_latestpar(A6410,日期设置!$B$2)</f>
        <v>100</v>
      </c>
      <c r="M6410" s="6">
        <f>[1]!b_info_outstandingbalance($A6410,日期设置!B$2)</f>
        <v>5</v>
      </c>
      <c r="N6410" s="7" t="str">
        <f>[1]!b_info_latestissurercreditrating2(A6410,日期设置!$B$2,"102","1")</f>
        <v>AA</v>
      </c>
      <c r="O6410" s="8">
        <v>5.22</v>
      </c>
      <c r="P6410" s="9">
        <f>[1]!b_info_repurchasedate(A6410)</f>
        <v>0</v>
      </c>
      <c r="Q6410" s="8" t="s">
        <v>16251</v>
      </c>
      <c r="R6410" s="2" t="str">
        <f>IF((--IF(P6410=0,Q6410,P6410))&gt;(--日期设置!$B$2),IF(P6410=0,Q6410,P6410),Q6410)</f>
        <v>2021-11-13</v>
      </c>
      <c r="S6410" s="2" t="s">
        <v>18033</v>
      </c>
      <c r="T6410" s="8">
        <f>[1]!b_anal_ptmyear($A6410,日期设置!$B$2)</f>
        <v>0.64657534246575343</v>
      </c>
      <c r="U6410" s="8">
        <f>[1]!b_anal_termifexercise($A6410,日期设置!B$2)</f>
        <v>0</v>
      </c>
      <c r="V6410" s="10">
        <f>[1]!b_dq_dirtyprice(A6410,日期设置!$B$2)</f>
        <v>102.7201</v>
      </c>
      <c r="W6410" s="11">
        <f>IF(U6410=0,ROUNDUP((Q6410-日期设置!$B$2)/365,0),ROUNDUP((R6410-日期设置!$B$2)/365,0))</f>
        <v>1</v>
      </c>
      <c r="X6410" s="18">
        <f>_xlfn.IFNA(VLOOKUP(A6410,过往入选债券!A:D,4,0),2)</f>
        <v>2</v>
      </c>
      <c r="Y6410">
        <f>_xlfn.IFNA(VLOOKUP(C6410,[2]Sheet1!$A:$A,1,0),3)</f>
        <v>3</v>
      </c>
    </row>
    <row r="6411" spans="1:25" hidden="1" x14ac:dyDescent="0.2">
      <c r="A6411" s="21" t="s">
        <v>4146</v>
      </c>
      <c r="B6411" s="21" t="s">
        <v>4147</v>
      </c>
      <c r="C6411" s="37" t="s">
        <v>2982</v>
      </c>
      <c r="D6411" s="26" t="str">
        <f>[1]!b_calc_yield(A6411,日期设置!$B$2,F6411,1,R6411,1,O6411,L6411,S6411,)</f>
        <v>Fetching...</v>
      </c>
      <c r="E6411" s="26">
        <f t="shared" si="200"/>
        <v>7.2955982135437525</v>
      </c>
      <c r="F6411" s="18">
        <f>[1]!b_dq_cleanprice($A6411,日期设置!B$2)</f>
        <v>99.84</v>
      </c>
      <c r="G6411" s="18" t="str">
        <f t="shared" si="201"/>
        <v>2.00 + 0</v>
      </c>
      <c r="H6411" s="27">
        <f>[1]!b_dq_pctchange($A6411,日期设置!$B$2,1)/100</f>
        <v>0</v>
      </c>
      <c r="I6411" s="26">
        <f>[1]!b_pq_pctchange(A6411,日期设置!$B$4,日期设置!$B$2,1)</f>
        <v>0</v>
      </c>
      <c r="J6411" s="26">
        <f>[1]!b_pq_pctchange(A6411,日期设置!$C$4,日期设置!$B$2,1)</f>
        <v>1.2070029893775291</v>
      </c>
      <c r="K6411" s="52">
        <f>[1]!b_dq_amount($A6411,日期设置!B$2,2,10000)</f>
        <v>0</v>
      </c>
      <c r="L6411" s="26">
        <f>[1]!b_info_latestpar(A6411,日期设置!$B$2)</f>
        <v>100</v>
      </c>
      <c r="M6411" s="6">
        <f>[1]!b_info_outstandingbalance($A6411,日期设置!B$2)</f>
        <v>5</v>
      </c>
      <c r="N6411" s="7">
        <f>[1]!b_info_latestissurercreditrating2(A6411,日期设置!$B$2,"102","1")</f>
        <v>0</v>
      </c>
      <c r="O6411" s="8">
        <v>3.68</v>
      </c>
      <c r="P6411" s="9">
        <f>[1]!b_info_repurchasedate(A6411)</f>
        <v>0</v>
      </c>
      <c r="Q6411" s="8" t="s">
        <v>16225</v>
      </c>
      <c r="R6411" s="2" t="str">
        <f>IF((--IF(P6411=0,Q6411,P6411))&gt;(--日期设置!$B$2),IF(P6411=0,Q6411,P6411),Q6411)</f>
        <v>2023-03-25</v>
      </c>
      <c r="S6411" s="2" t="s">
        <v>18165</v>
      </c>
      <c r="T6411" s="8">
        <f>[1]!b_anal_ptmyear($A6411,日期设置!$B$2)</f>
        <v>2.0082191780821916</v>
      </c>
      <c r="U6411" s="8">
        <f>[1]!b_anal_termifexercise($A6411,日期设置!B$2)</f>
        <v>0</v>
      </c>
      <c r="V6411" s="10">
        <f>[1]!b_dq_dirtyprice(A6411,日期设置!$B$2)</f>
        <v>103.4898</v>
      </c>
      <c r="W6411" s="11">
        <f>IF(U6411=0,ROUNDUP((Q6411-日期设置!$B$2)/365,0),ROUNDUP((R6411-日期设置!$B$2)/365,0))</f>
        <v>3</v>
      </c>
      <c r="X6411" s="18">
        <f>_xlfn.IFNA(VLOOKUP(A6411,过往入选债券!A:D,4,0),2)</f>
        <v>2</v>
      </c>
      <c r="Y6411">
        <f>_xlfn.IFNA(VLOOKUP(C6411,[2]Sheet1!$A:$A,1,0),3)</f>
        <v>3</v>
      </c>
    </row>
    <row r="6412" spans="1:25" hidden="1" x14ac:dyDescent="0.2">
      <c r="A6412" s="28" t="s">
        <v>19896</v>
      </c>
      <c r="B6412" s="28" t="s">
        <v>19897</v>
      </c>
      <c r="C6412" s="38" t="s">
        <v>19898</v>
      </c>
      <c r="D6412" s="26" t="str">
        <f>[1]!b_calc_yield(A6412,日期设置!$B$2,F6412,1,R6412,1,O6412,L6412,S6412,)</f>
        <v>Fetching...</v>
      </c>
      <c r="E6412" s="26">
        <f t="shared" si="200"/>
        <v>9.0213435178671642</v>
      </c>
      <c r="F6412" s="18">
        <f>[1]!b_dq_cleanprice($A6412,日期设置!B$2)</f>
        <v>99.381</v>
      </c>
      <c r="G6412" s="18" t="str">
        <f t="shared" si="201"/>
        <v>2.43 + 0</v>
      </c>
      <c r="H6412" s="27">
        <f>[1]!b_dq_pctchange($A6412,日期设置!$B$2,1)/100</f>
        <v>0</v>
      </c>
      <c r="I6412" s="26">
        <f>[1]!b_pq_pctchange(A6412,日期设置!$B$4,日期设置!$B$2,1)</f>
        <v>0</v>
      </c>
      <c r="J6412" s="26">
        <f>[1]!b_pq_pctchange(A6412,日期设置!$C$4,日期设置!$B$2,1)</f>
        <v>-0.36592946083050437</v>
      </c>
      <c r="K6412" s="52">
        <f>[1]!b_dq_amount($A6412,日期设置!B$2,2,10000)</f>
        <v>0</v>
      </c>
      <c r="L6412" s="26">
        <f>[1]!b_info_latestpar(A6412,日期设置!$B$2)</f>
        <v>100</v>
      </c>
      <c r="M6412" s="6">
        <f>[1]!b_info_outstandingbalance($A6412,日期设置!B$2)</f>
        <v>10</v>
      </c>
      <c r="N6412" s="7" t="str">
        <f>[1]!b_info_latestissurercreditrating2(A6412,日期设置!$B$2,"102","1")</f>
        <v>AAA</v>
      </c>
      <c r="O6412" s="8">
        <v>3.5</v>
      </c>
      <c r="P6412" s="9">
        <f>[1]!b_info_repurchasedate(A6412)</f>
        <v>0</v>
      </c>
      <c r="Q6412" s="8" t="s">
        <v>17546</v>
      </c>
      <c r="R6412" s="2" t="str">
        <f>IF((--IF(P6412=0,Q6412,P6412))&gt;(--日期设置!$B$2),IF(P6412=0,Q6412,P6412),Q6412)</f>
        <v>2023-08-28</v>
      </c>
      <c r="S6412" s="31" t="s">
        <v>19230</v>
      </c>
      <c r="T6412" s="8">
        <f>[1]!b_anal_ptmyear($A6412,日期设置!$B$2)</f>
        <v>2.4356164383561643</v>
      </c>
      <c r="U6412" s="8">
        <f>[1]!b_anal_termifexercise($A6412,日期设置!B$2)</f>
        <v>0</v>
      </c>
      <c r="V6412" s="10">
        <f>[1]!b_dq_dirtyprice(A6412,日期设置!$B$2)</f>
        <v>101.3563</v>
      </c>
      <c r="W6412" s="11">
        <f>IF(U6412=0,ROUNDUP((Q6412-日期设置!$B$2)/365,0),ROUNDUP((R6412-日期设置!$B$2)/365,0))</f>
        <v>3</v>
      </c>
      <c r="X6412" s="18">
        <f>_xlfn.IFNA(VLOOKUP(A6412,过往入选债券!A:D,4,0),2)</f>
        <v>2</v>
      </c>
      <c r="Y6412">
        <f>_xlfn.IFNA(VLOOKUP(C6412,[2]Sheet1!$A:$A,1,0),3)</f>
        <v>3</v>
      </c>
    </row>
    <row r="6413" spans="1:25" hidden="1" x14ac:dyDescent="0.2">
      <c r="A6413" s="21" t="s">
        <v>7425</v>
      </c>
      <c r="B6413" s="21" t="s">
        <v>7426</v>
      </c>
      <c r="C6413" s="37" t="s">
        <v>287</v>
      </c>
      <c r="D6413" s="26" t="str">
        <f>[1]!b_calc_yield(A6413,日期设置!$B$2,F6413,1,R6413,1,O6413,L6413,S6413,)</f>
        <v>Fetching...</v>
      </c>
      <c r="E6413" s="26">
        <f t="shared" si="200"/>
        <v>2.175667299498274</v>
      </c>
      <c r="F6413" s="18">
        <f>[1]!b_dq_cleanprice($A6413,日期设置!B$2)</f>
        <v>100.5655</v>
      </c>
      <c r="G6413" s="18" t="str">
        <f t="shared" si="201"/>
        <v>0.57 + 0</v>
      </c>
      <c r="H6413" s="27">
        <f>[1]!b_dq_pctchange($A6413,日期设置!$B$2,1)/100</f>
        <v>0</v>
      </c>
      <c r="I6413" s="26">
        <f>[1]!b_pq_pctchange(A6413,日期设置!$B$4,日期设置!$B$2,1)</f>
        <v>0.13561779281544561</v>
      </c>
      <c r="J6413" s="26">
        <f>[1]!b_pq_pctchange(A6413,日期设置!$C$4,日期设置!$B$2,1)</f>
        <v>0.25081269893802982</v>
      </c>
      <c r="K6413" s="52">
        <f>[1]!b_dq_amount($A6413,日期设置!B$2,2,10000)</f>
        <v>0</v>
      </c>
      <c r="L6413" s="26">
        <f>[1]!b_info_latestpar(A6413,日期设置!$B$2)</f>
        <v>100</v>
      </c>
      <c r="M6413" s="6">
        <f>[1]!b_info_outstandingbalance($A6413,日期设置!B$2)</f>
        <v>15</v>
      </c>
      <c r="N6413" s="7" t="str">
        <f>[1]!b_info_latestissurercreditrating2(A6413,日期设置!$B$2,"102","1")</f>
        <v>AAA</v>
      </c>
      <c r="O6413" s="8">
        <v>4.84</v>
      </c>
      <c r="P6413" s="9">
        <f>[1]!b_info_repurchasedate(A6413)</f>
        <v>0</v>
      </c>
      <c r="Q6413" s="8" t="s">
        <v>16060</v>
      </c>
      <c r="R6413" s="2" t="str">
        <f>IF((--IF(P6413=0,Q6413,P6413))&gt;(--日期设置!$B$2),IF(P6413=0,Q6413,P6413),Q6413)</f>
        <v>2021-10-19</v>
      </c>
      <c r="S6413" s="2" t="s">
        <v>17846</v>
      </c>
      <c r="T6413" s="8">
        <f>[1]!b_anal_ptmyear($A6413,日期设置!$B$2)</f>
        <v>0.57808219178082187</v>
      </c>
      <c r="U6413" s="8">
        <f>[1]!b_anal_termifexercise($A6413,日期设置!B$2)</f>
        <v>0</v>
      </c>
      <c r="V6413" s="10">
        <f>[1]!b_dq_dirtyprice(A6413,日期设置!$B$2)</f>
        <v>102.60760000000001</v>
      </c>
      <c r="W6413" s="11">
        <f>IF(U6413=0,ROUNDUP((Q6413-日期设置!$B$2)/365,0),ROUNDUP((R6413-日期设置!$B$2)/365,0))</f>
        <v>1</v>
      </c>
      <c r="X6413" s="18">
        <f>_xlfn.IFNA(VLOOKUP(A6413,过往入选债券!A:D,4,0),2)</f>
        <v>2</v>
      </c>
      <c r="Y6413">
        <f>_xlfn.IFNA(VLOOKUP(C6413,[2]Sheet1!$A:$A,1,0),3)</f>
        <v>3</v>
      </c>
    </row>
    <row r="6414" spans="1:25" hidden="1" x14ac:dyDescent="0.2">
      <c r="A6414" s="21" t="s">
        <v>3299</v>
      </c>
      <c r="B6414" s="21" t="s">
        <v>3300</v>
      </c>
      <c r="C6414" s="37" t="s">
        <v>3301</v>
      </c>
      <c r="D6414" s="26" t="str">
        <f>[1]!b_calc_yield(A6414,日期设置!$B$2,F6414,1,R6414,1,O6414,L6414,S6414,)</f>
        <v>Fetching...</v>
      </c>
      <c r="E6414" s="26">
        <f t="shared" si="200"/>
        <v>1.2887334743171497</v>
      </c>
      <c r="F6414" s="18">
        <f>[1]!b_dq_cleanprice($A6414,日期设置!B$2)</f>
        <v>101.0359</v>
      </c>
      <c r="G6414" s="18" t="str">
        <f t="shared" si="201"/>
        <v>1.34 + 0.34</v>
      </c>
      <c r="H6414" s="27">
        <f>[1]!b_dq_pctchange($A6414,日期设置!$B$2,1)/100</f>
        <v>0</v>
      </c>
      <c r="I6414" s="26">
        <f>[1]!b_pq_pctchange(A6414,日期设置!$B$4,日期设置!$B$2,1)</f>
        <v>7.1266877629796582E-3</v>
      </c>
      <c r="J6414" s="26">
        <f>[1]!b_pq_pctchange(A6414,日期设置!$C$4,日期设置!$B$2,1)</f>
        <v>-0.1008524005343238</v>
      </c>
      <c r="K6414" s="52">
        <f>[1]!b_dq_amount($A6414,日期设置!B$2,2,10000)</f>
        <v>0</v>
      </c>
      <c r="L6414" s="26">
        <f>[1]!b_info_latestpar(A6414,日期设置!$B$2)</f>
        <v>100</v>
      </c>
      <c r="M6414" s="6">
        <f>[1]!b_info_outstandingbalance($A6414,日期设置!B$2)</f>
        <v>5</v>
      </c>
      <c r="N6414" s="7">
        <f>[1]!b_info_latestissurercreditrating2(A6414,日期设置!$B$2,"102","1")</f>
        <v>0</v>
      </c>
      <c r="O6414" s="8">
        <v>7</v>
      </c>
      <c r="P6414" s="9" t="str">
        <f>[1]!b_info_repurchasedate(A6414)</f>
        <v>2021-07-26</v>
      </c>
      <c r="Q6414" s="8" t="s">
        <v>16204</v>
      </c>
      <c r="R6414" s="2" t="str">
        <f>IF((--IF(P6414=0,Q6414,P6414))&gt;(--日期设置!$B$2),IF(P6414=0,Q6414,P6414),Q6414)</f>
        <v>2021-07-26</v>
      </c>
      <c r="S6414" s="2" t="s">
        <v>17991</v>
      </c>
      <c r="T6414" s="8">
        <f>[1]!b_anal_ptmyear($A6414,日期设置!$B$2)</f>
        <v>1.3424657534246576</v>
      </c>
      <c r="U6414" s="8">
        <f>[1]!b_anal_termifexercise($A6414,日期设置!B$2)</f>
        <v>0.34520547945205482</v>
      </c>
      <c r="V6414" s="10">
        <f>[1]!b_dq_dirtyprice(A6414,日期设置!$B$2)</f>
        <v>105.6386</v>
      </c>
      <c r="W6414" s="11">
        <f>IF(U6414=0,ROUNDUP((Q6414-日期设置!$B$2)/365,0),ROUNDUP((R6414-日期设置!$B$2)/365,0))</f>
        <v>1</v>
      </c>
      <c r="X6414" s="18">
        <f>_xlfn.IFNA(VLOOKUP(A6414,过往入选债券!A:D,4,0),2)</f>
        <v>2</v>
      </c>
      <c r="Y6414">
        <f>_xlfn.IFNA(VLOOKUP(C6414,[2]Sheet1!$A:$A,1,0),3)</f>
        <v>3</v>
      </c>
    </row>
    <row r="6415" spans="1:25" hidden="1" x14ac:dyDescent="0.2">
      <c r="A6415" s="21" t="s">
        <v>13258</v>
      </c>
      <c r="B6415" s="21" t="s">
        <v>13259</v>
      </c>
      <c r="C6415" s="37" t="s">
        <v>3166</v>
      </c>
      <c r="D6415" s="26" t="str">
        <f>[1]!b_calc_yield(A6415,日期设置!$B$2,F6415,1,R6415,1,O6415,L6415,S6415,)</f>
        <v>Fetching...</v>
      </c>
      <c r="E6415" s="26">
        <f t="shared" si="200"/>
        <v>19.122297914911712</v>
      </c>
      <c r="F6415" s="18">
        <f>[1]!b_dq_cleanprice($A6415,日期设置!B$2)</f>
        <v>59.613900000000001</v>
      </c>
      <c r="G6415" s="18" t="str">
        <f t="shared" si="201"/>
        <v>2.32 + 0</v>
      </c>
      <c r="H6415" s="27">
        <f>[1]!b_dq_pctchange($A6415,日期设置!$B$2,1)/100</f>
        <v>0</v>
      </c>
      <c r="I6415" s="26">
        <f>[1]!b_pq_pctchange(A6415,日期设置!$B$4,日期设置!$B$2,1)</f>
        <v>0</v>
      </c>
      <c r="J6415" s="26">
        <f>[1]!b_pq_pctchange(A6415,日期设置!$C$4,日期设置!$B$2,1)</f>
        <v>0.18822928343464979</v>
      </c>
      <c r="K6415" s="52">
        <f>[1]!b_dq_amount($A6415,日期设置!B$2,2,10000)</f>
        <v>0</v>
      </c>
      <c r="L6415" s="26">
        <f>[1]!b_info_latestpar(A6415,日期设置!$B$2)</f>
        <v>60</v>
      </c>
      <c r="M6415" s="6">
        <f>[1]!b_info_outstandingbalance($A6415,日期设置!B$2)</f>
        <v>7.2</v>
      </c>
      <c r="N6415" s="7" t="str">
        <f>[1]!b_info_latestissurercreditrating2(A6415,日期设置!$B$2,"102","1")</f>
        <v>AA</v>
      </c>
      <c r="O6415" s="8">
        <v>4.37</v>
      </c>
      <c r="P6415" s="9">
        <f>[1]!b_info_repurchasedate(A6415)</f>
        <v>0</v>
      </c>
      <c r="Q6415" s="8" t="s">
        <v>16706</v>
      </c>
      <c r="R6415" s="2" t="str">
        <f>IF((--IF(P6415=0,Q6415,P6415))&gt;(--日期设置!$B$2),IF(P6415=0,Q6415,P6415),Q6415)</f>
        <v>2023-07-20</v>
      </c>
      <c r="S6415" s="2" t="s">
        <v>18719</v>
      </c>
      <c r="T6415" s="8">
        <f>[1]!b_anal_ptmyear($A6415,日期设置!$B$2)</f>
        <v>2.3287671232876712</v>
      </c>
      <c r="U6415" s="8">
        <f>[1]!b_anal_termifexercise($A6415,日期设置!B$2)</f>
        <v>0</v>
      </c>
      <c r="V6415" s="10">
        <f>[1]!b_dq_dirtyprice(A6415,日期设置!$B$2)</f>
        <v>61.373899999999999</v>
      </c>
      <c r="W6415" s="11">
        <f>IF(U6415=0,ROUNDUP((Q6415-日期设置!$B$2)/365,0),ROUNDUP((R6415-日期设置!$B$2)/365,0))</f>
        <v>3</v>
      </c>
      <c r="X6415" s="18">
        <f>_xlfn.IFNA(VLOOKUP(A6415,过往入选债券!A:D,4,0),2)</f>
        <v>2</v>
      </c>
      <c r="Y6415">
        <f>_xlfn.IFNA(VLOOKUP(C6415,[2]Sheet1!$A:$A,1,0),3)</f>
        <v>3</v>
      </c>
    </row>
    <row r="6416" spans="1:25" hidden="1" x14ac:dyDescent="0.2">
      <c r="A6416" s="21" t="s">
        <v>8308</v>
      </c>
      <c r="B6416" s="21" t="s">
        <v>8309</v>
      </c>
      <c r="C6416" s="37" t="s">
        <v>8211</v>
      </c>
      <c r="D6416" s="26" t="str">
        <f>[1]!b_calc_yield(A6416,日期设置!$B$2,F6416,1,R6416,1,O6416,L6416,S6416,)</f>
        <v>Fetching...</v>
      </c>
      <c r="E6416" s="26">
        <f t="shared" si="200"/>
        <v>10.875474626899329</v>
      </c>
      <c r="F6416" s="18">
        <f>[1]!b_dq_cleanprice($A6416,日期设置!B$2)</f>
        <v>102.0736</v>
      </c>
      <c r="G6416" s="18" t="str">
        <f t="shared" si="201"/>
        <v>3.03 + 0</v>
      </c>
      <c r="H6416" s="27">
        <f>[1]!b_dq_pctchange($A6416,日期设置!$B$2,1)/100</f>
        <v>0</v>
      </c>
      <c r="I6416" s="26">
        <f>[1]!b_pq_pctchange(A6416,日期设置!$B$4,日期设置!$B$2,1)</f>
        <v>0</v>
      </c>
      <c r="J6416" s="26">
        <f>[1]!b_pq_pctchange(A6416,日期设置!$C$4,日期设置!$B$2,1)</f>
        <v>0.26876227897839083</v>
      </c>
      <c r="K6416" s="52">
        <f>[1]!b_dq_amount($A6416,日期设置!B$2,2,10000)</f>
        <v>0</v>
      </c>
      <c r="L6416" s="26">
        <f>[1]!b_info_latestpar(A6416,日期设置!$B$2)</f>
        <v>100</v>
      </c>
      <c r="M6416" s="6">
        <f>[1]!b_info_outstandingbalance($A6416,日期设置!B$2)</f>
        <v>14</v>
      </c>
      <c r="N6416" s="7" t="str">
        <f>[1]!b_info_latestissurercreditrating2(A6416,日期设置!$B$2,"102","1")</f>
        <v>AAA</v>
      </c>
      <c r="O6416" s="8">
        <v>4.5</v>
      </c>
      <c r="P6416" s="9">
        <f>[1]!b_info_repurchasedate(A6416)</f>
        <v>0</v>
      </c>
      <c r="Q6416" s="8" t="s">
        <v>16621</v>
      </c>
      <c r="R6416" s="2" t="str">
        <f>IF((--IF(P6416=0,Q6416,P6416))&gt;(--日期设置!$B$2),IF(P6416=0,Q6416,P6416),Q6416)</f>
        <v>2024-04-03</v>
      </c>
      <c r="S6416" s="2" t="s">
        <v>17879</v>
      </c>
      <c r="T6416" s="8">
        <f>[1]!b_anal_ptmyear($A6416,日期设置!$B$2)</f>
        <v>3.032876712328767</v>
      </c>
      <c r="U6416" s="8">
        <f>[1]!b_anal_termifexercise($A6416,日期设置!B$2)</f>
        <v>0</v>
      </c>
      <c r="V6416" s="10">
        <f>[1]!b_dq_dirtyprice(A6416,日期设置!$B$2)</f>
        <v>106.42570000000001</v>
      </c>
      <c r="W6416" s="11">
        <f>IF(U6416=0,ROUNDUP((Q6416-日期设置!$B$2)/365,0),ROUNDUP((R6416-日期设置!$B$2)/365,0))</f>
        <v>4</v>
      </c>
      <c r="X6416" s="18">
        <f>_xlfn.IFNA(VLOOKUP(A6416,过往入选债券!A:D,4,0),2)</f>
        <v>2</v>
      </c>
      <c r="Y6416">
        <f>_xlfn.IFNA(VLOOKUP(C6416,[2]Sheet1!$A:$A,1,0),3)</f>
        <v>3</v>
      </c>
    </row>
    <row r="6417" spans="1:25" hidden="1" x14ac:dyDescent="0.2">
      <c r="A6417" s="21" t="s">
        <v>7021</v>
      </c>
      <c r="B6417" s="21" t="s">
        <v>7022</v>
      </c>
      <c r="C6417" s="37" t="s">
        <v>238</v>
      </c>
      <c r="D6417" s="26" t="str">
        <f>[1]!b_calc_yield(A6417,日期设置!$B$2,F6417,1,R6417,1,O6417,L6417,S6417,)</f>
        <v>Fetching...</v>
      </c>
      <c r="E6417" s="26">
        <f t="shared" si="200"/>
        <v>8.5004013431935412</v>
      </c>
      <c r="F6417" s="18">
        <f>[1]!b_dq_cleanprice($A6417,日期设置!B$2)</f>
        <v>102.1288</v>
      </c>
      <c r="G6417" s="18" t="str">
        <f t="shared" si="201"/>
        <v>2.33 + 0</v>
      </c>
      <c r="H6417" s="27">
        <f>[1]!b_dq_pctchange($A6417,日期设置!$B$2,1)/100</f>
        <v>0</v>
      </c>
      <c r="I6417" s="26">
        <f>[1]!b_pq_pctchange(A6417,日期设置!$B$4,日期设置!$B$2,1)</f>
        <v>0</v>
      </c>
      <c r="J6417" s="26">
        <f>[1]!b_pq_pctchange(A6417,日期设置!$C$4,日期设置!$B$2,1)</f>
        <v>-1.1748488361164641E-2</v>
      </c>
      <c r="K6417" s="52">
        <f>[1]!b_dq_amount($A6417,日期设置!B$2,2,10000)</f>
        <v>0</v>
      </c>
      <c r="L6417" s="26">
        <f>[1]!b_info_latestpar(A6417,日期设置!$B$2)</f>
        <v>100</v>
      </c>
      <c r="M6417" s="6">
        <f>[1]!b_info_outstandingbalance($A6417,日期设置!B$2)</f>
        <v>5</v>
      </c>
      <c r="N6417" s="7" t="str">
        <f>[1]!b_info_latestissurercreditrating2(A6417,日期设置!$B$2,"102","1")</f>
        <v>AA+</v>
      </c>
      <c r="O6417" s="8">
        <v>4.74</v>
      </c>
      <c r="P6417" s="9">
        <f>[1]!b_info_repurchasedate(A6417)</f>
        <v>0</v>
      </c>
      <c r="Q6417" s="8" t="s">
        <v>15999</v>
      </c>
      <c r="R6417" s="2" t="str">
        <f>IF((--IF(P6417=0,Q6417,P6417))&gt;(--日期设置!$B$2),IF(P6417=0,Q6417,P6417),Q6417)</f>
        <v>2023-07-23</v>
      </c>
      <c r="S6417" s="2" t="s">
        <v>17788</v>
      </c>
      <c r="T6417" s="8">
        <f>[1]!b_anal_ptmyear($A6417,日期设置!$B$2)</f>
        <v>2.3369863013698629</v>
      </c>
      <c r="U6417" s="8">
        <f>[1]!b_anal_termifexercise($A6417,日期设置!B$2)</f>
        <v>0</v>
      </c>
      <c r="V6417" s="10">
        <f>[1]!b_dq_dirtyprice(A6417,日期设置!$B$2)</f>
        <v>105.2715</v>
      </c>
      <c r="W6417" s="11">
        <f>IF(U6417=0,ROUNDUP((Q6417-日期设置!$B$2)/365,0),ROUNDUP((R6417-日期设置!$B$2)/365,0))</f>
        <v>3</v>
      </c>
      <c r="X6417" s="18">
        <f>_xlfn.IFNA(VLOOKUP(A6417,过往入选债券!A:D,4,0),2)</f>
        <v>2</v>
      </c>
      <c r="Y6417">
        <f>_xlfn.IFNA(VLOOKUP(C6417,[2]Sheet1!$A:$A,1,0),3)</f>
        <v>3</v>
      </c>
    </row>
    <row r="6418" spans="1:25" hidden="1" x14ac:dyDescent="0.2">
      <c r="A6418" s="21" t="s">
        <v>9484</v>
      </c>
      <c r="B6418" s="21" t="s">
        <v>9485</v>
      </c>
      <c r="C6418" s="37" t="s">
        <v>241</v>
      </c>
      <c r="D6418" s="26" t="str">
        <f>[1]!b_calc_yield(A6418,日期设置!$B$2,F6418,1,R6418,1,O6418,L6418,S6418,)</f>
        <v>Fetching...</v>
      </c>
      <c r="E6418" s="26">
        <f t="shared" si="200"/>
        <v>2.3605026375068894</v>
      </c>
      <c r="F6418" s="18">
        <f>[1]!b_dq_cleanprice($A6418,日期设置!B$2)</f>
        <v>100.50409999999999</v>
      </c>
      <c r="G6418" s="18" t="str">
        <f t="shared" si="201"/>
        <v>0.62 + 0</v>
      </c>
      <c r="H6418" s="27">
        <f>[1]!b_dq_pctchange($A6418,日期设置!$B$2,1)/100</f>
        <v>0</v>
      </c>
      <c r="I6418" s="26">
        <f>[1]!b_pq_pctchange(A6418,日期设置!$B$4,日期设置!$B$2,1)</f>
        <v>0</v>
      </c>
      <c r="J6418" s="26">
        <f>[1]!b_pq_pctchange(A6418,日期设置!$C$4,日期设置!$B$2,1)</f>
        <v>0.13669845337456163</v>
      </c>
      <c r="K6418" s="52">
        <f>[1]!b_dq_amount($A6418,日期设置!B$2,2,10000)</f>
        <v>0</v>
      </c>
      <c r="L6418" s="26">
        <f>[1]!b_info_latestpar(A6418,日期设置!$B$2)</f>
        <v>100</v>
      </c>
      <c r="M6418" s="6">
        <f>[1]!b_info_outstandingbalance($A6418,日期设置!B$2)</f>
        <v>4</v>
      </c>
      <c r="N6418" s="7" t="str">
        <f>[1]!b_info_latestissurercreditrating2(A6418,日期设置!$B$2,"102","1")</f>
        <v>AA+</v>
      </c>
      <c r="O6418" s="8">
        <v>4.6500000000000004</v>
      </c>
      <c r="P6418" s="9">
        <f>[1]!b_info_repurchasedate(A6418)</f>
        <v>0</v>
      </c>
      <c r="Q6418" s="8" t="s">
        <v>17272</v>
      </c>
      <c r="R6418" s="2" t="str">
        <f>IF((--IF(P6418=0,Q6418,P6418))&gt;(--日期设置!$B$2),IF(P6418=0,Q6418,P6418),Q6418)</f>
        <v>2021-11-06</v>
      </c>
      <c r="S6418" s="2" t="s">
        <v>18401</v>
      </c>
      <c r="T6418" s="8">
        <f>[1]!b_anal_ptmyear($A6418,日期设置!$B$2)</f>
        <v>0.62739726027397258</v>
      </c>
      <c r="U6418" s="8">
        <f>[1]!b_anal_termifexercise($A6418,日期设置!B$2)</f>
        <v>0</v>
      </c>
      <c r="V6418" s="10">
        <f>[1]!b_dq_dirtyprice(A6418,日期设置!$B$2)</f>
        <v>102.2367</v>
      </c>
      <c r="W6418" s="11">
        <f>IF(U6418=0,ROUNDUP((Q6418-日期设置!$B$2)/365,0),ROUNDUP((R6418-日期设置!$B$2)/365,0))</f>
        <v>1</v>
      </c>
      <c r="X6418" s="18">
        <f>_xlfn.IFNA(VLOOKUP(A6418,过往入选债券!A:D,4,0),2)</f>
        <v>2</v>
      </c>
      <c r="Y6418">
        <f>_xlfn.IFNA(VLOOKUP(C6418,[2]Sheet1!$A:$A,1,0),3)</f>
        <v>3</v>
      </c>
    </row>
    <row r="6419" spans="1:25" hidden="1" x14ac:dyDescent="0.2">
      <c r="A6419" s="21" t="s">
        <v>4313</v>
      </c>
      <c r="B6419" s="21" t="s">
        <v>4314</v>
      </c>
      <c r="C6419" s="37" t="s">
        <v>1254</v>
      </c>
      <c r="D6419" s="26" t="str">
        <f>[1]!b_calc_yield(A6419,日期设置!$B$2,F6419,1,R6419,1,O6419,L6419,S6419,)</f>
        <v>Fetching...</v>
      </c>
      <c r="E6419" s="26">
        <f t="shared" si="200"/>
        <v>7.636558326665277</v>
      </c>
      <c r="F6419" s="18">
        <f>[1]!b_dq_cleanprice($A6419,日期设置!B$2)</f>
        <v>99.260900000000007</v>
      </c>
      <c r="G6419" s="18" t="str">
        <f t="shared" si="201"/>
        <v>2.08 + 0</v>
      </c>
      <c r="H6419" s="27">
        <f>[1]!b_dq_pctchange($A6419,日期设置!$B$2,1)/100</f>
        <v>0</v>
      </c>
      <c r="I6419" s="26">
        <f>[1]!b_pq_pctchange(A6419,日期设置!$B$4,日期设置!$B$2,1)</f>
        <v>0.87582101868818141</v>
      </c>
      <c r="J6419" s="26">
        <f>[1]!b_pq_pctchange(A6419,日期设置!$C$4,日期设置!$B$2,1)</f>
        <v>0.87582101868818141</v>
      </c>
      <c r="K6419" s="52">
        <f>[1]!b_dq_amount($A6419,日期设置!B$2,2,10000)</f>
        <v>0</v>
      </c>
      <c r="L6419" s="26">
        <f>[1]!b_info_latestpar(A6419,日期设置!$B$2)</f>
        <v>100</v>
      </c>
      <c r="M6419" s="6">
        <f>[1]!b_info_outstandingbalance($A6419,日期设置!B$2)</f>
        <v>5</v>
      </c>
      <c r="N6419" s="7">
        <f>[1]!b_info_latestissurercreditrating2(A6419,日期设置!$B$2,"102","1")</f>
        <v>0</v>
      </c>
      <c r="O6419" s="8">
        <v>3.39</v>
      </c>
      <c r="P6419" s="9">
        <f>[1]!b_info_repurchasedate(A6419)</f>
        <v>0</v>
      </c>
      <c r="Q6419" s="8" t="s">
        <v>16228</v>
      </c>
      <c r="R6419" s="2" t="str">
        <f>IF((--IF(P6419=0,Q6419,P6419))&gt;(--日期设置!$B$2),IF(P6419=0,Q6419,P6419),Q6419)</f>
        <v>2023-04-23</v>
      </c>
      <c r="S6419" s="2" t="s">
        <v>18014</v>
      </c>
      <c r="T6419" s="8">
        <f>[1]!b_anal_ptmyear($A6419,日期设置!$B$2)</f>
        <v>2.0876712328767124</v>
      </c>
      <c r="U6419" s="8">
        <f>[1]!b_anal_termifexercise($A6419,日期设置!B$2)</f>
        <v>0</v>
      </c>
      <c r="V6419" s="10">
        <f>[1]!b_dq_dirtyprice(A6419,日期设置!$B$2)</f>
        <v>102.3537</v>
      </c>
      <c r="W6419" s="11">
        <f>IF(U6419=0,ROUNDUP((Q6419-日期设置!$B$2)/365,0),ROUNDUP((R6419-日期设置!$B$2)/365,0))</f>
        <v>3</v>
      </c>
      <c r="X6419" s="18">
        <f>_xlfn.IFNA(VLOOKUP(A6419,过往入选债券!A:D,4,0),2)</f>
        <v>2</v>
      </c>
      <c r="Y6419">
        <f>_xlfn.IFNA(VLOOKUP(C6419,[2]Sheet1!$A:$A,1,0),3)</f>
        <v>3</v>
      </c>
    </row>
    <row r="6420" spans="1:25" hidden="1" x14ac:dyDescent="0.2">
      <c r="A6420" s="21" t="s">
        <v>4262</v>
      </c>
      <c r="B6420" s="21" t="s">
        <v>4263</v>
      </c>
      <c r="C6420" s="37" t="s">
        <v>3623</v>
      </c>
      <c r="D6420" s="26" t="str">
        <f>[1]!b_calc_yield(A6420,日期设置!$B$2,F6420,1,R6420,1,O6420,L6420,S6420,)</f>
        <v>Fetching...</v>
      </c>
      <c r="E6420" s="26">
        <f t="shared" si="200"/>
        <v>0.22678843079961819</v>
      </c>
      <c r="F6420" s="18">
        <f>[1]!b_dq_cleanprice($A6420,日期设置!B$2)</f>
        <v>100</v>
      </c>
      <c r="G6420" s="18" t="str">
        <f t="shared" si="201"/>
        <v>0.06 + 0</v>
      </c>
      <c r="H6420" s="27">
        <f>[1]!b_dq_pctchange($A6420,日期设置!$B$2,1)/100</f>
        <v>0</v>
      </c>
      <c r="I6420" s="26">
        <f>[1]!b_pq_pctchange(A6420,日期设置!$B$4,日期设置!$B$2,1)</f>
        <v>0</v>
      </c>
      <c r="J6420" s="26">
        <f>[1]!b_pq_pctchange(A6420,日期设置!$C$4,日期设置!$B$2,1)</f>
        <v>0</v>
      </c>
      <c r="K6420" s="52">
        <f>[1]!b_dq_amount($A6420,日期设置!B$2,2,10000)</f>
        <v>0</v>
      </c>
      <c r="L6420" s="26">
        <f>[1]!b_info_latestpar(A6420,日期设置!$B$2)</f>
        <v>100</v>
      </c>
      <c r="M6420" s="6">
        <f>[1]!b_info_outstandingbalance($A6420,日期设置!B$2)</f>
        <v>2</v>
      </c>
      <c r="N6420" s="7">
        <f>[1]!b_info_latestissurercreditrating2(A6420,日期设置!$B$2,"102","1")</f>
        <v>0</v>
      </c>
      <c r="O6420" s="8">
        <v>3.9</v>
      </c>
      <c r="P6420" s="9">
        <f>[1]!b_info_repurchasedate(A6420)</f>
        <v>0</v>
      </c>
      <c r="Q6420" s="8" t="s">
        <v>16003</v>
      </c>
      <c r="R6420" s="2" t="str">
        <f>IF((--IF(P6420=0,Q6420,P6420))&gt;(--日期设置!$B$2),IF(P6420=0,Q6420,P6420),Q6420)</f>
        <v>2021-04-13</v>
      </c>
      <c r="S6420" s="2" t="s">
        <v>17803</v>
      </c>
      <c r="T6420" s="8">
        <f>[1]!b_anal_ptmyear($A6420,日期设置!$B$2)</f>
        <v>6.0273972602739728E-2</v>
      </c>
      <c r="U6420" s="8">
        <f>[1]!b_anal_termifexercise($A6420,日期设置!B$2)</f>
        <v>0</v>
      </c>
      <c r="V6420" s="10">
        <f>[1]!b_dq_dirtyprice(A6420,日期设置!$B$2)</f>
        <v>103.6649</v>
      </c>
      <c r="W6420" s="11">
        <f>IF(U6420=0,ROUNDUP((Q6420-日期设置!$B$2)/365,0),ROUNDUP((R6420-日期设置!$B$2)/365,0))</f>
        <v>1</v>
      </c>
      <c r="X6420" s="18">
        <f>_xlfn.IFNA(VLOOKUP(A6420,过往入选债券!A:D,4,0),2)</f>
        <v>2</v>
      </c>
      <c r="Y6420">
        <f>_xlfn.IFNA(VLOOKUP(C6420,[2]Sheet1!$A:$A,1,0),3)</f>
        <v>3</v>
      </c>
    </row>
    <row r="6421" spans="1:25" hidden="1" x14ac:dyDescent="0.2">
      <c r="A6421" s="21" t="s">
        <v>9890</v>
      </c>
      <c r="B6421" s="21" t="s">
        <v>9891</v>
      </c>
      <c r="C6421" s="37" t="s">
        <v>9892</v>
      </c>
      <c r="D6421" s="26" t="str">
        <f>[1]!b_calc_yield(A6421,日期设置!$B$2,F6421,1,R6421,1,O6421,L6421,S6421,)</f>
        <v>Fetching...</v>
      </c>
      <c r="E6421" s="26">
        <f t="shared" si="200"/>
        <v>7.1277958655865836</v>
      </c>
      <c r="F6421" s="18">
        <f>[1]!b_dq_cleanprice($A6421,日期设置!B$2)</f>
        <v>99.702500000000001</v>
      </c>
      <c r="G6421" s="18" t="str">
        <f t="shared" si="201"/>
        <v>1.89 + 0</v>
      </c>
      <c r="H6421" s="27">
        <f>[1]!b_dq_pctchange($A6421,日期设置!$B$2,1)/100</f>
        <v>0</v>
      </c>
      <c r="I6421" s="26">
        <f>[1]!b_pq_pctchange(A6421,日期设置!$B$4,日期设置!$B$2,1)</f>
        <v>0</v>
      </c>
      <c r="J6421" s="26">
        <f>[1]!b_pq_pctchange(A6421,日期设置!$C$4,日期设置!$B$2,1)</f>
        <v>9.2259257548890805E-2</v>
      </c>
      <c r="K6421" s="52">
        <f>[1]!b_dq_amount($A6421,日期设置!B$2,2,10000)</f>
        <v>0</v>
      </c>
      <c r="L6421" s="26">
        <f>[1]!b_info_latestpar(A6421,日期设置!$B$2)</f>
        <v>100</v>
      </c>
      <c r="M6421" s="6">
        <f>[1]!b_info_outstandingbalance($A6421,日期设置!B$2)</f>
        <v>4</v>
      </c>
      <c r="N6421" s="7" t="str">
        <f>[1]!b_info_latestissurercreditrating2(A6421,日期设置!$B$2,"102","1")</f>
        <v>AA+</v>
      </c>
      <c r="O6421" s="8">
        <v>3.6</v>
      </c>
      <c r="P6421" s="9">
        <f>[1]!b_info_repurchasedate(A6421)</f>
        <v>0</v>
      </c>
      <c r="Q6421" s="8" t="s">
        <v>16726</v>
      </c>
      <c r="R6421" s="2" t="str">
        <f>IF((--IF(P6421=0,Q6421,P6421))&gt;(--日期设置!$B$2),IF(P6421=0,Q6421,P6421),Q6421)</f>
        <v>2023-02-13</v>
      </c>
      <c r="S6421" s="2" t="s">
        <v>18447</v>
      </c>
      <c r="T6421" s="8">
        <f>[1]!b_anal_ptmyear($A6421,日期设置!$B$2)</f>
        <v>1.8986301369863012</v>
      </c>
      <c r="U6421" s="8">
        <f>[1]!b_anal_termifexercise($A6421,日期设置!B$2)</f>
        <v>0</v>
      </c>
      <c r="V6421" s="10">
        <f>[1]!b_dq_dirtyprice(A6421,日期设置!$B$2)</f>
        <v>100.06740000000001</v>
      </c>
      <c r="W6421" s="11">
        <f>IF(U6421=0,ROUNDUP((Q6421-日期设置!$B$2)/365,0),ROUNDUP((R6421-日期设置!$B$2)/365,0))</f>
        <v>2</v>
      </c>
      <c r="X6421" s="18">
        <f>_xlfn.IFNA(VLOOKUP(A6421,过往入选债券!A:D,4,0),2)</f>
        <v>2</v>
      </c>
      <c r="Y6421">
        <f>_xlfn.IFNA(VLOOKUP(C6421,[2]Sheet1!$A:$A,1,0),3)</f>
        <v>3</v>
      </c>
    </row>
    <row r="6422" spans="1:25" hidden="1" x14ac:dyDescent="0.2">
      <c r="A6422" s="21" t="s">
        <v>8493</v>
      </c>
      <c r="B6422" s="21" t="s">
        <v>8494</v>
      </c>
      <c r="C6422" s="37" t="s">
        <v>4819</v>
      </c>
      <c r="D6422" s="26" t="str">
        <f>[1]!b_calc_yield(A6422,日期设置!$B$2,F6422,1,R6422,1,O6422,L6422,S6422,)</f>
        <v>Fetching...</v>
      </c>
      <c r="E6422" s="26">
        <f t="shared" si="200"/>
        <v>3.9316188227558557</v>
      </c>
      <c r="F6422" s="18">
        <f>[1]!b_dq_cleanprice($A6422,日期设置!B$2)</f>
        <v>101.9712</v>
      </c>
      <c r="G6422" s="18" t="str">
        <f t="shared" si="201"/>
        <v>3.09 + 1.09</v>
      </c>
      <c r="H6422" s="27">
        <f>[1]!b_dq_pctchange($A6422,日期设置!$B$2,1)/100</f>
        <v>0</v>
      </c>
      <c r="I6422" s="26">
        <f>[1]!b_pq_pctchange(A6422,日期设置!$B$4,日期设置!$B$2,1)</f>
        <v>-8.3349921602024271E-3</v>
      </c>
      <c r="J6422" s="26">
        <f>[1]!b_pq_pctchange(A6422,日期设置!$C$4,日期设置!$B$2,1)</f>
        <v>-0.10384297374928854</v>
      </c>
      <c r="K6422" s="52">
        <f>[1]!b_dq_amount($A6422,日期设置!B$2,2,10000)</f>
        <v>0</v>
      </c>
      <c r="L6422" s="26">
        <f>[1]!b_info_latestpar(A6422,日期设置!$B$2)</f>
        <v>100</v>
      </c>
      <c r="M6422" s="6">
        <f>[1]!b_info_outstandingbalance($A6422,日期设置!B$2)</f>
        <v>4</v>
      </c>
      <c r="N6422" s="7" t="str">
        <f>[1]!b_info_latestissurercreditrating2(A6422,日期设置!$B$2,"102","1")</f>
        <v>AA+</v>
      </c>
      <c r="O6422" s="8">
        <v>5.64</v>
      </c>
      <c r="P6422" s="9" t="str">
        <f>[1]!b_info_repurchasedate(A6422)</f>
        <v>2022-04-26</v>
      </c>
      <c r="Q6422" s="8" t="s">
        <v>17371</v>
      </c>
      <c r="R6422" s="2" t="str">
        <f>IF((--IF(P6422=0,Q6422,P6422))&gt;(--日期设置!$B$2),IF(P6422=0,Q6422,P6422),Q6422)</f>
        <v>2022-04-26</v>
      </c>
      <c r="S6422" s="2" t="s">
        <v>17815</v>
      </c>
      <c r="T6422" s="8">
        <f>[1]!b_anal_ptmyear($A6422,日期设置!$B$2)</f>
        <v>3.095890410958904</v>
      </c>
      <c r="U6422" s="8">
        <f>[1]!b_anal_termifexercise($A6422,日期设置!B$2)</f>
        <v>1.095890410958904</v>
      </c>
      <c r="V6422" s="10">
        <f>[1]!b_dq_dirtyprice(A6422,日期设置!$B$2)</f>
        <v>107.07040000000001</v>
      </c>
      <c r="W6422" s="11">
        <f>IF(U6422=0,ROUNDUP((Q6422-日期设置!$B$2)/365,0),ROUNDUP((R6422-日期设置!$B$2)/365,0))</f>
        <v>2</v>
      </c>
      <c r="X6422" s="18">
        <f>_xlfn.IFNA(VLOOKUP(A6422,过往入选债券!A:D,4,0),2)</f>
        <v>2</v>
      </c>
      <c r="Y6422">
        <f>_xlfn.IFNA(VLOOKUP(C6422,[2]Sheet1!$A:$A,1,0),3)</f>
        <v>3</v>
      </c>
    </row>
    <row r="6423" spans="1:25" hidden="1" x14ac:dyDescent="0.2">
      <c r="A6423" s="21" t="s">
        <v>8066</v>
      </c>
      <c r="B6423" s="21" t="s">
        <v>8067</v>
      </c>
      <c r="C6423" s="37" t="s">
        <v>1587</v>
      </c>
      <c r="D6423" s="26" t="str">
        <f>[1]!b_calc_yield(A6423,日期设置!$B$2,F6423,1,R6423,1,O6423,L6423,S6423,)</f>
        <v>Fetching...</v>
      </c>
      <c r="E6423" s="26">
        <f t="shared" si="200"/>
        <v>3.5347135321791123</v>
      </c>
      <c r="F6423" s="18">
        <f>[1]!b_dq_cleanprice($A6423,日期设置!B$2)</f>
        <v>100.73350000000001</v>
      </c>
      <c r="G6423" s="18" t="str">
        <f t="shared" si="201"/>
        <v>0.93 + 0</v>
      </c>
      <c r="H6423" s="27">
        <f>[1]!b_dq_pctchange($A6423,日期设置!$B$2,1)/100</f>
        <v>0</v>
      </c>
      <c r="I6423" s="26">
        <f>[1]!b_pq_pctchange(A6423,日期设置!$B$4,日期设置!$B$2,1)</f>
        <v>0</v>
      </c>
      <c r="J6423" s="26">
        <f>[1]!b_pq_pctchange(A6423,日期设置!$C$4,日期设置!$B$2,1)</f>
        <v>0.20312486011540928</v>
      </c>
      <c r="K6423" s="52">
        <f>[1]!b_dq_amount($A6423,日期设置!B$2,2,10000)</f>
        <v>0</v>
      </c>
      <c r="L6423" s="26">
        <f>[1]!b_info_latestpar(A6423,日期设置!$B$2)</f>
        <v>100</v>
      </c>
      <c r="M6423" s="6">
        <f>[1]!b_info_outstandingbalance($A6423,日期设置!B$2)</f>
        <v>15</v>
      </c>
      <c r="N6423" s="7" t="str">
        <f>[1]!b_info_latestissurercreditrating2(A6423,日期设置!$B$2,"102","1")</f>
        <v>AAA</v>
      </c>
      <c r="O6423" s="8">
        <v>4.58</v>
      </c>
      <c r="P6423" s="9">
        <f>[1]!b_info_repurchasedate(A6423)</f>
        <v>0</v>
      </c>
      <c r="Q6423" s="8" t="s">
        <v>16043</v>
      </c>
      <c r="R6423" s="2" t="str">
        <f>IF((--IF(P6423=0,Q6423,P6423))&gt;(--日期设置!$B$2),IF(P6423=0,Q6423,P6423),Q6423)</f>
        <v>2022-02-28</v>
      </c>
      <c r="S6423" s="2" t="s">
        <v>18466</v>
      </c>
      <c r="T6423" s="8">
        <f>[1]!b_anal_ptmyear($A6423,日期设置!$B$2)</f>
        <v>0.9397260273972603</v>
      </c>
      <c r="U6423" s="8">
        <f>[1]!b_anal_termifexercise($A6423,日期设置!B$2)</f>
        <v>0</v>
      </c>
      <c r="V6423" s="10">
        <f>[1]!b_dq_dirtyprice(A6423,日期设置!$B$2)</f>
        <v>101.00960000000001</v>
      </c>
      <c r="W6423" s="11">
        <f>IF(U6423=0,ROUNDUP((Q6423-日期设置!$B$2)/365,0),ROUNDUP((R6423-日期设置!$B$2)/365,0))</f>
        <v>1</v>
      </c>
      <c r="X6423" s="18">
        <f>_xlfn.IFNA(VLOOKUP(A6423,过往入选债券!A:D,4,0),2)</f>
        <v>2</v>
      </c>
      <c r="Y6423">
        <f>_xlfn.IFNA(VLOOKUP(C6423,[2]Sheet1!$A:$A,1,0),3)</f>
        <v>3</v>
      </c>
    </row>
    <row r="6424" spans="1:25" hidden="1" x14ac:dyDescent="0.2">
      <c r="A6424" s="21" t="s">
        <v>4258</v>
      </c>
      <c r="B6424" s="21" t="s">
        <v>4259</v>
      </c>
      <c r="C6424" s="37" t="s">
        <v>2227</v>
      </c>
      <c r="D6424" s="26" t="str">
        <f>[1]!b_calc_yield(A6424,日期设置!$B$2,F6424,1,R6424,1,O6424,L6424,S6424,)</f>
        <v>Fetching...</v>
      </c>
      <c r="E6424" s="26">
        <f t="shared" si="200"/>
        <v>3.874803526276227</v>
      </c>
      <c r="F6424" s="18">
        <f>[1]!b_dq_cleanprice($A6424,日期设置!B$2)</f>
        <v>99.423900000000003</v>
      </c>
      <c r="G6424" s="18" t="str">
        <f t="shared" si="201"/>
        <v>2.06 + 1.06</v>
      </c>
      <c r="H6424" s="27">
        <f>[1]!b_dq_pctchange($A6424,日期设置!$B$2,1)/100</f>
        <v>0</v>
      </c>
      <c r="I6424" s="26">
        <f>[1]!b_pq_pctchange(A6424,日期设置!$B$4,日期设置!$B$2,1)</f>
        <v>0.31874318924809214</v>
      </c>
      <c r="J6424" s="26">
        <f>[1]!b_pq_pctchange(A6424,日期设置!$C$4,日期设置!$B$2,1)</f>
        <v>0.41682153130151028</v>
      </c>
      <c r="K6424" s="52">
        <f>[1]!b_dq_amount($A6424,日期设置!B$2,2,10000)</f>
        <v>0</v>
      </c>
      <c r="L6424" s="26">
        <f>[1]!b_info_latestpar(A6424,日期设置!$B$2)</f>
        <v>100</v>
      </c>
      <c r="M6424" s="6">
        <f>[1]!b_info_outstandingbalance($A6424,日期设置!B$2)</f>
        <v>5</v>
      </c>
      <c r="N6424" s="7">
        <f>[1]!b_info_latestissurercreditrating2(A6424,日期设置!$B$2,"102","1")</f>
        <v>0</v>
      </c>
      <c r="O6424" s="8">
        <v>3.2</v>
      </c>
      <c r="P6424" s="9" t="str">
        <f>[1]!b_info_repurchasedate(A6424)</f>
        <v>2022-04-13</v>
      </c>
      <c r="Q6424" s="8" t="s">
        <v>16705</v>
      </c>
      <c r="R6424" s="2" t="str">
        <f>IF((--IF(P6424=0,Q6424,P6424))&gt;(--日期设置!$B$2),IF(P6424=0,Q6424,P6424),Q6424)</f>
        <v>2022-04-13</v>
      </c>
      <c r="S6424" s="2" t="s">
        <v>17803</v>
      </c>
      <c r="T6424" s="8">
        <f>[1]!b_anal_ptmyear($A6424,日期设置!$B$2)</f>
        <v>2.0602739726027397</v>
      </c>
      <c r="U6424" s="8">
        <f>[1]!b_anal_termifexercise($A6424,日期设置!B$2)</f>
        <v>1.0602739726027397</v>
      </c>
      <c r="V6424" s="10">
        <f>[1]!b_dq_dirtyprice(A6424,日期设置!$B$2)</f>
        <v>102.431</v>
      </c>
      <c r="W6424" s="11">
        <f>IF(U6424=0,ROUNDUP((Q6424-日期设置!$B$2)/365,0),ROUNDUP((R6424-日期设置!$B$2)/365,0))</f>
        <v>2</v>
      </c>
      <c r="X6424" s="18">
        <f>_xlfn.IFNA(VLOOKUP(A6424,过往入选债券!A:D,4,0),2)</f>
        <v>2</v>
      </c>
      <c r="Y6424" s="45">
        <f>_xlfn.IFNA(VLOOKUP(C6424,[2]Sheet1!$A:$A,1,0),3)</f>
        <v>3</v>
      </c>
    </row>
    <row r="6425" spans="1:25" hidden="1" x14ac:dyDescent="0.2">
      <c r="A6425" s="21" t="s">
        <v>13015</v>
      </c>
      <c r="B6425" s="21" t="s">
        <v>13016</v>
      </c>
      <c r="C6425" s="37" t="s">
        <v>13017</v>
      </c>
      <c r="D6425" s="26" t="str">
        <f>[1]!b_calc_yield(A6425,日期设置!$B$2,F6425,1,R6425,1,O6425,L6425,S6425,)</f>
        <v>Fetching...</v>
      </c>
      <c r="E6425" s="26">
        <f t="shared" si="200"/>
        <v>19.250343244987157</v>
      </c>
      <c r="F6425" s="18">
        <f>[1]!b_dq_cleanprice($A6425,日期设置!B$2)</f>
        <v>59.148499999999999</v>
      </c>
      <c r="G6425" s="18" t="str">
        <f t="shared" si="201"/>
        <v>2.02 + 0</v>
      </c>
      <c r="H6425" s="27">
        <f>[1]!b_dq_pctchange($A6425,日期设置!$B$2,1)/100</f>
        <v>0</v>
      </c>
      <c r="I6425" s="26">
        <f>[1]!b_pq_pctchange(A6425,日期设置!$B$4,日期设置!$B$2,1)</f>
        <v>0</v>
      </c>
      <c r="J6425" s="26">
        <f>[1]!b_pq_pctchange(A6425,日期设置!$C$4,日期设置!$B$2,1)</f>
        <v>0</v>
      </c>
      <c r="K6425" s="52">
        <f>[1]!b_dq_amount($A6425,日期设置!B$2,2,10000)</f>
        <v>0</v>
      </c>
      <c r="L6425" s="26">
        <f>[1]!b_info_latestpar(A6425,日期设置!$B$2)</f>
        <v>60</v>
      </c>
      <c r="M6425" s="6">
        <f>[1]!b_info_outstandingbalance($A6425,日期设置!B$2)</f>
        <v>6.6</v>
      </c>
      <c r="N6425" s="7" t="str">
        <f>[1]!b_info_latestissurercreditrating2(A6425,日期设置!$B$2,"102","1")</f>
        <v>AA</v>
      </c>
      <c r="O6425" s="8">
        <v>4.58</v>
      </c>
      <c r="P6425" s="9">
        <f>[1]!b_info_repurchasedate(A6425)</f>
        <v>0</v>
      </c>
      <c r="Q6425" s="8" t="s">
        <v>16123</v>
      </c>
      <c r="R6425" s="2" t="str">
        <f>IF((--IF(P6425=0,Q6425,P6425))&gt;(--日期设置!$B$2),IF(P6425=0,Q6425,P6425),Q6425)</f>
        <v>2023-03-30</v>
      </c>
      <c r="S6425" s="2" t="s">
        <v>18636</v>
      </c>
      <c r="T6425" s="8">
        <f>[1]!b_anal_ptmyear($A6425,日期设置!$B$2)</f>
        <v>2.021917808219178</v>
      </c>
      <c r="U6425" s="8">
        <f>[1]!b_anal_termifexercise($A6425,日期设置!B$2)</f>
        <v>0</v>
      </c>
      <c r="V6425" s="10">
        <f>[1]!b_dq_dirtyprice(A6425,日期设置!$B$2)</f>
        <v>61.836300000000001</v>
      </c>
      <c r="W6425" s="11">
        <f>IF(U6425=0,ROUNDUP((Q6425-日期设置!$B$2)/365,0),ROUNDUP((R6425-日期设置!$B$2)/365,0))</f>
        <v>3</v>
      </c>
      <c r="X6425" s="18">
        <f>_xlfn.IFNA(VLOOKUP(A6425,过往入选债券!A:D,4,0),2)</f>
        <v>2</v>
      </c>
      <c r="Y6425">
        <f>_xlfn.IFNA(VLOOKUP(C6425,[2]Sheet1!$A:$A,1,0),3)</f>
        <v>3</v>
      </c>
    </row>
    <row r="6426" spans="1:25" hidden="1" x14ac:dyDescent="0.2">
      <c r="A6426" s="21" t="s">
        <v>13170</v>
      </c>
      <c r="B6426" s="21" t="s">
        <v>13171</v>
      </c>
      <c r="C6426" s="37" t="s">
        <v>13172</v>
      </c>
      <c r="D6426" s="26" t="str">
        <f>[1]!b_calc_yield(A6426,日期设置!$B$2,F6426,1,R6426,1,O6426,L6426,S6426,)</f>
        <v>Fetching...</v>
      </c>
      <c r="E6426" s="26">
        <f t="shared" si="200"/>
        <v>20.499472714790713</v>
      </c>
      <c r="F6426" s="18">
        <f>[1]!b_dq_cleanprice($A6426,日期设置!B$2)</f>
        <v>59.907800000000002</v>
      </c>
      <c r="G6426" s="18" t="str">
        <f t="shared" si="201"/>
        <v>2.15 + 0</v>
      </c>
      <c r="H6426" s="27">
        <f>[1]!b_dq_pctchange($A6426,日期设置!$B$2,1)/100</f>
        <v>0</v>
      </c>
      <c r="I6426" s="26">
        <f>[1]!b_pq_pctchange(A6426,日期设置!$B$4,日期设置!$B$2,1)</f>
        <v>0</v>
      </c>
      <c r="J6426" s="26">
        <f>[1]!b_pq_pctchange(A6426,日期设置!$C$4,日期设置!$B$2,1)</f>
        <v>0</v>
      </c>
      <c r="K6426" s="52">
        <f>[1]!b_dq_amount($A6426,日期设置!B$2,2,10000)</f>
        <v>0</v>
      </c>
      <c r="L6426" s="26">
        <f>[1]!b_info_latestpar(A6426,日期设置!$B$2)</f>
        <v>60</v>
      </c>
      <c r="M6426" s="6">
        <f>[1]!b_info_outstandingbalance($A6426,日期设置!B$2)</f>
        <v>6</v>
      </c>
      <c r="N6426" s="7" t="str">
        <f>[1]!b_info_latestissurercreditrating2(A6426,日期设置!$B$2,"102","1")</f>
        <v>AA-</v>
      </c>
      <c r="O6426" s="8">
        <v>5.0999999999999996</v>
      </c>
      <c r="P6426" s="9">
        <f>[1]!b_info_repurchasedate(A6426)</f>
        <v>0</v>
      </c>
      <c r="Q6426" s="8" t="s">
        <v>15998</v>
      </c>
      <c r="R6426" s="2" t="str">
        <f>IF((--IF(P6426=0,Q6426,P6426))&gt;(--日期设置!$B$2),IF(P6426=0,Q6426,P6426),Q6426)</f>
        <v>2023-05-18</v>
      </c>
      <c r="S6426" s="2" t="s">
        <v>18927</v>
      </c>
      <c r="T6426" s="8">
        <f>[1]!b_anal_ptmyear($A6426,日期设置!$B$2)</f>
        <v>2.1561643835616437</v>
      </c>
      <c r="U6426" s="8">
        <f>[1]!b_anal_termifexercise($A6426,日期设置!B$2)</f>
        <v>0</v>
      </c>
      <c r="V6426" s="10">
        <f>[1]!b_dq_dirtyprice(A6426,日期设置!$B$2)</f>
        <v>62.489899999999999</v>
      </c>
      <c r="W6426" s="11">
        <f>IF(U6426=0,ROUNDUP((Q6426-日期设置!$B$2)/365,0),ROUNDUP((R6426-日期设置!$B$2)/365,0))</f>
        <v>3</v>
      </c>
      <c r="X6426" s="18">
        <f>_xlfn.IFNA(VLOOKUP(A6426,过往入选债券!A:D,4,0),2)</f>
        <v>2</v>
      </c>
      <c r="Y6426">
        <f>_xlfn.IFNA(VLOOKUP(C6426,[2]Sheet1!$A:$A,1,0),3)</f>
        <v>3</v>
      </c>
    </row>
    <row r="6427" spans="1:25" hidden="1" x14ac:dyDescent="0.2">
      <c r="A6427" s="21" t="s">
        <v>2174</v>
      </c>
      <c r="B6427" s="21" t="s">
        <v>2175</v>
      </c>
      <c r="C6427" s="37" t="s">
        <v>2176</v>
      </c>
      <c r="D6427" s="26" t="str">
        <f>[1]!b_calc_yield(A6427,日期设置!$B$2,F6427,1,R6427,1,O6427,L6427,S6427,)</f>
        <v>Fetching...</v>
      </c>
      <c r="E6427" s="26">
        <f t="shared" si="200"/>
        <v>2.306176077698141</v>
      </c>
      <c r="F6427" s="18">
        <f>[1]!b_dq_cleanprice($A6427,日期设置!B$2)</f>
        <v>100.7016</v>
      </c>
      <c r="G6427" s="18" t="str">
        <f t="shared" si="201"/>
        <v>0.61 + 0</v>
      </c>
      <c r="H6427" s="27">
        <f>[1]!b_dq_pctchange($A6427,日期设置!$B$2,1)/100</f>
        <v>0</v>
      </c>
      <c r="I6427" s="26">
        <f>[1]!b_pq_pctchange(A6427,日期设置!$B$4,日期设置!$B$2,1)</f>
        <v>0</v>
      </c>
      <c r="J6427" s="26">
        <f>[1]!b_pq_pctchange(A6427,日期设置!$C$4,日期设置!$B$2,1)</f>
        <v>-2.9385135886400706E-2</v>
      </c>
      <c r="K6427" s="52">
        <f>[1]!b_dq_amount($A6427,日期设置!B$2,2,10000)</f>
        <v>0</v>
      </c>
      <c r="L6427" s="26">
        <f>[1]!b_info_latestpar(A6427,日期设置!$B$2)</f>
        <v>100</v>
      </c>
      <c r="M6427" s="6">
        <f>[1]!b_info_outstandingbalance($A6427,日期设置!B$2)</f>
        <v>5</v>
      </c>
      <c r="N6427" s="7">
        <f>[1]!b_info_latestissurercreditrating2(A6427,日期设置!$B$2,"102","1")</f>
        <v>0</v>
      </c>
      <c r="O6427" s="8">
        <v>5</v>
      </c>
      <c r="P6427" s="9">
        <f>[1]!b_info_repurchasedate(A6427)</f>
        <v>0</v>
      </c>
      <c r="Q6427" s="8" t="s">
        <v>17175</v>
      </c>
      <c r="R6427" s="2" t="str">
        <f>IF((--IF(P6427=0,Q6427,P6427))&gt;(--日期设置!$B$2),IF(P6427=0,Q6427,P6427),Q6427)</f>
        <v>2021-11-01</v>
      </c>
      <c r="S6427" s="2" t="s">
        <v>18606</v>
      </c>
      <c r="T6427" s="8">
        <f>[1]!b_anal_ptmyear($A6427,日期设置!$B$2)</f>
        <v>0.61369863013698633</v>
      </c>
      <c r="U6427" s="8">
        <f>[1]!b_anal_termifexercise($A6427,日期设置!B$2)</f>
        <v>0</v>
      </c>
      <c r="V6427" s="10">
        <f>[1]!b_dq_dirtyprice(A6427,日期设置!$B$2)</f>
        <v>102.6331</v>
      </c>
      <c r="W6427" s="11">
        <f>IF(U6427=0,ROUNDUP((Q6427-日期设置!$B$2)/365,0),ROUNDUP((R6427-日期设置!$B$2)/365,0))</f>
        <v>1</v>
      </c>
      <c r="X6427" s="18">
        <f>_xlfn.IFNA(VLOOKUP(A6427,过往入选债券!A:D,4,0),2)</f>
        <v>2</v>
      </c>
      <c r="Y6427">
        <f>_xlfn.IFNA(VLOOKUP(C6427,[2]Sheet1!$A:$A,1,0),3)</f>
        <v>3</v>
      </c>
    </row>
    <row r="6428" spans="1:25" hidden="1" x14ac:dyDescent="0.2">
      <c r="A6428" s="28" t="s">
        <v>21424</v>
      </c>
      <c r="B6428" s="28" t="s">
        <v>21425</v>
      </c>
      <c r="C6428" s="39" t="s">
        <v>20753</v>
      </c>
      <c r="D6428" s="26" t="str">
        <f>[1]!b_calc_yield(A6428,日期设置!$B$2,F6428,1,R6428,1,O6428,L6428,S6428,)</f>
        <v>Fetching...</v>
      </c>
      <c r="E6428" s="26">
        <f t="shared" si="200"/>
        <v>9.7563623944042952</v>
      </c>
      <c r="F6428" s="18">
        <f>[1]!b_dq_cleanprice($A6428,日期设置!B$2)</f>
        <v>99.916399999999996</v>
      </c>
      <c r="G6428" s="18" t="str">
        <f t="shared" si="201"/>
        <v>2.62 + 0</v>
      </c>
      <c r="H6428" s="27">
        <f>[1]!b_dq_pctchange($A6428,日期设置!$B$2,1)/100</f>
        <v>0</v>
      </c>
      <c r="I6428" s="26">
        <f>[1]!b_pq_pctchange(A6428,日期设置!$B$4,日期设置!$B$2,1)</f>
        <v>0</v>
      </c>
      <c r="J6428" s="26">
        <f>[1]!b_pq_pctchange(A6428,日期设置!$C$4,日期设置!$B$2,1)</f>
        <v>0.160993145260729</v>
      </c>
      <c r="K6428" s="52">
        <f>[1]!b_dq_amount($A6428,日期设置!B$2,2,10000)</f>
        <v>0</v>
      </c>
      <c r="L6428" s="26">
        <f>[1]!b_info_latestpar(A6428,日期设置!$B$2)</f>
        <v>100</v>
      </c>
      <c r="M6428" s="6">
        <f>[1]!b_info_outstandingbalance($A6428,日期设置!B$2)</f>
        <v>10</v>
      </c>
      <c r="N6428" s="7" t="str">
        <f>[1]!b_info_latestissurercreditrating2(A6428,日期设置!$B$2,"102","1")</f>
        <v>AAA</v>
      </c>
      <c r="O6428" s="43">
        <v>3.73</v>
      </c>
      <c r="P6428" s="9">
        <f>[1]!b_info_repurchasedate(A6428)</f>
        <v>0</v>
      </c>
      <c r="Q6428" s="31" t="s">
        <v>17751</v>
      </c>
      <c r="R6428" s="2" t="str">
        <f>IF((--IF(P6428=0,Q6428,P6428))&gt;(--日期设置!$B$2),IF(P6428=0,Q6428,P6428),Q6428)</f>
        <v>2023-11-06</v>
      </c>
      <c r="S6428" s="31" t="s">
        <v>21682</v>
      </c>
      <c r="T6428" s="8">
        <f>[1]!b_anal_ptmyear($A6428,日期设置!$B$2)</f>
        <v>2.6273972602739724</v>
      </c>
      <c r="U6428" s="8">
        <f>[1]!b_anal_termifexercise($A6428,日期设置!B$2)</f>
        <v>0</v>
      </c>
      <c r="V6428" s="10">
        <f>[1]!b_dq_dirtyprice(A6428,日期设置!$B$2)</f>
        <v>101.3062</v>
      </c>
      <c r="W6428" s="11">
        <f>IF(U6428=0,ROUNDUP((Q6428-日期设置!$B$2)/365,0),ROUNDUP((R6428-日期设置!$B$2)/365,0))</f>
        <v>3</v>
      </c>
      <c r="X6428" s="18">
        <f>_xlfn.IFNA(VLOOKUP(A6428,过往入选债券!A:D,4,0),2)</f>
        <v>2</v>
      </c>
      <c r="Y6428">
        <f>_xlfn.IFNA(VLOOKUP(C6428,[2]Sheet1!$A:$A,1,0),3)</f>
        <v>3</v>
      </c>
    </row>
    <row r="6429" spans="1:25" hidden="1" x14ac:dyDescent="0.2">
      <c r="A6429" s="21" t="s">
        <v>11636</v>
      </c>
      <c r="B6429" s="21" t="s">
        <v>11637</v>
      </c>
      <c r="C6429" s="37" t="s">
        <v>123</v>
      </c>
      <c r="D6429" s="26" t="str">
        <f>[1]!b_calc_yield(A6429,日期设置!$B$2,F6429,1,R6429,1,O6429,L6429,S6429,)</f>
        <v>Fetching...</v>
      </c>
      <c r="E6429" s="26">
        <f t="shared" si="200"/>
        <v>7.4830781736639373</v>
      </c>
      <c r="F6429" s="18">
        <f>[1]!b_dq_cleanprice($A6429,日期设置!B$2)</f>
        <v>102.6478</v>
      </c>
      <c r="G6429" s="18" t="str">
        <f t="shared" si="201"/>
        <v>2.09 + 0</v>
      </c>
      <c r="H6429" s="27">
        <f>[1]!b_dq_pctchange($A6429,日期设置!$B$2,1)/100</f>
        <v>0</v>
      </c>
      <c r="I6429" s="26">
        <f>[1]!b_pq_pctchange(A6429,日期设置!$B$4,日期设置!$B$2,1)</f>
        <v>0</v>
      </c>
      <c r="J6429" s="26">
        <f>[1]!b_pq_pctchange(A6429,日期设置!$C$4,日期设置!$B$2,1)</f>
        <v>0</v>
      </c>
      <c r="K6429" s="52">
        <f>[1]!b_dq_amount($A6429,日期设置!B$2,2,10000)</f>
        <v>0</v>
      </c>
      <c r="L6429" s="26">
        <f>[1]!b_info_latestpar(A6429,日期设置!$B$2)</f>
        <v>100</v>
      </c>
      <c r="M6429" s="6">
        <f>[1]!b_info_outstandingbalance($A6429,日期设置!B$2)</f>
        <v>9.9994499999999995</v>
      </c>
      <c r="N6429" s="7" t="str">
        <f>[1]!b_info_latestissurercreditrating2(A6429,日期设置!$B$2,"102","1")</f>
        <v>AAA</v>
      </c>
      <c r="O6429" s="8">
        <v>5.0999999999999996</v>
      </c>
      <c r="P6429" s="9" t="str">
        <f>[1]!b_info_repurchasedate(A6429)</f>
        <v>2020-04-26</v>
      </c>
      <c r="Q6429" s="8" t="s">
        <v>16872</v>
      </c>
      <c r="R6429" s="2" t="str">
        <f>IF((--IF(P6429=0,Q6429,P6429))&gt;(--日期设置!$B$2),IF(P6429=0,Q6429,P6429),Q6429)</f>
        <v>2023-04-25</v>
      </c>
      <c r="S6429" s="2" t="s">
        <v>18949</v>
      </c>
      <c r="T6429" s="8">
        <f>[1]!b_anal_ptmyear($A6429,日期设置!$B$2)</f>
        <v>2.0931506849315067</v>
      </c>
      <c r="U6429" s="8">
        <f>[1]!b_anal_termifexercise($A6429,日期设置!B$2)</f>
        <v>0</v>
      </c>
      <c r="V6429" s="10">
        <f>[1]!b_dq_dirtyprice(A6429,日期设置!$B$2)</f>
        <v>107.2727</v>
      </c>
      <c r="W6429" s="11">
        <f>IF(U6429=0,ROUNDUP((Q6429-日期设置!$B$2)/365,0),ROUNDUP((R6429-日期设置!$B$2)/365,0))</f>
        <v>3</v>
      </c>
      <c r="X6429" s="18">
        <f>_xlfn.IFNA(VLOOKUP(A6429,过往入选债券!A:D,4,0),2)</f>
        <v>2</v>
      </c>
      <c r="Y6429">
        <f>_xlfn.IFNA(VLOOKUP(C6429,[2]Sheet1!$A:$A,1,0),3)</f>
        <v>3</v>
      </c>
    </row>
    <row r="6430" spans="1:25" hidden="1" x14ac:dyDescent="0.2">
      <c r="A6430" s="21" t="s">
        <v>5322</v>
      </c>
      <c r="B6430" s="21" t="s">
        <v>5323</v>
      </c>
      <c r="C6430" s="37" t="s">
        <v>275</v>
      </c>
      <c r="D6430" s="26" t="str">
        <f>[1]!b_calc_yield(A6430,日期设置!$B$2,F6430,1,R6430,1,O6430,L6430,S6430,)</f>
        <v>Fetching...</v>
      </c>
      <c r="E6430" s="26">
        <f t="shared" si="200"/>
        <v>1.5335026372338412</v>
      </c>
      <c r="F6430" s="18">
        <f>[1]!b_dq_cleanprice($A6430,日期设置!B$2)</f>
        <v>100.0425</v>
      </c>
      <c r="G6430" s="18" t="str">
        <f t="shared" si="201"/>
        <v>0.40 + 0.40</v>
      </c>
      <c r="H6430" s="27">
        <f>[1]!b_dq_pctchange($A6430,日期设置!$B$2,1)/100</f>
        <v>0</v>
      </c>
      <c r="I6430" s="26">
        <f>[1]!b_pq_pctchange(A6430,日期设置!$B$4,日期设置!$B$2,1)</f>
        <v>0</v>
      </c>
      <c r="J6430" s="26">
        <f>[1]!b_pq_pctchange(A6430,日期设置!$C$4,日期设置!$B$2,1)</f>
        <v>-4.897678500382952E-3</v>
      </c>
      <c r="K6430" s="52">
        <f>[1]!b_dq_amount($A6430,日期设置!B$2,2,10000)</f>
        <v>0</v>
      </c>
      <c r="L6430" s="26">
        <f>[1]!b_info_latestpar(A6430,日期设置!$B$2)</f>
        <v>100</v>
      </c>
      <c r="M6430" s="6">
        <f>[1]!b_info_outstandingbalance($A6430,日期设置!B$2)</f>
        <v>15</v>
      </c>
      <c r="N6430" s="7" t="str">
        <f>[1]!b_info_latestissurercreditrating2(A6430,日期设置!$B$2,"102","1")</f>
        <v>AAA</v>
      </c>
      <c r="O6430" s="8">
        <v>3.95</v>
      </c>
      <c r="P6430" s="9">
        <f>[1]!b_info_repurchasedate(A6430)</f>
        <v>0</v>
      </c>
      <c r="Q6430" s="8" t="s">
        <v>16206</v>
      </c>
      <c r="R6430" s="2" t="str">
        <f>IF((--IF(P6430=0,Q6430,P6430))&gt;(--日期设置!$B$2),IF(P6430=0,Q6430,P6430),Q6430)</f>
        <v>2021-08-18</v>
      </c>
      <c r="S6430" s="2" t="s">
        <v>18472</v>
      </c>
      <c r="T6430" s="8">
        <f>[1]!b_anal_ptmyear($A6430,日期设置!$B$2)</f>
        <v>0.40821917808219177</v>
      </c>
      <c r="U6430" s="8">
        <f>[1]!b_anal_termifexercise($A6430,日期设置!B$2)</f>
        <v>0.40821917808219177</v>
      </c>
      <c r="V6430" s="10">
        <f>[1]!b_dq_dirtyprice(A6430,日期设置!$B$2)</f>
        <v>102.38</v>
      </c>
      <c r="W6430" s="11">
        <f>IF(U6430=0,ROUNDUP((Q6430-日期设置!$B$2)/365,0),ROUNDUP((R6430-日期设置!$B$2)/365,0))</f>
        <v>1</v>
      </c>
      <c r="X6430" s="18">
        <f>_xlfn.IFNA(VLOOKUP(A6430,过往入选债券!A:D,4,0),2)</f>
        <v>2</v>
      </c>
      <c r="Y6430" s="45">
        <f>_xlfn.IFNA(VLOOKUP(C6430,[2]Sheet1!$A:$A,1,0),3)</f>
        <v>3</v>
      </c>
    </row>
    <row r="6431" spans="1:25" hidden="1" x14ac:dyDescent="0.2">
      <c r="A6431" s="21" t="s">
        <v>1248</v>
      </c>
      <c r="B6431" s="21" t="s">
        <v>1249</v>
      </c>
      <c r="C6431" s="37" t="s">
        <v>467</v>
      </c>
      <c r="D6431" s="26" t="str">
        <f>[1]!b_calc_yield(A6431,日期设置!$B$2,F6431,1,R6431,1,O6431,L6431,S6431,)</f>
        <v>Fetching...</v>
      </c>
      <c r="E6431" s="26">
        <f t="shared" si="200"/>
        <v>4.8919916936571717</v>
      </c>
      <c r="F6431" s="18">
        <f>[1]!b_dq_cleanprice($A6431,日期设置!B$2)</f>
        <v>101.2942</v>
      </c>
      <c r="G6431" s="18" t="str">
        <f t="shared" si="201"/>
        <v>1.33 + 0</v>
      </c>
      <c r="H6431" s="27">
        <f>[1]!b_dq_pctchange($A6431,日期设置!$B$2,1)/100</f>
        <v>0</v>
      </c>
      <c r="I6431" s="26">
        <f>[1]!b_pq_pctchange(A6431,日期设置!$B$4,日期设置!$B$2,1)</f>
        <v>0.27589825323836503</v>
      </c>
      <c r="J6431" s="26">
        <f>[1]!b_pq_pctchange(A6431,日期设置!$C$4,日期设置!$B$2,1)</f>
        <v>0.18019621805523459</v>
      </c>
      <c r="K6431" s="52">
        <f>[1]!b_dq_amount($A6431,日期设置!B$2,2,10000)</f>
        <v>0</v>
      </c>
      <c r="L6431" s="26">
        <f>[1]!b_info_latestpar(A6431,日期设置!$B$2)</f>
        <v>100</v>
      </c>
      <c r="M6431" s="6">
        <f>[1]!b_info_outstandingbalance($A6431,日期设置!B$2)</f>
        <v>10</v>
      </c>
      <c r="N6431" s="7">
        <f>[1]!b_info_latestissurercreditrating2(A6431,日期设置!$B$2,"102","1")</f>
        <v>0</v>
      </c>
      <c r="O6431" s="8">
        <v>4.78</v>
      </c>
      <c r="P6431" s="9">
        <f>[1]!b_info_repurchasedate(A6431)</f>
        <v>0</v>
      </c>
      <c r="Q6431" s="8" t="s">
        <v>17012</v>
      </c>
      <c r="R6431" s="2" t="str">
        <f>IF((--IF(P6431=0,Q6431,P6431))&gt;(--日期设置!$B$2),IF(P6431=0,Q6431,P6431),Q6431)</f>
        <v>2022-07-24</v>
      </c>
      <c r="S6431" s="2" t="s">
        <v>18412</v>
      </c>
      <c r="T6431" s="8">
        <f>[1]!b_anal_ptmyear($A6431,日期设置!$B$2)</f>
        <v>1.3397260273972602</v>
      </c>
      <c r="U6431" s="8">
        <f>[1]!b_anal_termifexercise($A6431,日期设置!B$2)</f>
        <v>0</v>
      </c>
      <c r="V6431" s="10">
        <f>[1]!b_dq_dirtyprice(A6431,日期设置!$B$2)</f>
        <v>104.4503</v>
      </c>
      <c r="W6431" s="11">
        <f>IF(U6431=0,ROUNDUP((Q6431-日期设置!$B$2)/365,0),ROUNDUP((R6431-日期设置!$B$2)/365,0))</f>
        <v>2</v>
      </c>
      <c r="X6431" s="18">
        <f>_xlfn.IFNA(VLOOKUP(A6431,过往入选债券!A:D,4,0),2)</f>
        <v>2</v>
      </c>
      <c r="Y6431">
        <f>_xlfn.IFNA(VLOOKUP(C6431,[2]Sheet1!$A:$A,1,0),3)</f>
        <v>3</v>
      </c>
    </row>
    <row r="6432" spans="1:25" hidden="1" x14ac:dyDescent="0.2">
      <c r="A6432" s="21" t="s">
        <v>1273</v>
      </c>
      <c r="B6432" s="21" t="s">
        <v>1274</v>
      </c>
      <c r="C6432" s="37" t="s">
        <v>1275</v>
      </c>
      <c r="D6432" s="26" t="str">
        <f>[1]!b_calc_yield(A6432,日期设置!$B$2,F6432,1,R6432,1,O6432,L6432,S6432,)</f>
        <v>Fetching...</v>
      </c>
      <c r="E6432" s="26">
        <f t="shared" si="200"/>
        <v>3.8509220014668832</v>
      </c>
      <c r="F6432" s="18">
        <f>[1]!b_dq_cleanprice($A6432,日期设置!B$2)</f>
        <v>102.3236</v>
      </c>
      <c r="G6432" s="18" t="str">
        <f t="shared" si="201"/>
        <v>6.07 + 1.07</v>
      </c>
      <c r="H6432" s="27">
        <f>[1]!b_dq_pctchange($A6432,日期设置!$B$2,1)/100</f>
        <v>0</v>
      </c>
      <c r="I6432" s="26">
        <f>[1]!b_pq_pctchange(A6432,日期设置!$B$4,日期设置!$B$2,1)</f>
        <v>0</v>
      </c>
      <c r="J6432" s="26">
        <f>[1]!b_pq_pctchange(A6432,日期设置!$C$4,日期设置!$B$2,1)</f>
        <v>0</v>
      </c>
      <c r="K6432" s="52">
        <f>[1]!b_dq_amount($A6432,日期设置!B$2,2,10000)</f>
        <v>0</v>
      </c>
      <c r="L6432" s="26">
        <f>[1]!b_info_latestpar(A6432,日期设置!$B$2)</f>
        <v>100</v>
      </c>
      <c r="M6432" s="6">
        <f>[1]!b_info_outstandingbalance($A6432,日期设置!B$2)</f>
        <v>9</v>
      </c>
      <c r="N6432" s="7">
        <f>[1]!b_info_latestissurercreditrating2(A6432,日期设置!$B$2,"102","1")</f>
        <v>0</v>
      </c>
      <c r="O6432" s="8">
        <v>6</v>
      </c>
      <c r="P6432" s="9" t="str">
        <f>[1]!b_info_repurchasedate(A6432)</f>
        <v>2022-04-20</v>
      </c>
      <c r="Q6432" s="8" t="s">
        <v>16629</v>
      </c>
      <c r="R6432" s="2" t="str">
        <f>IF((--IF(P6432=0,Q6432,P6432))&gt;(--日期设置!$B$2),IF(P6432=0,Q6432,P6432),Q6432)</f>
        <v>2022-04-20</v>
      </c>
      <c r="S6432" s="2" t="s">
        <v>18343</v>
      </c>
      <c r="T6432" s="8">
        <f>[1]!b_anal_ptmyear($A6432,日期设置!$B$2)</f>
        <v>6.0794520547945208</v>
      </c>
      <c r="U6432" s="8">
        <f>[1]!b_anal_termifexercise($A6432,日期设置!B$2)</f>
        <v>1.0794520547945206</v>
      </c>
      <c r="V6432" s="10">
        <f>[1]!b_dq_dirtyprice(A6432,日期设置!$B$2)</f>
        <v>107.84690000000001</v>
      </c>
      <c r="W6432" s="11">
        <f>IF(U6432=0,ROUNDUP((Q6432-日期设置!$B$2)/365,0),ROUNDUP((R6432-日期设置!$B$2)/365,0))</f>
        <v>2</v>
      </c>
      <c r="X6432" s="18">
        <f>_xlfn.IFNA(VLOOKUP(A6432,过往入选债券!A:D,4,0),2)</f>
        <v>2</v>
      </c>
      <c r="Y6432">
        <f>_xlfn.IFNA(VLOOKUP(C6432,[2]Sheet1!$A:$A,1,0),3)</f>
        <v>3</v>
      </c>
    </row>
    <row r="6433" spans="1:25" hidden="1" x14ac:dyDescent="0.2">
      <c r="A6433" s="21" t="s">
        <v>8355</v>
      </c>
      <c r="B6433" s="21" t="s">
        <v>8356</v>
      </c>
      <c r="C6433" s="37" t="s">
        <v>4968</v>
      </c>
      <c r="D6433" s="26" t="str">
        <f>[1]!b_calc_yield(A6433,日期设置!$B$2,F6433,1,R6433,1,O6433,L6433,S6433,)</f>
        <v>Fetching...</v>
      </c>
      <c r="E6433" s="26">
        <f t="shared" si="200"/>
        <v>10.907418401497893</v>
      </c>
      <c r="F6433" s="18">
        <f>[1]!b_dq_cleanprice($A6433,日期设置!B$2)</f>
        <v>102.82</v>
      </c>
      <c r="G6433" s="18" t="str">
        <f t="shared" si="201"/>
        <v>3.05 + 0</v>
      </c>
      <c r="H6433" s="27">
        <f>[1]!b_dq_pctchange($A6433,日期设置!$B$2,1)/100</f>
        <v>0</v>
      </c>
      <c r="I6433" s="26">
        <f>[1]!b_pq_pctchange(A6433,日期设置!$B$4,日期设置!$B$2,1)</f>
        <v>0</v>
      </c>
      <c r="J6433" s="26">
        <f>[1]!b_pq_pctchange(A6433,日期设置!$C$4,日期设置!$B$2,1)</f>
        <v>0</v>
      </c>
      <c r="K6433" s="52">
        <f>[1]!b_dq_amount($A6433,日期设置!B$2,2,10000)</f>
        <v>0</v>
      </c>
      <c r="L6433" s="26">
        <f>[1]!b_info_latestpar(A6433,日期设置!$B$2)</f>
        <v>100</v>
      </c>
      <c r="M6433" s="6">
        <f>[1]!b_info_outstandingbalance($A6433,日期设置!B$2)</f>
        <v>10</v>
      </c>
      <c r="N6433" s="7" t="str">
        <f>[1]!b_info_latestissurercreditrating2(A6433,日期设置!$B$2,"102","1")</f>
        <v>AA+</v>
      </c>
      <c r="O6433" s="8">
        <v>4.75</v>
      </c>
      <c r="P6433" s="9">
        <f>[1]!b_info_repurchasedate(A6433)</f>
        <v>0</v>
      </c>
      <c r="Q6433" s="8" t="s">
        <v>16479</v>
      </c>
      <c r="R6433" s="2" t="str">
        <f>IF((--IF(P6433=0,Q6433,P6433))&gt;(--日期设置!$B$2),IF(P6433=0,Q6433,P6433),Q6433)</f>
        <v>2024-04-12</v>
      </c>
      <c r="S6433" s="2" t="s">
        <v>18240</v>
      </c>
      <c r="T6433" s="8">
        <f>[1]!b_anal_ptmyear($A6433,日期设置!$B$2)</f>
        <v>3.0575342465753423</v>
      </c>
      <c r="U6433" s="8">
        <f>[1]!b_anal_termifexercise($A6433,日期设置!B$2)</f>
        <v>0</v>
      </c>
      <c r="V6433" s="10">
        <f>[1]!b_dq_dirtyprice(A6433,日期设置!$B$2)</f>
        <v>107.2967</v>
      </c>
      <c r="W6433" s="11">
        <f>IF(U6433=0,ROUNDUP((Q6433-日期设置!$B$2)/365,0),ROUNDUP((R6433-日期设置!$B$2)/365,0))</f>
        <v>4</v>
      </c>
      <c r="X6433" s="18">
        <f>_xlfn.IFNA(VLOOKUP(A6433,过往入选债券!A:D,4,0),2)</f>
        <v>2</v>
      </c>
      <c r="Y6433">
        <f>_xlfn.IFNA(VLOOKUP(C6433,[2]Sheet1!$A:$A,1,0),3)</f>
        <v>3</v>
      </c>
    </row>
    <row r="6434" spans="1:25" hidden="1" x14ac:dyDescent="0.2">
      <c r="A6434" s="21" t="s">
        <v>7478</v>
      </c>
      <c r="B6434" s="21" t="s">
        <v>7479</v>
      </c>
      <c r="C6434" s="37" t="s">
        <v>2488</v>
      </c>
      <c r="D6434" s="26" t="str">
        <f>[1]!b_calc_yield(A6434,日期设置!$B$2,F6434,1,R6434,1,O6434,L6434,S6434,)</f>
        <v>Fetching...</v>
      </c>
      <c r="E6434" s="26">
        <f t="shared" si="200"/>
        <v>9.5425045460424851</v>
      </c>
      <c r="F6434" s="18">
        <f>[1]!b_dq_cleanprice($A6434,日期设置!B$2)</f>
        <v>103.164</v>
      </c>
      <c r="G6434" s="18" t="str">
        <f t="shared" si="201"/>
        <v>2.60 + 0</v>
      </c>
      <c r="H6434" s="27">
        <f>[1]!b_dq_pctchange($A6434,日期设置!$B$2,1)/100</f>
        <v>0</v>
      </c>
      <c r="I6434" s="26">
        <f>[1]!b_pq_pctchange(A6434,日期设置!$B$4,日期设置!$B$2,1)</f>
        <v>0.47058456887752775</v>
      </c>
      <c r="J6434" s="26">
        <f>[1]!b_pq_pctchange(A6434,日期设置!$C$4,日期设置!$B$2,1)</f>
        <v>0.47058456887752775</v>
      </c>
      <c r="K6434" s="52">
        <f>[1]!b_dq_amount($A6434,日期设置!B$2,2,10000)</f>
        <v>0</v>
      </c>
      <c r="L6434" s="26">
        <f>[1]!b_info_latestpar(A6434,日期设置!$B$2)</f>
        <v>100</v>
      </c>
      <c r="M6434" s="6">
        <f>[1]!b_info_outstandingbalance($A6434,日期设置!B$2)</f>
        <v>10</v>
      </c>
      <c r="N6434" s="7" t="str">
        <f>[1]!b_info_latestissurercreditrating2(A6434,日期设置!$B$2,"102","1")</f>
        <v>AAA</v>
      </c>
      <c r="O6434" s="8">
        <v>5.0599999999999996</v>
      </c>
      <c r="P6434" s="9">
        <f>[1]!b_info_repurchasedate(A6434)</f>
        <v>0</v>
      </c>
      <c r="Q6434" s="8" t="s">
        <v>16645</v>
      </c>
      <c r="R6434" s="2" t="str">
        <f>IF((--IF(P6434=0,Q6434,P6434))&gt;(--日期设置!$B$2),IF(P6434=0,Q6434,P6434),Q6434)</f>
        <v>2023-10-30</v>
      </c>
      <c r="S6434" s="2" t="s">
        <v>18268</v>
      </c>
      <c r="T6434" s="8">
        <f>[1]!b_anal_ptmyear($A6434,日期设置!$B$2)</f>
        <v>2.6082191780821917</v>
      </c>
      <c r="U6434" s="8">
        <f>[1]!b_anal_termifexercise($A6434,日期设置!B$2)</f>
        <v>0</v>
      </c>
      <c r="V6434" s="10">
        <f>[1]!b_dq_dirtyprice(A6434,日期设置!$B$2)</f>
        <v>105.1464</v>
      </c>
      <c r="W6434" s="11">
        <f>IF(U6434=0,ROUNDUP((Q6434-日期设置!$B$2)/365,0),ROUNDUP((R6434-日期设置!$B$2)/365,0))</f>
        <v>3</v>
      </c>
      <c r="X6434" s="18">
        <f>_xlfn.IFNA(VLOOKUP(A6434,过往入选债券!A:D,4,0),2)</f>
        <v>2</v>
      </c>
      <c r="Y6434">
        <f>_xlfn.IFNA(VLOOKUP(C6434,[2]Sheet1!$A:$A,1,0),3)</f>
        <v>3</v>
      </c>
    </row>
    <row r="6435" spans="1:25" hidden="1" x14ac:dyDescent="0.2">
      <c r="A6435" s="21" t="s">
        <v>9986</v>
      </c>
      <c r="B6435" s="21" t="s">
        <v>9987</v>
      </c>
      <c r="C6435" s="37" t="s">
        <v>7573</v>
      </c>
      <c r="D6435" s="26" t="str">
        <f>[1]!b_calc_yield(A6435,日期设置!$B$2,F6435,1,R6435,1,O6435,L6435,S6435,)</f>
        <v>Fetching...</v>
      </c>
      <c r="E6435" s="26">
        <f t="shared" si="200"/>
        <v>7.2867424383478596</v>
      </c>
      <c r="F6435" s="18">
        <f>[1]!b_dq_cleanprice($A6435,日期设置!B$2)</f>
        <v>99.161000000000001</v>
      </c>
      <c r="G6435" s="18" t="str">
        <f t="shared" si="201"/>
        <v>1.93 + 0</v>
      </c>
      <c r="H6435" s="27">
        <f>[1]!b_dq_pctchange($A6435,日期设置!$B$2,1)/100</f>
        <v>0</v>
      </c>
      <c r="I6435" s="26">
        <f>[1]!b_pq_pctchange(A6435,日期设置!$B$4,日期设置!$B$2,1)</f>
        <v>0</v>
      </c>
      <c r="J6435" s="26">
        <f>[1]!b_pq_pctchange(A6435,日期设置!$C$4,日期设置!$B$2,1)</f>
        <v>0</v>
      </c>
      <c r="K6435" s="52">
        <f>[1]!b_dq_amount($A6435,日期设置!B$2,2,10000)</f>
        <v>0</v>
      </c>
      <c r="L6435" s="26">
        <f>[1]!b_info_latestpar(A6435,日期设置!$B$2)</f>
        <v>100</v>
      </c>
      <c r="M6435" s="6">
        <f>[1]!b_info_outstandingbalance($A6435,日期设置!B$2)</f>
        <v>5</v>
      </c>
      <c r="N6435" s="7" t="str">
        <f>[1]!b_info_latestissurercreditrating2(A6435,日期设置!$B$2,"102","1")</f>
        <v>AAA</v>
      </c>
      <c r="O6435" s="8">
        <v>3.3</v>
      </c>
      <c r="P6435" s="9">
        <f>[1]!b_info_repurchasedate(A6435)</f>
        <v>0</v>
      </c>
      <c r="Q6435" s="8" t="s">
        <v>16137</v>
      </c>
      <c r="R6435" s="2" t="str">
        <f>IF((--IF(P6435=0,Q6435,P6435))&gt;(--日期设置!$B$2),IF(P6435=0,Q6435,P6435),Q6435)</f>
        <v>2023-02-28</v>
      </c>
      <c r="S6435" s="2" t="s">
        <v>17924</v>
      </c>
      <c r="T6435" s="8">
        <f>[1]!b_anal_ptmyear($A6435,日期设置!$B$2)</f>
        <v>1.9397260273972603</v>
      </c>
      <c r="U6435" s="8">
        <f>[1]!b_anal_termifexercise($A6435,日期设置!B$2)</f>
        <v>0</v>
      </c>
      <c r="V6435" s="10">
        <f>[1]!b_dq_dirtyprice(A6435,日期设置!$B$2)</f>
        <v>99.359899999999996</v>
      </c>
      <c r="W6435" s="11">
        <f>IF(U6435=0,ROUNDUP((Q6435-日期设置!$B$2)/365,0),ROUNDUP((R6435-日期设置!$B$2)/365,0))</f>
        <v>2</v>
      </c>
      <c r="X6435" s="18">
        <f>_xlfn.IFNA(VLOOKUP(A6435,过往入选债券!A:D,4,0),2)</f>
        <v>2</v>
      </c>
      <c r="Y6435">
        <f>_xlfn.IFNA(VLOOKUP(C6435,[2]Sheet1!$A:$A,1,0),3)</f>
        <v>3</v>
      </c>
    </row>
    <row r="6436" spans="1:25" hidden="1" x14ac:dyDescent="0.2">
      <c r="A6436" s="21" t="s">
        <v>7576</v>
      </c>
      <c r="B6436" s="21" t="s">
        <v>7577</v>
      </c>
      <c r="C6436" s="37" t="s">
        <v>61</v>
      </c>
      <c r="D6436" s="26" t="str">
        <f>[1]!b_calc_yield(A6436,日期设置!$B$2,F6436,1,R6436,1,O6436,L6436,S6436,)</f>
        <v>Fetching...</v>
      </c>
      <c r="E6436" s="26">
        <f t="shared" si="200"/>
        <v>2.4583353511643313</v>
      </c>
      <c r="F6436" s="18">
        <f>[1]!b_dq_cleanprice($A6436,日期设置!B$2)</f>
        <v>102.584</v>
      </c>
      <c r="G6436" s="18" t="str">
        <f t="shared" si="201"/>
        <v>0.65 + 0.65</v>
      </c>
      <c r="H6436" s="27">
        <f>[1]!b_dq_pctchange($A6436,日期设置!$B$2,1)/100</f>
        <v>0</v>
      </c>
      <c r="I6436" s="26">
        <f>[1]!b_pq_pctchange(A6436,日期设置!$B$4,日期设置!$B$2,1)</f>
        <v>0</v>
      </c>
      <c r="J6436" s="26">
        <f>[1]!b_pq_pctchange(A6436,日期设置!$C$4,日期设置!$B$2,1)</f>
        <v>0</v>
      </c>
      <c r="K6436" s="52">
        <f>[1]!b_dq_amount($A6436,日期设置!B$2,2,10000)</f>
        <v>0</v>
      </c>
      <c r="L6436" s="26">
        <f>[1]!b_info_latestpar(A6436,日期设置!$B$2)</f>
        <v>100</v>
      </c>
      <c r="M6436" s="6">
        <f>[1]!b_info_outstandingbalance($A6436,日期设置!B$2)</f>
        <v>5</v>
      </c>
      <c r="N6436" s="7" t="str">
        <f>[1]!b_info_latestissurercreditrating2(A6436,日期设置!$B$2,"102","1")</f>
        <v>AA+</v>
      </c>
      <c r="O6436" s="8">
        <v>7.9</v>
      </c>
      <c r="P6436" s="9">
        <f>[1]!b_info_repurchasedate(A6436)</f>
        <v>0</v>
      </c>
      <c r="Q6436" s="8" t="s">
        <v>16100</v>
      </c>
      <c r="R6436" s="2" t="str">
        <f>IF((--IF(P6436=0,Q6436,P6436))&gt;(--日期设置!$B$2),IF(P6436=0,Q6436,P6436),Q6436)</f>
        <v>2021-11-16</v>
      </c>
      <c r="S6436" s="2" t="s">
        <v>17910</v>
      </c>
      <c r="T6436" s="8">
        <f>[1]!b_anal_ptmyear($A6436,日期设置!$B$2)</f>
        <v>0.65479452054794518</v>
      </c>
      <c r="U6436" s="8">
        <f>[1]!b_anal_termifexercise($A6436,日期设置!B$2)</f>
        <v>0.65479452054794518</v>
      </c>
      <c r="V6436" s="10">
        <f>[1]!b_dq_dirtyprice(A6436,日期设置!$B$2)</f>
        <v>105.3111</v>
      </c>
      <c r="W6436" s="11">
        <f>IF(U6436=0,ROUNDUP((Q6436-日期设置!$B$2)/365,0),ROUNDUP((R6436-日期设置!$B$2)/365,0))</f>
        <v>1</v>
      </c>
      <c r="X6436" s="18">
        <f>_xlfn.IFNA(VLOOKUP(A6436,过往入选债券!A:D,4,0),2)</f>
        <v>2</v>
      </c>
      <c r="Y6436">
        <f>_xlfn.IFNA(VLOOKUP(C6436,[2]Sheet1!$A:$A,1,0),3)</f>
        <v>3</v>
      </c>
    </row>
    <row r="6437" spans="1:25" hidden="1" x14ac:dyDescent="0.2">
      <c r="A6437" s="21" t="s">
        <v>2289</v>
      </c>
      <c r="B6437" s="21" t="s">
        <v>2290</v>
      </c>
      <c r="C6437" s="37" t="s">
        <v>136</v>
      </c>
      <c r="D6437" s="26" t="str">
        <f>[1]!b_calc_yield(A6437,日期设置!$B$2,F6437,1,R6437,1,O6437,L6437,S6437,)</f>
        <v>Fetching...</v>
      </c>
      <c r="E6437" s="26">
        <f t="shared" si="200"/>
        <v>2.66330429734567</v>
      </c>
      <c r="F6437" s="18">
        <f>[1]!b_dq_cleanprice($A6437,日期设置!B$2)</f>
        <v>101.0975</v>
      </c>
      <c r="G6437" s="18" t="str">
        <f t="shared" si="201"/>
        <v>0.70 + 0</v>
      </c>
      <c r="H6437" s="27">
        <f>[1]!b_dq_pctchange($A6437,日期设置!$B$2,1)/100</f>
        <v>0</v>
      </c>
      <c r="I6437" s="26">
        <f>[1]!b_pq_pctchange(A6437,日期设置!$B$4,日期设置!$B$2,1)</f>
        <v>0</v>
      </c>
      <c r="J6437" s="26">
        <f>[1]!b_pq_pctchange(A6437,日期设置!$C$4,日期设置!$B$2,1)</f>
        <v>0</v>
      </c>
      <c r="K6437" s="52">
        <f>[1]!b_dq_amount($A6437,日期设置!B$2,2,10000)</f>
        <v>0</v>
      </c>
      <c r="L6437" s="26">
        <f>[1]!b_info_latestpar(A6437,日期设置!$B$2)</f>
        <v>100</v>
      </c>
      <c r="M6437" s="6">
        <f>[1]!b_info_outstandingbalance($A6437,日期设置!B$2)</f>
        <v>10</v>
      </c>
      <c r="N6437" s="7" t="str">
        <f>[1]!b_info_latestissurercreditrating2(A6437,日期设置!$B$2,"102","1")</f>
        <v>AA+</v>
      </c>
      <c r="O6437" s="8">
        <v>5.4</v>
      </c>
      <c r="P6437" s="9">
        <f>[1]!b_info_repurchasedate(A6437)</f>
        <v>0</v>
      </c>
      <c r="Q6437" s="8" t="s">
        <v>16316</v>
      </c>
      <c r="R6437" s="2" t="str">
        <f>IF((--IF(P6437=0,Q6437,P6437))&gt;(--日期设置!$B$2),IF(P6437=0,Q6437,P6437),Q6437)</f>
        <v>2021-12-06</v>
      </c>
      <c r="S6437" s="2" t="s">
        <v>18096</v>
      </c>
      <c r="T6437" s="8">
        <f>[1]!b_anal_ptmyear($A6437,日期设置!$B$2)</f>
        <v>0.70958904109589038</v>
      </c>
      <c r="U6437" s="8">
        <f>[1]!b_anal_termifexercise($A6437,日期设置!B$2)</f>
        <v>0</v>
      </c>
      <c r="V6437" s="10">
        <f>[1]!b_dq_dirtyprice(A6437,日期设置!$B$2)</f>
        <v>102.6657</v>
      </c>
      <c r="W6437" s="11">
        <f>IF(U6437=0,ROUNDUP((Q6437-日期设置!$B$2)/365,0),ROUNDUP((R6437-日期设置!$B$2)/365,0))</f>
        <v>1</v>
      </c>
      <c r="X6437" s="18">
        <f>_xlfn.IFNA(VLOOKUP(A6437,过往入选债券!A:D,4,0),2)</f>
        <v>2</v>
      </c>
      <c r="Y6437">
        <f>_xlfn.IFNA(VLOOKUP(C6437,[2]Sheet1!$A:$A,1,0),3)</f>
        <v>3</v>
      </c>
    </row>
    <row r="6438" spans="1:25" hidden="1" x14ac:dyDescent="0.2">
      <c r="A6438" s="28" t="s">
        <v>22662</v>
      </c>
      <c r="B6438" s="28" t="s">
        <v>22663</v>
      </c>
      <c r="C6438" s="39" t="s">
        <v>19898</v>
      </c>
      <c r="D6438" s="26">
        <f>[1]!b_calc_yield(A6438,日期设置!$B$2,F6438,1,R6438,1,O6438,L6438,S6438,)</f>
        <v>3.7529101095071296</v>
      </c>
      <c r="E6438" s="26">
        <f t="shared" si="200"/>
        <v>10.803767328089142</v>
      </c>
      <c r="F6438" s="18">
        <f>[1]!b_dq_cleanprice($A6438,日期设置!B$2)</f>
        <v>99.592200000000005</v>
      </c>
      <c r="G6438" s="18" t="str">
        <f t="shared" si="201"/>
        <v>2.88 + 0</v>
      </c>
      <c r="H6438" s="27">
        <f>[1]!b_dq_pctchange($A6438,日期设置!$B$2,1)/100</f>
        <v>0</v>
      </c>
      <c r="I6438" s="26">
        <f>[1]!b_pq_pctchange(A6438,日期设置!$B$4,日期设置!$B$2,1)</f>
        <v>0</v>
      </c>
      <c r="J6438" s="26">
        <f>[1]!b_pq_pctchange(A6438,日期设置!$C$4,日期设置!$B$2,1)</f>
        <v>-0.40779999999999461</v>
      </c>
      <c r="K6438" s="52">
        <f>[1]!b_dq_amount($A6438,日期设置!B$2,2,10000)</f>
        <v>0</v>
      </c>
      <c r="L6438" s="26">
        <f>[1]!b_info_latestpar(A6438,日期设置!$B$2)</f>
        <v>100</v>
      </c>
      <c r="M6438" s="6">
        <f>[1]!b_info_outstandingbalance($A6438,日期设置!B$2)</f>
        <v>5</v>
      </c>
      <c r="N6438" s="7" t="str">
        <f>[1]!b_info_latestissurercreditrating2(A6438,日期设置!$B$2,"102","1")</f>
        <v>AAA</v>
      </c>
      <c r="O6438" s="43">
        <v>3.6</v>
      </c>
      <c r="P6438" s="9">
        <f>[1]!b_info_repurchasedate(A6438)</f>
        <v>0</v>
      </c>
      <c r="Q6438" s="31" t="s">
        <v>23426</v>
      </c>
      <c r="R6438" s="2" t="str">
        <f>IF((--IF(P6438=0,Q6438,P6438))&gt;(--日期设置!$B$2),IF(P6438=0,Q6438,P6438),Q6438)</f>
        <v>2024-02-09</v>
      </c>
      <c r="S6438" s="2" t="s">
        <v>23272</v>
      </c>
      <c r="T6438" s="8">
        <f>[1]!b_anal_ptmyear($A6438,日期设置!$B$2)</f>
        <v>2.8876712328767122</v>
      </c>
      <c r="U6438" s="8">
        <f>[1]!b_anal_termifexercise($A6438,日期设置!B$2)</f>
        <v>0</v>
      </c>
      <c r="V6438" s="10">
        <f>[1]!b_dq_dirtyprice(A6438,日期设置!$B$2)</f>
        <v>99.996600000000001</v>
      </c>
      <c r="W6438" s="11">
        <f>IF(U6438=0,ROUNDUP((Q6438-日期设置!$B$2)/365,0),ROUNDUP((R6438-日期设置!$B$2)/365,0))</f>
        <v>3</v>
      </c>
      <c r="X6438" s="18">
        <f>_xlfn.IFNA(VLOOKUP(A6438,过往入选债券!A:D,4,0),2)</f>
        <v>2</v>
      </c>
      <c r="Y6438">
        <f>_xlfn.IFNA(VLOOKUP(C6438,[2]Sheet1!$A:$A,1,0),3)</f>
        <v>3</v>
      </c>
    </row>
    <row r="6439" spans="1:25" x14ac:dyDescent="0.2">
      <c r="A6439" s="21" t="s">
        <v>6698</v>
      </c>
      <c r="B6439" s="21" t="s">
        <v>6699</v>
      </c>
      <c r="C6439" s="37" t="s">
        <v>4070</v>
      </c>
      <c r="D6439" s="26" t="str">
        <f>[1]!b_calc_yield(A6439,日期设置!$B$2,F6439,1,R6439,1,O6439,L6439,S6439,)</f>
        <v>Fetching...</v>
      </c>
      <c r="E6439" s="26">
        <f t="shared" si="200"/>
        <v>7.4268367914324118</v>
      </c>
      <c r="F6439" s="18">
        <f>[1]!b_dq_cleanprice($A6439,日期设置!B$2)</f>
        <v>103.4432</v>
      </c>
      <c r="G6439" s="18" t="str">
        <f t="shared" si="201"/>
        <v>2.09 + 0</v>
      </c>
      <c r="H6439" s="27">
        <f>[1]!b_dq_pctchange($A6439,日期设置!$B$2,1)/100</f>
        <v>2.1992671693009803E-3</v>
      </c>
      <c r="I6439" s="26">
        <f>[1]!b_pq_pctchange(A6439,日期设置!$B$4,日期设置!$B$2,1)</f>
        <v>0.21992671693009802</v>
      </c>
      <c r="J6439" s="26">
        <f>[1]!b_pq_pctchange(A6439,日期设置!$C$4,日期设置!$B$2,1)</f>
        <v>-6.8396545394817432E-2</v>
      </c>
      <c r="K6439" s="52">
        <f>[1]!b_dq_amount($A6439,日期设置!B$2,2,10000)</f>
        <v>10844.843973000001</v>
      </c>
      <c r="L6439" s="26">
        <f>[1]!b_info_latestpar(A6439,日期设置!$B$2)</f>
        <v>100</v>
      </c>
      <c r="M6439" s="6">
        <f>[1]!b_info_outstandingbalance($A6439,日期设置!B$2)</f>
        <v>6</v>
      </c>
      <c r="N6439" s="7" t="str">
        <f>[1]!b_info_latestissurercreditrating2(A6439,日期设置!$B$2,"102","1")</f>
        <v>AA+</v>
      </c>
      <c r="O6439" s="8">
        <v>5.5</v>
      </c>
      <c r="P6439" s="9">
        <f>[1]!b_info_repurchasedate(A6439)</f>
        <v>0</v>
      </c>
      <c r="Q6439" s="8" t="s">
        <v>16074</v>
      </c>
      <c r="R6439" s="2" t="str">
        <f>IF((--IF(P6439=0,Q6439,P6439))&gt;(--日期设置!$B$2),IF(P6439=0,Q6439,P6439),Q6439)</f>
        <v>2023-04-24</v>
      </c>
      <c r="S6439" s="2" t="s">
        <v>18213</v>
      </c>
      <c r="T6439" s="8">
        <f>[1]!b_anal_ptmyear($A6439,日期设置!$B$2)</f>
        <v>2.0904109589041098</v>
      </c>
      <c r="U6439" s="8">
        <f>[1]!b_anal_termifexercise($A6439,日期设置!B$2)</f>
        <v>0</v>
      </c>
      <c r="V6439" s="10">
        <f>[1]!b_dq_dirtyprice(A6439,日期设置!$B$2)</f>
        <v>108.44589999999999</v>
      </c>
      <c r="W6439" s="11">
        <f>IF(U6439=0,ROUNDUP((Q6439-日期设置!$B$2)/365,0),ROUNDUP((R6439-日期设置!$B$2)/365,0))</f>
        <v>3</v>
      </c>
      <c r="X6439" s="18">
        <f>_xlfn.IFNA(VLOOKUP(A6439,过往入选债券!A:D,4,0),2)</f>
        <v>2</v>
      </c>
      <c r="Y6439">
        <f>_xlfn.IFNA(VLOOKUP(C6439,[2]Sheet1!$A:$A,1,0),3)</f>
        <v>3</v>
      </c>
    </row>
    <row r="6440" spans="1:25" hidden="1" x14ac:dyDescent="0.2">
      <c r="A6440" s="21" t="s">
        <v>21566</v>
      </c>
      <c r="B6440" s="21" t="s">
        <v>21567</v>
      </c>
      <c r="C6440" s="37" t="s">
        <v>21717</v>
      </c>
      <c r="D6440" s="26" t="str">
        <f>[1]!b_calc_yield(A6440,日期设置!$B$2,F6440,1,R6440,1,O6440,L6440,S6440,)</f>
        <v>Fetching...</v>
      </c>
      <c r="E6440" s="26">
        <f t="shared" si="200"/>
        <v>9.7830066394229309</v>
      </c>
      <c r="F6440" s="18">
        <f>[1]!b_dq_cleanprice($A6440,日期设置!B$2)</f>
        <v>99.733000000000004</v>
      </c>
      <c r="G6440" s="18" t="str">
        <f t="shared" si="201"/>
        <v>2.63 + 0</v>
      </c>
      <c r="H6440" s="27">
        <f>[1]!b_dq_pctchange($A6440,日期设置!$B$2,1)/100</f>
        <v>0</v>
      </c>
      <c r="I6440" s="26">
        <f>[1]!b_pq_pctchange(A6440,日期设置!$B$4,日期设置!$B$2,1)</f>
        <v>0</v>
      </c>
      <c r="J6440" s="26">
        <f>[1]!b_pq_pctchange(A6440,日期设置!$C$4,日期设置!$B$2,1)</f>
        <v>0.12800497964469604</v>
      </c>
      <c r="K6440" s="52">
        <f>[1]!b_dq_amount($A6440,日期设置!B$2,2,10000)</f>
        <v>0</v>
      </c>
      <c r="L6440" s="26">
        <f>[1]!b_info_latestpar(A6440,日期设置!$B$2)</f>
        <v>100</v>
      </c>
      <c r="M6440" s="6">
        <f>[1]!b_info_outstandingbalance($A6440,日期设置!B$2)</f>
        <v>30</v>
      </c>
      <c r="N6440" s="7" t="str">
        <f>[1]!b_info_latestissurercreditrating2(A6440,日期设置!$B$2,"102","1")</f>
        <v>AAA</v>
      </c>
      <c r="O6440" s="48">
        <v>3.65</v>
      </c>
      <c r="P6440" s="9">
        <f>[1]!b_info_repurchasedate(A6440)</f>
        <v>0</v>
      </c>
      <c r="Q6440" s="47" t="s">
        <v>17027</v>
      </c>
      <c r="R6440" s="2" t="str">
        <f>IF((--IF(P6440=0,Q6440,P6440))&gt;(--日期设置!$B$2),IF(P6440=0,Q6440,P6440),Q6440)</f>
        <v>2023-11-09</v>
      </c>
      <c r="S6440" s="47" t="s">
        <v>21683</v>
      </c>
      <c r="T6440" s="8">
        <f>[1]!b_anal_ptmyear($A6440,日期设置!$B$2)</f>
        <v>2.6356164383561644</v>
      </c>
      <c r="U6440" s="8">
        <f>[1]!b_anal_termifexercise($A6440,日期设置!B$2)</f>
        <v>0</v>
      </c>
      <c r="V6440" s="10">
        <f>[1]!b_dq_dirtyprice(A6440,日期设置!$B$2)</f>
        <v>101.063</v>
      </c>
      <c r="W6440" s="11">
        <f>IF(U6440=0,ROUNDUP((Q6440-日期设置!$B$2)/365,0),ROUNDUP((R6440-日期设置!$B$2)/365,0))</f>
        <v>3</v>
      </c>
      <c r="X6440" s="18">
        <f>_xlfn.IFNA(VLOOKUP(A6440,过往入选债券!A:D,4,0),2)</f>
        <v>2</v>
      </c>
      <c r="Y6440" s="45">
        <f>_xlfn.IFNA(VLOOKUP(C6440,[2]Sheet1!$A:$A,1,0),3)</f>
        <v>3</v>
      </c>
    </row>
    <row r="6441" spans="1:25" hidden="1" x14ac:dyDescent="0.2">
      <c r="A6441" s="28" t="s">
        <v>22206</v>
      </c>
      <c r="B6441" s="28" t="s">
        <v>22207</v>
      </c>
      <c r="C6441" s="39" t="s">
        <v>22967</v>
      </c>
      <c r="D6441" s="26">
        <f>[1]!b_calc_yield(A6441,日期设置!$B$2,F6441,1,R6441,1,O6441,L6441,S6441,)</f>
        <v>3.7519598680383046</v>
      </c>
      <c r="E6441" s="26">
        <f t="shared" si="200"/>
        <v>10.79227963840137</v>
      </c>
      <c r="F6441" s="18">
        <f>[1]!b_dq_cleanprice($A6441,日期设置!B$2)</f>
        <v>100.10590000000001</v>
      </c>
      <c r="G6441" s="18" t="str">
        <f t="shared" si="201"/>
        <v>2.87 + 0</v>
      </c>
      <c r="H6441" s="27">
        <f>[1]!b_dq_pctchange($A6441,日期设置!$B$2,1)/100</f>
        <v>0</v>
      </c>
      <c r="I6441" s="26">
        <f>[1]!b_pq_pctchange(A6441,日期设置!$B$4,日期设置!$B$2,1)</f>
        <v>0</v>
      </c>
      <c r="J6441" s="26">
        <f>[1]!b_pq_pctchange(A6441,日期设置!$C$4,日期设置!$B$2,1)</f>
        <v>0.10590000000000542</v>
      </c>
      <c r="K6441" s="52">
        <f>[1]!b_dq_amount($A6441,日期设置!B$2,2,10000)</f>
        <v>0</v>
      </c>
      <c r="L6441" s="26">
        <f>[1]!b_info_latestpar(A6441,日期设置!$B$2)</f>
        <v>100</v>
      </c>
      <c r="M6441" s="6">
        <f>[1]!b_info_outstandingbalance($A6441,日期设置!B$2)</f>
        <v>15</v>
      </c>
      <c r="N6441" s="7" t="str">
        <f>[1]!b_info_latestissurercreditrating2(A6441,日期设置!$B$2,"102","1")</f>
        <v>AAA</v>
      </c>
      <c r="O6441" s="43">
        <v>3.81</v>
      </c>
      <c r="P6441" s="9">
        <f>[1]!b_info_repurchasedate(A6441)</f>
        <v>0</v>
      </c>
      <c r="Q6441" s="31" t="s">
        <v>23424</v>
      </c>
      <c r="R6441" s="2" t="str">
        <f>IF((--IF(P6441=0,Q6441,P6441))&gt;(--日期设置!$B$2),IF(P6441=0,Q6441,P6441),Q6441)</f>
        <v>2024-02-05</v>
      </c>
      <c r="S6441" s="2" t="s">
        <v>18661</v>
      </c>
      <c r="T6441" s="8">
        <f>[1]!b_anal_ptmyear($A6441,日期设置!$B$2)</f>
        <v>2.8767123287671232</v>
      </c>
      <c r="U6441" s="8">
        <f>[1]!b_anal_termifexercise($A6441,日期设置!B$2)</f>
        <v>0</v>
      </c>
      <c r="V6441" s="10">
        <f>[1]!b_dq_dirtyprice(A6441,日期设置!$B$2)</f>
        <v>100.57559999999999</v>
      </c>
      <c r="W6441" s="11">
        <f>IF(U6441=0,ROUNDUP((Q6441-日期设置!$B$2)/365,0),ROUNDUP((R6441-日期设置!$B$2)/365,0))</f>
        <v>3</v>
      </c>
      <c r="X6441" s="18">
        <f>_xlfn.IFNA(VLOOKUP(A6441,过往入选债券!A:D,4,0),2)</f>
        <v>2</v>
      </c>
      <c r="Y6441">
        <f>_xlfn.IFNA(VLOOKUP(C6441,[2]Sheet1!$A:$A,1,0),3)</f>
        <v>3</v>
      </c>
    </row>
    <row r="6442" spans="1:25" hidden="1" x14ac:dyDescent="0.2">
      <c r="A6442" s="28" t="s">
        <v>21322</v>
      </c>
      <c r="B6442" s="28" t="s">
        <v>21323</v>
      </c>
      <c r="C6442" s="39" t="s">
        <v>19771</v>
      </c>
      <c r="D6442" s="26" t="str">
        <f>[1]!b_calc_yield(A6442,日期设置!$B$2,F6442,1,R6442,1,O6442,L6442,S6442,)</f>
        <v>Fetching...</v>
      </c>
      <c r="E6442" s="26">
        <f t="shared" si="200"/>
        <v>9.6845941080051503</v>
      </c>
      <c r="F6442" s="18">
        <f>[1]!b_dq_cleanprice($A6442,日期设置!B$2)</f>
        <v>100.224</v>
      </c>
      <c r="G6442" s="18" t="str">
        <f t="shared" si="201"/>
        <v>2.61 + 0</v>
      </c>
      <c r="H6442" s="27">
        <f>[1]!b_dq_pctchange($A6442,日期设置!$B$2,1)/100</f>
        <v>0</v>
      </c>
      <c r="I6442" s="26">
        <f>[1]!b_pq_pctchange(A6442,日期设置!$B$4,日期设置!$B$2,1)</f>
        <v>2.594256316516279E-3</v>
      </c>
      <c r="J6442" s="26">
        <f>[1]!b_pq_pctchange(A6442,日期设置!$C$4,日期设置!$B$2,1)</f>
        <v>0.16059834124999436</v>
      </c>
      <c r="K6442" s="52">
        <f>[1]!b_dq_amount($A6442,日期设置!B$2,2,10000)</f>
        <v>0</v>
      </c>
      <c r="L6442" s="26">
        <f>[1]!b_info_latestpar(A6442,日期设置!$B$2)</f>
        <v>100</v>
      </c>
      <c r="M6442" s="6">
        <f>[1]!b_info_outstandingbalance($A6442,日期设置!B$2)</f>
        <v>17</v>
      </c>
      <c r="N6442" s="7" t="str">
        <f>[1]!b_info_latestissurercreditrating2(A6442,日期设置!$B$2,"102","1")</f>
        <v>AAA</v>
      </c>
      <c r="O6442" s="43">
        <v>3.85</v>
      </c>
      <c r="P6442" s="9">
        <f>[1]!b_info_repurchasedate(A6442)</f>
        <v>0</v>
      </c>
      <c r="Q6442" s="31" t="s">
        <v>17410</v>
      </c>
      <c r="R6442" s="2" t="str">
        <f>IF((--IF(P6442=0,Q6442,P6442))&gt;(--日期设置!$B$2),IF(P6442=0,Q6442,P6442),Q6442)</f>
        <v>2023-11-02</v>
      </c>
      <c r="S6442" s="31" t="s">
        <v>21679</v>
      </c>
      <c r="T6442" s="8">
        <f>[1]!b_anal_ptmyear($A6442,日期设置!$B$2)</f>
        <v>2.6164383561643838</v>
      </c>
      <c r="U6442" s="8">
        <f>[1]!b_anal_termifexercise($A6442,日期设置!B$2)</f>
        <v>0</v>
      </c>
      <c r="V6442" s="10">
        <f>[1]!b_dq_dirtyprice(A6442,日期设置!$B$2)</f>
        <v>101.7007</v>
      </c>
      <c r="W6442" s="11">
        <f>IF(U6442=0,ROUNDUP((Q6442-日期设置!$B$2)/365,0),ROUNDUP((R6442-日期设置!$B$2)/365,0))</f>
        <v>3</v>
      </c>
      <c r="X6442" s="18">
        <f>_xlfn.IFNA(VLOOKUP(A6442,过往入选债券!A:D,4,0),2)</f>
        <v>2</v>
      </c>
      <c r="Y6442">
        <f>_xlfn.IFNA(VLOOKUP(C6442,[2]Sheet1!$A:$A,1,0),3)</f>
        <v>3</v>
      </c>
    </row>
    <row r="6443" spans="1:25" hidden="1" x14ac:dyDescent="0.2">
      <c r="A6443" s="21" t="s">
        <v>10430</v>
      </c>
      <c r="B6443" s="21" t="s">
        <v>10431</v>
      </c>
      <c r="C6443" s="37" t="s">
        <v>269</v>
      </c>
      <c r="D6443" s="26" t="str">
        <f>[1]!b_calc_yield(A6443,日期设置!$B$2,F6443,1,R6443,1,O6443,L6443,S6443,)</f>
        <v>Fetching...</v>
      </c>
      <c r="E6443" s="26">
        <f t="shared" si="200"/>
        <v>7.368942271089951</v>
      </c>
      <c r="F6443" s="18">
        <f>[1]!b_dq_cleanprice($A6443,日期设置!B$2)</f>
        <v>99.020700000000005</v>
      </c>
      <c r="G6443" s="18" t="str">
        <f t="shared" si="201"/>
        <v>2.02 + 0</v>
      </c>
      <c r="H6443" s="27">
        <f>[1]!b_dq_pctchange($A6443,日期设置!$B$2,1)/100</f>
        <v>0</v>
      </c>
      <c r="I6443" s="26">
        <f>[1]!b_pq_pctchange(A6443,日期设置!$B$4,日期设置!$B$2,1)</f>
        <v>0</v>
      </c>
      <c r="J6443" s="26">
        <f>[1]!b_pq_pctchange(A6443,日期设置!$C$4,日期设置!$B$2,1)</f>
        <v>0</v>
      </c>
      <c r="K6443" s="52">
        <f>[1]!b_dq_amount($A6443,日期设置!B$2,2,10000)</f>
        <v>0</v>
      </c>
      <c r="L6443" s="26">
        <f>[1]!b_info_latestpar(A6443,日期设置!$B$2)</f>
        <v>100</v>
      </c>
      <c r="M6443" s="6">
        <f>[1]!b_info_outstandingbalance($A6443,日期设置!B$2)</f>
        <v>5</v>
      </c>
      <c r="N6443" s="7" t="str">
        <f>[1]!b_info_latestissurercreditrating2(A6443,日期设置!$B$2,"102","1")</f>
        <v>AAA</v>
      </c>
      <c r="O6443" s="8">
        <v>3.24</v>
      </c>
      <c r="P6443" s="9">
        <f>[1]!b_info_repurchasedate(A6443)</f>
        <v>0</v>
      </c>
      <c r="Q6443" s="8" t="s">
        <v>16123</v>
      </c>
      <c r="R6443" s="2" t="str">
        <f>IF((--IF(P6443=0,Q6443,P6443))&gt;(--日期设置!$B$2),IF(P6443=0,Q6443,P6443),Q6443)</f>
        <v>2023-03-30</v>
      </c>
      <c r="S6443" s="2" t="s">
        <v>18056</v>
      </c>
      <c r="T6443" s="8">
        <f>[1]!b_anal_ptmyear($A6443,日期设置!$B$2)</f>
        <v>2.021917808219178</v>
      </c>
      <c r="U6443" s="8">
        <f>[1]!b_anal_termifexercise($A6443,日期设置!B$2)</f>
        <v>0</v>
      </c>
      <c r="V6443" s="10">
        <f>[1]!b_dq_dirtyprice(A6443,日期设置!$B$2)</f>
        <v>102.1897</v>
      </c>
      <c r="W6443" s="11">
        <f>IF(U6443=0,ROUNDUP((Q6443-日期设置!$B$2)/365,0),ROUNDUP((R6443-日期设置!$B$2)/365,0))</f>
        <v>3</v>
      </c>
      <c r="X6443" s="18">
        <f>_xlfn.IFNA(VLOOKUP(A6443,过往入选债券!A:D,4,0),2)</f>
        <v>2</v>
      </c>
      <c r="Y6443">
        <f>_xlfn.IFNA(VLOOKUP(C6443,[2]Sheet1!$A:$A,1,0),3)</f>
        <v>3</v>
      </c>
    </row>
    <row r="6444" spans="1:25" hidden="1" x14ac:dyDescent="0.2">
      <c r="A6444" s="21" t="s">
        <v>6889</v>
      </c>
      <c r="B6444" s="21" t="s">
        <v>6890</v>
      </c>
      <c r="C6444" s="37" t="s">
        <v>238</v>
      </c>
      <c r="D6444" s="26" t="str">
        <f>[1]!b_calc_yield(A6444,日期设置!$B$2,F6444,1,R6444,1,O6444,L6444,S6444,)</f>
        <v>Fetching...</v>
      </c>
      <c r="E6444" s="26">
        <f t="shared" si="200"/>
        <v>7.689586549404881</v>
      </c>
      <c r="F6444" s="18">
        <f>[1]!b_dq_cleanprice($A6444,日期设置!B$2)</f>
        <v>103.40430000000001</v>
      </c>
      <c r="G6444" s="18" t="str">
        <f t="shared" si="201"/>
        <v>2.15 + 0</v>
      </c>
      <c r="H6444" s="27">
        <f>[1]!b_dq_pctchange($A6444,日期设置!$B$2,1)/100</f>
        <v>0</v>
      </c>
      <c r="I6444" s="26">
        <f>[1]!b_pq_pctchange(A6444,日期设置!$B$4,日期设置!$B$2,1)</f>
        <v>0</v>
      </c>
      <c r="J6444" s="26">
        <f>[1]!b_pq_pctchange(A6444,日期设置!$C$4,日期设置!$B$2,1)</f>
        <v>-0.20151891990491216</v>
      </c>
      <c r="K6444" s="52">
        <f>[1]!b_dq_amount($A6444,日期设置!B$2,2,10000)</f>
        <v>0</v>
      </c>
      <c r="L6444" s="26">
        <f>[1]!b_info_latestpar(A6444,日期设置!$B$2)</f>
        <v>100</v>
      </c>
      <c r="M6444" s="6">
        <f>[1]!b_info_outstandingbalance($A6444,日期设置!B$2)</f>
        <v>5</v>
      </c>
      <c r="N6444" s="7" t="str">
        <f>[1]!b_info_latestissurercreditrating2(A6444,日期设置!$B$2,"102","1")</f>
        <v>AA+</v>
      </c>
      <c r="O6444" s="8">
        <v>5.43</v>
      </c>
      <c r="P6444" s="9">
        <f>[1]!b_info_repurchasedate(A6444)</f>
        <v>0</v>
      </c>
      <c r="Q6444" s="8" t="s">
        <v>15998</v>
      </c>
      <c r="R6444" s="2" t="str">
        <f>IF((--IF(P6444=0,Q6444,P6444))&gt;(--日期设置!$B$2),IF(P6444=0,Q6444,P6444),Q6444)</f>
        <v>2023-05-18</v>
      </c>
      <c r="S6444" s="2" t="s">
        <v>17787</v>
      </c>
      <c r="T6444" s="8">
        <f>[1]!b_anal_ptmyear($A6444,日期设置!$B$2)</f>
        <v>2.1561643835616437</v>
      </c>
      <c r="U6444" s="8">
        <f>[1]!b_anal_termifexercise($A6444,日期设置!B$2)</f>
        <v>0</v>
      </c>
      <c r="V6444" s="10">
        <f>[1]!b_dq_dirtyprice(A6444,日期设置!$B$2)</f>
        <v>107.9863</v>
      </c>
      <c r="W6444" s="11">
        <f>IF(U6444=0,ROUNDUP((Q6444-日期设置!$B$2)/365,0),ROUNDUP((R6444-日期设置!$B$2)/365,0))</f>
        <v>3</v>
      </c>
      <c r="X6444" s="18">
        <f>_xlfn.IFNA(VLOOKUP(A6444,过往入选债券!A:D,4,0),2)</f>
        <v>2</v>
      </c>
      <c r="Y6444">
        <f>_xlfn.IFNA(VLOOKUP(C6444,[2]Sheet1!$A:$A,1,0),3)</f>
        <v>3</v>
      </c>
    </row>
    <row r="6445" spans="1:25" hidden="1" x14ac:dyDescent="0.2">
      <c r="A6445" s="21" t="s">
        <v>19791</v>
      </c>
      <c r="B6445" s="21" t="s">
        <v>19792</v>
      </c>
      <c r="C6445" s="46" t="s">
        <v>19793</v>
      </c>
      <c r="D6445" s="26" t="str">
        <f>[1]!b_calc_yield(A6445,日期设置!$B$2,F6445,1,R6445,1,O6445,L6445,S6445,)</f>
        <v>Fetching...</v>
      </c>
      <c r="E6445" s="26">
        <f t="shared" si="200"/>
        <v>8.9516095771361659</v>
      </c>
      <c r="F6445" s="18">
        <f>[1]!b_dq_cleanprice($A6445,日期设置!B$2)</f>
        <v>99.754199999999997</v>
      </c>
      <c r="G6445" s="18" t="str">
        <f t="shared" si="201"/>
        <v>2.43 + 0</v>
      </c>
      <c r="H6445" s="27">
        <f>[1]!b_dq_pctchange($A6445,日期设置!$B$2,1)/100</f>
        <v>0</v>
      </c>
      <c r="I6445" s="26">
        <f>[1]!b_pq_pctchange(A6445,日期设置!$B$4,日期设置!$B$2,1)</f>
        <v>7.0924475966435974E-2</v>
      </c>
      <c r="J6445" s="26">
        <f>[1]!b_pq_pctchange(A6445,日期设置!$C$4,日期设置!$B$2,1)</f>
        <v>3.429602888086488E-2</v>
      </c>
      <c r="K6445" s="52">
        <f>[1]!b_dq_amount($A6445,日期设置!B$2,2,10000)</f>
        <v>0</v>
      </c>
      <c r="L6445" s="26">
        <f>[1]!b_info_latestpar(A6445,日期设置!$B$2)</f>
        <v>100</v>
      </c>
      <c r="M6445" s="6">
        <f>[1]!b_info_outstandingbalance($A6445,日期设置!B$2)</f>
        <v>10</v>
      </c>
      <c r="N6445" s="7" t="str">
        <f>[1]!b_info_latestissurercreditrating2(A6445,日期设置!$B$2,"102","1")</f>
        <v>AAA</v>
      </c>
      <c r="O6445" s="8">
        <v>3.65</v>
      </c>
      <c r="P6445" s="9">
        <f>[1]!b_info_repurchasedate(A6445)</f>
        <v>0</v>
      </c>
      <c r="Q6445" s="8" t="s">
        <v>17436</v>
      </c>
      <c r="R6445" s="2" t="str">
        <f>IF((--IF(P6445=0,Q6445,P6445))&gt;(--日期设置!$B$2),IF(P6445=0,Q6445,P6445),Q6445)</f>
        <v>2023-08-26</v>
      </c>
      <c r="S6445" s="47" t="s">
        <v>19098</v>
      </c>
      <c r="T6445" s="8">
        <f>[1]!b_anal_ptmyear($A6445,日期设置!$B$2)</f>
        <v>2.43013698630137</v>
      </c>
      <c r="U6445" s="8">
        <f>[1]!b_anal_termifexercise($A6445,日期设置!B$2)</f>
        <v>0</v>
      </c>
      <c r="V6445" s="10">
        <f>[1]!b_dq_dirtyprice(A6445,日期设置!$B$2)</f>
        <v>101.8342</v>
      </c>
      <c r="W6445" s="11">
        <f>IF(U6445=0,ROUNDUP((Q6445-日期设置!$B$2)/365,0),ROUNDUP((R6445-日期设置!$B$2)/365,0))</f>
        <v>3</v>
      </c>
      <c r="X6445" s="18">
        <f>_xlfn.IFNA(VLOOKUP(A6445,过往入选债券!A:D,4,0),2)</f>
        <v>2</v>
      </c>
      <c r="Y6445" s="45">
        <f>_xlfn.IFNA(VLOOKUP(C6445,[2]Sheet1!$A:$A,1,0),3)</f>
        <v>3</v>
      </c>
    </row>
    <row r="6446" spans="1:25" hidden="1" x14ac:dyDescent="0.2">
      <c r="A6446" s="21" t="s">
        <v>9365</v>
      </c>
      <c r="B6446" s="21" t="s">
        <v>9366</v>
      </c>
      <c r="C6446" s="37" t="s">
        <v>250</v>
      </c>
      <c r="D6446" s="26" t="str">
        <f>[1]!b_calc_yield(A6446,日期设置!$B$2,F6446,1,R6446,1,O6446,L6446,S6446,)</f>
        <v>Fetching...</v>
      </c>
      <c r="E6446" s="26">
        <f t="shared" si="200"/>
        <v>5.8268582283327319</v>
      </c>
      <c r="F6446" s="18">
        <f>[1]!b_dq_cleanprice($A6446,日期设置!B$2)</f>
        <v>100.20829999999999</v>
      </c>
      <c r="G6446" s="18" t="str">
        <f t="shared" si="201"/>
        <v>1.57 + 0</v>
      </c>
      <c r="H6446" s="27">
        <f>[1]!b_dq_pctchange($A6446,日期设置!$B$2,1)/100</f>
        <v>0</v>
      </c>
      <c r="I6446" s="26">
        <f>[1]!b_pq_pctchange(A6446,日期设置!$B$4,日期设置!$B$2,1)</f>
        <v>0.26173950715730199</v>
      </c>
      <c r="J6446" s="26">
        <f>[1]!b_pq_pctchange(A6446,日期设置!$C$4,日期设置!$B$2,1)</f>
        <v>0.26173950715730199</v>
      </c>
      <c r="K6446" s="52">
        <f>[1]!b_dq_amount($A6446,日期设置!B$2,2,10000)</f>
        <v>0</v>
      </c>
      <c r="L6446" s="26">
        <f>[1]!b_info_latestpar(A6446,日期设置!$B$2)</f>
        <v>100</v>
      </c>
      <c r="M6446" s="6">
        <f>[1]!b_info_outstandingbalance($A6446,日期设置!B$2)</f>
        <v>5</v>
      </c>
      <c r="N6446" s="7" t="str">
        <f>[1]!b_info_latestissurercreditrating2(A6446,日期设置!$B$2,"102","1")</f>
        <v>AA+</v>
      </c>
      <c r="O6446" s="8">
        <v>3.9</v>
      </c>
      <c r="P6446" s="9">
        <f>[1]!b_info_repurchasedate(A6446)</f>
        <v>0</v>
      </c>
      <c r="Q6446" s="8" t="s">
        <v>16221</v>
      </c>
      <c r="R6446" s="2" t="str">
        <f>IF((--IF(P6446=0,Q6446,P6446))&gt;(--日期设置!$B$2),IF(P6446=0,Q6446,P6446),Q6446)</f>
        <v>2022-10-18</v>
      </c>
      <c r="S6446" s="2" t="s">
        <v>17897</v>
      </c>
      <c r="T6446" s="8">
        <f>[1]!b_anal_ptmyear($A6446,日期设置!$B$2)</f>
        <v>1.5753424657534247</v>
      </c>
      <c r="U6446" s="8">
        <f>[1]!b_anal_termifexercise($A6446,日期设置!B$2)</f>
        <v>0</v>
      </c>
      <c r="V6446" s="10">
        <f>[1]!b_dq_dirtyprice(A6446,日期设置!$B$2)</f>
        <v>101.86450000000001</v>
      </c>
      <c r="W6446" s="11">
        <f>IF(U6446=0,ROUNDUP((Q6446-日期设置!$B$2)/365,0),ROUNDUP((R6446-日期设置!$B$2)/365,0))</f>
        <v>2</v>
      </c>
      <c r="X6446" s="18">
        <f>_xlfn.IFNA(VLOOKUP(A6446,过往入选债券!A:D,4,0),2)</f>
        <v>2</v>
      </c>
      <c r="Y6446">
        <f>_xlfn.IFNA(VLOOKUP(C6446,[2]Sheet1!$A:$A,1,0),3)</f>
        <v>3</v>
      </c>
    </row>
    <row r="6447" spans="1:25" hidden="1" x14ac:dyDescent="0.2">
      <c r="A6447" s="21" t="s">
        <v>11505</v>
      </c>
      <c r="B6447" s="21" t="s">
        <v>11506</v>
      </c>
      <c r="C6447" s="37" t="s">
        <v>4654</v>
      </c>
      <c r="D6447" s="26" t="str">
        <f>[1]!b_calc_yield(A6447,日期设置!$B$2,F6447,1,R6447,1,O6447,L6447,S6447,)</f>
        <v>Fetching...</v>
      </c>
      <c r="E6447" s="26">
        <f t="shared" si="200"/>
        <v>7.4087540094531557</v>
      </c>
      <c r="F6447" s="18">
        <f>[1]!b_dq_cleanprice($A6447,日期设置!B$2)</f>
        <v>101.9743</v>
      </c>
      <c r="G6447" s="18" t="str">
        <f t="shared" si="201"/>
        <v>3.98 + 1.98</v>
      </c>
      <c r="H6447" s="27">
        <f>[1]!b_dq_pctchange($A6447,日期设置!$B$2,1)/100</f>
        <v>0</v>
      </c>
      <c r="I6447" s="26">
        <f>[1]!b_pq_pctchange(A6447,日期设置!$B$4,日期设置!$B$2,1)</f>
        <v>0</v>
      </c>
      <c r="J6447" s="26">
        <f>[1]!b_pq_pctchange(A6447,日期设置!$C$4,日期设置!$B$2,1)</f>
        <v>0</v>
      </c>
      <c r="K6447" s="52">
        <f>[1]!b_dq_amount($A6447,日期设置!B$2,2,10000)</f>
        <v>0</v>
      </c>
      <c r="L6447" s="26">
        <f>[1]!b_info_latestpar(A6447,日期设置!$B$2)</f>
        <v>100</v>
      </c>
      <c r="M6447" s="6">
        <f>[1]!b_info_outstandingbalance($A6447,日期设置!B$2)</f>
        <v>6</v>
      </c>
      <c r="N6447" s="7" t="str">
        <f>[1]!b_info_latestissurercreditrating2(A6447,日期设置!$B$2,"102","1")</f>
        <v>AA</v>
      </c>
      <c r="O6447" s="8">
        <v>4.8</v>
      </c>
      <c r="P6447" s="9" t="str">
        <f>[1]!b_info_repurchasedate(A6447)</f>
        <v>2023-03-17</v>
      </c>
      <c r="Q6447" s="8" t="s">
        <v>17375</v>
      </c>
      <c r="R6447" s="2" t="str">
        <f>IF((--IF(P6447=0,Q6447,P6447))&gt;(--日期设置!$B$2),IF(P6447=0,Q6447,P6447),Q6447)</f>
        <v>2023-03-17</v>
      </c>
      <c r="S6447" s="2" t="s">
        <v>18180</v>
      </c>
      <c r="T6447" s="8">
        <f>[1]!b_anal_ptmyear($A6447,日期设置!$B$2)</f>
        <v>3.9863013698630136</v>
      </c>
      <c r="U6447" s="8">
        <f>[1]!b_anal_termifexercise($A6447,日期设置!B$2)</f>
        <v>1.9863013698630136</v>
      </c>
      <c r="V6447" s="10">
        <f>[1]!b_dq_dirtyprice(A6447,日期设置!$B$2)</f>
        <v>102.0401</v>
      </c>
      <c r="W6447" s="11">
        <f>IF(U6447=0,ROUNDUP((Q6447-日期设置!$B$2)/365,0),ROUNDUP((R6447-日期设置!$B$2)/365,0))</f>
        <v>2</v>
      </c>
      <c r="X6447" s="18">
        <f>_xlfn.IFNA(VLOOKUP(A6447,过往入选债券!A:D,4,0),2)</f>
        <v>2</v>
      </c>
      <c r="Y6447">
        <f>_xlfn.IFNA(VLOOKUP(C6447,[2]Sheet1!$A:$A,1,0),3)</f>
        <v>3</v>
      </c>
    </row>
    <row r="6448" spans="1:25" x14ac:dyDescent="0.2">
      <c r="A6448" s="21" t="s">
        <v>12594</v>
      </c>
      <c r="B6448" s="21" t="s">
        <v>12595</v>
      </c>
      <c r="C6448" s="37" t="s">
        <v>12596</v>
      </c>
      <c r="D6448" s="26" t="str">
        <f>[1]!b_calc_yield(A6448,日期设置!$B$2,F6448,1,R6448,1,O6448,L6448,S6448,)</f>
        <v>Fetching...</v>
      </c>
      <c r="E6448" s="26">
        <f t="shared" si="200"/>
        <v>25.562343077749983</v>
      </c>
      <c r="F6448" s="18">
        <f>[1]!b_dq_cleanprice($A6448,日期设置!B$2)</f>
        <v>39.9559</v>
      </c>
      <c r="G6448" s="18" t="str">
        <f t="shared" si="201"/>
        <v>1.64 + 0</v>
      </c>
      <c r="H6448" s="27">
        <f>[1]!b_dq_pctchange($A6448,日期设置!$B$2,1)/100</f>
        <v>8.5667694512003368E-4</v>
      </c>
      <c r="I6448" s="26">
        <f>[1]!b_pq_pctchange(A6448,日期设置!$B$4,日期设置!$B$2,1)</f>
        <v>8.5667694512003373E-2</v>
      </c>
      <c r="J6448" s="26">
        <f>[1]!b_pq_pctchange(A6448,日期设置!$C$4,日期设置!$B$2,1)</f>
        <v>8.5667694512003373E-2</v>
      </c>
      <c r="K6448" s="52">
        <f>[1]!b_dq_amount($A6448,日期设置!B$2,2,10000)</f>
        <v>12224.323151999999</v>
      </c>
      <c r="L6448" s="26">
        <f>[1]!b_info_latestpar(A6448,日期设置!$B$2)</f>
        <v>40</v>
      </c>
      <c r="M6448" s="6">
        <f>[1]!b_info_outstandingbalance($A6448,日期设置!B$2)</f>
        <v>2.8</v>
      </c>
      <c r="N6448" s="7" t="str">
        <f>[1]!b_info_latestissurercreditrating2(A6448,日期设置!$B$2,"102","1")</f>
        <v>AA</v>
      </c>
      <c r="O6448" s="8">
        <v>5.58</v>
      </c>
      <c r="P6448" s="9">
        <f>[1]!b_info_repurchasedate(A6448)</f>
        <v>0</v>
      </c>
      <c r="Q6448" s="8" t="s">
        <v>16072</v>
      </c>
      <c r="R6448" s="2" t="str">
        <f>IF((--IF(P6448=0,Q6448,P6448))&gt;(--日期设置!$B$2),IF(P6448=0,Q6448,P6448),Q6448)</f>
        <v>2022-11-13</v>
      </c>
      <c r="S6448" s="2" t="s">
        <v>18375</v>
      </c>
      <c r="T6448" s="8">
        <f>[1]!b_anal_ptmyear($A6448,日期设置!$B$2)</f>
        <v>1.6465753424657534</v>
      </c>
      <c r="U6448" s="8">
        <f>[1]!b_anal_termifexercise($A6448,日期设置!B$2)</f>
        <v>0</v>
      </c>
      <c r="V6448" s="10">
        <f>[1]!b_dq_dirtyprice(A6448,日期设置!$B$2)</f>
        <v>40.744700000000002</v>
      </c>
      <c r="W6448" s="11">
        <f>IF(U6448=0,ROUNDUP((Q6448-日期设置!$B$2)/365,0),ROUNDUP((R6448-日期设置!$B$2)/365,0))</f>
        <v>2</v>
      </c>
      <c r="X6448" s="18">
        <f>_xlfn.IFNA(VLOOKUP(A6448,过往入选债券!A:D,4,0),2)</f>
        <v>2</v>
      </c>
      <c r="Y6448">
        <f>_xlfn.IFNA(VLOOKUP(C6448,[2]Sheet1!$A:$A,1,0),3)</f>
        <v>3</v>
      </c>
    </row>
    <row r="6449" spans="1:25" hidden="1" x14ac:dyDescent="0.2">
      <c r="A6449" s="28" t="s">
        <v>20960</v>
      </c>
      <c r="B6449" s="28" t="s">
        <v>20961</v>
      </c>
      <c r="C6449" s="39" t="s">
        <v>20757</v>
      </c>
      <c r="D6449" s="26" t="str">
        <f>[1]!b_calc_yield(A6449,日期设置!$B$2,F6449,1,R6449,1,O6449,L6449,S6449,)</f>
        <v>Fetching...</v>
      </c>
      <c r="E6449" s="26">
        <f t="shared" si="200"/>
        <v>9.6493386589708852</v>
      </c>
      <c r="F6449" s="18">
        <f>[1]!b_dq_cleanprice($A6449,日期设置!B$2)</f>
        <v>100.1078</v>
      </c>
      <c r="G6449" s="18" t="str">
        <f t="shared" si="201"/>
        <v>4.60 + 2.60</v>
      </c>
      <c r="H6449" s="27">
        <f>[1]!b_dq_pctchange($A6449,日期设置!$B$2,1)/100</f>
        <v>0</v>
      </c>
      <c r="I6449" s="26">
        <f>[1]!b_pq_pctchange(A6449,日期设置!$B$4,日期设置!$B$2,1)</f>
        <v>0</v>
      </c>
      <c r="J6449" s="26">
        <f>[1]!b_pq_pctchange(A6449,日期设置!$C$4,日期设置!$B$2,1)</f>
        <v>0.17241120522736442</v>
      </c>
      <c r="K6449" s="52">
        <f>[1]!b_dq_amount($A6449,日期设置!B$2,2,10000)</f>
        <v>0</v>
      </c>
      <c r="L6449" s="26">
        <f>[1]!b_info_latestpar(A6449,日期设置!$B$2)</f>
        <v>100</v>
      </c>
      <c r="M6449" s="6">
        <f>[1]!b_info_outstandingbalance($A6449,日期设置!B$2)</f>
        <v>10</v>
      </c>
      <c r="N6449" s="7" t="str">
        <f>[1]!b_info_latestissurercreditrating2(A6449,日期设置!$B$2,"102","1")</f>
        <v>AAA</v>
      </c>
      <c r="O6449" s="8">
        <v>3.8</v>
      </c>
      <c r="P6449" s="9" t="str">
        <f>[1]!b_info_repurchasedate(A6449)</f>
        <v>2023-10-30</v>
      </c>
      <c r="Q6449" s="8" t="s">
        <v>21293</v>
      </c>
      <c r="R6449" s="2" t="str">
        <f>IF((--IF(P6449=0,Q6449,P6449))&gt;(--日期设置!$B$2),IF(P6449=0,Q6449,P6449),Q6449)</f>
        <v>2023-10-30</v>
      </c>
      <c r="S6449" s="31" t="s">
        <v>16171</v>
      </c>
      <c r="T6449" s="8">
        <f>[1]!b_anal_ptmyear($A6449,日期设置!$B$2)</f>
        <v>4.6082191780821917</v>
      </c>
      <c r="U6449" s="8">
        <f>[1]!b_anal_termifexercise($A6449,日期设置!B$2)</f>
        <v>2.6082191780821917</v>
      </c>
      <c r="V6449" s="10">
        <f>[1]!b_dq_dirtyprice(A6449,日期设置!$B$2)</f>
        <v>101.5966</v>
      </c>
      <c r="W6449" s="11">
        <f>IF(U6449=0,ROUNDUP((Q6449-日期设置!$B$2)/365,0),ROUNDUP((R6449-日期设置!$B$2)/365,0))</f>
        <v>3</v>
      </c>
      <c r="X6449" s="18">
        <f>_xlfn.IFNA(VLOOKUP(A6449,过往入选债券!A:D,4,0),2)</f>
        <v>2</v>
      </c>
      <c r="Y6449">
        <f>_xlfn.IFNA(VLOOKUP(C6449,[2]Sheet1!$A:$A,1,0),3)</f>
        <v>3</v>
      </c>
    </row>
    <row r="6450" spans="1:25" hidden="1" x14ac:dyDescent="0.2">
      <c r="A6450" s="21" t="s">
        <v>8670</v>
      </c>
      <c r="B6450" s="21" t="s">
        <v>8671</v>
      </c>
      <c r="C6450" s="37" t="s">
        <v>7421</v>
      </c>
      <c r="D6450" s="26" t="str">
        <f>[1]!b_calc_yield(A6450,日期设置!$B$2,F6450,1,R6450,1,O6450,L6450,S6450,)</f>
        <v>Fetching...</v>
      </c>
      <c r="E6450" s="26">
        <f t="shared" si="200"/>
        <v>4.4649075292114926</v>
      </c>
      <c r="F6450" s="18">
        <f>[1]!b_dq_cleanprice($A6450,日期设置!B$2)</f>
        <v>100.2826</v>
      </c>
      <c r="G6450" s="18" t="str">
        <f t="shared" si="201"/>
        <v>1.22 + 0</v>
      </c>
      <c r="H6450" s="27">
        <f>[1]!b_dq_pctchange($A6450,日期设置!$B$2,1)/100</f>
        <v>0</v>
      </c>
      <c r="I6450" s="26">
        <f>[1]!b_pq_pctchange(A6450,日期设置!$B$4,日期设置!$B$2,1)</f>
        <v>0.23689197725837918</v>
      </c>
      <c r="J6450" s="26">
        <f>[1]!b_pq_pctchange(A6450,日期设置!$C$4,日期设置!$B$2,1)</f>
        <v>0.72033055659898459</v>
      </c>
      <c r="K6450" s="52">
        <f>[1]!b_dq_amount($A6450,日期设置!B$2,2,10000)</f>
        <v>0</v>
      </c>
      <c r="L6450" s="26">
        <f>[1]!b_info_latestpar(A6450,日期设置!$B$2)</f>
        <v>100</v>
      </c>
      <c r="M6450" s="6">
        <f>[1]!b_info_outstandingbalance($A6450,日期设置!B$2)</f>
        <v>10</v>
      </c>
      <c r="N6450" s="7" t="str">
        <f>[1]!b_info_latestissurercreditrating2(A6450,日期设置!$B$2,"102","1")</f>
        <v>AA+</v>
      </c>
      <c r="O6450" s="8">
        <v>4</v>
      </c>
      <c r="P6450" s="9">
        <f>[1]!b_info_repurchasedate(A6450)</f>
        <v>0</v>
      </c>
      <c r="Q6450" s="8" t="s">
        <v>16087</v>
      </c>
      <c r="R6450" s="2" t="str">
        <f>IF((--IF(P6450=0,Q6450,P6450))&gt;(--日期设置!$B$2),IF(P6450=0,Q6450,P6450),Q6450)</f>
        <v>2022-06-12</v>
      </c>
      <c r="S6450" s="2" t="s">
        <v>17872</v>
      </c>
      <c r="T6450" s="8">
        <f>[1]!b_anal_ptmyear($A6450,日期设置!$B$2)</f>
        <v>1.2246575342465753</v>
      </c>
      <c r="U6450" s="8">
        <f>[1]!b_anal_termifexercise($A6450,日期设置!B$2)</f>
        <v>0</v>
      </c>
      <c r="V6450" s="10">
        <f>[1]!b_dq_dirtyprice(A6450,日期设置!$B$2)</f>
        <v>103.384</v>
      </c>
      <c r="W6450" s="11">
        <f>IF(U6450=0,ROUNDUP((Q6450-日期设置!$B$2)/365,0),ROUNDUP((R6450-日期设置!$B$2)/365,0))</f>
        <v>2</v>
      </c>
      <c r="X6450" s="18">
        <f>_xlfn.IFNA(VLOOKUP(A6450,过往入选债券!A:D,4,0),2)</f>
        <v>2</v>
      </c>
      <c r="Y6450">
        <f>_xlfn.IFNA(VLOOKUP(C6450,[2]Sheet1!$A:$A,1,0),3)</f>
        <v>3</v>
      </c>
    </row>
    <row r="6451" spans="1:25" hidden="1" x14ac:dyDescent="0.2">
      <c r="A6451" s="28" t="s">
        <v>21210</v>
      </c>
      <c r="B6451" s="28" t="s">
        <v>21211</v>
      </c>
      <c r="C6451" s="39" t="s">
        <v>19703</v>
      </c>
      <c r="D6451" s="26" t="str">
        <f>[1]!b_calc_yield(A6451,日期设置!$B$2,F6451,1,R6451,1,O6451,L6451,S6451,)</f>
        <v>Fetching...</v>
      </c>
      <c r="E6451" s="26">
        <f t="shared" si="200"/>
        <v>9.4736026423994488</v>
      </c>
      <c r="F6451" s="18">
        <f>[1]!b_dq_cleanprice($A6451,日期设置!B$2)</f>
        <v>101.4084</v>
      </c>
      <c r="G6451" s="18" t="str">
        <f t="shared" si="201"/>
        <v>2.57 + 2.57</v>
      </c>
      <c r="H6451" s="27">
        <f>[1]!b_dq_pctchange($A6451,日期设置!$B$2,1)/100</f>
        <v>0</v>
      </c>
      <c r="I6451" s="26">
        <f>[1]!b_pq_pctchange(A6451,日期设置!$B$4,日期设置!$B$2,1)</f>
        <v>0</v>
      </c>
      <c r="J6451" s="26">
        <f>[1]!b_pq_pctchange(A6451,日期设置!$C$4,日期设置!$B$2,1)</f>
        <v>0.525982921911468</v>
      </c>
      <c r="K6451" s="52">
        <f>[1]!b_dq_amount($A6451,日期设置!B$2,2,10000)</f>
        <v>0</v>
      </c>
      <c r="L6451" s="26">
        <f>[1]!b_info_latestpar(A6451,日期设置!$B$2)</f>
        <v>100</v>
      </c>
      <c r="M6451" s="6">
        <f>[1]!b_info_outstandingbalance($A6451,日期设置!B$2)</f>
        <v>20</v>
      </c>
      <c r="N6451" s="7" t="str">
        <f>[1]!b_info_latestissurercreditrating2(A6451,日期设置!$B$2,"102","1")</f>
        <v>AAA</v>
      </c>
      <c r="O6451" s="8">
        <v>4.34</v>
      </c>
      <c r="P6451" s="9">
        <f>[1]!b_info_repurchasedate(A6451)</f>
        <v>0</v>
      </c>
      <c r="Q6451" s="8" t="s">
        <v>17652</v>
      </c>
      <c r="R6451" s="2" t="str">
        <f>IF((--IF(P6451=0,Q6451,P6451))&gt;(--日期设置!$B$2),IF(P6451=0,Q6451,P6451),Q6451)</f>
        <v>2023-10-19</v>
      </c>
      <c r="S6451" s="31" t="s">
        <v>16413</v>
      </c>
      <c r="T6451" s="8">
        <f>[1]!b_anal_ptmyear($A6451,日期设置!$B$2)</f>
        <v>2.5780821917808217</v>
      </c>
      <c r="U6451" s="8">
        <f>[1]!b_anal_termifexercise($A6451,日期设置!B$2)</f>
        <v>2.5780821917808221</v>
      </c>
      <c r="V6451" s="10">
        <f>[1]!b_dq_dirtyprice(A6451,日期设置!$B$2)</f>
        <v>103.23950000000001</v>
      </c>
      <c r="W6451" s="11">
        <f>IF(U6451=0,ROUNDUP((Q6451-日期设置!$B$2)/365,0),ROUNDUP((R6451-日期设置!$B$2)/365,0))</f>
        <v>3</v>
      </c>
      <c r="X6451" s="18">
        <f>_xlfn.IFNA(VLOOKUP(A6451,过往入选债券!A:D,4,0),2)</f>
        <v>2</v>
      </c>
      <c r="Y6451">
        <f>_xlfn.IFNA(VLOOKUP(C6451,[2]Sheet1!$A:$A,1,0),3)</f>
        <v>3</v>
      </c>
    </row>
    <row r="6452" spans="1:25" hidden="1" x14ac:dyDescent="0.2">
      <c r="A6452" s="28" t="s">
        <v>19794</v>
      </c>
      <c r="B6452" s="28" t="s">
        <v>19795</v>
      </c>
      <c r="C6452" s="38" t="s">
        <v>19780</v>
      </c>
      <c r="D6452" s="26" t="str">
        <f>[1]!b_calc_yield(A6452,日期设置!$B$2,F6452,1,R6452,1,O6452,L6452,S6452,)</f>
        <v>Fetching...</v>
      </c>
      <c r="E6452" s="26">
        <f t="shared" si="200"/>
        <v>8.9353418562386544</v>
      </c>
      <c r="F6452" s="18">
        <f>[1]!b_dq_cleanprice($A6452,日期设置!B$2)</f>
        <v>99.987799999999993</v>
      </c>
      <c r="G6452" s="18" t="str">
        <f t="shared" si="201"/>
        <v>2.43 + 0</v>
      </c>
      <c r="H6452" s="27">
        <f>[1]!b_dq_pctchange($A6452,日期设置!$B$2,1)/100</f>
        <v>0</v>
      </c>
      <c r="I6452" s="26">
        <f>[1]!b_pq_pctchange(A6452,日期设置!$B$4,日期设置!$B$2,1)</f>
        <v>0</v>
      </c>
      <c r="J6452" s="26">
        <f>[1]!b_pq_pctchange(A6452,日期设置!$C$4,日期设置!$B$2,1)</f>
        <v>-0.11957146067977803</v>
      </c>
      <c r="K6452" s="52">
        <f>[1]!b_dq_amount($A6452,日期设置!B$2,2,10000)</f>
        <v>0</v>
      </c>
      <c r="L6452" s="26">
        <f>[1]!b_info_latestpar(A6452,日期设置!$B$2)</f>
        <v>100</v>
      </c>
      <c r="M6452" s="6">
        <f>[1]!b_info_outstandingbalance($A6452,日期设置!B$2)</f>
        <v>5</v>
      </c>
      <c r="N6452" s="7" t="str">
        <f>[1]!b_info_latestissurercreditrating2(A6452,日期设置!$B$2,"102","1")</f>
        <v>AAA</v>
      </c>
      <c r="O6452" s="8">
        <v>3.75</v>
      </c>
      <c r="P6452" s="9">
        <f>[1]!b_info_repurchasedate(A6452)</f>
        <v>0</v>
      </c>
      <c r="Q6452" s="8" t="s">
        <v>17436</v>
      </c>
      <c r="R6452" s="2" t="str">
        <f>IF((--IF(P6452=0,Q6452,P6452))&gt;(--日期设置!$B$2),IF(P6452=0,Q6452,P6452),Q6452)</f>
        <v>2023-08-26</v>
      </c>
      <c r="S6452" s="31" t="s">
        <v>19098</v>
      </c>
      <c r="T6452" s="8">
        <f>[1]!b_anal_ptmyear($A6452,日期设置!$B$2)</f>
        <v>2.43013698630137</v>
      </c>
      <c r="U6452" s="8">
        <f>[1]!b_anal_termifexercise($A6452,日期设置!B$2)</f>
        <v>0</v>
      </c>
      <c r="V6452" s="10">
        <f>[1]!b_dq_dirtyprice(A6452,日期设置!$B$2)</f>
        <v>102.12479999999999</v>
      </c>
      <c r="W6452" s="11">
        <f>IF(U6452=0,ROUNDUP((Q6452-日期设置!$B$2)/365,0),ROUNDUP((R6452-日期设置!$B$2)/365,0))</f>
        <v>3</v>
      </c>
      <c r="X6452" s="18">
        <f>_xlfn.IFNA(VLOOKUP(A6452,过往入选债券!A:D,4,0),2)</f>
        <v>2</v>
      </c>
      <c r="Y6452">
        <f>_xlfn.IFNA(VLOOKUP(C6452,[2]Sheet1!$A:$A,1,0),3)</f>
        <v>3</v>
      </c>
    </row>
    <row r="6453" spans="1:25" hidden="1" x14ac:dyDescent="0.2">
      <c r="A6453" s="21" t="s">
        <v>10174</v>
      </c>
      <c r="B6453" s="21" t="s">
        <v>10175</v>
      </c>
      <c r="C6453" s="37" t="s">
        <v>7717</v>
      </c>
      <c r="D6453" s="26" t="str">
        <f>[1]!b_calc_yield(A6453,日期设置!$B$2,F6453,1,R6453,1,O6453,L6453,S6453,)</f>
        <v>Fetching...</v>
      </c>
      <c r="E6453" s="26">
        <f t="shared" si="200"/>
        <v>7.4192080109239944</v>
      </c>
      <c r="F6453" s="18">
        <f>[1]!b_dq_cleanprice($A6453,日期设置!B$2)</f>
        <v>98.788600000000002</v>
      </c>
      <c r="G6453" s="18" t="str">
        <f t="shared" si="201"/>
        <v>1.97 + 0</v>
      </c>
      <c r="H6453" s="27">
        <f>[1]!b_dq_pctchange($A6453,日期设置!$B$2,1)/100</f>
        <v>0</v>
      </c>
      <c r="I6453" s="26">
        <f>[1]!b_pq_pctchange(A6453,日期设置!$B$4,日期设置!$B$2,1)</f>
        <v>0</v>
      </c>
      <c r="J6453" s="26">
        <f>[1]!b_pq_pctchange(A6453,日期设置!$C$4,日期设置!$B$2,1)</f>
        <v>0</v>
      </c>
      <c r="K6453" s="52">
        <f>[1]!b_dq_amount($A6453,日期设置!B$2,2,10000)</f>
        <v>0</v>
      </c>
      <c r="L6453" s="26">
        <f>[1]!b_info_latestpar(A6453,日期设置!$B$2)</f>
        <v>100</v>
      </c>
      <c r="M6453" s="6">
        <f>[1]!b_info_outstandingbalance($A6453,日期设置!B$2)</f>
        <v>25</v>
      </c>
      <c r="N6453" s="7" t="str">
        <f>[1]!b_info_latestissurercreditrating2(A6453,日期设置!$B$2,"102","1")</f>
        <v>AAA</v>
      </c>
      <c r="O6453" s="8">
        <v>3.1</v>
      </c>
      <c r="P6453" s="9">
        <f>[1]!b_info_repurchasedate(A6453)</f>
        <v>0</v>
      </c>
      <c r="Q6453" s="8" t="s">
        <v>16195</v>
      </c>
      <c r="R6453" s="2" t="str">
        <f>IF((--IF(P6453=0,Q6453,P6453))&gt;(--日期设置!$B$2),IF(P6453=0,Q6453,P6453),Q6453)</f>
        <v>2023-03-13</v>
      </c>
      <c r="S6453" s="2" t="s">
        <v>17982</v>
      </c>
      <c r="T6453" s="8">
        <f>[1]!b_anal_ptmyear($A6453,日期设置!$B$2)</f>
        <v>1.9753424657534246</v>
      </c>
      <c r="U6453" s="8">
        <f>[1]!b_anal_termifexercise($A6453,日期设置!B$2)</f>
        <v>0</v>
      </c>
      <c r="V6453" s="10">
        <f>[1]!b_dq_dirtyprice(A6453,日期设置!$B$2)</f>
        <v>98.864999999999995</v>
      </c>
      <c r="W6453" s="11">
        <f>IF(U6453=0,ROUNDUP((Q6453-日期设置!$B$2)/365,0),ROUNDUP((R6453-日期设置!$B$2)/365,0))</f>
        <v>2</v>
      </c>
      <c r="X6453" s="18">
        <f>_xlfn.IFNA(VLOOKUP(A6453,过往入选债券!A:D,4,0),2)</f>
        <v>2</v>
      </c>
      <c r="Y6453">
        <f>_xlfn.IFNA(VLOOKUP(C6453,[2]Sheet1!$A:$A,1,0),3)</f>
        <v>3</v>
      </c>
    </row>
    <row r="6454" spans="1:25" hidden="1" x14ac:dyDescent="0.2">
      <c r="A6454" s="28" t="s">
        <v>21860</v>
      </c>
      <c r="B6454" s="28" t="s">
        <v>22054</v>
      </c>
      <c r="C6454" s="39" t="s">
        <v>265</v>
      </c>
      <c r="D6454" s="26" t="str">
        <f>[1]!b_calc_yield(A6454,日期设置!$B$2,F6454,1,R6454,1,O6454,L6454,S6454,)</f>
        <v>Fetching...</v>
      </c>
      <c r="E6454" s="26">
        <f t="shared" si="200"/>
        <v>10.077755755450513</v>
      </c>
      <c r="F6454" s="18">
        <f>[1]!b_dq_cleanprice($A6454,日期设置!B$2)</f>
        <v>100.5551</v>
      </c>
      <c r="G6454" s="18" t="str">
        <f t="shared" si="201"/>
        <v>2.72 + 0</v>
      </c>
      <c r="H6454" s="27">
        <f>[1]!b_dq_pctchange($A6454,日期设置!$B$2,1)/100</f>
        <v>0</v>
      </c>
      <c r="I6454" s="26">
        <f>[1]!b_pq_pctchange(A6454,日期设置!$B$4,日期设置!$B$2,1)</f>
        <v>0</v>
      </c>
      <c r="J6454" s="26">
        <f>[1]!b_pq_pctchange(A6454,日期设置!$C$4,日期设置!$B$2,1)</f>
        <v>0.19669641691669082</v>
      </c>
      <c r="K6454" s="52">
        <f>[1]!b_dq_amount($A6454,日期设置!B$2,2,10000)</f>
        <v>0</v>
      </c>
      <c r="L6454" s="26">
        <f>[1]!b_info_latestpar(A6454,日期设置!$B$2)</f>
        <v>100</v>
      </c>
      <c r="M6454" s="6">
        <f>[1]!b_info_outstandingbalance($A6454,日期设置!B$2)</f>
        <v>10</v>
      </c>
      <c r="N6454" s="7" t="str">
        <f>[1]!b_info_latestissurercreditrating2(A6454,日期设置!$B$2,"102","1")</f>
        <v>AAA</v>
      </c>
      <c r="O6454" s="43">
        <v>3.97</v>
      </c>
      <c r="P6454" s="9">
        <f>[1]!b_info_repurchasedate(A6454)</f>
        <v>0</v>
      </c>
      <c r="Q6454" s="31" t="s">
        <v>16825</v>
      </c>
      <c r="R6454" s="2" t="str">
        <f>IF((--IF(P6454=0,Q6454,P6454))&gt;(--日期设置!$B$2),IF(P6454=0,Q6454,P6454),Q6454)</f>
        <v>2023-12-10</v>
      </c>
      <c r="S6454" s="31" t="s">
        <v>16412</v>
      </c>
      <c r="T6454" s="8">
        <f>[1]!b_anal_ptmyear($A6454,日期设置!$B$2)</f>
        <v>2.7205479452054795</v>
      </c>
      <c r="U6454" s="8">
        <f>[1]!b_anal_termifexercise($A6454,日期设置!B$2)</f>
        <v>0</v>
      </c>
      <c r="V6454" s="10">
        <f>[1]!b_dq_dirtyprice(A6454,日期设置!$B$2)</f>
        <v>101.6645</v>
      </c>
      <c r="W6454" s="11">
        <f>IF(U6454=0,ROUNDUP((Q6454-日期设置!$B$2)/365,0),ROUNDUP((R6454-日期设置!$B$2)/365,0))</f>
        <v>3</v>
      </c>
      <c r="X6454" s="18">
        <f>_xlfn.IFNA(VLOOKUP(A6454,过往入选债券!A:D,4,0),2)</f>
        <v>2</v>
      </c>
      <c r="Y6454">
        <f>_xlfn.IFNA(VLOOKUP(C6454,[2]Sheet1!$A:$A,1,0),3)</f>
        <v>3</v>
      </c>
    </row>
    <row r="6455" spans="1:25" hidden="1" x14ac:dyDescent="0.2">
      <c r="A6455" s="21" t="s">
        <v>12717</v>
      </c>
      <c r="B6455" s="21" t="s">
        <v>12718</v>
      </c>
      <c r="C6455" s="37" t="s">
        <v>1467</v>
      </c>
      <c r="D6455" s="26" t="str">
        <f>[1]!b_calc_yield(A6455,日期设置!$B$2,F6455,1,R6455,1,O6455,L6455,S6455,)</f>
        <v>Fetching...</v>
      </c>
      <c r="E6455" s="26">
        <f t="shared" si="200"/>
        <v>20.051705676370069</v>
      </c>
      <c r="F6455" s="18">
        <f>[1]!b_dq_cleanprice($A6455,日期设置!B$2)</f>
        <v>59.850999999999999</v>
      </c>
      <c r="G6455" s="18" t="str">
        <f t="shared" si="201"/>
        <v>2.2 + 0</v>
      </c>
      <c r="H6455" s="27">
        <f>[1]!b_dq_pctchange($A6455,日期设置!$B$2,1)/100</f>
        <v>0</v>
      </c>
      <c r="I6455" s="26">
        <f>[1]!b_pq_pctchange(A6455,日期设置!$B$4,日期设置!$B$2,1)</f>
        <v>0</v>
      </c>
      <c r="J6455" s="26">
        <f>[1]!b_pq_pctchange(A6455,日期设置!$C$4,日期设置!$B$2,1)</f>
        <v>0</v>
      </c>
      <c r="K6455" s="52">
        <f>[1]!b_dq_amount($A6455,日期设置!B$2,2,10000)</f>
        <v>0</v>
      </c>
      <c r="L6455" s="26">
        <f>[1]!b_info_latestpar(A6455,日期设置!$B$2)</f>
        <v>60</v>
      </c>
      <c r="M6455" s="6">
        <f>[1]!b_info_outstandingbalance($A6455,日期设置!B$2)</f>
        <v>3</v>
      </c>
      <c r="N6455" s="7" t="str">
        <f>[1]!b_info_latestissurercreditrating2(A6455,日期设置!$B$2,"102","1")</f>
        <v>AA</v>
      </c>
      <c r="O6455" s="8">
        <v>4.8899999999999997</v>
      </c>
      <c r="P6455" s="9">
        <f>[1]!b_info_repurchasedate(A6455)</f>
        <v>0</v>
      </c>
      <c r="Q6455" s="8" t="s">
        <v>16486</v>
      </c>
      <c r="R6455" s="2" t="str">
        <f>IF((--IF(P6455=0,Q6455,P6455))&gt;(--日期设置!$B$2),IF(P6455=0,Q6455,P6455),Q6455)</f>
        <v>2023-06-03</v>
      </c>
      <c r="S6455" s="2" t="s">
        <v>18327</v>
      </c>
      <c r="T6455" s="8">
        <f>[1]!b_anal_ptmyear($A6455,日期设置!$B$2)</f>
        <v>2.2000000000000002</v>
      </c>
      <c r="U6455" s="8">
        <f>[1]!b_anal_termifexercise($A6455,日期设置!B$2)</f>
        <v>0</v>
      </c>
      <c r="V6455" s="10">
        <f>[1]!b_dq_dirtyprice(A6455,日期设置!$B$2)</f>
        <v>62.1982</v>
      </c>
      <c r="W6455" s="11">
        <f>IF(U6455=0,ROUNDUP((Q6455-日期设置!$B$2)/365,0),ROUNDUP((R6455-日期设置!$B$2)/365,0))</f>
        <v>3</v>
      </c>
      <c r="X6455" s="18">
        <f>_xlfn.IFNA(VLOOKUP(A6455,过往入选债券!A:D,4,0),2)</f>
        <v>2</v>
      </c>
      <c r="Y6455">
        <f>_xlfn.IFNA(VLOOKUP(C6455,[2]Sheet1!$A:$A,1,0),3)</f>
        <v>3</v>
      </c>
    </row>
    <row r="6456" spans="1:25" hidden="1" x14ac:dyDescent="0.2">
      <c r="A6456" s="21" t="s">
        <v>6265</v>
      </c>
      <c r="B6456" s="21" t="s">
        <v>6266</v>
      </c>
      <c r="C6456" s="37" t="s">
        <v>6267</v>
      </c>
      <c r="D6456" s="26" t="str">
        <f>[1]!b_calc_yield(A6456,日期设置!$B$2,F6456,1,R6456,1,O6456,L6456,S6456,)</f>
        <v>Fetching...</v>
      </c>
      <c r="E6456" s="26">
        <f t="shared" si="200"/>
        <v>7.0588150890333434</v>
      </c>
      <c r="F6456" s="18">
        <f>[1]!b_dq_cleanprice($A6456,日期设置!B$2)</f>
        <v>105.1904</v>
      </c>
      <c r="G6456" s="18" t="str">
        <f t="shared" si="201"/>
        <v>2.02 + 0</v>
      </c>
      <c r="H6456" s="27">
        <f>[1]!b_dq_pctchange($A6456,日期设置!$B$2,1)/100</f>
        <v>0</v>
      </c>
      <c r="I6456" s="26">
        <f>[1]!b_pq_pctchange(A6456,日期设置!$B$4,日期设置!$B$2,1)</f>
        <v>0</v>
      </c>
      <c r="J6456" s="26">
        <f>[1]!b_pq_pctchange(A6456,日期设置!$C$4,日期设置!$B$2,1)</f>
        <v>0</v>
      </c>
      <c r="K6456" s="52">
        <f>[1]!b_dq_amount($A6456,日期设置!B$2,2,10000)</f>
        <v>0</v>
      </c>
      <c r="L6456" s="26">
        <f>[1]!b_info_latestpar(A6456,日期设置!$B$2)</f>
        <v>100</v>
      </c>
      <c r="M6456" s="6">
        <f>[1]!b_info_outstandingbalance($A6456,日期设置!B$2)</f>
        <v>5</v>
      </c>
      <c r="N6456" s="7" t="str">
        <f>[1]!b_info_latestissurercreditrating2(A6456,日期设置!$B$2,"102","1")</f>
        <v>AA</v>
      </c>
      <c r="O6456" s="8">
        <v>6.46</v>
      </c>
      <c r="P6456" s="9">
        <f>[1]!b_info_repurchasedate(A6456)</f>
        <v>0</v>
      </c>
      <c r="Q6456" s="8" t="s">
        <v>16123</v>
      </c>
      <c r="R6456" s="2" t="str">
        <f>IF((--IF(P6456=0,Q6456,P6456))&gt;(--日期设置!$B$2),IF(P6456=0,Q6456,P6456),Q6456)</f>
        <v>2023-03-30</v>
      </c>
      <c r="S6456" s="2" t="s">
        <v>17909</v>
      </c>
      <c r="T6456" s="8">
        <f>[1]!b_anal_ptmyear($A6456,日期设置!$B$2)</f>
        <v>2.021917808219178</v>
      </c>
      <c r="U6456" s="8">
        <f>[1]!b_anal_termifexercise($A6456,日期设置!B$2)</f>
        <v>0</v>
      </c>
      <c r="V6456" s="10">
        <f>[1]!b_dq_dirtyprice(A6456,日期设置!$B$2)</f>
        <v>111.50879999999999</v>
      </c>
      <c r="W6456" s="11">
        <f>IF(U6456=0,ROUNDUP((Q6456-日期设置!$B$2)/365,0),ROUNDUP((R6456-日期设置!$B$2)/365,0))</f>
        <v>3</v>
      </c>
      <c r="X6456" s="18">
        <f>_xlfn.IFNA(VLOOKUP(A6456,过往入选债券!A:D,4,0),2)</f>
        <v>2</v>
      </c>
      <c r="Y6456">
        <f>_xlfn.IFNA(VLOOKUP(C6456,[2]Sheet1!$A:$A,1,0),3)</f>
        <v>3</v>
      </c>
    </row>
    <row r="6457" spans="1:25" hidden="1" x14ac:dyDescent="0.2">
      <c r="A6457" s="21" t="s">
        <v>2506</v>
      </c>
      <c r="B6457" s="21" t="s">
        <v>2507</v>
      </c>
      <c r="C6457" s="37" t="s">
        <v>2508</v>
      </c>
      <c r="D6457" s="26" t="str">
        <f>[1]!b_calc_yield(A6457,日期设置!$B$2,F6457,1,R6457,1,O6457,L6457,S6457,)</f>
        <v>Fetching...</v>
      </c>
      <c r="E6457" s="26">
        <f t="shared" si="200"/>
        <v>3.0879600748596525</v>
      </c>
      <c r="F6457" s="18">
        <f>[1]!b_dq_cleanprice($A6457,日期设置!B$2)</f>
        <v>101.58199999999999</v>
      </c>
      <c r="G6457" s="18" t="str">
        <f t="shared" si="201"/>
        <v>2.82 + 0.82</v>
      </c>
      <c r="H6457" s="27">
        <f>[1]!b_dq_pctchange($A6457,日期设置!$B$2,1)/100</f>
        <v>0</v>
      </c>
      <c r="I6457" s="26">
        <f>[1]!b_pq_pctchange(A6457,日期设置!$B$4,日期设置!$B$2,1)</f>
        <v>0</v>
      </c>
      <c r="J6457" s="26">
        <f>[1]!b_pq_pctchange(A6457,日期设置!$C$4,日期设置!$B$2,1)</f>
        <v>0</v>
      </c>
      <c r="K6457" s="52">
        <f>[1]!b_dq_amount($A6457,日期设置!B$2,2,10000)</f>
        <v>0</v>
      </c>
      <c r="L6457" s="26">
        <f>[1]!b_info_latestpar(A6457,日期设置!$B$2)</f>
        <v>100</v>
      </c>
      <c r="M6457" s="6">
        <f>[1]!b_info_outstandingbalance($A6457,日期设置!B$2)</f>
        <v>13</v>
      </c>
      <c r="N6457" s="7">
        <f>[1]!b_info_latestissurercreditrating2(A6457,日期设置!$B$2,"102","1")</f>
        <v>0</v>
      </c>
      <c r="O6457" s="8">
        <v>5.76</v>
      </c>
      <c r="P6457" s="9" t="str">
        <f>[1]!b_info_repurchasedate(A6457)</f>
        <v>2022-01-17</v>
      </c>
      <c r="Q6457" s="8" t="s">
        <v>16217</v>
      </c>
      <c r="R6457" s="2" t="str">
        <f>IF((--IF(P6457=0,Q6457,P6457))&gt;(--日期设置!$B$2),IF(P6457=0,Q6457,P6457),Q6457)</f>
        <v>2022-01-17</v>
      </c>
      <c r="S6457" s="2" t="s">
        <v>18002</v>
      </c>
      <c r="T6457" s="8">
        <f>[1]!b_anal_ptmyear($A6457,日期设置!$B$2)</f>
        <v>2.8246575342465752</v>
      </c>
      <c r="U6457" s="8">
        <f>[1]!b_anal_termifexercise($A6457,日期设置!B$2)</f>
        <v>0.8246575342465754</v>
      </c>
      <c r="V6457" s="10">
        <f>[1]!b_dq_dirtyprice(A6457,日期设置!$B$2)</f>
        <v>102.592</v>
      </c>
      <c r="W6457" s="11">
        <f>IF(U6457=0,ROUNDUP((Q6457-日期设置!$B$2)/365,0),ROUNDUP((R6457-日期设置!$B$2)/365,0))</f>
        <v>1</v>
      </c>
      <c r="X6457" s="18">
        <f>_xlfn.IFNA(VLOOKUP(A6457,过往入选债券!A:D,4,0),2)</f>
        <v>2</v>
      </c>
      <c r="Y6457">
        <f>_xlfn.IFNA(VLOOKUP(C6457,[2]Sheet1!$A:$A,1,0),3)</f>
        <v>3</v>
      </c>
    </row>
    <row r="6458" spans="1:25" hidden="1" x14ac:dyDescent="0.2">
      <c r="A6458" s="28" t="s">
        <v>21474</v>
      </c>
      <c r="B6458" s="28" t="s">
        <v>21475</v>
      </c>
      <c r="C6458" s="39" t="s">
        <v>21254</v>
      </c>
      <c r="D6458" s="26" t="str">
        <f>[1]!b_calc_yield(A6458,日期设置!$B$2,F6458,1,R6458,1,O6458,L6458,S6458,)</f>
        <v>Fetching...</v>
      </c>
      <c r="E6458" s="26">
        <f t="shared" si="200"/>
        <v>6.1184597741897884</v>
      </c>
      <c r="F6458" s="18">
        <f>[1]!b_dq_cleanprice($A6458,日期设置!B$2)</f>
        <v>100.66930000000001</v>
      </c>
      <c r="G6458" s="18" t="str">
        <f t="shared" si="201"/>
        <v>1.65 + 1.65</v>
      </c>
      <c r="H6458" s="27">
        <f>[1]!b_dq_pctchange($A6458,日期设置!$B$2,1)/100</f>
        <v>0</v>
      </c>
      <c r="I6458" s="26">
        <f>[1]!b_pq_pctchange(A6458,日期设置!$B$4,日期设置!$B$2,1)</f>
        <v>0</v>
      </c>
      <c r="J6458" s="26">
        <f>[1]!b_pq_pctchange(A6458,日期设置!$C$4,日期设置!$B$2,1)</f>
        <v>0.33148389372982523</v>
      </c>
      <c r="K6458" s="52">
        <f>[1]!b_dq_amount($A6458,日期设置!B$2,2,10000)</f>
        <v>0</v>
      </c>
      <c r="L6458" s="26">
        <f>[1]!b_info_latestpar(A6458,日期设置!$B$2)</f>
        <v>100</v>
      </c>
      <c r="M6458" s="6">
        <f>[1]!b_info_outstandingbalance($A6458,日期设置!B$2)</f>
        <v>20</v>
      </c>
      <c r="N6458" s="7" t="str">
        <f>[1]!b_info_latestissurercreditrating2(A6458,日期设置!$B$2,"102","1")</f>
        <v>AAA</v>
      </c>
      <c r="O6458" s="43">
        <v>4.18</v>
      </c>
      <c r="P6458" s="9">
        <f>[1]!b_info_repurchasedate(A6458)</f>
        <v>0</v>
      </c>
      <c r="Q6458" s="31" t="s">
        <v>17120</v>
      </c>
      <c r="R6458" s="2" t="str">
        <f>IF((--IF(P6458=0,Q6458,P6458))&gt;(--日期设置!$B$2),IF(P6458=0,Q6458,P6458),Q6458)</f>
        <v>2022-11-16</v>
      </c>
      <c r="S6458" s="31" t="s">
        <v>16484</v>
      </c>
      <c r="T6458" s="8">
        <f>[1]!b_anal_ptmyear($A6458,日期设置!$B$2)</f>
        <v>1.6547945205479451</v>
      </c>
      <c r="U6458" s="8">
        <f>[1]!b_anal_termifexercise($A6458,日期设置!B$2)</f>
        <v>1.6547945205479453</v>
      </c>
      <c r="V6458" s="10">
        <f>[1]!b_dq_dirtyprice(A6458,日期设置!$B$2)</f>
        <v>102.1123</v>
      </c>
      <c r="W6458" s="11">
        <f>IF(U6458=0,ROUNDUP((Q6458-日期设置!$B$2)/365,0),ROUNDUP((R6458-日期设置!$B$2)/365,0))</f>
        <v>2</v>
      </c>
      <c r="X6458" s="18">
        <f>_xlfn.IFNA(VLOOKUP(A6458,过往入选债券!A:D,4,0),2)</f>
        <v>2</v>
      </c>
      <c r="Y6458">
        <f>_xlfn.IFNA(VLOOKUP(C6458,[2]Sheet1!$A:$A,1,0),3)</f>
        <v>3</v>
      </c>
    </row>
    <row r="6459" spans="1:25" hidden="1" x14ac:dyDescent="0.2">
      <c r="A6459" s="21" t="s">
        <v>1040</v>
      </c>
      <c r="B6459" s="21" t="s">
        <v>1041</v>
      </c>
      <c r="C6459" s="37" t="s">
        <v>979</v>
      </c>
      <c r="D6459" s="26" t="str">
        <f>[1]!b_calc_yield(A6459,日期设置!$B$2,F6459,1,R6459,1,O6459,L6459,S6459,)</f>
        <v>Fetching...</v>
      </c>
      <c r="E6459" s="26">
        <f t="shared" si="200"/>
        <v>3.893677154135422</v>
      </c>
      <c r="F6459" s="18">
        <f>[1]!b_dq_cleanprice($A6459,日期设置!B$2)</f>
        <v>101.9388</v>
      </c>
      <c r="G6459" s="18" t="str">
        <f t="shared" si="201"/>
        <v>1.09 + 0</v>
      </c>
      <c r="H6459" s="27">
        <f>[1]!b_dq_pctchange($A6459,日期设置!$B$2,1)/100</f>
        <v>0</v>
      </c>
      <c r="I6459" s="26">
        <f>[1]!b_pq_pctchange(A6459,日期设置!$B$4,日期设置!$B$2,1)</f>
        <v>0</v>
      </c>
      <c r="J6459" s="26">
        <f>[1]!b_pq_pctchange(A6459,日期设置!$C$4,日期设置!$B$2,1)</f>
        <v>0</v>
      </c>
      <c r="K6459" s="52">
        <f>[1]!b_dq_amount($A6459,日期设置!B$2,2,10000)</f>
        <v>0</v>
      </c>
      <c r="L6459" s="26">
        <f>[1]!b_info_latestpar(A6459,日期设置!$B$2)</f>
        <v>100</v>
      </c>
      <c r="M6459" s="6">
        <f>[1]!b_info_outstandingbalance($A6459,日期设置!B$2)</f>
        <v>12</v>
      </c>
      <c r="N6459" s="7">
        <f>[1]!b_info_latestissurercreditrating2(A6459,日期设置!$B$2,"102","1")</f>
        <v>0</v>
      </c>
      <c r="O6459" s="8">
        <v>5.6</v>
      </c>
      <c r="P6459" s="9">
        <f>[1]!b_info_repurchasedate(A6459)</f>
        <v>0</v>
      </c>
      <c r="Q6459" s="8" t="s">
        <v>16056</v>
      </c>
      <c r="R6459" s="2" t="str">
        <f>IF((--IF(P6459=0,Q6459,P6459))&gt;(--日期设置!$B$2),IF(P6459=0,Q6459,P6459),Q6459)</f>
        <v>2022-04-24</v>
      </c>
      <c r="S6459" s="2" t="s">
        <v>17842</v>
      </c>
      <c r="T6459" s="8">
        <f>[1]!b_anal_ptmyear($A6459,日期设置!$B$2)</f>
        <v>1.0904109589041096</v>
      </c>
      <c r="U6459" s="8">
        <f>[1]!b_anal_termifexercise($A6459,日期设置!B$2)</f>
        <v>0</v>
      </c>
      <c r="V6459" s="10">
        <f>[1]!b_dq_dirtyprice(A6459,日期设置!$B$2)</f>
        <v>107.0325</v>
      </c>
      <c r="W6459" s="11">
        <f>IF(U6459=0,ROUNDUP((Q6459-日期设置!$B$2)/365,0),ROUNDUP((R6459-日期设置!$B$2)/365,0))</f>
        <v>2</v>
      </c>
      <c r="X6459" s="18">
        <f>_xlfn.IFNA(VLOOKUP(A6459,过往入选债券!A:D,4,0),2)</f>
        <v>2</v>
      </c>
      <c r="Y6459">
        <f>_xlfn.IFNA(VLOOKUP(C6459,[2]Sheet1!$A:$A,1,0),3)</f>
        <v>3</v>
      </c>
    </row>
    <row r="6460" spans="1:25" hidden="1" x14ac:dyDescent="0.2">
      <c r="A6460" s="21" t="s">
        <v>10621</v>
      </c>
      <c r="B6460" s="21" t="s">
        <v>10622</v>
      </c>
      <c r="C6460" s="37" t="s">
        <v>10623</v>
      </c>
      <c r="D6460" s="26" t="str">
        <f>[1]!b_calc_yield(A6460,日期设置!$B$2,F6460,1,R6460,1,O6460,L6460,S6460,)</f>
        <v>Fetching...</v>
      </c>
      <c r="E6460" s="26">
        <f t="shared" si="200"/>
        <v>7.6160907341258799</v>
      </c>
      <c r="F6460" s="18">
        <f>[1]!b_dq_cleanprice($A6460,日期设置!B$2)</f>
        <v>98.337599999999995</v>
      </c>
      <c r="G6460" s="18" t="str">
        <f t="shared" si="201"/>
        <v>2.07 + 0</v>
      </c>
      <c r="H6460" s="27">
        <f>[1]!b_dq_pctchange($A6460,日期设置!$B$2,1)/100</f>
        <v>0</v>
      </c>
      <c r="I6460" s="26">
        <f>[1]!b_pq_pctchange(A6460,日期设置!$B$4,日期设置!$B$2,1)</f>
        <v>0</v>
      </c>
      <c r="J6460" s="26">
        <f>[1]!b_pq_pctchange(A6460,日期设置!$C$4,日期设置!$B$2,1)</f>
        <v>0.2674475632498664</v>
      </c>
      <c r="K6460" s="52">
        <f>[1]!b_dq_amount($A6460,日期设置!B$2,2,10000)</f>
        <v>0</v>
      </c>
      <c r="L6460" s="26">
        <f>[1]!b_info_latestpar(A6460,日期设置!$B$2)</f>
        <v>100</v>
      </c>
      <c r="M6460" s="6">
        <f>[1]!b_info_outstandingbalance($A6460,日期设置!B$2)</f>
        <v>10</v>
      </c>
      <c r="N6460" s="7" t="str">
        <f>[1]!b_info_latestissurercreditrating2(A6460,日期设置!$B$2,"102","1")</f>
        <v>AA+</v>
      </c>
      <c r="O6460" s="8">
        <v>2.9</v>
      </c>
      <c r="P6460" s="9">
        <f>[1]!b_info_repurchasedate(A6460)</f>
        <v>0</v>
      </c>
      <c r="Q6460" s="8" t="s">
        <v>16505</v>
      </c>
      <c r="R6460" s="2" t="str">
        <f>IF((--IF(P6460=0,Q6460,P6460))&gt;(--日期设置!$B$2),IF(P6460=0,Q6460,P6460),Q6460)</f>
        <v>2023-04-20</v>
      </c>
      <c r="S6460" s="2" t="s">
        <v>18259</v>
      </c>
      <c r="T6460" s="8">
        <f>[1]!b_anal_ptmyear($A6460,日期设置!$B$2)</f>
        <v>2.0794520547945208</v>
      </c>
      <c r="U6460" s="8">
        <f>[1]!b_anal_termifexercise($A6460,日期设置!B$2)</f>
        <v>0</v>
      </c>
      <c r="V6460" s="10">
        <f>[1]!b_dq_dirtyprice(A6460,日期设置!$B$2)</f>
        <v>101.0072</v>
      </c>
      <c r="W6460" s="11">
        <f>IF(U6460=0,ROUNDUP((Q6460-日期设置!$B$2)/365,0),ROUNDUP((R6460-日期设置!$B$2)/365,0))</f>
        <v>3</v>
      </c>
      <c r="X6460" s="18">
        <f>_xlfn.IFNA(VLOOKUP(A6460,过往入选债券!A:D,4,0),2)</f>
        <v>2</v>
      </c>
      <c r="Y6460">
        <f>_xlfn.IFNA(VLOOKUP(C6460,[2]Sheet1!$A:$A,1,0),3)</f>
        <v>3</v>
      </c>
    </row>
    <row r="6461" spans="1:25" x14ac:dyDescent="0.2">
      <c r="A6461" s="21" t="s">
        <v>21856</v>
      </c>
      <c r="B6461" s="21" t="s">
        <v>22049</v>
      </c>
      <c r="C6461" s="37" t="s">
        <v>22050</v>
      </c>
      <c r="D6461" s="26" t="str">
        <f>[1]!b_calc_yield(A6461,日期设置!$B$2,F6461,1,R6461,1,O6461,L6461,S6461,)</f>
        <v>Fetching...</v>
      </c>
      <c r="E6461" s="26">
        <f t="shared" si="200"/>
        <v>10.020916710345196</v>
      </c>
      <c r="F6461" s="18">
        <f>[1]!b_dq_cleanprice($A6461,日期设置!B$2)</f>
        <v>100.892</v>
      </c>
      <c r="G6461" s="18" t="str">
        <f t="shared" si="201"/>
        <v>4.71 + 2.71</v>
      </c>
      <c r="H6461" s="27">
        <f>[1]!b_dq_pctchange($A6461,日期设置!$B$2,1)/100</f>
        <v>9.7823865451498277E-4</v>
      </c>
      <c r="I6461" s="26">
        <f>[1]!b_pq_pctchange(A6461,日期设置!$B$4,日期设置!$B$2,1)</f>
        <v>8.5014527861852665E-2</v>
      </c>
      <c r="J6461" s="26">
        <f>[1]!b_pq_pctchange(A6461,日期设置!$C$4,日期设置!$B$2,1)</f>
        <v>0.1873821413995343</v>
      </c>
      <c r="K6461" s="52">
        <f>[1]!b_dq_amount($A6461,日期设置!B$2,2,10000)</f>
        <v>20414.790410000001</v>
      </c>
      <c r="L6461" s="26">
        <f>[1]!b_info_latestpar(A6461,日期设置!$B$2)</f>
        <v>100</v>
      </c>
      <c r="M6461" s="6">
        <f>[1]!b_info_outstandingbalance($A6461,日期设置!B$2)</f>
        <v>19</v>
      </c>
      <c r="N6461" s="7" t="str">
        <f>[1]!b_info_latestissurercreditrating2(A6461,日期设置!$B$2,"102","1")</f>
        <v>AAA</v>
      </c>
      <c r="O6461" s="48">
        <v>4.0999999999999996</v>
      </c>
      <c r="P6461" s="9" t="str">
        <f>[1]!b_info_repurchasedate(A6461)</f>
        <v>2023-12-07</v>
      </c>
      <c r="Q6461" s="47" t="s">
        <v>16784</v>
      </c>
      <c r="R6461" s="2" t="str">
        <f>IF((--IF(P6461=0,Q6461,P6461))&gt;(--日期设置!$B$2),IF(P6461=0,Q6461,P6461),Q6461)</f>
        <v>2023-12-07</v>
      </c>
      <c r="S6461" s="47" t="s">
        <v>16877</v>
      </c>
      <c r="T6461" s="8">
        <f>[1]!b_anal_ptmyear($A6461,日期设置!$B$2)</f>
        <v>4.7123287671232879</v>
      </c>
      <c r="U6461" s="8">
        <f>[1]!b_anal_termifexercise($A6461,日期设置!B$2)</f>
        <v>2.7123287671232879</v>
      </c>
      <c r="V6461" s="10">
        <f>[1]!b_dq_dirtyprice(A6461,日期设置!$B$2)</f>
        <v>102.0715</v>
      </c>
      <c r="W6461" s="11">
        <f>IF(U6461=0,ROUNDUP((Q6461-日期设置!$B$2)/365,0),ROUNDUP((R6461-日期设置!$B$2)/365,0))</f>
        <v>3</v>
      </c>
      <c r="X6461" s="18">
        <f>_xlfn.IFNA(VLOOKUP(A6461,过往入选债券!A:D,4,0),2)</f>
        <v>2</v>
      </c>
      <c r="Y6461" s="45">
        <f>_xlfn.IFNA(VLOOKUP(C6461,[2]Sheet1!$A:$A,1,0),3)</f>
        <v>3</v>
      </c>
    </row>
    <row r="6462" spans="1:25" hidden="1" x14ac:dyDescent="0.2">
      <c r="A6462" s="21" t="s">
        <v>7405</v>
      </c>
      <c r="B6462" s="21" t="s">
        <v>7406</v>
      </c>
      <c r="C6462" s="37" t="s">
        <v>66</v>
      </c>
      <c r="D6462" s="26" t="str">
        <f>[1]!b_calc_yield(A6462,日期设置!$B$2,F6462,1,R6462,1,O6462,L6462,S6462,)</f>
        <v>Fetching...</v>
      </c>
      <c r="E6462" s="26">
        <f t="shared" si="200"/>
        <v>2.1323169385266683</v>
      </c>
      <c r="F6462" s="18">
        <f>[1]!b_dq_cleanprice($A6462,日期设置!B$2)</f>
        <v>101.4147</v>
      </c>
      <c r="G6462" s="18" t="str">
        <f t="shared" si="201"/>
        <v>0.56 + 0.57</v>
      </c>
      <c r="H6462" s="27">
        <f>[1]!b_dq_pctchange($A6462,日期设置!$B$2,1)/100</f>
        <v>0</v>
      </c>
      <c r="I6462" s="26">
        <f>[1]!b_pq_pctchange(A6462,日期设置!$B$4,日期设置!$B$2,1)</f>
        <v>0</v>
      </c>
      <c r="J6462" s="26">
        <f>[1]!b_pq_pctchange(A6462,日期设置!$C$4,日期设置!$B$2,1)</f>
        <v>0</v>
      </c>
      <c r="K6462" s="52">
        <f>[1]!b_dq_amount($A6462,日期设置!B$2,2,10000)</f>
        <v>0</v>
      </c>
      <c r="L6462" s="26">
        <f>[1]!b_info_latestpar(A6462,日期设置!$B$2)</f>
        <v>100</v>
      </c>
      <c r="M6462" s="6">
        <f>[1]!b_info_outstandingbalance($A6462,日期设置!B$2)</f>
        <v>6</v>
      </c>
      <c r="N6462" s="7" t="str">
        <f>[1]!b_info_latestissurercreditrating2(A6462,日期设置!$B$2,"102","1")</f>
        <v>AA+</v>
      </c>
      <c r="O6462" s="8">
        <v>6.38</v>
      </c>
      <c r="P6462" s="9">
        <f>[1]!b_info_repurchasedate(A6462)</f>
        <v>0</v>
      </c>
      <c r="Q6462" s="8" t="s">
        <v>17024</v>
      </c>
      <c r="R6462" s="2" t="str">
        <f>IF((--IF(P6462=0,Q6462,P6462))&gt;(--日期设置!$B$2),IF(P6462=0,Q6462,P6462),Q6462)</f>
        <v>2021-10-16</v>
      </c>
      <c r="S6462" s="2" t="s">
        <v>18404</v>
      </c>
      <c r="T6462" s="8">
        <f>[1]!b_anal_ptmyear($A6462,日期设置!$B$2)</f>
        <v>0.56986301369863013</v>
      </c>
      <c r="U6462" s="8">
        <f>[1]!b_anal_termifexercise($A6462,日期设置!B$2)</f>
        <v>0.57534246575342463</v>
      </c>
      <c r="V6462" s="10">
        <f>[1]!b_dq_dirtyprice(A6462,日期设置!$B$2)</f>
        <v>104.15900000000001</v>
      </c>
      <c r="W6462" s="11">
        <f>IF(U6462=0,ROUNDUP((Q6462-日期设置!$B$2)/365,0),ROUNDUP((R6462-日期设置!$B$2)/365,0))</f>
        <v>1</v>
      </c>
      <c r="X6462" s="18">
        <f>_xlfn.IFNA(VLOOKUP(A6462,过往入选债券!A:D,4,0),2)</f>
        <v>2</v>
      </c>
      <c r="Y6462" s="45">
        <f>_xlfn.IFNA(VLOOKUP(C6462,[2]Sheet1!$A:$A,1,0),3)</f>
        <v>3</v>
      </c>
    </row>
    <row r="6463" spans="1:25" hidden="1" x14ac:dyDescent="0.2">
      <c r="A6463" s="21" t="s">
        <v>9397</v>
      </c>
      <c r="B6463" s="21" t="s">
        <v>9398</v>
      </c>
      <c r="C6463" s="37" t="s">
        <v>9399</v>
      </c>
      <c r="D6463" s="26" t="str">
        <f>[1]!b_calc_yield(A6463,日期设置!$B$2,F6463,1,R6463,1,O6463,L6463,S6463,)</f>
        <v>Fetching...</v>
      </c>
      <c r="E6463" s="26">
        <f t="shared" si="200"/>
        <v>5.8904382998931304</v>
      </c>
      <c r="F6463" s="18">
        <f>[1]!b_dq_cleanprice($A6463,日期设置!B$2)</f>
        <v>100.1478</v>
      </c>
      <c r="G6463" s="18" t="str">
        <f t="shared" si="201"/>
        <v>3.59 + 1.59</v>
      </c>
      <c r="H6463" s="27">
        <f>[1]!b_dq_pctchange($A6463,日期设置!$B$2,1)/100</f>
        <v>0</v>
      </c>
      <c r="I6463" s="26">
        <f>[1]!b_pq_pctchange(A6463,日期设置!$B$4,日期设置!$B$2,1)</f>
        <v>0</v>
      </c>
      <c r="J6463" s="26">
        <f>[1]!b_pq_pctchange(A6463,日期设置!$C$4,日期设置!$B$2,1)</f>
        <v>0</v>
      </c>
      <c r="K6463" s="52">
        <f>[1]!b_dq_amount($A6463,日期设置!B$2,2,10000)</f>
        <v>0</v>
      </c>
      <c r="L6463" s="26">
        <f>[1]!b_info_latestpar(A6463,日期设置!$B$2)</f>
        <v>100</v>
      </c>
      <c r="M6463" s="6">
        <f>[1]!b_info_outstandingbalance($A6463,日期设置!B$2)</f>
        <v>5</v>
      </c>
      <c r="N6463" s="7" t="str">
        <f>[1]!b_info_latestissurercreditrating2(A6463,日期设置!$B$2,"102","1")</f>
        <v>AA+</v>
      </c>
      <c r="O6463" s="8">
        <v>3.85</v>
      </c>
      <c r="P6463" s="9" t="str">
        <f>[1]!b_info_repurchasedate(A6463)</f>
        <v>2022-10-25</v>
      </c>
      <c r="Q6463" s="8" t="s">
        <v>17040</v>
      </c>
      <c r="R6463" s="2" t="str">
        <f>IF((--IF(P6463=0,Q6463,P6463))&gt;(--日期设置!$B$2),IF(P6463=0,Q6463,P6463),Q6463)</f>
        <v>2022-10-25</v>
      </c>
      <c r="S6463" s="2" t="s">
        <v>18325</v>
      </c>
      <c r="T6463" s="8">
        <f>[1]!b_anal_ptmyear($A6463,日期设置!$B$2)</f>
        <v>3.5945205479452054</v>
      </c>
      <c r="U6463" s="8">
        <f>[1]!b_anal_termifexercise($A6463,日期设置!B$2)</f>
        <v>1.5945205479452054</v>
      </c>
      <c r="V6463" s="10">
        <f>[1]!b_dq_dirtyprice(A6463,日期设置!$B$2)</f>
        <v>101.7089</v>
      </c>
      <c r="W6463" s="11">
        <f>IF(U6463=0,ROUNDUP((Q6463-日期设置!$B$2)/365,0),ROUNDUP((R6463-日期设置!$B$2)/365,0))</f>
        <v>2</v>
      </c>
      <c r="X6463" s="18">
        <f>_xlfn.IFNA(VLOOKUP(A6463,过往入选债券!A:D,4,0),2)</f>
        <v>2</v>
      </c>
      <c r="Y6463">
        <f>_xlfn.IFNA(VLOOKUP(C6463,[2]Sheet1!$A:$A,1,0),3)</f>
        <v>3</v>
      </c>
    </row>
    <row r="6464" spans="1:25" hidden="1" x14ac:dyDescent="0.2">
      <c r="A6464" s="21" t="s">
        <v>8139</v>
      </c>
      <c r="B6464" s="21" t="s">
        <v>8140</v>
      </c>
      <c r="C6464" s="37" t="s">
        <v>8141</v>
      </c>
      <c r="D6464" s="26" t="str">
        <f>[1]!b_calc_yield(A6464,日期设置!$B$2,F6464,1,R6464,1,O6464,L6464,S6464,)</f>
        <v>Fetching...</v>
      </c>
      <c r="E6464" s="26">
        <f t="shared" si="200"/>
        <v>3.6491519071125023</v>
      </c>
      <c r="F6464" s="18">
        <f>[1]!b_dq_cleanprice($A6464,日期设置!B$2)</f>
        <v>100.22110000000001</v>
      </c>
      <c r="G6464" s="18" t="str">
        <f t="shared" si="201"/>
        <v>0.97 + 0</v>
      </c>
      <c r="H6464" s="27">
        <f>[1]!b_dq_pctchange($A6464,日期设置!$B$2,1)/100</f>
        <v>0</v>
      </c>
      <c r="I6464" s="26">
        <f>[1]!b_pq_pctchange(A6464,日期设置!$B$4,日期设置!$B$2,1)</f>
        <v>0</v>
      </c>
      <c r="J6464" s="26">
        <f>[1]!b_pq_pctchange(A6464,日期设置!$C$4,日期设置!$B$2,1)</f>
        <v>-0.19767057427035728</v>
      </c>
      <c r="K6464" s="52">
        <f>[1]!b_dq_amount($A6464,日期设置!B$2,2,10000)</f>
        <v>0</v>
      </c>
      <c r="L6464" s="26">
        <f>[1]!b_info_latestpar(A6464,日期设置!$B$2)</f>
        <v>100</v>
      </c>
      <c r="M6464" s="6">
        <f>[1]!b_info_outstandingbalance($A6464,日期设置!B$2)</f>
        <v>4.3</v>
      </c>
      <c r="N6464" s="7" t="str">
        <f>[1]!b_info_latestissurercreditrating2(A6464,日期设置!$B$2,"102","1")</f>
        <v>AA+</v>
      </c>
      <c r="O6464" s="8">
        <v>3.98</v>
      </c>
      <c r="P6464" s="9">
        <f>[1]!b_info_repurchasedate(A6464)</f>
        <v>0</v>
      </c>
      <c r="Q6464" s="8" t="s">
        <v>16748</v>
      </c>
      <c r="R6464" s="2" t="str">
        <f>IF((--IF(P6464=0,Q6464,P6464))&gt;(--日期设置!$B$2),IF(P6464=0,Q6464,P6464),Q6464)</f>
        <v>2022-03-13</v>
      </c>
      <c r="S6464" s="2" t="s">
        <v>18671</v>
      </c>
      <c r="T6464" s="8">
        <f>[1]!b_anal_ptmyear($A6464,日期设置!$B$2)</f>
        <v>0.97534246575342465</v>
      </c>
      <c r="U6464" s="8">
        <f>[1]!b_anal_termifexercise($A6464,日期设置!B$2)</f>
        <v>0</v>
      </c>
      <c r="V6464" s="10">
        <f>[1]!b_dq_dirtyprice(A6464,日期设置!$B$2)</f>
        <v>100.3192</v>
      </c>
      <c r="W6464" s="11">
        <f>IF(U6464=0,ROUNDUP((Q6464-日期设置!$B$2)/365,0),ROUNDUP((R6464-日期设置!$B$2)/365,0))</f>
        <v>1</v>
      </c>
      <c r="X6464" s="18">
        <f>_xlfn.IFNA(VLOOKUP(A6464,过往入选债券!A:D,4,0),2)</f>
        <v>2</v>
      </c>
      <c r="Y6464">
        <f>_xlfn.IFNA(VLOOKUP(C6464,[2]Sheet1!$A:$A,1,0),3)</f>
        <v>3</v>
      </c>
    </row>
    <row r="6465" spans="1:25" hidden="1" x14ac:dyDescent="0.2">
      <c r="A6465" s="21" t="s">
        <v>6902</v>
      </c>
      <c r="B6465" s="21" t="s">
        <v>6903</v>
      </c>
      <c r="C6465" s="37" t="s">
        <v>6314</v>
      </c>
      <c r="D6465" s="26" t="str">
        <f>[1]!b_calc_yield(A6465,日期设置!$B$2,F6465,1,R6465,1,O6465,L6465,S6465,)</f>
        <v>Fetching...</v>
      </c>
      <c r="E6465" s="26">
        <f t="shared" si="200"/>
        <v>7.7274388016076001</v>
      </c>
      <c r="F6465" s="18">
        <f>[1]!b_dq_cleanprice($A6465,日期设置!B$2)</f>
        <v>104.5977</v>
      </c>
      <c r="G6465" s="18" t="str">
        <f t="shared" si="201"/>
        <v>2.18 + 0</v>
      </c>
      <c r="H6465" s="27">
        <f>[1]!b_dq_pctchange($A6465,日期设置!$B$2,1)/100</f>
        <v>0</v>
      </c>
      <c r="I6465" s="26">
        <f>[1]!b_pq_pctchange(A6465,日期设置!$B$4,日期设置!$B$2,1)</f>
        <v>-1.3384436386200669E-3</v>
      </c>
      <c r="J6465" s="26">
        <f>[1]!b_pq_pctchange(A6465,日期设置!$C$4,日期设置!$B$2,1)</f>
        <v>-1.3384436386200669E-3</v>
      </c>
      <c r="K6465" s="52">
        <f>[1]!b_dq_amount($A6465,日期设置!B$2,2,10000)</f>
        <v>0</v>
      </c>
      <c r="L6465" s="26">
        <f>[1]!b_info_latestpar(A6465,日期设置!$B$2)</f>
        <v>100</v>
      </c>
      <c r="M6465" s="6">
        <f>[1]!b_info_outstandingbalance($A6465,日期设置!B$2)</f>
        <v>6.3</v>
      </c>
      <c r="N6465" s="7" t="str">
        <f>[1]!b_info_latestissurercreditrating2(A6465,日期设置!$B$2,"102","1")</f>
        <v>AA+</v>
      </c>
      <c r="O6465" s="8">
        <v>5.98</v>
      </c>
      <c r="P6465" s="9">
        <f>[1]!b_info_repurchasedate(A6465)</f>
        <v>0</v>
      </c>
      <c r="Q6465" s="8" t="s">
        <v>16356</v>
      </c>
      <c r="R6465" s="2" t="str">
        <f>IF((--IF(P6465=0,Q6465,P6465))&gt;(--日期设置!$B$2),IF(P6465=0,Q6465,P6465),Q6465)</f>
        <v>2023-05-28</v>
      </c>
      <c r="S6465" s="2" t="s">
        <v>17953</v>
      </c>
      <c r="T6465" s="8">
        <f>[1]!b_anal_ptmyear($A6465,日期设置!$B$2)</f>
        <v>2.1835616438356165</v>
      </c>
      <c r="U6465" s="8">
        <f>[1]!b_anal_termifexercise($A6465,日期设置!B$2)</f>
        <v>0</v>
      </c>
      <c r="V6465" s="10">
        <f>[1]!b_dq_dirtyprice(A6465,日期设置!$B$2)</f>
        <v>109.48</v>
      </c>
      <c r="W6465" s="11">
        <f>IF(U6465=0,ROUNDUP((Q6465-日期设置!$B$2)/365,0),ROUNDUP((R6465-日期设置!$B$2)/365,0))</f>
        <v>3</v>
      </c>
      <c r="X6465" s="18">
        <f>_xlfn.IFNA(VLOOKUP(A6465,过往入选债券!A:D,4,0),2)</f>
        <v>2</v>
      </c>
      <c r="Y6465">
        <f>_xlfn.IFNA(VLOOKUP(C6465,[2]Sheet1!$A:$A,1,0),3)</f>
        <v>3</v>
      </c>
    </row>
    <row r="6466" spans="1:25" x14ac:dyDescent="0.2">
      <c r="A6466" s="21" t="s">
        <v>7218</v>
      </c>
      <c r="B6466" s="21" t="s">
        <v>7219</v>
      </c>
      <c r="C6466" s="37" t="s">
        <v>429</v>
      </c>
      <c r="D6466" s="26" t="str">
        <f>[1]!b_calc_yield(A6466,日期设置!$B$2,F6466,1,R6466,1,O6466,L6466,S6466,)</f>
        <v>Fetching...</v>
      </c>
      <c r="E6466" s="26">
        <f t="shared" ref="E6466:E6529" si="202">((O6466*W6466+L6466)/V6466-1)*100</f>
        <v>1.6599894361675194</v>
      </c>
      <c r="F6466" s="18">
        <f>[1]!b_dq_cleanprice($A6466,日期设置!B$2)</f>
        <v>100.62439999999999</v>
      </c>
      <c r="G6466" s="18" t="str">
        <f t="shared" ref="G6466:G6529" si="203">LEFT(T6466,4)&amp;" + "&amp;LEFT(U6466,4)</f>
        <v>0.44 + 0</v>
      </c>
      <c r="H6466" s="27">
        <f>[1]!b_dq_pctchange($A6466,日期设置!$B$2,1)/100</f>
        <v>-2.2554052724818089E-4</v>
      </c>
      <c r="I6466" s="26">
        <f>[1]!b_pq_pctchange(A6466,日期设置!$B$4,日期设置!$B$2,1)</f>
        <v>-0.11207368075182721</v>
      </c>
      <c r="J6466" s="26">
        <f>[1]!b_pq_pctchange(A6466,日期设置!$C$4,日期设置!$B$2,1)</f>
        <v>-0.33171783084867335</v>
      </c>
      <c r="K6466" s="52">
        <f>[1]!b_dq_amount($A6466,日期设置!B$2,2,10000)</f>
        <v>3106.8284384999997</v>
      </c>
      <c r="L6466" s="26">
        <f>[1]!b_info_latestpar(A6466,日期设置!$B$2)</f>
        <v>100</v>
      </c>
      <c r="M6466" s="6">
        <f>[1]!b_info_outstandingbalance($A6466,日期设置!B$2)</f>
        <v>5</v>
      </c>
      <c r="N6466" s="7" t="str">
        <f>[1]!b_info_latestissurercreditrating2(A6466,日期设置!$B$2,"102","1")</f>
        <v>AA</v>
      </c>
      <c r="O6466" s="8">
        <v>5.28</v>
      </c>
      <c r="P6466" s="9">
        <f>[1]!b_info_repurchasedate(A6466)</f>
        <v>0</v>
      </c>
      <c r="Q6466" s="8" t="s">
        <v>16207</v>
      </c>
      <c r="R6466" s="2" t="str">
        <f>IF((--IF(P6466=0,Q6466,P6466))&gt;(--日期设置!$B$2),IF(P6466=0,Q6466,P6466),Q6466)</f>
        <v>2021-08-31</v>
      </c>
      <c r="S6466" s="2" t="s">
        <v>17993</v>
      </c>
      <c r="T6466" s="8">
        <f>[1]!b_anal_ptmyear($A6466,日期设置!$B$2)</f>
        <v>0.44383561643835617</v>
      </c>
      <c r="U6466" s="8">
        <f>[1]!b_anal_termifexercise($A6466,日期设置!B$2)</f>
        <v>0</v>
      </c>
      <c r="V6466" s="10">
        <f>[1]!b_dq_dirtyprice(A6466,日期设置!$B$2)</f>
        <v>103.5609</v>
      </c>
      <c r="W6466" s="11">
        <f>IF(U6466=0,ROUNDUP((Q6466-日期设置!$B$2)/365,0),ROUNDUP((R6466-日期设置!$B$2)/365,0))</f>
        <v>1</v>
      </c>
      <c r="X6466" s="18">
        <f>_xlfn.IFNA(VLOOKUP(A6466,过往入选债券!A:D,4,0),2)</f>
        <v>2</v>
      </c>
      <c r="Y6466">
        <f>_xlfn.IFNA(VLOOKUP(C6466,[2]Sheet1!$A:$A,1,0),3)</f>
        <v>3</v>
      </c>
    </row>
    <row r="6467" spans="1:25" hidden="1" x14ac:dyDescent="0.2">
      <c r="A6467" s="28" t="s">
        <v>22612</v>
      </c>
      <c r="B6467" s="28" t="s">
        <v>22613</v>
      </c>
      <c r="C6467" s="39" t="s">
        <v>19603</v>
      </c>
      <c r="D6467" s="26" t="str">
        <f>[1]!b_calc_yield(A6467,日期设置!$B$2,F6467,1,R6467,1,O6467,L6467,S6467,)</f>
        <v>Fetching...</v>
      </c>
      <c r="E6467" s="26">
        <f t="shared" si="202"/>
        <v>10.920458982580005</v>
      </c>
      <c r="F6467" s="18">
        <f>[1]!b_dq_cleanprice($A6467,日期设置!B$2)</f>
        <v>100.3511</v>
      </c>
      <c r="G6467" s="18" t="str">
        <f t="shared" si="203"/>
        <v>2.92 + 0</v>
      </c>
      <c r="H6467" s="27">
        <f>[1]!b_dq_pctchange($A6467,日期设置!$B$2,1)/100</f>
        <v>0</v>
      </c>
      <c r="I6467" s="26">
        <f>[1]!b_pq_pctchange(A6467,日期设置!$B$4,日期设置!$B$2,1)</f>
        <v>4.6159306433991423E-2</v>
      </c>
      <c r="J6467" s="26">
        <f>[1]!b_pq_pctchange(A6467,日期设置!$C$4,日期设置!$B$2,1)</f>
        <v>0</v>
      </c>
      <c r="K6467" s="52">
        <f>[1]!b_dq_amount($A6467,日期设置!B$2,2,10000)</f>
        <v>0</v>
      </c>
      <c r="L6467" s="26">
        <f>[1]!b_info_latestpar(A6467,日期设置!$B$2)</f>
        <v>100</v>
      </c>
      <c r="M6467" s="6">
        <f>[1]!b_info_outstandingbalance($A6467,日期设置!B$2)</f>
        <v>20</v>
      </c>
      <c r="N6467" s="7" t="str">
        <f>[1]!b_info_latestissurercreditrating2(A6467,日期设置!$B$2,"102","1")</f>
        <v>AAA</v>
      </c>
      <c r="O6467" s="43">
        <v>3.88</v>
      </c>
      <c r="P6467" s="9">
        <f>[1]!b_info_repurchasedate(A6467)</f>
        <v>0</v>
      </c>
      <c r="Q6467" s="31" t="s">
        <v>17372</v>
      </c>
      <c r="R6467" s="2" t="str">
        <f>IF((--IF(P6467=0,Q6467,P6467))&gt;(--日期设置!$B$2),IF(P6467=0,Q6467,P6467),Q6467)</f>
        <v>2024-02-22</v>
      </c>
      <c r="S6467" s="2" t="s">
        <v>23248</v>
      </c>
      <c r="T6467" s="8">
        <f>[1]!b_anal_ptmyear($A6467,日期设置!$B$2)</f>
        <v>2.9232876712328766</v>
      </c>
      <c r="U6467" s="8">
        <f>[1]!b_anal_termifexercise($A6467,日期设置!B$2)</f>
        <v>0</v>
      </c>
      <c r="V6467" s="10">
        <f>[1]!b_dq_dirtyprice(A6467,日期设置!$B$2)</f>
        <v>100.64870000000001</v>
      </c>
      <c r="W6467" s="11">
        <f>IF(U6467=0,ROUNDUP((Q6467-日期设置!$B$2)/365,0),ROUNDUP((R6467-日期设置!$B$2)/365,0))</f>
        <v>3</v>
      </c>
      <c r="X6467" s="18">
        <f>_xlfn.IFNA(VLOOKUP(A6467,过往入选债券!A:D,4,0),2)</f>
        <v>2</v>
      </c>
      <c r="Y6467">
        <f>_xlfn.IFNA(VLOOKUP(C6467,[2]Sheet1!$A:$A,1,0),3)</f>
        <v>3</v>
      </c>
    </row>
    <row r="6468" spans="1:25" hidden="1" x14ac:dyDescent="0.2">
      <c r="A6468" s="21" t="s">
        <v>12699</v>
      </c>
      <c r="B6468" s="21" t="s">
        <v>12700</v>
      </c>
      <c r="C6468" s="37" t="s">
        <v>537</v>
      </c>
      <c r="D6468" s="26" t="str">
        <f>[1]!b_calc_yield(A6468,日期设置!$B$2,F6468,1,R6468,1,O6468,L6468,S6468,)</f>
        <v>Fetching...</v>
      </c>
      <c r="E6468" s="26">
        <f t="shared" si="202"/>
        <v>21.561544873576</v>
      </c>
      <c r="F6468" s="18">
        <f>[1]!b_dq_cleanprice($A6468,日期设置!B$2)</f>
        <v>39.909300000000002</v>
      </c>
      <c r="G6468" s="18" t="str">
        <f t="shared" si="203"/>
        <v>1.77 + 0</v>
      </c>
      <c r="H6468" s="27">
        <f>[1]!b_dq_pctchange($A6468,日期设置!$B$2,1)/100</f>
        <v>0</v>
      </c>
      <c r="I6468" s="26">
        <f>[1]!b_pq_pctchange(A6468,日期设置!$B$4,日期设置!$B$2,1)</f>
        <v>0</v>
      </c>
      <c r="J6468" s="26">
        <f>[1]!b_pq_pctchange(A6468,日期设置!$C$4,日期设置!$B$2,1)</f>
        <v>0.19532279728356558</v>
      </c>
      <c r="K6468" s="52">
        <f>[1]!b_dq_amount($A6468,日期设置!B$2,2,10000)</f>
        <v>0</v>
      </c>
      <c r="L6468" s="26">
        <f>[1]!b_info_latestpar(A6468,日期设置!$B$2)</f>
        <v>40</v>
      </c>
      <c r="M6468" s="6">
        <f>[1]!b_info_outstandingbalance($A6468,日期设置!B$2)</f>
        <v>4.8</v>
      </c>
      <c r="N6468" s="7" t="str">
        <f>[1]!b_info_latestissurercreditrating2(A6468,日期设置!$B$2,"102","1")</f>
        <v>AA+</v>
      </c>
      <c r="O6468" s="8">
        <v>4.5</v>
      </c>
      <c r="P6468" s="9">
        <f>[1]!b_info_repurchasedate(A6468)</f>
        <v>0</v>
      </c>
      <c r="Q6468" s="8" t="s">
        <v>17301</v>
      </c>
      <c r="R6468" s="2" t="str">
        <f>IF((--IF(P6468=0,Q6468,P6468))&gt;(--日期设置!$B$2),IF(P6468=0,Q6468,P6468),Q6468)</f>
        <v>2022-12-31</v>
      </c>
      <c r="S6468" s="2" t="s">
        <v>19080</v>
      </c>
      <c r="T6468" s="8">
        <f>[1]!b_anal_ptmyear($A6468,日期设置!$B$2)</f>
        <v>1.7780821917808218</v>
      </c>
      <c r="U6468" s="8">
        <f>[1]!b_anal_termifexercise($A6468,日期设置!B$2)</f>
        <v>0</v>
      </c>
      <c r="V6468" s="10">
        <f>[1]!b_dq_dirtyprice(A6468,日期设置!$B$2)</f>
        <v>40.308799999999998</v>
      </c>
      <c r="W6468" s="11">
        <f>IF(U6468=0,ROUNDUP((Q6468-日期设置!$B$2)/365,0),ROUNDUP((R6468-日期设置!$B$2)/365,0))</f>
        <v>2</v>
      </c>
      <c r="X6468" s="18">
        <f>_xlfn.IFNA(VLOOKUP(A6468,过往入选债券!A:D,4,0),2)</f>
        <v>2</v>
      </c>
      <c r="Y6468">
        <f>_xlfn.IFNA(VLOOKUP(C6468,[2]Sheet1!$A:$A,1,0),3)</f>
        <v>3</v>
      </c>
    </row>
    <row r="6469" spans="1:25" hidden="1" x14ac:dyDescent="0.2">
      <c r="A6469" s="21" t="s">
        <v>3533</v>
      </c>
      <c r="B6469" s="21" t="s">
        <v>3534</v>
      </c>
      <c r="C6469" s="37" t="s">
        <v>1108</v>
      </c>
      <c r="D6469" s="26" t="str">
        <f>[1]!b_calc_yield(A6469,日期设置!$B$2,F6469,1,R6469,1,O6469,L6469,S6469,)</f>
        <v>Fetching...</v>
      </c>
      <c r="E6469" s="26">
        <f t="shared" si="202"/>
        <v>5.7169129490040271</v>
      </c>
      <c r="F6469" s="18">
        <f>[1]!b_dq_cleanprice($A6469,日期设置!B$2)</f>
        <v>100.59010000000001</v>
      </c>
      <c r="G6469" s="18" t="str">
        <f t="shared" si="203"/>
        <v>1.55 + 0</v>
      </c>
      <c r="H6469" s="27">
        <f>[1]!b_dq_pctchange($A6469,日期设置!$B$2,1)/100</f>
        <v>0</v>
      </c>
      <c r="I6469" s="26">
        <f>[1]!b_pq_pctchange(A6469,日期设置!$B$4,日期设置!$B$2,1)</f>
        <v>0</v>
      </c>
      <c r="J6469" s="26">
        <f>[1]!b_pq_pctchange(A6469,日期设置!$C$4,日期设置!$B$2,1)</f>
        <v>0</v>
      </c>
      <c r="K6469" s="52">
        <f>[1]!b_dq_amount($A6469,日期设置!B$2,2,10000)</f>
        <v>0</v>
      </c>
      <c r="L6469" s="26">
        <f>[1]!b_info_latestpar(A6469,日期设置!$B$2)</f>
        <v>100</v>
      </c>
      <c r="M6469" s="6">
        <f>[1]!b_info_outstandingbalance($A6469,日期设置!B$2)</f>
        <v>10</v>
      </c>
      <c r="N6469" s="7">
        <f>[1]!b_info_latestissurercreditrating2(A6469,日期设置!$B$2,"102","1")</f>
        <v>0</v>
      </c>
      <c r="O6469" s="8">
        <v>4.1500000000000004</v>
      </c>
      <c r="P6469" s="9">
        <f>[1]!b_info_repurchasedate(A6469)</f>
        <v>0</v>
      </c>
      <c r="Q6469" s="8" t="s">
        <v>16882</v>
      </c>
      <c r="R6469" s="2" t="str">
        <f>IF((--IF(P6469=0,Q6469,P6469))&gt;(--日期设置!$B$2),IF(P6469=0,Q6469,P6469),Q6469)</f>
        <v>2022-10-10</v>
      </c>
      <c r="S6469" s="2" t="s">
        <v>18504</v>
      </c>
      <c r="T6469" s="8">
        <f>[1]!b_anal_ptmyear($A6469,日期设置!$B$2)</f>
        <v>1.5534246575342465</v>
      </c>
      <c r="U6469" s="8">
        <f>[1]!b_anal_termifexercise($A6469,日期设置!B$2)</f>
        <v>0</v>
      </c>
      <c r="V6469" s="10">
        <f>[1]!b_dq_dirtyprice(A6469,日期设置!$B$2)</f>
        <v>102.4434</v>
      </c>
      <c r="W6469" s="11">
        <f>IF(U6469=0,ROUNDUP((Q6469-日期设置!$B$2)/365,0),ROUNDUP((R6469-日期设置!$B$2)/365,0))</f>
        <v>2</v>
      </c>
      <c r="X6469" s="18">
        <f>_xlfn.IFNA(VLOOKUP(A6469,过往入选债券!A:D,4,0),2)</f>
        <v>2</v>
      </c>
      <c r="Y6469">
        <f>_xlfn.IFNA(VLOOKUP(C6469,[2]Sheet1!$A:$A,1,0),3)</f>
        <v>3</v>
      </c>
    </row>
    <row r="6470" spans="1:25" hidden="1" x14ac:dyDescent="0.2">
      <c r="A6470" s="21" t="s">
        <v>8087</v>
      </c>
      <c r="B6470" s="21" t="s">
        <v>8088</v>
      </c>
      <c r="C6470" s="37" t="s">
        <v>5967</v>
      </c>
      <c r="D6470" s="26" t="str">
        <f>[1]!b_calc_yield(A6470,日期设置!$B$2,F6470,1,R6470,1,O6470,L6470,S6470,)</f>
        <v>Fetching...</v>
      </c>
      <c r="E6470" s="26">
        <f t="shared" si="202"/>
        <v>3.5238044128549584</v>
      </c>
      <c r="F6470" s="18">
        <f>[1]!b_dq_cleanprice($A6470,日期设置!B$2)</f>
        <v>100.3843</v>
      </c>
      <c r="G6470" s="18" t="str">
        <f t="shared" si="203"/>
        <v>0.94 + 0</v>
      </c>
      <c r="H6470" s="27">
        <f>[1]!b_dq_pctchange($A6470,日期设置!$B$2,1)/100</f>
        <v>0</v>
      </c>
      <c r="I6470" s="26">
        <f>[1]!b_pq_pctchange(A6470,日期设置!$B$4,日期设置!$B$2,1)</f>
        <v>1.4845161971673886E-2</v>
      </c>
      <c r="J6470" s="26">
        <f>[1]!b_pq_pctchange(A6470,日期设置!$C$4,日期设置!$B$2,1)</f>
        <v>2.4511830944086526E-2</v>
      </c>
      <c r="K6470" s="52">
        <f>[1]!b_dq_amount($A6470,日期设置!B$2,2,10000)</f>
        <v>0</v>
      </c>
      <c r="L6470" s="26">
        <f>[1]!b_info_latestpar(A6470,日期设置!$B$2)</f>
        <v>100</v>
      </c>
      <c r="M6470" s="6">
        <f>[1]!b_info_outstandingbalance($A6470,日期设置!B$2)</f>
        <v>10</v>
      </c>
      <c r="N6470" s="7" t="str">
        <f>[1]!b_info_latestissurercreditrating2(A6470,日期设置!$B$2,"102","1")</f>
        <v>AAA</v>
      </c>
      <c r="O6470" s="8">
        <v>4.17</v>
      </c>
      <c r="P6470" s="9">
        <f>[1]!b_info_repurchasedate(A6470)</f>
        <v>0</v>
      </c>
      <c r="Q6470" s="8" t="s">
        <v>16261</v>
      </c>
      <c r="R6470" s="2" t="str">
        <f>IF((--IF(P6470=0,Q6470,P6470))&gt;(--日期设置!$B$2),IF(P6470=0,Q6470,P6470),Q6470)</f>
        <v>2022-03-01</v>
      </c>
      <c r="S6470" s="2" t="s">
        <v>18043</v>
      </c>
      <c r="T6470" s="8">
        <f>[1]!b_anal_ptmyear($A6470,日期设置!$B$2)</f>
        <v>0.94246575342465755</v>
      </c>
      <c r="U6470" s="8">
        <f>[1]!b_anal_termifexercise($A6470,日期设置!B$2)</f>
        <v>0</v>
      </c>
      <c r="V6470" s="10">
        <f>[1]!b_dq_dirtyprice(A6470,日期设置!$B$2)</f>
        <v>100.6242</v>
      </c>
      <c r="W6470" s="11">
        <f>IF(U6470=0,ROUNDUP((Q6470-日期设置!$B$2)/365,0),ROUNDUP((R6470-日期设置!$B$2)/365,0))</f>
        <v>1</v>
      </c>
      <c r="X6470" s="18">
        <f>_xlfn.IFNA(VLOOKUP(A6470,过往入选债券!A:D,4,0),2)</f>
        <v>2</v>
      </c>
      <c r="Y6470">
        <f>_xlfn.IFNA(VLOOKUP(C6470,[2]Sheet1!$A:$A,1,0),3)</f>
        <v>3</v>
      </c>
    </row>
    <row r="6471" spans="1:25" hidden="1" x14ac:dyDescent="0.2">
      <c r="A6471" s="21" t="s">
        <v>11311</v>
      </c>
      <c r="B6471" s="21" t="s">
        <v>11312</v>
      </c>
      <c r="C6471" s="37" t="s">
        <v>7717</v>
      </c>
      <c r="D6471" s="26" t="str">
        <f>[1]!b_calc_yield(A6471,日期设置!$B$2,F6471,1,R6471,1,O6471,L6471,S6471,)</f>
        <v>Fetching...</v>
      </c>
      <c r="E6471" s="26">
        <f t="shared" si="202"/>
        <v>8.3947554063587226</v>
      </c>
      <c r="F6471" s="18">
        <f>[1]!b_dq_cleanprice($A6471,日期设置!B$2)</f>
        <v>100.1177</v>
      </c>
      <c r="G6471" s="18" t="str">
        <f t="shared" si="203"/>
        <v>2.30 + 0</v>
      </c>
      <c r="H6471" s="27">
        <f>[1]!b_dq_pctchange($A6471,日期设置!$B$2,1)/100</f>
        <v>0</v>
      </c>
      <c r="I6471" s="26">
        <f>[1]!b_pq_pctchange(A6471,日期设置!$B$4,日期设置!$B$2,1)</f>
        <v>0</v>
      </c>
      <c r="J6471" s="26">
        <f>[1]!b_pq_pctchange(A6471,日期设置!$C$4,日期设置!$B$2,1)</f>
        <v>0.10718874518176189</v>
      </c>
      <c r="K6471" s="52">
        <f>[1]!b_dq_amount($A6471,日期设置!B$2,2,10000)</f>
        <v>0</v>
      </c>
      <c r="L6471" s="26">
        <f>[1]!b_info_latestpar(A6471,日期设置!$B$2)</f>
        <v>100</v>
      </c>
      <c r="M6471" s="6">
        <f>[1]!b_info_outstandingbalance($A6471,日期设置!B$2)</f>
        <v>25</v>
      </c>
      <c r="N6471" s="7" t="str">
        <f>[1]!b_info_latestissurercreditrating2(A6471,日期设置!$B$2,"102","1")</f>
        <v>AAA</v>
      </c>
      <c r="O6471" s="8">
        <v>3.8</v>
      </c>
      <c r="P6471" s="9">
        <f>[1]!b_info_repurchasedate(A6471)</f>
        <v>0</v>
      </c>
      <c r="Q6471" s="8" t="s">
        <v>16487</v>
      </c>
      <c r="R6471" s="2" t="str">
        <f>IF((--IF(P6471=0,Q6471,P6471))&gt;(--日期设置!$B$2),IF(P6471=0,Q6471,P6471),Q6471)</f>
        <v>2023-07-10</v>
      </c>
      <c r="S6471" s="2" t="s">
        <v>18245</v>
      </c>
      <c r="T6471" s="8">
        <f>[1]!b_anal_ptmyear($A6471,日期设置!$B$2)</f>
        <v>2.3013698630136985</v>
      </c>
      <c r="U6471" s="8">
        <f>[1]!b_anal_termifexercise($A6471,日期设置!B$2)</f>
        <v>0</v>
      </c>
      <c r="V6471" s="10">
        <f>[1]!b_dq_dirtyprice(A6471,日期设置!$B$2)</f>
        <v>102.77249999999999</v>
      </c>
      <c r="W6471" s="11">
        <f>IF(U6471=0,ROUNDUP((Q6471-日期设置!$B$2)/365,0),ROUNDUP((R6471-日期设置!$B$2)/365,0))</f>
        <v>3</v>
      </c>
      <c r="X6471" s="18">
        <f>_xlfn.IFNA(VLOOKUP(A6471,过往入选债券!A:D,4,0),2)</f>
        <v>2</v>
      </c>
      <c r="Y6471">
        <f>_xlfn.IFNA(VLOOKUP(C6471,[2]Sheet1!$A:$A,1,0),3)</f>
        <v>3</v>
      </c>
    </row>
    <row r="6472" spans="1:25" hidden="1" x14ac:dyDescent="0.2">
      <c r="A6472" s="28" t="s">
        <v>19621</v>
      </c>
      <c r="B6472" s="28" t="s">
        <v>19622</v>
      </c>
      <c r="C6472" s="38" t="s">
        <v>19623</v>
      </c>
      <c r="D6472" s="26" t="str">
        <f>[1]!b_calc_yield(A6472,日期设置!$B$2,F6472,1,R6472,1,O6472,L6472,S6472,)</f>
        <v>Fetching...</v>
      </c>
      <c r="E6472" s="26">
        <f t="shared" si="202"/>
        <v>8.8517063784918406</v>
      </c>
      <c r="F6472" s="18">
        <f>[1]!b_dq_cleanprice($A6472,日期设置!B$2)</f>
        <v>99.647599999999997</v>
      </c>
      <c r="G6472" s="18" t="str">
        <f t="shared" si="203"/>
        <v>2.41 + 0</v>
      </c>
      <c r="H6472" s="27">
        <f>[1]!b_dq_pctchange($A6472,日期设置!$B$2,1)/100</f>
        <v>0</v>
      </c>
      <c r="I6472" s="26">
        <f>[1]!b_pq_pctchange(A6472,日期设置!$B$4,日期设置!$B$2,1)</f>
        <v>0.37117580638825032</v>
      </c>
      <c r="J6472" s="26">
        <f>[1]!b_pq_pctchange(A6472,日期设置!$C$4,日期设置!$B$2,1)</f>
        <v>0.28713103460768552</v>
      </c>
      <c r="K6472" s="52">
        <f>[1]!b_dq_amount($A6472,日期设置!B$2,2,10000)</f>
        <v>0</v>
      </c>
      <c r="L6472" s="26">
        <f>[1]!b_info_latestpar(A6472,日期设置!$B$2)</f>
        <v>100</v>
      </c>
      <c r="M6472" s="6">
        <f>[1]!b_info_outstandingbalance($A6472,日期设置!B$2)</f>
        <v>10</v>
      </c>
      <c r="N6472" s="7" t="str">
        <f>[1]!b_info_latestissurercreditrating2(A6472,日期设置!$B$2,"102","1")</f>
        <v>AAA</v>
      </c>
      <c r="O6472" s="8">
        <v>3.59</v>
      </c>
      <c r="P6472" s="9">
        <f>[1]!b_info_repurchasedate(A6472)</f>
        <v>0</v>
      </c>
      <c r="Q6472" s="8" t="s">
        <v>20007</v>
      </c>
      <c r="R6472" s="2" t="str">
        <f>IF((--IF(P6472=0,Q6472,P6472))&gt;(--日期设置!$B$2),IF(P6472=0,Q6472,P6472),Q6472)</f>
        <v>2023-08-19</v>
      </c>
      <c r="S6472" s="31" t="s">
        <v>19326</v>
      </c>
      <c r="T6472" s="8">
        <f>[1]!b_anal_ptmyear($A6472,日期设置!$B$2)</f>
        <v>2.4109589041095889</v>
      </c>
      <c r="U6472" s="8">
        <f>[1]!b_anal_termifexercise($A6472,日期设置!B$2)</f>
        <v>0</v>
      </c>
      <c r="V6472" s="10">
        <f>[1]!b_dq_dirtyprice(A6472,日期设置!$B$2)</f>
        <v>101.7623</v>
      </c>
      <c r="W6472" s="11">
        <f>IF(U6472=0,ROUNDUP((Q6472-日期设置!$B$2)/365,0),ROUNDUP((R6472-日期设置!$B$2)/365,0))</f>
        <v>3</v>
      </c>
      <c r="X6472" s="18">
        <f>_xlfn.IFNA(VLOOKUP(A6472,过往入选债券!A:D,4,0),2)</f>
        <v>2</v>
      </c>
      <c r="Y6472">
        <f>_xlfn.IFNA(VLOOKUP(C6472,[2]Sheet1!$A:$A,1,0),3)</f>
        <v>3</v>
      </c>
    </row>
    <row r="6473" spans="1:25" hidden="1" x14ac:dyDescent="0.2">
      <c r="A6473" s="28" t="s">
        <v>21196</v>
      </c>
      <c r="B6473" s="28" t="s">
        <v>21197</v>
      </c>
      <c r="C6473" s="39" t="s">
        <v>21278</v>
      </c>
      <c r="D6473" s="26" t="str">
        <f>[1]!b_calc_yield(A6473,日期设置!$B$2,F6473,1,R6473,1,O6473,L6473,S6473,)</f>
        <v>Fetching...</v>
      </c>
      <c r="E6473" s="26">
        <f t="shared" si="202"/>
        <v>5.7858694000402</v>
      </c>
      <c r="F6473" s="18">
        <f>[1]!b_dq_cleanprice($A6473,日期设置!B$2)</f>
        <v>100.29949999999999</v>
      </c>
      <c r="G6473" s="18" t="str">
        <f t="shared" si="203"/>
        <v>1.56 + 1.56</v>
      </c>
      <c r="H6473" s="27">
        <f>[1]!b_dq_pctchange($A6473,日期设置!$B$2,1)/100</f>
        <v>0</v>
      </c>
      <c r="I6473" s="26">
        <f>[1]!b_pq_pctchange(A6473,日期设置!$B$4,日期设置!$B$2,1)</f>
        <v>0</v>
      </c>
      <c r="J6473" s="26">
        <f>[1]!b_pq_pctchange(A6473,日期设置!$C$4,日期设置!$B$2,1)</f>
        <v>0</v>
      </c>
      <c r="K6473" s="52">
        <f>[1]!b_dq_amount($A6473,日期设置!B$2,2,10000)</f>
        <v>0</v>
      </c>
      <c r="L6473" s="26">
        <f>[1]!b_info_latestpar(A6473,日期设置!$B$2)</f>
        <v>100</v>
      </c>
      <c r="M6473" s="6">
        <f>[1]!b_info_outstandingbalance($A6473,日期设置!B$2)</f>
        <v>20</v>
      </c>
      <c r="N6473" s="7" t="str">
        <f>[1]!b_info_latestissurercreditrating2(A6473,日期设置!$B$2,"102","1")</f>
        <v>AAA</v>
      </c>
      <c r="O6473" s="8">
        <v>3.95</v>
      </c>
      <c r="P6473" s="9">
        <f>[1]!b_info_repurchasedate(A6473)</f>
        <v>0</v>
      </c>
      <c r="Q6473" s="8" t="s">
        <v>17394</v>
      </c>
      <c r="R6473" s="2" t="str">
        <f>IF((--IF(P6473=0,Q6473,P6473))&gt;(--日期设置!$B$2),IF(P6473=0,Q6473,P6473),Q6473)</f>
        <v>2022-10-16</v>
      </c>
      <c r="S6473" s="31" t="s">
        <v>16351</v>
      </c>
      <c r="T6473" s="8">
        <f>[1]!b_anal_ptmyear($A6473,日期设置!$B$2)</f>
        <v>1.56986301369863</v>
      </c>
      <c r="U6473" s="8">
        <f>[1]!b_anal_termifexercise($A6473,日期设置!B$2)</f>
        <v>1.5698630136986302</v>
      </c>
      <c r="V6473" s="10">
        <f>[1]!b_dq_dirtyprice(A6473,日期设置!$B$2)</f>
        <v>101.99850000000001</v>
      </c>
      <c r="W6473" s="11">
        <f>IF(U6473=0,ROUNDUP((Q6473-日期设置!$B$2)/365,0),ROUNDUP((R6473-日期设置!$B$2)/365,0))</f>
        <v>2</v>
      </c>
      <c r="X6473" s="18">
        <f>_xlfn.IFNA(VLOOKUP(A6473,过往入选债券!A:D,4,0),2)</f>
        <v>2</v>
      </c>
      <c r="Y6473">
        <f>_xlfn.IFNA(VLOOKUP(C6473,[2]Sheet1!$A:$A,1,0),3)</f>
        <v>3</v>
      </c>
    </row>
    <row r="6474" spans="1:25" hidden="1" x14ac:dyDescent="0.2">
      <c r="A6474" s="21" t="s">
        <v>20338</v>
      </c>
      <c r="B6474" s="21" t="s">
        <v>20339</v>
      </c>
      <c r="C6474" s="37" t="s">
        <v>20758</v>
      </c>
      <c r="D6474" s="26" t="str">
        <f>[1]!b_calc_yield(A6474,日期设置!$B$2,F6474,1,R6474,1,O6474,L6474,S6474,)</f>
        <v>Fetching...</v>
      </c>
      <c r="E6474" s="26">
        <f t="shared" si="202"/>
        <v>8.9449707276732848</v>
      </c>
      <c r="F6474" s="18">
        <f>[1]!b_dq_cleanprice($A6474,日期设置!B$2)</f>
        <v>101.2741</v>
      </c>
      <c r="G6474" s="18" t="str">
        <f t="shared" si="203"/>
        <v>2.45 + 2.45</v>
      </c>
      <c r="H6474" s="27">
        <f>[1]!b_dq_pctchange($A6474,日期设置!$B$2,1)/100</f>
        <v>0</v>
      </c>
      <c r="I6474" s="26">
        <f>[1]!b_pq_pctchange(A6474,日期设置!$B$4,日期设置!$B$2,1)</f>
        <v>-8.9847082240583336E-3</v>
      </c>
      <c r="J6474" s="26">
        <f>[1]!b_pq_pctchange(A6474,日期设置!$C$4,日期设置!$B$2,1)</f>
        <v>0.47691614728742032</v>
      </c>
      <c r="K6474" s="52">
        <f>[1]!b_dq_amount($A6474,日期设置!B$2,2,10000)</f>
        <v>0</v>
      </c>
      <c r="L6474" s="26">
        <f>[1]!b_info_latestpar(A6474,日期设置!$B$2)</f>
        <v>100</v>
      </c>
      <c r="M6474" s="6">
        <f>[1]!b_info_outstandingbalance($A6474,日期设置!B$2)</f>
        <v>30</v>
      </c>
      <c r="N6474" s="7" t="str">
        <f>[1]!b_info_latestissurercreditrating2(A6474,日期设置!$B$2,"102","1")</f>
        <v>AAA</v>
      </c>
      <c r="O6474" s="8">
        <v>4.3</v>
      </c>
      <c r="P6474" s="9">
        <f>[1]!b_info_repurchasedate(A6474)</f>
        <v>0</v>
      </c>
      <c r="Q6474" s="8" t="s">
        <v>16188</v>
      </c>
      <c r="R6474" s="2" t="str">
        <f>IF((--IF(P6474=0,Q6474,P6474))&gt;(--日期设置!$B$2),IF(P6474=0,Q6474,P6474),Q6474)</f>
        <v>2023-09-03</v>
      </c>
      <c r="S6474" s="47" t="s">
        <v>17563</v>
      </c>
      <c r="T6474" s="8">
        <f>[1]!b_anal_ptmyear($A6474,日期设置!$B$2)</f>
        <v>2.452054794520548</v>
      </c>
      <c r="U6474" s="8">
        <f>[1]!b_anal_termifexercise($A6474,日期设置!B$2)</f>
        <v>2.452054794520548</v>
      </c>
      <c r="V6474" s="10">
        <f>[1]!b_dq_dirtyprice(A6474,日期设置!$B$2)</f>
        <v>103.63030000000001</v>
      </c>
      <c r="W6474" s="11">
        <f>IF(U6474=0,ROUNDUP((Q6474-日期设置!$B$2)/365,0),ROUNDUP((R6474-日期设置!$B$2)/365,0))</f>
        <v>3</v>
      </c>
      <c r="X6474" s="18">
        <f>_xlfn.IFNA(VLOOKUP(A6474,过往入选债券!A:D,4,0),2)</f>
        <v>2</v>
      </c>
      <c r="Y6474" s="45">
        <f>_xlfn.IFNA(VLOOKUP(C6474,[2]Sheet1!$A:$A,1,0),3)</f>
        <v>3</v>
      </c>
    </row>
    <row r="6475" spans="1:25" hidden="1" x14ac:dyDescent="0.2">
      <c r="A6475" s="21" t="s">
        <v>10746</v>
      </c>
      <c r="B6475" s="21" t="s">
        <v>10747</v>
      </c>
      <c r="C6475" s="37" t="s">
        <v>342</v>
      </c>
      <c r="D6475" s="26" t="str">
        <f>[1]!b_calc_yield(A6475,日期设置!$B$2,F6475,1,R6475,1,O6475,L6475,S6475,)</f>
        <v>Fetching...</v>
      </c>
      <c r="E6475" s="26">
        <f t="shared" si="202"/>
        <v>7.7287793181628928</v>
      </c>
      <c r="F6475" s="18">
        <f>[1]!b_dq_cleanprice($A6475,日期设置!B$2)</f>
        <v>97.4024</v>
      </c>
      <c r="G6475" s="18" t="str">
        <f t="shared" si="203"/>
        <v>2.09 + 0</v>
      </c>
      <c r="H6475" s="27">
        <f>[1]!b_dq_pctchange($A6475,日期设置!$B$2,1)/100</f>
        <v>0</v>
      </c>
      <c r="I6475" s="26">
        <f>[1]!b_pq_pctchange(A6475,日期设置!$B$4,日期设置!$B$2,1)</f>
        <v>0</v>
      </c>
      <c r="J6475" s="26">
        <f>[1]!b_pq_pctchange(A6475,日期设置!$C$4,日期设置!$B$2,1)</f>
        <v>0</v>
      </c>
      <c r="K6475" s="52">
        <f>[1]!b_dq_amount($A6475,日期设置!B$2,2,10000)</f>
        <v>0</v>
      </c>
      <c r="L6475" s="26">
        <f>[1]!b_info_latestpar(A6475,日期设置!$B$2)</f>
        <v>100</v>
      </c>
      <c r="M6475" s="6">
        <f>[1]!b_info_outstandingbalance($A6475,日期设置!B$2)</f>
        <v>10</v>
      </c>
      <c r="N6475" s="7" t="str">
        <f>[1]!b_info_latestissurercreditrating2(A6475,日期设置!$B$2,"102","1")</f>
        <v>AAA</v>
      </c>
      <c r="O6475" s="8">
        <v>2.4300000000000002</v>
      </c>
      <c r="P6475" s="9">
        <f>[1]!b_info_repurchasedate(A6475)</f>
        <v>0</v>
      </c>
      <c r="Q6475" s="8" t="s">
        <v>16427</v>
      </c>
      <c r="R6475" s="2" t="str">
        <f>IF((--IF(P6475=0,Q6475,P6475))&gt;(--日期设置!$B$2),IF(P6475=0,Q6475,P6475),Q6475)</f>
        <v>2023-04-27</v>
      </c>
      <c r="S6475" s="2" t="s">
        <v>18085</v>
      </c>
      <c r="T6475" s="8">
        <f>[1]!b_anal_ptmyear($A6475,日期设置!$B$2)</f>
        <v>2.0986301369863014</v>
      </c>
      <c r="U6475" s="8">
        <f>[1]!b_anal_termifexercise($A6475,日期设置!B$2)</f>
        <v>0</v>
      </c>
      <c r="V6475" s="10">
        <f>[1]!b_dq_dirtyprice(A6475,日期设置!$B$2)</f>
        <v>99.592699999999994</v>
      </c>
      <c r="W6475" s="11">
        <f>IF(U6475=0,ROUNDUP((Q6475-日期设置!$B$2)/365,0),ROUNDUP((R6475-日期设置!$B$2)/365,0))</f>
        <v>3</v>
      </c>
      <c r="X6475" s="18">
        <f>_xlfn.IFNA(VLOOKUP(A6475,过往入选债券!A:D,4,0),2)</f>
        <v>2</v>
      </c>
      <c r="Y6475">
        <f>_xlfn.IFNA(VLOOKUP(C6475,[2]Sheet1!$A:$A,1,0),3)</f>
        <v>3</v>
      </c>
    </row>
    <row r="6476" spans="1:25" hidden="1" x14ac:dyDescent="0.2">
      <c r="A6476" s="28" t="s">
        <v>21574</v>
      </c>
      <c r="B6476" s="28" t="s">
        <v>21575</v>
      </c>
      <c r="C6476" s="39" t="s">
        <v>21719</v>
      </c>
      <c r="D6476" s="26" t="str">
        <f>[1]!b_calc_yield(A6476,日期设置!$B$2,F6476,1,R6476,1,O6476,L6476,S6476,)</f>
        <v>Fetching...</v>
      </c>
      <c r="E6476" s="26">
        <f t="shared" si="202"/>
        <v>9.8545159376853597</v>
      </c>
      <c r="F6476" s="18">
        <f>[1]!b_dq_cleanprice($A6476,日期设置!B$2)</f>
        <v>101.1414</v>
      </c>
      <c r="G6476" s="18" t="str">
        <f t="shared" si="203"/>
        <v>2.67 + 0</v>
      </c>
      <c r="H6476" s="27">
        <f>[1]!b_dq_pctchange($A6476,日期设置!$B$2,1)/100</f>
        <v>0</v>
      </c>
      <c r="I6476" s="26">
        <f>[1]!b_pq_pctchange(A6476,日期设置!$B$4,日期设置!$B$2,1)</f>
        <v>0</v>
      </c>
      <c r="J6476" s="26">
        <f>[1]!b_pq_pctchange(A6476,日期设置!$C$4,日期设置!$B$2,1)</f>
        <v>0</v>
      </c>
      <c r="K6476" s="52">
        <f>[1]!b_dq_amount($A6476,日期设置!B$2,2,10000)</f>
        <v>0</v>
      </c>
      <c r="L6476" s="26">
        <f>[1]!b_info_latestpar(A6476,日期设置!$B$2)</f>
        <v>100</v>
      </c>
      <c r="M6476" s="6">
        <f>[1]!b_info_outstandingbalance($A6476,日期设置!B$2)</f>
        <v>14</v>
      </c>
      <c r="N6476" s="7" t="str">
        <f>[1]!b_info_latestissurercreditrating2(A6476,日期设置!$B$2,"102","1")</f>
        <v>AAA</v>
      </c>
      <c r="O6476" s="43">
        <v>4.2</v>
      </c>
      <c r="P6476" s="9">
        <f>[1]!b_info_repurchasedate(A6476)</f>
        <v>0</v>
      </c>
      <c r="Q6476" s="31" t="s">
        <v>21765</v>
      </c>
      <c r="R6476" s="2" t="str">
        <f>IF((--IF(P6476=0,Q6476,P6476))&gt;(--日期设置!$B$2),IF(P6476=0,Q6476,P6476),Q6476)</f>
        <v>2023-11-24</v>
      </c>
      <c r="S6476" s="31" t="s">
        <v>16010</v>
      </c>
      <c r="T6476" s="8">
        <f>[1]!b_anal_ptmyear($A6476,日期设置!$B$2)</f>
        <v>2.6767123287671231</v>
      </c>
      <c r="U6476" s="8">
        <f>[1]!b_anal_termifexercise($A6476,日期设置!B$2)</f>
        <v>0</v>
      </c>
      <c r="V6476" s="10">
        <f>[1]!b_dq_dirtyprice(A6476,日期设置!$B$2)</f>
        <v>102.4992</v>
      </c>
      <c r="W6476" s="11">
        <f>IF(U6476=0,ROUNDUP((Q6476-日期设置!$B$2)/365,0),ROUNDUP((R6476-日期设置!$B$2)/365,0))</f>
        <v>3</v>
      </c>
      <c r="X6476" s="18">
        <f>_xlfn.IFNA(VLOOKUP(A6476,过往入选债券!A:D,4,0),2)</f>
        <v>2</v>
      </c>
      <c r="Y6476">
        <f>_xlfn.IFNA(VLOOKUP(C6476,[2]Sheet1!$A:$A,1,0),3)</f>
        <v>3</v>
      </c>
    </row>
    <row r="6477" spans="1:25" hidden="1" x14ac:dyDescent="0.2">
      <c r="A6477" s="21" t="s">
        <v>482</v>
      </c>
      <c r="B6477" s="21" t="s">
        <v>483</v>
      </c>
      <c r="C6477" s="37" t="s">
        <v>271</v>
      </c>
      <c r="D6477" s="26" t="str">
        <f>[1]!b_calc_yield(A6477,日期设置!$B$2,F6477,1,R6477,1,O6477,L6477,S6477,)</f>
        <v>Fetching...</v>
      </c>
      <c r="E6477" s="26">
        <f t="shared" si="202"/>
        <v>3.1330055779388744</v>
      </c>
      <c r="F6477" s="18">
        <f>[1]!b_dq_cleanprice($A6477,日期设置!B$2)</f>
        <v>101.81</v>
      </c>
      <c r="G6477" s="18" t="str">
        <f t="shared" si="203"/>
        <v>0.83 + 0</v>
      </c>
      <c r="H6477" s="27">
        <f>[1]!b_dq_pctchange($A6477,日期设置!$B$2,1)/100</f>
        <v>0</v>
      </c>
      <c r="I6477" s="26">
        <f>[1]!b_pq_pctchange(A6477,日期设置!$B$4,日期设置!$B$2,1)</f>
        <v>-0.16425191831531855</v>
      </c>
      <c r="J6477" s="26">
        <f>[1]!b_pq_pctchange(A6477,日期设置!$C$4,日期设置!$B$2,1)</f>
        <v>-0.16425191831531855</v>
      </c>
      <c r="K6477" s="52">
        <f>[1]!b_dq_amount($A6477,日期设置!B$2,2,10000)</f>
        <v>0</v>
      </c>
      <c r="L6477" s="26">
        <f>[1]!b_info_latestpar(A6477,日期设置!$B$2)</f>
        <v>100</v>
      </c>
      <c r="M6477" s="6">
        <f>[1]!b_info_outstandingbalance($A6477,日期设置!B$2)</f>
        <v>30</v>
      </c>
      <c r="N6477" s="7">
        <f>[1]!b_info_latestissurercreditrating2(A6477,日期设置!$B$2,"102","1")</f>
        <v>0</v>
      </c>
      <c r="O6477" s="8">
        <v>6</v>
      </c>
      <c r="P6477" s="9">
        <f>[1]!b_info_repurchasedate(A6477)</f>
        <v>0</v>
      </c>
      <c r="Q6477" s="8" t="s">
        <v>16230</v>
      </c>
      <c r="R6477" s="2" t="str">
        <f>IF((--IF(P6477=0,Q6477,P6477))&gt;(--日期设置!$B$2),IF(P6477=0,Q6477,P6477),Q6477)</f>
        <v>2022-01-22</v>
      </c>
      <c r="S6477" s="2" t="s">
        <v>18016</v>
      </c>
      <c r="T6477" s="8">
        <f>[1]!b_anal_ptmyear($A6477,日期设置!$B$2)</f>
        <v>0.83835616438356164</v>
      </c>
      <c r="U6477" s="8">
        <f>[1]!b_anal_termifexercise($A6477,日期设置!B$2)</f>
        <v>0</v>
      </c>
      <c r="V6477" s="10">
        <f>[1]!b_dq_dirtyprice(A6477,日期设置!$B$2)</f>
        <v>102.7799</v>
      </c>
      <c r="W6477" s="11">
        <f>IF(U6477=0,ROUNDUP((Q6477-日期设置!$B$2)/365,0),ROUNDUP((R6477-日期设置!$B$2)/365,0))</f>
        <v>1</v>
      </c>
      <c r="X6477" s="18">
        <f>_xlfn.IFNA(VLOOKUP(A6477,过往入选债券!A:D,4,0),2)</f>
        <v>2</v>
      </c>
      <c r="Y6477">
        <f>_xlfn.IFNA(VLOOKUP(C6477,[2]Sheet1!$A:$A,1,0),3)</f>
        <v>3</v>
      </c>
    </row>
    <row r="6478" spans="1:25" hidden="1" x14ac:dyDescent="0.2">
      <c r="A6478" s="21" t="s">
        <v>8991</v>
      </c>
      <c r="B6478" s="21" t="s">
        <v>8992</v>
      </c>
      <c r="C6478" s="37" t="s">
        <v>193</v>
      </c>
      <c r="D6478" s="26" t="str">
        <f>[1]!b_calc_yield(A6478,日期设置!$B$2,F6478,1,R6478,1,O6478,L6478,S6478,)</f>
        <v>Fetching...</v>
      </c>
      <c r="E6478" s="26">
        <f t="shared" si="202"/>
        <v>5.1414419007103751</v>
      </c>
      <c r="F6478" s="18">
        <f>[1]!b_dq_cleanprice($A6478,日期设置!B$2)</f>
        <v>100.1079</v>
      </c>
      <c r="G6478" s="18" t="str">
        <f t="shared" si="203"/>
        <v>1.40 + 0</v>
      </c>
      <c r="H6478" s="27">
        <f>[1]!b_dq_pctchange($A6478,日期设置!$B$2,1)/100</f>
        <v>0</v>
      </c>
      <c r="I6478" s="26">
        <f>[1]!b_pq_pctchange(A6478,日期设置!$B$4,日期设置!$B$2,1)</f>
        <v>0</v>
      </c>
      <c r="J6478" s="26">
        <f>[1]!b_pq_pctchange(A6478,日期设置!$C$4,日期设置!$B$2,1)</f>
        <v>0</v>
      </c>
      <c r="K6478" s="52">
        <f>[1]!b_dq_amount($A6478,日期设置!B$2,2,10000)</f>
        <v>0</v>
      </c>
      <c r="L6478" s="26">
        <f>[1]!b_info_latestpar(A6478,日期设置!$B$2)</f>
        <v>100</v>
      </c>
      <c r="M6478" s="6">
        <f>[1]!b_info_outstandingbalance($A6478,日期设置!B$2)</f>
        <v>10</v>
      </c>
      <c r="N6478" s="7" t="str">
        <f>[1]!b_info_latestissurercreditrating2(A6478,日期设置!$B$2,"102","1")</f>
        <v>AAA</v>
      </c>
      <c r="O6478" s="8">
        <v>3.83</v>
      </c>
      <c r="P6478" s="9">
        <f>[1]!b_info_repurchasedate(A6478)</f>
        <v>0</v>
      </c>
      <c r="Q6478" s="8" t="s">
        <v>16537</v>
      </c>
      <c r="R6478" s="2" t="str">
        <f>IF((--IF(P6478=0,Q6478,P6478))&gt;(--日期设置!$B$2),IF(P6478=0,Q6478,P6478),Q6478)</f>
        <v>2022-08-16</v>
      </c>
      <c r="S6478" s="2" t="s">
        <v>18363</v>
      </c>
      <c r="T6478" s="8">
        <f>[1]!b_anal_ptmyear($A6478,日期设置!$B$2)</f>
        <v>1.4027397260273973</v>
      </c>
      <c r="U6478" s="8">
        <f>[1]!b_anal_termifexercise($A6478,日期设置!B$2)</f>
        <v>0</v>
      </c>
      <c r="V6478" s="10">
        <f>[1]!b_dq_dirtyprice(A6478,日期设置!$B$2)</f>
        <v>102.3954</v>
      </c>
      <c r="W6478" s="11">
        <f>IF(U6478=0,ROUNDUP((Q6478-日期设置!$B$2)/365,0),ROUNDUP((R6478-日期设置!$B$2)/365,0))</f>
        <v>2</v>
      </c>
      <c r="X6478" s="18">
        <f>_xlfn.IFNA(VLOOKUP(A6478,过往入选债券!A:D,4,0),2)</f>
        <v>2</v>
      </c>
      <c r="Y6478">
        <f>_xlfn.IFNA(VLOOKUP(C6478,[2]Sheet1!$A:$A,1,0),3)</f>
        <v>3</v>
      </c>
    </row>
    <row r="6479" spans="1:25" hidden="1" x14ac:dyDescent="0.2">
      <c r="A6479" s="21" t="s">
        <v>8503</v>
      </c>
      <c r="B6479" s="21" t="s">
        <v>8504</v>
      </c>
      <c r="C6479" s="37" t="s">
        <v>67</v>
      </c>
      <c r="D6479" s="26" t="str">
        <f>[1]!b_calc_yield(A6479,日期设置!$B$2,F6479,1,R6479,1,O6479,L6479,S6479,)</f>
        <v>Fetching...</v>
      </c>
      <c r="E6479" s="26">
        <f t="shared" si="202"/>
        <v>3.9512984963985476</v>
      </c>
      <c r="F6479" s="18">
        <f>[1]!b_dq_cleanprice($A6479,日期设置!B$2)</f>
        <v>101.5244</v>
      </c>
      <c r="G6479" s="18" t="str">
        <f t="shared" si="203"/>
        <v>1.10 + 0</v>
      </c>
      <c r="H6479" s="27">
        <f>[1]!b_dq_pctchange($A6479,日期设置!$B$2,1)/100</f>
        <v>0</v>
      </c>
      <c r="I6479" s="26">
        <f>[1]!b_pq_pctchange(A6479,日期设置!$B$4,日期设置!$B$2,1)</f>
        <v>0</v>
      </c>
      <c r="J6479" s="26">
        <f>[1]!b_pq_pctchange(A6479,日期设置!$C$4,日期设置!$B$2,1)</f>
        <v>0</v>
      </c>
      <c r="K6479" s="52">
        <f>[1]!b_dq_amount($A6479,日期设置!B$2,2,10000)</f>
        <v>0</v>
      </c>
      <c r="L6479" s="26">
        <f>[1]!b_info_latestpar(A6479,日期设置!$B$2)</f>
        <v>100</v>
      </c>
      <c r="M6479" s="6">
        <f>[1]!b_info_outstandingbalance($A6479,日期设置!B$2)</f>
        <v>3</v>
      </c>
      <c r="N6479" s="7" t="str">
        <f>[1]!b_info_latestissurercreditrating2(A6479,日期设置!$B$2,"102","1")</f>
        <v>AA</v>
      </c>
      <c r="O6479" s="8">
        <v>5.18</v>
      </c>
      <c r="P6479" s="9">
        <f>[1]!b_info_repurchasedate(A6479)</f>
        <v>0</v>
      </c>
      <c r="Q6479" s="8" t="s">
        <v>16265</v>
      </c>
      <c r="R6479" s="2" t="str">
        <f>IF((--IF(P6479=0,Q6479,P6479))&gt;(--日期设置!$B$2),IF(P6479=0,Q6479,P6479),Q6479)</f>
        <v>2022-04-29</v>
      </c>
      <c r="S6479" s="2" t="s">
        <v>17967</v>
      </c>
      <c r="T6479" s="8">
        <f>[1]!b_anal_ptmyear($A6479,日期设置!$B$2)</f>
        <v>1.1041095890410959</v>
      </c>
      <c r="U6479" s="8">
        <f>[1]!b_anal_termifexercise($A6479,日期设置!B$2)</f>
        <v>0</v>
      </c>
      <c r="V6479" s="10">
        <f>[1]!b_dq_dirtyprice(A6479,日期设置!$B$2)</f>
        <v>106.1651</v>
      </c>
      <c r="W6479" s="11">
        <f>IF(U6479=0,ROUNDUP((Q6479-日期设置!$B$2)/365,0),ROUNDUP((R6479-日期设置!$B$2)/365,0))</f>
        <v>2</v>
      </c>
      <c r="X6479" s="18">
        <f>_xlfn.IFNA(VLOOKUP(A6479,过往入选债券!A:D,4,0),2)</f>
        <v>2</v>
      </c>
      <c r="Y6479">
        <f>_xlfn.IFNA(VLOOKUP(C6479,[2]Sheet1!$A:$A,1,0),3)</f>
        <v>3</v>
      </c>
    </row>
    <row r="6480" spans="1:25" hidden="1" x14ac:dyDescent="0.2">
      <c r="A6480" s="28" t="s">
        <v>20502</v>
      </c>
      <c r="B6480" s="28" t="s">
        <v>20503</v>
      </c>
      <c r="C6480" s="39" t="s">
        <v>20778</v>
      </c>
      <c r="D6480" s="26" t="str">
        <f>[1]!b_calc_yield(A6480,日期设置!$B$2,F6480,1,R6480,1,O6480,L6480,S6480,)</f>
        <v>Fetching...</v>
      </c>
      <c r="E6480" s="26">
        <f t="shared" si="202"/>
        <v>9.1240697804600313</v>
      </c>
      <c r="F6480" s="18">
        <f>[1]!b_dq_cleanprice($A6480,日期设置!B$2)</f>
        <v>102.197</v>
      </c>
      <c r="G6480" s="18" t="str">
        <f t="shared" si="203"/>
        <v>2.50 + 2.50</v>
      </c>
      <c r="H6480" s="27">
        <f>[1]!b_dq_pctchange($A6480,日期设置!$B$2,1)/100</f>
        <v>0</v>
      </c>
      <c r="I6480" s="26">
        <f>[1]!b_pq_pctchange(A6480,日期设置!$B$4,日期设置!$B$2,1)</f>
        <v>0.79792480372430419</v>
      </c>
      <c r="J6480" s="26">
        <f>[1]!b_pq_pctchange(A6480,日期设置!$C$4,日期设置!$B$2,1)</f>
        <v>1.0317003679559935</v>
      </c>
      <c r="K6480" s="52">
        <f>[1]!b_dq_amount($A6480,日期设置!B$2,2,10000)</f>
        <v>0</v>
      </c>
      <c r="L6480" s="26">
        <f>[1]!b_info_latestpar(A6480,日期设置!$B$2)</f>
        <v>100</v>
      </c>
      <c r="M6480" s="6">
        <f>[1]!b_info_outstandingbalance($A6480,日期设置!B$2)</f>
        <v>30</v>
      </c>
      <c r="N6480" s="7" t="str">
        <f>[1]!b_info_latestissurercreditrating2(A6480,日期设置!$B$2,"102","1")</f>
        <v>AAA</v>
      </c>
      <c r="O6480" s="8">
        <v>4.68</v>
      </c>
      <c r="P6480" s="9">
        <f>[1]!b_info_repurchasedate(A6480)</f>
        <v>0</v>
      </c>
      <c r="Q6480" s="8" t="s">
        <v>17149</v>
      </c>
      <c r="R6480" s="2" t="str">
        <f>IF((--IF(P6480=0,Q6480,P6480))&gt;(--日期设置!$B$2),IF(P6480=0,Q6480,P6480),Q6480)</f>
        <v>2023-09-23</v>
      </c>
      <c r="S6480" s="31" t="s">
        <v>17549</v>
      </c>
      <c r="T6480" s="8">
        <f>[1]!b_anal_ptmyear($A6480,日期设置!$B$2)</f>
        <v>2.506849315068493</v>
      </c>
      <c r="U6480" s="8">
        <f>[1]!b_anal_termifexercise($A6480,日期设置!B$2)</f>
        <v>2.506849315068493</v>
      </c>
      <c r="V6480" s="10">
        <f>[1]!b_dq_dirtyprice(A6480,日期设置!$B$2)</f>
        <v>104.50490000000001</v>
      </c>
      <c r="W6480" s="11">
        <f>IF(U6480=0,ROUNDUP((Q6480-日期设置!$B$2)/365,0),ROUNDUP((R6480-日期设置!$B$2)/365,0))</f>
        <v>3</v>
      </c>
      <c r="X6480" s="18">
        <f>_xlfn.IFNA(VLOOKUP(A6480,过往入选债券!A:D,4,0),2)</f>
        <v>2</v>
      </c>
      <c r="Y6480">
        <f>_xlfn.IFNA(VLOOKUP(C6480,[2]Sheet1!$A:$A,1,0),3)</f>
        <v>3</v>
      </c>
    </row>
    <row r="6481" spans="1:25" hidden="1" x14ac:dyDescent="0.2">
      <c r="A6481" s="21" t="s">
        <v>20430</v>
      </c>
      <c r="B6481" s="21" t="s">
        <v>20431</v>
      </c>
      <c r="C6481" s="37" t="s">
        <v>24</v>
      </c>
      <c r="D6481" s="26" t="str">
        <f>[1]!b_calc_yield(A6481,日期设置!$B$2,F6481,1,R6481,1,O6481,L6481,S6481,)</f>
        <v>Fetching...</v>
      </c>
      <c r="E6481" s="26">
        <f t="shared" si="202"/>
        <v>9.1253347207905335</v>
      </c>
      <c r="F6481" s="18">
        <f>[1]!b_dq_cleanprice($A6481,日期设置!B$2)</f>
        <v>100.2718</v>
      </c>
      <c r="G6481" s="18" t="str">
        <f t="shared" si="203"/>
        <v>2.48 + 0</v>
      </c>
      <c r="H6481" s="27">
        <f>[1]!b_dq_pctchange($A6481,日期设置!$B$2,1)/100</f>
        <v>0</v>
      </c>
      <c r="I6481" s="26">
        <f>[1]!b_pq_pctchange(A6481,日期设置!$B$4,日期设置!$B$2,1)</f>
        <v>0</v>
      </c>
      <c r="J6481" s="26">
        <f>[1]!b_pq_pctchange(A6481,日期设置!$C$4,日期设置!$B$2,1)</f>
        <v>0.16732547952485957</v>
      </c>
      <c r="K6481" s="52">
        <f>[1]!b_dq_amount($A6481,日期设置!B$2,2,10000)</f>
        <v>0</v>
      </c>
      <c r="L6481" s="26">
        <f>[1]!b_info_latestpar(A6481,日期设置!$B$2)</f>
        <v>100</v>
      </c>
      <c r="M6481" s="6">
        <f>[1]!b_info_outstandingbalance($A6481,日期设置!B$2)</f>
        <v>14</v>
      </c>
      <c r="N6481" s="7" t="str">
        <f>[1]!b_info_latestissurercreditrating2(A6481,日期设置!$B$2,"102","1")</f>
        <v>AAA</v>
      </c>
      <c r="O6481" s="8">
        <v>3.86</v>
      </c>
      <c r="P6481" s="9">
        <f>[1]!b_info_repurchasedate(A6481)</f>
        <v>0</v>
      </c>
      <c r="Q6481" s="8" t="s">
        <v>20838</v>
      </c>
      <c r="R6481" s="2" t="str">
        <f>IF((--IF(P6481=0,Q6481,P6481))&gt;(--日期设置!$B$2),IF(P6481=0,Q6481,P6481),Q6481)</f>
        <v>2023-09-16</v>
      </c>
      <c r="S6481" s="47" t="s">
        <v>16122</v>
      </c>
      <c r="T6481" s="8">
        <f>[1]!b_anal_ptmyear($A6481,日期设置!$B$2)</f>
        <v>2.4876712328767123</v>
      </c>
      <c r="U6481" s="8">
        <f>[1]!b_anal_termifexercise($A6481,日期设置!B$2)</f>
        <v>0</v>
      </c>
      <c r="V6481" s="10">
        <f>[1]!b_dq_dirtyprice(A6481,日期设置!$B$2)</f>
        <v>102.24939999999999</v>
      </c>
      <c r="W6481" s="11">
        <f>IF(U6481=0,ROUNDUP((Q6481-日期设置!$B$2)/365,0),ROUNDUP((R6481-日期设置!$B$2)/365,0))</f>
        <v>3</v>
      </c>
      <c r="X6481" s="18">
        <f>_xlfn.IFNA(VLOOKUP(A6481,过往入选债券!A:D,4,0),2)</f>
        <v>2</v>
      </c>
      <c r="Y6481" s="45">
        <f>_xlfn.IFNA(VLOOKUP(C6481,[2]Sheet1!$A:$A,1,0),3)</f>
        <v>3</v>
      </c>
    </row>
    <row r="6482" spans="1:25" hidden="1" x14ac:dyDescent="0.2">
      <c r="A6482" s="21" t="s">
        <v>8916</v>
      </c>
      <c r="B6482" s="21" t="s">
        <v>8917</v>
      </c>
      <c r="C6482" s="37" t="s">
        <v>199</v>
      </c>
      <c r="D6482" s="26" t="str">
        <f>[1]!b_calc_yield(A6482,日期设置!$B$2,F6482,1,R6482,1,O6482,L6482,S6482,)</f>
        <v>Fetching...</v>
      </c>
      <c r="E6482" s="26">
        <f t="shared" si="202"/>
        <v>4.948124889826877</v>
      </c>
      <c r="F6482" s="18">
        <f>[1]!b_dq_cleanprice($A6482,日期设置!B$2)</f>
        <v>100.17059999999999</v>
      </c>
      <c r="G6482" s="18" t="str">
        <f t="shared" si="203"/>
        <v>1.35 + 0</v>
      </c>
      <c r="H6482" s="27">
        <f>[1]!b_dq_pctchange($A6482,日期设置!$B$2,1)/100</f>
        <v>0</v>
      </c>
      <c r="I6482" s="26">
        <f>[1]!b_pq_pctchange(A6482,日期设置!$B$4,日期设置!$B$2,1)</f>
        <v>0</v>
      </c>
      <c r="J6482" s="26">
        <f>[1]!b_pq_pctchange(A6482,日期设置!$C$4,日期设置!$B$2,1)</f>
        <v>0</v>
      </c>
      <c r="K6482" s="52">
        <f>[1]!b_dq_amount($A6482,日期设置!B$2,2,10000)</f>
        <v>0</v>
      </c>
      <c r="L6482" s="26">
        <f>[1]!b_info_latestpar(A6482,日期设置!$B$2)</f>
        <v>100</v>
      </c>
      <c r="M6482" s="6">
        <f>[1]!b_info_outstandingbalance($A6482,日期设置!B$2)</f>
        <v>10</v>
      </c>
      <c r="N6482" s="7" t="str">
        <f>[1]!b_info_latestissurercreditrating2(A6482,日期设置!$B$2,"102","1")</f>
        <v>AAA</v>
      </c>
      <c r="O6482" s="8">
        <v>3.88</v>
      </c>
      <c r="P6482" s="9">
        <f>[1]!b_info_repurchasedate(A6482)</f>
        <v>0</v>
      </c>
      <c r="Q6482" s="8" t="s">
        <v>17090</v>
      </c>
      <c r="R6482" s="2" t="str">
        <f>IF((--IF(P6482=0,Q6482,P6482))&gt;(--日期设置!$B$2),IF(P6482=0,Q6482,P6482),Q6482)</f>
        <v>2022-07-29</v>
      </c>
      <c r="S6482" s="2" t="s">
        <v>18036</v>
      </c>
      <c r="T6482" s="8">
        <f>[1]!b_anal_ptmyear($A6482,日期设置!$B$2)</f>
        <v>1.3534246575342466</v>
      </c>
      <c r="U6482" s="8">
        <f>[1]!b_anal_termifexercise($A6482,日期设置!B$2)</f>
        <v>0</v>
      </c>
      <c r="V6482" s="10">
        <f>[1]!b_dq_dirtyprice(A6482,日期设置!$B$2)</f>
        <v>102.6793</v>
      </c>
      <c r="W6482" s="11">
        <f>IF(U6482=0,ROUNDUP((Q6482-日期设置!$B$2)/365,0),ROUNDUP((R6482-日期设置!$B$2)/365,0))</f>
        <v>2</v>
      </c>
      <c r="X6482" s="18">
        <f>_xlfn.IFNA(VLOOKUP(A6482,过往入选债券!A:D,4,0),2)</f>
        <v>2</v>
      </c>
      <c r="Y6482">
        <f>_xlfn.IFNA(VLOOKUP(C6482,[2]Sheet1!$A:$A,1,0),3)</f>
        <v>3</v>
      </c>
    </row>
    <row r="6483" spans="1:25" hidden="1" x14ac:dyDescent="0.2">
      <c r="A6483" s="21" t="s">
        <v>2743</v>
      </c>
      <c r="B6483" s="21" t="s">
        <v>2744</v>
      </c>
      <c r="C6483" s="37" t="s">
        <v>2495</v>
      </c>
      <c r="D6483" s="26" t="str">
        <f>[1]!b_calc_yield(A6483,日期设置!$B$2,F6483,1,R6483,1,O6483,L6483,S6483,)</f>
        <v>Fetching...</v>
      </c>
      <c r="E6483" s="26">
        <f t="shared" si="202"/>
        <v>3.6640809883037306</v>
      </c>
      <c r="F6483" s="18">
        <f>[1]!b_dq_cleanprice($A6483,日期设置!B$2)</f>
        <v>101.19280000000001</v>
      </c>
      <c r="G6483" s="18" t="str">
        <f t="shared" si="203"/>
        <v>0.98 + 0</v>
      </c>
      <c r="H6483" s="27">
        <f>[1]!b_dq_pctchange($A6483,日期设置!$B$2,1)/100</f>
        <v>0</v>
      </c>
      <c r="I6483" s="26">
        <f>[1]!b_pq_pctchange(A6483,日期设置!$B$4,日期设置!$B$2,1)</f>
        <v>0</v>
      </c>
      <c r="J6483" s="26">
        <f>[1]!b_pq_pctchange(A6483,日期设置!$C$4,日期设置!$B$2,1)</f>
        <v>0</v>
      </c>
      <c r="K6483" s="52">
        <f>[1]!b_dq_amount($A6483,日期设置!B$2,2,10000)</f>
        <v>0</v>
      </c>
      <c r="L6483" s="26">
        <f>[1]!b_info_latestpar(A6483,日期设置!$B$2)</f>
        <v>100</v>
      </c>
      <c r="M6483" s="6">
        <f>[1]!b_info_outstandingbalance($A6483,日期设置!B$2)</f>
        <v>5</v>
      </c>
      <c r="N6483" s="7">
        <f>[1]!b_info_latestissurercreditrating2(A6483,日期设置!$B$2,"102","1")</f>
        <v>0</v>
      </c>
      <c r="O6483" s="8">
        <v>5</v>
      </c>
      <c r="P6483" s="9">
        <f>[1]!b_info_repurchasedate(A6483)</f>
        <v>0</v>
      </c>
      <c r="Q6483" s="8" t="s">
        <v>16638</v>
      </c>
      <c r="R6483" s="2" t="str">
        <f>IF((--IF(P6483=0,Q6483,P6483))&gt;(--日期设置!$B$2),IF(P6483=0,Q6483,P6483),Q6483)</f>
        <v>2022-03-15</v>
      </c>
      <c r="S6483" s="2" t="s">
        <v>18387</v>
      </c>
      <c r="T6483" s="8">
        <f>[1]!b_anal_ptmyear($A6483,日期设置!$B$2)</f>
        <v>0.98082191780821915</v>
      </c>
      <c r="U6483" s="8">
        <f>[1]!b_anal_termifexercise($A6483,日期设置!B$2)</f>
        <v>0</v>
      </c>
      <c r="V6483" s="10">
        <f>[1]!b_dq_dirtyprice(A6483,日期设置!$B$2)</f>
        <v>101.28870000000001</v>
      </c>
      <c r="W6483" s="11">
        <f>IF(U6483=0,ROUNDUP((Q6483-日期设置!$B$2)/365,0),ROUNDUP((R6483-日期设置!$B$2)/365,0))</f>
        <v>1</v>
      </c>
      <c r="X6483" s="18">
        <f>_xlfn.IFNA(VLOOKUP(A6483,过往入选债券!A:D,4,0),2)</f>
        <v>2</v>
      </c>
      <c r="Y6483">
        <f>_xlfn.IFNA(VLOOKUP(C6483,[2]Sheet1!$A:$A,1,0),3)</f>
        <v>3</v>
      </c>
    </row>
    <row r="6484" spans="1:25" hidden="1" x14ac:dyDescent="0.2">
      <c r="A6484" s="28" t="s">
        <v>21818</v>
      </c>
      <c r="B6484" s="28" t="s">
        <v>22003</v>
      </c>
      <c r="C6484" s="39" t="s">
        <v>19424</v>
      </c>
      <c r="D6484" s="26" t="str">
        <f>[1]!b_calc_yield(A6484,日期设置!$B$2,F6484,1,R6484,1,O6484,L6484,S6484,)</f>
        <v>Fetching...</v>
      </c>
      <c r="E6484" s="26">
        <f t="shared" si="202"/>
        <v>10.049485470818498</v>
      </c>
      <c r="F6484" s="18">
        <f>[1]!b_dq_cleanprice($A6484,日期设置!B$2)</f>
        <v>100.788</v>
      </c>
      <c r="G6484" s="18" t="str">
        <f t="shared" si="203"/>
        <v>2.72 + 0</v>
      </c>
      <c r="H6484" s="27">
        <f>[1]!b_dq_pctchange($A6484,日期设置!$B$2,1)/100</f>
        <v>0</v>
      </c>
      <c r="I6484" s="26">
        <f>[1]!b_pq_pctchange(A6484,日期设置!$B$4,日期设置!$B$2,1)</f>
        <v>0</v>
      </c>
      <c r="J6484" s="26">
        <f>[1]!b_pq_pctchange(A6484,日期设置!$C$4,日期设置!$B$2,1)</f>
        <v>0</v>
      </c>
      <c r="K6484" s="52">
        <f>[1]!b_dq_amount($A6484,日期设置!B$2,2,10000)</f>
        <v>0</v>
      </c>
      <c r="L6484" s="26">
        <f>[1]!b_info_latestpar(A6484,日期设置!$B$2)</f>
        <v>100</v>
      </c>
      <c r="M6484" s="6">
        <f>[1]!b_info_outstandingbalance($A6484,日期设置!B$2)</f>
        <v>4</v>
      </c>
      <c r="N6484" s="7" t="str">
        <f>[1]!b_info_latestissurercreditrating2(A6484,日期设置!$B$2,"102","1")</f>
        <v>AAA</v>
      </c>
      <c r="O6484" s="43">
        <v>4.05</v>
      </c>
      <c r="P6484" s="9">
        <f>[1]!b_info_repurchasedate(A6484)</f>
        <v>0</v>
      </c>
      <c r="Q6484" s="31" t="s">
        <v>16656</v>
      </c>
      <c r="R6484" s="2" t="str">
        <f>IF((--IF(P6484=0,Q6484,P6484))&gt;(--日期设置!$B$2),IF(P6484=0,Q6484,P6484),Q6484)</f>
        <v>2023-12-11</v>
      </c>
      <c r="S6484" s="31" t="s">
        <v>16156</v>
      </c>
      <c r="T6484" s="8">
        <f>[1]!b_anal_ptmyear($A6484,日期设置!$B$2)</f>
        <v>2.7232876712328768</v>
      </c>
      <c r="U6484" s="8">
        <f>[1]!b_anal_termifexercise($A6484,日期设置!B$2)</f>
        <v>0</v>
      </c>
      <c r="V6484" s="10">
        <f>[1]!b_dq_dirtyprice(A6484,日期设置!$B$2)</f>
        <v>101.9087</v>
      </c>
      <c r="W6484" s="11">
        <f>IF(U6484=0,ROUNDUP((Q6484-日期设置!$B$2)/365,0),ROUNDUP((R6484-日期设置!$B$2)/365,0))</f>
        <v>3</v>
      </c>
      <c r="X6484" s="18">
        <f>_xlfn.IFNA(VLOOKUP(A6484,过往入选债券!A:D,4,0),2)</f>
        <v>2</v>
      </c>
      <c r="Y6484">
        <f>_xlfn.IFNA(VLOOKUP(C6484,[2]Sheet1!$A:$A,1,0),3)</f>
        <v>3</v>
      </c>
    </row>
    <row r="6485" spans="1:25" hidden="1" x14ac:dyDescent="0.2">
      <c r="A6485" s="21" t="s">
        <v>11192</v>
      </c>
      <c r="B6485" s="21" t="s">
        <v>11193</v>
      </c>
      <c r="C6485" s="37" t="s">
        <v>455</v>
      </c>
      <c r="D6485" s="26" t="str">
        <f>[1]!b_calc_yield(A6485,日期设置!$B$2,F6485,1,R6485,1,O6485,L6485,S6485,)</f>
        <v>Fetching...</v>
      </c>
      <c r="E6485" s="26">
        <f t="shared" si="202"/>
        <v>8.1856916835064233</v>
      </c>
      <c r="F6485" s="18">
        <f>[1]!b_dq_cleanprice($A6485,日期设置!B$2)</f>
        <v>99.492599999999996</v>
      </c>
      <c r="G6485" s="18" t="str">
        <f t="shared" si="203"/>
        <v>2.24 + 2.24</v>
      </c>
      <c r="H6485" s="27">
        <f>[1]!b_dq_pctchange($A6485,日期设置!$B$2,1)/100</f>
        <v>0</v>
      </c>
      <c r="I6485" s="26">
        <f>[1]!b_pq_pctchange(A6485,日期设置!$B$4,日期设置!$B$2,1)</f>
        <v>0</v>
      </c>
      <c r="J6485" s="26">
        <f>[1]!b_pq_pctchange(A6485,日期设置!$C$4,日期设置!$B$2,1)</f>
        <v>0.13526815099307296</v>
      </c>
      <c r="K6485" s="52">
        <f>[1]!b_dq_amount($A6485,日期设置!B$2,2,10000)</f>
        <v>0</v>
      </c>
      <c r="L6485" s="26">
        <f>[1]!b_info_latestpar(A6485,日期设置!$B$2)</f>
        <v>100</v>
      </c>
      <c r="M6485" s="6">
        <f>[1]!b_info_outstandingbalance($A6485,日期设置!B$2)</f>
        <v>20</v>
      </c>
      <c r="N6485" s="7" t="str">
        <f>[1]!b_info_latestissurercreditrating2(A6485,日期设置!$B$2,"102","1")</f>
        <v>AAA</v>
      </c>
      <c r="O6485" s="8">
        <v>3.5</v>
      </c>
      <c r="P6485" s="9">
        <f>[1]!b_info_repurchasedate(A6485)</f>
        <v>0</v>
      </c>
      <c r="Q6485" s="8" t="s">
        <v>16307</v>
      </c>
      <c r="R6485" s="2" t="str">
        <f>IF((--IF(P6485=0,Q6485,P6485))&gt;(--日期设置!$B$2),IF(P6485=0,Q6485,P6485),Q6485)</f>
        <v>2023-06-19</v>
      </c>
      <c r="S6485" s="2" t="s">
        <v>18087</v>
      </c>
      <c r="T6485" s="8">
        <f>[1]!b_anal_ptmyear($A6485,日期设置!$B$2)</f>
        <v>2.2438356164383562</v>
      </c>
      <c r="U6485" s="8">
        <f>[1]!b_anal_termifexercise($A6485,日期设置!B$2)</f>
        <v>2.2438356164383562</v>
      </c>
      <c r="V6485" s="10">
        <f>[1]!b_dq_dirtyprice(A6485,日期设置!$B$2)</f>
        <v>102.1392</v>
      </c>
      <c r="W6485" s="11">
        <f>IF(U6485=0,ROUNDUP((Q6485-日期设置!$B$2)/365,0),ROUNDUP((R6485-日期设置!$B$2)/365,0))</f>
        <v>3</v>
      </c>
      <c r="X6485" s="18">
        <f>_xlfn.IFNA(VLOOKUP(A6485,过往入选债券!A:D,4,0),2)</f>
        <v>2</v>
      </c>
      <c r="Y6485">
        <f>_xlfn.IFNA(VLOOKUP(C6485,[2]Sheet1!$A:$A,1,0),3)</f>
        <v>3</v>
      </c>
    </row>
    <row r="6486" spans="1:25" hidden="1" x14ac:dyDescent="0.2">
      <c r="A6486" s="28" t="s">
        <v>20310</v>
      </c>
      <c r="B6486" s="28" t="s">
        <v>20311</v>
      </c>
      <c r="C6486" s="39" t="s">
        <v>20752</v>
      </c>
      <c r="D6486" s="26" t="str">
        <f>[1]!b_calc_yield(A6486,日期设置!$B$2,F6486,1,R6486,1,O6486,L6486,S6486,)</f>
        <v>Fetching...</v>
      </c>
      <c r="E6486" s="26">
        <f t="shared" si="202"/>
        <v>8.9638097727953401</v>
      </c>
      <c r="F6486" s="18">
        <f>[1]!b_dq_cleanprice($A6486,日期设置!B$2)</f>
        <v>100.3634</v>
      </c>
      <c r="G6486" s="18" t="str">
        <f t="shared" si="203"/>
        <v>2.44 + 0</v>
      </c>
      <c r="H6486" s="27">
        <f>[1]!b_dq_pctchange($A6486,日期设置!$B$2,1)/100</f>
        <v>0</v>
      </c>
      <c r="I6486" s="26">
        <f>[1]!b_pq_pctchange(A6486,日期设置!$B$4,日期设置!$B$2,1)</f>
        <v>0</v>
      </c>
      <c r="J6486" s="26">
        <f>[1]!b_pq_pctchange(A6486,日期设置!$C$4,日期设置!$B$2,1)</f>
        <v>0</v>
      </c>
      <c r="K6486" s="52">
        <f>[1]!b_dq_amount($A6486,日期设置!B$2,2,10000)</f>
        <v>0</v>
      </c>
      <c r="L6486" s="26">
        <f>[1]!b_info_latestpar(A6486,日期设置!$B$2)</f>
        <v>100</v>
      </c>
      <c r="M6486" s="6">
        <f>[1]!b_info_outstandingbalance($A6486,日期设置!B$2)</f>
        <v>7</v>
      </c>
      <c r="N6486" s="7" t="str">
        <f>[1]!b_info_latestissurercreditrating2(A6486,日期设置!$B$2,"102","1")</f>
        <v>AA</v>
      </c>
      <c r="O6486" s="8">
        <v>3.9</v>
      </c>
      <c r="P6486" s="9">
        <f>[1]!b_info_repurchasedate(A6486)</f>
        <v>0</v>
      </c>
      <c r="Q6486" s="8" t="s">
        <v>16668</v>
      </c>
      <c r="R6486" s="2" t="str">
        <f>IF((--IF(P6486=0,Q6486,P6486))&gt;(--日期设置!$B$2),IF(P6486=0,Q6486,P6486),Q6486)</f>
        <v>2023-09-02</v>
      </c>
      <c r="S6486" s="31" t="s">
        <v>20816</v>
      </c>
      <c r="T6486" s="8">
        <f>[1]!b_anal_ptmyear($A6486,日期设置!$B$2)</f>
        <v>2.4493150684931506</v>
      </c>
      <c r="U6486" s="8">
        <f>[1]!b_anal_termifexercise($A6486,日期设置!B$2)</f>
        <v>0</v>
      </c>
      <c r="V6486" s="10">
        <f>[1]!b_dq_dirtyprice(A6486,日期设置!$B$2)</f>
        <v>102.5111</v>
      </c>
      <c r="W6486" s="11">
        <f>IF(U6486=0,ROUNDUP((Q6486-日期设置!$B$2)/365,0),ROUNDUP((R6486-日期设置!$B$2)/365,0))</f>
        <v>3</v>
      </c>
      <c r="X6486" s="18">
        <f>_xlfn.IFNA(VLOOKUP(A6486,过往入选债券!A:D,4,0),2)</f>
        <v>2</v>
      </c>
      <c r="Y6486">
        <f>_xlfn.IFNA(VLOOKUP(C6486,[2]Sheet1!$A:$A,1,0),3)</f>
        <v>3</v>
      </c>
    </row>
    <row r="6487" spans="1:25" hidden="1" x14ac:dyDescent="0.2">
      <c r="A6487" s="21" t="s">
        <v>12765</v>
      </c>
      <c r="B6487" s="21" t="s">
        <v>12766</v>
      </c>
      <c r="C6487" s="37" t="s">
        <v>12767</v>
      </c>
      <c r="D6487" s="26" t="str">
        <f>[1]!b_calc_yield(A6487,日期设置!$B$2,F6487,1,R6487,1,O6487,L6487,S6487,)</f>
        <v>Fetching...</v>
      </c>
      <c r="E6487" s="26">
        <f t="shared" si="202"/>
        <v>20.450145087674755</v>
      </c>
      <c r="F6487" s="18">
        <f>[1]!b_dq_cleanprice($A6487,日期设置!B$2)</f>
        <v>39.906399999999998</v>
      </c>
      <c r="G6487" s="18" t="str">
        <f t="shared" si="203"/>
        <v>1.83 + 0</v>
      </c>
      <c r="H6487" s="27">
        <f>[1]!b_dq_pctchange($A6487,日期设置!$B$2,1)/100</f>
        <v>0</v>
      </c>
      <c r="I6487" s="26">
        <f>[1]!b_pq_pctchange(A6487,日期设置!$B$4,日期设置!$B$2,1)</f>
        <v>0</v>
      </c>
      <c r="J6487" s="26">
        <f>[1]!b_pq_pctchange(A6487,日期设置!$C$4,日期设置!$B$2,1)</f>
        <v>0</v>
      </c>
      <c r="K6487" s="52">
        <f>[1]!b_dq_amount($A6487,日期设置!B$2,2,10000)</f>
        <v>0</v>
      </c>
      <c r="L6487" s="26">
        <f>[1]!b_info_latestpar(A6487,日期设置!$B$2)</f>
        <v>40</v>
      </c>
      <c r="M6487" s="6">
        <f>[1]!b_info_outstandingbalance($A6487,日期设置!B$2)</f>
        <v>2.4</v>
      </c>
      <c r="N6487" s="7" t="str">
        <f>[1]!b_info_latestissurercreditrating2(A6487,日期设置!$B$2,"102","1")</f>
        <v>AA</v>
      </c>
      <c r="O6487" s="8">
        <v>4.2</v>
      </c>
      <c r="P6487" s="9">
        <f>[1]!b_info_repurchasedate(A6487)</f>
        <v>0</v>
      </c>
      <c r="Q6487" s="8" t="s">
        <v>16823</v>
      </c>
      <c r="R6487" s="2" t="str">
        <f>IF((--IF(P6487=0,Q6487,P6487))&gt;(--日期设置!$B$2),IF(P6487=0,Q6487,P6487),Q6487)</f>
        <v>2023-01-21</v>
      </c>
      <c r="S6487" s="2" t="s">
        <v>18052</v>
      </c>
      <c r="T6487" s="8">
        <f>[1]!b_anal_ptmyear($A6487,日期设置!$B$2)</f>
        <v>1.8356164383561644</v>
      </c>
      <c r="U6487" s="8">
        <f>[1]!b_anal_termifexercise($A6487,日期设置!B$2)</f>
        <v>0</v>
      </c>
      <c r="V6487" s="10">
        <f>[1]!b_dq_dirtyprice(A6487,日期设置!$B$2)</f>
        <v>40.182600000000001</v>
      </c>
      <c r="W6487" s="11">
        <f>IF(U6487=0,ROUNDUP((Q6487-日期设置!$B$2)/365,0),ROUNDUP((R6487-日期设置!$B$2)/365,0))</f>
        <v>2</v>
      </c>
      <c r="X6487" s="18">
        <f>_xlfn.IFNA(VLOOKUP(A6487,过往入选债券!A:D,4,0),2)</f>
        <v>2</v>
      </c>
      <c r="Y6487">
        <f>_xlfn.IFNA(VLOOKUP(C6487,[2]Sheet1!$A:$A,1,0),3)</f>
        <v>3</v>
      </c>
    </row>
    <row r="6488" spans="1:25" hidden="1" x14ac:dyDescent="0.2">
      <c r="A6488" s="21" t="s">
        <v>3879</v>
      </c>
      <c r="B6488" s="21" t="s">
        <v>3880</v>
      </c>
      <c r="C6488" s="37" t="s">
        <v>1586</v>
      </c>
      <c r="D6488" s="26" t="str">
        <f>[1]!b_calc_yield(A6488,日期设置!$B$2,F6488,1,R6488,1,O6488,L6488,S6488,)</f>
        <v>Fetching...</v>
      </c>
      <c r="E6488" s="26">
        <f t="shared" si="202"/>
        <v>3.0781086639604549</v>
      </c>
      <c r="F6488" s="18">
        <f>[1]!b_dq_cleanprice($A6488,日期设置!B$2)</f>
        <v>100.98779999999999</v>
      </c>
      <c r="G6488" s="18" t="str">
        <f t="shared" si="203"/>
        <v>0.82 + 0</v>
      </c>
      <c r="H6488" s="27">
        <f>[1]!b_dq_pctchange($A6488,日期设置!$B$2,1)/100</f>
        <v>0</v>
      </c>
      <c r="I6488" s="26">
        <f>[1]!b_pq_pctchange(A6488,日期设置!$B$4,日期设置!$B$2,1)</f>
        <v>9.4060137036397554E-2</v>
      </c>
      <c r="J6488" s="26">
        <f>[1]!b_pq_pctchange(A6488,日期设置!$C$4,日期设置!$B$2,1)</f>
        <v>0.34678473908670365</v>
      </c>
      <c r="K6488" s="52">
        <f>[1]!b_dq_amount($A6488,日期设置!B$2,2,10000)</f>
        <v>0</v>
      </c>
      <c r="L6488" s="26">
        <f>[1]!b_info_latestpar(A6488,日期设置!$B$2)</f>
        <v>100</v>
      </c>
      <c r="M6488" s="6">
        <f>[1]!b_info_outstandingbalance($A6488,日期设置!B$2)</f>
        <v>10</v>
      </c>
      <c r="N6488" s="7">
        <f>[1]!b_info_latestissurercreditrating2(A6488,日期设置!$B$2,"102","1")</f>
        <v>0</v>
      </c>
      <c r="O6488" s="8">
        <v>5</v>
      </c>
      <c r="P6488" s="9">
        <f>[1]!b_info_repurchasedate(A6488)</f>
        <v>0</v>
      </c>
      <c r="Q6488" s="8" t="s">
        <v>17273</v>
      </c>
      <c r="R6488" s="2" t="str">
        <f>IF((--IF(P6488=0,Q6488,P6488))&gt;(--日期设置!$B$2),IF(P6488=0,Q6488,P6488),Q6488)</f>
        <v>2022-01-17</v>
      </c>
      <c r="S6488" s="2" t="s">
        <v>18051</v>
      </c>
      <c r="T6488" s="8">
        <f>[1]!b_anal_ptmyear($A6488,日期设置!$B$2)</f>
        <v>0.8246575342465754</v>
      </c>
      <c r="U6488" s="8">
        <f>[1]!b_anal_termifexercise($A6488,日期设置!B$2)</f>
        <v>0</v>
      </c>
      <c r="V6488" s="10">
        <f>[1]!b_dq_dirtyprice(A6488,日期设置!$B$2)</f>
        <v>101.86450000000001</v>
      </c>
      <c r="W6488" s="11">
        <f>IF(U6488=0,ROUNDUP((Q6488-日期设置!$B$2)/365,0),ROUNDUP((R6488-日期设置!$B$2)/365,0))</f>
        <v>1</v>
      </c>
      <c r="X6488" s="18">
        <f>_xlfn.IFNA(VLOOKUP(A6488,过往入选债券!A:D,4,0),2)</f>
        <v>2</v>
      </c>
      <c r="Y6488">
        <f>_xlfn.IFNA(VLOOKUP(C6488,[2]Sheet1!$A:$A,1,0),3)</f>
        <v>3</v>
      </c>
    </row>
    <row r="6489" spans="1:25" hidden="1" x14ac:dyDescent="0.2">
      <c r="A6489" s="28" t="s">
        <v>19407</v>
      </c>
      <c r="B6489" s="28" t="s">
        <v>19408</v>
      </c>
      <c r="C6489" s="38" t="s">
        <v>6262</v>
      </c>
      <c r="D6489" s="26" t="str">
        <f>[1]!b_calc_yield(A6489,日期设置!$B$2,F6489,1,R6489,1,O6489,L6489,S6489,)</f>
        <v>Fetching...</v>
      </c>
      <c r="E6489" s="26">
        <f t="shared" si="202"/>
        <v>8.8932254269763256</v>
      </c>
      <c r="F6489" s="18">
        <f>[1]!b_dq_cleanprice($A6489,日期设置!B$2)</f>
        <v>99.614400000000003</v>
      </c>
      <c r="G6489" s="18" t="str">
        <f t="shared" si="203"/>
        <v>2.42 + 0</v>
      </c>
      <c r="H6489" s="27">
        <f>[1]!b_dq_pctchange($A6489,日期设置!$B$2,1)/100</f>
        <v>0</v>
      </c>
      <c r="I6489" s="26">
        <f>[1]!b_pq_pctchange(A6489,日期设置!$B$4,日期设置!$B$2,1)</f>
        <v>0</v>
      </c>
      <c r="J6489" s="26">
        <f>[1]!b_pq_pctchange(A6489,日期设置!$C$4,日期设置!$B$2,1)</f>
        <v>5.6047393193561335E-2</v>
      </c>
      <c r="K6489" s="52">
        <f>[1]!b_dq_amount($A6489,日期设置!B$2,2,10000)</f>
        <v>0</v>
      </c>
      <c r="L6489" s="26">
        <f>[1]!b_info_latestpar(A6489,日期设置!$B$2)</f>
        <v>100</v>
      </c>
      <c r="M6489" s="6">
        <f>[1]!b_info_outstandingbalance($A6489,日期设置!B$2)</f>
        <v>10</v>
      </c>
      <c r="N6489" s="7" t="str">
        <f>[1]!b_info_latestissurercreditrating2(A6489,日期设置!$B$2,"102","1")</f>
        <v>AAA</v>
      </c>
      <c r="O6489" s="8">
        <v>3.57</v>
      </c>
      <c r="P6489" s="9">
        <f>[1]!b_info_repurchasedate(A6489)</f>
        <v>0</v>
      </c>
      <c r="Q6489" s="8" t="s">
        <v>16736</v>
      </c>
      <c r="R6489" s="2" t="str">
        <f>IF((--IF(P6489=0,Q6489,P6489))&gt;(--日期设置!$B$2),IF(P6489=0,Q6489,P6489),Q6489)</f>
        <v>2023-08-24</v>
      </c>
      <c r="S6489" s="31" t="s">
        <v>19105</v>
      </c>
      <c r="T6489" s="8">
        <f>[1]!b_anal_ptmyear($A6489,日期设置!$B$2)</f>
        <v>2.4246575342465753</v>
      </c>
      <c r="U6489" s="8">
        <f>[1]!b_anal_termifexercise($A6489,日期设置!B$2)</f>
        <v>0</v>
      </c>
      <c r="V6489" s="10">
        <f>[1]!b_dq_dirtyprice(A6489,日期设置!$B$2)</f>
        <v>101.66840000000001</v>
      </c>
      <c r="W6489" s="11">
        <f>IF(U6489=0,ROUNDUP((Q6489-日期设置!$B$2)/365,0),ROUNDUP((R6489-日期设置!$B$2)/365,0))</f>
        <v>3</v>
      </c>
      <c r="X6489" s="18">
        <f>_xlfn.IFNA(VLOOKUP(A6489,过往入选债券!A:D,4,0),2)</f>
        <v>2</v>
      </c>
      <c r="Y6489">
        <f>_xlfn.IFNA(VLOOKUP(C6489,[2]Sheet1!$A:$A,1,0),3)</f>
        <v>3</v>
      </c>
    </row>
    <row r="6490" spans="1:25" hidden="1" x14ac:dyDescent="0.2">
      <c r="A6490" s="28" t="s">
        <v>20300</v>
      </c>
      <c r="B6490" s="28" t="s">
        <v>20301</v>
      </c>
      <c r="C6490" s="39" t="s">
        <v>20751</v>
      </c>
      <c r="D6490" s="26" t="str">
        <f>[1]!b_calc_yield(A6490,日期设置!$B$2,F6490,1,R6490,1,O6490,L6490,S6490,)</f>
        <v>Fetching...</v>
      </c>
      <c r="E6490" s="26">
        <f t="shared" si="202"/>
        <v>9.2160560451334028</v>
      </c>
      <c r="F6490" s="18">
        <f>[1]!b_dq_cleanprice($A6490,日期设置!B$2)</f>
        <v>99.44</v>
      </c>
      <c r="G6490" s="18" t="str">
        <f t="shared" si="203"/>
        <v>4.50 + 2.50</v>
      </c>
      <c r="H6490" s="27">
        <f>[1]!b_dq_pctchange($A6490,日期设置!$B$2,1)/100</f>
        <v>0</v>
      </c>
      <c r="I6490" s="26">
        <f>[1]!b_pq_pctchange(A6490,日期设置!$B$4,日期设置!$B$2,1)</f>
        <v>0</v>
      </c>
      <c r="J6490" s="26">
        <f>[1]!b_pq_pctchange(A6490,日期设置!$C$4,日期设置!$B$2,1)</f>
        <v>6.8429738759406916E-2</v>
      </c>
      <c r="K6490" s="52">
        <f>[1]!b_dq_amount($A6490,日期设置!B$2,2,10000)</f>
        <v>0</v>
      </c>
      <c r="L6490" s="26">
        <f>[1]!b_info_latestpar(A6490,日期设置!$B$2)</f>
        <v>100</v>
      </c>
      <c r="M6490" s="6">
        <f>[1]!b_info_outstandingbalance($A6490,日期设置!B$2)</f>
        <v>10</v>
      </c>
      <c r="N6490" s="7" t="str">
        <f>[1]!b_info_latestissurercreditrating2(A6490,日期设置!$B$2,"102","1")</f>
        <v>AA+</v>
      </c>
      <c r="O6490" s="8">
        <v>3.5</v>
      </c>
      <c r="P6490" s="9" t="str">
        <f>[1]!b_info_repurchasedate(A6490)</f>
        <v>2023-09-22</v>
      </c>
      <c r="Q6490" s="8" t="s">
        <v>20854</v>
      </c>
      <c r="R6490" s="2" t="str">
        <f>IF((--IF(P6490=0,Q6490,P6490))&gt;(--日期设置!$B$2),IF(P6490=0,Q6490,P6490),Q6490)</f>
        <v>2023-09-22</v>
      </c>
      <c r="S6490" s="31" t="s">
        <v>17459</v>
      </c>
      <c r="T6490" s="8">
        <f>[1]!b_anal_ptmyear($A6490,日期设置!$B$2)</f>
        <v>4.5041095890410956</v>
      </c>
      <c r="U6490" s="8">
        <f>[1]!b_anal_termifexercise($A6490,日期设置!B$2)</f>
        <v>2.504109589041096</v>
      </c>
      <c r="V6490" s="10">
        <f>[1]!b_dq_dirtyprice(A6490,日期设置!$B$2)</f>
        <v>101.1756</v>
      </c>
      <c r="W6490" s="11">
        <f>IF(U6490=0,ROUNDUP((Q6490-日期设置!$B$2)/365,0),ROUNDUP((R6490-日期设置!$B$2)/365,0))</f>
        <v>3</v>
      </c>
      <c r="X6490" s="18">
        <f>_xlfn.IFNA(VLOOKUP(A6490,过往入选债券!A:D,4,0),2)</f>
        <v>2</v>
      </c>
      <c r="Y6490">
        <f>_xlfn.IFNA(VLOOKUP(C6490,[2]Sheet1!$A:$A,1,0),3)</f>
        <v>3</v>
      </c>
    </row>
    <row r="6491" spans="1:25" hidden="1" x14ac:dyDescent="0.2">
      <c r="A6491" s="21" t="s">
        <v>12990</v>
      </c>
      <c r="B6491" s="21" t="s">
        <v>12991</v>
      </c>
      <c r="C6491" s="37" t="s">
        <v>131</v>
      </c>
      <c r="D6491" s="26" t="str">
        <f>[1]!b_calc_yield(A6491,日期设置!$B$2,F6491,1,R6491,1,O6491,L6491,S6491,)</f>
        <v>Fetching...</v>
      </c>
      <c r="E6491" s="26">
        <f t="shared" si="202"/>
        <v>19.119245400201844</v>
      </c>
      <c r="F6491" s="18">
        <f>[1]!b_dq_cleanprice($A6491,日期设置!B$2)</f>
        <v>59.1586</v>
      </c>
      <c r="G6491" s="18" t="str">
        <f t="shared" si="203"/>
        <v>2.02 + 0</v>
      </c>
      <c r="H6491" s="27">
        <f>[1]!b_dq_pctchange($A6491,日期设置!$B$2,1)/100</f>
        <v>0</v>
      </c>
      <c r="I6491" s="26">
        <f>[1]!b_pq_pctchange(A6491,日期设置!$B$4,日期设置!$B$2,1)</f>
        <v>-0.30804800695635809</v>
      </c>
      <c r="J6491" s="26">
        <f>[1]!b_pq_pctchange(A6491,日期设置!$C$4,日期设置!$B$2,1)</f>
        <v>-0.82247540620829884</v>
      </c>
      <c r="K6491" s="52">
        <f>[1]!b_dq_amount($A6491,日期设置!B$2,2,10000)</f>
        <v>0</v>
      </c>
      <c r="L6491" s="26">
        <f>[1]!b_info_latestpar(A6491,日期设置!$B$2)</f>
        <v>60</v>
      </c>
      <c r="M6491" s="6">
        <f>[1]!b_info_outstandingbalance($A6491,日期设置!B$2)</f>
        <v>9</v>
      </c>
      <c r="N6491" s="7" t="str">
        <f>[1]!b_info_latestissurercreditrating2(A6491,日期设置!$B$2,"102","1")</f>
        <v>AA</v>
      </c>
      <c r="O6491" s="8">
        <v>4.55</v>
      </c>
      <c r="P6491" s="9">
        <f>[1]!b_info_repurchasedate(A6491)</f>
        <v>0</v>
      </c>
      <c r="Q6491" s="8" t="s">
        <v>16123</v>
      </c>
      <c r="R6491" s="2" t="str">
        <f>IF((--IF(P6491=0,Q6491,P6491))&gt;(--日期设置!$B$2),IF(P6491=0,Q6491,P6491),Q6491)</f>
        <v>2023-03-30</v>
      </c>
      <c r="S6491" s="2" t="s">
        <v>18636</v>
      </c>
      <c r="T6491" s="8">
        <f>[1]!b_anal_ptmyear($A6491,日期设置!$B$2)</f>
        <v>2.021917808219178</v>
      </c>
      <c r="U6491" s="8">
        <f>[1]!b_anal_termifexercise($A6491,日期设置!B$2)</f>
        <v>0</v>
      </c>
      <c r="V6491" s="10">
        <f>[1]!b_dq_dirtyprice(A6491,日期设置!$B$2)</f>
        <v>61.828800000000001</v>
      </c>
      <c r="W6491" s="11">
        <f>IF(U6491=0,ROUNDUP((Q6491-日期设置!$B$2)/365,0),ROUNDUP((R6491-日期设置!$B$2)/365,0))</f>
        <v>3</v>
      </c>
      <c r="X6491" s="18">
        <f>_xlfn.IFNA(VLOOKUP(A6491,过往入选债券!A:D,4,0),2)</f>
        <v>2</v>
      </c>
      <c r="Y6491">
        <f>_xlfn.IFNA(VLOOKUP(C6491,[2]Sheet1!$A:$A,1,0),3)</f>
        <v>3</v>
      </c>
    </row>
    <row r="6492" spans="1:25" hidden="1" x14ac:dyDescent="0.2">
      <c r="A6492" s="21" t="s">
        <v>7023</v>
      </c>
      <c r="B6492" s="21" t="s">
        <v>7024</v>
      </c>
      <c r="C6492" s="37" t="s">
        <v>143</v>
      </c>
      <c r="D6492" s="26" t="str">
        <f>[1]!b_calc_yield(A6492,日期设置!$B$2,F6492,1,R6492,1,O6492,L6492,S6492,)</f>
        <v>Fetching...</v>
      </c>
      <c r="E6492" s="26">
        <f t="shared" si="202"/>
        <v>1.2572493726295653</v>
      </c>
      <c r="F6492" s="18">
        <f>[1]!b_dq_cleanprice($A6492,日期设置!B$2)</f>
        <v>100.36499999999999</v>
      </c>
      <c r="G6492" s="18" t="str">
        <f t="shared" si="203"/>
        <v>0.33 + 0</v>
      </c>
      <c r="H6492" s="27">
        <f>[1]!b_dq_pctchange($A6492,日期设置!$B$2,1)/100</f>
        <v>0</v>
      </c>
      <c r="I6492" s="26">
        <f>[1]!b_pq_pctchange(A6492,日期设置!$B$4,日期设置!$B$2,1)</f>
        <v>0</v>
      </c>
      <c r="J6492" s="26">
        <f>[1]!b_pq_pctchange(A6492,日期设置!$C$4,日期设置!$B$2,1)</f>
        <v>0</v>
      </c>
      <c r="K6492" s="52">
        <f>[1]!b_dq_amount($A6492,日期设置!B$2,2,10000)</f>
        <v>0</v>
      </c>
      <c r="L6492" s="26">
        <f>[1]!b_info_latestpar(A6492,日期设置!$B$2)</f>
        <v>100</v>
      </c>
      <c r="M6492" s="6">
        <f>[1]!b_info_outstandingbalance($A6492,日期设置!B$2)</f>
        <v>12</v>
      </c>
      <c r="N6492" s="7" t="str">
        <f>[1]!b_info_latestissurercreditrating2(A6492,日期设置!$B$2,"102","1")</f>
        <v>AAA</v>
      </c>
      <c r="O6492" s="8">
        <v>4.95</v>
      </c>
      <c r="P6492" s="9">
        <f>[1]!b_info_repurchasedate(A6492)</f>
        <v>0</v>
      </c>
      <c r="Q6492" s="8" t="s">
        <v>17207</v>
      </c>
      <c r="R6492" s="2" t="str">
        <f>IF((--IF(P6492=0,Q6492,P6492))&gt;(--日期设置!$B$2),IF(P6492=0,Q6492,P6492),Q6492)</f>
        <v>2021-07-23</v>
      </c>
      <c r="S6492" s="2" t="s">
        <v>17788</v>
      </c>
      <c r="T6492" s="8">
        <f>[1]!b_anal_ptmyear($A6492,日期设置!$B$2)</f>
        <v>0.33698630136986302</v>
      </c>
      <c r="U6492" s="8">
        <f>[1]!b_anal_termifexercise($A6492,日期设置!B$2)</f>
        <v>0</v>
      </c>
      <c r="V6492" s="10">
        <f>[1]!b_dq_dirtyprice(A6492,日期设置!$B$2)</f>
        <v>103.6469</v>
      </c>
      <c r="W6492" s="11">
        <f>IF(U6492=0,ROUNDUP((Q6492-日期设置!$B$2)/365,0),ROUNDUP((R6492-日期设置!$B$2)/365,0))</f>
        <v>1</v>
      </c>
      <c r="X6492" s="18" t="str">
        <f>_xlfn.IFNA(VLOOKUP(A6492,过往入选债券!A:D,4,0),2)</f>
        <v>否</v>
      </c>
      <c r="Y6492" s="45">
        <f>_xlfn.IFNA(VLOOKUP(C6492,[2]Sheet1!$A:$A,1,0),3)</f>
        <v>3</v>
      </c>
    </row>
    <row r="6493" spans="1:25" hidden="1" x14ac:dyDescent="0.2">
      <c r="A6493" s="21" t="s">
        <v>6567</v>
      </c>
      <c r="B6493" s="21" t="s">
        <v>6568</v>
      </c>
      <c r="C6493" s="37" t="s">
        <v>6569</v>
      </c>
      <c r="D6493" s="26" t="str">
        <f>[1]!b_calc_yield(A6493,日期设置!$B$2,F6493,1,R6493,1,O6493,L6493,S6493,)</f>
        <v>Fetching...</v>
      </c>
      <c r="E6493" s="26">
        <f t="shared" si="202"/>
        <v>7.2368131787603707</v>
      </c>
      <c r="F6493" s="18">
        <f>[1]!b_dq_cleanprice($A6493,日期设置!B$2)</f>
        <v>103.807</v>
      </c>
      <c r="G6493" s="18" t="str">
        <f t="shared" si="203"/>
        <v>2.05 + 0</v>
      </c>
      <c r="H6493" s="27">
        <f>[1]!b_dq_pctchange($A6493,日期设置!$B$2,1)/100</f>
        <v>0</v>
      </c>
      <c r="I6493" s="26">
        <f>[1]!b_pq_pctchange(A6493,日期设置!$B$4,日期设置!$B$2,1)</f>
        <v>7.751145800594772E-2</v>
      </c>
      <c r="J6493" s="26">
        <f>[1]!b_pq_pctchange(A6493,日期设置!$C$4,日期设置!$B$2,1)</f>
        <v>0.49741899757196351</v>
      </c>
      <c r="K6493" s="52">
        <f>[1]!b_dq_amount($A6493,日期设置!B$2,2,10000)</f>
        <v>0</v>
      </c>
      <c r="L6493" s="26">
        <f>[1]!b_info_latestpar(A6493,日期设置!$B$2)</f>
        <v>100</v>
      </c>
      <c r="M6493" s="6">
        <f>[1]!b_info_outstandingbalance($A6493,日期设置!B$2)</f>
        <v>5</v>
      </c>
      <c r="N6493" s="7" t="str">
        <f>[1]!b_info_latestissurercreditrating2(A6493,日期设置!$B$2,"102","1")</f>
        <v>AA+</v>
      </c>
      <c r="O6493" s="8">
        <v>5.69</v>
      </c>
      <c r="P6493" s="9">
        <f>[1]!b_info_repurchasedate(A6493)</f>
        <v>0</v>
      </c>
      <c r="Q6493" s="8" t="s">
        <v>16285</v>
      </c>
      <c r="R6493" s="2" t="str">
        <f>IF((--IF(P6493=0,Q6493,P6493))&gt;(--日期设置!$B$2),IF(P6493=0,Q6493,P6493),Q6493)</f>
        <v>2023-04-12</v>
      </c>
      <c r="S6493" s="2" t="s">
        <v>18066</v>
      </c>
      <c r="T6493" s="8">
        <f>[1]!b_anal_ptmyear($A6493,日期设置!$B$2)</f>
        <v>2.0575342465753423</v>
      </c>
      <c r="U6493" s="8">
        <f>[1]!b_anal_termifexercise($A6493,日期设置!B$2)</f>
        <v>0</v>
      </c>
      <c r="V6493" s="10">
        <f>[1]!b_dq_dirtyprice(A6493,日期设置!$B$2)</f>
        <v>109.1696</v>
      </c>
      <c r="W6493" s="11">
        <f>IF(U6493=0,ROUNDUP((Q6493-日期设置!$B$2)/365,0),ROUNDUP((R6493-日期设置!$B$2)/365,0))</f>
        <v>3</v>
      </c>
      <c r="X6493" s="18">
        <f>_xlfn.IFNA(VLOOKUP(A6493,过往入选债券!A:D,4,0),2)</f>
        <v>2</v>
      </c>
      <c r="Y6493">
        <f>_xlfn.IFNA(VLOOKUP(C6493,[2]Sheet1!$A:$A,1,0),3)</f>
        <v>3</v>
      </c>
    </row>
    <row r="6494" spans="1:25" hidden="1" x14ac:dyDescent="0.2">
      <c r="A6494" s="21" t="s">
        <v>5049</v>
      </c>
      <c r="B6494" s="21" t="s">
        <v>5050</v>
      </c>
      <c r="C6494" s="37" t="s">
        <v>1570</v>
      </c>
      <c r="D6494" s="26" t="str">
        <f>[1]!b_calc_yield(A6494,日期设置!$B$2,F6494,1,R6494,1,O6494,L6494,S6494,)</f>
        <v>Fetching...</v>
      </c>
      <c r="E6494" s="26">
        <f t="shared" si="202"/>
        <v>6.1301665419860818</v>
      </c>
      <c r="F6494" s="18">
        <f>[1]!b_dq_cleanprice($A6494,日期设置!B$2)</f>
        <v>102.6396</v>
      </c>
      <c r="G6494" s="18" t="str">
        <f t="shared" si="203"/>
        <v>4.67 + 1.67</v>
      </c>
      <c r="H6494" s="27">
        <f>[1]!b_dq_pctchange($A6494,日期设置!$B$2,1)/100</f>
        <v>0</v>
      </c>
      <c r="I6494" s="26">
        <f>[1]!b_pq_pctchange(A6494,日期设置!$B$4,日期设置!$B$2,1)</f>
        <v>0</v>
      </c>
      <c r="J6494" s="26">
        <f>[1]!b_pq_pctchange(A6494,日期设置!$C$4,日期设置!$B$2,1)</f>
        <v>0</v>
      </c>
      <c r="K6494" s="52">
        <f>[1]!b_dq_amount($A6494,日期设置!B$2,2,10000)</f>
        <v>0</v>
      </c>
      <c r="L6494" s="26">
        <f>[1]!b_info_latestpar(A6494,日期设置!$B$2)</f>
        <v>100</v>
      </c>
      <c r="M6494" s="6">
        <f>[1]!b_info_outstandingbalance($A6494,日期设置!B$2)</f>
        <v>5</v>
      </c>
      <c r="N6494" s="7" t="str">
        <f>[1]!b_info_latestissurercreditrating2(A6494,日期设置!$B$2,"102","1")</f>
        <v>AA+</v>
      </c>
      <c r="O6494" s="8">
        <v>5.4</v>
      </c>
      <c r="P6494" s="9" t="str">
        <f>[1]!b_info_repurchasedate(A6494)</f>
        <v>2022-11-23</v>
      </c>
      <c r="Q6494" s="8" t="s">
        <v>17679</v>
      </c>
      <c r="R6494" s="2" t="str">
        <f>IF((--IF(P6494=0,Q6494,P6494))&gt;(--日期设置!$B$2),IF(P6494=0,Q6494,P6494),Q6494)</f>
        <v>2022-11-23</v>
      </c>
      <c r="S6494" s="2" t="s">
        <v>19056</v>
      </c>
      <c r="T6494" s="8">
        <f>[1]!b_anal_ptmyear($A6494,日期设置!$B$2)</f>
        <v>4.6739726027397257</v>
      </c>
      <c r="U6494" s="8">
        <f>[1]!b_anal_termifexercise($A6494,日期设置!B$2)</f>
        <v>1.6739726027397259</v>
      </c>
      <c r="V6494" s="10">
        <f>[1]!b_dq_dirtyprice(A6494,日期设置!$B$2)</f>
        <v>104.40009999999999</v>
      </c>
      <c r="W6494" s="11">
        <f>IF(U6494=0,ROUNDUP((Q6494-日期设置!$B$2)/365,0),ROUNDUP((R6494-日期设置!$B$2)/365,0))</f>
        <v>2</v>
      </c>
      <c r="X6494" s="18">
        <f>_xlfn.IFNA(VLOOKUP(A6494,过往入选债券!A:D,4,0),2)</f>
        <v>2</v>
      </c>
      <c r="Y6494">
        <f>_xlfn.IFNA(VLOOKUP(C6494,[2]Sheet1!$A:$A,1,0),3)</f>
        <v>3</v>
      </c>
    </row>
    <row r="6495" spans="1:25" hidden="1" x14ac:dyDescent="0.2">
      <c r="A6495" s="28" t="s">
        <v>19905</v>
      </c>
      <c r="B6495" s="28" t="s">
        <v>19906</v>
      </c>
      <c r="C6495" s="38" t="s">
        <v>19907</v>
      </c>
      <c r="D6495" s="26" t="str">
        <f>[1]!b_calc_yield(A6495,日期设置!$B$2,F6495,1,R6495,1,O6495,L6495,S6495,)</f>
        <v>Fetching...</v>
      </c>
      <c r="E6495" s="26">
        <f t="shared" si="202"/>
        <v>8.8430309110288938</v>
      </c>
      <c r="F6495" s="18">
        <f>[1]!b_dq_cleanprice($A6495,日期设置!B$2)</f>
        <v>99.914400000000001</v>
      </c>
      <c r="G6495" s="18" t="str">
        <f t="shared" si="203"/>
        <v>2.41 + 0</v>
      </c>
      <c r="H6495" s="27">
        <f>[1]!b_dq_pctchange($A6495,日期设置!$B$2,1)/100</f>
        <v>0</v>
      </c>
      <c r="I6495" s="26">
        <f>[1]!b_pq_pctchange(A6495,日期设置!$B$4,日期设置!$B$2,1)</f>
        <v>0</v>
      </c>
      <c r="J6495" s="26">
        <f>[1]!b_pq_pctchange(A6495,日期设置!$C$4,日期设置!$B$2,1)</f>
        <v>-0.28294006161806151</v>
      </c>
      <c r="K6495" s="52">
        <f>[1]!b_dq_amount($A6495,日期设置!B$2,2,10000)</f>
        <v>0</v>
      </c>
      <c r="L6495" s="26">
        <f>[1]!b_info_latestpar(A6495,日期设置!$B$2)</f>
        <v>100</v>
      </c>
      <c r="M6495" s="6">
        <f>[1]!b_info_outstandingbalance($A6495,日期设置!B$2)</f>
        <v>20</v>
      </c>
      <c r="N6495" s="7" t="str">
        <f>[1]!b_info_latestissurercreditrating2(A6495,日期设置!$B$2,"102","1")</f>
        <v>AAA</v>
      </c>
      <c r="O6495" s="8">
        <v>3.7</v>
      </c>
      <c r="P6495" s="9">
        <f>[1]!b_info_repurchasedate(A6495)</f>
        <v>0</v>
      </c>
      <c r="Q6495" s="8" t="s">
        <v>19992</v>
      </c>
      <c r="R6495" s="2" t="str">
        <f>IF((--IF(P6495=0,Q6495,P6495))&gt;(--日期设置!$B$2),IF(P6495=0,Q6495,P6495),Q6495)</f>
        <v>2023-08-21</v>
      </c>
      <c r="S6495" s="31" t="s">
        <v>19109</v>
      </c>
      <c r="T6495" s="8">
        <f>[1]!b_anal_ptmyear($A6495,日期设置!$B$2)</f>
        <v>2.4164383561643836</v>
      </c>
      <c r="U6495" s="8">
        <f>[1]!b_anal_termifexercise($A6495,日期设置!B$2)</f>
        <v>0</v>
      </c>
      <c r="V6495" s="10">
        <f>[1]!b_dq_dirtyprice(A6495,日期设置!$B$2)</f>
        <v>102.0736</v>
      </c>
      <c r="W6495" s="11">
        <f>IF(U6495=0,ROUNDUP((Q6495-日期设置!$B$2)/365,0),ROUNDUP((R6495-日期设置!$B$2)/365,0))</f>
        <v>3</v>
      </c>
      <c r="X6495" s="18">
        <f>_xlfn.IFNA(VLOOKUP(A6495,过往入选债券!A:D,4,0),2)</f>
        <v>2</v>
      </c>
      <c r="Y6495">
        <f>_xlfn.IFNA(VLOOKUP(C6495,[2]Sheet1!$A:$A,1,0),3)</f>
        <v>3</v>
      </c>
    </row>
    <row r="6496" spans="1:25" hidden="1" x14ac:dyDescent="0.2">
      <c r="A6496" s="21" t="s">
        <v>13030</v>
      </c>
      <c r="B6496" s="21" t="s">
        <v>13031</v>
      </c>
      <c r="C6496" s="37" t="s">
        <v>13032</v>
      </c>
      <c r="D6496" s="26" t="str">
        <f>[1]!b_calc_yield(A6496,日期设置!$B$2,F6496,1,R6496,1,O6496,L6496,S6496,)</f>
        <v>Fetching...</v>
      </c>
      <c r="E6496" s="26">
        <f t="shared" si="202"/>
        <v>20.715499787338089</v>
      </c>
      <c r="F6496" s="18">
        <f>[1]!b_dq_cleanprice($A6496,日期设置!B$2)</f>
        <v>59.7926</v>
      </c>
      <c r="G6496" s="18" t="str">
        <f t="shared" si="203"/>
        <v>2.05 + 0</v>
      </c>
      <c r="H6496" s="27">
        <f>[1]!b_dq_pctchange($A6496,日期设置!$B$2,1)/100</f>
        <v>0</v>
      </c>
      <c r="I6496" s="26">
        <f>[1]!b_pq_pctchange(A6496,日期设置!$B$4,日期设置!$B$2,1)</f>
        <v>0</v>
      </c>
      <c r="J6496" s="26">
        <f>[1]!b_pq_pctchange(A6496,日期设置!$C$4,日期设置!$B$2,1)</f>
        <v>0</v>
      </c>
      <c r="K6496" s="52">
        <f>[1]!b_dq_amount($A6496,日期设置!B$2,2,10000)</f>
        <v>0</v>
      </c>
      <c r="L6496" s="26">
        <f>[1]!b_info_latestpar(A6496,日期设置!$B$2)</f>
        <v>60</v>
      </c>
      <c r="M6496" s="6">
        <f>[1]!b_info_outstandingbalance($A6496,日期设置!B$2)</f>
        <v>3.54</v>
      </c>
      <c r="N6496" s="7" t="str">
        <f>[1]!b_info_latestissurercreditrating2(A6496,日期设置!$B$2,"102","1")</f>
        <v>AA</v>
      </c>
      <c r="O6496" s="8">
        <v>5.26</v>
      </c>
      <c r="P6496" s="9">
        <f>[1]!b_info_repurchasedate(A6496)</f>
        <v>0</v>
      </c>
      <c r="Q6496" s="8" t="s">
        <v>16602</v>
      </c>
      <c r="R6496" s="2" t="str">
        <f>IF((--IF(P6496=0,Q6496,P6496))&gt;(--日期设置!$B$2),IF(P6496=0,Q6496,P6496),Q6496)</f>
        <v>2023-04-11</v>
      </c>
      <c r="S6496" s="2" t="s">
        <v>18354</v>
      </c>
      <c r="T6496" s="8">
        <f>[1]!b_anal_ptmyear($A6496,日期设置!$B$2)</f>
        <v>2.0547945205479454</v>
      </c>
      <c r="U6496" s="8">
        <f>[1]!b_anal_termifexercise($A6496,日期设置!B$2)</f>
        <v>0</v>
      </c>
      <c r="V6496" s="10">
        <f>[1]!b_dq_dirtyprice(A6496,日期设置!$B$2)</f>
        <v>62.775700000000001</v>
      </c>
      <c r="W6496" s="11">
        <f>IF(U6496=0,ROUNDUP((Q6496-日期设置!$B$2)/365,0),ROUNDUP((R6496-日期设置!$B$2)/365,0))</f>
        <v>3</v>
      </c>
      <c r="X6496" s="18">
        <f>_xlfn.IFNA(VLOOKUP(A6496,过往入选债券!A:D,4,0),2)</f>
        <v>2</v>
      </c>
      <c r="Y6496">
        <f>_xlfn.IFNA(VLOOKUP(C6496,[2]Sheet1!$A:$A,1,0),3)</f>
        <v>3</v>
      </c>
    </row>
    <row r="6497" spans="1:25" hidden="1" x14ac:dyDescent="0.2">
      <c r="A6497" s="28" t="s">
        <v>21476</v>
      </c>
      <c r="B6497" s="28" t="s">
        <v>21477</v>
      </c>
      <c r="C6497" s="39" t="s">
        <v>21706</v>
      </c>
      <c r="D6497" s="26" t="str">
        <f>[1]!b_calc_yield(A6497,日期设置!$B$2,F6497,1,R6497,1,O6497,L6497,S6497,)</f>
        <v>Fetching...</v>
      </c>
      <c r="E6497" s="26">
        <f t="shared" si="202"/>
        <v>9.7671261630450257</v>
      </c>
      <c r="F6497" s="18">
        <f>[1]!b_dq_cleanprice($A6497,日期设置!B$2)</f>
        <v>100.5817</v>
      </c>
      <c r="G6497" s="18" t="str">
        <f t="shared" si="203"/>
        <v>4.65 + 2.65</v>
      </c>
      <c r="H6497" s="27">
        <f>[1]!b_dq_pctchange($A6497,日期设置!$B$2,1)/100</f>
        <v>0</v>
      </c>
      <c r="I6497" s="26">
        <f>[1]!b_pq_pctchange(A6497,日期设置!$B$4,日期设置!$B$2,1)</f>
        <v>0.67391730825435858</v>
      </c>
      <c r="J6497" s="26">
        <f>[1]!b_pq_pctchange(A6497,日期设置!$C$4,日期设置!$B$2,1)</f>
        <v>1.1434798777369507E-2</v>
      </c>
      <c r="K6497" s="52">
        <f>[1]!b_dq_amount($A6497,日期设置!B$2,2,10000)</f>
        <v>0</v>
      </c>
      <c r="L6497" s="26">
        <f>[1]!b_info_latestpar(A6497,日期设置!$B$2)</f>
        <v>100</v>
      </c>
      <c r="M6497" s="6">
        <f>[1]!b_info_outstandingbalance($A6497,日期设置!B$2)</f>
        <v>30</v>
      </c>
      <c r="N6497" s="7" t="str">
        <f>[1]!b_info_latestissurercreditrating2(A6497,日期设置!$B$2,"102","1")</f>
        <v>AAA</v>
      </c>
      <c r="O6497" s="43">
        <v>3.97</v>
      </c>
      <c r="P6497" s="9" t="str">
        <f>[1]!b_info_repurchasedate(A6497)</f>
        <v>2023-11-16</v>
      </c>
      <c r="Q6497" s="31" t="s">
        <v>16837</v>
      </c>
      <c r="R6497" s="2" t="str">
        <f>IF((--IF(P6497=0,Q6497,P6497))&gt;(--日期设置!$B$2),IF(P6497=0,Q6497,P6497),Q6497)</f>
        <v>2023-11-16</v>
      </c>
      <c r="S6497" s="31" t="s">
        <v>16484</v>
      </c>
      <c r="T6497" s="8">
        <f>[1]!b_anal_ptmyear($A6497,日期设置!$B$2)</f>
        <v>4.6547945205479451</v>
      </c>
      <c r="U6497" s="8">
        <f>[1]!b_anal_termifexercise($A6497,日期设置!B$2)</f>
        <v>2.6547945205479451</v>
      </c>
      <c r="V6497" s="10">
        <f>[1]!b_dq_dirtyprice(A6497,日期设置!$B$2)</f>
        <v>101.9522</v>
      </c>
      <c r="W6497" s="11">
        <f>IF(U6497=0,ROUNDUP((Q6497-日期设置!$B$2)/365,0),ROUNDUP((R6497-日期设置!$B$2)/365,0))</f>
        <v>3</v>
      </c>
      <c r="X6497" s="18">
        <f>_xlfn.IFNA(VLOOKUP(A6497,过往入选债券!A:D,4,0),2)</f>
        <v>2</v>
      </c>
      <c r="Y6497">
        <f>_xlfn.IFNA(VLOOKUP(C6497,[2]Sheet1!$A:$A,1,0),3)</f>
        <v>3</v>
      </c>
    </row>
    <row r="6498" spans="1:25" hidden="1" x14ac:dyDescent="0.2">
      <c r="A6498" s="21" t="s">
        <v>2777</v>
      </c>
      <c r="B6498" s="21" t="s">
        <v>2778</v>
      </c>
      <c r="C6498" s="37" t="s">
        <v>1388</v>
      </c>
      <c r="D6498" s="26" t="str">
        <f>[1]!b_calc_yield(A6498,日期设置!$B$2,F6498,1,R6498,1,O6498,L6498,S6498,)</f>
        <v>Fetching...</v>
      </c>
      <c r="E6498" s="26">
        <f t="shared" si="202"/>
        <v>3.7288908904617335</v>
      </c>
      <c r="F6498" s="18">
        <f>[1]!b_dq_cleanprice($A6498,日期设置!B$2)</f>
        <v>101.6978</v>
      </c>
      <c r="G6498" s="18" t="str">
        <f t="shared" si="203"/>
        <v>3 + 1</v>
      </c>
      <c r="H6498" s="27">
        <f>[1]!b_dq_pctchange($A6498,日期设置!$B$2,1)/100</f>
        <v>0</v>
      </c>
      <c r="I6498" s="26">
        <f>[1]!b_pq_pctchange(A6498,日期设置!$B$4,日期设置!$B$2,1)</f>
        <v>-9.5371531106311306E-3</v>
      </c>
      <c r="J6498" s="26">
        <f>[1]!b_pq_pctchange(A6498,日期设置!$C$4,日期设置!$B$2,1)</f>
        <v>9.4979099676880147E-2</v>
      </c>
      <c r="K6498" s="52">
        <f>[1]!b_dq_amount($A6498,日期设置!B$2,2,10000)</f>
        <v>0</v>
      </c>
      <c r="L6498" s="26">
        <f>[1]!b_info_latestpar(A6498,日期设置!$B$2)</f>
        <v>100</v>
      </c>
      <c r="M6498" s="6">
        <f>[1]!b_info_outstandingbalance($A6498,日期设置!B$2)</f>
        <v>18</v>
      </c>
      <c r="N6498" s="7">
        <f>[1]!b_info_latestissurercreditrating2(A6498,日期设置!$B$2,"102","1")</f>
        <v>0</v>
      </c>
      <c r="O6498" s="8">
        <v>5.49</v>
      </c>
      <c r="P6498" s="9" t="str">
        <f>[1]!b_info_repurchasedate(A6498)</f>
        <v>2022-03-22</v>
      </c>
      <c r="Q6498" s="8" t="s">
        <v>16938</v>
      </c>
      <c r="R6498" s="2" t="str">
        <f>IF((--IF(P6498=0,Q6498,P6498))&gt;(--日期设置!$B$2),IF(P6498=0,Q6498,P6498),Q6498)</f>
        <v>2022-03-22</v>
      </c>
      <c r="S6498" s="2" t="s">
        <v>18601</v>
      </c>
      <c r="T6498" s="8">
        <f>[1]!b_anal_ptmyear($A6498,日期设置!$B$2)</f>
        <v>3</v>
      </c>
      <c r="U6498" s="8">
        <f>[1]!b_anal_termifexercise($A6498,日期设置!B$2)</f>
        <v>1</v>
      </c>
      <c r="V6498" s="10">
        <f>[1]!b_dq_dirtyprice(A6498,日期设置!$B$2)</f>
        <v>101.6978</v>
      </c>
      <c r="W6498" s="11">
        <f>IF(U6498=0,ROUNDUP((Q6498-日期设置!$B$2)/365,0),ROUNDUP((R6498-日期设置!$B$2)/365,0))</f>
        <v>1</v>
      </c>
      <c r="X6498" s="18">
        <f>_xlfn.IFNA(VLOOKUP(A6498,过往入选债券!A:D,4,0),2)</f>
        <v>2</v>
      </c>
      <c r="Y6498">
        <f>_xlfn.IFNA(VLOOKUP(C6498,[2]Sheet1!$A:$A,1,0),3)</f>
        <v>3</v>
      </c>
    </row>
    <row r="6499" spans="1:25" hidden="1" x14ac:dyDescent="0.2">
      <c r="A6499" s="21" t="s">
        <v>5567</v>
      </c>
      <c r="B6499" s="21" t="s">
        <v>5568</v>
      </c>
      <c r="C6499" s="37" t="s">
        <v>1062</v>
      </c>
      <c r="D6499" s="26" t="str">
        <f>[1]!b_calc_yield(A6499,日期设置!$B$2,F6499,1,R6499,1,O6499,L6499,S6499,)</f>
        <v>Fetching...</v>
      </c>
      <c r="E6499" s="26">
        <f t="shared" si="202"/>
        <v>1.6448429209806825</v>
      </c>
      <c r="F6499" s="18">
        <f>[1]!b_dq_cleanprice($A6499,日期设置!B$2)</f>
        <v>99.953999999999994</v>
      </c>
      <c r="G6499" s="18" t="str">
        <f t="shared" si="203"/>
        <v>0.44 + 0</v>
      </c>
      <c r="H6499" s="27">
        <f>[1]!b_dq_pctchange($A6499,日期设置!$B$2,1)/100</f>
        <v>0</v>
      </c>
      <c r="I6499" s="26">
        <f>[1]!b_pq_pctchange(A6499,日期设置!$B$4,日期设置!$B$2,1)</f>
        <v>0</v>
      </c>
      <c r="J6499" s="26">
        <f>[1]!b_pq_pctchange(A6499,日期设置!$C$4,日期设置!$B$2,1)</f>
        <v>0.13303787171461467</v>
      </c>
      <c r="K6499" s="52">
        <f>[1]!b_dq_amount($A6499,日期设置!B$2,2,10000)</f>
        <v>0</v>
      </c>
      <c r="L6499" s="26">
        <f>[1]!b_info_latestpar(A6499,日期设置!$B$2)</f>
        <v>100</v>
      </c>
      <c r="M6499" s="6">
        <f>[1]!b_info_outstandingbalance($A6499,日期设置!B$2)</f>
        <v>5</v>
      </c>
      <c r="N6499" s="7" t="str">
        <f>[1]!b_info_latestissurercreditrating2(A6499,日期设置!$B$2,"102","1")</f>
        <v>AA+</v>
      </c>
      <c r="O6499" s="8">
        <v>3.7</v>
      </c>
      <c r="P6499" s="9">
        <f>[1]!b_info_repurchasedate(A6499)</f>
        <v>0</v>
      </c>
      <c r="Q6499" s="8" t="s">
        <v>16151</v>
      </c>
      <c r="R6499" s="2" t="str">
        <f>IF((--IF(P6499=0,Q6499,P6499))&gt;(--日期设置!$B$2),IF(P6499=0,Q6499,P6499),Q6499)</f>
        <v>2021-08-30</v>
      </c>
      <c r="S6499" s="2" t="s">
        <v>17939</v>
      </c>
      <c r="T6499" s="8">
        <f>[1]!b_anal_ptmyear($A6499,日期设置!$B$2)</f>
        <v>0.44109589041095892</v>
      </c>
      <c r="U6499" s="8">
        <f>[1]!b_anal_termifexercise($A6499,日期设置!B$2)</f>
        <v>0</v>
      </c>
      <c r="V6499" s="10">
        <f>[1]!b_dq_dirtyprice(A6499,日期设置!$B$2)</f>
        <v>102.0219</v>
      </c>
      <c r="W6499" s="11">
        <f>IF(U6499=0,ROUNDUP((Q6499-日期设置!$B$2)/365,0),ROUNDUP((R6499-日期设置!$B$2)/365,0))</f>
        <v>1</v>
      </c>
      <c r="X6499" s="18">
        <f>_xlfn.IFNA(VLOOKUP(A6499,过往入选债券!A:D,4,0),2)</f>
        <v>2</v>
      </c>
      <c r="Y6499">
        <f>_xlfn.IFNA(VLOOKUP(C6499,[2]Sheet1!$A:$A,1,0),3)</f>
        <v>3</v>
      </c>
    </row>
    <row r="6500" spans="1:25" hidden="1" x14ac:dyDescent="0.2">
      <c r="A6500" s="28" t="s">
        <v>20278</v>
      </c>
      <c r="B6500" s="28" t="s">
        <v>20279</v>
      </c>
      <c r="C6500" s="39" t="s">
        <v>321</v>
      </c>
      <c r="D6500" s="26" t="str">
        <f>[1]!b_calc_yield(A6500,日期设置!$B$2,F6500,1,R6500,1,O6500,L6500,S6500,)</f>
        <v>Fetching...</v>
      </c>
      <c r="E6500" s="26">
        <f t="shared" si="202"/>
        <v>1.9509558209248601</v>
      </c>
      <c r="F6500" s="18">
        <f>[1]!b_dq_cleanprice($A6500,日期设置!B$2)</f>
        <v>99.966899999999995</v>
      </c>
      <c r="G6500" s="18" t="str">
        <f t="shared" si="203"/>
        <v>0.52 + 0</v>
      </c>
      <c r="H6500" s="27">
        <f>[1]!b_dq_pctchange($A6500,日期设置!$B$2,1)/100</f>
        <v>0</v>
      </c>
      <c r="I6500" s="26">
        <f>[1]!b_pq_pctchange(A6500,日期设置!$B$4,日期设置!$B$2,1)</f>
        <v>0.22578319800043606</v>
      </c>
      <c r="J6500" s="26">
        <f>[1]!b_pq_pctchange(A6500,日期设置!$C$4,日期设置!$B$2,1)</f>
        <v>0.22578319800043606</v>
      </c>
      <c r="K6500" s="52">
        <f>[1]!b_dq_amount($A6500,日期设置!B$2,2,10000)</f>
        <v>0</v>
      </c>
      <c r="L6500" s="26">
        <f>[1]!b_info_latestpar(A6500,日期设置!$B$2)</f>
        <v>100</v>
      </c>
      <c r="M6500" s="6">
        <f>[1]!b_info_outstandingbalance($A6500,日期设置!B$2)</f>
        <v>4</v>
      </c>
      <c r="N6500" s="7" t="str">
        <f>[1]!b_info_latestissurercreditrating2(A6500,日期设置!$B$2,"102","1")</f>
        <v>AA+</v>
      </c>
      <c r="O6500" s="8">
        <v>3.73</v>
      </c>
      <c r="P6500" s="9">
        <f>[1]!b_info_repurchasedate(A6500)</f>
        <v>0</v>
      </c>
      <c r="Q6500" s="8" t="s">
        <v>16906</v>
      </c>
      <c r="R6500" s="2" t="str">
        <f>IF((--IF(P6500=0,Q6500,P6500))&gt;(--日期设置!$B$2),IF(P6500=0,Q6500,P6500),Q6500)</f>
        <v>2021-09-29</v>
      </c>
      <c r="S6500" s="31" t="s">
        <v>16690</v>
      </c>
      <c r="T6500" s="8">
        <f>[1]!b_anal_ptmyear($A6500,日期设置!$B$2)</f>
        <v>0.52328767123287667</v>
      </c>
      <c r="U6500" s="8">
        <f>[1]!b_anal_termifexercise($A6500,日期设置!B$2)</f>
        <v>0</v>
      </c>
      <c r="V6500" s="10">
        <f>[1]!b_dq_dirtyprice(A6500,日期设置!$B$2)</f>
        <v>101.745</v>
      </c>
      <c r="W6500" s="11">
        <f>IF(U6500=0,ROUNDUP((Q6500-日期设置!$B$2)/365,0),ROUNDUP((R6500-日期设置!$B$2)/365,0))</f>
        <v>1</v>
      </c>
      <c r="X6500" s="18">
        <f>_xlfn.IFNA(VLOOKUP(A6500,过往入选债券!A:D,4,0),2)</f>
        <v>2</v>
      </c>
      <c r="Y6500">
        <f>_xlfn.IFNA(VLOOKUP(C6500,[2]Sheet1!$A:$A,1,0),3)</f>
        <v>3</v>
      </c>
    </row>
    <row r="6501" spans="1:25" hidden="1" x14ac:dyDescent="0.2">
      <c r="A6501" s="21" t="s">
        <v>6754</v>
      </c>
      <c r="B6501" s="21" t="s">
        <v>6755</v>
      </c>
      <c r="C6501" s="37" t="s">
        <v>6756</v>
      </c>
      <c r="D6501" s="26" t="str">
        <f>[1]!b_calc_yield(A6501,日期设置!$B$2,F6501,1,R6501,1,O6501,L6501,S6501,)</f>
        <v>Fetching...</v>
      </c>
      <c r="E6501" s="26">
        <f t="shared" si="202"/>
        <v>0.3472606055523686</v>
      </c>
      <c r="F6501" s="18">
        <f>[1]!b_dq_cleanprice($A6501,日期设置!B$2)</f>
        <v>100.1293</v>
      </c>
      <c r="G6501" s="18" t="str">
        <f t="shared" si="203"/>
        <v>0.09 + 0</v>
      </c>
      <c r="H6501" s="27">
        <f>[1]!b_dq_pctchange($A6501,日期设置!$B$2,1)/100</f>
        <v>0</v>
      </c>
      <c r="I6501" s="26">
        <f>[1]!b_pq_pctchange(A6501,日期设置!$B$4,日期设置!$B$2,1)</f>
        <v>-0.11262721688071115</v>
      </c>
      <c r="J6501" s="26">
        <f>[1]!b_pq_pctchange(A6501,日期设置!$C$4,日期设置!$B$2,1)</f>
        <v>-0.11262721688071115</v>
      </c>
      <c r="K6501" s="52">
        <f>[1]!b_dq_amount($A6501,日期设置!B$2,2,10000)</f>
        <v>0</v>
      </c>
      <c r="L6501" s="26">
        <f>[1]!b_info_latestpar(A6501,日期设置!$B$2)</f>
        <v>100</v>
      </c>
      <c r="M6501" s="6">
        <f>[1]!b_info_outstandingbalance($A6501,日期设置!B$2)</f>
        <v>3</v>
      </c>
      <c r="N6501" s="7" t="str">
        <f>[1]!b_info_latestissurercreditrating2(A6501,日期设置!$B$2,"102","1")</f>
        <v>AA</v>
      </c>
      <c r="O6501" s="8">
        <v>5.3</v>
      </c>
      <c r="P6501" s="9">
        <f>[1]!b_info_repurchasedate(A6501)</f>
        <v>0</v>
      </c>
      <c r="Q6501" s="8" t="s">
        <v>16091</v>
      </c>
      <c r="R6501" s="2" t="str">
        <f>IF((--IF(P6501=0,Q6501,P6501))&gt;(--日期设置!$B$2),IF(P6501=0,Q6501,P6501),Q6501)</f>
        <v>2021-04-25</v>
      </c>
      <c r="S6501" s="2" t="s">
        <v>18544</v>
      </c>
      <c r="T6501" s="8">
        <f>[1]!b_anal_ptmyear($A6501,日期设置!$B$2)</f>
        <v>9.3150684931506855E-2</v>
      </c>
      <c r="U6501" s="8">
        <f>[1]!b_anal_termifexercise($A6501,日期设置!B$2)</f>
        <v>0</v>
      </c>
      <c r="V6501" s="10">
        <f>[1]!b_dq_dirtyprice(A6501,日期设置!$B$2)</f>
        <v>104.93559999999999</v>
      </c>
      <c r="W6501" s="11">
        <f>IF(U6501=0,ROUNDUP((Q6501-日期设置!$B$2)/365,0),ROUNDUP((R6501-日期设置!$B$2)/365,0))</f>
        <v>1</v>
      </c>
      <c r="X6501" s="18">
        <f>_xlfn.IFNA(VLOOKUP(A6501,过往入选债券!A:D,4,0),2)</f>
        <v>2</v>
      </c>
      <c r="Y6501">
        <f>_xlfn.IFNA(VLOOKUP(C6501,[2]Sheet1!$A:$A,1,0),3)</f>
        <v>3</v>
      </c>
    </row>
    <row r="6502" spans="1:25" hidden="1" x14ac:dyDescent="0.2">
      <c r="A6502" s="21" t="s">
        <v>3502</v>
      </c>
      <c r="B6502" s="21" t="s">
        <v>3503</v>
      </c>
      <c r="C6502" s="37" t="s">
        <v>74</v>
      </c>
      <c r="D6502" s="26" t="str">
        <f>[1]!b_calc_yield(A6502,日期设置!$B$2,F6502,1,R6502,1,O6502,L6502,S6502,)</f>
        <v>Fetching...</v>
      </c>
      <c r="E6502" s="26">
        <f t="shared" si="202"/>
        <v>1.919066141859771</v>
      </c>
      <c r="F6502" s="18">
        <f>[1]!b_dq_cleanprice($A6502,日期设置!B$2)</f>
        <v>100.9704</v>
      </c>
      <c r="G6502" s="18" t="str">
        <f t="shared" si="203"/>
        <v>1.51 + 0.51</v>
      </c>
      <c r="H6502" s="27">
        <f>[1]!b_dq_pctchange($A6502,日期设置!$B$2,1)/100</f>
        <v>0</v>
      </c>
      <c r="I6502" s="26">
        <f>[1]!b_pq_pctchange(A6502,日期设置!$B$4,日期设置!$B$2,1)</f>
        <v>0</v>
      </c>
      <c r="J6502" s="26">
        <f>[1]!b_pq_pctchange(A6502,日期设置!$C$4,日期设置!$B$2,1)</f>
        <v>7.5723036057637194E-2</v>
      </c>
      <c r="K6502" s="52">
        <f>[1]!b_dq_amount($A6502,日期设置!B$2,2,10000)</f>
        <v>0</v>
      </c>
      <c r="L6502" s="26">
        <f>[1]!b_info_latestpar(A6502,日期设置!$B$2)</f>
        <v>100</v>
      </c>
      <c r="M6502" s="6">
        <f>[1]!b_info_outstandingbalance($A6502,日期设置!B$2)</f>
        <v>5</v>
      </c>
      <c r="N6502" s="7">
        <f>[1]!b_info_latestissurercreditrating2(A6502,日期设置!$B$2,"102","1")</f>
        <v>0</v>
      </c>
      <c r="O6502" s="8">
        <v>5.75</v>
      </c>
      <c r="P6502" s="9" t="str">
        <f>[1]!b_info_repurchasedate(A6502)</f>
        <v>2021-09-26</v>
      </c>
      <c r="Q6502" s="8" t="s">
        <v>16016</v>
      </c>
      <c r="R6502" s="2" t="str">
        <f>IF((--IF(P6502=0,Q6502,P6502))&gt;(--日期设置!$B$2),IF(P6502=0,Q6502,P6502),Q6502)</f>
        <v>2021-09-26</v>
      </c>
      <c r="S6502" s="2" t="s">
        <v>17772</v>
      </c>
      <c r="T6502" s="8">
        <f>[1]!b_anal_ptmyear($A6502,日期设置!$B$2)</f>
        <v>1.515068493150685</v>
      </c>
      <c r="U6502" s="8">
        <f>[1]!b_anal_termifexercise($A6502,日期设置!B$2)</f>
        <v>0.51506849315068493</v>
      </c>
      <c r="V6502" s="10">
        <f>[1]!b_dq_dirtyprice(A6502,日期设置!$B$2)</f>
        <v>103.75879999999999</v>
      </c>
      <c r="W6502" s="11">
        <f>IF(U6502=0,ROUNDUP((Q6502-日期设置!$B$2)/365,0),ROUNDUP((R6502-日期设置!$B$2)/365,0))</f>
        <v>1</v>
      </c>
      <c r="X6502" s="18">
        <f>_xlfn.IFNA(VLOOKUP(A6502,过往入选债券!A:D,4,0),2)</f>
        <v>2</v>
      </c>
      <c r="Y6502">
        <f>_xlfn.IFNA(VLOOKUP(C6502,[2]Sheet1!$A:$A,1,0),3)</f>
        <v>3</v>
      </c>
    </row>
    <row r="6503" spans="1:25" hidden="1" x14ac:dyDescent="0.2">
      <c r="A6503" s="21" t="s">
        <v>10962</v>
      </c>
      <c r="B6503" s="21" t="s">
        <v>10963</v>
      </c>
      <c r="C6503" s="37" t="s">
        <v>10964</v>
      </c>
      <c r="D6503" s="26" t="str">
        <f>[1]!b_calc_yield(A6503,日期设置!$B$2,F6503,1,R6503,1,O6503,L6503,S6503,)</f>
        <v>Fetching...</v>
      </c>
      <c r="E6503" s="26">
        <f t="shared" si="202"/>
        <v>7.9349084793624458</v>
      </c>
      <c r="F6503" s="18">
        <f>[1]!b_dq_cleanprice($A6503,日期设置!B$2)</f>
        <v>98.098799999999997</v>
      </c>
      <c r="G6503" s="18" t="str">
        <f t="shared" si="203"/>
        <v>4.16 + 2.16</v>
      </c>
      <c r="H6503" s="27">
        <f>[1]!b_dq_pctchange($A6503,日期设置!$B$2,1)/100</f>
        <v>0</v>
      </c>
      <c r="I6503" s="26">
        <f>[1]!b_pq_pctchange(A6503,日期设置!$B$4,日期设置!$B$2,1)</f>
        <v>0</v>
      </c>
      <c r="J6503" s="26">
        <f>[1]!b_pq_pctchange(A6503,日期设置!$C$4,日期设置!$B$2,1)</f>
        <v>0.14557526731335191</v>
      </c>
      <c r="K6503" s="52">
        <f>[1]!b_dq_amount($A6503,日期设置!B$2,2,10000)</f>
        <v>0</v>
      </c>
      <c r="L6503" s="26">
        <f>[1]!b_info_latestpar(A6503,日期设置!$B$2)</f>
        <v>100</v>
      </c>
      <c r="M6503" s="6">
        <f>[1]!b_info_outstandingbalance($A6503,日期设置!B$2)</f>
        <v>10</v>
      </c>
      <c r="N6503" s="7" t="str">
        <f>[1]!b_info_latestissurercreditrating2(A6503,日期设置!$B$2,"102","1")</f>
        <v>AAA</v>
      </c>
      <c r="O6503" s="8">
        <v>2.8</v>
      </c>
      <c r="P6503" s="9" t="str">
        <f>[1]!b_info_repurchasedate(A6503)</f>
        <v>2023-05-22</v>
      </c>
      <c r="Q6503" s="8" t="s">
        <v>16808</v>
      </c>
      <c r="R6503" s="2" t="str">
        <f>IF((--IF(P6503=0,Q6503,P6503))&gt;(--日期设置!$B$2),IF(P6503=0,Q6503,P6503),Q6503)</f>
        <v>2023-05-22</v>
      </c>
      <c r="S6503" s="2" t="s">
        <v>18238</v>
      </c>
      <c r="T6503" s="8">
        <f>[1]!b_anal_ptmyear($A6503,日期设置!$B$2)</f>
        <v>4.1671232876712327</v>
      </c>
      <c r="U6503" s="8">
        <f>[1]!b_anal_termifexercise($A6503,日期设置!B$2)</f>
        <v>2.1671232876712327</v>
      </c>
      <c r="V6503" s="10">
        <f>[1]!b_dq_dirtyprice(A6503,日期设置!$B$2)</f>
        <v>100.43089999999999</v>
      </c>
      <c r="W6503" s="11">
        <f>IF(U6503=0,ROUNDUP((Q6503-日期设置!$B$2)/365,0),ROUNDUP((R6503-日期设置!$B$2)/365,0))</f>
        <v>3</v>
      </c>
      <c r="X6503" s="18">
        <f>_xlfn.IFNA(VLOOKUP(A6503,过往入选债券!A:D,4,0),2)</f>
        <v>2</v>
      </c>
      <c r="Y6503">
        <f>_xlfn.IFNA(VLOOKUP(C6503,[2]Sheet1!$A:$A,1,0),3)</f>
        <v>3</v>
      </c>
    </row>
    <row r="6504" spans="1:25" x14ac:dyDescent="0.2">
      <c r="A6504" s="21" t="s">
        <v>15328</v>
      </c>
      <c r="B6504" s="21" t="s">
        <v>15329</v>
      </c>
      <c r="C6504" s="37" t="s">
        <v>4876</v>
      </c>
      <c r="D6504" s="26" t="str">
        <f>[1]!b_calc_yield(A6504,日期设置!$B$2,F6504,1,R6504,1,O6504,L6504,S6504,)</f>
        <v>Fetching...</v>
      </c>
      <c r="E6504" s="26">
        <f t="shared" si="202"/>
        <v>4.4303917948093074</v>
      </c>
      <c r="F6504" s="18">
        <f>[1]!b_dq_cleanprice($A6504,日期设置!B$2)</f>
        <v>101.3237</v>
      </c>
      <c r="G6504" s="18" t="str">
        <f t="shared" si="203"/>
        <v>3.23 + 1.23</v>
      </c>
      <c r="H6504" s="27">
        <f>[1]!b_dq_pctchange($A6504,日期设置!$B$2,1)/100</f>
        <v>1.7687513347201115E-3</v>
      </c>
      <c r="I6504" s="26">
        <f>[1]!b_pq_pctchange(A6504,日期设置!$B$4,日期设置!$B$2,1)</f>
        <v>0.17687513347201111</v>
      </c>
      <c r="J6504" s="26">
        <f>[1]!b_pq_pctchange(A6504,日期设置!$C$4,日期设置!$B$2,1)</f>
        <v>0.17687513347201111</v>
      </c>
      <c r="K6504" s="52">
        <f>[1]!b_dq_amount($A6504,日期设置!B$2,2,10000)</f>
        <v>6303.614055</v>
      </c>
      <c r="L6504" s="26">
        <f>[1]!b_info_latestpar(A6504,日期设置!$B$2)</f>
        <v>100</v>
      </c>
      <c r="M6504" s="6">
        <f>[1]!b_info_outstandingbalance($A6504,日期设置!B$2)</f>
        <v>10</v>
      </c>
      <c r="N6504" s="7" t="str">
        <f>[1]!b_info_latestissurercreditrating2(A6504,日期设置!$B$2,"102","1")</f>
        <v>AAA</v>
      </c>
      <c r="O6504" s="8">
        <v>4.8600000000000003</v>
      </c>
      <c r="P6504" s="9" t="str">
        <f>[1]!b_info_repurchasedate(A6504)</f>
        <v>2022-06-14</v>
      </c>
      <c r="Q6504" s="8" t="s">
        <v>16231</v>
      </c>
      <c r="R6504" s="2" t="str">
        <f>IF((--IF(P6504=0,Q6504,P6504))&gt;(--日期设置!$B$2),IF(P6504=0,Q6504,P6504),Q6504)</f>
        <v>2022-06-14</v>
      </c>
      <c r="S6504" s="2" t="s">
        <v>17790</v>
      </c>
      <c r="T6504" s="8">
        <f>[1]!b_anal_ptmyear($A6504,日期设置!$B$2)</f>
        <v>3.2301369863013698</v>
      </c>
      <c r="U6504" s="8">
        <f>[1]!b_anal_termifexercise($A6504,日期设置!B$2)</f>
        <v>1.2301369863013698</v>
      </c>
      <c r="V6504" s="10">
        <f>[1]!b_dq_dirtyprice(A6504,日期设置!$B$2)</f>
        <v>105.0652</v>
      </c>
      <c r="W6504" s="11">
        <f>IF(U6504=0,ROUNDUP((Q6504-日期设置!$B$2)/365,0),ROUNDUP((R6504-日期设置!$B$2)/365,0))</f>
        <v>2</v>
      </c>
      <c r="X6504" s="18">
        <f>_xlfn.IFNA(VLOOKUP(A6504,过往入选债券!A:D,4,0),2)</f>
        <v>2</v>
      </c>
      <c r="Y6504">
        <f>_xlfn.IFNA(VLOOKUP(C6504,[2]Sheet1!$A:$A,1,0),3)</f>
        <v>3</v>
      </c>
    </row>
    <row r="6505" spans="1:25" hidden="1" x14ac:dyDescent="0.2">
      <c r="A6505" s="21" t="s">
        <v>1178</v>
      </c>
      <c r="B6505" s="21" t="s">
        <v>1179</v>
      </c>
      <c r="C6505" s="37" t="s">
        <v>1180</v>
      </c>
      <c r="D6505" s="26" t="str">
        <f>[1]!b_calc_yield(A6505,日期设置!$B$2,F6505,1,R6505,1,O6505,L6505,S6505,)</f>
        <v>Fetching...</v>
      </c>
      <c r="E6505" s="26">
        <f t="shared" si="202"/>
        <v>4.6691186792823691</v>
      </c>
      <c r="F6505" s="18">
        <f>[1]!b_dq_cleanprice($A6505,日期设置!B$2)</f>
        <v>102.71510000000001</v>
      </c>
      <c r="G6505" s="18" t="str">
        <f t="shared" si="203"/>
        <v>1.30 + 0</v>
      </c>
      <c r="H6505" s="27">
        <f>[1]!b_dq_pctchange($A6505,日期设置!$B$2,1)/100</f>
        <v>0</v>
      </c>
      <c r="I6505" s="26">
        <f>[1]!b_pq_pctchange(A6505,日期设置!$B$4,日期设置!$B$2,1)</f>
        <v>-2.3749385581981589E-2</v>
      </c>
      <c r="J6505" s="26">
        <f>[1]!b_pq_pctchange(A6505,日期设置!$C$4,日期设置!$B$2,1)</f>
        <v>-2.3749385581981589E-2</v>
      </c>
      <c r="K6505" s="52">
        <f>[1]!b_dq_amount($A6505,日期设置!B$2,2,10000)</f>
        <v>0</v>
      </c>
      <c r="L6505" s="26">
        <f>[1]!b_info_latestpar(A6505,日期设置!$B$2)</f>
        <v>100</v>
      </c>
      <c r="M6505" s="6">
        <f>[1]!b_info_outstandingbalance($A6505,日期设置!B$2)</f>
        <v>10</v>
      </c>
      <c r="N6505" s="7">
        <f>[1]!b_info_latestissurercreditrating2(A6505,日期设置!$B$2,"102","1")</f>
        <v>0</v>
      </c>
      <c r="O6505" s="8">
        <v>5.92</v>
      </c>
      <c r="P6505" s="9">
        <f>[1]!b_info_repurchasedate(A6505)</f>
        <v>0</v>
      </c>
      <c r="Q6505" s="8" t="s">
        <v>17379</v>
      </c>
      <c r="R6505" s="2" t="str">
        <f>IF((--IF(P6505=0,Q6505,P6505))&gt;(--日期设置!$B$2),IF(P6505=0,Q6505,P6505),Q6505)</f>
        <v>2022-07-10</v>
      </c>
      <c r="S6505" s="2" t="s">
        <v>18926</v>
      </c>
      <c r="T6505" s="8">
        <f>[1]!b_anal_ptmyear($A6505,日期设置!$B$2)</f>
        <v>1.3013698630136985</v>
      </c>
      <c r="U6505" s="8">
        <f>[1]!b_anal_termifexercise($A6505,日期设置!B$2)</f>
        <v>0</v>
      </c>
      <c r="V6505" s="10">
        <f>[1]!b_dq_dirtyprice(A6505,日期设置!$B$2)</f>
        <v>106.851</v>
      </c>
      <c r="W6505" s="11">
        <f>IF(U6505=0,ROUNDUP((Q6505-日期设置!$B$2)/365,0),ROUNDUP((R6505-日期设置!$B$2)/365,0))</f>
        <v>2</v>
      </c>
      <c r="X6505" s="18">
        <f>_xlfn.IFNA(VLOOKUP(A6505,过往入选债券!A:D,4,0),2)</f>
        <v>2</v>
      </c>
      <c r="Y6505">
        <f>_xlfn.IFNA(VLOOKUP(C6505,[2]Sheet1!$A:$A,1,0),3)</f>
        <v>3</v>
      </c>
    </row>
    <row r="6506" spans="1:25" hidden="1" x14ac:dyDescent="0.2">
      <c r="A6506" s="21" t="s">
        <v>2032</v>
      </c>
      <c r="B6506" s="21" t="s">
        <v>2033</v>
      </c>
      <c r="C6506" s="37" t="s">
        <v>124</v>
      </c>
      <c r="D6506" s="26" t="str">
        <f>[1]!b_calc_yield(A6506,日期设置!$B$2,F6506,1,R6506,1,O6506,L6506,S6506,)</f>
        <v>Fetching...</v>
      </c>
      <c r="E6506" s="26">
        <f t="shared" si="202"/>
        <v>1.612605743469997</v>
      </c>
      <c r="F6506" s="18">
        <f>[1]!b_dq_cleanprice($A6506,日期设置!B$2)</f>
        <v>101.282</v>
      </c>
      <c r="G6506" s="18" t="str">
        <f t="shared" si="203"/>
        <v>0.43 + 0</v>
      </c>
      <c r="H6506" s="27">
        <f>[1]!b_dq_pctchange($A6506,日期设置!$B$2,1)/100</f>
        <v>0</v>
      </c>
      <c r="I6506" s="26">
        <f>[1]!b_pq_pctchange(A6506,日期设置!$B$4,日期设置!$B$2,1)</f>
        <v>0</v>
      </c>
      <c r="J6506" s="26">
        <f>[1]!b_pq_pctchange(A6506,日期设置!$C$4,日期设置!$B$2,1)</f>
        <v>-0.24878218853474685</v>
      </c>
      <c r="K6506" s="52">
        <f>[1]!b_dq_amount($A6506,日期设置!B$2,2,10000)</f>
        <v>0</v>
      </c>
      <c r="L6506" s="26">
        <f>[1]!b_info_latestpar(A6506,日期设置!$B$2)</f>
        <v>100</v>
      </c>
      <c r="M6506" s="6">
        <f>[1]!b_info_outstandingbalance($A6506,日期设置!B$2)</f>
        <v>5</v>
      </c>
      <c r="N6506" s="7">
        <f>[1]!b_info_latestissurercreditrating2(A6506,日期设置!$B$2,"102","1")</f>
        <v>0</v>
      </c>
      <c r="O6506" s="8">
        <v>6.88</v>
      </c>
      <c r="P6506" s="9">
        <f>[1]!b_info_repurchasedate(A6506)</f>
        <v>0</v>
      </c>
      <c r="Q6506" s="8" t="s">
        <v>16290</v>
      </c>
      <c r="R6506" s="2" t="str">
        <f>IF((--IF(P6506=0,Q6506,P6506))&gt;(--日期设置!$B$2),IF(P6506=0,Q6506,P6506),Q6506)</f>
        <v>2021-08-27</v>
      </c>
      <c r="S6506" s="2" t="s">
        <v>18072</v>
      </c>
      <c r="T6506" s="8">
        <f>[1]!b_anal_ptmyear($A6506,日期设置!$B$2)</f>
        <v>0.43287671232876712</v>
      </c>
      <c r="U6506" s="8">
        <f>[1]!b_anal_termifexercise($A6506,日期设置!B$2)</f>
        <v>0</v>
      </c>
      <c r="V6506" s="10">
        <f>[1]!b_dq_dirtyprice(A6506,日期设置!$B$2)</f>
        <v>105.18380000000001</v>
      </c>
      <c r="W6506" s="11">
        <f>IF(U6506=0,ROUNDUP((Q6506-日期设置!$B$2)/365,0),ROUNDUP((R6506-日期设置!$B$2)/365,0))</f>
        <v>1</v>
      </c>
      <c r="X6506" s="18">
        <f>_xlfn.IFNA(VLOOKUP(A6506,过往入选债券!A:D,4,0),2)</f>
        <v>2</v>
      </c>
      <c r="Y6506">
        <f>_xlfn.IFNA(VLOOKUP(C6506,[2]Sheet1!$A:$A,1,0),3)</f>
        <v>3</v>
      </c>
    </row>
    <row r="6507" spans="1:25" hidden="1" x14ac:dyDescent="0.2">
      <c r="A6507" s="28" t="s">
        <v>21486</v>
      </c>
      <c r="B6507" s="28" t="s">
        <v>21487</v>
      </c>
      <c r="C6507" s="39" t="s">
        <v>20777</v>
      </c>
      <c r="D6507" s="26" t="str">
        <f>[1]!b_calc_yield(A6507,日期设置!$B$2,F6507,1,R6507,1,O6507,L6507,S6507,)</f>
        <v>Fetching...</v>
      </c>
      <c r="E6507" s="26">
        <f t="shared" si="202"/>
        <v>9.76695060291628</v>
      </c>
      <c r="F6507" s="18">
        <f>[1]!b_dq_cleanprice($A6507,日期设置!B$2)</f>
        <v>100.8669</v>
      </c>
      <c r="G6507" s="18" t="str">
        <f t="shared" si="203"/>
        <v>4.66 + 2.66</v>
      </c>
      <c r="H6507" s="27">
        <f>[1]!b_dq_pctchange($A6507,日期设置!$B$2,1)/100</f>
        <v>0</v>
      </c>
      <c r="I6507" s="26">
        <f>[1]!b_pq_pctchange(A6507,日期设置!$B$4,日期设置!$B$2,1)</f>
        <v>0</v>
      </c>
      <c r="J6507" s="26">
        <f>[1]!b_pq_pctchange(A6507,日期设置!$C$4,日期设置!$B$2,1)</f>
        <v>0.14614817160892854</v>
      </c>
      <c r="K6507" s="52">
        <f>[1]!b_dq_amount($A6507,日期设置!B$2,2,10000)</f>
        <v>0</v>
      </c>
      <c r="L6507" s="26">
        <f>[1]!b_info_latestpar(A6507,日期设置!$B$2)</f>
        <v>100</v>
      </c>
      <c r="M6507" s="6">
        <f>[1]!b_info_outstandingbalance($A6507,日期设置!B$2)</f>
        <v>19.399999999999999</v>
      </c>
      <c r="N6507" s="7" t="str">
        <f>[1]!b_info_latestissurercreditrating2(A6507,日期设置!$B$2,"102","1")</f>
        <v>AAA</v>
      </c>
      <c r="O6507" s="43">
        <v>4.08</v>
      </c>
      <c r="P6507" s="9" t="str">
        <f>[1]!b_info_repurchasedate(A6507)</f>
        <v>2023-11-18</v>
      </c>
      <c r="Q6507" s="31" t="s">
        <v>21759</v>
      </c>
      <c r="R6507" s="2" t="str">
        <f>IF((--IF(P6507=0,Q6507,P6507))&gt;(--日期设置!$B$2),IF(P6507=0,Q6507,P6507),Q6507)</f>
        <v>2023-11-18</v>
      </c>
      <c r="S6507" s="31" t="s">
        <v>17404</v>
      </c>
      <c r="T6507" s="8">
        <f>[1]!b_anal_ptmyear($A6507,日期设置!$B$2)</f>
        <v>4.6602739726027398</v>
      </c>
      <c r="U6507" s="8">
        <f>[1]!b_anal_termifexercise($A6507,日期设置!B$2)</f>
        <v>2.6602739726027398</v>
      </c>
      <c r="V6507" s="10">
        <f>[1]!b_dq_dirtyprice(A6507,日期设置!$B$2)</f>
        <v>102.253</v>
      </c>
      <c r="W6507" s="11">
        <f>IF(U6507=0,ROUNDUP((Q6507-日期设置!$B$2)/365,0),ROUNDUP((R6507-日期设置!$B$2)/365,0))</f>
        <v>3</v>
      </c>
      <c r="X6507" s="18">
        <f>_xlfn.IFNA(VLOOKUP(A6507,过往入选债券!A:D,4,0),2)</f>
        <v>2</v>
      </c>
      <c r="Y6507">
        <f>_xlfn.IFNA(VLOOKUP(C6507,[2]Sheet1!$A:$A,1,0),3)</f>
        <v>3</v>
      </c>
    </row>
    <row r="6508" spans="1:25" hidden="1" x14ac:dyDescent="0.2">
      <c r="A6508" s="21" t="s">
        <v>20496</v>
      </c>
      <c r="B6508" s="21" t="s">
        <v>20497</v>
      </c>
      <c r="C6508" s="37" t="s">
        <v>20777</v>
      </c>
      <c r="D6508" s="26" t="str">
        <f>[1]!b_calc_yield(A6508,日期设置!$B$2,F6508,1,R6508,1,O6508,L6508,S6508,)</f>
        <v>Fetching...</v>
      </c>
      <c r="E6508" s="26">
        <f t="shared" si="202"/>
        <v>9.1610803240111505</v>
      </c>
      <c r="F6508" s="18">
        <f>[1]!b_dq_cleanprice($A6508,日期设置!B$2)</f>
        <v>100.32429999999999</v>
      </c>
      <c r="G6508" s="18" t="str">
        <f t="shared" si="203"/>
        <v>2.50 + 0</v>
      </c>
      <c r="H6508" s="27">
        <f>[1]!b_dq_pctchange($A6508,日期设置!$B$2,1)/100</f>
        <v>0</v>
      </c>
      <c r="I6508" s="26">
        <f>[1]!b_pq_pctchange(A6508,日期设置!$B$4,日期设置!$B$2,1)</f>
        <v>0</v>
      </c>
      <c r="J6508" s="26">
        <f>[1]!b_pq_pctchange(A6508,日期设置!$C$4,日期设置!$B$2,1)</f>
        <v>0</v>
      </c>
      <c r="K6508" s="52">
        <f>[1]!b_dq_amount($A6508,日期设置!B$2,2,10000)</f>
        <v>0</v>
      </c>
      <c r="L6508" s="26">
        <f>[1]!b_info_latestpar(A6508,日期设置!$B$2)</f>
        <v>100</v>
      </c>
      <c r="M6508" s="6">
        <f>[1]!b_info_outstandingbalance($A6508,日期设置!B$2)</f>
        <v>15</v>
      </c>
      <c r="N6508" s="7" t="str">
        <f>[1]!b_info_latestissurercreditrating2(A6508,日期设置!$B$2,"102","1")</f>
        <v>AAA</v>
      </c>
      <c r="O6508" s="8">
        <v>3.87</v>
      </c>
      <c r="P6508" s="9">
        <f>[1]!b_info_repurchasedate(A6508)</f>
        <v>0</v>
      </c>
      <c r="Q6508" s="8" t="s">
        <v>17143</v>
      </c>
      <c r="R6508" s="2" t="str">
        <f>IF((--IF(P6508=0,Q6508,P6508))&gt;(--日期设置!$B$2),IF(P6508=0,Q6508,P6508),Q6508)</f>
        <v>2023-09-22</v>
      </c>
      <c r="S6508" s="47" t="s">
        <v>17459</v>
      </c>
      <c r="T6508" s="8">
        <f>[1]!b_anal_ptmyear($A6508,日期设置!$B$2)</f>
        <v>2.504109589041096</v>
      </c>
      <c r="U6508" s="8">
        <f>[1]!b_anal_termifexercise($A6508,日期设置!B$2)</f>
        <v>0</v>
      </c>
      <c r="V6508" s="10">
        <f>[1]!b_dq_dirtyprice(A6508,日期设置!$B$2)</f>
        <v>102.24339999999999</v>
      </c>
      <c r="W6508" s="11">
        <f>IF(U6508=0,ROUNDUP((Q6508-日期设置!$B$2)/365,0),ROUNDUP((R6508-日期设置!$B$2)/365,0))</f>
        <v>3</v>
      </c>
      <c r="X6508" s="18">
        <f>_xlfn.IFNA(VLOOKUP(A6508,过往入选债券!A:D,4,0),2)</f>
        <v>2</v>
      </c>
      <c r="Y6508" s="45">
        <f>_xlfn.IFNA(VLOOKUP(C6508,[2]Sheet1!$A:$A,1,0),3)</f>
        <v>3</v>
      </c>
    </row>
    <row r="6509" spans="1:25" hidden="1" x14ac:dyDescent="0.2">
      <c r="A6509" s="28" t="s">
        <v>21676</v>
      </c>
      <c r="B6509" s="28" t="s">
        <v>21677</v>
      </c>
      <c r="C6509" s="39" t="s">
        <v>1551</v>
      </c>
      <c r="D6509" s="26" t="str">
        <f>[1]!b_calc_yield(A6509,日期设置!$B$2,F6509,1,R6509,1,O6509,L6509,S6509,)</f>
        <v>Fetching...</v>
      </c>
      <c r="E6509" s="26">
        <f t="shared" si="202"/>
        <v>9.9558643293578442</v>
      </c>
      <c r="F6509" s="18">
        <f>[1]!b_dq_cleanprice($A6509,日期设置!B$2)</f>
        <v>99.372500000000002</v>
      </c>
      <c r="G6509" s="18" t="str">
        <f t="shared" si="203"/>
        <v>2.69 + 0</v>
      </c>
      <c r="H6509" s="27">
        <f>[1]!b_dq_pctchange($A6509,日期设置!$B$2,1)/100</f>
        <v>0</v>
      </c>
      <c r="I6509" s="26">
        <f>[1]!b_pq_pctchange(A6509,日期设置!$B$4,日期设置!$B$2,1)</f>
        <v>0</v>
      </c>
      <c r="J6509" s="26">
        <f>[1]!b_pq_pctchange(A6509,日期设置!$C$4,日期设置!$B$2,1)</f>
        <v>0.28043909557130509</v>
      </c>
      <c r="K6509" s="52">
        <f>[1]!b_dq_amount($A6509,日期设置!B$2,2,10000)</f>
        <v>0</v>
      </c>
      <c r="L6509" s="26">
        <f>[1]!b_info_latestpar(A6509,日期设置!$B$2)</f>
        <v>100</v>
      </c>
      <c r="M6509" s="6">
        <f>[1]!b_info_outstandingbalance($A6509,日期设置!B$2)</f>
        <v>25</v>
      </c>
      <c r="N6509" s="7" t="str">
        <f>[1]!b_info_latestissurercreditrating2(A6509,日期设置!$B$2,"102","1")</f>
        <v>AAA</v>
      </c>
      <c r="O6509" s="43">
        <v>3.48</v>
      </c>
      <c r="P6509" s="9">
        <f>[1]!b_info_repurchasedate(A6509)</f>
        <v>0</v>
      </c>
      <c r="Q6509" s="31" t="s">
        <v>21763</v>
      </c>
      <c r="R6509" s="2" t="str">
        <f>IF((--IF(P6509=0,Q6509,P6509))&gt;(--日期设置!$B$2),IF(P6509=0,Q6509,P6509),Q6509)</f>
        <v>2023-11-30</v>
      </c>
      <c r="S6509" s="31" t="s">
        <v>17033</v>
      </c>
      <c r="T6509" s="8">
        <f>[1]!b_anal_ptmyear($A6509,日期设置!$B$2)</f>
        <v>2.6931506849315068</v>
      </c>
      <c r="U6509" s="8">
        <f>[1]!b_anal_termifexercise($A6509,日期设置!B$2)</f>
        <v>0</v>
      </c>
      <c r="V6509" s="10">
        <f>[1]!b_dq_dirtyprice(A6509,日期设置!$B$2)</f>
        <v>100.44029999999999</v>
      </c>
      <c r="W6509" s="11">
        <f>IF(U6509=0,ROUNDUP((Q6509-日期设置!$B$2)/365,0),ROUNDUP((R6509-日期设置!$B$2)/365,0))</f>
        <v>3</v>
      </c>
      <c r="X6509" s="18">
        <f>_xlfn.IFNA(VLOOKUP(A6509,过往入选债券!A:D,4,0),2)</f>
        <v>2</v>
      </c>
      <c r="Y6509">
        <f>_xlfn.IFNA(VLOOKUP(C6509,[2]Sheet1!$A:$A,1,0),3)</f>
        <v>3</v>
      </c>
    </row>
    <row r="6510" spans="1:25" hidden="1" x14ac:dyDescent="0.2">
      <c r="A6510" s="21" t="s">
        <v>13252</v>
      </c>
      <c r="B6510" s="21" t="s">
        <v>13253</v>
      </c>
      <c r="C6510" s="37" t="s">
        <v>13254</v>
      </c>
      <c r="D6510" s="26" t="str">
        <f>[1]!b_calc_yield(A6510,日期设置!$B$2,F6510,1,R6510,1,O6510,L6510,S6510,)</f>
        <v>Fetching...</v>
      </c>
      <c r="E6510" s="26">
        <f t="shared" si="202"/>
        <v>19.798722663054001</v>
      </c>
      <c r="F6510" s="18">
        <f>[1]!b_dq_cleanprice($A6510,日期设置!B$2)</f>
        <v>59.993099999999998</v>
      </c>
      <c r="G6510" s="18" t="str">
        <f t="shared" si="203"/>
        <v>2.29 + 0</v>
      </c>
      <c r="H6510" s="27">
        <f>[1]!b_dq_pctchange($A6510,日期设置!$B$2,1)/100</f>
        <v>0</v>
      </c>
      <c r="I6510" s="26">
        <f>[1]!b_pq_pctchange(A6510,日期设置!$B$4,日期设置!$B$2,1)</f>
        <v>1.303760490366596</v>
      </c>
      <c r="J6510" s="26">
        <f>[1]!b_pq_pctchange(A6510,日期设置!$C$4,日期设置!$B$2,1)</f>
        <v>1.303760490366596</v>
      </c>
      <c r="K6510" s="52">
        <f>[1]!b_dq_amount($A6510,日期设置!B$2,2,10000)</f>
        <v>0</v>
      </c>
      <c r="L6510" s="26">
        <f>[1]!b_info_latestpar(A6510,日期设置!$B$2)</f>
        <v>60</v>
      </c>
      <c r="M6510" s="6">
        <f>[1]!b_info_outstandingbalance($A6510,日期设置!B$2)</f>
        <v>3</v>
      </c>
      <c r="N6510" s="7" t="str">
        <f>[1]!b_info_latestissurercreditrating2(A6510,日期设置!$B$2,"102","1")</f>
        <v>AA</v>
      </c>
      <c r="O6510" s="8">
        <v>4.76</v>
      </c>
      <c r="P6510" s="9">
        <f>[1]!b_info_repurchasedate(A6510)</f>
        <v>0</v>
      </c>
      <c r="Q6510" s="8" t="s">
        <v>16012</v>
      </c>
      <c r="R6510" s="2" t="str">
        <f>IF((--IF(P6510=0,Q6510,P6510))&gt;(--日期设置!$B$2),IF(P6510=0,Q6510,P6510),Q6510)</f>
        <v>2023-07-08</v>
      </c>
      <c r="S6510" s="2" t="s">
        <v>17799</v>
      </c>
      <c r="T6510" s="8">
        <f>[1]!b_anal_ptmyear($A6510,日期设置!$B$2)</f>
        <v>2.2958904109589042</v>
      </c>
      <c r="U6510" s="8">
        <f>[1]!b_anal_termifexercise($A6510,日期设置!B$2)</f>
        <v>0</v>
      </c>
      <c r="V6510" s="10">
        <f>[1]!b_dq_dirtyprice(A6510,日期设置!$B$2)</f>
        <v>62.003999999999998</v>
      </c>
      <c r="W6510" s="11">
        <f>IF(U6510=0,ROUNDUP((Q6510-日期设置!$B$2)/365,0),ROUNDUP((R6510-日期设置!$B$2)/365,0))</f>
        <v>3</v>
      </c>
      <c r="X6510" s="18">
        <f>_xlfn.IFNA(VLOOKUP(A6510,过往入选债券!A:D,4,0),2)</f>
        <v>2</v>
      </c>
      <c r="Y6510">
        <f>_xlfn.IFNA(VLOOKUP(C6510,[2]Sheet1!$A:$A,1,0),3)</f>
        <v>3</v>
      </c>
    </row>
    <row r="6511" spans="1:25" hidden="1" x14ac:dyDescent="0.2">
      <c r="A6511" s="21" t="s">
        <v>6407</v>
      </c>
      <c r="B6511" s="21" t="s">
        <v>6408</v>
      </c>
      <c r="C6511" s="37" t="s">
        <v>403</v>
      </c>
      <c r="D6511" s="26" t="str">
        <f>[1]!b_calc_yield(A6511,日期设置!$B$2,F6511,1,R6511,1,O6511,L6511,S6511,)</f>
        <v>Fetching...</v>
      </c>
      <c r="E6511" s="26">
        <f t="shared" si="202"/>
        <v>7.3176830746847665</v>
      </c>
      <c r="F6511" s="18">
        <f>[1]!b_dq_cleanprice($A6511,日期设置!B$2)</f>
        <v>105.5197</v>
      </c>
      <c r="G6511" s="18" t="str">
        <f t="shared" si="203"/>
        <v>1.99 + 0</v>
      </c>
      <c r="H6511" s="27">
        <f>[1]!b_dq_pctchange($A6511,日期设置!$B$2,1)/100</f>
        <v>0</v>
      </c>
      <c r="I6511" s="26">
        <f>[1]!b_pq_pctchange(A6511,日期设置!$B$4,日期设置!$B$2,1)</f>
        <v>0</v>
      </c>
      <c r="J6511" s="26">
        <f>[1]!b_pq_pctchange(A6511,日期设置!$C$4,日期设置!$B$2,1)</f>
        <v>-1.6487093164389562E-2</v>
      </c>
      <c r="K6511" s="52">
        <f>[1]!b_dq_amount($A6511,日期设置!B$2,2,10000)</f>
        <v>0</v>
      </c>
      <c r="L6511" s="26">
        <f>[1]!b_info_latestpar(A6511,日期设置!$B$2)</f>
        <v>100</v>
      </c>
      <c r="M6511" s="6">
        <f>[1]!b_info_outstandingbalance($A6511,日期设置!B$2)</f>
        <v>10</v>
      </c>
      <c r="N6511" s="7" t="str">
        <f>[1]!b_info_latestissurercreditrating2(A6511,日期设置!$B$2,"102","1")</f>
        <v>AAA</v>
      </c>
      <c r="O6511" s="8">
        <v>6.65</v>
      </c>
      <c r="P6511" s="9">
        <f>[1]!b_info_repurchasedate(A6511)</f>
        <v>0</v>
      </c>
      <c r="Q6511" s="8" t="s">
        <v>16920</v>
      </c>
      <c r="R6511" s="2" t="str">
        <f>IF((--IF(P6511=0,Q6511,P6511))&gt;(--日期设置!$B$2),IF(P6511=0,Q6511,P6511),Q6511)</f>
        <v>2023-03-19</v>
      </c>
      <c r="S6511" s="2" t="s">
        <v>17987</v>
      </c>
      <c r="T6511" s="8">
        <f>[1]!b_anal_ptmyear($A6511,日期设置!$B$2)</f>
        <v>1.9917808219178084</v>
      </c>
      <c r="U6511" s="8">
        <f>[1]!b_anal_termifexercise($A6511,日期设置!B$2)</f>
        <v>0</v>
      </c>
      <c r="V6511" s="10">
        <f>[1]!b_dq_dirtyprice(A6511,日期设置!$B$2)</f>
        <v>105.5744</v>
      </c>
      <c r="W6511" s="11">
        <f>IF(U6511=0,ROUNDUP((Q6511-日期设置!$B$2)/365,0),ROUNDUP((R6511-日期设置!$B$2)/365,0))</f>
        <v>2</v>
      </c>
      <c r="X6511" s="18">
        <f>_xlfn.IFNA(VLOOKUP(A6511,过往入选债券!A:D,4,0),2)</f>
        <v>2</v>
      </c>
      <c r="Y6511">
        <f>_xlfn.IFNA(VLOOKUP(C6511,[2]Sheet1!$A:$A,1,0),3)</f>
        <v>3</v>
      </c>
    </row>
    <row r="6512" spans="1:25" x14ac:dyDescent="0.2">
      <c r="A6512" s="21" t="s">
        <v>6885</v>
      </c>
      <c r="B6512" s="21" t="s">
        <v>6886</v>
      </c>
      <c r="C6512" s="37" t="s">
        <v>403</v>
      </c>
      <c r="D6512" s="26" t="str">
        <f>[1]!b_calc_yield(A6512,日期设置!$B$2,F6512,1,R6512,1,O6512,L6512,S6512,)</f>
        <v>Fetching...</v>
      </c>
      <c r="E6512" s="26">
        <f t="shared" si="202"/>
        <v>7.5377848918375179</v>
      </c>
      <c r="F6512" s="18">
        <f>[1]!b_dq_cleanprice($A6512,日期设置!B$2)</f>
        <v>105.1375</v>
      </c>
      <c r="G6512" s="18" t="str">
        <f t="shared" si="203"/>
        <v>2.15 + 0</v>
      </c>
      <c r="H6512" s="27">
        <f>[1]!b_dq_pctchange($A6512,日期设置!$B$2,1)/100</f>
        <v>1.1855675011664994E-3</v>
      </c>
      <c r="I6512" s="26">
        <f>[1]!b_pq_pctchange(A6512,日期设置!$B$4,日期设置!$B$2,1)</f>
        <v>0.11855675011664994</v>
      </c>
      <c r="J6512" s="26">
        <f>[1]!b_pq_pctchange(A6512,日期设置!$C$4,日期设置!$B$2,1)</f>
        <v>0.11855675011664994</v>
      </c>
      <c r="K6512" s="52">
        <f>[1]!b_dq_amount($A6512,日期设置!B$2,2,10000)</f>
        <v>1104.5421233</v>
      </c>
      <c r="L6512" s="26">
        <f>[1]!b_info_latestpar(A6512,日期设置!$B$2)</f>
        <v>100</v>
      </c>
      <c r="M6512" s="6">
        <f>[1]!b_info_outstandingbalance($A6512,日期设置!B$2)</f>
        <v>6</v>
      </c>
      <c r="N6512" s="7" t="str">
        <f>[1]!b_info_latestissurercreditrating2(A6512,日期设置!$B$2,"102","1")</f>
        <v>AAA</v>
      </c>
      <c r="O6512" s="8">
        <v>6.26</v>
      </c>
      <c r="P6512" s="9">
        <f>[1]!b_info_repurchasedate(A6512)</f>
        <v>0</v>
      </c>
      <c r="Q6512" s="8" t="s">
        <v>17381</v>
      </c>
      <c r="R6512" s="2" t="str">
        <f>IF((--IF(P6512=0,Q6512,P6512))&gt;(--日期设置!$B$2),IF(P6512=0,Q6512,P6512),Q6512)</f>
        <v>2023-05-16</v>
      </c>
      <c r="S6512" s="2" t="s">
        <v>18885</v>
      </c>
      <c r="T6512" s="8">
        <f>[1]!b_anal_ptmyear($A6512,日期设置!$B$2)</f>
        <v>2.1506849315068495</v>
      </c>
      <c r="U6512" s="8">
        <f>[1]!b_anal_termifexercise($A6512,日期设置!B$2)</f>
        <v>0</v>
      </c>
      <c r="V6512" s="10">
        <f>[1]!b_dq_dirtyprice(A6512,日期设置!$B$2)</f>
        <v>110.4542</v>
      </c>
      <c r="W6512" s="11">
        <f>IF(U6512=0,ROUNDUP((Q6512-日期设置!$B$2)/365,0),ROUNDUP((R6512-日期设置!$B$2)/365,0))</f>
        <v>3</v>
      </c>
      <c r="X6512" s="18">
        <f>_xlfn.IFNA(VLOOKUP(A6512,过往入选债券!A:D,4,0),2)</f>
        <v>2</v>
      </c>
      <c r="Y6512">
        <f>_xlfn.IFNA(VLOOKUP(C6512,[2]Sheet1!$A:$A,1,0),3)</f>
        <v>3</v>
      </c>
    </row>
    <row r="6513" spans="1:25" hidden="1" x14ac:dyDescent="0.2">
      <c r="A6513" s="28" t="s">
        <v>19402</v>
      </c>
      <c r="B6513" s="28" t="s">
        <v>19403</v>
      </c>
      <c r="C6513" s="38" t="s">
        <v>19404</v>
      </c>
      <c r="D6513" s="26" t="str">
        <f>[1]!b_calc_yield(A6513,日期设置!$B$2,F6513,1,R6513,1,O6513,L6513,S6513,)</f>
        <v>Fetching...</v>
      </c>
      <c r="E6513" s="26">
        <f t="shared" si="202"/>
        <v>8.6603686803158997</v>
      </c>
      <c r="F6513" s="18">
        <f>[1]!b_dq_cleanprice($A6513,日期设置!B$2)</f>
        <v>99.710499999999996</v>
      </c>
      <c r="G6513" s="18" t="str">
        <f t="shared" si="203"/>
        <v>2.37 + 0</v>
      </c>
      <c r="H6513" s="27">
        <f>[1]!b_dq_pctchange($A6513,日期设置!$B$2,1)/100</f>
        <v>0</v>
      </c>
      <c r="I6513" s="26">
        <f>[1]!b_pq_pctchange(A6513,日期设置!$B$4,日期设置!$B$2,1)</f>
        <v>4.3043075181907711E-2</v>
      </c>
      <c r="J6513" s="26">
        <f>[1]!b_pq_pctchange(A6513,日期设置!$C$4,日期设置!$B$2,1)</f>
        <v>0.21155778894471974</v>
      </c>
      <c r="K6513" s="52">
        <f>[1]!b_dq_amount($A6513,日期设置!B$2,2,10000)</f>
        <v>0</v>
      </c>
      <c r="L6513" s="26">
        <f>[1]!b_info_latestpar(A6513,日期设置!$B$2)</f>
        <v>100</v>
      </c>
      <c r="M6513" s="6">
        <f>[1]!b_info_outstandingbalance($A6513,日期设置!B$2)</f>
        <v>10</v>
      </c>
      <c r="N6513" s="7" t="str">
        <f>[1]!b_info_latestissurercreditrating2(A6513,日期设置!$B$2,"102","1")</f>
        <v>AAA</v>
      </c>
      <c r="O6513" s="8">
        <v>3.6</v>
      </c>
      <c r="P6513" s="9">
        <f>[1]!b_info_repurchasedate(A6513)</f>
        <v>0</v>
      </c>
      <c r="Q6513" s="8" t="s">
        <v>17521</v>
      </c>
      <c r="R6513" s="2" t="str">
        <f>IF((--IF(P6513=0,Q6513,P6513))&gt;(--日期设置!$B$2),IF(P6513=0,Q6513,P6513),Q6513)</f>
        <v>2023-08-05</v>
      </c>
      <c r="S6513" s="31" t="s">
        <v>19125</v>
      </c>
      <c r="T6513" s="8">
        <f>[1]!b_anal_ptmyear($A6513,日期设置!$B$2)</f>
        <v>2.3726027397260276</v>
      </c>
      <c r="U6513" s="8">
        <f>[1]!b_anal_termifexercise($A6513,日期设置!B$2)</f>
        <v>0</v>
      </c>
      <c r="V6513" s="10">
        <f>[1]!b_dq_dirtyprice(A6513,日期设置!$B$2)</f>
        <v>101.9691</v>
      </c>
      <c r="W6513" s="11">
        <f>IF(U6513=0,ROUNDUP((Q6513-日期设置!$B$2)/365,0),ROUNDUP((R6513-日期设置!$B$2)/365,0))</f>
        <v>3</v>
      </c>
      <c r="X6513" s="18">
        <f>_xlfn.IFNA(VLOOKUP(A6513,过往入选债券!A:D,4,0),2)</f>
        <v>2</v>
      </c>
      <c r="Y6513">
        <f>_xlfn.IFNA(VLOOKUP(C6513,[2]Sheet1!$A:$A,1,0),3)</f>
        <v>3</v>
      </c>
    </row>
    <row r="6514" spans="1:25" hidden="1" x14ac:dyDescent="0.2">
      <c r="A6514" s="21" t="s">
        <v>9417</v>
      </c>
      <c r="B6514" s="21" t="s">
        <v>9418</v>
      </c>
      <c r="C6514" s="37" t="s">
        <v>2318</v>
      </c>
      <c r="D6514" s="26" t="str">
        <f>[1]!b_calc_yield(A6514,日期设置!$B$2,F6514,1,R6514,1,O6514,L6514,S6514,)</f>
        <v>Fetching...</v>
      </c>
      <c r="E6514" s="26">
        <f t="shared" si="202"/>
        <v>5.8519970293338774</v>
      </c>
      <c r="F6514" s="18">
        <f>[1]!b_dq_cleanprice($A6514,日期设置!B$2)</f>
        <v>100.54089999999999</v>
      </c>
      <c r="G6514" s="18" t="str">
        <f t="shared" si="203"/>
        <v>3.59 + 1.59</v>
      </c>
      <c r="H6514" s="27">
        <f>[1]!b_dq_pctchange($A6514,日期设置!$B$2,1)/100</f>
        <v>0</v>
      </c>
      <c r="I6514" s="26">
        <f>[1]!b_pq_pctchange(A6514,日期设置!$B$4,日期设置!$B$2,1)</f>
        <v>0</v>
      </c>
      <c r="J6514" s="26">
        <f>[1]!b_pq_pctchange(A6514,日期设置!$C$4,日期设置!$B$2,1)</f>
        <v>0.35664519941387118</v>
      </c>
      <c r="K6514" s="52">
        <f>[1]!b_dq_amount($A6514,日期设置!B$2,2,10000)</f>
        <v>0</v>
      </c>
      <c r="L6514" s="26">
        <f>[1]!b_info_latestpar(A6514,日期设置!$B$2)</f>
        <v>100</v>
      </c>
      <c r="M6514" s="6">
        <f>[1]!b_info_outstandingbalance($A6514,日期设置!B$2)</f>
        <v>6</v>
      </c>
      <c r="N6514" s="7" t="str">
        <f>[1]!b_info_latestissurercreditrating2(A6514,日期设置!$B$2,"102","1")</f>
        <v>AA+</v>
      </c>
      <c r="O6514" s="8">
        <v>4.09</v>
      </c>
      <c r="P6514" s="9" t="str">
        <f>[1]!b_info_repurchasedate(A6514)</f>
        <v>2022-10-25</v>
      </c>
      <c r="Q6514" s="8" t="s">
        <v>17040</v>
      </c>
      <c r="R6514" s="2" t="str">
        <f>IF((--IF(P6514=0,Q6514,P6514))&gt;(--日期设置!$B$2),IF(P6514=0,Q6514,P6514),Q6514)</f>
        <v>2022-10-25</v>
      </c>
      <c r="S6514" s="2" t="s">
        <v>18325</v>
      </c>
      <c r="T6514" s="8">
        <f>[1]!b_anal_ptmyear($A6514,日期设置!$B$2)</f>
        <v>3.5945205479452054</v>
      </c>
      <c r="U6514" s="8">
        <f>[1]!b_anal_termifexercise($A6514,日期设置!B$2)</f>
        <v>1.5945205479452054</v>
      </c>
      <c r="V6514" s="10">
        <f>[1]!b_dq_dirtyprice(A6514,日期设置!$B$2)</f>
        <v>102.19929999999999</v>
      </c>
      <c r="W6514" s="11">
        <f>IF(U6514=0,ROUNDUP((Q6514-日期设置!$B$2)/365,0),ROUNDUP((R6514-日期设置!$B$2)/365,0))</f>
        <v>2</v>
      </c>
      <c r="X6514" s="18">
        <f>_xlfn.IFNA(VLOOKUP(A6514,过往入选债券!A:D,4,0),2)</f>
        <v>2</v>
      </c>
      <c r="Y6514">
        <f>_xlfn.IFNA(VLOOKUP(C6514,[2]Sheet1!$A:$A,1,0),3)</f>
        <v>3</v>
      </c>
    </row>
    <row r="6515" spans="1:25" hidden="1" x14ac:dyDescent="0.2">
      <c r="A6515" s="21" t="s">
        <v>713</v>
      </c>
      <c r="B6515" s="21" t="s">
        <v>714</v>
      </c>
      <c r="C6515" s="37" t="s">
        <v>715</v>
      </c>
      <c r="D6515" s="26" t="str">
        <f>[1]!b_calc_yield(A6515,日期设置!$B$2,F6515,1,R6515,1,O6515,L6515,S6515,)</f>
        <v>Fetching...</v>
      </c>
      <c r="E6515" s="26">
        <f t="shared" si="202"/>
        <v>0.59130208148681085</v>
      </c>
      <c r="F6515" s="18">
        <f>[1]!b_dq_cleanprice($A6515,日期设置!B$2)</f>
        <v>100.1742</v>
      </c>
      <c r="G6515" s="18" t="str">
        <f t="shared" si="203"/>
        <v>0.15 + 0</v>
      </c>
      <c r="H6515" s="27">
        <f>[1]!b_dq_pctchange($A6515,日期设置!$B$2,1)/100</f>
        <v>0</v>
      </c>
      <c r="I6515" s="26">
        <f>[1]!b_pq_pctchange(A6515,日期设置!$B$4,日期设置!$B$2,1)</f>
        <v>-1.068025221365688E-2</v>
      </c>
      <c r="J6515" s="26">
        <f>[1]!b_pq_pctchange(A6515,日期设置!$C$4,日期设置!$B$2,1)</f>
        <v>-0.22480102071815145</v>
      </c>
      <c r="K6515" s="52">
        <f>[1]!b_dq_amount($A6515,日期设置!B$2,2,10000)</f>
        <v>0</v>
      </c>
      <c r="L6515" s="26">
        <f>[1]!b_info_latestpar(A6515,日期设置!$B$2)</f>
        <v>100</v>
      </c>
      <c r="M6515" s="6">
        <f>[1]!b_info_outstandingbalance($A6515,日期设置!B$2)</f>
        <v>5</v>
      </c>
      <c r="N6515" s="7">
        <f>[1]!b_info_latestissurercreditrating2(A6515,日期设置!$B$2,"102","1")</f>
        <v>0</v>
      </c>
      <c r="O6515" s="8">
        <v>4.9800000000000004</v>
      </c>
      <c r="P6515" s="9">
        <f>[1]!b_info_repurchasedate(A6515)</f>
        <v>0</v>
      </c>
      <c r="Q6515" s="8" t="s">
        <v>16962</v>
      </c>
      <c r="R6515" s="2" t="str">
        <f>IF((--IF(P6515=0,Q6515,P6515))&gt;(--日期设置!$B$2),IF(P6515=0,Q6515,P6515),Q6515)</f>
        <v>2021-05-19</v>
      </c>
      <c r="S6515" s="2" t="s">
        <v>18921</v>
      </c>
      <c r="T6515" s="8">
        <f>[1]!b_anal_ptmyear($A6515,日期设置!$B$2)</f>
        <v>0.15890410958904111</v>
      </c>
      <c r="U6515" s="8">
        <f>[1]!b_anal_termifexercise($A6515,日期设置!B$2)</f>
        <v>0</v>
      </c>
      <c r="V6515" s="10">
        <f>[1]!b_dq_dirtyprice(A6515,日期设置!$B$2)</f>
        <v>104.3629</v>
      </c>
      <c r="W6515" s="11">
        <f>IF(U6515=0,ROUNDUP((Q6515-日期设置!$B$2)/365,0),ROUNDUP((R6515-日期设置!$B$2)/365,0))</f>
        <v>1</v>
      </c>
      <c r="X6515" s="18">
        <f>_xlfn.IFNA(VLOOKUP(A6515,过往入选债券!A:D,4,0),2)</f>
        <v>2</v>
      </c>
      <c r="Y6515">
        <f>_xlfn.IFNA(VLOOKUP(C6515,[2]Sheet1!$A:$A,1,0),3)</f>
        <v>3</v>
      </c>
    </row>
    <row r="6516" spans="1:25" hidden="1" x14ac:dyDescent="0.2">
      <c r="A6516" s="28" t="s">
        <v>20362</v>
      </c>
      <c r="B6516" s="28" t="s">
        <v>20363</v>
      </c>
      <c r="C6516" s="39" t="s">
        <v>264</v>
      </c>
      <c r="D6516" s="26" t="str">
        <f>[1]!b_calc_yield(A6516,日期设置!$B$2,F6516,1,R6516,1,O6516,L6516,S6516,)</f>
        <v>Fetching...</v>
      </c>
      <c r="E6516" s="26">
        <f t="shared" si="202"/>
        <v>8.9410186364387698</v>
      </c>
      <c r="F6516" s="18">
        <f>[1]!b_dq_cleanprice($A6516,日期设置!B$2)</f>
        <v>100.6713</v>
      </c>
      <c r="G6516" s="18" t="str">
        <f t="shared" si="203"/>
        <v>2.45 + 0</v>
      </c>
      <c r="H6516" s="27">
        <f>[1]!b_dq_pctchange($A6516,日期设置!$B$2,1)/100</f>
        <v>0</v>
      </c>
      <c r="I6516" s="26">
        <f>[1]!b_pq_pctchange(A6516,日期设置!$B$4,日期设置!$B$2,1)</f>
        <v>6.0629975260989233E-2</v>
      </c>
      <c r="J6516" s="26">
        <f>[1]!b_pq_pctchange(A6516,日期设置!$C$4,日期设置!$B$2,1)</f>
        <v>6.0629975260989233E-2</v>
      </c>
      <c r="K6516" s="52">
        <f>[1]!b_dq_amount($A6516,日期设置!B$2,2,10000)</f>
        <v>0</v>
      </c>
      <c r="L6516" s="26">
        <f>[1]!b_info_latestpar(A6516,日期设置!$B$2)</f>
        <v>100</v>
      </c>
      <c r="M6516" s="6">
        <f>[1]!b_info_outstandingbalance($A6516,日期设置!B$2)</f>
        <v>5</v>
      </c>
      <c r="N6516" s="7" t="str">
        <f>[1]!b_info_latestissurercreditrating2(A6516,日期设置!$B$2,"102","1")</f>
        <v>AA+</v>
      </c>
      <c r="O6516" s="8">
        <v>4.0199999999999996</v>
      </c>
      <c r="P6516" s="9">
        <f>[1]!b_info_repurchasedate(A6516)</f>
        <v>0</v>
      </c>
      <c r="Q6516" s="8" t="s">
        <v>16850</v>
      </c>
      <c r="R6516" s="2" t="str">
        <f>IF((--IF(P6516=0,Q6516,P6516))&gt;(--日期设置!$B$2),IF(P6516=0,Q6516,P6516),Q6516)</f>
        <v>2023-09-04</v>
      </c>
      <c r="S6516" s="31" t="s">
        <v>16844</v>
      </c>
      <c r="T6516" s="8">
        <f>[1]!b_anal_ptmyear($A6516,日期设置!$B$2)</f>
        <v>2.4547945205479453</v>
      </c>
      <c r="U6516" s="8">
        <f>[1]!b_anal_termifexercise($A6516,日期设置!B$2)</f>
        <v>0</v>
      </c>
      <c r="V6516" s="10">
        <f>[1]!b_dq_dirtyprice(A6516,日期设置!$B$2)</f>
        <v>102.863</v>
      </c>
      <c r="W6516" s="11">
        <f>IF(U6516=0,ROUNDUP((Q6516-日期设置!$B$2)/365,0),ROUNDUP((R6516-日期设置!$B$2)/365,0))</f>
        <v>3</v>
      </c>
      <c r="X6516" s="18">
        <f>_xlfn.IFNA(VLOOKUP(A6516,过往入选债券!A:D,4,0),2)</f>
        <v>2</v>
      </c>
      <c r="Y6516">
        <f>_xlfn.IFNA(VLOOKUP(C6516,[2]Sheet1!$A:$A,1,0),3)</f>
        <v>3</v>
      </c>
    </row>
    <row r="6517" spans="1:25" hidden="1" x14ac:dyDescent="0.2">
      <c r="A6517" s="21" t="s">
        <v>7427</v>
      </c>
      <c r="B6517" s="21" t="s">
        <v>7428</v>
      </c>
      <c r="C6517" s="37" t="s">
        <v>676</v>
      </c>
      <c r="D6517" s="26" t="str">
        <f>[1]!b_calc_yield(A6517,日期设置!$B$2,F6517,1,R6517,1,O6517,L6517,S6517,)</f>
        <v>Fetching...</v>
      </c>
      <c r="E6517" s="26">
        <f t="shared" si="202"/>
        <v>2.1504755081523941</v>
      </c>
      <c r="F6517" s="18">
        <f>[1]!b_dq_cleanprice($A6517,日期设置!B$2)</f>
        <v>101.28149999999999</v>
      </c>
      <c r="G6517" s="18" t="str">
        <f t="shared" si="203"/>
        <v>0.57 + 0</v>
      </c>
      <c r="H6517" s="27">
        <f>[1]!b_dq_pctchange($A6517,日期设置!$B$2,1)/100</f>
        <v>0</v>
      </c>
      <c r="I6517" s="26">
        <f>[1]!b_pq_pctchange(A6517,日期设置!$B$4,日期设置!$B$2,1)</f>
        <v>0</v>
      </c>
      <c r="J6517" s="26">
        <f>[1]!b_pq_pctchange(A6517,日期设置!$C$4,日期设置!$B$2,1)</f>
        <v>0</v>
      </c>
      <c r="K6517" s="52">
        <f>[1]!b_dq_amount($A6517,日期设置!B$2,2,10000)</f>
        <v>0</v>
      </c>
      <c r="L6517" s="26">
        <f>[1]!b_info_latestpar(A6517,日期设置!$B$2)</f>
        <v>100</v>
      </c>
      <c r="M6517" s="6">
        <f>[1]!b_info_outstandingbalance($A6517,日期设置!B$2)</f>
        <v>10</v>
      </c>
      <c r="N6517" s="7" t="str">
        <f>[1]!b_info_latestissurercreditrating2(A6517,日期设置!$B$2,"102","1")</f>
        <v>AA</v>
      </c>
      <c r="O6517" s="8">
        <v>6.08</v>
      </c>
      <c r="P6517" s="9">
        <f>[1]!b_info_repurchasedate(A6517)</f>
        <v>0</v>
      </c>
      <c r="Q6517" s="8" t="s">
        <v>16060</v>
      </c>
      <c r="R6517" s="2" t="str">
        <f>IF((--IF(P6517=0,Q6517,P6517))&gt;(--日期设置!$B$2),IF(P6517=0,Q6517,P6517),Q6517)</f>
        <v>2021-10-19</v>
      </c>
      <c r="S6517" s="2" t="s">
        <v>17846</v>
      </c>
      <c r="T6517" s="8">
        <f>[1]!b_anal_ptmyear($A6517,日期设置!$B$2)</f>
        <v>0.57808219178082187</v>
      </c>
      <c r="U6517" s="8">
        <f>[1]!b_anal_termifexercise($A6517,日期设置!B$2)</f>
        <v>0</v>
      </c>
      <c r="V6517" s="10">
        <f>[1]!b_dq_dirtyprice(A6517,日期设置!$B$2)</f>
        <v>103.8468</v>
      </c>
      <c r="W6517" s="11">
        <f>IF(U6517=0,ROUNDUP((Q6517-日期设置!$B$2)/365,0),ROUNDUP((R6517-日期设置!$B$2)/365,0))</f>
        <v>1</v>
      </c>
      <c r="X6517" s="18">
        <f>_xlfn.IFNA(VLOOKUP(A6517,过往入选债券!A:D,4,0),2)</f>
        <v>2</v>
      </c>
      <c r="Y6517">
        <f>_xlfn.IFNA(VLOOKUP(C6517,[2]Sheet1!$A:$A,1,0),3)</f>
        <v>3</v>
      </c>
    </row>
    <row r="6518" spans="1:25" x14ac:dyDescent="0.2">
      <c r="A6518" s="21" t="s">
        <v>6869</v>
      </c>
      <c r="B6518" s="21" t="s">
        <v>6870</v>
      </c>
      <c r="C6518" s="37" t="s">
        <v>280</v>
      </c>
      <c r="D6518" s="26" t="str">
        <f>[1]!b_calc_yield(A6518,日期设置!$B$2,F6518,1,R6518,1,O6518,L6518,S6518,)</f>
        <v>Fetching...</v>
      </c>
      <c r="E6518" s="26">
        <f t="shared" si="202"/>
        <v>7.484529646155802</v>
      </c>
      <c r="F6518" s="18">
        <f>[1]!b_dq_cleanprice($A6518,日期设置!B$2)</f>
        <v>103.9451</v>
      </c>
      <c r="G6518" s="18" t="str">
        <f t="shared" si="203"/>
        <v>2.12 + 0</v>
      </c>
      <c r="H6518" s="27">
        <f>[1]!b_dq_pctchange($A6518,日期设置!$B$2,1)/100</f>
        <v>1.4798899717221284E-3</v>
      </c>
      <c r="I6518" s="26">
        <f>[1]!b_pq_pctchange(A6518,日期设置!$B$4,日期设置!$B$2,1)</f>
        <v>0.14798899717221284</v>
      </c>
      <c r="J6518" s="26">
        <f>[1]!b_pq_pctchange(A6518,日期设置!$C$4,日期设置!$B$2,1)</f>
        <v>0.15503323241880562</v>
      </c>
      <c r="K6518" s="52">
        <f>[1]!b_dq_amount($A6518,日期设置!B$2,2,10000)</f>
        <v>10891.550411</v>
      </c>
      <c r="L6518" s="26">
        <f>[1]!b_info_latestpar(A6518,日期设置!$B$2)</f>
        <v>100</v>
      </c>
      <c r="M6518" s="6">
        <f>[1]!b_info_outstandingbalance($A6518,日期设置!B$2)</f>
        <v>20</v>
      </c>
      <c r="N6518" s="7" t="str">
        <f>[1]!b_info_latestissurercreditrating2(A6518,日期设置!$B$2,"102","1")</f>
        <v>AA+</v>
      </c>
      <c r="O6518" s="8">
        <v>5.69</v>
      </c>
      <c r="P6518" s="9">
        <f>[1]!b_info_repurchasedate(A6518)</f>
        <v>0</v>
      </c>
      <c r="Q6518" s="8" t="s">
        <v>16947</v>
      </c>
      <c r="R6518" s="2" t="str">
        <f>IF((--IF(P6518=0,Q6518,P6518))&gt;(--日期设置!$B$2),IF(P6518=0,Q6518,P6518),Q6518)</f>
        <v>2023-05-07</v>
      </c>
      <c r="S6518" s="2" t="s">
        <v>18409</v>
      </c>
      <c r="T6518" s="8">
        <f>[1]!b_anal_ptmyear($A6518,日期设置!$B$2)</f>
        <v>2.1260273972602741</v>
      </c>
      <c r="U6518" s="8">
        <f>[1]!b_anal_termifexercise($A6518,日期设置!B$2)</f>
        <v>0</v>
      </c>
      <c r="V6518" s="10">
        <f>[1]!b_dq_dirtyprice(A6518,日期设置!$B$2)</f>
        <v>108.91800000000001</v>
      </c>
      <c r="W6518" s="11">
        <f>IF(U6518=0,ROUNDUP((Q6518-日期设置!$B$2)/365,0),ROUNDUP((R6518-日期设置!$B$2)/365,0))</f>
        <v>3</v>
      </c>
      <c r="X6518" s="18">
        <f>_xlfn.IFNA(VLOOKUP(A6518,过往入选债券!A:D,4,0),2)</f>
        <v>2</v>
      </c>
      <c r="Y6518">
        <f>_xlfn.IFNA(VLOOKUP(C6518,[2]Sheet1!$A:$A,1,0),3)</f>
        <v>3</v>
      </c>
    </row>
    <row r="6519" spans="1:25" hidden="1" x14ac:dyDescent="0.2">
      <c r="A6519" s="28" t="s">
        <v>20238</v>
      </c>
      <c r="B6519" s="28" t="s">
        <v>20239</v>
      </c>
      <c r="C6519" s="39" t="s">
        <v>448</v>
      </c>
      <c r="D6519" s="26" t="str">
        <f>[1]!b_calc_yield(A6519,日期设置!$B$2,F6519,1,R6519,1,O6519,L6519,S6519,)</f>
        <v>Fetching...</v>
      </c>
      <c r="E6519" s="26">
        <f t="shared" si="202"/>
        <v>1.824282067519678</v>
      </c>
      <c r="F6519" s="18">
        <f>[1]!b_dq_cleanprice($A6519,日期设置!B$2)</f>
        <v>99.885800000000003</v>
      </c>
      <c r="G6519" s="18" t="str">
        <f t="shared" si="203"/>
        <v>0.49 + 0</v>
      </c>
      <c r="H6519" s="27">
        <f>[1]!b_dq_pctchange($A6519,日期设置!$B$2,1)/100</f>
        <v>0</v>
      </c>
      <c r="I6519" s="26">
        <f>[1]!b_pq_pctchange(A6519,日期设置!$B$4,日期设置!$B$2,1)</f>
        <v>0</v>
      </c>
      <c r="J6519" s="26">
        <f>[1]!b_pq_pctchange(A6519,日期设置!$C$4,日期设置!$B$2,1)</f>
        <v>7.2635610685154298E-2</v>
      </c>
      <c r="K6519" s="52">
        <f>[1]!b_dq_amount($A6519,日期设置!B$2,2,10000)</f>
        <v>0</v>
      </c>
      <c r="L6519" s="26">
        <f>[1]!b_info_latestpar(A6519,日期设置!$B$2)</f>
        <v>100</v>
      </c>
      <c r="M6519" s="6">
        <f>[1]!b_info_outstandingbalance($A6519,日期设置!B$2)</f>
        <v>10</v>
      </c>
      <c r="N6519" s="7" t="str">
        <f>[1]!b_info_latestissurercreditrating2(A6519,日期设置!$B$2,"102","1")</f>
        <v>AAA</v>
      </c>
      <c r="O6519" s="8">
        <v>3.55</v>
      </c>
      <c r="P6519" s="9">
        <f>[1]!b_info_repurchasedate(A6519)</f>
        <v>0</v>
      </c>
      <c r="Q6519" s="8" t="s">
        <v>17341</v>
      </c>
      <c r="R6519" s="2" t="str">
        <f>IF((--IF(P6519=0,Q6519,P6519))&gt;(--日期设置!$B$2),IF(P6519=0,Q6519,P6519),Q6519)</f>
        <v>2021-09-17</v>
      </c>
      <c r="S6519" s="31" t="s">
        <v>17416</v>
      </c>
      <c r="T6519" s="8">
        <f>[1]!b_anal_ptmyear($A6519,日期设置!$B$2)</f>
        <v>0.49041095890410957</v>
      </c>
      <c r="U6519" s="8">
        <f>[1]!b_anal_termifexercise($A6519,日期设置!B$2)</f>
        <v>0</v>
      </c>
      <c r="V6519" s="10">
        <f>[1]!b_dq_dirtyprice(A6519,日期设置!$B$2)</f>
        <v>101.6948</v>
      </c>
      <c r="W6519" s="11">
        <f>IF(U6519=0,ROUNDUP((Q6519-日期设置!$B$2)/365,0),ROUNDUP((R6519-日期设置!$B$2)/365,0))</f>
        <v>1</v>
      </c>
      <c r="X6519" s="18">
        <f>_xlfn.IFNA(VLOOKUP(A6519,过往入选债券!A:D,4,0),2)</f>
        <v>2</v>
      </c>
      <c r="Y6519">
        <f>_xlfn.IFNA(VLOOKUP(C6519,[2]Sheet1!$A:$A,1,0),3)</f>
        <v>3</v>
      </c>
    </row>
    <row r="6520" spans="1:25" hidden="1" x14ac:dyDescent="0.2">
      <c r="A6520" s="21" t="s">
        <v>9211</v>
      </c>
      <c r="B6520" s="21" t="s">
        <v>9212</v>
      </c>
      <c r="C6520" s="37" t="s">
        <v>4818</v>
      </c>
      <c r="D6520" s="26" t="str">
        <f>[1]!b_calc_yield(A6520,日期设置!$B$2,F6520,1,R6520,1,O6520,L6520,S6520,)</f>
        <v>Fetching...</v>
      </c>
      <c r="E6520" s="26">
        <f t="shared" si="202"/>
        <v>5.4014293788759993</v>
      </c>
      <c r="F6520" s="18">
        <f>[1]!b_dq_cleanprice($A6520,日期设置!B$2)</f>
        <v>99.703000000000003</v>
      </c>
      <c r="G6520" s="18" t="str">
        <f t="shared" si="203"/>
        <v>1.47 + 0</v>
      </c>
      <c r="H6520" s="27">
        <f>[1]!b_dq_pctchange($A6520,日期设置!$B$2,1)/100</f>
        <v>0</v>
      </c>
      <c r="I6520" s="26">
        <f>[1]!b_pq_pctchange(A6520,日期设置!$B$4,日期设置!$B$2,1)</f>
        <v>0</v>
      </c>
      <c r="J6520" s="26">
        <f>[1]!b_pq_pctchange(A6520,日期设置!$C$4,日期设置!$B$2,1)</f>
        <v>-0.46640617668726947</v>
      </c>
      <c r="K6520" s="52">
        <f>[1]!b_dq_amount($A6520,日期设置!B$2,2,10000)</f>
        <v>0</v>
      </c>
      <c r="L6520" s="26">
        <f>[1]!b_info_latestpar(A6520,日期设置!$B$2)</f>
        <v>100</v>
      </c>
      <c r="M6520" s="6">
        <f>[1]!b_info_outstandingbalance($A6520,日期设置!B$2)</f>
        <v>10</v>
      </c>
      <c r="N6520" s="7" t="str">
        <f>[1]!b_info_latestissurercreditrating2(A6520,日期设置!$B$2,"102","1")</f>
        <v>AAA</v>
      </c>
      <c r="O6520" s="8">
        <v>3.52</v>
      </c>
      <c r="P6520" s="9">
        <f>[1]!b_info_repurchasedate(A6520)</f>
        <v>0</v>
      </c>
      <c r="Q6520" s="8" t="s">
        <v>16907</v>
      </c>
      <c r="R6520" s="2" t="str">
        <f>IF((--IF(P6520=0,Q6520,P6520))&gt;(--日期设置!$B$2),IF(P6520=0,Q6520,P6520),Q6520)</f>
        <v>2022-09-11</v>
      </c>
      <c r="S6520" s="2" t="s">
        <v>18575</v>
      </c>
      <c r="T6520" s="8">
        <f>[1]!b_anal_ptmyear($A6520,日期设置!$B$2)</f>
        <v>1.473972602739726</v>
      </c>
      <c r="U6520" s="8">
        <f>[1]!b_anal_termifexercise($A6520,日期设置!B$2)</f>
        <v>0</v>
      </c>
      <c r="V6520" s="10">
        <f>[1]!b_dq_dirtyprice(A6520,日期设置!$B$2)</f>
        <v>101.55459999999999</v>
      </c>
      <c r="W6520" s="11">
        <f>IF(U6520=0,ROUNDUP((Q6520-日期设置!$B$2)/365,0),ROUNDUP((R6520-日期设置!$B$2)/365,0))</f>
        <v>2</v>
      </c>
      <c r="X6520" s="18">
        <f>_xlfn.IFNA(VLOOKUP(A6520,过往入选债券!A:D,4,0),2)</f>
        <v>2</v>
      </c>
      <c r="Y6520">
        <f>_xlfn.IFNA(VLOOKUP(C6520,[2]Sheet1!$A:$A,1,0),3)</f>
        <v>3</v>
      </c>
    </row>
    <row r="6521" spans="1:25" hidden="1" x14ac:dyDescent="0.2">
      <c r="A6521" s="21" t="s">
        <v>8536</v>
      </c>
      <c r="B6521" s="21" t="s">
        <v>8537</v>
      </c>
      <c r="C6521" s="37" t="s">
        <v>1078</v>
      </c>
      <c r="D6521" s="26" t="str">
        <f>[1]!b_calc_yield(A6521,日期设置!$B$2,F6521,1,R6521,1,O6521,L6521,S6521,)</f>
        <v>Fetching...</v>
      </c>
      <c r="E6521" s="26">
        <f t="shared" si="202"/>
        <v>3.9490426591896943</v>
      </c>
      <c r="F6521" s="18">
        <f>[1]!b_dq_cleanprice($A6521,日期设置!B$2)</f>
        <v>101.3347</v>
      </c>
      <c r="G6521" s="18" t="str">
        <f t="shared" si="203"/>
        <v>1.10 + 0</v>
      </c>
      <c r="H6521" s="27">
        <f>[1]!b_dq_pctchange($A6521,日期设置!$B$2,1)/100</f>
        <v>0</v>
      </c>
      <c r="I6521" s="26">
        <f>[1]!b_pq_pctchange(A6521,日期设置!$B$4,日期设置!$B$2,1)</f>
        <v>0.38326739166182633</v>
      </c>
      <c r="J6521" s="26">
        <f>[1]!b_pq_pctchange(A6521,日期设置!$C$4,日期设置!$B$2,1)</f>
        <v>0.38326739166182633</v>
      </c>
      <c r="K6521" s="52">
        <f>[1]!b_dq_amount($A6521,日期设置!B$2,2,10000)</f>
        <v>0</v>
      </c>
      <c r="L6521" s="26">
        <f>[1]!b_info_latestpar(A6521,日期设置!$B$2)</f>
        <v>100</v>
      </c>
      <c r="M6521" s="6">
        <f>[1]!b_info_outstandingbalance($A6521,日期设置!B$2)</f>
        <v>2</v>
      </c>
      <c r="N6521" s="7" t="str">
        <f>[1]!b_info_latestissurercreditrating2(A6521,日期设置!$B$2,"102","1")</f>
        <v>AA+</v>
      </c>
      <c r="O6521" s="8">
        <v>4.9800000000000004</v>
      </c>
      <c r="P6521" s="9" t="str">
        <f>[1]!b_info_repurchasedate(A6521)</f>
        <v>2020-10-22</v>
      </c>
      <c r="Q6521" s="8" t="s">
        <v>16338</v>
      </c>
      <c r="R6521" s="2" t="str">
        <f>IF((--IF(P6521=0,Q6521,P6521))&gt;(--日期设置!$B$2),IF(P6521=0,Q6521,P6521),Q6521)</f>
        <v>2022-04-30</v>
      </c>
      <c r="S6521" s="2" t="s">
        <v>18483</v>
      </c>
      <c r="T6521" s="8">
        <f>[1]!b_anal_ptmyear($A6521,日期设置!$B$2)</f>
        <v>1.106849315068493</v>
      </c>
      <c r="U6521" s="8">
        <f>[1]!b_anal_termifexercise($A6521,日期设置!B$2)</f>
        <v>0</v>
      </c>
      <c r="V6521" s="10">
        <f>[1]!b_dq_dirtyprice(A6521,日期设置!$B$2)</f>
        <v>105.7826</v>
      </c>
      <c r="W6521" s="11">
        <f>IF(U6521=0,ROUNDUP((Q6521-日期设置!$B$2)/365,0),ROUNDUP((R6521-日期设置!$B$2)/365,0))</f>
        <v>2</v>
      </c>
      <c r="X6521" s="18">
        <f>_xlfn.IFNA(VLOOKUP(A6521,过往入选债券!A:D,4,0),2)</f>
        <v>2</v>
      </c>
      <c r="Y6521">
        <f>_xlfn.IFNA(VLOOKUP(C6521,[2]Sheet1!$A:$A,1,0),3)</f>
        <v>3</v>
      </c>
    </row>
    <row r="6522" spans="1:25" hidden="1" x14ac:dyDescent="0.2">
      <c r="A6522" s="21" t="s">
        <v>11202</v>
      </c>
      <c r="B6522" s="21" t="s">
        <v>11203</v>
      </c>
      <c r="C6522" s="37" t="s">
        <v>24</v>
      </c>
      <c r="D6522" s="26" t="str">
        <f>[1]!b_calc_yield(A6522,日期设置!$B$2,F6522,1,R6522,1,O6522,L6522,S6522,)</f>
        <v>Fetching...</v>
      </c>
      <c r="E6522" s="26">
        <f t="shared" si="202"/>
        <v>8.1948725807434073</v>
      </c>
      <c r="F6522" s="18">
        <f>[1]!b_dq_cleanprice($A6522,日期设置!B$2)</f>
        <v>99.2697</v>
      </c>
      <c r="G6522" s="18" t="str">
        <f t="shared" si="203"/>
        <v>2.25 + 0</v>
      </c>
      <c r="H6522" s="27">
        <f>[1]!b_dq_pctchange($A6522,日期设置!$B$2,1)/100</f>
        <v>0</v>
      </c>
      <c r="I6522" s="26">
        <f>[1]!b_pq_pctchange(A6522,日期设置!$B$4,日期设置!$B$2,1)</f>
        <v>0</v>
      </c>
      <c r="J6522" s="26">
        <f>[1]!b_pq_pctchange(A6522,日期设置!$C$4,日期设置!$B$2,1)</f>
        <v>0</v>
      </c>
      <c r="K6522" s="52">
        <f>[1]!b_dq_amount($A6522,日期设置!B$2,2,10000)</f>
        <v>0</v>
      </c>
      <c r="L6522" s="26">
        <f>[1]!b_info_latestpar(A6522,日期设置!$B$2)</f>
        <v>100</v>
      </c>
      <c r="M6522" s="6">
        <f>[1]!b_info_outstandingbalance($A6522,日期设置!B$2)</f>
        <v>14</v>
      </c>
      <c r="N6522" s="7" t="str">
        <f>[1]!b_info_latestissurercreditrating2(A6522,日期设置!$B$2,"102","1")</f>
        <v>AAA</v>
      </c>
      <c r="O6522" s="8">
        <v>3.38</v>
      </c>
      <c r="P6522" s="9">
        <f>[1]!b_info_repurchasedate(A6522)</f>
        <v>0</v>
      </c>
      <c r="Q6522" s="8" t="s">
        <v>16934</v>
      </c>
      <c r="R6522" s="2" t="str">
        <f>IF((--IF(P6522=0,Q6522,P6522))&gt;(--日期设置!$B$2),IF(P6522=0,Q6522,P6522),Q6522)</f>
        <v>2023-06-22</v>
      </c>
      <c r="S6522" s="2" t="s">
        <v>18599</v>
      </c>
      <c r="T6522" s="8">
        <f>[1]!b_anal_ptmyear($A6522,日期设置!$B$2)</f>
        <v>2.2520547945205478</v>
      </c>
      <c r="U6522" s="8">
        <f>[1]!b_anal_termifexercise($A6522,日期设置!B$2)</f>
        <v>0</v>
      </c>
      <c r="V6522" s="10">
        <f>[1]!b_dq_dirtyprice(A6522,日期设置!$B$2)</f>
        <v>101.7978</v>
      </c>
      <c r="W6522" s="11">
        <f>IF(U6522=0,ROUNDUP((Q6522-日期设置!$B$2)/365,0),ROUNDUP((R6522-日期设置!$B$2)/365,0))</f>
        <v>3</v>
      </c>
      <c r="X6522" s="18">
        <f>_xlfn.IFNA(VLOOKUP(A6522,过往入选债券!A:D,4,0),2)</f>
        <v>2</v>
      </c>
      <c r="Y6522">
        <f>_xlfn.IFNA(VLOOKUP(C6522,[2]Sheet1!$A:$A,1,0),3)</f>
        <v>3</v>
      </c>
    </row>
    <row r="6523" spans="1:25" hidden="1" x14ac:dyDescent="0.2">
      <c r="A6523" s="21" t="s">
        <v>9625</v>
      </c>
      <c r="B6523" s="21" t="s">
        <v>9626</v>
      </c>
      <c r="C6523" s="37" t="s">
        <v>453</v>
      </c>
      <c r="D6523" s="26" t="str">
        <f>[1]!b_calc_yield(A6523,日期设置!$B$2,F6523,1,R6523,1,O6523,L6523,S6523,)</f>
        <v>Fetching...</v>
      </c>
      <c r="E6523" s="26">
        <f t="shared" si="202"/>
        <v>6.2951987654761732</v>
      </c>
      <c r="F6523" s="18">
        <f>[1]!b_dq_cleanprice($A6523,日期设置!B$2)</f>
        <v>99.78</v>
      </c>
      <c r="G6523" s="18" t="str">
        <f t="shared" si="203"/>
        <v>3.70 + 1.70</v>
      </c>
      <c r="H6523" s="27">
        <f>[1]!b_dq_pctchange($A6523,日期设置!$B$2,1)/100</f>
        <v>0</v>
      </c>
      <c r="I6523" s="26">
        <f>[1]!b_pq_pctchange(A6523,日期设置!$B$4,日期设置!$B$2,1)</f>
        <v>0</v>
      </c>
      <c r="J6523" s="26">
        <f>[1]!b_pq_pctchange(A6523,日期设置!$C$4,日期设置!$B$2,1)</f>
        <v>0</v>
      </c>
      <c r="K6523" s="52">
        <f>[1]!b_dq_amount($A6523,日期设置!B$2,2,10000)</f>
        <v>0</v>
      </c>
      <c r="L6523" s="26">
        <f>[1]!b_info_latestpar(A6523,日期设置!$B$2)</f>
        <v>100</v>
      </c>
      <c r="M6523" s="6">
        <f>[1]!b_info_outstandingbalance($A6523,日期设置!B$2)</f>
        <v>5</v>
      </c>
      <c r="N6523" s="7" t="str">
        <f>[1]!b_info_latestissurercreditrating2(A6523,日期设置!$B$2,"102","1")</f>
        <v>AAA</v>
      </c>
      <c r="O6523" s="8">
        <v>3.59</v>
      </c>
      <c r="P6523" s="9" t="str">
        <f>[1]!b_info_repurchasedate(A6523)</f>
        <v>2022-12-05</v>
      </c>
      <c r="Q6523" s="8" t="s">
        <v>17313</v>
      </c>
      <c r="R6523" s="2" t="str">
        <f>IF((--IF(P6523=0,Q6523,P6523))&gt;(--日期设置!$B$2),IF(P6523=0,Q6523,P6523),Q6523)</f>
        <v>2022-12-05</v>
      </c>
      <c r="S6523" s="2" t="s">
        <v>18458</v>
      </c>
      <c r="T6523" s="8">
        <f>[1]!b_anal_ptmyear($A6523,日期设置!$B$2)</f>
        <v>3.7068493150684931</v>
      </c>
      <c r="U6523" s="8">
        <f>[1]!b_anal_termifexercise($A6523,日期设置!B$2)</f>
        <v>1.7068493150684931</v>
      </c>
      <c r="V6523" s="10">
        <f>[1]!b_dq_dirtyprice(A6523,日期设置!$B$2)</f>
        <v>100.83240000000001</v>
      </c>
      <c r="W6523" s="11">
        <f>IF(U6523=0,ROUNDUP((Q6523-日期设置!$B$2)/365,0),ROUNDUP((R6523-日期设置!$B$2)/365,0))</f>
        <v>2</v>
      </c>
      <c r="X6523" s="18">
        <f>_xlfn.IFNA(VLOOKUP(A6523,过往入选债券!A:D,4,0),2)</f>
        <v>2</v>
      </c>
      <c r="Y6523">
        <f>_xlfn.IFNA(VLOOKUP(C6523,[2]Sheet1!$A:$A,1,0),3)</f>
        <v>3</v>
      </c>
    </row>
    <row r="6524" spans="1:25" hidden="1" x14ac:dyDescent="0.2">
      <c r="A6524" s="28" t="s">
        <v>19778</v>
      </c>
      <c r="B6524" s="28" t="s">
        <v>19779</v>
      </c>
      <c r="C6524" s="38" t="s">
        <v>19780</v>
      </c>
      <c r="D6524" s="26" t="str">
        <f>[1]!b_calc_yield(A6524,日期设置!$B$2,F6524,1,R6524,1,O6524,L6524,S6524,)</f>
        <v>Fetching...</v>
      </c>
      <c r="E6524" s="26">
        <f t="shared" si="202"/>
        <v>8.8581683255509969</v>
      </c>
      <c r="F6524" s="18">
        <f>[1]!b_dq_cleanprice($A6524,日期设置!B$2)</f>
        <v>100.06019999999999</v>
      </c>
      <c r="G6524" s="18" t="str">
        <f t="shared" si="203"/>
        <v>2.43 + 0</v>
      </c>
      <c r="H6524" s="27">
        <f>[1]!b_dq_pctchange($A6524,日期设置!$B$2,1)/100</f>
        <v>0</v>
      </c>
      <c r="I6524" s="26">
        <f>[1]!b_pq_pctchange(A6524,日期设置!$B$4,日期设置!$B$2,1)</f>
        <v>0</v>
      </c>
      <c r="J6524" s="26">
        <f>[1]!b_pq_pctchange(A6524,日期设置!$C$4,日期设置!$B$2,1)</f>
        <v>0</v>
      </c>
      <c r="K6524" s="52">
        <f>[1]!b_dq_amount($A6524,日期设置!B$2,2,10000)</f>
        <v>0</v>
      </c>
      <c r="L6524" s="26">
        <f>[1]!b_info_latestpar(A6524,日期设置!$B$2)</f>
        <v>100</v>
      </c>
      <c r="M6524" s="6">
        <f>[1]!b_info_outstandingbalance($A6524,日期设置!B$2)</f>
        <v>5</v>
      </c>
      <c r="N6524" s="7" t="str">
        <f>[1]!b_info_latestissurercreditrating2(A6524,日期设置!$B$2,"102","1")</f>
        <v>AAA</v>
      </c>
      <c r="O6524" s="8">
        <v>3.75</v>
      </c>
      <c r="P6524" s="9">
        <f>[1]!b_info_repurchasedate(A6524)</f>
        <v>0</v>
      </c>
      <c r="Q6524" s="8" t="s">
        <v>17436</v>
      </c>
      <c r="R6524" s="2" t="str">
        <f>IF((--IF(P6524=0,Q6524,P6524))&gt;(--日期设置!$B$2),IF(P6524=0,Q6524,P6524),Q6524)</f>
        <v>2023-08-26</v>
      </c>
      <c r="S6524" s="31" t="s">
        <v>19098</v>
      </c>
      <c r="T6524" s="8">
        <f>[1]!b_anal_ptmyear($A6524,日期设置!$B$2)</f>
        <v>2.43013698630137</v>
      </c>
      <c r="U6524" s="8">
        <f>[1]!b_anal_termifexercise($A6524,日期设置!B$2)</f>
        <v>0</v>
      </c>
      <c r="V6524" s="10">
        <f>[1]!b_dq_dirtyprice(A6524,日期设置!$B$2)</f>
        <v>102.1972</v>
      </c>
      <c r="W6524" s="11">
        <f>IF(U6524=0,ROUNDUP((Q6524-日期设置!$B$2)/365,0),ROUNDUP((R6524-日期设置!$B$2)/365,0))</f>
        <v>3</v>
      </c>
      <c r="X6524" s="18">
        <f>_xlfn.IFNA(VLOOKUP(A6524,过往入选债券!A:D,4,0),2)</f>
        <v>2</v>
      </c>
      <c r="Y6524">
        <f>_xlfn.IFNA(VLOOKUP(C6524,[2]Sheet1!$A:$A,1,0),3)</f>
        <v>3</v>
      </c>
    </row>
    <row r="6525" spans="1:25" hidden="1" x14ac:dyDescent="0.2">
      <c r="A6525" s="21" t="s">
        <v>919</v>
      </c>
      <c r="B6525" s="21" t="s">
        <v>920</v>
      </c>
      <c r="C6525" s="37" t="s">
        <v>921</v>
      </c>
      <c r="D6525" s="26" t="str">
        <f>[1]!b_calc_yield(A6525,日期设置!$B$2,F6525,1,R6525,1,O6525,L6525,S6525,)</f>
        <v>Fetching...</v>
      </c>
      <c r="E6525" s="26">
        <f t="shared" si="202"/>
        <v>2.8099062175467537</v>
      </c>
      <c r="F6525" s="18">
        <f>[1]!b_dq_cleanprice($A6525,日期设置!B$2)</f>
        <v>100</v>
      </c>
      <c r="G6525" s="18" t="str">
        <f t="shared" si="203"/>
        <v>5.75 + 0.75</v>
      </c>
      <c r="H6525" s="27">
        <f>[1]!b_dq_pctchange($A6525,日期设置!$B$2,1)/100</f>
        <v>0</v>
      </c>
      <c r="I6525" s="26">
        <f>[1]!b_pq_pctchange(A6525,日期设置!$B$4,日期设置!$B$2,1)</f>
        <v>0</v>
      </c>
      <c r="J6525" s="26">
        <f>[1]!b_pq_pctchange(A6525,日期设置!$C$4,日期设置!$B$2,1)</f>
        <v>0</v>
      </c>
      <c r="K6525" s="52">
        <f>[1]!b_dq_amount($A6525,日期设置!B$2,2,10000)</f>
        <v>0</v>
      </c>
      <c r="L6525" s="26">
        <f>[1]!b_info_latestpar(A6525,日期设置!$B$2)</f>
        <v>100</v>
      </c>
      <c r="M6525" s="6">
        <f>[1]!b_info_outstandingbalance($A6525,日期设置!B$2)</f>
        <v>5</v>
      </c>
      <c r="N6525" s="7">
        <f>[1]!b_info_latestissurercreditrating2(A6525,日期设置!$B$2,"102","1")</f>
        <v>0</v>
      </c>
      <c r="O6525" s="8">
        <v>3.75</v>
      </c>
      <c r="P6525" s="9" t="str">
        <f>[1]!b_info_repurchasedate(A6525)</f>
        <v>2021-12-23</v>
      </c>
      <c r="Q6525" s="8" t="s">
        <v>16752</v>
      </c>
      <c r="R6525" s="2" t="str">
        <f>IF((--IF(P6525=0,Q6525,P6525))&gt;(--日期设置!$B$2),IF(P6525=0,Q6525,P6525),Q6525)</f>
        <v>2021-12-23</v>
      </c>
      <c r="S6525" s="2" t="s">
        <v>18521</v>
      </c>
      <c r="T6525" s="8">
        <f>[1]!b_anal_ptmyear($A6525,日期设置!$B$2)</f>
        <v>5.7561643835616438</v>
      </c>
      <c r="U6525" s="8">
        <f>[1]!b_anal_termifexercise($A6525,日期设置!B$2)</f>
        <v>0.75616438356164384</v>
      </c>
      <c r="V6525" s="10">
        <f>[1]!b_dq_dirtyprice(A6525,日期设置!$B$2)</f>
        <v>100.9144</v>
      </c>
      <c r="W6525" s="11">
        <f>IF(U6525=0,ROUNDUP((Q6525-日期设置!$B$2)/365,0),ROUNDUP((R6525-日期设置!$B$2)/365,0))</f>
        <v>1</v>
      </c>
      <c r="X6525" s="18">
        <f>_xlfn.IFNA(VLOOKUP(A6525,过往入选债券!A:D,4,0),2)</f>
        <v>2</v>
      </c>
      <c r="Y6525">
        <f>_xlfn.IFNA(VLOOKUP(C6525,[2]Sheet1!$A:$A,1,0),3)</f>
        <v>3</v>
      </c>
    </row>
    <row r="6526" spans="1:25" hidden="1" x14ac:dyDescent="0.2">
      <c r="A6526" s="21" t="s">
        <v>5643</v>
      </c>
      <c r="B6526" s="21" t="s">
        <v>5644</v>
      </c>
      <c r="C6526" s="37" t="s">
        <v>5645</v>
      </c>
      <c r="D6526" s="26" t="str">
        <f>[1]!b_calc_yield(A6526,日期设置!$B$2,F6526,1,R6526,1,O6526,L6526,S6526,)</f>
        <v>Fetching...</v>
      </c>
      <c r="E6526" s="26">
        <f t="shared" si="202"/>
        <v>3.8782403067545435</v>
      </c>
      <c r="F6526" s="18">
        <f>[1]!b_dq_cleanprice($A6526,日期设置!B$2)</f>
        <v>101.4773</v>
      </c>
      <c r="G6526" s="18" t="str">
        <f t="shared" si="203"/>
        <v>1.09 + 0</v>
      </c>
      <c r="H6526" s="27">
        <f>[1]!b_dq_pctchange($A6526,日期设置!$B$2,1)/100</f>
        <v>0</v>
      </c>
      <c r="I6526" s="26">
        <f>[1]!b_pq_pctchange(A6526,日期设置!$B$4,日期设置!$B$2,1)</f>
        <v>0</v>
      </c>
      <c r="J6526" s="26">
        <f>[1]!b_pq_pctchange(A6526,日期设置!$C$4,日期设置!$B$2,1)</f>
        <v>-0.8679656682212159</v>
      </c>
      <c r="K6526" s="52">
        <f>[1]!b_dq_amount($A6526,日期设置!B$2,2,10000)</f>
        <v>0</v>
      </c>
      <c r="L6526" s="26">
        <f>[1]!b_info_latestpar(A6526,日期设置!$B$2)</f>
        <v>100</v>
      </c>
      <c r="M6526" s="6">
        <f>[1]!b_info_outstandingbalance($A6526,日期设置!B$2)</f>
        <v>15</v>
      </c>
      <c r="N6526" s="7" t="str">
        <f>[1]!b_info_latestissurercreditrating2(A6526,日期设置!$B$2,"102","1")</f>
        <v>AA+</v>
      </c>
      <c r="O6526" s="8">
        <v>5.13</v>
      </c>
      <c r="P6526" s="9">
        <f>[1]!b_info_repurchasedate(A6526)</f>
        <v>0</v>
      </c>
      <c r="Q6526" s="8" t="s">
        <v>16056</v>
      </c>
      <c r="R6526" s="2" t="str">
        <f>IF((--IF(P6526=0,Q6526,P6526))&gt;(--日期设置!$B$2),IF(P6526=0,Q6526,P6526),Q6526)</f>
        <v>2022-04-24</v>
      </c>
      <c r="S6526" s="2" t="s">
        <v>17842</v>
      </c>
      <c r="T6526" s="8">
        <f>[1]!b_anal_ptmyear($A6526,日期设置!$B$2)</f>
        <v>1.0904109589041096</v>
      </c>
      <c r="U6526" s="8">
        <f>[1]!b_anal_termifexercise($A6526,日期设置!B$2)</f>
        <v>0</v>
      </c>
      <c r="V6526" s="10">
        <f>[1]!b_dq_dirtyprice(A6526,日期设置!$B$2)</f>
        <v>106.1435</v>
      </c>
      <c r="W6526" s="11">
        <f>IF(U6526=0,ROUNDUP((Q6526-日期设置!$B$2)/365,0),ROUNDUP((R6526-日期设置!$B$2)/365,0))</f>
        <v>2</v>
      </c>
      <c r="X6526" s="18">
        <f>_xlfn.IFNA(VLOOKUP(A6526,过往入选债券!A:D,4,0),2)</f>
        <v>2</v>
      </c>
      <c r="Y6526">
        <f>_xlfn.IFNA(VLOOKUP(C6526,[2]Sheet1!$A:$A,1,0),3)</f>
        <v>3</v>
      </c>
    </row>
    <row r="6527" spans="1:25" hidden="1" x14ac:dyDescent="0.2">
      <c r="A6527" s="21" t="s">
        <v>873</v>
      </c>
      <c r="B6527" s="21" t="s">
        <v>874</v>
      </c>
      <c r="C6527" s="37" t="s">
        <v>864</v>
      </c>
      <c r="D6527" s="26" t="str">
        <f>[1]!b_calc_yield(A6527,日期设置!$B$2,F6527,1,R6527,1,O6527,L6527,S6527,)</f>
        <v>Fetching...</v>
      </c>
      <c r="E6527" s="26">
        <f t="shared" si="202"/>
        <v>1.9127181996200671</v>
      </c>
      <c r="F6527" s="18">
        <f>[1]!b_dq_cleanprice($A6527,日期设置!B$2)</f>
        <v>100.3069</v>
      </c>
      <c r="G6527" s="18" t="str">
        <f t="shared" si="203"/>
        <v>2.51 + 0.51</v>
      </c>
      <c r="H6527" s="27">
        <f>[1]!b_dq_pctchange($A6527,日期设置!$B$2,1)/100</f>
        <v>0</v>
      </c>
      <c r="I6527" s="26">
        <f>[1]!b_pq_pctchange(A6527,日期设置!$B$4,日期设置!$B$2,1)</f>
        <v>0</v>
      </c>
      <c r="J6527" s="26">
        <f>[1]!b_pq_pctchange(A6527,日期设置!$C$4,日期设置!$B$2,1)</f>
        <v>0.21219947149943541</v>
      </c>
      <c r="K6527" s="52">
        <f>[1]!b_dq_amount($A6527,日期设置!B$2,2,10000)</f>
        <v>0</v>
      </c>
      <c r="L6527" s="26">
        <f>[1]!b_info_latestpar(A6527,日期设置!$B$2)</f>
        <v>100</v>
      </c>
      <c r="M6527" s="6">
        <f>[1]!b_info_outstandingbalance($A6527,日期设置!B$2)</f>
        <v>7</v>
      </c>
      <c r="N6527" s="7">
        <f>[1]!b_info_latestissurercreditrating2(A6527,日期设置!$B$2,"102","1")</f>
        <v>0</v>
      </c>
      <c r="O6527" s="8">
        <v>4.4000000000000004</v>
      </c>
      <c r="P6527" s="9" t="str">
        <f>[1]!b_info_repurchasedate(A6527)</f>
        <v>2021-09-26</v>
      </c>
      <c r="Q6527" s="8" t="s">
        <v>16470</v>
      </c>
      <c r="R6527" s="2" t="str">
        <f>IF((--IF(P6527=0,Q6527,P6527))&gt;(--日期设置!$B$2),IF(P6527=0,Q6527,P6527),Q6527)</f>
        <v>2021-09-26</v>
      </c>
      <c r="S6527" s="2" t="s">
        <v>18232</v>
      </c>
      <c r="T6527" s="8">
        <f>[1]!b_anal_ptmyear($A6527,日期设置!$B$2)</f>
        <v>2.515068493150685</v>
      </c>
      <c r="U6527" s="8">
        <f>[1]!b_anal_termifexercise($A6527,日期设置!B$2)</f>
        <v>0.51506849315068493</v>
      </c>
      <c r="V6527" s="10">
        <f>[1]!b_dq_dirtyprice(A6527,日期设置!$B$2)</f>
        <v>102.4406</v>
      </c>
      <c r="W6527" s="11">
        <f>IF(U6527=0,ROUNDUP((Q6527-日期设置!$B$2)/365,0),ROUNDUP((R6527-日期设置!$B$2)/365,0))</f>
        <v>1</v>
      </c>
      <c r="X6527" s="18">
        <f>_xlfn.IFNA(VLOOKUP(A6527,过往入选债券!A:D,4,0),2)</f>
        <v>2</v>
      </c>
      <c r="Y6527">
        <f>_xlfn.IFNA(VLOOKUP(C6527,[2]Sheet1!$A:$A,1,0),3)</f>
        <v>3</v>
      </c>
    </row>
    <row r="6528" spans="1:25" hidden="1" x14ac:dyDescent="0.2">
      <c r="A6528" s="21" t="s">
        <v>1310</v>
      </c>
      <c r="B6528" s="21" t="s">
        <v>1311</v>
      </c>
      <c r="C6528" s="37" t="s">
        <v>1312</v>
      </c>
      <c r="D6528" s="26" t="str">
        <f>[1]!b_calc_yield(A6528,日期设置!$B$2,F6528,1,R6528,1,O6528,L6528,S6528,)</f>
        <v>Fetching...</v>
      </c>
      <c r="E6528" s="26">
        <f t="shared" si="202"/>
        <v>5.524883511492229</v>
      </c>
      <c r="F6528" s="18">
        <f>[1]!b_dq_cleanprice($A6528,日期设置!B$2)</f>
        <v>100.25409999999999</v>
      </c>
      <c r="G6528" s="18" t="str">
        <f t="shared" si="203"/>
        <v>1.51 + 0</v>
      </c>
      <c r="H6528" s="27">
        <f>[1]!b_dq_pctchange($A6528,日期设置!$B$2,1)/100</f>
        <v>0</v>
      </c>
      <c r="I6528" s="26">
        <f>[1]!b_pq_pctchange(A6528,日期设置!$B$4,日期设置!$B$2,1)</f>
        <v>0</v>
      </c>
      <c r="J6528" s="26">
        <f>[1]!b_pq_pctchange(A6528,日期设置!$C$4,日期设置!$B$2,1)</f>
        <v>0</v>
      </c>
      <c r="K6528" s="52">
        <f>[1]!b_dq_amount($A6528,日期设置!B$2,2,10000)</f>
        <v>0</v>
      </c>
      <c r="L6528" s="26">
        <f>[1]!b_info_latestpar(A6528,日期设置!$B$2)</f>
        <v>100</v>
      </c>
      <c r="M6528" s="6">
        <f>[1]!b_info_outstandingbalance($A6528,日期设置!B$2)</f>
        <v>3</v>
      </c>
      <c r="N6528" s="7">
        <f>[1]!b_info_latestissurercreditrating2(A6528,日期设置!$B$2,"102","1")</f>
        <v>0</v>
      </c>
      <c r="O6528" s="8">
        <v>3.9</v>
      </c>
      <c r="P6528" s="9">
        <f>[1]!b_info_repurchasedate(A6528)</f>
        <v>0</v>
      </c>
      <c r="Q6528" s="8" t="s">
        <v>16923</v>
      </c>
      <c r="R6528" s="2" t="str">
        <f>IF((--IF(P6528=0,Q6528,P6528))&gt;(--日期设置!$B$2),IF(P6528=0,Q6528,P6528),Q6528)</f>
        <v>2022-09-25</v>
      </c>
      <c r="S6528" s="2" t="s">
        <v>18344</v>
      </c>
      <c r="T6528" s="8">
        <f>[1]!b_anal_ptmyear($A6528,日期设置!$B$2)</f>
        <v>1.5123287671232877</v>
      </c>
      <c r="U6528" s="8">
        <f>[1]!b_anal_termifexercise($A6528,日期设置!B$2)</f>
        <v>0</v>
      </c>
      <c r="V6528" s="10">
        <f>[1]!b_dq_dirtyprice(A6528,日期设置!$B$2)</f>
        <v>102.15600000000001</v>
      </c>
      <c r="W6528" s="11">
        <f>IF(U6528=0,ROUNDUP((Q6528-日期设置!$B$2)/365,0),ROUNDUP((R6528-日期设置!$B$2)/365,0))</f>
        <v>2</v>
      </c>
      <c r="X6528" s="18">
        <f>_xlfn.IFNA(VLOOKUP(A6528,过往入选债券!A:D,4,0),2)</f>
        <v>2</v>
      </c>
      <c r="Y6528">
        <f>_xlfn.IFNA(VLOOKUP(C6528,[2]Sheet1!$A:$A,1,0),3)</f>
        <v>3</v>
      </c>
    </row>
    <row r="6529" spans="1:25" hidden="1" x14ac:dyDescent="0.2">
      <c r="A6529" s="21" t="s">
        <v>7786</v>
      </c>
      <c r="B6529" s="21" t="s">
        <v>7787</v>
      </c>
      <c r="C6529" s="37" t="s">
        <v>1108</v>
      </c>
      <c r="D6529" s="26" t="str">
        <f>[1]!b_calc_yield(A6529,日期设置!$B$2,F6529,1,R6529,1,O6529,L6529,S6529,)</f>
        <v>Fetching...</v>
      </c>
      <c r="E6529" s="26">
        <f t="shared" si="202"/>
        <v>2.9080548231688486</v>
      </c>
      <c r="F6529" s="18">
        <f>[1]!b_dq_cleanprice($A6529,日期设置!B$2)</f>
        <v>101.3283</v>
      </c>
      <c r="G6529" s="18" t="str">
        <f t="shared" si="203"/>
        <v>0.78 + 0.78</v>
      </c>
      <c r="H6529" s="27">
        <f>[1]!b_dq_pctchange($A6529,日期设置!$B$2,1)/100</f>
        <v>0</v>
      </c>
      <c r="I6529" s="26">
        <f>[1]!b_pq_pctchange(A6529,日期设置!$B$4,日期设置!$B$2,1)</f>
        <v>2.4678366844915898E-2</v>
      </c>
      <c r="J6529" s="26">
        <f>[1]!b_pq_pctchange(A6529,日期设置!$C$4,日期设置!$B$2,1)</f>
        <v>5.2135017847361749E-2</v>
      </c>
      <c r="K6529" s="52">
        <f>[1]!b_dq_amount($A6529,日期设置!B$2,2,10000)</f>
        <v>0</v>
      </c>
      <c r="L6529" s="26">
        <f>[1]!b_info_latestpar(A6529,日期设置!$B$2)</f>
        <v>100</v>
      </c>
      <c r="M6529" s="6">
        <f>[1]!b_info_outstandingbalance($A6529,日期设置!B$2)</f>
        <v>5</v>
      </c>
      <c r="N6529" s="7" t="str">
        <f>[1]!b_info_latestissurercreditrating2(A6529,日期设置!$B$2,"102","1")</f>
        <v>AA+</v>
      </c>
      <c r="O6529" s="8">
        <v>5.5</v>
      </c>
      <c r="P6529" s="9">
        <f>[1]!b_info_repurchasedate(A6529)</f>
        <v>0</v>
      </c>
      <c r="Q6529" s="8" t="s">
        <v>16884</v>
      </c>
      <c r="R6529" s="2" t="str">
        <f>IF((--IF(P6529=0,Q6529,P6529))&gt;(--日期设置!$B$2),IF(P6529=0,Q6529,P6529),Q6529)</f>
        <v>2022-01-02</v>
      </c>
      <c r="S6529" s="2" t="s">
        <v>18565</v>
      </c>
      <c r="T6529" s="8">
        <f>[1]!b_anal_ptmyear($A6529,日期设置!$B$2)</f>
        <v>0.78356164383561644</v>
      </c>
      <c r="U6529" s="8">
        <f>[1]!b_anal_termifexercise($A6529,日期设置!B$2)</f>
        <v>0.78356164383561644</v>
      </c>
      <c r="V6529" s="10">
        <f>[1]!b_dq_dirtyprice(A6529,日期设置!$B$2)</f>
        <v>102.5187</v>
      </c>
      <c r="W6529" s="11">
        <f>IF(U6529=0,ROUNDUP((Q6529-日期设置!$B$2)/365,0),ROUNDUP((R6529-日期设置!$B$2)/365,0))</f>
        <v>1</v>
      </c>
      <c r="X6529" s="18">
        <f>_xlfn.IFNA(VLOOKUP(A6529,过往入选债券!A:D,4,0),2)</f>
        <v>2</v>
      </c>
      <c r="Y6529">
        <f>_xlfn.IFNA(VLOOKUP(C6529,[2]Sheet1!$A:$A,1,0),3)</f>
        <v>3</v>
      </c>
    </row>
    <row r="6530" spans="1:25" hidden="1" x14ac:dyDescent="0.2">
      <c r="A6530" s="21" t="s">
        <v>9209</v>
      </c>
      <c r="B6530" s="21" t="s">
        <v>9210</v>
      </c>
      <c r="C6530" s="37" t="s">
        <v>347</v>
      </c>
      <c r="D6530" s="26" t="str">
        <f>[1]!b_calc_yield(A6530,日期设置!$B$2,F6530,1,R6530,1,O6530,L6530,S6530,)</f>
        <v>Fetching...</v>
      </c>
      <c r="E6530" s="26">
        <f t="shared" ref="E6530:E6593" si="204">((O6530*W6530+L6530)/V6530-1)*100</f>
        <v>5.3860276506345617</v>
      </c>
      <c r="F6530" s="18">
        <f>[1]!b_dq_cleanprice($A6530,日期设置!B$2)</f>
        <v>100.24979999999999</v>
      </c>
      <c r="G6530" s="18" t="str">
        <f t="shared" ref="G6530:G6593" si="205">LEFT(T6530,4)&amp;" + "&amp;LEFT(U6530,4)</f>
        <v>1.47 + 0</v>
      </c>
      <c r="H6530" s="27">
        <f>[1]!b_dq_pctchange($A6530,日期设置!$B$2,1)/100</f>
        <v>0</v>
      </c>
      <c r="I6530" s="26">
        <f>[1]!b_pq_pctchange(A6530,日期设置!$B$4,日期设置!$B$2,1)</f>
        <v>0</v>
      </c>
      <c r="J6530" s="26">
        <f>[1]!b_pq_pctchange(A6530,日期设置!$C$4,日期设置!$B$2,1)</f>
        <v>-0.12025445723595435</v>
      </c>
      <c r="K6530" s="52">
        <f>[1]!b_dq_amount($A6530,日期设置!B$2,2,10000)</f>
        <v>0</v>
      </c>
      <c r="L6530" s="26">
        <f>[1]!b_info_latestpar(A6530,日期设置!$B$2)</f>
        <v>100</v>
      </c>
      <c r="M6530" s="6">
        <f>[1]!b_info_outstandingbalance($A6530,日期设置!B$2)</f>
        <v>2</v>
      </c>
      <c r="N6530" s="7" t="str">
        <f>[1]!b_info_latestissurercreditrating2(A6530,日期设置!$B$2,"102","1")</f>
        <v>AA+</v>
      </c>
      <c r="O6530" s="8">
        <v>3.9</v>
      </c>
      <c r="P6530" s="9">
        <f>[1]!b_info_repurchasedate(A6530)</f>
        <v>0</v>
      </c>
      <c r="Q6530" s="8" t="s">
        <v>16502</v>
      </c>
      <c r="R6530" s="2" t="str">
        <f>IF((--IF(P6530=0,Q6530,P6530))&gt;(--日期设置!$B$2),IF(P6530=0,Q6530,P6530),Q6530)</f>
        <v>2022-09-12</v>
      </c>
      <c r="S6530" s="2" t="s">
        <v>18257</v>
      </c>
      <c r="T6530" s="8">
        <f>[1]!b_anal_ptmyear($A6530,日期设置!$B$2)</f>
        <v>1.4767123287671233</v>
      </c>
      <c r="U6530" s="8">
        <f>[1]!b_anal_termifexercise($A6530,日期设置!B$2)</f>
        <v>0</v>
      </c>
      <c r="V6530" s="10">
        <f>[1]!b_dq_dirtyprice(A6530,日期设置!$B$2)</f>
        <v>102.2906</v>
      </c>
      <c r="W6530" s="11">
        <f>IF(U6530=0,ROUNDUP((Q6530-日期设置!$B$2)/365,0),ROUNDUP((R6530-日期设置!$B$2)/365,0))</f>
        <v>2</v>
      </c>
      <c r="X6530" s="18">
        <f>_xlfn.IFNA(VLOOKUP(A6530,过往入选债券!A:D,4,0),2)</f>
        <v>2</v>
      </c>
      <c r="Y6530">
        <f>_xlfn.IFNA(VLOOKUP(C6530,[2]Sheet1!$A:$A,1,0),3)</f>
        <v>3</v>
      </c>
    </row>
    <row r="6531" spans="1:25" hidden="1" x14ac:dyDescent="0.2">
      <c r="A6531" s="21" t="s">
        <v>7445</v>
      </c>
      <c r="B6531" s="21" t="s">
        <v>7446</v>
      </c>
      <c r="C6531" s="37" t="s">
        <v>7447</v>
      </c>
      <c r="D6531" s="26" t="str">
        <f>[1]!b_calc_yield(A6531,日期设置!$B$2,F6531,1,R6531,1,O6531,L6531,S6531,)</f>
        <v>Fetching...</v>
      </c>
      <c r="E6531" s="26">
        <f t="shared" si="204"/>
        <v>2.1956357873171184</v>
      </c>
      <c r="F6531" s="18">
        <f>[1]!b_dq_cleanprice($A6531,日期设置!B$2)</f>
        <v>101.1307</v>
      </c>
      <c r="G6531" s="18" t="str">
        <f t="shared" si="205"/>
        <v>0.59 + 0</v>
      </c>
      <c r="H6531" s="27">
        <f>[1]!b_dq_pctchange($A6531,日期设置!$B$2,1)/100</f>
        <v>0</v>
      </c>
      <c r="I6531" s="26">
        <f>[1]!b_pq_pctchange(A6531,日期设置!$B$4,日期设置!$B$2,1)</f>
        <v>-0.34999935951693428</v>
      </c>
      <c r="J6531" s="26">
        <f>[1]!b_pq_pctchange(A6531,日期设置!$C$4,日期设置!$B$2,1)</f>
        <v>-0.34999935951693428</v>
      </c>
      <c r="K6531" s="52">
        <f>[1]!b_dq_amount($A6531,日期设置!B$2,2,10000)</f>
        <v>0</v>
      </c>
      <c r="L6531" s="26">
        <f>[1]!b_info_latestpar(A6531,日期设置!$B$2)</f>
        <v>100</v>
      </c>
      <c r="M6531" s="6">
        <f>[1]!b_info_outstandingbalance($A6531,日期设置!B$2)</f>
        <v>10</v>
      </c>
      <c r="N6531" s="7" t="str">
        <f>[1]!b_info_latestissurercreditrating2(A6531,日期设置!$B$2,"102","1")</f>
        <v>AA+</v>
      </c>
      <c r="O6531" s="8">
        <v>5.75</v>
      </c>
      <c r="P6531" s="9">
        <f>[1]!b_info_repurchasedate(A6531)</f>
        <v>0</v>
      </c>
      <c r="Q6531" s="8" t="s">
        <v>16517</v>
      </c>
      <c r="R6531" s="2" t="str">
        <f>IF((--IF(P6531=0,Q6531,P6531))&gt;(--日期设置!$B$2),IF(P6531=0,Q6531,P6531),Q6531)</f>
        <v>2021-10-24</v>
      </c>
      <c r="S6531" s="2" t="s">
        <v>18337</v>
      </c>
      <c r="T6531" s="8">
        <f>[1]!b_anal_ptmyear($A6531,日期设置!$B$2)</f>
        <v>0.59178082191780823</v>
      </c>
      <c r="U6531" s="8">
        <f>[1]!b_anal_termifexercise($A6531,日期设置!B$2)</f>
        <v>0</v>
      </c>
      <c r="V6531" s="10">
        <f>[1]!b_dq_dirtyprice(A6531,日期设置!$B$2)</f>
        <v>103.47799999999999</v>
      </c>
      <c r="W6531" s="11">
        <f>IF(U6531=0,ROUNDUP((Q6531-日期设置!$B$2)/365,0),ROUNDUP((R6531-日期设置!$B$2)/365,0))</f>
        <v>1</v>
      </c>
      <c r="X6531" s="18">
        <f>_xlfn.IFNA(VLOOKUP(A6531,过往入选债券!A:D,4,0),2)</f>
        <v>2</v>
      </c>
      <c r="Y6531" s="45">
        <f>_xlfn.IFNA(VLOOKUP(C6531,[2]Sheet1!$A:$A,1,0),3)</f>
        <v>3</v>
      </c>
    </row>
    <row r="6532" spans="1:25" hidden="1" x14ac:dyDescent="0.2">
      <c r="A6532" s="21" t="s">
        <v>2944</v>
      </c>
      <c r="B6532" s="21" t="s">
        <v>2945</v>
      </c>
      <c r="C6532" s="37" t="s">
        <v>20</v>
      </c>
      <c r="D6532" s="26" t="str">
        <f>[1]!b_calc_yield(A6532,日期设置!$B$2,F6532,1,R6532,1,O6532,L6532,S6532,)</f>
        <v>Fetching...</v>
      </c>
      <c r="E6532" s="26">
        <f t="shared" si="204"/>
        <v>3.8292137911081658</v>
      </c>
      <c r="F6532" s="18">
        <f>[1]!b_dq_cleanprice($A6532,日期设置!B$2)</f>
        <v>100.863</v>
      </c>
      <c r="G6532" s="18" t="str">
        <f t="shared" si="205"/>
        <v>1.07 + 0</v>
      </c>
      <c r="H6532" s="27">
        <f>[1]!b_dq_pctchange($A6532,日期设置!$B$2,1)/100</f>
        <v>0</v>
      </c>
      <c r="I6532" s="26">
        <f>[1]!b_pq_pctchange(A6532,日期设置!$B$4,日期设置!$B$2,1)</f>
        <v>0</v>
      </c>
      <c r="J6532" s="26">
        <f>[1]!b_pq_pctchange(A6532,日期设置!$C$4,日期设置!$B$2,1)</f>
        <v>0.13223494933972091</v>
      </c>
      <c r="K6532" s="52">
        <f>[1]!b_dq_amount($A6532,日期设置!B$2,2,10000)</f>
        <v>0</v>
      </c>
      <c r="L6532" s="26">
        <f>[1]!b_info_latestpar(A6532,日期设置!$B$2)</f>
        <v>100</v>
      </c>
      <c r="M6532" s="6">
        <f>[1]!b_info_outstandingbalance($A6532,日期设置!B$2)</f>
        <v>5</v>
      </c>
      <c r="N6532" s="7">
        <f>[1]!b_info_latestissurercreditrating2(A6532,日期设置!$B$2,"102","1")</f>
        <v>0</v>
      </c>
      <c r="O6532" s="8">
        <v>4.55</v>
      </c>
      <c r="P6532" s="9">
        <f>[1]!b_info_repurchasedate(A6532)</f>
        <v>0</v>
      </c>
      <c r="Q6532" s="8" t="s">
        <v>16597</v>
      </c>
      <c r="R6532" s="2" t="str">
        <f>IF((--IF(P6532=0,Q6532,P6532))&gt;(--日期设置!$B$2),IF(P6532=0,Q6532,P6532),Q6532)</f>
        <v>2022-04-18</v>
      </c>
      <c r="S6532" s="2" t="s">
        <v>18350</v>
      </c>
      <c r="T6532" s="8">
        <f>[1]!b_anal_ptmyear($A6532,日期设置!$B$2)</f>
        <v>1.0739726027397261</v>
      </c>
      <c r="U6532" s="8">
        <f>[1]!b_anal_termifexercise($A6532,日期设置!B$2)</f>
        <v>0</v>
      </c>
      <c r="V6532" s="10">
        <f>[1]!b_dq_dirtyprice(A6532,日期设置!$B$2)</f>
        <v>105.07640000000001</v>
      </c>
      <c r="W6532" s="11">
        <f>IF(U6532=0,ROUNDUP((Q6532-日期设置!$B$2)/365,0),ROUNDUP((R6532-日期设置!$B$2)/365,0))</f>
        <v>2</v>
      </c>
      <c r="X6532" s="18">
        <f>_xlfn.IFNA(VLOOKUP(A6532,过往入选债券!A:D,4,0),2)</f>
        <v>2</v>
      </c>
      <c r="Y6532">
        <f>_xlfn.IFNA(VLOOKUP(C6532,[2]Sheet1!$A:$A,1,0),3)</f>
        <v>3</v>
      </c>
    </row>
    <row r="6533" spans="1:25" hidden="1" x14ac:dyDescent="0.2">
      <c r="A6533" s="21" t="s">
        <v>6312</v>
      </c>
      <c r="B6533" s="21" t="s">
        <v>6313</v>
      </c>
      <c r="C6533" s="37" t="s">
        <v>6314</v>
      </c>
      <c r="D6533" s="26" t="str">
        <f>[1]!b_calc_yield(A6533,日期设置!$B$2,F6533,1,R6533,1,O6533,L6533,S6533,)</f>
        <v>Fetching...</v>
      </c>
      <c r="E6533" s="26">
        <f t="shared" si="204"/>
        <v>7.1741928354290163</v>
      </c>
      <c r="F6533" s="18">
        <f>[1]!b_dq_cleanprice($A6533,日期设置!B$2)</f>
        <v>104.71250000000001</v>
      </c>
      <c r="G6533" s="18" t="str">
        <f t="shared" si="205"/>
        <v>1.95 + 0</v>
      </c>
      <c r="H6533" s="27">
        <f>[1]!b_dq_pctchange($A6533,日期设置!$B$2,1)/100</f>
        <v>0</v>
      </c>
      <c r="I6533" s="26">
        <f>[1]!b_pq_pctchange(A6533,日期设置!$B$4,日期设置!$B$2,1)</f>
        <v>0</v>
      </c>
      <c r="J6533" s="26">
        <f>[1]!b_pq_pctchange(A6533,日期设置!$C$4,日期设置!$B$2,1)</f>
        <v>-0.55811859806533903</v>
      </c>
      <c r="K6533" s="52">
        <f>[1]!b_dq_amount($A6533,日期设置!B$2,2,10000)</f>
        <v>0</v>
      </c>
      <c r="L6533" s="26">
        <f>[1]!b_info_latestpar(A6533,日期设置!$B$2)</f>
        <v>100</v>
      </c>
      <c r="M6533" s="6">
        <f>[1]!b_info_outstandingbalance($A6533,日期设置!B$2)</f>
        <v>7</v>
      </c>
      <c r="N6533" s="7" t="str">
        <f>[1]!b_info_latestissurercreditrating2(A6533,日期设置!$B$2,"102","1")</f>
        <v>AA+</v>
      </c>
      <c r="O6533" s="8">
        <v>6.25</v>
      </c>
      <c r="P6533" s="9">
        <f>[1]!b_info_repurchasedate(A6533)</f>
        <v>0</v>
      </c>
      <c r="Q6533" s="8" t="s">
        <v>16630</v>
      </c>
      <c r="R6533" s="2" t="str">
        <f>IF((--IF(P6533=0,Q6533,P6533))&gt;(--日期设置!$B$2),IF(P6533=0,Q6533,P6533),Q6533)</f>
        <v>2023-03-07</v>
      </c>
      <c r="S6533" s="2" t="s">
        <v>18723</v>
      </c>
      <c r="T6533" s="8">
        <f>[1]!b_anal_ptmyear($A6533,日期设置!$B$2)</f>
        <v>1.9589041095890409</v>
      </c>
      <c r="U6533" s="8">
        <f>[1]!b_anal_termifexercise($A6533,日期设置!B$2)</f>
        <v>0</v>
      </c>
      <c r="V6533" s="10">
        <f>[1]!b_dq_dirtyprice(A6533,日期设置!$B$2)</f>
        <v>104.9693</v>
      </c>
      <c r="W6533" s="11">
        <f>IF(U6533=0,ROUNDUP((Q6533-日期设置!$B$2)/365,0),ROUNDUP((R6533-日期设置!$B$2)/365,0))</f>
        <v>2</v>
      </c>
      <c r="X6533" s="18">
        <f>_xlfn.IFNA(VLOOKUP(A6533,过往入选债券!A:D,4,0),2)</f>
        <v>2</v>
      </c>
      <c r="Y6533">
        <f>_xlfn.IFNA(VLOOKUP(C6533,[2]Sheet1!$A:$A,1,0),3)</f>
        <v>3</v>
      </c>
    </row>
    <row r="6534" spans="1:25" hidden="1" x14ac:dyDescent="0.2">
      <c r="A6534" s="21" t="s">
        <v>8385</v>
      </c>
      <c r="B6534" s="21" t="s">
        <v>8386</v>
      </c>
      <c r="C6534" s="37" t="s">
        <v>7834</v>
      </c>
      <c r="D6534" s="26" t="str">
        <f>[1]!b_calc_yield(A6534,日期设置!$B$2,F6534,1,R6534,1,O6534,L6534,S6534,)</f>
        <v>Fetching...</v>
      </c>
      <c r="E6534" s="26">
        <f t="shared" si="204"/>
        <v>3.7918167647502443</v>
      </c>
      <c r="F6534" s="18">
        <f>[1]!b_dq_cleanprice($A6534,日期设置!B$2)</f>
        <v>101.0123</v>
      </c>
      <c r="G6534" s="18" t="str">
        <f t="shared" si="205"/>
        <v>1.06 + 0</v>
      </c>
      <c r="H6534" s="27">
        <f>[1]!b_dq_pctchange($A6534,日期设置!$B$2,1)/100</f>
        <v>0</v>
      </c>
      <c r="I6534" s="26">
        <f>[1]!b_pq_pctchange(A6534,日期设置!$B$4,日期设置!$B$2,1)</f>
        <v>0</v>
      </c>
      <c r="J6534" s="26">
        <f>[1]!b_pq_pctchange(A6534,日期设置!$C$4,日期设置!$B$2,1)</f>
        <v>0</v>
      </c>
      <c r="K6534" s="52">
        <f>[1]!b_dq_amount($A6534,日期设置!B$2,2,10000)</f>
        <v>0</v>
      </c>
      <c r="L6534" s="26">
        <f>[1]!b_info_latestpar(A6534,日期设置!$B$2)</f>
        <v>100</v>
      </c>
      <c r="M6534" s="6">
        <f>[1]!b_info_outstandingbalance($A6534,日期设置!B$2)</f>
        <v>2.5</v>
      </c>
      <c r="N6534" s="7" t="str">
        <f>[1]!b_info_latestissurercreditrating2(A6534,日期设置!$B$2,"102","1")</f>
        <v>AA</v>
      </c>
      <c r="O6534" s="8">
        <v>4.7</v>
      </c>
      <c r="P6534" s="9">
        <f>[1]!b_info_repurchasedate(A6534)</f>
        <v>0</v>
      </c>
      <c r="Q6534" s="8" t="s">
        <v>16687</v>
      </c>
      <c r="R6534" s="2" t="str">
        <f>IF((--IF(P6534=0,Q6534,P6534))&gt;(--日期设置!$B$2),IF(P6534=0,Q6534,P6534),Q6534)</f>
        <v>2022-04-15</v>
      </c>
      <c r="S6534" s="2" t="s">
        <v>18457</v>
      </c>
      <c r="T6534" s="8">
        <f>[1]!b_anal_ptmyear($A6534,日期设置!$B$2)</f>
        <v>1.0657534246575342</v>
      </c>
      <c r="U6534" s="8">
        <f>[1]!b_anal_termifexercise($A6534,日期设置!B$2)</f>
        <v>0</v>
      </c>
      <c r="V6534" s="10">
        <f>[1]!b_dq_dirtyprice(A6534,日期设置!$B$2)</f>
        <v>105.4033</v>
      </c>
      <c r="W6534" s="11">
        <f>IF(U6534=0,ROUNDUP((Q6534-日期设置!$B$2)/365,0),ROUNDUP((R6534-日期设置!$B$2)/365,0))</f>
        <v>2</v>
      </c>
      <c r="X6534" s="18">
        <f>_xlfn.IFNA(VLOOKUP(A6534,过往入选债券!A:D,4,0),2)</f>
        <v>2</v>
      </c>
      <c r="Y6534">
        <f>_xlfn.IFNA(VLOOKUP(C6534,[2]Sheet1!$A:$A,1,0),3)</f>
        <v>3</v>
      </c>
    </row>
    <row r="6535" spans="1:25" hidden="1" x14ac:dyDescent="0.2">
      <c r="A6535" s="28" t="s">
        <v>19570</v>
      </c>
      <c r="B6535" s="28" t="s">
        <v>19571</v>
      </c>
      <c r="C6535" s="38" t="s">
        <v>19572</v>
      </c>
      <c r="D6535" s="26" t="str">
        <f>[1]!b_calc_yield(A6535,日期设置!$B$2,F6535,1,R6535,1,O6535,L6535,S6535,)</f>
        <v>Fetching...</v>
      </c>
      <c r="E6535" s="26">
        <f t="shared" si="204"/>
        <v>8.7297335816824528</v>
      </c>
      <c r="F6535" s="18">
        <f>[1]!b_dq_cleanprice($A6535,日期设置!B$2)</f>
        <v>99.604799999999997</v>
      </c>
      <c r="G6535" s="18" t="str">
        <f t="shared" si="205"/>
        <v>2.39 + 0</v>
      </c>
      <c r="H6535" s="27">
        <f>[1]!b_dq_pctchange($A6535,日期设置!$B$2,1)/100</f>
        <v>0</v>
      </c>
      <c r="I6535" s="26">
        <f>[1]!b_pq_pctchange(A6535,日期设置!$B$4,日期设置!$B$2,1)</f>
        <v>0</v>
      </c>
      <c r="J6535" s="26">
        <f>[1]!b_pq_pctchange(A6535,日期设置!$C$4,日期设置!$B$2,1)</f>
        <v>0</v>
      </c>
      <c r="K6535" s="52">
        <f>[1]!b_dq_amount($A6535,日期设置!B$2,2,10000)</f>
        <v>0</v>
      </c>
      <c r="L6535" s="26">
        <f>[1]!b_info_latestpar(A6535,日期设置!$B$2)</f>
        <v>100</v>
      </c>
      <c r="M6535" s="6">
        <f>[1]!b_info_outstandingbalance($A6535,日期设置!B$2)</f>
        <v>5</v>
      </c>
      <c r="N6535" s="7" t="str">
        <f>[1]!b_info_latestissurercreditrating2(A6535,日期设置!$B$2,"102","1")</f>
        <v>AAA</v>
      </c>
      <c r="O6535" s="8">
        <v>3.54</v>
      </c>
      <c r="P6535" s="9">
        <f>[1]!b_info_repurchasedate(A6535)</f>
        <v>0</v>
      </c>
      <c r="Q6535" s="8" t="s">
        <v>17022</v>
      </c>
      <c r="R6535" s="2" t="str">
        <f>IF((--IF(P6535=0,Q6535,P6535))&gt;(--日期设置!$B$2),IF(P6535=0,Q6535,P6535),Q6535)</f>
        <v>2023-08-14</v>
      </c>
      <c r="S6535" s="31" t="s">
        <v>19121</v>
      </c>
      <c r="T6535" s="8">
        <f>[1]!b_anal_ptmyear($A6535,日期设置!$B$2)</f>
        <v>2.3972602739726026</v>
      </c>
      <c r="U6535" s="8">
        <f>[1]!b_anal_termifexercise($A6535,日期设置!B$2)</f>
        <v>0</v>
      </c>
      <c r="V6535" s="10">
        <f>[1]!b_dq_dirtyprice(A6535,日期设置!$B$2)</f>
        <v>101.7385</v>
      </c>
      <c r="W6535" s="11">
        <f>IF(U6535=0,ROUNDUP((Q6535-日期设置!$B$2)/365,0),ROUNDUP((R6535-日期设置!$B$2)/365,0))</f>
        <v>3</v>
      </c>
      <c r="X6535" s="18">
        <f>_xlfn.IFNA(VLOOKUP(A6535,过往入选债券!A:D,4,0),2)</f>
        <v>2</v>
      </c>
      <c r="Y6535">
        <f>_xlfn.IFNA(VLOOKUP(C6535,[2]Sheet1!$A:$A,1,0),3)</f>
        <v>3</v>
      </c>
    </row>
    <row r="6536" spans="1:25" hidden="1" x14ac:dyDescent="0.2">
      <c r="A6536" s="28" t="s">
        <v>20606</v>
      </c>
      <c r="B6536" s="28" t="s">
        <v>20607</v>
      </c>
      <c r="C6536" s="39" t="s">
        <v>20791</v>
      </c>
      <c r="D6536" s="26" t="str">
        <f>[1]!b_calc_yield(A6536,日期设置!$B$2,F6536,1,R6536,1,O6536,L6536,S6536,)</f>
        <v>Fetching...</v>
      </c>
      <c r="E6536" s="26">
        <f t="shared" si="204"/>
        <v>35.059509017772903</v>
      </c>
      <c r="F6536" s="18">
        <f>[1]!b_dq_cleanprice($A6536,日期设置!B$2)</f>
        <v>97.317700000000002</v>
      </c>
      <c r="G6536" s="18" t="str">
        <f t="shared" si="205"/>
        <v>9.50 + 0</v>
      </c>
      <c r="H6536" s="27">
        <f>[1]!b_dq_pctchange($A6536,日期设置!$B$2,1)/100</f>
        <v>0</v>
      </c>
      <c r="I6536" s="26">
        <f>[1]!b_pq_pctchange(A6536,日期设置!$B$4,日期设置!$B$2,1)</f>
        <v>0</v>
      </c>
      <c r="J6536" s="26">
        <f>[1]!b_pq_pctchange(A6536,日期设置!$C$4,日期设置!$B$2,1)</f>
        <v>0</v>
      </c>
      <c r="K6536" s="52">
        <f>[1]!b_dq_amount($A6536,日期设置!B$2,2,10000)</f>
        <v>0</v>
      </c>
      <c r="L6536" s="26">
        <f>[1]!b_info_latestpar(A6536,日期设置!$B$2)</f>
        <v>100</v>
      </c>
      <c r="M6536" s="6">
        <f>[1]!b_info_outstandingbalance($A6536,日期设置!B$2)</f>
        <v>12.42</v>
      </c>
      <c r="N6536" s="7">
        <f>[1]!b_info_latestissurercreditrating2(A6536,日期设置!$B$2,"102","1")</f>
        <v>0</v>
      </c>
      <c r="O6536" s="8">
        <v>3.37</v>
      </c>
      <c r="P6536" s="9">
        <f>[1]!b_info_repurchasedate(A6536)</f>
        <v>0</v>
      </c>
      <c r="Q6536" s="8" t="s">
        <v>20867</v>
      </c>
      <c r="R6536" s="2" t="str">
        <f>IF((--IF(P6536=0,Q6536,P6536))&gt;(--日期设置!$B$2),IF(P6536=0,Q6536,P6536),Q6536)</f>
        <v>2030-09-23</v>
      </c>
      <c r="S6536" s="31" t="s">
        <v>17549</v>
      </c>
      <c r="T6536" s="8">
        <f>[1]!b_anal_ptmyear($A6536,日期设置!$B$2)</f>
        <v>9.506849315068493</v>
      </c>
      <c r="U6536" s="8">
        <f>[1]!b_anal_termifexercise($A6536,日期设置!B$2)</f>
        <v>0</v>
      </c>
      <c r="V6536" s="10">
        <f>[1]!b_dq_dirtyprice(A6536,日期设置!$B$2)</f>
        <v>98.993399999999994</v>
      </c>
      <c r="W6536" s="11">
        <f>IF(U6536=0,ROUNDUP((Q6536-日期设置!$B$2)/365,0),ROUNDUP((R6536-日期设置!$B$2)/365,0))</f>
        <v>10</v>
      </c>
      <c r="X6536" s="18">
        <f>_xlfn.IFNA(VLOOKUP(A6536,过往入选债券!A:D,4,0),2)</f>
        <v>2</v>
      </c>
      <c r="Y6536">
        <f>_xlfn.IFNA(VLOOKUP(C6536,[2]Sheet1!$A:$A,1,0),3)</f>
        <v>3</v>
      </c>
    </row>
    <row r="6537" spans="1:25" hidden="1" x14ac:dyDescent="0.2">
      <c r="A6537" s="28" t="s">
        <v>21348</v>
      </c>
      <c r="B6537" s="28" t="s">
        <v>21349</v>
      </c>
      <c r="C6537" s="39" t="s">
        <v>21690</v>
      </c>
      <c r="D6537" s="26" t="str">
        <f>[1]!b_calc_yield(A6537,日期设置!$B$2,F6537,1,R6537,1,O6537,L6537,S6537,)</f>
        <v>Fetching...</v>
      </c>
      <c r="E6537" s="26">
        <f t="shared" si="204"/>
        <v>5.9376502566014677</v>
      </c>
      <c r="F6537" s="18">
        <f>[1]!b_dq_cleanprice($A6537,日期设置!B$2)</f>
        <v>100.4042</v>
      </c>
      <c r="G6537" s="18" t="str">
        <f t="shared" si="205"/>
        <v>1.62 + 1.62</v>
      </c>
      <c r="H6537" s="27">
        <f>[1]!b_dq_pctchange($A6537,日期设置!$B$2,1)/100</f>
        <v>0</v>
      </c>
      <c r="I6537" s="26">
        <f>[1]!b_pq_pctchange(A6537,日期设置!$B$4,日期设置!$B$2,1)</f>
        <v>0</v>
      </c>
      <c r="J6537" s="26">
        <f>[1]!b_pq_pctchange(A6537,日期设置!$C$4,日期设置!$B$2,1)</f>
        <v>0</v>
      </c>
      <c r="K6537" s="52">
        <f>[1]!b_dq_amount($A6537,日期设置!B$2,2,10000)</f>
        <v>0</v>
      </c>
      <c r="L6537" s="26">
        <f>[1]!b_info_latestpar(A6537,日期设置!$B$2)</f>
        <v>100</v>
      </c>
      <c r="M6537" s="6">
        <f>[1]!b_info_outstandingbalance($A6537,日期设置!B$2)</f>
        <v>13</v>
      </c>
      <c r="N6537" s="7" t="str">
        <f>[1]!b_info_latestissurercreditrating2(A6537,日期设置!$B$2,"102","1")</f>
        <v>AAA</v>
      </c>
      <c r="O6537" s="43">
        <v>3.98</v>
      </c>
      <c r="P6537" s="9">
        <f>[1]!b_info_repurchasedate(A6537)</f>
        <v>0</v>
      </c>
      <c r="Q6537" s="31" t="s">
        <v>17098</v>
      </c>
      <c r="R6537" s="2" t="str">
        <f>IF((--IF(P6537=0,Q6537,P6537))&gt;(--日期设置!$B$2),IF(P6537=0,Q6537,P6537),Q6537)</f>
        <v>2022-11-04</v>
      </c>
      <c r="S6537" s="31" t="s">
        <v>21678</v>
      </c>
      <c r="T6537" s="8">
        <f>[1]!b_anal_ptmyear($A6537,日期设置!$B$2)</f>
        <v>1.6219178082191781</v>
      </c>
      <c r="U6537" s="8">
        <f>[1]!b_anal_termifexercise($A6537,日期设置!B$2)</f>
        <v>1.6219178082191781</v>
      </c>
      <c r="V6537" s="10">
        <f>[1]!b_dq_dirtyprice(A6537,日期设置!$B$2)</f>
        <v>101.90900000000001</v>
      </c>
      <c r="W6537" s="11">
        <f>IF(U6537=0,ROUNDUP((Q6537-日期设置!$B$2)/365,0),ROUNDUP((R6537-日期设置!$B$2)/365,0))</f>
        <v>2</v>
      </c>
      <c r="X6537" s="18">
        <f>_xlfn.IFNA(VLOOKUP(A6537,过往入选债券!A:D,4,0),2)</f>
        <v>2</v>
      </c>
      <c r="Y6537">
        <f>_xlfn.IFNA(VLOOKUP(C6537,[2]Sheet1!$A:$A,1,0),3)</f>
        <v>3</v>
      </c>
    </row>
    <row r="6538" spans="1:25" hidden="1" x14ac:dyDescent="0.2">
      <c r="A6538" s="21" t="s">
        <v>13666</v>
      </c>
      <c r="B6538" s="21" t="s">
        <v>13667</v>
      </c>
      <c r="C6538" s="37" t="s">
        <v>6304</v>
      </c>
      <c r="D6538" s="26" t="str">
        <f>[1]!b_calc_yield(A6538,日期设置!$B$2,F6538,1,R6538,1,O6538,L6538,S6538,)</f>
        <v>Fetching...</v>
      </c>
      <c r="E6538" s="26">
        <f t="shared" si="204"/>
        <v>16.480056883433392</v>
      </c>
      <c r="F6538" s="18">
        <f>[1]!b_dq_cleanprice($A6538,日期设置!B$2)</f>
        <v>81.760000000000005</v>
      </c>
      <c r="G6538" s="18" t="str">
        <f t="shared" si="205"/>
        <v>3.04 + 0</v>
      </c>
      <c r="H6538" s="27">
        <f>[1]!b_dq_pctchange($A6538,日期设置!$B$2,1)/100</f>
        <v>0</v>
      </c>
      <c r="I6538" s="26">
        <f>[1]!b_pq_pctchange(A6538,日期设置!$B$4,日期设置!$B$2,1)</f>
        <v>0</v>
      </c>
      <c r="J6538" s="26">
        <f>[1]!b_pq_pctchange(A6538,日期设置!$C$4,日期设置!$B$2,1)</f>
        <v>0</v>
      </c>
      <c r="K6538" s="52">
        <f>[1]!b_dq_amount($A6538,日期设置!B$2,2,10000)</f>
        <v>0</v>
      </c>
      <c r="L6538" s="26">
        <f>[1]!b_info_latestpar(A6538,日期设置!$B$2)</f>
        <v>80</v>
      </c>
      <c r="M6538" s="6">
        <f>[1]!b_info_outstandingbalance($A6538,日期设置!B$2)</f>
        <v>7.6</v>
      </c>
      <c r="N6538" s="7" t="str">
        <f>[1]!b_info_latestissurercreditrating2(A6538,日期设置!$B$2,"102","1")</f>
        <v>AA+</v>
      </c>
      <c r="O6538" s="8">
        <v>4.9000000000000004</v>
      </c>
      <c r="P6538" s="9">
        <f>[1]!b_info_repurchasedate(A6538)</f>
        <v>0</v>
      </c>
      <c r="Q6538" s="8" t="s">
        <v>16461</v>
      </c>
      <c r="R6538" s="2" t="str">
        <f>IF((--IF(P6538=0,Q6538,P6538))&gt;(--日期设置!$B$2),IF(P6538=0,Q6538,P6538),Q6538)</f>
        <v>2024-04-07</v>
      </c>
      <c r="S6538" s="2" t="s">
        <v>17926</v>
      </c>
      <c r="T6538" s="8">
        <f>[1]!b_anal_ptmyear($A6538,日期设置!$B$2)</f>
        <v>3.043835616438356</v>
      </c>
      <c r="U6538" s="8">
        <f>[1]!b_anal_termifexercise($A6538,日期设置!B$2)</f>
        <v>0</v>
      </c>
      <c r="V6538" s="10">
        <f>[1]!b_dq_dirtyprice(A6538,日期设置!$B$2)</f>
        <v>85.508200000000002</v>
      </c>
      <c r="W6538" s="11">
        <f>IF(U6538=0,ROUNDUP((Q6538-日期设置!$B$2)/365,0),ROUNDUP((R6538-日期设置!$B$2)/365,0))</f>
        <v>4</v>
      </c>
      <c r="X6538" s="18">
        <f>_xlfn.IFNA(VLOOKUP(A6538,过往入选债券!A:D,4,0),2)</f>
        <v>2</v>
      </c>
      <c r="Y6538">
        <f>_xlfn.IFNA(VLOOKUP(C6538,[2]Sheet1!$A:$A,1,0),3)</f>
        <v>3</v>
      </c>
    </row>
    <row r="6539" spans="1:25" hidden="1" x14ac:dyDescent="0.2">
      <c r="A6539" s="28" t="s">
        <v>19331</v>
      </c>
      <c r="B6539" s="28" t="s">
        <v>19332</v>
      </c>
      <c r="C6539" s="38" t="s">
        <v>4806</v>
      </c>
      <c r="D6539" s="26" t="str">
        <f>[1]!b_calc_yield(A6539,日期设置!$B$2,F6539,1,R6539,1,O6539,L6539,S6539,)</f>
        <v>Fetching...</v>
      </c>
      <c r="E6539" s="26">
        <f t="shared" si="204"/>
        <v>1.522442373693278</v>
      </c>
      <c r="F6539" s="18">
        <f>[1]!b_dq_cleanprice($A6539,日期设置!B$2)</f>
        <v>99.688299999999998</v>
      </c>
      <c r="G6539" s="18" t="str">
        <f t="shared" si="205"/>
        <v>0.41 + 0</v>
      </c>
      <c r="H6539" s="27">
        <f>[1]!b_dq_pctchange($A6539,日期设置!$B$2,1)/100</f>
        <v>0</v>
      </c>
      <c r="I6539" s="26">
        <f>[1]!b_pq_pctchange(A6539,日期设置!$B$4,日期设置!$B$2,1)</f>
        <v>0</v>
      </c>
      <c r="J6539" s="26">
        <f>[1]!b_pq_pctchange(A6539,日期设置!$C$4,日期设置!$B$2,1)</f>
        <v>0</v>
      </c>
      <c r="K6539" s="52">
        <f>[1]!b_dq_amount($A6539,日期设置!B$2,2,10000)</f>
        <v>0</v>
      </c>
      <c r="L6539" s="26">
        <f>[1]!b_info_latestpar(A6539,日期设置!$B$2)</f>
        <v>100</v>
      </c>
      <c r="M6539" s="6">
        <f>[1]!b_info_outstandingbalance($A6539,日期设置!B$2)</f>
        <v>5</v>
      </c>
      <c r="N6539" s="7" t="str">
        <f>[1]!b_info_latestissurercreditrating2(A6539,日期设置!$B$2,"102","1")</f>
        <v>AA+</v>
      </c>
      <c r="O6539" s="8">
        <v>3</v>
      </c>
      <c r="P6539" s="9">
        <f>[1]!b_info_repurchasedate(A6539)</f>
        <v>0</v>
      </c>
      <c r="Q6539" s="8" t="s">
        <v>16731</v>
      </c>
      <c r="R6539" s="2" t="str">
        <f>IF((--IF(P6539=0,Q6539,P6539))&gt;(--日期设置!$B$2),IF(P6539=0,Q6539,P6539),Q6539)</f>
        <v>2021-08-19</v>
      </c>
      <c r="S6539" s="31" t="s">
        <v>19326</v>
      </c>
      <c r="T6539" s="8">
        <f>[1]!b_anal_ptmyear($A6539,日期设置!$B$2)</f>
        <v>0.41095890410958902</v>
      </c>
      <c r="U6539" s="8">
        <f>[1]!b_anal_termifexercise($A6539,日期设置!B$2)</f>
        <v>0</v>
      </c>
      <c r="V6539" s="10">
        <f>[1]!b_dq_dirtyprice(A6539,日期设置!$B$2)</f>
        <v>101.4554</v>
      </c>
      <c r="W6539" s="11">
        <f>IF(U6539=0,ROUNDUP((Q6539-日期设置!$B$2)/365,0),ROUNDUP((R6539-日期设置!$B$2)/365,0))</f>
        <v>1</v>
      </c>
      <c r="X6539" s="18">
        <f>_xlfn.IFNA(VLOOKUP(A6539,过往入选债券!A:D,4,0),2)</f>
        <v>2</v>
      </c>
      <c r="Y6539">
        <f>_xlfn.IFNA(VLOOKUP(C6539,[2]Sheet1!$A:$A,1,0),3)</f>
        <v>3</v>
      </c>
    </row>
    <row r="6540" spans="1:25" hidden="1" x14ac:dyDescent="0.2">
      <c r="A6540" s="28" t="s">
        <v>22844</v>
      </c>
      <c r="B6540" s="28" t="s">
        <v>22845</v>
      </c>
      <c r="C6540" s="39" t="s">
        <v>23028</v>
      </c>
      <c r="D6540" s="26" t="str">
        <f>[1]!b_calc_yield(A6540,日期设置!$B$2,F6540,1,R6540,1,O6540,L6540,S6540,)</f>
        <v>Fetching...</v>
      </c>
      <c r="E6540" s="26">
        <f t="shared" si="204"/>
        <v>2.2309286749817137</v>
      </c>
      <c r="F6540" s="18">
        <f>[1]!b_dq_cleanprice($A6540,日期设置!B$2)</f>
        <v>99.998400000000004</v>
      </c>
      <c r="G6540" s="18" t="str">
        <f t="shared" si="205"/>
        <v>0.01 + 0</v>
      </c>
      <c r="H6540" s="27">
        <f>[1]!b_dq_pctchange($A6540,日期设置!$B$2,1)/100</f>
        <v>0</v>
      </c>
      <c r="I6540" s="26">
        <f>[1]!b_pq_pctchange(A6540,日期设置!$B$4,日期设置!$B$2,1)</f>
        <v>-1.5999999999962709E-3</v>
      </c>
      <c r="J6540" s="26">
        <f>[1]!b_pq_pctchange(A6540,日期设置!$C$4,日期设置!$B$2,1)</f>
        <v>0</v>
      </c>
      <c r="K6540" s="52">
        <f>[1]!b_dq_amount($A6540,日期设置!B$2,2,10000)</f>
        <v>0</v>
      </c>
      <c r="L6540" s="26">
        <f>[1]!b_info_latestpar(A6540,日期设置!$B$2)</f>
        <v>100</v>
      </c>
      <c r="M6540" s="6">
        <f>[1]!b_info_outstandingbalance($A6540,日期设置!B$2)</f>
        <v>5</v>
      </c>
      <c r="N6540" s="7" t="str">
        <f>[1]!b_info_latestissurercreditrating2(A6540,日期设置!$B$2,"102","1")</f>
        <v>AAA</v>
      </c>
      <c r="O6540" s="43">
        <v>2.39</v>
      </c>
      <c r="P6540" s="9">
        <f>[1]!b_info_repurchasedate(A6540)</f>
        <v>0</v>
      </c>
      <c r="Q6540" s="31" t="s">
        <v>16531</v>
      </c>
      <c r="R6540" s="2" t="str">
        <f>IF((--IF(P6540=0,Q6540,P6540))&gt;(--日期设置!$B$2),IF(P6540=0,Q6540,P6540),Q6540)</f>
        <v>2021-03-28</v>
      </c>
      <c r="S6540" s="2" t="s">
        <v>23363</v>
      </c>
      <c r="T6540" s="8">
        <f>[1]!b_anal_ptmyear($A6540,日期设置!$B$2)</f>
        <v>1.643835616438356E-2</v>
      </c>
      <c r="U6540" s="8">
        <f>[1]!b_anal_termifexercise($A6540,日期设置!B$2)</f>
        <v>0</v>
      </c>
      <c r="V6540" s="10">
        <f>[1]!b_dq_dirtyprice(A6540,日期设置!$B$2)</f>
        <v>100.15560000000001</v>
      </c>
      <c r="W6540" s="11">
        <f>IF(U6540=0,ROUNDUP((Q6540-日期设置!$B$2)/365,0),ROUNDUP((R6540-日期设置!$B$2)/365,0))</f>
        <v>1</v>
      </c>
      <c r="X6540" s="18">
        <f>_xlfn.IFNA(VLOOKUP(A6540,过往入选债券!A:D,4,0),2)</f>
        <v>2</v>
      </c>
      <c r="Y6540">
        <f>_xlfn.IFNA(VLOOKUP(C6540,[2]Sheet1!$A:$A,1,0),3)</f>
        <v>3</v>
      </c>
    </row>
    <row r="6541" spans="1:25" hidden="1" x14ac:dyDescent="0.2">
      <c r="A6541" s="21" t="s">
        <v>2493</v>
      </c>
      <c r="B6541" s="21" t="s">
        <v>2494</v>
      </c>
      <c r="C6541" s="37" t="s">
        <v>2495</v>
      </c>
      <c r="D6541" s="26" t="str">
        <f>[1]!b_calc_yield(A6541,日期设置!$B$2,F6541,1,R6541,1,O6541,L6541,S6541,)</f>
        <v>Fetching...</v>
      </c>
      <c r="E6541" s="26">
        <f t="shared" si="204"/>
        <v>3.0445513850457351</v>
      </c>
      <c r="F6541" s="18">
        <f>[1]!b_dq_cleanprice($A6541,日期设置!B$2)</f>
        <v>101.4034</v>
      </c>
      <c r="G6541" s="18" t="str">
        <f t="shared" si="205"/>
        <v>0.82 + 0</v>
      </c>
      <c r="H6541" s="27">
        <f>[1]!b_dq_pctchange($A6541,日期设置!$B$2,1)/100</f>
        <v>0</v>
      </c>
      <c r="I6541" s="26">
        <f>[1]!b_pq_pctchange(A6541,日期设置!$B$4,日期设置!$B$2,1)</f>
        <v>0</v>
      </c>
      <c r="J6541" s="26">
        <f>[1]!b_pq_pctchange(A6541,日期设置!$C$4,日期设置!$B$2,1)</f>
        <v>-3.0167399491287567E-2</v>
      </c>
      <c r="K6541" s="52">
        <f>[1]!b_dq_amount($A6541,日期设置!B$2,2,10000)</f>
        <v>0</v>
      </c>
      <c r="L6541" s="26">
        <f>[1]!b_info_latestpar(A6541,日期设置!$B$2)</f>
        <v>100</v>
      </c>
      <c r="M6541" s="6">
        <f>[1]!b_info_outstandingbalance($A6541,日期设置!B$2)</f>
        <v>5</v>
      </c>
      <c r="N6541" s="7">
        <f>[1]!b_info_latestissurercreditrating2(A6541,日期设置!$B$2,"102","1")</f>
        <v>0</v>
      </c>
      <c r="O6541" s="8">
        <v>5.5</v>
      </c>
      <c r="P6541" s="9">
        <f>[1]!b_info_repurchasedate(A6541)</f>
        <v>0</v>
      </c>
      <c r="Q6541" s="8" t="s">
        <v>17219</v>
      </c>
      <c r="R6541" s="2" t="str">
        <f>IF((--IF(P6541=0,Q6541,P6541))&gt;(--日期设置!$B$2),IF(P6541=0,Q6541,P6541),Q6541)</f>
        <v>2022-01-16</v>
      </c>
      <c r="S6541" s="2" t="s">
        <v>17885</v>
      </c>
      <c r="T6541" s="8">
        <f>[1]!b_anal_ptmyear($A6541,日期设置!$B$2)</f>
        <v>0.82191780821917804</v>
      </c>
      <c r="U6541" s="8">
        <f>[1]!b_anal_termifexercise($A6541,日期设置!B$2)</f>
        <v>0</v>
      </c>
      <c r="V6541" s="10">
        <f>[1]!b_dq_dirtyprice(A6541,日期设置!$B$2)</f>
        <v>102.38290000000001</v>
      </c>
      <c r="W6541" s="11">
        <f>IF(U6541=0,ROUNDUP((Q6541-日期设置!$B$2)/365,0),ROUNDUP((R6541-日期设置!$B$2)/365,0))</f>
        <v>1</v>
      </c>
      <c r="X6541" s="18">
        <f>_xlfn.IFNA(VLOOKUP(A6541,过往入选债券!A:D,4,0),2)</f>
        <v>2</v>
      </c>
      <c r="Y6541">
        <f>_xlfn.IFNA(VLOOKUP(C6541,[2]Sheet1!$A:$A,1,0),3)</f>
        <v>3</v>
      </c>
    </row>
    <row r="6542" spans="1:25" hidden="1" x14ac:dyDescent="0.2">
      <c r="A6542" s="21" t="s">
        <v>2474</v>
      </c>
      <c r="B6542" s="21" t="s">
        <v>2475</v>
      </c>
      <c r="C6542" s="37" t="s">
        <v>979</v>
      </c>
      <c r="D6542" s="26" t="str">
        <f>[1]!b_calc_yield(A6542,日期设置!$B$2,F6542,1,R6542,1,O6542,L6542,S6542,)</f>
        <v>Fetching...</v>
      </c>
      <c r="E6542" s="26">
        <f t="shared" si="204"/>
        <v>3.034402479117837</v>
      </c>
      <c r="F6542" s="18">
        <f>[1]!b_dq_cleanprice($A6542,日期设置!B$2)</f>
        <v>100.84569999999999</v>
      </c>
      <c r="G6542" s="18" t="str">
        <f t="shared" si="205"/>
        <v>0.81 + 0</v>
      </c>
      <c r="H6542" s="27">
        <f>[1]!b_dq_pctchange($A6542,日期设置!$B$2,1)/100</f>
        <v>0</v>
      </c>
      <c r="I6542" s="26">
        <f>[1]!b_pq_pctchange(A6542,日期设置!$B$4,日期设置!$B$2,1)</f>
        <v>0</v>
      </c>
      <c r="J6542" s="26">
        <f>[1]!b_pq_pctchange(A6542,日期设置!$C$4,日期设置!$B$2,1)</f>
        <v>0</v>
      </c>
      <c r="K6542" s="52">
        <f>[1]!b_dq_amount($A6542,日期设置!B$2,2,10000)</f>
        <v>0</v>
      </c>
      <c r="L6542" s="26">
        <f>[1]!b_info_latestpar(A6542,日期设置!$B$2)</f>
        <v>100</v>
      </c>
      <c r="M6542" s="6">
        <f>[1]!b_info_outstandingbalance($A6542,日期设置!B$2)</f>
        <v>8.3000000000000007</v>
      </c>
      <c r="N6542" s="7">
        <f>[1]!b_info_latestissurercreditrating2(A6542,日期设置!$B$2,"102","1")</f>
        <v>0</v>
      </c>
      <c r="O6542" s="8">
        <v>4.8</v>
      </c>
      <c r="P6542" s="9">
        <f>[1]!b_info_repurchasedate(A6542)</f>
        <v>0</v>
      </c>
      <c r="Q6542" s="8" t="s">
        <v>16593</v>
      </c>
      <c r="R6542" s="2" t="str">
        <f>IF((--IF(P6542=0,Q6542,P6542))&gt;(--日期设置!$B$2),IF(P6542=0,Q6542,P6542),Q6542)</f>
        <v>2022-01-15</v>
      </c>
      <c r="S6542" s="2" t="s">
        <v>18345</v>
      </c>
      <c r="T6542" s="8">
        <f>[1]!b_anal_ptmyear($A6542,日期设置!$B$2)</f>
        <v>0.81917808219178079</v>
      </c>
      <c r="U6542" s="8">
        <f>[1]!b_anal_termifexercise($A6542,日期设置!B$2)</f>
        <v>0</v>
      </c>
      <c r="V6542" s="10">
        <f>[1]!b_dq_dirtyprice(A6542,日期设置!$B$2)</f>
        <v>101.7136</v>
      </c>
      <c r="W6542" s="11">
        <f>IF(U6542=0,ROUNDUP((Q6542-日期设置!$B$2)/365,0),ROUNDUP((R6542-日期设置!$B$2)/365,0))</f>
        <v>1</v>
      </c>
      <c r="X6542" s="18">
        <f>_xlfn.IFNA(VLOOKUP(A6542,过往入选债券!A:D,4,0),2)</f>
        <v>2</v>
      </c>
      <c r="Y6542">
        <f>_xlfn.IFNA(VLOOKUP(C6542,[2]Sheet1!$A:$A,1,0),3)</f>
        <v>3</v>
      </c>
    </row>
    <row r="6543" spans="1:25" hidden="1" x14ac:dyDescent="0.2">
      <c r="A6543" s="21" t="s">
        <v>10471</v>
      </c>
      <c r="B6543" s="21" t="s">
        <v>10472</v>
      </c>
      <c r="C6543" s="37" t="s">
        <v>197</v>
      </c>
      <c r="D6543" s="26" t="str">
        <f>[1]!b_calc_yield(A6543,日期设置!$B$2,F6543,1,R6543,1,O6543,L6543,S6543,)</f>
        <v>Fetching...</v>
      </c>
      <c r="E6543" s="26">
        <f t="shared" si="204"/>
        <v>7.3276475117582729</v>
      </c>
      <c r="F6543" s="18">
        <f>[1]!b_dq_cleanprice($A6543,日期设置!B$2)</f>
        <v>98.912700000000001</v>
      </c>
      <c r="G6543" s="18" t="str">
        <f t="shared" si="205"/>
        <v>2.03 + 0</v>
      </c>
      <c r="H6543" s="27">
        <f>[1]!b_dq_pctchange($A6543,日期设置!$B$2,1)/100</f>
        <v>0</v>
      </c>
      <c r="I6543" s="26">
        <f>[1]!b_pq_pctchange(A6543,日期设置!$B$4,日期设置!$B$2,1)</f>
        <v>0</v>
      </c>
      <c r="J6543" s="26">
        <f>[1]!b_pq_pctchange(A6543,日期设置!$C$4,日期设置!$B$2,1)</f>
        <v>1.8302313776489314E-2</v>
      </c>
      <c r="K6543" s="52">
        <f>[1]!b_dq_amount($A6543,日期设置!B$2,2,10000)</f>
        <v>0</v>
      </c>
      <c r="L6543" s="26">
        <f>[1]!b_info_latestpar(A6543,日期设置!$B$2)</f>
        <v>100</v>
      </c>
      <c r="M6543" s="6">
        <f>[1]!b_info_outstandingbalance($A6543,日期设置!B$2)</f>
        <v>10</v>
      </c>
      <c r="N6543" s="7" t="str">
        <f>[1]!b_info_latestissurercreditrating2(A6543,日期设置!$B$2,"102","1")</f>
        <v>AA+</v>
      </c>
      <c r="O6543" s="8">
        <v>3.14</v>
      </c>
      <c r="P6543" s="9">
        <f>[1]!b_info_repurchasedate(A6543)</f>
        <v>0</v>
      </c>
      <c r="Q6543" s="8" t="s">
        <v>16173</v>
      </c>
      <c r="R6543" s="2" t="str">
        <f>IF((--IF(P6543=0,Q6543,P6543))&gt;(--日期设置!$B$2),IF(P6543=0,Q6543,P6543),Q6543)</f>
        <v>2023-04-03</v>
      </c>
      <c r="S6543" s="2" t="s">
        <v>18364</v>
      </c>
      <c r="T6543" s="8">
        <f>[1]!b_anal_ptmyear($A6543,日期设置!$B$2)</f>
        <v>2.032876712328767</v>
      </c>
      <c r="U6543" s="8">
        <f>[1]!b_anal_termifexercise($A6543,日期设置!B$2)</f>
        <v>0</v>
      </c>
      <c r="V6543" s="10">
        <f>[1]!b_dq_dirtyprice(A6543,日期设置!$B$2)</f>
        <v>101.9495</v>
      </c>
      <c r="W6543" s="11">
        <f>IF(U6543=0,ROUNDUP((Q6543-日期设置!$B$2)/365,0),ROUNDUP((R6543-日期设置!$B$2)/365,0))</f>
        <v>3</v>
      </c>
      <c r="X6543" s="18">
        <f>_xlfn.IFNA(VLOOKUP(A6543,过往入选债券!A:D,4,0),2)</f>
        <v>2</v>
      </c>
      <c r="Y6543">
        <f>_xlfn.IFNA(VLOOKUP(C6543,[2]Sheet1!$A:$A,1,0),3)</f>
        <v>3</v>
      </c>
    </row>
    <row r="6544" spans="1:25" hidden="1" x14ac:dyDescent="0.2">
      <c r="A6544" s="21" t="s">
        <v>13863</v>
      </c>
      <c r="B6544" s="21" t="s">
        <v>13864</v>
      </c>
      <c r="C6544" s="37" t="s">
        <v>13865</v>
      </c>
      <c r="D6544" s="26" t="str">
        <f>[1]!b_calc_yield(A6544,日期设置!$B$2,F6544,1,R6544,1,O6544,L6544,S6544,)</f>
        <v>Fetching...</v>
      </c>
      <c r="E6544" s="26">
        <f t="shared" si="204"/>
        <v>17.644194708793528</v>
      </c>
      <c r="F6544" s="18">
        <f>[1]!b_dq_cleanprice($A6544,日期设置!B$2)</f>
        <v>83.352999999999994</v>
      </c>
      <c r="G6544" s="18" t="str">
        <f t="shared" si="205"/>
        <v>3.32 + 0</v>
      </c>
      <c r="H6544" s="27">
        <f>[1]!b_dq_pctchange($A6544,日期设置!$B$2,1)/100</f>
        <v>0</v>
      </c>
      <c r="I6544" s="26">
        <f>[1]!b_pq_pctchange(A6544,日期设置!$B$4,日期设置!$B$2,1)</f>
        <v>0</v>
      </c>
      <c r="J6544" s="26">
        <f>[1]!b_pq_pctchange(A6544,日期设置!$C$4,日期设置!$B$2,1)</f>
        <v>0</v>
      </c>
      <c r="K6544" s="52">
        <f>[1]!b_dq_amount($A6544,日期设置!B$2,2,10000)</f>
        <v>0</v>
      </c>
      <c r="L6544" s="26">
        <f>[1]!b_info_latestpar(A6544,日期设置!$B$2)</f>
        <v>80</v>
      </c>
      <c r="M6544" s="6">
        <f>[1]!b_info_outstandingbalance($A6544,日期设置!B$2)</f>
        <v>11.2</v>
      </c>
      <c r="N6544" s="7" t="str">
        <f>[1]!b_info_latestissurercreditrating2(A6544,日期设置!$B$2,"102","1")</f>
        <v>AA</v>
      </c>
      <c r="O6544" s="8">
        <v>5.37</v>
      </c>
      <c r="P6544" s="9">
        <f>[1]!b_info_repurchasedate(A6544)</f>
        <v>0</v>
      </c>
      <c r="Q6544" s="8" t="s">
        <v>16450</v>
      </c>
      <c r="R6544" s="2" t="str">
        <f>IF((--IF(P6544=0,Q6544,P6544))&gt;(--日期设置!$B$2),IF(P6544=0,Q6544,P6544),Q6544)</f>
        <v>2024-07-18</v>
      </c>
      <c r="S6544" s="2" t="s">
        <v>18195</v>
      </c>
      <c r="T6544" s="8">
        <f>[1]!b_anal_ptmyear($A6544,日期设置!$B$2)</f>
        <v>3.3232876712328769</v>
      </c>
      <c r="U6544" s="8">
        <f>[1]!b_anal_termifexercise($A6544,日期设置!B$2)</f>
        <v>0</v>
      </c>
      <c r="V6544" s="10">
        <f>[1]!b_dq_dirtyprice(A6544,日期设置!$B$2)</f>
        <v>86.260099999999994</v>
      </c>
      <c r="W6544" s="11">
        <f>IF(U6544=0,ROUNDUP((Q6544-日期设置!$B$2)/365,0),ROUNDUP((R6544-日期设置!$B$2)/365,0))</f>
        <v>4</v>
      </c>
      <c r="X6544" s="18">
        <f>_xlfn.IFNA(VLOOKUP(A6544,过往入选债券!A:D,4,0),2)</f>
        <v>2</v>
      </c>
      <c r="Y6544">
        <f>_xlfn.IFNA(VLOOKUP(C6544,[2]Sheet1!$A:$A,1,0),3)</f>
        <v>3</v>
      </c>
    </row>
    <row r="6545" spans="1:25" hidden="1" x14ac:dyDescent="0.2">
      <c r="A6545" s="28" t="s">
        <v>21905</v>
      </c>
      <c r="B6545" s="28" t="s">
        <v>22110</v>
      </c>
      <c r="C6545" s="39" t="s">
        <v>19673</v>
      </c>
      <c r="D6545" s="26" t="str">
        <f>[1]!b_calc_yield(A6545,日期设置!$B$2,F6545,1,R6545,1,O6545,L6545,S6545,)</f>
        <v>Fetching...</v>
      </c>
      <c r="E6545" s="26">
        <f t="shared" si="204"/>
        <v>10.069238377843725</v>
      </c>
      <c r="F6545" s="18">
        <f>[1]!b_dq_cleanprice($A6545,日期设置!B$2)</f>
        <v>100.1317</v>
      </c>
      <c r="G6545" s="18" t="str">
        <f t="shared" si="205"/>
        <v>2.74 + 0</v>
      </c>
      <c r="H6545" s="27">
        <f>[1]!b_dq_pctchange($A6545,日期设置!$B$2,1)/100</f>
        <v>0</v>
      </c>
      <c r="I6545" s="26">
        <f>[1]!b_pq_pctchange(A6545,日期设置!$B$4,日期设置!$B$2,1)</f>
        <v>0</v>
      </c>
      <c r="J6545" s="26">
        <f>[1]!b_pq_pctchange(A6545,日期设置!$C$4,日期设置!$B$2,1)</f>
        <v>0</v>
      </c>
      <c r="K6545" s="52">
        <f>[1]!b_dq_amount($A6545,日期设置!B$2,2,10000)</f>
        <v>0</v>
      </c>
      <c r="L6545" s="26">
        <f>[1]!b_info_latestpar(A6545,日期设置!$B$2)</f>
        <v>100</v>
      </c>
      <c r="M6545" s="6">
        <f>[1]!b_info_outstandingbalance($A6545,日期设置!B$2)</f>
        <v>16</v>
      </c>
      <c r="N6545" s="7" t="str">
        <f>[1]!b_info_latestissurercreditrating2(A6545,日期设置!$B$2,"102","1")</f>
        <v>AAA</v>
      </c>
      <c r="O6545" s="43">
        <v>3.76</v>
      </c>
      <c r="P6545" s="9">
        <f>[1]!b_info_repurchasedate(A6545)</f>
        <v>0</v>
      </c>
      <c r="Q6545" s="31" t="s">
        <v>15983</v>
      </c>
      <c r="R6545" s="2" t="str">
        <f>IF((--IF(P6545=0,Q6545,P6545))&gt;(--日期设置!$B$2),IF(P6545=0,Q6545,P6545),Q6545)</f>
        <v>2023-12-18</v>
      </c>
      <c r="S6545" s="31" t="s">
        <v>17254</v>
      </c>
      <c r="T6545" s="8">
        <f>[1]!b_anal_ptmyear($A6545,日期设置!$B$2)</f>
        <v>2.7424657534246575</v>
      </c>
      <c r="U6545" s="8">
        <f>[1]!b_anal_termifexercise($A6545,日期设置!B$2)</f>
        <v>0</v>
      </c>
      <c r="V6545" s="10">
        <f>[1]!b_dq_dirtyprice(A6545,日期设置!$B$2)</f>
        <v>101.1</v>
      </c>
      <c r="W6545" s="11">
        <f>IF(U6545=0,ROUNDUP((Q6545-日期设置!$B$2)/365,0),ROUNDUP((R6545-日期设置!$B$2)/365,0))</f>
        <v>3</v>
      </c>
      <c r="X6545" s="18">
        <f>_xlfn.IFNA(VLOOKUP(A6545,过往入选债券!A:D,4,0),2)</f>
        <v>2</v>
      </c>
      <c r="Y6545">
        <f>_xlfn.IFNA(VLOOKUP(C6545,[2]Sheet1!$A:$A,1,0),3)</f>
        <v>3</v>
      </c>
    </row>
    <row r="6546" spans="1:25" hidden="1" x14ac:dyDescent="0.2">
      <c r="A6546" s="21" t="s">
        <v>4542</v>
      </c>
      <c r="B6546" s="21" t="s">
        <v>4543</v>
      </c>
      <c r="C6546" s="37" t="s">
        <v>3556</v>
      </c>
      <c r="D6546" s="26" t="str">
        <f>[1]!b_calc_yield(A6546,日期设置!$B$2,F6546,1,R6546,1,O6546,L6546,S6546,)</f>
        <v>Fetching...</v>
      </c>
      <c r="E6546" s="26">
        <f t="shared" si="204"/>
        <v>4.3865372068925934</v>
      </c>
      <c r="F6546" s="18">
        <f>[1]!b_dq_cleanprice($A6546,日期设置!B$2)</f>
        <v>100.8044</v>
      </c>
      <c r="G6546" s="18" t="str">
        <f t="shared" si="205"/>
        <v>2.22 + 1.22</v>
      </c>
      <c r="H6546" s="27">
        <f>[1]!b_dq_pctchange($A6546,日期设置!$B$2,1)/100</f>
        <v>0</v>
      </c>
      <c r="I6546" s="26">
        <f>[1]!b_pq_pctchange(A6546,日期设置!$B$4,日期设置!$B$2,1)</f>
        <v>0.27963666135114446</v>
      </c>
      <c r="J6546" s="26">
        <f>[1]!b_pq_pctchange(A6546,日期设置!$C$4,日期设置!$B$2,1)</f>
        <v>0.27963666135114446</v>
      </c>
      <c r="K6546" s="52">
        <f>[1]!b_dq_amount($A6546,日期设置!B$2,2,10000)</f>
        <v>0</v>
      </c>
      <c r="L6546" s="26">
        <f>[1]!b_info_latestpar(A6546,日期设置!$B$2)</f>
        <v>100</v>
      </c>
      <c r="M6546" s="6">
        <f>[1]!b_info_outstandingbalance($A6546,日期设置!B$2)</f>
        <v>3</v>
      </c>
      <c r="N6546" s="7">
        <f>[1]!b_info_latestissurercreditrating2(A6546,日期设置!$B$2,"102","1")</f>
        <v>0</v>
      </c>
      <c r="O6546" s="8">
        <v>4.4000000000000004</v>
      </c>
      <c r="P6546" s="9" t="str">
        <f>[1]!b_info_repurchasedate(A6546)</f>
        <v>2022-06-11</v>
      </c>
      <c r="Q6546" s="8" t="s">
        <v>16424</v>
      </c>
      <c r="R6546" s="2" t="str">
        <f>IF((--IF(P6546=0,Q6546,P6546))&gt;(--日期设置!$B$2),IF(P6546=0,Q6546,P6546),Q6546)</f>
        <v>2022-06-11</v>
      </c>
      <c r="S6546" s="2" t="s">
        <v>18194</v>
      </c>
      <c r="T6546" s="8">
        <f>[1]!b_anal_ptmyear($A6546,日期设置!$B$2)</f>
        <v>2.2219178082191782</v>
      </c>
      <c r="U6546" s="8">
        <f>[1]!b_anal_termifexercise($A6546,日期设置!B$2)</f>
        <v>1.2219178082191782</v>
      </c>
      <c r="V6546" s="10">
        <f>[1]!b_dq_dirtyprice(A6546,日期设置!$B$2)</f>
        <v>104.22799999999999</v>
      </c>
      <c r="W6546" s="11">
        <f>IF(U6546=0,ROUNDUP((Q6546-日期设置!$B$2)/365,0),ROUNDUP((R6546-日期设置!$B$2)/365,0))</f>
        <v>2</v>
      </c>
      <c r="X6546" s="18">
        <f>_xlfn.IFNA(VLOOKUP(A6546,过往入选债券!A:D,4,0),2)</f>
        <v>2</v>
      </c>
      <c r="Y6546">
        <f>_xlfn.IFNA(VLOOKUP(C6546,[2]Sheet1!$A:$A,1,0),3)</f>
        <v>3</v>
      </c>
    </row>
    <row r="6547" spans="1:25" hidden="1" x14ac:dyDescent="0.2">
      <c r="A6547" s="21" t="s">
        <v>20280</v>
      </c>
      <c r="B6547" s="21" t="s">
        <v>20281</v>
      </c>
      <c r="C6547" s="37" t="s">
        <v>1556</v>
      </c>
      <c r="D6547" s="26" t="str">
        <f>[1]!b_calc_yield(A6547,日期设置!$B$2,F6547,1,R6547,1,O6547,L6547,S6547,)</f>
        <v>Fetching...</v>
      </c>
      <c r="E6547" s="26">
        <f t="shared" si="204"/>
        <v>1.937468809409193</v>
      </c>
      <c r="F6547" s="18">
        <f>[1]!b_dq_cleanprice($A6547,日期设置!B$2)</f>
        <v>100.1014</v>
      </c>
      <c r="G6547" s="18" t="str">
        <f t="shared" si="205"/>
        <v>0.52 + 0</v>
      </c>
      <c r="H6547" s="27">
        <f>[1]!b_dq_pctchange($A6547,日期设置!$B$2,1)/100</f>
        <v>0</v>
      </c>
      <c r="I6547" s="26">
        <f>[1]!b_pq_pctchange(A6547,日期设置!$B$4,日期设置!$B$2,1)</f>
        <v>3.2777514624961882E-2</v>
      </c>
      <c r="J6547" s="26">
        <f>[1]!b_pq_pctchange(A6547,日期设置!$C$4,日期设置!$B$2,1)</f>
        <v>0.10290154352314396</v>
      </c>
      <c r="K6547" s="52">
        <f>[1]!b_dq_amount($A6547,日期设置!B$2,2,10000)</f>
        <v>0</v>
      </c>
      <c r="L6547" s="26">
        <f>[1]!b_info_latestpar(A6547,日期设置!$B$2)</f>
        <v>100</v>
      </c>
      <c r="M6547" s="6">
        <f>[1]!b_info_outstandingbalance($A6547,日期设置!B$2)</f>
        <v>5</v>
      </c>
      <c r="N6547" s="7" t="str">
        <f>[1]!b_info_latestissurercreditrating2(A6547,日期设置!$B$2,"102","1")</f>
        <v>AA+</v>
      </c>
      <c r="O6547" s="8">
        <v>3.97</v>
      </c>
      <c r="P6547" s="9">
        <f>[1]!b_info_repurchasedate(A6547)</f>
        <v>0</v>
      </c>
      <c r="Q6547" s="8" t="s">
        <v>16906</v>
      </c>
      <c r="R6547" s="2" t="str">
        <f>IF((--IF(P6547=0,Q6547,P6547))&gt;(--日期设置!$B$2),IF(P6547=0,Q6547,P6547),Q6547)</f>
        <v>2021-09-29</v>
      </c>
      <c r="S6547" s="47" t="s">
        <v>16690</v>
      </c>
      <c r="T6547" s="8">
        <f>[1]!b_anal_ptmyear($A6547,日期设置!$B$2)</f>
        <v>0.52328767123287667</v>
      </c>
      <c r="U6547" s="8">
        <f>[1]!b_anal_termifexercise($A6547,日期设置!B$2)</f>
        <v>0</v>
      </c>
      <c r="V6547" s="10">
        <f>[1]!b_dq_dirtyprice(A6547,日期设置!$B$2)</f>
        <v>101.9939</v>
      </c>
      <c r="W6547" s="11">
        <f>IF(U6547=0,ROUNDUP((Q6547-日期设置!$B$2)/365,0),ROUNDUP((R6547-日期设置!$B$2)/365,0))</f>
        <v>1</v>
      </c>
      <c r="X6547" s="18">
        <f>_xlfn.IFNA(VLOOKUP(A6547,过往入选债券!A:D,4,0),2)</f>
        <v>2</v>
      </c>
      <c r="Y6547" s="45">
        <f>_xlfn.IFNA(VLOOKUP(C6547,[2]Sheet1!$A:$A,1,0),3)</f>
        <v>3</v>
      </c>
    </row>
    <row r="6548" spans="1:25" hidden="1" x14ac:dyDescent="0.2">
      <c r="A6548" s="21" t="s">
        <v>11759</v>
      </c>
      <c r="B6548" s="21" t="s">
        <v>11760</v>
      </c>
      <c r="C6548" s="37" t="s">
        <v>4904</v>
      </c>
      <c r="D6548" s="26" t="str">
        <f>[1]!b_calc_yield(A6548,日期设置!$B$2,F6548,1,R6548,1,O6548,L6548,S6548,)</f>
        <v>Fetching...</v>
      </c>
      <c r="E6548" s="26">
        <f t="shared" si="204"/>
        <v>31.884583167487477</v>
      </c>
      <c r="F6548" s="18">
        <f>[1]!b_dq_cleanprice($A6548,日期设置!B$2)</f>
        <v>63.461399999999998</v>
      </c>
      <c r="G6548" s="18" t="str">
        <f t="shared" si="205"/>
        <v>3.10 + 0</v>
      </c>
      <c r="H6548" s="27">
        <f>[1]!b_dq_pctchange($A6548,日期设置!$B$2,1)/100</f>
        <v>0</v>
      </c>
      <c r="I6548" s="26">
        <f>[1]!b_pq_pctchange(A6548,日期设置!$B$4,日期设置!$B$2,1)</f>
        <v>0</v>
      </c>
      <c r="J6548" s="26">
        <f>[1]!b_pq_pctchange(A6548,日期设置!$C$4,日期设置!$B$2,1)</f>
        <v>-0.61904232445459739</v>
      </c>
      <c r="K6548" s="52">
        <f>[1]!b_dq_amount($A6548,日期设置!B$2,2,10000)</f>
        <v>0</v>
      </c>
      <c r="L6548" s="26">
        <f>[1]!b_info_latestpar(A6548,日期设置!$B$2)</f>
        <v>60</v>
      </c>
      <c r="M6548" s="6">
        <f>[1]!b_info_outstandingbalance($A6548,日期设置!B$2)</f>
        <v>27</v>
      </c>
      <c r="N6548" s="7" t="str">
        <f>[1]!b_info_latestissurercreditrating2(A6548,日期设置!$B$2,"102","1")</f>
        <v>AAA</v>
      </c>
      <c r="O6548" s="8">
        <v>7.2</v>
      </c>
      <c r="P6548" s="9">
        <f>[1]!b_info_repurchasedate(A6548)</f>
        <v>0</v>
      </c>
      <c r="Q6548" s="8" t="s">
        <v>16899</v>
      </c>
      <c r="R6548" s="2" t="str">
        <f>IF((--IF(P6548=0,Q6548,P6548))&gt;(--日期设置!$B$2),IF(P6548=0,Q6548,P6548),Q6548)</f>
        <v>2024-04-29</v>
      </c>
      <c r="S6548" s="2" t="s">
        <v>18078</v>
      </c>
      <c r="T6548" s="8">
        <f>[1]!b_anal_ptmyear($A6548,日期设置!$B$2)</f>
        <v>3.1041095890410957</v>
      </c>
      <c r="U6548" s="8">
        <f>[1]!b_anal_termifexercise($A6548,日期设置!B$2)</f>
        <v>0</v>
      </c>
      <c r="V6548" s="10">
        <f>[1]!b_dq_dirtyprice(A6548,日期设置!$B$2)</f>
        <v>67.331599999999995</v>
      </c>
      <c r="W6548" s="11">
        <f>IF(U6548=0,ROUNDUP((Q6548-日期设置!$B$2)/365,0),ROUNDUP((R6548-日期设置!$B$2)/365,0))</f>
        <v>4</v>
      </c>
      <c r="X6548" s="18">
        <f>_xlfn.IFNA(VLOOKUP(A6548,过往入选债券!A:D,4,0),2)</f>
        <v>2</v>
      </c>
      <c r="Y6548">
        <f>_xlfn.IFNA(VLOOKUP(C6548,[2]Sheet1!$A:$A,1,0),3)</f>
        <v>3</v>
      </c>
    </row>
    <row r="6549" spans="1:25" hidden="1" x14ac:dyDescent="0.2">
      <c r="A6549" s="21" t="s">
        <v>2089</v>
      </c>
      <c r="B6549" s="21" t="s">
        <v>2090</v>
      </c>
      <c r="C6549" s="37" t="s">
        <v>320</v>
      </c>
      <c r="D6549" s="26" t="str">
        <f>[1]!b_calc_yield(A6549,日期设置!$B$2,F6549,1,R6549,1,O6549,L6549,S6549,)</f>
        <v>Fetching...</v>
      </c>
      <c r="E6549" s="26">
        <f t="shared" si="204"/>
        <v>1.7750287222244809</v>
      </c>
      <c r="F6549" s="18">
        <f>[1]!b_dq_cleanprice($A6549,日期设置!B$2)</f>
        <v>101.53619999999999</v>
      </c>
      <c r="G6549" s="18" t="str">
        <f t="shared" si="205"/>
        <v>0.47 + 0</v>
      </c>
      <c r="H6549" s="27">
        <f>[1]!b_dq_pctchange($A6549,日期设置!$B$2,1)/100</f>
        <v>0</v>
      </c>
      <c r="I6549" s="26">
        <f>[1]!b_pq_pctchange(A6549,日期设置!$B$4,日期设置!$B$2,1)</f>
        <v>0</v>
      </c>
      <c r="J6549" s="26">
        <f>[1]!b_pq_pctchange(A6549,日期设置!$C$4,日期设置!$B$2,1)</f>
        <v>0</v>
      </c>
      <c r="K6549" s="52">
        <f>[1]!b_dq_amount($A6549,日期设置!B$2,2,10000)</f>
        <v>0</v>
      </c>
      <c r="L6549" s="26">
        <f>[1]!b_info_latestpar(A6549,日期设置!$B$2)</f>
        <v>100</v>
      </c>
      <c r="M6549" s="6">
        <f>[1]!b_info_outstandingbalance($A6549,日期设置!B$2)</f>
        <v>6.2</v>
      </c>
      <c r="N6549" s="7">
        <f>[1]!b_info_latestissurercreditrating2(A6549,日期设置!$B$2,"102","1")</f>
        <v>0</v>
      </c>
      <c r="O6549" s="8">
        <v>7.1</v>
      </c>
      <c r="P6549" s="9">
        <f>[1]!b_info_repurchasedate(A6549)</f>
        <v>0</v>
      </c>
      <c r="Q6549" s="8" t="s">
        <v>17189</v>
      </c>
      <c r="R6549" s="2" t="str">
        <f>IF((--IF(P6549=0,Q6549,P6549))&gt;(--日期设置!$B$2),IF(P6549=0,Q6549,P6549),Q6549)</f>
        <v>2021-09-13</v>
      </c>
      <c r="S6549" s="2" t="s">
        <v>18774</v>
      </c>
      <c r="T6549" s="8">
        <f>[1]!b_anal_ptmyear($A6549,日期设置!$B$2)</f>
        <v>0.47945205479452052</v>
      </c>
      <c r="U6549" s="8">
        <f>[1]!b_anal_termifexercise($A6549,日期设置!B$2)</f>
        <v>0</v>
      </c>
      <c r="V6549" s="10">
        <f>[1]!b_dq_dirtyprice(A6549,日期设置!$B$2)</f>
        <v>105.2321</v>
      </c>
      <c r="W6549" s="11">
        <f>IF(U6549=0,ROUNDUP((Q6549-日期设置!$B$2)/365,0),ROUNDUP((R6549-日期设置!$B$2)/365,0))</f>
        <v>1</v>
      </c>
      <c r="X6549" s="18">
        <f>_xlfn.IFNA(VLOOKUP(A6549,过往入选债券!A:D,4,0),2)</f>
        <v>2</v>
      </c>
      <c r="Y6549">
        <f>_xlfn.IFNA(VLOOKUP(C6549,[2]Sheet1!$A:$A,1,0),3)</f>
        <v>3</v>
      </c>
    </row>
    <row r="6550" spans="1:25" hidden="1" x14ac:dyDescent="0.2">
      <c r="A6550" s="28" t="s">
        <v>19651</v>
      </c>
      <c r="B6550" s="28" t="s">
        <v>19652</v>
      </c>
      <c r="C6550" s="38" t="s">
        <v>19650</v>
      </c>
      <c r="D6550" s="26" t="str">
        <f>[1]!b_calc_yield(A6550,日期设置!$B$2,F6550,1,R6550,1,O6550,L6550,S6550,)</f>
        <v>Fetching...</v>
      </c>
      <c r="E6550" s="26">
        <f t="shared" si="204"/>
        <v>16.11385724860903</v>
      </c>
      <c r="F6550" s="18">
        <f>[1]!b_dq_cleanprice($A6550,日期设置!B$2)</f>
        <v>98.537400000000005</v>
      </c>
      <c r="G6550" s="18" t="str">
        <f t="shared" si="205"/>
        <v>4.41 + 0</v>
      </c>
      <c r="H6550" s="27">
        <f>[1]!b_dq_pctchange($A6550,日期设置!$B$2,1)/100</f>
        <v>0</v>
      </c>
      <c r="I6550" s="26">
        <f>[1]!b_pq_pctchange(A6550,日期设置!$B$4,日期设置!$B$2,1)</f>
        <v>0</v>
      </c>
      <c r="J6550" s="26">
        <f>[1]!b_pq_pctchange(A6550,日期设置!$C$4,日期设置!$B$2,1)</f>
        <v>0</v>
      </c>
      <c r="K6550" s="52">
        <f>[1]!b_dq_amount($A6550,日期设置!B$2,2,10000)</f>
        <v>0</v>
      </c>
      <c r="L6550" s="26">
        <f>[1]!b_info_latestpar(A6550,日期设置!$B$2)</f>
        <v>100</v>
      </c>
      <c r="M6550" s="6">
        <f>[1]!b_info_outstandingbalance($A6550,日期设置!B$2)</f>
        <v>30</v>
      </c>
      <c r="N6550" s="7" t="str">
        <f>[1]!b_info_latestissurercreditrating2(A6550,日期设置!$B$2,"102","1")</f>
        <v>AAA</v>
      </c>
      <c r="O6550" s="8">
        <v>3.34</v>
      </c>
      <c r="P6550" s="9">
        <f>[1]!b_info_repurchasedate(A6550)</f>
        <v>0</v>
      </c>
      <c r="Q6550" s="8" t="s">
        <v>20008</v>
      </c>
      <c r="R6550" s="2" t="str">
        <f>IF((--IF(P6550=0,Q6550,P6550))&gt;(--日期设置!$B$2),IF(P6550=0,Q6550,P6550),Q6550)</f>
        <v>2025-08-19</v>
      </c>
      <c r="S6550" s="31" t="s">
        <v>19326</v>
      </c>
      <c r="T6550" s="8">
        <f>[1]!b_anal_ptmyear($A6550,日期设置!$B$2)</f>
        <v>4.4109589041095889</v>
      </c>
      <c r="U6550" s="8">
        <f>[1]!b_anal_termifexercise($A6550,日期设置!B$2)</f>
        <v>0</v>
      </c>
      <c r="V6550" s="10">
        <f>[1]!b_dq_dirtyprice(A6550,日期设置!$B$2)</f>
        <v>100.5048</v>
      </c>
      <c r="W6550" s="11">
        <f>IF(U6550=0,ROUNDUP((Q6550-日期设置!$B$2)/365,0),ROUNDUP((R6550-日期设置!$B$2)/365,0))</f>
        <v>5</v>
      </c>
      <c r="X6550" s="18">
        <f>_xlfn.IFNA(VLOOKUP(A6550,过往入选债券!A:D,4,0),2)</f>
        <v>2</v>
      </c>
      <c r="Y6550">
        <f>_xlfn.IFNA(VLOOKUP(C6550,[2]Sheet1!$A:$A,1,0),3)</f>
        <v>3</v>
      </c>
    </row>
    <row r="6551" spans="1:25" hidden="1" x14ac:dyDescent="0.2">
      <c r="A6551" s="28" t="s">
        <v>22204</v>
      </c>
      <c r="B6551" s="28" t="s">
        <v>22205</v>
      </c>
      <c r="C6551" s="39" t="s">
        <v>22966</v>
      </c>
      <c r="D6551" s="26">
        <f>[1]!b_calc_yield(A6551,日期设置!$B$2,F6551,1,R6551,1,O6551,L6551,S6551,)</f>
        <v>3.7016512551929717</v>
      </c>
      <c r="E6551" s="26">
        <f t="shared" si="204"/>
        <v>4.5630976992131478</v>
      </c>
      <c r="F6551" s="18">
        <f>[1]!b_dq_cleanprice($A6551,日期设置!B$2)</f>
        <v>100</v>
      </c>
      <c r="G6551" s="18" t="str">
        <f t="shared" si="205"/>
        <v>0.34 + 0</v>
      </c>
      <c r="H6551" s="27">
        <f>[1]!b_dq_pctchange($A6551,日期设置!$B$2,1)/100</f>
        <v>0</v>
      </c>
      <c r="I6551" s="26">
        <f>[1]!b_pq_pctchange(A6551,日期设置!$B$4,日期设置!$B$2,1)</f>
        <v>0</v>
      </c>
      <c r="J6551" s="26">
        <f>[1]!b_pq_pctchange(A6551,日期设置!$C$4,日期设置!$B$2,1)</f>
        <v>0</v>
      </c>
      <c r="K6551" s="52">
        <f>[1]!b_dq_amount($A6551,日期设置!B$2,2,10000)</f>
        <v>0</v>
      </c>
      <c r="L6551" s="26">
        <f>[1]!b_info_latestpar(A6551,日期设置!$B$2)</f>
        <v>100</v>
      </c>
      <c r="M6551" s="6">
        <f>[1]!b_info_outstandingbalance($A6551,日期设置!B$2)</f>
        <v>3</v>
      </c>
      <c r="N6551" s="7" t="str">
        <f>[1]!b_info_latestissurercreditrating2(A6551,日期设置!$B$2,"102","1")</f>
        <v>AA</v>
      </c>
      <c r="O6551" s="43">
        <v>4.9000000000000004</v>
      </c>
      <c r="P6551" s="9">
        <f>[1]!b_info_repurchasedate(A6551)</f>
        <v>0</v>
      </c>
      <c r="Q6551" s="31" t="s">
        <v>16913</v>
      </c>
      <c r="R6551" s="2" t="str">
        <f>IF((--IF(P6551=0,Q6551,P6551))&gt;(--日期设置!$B$2),IF(P6551=0,Q6551,P6551),Q6551)</f>
        <v>2021-07-26</v>
      </c>
      <c r="S6551" s="2" t="s">
        <v>23055</v>
      </c>
      <c r="T6551" s="8">
        <f>[1]!b_anal_ptmyear($A6551,日期设置!$B$2)</f>
        <v>0.34520547945205482</v>
      </c>
      <c r="U6551" s="8">
        <f>[1]!b_anal_termifexercise($A6551,日期设置!B$2)</f>
        <v>0</v>
      </c>
      <c r="V6551" s="10">
        <f>[1]!b_dq_dirtyprice(A6551,日期设置!$B$2)</f>
        <v>100.3222</v>
      </c>
      <c r="W6551" s="11">
        <f>IF(U6551=0,ROUNDUP((Q6551-日期设置!$B$2)/365,0),ROUNDUP((R6551-日期设置!$B$2)/365,0))</f>
        <v>1</v>
      </c>
      <c r="X6551" s="18">
        <f>_xlfn.IFNA(VLOOKUP(A6551,过往入选债券!A:D,4,0),2)</f>
        <v>2</v>
      </c>
      <c r="Y6551">
        <f>_xlfn.IFNA(VLOOKUP(C6551,[2]Sheet1!$A:$A,1,0),3)</f>
        <v>3</v>
      </c>
    </row>
    <row r="6552" spans="1:25" hidden="1" x14ac:dyDescent="0.2">
      <c r="A6552" s="21" t="s">
        <v>12884</v>
      </c>
      <c r="B6552" s="21" t="s">
        <v>12885</v>
      </c>
      <c r="C6552" s="37" t="s">
        <v>12886</v>
      </c>
      <c r="D6552" s="26" t="str">
        <f>[1]!b_calc_yield(A6552,日期设置!$B$2,F6552,1,R6552,1,O6552,L6552,S6552,)</f>
        <v>Fetching...</v>
      </c>
      <c r="E6552" s="26">
        <f t="shared" si="204"/>
        <v>21.371114306936168</v>
      </c>
      <c r="F6552" s="18">
        <f>[1]!b_dq_cleanprice($A6552,日期设置!B$2)</f>
        <v>59.935400000000001</v>
      </c>
      <c r="G6552" s="18" t="str">
        <f t="shared" si="205"/>
        <v>2.00 + 0</v>
      </c>
      <c r="H6552" s="27">
        <f>[1]!b_dq_pctchange($A6552,日期设置!$B$2,1)/100</f>
        <v>0</v>
      </c>
      <c r="I6552" s="26">
        <f>[1]!b_pq_pctchange(A6552,日期设置!$B$4,日期设置!$B$2,1)</f>
        <v>0</v>
      </c>
      <c r="J6552" s="26">
        <f>[1]!b_pq_pctchange(A6552,日期设置!$C$4,日期设置!$B$2,1)</f>
        <v>0</v>
      </c>
      <c r="K6552" s="52">
        <f>[1]!b_dq_amount($A6552,日期设置!B$2,2,10000)</f>
        <v>0</v>
      </c>
      <c r="L6552" s="26">
        <f>[1]!b_info_latestpar(A6552,日期设置!$B$2)</f>
        <v>60</v>
      </c>
      <c r="M6552" s="6">
        <f>[1]!b_info_outstandingbalance($A6552,日期设置!B$2)</f>
        <v>5.28</v>
      </c>
      <c r="N6552" s="7" t="str">
        <f>[1]!b_info_latestissurercreditrating2(A6552,日期设置!$B$2,"102","1")</f>
        <v>AA</v>
      </c>
      <c r="O6552" s="8">
        <v>5.6</v>
      </c>
      <c r="P6552" s="9">
        <f>[1]!b_info_repurchasedate(A6552)</f>
        <v>0</v>
      </c>
      <c r="Q6552" s="8" t="s">
        <v>16132</v>
      </c>
      <c r="R6552" s="2" t="str">
        <f>IF((--IF(P6552=0,Q6552,P6552))&gt;(--日期设置!$B$2),IF(P6552=0,Q6552,P6552),Q6552)</f>
        <v>2023-03-24</v>
      </c>
      <c r="S6552" s="2" t="s">
        <v>17919</v>
      </c>
      <c r="T6552" s="8">
        <f>[1]!b_anal_ptmyear($A6552,日期设置!$B$2)</f>
        <v>2.0054794520547947</v>
      </c>
      <c r="U6552" s="8">
        <f>[1]!b_anal_termifexercise($A6552,日期设置!B$2)</f>
        <v>0</v>
      </c>
      <c r="V6552" s="10">
        <f>[1]!b_dq_dirtyprice(A6552,日期设置!$B$2)</f>
        <v>63.277000000000001</v>
      </c>
      <c r="W6552" s="11">
        <f>IF(U6552=0,ROUNDUP((Q6552-日期设置!$B$2)/365,0),ROUNDUP((R6552-日期设置!$B$2)/365,0))</f>
        <v>3</v>
      </c>
      <c r="X6552" s="18">
        <f>_xlfn.IFNA(VLOOKUP(A6552,过往入选债券!A:D,4,0),2)</f>
        <v>2</v>
      </c>
      <c r="Y6552">
        <f>_xlfn.IFNA(VLOOKUP(C6552,[2]Sheet1!$A:$A,1,0),3)</f>
        <v>3</v>
      </c>
    </row>
    <row r="6553" spans="1:25" hidden="1" x14ac:dyDescent="0.2">
      <c r="A6553" s="21" t="s">
        <v>8341</v>
      </c>
      <c r="B6553" s="21" t="s">
        <v>8342</v>
      </c>
      <c r="C6553" s="37" t="s">
        <v>196</v>
      </c>
      <c r="D6553" s="26" t="str">
        <f>[1]!b_calc_yield(A6553,日期设置!$B$2,F6553,1,R6553,1,O6553,L6553,S6553,)</f>
        <v>Fetching...</v>
      </c>
      <c r="E6553" s="26">
        <f t="shared" si="204"/>
        <v>3.75005478079109</v>
      </c>
      <c r="F6553" s="18">
        <f>[1]!b_dq_cleanprice($A6553,日期设置!B$2)</f>
        <v>100.7576</v>
      </c>
      <c r="G6553" s="18" t="str">
        <f t="shared" si="205"/>
        <v>1.05 + 0</v>
      </c>
      <c r="H6553" s="27">
        <f>[1]!b_dq_pctchange($A6553,日期设置!$B$2,1)/100</f>
        <v>0</v>
      </c>
      <c r="I6553" s="26">
        <f>[1]!b_pq_pctchange(A6553,日期设置!$B$4,日期设置!$B$2,1)</f>
        <v>-3.4328053162841488E-2</v>
      </c>
      <c r="J6553" s="26">
        <f>[1]!b_pq_pctchange(A6553,日期设置!$C$4,日期设置!$B$2,1)</f>
        <v>-1.0221509032143038E-2</v>
      </c>
      <c r="K6553" s="52">
        <f>[1]!b_dq_amount($A6553,日期设置!B$2,2,10000)</f>
        <v>0</v>
      </c>
      <c r="L6553" s="26">
        <f>[1]!b_info_latestpar(A6553,日期设置!$B$2)</f>
        <v>100</v>
      </c>
      <c r="M6553" s="6">
        <f>[1]!b_info_outstandingbalance($A6553,日期设置!B$2)</f>
        <v>20</v>
      </c>
      <c r="N6553" s="7" t="str">
        <f>[1]!b_info_latestissurercreditrating2(A6553,日期设置!$B$2,"102","1")</f>
        <v>AAA</v>
      </c>
      <c r="O6553" s="8">
        <v>4.45</v>
      </c>
      <c r="P6553" s="9">
        <f>[1]!b_info_repurchasedate(A6553)</f>
        <v>0</v>
      </c>
      <c r="Q6553" s="8" t="s">
        <v>15991</v>
      </c>
      <c r="R6553" s="2" t="str">
        <f>IF((--IF(P6553=0,Q6553,P6553))&gt;(--日期设置!$B$2),IF(P6553=0,Q6553,P6553),Q6553)</f>
        <v>2022-04-11</v>
      </c>
      <c r="S6553" s="2" t="s">
        <v>18646</v>
      </c>
      <c r="T6553" s="8">
        <f>[1]!b_anal_ptmyear($A6553,日期设置!$B$2)</f>
        <v>1.0547945205479452</v>
      </c>
      <c r="U6553" s="8">
        <f>[1]!b_anal_termifexercise($A6553,日期设置!B$2)</f>
        <v>0</v>
      </c>
      <c r="V6553" s="10">
        <f>[1]!b_dq_dirtyprice(A6553,日期设置!$B$2)</f>
        <v>104.96380000000001</v>
      </c>
      <c r="W6553" s="11">
        <f>IF(U6553=0,ROUNDUP((Q6553-日期设置!$B$2)/365,0),ROUNDUP((R6553-日期设置!$B$2)/365,0))</f>
        <v>2</v>
      </c>
      <c r="X6553" s="18">
        <f>_xlfn.IFNA(VLOOKUP(A6553,过往入选债券!A:D,4,0),2)</f>
        <v>2</v>
      </c>
      <c r="Y6553" s="45">
        <f>_xlfn.IFNA(VLOOKUP(C6553,[2]Sheet1!$A:$A,1,0),3)</f>
        <v>3</v>
      </c>
    </row>
    <row r="6554" spans="1:25" x14ac:dyDescent="0.2">
      <c r="A6554" s="21" t="s">
        <v>11313</v>
      </c>
      <c r="B6554" s="21" t="s">
        <v>11314</v>
      </c>
      <c r="C6554" s="37" t="s">
        <v>11315</v>
      </c>
      <c r="D6554" s="26" t="str">
        <f>[1]!b_calc_yield(A6554,日期设置!$B$2,F6554,1,R6554,1,O6554,L6554,S6554,)</f>
        <v>Fetching...</v>
      </c>
      <c r="E6554" s="26">
        <f t="shared" si="204"/>
        <v>8.3586348957718659</v>
      </c>
      <c r="F6554" s="18">
        <f>[1]!b_dq_cleanprice($A6554,日期设置!B$2)</f>
        <v>99.985500000000002</v>
      </c>
      <c r="G6554" s="18" t="str">
        <f t="shared" si="205"/>
        <v>2.31 + 0</v>
      </c>
      <c r="H6554" s="27">
        <f>[1]!b_dq_pctchange($A6554,日期设置!$B$2,1)/100</f>
        <v>9.7413778303368712E-3</v>
      </c>
      <c r="I6554" s="26">
        <f>[1]!b_pq_pctchange(A6554,日期设置!$B$4,日期设置!$B$2,1)</f>
        <v>0.97413778303368714</v>
      </c>
      <c r="J6554" s="26">
        <f>[1]!b_pq_pctchange(A6554,日期设置!$C$4,日期设置!$B$2,1)</f>
        <v>0.97413778303368714</v>
      </c>
      <c r="K6554" s="52">
        <f>[1]!b_dq_amount($A6554,日期设置!B$2,2,10000)</f>
        <v>6151.7930135999995</v>
      </c>
      <c r="L6554" s="26">
        <f>[1]!b_info_latestpar(A6554,日期设置!$B$2)</f>
        <v>100</v>
      </c>
      <c r="M6554" s="6">
        <f>[1]!b_info_outstandingbalance($A6554,日期设置!B$2)</f>
        <v>5</v>
      </c>
      <c r="N6554" s="7" t="str">
        <f>[1]!b_info_latestissurercreditrating2(A6554,日期设置!$B$2,"102","1")</f>
        <v>AAA</v>
      </c>
      <c r="O6554" s="8">
        <v>3.7</v>
      </c>
      <c r="P6554" s="9">
        <f>[1]!b_info_repurchasedate(A6554)</f>
        <v>0</v>
      </c>
      <c r="Q6554" s="8" t="s">
        <v>17226</v>
      </c>
      <c r="R6554" s="2" t="str">
        <f>IF((--IF(P6554=0,Q6554,P6554))&gt;(--日期设置!$B$2),IF(P6554=0,Q6554,P6554),Q6554)</f>
        <v>2023-07-14</v>
      </c>
      <c r="S6554" s="2" t="s">
        <v>18818</v>
      </c>
      <c r="T6554" s="8">
        <f>[1]!b_anal_ptmyear($A6554,日期设置!$B$2)</f>
        <v>2.3123287671232875</v>
      </c>
      <c r="U6554" s="8">
        <f>[1]!b_anal_termifexercise($A6554,日期设置!B$2)</f>
        <v>0</v>
      </c>
      <c r="V6554" s="10">
        <f>[1]!b_dq_dirtyprice(A6554,日期设置!$B$2)</f>
        <v>102.5299</v>
      </c>
      <c r="W6554" s="11">
        <f>IF(U6554=0,ROUNDUP((Q6554-日期设置!$B$2)/365,0),ROUNDUP((R6554-日期设置!$B$2)/365,0))</f>
        <v>3</v>
      </c>
      <c r="X6554" s="18">
        <f>_xlfn.IFNA(VLOOKUP(A6554,过往入选债券!A:D,4,0),2)</f>
        <v>2</v>
      </c>
      <c r="Y6554">
        <f>_xlfn.IFNA(VLOOKUP(C6554,[2]Sheet1!$A:$A,1,0),3)</f>
        <v>3</v>
      </c>
    </row>
    <row r="6555" spans="1:25" hidden="1" x14ac:dyDescent="0.2">
      <c r="A6555" s="21" t="s">
        <v>7326</v>
      </c>
      <c r="B6555" s="21" t="s">
        <v>7327</v>
      </c>
      <c r="C6555" s="37" t="s">
        <v>4904</v>
      </c>
      <c r="D6555" s="26" t="str">
        <f>[1]!b_calc_yield(A6555,日期设置!$B$2,F6555,1,R6555,1,O6555,L6555,S6555,)</f>
        <v>Fetching...</v>
      </c>
      <c r="E6555" s="26">
        <f t="shared" si="204"/>
        <v>9.440628218133007</v>
      </c>
      <c r="F6555" s="18">
        <f>[1]!b_dq_cleanprice($A6555,日期设置!B$2)</f>
        <v>101.93389999999999</v>
      </c>
      <c r="G6555" s="18" t="str">
        <f t="shared" si="205"/>
        <v>2.60 + 0</v>
      </c>
      <c r="H6555" s="27">
        <f>[1]!b_dq_pctchange($A6555,日期设置!$B$2,1)/100</f>
        <v>0</v>
      </c>
      <c r="I6555" s="26">
        <f>[1]!b_pq_pctchange(A6555,日期设置!$B$4,日期设置!$B$2,1)</f>
        <v>0</v>
      </c>
      <c r="J6555" s="26">
        <f>[1]!b_pq_pctchange(A6555,日期设置!$C$4,日期设置!$B$2,1)</f>
        <v>-0.49511377757561331</v>
      </c>
      <c r="K6555" s="52">
        <f>[1]!b_dq_amount($A6555,日期设置!B$2,2,10000)</f>
        <v>0</v>
      </c>
      <c r="L6555" s="26">
        <f>[1]!b_info_latestpar(A6555,日期设置!$B$2)</f>
        <v>100</v>
      </c>
      <c r="M6555" s="6">
        <f>[1]!b_info_outstandingbalance($A6555,日期设置!B$2)</f>
        <v>10</v>
      </c>
      <c r="N6555" s="7" t="str">
        <f>[1]!b_info_latestissurercreditrating2(A6555,日期设置!$B$2,"102","1")</f>
        <v>AAA</v>
      </c>
      <c r="O6555" s="8">
        <v>4.5</v>
      </c>
      <c r="P6555" s="9">
        <f>[1]!b_info_repurchasedate(A6555)</f>
        <v>0</v>
      </c>
      <c r="Q6555" s="8" t="s">
        <v>16896</v>
      </c>
      <c r="R6555" s="2" t="str">
        <f>IF((--IF(P6555=0,Q6555,P6555))&gt;(--日期设置!$B$2),IF(P6555=0,Q6555,P6555),Q6555)</f>
        <v>2023-10-29</v>
      </c>
      <c r="S6555" s="2" t="s">
        <v>18205</v>
      </c>
      <c r="T6555" s="8">
        <f>[1]!b_anal_ptmyear($A6555,日期设置!$B$2)</f>
        <v>2.6054794520547944</v>
      </c>
      <c r="U6555" s="8">
        <f>[1]!b_anal_termifexercise($A6555,日期设置!B$2)</f>
        <v>0</v>
      </c>
      <c r="V6555" s="10">
        <f>[1]!b_dq_dirtyprice(A6555,日期设置!$B$2)</f>
        <v>103.7092</v>
      </c>
      <c r="W6555" s="11">
        <f>IF(U6555=0,ROUNDUP((Q6555-日期设置!$B$2)/365,0),ROUNDUP((R6555-日期设置!$B$2)/365,0))</f>
        <v>3</v>
      </c>
      <c r="X6555" s="18">
        <f>_xlfn.IFNA(VLOOKUP(A6555,过往入选债券!A:D,4,0),2)</f>
        <v>2</v>
      </c>
      <c r="Y6555">
        <f>_xlfn.IFNA(VLOOKUP(C6555,[2]Sheet1!$A:$A,1,0),3)</f>
        <v>3</v>
      </c>
    </row>
    <row r="6556" spans="1:25" hidden="1" x14ac:dyDescent="0.2">
      <c r="A6556" s="21" t="s">
        <v>1502</v>
      </c>
      <c r="B6556" s="21" t="s">
        <v>1503</v>
      </c>
      <c r="C6556" s="37" t="s">
        <v>1504</v>
      </c>
      <c r="D6556" s="26" t="str">
        <f>[1]!b_calc_yield(A6556,日期设置!$B$2,F6556,1,R6556,1,O6556,L6556,S6556,)</f>
        <v>Fetching...</v>
      </c>
      <c r="E6556" s="26">
        <f t="shared" si="204"/>
        <v>3.6485263733921025</v>
      </c>
      <c r="F6556" s="18">
        <f>[1]!b_dq_cleanprice($A6556,日期设置!B$2)</f>
        <v>101.711</v>
      </c>
      <c r="G6556" s="18" t="str">
        <f t="shared" si="205"/>
        <v>0.98 + 0</v>
      </c>
      <c r="H6556" s="27">
        <f>[1]!b_dq_pctchange($A6556,日期设置!$B$2,1)/100</f>
        <v>0</v>
      </c>
      <c r="I6556" s="26">
        <f>[1]!b_pq_pctchange(A6556,日期设置!$B$4,日期设置!$B$2,1)</f>
        <v>0</v>
      </c>
      <c r="J6556" s="26">
        <f>[1]!b_pq_pctchange(A6556,日期设置!$C$4,日期设置!$B$2,1)</f>
        <v>0</v>
      </c>
      <c r="K6556" s="52">
        <f>[1]!b_dq_amount($A6556,日期设置!B$2,2,10000)</f>
        <v>0</v>
      </c>
      <c r="L6556" s="26">
        <f>[1]!b_info_latestpar(A6556,日期设置!$B$2)</f>
        <v>100</v>
      </c>
      <c r="M6556" s="6">
        <f>[1]!b_info_outstandingbalance($A6556,日期设置!B$2)</f>
        <v>5</v>
      </c>
      <c r="N6556" s="7">
        <f>[1]!b_info_latestissurercreditrating2(A6556,日期设置!$B$2,"102","1")</f>
        <v>0</v>
      </c>
      <c r="O6556" s="8">
        <v>5.5</v>
      </c>
      <c r="P6556" s="9">
        <f>[1]!b_info_repurchasedate(A6556)</f>
        <v>0</v>
      </c>
      <c r="Q6556" s="8" t="s">
        <v>16407</v>
      </c>
      <c r="R6556" s="2" t="str">
        <f>IF((--IF(P6556=0,Q6556,P6556))&gt;(--日期设置!$B$2),IF(P6556=0,Q6556,P6556),Q6556)</f>
        <v>2022-03-17</v>
      </c>
      <c r="S6556" s="2" t="s">
        <v>18180</v>
      </c>
      <c r="T6556" s="8">
        <f>[1]!b_anal_ptmyear($A6556,日期设置!$B$2)</f>
        <v>0.98630136986301364</v>
      </c>
      <c r="U6556" s="8">
        <f>[1]!b_anal_termifexercise($A6556,日期设置!B$2)</f>
        <v>0</v>
      </c>
      <c r="V6556" s="10">
        <f>[1]!b_dq_dirtyprice(A6556,日期设置!$B$2)</f>
        <v>101.7863</v>
      </c>
      <c r="W6556" s="11">
        <f>IF(U6556=0,ROUNDUP((Q6556-日期设置!$B$2)/365,0),ROUNDUP((R6556-日期设置!$B$2)/365,0))</f>
        <v>1</v>
      </c>
      <c r="X6556" s="18">
        <f>_xlfn.IFNA(VLOOKUP(A6556,过往入选债券!A:D,4,0),2)</f>
        <v>2</v>
      </c>
      <c r="Y6556">
        <f>_xlfn.IFNA(VLOOKUP(C6556,[2]Sheet1!$A:$A,1,0),3)</f>
        <v>3</v>
      </c>
    </row>
    <row r="6557" spans="1:25" hidden="1" x14ac:dyDescent="0.2">
      <c r="A6557" s="28" t="s">
        <v>21036</v>
      </c>
      <c r="B6557" s="28" t="s">
        <v>21037</v>
      </c>
      <c r="C6557" s="39" t="s">
        <v>21264</v>
      </c>
      <c r="D6557" s="26" t="str">
        <f>[1]!b_calc_yield(A6557,日期设置!$B$2,F6557,1,R6557,1,O6557,L6557,S6557,)</f>
        <v>Fetching...</v>
      </c>
      <c r="E6557" s="26">
        <f t="shared" si="204"/>
        <v>9.3544874419572821</v>
      </c>
      <c r="F6557" s="18">
        <f>[1]!b_dq_cleanprice($A6557,日期设置!B$2)</f>
        <v>100.2025</v>
      </c>
      <c r="G6557" s="18" t="str">
        <f t="shared" si="205"/>
        <v>5.56 + 2.56</v>
      </c>
      <c r="H6557" s="27">
        <f>[1]!b_dq_pctchange($A6557,日期设置!$B$2,1)/100</f>
        <v>0</v>
      </c>
      <c r="I6557" s="26">
        <f>[1]!b_pq_pctchange(A6557,日期设置!$B$4,日期设置!$B$2,1)</f>
        <v>0</v>
      </c>
      <c r="J6557" s="26">
        <f>[1]!b_pq_pctchange(A6557,日期设置!$C$4,日期设置!$B$2,1)</f>
        <v>1.0256570536733363</v>
      </c>
      <c r="K6557" s="52">
        <f>[1]!b_dq_amount($A6557,日期设置!B$2,2,10000)</f>
        <v>0</v>
      </c>
      <c r="L6557" s="26">
        <f>[1]!b_info_latestpar(A6557,日期设置!$B$2)</f>
        <v>100</v>
      </c>
      <c r="M6557" s="6">
        <f>[1]!b_info_outstandingbalance($A6557,日期设置!B$2)</f>
        <v>20</v>
      </c>
      <c r="N6557" s="7" t="str">
        <f>[1]!b_info_latestissurercreditrating2(A6557,日期设置!$B$2,"102","1")</f>
        <v>AAA</v>
      </c>
      <c r="O6557" s="8">
        <v>3.79</v>
      </c>
      <c r="P6557" s="9" t="str">
        <f>[1]!b_info_repurchasedate(A6557)</f>
        <v>2023-10-15</v>
      </c>
      <c r="Q6557" s="8" t="s">
        <v>17707</v>
      </c>
      <c r="R6557" s="2" t="str">
        <f>IF((--IF(P6557=0,Q6557,P6557))&gt;(--日期设置!$B$2),IF(P6557=0,Q6557,P6557),Q6557)</f>
        <v>2023-10-15</v>
      </c>
      <c r="S6557" s="31" t="s">
        <v>16386</v>
      </c>
      <c r="T6557" s="8">
        <f>[1]!b_anal_ptmyear($A6557,日期设置!$B$2)</f>
        <v>5.5671232876712331</v>
      </c>
      <c r="U6557" s="8">
        <f>[1]!b_anal_termifexercise($A6557,日期设置!B$2)</f>
        <v>2.5671232876712327</v>
      </c>
      <c r="V6557" s="10">
        <f>[1]!b_dq_dirtyprice(A6557,日期设置!$B$2)</f>
        <v>101.84310000000001</v>
      </c>
      <c r="W6557" s="11">
        <f>IF(U6557=0,ROUNDUP((Q6557-日期设置!$B$2)/365,0),ROUNDUP((R6557-日期设置!$B$2)/365,0))</f>
        <v>3</v>
      </c>
      <c r="X6557" s="18">
        <f>_xlfn.IFNA(VLOOKUP(A6557,过往入选债券!A:D,4,0),2)</f>
        <v>2</v>
      </c>
      <c r="Y6557">
        <f>_xlfn.IFNA(VLOOKUP(C6557,[2]Sheet1!$A:$A,1,0),3)</f>
        <v>3</v>
      </c>
    </row>
    <row r="6558" spans="1:25" hidden="1" x14ac:dyDescent="0.2">
      <c r="A6558" s="28" t="s">
        <v>22614</v>
      </c>
      <c r="B6558" s="28" t="s">
        <v>22615</v>
      </c>
      <c r="C6558" s="39" t="s">
        <v>19603</v>
      </c>
      <c r="D6558" s="26">
        <f>[1]!b_calc_yield(A6558,日期设置!$B$2,F6558,1,R6558,1,O6558,L6558,S6558,)</f>
        <v>3.6988472006658313</v>
      </c>
      <c r="E6558" s="26">
        <f t="shared" si="204"/>
        <v>10.825169768705356</v>
      </c>
      <c r="F6558" s="18">
        <f>[1]!b_dq_cleanprice($A6558,日期设置!B$2)</f>
        <v>100.4061</v>
      </c>
      <c r="G6558" s="18" t="str">
        <f t="shared" si="205"/>
        <v>2.92 + 0</v>
      </c>
      <c r="H6558" s="27">
        <f>[1]!b_dq_pctchange($A6558,日期设置!$B$2,1)/100</f>
        <v>0</v>
      </c>
      <c r="I6558" s="26">
        <f>[1]!b_pq_pctchange(A6558,日期设置!$B$4,日期设置!$B$2,1)</f>
        <v>0.1685003172474826</v>
      </c>
      <c r="J6558" s="26">
        <f>[1]!b_pq_pctchange(A6558,日期设置!$C$4,日期设置!$B$2,1)</f>
        <v>0</v>
      </c>
      <c r="K6558" s="52">
        <f>[1]!b_dq_amount($A6558,日期设置!B$2,2,10000)</f>
        <v>0</v>
      </c>
      <c r="L6558" s="26">
        <f>[1]!b_info_latestpar(A6558,日期设置!$B$2)</f>
        <v>100</v>
      </c>
      <c r="M6558" s="6">
        <f>[1]!b_info_outstandingbalance($A6558,日期设置!B$2)</f>
        <v>30</v>
      </c>
      <c r="N6558" s="7" t="str">
        <f>[1]!b_info_latestissurercreditrating2(A6558,日期设置!$B$2,"102","1")</f>
        <v>AAA</v>
      </c>
      <c r="O6558" s="43">
        <v>3.86</v>
      </c>
      <c r="P6558" s="9">
        <f>[1]!b_info_repurchasedate(A6558)</f>
        <v>0</v>
      </c>
      <c r="Q6558" s="31" t="s">
        <v>23439</v>
      </c>
      <c r="R6558" s="2" t="str">
        <f>IF((--IF(P6558=0,Q6558,P6558))&gt;(--日期设置!$B$2),IF(P6558=0,Q6558,P6558),Q6558)</f>
        <v>2024-02-24</v>
      </c>
      <c r="S6558" s="2" t="s">
        <v>23249</v>
      </c>
      <c r="T6558" s="8">
        <f>[1]!b_anal_ptmyear($A6558,日期设置!$B$2)</f>
        <v>2.9287671232876713</v>
      </c>
      <c r="U6558" s="8">
        <f>[1]!b_anal_termifexercise($A6558,日期设置!B$2)</f>
        <v>0</v>
      </c>
      <c r="V6558" s="10">
        <f>[1]!b_dq_dirtyprice(A6558,日期设置!$B$2)</f>
        <v>100.6811</v>
      </c>
      <c r="W6558" s="11">
        <f>IF(U6558=0,ROUNDUP((Q6558-日期设置!$B$2)/365,0),ROUNDUP((R6558-日期设置!$B$2)/365,0))</f>
        <v>3</v>
      </c>
      <c r="X6558" s="18">
        <f>_xlfn.IFNA(VLOOKUP(A6558,过往入选债券!A:D,4,0),2)</f>
        <v>2</v>
      </c>
      <c r="Y6558">
        <f>_xlfn.IFNA(VLOOKUP(C6558,[2]Sheet1!$A:$A,1,0),3)</f>
        <v>3</v>
      </c>
    </row>
    <row r="6559" spans="1:25" hidden="1" x14ac:dyDescent="0.2">
      <c r="A6559" s="21" t="s">
        <v>11037</v>
      </c>
      <c r="B6559" s="21" t="s">
        <v>11038</v>
      </c>
      <c r="C6559" s="37" t="s">
        <v>150</v>
      </c>
      <c r="D6559" s="26" t="str">
        <f>[1]!b_calc_yield(A6559,日期设置!$B$2,F6559,1,R6559,1,O6559,L6559,S6559,)</f>
        <v>Fetching...</v>
      </c>
      <c r="E6559" s="26">
        <f t="shared" si="204"/>
        <v>15.291745030467441</v>
      </c>
      <c r="F6559" s="18">
        <f>[1]!b_dq_cleanprice($A6559,日期设置!B$2)</f>
        <v>96.910399999999996</v>
      </c>
      <c r="G6559" s="18" t="str">
        <f t="shared" si="205"/>
        <v>4.18 + 0</v>
      </c>
      <c r="H6559" s="27">
        <f>[1]!b_dq_pctchange($A6559,日期设置!$B$2,1)/100</f>
        <v>0</v>
      </c>
      <c r="I6559" s="26">
        <f>[1]!b_pq_pctchange(A6559,日期设置!$B$4,日期设置!$B$2,1)</f>
        <v>0</v>
      </c>
      <c r="J6559" s="26">
        <f>[1]!b_pq_pctchange(A6559,日期设置!$C$4,日期设置!$B$2,1)</f>
        <v>0</v>
      </c>
      <c r="K6559" s="52">
        <f>[1]!b_dq_amount($A6559,日期设置!B$2,2,10000)</f>
        <v>0</v>
      </c>
      <c r="L6559" s="26">
        <f>[1]!b_info_latestpar(A6559,日期设置!$B$2)</f>
        <v>100</v>
      </c>
      <c r="M6559" s="6">
        <f>[1]!b_info_outstandingbalance($A6559,日期设置!B$2)</f>
        <v>10</v>
      </c>
      <c r="N6559" s="7" t="str">
        <f>[1]!b_info_latestissurercreditrating2(A6559,日期设置!$B$2,"102","1")</f>
        <v>AAA</v>
      </c>
      <c r="O6559" s="8">
        <v>2.89</v>
      </c>
      <c r="P6559" s="9">
        <f>[1]!b_info_repurchasedate(A6559)</f>
        <v>0</v>
      </c>
      <c r="Q6559" s="8" t="s">
        <v>17136</v>
      </c>
      <c r="R6559" s="2" t="str">
        <f>IF((--IF(P6559=0,Q6559,P6559))&gt;(--日期设置!$B$2),IF(P6559=0,Q6559,P6559),Q6559)</f>
        <v>2025-05-28</v>
      </c>
      <c r="S6559" s="2" t="s">
        <v>18135</v>
      </c>
      <c r="T6559" s="8">
        <f>[1]!b_anal_ptmyear($A6559,日期设置!$B$2)</f>
        <v>4.183561643835616</v>
      </c>
      <c r="U6559" s="8">
        <f>[1]!b_anal_termifexercise($A6559,日期设置!B$2)</f>
        <v>0</v>
      </c>
      <c r="V6559" s="10">
        <f>[1]!b_dq_dirtyprice(A6559,日期设置!$B$2)</f>
        <v>99.269900000000007</v>
      </c>
      <c r="W6559" s="11">
        <f>IF(U6559=0,ROUNDUP((Q6559-日期设置!$B$2)/365,0),ROUNDUP((R6559-日期设置!$B$2)/365,0))</f>
        <v>5</v>
      </c>
      <c r="X6559" s="18">
        <f>_xlfn.IFNA(VLOOKUP(A6559,过往入选债券!A:D,4,0),2)</f>
        <v>2</v>
      </c>
      <c r="Y6559">
        <f>_xlfn.IFNA(VLOOKUP(C6559,[2]Sheet1!$A:$A,1,0),3)</f>
        <v>3</v>
      </c>
    </row>
    <row r="6560" spans="1:25" hidden="1" x14ac:dyDescent="0.2">
      <c r="A6560" s="21" t="s">
        <v>860</v>
      </c>
      <c r="B6560" s="21" t="s">
        <v>861</v>
      </c>
      <c r="C6560" s="37" t="s">
        <v>432</v>
      </c>
      <c r="D6560" s="26" t="str">
        <f>[1]!b_calc_yield(A6560,日期设置!$B$2,F6560,1,R6560,1,O6560,L6560,S6560,)</f>
        <v>Fetching...</v>
      </c>
      <c r="E6560" s="26">
        <f t="shared" si="204"/>
        <v>0.87124255332049483</v>
      </c>
      <c r="F6560" s="18">
        <f>[1]!b_dq_cleanprice($A6560,日期设置!B$2)</f>
        <v>100.6048</v>
      </c>
      <c r="G6560" s="18" t="str">
        <f t="shared" si="205"/>
        <v>0.23 + 0</v>
      </c>
      <c r="H6560" s="27">
        <f>[1]!b_dq_pctchange($A6560,日期设置!$B$2,1)/100</f>
        <v>0</v>
      </c>
      <c r="I6560" s="26">
        <f>[1]!b_pq_pctchange(A6560,日期设置!$B$4,日期设置!$B$2,1)</f>
        <v>-3.6068763159382317E-2</v>
      </c>
      <c r="J6560" s="26">
        <f>[1]!b_pq_pctchange(A6560,日期设置!$C$4,日期设置!$B$2,1)</f>
        <v>-0.15670481239585476</v>
      </c>
      <c r="K6560" s="52">
        <f>[1]!b_dq_amount($A6560,日期设置!B$2,2,10000)</f>
        <v>0</v>
      </c>
      <c r="L6560" s="26">
        <f>[1]!b_info_latestpar(A6560,日期设置!$B$2)</f>
        <v>100</v>
      </c>
      <c r="M6560" s="6">
        <f>[1]!b_info_outstandingbalance($A6560,日期设置!B$2)</f>
        <v>8.5</v>
      </c>
      <c r="N6560" s="7">
        <f>[1]!b_info_latestissurercreditrating2(A6560,日期设置!$B$2,"102","1")</f>
        <v>0</v>
      </c>
      <c r="O6560" s="8">
        <v>6.47</v>
      </c>
      <c r="P6560" s="9" t="str">
        <f>[1]!b_info_repurchasedate(A6560)</f>
        <v>2019-06-17</v>
      </c>
      <c r="Q6560" s="8" t="s">
        <v>16966</v>
      </c>
      <c r="R6560" s="2" t="str">
        <f>IF((--IF(P6560=0,Q6560,P6560))&gt;(--日期设置!$B$2),IF(P6560=0,Q6560,P6560),Q6560)</f>
        <v>2021-06-16</v>
      </c>
      <c r="S6560" s="2" t="s">
        <v>18928</v>
      </c>
      <c r="T6560" s="8">
        <f>[1]!b_anal_ptmyear($A6560,日期设置!$B$2)</f>
        <v>0.23561643835616439</v>
      </c>
      <c r="U6560" s="8">
        <f>[1]!b_anal_termifexercise($A6560,日期设置!B$2)</f>
        <v>0</v>
      </c>
      <c r="V6560" s="10">
        <f>[1]!b_dq_dirtyprice(A6560,日期设置!$B$2)</f>
        <v>105.5504</v>
      </c>
      <c r="W6560" s="11">
        <f>IF(U6560=0,ROUNDUP((Q6560-日期设置!$B$2)/365,0),ROUNDUP((R6560-日期设置!$B$2)/365,0))</f>
        <v>1</v>
      </c>
      <c r="X6560" s="18">
        <f>_xlfn.IFNA(VLOOKUP(A6560,过往入选债券!A:D,4,0),2)</f>
        <v>2</v>
      </c>
      <c r="Y6560">
        <f>_xlfn.IFNA(VLOOKUP(C6560,[2]Sheet1!$A:$A,1,0),3)</f>
        <v>3</v>
      </c>
    </row>
    <row r="6561" spans="1:25" hidden="1" x14ac:dyDescent="0.2">
      <c r="A6561" s="21" t="s">
        <v>9665</v>
      </c>
      <c r="B6561" s="21" t="s">
        <v>9666</v>
      </c>
      <c r="C6561" s="37" t="s">
        <v>9667</v>
      </c>
      <c r="D6561" s="26" t="str">
        <f>[1]!b_calc_yield(A6561,日期设置!$B$2,F6561,1,R6561,1,O6561,L6561,S6561,)</f>
        <v>Fetching...</v>
      </c>
      <c r="E6561" s="26">
        <f t="shared" si="204"/>
        <v>6.3389348518398947</v>
      </c>
      <c r="F6561" s="18">
        <f>[1]!b_dq_cleanprice($A6561,日期设置!B$2)</f>
        <v>100.1713</v>
      </c>
      <c r="G6561" s="18" t="str">
        <f t="shared" si="205"/>
        <v>1.72 + 0</v>
      </c>
      <c r="H6561" s="27">
        <f>[1]!b_dq_pctchange($A6561,日期设置!$B$2,1)/100</f>
        <v>0</v>
      </c>
      <c r="I6561" s="26">
        <f>[1]!b_pq_pctchange(A6561,日期设置!$B$4,日期设置!$B$2,1)</f>
        <v>0</v>
      </c>
      <c r="J6561" s="26">
        <f>[1]!b_pq_pctchange(A6561,日期设置!$C$4,日期设置!$B$2,1)</f>
        <v>5.2237836974003395E-2</v>
      </c>
      <c r="K6561" s="52">
        <f>[1]!b_dq_amount($A6561,日期设置!B$2,2,10000)</f>
        <v>0</v>
      </c>
      <c r="L6561" s="26">
        <f>[1]!b_info_latestpar(A6561,日期设置!$B$2)</f>
        <v>100</v>
      </c>
      <c r="M6561" s="6">
        <f>[1]!b_info_outstandingbalance($A6561,日期设置!B$2)</f>
        <v>20</v>
      </c>
      <c r="N6561" s="7" t="str">
        <f>[1]!b_info_latestissurercreditrating2(A6561,日期设置!$B$2,"102","1")</f>
        <v>AA+</v>
      </c>
      <c r="O6561" s="8">
        <v>3.81</v>
      </c>
      <c r="P6561" s="9">
        <f>[1]!b_info_repurchasedate(A6561)</f>
        <v>0</v>
      </c>
      <c r="Q6561" s="8" t="s">
        <v>16166</v>
      </c>
      <c r="R6561" s="2" t="str">
        <f>IF((--IF(P6561=0,Q6561,P6561))&gt;(--日期设置!$B$2),IF(P6561=0,Q6561,P6561),Q6561)</f>
        <v>2022-12-13</v>
      </c>
      <c r="S6561" s="2" t="s">
        <v>17955</v>
      </c>
      <c r="T6561" s="8">
        <f>[1]!b_anal_ptmyear($A6561,日期设置!$B$2)</f>
        <v>1.7287671232876711</v>
      </c>
      <c r="U6561" s="8">
        <f>[1]!b_anal_termifexercise($A6561,日期设置!B$2)</f>
        <v>0</v>
      </c>
      <c r="V6561" s="10">
        <f>[1]!b_dq_dirtyprice(A6561,日期设置!$B$2)</f>
        <v>101.2047</v>
      </c>
      <c r="W6561" s="11">
        <f>IF(U6561=0,ROUNDUP((Q6561-日期设置!$B$2)/365,0),ROUNDUP((R6561-日期设置!$B$2)/365,0))</f>
        <v>2</v>
      </c>
      <c r="X6561" s="18">
        <f>_xlfn.IFNA(VLOOKUP(A6561,过往入选债券!A:D,4,0),2)</f>
        <v>2</v>
      </c>
      <c r="Y6561" s="45">
        <f>_xlfn.IFNA(VLOOKUP(C6561,[2]Sheet1!$A:$A,1,0),3)</f>
        <v>3</v>
      </c>
    </row>
    <row r="6562" spans="1:25" hidden="1" x14ac:dyDescent="0.2">
      <c r="A6562" s="21" t="s">
        <v>10266</v>
      </c>
      <c r="B6562" s="21" t="s">
        <v>10267</v>
      </c>
      <c r="C6562" s="37" t="s">
        <v>294</v>
      </c>
      <c r="D6562" s="26" t="str">
        <f>[1]!b_calc_yield(A6562,日期设置!$B$2,F6562,1,R6562,1,O6562,L6562,S6562,)</f>
        <v>Fetching...</v>
      </c>
      <c r="E6562" s="26">
        <f t="shared" si="204"/>
        <v>7.3780571527075622</v>
      </c>
      <c r="F6562" s="18">
        <f>[1]!b_dq_cleanprice($A6562,日期设置!B$2)</f>
        <v>99.758700000000005</v>
      </c>
      <c r="G6562" s="18" t="str">
        <f t="shared" si="205"/>
        <v>1.99 + 0</v>
      </c>
      <c r="H6562" s="27">
        <f>[1]!b_dq_pctchange($A6562,日期设置!$B$2,1)/100</f>
        <v>0</v>
      </c>
      <c r="I6562" s="26">
        <f>[1]!b_pq_pctchange(A6562,日期设置!$B$4,日期设置!$B$2,1)</f>
        <v>0.13782179330948013</v>
      </c>
      <c r="J6562" s="26">
        <f>[1]!b_pq_pctchange(A6562,日期设置!$C$4,日期设置!$B$2,1)</f>
        <v>0.59697458925223756</v>
      </c>
      <c r="K6562" s="52">
        <f>[1]!b_dq_amount($A6562,日期设置!B$2,2,10000)</f>
        <v>0</v>
      </c>
      <c r="L6562" s="26">
        <f>[1]!b_info_latestpar(A6562,日期设置!$B$2)</f>
        <v>100</v>
      </c>
      <c r="M6562" s="6">
        <f>[1]!b_info_outstandingbalance($A6562,日期设置!B$2)</f>
        <v>5</v>
      </c>
      <c r="N6562" s="7" t="str">
        <f>[1]!b_info_latestissurercreditrating2(A6562,日期设置!$B$2,"102","1")</f>
        <v>AAA</v>
      </c>
      <c r="O6562" s="8">
        <v>3.57</v>
      </c>
      <c r="P6562" s="9">
        <f>[1]!b_info_repurchasedate(A6562)</f>
        <v>0</v>
      </c>
      <c r="Q6562" s="8" t="s">
        <v>16595</v>
      </c>
      <c r="R6562" s="2" t="str">
        <f>IF((--IF(P6562=0,Q6562,P6562))&gt;(--日期设置!$B$2),IF(P6562=0,Q6562,P6562),Q6562)</f>
        <v>2023-03-20</v>
      </c>
      <c r="S6562" s="2" t="s">
        <v>18280</v>
      </c>
      <c r="T6562" s="8">
        <f>[1]!b_anal_ptmyear($A6562,日期设置!$B$2)</f>
        <v>1.9945205479452055</v>
      </c>
      <c r="U6562" s="8">
        <f>[1]!b_anal_termifexercise($A6562,日期设置!B$2)</f>
        <v>0</v>
      </c>
      <c r="V6562" s="10">
        <f>[1]!b_dq_dirtyprice(A6562,日期设置!$B$2)</f>
        <v>99.778300000000002</v>
      </c>
      <c r="W6562" s="11">
        <f>IF(U6562=0,ROUNDUP((Q6562-日期设置!$B$2)/365,0),ROUNDUP((R6562-日期设置!$B$2)/365,0))</f>
        <v>2</v>
      </c>
      <c r="X6562" s="18">
        <f>_xlfn.IFNA(VLOOKUP(A6562,过往入选债券!A:D,4,0),2)</f>
        <v>2</v>
      </c>
      <c r="Y6562">
        <f>_xlfn.IFNA(VLOOKUP(C6562,[2]Sheet1!$A:$A,1,0),3)</f>
        <v>3</v>
      </c>
    </row>
    <row r="6563" spans="1:25" hidden="1" x14ac:dyDescent="0.2">
      <c r="A6563" s="21" t="s">
        <v>11331</v>
      </c>
      <c r="B6563" s="21" t="s">
        <v>11332</v>
      </c>
      <c r="C6563" s="37" t="s">
        <v>5500</v>
      </c>
      <c r="D6563" s="26" t="str">
        <f>[1]!b_calc_yield(A6563,日期设置!$B$2,F6563,1,R6563,1,O6563,L6563,S6563,)</f>
        <v>Fetching...</v>
      </c>
      <c r="E6563" s="26">
        <f t="shared" si="204"/>
        <v>8.3533213113669902</v>
      </c>
      <c r="F6563" s="18">
        <f>[1]!b_dq_cleanprice($A6563,日期设置!B$2)</f>
        <v>100.20910000000001</v>
      </c>
      <c r="G6563" s="18" t="str">
        <f t="shared" si="205"/>
        <v>2.31 + 0</v>
      </c>
      <c r="H6563" s="27">
        <f>[1]!b_dq_pctchange($A6563,日期设置!$B$2,1)/100</f>
        <v>0</v>
      </c>
      <c r="I6563" s="26">
        <f>[1]!b_pq_pctchange(A6563,日期设置!$B$4,日期设置!$B$2,1)</f>
        <v>0</v>
      </c>
      <c r="J6563" s="26">
        <f>[1]!b_pq_pctchange(A6563,日期设置!$C$4,日期设置!$B$2,1)</f>
        <v>0</v>
      </c>
      <c r="K6563" s="52">
        <f>[1]!b_dq_amount($A6563,日期设置!B$2,2,10000)</f>
        <v>0</v>
      </c>
      <c r="L6563" s="26">
        <f>[1]!b_info_latestpar(A6563,日期设置!$B$2)</f>
        <v>100</v>
      </c>
      <c r="M6563" s="6">
        <f>[1]!b_info_outstandingbalance($A6563,日期设置!B$2)</f>
        <v>15</v>
      </c>
      <c r="N6563" s="7" t="str">
        <f>[1]!b_info_latestissurercreditrating2(A6563,日期设置!$B$2,"102","1")</f>
        <v>AAA</v>
      </c>
      <c r="O6563" s="8">
        <v>3.8</v>
      </c>
      <c r="P6563" s="9">
        <f>[1]!b_info_repurchasedate(A6563)</f>
        <v>0</v>
      </c>
      <c r="Q6563" s="8" t="s">
        <v>16900</v>
      </c>
      <c r="R6563" s="2" t="str">
        <f>IF((--IF(P6563=0,Q6563,P6563))&gt;(--日期设置!$B$2),IF(P6563=0,Q6563,P6563),Q6563)</f>
        <v>2023-07-15</v>
      </c>
      <c r="S6563" s="2" t="s">
        <v>18731</v>
      </c>
      <c r="T6563" s="8">
        <f>[1]!b_anal_ptmyear($A6563,日期设置!$B$2)</f>
        <v>2.3150684931506849</v>
      </c>
      <c r="U6563" s="8">
        <f>[1]!b_anal_termifexercise($A6563,日期设置!B$2)</f>
        <v>0</v>
      </c>
      <c r="V6563" s="10">
        <f>[1]!b_dq_dirtyprice(A6563,日期设置!$B$2)</f>
        <v>102.81180000000001</v>
      </c>
      <c r="W6563" s="11">
        <f>IF(U6563=0,ROUNDUP((Q6563-日期设置!$B$2)/365,0),ROUNDUP((R6563-日期设置!$B$2)/365,0))</f>
        <v>3</v>
      </c>
      <c r="X6563" s="18">
        <f>_xlfn.IFNA(VLOOKUP(A6563,过往入选债券!A:D,4,0),2)</f>
        <v>2</v>
      </c>
      <c r="Y6563">
        <f>_xlfn.IFNA(VLOOKUP(C6563,[2]Sheet1!$A:$A,1,0),3)</f>
        <v>3</v>
      </c>
    </row>
    <row r="6564" spans="1:25" hidden="1" x14ac:dyDescent="0.2">
      <c r="A6564" s="21" t="s">
        <v>3550</v>
      </c>
      <c r="B6564" s="21" t="s">
        <v>3551</v>
      </c>
      <c r="C6564" s="37" t="s">
        <v>1570</v>
      </c>
      <c r="D6564" s="26" t="str">
        <f>[1]!b_calc_yield(A6564,日期设置!$B$2,F6564,1,R6564,1,O6564,L6564,S6564,)</f>
        <v>Fetching...</v>
      </c>
      <c r="E6564" s="26">
        <f t="shared" si="204"/>
        <v>5.7737089586122226</v>
      </c>
      <c r="F6564" s="18">
        <f>[1]!b_dq_cleanprice($A6564,日期设置!B$2)</f>
        <v>100.86360000000001</v>
      </c>
      <c r="G6564" s="18" t="str">
        <f t="shared" si="205"/>
        <v>1.58 + 0</v>
      </c>
      <c r="H6564" s="27">
        <f>[1]!b_dq_pctchange($A6564,日期设置!$B$2,1)/100</f>
        <v>0</v>
      </c>
      <c r="I6564" s="26">
        <f>[1]!b_pq_pctchange(A6564,日期设置!$B$4,日期设置!$B$2,1)</f>
        <v>0.28535464511626574</v>
      </c>
      <c r="J6564" s="26">
        <f>[1]!b_pq_pctchange(A6564,日期设置!$C$4,日期设置!$B$2,1)</f>
        <v>0.89417093379294144</v>
      </c>
      <c r="K6564" s="52">
        <f>[1]!b_dq_amount($A6564,日期设置!B$2,2,10000)</f>
        <v>0</v>
      </c>
      <c r="L6564" s="26">
        <f>[1]!b_info_latestpar(A6564,日期设置!$B$2)</f>
        <v>100</v>
      </c>
      <c r="M6564" s="6">
        <f>[1]!b_info_outstandingbalance($A6564,日期设置!B$2)</f>
        <v>11</v>
      </c>
      <c r="N6564" s="7">
        <f>[1]!b_info_latestissurercreditrating2(A6564,日期设置!$B$2,"102","1")</f>
        <v>0</v>
      </c>
      <c r="O6564" s="8">
        <v>4.28</v>
      </c>
      <c r="P6564" s="9">
        <f>[1]!b_info_repurchasedate(A6564)</f>
        <v>0</v>
      </c>
      <c r="Q6564" s="8" t="s">
        <v>16519</v>
      </c>
      <c r="R6564" s="2" t="str">
        <f>IF((--IF(P6564=0,Q6564,P6564))&gt;(--日期设置!$B$2),IF(P6564=0,Q6564,P6564),Q6564)</f>
        <v>2022-10-22</v>
      </c>
      <c r="S6564" s="2" t="s">
        <v>18462</v>
      </c>
      <c r="T6564" s="8">
        <f>[1]!b_anal_ptmyear($A6564,日期设置!$B$2)</f>
        <v>1.5863013698630137</v>
      </c>
      <c r="U6564" s="8">
        <f>[1]!b_anal_termifexercise($A6564,日期设置!B$2)</f>
        <v>0</v>
      </c>
      <c r="V6564" s="10">
        <f>[1]!b_dq_dirtyprice(A6564,日期设置!$B$2)</f>
        <v>102.63420000000001</v>
      </c>
      <c r="W6564" s="11">
        <f>IF(U6564=0,ROUNDUP((Q6564-日期设置!$B$2)/365,0),ROUNDUP((R6564-日期设置!$B$2)/365,0))</f>
        <v>2</v>
      </c>
      <c r="X6564" s="18">
        <f>_xlfn.IFNA(VLOOKUP(A6564,过往入选债券!A:D,4,0),2)</f>
        <v>2</v>
      </c>
      <c r="Y6564">
        <f>_xlfn.IFNA(VLOOKUP(C6564,[2]Sheet1!$A:$A,1,0),3)</f>
        <v>3</v>
      </c>
    </row>
    <row r="6565" spans="1:25" hidden="1" x14ac:dyDescent="0.2">
      <c r="A6565" s="21" t="s">
        <v>13148</v>
      </c>
      <c r="B6565" s="21" t="s">
        <v>13149</v>
      </c>
      <c r="C6565" s="37" t="s">
        <v>13150</v>
      </c>
      <c r="D6565" s="26" t="str">
        <f>[1]!b_calc_yield(A6565,日期设置!$B$2,F6565,1,R6565,1,O6565,L6565,S6565,)</f>
        <v>Fetching...</v>
      </c>
      <c r="E6565" s="26">
        <f t="shared" si="204"/>
        <v>19.779566958226891</v>
      </c>
      <c r="F6565" s="18">
        <f>[1]!b_dq_cleanprice($A6565,日期设置!B$2)</f>
        <v>59.96</v>
      </c>
      <c r="G6565" s="18" t="str">
        <f t="shared" si="205"/>
        <v>2.25 + 0</v>
      </c>
      <c r="H6565" s="27">
        <f>[1]!b_dq_pctchange($A6565,日期设置!$B$2,1)/100</f>
        <v>0</v>
      </c>
      <c r="I6565" s="26">
        <f>[1]!b_pq_pctchange(A6565,日期设置!$B$4,日期设置!$B$2,1)</f>
        <v>0</v>
      </c>
      <c r="J6565" s="26">
        <f>[1]!b_pq_pctchange(A6565,日期设置!$C$4,日期设置!$B$2,1)</f>
        <v>0.20455365856919222</v>
      </c>
      <c r="K6565" s="52">
        <f>[1]!b_dq_amount($A6565,日期设置!B$2,2,10000)</f>
        <v>0</v>
      </c>
      <c r="L6565" s="26">
        <f>[1]!b_info_latestpar(A6565,日期设置!$B$2)</f>
        <v>60</v>
      </c>
      <c r="M6565" s="6">
        <f>[1]!b_info_outstandingbalance($A6565,日期设置!B$2)</f>
        <v>5.4</v>
      </c>
      <c r="N6565" s="7" t="str">
        <f>[1]!b_info_latestissurercreditrating2(A6565,日期设置!$B$2,"102","1")</f>
        <v>AA</v>
      </c>
      <c r="O6565" s="8">
        <v>4.8</v>
      </c>
      <c r="P6565" s="9">
        <f>[1]!b_info_repurchasedate(A6565)</f>
        <v>0</v>
      </c>
      <c r="Q6565" s="8" t="s">
        <v>16934</v>
      </c>
      <c r="R6565" s="2" t="str">
        <f>IF((--IF(P6565=0,Q6565,P6565))&gt;(--日期设置!$B$2),IF(P6565=0,Q6565,P6565),Q6565)</f>
        <v>2023-06-22</v>
      </c>
      <c r="S6565" s="2" t="s">
        <v>18917</v>
      </c>
      <c r="T6565" s="8">
        <f>[1]!b_anal_ptmyear($A6565,日期设置!$B$2)</f>
        <v>2.2520547945205478</v>
      </c>
      <c r="U6565" s="8">
        <f>[1]!b_anal_termifexercise($A6565,日期设置!B$2)</f>
        <v>0</v>
      </c>
      <c r="V6565" s="10">
        <f>[1]!b_dq_dirtyprice(A6565,日期设置!$B$2)</f>
        <v>62.114100000000001</v>
      </c>
      <c r="W6565" s="11">
        <f>IF(U6565=0,ROUNDUP((Q6565-日期设置!$B$2)/365,0),ROUNDUP((R6565-日期设置!$B$2)/365,0))</f>
        <v>3</v>
      </c>
      <c r="X6565" s="18">
        <f>_xlfn.IFNA(VLOOKUP(A6565,过往入选债券!A:D,4,0),2)</f>
        <v>2</v>
      </c>
      <c r="Y6565">
        <f>_xlfn.IFNA(VLOOKUP(C6565,[2]Sheet1!$A:$A,1,0),3)</f>
        <v>3</v>
      </c>
    </row>
    <row r="6566" spans="1:25" hidden="1" x14ac:dyDescent="0.2">
      <c r="A6566" s="28" t="s">
        <v>19341</v>
      </c>
      <c r="B6566" s="28" t="s">
        <v>19342</v>
      </c>
      <c r="C6566" s="38" t="s">
        <v>317</v>
      </c>
      <c r="D6566" s="26" t="str">
        <f>[1]!b_calc_yield(A6566,日期设置!$B$2,F6566,1,R6566,1,O6566,L6566,S6566,)</f>
        <v>Fetching...</v>
      </c>
      <c r="E6566" s="26">
        <f t="shared" si="204"/>
        <v>1.5393052046264621</v>
      </c>
      <c r="F6566" s="18">
        <f>[1]!b_dq_cleanprice($A6566,日期设置!B$2)</f>
        <v>99.816299999999998</v>
      </c>
      <c r="G6566" s="18" t="str">
        <f t="shared" si="205"/>
        <v>0.41 + 0</v>
      </c>
      <c r="H6566" s="27">
        <f>[1]!b_dq_pctchange($A6566,日期设置!$B$2,1)/100</f>
        <v>0</v>
      </c>
      <c r="I6566" s="26">
        <f>[1]!b_pq_pctchange(A6566,日期设置!$B$4,日期设置!$B$2,1)</f>
        <v>0.18739410777520121</v>
      </c>
      <c r="J6566" s="26">
        <f>[1]!b_pq_pctchange(A6566,日期设置!$C$4,日期设置!$B$2,1)</f>
        <v>0.18739410777520121</v>
      </c>
      <c r="K6566" s="52">
        <f>[1]!b_dq_amount($A6566,日期设置!B$2,2,10000)</f>
        <v>0</v>
      </c>
      <c r="L6566" s="26">
        <f>[1]!b_info_latestpar(A6566,日期设置!$B$2)</f>
        <v>100</v>
      </c>
      <c r="M6566" s="6">
        <f>[1]!b_info_outstandingbalance($A6566,日期设置!B$2)</f>
        <v>4</v>
      </c>
      <c r="N6566" s="7" t="str">
        <f>[1]!b_info_latestissurercreditrating2(A6566,日期设置!$B$2,"102","1")</f>
        <v>AA</v>
      </c>
      <c r="O6566" s="8">
        <v>3.32</v>
      </c>
      <c r="P6566" s="9">
        <f>[1]!b_info_repurchasedate(A6566)</f>
        <v>0</v>
      </c>
      <c r="Q6566" s="8" t="s">
        <v>16383</v>
      </c>
      <c r="R6566" s="2" t="str">
        <f>IF((--IF(P6566=0,Q6566,P6566))&gt;(--日期设置!$B$2),IF(P6566=0,Q6566,P6566),Q6566)</f>
        <v>2021-08-21</v>
      </c>
      <c r="S6566" s="31" t="s">
        <v>19109</v>
      </c>
      <c r="T6566" s="8">
        <f>[1]!b_anal_ptmyear($A6566,日期设置!$B$2)</f>
        <v>0.41643835616438357</v>
      </c>
      <c r="U6566" s="8">
        <f>[1]!b_anal_termifexercise($A6566,日期设置!B$2)</f>
        <v>0</v>
      </c>
      <c r="V6566" s="10">
        <f>[1]!b_dq_dirtyprice(A6566,日期设置!$B$2)</f>
        <v>101.75369999999999</v>
      </c>
      <c r="W6566" s="11">
        <f>IF(U6566=0,ROUNDUP((Q6566-日期设置!$B$2)/365,0),ROUNDUP((R6566-日期设置!$B$2)/365,0))</f>
        <v>1</v>
      </c>
      <c r="X6566" s="18">
        <f>_xlfn.IFNA(VLOOKUP(A6566,过往入选债券!A:D,4,0),2)</f>
        <v>2</v>
      </c>
      <c r="Y6566">
        <f>_xlfn.IFNA(VLOOKUP(C6566,[2]Sheet1!$A:$A,1,0),3)</f>
        <v>3</v>
      </c>
    </row>
    <row r="6567" spans="1:25" hidden="1" x14ac:dyDescent="0.2">
      <c r="A6567" s="21" t="s">
        <v>3923</v>
      </c>
      <c r="B6567" s="21" t="s">
        <v>3924</v>
      </c>
      <c r="C6567" s="37" t="s">
        <v>1254</v>
      </c>
      <c r="D6567" s="26" t="str">
        <f>[1]!b_calc_yield(A6567,日期设置!$B$2,F6567,1,R6567,1,O6567,L6567,S6567,)</f>
        <v>Fetching...</v>
      </c>
      <c r="E6567" s="26">
        <f t="shared" si="204"/>
        <v>7.0581785583163414</v>
      </c>
      <c r="F6567" s="18">
        <f>[1]!b_dq_cleanprice($A6567,日期设置!B$2)</f>
        <v>100.18340000000001</v>
      </c>
      <c r="G6567" s="18" t="str">
        <f t="shared" si="205"/>
        <v>1.91 + 0</v>
      </c>
      <c r="H6567" s="27">
        <f>[1]!b_dq_pctchange($A6567,日期设置!$B$2,1)/100</f>
        <v>0</v>
      </c>
      <c r="I6567" s="26">
        <f>[1]!b_pq_pctchange(A6567,日期设置!$B$4,日期设置!$B$2,1)</f>
        <v>0.18059494334159898</v>
      </c>
      <c r="J6567" s="26">
        <f>[1]!b_pq_pctchange(A6567,日期设置!$C$4,日期设置!$B$2,1)</f>
        <v>0.41525883264458779</v>
      </c>
      <c r="K6567" s="52">
        <f>[1]!b_dq_amount($A6567,日期设置!B$2,2,10000)</f>
        <v>0</v>
      </c>
      <c r="L6567" s="26">
        <f>[1]!b_info_latestpar(A6567,日期设置!$B$2)</f>
        <v>100</v>
      </c>
      <c r="M6567" s="6">
        <f>[1]!b_info_outstandingbalance($A6567,日期设置!B$2)</f>
        <v>10</v>
      </c>
      <c r="N6567" s="7">
        <f>[1]!b_info_latestissurercreditrating2(A6567,日期设置!$B$2,"102","1")</f>
        <v>0</v>
      </c>
      <c r="O6567" s="8">
        <v>3.8</v>
      </c>
      <c r="P6567" s="9">
        <f>[1]!b_info_repurchasedate(A6567)</f>
        <v>0</v>
      </c>
      <c r="Q6567" s="8" t="s">
        <v>16598</v>
      </c>
      <c r="R6567" s="2" t="str">
        <f>IF((--IF(P6567=0,Q6567,P6567))&gt;(--日期设置!$B$2),IF(P6567=0,Q6567,P6567),Q6567)</f>
        <v>2023-02-19</v>
      </c>
      <c r="S6567" s="2" t="s">
        <v>18351</v>
      </c>
      <c r="T6567" s="8">
        <f>[1]!b_anal_ptmyear($A6567,日期设置!$B$2)</f>
        <v>1.9150684931506849</v>
      </c>
      <c r="U6567" s="8">
        <f>[1]!b_anal_termifexercise($A6567,日期设置!B$2)</f>
        <v>0</v>
      </c>
      <c r="V6567" s="10">
        <f>[1]!b_dq_dirtyprice(A6567,日期设置!$B$2)</f>
        <v>100.5061</v>
      </c>
      <c r="W6567" s="11">
        <f>IF(U6567=0,ROUNDUP((Q6567-日期设置!$B$2)/365,0),ROUNDUP((R6567-日期设置!$B$2)/365,0))</f>
        <v>2</v>
      </c>
      <c r="X6567" s="18">
        <f>_xlfn.IFNA(VLOOKUP(A6567,过往入选债券!A:D,4,0),2)</f>
        <v>2</v>
      </c>
      <c r="Y6567">
        <f>_xlfn.IFNA(VLOOKUP(C6567,[2]Sheet1!$A:$A,1,0),3)</f>
        <v>3</v>
      </c>
    </row>
    <row r="6568" spans="1:25" hidden="1" x14ac:dyDescent="0.2">
      <c r="A6568" s="21" t="s">
        <v>2435</v>
      </c>
      <c r="B6568" s="21" t="s">
        <v>2436</v>
      </c>
      <c r="C6568" s="37" t="s">
        <v>163</v>
      </c>
      <c r="D6568" s="26" t="str">
        <f>[1]!b_calc_yield(A6568,日期设置!$B$2,F6568,1,R6568,1,O6568,L6568,S6568,)</f>
        <v>Fetching...</v>
      </c>
      <c r="E6568" s="26">
        <f t="shared" si="204"/>
        <v>2.8958387281175391</v>
      </c>
      <c r="F6568" s="18">
        <f>[1]!b_dq_cleanprice($A6568,日期设置!B$2)</f>
        <v>101.18940000000001</v>
      </c>
      <c r="G6568" s="18" t="str">
        <f t="shared" si="205"/>
        <v>2.78 + 0.78</v>
      </c>
      <c r="H6568" s="27">
        <f>[1]!b_dq_pctchange($A6568,日期设置!$B$2,1)/100</f>
        <v>0</v>
      </c>
      <c r="I6568" s="26">
        <f>[1]!b_pq_pctchange(A6568,日期设置!$B$4,日期设置!$B$2,1)</f>
        <v>0</v>
      </c>
      <c r="J6568" s="26">
        <f>[1]!b_pq_pctchange(A6568,日期设置!$C$4,日期设置!$B$2,1)</f>
        <v>1.7198434349433821E-2</v>
      </c>
      <c r="K6568" s="52">
        <f>[1]!b_dq_amount($A6568,日期设置!B$2,2,10000)</f>
        <v>0</v>
      </c>
      <c r="L6568" s="26">
        <f>[1]!b_info_latestpar(A6568,日期设置!$B$2)</f>
        <v>100</v>
      </c>
      <c r="M6568" s="6">
        <f>[1]!b_info_outstandingbalance($A6568,日期设置!B$2)</f>
        <v>10</v>
      </c>
      <c r="N6568" s="7" t="str">
        <f>[1]!b_info_latestissurercreditrating2(A6568,日期设置!$B$2,"102","1")</f>
        <v>AAA</v>
      </c>
      <c r="O6568" s="8">
        <v>5.3</v>
      </c>
      <c r="P6568" s="9" t="str">
        <f>[1]!b_info_repurchasedate(A6568)</f>
        <v>2022-01-02</v>
      </c>
      <c r="Q6568" s="8" t="s">
        <v>17504</v>
      </c>
      <c r="R6568" s="2" t="str">
        <f>IF((--IF(P6568=0,Q6568,P6568))&gt;(--日期设置!$B$2),IF(P6568=0,Q6568,P6568),Q6568)</f>
        <v>2022-01-02</v>
      </c>
      <c r="S6568" s="2" t="s">
        <v>18565</v>
      </c>
      <c r="T6568" s="8">
        <f>[1]!b_anal_ptmyear($A6568,日期设置!$B$2)</f>
        <v>2.7835616438356166</v>
      </c>
      <c r="U6568" s="8">
        <f>[1]!b_anal_termifexercise($A6568,日期设置!B$2)</f>
        <v>0.78356164383561644</v>
      </c>
      <c r="V6568" s="10">
        <f>[1]!b_dq_dirtyprice(A6568,日期设置!$B$2)</f>
        <v>102.3365</v>
      </c>
      <c r="W6568" s="11">
        <f>IF(U6568=0,ROUNDUP((Q6568-日期设置!$B$2)/365,0),ROUNDUP((R6568-日期设置!$B$2)/365,0))</f>
        <v>1</v>
      </c>
      <c r="X6568" s="18">
        <f>_xlfn.IFNA(VLOOKUP(A6568,过往入选债券!A:D,4,0),2)</f>
        <v>2</v>
      </c>
      <c r="Y6568">
        <f>_xlfn.IFNA(VLOOKUP(C6568,[2]Sheet1!$A:$A,1,0),3)</f>
        <v>3</v>
      </c>
    </row>
    <row r="6569" spans="1:25" hidden="1" x14ac:dyDescent="0.2">
      <c r="A6569" s="21" t="s">
        <v>6717</v>
      </c>
      <c r="B6569" s="21" t="s">
        <v>6718</v>
      </c>
      <c r="C6569" s="37" t="s">
        <v>240</v>
      </c>
      <c r="D6569" s="26" t="str">
        <f>[1]!b_calc_yield(A6569,日期设置!$B$2,F6569,1,R6569,1,O6569,L6569,S6569,)</f>
        <v>Fetching...</v>
      </c>
      <c r="E6569" s="26">
        <f t="shared" si="204"/>
        <v>7.33499053908655</v>
      </c>
      <c r="F6569" s="18">
        <f>[1]!b_dq_cleanprice($A6569,日期设置!B$2)</f>
        <v>103.0458</v>
      </c>
      <c r="G6569" s="18" t="str">
        <f t="shared" si="205"/>
        <v>2.09 + 0</v>
      </c>
      <c r="H6569" s="27">
        <f>[1]!b_dq_pctchange($A6569,日期设置!$B$2,1)/100</f>
        <v>0</v>
      </c>
      <c r="I6569" s="26">
        <f>[1]!b_pq_pctchange(A6569,日期设置!$B$4,日期设置!$B$2,1)</f>
        <v>0</v>
      </c>
      <c r="J6569" s="26">
        <f>[1]!b_pq_pctchange(A6569,日期设置!$C$4,日期设置!$B$2,1)</f>
        <v>0.13624137073200387</v>
      </c>
      <c r="K6569" s="52">
        <f>[1]!b_dq_amount($A6569,日期设置!B$2,2,10000)</f>
        <v>0</v>
      </c>
      <c r="L6569" s="26">
        <f>[1]!b_info_latestpar(A6569,日期设置!$B$2)</f>
        <v>100</v>
      </c>
      <c r="M6569" s="6">
        <f>[1]!b_info_outstandingbalance($A6569,日期设置!B$2)</f>
        <v>15</v>
      </c>
      <c r="N6569" s="7" t="str">
        <f>[1]!b_info_latestissurercreditrating2(A6569,日期设置!$B$2,"102","1")</f>
        <v>AAA</v>
      </c>
      <c r="O6569" s="8">
        <v>5.24</v>
      </c>
      <c r="P6569" s="9">
        <f>[1]!b_info_repurchasedate(A6569)</f>
        <v>0</v>
      </c>
      <c r="Q6569" s="8" t="s">
        <v>16074</v>
      </c>
      <c r="R6569" s="2" t="str">
        <f>IF((--IF(P6569=0,Q6569,P6569))&gt;(--日期设置!$B$2),IF(P6569=0,Q6569,P6569),Q6569)</f>
        <v>2023-04-24</v>
      </c>
      <c r="S6569" s="2" t="s">
        <v>18213</v>
      </c>
      <c r="T6569" s="8">
        <f>[1]!b_anal_ptmyear($A6569,日期设置!$B$2)</f>
        <v>2.0904109589041098</v>
      </c>
      <c r="U6569" s="8">
        <f>[1]!b_anal_termifexercise($A6569,日期设置!B$2)</f>
        <v>0</v>
      </c>
      <c r="V6569" s="10">
        <f>[1]!b_dq_dirtyprice(A6569,日期设置!$B$2)</f>
        <v>107.812</v>
      </c>
      <c r="W6569" s="11">
        <f>IF(U6569=0,ROUNDUP((Q6569-日期设置!$B$2)/365,0),ROUNDUP((R6569-日期设置!$B$2)/365,0))</f>
        <v>3</v>
      </c>
      <c r="X6569" s="18">
        <f>_xlfn.IFNA(VLOOKUP(A6569,过往入选债券!A:D,4,0),2)</f>
        <v>2</v>
      </c>
      <c r="Y6569">
        <f>_xlfn.IFNA(VLOOKUP(C6569,[2]Sheet1!$A:$A,1,0),3)</f>
        <v>3</v>
      </c>
    </row>
    <row r="6570" spans="1:25" x14ac:dyDescent="0.2">
      <c r="A6570" s="21" t="s">
        <v>13113</v>
      </c>
      <c r="B6570" s="21" t="s">
        <v>13114</v>
      </c>
      <c r="C6570" s="37" t="s">
        <v>1052</v>
      </c>
      <c r="D6570" s="26" t="str">
        <f>[1]!b_calc_yield(A6570,日期设置!$B$2,F6570,1,R6570,1,O6570,L6570,S6570,)</f>
        <v>Fetching...</v>
      </c>
      <c r="E6570" s="26">
        <f t="shared" si="204"/>
        <v>19.975956722099774</v>
      </c>
      <c r="F6570" s="18">
        <f>[1]!b_dq_cleanprice($A6570,日期设置!B$2)</f>
        <v>59.6616</v>
      </c>
      <c r="G6570" s="18" t="str">
        <f t="shared" si="205"/>
        <v>2.08 + 0</v>
      </c>
      <c r="H6570" s="27">
        <f>[1]!b_dq_pctchange($A6570,日期设置!$B$2,1)/100</f>
        <v>-9.8136355262567754E-3</v>
      </c>
      <c r="I6570" s="26">
        <f>[1]!b_pq_pctchange(A6570,日期设置!$B$4,日期设置!$B$2,1)</f>
        <v>-0.98136355262567754</v>
      </c>
      <c r="J6570" s="26">
        <f>[1]!b_pq_pctchange(A6570,日期设置!$C$4,日期设置!$B$2,1)</f>
        <v>-0.98136355262567754</v>
      </c>
      <c r="K6570" s="52">
        <f>[1]!b_dq_amount($A6570,日期设置!B$2,2,10000)</f>
        <v>4990.9992327999998</v>
      </c>
      <c r="L6570" s="26">
        <f>[1]!b_info_latestpar(A6570,日期设置!$B$2)</f>
        <v>60</v>
      </c>
      <c r="M6570" s="6">
        <f>[1]!b_info_outstandingbalance($A6570,日期设置!B$2)</f>
        <v>12</v>
      </c>
      <c r="N6570" s="7" t="str">
        <f>[1]!b_info_latestissurercreditrating2(A6570,日期设置!$B$2,"102","1")</f>
        <v>AA+</v>
      </c>
      <c r="O6570" s="8">
        <v>4.95</v>
      </c>
      <c r="P6570" s="9">
        <f>[1]!b_info_repurchasedate(A6570)</f>
        <v>0</v>
      </c>
      <c r="Q6570" s="8" t="s">
        <v>17185</v>
      </c>
      <c r="R6570" s="2" t="str">
        <f>IF((--IF(P6570=0,Q6570,P6570))&gt;(--日期设置!$B$2),IF(P6570=0,Q6570,P6570),Q6570)</f>
        <v>2023-04-21</v>
      </c>
      <c r="S6570" s="2" t="s">
        <v>18768</v>
      </c>
      <c r="T6570" s="8">
        <f>[1]!b_anal_ptmyear($A6570,日期设置!$B$2)</f>
        <v>2.0821917808219177</v>
      </c>
      <c r="U6570" s="8">
        <f>[1]!b_anal_termifexercise($A6570,日期设置!B$2)</f>
        <v>0</v>
      </c>
      <c r="V6570" s="10">
        <f>[1]!b_dq_dirtyprice(A6570,日期设置!$B$2)</f>
        <v>62.387500000000003</v>
      </c>
      <c r="W6570" s="11">
        <f>IF(U6570=0,ROUNDUP((Q6570-日期设置!$B$2)/365,0),ROUNDUP((R6570-日期设置!$B$2)/365,0))</f>
        <v>3</v>
      </c>
      <c r="X6570" s="18">
        <f>_xlfn.IFNA(VLOOKUP(A6570,过往入选债券!A:D,4,0),2)</f>
        <v>2</v>
      </c>
      <c r="Y6570">
        <f>_xlfn.IFNA(VLOOKUP(C6570,[2]Sheet1!$A:$A,1,0),3)</f>
        <v>3</v>
      </c>
    </row>
    <row r="6571" spans="1:25" hidden="1" x14ac:dyDescent="0.2">
      <c r="A6571" s="21" t="s">
        <v>3129</v>
      </c>
      <c r="B6571" s="21" t="s">
        <v>3130</v>
      </c>
      <c r="C6571" s="37" t="s">
        <v>1597</v>
      </c>
      <c r="D6571" s="26" t="str">
        <f>[1]!b_calc_yield(A6571,日期设置!$B$2,F6571,1,R6571,1,O6571,L6571,S6571,)</f>
        <v>Fetching...</v>
      </c>
      <c r="E6571" s="26">
        <f t="shared" si="204"/>
        <v>4.2395836503636986</v>
      </c>
      <c r="F6571" s="18">
        <f>[1]!b_dq_cleanprice($A6571,日期设置!B$2)</f>
        <v>101.24979999999999</v>
      </c>
      <c r="G6571" s="18" t="str">
        <f t="shared" si="205"/>
        <v>1.18 + 0</v>
      </c>
      <c r="H6571" s="27">
        <f>[1]!b_dq_pctchange($A6571,日期设置!$B$2,1)/100</f>
        <v>0</v>
      </c>
      <c r="I6571" s="26">
        <f>[1]!b_pq_pctchange(A6571,日期设置!$B$4,日期设置!$B$2,1)</f>
        <v>8.3229872604912741E-2</v>
      </c>
      <c r="J6571" s="26">
        <f>[1]!b_pq_pctchange(A6571,日期设置!$C$4,日期设置!$B$2,1)</f>
        <v>0.2817799778735805</v>
      </c>
      <c r="K6571" s="52">
        <f>[1]!b_dq_amount($A6571,日期设置!B$2,2,10000)</f>
        <v>0</v>
      </c>
      <c r="L6571" s="26">
        <f>[1]!b_info_latestpar(A6571,日期设置!$B$2)</f>
        <v>100</v>
      </c>
      <c r="M6571" s="6">
        <f>[1]!b_info_outstandingbalance($A6571,日期设置!B$2)</f>
        <v>10</v>
      </c>
      <c r="N6571" s="7">
        <f>[1]!b_info_latestissurercreditrating2(A6571,日期设置!$B$2,"102","1")</f>
        <v>0</v>
      </c>
      <c r="O6571" s="8">
        <v>4.8</v>
      </c>
      <c r="P6571" s="9">
        <f>[1]!b_info_repurchasedate(A6571)</f>
        <v>0</v>
      </c>
      <c r="Q6571" s="8" t="s">
        <v>16500</v>
      </c>
      <c r="R6571" s="2" t="str">
        <f>IF((--IF(P6571=0,Q6571,P6571))&gt;(--日期设置!$B$2),IF(P6571=0,Q6571,P6571),Q6571)</f>
        <v>2022-05-30</v>
      </c>
      <c r="S6571" s="2" t="s">
        <v>18255</v>
      </c>
      <c r="T6571" s="8">
        <f>[1]!b_anal_ptmyear($A6571,日期设置!$B$2)</f>
        <v>1.189041095890411</v>
      </c>
      <c r="U6571" s="8">
        <f>[1]!b_anal_termifexercise($A6571,日期设置!B$2)</f>
        <v>0</v>
      </c>
      <c r="V6571" s="10">
        <f>[1]!b_dq_dirtyprice(A6571,日期设置!$B$2)</f>
        <v>105.14239999999999</v>
      </c>
      <c r="W6571" s="11">
        <f>IF(U6571=0,ROUNDUP((Q6571-日期设置!$B$2)/365,0),ROUNDUP((R6571-日期设置!$B$2)/365,0))</f>
        <v>2</v>
      </c>
      <c r="X6571" s="18">
        <f>_xlfn.IFNA(VLOOKUP(A6571,过往入选债券!A:D,4,0),2)</f>
        <v>2</v>
      </c>
      <c r="Y6571" s="45">
        <f>_xlfn.IFNA(VLOOKUP(C6571,[2]Sheet1!$A:$A,1,0),3)</f>
        <v>3</v>
      </c>
    </row>
    <row r="6572" spans="1:25" hidden="1" x14ac:dyDescent="0.2">
      <c r="A6572" s="21" t="s">
        <v>11249</v>
      </c>
      <c r="B6572" s="21" t="s">
        <v>11250</v>
      </c>
      <c r="C6572" s="37" t="s">
        <v>178</v>
      </c>
      <c r="D6572" s="26" t="str">
        <f>[1]!b_calc_yield(A6572,日期设置!$B$2,F6572,1,R6572,1,O6572,L6572,S6572,)</f>
        <v>Fetching...</v>
      </c>
      <c r="E6572" s="26">
        <f t="shared" si="204"/>
        <v>8.2100937873140332</v>
      </c>
      <c r="F6572" s="18">
        <f>[1]!b_dq_cleanprice($A6572,日期设置!B$2)</f>
        <v>99.422399999999996</v>
      </c>
      <c r="G6572" s="18" t="str">
        <f t="shared" si="205"/>
        <v>2.27 + 0</v>
      </c>
      <c r="H6572" s="27">
        <f>[1]!b_dq_pctchange($A6572,日期设置!$B$2,1)/100</f>
        <v>0</v>
      </c>
      <c r="I6572" s="26">
        <f>[1]!b_pq_pctchange(A6572,日期设置!$B$4,日期设置!$B$2,1)</f>
        <v>0.18026369485155069</v>
      </c>
      <c r="J6572" s="26">
        <f>[1]!b_pq_pctchange(A6572,日期设置!$C$4,日期设置!$B$2,1)</f>
        <v>0.83458841069172751</v>
      </c>
      <c r="K6572" s="52">
        <f>[1]!b_dq_amount($A6572,日期设置!B$2,2,10000)</f>
        <v>0</v>
      </c>
      <c r="L6572" s="26">
        <f>[1]!b_info_latestpar(A6572,日期设置!$B$2)</f>
        <v>100</v>
      </c>
      <c r="M6572" s="6">
        <f>[1]!b_info_outstandingbalance($A6572,日期设置!B$2)</f>
        <v>10</v>
      </c>
      <c r="N6572" s="7" t="str">
        <f>[1]!b_info_latestissurercreditrating2(A6572,日期设置!$B$2,"102","1")</f>
        <v>AAA</v>
      </c>
      <c r="O6572" s="8">
        <v>3.43</v>
      </c>
      <c r="P6572" s="9">
        <f>[1]!b_info_repurchasedate(A6572)</f>
        <v>0</v>
      </c>
      <c r="Q6572" s="8" t="s">
        <v>17018</v>
      </c>
      <c r="R6572" s="2" t="str">
        <f>IF((--IF(P6572=0,Q6572,P6572))&gt;(--日期设置!$B$2),IF(P6572=0,Q6572,P6572),Q6572)</f>
        <v>2023-06-29</v>
      </c>
      <c r="S6572" s="2" t="s">
        <v>18516</v>
      </c>
      <c r="T6572" s="8">
        <f>[1]!b_anal_ptmyear($A6572,日期设置!$B$2)</f>
        <v>2.2712328767123289</v>
      </c>
      <c r="U6572" s="8">
        <f>[1]!b_anal_termifexercise($A6572,日期设置!B$2)</f>
        <v>0</v>
      </c>
      <c r="V6572" s="10">
        <f>[1]!b_dq_dirtyprice(A6572,日期设置!$B$2)</f>
        <v>101.9221</v>
      </c>
      <c r="W6572" s="11">
        <f>IF(U6572=0,ROUNDUP((Q6572-日期设置!$B$2)/365,0),ROUNDUP((R6572-日期设置!$B$2)/365,0))</f>
        <v>3</v>
      </c>
      <c r="X6572" s="18">
        <f>_xlfn.IFNA(VLOOKUP(A6572,过往入选债券!A:D,4,0),2)</f>
        <v>2</v>
      </c>
      <c r="Y6572">
        <f>_xlfn.IFNA(VLOOKUP(C6572,[2]Sheet1!$A:$A,1,0),3)</f>
        <v>3</v>
      </c>
    </row>
    <row r="6573" spans="1:25" hidden="1" x14ac:dyDescent="0.2">
      <c r="A6573" s="21" t="s">
        <v>11211</v>
      </c>
      <c r="B6573" s="21" t="s">
        <v>11212</v>
      </c>
      <c r="C6573" s="37" t="s">
        <v>1992</v>
      </c>
      <c r="D6573" s="26" t="str">
        <f>[1]!b_calc_yield(A6573,日期设置!$B$2,F6573,1,R6573,1,O6573,L6573,S6573,)</f>
        <v>Fetching...</v>
      </c>
      <c r="E6573" s="26">
        <f t="shared" si="204"/>
        <v>8.1188392454842671</v>
      </c>
      <c r="F6573" s="18">
        <f>[1]!b_dq_cleanprice($A6573,日期设置!B$2)</f>
        <v>100</v>
      </c>
      <c r="G6573" s="18" t="str">
        <f t="shared" si="205"/>
        <v>4.25 + 2.25</v>
      </c>
      <c r="H6573" s="27">
        <f>[1]!b_dq_pctchange($A6573,日期设置!$B$2,1)/100</f>
        <v>0</v>
      </c>
      <c r="I6573" s="26">
        <f>[1]!b_pq_pctchange(A6573,日期设置!$B$4,日期设置!$B$2,1)</f>
        <v>0</v>
      </c>
      <c r="J6573" s="26">
        <f>[1]!b_pq_pctchange(A6573,日期设置!$C$4,日期设置!$B$2,1)</f>
        <v>0</v>
      </c>
      <c r="K6573" s="52">
        <f>[1]!b_dq_amount($A6573,日期设置!B$2,2,10000)</f>
        <v>0</v>
      </c>
      <c r="L6573" s="26">
        <f>[1]!b_info_latestpar(A6573,日期设置!$B$2)</f>
        <v>100</v>
      </c>
      <c r="M6573" s="6">
        <f>[1]!b_info_outstandingbalance($A6573,日期设置!B$2)</f>
        <v>10</v>
      </c>
      <c r="N6573" s="7" t="str">
        <f>[1]!b_info_latestissurercreditrating2(A6573,日期设置!$B$2,"102","1")</f>
        <v>AA+</v>
      </c>
      <c r="O6573" s="8">
        <v>3.7</v>
      </c>
      <c r="P6573" s="9" t="str">
        <f>[1]!b_info_repurchasedate(A6573)</f>
        <v>2023-06-23</v>
      </c>
      <c r="Q6573" s="8" t="s">
        <v>17286</v>
      </c>
      <c r="R6573" s="2" t="str">
        <f>IF((--IF(P6573=0,Q6573,P6573))&gt;(--日期设置!$B$2),IF(P6573=0,Q6573,P6573),Q6573)</f>
        <v>2023-06-23</v>
      </c>
      <c r="S6573" s="2" t="s">
        <v>18203</v>
      </c>
      <c r="T6573" s="8">
        <f>[1]!b_anal_ptmyear($A6573,日期设置!$B$2)</f>
        <v>4.2547945205479456</v>
      </c>
      <c r="U6573" s="8">
        <f>[1]!b_anal_termifexercise($A6573,日期设置!B$2)</f>
        <v>2.2547945205479452</v>
      </c>
      <c r="V6573" s="10">
        <f>[1]!b_dq_dirtyprice(A6573,日期设置!$B$2)</f>
        <v>102.7573</v>
      </c>
      <c r="W6573" s="11">
        <f>IF(U6573=0,ROUNDUP((Q6573-日期设置!$B$2)/365,0),ROUNDUP((R6573-日期设置!$B$2)/365,0))</f>
        <v>3</v>
      </c>
      <c r="X6573" s="18">
        <f>_xlfn.IFNA(VLOOKUP(A6573,过往入选债券!A:D,4,0),2)</f>
        <v>2</v>
      </c>
      <c r="Y6573">
        <f>_xlfn.IFNA(VLOOKUP(C6573,[2]Sheet1!$A:$A,1,0),3)</f>
        <v>3</v>
      </c>
    </row>
    <row r="6574" spans="1:25" hidden="1" x14ac:dyDescent="0.2">
      <c r="A6574" s="21" t="s">
        <v>9102</v>
      </c>
      <c r="B6574" s="21" t="s">
        <v>9103</v>
      </c>
      <c r="C6574" s="37" t="s">
        <v>9104</v>
      </c>
      <c r="D6574" s="26" t="str">
        <f>[1]!b_calc_yield(A6574,日期设置!$B$2,F6574,1,R6574,1,O6574,L6574,S6574,)</f>
        <v>Fetching...</v>
      </c>
      <c r="E6574" s="26">
        <f t="shared" si="204"/>
        <v>5.2219065347310689</v>
      </c>
      <c r="F6574" s="18">
        <f>[1]!b_dq_cleanprice($A6574,日期设置!B$2)</f>
        <v>99.991900000000001</v>
      </c>
      <c r="G6574" s="18" t="str">
        <f t="shared" si="205"/>
        <v>1.43 + 0</v>
      </c>
      <c r="H6574" s="27">
        <f>[1]!b_dq_pctchange($A6574,日期设置!$B$2,1)/100</f>
        <v>0</v>
      </c>
      <c r="I6574" s="26">
        <f>[1]!b_pq_pctchange(A6574,日期设置!$B$4,日期设置!$B$2,1)</f>
        <v>0</v>
      </c>
      <c r="J6574" s="26">
        <f>[1]!b_pq_pctchange(A6574,日期设置!$C$4,日期设置!$B$2,1)</f>
        <v>0</v>
      </c>
      <c r="K6574" s="52">
        <f>[1]!b_dq_amount($A6574,日期设置!B$2,2,10000)</f>
        <v>0</v>
      </c>
      <c r="L6574" s="26">
        <f>[1]!b_info_latestpar(A6574,日期设置!$B$2)</f>
        <v>100</v>
      </c>
      <c r="M6574" s="6">
        <f>[1]!b_info_outstandingbalance($A6574,日期设置!B$2)</f>
        <v>3</v>
      </c>
      <c r="N6574" s="7" t="str">
        <f>[1]!b_info_latestissurercreditrating2(A6574,日期设置!$B$2,"102","1")</f>
        <v>AA+</v>
      </c>
      <c r="O6574" s="8">
        <v>3.7</v>
      </c>
      <c r="P6574" s="9">
        <f>[1]!b_info_repurchasedate(A6574)</f>
        <v>0</v>
      </c>
      <c r="Q6574" s="8" t="s">
        <v>16226</v>
      </c>
      <c r="R6574" s="2" t="str">
        <f>IF((--IF(P6574=0,Q6574,P6574))&gt;(--日期设置!$B$2),IF(P6574=0,Q6574,P6574),Q6574)</f>
        <v>2022-08-29</v>
      </c>
      <c r="S6574" s="2" t="s">
        <v>17892</v>
      </c>
      <c r="T6574" s="8">
        <f>[1]!b_anal_ptmyear($A6574,日期设置!$B$2)</f>
        <v>1.4383561643835616</v>
      </c>
      <c r="U6574" s="8">
        <f>[1]!b_anal_termifexercise($A6574,日期设置!B$2)</f>
        <v>0</v>
      </c>
      <c r="V6574" s="10">
        <f>[1]!b_dq_dirtyprice(A6574,日期设置!$B$2)</f>
        <v>102.07</v>
      </c>
      <c r="W6574" s="11">
        <f>IF(U6574=0,ROUNDUP((Q6574-日期设置!$B$2)/365,0),ROUNDUP((R6574-日期设置!$B$2)/365,0))</f>
        <v>2</v>
      </c>
      <c r="X6574" s="18">
        <f>_xlfn.IFNA(VLOOKUP(A6574,过往入选债券!A:D,4,0),2)</f>
        <v>2</v>
      </c>
      <c r="Y6574">
        <f>_xlfn.IFNA(VLOOKUP(C6574,[2]Sheet1!$A:$A,1,0),3)</f>
        <v>3</v>
      </c>
    </row>
    <row r="6575" spans="1:25" hidden="1" x14ac:dyDescent="0.2">
      <c r="A6575" s="21" t="s">
        <v>6326</v>
      </c>
      <c r="B6575" s="21" t="s">
        <v>6327</v>
      </c>
      <c r="C6575" s="37" t="s">
        <v>68</v>
      </c>
      <c r="D6575" s="26" t="str">
        <f>[1]!b_calc_yield(A6575,日期设置!$B$2,F6575,1,R6575,1,O6575,L6575,S6575,)</f>
        <v>Fetching...</v>
      </c>
      <c r="E6575" s="26">
        <f t="shared" si="204"/>
        <v>7.1719056504473411</v>
      </c>
      <c r="F6575" s="18">
        <f>[1]!b_dq_cleanprice($A6575,日期设置!B$2)</f>
        <v>104.29130000000001</v>
      </c>
      <c r="G6575" s="18" t="str">
        <f t="shared" si="205"/>
        <v>1.96 + 0</v>
      </c>
      <c r="H6575" s="27">
        <f>[1]!b_dq_pctchange($A6575,日期设置!$B$2,1)/100</f>
        <v>0</v>
      </c>
      <c r="I6575" s="26">
        <f>[1]!b_pq_pctchange(A6575,日期设置!$B$4,日期设置!$B$2,1)</f>
        <v>0.21880849788015491</v>
      </c>
      <c r="J6575" s="26">
        <f>[1]!b_pq_pctchange(A6575,日期设置!$C$4,日期设置!$B$2,1)</f>
        <v>0.21880849788015491</v>
      </c>
      <c r="K6575" s="52">
        <f>[1]!b_dq_amount($A6575,日期设置!B$2,2,10000)</f>
        <v>0</v>
      </c>
      <c r="L6575" s="26">
        <f>[1]!b_info_latestpar(A6575,日期设置!$B$2)</f>
        <v>100</v>
      </c>
      <c r="M6575" s="6">
        <f>[1]!b_info_outstandingbalance($A6575,日期设置!B$2)</f>
        <v>13</v>
      </c>
      <c r="N6575" s="7" t="str">
        <f>[1]!b_info_latestissurercreditrating2(A6575,日期设置!$B$2,"102","1")</f>
        <v>AAA</v>
      </c>
      <c r="O6575" s="8">
        <v>6</v>
      </c>
      <c r="P6575" s="9">
        <f>[1]!b_info_repurchasedate(A6575)</f>
        <v>0</v>
      </c>
      <c r="Q6575" s="8" t="s">
        <v>16042</v>
      </c>
      <c r="R6575" s="2" t="str">
        <f>IF((--IF(P6575=0,Q6575,P6575))&gt;(--日期设置!$B$2),IF(P6575=0,Q6575,P6575),Q6575)</f>
        <v>2023-03-09</v>
      </c>
      <c r="S6575" s="2" t="s">
        <v>17942</v>
      </c>
      <c r="T6575" s="8">
        <f>[1]!b_anal_ptmyear($A6575,日期设置!$B$2)</f>
        <v>1.9643835616438357</v>
      </c>
      <c r="U6575" s="8">
        <f>[1]!b_anal_termifexercise($A6575,日期设置!B$2)</f>
        <v>0</v>
      </c>
      <c r="V6575" s="10">
        <f>[1]!b_dq_dirtyprice(A6575,日期设置!$B$2)</f>
        <v>104.505</v>
      </c>
      <c r="W6575" s="11">
        <f>IF(U6575=0,ROUNDUP((Q6575-日期设置!$B$2)/365,0),ROUNDUP((R6575-日期设置!$B$2)/365,0))</f>
        <v>2</v>
      </c>
      <c r="X6575" s="18">
        <f>_xlfn.IFNA(VLOOKUP(A6575,过往入选债券!A:D,4,0),2)</f>
        <v>2</v>
      </c>
      <c r="Y6575">
        <f>_xlfn.IFNA(VLOOKUP(C6575,[2]Sheet1!$A:$A,1,0),3)</f>
        <v>3</v>
      </c>
    </row>
    <row r="6576" spans="1:25" hidden="1" x14ac:dyDescent="0.2">
      <c r="A6576" s="21" t="s">
        <v>8460</v>
      </c>
      <c r="B6576" s="21" t="s">
        <v>8461</v>
      </c>
      <c r="C6576" s="37" t="s">
        <v>4818</v>
      </c>
      <c r="D6576" s="26" t="str">
        <f>[1]!b_calc_yield(A6576,日期设置!$B$2,F6576,1,R6576,1,O6576,L6576,S6576,)</f>
        <v>Fetching...</v>
      </c>
      <c r="E6576" s="26">
        <f t="shared" si="204"/>
        <v>10.891014924394614</v>
      </c>
      <c r="F6576" s="18">
        <f>[1]!b_dq_cleanprice($A6576,日期设置!B$2)</f>
        <v>102.6</v>
      </c>
      <c r="G6576" s="18" t="str">
        <f t="shared" si="205"/>
        <v>3.09 + 0</v>
      </c>
      <c r="H6576" s="27">
        <f>[1]!b_dq_pctchange($A6576,日期设置!$B$2,1)/100</f>
        <v>0</v>
      </c>
      <c r="I6576" s="26">
        <f>[1]!b_pq_pctchange(A6576,日期设置!$B$4,日期设置!$B$2,1)</f>
        <v>0</v>
      </c>
      <c r="J6576" s="26">
        <f>[1]!b_pq_pctchange(A6576,日期设置!$C$4,日期设置!$B$2,1)</f>
        <v>0</v>
      </c>
      <c r="K6576" s="52">
        <f>[1]!b_dq_amount($A6576,日期设置!B$2,2,10000)</f>
        <v>0</v>
      </c>
      <c r="L6576" s="26">
        <f>[1]!b_info_latestpar(A6576,日期设置!$B$2)</f>
        <v>100</v>
      </c>
      <c r="M6576" s="6">
        <f>[1]!b_info_outstandingbalance($A6576,日期设置!B$2)</f>
        <v>10</v>
      </c>
      <c r="N6576" s="7" t="str">
        <f>[1]!b_info_latestissurercreditrating2(A6576,日期设置!$B$2,"102","1")</f>
        <v>AAA</v>
      </c>
      <c r="O6576" s="8">
        <v>4.5999999999999996</v>
      </c>
      <c r="P6576" s="9">
        <f>[1]!b_info_repurchasedate(A6576)</f>
        <v>0</v>
      </c>
      <c r="Q6576" s="8" t="s">
        <v>16462</v>
      </c>
      <c r="R6576" s="2" t="str">
        <f>IF((--IF(P6576=0,Q6576,P6576))&gt;(--日期设置!$B$2),IF(P6576=0,Q6576,P6576),Q6576)</f>
        <v>2024-04-25</v>
      </c>
      <c r="S6576" s="2" t="s">
        <v>18104</v>
      </c>
      <c r="T6576" s="8">
        <f>[1]!b_anal_ptmyear($A6576,日期设置!$B$2)</f>
        <v>3.0931506849315067</v>
      </c>
      <c r="U6576" s="8">
        <f>[1]!b_anal_termifexercise($A6576,日期设置!B$2)</f>
        <v>0</v>
      </c>
      <c r="V6576" s="10">
        <f>[1]!b_dq_dirtyprice(A6576,日期设置!$B$2)</f>
        <v>106.7715</v>
      </c>
      <c r="W6576" s="11">
        <f>IF(U6576=0,ROUNDUP((Q6576-日期设置!$B$2)/365,0),ROUNDUP((R6576-日期设置!$B$2)/365,0))</f>
        <v>4</v>
      </c>
      <c r="X6576" s="18">
        <f>_xlfn.IFNA(VLOOKUP(A6576,过往入选债券!A:D,4,0),2)</f>
        <v>2</v>
      </c>
      <c r="Y6576">
        <f>_xlfn.IFNA(VLOOKUP(C6576,[2]Sheet1!$A:$A,1,0),3)</f>
        <v>3</v>
      </c>
    </row>
    <row r="6577" spans="1:25" hidden="1" x14ac:dyDescent="0.2">
      <c r="A6577" s="21" t="s">
        <v>10322</v>
      </c>
      <c r="B6577" s="21" t="s">
        <v>10323</v>
      </c>
      <c r="C6577" s="37" t="s">
        <v>4839</v>
      </c>
      <c r="D6577" s="26" t="str">
        <f>[1]!b_calc_yield(A6577,日期设置!$B$2,F6577,1,R6577,1,O6577,L6577,S6577,)</f>
        <v>Fetching...</v>
      </c>
      <c r="E6577" s="26">
        <f t="shared" si="204"/>
        <v>7.1716506670997715</v>
      </c>
      <c r="F6577" s="18">
        <f>[1]!b_dq_cleanprice($A6577,日期设置!B$2)</f>
        <v>99.444299999999998</v>
      </c>
      <c r="G6577" s="18" t="str">
        <f t="shared" si="205"/>
        <v>2.00 + 0</v>
      </c>
      <c r="H6577" s="27">
        <f>[1]!b_dq_pctchange($A6577,日期设置!$B$2,1)/100</f>
        <v>0</v>
      </c>
      <c r="I6577" s="26">
        <f>[1]!b_pq_pctchange(A6577,日期设置!$B$4,日期设置!$B$2,1)</f>
        <v>6.7378939153751125E-3</v>
      </c>
      <c r="J6577" s="26">
        <f>[1]!b_pq_pctchange(A6577,日期设置!$C$4,日期设置!$B$2,1)</f>
        <v>6.812468931318047E-2</v>
      </c>
      <c r="K6577" s="52">
        <f>[1]!b_dq_amount($A6577,日期设置!B$2,2,10000)</f>
        <v>0</v>
      </c>
      <c r="L6577" s="26">
        <f>[1]!b_info_latestpar(A6577,日期设置!$B$2)</f>
        <v>100</v>
      </c>
      <c r="M6577" s="6">
        <f>[1]!b_info_outstandingbalance($A6577,日期设置!B$2)</f>
        <v>15</v>
      </c>
      <c r="N6577" s="7" t="str">
        <f>[1]!b_info_latestissurercreditrating2(A6577,日期设置!$B$2,"102","1")</f>
        <v>AA+</v>
      </c>
      <c r="O6577" s="8">
        <v>3.4</v>
      </c>
      <c r="P6577" s="9">
        <f>[1]!b_info_repurchasedate(A6577)</f>
        <v>0</v>
      </c>
      <c r="Q6577" s="8" t="s">
        <v>16132</v>
      </c>
      <c r="R6577" s="2" t="str">
        <f>IF((--IF(P6577=0,Q6577,P6577))&gt;(--日期设置!$B$2),IF(P6577=0,Q6577,P6577),Q6577)</f>
        <v>2023-03-24</v>
      </c>
      <c r="S6577" s="2" t="s">
        <v>18006</v>
      </c>
      <c r="T6577" s="8">
        <f>[1]!b_anal_ptmyear($A6577,日期设置!$B$2)</f>
        <v>2.0054794520547947</v>
      </c>
      <c r="U6577" s="8">
        <f>[1]!b_anal_termifexercise($A6577,日期设置!B$2)</f>
        <v>0</v>
      </c>
      <c r="V6577" s="10">
        <f>[1]!b_dq_dirtyprice(A6577,日期设置!$B$2)</f>
        <v>102.8257</v>
      </c>
      <c r="W6577" s="11">
        <f>IF(U6577=0,ROUNDUP((Q6577-日期设置!$B$2)/365,0),ROUNDUP((R6577-日期设置!$B$2)/365,0))</f>
        <v>3</v>
      </c>
      <c r="X6577" s="18">
        <f>_xlfn.IFNA(VLOOKUP(A6577,过往入选债券!A:D,4,0),2)</f>
        <v>2</v>
      </c>
      <c r="Y6577">
        <f>_xlfn.IFNA(VLOOKUP(C6577,[2]Sheet1!$A:$A,1,0),3)</f>
        <v>3</v>
      </c>
    </row>
    <row r="6578" spans="1:25" hidden="1" x14ac:dyDescent="0.2">
      <c r="A6578" s="28" t="s">
        <v>19506</v>
      </c>
      <c r="B6578" s="28" t="s">
        <v>19507</v>
      </c>
      <c r="C6578" s="38" t="s">
        <v>19508</v>
      </c>
      <c r="D6578" s="26" t="str">
        <f>[1]!b_calc_yield(A6578,日期设置!$B$2,F6578,1,R6578,1,O6578,L6578,S6578,)</f>
        <v>Fetching...</v>
      </c>
      <c r="E6578" s="26">
        <f t="shared" si="204"/>
        <v>8.6506632641579095</v>
      </c>
      <c r="F6578" s="18">
        <f>[1]!b_dq_cleanprice($A6578,日期设置!B$2)</f>
        <v>99.960899999999995</v>
      </c>
      <c r="G6578" s="18" t="str">
        <f t="shared" si="205"/>
        <v>2.39 + 0</v>
      </c>
      <c r="H6578" s="27">
        <f>[1]!b_dq_pctchange($A6578,日期设置!$B$2,1)/100</f>
        <v>0</v>
      </c>
      <c r="I6578" s="26">
        <f>[1]!b_pq_pctchange(A6578,日期设置!$B$4,日期设置!$B$2,1)</f>
        <v>0</v>
      </c>
      <c r="J6578" s="26">
        <f>[1]!b_pq_pctchange(A6578,日期设置!$C$4,日期设置!$B$2,1)</f>
        <v>0.52353019852112448</v>
      </c>
      <c r="K6578" s="52">
        <f>[1]!b_dq_amount($A6578,日期设置!B$2,2,10000)</f>
        <v>0</v>
      </c>
      <c r="L6578" s="26">
        <f>[1]!b_info_latestpar(A6578,日期设置!$B$2)</f>
        <v>100</v>
      </c>
      <c r="M6578" s="6">
        <f>[1]!b_info_outstandingbalance($A6578,日期设置!B$2)</f>
        <v>8</v>
      </c>
      <c r="N6578" s="7" t="str">
        <f>[1]!b_info_latestissurercreditrating2(A6578,日期设置!$B$2,"102","1")</f>
        <v>AA+</v>
      </c>
      <c r="O6578" s="8">
        <v>3.68</v>
      </c>
      <c r="P6578" s="9">
        <f>[1]!b_info_repurchasedate(A6578)</f>
        <v>0</v>
      </c>
      <c r="Q6578" s="8" t="s">
        <v>19997</v>
      </c>
      <c r="R6578" s="2" t="str">
        <f>IF((--IF(P6578=0,Q6578,P6578))&gt;(--日期设置!$B$2),IF(P6578=0,Q6578,P6578),Q6578)</f>
        <v>2023-08-12</v>
      </c>
      <c r="S6578" s="31" t="s">
        <v>19144</v>
      </c>
      <c r="T6578" s="8">
        <f>[1]!b_anal_ptmyear($A6578,日期设置!$B$2)</f>
        <v>2.3917808219178083</v>
      </c>
      <c r="U6578" s="8">
        <f>[1]!b_anal_termifexercise($A6578,日期设置!B$2)</f>
        <v>0</v>
      </c>
      <c r="V6578" s="10">
        <f>[1]!b_dq_dirtyprice(A6578,日期设置!$B$2)</f>
        <v>102.1991</v>
      </c>
      <c r="W6578" s="11">
        <f>IF(U6578=0,ROUNDUP((Q6578-日期设置!$B$2)/365,0),ROUNDUP((R6578-日期设置!$B$2)/365,0))</f>
        <v>3</v>
      </c>
      <c r="X6578" s="18">
        <f>_xlfn.IFNA(VLOOKUP(A6578,过往入选债券!A:D,4,0),2)</f>
        <v>2</v>
      </c>
      <c r="Y6578">
        <f>_xlfn.IFNA(VLOOKUP(C6578,[2]Sheet1!$A:$A,1,0),3)</f>
        <v>3</v>
      </c>
    </row>
    <row r="6579" spans="1:25" hidden="1" x14ac:dyDescent="0.2">
      <c r="A6579" s="21" t="s">
        <v>8481</v>
      </c>
      <c r="B6579" s="21" t="s">
        <v>8482</v>
      </c>
      <c r="C6579" s="37" t="s">
        <v>15</v>
      </c>
      <c r="D6579" s="26" t="str">
        <f>[1]!b_calc_yield(A6579,日期设置!$B$2,F6579,1,R6579,1,O6579,L6579,S6579,)</f>
        <v>Fetching...</v>
      </c>
      <c r="E6579" s="26">
        <f t="shared" si="204"/>
        <v>3.8922892352177163</v>
      </c>
      <c r="F6579" s="18">
        <f>[1]!b_dq_cleanprice($A6579,日期设置!B$2)</f>
        <v>100.8172</v>
      </c>
      <c r="G6579" s="18" t="str">
        <f t="shared" si="205"/>
        <v>1.09 + 0</v>
      </c>
      <c r="H6579" s="27">
        <f>[1]!b_dq_pctchange($A6579,日期设置!$B$2,1)/100</f>
        <v>0</v>
      </c>
      <c r="I6579" s="26">
        <f>[1]!b_pq_pctchange(A6579,日期设置!$B$4,日期设置!$B$2,1)</f>
        <v>0</v>
      </c>
      <c r="J6579" s="26">
        <f>[1]!b_pq_pctchange(A6579,日期设置!$C$4,日期设置!$B$2,1)</f>
        <v>-0.13708996826328038</v>
      </c>
      <c r="K6579" s="52">
        <f>[1]!b_dq_amount($A6579,日期设置!B$2,2,10000)</f>
        <v>0</v>
      </c>
      <c r="L6579" s="26">
        <f>[1]!b_info_latestpar(A6579,日期设置!$B$2)</f>
        <v>100</v>
      </c>
      <c r="M6579" s="6">
        <f>[1]!b_info_outstandingbalance($A6579,日期设置!B$2)</f>
        <v>10</v>
      </c>
      <c r="N6579" s="7" t="str">
        <f>[1]!b_info_latestissurercreditrating2(A6579,日期设置!$B$2,"102","1")</f>
        <v>AAA</v>
      </c>
      <c r="O6579" s="8">
        <v>4.47</v>
      </c>
      <c r="P6579" s="9">
        <f>[1]!b_info_repurchasedate(A6579)</f>
        <v>0</v>
      </c>
      <c r="Q6579" s="8" t="s">
        <v>16423</v>
      </c>
      <c r="R6579" s="2" t="str">
        <f>IF((--IF(P6579=0,Q6579,P6579))&gt;(--日期设置!$B$2),IF(P6579=0,Q6579,P6579),Q6579)</f>
        <v>2022-04-26</v>
      </c>
      <c r="S6579" s="2" t="s">
        <v>17815</v>
      </c>
      <c r="T6579" s="8">
        <f>[1]!b_anal_ptmyear($A6579,日期设置!$B$2)</f>
        <v>1.095890410958904</v>
      </c>
      <c r="U6579" s="8">
        <f>[1]!b_anal_termifexercise($A6579,日期设置!B$2)</f>
        <v>0</v>
      </c>
      <c r="V6579" s="10">
        <f>[1]!b_dq_dirtyprice(A6579,日期设置!$B$2)</f>
        <v>104.8586</v>
      </c>
      <c r="W6579" s="11">
        <f>IF(U6579=0,ROUNDUP((Q6579-日期设置!$B$2)/365,0),ROUNDUP((R6579-日期设置!$B$2)/365,0))</f>
        <v>2</v>
      </c>
      <c r="X6579" s="18">
        <f>_xlfn.IFNA(VLOOKUP(A6579,过往入选债券!A:D,4,0),2)</f>
        <v>2</v>
      </c>
      <c r="Y6579">
        <f>_xlfn.IFNA(VLOOKUP(C6579,[2]Sheet1!$A:$A,1,0),3)</f>
        <v>3</v>
      </c>
    </row>
    <row r="6580" spans="1:25" hidden="1" x14ac:dyDescent="0.2">
      <c r="A6580" s="21" t="s">
        <v>21532</v>
      </c>
      <c r="B6580" s="21" t="s">
        <v>21533</v>
      </c>
      <c r="C6580" s="37" t="s">
        <v>19519</v>
      </c>
      <c r="D6580" s="26" t="str">
        <f>[1]!b_calc_yield(A6580,日期设置!$B$2,F6580,1,R6580,1,O6580,L6580,S6580,)</f>
        <v>Fetching...</v>
      </c>
      <c r="E6580" s="26">
        <f t="shared" si="204"/>
        <v>6.1305981835264589</v>
      </c>
      <c r="F6580" s="18">
        <f>[1]!b_dq_cleanprice($A6580,日期设置!B$2)</f>
        <v>100.8348</v>
      </c>
      <c r="G6580" s="18" t="str">
        <f t="shared" si="205"/>
        <v>1.68 + 1.68</v>
      </c>
      <c r="H6580" s="27">
        <f>[1]!b_dq_pctchange($A6580,日期设置!$B$2,1)/100</f>
        <v>0</v>
      </c>
      <c r="I6580" s="26">
        <f>[1]!b_pq_pctchange(A6580,日期设置!$B$4,日期设置!$B$2,1)</f>
        <v>0</v>
      </c>
      <c r="J6580" s="26">
        <f>[1]!b_pq_pctchange(A6580,日期设置!$C$4,日期设置!$B$2,1)</f>
        <v>5.209248052484898E-2</v>
      </c>
      <c r="K6580" s="52">
        <f>[1]!b_dq_amount($A6580,日期设置!B$2,2,10000)</f>
        <v>0</v>
      </c>
      <c r="L6580" s="26">
        <f>[1]!b_info_latestpar(A6580,日期设置!$B$2)</f>
        <v>100</v>
      </c>
      <c r="M6580" s="6">
        <f>[1]!b_info_outstandingbalance($A6580,日期设置!B$2)</f>
        <v>15</v>
      </c>
      <c r="N6580" s="7" t="str">
        <f>[1]!b_info_latestissurercreditrating2(A6580,日期设置!$B$2,"102","1")</f>
        <v>AAA</v>
      </c>
      <c r="O6580" s="48">
        <v>4.22</v>
      </c>
      <c r="P6580" s="9">
        <f>[1]!b_info_repurchasedate(A6580)</f>
        <v>0</v>
      </c>
      <c r="Q6580" s="47" t="s">
        <v>16912</v>
      </c>
      <c r="R6580" s="2" t="str">
        <f>IF((--IF(P6580=0,Q6580,P6580))&gt;(--日期设置!$B$2),IF(P6580=0,Q6580,P6580),Q6580)</f>
        <v>2022-11-26</v>
      </c>
      <c r="S6580" s="47" t="s">
        <v>16422</v>
      </c>
      <c r="T6580" s="8">
        <f>[1]!b_anal_ptmyear($A6580,日期设置!$B$2)</f>
        <v>1.6821917808219178</v>
      </c>
      <c r="U6580" s="8">
        <f>[1]!b_anal_termifexercise($A6580,日期设置!B$2)</f>
        <v>1.6821917808219178</v>
      </c>
      <c r="V6580" s="10">
        <f>[1]!b_dq_dirtyprice(A6580,日期设置!$B$2)</f>
        <v>102.176</v>
      </c>
      <c r="W6580" s="11">
        <f>IF(U6580=0,ROUNDUP((Q6580-日期设置!$B$2)/365,0),ROUNDUP((R6580-日期设置!$B$2)/365,0))</f>
        <v>2</v>
      </c>
      <c r="X6580" s="18">
        <f>_xlfn.IFNA(VLOOKUP(A6580,过往入选债券!A:D,4,0),2)</f>
        <v>2</v>
      </c>
      <c r="Y6580" s="45">
        <f>_xlfn.IFNA(VLOOKUP(C6580,[2]Sheet1!$A:$A,1,0),3)</f>
        <v>3</v>
      </c>
    </row>
    <row r="6581" spans="1:25" hidden="1" x14ac:dyDescent="0.2">
      <c r="A6581" s="28" t="s">
        <v>21160</v>
      </c>
      <c r="B6581" s="28" t="s">
        <v>21161</v>
      </c>
      <c r="C6581" s="39" t="s">
        <v>2418</v>
      </c>
      <c r="D6581" s="26" t="str">
        <f>[1]!b_calc_yield(A6581,日期设置!$B$2,F6581,1,R6581,1,O6581,L6581,S6581,)</f>
        <v>Fetching...</v>
      </c>
      <c r="E6581" s="26">
        <f t="shared" si="204"/>
        <v>9.3933711762169469</v>
      </c>
      <c r="F6581" s="18">
        <f>[1]!b_dq_cleanprice($A6581,日期设置!B$2)</f>
        <v>100.2286</v>
      </c>
      <c r="G6581" s="18" t="str">
        <f t="shared" si="205"/>
        <v>4.58 + 2.58</v>
      </c>
      <c r="H6581" s="27">
        <f>[1]!b_dq_pctchange($A6581,日期设置!$B$2,1)/100</f>
        <v>0</v>
      </c>
      <c r="I6581" s="26">
        <f>[1]!b_pq_pctchange(A6581,日期设置!$B$4,日期设置!$B$2,1)</f>
        <v>0</v>
      </c>
      <c r="J6581" s="26">
        <f>[1]!b_pq_pctchange(A6581,日期设置!$C$4,日期设置!$B$2,1)</f>
        <v>-0.24811426194218344</v>
      </c>
      <c r="K6581" s="52">
        <f>[1]!b_dq_amount($A6581,日期设置!B$2,2,10000)</f>
        <v>0</v>
      </c>
      <c r="L6581" s="26">
        <f>[1]!b_info_latestpar(A6581,日期设置!$B$2)</f>
        <v>100</v>
      </c>
      <c r="M6581" s="6">
        <f>[1]!b_info_outstandingbalance($A6581,日期设置!B$2)</f>
        <v>18</v>
      </c>
      <c r="N6581" s="7" t="str">
        <f>[1]!b_info_latestissurercreditrating2(A6581,日期设置!$B$2,"102","1")</f>
        <v>AAA</v>
      </c>
      <c r="O6581" s="8">
        <v>3.79</v>
      </c>
      <c r="P6581" s="9" t="str">
        <f>[1]!b_info_repurchasedate(A6581)</f>
        <v>2023-10-21</v>
      </c>
      <c r="Q6581" s="8" t="s">
        <v>21288</v>
      </c>
      <c r="R6581" s="2" t="str">
        <f>IF((--IF(P6581=0,Q6581,P6581))&gt;(--日期设置!$B$2),IF(P6581=0,Q6581,P6581),Q6581)</f>
        <v>2023-10-21</v>
      </c>
      <c r="S6581" s="31" t="s">
        <v>16150</v>
      </c>
      <c r="T6581" s="8">
        <f>[1]!b_anal_ptmyear($A6581,日期设置!$B$2)</f>
        <v>4.5835616438356164</v>
      </c>
      <c r="U6581" s="8">
        <f>[1]!b_anal_termifexercise($A6581,日期设置!B$2)</f>
        <v>2.5835616438356164</v>
      </c>
      <c r="V6581" s="10">
        <f>[1]!b_dq_dirtyprice(A6581,日期设置!$B$2)</f>
        <v>101.8069</v>
      </c>
      <c r="W6581" s="11">
        <f>IF(U6581=0,ROUNDUP((Q6581-日期设置!$B$2)/365,0),ROUNDUP((R6581-日期设置!$B$2)/365,0))</f>
        <v>3</v>
      </c>
      <c r="X6581" s="18">
        <f>_xlfn.IFNA(VLOOKUP(A6581,过往入选债券!A:D,4,0),2)</f>
        <v>2</v>
      </c>
      <c r="Y6581">
        <f>_xlfn.IFNA(VLOOKUP(C6581,[2]Sheet1!$A:$A,1,0),3)</f>
        <v>3</v>
      </c>
    </row>
    <row r="6582" spans="1:25" hidden="1" x14ac:dyDescent="0.2">
      <c r="A6582" s="21" t="s">
        <v>9692</v>
      </c>
      <c r="B6582" s="21" t="s">
        <v>9693</v>
      </c>
      <c r="C6582" s="37" t="s">
        <v>438</v>
      </c>
      <c r="D6582" s="26" t="str">
        <f>[1]!b_calc_yield(A6582,日期设置!$B$2,F6582,1,R6582,1,O6582,L6582,S6582,)</f>
        <v>Fetching...</v>
      </c>
      <c r="E6582" s="26">
        <f t="shared" si="204"/>
        <v>6.3879251584590513</v>
      </c>
      <c r="F6582" s="18">
        <f>[1]!b_dq_cleanprice($A6582,日期设置!B$2)</f>
        <v>100.1223</v>
      </c>
      <c r="G6582" s="18" t="str">
        <f t="shared" si="205"/>
        <v>3.74 + 1.74</v>
      </c>
      <c r="H6582" s="27">
        <f>[1]!b_dq_pctchange($A6582,日期设置!$B$2,1)/100</f>
        <v>0</v>
      </c>
      <c r="I6582" s="26">
        <f>[1]!b_pq_pctchange(A6582,日期设置!$B$4,日期设置!$B$2,1)</f>
        <v>0</v>
      </c>
      <c r="J6582" s="26">
        <f>[1]!b_pq_pctchange(A6582,日期设置!$C$4,日期设置!$B$2,1)</f>
        <v>0</v>
      </c>
      <c r="K6582" s="52">
        <f>[1]!b_dq_amount($A6582,日期设置!B$2,2,10000)</f>
        <v>0</v>
      </c>
      <c r="L6582" s="26">
        <f>[1]!b_info_latestpar(A6582,日期设置!$B$2)</f>
        <v>100</v>
      </c>
      <c r="M6582" s="6">
        <f>[1]!b_info_outstandingbalance($A6582,日期设置!B$2)</f>
        <v>6</v>
      </c>
      <c r="N6582" s="7" t="str">
        <f>[1]!b_info_latestissurercreditrating2(A6582,日期设置!$B$2,"102","1")</f>
        <v>AAA</v>
      </c>
      <c r="O6582" s="8">
        <v>3.77</v>
      </c>
      <c r="P6582" s="9" t="str">
        <f>[1]!b_info_repurchasedate(A6582)</f>
        <v>2022-12-19</v>
      </c>
      <c r="Q6582" s="8" t="s">
        <v>16707</v>
      </c>
      <c r="R6582" s="2" t="str">
        <f>IF((--IF(P6582=0,Q6582,P6582))&gt;(--日期设置!$B$2),IF(P6582=0,Q6582,P6582),Q6582)</f>
        <v>2022-12-19</v>
      </c>
      <c r="S6582" s="2" t="s">
        <v>18429</v>
      </c>
      <c r="T6582" s="8">
        <f>[1]!b_anal_ptmyear($A6582,日期设置!$B$2)</f>
        <v>3.7452054794520548</v>
      </c>
      <c r="U6582" s="8">
        <f>[1]!b_anal_termifexercise($A6582,日期设置!B$2)</f>
        <v>1.7452054794520548</v>
      </c>
      <c r="V6582" s="10">
        <f>[1]!b_dq_dirtyprice(A6582,日期设置!$B$2)</f>
        <v>101.0829</v>
      </c>
      <c r="W6582" s="11">
        <f>IF(U6582=0,ROUNDUP((Q6582-日期设置!$B$2)/365,0),ROUNDUP((R6582-日期设置!$B$2)/365,0))</f>
        <v>2</v>
      </c>
      <c r="X6582" s="18">
        <f>_xlfn.IFNA(VLOOKUP(A6582,过往入选债券!A:D,4,0),2)</f>
        <v>2</v>
      </c>
      <c r="Y6582">
        <f>_xlfn.IFNA(VLOOKUP(C6582,[2]Sheet1!$A:$A,1,0),3)</f>
        <v>3</v>
      </c>
    </row>
    <row r="6583" spans="1:25" hidden="1" x14ac:dyDescent="0.2">
      <c r="A6583" s="21" t="s">
        <v>9126</v>
      </c>
      <c r="B6583" s="21" t="s">
        <v>9127</v>
      </c>
      <c r="C6583" s="37" t="s">
        <v>150</v>
      </c>
      <c r="D6583" s="26" t="str">
        <f>[1]!b_calc_yield(A6583,日期设置!$B$2,F6583,1,R6583,1,O6583,L6583,S6583,)</f>
        <v>Fetching...</v>
      </c>
      <c r="E6583" s="26">
        <f t="shared" si="204"/>
        <v>12.408743465656723</v>
      </c>
      <c r="F6583" s="18">
        <f>[1]!b_dq_cleanprice($A6583,日期设置!B$2)</f>
        <v>100.4088</v>
      </c>
      <c r="G6583" s="18" t="str">
        <f t="shared" si="205"/>
        <v>3.43 + 0</v>
      </c>
      <c r="H6583" s="27">
        <f>[1]!b_dq_pctchange($A6583,日期设置!$B$2,1)/100</f>
        <v>0</v>
      </c>
      <c r="I6583" s="26">
        <f>[1]!b_pq_pctchange(A6583,日期设置!$B$4,日期设置!$B$2,1)</f>
        <v>0</v>
      </c>
      <c r="J6583" s="26">
        <f>[1]!b_pq_pctchange(A6583,日期设置!$C$4,日期设置!$B$2,1)</f>
        <v>0</v>
      </c>
      <c r="K6583" s="52">
        <f>[1]!b_dq_amount($A6583,日期设置!B$2,2,10000)</f>
        <v>0</v>
      </c>
      <c r="L6583" s="26">
        <f>[1]!b_info_latestpar(A6583,日期设置!$B$2)</f>
        <v>100</v>
      </c>
      <c r="M6583" s="6">
        <f>[1]!b_info_outstandingbalance($A6583,日期设置!B$2)</f>
        <v>5</v>
      </c>
      <c r="N6583" s="7" t="str">
        <f>[1]!b_info_latestissurercreditrating2(A6583,日期设置!$B$2,"102","1")</f>
        <v>AAA</v>
      </c>
      <c r="O6583" s="8">
        <v>3.82</v>
      </c>
      <c r="P6583" s="9">
        <f>[1]!b_info_repurchasedate(A6583)</f>
        <v>0</v>
      </c>
      <c r="Q6583" s="8" t="s">
        <v>16107</v>
      </c>
      <c r="R6583" s="2" t="str">
        <f>IF((--IF(P6583=0,Q6583,P6583))&gt;(--日期设置!$B$2),IF(P6583=0,Q6583,P6583),Q6583)</f>
        <v>2024-08-29</v>
      </c>
      <c r="S6583" s="2" t="s">
        <v>17892</v>
      </c>
      <c r="T6583" s="8">
        <f>[1]!b_anal_ptmyear($A6583,日期设置!$B$2)</f>
        <v>3.4383561643835616</v>
      </c>
      <c r="U6583" s="8">
        <f>[1]!b_anal_termifexercise($A6583,日期设置!B$2)</f>
        <v>0</v>
      </c>
      <c r="V6583" s="10">
        <f>[1]!b_dq_dirtyprice(A6583,日期设置!$B$2)</f>
        <v>102.5543</v>
      </c>
      <c r="W6583" s="11">
        <f>IF(U6583=0,ROUNDUP((Q6583-日期设置!$B$2)/365,0),ROUNDUP((R6583-日期设置!$B$2)/365,0))</f>
        <v>4</v>
      </c>
      <c r="X6583" s="18">
        <f>_xlfn.IFNA(VLOOKUP(A6583,过往入选债券!A:D,4,0),2)</f>
        <v>2</v>
      </c>
      <c r="Y6583">
        <f>_xlfn.IFNA(VLOOKUP(C6583,[2]Sheet1!$A:$A,1,0),3)</f>
        <v>3</v>
      </c>
    </row>
    <row r="6584" spans="1:25" hidden="1" x14ac:dyDescent="0.2">
      <c r="A6584" s="21" t="s">
        <v>7559</v>
      </c>
      <c r="B6584" s="21" t="s">
        <v>7560</v>
      </c>
      <c r="C6584" s="37" t="s">
        <v>311</v>
      </c>
      <c r="D6584" s="26" t="str">
        <f>[1]!b_calc_yield(A6584,日期设置!$B$2,F6584,1,R6584,1,O6584,L6584,S6584,)</f>
        <v>Fetching...</v>
      </c>
      <c r="E6584" s="26">
        <f t="shared" si="204"/>
        <v>2.3825152052997511</v>
      </c>
      <c r="F6584" s="18">
        <f>[1]!b_dq_cleanprice($A6584,日期设置!B$2)</f>
        <v>100.3843</v>
      </c>
      <c r="G6584" s="18" t="str">
        <f t="shared" si="205"/>
        <v>0.64 + 0</v>
      </c>
      <c r="H6584" s="27">
        <f>[1]!b_dq_pctchange($A6584,日期设置!$B$2,1)/100</f>
        <v>0</v>
      </c>
      <c r="I6584" s="26">
        <f>[1]!b_pq_pctchange(A6584,日期设置!$B$4,日期设置!$B$2,1)</f>
        <v>0</v>
      </c>
      <c r="J6584" s="26">
        <f>[1]!b_pq_pctchange(A6584,日期设置!$C$4,日期设置!$B$2,1)</f>
        <v>0</v>
      </c>
      <c r="K6584" s="52">
        <f>[1]!b_dq_amount($A6584,日期设置!B$2,2,10000)</f>
        <v>0</v>
      </c>
      <c r="L6584" s="26">
        <f>[1]!b_info_latestpar(A6584,日期设置!$B$2)</f>
        <v>100</v>
      </c>
      <c r="M6584" s="6">
        <f>[1]!b_info_outstandingbalance($A6584,日期设置!B$2)</f>
        <v>3</v>
      </c>
      <c r="N6584" s="7" t="str">
        <f>[1]!b_info_latestissurercreditrating2(A6584,日期设置!$B$2,"102","1")</f>
        <v>AA+</v>
      </c>
      <c r="O6584" s="8">
        <v>4.3499999999999996</v>
      </c>
      <c r="P6584" s="9">
        <f>[1]!b_info_repurchasedate(A6584)</f>
        <v>0</v>
      </c>
      <c r="Q6584" s="8" t="s">
        <v>16251</v>
      </c>
      <c r="R6584" s="2" t="str">
        <f>IF((--IF(P6584=0,Q6584,P6584))&gt;(--日期设置!$B$2),IF(P6584=0,Q6584,P6584),Q6584)</f>
        <v>2021-11-13</v>
      </c>
      <c r="S6584" s="2" t="s">
        <v>18033</v>
      </c>
      <c r="T6584" s="8">
        <f>[1]!b_anal_ptmyear($A6584,日期设置!$B$2)</f>
        <v>0.64657534246575343</v>
      </c>
      <c r="U6584" s="8">
        <f>[1]!b_anal_termifexercise($A6584,日期设置!B$2)</f>
        <v>0</v>
      </c>
      <c r="V6584" s="10">
        <f>[1]!b_dq_dirtyprice(A6584,日期设置!$B$2)</f>
        <v>101.9217</v>
      </c>
      <c r="W6584" s="11">
        <f>IF(U6584=0,ROUNDUP((Q6584-日期设置!$B$2)/365,0),ROUNDUP((R6584-日期设置!$B$2)/365,0))</f>
        <v>1</v>
      </c>
      <c r="X6584" s="18">
        <f>_xlfn.IFNA(VLOOKUP(A6584,过往入选债券!A:D,4,0),2)</f>
        <v>2</v>
      </c>
      <c r="Y6584">
        <f>_xlfn.IFNA(VLOOKUP(C6584,[2]Sheet1!$A:$A,1,0),3)</f>
        <v>3</v>
      </c>
    </row>
    <row r="6585" spans="1:25" hidden="1" x14ac:dyDescent="0.2">
      <c r="A6585" s="28" t="s">
        <v>20450</v>
      </c>
      <c r="B6585" s="28" t="s">
        <v>20451</v>
      </c>
      <c r="C6585" s="39" t="s">
        <v>20771</v>
      </c>
      <c r="D6585" s="26" t="str">
        <f>[1]!b_calc_yield(A6585,日期设置!$B$2,F6585,1,R6585,1,O6585,L6585,S6585,)</f>
        <v>Fetching...</v>
      </c>
      <c r="E6585" s="26">
        <f t="shared" si="204"/>
        <v>9.0157834958680905</v>
      </c>
      <c r="F6585" s="18">
        <f>[1]!b_dq_cleanprice($A6585,日期设置!B$2)</f>
        <v>100.2058</v>
      </c>
      <c r="G6585" s="18" t="str">
        <f t="shared" si="205"/>
        <v>4.49 + 2.49</v>
      </c>
      <c r="H6585" s="27">
        <f>[1]!b_dq_pctchange($A6585,日期设置!$B$2,1)/100</f>
        <v>0</v>
      </c>
      <c r="I6585" s="26">
        <f>[1]!b_pq_pctchange(A6585,日期设置!$B$4,日期设置!$B$2,1)</f>
        <v>0</v>
      </c>
      <c r="J6585" s="26">
        <f>[1]!b_pq_pctchange(A6585,日期设置!$C$4,日期设置!$B$2,1)</f>
        <v>0</v>
      </c>
      <c r="K6585" s="52">
        <f>[1]!b_dq_amount($A6585,日期设置!B$2,2,10000)</f>
        <v>0</v>
      </c>
      <c r="L6585" s="26">
        <f>[1]!b_info_latestpar(A6585,日期设置!$B$2)</f>
        <v>100</v>
      </c>
      <c r="M6585" s="6">
        <f>[1]!b_info_outstandingbalance($A6585,日期设置!B$2)</f>
        <v>15</v>
      </c>
      <c r="N6585" s="7" t="str">
        <f>[1]!b_info_latestissurercreditrating2(A6585,日期设置!$B$2,"102","1")</f>
        <v>AAA</v>
      </c>
      <c r="O6585" s="8">
        <v>3.78</v>
      </c>
      <c r="P6585" s="9" t="str">
        <f>[1]!b_info_repurchasedate(A6585)</f>
        <v>2023-09-17</v>
      </c>
      <c r="Q6585" s="8" t="s">
        <v>16794</v>
      </c>
      <c r="R6585" s="2" t="str">
        <f>IF((--IF(P6585=0,Q6585,P6585))&gt;(--日期设置!$B$2),IF(P6585=0,Q6585,P6585),Q6585)</f>
        <v>2023-09-17</v>
      </c>
      <c r="S6585" s="31" t="s">
        <v>17416</v>
      </c>
      <c r="T6585" s="8">
        <f>[1]!b_anal_ptmyear($A6585,日期设置!$B$2)</f>
        <v>4.4904109589041097</v>
      </c>
      <c r="U6585" s="8">
        <f>[1]!b_anal_termifexercise($A6585,日期设置!B$2)</f>
        <v>2.4904109589041097</v>
      </c>
      <c r="V6585" s="10">
        <f>[1]!b_dq_dirtyprice(A6585,日期设置!$B$2)</f>
        <v>102.13200000000001</v>
      </c>
      <c r="W6585" s="11">
        <f>IF(U6585=0,ROUNDUP((Q6585-日期设置!$B$2)/365,0),ROUNDUP((R6585-日期设置!$B$2)/365,0))</f>
        <v>3</v>
      </c>
      <c r="X6585" s="18">
        <f>_xlfn.IFNA(VLOOKUP(A6585,过往入选债券!A:D,4,0),2)</f>
        <v>2</v>
      </c>
      <c r="Y6585">
        <f>_xlfn.IFNA(VLOOKUP(C6585,[2]Sheet1!$A:$A,1,0),3)</f>
        <v>3</v>
      </c>
    </row>
    <row r="6586" spans="1:25" hidden="1" x14ac:dyDescent="0.2">
      <c r="A6586" s="21" t="s">
        <v>10071</v>
      </c>
      <c r="B6586" s="21" t="s">
        <v>10072</v>
      </c>
      <c r="C6586" s="37" t="s">
        <v>69</v>
      </c>
      <c r="D6586" s="26" t="str">
        <f>[1]!b_calc_yield(A6586,日期设置!$B$2,F6586,1,R6586,1,O6586,L6586,S6586,)</f>
        <v>Fetching...</v>
      </c>
      <c r="E6586" s="26">
        <f t="shared" si="204"/>
        <v>14.615150513270825</v>
      </c>
      <c r="F6586" s="18">
        <f>[1]!b_dq_cleanprice($A6586,日期设置!B$2)</f>
        <v>98.758499999999998</v>
      </c>
      <c r="G6586" s="18" t="str">
        <f t="shared" si="205"/>
        <v>3.95 + 0</v>
      </c>
      <c r="H6586" s="27">
        <f>[1]!b_dq_pctchange($A6586,日期设置!$B$2,1)/100</f>
        <v>0</v>
      </c>
      <c r="I6586" s="26">
        <f>[1]!b_pq_pctchange(A6586,日期设置!$B$4,日期设置!$B$2,1)</f>
        <v>0</v>
      </c>
      <c r="J6586" s="26">
        <f>[1]!b_pq_pctchange(A6586,日期设置!$C$4,日期设置!$B$2,1)</f>
        <v>0</v>
      </c>
      <c r="K6586" s="52">
        <f>[1]!b_dq_amount($A6586,日期设置!B$2,2,10000)</f>
        <v>0</v>
      </c>
      <c r="L6586" s="26">
        <f>[1]!b_info_latestpar(A6586,日期设置!$B$2)</f>
        <v>100</v>
      </c>
      <c r="M6586" s="6">
        <f>[1]!b_info_outstandingbalance($A6586,日期设置!B$2)</f>
        <v>10</v>
      </c>
      <c r="N6586" s="7" t="str">
        <f>[1]!b_info_latestissurercreditrating2(A6586,日期设置!$B$2,"102","1")</f>
        <v>AAA</v>
      </c>
      <c r="O6586" s="8">
        <v>3.34</v>
      </c>
      <c r="P6586" s="9">
        <f>[1]!b_info_repurchasedate(A6586)</f>
        <v>0</v>
      </c>
      <c r="Q6586" s="8" t="s">
        <v>15996</v>
      </c>
      <c r="R6586" s="2" t="str">
        <f>IF((--IF(P6586=0,Q6586,P6586))&gt;(--日期设置!$B$2),IF(P6586=0,Q6586,P6586),Q6586)</f>
        <v>2025-03-06</v>
      </c>
      <c r="S6586" s="2" t="s">
        <v>17784</v>
      </c>
      <c r="T6586" s="8">
        <f>[1]!b_anal_ptmyear($A6586,日期设置!$B$2)</f>
        <v>3.956164383561644</v>
      </c>
      <c r="U6586" s="8">
        <f>[1]!b_anal_termifexercise($A6586,日期设置!B$2)</f>
        <v>0</v>
      </c>
      <c r="V6586" s="10">
        <f>[1]!b_dq_dirtyprice(A6586,日期设置!$B$2)</f>
        <v>98.904899999999998</v>
      </c>
      <c r="W6586" s="11">
        <f>IF(U6586=0,ROUNDUP((Q6586-日期设置!$B$2)/365,0),ROUNDUP((R6586-日期设置!$B$2)/365,0))</f>
        <v>4</v>
      </c>
      <c r="X6586" s="18">
        <f>_xlfn.IFNA(VLOOKUP(A6586,过往入选债券!A:D,4,0),2)</f>
        <v>2</v>
      </c>
      <c r="Y6586">
        <f>_xlfn.IFNA(VLOOKUP(C6586,[2]Sheet1!$A:$A,1,0),3)</f>
        <v>3</v>
      </c>
    </row>
    <row r="6587" spans="1:25" x14ac:dyDescent="0.2">
      <c r="A6587" s="21" t="s">
        <v>5413</v>
      </c>
      <c r="B6587" s="21" t="s">
        <v>5414</v>
      </c>
      <c r="C6587" s="37" t="s">
        <v>264</v>
      </c>
      <c r="D6587" s="26" t="str">
        <f>[1]!b_calc_yield(A6587,日期设置!$B$2,F6587,1,R6587,1,O6587,L6587,S6587,)</f>
        <v>Fetching...</v>
      </c>
      <c r="E6587" s="26">
        <f t="shared" si="204"/>
        <v>1.835675846509055</v>
      </c>
      <c r="F6587" s="18">
        <f>[1]!b_dq_cleanprice($A6587,日期设置!B$2)</f>
        <v>100.3121</v>
      </c>
      <c r="G6587" s="18" t="str">
        <f t="shared" si="205"/>
        <v>0.49 + 0.50</v>
      </c>
      <c r="H6587" s="27">
        <f>[1]!b_dq_pctchange($A6587,日期设置!$B$2,1)/100</f>
        <v>1.0528248638313881E-3</v>
      </c>
      <c r="I6587" s="26">
        <f>[1]!b_pq_pctchange(A6587,日期设置!$B$4,日期设置!$B$2,1)</f>
        <v>0.10528248638313881</v>
      </c>
      <c r="J6587" s="26">
        <f>[1]!b_pq_pctchange(A6587,日期设置!$C$4,日期设置!$B$2,1)</f>
        <v>9.7391096098867827E-2</v>
      </c>
      <c r="K6587" s="52">
        <f>[1]!b_dq_amount($A6587,日期设置!B$2,2,10000)</f>
        <v>92266.314660000004</v>
      </c>
      <c r="L6587" s="26">
        <f>[1]!b_info_latestpar(A6587,日期设置!$B$2)</f>
        <v>100</v>
      </c>
      <c r="M6587" s="6">
        <f>[1]!b_info_outstandingbalance($A6587,日期设置!B$2)</f>
        <v>16</v>
      </c>
      <c r="N6587" s="7" t="str">
        <f>[1]!b_info_latestissurercreditrating2(A6587,日期设置!$B$2,"102","1")</f>
        <v>AA+</v>
      </c>
      <c r="O6587" s="8">
        <v>4.4000000000000004</v>
      </c>
      <c r="P6587" s="9">
        <f>[1]!b_info_repurchasedate(A6587)</f>
        <v>0</v>
      </c>
      <c r="Q6587" s="8" t="s">
        <v>17211</v>
      </c>
      <c r="R6587" s="2" t="str">
        <f>IF((--IF(P6587=0,Q6587,P6587))&gt;(--日期设置!$B$2),IF(P6587=0,Q6587,P6587),Q6587)</f>
        <v>2021-09-20</v>
      </c>
      <c r="S6587" s="2" t="s">
        <v>18787</v>
      </c>
      <c r="T6587" s="8">
        <f>[1]!b_anal_ptmyear($A6587,日期设置!$B$2)</f>
        <v>0.49863013698630138</v>
      </c>
      <c r="U6587" s="8">
        <f>[1]!b_anal_termifexercise($A6587,日期设置!B$2)</f>
        <v>0.50410958904109593</v>
      </c>
      <c r="V6587" s="10">
        <f>[1]!b_dq_dirtyprice(A6587,日期设置!$B$2)</f>
        <v>102.5181</v>
      </c>
      <c r="W6587" s="11">
        <f>IF(U6587=0,ROUNDUP((Q6587-日期设置!$B$2)/365,0),ROUNDUP((R6587-日期设置!$B$2)/365,0))</f>
        <v>1</v>
      </c>
      <c r="X6587" s="18">
        <f>_xlfn.IFNA(VLOOKUP(A6587,过往入选债券!A:D,4,0),2)</f>
        <v>2</v>
      </c>
      <c r="Y6587">
        <f>_xlfn.IFNA(VLOOKUP(C6587,[2]Sheet1!$A:$A,1,0),3)</f>
        <v>3</v>
      </c>
    </row>
    <row r="6588" spans="1:25" hidden="1" x14ac:dyDescent="0.2">
      <c r="A6588" s="21" t="s">
        <v>10598</v>
      </c>
      <c r="B6588" s="21" t="s">
        <v>10599</v>
      </c>
      <c r="C6588" s="37" t="s">
        <v>265</v>
      </c>
      <c r="D6588" s="26" t="str">
        <f>[1]!b_calc_yield(A6588,日期设置!$B$2,F6588,1,R6588,1,O6588,L6588,S6588,)</f>
        <v>Fetching...</v>
      </c>
      <c r="E6588" s="26">
        <f t="shared" si="204"/>
        <v>7.4773560411247164</v>
      </c>
      <c r="F6588" s="18">
        <f>[1]!b_dq_cleanprice($A6588,日期设置!B$2)</f>
        <v>98.034400000000005</v>
      </c>
      <c r="G6588" s="18" t="str">
        <f t="shared" si="205"/>
        <v>2.07 + 0</v>
      </c>
      <c r="H6588" s="27">
        <f>[1]!b_dq_pctchange($A6588,日期设置!$B$2,1)/100</f>
        <v>0</v>
      </c>
      <c r="I6588" s="26">
        <f>[1]!b_pq_pctchange(A6588,日期设置!$B$4,日期设置!$B$2,1)</f>
        <v>0</v>
      </c>
      <c r="J6588" s="26">
        <f>[1]!b_pq_pctchange(A6588,日期设置!$C$4,日期设置!$B$2,1)</f>
        <v>0.11100252538404004</v>
      </c>
      <c r="K6588" s="52">
        <f>[1]!b_dq_amount($A6588,日期设置!B$2,2,10000)</f>
        <v>0</v>
      </c>
      <c r="L6588" s="26">
        <f>[1]!b_info_latestpar(A6588,日期设置!$B$2)</f>
        <v>100</v>
      </c>
      <c r="M6588" s="6">
        <f>[1]!b_info_outstandingbalance($A6588,日期设置!B$2)</f>
        <v>5</v>
      </c>
      <c r="N6588" s="7" t="str">
        <f>[1]!b_info_latestissurercreditrating2(A6588,日期设置!$B$2,"102","1")</f>
        <v>AAA</v>
      </c>
      <c r="O6588" s="8">
        <v>2.68</v>
      </c>
      <c r="P6588" s="9">
        <f>[1]!b_info_repurchasedate(A6588)</f>
        <v>0</v>
      </c>
      <c r="Q6588" s="8" t="s">
        <v>16485</v>
      </c>
      <c r="R6588" s="2" t="str">
        <f>IF((--IF(P6588=0,Q6588,P6588))&gt;(--日期设置!$B$2),IF(P6588=0,Q6588,P6588),Q6588)</f>
        <v>2023-04-17</v>
      </c>
      <c r="S6588" s="2" t="s">
        <v>18184</v>
      </c>
      <c r="T6588" s="8">
        <f>[1]!b_anal_ptmyear($A6588,日期设置!$B$2)</f>
        <v>2.0712328767123287</v>
      </c>
      <c r="U6588" s="8">
        <f>[1]!b_anal_termifexercise($A6588,日期设置!B$2)</f>
        <v>0</v>
      </c>
      <c r="V6588" s="10">
        <f>[1]!b_dq_dirtyprice(A6588,日期设置!$B$2)</f>
        <v>100.5235</v>
      </c>
      <c r="W6588" s="11">
        <f>IF(U6588=0,ROUNDUP((Q6588-日期设置!$B$2)/365,0),ROUNDUP((R6588-日期设置!$B$2)/365,0))</f>
        <v>3</v>
      </c>
      <c r="X6588" s="18">
        <f>_xlfn.IFNA(VLOOKUP(A6588,过往入选债券!A:D,4,0),2)</f>
        <v>2</v>
      </c>
      <c r="Y6588">
        <f>_xlfn.IFNA(VLOOKUP(C6588,[2]Sheet1!$A:$A,1,0),3)</f>
        <v>3</v>
      </c>
    </row>
    <row r="6589" spans="1:25" x14ac:dyDescent="0.2">
      <c r="A6589" s="21" t="s">
        <v>7080</v>
      </c>
      <c r="B6589" s="21" t="s">
        <v>7081</v>
      </c>
      <c r="C6589" s="37" t="s">
        <v>175</v>
      </c>
      <c r="D6589" s="26" t="str">
        <f>[1]!b_calc_yield(A6589,日期设置!$B$2,F6589,1,R6589,1,O6589,L6589,S6589,)</f>
        <v>Fetching...</v>
      </c>
      <c r="E6589" s="26">
        <f t="shared" si="204"/>
        <v>1.3812960198668733</v>
      </c>
      <c r="F6589" s="18">
        <f>[1]!b_dq_cleanprice($A6589,日期设置!B$2)</f>
        <v>100.4461</v>
      </c>
      <c r="G6589" s="18" t="str">
        <f t="shared" si="205"/>
        <v>2.37 + 0.37</v>
      </c>
      <c r="H6589" s="27">
        <f>[1]!b_dq_pctchange($A6589,日期设置!$B$2,1)/100</f>
        <v>-1.8016368019656753E-4</v>
      </c>
      <c r="I6589" s="26">
        <f>[1]!b_pq_pctchange(A6589,日期设置!$B$4,日期设置!$B$2,1)</f>
        <v>-1.8016368019656753E-2</v>
      </c>
      <c r="J6589" s="26">
        <f>[1]!b_pq_pctchange(A6589,日期设置!$C$4,日期设置!$B$2,1)</f>
        <v>-1.9708179591287782E-2</v>
      </c>
      <c r="K6589" s="52">
        <f>[1]!b_dq_amount($A6589,日期设置!B$2,2,10000)</f>
        <v>3107.0816301</v>
      </c>
      <c r="L6589" s="26">
        <f>[1]!b_info_latestpar(A6589,日期设置!$B$2)</f>
        <v>100</v>
      </c>
      <c r="M6589" s="6">
        <f>[1]!b_info_outstandingbalance($A6589,日期设置!B$2)</f>
        <v>10</v>
      </c>
      <c r="N6589" s="7" t="str">
        <f>[1]!b_info_latestissurercreditrating2(A6589,日期设置!$B$2,"102","1")</f>
        <v>AA+</v>
      </c>
      <c r="O6589" s="8">
        <v>5</v>
      </c>
      <c r="P6589" s="9" t="str">
        <f>[1]!b_info_repurchasedate(A6589)</f>
        <v>2021-08-06</v>
      </c>
      <c r="Q6589" s="8" t="s">
        <v>16397</v>
      </c>
      <c r="R6589" s="2" t="str">
        <f>IF((--IF(P6589=0,Q6589,P6589))&gt;(--日期设置!$B$2),IF(P6589=0,Q6589,P6589),Q6589)</f>
        <v>2021-08-06</v>
      </c>
      <c r="S6589" s="2" t="s">
        <v>18168</v>
      </c>
      <c r="T6589" s="8">
        <f>[1]!b_anal_ptmyear($A6589,日期设置!$B$2)</f>
        <v>2.3753424657534246</v>
      </c>
      <c r="U6589" s="8">
        <f>[1]!b_anal_termifexercise($A6589,日期设置!B$2)</f>
        <v>0.37534246575342467</v>
      </c>
      <c r="V6589" s="10">
        <f>[1]!b_dq_dirtyprice(A6589,日期设置!$B$2)</f>
        <v>103.5694</v>
      </c>
      <c r="W6589" s="11">
        <f>IF(U6589=0,ROUNDUP((Q6589-日期设置!$B$2)/365,0),ROUNDUP((R6589-日期设置!$B$2)/365,0))</f>
        <v>1</v>
      </c>
      <c r="X6589" s="18">
        <f>_xlfn.IFNA(VLOOKUP(A6589,过往入选债券!A:D,4,0),2)</f>
        <v>2</v>
      </c>
      <c r="Y6589">
        <f>_xlfn.IFNA(VLOOKUP(C6589,[2]Sheet1!$A:$A,1,0),3)</f>
        <v>3</v>
      </c>
    </row>
    <row r="6590" spans="1:25" x14ac:dyDescent="0.2">
      <c r="A6590" s="21" t="s">
        <v>8495</v>
      </c>
      <c r="B6590" s="21" t="s">
        <v>8496</v>
      </c>
      <c r="C6590" s="37" t="s">
        <v>214</v>
      </c>
      <c r="D6590" s="26" t="str">
        <f>[1]!b_calc_yield(A6590,日期设置!$B$2,F6590,1,R6590,1,O6590,L6590,S6590,)</f>
        <v>Fetching...</v>
      </c>
      <c r="E6590" s="26">
        <f t="shared" si="204"/>
        <v>3.8951062716348073</v>
      </c>
      <c r="F6590" s="18">
        <f>[1]!b_dq_cleanprice($A6590,日期设置!B$2)</f>
        <v>100.4367</v>
      </c>
      <c r="G6590" s="18" t="str">
        <f t="shared" si="205"/>
        <v>1.09 + 0</v>
      </c>
      <c r="H6590" s="27">
        <f>[1]!b_dq_pctchange($A6590,日期设置!$B$2,1)/100</f>
        <v>2.1042486066461447E-3</v>
      </c>
      <c r="I6590" s="26">
        <f>[1]!b_pq_pctchange(A6590,日期设置!$B$4,日期设置!$B$2,1)</f>
        <v>0.21042486066461447</v>
      </c>
      <c r="J6590" s="26">
        <f>[1]!b_pq_pctchange(A6590,日期设置!$C$4,日期设置!$B$2,1)</f>
        <v>0.10355536773616991</v>
      </c>
      <c r="K6590" s="52">
        <f>[1]!b_dq_amount($A6590,日期设置!B$2,2,10000)</f>
        <v>24993.8518368</v>
      </c>
      <c r="L6590" s="26">
        <f>[1]!b_info_latestpar(A6590,日期设置!$B$2)</f>
        <v>100</v>
      </c>
      <c r="M6590" s="6">
        <f>[1]!b_info_outstandingbalance($A6590,日期设置!B$2)</f>
        <v>35</v>
      </c>
      <c r="N6590" s="7" t="str">
        <f>[1]!b_info_latestissurercreditrating2(A6590,日期设置!$B$2,"102","1")</f>
        <v>AAA</v>
      </c>
      <c r="O6590" s="8">
        <v>4.0999999999999996</v>
      </c>
      <c r="P6590" s="9">
        <f>[1]!b_info_repurchasedate(A6590)</f>
        <v>0</v>
      </c>
      <c r="Q6590" s="8" t="s">
        <v>16423</v>
      </c>
      <c r="R6590" s="2" t="str">
        <f>IF((--IF(P6590=0,Q6590,P6590))&gt;(--日期设置!$B$2),IF(P6590=0,Q6590,P6590),Q6590)</f>
        <v>2022-04-26</v>
      </c>
      <c r="S6590" s="2" t="s">
        <v>17815</v>
      </c>
      <c r="T6590" s="8">
        <f>[1]!b_anal_ptmyear($A6590,日期设置!$B$2)</f>
        <v>1.095890410958904</v>
      </c>
      <c r="U6590" s="8">
        <f>[1]!b_anal_termifexercise($A6590,日期设置!B$2)</f>
        <v>0</v>
      </c>
      <c r="V6590" s="10">
        <f>[1]!b_dq_dirtyprice(A6590,日期设置!$B$2)</f>
        <v>104.1435</v>
      </c>
      <c r="W6590" s="11">
        <f>IF(U6590=0,ROUNDUP((Q6590-日期设置!$B$2)/365,0),ROUNDUP((R6590-日期设置!$B$2)/365,0))</f>
        <v>2</v>
      </c>
      <c r="X6590" s="18">
        <f>_xlfn.IFNA(VLOOKUP(A6590,过往入选债券!A:D,4,0),2)</f>
        <v>2</v>
      </c>
      <c r="Y6590">
        <f>_xlfn.IFNA(VLOOKUP(C6590,[2]Sheet1!$A:$A,1,0),3)</f>
        <v>3</v>
      </c>
    </row>
    <row r="6591" spans="1:25" x14ac:dyDescent="0.2">
      <c r="A6591" s="28" t="s">
        <v>19697</v>
      </c>
      <c r="B6591" s="28" t="s">
        <v>19698</v>
      </c>
      <c r="C6591" s="38" t="s">
        <v>5219</v>
      </c>
      <c r="D6591" s="26" t="str">
        <f>[1]!b_calc_yield(A6591,日期设置!$B$2,F6591,1,R6591,1,O6591,L6591,S6591,)</f>
        <v>Fetching...</v>
      </c>
      <c r="E6591" s="26">
        <f t="shared" si="204"/>
        <v>8.7119918004783248</v>
      </c>
      <c r="F6591" s="18">
        <f>[1]!b_dq_cleanprice($A6591,日期设置!B$2)</f>
        <v>100.2333</v>
      </c>
      <c r="G6591" s="18" t="str">
        <f t="shared" si="205"/>
        <v>4.41 + 2.41</v>
      </c>
      <c r="H6591" s="27">
        <f>[1]!b_dq_pctchange($A6591,日期设置!$B$2,1)/100</f>
        <v>8.5473755263475301E-4</v>
      </c>
      <c r="I6591" s="26">
        <f>[1]!b_pq_pctchange(A6591,日期设置!$B$4,日期设置!$B$2,1)</f>
        <v>0.15848161423415982</v>
      </c>
      <c r="J6591" s="26">
        <f>[1]!b_pq_pctchange(A6591,日期设置!$C$4,日期设置!$B$2,1)</f>
        <v>0.41736503010017617</v>
      </c>
      <c r="K6591" s="52">
        <f>[1]!b_dq_amount($A6591,日期设置!B$2,2,10000)</f>
        <v>20488.999725999998</v>
      </c>
      <c r="L6591" s="26">
        <f>[1]!b_info_latestpar(A6591,日期设置!$B$2)</f>
        <v>100</v>
      </c>
      <c r="M6591" s="6">
        <f>[1]!b_info_outstandingbalance($A6591,日期设置!B$2)</f>
        <v>90</v>
      </c>
      <c r="N6591" s="7" t="str">
        <f>[1]!b_info_latestissurercreditrating2(A6591,日期设置!$B$2,"102","1")</f>
        <v>AAA</v>
      </c>
      <c r="O6591" s="8">
        <v>3.79</v>
      </c>
      <c r="P6591" s="9" t="str">
        <f>[1]!b_info_repurchasedate(A6591)</f>
        <v>2023-08-21</v>
      </c>
      <c r="Q6591" s="8" t="s">
        <v>17723</v>
      </c>
      <c r="R6591" s="2" t="str">
        <f>IF((--IF(P6591=0,Q6591,P6591))&gt;(--日期设置!$B$2),IF(P6591=0,Q6591,P6591),Q6591)</f>
        <v>2023-08-21</v>
      </c>
      <c r="S6591" s="31" t="s">
        <v>19109</v>
      </c>
      <c r="T6591" s="8">
        <f>[1]!b_anal_ptmyear($A6591,日期设置!$B$2)</f>
        <v>4.4164383561643836</v>
      </c>
      <c r="U6591" s="8">
        <f>[1]!b_anal_termifexercise($A6591,日期设置!B$2)</f>
        <v>2.4164383561643836</v>
      </c>
      <c r="V6591" s="10">
        <f>[1]!b_dq_dirtyprice(A6591,日期设置!$B$2)</f>
        <v>102.44499999999999</v>
      </c>
      <c r="W6591" s="11">
        <f>IF(U6591=0,ROUNDUP((Q6591-日期设置!$B$2)/365,0),ROUNDUP((R6591-日期设置!$B$2)/365,0))</f>
        <v>3</v>
      </c>
      <c r="X6591" s="18">
        <f>_xlfn.IFNA(VLOOKUP(A6591,过往入选债券!A:D,4,0),2)</f>
        <v>2</v>
      </c>
      <c r="Y6591">
        <f>_xlfn.IFNA(VLOOKUP(C6591,[2]Sheet1!$A:$A,1,0),3)</f>
        <v>3</v>
      </c>
    </row>
    <row r="6592" spans="1:25" hidden="1" x14ac:dyDescent="0.2">
      <c r="A6592" s="21" t="s">
        <v>2680</v>
      </c>
      <c r="B6592" s="21" t="s">
        <v>2681</v>
      </c>
      <c r="C6592" s="37" t="s">
        <v>1388</v>
      </c>
      <c r="D6592" s="26" t="str">
        <f>[1]!b_calc_yield(A6592,日期设置!$B$2,F6592,1,R6592,1,O6592,L6592,S6592,)</f>
        <v>Fetching...</v>
      </c>
      <c r="E6592" s="26">
        <f t="shared" si="204"/>
        <v>3.5285643119089105</v>
      </c>
      <c r="F6592" s="18">
        <f>[1]!b_dq_cleanprice($A6592,日期设置!B$2)</f>
        <v>101.9372</v>
      </c>
      <c r="G6592" s="18" t="str">
        <f t="shared" si="205"/>
        <v>2.95 + 0.95</v>
      </c>
      <c r="H6592" s="27">
        <f>[1]!b_dq_pctchange($A6592,日期设置!$B$2,1)/100</f>
        <v>0</v>
      </c>
      <c r="I6592" s="26">
        <f>[1]!b_pq_pctchange(A6592,日期设置!$B$4,日期设置!$B$2,1)</f>
        <v>0</v>
      </c>
      <c r="J6592" s="26">
        <f>[1]!b_pq_pctchange(A6592,日期设置!$C$4,日期设置!$B$2,1)</f>
        <v>0</v>
      </c>
      <c r="K6592" s="52">
        <f>[1]!b_dq_amount($A6592,日期设置!B$2,2,10000)</f>
        <v>0</v>
      </c>
      <c r="L6592" s="26">
        <f>[1]!b_info_latestpar(A6592,日期设置!$B$2)</f>
        <v>100</v>
      </c>
      <c r="M6592" s="6">
        <f>[1]!b_info_outstandingbalance($A6592,日期设置!B$2)</f>
        <v>20</v>
      </c>
      <c r="N6592" s="7">
        <f>[1]!b_info_latestissurercreditrating2(A6592,日期设置!$B$2,"102","1")</f>
        <v>0</v>
      </c>
      <c r="O6592" s="8">
        <v>5.78</v>
      </c>
      <c r="P6592" s="9" t="str">
        <f>[1]!b_info_repurchasedate(A6592)</f>
        <v>2022-03-07</v>
      </c>
      <c r="Q6592" s="8" t="s">
        <v>16937</v>
      </c>
      <c r="R6592" s="2" t="str">
        <f>IF((--IF(P6592=0,Q6592,P6592))&gt;(--日期设置!$B$2),IF(P6592=0,Q6592,P6592),Q6592)</f>
        <v>2022-03-07</v>
      </c>
      <c r="S6592" s="2" t="s">
        <v>18101</v>
      </c>
      <c r="T6592" s="8">
        <f>[1]!b_anal_ptmyear($A6592,日期设置!$B$2)</f>
        <v>2.9589041095890409</v>
      </c>
      <c r="U6592" s="8">
        <f>[1]!b_anal_termifexercise($A6592,日期设置!B$2)</f>
        <v>0.95890410958904104</v>
      </c>
      <c r="V6592" s="10">
        <f>[1]!b_dq_dirtyprice(A6592,日期设置!$B$2)</f>
        <v>102.1747</v>
      </c>
      <c r="W6592" s="11">
        <f>IF(U6592=0,ROUNDUP((Q6592-日期设置!$B$2)/365,0),ROUNDUP((R6592-日期设置!$B$2)/365,0))</f>
        <v>1</v>
      </c>
      <c r="X6592" s="18">
        <f>_xlfn.IFNA(VLOOKUP(A6592,过往入选债券!A:D,4,0),2)</f>
        <v>2</v>
      </c>
      <c r="Y6592">
        <f>_xlfn.IFNA(VLOOKUP(C6592,[2]Sheet1!$A:$A,1,0),3)</f>
        <v>3</v>
      </c>
    </row>
    <row r="6593" spans="1:25" hidden="1" x14ac:dyDescent="0.2">
      <c r="A6593" s="28" t="s">
        <v>21422</v>
      </c>
      <c r="B6593" s="28" t="s">
        <v>21423</v>
      </c>
      <c r="C6593" s="39" t="s">
        <v>21700</v>
      </c>
      <c r="D6593" s="26" t="str">
        <f>[1]!b_calc_yield(A6593,日期设置!$B$2,F6593,1,R6593,1,O6593,L6593,S6593,)</f>
        <v>Fetching...</v>
      </c>
      <c r="E6593" s="26">
        <f t="shared" si="204"/>
        <v>5.9200586234135155</v>
      </c>
      <c r="F6593" s="18">
        <f>[1]!b_dq_cleanprice($A6593,日期设置!B$2)</f>
        <v>100.1247</v>
      </c>
      <c r="G6593" s="18" t="str">
        <f t="shared" si="205"/>
        <v>1.62 + 1.62</v>
      </c>
      <c r="H6593" s="27">
        <f>[1]!b_dq_pctchange($A6593,日期设置!$B$2,1)/100</f>
        <v>0</v>
      </c>
      <c r="I6593" s="26">
        <f>[1]!b_pq_pctchange(A6593,日期设置!$B$4,日期设置!$B$2,1)</f>
        <v>0</v>
      </c>
      <c r="J6593" s="26">
        <f>[1]!b_pq_pctchange(A6593,日期设置!$C$4,日期设置!$B$2,1)</f>
        <v>-6.8567390666443753E-2</v>
      </c>
      <c r="K6593" s="52">
        <f>[1]!b_dq_amount($A6593,日期设置!B$2,2,10000)</f>
        <v>0</v>
      </c>
      <c r="L6593" s="26">
        <f>[1]!b_info_latestpar(A6593,日期设置!$B$2)</f>
        <v>100</v>
      </c>
      <c r="M6593" s="6">
        <f>[1]!b_info_outstandingbalance($A6593,日期设置!B$2)</f>
        <v>23</v>
      </c>
      <c r="N6593" s="7" t="str">
        <f>[1]!b_info_latestissurercreditrating2(A6593,日期设置!$B$2,"102","1")</f>
        <v>AAA</v>
      </c>
      <c r="O6593" s="43">
        <v>3.77</v>
      </c>
      <c r="P6593" s="9">
        <f>[1]!b_info_repurchasedate(A6593)</f>
        <v>0</v>
      </c>
      <c r="Q6593" s="31" t="s">
        <v>16950</v>
      </c>
      <c r="R6593" s="2" t="str">
        <f>IF((--IF(P6593=0,Q6593,P6593))&gt;(--日期设置!$B$2),IF(P6593=0,Q6593,P6593),Q6593)</f>
        <v>2022-11-06</v>
      </c>
      <c r="S6593" s="31" t="s">
        <v>21682</v>
      </c>
      <c r="T6593" s="8">
        <f>[1]!b_anal_ptmyear($A6593,日期设置!$B$2)</f>
        <v>1.6273972602739726</v>
      </c>
      <c r="U6593" s="8">
        <f>[1]!b_anal_termifexercise($A6593,日期设置!B$2)</f>
        <v>1.6273972602739726</v>
      </c>
      <c r="V6593" s="10">
        <f>[1]!b_dq_dirtyprice(A6593,日期设置!$B$2)</f>
        <v>101.5294</v>
      </c>
      <c r="W6593" s="11">
        <f>IF(U6593=0,ROUNDUP((Q6593-日期设置!$B$2)/365,0),ROUNDUP((R6593-日期设置!$B$2)/365,0))</f>
        <v>2</v>
      </c>
      <c r="X6593" s="18">
        <f>_xlfn.IFNA(VLOOKUP(A6593,过往入选债券!A:D,4,0),2)</f>
        <v>2</v>
      </c>
      <c r="Y6593">
        <f>_xlfn.IFNA(VLOOKUP(C6593,[2]Sheet1!$A:$A,1,0),3)</f>
        <v>3</v>
      </c>
    </row>
    <row r="6594" spans="1:25" hidden="1" x14ac:dyDescent="0.2">
      <c r="A6594" s="21" t="s">
        <v>13319</v>
      </c>
      <c r="B6594" s="21" t="s">
        <v>13320</v>
      </c>
      <c r="C6594" s="37" t="s">
        <v>12767</v>
      </c>
      <c r="D6594" s="26" t="str">
        <f>[1]!b_calc_yield(A6594,日期设置!$B$2,F6594,1,R6594,1,O6594,L6594,S6594,)</f>
        <v>Fetching...</v>
      </c>
      <c r="E6594" s="26">
        <f t="shared" ref="E6594:E6657" si="206">((O6594*W6594+L6594)/V6594-1)*100</f>
        <v>17.682065015249581</v>
      </c>
      <c r="F6594" s="18">
        <f>[1]!b_dq_cleanprice($A6594,日期设置!B$2)</f>
        <v>59.193600000000004</v>
      </c>
      <c r="G6594" s="18" t="str">
        <f t="shared" ref="G6594:G6657" si="207">LEFT(T6594,4)&amp;" + "&amp;LEFT(U6594,4)</f>
        <v>2.41 + 0</v>
      </c>
      <c r="H6594" s="27">
        <f>[1]!b_dq_pctchange($A6594,日期设置!$B$2,1)/100</f>
        <v>0</v>
      </c>
      <c r="I6594" s="26">
        <f>[1]!b_pq_pctchange(A6594,日期设置!$B$4,日期设置!$B$2,1)</f>
        <v>0</v>
      </c>
      <c r="J6594" s="26">
        <f>[1]!b_pq_pctchange(A6594,日期设置!$C$4,日期设置!$B$2,1)</f>
        <v>-0.17791163778202243</v>
      </c>
      <c r="K6594" s="52">
        <f>[1]!b_dq_amount($A6594,日期设置!B$2,2,10000)</f>
        <v>0</v>
      </c>
      <c r="L6594" s="26">
        <f>[1]!b_info_latestpar(A6594,日期设置!$B$2)</f>
        <v>60</v>
      </c>
      <c r="M6594" s="6">
        <f>[1]!b_info_outstandingbalance($A6594,日期设置!B$2)</f>
        <v>6.6</v>
      </c>
      <c r="N6594" s="7" t="str">
        <f>[1]!b_info_latestissurercreditrating2(A6594,日期设置!$B$2,"102","1")</f>
        <v>AA</v>
      </c>
      <c r="O6594" s="8">
        <v>3.73</v>
      </c>
      <c r="P6594" s="9">
        <f>[1]!b_info_repurchasedate(A6594)</f>
        <v>0</v>
      </c>
      <c r="Q6594" s="8" t="s">
        <v>16080</v>
      </c>
      <c r="R6594" s="2" t="str">
        <f>IF((--IF(P6594=0,Q6594,P6594))&gt;(--日期设置!$B$2),IF(P6594=0,Q6594,P6594),Q6594)</f>
        <v>2023-08-22</v>
      </c>
      <c r="S6594" s="2" t="s">
        <v>17866</v>
      </c>
      <c r="T6594" s="8">
        <f>[1]!b_anal_ptmyear($A6594,日期设置!$B$2)</f>
        <v>2.419178082191781</v>
      </c>
      <c r="U6594" s="8">
        <f>[1]!b_anal_termifexercise($A6594,日期设置!B$2)</f>
        <v>0</v>
      </c>
      <c r="V6594" s="10">
        <f>[1]!b_dq_dirtyprice(A6594,日期设置!$B$2)</f>
        <v>60.493499999999997</v>
      </c>
      <c r="W6594" s="11">
        <f>IF(U6594=0,ROUNDUP((Q6594-日期设置!$B$2)/365,0),ROUNDUP((R6594-日期设置!$B$2)/365,0))</f>
        <v>3</v>
      </c>
      <c r="X6594" s="18">
        <f>_xlfn.IFNA(VLOOKUP(A6594,过往入选债券!A:D,4,0),2)</f>
        <v>2</v>
      </c>
      <c r="Y6594">
        <f>_xlfn.IFNA(VLOOKUP(C6594,[2]Sheet1!$A:$A,1,0),3)</f>
        <v>3</v>
      </c>
    </row>
    <row r="6595" spans="1:25" hidden="1" x14ac:dyDescent="0.2">
      <c r="A6595" s="21" t="s">
        <v>657</v>
      </c>
      <c r="B6595" s="21" t="s">
        <v>658</v>
      </c>
      <c r="C6595" s="37" t="s">
        <v>103</v>
      </c>
      <c r="D6595" s="26" t="str">
        <f>[1]!b_calc_yield(A6595,日期设置!$B$2,F6595,1,R6595,1,O6595,L6595,S6595,)</f>
        <v>Fetching...</v>
      </c>
      <c r="E6595" s="26">
        <f t="shared" si="206"/>
        <v>1.8947738629647048</v>
      </c>
      <c r="F6595" s="18">
        <f>[1]!b_dq_cleanprice($A6595,日期设置!B$2)</f>
        <v>100.2753</v>
      </c>
      <c r="G6595" s="18" t="str">
        <f t="shared" si="207"/>
        <v>0.51 + 0</v>
      </c>
      <c r="H6595" s="27">
        <f>[1]!b_dq_pctchange($A6595,日期设置!$B$2,1)/100</f>
        <v>0</v>
      </c>
      <c r="I6595" s="26">
        <f>[1]!b_pq_pctchange(A6595,日期设置!$B$4,日期设置!$B$2,1)</f>
        <v>0</v>
      </c>
      <c r="J6595" s="26">
        <f>[1]!b_pq_pctchange(A6595,日期设置!$C$4,日期设置!$B$2,1)</f>
        <v>0</v>
      </c>
      <c r="K6595" s="52">
        <f>[1]!b_dq_amount($A6595,日期设置!B$2,2,10000)</f>
        <v>0</v>
      </c>
      <c r="L6595" s="26">
        <f>[1]!b_info_latestpar(A6595,日期设置!$B$2)</f>
        <v>100</v>
      </c>
      <c r="M6595" s="6">
        <f>[1]!b_info_outstandingbalance($A6595,日期设置!B$2)</f>
        <v>10</v>
      </c>
      <c r="N6595" s="7">
        <f>[1]!b_info_latestissurercreditrating2(A6595,日期设置!$B$2,"102","1")</f>
        <v>0</v>
      </c>
      <c r="O6595" s="8">
        <v>4.3</v>
      </c>
      <c r="P6595" s="9">
        <f>[1]!b_info_repurchasedate(A6595)</f>
        <v>0</v>
      </c>
      <c r="Q6595" s="8" t="s">
        <v>16201</v>
      </c>
      <c r="R6595" s="2" t="str">
        <f>IF((--IF(P6595=0,Q6595,P6595))&gt;(--日期设置!$B$2),IF(P6595=0,Q6595,P6595),Q6595)</f>
        <v>2021-09-26</v>
      </c>
      <c r="S6595" s="2" t="s">
        <v>18232</v>
      </c>
      <c r="T6595" s="8">
        <f>[1]!b_anal_ptmyear($A6595,日期设置!$B$2)</f>
        <v>0.51506849315068493</v>
      </c>
      <c r="U6595" s="8">
        <f>[1]!b_anal_termifexercise($A6595,日期设置!B$2)</f>
        <v>0</v>
      </c>
      <c r="V6595" s="10">
        <f>[1]!b_dq_dirtyprice(A6595,日期设置!$B$2)</f>
        <v>102.3605</v>
      </c>
      <c r="W6595" s="11">
        <f>IF(U6595=0,ROUNDUP((Q6595-日期设置!$B$2)/365,0),ROUNDUP((R6595-日期设置!$B$2)/365,0))</f>
        <v>1</v>
      </c>
      <c r="X6595" s="18">
        <f>_xlfn.IFNA(VLOOKUP(A6595,过往入选债券!A:D,4,0),2)</f>
        <v>2</v>
      </c>
      <c r="Y6595">
        <f>_xlfn.IFNA(VLOOKUP(C6595,[2]Sheet1!$A:$A,1,0),3)</f>
        <v>3</v>
      </c>
    </row>
    <row r="6596" spans="1:25" hidden="1" x14ac:dyDescent="0.2">
      <c r="A6596" s="21" t="s">
        <v>13211</v>
      </c>
      <c r="B6596" s="21" t="s">
        <v>13212</v>
      </c>
      <c r="C6596" s="37" t="s">
        <v>13213</v>
      </c>
      <c r="D6596" s="26" t="str">
        <f>[1]!b_calc_yield(A6596,日期设置!$B$2,F6596,1,R6596,1,O6596,L6596,S6596,)</f>
        <v>Fetching...</v>
      </c>
      <c r="E6596" s="26">
        <f t="shared" si="206"/>
        <v>19.896873268169667</v>
      </c>
      <c r="F6596" s="18">
        <f>[1]!b_dq_cleanprice($A6596,日期设置!B$2)</f>
        <v>60.047499999999999</v>
      </c>
      <c r="G6596" s="18" t="str">
        <f t="shared" si="207"/>
        <v>2.24 + 0</v>
      </c>
      <c r="H6596" s="27">
        <f>[1]!b_dq_pctchange($A6596,日期设置!$B$2,1)/100</f>
        <v>0</v>
      </c>
      <c r="I6596" s="26">
        <f>[1]!b_pq_pctchange(A6596,日期设置!$B$4,日期设置!$B$2,1)</f>
        <v>0</v>
      </c>
      <c r="J6596" s="26">
        <f>[1]!b_pq_pctchange(A6596,日期设置!$C$4,日期设置!$B$2,1)</f>
        <v>0</v>
      </c>
      <c r="K6596" s="52">
        <f>[1]!b_dq_amount($A6596,日期设置!B$2,2,10000)</f>
        <v>0</v>
      </c>
      <c r="L6596" s="26">
        <f>[1]!b_info_latestpar(A6596,日期设置!$B$2)</f>
        <v>60</v>
      </c>
      <c r="M6596" s="6">
        <f>[1]!b_info_outstandingbalance($A6596,日期设置!B$2)</f>
        <v>6</v>
      </c>
      <c r="N6596" s="7" t="str">
        <f>[1]!b_info_latestissurercreditrating2(A6596,日期设置!$B$2,"102","1")</f>
        <v>AA-</v>
      </c>
      <c r="O6596" s="8">
        <v>4.88</v>
      </c>
      <c r="P6596" s="9">
        <f>[1]!b_info_repurchasedate(A6596)</f>
        <v>0</v>
      </c>
      <c r="Q6596" s="8" t="s">
        <v>16554</v>
      </c>
      <c r="R6596" s="2" t="str">
        <f>IF((--IF(P6596=0,Q6596,P6596))&gt;(--日期设置!$B$2),IF(P6596=0,Q6596,P6596),Q6596)</f>
        <v>2023-06-20</v>
      </c>
      <c r="S6596" s="2" t="s">
        <v>18304</v>
      </c>
      <c r="T6596" s="8">
        <f>[1]!b_anal_ptmyear($A6596,日期设置!$B$2)</f>
        <v>2.2465753424657535</v>
      </c>
      <c r="U6596" s="8">
        <f>[1]!b_anal_termifexercise($A6596,日期设置!B$2)</f>
        <v>0</v>
      </c>
      <c r="V6596" s="10">
        <f>[1]!b_dq_dirtyprice(A6596,日期设置!$B$2)</f>
        <v>62.253500000000003</v>
      </c>
      <c r="W6596" s="11">
        <f>IF(U6596=0,ROUNDUP((Q6596-日期设置!$B$2)/365,0),ROUNDUP((R6596-日期设置!$B$2)/365,0))</f>
        <v>3</v>
      </c>
      <c r="X6596" s="18">
        <f>_xlfn.IFNA(VLOOKUP(A6596,过往入选债券!A:D,4,0),2)</f>
        <v>2</v>
      </c>
      <c r="Y6596">
        <f>_xlfn.IFNA(VLOOKUP(C6596,[2]Sheet1!$A:$A,1,0),3)</f>
        <v>3</v>
      </c>
    </row>
    <row r="6597" spans="1:25" hidden="1" x14ac:dyDescent="0.2">
      <c r="A6597" s="21" t="s">
        <v>8002</v>
      </c>
      <c r="B6597" s="21" t="s">
        <v>8003</v>
      </c>
      <c r="C6597" s="37" t="s">
        <v>1098</v>
      </c>
      <c r="D6597" s="26" t="str">
        <f>[1]!b_calc_yield(A6597,日期设置!$B$2,F6597,1,R6597,1,O6597,L6597,S6597,)</f>
        <v>Fetching...</v>
      </c>
      <c r="E6597" s="26">
        <f t="shared" si="206"/>
        <v>3.1738866892789375</v>
      </c>
      <c r="F6597" s="18">
        <f>[1]!b_dq_cleanprice($A6597,日期设置!B$2)</f>
        <v>100.25279999999999</v>
      </c>
      <c r="G6597" s="18" t="str">
        <f t="shared" si="207"/>
        <v>0.86 + 0</v>
      </c>
      <c r="H6597" s="27">
        <f>[1]!b_dq_pctchange($A6597,日期设置!$B$2,1)/100</f>
        <v>0</v>
      </c>
      <c r="I6597" s="26">
        <f>[1]!b_pq_pctchange(A6597,日期设置!$B$4,日期设置!$B$2,1)</f>
        <v>0</v>
      </c>
      <c r="J6597" s="26">
        <f>[1]!b_pq_pctchange(A6597,日期设置!$C$4,日期设置!$B$2,1)</f>
        <v>0</v>
      </c>
      <c r="K6597" s="52">
        <f>[1]!b_dq_amount($A6597,日期设置!B$2,2,10000)</f>
        <v>0</v>
      </c>
      <c r="L6597" s="26">
        <f>[1]!b_info_latestpar(A6597,日期设置!$B$2)</f>
        <v>100</v>
      </c>
      <c r="M6597" s="6">
        <f>[1]!b_info_outstandingbalance($A6597,日期设置!B$2)</f>
        <v>5</v>
      </c>
      <c r="N6597" s="7" t="str">
        <f>[1]!b_info_latestissurercreditrating2(A6597,日期设置!$B$2,"102","1")</f>
        <v>AA</v>
      </c>
      <c r="O6597" s="8">
        <v>4</v>
      </c>
      <c r="P6597" s="9">
        <f>[1]!b_info_repurchasedate(A6597)</f>
        <v>0</v>
      </c>
      <c r="Q6597" s="8" t="s">
        <v>16498</v>
      </c>
      <c r="R6597" s="2" t="str">
        <f>IF((--IF(P6597=0,Q6597,P6597))&gt;(--日期设置!$B$2),IF(P6597=0,Q6597,P6597),Q6597)</f>
        <v>2022-01-31</v>
      </c>
      <c r="S6597" s="2" t="s">
        <v>18069</v>
      </c>
      <c r="T6597" s="8">
        <f>[1]!b_anal_ptmyear($A6597,日期设置!$B$2)</f>
        <v>0.86301369863013699</v>
      </c>
      <c r="U6597" s="8">
        <f>[1]!b_anal_termifexercise($A6597,日期设置!B$2)</f>
        <v>0</v>
      </c>
      <c r="V6597" s="10">
        <f>[1]!b_dq_dirtyprice(A6597,日期设置!$B$2)</f>
        <v>100.80070000000001</v>
      </c>
      <c r="W6597" s="11">
        <f>IF(U6597=0,ROUNDUP((Q6597-日期设置!$B$2)/365,0),ROUNDUP((R6597-日期设置!$B$2)/365,0))</f>
        <v>1</v>
      </c>
      <c r="X6597" s="18">
        <f>_xlfn.IFNA(VLOOKUP(A6597,过往入选债券!A:D,4,0),2)</f>
        <v>2</v>
      </c>
      <c r="Y6597" s="45">
        <f>_xlfn.IFNA(VLOOKUP(C6597,[2]Sheet1!$A:$A,1,0),3)</f>
        <v>3</v>
      </c>
    </row>
    <row r="6598" spans="1:25" hidden="1" x14ac:dyDescent="0.2">
      <c r="A6598" s="21" t="s">
        <v>6330</v>
      </c>
      <c r="B6598" s="21" t="s">
        <v>6331</v>
      </c>
      <c r="C6598" s="37" t="s">
        <v>457</v>
      </c>
      <c r="D6598" s="26" t="str">
        <f>[1]!b_calc_yield(A6598,日期设置!$B$2,F6598,1,R6598,1,O6598,L6598,S6598,)</f>
        <v>Fetching...</v>
      </c>
      <c r="E6598" s="26">
        <f t="shared" si="206"/>
        <v>7.1324499905723426</v>
      </c>
      <c r="F6598" s="18">
        <f>[1]!b_dq_cleanprice($A6598,日期设置!B$2)</f>
        <v>104.7876</v>
      </c>
      <c r="G6598" s="18" t="str">
        <f t="shared" si="207"/>
        <v>1.96 + 0</v>
      </c>
      <c r="H6598" s="27">
        <f>[1]!b_dq_pctchange($A6598,日期设置!$B$2,1)/100</f>
        <v>0</v>
      </c>
      <c r="I6598" s="26">
        <f>[1]!b_pq_pctchange(A6598,日期设置!$B$4,日期设置!$B$2,1)</f>
        <v>0</v>
      </c>
      <c r="J6598" s="26">
        <f>[1]!b_pq_pctchange(A6598,日期设置!$C$4,日期设置!$B$2,1)</f>
        <v>-0.17138638149903873</v>
      </c>
      <c r="K6598" s="52">
        <f>[1]!b_dq_amount($A6598,日期设置!B$2,2,10000)</f>
        <v>0</v>
      </c>
      <c r="L6598" s="26">
        <f>[1]!b_info_latestpar(A6598,日期设置!$B$2)</f>
        <v>100</v>
      </c>
      <c r="M6598" s="6">
        <f>[1]!b_info_outstandingbalance($A6598,日期设置!B$2)</f>
        <v>7</v>
      </c>
      <c r="N6598" s="7" t="str">
        <f>[1]!b_info_latestissurercreditrating2(A6598,日期设置!$B$2,"102","1")</f>
        <v>AA+</v>
      </c>
      <c r="O6598" s="8">
        <v>6.25</v>
      </c>
      <c r="P6598" s="9">
        <f>[1]!b_info_repurchasedate(A6598)</f>
        <v>0</v>
      </c>
      <c r="Q6598" s="8" t="s">
        <v>16042</v>
      </c>
      <c r="R6598" s="2" t="str">
        <f>IF((--IF(P6598=0,Q6598,P6598))&gt;(--日期设置!$B$2),IF(P6598=0,Q6598,P6598),Q6598)</f>
        <v>2023-03-09</v>
      </c>
      <c r="S6598" s="2" t="s">
        <v>17942</v>
      </c>
      <c r="T6598" s="8">
        <f>[1]!b_anal_ptmyear($A6598,日期设置!$B$2)</f>
        <v>1.9643835616438357</v>
      </c>
      <c r="U6598" s="8">
        <f>[1]!b_anal_termifexercise($A6598,日期设置!B$2)</f>
        <v>0</v>
      </c>
      <c r="V6598" s="10">
        <f>[1]!b_dq_dirtyprice(A6598,日期设置!$B$2)</f>
        <v>105.0102</v>
      </c>
      <c r="W6598" s="11">
        <f>IF(U6598=0,ROUNDUP((Q6598-日期设置!$B$2)/365,0),ROUNDUP((R6598-日期设置!$B$2)/365,0))</f>
        <v>2</v>
      </c>
      <c r="X6598" s="18">
        <f>_xlfn.IFNA(VLOOKUP(A6598,过往入选债券!A:D,4,0),2)</f>
        <v>2</v>
      </c>
      <c r="Y6598">
        <f>_xlfn.IFNA(VLOOKUP(C6598,[2]Sheet1!$A:$A,1,0),3)</f>
        <v>3</v>
      </c>
    </row>
    <row r="6599" spans="1:25" hidden="1" x14ac:dyDescent="0.2">
      <c r="A6599" s="28" t="s">
        <v>20498</v>
      </c>
      <c r="B6599" s="28" t="s">
        <v>20499</v>
      </c>
      <c r="C6599" s="39" t="s">
        <v>20777</v>
      </c>
      <c r="D6599" s="26" t="str">
        <f>[1]!b_calc_yield(A6599,日期设置!$B$2,F6599,1,R6599,1,O6599,L6599,S6599,)</f>
        <v>Fetching...</v>
      </c>
      <c r="E6599" s="26">
        <f t="shared" si="206"/>
        <v>9.0362445457474081</v>
      </c>
      <c r="F6599" s="18">
        <f>[1]!b_dq_cleanprice($A6599,日期设置!B$2)</f>
        <v>100.509</v>
      </c>
      <c r="G6599" s="18" t="str">
        <f t="shared" si="207"/>
        <v>4.50 + 2.50</v>
      </c>
      <c r="H6599" s="27">
        <f>[1]!b_dq_pctchange($A6599,日期设置!$B$2,1)/100</f>
        <v>0</v>
      </c>
      <c r="I6599" s="26">
        <f>[1]!b_pq_pctchange(A6599,日期设置!$B$4,日期设置!$B$2,1)</f>
        <v>0</v>
      </c>
      <c r="J6599" s="26">
        <f>[1]!b_pq_pctchange(A6599,日期设置!$C$4,日期设置!$B$2,1)</f>
        <v>0.11026083110968438</v>
      </c>
      <c r="K6599" s="52">
        <f>[1]!b_dq_amount($A6599,日期设置!B$2,2,10000)</f>
        <v>0</v>
      </c>
      <c r="L6599" s="26">
        <f>[1]!b_info_latestpar(A6599,日期设置!$B$2)</f>
        <v>100</v>
      </c>
      <c r="M6599" s="6">
        <f>[1]!b_info_outstandingbalance($A6599,日期设置!B$2)</f>
        <v>14.6</v>
      </c>
      <c r="N6599" s="7" t="str">
        <f>[1]!b_info_latestissurercreditrating2(A6599,日期设置!$B$2,"102","1")</f>
        <v>AAA</v>
      </c>
      <c r="O6599" s="8">
        <v>3.9</v>
      </c>
      <c r="P6599" s="9" t="str">
        <f>[1]!b_info_repurchasedate(A6599)</f>
        <v>2023-09-22</v>
      </c>
      <c r="Q6599" s="8" t="s">
        <v>20854</v>
      </c>
      <c r="R6599" s="2" t="str">
        <f>IF((--IF(P6599=0,Q6599,P6599))&gt;(--日期设置!$B$2),IF(P6599=0,Q6599,P6599),Q6599)</f>
        <v>2023-09-22</v>
      </c>
      <c r="S6599" s="31" t="s">
        <v>17459</v>
      </c>
      <c r="T6599" s="8">
        <f>[1]!b_anal_ptmyear($A6599,日期设置!$B$2)</f>
        <v>4.5041095890410956</v>
      </c>
      <c r="U6599" s="8">
        <f>[1]!b_anal_termifexercise($A6599,日期设置!B$2)</f>
        <v>2.504109589041096</v>
      </c>
      <c r="V6599" s="10">
        <f>[1]!b_dq_dirtyprice(A6599,日期设置!$B$2)</f>
        <v>102.443</v>
      </c>
      <c r="W6599" s="11">
        <f>IF(U6599=0,ROUNDUP((Q6599-日期设置!$B$2)/365,0),ROUNDUP((R6599-日期设置!$B$2)/365,0))</f>
        <v>3</v>
      </c>
      <c r="X6599" s="18">
        <f>_xlfn.IFNA(VLOOKUP(A6599,过往入选债券!A:D,4,0),2)</f>
        <v>2</v>
      </c>
      <c r="Y6599">
        <f>_xlfn.IFNA(VLOOKUP(C6599,[2]Sheet1!$A:$A,1,0),3)</f>
        <v>3</v>
      </c>
    </row>
    <row r="6600" spans="1:25" hidden="1" x14ac:dyDescent="0.2">
      <c r="A6600" s="28" t="s">
        <v>21484</v>
      </c>
      <c r="B6600" s="28" t="s">
        <v>21485</v>
      </c>
      <c r="C6600" s="39" t="s">
        <v>21700</v>
      </c>
      <c r="D6600" s="26" t="str">
        <f>[1]!b_calc_yield(A6600,日期设置!$B$2,F6600,1,R6600,1,O6600,L6600,S6600,)</f>
        <v>Fetching...</v>
      </c>
      <c r="E6600" s="26">
        <f t="shared" si="206"/>
        <v>6.0193028112575764</v>
      </c>
      <c r="F6600" s="18">
        <f>[1]!b_dq_cleanprice($A6600,日期设置!B$2)</f>
        <v>100.56010000000001</v>
      </c>
      <c r="G6600" s="18" t="str">
        <f t="shared" si="207"/>
        <v>1.65 + 1.65</v>
      </c>
      <c r="H6600" s="27">
        <f>[1]!b_dq_pctchange($A6600,日期设置!$B$2,1)/100</f>
        <v>0</v>
      </c>
      <c r="I6600" s="26">
        <f>[1]!b_pq_pctchange(A6600,日期设置!$B$4,日期设置!$B$2,1)</f>
        <v>0</v>
      </c>
      <c r="J6600" s="26">
        <f>[1]!b_pq_pctchange(A6600,日期设置!$C$4,日期设置!$B$2,1)</f>
        <v>0</v>
      </c>
      <c r="K6600" s="52">
        <f>[1]!b_dq_amount($A6600,日期设置!B$2,2,10000)</f>
        <v>0</v>
      </c>
      <c r="L6600" s="26">
        <f>[1]!b_info_latestpar(A6600,日期设置!$B$2)</f>
        <v>100</v>
      </c>
      <c r="M6600" s="6">
        <f>[1]!b_info_outstandingbalance($A6600,日期设置!B$2)</f>
        <v>20</v>
      </c>
      <c r="N6600" s="7" t="str">
        <f>[1]!b_info_latestissurercreditrating2(A6600,日期设置!$B$2,"102","1")</f>
        <v>AAA</v>
      </c>
      <c r="O6600" s="43">
        <v>4.04</v>
      </c>
      <c r="P6600" s="9">
        <f>[1]!b_info_repurchasedate(A6600)</f>
        <v>0</v>
      </c>
      <c r="Q6600" s="31" t="s">
        <v>17140</v>
      </c>
      <c r="R6600" s="2" t="str">
        <f>IF((--IF(P6600=0,Q6600,P6600))&gt;(--日期设置!$B$2),IF(P6600=0,Q6600,P6600),Q6600)</f>
        <v>2022-11-17</v>
      </c>
      <c r="S6600" s="31" t="s">
        <v>16098</v>
      </c>
      <c r="T6600" s="8">
        <f>[1]!b_anal_ptmyear($A6600,日期设置!$B$2)</f>
        <v>1.6575342465753424</v>
      </c>
      <c r="U6600" s="8">
        <f>[1]!b_anal_termifexercise($A6600,日期设置!B$2)</f>
        <v>1.6575342465753424</v>
      </c>
      <c r="V6600" s="10">
        <f>[1]!b_dq_dirtyprice(A6600,日期设置!$B$2)</f>
        <v>101.94370000000001</v>
      </c>
      <c r="W6600" s="11">
        <f>IF(U6600=0,ROUNDUP((Q6600-日期设置!$B$2)/365,0),ROUNDUP((R6600-日期设置!$B$2)/365,0))</f>
        <v>2</v>
      </c>
      <c r="X6600" s="18">
        <f>_xlfn.IFNA(VLOOKUP(A6600,过往入选债券!A:D,4,0),2)</f>
        <v>2</v>
      </c>
      <c r="Y6600">
        <f>_xlfn.IFNA(VLOOKUP(C6600,[2]Sheet1!$A:$A,1,0),3)</f>
        <v>3</v>
      </c>
    </row>
    <row r="6601" spans="1:25" hidden="1" x14ac:dyDescent="0.2">
      <c r="A6601" s="21" t="s">
        <v>6113</v>
      </c>
      <c r="B6601" s="21" t="s">
        <v>6114</v>
      </c>
      <c r="C6601" s="37" t="s">
        <v>6115</v>
      </c>
      <c r="D6601" s="26" t="str">
        <f>[1]!b_calc_yield(A6601,日期设置!$B$2,F6601,1,R6601,1,O6601,L6601,S6601,)</f>
        <v>Fetching...</v>
      </c>
      <c r="E6601" s="26">
        <f t="shared" si="206"/>
        <v>4.7474396392879203</v>
      </c>
      <c r="F6601" s="18">
        <f>[1]!b_dq_cleanprice($A6601,日期设置!B$2)</f>
        <v>101.672</v>
      </c>
      <c r="G6601" s="18" t="str">
        <f t="shared" si="207"/>
        <v>1.33 + 0</v>
      </c>
      <c r="H6601" s="27">
        <f>[1]!b_dq_pctchange($A6601,日期设置!$B$2,1)/100</f>
        <v>0</v>
      </c>
      <c r="I6601" s="26">
        <f>[1]!b_pq_pctchange(A6601,日期设置!$B$4,日期设置!$B$2,1)</f>
        <v>0</v>
      </c>
      <c r="J6601" s="26">
        <f>[1]!b_pq_pctchange(A6601,日期设置!$C$4,日期设置!$B$2,1)</f>
        <v>0</v>
      </c>
      <c r="K6601" s="52">
        <f>[1]!b_dq_amount($A6601,日期设置!B$2,2,10000)</f>
        <v>0</v>
      </c>
      <c r="L6601" s="26">
        <f>[1]!b_info_latestpar(A6601,日期设置!$B$2)</f>
        <v>100</v>
      </c>
      <c r="M6601" s="6">
        <f>[1]!b_info_outstandingbalance($A6601,日期设置!B$2)</f>
        <v>3</v>
      </c>
      <c r="N6601" s="7" t="str">
        <f>[1]!b_info_latestissurercreditrating2(A6601,日期设置!$B$2,"102","1")</f>
        <v>AAA</v>
      </c>
      <c r="O6601" s="8">
        <v>5</v>
      </c>
      <c r="P6601" s="9">
        <f>[1]!b_info_repurchasedate(A6601)</f>
        <v>0</v>
      </c>
      <c r="Q6601" s="8" t="s">
        <v>16399</v>
      </c>
      <c r="R6601" s="2" t="str">
        <f>IF((--IF(P6601=0,Q6601,P6601))&gt;(--日期设置!$B$2),IF(P6601=0,Q6601,P6601),Q6601)</f>
        <v>2022-07-21</v>
      </c>
      <c r="S6601" s="2" t="s">
        <v>18171</v>
      </c>
      <c r="T6601" s="8">
        <f>[1]!b_anal_ptmyear($A6601,日期设置!$B$2)</f>
        <v>1.3315068493150686</v>
      </c>
      <c r="U6601" s="8">
        <f>[1]!b_anal_termifexercise($A6601,日期设置!B$2)</f>
        <v>0</v>
      </c>
      <c r="V6601" s="10">
        <f>[1]!b_dq_dirtyprice(A6601,日期设置!$B$2)</f>
        <v>105.0145</v>
      </c>
      <c r="W6601" s="11">
        <f>IF(U6601=0,ROUNDUP((Q6601-日期设置!$B$2)/365,0),ROUNDUP((R6601-日期设置!$B$2)/365,0))</f>
        <v>2</v>
      </c>
      <c r="X6601" s="18">
        <f>_xlfn.IFNA(VLOOKUP(A6601,过往入选债券!A:D,4,0),2)</f>
        <v>2</v>
      </c>
      <c r="Y6601">
        <f>_xlfn.IFNA(VLOOKUP(C6601,[2]Sheet1!$A:$A,1,0),3)</f>
        <v>3</v>
      </c>
    </row>
    <row r="6602" spans="1:25" x14ac:dyDescent="0.2">
      <c r="A6602" s="21" t="s">
        <v>1881</v>
      </c>
      <c r="B6602" s="21" t="s">
        <v>1882</v>
      </c>
      <c r="C6602" s="37" t="s">
        <v>124</v>
      </c>
      <c r="D6602" s="26" t="str">
        <f>[1]!b_calc_yield(A6602,日期设置!$B$2,F6602,1,R6602,1,O6602,L6602,S6602,)</f>
        <v>Fetching...</v>
      </c>
      <c r="E6602" s="26">
        <f t="shared" si="206"/>
        <v>0.85552658095047196</v>
      </c>
      <c r="F6602" s="18">
        <f>[1]!b_dq_cleanprice($A6602,日期设置!B$2)</f>
        <v>100.7</v>
      </c>
      <c r="G6602" s="18" t="str">
        <f t="shared" si="207"/>
        <v>0.23 + 0</v>
      </c>
      <c r="H6602" s="27">
        <f>[1]!b_dq_pctchange($A6602,日期设置!$B$2,1)/100</f>
        <v>-4.9627791563272615E-4</v>
      </c>
      <c r="I6602" s="26">
        <f>[1]!b_pq_pctchange(A6602,日期设置!$B$4,日期设置!$B$2,1)</f>
        <v>-0.41928721174003442</v>
      </c>
      <c r="J6602" s="26">
        <f>[1]!b_pq_pctchange(A6602,日期设置!$C$4,日期设置!$B$2,1)</f>
        <v>-0.41928721174003442</v>
      </c>
      <c r="K6602" s="52">
        <f>[1]!b_dq_amount($A6602,日期设置!B$2,2,10000)</f>
        <v>6359.5890407999996</v>
      </c>
      <c r="L6602" s="26">
        <f>[1]!b_info_latestpar(A6602,日期设置!$B$2)</f>
        <v>100</v>
      </c>
      <c r="M6602" s="6">
        <f>[1]!b_info_outstandingbalance($A6602,日期设置!B$2)</f>
        <v>5</v>
      </c>
      <c r="N6602" s="7">
        <f>[1]!b_info_latestissurercreditrating2(A6602,日期设置!$B$2,"102","1")</f>
        <v>0</v>
      </c>
      <c r="O6602" s="8">
        <v>6.9</v>
      </c>
      <c r="P6602" s="9">
        <f>[1]!b_info_repurchasedate(A6602)</f>
        <v>0</v>
      </c>
      <c r="Q6602" s="8" t="s">
        <v>16956</v>
      </c>
      <c r="R6602" s="2" t="str">
        <f>IF((--IF(P6602=0,Q6602,P6602))&gt;(--日期设置!$B$2),IF(P6602=0,Q6602,P6602),Q6602)</f>
        <v>2021-06-15</v>
      </c>
      <c r="S6602" s="2" t="s">
        <v>18617</v>
      </c>
      <c r="T6602" s="8">
        <f>[1]!b_anal_ptmyear($A6602,日期设置!$B$2)</f>
        <v>0.23287671232876711</v>
      </c>
      <c r="U6602" s="8">
        <f>[1]!b_anal_termifexercise($A6602,日期设置!B$2)</f>
        <v>0</v>
      </c>
      <c r="V6602" s="10">
        <f>[1]!b_dq_dirtyprice(A6602,日期设置!$B$2)</f>
        <v>105.9932</v>
      </c>
      <c r="W6602" s="11">
        <f>IF(U6602=0,ROUNDUP((Q6602-日期设置!$B$2)/365,0),ROUNDUP((R6602-日期设置!$B$2)/365,0))</f>
        <v>1</v>
      </c>
      <c r="X6602" s="18">
        <f>_xlfn.IFNA(VLOOKUP(A6602,过往入选债券!A:D,4,0),2)</f>
        <v>2</v>
      </c>
      <c r="Y6602">
        <f>_xlfn.IFNA(VLOOKUP(C6602,[2]Sheet1!$A:$A,1,0),3)</f>
        <v>3</v>
      </c>
    </row>
    <row r="6603" spans="1:25" hidden="1" x14ac:dyDescent="0.2">
      <c r="A6603" s="21" t="s">
        <v>5696</v>
      </c>
      <c r="B6603" s="21" t="s">
        <v>5697</v>
      </c>
      <c r="C6603" s="37" t="s">
        <v>2520</v>
      </c>
      <c r="D6603" s="26" t="str">
        <f>[1]!b_calc_yield(A6603,日期设置!$B$2,F6603,1,R6603,1,O6603,L6603,S6603,)</f>
        <v>Fetching...</v>
      </c>
      <c r="E6603" s="26">
        <f t="shared" si="206"/>
        <v>3.5505323776462427</v>
      </c>
      <c r="F6603" s="18">
        <f>[1]!b_dq_cleanprice($A6603,日期设置!B$2)</f>
        <v>101.3441</v>
      </c>
      <c r="G6603" s="18" t="str">
        <f t="shared" si="207"/>
        <v>3.01 + 1.01</v>
      </c>
      <c r="H6603" s="27">
        <f>[1]!b_dq_pctchange($A6603,日期设置!$B$2,1)/100</f>
        <v>0</v>
      </c>
      <c r="I6603" s="26">
        <f>[1]!b_pq_pctchange(A6603,日期设置!$B$4,日期设置!$B$2,1)</f>
        <v>-0.10793111333653714</v>
      </c>
      <c r="J6603" s="26">
        <f>[1]!b_pq_pctchange(A6603,日期设置!$C$4,日期设置!$B$2,1)</f>
        <v>3.2967889867506907E-2</v>
      </c>
      <c r="K6603" s="52">
        <f>[1]!b_dq_amount($A6603,日期设置!B$2,2,10000)</f>
        <v>0</v>
      </c>
      <c r="L6603" s="26">
        <f>[1]!b_info_latestpar(A6603,日期设置!$B$2)</f>
        <v>100</v>
      </c>
      <c r="M6603" s="6">
        <f>[1]!b_info_outstandingbalance($A6603,日期设置!B$2)</f>
        <v>14</v>
      </c>
      <c r="N6603" s="7" t="str">
        <f>[1]!b_info_latestissurercreditrating2(A6603,日期设置!$B$2,"102","1")</f>
        <v>AA+</v>
      </c>
      <c r="O6603" s="8">
        <v>5.05</v>
      </c>
      <c r="P6603" s="9" t="str">
        <f>[1]!b_info_repurchasedate(A6603)</f>
        <v>2022-03-27</v>
      </c>
      <c r="Q6603" s="8" t="s">
        <v>17253</v>
      </c>
      <c r="R6603" s="2" t="str">
        <f>IF((--IF(P6603=0,Q6603,P6603))&gt;(--日期设置!$B$2),IF(P6603=0,Q6603,P6603),Q6603)</f>
        <v>2022-03-27</v>
      </c>
      <c r="S6603" s="2" t="s">
        <v>17958</v>
      </c>
      <c r="T6603" s="8">
        <f>[1]!b_anal_ptmyear($A6603,日期设置!$B$2)</f>
        <v>3.0136986301369864</v>
      </c>
      <c r="U6603" s="8">
        <f>[1]!b_anal_termifexercise($A6603,日期设置!B$2)</f>
        <v>1.0136986301369864</v>
      </c>
      <c r="V6603" s="10">
        <f>[1]!b_dq_dirtyprice(A6603,日期设置!$B$2)</f>
        <v>106.3249</v>
      </c>
      <c r="W6603" s="11">
        <f>IF(U6603=0,ROUNDUP((Q6603-日期设置!$B$2)/365,0),ROUNDUP((R6603-日期设置!$B$2)/365,0))</f>
        <v>2</v>
      </c>
      <c r="X6603" s="18">
        <f>_xlfn.IFNA(VLOOKUP(A6603,过往入选债券!A:D,4,0),2)</f>
        <v>2</v>
      </c>
      <c r="Y6603" s="45">
        <f>_xlfn.IFNA(VLOOKUP(C6603,[2]Sheet1!$A:$A,1,0),3)</f>
        <v>3</v>
      </c>
    </row>
    <row r="6604" spans="1:25" hidden="1" x14ac:dyDescent="0.2">
      <c r="A6604" s="28" t="s">
        <v>21498</v>
      </c>
      <c r="B6604" s="28" t="s">
        <v>21499</v>
      </c>
      <c r="C6604" s="39" t="s">
        <v>21709</v>
      </c>
      <c r="D6604" s="26" t="str">
        <f>[1]!b_calc_yield(A6604,日期设置!$B$2,F6604,1,R6604,1,O6604,L6604,S6604,)</f>
        <v>Fetching...</v>
      </c>
      <c r="E6604" s="26">
        <f t="shared" si="206"/>
        <v>6.044642542408063</v>
      </c>
      <c r="F6604" s="18">
        <f>[1]!b_dq_cleanprice($A6604,日期设置!B$2)</f>
        <v>100.7397</v>
      </c>
      <c r="G6604" s="18" t="str">
        <f t="shared" si="207"/>
        <v>1.66 + 1.66</v>
      </c>
      <c r="H6604" s="27">
        <f>[1]!b_dq_pctchange($A6604,日期设置!$B$2,1)/100</f>
        <v>0</v>
      </c>
      <c r="I6604" s="26">
        <f>[1]!b_pq_pctchange(A6604,日期设置!$B$4,日期设置!$B$2,1)</f>
        <v>0</v>
      </c>
      <c r="J6604" s="26">
        <f>[1]!b_pq_pctchange(A6604,日期设置!$C$4,日期设置!$B$2,1)</f>
        <v>7.6440455863080433E-3</v>
      </c>
      <c r="K6604" s="52">
        <f>[1]!b_dq_amount($A6604,日期设置!B$2,2,10000)</f>
        <v>0</v>
      </c>
      <c r="L6604" s="26">
        <f>[1]!b_info_latestpar(A6604,日期设置!$B$2)</f>
        <v>100</v>
      </c>
      <c r="M6604" s="6">
        <f>[1]!b_info_outstandingbalance($A6604,日期设置!B$2)</f>
        <v>20</v>
      </c>
      <c r="N6604" s="7" t="str">
        <f>[1]!b_info_latestissurercreditrating2(A6604,日期设置!$B$2,"102","1")</f>
        <v>AAA</v>
      </c>
      <c r="O6604" s="43">
        <v>4.1500000000000004</v>
      </c>
      <c r="P6604" s="9">
        <f>[1]!b_info_repurchasedate(A6604)</f>
        <v>0</v>
      </c>
      <c r="Q6604" s="31" t="s">
        <v>16418</v>
      </c>
      <c r="R6604" s="2" t="str">
        <f>IF((--IF(P6604=0,Q6604,P6604))&gt;(--日期设置!$B$2),IF(P6604=0,Q6604,P6604),Q6604)</f>
        <v>2022-11-20</v>
      </c>
      <c r="S6604" s="31" t="s">
        <v>17501</v>
      </c>
      <c r="T6604" s="8">
        <f>[1]!b_anal_ptmyear($A6604,日期设置!$B$2)</f>
        <v>1.6657534246575343</v>
      </c>
      <c r="U6604" s="8">
        <f>[1]!b_anal_termifexercise($A6604,日期设置!B$2)</f>
        <v>1.6657534246575343</v>
      </c>
      <c r="V6604" s="10">
        <f>[1]!b_dq_dirtyprice(A6604,日期设置!$B$2)</f>
        <v>102.1268</v>
      </c>
      <c r="W6604" s="11">
        <f>IF(U6604=0,ROUNDUP((Q6604-日期设置!$B$2)/365,0),ROUNDUP((R6604-日期设置!$B$2)/365,0))</f>
        <v>2</v>
      </c>
      <c r="X6604" s="18">
        <f>_xlfn.IFNA(VLOOKUP(A6604,过往入选债券!A:D,4,0),2)</f>
        <v>2</v>
      </c>
      <c r="Y6604">
        <f>_xlfn.IFNA(VLOOKUP(C6604,[2]Sheet1!$A:$A,1,0),3)</f>
        <v>3</v>
      </c>
    </row>
    <row r="6605" spans="1:25" hidden="1" x14ac:dyDescent="0.2">
      <c r="A6605" s="28" t="s">
        <v>19942</v>
      </c>
      <c r="B6605" s="28" t="s">
        <v>19943</v>
      </c>
      <c r="C6605" s="38" t="s">
        <v>19944</v>
      </c>
      <c r="D6605" s="26" t="str">
        <f>[1]!b_calc_yield(A6605,日期设置!$B$2,F6605,1,R6605,1,O6605,L6605,S6605,)</f>
        <v>Fetching...</v>
      </c>
      <c r="E6605" s="26">
        <f t="shared" si="206"/>
        <v>8.613154739871387</v>
      </c>
      <c r="F6605" s="18">
        <f>[1]!b_dq_cleanprice($A6605,日期设置!B$2)</f>
        <v>99.684899999999999</v>
      </c>
      <c r="G6605" s="18" t="str">
        <f t="shared" si="207"/>
        <v>2.38 + 0</v>
      </c>
      <c r="H6605" s="27">
        <f>[1]!b_dq_pctchange($A6605,日期设置!$B$2,1)/100</f>
        <v>0</v>
      </c>
      <c r="I6605" s="26">
        <f>[1]!b_pq_pctchange(A6605,日期设置!$B$4,日期设置!$B$2,1)</f>
        <v>0</v>
      </c>
      <c r="J6605" s="26">
        <f>[1]!b_pq_pctchange(A6605,日期设置!$C$4,日期设置!$B$2,1)</f>
        <v>0</v>
      </c>
      <c r="K6605" s="52">
        <f>[1]!b_dq_amount($A6605,日期设置!B$2,2,10000)</f>
        <v>0</v>
      </c>
      <c r="L6605" s="26">
        <f>[1]!b_info_latestpar(A6605,日期设置!$B$2)</f>
        <v>100</v>
      </c>
      <c r="M6605" s="6">
        <f>[1]!b_info_outstandingbalance($A6605,日期设置!B$2)</f>
        <v>15</v>
      </c>
      <c r="N6605" s="7" t="str">
        <f>[1]!b_info_latestissurercreditrating2(A6605,日期设置!$B$2,"102","1")</f>
        <v>AAA</v>
      </c>
      <c r="O6605" s="8">
        <v>3.54</v>
      </c>
      <c r="P6605" s="9">
        <f>[1]!b_info_repurchasedate(A6605)</f>
        <v>0</v>
      </c>
      <c r="Q6605" s="8" t="s">
        <v>17315</v>
      </c>
      <c r="R6605" s="2" t="str">
        <f>IF((--IF(P6605=0,Q6605,P6605))&gt;(--日期设置!$B$2),IF(P6605=0,Q6605,P6605),Q6605)</f>
        <v>2023-08-11</v>
      </c>
      <c r="S6605" s="31" t="s">
        <v>19150</v>
      </c>
      <c r="T6605" s="8">
        <f>[1]!b_anal_ptmyear($A6605,日期设置!$B$2)</f>
        <v>2.3890410958904109</v>
      </c>
      <c r="U6605" s="8">
        <f>[1]!b_anal_termifexercise($A6605,日期设置!B$2)</f>
        <v>0</v>
      </c>
      <c r="V6605" s="10">
        <f>[1]!b_dq_dirtyprice(A6605,日期设置!$B$2)</f>
        <v>101.8477</v>
      </c>
      <c r="W6605" s="11">
        <f>IF(U6605=0,ROUNDUP((Q6605-日期设置!$B$2)/365,0),ROUNDUP((R6605-日期设置!$B$2)/365,0))</f>
        <v>3</v>
      </c>
      <c r="X6605" s="18">
        <f>_xlfn.IFNA(VLOOKUP(A6605,过往入选债券!A:D,4,0),2)</f>
        <v>2</v>
      </c>
      <c r="Y6605">
        <f>_xlfn.IFNA(VLOOKUP(C6605,[2]Sheet1!$A:$A,1,0),3)</f>
        <v>3</v>
      </c>
    </row>
    <row r="6606" spans="1:25" hidden="1" x14ac:dyDescent="0.2">
      <c r="A6606" s="21" t="s">
        <v>625</v>
      </c>
      <c r="B6606" s="21" t="s">
        <v>626</v>
      </c>
      <c r="C6606" s="37" t="s">
        <v>627</v>
      </c>
      <c r="D6606" s="26" t="str">
        <f>[1]!b_calc_yield(A6606,日期设置!$B$2,F6606,1,R6606,1,O6606,L6606,S6606,)</f>
        <v>Fetching...</v>
      </c>
      <c r="E6606" s="26">
        <f t="shared" si="206"/>
        <v>2.1128870490996654</v>
      </c>
      <c r="F6606" s="18">
        <f>[1]!b_dq_cleanprice($A6606,日期设置!B$2)</f>
        <v>100.1217</v>
      </c>
      <c r="G6606" s="18" t="str">
        <f t="shared" si="207"/>
        <v>0.57 + 0</v>
      </c>
      <c r="H6606" s="27">
        <f>[1]!b_dq_pctchange($A6606,日期设置!$B$2,1)/100</f>
        <v>0</v>
      </c>
      <c r="I6606" s="26">
        <f>[1]!b_pq_pctchange(A6606,日期设置!$B$4,日期设置!$B$2,1)</f>
        <v>0</v>
      </c>
      <c r="J6606" s="26">
        <f>[1]!b_pq_pctchange(A6606,日期设置!$C$4,日期设置!$B$2,1)</f>
        <v>5.4863351281347561E-2</v>
      </c>
      <c r="K6606" s="52">
        <f>[1]!b_dq_amount($A6606,日期设置!B$2,2,10000)</f>
        <v>0</v>
      </c>
      <c r="L6606" s="26">
        <f>[1]!b_info_latestpar(A6606,日期设置!$B$2)</f>
        <v>100</v>
      </c>
      <c r="M6606" s="6">
        <f>[1]!b_info_outstandingbalance($A6606,日期设置!B$2)</f>
        <v>2</v>
      </c>
      <c r="N6606" s="7">
        <f>[1]!b_info_latestissurercreditrating2(A6606,日期设置!$B$2,"102","1")</f>
        <v>0</v>
      </c>
      <c r="O6606" s="8">
        <v>3.95</v>
      </c>
      <c r="P6606" s="9">
        <f>[1]!b_info_repurchasedate(A6606)</f>
        <v>0</v>
      </c>
      <c r="Q6606" s="8" t="s">
        <v>17380</v>
      </c>
      <c r="R6606" s="2" t="str">
        <f>IF((--IF(P6606=0,Q6606,P6606))&gt;(--日期设置!$B$2),IF(P6606=0,Q6606,P6606),Q6606)</f>
        <v>2021-10-18</v>
      </c>
      <c r="S6606" s="2" t="s">
        <v>18883</v>
      </c>
      <c r="T6606" s="8">
        <f>[1]!b_anal_ptmyear($A6606,日期设置!$B$2)</f>
        <v>0.57534246575342463</v>
      </c>
      <c r="U6606" s="8">
        <f>[1]!b_anal_termifexercise($A6606,日期设置!B$2)</f>
        <v>0</v>
      </c>
      <c r="V6606" s="10">
        <f>[1]!b_dq_dirtyprice(A6606,日期设置!$B$2)</f>
        <v>101.7991</v>
      </c>
      <c r="W6606" s="11">
        <f>IF(U6606=0,ROUNDUP((Q6606-日期设置!$B$2)/365,0),ROUNDUP((R6606-日期设置!$B$2)/365,0))</f>
        <v>1</v>
      </c>
      <c r="X6606" s="18">
        <f>_xlfn.IFNA(VLOOKUP(A6606,过往入选债券!A:D,4,0),2)</f>
        <v>2</v>
      </c>
      <c r="Y6606">
        <f>_xlfn.IFNA(VLOOKUP(C6606,[2]Sheet1!$A:$A,1,0),3)</f>
        <v>3</v>
      </c>
    </row>
    <row r="6607" spans="1:25" hidden="1" x14ac:dyDescent="0.2">
      <c r="A6607" s="21" t="s">
        <v>7361</v>
      </c>
      <c r="B6607" s="21" t="s">
        <v>7362</v>
      </c>
      <c r="C6607" s="37" t="s">
        <v>7363</v>
      </c>
      <c r="D6607" s="26" t="str">
        <f>[1]!b_calc_yield(A6607,日期设置!$B$2,F6607,1,R6607,1,O6607,L6607,S6607,)</f>
        <v>Fetching...</v>
      </c>
      <c r="E6607" s="26">
        <f t="shared" si="206"/>
        <v>2.6859817390259888</v>
      </c>
      <c r="F6607" s="18">
        <f>[1]!b_dq_cleanprice($A6607,日期设置!B$2)</f>
        <v>100.4173</v>
      </c>
      <c r="G6607" s="18" t="str">
        <f t="shared" si="207"/>
        <v>0.73 + 0</v>
      </c>
      <c r="H6607" s="27">
        <f>[1]!b_dq_pctchange($A6607,日期设置!$B$2,1)/100</f>
        <v>0</v>
      </c>
      <c r="I6607" s="26">
        <f>[1]!b_pq_pctchange(A6607,日期设置!$B$4,日期设置!$B$2,1)</f>
        <v>0</v>
      </c>
      <c r="J6607" s="26">
        <f>[1]!b_pq_pctchange(A6607,日期设置!$C$4,日期设置!$B$2,1)</f>
        <v>0</v>
      </c>
      <c r="K6607" s="52">
        <f>[1]!b_dq_amount($A6607,日期设置!B$2,2,10000)</f>
        <v>0</v>
      </c>
      <c r="L6607" s="26">
        <f>[1]!b_info_latestpar(A6607,日期设置!$B$2)</f>
        <v>100</v>
      </c>
      <c r="M6607" s="6">
        <f>[1]!b_info_outstandingbalance($A6607,日期设置!B$2)</f>
        <v>5</v>
      </c>
      <c r="N6607" s="7" t="str">
        <f>[1]!b_info_latestissurercreditrating2(A6607,日期设置!$B$2,"102","1")</f>
        <v>AAA</v>
      </c>
      <c r="O6607" s="8">
        <v>4.3</v>
      </c>
      <c r="P6607" s="9">
        <f>[1]!b_info_repurchasedate(A6607)</f>
        <v>0</v>
      </c>
      <c r="Q6607" s="8" t="s">
        <v>16191</v>
      </c>
      <c r="R6607" s="2" t="str">
        <f>IF((--IF(P6607=0,Q6607,P6607))&gt;(--日期设置!$B$2),IF(P6607=0,Q6607,P6607),Q6607)</f>
        <v>2021-12-14</v>
      </c>
      <c r="S6607" s="2" t="s">
        <v>17979</v>
      </c>
      <c r="T6607" s="8">
        <f>[1]!b_anal_ptmyear($A6607,日期设置!$B$2)</f>
        <v>0.73150684931506849</v>
      </c>
      <c r="U6607" s="8">
        <f>[1]!b_anal_termifexercise($A6607,日期设置!B$2)</f>
        <v>0</v>
      </c>
      <c r="V6607" s="10">
        <f>[1]!b_dq_dirtyprice(A6607,日期设置!$B$2)</f>
        <v>101.5718</v>
      </c>
      <c r="W6607" s="11">
        <f>IF(U6607=0,ROUNDUP((Q6607-日期设置!$B$2)/365,0),ROUNDUP((R6607-日期设置!$B$2)/365,0))</f>
        <v>1</v>
      </c>
      <c r="X6607" s="18">
        <f>_xlfn.IFNA(VLOOKUP(A6607,过往入选债券!A:D,4,0),2)</f>
        <v>2</v>
      </c>
      <c r="Y6607">
        <f>_xlfn.IFNA(VLOOKUP(C6607,[2]Sheet1!$A:$A,1,0),3)</f>
        <v>3</v>
      </c>
    </row>
    <row r="6608" spans="1:25" hidden="1" x14ac:dyDescent="0.2">
      <c r="A6608" s="21" t="s">
        <v>553</v>
      </c>
      <c r="B6608" s="21" t="s">
        <v>554</v>
      </c>
      <c r="C6608" s="37" t="s">
        <v>132</v>
      </c>
      <c r="D6608" s="26" t="str">
        <f>[1]!b_calc_yield(A6608,日期设置!$B$2,F6608,1,R6608,1,O6608,L6608,S6608,)</f>
        <v>Fetching...</v>
      </c>
      <c r="E6608" s="26">
        <f t="shared" si="206"/>
        <v>2.3333537744526733</v>
      </c>
      <c r="F6608" s="18">
        <f>[1]!b_dq_cleanprice($A6608,日期设置!B$2)</f>
        <v>101.887</v>
      </c>
      <c r="G6608" s="18" t="str">
        <f t="shared" si="207"/>
        <v>0.63 + 0</v>
      </c>
      <c r="H6608" s="27">
        <f>[1]!b_dq_pctchange($A6608,日期设置!$B$2,1)/100</f>
        <v>0</v>
      </c>
      <c r="I6608" s="26">
        <f>[1]!b_pq_pctchange(A6608,日期设置!$B$4,日期设置!$B$2,1)</f>
        <v>0</v>
      </c>
      <c r="J6608" s="26">
        <f>[1]!b_pq_pctchange(A6608,日期设置!$C$4,日期设置!$B$2,1)</f>
        <v>0</v>
      </c>
      <c r="K6608" s="52">
        <f>[1]!b_dq_amount($A6608,日期设置!B$2,2,10000)</f>
        <v>0</v>
      </c>
      <c r="L6608" s="26">
        <f>[1]!b_info_latestpar(A6608,日期设置!$B$2)</f>
        <v>100</v>
      </c>
      <c r="M6608" s="6">
        <f>[1]!b_info_outstandingbalance($A6608,日期设置!B$2)</f>
        <v>8</v>
      </c>
      <c r="N6608" s="7">
        <f>[1]!b_info_latestissurercreditrating2(A6608,日期设置!$B$2,"102","1")</f>
        <v>0</v>
      </c>
      <c r="O6608" s="8">
        <v>6.8</v>
      </c>
      <c r="P6608" s="9">
        <f>[1]!b_info_repurchasedate(A6608)</f>
        <v>0</v>
      </c>
      <c r="Q6608" s="8" t="s">
        <v>16599</v>
      </c>
      <c r="R6608" s="2" t="str">
        <f>IF((--IF(P6608=0,Q6608,P6608))&gt;(--日期设置!$B$2),IF(P6608=0,Q6608,P6608),Q6608)</f>
        <v>2021-11-09</v>
      </c>
      <c r="S6608" s="2" t="s">
        <v>18129</v>
      </c>
      <c r="T6608" s="8">
        <f>[1]!b_anal_ptmyear($A6608,日期设置!$B$2)</f>
        <v>0.63561643835616444</v>
      </c>
      <c r="U6608" s="8">
        <f>[1]!b_anal_termifexercise($A6608,日期设置!B$2)</f>
        <v>0</v>
      </c>
      <c r="V6608" s="10">
        <f>[1]!b_dq_dirtyprice(A6608,日期设置!$B$2)</f>
        <v>104.3648</v>
      </c>
      <c r="W6608" s="11">
        <f>IF(U6608=0,ROUNDUP((Q6608-日期设置!$B$2)/365,0),ROUNDUP((R6608-日期设置!$B$2)/365,0))</f>
        <v>1</v>
      </c>
      <c r="X6608" s="18">
        <f>_xlfn.IFNA(VLOOKUP(A6608,过往入选债券!A:D,4,0),2)</f>
        <v>2</v>
      </c>
      <c r="Y6608">
        <f>_xlfn.IFNA(VLOOKUP(C6608,[2]Sheet1!$A:$A,1,0),3)</f>
        <v>3</v>
      </c>
    </row>
    <row r="6609" spans="1:25" hidden="1" x14ac:dyDescent="0.2">
      <c r="A6609" s="21" t="s">
        <v>8805</v>
      </c>
      <c r="B6609" s="21" t="s">
        <v>8806</v>
      </c>
      <c r="C6609" s="37" t="s">
        <v>3327</v>
      </c>
      <c r="D6609" s="26" t="str">
        <f>[1]!b_calc_yield(A6609,日期设置!$B$2,F6609,1,R6609,1,O6609,L6609,S6609,)</f>
        <v>Fetching...</v>
      </c>
      <c r="E6609" s="26">
        <f t="shared" si="206"/>
        <v>4.6303254523382797</v>
      </c>
      <c r="F6609" s="18">
        <f>[1]!b_dq_cleanprice($A6609,日期设置!B$2)</f>
        <v>100.7663</v>
      </c>
      <c r="G6609" s="18" t="str">
        <f t="shared" si="207"/>
        <v>3.29 + 1.29</v>
      </c>
      <c r="H6609" s="27">
        <f>[1]!b_dq_pctchange($A6609,日期设置!$B$2,1)/100</f>
        <v>0</v>
      </c>
      <c r="I6609" s="26">
        <f>[1]!b_pq_pctchange(A6609,日期设置!$B$4,日期设置!$B$2,1)</f>
        <v>0</v>
      </c>
      <c r="J6609" s="26">
        <f>[1]!b_pq_pctchange(A6609,日期设置!$C$4,日期设置!$B$2,1)</f>
        <v>0.23345893231581286</v>
      </c>
      <c r="K6609" s="52">
        <f>[1]!b_dq_amount($A6609,日期设置!B$2,2,10000)</f>
        <v>0</v>
      </c>
      <c r="L6609" s="26">
        <f>[1]!b_info_latestpar(A6609,日期设置!$B$2)</f>
        <v>100</v>
      </c>
      <c r="M6609" s="6">
        <f>[1]!b_info_outstandingbalance($A6609,日期设置!B$2)</f>
        <v>10</v>
      </c>
      <c r="N6609" s="7" t="str">
        <f>[1]!b_info_latestissurercreditrating2(A6609,日期设置!$B$2,"102","1")</f>
        <v>AAA</v>
      </c>
      <c r="O6609" s="8">
        <v>4.3</v>
      </c>
      <c r="P6609" s="9" t="str">
        <f>[1]!b_info_repurchasedate(A6609)</f>
        <v>2022-07-08</v>
      </c>
      <c r="Q6609" s="8" t="s">
        <v>17539</v>
      </c>
      <c r="R6609" s="2" t="str">
        <f>IF((--IF(P6609=0,Q6609,P6609))&gt;(--日期设置!$B$2),IF(P6609=0,Q6609,P6609),Q6609)</f>
        <v>2022-07-08</v>
      </c>
      <c r="S6609" s="2" t="s">
        <v>18102</v>
      </c>
      <c r="T6609" s="8">
        <f>[1]!b_anal_ptmyear($A6609,日期设置!$B$2)</f>
        <v>3.2958904109589042</v>
      </c>
      <c r="U6609" s="8">
        <f>[1]!b_anal_termifexercise($A6609,日期设置!B$2)</f>
        <v>1.295890410958904</v>
      </c>
      <c r="V6609" s="10">
        <f>[1]!b_dq_dirtyprice(A6609,日期设置!$B$2)</f>
        <v>103.794</v>
      </c>
      <c r="W6609" s="11">
        <f>IF(U6609=0,ROUNDUP((Q6609-日期设置!$B$2)/365,0),ROUNDUP((R6609-日期设置!$B$2)/365,0))</f>
        <v>2</v>
      </c>
      <c r="X6609" s="18">
        <f>_xlfn.IFNA(VLOOKUP(A6609,过往入选债券!A:D,4,0),2)</f>
        <v>2</v>
      </c>
      <c r="Y6609" s="45">
        <f>_xlfn.IFNA(VLOOKUP(C6609,[2]Sheet1!$A:$A,1,0),3)</f>
        <v>3</v>
      </c>
    </row>
    <row r="6610" spans="1:25" x14ac:dyDescent="0.2">
      <c r="A6610" s="28" t="s">
        <v>19596</v>
      </c>
      <c r="B6610" s="28" t="s">
        <v>19597</v>
      </c>
      <c r="C6610" s="38" t="s">
        <v>19598</v>
      </c>
      <c r="D6610" s="26" t="str">
        <f>[1]!b_calc_yield(A6610,日期设置!$B$2,F6610,1,R6610,1,O6610,L6610,S6610,)</f>
        <v>Fetching...</v>
      </c>
      <c r="E6610" s="26">
        <f t="shared" si="206"/>
        <v>8.6733103267182088</v>
      </c>
      <c r="F6610" s="18">
        <f>[1]!b_dq_cleanprice($A6610,日期设置!B$2)</f>
        <v>99.600099999999998</v>
      </c>
      <c r="G6610" s="18" t="str">
        <f t="shared" si="207"/>
        <v>4.40 + 2.40</v>
      </c>
      <c r="H6610" s="27">
        <f>[1]!b_dq_pctchange($A6610,日期设置!$B$2,1)/100</f>
        <v>3.1524739870537298E-3</v>
      </c>
      <c r="I6610" s="26">
        <f>[1]!b_pq_pctchange(A6610,日期设置!$B$4,日期设置!$B$2,1)</f>
        <v>0.31524739870537305</v>
      </c>
      <c r="J6610" s="26">
        <f>[1]!b_pq_pctchange(A6610,日期设置!$C$4,日期设置!$B$2,1)</f>
        <v>4.670850677423484E-2</v>
      </c>
      <c r="K6610" s="52">
        <f>[1]!b_dq_amount($A6610,日期设置!B$2,2,10000)</f>
        <v>14235.3290688</v>
      </c>
      <c r="L6610" s="26">
        <f>[1]!b_info_latestpar(A6610,日期设置!$B$2)</f>
        <v>100</v>
      </c>
      <c r="M6610" s="6">
        <f>[1]!b_info_outstandingbalance($A6610,日期设置!B$2)</f>
        <v>17</v>
      </c>
      <c r="N6610" s="7" t="str">
        <f>[1]!b_info_latestissurercreditrating2(A6610,日期设置!$B$2,"102","1")</f>
        <v>AAA</v>
      </c>
      <c r="O6610" s="8">
        <v>3.5</v>
      </c>
      <c r="P6610" s="9" t="str">
        <f>[1]!b_info_repurchasedate(A6610)</f>
        <v>2023-08-17</v>
      </c>
      <c r="Q6610" s="8" t="s">
        <v>17188</v>
      </c>
      <c r="R6610" s="2" t="str">
        <f>IF((--IF(P6610=0,Q6610,P6610))&gt;(--日期设置!$B$2),IF(P6610=0,Q6610,P6610),Q6610)</f>
        <v>2023-08-17</v>
      </c>
      <c r="S6610" s="31" t="s">
        <v>19101</v>
      </c>
      <c r="T6610" s="8">
        <f>[1]!b_anal_ptmyear($A6610,日期设置!$B$2)</f>
        <v>4.4054794520547942</v>
      </c>
      <c r="U6610" s="8">
        <f>[1]!b_anal_termifexercise($A6610,日期设置!B$2)</f>
        <v>2.4054794520547946</v>
      </c>
      <c r="V6610" s="10">
        <f>[1]!b_dq_dirtyprice(A6610,日期设置!$B$2)</f>
        <v>101.68089999999999</v>
      </c>
      <c r="W6610" s="11">
        <f>IF(U6610=0,ROUNDUP((Q6610-日期设置!$B$2)/365,0),ROUNDUP((R6610-日期设置!$B$2)/365,0))</f>
        <v>3</v>
      </c>
      <c r="X6610" s="18">
        <f>_xlfn.IFNA(VLOOKUP(A6610,过往入选债券!A:D,4,0),2)</f>
        <v>2</v>
      </c>
      <c r="Y6610">
        <f>_xlfn.IFNA(VLOOKUP(C6610,[2]Sheet1!$A:$A,1,0),3)</f>
        <v>3</v>
      </c>
    </row>
    <row r="6611" spans="1:25" hidden="1" x14ac:dyDescent="0.2">
      <c r="A6611" s="28" t="s">
        <v>21490</v>
      </c>
      <c r="B6611" s="28" t="s">
        <v>21491</v>
      </c>
      <c r="C6611" s="39" t="s">
        <v>21708</v>
      </c>
      <c r="D6611" s="26" t="str">
        <f>[1]!b_calc_yield(A6611,日期设置!$B$2,F6611,1,R6611,1,O6611,L6611,S6611,)</f>
        <v>Fetching...</v>
      </c>
      <c r="E6611" s="26">
        <f t="shared" si="206"/>
        <v>9.6358920917987589</v>
      </c>
      <c r="F6611" s="18">
        <f>[1]!b_dq_cleanprice($A6611,日期设置!B$2)</f>
        <v>100.7604</v>
      </c>
      <c r="G6611" s="18" t="str">
        <f t="shared" si="207"/>
        <v>2.66 + 0</v>
      </c>
      <c r="H6611" s="27">
        <f>[1]!b_dq_pctchange($A6611,日期设置!$B$2,1)/100</f>
        <v>0</v>
      </c>
      <c r="I6611" s="26">
        <f>[1]!b_pq_pctchange(A6611,日期设置!$B$4,日期设置!$B$2,1)</f>
        <v>-0.28659079663532211</v>
      </c>
      <c r="J6611" s="26">
        <f>[1]!b_pq_pctchange(A6611,日期设置!$C$4,日期设置!$B$2,1)</f>
        <v>0.12450924180530448</v>
      </c>
      <c r="K6611" s="52">
        <f>[1]!b_dq_amount($A6611,日期设置!B$2,2,10000)</f>
        <v>0</v>
      </c>
      <c r="L6611" s="26">
        <f>[1]!b_info_latestpar(A6611,日期设置!$B$2)</f>
        <v>100</v>
      </c>
      <c r="M6611" s="6">
        <f>[1]!b_info_outstandingbalance($A6611,日期设置!B$2)</f>
        <v>20</v>
      </c>
      <c r="N6611" s="7" t="str">
        <f>[1]!b_info_latestissurercreditrating2(A6611,日期设置!$B$2,"102","1")</f>
        <v>AAA</v>
      </c>
      <c r="O6611" s="43">
        <v>3.98</v>
      </c>
      <c r="P6611" s="9">
        <f>[1]!b_info_repurchasedate(A6611)</f>
        <v>0</v>
      </c>
      <c r="Q6611" s="31" t="s">
        <v>21747</v>
      </c>
      <c r="R6611" s="2" t="str">
        <f>IF((--IF(P6611=0,Q6611,P6611))&gt;(--日期设置!$B$2),IF(P6611=0,Q6611,P6611),Q6611)</f>
        <v>2023-11-19</v>
      </c>
      <c r="S6611" s="31" t="s">
        <v>16088</v>
      </c>
      <c r="T6611" s="8">
        <f>[1]!b_anal_ptmyear($A6611,日期设置!$B$2)</f>
        <v>2.6630136986301371</v>
      </c>
      <c r="U6611" s="8">
        <f>[1]!b_anal_termifexercise($A6611,日期设置!B$2)</f>
        <v>0</v>
      </c>
      <c r="V6611" s="10">
        <f>[1]!b_dq_dirtyprice(A6611,日期设置!$B$2)</f>
        <v>102.1016</v>
      </c>
      <c r="W6611" s="11">
        <f>IF(U6611=0,ROUNDUP((Q6611-日期设置!$B$2)/365,0),ROUNDUP((R6611-日期设置!$B$2)/365,0))</f>
        <v>3</v>
      </c>
      <c r="X6611" s="18">
        <f>_xlfn.IFNA(VLOOKUP(A6611,过往入选债券!A:D,4,0),2)</f>
        <v>2</v>
      </c>
      <c r="Y6611">
        <f>_xlfn.IFNA(VLOOKUP(C6611,[2]Sheet1!$A:$A,1,0),3)</f>
        <v>3</v>
      </c>
    </row>
    <row r="6612" spans="1:25" hidden="1" x14ac:dyDescent="0.2">
      <c r="A6612" s="21" t="s">
        <v>13286</v>
      </c>
      <c r="B6612" s="21" t="s">
        <v>13287</v>
      </c>
      <c r="C6612" s="37" t="s">
        <v>11689</v>
      </c>
      <c r="D6612" s="26" t="str">
        <f>[1]!b_calc_yield(A6612,日期设置!$B$2,F6612,1,R6612,1,O6612,L6612,S6612,)</f>
        <v>Fetching...</v>
      </c>
      <c r="E6612" s="26">
        <f t="shared" si="206"/>
        <v>19.302539002753139</v>
      </c>
      <c r="F6612" s="18">
        <f>[1]!b_dq_cleanprice($A6612,日期设置!B$2)</f>
        <v>59.988700000000001</v>
      </c>
      <c r="G6612" s="18" t="str">
        <f t="shared" si="207"/>
        <v>2.34 + 0</v>
      </c>
      <c r="H6612" s="27">
        <f>[1]!b_dq_pctchange($A6612,日期设置!$B$2,1)/100</f>
        <v>0</v>
      </c>
      <c r="I6612" s="26">
        <f>[1]!b_pq_pctchange(A6612,日期设置!$B$4,日期设置!$B$2,1)</f>
        <v>0</v>
      </c>
      <c r="J6612" s="26">
        <f>[1]!b_pq_pctchange(A6612,日期设置!$C$4,日期设置!$B$2,1)</f>
        <v>0.33635737176271308</v>
      </c>
      <c r="K6612" s="52">
        <f>[1]!b_dq_amount($A6612,日期设置!B$2,2,10000)</f>
        <v>0</v>
      </c>
      <c r="L6612" s="26">
        <f>[1]!b_info_latestpar(A6612,日期设置!$B$2)</f>
        <v>60</v>
      </c>
      <c r="M6612" s="6">
        <f>[1]!b_info_outstandingbalance($A6612,日期设置!B$2)</f>
        <v>4.5</v>
      </c>
      <c r="N6612" s="7" t="str">
        <f>[1]!b_info_latestissurercreditrating2(A6612,日期设置!$B$2,"102","1")</f>
        <v>AA+</v>
      </c>
      <c r="O6612" s="8">
        <v>4.57</v>
      </c>
      <c r="P6612" s="9">
        <f>[1]!b_info_repurchasedate(A6612)</f>
        <v>0</v>
      </c>
      <c r="Q6612" s="8" t="s">
        <v>16942</v>
      </c>
      <c r="R6612" s="2" t="str">
        <f>IF((--IF(P6612=0,Q6612,P6612))&gt;(--日期设置!$B$2),IF(P6612=0,Q6612,P6612),Q6612)</f>
        <v>2023-07-26</v>
      </c>
      <c r="S6612" s="2" t="s">
        <v>18796</v>
      </c>
      <c r="T6612" s="8">
        <f>[1]!b_anal_ptmyear($A6612,日期设置!$B$2)</f>
        <v>2.3452054794520549</v>
      </c>
      <c r="U6612" s="8">
        <f>[1]!b_anal_termifexercise($A6612,日期设置!B$2)</f>
        <v>0</v>
      </c>
      <c r="V6612" s="10">
        <f>[1]!b_dq_dirtyprice(A6612,日期设置!$B$2)</f>
        <v>61.784100000000002</v>
      </c>
      <c r="W6612" s="11">
        <f>IF(U6612=0,ROUNDUP((Q6612-日期设置!$B$2)/365,0),ROUNDUP((R6612-日期设置!$B$2)/365,0))</f>
        <v>3</v>
      </c>
      <c r="X6612" s="18">
        <f>_xlfn.IFNA(VLOOKUP(A6612,过往入选债券!A:D,4,0),2)</f>
        <v>2</v>
      </c>
      <c r="Y6612">
        <f>_xlfn.IFNA(VLOOKUP(C6612,[2]Sheet1!$A:$A,1,0),3)</f>
        <v>3</v>
      </c>
    </row>
    <row r="6613" spans="1:25" hidden="1" x14ac:dyDescent="0.2">
      <c r="A6613" s="21" t="s">
        <v>2938</v>
      </c>
      <c r="B6613" s="21" t="s">
        <v>2939</v>
      </c>
      <c r="C6613" s="37" t="s">
        <v>1028</v>
      </c>
      <c r="D6613" s="26" t="str">
        <f>[1]!b_calc_yield(A6613,日期设置!$B$2,F6613,1,R6613,1,O6613,L6613,S6613,)</f>
        <v>Fetching...</v>
      </c>
      <c r="E6613" s="26">
        <f t="shared" si="206"/>
        <v>3.7647165849183928</v>
      </c>
      <c r="F6613" s="18">
        <f>[1]!b_dq_cleanprice($A6613,日期设置!B$2)</f>
        <v>101.1156</v>
      </c>
      <c r="G6613" s="18" t="str">
        <f t="shared" si="207"/>
        <v>1.07 + 0</v>
      </c>
      <c r="H6613" s="27">
        <f>[1]!b_dq_pctchange($A6613,日期设置!$B$2,1)/100</f>
        <v>0</v>
      </c>
      <c r="I6613" s="26">
        <f>[1]!b_pq_pctchange(A6613,日期设置!$B$4,日期设置!$B$2,1)</f>
        <v>0</v>
      </c>
      <c r="J6613" s="26">
        <f>[1]!b_pq_pctchange(A6613,日期设置!$C$4,日期设置!$B$2,1)</f>
        <v>0.28086210384756655</v>
      </c>
      <c r="K6613" s="52">
        <f>[1]!b_dq_amount($A6613,日期设置!B$2,2,10000)</f>
        <v>0</v>
      </c>
      <c r="L6613" s="26">
        <f>[1]!b_info_latestpar(A6613,日期设置!$B$2)</f>
        <v>100</v>
      </c>
      <c r="M6613" s="6">
        <f>[1]!b_info_outstandingbalance($A6613,日期设置!B$2)</f>
        <v>11.5</v>
      </c>
      <c r="N6613" s="7">
        <f>[1]!b_info_latestissurercreditrating2(A6613,日期设置!$B$2,"102","1")</f>
        <v>0</v>
      </c>
      <c r="O6613" s="8">
        <v>4.75</v>
      </c>
      <c r="P6613" s="9">
        <f>[1]!b_info_repurchasedate(A6613)</f>
        <v>0</v>
      </c>
      <c r="Q6613" s="8" t="s">
        <v>16935</v>
      </c>
      <c r="R6613" s="2" t="str">
        <f>IF((--IF(P6613=0,Q6613,P6613))&gt;(--日期设置!$B$2),IF(P6613=0,Q6613,P6613),Q6613)</f>
        <v>2022-04-17</v>
      </c>
      <c r="S6613" s="2" t="s">
        <v>18728</v>
      </c>
      <c r="T6613" s="8">
        <f>[1]!b_anal_ptmyear($A6613,日期设置!$B$2)</f>
        <v>1.0712328767123287</v>
      </c>
      <c r="U6613" s="8">
        <f>[1]!b_anal_termifexercise($A6613,日期设置!B$2)</f>
        <v>0</v>
      </c>
      <c r="V6613" s="10">
        <f>[1]!b_dq_dirtyprice(A6613,日期设置!$B$2)</f>
        <v>105.52719999999999</v>
      </c>
      <c r="W6613" s="11">
        <f>IF(U6613=0,ROUNDUP((Q6613-日期设置!$B$2)/365,0),ROUNDUP((R6613-日期设置!$B$2)/365,0))</f>
        <v>2</v>
      </c>
      <c r="X6613" s="18">
        <f>_xlfn.IFNA(VLOOKUP(A6613,过往入选债券!A:D,4,0),2)</f>
        <v>2</v>
      </c>
      <c r="Y6613">
        <f>_xlfn.IFNA(VLOOKUP(C6613,[2]Sheet1!$A:$A,1,0),3)</f>
        <v>3</v>
      </c>
    </row>
    <row r="6614" spans="1:25" hidden="1" x14ac:dyDescent="0.2">
      <c r="A6614" s="21" t="s">
        <v>1330</v>
      </c>
      <c r="B6614" s="21" t="s">
        <v>1331</v>
      </c>
      <c r="C6614" s="37" t="s">
        <v>534</v>
      </c>
      <c r="D6614" s="26" t="str">
        <f>[1]!b_calc_yield(A6614,日期设置!$B$2,F6614,1,R6614,1,O6614,L6614,S6614,)</f>
        <v>Fetching...</v>
      </c>
      <c r="E6614" s="26">
        <f t="shared" si="206"/>
        <v>3.5429985887632576</v>
      </c>
      <c r="F6614" s="18">
        <f>[1]!b_dq_cleanprice($A6614,日期设置!B$2)</f>
        <v>101.7838</v>
      </c>
      <c r="G6614" s="18" t="str">
        <f t="shared" si="207"/>
        <v>0.96 + 0</v>
      </c>
      <c r="H6614" s="27">
        <f>[1]!b_dq_pctchange($A6614,日期设置!$B$2,1)/100</f>
        <v>0</v>
      </c>
      <c r="I6614" s="26">
        <f>[1]!b_pq_pctchange(A6614,日期设置!$B$4,日期设置!$B$2,1)</f>
        <v>0</v>
      </c>
      <c r="J6614" s="26">
        <f>[1]!b_pq_pctchange(A6614,日期设置!$C$4,日期设置!$B$2,1)</f>
        <v>1.8180108516461595</v>
      </c>
      <c r="K6614" s="52">
        <f>[1]!b_dq_amount($A6614,日期设置!B$2,2,10000)</f>
        <v>0</v>
      </c>
      <c r="L6614" s="26">
        <f>[1]!b_info_latestpar(A6614,日期设置!$B$2)</f>
        <v>100</v>
      </c>
      <c r="M6614" s="6">
        <f>[1]!b_info_outstandingbalance($A6614,日期设置!B$2)</f>
        <v>7</v>
      </c>
      <c r="N6614" s="7">
        <f>[1]!b_info_latestissurercreditrating2(A6614,日期设置!$B$2,"102","1")</f>
        <v>0</v>
      </c>
      <c r="O6614" s="8">
        <v>5.58</v>
      </c>
      <c r="P6614" s="9">
        <f>[1]!b_info_repurchasedate(A6614)</f>
        <v>0</v>
      </c>
      <c r="Q6614" s="8" t="s">
        <v>16448</v>
      </c>
      <c r="R6614" s="2" t="str">
        <f>IF((--IF(P6614=0,Q6614,P6614))&gt;(--日期设置!$B$2),IF(P6614=0,Q6614,P6614),Q6614)</f>
        <v>2022-03-10</v>
      </c>
      <c r="S6614" s="2" t="s">
        <v>18212</v>
      </c>
      <c r="T6614" s="8">
        <f>[1]!b_anal_ptmyear($A6614,日期设置!$B$2)</f>
        <v>0.9671232876712329</v>
      </c>
      <c r="U6614" s="8">
        <f>[1]!b_anal_termifexercise($A6614,日期设置!B$2)</f>
        <v>0</v>
      </c>
      <c r="V6614" s="10">
        <f>[1]!b_dq_dirtyprice(A6614,日期设置!$B$2)</f>
        <v>101.96729999999999</v>
      </c>
      <c r="W6614" s="11">
        <f>IF(U6614=0,ROUNDUP((Q6614-日期设置!$B$2)/365,0),ROUNDUP((R6614-日期设置!$B$2)/365,0))</f>
        <v>1</v>
      </c>
      <c r="X6614" s="18">
        <f>_xlfn.IFNA(VLOOKUP(A6614,过往入选债券!A:D,4,0),2)</f>
        <v>2</v>
      </c>
      <c r="Y6614">
        <f>_xlfn.IFNA(VLOOKUP(C6614,[2]Sheet1!$A:$A,1,0),3)</f>
        <v>3</v>
      </c>
    </row>
    <row r="6615" spans="1:25" hidden="1" x14ac:dyDescent="0.2">
      <c r="A6615" s="21" t="s">
        <v>21534</v>
      </c>
      <c r="B6615" s="21" t="s">
        <v>21535</v>
      </c>
      <c r="C6615" s="37" t="s">
        <v>21710</v>
      </c>
      <c r="D6615" s="26" t="str">
        <f>[1]!b_calc_yield(A6615,日期设置!$B$2,F6615,1,R6615,1,O6615,L6615,S6615,)</f>
        <v>Fetching...</v>
      </c>
      <c r="E6615" s="26">
        <f t="shared" si="206"/>
        <v>9.6965392245707669</v>
      </c>
      <c r="F6615" s="18">
        <f>[1]!b_dq_cleanprice($A6615,日期设置!B$2)</f>
        <v>100.8044</v>
      </c>
      <c r="G6615" s="18" t="str">
        <f t="shared" si="207"/>
        <v>4.68 + 2.68</v>
      </c>
      <c r="H6615" s="27">
        <f>[1]!b_dq_pctchange($A6615,日期设置!$B$2,1)/100</f>
        <v>0</v>
      </c>
      <c r="I6615" s="26">
        <f>[1]!b_pq_pctchange(A6615,日期设置!$B$4,日期设置!$B$2,1)</f>
        <v>0</v>
      </c>
      <c r="J6615" s="26">
        <f>[1]!b_pq_pctchange(A6615,日期设置!$C$4,日期设置!$B$2,1)</f>
        <v>-7.4247144855286981E-2</v>
      </c>
      <c r="K6615" s="52">
        <f>[1]!b_dq_amount($A6615,日期设置!B$2,2,10000)</f>
        <v>0</v>
      </c>
      <c r="L6615" s="26">
        <f>[1]!b_info_latestpar(A6615,日期设置!$B$2)</f>
        <v>100</v>
      </c>
      <c r="M6615" s="6">
        <f>[1]!b_info_outstandingbalance($A6615,日期设置!B$2)</f>
        <v>20</v>
      </c>
      <c r="N6615" s="7" t="str">
        <f>[1]!b_info_latestissurercreditrating2(A6615,日期设置!$B$2,"102","1")</f>
        <v>AAA</v>
      </c>
      <c r="O6615" s="48">
        <v>3.99</v>
      </c>
      <c r="P6615" s="9" t="str">
        <f>[1]!b_info_repurchasedate(A6615)</f>
        <v>2023-11-26</v>
      </c>
      <c r="Q6615" s="47" t="s">
        <v>17294</v>
      </c>
      <c r="R6615" s="2" t="str">
        <f>IF((--IF(P6615=0,Q6615,P6615))&gt;(--日期设置!$B$2),IF(P6615=0,Q6615,P6615),Q6615)</f>
        <v>2023-11-26</v>
      </c>
      <c r="S6615" s="47" t="s">
        <v>16422</v>
      </c>
      <c r="T6615" s="8">
        <f>[1]!b_anal_ptmyear($A6615,日期设置!$B$2)</f>
        <v>4.6821917808219178</v>
      </c>
      <c r="U6615" s="8">
        <f>[1]!b_anal_termifexercise($A6615,日期设置!B$2)</f>
        <v>2.6821917808219178</v>
      </c>
      <c r="V6615" s="10">
        <f>[1]!b_dq_dirtyprice(A6615,日期设置!$B$2)</f>
        <v>102.07250000000001</v>
      </c>
      <c r="W6615" s="11">
        <f>IF(U6615=0,ROUNDUP((Q6615-日期设置!$B$2)/365,0),ROUNDUP((R6615-日期设置!$B$2)/365,0))</f>
        <v>3</v>
      </c>
      <c r="X6615" s="18">
        <f>_xlfn.IFNA(VLOOKUP(A6615,过往入选债券!A:D,4,0),2)</f>
        <v>2</v>
      </c>
      <c r="Y6615" s="45">
        <f>_xlfn.IFNA(VLOOKUP(C6615,[2]Sheet1!$A:$A,1,0),3)</f>
        <v>3</v>
      </c>
    </row>
    <row r="6616" spans="1:25" hidden="1" x14ac:dyDescent="0.2">
      <c r="A6616" s="21" t="s">
        <v>13480</v>
      </c>
      <c r="B6616" s="21" t="s">
        <v>13481</v>
      </c>
      <c r="C6616" s="37" t="s">
        <v>13147</v>
      </c>
      <c r="D6616" s="26" t="str">
        <f>[1]!b_calc_yield(A6616,日期设置!$B$2,F6616,1,R6616,1,O6616,L6616,S6616,)</f>
        <v>Fetching...</v>
      </c>
      <c r="E6616" s="26">
        <f t="shared" si="206"/>
        <v>17.848519275420394</v>
      </c>
      <c r="F6616" s="18">
        <f>[1]!b_dq_cleanprice($A6616,日期设置!B$2)</f>
        <v>59.453099999999999</v>
      </c>
      <c r="G6616" s="18" t="str">
        <f t="shared" si="207"/>
        <v>2.58 + 0</v>
      </c>
      <c r="H6616" s="27">
        <f>[1]!b_dq_pctchange($A6616,日期设置!$B$2,1)/100</f>
        <v>0</v>
      </c>
      <c r="I6616" s="26">
        <f>[1]!b_pq_pctchange(A6616,日期设置!$B$4,日期设置!$B$2,1)</f>
        <v>1.1107142857142891</v>
      </c>
      <c r="J6616" s="26">
        <f>[1]!b_pq_pctchange(A6616,日期设置!$C$4,日期设置!$B$2,1)</f>
        <v>1.1107142857142891</v>
      </c>
      <c r="K6616" s="52">
        <f>[1]!b_dq_amount($A6616,日期设置!B$2,2,10000)</f>
        <v>0</v>
      </c>
      <c r="L6616" s="26">
        <f>[1]!b_info_latestpar(A6616,日期设置!$B$2)</f>
        <v>60</v>
      </c>
      <c r="M6616" s="6">
        <f>[1]!b_info_outstandingbalance($A6616,日期设置!B$2)</f>
        <v>3.42</v>
      </c>
      <c r="N6616" s="7" t="str">
        <f>[1]!b_info_latestissurercreditrating2(A6616,日期设置!$B$2,"102","1")</f>
        <v>AA</v>
      </c>
      <c r="O6616" s="8">
        <v>3.72</v>
      </c>
      <c r="P6616" s="9">
        <f>[1]!b_info_repurchasedate(A6616)</f>
        <v>0</v>
      </c>
      <c r="Q6616" s="8" t="s">
        <v>17688</v>
      </c>
      <c r="R6616" s="2" t="str">
        <f>IF((--IF(P6616=0,Q6616,P6616))&gt;(--日期设置!$B$2),IF(P6616=0,Q6616,P6616),Q6616)</f>
        <v>2023-10-21</v>
      </c>
      <c r="S6616" s="2" t="s">
        <v>18310</v>
      </c>
      <c r="T6616" s="8">
        <f>[1]!b_anal_ptmyear($A6616,日期设置!$B$2)</f>
        <v>2.5835616438356164</v>
      </c>
      <c r="U6616" s="8">
        <f>[1]!b_anal_termifexercise($A6616,日期设置!B$2)</f>
        <v>0</v>
      </c>
      <c r="V6616" s="10">
        <f>[1]!b_dq_dirtyprice(A6616,日期设置!$B$2)</f>
        <v>60.382599999999996</v>
      </c>
      <c r="W6616" s="11">
        <f>IF(U6616=0,ROUNDUP((Q6616-日期设置!$B$2)/365,0),ROUNDUP((R6616-日期设置!$B$2)/365,0))</f>
        <v>3</v>
      </c>
      <c r="X6616" s="18">
        <f>_xlfn.IFNA(VLOOKUP(A6616,过往入选债券!A:D,4,0),2)</f>
        <v>2</v>
      </c>
      <c r="Y6616" s="45">
        <f>_xlfn.IFNA(VLOOKUP(C6616,[2]Sheet1!$A:$A,1,0),3)</f>
        <v>3</v>
      </c>
    </row>
    <row r="6617" spans="1:25" hidden="1" x14ac:dyDescent="0.2">
      <c r="A6617" s="21" t="s">
        <v>6257</v>
      </c>
      <c r="B6617" s="21" t="s">
        <v>6258</v>
      </c>
      <c r="C6617" s="37" t="s">
        <v>4968</v>
      </c>
      <c r="D6617" s="26" t="str">
        <f>[1]!b_calc_yield(A6617,日期设置!$B$2,F6617,1,R6617,1,O6617,L6617,S6617,)</f>
        <v>Fetching...</v>
      </c>
      <c r="E6617" s="26">
        <f t="shared" si="206"/>
        <v>6.692310756291997</v>
      </c>
      <c r="F6617" s="18">
        <f>[1]!b_dq_cleanprice($A6617,日期设置!B$2)</f>
        <v>104.553</v>
      </c>
      <c r="G6617" s="18" t="str">
        <f t="shared" si="207"/>
        <v>1.85 + 0</v>
      </c>
      <c r="H6617" s="27">
        <f>[1]!b_dq_pctchange($A6617,日期设置!$B$2,1)/100</f>
        <v>0</v>
      </c>
      <c r="I6617" s="26">
        <f>[1]!b_pq_pctchange(A6617,日期设置!$B$4,日期设置!$B$2,1)</f>
        <v>0</v>
      </c>
      <c r="J6617" s="26">
        <f>[1]!b_pq_pctchange(A6617,日期设置!$C$4,日期设置!$B$2,1)</f>
        <v>0</v>
      </c>
      <c r="K6617" s="52">
        <f>[1]!b_dq_amount($A6617,日期设置!B$2,2,10000)</f>
        <v>0</v>
      </c>
      <c r="L6617" s="26">
        <f>[1]!b_info_latestpar(A6617,日期设置!$B$2)</f>
        <v>100</v>
      </c>
      <c r="M6617" s="6">
        <f>[1]!b_info_outstandingbalance($A6617,日期设置!B$2)</f>
        <v>20</v>
      </c>
      <c r="N6617" s="7" t="str">
        <f>[1]!b_info_latestissurercreditrating2(A6617,日期设置!$B$2,"102","1")</f>
        <v>AA+</v>
      </c>
      <c r="O6617" s="8">
        <v>6.25</v>
      </c>
      <c r="P6617" s="9">
        <f>[1]!b_info_repurchasedate(A6617)</f>
        <v>0</v>
      </c>
      <c r="Q6617" s="8" t="s">
        <v>16548</v>
      </c>
      <c r="R6617" s="2" t="str">
        <f>IF((--IF(P6617=0,Q6617,P6617))&gt;(--日期设置!$B$2),IF(P6617=0,Q6617,P6617),Q6617)</f>
        <v>2023-01-29</v>
      </c>
      <c r="S6617" s="2" t="s">
        <v>19084</v>
      </c>
      <c r="T6617" s="8">
        <f>[1]!b_anal_ptmyear($A6617,日期设置!$B$2)</f>
        <v>1.8575342465753426</v>
      </c>
      <c r="U6617" s="8">
        <f>[1]!b_anal_termifexercise($A6617,日期设置!B$2)</f>
        <v>0</v>
      </c>
      <c r="V6617" s="10">
        <f>[1]!b_dq_dirtyprice(A6617,日期设置!$B$2)</f>
        <v>105.4434</v>
      </c>
      <c r="W6617" s="11">
        <f>IF(U6617=0,ROUNDUP((Q6617-日期设置!$B$2)/365,0),ROUNDUP((R6617-日期设置!$B$2)/365,0))</f>
        <v>2</v>
      </c>
      <c r="X6617" s="18">
        <f>_xlfn.IFNA(VLOOKUP(A6617,过往入选债券!A:D,4,0),2)</f>
        <v>2</v>
      </c>
      <c r="Y6617">
        <f>_xlfn.IFNA(VLOOKUP(C6617,[2]Sheet1!$A:$A,1,0),3)</f>
        <v>3</v>
      </c>
    </row>
    <row r="6618" spans="1:25" hidden="1" x14ac:dyDescent="0.2">
      <c r="A6618" s="21" t="s">
        <v>5997</v>
      </c>
      <c r="B6618" s="21" t="s">
        <v>5998</v>
      </c>
      <c r="C6618" s="37" t="s">
        <v>404</v>
      </c>
      <c r="D6618" s="26" t="str">
        <f>[1]!b_calc_yield(A6618,日期设置!$B$2,F6618,1,R6618,1,O6618,L6618,S6618,)</f>
        <v>Fetching...</v>
      </c>
      <c r="E6618" s="26">
        <f t="shared" si="206"/>
        <v>7.8193838345714362</v>
      </c>
      <c r="F6618" s="18">
        <f>[1]!b_dq_cleanprice($A6618,日期设置!B$2)</f>
        <v>57.392699999999998</v>
      </c>
      <c r="G6618" s="18" t="str">
        <f t="shared" si="207"/>
        <v>0.96 + 0</v>
      </c>
      <c r="H6618" s="27">
        <f>[1]!b_dq_pctchange($A6618,日期设置!$B$2,1)/100</f>
        <v>0</v>
      </c>
      <c r="I6618" s="26">
        <f>[1]!b_pq_pctchange(A6618,日期设置!$B$4,日期设置!$B$2,1)</f>
        <v>0</v>
      </c>
      <c r="J6618" s="26">
        <f>[1]!b_pq_pctchange(A6618,日期设置!$C$4,日期设置!$B$2,1)</f>
        <v>-27.596542862873875</v>
      </c>
      <c r="K6618" s="52">
        <f>[1]!b_dq_amount($A6618,日期设置!B$2,2,10000)</f>
        <v>0</v>
      </c>
      <c r="L6618" s="26">
        <f>[1]!b_info_latestpar(A6618,日期设置!$B$2)</f>
        <v>56.52</v>
      </c>
      <c r="M6618" s="6">
        <f>[1]!b_info_outstandingbalance($A6618,日期设置!B$2)</f>
        <v>2.59992</v>
      </c>
      <c r="N6618" s="7" t="str">
        <f>[1]!b_info_latestissurercreditrating2(A6618,日期设置!$B$2,"102","1")</f>
        <v>AA</v>
      </c>
      <c r="O6618" s="8">
        <v>5.47</v>
      </c>
      <c r="P6618" s="9">
        <f>[1]!b_info_repurchasedate(A6618)</f>
        <v>0</v>
      </c>
      <c r="Q6618" s="8" t="s">
        <v>16448</v>
      </c>
      <c r="R6618" s="2" t="str">
        <f>IF((--IF(P6618=0,Q6618,P6618))&gt;(--日期设置!$B$2),IF(P6618=0,Q6618,P6618),Q6618)</f>
        <v>2022-03-10</v>
      </c>
      <c r="S6618" s="2" t="s">
        <v>18212</v>
      </c>
      <c r="T6618" s="8">
        <f>[1]!b_anal_ptmyear($A6618,日期设置!$B$2)</f>
        <v>0.9671232876712329</v>
      </c>
      <c r="U6618" s="8">
        <f>[1]!b_anal_termifexercise($A6618,日期设置!B$2)</f>
        <v>0</v>
      </c>
      <c r="V6618" s="10">
        <f>[1]!b_dq_dirtyprice(A6618,日期设置!$B$2)</f>
        <v>57.494300000000003</v>
      </c>
      <c r="W6618" s="11">
        <f>IF(U6618=0,ROUNDUP((Q6618-日期设置!$B$2)/365,0),ROUNDUP((R6618-日期设置!$B$2)/365,0))</f>
        <v>1</v>
      </c>
      <c r="X6618" s="18">
        <f>_xlfn.IFNA(VLOOKUP(A6618,过往入选债券!A:D,4,0),2)</f>
        <v>2</v>
      </c>
      <c r="Y6618" s="45">
        <f>_xlfn.IFNA(VLOOKUP(C6618,[2]Sheet1!$A:$A,1,0),3)</f>
        <v>3</v>
      </c>
    </row>
    <row r="6619" spans="1:25" hidden="1" x14ac:dyDescent="0.2">
      <c r="A6619" s="21" t="s">
        <v>9469</v>
      </c>
      <c r="B6619" s="21" t="s">
        <v>9470</v>
      </c>
      <c r="C6619" s="37" t="s">
        <v>440</v>
      </c>
      <c r="D6619" s="26" t="str">
        <f>[1]!b_calc_yield(A6619,日期设置!$B$2,F6619,1,R6619,1,O6619,L6619,S6619,)</f>
        <v>Fetching...</v>
      </c>
      <c r="E6619" s="26">
        <f t="shared" si="206"/>
        <v>5.8197950561305056</v>
      </c>
      <c r="F6619" s="18">
        <f>[1]!b_dq_cleanprice($A6619,日期设置!B$2)</f>
        <v>100.5792</v>
      </c>
      <c r="G6619" s="18" t="str">
        <f t="shared" si="207"/>
        <v>3.61 + 1.61</v>
      </c>
      <c r="H6619" s="27">
        <f>[1]!b_dq_pctchange($A6619,日期设置!$B$2,1)/100</f>
        <v>0</v>
      </c>
      <c r="I6619" s="26">
        <f>[1]!b_pq_pctchange(A6619,日期设置!$B$4,日期设置!$B$2,1)</f>
        <v>0</v>
      </c>
      <c r="J6619" s="26">
        <f>[1]!b_pq_pctchange(A6619,日期设置!$C$4,日期设置!$B$2,1)</f>
        <v>0</v>
      </c>
      <c r="K6619" s="52">
        <f>[1]!b_dq_amount($A6619,日期设置!B$2,2,10000)</f>
        <v>0</v>
      </c>
      <c r="L6619" s="26">
        <f>[1]!b_info_latestpar(A6619,日期设置!$B$2)</f>
        <v>100</v>
      </c>
      <c r="M6619" s="6">
        <f>[1]!b_info_outstandingbalance($A6619,日期设置!B$2)</f>
        <v>5</v>
      </c>
      <c r="N6619" s="7" t="str">
        <f>[1]!b_info_latestissurercreditrating2(A6619,日期设置!$B$2,"102","1")</f>
        <v>AAA</v>
      </c>
      <c r="O6619" s="8">
        <v>4.05</v>
      </c>
      <c r="P6619" s="9" t="str">
        <f>[1]!b_info_repurchasedate(A6619)</f>
        <v>2022-10-31</v>
      </c>
      <c r="Q6619" s="8" t="s">
        <v>16051</v>
      </c>
      <c r="R6619" s="2" t="str">
        <f>IF((--IF(P6619=0,Q6619,P6619))&gt;(--日期设置!$B$2),IF(P6619=0,Q6619,P6619),Q6619)</f>
        <v>2022-10-31</v>
      </c>
      <c r="S6619" s="2" t="s">
        <v>17923</v>
      </c>
      <c r="T6619" s="8">
        <f>[1]!b_anal_ptmyear($A6619,日期设置!$B$2)</f>
        <v>3.6109589041095891</v>
      </c>
      <c r="U6619" s="8">
        <f>[1]!b_anal_termifexercise($A6619,日期设置!B$2)</f>
        <v>1.6109589041095891</v>
      </c>
      <c r="V6619" s="10">
        <f>[1]!b_dq_dirtyprice(A6619,日期设置!$B$2)</f>
        <v>102.15479999999999</v>
      </c>
      <c r="W6619" s="11">
        <f>IF(U6619=0,ROUNDUP((Q6619-日期设置!$B$2)/365,0),ROUNDUP((R6619-日期设置!$B$2)/365,0))</f>
        <v>2</v>
      </c>
      <c r="X6619" s="18">
        <f>_xlfn.IFNA(VLOOKUP(A6619,过往入选债券!A:D,4,0),2)</f>
        <v>2</v>
      </c>
      <c r="Y6619">
        <f>_xlfn.IFNA(VLOOKUP(C6619,[2]Sheet1!$A:$A,1,0),3)</f>
        <v>3</v>
      </c>
    </row>
    <row r="6620" spans="1:25" hidden="1" x14ac:dyDescent="0.2">
      <c r="A6620" s="21" t="s">
        <v>2007</v>
      </c>
      <c r="B6620" s="21" t="s">
        <v>2008</v>
      </c>
      <c r="C6620" s="37" t="s">
        <v>1086</v>
      </c>
      <c r="D6620" s="26" t="str">
        <f>[1]!b_calc_yield(A6620,日期设置!$B$2,F6620,1,R6620,1,O6620,L6620,S6620,)</f>
        <v>Fetching...</v>
      </c>
      <c r="E6620" s="26">
        <f t="shared" si="206"/>
        <v>1.3943410187863936</v>
      </c>
      <c r="F6620" s="18">
        <f>[1]!b_dq_cleanprice($A6620,日期设置!B$2)</f>
        <v>100.4969</v>
      </c>
      <c r="G6620" s="18" t="str">
        <f t="shared" si="207"/>
        <v>0.38 + 0</v>
      </c>
      <c r="H6620" s="27">
        <f>[1]!b_dq_pctchange($A6620,日期设置!$B$2,1)/100</f>
        <v>0</v>
      </c>
      <c r="I6620" s="26">
        <f>[1]!b_pq_pctchange(A6620,日期设置!$B$4,日期设置!$B$2,1)</f>
        <v>0</v>
      </c>
      <c r="J6620" s="26">
        <f>[1]!b_pq_pctchange(A6620,日期设置!$C$4,日期设置!$B$2,1)</f>
        <v>-0.14536501224126078</v>
      </c>
      <c r="K6620" s="52">
        <f>[1]!b_dq_amount($A6620,日期设置!B$2,2,10000)</f>
        <v>0</v>
      </c>
      <c r="L6620" s="26">
        <f>[1]!b_info_latestpar(A6620,日期设置!$B$2)</f>
        <v>100</v>
      </c>
      <c r="M6620" s="6">
        <f>[1]!b_info_outstandingbalance($A6620,日期设置!B$2)</f>
        <v>4</v>
      </c>
      <c r="N6620" s="7">
        <f>[1]!b_info_latestissurercreditrating2(A6620,日期设置!$B$2,"102","1")</f>
        <v>0</v>
      </c>
      <c r="O6620" s="8">
        <v>5.0999999999999996</v>
      </c>
      <c r="P6620" s="9">
        <f>[1]!b_info_repurchasedate(A6620)</f>
        <v>0</v>
      </c>
      <c r="Q6620" s="8" t="s">
        <v>16507</v>
      </c>
      <c r="R6620" s="2" t="str">
        <f>IF((--IF(P6620=0,Q6620,P6620))&gt;(--日期设置!$B$2),IF(P6620=0,Q6620,P6620),Q6620)</f>
        <v>2021-08-08</v>
      </c>
      <c r="S6620" s="2" t="s">
        <v>18444</v>
      </c>
      <c r="T6620" s="8">
        <f>[1]!b_anal_ptmyear($A6620,日期设置!$B$2)</f>
        <v>0.38082191780821917</v>
      </c>
      <c r="U6620" s="8">
        <f>[1]!b_anal_termifexercise($A6620,日期设置!B$2)</f>
        <v>0</v>
      </c>
      <c r="V6620" s="10">
        <f>[1]!b_dq_dirtyprice(A6620,日期设置!$B$2)</f>
        <v>103.65470000000001</v>
      </c>
      <c r="W6620" s="11">
        <f>IF(U6620=0,ROUNDUP((Q6620-日期设置!$B$2)/365,0),ROUNDUP((R6620-日期设置!$B$2)/365,0))</f>
        <v>1</v>
      </c>
      <c r="X6620" s="18">
        <f>_xlfn.IFNA(VLOOKUP(A6620,过往入选债券!A:D,4,0),2)</f>
        <v>2</v>
      </c>
      <c r="Y6620" s="45">
        <f>_xlfn.IFNA(VLOOKUP(C6620,[2]Sheet1!$A:$A,1,0),3)</f>
        <v>3</v>
      </c>
    </row>
    <row r="6621" spans="1:25" hidden="1" x14ac:dyDescent="0.2">
      <c r="A6621" s="21" t="s">
        <v>9643</v>
      </c>
      <c r="B6621" s="21" t="s">
        <v>9644</v>
      </c>
      <c r="C6621" s="37" t="s">
        <v>350</v>
      </c>
      <c r="D6621" s="26" t="str">
        <f>[1]!b_calc_yield(A6621,日期设置!$B$2,F6621,1,R6621,1,O6621,L6621,S6621,)</f>
        <v>Fetching...</v>
      </c>
      <c r="E6621" s="26">
        <f t="shared" si="206"/>
        <v>6.2341972187104799</v>
      </c>
      <c r="F6621" s="18">
        <f>[1]!b_dq_cleanprice($A6621,日期设置!B$2)</f>
        <v>100.18129999999999</v>
      </c>
      <c r="G6621" s="18" t="str">
        <f t="shared" si="207"/>
        <v>1.71 + 0</v>
      </c>
      <c r="H6621" s="27">
        <f>[1]!b_dq_pctchange($A6621,日期设置!$B$2,1)/100</f>
        <v>0</v>
      </c>
      <c r="I6621" s="26">
        <f>[1]!b_pq_pctchange(A6621,日期设置!$B$4,日期设置!$B$2,1)</f>
        <v>0</v>
      </c>
      <c r="J6621" s="26">
        <f>[1]!b_pq_pctchange(A6621,日期设置!$C$4,日期设置!$B$2,1)</f>
        <v>0.18971593613862339</v>
      </c>
      <c r="K6621" s="52">
        <f>[1]!b_dq_amount($A6621,日期设置!B$2,2,10000)</f>
        <v>0</v>
      </c>
      <c r="L6621" s="26">
        <f>[1]!b_info_latestpar(A6621,日期设置!$B$2)</f>
        <v>100</v>
      </c>
      <c r="M6621" s="6">
        <f>[1]!b_info_outstandingbalance($A6621,日期设置!B$2)</f>
        <v>7</v>
      </c>
      <c r="N6621" s="7" t="str">
        <f>[1]!b_info_latestissurercreditrating2(A6621,日期设置!$B$2,"102","1")</f>
        <v>AA+</v>
      </c>
      <c r="O6621" s="8">
        <v>3.78</v>
      </c>
      <c r="P6621" s="9">
        <f>[1]!b_info_repurchasedate(A6621)</f>
        <v>0</v>
      </c>
      <c r="Q6621" s="8" t="s">
        <v>16767</v>
      </c>
      <c r="R6621" s="2" t="str">
        <f>IF((--IF(P6621=0,Q6621,P6621))&gt;(--日期设置!$B$2),IF(P6621=0,Q6621,P6621),Q6621)</f>
        <v>2022-12-09</v>
      </c>
      <c r="S6621" s="2" t="s">
        <v>18477</v>
      </c>
      <c r="T6621" s="8">
        <f>[1]!b_anal_ptmyear($A6621,日期设置!$B$2)</f>
        <v>1.7178082191780821</v>
      </c>
      <c r="U6621" s="8">
        <f>[1]!b_anal_termifexercise($A6621,日期设置!B$2)</f>
        <v>0</v>
      </c>
      <c r="V6621" s="10">
        <f>[1]!b_dq_dirtyprice(A6621,日期设置!$B$2)</f>
        <v>101.248</v>
      </c>
      <c r="W6621" s="11">
        <f>IF(U6621=0,ROUNDUP((Q6621-日期设置!$B$2)/365,0),ROUNDUP((R6621-日期设置!$B$2)/365,0))</f>
        <v>2</v>
      </c>
      <c r="X6621" s="18">
        <f>_xlfn.IFNA(VLOOKUP(A6621,过往入选债券!A:D,4,0),2)</f>
        <v>2</v>
      </c>
      <c r="Y6621">
        <f>_xlfn.IFNA(VLOOKUP(C6621,[2]Sheet1!$A:$A,1,0),3)</f>
        <v>3</v>
      </c>
    </row>
    <row r="6622" spans="1:25" hidden="1" x14ac:dyDescent="0.2">
      <c r="A6622" s="21" t="s">
        <v>21344</v>
      </c>
      <c r="B6622" s="21" t="s">
        <v>21345</v>
      </c>
      <c r="C6622" s="37" t="s">
        <v>19650</v>
      </c>
      <c r="D6622" s="26" t="str">
        <f>[1]!b_calc_yield(A6622,日期设置!$B$2,F6622,1,R6622,1,O6622,L6622,S6622,)</f>
        <v>Fetching...</v>
      </c>
      <c r="E6622" s="26">
        <f t="shared" si="206"/>
        <v>16.701039888741388</v>
      </c>
      <c r="F6622" s="18">
        <f>[1]!b_dq_cleanprice($A6622,日期设置!B$2)</f>
        <v>99.859200000000001</v>
      </c>
      <c r="G6622" s="18" t="str">
        <f t="shared" si="207"/>
        <v>4.61 + 0</v>
      </c>
      <c r="H6622" s="27">
        <f>[1]!b_dq_pctchange($A6622,日期设置!$B$2,1)/100</f>
        <v>0</v>
      </c>
      <c r="I6622" s="26">
        <f>[1]!b_pq_pctchange(A6622,日期设置!$B$4,日期设置!$B$2,1)</f>
        <v>-0.25969044898481519</v>
      </c>
      <c r="J6622" s="26">
        <f>[1]!b_pq_pctchange(A6622,日期设置!$C$4,日期设置!$B$2,1)</f>
        <v>-0.25969044898481519</v>
      </c>
      <c r="K6622" s="52">
        <f>[1]!b_dq_amount($A6622,日期设置!B$2,2,10000)</f>
        <v>0</v>
      </c>
      <c r="L6622" s="26">
        <f>[1]!b_info_latestpar(A6622,日期设置!$B$2)</f>
        <v>100</v>
      </c>
      <c r="M6622" s="6">
        <f>[1]!b_info_outstandingbalance($A6622,日期设置!B$2)</f>
        <v>20</v>
      </c>
      <c r="N6622" s="7" t="str">
        <f>[1]!b_info_latestissurercreditrating2(A6622,日期设置!$B$2,"102","1")</f>
        <v>AAA</v>
      </c>
      <c r="O6622" s="48">
        <v>3.63</v>
      </c>
      <c r="P6622" s="9">
        <f>[1]!b_info_repurchasedate(A6622)</f>
        <v>0</v>
      </c>
      <c r="Q6622" s="47" t="s">
        <v>21768</v>
      </c>
      <c r="R6622" s="2" t="str">
        <f>IF((--IF(P6622=0,Q6622,P6622))&gt;(--日期设置!$B$2),IF(P6622=0,Q6622,P6622),Q6622)</f>
        <v>2025-11-03</v>
      </c>
      <c r="S6622" s="47" t="s">
        <v>21680</v>
      </c>
      <c r="T6622" s="8">
        <f>[1]!b_anal_ptmyear($A6622,日期设置!$B$2)</f>
        <v>4.6191780821917812</v>
      </c>
      <c r="U6622" s="8">
        <f>[1]!b_anal_termifexercise($A6622,日期设置!B$2)</f>
        <v>0</v>
      </c>
      <c r="V6622" s="10">
        <f>[1]!b_dq_dirtyprice(A6622,日期设置!$B$2)</f>
        <v>101.24160000000001</v>
      </c>
      <c r="W6622" s="11">
        <f>IF(U6622=0,ROUNDUP((Q6622-日期设置!$B$2)/365,0),ROUNDUP((R6622-日期设置!$B$2)/365,0))</f>
        <v>5</v>
      </c>
      <c r="X6622" s="18">
        <f>_xlfn.IFNA(VLOOKUP(A6622,过往入选债券!A:D,4,0),2)</f>
        <v>2</v>
      </c>
      <c r="Y6622" s="45">
        <f>_xlfn.IFNA(VLOOKUP(C6622,[2]Sheet1!$A:$A,1,0),3)</f>
        <v>3</v>
      </c>
    </row>
    <row r="6623" spans="1:25" hidden="1" x14ac:dyDescent="0.2">
      <c r="A6623" s="28" t="s">
        <v>19474</v>
      </c>
      <c r="B6623" s="28" t="s">
        <v>19475</v>
      </c>
      <c r="C6623" s="38" t="s">
        <v>19476</v>
      </c>
      <c r="D6623" s="26" t="str">
        <f>[1]!b_calc_yield(A6623,日期设置!$B$2,F6623,1,R6623,1,O6623,L6623,S6623,)</f>
        <v>Fetching...</v>
      </c>
      <c r="E6623" s="26">
        <f t="shared" si="206"/>
        <v>8.5533770425187718</v>
      </c>
      <c r="F6623" s="18">
        <f>[1]!b_dq_cleanprice($A6623,日期设置!B$2)</f>
        <v>100.0968</v>
      </c>
      <c r="G6623" s="18" t="str">
        <f t="shared" si="207"/>
        <v>4.38 + 2.38</v>
      </c>
      <c r="H6623" s="27">
        <f>[1]!b_dq_pctchange($A6623,日期设置!$B$2,1)/100</f>
        <v>0</v>
      </c>
      <c r="I6623" s="26">
        <f>[1]!b_pq_pctchange(A6623,日期设置!$B$4,日期设置!$B$2,1)</f>
        <v>0</v>
      </c>
      <c r="J6623" s="26">
        <f>[1]!b_pq_pctchange(A6623,日期设置!$C$4,日期设置!$B$2,1)</f>
        <v>0</v>
      </c>
      <c r="K6623" s="52">
        <f>[1]!b_dq_amount($A6623,日期设置!B$2,2,10000)</f>
        <v>0</v>
      </c>
      <c r="L6623" s="26">
        <f>[1]!b_info_latestpar(A6623,日期设置!$B$2)</f>
        <v>100</v>
      </c>
      <c r="M6623" s="6">
        <f>[1]!b_info_outstandingbalance($A6623,日期设置!B$2)</f>
        <v>17.5</v>
      </c>
      <c r="N6623" s="7" t="str">
        <f>[1]!b_info_latestissurercreditrating2(A6623,日期设置!$B$2,"102","1")</f>
        <v>AAA</v>
      </c>
      <c r="O6623" s="8">
        <v>3.71</v>
      </c>
      <c r="P6623" s="9" t="str">
        <f>[1]!b_info_repurchasedate(A6623)</f>
        <v>2023-08-10</v>
      </c>
      <c r="Q6623" s="8" t="s">
        <v>17025</v>
      </c>
      <c r="R6623" s="2" t="str">
        <f>IF((--IF(P6623=0,Q6623,P6623))&gt;(--日期设置!$B$2),IF(P6623=0,Q6623,P6623),Q6623)</f>
        <v>2023-08-10</v>
      </c>
      <c r="S6623" s="31" t="s">
        <v>19113</v>
      </c>
      <c r="T6623" s="8">
        <f>[1]!b_anal_ptmyear($A6623,日期设置!$B$2)</f>
        <v>4.3863013698630136</v>
      </c>
      <c r="U6623" s="8">
        <f>[1]!b_anal_termifexercise($A6623,日期设置!B$2)</f>
        <v>2.3863013698630136</v>
      </c>
      <c r="V6623" s="10">
        <f>[1]!b_dq_dirtyprice(A6623,日期设置!$B$2)</f>
        <v>102.3736</v>
      </c>
      <c r="W6623" s="11">
        <f>IF(U6623=0,ROUNDUP((Q6623-日期设置!$B$2)/365,0),ROUNDUP((R6623-日期设置!$B$2)/365,0))</f>
        <v>3</v>
      </c>
      <c r="X6623" s="18">
        <f>_xlfn.IFNA(VLOOKUP(A6623,过往入选债券!A:D,4,0),2)</f>
        <v>2</v>
      </c>
      <c r="Y6623">
        <f>_xlfn.IFNA(VLOOKUP(C6623,[2]Sheet1!$A:$A,1,0),3)</f>
        <v>3</v>
      </c>
    </row>
    <row r="6624" spans="1:25" hidden="1" x14ac:dyDescent="0.2">
      <c r="A6624" s="21" t="s">
        <v>5341</v>
      </c>
      <c r="B6624" s="21" t="s">
        <v>5342</v>
      </c>
      <c r="C6624" s="37" t="s">
        <v>5343</v>
      </c>
      <c r="D6624" s="26" t="str">
        <f>[1]!b_calc_yield(A6624,日期设置!$B$2,F6624,1,R6624,1,O6624,L6624,S6624,)</f>
        <v>Fetching...</v>
      </c>
      <c r="E6624" s="26">
        <f t="shared" si="206"/>
        <v>2.1758313644228533</v>
      </c>
      <c r="F6624" s="18">
        <f>[1]!b_dq_cleanprice($A6624,日期设置!B$2)</f>
        <v>99.819500000000005</v>
      </c>
      <c r="G6624" s="18" t="str">
        <f t="shared" si="207"/>
        <v>0.59 + 0</v>
      </c>
      <c r="H6624" s="27">
        <f>[1]!b_dq_pctchange($A6624,日期设置!$B$2,1)/100</f>
        <v>0</v>
      </c>
      <c r="I6624" s="26">
        <f>[1]!b_pq_pctchange(A6624,日期设置!$B$4,日期设置!$B$2,1)</f>
        <v>0.10008052571357703</v>
      </c>
      <c r="J6624" s="26">
        <f>[1]!b_pq_pctchange(A6624,日期设置!$C$4,日期设置!$B$2,1)</f>
        <v>-0.12836700757795155</v>
      </c>
      <c r="K6624" s="52">
        <f>[1]!b_dq_amount($A6624,日期设置!B$2,2,10000)</f>
        <v>0</v>
      </c>
      <c r="L6624" s="26">
        <f>[1]!b_info_latestpar(A6624,日期设置!$B$2)</f>
        <v>100</v>
      </c>
      <c r="M6624" s="6">
        <f>[1]!b_info_outstandingbalance($A6624,日期设置!B$2)</f>
        <v>9.5</v>
      </c>
      <c r="N6624" s="7" t="str">
        <f>[1]!b_info_latestissurercreditrating2(A6624,日期设置!$B$2,"102","1")</f>
        <v>AA+</v>
      </c>
      <c r="O6624" s="8">
        <v>3.4</v>
      </c>
      <c r="P6624" s="9">
        <f>[1]!b_info_repurchasedate(A6624)</f>
        <v>0</v>
      </c>
      <c r="Q6624" s="8" t="s">
        <v>16960</v>
      </c>
      <c r="R6624" s="2" t="str">
        <f>IF((--IF(P6624=0,Q6624,P6624))&gt;(--日期设置!$B$2),IF(P6624=0,Q6624,P6624),Q6624)</f>
        <v>2021-10-25</v>
      </c>
      <c r="S6624" s="2" t="s">
        <v>18620</v>
      </c>
      <c r="T6624" s="8">
        <f>[1]!b_anal_ptmyear($A6624,日期设置!$B$2)</f>
        <v>0.59452054794520548</v>
      </c>
      <c r="U6624" s="8">
        <f>[1]!b_anal_termifexercise($A6624,日期设置!B$2)</f>
        <v>0</v>
      </c>
      <c r="V6624" s="10">
        <f>[1]!b_dq_dirtyprice(A6624,日期设置!$B$2)</f>
        <v>101.1981</v>
      </c>
      <c r="W6624" s="11">
        <f>IF(U6624=0,ROUNDUP((Q6624-日期设置!$B$2)/365,0),ROUNDUP((R6624-日期设置!$B$2)/365,0))</f>
        <v>1</v>
      </c>
      <c r="X6624" s="18">
        <f>_xlfn.IFNA(VLOOKUP(A6624,过往入选债券!A:D,4,0),2)</f>
        <v>2</v>
      </c>
      <c r="Y6624">
        <f>_xlfn.IFNA(VLOOKUP(C6624,[2]Sheet1!$A:$A,1,0),3)</f>
        <v>3</v>
      </c>
    </row>
    <row r="6625" spans="1:25" hidden="1" x14ac:dyDescent="0.2">
      <c r="A6625" s="28" t="s">
        <v>21831</v>
      </c>
      <c r="B6625" s="28" t="s">
        <v>22017</v>
      </c>
      <c r="C6625" s="39" t="s">
        <v>20777</v>
      </c>
      <c r="D6625" s="26" t="str">
        <f>[1]!b_calc_yield(A6625,日期设置!$B$2,F6625,1,R6625,1,O6625,L6625,S6625,)</f>
        <v>Fetching...</v>
      </c>
      <c r="E6625" s="26">
        <f t="shared" si="206"/>
        <v>9.8376922601281613</v>
      </c>
      <c r="F6625" s="18">
        <f>[1]!b_dq_cleanprice($A6625,日期设置!B$2)</f>
        <v>100.7773</v>
      </c>
      <c r="G6625" s="18" t="str">
        <f t="shared" si="207"/>
        <v>4.72 + 2.72</v>
      </c>
      <c r="H6625" s="27">
        <f>[1]!b_dq_pctchange($A6625,日期设置!$B$2,1)/100</f>
        <v>0</v>
      </c>
      <c r="I6625" s="26">
        <f>[1]!b_pq_pctchange(A6625,日期设置!$B$4,日期设置!$B$2,1)</f>
        <v>8.6701757870691273E-2</v>
      </c>
      <c r="J6625" s="26">
        <f>[1]!b_pq_pctchange(A6625,日期设置!$C$4,日期设置!$B$2,1)</f>
        <v>0.1480696782117962</v>
      </c>
      <c r="K6625" s="52">
        <f>[1]!b_dq_amount($A6625,日期设置!B$2,2,10000)</f>
        <v>0</v>
      </c>
      <c r="L6625" s="26">
        <f>[1]!b_info_latestpar(A6625,日期设置!$B$2)</f>
        <v>100</v>
      </c>
      <c r="M6625" s="6">
        <f>[1]!b_info_outstandingbalance($A6625,日期设置!B$2)</f>
        <v>25.3</v>
      </c>
      <c r="N6625" s="7" t="str">
        <f>[1]!b_info_latestissurercreditrating2(A6625,日期设置!$B$2,"102","1")</f>
        <v>AAA</v>
      </c>
      <c r="O6625" s="43">
        <v>3.97</v>
      </c>
      <c r="P6625" s="9" t="str">
        <f>[1]!b_info_repurchasedate(A6625)</f>
        <v>2023-12-10</v>
      </c>
      <c r="Q6625" s="31" t="s">
        <v>16817</v>
      </c>
      <c r="R6625" s="2" t="str">
        <f>IF((--IF(P6625=0,Q6625,P6625))&gt;(--日期设置!$B$2),IF(P6625=0,Q6625,P6625),Q6625)</f>
        <v>2023-12-10</v>
      </c>
      <c r="S6625" s="31" t="s">
        <v>16412</v>
      </c>
      <c r="T6625" s="8">
        <f>[1]!b_anal_ptmyear($A6625,日期设置!$B$2)</f>
        <v>4.7205479452054799</v>
      </c>
      <c r="U6625" s="8">
        <f>[1]!b_anal_termifexercise($A6625,日期设置!B$2)</f>
        <v>2.7205479452054795</v>
      </c>
      <c r="V6625" s="10">
        <f>[1]!b_dq_dirtyprice(A6625,日期设置!$B$2)</f>
        <v>101.8867</v>
      </c>
      <c r="W6625" s="11">
        <f>IF(U6625=0,ROUNDUP((Q6625-日期设置!$B$2)/365,0),ROUNDUP((R6625-日期设置!$B$2)/365,0))</f>
        <v>3</v>
      </c>
      <c r="X6625" s="18">
        <f>_xlfn.IFNA(VLOOKUP(A6625,过往入选债券!A:D,4,0),2)</f>
        <v>2</v>
      </c>
      <c r="Y6625">
        <f>_xlfn.IFNA(VLOOKUP(C6625,[2]Sheet1!$A:$A,1,0),3)</f>
        <v>3</v>
      </c>
    </row>
    <row r="6626" spans="1:25" hidden="1" x14ac:dyDescent="0.2">
      <c r="A6626" s="21" t="s">
        <v>7429</v>
      </c>
      <c r="B6626" s="21" t="s">
        <v>7430</v>
      </c>
      <c r="C6626" s="37" t="s">
        <v>1587</v>
      </c>
      <c r="D6626" s="26" t="str">
        <f>[1]!b_calc_yield(A6626,日期设置!$B$2,F6626,1,R6626,1,O6626,L6626,S6626,)</f>
        <v>Fetching...</v>
      </c>
      <c r="E6626" s="26">
        <f t="shared" si="206"/>
        <v>2.1149265004938744</v>
      </c>
      <c r="F6626" s="18">
        <f>[1]!b_dq_cleanprice($A6626,日期设置!B$2)</f>
        <v>100.9665</v>
      </c>
      <c r="G6626" s="18" t="str">
        <f t="shared" si="207"/>
        <v>0.57 + 0</v>
      </c>
      <c r="H6626" s="27">
        <f>[1]!b_dq_pctchange($A6626,日期设置!$B$2,1)/100</f>
        <v>0</v>
      </c>
      <c r="I6626" s="26">
        <f>[1]!b_pq_pctchange(A6626,日期设置!$B$4,日期设置!$B$2,1)</f>
        <v>-1.4557165096082065E-2</v>
      </c>
      <c r="J6626" s="26">
        <f>[1]!b_pq_pctchange(A6626,日期设置!$C$4,日期设置!$B$2,1)</f>
        <v>-1.4557165096082065E-2</v>
      </c>
      <c r="K6626" s="52">
        <f>[1]!b_dq_amount($A6626,日期设置!B$2,2,10000)</f>
        <v>0</v>
      </c>
      <c r="L6626" s="26">
        <f>[1]!b_info_latestpar(A6626,日期设置!$B$2)</f>
        <v>100</v>
      </c>
      <c r="M6626" s="6">
        <f>[1]!b_info_outstandingbalance($A6626,日期设置!B$2)</f>
        <v>10</v>
      </c>
      <c r="N6626" s="7" t="str">
        <f>[1]!b_info_latestissurercreditrating2(A6626,日期设置!$B$2,"102","1")</f>
        <v>AAA</v>
      </c>
      <c r="O6626" s="8">
        <v>5.45</v>
      </c>
      <c r="P6626" s="9">
        <f>[1]!b_info_repurchasedate(A6626)</f>
        <v>0</v>
      </c>
      <c r="Q6626" s="8" t="s">
        <v>16060</v>
      </c>
      <c r="R6626" s="2" t="str">
        <f>IF((--IF(P6626=0,Q6626,P6626))&gt;(--日期设置!$B$2),IF(P6626=0,Q6626,P6626),Q6626)</f>
        <v>2021-10-19</v>
      </c>
      <c r="S6626" s="2" t="s">
        <v>17846</v>
      </c>
      <c r="T6626" s="8">
        <f>[1]!b_anal_ptmyear($A6626,日期设置!$B$2)</f>
        <v>0.57808219178082187</v>
      </c>
      <c r="U6626" s="8">
        <f>[1]!b_anal_termifexercise($A6626,日期设置!B$2)</f>
        <v>0</v>
      </c>
      <c r="V6626" s="10">
        <f>[1]!b_dq_dirtyprice(A6626,日期设置!$B$2)</f>
        <v>103.26600000000001</v>
      </c>
      <c r="W6626" s="11">
        <f>IF(U6626=0,ROUNDUP((Q6626-日期设置!$B$2)/365,0),ROUNDUP((R6626-日期设置!$B$2)/365,0))</f>
        <v>1</v>
      </c>
      <c r="X6626" s="18">
        <f>_xlfn.IFNA(VLOOKUP(A6626,过往入选债券!A:D,4,0),2)</f>
        <v>2</v>
      </c>
      <c r="Y6626">
        <f>_xlfn.IFNA(VLOOKUP(C6626,[2]Sheet1!$A:$A,1,0),3)</f>
        <v>3</v>
      </c>
    </row>
    <row r="6627" spans="1:25" hidden="1" x14ac:dyDescent="0.2">
      <c r="A6627" s="28" t="s">
        <v>21923</v>
      </c>
      <c r="B6627" s="28" t="s">
        <v>22133</v>
      </c>
      <c r="C6627" s="39" t="s">
        <v>6286</v>
      </c>
      <c r="D6627" s="26" t="str">
        <f>[1]!b_calc_yield(A6627,日期设置!$B$2,F6627,1,R6627,1,O6627,L6627,S6627,)</f>
        <v>Fetching...</v>
      </c>
      <c r="E6627" s="26">
        <f t="shared" si="206"/>
        <v>9.9145285579372633</v>
      </c>
      <c r="F6627" s="18">
        <f>[1]!b_dq_cleanprice($A6627,日期设置!B$2)</f>
        <v>99.838999999999999</v>
      </c>
      <c r="G6627" s="18" t="str">
        <f t="shared" si="207"/>
        <v>2.73 + 0</v>
      </c>
      <c r="H6627" s="27">
        <f>[1]!b_dq_pctchange($A6627,日期设置!$B$2,1)/100</f>
        <v>0</v>
      </c>
      <c r="I6627" s="26">
        <f>[1]!b_pq_pctchange(A6627,日期设置!$B$4,日期设置!$B$2,1)</f>
        <v>0.28950043595832814</v>
      </c>
      <c r="J6627" s="26">
        <f>[1]!b_pq_pctchange(A6627,日期设置!$C$4,日期设置!$B$2,1)</f>
        <v>0.16252495560660124</v>
      </c>
      <c r="K6627" s="52">
        <f>[1]!b_dq_amount($A6627,日期设置!B$2,2,10000)</f>
        <v>0</v>
      </c>
      <c r="L6627" s="26">
        <f>[1]!b_info_latestpar(A6627,日期设置!$B$2)</f>
        <v>100</v>
      </c>
      <c r="M6627" s="6">
        <f>[1]!b_info_outstandingbalance($A6627,日期设置!B$2)</f>
        <v>15</v>
      </c>
      <c r="N6627" s="7" t="str">
        <f>[1]!b_info_latestissurercreditrating2(A6627,日期设置!$B$2,"102","1")</f>
        <v>AAA</v>
      </c>
      <c r="O6627" s="43">
        <v>3.6</v>
      </c>
      <c r="P6627" s="9">
        <f>[1]!b_info_repurchasedate(A6627)</f>
        <v>0</v>
      </c>
      <c r="Q6627" s="31" t="s">
        <v>16344</v>
      </c>
      <c r="R6627" s="2" t="str">
        <f>IF((--IF(P6627=0,Q6627,P6627))&gt;(--日期设置!$B$2),IF(P6627=0,Q6627,P6627),Q6627)</f>
        <v>2023-12-14</v>
      </c>
      <c r="S6627" s="31" t="s">
        <v>16180</v>
      </c>
      <c r="T6627" s="8">
        <f>[1]!b_anal_ptmyear($A6627,日期设置!$B$2)</f>
        <v>2.7315068493150685</v>
      </c>
      <c r="U6627" s="8">
        <f>[1]!b_anal_termifexercise($A6627,日期设置!B$2)</f>
        <v>0</v>
      </c>
      <c r="V6627" s="10">
        <f>[1]!b_dq_dirtyprice(A6627,日期设置!$B$2)</f>
        <v>100.8056</v>
      </c>
      <c r="W6627" s="11">
        <f>IF(U6627=0,ROUNDUP((Q6627-日期设置!$B$2)/365,0),ROUNDUP((R6627-日期设置!$B$2)/365,0))</f>
        <v>3</v>
      </c>
      <c r="X6627" s="18">
        <f>_xlfn.IFNA(VLOOKUP(A6627,过往入选债券!A:D,4,0),2)</f>
        <v>2</v>
      </c>
      <c r="Y6627">
        <f>_xlfn.IFNA(VLOOKUP(C6627,[2]Sheet1!$A:$A,1,0),3)</f>
        <v>3</v>
      </c>
    </row>
    <row r="6628" spans="1:25" hidden="1" x14ac:dyDescent="0.2">
      <c r="A6628" s="21" t="s">
        <v>6058</v>
      </c>
      <c r="B6628" s="21" t="s">
        <v>6059</v>
      </c>
      <c r="C6628" s="37" t="s">
        <v>5524</v>
      </c>
      <c r="D6628" s="26" t="str">
        <f>[1]!b_calc_yield(A6628,日期设置!$B$2,F6628,1,R6628,1,O6628,L6628,S6628,)</f>
        <v>Fetching...</v>
      </c>
      <c r="E6628" s="26">
        <f t="shared" si="206"/>
        <v>3.8173549542928065</v>
      </c>
      <c r="F6628" s="18">
        <f>[1]!b_dq_cleanprice($A6628,日期设置!B$2)</f>
        <v>103.0039</v>
      </c>
      <c r="G6628" s="18" t="str">
        <f t="shared" si="207"/>
        <v>1.10 + 0</v>
      </c>
      <c r="H6628" s="27">
        <f>[1]!b_dq_pctchange($A6628,日期设置!$B$2,1)/100</f>
        <v>0</v>
      </c>
      <c r="I6628" s="26">
        <f>[1]!b_pq_pctchange(A6628,日期设置!$B$4,日期设置!$B$2,1)</f>
        <v>0</v>
      </c>
      <c r="J6628" s="26">
        <f>[1]!b_pq_pctchange(A6628,日期设置!$C$4,日期设置!$B$2,1)</f>
        <v>0</v>
      </c>
      <c r="K6628" s="52">
        <f>[1]!b_dq_amount($A6628,日期设置!B$2,2,10000)</f>
        <v>0</v>
      </c>
      <c r="L6628" s="26">
        <f>[1]!b_info_latestpar(A6628,日期设置!$B$2)</f>
        <v>100</v>
      </c>
      <c r="M6628" s="6">
        <f>[1]!b_info_outstandingbalance($A6628,日期设置!B$2)</f>
        <v>4</v>
      </c>
      <c r="N6628" s="7" t="str">
        <f>[1]!b_info_latestissurercreditrating2(A6628,日期设置!$B$2,"102","1")</f>
        <v>AA</v>
      </c>
      <c r="O6628" s="8">
        <v>6.5</v>
      </c>
      <c r="P6628" s="9">
        <f>[1]!b_info_repurchasedate(A6628)</f>
        <v>0</v>
      </c>
      <c r="Q6628" s="8" t="s">
        <v>16184</v>
      </c>
      <c r="R6628" s="2" t="str">
        <f>IF((--IF(P6628=0,Q6628,P6628))&gt;(--日期设置!$B$2),IF(P6628=0,Q6628,P6628),Q6628)</f>
        <v>2022-04-28</v>
      </c>
      <c r="S6628" s="2" t="s">
        <v>17973</v>
      </c>
      <c r="T6628" s="8">
        <f>[1]!b_anal_ptmyear($A6628,日期设置!$B$2)</f>
        <v>1.1013698630136985</v>
      </c>
      <c r="U6628" s="8">
        <f>[1]!b_anal_termifexercise($A6628,日期设置!B$2)</f>
        <v>0</v>
      </c>
      <c r="V6628" s="10">
        <f>[1]!b_dq_dirtyprice(A6628,日期设置!$B$2)</f>
        <v>108.845</v>
      </c>
      <c r="W6628" s="11">
        <f>IF(U6628=0,ROUNDUP((Q6628-日期设置!$B$2)/365,0),ROUNDUP((R6628-日期设置!$B$2)/365,0))</f>
        <v>2</v>
      </c>
      <c r="X6628" s="18">
        <f>_xlfn.IFNA(VLOOKUP(A6628,过往入选债券!A:D,4,0),2)</f>
        <v>2</v>
      </c>
      <c r="Y6628">
        <f>_xlfn.IFNA(VLOOKUP(C6628,[2]Sheet1!$A:$A,1,0),3)</f>
        <v>3</v>
      </c>
    </row>
    <row r="6629" spans="1:25" hidden="1" x14ac:dyDescent="0.2">
      <c r="A6629" s="21" t="s">
        <v>7067</v>
      </c>
      <c r="B6629" s="21" t="s">
        <v>7068</v>
      </c>
      <c r="C6629" s="37" t="s">
        <v>66</v>
      </c>
      <c r="D6629" s="26" t="str">
        <f>[1]!b_calc_yield(A6629,日期设置!$B$2,F6629,1,R6629,1,O6629,L6629,S6629,)</f>
        <v>Fetching...</v>
      </c>
      <c r="E6629" s="26">
        <f t="shared" si="206"/>
        <v>1.3327396091125321</v>
      </c>
      <c r="F6629" s="18">
        <f>[1]!b_dq_cleanprice($A6629,日期设置!B$2)</f>
        <v>100.9678</v>
      </c>
      <c r="G6629" s="18" t="str">
        <f t="shared" si="207"/>
        <v>0.36 + 0.36</v>
      </c>
      <c r="H6629" s="27">
        <f>[1]!b_dq_pctchange($A6629,日期设置!$B$2,1)/100</f>
        <v>0</v>
      </c>
      <c r="I6629" s="26">
        <f>[1]!b_pq_pctchange(A6629,日期设置!$B$4,日期设置!$B$2,1)</f>
        <v>0</v>
      </c>
      <c r="J6629" s="26">
        <f>[1]!b_pq_pctchange(A6629,日期设置!$C$4,日期设置!$B$2,1)</f>
        <v>-0.115447966800062</v>
      </c>
      <c r="K6629" s="52">
        <f>[1]!b_dq_amount($A6629,日期设置!B$2,2,10000)</f>
        <v>0</v>
      </c>
      <c r="L6629" s="26">
        <f>[1]!b_info_latestpar(A6629,日期设置!$B$2)</f>
        <v>100</v>
      </c>
      <c r="M6629" s="6">
        <f>[1]!b_info_outstandingbalance($A6629,日期设置!B$2)</f>
        <v>6</v>
      </c>
      <c r="N6629" s="7" t="str">
        <f>[1]!b_info_latestissurercreditrating2(A6629,日期设置!$B$2,"102","1")</f>
        <v>AA+</v>
      </c>
      <c r="O6629" s="8">
        <v>6.5</v>
      </c>
      <c r="P6629" s="9">
        <f>[1]!b_info_repurchasedate(A6629)</f>
        <v>0</v>
      </c>
      <c r="Q6629" s="8" t="s">
        <v>17178</v>
      </c>
      <c r="R6629" s="2" t="str">
        <f>IF((--IF(P6629=0,Q6629,P6629))&gt;(--日期设置!$B$2),IF(P6629=0,Q6629,P6629),Q6629)</f>
        <v>2021-08-02</v>
      </c>
      <c r="S6629" s="2" t="s">
        <v>18761</v>
      </c>
      <c r="T6629" s="8">
        <f>[1]!b_anal_ptmyear($A6629,日期设置!$B$2)</f>
        <v>0.36438356164383562</v>
      </c>
      <c r="U6629" s="8">
        <f>[1]!b_anal_termifexercise($A6629,日期设置!B$2)</f>
        <v>0.36438356164383562</v>
      </c>
      <c r="V6629" s="10">
        <f>[1]!b_dq_dirtyprice(A6629,日期设置!$B$2)</f>
        <v>105.0993</v>
      </c>
      <c r="W6629" s="11">
        <f>IF(U6629=0,ROUNDUP((Q6629-日期设置!$B$2)/365,0),ROUNDUP((R6629-日期设置!$B$2)/365,0))</f>
        <v>1</v>
      </c>
      <c r="X6629" s="18">
        <f>_xlfn.IFNA(VLOOKUP(A6629,过往入选债券!A:D,4,0),2)</f>
        <v>2</v>
      </c>
      <c r="Y6629">
        <f>_xlfn.IFNA(VLOOKUP(C6629,[2]Sheet1!$A:$A,1,0),3)</f>
        <v>3</v>
      </c>
    </row>
    <row r="6630" spans="1:25" hidden="1" x14ac:dyDescent="0.2">
      <c r="A6630" s="21" t="s">
        <v>13549</v>
      </c>
      <c r="B6630" s="21" t="s">
        <v>13550</v>
      </c>
      <c r="C6630" s="37" t="s">
        <v>4503</v>
      </c>
      <c r="D6630" s="26" t="str">
        <f>[1]!b_calc_yield(A6630,日期设置!$B$2,F6630,1,R6630,1,O6630,L6630,S6630,)</f>
        <v>Fetching...</v>
      </c>
      <c r="E6630" s="26">
        <f t="shared" si="206"/>
        <v>18.198232725794949</v>
      </c>
      <c r="F6630" s="18">
        <f>[1]!b_dq_cleanprice($A6630,日期设置!B$2)</f>
        <v>59.7744</v>
      </c>
      <c r="G6630" s="18" t="str">
        <f t="shared" si="207"/>
        <v>2.67 + 0</v>
      </c>
      <c r="H6630" s="27">
        <f>[1]!b_dq_pctchange($A6630,日期设置!$B$2,1)/100</f>
        <v>0</v>
      </c>
      <c r="I6630" s="26">
        <f>[1]!b_pq_pctchange(A6630,日期设置!$B$4,日期设置!$B$2,1)</f>
        <v>0</v>
      </c>
      <c r="J6630" s="26">
        <f>[1]!b_pq_pctchange(A6630,日期设置!$C$4,日期设置!$B$2,1)</f>
        <v>0.14643054601504912</v>
      </c>
      <c r="K6630" s="52">
        <f>[1]!b_dq_amount($A6630,日期设置!B$2,2,10000)</f>
        <v>0</v>
      </c>
      <c r="L6630" s="26">
        <f>[1]!b_info_latestpar(A6630,日期设置!$B$2)</f>
        <v>60</v>
      </c>
      <c r="M6630" s="6">
        <f>[1]!b_info_outstandingbalance($A6630,日期设置!B$2)</f>
        <v>7.2</v>
      </c>
      <c r="N6630" s="7" t="str">
        <f>[1]!b_info_latestissurercreditrating2(A6630,日期设置!$B$2,"102","1")</f>
        <v>AA+</v>
      </c>
      <c r="O6630" s="8">
        <v>3.85</v>
      </c>
      <c r="P6630" s="9">
        <f>[1]!b_info_repurchasedate(A6630)</f>
        <v>0</v>
      </c>
      <c r="Q6630" s="8" t="s">
        <v>16052</v>
      </c>
      <c r="R6630" s="2" t="str">
        <f>IF((--IF(P6630=0,Q6630,P6630))&gt;(--日期设置!$B$2),IF(P6630=0,Q6630,P6630),Q6630)</f>
        <v>2023-11-22</v>
      </c>
      <c r="S6630" s="2" t="s">
        <v>17838</v>
      </c>
      <c r="T6630" s="8">
        <f>[1]!b_anal_ptmyear($A6630,日期设置!$B$2)</f>
        <v>2.6712328767123288</v>
      </c>
      <c r="U6630" s="8">
        <f>[1]!b_anal_termifexercise($A6630,日期设置!B$2)</f>
        <v>0</v>
      </c>
      <c r="V6630" s="10">
        <f>[1]!b_dq_dirtyprice(A6630,日期设置!$B$2)</f>
        <v>60.533900000000003</v>
      </c>
      <c r="W6630" s="11">
        <f>IF(U6630=0,ROUNDUP((Q6630-日期设置!$B$2)/365,0),ROUNDUP((R6630-日期设置!$B$2)/365,0))</f>
        <v>3</v>
      </c>
      <c r="X6630" s="18">
        <f>_xlfn.IFNA(VLOOKUP(A6630,过往入选债券!A:D,4,0),2)</f>
        <v>2</v>
      </c>
      <c r="Y6630">
        <f>_xlfn.IFNA(VLOOKUP(C6630,[2]Sheet1!$A:$A,1,0),3)</f>
        <v>3</v>
      </c>
    </row>
    <row r="6631" spans="1:25" hidden="1" x14ac:dyDescent="0.2">
      <c r="A6631" s="21" t="s">
        <v>6459</v>
      </c>
      <c r="B6631" s="21" t="s">
        <v>6460</v>
      </c>
      <c r="C6631" s="37" t="s">
        <v>332</v>
      </c>
      <c r="D6631" s="26" t="str">
        <f>[1]!b_calc_yield(A6631,日期设置!$B$2,F6631,1,R6631,1,O6631,L6631,S6631,)</f>
        <v>Fetching...</v>
      </c>
      <c r="E6631" s="26">
        <f t="shared" si="206"/>
        <v>6.9222885436349024</v>
      </c>
      <c r="F6631" s="18">
        <f>[1]!b_dq_cleanprice($A6631,日期设置!B$2)</f>
        <v>103.66330000000001</v>
      </c>
      <c r="G6631" s="18" t="str">
        <f t="shared" si="207"/>
        <v>2.01 + 0</v>
      </c>
      <c r="H6631" s="27">
        <f>[1]!b_dq_pctchange($A6631,日期设置!$B$2,1)/100</f>
        <v>0</v>
      </c>
      <c r="I6631" s="26">
        <f>[1]!b_pq_pctchange(A6631,日期设置!$B$4,日期设置!$B$2,1)</f>
        <v>0</v>
      </c>
      <c r="J6631" s="26">
        <f>[1]!b_pq_pctchange(A6631,日期设置!$C$4,日期设置!$B$2,1)</f>
        <v>-0.41462165773730403</v>
      </c>
      <c r="K6631" s="52">
        <f>[1]!b_dq_amount($A6631,日期设置!B$2,2,10000)</f>
        <v>0</v>
      </c>
      <c r="L6631" s="26">
        <f>[1]!b_info_latestpar(A6631,日期设置!$B$2)</f>
        <v>100</v>
      </c>
      <c r="M6631" s="6">
        <f>[1]!b_info_outstandingbalance($A6631,日期设置!B$2)</f>
        <v>5</v>
      </c>
      <c r="N6631" s="7" t="str">
        <f>[1]!b_info_latestissurercreditrating2(A6631,日期设置!$B$2,"102","1")</f>
        <v>AAA</v>
      </c>
      <c r="O6631" s="8">
        <v>5.58</v>
      </c>
      <c r="P6631" s="9">
        <f>[1]!b_info_repurchasedate(A6631)</f>
        <v>0</v>
      </c>
      <c r="Q6631" s="8" t="s">
        <v>16019</v>
      </c>
      <c r="R6631" s="2" t="str">
        <f>IF((--IF(P6631=0,Q6631,P6631))&gt;(--日期设置!$B$2),IF(P6631=0,Q6631,P6631),Q6631)</f>
        <v>2023-03-26</v>
      </c>
      <c r="S6631" s="2" t="s">
        <v>17895</v>
      </c>
      <c r="T6631" s="8">
        <f>[1]!b_anal_ptmyear($A6631,日期设置!$B$2)</f>
        <v>2.010958904109589</v>
      </c>
      <c r="U6631" s="8">
        <f>[1]!b_anal_termifexercise($A6631,日期设置!B$2)</f>
        <v>0</v>
      </c>
      <c r="V6631" s="10">
        <f>[1]!b_dq_dirtyprice(A6631,日期设置!$B$2)</f>
        <v>109.18210000000001</v>
      </c>
      <c r="W6631" s="11">
        <f>IF(U6631=0,ROUNDUP((Q6631-日期设置!$B$2)/365,0),ROUNDUP((R6631-日期设置!$B$2)/365,0))</f>
        <v>3</v>
      </c>
      <c r="X6631" s="18">
        <f>_xlfn.IFNA(VLOOKUP(A6631,过往入选债券!A:D,4,0),2)</f>
        <v>2</v>
      </c>
      <c r="Y6631">
        <f>_xlfn.IFNA(VLOOKUP(C6631,[2]Sheet1!$A:$A,1,0),3)</f>
        <v>3</v>
      </c>
    </row>
    <row r="6632" spans="1:25" hidden="1" x14ac:dyDescent="0.2">
      <c r="A6632" s="21" t="s">
        <v>5164</v>
      </c>
      <c r="B6632" s="21" t="s">
        <v>5165</v>
      </c>
      <c r="C6632" s="37" t="s">
        <v>203</v>
      </c>
      <c r="D6632" s="26" t="str">
        <f>[1]!b_calc_yield(A6632,日期设置!$B$2,F6632,1,R6632,1,O6632,L6632,S6632,)</f>
        <v>Fetching...</v>
      </c>
      <c r="E6632" s="26">
        <f t="shared" si="206"/>
        <v>1.402589711095148</v>
      </c>
      <c r="F6632" s="18">
        <f>[1]!b_dq_cleanprice($A6632,日期设置!B$2)</f>
        <v>100.1327</v>
      </c>
      <c r="G6632" s="18" t="str">
        <f t="shared" si="207"/>
        <v>0.38 + 0</v>
      </c>
      <c r="H6632" s="27">
        <f>[1]!b_dq_pctchange($A6632,日期设置!$B$2,1)/100</f>
        <v>0</v>
      </c>
      <c r="I6632" s="26">
        <f>[1]!b_pq_pctchange(A6632,日期设置!$B$4,日期设置!$B$2,1)</f>
        <v>0</v>
      </c>
      <c r="J6632" s="26">
        <f>[1]!b_pq_pctchange(A6632,日期设置!$C$4,日期设置!$B$2,1)</f>
        <v>0.10887408796706939</v>
      </c>
      <c r="K6632" s="52">
        <f>[1]!b_dq_amount($A6632,日期设置!B$2,2,10000)</f>
        <v>0</v>
      </c>
      <c r="L6632" s="26">
        <f>[1]!b_info_latestpar(A6632,日期设置!$B$2)</f>
        <v>100</v>
      </c>
      <c r="M6632" s="6">
        <f>[1]!b_info_outstandingbalance($A6632,日期设置!B$2)</f>
        <v>23.2</v>
      </c>
      <c r="N6632" s="7" t="str">
        <f>[1]!b_info_latestissurercreditrating2(A6632,日期设置!$B$2,"102","1")</f>
        <v>AAA</v>
      </c>
      <c r="O6632" s="8">
        <v>4.0999999999999996</v>
      </c>
      <c r="P6632" s="9" t="str">
        <f>[1]!b_info_repurchasedate(A6632)</f>
        <v>2019-08-09</v>
      </c>
      <c r="Q6632" s="8" t="s">
        <v>16997</v>
      </c>
      <c r="R6632" s="2" t="str">
        <f>IF((--IF(P6632=0,Q6632,P6632))&gt;(--日期设置!$B$2),IF(P6632=0,Q6632,P6632),Q6632)</f>
        <v>2021-08-09</v>
      </c>
      <c r="S6632" s="2" t="s">
        <v>18755</v>
      </c>
      <c r="T6632" s="8">
        <f>[1]!b_anal_ptmyear($A6632,日期设置!$B$2)</f>
        <v>0.38356164383561642</v>
      </c>
      <c r="U6632" s="8">
        <f>[1]!b_anal_termifexercise($A6632,日期设置!B$2)</f>
        <v>0</v>
      </c>
      <c r="V6632" s="10">
        <f>[1]!b_dq_dirtyprice(A6632,日期设置!$B$2)</f>
        <v>102.6601</v>
      </c>
      <c r="W6632" s="11">
        <f>IF(U6632=0,ROUNDUP((Q6632-日期设置!$B$2)/365,0),ROUNDUP((R6632-日期设置!$B$2)/365,0))</f>
        <v>1</v>
      </c>
      <c r="X6632" s="18">
        <f>_xlfn.IFNA(VLOOKUP(A6632,过往入选债券!A:D,4,0),2)</f>
        <v>2</v>
      </c>
      <c r="Y6632">
        <f>_xlfn.IFNA(VLOOKUP(C6632,[2]Sheet1!$A:$A,1,0),3)</f>
        <v>3</v>
      </c>
    </row>
    <row r="6633" spans="1:25" hidden="1" x14ac:dyDescent="0.2">
      <c r="A6633" s="21" t="s">
        <v>15650</v>
      </c>
      <c r="B6633" s="21" t="s">
        <v>15651</v>
      </c>
      <c r="C6633" s="37" t="s">
        <v>14952</v>
      </c>
      <c r="D6633" s="26" t="str">
        <f>[1]!b_calc_yield(A6633,日期设置!$B$2,F6633,1,R6633,1,O6633,L6633,S6633,)</f>
        <v>Fetching...</v>
      </c>
      <c r="E6633" s="26">
        <f t="shared" si="206"/>
        <v>7.7902399525386246</v>
      </c>
      <c r="F6633" s="18">
        <f>[1]!b_dq_cleanprice($A6633,日期设置!B$2)</f>
        <v>97.673699999999997</v>
      </c>
      <c r="G6633" s="18" t="str">
        <f t="shared" si="207"/>
        <v>2.16 + 0</v>
      </c>
      <c r="H6633" s="27">
        <f>[1]!b_dq_pctchange($A6633,日期设置!$B$2,1)/100</f>
        <v>0</v>
      </c>
      <c r="I6633" s="26">
        <f>[1]!b_pq_pctchange(A6633,日期设置!$B$4,日期设置!$B$2,1)</f>
        <v>0.24868779469452373</v>
      </c>
      <c r="J6633" s="26">
        <f>[1]!b_pq_pctchange(A6633,日期设置!$C$4,日期设置!$B$2,1)</f>
        <v>0.21906378193354442</v>
      </c>
      <c r="K6633" s="52">
        <f>[1]!b_dq_amount($A6633,日期设置!B$2,2,10000)</f>
        <v>0</v>
      </c>
      <c r="L6633" s="26">
        <f>[1]!b_info_latestpar(A6633,日期设置!$B$2)</f>
        <v>100</v>
      </c>
      <c r="M6633" s="6">
        <f>[1]!b_info_outstandingbalance($A6633,日期设置!B$2)</f>
        <v>20</v>
      </c>
      <c r="N6633" s="7" t="str">
        <f>[1]!b_info_latestissurercreditrating2(A6633,日期设置!$B$2,"102","1")</f>
        <v>AAA</v>
      </c>
      <c r="O6633" s="8">
        <v>2.52</v>
      </c>
      <c r="P6633" s="9">
        <f>[1]!b_info_repurchasedate(A6633)</f>
        <v>0</v>
      </c>
      <c r="Q6633" s="8" t="s">
        <v>17206</v>
      </c>
      <c r="R6633" s="2" t="str">
        <f>IF((--IF(P6633=0,Q6633,P6633))&gt;(--日期设置!$B$2),IF(P6633=0,Q6633,P6633),Q6633)</f>
        <v>2023-05-20</v>
      </c>
      <c r="S6633" s="2" t="s">
        <v>17961</v>
      </c>
      <c r="T6633" s="8">
        <f>[1]!b_anal_ptmyear($A6633,日期设置!$B$2)</f>
        <v>2.1616438356164385</v>
      </c>
      <c r="U6633" s="8">
        <f>[1]!b_anal_termifexercise($A6633,日期设置!B$2)</f>
        <v>0</v>
      </c>
      <c r="V6633" s="10">
        <f>[1]!b_dq_dirtyprice(A6633,日期设置!$B$2)</f>
        <v>99.7864</v>
      </c>
      <c r="W6633" s="11">
        <f>IF(U6633=0,ROUNDUP((Q6633-日期设置!$B$2)/365,0),ROUNDUP((R6633-日期设置!$B$2)/365,0))</f>
        <v>3</v>
      </c>
      <c r="X6633" s="18">
        <f>_xlfn.IFNA(VLOOKUP(A6633,过往入选债券!A:D,4,0),2)</f>
        <v>2</v>
      </c>
      <c r="Y6633">
        <f>_xlfn.IFNA(VLOOKUP(C6633,[2]Sheet1!$A:$A,1,0),3)</f>
        <v>3</v>
      </c>
    </row>
    <row r="6634" spans="1:25" hidden="1" x14ac:dyDescent="0.2">
      <c r="A6634" s="21" t="s">
        <v>10453</v>
      </c>
      <c r="B6634" s="21" t="s">
        <v>10454</v>
      </c>
      <c r="C6634" s="37" t="s">
        <v>279</v>
      </c>
      <c r="D6634" s="26" t="str">
        <f>[1]!b_calc_yield(A6634,日期设置!$B$2,F6634,1,R6634,1,O6634,L6634,S6634,)</f>
        <v>Fetching...</v>
      </c>
      <c r="E6634" s="26">
        <f t="shared" si="206"/>
        <v>7.2149443161648064</v>
      </c>
      <c r="F6634" s="18">
        <f>[1]!b_dq_cleanprice($A6634,日期设置!B$2)</f>
        <v>98.874899999999997</v>
      </c>
      <c r="G6634" s="18" t="str">
        <f t="shared" si="207"/>
        <v>2.02 + 0</v>
      </c>
      <c r="H6634" s="27">
        <f>[1]!b_dq_pctchange($A6634,日期设置!$B$2,1)/100</f>
        <v>0</v>
      </c>
      <c r="I6634" s="26">
        <f>[1]!b_pq_pctchange(A6634,日期设置!$B$4,日期设置!$B$2,1)</f>
        <v>0.20857593714749242</v>
      </c>
      <c r="J6634" s="26">
        <f>[1]!b_pq_pctchange(A6634,日期设置!$C$4,日期设置!$B$2,1)</f>
        <v>1.0230542250412782</v>
      </c>
      <c r="K6634" s="52">
        <f>[1]!b_dq_amount($A6634,日期设置!B$2,2,10000)</f>
        <v>0</v>
      </c>
      <c r="L6634" s="26">
        <f>[1]!b_info_latestpar(A6634,日期设置!$B$2)</f>
        <v>100</v>
      </c>
      <c r="M6634" s="6">
        <f>[1]!b_info_outstandingbalance($A6634,日期设置!B$2)</f>
        <v>5</v>
      </c>
      <c r="N6634" s="7" t="str">
        <f>[1]!b_info_latestissurercreditrating2(A6634,日期设置!$B$2,"102","1")</f>
        <v>AAA</v>
      </c>
      <c r="O6634" s="8">
        <v>3.07</v>
      </c>
      <c r="P6634" s="9">
        <f>[1]!b_info_repurchasedate(A6634)</f>
        <v>0</v>
      </c>
      <c r="Q6634" s="8" t="s">
        <v>16674</v>
      </c>
      <c r="R6634" s="2" t="str">
        <f>IF((--IF(P6634=0,Q6634,P6634))&gt;(--日期设置!$B$2),IF(P6634=0,Q6634,P6634),Q6634)</f>
        <v>2023-04-01</v>
      </c>
      <c r="S6634" s="2" t="s">
        <v>18410</v>
      </c>
      <c r="T6634" s="8">
        <f>[1]!b_anal_ptmyear($A6634,日期设置!$B$2)</f>
        <v>2.0273972602739727</v>
      </c>
      <c r="U6634" s="8">
        <f>[1]!b_anal_termifexercise($A6634,日期设置!B$2)</f>
        <v>0</v>
      </c>
      <c r="V6634" s="10">
        <f>[1]!b_dq_dirtyprice(A6634,日期设置!$B$2)</f>
        <v>101.8608</v>
      </c>
      <c r="W6634" s="11">
        <f>IF(U6634=0,ROUNDUP((Q6634-日期设置!$B$2)/365,0),ROUNDUP((R6634-日期设置!$B$2)/365,0))</f>
        <v>3</v>
      </c>
      <c r="X6634" s="18">
        <f>_xlfn.IFNA(VLOOKUP(A6634,过往入选债券!A:D,4,0),2)</f>
        <v>2</v>
      </c>
      <c r="Y6634">
        <f>_xlfn.IFNA(VLOOKUP(C6634,[2]Sheet1!$A:$A,1,0),3)</f>
        <v>3</v>
      </c>
    </row>
    <row r="6635" spans="1:25" hidden="1" x14ac:dyDescent="0.2">
      <c r="A6635" s="21" t="s">
        <v>6070</v>
      </c>
      <c r="B6635" s="21" t="s">
        <v>6071</v>
      </c>
      <c r="C6635" s="37" t="s">
        <v>153</v>
      </c>
      <c r="D6635" s="26" t="str">
        <f>[1]!b_calc_yield(A6635,日期设置!$B$2,F6635,1,R6635,1,O6635,L6635,S6635,)</f>
        <v>Fetching...</v>
      </c>
      <c r="E6635" s="26">
        <f t="shared" si="206"/>
        <v>3.7204939088847588</v>
      </c>
      <c r="F6635" s="18">
        <f>[1]!b_dq_cleanprice($A6635,日期设置!B$2)</f>
        <v>102.19</v>
      </c>
      <c r="G6635" s="18" t="str">
        <f t="shared" si="207"/>
        <v>1.07 + 1.07</v>
      </c>
      <c r="H6635" s="27">
        <f>[1]!b_dq_pctchange($A6635,日期设置!$B$2,1)/100</f>
        <v>0</v>
      </c>
      <c r="I6635" s="26">
        <f>[1]!b_pq_pctchange(A6635,日期设置!$B$4,日期设置!$B$2,1)</f>
        <v>0</v>
      </c>
      <c r="J6635" s="26">
        <f>[1]!b_pq_pctchange(A6635,日期设置!$C$4,日期设置!$B$2,1)</f>
        <v>0</v>
      </c>
      <c r="K6635" s="52">
        <f>[1]!b_dq_amount($A6635,日期设置!B$2,2,10000)</f>
        <v>0</v>
      </c>
      <c r="L6635" s="26">
        <f>[1]!b_info_latestpar(A6635,日期设置!$B$2)</f>
        <v>100</v>
      </c>
      <c r="M6635" s="6">
        <f>[1]!b_info_outstandingbalance($A6635,日期设置!B$2)</f>
        <v>5</v>
      </c>
      <c r="N6635" s="7" t="str">
        <f>[1]!b_info_latestissurercreditrating2(A6635,日期设置!$B$2,"102","1")</f>
        <v>AA+</v>
      </c>
      <c r="O6635" s="8">
        <v>5.78</v>
      </c>
      <c r="P6635" s="9">
        <f>[1]!b_info_repurchasedate(A6635)</f>
        <v>0</v>
      </c>
      <c r="Q6635" s="8" t="s">
        <v>16935</v>
      </c>
      <c r="R6635" s="2" t="str">
        <f>IF((--IF(P6635=0,Q6635,P6635))&gt;(--日期设置!$B$2),IF(P6635=0,Q6635,P6635),Q6635)</f>
        <v>2022-04-17</v>
      </c>
      <c r="S6635" s="2" t="s">
        <v>18600</v>
      </c>
      <c r="T6635" s="8">
        <f>[1]!b_anal_ptmyear($A6635,日期设置!$B$2)</f>
        <v>1.0712328767123287</v>
      </c>
      <c r="U6635" s="8">
        <f>[1]!b_anal_termifexercise($A6635,日期设置!B$2)</f>
        <v>1.0712328767123287</v>
      </c>
      <c r="V6635" s="10">
        <f>[1]!b_dq_dirtyprice(A6635,日期设置!$B$2)</f>
        <v>107.5583</v>
      </c>
      <c r="W6635" s="11">
        <f>IF(U6635=0,ROUNDUP((Q6635-日期设置!$B$2)/365,0),ROUNDUP((R6635-日期设置!$B$2)/365,0))</f>
        <v>2</v>
      </c>
      <c r="X6635" s="18">
        <f>_xlfn.IFNA(VLOOKUP(A6635,过往入选债券!A:D,4,0),2)</f>
        <v>2</v>
      </c>
      <c r="Y6635">
        <f>_xlfn.IFNA(VLOOKUP(C6635,[2]Sheet1!$A:$A,1,0),3)</f>
        <v>3</v>
      </c>
    </row>
    <row r="6636" spans="1:25" hidden="1" x14ac:dyDescent="0.2">
      <c r="A6636" s="21" t="s">
        <v>15652</v>
      </c>
      <c r="B6636" s="21" t="s">
        <v>15653</v>
      </c>
      <c r="C6636" s="37" t="s">
        <v>15654</v>
      </c>
      <c r="D6636" s="26" t="str">
        <f>[1]!b_calc_yield(A6636,日期设置!$B$2,F6636,1,R6636,1,O6636,L6636,S6636,)</f>
        <v>Fetching...</v>
      </c>
      <c r="E6636" s="26">
        <f t="shared" si="206"/>
        <v>7.8064450386973405</v>
      </c>
      <c r="F6636" s="18">
        <f>[1]!b_dq_cleanprice($A6636,日期设置!B$2)</f>
        <v>98.63</v>
      </c>
      <c r="G6636" s="18" t="str">
        <f t="shared" si="207"/>
        <v>2.18 + 0</v>
      </c>
      <c r="H6636" s="27">
        <f>[1]!b_dq_pctchange($A6636,日期设置!$B$2,1)/100</f>
        <v>0</v>
      </c>
      <c r="I6636" s="26">
        <f>[1]!b_pq_pctchange(A6636,日期设置!$B$4,日期设置!$B$2,1)</f>
        <v>0</v>
      </c>
      <c r="J6636" s="26">
        <f>[1]!b_pq_pctchange(A6636,日期设置!$C$4,日期设置!$B$2,1)</f>
        <v>0</v>
      </c>
      <c r="K6636" s="52">
        <f>[1]!b_dq_amount($A6636,日期设置!B$2,2,10000)</f>
        <v>0</v>
      </c>
      <c r="L6636" s="26">
        <f>[1]!b_info_latestpar(A6636,日期设置!$B$2)</f>
        <v>100</v>
      </c>
      <c r="M6636" s="6">
        <f>[1]!b_info_outstandingbalance($A6636,日期设置!B$2)</f>
        <v>15</v>
      </c>
      <c r="N6636" s="7" t="str">
        <f>[1]!b_info_latestissurercreditrating2(A6636,日期设置!$B$2,"102","1")</f>
        <v>AAA</v>
      </c>
      <c r="O6636" s="8">
        <v>2.99</v>
      </c>
      <c r="P6636" s="9">
        <f>[1]!b_info_repurchasedate(A6636)</f>
        <v>0</v>
      </c>
      <c r="Q6636" s="8" t="s">
        <v>16998</v>
      </c>
      <c r="R6636" s="2" t="str">
        <f>IF((--IF(P6636=0,Q6636,P6636))&gt;(--日期设置!$B$2),IF(P6636=0,Q6636,P6636),Q6636)</f>
        <v>2023-05-27</v>
      </c>
      <c r="S6636" s="2" t="s">
        <v>18151</v>
      </c>
      <c r="T6636" s="8">
        <f>[1]!b_anal_ptmyear($A6636,日期设置!$B$2)</f>
        <v>2.1808219178082191</v>
      </c>
      <c r="U6636" s="8">
        <f>[1]!b_anal_termifexercise($A6636,日期设置!B$2)</f>
        <v>0</v>
      </c>
      <c r="V6636" s="10">
        <f>[1]!b_dq_dirtyprice(A6636,日期设置!$B$2)</f>
        <v>101.0793</v>
      </c>
      <c r="W6636" s="11">
        <f>IF(U6636=0,ROUNDUP((Q6636-日期设置!$B$2)/365,0),ROUNDUP((R6636-日期设置!$B$2)/365,0))</f>
        <v>3</v>
      </c>
      <c r="X6636" s="18">
        <f>_xlfn.IFNA(VLOOKUP(A6636,过往入选债券!A:D,4,0),2)</f>
        <v>2</v>
      </c>
      <c r="Y6636">
        <f>_xlfn.IFNA(VLOOKUP(C6636,[2]Sheet1!$A:$A,1,0),3)</f>
        <v>3</v>
      </c>
    </row>
    <row r="6637" spans="1:25" hidden="1" x14ac:dyDescent="0.2">
      <c r="A6637" s="21" t="s">
        <v>8864</v>
      </c>
      <c r="B6637" s="21" t="s">
        <v>8865</v>
      </c>
      <c r="C6637" s="37" t="s">
        <v>384</v>
      </c>
      <c r="D6637" s="26" t="str">
        <f>[1]!b_calc_yield(A6637,日期设置!$B$2,F6637,1,R6637,1,O6637,L6637,S6637,)</f>
        <v>Fetching...</v>
      </c>
      <c r="E6637" s="26">
        <f t="shared" si="206"/>
        <v>4.6982700689284451</v>
      </c>
      <c r="F6637" s="18">
        <f>[1]!b_dq_cleanprice($A6637,日期设置!B$2)</f>
        <v>101.1005</v>
      </c>
      <c r="G6637" s="18" t="str">
        <f t="shared" si="207"/>
        <v>1.32 + 0</v>
      </c>
      <c r="H6637" s="27">
        <f>[1]!b_dq_pctchange($A6637,日期设置!$B$2,1)/100</f>
        <v>0</v>
      </c>
      <c r="I6637" s="26">
        <f>[1]!b_pq_pctchange(A6637,日期设置!$B$4,日期设置!$B$2,1)</f>
        <v>0</v>
      </c>
      <c r="J6637" s="26">
        <f>[1]!b_pq_pctchange(A6637,日期设置!$C$4,日期设置!$B$2,1)</f>
        <v>0</v>
      </c>
      <c r="K6637" s="52">
        <f>[1]!b_dq_amount($A6637,日期设置!B$2,2,10000)</f>
        <v>0</v>
      </c>
      <c r="L6637" s="26">
        <f>[1]!b_info_latestpar(A6637,日期设置!$B$2)</f>
        <v>100</v>
      </c>
      <c r="M6637" s="6">
        <f>[1]!b_info_outstandingbalance($A6637,日期设置!B$2)</f>
        <v>10</v>
      </c>
      <c r="N6637" s="7" t="str">
        <f>[1]!b_info_latestissurercreditrating2(A6637,日期设置!$B$2,"102","1")</f>
        <v>AAA</v>
      </c>
      <c r="O6637" s="8">
        <v>4.53</v>
      </c>
      <c r="P6637" s="9">
        <f>[1]!b_info_repurchasedate(A6637)</f>
        <v>0</v>
      </c>
      <c r="Q6637" s="8" t="s">
        <v>16425</v>
      </c>
      <c r="R6637" s="2" t="str">
        <f>IF((--IF(P6637=0,Q6637,P6637))&gt;(--日期设置!$B$2),IF(P6637=0,Q6637,P6637),Q6637)</f>
        <v>2022-07-18</v>
      </c>
      <c r="S6637" s="2" t="s">
        <v>18216</v>
      </c>
      <c r="T6637" s="8">
        <f>[1]!b_anal_ptmyear($A6637,日期设置!$B$2)</f>
        <v>1.3232876712328767</v>
      </c>
      <c r="U6637" s="8">
        <f>[1]!b_anal_termifexercise($A6637,日期设置!B$2)</f>
        <v>0</v>
      </c>
      <c r="V6637" s="10">
        <f>[1]!b_dq_dirtyprice(A6637,日期设置!$B$2)</f>
        <v>104.166</v>
      </c>
      <c r="W6637" s="11">
        <f>IF(U6637=0,ROUNDUP((Q6637-日期设置!$B$2)/365,0),ROUNDUP((R6637-日期设置!$B$2)/365,0))</f>
        <v>2</v>
      </c>
      <c r="X6637" s="18">
        <f>_xlfn.IFNA(VLOOKUP(A6637,过往入选债券!A:D,4,0),2)</f>
        <v>2</v>
      </c>
      <c r="Y6637">
        <f>_xlfn.IFNA(VLOOKUP(C6637,[2]Sheet1!$A:$A,1,0),3)</f>
        <v>3</v>
      </c>
    </row>
    <row r="6638" spans="1:25" hidden="1" x14ac:dyDescent="0.2">
      <c r="A6638" s="28" t="s">
        <v>21580</v>
      </c>
      <c r="B6638" s="28" t="s">
        <v>21581</v>
      </c>
      <c r="C6638" s="39" t="s">
        <v>21720</v>
      </c>
      <c r="D6638" s="26" t="str">
        <f>[1]!b_calc_yield(A6638,日期设置!$B$2,F6638,1,R6638,1,O6638,L6638,S6638,)</f>
        <v>Fetching...</v>
      </c>
      <c r="E6638" s="26">
        <f t="shared" si="206"/>
        <v>9.664193904359486</v>
      </c>
      <c r="F6638" s="18">
        <f>[1]!b_dq_cleanprice($A6638,日期设置!B$2)</f>
        <v>100.6169</v>
      </c>
      <c r="G6638" s="18" t="str">
        <f t="shared" si="207"/>
        <v>2.68 + 0</v>
      </c>
      <c r="H6638" s="27">
        <f>[1]!b_dq_pctchange($A6638,日期设置!$B$2,1)/100</f>
        <v>0</v>
      </c>
      <c r="I6638" s="26">
        <f>[1]!b_pq_pctchange(A6638,日期设置!$B$4,日期设置!$B$2,1)</f>
        <v>-0.1146602284865617</v>
      </c>
      <c r="J6638" s="26">
        <f>[1]!b_pq_pctchange(A6638,日期设置!$C$4,日期设置!$B$2,1)</f>
        <v>-0.1146602284865617</v>
      </c>
      <c r="K6638" s="52">
        <f>[1]!b_dq_amount($A6638,日期设置!B$2,2,10000)</f>
        <v>0</v>
      </c>
      <c r="L6638" s="26">
        <f>[1]!b_info_latestpar(A6638,日期设置!$B$2)</f>
        <v>100</v>
      </c>
      <c r="M6638" s="6">
        <f>[1]!b_info_outstandingbalance($A6638,日期设置!B$2)</f>
        <v>20</v>
      </c>
      <c r="N6638" s="7" t="str">
        <f>[1]!b_info_latestissurercreditrating2(A6638,日期设置!$B$2,"102","1")</f>
        <v>AAA</v>
      </c>
      <c r="O6638" s="43">
        <v>3.9</v>
      </c>
      <c r="P6638" s="9">
        <f>[1]!b_info_repurchasedate(A6638)</f>
        <v>0</v>
      </c>
      <c r="Q6638" s="31" t="s">
        <v>16571</v>
      </c>
      <c r="R6638" s="2" t="str">
        <f>IF((--IF(P6638=0,Q6638,P6638))&gt;(--日期设置!$B$2),IF(P6638=0,Q6638,P6638),Q6638)</f>
        <v>2023-11-26</v>
      </c>
      <c r="S6638" s="31" t="s">
        <v>16422</v>
      </c>
      <c r="T6638" s="8">
        <f>[1]!b_anal_ptmyear($A6638,日期设置!$B$2)</f>
        <v>2.6821917808219178</v>
      </c>
      <c r="U6638" s="8">
        <f>[1]!b_anal_termifexercise($A6638,日期设置!B$2)</f>
        <v>0</v>
      </c>
      <c r="V6638" s="10">
        <f>[1]!b_dq_dirtyprice(A6638,日期设置!$B$2)</f>
        <v>101.85639999999999</v>
      </c>
      <c r="W6638" s="11">
        <f>IF(U6638=0,ROUNDUP((Q6638-日期设置!$B$2)/365,0),ROUNDUP((R6638-日期设置!$B$2)/365,0))</f>
        <v>3</v>
      </c>
      <c r="X6638" s="18">
        <f>_xlfn.IFNA(VLOOKUP(A6638,过往入选债券!A:D,4,0),2)</f>
        <v>2</v>
      </c>
      <c r="Y6638">
        <f>_xlfn.IFNA(VLOOKUP(C6638,[2]Sheet1!$A:$A,1,0),3)</f>
        <v>3</v>
      </c>
    </row>
    <row r="6639" spans="1:25" hidden="1" x14ac:dyDescent="0.2">
      <c r="A6639" s="21" t="s">
        <v>5067</v>
      </c>
      <c r="B6639" s="21" t="s">
        <v>5068</v>
      </c>
      <c r="C6639" s="37" t="s">
        <v>258</v>
      </c>
      <c r="D6639" s="26" t="str">
        <f>[1]!b_calc_yield(A6639,日期设置!$B$2,F6639,1,R6639,1,O6639,L6639,S6639,)</f>
        <v>Fetching...</v>
      </c>
      <c r="E6639" s="26">
        <f t="shared" si="206"/>
        <v>4.0828461190734799</v>
      </c>
      <c r="F6639" s="18">
        <f>[1]!b_dq_cleanprice($A6639,日期设置!B$2)</f>
        <v>102.05410000000001</v>
      </c>
      <c r="G6639" s="18" t="str">
        <f t="shared" si="207"/>
        <v>1.16 + 0</v>
      </c>
      <c r="H6639" s="27">
        <f>[1]!b_dq_pctchange($A6639,日期设置!$B$2,1)/100</f>
        <v>0</v>
      </c>
      <c r="I6639" s="26">
        <f>[1]!b_pq_pctchange(A6639,日期设置!$B$4,日期设置!$B$2,1)</f>
        <v>0</v>
      </c>
      <c r="J6639" s="26">
        <f>[1]!b_pq_pctchange(A6639,日期设置!$C$4,日期设置!$B$2,1)</f>
        <v>0</v>
      </c>
      <c r="K6639" s="52">
        <f>[1]!b_dq_amount($A6639,日期设置!B$2,2,10000)</f>
        <v>0</v>
      </c>
      <c r="L6639" s="26">
        <f>[1]!b_info_latestpar(A6639,日期设置!$B$2)</f>
        <v>100</v>
      </c>
      <c r="M6639" s="6">
        <f>[1]!b_info_outstandingbalance($A6639,日期设置!B$2)</f>
        <v>20</v>
      </c>
      <c r="N6639" s="7" t="str">
        <f>[1]!b_info_latestissurercreditrating2(A6639,日期设置!$B$2,"102","1")</f>
        <v>AA+</v>
      </c>
      <c r="O6639" s="8">
        <v>5.49</v>
      </c>
      <c r="P6639" s="9">
        <f>[1]!b_info_repurchasedate(A6639)</f>
        <v>0</v>
      </c>
      <c r="Q6639" s="8" t="s">
        <v>16793</v>
      </c>
      <c r="R6639" s="2" t="str">
        <f>IF((--IF(P6639=0,Q6639,P6639))&gt;(--日期设置!$B$2),IF(P6639=0,Q6639,P6639),Q6639)</f>
        <v>2022-05-22</v>
      </c>
      <c r="S6639" s="2" t="s">
        <v>18495</v>
      </c>
      <c r="T6639" s="8">
        <f>[1]!b_anal_ptmyear($A6639,日期设置!$B$2)</f>
        <v>1.167123287671233</v>
      </c>
      <c r="U6639" s="8">
        <f>[1]!b_anal_termifexercise($A6639,日期设置!B$2)</f>
        <v>0</v>
      </c>
      <c r="V6639" s="10">
        <f>[1]!b_dq_dirtyprice(A6639,日期设置!$B$2)</f>
        <v>106.6266</v>
      </c>
      <c r="W6639" s="11">
        <f>IF(U6639=0,ROUNDUP((Q6639-日期设置!$B$2)/365,0),ROUNDUP((R6639-日期设置!$B$2)/365,0))</f>
        <v>2</v>
      </c>
      <c r="X6639" s="18">
        <f>_xlfn.IFNA(VLOOKUP(A6639,过往入选债券!A:D,4,0),2)</f>
        <v>2</v>
      </c>
      <c r="Y6639">
        <f>_xlfn.IFNA(VLOOKUP(C6639,[2]Sheet1!$A:$A,1,0),3)</f>
        <v>3</v>
      </c>
    </row>
    <row r="6640" spans="1:25" hidden="1" x14ac:dyDescent="0.2">
      <c r="A6640" s="28" t="s">
        <v>19561</v>
      </c>
      <c r="B6640" s="28" t="s">
        <v>19562</v>
      </c>
      <c r="C6640" s="38" t="s">
        <v>19563</v>
      </c>
      <c r="D6640" s="26" t="str">
        <f>[1]!b_calc_yield(A6640,日期设置!$B$2,F6640,1,R6640,1,O6640,L6640,S6640,)</f>
        <v>Fetching...</v>
      </c>
      <c r="E6640" s="26">
        <f t="shared" si="206"/>
        <v>8.6131461987378088</v>
      </c>
      <c r="F6640" s="18">
        <f>[1]!b_dq_cleanprice($A6640,日期设置!B$2)</f>
        <v>99.087800000000001</v>
      </c>
      <c r="G6640" s="18" t="str">
        <f t="shared" si="207"/>
        <v>4.39 + 2.39</v>
      </c>
      <c r="H6640" s="27">
        <f>[1]!b_dq_pctchange($A6640,日期设置!$B$2,1)/100</f>
        <v>0</v>
      </c>
      <c r="I6640" s="26">
        <f>[1]!b_pq_pctchange(A6640,日期设置!$B$4,日期设置!$B$2,1)</f>
        <v>0</v>
      </c>
      <c r="J6640" s="26">
        <f>[1]!b_pq_pctchange(A6640,日期设置!$C$4,日期设置!$B$2,1)</f>
        <v>0</v>
      </c>
      <c r="K6640" s="52">
        <f>[1]!b_dq_amount($A6640,日期设置!B$2,2,10000)</f>
        <v>0</v>
      </c>
      <c r="L6640" s="26">
        <f>[1]!b_info_latestpar(A6640,日期设置!$B$2)</f>
        <v>100</v>
      </c>
      <c r="M6640" s="6">
        <f>[1]!b_info_outstandingbalance($A6640,日期设置!B$2)</f>
        <v>10</v>
      </c>
      <c r="N6640" s="7" t="str">
        <f>[1]!b_info_latestissurercreditrating2(A6640,日期设置!$B$2,"102","1")</f>
        <v>AAA</v>
      </c>
      <c r="O6640" s="8">
        <v>3.25</v>
      </c>
      <c r="P6640" s="9" t="str">
        <f>[1]!b_info_repurchasedate(A6640)</f>
        <v>2023-08-14</v>
      </c>
      <c r="Q6640" s="8" t="s">
        <v>19994</v>
      </c>
      <c r="R6640" s="2" t="str">
        <f>IF((--IF(P6640=0,Q6640,P6640))&gt;(--日期设置!$B$2),IF(P6640=0,Q6640,P6640),Q6640)</f>
        <v>2023-08-14</v>
      </c>
      <c r="S6640" s="31" t="s">
        <v>19121</v>
      </c>
      <c r="T6640" s="8">
        <f>[1]!b_anal_ptmyear($A6640,日期设置!$B$2)</f>
        <v>4.397260273972603</v>
      </c>
      <c r="U6640" s="8">
        <f>[1]!b_anal_termifexercise($A6640,日期设置!B$2)</f>
        <v>2.3972602739726026</v>
      </c>
      <c r="V6640" s="10">
        <f>[1]!b_dq_dirtyprice(A6640,日期设置!$B$2)</f>
        <v>101.0467</v>
      </c>
      <c r="W6640" s="11">
        <f>IF(U6640=0,ROUNDUP((Q6640-日期设置!$B$2)/365,0),ROUNDUP((R6640-日期设置!$B$2)/365,0))</f>
        <v>3</v>
      </c>
      <c r="X6640" s="18">
        <f>_xlfn.IFNA(VLOOKUP(A6640,过往入选债券!A:D,4,0),2)</f>
        <v>2</v>
      </c>
      <c r="Y6640">
        <f>_xlfn.IFNA(VLOOKUP(C6640,[2]Sheet1!$A:$A,1,0),3)</f>
        <v>3</v>
      </c>
    </row>
    <row r="6641" spans="1:25" hidden="1" x14ac:dyDescent="0.2">
      <c r="A6641" s="21" t="s">
        <v>10793</v>
      </c>
      <c r="B6641" s="21" t="s">
        <v>10794</v>
      </c>
      <c r="C6641" s="37" t="s">
        <v>9003</v>
      </c>
      <c r="D6641" s="26" t="str">
        <f>[1]!b_calc_yield(A6641,日期设置!$B$2,F6641,1,R6641,1,O6641,L6641,S6641,)</f>
        <v>Fetching...</v>
      </c>
      <c r="E6641" s="26">
        <f t="shared" si="206"/>
        <v>7.5409731107551892</v>
      </c>
      <c r="F6641" s="18">
        <f>[1]!b_dq_cleanprice($A6641,日期设置!B$2)</f>
        <v>97.715299999999999</v>
      </c>
      <c r="G6641" s="18" t="str">
        <f t="shared" si="207"/>
        <v>2.10 + 0</v>
      </c>
      <c r="H6641" s="27">
        <f>[1]!b_dq_pctchange($A6641,日期设置!$B$2,1)/100</f>
        <v>0</v>
      </c>
      <c r="I6641" s="26">
        <f>[1]!b_pq_pctchange(A6641,日期设置!$B$4,日期设置!$B$2,1)</f>
        <v>0</v>
      </c>
      <c r="J6641" s="26">
        <f>[1]!b_pq_pctchange(A6641,日期设置!$C$4,日期设置!$B$2,1)</f>
        <v>0.20139685742968494</v>
      </c>
      <c r="K6641" s="52">
        <f>[1]!b_dq_amount($A6641,日期设置!B$2,2,10000)</f>
        <v>0</v>
      </c>
      <c r="L6641" s="26">
        <f>[1]!b_info_latestpar(A6641,日期设置!$B$2)</f>
        <v>100</v>
      </c>
      <c r="M6641" s="6">
        <f>[1]!b_info_outstandingbalance($A6641,日期设置!B$2)</f>
        <v>15</v>
      </c>
      <c r="N6641" s="7" t="str">
        <f>[1]!b_info_latestissurercreditrating2(A6641,日期设置!$B$2,"102","1")</f>
        <v>AAA</v>
      </c>
      <c r="O6641" s="8">
        <v>2.5</v>
      </c>
      <c r="P6641" s="9">
        <f>[1]!b_info_repurchasedate(A6641)</f>
        <v>0</v>
      </c>
      <c r="Q6641" s="8" t="s">
        <v>16306</v>
      </c>
      <c r="R6641" s="2" t="str">
        <f>IF((--IF(P6641=0,Q6641,P6641))&gt;(--日期设置!$B$2),IF(P6641=0,Q6641,P6641),Q6641)</f>
        <v>2023-04-28</v>
      </c>
      <c r="S6641" s="2" t="s">
        <v>18086</v>
      </c>
      <c r="T6641" s="8">
        <f>[1]!b_anal_ptmyear($A6641,日期设置!$B$2)</f>
        <v>2.1013698630136988</v>
      </c>
      <c r="U6641" s="8">
        <f>[1]!b_anal_termifexercise($A6641,日期设置!B$2)</f>
        <v>0</v>
      </c>
      <c r="V6641" s="10">
        <f>[1]!b_dq_dirtyprice(A6641,日期设置!$B$2)</f>
        <v>99.9619</v>
      </c>
      <c r="W6641" s="11">
        <f>IF(U6641=0,ROUNDUP((Q6641-日期设置!$B$2)/365,0),ROUNDUP((R6641-日期设置!$B$2)/365,0))</f>
        <v>3</v>
      </c>
      <c r="X6641" s="18">
        <f>_xlfn.IFNA(VLOOKUP(A6641,过往入选债券!A:D,4,0),2)</f>
        <v>2</v>
      </c>
      <c r="Y6641">
        <f>_xlfn.IFNA(VLOOKUP(C6641,[2]Sheet1!$A:$A,1,0),3)</f>
        <v>3</v>
      </c>
    </row>
    <row r="6642" spans="1:25" hidden="1" x14ac:dyDescent="0.2">
      <c r="A6642" s="21" t="s">
        <v>2140</v>
      </c>
      <c r="B6642" s="21" t="s">
        <v>2141</v>
      </c>
      <c r="C6642" s="37" t="s">
        <v>163</v>
      </c>
      <c r="D6642" s="26" t="str">
        <f>[1]!b_calc_yield(A6642,日期设置!$B$2,F6642,1,R6642,1,O6642,L6642,S6642,)</f>
        <v>Fetching...</v>
      </c>
      <c r="E6642" s="26">
        <f t="shared" si="206"/>
        <v>2.1575946907821164</v>
      </c>
      <c r="F6642" s="18">
        <f>[1]!b_dq_cleanprice($A6642,日期设置!B$2)</f>
        <v>101.13500000000001</v>
      </c>
      <c r="G6642" s="18" t="str">
        <f t="shared" si="207"/>
        <v>2.59 + 0.59</v>
      </c>
      <c r="H6642" s="27">
        <f>[1]!b_dq_pctchange($A6642,日期设置!$B$2,1)/100</f>
        <v>0</v>
      </c>
      <c r="I6642" s="26">
        <f>[1]!b_pq_pctchange(A6642,日期设置!$B$4,日期设置!$B$2,1)</f>
        <v>0</v>
      </c>
      <c r="J6642" s="26">
        <f>[1]!b_pq_pctchange(A6642,日期设置!$C$4,日期设置!$B$2,1)</f>
        <v>-8.6936763383809873E-2</v>
      </c>
      <c r="K6642" s="52">
        <f>[1]!b_dq_amount($A6642,日期设置!B$2,2,10000)</f>
        <v>0</v>
      </c>
      <c r="L6642" s="26">
        <f>[1]!b_info_latestpar(A6642,日期设置!$B$2)</f>
        <v>100</v>
      </c>
      <c r="M6642" s="6">
        <f>[1]!b_info_outstandingbalance($A6642,日期设置!B$2)</f>
        <v>10</v>
      </c>
      <c r="N6642" s="7">
        <f>[1]!b_info_latestissurercreditrating2(A6642,日期设置!$B$2,"102","1")</f>
        <v>0</v>
      </c>
      <c r="O6642" s="8">
        <v>5.69</v>
      </c>
      <c r="P6642" s="9" t="str">
        <f>[1]!b_info_repurchasedate(A6642)</f>
        <v>2021-10-25</v>
      </c>
      <c r="Q6642" s="8" t="s">
        <v>17147</v>
      </c>
      <c r="R6642" s="2" t="str">
        <f>IF((--IF(P6642=0,Q6642,P6642))&gt;(--日期设置!$B$2),IF(P6642=0,Q6642,P6642),Q6642)</f>
        <v>2021-10-25</v>
      </c>
      <c r="S6642" s="2" t="s">
        <v>18337</v>
      </c>
      <c r="T6642" s="8">
        <f>[1]!b_anal_ptmyear($A6642,日期设置!$B$2)</f>
        <v>2.5917808219178085</v>
      </c>
      <c r="U6642" s="8">
        <f>[1]!b_anal_termifexercise($A6642,日期设置!B$2)</f>
        <v>0.59452054794520548</v>
      </c>
      <c r="V6642" s="10">
        <f>[1]!b_dq_dirtyprice(A6642,日期设置!$B$2)</f>
        <v>103.45780000000001</v>
      </c>
      <c r="W6642" s="11">
        <f>IF(U6642=0,ROUNDUP((Q6642-日期设置!$B$2)/365,0),ROUNDUP((R6642-日期设置!$B$2)/365,0))</f>
        <v>1</v>
      </c>
      <c r="X6642" s="18">
        <f>_xlfn.IFNA(VLOOKUP(A6642,过往入选债券!A:D,4,0),2)</f>
        <v>2</v>
      </c>
      <c r="Y6642">
        <f>_xlfn.IFNA(VLOOKUP(C6642,[2]Sheet1!$A:$A,1,0),3)</f>
        <v>3</v>
      </c>
    </row>
    <row r="6643" spans="1:25" hidden="1" x14ac:dyDescent="0.2">
      <c r="A6643" s="28" t="s">
        <v>22762</v>
      </c>
      <c r="B6643" s="28" t="s">
        <v>22763</v>
      </c>
      <c r="C6643" s="39" t="s">
        <v>23019</v>
      </c>
      <c r="D6643" s="26">
        <f>[1]!b_calc_yield(A6643,日期设置!$B$2,F6643,1,R6643,1,O6643,L6643,S6643,)</f>
        <v>3.6447087220826497</v>
      </c>
      <c r="E6643" s="26">
        <f t="shared" si="206"/>
        <v>10.494211378065499</v>
      </c>
      <c r="F6643" s="18">
        <f>[1]!b_dq_cleanprice($A6643,日期设置!B$2)</f>
        <v>100.0025</v>
      </c>
      <c r="G6643" s="18" t="str">
        <f t="shared" si="207"/>
        <v>2.88 + 0</v>
      </c>
      <c r="H6643" s="27">
        <f>[1]!b_dq_pctchange($A6643,日期设置!$B$2,1)/100</f>
        <v>0</v>
      </c>
      <c r="I6643" s="26">
        <f>[1]!b_pq_pctchange(A6643,日期设置!$B$4,日期设置!$B$2,1)</f>
        <v>0</v>
      </c>
      <c r="J6643" s="26">
        <f>[1]!b_pq_pctchange(A6643,日期设置!$C$4,日期设置!$B$2,1)</f>
        <v>2.4999999999977263E-3</v>
      </c>
      <c r="K6643" s="52">
        <f>[1]!b_dq_amount($A6643,日期设置!B$2,2,10000)</f>
        <v>0</v>
      </c>
      <c r="L6643" s="26">
        <f>[1]!b_info_latestpar(A6643,日期设置!$B$2)</f>
        <v>100</v>
      </c>
      <c r="M6643" s="6">
        <f>[1]!b_info_outstandingbalance($A6643,日期设置!B$2)</f>
        <v>3</v>
      </c>
      <c r="N6643" s="7" t="str">
        <f>[1]!b_info_latestissurercreditrating2(A6643,日期设置!$B$2,"102","1")</f>
        <v>AAA</v>
      </c>
      <c r="O6643" s="43">
        <v>3.65</v>
      </c>
      <c r="P6643" s="9">
        <f>[1]!b_info_repurchasedate(A6643)</f>
        <v>0</v>
      </c>
      <c r="Q6643" s="31" t="s">
        <v>23426</v>
      </c>
      <c r="R6643" s="2" t="str">
        <f>IF((--IF(P6643=0,Q6643,P6643))&gt;(--日期设置!$B$2),IF(P6643=0,Q6643,P6643),Q6643)</f>
        <v>2024-02-09</v>
      </c>
      <c r="S6643" s="2" t="s">
        <v>23322</v>
      </c>
      <c r="T6643" s="8">
        <f>[1]!b_anal_ptmyear($A6643,日期设置!$B$2)</f>
        <v>2.8876712328767122</v>
      </c>
      <c r="U6643" s="8">
        <f>[1]!b_anal_termifexercise($A6643,日期设置!B$2)</f>
        <v>0</v>
      </c>
      <c r="V6643" s="10">
        <f>[1]!b_dq_dirtyprice(A6643,日期设置!$B$2)</f>
        <v>100.41249999999999</v>
      </c>
      <c r="W6643" s="11">
        <f>IF(U6643=0,ROUNDUP((Q6643-日期设置!$B$2)/365,0),ROUNDUP((R6643-日期设置!$B$2)/365,0))</f>
        <v>3</v>
      </c>
      <c r="X6643" s="18">
        <f>_xlfn.IFNA(VLOOKUP(A6643,过往入选债券!A:D,4,0),2)</f>
        <v>2</v>
      </c>
      <c r="Y6643">
        <f>_xlfn.IFNA(VLOOKUP(C6643,[2]Sheet1!$A:$A,1,0),3)</f>
        <v>3</v>
      </c>
    </row>
    <row r="6644" spans="1:25" hidden="1" x14ac:dyDescent="0.2">
      <c r="A6644" s="21" t="s">
        <v>10463</v>
      </c>
      <c r="B6644" s="21" t="s">
        <v>10464</v>
      </c>
      <c r="C6644" s="37" t="s">
        <v>178</v>
      </c>
      <c r="D6644" s="26" t="str">
        <f>[1]!b_calc_yield(A6644,日期设置!$B$2,F6644,1,R6644,1,O6644,L6644,S6644,)</f>
        <v>Fetching...</v>
      </c>
      <c r="E6644" s="26">
        <f t="shared" si="206"/>
        <v>7.2113923415656478</v>
      </c>
      <c r="F6644" s="18">
        <f>[1]!b_dq_cleanprice($A6644,日期设置!B$2)</f>
        <v>98.758700000000005</v>
      </c>
      <c r="G6644" s="18" t="str">
        <f t="shared" si="207"/>
        <v>2.03 + 0</v>
      </c>
      <c r="H6644" s="27">
        <f>[1]!b_dq_pctchange($A6644,日期设置!$B$2,1)/100</f>
        <v>0</v>
      </c>
      <c r="I6644" s="26">
        <f>[1]!b_pq_pctchange(A6644,日期设置!$B$4,日期设置!$B$2,1)</f>
        <v>-1.417395697393692E-2</v>
      </c>
      <c r="J6644" s="26">
        <f>[1]!b_pq_pctchange(A6644,日期设置!$C$4,日期设置!$B$2,1)</f>
        <v>0.66786608021121352</v>
      </c>
      <c r="K6644" s="52">
        <f>[1]!b_dq_amount($A6644,日期设置!B$2,2,10000)</f>
        <v>0</v>
      </c>
      <c r="L6644" s="26">
        <f>[1]!b_info_latestpar(A6644,日期设置!$B$2)</f>
        <v>100</v>
      </c>
      <c r="M6644" s="6">
        <f>[1]!b_info_outstandingbalance($A6644,日期设置!B$2)</f>
        <v>10</v>
      </c>
      <c r="N6644" s="7" t="str">
        <f>[1]!b_info_latestissurercreditrating2(A6644,日期设置!$B$2,"102","1")</f>
        <v>AAA</v>
      </c>
      <c r="O6644" s="8">
        <v>3</v>
      </c>
      <c r="P6644" s="9">
        <f>[1]!b_info_repurchasedate(A6644)</f>
        <v>0</v>
      </c>
      <c r="Q6644" s="8" t="s">
        <v>17165</v>
      </c>
      <c r="R6644" s="2" t="str">
        <f>IF((--IF(P6644=0,Q6644,P6644))&gt;(--日期设置!$B$2),IF(P6644=0,Q6644,P6644),Q6644)</f>
        <v>2023-04-02</v>
      </c>
      <c r="S6644" s="2" t="s">
        <v>18431</v>
      </c>
      <c r="T6644" s="8">
        <f>[1]!b_anal_ptmyear($A6644,日期设置!$B$2)</f>
        <v>2.0301369863013701</v>
      </c>
      <c r="U6644" s="8">
        <f>[1]!b_anal_termifexercise($A6644,日期设置!B$2)</f>
        <v>0</v>
      </c>
      <c r="V6644" s="10">
        <f>[1]!b_dq_dirtyprice(A6644,日期设置!$B$2)</f>
        <v>101.6683</v>
      </c>
      <c r="W6644" s="11">
        <f>IF(U6644=0,ROUNDUP((Q6644-日期设置!$B$2)/365,0),ROUNDUP((R6644-日期设置!$B$2)/365,0))</f>
        <v>3</v>
      </c>
      <c r="X6644" s="18">
        <f>_xlfn.IFNA(VLOOKUP(A6644,过往入选债券!A:D,4,0),2)</f>
        <v>2</v>
      </c>
      <c r="Y6644">
        <f>_xlfn.IFNA(VLOOKUP(C6644,[2]Sheet1!$A:$A,1,0),3)</f>
        <v>3</v>
      </c>
    </row>
    <row r="6645" spans="1:25" hidden="1" x14ac:dyDescent="0.2">
      <c r="A6645" s="21" t="s">
        <v>2367</v>
      </c>
      <c r="B6645" s="21" t="s">
        <v>2368</v>
      </c>
      <c r="C6645" s="37" t="s">
        <v>1871</v>
      </c>
      <c r="D6645" s="26" t="str">
        <f>[1]!b_calc_yield(A6645,日期设置!$B$2,F6645,1,R6645,1,O6645,L6645,S6645,)</f>
        <v>Fetching...</v>
      </c>
      <c r="E6645" s="26">
        <f t="shared" si="206"/>
        <v>2.7060041853699923</v>
      </c>
      <c r="F6645" s="18">
        <f>[1]!b_dq_cleanprice($A6645,日期设置!B$2)</f>
        <v>100.89579999999999</v>
      </c>
      <c r="G6645" s="18" t="str">
        <f t="shared" si="207"/>
        <v>2.74 + 0.74</v>
      </c>
      <c r="H6645" s="27">
        <f>[1]!b_dq_pctchange($A6645,日期设置!$B$2,1)/100</f>
        <v>0</v>
      </c>
      <c r="I6645" s="26">
        <f>[1]!b_pq_pctchange(A6645,日期设置!$B$4,日期设置!$B$2,1)</f>
        <v>0</v>
      </c>
      <c r="J6645" s="26">
        <f>[1]!b_pq_pctchange(A6645,日期设置!$C$4,日期设置!$B$2,1)</f>
        <v>0</v>
      </c>
      <c r="K6645" s="52">
        <f>[1]!b_dq_amount($A6645,日期设置!B$2,2,10000)</f>
        <v>0</v>
      </c>
      <c r="L6645" s="26">
        <f>[1]!b_info_latestpar(A6645,日期设置!$B$2)</f>
        <v>100</v>
      </c>
      <c r="M6645" s="6">
        <f>[1]!b_info_outstandingbalance($A6645,日期设置!B$2)</f>
        <v>10</v>
      </c>
      <c r="N6645" s="7">
        <f>[1]!b_info_latestissurercreditrating2(A6645,日期设置!$B$2,"102","1")</f>
        <v>0</v>
      </c>
      <c r="O6645" s="8">
        <v>4.93</v>
      </c>
      <c r="P6645" s="9" t="str">
        <f>[1]!b_info_repurchasedate(A6645)</f>
        <v>2021-12-20</v>
      </c>
      <c r="Q6645" s="8" t="s">
        <v>15983</v>
      </c>
      <c r="R6645" s="2" t="str">
        <f>IF((--IF(P6645=0,Q6645,P6645))&gt;(--日期设置!$B$2),IF(P6645=0,Q6645,P6645),Q6645)</f>
        <v>2021-12-20</v>
      </c>
      <c r="S6645" s="2" t="s">
        <v>17771</v>
      </c>
      <c r="T6645" s="8">
        <f>[1]!b_anal_ptmyear($A6645,日期设置!$B$2)</f>
        <v>2.7424657534246575</v>
      </c>
      <c r="U6645" s="8">
        <f>[1]!b_anal_termifexercise($A6645,日期设置!B$2)</f>
        <v>0.74794520547945209</v>
      </c>
      <c r="V6645" s="10">
        <f>[1]!b_dq_dirtyprice(A6645,日期设置!$B$2)</f>
        <v>102.16540000000001</v>
      </c>
      <c r="W6645" s="11">
        <f>IF(U6645=0,ROUNDUP((Q6645-日期设置!$B$2)/365,0),ROUNDUP((R6645-日期设置!$B$2)/365,0))</f>
        <v>1</v>
      </c>
      <c r="X6645" s="18">
        <f>_xlfn.IFNA(VLOOKUP(A6645,过往入选债券!A:D,4,0),2)</f>
        <v>2</v>
      </c>
      <c r="Y6645">
        <f>_xlfn.IFNA(VLOOKUP(C6645,[2]Sheet1!$A:$A,1,0),3)</f>
        <v>3</v>
      </c>
    </row>
    <row r="6646" spans="1:25" hidden="1" x14ac:dyDescent="0.2">
      <c r="A6646" s="21" t="s">
        <v>7348</v>
      </c>
      <c r="B6646" s="21" t="s">
        <v>7349</v>
      </c>
      <c r="C6646" s="37" t="s">
        <v>222</v>
      </c>
      <c r="D6646" s="26" t="str">
        <f>[1]!b_calc_yield(A6646,日期设置!$B$2,F6646,1,R6646,1,O6646,L6646,S6646,)</f>
        <v>Fetching...</v>
      </c>
      <c r="E6646" s="26">
        <f t="shared" si="206"/>
        <v>1.8268686263033018</v>
      </c>
      <c r="F6646" s="18">
        <f>[1]!b_dq_cleanprice($A6646,日期设置!B$2)</f>
        <v>101.5851</v>
      </c>
      <c r="G6646" s="18" t="str">
        <f t="shared" si="207"/>
        <v>0.50 + 0</v>
      </c>
      <c r="H6646" s="27">
        <f>[1]!b_dq_pctchange($A6646,日期设置!$B$2,1)/100</f>
        <v>0</v>
      </c>
      <c r="I6646" s="26">
        <f>[1]!b_pq_pctchange(A6646,日期设置!$B$4,日期设置!$B$2,1)</f>
        <v>0</v>
      </c>
      <c r="J6646" s="26">
        <f>[1]!b_pq_pctchange(A6646,日期设置!$C$4,日期设置!$B$2,1)</f>
        <v>0</v>
      </c>
      <c r="K6646" s="52">
        <f>[1]!b_dq_amount($A6646,日期设置!B$2,2,10000)</f>
        <v>0</v>
      </c>
      <c r="L6646" s="26">
        <f>[1]!b_info_latestpar(A6646,日期设置!$B$2)</f>
        <v>100</v>
      </c>
      <c r="M6646" s="6">
        <f>[1]!b_info_outstandingbalance($A6646,日期设置!B$2)</f>
        <v>3</v>
      </c>
      <c r="N6646" s="7" t="str">
        <f>[1]!b_info_latestissurercreditrating2(A6646,日期设置!$B$2,"102","1")</f>
        <v>AA</v>
      </c>
      <c r="O6646" s="8">
        <v>6.99</v>
      </c>
      <c r="P6646" s="9">
        <f>[1]!b_info_repurchasedate(A6646)</f>
        <v>0</v>
      </c>
      <c r="Q6646" s="8" t="s">
        <v>16146</v>
      </c>
      <c r="R6646" s="2" t="str">
        <f>IF((--IF(P6646=0,Q6646,P6646))&gt;(--日期设置!$B$2),IF(P6646=0,Q6646,P6646),Q6646)</f>
        <v>2021-09-21</v>
      </c>
      <c r="S6646" s="2" t="s">
        <v>17934</v>
      </c>
      <c r="T6646" s="8">
        <f>[1]!b_anal_ptmyear($A6646,日期设置!$B$2)</f>
        <v>0.50136986301369868</v>
      </c>
      <c r="U6646" s="8">
        <f>[1]!b_anal_termifexercise($A6646,日期设置!B$2)</f>
        <v>0</v>
      </c>
      <c r="V6646" s="10">
        <f>[1]!b_dq_dirtyprice(A6646,日期设置!$B$2)</f>
        <v>105.0705</v>
      </c>
      <c r="W6646" s="11">
        <f>IF(U6646=0,ROUNDUP((Q6646-日期设置!$B$2)/365,0),ROUNDUP((R6646-日期设置!$B$2)/365,0))</f>
        <v>1</v>
      </c>
      <c r="X6646" s="18">
        <f>_xlfn.IFNA(VLOOKUP(A6646,过往入选债券!A:D,4,0),2)</f>
        <v>2</v>
      </c>
      <c r="Y6646">
        <f>_xlfn.IFNA(VLOOKUP(C6646,[2]Sheet1!$A:$A,1,0),3)</f>
        <v>3</v>
      </c>
    </row>
    <row r="6647" spans="1:25" hidden="1" x14ac:dyDescent="0.2">
      <c r="A6647" s="21" t="s">
        <v>7188</v>
      </c>
      <c r="B6647" s="21" t="s">
        <v>7189</v>
      </c>
      <c r="C6647" s="37" t="s">
        <v>332</v>
      </c>
      <c r="D6647" s="26" t="str">
        <f>[1]!b_calc_yield(A6647,日期设置!$B$2,F6647,1,R6647,1,O6647,L6647,S6647,)</f>
        <v>Fetching...</v>
      </c>
      <c r="E6647" s="26">
        <f t="shared" si="206"/>
        <v>8.5670357167082489</v>
      </c>
      <c r="F6647" s="18">
        <f>[1]!b_dq_cleanprice($A6647,日期设置!B$2)</f>
        <v>103.2654</v>
      </c>
      <c r="G6647" s="18" t="str">
        <f t="shared" si="207"/>
        <v>2.43 + 0</v>
      </c>
      <c r="H6647" s="27">
        <f>[1]!b_dq_pctchange($A6647,日期设置!$B$2,1)/100</f>
        <v>0</v>
      </c>
      <c r="I6647" s="26">
        <f>[1]!b_pq_pctchange(A6647,日期设置!$B$4,日期设置!$B$2,1)</f>
        <v>7.3069095842622264E-2</v>
      </c>
      <c r="J6647" s="26">
        <f>[1]!b_pq_pctchange(A6647,日期设置!$C$4,日期设置!$B$2,1)</f>
        <v>0.14760476835166927</v>
      </c>
      <c r="K6647" s="52">
        <f>[1]!b_dq_amount($A6647,日期设置!B$2,2,10000)</f>
        <v>0</v>
      </c>
      <c r="L6647" s="26">
        <f>[1]!b_info_latestpar(A6647,日期设置!$B$2)</f>
        <v>100</v>
      </c>
      <c r="M6647" s="6">
        <f>[1]!b_info_outstandingbalance($A6647,日期设置!B$2)</f>
        <v>15</v>
      </c>
      <c r="N6647" s="7" t="str">
        <f>[1]!b_info_latestissurercreditrating2(A6647,日期设置!$B$2,"102","1")</f>
        <v>AAA</v>
      </c>
      <c r="O6647" s="8">
        <v>5.08</v>
      </c>
      <c r="P6647" s="9">
        <f>[1]!b_info_repurchasedate(A6647)</f>
        <v>0</v>
      </c>
      <c r="Q6647" s="8" t="s">
        <v>16512</v>
      </c>
      <c r="R6647" s="2" t="str">
        <f>IF((--IF(P6647=0,Q6647,P6647))&gt;(--日期设置!$B$2),IF(P6647=0,Q6647,P6647),Q6647)</f>
        <v>2023-08-27</v>
      </c>
      <c r="S6647" s="2" t="s">
        <v>18072</v>
      </c>
      <c r="T6647" s="8">
        <f>[1]!b_anal_ptmyear($A6647,日期设置!$B$2)</f>
        <v>2.4328767123287669</v>
      </c>
      <c r="U6647" s="8">
        <f>[1]!b_anal_termifexercise($A6647,日期设置!B$2)</f>
        <v>0</v>
      </c>
      <c r="V6647" s="10">
        <f>[1]!b_dq_dirtyprice(A6647,日期设置!$B$2)</f>
        <v>106.1464</v>
      </c>
      <c r="W6647" s="11">
        <f>IF(U6647=0,ROUNDUP((Q6647-日期设置!$B$2)/365,0),ROUNDUP((R6647-日期设置!$B$2)/365,0))</f>
        <v>3</v>
      </c>
      <c r="X6647" s="18">
        <f>_xlfn.IFNA(VLOOKUP(A6647,过往入选债券!A:D,4,0),2)</f>
        <v>2</v>
      </c>
      <c r="Y6647">
        <f>_xlfn.IFNA(VLOOKUP(C6647,[2]Sheet1!$A:$A,1,0),3)</f>
        <v>3</v>
      </c>
    </row>
    <row r="6648" spans="1:25" hidden="1" x14ac:dyDescent="0.2">
      <c r="A6648" s="21" t="s">
        <v>9252</v>
      </c>
      <c r="B6648" s="21" t="s">
        <v>9253</v>
      </c>
      <c r="C6648" s="37" t="s">
        <v>7296</v>
      </c>
      <c r="D6648" s="26" t="str">
        <f>[1]!b_calc_yield(A6648,日期设置!$B$2,F6648,1,R6648,1,O6648,L6648,S6648,)</f>
        <v>Fetching...</v>
      </c>
      <c r="E6648" s="26">
        <f t="shared" si="206"/>
        <v>5.3608838726297847</v>
      </c>
      <c r="F6648" s="18">
        <f>[1]!b_dq_cleanprice($A6648,日期设置!B$2)</f>
        <v>100.76479999999999</v>
      </c>
      <c r="G6648" s="18" t="str">
        <f t="shared" si="207"/>
        <v>1.49 + 0</v>
      </c>
      <c r="H6648" s="27">
        <f>[1]!b_dq_pctchange($A6648,日期设置!$B$2,1)/100</f>
        <v>0</v>
      </c>
      <c r="I6648" s="26">
        <f>[1]!b_pq_pctchange(A6648,日期设置!$B$4,日期设置!$B$2,1)</f>
        <v>0.25769657074517127</v>
      </c>
      <c r="J6648" s="26">
        <f>[1]!b_pq_pctchange(A6648,日期设置!$C$4,日期设置!$B$2,1)</f>
        <v>2.3525651397484193E-2</v>
      </c>
      <c r="K6648" s="52">
        <f>[1]!b_dq_amount($A6648,日期设置!B$2,2,10000)</f>
        <v>0</v>
      </c>
      <c r="L6648" s="26">
        <f>[1]!b_info_latestpar(A6648,日期设置!$B$2)</f>
        <v>100</v>
      </c>
      <c r="M6648" s="6">
        <f>[1]!b_info_outstandingbalance($A6648,日期设置!B$2)</f>
        <v>5</v>
      </c>
      <c r="N6648" s="7" t="str">
        <f>[1]!b_info_latestissurercreditrating2(A6648,日期设置!$B$2,"102","1")</f>
        <v>AA+</v>
      </c>
      <c r="O6648" s="8">
        <v>4.1900000000000004</v>
      </c>
      <c r="P6648" s="9">
        <f>[1]!b_info_repurchasedate(A6648)</f>
        <v>0</v>
      </c>
      <c r="Q6648" s="8" t="s">
        <v>16158</v>
      </c>
      <c r="R6648" s="2" t="str">
        <f>IF((--IF(P6648=0,Q6648,P6648))&gt;(--日期设置!$B$2),IF(P6648=0,Q6648,P6648),Q6648)</f>
        <v>2022-09-20</v>
      </c>
      <c r="S6648" s="2" t="s">
        <v>18093</v>
      </c>
      <c r="T6648" s="8">
        <f>[1]!b_anal_ptmyear($A6648,日期设置!$B$2)</f>
        <v>1.4986301369863013</v>
      </c>
      <c r="U6648" s="8">
        <f>[1]!b_anal_termifexercise($A6648,日期设置!B$2)</f>
        <v>0</v>
      </c>
      <c r="V6648" s="10">
        <f>[1]!b_dq_dirtyprice(A6648,日期设置!$B$2)</f>
        <v>102.8655</v>
      </c>
      <c r="W6648" s="11">
        <f>IF(U6648=0,ROUNDUP((Q6648-日期设置!$B$2)/365,0),ROUNDUP((R6648-日期设置!$B$2)/365,0))</f>
        <v>2</v>
      </c>
      <c r="X6648" s="18">
        <f>_xlfn.IFNA(VLOOKUP(A6648,过往入选债券!A:D,4,0),2)</f>
        <v>2</v>
      </c>
      <c r="Y6648">
        <f>_xlfn.IFNA(VLOOKUP(C6648,[2]Sheet1!$A:$A,1,0),3)</f>
        <v>3</v>
      </c>
    </row>
    <row r="6649" spans="1:25" hidden="1" x14ac:dyDescent="0.2">
      <c r="A6649" s="21" t="s">
        <v>13255</v>
      </c>
      <c r="B6649" s="21" t="s">
        <v>13256</v>
      </c>
      <c r="C6649" s="37" t="s">
        <v>13257</v>
      </c>
      <c r="D6649" s="26" t="str">
        <f>[1]!b_calc_yield(A6649,日期设置!$B$2,F6649,1,R6649,1,O6649,L6649,S6649,)</f>
        <v>Fetching...</v>
      </c>
      <c r="E6649" s="26">
        <f t="shared" si="206"/>
        <v>19.483752789566687</v>
      </c>
      <c r="F6649" s="18">
        <f>[1]!b_dq_cleanprice($A6649,日期设置!B$2)</f>
        <v>60.085299999999997</v>
      </c>
      <c r="G6649" s="18" t="str">
        <f t="shared" si="207"/>
        <v>2.31 + 0</v>
      </c>
      <c r="H6649" s="27">
        <f>[1]!b_dq_pctchange($A6649,日期设置!$B$2,1)/100</f>
        <v>0</v>
      </c>
      <c r="I6649" s="26">
        <f>[1]!b_pq_pctchange(A6649,日期设置!$B$4,日期设置!$B$2,1)</f>
        <v>0</v>
      </c>
      <c r="J6649" s="26">
        <f>[1]!b_pq_pctchange(A6649,日期设置!$C$4,日期设置!$B$2,1)</f>
        <v>0.16887836756467531</v>
      </c>
      <c r="K6649" s="52">
        <f>[1]!b_dq_amount($A6649,日期设置!B$2,2,10000)</f>
        <v>0</v>
      </c>
      <c r="L6649" s="26">
        <f>[1]!b_info_latestpar(A6649,日期设置!$B$2)</f>
        <v>60</v>
      </c>
      <c r="M6649" s="6">
        <f>[1]!b_info_outstandingbalance($A6649,日期设置!B$2)</f>
        <v>15.6</v>
      </c>
      <c r="N6649" s="7" t="str">
        <f>[1]!b_info_latestissurercreditrating2(A6649,日期设置!$B$2,"102","1")</f>
        <v>AA</v>
      </c>
      <c r="O6649" s="8">
        <v>4.7</v>
      </c>
      <c r="P6649" s="9">
        <f>[1]!b_info_repurchasedate(A6649)</f>
        <v>0</v>
      </c>
      <c r="Q6649" s="8" t="s">
        <v>16900</v>
      </c>
      <c r="R6649" s="2" t="str">
        <f>IF((--IF(P6649=0,Q6649,P6649))&gt;(--日期设置!$B$2),IF(P6649=0,Q6649,P6649),Q6649)</f>
        <v>2023-07-15</v>
      </c>
      <c r="S6649" s="2" t="s">
        <v>18291</v>
      </c>
      <c r="T6649" s="8">
        <f>[1]!b_anal_ptmyear($A6649,日期设置!$B$2)</f>
        <v>2.3150684931506849</v>
      </c>
      <c r="U6649" s="8">
        <f>[1]!b_anal_termifexercise($A6649,日期设置!B$2)</f>
        <v>0</v>
      </c>
      <c r="V6649" s="10">
        <f>[1]!b_dq_dirtyprice(A6649,日期设置!$B$2)</f>
        <v>62.016800000000003</v>
      </c>
      <c r="W6649" s="11">
        <f>IF(U6649=0,ROUNDUP((Q6649-日期设置!$B$2)/365,0),ROUNDUP((R6649-日期设置!$B$2)/365,0))</f>
        <v>3</v>
      </c>
      <c r="X6649" s="18">
        <f>_xlfn.IFNA(VLOOKUP(A6649,过往入选债券!A:D,4,0),2)</f>
        <v>2</v>
      </c>
      <c r="Y6649">
        <f>_xlfn.IFNA(VLOOKUP(C6649,[2]Sheet1!$A:$A,1,0),3)</f>
        <v>3</v>
      </c>
    </row>
    <row r="6650" spans="1:25" hidden="1" x14ac:dyDescent="0.2">
      <c r="A6650" s="21" t="s">
        <v>677</v>
      </c>
      <c r="B6650" s="21" t="s">
        <v>678</v>
      </c>
      <c r="C6650" s="37" t="s">
        <v>679</v>
      </c>
      <c r="D6650" s="26" t="str">
        <f>[1]!b_calc_yield(A6650,日期设置!$B$2,F6650,1,R6650,1,O6650,L6650,S6650,)</f>
        <v>Fetching...</v>
      </c>
      <c r="E6650" s="26">
        <f t="shared" si="206"/>
        <v>1.2173081114653872</v>
      </c>
      <c r="F6650" s="18">
        <f>[1]!b_dq_cleanprice($A6650,日期设置!B$2)</f>
        <v>100.39230000000001</v>
      </c>
      <c r="G6650" s="18" t="str">
        <f t="shared" si="207"/>
        <v>0.33 + 0</v>
      </c>
      <c r="H6650" s="27">
        <f>[1]!b_dq_pctchange($A6650,日期设置!$B$2,1)/100</f>
        <v>0</v>
      </c>
      <c r="I6650" s="26">
        <f>[1]!b_pq_pctchange(A6650,日期设置!$B$4,日期设置!$B$2,1)</f>
        <v>0</v>
      </c>
      <c r="J6650" s="26">
        <f>[1]!b_pq_pctchange(A6650,日期设置!$C$4,日期设置!$B$2,1)</f>
        <v>0.12356834256855212</v>
      </c>
      <c r="K6650" s="52">
        <f>[1]!b_dq_amount($A6650,日期设置!B$2,2,10000)</f>
        <v>0</v>
      </c>
      <c r="L6650" s="26">
        <f>[1]!b_info_latestpar(A6650,日期设置!$B$2)</f>
        <v>100</v>
      </c>
      <c r="M6650" s="6">
        <f>[1]!b_info_outstandingbalance($A6650,日期设置!B$2)</f>
        <v>2</v>
      </c>
      <c r="N6650" s="7">
        <f>[1]!b_info_latestissurercreditrating2(A6650,日期设置!$B$2,"102","1")</f>
        <v>0</v>
      </c>
      <c r="O6650" s="8">
        <v>4.95</v>
      </c>
      <c r="P6650" s="9">
        <f>[1]!b_info_repurchasedate(A6650)</f>
        <v>0</v>
      </c>
      <c r="Q6650" s="8" t="s">
        <v>17516</v>
      </c>
      <c r="R6650" s="2" t="str">
        <f>IF((--IF(P6650=0,Q6650,P6650))&gt;(--日期设置!$B$2),IF(P6650=0,Q6650,P6650),Q6650)</f>
        <v>2021-07-22</v>
      </c>
      <c r="S6650" s="2" t="s">
        <v>18847</v>
      </c>
      <c r="T6650" s="8">
        <f>[1]!b_anal_ptmyear($A6650,日期设置!$B$2)</f>
        <v>0.33424657534246577</v>
      </c>
      <c r="U6650" s="8">
        <f>[1]!b_anal_termifexercise($A6650,日期设置!B$2)</f>
        <v>0</v>
      </c>
      <c r="V6650" s="10">
        <f>[1]!b_dq_dirtyprice(A6650,日期设置!$B$2)</f>
        <v>103.6878</v>
      </c>
      <c r="W6650" s="11">
        <f>IF(U6650=0,ROUNDUP((Q6650-日期设置!$B$2)/365,0),ROUNDUP((R6650-日期设置!$B$2)/365,0))</f>
        <v>1</v>
      </c>
      <c r="X6650" s="18">
        <f>_xlfn.IFNA(VLOOKUP(A6650,过往入选债券!A:D,4,0),2)</f>
        <v>2</v>
      </c>
      <c r="Y6650">
        <f>_xlfn.IFNA(VLOOKUP(C6650,[2]Sheet1!$A:$A,1,0),3)</f>
        <v>3</v>
      </c>
    </row>
    <row r="6651" spans="1:25" hidden="1" x14ac:dyDescent="0.2">
      <c r="A6651" s="21" t="s">
        <v>2489</v>
      </c>
      <c r="B6651" s="21" t="s">
        <v>2490</v>
      </c>
      <c r="C6651" s="37" t="s">
        <v>1570</v>
      </c>
      <c r="D6651" s="26" t="str">
        <f>[1]!b_calc_yield(A6651,日期设置!$B$2,F6651,1,R6651,1,O6651,L6651,S6651,)</f>
        <v>Fetching...</v>
      </c>
      <c r="E6651" s="26">
        <f t="shared" si="206"/>
        <v>2.9834744934107205</v>
      </c>
      <c r="F6651" s="18">
        <f>[1]!b_dq_cleanprice($A6651,日期设置!B$2)</f>
        <v>100.896</v>
      </c>
      <c r="G6651" s="18" t="str">
        <f t="shared" si="207"/>
        <v>0.81 + 0</v>
      </c>
      <c r="H6651" s="27">
        <f>[1]!b_dq_pctchange($A6651,日期设置!$B$2,1)/100</f>
        <v>0</v>
      </c>
      <c r="I6651" s="26">
        <f>[1]!b_pq_pctchange(A6651,日期设置!$B$4,日期设置!$B$2,1)</f>
        <v>0</v>
      </c>
      <c r="J6651" s="26">
        <f>[1]!b_pq_pctchange(A6651,日期设置!$C$4,日期设置!$B$2,1)</f>
        <v>0</v>
      </c>
      <c r="K6651" s="52">
        <f>[1]!b_dq_amount($A6651,日期设置!B$2,2,10000)</f>
        <v>0</v>
      </c>
      <c r="L6651" s="26">
        <f>[1]!b_info_latestpar(A6651,日期设置!$B$2)</f>
        <v>100</v>
      </c>
      <c r="M6651" s="6">
        <f>[1]!b_info_outstandingbalance($A6651,日期设置!B$2)</f>
        <v>10</v>
      </c>
      <c r="N6651" s="7">
        <f>[1]!b_info_latestissurercreditrating2(A6651,日期设置!$B$2,"102","1")</f>
        <v>0</v>
      </c>
      <c r="O6651" s="8">
        <v>4.8</v>
      </c>
      <c r="P6651" s="9">
        <f>[1]!b_info_repurchasedate(A6651)</f>
        <v>0</v>
      </c>
      <c r="Q6651" s="8" t="s">
        <v>16593</v>
      </c>
      <c r="R6651" s="2" t="str">
        <f>IF((--IF(P6651=0,Q6651,P6651))&gt;(--日期设置!$B$2),IF(P6651=0,Q6651,P6651),Q6651)</f>
        <v>2022-01-15</v>
      </c>
      <c r="S6651" s="2" t="s">
        <v>18345</v>
      </c>
      <c r="T6651" s="8">
        <f>[1]!b_anal_ptmyear($A6651,日期设置!$B$2)</f>
        <v>0.81917808219178079</v>
      </c>
      <c r="U6651" s="8">
        <f>[1]!b_anal_termifexercise($A6651,日期设置!B$2)</f>
        <v>0</v>
      </c>
      <c r="V6651" s="10">
        <f>[1]!b_dq_dirtyprice(A6651,日期设置!$B$2)</f>
        <v>101.76390000000001</v>
      </c>
      <c r="W6651" s="11">
        <f>IF(U6651=0,ROUNDUP((Q6651-日期设置!$B$2)/365,0),ROUNDUP((R6651-日期设置!$B$2)/365,0))</f>
        <v>1</v>
      </c>
      <c r="X6651" s="18">
        <f>_xlfn.IFNA(VLOOKUP(A6651,过往入选债券!A:D,4,0),2)</f>
        <v>2</v>
      </c>
      <c r="Y6651" s="45">
        <f>_xlfn.IFNA(VLOOKUP(C6651,[2]Sheet1!$A:$A,1,0),3)</f>
        <v>3</v>
      </c>
    </row>
    <row r="6652" spans="1:25" hidden="1" x14ac:dyDescent="0.2">
      <c r="A6652" s="21" t="s">
        <v>808</v>
      </c>
      <c r="B6652" s="21" t="s">
        <v>809</v>
      </c>
      <c r="C6652" s="37" t="s">
        <v>793</v>
      </c>
      <c r="D6652" s="26" t="str">
        <f>[1]!b_calc_yield(A6652,日期设置!$B$2,F6652,1,R6652,1,O6652,L6652,S6652,)</f>
        <v>Fetching...</v>
      </c>
      <c r="E6652" s="26">
        <f t="shared" si="206"/>
        <v>0.63852419768730684</v>
      </c>
      <c r="F6652" s="18">
        <f>[1]!b_dq_cleanprice($A6652,日期设置!B$2)</f>
        <v>100.2612</v>
      </c>
      <c r="G6652" s="18" t="str">
        <f t="shared" si="207"/>
        <v>0.17 + 0</v>
      </c>
      <c r="H6652" s="27">
        <f>[1]!b_dq_pctchange($A6652,日期设置!$B$2,1)/100</f>
        <v>0</v>
      </c>
      <c r="I6652" s="26">
        <f>[1]!b_pq_pctchange(A6652,日期设置!$B$4,日期设置!$B$2,1)</f>
        <v>0</v>
      </c>
      <c r="J6652" s="26">
        <f>[1]!b_pq_pctchange(A6652,日期设置!$C$4,日期设置!$B$2,1)</f>
        <v>0</v>
      </c>
      <c r="K6652" s="52">
        <f>[1]!b_dq_amount($A6652,日期设置!B$2,2,10000)</f>
        <v>0</v>
      </c>
      <c r="L6652" s="26">
        <f>[1]!b_info_latestpar(A6652,日期设置!$B$2)</f>
        <v>100</v>
      </c>
      <c r="M6652" s="6">
        <f>[1]!b_info_outstandingbalance($A6652,日期设置!B$2)</f>
        <v>12</v>
      </c>
      <c r="N6652" s="7">
        <f>[1]!b_info_latestissurercreditrating2(A6652,日期设置!$B$2,"102","1")</f>
        <v>0</v>
      </c>
      <c r="O6652" s="8">
        <v>5.3</v>
      </c>
      <c r="P6652" s="9">
        <f>[1]!b_info_repurchasedate(A6652)</f>
        <v>0</v>
      </c>
      <c r="Q6652" s="8" t="s">
        <v>17145</v>
      </c>
      <c r="R6652" s="2" t="str">
        <f>IF((--IF(P6652=0,Q6652,P6652))&gt;(--日期设置!$B$2),IF(P6652=0,Q6652,P6652),Q6652)</f>
        <v>2021-05-25</v>
      </c>
      <c r="S6652" s="2" t="s">
        <v>18737</v>
      </c>
      <c r="T6652" s="8">
        <f>[1]!b_anal_ptmyear($A6652,日期设置!$B$2)</f>
        <v>0.17534246575342466</v>
      </c>
      <c r="U6652" s="8">
        <f>[1]!b_anal_termifexercise($A6652,日期设置!B$2)</f>
        <v>0</v>
      </c>
      <c r="V6652" s="10">
        <f>[1]!b_dq_dirtyprice(A6652,日期设置!$B$2)</f>
        <v>104.6319</v>
      </c>
      <c r="W6652" s="11">
        <f>IF(U6652=0,ROUNDUP((Q6652-日期设置!$B$2)/365,0),ROUNDUP((R6652-日期设置!$B$2)/365,0))</f>
        <v>1</v>
      </c>
      <c r="X6652" s="18">
        <f>_xlfn.IFNA(VLOOKUP(A6652,过往入选债券!A:D,4,0),2)</f>
        <v>2</v>
      </c>
      <c r="Y6652">
        <f>_xlfn.IFNA(VLOOKUP(C6652,[2]Sheet1!$A:$A,1,0),3)</f>
        <v>3</v>
      </c>
    </row>
    <row r="6653" spans="1:25" hidden="1" x14ac:dyDescent="0.2">
      <c r="A6653" s="21" t="s">
        <v>8699</v>
      </c>
      <c r="B6653" s="21" t="s">
        <v>8700</v>
      </c>
      <c r="C6653" s="37" t="s">
        <v>8701</v>
      </c>
      <c r="D6653" s="26" t="str">
        <f>[1]!b_calc_yield(A6653,日期设置!$B$2,F6653,1,R6653,1,O6653,L6653,S6653,)</f>
        <v>Fetching...</v>
      </c>
      <c r="E6653" s="26">
        <f t="shared" si="206"/>
        <v>4.3846343515632213</v>
      </c>
      <c r="F6653" s="18">
        <f>[1]!b_dq_cleanprice($A6653,日期设置!B$2)</f>
        <v>100.8907</v>
      </c>
      <c r="G6653" s="18" t="str">
        <f t="shared" si="207"/>
        <v>1.24 + 0</v>
      </c>
      <c r="H6653" s="27">
        <f>[1]!b_dq_pctchange($A6653,日期设置!$B$2,1)/100</f>
        <v>0</v>
      </c>
      <c r="I6653" s="26">
        <f>[1]!b_pq_pctchange(A6653,日期设置!$B$4,日期设置!$B$2,1)</f>
        <v>0.48434132368700966</v>
      </c>
      <c r="J6653" s="26">
        <f>[1]!b_pq_pctchange(A6653,日期设置!$C$4,日期设置!$B$2,1)</f>
        <v>0.48434132368700966</v>
      </c>
      <c r="K6653" s="52">
        <f>[1]!b_dq_amount($A6653,日期设置!B$2,2,10000)</f>
        <v>0</v>
      </c>
      <c r="L6653" s="26">
        <f>[1]!b_info_latestpar(A6653,日期设置!$B$2)</f>
        <v>100</v>
      </c>
      <c r="M6653" s="6">
        <f>[1]!b_info_outstandingbalance($A6653,日期设置!B$2)</f>
        <v>10</v>
      </c>
      <c r="N6653" s="7" t="str">
        <f>[1]!b_info_latestissurercreditrating2(A6653,日期设置!$B$2,"102","1")</f>
        <v>AA+</v>
      </c>
      <c r="O6653" s="8">
        <v>4.4000000000000004</v>
      </c>
      <c r="P6653" s="9">
        <f>[1]!b_info_repurchasedate(A6653)</f>
        <v>0</v>
      </c>
      <c r="Q6653" s="8" t="s">
        <v>17399</v>
      </c>
      <c r="R6653" s="2" t="str">
        <f>IF((--IF(P6653=0,Q6653,P6653))&gt;(--日期设置!$B$2),IF(P6653=0,Q6653,P6653),Q6653)</f>
        <v>2022-06-18</v>
      </c>
      <c r="S6653" s="2" t="s">
        <v>18893</v>
      </c>
      <c r="T6653" s="8">
        <f>[1]!b_anal_ptmyear($A6653,日期设置!$B$2)</f>
        <v>1.2410958904109588</v>
      </c>
      <c r="U6653" s="8">
        <f>[1]!b_anal_termifexercise($A6653,日期设置!B$2)</f>
        <v>0</v>
      </c>
      <c r="V6653" s="10">
        <f>[1]!b_dq_dirtyprice(A6653,日期设置!$B$2)</f>
        <v>104.2299</v>
      </c>
      <c r="W6653" s="11">
        <f>IF(U6653=0,ROUNDUP((Q6653-日期设置!$B$2)/365,0),ROUNDUP((R6653-日期设置!$B$2)/365,0))</f>
        <v>2</v>
      </c>
      <c r="X6653" s="18">
        <f>_xlfn.IFNA(VLOOKUP(A6653,过往入选债券!A:D,4,0),2)</f>
        <v>2</v>
      </c>
      <c r="Y6653">
        <f>_xlfn.IFNA(VLOOKUP(C6653,[2]Sheet1!$A:$A,1,0),3)</f>
        <v>3</v>
      </c>
    </row>
    <row r="6654" spans="1:25" hidden="1" x14ac:dyDescent="0.2">
      <c r="A6654" s="28" t="s">
        <v>21918</v>
      </c>
      <c r="B6654" s="28" t="s">
        <v>22128</v>
      </c>
      <c r="C6654" s="39" t="s">
        <v>21709</v>
      </c>
      <c r="D6654" s="26" t="str">
        <f>[1]!b_calc_yield(A6654,日期设置!$B$2,F6654,1,R6654,1,O6654,L6654,S6654,)</f>
        <v>Fetching...</v>
      </c>
      <c r="E6654" s="26">
        <f t="shared" si="206"/>
        <v>6.2866567289759256</v>
      </c>
      <c r="F6654" s="18">
        <f>[1]!b_dq_cleanprice($A6654,日期设置!B$2)</f>
        <v>100.48439999999999</v>
      </c>
      <c r="G6654" s="18" t="str">
        <f t="shared" si="207"/>
        <v>1.74 + 1.74</v>
      </c>
      <c r="H6654" s="27">
        <f>[1]!b_dq_pctchange($A6654,日期设置!$B$2,1)/100</f>
        <v>0</v>
      </c>
      <c r="I6654" s="26">
        <f>[1]!b_pq_pctchange(A6654,日期设置!$B$4,日期设置!$B$2,1)</f>
        <v>0</v>
      </c>
      <c r="J6654" s="26">
        <f>[1]!b_pq_pctchange(A6654,日期设置!$C$4,日期设置!$B$2,1)</f>
        <v>0.48439999999999367</v>
      </c>
      <c r="K6654" s="52">
        <f>[1]!b_dq_amount($A6654,日期设置!B$2,2,10000)</f>
        <v>0</v>
      </c>
      <c r="L6654" s="26">
        <f>[1]!b_info_latestpar(A6654,日期设置!$B$2)</f>
        <v>100</v>
      </c>
      <c r="M6654" s="6">
        <f>[1]!b_info_outstandingbalance($A6654,日期设置!B$2)</f>
        <v>20</v>
      </c>
      <c r="N6654" s="7" t="str">
        <f>[1]!b_info_latestissurercreditrating2(A6654,日期设置!$B$2,"102","1")</f>
        <v>AAA</v>
      </c>
      <c r="O6654" s="43">
        <v>3.94</v>
      </c>
      <c r="P6654" s="9">
        <f>[1]!b_info_repurchasedate(A6654)</f>
        <v>0</v>
      </c>
      <c r="Q6654" s="31" t="s">
        <v>16359</v>
      </c>
      <c r="R6654" s="2" t="str">
        <f>IF((--IF(P6654=0,Q6654,P6654))&gt;(--日期设置!$B$2),IF(P6654=0,Q6654,P6654),Q6654)</f>
        <v>2022-12-18</v>
      </c>
      <c r="S6654" s="31" t="s">
        <v>17254</v>
      </c>
      <c r="T6654" s="8">
        <f>[1]!b_anal_ptmyear($A6654,日期设置!$B$2)</f>
        <v>1.7424657534246575</v>
      </c>
      <c r="U6654" s="8">
        <f>[1]!b_anal_termifexercise($A6654,日期设置!B$2)</f>
        <v>1.7424657534246575</v>
      </c>
      <c r="V6654" s="10">
        <f>[1]!b_dq_dirtyprice(A6654,日期设置!$B$2)</f>
        <v>101.4991</v>
      </c>
      <c r="W6654" s="11">
        <f>IF(U6654=0,ROUNDUP((Q6654-日期设置!$B$2)/365,0),ROUNDUP((R6654-日期设置!$B$2)/365,0))</f>
        <v>2</v>
      </c>
      <c r="X6654" s="18">
        <f>_xlfn.IFNA(VLOOKUP(A6654,过往入选债券!A:D,4,0),2)</f>
        <v>2</v>
      </c>
      <c r="Y6654">
        <f>_xlfn.IFNA(VLOOKUP(C6654,[2]Sheet1!$A:$A,1,0),3)</f>
        <v>3</v>
      </c>
    </row>
    <row r="6655" spans="1:25" hidden="1" x14ac:dyDescent="0.2">
      <c r="A6655" s="28" t="s">
        <v>21086</v>
      </c>
      <c r="B6655" s="28" t="s">
        <v>21087</v>
      </c>
      <c r="C6655" s="39" t="s">
        <v>19603</v>
      </c>
      <c r="D6655" s="26" t="str">
        <f>[1]!b_calc_yield(A6655,日期设置!$B$2,F6655,1,R6655,1,O6655,L6655,S6655,)</f>
        <v>Fetching...</v>
      </c>
      <c r="E6655" s="26">
        <f t="shared" si="206"/>
        <v>9.1839830865152017</v>
      </c>
      <c r="F6655" s="18">
        <f>[1]!b_dq_cleanprice($A6655,日期设置!B$2)</f>
        <v>100.48990000000001</v>
      </c>
      <c r="G6655" s="18" t="str">
        <f t="shared" si="207"/>
        <v>2.56 + 0</v>
      </c>
      <c r="H6655" s="27">
        <f>[1]!b_dq_pctchange($A6655,日期设置!$B$2,1)/100</f>
        <v>0</v>
      </c>
      <c r="I6655" s="26">
        <f>[1]!b_pq_pctchange(A6655,日期设置!$B$4,日期设置!$B$2,1)</f>
        <v>0.30834190115891075</v>
      </c>
      <c r="J6655" s="26">
        <f>[1]!b_pq_pctchange(A6655,日期设置!$C$4,日期设置!$B$2,1)</f>
        <v>-0.13961983655037519</v>
      </c>
      <c r="K6655" s="52">
        <f>[1]!b_dq_amount($A6655,日期设置!B$2,2,10000)</f>
        <v>0</v>
      </c>
      <c r="L6655" s="26">
        <f>[1]!b_info_latestpar(A6655,日期设置!$B$2)</f>
        <v>100</v>
      </c>
      <c r="M6655" s="6">
        <f>[1]!b_info_outstandingbalance($A6655,日期设置!B$2)</f>
        <v>30</v>
      </c>
      <c r="N6655" s="7" t="str">
        <f>[1]!b_info_latestissurercreditrating2(A6655,日期设置!$B$2,"102","1")</f>
        <v>AAA</v>
      </c>
      <c r="O6655" s="8">
        <v>3.85</v>
      </c>
      <c r="P6655" s="9">
        <f>[1]!b_info_repurchasedate(A6655)</f>
        <v>0</v>
      </c>
      <c r="Q6655" s="8" t="s">
        <v>21291</v>
      </c>
      <c r="R6655" s="2" t="str">
        <f>IF((--IF(P6655=0,Q6655,P6655))&gt;(--日期设置!$B$2),IF(P6655=0,Q6655,P6655),Q6655)</f>
        <v>2023-10-14</v>
      </c>
      <c r="S6655" s="31" t="s">
        <v>16568</v>
      </c>
      <c r="T6655" s="8">
        <f>[1]!b_anal_ptmyear($A6655,日期设置!$B$2)</f>
        <v>2.5643835616438357</v>
      </c>
      <c r="U6655" s="8">
        <f>[1]!b_anal_termifexercise($A6655,日期设置!B$2)</f>
        <v>0</v>
      </c>
      <c r="V6655" s="10">
        <f>[1]!b_dq_dirtyprice(A6655,日期设置!$B$2)</f>
        <v>102.167</v>
      </c>
      <c r="W6655" s="11">
        <f>IF(U6655=0,ROUNDUP((Q6655-日期设置!$B$2)/365,0),ROUNDUP((R6655-日期设置!$B$2)/365,0))</f>
        <v>3</v>
      </c>
      <c r="X6655" s="18">
        <f>_xlfn.IFNA(VLOOKUP(A6655,过往入选债券!A:D,4,0),2)</f>
        <v>2</v>
      </c>
      <c r="Y6655">
        <f>_xlfn.IFNA(VLOOKUP(C6655,[2]Sheet1!$A:$A,1,0),3)</f>
        <v>3</v>
      </c>
    </row>
    <row r="6656" spans="1:25" hidden="1" x14ac:dyDescent="0.2">
      <c r="A6656" s="21" t="s">
        <v>2915</v>
      </c>
      <c r="B6656" s="21" t="s">
        <v>2916</v>
      </c>
      <c r="C6656" s="37" t="s">
        <v>264</v>
      </c>
      <c r="D6656" s="26" t="str">
        <f>[1]!b_calc_yield(A6656,日期设置!$B$2,F6656,1,R6656,1,O6656,L6656,S6656,)</f>
        <v>Fetching...</v>
      </c>
      <c r="E6656" s="26">
        <f t="shared" si="206"/>
        <v>3.8617604710676101</v>
      </c>
      <c r="F6656" s="18">
        <f>[1]!b_dq_cleanprice($A6656,日期设置!B$2)</f>
        <v>101.17310000000001</v>
      </c>
      <c r="G6656" s="18" t="str">
        <f t="shared" si="207"/>
        <v>1.10 + 0</v>
      </c>
      <c r="H6656" s="27">
        <f>[1]!b_dq_pctchange($A6656,日期设置!$B$2,1)/100</f>
        <v>0</v>
      </c>
      <c r="I6656" s="26">
        <f>[1]!b_pq_pctchange(A6656,日期设置!$B$4,日期设置!$B$2,1)</f>
        <v>0</v>
      </c>
      <c r="J6656" s="26">
        <f>[1]!b_pq_pctchange(A6656,日期设置!$C$4,日期设置!$B$2,1)</f>
        <v>0</v>
      </c>
      <c r="K6656" s="52">
        <f>[1]!b_dq_amount($A6656,日期设置!B$2,2,10000)</f>
        <v>0</v>
      </c>
      <c r="L6656" s="26">
        <f>[1]!b_info_latestpar(A6656,日期设置!$B$2)</f>
        <v>100</v>
      </c>
      <c r="M6656" s="6">
        <f>[1]!b_info_outstandingbalance($A6656,日期设置!B$2)</f>
        <v>4</v>
      </c>
      <c r="N6656" s="7">
        <f>[1]!b_info_latestissurercreditrating2(A6656,日期设置!$B$2,"102","1")</f>
        <v>0</v>
      </c>
      <c r="O6656" s="8">
        <v>4.75</v>
      </c>
      <c r="P6656" s="9">
        <f>[1]!b_info_repurchasedate(A6656)</f>
        <v>0</v>
      </c>
      <c r="Q6656" s="8" t="s">
        <v>16265</v>
      </c>
      <c r="R6656" s="2" t="str">
        <f>IF((--IF(P6656=0,Q6656,P6656))&gt;(--日期设置!$B$2),IF(P6656=0,Q6656,P6656),Q6656)</f>
        <v>2022-04-29</v>
      </c>
      <c r="S6656" s="2" t="s">
        <v>17967</v>
      </c>
      <c r="T6656" s="8">
        <f>[1]!b_anal_ptmyear($A6656,日期设置!$B$2)</f>
        <v>1.1041095890410959</v>
      </c>
      <c r="U6656" s="8">
        <f>[1]!b_anal_termifexercise($A6656,日期设置!B$2)</f>
        <v>0</v>
      </c>
      <c r="V6656" s="10">
        <f>[1]!b_dq_dirtyprice(A6656,日期设置!$B$2)</f>
        <v>105.4286</v>
      </c>
      <c r="W6656" s="11">
        <f>IF(U6656=0,ROUNDUP((Q6656-日期设置!$B$2)/365,0),ROUNDUP((R6656-日期设置!$B$2)/365,0))</f>
        <v>2</v>
      </c>
      <c r="X6656" s="18">
        <f>_xlfn.IFNA(VLOOKUP(A6656,过往入选债券!A:D,4,0),2)</f>
        <v>2</v>
      </c>
      <c r="Y6656">
        <f>_xlfn.IFNA(VLOOKUP(C6656,[2]Sheet1!$A:$A,1,0),3)</f>
        <v>3</v>
      </c>
    </row>
    <row r="6657" spans="1:25" x14ac:dyDescent="0.2">
      <c r="A6657" s="21" t="s">
        <v>13011</v>
      </c>
      <c r="B6657" s="21" t="s">
        <v>13012</v>
      </c>
      <c r="C6657" s="37" t="s">
        <v>1920</v>
      </c>
      <c r="D6657" s="26" t="str">
        <f>[1]!b_calc_yield(A6657,日期设置!$B$2,F6657,1,R6657,1,O6657,L6657,S6657,)</f>
        <v>Fetching...</v>
      </c>
      <c r="E6657" s="26">
        <f t="shared" si="206"/>
        <v>18.972081218274095</v>
      </c>
      <c r="F6657" s="18">
        <f>[1]!b_dq_cleanprice($A6657,日期设置!B$2)</f>
        <v>59.656199999999998</v>
      </c>
      <c r="G6657" s="18" t="str">
        <f t="shared" si="207"/>
        <v>2.21 + 0</v>
      </c>
      <c r="H6657" s="27">
        <f>[1]!b_dq_pctchange($A6657,日期设置!$B$2,1)/100</f>
        <v>-3.9038236767407284E-3</v>
      </c>
      <c r="I6657" s="26">
        <f>[1]!b_pq_pctchange(A6657,日期设置!$B$4,日期设置!$B$2,1)</f>
        <v>-0.39038236767407286</v>
      </c>
      <c r="J6657" s="26">
        <f>[1]!b_pq_pctchange(A6657,日期设置!$C$4,日期设置!$B$2,1)</f>
        <v>-0.39038236767407286</v>
      </c>
      <c r="K6657" s="52">
        <f>[1]!b_dq_amount($A6657,日期设置!B$2,2,10000)</f>
        <v>29654.022575999999</v>
      </c>
      <c r="L6657" s="26">
        <f>[1]!b_info_latestpar(A6657,日期设置!$B$2)</f>
        <v>60</v>
      </c>
      <c r="M6657" s="6">
        <f>[1]!b_info_outstandingbalance($A6657,日期设置!B$2)</f>
        <v>9</v>
      </c>
      <c r="N6657" s="7" t="str">
        <f>[1]!b_info_latestissurercreditrating2(A6657,日期设置!$B$2,"102","1")</f>
        <v>AA</v>
      </c>
      <c r="O6657" s="8">
        <v>4.5</v>
      </c>
      <c r="P6657" s="9">
        <f>[1]!b_info_repurchasedate(A6657)</f>
        <v>0</v>
      </c>
      <c r="Q6657" s="8" t="s">
        <v>17055</v>
      </c>
      <c r="R6657" s="2" t="str">
        <f>IF((--IF(P6657=0,Q6657,P6657))&gt;(--日期设置!$B$2),IF(P6657=0,Q6657,P6657),Q6657)</f>
        <v>2023-06-08</v>
      </c>
      <c r="S6657" s="2" t="s">
        <v>17925</v>
      </c>
      <c r="T6657" s="8">
        <f>[1]!b_anal_ptmyear($A6657,日期设置!$B$2)</f>
        <v>2.2136986301369861</v>
      </c>
      <c r="U6657" s="8">
        <f>[1]!b_anal_termifexercise($A6657,日期设置!B$2)</f>
        <v>0</v>
      </c>
      <c r="V6657" s="10">
        <f>[1]!b_dq_dirtyprice(A6657,日期设置!$B$2)</f>
        <v>61.779200000000003</v>
      </c>
      <c r="W6657" s="11">
        <f>IF(U6657=0,ROUNDUP((Q6657-日期设置!$B$2)/365,0),ROUNDUP((R6657-日期设置!$B$2)/365,0))</f>
        <v>3</v>
      </c>
      <c r="X6657" s="18">
        <f>_xlfn.IFNA(VLOOKUP(A6657,过往入选债券!A:D,4,0),2)</f>
        <v>2</v>
      </c>
      <c r="Y6657">
        <f>_xlfn.IFNA(VLOOKUP(C6657,[2]Sheet1!$A:$A,1,0),3)</f>
        <v>3</v>
      </c>
    </row>
    <row r="6658" spans="1:25" hidden="1" x14ac:dyDescent="0.2">
      <c r="A6658" s="21" t="s">
        <v>5902</v>
      </c>
      <c r="B6658" s="21" t="s">
        <v>5903</v>
      </c>
      <c r="C6658" s="37" t="s">
        <v>534</v>
      </c>
      <c r="D6658" s="26" t="str">
        <f>[1]!b_calc_yield(A6658,日期设置!$B$2,F6658,1,R6658,1,O6658,L6658,S6658,)</f>
        <v>Fetching...</v>
      </c>
      <c r="E6658" s="26">
        <f t="shared" ref="E6658:E6721" si="208">((O6658*W6658+L6658)/V6658-1)*100</f>
        <v>5.7314879077975389</v>
      </c>
      <c r="F6658" s="18">
        <f>[1]!b_dq_cleanprice($A6658,日期设置!B$2)</f>
        <v>102.5282</v>
      </c>
      <c r="G6658" s="18" t="str">
        <f t="shared" ref="G6658:G6721" si="209">LEFT(T6658,4)&amp;" + "&amp;LEFT(U6658,4)</f>
        <v>1.60 + 0</v>
      </c>
      <c r="H6658" s="27">
        <f>[1]!b_dq_pctchange($A6658,日期设置!$B$2,1)/100</f>
        <v>0</v>
      </c>
      <c r="I6658" s="26">
        <f>[1]!b_pq_pctchange(A6658,日期设置!$B$4,日期设置!$B$2,1)</f>
        <v>0</v>
      </c>
      <c r="J6658" s="26">
        <f>[1]!b_pq_pctchange(A6658,日期设置!$C$4,日期设置!$B$2,1)</f>
        <v>0.12128432483106311</v>
      </c>
      <c r="K6658" s="52">
        <f>[1]!b_dq_amount($A6658,日期设置!B$2,2,10000)</f>
        <v>0</v>
      </c>
      <c r="L6658" s="26">
        <f>[1]!b_info_latestpar(A6658,日期设置!$B$2)</f>
        <v>100</v>
      </c>
      <c r="M6658" s="6">
        <f>[1]!b_info_outstandingbalance($A6658,日期设置!B$2)</f>
        <v>15</v>
      </c>
      <c r="N6658" s="7" t="str">
        <f>[1]!b_info_latestissurercreditrating2(A6658,日期设置!$B$2,"102","1")</f>
        <v>AA+</v>
      </c>
      <c r="O6658" s="8">
        <v>5.3</v>
      </c>
      <c r="P6658" s="9">
        <f>[1]!b_info_repurchasedate(A6658)</f>
        <v>0</v>
      </c>
      <c r="Q6658" s="8" t="s">
        <v>16379</v>
      </c>
      <c r="R6658" s="2" t="str">
        <f>IF((--IF(P6658=0,Q6658,P6658))&gt;(--日期设置!$B$2),IF(P6658=0,Q6658,P6658),Q6658)</f>
        <v>2022-10-30</v>
      </c>
      <c r="S6658" s="2" t="s">
        <v>18155</v>
      </c>
      <c r="T6658" s="8">
        <f>[1]!b_anal_ptmyear($A6658,日期设置!$B$2)</f>
        <v>1.6082191780821917</v>
      </c>
      <c r="U6658" s="8">
        <f>[1]!b_anal_termifexercise($A6658,日期设置!B$2)</f>
        <v>0</v>
      </c>
      <c r="V6658" s="10">
        <f>[1]!b_dq_dirtyprice(A6658,日期设置!$B$2)</f>
        <v>104.6046</v>
      </c>
      <c r="W6658" s="11">
        <f>IF(U6658=0,ROUNDUP((Q6658-日期设置!$B$2)/365,0),ROUNDUP((R6658-日期设置!$B$2)/365,0))</f>
        <v>2</v>
      </c>
      <c r="X6658" s="18">
        <f>_xlfn.IFNA(VLOOKUP(A6658,过往入选债券!A:D,4,0),2)</f>
        <v>2</v>
      </c>
      <c r="Y6658">
        <f>_xlfn.IFNA(VLOOKUP(C6658,[2]Sheet1!$A:$A,1,0),3)</f>
        <v>3</v>
      </c>
    </row>
    <row r="6659" spans="1:25" hidden="1" x14ac:dyDescent="0.2">
      <c r="A6659" s="21" t="s">
        <v>500</v>
      </c>
      <c r="B6659" s="21" t="s">
        <v>501</v>
      </c>
      <c r="C6659" s="37" t="s">
        <v>502</v>
      </c>
      <c r="D6659" s="26" t="str">
        <f>[1]!b_calc_yield(A6659,日期设置!$B$2,F6659,1,R6659,1,O6659,L6659,S6659,)</f>
        <v>Fetching...</v>
      </c>
      <c r="E6659" s="26">
        <f t="shared" si="208"/>
        <v>4.3751018932331798</v>
      </c>
      <c r="F6659" s="18">
        <f>[1]!b_dq_cleanprice($A6659,日期设置!B$2)</f>
        <v>104.41630000000001</v>
      </c>
      <c r="G6659" s="18" t="str">
        <f t="shared" si="209"/>
        <v>1.26 + 0</v>
      </c>
      <c r="H6659" s="27">
        <f>[1]!b_dq_pctchange($A6659,日期设置!$B$2,1)/100</f>
        <v>0</v>
      </c>
      <c r="I6659" s="26">
        <f>[1]!b_pq_pctchange(A6659,日期设置!$B$4,日期设置!$B$2,1)</f>
        <v>4.6278552813134088E-2</v>
      </c>
      <c r="J6659" s="26">
        <f>[1]!b_pq_pctchange(A6659,日期设置!$C$4,日期设置!$B$2,1)</f>
        <v>-0.40575458047703938</v>
      </c>
      <c r="K6659" s="52">
        <f>[1]!b_dq_amount($A6659,日期设置!B$2,2,10000)</f>
        <v>0</v>
      </c>
      <c r="L6659" s="26">
        <f>[1]!b_info_latestpar(A6659,日期设置!$B$2)</f>
        <v>100</v>
      </c>
      <c r="M6659" s="6">
        <f>[1]!b_info_outstandingbalance($A6659,日期设置!B$2)</f>
        <v>20</v>
      </c>
      <c r="N6659" s="7">
        <f>[1]!b_info_latestissurercreditrating2(A6659,日期设置!$B$2,"102","1")</f>
        <v>0</v>
      </c>
      <c r="O6659" s="8">
        <v>7.3</v>
      </c>
      <c r="P6659" s="9">
        <f>[1]!b_info_repurchasedate(A6659)</f>
        <v>0</v>
      </c>
      <c r="Q6659" s="8" t="s">
        <v>16749</v>
      </c>
      <c r="R6659" s="2" t="str">
        <f>IF((--IF(P6659=0,Q6659,P6659))&gt;(--日期设置!$B$2),IF(P6659=0,Q6659,P6659),Q6659)</f>
        <v>2022-06-26</v>
      </c>
      <c r="S6659" s="2" t="s">
        <v>19070</v>
      </c>
      <c r="T6659" s="8">
        <f>[1]!b_anal_ptmyear($A6659,日期设置!$B$2)</f>
        <v>1.263013698630137</v>
      </c>
      <c r="U6659" s="8">
        <f>[1]!b_anal_termifexercise($A6659,日期设置!B$2)</f>
        <v>0</v>
      </c>
      <c r="V6659" s="10">
        <f>[1]!b_dq_dirtyprice(A6659,日期设置!$B$2)</f>
        <v>109.7963</v>
      </c>
      <c r="W6659" s="11">
        <f>IF(U6659=0,ROUNDUP((Q6659-日期设置!$B$2)/365,0),ROUNDUP((R6659-日期设置!$B$2)/365,0))</f>
        <v>2</v>
      </c>
      <c r="X6659" s="18">
        <f>_xlfn.IFNA(VLOOKUP(A6659,过往入选债券!A:D,4,0),2)</f>
        <v>2</v>
      </c>
      <c r="Y6659">
        <f>_xlfn.IFNA(VLOOKUP(C6659,[2]Sheet1!$A:$A,1,0),3)</f>
        <v>3</v>
      </c>
    </row>
    <row r="6660" spans="1:25" hidden="1" x14ac:dyDescent="0.2">
      <c r="A6660" s="21" t="s">
        <v>9520</v>
      </c>
      <c r="B6660" s="21" t="s">
        <v>9521</v>
      </c>
      <c r="C6660" s="37" t="s">
        <v>12</v>
      </c>
      <c r="D6660" s="26" t="str">
        <f>[1]!b_calc_yield(A6660,日期设置!$B$2,F6660,1,R6660,1,O6660,L6660,S6660,)</f>
        <v>Fetching...</v>
      </c>
      <c r="E6660" s="26">
        <f t="shared" si="208"/>
        <v>5.9479352281815112</v>
      </c>
      <c r="F6660" s="18">
        <f>[1]!b_dq_cleanprice($A6660,日期设置!B$2)</f>
        <v>100.1139</v>
      </c>
      <c r="G6660" s="18" t="str">
        <f t="shared" si="209"/>
        <v>1.65 + 0</v>
      </c>
      <c r="H6660" s="27">
        <f>[1]!b_dq_pctchange($A6660,日期设置!$B$2,1)/100</f>
        <v>0</v>
      </c>
      <c r="I6660" s="26">
        <f>[1]!b_pq_pctchange(A6660,日期设置!$B$4,日期设置!$B$2,1)</f>
        <v>0</v>
      </c>
      <c r="J6660" s="26">
        <f>[1]!b_pq_pctchange(A6660,日期设置!$C$4,日期设置!$B$2,1)</f>
        <v>0</v>
      </c>
      <c r="K6660" s="52">
        <f>[1]!b_dq_amount($A6660,日期设置!B$2,2,10000)</f>
        <v>0</v>
      </c>
      <c r="L6660" s="26">
        <f>[1]!b_info_latestpar(A6660,日期设置!$B$2)</f>
        <v>100</v>
      </c>
      <c r="M6660" s="6">
        <f>[1]!b_info_outstandingbalance($A6660,日期设置!B$2)</f>
        <v>2</v>
      </c>
      <c r="N6660" s="7" t="str">
        <f>[1]!b_info_latestissurercreditrating2(A6660,日期设置!$B$2,"102","1")</f>
        <v>AAA</v>
      </c>
      <c r="O6660" s="8">
        <v>3.72</v>
      </c>
      <c r="P6660" s="9">
        <f>[1]!b_info_repurchasedate(A6660)</f>
        <v>0</v>
      </c>
      <c r="Q6660" s="8" t="s">
        <v>16270</v>
      </c>
      <c r="R6660" s="2" t="str">
        <f>IF((--IF(P6660=0,Q6660,P6660))&gt;(--日期设置!$B$2),IF(P6660=0,Q6660,P6660),Q6660)</f>
        <v>2022-11-15</v>
      </c>
      <c r="S6660" s="2" t="s">
        <v>18050</v>
      </c>
      <c r="T6660" s="8">
        <f>[1]!b_anal_ptmyear($A6660,日期设置!$B$2)</f>
        <v>1.6520547945205479</v>
      </c>
      <c r="U6660" s="8">
        <f>[1]!b_anal_termifexercise($A6660,日期设置!B$2)</f>
        <v>0</v>
      </c>
      <c r="V6660" s="10">
        <f>[1]!b_dq_dirtyprice(A6660,日期设置!$B$2)</f>
        <v>101.4083</v>
      </c>
      <c r="W6660" s="11">
        <f>IF(U6660=0,ROUNDUP((Q6660-日期设置!$B$2)/365,0),ROUNDUP((R6660-日期设置!$B$2)/365,0))</f>
        <v>2</v>
      </c>
      <c r="X6660" s="18">
        <f>_xlfn.IFNA(VLOOKUP(A6660,过往入选债券!A:D,4,0),2)</f>
        <v>2</v>
      </c>
      <c r="Y6660">
        <f>_xlfn.IFNA(VLOOKUP(C6660,[2]Sheet1!$A:$A,1,0),3)</f>
        <v>3</v>
      </c>
    </row>
    <row r="6661" spans="1:25" hidden="1" x14ac:dyDescent="0.2">
      <c r="A6661" s="21" t="s">
        <v>4936</v>
      </c>
      <c r="B6661" s="21" t="s">
        <v>4937</v>
      </c>
      <c r="C6661" s="37" t="s">
        <v>4938</v>
      </c>
      <c r="D6661" s="26" t="str">
        <f>[1]!b_calc_yield(A6661,日期设置!$B$2,F6661,1,R6661,1,O6661,L6661,S6661,)</f>
        <v>Fetching...</v>
      </c>
      <c r="E6661" s="26">
        <f t="shared" si="208"/>
        <v>5.883220190187699</v>
      </c>
      <c r="F6661" s="18">
        <f>[1]!b_dq_cleanprice($A6661,日期设置!B$2)</f>
        <v>102.59610000000001</v>
      </c>
      <c r="G6661" s="18" t="str">
        <f t="shared" si="209"/>
        <v>1.64 + 0</v>
      </c>
      <c r="H6661" s="27">
        <f>[1]!b_dq_pctchange($A6661,日期设置!$B$2,1)/100</f>
        <v>0</v>
      </c>
      <c r="I6661" s="26">
        <f>[1]!b_pq_pctchange(A6661,日期设置!$B$4,日期设置!$B$2,1)</f>
        <v>0</v>
      </c>
      <c r="J6661" s="26">
        <f>[1]!b_pq_pctchange(A6661,日期设置!$C$4,日期设置!$B$2,1)</f>
        <v>-3.322608744793943E-2</v>
      </c>
      <c r="K6661" s="52">
        <f>[1]!b_dq_amount($A6661,日期设置!B$2,2,10000)</f>
        <v>0</v>
      </c>
      <c r="L6661" s="26">
        <f>[1]!b_info_latestpar(A6661,日期设置!$B$2)</f>
        <v>100</v>
      </c>
      <c r="M6661" s="6">
        <f>[1]!b_info_outstandingbalance($A6661,日期设置!B$2)</f>
        <v>9.3000000000000007</v>
      </c>
      <c r="N6661" s="7" t="str">
        <f>[1]!b_info_latestissurercreditrating2(A6661,日期设置!$B$2,"102","1")</f>
        <v>AAA</v>
      </c>
      <c r="O6661" s="8">
        <v>5.3</v>
      </c>
      <c r="P6661" s="9" t="str">
        <f>[1]!b_info_repurchasedate(A6661)</f>
        <v>2019-11-14</v>
      </c>
      <c r="Q6661" s="8" t="s">
        <v>16014</v>
      </c>
      <c r="R6661" s="2" t="str">
        <f>IF((--IF(P6661=0,Q6661,P6661))&gt;(--日期设置!$B$2),IF(P6661=0,Q6661,P6661),Q6661)</f>
        <v>2022-11-14</v>
      </c>
      <c r="S6661" s="2" t="s">
        <v>19043</v>
      </c>
      <c r="T6661" s="8">
        <f>[1]!b_anal_ptmyear($A6661,日期设置!$B$2)</f>
        <v>1.6493150684931508</v>
      </c>
      <c r="U6661" s="8">
        <f>[1]!b_anal_termifexercise($A6661,日期设置!B$2)</f>
        <v>0</v>
      </c>
      <c r="V6661" s="10">
        <f>[1]!b_dq_dirtyprice(A6661,日期设置!$B$2)</f>
        <v>104.4547</v>
      </c>
      <c r="W6661" s="11">
        <f>IF(U6661=0,ROUNDUP((Q6661-日期设置!$B$2)/365,0),ROUNDUP((R6661-日期设置!$B$2)/365,0))</f>
        <v>2</v>
      </c>
      <c r="X6661" s="18">
        <f>_xlfn.IFNA(VLOOKUP(A6661,过往入选债券!A:D,4,0),2)</f>
        <v>2</v>
      </c>
      <c r="Y6661">
        <f>_xlfn.IFNA(VLOOKUP(C6661,[2]Sheet1!$A:$A,1,0),3)</f>
        <v>3</v>
      </c>
    </row>
    <row r="6662" spans="1:25" hidden="1" x14ac:dyDescent="0.2">
      <c r="A6662" s="21" t="s">
        <v>791</v>
      </c>
      <c r="B6662" s="21" t="s">
        <v>792</v>
      </c>
      <c r="C6662" s="37" t="s">
        <v>793</v>
      </c>
      <c r="D6662" s="26" t="str">
        <f>[1]!b_calc_yield(A6662,日期设置!$B$2,F6662,1,R6662,1,O6662,L6662,S6662,)</f>
        <v>Fetching...</v>
      </c>
      <c r="E6662" s="26">
        <f t="shared" si="208"/>
        <v>0.89594444471161605</v>
      </c>
      <c r="F6662" s="18">
        <f>[1]!b_dq_cleanprice($A6662,日期设置!B$2)</f>
        <v>100.27670000000001</v>
      </c>
      <c r="G6662" s="18" t="str">
        <f t="shared" si="209"/>
        <v>0.24 + 0</v>
      </c>
      <c r="H6662" s="27">
        <f>[1]!b_dq_pctchange($A6662,日期设置!$B$2,1)/100</f>
        <v>0</v>
      </c>
      <c r="I6662" s="26">
        <f>[1]!b_pq_pctchange(A6662,日期设置!$B$4,日期设置!$B$2,1)</f>
        <v>0</v>
      </c>
      <c r="J6662" s="26">
        <f>[1]!b_pq_pctchange(A6662,日期设置!$C$4,日期设置!$B$2,1)</f>
        <v>0</v>
      </c>
      <c r="K6662" s="52">
        <f>[1]!b_dq_amount($A6662,日期设置!B$2,2,10000)</f>
        <v>0</v>
      </c>
      <c r="L6662" s="26">
        <f>[1]!b_info_latestpar(A6662,日期设置!$B$2)</f>
        <v>100</v>
      </c>
      <c r="M6662" s="6">
        <f>[1]!b_info_outstandingbalance($A6662,日期设置!B$2)</f>
        <v>5</v>
      </c>
      <c r="N6662" s="7">
        <f>[1]!b_info_latestissurercreditrating2(A6662,日期设置!$B$2,"102","1")</f>
        <v>0</v>
      </c>
      <c r="O6662" s="8">
        <v>4.9000000000000004</v>
      </c>
      <c r="P6662" s="9">
        <f>[1]!b_info_repurchasedate(A6662)</f>
        <v>0</v>
      </c>
      <c r="Q6662" s="8" t="s">
        <v>16700</v>
      </c>
      <c r="R6662" s="2" t="str">
        <f>IF((--IF(P6662=0,Q6662,P6662))&gt;(--日期设置!$B$2),IF(P6662=0,Q6662,P6662),Q6662)</f>
        <v>2021-06-20</v>
      </c>
      <c r="S6662" s="2" t="s">
        <v>18304</v>
      </c>
      <c r="T6662" s="8">
        <f>[1]!b_anal_ptmyear($A6662,日期设置!$B$2)</f>
        <v>0.24657534246575341</v>
      </c>
      <c r="U6662" s="8">
        <f>[1]!b_anal_termifexercise($A6662,日期设置!B$2)</f>
        <v>0</v>
      </c>
      <c r="V6662" s="10">
        <f>[1]!b_dq_dirtyprice(A6662,日期设置!$B$2)</f>
        <v>103.96850000000001</v>
      </c>
      <c r="W6662" s="11">
        <f>IF(U6662=0,ROUNDUP((Q6662-日期设置!$B$2)/365,0),ROUNDUP((R6662-日期设置!$B$2)/365,0))</f>
        <v>1</v>
      </c>
      <c r="X6662" s="18">
        <f>_xlfn.IFNA(VLOOKUP(A6662,过往入选债券!A:D,4,0),2)</f>
        <v>2</v>
      </c>
      <c r="Y6662">
        <f>_xlfn.IFNA(VLOOKUP(C6662,[2]Sheet1!$A:$A,1,0),3)</f>
        <v>3</v>
      </c>
    </row>
    <row r="6663" spans="1:25" hidden="1" x14ac:dyDescent="0.2">
      <c r="A6663" s="21" t="s">
        <v>10685</v>
      </c>
      <c r="B6663" s="21" t="s">
        <v>10686</v>
      </c>
      <c r="C6663" s="37" t="s">
        <v>9656</v>
      </c>
      <c r="D6663" s="26" t="str">
        <f>[1]!b_calc_yield(A6663,日期设置!$B$2,F6663,1,R6663,1,O6663,L6663,S6663,)</f>
        <v>Fetching...</v>
      </c>
      <c r="E6663" s="26">
        <f t="shared" si="208"/>
        <v>7.4316951848201196</v>
      </c>
      <c r="F6663" s="18">
        <f>[1]!b_dq_cleanprice($A6663,日期设置!B$2)</f>
        <v>98.095100000000002</v>
      </c>
      <c r="G6663" s="18" t="str">
        <f t="shared" si="209"/>
        <v>4.08 + 2.08</v>
      </c>
      <c r="H6663" s="27">
        <f>[1]!b_dq_pctchange($A6663,日期设置!$B$2,1)/100</f>
        <v>0</v>
      </c>
      <c r="I6663" s="26">
        <f>[1]!b_pq_pctchange(A6663,日期设置!$B$4,日期设置!$B$2,1)</f>
        <v>0</v>
      </c>
      <c r="J6663" s="26">
        <f>[1]!b_pq_pctchange(A6663,日期设置!$C$4,日期设置!$B$2,1)</f>
        <v>0</v>
      </c>
      <c r="K6663" s="52">
        <f>[1]!b_dq_amount($A6663,日期设置!B$2,2,10000)</f>
        <v>0</v>
      </c>
      <c r="L6663" s="26">
        <f>[1]!b_info_latestpar(A6663,日期设置!$B$2)</f>
        <v>100</v>
      </c>
      <c r="M6663" s="6">
        <f>[1]!b_info_outstandingbalance($A6663,日期设置!B$2)</f>
        <v>20</v>
      </c>
      <c r="N6663" s="7" t="str">
        <f>[1]!b_info_latestissurercreditrating2(A6663,日期设置!$B$2,"102","1")</f>
        <v>AAA</v>
      </c>
      <c r="O6663" s="8">
        <v>2.67</v>
      </c>
      <c r="P6663" s="9" t="str">
        <f>[1]!b_info_repurchasedate(A6663)</f>
        <v>2023-04-22</v>
      </c>
      <c r="Q6663" s="8" t="s">
        <v>16646</v>
      </c>
      <c r="R6663" s="2" t="str">
        <f>IF((--IF(P6663=0,Q6663,P6663))&gt;(--日期设置!$B$2),IF(P6663=0,Q6663,P6663),Q6663)</f>
        <v>2023-04-22</v>
      </c>
      <c r="S6663" s="2" t="s">
        <v>18199</v>
      </c>
      <c r="T6663" s="8">
        <f>[1]!b_anal_ptmyear($A6663,日期设置!$B$2)</f>
        <v>4.0849315068493155</v>
      </c>
      <c r="U6663" s="8">
        <f>[1]!b_anal_termifexercise($A6663,日期设置!B$2)</f>
        <v>2.0849315068493151</v>
      </c>
      <c r="V6663" s="10">
        <f>[1]!b_dq_dirtyprice(A6663,日期设置!$B$2)</f>
        <v>100.53830000000001</v>
      </c>
      <c r="W6663" s="11">
        <f>IF(U6663=0,ROUNDUP((Q6663-日期设置!$B$2)/365,0),ROUNDUP((R6663-日期设置!$B$2)/365,0))</f>
        <v>3</v>
      </c>
      <c r="X6663" s="18">
        <f>_xlfn.IFNA(VLOOKUP(A6663,过往入选债券!A:D,4,0),2)</f>
        <v>2</v>
      </c>
      <c r="Y6663">
        <f>_xlfn.IFNA(VLOOKUP(C6663,[2]Sheet1!$A:$A,1,0),3)</f>
        <v>3</v>
      </c>
    </row>
    <row r="6664" spans="1:25" hidden="1" x14ac:dyDescent="0.2">
      <c r="A6664" s="21" t="s">
        <v>12592</v>
      </c>
      <c r="B6664" s="21" t="s">
        <v>12593</v>
      </c>
      <c r="C6664" s="37" t="s">
        <v>376</v>
      </c>
      <c r="D6664" s="26" t="str">
        <f>[1]!b_calc_yield(A6664,日期设置!$B$2,F6664,1,R6664,1,O6664,L6664,S6664,)</f>
        <v>Fetching...</v>
      </c>
      <c r="E6664" s="26">
        <f t="shared" si="208"/>
        <v>20.902975362271768</v>
      </c>
      <c r="F6664" s="18">
        <f>[1]!b_dq_cleanprice($A6664,日期设置!B$2)</f>
        <v>39.406199999999998</v>
      </c>
      <c r="G6664" s="18" t="str">
        <f t="shared" si="209"/>
        <v>1.62 + 0</v>
      </c>
      <c r="H6664" s="27">
        <f>[1]!b_dq_pctchange($A6664,日期设置!$B$2,1)/100</f>
        <v>0</v>
      </c>
      <c r="I6664" s="26">
        <f>[1]!b_pq_pctchange(A6664,日期设置!$B$4,日期设置!$B$2,1)</f>
        <v>0</v>
      </c>
      <c r="J6664" s="26">
        <f>[1]!b_pq_pctchange(A6664,日期设置!$C$4,日期设置!$B$2,1)</f>
        <v>0</v>
      </c>
      <c r="K6664" s="52">
        <f>[1]!b_dq_amount($A6664,日期设置!B$2,2,10000)</f>
        <v>0</v>
      </c>
      <c r="L6664" s="26">
        <f>[1]!b_info_latestpar(A6664,日期设置!$B$2)</f>
        <v>40</v>
      </c>
      <c r="M6664" s="6">
        <f>[1]!b_info_outstandingbalance($A6664,日期设置!B$2)</f>
        <v>3.2</v>
      </c>
      <c r="N6664" s="7" t="str">
        <f>[1]!b_info_latestissurercreditrating2(A6664,日期设置!$B$2,"102","1")</f>
        <v>AA</v>
      </c>
      <c r="O6664" s="8">
        <v>4.2</v>
      </c>
      <c r="P6664" s="9">
        <f>[1]!b_info_repurchasedate(A6664)</f>
        <v>0</v>
      </c>
      <c r="Q6664" s="8" t="s">
        <v>16950</v>
      </c>
      <c r="R6664" s="2" t="str">
        <f>IF((--IF(P6664=0,Q6664,P6664))&gt;(--日期设置!$B$2),IF(P6664=0,Q6664,P6664),Q6664)</f>
        <v>2022-11-06</v>
      </c>
      <c r="S6664" s="2" t="s">
        <v>19064</v>
      </c>
      <c r="T6664" s="8">
        <f>[1]!b_anal_ptmyear($A6664,日期设置!$B$2)</f>
        <v>1.6273972602739726</v>
      </c>
      <c r="U6664" s="8">
        <f>[1]!b_anal_termifexercise($A6664,日期设置!B$2)</f>
        <v>0</v>
      </c>
      <c r="V6664" s="10">
        <f>[1]!b_dq_dirtyprice(A6664,日期设置!$B$2)</f>
        <v>40.0321</v>
      </c>
      <c r="W6664" s="11">
        <f>IF(U6664=0,ROUNDUP((Q6664-日期设置!$B$2)/365,0),ROUNDUP((R6664-日期设置!$B$2)/365,0))</f>
        <v>2</v>
      </c>
      <c r="X6664" s="18">
        <f>_xlfn.IFNA(VLOOKUP(A6664,过往入选债券!A:D,4,0),2)</f>
        <v>2</v>
      </c>
      <c r="Y6664">
        <f>_xlfn.IFNA(VLOOKUP(C6664,[2]Sheet1!$A:$A,1,0),3)</f>
        <v>3</v>
      </c>
    </row>
    <row r="6665" spans="1:25" hidden="1" x14ac:dyDescent="0.2">
      <c r="A6665" s="21" t="s">
        <v>13433</v>
      </c>
      <c r="B6665" s="21" t="s">
        <v>13434</v>
      </c>
      <c r="C6665" s="37" t="s">
        <v>1098</v>
      </c>
      <c r="D6665" s="26" t="str">
        <f>[1]!b_calc_yield(A6665,日期设置!$B$2,F6665,1,R6665,1,O6665,L6665,S6665,)</f>
        <v>Fetching...</v>
      </c>
      <c r="E6665" s="26">
        <f t="shared" si="208"/>
        <v>17.954208532366977</v>
      </c>
      <c r="F6665" s="18">
        <f>[1]!b_dq_cleanprice($A6665,日期设置!B$2)</f>
        <v>59.552199999999999</v>
      </c>
      <c r="G6665" s="18" t="str">
        <f t="shared" si="209"/>
        <v>2.50 + 0</v>
      </c>
      <c r="H6665" s="27">
        <f>[1]!b_dq_pctchange($A6665,日期设置!$B$2,1)/100</f>
        <v>0</v>
      </c>
      <c r="I6665" s="26">
        <f>[1]!b_pq_pctchange(A6665,日期设置!$B$4,日期设置!$B$2,1)</f>
        <v>0</v>
      </c>
      <c r="J6665" s="26">
        <f>[1]!b_pq_pctchange(A6665,日期设置!$C$4,日期设置!$B$2,1)</f>
        <v>-0.62493012296688732</v>
      </c>
      <c r="K6665" s="52">
        <f>[1]!b_dq_amount($A6665,日期设置!B$2,2,10000)</f>
        <v>0</v>
      </c>
      <c r="L6665" s="26">
        <f>[1]!b_info_latestpar(A6665,日期设置!$B$2)</f>
        <v>60</v>
      </c>
      <c r="M6665" s="6">
        <f>[1]!b_info_outstandingbalance($A6665,日期设置!B$2)</f>
        <v>3.6</v>
      </c>
      <c r="N6665" s="7" t="str">
        <f>[1]!b_info_latestissurercreditrating2(A6665,日期设置!$B$2,"102","1")</f>
        <v>AA</v>
      </c>
      <c r="O6665" s="8">
        <v>3.87</v>
      </c>
      <c r="P6665" s="9">
        <f>[1]!b_info_repurchasedate(A6665)</f>
        <v>0</v>
      </c>
      <c r="Q6665" s="8" t="s">
        <v>16513</v>
      </c>
      <c r="R6665" s="2" t="str">
        <f>IF((--IF(P6665=0,Q6665,P6665))&gt;(--日期设置!$B$2),IF(P6665=0,Q6665,P6665),Q6665)</f>
        <v>2023-09-21</v>
      </c>
      <c r="S6665" s="2" t="s">
        <v>18517</v>
      </c>
      <c r="T6665" s="8">
        <f>[1]!b_anal_ptmyear($A6665,日期设置!$B$2)</f>
        <v>2.5013698630136987</v>
      </c>
      <c r="U6665" s="8">
        <f>[1]!b_anal_termifexercise($A6665,日期设置!B$2)</f>
        <v>0</v>
      </c>
      <c r="V6665" s="10">
        <f>[1]!b_dq_dirtyprice(A6665,日期设置!$B$2)</f>
        <v>60.71</v>
      </c>
      <c r="W6665" s="11">
        <f>IF(U6665=0,ROUNDUP((Q6665-日期设置!$B$2)/365,0),ROUNDUP((R6665-日期设置!$B$2)/365,0))</f>
        <v>3</v>
      </c>
      <c r="X6665" s="18">
        <f>_xlfn.IFNA(VLOOKUP(A6665,过往入选债券!A:D,4,0),2)</f>
        <v>2</v>
      </c>
      <c r="Y6665">
        <f>_xlfn.IFNA(VLOOKUP(C6665,[2]Sheet1!$A:$A,1,0),3)</f>
        <v>3</v>
      </c>
    </row>
    <row r="6666" spans="1:25" hidden="1" x14ac:dyDescent="0.2">
      <c r="A6666" s="21" t="s">
        <v>10673</v>
      </c>
      <c r="B6666" s="21" t="s">
        <v>10674</v>
      </c>
      <c r="C6666" s="37" t="s">
        <v>265</v>
      </c>
      <c r="D6666" s="26" t="str">
        <f>[1]!b_calc_yield(A6666,日期设置!$B$2,F6666,1,R6666,1,O6666,L6666,S6666,)</f>
        <v>Fetching...</v>
      </c>
      <c r="E6666" s="26">
        <f t="shared" si="208"/>
        <v>7.4303060684546285</v>
      </c>
      <c r="F6666" s="18">
        <f>[1]!b_dq_cleanprice($A6666,日期设置!B$2)</f>
        <v>98.096400000000003</v>
      </c>
      <c r="G6666" s="18" t="str">
        <f t="shared" si="209"/>
        <v>2.08 + 0</v>
      </c>
      <c r="H6666" s="27">
        <f>[1]!b_dq_pctchange($A6666,日期设置!$B$2,1)/100</f>
        <v>0</v>
      </c>
      <c r="I6666" s="26">
        <f>[1]!b_pq_pctchange(A6666,日期设置!$B$4,日期设置!$B$2,1)</f>
        <v>0</v>
      </c>
      <c r="J6666" s="26">
        <f>[1]!b_pq_pctchange(A6666,日期设置!$C$4,日期设置!$B$2,1)</f>
        <v>0.59889819140950606</v>
      </c>
      <c r="K6666" s="52">
        <f>[1]!b_dq_amount($A6666,日期设置!B$2,2,10000)</f>
        <v>0</v>
      </c>
      <c r="L6666" s="26">
        <f>[1]!b_info_latestpar(A6666,日期设置!$B$2)</f>
        <v>100</v>
      </c>
      <c r="M6666" s="6">
        <f>[1]!b_info_outstandingbalance($A6666,日期设置!B$2)</f>
        <v>5</v>
      </c>
      <c r="N6666" s="7" t="str">
        <f>[1]!b_info_latestissurercreditrating2(A6666,日期设置!$B$2,"102","1")</f>
        <v>AAA</v>
      </c>
      <c r="O6666" s="8">
        <v>2.67</v>
      </c>
      <c r="P6666" s="9">
        <f>[1]!b_info_repurchasedate(A6666)</f>
        <v>0</v>
      </c>
      <c r="Q6666" s="8" t="s">
        <v>16429</v>
      </c>
      <c r="R6666" s="2" t="str">
        <f>IF((--IF(P6666=0,Q6666,P6666))&gt;(--日期设置!$B$2),IF(P6666=0,Q6666,P6666),Q6666)</f>
        <v>2023-04-22</v>
      </c>
      <c r="S6666" s="2" t="s">
        <v>18199</v>
      </c>
      <c r="T6666" s="8">
        <f>[1]!b_anal_ptmyear($A6666,日期设置!$B$2)</f>
        <v>2.0849315068493151</v>
      </c>
      <c r="U6666" s="8">
        <f>[1]!b_anal_termifexercise($A6666,日期设置!B$2)</f>
        <v>0</v>
      </c>
      <c r="V6666" s="10">
        <f>[1]!b_dq_dirtyprice(A6666,日期设置!$B$2)</f>
        <v>100.53959999999999</v>
      </c>
      <c r="W6666" s="11">
        <f>IF(U6666=0,ROUNDUP((Q6666-日期设置!$B$2)/365,0),ROUNDUP((R6666-日期设置!$B$2)/365,0))</f>
        <v>3</v>
      </c>
      <c r="X6666" s="18">
        <f>_xlfn.IFNA(VLOOKUP(A6666,过往入选债券!A:D,4,0),2)</f>
        <v>2</v>
      </c>
      <c r="Y6666">
        <f>_xlfn.IFNA(VLOOKUP(C6666,[2]Sheet1!$A:$A,1,0),3)</f>
        <v>3</v>
      </c>
    </row>
    <row r="6667" spans="1:25" hidden="1" x14ac:dyDescent="0.2">
      <c r="A6667" s="21" t="s">
        <v>19788</v>
      </c>
      <c r="B6667" s="21" t="s">
        <v>19789</v>
      </c>
      <c r="C6667" s="46" t="s">
        <v>19790</v>
      </c>
      <c r="D6667" s="26" t="str">
        <f>[1]!b_calc_yield(A6667,日期设置!$B$2,F6667,1,R6667,1,O6667,L6667,S6667,)</f>
        <v>Fetching...</v>
      </c>
      <c r="E6667" s="26">
        <f t="shared" si="208"/>
        <v>8.6667784113242377</v>
      </c>
      <c r="F6667" s="18">
        <f>[1]!b_dq_cleanprice($A6667,日期设置!B$2)</f>
        <v>99.955399999999997</v>
      </c>
      <c r="G6667" s="18" t="str">
        <f t="shared" si="209"/>
        <v>2.43 + 0</v>
      </c>
      <c r="H6667" s="27">
        <f>[1]!b_dq_pctchange($A6667,日期设置!$B$2,1)/100</f>
        <v>0</v>
      </c>
      <c r="I6667" s="26">
        <f>[1]!b_pq_pctchange(A6667,日期设置!$B$4,日期设置!$B$2,1)</f>
        <v>0</v>
      </c>
      <c r="J6667" s="26">
        <f>[1]!b_pq_pctchange(A6667,日期设置!$C$4,日期设置!$B$2,1)</f>
        <v>-1.0735341710865269</v>
      </c>
      <c r="K6667" s="52">
        <f>[1]!b_dq_amount($A6667,日期设置!B$2,2,10000)</f>
        <v>0</v>
      </c>
      <c r="L6667" s="26">
        <f>[1]!b_info_latestpar(A6667,日期设置!$B$2)</f>
        <v>100</v>
      </c>
      <c r="M6667" s="6">
        <f>[1]!b_info_outstandingbalance($A6667,日期设置!B$2)</f>
        <v>25</v>
      </c>
      <c r="N6667" s="7" t="str">
        <f>[1]!b_info_latestissurercreditrating2(A6667,日期设置!$B$2,"102","1")</f>
        <v>AAA</v>
      </c>
      <c r="O6667" s="8">
        <v>3.62</v>
      </c>
      <c r="P6667" s="9">
        <f>[1]!b_info_repurchasedate(A6667)</f>
        <v>0</v>
      </c>
      <c r="Q6667" s="8" t="s">
        <v>17436</v>
      </c>
      <c r="R6667" s="2" t="str">
        <f>IF((--IF(P6667=0,Q6667,P6667))&gt;(--日期设置!$B$2),IF(P6667=0,Q6667,P6667),Q6667)</f>
        <v>2023-08-26</v>
      </c>
      <c r="S6667" s="47" t="s">
        <v>19098</v>
      </c>
      <c r="T6667" s="8">
        <f>[1]!b_anal_ptmyear($A6667,日期设置!$B$2)</f>
        <v>2.43013698630137</v>
      </c>
      <c r="U6667" s="8">
        <f>[1]!b_anal_termifexercise($A6667,日期设置!B$2)</f>
        <v>0</v>
      </c>
      <c r="V6667" s="10">
        <f>[1]!b_dq_dirtyprice(A6667,日期设置!$B$2)</f>
        <v>102.0183</v>
      </c>
      <c r="W6667" s="11">
        <f>IF(U6667=0,ROUNDUP((Q6667-日期设置!$B$2)/365,0),ROUNDUP((R6667-日期设置!$B$2)/365,0))</f>
        <v>3</v>
      </c>
      <c r="X6667" s="18">
        <f>_xlfn.IFNA(VLOOKUP(A6667,过往入选债券!A:D,4,0),2)</f>
        <v>2</v>
      </c>
      <c r="Y6667" s="45">
        <f>_xlfn.IFNA(VLOOKUP(C6667,[2]Sheet1!$A:$A,1,0),3)</f>
        <v>3</v>
      </c>
    </row>
    <row r="6668" spans="1:25" hidden="1" x14ac:dyDescent="0.2">
      <c r="A6668" s="21" t="s">
        <v>13208</v>
      </c>
      <c r="B6668" s="21" t="s">
        <v>13209</v>
      </c>
      <c r="C6668" s="37" t="s">
        <v>13210</v>
      </c>
      <c r="D6668" s="26" t="str">
        <f>[1]!b_calc_yield(A6668,日期设置!$B$2,F6668,1,R6668,1,O6668,L6668,S6668,)</f>
        <v>Fetching...</v>
      </c>
      <c r="E6668" s="26">
        <f t="shared" si="208"/>
        <v>19.721725277584177</v>
      </c>
      <c r="F6668" s="18">
        <f>[1]!b_dq_cleanprice($A6668,日期设置!B$2)</f>
        <v>60.0929</v>
      </c>
      <c r="G6668" s="18" t="str">
        <f t="shared" si="209"/>
        <v>2.25 + 0</v>
      </c>
      <c r="H6668" s="27">
        <f>[1]!b_dq_pctchange($A6668,日期设置!$B$2,1)/100</f>
        <v>0</v>
      </c>
      <c r="I6668" s="26">
        <f>[1]!b_pq_pctchange(A6668,日期设置!$B$4,日期设置!$B$2,1)</f>
        <v>0</v>
      </c>
      <c r="J6668" s="26">
        <f>[1]!b_pq_pctchange(A6668,日期设置!$C$4,日期设置!$B$2,1)</f>
        <v>0</v>
      </c>
      <c r="K6668" s="52">
        <f>[1]!b_dq_amount($A6668,日期设置!B$2,2,10000)</f>
        <v>0</v>
      </c>
      <c r="L6668" s="26">
        <f>[1]!b_info_latestpar(A6668,日期设置!$B$2)</f>
        <v>60</v>
      </c>
      <c r="M6668" s="6">
        <f>[1]!b_info_outstandingbalance($A6668,日期设置!B$2)</f>
        <v>5.4</v>
      </c>
      <c r="N6668" s="7" t="str">
        <f>[1]!b_info_latestissurercreditrating2(A6668,日期设置!$B$2,"102","1")</f>
        <v>AA</v>
      </c>
      <c r="O6668" s="8">
        <v>4.8499999999999996</v>
      </c>
      <c r="P6668" s="9">
        <f>[1]!b_info_repurchasedate(A6668)</f>
        <v>0</v>
      </c>
      <c r="Q6668" s="8" t="s">
        <v>16934</v>
      </c>
      <c r="R6668" s="2" t="str">
        <f>IF((--IF(P6668=0,Q6668,P6668))&gt;(--日期设置!$B$2),IF(P6668=0,Q6668,P6668),Q6668)</f>
        <v>2023-06-22</v>
      </c>
      <c r="S6668" s="2" t="s">
        <v>18917</v>
      </c>
      <c r="T6668" s="8">
        <f>[1]!b_anal_ptmyear($A6668,日期设置!$B$2)</f>
        <v>2.2520547945205478</v>
      </c>
      <c r="U6668" s="8">
        <f>[1]!b_anal_termifexercise($A6668,日期设置!B$2)</f>
        <v>0</v>
      </c>
      <c r="V6668" s="10">
        <f>[1]!b_dq_dirtyprice(A6668,日期设置!$B$2)</f>
        <v>62.269399999999997</v>
      </c>
      <c r="W6668" s="11">
        <f>IF(U6668=0,ROUNDUP((Q6668-日期设置!$B$2)/365,0),ROUNDUP((R6668-日期设置!$B$2)/365,0))</f>
        <v>3</v>
      </c>
      <c r="X6668" s="18">
        <f>_xlfn.IFNA(VLOOKUP(A6668,过往入选债券!A:D,4,0),2)</f>
        <v>2</v>
      </c>
      <c r="Y6668">
        <f>_xlfn.IFNA(VLOOKUP(C6668,[2]Sheet1!$A:$A,1,0),3)</f>
        <v>3</v>
      </c>
    </row>
    <row r="6669" spans="1:25" hidden="1" x14ac:dyDescent="0.2">
      <c r="A6669" s="21" t="s">
        <v>7376</v>
      </c>
      <c r="B6669" s="21" t="s">
        <v>7377</v>
      </c>
      <c r="C6669" s="37" t="s">
        <v>7363</v>
      </c>
      <c r="D6669" s="26" t="str">
        <f>[1]!b_calc_yield(A6669,日期设置!$B$2,F6669,1,R6669,1,O6669,L6669,S6669,)</f>
        <v>Fetching...</v>
      </c>
      <c r="E6669" s="26">
        <f t="shared" si="208"/>
        <v>2.3677570006384485</v>
      </c>
      <c r="F6669" s="18">
        <f>[1]!b_dq_cleanprice($A6669,日期设置!B$2)</f>
        <v>100.4417</v>
      </c>
      <c r="G6669" s="18" t="str">
        <f t="shared" si="209"/>
        <v>0.65 + 0</v>
      </c>
      <c r="H6669" s="27">
        <f>[1]!b_dq_pctchange($A6669,日期设置!$B$2,1)/100</f>
        <v>0</v>
      </c>
      <c r="I6669" s="26">
        <f>[1]!b_pq_pctchange(A6669,日期设置!$B$4,日期设置!$B$2,1)</f>
        <v>0</v>
      </c>
      <c r="J6669" s="26">
        <f>[1]!b_pq_pctchange(A6669,日期设置!$C$4,日期设置!$B$2,1)</f>
        <v>0</v>
      </c>
      <c r="K6669" s="52">
        <f>[1]!b_dq_amount($A6669,日期设置!B$2,2,10000)</f>
        <v>0</v>
      </c>
      <c r="L6669" s="26">
        <f>[1]!b_info_latestpar(A6669,日期设置!$B$2)</f>
        <v>100</v>
      </c>
      <c r="M6669" s="6">
        <f>[1]!b_info_outstandingbalance($A6669,日期设置!B$2)</f>
        <v>5</v>
      </c>
      <c r="N6669" s="7" t="str">
        <f>[1]!b_info_latestissurercreditrating2(A6669,日期设置!$B$2,"102","1")</f>
        <v>AAA</v>
      </c>
      <c r="O6669" s="8">
        <v>4.38</v>
      </c>
      <c r="P6669" s="9">
        <f>[1]!b_info_repurchasedate(A6669)</f>
        <v>0</v>
      </c>
      <c r="Q6669" s="8" t="s">
        <v>17218</v>
      </c>
      <c r="R6669" s="2" t="str">
        <f>IF((--IF(P6669=0,Q6669,P6669))&gt;(--日期设置!$B$2),IF(P6669=0,Q6669,P6669),Q6669)</f>
        <v>2021-11-15</v>
      </c>
      <c r="S6669" s="2" t="s">
        <v>17839</v>
      </c>
      <c r="T6669" s="8">
        <f>[1]!b_anal_ptmyear($A6669,日期设置!$B$2)</f>
        <v>0.65205479452054793</v>
      </c>
      <c r="U6669" s="8">
        <f>[1]!b_anal_termifexercise($A6669,日期设置!B$2)</f>
        <v>0</v>
      </c>
      <c r="V6669" s="10">
        <f>[1]!b_dq_dirtyprice(A6669,日期设置!$B$2)</f>
        <v>101.9657</v>
      </c>
      <c r="W6669" s="11">
        <f>IF(U6669=0,ROUNDUP((Q6669-日期设置!$B$2)/365,0),ROUNDUP((R6669-日期设置!$B$2)/365,0))</f>
        <v>1</v>
      </c>
      <c r="X6669" s="18">
        <f>_xlfn.IFNA(VLOOKUP(A6669,过往入选债券!A:D,4,0),2)</f>
        <v>2</v>
      </c>
      <c r="Y6669">
        <f>_xlfn.IFNA(VLOOKUP(C6669,[2]Sheet1!$A:$A,1,0),3)</f>
        <v>3</v>
      </c>
    </row>
    <row r="6670" spans="1:25" hidden="1" x14ac:dyDescent="0.2">
      <c r="A6670" s="21" t="s">
        <v>14271</v>
      </c>
      <c r="B6670" s="21" t="s">
        <v>14272</v>
      </c>
      <c r="C6670" s="37" t="s">
        <v>13204</v>
      </c>
      <c r="D6670" s="26" t="str">
        <f>[1]!b_calc_yield(A6670,日期设置!$B$2,F6670,1,R6670,1,O6670,L6670,S6670,)</f>
        <v>Fetching...</v>
      </c>
      <c r="E6670" s="26">
        <f t="shared" si="208"/>
        <v>5.7073222583290173</v>
      </c>
      <c r="F6670" s="18">
        <f>[1]!b_dq_cleanprice($A6670,日期设置!B$2)</f>
        <v>103.13720000000001</v>
      </c>
      <c r="G6670" s="18" t="str">
        <f t="shared" si="209"/>
        <v>6.60 + 1.60</v>
      </c>
      <c r="H6670" s="27">
        <f>[1]!b_dq_pctchange($A6670,日期设置!$B$2,1)/100</f>
        <v>0</v>
      </c>
      <c r="I6670" s="26">
        <f>[1]!b_pq_pctchange(A6670,日期设置!$B$4,日期设置!$B$2,1)</f>
        <v>0</v>
      </c>
      <c r="J6670" s="26">
        <f>[1]!b_pq_pctchange(A6670,日期设置!$C$4,日期设置!$B$2,1)</f>
        <v>0</v>
      </c>
      <c r="K6670" s="52">
        <f>[1]!b_dq_amount($A6670,日期设置!B$2,2,10000)</f>
        <v>0</v>
      </c>
      <c r="L6670" s="26">
        <f>[1]!b_info_latestpar(A6670,日期设置!$B$2)</f>
        <v>100</v>
      </c>
      <c r="M6670" s="6">
        <f>[1]!b_info_outstandingbalance($A6670,日期设置!B$2)</f>
        <v>20</v>
      </c>
      <c r="N6670" s="7" t="str">
        <f>[1]!b_info_latestissurercreditrating2(A6670,日期设置!$B$2,"102","1")</f>
        <v>AA</v>
      </c>
      <c r="O6670" s="8">
        <v>5.69</v>
      </c>
      <c r="P6670" s="9" t="str">
        <f>[1]!b_info_repurchasedate(A6670)</f>
        <v>2022-10-30</v>
      </c>
      <c r="Q6670" s="8" t="s">
        <v>17664</v>
      </c>
      <c r="R6670" s="2" t="str">
        <f>IF((--IF(P6670=0,Q6670,P6670))&gt;(--日期设置!$B$2),IF(P6670=0,Q6670,P6670),Q6670)</f>
        <v>2022-10-30</v>
      </c>
      <c r="S6670" s="2" t="s">
        <v>18155</v>
      </c>
      <c r="T6670" s="8">
        <f>[1]!b_anal_ptmyear($A6670,日期设置!$B$2)</f>
        <v>6.6082191780821917</v>
      </c>
      <c r="U6670" s="8">
        <f>[1]!b_anal_termifexercise($A6670,日期设置!B$2)</f>
        <v>1.6082191780821917</v>
      </c>
      <c r="V6670" s="10">
        <f>[1]!b_dq_dirtyprice(A6670,日期设置!$B$2)</f>
        <v>105.3664</v>
      </c>
      <c r="W6670" s="11">
        <f>IF(U6670=0,ROUNDUP((Q6670-日期设置!$B$2)/365,0),ROUNDUP((R6670-日期设置!$B$2)/365,0))</f>
        <v>2</v>
      </c>
      <c r="X6670" s="18">
        <f>_xlfn.IFNA(VLOOKUP(A6670,过往入选债券!A:D,4,0),2)</f>
        <v>2</v>
      </c>
      <c r="Y6670">
        <f>_xlfn.IFNA(VLOOKUP(C6670,[2]Sheet1!$A:$A,1,0),3)</f>
        <v>3</v>
      </c>
    </row>
    <row r="6671" spans="1:25" hidden="1" x14ac:dyDescent="0.2">
      <c r="A6671" s="21" t="s">
        <v>9026</v>
      </c>
      <c r="B6671" s="21" t="s">
        <v>9027</v>
      </c>
      <c r="C6671" s="37" t="s">
        <v>450</v>
      </c>
      <c r="D6671" s="26" t="str">
        <f>[1]!b_calc_yield(A6671,日期设置!$B$2,F6671,1,R6671,1,O6671,L6671,S6671,)</f>
        <v>Fetching...</v>
      </c>
      <c r="E6671" s="26">
        <f t="shared" si="208"/>
        <v>5.0435833735611224</v>
      </c>
      <c r="F6671" s="18">
        <f>[1]!b_dq_cleanprice($A6671,日期设置!B$2)</f>
        <v>99.85</v>
      </c>
      <c r="G6671" s="18" t="str">
        <f t="shared" si="209"/>
        <v>1.41 + 0</v>
      </c>
      <c r="H6671" s="27">
        <f>[1]!b_dq_pctchange($A6671,日期设置!$B$2,1)/100</f>
        <v>0</v>
      </c>
      <c r="I6671" s="26">
        <f>[1]!b_pq_pctchange(A6671,日期设置!$B$4,日期设置!$B$2,1)</f>
        <v>0</v>
      </c>
      <c r="J6671" s="26">
        <f>[1]!b_pq_pctchange(A6671,日期设置!$C$4,日期设置!$B$2,1)</f>
        <v>-6.9656003426763438E-2</v>
      </c>
      <c r="K6671" s="52">
        <f>[1]!b_dq_amount($A6671,日期设置!B$2,2,10000)</f>
        <v>0</v>
      </c>
      <c r="L6671" s="26">
        <f>[1]!b_info_latestpar(A6671,日期设置!$B$2)</f>
        <v>100</v>
      </c>
      <c r="M6671" s="6">
        <f>[1]!b_info_outstandingbalance($A6671,日期设置!B$2)</f>
        <v>10</v>
      </c>
      <c r="N6671" s="7" t="str">
        <f>[1]!b_info_latestissurercreditrating2(A6671,日期设置!$B$2,"102","1")</f>
        <v>AAA</v>
      </c>
      <c r="O6671" s="8">
        <v>3.53</v>
      </c>
      <c r="P6671" s="9">
        <f>[1]!b_info_repurchasedate(A6671)</f>
        <v>0</v>
      </c>
      <c r="Q6671" s="8" t="s">
        <v>17352</v>
      </c>
      <c r="R6671" s="2" t="str">
        <f>IF((--IF(P6671=0,Q6671,P6671))&gt;(--日期设置!$B$2),IF(P6671=0,Q6671,P6671),Q6671)</f>
        <v>2022-08-20</v>
      </c>
      <c r="S6671" s="2" t="s">
        <v>18201</v>
      </c>
      <c r="T6671" s="8">
        <f>[1]!b_anal_ptmyear($A6671,日期设置!$B$2)</f>
        <v>1.4136986301369863</v>
      </c>
      <c r="U6671" s="8">
        <f>[1]!b_anal_termifexercise($A6671,日期设置!B$2)</f>
        <v>0</v>
      </c>
      <c r="V6671" s="10">
        <f>[1]!b_dq_dirtyprice(A6671,日期设置!$B$2)</f>
        <v>101.9196</v>
      </c>
      <c r="W6671" s="11">
        <f>IF(U6671=0,ROUNDUP((Q6671-日期设置!$B$2)/365,0),ROUNDUP((R6671-日期设置!$B$2)/365,0))</f>
        <v>2</v>
      </c>
      <c r="X6671" s="18">
        <f>_xlfn.IFNA(VLOOKUP(A6671,过往入选债券!A:D,4,0),2)</f>
        <v>2</v>
      </c>
      <c r="Y6671">
        <f>_xlfn.IFNA(VLOOKUP(C6671,[2]Sheet1!$A:$A,1,0),3)</f>
        <v>3</v>
      </c>
    </row>
    <row r="6672" spans="1:25" hidden="1" x14ac:dyDescent="0.2">
      <c r="A6672" s="21" t="s">
        <v>1772</v>
      </c>
      <c r="B6672" s="21" t="s">
        <v>1773</v>
      </c>
      <c r="C6672" s="37" t="s">
        <v>938</v>
      </c>
      <c r="D6672" s="26" t="str">
        <f>[1]!b_calc_yield(A6672,日期设置!$B$2,F6672,1,R6672,1,O6672,L6672,S6672,)</f>
        <v>Fetching...</v>
      </c>
      <c r="E6672" s="26">
        <f t="shared" si="208"/>
        <v>7.0509392264203496</v>
      </c>
      <c r="F6672" s="18">
        <f>[1]!b_dq_cleanprice($A6672,日期设置!B$2)</f>
        <v>105.6455</v>
      </c>
      <c r="G6672" s="18" t="str">
        <f t="shared" si="209"/>
        <v>2.07 + 0</v>
      </c>
      <c r="H6672" s="27">
        <f>[1]!b_dq_pctchange($A6672,日期设置!$B$2,1)/100</f>
        <v>0</v>
      </c>
      <c r="I6672" s="26">
        <f>[1]!b_pq_pctchange(A6672,日期设置!$B$4,日期设置!$B$2,1)</f>
        <v>0</v>
      </c>
      <c r="J6672" s="26">
        <f>[1]!b_pq_pctchange(A6672,日期设置!$C$4,日期设置!$B$2,1)</f>
        <v>0</v>
      </c>
      <c r="K6672" s="52">
        <f>[1]!b_dq_amount($A6672,日期设置!B$2,2,10000)</f>
        <v>0</v>
      </c>
      <c r="L6672" s="26">
        <f>[1]!b_info_latestpar(A6672,日期设置!$B$2)</f>
        <v>100</v>
      </c>
      <c r="M6672" s="6">
        <f>[1]!b_info_outstandingbalance($A6672,日期设置!B$2)</f>
        <v>10</v>
      </c>
      <c r="N6672" s="7">
        <f>[1]!b_info_latestissurercreditrating2(A6672,日期设置!$B$2,"102","1")</f>
        <v>0</v>
      </c>
      <c r="O6672" s="8">
        <v>6.5</v>
      </c>
      <c r="P6672" s="9">
        <f>[1]!b_info_repurchasedate(A6672)</f>
        <v>0</v>
      </c>
      <c r="Q6672" s="8" t="s">
        <v>16505</v>
      </c>
      <c r="R6672" s="2" t="str">
        <f>IF((--IF(P6672=0,Q6672,P6672))&gt;(--日期设置!$B$2),IF(P6672=0,Q6672,P6672),Q6672)</f>
        <v>2023-04-20</v>
      </c>
      <c r="S6672" s="2" t="s">
        <v>18474</v>
      </c>
      <c r="T6672" s="8">
        <f>[1]!b_anal_ptmyear($A6672,日期设置!$B$2)</f>
        <v>2.0794520547945208</v>
      </c>
      <c r="U6672" s="8">
        <f>[1]!b_anal_termifexercise($A6672,日期设置!B$2)</f>
        <v>0</v>
      </c>
      <c r="V6672" s="10">
        <f>[1]!b_dq_dirtyprice(A6672,日期设置!$B$2)</f>
        <v>111.62909999999999</v>
      </c>
      <c r="W6672" s="11">
        <f>IF(U6672=0,ROUNDUP((Q6672-日期设置!$B$2)/365,0),ROUNDUP((R6672-日期设置!$B$2)/365,0))</f>
        <v>3</v>
      </c>
      <c r="X6672" s="18">
        <f>_xlfn.IFNA(VLOOKUP(A6672,过往入选债券!A:D,4,0),2)</f>
        <v>2</v>
      </c>
      <c r="Y6672">
        <f>_xlfn.IFNA(VLOOKUP(C6672,[2]Sheet1!$A:$A,1,0),3)</f>
        <v>3</v>
      </c>
    </row>
    <row r="6673" spans="1:25" hidden="1" x14ac:dyDescent="0.2">
      <c r="A6673" s="21" t="s">
        <v>5853</v>
      </c>
      <c r="B6673" s="21" t="s">
        <v>5854</v>
      </c>
      <c r="C6673" s="37" t="s">
        <v>2852</v>
      </c>
      <c r="D6673" s="26" t="str">
        <f>[1]!b_calc_yield(A6673,日期设置!$B$2,F6673,1,R6673,1,O6673,L6673,S6673,)</f>
        <v>Fetching...</v>
      </c>
      <c r="E6673" s="26">
        <f t="shared" si="208"/>
        <v>5.1572656831090136</v>
      </c>
      <c r="F6673" s="18">
        <f>[1]!b_dq_cleanprice($A6673,日期设置!B$2)</f>
        <v>102.38339999999999</v>
      </c>
      <c r="G6673" s="18" t="str">
        <f t="shared" si="209"/>
        <v>1.46 + 0</v>
      </c>
      <c r="H6673" s="27">
        <f>[1]!b_dq_pctchange($A6673,日期设置!$B$2,1)/100</f>
        <v>0</v>
      </c>
      <c r="I6673" s="26">
        <f>[1]!b_pq_pctchange(A6673,日期设置!$B$4,日期设置!$B$2,1)</f>
        <v>0</v>
      </c>
      <c r="J6673" s="26">
        <f>[1]!b_pq_pctchange(A6673,日期设置!$C$4,日期设置!$B$2,1)</f>
        <v>-0.16206791640338281</v>
      </c>
      <c r="K6673" s="52">
        <f>[1]!b_dq_amount($A6673,日期设置!B$2,2,10000)</f>
        <v>0</v>
      </c>
      <c r="L6673" s="26">
        <f>[1]!b_info_latestpar(A6673,日期设置!$B$2)</f>
        <v>100</v>
      </c>
      <c r="M6673" s="6">
        <f>[1]!b_info_outstandingbalance($A6673,日期设置!B$2)</f>
        <v>7</v>
      </c>
      <c r="N6673" s="7" t="str">
        <f>[1]!b_info_latestissurercreditrating2(A6673,日期设置!$B$2,"102","1")</f>
        <v>AA+</v>
      </c>
      <c r="O6673" s="8">
        <v>5.35</v>
      </c>
      <c r="P6673" s="9">
        <f>[1]!b_info_repurchasedate(A6673)</f>
        <v>0</v>
      </c>
      <c r="Q6673" s="8" t="s">
        <v>16071</v>
      </c>
      <c r="R6673" s="2" t="str">
        <f>IF((--IF(P6673=0,Q6673,P6673))&gt;(--日期设置!$B$2),IF(P6673=0,Q6673,P6673),Q6673)</f>
        <v>2022-09-06</v>
      </c>
      <c r="S6673" s="2" t="s">
        <v>17913</v>
      </c>
      <c r="T6673" s="8">
        <f>[1]!b_anal_ptmyear($A6673,日期设置!$B$2)</f>
        <v>1.4602739726027396</v>
      </c>
      <c r="U6673" s="8">
        <f>[1]!b_anal_termifexercise($A6673,日期设置!B$2)</f>
        <v>0</v>
      </c>
      <c r="V6673" s="10">
        <f>[1]!b_dq_dirtyprice(A6673,日期设置!$B$2)</f>
        <v>105.2709</v>
      </c>
      <c r="W6673" s="11">
        <f>IF(U6673=0,ROUNDUP((Q6673-日期设置!$B$2)/365,0),ROUNDUP((R6673-日期设置!$B$2)/365,0))</f>
        <v>2</v>
      </c>
      <c r="X6673" s="18">
        <f>_xlfn.IFNA(VLOOKUP(A6673,过往入选债券!A:D,4,0),2)</f>
        <v>2</v>
      </c>
      <c r="Y6673">
        <f>_xlfn.IFNA(VLOOKUP(C6673,[2]Sheet1!$A:$A,1,0),3)</f>
        <v>3</v>
      </c>
    </row>
    <row r="6674" spans="1:25" hidden="1" x14ac:dyDescent="0.2">
      <c r="A6674" s="21" t="s">
        <v>13225</v>
      </c>
      <c r="B6674" s="21" t="s">
        <v>13226</v>
      </c>
      <c r="C6674" s="37" t="s">
        <v>11645</v>
      </c>
      <c r="D6674" s="26" t="str">
        <f>[1]!b_calc_yield(A6674,日期设置!$B$2,F6674,1,R6674,1,O6674,L6674,S6674,)</f>
        <v>Fetching...</v>
      </c>
      <c r="E6674" s="26">
        <f t="shared" si="208"/>
        <v>19.408276395513724</v>
      </c>
      <c r="F6674" s="18">
        <f>[1]!b_dq_cleanprice($A6674,日期设置!B$2)</f>
        <v>59.985399999999998</v>
      </c>
      <c r="G6674" s="18" t="str">
        <f t="shared" si="209"/>
        <v>2.26 + 0</v>
      </c>
      <c r="H6674" s="27">
        <f>[1]!b_dq_pctchange($A6674,日期设置!$B$2,1)/100</f>
        <v>0</v>
      </c>
      <c r="I6674" s="26">
        <f>[1]!b_pq_pctchange(A6674,日期设置!$B$4,日期设置!$B$2,1)</f>
        <v>0</v>
      </c>
      <c r="J6674" s="26">
        <f>[1]!b_pq_pctchange(A6674,日期设置!$C$4,日期设置!$B$2,1)</f>
        <v>1.1669642425517197E-3</v>
      </c>
      <c r="K6674" s="52">
        <f>[1]!b_dq_amount($A6674,日期设置!B$2,2,10000)</f>
        <v>0</v>
      </c>
      <c r="L6674" s="26">
        <f>[1]!b_info_latestpar(A6674,日期设置!$B$2)</f>
        <v>60</v>
      </c>
      <c r="M6674" s="6">
        <f>[1]!b_info_outstandingbalance($A6674,日期设置!B$2)</f>
        <v>9</v>
      </c>
      <c r="N6674" s="7" t="str">
        <f>[1]!b_info_latestissurercreditrating2(A6674,日期设置!$B$2,"102","1")</f>
        <v>AA</v>
      </c>
      <c r="O6674" s="8">
        <v>4.7</v>
      </c>
      <c r="P6674" s="9">
        <f>[1]!b_info_repurchasedate(A6674)</f>
        <v>0</v>
      </c>
      <c r="Q6674" s="8" t="s">
        <v>17754</v>
      </c>
      <c r="R6674" s="2" t="str">
        <f>IF((--IF(P6674=0,Q6674,P6674))&gt;(--日期设置!$B$2),IF(P6674=0,Q6674,P6674),Q6674)</f>
        <v>2023-06-27</v>
      </c>
      <c r="S6674" s="2" t="s">
        <v>18936</v>
      </c>
      <c r="T6674" s="8">
        <f>[1]!b_anal_ptmyear($A6674,日期设置!$B$2)</f>
        <v>2.2657534246575342</v>
      </c>
      <c r="U6674" s="8">
        <f>[1]!b_anal_termifexercise($A6674,日期设置!B$2)</f>
        <v>0</v>
      </c>
      <c r="V6674" s="10">
        <f>[1]!b_dq_dirtyprice(A6674,日期设置!$B$2)</f>
        <v>62.055999999999997</v>
      </c>
      <c r="W6674" s="11">
        <f>IF(U6674=0,ROUNDUP((Q6674-日期设置!$B$2)/365,0),ROUNDUP((R6674-日期设置!$B$2)/365,0))</f>
        <v>3</v>
      </c>
      <c r="X6674" s="18">
        <f>_xlfn.IFNA(VLOOKUP(A6674,过往入选债券!A:D,4,0),2)</f>
        <v>2</v>
      </c>
      <c r="Y6674">
        <f>_xlfn.IFNA(VLOOKUP(C6674,[2]Sheet1!$A:$A,1,0),3)</f>
        <v>3</v>
      </c>
    </row>
    <row r="6675" spans="1:25" x14ac:dyDescent="0.2">
      <c r="A6675" s="21" t="s">
        <v>11267</v>
      </c>
      <c r="B6675" s="21" t="s">
        <v>11268</v>
      </c>
      <c r="C6675" s="37" t="s">
        <v>1254</v>
      </c>
      <c r="D6675" s="26" t="str">
        <f>[1]!b_calc_yield(A6675,日期设置!$B$2,F6675,1,R6675,1,O6675,L6675,S6675,)</f>
        <v>Fetching...</v>
      </c>
      <c r="E6675" s="26">
        <f t="shared" si="208"/>
        <v>8.0634924360444948</v>
      </c>
      <c r="F6675" s="18">
        <f>[1]!b_dq_cleanprice($A6675,日期设置!B$2)</f>
        <v>99.7136</v>
      </c>
      <c r="G6675" s="18" t="str">
        <f t="shared" si="209"/>
        <v>2.27 + 0</v>
      </c>
      <c r="H6675" s="27">
        <f>[1]!b_dq_pctchange($A6675,日期设置!$B$2,1)/100</f>
        <v>2.6011790268755447E-3</v>
      </c>
      <c r="I6675" s="26">
        <f>[1]!b_pq_pctchange(A6675,日期设置!$B$4,日期设置!$B$2,1)</f>
        <v>0.26011790268755447</v>
      </c>
      <c r="J6675" s="26">
        <f>[1]!b_pq_pctchange(A6675,日期设置!$C$4,日期设置!$B$2,1)</f>
        <v>0.40337115986829231</v>
      </c>
      <c r="K6675" s="52">
        <f>[1]!b_dq_amount($A6675,日期设置!B$2,2,10000)</f>
        <v>4090.0878355999998</v>
      </c>
      <c r="L6675" s="26">
        <f>[1]!b_info_latestpar(A6675,日期设置!$B$2)</f>
        <v>100</v>
      </c>
      <c r="M6675" s="6">
        <f>[1]!b_info_outstandingbalance($A6675,日期设置!B$2)</f>
        <v>9.5</v>
      </c>
      <c r="N6675" s="7" t="str">
        <f>[1]!b_info_latestissurercreditrating2(A6675,日期设置!$B$2,"102","1")</f>
        <v>AA+</v>
      </c>
      <c r="O6675" s="8">
        <v>3.5</v>
      </c>
      <c r="P6675" s="9">
        <f>[1]!b_info_repurchasedate(A6675)</f>
        <v>0</v>
      </c>
      <c r="Q6675" s="8" t="s">
        <v>16889</v>
      </c>
      <c r="R6675" s="2" t="str">
        <f>IF((--IF(P6675=0,Q6675,P6675))&gt;(--日期设置!$B$2),IF(P6675=0,Q6675,P6675),Q6675)</f>
        <v>2023-06-30</v>
      </c>
      <c r="S6675" s="2" t="s">
        <v>18395</v>
      </c>
      <c r="T6675" s="8">
        <f>[1]!b_anal_ptmyear($A6675,日期设置!$B$2)</f>
        <v>2.2739726027397262</v>
      </c>
      <c r="U6675" s="8">
        <f>[1]!b_anal_termifexercise($A6675,日期设置!B$2)</f>
        <v>0</v>
      </c>
      <c r="V6675" s="10">
        <f>[1]!b_dq_dirtyprice(A6675,日期设置!$B$2)</f>
        <v>102.2547</v>
      </c>
      <c r="W6675" s="11">
        <f>IF(U6675=0,ROUNDUP((Q6675-日期设置!$B$2)/365,0),ROUNDUP((R6675-日期设置!$B$2)/365,0))</f>
        <v>3</v>
      </c>
      <c r="X6675" s="18">
        <f>_xlfn.IFNA(VLOOKUP(A6675,过往入选债券!A:D,4,0),2)</f>
        <v>2</v>
      </c>
      <c r="Y6675">
        <f>_xlfn.IFNA(VLOOKUP(C6675,[2]Sheet1!$A:$A,1,0),3)</f>
        <v>3</v>
      </c>
    </row>
    <row r="6676" spans="1:25" hidden="1" x14ac:dyDescent="0.2">
      <c r="A6676" s="21" t="s">
        <v>7725</v>
      </c>
      <c r="B6676" s="21" t="s">
        <v>7726</v>
      </c>
      <c r="C6676" s="37" t="s">
        <v>5270</v>
      </c>
      <c r="D6676" s="26" t="str">
        <f>[1]!b_calc_yield(A6676,日期设置!$B$2,F6676,1,R6676,1,O6676,L6676,S6676,)</f>
        <v>Fetching...</v>
      </c>
      <c r="E6676" s="26">
        <f t="shared" si="208"/>
        <v>2.7131952483847588</v>
      </c>
      <c r="F6676" s="18">
        <f>[1]!b_dq_cleanprice($A6676,日期设置!B$2)</f>
        <v>101.4495</v>
      </c>
      <c r="G6676" s="18" t="str">
        <f t="shared" si="209"/>
        <v>2.74 + 0.74</v>
      </c>
      <c r="H6676" s="27">
        <f>[1]!b_dq_pctchange($A6676,日期设置!$B$2,1)/100</f>
        <v>0</v>
      </c>
      <c r="I6676" s="26">
        <f>[1]!b_pq_pctchange(A6676,日期设置!$B$4,日期设置!$B$2,1)</f>
        <v>0</v>
      </c>
      <c r="J6676" s="26">
        <f>[1]!b_pq_pctchange(A6676,日期设置!$C$4,日期设置!$B$2,1)</f>
        <v>6.2237144232368161E-2</v>
      </c>
      <c r="K6676" s="52">
        <f>[1]!b_dq_amount($A6676,日期设置!B$2,2,10000)</f>
        <v>0</v>
      </c>
      <c r="L6676" s="26">
        <f>[1]!b_info_latestpar(A6676,日期设置!$B$2)</f>
        <v>100</v>
      </c>
      <c r="M6676" s="6">
        <f>[1]!b_info_outstandingbalance($A6676,日期设置!B$2)</f>
        <v>5</v>
      </c>
      <c r="N6676" s="7" t="str">
        <f>[1]!b_info_latestissurercreditrating2(A6676,日期设置!$B$2,"102","1")</f>
        <v>AA+</v>
      </c>
      <c r="O6676" s="8">
        <v>5.67</v>
      </c>
      <c r="P6676" s="9" t="str">
        <f>[1]!b_info_repurchasedate(A6676)</f>
        <v>2021-12-20</v>
      </c>
      <c r="Q6676" s="8" t="s">
        <v>17387</v>
      </c>
      <c r="R6676" s="2" t="str">
        <f>IF((--IF(P6676=0,Q6676,P6676))&gt;(--日期设置!$B$2),IF(P6676=0,Q6676,P6676),Q6676)</f>
        <v>2021-12-20</v>
      </c>
      <c r="S6676" s="2" t="s">
        <v>18034</v>
      </c>
      <c r="T6676" s="8">
        <f>[1]!b_anal_ptmyear($A6676,日期设置!$B$2)</f>
        <v>2.7479452054794522</v>
      </c>
      <c r="U6676" s="8">
        <f>[1]!b_anal_termifexercise($A6676,日期设置!B$2)</f>
        <v>0.74794520547945209</v>
      </c>
      <c r="V6676" s="10">
        <f>[1]!b_dq_dirtyprice(A6676,日期设置!$B$2)</f>
        <v>102.87869999999999</v>
      </c>
      <c r="W6676" s="11">
        <f>IF(U6676=0,ROUNDUP((Q6676-日期设置!$B$2)/365,0),ROUNDUP((R6676-日期设置!$B$2)/365,0))</f>
        <v>1</v>
      </c>
      <c r="X6676" s="18">
        <f>_xlfn.IFNA(VLOOKUP(A6676,过往入选债券!A:D,4,0),2)</f>
        <v>2</v>
      </c>
      <c r="Y6676">
        <f>_xlfn.IFNA(VLOOKUP(C6676,[2]Sheet1!$A:$A,1,0),3)</f>
        <v>3</v>
      </c>
    </row>
    <row r="6677" spans="1:25" hidden="1" x14ac:dyDescent="0.2">
      <c r="A6677" s="21" t="s">
        <v>4862</v>
      </c>
      <c r="B6677" s="21" t="s">
        <v>4863</v>
      </c>
      <c r="C6677" s="37" t="s">
        <v>4864</v>
      </c>
      <c r="D6677" s="26" t="str">
        <f>[1]!b_calc_yield(A6677,日期设置!$B$2,F6677,1,R6677,1,O6677,L6677,S6677,)</f>
        <v>Fetching...</v>
      </c>
      <c r="E6677" s="26">
        <f t="shared" si="208"/>
        <v>4.0095609376133545</v>
      </c>
      <c r="F6677" s="18">
        <f>[1]!b_dq_cleanprice($A6677,日期设置!B$2)</f>
        <v>100.9301</v>
      </c>
      <c r="G6677" s="18" t="str">
        <f t="shared" si="209"/>
        <v>1.14 + 0</v>
      </c>
      <c r="H6677" s="27">
        <f>[1]!b_dq_pctchange($A6677,日期设置!$B$2,1)/100</f>
        <v>0</v>
      </c>
      <c r="I6677" s="26">
        <f>[1]!b_pq_pctchange(A6677,日期设置!$B$4,日期设置!$B$2,1)</f>
        <v>0</v>
      </c>
      <c r="J6677" s="26">
        <f>[1]!b_pq_pctchange(A6677,日期设置!$C$4,日期设置!$B$2,1)</f>
        <v>0</v>
      </c>
      <c r="K6677" s="52">
        <f>[1]!b_dq_amount($A6677,日期设置!B$2,2,10000)</f>
        <v>0</v>
      </c>
      <c r="L6677" s="26">
        <f>[1]!b_info_latestpar(A6677,日期设置!$B$2)</f>
        <v>100</v>
      </c>
      <c r="M6677" s="6">
        <f>[1]!b_info_outstandingbalance($A6677,日期设置!B$2)</f>
        <v>15</v>
      </c>
      <c r="N6677" s="7" t="str">
        <f>[1]!b_info_latestissurercreditrating2(A6677,日期设置!$B$2,"102","1")</f>
        <v>AAA</v>
      </c>
      <c r="O6677" s="8">
        <v>4.4800000000000004</v>
      </c>
      <c r="P6677" s="9">
        <f>[1]!b_info_repurchasedate(A6677)</f>
        <v>0</v>
      </c>
      <c r="Q6677" s="8" t="s">
        <v>17731</v>
      </c>
      <c r="R6677" s="2" t="str">
        <f>IF((--IF(P6677=0,Q6677,P6677))&gt;(--日期设置!$B$2),IF(P6677=0,Q6677,P6677),Q6677)</f>
        <v>2022-05-14</v>
      </c>
      <c r="S6677" s="2" t="s">
        <v>19078</v>
      </c>
      <c r="T6677" s="8">
        <f>[1]!b_anal_ptmyear($A6677,日期设置!$B$2)</f>
        <v>1.1452054794520548</v>
      </c>
      <c r="U6677" s="8">
        <f>[1]!b_anal_termifexercise($A6677,日期设置!B$2)</f>
        <v>0</v>
      </c>
      <c r="V6677" s="10">
        <f>[1]!b_dq_dirtyprice(A6677,日期设置!$B$2)</f>
        <v>104.75960000000001</v>
      </c>
      <c r="W6677" s="11">
        <f>IF(U6677=0,ROUNDUP((Q6677-日期设置!$B$2)/365,0),ROUNDUP((R6677-日期设置!$B$2)/365,0))</f>
        <v>2</v>
      </c>
      <c r="X6677" s="18">
        <f>_xlfn.IFNA(VLOOKUP(A6677,过往入选债券!A:D,4,0),2)</f>
        <v>2</v>
      </c>
      <c r="Y6677">
        <f>_xlfn.IFNA(VLOOKUP(C6677,[2]Sheet1!$A:$A,1,0),3)</f>
        <v>3</v>
      </c>
    </row>
    <row r="6678" spans="1:25" hidden="1" x14ac:dyDescent="0.2">
      <c r="A6678" s="21" t="s">
        <v>834</v>
      </c>
      <c r="B6678" s="21" t="s">
        <v>835</v>
      </c>
      <c r="C6678" s="37" t="s">
        <v>836</v>
      </c>
      <c r="D6678" s="26" t="str">
        <f>[1]!b_calc_yield(A6678,日期设置!$B$2,F6678,1,R6678,1,O6678,L6678,S6678,)</f>
        <v>Fetching...</v>
      </c>
      <c r="E6678" s="26">
        <f t="shared" si="208"/>
        <v>0.77486637586778873</v>
      </c>
      <c r="F6678" s="18">
        <f>[1]!b_dq_cleanprice($A6678,日期设置!B$2)</f>
        <v>100.25700000000001</v>
      </c>
      <c r="G6678" s="18" t="str">
        <f t="shared" si="209"/>
        <v>0.21 + 0</v>
      </c>
      <c r="H6678" s="27">
        <f>[1]!b_dq_pctchange($A6678,日期设置!$B$2,1)/100</f>
        <v>0</v>
      </c>
      <c r="I6678" s="26">
        <f>[1]!b_pq_pctchange(A6678,日期设置!$B$4,日期设置!$B$2,1)</f>
        <v>1.685952029178622E-2</v>
      </c>
      <c r="J6678" s="26">
        <f>[1]!b_pq_pctchange(A6678,日期设置!$C$4,日期设置!$B$2,1)</f>
        <v>1.685952029178622E-2</v>
      </c>
      <c r="K6678" s="52">
        <f>[1]!b_dq_amount($A6678,日期设置!B$2,2,10000)</f>
        <v>0</v>
      </c>
      <c r="L6678" s="26">
        <f>[1]!b_info_latestpar(A6678,日期设置!$B$2)</f>
        <v>100</v>
      </c>
      <c r="M6678" s="6">
        <f>[1]!b_info_outstandingbalance($A6678,日期设置!B$2)</f>
        <v>10</v>
      </c>
      <c r="N6678" s="7">
        <f>[1]!b_info_latestissurercreditrating2(A6678,日期设置!$B$2,"102","1")</f>
        <v>0</v>
      </c>
      <c r="O6678" s="8">
        <v>4.9800000000000004</v>
      </c>
      <c r="P6678" s="9">
        <f>[1]!b_info_repurchasedate(A6678)</f>
        <v>0</v>
      </c>
      <c r="Q6678" s="8" t="s">
        <v>16138</v>
      </c>
      <c r="R6678" s="2" t="str">
        <f>IF((--IF(P6678=0,Q6678,P6678))&gt;(--日期设置!$B$2),IF(P6678=0,Q6678,P6678),Q6678)</f>
        <v>2021-06-08</v>
      </c>
      <c r="S6678" s="2" t="s">
        <v>17925</v>
      </c>
      <c r="T6678" s="8">
        <f>[1]!b_anal_ptmyear($A6678,日期设置!$B$2)</f>
        <v>0.21369863013698631</v>
      </c>
      <c r="U6678" s="8">
        <f>[1]!b_anal_termifexercise($A6678,日期设置!B$2)</f>
        <v>0</v>
      </c>
      <c r="V6678" s="10">
        <f>[1]!b_dq_dirtyprice(A6678,日期设置!$B$2)</f>
        <v>104.1728</v>
      </c>
      <c r="W6678" s="11">
        <f>IF(U6678=0,ROUNDUP((Q6678-日期设置!$B$2)/365,0),ROUNDUP((R6678-日期设置!$B$2)/365,0))</f>
        <v>1</v>
      </c>
      <c r="X6678" s="18">
        <f>_xlfn.IFNA(VLOOKUP(A6678,过往入选债券!A:D,4,0),2)</f>
        <v>2</v>
      </c>
      <c r="Y6678">
        <f>_xlfn.IFNA(VLOOKUP(C6678,[2]Sheet1!$A:$A,1,0),3)</f>
        <v>3</v>
      </c>
    </row>
    <row r="6679" spans="1:25" hidden="1" x14ac:dyDescent="0.2">
      <c r="A6679" s="28" t="s">
        <v>22384</v>
      </c>
      <c r="B6679" s="28" t="s">
        <v>22385</v>
      </c>
      <c r="C6679" s="39" t="s">
        <v>19644</v>
      </c>
      <c r="D6679" s="26" t="str">
        <f>[1]!b_calc_yield(A6679,日期设置!$B$2,F6679,1,R6679,1,O6679,L6679,S6679,)</f>
        <v>Fetching...</v>
      </c>
      <c r="E6679" s="26">
        <f t="shared" si="208"/>
        <v>10.436803327415344</v>
      </c>
      <c r="F6679" s="18">
        <f>[1]!b_dq_cleanprice($A6679,日期设置!B$2)</f>
        <v>99.533900000000003</v>
      </c>
      <c r="G6679" s="18" t="str">
        <f t="shared" si="209"/>
        <v>2.88 + 0</v>
      </c>
      <c r="H6679" s="27">
        <f>[1]!b_dq_pctchange($A6679,日期设置!$B$2,1)/100</f>
        <v>0</v>
      </c>
      <c r="I6679" s="26">
        <f>[1]!b_pq_pctchange(A6679,日期设置!$B$4,日期设置!$B$2,1)</f>
        <v>0.1716931704160464</v>
      </c>
      <c r="J6679" s="26">
        <f>[1]!b_pq_pctchange(A6679,日期设置!$C$4,日期设置!$B$2,1)</f>
        <v>-0.46609999999999735</v>
      </c>
      <c r="K6679" s="52">
        <f>[1]!b_dq_amount($A6679,日期设置!B$2,2,10000)</f>
        <v>0</v>
      </c>
      <c r="L6679" s="26">
        <f>[1]!b_info_latestpar(A6679,日期设置!$B$2)</f>
        <v>100</v>
      </c>
      <c r="M6679" s="6">
        <f>[1]!b_info_outstandingbalance($A6679,日期设置!B$2)</f>
        <v>10</v>
      </c>
      <c r="N6679" s="7" t="str">
        <f>[1]!b_info_latestissurercreditrating2(A6679,日期设置!$B$2,"102","1")</f>
        <v>AAA</v>
      </c>
      <c r="O6679" s="43">
        <v>3.45</v>
      </c>
      <c r="P6679" s="9">
        <f>[1]!b_info_repurchasedate(A6679)</f>
        <v>0</v>
      </c>
      <c r="Q6679" s="31" t="s">
        <v>23426</v>
      </c>
      <c r="R6679" s="2" t="str">
        <f>IF((--IF(P6679=0,Q6679,P6679))&gt;(--日期设置!$B$2),IF(P6679=0,Q6679,P6679),Q6679)</f>
        <v>2024-02-09</v>
      </c>
      <c r="S6679" s="2" t="s">
        <v>23134</v>
      </c>
      <c r="T6679" s="8">
        <f>[1]!b_anal_ptmyear($A6679,日期设置!$B$2)</f>
        <v>2.8876712328767122</v>
      </c>
      <c r="U6679" s="8">
        <f>[1]!b_anal_termifexercise($A6679,日期设置!B$2)</f>
        <v>0</v>
      </c>
      <c r="V6679" s="10">
        <f>[1]!b_dq_dirtyprice(A6679,日期设置!$B$2)</f>
        <v>99.921400000000006</v>
      </c>
      <c r="W6679" s="11">
        <f>IF(U6679=0,ROUNDUP((Q6679-日期设置!$B$2)/365,0),ROUNDUP((R6679-日期设置!$B$2)/365,0))</f>
        <v>3</v>
      </c>
      <c r="X6679" s="18">
        <f>_xlfn.IFNA(VLOOKUP(A6679,过往入选债券!A:D,4,0),2)</f>
        <v>2</v>
      </c>
      <c r="Y6679">
        <f>_xlfn.IFNA(VLOOKUP(C6679,[2]Sheet1!$A:$A,1,0),3)</f>
        <v>3</v>
      </c>
    </row>
    <row r="6680" spans="1:25" hidden="1" x14ac:dyDescent="0.2">
      <c r="A6680" s="21" t="s">
        <v>11165</v>
      </c>
      <c r="B6680" s="21" t="s">
        <v>11166</v>
      </c>
      <c r="C6680" s="37" t="s">
        <v>381</v>
      </c>
      <c r="D6680" s="26" t="str">
        <f>[1]!b_calc_yield(A6680,日期设置!$B$2,F6680,1,R6680,1,O6680,L6680,S6680,)</f>
        <v>Fetching...</v>
      </c>
      <c r="E6680" s="26">
        <f t="shared" si="208"/>
        <v>7.9445199591630322</v>
      </c>
      <c r="F6680" s="18">
        <f>[1]!b_dq_cleanprice($A6680,日期设置!B$2)</f>
        <v>99.197299999999998</v>
      </c>
      <c r="G6680" s="18" t="str">
        <f t="shared" si="209"/>
        <v>4.23 + 2.23</v>
      </c>
      <c r="H6680" s="27">
        <f>[1]!b_dq_pctchange($A6680,日期设置!$B$2,1)/100</f>
        <v>0</v>
      </c>
      <c r="I6680" s="26">
        <f>[1]!b_pq_pctchange(A6680,日期设置!$B$4,日期设置!$B$2,1)</f>
        <v>0</v>
      </c>
      <c r="J6680" s="26">
        <f>[1]!b_pq_pctchange(A6680,日期设置!$C$4,日期设置!$B$2,1)</f>
        <v>0</v>
      </c>
      <c r="K6680" s="52">
        <f>[1]!b_dq_amount($A6680,日期设置!B$2,2,10000)</f>
        <v>0</v>
      </c>
      <c r="L6680" s="26">
        <f>[1]!b_info_latestpar(A6680,日期设置!$B$2)</f>
        <v>100</v>
      </c>
      <c r="M6680" s="6">
        <f>[1]!b_info_outstandingbalance($A6680,日期设置!B$2)</f>
        <v>6</v>
      </c>
      <c r="N6680" s="7" t="str">
        <f>[1]!b_info_latestissurercreditrating2(A6680,日期设置!$B$2,"102","1")</f>
        <v>AAA</v>
      </c>
      <c r="O6680" s="8">
        <v>3.25</v>
      </c>
      <c r="P6680" s="9" t="str">
        <f>[1]!b_info_repurchasedate(A6680)</f>
        <v>2023-06-17</v>
      </c>
      <c r="Q6680" s="8" t="s">
        <v>16266</v>
      </c>
      <c r="R6680" s="2" t="str">
        <f>IF((--IF(P6680=0,Q6680,P6680))&gt;(--日期设置!$B$2),IF(P6680=0,Q6680,P6680),Q6680)</f>
        <v>2023-06-17</v>
      </c>
      <c r="S6680" s="2" t="s">
        <v>18047</v>
      </c>
      <c r="T6680" s="8">
        <f>[1]!b_anal_ptmyear($A6680,日期设置!$B$2)</f>
        <v>4.2383561643835614</v>
      </c>
      <c r="U6680" s="8">
        <f>[1]!b_anal_termifexercise($A6680,日期设置!B$2)</f>
        <v>2.2383561643835614</v>
      </c>
      <c r="V6680" s="10">
        <f>[1]!b_dq_dirtyprice(A6680,日期设置!$B$2)</f>
        <v>101.6726</v>
      </c>
      <c r="W6680" s="11">
        <f>IF(U6680=0,ROUNDUP((Q6680-日期设置!$B$2)/365,0),ROUNDUP((R6680-日期设置!$B$2)/365,0))</f>
        <v>3</v>
      </c>
      <c r="X6680" s="18">
        <f>_xlfn.IFNA(VLOOKUP(A6680,过往入选债券!A:D,4,0),2)</f>
        <v>2</v>
      </c>
      <c r="Y6680">
        <f>_xlfn.IFNA(VLOOKUP(C6680,[2]Sheet1!$A:$A,1,0),3)</f>
        <v>3</v>
      </c>
    </row>
    <row r="6681" spans="1:25" hidden="1" x14ac:dyDescent="0.2">
      <c r="A6681" s="21" t="s">
        <v>6167</v>
      </c>
      <c r="B6681" s="21" t="s">
        <v>6168</v>
      </c>
      <c r="C6681" s="37" t="s">
        <v>299</v>
      </c>
      <c r="D6681" s="26" t="str">
        <f>[1]!b_calc_yield(A6681,日期设置!$B$2,F6681,1,R6681,1,O6681,L6681,S6681,)</f>
        <v>Fetching...</v>
      </c>
      <c r="E6681" s="26">
        <f t="shared" si="208"/>
        <v>5.6075829456371462</v>
      </c>
      <c r="F6681" s="18">
        <f>[1]!b_dq_cleanprice($A6681,日期设置!B$2)</f>
        <v>102.41719999999999</v>
      </c>
      <c r="G6681" s="18" t="str">
        <f t="shared" si="209"/>
        <v>1.58 + 0</v>
      </c>
      <c r="H6681" s="27">
        <f>[1]!b_dq_pctchange($A6681,日期设置!$B$2,1)/100</f>
        <v>0</v>
      </c>
      <c r="I6681" s="26">
        <f>[1]!b_pq_pctchange(A6681,日期设置!$B$4,日期设置!$B$2,1)</f>
        <v>0</v>
      </c>
      <c r="J6681" s="26">
        <f>[1]!b_pq_pctchange(A6681,日期设置!$C$4,日期设置!$B$2,1)</f>
        <v>-4.1284605136675021E-2</v>
      </c>
      <c r="K6681" s="52">
        <f>[1]!b_dq_amount($A6681,日期设置!B$2,2,10000)</f>
        <v>0</v>
      </c>
      <c r="L6681" s="26">
        <f>[1]!b_info_latestpar(A6681,日期设置!$B$2)</f>
        <v>100</v>
      </c>
      <c r="M6681" s="6">
        <f>[1]!b_info_outstandingbalance($A6681,日期设置!B$2)</f>
        <v>10</v>
      </c>
      <c r="N6681" s="7" t="str">
        <f>[1]!b_info_latestissurercreditrating2(A6681,日期设置!$B$2,"102","1")</f>
        <v>AA+</v>
      </c>
      <c r="O6681" s="8">
        <v>5.24</v>
      </c>
      <c r="P6681" s="9">
        <f>[1]!b_info_repurchasedate(A6681)</f>
        <v>0</v>
      </c>
      <c r="Q6681" s="8" t="s">
        <v>16414</v>
      </c>
      <c r="R6681" s="2" t="str">
        <f>IF((--IF(P6681=0,Q6681,P6681))&gt;(--日期设置!$B$2),IF(P6681=0,Q6681,P6681),Q6681)</f>
        <v>2022-10-20</v>
      </c>
      <c r="S6681" s="2" t="s">
        <v>18187</v>
      </c>
      <c r="T6681" s="8">
        <f>[1]!b_anal_ptmyear($A6681,日期设置!$B$2)</f>
        <v>1.580821917808219</v>
      </c>
      <c r="U6681" s="8">
        <f>[1]!b_anal_termifexercise($A6681,日期设置!B$2)</f>
        <v>0</v>
      </c>
      <c r="V6681" s="10">
        <f>[1]!b_dq_dirtyprice(A6681,日期设置!$B$2)</f>
        <v>104.61369999999999</v>
      </c>
      <c r="W6681" s="11">
        <f>IF(U6681=0,ROUNDUP((Q6681-日期设置!$B$2)/365,0),ROUNDUP((R6681-日期设置!$B$2)/365,0))</f>
        <v>2</v>
      </c>
      <c r="X6681" s="18">
        <f>_xlfn.IFNA(VLOOKUP(A6681,过往入选债券!A:D,4,0),2)</f>
        <v>2</v>
      </c>
      <c r="Y6681">
        <f>_xlfn.IFNA(VLOOKUP(C6681,[2]Sheet1!$A:$A,1,0),3)</f>
        <v>3</v>
      </c>
    </row>
    <row r="6682" spans="1:25" hidden="1" x14ac:dyDescent="0.2">
      <c r="A6682" s="28" t="s">
        <v>21558</v>
      </c>
      <c r="B6682" s="28" t="s">
        <v>21559</v>
      </c>
      <c r="C6682" s="39" t="s">
        <v>21713</v>
      </c>
      <c r="D6682" s="26" t="str">
        <f>[1]!b_calc_yield(A6682,日期设置!$B$2,F6682,1,R6682,1,O6682,L6682,S6682,)</f>
        <v>Fetching...</v>
      </c>
      <c r="E6682" s="26">
        <f t="shared" si="208"/>
        <v>9.3887488113135298</v>
      </c>
      <c r="F6682" s="18">
        <f>[1]!b_dq_cleanprice($A6682,日期设置!B$2)</f>
        <v>100</v>
      </c>
      <c r="G6682" s="18" t="str">
        <f t="shared" si="209"/>
        <v>2.62 + 0</v>
      </c>
      <c r="H6682" s="27">
        <f>[1]!b_dq_pctchange($A6682,日期设置!$B$2,1)/100</f>
        <v>0</v>
      </c>
      <c r="I6682" s="26">
        <f>[1]!b_pq_pctchange(A6682,日期设置!$B$4,日期设置!$B$2,1)</f>
        <v>0</v>
      </c>
      <c r="J6682" s="26">
        <f>[1]!b_pq_pctchange(A6682,日期设置!$C$4,日期设置!$B$2,1)</f>
        <v>0</v>
      </c>
      <c r="K6682" s="52">
        <f>[1]!b_dq_amount($A6682,日期设置!B$2,2,10000)</f>
        <v>0</v>
      </c>
      <c r="L6682" s="26">
        <f>[1]!b_info_latestpar(A6682,日期设置!$B$2)</f>
        <v>100</v>
      </c>
      <c r="M6682" s="6">
        <f>[1]!b_info_outstandingbalance($A6682,日期设置!B$2)</f>
        <v>3</v>
      </c>
      <c r="N6682" s="7" t="str">
        <f>[1]!b_info_latestissurercreditrating2(A6682,日期设置!$B$2,"102","1")</f>
        <v>AA</v>
      </c>
      <c r="O6682" s="43">
        <v>3.63</v>
      </c>
      <c r="P6682" s="9">
        <f>[1]!b_info_repurchasedate(A6682)</f>
        <v>0</v>
      </c>
      <c r="Q6682" s="31" t="s">
        <v>16459</v>
      </c>
      <c r="R6682" s="2" t="str">
        <f>IF((--IF(P6682=0,Q6682,P6682))&gt;(--日期设置!$B$2),IF(P6682=0,Q6682,P6682),Q6682)</f>
        <v>2023-11-04</v>
      </c>
      <c r="S6682" s="31" t="s">
        <v>21678</v>
      </c>
      <c r="T6682" s="8">
        <f>[1]!b_anal_ptmyear($A6682,日期设置!$B$2)</f>
        <v>2.6219178082191781</v>
      </c>
      <c r="U6682" s="8">
        <f>[1]!b_anal_termifexercise($A6682,日期设置!B$2)</f>
        <v>0</v>
      </c>
      <c r="V6682" s="10">
        <f>[1]!b_dq_dirtyprice(A6682,日期设置!$B$2)</f>
        <v>101.3724</v>
      </c>
      <c r="W6682" s="11">
        <f>IF(U6682=0,ROUNDUP((Q6682-日期设置!$B$2)/365,0),ROUNDUP((R6682-日期设置!$B$2)/365,0))</f>
        <v>3</v>
      </c>
      <c r="X6682" s="18">
        <f>_xlfn.IFNA(VLOOKUP(A6682,过往入选债券!A:D,4,0),2)</f>
        <v>2</v>
      </c>
      <c r="Y6682">
        <f>_xlfn.IFNA(VLOOKUP(C6682,[2]Sheet1!$A:$A,1,0),3)</f>
        <v>3</v>
      </c>
    </row>
    <row r="6683" spans="1:25" hidden="1" x14ac:dyDescent="0.2">
      <c r="A6683" s="21" t="s">
        <v>4915</v>
      </c>
      <c r="B6683" s="21" t="s">
        <v>4916</v>
      </c>
      <c r="C6683" s="37" t="s">
        <v>4904</v>
      </c>
      <c r="D6683" s="26" t="str">
        <f>[1]!b_calc_yield(A6683,日期设置!$B$2,F6683,1,R6683,1,O6683,L6683,S6683,)</f>
        <v>Fetching...</v>
      </c>
      <c r="E6683" s="26">
        <f t="shared" si="208"/>
        <v>11.941981160854255</v>
      </c>
      <c r="F6683" s="18">
        <f>[1]!b_dq_cleanprice($A6683,日期设置!B$2)</f>
        <v>109.742</v>
      </c>
      <c r="G6683" s="18" t="str">
        <f t="shared" si="209"/>
        <v>3.49 + 0</v>
      </c>
      <c r="H6683" s="27">
        <f>[1]!b_dq_pctchange($A6683,日期设置!$B$2,1)/100</f>
        <v>0</v>
      </c>
      <c r="I6683" s="26">
        <f>[1]!b_pq_pctchange(A6683,日期设置!$B$4,日期设置!$B$2,1)</f>
        <v>0</v>
      </c>
      <c r="J6683" s="26">
        <f>[1]!b_pq_pctchange(A6683,日期设置!$C$4,日期设置!$B$2,1)</f>
        <v>0</v>
      </c>
      <c r="K6683" s="52">
        <f>[1]!b_dq_amount($A6683,日期设置!B$2,2,10000)</f>
        <v>0</v>
      </c>
      <c r="L6683" s="26">
        <f>[1]!b_info_latestpar(A6683,日期设置!$B$2)</f>
        <v>100</v>
      </c>
      <c r="M6683" s="6">
        <f>[1]!b_info_outstandingbalance($A6683,日期设置!B$2)</f>
        <v>20</v>
      </c>
      <c r="N6683" s="7" t="str">
        <f>[1]!b_info_latestissurercreditrating2(A6683,日期设置!$B$2,"102","1")</f>
        <v>AAA</v>
      </c>
      <c r="O6683" s="8">
        <v>6.65</v>
      </c>
      <c r="P6683" s="9">
        <f>[1]!b_info_repurchasedate(A6683)</f>
        <v>0</v>
      </c>
      <c r="Q6683" s="8" t="s">
        <v>16894</v>
      </c>
      <c r="R6683" s="2" t="str">
        <f>IF((--IF(P6683=0,Q6683,P6683))&gt;(--日期设置!$B$2),IF(P6683=0,Q6683,P6683),Q6683)</f>
        <v>2024-09-19</v>
      </c>
      <c r="S6683" s="2" t="s">
        <v>18313</v>
      </c>
      <c r="T6683" s="8">
        <f>[1]!b_anal_ptmyear($A6683,日期设置!$B$2)</f>
        <v>3.495890410958904</v>
      </c>
      <c r="U6683" s="8">
        <f>[1]!b_anal_termifexercise($A6683,日期设置!B$2)</f>
        <v>0</v>
      </c>
      <c r="V6683" s="10">
        <f>[1]!b_dq_dirtyprice(A6683,日期设置!$B$2)</f>
        <v>113.0943</v>
      </c>
      <c r="W6683" s="11">
        <f>IF(U6683=0,ROUNDUP((Q6683-日期设置!$B$2)/365,0),ROUNDUP((R6683-日期设置!$B$2)/365,0))</f>
        <v>4</v>
      </c>
      <c r="X6683" s="18">
        <f>_xlfn.IFNA(VLOOKUP(A6683,过往入选债券!A:D,4,0),2)</f>
        <v>2</v>
      </c>
      <c r="Y6683">
        <f>_xlfn.IFNA(VLOOKUP(C6683,[2]Sheet1!$A:$A,1,0),3)</f>
        <v>3</v>
      </c>
    </row>
    <row r="6684" spans="1:25" x14ac:dyDescent="0.2">
      <c r="A6684" s="21" t="s">
        <v>7632</v>
      </c>
      <c r="B6684" s="21" t="s">
        <v>7633</v>
      </c>
      <c r="C6684" s="37" t="s">
        <v>6120</v>
      </c>
      <c r="D6684" s="26" t="str">
        <f>[1]!b_calc_yield(A6684,日期设置!$B$2,F6684,1,R6684,1,O6684,L6684,S6684,)</f>
        <v>Fetching...</v>
      </c>
      <c r="E6684" s="26">
        <f t="shared" si="208"/>
        <v>2.5413562441037651</v>
      </c>
      <c r="F6684" s="18">
        <f>[1]!b_dq_cleanprice($A6684,日期设置!B$2)</f>
        <v>101.3443</v>
      </c>
      <c r="G6684" s="18" t="str">
        <f t="shared" si="209"/>
        <v>0.70 + 0.70</v>
      </c>
      <c r="H6684" s="27">
        <f>[1]!b_dq_pctchange($A6684,日期设置!$B$2,1)/100</f>
        <v>-7.1881298241314073E-4</v>
      </c>
      <c r="I6684" s="26">
        <f>[1]!b_pq_pctchange(A6684,日期设置!$B$4,日期设置!$B$2,1)</f>
        <v>-7.1881298241314076E-2</v>
      </c>
      <c r="J6684" s="26">
        <f>[1]!b_pq_pctchange(A6684,日期设置!$C$4,日期设置!$B$2,1)</f>
        <v>-7.3013082168230624E-3</v>
      </c>
      <c r="K6684" s="52">
        <f>[1]!b_dq_amount($A6684,日期设置!B$2,2,10000)</f>
        <v>2060.6312054</v>
      </c>
      <c r="L6684" s="26">
        <f>[1]!b_info_latestpar(A6684,日期设置!$B$2)</f>
        <v>100</v>
      </c>
      <c r="M6684" s="6">
        <f>[1]!b_info_outstandingbalance($A6684,日期设置!B$2)</f>
        <v>16.2</v>
      </c>
      <c r="N6684" s="7" t="str">
        <f>[1]!b_info_latestissurercreditrating2(A6684,日期设置!$B$2,"102","1")</f>
        <v>AAA</v>
      </c>
      <c r="O6684" s="8">
        <v>5.65</v>
      </c>
      <c r="P6684" s="9">
        <f>[1]!b_info_repurchasedate(A6684)</f>
        <v>0</v>
      </c>
      <c r="Q6684" s="8" t="s">
        <v>15981</v>
      </c>
      <c r="R6684" s="2" t="str">
        <f>IF((--IF(P6684=0,Q6684,P6684))&gt;(--日期设置!$B$2),IF(P6684=0,Q6684,P6684),Q6684)</f>
        <v>2021-12-03</v>
      </c>
      <c r="S6684" s="2" t="s">
        <v>17769</v>
      </c>
      <c r="T6684" s="8">
        <f>[1]!b_anal_ptmyear($A6684,日期设置!$B$2)</f>
        <v>0.70136986301369864</v>
      </c>
      <c r="U6684" s="8">
        <f>[1]!b_anal_termifexercise($A6684,日期设置!B$2)</f>
        <v>0.70136986301369864</v>
      </c>
      <c r="V6684" s="10">
        <f>[1]!b_dq_dirtyprice(A6684,日期设置!$B$2)</f>
        <v>103.0316</v>
      </c>
      <c r="W6684" s="11">
        <f>IF(U6684=0,ROUNDUP((Q6684-日期设置!$B$2)/365,0),ROUNDUP((R6684-日期设置!$B$2)/365,0))</f>
        <v>1</v>
      </c>
      <c r="X6684" s="18">
        <f>_xlfn.IFNA(VLOOKUP(A6684,过往入选债券!A:D,4,0),2)</f>
        <v>2</v>
      </c>
      <c r="Y6684">
        <f>_xlfn.IFNA(VLOOKUP(C6684,[2]Sheet1!$A:$A,1,0),3)</f>
        <v>3</v>
      </c>
    </row>
    <row r="6685" spans="1:25" hidden="1" x14ac:dyDescent="0.2">
      <c r="A6685" s="21" t="s">
        <v>634</v>
      </c>
      <c r="B6685" s="21" t="s">
        <v>635</v>
      </c>
      <c r="C6685" s="37" t="s">
        <v>436</v>
      </c>
      <c r="D6685" s="26" t="str">
        <f>[1]!b_calc_yield(A6685,日期设置!$B$2,F6685,1,R6685,1,O6685,L6685,S6685,)</f>
        <v>Fetching...</v>
      </c>
      <c r="E6685" s="26">
        <f t="shared" si="208"/>
        <v>1.1414257380388815</v>
      </c>
      <c r="F6685" s="18">
        <f>[1]!b_dq_cleanprice($A6685,日期设置!B$2)</f>
        <v>100.4207</v>
      </c>
      <c r="G6685" s="18" t="str">
        <f t="shared" si="209"/>
        <v>0.31 + 0</v>
      </c>
      <c r="H6685" s="27">
        <f>[1]!b_dq_pctchange($A6685,日期设置!$B$2,1)/100</f>
        <v>0</v>
      </c>
      <c r="I6685" s="26">
        <f>[1]!b_pq_pctchange(A6685,日期设置!$B$4,日期设置!$B$2,1)</f>
        <v>7.4342699915581734E-2</v>
      </c>
      <c r="J6685" s="26">
        <f>[1]!b_pq_pctchange(A6685,日期设置!$C$4,日期设置!$B$2,1)</f>
        <v>7.4342699915581734E-2</v>
      </c>
      <c r="K6685" s="52">
        <f>[1]!b_dq_amount($A6685,日期设置!B$2,2,10000)</f>
        <v>0</v>
      </c>
      <c r="L6685" s="26">
        <f>[1]!b_info_latestpar(A6685,日期设置!$B$2)</f>
        <v>100</v>
      </c>
      <c r="M6685" s="6">
        <f>[1]!b_info_outstandingbalance($A6685,日期设置!B$2)</f>
        <v>8</v>
      </c>
      <c r="N6685" s="7">
        <f>[1]!b_info_latestissurercreditrating2(A6685,日期设置!$B$2,"102","1")</f>
        <v>0</v>
      </c>
      <c r="O6685" s="8">
        <v>5.0999999999999996</v>
      </c>
      <c r="P6685" s="9">
        <f>[1]!b_info_repurchasedate(A6685)</f>
        <v>0</v>
      </c>
      <c r="Q6685" s="8" t="s">
        <v>16544</v>
      </c>
      <c r="R6685" s="2" t="str">
        <f>IF((--IF(P6685=0,Q6685,P6685))&gt;(--日期设置!$B$2),IF(P6685=0,Q6685,P6685),Q6685)</f>
        <v>2021-07-15</v>
      </c>
      <c r="S6685" s="2" t="s">
        <v>18291</v>
      </c>
      <c r="T6685" s="8">
        <f>[1]!b_anal_ptmyear($A6685,日期设置!$B$2)</f>
        <v>0.31506849315068491</v>
      </c>
      <c r="U6685" s="8">
        <f>[1]!b_anal_termifexercise($A6685,日期设置!B$2)</f>
        <v>0</v>
      </c>
      <c r="V6685" s="10">
        <f>[1]!b_dq_dirtyprice(A6685,日期设置!$B$2)</f>
        <v>103.9139</v>
      </c>
      <c r="W6685" s="11">
        <f>IF(U6685=0,ROUNDUP((Q6685-日期设置!$B$2)/365,0),ROUNDUP((R6685-日期设置!$B$2)/365,0))</f>
        <v>1</v>
      </c>
      <c r="X6685" s="18">
        <f>_xlfn.IFNA(VLOOKUP(A6685,过往入选债券!A:D,4,0),2)</f>
        <v>2</v>
      </c>
      <c r="Y6685">
        <f>_xlfn.IFNA(VLOOKUP(C6685,[2]Sheet1!$A:$A,1,0),3)</f>
        <v>3</v>
      </c>
    </row>
    <row r="6686" spans="1:25" hidden="1" x14ac:dyDescent="0.2">
      <c r="A6686" s="21" t="s">
        <v>7849</v>
      </c>
      <c r="B6686" s="21" t="s">
        <v>7850</v>
      </c>
      <c r="C6686" s="37" t="s">
        <v>7363</v>
      </c>
      <c r="D6686" s="26" t="str">
        <f>[1]!b_calc_yield(A6686,日期设置!$B$2,F6686,1,R6686,1,O6686,L6686,S6686,)</f>
        <v>Fetching...</v>
      </c>
      <c r="E6686" s="26">
        <f t="shared" si="208"/>
        <v>2.9775447620931761</v>
      </c>
      <c r="F6686" s="18">
        <f>[1]!b_dq_cleanprice($A6686,日期设置!B$2)</f>
        <v>100.3599</v>
      </c>
      <c r="G6686" s="18" t="str">
        <f t="shared" si="209"/>
        <v>0.82 + 0</v>
      </c>
      <c r="H6686" s="27">
        <f>[1]!b_dq_pctchange($A6686,日期设置!$B$2,1)/100</f>
        <v>0</v>
      </c>
      <c r="I6686" s="26">
        <f>[1]!b_pq_pctchange(A6686,日期设置!$B$4,日期设置!$B$2,1)</f>
        <v>8.7761376816429981E-2</v>
      </c>
      <c r="J6686" s="26">
        <f>[1]!b_pq_pctchange(A6686,日期设置!$C$4,日期设置!$B$2,1)</f>
        <v>8.7761376816429981E-2</v>
      </c>
      <c r="K6686" s="52">
        <f>[1]!b_dq_amount($A6686,日期设置!B$2,2,10000)</f>
        <v>0</v>
      </c>
      <c r="L6686" s="26">
        <f>[1]!b_info_latestpar(A6686,日期设置!$B$2)</f>
        <v>100</v>
      </c>
      <c r="M6686" s="6">
        <f>[1]!b_info_outstandingbalance($A6686,日期设置!B$2)</f>
        <v>25</v>
      </c>
      <c r="N6686" s="7" t="str">
        <f>[1]!b_info_latestissurercreditrating2(A6686,日期设置!$B$2,"102","1")</f>
        <v>AAA</v>
      </c>
      <c r="O6686" s="8">
        <v>4.0999999999999996</v>
      </c>
      <c r="P6686" s="9">
        <f>[1]!b_info_repurchasedate(A6686)</f>
        <v>0</v>
      </c>
      <c r="Q6686" s="8" t="s">
        <v>17219</v>
      </c>
      <c r="R6686" s="2" t="str">
        <f>IF((--IF(P6686=0,Q6686,P6686))&gt;(--日期设置!$B$2),IF(P6686=0,Q6686,P6686),Q6686)</f>
        <v>2022-01-16</v>
      </c>
      <c r="S6686" s="2" t="s">
        <v>17885</v>
      </c>
      <c r="T6686" s="8">
        <f>[1]!b_anal_ptmyear($A6686,日期设置!$B$2)</f>
        <v>0.82191780821917804</v>
      </c>
      <c r="U6686" s="8">
        <f>[1]!b_anal_termifexercise($A6686,日期设置!B$2)</f>
        <v>0</v>
      </c>
      <c r="V6686" s="10">
        <f>[1]!b_dq_dirtyprice(A6686,日期设置!$B$2)</f>
        <v>101.09</v>
      </c>
      <c r="W6686" s="11">
        <f>IF(U6686=0,ROUNDUP((Q6686-日期设置!$B$2)/365,0),ROUNDUP((R6686-日期设置!$B$2)/365,0))</f>
        <v>1</v>
      </c>
      <c r="X6686" s="18">
        <f>_xlfn.IFNA(VLOOKUP(A6686,过往入选债券!A:D,4,0),2)</f>
        <v>2</v>
      </c>
      <c r="Y6686">
        <f>_xlfn.IFNA(VLOOKUP(C6686,[2]Sheet1!$A:$A,1,0),3)</f>
        <v>3</v>
      </c>
    </row>
    <row r="6687" spans="1:25" hidden="1" x14ac:dyDescent="0.2">
      <c r="A6687" s="28" t="s">
        <v>19324</v>
      </c>
      <c r="B6687" s="28" t="s">
        <v>19325</v>
      </c>
      <c r="C6687" s="38" t="s">
        <v>3350</v>
      </c>
      <c r="D6687" s="26" t="str">
        <f>[1]!b_calc_yield(A6687,日期设置!$B$2,F6687,1,R6687,1,O6687,L6687,S6687,)</f>
        <v>Fetching...</v>
      </c>
      <c r="E6687" s="26">
        <f t="shared" si="208"/>
        <v>1.4887299508328233</v>
      </c>
      <c r="F6687" s="18">
        <f>[1]!b_dq_cleanprice($A6687,日期设置!B$2)</f>
        <v>99.959800000000001</v>
      </c>
      <c r="G6687" s="18" t="str">
        <f t="shared" si="209"/>
        <v>0.41 + 0</v>
      </c>
      <c r="H6687" s="27">
        <f>[1]!b_dq_pctchange($A6687,日期设置!$B$2,1)/100</f>
        <v>0</v>
      </c>
      <c r="I6687" s="26">
        <f>[1]!b_pq_pctchange(A6687,日期设置!$B$4,日期设置!$B$2,1)</f>
        <v>-4.7016690925275511E-3</v>
      </c>
      <c r="J6687" s="26">
        <f>[1]!b_pq_pctchange(A6687,日期设置!$C$4,日期设置!$B$2,1)</f>
        <v>0.1404533778937275</v>
      </c>
      <c r="K6687" s="52">
        <f>[1]!b_dq_amount($A6687,日期设置!B$2,2,10000)</f>
        <v>0</v>
      </c>
      <c r="L6687" s="26">
        <f>[1]!b_info_latestpar(A6687,日期设置!$B$2)</f>
        <v>100</v>
      </c>
      <c r="M6687" s="6">
        <f>[1]!b_info_outstandingbalance($A6687,日期设置!B$2)</f>
        <v>4</v>
      </c>
      <c r="N6687" s="7" t="str">
        <f>[1]!b_info_latestissurercreditrating2(A6687,日期设置!$B$2,"102","1")</f>
        <v>AA</v>
      </c>
      <c r="O6687" s="8">
        <v>3.6</v>
      </c>
      <c r="P6687" s="9">
        <f>[1]!b_info_repurchasedate(A6687)</f>
        <v>0</v>
      </c>
      <c r="Q6687" s="8" t="s">
        <v>16731</v>
      </c>
      <c r="R6687" s="2" t="str">
        <f>IF((--IF(P6687=0,Q6687,P6687))&gt;(--日期设置!$B$2),IF(P6687=0,Q6687,P6687),Q6687)</f>
        <v>2021-08-19</v>
      </c>
      <c r="S6687" s="31" t="s">
        <v>19326</v>
      </c>
      <c r="T6687" s="8">
        <f>[1]!b_anal_ptmyear($A6687,日期设置!$B$2)</f>
        <v>0.41095890410958902</v>
      </c>
      <c r="U6687" s="8">
        <f>[1]!b_anal_termifexercise($A6687,日期设置!B$2)</f>
        <v>0</v>
      </c>
      <c r="V6687" s="10">
        <f>[1]!b_dq_dirtyprice(A6687,日期设置!$B$2)</f>
        <v>102.08029999999999</v>
      </c>
      <c r="W6687" s="11">
        <f>IF(U6687=0,ROUNDUP((Q6687-日期设置!$B$2)/365,0),ROUNDUP((R6687-日期设置!$B$2)/365,0))</f>
        <v>1</v>
      </c>
      <c r="X6687" s="18">
        <f>_xlfn.IFNA(VLOOKUP(A6687,过往入选债券!A:D,4,0),2)</f>
        <v>2</v>
      </c>
      <c r="Y6687">
        <f>_xlfn.IFNA(VLOOKUP(C6687,[2]Sheet1!$A:$A,1,0),3)</f>
        <v>3</v>
      </c>
    </row>
    <row r="6688" spans="1:25" hidden="1" x14ac:dyDescent="0.2">
      <c r="A6688" s="21" t="s">
        <v>745</v>
      </c>
      <c r="B6688" s="21" t="s">
        <v>746</v>
      </c>
      <c r="C6688" s="37" t="s">
        <v>523</v>
      </c>
      <c r="D6688" s="26" t="str">
        <f>[1]!b_calc_yield(A6688,日期设置!$B$2,F6688,1,R6688,1,O6688,L6688,S6688,)</f>
        <v>Fetching...</v>
      </c>
      <c r="E6688" s="26">
        <f t="shared" si="208"/>
        <v>0.23821721555843389</v>
      </c>
      <c r="F6688" s="18">
        <f>[1]!b_dq_cleanprice($A6688,日期设置!B$2)</f>
        <v>100.08369999999999</v>
      </c>
      <c r="G6688" s="18" t="str">
        <f t="shared" si="209"/>
        <v>0.06 + 0</v>
      </c>
      <c r="H6688" s="27">
        <f>[1]!b_dq_pctchange($A6688,日期设置!$B$2,1)/100</f>
        <v>0</v>
      </c>
      <c r="I6688" s="26">
        <f>[1]!b_pq_pctchange(A6688,日期设置!$B$4,日期设置!$B$2,1)</f>
        <v>-0.21008152000510774</v>
      </c>
      <c r="J6688" s="26">
        <f>[1]!b_pq_pctchange(A6688,日期设置!$C$4,日期设置!$B$2,1)</f>
        <v>-0.21008152000510774</v>
      </c>
      <c r="K6688" s="52">
        <f>[1]!b_dq_amount($A6688,日期设置!B$2,2,10000)</f>
        <v>0</v>
      </c>
      <c r="L6688" s="26">
        <f>[1]!b_info_latestpar(A6688,日期设置!$B$2)</f>
        <v>100</v>
      </c>
      <c r="M6688" s="6">
        <f>[1]!b_info_outstandingbalance($A6688,日期设置!B$2)</f>
        <v>5</v>
      </c>
      <c r="N6688" s="7">
        <f>[1]!b_info_latestissurercreditrating2(A6688,日期设置!$B$2,"102","1")</f>
        <v>0</v>
      </c>
      <c r="O6688" s="8">
        <v>5.07</v>
      </c>
      <c r="P6688" s="9">
        <f>[1]!b_info_repurchasedate(A6688)</f>
        <v>0</v>
      </c>
      <c r="Q6688" s="8" t="s">
        <v>16163</v>
      </c>
      <c r="R6688" s="2" t="str">
        <f>IF((--IF(P6688=0,Q6688,P6688))&gt;(--日期设置!$B$2),IF(P6688=0,Q6688,P6688),Q6688)</f>
        <v>2021-04-15</v>
      </c>
      <c r="S6688" s="2" t="s">
        <v>17952</v>
      </c>
      <c r="T6688" s="8">
        <f>[1]!b_anal_ptmyear($A6688,日期设置!$B$2)</f>
        <v>6.575342465753424E-2</v>
      </c>
      <c r="U6688" s="8">
        <f>[1]!b_anal_termifexercise($A6688,日期设置!B$2)</f>
        <v>0</v>
      </c>
      <c r="V6688" s="10">
        <f>[1]!b_dq_dirtyprice(A6688,日期设置!$B$2)</f>
        <v>104.8203</v>
      </c>
      <c r="W6688" s="11">
        <f>IF(U6688=0,ROUNDUP((Q6688-日期设置!$B$2)/365,0),ROUNDUP((R6688-日期设置!$B$2)/365,0))</f>
        <v>1</v>
      </c>
      <c r="X6688" s="18">
        <f>_xlfn.IFNA(VLOOKUP(A6688,过往入选债券!A:D,4,0),2)</f>
        <v>2</v>
      </c>
      <c r="Y6688">
        <f>_xlfn.IFNA(VLOOKUP(C6688,[2]Sheet1!$A:$A,1,0),3)</f>
        <v>3</v>
      </c>
    </row>
    <row r="6689" spans="1:25" hidden="1" x14ac:dyDescent="0.2">
      <c r="A6689" s="21" t="s">
        <v>14904</v>
      </c>
      <c r="B6689" s="21" t="s">
        <v>14905</v>
      </c>
      <c r="C6689" s="37" t="s">
        <v>4876</v>
      </c>
      <c r="D6689" s="26" t="str">
        <f>[1]!b_calc_yield(A6689,日期设置!$B$2,F6689,1,R6689,1,O6689,L6689,S6689,)</f>
        <v>Fetching...</v>
      </c>
      <c r="E6689" s="26">
        <f t="shared" si="208"/>
        <v>2.718950462421188</v>
      </c>
      <c r="F6689" s="18">
        <f>[1]!b_dq_cleanprice($A6689,日期设置!B$2)</f>
        <v>100.95959999999999</v>
      </c>
      <c r="G6689" s="18" t="str">
        <f t="shared" si="209"/>
        <v>2.75 + 0.75</v>
      </c>
      <c r="H6689" s="27">
        <f>[1]!b_dq_pctchange($A6689,日期设置!$B$2,1)/100</f>
        <v>0</v>
      </c>
      <c r="I6689" s="26">
        <f>[1]!b_pq_pctchange(A6689,日期设置!$B$4,日期设置!$B$2,1)</f>
        <v>0</v>
      </c>
      <c r="J6689" s="26">
        <f>[1]!b_pq_pctchange(A6689,日期设置!$C$4,日期设置!$B$2,1)</f>
        <v>0</v>
      </c>
      <c r="K6689" s="52">
        <f>[1]!b_dq_amount($A6689,日期设置!B$2,2,10000)</f>
        <v>0</v>
      </c>
      <c r="L6689" s="26">
        <f>[1]!b_info_latestpar(A6689,日期设置!$B$2)</f>
        <v>100</v>
      </c>
      <c r="M6689" s="6">
        <f>[1]!b_info_outstandingbalance($A6689,日期设置!B$2)</f>
        <v>10</v>
      </c>
      <c r="N6689" s="7" t="str">
        <f>[1]!b_info_latestissurercreditrating2(A6689,日期设置!$B$2,"102","1")</f>
        <v>AAA</v>
      </c>
      <c r="O6689" s="8">
        <v>4.9800000000000004</v>
      </c>
      <c r="P6689" s="9" t="str">
        <f>[1]!b_info_repurchasedate(A6689)</f>
        <v>2021-12-21</v>
      </c>
      <c r="Q6689" s="8" t="s">
        <v>16193</v>
      </c>
      <c r="R6689" s="2" t="str">
        <f>IF((--IF(P6689=0,Q6689,P6689))&gt;(--日期设置!$B$2),IF(P6689=0,Q6689,P6689),Q6689)</f>
        <v>2021-12-21</v>
      </c>
      <c r="S6689" s="2" t="s">
        <v>17970</v>
      </c>
      <c r="T6689" s="8">
        <f>[1]!b_anal_ptmyear($A6689,日期设置!$B$2)</f>
        <v>2.7506849315068491</v>
      </c>
      <c r="U6689" s="8">
        <f>[1]!b_anal_termifexercise($A6689,日期设置!B$2)</f>
        <v>0.75068493150684934</v>
      </c>
      <c r="V6689" s="10">
        <f>[1]!b_dq_dirtyprice(A6689,日期设置!$B$2)</f>
        <v>102.2012</v>
      </c>
      <c r="W6689" s="11">
        <f>IF(U6689=0,ROUNDUP((Q6689-日期设置!$B$2)/365,0),ROUNDUP((R6689-日期设置!$B$2)/365,0))</f>
        <v>1</v>
      </c>
      <c r="X6689" s="18">
        <f>_xlfn.IFNA(VLOOKUP(A6689,过往入选债券!A:D,4,0),2)</f>
        <v>2</v>
      </c>
      <c r="Y6689">
        <f>_xlfn.IFNA(VLOOKUP(C6689,[2]Sheet1!$A:$A,1,0),3)</f>
        <v>3</v>
      </c>
    </row>
    <row r="6690" spans="1:25" hidden="1" x14ac:dyDescent="0.2">
      <c r="A6690" s="21" t="s">
        <v>3316</v>
      </c>
      <c r="B6690" s="21" t="s">
        <v>3317</v>
      </c>
      <c r="C6690" s="37" t="s">
        <v>74</v>
      </c>
      <c r="D6690" s="26" t="str">
        <f>[1]!b_calc_yield(A6690,日期设置!$B$2,F6690,1,R6690,1,O6690,L6690,S6690,)</f>
        <v>Fetching...</v>
      </c>
      <c r="E6690" s="26">
        <f t="shared" si="208"/>
        <v>1.389262896225496</v>
      </c>
      <c r="F6690" s="18">
        <f>[1]!b_dq_cleanprice($A6690,日期设置!B$2)</f>
        <v>100.77500000000001</v>
      </c>
      <c r="G6690" s="18" t="str">
        <f t="shared" si="209"/>
        <v>0.38 + 0</v>
      </c>
      <c r="H6690" s="27">
        <f>[1]!b_dq_pctchange($A6690,日期设置!$B$2,1)/100</f>
        <v>0</v>
      </c>
      <c r="I6690" s="26">
        <f>[1]!b_pq_pctchange(A6690,日期设置!$B$4,日期设置!$B$2,1)</f>
        <v>0</v>
      </c>
      <c r="J6690" s="26">
        <f>[1]!b_pq_pctchange(A6690,日期设置!$C$4,日期设置!$B$2,1)</f>
        <v>0</v>
      </c>
      <c r="K6690" s="52">
        <f>[1]!b_dq_amount($A6690,日期设置!B$2,2,10000)</f>
        <v>0</v>
      </c>
      <c r="L6690" s="26">
        <f>[1]!b_info_latestpar(A6690,日期设置!$B$2)</f>
        <v>100</v>
      </c>
      <c r="M6690" s="6">
        <f>[1]!b_info_outstandingbalance($A6690,日期设置!B$2)</f>
        <v>1.5</v>
      </c>
      <c r="N6690" s="7">
        <f>[1]!b_info_latestissurercreditrating2(A6690,日期设置!$B$2,"102","1")</f>
        <v>0</v>
      </c>
      <c r="O6690" s="8">
        <v>5.8</v>
      </c>
      <c r="P6690" s="9">
        <f>[1]!b_info_repurchasedate(A6690)</f>
        <v>0</v>
      </c>
      <c r="Q6690" s="8" t="s">
        <v>16997</v>
      </c>
      <c r="R6690" s="2" t="str">
        <f>IF((--IF(P6690=0,Q6690,P6690))&gt;(--日期设置!$B$2),IF(P6690=0,Q6690,P6690),Q6690)</f>
        <v>2021-08-09</v>
      </c>
      <c r="S6690" s="2" t="s">
        <v>18417</v>
      </c>
      <c r="T6690" s="8">
        <f>[1]!b_anal_ptmyear($A6690,日期设置!$B$2)</f>
        <v>0.38356164383561642</v>
      </c>
      <c r="U6690" s="8">
        <f>[1]!b_anal_termifexercise($A6690,日期设置!B$2)</f>
        <v>0</v>
      </c>
      <c r="V6690" s="10">
        <f>[1]!b_dq_dirtyprice(A6690,日期设置!$B$2)</f>
        <v>104.3503</v>
      </c>
      <c r="W6690" s="11">
        <f>IF(U6690=0,ROUNDUP((Q6690-日期设置!$B$2)/365,0),ROUNDUP((R6690-日期设置!$B$2)/365,0))</f>
        <v>1</v>
      </c>
      <c r="X6690" s="18">
        <f>_xlfn.IFNA(VLOOKUP(A6690,过往入选债券!A:D,4,0),2)</f>
        <v>2</v>
      </c>
      <c r="Y6690">
        <f>_xlfn.IFNA(VLOOKUP(C6690,[2]Sheet1!$A:$A,1,0),3)</f>
        <v>3</v>
      </c>
    </row>
    <row r="6691" spans="1:25" hidden="1" x14ac:dyDescent="0.2">
      <c r="A6691" s="21" t="s">
        <v>13384</v>
      </c>
      <c r="B6691" s="21" t="s">
        <v>13385</v>
      </c>
      <c r="C6691" s="37" t="s">
        <v>175</v>
      </c>
      <c r="D6691" s="26" t="str">
        <f>[1]!b_calc_yield(A6691,日期设置!$B$2,F6691,1,R6691,1,O6691,L6691,S6691,)</f>
        <v>Fetching...</v>
      </c>
      <c r="E6691" s="26">
        <f t="shared" si="208"/>
        <v>18.033788712125688</v>
      </c>
      <c r="F6691" s="18">
        <f>[1]!b_dq_cleanprice($A6691,日期设置!B$2)</f>
        <v>59.593200000000003</v>
      </c>
      <c r="G6691" s="18" t="str">
        <f t="shared" si="209"/>
        <v>2.46 + 0</v>
      </c>
      <c r="H6691" s="27">
        <f>[1]!b_dq_pctchange($A6691,日期设置!$B$2,1)/100</f>
        <v>0</v>
      </c>
      <c r="I6691" s="26">
        <f>[1]!b_pq_pctchange(A6691,日期设置!$B$4,日期设置!$B$2,1)</f>
        <v>0</v>
      </c>
      <c r="J6691" s="26">
        <f>[1]!b_pq_pctchange(A6691,日期设置!$C$4,日期设置!$B$2,1)</f>
        <v>-0.13138578486247213</v>
      </c>
      <c r="K6691" s="52">
        <f>[1]!b_dq_amount($A6691,日期设置!B$2,2,10000)</f>
        <v>0</v>
      </c>
      <c r="L6691" s="26">
        <f>[1]!b_info_latestpar(A6691,日期设置!$B$2)</f>
        <v>60</v>
      </c>
      <c r="M6691" s="6">
        <f>[1]!b_info_outstandingbalance($A6691,日期设置!B$2)</f>
        <v>7.2</v>
      </c>
      <c r="N6691" s="7" t="str">
        <f>[1]!b_info_latestissurercreditrating2(A6691,日期设置!$B$2,"102","1")</f>
        <v>AA+</v>
      </c>
      <c r="O6691" s="8">
        <v>3.95</v>
      </c>
      <c r="P6691" s="9">
        <f>[1]!b_info_repurchasedate(A6691)</f>
        <v>0</v>
      </c>
      <c r="Q6691" s="8" t="s">
        <v>16128</v>
      </c>
      <c r="R6691" s="2" t="str">
        <f>IF((--IF(P6691=0,Q6691,P6691))&gt;(--日期设置!$B$2),IF(P6691=0,Q6691,P6691),Q6691)</f>
        <v>2023-09-06</v>
      </c>
      <c r="S6691" s="2" t="s">
        <v>18076</v>
      </c>
      <c r="T6691" s="8">
        <f>[1]!b_anal_ptmyear($A6691,日期设置!$B$2)</f>
        <v>2.4602739726027396</v>
      </c>
      <c r="U6691" s="8">
        <f>[1]!b_anal_termifexercise($A6691,日期设置!B$2)</f>
        <v>0</v>
      </c>
      <c r="V6691" s="10">
        <f>[1]!b_dq_dirtyprice(A6691,日期设置!$B$2)</f>
        <v>60.872399999999999</v>
      </c>
      <c r="W6691" s="11">
        <f>IF(U6691=0,ROUNDUP((Q6691-日期设置!$B$2)/365,0),ROUNDUP((R6691-日期设置!$B$2)/365,0))</f>
        <v>3</v>
      </c>
      <c r="X6691" s="18">
        <f>_xlfn.IFNA(VLOOKUP(A6691,过往入选债券!A:D,4,0),2)</f>
        <v>2</v>
      </c>
      <c r="Y6691" s="45">
        <f>_xlfn.IFNA(VLOOKUP(C6691,[2]Sheet1!$A:$A,1,0),3)</f>
        <v>3</v>
      </c>
    </row>
    <row r="6692" spans="1:25" hidden="1" x14ac:dyDescent="0.2">
      <c r="A6692" s="21" t="s">
        <v>9771</v>
      </c>
      <c r="B6692" s="21" t="s">
        <v>9772</v>
      </c>
      <c r="C6692" s="37" t="s">
        <v>265</v>
      </c>
      <c r="D6692" s="26" t="str">
        <f>[1]!b_calc_yield(A6692,日期设置!$B$2,F6692,1,R6692,1,O6692,L6692,S6692,)</f>
        <v>Fetching...</v>
      </c>
      <c r="E6692" s="26">
        <f t="shared" si="208"/>
        <v>6.5038750826468927</v>
      </c>
      <c r="F6692" s="18">
        <f>[1]!b_dq_cleanprice($A6692,日期设置!B$2)</f>
        <v>99.885999999999996</v>
      </c>
      <c r="G6692" s="18" t="str">
        <f t="shared" si="209"/>
        <v>1.80 + 0</v>
      </c>
      <c r="H6692" s="27">
        <f>[1]!b_dq_pctchange($A6692,日期设置!$B$2,1)/100</f>
        <v>0</v>
      </c>
      <c r="I6692" s="26">
        <f>[1]!b_pq_pctchange(A6692,日期设置!$B$4,日期设置!$B$2,1)</f>
        <v>0</v>
      </c>
      <c r="J6692" s="26">
        <f>[1]!b_pq_pctchange(A6692,日期设置!$C$4,日期设置!$B$2,1)</f>
        <v>0</v>
      </c>
      <c r="K6692" s="52">
        <f>[1]!b_dq_amount($A6692,日期设置!B$2,2,10000)</f>
        <v>0</v>
      </c>
      <c r="L6692" s="26">
        <f>[1]!b_info_latestpar(A6692,日期设置!$B$2)</f>
        <v>100</v>
      </c>
      <c r="M6692" s="6">
        <f>[1]!b_info_outstandingbalance($A6692,日期设置!B$2)</f>
        <v>10</v>
      </c>
      <c r="N6692" s="7" t="str">
        <f>[1]!b_info_latestissurercreditrating2(A6692,日期设置!$B$2,"102","1")</f>
        <v>AAA</v>
      </c>
      <c r="O6692" s="8">
        <v>3.56</v>
      </c>
      <c r="P6692" s="9">
        <f>[1]!b_info_repurchasedate(A6692)</f>
        <v>0</v>
      </c>
      <c r="Q6692" s="8" t="s">
        <v>16015</v>
      </c>
      <c r="R6692" s="2" t="str">
        <f>IF((--IF(P6692=0,Q6692,P6692))&gt;(--日期设置!$B$2),IF(P6692=0,Q6692,P6692),Q6692)</f>
        <v>2023-01-10</v>
      </c>
      <c r="S6692" s="2" t="s">
        <v>17802</v>
      </c>
      <c r="T6692" s="8">
        <f>[1]!b_anal_ptmyear($A6692,日期设置!$B$2)</f>
        <v>1.8054794520547945</v>
      </c>
      <c r="U6692" s="8">
        <f>[1]!b_anal_termifexercise($A6692,日期设置!B$2)</f>
        <v>0</v>
      </c>
      <c r="V6692" s="10">
        <f>[1]!b_dq_dirtyprice(A6692,日期设置!$B$2)</f>
        <v>100.57850000000001</v>
      </c>
      <c r="W6692" s="11">
        <f>IF(U6692=0,ROUNDUP((Q6692-日期设置!$B$2)/365,0),ROUNDUP((R6692-日期设置!$B$2)/365,0))</f>
        <v>2</v>
      </c>
      <c r="X6692" s="18">
        <f>_xlfn.IFNA(VLOOKUP(A6692,过往入选债券!A:D,4,0),2)</f>
        <v>2</v>
      </c>
      <c r="Y6692">
        <f>_xlfn.IFNA(VLOOKUP(C6692,[2]Sheet1!$A:$A,1,0),3)</f>
        <v>3</v>
      </c>
    </row>
    <row r="6693" spans="1:25" hidden="1" x14ac:dyDescent="0.2">
      <c r="A6693" s="21" t="s">
        <v>8797</v>
      </c>
      <c r="B6693" s="21" t="s">
        <v>8798</v>
      </c>
      <c r="C6693" s="37" t="s">
        <v>4877</v>
      </c>
      <c r="D6693" s="26" t="str">
        <f>[1]!b_calc_yield(A6693,日期设置!$B$2,F6693,1,R6693,1,O6693,L6693,S6693,)</f>
        <v>Fetching...</v>
      </c>
      <c r="E6693" s="26">
        <f t="shared" si="208"/>
        <v>4.5326485664950233</v>
      </c>
      <c r="F6693" s="18">
        <f>[1]!b_dq_cleanprice($A6693,日期设置!B$2)</f>
        <v>100.5286</v>
      </c>
      <c r="G6693" s="18" t="str">
        <f t="shared" si="209"/>
        <v>3.28 + 1.28</v>
      </c>
      <c r="H6693" s="27">
        <f>[1]!b_dq_pctchange($A6693,日期设置!$B$2,1)/100</f>
        <v>0</v>
      </c>
      <c r="I6693" s="26">
        <f>[1]!b_pq_pctchange(A6693,日期设置!$B$4,日期设置!$B$2,1)</f>
        <v>0</v>
      </c>
      <c r="J6693" s="26">
        <f>[1]!b_pq_pctchange(A6693,日期设置!$C$4,日期设置!$B$2,1)</f>
        <v>0</v>
      </c>
      <c r="K6693" s="52">
        <f>[1]!b_dq_amount($A6693,日期设置!B$2,2,10000)</f>
        <v>0</v>
      </c>
      <c r="L6693" s="26">
        <f>[1]!b_info_latestpar(A6693,日期设置!$B$2)</f>
        <v>100</v>
      </c>
      <c r="M6693" s="6">
        <f>[1]!b_info_outstandingbalance($A6693,日期设置!B$2)</f>
        <v>9</v>
      </c>
      <c r="N6693" s="7" t="str">
        <f>[1]!b_info_latestissurercreditrating2(A6693,日期设置!$B$2,"102","1")</f>
        <v>AA+</v>
      </c>
      <c r="O6693" s="8">
        <v>4.0599999999999996</v>
      </c>
      <c r="P6693" s="9" t="str">
        <f>[1]!b_info_repurchasedate(A6693)</f>
        <v>2022-07-04</v>
      </c>
      <c r="Q6693" s="8" t="s">
        <v>17550</v>
      </c>
      <c r="R6693" s="2" t="str">
        <f>IF((--IF(P6693=0,Q6693,P6693))&gt;(--日期设置!$B$2),IF(P6693=0,Q6693,P6693),Q6693)</f>
        <v>2022-07-04</v>
      </c>
      <c r="S6693" s="2" t="s">
        <v>18256</v>
      </c>
      <c r="T6693" s="8">
        <f>[1]!b_anal_ptmyear($A6693,日期设置!$B$2)</f>
        <v>3.2849315068493152</v>
      </c>
      <c r="U6693" s="8">
        <f>[1]!b_anal_termifexercise($A6693,日期设置!B$2)</f>
        <v>1.284931506849315</v>
      </c>
      <c r="V6693" s="10">
        <f>[1]!b_dq_dirtyprice(A6693,日期设置!$B$2)</f>
        <v>103.4318</v>
      </c>
      <c r="W6693" s="11">
        <f>IF(U6693=0,ROUNDUP((Q6693-日期设置!$B$2)/365,0),ROUNDUP((R6693-日期设置!$B$2)/365,0))</f>
        <v>2</v>
      </c>
      <c r="X6693" s="18">
        <f>_xlfn.IFNA(VLOOKUP(A6693,过往入选债券!A:D,4,0),2)</f>
        <v>2</v>
      </c>
      <c r="Y6693">
        <f>_xlfn.IFNA(VLOOKUP(C6693,[2]Sheet1!$A:$A,1,0),3)</f>
        <v>3</v>
      </c>
    </row>
    <row r="6694" spans="1:25" hidden="1" x14ac:dyDescent="0.2">
      <c r="A6694" s="21" t="s">
        <v>7338</v>
      </c>
      <c r="B6694" s="21" t="s">
        <v>7339</v>
      </c>
      <c r="C6694" s="37" t="s">
        <v>496</v>
      </c>
      <c r="D6694" s="26" t="str">
        <f>[1]!b_calc_yield(A6694,日期设置!$B$2,F6694,1,R6694,1,O6694,L6694,S6694,)</f>
        <v>Fetching...</v>
      </c>
      <c r="E6694" s="26">
        <f t="shared" si="208"/>
        <v>1.8046930192457733</v>
      </c>
      <c r="F6694" s="18">
        <f>[1]!b_dq_cleanprice($A6694,日期设置!B$2)</f>
        <v>100.4491</v>
      </c>
      <c r="G6694" s="18" t="str">
        <f t="shared" si="209"/>
        <v>0.49 + 0</v>
      </c>
      <c r="H6694" s="27">
        <f>[1]!b_dq_pctchange($A6694,日期设置!$B$2,1)/100</f>
        <v>0</v>
      </c>
      <c r="I6694" s="26">
        <f>[1]!b_pq_pctchange(A6694,日期设置!$B$4,日期设置!$B$2,1)</f>
        <v>-0.23479051104677759</v>
      </c>
      <c r="J6694" s="26">
        <f>[1]!b_pq_pctchange(A6694,日期设置!$C$4,日期设置!$B$2,1)</f>
        <v>-0.23479051104677759</v>
      </c>
      <c r="K6694" s="52">
        <f>[1]!b_dq_amount($A6694,日期设置!B$2,2,10000)</f>
        <v>0</v>
      </c>
      <c r="L6694" s="26">
        <f>[1]!b_info_latestpar(A6694,日期设置!$B$2)</f>
        <v>100</v>
      </c>
      <c r="M6694" s="6">
        <f>[1]!b_info_outstandingbalance($A6694,日期设置!B$2)</f>
        <v>15</v>
      </c>
      <c r="N6694" s="7" t="str">
        <f>[1]!b_info_latestissurercreditrating2(A6694,日期设置!$B$2,"102","1")</f>
        <v>AAA</v>
      </c>
      <c r="O6694" s="8">
        <v>4.62</v>
      </c>
      <c r="P6694" s="9">
        <f>[1]!b_info_repurchasedate(A6694)</f>
        <v>0</v>
      </c>
      <c r="Q6694" s="8" t="s">
        <v>17211</v>
      </c>
      <c r="R6694" s="2" t="str">
        <f>IF((--IF(P6694=0,Q6694,P6694))&gt;(--日期设置!$B$2),IF(P6694=0,Q6694,P6694),Q6694)</f>
        <v>2021-09-20</v>
      </c>
      <c r="S6694" s="2" t="s">
        <v>18156</v>
      </c>
      <c r="T6694" s="8">
        <f>[1]!b_anal_ptmyear($A6694,日期设置!$B$2)</f>
        <v>0.49863013698630138</v>
      </c>
      <c r="U6694" s="8">
        <f>[1]!b_anal_termifexercise($A6694,日期设置!B$2)</f>
        <v>0</v>
      </c>
      <c r="V6694" s="10">
        <f>[1]!b_dq_dirtyprice(A6694,日期设置!$B$2)</f>
        <v>102.7654</v>
      </c>
      <c r="W6694" s="11">
        <f>IF(U6694=0,ROUNDUP((Q6694-日期设置!$B$2)/365,0),ROUNDUP((R6694-日期设置!$B$2)/365,0))</f>
        <v>1</v>
      </c>
      <c r="X6694" s="18">
        <f>_xlfn.IFNA(VLOOKUP(A6694,过往入选债券!A:D,4,0),2)</f>
        <v>2</v>
      </c>
      <c r="Y6694">
        <f>_xlfn.IFNA(VLOOKUP(C6694,[2]Sheet1!$A:$A,1,0),3)</f>
        <v>3</v>
      </c>
    </row>
    <row r="6695" spans="1:25" hidden="1" x14ac:dyDescent="0.2">
      <c r="A6695" s="21" t="s">
        <v>2349</v>
      </c>
      <c r="B6695" s="21" t="s">
        <v>2350</v>
      </c>
      <c r="C6695" s="37" t="s">
        <v>163</v>
      </c>
      <c r="D6695" s="26" t="str">
        <f>[1]!b_calc_yield(A6695,日期设置!$B$2,F6695,1,R6695,1,O6695,L6695,S6695,)</f>
        <v>Fetching...</v>
      </c>
      <c r="E6695" s="26">
        <f t="shared" si="208"/>
        <v>2.6769307759072269</v>
      </c>
      <c r="F6695" s="18">
        <f>[1]!b_dq_cleanprice($A6695,日期设置!B$2)</f>
        <v>100.99679999999999</v>
      </c>
      <c r="G6695" s="18" t="str">
        <f t="shared" si="209"/>
        <v>0.73 + 0</v>
      </c>
      <c r="H6695" s="27">
        <f>[1]!b_dq_pctchange($A6695,日期设置!$B$2,1)/100</f>
        <v>0</v>
      </c>
      <c r="I6695" s="26">
        <f>[1]!b_pq_pctchange(A6695,日期设置!$B$4,日期设置!$B$2,1)</f>
        <v>5.7559687216098533E-2</v>
      </c>
      <c r="J6695" s="26">
        <f>[1]!b_pq_pctchange(A6695,日期设置!$C$4,日期设置!$B$2,1)</f>
        <v>9.7920672362184699E-2</v>
      </c>
      <c r="K6695" s="52">
        <f>[1]!b_dq_amount($A6695,日期设置!B$2,2,10000)</f>
        <v>0</v>
      </c>
      <c r="L6695" s="26">
        <f>[1]!b_info_latestpar(A6695,日期设置!$B$2)</f>
        <v>100</v>
      </c>
      <c r="M6695" s="6">
        <f>[1]!b_info_outstandingbalance($A6695,日期设置!B$2)</f>
        <v>10</v>
      </c>
      <c r="N6695" s="7" t="str">
        <f>[1]!b_info_latestissurercreditrating2(A6695,日期设置!$B$2,"102","1")</f>
        <v>AAA</v>
      </c>
      <c r="O6695" s="8">
        <v>5.05</v>
      </c>
      <c r="P6695" s="9">
        <f>[1]!b_info_repurchasedate(A6695)</f>
        <v>0</v>
      </c>
      <c r="Q6695" s="8" t="s">
        <v>16332</v>
      </c>
      <c r="R6695" s="2" t="str">
        <f>IF((--IF(P6695=0,Q6695,P6695))&gt;(--日期设置!$B$2),IF(P6695=0,Q6695,P6695),Q6695)</f>
        <v>2021-12-17</v>
      </c>
      <c r="S6695" s="2" t="s">
        <v>18109</v>
      </c>
      <c r="T6695" s="8">
        <f>[1]!b_anal_ptmyear($A6695,日期设置!$B$2)</f>
        <v>0.73972602739726023</v>
      </c>
      <c r="U6695" s="8">
        <f>[1]!b_anal_termifexercise($A6695,日期设置!B$2)</f>
        <v>0</v>
      </c>
      <c r="V6695" s="10">
        <f>[1]!b_dq_dirtyprice(A6695,日期设置!$B$2)</f>
        <v>102.3112</v>
      </c>
      <c r="W6695" s="11">
        <f>IF(U6695=0,ROUNDUP((Q6695-日期设置!$B$2)/365,0),ROUNDUP((R6695-日期设置!$B$2)/365,0))</f>
        <v>1</v>
      </c>
      <c r="X6695" s="18">
        <f>_xlfn.IFNA(VLOOKUP(A6695,过往入选债券!A:D,4,0),2)</f>
        <v>2</v>
      </c>
      <c r="Y6695">
        <f>_xlfn.IFNA(VLOOKUP(C6695,[2]Sheet1!$A:$A,1,0),3)</f>
        <v>3</v>
      </c>
    </row>
    <row r="6696" spans="1:25" hidden="1" x14ac:dyDescent="0.2">
      <c r="A6696" s="21" t="s">
        <v>1700</v>
      </c>
      <c r="B6696" s="21" t="s">
        <v>1701</v>
      </c>
      <c r="C6696" s="37" t="s">
        <v>291</v>
      </c>
      <c r="D6696" s="26" t="str">
        <f>[1]!b_calc_yield(A6696,日期设置!$B$2,F6696,1,R6696,1,O6696,L6696,S6696,)</f>
        <v>Fetching...</v>
      </c>
      <c r="E6696" s="26">
        <f t="shared" si="208"/>
        <v>3.9641876781071339E-2</v>
      </c>
      <c r="F6696" s="18">
        <f>[1]!b_dq_cleanprice($A6696,日期设置!B$2)</f>
        <v>100.0343</v>
      </c>
      <c r="G6696" s="18" t="str">
        <f t="shared" si="209"/>
        <v>2.01 + 0.01</v>
      </c>
      <c r="H6696" s="27">
        <f>[1]!b_dq_pctchange($A6696,日期设置!$B$2,1)/100</f>
        <v>0</v>
      </c>
      <c r="I6696" s="26">
        <f>[1]!b_pq_pctchange(A6696,日期设置!$B$4,日期设置!$B$2,1)</f>
        <v>0</v>
      </c>
      <c r="J6696" s="26">
        <f>[1]!b_pq_pctchange(A6696,日期设置!$C$4,日期设置!$B$2,1)</f>
        <v>0</v>
      </c>
      <c r="K6696" s="52">
        <f>[1]!b_dq_amount($A6696,日期设置!B$2,2,10000)</f>
        <v>0</v>
      </c>
      <c r="L6696" s="26">
        <f>[1]!b_info_latestpar(A6696,日期设置!$B$2)</f>
        <v>100</v>
      </c>
      <c r="M6696" s="6">
        <f>[1]!b_info_outstandingbalance($A6696,日期设置!B$2)</f>
        <v>8</v>
      </c>
      <c r="N6696" s="7">
        <f>[1]!b_info_latestissurercreditrating2(A6696,日期设置!$B$2,"102","1")</f>
        <v>0</v>
      </c>
      <c r="O6696" s="8">
        <v>7</v>
      </c>
      <c r="P6696" s="9" t="str">
        <f>[1]!b_info_repurchasedate(A6696)</f>
        <v>2021-03-26</v>
      </c>
      <c r="Q6696" s="8" t="s">
        <v>16019</v>
      </c>
      <c r="R6696" s="2" t="str">
        <f>IF((--IF(P6696=0,Q6696,P6696))&gt;(--日期设置!$B$2),IF(P6696=0,Q6696,P6696),Q6696)</f>
        <v>2021-03-26</v>
      </c>
      <c r="S6696" s="2" t="s">
        <v>17895</v>
      </c>
      <c r="T6696" s="8">
        <f>[1]!b_anal_ptmyear($A6696,日期设置!$B$2)</f>
        <v>2.010958904109589</v>
      </c>
      <c r="U6696" s="8">
        <f>[1]!b_anal_termifexercise($A6696,日期设置!B$2)</f>
        <v>1.0958904109589041E-2</v>
      </c>
      <c r="V6696" s="10">
        <f>[1]!b_dq_dirtyprice(A6696,日期设置!$B$2)</f>
        <v>106.9576</v>
      </c>
      <c r="W6696" s="11">
        <f>IF(U6696=0,ROUNDUP((Q6696-日期设置!$B$2)/365,0),ROUNDUP((R6696-日期设置!$B$2)/365,0))</f>
        <v>1</v>
      </c>
      <c r="X6696" s="18">
        <f>_xlfn.IFNA(VLOOKUP(A6696,过往入选债券!A:D,4,0),2)</f>
        <v>2</v>
      </c>
      <c r="Y6696">
        <f>_xlfn.IFNA(VLOOKUP(C6696,[2]Sheet1!$A:$A,1,0),3)</f>
        <v>3</v>
      </c>
    </row>
    <row r="6697" spans="1:25" hidden="1" x14ac:dyDescent="0.2">
      <c r="A6697" s="21" t="s">
        <v>8625</v>
      </c>
      <c r="B6697" s="21" t="s">
        <v>8626</v>
      </c>
      <c r="C6697" s="37" t="s">
        <v>143</v>
      </c>
      <c r="D6697" s="26" t="str">
        <f>[1]!b_calc_yield(A6697,日期设置!$B$2,F6697,1,R6697,1,O6697,L6697,S6697,)</f>
        <v>Fetching...</v>
      </c>
      <c r="E6697" s="26">
        <f t="shared" si="208"/>
        <v>11.007183478000604</v>
      </c>
      <c r="F6697" s="18">
        <f>[1]!b_dq_cleanprice($A6697,日期设置!B$2)</f>
        <v>103.0992</v>
      </c>
      <c r="G6697" s="18" t="str">
        <f t="shared" si="209"/>
        <v>3.18 + 0</v>
      </c>
      <c r="H6697" s="27">
        <f>[1]!b_dq_pctchange($A6697,日期设置!$B$2,1)/100</f>
        <v>0</v>
      </c>
      <c r="I6697" s="26">
        <f>[1]!b_pq_pctchange(A6697,日期设置!$B$4,日期设置!$B$2,1)</f>
        <v>0</v>
      </c>
      <c r="J6697" s="26">
        <f>[1]!b_pq_pctchange(A6697,日期设置!$C$4,日期设置!$B$2,1)</f>
        <v>0</v>
      </c>
      <c r="K6697" s="52">
        <f>[1]!b_dq_amount($A6697,日期设置!B$2,2,10000)</f>
        <v>0</v>
      </c>
      <c r="L6697" s="26">
        <f>[1]!b_info_latestpar(A6697,日期设置!$B$2)</f>
        <v>100</v>
      </c>
      <c r="M6697" s="6">
        <f>[1]!b_info_outstandingbalance($A6697,日期设置!B$2)</f>
        <v>5</v>
      </c>
      <c r="N6697" s="7" t="str">
        <f>[1]!b_info_latestissurercreditrating2(A6697,日期设置!$B$2,"102","1")</f>
        <v>AAA</v>
      </c>
      <c r="O6697" s="8">
        <v>4.67</v>
      </c>
      <c r="P6697" s="9">
        <f>[1]!b_info_repurchasedate(A6697)</f>
        <v>0</v>
      </c>
      <c r="Q6697" s="8" t="s">
        <v>17574</v>
      </c>
      <c r="R6697" s="2" t="str">
        <f>IF((--IF(P6697=0,Q6697,P6697))&gt;(--日期设置!$B$2),IF(P6697=0,Q6697,P6697),Q6697)</f>
        <v>2024-05-28</v>
      </c>
      <c r="S6697" s="2" t="s">
        <v>19010</v>
      </c>
      <c r="T6697" s="8">
        <f>[1]!b_anal_ptmyear($A6697,日期设置!$B$2)</f>
        <v>3.1835616438356165</v>
      </c>
      <c r="U6697" s="8">
        <f>[1]!b_anal_termifexercise($A6697,日期设置!B$2)</f>
        <v>0</v>
      </c>
      <c r="V6697" s="10">
        <f>[1]!b_dq_dirtyprice(A6697,日期设置!$B$2)</f>
        <v>106.91200000000001</v>
      </c>
      <c r="W6697" s="11">
        <f>IF(U6697=0,ROUNDUP((Q6697-日期设置!$B$2)/365,0),ROUNDUP((R6697-日期设置!$B$2)/365,0))</f>
        <v>4</v>
      </c>
      <c r="X6697" s="18">
        <f>_xlfn.IFNA(VLOOKUP(A6697,过往入选债券!A:D,4,0),2)</f>
        <v>2</v>
      </c>
      <c r="Y6697">
        <f>_xlfn.IFNA(VLOOKUP(C6697,[2]Sheet1!$A:$A,1,0),3)</f>
        <v>3</v>
      </c>
    </row>
    <row r="6698" spans="1:25" hidden="1" x14ac:dyDescent="0.2">
      <c r="A6698" s="21" t="s">
        <v>7688</v>
      </c>
      <c r="B6698" s="21" t="s">
        <v>7689</v>
      </c>
      <c r="C6698" s="37" t="s">
        <v>368</v>
      </c>
      <c r="D6698" s="26" t="str">
        <f>[1]!b_calc_yield(A6698,日期设置!$B$2,F6698,1,R6698,1,O6698,L6698,S6698,)</f>
        <v>Fetching...</v>
      </c>
      <c r="E6698" s="26">
        <f t="shared" si="208"/>
        <v>2.6264888727648428</v>
      </c>
      <c r="F6698" s="18">
        <f>[1]!b_dq_cleanprice($A6698,日期设置!B$2)</f>
        <v>100.3125</v>
      </c>
      <c r="G6698" s="18" t="str">
        <f t="shared" si="209"/>
        <v>0.72 + 0</v>
      </c>
      <c r="H6698" s="27">
        <f>[1]!b_dq_pctchange($A6698,日期设置!$B$2,1)/100</f>
        <v>0</v>
      </c>
      <c r="I6698" s="26">
        <f>[1]!b_pq_pctchange(A6698,日期设置!$B$4,日期设置!$B$2,1)</f>
        <v>0</v>
      </c>
      <c r="J6698" s="26">
        <f>[1]!b_pq_pctchange(A6698,日期设置!$C$4,日期设置!$B$2,1)</f>
        <v>3.2708514285537962E-2</v>
      </c>
      <c r="K6698" s="52">
        <f>[1]!b_dq_amount($A6698,日期设置!B$2,2,10000)</f>
        <v>0</v>
      </c>
      <c r="L6698" s="26">
        <f>[1]!b_info_latestpar(A6698,日期设置!$B$2)</f>
        <v>100</v>
      </c>
      <c r="M6698" s="6">
        <f>[1]!b_info_outstandingbalance($A6698,日期设置!B$2)</f>
        <v>3</v>
      </c>
      <c r="N6698" s="7" t="str">
        <f>[1]!b_info_latestissurercreditrating2(A6698,日期设置!$B$2,"102","1")</f>
        <v>AA+</v>
      </c>
      <c r="O6698" s="8">
        <v>4.0999999999999996</v>
      </c>
      <c r="P6698" s="9">
        <f>[1]!b_info_repurchasedate(A6698)</f>
        <v>0</v>
      </c>
      <c r="Q6698" s="8" t="s">
        <v>16549</v>
      </c>
      <c r="R6698" s="2" t="str">
        <f>IF((--IF(P6698=0,Q6698,P6698))&gt;(--日期设置!$B$2),IF(P6698=0,Q6698,P6698),Q6698)</f>
        <v>2021-12-12</v>
      </c>
      <c r="S6698" s="2" t="s">
        <v>18163</v>
      </c>
      <c r="T6698" s="8">
        <f>[1]!b_anal_ptmyear($A6698,日期设置!$B$2)</f>
        <v>0.72602739726027399</v>
      </c>
      <c r="U6698" s="8">
        <f>[1]!b_anal_termifexercise($A6698,日期设置!B$2)</f>
        <v>0</v>
      </c>
      <c r="V6698" s="10">
        <f>[1]!b_dq_dirtyprice(A6698,日期设置!$B$2)</f>
        <v>101.4358</v>
      </c>
      <c r="W6698" s="11">
        <f>IF(U6698=0,ROUNDUP((Q6698-日期设置!$B$2)/365,0),ROUNDUP((R6698-日期设置!$B$2)/365,0))</f>
        <v>1</v>
      </c>
      <c r="X6698" s="18">
        <f>_xlfn.IFNA(VLOOKUP(A6698,过往入选债券!A:D,4,0),2)</f>
        <v>2</v>
      </c>
      <c r="Y6698">
        <f>_xlfn.IFNA(VLOOKUP(C6698,[2]Sheet1!$A:$A,1,0),3)</f>
        <v>3</v>
      </c>
    </row>
    <row r="6699" spans="1:25" hidden="1" x14ac:dyDescent="0.2">
      <c r="A6699" s="28" t="s">
        <v>22630</v>
      </c>
      <c r="B6699" s="28" t="s">
        <v>22631</v>
      </c>
      <c r="C6699" s="39" t="s">
        <v>23007</v>
      </c>
      <c r="D6699" s="26">
        <f>[1]!b_calc_yield(A6699,日期设置!$B$2,F6699,1,R6699,1,O6699,L6699,S6699,)</f>
        <v>3.6169753741900252</v>
      </c>
      <c r="E6699" s="26">
        <f t="shared" si="208"/>
        <v>10.610352692130887</v>
      </c>
      <c r="F6699" s="18">
        <f>[1]!b_dq_cleanprice($A6699,日期设置!B$2)</f>
        <v>100.464</v>
      </c>
      <c r="G6699" s="18" t="str">
        <f t="shared" si="209"/>
        <v>4.93 + 2.93</v>
      </c>
      <c r="H6699" s="27">
        <f>[1]!b_dq_pctchange($A6699,日期设置!$B$2,1)/100</f>
        <v>0</v>
      </c>
      <c r="I6699" s="26">
        <f>[1]!b_pq_pctchange(A6699,日期设置!$B$4,日期设置!$B$2,1)</f>
        <v>-0.4409913882805373</v>
      </c>
      <c r="J6699" s="26">
        <f>[1]!b_pq_pctchange(A6699,日期设置!$C$4,日期设置!$B$2,1)</f>
        <v>0</v>
      </c>
      <c r="K6699" s="52">
        <f>[1]!b_dq_amount($A6699,日期设置!B$2,2,10000)</f>
        <v>0</v>
      </c>
      <c r="L6699" s="26">
        <f>[1]!b_info_latestpar(A6699,日期设置!$B$2)</f>
        <v>100</v>
      </c>
      <c r="M6699" s="6">
        <f>[1]!b_info_outstandingbalance($A6699,日期设置!B$2)</f>
        <v>10</v>
      </c>
      <c r="N6699" s="7" t="str">
        <f>[1]!b_info_latestissurercreditrating2(A6699,日期设置!$B$2,"102","1")</f>
        <v>AAA</v>
      </c>
      <c r="O6699" s="43">
        <v>3.8</v>
      </c>
      <c r="P6699" s="9" t="str">
        <f>[1]!b_info_repurchasedate(A6699)</f>
        <v>2024-02-26</v>
      </c>
      <c r="Q6699" s="31" t="s">
        <v>16606</v>
      </c>
      <c r="R6699" s="2" t="str">
        <f>IF((--IF(P6699=0,Q6699,P6699))&gt;(--日期设置!$B$2),IF(P6699=0,Q6699,P6699),Q6699)</f>
        <v>2024-02-26</v>
      </c>
      <c r="S6699" s="2" t="s">
        <v>23256</v>
      </c>
      <c r="T6699" s="8">
        <f>[1]!b_anal_ptmyear($A6699,日期设置!$B$2)</f>
        <v>4.934246575342466</v>
      </c>
      <c r="U6699" s="8">
        <f>[1]!b_anal_termifexercise($A6699,日期设置!B$2)</f>
        <v>2.9342465753424656</v>
      </c>
      <c r="V6699" s="10">
        <f>[1]!b_dq_dirtyprice(A6699,日期设置!$B$2)</f>
        <v>100.7139</v>
      </c>
      <c r="W6699" s="11">
        <f>IF(U6699=0,ROUNDUP((Q6699-日期设置!$B$2)/365,0),ROUNDUP((R6699-日期设置!$B$2)/365,0))</f>
        <v>3</v>
      </c>
      <c r="X6699" s="18">
        <f>_xlfn.IFNA(VLOOKUP(A6699,过往入选债券!A:D,4,0),2)</f>
        <v>2</v>
      </c>
      <c r="Y6699">
        <f>_xlfn.IFNA(VLOOKUP(C6699,[2]Sheet1!$A:$A,1,0),3)</f>
        <v>3</v>
      </c>
    </row>
    <row r="6700" spans="1:25" hidden="1" x14ac:dyDescent="0.2">
      <c r="A6700" s="28" t="s">
        <v>21110</v>
      </c>
      <c r="B6700" s="28" t="s">
        <v>21111</v>
      </c>
      <c r="C6700" s="39" t="s">
        <v>19628</v>
      </c>
      <c r="D6700" s="26" t="str">
        <f>[1]!b_calc_yield(A6700,日期设置!$B$2,F6700,1,R6700,1,O6700,L6700,S6700,)</f>
        <v>Fetching...</v>
      </c>
      <c r="E6700" s="26">
        <f t="shared" si="208"/>
        <v>9.2743614233585561</v>
      </c>
      <c r="F6700" s="18">
        <f>[1]!b_dq_cleanprice($A6700,日期设置!B$2)</f>
        <v>100.553</v>
      </c>
      <c r="G6700" s="18" t="str">
        <f t="shared" si="209"/>
        <v>4.60 + 2.60</v>
      </c>
      <c r="H6700" s="27">
        <f>[1]!b_dq_pctchange($A6700,日期设置!$B$2,1)/100</f>
        <v>0</v>
      </c>
      <c r="I6700" s="26">
        <f>[1]!b_pq_pctchange(A6700,日期设置!$B$4,日期设置!$B$2,1)</f>
        <v>0</v>
      </c>
      <c r="J6700" s="26">
        <f>[1]!b_pq_pctchange(A6700,日期设置!$C$4,日期设置!$B$2,1)</f>
        <v>0</v>
      </c>
      <c r="K6700" s="52">
        <f>[1]!b_dq_amount($A6700,日期设置!B$2,2,10000)</f>
        <v>0</v>
      </c>
      <c r="L6700" s="26">
        <f>[1]!b_info_latestpar(A6700,日期设置!$B$2)</f>
        <v>100</v>
      </c>
      <c r="M6700" s="6">
        <f>[1]!b_info_outstandingbalance($A6700,日期设置!B$2)</f>
        <v>10</v>
      </c>
      <c r="N6700" s="7" t="str">
        <f>[1]!b_info_latestissurercreditrating2(A6700,日期设置!$B$2,"102","1")</f>
        <v>AAA</v>
      </c>
      <c r="O6700" s="8">
        <v>3.85</v>
      </c>
      <c r="P6700" s="9" t="str">
        <f>[1]!b_info_repurchasedate(A6700)</f>
        <v>2023-10-28</v>
      </c>
      <c r="Q6700" s="8" t="s">
        <v>21299</v>
      </c>
      <c r="R6700" s="2" t="str">
        <f>IF((--IF(P6700=0,Q6700,P6700))&gt;(--日期设置!$B$2),IF(P6700=0,Q6700,P6700),Q6700)</f>
        <v>2023-10-28</v>
      </c>
      <c r="S6700" s="31" t="s">
        <v>16169</v>
      </c>
      <c r="T6700" s="8">
        <f>[1]!b_anal_ptmyear($A6700,日期设置!$B$2)</f>
        <v>4.602739726027397</v>
      </c>
      <c r="U6700" s="8">
        <f>[1]!b_anal_termifexercise($A6700,日期设置!B$2)</f>
        <v>2.6027397260273974</v>
      </c>
      <c r="V6700" s="10">
        <f>[1]!b_dq_dirtyprice(A6700,日期设置!$B$2)</f>
        <v>102.0825</v>
      </c>
      <c r="W6700" s="11">
        <f>IF(U6700=0,ROUNDUP((Q6700-日期设置!$B$2)/365,0),ROUNDUP((R6700-日期设置!$B$2)/365,0))</f>
        <v>3</v>
      </c>
      <c r="X6700" s="18">
        <f>_xlfn.IFNA(VLOOKUP(A6700,过往入选债券!A:D,4,0),2)</f>
        <v>2</v>
      </c>
      <c r="Y6700">
        <f>_xlfn.IFNA(VLOOKUP(C6700,[2]Sheet1!$A:$A,1,0),3)</f>
        <v>3</v>
      </c>
    </row>
    <row r="6701" spans="1:25" hidden="1" x14ac:dyDescent="0.2">
      <c r="A6701" s="21" t="s">
        <v>6023</v>
      </c>
      <c r="B6701" s="21" t="s">
        <v>6024</v>
      </c>
      <c r="C6701" s="37" t="s">
        <v>280</v>
      </c>
      <c r="D6701" s="26" t="str">
        <f>[1]!b_calc_yield(A6701,日期设置!$B$2,F6701,1,R6701,1,O6701,L6701,S6701,)</f>
        <v>Fetching...</v>
      </c>
      <c r="E6701" s="26">
        <f t="shared" si="208"/>
        <v>5.6661313298168592</v>
      </c>
      <c r="F6701" s="18">
        <f>[1]!b_dq_cleanprice($A6701,日期设置!B$2)</f>
        <v>102.5493</v>
      </c>
      <c r="G6701" s="18" t="str">
        <f t="shared" si="209"/>
        <v>1.6 + 0</v>
      </c>
      <c r="H6701" s="27">
        <f>[1]!b_dq_pctchange($A6701,日期设置!$B$2,1)/100</f>
        <v>0</v>
      </c>
      <c r="I6701" s="26">
        <f>[1]!b_pq_pctchange(A6701,日期设置!$B$4,日期设置!$B$2,1)</f>
        <v>-3.4118281257460047E-2</v>
      </c>
      <c r="J6701" s="26">
        <f>[1]!b_pq_pctchange(A6701,日期设置!$C$4,日期设置!$B$2,1)</f>
        <v>0.16360329667968718</v>
      </c>
      <c r="K6701" s="52">
        <f>[1]!b_dq_amount($A6701,日期设置!B$2,2,10000)</f>
        <v>0</v>
      </c>
      <c r="L6701" s="26">
        <f>[1]!b_info_latestpar(A6701,日期设置!$B$2)</f>
        <v>100</v>
      </c>
      <c r="M6701" s="6">
        <f>[1]!b_info_outstandingbalance($A6701,日期设置!B$2)</f>
        <v>20</v>
      </c>
      <c r="N6701" s="7" t="str">
        <f>[1]!b_info_latestissurercreditrating2(A6701,日期设置!$B$2,"102","1")</f>
        <v>AA+</v>
      </c>
      <c r="O6701" s="8">
        <v>5.3</v>
      </c>
      <c r="P6701" s="9">
        <f>[1]!b_info_repurchasedate(A6701)</f>
        <v>0</v>
      </c>
      <c r="Q6701" s="8" t="s">
        <v>16454</v>
      </c>
      <c r="R6701" s="2" t="str">
        <f>IF((--IF(P6701=0,Q6701,P6701))&gt;(--日期设置!$B$2),IF(P6701=0,Q6701,P6701),Q6701)</f>
        <v>2022-10-27</v>
      </c>
      <c r="S6701" s="2" t="s">
        <v>18221</v>
      </c>
      <c r="T6701" s="8">
        <f>[1]!b_anal_ptmyear($A6701,日期设置!$B$2)</f>
        <v>1.6</v>
      </c>
      <c r="U6701" s="8">
        <f>[1]!b_anal_termifexercise($A6701,日期设置!B$2)</f>
        <v>0</v>
      </c>
      <c r="V6701" s="10">
        <f>[1]!b_dq_dirtyprice(A6701,日期设置!$B$2)</f>
        <v>104.66930000000001</v>
      </c>
      <c r="W6701" s="11">
        <f>IF(U6701=0,ROUNDUP((Q6701-日期设置!$B$2)/365,0),ROUNDUP((R6701-日期设置!$B$2)/365,0))</f>
        <v>2</v>
      </c>
      <c r="X6701" s="18">
        <f>_xlfn.IFNA(VLOOKUP(A6701,过往入选债券!A:D,4,0),2)</f>
        <v>2</v>
      </c>
      <c r="Y6701">
        <f>_xlfn.IFNA(VLOOKUP(C6701,[2]Sheet1!$A:$A,1,0),3)</f>
        <v>3</v>
      </c>
    </row>
    <row r="6702" spans="1:25" hidden="1" x14ac:dyDescent="0.2">
      <c r="A6702" s="21" t="s">
        <v>5431</v>
      </c>
      <c r="B6702" s="21" t="s">
        <v>5432</v>
      </c>
      <c r="C6702" s="37" t="s">
        <v>1982</v>
      </c>
      <c r="D6702" s="26" t="str">
        <f>[1]!b_calc_yield(A6702,日期设置!$B$2,F6702,1,R6702,1,O6702,L6702,S6702,)</f>
        <v>Fetching...</v>
      </c>
      <c r="E6702" s="26">
        <f t="shared" si="208"/>
        <v>2.2393783845794157</v>
      </c>
      <c r="F6702" s="18">
        <f>[1]!b_dq_cleanprice($A6702,日期设置!B$2)</f>
        <v>101.69199999999999</v>
      </c>
      <c r="G6702" s="18" t="str">
        <f t="shared" si="209"/>
        <v>0.61 + 0.61</v>
      </c>
      <c r="H6702" s="27">
        <f>[1]!b_dq_pctchange($A6702,日期设置!$B$2,1)/100</f>
        <v>0</v>
      </c>
      <c r="I6702" s="26">
        <f>[1]!b_pq_pctchange(A6702,日期设置!$B$4,日期设置!$B$2,1)</f>
        <v>0</v>
      </c>
      <c r="J6702" s="26">
        <f>[1]!b_pq_pctchange(A6702,日期设置!$C$4,日期设置!$B$2,1)</f>
        <v>0</v>
      </c>
      <c r="K6702" s="52">
        <f>[1]!b_dq_amount($A6702,日期设置!B$2,2,10000)</f>
        <v>0</v>
      </c>
      <c r="L6702" s="26">
        <f>[1]!b_info_latestpar(A6702,日期设置!$B$2)</f>
        <v>100</v>
      </c>
      <c r="M6702" s="6">
        <f>[1]!b_info_outstandingbalance($A6702,日期设置!B$2)</f>
        <v>10</v>
      </c>
      <c r="N6702" s="7" t="str">
        <f>[1]!b_info_latestissurercreditrating2(A6702,日期设置!$B$2,"102","1")</f>
        <v>AAA</v>
      </c>
      <c r="O6702" s="8">
        <v>6.5</v>
      </c>
      <c r="P6702" s="9">
        <f>[1]!b_info_repurchasedate(A6702)</f>
        <v>0</v>
      </c>
      <c r="Q6702" s="8" t="s">
        <v>17085</v>
      </c>
      <c r="R6702" s="2" t="str">
        <f>IF((--IF(P6702=0,Q6702,P6702))&gt;(--日期设置!$B$2),IF(P6702=0,Q6702,P6702),Q6702)</f>
        <v>2021-11-03</v>
      </c>
      <c r="S6702" s="2" t="s">
        <v>18703</v>
      </c>
      <c r="T6702" s="8">
        <f>[1]!b_anal_ptmyear($A6702,日期设置!$B$2)</f>
        <v>0.61917808219178083</v>
      </c>
      <c r="U6702" s="8">
        <f>[1]!b_anal_termifexercise($A6702,日期设置!B$2)</f>
        <v>0.61917808219178083</v>
      </c>
      <c r="V6702" s="10">
        <f>[1]!b_dq_dirtyprice(A6702,日期设置!$B$2)</f>
        <v>104.1673</v>
      </c>
      <c r="W6702" s="11">
        <f>IF(U6702=0,ROUNDUP((Q6702-日期设置!$B$2)/365,0),ROUNDUP((R6702-日期设置!$B$2)/365,0))</f>
        <v>1</v>
      </c>
      <c r="X6702" s="18">
        <f>_xlfn.IFNA(VLOOKUP(A6702,过往入选债券!A:D,4,0),2)</f>
        <v>2</v>
      </c>
      <c r="Y6702">
        <f>_xlfn.IFNA(VLOOKUP(C6702,[2]Sheet1!$A:$A,1,0),3)</f>
        <v>3</v>
      </c>
    </row>
    <row r="6703" spans="1:25" hidden="1" x14ac:dyDescent="0.2">
      <c r="A6703" s="21" t="s">
        <v>21570</v>
      </c>
      <c r="B6703" s="21" t="s">
        <v>21571</v>
      </c>
      <c r="C6703" s="37" t="s">
        <v>21718</v>
      </c>
      <c r="D6703" s="26" t="str">
        <f>[1]!b_calc_yield(A6703,日期设置!$B$2,F6703,1,R6703,1,O6703,L6703,S6703,)</f>
        <v>Fetching...</v>
      </c>
      <c r="E6703" s="26">
        <f t="shared" si="208"/>
        <v>9.5076817356305021</v>
      </c>
      <c r="F6703" s="18">
        <f>[1]!b_dq_cleanprice($A6703,日期设置!B$2)</f>
        <v>100.5676</v>
      </c>
      <c r="G6703" s="18" t="str">
        <f t="shared" si="209"/>
        <v>2.66 + 0</v>
      </c>
      <c r="H6703" s="27">
        <f>[1]!b_dq_pctchange($A6703,日期设置!$B$2,1)/100</f>
        <v>0</v>
      </c>
      <c r="I6703" s="26">
        <f>[1]!b_pq_pctchange(A6703,日期设置!$B$4,日期设置!$B$2,1)</f>
        <v>0</v>
      </c>
      <c r="J6703" s="26">
        <f>[1]!b_pq_pctchange(A6703,日期设置!$C$4,日期设置!$B$2,1)</f>
        <v>0.29599843623468114</v>
      </c>
      <c r="K6703" s="52">
        <f>[1]!b_dq_amount($A6703,日期设置!B$2,2,10000)</f>
        <v>0</v>
      </c>
      <c r="L6703" s="26">
        <f>[1]!b_info_latestpar(A6703,日期设置!$B$2)</f>
        <v>100</v>
      </c>
      <c r="M6703" s="6">
        <f>[1]!b_info_outstandingbalance($A6703,日期设置!B$2)</f>
        <v>40</v>
      </c>
      <c r="N6703" s="7" t="str">
        <f>[1]!b_info_latestissurercreditrating2(A6703,日期设置!$B$2,"102","1")</f>
        <v>AAA</v>
      </c>
      <c r="O6703" s="48">
        <v>3.85</v>
      </c>
      <c r="P6703" s="9">
        <f>[1]!b_info_repurchasedate(A6703)</f>
        <v>0</v>
      </c>
      <c r="Q6703" s="47" t="s">
        <v>21747</v>
      </c>
      <c r="R6703" s="2" t="str">
        <f>IF((--IF(P6703=0,Q6703,P6703))&gt;(--日期设置!$B$2),IF(P6703=0,Q6703,P6703),Q6703)</f>
        <v>2023-11-19</v>
      </c>
      <c r="S6703" s="47" t="s">
        <v>16088</v>
      </c>
      <c r="T6703" s="8">
        <f>[1]!b_anal_ptmyear($A6703,日期设置!$B$2)</f>
        <v>2.6630136986301371</v>
      </c>
      <c r="U6703" s="8">
        <f>[1]!b_anal_termifexercise($A6703,日期设置!B$2)</f>
        <v>0</v>
      </c>
      <c r="V6703" s="10">
        <f>[1]!b_dq_dirtyprice(A6703,日期设置!$B$2)</f>
        <v>101.86499999999999</v>
      </c>
      <c r="W6703" s="11">
        <f>IF(U6703=0,ROUNDUP((Q6703-日期设置!$B$2)/365,0),ROUNDUP((R6703-日期设置!$B$2)/365,0))</f>
        <v>3</v>
      </c>
      <c r="X6703" s="18">
        <f>_xlfn.IFNA(VLOOKUP(A6703,过往入选债券!A:D,4,0),2)</f>
        <v>2</v>
      </c>
      <c r="Y6703" s="45">
        <f>_xlfn.IFNA(VLOOKUP(C6703,[2]Sheet1!$A:$A,1,0),3)</f>
        <v>3</v>
      </c>
    </row>
    <row r="6704" spans="1:25" hidden="1" x14ac:dyDescent="0.2">
      <c r="A6704" s="28" t="s">
        <v>21328</v>
      </c>
      <c r="B6704" s="28" t="s">
        <v>21329</v>
      </c>
      <c r="C6704" s="39" t="s">
        <v>19579</v>
      </c>
      <c r="D6704" s="26" t="str">
        <f>[1]!b_calc_yield(A6704,日期设置!$B$2,F6704,1,R6704,1,O6704,L6704,S6704,)</f>
        <v>Fetching...</v>
      </c>
      <c r="E6704" s="26">
        <f t="shared" si="208"/>
        <v>9.3320083349208502</v>
      </c>
      <c r="F6704" s="18">
        <f>[1]!b_dq_cleanprice($A6704,日期设置!B$2)</f>
        <v>100.3867</v>
      </c>
      <c r="G6704" s="18" t="str">
        <f t="shared" si="209"/>
        <v>2.61 + 0</v>
      </c>
      <c r="H6704" s="27">
        <f>[1]!b_dq_pctchange($A6704,日期设置!$B$2,1)/100</f>
        <v>0</v>
      </c>
      <c r="I6704" s="26">
        <f>[1]!b_pq_pctchange(A6704,日期设置!$B$4,日期设置!$B$2,1)</f>
        <v>0</v>
      </c>
      <c r="J6704" s="26">
        <f>[1]!b_pq_pctchange(A6704,日期设置!$C$4,日期设置!$B$2,1)</f>
        <v>-4.3811304710608345E-2</v>
      </c>
      <c r="K6704" s="52">
        <f>[1]!b_dq_amount($A6704,日期设置!B$2,2,10000)</f>
        <v>0</v>
      </c>
      <c r="L6704" s="26">
        <f>[1]!b_info_latestpar(A6704,日期设置!$B$2)</f>
        <v>100</v>
      </c>
      <c r="M6704" s="6">
        <f>[1]!b_info_outstandingbalance($A6704,日期设置!B$2)</f>
        <v>5</v>
      </c>
      <c r="N6704" s="7" t="str">
        <f>[1]!b_info_latestissurercreditrating2(A6704,日期设置!$B$2,"102","1")</f>
        <v>AAA</v>
      </c>
      <c r="O6704" s="43">
        <v>3.78</v>
      </c>
      <c r="P6704" s="9">
        <f>[1]!b_info_repurchasedate(A6704)</f>
        <v>0</v>
      </c>
      <c r="Q6704" s="31" t="s">
        <v>17410</v>
      </c>
      <c r="R6704" s="2" t="str">
        <f>IF((--IF(P6704=0,Q6704,P6704))&gt;(--日期设置!$B$2),IF(P6704=0,Q6704,P6704),Q6704)</f>
        <v>2023-11-02</v>
      </c>
      <c r="S6704" s="31" t="s">
        <v>21679</v>
      </c>
      <c r="T6704" s="8">
        <f>[1]!b_anal_ptmyear($A6704,日期设置!$B$2)</f>
        <v>2.6164383561643838</v>
      </c>
      <c r="U6704" s="8">
        <f>[1]!b_anal_termifexercise($A6704,日期设置!B$2)</f>
        <v>0</v>
      </c>
      <c r="V6704" s="10">
        <f>[1]!b_dq_dirtyprice(A6704,日期设置!$B$2)</f>
        <v>101.8366</v>
      </c>
      <c r="W6704" s="11">
        <f>IF(U6704=0,ROUNDUP((Q6704-日期设置!$B$2)/365,0),ROUNDUP((R6704-日期设置!$B$2)/365,0))</f>
        <v>3</v>
      </c>
      <c r="X6704" s="18">
        <f>_xlfn.IFNA(VLOOKUP(A6704,过往入选债券!A:D,4,0),2)</f>
        <v>2</v>
      </c>
      <c r="Y6704">
        <f>_xlfn.IFNA(VLOOKUP(C6704,[2]Sheet1!$A:$A,1,0),3)</f>
        <v>3</v>
      </c>
    </row>
    <row r="6705" spans="1:25" hidden="1" x14ac:dyDescent="0.2">
      <c r="A6705" s="28" t="s">
        <v>22432</v>
      </c>
      <c r="B6705" s="28" t="s">
        <v>22433</v>
      </c>
      <c r="C6705" s="39" t="s">
        <v>150</v>
      </c>
      <c r="D6705" s="26">
        <f>[1]!b_calc_yield(A6705,日期设置!$B$2,F6705,1,R6705,1,O6705,L6705,S6705,)</f>
        <v>3.6153653725599049</v>
      </c>
      <c r="E6705" s="26">
        <f t="shared" si="208"/>
        <v>10.334718591549862</v>
      </c>
      <c r="F6705" s="18">
        <f>[1]!b_dq_cleanprice($A6705,日期设置!B$2)</f>
        <v>99.689499999999995</v>
      </c>
      <c r="G6705" s="18" t="str">
        <f t="shared" si="209"/>
        <v>2.86 + 0</v>
      </c>
      <c r="H6705" s="27">
        <f>[1]!b_dq_pctchange($A6705,日期设置!$B$2,1)/100</f>
        <v>0</v>
      </c>
      <c r="I6705" s="26">
        <f>[1]!b_pq_pctchange(A6705,日期设置!$B$4,日期设置!$B$2,1)</f>
        <v>0</v>
      </c>
      <c r="J6705" s="26">
        <f>[1]!b_pq_pctchange(A6705,日期设置!$C$4,日期设置!$B$2,1)</f>
        <v>0.29851256831480882</v>
      </c>
      <c r="K6705" s="52">
        <f>[1]!b_dq_amount($A6705,日期设置!B$2,2,10000)</f>
        <v>0</v>
      </c>
      <c r="L6705" s="26">
        <f>[1]!b_info_latestpar(A6705,日期设置!$B$2)</f>
        <v>100</v>
      </c>
      <c r="M6705" s="6">
        <f>[1]!b_info_outstandingbalance($A6705,日期设置!B$2)</f>
        <v>7</v>
      </c>
      <c r="N6705" s="7" t="str">
        <f>[1]!b_info_latestissurercreditrating2(A6705,日期设置!$B$2,"102","1")</f>
        <v>AAA</v>
      </c>
      <c r="O6705" s="43">
        <v>3.5</v>
      </c>
      <c r="P6705" s="9">
        <f>[1]!b_info_repurchasedate(A6705)</f>
        <v>0</v>
      </c>
      <c r="Q6705" s="31" t="s">
        <v>23447</v>
      </c>
      <c r="R6705" s="2" t="str">
        <f>IF((--IF(P6705=0,Q6705,P6705))&gt;(--日期设置!$B$2),IF(P6705=0,Q6705,P6705),Q6705)</f>
        <v>2024-02-02</v>
      </c>
      <c r="S6705" s="2" t="s">
        <v>23158</v>
      </c>
      <c r="T6705" s="8">
        <f>[1]!b_anal_ptmyear($A6705,日期设置!$B$2)</f>
        <v>2.8684931506849316</v>
      </c>
      <c r="U6705" s="8">
        <f>[1]!b_anal_termifexercise($A6705,日期设置!B$2)</f>
        <v>0</v>
      </c>
      <c r="V6705" s="10">
        <f>[1]!b_dq_dirtyprice(A6705,日期设置!$B$2)</f>
        <v>100.1498</v>
      </c>
      <c r="W6705" s="11">
        <f>IF(U6705=0,ROUNDUP((Q6705-日期设置!$B$2)/365,0),ROUNDUP((R6705-日期设置!$B$2)/365,0))</f>
        <v>3</v>
      </c>
      <c r="X6705" s="18">
        <f>_xlfn.IFNA(VLOOKUP(A6705,过往入选债券!A:D,4,0),2)</f>
        <v>2</v>
      </c>
      <c r="Y6705">
        <f>_xlfn.IFNA(VLOOKUP(C6705,[2]Sheet1!$A:$A,1,0),3)</f>
        <v>3</v>
      </c>
    </row>
    <row r="6706" spans="1:25" hidden="1" x14ac:dyDescent="0.2">
      <c r="A6706" s="21" t="s">
        <v>4939</v>
      </c>
      <c r="B6706" s="21" t="s">
        <v>4940</v>
      </c>
      <c r="C6706" s="37" t="s">
        <v>484</v>
      </c>
      <c r="D6706" s="26" t="str">
        <f>[1]!b_calc_yield(A6706,日期设置!$B$2,F6706,1,R6706,1,O6706,L6706,S6706,)</f>
        <v>Fetching...</v>
      </c>
      <c r="E6706" s="26">
        <f t="shared" si="208"/>
        <v>2.386238050906675</v>
      </c>
      <c r="F6706" s="18">
        <f>[1]!b_dq_cleanprice($A6706,日期设置!B$2)</f>
        <v>101.3638</v>
      </c>
      <c r="G6706" s="18" t="str">
        <f t="shared" si="209"/>
        <v>0.66 + 0</v>
      </c>
      <c r="H6706" s="27">
        <f>[1]!b_dq_pctchange($A6706,日期设置!$B$2,1)/100</f>
        <v>0</v>
      </c>
      <c r="I6706" s="26">
        <f>[1]!b_pq_pctchange(A6706,日期设置!$B$4,日期设置!$B$2,1)</f>
        <v>-6.1162079510771105E-3</v>
      </c>
      <c r="J6706" s="26">
        <f>[1]!b_pq_pctchange(A6706,日期设置!$C$4,日期设置!$B$2,1)</f>
        <v>-6.1162079510771105E-3</v>
      </c>
      <c r="K6706" s="52">
        <f>[1]!b_dq_amount($A6706,日期设置!B$2,2,10000)</f>
        <v>0</v>
      </c>
      <c r="L6706" s="26">
        <f>[1]!b_info_latestpar(A6706,日期设置!$B$2)</f>
        <v>100</v>
      </c>
      <c r="M6706" s="6">
        <f>[1]!b_info_outstandingbalance($A6706,日期设置!B$2)</f>
        <v>10</v>
      </c>
      <c r="N6706" s="7" t="str">
        <f>[1]!b_info_latestissurercreditrating2(A6706,日期设置!$B$2,"102","1")</f>
        <v>AAA</v>
      </c>
      <c r="O6706" s="8">
        <v>5.8</v>
      </c>
      <c r="P6706" s="9">
        <f>[1]!b_info_repurchasedate(A6706)</f>
        <v>0</v>
      </c>
      <c r="Q6706" s="8" t="s">
        <v>16329</v>
      </c>
      <c r="R6706" s="2" t="str">
        <f>IF((--IF(P6706=0,Q6706,P6706))&gt;(--日期设置!$B$2),IF(P6706=0,Q6706,P6706),Q6706)</f>
        <v>2021-11-18</v>
      </c>
      <c r="S6706" s="2" t="s">
        <v>18380</v>
      </c>
      <c r="T6706" s="8">
        <f>[1]!b_anal_ptmyear($A6706,日期设置!$B$2)</f>
        <v>0.66027397260273968</v>
      </c>
      <c r="U6706" s="8">
        <f>[1]!b_anal_termifexercise($A6706,日期设置!B$2)</f>
        <v>0</v>
      </c>
      <c r="V6706" s="10">
        <f>[1]!b_dq_dirtyprice(A6706,日期设置!$B$2)</f>
        <v>103.3342</v>
      </c>
      <c r="W6706" s="11">
        <f>IF(U6706=0,ROUNDUP((Q6706-日期设置!$B$2)/365,0),ROUNDUP((R6706-日期设置!$B$2)/365,0))</f>
        <v>1</v>
      </c>
      <c r="X6706" s="18">
        <f>_xlfn.IFNA(VLOOKUP(A6706,过往入选债券!A:D,4,0),2)</f>
        <v>2</v>
      </c>
      <c r="Y6706">
        <f>_xlfn.IFNA(VLOOKUP(C6706,[2]Sheet1!$A:$A,1,0),3)</f>
        <v>3</v>
      </c>
    </row>
    <row r="6707" spans="1:25" hidden="1" x14ac:dyDescent="0.2">
      <c r="A6707" s="21" t="s">
        <v>7469</v>
      </c>
      <c r="B6707" s="21" t="s">
        <v>7470</v>
      </c>
      <c r="C6707" s="37" t="s">
        <v>196</v>
      </c>
      <c r="D6707" s="26" t="str">
        <f>[1]!b_calc_yield(A6707,日期设置!$B$2,F6707,1,R6707,1,O6707,L6707,S6707,)</f>
        <v>Fetching...</v>
      </c>
      <c r="E6707" s="26">
        <f t="shared" si="208"/>
        <v>2.1974677674133192</v>
      </c>
      <c r="F6707" s="18">
        <f>[1]!b_dq_cleanprice($A6707,日期设置!B$2)</f>
        <v>101.241</v>
      </c>
      <c r="G6707" s="18" t="str">
        <f t="shared" si="209"/>
        <v>0.60 + 0.61</v>
      </c>
      <c r="H6707" s="27">
        <f>[1]!b_dq_pctchange($A6707,日期设置!$B$2,1)/100</f>
        <v>0</v>
      </c>
      <c r="I6707" s="26">
        <f>[1]!b_pq_pctchange(A6707,日期设置!$B$4,日期设置!$B$2,1)</f>
        <v>0</v>
      </c>
      <c r="J6707" s="26">
        <f>[1]!b_pq_pctchange(A6707,日期设置!$C$4,日期设置!$B$2,1)</f>
        <v>0</v>
      </c>
      <c r="K6707" s="52">
        <f>[1]!b_dq_amount($A6707,日期设置!B$2,2,10000)</f>
        <v>0</v>
      </c>
      <c r="L6707" s="26">
        <f>[1]!b_info_latestpar(A6707,日期设置!$B$2)</f>
        <v>100</v>
      </c>
      <c r="M6707" s="6">
        <f>[1]!b_info_outstandingbalance($A6707,日期设置!B$2)</f>
        <v>15</v>
      </c>
      <c r="N6707" s="7" t="str">
        <f>[1]!b_info_latestissurercreditrating2(A6707,日期设置!$B$2,"102","1")</f>
        <v>AAA</v>
      </c>
      <c r="O6707" s="8">
        <v>5.78</v>
      </c>
      <c r="P6707" s="9">
        <f>[1]!b_info_repurchasedate(A6707)</f>
        <v>0</v>
      </c>
      <c r="Q6707" s="8" t="s">
        <v>16514</v>
      </c>
      <c r="R6707" s="2" t="str">
        <f>IF((--IF(P6707=0,Q6707,P6707))&gt;(--日期设置!$B$2),IF(P6707=0,Q6707,P6707),Q6707)</f>
        <v>2021-10-30</v>
      </c>
      <c r="S6707" s="2" t="s">
        <v>18268</v>
      </c>
      <c r="T6707" s="8">
        <f>[1]!b_anal_ptmyear($A6707,日期设置!$B$2)</f>
        <v>0.60821917808219184</v>
      </c>
      <c r="U6707" s="8">
        <f>[1]!b_anal_termifexercise($A6707,日期设置!B$2)</f>
        <v>0.61369863013698633</v>
      </c>
      <c r="V6707" s="10">
        <f>[1]!b_dq_dirtyprice(A6707,日期设置!$B$2)</f>
        <v>103.5055</v>
      </c>
      <c r="W6707" s="11">
        <f>IF(U6707=0,ROUNDUP((Q6707-日期设置!$B$2)/365,0),ROUNDUP((R6707-日期设置!$B$2)/365,0))</f>
        <v>1</v>
      </c>
      <c r="X6707" s="18">
        <f>_xlfn.IFNA(VLOOKUP(A6707,过往入选债券!A:D,4,0),2)</f>
        <v>2</v>
      </c>
      <c r="Y6707">
        <f>_xlfn.IFNA(VLOOKUP(C6707,[2]Sheet1!$A:$A,1,0),3)</f>
        <v>3</v>
      </c>
    </row>
    <row r="6708" spans="1:25" hidden="1" x14ac:dyDescent="0.2">
      <c r="A6708" s="28" t="s">
        <v>19832</v>
      </c>
      <c r="B6708" s="28" t="s">
        <v>19833</v>
      </c>
      <c r="C6708" s="38" t="s">
        <v>19834</v>
      </c>
      <c r="D6708" s="26" t="str">
        <f>[1]!b_calc_yield(A6708,日期设置!$B$2,F6708,1,R6708,1,O6708,L6708,S6708,)</f>
        <v>Fetching...</v>
      </c>
      <c r="E6708" s="26">
        <f t="shared" si="208"/>
        <v>8.6409778472417607</v>
      </c>
      <c r="F6708" s="18">
        <f>[1]!b_dq_cleanprice($A6708,日期设置!B$2)</f>
        <v>99.955500000000001</v>
      </c>
      <c r="G6708" s="18" t="str">
        <f t="shared" si="209"/>
        <v>2.43 + 0</v>
      </c>
      <c r="H6708" s="27">
        <f>[1]!b_dq_pctchange($A6708,日期设置!$B$2,1)/100</f>
        <v>0</v>
      </c>
      <c r="I6708" s="26">
        <f>[1]!b_pq_pctchange(A6708,日期设置!$B$4,日期设置!$B$2,1)</f>
        <v>0</v>
      </c>
      <c r="J6708" s="26">
        <f>[1]!b_pq_pctchange(A6708,日期设置!$C$4,日期设置!$B$2,1)</f>
        <v>-3.9015840431230763E-3</v>
      </c>
      <c r="K6708" s="52">
        <f>[1]!b_dq_amount($A6708,日期设置!B$2,2,10000)</f>
        <v>0</v>
      </c>
      <c r="L6708" s="26">
        <f>[1]!b_info_latestpar(A6708,日期设置!$B$2)</f>
        <v>100</v>
      </c>
      <c r="M6708" s="6">
        <f>[1]!b_info_outstandingbalance($A6708,日期设置!B$2)</f>
        <v>8</v>
      </c>
      <c r="N6708" s="7" t="str">
        <f>[1]!b_info_latestissurercreditrating2(A6708,日期设置!$B$2,"102","1")</f>
        <v>AAA</v>
      </c>
      <c r="O6708" s="8">
        <v>3.6</v>
      </c>
      <c r="P6708" s="9">
        <f>[1]!b_info_repurchasedate(A6708)</f>
        <v>0</v>
      </c>
      <c r="Q6708" s="8" t="s">
        <v>17546</v>
      </c>
      <c r="R6708" s="2" t="str">
        <f>IF((--IF(P6708=0,Q6708,P6708))&gt;(--日期设置!$B$2),IF(P6708=0,Q6708,P6708),Q6708)</f>
        <v>2023-08-28</v>
      </c>
      <c r="S6708" s="31" t="s">
        <v>19230</v>
      </c>
      <c r="T6708" s="8">
        <f>[1]!b_anal_ptmyear($A6708,日期设置!$B$2)</f>
        <v>2.4356164383561643</v>
      </c>
      <c r="U6708" s="8">
        <f>[1]!b_anal_termifexercise($A6708,日期设置!B$2)</f>
        <v>0</v>
      </c>
      <c r="V6708" s="10">
        <f>[1]!b_dq_dirtyprice(A6708,日期设置!$B$2)</f>
        <v>101.9873</v>
      </c>
      <c r="W6708" s="11">
        <f>IF(U6708=0,ROUNDUP((Q6708-日期设置!$B$2)/365,0),ROUNDUP((R6708-日期设置!$B$2)/365,0))</f>
        <v>3</v>
      </c>
      <c r="X6708" s="18">
        <f>_xlfn.IFNA(VLOOKUP(A6708,过往入选债券!A:D,4,0),2)</f>
        <v>2</v>
      </c>
      <c r="Y6708">
        <f>_xlfn.IFNA(VLOOKUP(C6708,[2]Sheet1!$A:$A,1,0),3)</f>
        <v>3</v>
      </c>
    </row>
    <row r="6709" spans="1:25" hidden="1" x14ac:dyDescent="0.2">
      <c r="A6709" s="21" t="s">
        <v>2238</v>
      </c>
      <c r="B6709" s="21" t="s">
        <v>2239</v>
      </c>
      <c r="C6709" s="37" t="s">
        <v>2240</v>
      </c>
      <c r="D6709" s="26" t="str">
        <f>[1]!b_calc_yield(A6709,日期设置!$B$2,F6709,1,R6709,1,O6709,L6709,S6709,)</f>
        <v>Fetching...</v>
      </c>
      <c r="E6709" s="26">
        <f t="shared" si="208"/>
        <v>2.4346535893557286</v>
      </c>
      <c r="F6709" s="18">
        <f>[1]!b_dq_cleanprice($A6709,日期设置!B$2)</f>
        <v>101.7325</v>
      </c>
      <c r="G6709" s="18" t="str">
        <f t="shared" si="209"/>
        <v>0.67 + 0</v>
      </c>
      <c r="H6709" s="27">
        <f>[1]!b_dq_pctchange($A6709,日期设置!$B$2,1)/100</f>
        <v>0</v>
      </c>
      <c r="I6709" s="26">
        <f>[1]!b_pq_pctchange(A6709,日期设置!$B$4,日期设置!$B$2,1)</f>
        <v>0.67002851901036042</v>
      </c>
      <c r="J6709" s="26">
        <f>[1]!b_pq_pctchange(A6709,日期设置!$C$4,日期设置!$B$2,1)</f>
        <v>-0.19297708605580421</v>
      </c>
      <c r="K6709" s="52">
        <f>[1]!b_dq_amount($A6709,日期设置!B$2,2,10000)</f>
        <v>0</v>
      </c>
      <c r="L6709" s="26">
        <f>[1]!b_info_latestpar(A6709,日期设置!$B$2)</f>
        <v>100</v>
      </c>
      <c r="M6709" s="6">
        <f>[1]!b_info_outstandingbalance($A6709,日期设置!B$2)</f>
        <v>5</v>
      </c>
      <c r="N6709" s="7">
        <f>[1]!b_info_latestissurercreditrating2(A6709,日期设置!$B$2,"102","1")</f>
        <v>0</v>
      </c>
      <c r="O6709" s="8">
        <v>6.32</v>
      </c>
      <c r="P6709" s="9">
        <f>[1]!b_info_repurchasedate(A6709)</f>
        <v>0</v>
      </c>
      <c r="Q6709" s="8" t="s">
        <v>16065</v>
      </c>
      <c r="R6709" s="2" t="str">
        <f>IF((--IF(P6709=0,Q6709,P6709))&gt;(--日期设置!$B$2),IF(P6709=0,Q6709,P6709),Q6709)</f>
        <v>2021-11-23</v>
      </c>
      <c r="S6709" s="2" t="s">
        <v>17851</v>
      </c>
      <c r="T6709" s="8">
        <f>[1]!b_anal_ptmyear($A6709,日期设置!$B$2)</f>
        <v>0.67397260273972603</v>
      </c>
      <c r="U6709" s="8">
        <f>[1]!b_anal_termifexercise($A6709,日期设置!B$2)</f>
        <v>0</v>
      </c>
      <c r="V6709" s="10">
        <f>[1]!b_dq_dirtyprice(A6709,日期设置!$B$2)</f>
        <v>103.79300000000001</v>
      </c>
      <c r="W6709" s="11">
        <f>IF(U6709=0,ROUNDUP((Q6709-日期设置!$B$2)/365,0),ROUNDUP((R6709-日期设置!$B$2)/365,0))</f>
        <v>1</v>
      </c>
      <c r="X6709" s="18">
        <f>_xlfn.IFNA(VLOOKUP(A6709,过往入选债券!A:D,4,0),2)</f>
        <v>2</v>
      </c>
      <c r="Y6709">
        <f>_xlfn.IFNA(VLOOKUP(C6709,[2]Sheet1!$A:$A,1,0),3)</f>
        <v>3</v>
      </c>
    </row>
    <row r="6710" spans="1:25" hidden="1" x14ac:dyDescent="0.2">
      <c r="A6710" s="21" t="s">
        <v>13465</v>
      </c>
      <c r="B6710" s="21" t="s">
        <v>13466</v>
      </c>
      <c r="C6710" s="37" t="s">
        <v>1510</v>
      </c>
      <c r="D6710" s="26" t="str">
        <f>[1]!b_calc_yield(A6710,日期设置!$B$2,F6710,1,R6710,1,O6710,L6710,S6710,)</f>
        <v>Fetching...</v>
      </c>
      <c r="E6710" s="26">
        <f t="shared" si="208"/>
        <v>17.534995444380019</v>
      </c>
      <c r="F6710" s="18">
        <f>[1]!b_dq_cleanprice($A6710,日期设置!B$2)</f>
        <v>59.405000000000001</v>
      </c>
      <c r="G6710" s="18" t="str">
        <f t="shared" si="209"/>
        <v>2.56 + 0</v>
      </c>
      <c r="H6710" s="27">
        <f>[1]!b_dq_pctchange($A6710,日期设置!$B$2,1)/100</f>
        <v>0</v>
      </c>
      <c r="I6710" s="26">
        <f>[1]!b_pq_pctchange(A6710,日期设置!$B$4,日期设置!$B$2,1)</f>
        <v>0</v>
      </c>
      <c r="J6710" s="26">
        <f>[1]!b_pq_pctchange(A6710,日期设置!$C$4,日期设置!$B$2,1)</f>
        <v>0.26278791479393521</v>
      </c>
      <c r="K6710" s="52">
        <f>[1]!b_dq_amount($A6710,日期设置!B$2,2,10000)</f>
        <v>0</v>
      </c>
      <c r="L6710" s="26">
        <f>[1]!b_info_latestpar(A6710,日期设置!$B$2)</f>
        <v>60</v>
      </c>
      <c r="M6710" s="6">
        <f>[1]!b_info_outstandingbalance($A6710,日期设置!B$2)</f>
        <v>6</v>
      </c>
      <c r="N6710" s="7" t="str">
        <f>[1]!b_info_latestissurercreditrating2(A6710,日期设置!$B$2,"102","1")</f>
        <v>AA+</v>
      </c>
      <c r="O6710" s="8">
        <v>3.65</v>
      </c>
      <c r="P6710" s="9">
        <f>[1]!b_info_repurchasedate(A6710)</f>
        <v>0</v>
      </c>
      <c r="Q6710" s="8" t="s">
        <v>16434</v>
      </c>
      <c r="R6710" s="2" t="str">
        <f>IF((--IF(P6710=0,Q6710,P6710))&gt;(--日期设置!$B$2),IF(P6710=0,Q6710,P6710),Q6710)</f>
        <v>2023-10-13</v>
      </c>
      <c r="S6710" s="2" t="s">
        <v>18202</v>
      </c>
      <c r="T6710" s="8">
        <f>[1]!b_anal_ptmyear($A6710,日期设置!$B$2)</f>
        <v>2.5616438356164384</v>
      </c>
      <c r="U6710" s="8">
        <f>[1]!b_anal_termifexercise($A6710,日期设置!B$2)</f>
        <v>0</v>
      </c>
      <c r="V6710" s="10">
        <f>[1]!b_dq_dirtyprice(A6710,日期设置!$B$2)</f>
        <v>60.365000000000002</v>
      </c>
      <c r="W6710" s="11">
        <f>IF(U6710=0,ROUNDUP((Q6710-日期设置!$B$2)/365,0),ROUNDUP((R6710-日期设置!$B$2)/365,0))</f>
        <v>3</v>
      </c>
      <c r="X6710" s="18" t="str">
        <f>_xlfn.IFNA(VLOOKUP(A6710,过往入选债券!A:D,4,0),2)</f>
        <v>否</v>
      </c>
      <c r="Y6710" s="45">
        <f>_xlfn.IFNA(VLOOKUP(C6710,[2]Sheet1!$A:$A,1,0),3)</f>
        <v>3</v>
      </c>
    </row>
    <row r="6711" spans="1:25" hidden="1" x14ac:dyDescent="0.2">
      <c r="A6711" s="28" t="s">
        <v>22742</v>
      </c>
      <c r="B6711" s="28" t="s">
        <v>22743</v>
      </c>
      <c r="C6711" s="39" t="s">
        <v>20791</v>
      </c>
      <c r="D6711" s="26">
        <f>[1]!b_calc_yield(A6711,日期设置!$B$2,F6711,1,R6711,1,O6711,L6711,S6711,)</f>
        <v>3.6120763434527423</v>
      </c>
      <c r="E6711" s="26">
        <f t="shared" si="208"/>
        <v>35.756699769768765</v>
      </c>
      <c r="F6711" s="18">
        <f>[1]!b_dq_cleanprice($A6711,日期设置!B$2)</f>
        <v>98.674000000000007</v>
      </c>
      <c r="G6711" s="18" t="str">
        <f t="shared" si="209"/>
        <v>9.88 + 0</v>
      </c>
      <c r="H6711" s="27">
        <f>[1]!b_dq_pctchange($A6711,日期设置!$B$2,1)/100</f>
        <v>0</v>
      </c>
      <c r="I6711" s="26">
        <f>[1]!b_pq_pctchange(A6711,日期设置!$B$4,日期设置!$B$2,1)</f>
        <v>0</v>
      </c>
      <c r="J6711" s="26">
        <f>[1]!b_pq_pctchange(A6711,日期设置!$C$4,日期设置!$B$2,1)</f>
        <v>-1.3259999999999934</v>
      </c>
      <c r="K6711" s="52">
        <f>[1]!b_dq_amount($A6711,日期设置!B$2,2,10000)</f>
        <v>0</v>
      </c>
      <c r="L6711" s="26">
        <f>[1]!b_info_latestpar(A6711,日期设置!$B$2)</f>
        <v>100</v>
      </c>
      <c r="M6711" s="6">
        <f>[1]!b_info_outstandingbalance($A6711,日期设置!B$2)</f>
        <v>192</v>
      </c>
      <c r="N6711" s="7">
        <f>[1]!b_info_latestissurercreditrating2(A6711,日期设置!$B$2,"102","1")</f>
        <v>0</v>
      </c>
      <c r="O6711" s="43">
        <v>3.45</v>
      </c>
      <c r="P6711" s="9">
        <f>[1]!b_info_repurchasedate(A6711)</f>
        <v>0</v>
      </c>
      <c r="Q6711" s="31" t="s">
        <v>23458</v>
      </c>
      <c r="R6711" s="2" t="str">
        <f>IF((--IF(P6711=0,Q6711,P6711))&gt;(--日期设置!$B$2),IF(P6711=0,Q6711,P6711),Q6711)</f>
        <v>2031-02-08</v>
      </c>
      <c r="S6711" s="2" t="s">
        <v>23312</v>
      </c>
      <c r="T6711" s="8">
        <f>[1]!b_anal_ptmyear($A6711,日期设置!$B$2)</f>
        <v>9.8849315068493144</v>
      </c>
      <c r="U6711" s="8">
        <f>[1]!b_anal_termifexercise($A6711,日期设置!B$2)</f>
        <v>0</v>
      </c>
      <c r="V6711" s="10">
        <f>[1]!b_dq_dirtyprice(A6711,日期设置!$B$2)</f>
        <v>99.074299999999994</v>
      </c>
      <c r="W6711" s="11">
        <f>IF(U6711=0,ROUNDUP((Q6711-日期设置!$B$2)/365,0),ROUNDUP((R6711-日期设置!$B$2)/365,0))</f>
        <v>10</v>
      </c>
      <c r="X6711" s="18">
        <f>_xlfn.IFNA(VLOOKUP(A6711,过往入选债券!A:D,4,0),2)</f>
        <v>2</v>
      </c>
      <c r="Y6711">
        <f>_xlfn.IFNA(VLOOKUP(C6711,[2]Sheet1!$A:$A,1,0),3)</f>
        <v>3</v>
      </c>
    </row>
    <row r="6712" spans="1:25" hidden="1" x14ac:dyDescent="0.2">
      <c r="A6712" s="21" t="s">
        <v>13713</v>
      </c>
      <c r="B6712" s="21" t="s">
        <v>13714</v>
      </c>
      <c r="C6712" s="37" t="s">
        <v>7465</v>
      </c>
      <c r="D6712" s="26" t="str">
        <f>[1]!b_calc_yield(A6712,日期设置!$B$2,F6712,1,R6712,1,O6712,L6712,S6712,)</f>
        <v>Fetching...</v>
      </c>
      <c r="E6712" s="26">
        <f t="shared" si="208"/>
        <v>17.410214175721308</v>
      </c>
      <c r="F6712" s="18">
        <f>[1]!b_dq_cleanprice($A6712,日期设置!B$2)</f>
        <v>83.320999999999998</v>
      </c>
      <c r="G6712" s="18" t="str">
        <f t="shared" si="209"/>
        <v>3.40 + 0</v>
      </c>
      <c r="H6712" s="27">
        <f>[1]!b_dq_pctchange($A6712,日期设置!$B$2,1)/100</f>
        <v>0</v>
      </c>
      <c r="I6712" s="26">
        <f>[1]!b_pq_pctchange(A6712,日期设置!$B$4,日期设置!$B$2,1)</f>
        <v>0</v>
      </c>
      <c r="J6712" s="26">
        <f>[1]!b_pq_pctchange(A6712,日期设置!$C$4,日期设置!$B$2,1)</f>
        <v>0</v>
      </c>
      <c r="K6712" s="52">
        <f>[1]!b_dq_amount($A6712,日期设置!B$2,2,10000)</f>
        <v>0</v>
      </c>
      <c r="L6712" s="26">
        <f>[1]!b_info_latestpar(A6712,日期设置!$B$2)</f>
        <v>80</v>
      </c>
      <c r="M6712" s="6">
        <f>[1]!b_info_outstandingbalance($A6712,日期设置!B$2)</f>
        <v>6.8</v>
      </c>
      <c r="N6712" s="7" t="str">
        <f>[1]!b_info_latestissurercreditrating2(A6712,日期设置!$B$2,"102","1")</f>
        <v>AA</v>
      </c>
      <c r="O6712" s="8">
        <v>5.18</v>
      </c>
      <c r="P6712" s="9">
        <f>[1]!b_info_repurchasedate(A6712)</f>
        <v>0</v>
      </c>
      <c r="Q6712" s="8" t="s">
        <v>16489</v>
      </c>
      <c r="R6712" s="2" t="str">
        <f>IF((--IF(P6712=0,Q6712,P6712))&gt;(--日期设置!$B$2),IF(P6712=0,Q6712,P6712),Q6712)</f>
        <v>2024-08-17</v>
      </c>
      <c r="S6712" s="2" t="s">
        <v>18246</v>
      </c>
      <c r="T6712" s="8">
        <f>[1]!b_anal_ptmyear($A6712,日期设置!$B$2)</f>
        <v>3.4054794520547946</v>
      </c>
      <c r="U6712" s="8">
        <f>[1]!b_anal_termifexercise($A6712,日期设置!B$2)</f>
        <v>0</v>
      </c>
      <c r="V6712" s="10">
        <f>[1]!b_dq_dirtyprice(A6712,日期设置!$B$2)</f>
        <v>85.784700000000001</v>
      </c>
      <c r="W6712" s="11">
        <f>IF(U6712=0,ROUNDUP((Q6712-日期设置!$B$2)/365,0),ROUNDUP((R6712-日期设置!$B$2)/365,0))</f>
        <v>4</v>
      </c>
      <c r="X6712" s="18">
        <f>_xlfn.IFNA(VLOOKUP(A6712,过往入选债券!A:D,4,0),2)</f>
        <v>2</v>
      </c>
      <c r="Y6712">
        <f>_xlfn.IFNA(VLOOKUP(C6712,[2]Sheet1!$A:$A,1,0),3)</f>
        <v>3</v>
      </c>
    </row>
    <row r="6713" spans="1:25" hidden="1" x14ac:dyDescent="0.2">
      <c r="A6713" s="21" t="s">
        <v>2161</v>
      </c>
      <c r="B6713" s="21" t="s">
        <v>2162</v>
      </c>
      <c r="C6713" s="37" t="s">
        <v>163</v>
      </c>
      <c r="D6713" s="26" t="str">
        <f>[1]!b_calc_yield(A6713,日期设置!$B$2,F6713,1,R6713,1,O6713,L6713,S6713,)</f>
        <v>Fetching...</v>
      </c>
      <c r="E6713" s="26">
        <f t="shared" si="208"/>
        <v>2.1963019828209696</v>
      </c>
      <c r="F6713" s="18">
        <f>[1]!b_dq_cleanprice($A6713,日期设置!B$2)</f>
        <v>101.1952</v>
      </c>
      <c r="G6713" s="18" t="str">
        <f t="shared" si="209"/>
        <v>0.60 + 0</v>
      </c>
      <c r="H6713" s="27">
        <f>[1]!b_dq_pctchange($A6713,日期设置!$B$2,1)/100</f>
        <v>0</v>
      </c>
      <c r="I6713" s="26">
        <f>[1]!b_pq_pctchange(A6713,日期设置!$B$4,日期设置!$B$2,1)</f>
        <v>0</v>
      </c>
      <c r="J6713" s="26">
        <f>[1]!b_pq_pctchange(A6713,日期设置!$C$4,日期设置!$B$2,1)</f>
        <v>0</v>
      </c>
      <c r="K6713" s="52">
        <f>[1]!b_dq_amount($A6713,日期设置!B$2,2,10000)</f>
        <v>0</v>
      </c>
      <c r="L6713" s="26">
        <f>[1]!b_info_latestpar(A6713,日期设置!$B$2)</f>
        <v>100</v>
      </c>
      <c r="M6713" s="6">
        <f>[1]!b_info_outstandingbalance($A6713,日期设置!B$2)</f>
        <v>10</v>
      </c>
      <c r="N6713" s="7" t="str">
        <f>[1]!b_info_latestissurercreditrating2(A6713,日期设置!$B$2,"102","1")</f>
        <v>AAA</v>
      </c>
      <c r="O6713" s="8">
        <v>5.7</v>
      </c>
      <c r="P6713" s="9">
        <f>[1]!b_info_repurchasedate(A6713)</f>
        <v>0</v>
      </c>
      <c r="Q6713" s="8" t="s">
        <v>16514</v>
      </c>
      <c r="R6713" s="2" t="str">
        <f>IF((--IF(P6713=0,Q6713,P6713))&gt;(--日期设置!$B$2),IF(P6713=0,Q6713,P6713),Q6713)</f>
        <v>2021-10-30</v>
      </c>
      <c r="S6713" s="2" t="s">
        <v>18268</v>
      </c>
      <c r="T6713" s="8">
        <f>[1]!b_anal_ptmyear($A6713,日期设置!$B$2)</f>
        <v>0.60821917808219184</v>
      </c>
      <c r="U6713" s="8">
        <f>[1]!b_anal_termifexercise($A6713,日期设置!B$2)</f>
        <v>0</v>
      </c>
      <c r="V6713" s="10">
        <f>[1]!b_dq_dirtyprice(A6713,日期设置!$B$2)</f>
        <v>103.4284</v>
      </c>
      <c r="W6713" s="11">
        <f>IF(U6713=0,ROUNDUP((Q6713-日期设置!$B$2)/365,0),ROUNDUP((R6713-日期设置!$B$2)/365,0))</f>
        <v>1</v>
      </c>
      <c r="X6713" s="18">
        <f>_xlfn.IFNA(VLOOKUP(A6713,过往入选债券!A:D,4,0),2)</f>
        <v>2</v>
      </c>
      <c r="Y6713">
        <f>_xlfn.IFNA(VLOOKUP(C6713,[2]Sheet1!$A:$A,1,0),3)</f>
        <v>3</v>
      </c>
    </row>
    <row r="6714" spans="1:25" hidden="1" x14ac:dyDescent="0.2">
      <c r="A6714" s="21" t="s">
        <v>13491</v>
      </c>
      <c r="B6714" s="21" t="s">
        <v>13492</v>
      </c>
      <c r="C6714" s="37" t="s">
        <v>468</v>
      </c>
      <c r="D6714" s="26" t="str">
        <f>[1]!b_calc_yield(A6714,日期设置!$B$2,F6714,1,R6714,1,O6714,L6714,S6714,)</f>
        <v>Fetching...</v>
      </c>
      <c r="E6714" s="26">
        <f t="shared" si="208"/>
        <v>17.558912066198996</v>
      </c>
      <c r="F6714" s="18">
        <f>[1]!b_dq_cleanprice($A6714,日期设置!B$2)</f>
        <v>59.447600000000001</v>
      </c>
      <c r="G6714" s="18" t="str">
        <f t="shared" si="209"/>
        <v>2.59 + 0</v>
      </c>
      <c r="H6714" s="27">
        <f>[1]!b_dq_pctchange($A6714,日期设置!$B$2,1)/100</f>
        <v>0</v>
      </c>
      <c r="I6714" s="26">
        <f>[1]!b_pq_pctchange(A6714,日期设置!$B$4,日期设置!$B$2,1)</f>
        <v>0.32689831386625989</v>
      </c>
      <c r="J6714" s="26">
        <f>[1]!b_pq_pctchange(A6714,日期设置!$C$4,日期设置!$B$2,1)</f>
        <v>0.32689831386625989</v>
      </c>
      <c r="K6714" s="52">
        <f>[1]!b_dq_amount($A6714,日期设置!B$2,2,10000)</f>
        <v>0</v>
      </c>
      <c r="L6714" s="26">
        <f>[1]!b_info_latestpar(A6714,日期设置!$B$2)</f>
        <v>60</v>
      </c>
      <c r="M6714" s="6">
        <f>[1]!b_info_outstandingbalance($A6714,日期设置!B$2)</f>
        <v>9</v>
      </c>
      <c r="N6714" s="7" t="str">
        <f>[1]!b_info_latestissurercreditrating2(A6714,日期设置!$B$2,"102","1")</f>
        <v>AA</v>
      </c>
      <c r="O6714" s="8">
        <v>3.64</v>
      </c>
      <c r="P6714" s="9">
        <f>[1]!b_info_repurchasedate(A6714)</f>
        <v>0</v>
      </c>
      <c r="Q6714" s="8" t="s">
        <v>16105</v>
      </c>
      <c r="R6714" s="2" t="str">
        <f>IF((--IF(P6714=0,Q6714,P6714))&gt;(--日期设置!$B$2),IF(P6714=0,Q6714,P6714),Q6714)</f>
        <v>2023-10-26</v>
      </c>
      <c r="S6714" s="2" t="s">
        <v>18111</v>
      </c>
      <c r="T6714" s="8">
        <f>[1]!b_anal_ptmyear($A6714,日期设置!$B$2)</f>
        <v>2.5972602739726027</v>
      </c>
      <c r="U6714" s="8">
        <f>[1]!b_anal_termifexercise($A6714,日期设置!B$2)</f>
        <v>0</v>
      </c>
      <c r="V6714" s="10">
        <f>[1]!b_dq_dirtyprice(A6714,日期设置!$B$2)</f>
        <v>60.327199999999998</v>
      </c>
      <c r="W6714" s="11">
        <f>IF(U6714=0,ROUNDUP((Q6714-日期设置!$B$2)/365,0),ROUNDUP((R6714-日期设置!$B$2)/365,0))</f>
        <v>3</v>
      </c>
      <c r="X6714" s="18">
        <f>_xlfn.IFNA(VLOOKUP(A6714,过往入选债券!A:D,4,0),2)</f>
        <v>2</v>
      </c>
      <c r="Y6714">
        <f>_xlfn.IFNA(VLOOKUP(C6714,[2]Sheet1!$A:$A,1,0),3)</f>
        <v>3</v>
      </c>
    </row>
    <row r="6715" spans="1:25" hidden="1" x14ac:dyDescent="0.2">
      <c r="A6715" s="21" t="s">
        <v>9560</v>
      </c>
      <c r="B6715" s="21" t="s">
        <v>9561</v>
      </c>
      <c r="C6715" s="37" t="s">
        <v>352</v>
      </c>
      <c r="D6715" s="26" t="str">
        <f>[1]!b_calc_yield(A6715,日期设置!$B$2,F6715,1,R6715,1,O6715,L6715,S6715,)</f>
        <v>Fetching...</v>
      </c>
      <c r="E6715" s="26">
        <f t="shared" si="208"/>
        <v>5.9757738630608292</v>
      </c>
      <c r="F6715" s="18">
        <f>[1]!b_dq_cleanprice($A6715,日期设置!B$2)</f>
        <v>100.08069999999999</v>
      </c>
      <c r="G6715" s="18" t="str">
        <f t="shared" si="209"/>
        <v>1.67 + 0</v>
      </c>
      <c r="H6715" s="27">
        <f>[1]!b_dq_pctchange($A6715,日期设置!$B$2,1)/100</f>
        <v>0</v>
      </c>
      <c r="I6715" s="26">
        <f>[1]!b_pq_pctchange(A6715,日期设置!$B$4,日期设置!$B$2,1)</f>
        <v>0</v>
      </c>
      <c r="J6715" s="26">
        <f>[1]!b_pq_pctchange(A6715,日期设置!$C$4,日期设置!$B$2,1)</f>
        <v>0</v>
      </c>
      <c r="K6715" s="52">
        <f>[1]!b_dq_amount($A6715,日期设置!B$2,2,10000)</f>
        <v>0</v>
      </c>
      <c r="L6715" s="26">
        <f>[1]!b_info_latestpar(A6715,日期设置!$B$2)</f>
        <v>100</v>
      </c>
      <c r="M6715" s="6">
        <f>[1]!b_info_outstandingbalance($A6715,日期设置!B$2)</f>
        <v>10</v>
      </c>
      <c r="N6715" s="7" t="str">
        <f>[1]!b_info_latestissurercreditrating2(A6715,日期设置!$B$2,"102","1")</f>
        <v>AAA</v>
      </c>
      <c r="O6715" s="8">
        <v>3.67</v>
      </c>
      <c r="P6715" s="9">
        <f>[1]!b_info_repurchasedate(A6715)</f>
        <v>0</v>
      </c>
      <c r="Q6715" s="8" t="s">
        <v>17099</v>
      </c>
      <c r="R6715" s="2" t="str">
        <f>IF((--IF(P6715=0,Q6715,P6715))&gt;(--日期设置!$B$2),IF(P6715=0,Q6715,P6715),Q6715)</f>
        <v>2022-11-22</v>
      </c>
      <c r="S6715" s="2" t="s">
        <v>18711</v>
      </c>
      <c r="T6715" s="8">
        <f>[1]!b_anal_ptmyear($A6715,日期设置!$B$2)</f>
        <v>1.6712328767123288</v>
      </c>
      <c r="U6715" s="8">
        <f>[1]!b_anal_termifexercise($A6715,日期设置!B$2)</f>
        <v>0</v>
      </c>
      <c r="V6715" s="10">
        <f>[1]!b_dq_dirtyprice(A6715,日期设置!$B$2)</f>
        <v>101.2873</v>
      </c>
      <c r="W6715" s="11">
        <f>IF(U6715=0,ROUNDUP((Q6715-日期设置!$B$2)/365,0),ROUNDUP((R6715-日期设置!$B$2)/365,0))</f>
        <v>2</v>
      </c>
      <c r="X6715" s="18">
        <f>_xlfn.IFNA(VLOOKUP(A6715,过往入选债券!A:D,4,0),2)</f>
        <v>2</v>
      </c>
      <c r="Y6715">
        <f>_xlfn.IFNA(VLOOKUP(C6715,[2]Sheet1!$A:$A,1,0),3)</f>
        <v>3</v>
      </c>
    </row>
    <row r="6716" spans="1:25" x14ac:dyDescent="0.2">
      <c r="A6716" s="21" t="s">
        <v>7855</v>
      </c>
      <c r="B6716" s="21" t="s">
        <v>7856</v>
      </c>
      <c r="C6716" s="37" t="s">
        <v>1373</v>
      </c>
      <c r="D6716" s="26" t="str">
        <f>[1]!b_calc_yield(A6716,日期设置!$B$2,F6716,1,R6716,1,O6716,L6716,S6716,)</f>
        <v>Fetching...</v>
      </c>
      <c r="E6716" s="26">
        <f t="shared" si="208"/>
        <v>2.9864087505925285</v>
      </c>
      <c r="F6716" s="18">
        <f>[1]!b_dq_cleanprice($A6716,日期设置!B$2)</f>
        <v>100.693</v>
      </c>
      <c r="G6716" s="18" t="str">
        <f t="shared" si="209"/>
        <v>2.82 + 0.82</v>
      </c>
      <c r="H6716" s="27">
        <f>[1]!b_dq_pctchange($A6716,日期设置!$B$2,1)/100</f>
        <v>2.9007448556485056E-4</v>
      </c>
      <c r="I6716" s="26">
        <f>[1]!b_pq_pctchange(A6716,日期设置!$B$4,日期设置!$B$2,1)</f>
        <v>-6.699053696636624E-2</v>
      </c>
      <c r="J6716" s="26">
        <f>[1]!b_pq_pctchange(A6716,日期设置!$C$4,日期设置!$B$2,1)</f>
        <v>-6.699053696636624E-2</v>
      </c>
      <c r="K6716" s="52">
        <f>[1]!b_dq_amount($A6716,日期设置!B$2,2,10000)</f>
        <v>4058.9484931999996</v>
      </c>
      <c r="L6716" s="26">
        <f>[1]!b_info_latestpar(A6716,日期设置!$B$2)</f>
        <v>100</v>
      </c>
      <c r="M6716" s="6">
        <f>[1]!b_info_outstandingbalance($A6716,日期设置!B$2)</f>
        <v>10</v>
      </c>
      <c r="N6716" s="7" t="str">
        <f>[1]!b_info_latestissurercreditrating2(A6716,日期设置!$B$2,"102","1")</f>
        <v>AA</v>
      </c>
      <c r="O6716" s="8">
        <v>4.5</v>
      </c>
      <c r="P6716" s="9" t="str">
        <f>[1]!b_info_repurchasedate(A6716)</f>
        <v>2022-01-18</v>
      </c>
      <c r="Q6716" s="8" t="s">
        <v>17135</v>
      </c>
      <c r="R6716" s="2" t="str">
        <f>IF((--IF(P6716=0,Q6716,P6716))&gt;(--日期设置!$B$2),IF(P6716=0,Q6716,P6716),Q6716)</f>
        <v>2022-01-18</v>
      </c>
      <c r="S6716" s="2" t="s">
        <v>18020</v>
      </c>
      <c r="T6716" s="8">
        <f>[1]!b_anal_ptmyear($A6716,日期设置!$B$2)</f>
        <v>2.8273972602739725</v>
      </c>
      <c r="U6716" s="8">
        <f>[1]!b_anal_termifexercise($A6716,日期设置!B$2)</f>
        <v>0.82739726027397265</v>
      </c>
      <c r="V6716" s="10">
        <f>[1]!b_dq_dirtyprice(A6716,日期设置!$B$2)</f>
        <v>101.4697</v>
      </c>
      <c r="W6716" s="11">
        <f>IF(U6716=0,ROUNDUP((Q6716-日期设置!$B$2)/365,0),ROUNDUP((R6716-日期设置!$B$2)/365,0))</f>
        <v>1</v>
      </c>
      <c r="X6716" s="18">
        <f>_xlfn.IFNA(VLOOKUP(A6716,过往入选债券!A:D,4,0),2)</f>
        <v>2</v>
      </c>
      <c r="Y6716">
        <f>_xlfn.IFNA(VLOOKUP(C6716,[2]Sheet1!$A:$A,1,0),3)</f>
        <v>3</v>
      </c>
    </row>
    <row r="6717" spans="1:25" hidden="1" x14ac:dyDescent="0.2">
      <c r="A6717" s="21" t="s">
        <v>9702</v>
      </c>
      <c r="B6717" s="21" t="s">
        <v>9703</v>
      </c>
      <c r="C6717" s="37" t="s">
        <v>106</v>
      </c>
      <c r="D6717" s="26" t="str">
        <f>[1]!b_calc_yield(A6717,日期设置!$B$2,F6717,1,R6717,1,O6717,L6717,S6717,)</f>
        <v>Fetching...</v>
      </c>
      <c r="E6717" s="26">
        <f t="shared" si="208"/>
        <v>6.3012700725303183</v>
      </c>
      <c r="F6717" s="18">
        <f>[1]!b_dq_cleanprice($A6717,日期设置!B$2)</f>
        <v>100.14149999999999</v>
      </c>
      <c r="G6717" s="18" t="str">
        <f t="shared" si="209"/>
        <v>1.75 + 0</v>
      </c>
      <c r="H6717" s="27">
        <f>[1]!b_dq_pctchange($A6717,日期设置!$B$2,1)/100</f>
        <v>0</v>
      </c>
      <c r="I6717" s="26">
        <f>[1]!b_pq_pctchange(A6717,日期设置!$B$4,日期设置!$B$2,1)</f>
        <v>0</v>
      </c>
      <c r="J6717" s="26">
        <f>[1]!b_pq_pctchange(A6717,日期设置!$C$4,日期设置!$B$2,1)</f>
        <v>0</v>
      </c>
      <c r="K6717" s="52">
        <f>[1]!b_dq_amount($A6717,日期设置!B$2,2,10000)</f>
        <v>0</v>
      </c>
      <c r="L6717" s="26">
        <f>[1]!b_info_latestpar(A6717,日期设置!$B$2)</f>
        <v>100</v>
      </c>
      <c r="M6717" s="6">
        <f>[1]!b_info_outstandingbalance($A6717,日期设置!B$2)</f>
        <v>5</v>
      </c>
      <c r="N6717" s="7" t="str">
        <f>[1]!b_info_latestissurercreditrating2(A6717,日期设置!$B$2,"102","1")</f>
        <v>AAA</v>
      </c>
      <c r="O6717" s="8">
        <v>3.7</v>
      </c>
      <c r="P6717" s="9">
        <f>[1]!b_info_repurchasedate(A6717)</f>
        <v>0</v>
      </c>
      <c r="Q6717" s="8" t="s">
        <v>16691</v>
      </c>
      <c r="R6717" s="2" t="str">
        <f>IF((--IF(P6717=0,Q6717,P6717))&gt;(--日期设置!$B$2),IF(P6717=0,Q6717,P6717),Q6717)</f>
        <v>2022-12-24</v>
      </c>
      <c r="S6717" s="2" t="s">
        <v>18421</v>
      </c>
      <c r="T6717" s="8">
        <f>[1]!b_anal_ptmyear($A6717,日期设置!$B$2)</f>
        <v>1.7589041095890412</v>
      </c>
      <c r="U6717" s="8">
        <f>[1]!b_anal_termifexercise($A6717,日期设置!B$2)</f>
        <v>0</v>
      </c>
      <c r="V6717" s="10">
        <f>[1]!b_dq_dirtyprice(A6717,日期设置!$B$2)</f>
        <v>101.03360000000001</v>
      </c>
      <c r="W6717" s="11">
        <f>IF(U6717=0,ROUNDUP((Q6717-日期设置!$B$2)/365,0),ROUNDUP((R6717-日期设置!$B$2)/365,0))</f>
        <v>2</v>
      </c>
      <c r="X6717" s="18">
        <f>_xlfn.IFNA(VLOOKUP(A6717,过往入选债券!A:D,4,0),2)</f>
        <v>2</v>
      </c>
      <c r="Y6717">
        <f>_xlfn.IFNA(VLOOKUP(C6717,[2]Sheet1!$A:$A,1,0),3)</f>
        <v>3</v>
      </c>
    </row>
    <row r="6718" spans="1:25" hidden="1" x14ac:dyDescent="0.2">
      <c r="A6718" s="21" t="s">
        <v>8912</v>
      </c>
      <c r="B6718" s="21" t="s">
        <v>8913</v>
      </c>
      <c r="C6718" s="37" t="s">
        <v>184</v>
      </c>
      <c r="D6718" s="26" t="str">
        <f>[1]!b_calc_yield(A6718,日期设置!$B$2,F6718,1,R6718,1,O6718,L6718,S6718,)</f>
        <v>Fetching...</v>
      </c>
      <c r="E6718" s="26">
        <f t="shared" si="208"/>
        <v>4.750691212375302</v>
      </c>
      <c r="F6718" s="18">
        <f>[1]!b_dq_cleanprice($A6718,日期设置!B$2)</f>
        <v>100.2068</v>
      </c>
      <c r="G6718" s="18" t="str">
        <f t="shared" si="209"/>
        <v>1.34 + 0</v>
      </c>
      <c r="H6718" s="27">
        <f>[1]!b_dq_pctchange($A6718,日期设置!$B$2,1)/100</f>
        <v>0</v>
      </c>
      <c r="I6718" s="26">
        <f>[1]!b_pq_pctchange(A6718,日期设置!$B$4,日期设置!$B$2,1)</f>
        <v>0</v>
      </c>
      <c r="J6718" s="26">
        <f>[1]!b_pq_pctchange(A6718,日期设置!$C$4,日期设置!$B$2,1)</f>
        <v>0</v>
      </c>
      <c r="K6718" s="52">
        <f>[1]!b_dq_amount($A6718,日期设置!B$2,2,10000)</f>
        <v>0</v>
      </c>
      <c r="L6718" s="26">
        <f>[1]!b_info_latestpar(A6718,日期设置!$B$2)</f>
        <v>100</v>
      </c>
      <c r="M6718" s="6">
        <f>[1]!b_info_outstandingbalance($A6718,日期设置!B$2)</f>
        <v>10</v>
      </c>
      <c r="N6718" s="7" t="str">
        <f>[1]!b_info_latestissurercreditrating2(A6718,日期设置!$B$2,"102","1")</f>
        <v>AAA</v>
      </c>
      <c r="O6718" s="8">
        <v>3.78</v>
      </c>
      <c r="P6718" s="9">
        <f>[1]!b_info_repurchasedate(A6718)</f>
        <v>0</v>
      </c>
      <c r="Q6718" s="8" t="s">
        <v>16177</v>
      </c>
      <c r="R6718" s="2" t="str">
        <f>IF((--IF(P6718=0,Q6718,P6718))&gt;(--日期设置!$B$2),IF(P6718=0,Q6718,P6718),Q6718)</f>
        <v>2022-07-26</v>
      </c>
      <c r="S6718" s="2" t="s">
        <v>17966</v>
      </c>
      <c r="T6718" s="8">
        <f>[1]!b_anal_ptmyear($A6718,日期设置!$B$2)</f>
        <v>1.3452054794520549</v>
      </c>
      <c r="U6718" s="8">
        <f>[1]!b_anal_termifexercise($A6718,日期设置!B$2)</f>
        <v>0</v>
      </c>
      <c r="V6718" s="10">
        <f>[1]!b_dq_dirtyprice(A6718,日期设置!$B$2)</f>
        <v>102.6819</v>
      </c>
      <c r="W6718" s="11">
        <f>IF(U6718=0,ROUNDUP((Q6718-日期设置!$B$2)/365,0),ROUNDUP((R6718-日期设置!$B$2)/365,0))</f>
        <v>2</v>
      </c>
      <c r="X6718" s="18">
        <f>_xlfn.IFNA(VLOOKUP(A6718,过往入选债券!A:D,4,0),2)</f>
        <v>2</v>
      </c>
      <c r="Y6718">
        <f>_xlfn.IFNA(VLOOKUP(C6718,[2]Sheet1!$A:$A,1,0),3)</f>
        <v>3</v>
      </c>
    </row>
    <row r="6719" spans="1:25" hidden="1" x14ac:dyDescent="0.2">
      <c r="A6719" s="21" t="s">
        <v>5351</v>
      </c>
      <c r="B6719" s="21" t="s">
        <v>5352</v>
      </c>
      <c r="C6719" s="37" t="s">
        <v>5353</v>
      </c>
      <c r="D6719" s="26" t="str">
        <f>[1]!b_calc_yield(A6719,日期设置!$B$2,F6719,1,R6719,1,O6719,L6719,S6719,)</f>
        <v>Fetching...</v>
      </c>
      <c r="E6719" s="26">
        <f t="shared" si="208"/>
        <v>2.510626640390945</v>
      </c>
      <c r="F6719" s="18">
        <f>[1]!b_dq_cleanprice($A6719,日期设置!B$2)</f>
        <v>100.505</v>
      </c>
      <c r="G6719" s="18" t="str">
        <f t="shared" si="209"/>
        <v>0.69 + 0</v>
      </c>
      <c r="H6719" s="27">
        <f>[1]!b_dq_pctchange($A6719,日期设置!$B$2,1)/100</f>
        <v>0</v>
      </c>
      <c r="I6719" s="26">
        <f>[1]!b_pq_pctchange(A6719,日期设置!$B$4,日期设置!$B$2,1)</f>
        <v>0.10627669990427063</v>
      </c>
      <c r="J6719" s="26">
        <f>[1]!b_pq_pctchange(A6719,日期设置!$C$4,日期设置!$B$2,1)</f>
        <v>0.14677498587552457</v>
      </c>
      <c r="K6719" s="52">
        <f>[1]!b_dq_amount($A6719,日期设置!B$2,2,10000)</f>
        <v>0</v>
      </c>
      <c r="L6719" s="26">
        <f>[1]!b_info_latestpar(A6719,日期设置!$B$2)</f>
        <v>100</v>
      </c>
      <c r="M6719" s="6">
        <f>[1]!b_info_outstandingbalance($A6719,日期设置!B$2)</f>
        <v>3.3</v>
      </c>
      <c r="N6719" s="7" t="str">
        <f>[1]!b_info_latestissurercreditrating2(A6719,日期设置!$B$2,"102","1")</f>
        <v>AA</v>
      </c>
      <c r="O6719" s="8">
        <v>4.4000000000000004</v>
      </c>
      <c r="P6719" s="9">
        <f>[1]!b_info_repurchasedate(A6719)</f>
        <v>0</v>
      </c>
      <c r="Q6719" s="8" t="s">
        <v>16641</v>
      </c>
      <c r="R6719" s="2" t="str">
        <f>IF((--IF(P6719=0,Q6719,P6719))&gt;(--日期设置!$B$2),IF(P6719=0,Q6719,P6719),Q6719)</f>
        <v>2021-12-01</v>
      </c>
      <c r="S6719" s="2" t="s">
        <v>18853</v>
      </c>
      <c r="T6719" s="8">
        <f>[1]!b_anal_ptmyear($A6719,日期设置!$B$2)</f>
        <v>0.69589041095890414</v>
      </c>
      <c r="U6719" s="8">
        <f>[1]!b_anal_termifexercise($A6719,日期设置!B$2)</f>
        <v>0</v>
      </c>
      <c r="V6719" s="10">
        <f>[1]!b_dq_dirtyprice(A6719,日期设置!$B$2)</f>
        <v>101.84310000000001</v>
      </c>
      <c r="W6719" s="11">
        <f>IF(U6719=0,ROUNDUP((Q6719-日期设置!$B$2)/365,0),ROUNDUP((R6719-日期设置!$B$2)/365,0))</f>
        <v>1</v>
      </c>
      <c r="X6719" s="18">
        <f>_xlfn.IFNA(VLOOKUP(A6719,过往入选债券!A:D,4,0),2)</f>
        <v>2</v>
      </c>
      <c r="Y6719">
        <f>_xlfn.IFNA(VLOOKUP(C6719,[2]Sheet1!$A:$A,1,0),3)</f>
        <v>3</v>
      </c>
    </row>
    <row r="6720" spans="1:25" hidden="1" x14ac:dyDescent="0.2">
      <c r="A6720" s="21" t="s">
        <v>12821</v>
      </c>
      <c r="B6720" s="21" t="s">
        <v>12822</v>
      </c>
      <c r="C6720" s="37" t="s">
        <v>1143</v>
      </c>
      <c r="D6720" s="26" t="str">
        <f>[1]!b_calc_yield(A6720,日期设置!$B$2,F6720,1,R6720,1,O6720,L6720,S6720,)</f>
        <v>Fetching...</v>
      </c>
      <c r="E6720" s="26">
        <f t="shared" si="208"/>
        <v>21.078017005618822</v>
      </c>
      <c r="F6720" s="18">
        <f>[1]!b_dq_cleanprice($A6720,日期设置!B$2)</f>
        <v>40.117199999999997</v>
      </c>
      <c r="G6720" s="18" t="str">
        <f t="shared" si="209"/>
        <v>1.93 + 0</v>
      </c>
      <c r="H6720" s="27">
        <f>[1]!b_dq_pctchange($A6720,日期设置!$B$2,1)/100</f>
        <v>0</v>
      </c>
      <c r="I6720" s="26">
        <f>[1]!b_pq_pctchange(A6720,日期设置!$B$4,日期设置!$B$2,1)</f>
        <v>0</v>
      </c>
      <c r="J6720" s="26">
        <f>[1]!b_pq_pctchange(A6720,日期设置!$C$4,日期设置!$B$2,1)</f>
        <v>-33.333222546642588</v>
      </c>
      <c r="K6720" s="52">
        <f>[1]!b_dq_amount($A6720,日期设置!B$2,2,10000)</f>
        <v>0</v>
      </c>
      <c r="L6720" s="26">
        <f>[1]!b_info_latestpar(A6720,日期设置!$B$2)</f>
        <v>40</v>
      </c>
      <c r="M6720" s="6">
        <f>[1]!b_info_outstandingbalance($A6720,日期设置!B$2)</f>
        <v>3.52</v>
      </c>
      <c r="N6720" s="7" t="str">
        <f>[1]!b_info_latestissurercreditrating2(A6720,日期设置!$B$2,"102","1")</f>
        <v>AA</v>
      </c>
      <c r="O6720" s="8">
        <v>4.3499999999999996</v>
      </c>
      <c r="P6720" s="9">
        <f>[1]!b_info_repurchasedate(A6720)</f>
        <v>0</v>
      </c>
      <c r="Q6720" s="8" t="s">
        <v>16137</v>
      </c>
      <c r="R6720" s="2" t="str">
        <f>IF((--IF(P6720=0,Q6720,P6720))&gt;(--日期设置!$B$2),IF(P6720=0,Q6720,P6720),Q6720)</f>
        <v>2023-02-28</v>
      </c>
      <c r="S6720" s="2" t="s">
        <v>17950</v>
      </c>
      <c r="T6720" s="8">
        <f>[1]!b_anal_ptmyear($A6720,日期设置!$B$2)</f>
        <v>1.9397260273972603</v>
      </c>
      <c r="U6720" s="8">
        <f>[1]!b_anal_termifexercise($A6720,日期设置!B$2)</f>
        <v>0</v>
      </c>
      <c r="V6720" s="10">
        <f>[1]!b_dq_dirtyprice(A6720,日期设置!$B$2)</f>
        <v>40.222000000000001</v>
      </c>
      <c r="W6720" s="11">
        <f>IF(U6720=0,ROUNDUP((Q6720-日期设置!$B$2)/365,0),ROUNDUP((R6720-日期设置!$B$2)/365,0))</f>
        <v>2</v>
      </c>
      <c r="X6720" s="18">
        <f>_xlfn.IFNA(VLOOKUP(A6720,过往入选债券!A:D,4,0),2)</f>
        <v>2</v>
      </c>
      <c r="Y6720">
        <f>_xlfn.IFNA(VLOOKUP(C6720,[2]Sheet1!$A:$A,1,0),3)</f>
        <v>3</v>
      </c>
    </row>
    <row r="6721" spans="1:25" hidden="1" x14ac:dyDescent="0.2">
      <c r="A6721" s="21" t="s">
        <v>7163</v>
      </c>
      <c r="B6721" s="21" t="s">
        <v>7164</v>
      </c>
      <c r="C6721" s="37" t="s">
        <v>4446</v>
      </c>
      <c r="D6721" s="26" t="str">
        <f>[1]!b_calc_yield(A6721,日期设置!$B$2,F6721,1,R6721,1,O6721,L6721,S6721,)</f>
        <v>Fetching...</v>
      </c>
      <c r="E6721" s="26">
        <f t="shared" si="208"/>
        <v>1.5317727787963475</v>
      </c>
      <c r="F6721" s="18">
        <f>[1]!b_dq_cleanprice($A6721,日期设置!B$2)</f>
        <v>101.2641</v>
      </c>
      <c r="G6721" s="18" t="str">
        <f t="shared" si="209"/>
        <v>2.42 + 0.42</v>
      </c>
      <c r="H6721" s="27">
        <f>[1]!b_dq_pctchange($A6721,日期设置!$B$2,1)/100</f>
        <v>0</v>
      </c>
      <c r="I6721" s="26">
        <f>[1]!b_pq_pctchange(A6721,日期设置!$B$4,日期设置!$B$2,1)</f>
        <v>0</v>
      </c>
      <c r="J6721" s="26">
        <f>[1]!b_pq_pctchange(A6721,日期设置!$C$4,日期设置!$B$2,1)</f>
        <v>-7.5981018560088834E-2</v>
      </c>
      <c r="K6721" s="52">
        <f>[1]!b_dq_amount($A6721,日期设置!B$2,2,10000)</f>
        <v>0</v>
      </c>
      <c r="L6721" s="26">
        <f>[1]!b_info_latestpar(A6721,日期设置!$B$2)</f>
        <v>100</v>
      </c>
      <c r="M6721" s="6">
        <f>[1]!b_info_outstandingbalance($A6721,日期设置!B$2)</f>
        <v>8</v>
      </c>
      <c r="N6721" s="7" t="str">
        <f>[1]!b_info_latestissurercreditrating2(A6721,日期设置!$B$2,"102","1")</f>
        <v>AA</v>
      </c>
      <c r="O6721" s="8">
        <v>6.77</v>
      </c>
      <c r="P6721" s="9" t="str">
        <f>[1]!b_info_repurchasedate(A6721)</f>
        <v>2021-08-24</v>
      </c>
      <c r="Q6721" s="8" t="s">
        <v>16736</v>
      </c>
      <c r="R6721" s="2" t="str">
        <f>IF((--IF(P6721=0,Q6721,P6721))&gt;(--日期设置!$B$2),IF(P6721=0,Q6721,P6721),Q6721)</f>
        <v>2021-08-24</v>
      </c>
      <c r="S6721" s="2" t="s">
        <v>18456</v>
      </c>
      <c r="T6721" s="8">
        <f>[1]!b_anal_ptmyear($A6721,日期设置!$B$2)</f>
        <v>2.4246575342465753</v>
      </c>
      <c r="U6721" s="8">
        <f>[1]!b_anal_termifexercise($A6721,日期设置!B$2)</f>
        <v>0.42465753424657532</v>
      </c>
      <c r="V6721" s="10">
        <f>[1]!b_dq_dirtyprice(A6721,日期设置!$B$2)</f>
        <v>105.1592</v>
      </c>
      <c r="W6721" s="11">
        <f>IF(U6721=0,ROUNDUP((Q6721-日期设置!$B$2)/365,0),ROUNDUP((R6721-日期设置!$B$2)/365,0))</f>
        <v>1</v>
      </c>
      <c r="X6721" s="18">
        <f>_xlfn.IFNA(VLOOKUP(A6721,过往入选债券!A:D,4,0),2)</f>
        <v>2</v>
      </c>
      <c r="Y6721">
        <f>_xlfn.IFNA(VLOOKUP(C6721,[2]Sheet1!$A:$A,1,0),3)</f>
        <v>3</v>
      </c>
    </row>
    <row r="6722" spans="1:25" hidden="1" x14ac:dyDescent="0.2">
      <c r="A6722" s="28" t="s">
        <v>22338</v>
      </c>
      <c r="B6722" s="28" t="s">
        <v>22339</v>
      </c>
      <c r="C6722" s="39" t="s">
        <v>22978</v>
      </c>
      <c r="D6722" s="26">
        <f>[1]!b_calc_yield(A6722,日期设置!$B$2,F6722,1,R6722,1,O6722,L6722,S6722,)</f>
        <v>3.6069568445570166</v>
      </c>
      <c r="E6722" s="26">
        <f t="shared" ref="E6722:E6785" si="210">((O6722*W6722+L6722)/V6722-1)*100</f>
        <v>10.560884328450681</v>
      </c>
      <c r="F6722" s="18">
        <f>[1]!b_dq_cleanprice($A6722,日期设置!B$2)</f>
        <v>100.59399999999999</v>
      </c>
      <c r="G6722" s="18" t="str">
        <f t="shared" ref="G6722:G6785" si="211">LEFT(T6722,4)&amp;" + "&amp;LEFT(U6722,4)</f>
        <v>2.92 + 0</v>
      </c>
      <c r="H6722" s="27">
        <f>[1]!b_dq_pctchange($A6722,日期设置!$B$2,1)/100</f>
        <v>0</v>
      </c>
      <c r="I6722" s="26">
        <f>[1]!b_pq_pctchange(A6722,日期设置!$B$4,日期设置!$B$2,1)</f>
        <v>0</v>
      </c>
      <c r="J6722" s="26">
        <f>[1]!b_pq_pctchange(A6722,日期设置!$C$4,日期设置!$B$2,1)</f>
        <v>0</v>
      </c>
      <c r="K6722" s="52">
        <f>[1]!b_dq_amount($A6722,日期设置!B$2,2,10000)</f>
        <v>0</v>
      </c>
      <c r="L6722" s="26">
        <f>[1]!b_info_latestpar(A6722,日期设置!$B$2)</f>
        <v>100</v>
      </c>
      <c r="M6722" s="6">
        <f>[1]!b_info_outstandingbalance($A6722,日期设置!B$2)</f>
        <v>4</v>
      </c>
      <c r="N6722" s="7" t="str">
        <f>[1]!b_info_latestissurercreditrating2(A6722,日期设置!$B$2,"102","1")</f>
        <v>AAA</v>
      </c>
      <c r="O6722" s="43">
        <v>3.84</v>
      </c>
      <c r="P6722" s="9">
        <f>[1]!b_info_repurchasedate(A6722)</f>
        <v>0</v>
      </c>
      <c r="Q6722" s="31" t="s">
        <v>23439</v>
      </c>
      <c r="R6722" s="2" t="str">
        <f>IF((--IF(P6722=0,Q6722,P6722))&gt;(--日期设置!$B$2),IF(P6722=0,Q6722,P6722),Q6722)</f>
        <v>2024-02-24</v>
      </c>
      <c r="S6722" s="2" t="s">
        <v>23111</v>
      </c>
      <c r="T6722" s="8">
        <f>[1]!b_anal_ptmyear($A6722,日期设置!$B$2)</f>
        <v>2.9287671232876713</v>
      </c>
      <c r="U6722" s="8">
        <f>[1]!b_anal_termifexercise($A6722,日期设置!B$2)</f>
        <v>0</v>
      </c>
      <c r="V6722" s="10">
        <f>[1]!b_dq_dirtyprice(A6722,日期设置!$B$2)</f>
        <v>100.86750000000001</v>
      </c>
      <c r="W6722" s="11">
        <f>IF(U6722=0,ROUNDUP((Q6722-日期设置!$B$2)/365,0),ROUNDUP((R6722-日期设置!$B$2)/365,0))</f>
        <v>3</v>
      </c>
      <c r="X6722" s="18">
        <f>_xlfn.IFNA(VLOOKUP(A6722,过往入选债券!A:D,4,0),2)</f>
        <v>2</v>
      </c>
      <c r="Y6722">
        <f>_xlfn.IFNA(VLOOKUP(C6722,[2]Sheet1!$A:$A,1,0),3)</f>
        <v>3</v>
      </c>
    </row>
    <row r="6723" spans="1:25" hidden="1" x14ac:dyDescent="0.2">
      <c r="A6723" s="21" t="s">
        <v>7230</v>
      </c>
      <c r="B6723" s="21" t="s">
        <v>7231</v>
      </c>
      <c r="C6723" s="37" t="s">
        <v>6162</v>
      </c>
      <c r="D6723" s="26" t="str">
        <f>[1]!b_calc_yield(A6723,日期设置!$B$2,F6723,1,R6723,1,O6723,L6723,S6723,)</f>
        <v>Fetching...</v>
      </c>
      <c r="E6723" s="26">
        <f t="shared" si="210"/>
        <v>1.6302623739776978</v>
      </c>
      <c r="F6723" s="18">
        <f>[1]!b_dq_cleanprice($A6723,日期设置!B$2)</f>
        <v>100.6108</v>
      </c>
      <c r="G6723" s="18" t="str">
        <f t="shared" si="211"/>
        <v>2.45 + 0.45</v>
      </c>
      <c r="H6723" s="27">
        <f>[1]!b_dq_pctchange($A6723,日期设置!$B$2,1)/100</f>
        <v>0</v>
      </c>
      <c r="I6723" s="26">
        <f>[1]!b_pq_pctchange(A6723,日期设置!$B$4,日期设置!$B$2,1)</f>
        <v>4.0071392704622136E-2</v>
      </c>
      <c r="J6723" s="26">
        <f>[1]!b_pq_pctchange(A6723,日期设置!$C$4,日期设置!$B$2,1)</f>
        <v>4.0071392704622136E-2</v>
      </c>
      <c r="K6723" s="52">
        <f>[1]!b_dq_amount($A6723,日期设置!B$2,2,10000)</f>
        <v>0</v>
      </c>
      <c r="L6723" s="26">
        <f>[1]!b_info_latestpar(A6723,日期设置!$B$2)</f>
        <v>100</v>
      </c>
      <c r="M6723" s="6">
        <f>[1]!b_info_outstandingbalance($A6723,日期设置!B$2)</f>
        <v>6</v>
      </c>
      <c r="N6723" s="7" t="str">
        <f>[1]!b_info_latestissurercreditrating2(A6723,日期设置!$B$2,"102","1")</f>
        <v>AA</v>
      </c>
      <c r="O6723" s="8">
        <v>5.08</v>
      </c>
      <c r="P6723" s="9" t="str">
        <f>[1]!b_info_repurchasedate(A6723)</f>
        <v>2021-09-03</v>
      </c>
      <c r="Q6723" s="8" t="s">
        <v>16188</v>
      </c>
      <c r="R6723" s="2" t="str">
        <f>IF((--IF(P6723=0,Q6723,P6723))&gt;(--日期设置!$B$2),IF(P6723=0,Q6723,P6723),Q6723)</f>
        <v>2021-09-03</v>
      </c>
      <c r="S6723" s="2" t="s">
        <v>17943</v>
      </c>
      <c r="T6723" s="8">
        <f>[1]!b_anal_ptmyear($A6723,日期设置!$B$2)</f>
        <v>2.452054794520548</v>
      </c>
      <c r="U6723" s="8">
        <f>[1]!b_anal_termifexercise($A6723,日期设置!B$2)</f>
        <v>0.45205479452054792</v>
      </c>
      <c r="V6723" s="10">
        <f>[1]!b_dq_dirtyprice(A6723,日期设置!$B$2)</f>
        <v>103.3944</v>
      </c>
      <c r="W6723" s="11">
        <f>IF(U6723=0,ROUNDUP((Q6723-日期设置!$B$2)/365,0),ROUNDUP((R6723-日期设置!$B$2)/365,0))</f>
        <v>1</v>
      </c>
      <c r="X6723" s="18">
        <f>_xlfn.IFNA(VLOOKUP(A6723,过往入选债券!A:D,4,0),2)</f>
        <v>2</v>
      </c>
      <c r="Y6723">
        <f>_xlfn.IFNA(VLOOKUP(C6723,[2]Sheet1!$A:$A,1,0),3)</f>
        <v>3</v>
      </c>
    </row>
    <row r="6724" spans="1:25" x14ac:dyDescent="0.2">
      <c r="A6724" s="21" t="s">
        <v>3227</v>
      </c>
      <c r="B6724" s="21" t="s">
        <v>3228</v>
      </c>
      <c r="C6724" s="37" t="s">
        <v>3229</v>
      </c>
      <c r="D6724" s="26" t="str">
        <f>[1]!b_calc_yield(A6724,日期设置!$B$2,F6724,1,R6724,1,O6724,L6724,S6724,)</f>
        <v>Fetching...</v>
      </c>
      <c r="E6724" s="26">
        <f t="shared" si="210"/>
        <v>4.5169481743680517</v>
      </c>
      <c r="F6724" s="18">
        <f>[1]!b_dq_cleanprice($A6724,日期设置!B$2)</f>
        <v>100.8796</v>
      </c>
      <c r="G6724" s="18" t="str">
        <f t="shared" si="211"/>
        <v>1.28 + 0</v>
      </c>
      <c r="H6724" s="27">
        <f>[1]!b_dq_pctchange($A6724,日期设置!$B$2,1)/100</f>
        <v>2.5879121696321462E-4</v>
      </c>
      <c r="I6724" s="26">
        <f>[1]!b_pq_pctchange(A6724,日期设置!$B$4,日期设置!$B$2,1)</f>
        <v>0.30475345793258812</v>
      </c>
      <c r="J6724" s="26">
        <f>[1]!b_pq_pctchange(A6724,日期设置!$C$4,日期设置!$B$2,1)</f>
        <v>0.37241817098201885</v>
      </c>
      <c r="K6724" s="52">
        <f>[1]!b_dq_amount($A6724,日期设置!B$2,2,10000)</f>
        <v>4678.3792601999994</v>
      </c>
      <c r="L6724" s="26">
        <f>[1]!b_info_latestpar(A6724,日期设置!$B$2)</f>
        <v>100</v>
      </c>
      <c r="M6724" s="6">
        <f>[1]!b_info_outstandingbalance($A6724,日期设置!B$2)</f>
        <v>15</v>
      </c>
      <c r="N6724" s="7">
        <f>[1]!b_info_latestissurercreditrating2(A6724,日期设置!$B$2,"102","1")</f>
        <v>0</v>
      </c>
      <c r="O6724" s="8">
        <v>4.33</v>
      </c>
      <c r="P6724" s="9">
        <f>[1]!b_info_repurchasedate(A6724)</f>
        <v>0</v>
      </c>
      <c r="Q6724" s="8" t="s">
        <v>16713</v>
      </c>
      <c r="R6724" s="2" t="str">
        <f>IF((--IF(P6724=0,Q6724,P6724))&gt;(--日期设置!$B$2),IF(P6724=0,Q6724,P6724),Q6724)</f>
        <v>2022-07-05</v>
      </c>
      <c r="S6724" s="2" t="s">
        <v>18433</v>
      </c>
      <c r="T6724" s="8">
        <f>[1]!b_anal_ptmyear($A6724,日期设置!$B$2)</f>
        <v>1.2876712328767124</v>
      </c>
      <c r="U6724" s="8">
        <f>[1]!b_anal_termifexercise($A6724,日期设置!B$2)</f>
        <v>0</v>
      </c>
      <c r="V6724" s="10">
        <f>[1]!b_dq_dirtyprice(A6724,日期设置!$B$2)</f>
        <v>103.964</v>
      </c>
      <c r="W6724" s="11">
        <f>IF(U6724=0,ROUNDUP((Q6724-日期设置!$B$2)/365,0),ROUNDUP((R6724-日期设置!$B$2)/365,0))</f>
        <v>2</v>
      </c>
      <c r="X6724" s="18">
        <f>_xlfn.IFNA(VLOOKUP(A6724,过往入选债券!A:D,4,0),2)</f>
        <v>2</v>
      </c>
      <c r="Y6724" s="45">
        <f>_xlfn.IFNA(VLOOKUP(C6724,[2]Sheet1!$A:$A,1,0),3)</f>
        <v>3</v>
      </c>
    </row>
    <row r="6725" spans="1:25" hidden="1" x14ac:dyDescent="0.2">
      <c r="A6725" s="21" t="s">
        <v>14953</v>
      </c>
      <c r="B6725" s="21" t="s">
        <v>14954</v>
      </c>
      <c r="C6725" s="37" t="s">
        <v>13588</v>
      </c>
      <c r="D6725" s="26" t="str">
        <f>[1]!b_calc_yield(A6725,日期设置!$B$2,F6725,1,R6725,1,O6725,L6725,S6725,)</f>
        <v>Fetching...</v>
      </c>
      <c r="E6725" s="26">
        <f t="shared" si="210"/>
        <v>4.3431257571150628</v>
      </c>
      <c r="F6725" s="18">
        <f>[1]!b_dq_cleanprice($A6725,日期设置!B$2)</f>
        <v>100.5158</v>
      </c>
      <c r="G6725" s="18" t="str">
        <f t="shared" si="211"/>
        <v>1.23 + 0</v>
      </c>
      <c r="H6725" s="27">
        <f>[1]!b_dq_pctchange($A6725,日期设置!$B$2,1)/100</f>
        <v>0</v>
      </c>
      <c r="I6725" s="26">
        <f>[1]!b_pq_pctchange(A6725,日期设置!$B$4,日期设置!$B$2,1)</f>
        <v>-1.8401679824699698E-2</v>
      </c>
      <c r="J6725" s="26">
        <f>[1]!b_pq_pctchange(A6725,日期设置!$C$4,日期设置!$B$2,1)</f>
        <v>0.32117691678144011</v>
      </c>
      <c r="K6725" s="52">
        <f>[1]!b_dq_amount($A6725,日期设置!B$2,2,10000)</f>
        <v>0</v>
      </c>
      <c r="L6725" s="26">
        <f>[1]!b_info_latestpar(A6725,日期设置!$B$2)</f>
        <v>100</v>
      </c>
      <c r="M6725" s="6">
        <f>[1]!b_info_outstandingbalance($A6725,日期设置!B$2)</f>
        <v>20</v>
      </c>
      <c r="N6725" s="7" t="str">
        <f>[1]!b_info_latestissurercreditrating2(A6725,日期设置!$B$2,"102","1")</f>
        <v>AAA</v>
      </c>
      <c r="O6725" s="8">
        <v>4.05</v>
      </c>
      <c r="P6725" s="9">
        <f>[1]!b_info_repurchasedate(A6725)</f>
        <v>0</v>
      </c>
      <c r="Q6725" s="8" t="s">
        <v>16827</v>
      </c>
      <c r="R6725" s="2" t="str">
        <f>IF((--IF(P6725=0,Q6725,P6725))&gt;(--日期设置!$B$2),IF(P6725=0,Q6725,P6725),Q6725)</f>
        <v>2022-06-17</v>
      </c>
      <c r="S6725" s="2" t="s">
        <v>18648</v>
      </c>
      <c r="T6725" s="8">
        <f>[1]!b_anal_ptmyear($A6725,日期设置!$B$2)</f>
        <v>1.2383561643835617</v>
      </c>
      <c r="U6725" s="8">
        <f>[1]!b_anal_termifexercise($A6725,日期设置!B$2)</f>
        <v>0</v>
      </c>
      <c r="V6725" s="10">
        <f>[1]!b_dq_dirtyprice(A6725,日期设置!$B$2)</f>
        <v>103.6005</v>
      </c>
      <c r="W6725" s="11">
        <f>IF(U6725=0,ROUNDUP((Q6725-日期设置!$B$2)/365,0),ROUNDUP((R6725-日期设置!$B$2)/365,0))</f>
        <v>2</v>
      </c>
      <c r="X6725" s="18">
        <f>_xlfn.IFNA(VLOOKUP(A6725,过往入选债券!A:D,4,0),2)</f>
        <v>2</v>
      </c>
      <c r="Y6725">
        <f>_xlfn.IFNA(VLOOKUP(C6725,[2]Sheet1!$A:$A,1,0),3)</f>
        <v>3</v>
      </c>
    </row>
    <row r="6726" spans="1:25" hidden="1" x14ac:dyDescent="0.2">
      <c r="A6726" s="21" t="s">
        <v>2662</v>
      </c>
      <c r="B6726" s="21" t="s">
        <v>2663</v>
      </c>
      <c r="C6726" s="37" t="s">
        <v>467</v>
      </c>
      <c r="D6726" s="26" t="str">
        <f>[1]!b_calc_yield(A6726,日期设置!$B$2,F6726,1,R6726,1,O6726,L6726,S6726,)</f>
        <v>Fetching...</v>
      </c>
      <c r="E6726" s="26">
        <f t="shared" si="210"/>
        <v>3.3880524355208275</v>
      </c>
      <c r="F6726" s="18">
        <f>[1]!b_dq_cleanprice($A6726,日期设置!B$2)</f>
        <v>101.75660000000001</v>
      </c>
      <c r="G6726" s="18" t="str">
        <f t="shared" si="211"/>
        <v>0.93 + 0</v>
      </c>
      <c r="H6726" s="27">
        <f>[1]!b_dq_pctchange($A6726,日期设置!$B$2,1)/100</f>
        <v>0</v>
      </c>
      <c r="I6726" s="26">
        <f>[1]!b_pq_pctchange(A6726,日期设置!$B$4,日期设置!$B$2,1)</f>
        <v>0.92718043121627447</v>
      </c>
      <c r="J6726" s="26">
        <f>[1]!b_pq_pctchange(A6726,日期设置!$C$4,日期设置!$B$2,1)</f>
        <v>0.92718043121627447</v>
      </c>
      <c r="K6726" s="52">
        <f>[1]!b_dq_amount($A6726,日期设置!B$2,2,10000)</f>
        <v>0</v>
      </c>
      <c r="L6726" s="26">
        <f>[1]!b_info_latestpar(A6726,日期设置!$B$2)</f>
        <v>100</v>
      </c>
      <c r="M6726" s="6">
        <f>[1]!b_info_outstandingbalance($A6726,日期设置!B$2)</f>
        <v>5</v>
      </c>
      <c r="N6726" s="7">
        <f>[1]!b_info_latestissurercreditrating2(A6726,日期设置!$B$2,"102","1")</f>
        <v>0</v>
      </c>
      <c r="O6726" s="8">
        <v>5.55</v>
      </c>
      <c r="P6726" s="9">
        <f>[1]!b_info_repurchasedate(A6726)</f>
        <v>0</v>
      </c>
      <c r="Q6726" s="8" t="s">
        <v>16043</v>
      </c>
      <c r="R6726" s="2" t="str">
        <f>IF((--IF(P6726=0,Q6726,P6726))&gt;(--日期设置!$B$2),IF(P6726=0,Q6726,P6726),Q6726)</f>
        <v>2022-02-28</v>
      </c>
      <c r="S6726" s="2" t="s">
        <v>18466</v>
      </c>
      <c r="T6726" s="8">
        <f>[1]!b_anal_ptmyear($A6726,日期设置!$B$2)</f>
        <v>0.9397260273972603</v>
      </c>
      <c r="U6726" s="8">
        <f>[1]!b_anal_termifexercise($A6726,日期设置!B$2)</f>
        <v>0</v>
      </c>
      <c r="V6726" s="10">
        <f>[1]!b_dq_dirtyprice(A6726,日期设置!$B$2)</f>
        <v>102.0911</v>
      </c>
      <c r="W6726" s="11">
        <f>IF(U6726=0,ROUNDUP((Q6726-日期设置!$B$2)/365,0),ROUNDUP((R6726-日期设置!$B$2)/365,0))</f>
        <v>1</v>
      </c>
      <c r="X6726" s="18">
        <f>_xlfn.IFNA(VLOOKUP(A6726,过往入选债券!A:D,4,0),2)</f>
        <v>2</v>
      </c>
      <c r="Y6726">
        <f>_xlfn.IFNA(VLOOKUP(C6726,[2]Sheet1!$A:$A,1,0),3)</f>
        <v>3</v>
      </c>
    </row>
    <row r="6727" spans="1:25" hidden="1" x14ac:dyDescent="0.2">
      <c r="A6727" s="28" t="s">
        <v>22330</v>
      </c>
      <c r="B6727" s="28" t="s">
        <v>22331</v>
      </c>
      <c r="C6727" s="39" t="s">
        <v>21712</v>
      </c>
      <c r="D6727" s="26" t="str">
        <f>[1]!b_calc_yield(A6727,日期设置!$B$2,F6727,1,R6727,1,O6727,L6727,S6727,)</f>
        <v>Fetching...</v>
      </c>
      <c r="E6727" s="26">
        <f t="shared" si="210"/>
        <v>10.336097651695875</v>
      </c>
      <c r="F6727" s="18">
        <f>[1]!b_dq_cleanprice($A6727,日期设置!B$2)</f>
        <v>99.587299999999999</v>
      </c>
      <c r="G6727" s="18" t="str">
        <f t="shared" si="211"/>
        <v>2.87 + 0</v>
      </c>
      <c r="H6727" s="27">
        <f>[1]!b_dq_pctchange($A6727,日期设置!$B$2,1)/100</f>
        <v>0</v>
      </c>
      <c r="I6727" s="26">
        <f>[1]!b_pq_pctchange(A6727,日期设置!$B$4,日期设置!$B$2,1)</f>
        <v>0</v>
      </c>
      <c r="J6727" s="26">
        <f>[1]!b_pq_pctchange(A6727,日期设置!$C$4,日期设置!$B$2,1)</f>
        <v>0.39123299381446053</v>
      </c>
      <c r="K6727" s="52">
        <f>[1]!b_dq_amount($A6727,日期设置!B$2,2,10000)</f>
        <v>0</v>
      </c>
      <c r="L6727" s="26">
        <f>[1]!b_info_latestpar(A6727,日期设置!$B$2)</f>
        <v>100</v>
      </c>
      <c r="M6727" s="6">
        <f>[1]!b_info_outstandingbalance($A6727,日期设置!B$2)</f>
        <v>6</v>
      </c>
      <c r="N6727" s="7" t="str">
        <f>[1]!b_info_latestissurercreditrating2(A6727,日期设置!$B$2,"102","1")</f>
        <v>AAA</v>
      </c>
      <c r="O6727" s="43">
        <v>3.45</v>
      </c>
      <c r="P6727" s="9">
        <f>[1]!b_info_repurchasedate(A6727)</f>
        <v>0</v>
      </c>
      <c r="Q6727" s="31" t="s">
        <v>23424</v>
      </c>
      <c r="R6727" s="2" t="str">
        <f>IF((--IF(P6727=0,Q6727,P6727))&gt;(--日期设置!$B$2),IF(P6727=0,Q6727,P6727),Q6727)</f>
        <v>2024-02-05</v>
      </c>
      <c r="S6727" s="2" t="s">
        <v>23107</v>
      </c>
      <c r="T6727" s="8">
        <f>[1]!b_anal_ptmyear($A6727,日期设置!$B$2)</f>
        <v>2.8767123287671232</v>
      </c>
      <c r="U6727" s="8">
        <f>[1]!b_anal_termifexercise($A6727,日期设置!B$2)</f>
        <v>0</v>
      </c>
      <c r="V6727" s="10">
        <f>[1]!b_dq_dirtyprice(A6727,日期设置!$B$2)</f>
        <v>100.01260000000001</v>
      </c>
      <c r="W6727" s="11">
        <f>IF(U6727=0,ROUNDUP((Q6727-日期设置!$B$2)/365,0),ROUNDUP((R6727-日期设置!$B$2)/365,0))</f>
        <v>3</v>
      </c>
      <c r="X6727" s="18">
        <f>_xlfn.IFNA(VLOOKUP(A6727,过往入选债券!A:D,4,0),2)</f>
        <v>2</v>
      </c>
      <c r="Y6727">
        <f>_xlfn.IFNA(VLOOKUP(C6727,[2]Sheet1!$A:$A,1,0),3)</f>
        <v>3</v>
      </c>
    </row>
    <row r="6728" spans="1:25" hidden="1" x14ac:dyDescent="0.2">
      <c r="A6728" s="28" t="s">
        <v>21564</v>
      </c>
      <c r="B6728" s="28" t="s">
        <v>21565</v>
      </c>
      <c r="C6728" s="39" t="s">
        <v>21716</v>
      </c>
      <c r="D6728" s="26" t="str">
        <f>[1]!b_calc_yield(A6728,日期设置!$B$2,F6728,1,R6728,1,O6728,L6728,S6728,)</f>
        <v>Fetching...</v>
      </c>
      <c r="E6728" s="26">
        <f t="shared" si="210"/>
        <v>9.3394167121017233</v>
      </c>
      <c r="F6728" s="18">
        <f>[1]!b_dq_cleanprice($A6728,日期设置!B$2)</f>
        <v>100.2214</v>
      </c>
      <c r="G6728" s="18" t="str">
        <f t="shared" si="211"/>
        <v>2.62 + 0</v>
      </c>
      <c r="H6728" s="27">
        <f>[1]!b_dq_pctchange($A6728,日期设置!$B$2,1)/100</f>
        <v>0</v>
      </c>
      <c r="I6728" s="26">
        <f>[1]!b_pq_pctchange(A6728,日期设置!$B$4,日期设置!$B$2,1)</f>
        <v>0</v>
      </c>
      <c r="J6728" s="26">
        <f>[1]!b_pq_pctchange(A6728,日期设置!$C$4,日期设置!$B$2,1)</f>
        <v>5.6606768652036517E-2</v>
      </c>
      <c r="K6728" s="52">
        <f>[1]!b_dq_amount($A6728,日期设置!B$2,2,10000)</f>
        <v>0</v>
      </c>
      <c r="L6728" s="26">
        <f>[1]!b_info_latestpar(A6728,日期设置!$B$2)</f>
        <v>100</v>
      </c>
      <c r="M6728" s="6">
        <f>[1]!b_info_outstandingbalance($A6728,日期设置!B$2)</f>
        <v>30</v>
      </c>
      <c r="N6728" s="7" t="str">
        <f>[1]!b_info_latestissurercreditrating2(A6728,日期设置!$B$2,"102","1")</f>
        <v>AAA</v>
      </c>
      <c r="O6728" s="43">
        <v>3.7</v>
      </c>
      <c r="P6728" s="9">
        <f>[1]!b_info_repurchasedate(A6728)</f>
        <v>0</v>
      </c>
      <c r="Q6728" s="31" t="s">
        <v>16189</v>
      </c>
      <c r="R6728" s="2" t="str">
        <f>IF((--IF(P6728=0,Q6728,P6728))&gt;(--日期设置!$B$2),IF(P6728=0,Q6728,P6728),Q6728)</f>
        <v>2023-11-05</v>
      </c>
      <c r="S6728" s="31" t="s">
        <v>21681</v>
      </c>
      <c r="T6728" s="8">
        <f>[1]!b_anal_ptmyear($A6728,日期设置!$B$2)</f>
        <v>2.6246575342465754</v>
      </c>
      <c r="U6728" s="8">
        <f>[1]!b_anal_termifexercise($A6728,日期设置!B$2)</f>
        <v>0</v>
      </c>
      <c r="V6728" s="10">
        <f>[1]!b_dq_dirtyprice(A6728,日期设置!$B$2)</f>
        <v>101.61020000000001</v>
      </c>
      <c r="W6728" s="11">
        <f>IF(U6728=0,ROUNDUP((Q6728-日期设置!$B$2)/365,0),ROUNDUP((R6728-日期设置!$B$2)/365,0))</f>
        <v>3</v>
      </c>
      <c r="X6728" s="18">
        <f>_xlfn.IFNA(VLOOKUP(A6728,过往入选债券!A:D,4,0),2)</f>
        <v>2</v>
      </c>
      <c r="Y6728">
        <f>_xlfn.IFNA(VLOOKUP(C6728,[2]Sheet1!$A:$A,1,0),3)</f>
        <v>3</v>
      </c>
    </row>
    <row r="6729" spans="1:25" hidden="1" x14ac:dyDescent="0.2">
      <c r="A6729" s="21" t="s">
        <v>7294</v>
      </c>
      <c r="B6729" s="21" t="s">
        <v>7295</v>
      </c>
      <c r="C6729" s="37" t="s">
        <v>7296</v>
      </c>
      <c r="D6729" s="26" t="str">
        <f>[1]!b_calc_yield(A6729,日期设置!$B$2,F6729,1,R6729,1,O6729,L6729,S6729,)</f>
        <v>Fetching...</v>
      </c>
      <c r="E6729" s="26">
        <f t="shared" si="210"/>
        <v>8.5417033802614561</v>
      </c>
      <c r="F6729" s="18">
        <f>[1]!b_dq_cleanprice($A6729,日期设置!B$2)</f>
        <v>104.2968</v>
      </c>
      <c r="G6729" s="18" t="str">
        <f t="shared" si="211"/>
        <v>2.46 + 0</v>
      </c>
      <c r="H6729" s="27">
        <f>[1]!b_dq_pctchange($A6729,日期设置!$B$2,1)/100</f>
        <v>0</v>
      </c>
      <c r="I6729" s="26">
        <f>[1]!b_pq_pctchange(A6729,日期设置!$B$4,日期设置!$B$2,1)</f>
        <v>0</v>
      </c>
      <c r="J6729" s="26">
        <f>[1]!b_pq_pctchange(A6729,日期设置!$C$4,日期设置!$B$2,1)</f>
        <v>0</v>
      </c>
      <c r="K6729" s="52">
        <f>[1]!b_dq_amount($A6729,日期设置!B$2,2,10000)</f>
        <v>0</v>
      </c>
      <c r="L6729" s="26">
        <f>[1]!b_info_latestpar(A6729,日期设置!$B$2)</f>
        <v>100</v>
      </c>
      <c r="M6729" s="6">
        <f>[1]!b_info_outstandingbalance($A6729,日期设置!B$2)</f>
        <v>10</v>
      </c>
      <c r="N6729" s="7" t="str">
        <f>[1]!b_info_latestissurercreditrating2(A6729,日期设置!$B$2,"102","1")</f>
        <v>AA+</v>
      </c>
      <c r="O6729" s="8">
        <v>5.47</v>
      </c>
      <c r="P6729" s="9">
        <f>[1]!b_info_repurchasedate(A6729)</f>
        <v>0</v>
      </c>
      <c r="Q6729" s="8" t="s">
        <v>16128</v>
      </c>
      <c r="R6729" s="2" t="str">
        <f>IF((--IF(P6729=0,Q6729,P6729))&gt;(--日期设置!$B$2),IF(P6729=0,Q6729,P6729),Q6729)</f>
        <v>2023-09-06</v>
      </c>
      <c r="S6729" s="2" t="s">
        <v>17914</v>
      </c>
      <c r="T6729" s="8">
        <f>[1]!b_anal_ptmyear($A6729,日期设置!$B$2)</f>
        <v>2.4602739726027396</v>
      </c>
      <c r="U6729" s="8">
        <f>[1]!b_anal_termifexercise($A6729,日期设置!B$2)</f>
        <v>0</v>
      </c>
      <c r="V6729" s="10">
        <f>[1]!b_dq_dirtyprice(A6729,日期设置!$B$2)</f>
        <v>107.2491</v>
      </c>
      <c r="W6729" s="11">
        <f>IF(U6729=0,ROUNDUP((Q6729-日期设置!$B$2)/365,0),ROUNDUP((R6729-日期设置!$B$2)/365,0))</f>
        <v>3</v>
      </c>
      <c r="X6729" s="18">
        <f>_xlfn.IFNA(VLOOKUP(A6729,过往入选债券!A:D,4,0),2)</f>
        <v>2</v>
      </c>
      <c r="Y6729">
        <f>_xlfn.IFNA(VLOOKUP(C6729,[2]Sheet1!$A:$A,1,0),3)</f>
        <v>3</v>
      </c>
    </row>
    <row r="6730" spans="1:25" hidden="1" x14ac:dyDescent="0.2">
      <c r="A6730" s="28" t="s">
        <v>20616</v>
      </c>
      <c r="B6730" s="28" t="s">
        <v>20617</v>
      </c>
      <c r="C6730" s="39" t="s">
        <v>14410</v>
      </c>
      <c r="D6730" s="26" t="str">
        <f>[1]!b_calc_yield(A6730,日期设置!$B$2,F6730,1,R6730,1,O6730,L6730,S6730,)</f>
        <v>Fetching...</v>
      </c>
      <c r="E6730" s="26">
        <f t="shared" si="210"/>
        <v>8.7819550048499728</v>
      </c>
      <c r="F6730" s="18">
        <f>[1]!b_dq_cleanprice($A6730,日期设置!B$2)</f>
        <v>100.327</v>
      </c>
      <c r="G6730" s="18" t="str">
        <f t="shared" si="211"/>
        <v>2.48 + 0</v>
      </c>
      <c r="H6730" s="27">
        <f>[1]!b_dq_pctchange($A6730,日期设置!$B$2,1)/100</f>
        <v>0</v>
      </c>
      <c r="I6730" s="26">
        <f>[1]!b_pq_pctchange(A6730,日期设置!$B$4,日期设置!$B$2,1)</f>
        <v>0</v>
      </c>
      <c r="J6730" s="26">
        <f>[1]!b_pq_pctchange(A6730,日期设置!$C$4,日期设置!$B$2,1)</f>
        <v>0</v>
      </c>
      <c r="K6730" s="52">
        <f>[1]!b_dq_amount($A6730,日期设置!B$2,2,10000)</f>
        <v>0</v>
      </c>
      <c r="L6730" s="26">
        <f>[1]!b_info_latestpar(A6730,日期设置!$B$2)</f>
        <v>100</v>
      </c>
      <c r="M6730" s="6">
        <f>[1]!b_info_outstandingbalance($A6730,日期设置!B$2)</f>
        <v>20</v>
      </c>
      <c r="N6730" s="7" t="str">
        <f>[1]!b_info_latestissurercreditrating2(A6730,日期设置!$B$2,"102","1")</f>
        <v>AAA</v>
      </c>
      <c r="O6730" s="8">
        <v>3.75</v>
      </c>
      <c r="P6730" s="9">
        <f>[1]!b_info_repurchasedate(A6730)</f>
        <v>0</v>
      </c>
      <c r="Q6730" s="8" t="s">
        <v>16991</v>
      </c>
      <c r="R6730" s="2" t="str">
        <f>IF((--IF(P6730=0,Q6730,P6730))&gt;(--日期设置!$B$2),IF(P6730=0,Q6730,P6730),Q6730)</f>
        <v>2023-09-14</v>
      </c>
      <c r="S6730" s="31" t="s">
        <v>16081</v>
      </c>
      <c r="T6730" s="8">
        <f>[1]!b_anal_ptmyear($A6730,日期设置!$B$2)</f>
        <v>2.4821917808219176</v>
      </c>
      <c r="U6730" s="8">
        <f>[1]!b_anal_termifexercise($A6730,日期设置!B$2)</f>
        <v>0</v>
      </c>
      <c r="V6730" s="10">
        <f>[1]!b_dq_dirtyprice(A6730,日期设置!$B$2)</f>
        <v>102.2688</v>
      </c>
      <c r="W6730" s="11">
        <f>IF(U6730=0,ROUNDUP((Q6730-日期设置!$B$2)/365,0),ROUNDUP((R6730-日期设置!$B$2)/365,0))</f>
        <v>3</v>
      </c>
      <c r="X6730" s="18">
        <f>_xlfn.IFNA(VLOOKUP(A6730,过往入选债券!A:D,4,0),2)</f>
        <v>2</v>
      </c>
      <c r="Y6730">
        <f>_xlfn.IFNA(VLOOKUP(C6730,[2]Sheet1!$A:$A,1,0),3)</f>
        <v>3</v>
      </c>
    </row>
    <row r="6731" spans="1:25" hidden="1" x14ac:dyDescent="0.2">
      <c r="A6731" s="21" t="s">
        <v>19671</v>
      </c>
      <c r="B6731" s="21" t="s">
        <v>19672</v>
      </c>
      <c r="C6731" s="46" t="s">
        <v>19673</v>
      </c>
      <c r="D6731" s="26" t="str">
        <f>[1]!b_calc_yield(A6731,日期设置!$B$2,F6731,1,R6731,1,O6731,L6731,S6731,)</f>
        <v>Fetching...</v>
      </c>
      <c r="E6731" s="26">
        <f t="shared" si="210"/>
        <v>8.5393657626463124</v>
      </c>
      <c r="F6731" s="18">
        <f>[1]!b_dq_cleanprice($A6731,日期设置!B$2)</f>
        <v>99.819699999999997</v>
      </c>
      <c r="G6731" s="18" t="str">
        <f t="shared" si="211"/>
        <v>2.41 + 0</v>
      </c>
      <c r="H6731" s="27">
        <f>[1]!b_dq_pctchange($A6731,日期设置!$B$2,1)/100</f>
        <v>0</v>
      </c>
      <c r="I6731" s="26">
        <f>[1]!b_pq_pctchange(A6731,日期设置!$B$4,日期设置!$B$2,1)</f>
        <v>-0.25411195715170837</v>
      </c>
      <c r="J6731" s="26">
        <f>[1]!b_pq_pctchange(A6731,日期设置!$C$4,日期设置!$B$2,1)</f>
        <v>-0.12307051940762524</v>
      </c>
      <c r="K6731" s="52">
        <f>[1]!b_dq_amount($A6731,日期设置!B$2,2,10000)</f>
        <v>0</v>
      </c>
      <c r="L6731" s="26">
        <f>[1]!b_info_latestpar(A6731,日期设置!$B$2)</f>
        <v>100</v>
      </c>
      <c r="M6731" s="6">
        <f>[1]!b_info_outstandingbalance($A6731,日期设置!B$2)</f>
        <v>20</v>
      </c>
      <c r="N6731" s="7" t="str">
        <f>[1]!b_info_latestissurercreditrating2(A6731,日期设置!$B$2,"102","1")</f>
        <v>AAA</v>
      </c>
      <c r="O6731" s="8">
        <v>3.53</v>
      </c>
      <c r="P6731" s="9">
        <f>[1]!b_info_repurchasedate(A6731)</f>
        <v>0</v>
      </c>
      <c r="Q6731" s="8" t="s">
        <v>17355</v>
      </c>
      <c r="R6731" s="2" t="str">
        <f>IF((--IF(P6731=0,Q6731,P6731))&gt;(--日期设置!$B$2),IF(P6731=0,Q6731,P6731),Q6731)</f>
        <v>2023-08-20</v>
      </c>
      <c r="S6731" s="47" t="s">
        <v>19197</v>
      </c>
      <c r="T6731" s="8">
        <f>[1]!b_anal_ptmyear($A6731,日期设置!$B$2)</f>
        <v>2.4136986301369863</v>
      </c>
      <c r="U6731" s="8">
        <f>[1]!b_anal_termifexercise($A6731,日期设置!B$2)</f>
        <v>0</v>
      </c>
      <c r="V6731" s="10">
        <f>[1]!b_dq_dirtyprice(A6731,日期设置!$B$2)</f>
        <v>101.88930000000001</v>
      </c>
      <c r="W6731" s="11">
        <f>IF(U6731=0,ROUNDUP((Q6731-日期设置!$B$2)/365,0),ROUNDUP((R6731-日期设置!$B$2)/365,0))</f>
        <v>3</v>
      </c>
      <c r="X6731" s="18">
        <f>_xlfn.IFNA(VLOOKUP(A6731,过往入选债券!A:D,4,0),2)</f>
        <v>2</v>
      </c>
      <c r="Y6731" s="45">
        <f>_xlfn.IFNA(VLOOKUP(C6731,[2]Sheet1!$A:$A,1,0),3)</f>
        <v>3</v>
      </c>
    </row>
    <row r="6732" spans="1:25" hidden="1" x14ac:dyDescent="0.2">
      <c r="A6732" s="21" t="s">
        <v>7509</v>
      </c>
      <c r="B6732" s="21" t="s">
        <v>7510</v>
      </c>
      <c r="C6732" s="37" t="s">
        <v>282</v>
      </c>
      <c r="D6732" s="26" t="str">
        <f>[1]!b_calc_yield(A6732,日期设置!$B$2,F6732,1,R6732,1,O6732,L6732,S6732,)</f>
        <v>Fetching...</v>
      </c>
      <c r="E6732" s="26">
        <f t="shared" si="210"/>
        <v>2.22077265154903</v>
      </c>
      <c r="F6732" s="18">
        <f>[1]!b_dq_cleanprice($A6732,日期设置!B$2)</f>
        <v>100.61069999999999</v>
      </c>
      <c r="G6732" s="18" t="str">
        <f t="shared" si="211"/>
        <v>0.61 + 0</v>
      </c>
      <c r="H6732" s="27">
        <f>[1]!b_dq_pctchange($A6732,日期设置!$B$2,1)/100</f>
        <v>0</v>
      </c>
      <c r="I6732" s="26">
        <f>[1]!b_pq_pctchange(A6732,日期设置!$B$4,日期设置!$B$2,1)</f>
        <v>0</v>
      </c>
      <c r="J6732" s="26">
        <f>[1]!b_pq_pctchange(A6732,日期设置!$C$4,日期设置!$B$2,1)</f>
        <v>-9.9492706350554877E-2</v>
      </c>
      <c r="K6732" s="52">
        <f>[1]!b_dq_amount($A6732,日期设置!B$2,2,10000)</f>
        <v>0</v>
      </c>
      <c r="L6732" s="26">
        <f>[1]!b_info_latestpar(A6732,日期设置!$B$2)</f>
        <v>100</v>
      </c>
      <c r="M6732" s="6">
        <f>[1]!b_info_outstandingbalance($A6732,日期设置!B$2)</f>
        <v>20</v>
      </c>
      <c r="N6732" s="7" t="str">
        <f>[1]!b_info_latestissurercreditrating2(A6732,日期设置!$B$2,"102","1")</f>
        <v>AAA</v>
      </c>
      <c r="O6732" s="8">
        <v>4.68</v>
      </c>
      <c r="P6732" s="9">
        <f>[1]!b_info_repurchasedate(A6732)</f>
        <v>0</v>
      </c>
      <c r="Q6732" s="8" t="s">
        <v>16064</v>
      </c>
      <c r="R6732" s="2" t="str">
        <f>IF((--IF(P6732=0,Q6732,P6732))&gt;(--日期设置!$B$2),IF(P6732=0,Q6732,P6732),Q6732)</f>
        <v>2021-11-02</v>
      </c>
      <c r="S6732" s="2" t="s">
        <v>17850</v>
      </c>
      <c r="T6732" s="8">
        <f>[1]!b_anal_ptmyear($A6732,日期设置!$B$2)</f>
        <v>0.61643835616438358</v>
      </c>
      <c r="U6732" s="8">
        <f>[1]!b_anal_termifexercise($A6732,日期设置!B$2)</f>
        <v>0</v>
      </c>
      <c r="V6732" s="10">
        <f>[1]!b_dq_dirtyprice(A6732,日期设置!$B$2)</f>
        <v>102.4058</v>
      </c>
      <c r="W6732" s="11">
        <f>IF(U6732=0,ROUNDUP((Q6732-日期设置!$B$2)/365,0),ROUNDUP((R6732-日期设置!$B$2)/365,0))</f>
        <v>1</v>
      </c>
      <c r="X6732" s="18">
        <f>_xlfn.IFNA(VLOOKUP(A6732,过往入选债券!A:D,4,0),2)</f>
        <v>2</v>
      </c>
      <c r="Y6732" s="45">
        <f>_xlfn.IFNA(VLOOKUP(C6732,[2]Sheet1!$A:$A,1,0),3)</f>
        <v>3</v>
      </c>
    </row>
    <row r="6733" spans="1:25" hidden="1" x14ac:dyDescent="0.2">
      <c r="A6733" s="21" t="s">
        <v>13427</v>
      </c>
      <c r="B6733" s="21" t="s">
        <v>13428</v>
      </c>
      <c r="C6733" s="37" t="s">
        <v>13429</v>
      </c>
      <c r="D6733" s="26" t="str">
        <f>[1]!b_calc_yield(A6733,日期设置!$B$2,F6733,1,R6733,1,O6733,L6733,S6733,)</f>
        <v>Fetching...</v>
      </c>
      <c r="E6733" s="26">
        <f t="shared" si="210"/>
        <v>17.792248021142942</v>
      </c>
      <c r="F6733" s="18">
        <f>[1]!b_dq_cleanprice($A6733,日期设置!B$2)</f>
        <v>59.552</v>
      </c>
      <c r="G6733" s="18" t="str">
        <f t="shared" si="211"/>
        <v>2.50 + 0</v>
      </c>
      <c r="H6733" s="27">
        <f>[1]!b_dq_pctchange($A6733,日期设置!$B$2,1)/100</f>
        <v>0</v>
      </c>
      <c r="I6733" s="26">
        <f>[1]!b_pq_pctchange(A6733,日期设置!$B$4,日期设置!$B$2,1)</f>
        <v>0</v>
      </c>
      <c r="J6733" s="26">
        <f>[1]!b_pq_pctchange(A6733,日期设置!$C$4,日期设置!$B$2,1)</f>
        <v>0</v>
      </c>
      <c r="K6733" s="52">
        <f>[1]!b_dq_amount($A6733,日期设置!B$2,2,10000)</f>
        <v>0</v>
      </c>
      <c r="L6733" s="26">
        <f>[1]!b_info_latestpar(A6733,日期设置!$B$2)</f>
        <v>60</v>
      </c>
      <c r="M6733" s="6">
        <f>[1]!b_info_outstandingbalance($A6733,日期设置!B$2)</f>
        <v>4.62</v>
      </c>
      <c r="N6733" s="7" t="str">
        <f>[1]!b_info_latestissurercreditrating2(A6733,日期设置!$B$2,"102","1")</f>
        <v>AA</v>
      </c>
      <c r="O6733" s="8">
        <v>3.83</v>
      </c>
      <c r="P6733" s="9">
        <f>[1]!b_info_repurchasedate(A6733)</f>
        <v>0</v>
      </c>
      <c r="Q6733" s="8" t="s">
        <v>17143</v>
      </c>
      <c r="R6733" s="2" t="str">
        <f>IF((--IF(P6733=0,Q6733,P6733))&gt;(--日期设置!$B$2),IF(P6733=0,Q6733,P6733),Q6733)</f>
        <v>2023-09-22</v>
      </c>
      <c r="S6733" s="2" t="s">
        <v>18691</v>
      </c>
      <c r="T6733" s="8">
        <f>[1]!b_anal_ptmyear($A6733,日期设置!$B$2)</f>
        <v>2.504109589041096</v>
      </c>
      <c r="U6733" s="8">
        <f>[1]!b_anal_termifexercise($A6733,日期设置!B$2)</f>
        <v>0</v>
      </c>
      <c r="V6733" s="10">
        <f>[1]!b_dq_dirtyprice(A6733,日期设置!$B$2)</f>
        <v>60.691600000000001</v>
      </c>
      <c r="W6733" s="11">
        <f>IF(U6733=0,ROUNDUP((Q6733-日期设置!$B$2)/365,0),ROUNDUP((R6733-日期设置!$B$2)/365,0))</f>
        <v>3</v>
      </c>
      <c r="X6733" s="18">
        <f>_xlfn.IFNA(VLOOKUP(A6733,过往入选债券!A:D,4,0),2)</f>
        <v>2</v>
      </c>
      <c r="Y6733">
        <f>_xlfn.IFNA(VLOOKUP(C6733,[2]Sheet1!$A:$A,1,0),3)</f>
        <v>3</v>
      </c>
    </row>
    <row r="6734" spans="1:25" x14ac:dyDescent="0.2">
      <c r="A6734" s="21" t="s">
        <v>21536</v>
      </c>
      <c r="B6734" s="21" t="s">
        <v>21537</v>
      </c>
      <c r="C6734" s="37" t="s">
        <v>21710</v>
      </c>
      <c r="D6734" s="26" t="str">
        <f>[1]!b_calc_yield(A6734,日期设置!$B$2,F6734,1,R6734,1,O6734,L6734,S6734,)</f>
        <v>Fetching...</v>
      </c>
      <c r="E6734" s="26">
        <f t="shared" si="210"/>
        <v>9.5293573306021848</v>
      </c>
      <c r="F6734" s="18">
        <f>[1]!b_dq_cleanprice($A6734,日期设置!B$2)</f>
        <v>100.9602</v>
      </c>
      <c r="G6734" s="18" t="str">
        <f t="shared" si="211"/>
        <v>4.68 + 2.68</v>
      </c>
      <c r="H6734" s="27">
        <f>[1]!b_dq_pctchange($A6734,日期设置!$B$2,1)/100</f>
        <v>-7.0572049311347156E-4</v>
      </c>
      <c r="I6734" s="26">
        <f>[1]!b_pq_pctchange(A6734,日期设置!$B$4,日期设置!$B$2,1)</f>
        <v>-7.0572049311347154E-2</v>
      </c>
      <c r="J6734" s="26">
        <f>[1]!b_pq_pctchange(A6734,日期设置!$C$4,日期设置!$B$2,1)</f>
        <v>8.0194846712853624E-2</v>
      </c>
      <c r="K6734" s="52">
        <f>[1]!b_dq_amount($A6734,日期设置!B$2,2,10000)</f>
        <v>4089.3301915999996</v>
      </c>
      <c r="L6734" s="26">
        <f>[1]!b_info_latestpar(A6734,日期设置!$B$2)</f>
        <v>100</v>
      </c>
      <c r="M6734" s="6">
        <f>[1]!b_info_outstandingbalance($A6734,日期设置!B$2)</f>
        <v>20</v>
      </c>
      <c r="N6734" s="7" t="str">
        <f>[1]!b_info_latestissurercreditrating2(A6734,日期设置!$B$2,"102","1")</f>
        <v>AAA</v>
      </c>
      <c r="O6734" s="48">
        <v>3.99</v>
      </c>
      <c r="P6734" s="9" t="str">
        <f>[1]!b_info_repurchasedate(A6734)</f>
        <v>2023-11-26</v>
      </c>
      <c r="Q6734" s="47" t="s">
        <v>17294</v>
      </c>
      <c r="R6734" s="2" t="str">
        <f>IF((--IF(P6734=0,Q6734,P6734))&gt;(--日期设置!$B$2),IF(P6734=0,Q6734,P6734),Q6734)</f>
        <v>2023-11-26</v>
      </c>
      <c r="S6734" s="47" t="s">
        <v>16422</v>
      </c>
      <c r="T6734" s="8">
        <f>[1]!b_anal_ptmyear($A6734,日期设置!$B$2)</f>
        <v>4.6821917808219178</v>
      </c>
      <c r="U6734" s="8">
        <f>[1]!b_anal_termifexercise($A6734,日期设置!B$2)</f>
        <v>2.6821917808219178</v>
      </c>
      <c r="V6734" s="10">
        <f>[1]!b_dq_dirtyprice(A6734,日期设置!$B$2)</f>
        <v>102.2283</v>
      </c>
      <c r="W6734" s="11">
        <f>IF(U6734=0,ROUNDUP((Q6734-日期设置!$B$2)/365,0),ROUNDUP((R6734-日期设置!$B$2)/365,0))</f>
        <v>3</v>
      </c>
      <c r="X6734" s="18">
        <f>_xlfn.IFNA(VLOOKUP(A6734,过往入选债券!A:D,4,0),2)</f>
        <v>2</v>
      </c>
      <c r="Y6734" s="45">
        <f>_xlfn.IFNA(VLOOKUP(C6734,[2]Sheet1!$A:$A,1,0),3)</f>
        <v>3</v>
      </c>
    </row>
    <row r="6735" spans="1:25" hidden="1" x14ac:dyDescent="0.2">
      <c r="A6735" s="28" t="s">
        <v>21865</v>
      </c>
      <c r="B6735" s="28" t="s">
        <v>22060</v>
      </c>
      <c r="C6735" s="39" t="s">
        <v>22061</v>
      </c>
      <c r="D6735" s="26" t="str">
        <f>[1]!b_calc_yield(A6735,日期设置!$B$2,F6735,1,R6735,1,O6735,L6735,S6735,)</f>
        <v>Fetching...</v>
      </c>
      <c r="E6735" s="26">
        <f t="shared" si="210"/>
        <v>9.7824541023210578</v>
      </c>
      <c r="F6735" s="18">
        <f>[1]!b_dq_cleanprice($A6735,日期设置!B$2)</f>
        <v>99.624799999999993</v>
      </c>
      <c r="G6735" s="18" t="str">
        <f t="shared" si="211"/>
        <v>4.73 + 2.73</v>
      </c>
      <c r="H6735" s="27">
        <f>[1]!b_dq_pctchange($A6735,日期设置!$B$2,1)/100</f>
        <v>0</v>
      </c>
      <c r="I6735" s="26">
        <f>[1]!b_pq_pctchange(A6735,日期设置!$B$4,日期设置!$B$2,1)</f>
        <v>0</v>
      </c>
      <c r="J6735" s="26">
        <f>[1]!b_pq_pctchange(A6735,日期设置!$C$4,日期设置!$B$2,1)</f>
        <v>1.1745443119419529E-2</v>
      </c>
      <c r="K6735" s="52">
        <f>[1]!b_dq_amount($A6735,日期设置!B$2,2,10000)</f>
        <v>0</v>
      </c>
      <c r="L6735" s="26">
        <f>[1]!b_info_latestpar(A6735,日期设置!$B$2)</f>
        <v>100</v>
      </c>
      <c r="M6735" s="6">
        <f>[1]!b_info_outstandingbalance($A6735,日期设置!B$2)</f>
        <v>20</v>
      </c>
      <c r="N6735" s="7" t="str">
        <f>[1]!b_info_latestissurercreditrating2(A6735,日期设置!$B$2,"102","1")</f>
        <v>AAA</v>
      </c>
      <c r="O6735" s="43">
        <v>3.46</v>
      </c>
      <c r="P6735" s="9" t="str">
        <f>[1]!b_info_repurchasedate(A6735)</f>
        <v>2023-12-15</v>
      </c>
      <c r="Q6735" s="31" t="s">
        <v>22175</v>
      </c>
      <c r="R6735" s="2" t="str">
        <f>IF((--IF(P6735=0,Q6735,P6735))&gt;(--日期设置!$B$2),IF(P6735=0,Q6735,P6735),Q6735)</f>
        <v>2023-12-15</v>
      </c>
      <c r="S6735" s="31" t="s">
        <v>16728</v>
      </c>
      <c r="T6735" s="8">
        <f>[1]!b_anal_ptmyear($A6735,日期设置!$B$2)</f>
        <v>4.7342465753424658</v>
      </c>
      <c r="U6735" s="8">
        <f>[1]!b_anal_termifexercise($A6735,日期设置!B$2)</f>
        <v>2.7342465753424658</v>
      </c>
      <c r="V6735" s="10">
        <f>[1]!b_dq_dirtyprice(A6735,日期设置!$B$2)</f>
        <v>100.54430000000001</v>
      </c>
      <c r="W6735" s="11">
        <f>IF(U6735=0,ROUNDUP((Q6735-日期设置!$B$2)/365,0),ROUNDUP((R6735-日期设置!$B$2)/365,0))</f>
        <v>3</v>
      </c>
      <c r="X6735" s="18">
        <f>_xlfn.IFNA(VLOOKUP(A6735,过往入选债券!A:D,4,0),2)</f>
        <v>2</v>
      </c>
      <c r="Y6735">
        <f>_xlfn.IFNA(VLOOKUP(C6735,[2]Sheet1!$A:$A,1,0),3)</f>
        <v>3</v>
      </c>
    </row>
    <row r="6736" spans="1:25" hidden="1" x14ac:dyDescent="0.2">
      <c r="A6736" s="21" t="s">
        <v>7152</v>
      </c>
      <c r="B6736" s="21" t="s">
        <v>7153</v>
      </c>
      <c r="C6736" s="37" t="s">
        <v>318</v>
      </c>
      <c r="D6736" s="26" t="str">
        <f>[1]!b_calc_yield(A6736,日期设置!$B$2,F6736,1,R6736,1,O6736,L6736,S6736,)</f>
        <v>Fetching...</v>
      </c>
      <c r="E6736" s="26">
        <f t="shared" si="210"/>
        <v>1.5098384606716753</v>
      </c>
      <c r="F6736" s="18">
        <f>[1]!b_dq_cleanprice($A6736,日期设置!B$2)</f>
        <v>100.69589999999999</v>
      </c>
      <c r="G6736" s="18" t="str">
        <f t="shared" si="211"/>
        <v>2.41 + 0.42</v>
      </c>
      <c r="H6736" s="27">
        <f>[1]!b_dq_pctchange($A6736,日期设置!$B$2,1)/100</f>
        <v>0</v>
      </c>
      <c r="I6736" s="26">
        <f>[1]!b_pq_pctchange(A6736,日期设置!$B$4,日期设置!$B$2,1)</f>
        <v>0</v>
      </c>
      <c r="J6736" s="26">
        <f>[1]!b_pq_pctchange(A6736,日期设置!$C$4,日期设置!$B$2,1)</f>
        <v>0</v>
      </c>
      <c r="K6736" s="52">
        <f>[1]!b_dq_amount($A6736,日期设置!B$2,2,10000)</f>
        <v>0</v>
      </c>
      <c r="L6736" s="26">
        <f>[1]!b_info_latestpar(A6736,日期设置!$B$2)</f>
        <v>100</v>
      </c>
      <c r="M6736" s="6">
        <f>[1]!b_info_outstandingbalance($A6736,日期设置!B$2)</f>
        <v>10</v>
      </c>
      <c r="N6736" s="7" t="str">
        <f>[1]!b_info_latestissurercreditrating2(A6736,日期设置!$B$2,"102","1")</f>
        <v>AA</v>
      </c>
      <c r="O6736" s="8">
        <v>5.4</v>
      </c>
      <c r="P6736" s="9" t="str">
        <f>[1]!b_info_repurchasedate(A6736)</f>
        <v>2021-08-23</v>
      </c>
      <c r="Q6736" s="8" t="s">
        <v>16080</v>
      </c>
      <c r="R6736" s="2" t="str">
        <f>IF((--IF(P6736=0,Q6736,P6736))&gt;(--日期设置!$B$2),IF(P6736=0,Q6736,P6736),Q6736)</f>
        <v>2021-08-23</v>
      </c>
      <c r="S6736" s="2" t="s">
        <v>17928</v>
      </c>
      <c r="T6736" s="8">
        <f>[1]!b_anal_ptmyear($A6736,日期设置!$B$2)</f>
        <v>2.419178082191781</v>
      </c>
      <c r="U6736" s="8">
        <f>[1]!b_anal_termifexercise($A6736,日期设置!B$2)</f>
        <v>0.42191780821917807</v>
      </c>
      <c r="V6736" s="10">
        <f>[1]!b_dq_dirtyprice(A6736,日期设置!$B$2)</f>
        <v>103.8323</v>
      </c>
      <c r="W6736" s="11">
        <f>IF(U6736=0,ROUNDUP((Q6736-日期设置!$B$2)/365,0),ROUNDUP((R6736-日期设置!$B$2)/365,0))</f>
        <v>1</v>
      </c>
      <c r="X6736" s="18">
        <f>_xlfn.IFNA(VLOOKUP(A6736,过往入选债券!A:D,4,0),2)</f>
        <v>2</v>
      </c>
      <c r="Y6736">
        <f>_xlfn.IFNA(VLOOKUP(C6736,[2]Sheet1!$A:$A,1,0),3)</f>
        <v>3</v>
      </c>
    </row>
    <row r="6737" spans="1:25" x14ac:dyDescent="0.2">
      <c r="A6737" s="28" t="s">
        <v>21800</v>
      </c>
      <c r="B6737" s="28" t="s">
        <v>21976</v>
      </c>
      <c r="C6737" s="39" t="s">
        <v>21710</v>
      </c>
      <c r="D6737" s="26" t="str">
        <f>[1]!b_calc_yield(A6737,日期设置!$B$2,F6737,1,R6737,1,O6737,L6737,S6737,)</f>
        <v>Fetching...</v>
      </c>
      <c r="E6737" s="26">
        <f t="shared" si="210"/>
        <v>9.6785777006841442</v>
      </c>
      <c r="F6737" s="18">
        <f>[1]!b_dq_cleanprice($A6737,日期设置!B$2)</f>
        <v>100.82689999999999</v>
      </c>
      <c r="G6737" s="18" t="str">
        <f t="shared" si="211"/>
        <v>4.72 + 2.72</v>
      </c>
      <c r="H6737" s="27">
        <f>[1]!b_dq_pctchange($A6737,日期设置!$B$2,1)/100</f>
        <v>1.3397290748023854E-3</v>
      </c>
      <c r="I6737" s="26">
        <f>[1]!b_pq_pctchange(A6737,日期设置!$B$4,日期设置!$B$2,1)</f>
        <v>0.13397290748023857</v>
      </c>
      <c r="J6737" s="26">
        <f>[1]!b_pq_pctchange(A6737,日期设置!$C$4,日期设置!$B$2,1)</f>
        <v>0.11508176862507206</v>
      </c>
      <c r="K6737" s="52">
        <f>[1]!b_dq_amount($A6737,日期设置!B$2,2,10000)</f>
        <v>5096.257329</v>
      </c>
      <c r="L6737" s="26">
        <f>[1]!b_info_latestpar(A6737,日期设置!$B$2)</f>
        <v>100</v>
      </c>
      <c r="M6737" s="6">
        <f>[1]!b_info_outstandingbalance($A6737,日期设置!B$2)</f>
        <v>20</v>
      </c>
      <c r="N6737" s="7" t="str">
        <f>[1]!b_info_latestissurercreditrating2(A6737,日期设置!$B$2,"102","1")</f>
        <v>AAA</v>
      </c>
      <c r="O6737" s="43">
        <v>3.93</v>
      </c>
      <c r="P6737" s="9" t="str">
        <f>[1]!b_info_repurchasedate(A6737)</f>
        <v>2023-12-10</v>
      </c>
      <c r="Q6737" s="31" t="s">
        <v>16817</v>
      </c>
      <c r="R6737" s="2" t="str">
        <f>IF((--IF(P6737=0,Q6737,P6737))&gt;(--日期设置!$B$2),IF(P6737=0,Q6737,P6737),Q6737)</f>
        <v>2023-12-10</v>
      </c>
      <c r="S6737" s="31" t="s">
        <v>16412</v>
      </c>
      <c r="T6737" s="8">
        <f>[1]!b_anal_ptmyear($A6737,日期设置!$B$2)</f>
        <v>4.7205479452054799</v>
      </c>
      <c r="U6737" s="8">
        <f>[1]!b_anal_termifexercise($A6737,日期设置!B$2)</f>
        <v>2.7205479452054795</v>
      </c>
      <c r="V6737" s="10">
        <f>[1]!b_dq_dirtyprice(A6737,日期设置!$B$2)</f>
        <v>101.9251</v>
      </c>
      <c r="W6737" s="11">
        <f>IF(U6737=0,ROUNDUP((Q6737-日期设置!$B$2)/365,0),ROUNDUP((R6737-日期设置!$B$2)/365,0))</f>
        <v>3</v>
      </c>
      <c r="X6737" s="18">
        <f>_xlfn.IFNA(VLOOKUP(A6737,过往入选债券!A:D,4,0),2)</f>
        <v>2</v>
      </c>
      <c r="Y6737">
        <f>_xlfn.IFNA(VLOOKUP(C6737,[2]Sheet1!$A:$A,1,0),3)</f>
        <v>3</v>
      </c>
    </row>
    <row r="6738" spans="1:25" hidden="1" x14ac:dyDescent="0.2">
      <c r="A6738" s="21" t="s">
        <v>12558</v>
      </c>
      <c r="B6738" s="21" t="s">
        <v>12559</v>
      </c>
      <c r="C6738" s="37" t="s">
        <v>12560</v>
      </c>
      <c r="D6738" s="26" t="str">
        <f>[1]!b_calc_yield(A6738,日期设置!$B$2,F6738,1,R6738,1,O6738,L6738,S6738,)</f>
        <v>Fetching...</v>
      </c>
      <c r="E6738" s="26">
        <f t="shared" si="210"/>
        <v>30.291733843022527</v>
      </c>
      <c r="F6738" s="18">
        <f>[1]!b_dq_cleanprice($A6738,日期设置!B$2)</f>
        <v>39.746499999999997</v>
      </c>
      <c r="G6738" s="18" t="str">
        <f t="shared" si="211"/>
        <v>1.49 + 0</v>
      </c>
      <c r="H6738" s="27">
        <f>[1]!b_dq_pctchange($A6738,日期设置!$B$2,1)/100</f>
        <v>0</v>
      </c>
      <c r="I6738" s="26">
        <f>[1]!b_pq_pctchange(A6738,日期设置!$B$4,日期设置!$B$2,1)</f>
        <v>0</v>
      </c>
      <c r="J6738" s="26">
        <f>[1]!b_pq_pctchange(A6738,日期设置!$C$4,日期设置!$B$2,1)</f>
        <v>0</v>
      </c>
      <c r="K6738" s="52">
        <f>[1]!b_dq_amount($A6738,日期设置!B$2,2,10000)</f>
        <v>0</v>
      </c>
      <c r="L6738" s="26">
        <f>[1]!b_info_latestpar(A6738,日期设置!$B$2)</f>
        <v>40</v>
      </c>
      <c r="M6738" s="6">
        <f>[1]!b_info_outstandingbalance($A6738,日期设置!B$2)</f>
        <v>1.6</v>
      </c>
      <c r="N6738" s="7" t="str">
        <f>[1]!b_info_latestissurercreditrating2(A6738,日期设置!$B$2,"102","1")</f>
        <v>A+</v>
      </c>
      <c r="O6738" s="8">
        <v>6.79</v>
      </c>
      <c r="P6738" s="9">
        <f>[1]!b_info_repurchasedate(A6738)</f>
        <v>0</v>
      </c>
      <c r="Q6738" s="8" t="s">
        <v>16928</v>
      </c>
      <c r="R6738" s="2" t="str">
        <f>IF((--IF(P6738=0,Q6738,P6738))&gt;(--日期设置!$B$2),IF(P6738=0,Q6738,P6738),Q6738)</f>
        <v>2022-09-18</v>
      </c>
      <c r="S6738" s="2" t="s">
        <v>18211</v>
      </c>
      <c r="T6738" s="8">
        <f>[1]!b_anal_ptmyear($A6738,日期设置!$B$2)</f>
        <v>1.4931506849315068</v>
      </c>
      <c r="U6738" s="8">
        <f>[1]!b_anal_termifexercise($A6738,日期设置!B$2)</f>
        <v>0</v>
      </c>
      <c r="V6738" s="10">
        <f>[1]!b_dq_dirtyprice(A6738,日期设置!$B$2)</f>
        <v>41.123100000000001</v>
      </c>
      <c r="W6738" s="11">
        <f>IF(U6738=0,ROUNDUP((Q6738-日期设置!$B$2)/365,0),ROUNDUP((R6738-日期设置!$B$2)/365,0))</f>
        <v>2</v>
      </c>
      <c r="X6738" s="18">
        <f>_xlfn.IFNA(VLOOKUP(A6738,过往入选债券!A:D,4,0),2)</f>
        <v>2</v>
      </c>
      <c r="Y6738">
        <f>_xlfn.IFNA(VLOOKUP(C6738,[2]Sheet1!$A:$A,1,0),3)</f>
        <v>3</v>
      </c>
    </row>
    <row r="6739" spans="1:25" hidden="1" x14ac:dyDescent="0.2">
      <c r="A6739" s="28" t="s">
        <v>21092</v>
      </c>
      <c r="B6739" s="28" t="s">
        <v>21093</v>
      </c>
      <c r="C6739" s="39" t="s">
        <v>21271</v>
      </c>
      <c r="D6739" s="26" t="str">
        <f>[1]!b_calc_yield(A6739,日期设置!$B$2,F6739,1,R6739,1,O6739,L6739,S6739,)</f>
        <v>Fetching...</v>
      </c>
      <c r="E6739" s="26">
        <f t="shared" si="210"/>
        <v>9.2218215565141861</v>
      </c>
      <c r="F6739" s="18">
        <f>[1]!b_dq_cleanprice($A6739,日期设置!B$2)</f>
        <v>100.2295</v>
      </c>
      <c r="G6739" s="18" t="str">
        <f t="shared" si="211"/>
        <v>2.59 + 0</v>
      </c>
      <c r="H6739" s="27">
        <f>[1]!b_dq_pctchange($A6739,日期设置!$B$2,1)/100</f>
        <v>0</v>
      </c>
      <c r="I6739" s="26">
        <f>[1]!b_pq_pctchange(A6739,日期设置!$B$4,日期设置!$B$2,1)</f>
        <v>4.5915744608649611E-2</v>
      </c>
      <c r="J6739" s="26">
        <f>[1]!b_pq_pctchange(A6739,日期设置!$C$4,日期设置!$B$2,1)</f>
        <v>0.11596849173038073</v>
      </c>
      <c r="K6739" s="52">
        <f>[1]!b_dq_amount($A6739,日期设置!B$2,2,10000)</f>
        <v>0</v>
      </c>
      <c r="L6739" s="26">
        <f>[1]!b_info_latestpar(A6739,日期设置!$B$2)</f>
        <v>100</v>
      </c>
      <c r="M6739" s="6">
        <f>[1]!b_info_outstandingbalance($A6739,日期设置!B$2)</f>
        <v>10</v>
      </c>
      <c r="N6739" s="7" t="str">
        <f>[1]!b_info_latestissurercreditrating2(A6739,日期设置!$B$2,"102","1")</f>
        <v>AAA</v>
      </c>
      <c r="O6739" s="8">
        <v>3.7</v>
      </c>
      <c r="P6739" s="9">
        <f>[1]!b_info_repurchasedate(A6739)</f>
        <v>0</v>
      </c>
      <c r="Q6739" s="8" t="s">
        <v>16105</v>
      </c>
      <c r="R6739" s="2" t="str">
        <f>IF((--IF(P6739=0,Q6739,P6739))&gt;(--日期设置!$B$2),IF(P6739=0,Q6739,P6739),Q6739)</f>
        <v>2023-10-26</v>
      </c>
      <c r="S6739" s="31" t="s">
        <v>16110</v>
      </c>
      <c r="T6739" s="8">
        <f>[1]!b_anal_ptmyear($A6739,日期设置!$B$2)</f>
        <v>2.5972602739726027</v>
      </c>
      <c r="U6739" s="8">
        <f>[1]!b_anal_termifexercise($A6739,日期设置!B$2)</f>
        <v>0</v>
      </c>
      <c r="V6739" s="10">
        <f>[1]!b_dq_dirtyprice(A6739,日期设置!$B$2)</f>
        <v>101.7196</v>
      </c>
      <c r="W6739" s="11">
        <f>IF(U6739=0,ROUNDUP((Q6739-日期设置!$B$2)/365,0),ROUNDUP((R6739-日期设置!$B$2)/365,0))</f>
        <v>3</v>
      </c>
      <c r="X6739" s="18">
        <f>_xlfn.IFNA(VLOOKUP(A6739,过往入选债券!A:D,4,0),2)</f>
        <v>2</v>
      </c>
      <c r="Y6739">
        <f>_xlfn.IFNA(VLOOKUP(C6739,[2]Sheet1!$A:$A,1,0),3)</f>
        <v>3</v>
      </c>
    </row>
    <row r="6740" spans="1:25" hidden="1" x14ac:dyDescent="0.2">
      <c r="A6740" s="21" t="s">
        <v>11598</v>
      </c>
      <c r="B6740" s="21" t="s">
        <v>11599</v>
      </c>
      <c r="C6740" s="37" t="s">
        <v>11600</v>
      </c>
      <c r="D6740" s="26" t="str">
        <f>[1]!b_calc_yield(A6740,日期设置!$B$2,F6740,1,R6740,1,O6740,L6740,S6740,)</f>
        <v>Fetching...</v>
      </c>
      <c r="E6740" s="26">
        <f t="shared" si="210"/>
        <v>7.1867079581933391</v>
      </c>
      <c r="F6740" s="18">
        <f>[1]!b_dq_cleanprice($A6740,日期设置!B$2)</f>
        <v>98.849599999999995</v>
      </c>
      <c r="G6740" s="18" t="str">
        <f t="shared" si="211"/>
        <v>1.99 + 0</v>
      </c>
      <c r="H6740" s="27">
        <f>[1]!b_dq_pctchange($A6740,日期设置!$B$2,1)/100</f>
        <v>0</v>
      </c>
      <c r="I6740" s="26">
        <f>[1]!b_pq_pctchange(A6740,日期设置!$B$4,日期设置!$B$2,1)</f>
        <v>0</v>
      </c>
      <c r="J6740" s="26">
        <f>[1]!b_pq_pctchange(A6740,日期设置!$C$4,日期设置!$B$2,1)</f>
        <v>-0.20554611057493211</v>
      </c>
      <c r="K6740" s="52">
        <f>[1]!b_dq_amount($A6740,日期设置!B$2,2,10000)</f>
        <v>0</v>
      </c>
      <c r="L6740" s="26">
        <f>[1]!b_info_latestpar(A6740,日期设置!$B$2)</f>
        <v>100</v>
      </c>
      <c r="M6740" s="6">
        <f>[1]!b_info_outstandingbalance($A6740,日期设置!B$2)</f>
        <v>10</v>
      </c>
      <c r="N6740" s="7" t="str">
        <f>[1]!b_info_latestissurercreditrating2(A6740,日期设置!$B$2,"102","1")</f>
        <v>AAA</v>
      </c>
      <c r="O6740" s="8">
        <v>2.99</v>
      </c>
      <c r="P6740" s="9">
        <f>[1]!b_info_repurchasedate(A6740)</f>
        <v>0</v>
      </c>
      <c r="Q6740" s="8" t="s">
        <v>16920</v>
      </c>
      <c r="R6740" s="2" t="str">
        <f>IF((--IF(P6740=0,Q6740,P6740))&gt;(--日期设置!$B$2),IF(P6740=0,Q6740,P6740),Q6740)</f>
        <v>2023-03-19</v>
      </c>
      <c r="S6740" s="2" t="s">
        <v>17869</v>
      </c>
      <c r="T6740" s="8">
        <f>[1]!b_anal_ptmyear($A6740,日期设置!$B$2)</f>
        <v>1.9917808219178084</v>
      </c>
      <c r="U6740" s="8">
        <f>[1]!b_anal_termifexercise($A6740,日期设置!B$2)</f>
        <v>0</v>
      </c>
      <c r="V6740" s="10">
        <f>[1]!b_dq_dirtyprice(A6740,日期设置!$B$2)</f>
        <v>98.874200000000002</v>
      </c>
      <c r="W6740" s="11">
        <f>IF(U6740=0,ROUNDUP((Q6740-日期设置!$B$2)/365,0),ROUNDUP((R6740-日期设置!$B$2)/365,0))</f>
        <v>2</v>
      </c>
      <c r="X6740" s="18">
        <f>_xlfn.IFNA(VLOOKUP(A6740,过往入选债券!A:D,4,0),2)</f>
        <v>2</v>
      </c>
      <c r="Y6740">
        <f>_xlfn.IFNA(VLOOKUP(C6740,[2]Sheet1!$A:$A,1,0),3)</f>
        <v>3</v>
      </c>
    </row>
    <row r="6741" spans="1:25" hidden="1" x14ac:dyDescent="0.2">
      <c r="A6741" s="21" t="s">
        <v>6174</v>
      </c>
      <c r="B6741" s="21" t="s">
        <v>6175</v>
      </c>
      <c r="C6741" s="37" t="s">
        <v>494</v>
      </c>
      <c r="D6741" s="26" t="str">
        <f>[1]!b_calc_yield(A6741,日期设置!$B$2,F6741,1,R6741,1,O6741,L6741,S6741,)</f>
        <v>Fetching...</v>
      </c>
      <c r="E6741" s="26">
        <f t="shared" si="210"/>
        <v>4.6742670855156376</v>
      </c>
      <c r="F6741" s="18">
        <f>[1]!b_dq_cleanprice($A6741,日期设置!B$2)</f>
        <v>101.9491</v>
      </c>
      <c r="G6741" s="18" t="str">
        <f t="shared" si="211"/>
        <v>6.33 + 1.33</v>
      </c>
      <c r="H6741" s="27">
        <f>[1]!b_dq_pctchange($A6741,日期设置!$B$2,1)/100</f>
        <v>0</v>
      </c>
      <c r="I6741" s="26">
        <f>[1]!b_pq_pctchange(A6741,日期设置!$B$4,日期设置!$B$2,1)</f>
        <v>0</v>
      </c>
      <c r="J6741" s="26">
        <f>[1]!b_pq_pctchange(A6741,日期设置!$C$4,日期设置!$B$2,1)</f>
        <v>1.0497571612647445</v>
      </c>
      <c r="K6741" s="52">
        <f>[1]!b_dq_amount($A6741,日期设置!B$2,2,10000)</f>
        <v>0</v>
      </c>
      <c r="L6741" s="26">
        <f>[1]!b_info_latestpar(A6741,日期设置!$B$2)</f>
        <v>100</v>
      </c>
      <c r="M6741" s="6">
        <f>[1]!b_info_outstandingbalance($A6741,日期设置!B$2)</f>
        <v>10</v>
      </c>
      <c r="N6741" s="7" t="str">
        <f>[1]!b_info_latestissurercreditrating2(A6741,日期设置!$B$2,"102","1")</f>
        <v>AA+</v>
      </c>
      <c r="O6741" s="8">
        <v>5.13</v>
      </c>
      <c r="P6741" s="9" t="str">
        <f>[1]!b_info_repurchasedate(A6741)</f>
        <v>2022-07-24</v>
      </c>
      <c r="Q6741" s="8" t="s">
        <v>17612</v>
      </c>
      <c r="R6741" s="2" t="str">
        <f>IF((--IF(P6741=0,Q6741,P6741))&gt;(--日期设置!$B$2),IF(P6741=0,Q6741,P6741),Q6741)</f>
        <v>2022-07-24</v>
      </c>
      <c r="S6741" s="2" t="s">
        <v>18412</v>
      </c>
      <c r="T6741" s="8">
        <f>[1]!b_anal_ptmyear($A6741,日期设置!$B$2)</f>
        <v>6.3397260273972602</v>
      </c>
      <c r="U6741" s="8">
        <f>[1]!b_anal_termifexercise($A6741,日期设置!B$2)</f>
        <v>1.3397260273972602</v>
      </c>
      <c r="V6741" s="10">
        <f>[1]!b_dq_dirtyprice(A6741,日期设置!$B$2)</f>
        <v>105.33629999999999</v>
      </c>
      <c r="W6741" s="11">
        <f>IF(U6741=0,ROUNDUP((Q6741-日期设置!$B$2)/365,0),ROUNDUP((R6741-日期设置!$B$2)/365,0))</f>
        <v>2</v>
      </c>
      <c r="X6741" s="18">
        <f>_xlfn.IFNA(VLOOKUP(A6741,过往入选债券!A:D,4,0),2)</f>
        <v>2</v>
      </c>
      <c r="Y6741">
        <f>_xlfn.IFNA(VLOOKUP(C6741,[2]Sheet1!$A:$A,1,0),3)</f>
        <v>3</v>
      </c>
    </row>
    <row r="6742" spans="1:25" hidden="1" x14ac:dyDescent="0.2">
      <c r="A6742" s="21" t="s">
        <v>7210</v>
      </c>
      <c r="B6742" s="21" t="s">
        <v>7211</v>
      </c>
      <c r="C6742" s="37" t="s">
        <v>301</v>
      </c>
      <c r="D6742" s="26" t="str">
        <f>[1]!b_calc_yield(A6742,日期设置!$B$2,F6742,1,R6742,1,O6742,L6742,S6742,)</f>
        <v>Fetching...</v>
      </c>
      <c r="E6742" s="26">
        <f t="shared" si="210"/>
        <v>1.5869425911266832</v>
      </c>
      <c r="F6742" s="18">
        <f>[1]!b_dq_cleanprice($A6742,日期设置!B$2)</f>
        <v>101.7565</v>
      </c>
      <c r="G6742" s="18" t="str">
        <f t="shared" si="211"/>
        <v>0.44 + 0</v>
      </c>
      <c r="H6742" s="27">
        <f>[1]!b_dq_pctchange($A6742,日期设置!$B$2,1)/100</f>
        <v>0</v>
      </c>
      <c r="I6742" s="26">
        <f>[1]!b_pq_pctchange(A6742,日期设置!$B$4,日期设置!$B$2,1)</f>
        <v>0</v>
      </c>
      <c r="J6742" s="26">
        <f>[1]!b_pq_pctchange(A6742,日期设置!$C$4,日期设置!$B$2,1)</f>
        <v>-0.14680181068649709</v>
      </c>
      <c r="K6742" s="52">
        <f>[1]!b_dq_amount($A6742,日期设置!B$2,2,10000)</f>
        <v>0</v>
      </c>
      <c r="L6742" s="26">
        <f>[1]!b_info_latestpar(A6742,日期设置!$B$2)</f>
        <v>100</v>
      </c>
      <c r="M6742" s="6">
        <f>[1]!b_info_outstandingbalance($A6742,日期设置!B$2)</f>
        <v>6</v>
      </c>
      <c r="N6742" s="7" t="str">
        <f>[1]!b_info_latestissurercreditrating2(A6742,日期设置!$B$2,"102","1")</f>
        <v>AA</v>
      </c>
      <c r="O6742" s="8">
        <v>7.8</v>
      </c>
      <c r="P6742" s="9">
        <f>[1]!b_info_repurchasedate(A6742)</f>
        <v>0</v>
      </c>
      <c r="Q6742" s="8" t="s">
        <v>16151</v>
      </c>
      <c r="R6742" s="2" t="str">
        <f>IF((--IF(P6742=0,Q6742,P6742))&gt;(--日期设置!$B$2),IF(P6742=0,Q6742,P6742),Q6742)</f>
        <v>2021-08-30</v>
      </c>
      <c r="S6742" s="2" t="s">
        <v>17980</v>
      </c>
      <c r="T6742" s="8">
        <f>[1]!b_anal_ptmyear($A6742,日期设置!$B$2)</f>
        <v>0.44109589041095892</v>
      </c>
      <c r="U6742" s="8">
        <f>[1]!b_anal_termifexercise($A6742,日期设置!B$2)</f>
        <v>0</v>
      </c>
      <c r="V6742" s="10">
        <f>[1]!b_dq_dirtyprice(A6742,日期设置!$B$2)</f>
        <v>106.116</v>
      </c>
      <c r="W6742" s="11">
        <f>IF(U6742=0,ROUNDUP((Q6742-日期设置!$B$2)/365,0),ROUNDUP((R6742-日期设置!$B$2)/365,0))</f>
        <v>1</v>
      </c>
      <c r="X6742" s="18">
        <f>_xlfn.IFNA(VLOOKUP(A6742,过往入选债券!A:D,4,0),2)</f>
        <v>2</v>
      </c>
      <c r="Y6742" s="45">
        <f>_xlfn.IFNA(VLOOKUP(C6742,[2]Sheet1!$A:$A,1,0),3)</f>
        <v>3</v>
      </c>
    </row>
    <row r="6743" spans="1:25" hidden="1" x14ac:dyDescent="0.2">
      <c r="A6743" s="21" t="s">
        <v>2688</v>
      </c>
      <c r="B6743" s="21" t="s">
        <v>2689</v>
      </c>
      <c r="C6743" s="37" t="s">
        <v>502</v>
      </c>
      <c r="D6743" s="26" t="str">
        <f>[1]!b_calc_yield(A6743,日期设置!$B$2,F6743,1,R6743,1,O6743,L6743,S6743,)</f>
        <v>Fetching...</v>
      </c>
      <c r="E6743" s="26">
        <f t="shared" si="210"/>
        <v>3.4594595660321747</v>
      </c>
      <c r="F6743" s="18">
        <f>[1]!b_dq_cleanprice($A6743,日期设置!B$2)</f>
        <v>101.2508</v>
      </c>
      <c r="G6743" s="18" t="str">
        <f t="shared" si="211"/>
        <v>2.96 + 0.96</v>
      </c>
      <c r="H6743" s="27">
        <f>[1]!b_dq_pctchange($A6743,日期设置!$B$2,1)/100</f>
        <v>0</v>
      </c>
      <c r="I6743" s="26">
        <f>[1]!b_pq_pctchange(A6743,日期设置!$B$4,日期设置!$B$2,1)</f>
        <v>0.17957975369375248</v>
      </c>
      <c r="J6743" s="26">
        <f>[1]!b_pq_pctchange(A6743,日期设置!$C$4,日期设置!$B$2,1)</f>
        <v>0.17957975369375248</v>
      </c>
      <c r="K6743" s="52">
        <f>[1]!b_dq_amount($A6743,日期设置!B$2,2,10000)</f>
        <v>0</v>
      </c>
      <c r="L6743" s="26">
        <f>[1]!b_info_latestpar(A6743,日期设置!$B$2)</f>
        <v>100</v>
      </c>
      <c r="M6743" s="6">
        <f>[1]!b_info_outstandingbalance($A6743,日期设置!B$2)</f>
        <v>15</v>
      </c>
      <c r="N6743" s="7">
        <f>[1]!b_info_latestissurercreditrating2(A6743,日期设置!$B$2,"102","1")</f>
        <v>0</v>
      </c>
      <c r="O6743" s="8">
        <v>4.95</v>
      </c>
      <c r="P6743" s="9" t="str">
        <f>[1]!b_info_repurchasedate(A6743)</f>
        <v>2022-03-08</v>
      </c>
      <c r="Q6743" s="8" t="s">
        <v>16724</v>
      </c>
      <c r="R6743" s="2" t="str">
        <f>IF((--IF(P6743=0,Q6743,P6743))&gt;(--日期设置!$B$2),IF(P6743=0,Q6743,P6743),Q6743)</f>
        <v>2022-03-08</v>
      </c>
      <c r="S6743" s="2" t="s">
        <v>17852</v>
      </c>
      <c r="T6743" s="8">
        <f>[1]!b_anal_ptmyear($A6743,日期设置!$B$2)</f>
        <v>2.9616438356164383</v>
      </c>
      <c r="U6743" s="8">
        <f>[1]!b_anal_termifexercise($A6743,日期设置!B$2)</f>
        <v>0.9616438356164384</v>
      </c>
      <c r="V6743" s="10">
        <f>[1]!b_dq_dirtyprice(A6743,日期设置!$B$2)</f>
        <v>101.44070000000001</v>
      </c>
      <c r="W6743" s="11">
        <f>IF(U6743=0,ROUNDUP((Q6743-日期设置!$B$2)/365,0),ROUNDUP((R6743-日期设置!$B$2)/365,0))</f>
        <v>1</v>
      </c>
      <c r="X6743" s="18">
        <f>_xlfn.IFNA(VLOOKUP(A6743,过往入选债券!A:D,4,0),2)</f>
        <v>2</v>
      </c>
      <c r="Y6743">
        <f>_xlfn.IFNA(VLOOKUP(C6743,[2]Sheet1!$A:$A,1,0),3)</f>
        <v>3</v>
      </c>
    </row>
    <row r="6744" spans="1:25" hidden="1" x14ac:dyDescent="0.2">
      <c r="A6744" s="21" t="s">
        <v>7613</v>
      </c>
      <c r="B6744" s="21" t="s">
        <v>7614</v>
      </c>
      <c r="C6744" s="37" t="s">
        <v>392</v>
      </c>
      <c r="D6744" s="26" t="str">
        <f>[1]!b_calc_yield(A6744,日期设置!$B$2,F6744,1,R6744,1,O6744,L6744,S6744,)</f>
        <v>Fetching...</v>
      </c>
      <c r="E6744" s="26">
        <f t="shared" si="210"/>
        <v>2.4242697492614651</v>
      </c>
      <c r="F6744" s="18">
        <f>[1]!b_dq_cleanprice($A6744,日期设置!B$2)</f>
        <v>100.5595</v>
      </c>
      <c r="G6744" s="18" t="str">
        <f t="shared" si="211"/>
        <v>0.67 + 0</v>
      </c>
      <c r="H6744" s="27">
        <f>[1]!b_dq_pctchange($A6744,日期设置!$B$2,1)/100</f>
        <v>0</v>
      </c>
      <c r="I6744" s="26">
        <f>[1]!b_pq_pctchange(A6744,日期设置!$B$4,日期设置!$B$2,1)</f>
        <v>0</v>
      </c>
      <c r="J6744" s="26">
        <f>[1]!b_pq_pctchange(A6744,日期设置!$C$4,日期设置!$B$2,1)</f>
        <v>7.5534714122507854E-2</v>
      </c>
      <c r="K6744" s="52">
        <f>[1]!b_dq_amount($A6744,日期设置!B$2,2,10000)</f>
        <v>0</v>
      </c>
      <c r="L6744" s="26">
        <f>[1]!b_info_latestpar(A6744,日期设置!$B$2)</f>
        <v>100</v>
      </c>
      <c r="M6744" s="6">
        <f>[1]!b_info_outstandingbalance($A6744,日期设置!B$2)</f>
        <v>3</v>
      </c>
      <c r="N6744" s="7" t="str">
        <f>[1]!b_info_latestissurercreditrating2(A6744,日期设置!$B$2,"102","1")</f>
        <v>AA+</v>
      </c>
      <c r="O6744" s="8">
        <v>4.5</v>
      </c>
      <c r="P6744" s="9">
        <f>[1]!b_info_repurchasedate(A6744)</f>
        <v>0</v>
      </c>
      <c r="Q6744" s="8" t="s">
        <v>16065</v>
      </c>
      <c r="R6744" s="2" t="str">
        <f>IF((--IF(P6744=0,Q6744,P6744))&gt;(--日期设置!$B$2),IF(P6744=0,Q6744,P6744),Q6744)</f>
        <v>2021-11-23</v>
      </c>
      <c r="S6744" s="2" t="s">
        <v>17851</v>
      </c>
      <c r="T6744" s="8">
        <f>[1]!b_anal_ptmyear($A6744,日期设置!$B$2)</f>
        <v>0.67397260273972603</v>
      </c>
      <c r="U6744" s="8">
        <f>[1]!b_anal_termifexercise($A6744,日期设置!B$2)</f>
        <v>0</v>
      </c>
      <c r="V6744" s="10">
        <f>[1]!b_dq_dirtyprice(A6744,日期设置!$B$2)</f>
        <v>102.0266</v>
      </c>
      <c r="W6744" s="11">
        <f>IF(U6744=0,ROUNDUP((Q6744-日期设置!$B$2)/365,0),ROUNDUP((R6744-日期设置!$B$2)/365,0))</f>
        <v>1</v>
      </c>
      <c r="X6744" s="18">
        <f>_xlfn.IFNA(VLOOKUP(A6744,过往入选债券!A:D,4,0),2)</f>
        <v>2</v>
      </c>
      <c r="Y6744">
        <f>_xlfn.IFNA(VLOOKUP(C6744,[2]Sheet1!$A:$A,1,0),3)</f>
        <v>3</v>
      </c>
    </row>
    <row r="6745" spans="1:25" hidden="1" x14ac:dyDescent="0.2">
      <c r="A6745" s="21" t="s">
        <v>3617</v>
      </c>
      <c r="B6745" s="21" t="s">
        <v>3618</v>
      </c>
      <c r="C6745" s="37" t="s">
        <v>2227</v>
      </c>
      <c r="D6745" s="26" t="str">
        <f>[1]!b_calc_yield(A6745,日期设置!$B$2,F6745,1,R6745,1,O6745,L6745,S6745,)</f>
        <v>Fetching...</v>
      </c>
      <c r="E6745" s="26">
        <f t="shared" si="210"/>
        <v>2.2761199893147177</v>
      </c>
      <c r="F6745" s="18">
        <f>[1]!b_dq_cleanprice($A6745,日期设置!B$2)</f>
        <v>100.30249999999999</v>
      </c>
      <c r="G6745" s="18" t="str">
        <f t="shared" si="211"/>
        <v>1.63 + 0.63</v>
      </c>
      <c r="H6745" s="27">
        <f>[1]!b_dq_pctchange($A6745,日期设置!$B$2,1)/100</f>
        <v>0</v>
      </c>
      <c r="I6745" s="26">
        <f>[1]!b_pq_pctchange(A6745,日期设置!$B$4,日期设置!$B$2,1)</f>
        <v>0</v>
      </c>
      <c r="J6745" s="26">
        <f>[1]!b_pq_pctchange(A6745,日期设置!$C$4,日期设置!$B$2,1)</f>
        <v>0.11628371229511891</v>
      </c>
      <c r="K6745" s="52">
        <f>[1]!b_dq_amount($A6745,日期设置!B$2,2,10000)</f>
        <v>0</v>
      </c>
      <c r="L6745" s="26">
        <f>[1]!b_info_latestpar(A6745,日期设置!$B$2)</f>
        <v>100</v>
      </c>
      <c r="M6745" s="6">
        <f>[1]!b_info_outstandingbalance($A6745,日期设置!B$2)</f>
        <v>10</v>
      </c>
      <c r="N6745" s="7">
        <f>[1]!b_info_latestissurercreditrating2(A6745,日期设置!$B$2,"102","1")</f>
        <v>0</v>
      </c>
      <c r="O6745" s="8">
        <v>4.1399999999999997</v>
      </c>
      <c r="P6745" s="9" t="str">
        <f>[1]!b_info_repurchasedate(A6745)</f>
        <v>2021-11-08</v>
      </c>
      <c r="Q6745" s="8" t="s">
        <v>16766</v>
      </c>
      <c r="R6745" s="2" t="str">
        <f>IF((--IF(P6745=0,Q6745,P6745))&gt;(--日期设置!$B$2),IF(P6745=0,Q6745,P6745),Q6745)</f>
        <v>2021-11-08</v>
      </c>
      <c r="S6745" s="2" t="s">
        <v>18476</v>
      </c>
      <c r="T6745" s="8">
        <f>[1]!b_anal_ptmyear($A6745,日期设置!$B$2)</f>
        <v>1.6328767123287671</v>
      </c>
      <c r="U6745" s="8">
        <f>[1]!b_anal_termifexercise($A6745,日期设置!B$2)</f>
        <v>0.63287671232876708</v>
      </c>
      <c r="V6745" s="10">
        <f>[1]!b_dq_dirtyprice(A6745,日期设置!$B$2)</f>
        <v>101.8224</v>
      </c>
      <c r="W6745" s="11">
        <f>IF(U6745=0,ROUNDUP((Q6745-日期设置!$B$2)/365,0),ROUNDUP((R6745-日期设置!$B$2)/365,0))</f>
        <v>1</v>
      </c>
      <c r="X6745" s="18">
        <f>_xlfn.IFNA(VLOOKUP(A6745,过往入选债券!A:D,4,0),2)</f>
        <v>2</v>
      </c>
      <c r="Y6745">
        <f>_xlfn.IFNA(VLOOKUP(C6745,[2]Sheet1!$A:$A,1,0),3)</f>
        <v>3</v>
      </c>
    </row>
    <row r="6746" spans="1:25" hidden="1" x14ac:dyDescent="0.2">
      <c r="A6746" s="21" t="s">
        <v>12000</v>
      </c>
      <c r="B6746" s="21" t="s">
        <v>12001</v>
      </c>
      <c r="C6746" s="37" t="s">
        <v>2218</v>
      </c>
      <c r="D6746" s="26" t="str">
        <f>[1]!b_calc_yield(A6746,日期设置!$B$2,F6746,1,R6746,1,O6746,L6746,S6746,)</f>
        <v>Fetching...</v>
      </c>
      <c r="E6746" s="26">
        <f t="shared" si="210"/>
        <v>1.1623067318216274</v>
      </c>
      <c r="F6746" s="18">
        <f>[1]!b_dq_cleanprice($A6746,日期设置!B$2)</f>
        <v>100.41</v>
      </c>
      <c r="G6746" s="18" t="str">
        <f t="shared" si="211"/>
        <v>0.32 + 0</v>
      </c>
      <c r="H6746" s="27">
        <f>[1]!b_dq_pctchange($A6746,日期设置!$B$2,1)/100</f>
        <v>0</v>
      </c>
      <c r="I6746" s="26">
        <f>[1]!b_pq_pctchange(A6746,日期设置!$B$4,日期设置!$B$2,1)</f>
        <v>0</v>
      </c>
      <c r="J6746" s="26">
        <f>[1]!b_pq_pctchange(A6746,日期设置!$C$4,日期设置!$B$2,1)</f>
        <v>0</v>
      </c>
      <c r="K6746" s="52">
        <f>[1]!b_dq_amount($A6746,日期设置!B$2,2,10000)</f>
        <v>0</v>
      </c>
      <c r="L6746" s="26">
        <f>[1]!b_info_latestpar(A6746,日期设置!$B$2)</f>
        <v>100</v>
      </c>
      <c r="M6746" s="6">
        <f>[1]!b_info_outstandingbalance($A6746,日期设置!B$2)</f>
        <v>7.2</v>
      </c>
      <c r="N6746" s="7" t="str">
        <f>[1]!b_info_latestissurercreditrating2(A6746,日期设置!$B$2,"102","1")</f>
        <v>AA</v>
      </c>
      <c r="O6746" s="8">
        <v>5</v>
      </c>
      <c r="P6746" s="9" t="str">
        <f>[1]!b_info_repurchasedate(A6746)</f>
        <v>2019-07-18</v>
      </c>
      <c r="Q6746" s="8" t="s">
        <v>17368</v>
      </c>
      <c r="R6746" s="2" t="str">
        <f>IF((--IF(P6746=0,Q6746,P6746))&gt;(--日期设置!$B$2),IF(P6746=0,Q6746,P6746),Q6746)</f>
        <v>2021-07-18</v>
      </c>
      <c r="S6746" s="2" t="s">
        <v>19074</v>
      </c>
      <c r="T6746" s="8">
        <f>[1]!b_anal_ptmyear($A6746,日期设置!$B$2)</f>
        <v>0.32328767123287672</v>
      </c>
      <c r="U6746" s="8">
        <f>[1]!b_anal_termifexercise($A6746,日期设置!B$2)</f>
        <v>0</v>
      </c>
      <c r="V6746" s="10">
        <f>[1]!b_dq_dirtyprice(A6746,日期设置!$B$2)</f>
        <v>103.7936</v>
      </c>
      <c r="W6746" s="11">
        <f>IF(U6746=0,ROUNDUP((Q6746-日期设置!$B$2)/365,0),ROUNDUP((R6746-日期设置!$B$2)/365,0))</f>
        <v>1</v>
      </c>
      <c r="X6746" s="18">
        <f>_xlfn.IFNA(VLOOKUP(A6746,过往入选债券!A:D,4,0),2)</f>
        <v>2</v>
      </c>
      <c r="Y6746">
        <f>_xlfn.IFNA(VLOOKUP(C6746,[2]Sheet1!$A:$A,1,0),3)</f>
        <v>3</v>
      </c>
    </row>
    <row r="6747" spans="1:25" hidden="1" x14ac:dyDescent="0.2">
      <c r="A6747" s="21" t="s">
        <v>2561</v>
      </c>
      <c r="B6747" s="21" t="s">
        <v>2562</v>
      </c>
      <c r="C6747" s="37" t="s">
        <v>2563</v>
      </c>
      <c r="D6747" s="26" t="str">
        <f>[1]!b_calc_yield(A6747,日期设置!$B$2,F6747,1,R6747,1,O6747,L6747,S6747,)</f>
        <v>Fetching...</v>
      </c>
      <c r="E6747" s="26">
        <f t="shared" si="210"/>
        <v>3.0435008341243464</v>
      </c>
      <c r="F6747" s="18">
        <f>[1]!b_dq_cleanprice($A6747,日期设置!B$2)</f>
        <v>101.2868</v>
      </c>
      <c r="G6747" s="18" t="str">
        <f t="shared" si="211"/>
        <v>0.84 + 0</v>
      </c>
      <c r="H6747" s="27">
        <f>[1]!b_dq_pctchange($A6747,日期设置!$B$2,1)/100</f>
        <v>0</v>
      </c>
      <c r="I6747" s="26">
        <f>[1]!b_pq_pctchange(A6747,日期设置!$B$4,日期设置!$B$2,1)</f>
        <v>0.203599093796061</v>
      </c>
      <c r="J6747" s="26">
        <f>[1]!b_pq_pctchange(A6747,日期设置!$C$4,日期设置!$B$2,1)</f>
        <v>-1.777100285721108E-3</v>
      </c>
      <c r="K6747" s="52">
        <f>[1]!b_dq_amount($A6747,日期设置!B$2,2,10000)</f>
        <v>0</v>
      </c>
      <c r="L6747" s="26">
        <f>[1]!b_info_latestpar(A6747,日期设置!$B$2)</f>
        <v>100</v>
      </c>
      <c r="M6747" s="6">
        <f>[1]!b_info_outstandingbalance($A6747,日期设置!B$2)</f>
        <v>35</v>
      </c>
      <c r="N6747" s="7">
        <f>[1]!b_info_latestissurercreditrating2(A6747,日期设置!$B$2,"102","1")</f>
        <v>0</v>
      </c>
      <c r="O6747" s="8">
        <v>5.19</v>
      </c>
      <c r="P6747" s="9">
        <f>[1]!b_info_repurchasedate(A6747)</f>
        <v>0</v>
      </c>
      <c r="Q6747" s="8" t="s">
        <v>16384</v>
      </c>
      <c r="R6747" s="2" t="str">
        <f>IF((--IF(P6747=0,Q6747,P6747))&gt;(--日期设置!$B$2),IF(P6747=0,Q6747,P6747),Q6747)</f>
        <v>2022-01-25</v>
      </c>
      <c r="S6747" s="2" t="s">
        <v>18160</v>
      </c>
      <c r="T6747" s="8">
        <f>[1]!b_anal_ptmyear($A6747,日期设置!$B$2)</f>
        <v>0.84657534246575339</v>
      </c>
      <c r="U6747" s="8">
        <f>[1]!b_anal_termifexercise($A6747,日期设置!B$2)</f>
        <v>0</v>
      </c>
      <c r="V6747" s="10">
        <f>[1]!b_dq_dirtyprice(A6747,日期设置!$B$2)</f>
        <v>102.0831</v>
      </c>
      <c r="W6747" s="11">
        <f>IF(U6747=0,ROUNDUP((Q6747-日期设置!$B$2)/365,0),ROUNDUP((R6747-日期设置!$B$2)/365,0))</f>
        <v>1</v>
      </c>
      <c r="X6747" s="18">
        <f>_xlfn.IFNA(VLOOKUP(A6747,过往入选债券!A:D,4,0),2)</f>
        <v>2</v>
      </c>
      <c r="Y6747">
        <f>_xlfn.IFNA(VLOOKUP(C6747,[2]Sheet1!$A:$A,1,0),3)</f>
        <v>3</v>
      </c>
    </row>
    <row r="6748" spans="1:25" hidden="1" x14ac:dyDescent="0.2">
      <c r="A6748" s="28" t="s">
        <v>20436</v>
      </c>
      <c r="B6748" s="28" t="s">
        <v>20437</v>
      </c>
      <c r="C6748" s="39" t="s">
        <v>332</v>
      </c>
      <c r="D6748" s="26" t="str">
        <f>[1]!b_calc_yield(A6748,日期设置!$B$2,F6748,1,R6748,1,O6748,L6748,S6748,)</f>
        <v>Fetching...</v>
      </c>
      <c r="E6748" s="26">
        <f t="shared" si="210"/>
        <v>5.2663598033222625</v>
      </c>
      <c r="F6748" s="18">
        <f>[1]!b_dq_cleanprice($A6748,日期设置!B$2)</f>
        <v>100.048</v>
      </c>
      <c r="G6748" s="18" t="str">
        <f t="shared" si="211"/>
        <v>1.48 + 0</v>
      </c>
      <c r="H6748" s="27">
        <f>[1]!b_dq_pctchange($A6748,日期设置!$B$2,1)/100</f>
        <v>0</v>
      </c>
      <c r="I6748" s="26">
        <f>[1]!b_pq_pctchange(A6748,日期设置!$B$4,日期设置!$B$2,1)</f>
        <v>0</v>
      </c>
      <c r="J6748" s="26">
        <f>[1]!b_pq_pctchange(A6748,日期设置!$C$4,日期设置!$B$2,1)</f>
        <v>0</v>
      </c>
      <c r="K6748" s="52">
        <f>[1]!b_dq_amount($A6748,日期设置!B$2,2,10000)</f>
        <v>0</v>
      </c>
      <c r="L6748" s="26">
        <f>[1]!b_info_latestpar(A6748,日期设置!$B$2)</f>
        <v>100</v>
      </c>
      <c r="M6748" s="6">
        <f>[1]!b_info_outstandingbalance($A6748,日期设置!B$2)</f>
        <v>8</v>
      </c>
      <c r="N6748" s="7" t="str">
        <f>[1]!b_info_latestissurercreditrating2(A6748,日期设置!$B$2,"102","1")</f>
        <v>AAA</v>
      </c>
      <c r="O6748" s="8">
        <v>3.64</v>
      </c>
      <c r="P6748" s="9">
        <f>[1]!b_info_repurchasedate(A6748)</f>
        <v>0</v>
      </c>
      <c r="Q6748" s="8" t="s">
        <v>17637</v>
      </c>
      <c r="R6748" s="2" t="str">
        <f>IF((--IF(P6748=0,Q6748,P6748))&gt;(--日期设置!$B$2),IF(P6748=0,Q6748,P6748),Q6748)</f>
        <v>2022-09-16</v>
      </c>
      <c r="S6748" s="31" t="s">
        <v>16122</v>
      </c>
      <c r="T6748" s="8">
        <f>[1]!b_anal_ptmyear($A6748,日期设置!$B$2)</f>
        <v>1.4876712328767123</v>
      </c>
      <c r="U6748" s="8">
        <f>[1]!b_anal_termifexercise($A6748,日期设置!B$2)</f>
        <v>0</v>
      </c>
      <c r="V6748" s="10">
        <f>[1]!b_dq_dirtyprice(A6748,日期设置!$B$2)</f>
        <v>101.91289999999999</v>
      </c>
      <c r="W6748" s="11">
        <f>IF(U6748=0,ROUNDUP((Q6748-日期设置!$B$2)/365,0),ROUNDUP((R6748-日期设置!$B$2)/365,0))</f>
        <v>2</v>
      </c>
      <c r="X6748" s="18">
        <f>_xlfn.IFNA(VLOOKUP(A6748,过往入选债券!A:D,4,0),2)</f>
        <v>2</v>
      </c>
      <c r="Y6748">
        <f>_xlfn.IFNA(VLOOKUP(C6748,[2]Sheet1!$A:$A,1,0),3)</f>
        <v>3</v>
      </c>
    </row>
    <row r="6749" spans="1:25" hidden="1" x14ac:dyDescent="0.2">
      <c r="A6749" s="21" t="s">
        <v>4574</v>
      </c>
      <c r="B6749" s="21" t="s">
        <v>4575</v>
      </c>
      <c r="C6749" s="37" t="s">
        <v>182</v>
      </c>
      <c r="D6749" s="26" t="str">
        <f>[1]!b_calc_yield(A6749,日期设置!$B$2,F6749,1,R6749,1,O6749,L6749,S6749,)</f>
        <v>Fetching...</v>
      </c>
      <c r="E6749" s="26">
        <f t="shared" si="210"/>
        <v>7.8223772304051309</v>
      </c>
      <c r="F6749" s="18">
        <f>[1]!b_dq_cleanprice($A6749,日期设置!B$2)</f>
        <v>100</v>
      </c>
      <c r="G6749" s="18" t="str">
        <f t="shared" si="211"/>
        <v>2.23 + 0</v>
      </c>
      <c r="H6749" s="27">
        <f>[1]!b_dq_pctchange($A6749,日期设置!$B$2,1)/100</f>
        <v>0</v>
      </c>
      <c r="I6749" s="26">
        <f>[1]!b_pq_pctchange(A6749,日期设置!$B$4,日期设置!$B$2,1)</f>
        <v>0</v>
      </c>
      <c r="J6749" s="26">
        <f>[1]!b_pq_pctchange(A6749,日期设置!$C$4,日期设置!$B$2,1)</f>
        <v>0</v>
      </c>
      <c r="K6749" s="52">
        <f>[1]!b_dq_amount($A6749,日期设置!B$2,2,10000)</f>
        <v>0</v>
      </c>
      <c r="L6749" s="26">
        <f>[1]!b_info_latestpar(A6749,日期设置!$B$2)</f>
        <v>100</v>
      </c>
      <c r="M6749" s="6">
        <f>[1]!b_info_outstandingbalance($A6749,日期设置!B$2)</f>
        <v>5</v>
      </c>
      <c r="N6749" s="7">
        <f>[1]!b_info_latestissurercreditrating2(A6749,日期设置!$B$2,"102","1")</f>
        <v>0</v>
      </c>
      <c r="O6749" s="8">
        <v>3.6</v>
      </c>
      <c r="P6749" s="9">
        <f>[1]!b_info_repurchasedate(A6749)</f>
        <v>0</v>
      </c>
      <c r="Q6749" s="8" t="s">
        <v>16030</v>
      </c>
      <c r="R6749" s="2" t="str">
        <f>IF((--IF(P6749=0,Q6749,P6749))&gt;(--日期设置!$B$2),IF(P6749=0,Q6749,P6749),Q6749)</f>
        <v>2023-06-15</v>
      </c>
      <c r="S6749" s="2" t="s">
        <v>17862</v>
      </c>
      <c r="T6749" s="8">
        <f>[1]!b_anal_ptmyear($A6749,日期设置!$B$2)</f>
        <v>2.2328767123287672</v>
      </c>
      <c r="U6749" s="8">
        <f>[1]!b_anal_termifexercise($A6749,日期设置!B$2)</f>
        <v>0</v>
      </c>
      <c r="V6749" s="10">
        <f>[1]!b_dq_dirtyprice(A6749,日期设置!$B$2)</f>
        <v>102.7616</v>
      </c>
      <c r="W6749" s="11">
        <f>IF(U6749=0,ROUNDUP((Q6749-日期设置!$B$2)/365,0),ROUNDUP((R6749-日期设置!$B$2)/365,0))</f>
        <v>3</v>
      </c>
      <c r="X6749" s="18">
        <f>_xlfn.IFNA(VLOOKUP(A6749,过往入选债券!A:D,4,0),2)</f>
        <v>2</v>
      </c>
      <c r="Y6749">
        <f>_xlfn.IFNA(VLOOKUP(C6749,[2]Sheet1!$A:$A,1,0),3)</f>
        <v>3</v>
      </c>
    </row>
    <row r="6750" spans="1:25" hidden="1" x14ac:dyDescent="0.2">
      <c r="A6750" s="21" t="s">
        <v>4629</v>
      </c>
      <c r="B6750" s="21" t="s">
        <v>4630</v>
      </c>
      <c r="C6750" s="37" t="s">
        <v>1108</v>
      </c>
      <c r="D6750" s="26" t="str">
        <f>[1]!b_calc_yield(A6750,日期设置!$B$2,F6750,1,R6750,1,O6750,L6750,S6750,)</f>
        <v>Fetching...</v>
      </c>
      <c r="E6750" s="26">
        <f t="shared" si="210"/>
        <v>7.9155259080049278</v>
      </c>
      <c r="F6750" s="18">
        <f>[1]!b_dq_cleanprice($A6750,日期设置!B$2)</f>
        <v>100</v>
      </c>
      <c r="G6750" s="18" t="str">
        <f t="shared" si="211"/>
        <v>2.25 + 0</v>
      </c>
      <c r="H6750" s="27">
        <f>[1]!b_dq_pctchange($A6750,日期设置!$B$2,1)/100</f>
        <v>0</v>
      </c>
      <c r="I6750" s="26">
        <f>[1]!b_pq_pctchange(A6750,日期设置!$B$4,日期设置!$B$2,1)</f>
        <v>0</v>
      </c>
      <c r="J6750" s="26">
        <f>[1]!b_pq_pctchange(A6750,日期设置!$C$4,日期设置!$B$2,1)</f>
        <v>0</v>
      </c>
      <c r="K6750" s="52">
        <f>[1]!b_dq_amount($A6750,日期设置!B$2,2,10000)</f>
        <v>0</v>
      </c>
      <c r="L6750" s="26">
        <f>[1]!b_info_latestpar(A6750,日期设置!$B$2)</f>
        <v>100</v>
      </c>
      <c r="M6750" s="6">
        <f>[1]!b_info_outstandingbalance($A6750,日期设置!B$2)</f>
        <v>5</v>
      </c>
      <c r="N6750" s="7">
        <f>[1]!b_info_latestissurercreditrating2(A6750,日期设置!$B$2,"102","1")</f>
        <v>0</v>
      </c>
      <c r="O6750" s="8">
        <v>3.6</v>
      </c>
      <c r="P6750" s="9">
        <f>[1]!b_info_repurchasedate(A6750)</f>
        <v>0</v>
      </c>
      <c r="Q6750" s="8" t="s">
        <v>16494</v>
      </c>
      <c r="R6750" s="2" t="str">
        <f>IF((--IF(P6750=0,Q6750,P6750))&gt;(--日期设置!$B$2),IF(P6750=0,Q6750,P6750),Q6750)</f>
        <v>2023-06-24</v>
      </c>
      <c r="S6750" s="2" t="s">
        <v>17996</v>
      </c>
      <c r="T6750" s="8">
        <f>[1]!b_anal_ptmyear($A6750,日期设置!$B$2)</f>
        <v>2.2575342465753425</v>
      </c>
      <c r="U6750" s="8">
        <f>[1]!b_anal_termifexercise($A6750,日期设置!B$2)</f>
        <v>0</v>
      </c>
      <c r="V6750" s="10">
        <f>[1]!b_dq_dirtyprice(A6750,日期设置!$B$2)</f>
        <v>102.6729</v>
      </c>
      <c r="W6750" s="11">
        <f>IF(U6750=0,ROUNDUP((Q6750-日期设置!$B$2)/365,0),ROUNDUP((R6750-日期设置!$B$2)/365,0))</f>
        <v>3</v>
      </c>
      <c r="X6750" s="18">
        <f>_xlfn.IFNA(VLOOKUP(A6750,过往入选债券!A:D,4,0),2)</f>
        <v>2</v>
      </c>
      <c r="Y6750">
        <f>_xlfn.IFNA(VLOOKUP(C6750,[2]Sheet1!$A:$A,1,0),3)</f>
        <v>3</v>
      </c>
    </row>
    <row r="6751" spans="1:25" hidden="1" x14ac:dyDescent="0.2">
      <c r="A6751" s="21" t="s">
        <v>6040</v>
      </c>
      <c r="B6751" s="21" t="s">
        <v>6041</v>
      </c>
      <c r="C6751" s="37" t="s">
        <v>1597</v>
      </c>
      <c r="D6751" s="26" t="str">
        <f>[1]!b_calc_yield(A6751,日期设置!$B$2,F6751,1,R6751,1,O6751,L6751,S6751,)</f>
        <v>Fetching...</v>
      </c>
      <c r="E6751" s="26">
        <f t="shared" si="210"/>
        <v>5.1170095329861054</v>
      </c>
      <c r="F6751" s="18">
        <f>[1]!b_dq_cleanprice($A6751,日期设置!B$2)</f>
        <v>102.5339</v>
      </c>
      <c r="G6751" s="18" t="str">
        <f t="shared" si="211"/>
        <v>1.46 + 0</v>
      </c>
      <c r="H6751" s="27">
        <f>[1]!b_dq_pctchange($A6751,日期设置!$B$2,1)/100</f>
        <v>0</v>
      </c>
      <c r="I6751" s="26">
        <f>[1]!b_pq_pctchange(A6751,日期设置!$B$4,日期设置!$B$2,1)</f>
        <v>-3.1296921006961173E-2</v>
      </c>
      <c r="J6751" s="26">
        <f>[1]!b_pq_pctchange(A6751,日期设置!$C$4,日期设置!$B$2,1)</f>
        <v>-0.27563454788250646</v>
      </c>
      <c r="K6751" s="52">
        <f>[1]!b_dq_amount($A6751,日期设置!B$2,2,10000)</f>
        <v>0</v>
      </c>
      <c r="L6751" s="26">
        <f>[1]!b_info_latestpar(A6751,日期设置!$B$2)</f>
        <v>100</v>
      </c>
      <c r="M6751" s="6">
        <f>[1]!b_info_outstandingbalance($A6751,日期设置!B$2)</f>
        <v>10</v>
      </c>
      <c r="N6751" s="7" t="str">
        <f>[1]!b_info_latestissurercreditrating2(A6751,日期设置!$B$2,"102","1")</f>
        <v>AA+</v>
      </c>
      <c r="O6751" s="8">
        <v>5.42</v>
      </c>
      <c r="P6751" s="9">
        <f>[1]!b_info_repurchasedate(A6751)</f>
        <v>0</v>
      </c>
      <c r="Q6751" s="8" t="s">
        <v>17161</v>
      </c>
      <c r="R6751" s="2" t="str">
        <f>IF((--IF(P6751=0,Q6751,P6751))&gt;(--日期设置!$B$2),IF(P6751=0,Q6751,P6751),Q6751)</f>
        <v>2022-09-07</v>
      </c>
      <c r="S6751" s="2" t="s">
        <v>17782</v>
      </c>
      <c r="T6751" s="8">
        <f>[1]!b_anal_ptmyear($A6751,日期设置!$B$2)</f>
        <v>1.463013698630137</v>
      </c>
      <c r="U6751" s="8">
        <f>[1]!b_anal_termifexercise($A6751,日期设置!B$2)</f>
        <v>0</v>
      </c>
      <c r="V6751" s="10">
        <f>[1]!b_dq_dirtyprice(A6751,日期设置!$B$2)</f>
        <v>105.4444</v>
      </c>
      <c r="W6751" s="11">
        <f>IF(U6751=0,ROUNDUP((Q6751-日期设置!$B$2)/365,0),ROUNDUP((R6751-日期设置!$B$2)/365,0))</f>
        <v>2</v>
      </c>
      <c r="X6751" s="18">
        <f>_xlfn.IFNA(VLOOKUP(A6751,过往入选债券!A:D,4,0),2)</f>
        <v>2</v>
      </c>
      <c r="Y6751">
        <f>_xlfn.IFNA(VLOOKUP(C6751,[2]Sheet1!$A:$A,1,0),3)</f>
        <v>3</v>
      </c>
    </row>
    <row r="6752" spans="1:25" hidden="1" x14ac:dyDescent="0.2">
      <c r="A6752" s="28" t="s">
        <v>21870</v>
      </c>
      <c r="B6752" s="28" t="s">
        <v>22067</v>
      </c>
      <c r="C6752" s="39" t="s">
        <v>19944</v>
      </c>
      <c r="D6752" s="26" t="str">
        <f>[1]!b_calc_yield(A6752,日期设置!$B$2,F6752,1,R6752,1,O6752,L6752,S6752,)</f>
        <v>Fetching...</v>
      </c>
      <c r="E6752" s="26">
        <f t="shared" si="210"/>
        <v>9.7393825152065396</v>
      </c>
      <c r="F6752" s="18">
        <f>[1]!b_dq_cleanprice($A6752,日期设置!B$2)</f>
        <v>100.48909999999999</v>
      </c>
      <c r="G6752" s="18" t="str">
        <f t="shared" si="211"/>
        <v>2.73 + 0</v>
      </c>
      <c r="H6752" s="27">
        <f>[1]!b_dq_pctchange($A6752,日期设置!$B$2,1)/100</f>
        <v>0</v>
      </c>
      <c r="I6752" s="26">
        <f>[1]!b_pq_pctchange(A6752,日期设置!$B$4,日期设置!$B$2,1)</f>
        <v>0</v>
      </c>
      <c r="J6752" s="26">
        <f>[1]!b_pq_pctchange(A6752,日期设置!$C$4,日期设置!$B$2,1)</f>
        <v>-2.0893422651057751E-2</v>
      </c>
      <c r="K6752" s="52">
        <f>[1]!b_dq_amount($A6752,日期设置!B$2,2,10000)</f>
        <v>0</v>
      </c>
      <c r="L6752" s="26">
        <f>[1]!b_info_latestpar(A6752,日期设置!$B$2)</f>
        <v>100</v>
      </c>
      <c r="M6752" s="6">
        <f>[1]!b_info_outstandingbalance($A6752,日期设置!B$2)</f>
        <v>15</v>
      </c>
      <c r="N6752" s="7" t="str">
        <f>[1]!b_info_latestissurercreditrating2(A6752,日期设置!$B$2,"102","1")</f>
        <v>AAA</v>
      </c>
      <c r="O6752" s="43">
        <v>3.79</v>
      </c>
      <c r="P6752" s="9">
        <f>[1]!b_info_repurchasedate(A6752)</f>
        <v>0</v>
      </c>
      <c r="Q6752" s="31" t="s">
        <v>22198</v>
      </c>
      <c r="R6752" s="2" t="str">
        <f>IF((--IF(P6752=0,Q6752,P6752))&gt;(--日期设置!$B$2),IF(P6752=0,Q6752,P6752),Q6752)</f>
        <v>2023-12-16</v>
      </c>
      <c r="S6752" s="31" t="s">
        <v>16482</v>
      </c>
      <c r="T6752" s="8">
        <f>[1]!b_anal_ptmyear($A6752,日期设置!$B$2)</f>
        <v>2.7369863013698632</v>
      </c>
      <c r="U6752" s="8">
        <f>[1]!b_anal_termifexercise($A6752,日期设置!B$2)</f>
        <v>0</v>
      </c>
      <c r="V6752" s="10">
        <f>[1]!b_dq_dirtyprice(A6752,日期设置!$B$2)</f>
        <v>101.4859</v>
      </c>
      <c r="W6752" s="11">
        <f>IF(U6752=0,ROUNDUP((Q6752-日期设置!$B$2)/365,0),ROUNDUP((R6752-日期设置!$B$2)/365,0))</f>
        <v>3</v>
      </c>
      <c r="X6752" s="18">
        <f>_xlfn.IFNA(VLOOKUP(A6752,过往入选债券!A:D,4,0),2)</f>
        <v>2</v>
      </c>
      <c r="Y6752">
        <f>_xlfn.IFNA(VLOOKUP(C6752,[2]Sheet1!$A:$A,1,0),3)</f>
        <v>3</v>
      </c>
    </row>
    <row r="6753" spans="1:25" hidden="1" x14ac:dyDescent="0.2">
      <c r="A6753" s="21" t="s">
        <v>15364</v>
      </c>
      <c r="B6753" s="21" t="s">
        <v>15365</v>
      </c>
      <c r="C6753" s="37" t="s">
        <v>495</v>
      </c>
      <c r="D6753" s="26" t="str">
        <f>[1]!b_calc_yield(A6753,日期设置!$B$2,F6753,1,R6753,1,O6753,L6753,S6753,)</f>
        <v>Fetching...</v>
      </c>
      <c r="E6753" s="26">
        <f t="shared" si="210"/>
        <v>4.649648219322966</v>
      </c>
      <c r="F6753" s="18">
        <f>[1]!b_dq_cleanprice($A6753,日期设置!B$2)</f>
        <v>100.2848</v>
      </c>
      <c r="G6753" s="18" t="str">
        <f t="shared" si="211"/>
        <v>3.32 + 1.32</v>
      </c>
      <c r="H6753" s="27">
        <f>[1]!b_dq_pctchange($A6753,日期设置!$B$2,1)/100</f>
        <v>0</v>
      </c>
      <c r="I6753" s="26">
        <f>[1]!b_pq_pctchange(A6753,日期设置!$B$4,日期设置!$B$2,1)</f>
        <v>0</v>
      </c>
      <c r="J6753" s="26">
        <f>[1]!b_pq_pctchange(A6753,日期设置!$C$4,日期设置!$B$2,1)</f>
        <v>0</v>
      </c>
      <c r="K6753" s="52">
        <f>[1]!b_dq_amount($A6753,日期设置!B$2,2,10000)</f>
        <v>0</v>
      </c>
      <c r="L6753" s="26">
        <f>[1]!b_info_latestpar(A6753,日期设置!$B$2)</f>
        <v>100</v>
      </c>
      <c r="M6753" s="6">
        <f>[1]!b_info_outstandingbalance($A6753,日期设置!B$2)</f>
        <v>6</v>
      </c>
      <c r="N6753" s="7" t="str">
        <f>[1]!b_info_latestissurercreditrating2(A6753,日期设置!$B$2,"102","1")</f>
        <v>AAA</v>
      </c>
      <c r="O6753" s="8">
        <v>3.83</v>
      </c>
      <c r="P6753" s="9" t="str">
        <f>[1]!b_info_repurchasedate(A6753)</f>
        <v>2022-07-18</v>
      </c>
      <c r="Q6753" s="8" t="s">
        <v>16450</v>
      </c>
      <c r="R6753" s="2" t="str">
        <f>IF((--IF(P6753=0,Q6753,P6753))&gt;(--日期设置!$B$2),IF(P6753=0,Q6753,P6753),Q6753)</f>
        <v>2022-07-18</v>
      </c>
      <c r="S6753" s="2" t="s">
        <v>18216</v>
      </c>
      <c r="T6753" s="8">
        <f>[1]!b_anal_ptmyear($A6753,日期设置!$B$2)</f>
        <v>3.3232876712328769</v>
      </c>
      <c r="U6753" s="8">
        <f>[1]!b_anal_termifexercise($A6753,日期设置!B$2)</f>
        <v>1.3232876712328767</v>
      </c>
      <c r="V6753" s="10">
        <f>[1]!b_dq_dirtyprice(A6753,日期设置!$B$2)</f>
        <v>102.8766</v>
      </c>
      <c r="W6753" s="11">
        <f>IF(U6753=0,ROUNDUP((Q6753-日期设置!$B$2)/365,0),ROUNDUP((R6753-日期设置!$B$2)/365,0))</f>
        <v>2</v>
      </c>
      <c r="X6753" s="18">
        <f>_xlfn.IFNA(VLOOKUP(A6753,过往入选债券!A:D,4,0),2)</f>
        <v>2</v>
      </c>
      <c r="Y6753">
        <f>_xlfn.IFNA(VLOOKUP(C6753,[2]Sheet1!$A:$A,1,0),3)</f>
        <v>3</v>
      </c>
    </row>
    <row r="6754" spans="1:25" hidden="1" x14ac:dyDescent="0.2">
      <c r="A6754" s="21" t="s">
        <v>8807</v>
      </c>
      <c r="B6754" s="21" t="s">
        <v>8808</v>
      </c>
      <c r="C6754" s="37" t="s">
        <v>278</v>
      </c>
      <c r="D6754" s="26" t="str">
        <f>[1]!b_calc_yield(A6754,日期设置!$B$2,F6754,1,R6754,1,O6754,L6754,S6754,)</f>
        <v>Fetching...</v>
      </c>
      <c r="E6754" s="26">
        <f t="shared" si="210"/>
        <v>4.5160700128072273</v>
      </c>
      <c r="F6754" s="18">
        <f>[1]!b_dq_cleanprice($A6754,日期设置!B$2)</f>
        <v>101.5329</v>
      </c>
      <c r="G6754" s="18" t="str">
        <f t="shared" si="211"/>
        <v>1.29 + 0</v>
      </c>
      <c r="H6754" s="27">
        <f>[1]!b_dq_pctchange($A6754,日期设置!$B$2,1)/100</f>
        <v>0</v>
      </c>
      <c r="I6754" s="26">
        <f>[1]!b_pq_pctchange(A6754,日期设置!$B$4,日期设置!$B$2,1)</f>
        <v>0</v>
      </c>
      <c r="J6754" s="26">
        <f>[1]!b_pq_pctchange(A6754,日期设置!$C$4,日期设置!$B$2,1)</f>
        <v>0</v>
      </c>
      <c r="K6754" s="52">
        <f>[1]!b_dq_amount($A6754,日期设置!B$2,2,10000)</f>
        <v>0</v>
      </c>
      <c r="L6754" s="26">
        <f>[1]!b_info_latestpar(A6754,日期设置!$B$2)</f>
        <v>100</v>
      </c>
      <c r="M6754" s="6">
        <f>[1]!b_info_outstandingbalance($A6754,日期设置!B$2)</f>
        <v>4</v>
      </c>
      <c r="N6754" s="7" t="str">
        <f>[1]!b_info_latestissurercreditrating2(A6754,日期设置!$B$2,"102","1")</f>
        <v>AA+</v>
      </c>
      <c r="O6754" s="8">
        <v>4.84</v>
      </c>
      <c r="P6754" s="9">
        <f>[1]!b_info_repurchasedate(A6754)</f>
        <v>0</v>
      </c>
      <c r="Q6754" s="8" t="s">
        <v>16323</v>
      </c>
      <c r="R6754" s="2" t="str">
        <f>IF((--IF(P6754=0,Q6754,P6754))&gt;(--日期设置!$B$2),IF(P6754=0,Q6754,P6754),Q6754)</f>
        <v>2022-07-08</v>
      </c>
      <c r="S6754" s="2" t="s">
        <v>18102</v>
      </c>
      <c r="T6754" s="8">
        <f>[1]!b_anal_ptmyear($A6754,日期设置!$B$2)</f>
        <v>1.2958904109589042</v>
      </c>
      <c r="U6754" s="8">
        <f>[1]!b_anal_termifexercise($A6754,日期设置!B$2)</f>
        <v>0</v>
      </c>
      <c r="V6754" s="10">
        <f>[1]!b_dq_dirtyprice(A6754,日期设置!$B$2)</f>
        <v>104.9408</v>
      </c>
      <c r="W6754" s="11">
        <f>IF(U6754=0,ROUNDUP((Q6754-日期设置!$B$2)/365,0),ROUNDUP((R6754-日期设置!$B$2)/365,0))</f>
        <v>2</v>
      </c>
      <c r="X6754" s="18">
        <f>_xlfn.IFNA(VLOOKUP(A6754,过往入选债券!A:D,4,0),2)</f>
        <v>2</v>
      </c>
      <c r="Y6754">
        <f>_xlfn.IFNA(VLOOKUP(C6754,[2]Sheet1!$A:$A,1,0),3)</f>
        <v>3</v>
      </c>
    </row>
    <row r="6755" spans="1:25" hidden="1" x14ac:dyDescent="0.2">
      <c r="A6755" s="21" t="s">
        <v>3572</v>
      </c>
      <c r="B6755" s="21" t="s">
        <v>3573</v>
      </c>
      <c r="C6755" s="37" t="s">
        <v>182</v>
      </c>
      <c r="D6755" s="26" t="str">
        <f>[1]!b_calc_yield(A6755,日期设置!$B$2,F6755,1,R6755,1,O6755,L6755,S6755,)</f>
        <v>Fetching...</v>
      </c>
      <c r="E6755" s="26">
        <f t="shared" si="210"/>
        <v>5.6813254892826182</v>
      </c>
      <c r="F6755" s="18">
        <f>[1]!b_dq_cleanprice($A6755,日期设置!B$2)</f>
        <v>100.59</v>
      </c>
      <c r="G6755" s="18" t="str">
        <f t="shared" si="211"/>
        <v>1.60 + 0</v>
      </c>
      <c r="H6755" s="27">
        <f>[1]!b_dq_pctchange($A6755,日期设置!$B$2,1)/100</f>
        <v>0</v>
      </c>
      <c r="I6755" s="26">
        <f>[1]!b_pq_pctchange(A6755,日期设置!$B$4,日期设置!$B$2,1)</f>
        <v>0</v>
      </c>
      <c r="J6755" s="26">
        <f>[1]!b_pq_pctchange(A6755,日期设置!$C$4,日期设置!$B$2,1)</f>
        <v>0</v>
      </c>
      <c r="K6755" s="52">
        <f>[1]!b_dq_amount($A6755,日期设置!B$2,2,10000)</f>
        <v>0</v>
      </c>
      <c r="L6755" s="26">
        <f>[1]!b_info_latestpar(A6755,日期设置!$B$2)</f>
        <v>100</v>
      </c>
      <c r="M6755" s="6">
        <f>[1]!b_info_outstandingbalance($A6755,日期设置!B$2)</f>
        <v>5</v>
      </c>
      <c r="N6755" s="7">
        <f>[1]!b_info_latestissurercreditrating2(A6755,日期设置!$B$2,"102","1")</f>
        <v>0</v>
      </c>
      <c r="O6755" s="8">
        <v>3.99</v>
      </c>
      <c r="P6755" s="9">
        <f>[1]!b_info_repurchasedate(A6755)</f>
        <v>0</v>
      </c>
      <c r="Q6755" s="8" t="s">
        <v>16170</v>
      </c>
      <c r="R6755" s="2" t="str">
        <f>IF((--IF(P6755=0,Q6755,P6755))&gt;(--日期设置!$B$2),IF(P6755=0,Q6755,P6755),Q6755)</f>
        <v>2022-10-28</v>
      </c>
      <c r="S6755" s="2" t="s">
        <v>17959</v>
      </c>
      <c r="T6755" s="8">
        <f>[1]!b_anal_ptmyear($A6755,日期设置!$B$2)</f>
        <v>1.6027397260273972</v>
      </c>
      <c r="U6755" s="8">
        <f>[1]!b_anal_termifexercise($A6755,日期设置!B$2)</f>
        <v>0</v>
      </c>
      <c r="V6755" s="10">
        <f>[1]!b_dq_dirtyprice(A6755,日期设置!$B$2)</f>
        <v>102.1751</v>
      </c>
      <c r="W6755" s="11">
        <f>IF(U6755=0,ROUNDUP((Q6755-日期设置!$B$2)/365,0),ROUNDUP((R6755-日期设置!$B$2)/365,0))</f>
        <v>2</v>
      </c>
      <c r="X6755" s="18">
        <f>_xlfn.IFNA(VLOOKUP(A6755,过往入选债券!A:D,4,0),2)</f>
        <v>2</v>
      </c>
      <c r="Y6755">
        <f>_xlfn.IFNA(VLOOKUP(C6755,[2]Sheet1!$A:$A,1,0),3)</f>
        <v>3</v>
      </c>
    </row>
    <row r="6756" spans="1:25" hidden="1" x14ac:dyDescent="0.2">
      <c r="A6756" s="28" t="s">
        <v>20884</v>
      </c>
      <c r="B6756" s="28" t="s">
        <v>20885</v>
      </c>
      <c r="C6756" s="39" t="s">
        <v>21242</v>
      </c>
      <c r="D6756" s="26" t="str">
        <f>[1]!b_calc_yield(A6756,日期设置!$B$2,F6756,1,R6756,1,O6756,L6756,S6756,)</f>
        <v>Fetching...</v>
      </c>
      <c r="E6756" s="26">
        <f t="shared" si="210"/>
        <v>9.1614717747479091</v>
      </c>
      <c r="F6756" s="18">
        <f>[1]!b_dq_cleanprice($A6756,日期设置!B$2)</f>
        <v>100.29179999999999</v>
      </c>
      <c r="G6756" s="18" t="str">
        <f t="shared" si="211"/>
        <v>2.58 + 0</v>
      </c>
      <c r="H6756" s="27">
        <f>[1]!b_dq_pctchange($A6756,日期设置!$B$2,1)/100</f>
        <v>0</v>
      </c>
      <c r="I6756" s="26">
        <f>[1]!b_pq_pctchange(A6756,日期设置!$B$4,日期设置!$B$2,1)</f>
        <v>0</v>
      </c>
      <c r="J6756" s="26">
        <f>[1]!b_pq_pctchange(A6756,日期设置!$C$4,日期设置!$B$2,1)</f>
        <v>0</v>
      </c>
      <c r="K6756" s="52">
        <f>[1]!b_dq_amount($A6756,日期设置!B$2,2,10000)</f>
        <v>0</v>
      </c>
      <c r="L6756" s="26">
        <f>[1]!b_info_latestpar(A6756,日期设置!$B$2)</f>
        <v>100</v>
      </c>
      <c r="M6756" s="6">
        <f>[1]!b_info_outstandingbalance($A6756,日期设置!B$2)</f>
        <v>30</v>
      </c>
      <c r="N6756" s="7" t="str">
        <f>[1]!b_info_latestissurercreditrating2(A6756,日期设置!$B$2,"102","1")</f>
        <v>AAA</v>
      </c>
      <c r="O6756" s="8">
        <v>3.72</v>
      </c>
      <c r="P6756" s="9">
        <f>[1]!b_info_repurchasedate(A6756)</f>
        <v>0</v>
      </c>
      <c r="Q6756" s="8" t="s">
        <v>17747</v>
      </c>
      <c r="R6756" s="2" t="str">
        <f>IF((--IF(P6756=0,Q6756,P6756))&gt;(--日期设置!$B$2),IF(P6756=0,Q6756,P6756),Q6756)</f>
        <v>2023-10-22</v>
      </c>
      <c r="S6756" s="31" t="s">
        <v>16198</v>
      </c>
      <c r="T6756" s="8">
        <f>[1]!b_anal_ptmyear($A6756,日期设置!$B$2)</f>
        <v>2.5863013698630137</v>
      </c>
      <c r="U6756" s="8">
        <f>[1]!b_anal_termifexercise($A6756,日期设置!B$2)</f>
        <v>0</v>
      </c>
      <c r="V6756" s="10">
        <f>[1]!b_dq_dirtyprice(A6756,日期设置!$B$2)</f>
        <v>101.8308</v>
      </c>
      <c r="W6756" s="11">
        <f>IF(U6756=0,ROUNDUP((Q6756-日期设置!$B$2)/365,0),ROUNDUP((R6756-日期设置!$B$2)/365,0))</f>
        <v>3</v>
      </c>
      <c r="X6756" s="18">
        <f>_xlfn.IFNA(VLOOKUP(A6756,过往入选债券!A:D,4,0),2)</f>
        <v>2</v>
      </c>
      <c r="Y6756">
        <f>_xlfn.IFNA(VLOOKUP(C6756,[2]Sheet1!$A:$A,1,0),3)</f>
        <v>3</v>
      </c>
    </row>
    <row r="6757" spans="1:25" hidden="1" x14ac:dyDescent="0.2">
      <c r="A6757" s="21" t="s">
        <v>13145</v>
      </c>
      <c r="B6757" s="21" t="s">
        <v>13146</v>
      </c>
      <c r="C6757" s="37" t="s">
        <v>13147</v>
      </c>
      <c r="D6757" s="26" t="str">
        <f>[1]!b_calc_yield(A6757,日期设置!$B$2,F6757,1,R6757,1,O6757,L6757,S6757,)</f>
        <v>Fetching...</v>
      </c>
      <c r="E6757" s="26">
        <f t="shared" si="210"/>
        <v>20.080564011870905</v>
      </c>
      <c r="F6757" s="18">
        <f>[1]!b_dq_cleanprice($A6757,日期设置!B$2)</f>
        <v>60</v>
      </c>
      <c r="G6757" s="18" t="str">
        <f t="shared" si="211"/>
        <v>2.11 + 0</v>
      </c>
      <c r="H6757" s="27">
        <f>[1]!b_dq_pctchange($A6757,日期设置!$B$2,1)/100</f>
        <v>0</v>
      </c>
      <c r="I6757" s="26">
        <f>[1]!b_pq_pctchange(A6757,日期设置!$B$4,日期设置!$B$2,1)</f>
        <v>0</v>
      </c>
      <c r="J6757" s="26">
        <f>[1]!b_pq_pctchange(A6757,日期设置!$C$4,日期设置!$B$2,1)</f>
        <v>0</v>
      </c>
      <c r="K6757" s="52">
        <f>[1]!b_dq_amount($A6757,日期设置!B$2,2,10000)</f>
        <v>0</v>
      </c>
      <c r="L6757" s="26">
        <f>[1]!b_info_latestpar(A6757,日期设置!$B$2)</f>
        <v>60</v>
      </c>
      <c r="M6757" s="6">
        <f>[1]!b_info_outstandingbalance($A6757,日期设置!B$2)</f>
        <v>3.6</v>
      </c>
      <c r="N6757" s="7" t="str">
        <f>[1]!b_info_latestissurercreditrating2(A6757,日期设置!$B$2,"102","1")</f>
        <v>AA</v>
      </c>
      <c r="O6757" s="8">
        <v>5.0999999999999996</v>
      </c>
      <c r="P6757" s="9">
        <f>[1]!b_info_repurchasedate(A6757)</f>
        <v>0</v>
      </c>
      <c r="Q6757" s="8" t="s">
        <v>16361</v>
      </c>
      <c r="R6757" s="2" t="str">
        <f>IF((--IF(P6757=0,Q6757,P6757))&gt;(--日期设置!$B$2),IF(P6757=0,Q6757,P6757),Q6757)</f>
        <v>2023-05-03</v>
      </c>
      <c r="S6757" s="2" t="s">
        <v>18141</v>
      </c>
      <c r="T6757" s="8">
        <f>[1]!b_anal_ptmyear($A6757,日期设置!$B$2)</f>
        <v>2.1150684931506851</v>
      </c>
      <c r="U6757" s="8">
        <f>[1]!b_anal_termifexercise($A6757,日期设置!B$2)</f>
        <v>0</v>
      </c>
      <c r="V6757" s="10">
        <f>[1]!b_dq_dirtyprice(A6757,日期设置!$B$2)</f>
        <v>62.707900000000002</v>
      </c>
      <c r="W6757" s="11">
        <f>IF(U6757=0,ROUNDUP((Q6757-日期设置!$B$2)/365,0),ROUNDUP((R6757-日期设置!$B$2)/365,0))</f>
        <v>3</v>
      </c>
      <c r="X6757" s="18">
        <f>_xlfn.IFNA(VLOOKUP(A6757,过往入选债券!A:D,4,0),2)</f>
        <v>2</v>
      </c>
      <c r="Y6757">
        <f>_xlfn.IFNA(VLOOKUP(C6757,[2]Sheet1!$A:$A,1,0),3)</f>
        <v>3</v>
      </c>
    </row>
    <row r="6758" spans="1:25" hidden="1" x14ac:dyDescent="0.2">
      <c r="A6758" s="21" t="s">
        <v>5839</v>
      </c>
      <c r="B6758" s="21" t="s">
        <v>5840</v>
      </c>
      <c r="C6758" s="37" t="s">
        <v>2852</v>
      </c>
      <c r="D6758" s="26" t="str">
        <f>[1]!b_calc_yield(A6758,日期设置!$B$2,F6758,1,R6758,1,O6758,L6758,S6758,)</f>
        <v>Fetching...</v>
      </c>
      <c r="E6758" s="26">
        <f t="shared" si="210"/>
        <v>4.4067025120195558</v>
      </c>
      <c r="F6758" s="18">
        <f>[1]!b_dq_cleanprice($A6758,日期设置!B$2)</f>
        <v>101.7589</v>
      </c>
      <c r="G6758" s="18" t="str">
        <f t="shared" si="211"/>
        <v>1.26 + 0</v>
      </c>
      <c r="H6758" s="27">
        <f>[1]!b_dq_pctchange($A6758,日期设置!$B$2,1)/100</f>
        <v>0</v>
      </c>
      <c r="I6758" s="26">
        <f>[1]!b_pq_pctchange(A6758,日期设置!$B$4,日期设置!$B$2,1)</f>
        <v>-7.9634721131192437E-2</v>
      </c>
      <c r="J6758" s="26">
        <f>[1]!b_pq_pctchange(A6758,日期设置!$C$4,日期设置!$B$2,1)</f>
        <v>-0.13719507707164874</v>
      </c>
      <c r="K6758" s="52">
        <f>[1]!b_dq_amount($A6758,日期设置!B$2,2,10000)</f>
        <v>0</v>
      </c>
      <c r="L6758" s="26">
        <f>[1]!b_info_latestpar(A6758,日期设置!$B$2)</f>
        <v>100</v>
      </c>
      <c r="M6758" s="6">
        <f>[1]!b_info_outstandingbalance($A6758,日期设置!B$2)</f>
        <v>3</v>
      </c>
      <c r="N6758" s="7" t="str">
        <f>[1]!b_info_latestissurercreditrating2(A6758,日期设置!$B$2,"102","1")</f>
        <v>AA+</v>
      </c>
      <c r="O6758" s="8">
        <v>5.05</v>
      </c>
      <c r="P6758" s="9">
        <f>[1]!b_info_repurchasedate(A6758)</f>
        <v>0</v>
      </c>
      <c r="Q6758" s="8" t="s">
        <v>16159</v>
      </c>
      <c r="R6758" s="2" t="str">
        <f>IF((--IF(P6758=0,Q6758,P6758))&gt;(--日期设置!$B$2),IF(P6758=0,Q6758,P6758),Q6758)</f>
        <v>2022-06-28</v>
      </c>
      <c r="S6758" s="2" t="s">
        <v>19036</v>
      </c>
      <c r="T6758" s="8">
        <f>[1]!b_anal_ptmyear($A6758,日期设置!$B$2)</f>
        <v>1.2684931506849315</v>
      </c>
      <c r="U6758" s="8">
        <f>[1]!b_anal_termifexercise($A6758,日期设置!B$2)</f>
        <v>0</v>
      </c>
      <c r="V6758" s="10">
        <f>[1]!b_dq_dirtyprice(A6758,日期设置!$B$2)</f>
        <v>105.453</v>
      </c>
      <c r="W6758" s="11">
        <f>IF(U6758=0,ROUNDUP((Q6758-日期设置!$B$2)/365,0),ROUNDUP((R6758-日期设置!$B$2)/365,0))</f>
        <v>2</v>
      </c>
      <c r="X6758" s="18">
        <f>_xlfn.IFNA(VLOOKUP(A6758,过往入选债券!A:D,4,0),2)</f>
        <v>2</v>
      </c>
      <c r="Y6758">
        <f>_xlfn.IFNA(VLOOKUP(C6758,[2]Sheet1!$A:$A,1,0),3)</f>
        <v>3</v>
      </c>
    </row>
    <row r="6759" spans="1:25" hidden="1" x14ac:dyDescent="0.2">
      <c r="A6759" s="21" t="s">
        <v>8580</v>
      </c>
      <c r="B6759" s="21" t="s">
        <v>8581</v>
      </c>
      <c r="C6759" s="37" t="s">
        <v>1388</v>
      </c>
      <c r="D6759" s="26" t="str">
        <f>[1]!b_calc_yield(A6759,日期设置!$B$2,F6759,1,R6759,1,O6759,L6759,S6759,)</f>
        <v>Fetching...</v>
      </c>
      <c r="E6759" s="26">
        <f t="shared" si="210"/>
        <v>3.9012293207903115</v>
      </c>
      <c r="F6759" s="18">
        <f>[1]!b_dq_cleanprice($A6759,日期设置!B$2)</f>
        <v>101.2607</v>
      </c>
      <c r="G6759" s="18" t="str">
        <f t="shared" si="211"/>
        <v>3.12 + 1.12</v>
      </c>
      <c r="H6759" s="27">
        <f>[1]!b_dq_pctchange($A6759,日期设置!$B$2,1)/100</f>
        <v>0</v>
      </c>
      <c r="I6759" s="26">
        <f>[1]!b_pq_pctchange(A6759,日期设置!$B$4,日期设置!$B$2,1)</f>
        <v>8.4012267767847162E-2</v>
      </c>
      <c r="J6759" s="26">
        <f>[1]!b_pq_pctchange(A6759,日期设置!$C$4,日期设置!$B$2,1)</f>
        <v>-0.12555726515959018</v>
      </c>
      <c r="K6759" s="52">
        <f>[1]!b_dq_amount($A6759,日期设置!B$2,2,10000)</f>
        <v>0</v>
      </c>
      <c r="L6759" s="26">
        <f>[1]!b_info_latestpar(A6759,日期设置!$B$2)</f>
        <v>100</v>
      </c>
      <c r="M6759" s="6">
        <f>[1]!b_info_outstandingbalance($A6759,日期设置!B$2)</f>
        <v>10</v>
      </c>
      <c r="N6759" s="7" t="str">
        <f>[1]!b_info_latestissurercreditrating2(A6759,日期设置!$B$2,"102","1")</f>
        <v>AA+</v>
      </c>
      <c r="O6759" s="8">
        <v>4.76</v>
      </c>
      <c r="P6759" s="9" t="str">
        <f>[1]!b_info_repurchasedate(A6759)</f>
        <v>2022-05-08</v>
      </c>
      <c r="Q6759" s="8" t="s">
        <v>16648</v>
      </c>
      <c r="R6759" s="2" t="str">
        <f>IF((--IF(P6759=0,Q6759,P6759))&gt;(--日期设置!$B$2),IF(P6759=0,Q6759,P6759),Q6759)</f>
        <v>2022-05-08</v>
      </c>
      <c r="S6759" s="2" t="s">
        <v>18299</v>
      </c>
      <c r="T6759" s="8">
        <f>[1]!b_anal_ptmyear($A6759,日期设置!$B$2)</f>
        <v>3.128767123287671</v>
      </c>
      <c r="U6759" s="8">
        <f>[1]!b_anal_termifexercise($A6759,日期设置!B$2)</f>
        <v>1.1287671232876713</v>
      </c>
      <c r="V6759" s="10">
        <f>[1]!b_dq_dirtyprice(A6759,日期设置!$B$2)</f>
        <v>105.40779999999999</v>
      </c>
      <c r="W6759" s="11">
        <f>IF(U6759=0,ROUNDUP((Q6759-日期设置!$B$2)/365,0),ROUNDUP((R6759-日期设置!$B$2)/365,0))</f>
        <v>2</v>
      </c>
      <c r="X6759" s="18">
        <f>_xlfn.IFNA(VLOOKUP(A6759,过往入选债券!A:D,4,0),2)</f>
        <v>2</v>
      </c>
      <c r="Y6759">
        <f>_xlfn.IFNA(VLOOKUP(C6759,[2]Sheet1!$A:$A,1,0),3)</f>
        <v>3</v>
      </c>
    </row>
    <row r="6760" spans="1:25" hidden="1" x14ac:dyDescent="0.2">
      <c r="A6760" s="21" t="s">
        <v>7196</v>
      </c>
      <c r="B6760" s="21" t="s">
        <v>7197</v>
      </c>
      <c r="C6760" s="37" t="s">
        <v>130</v>
      </c>
      <c r="D6760" s="26" t="str">
        <f>[1]!b_calc_yield(A6760,日期设置!$B$2,F6760,1,R6760,1,O6760,L6760,S6760,)</f>
        <v>Fetching...</v>
      </c>
      <c r="E6760" s="26">
        <f t="shared" si="210"/>
        <v>1.5546337914854158</v>
      </c>
      <c r="F6760" s="18">
        <f>[1]!b_dq_cleanprice($A6760,日期设置!B$2)</f>
        <v>100.724</v>
      </c>
      <c r="G6760" s="18" t="str">
        <f t="shared" si="211"/>
        <v>0.43 + 0</v>
      </c>
      <c r="H6760" s="27">
        <f>[1]!b_dq_pctchange($A6760,日期设置!$B$2,1)/100</f>
        <v>0</v>
      </c>
      <c r="I6760" s="26">
        <f>[1]!b_pq_pctchange(A6760,日期设置!$B$4,日期设置!$B$2,1)</f>
        <v>0</v>
      </c>
      <c r="J6760" s="26">
        <f>[1]!b_pq_pctchange(A6760,日期设置!$C$4,日期设置!$B$2,1)</f>
        <v>-5.794662560128732E-2</v>
      </c>
      <c r="K6760" s="52">
        <f>[1]!b_dq_amount($A6760,日期设置!B$2,2,10000)</f>
        <v>0</v>
      </c>
      <c r="L6760" s="26">
        <f>[1]!b_info_latestpar(A6760,日期设置!$B$2)</f>
        <v>100</v>
      </c>
      <c r="M6760" s="6">
        <f>[1]!b_info_outstandingbalance($A6760,日期设置!B$2)</f>
        <v>10</v>
      </c>
      <c r="N6760" s="7" t="str">
        <f>[1]!b_info_latestissurercreditrating2(A6760,日期设置!$B$2,"102","1")</f>
        <v>AAA</v>
      </c>
      <c r="O6760" s="8">
        <v>5.4</v>
      </c>
      <c r="P6760" s="9">
        <f>[1]!b_info_repurchasedate(A6760)</f>
        <v>0</v>
      </c>
      <c r="Q6760" s="8" t="s">
        <v>16290</v>
      </c>
      <c r="R6760" s="2" t="str">
        <f>IF((--IF(P6760=0,Q6760,P6760))&gt;(--日期设置!$B$2),IF(P6760=0,Q6760,P6760),Q6760)</f>
        <v>2021-08-27</v>
      </c>
      <c r="S6760" s="2" t="s">
        <v>18072</v>
      </c>
      <c r="T6760" s="8">
        <f>[1]!b_anal_ptmyear($A6760,日期设置!$B$2)</f>
        <v>0.43287671232876712</v>
      </c>
      <c r="U6760" s="8">
        <f>[1]!b_anal_termifexercise($A6760,日期设置!B$2)</f>
        <v>0</v>
      </c>
      <c r="V6760" s="10">
        <f>[1]!b_dq_dirtyprice(A6760,日期设置!$B$2)</f>
        <v>103.7865</v>
      </c>
      <c r="W6760" s="11">
        <f>IF(U6760=0,ROUNDUP((Q6760-日期设置!$B$2)/365,0),ROUNDUP((R6760-日期设置!$B$2)/365,0))</f>
        <v>1</v>
      </c>
      <c r="X6760" s="18">
        <f>_xlfn.IFNA(VLOOKUP(A6760,过往入选债券!A:D,4,0),2)</f>
        <v>2</v>
      </c>
      <c r="Y6760">
        <f>_xlfn.IFNA(VLOOKUP(C6760,[2]Sheet1!$A:$A,1,0),3)</f>
        <v>3</v>
      </c>
    </row>
    <row r="6761" spans="1:25" hidden="1" x14ac:dyDescent="0.2">
      <c r="A6761" s="21" t="s">
        <v>7869</v>
      </c>
      <c r="B6761" s="21" t="s">
        <v>7870</v>
      </c>
      <c r="C6761" s="37" t="s">
        <v>4281</v>
      </c>
      <c r="D6761" s="26" t="str">
        <f>[1]!b_calc_yield(A6761,日期设置!$B$2,F6761,1,R6761,1,O6761,L6761,S6761,)</f>
        <v>Fetching...</v>
      </c>
      <c r="E6761" s="26">
        <f t="shared" si="210"/>
        <v>3.0004744420353502</v>
      </c>
      <c r="F6761" s="18">
        <f>[1]!b_dq_cleanprice($A6761,日期设置!B$2)</f>
        <v>100.3048</v>
      </c>
      <c r="G6761" s="18" t="str">
        <f t="shared" si="211"/>
        <v>0.83 + 0</v>
      </c>
      <c r="H6761" s="27">
        <f>[1]!b_dq_pctchange($A6761,日期设置!$B$2,1)/100</f>
        <v>0</v>
      </c>
      <c r="I6761" s="26">
        <f>[1]!b_pq_pctchange(A6761,日期设置!$B$4,日期设置!$B$2,1)</f>
        <v>4.9848311588076232E-4</v>
      </c>
      <c r="J6761" s="26">
        <f>[1]!b_pq_pctchange(A6761,日期设置!$C$4,日期设置!$B$2,1)</f>
        <v>4.9848311588076232E-4</v>
      </c>
      <c r="K6761" s="52">
        <f>[1]!b_dq_amount($A6761,日期设置!B$2,2,10000)</f>
        <v>0</v>
      </c>
      <c r="L6761" s="26">
        <f>[1]!b_info_latestpar(A6761,日期设置!$B$2)</f>
        <v>100</v>
      </c>
      <c r="M6761" s="6">
        <f>[1]!b_info_outstandingbalance($A6761,日期设置!B$2)</f>
        <v>6</v>
      </c>
      <c r="N6761" s="7" t="str">
        <f>[1]!b_info_latestissurercreditrating2(A6761,日期设置!$B$2,"102","1")</f>
        <v>AA+</v>
      </c>
      <c r="O6761" s="8">
        <v>3.99</v>
      </c>
      <c r="P6761" s="9">
        <f>[1]!b_info_repurchasedate(A6761)</f>
        <v>0</v>
      </c>
      <c r="Q6761" s="8" t="s">
        <v>16681</v>
      </c>
      <c r="R6761" s="2" t="str">
        <f>IF((--IF(P6761=0,Q6761,P6761))&gt;(--日期设置!$B$2),IF(P6761=0,Q6761,P6761),Q6761)</f>
        <v>2022-01-21</v>
      </c>
      <c r="S6761" s="2" t="s">
        <v>18415</v>
      </c>
      <c r="T6761" s="8">
        <f>[1]!b_anal_ptmyear($A6761,日期设置!$B$2)</f>
        <v>0.83561643835616439</v>
      </c>
      <c r="U6761" s="8">
        <f>[1]!b_anal_termifexercise($A6761,日期设置!B$2)</f>
        <v>0</v>
      </c>
      <c r="V6761" s="10">
        <f>[1]!b_dq_dirtyprice(A6761,日期设置!$B$2)</f>
        <v>100.9607</v>
      </c>
      <c r="W6761" s="11">
        <f>IF(U6761=0,ROUNDUP((Q6761-日期设置!$B$2)/365,0),ROUNDUP((R6761-日期设置!$B$2)/365,0))</f>
        <v>1</v>
      </c>
      <c r="X6761" s="18">
        <f>_xlfn.IFNA(VLOOKUP(A6761,过往入选债券!A:D,4,0),2)</f>
        <v>2</v>
      </c>
      <c r="Y6761">
        <f>_xlfn.IFNA(VLOOKUP(C6761,[2]Sheet1!$A:$A,1,0),3)</f>
        <v>3</v>
      </c>
    </row>
    <row r="6762" spans="1:25" hidden="1" x14ac:dyDescent="0.2">
      <c r="A6762" s="21" t="s">
        <v>7969</v>
      </c>
      <c r="B6762" s="21" t="s">
        <v>7970</v>
      </c>
      <c r="C6762" s="37" t="s">
        <v>4564</v>
      </c>
      <c r="D6762" s="26" t="str">
        <f>[1]!b_calc_yield(A6762,日期设置!$B$2,F6762,1,R6762,1,O6762,L6762,S6762,)</f>
        <v>Fetching...</v>
      </c>
      <c r="E6762" s="26">
        <f t="shared" si="210"/>
        <v>3.0786037435631464</v>
      </c>
      <c r="F6762" s="18">
        <f>[1]!b_dq_cleanprice($A6762,日期设置!B$2)</f>
        <v>100.46469999999999</v>
      </c>
      <c r="G6762" s="18" t="str">
        <f t="shared" si="211"/>
        <v>0.85 + 0</v>
      </c>
      <c r="H6762" s="27">
        <f>[1]!b_dq_pctchange($A6762,日期设置!$B$2,1)/100</f>
        <v>0</v>
      </c>
      <c r="I6762" s="26">
        <f>[1]!b_pq_pctchange(A6762,日期设置!$B$4,日期设置!$B$2,1)</f>
        <v>-6.2704661046572505E-3</v>
      </c>
      <c r="J6762" s="26">
        <f>[1]!b_pq_pctchange(A6762,日期设置!$C$4,日期设置!$B$2,1)</f>
        <v>-6.3265766953194372E-2</v>
      </c>
      <c r="K6762" s="52">
        <f>[1]!b_dq_amount($A6762,日期设置!B$2,2,10000)</f>
        <v>0</v>
      </c>
      <c r="L6762" s="26">
        <f>[1]!b_info_latestpar(A6762,日期设置!$B$2)</f>
        <v>100</v>
      </c>
      <c r="M6762" s="6">
        <f>[1]!b_info_outstandingbalance($A6762,日期设置!B$2)</f>
        <v>5</v>
      </c>
      <c r="N6762" s="7" t="str">
        <f>[1]!b_info_latestissurercreditrating2(A6762,日期设置!$B$2,"102","1")</f>
        <v>AA</v>
      </c>
      <c r="O6762" s="8">
        <v>4.17</v>
      </c>
      <c r="P6762" s="9">
        <f>[1]!b_info_repurchasedate(A6762)</f>
        <v>0</v>
      </c>
      <c r="Q6762" s="8" t="s">
        <v>17091</v>
      </c>
      <c r="R6762" s="2" t="str">
        <f>IF((--IF(P6762=0,Q6762,P6762))&gt;(--日期设置!$B$2),IF(P6762=0,Q6762,P6762),Q6762)</f>
        <v>2022-01-29</v>
      </c>
      <c r="S6762" s="2" t="s">
        <v>17840</v>
      </c>
      <c r="T6762" s="8">
        <f>[1]!b_anal_ptmyear($A6762,日期设置!$B$2)</f>
        <v>0.8575342465753425</v>
      </c>
      <c r="U6762" s="8">
        <f>[1]!b_anal_termifexercise($A6762,日期设置!B$2)</f>
        <v>0</v>
      </c>
      <c r="V6762" s="10">
        <f>[1]!b_dq_dirtyprice(A6762,日期设置!$B$2)</f>
        <v>101.05880000000001</v>
      </c>
      <c r="W6762" s="11">
        <f>IF(U6762=0,ROUNDUP((Q6762-日期设置!$B$2)/365,0),ROUNDUP((R6762-日期设置!$B$2)/365,0))</f>
        <v>1</v>
      </c>
      <c r="X6762" s="18">
        <f>_xlfn.IFNA(VLOOKUP(A6762,过往入选债券!A:D,4,0),2)</f>
        <v>2</v>
      </c>
      <c r="Y6762">
        <f>_xlfn.IFNA(VLOOKUP(C6762,[2]Sheet1!$A:$A,1,0),3)</f>
        <v>3</v>
      </c>
    </row>
    <row r="6763" spans="1:25" x14ac:dyDescent="0.2">
      <c r="A6763" s="28" t="s">
        <v>21922</v>
      </c>
      <c r="B6763" s="28" t="s">
        <v>22132</v>
      </c>
      <c r="C6763" s="39" t="s">
        <v>20774</v>
      </c>
      <c r="D6763" s="26" t="str">
        <f>[1]!b_calc_yield(A6763,日期设置!$B$2,F6763,1,R6763,1,O6763,L6763,S6763,)</f>
        <v>Fetching...</v>
      </c>
      <c r="E6763" s="26">
        <f t="shared" si="210"/>
        <v>6.3327521238459195</v>
      </c>
      <c r="F6763" s="18">
        <f>[1]!b_dq_cleanprice($A6763,日期设置!B$2)</f>
        <v>100.58069999999999</v>
      </c>
      <c r="G6763" s="18" t="str">
        <f t="shared" si="211"/>
        <v>1.77 + 1.77</v>
      </c>
      <c r="H6763" s="27">
        <f>[1]!b_dq_pctchange($A6763,日期设置!$B$2,1)/100</f>
        <v>1.2628271418339105E-4</v>
      </c>
      <c r="I6763" s="26">
        <f>[1]!b_pq_pctchange(A6763,日期设置!$B$4,日期设置!$B$2,1)</f>
        <v>0.12772218483579872</v>
      </c>
      <c r="J6763" s="26">
        <f>[1]!b_pq_pctchange(A6763,日期设置!$C$4,日期设置!$B$2,1)</f>
        <v>0.2757614095535354</v>
      </c>
      <c r="K6763" s="52">
        <f>[1]!b_dq_amount($A6763,日期设置!B$2,2,10000)</f>
        <v>22320.596355199999</v>
      </c>
      <c r="L6763" s="26">
        <f>[1]!b_info_latestpar(A6763,日期设置!$B$2)</f>
        <v>100</v>
      </c>
      <c r="M6763" s="6">
        <f>[1]!b_info_outstandingbalance($A6763,日期设置!B$2)</f>
        <v>25</v>
      </c>
      <c r="N6763" s="7" t="str">
        <f>[1]!b_info_latestissurercreditrating2(A6763,日期设置!$B$2,"102","1")</f>
        <v>AAA</v>
      </c>
      <c r="O6763" s="43">
        <v>3.94</v>
      </c>
      <c r="P6763" s="9">
        <f>[1]!b_info_repurchasedate(A6763)</f>
        <v>0</v>
      </c>
      <c r="Q6763" s="31" t="s">
        <v>17301</v>
      </c>
      <c r="R6763" s="2" t="str">
        <f>IF((--IF(P6763=0,Q6763,P6763))&gt;(--日期设置!$B$2),IF(P6763=0,Q6763,P6763),Q6763)</f>
        <v>2022-12-31</v>
      </c>
      <c r="S6763" s="31" t="s">
        <v>17738</v>
      </c>
      <c r="T6763" s="8">
        <f>[1]!b_anal_ptmyear($A6763,日期设置!$B$2)</f>
        <v>1.7780821917808218</v>
      </c>
      <c r="U6763" s="8">
        <f>[1]!b_anal_termifexercise($A6763,日期设置!B$2)</f>
        <v>1.7780821917808218</v>
      </c>
      <c r="V6763" s="10">
        <f>[1]!b_dq_dirtyprice(A6763,日期设置!$B$2)</f>
        <v>101.4551</v>
      </c>
      <c r="W6763" s="11">
        <f>IF(U6763=0,ROUNDUP((Q6763-日期设置!$B$2)/365,0),ROUNDUP((R6763-日期设置!$B$2)/365,0))</f>
        <v>2</v>
      </c>
      <c r="X6763" s="18">
        <f>_xlfn.IFNA(VLOOKUP(A6763,过往入选债券!A:D,4,0),2)</f>
        <v>2</v>
      </c>
      <c r="Y6763">
        <f>_xlfn.IFNA(VLOOKUP(C6763,[2]Sheet1!$A:$A,1,0),3)</f>
        <v>3</v>
      </c>
    </row>
    <row r="6764" spans="1:25" hidden="1" x14ac:dyDescent="0.2">
      <c r="A6764" s="21" t="s">
        <v>8023</v>
      </c>
      <c r="B6764" s="21" t="s">
        <v>8024</v>
      </c>
      <c r="C6764" s="37" t="s">
        <v>196</v>
      </c>
      <c r="D6764" s="26" t="str">
        <f>[1]!b_calc_yield(A6764,日期设置!$B$2,F6764,1,R6764,1,O6764,L6764,S6764,)</f>
        <v>Fetching...</v>
      </c>
      <c r="E6764" s="26">
        <f t="shared" si="210"/>
        <v>3.3140977053342846</v>
      </c>
      <c r="F6764" s="18">
        <f>[1]!b_dq_cleanprice($A6764,日期设置!B$2)</f>
        <v>100.3571</v>
      </c>
      <c r="G6764" s="18" t="str">
        <f t="shared" si="211"/>
        <v>0.92 + 0</v>
      </c>
      <c r="H6764" s="27">
        <f>[1]!b_dq_pctchange($A6764,日期设置!$B$2,1)/100</f>
        <v>0</v>
      </c>
      <c r="I6764" s="26">
        <f>[1]!b_pq_pctchange(A6764,日期设置!$B$4,日期设置!$B$2,1)</f>
        <v>5.6230913642672929E-2</v>
      </c>
      <c r="J6764" s="26">
        <f>[1]!b_pq_pctchange(A6764,日期设置!$C$4,日期设置!$B$2,1)</f>
        <v>0.15818584291597251</v>
      </c>
      <c r="K6764" s="52">
        <f>[1]!b_dq_amount($A6764,日期设置!B$2,2,10000)</f>
        <v>0</v>
      </c>
      <c r="L6764" s="26">
        <f>[1]!b_info_latestpar(A6764,日期设置!$B$2)</f>
        <v>100</v>
      </c>
      <c r="M6764" s="6">
        <f>[1]!b_info_outstandingbalance($A6764,日期设置!B$2)</f>
        <v>16</v>
      </c>
      <c r="N6764" s="7" t="str">
        <f>[1]!b_info_latestissurercreditrating2(A6764,日期设置!$B$2,"102","1")</f>
        <v>AAA</v>
      </c>
      <c r="O6764" s="8">
        <v>4</v>
      </c>
      <c r="P6764" s="9">
        <f>[1]!b_info_repurchasedate(A6764)</f>
        <v>0</v>
      </c>
      <c r="Q6764" s="8" t="s">
        <v>16061</v>
      </c>
      <c r="R6764" s="2" t="str">
        <f>IF((--IF(P6764=0,Q6764,P6764))&gt;(--日期设置!$B$2),IF(P6764=0,Q6764,P6764),Q6764)</f>
        <v>2022-02-22</v>
      </c>
      <c r="S6764" s="2" t="s">
        <v>17847</v>
      </c>
      <c r="T6764" s="8">
        <f>[1]!b_anal_ptmyear($A6764,日期设置!$B$2)</f>
        <v>0.92328767123287669</v>
      </c>
      <c r="U6764" s="8">
        <f>[1]!b_anal_termifexercise($A6764,日期设置!B$2)</f>
        <v>0</v>
      </c>
      <c r="V6764" s="10">
        <f>[1]!b_dq_dirtyprice(A6764,日期设置!$B$2)</f>
        <v>100.6639</v>
      </c>
      <c r="W6764" s="11">
        <f>IF(U6764=0,ROUNDUP((Q6764-日期设置!$B$2)/365,0),ROUNDUP((R6764-日期设置!$B$2)/365,0))</f>
        <v>1</v>
      </c>
      <c r="X6764" s="18">
        <f>_xlfn.IFNA(VLOOKUP(A6764,过往入选债券!A:D,4,0),2)</f>
        <v>2</v>
      </c>
      <c r="Y6764">
        <f>_xlfn.IFNA(VLOOKUP(C6764,[2]Sheet1!$A:$A,1,0),3)</f>
        <v>3</v>
      </c>
    </row>
    <row r="6765" spans="1:25" hidden="1" x14ac:dyDescent="0.2">
      <c r="A6765" s="21" t="s">
        <v>12176</v>
      </c>
      <c r="B6765" s="21" t="s">
        <v>12177</v>
      </c>
      <c r="C6765" s="37" t="s">
        <v>484</v>
      </c>
      <c r="D6765" s="26" t="str">
        <f>[1]!b_calc_yield(A6765,日期设置!$B$2,F6765,1,R6765,1,O6765,L6765,S6765,)</f>
        <v>Fetching...</v>
      </c>
      <c r="E6765" s="26">
        <f t="shared" si="210"/>
        <v>2.4977099000102587</v>
      </c>
      <c r="F6765" s="18">
        <f>[1]!b_dq_cleanprice($A6765,日期设置!B$2)</f>
        <v>101.49160000000001</v>
      </c>
      <c r="G6765" s="18" t="str">
        <f t="shared" si="211"/>
        <v>0.69 + 0</v>
      </c>
      <c r="H6765" s="27">
        <f>[1]!b_dq_pctchange($A6765,日期设置!$B$2,1)/100</f>
        <v>0</v>
      </c>
      <c r="I6765" s="26">
        <f>[1]!b_pq_pctchange(A6765,日期设置!$B$4,日期设置!$B$2,1)</f>
        <v>0</v>
      </c>
      <c r="J6765" s="26">
        <f>[1]!b_pq_pctchange(A6765,日期设置!$C$4,日期设置!$B$2,1)</f>
        <v>0</v>
      </c>
      <c r="K6765" s="52">
        <f>[1]!b_dq_amount($A6765,日期设置!B$2,2,10000)</f>
        <v>0</v>
      </c>
      <c r="L6765" s="26">
        <f>[1]!b_info_latestpar(A6765,日期设置!$B$2)</f>
        <v>100</v>
      </c>
      <c r="M6765" s="6">
        <f>[1]!b_info_outstandingbalance($A6765,日期设置!B$2)</f>
        <v>25</v>
      </c>
      <c r="N6765" s="7" t="str">
        <f>[1]!b_info_latestissurercreditrating2(A6765,日期设置!$B$2,"102","1")</f>
        <v>AAA</v>
      </c>
      <c r="O6765" s="8">
        <v>5.85</v>
      </c>
      <c r="P6765" s="9">
        <f>[1]!b_info_repurchasedate(A6765)</f>
        <v>0</v>
      </c>
      <c r="Q6765" s="8" t="s">
        <v>16641</v>
      </c>
      <c r="R6765" s="2" t="str">
        <f>IF((--IF(P6765=0,Q6765,P6765))&gt;(--日期设置!$B$2),IF(P6765=0,Q6765,P6765),Q6765)</f>
        <v>2021-12-01</v>
      </c>
      <c r="S6765" s="2" t="s">
        <v>18390</v>
      </c>
      <c r="T6765" s="8">
        <f>[1]!b_anal_ptmyear($A6765,日期设置!$B$2)</f>
        <v>0.69589041095890414</v>
      </c>
      <c r="U6765" s="8">
        <f>[1]!b_anal_termifexercise($A6765,日期设置!B$2)</f>
        <v>0</v>
      </c>
      <c r="V6765" s="10">
        <f>[1]!b_dq_dirtyprice(A6765,日期设置!$B$2)</f>
        <v>103.2706</v>
      </c>
      <c r="W6765" s="11">
        <f>IF(U6765=0,ROUNDUP((Q6765-日期设置!$B$2)/365,0),ROUNDUP((R6765-日期设置!$B$2)/365,0))</f>
        <v>1</v>
      </c>
      <c r="X6765" s="18">
        <f>_xlfn.IFNA(VLOOKUP(A6765,过往入选债券!A:D,4,0),2)</f>
        <v>2</v>
      </c>
      <c r="Y6765">
        <f>_xlfn.IFNA(VLOOKUP(C6765,[2]Sheet1!$A:$A,1,0),3)</f>
        <v>3</v>
      </c>
    </row>
    <row r="6766" spans="1:25" hidden="1" x14ac:dyDescent="0.2">
      <c r="A6766" s="28" t="s">
        <v>21634</v>
      </c>
      <c r="B6766" s="28" t="s">
        <v>21635</v>
      </c>
      <c r="C6766" s="39" t="s">
        <v>20771</v>
      </c>
      <c r="D6766" s="26" t="str">
        <f>[1]!b_calc_yield(A6766,日期设置!$B$2,F6766,1,R6766,1,O6766,L6766,S6766,)</f>
        <v>Fetching...</v>
      </c>
      <c r="E6766" s="26">
        <f t="shared" si="210"/>
        <v>9.3162505315354629</v>
      </c>
      <c r="F6766" s="18">
        <f>[1]!b_dq_cleanprice($A6766,日期设置!B$2)</f>
        <v>100.0159</v>
      </c>
      <c r="G6766" s="18" t="str">
        <f t="shared" si="211"/>
        <v>4.62 + 2.62</v>
      </c>
      <c r="H6766" s="27">
        <f>[1]!b_dq_pctchange($A6766,日期设置!$B$2,1)/100</f>
        <v>0</v>
      </c>
      <c r="I6766" s="26">
        <f>[1]!b_pq_pctchange(A6766,日期设置!$B$4,日期设置!$B$2,1)</f>
        <v>0</v>
      </c>
      <c r="J6766" s="26">
        <f>[1]!b_pq_pctchange(A6766,日期设置!$C$4,日期设置!$B$2,1)</f>
        <v>-2.6588699802585859E-2</v>
      </c>
      <c r="K6766" s="52">
        <f>[1]!b_dq_amount($A6766,日期设置!B$2,2,10000)</f>
        <v>0</v>
      </c>
      <c r="L6766" s="26">
        <f>[1]!b_info_latestpar(A6766,日期设置!$B$2)</f>
        <v>100</v>
      </c>
      <c r="M6766" s="6">
        <f>[1]!b_info_outstandingbalance($A6766,日期设置!B$2)</f>
        <v>23.5</v>
      </c>
      <c r="N6766" s="7" t="str">
        <f>[1]!b_info_latestissurercreditrating2(A6766,日期设置!$B$2,"102","1")</f>
        <v>AAA</v>
      </c>
      <c r="O6766" s="43">
        <v>3.6</v>
      </c>
      <c r="P6766" s="9" t="str">
        <f>[1]!b_info_repurchasedate(A6766)</f>
        <v>2023-11-06</v>
      </c>
      <c r="Q6766" s="31" t="s">
        <v>17334</v>
      </c>
      <c r="R6766" s="2" t="str">
        <f>IF((--IF(P6766=0,Q6766,P6766))&gt;(--日期设置!$B$2),IF(P6766=0,Q6766,P6766),Q6766)</f>
        <v>2023-11-06</v>
      </c>
      <c r="S6766" s="31" t="s">
        <v>21682</v>
      </c>
      <c r="T6766" s="8">
        <f>[1]!b_anal_ptmyear($A6766,日期设置!$B$2)</f>
        <v>4.6273972602739724</v>
      </c>
      <c r="U6766" s="8">
        <f>[1]!b_anal_termifexercise($A6766,日期设置!B$2)</f>
        <v>2.6273972602739728</v>
      </c>
      <c r="V6766" s="10">
        <f>[1]!b_dq_dirtyprice(A6766,日期设置!$B$2)</f>
        <v>101.3573</v>
      </c>
      <c r="W6766" s="11">
        <f>IF(U6766=0,ROUNDUP((Q6766-日期设置!$B$2)/365,0),ROUNDUP((R6766-日期设置!$B$2)/365,0))</f>
        <v>3</v>
      </c>
      <c r="X6766" s="18">
        <f>_xlfn.IFNA(VLOOKUP(A6766,过往入选债券!A:D,4,0),2)</f>
        <v>2</v>
      </c>
      <c r="Y6766">
        <f>_xlfn.IFNA(VLOOKUP(C6766,[2]Sheet1!$A:$A,1,0),3)</f>
        <v>3</v>
      </c>
    </row>
    <row r="6767" spans="1:25" hidden="1" x14ac:dyDescent="0.2">
      <c r="A6767" s="21" t="s">
        <v>8431</v>
      </c>
      <c r="B6767" s="21" t="s">
        <v>8432</v>
      </c>
      <c r="C6767" s="37" t="s">
        <v>3258</v>
      </c>
      <c r="D6767" s="26" t="str">
        <f>[1]!b_calc_yield(A6767,日期设置!$B$2,F6767,1,R6767,1,O6767,L6767,S6767,)</f>
        <v>Fetching...</v>
      </c>
      <c r="E6767" s="26">
        <f t="shared" si="210"/>
        <v>3.7453105023788069</v>
      </c>
      <c r="F6767" s="18">
        <f>[1]!b_dq_cleanprice($A6767,日期设置!B$2)</f>
        <v>100.8965</v>
      </c>
      <c r="G6767" s="18" t="str">
        <f t="shared" si="211"/>
        <v>3.08 + 1.08</v>
      </c>
      <c r="H6767" s="27">
        <f>[1]!b_dq_pctchange($A6767,日期设置!$B$2,1)/100</f>
        <v>0</v>
      </c>
      <c r="I6767" s="26">
        <f>[1]!b_pq_pctchange(A6767,日期设置!$B$4,日期设置!$B$2,1)</f>
        <v>0</v>
      </c>
      <c r="J6767" s="26">
        <f>[1]!b_pq_pctchange(A6767,日期设置!$C$4,日期设置!$B$2,1)</f>
        <v>0</v>
      </c>
      <c r="K6767" s="52">
        <f>[1]!b_dq_amount($A6767,日期设置!B$2,2,10000)</f>
        <v>0</v>
      </c>
      <c r="L6767" s="26">
        <f>[1]!b_info_latestpar(A6767,日期设置!$B$2)</f>
        <v>100</v>
      </c>
      <c r="M6767" s="6">
        <f>[1]!b_info_outstandingbalance($A6767,日期设置!B$2)</f>
        <v>10</v>
      </c>
      <c r="N6767" s="7" t="str">
        <f>[1]!b_info_latestissurercreditrating2(A6767,日期设置!$B$2,"102","1")</f>
        <v>AA+</v>
      </c>
      <c r="O6767" s="8">
        <v>4.45</v>
      </c>
      <c r="P6767" s="9" t="str">
        <f>[1]!b_info_repurchasedate(A6767)</f>
        <v>2022-04-22</v>
      </c>
      <c r="Q6767" s="8" t="s">
        <v>16086</v>
      </c>
      <c r="R6767" s="2" t="str">
        <f>IF((--IF(P6767=0,Q6767,P6767))&gt;(--日期设置!$B$2),IF(P6767=0,Q6767,P6767),Q6767)</f>
        <v>2022-04-22</v>
      </c>
      <c r="S6767" s="2" t="s">
        <v>17871</v>
      </c>
      <c r="T6767" s="8">
        <f>[1]!b_anal_ptmyear($A6767,日期设置!$B$2)</f>
        <v>3.0849315068493151</v>
      </c>
      <c r="U6767" s="8">
        <f>[1]!b_anal_termifexercise($A6767,日期设置!B$2)</f>
        <v>1.0849315068493151</v>
      </c>
      <c r="V6767" s="10">
        <f>[1]!b_dq_dirtyprice(A6767,日期设置!$B$2)</f>
        <v>104.9686</v>
      </c>
      <c r="W6767" s="11">
        <f>IF(U6767=0,ROUNDUP((Q6767-日期设置!$B$2)/365,0),ROUNDUP((R6767-日期设置!$B$2)/365,0))</f>
        <v>2</v>
      </c>
      <c r="X6767" s="18">
        <f>_xlfn.IFNA(VLOOKUP(A6767,过往入选债券!A:D,4,0),2)</f>
        <v>2</v>
      </c>
      <c r="Y6767">
        <f>_xlfn.IFNA(VLOOKUP(C6767,[2]Sheet1!$A:$A,1,0),3)</f>
        <v>3</v>
      </c>
    </row>
    <row r="6768" spans="1:25" hidden="1" x14ac:dyDescent="0.2">
      <c r="A6768" s="21" t="s">
        <v>5127</v>
      </c>
      <c r="B6768" s="21" t="s">
        <v>5128</v>
      </c>
      <c r="C6768" s="37" t="s">
        <v>5013</v>
      </c>
      <c r="D6768" s="26" t="str">
        <f>[1]!b_calc_yield(A6768,日期设置!$B$2,F6768,1,R6768,1,O6768,L6768,S6768,)</f>
        <v>Fetching...</v>
      </c>
      <c r="E6768" s="26">
        <f t="shared" si="210"/>
        <v>1.5229917988228703</v>
      </c>
      <c r="F6768" s="18">
        <f>[1]!b_dq_cleanprice($A6768,日期设置!B$2)</f>
        <v>99.995099999999994</v>
      </c>
      <c r="G6768" s="18" t="str">
        <f t="shared" si="211"/>
        <v>0.42 + 0</v>
      </c>
      <c r="H6768" s="27">
        <f>[1]!b_dq_pctchange($A6768,日期设置!$B$2,1)/100</f>
        <v>0</v>
      </c>
      <c r="I6768" s="26">
        <f>[1]!b_pq_pctchange(A6768,日期设置!$B$4,日期设置!$B$2,1)</f>
        <v>0</v>
      </c>
      <c r="J6768" s="26">
        <f>[1]!b_pq_pctchange(A6768,日期设置!$C$4,日期设置!$B$2,1)</f>
        <v>0.20723872437949839</v>
      </c>
      <c r="K6768" s="52">
        <f>[1]!b_dq_amount($A6768,日期设置!B$2,2,10000)</f>
        <v>0</v>
      </c>
      <c r="L6768" s="26">
        <f>[1]!b_info_latestpar(A6768,日期设置!$B$2)</f>
        <v>100</v>
      </c>
      <c r="M6768" s="6">
        <f>[1]!b_info_outstandingbalance($A6768,日期设置!B$2)</f>
        <v>4</v>
      </c>
      <c r="N6768" s="7" t="str">
        <f>[1]!b_info_latestissurercreditrating2(A6768,日期设置!$B$2,"102","1")</f>
        <v>AA+</v>
      </c>
      <c r="O6768" s="8">
        <v>3.65</v>
      </c>
      <c r="P6768" s="9">
        <f>[1]!b_info_repurchasedate(A6768)</f>
        <v>0</v>
      </c>
      <c r="Q6768" s="8" t="s">
        <v>16977</v>
      </c>
      <c r="R6768" s="2" t="str">
        <f>IF((--IF(P6768=0,Q6768,P6768))&gt;(--日期设置!$B$2),IF(P6768=0,Q6768,P6768),Q6768)</f>
        <v>2021-08-24</v>
      </c>
      <c r="S6768" s="2" t="s">
        <v>18638</v>
      </c>
      <c r="T6768" s="8">
        <f>[1]!b_anal_ptmyear($A6768,日期设置!$B$2)</f>
        <v>0.42465753424657532</v>
      </c>
      <c r="U6768" s="8">
        <f>[1]!b_anal_termifexercise($A6768,日期设置!B$2)</f>
        <v>0</v>
      </c>
      <c r="V6768" s="10">
        <f>[1]!b_dq_dirtyprice(A6768,日期设置!$B$2)</f>
        <v>102.0951</v>
      </c>
      <c r="W6768" s="11">
        <f>IF(U6768=0,ROUNDUP((Q6768-日期设置!$B$2)/365,0),ROUNDUP((R6768-日期设置!$B$2)/365,0))</f>
        <v>1</v>
      </c>
      <c r="X6768" s="18">
        <f>_xlfn.IFNA(VLOOKUP(A6768,过往入选债券!A:D,4,0),2)</f>
        <v>2</v>
      </c>
      <c r="Y6768" s="45">
        <f>_xlfn.IFNA(VLOOKUP(C6768,[2]Sheet1!$A:$A,1,0),3)</f>
        <v>3</v>
      </c>
    </row>
    <row r="6769" spans="1:25" hidden="1" x14ac:dyDescent="0.2">
      <c r="A6769" s="21" t="s">
        <v>5818</v>
      </c>
      <c r="B6769" s="21" t="s">
        <v>5819</v>
      </c>
      <c r="C6769" s="37" t="s">
        <v>278</v>
      </c>
      <c r="D6769" s="26" t="str">
        <f>[1]!b_calc_yield(A6769,日期设置!$B$2,F6769,1,R6769,1,O6769,L6769,S6769,)</f>
        <v>Fetching...</v>
      </c>
      <c r="E6769" s="26">
        <f t="shared" si="210"/>
        <v>3.3307985088576908</v>
      </c>
      <c r="F6769" s="18">
        <f>[1]!b_dq_cleanprice($A6769,日期设置!B$2)</f>
        <v>101.7792</v>
      </c>
      <c r="G6769" s="18" t="str">
        <f t="shared" si="211"/>
        <v>0.92 + 0</v>
      </c>
      <c r="H6769" s="27">
        <f>[1]!b_dq_pctchange($A6769,日期设置!$B$2,1)/100</f>
        <v>0</v>
      </c>
      <c r="I6769" s="26">
        <f>[1]!b_pq_pctchange(A6769,日期设置!$B$4,日期设置!$B$2,1)</f>
        <v>0</v>
      </c>
      <c r="J6769" s="26">
        <f>[1]!b_pq_pctchange(A6769,日期设置!$C$4,日期设置!$B$2,1)</f>
        <v>-1.5423169530099626E-2</v>
      </c>
      <c r="K6769" s="52">
        <f>[1]!b_dq_amount($A6769,日期设置!B$2,2,10000)</f>
        <v>0</v>
      </c>
      <c r="L6769" s="26">
        <f>[1]!b_info_latestpar(A6769,日期设置!$B$2)</f>
        <v>100</v>
      </c>
      <c r="M6769" s="6">
        <f>[1]!b_info_outstandingbalance($A6769,日期设置!B$2)</f>
        <v>5</v>
      </c>
      <c r="N6769" s="7" t="str">
        <f>[1]!b_info_latestissurercreditrating2(A6769,日期设置!$B$2,"102","1")</f>
        <v>AA+</v>
      </c>
      <c r="O6769" s="8">
        <v>5.58</v>
      </c>
      <c r="P6769" s="9">
        <f>[1]!b_info_repurchasedate(A6769)</f>
        <v>0</v>
      </c>
      <c r="Q6769" s="8" t="s">
        <v>16321</v>
      </c>
      <c r="R6769" s="2" t="str">
        <f>IF((--IF(P6769=0,Q6769,P6769))&gt;(--日期设置!$B$2),IF(P6769=0,Q6769,P6769),Q6769)</f>
        <v>2022-02-24</v>
      </c>
      <c r="S6769" s="2" t="s">
        <v>18100</v>
      </c>
      <c r="T6769" s="8">
        <f>[1]!b_anal_ptmyear($A6769,日期设置!$B$2)</f>
        <v>0.92876712328767119</v>
      </c>
      <c r="U6769" s="8">
        <f>[1]!b_anal_termifexercise($A6769,日期设置!B$2)</f>
        <v>0</v>
      </c>
      <c r="V6769" s="10">
        <f>[1]!b_dq_dirtyprice(A6769,日期设置!$B$2)</f>
        <v>102.1767</v>
      </c>
      <c r="W6769" s="11">
        <f>IF(U6769=0,ROUNDUP((Q6769-日期设置!$B$2)/365,0),ROUNDUP((R6769-日期设置!$B$2)/365,0))</f>
        <v>1</v>
      </c>
      <c r="X6769" s="18">
        <f>_xlfn.IFNA(VLOOKUP(A6769,过往入选债券!A:D,4,0),2)</f>
        <v>2</v>
      </c>
      <c r="Y6769">
        <f>_xlfn.IFNA(VLOOKUP(C6769,[2]Sheet1!$A:$A,1,0),3)</f>
        <v>3</v>
      </c>
    </row>
    <row r="6770" spans="1:25" hidden="1" x14ac:dyDescent="0.2">
      <c r="A6770" s="21" t="s">
        <v>13238</v>
      </c>
      <c r="B6770" s="21" t="s">
        <v>13239</v>
      </c>
      <c r="C6770" s="37" t="s">
        <v>2315</v>
      </c>
      <c r="D6770" s="26" t="str">
        <f>[1]!b_calc_yield(A6770,日期设置!$B$2,F6770,1,R6770,1,O6770,L6770,S6770,)</f>
        <v>Fetching...</v>
      </c>
      <c r="E6770" s="26">
        <f t="shared" si="210"/>
        <v>18.287471140952704</v>
      </c>
      <c r="F6770" s="18">
        <f>[1]!b_dq_cleanprice($A6770,日期设置!B$2)</f>
        <v>59.622300000000003</v>
      </c>
      <c r="G6770" s="18" t="str">
        <f t="shared" si="211"/>
        <v>2.30 + 0</v>
      </c>
      <c r="H6770" s="27">
        <f>[1]!b_dq_pctchange($A6770,日期设置!$B$2,1)/100</f>
        <v>0</v>
      </c>
      <c r="I6770" s="26">
        <f>[1]!b_pq_pctchange(A6770,日期设置!$B$4,日期设置!$B$2,1)</f>
        <v>0</v>
      </c>
      <c r="J6770" s="26">
        <f>[1]!b_pq_pctchange(A6770,日期设置!$C$4,日期设置!$B$2,1)</f>
        <v>0</v>
      </c>
      <c r="K6770" s="52">
        <f>[1]!b_dq_amount($A6770,日期设置!B$2,2,10000)</f>
        <v>0</v>
      </c>
      <c r="L6770" s="26">
        <f>[1]!b_info_latestpar(A6770,日期设置!$B$2)</f>
        <v>60</v>
      </c>
      <c r="M6770" s="6">
        <f>[1]!b_info_outstandingbalance($A6770,日期设置!B$2)</f>
        <v>7.2</v>
      </c>
      <c r="N6770" s="7" t="str">
        <f>[1]!b_info_latestissurercreditrating2(A6770,日期设置!$B$2,"102","1")</f>
        <v>AA</v>
      </c>
      <c r="O6770" s="8">
        <v>4.2</v>
      </c>
      <c r="P6770" s="9">
        <f>[1]!b_info_repurchasedate(A6770)</f>
        <v>0</v>
      </c>
      <c r="Q6770" s="8" t="s">
        <v>17743</v>
      </c>
      <c r="R6770" s="2" t="str">
        <f>IF((--IF(P6770=0,Q6770,P6770))&gt;(--日期设置!$B$2),IF(P6770=0,Q6770,P6770),Q6770)</f>
        <v>2023-07-11</v>
      </c>
      <c r="S6770" s="2" t="s">
        <v>18968</v>
      </c>
      <c r="T6770" s="8">
        <f>[1]!b_anal_ptmyear($A6770,日期设置!$B$2)</f>
        <v>2.3041095890410959</v>
      </c>
      <c r="U6770" s="8">
        <f>[1]!b_anal_termifexercise($A6770,日期设置!B$2)</f>
        <v>0</v>
      </c>
      <c r="V6770" s="10">
        <f>[1]!b_dq_dirtyprice(A6770,日期设置!$B$2)</f>
        <v>61.375900000000001</v>
      </c>
      <c r="W6770" s="11">
        <f>IF(U6770=0,ROUNDUP((Q6770-日期设置!$B$2)/365,0),ROUNDUP((R6770-日期设置!$B$2)/365,0))</f>
        <v>3</v>
      </c>
      <c r="X6770" s="18">
        <f>_xlfn.IFNA(VLOOKUP(A6770,过往入选债券!A:D,4,0),2)</f>
        <v>2</v>
      </c>
      <c r="Y6770">
        <f>_xlfn.IFNA(VLOOKUP(C6770,[2]Sheet1!$A:$A,1,0),3)</f>
        <v>3</v>
      </c>
    </row>
    <row r="6771" spans="1:25" x14ac:dyDescent="0.2">
      <c r="A6771" s="21" t="s">
        <v>6520</v>
      </c>
      <c r="B6771" s="21" t="s">
        <v>6521</v>
      </c>
      <c r="C6771" s="37" t="s">
        <v>92</v>
      </c>
      <c r="D6771" s="26" t="str">
        <f>[1]!b_calc_yield(A6771,日期设置!$B$2,F6771,1,R6771,1,O6771,L6771,S6771,)</f>
        <v>Fetching...</v>
      </c>
      <c r="E6771" s="26">
        <f t="shared" si="210"/>
        <v>6.7575078182590342</v>
      </c>
      <c r="F6771" s="18">
        <f>[1]!b_dq_cleanprice($A6771,日期设置!B$2)</f>
        <v>105.1947</v>
      </c>
      <c r="G6771" s="18" t="str">
        <f t="shared" si="211"/>
        <v>2.01 + 0</v>
      </c>
      <c r="H6771" s="27">
        <f>[1]!b_dq_pctchange($A6771,日期设置!$B$2,1)/100</f>
        <v>-4.6843525521647166E-4</v>
      </c>
      <c r="I6771" s="26">
        <f>[1]!b_pq_pctchange(A6771,日期设置!$B$4,日期设置!$B$2,1)</f>
        <v>-5.2351643423546583E-2</v>
      </c>
      <c r="J6771" s="26">
        <f>[1]!b_pq_pctchange(A6771,日期设置!$C$4,日期设置!$B$2,1)</f>
        <v>3.1570489199938837E-2</v>
      </c>
      <c r="K6771" s="52">
        <f>[1]!b_dq_amount($A6771,日期设置!B$2,2,10000)</f>
        <v>17828.460492799997</v>
      </c>
      <c r="L6771" s="26">
        <f>[1]!b_info_latestpar(A6771,日期设置!$B$2)</f>
        <v>100</v>
      </c>
      <c r="M6771" s="6">
        <f>[1]!b_info_outstandingbalance($A6771,日期设置!B$2)</f>
        <v>20</v>
      </c>
      <c r="N6771" s="7" t="str">
        <f>[1]!b_info_latestissurercreditrating2(A6771,日期设置!$B$2,"102","1")</f>
        <v>AAA</v>
      </c>
      <c r="O6771" s="8">
        <v>6.3</v>
      </c>
      <c r="P6771" s="9">
        <f>[1]!b_info_repurchasedate(A6771)</f>
        <v>0</v>
      </c>
      <c r="Q6771" s="8" t="s">
        <v>16310</v>
      </c>
      <c r="R6771" s="2" t="str">
        <f>IF((--IF(P6771=0,Q6771,P6771))&gt;(--日期设置!$B$2),IF(P6771=0,Q6771,P6771),Q6771)</f>
        <v>2023-03-29</v>
      </c>
      <c r="S6771" s="2" t="s">
        <v>18090</v>
      </c>
      <c r="T6771" s="8">
        <f>[1]!b_anal_ptmyear($A6771,日期设置!$B$2)</f>
        <v>2.0191780821917806</v>
      </c>
      <c r="U6771" s="8">
        <f>[1]!b_anal_termifexercise($A6771,日期设置!B$2)</f>
        <v>0</v>
      </c>
      <c r="V6771" s="10">
        <f>[1]!b_dq_dirtyprice(A6771,日期设置!$B$2)</f>
        <v>111.37390000000001</v>
      </c>
      <c r="W6771" s="11">
        <f>IF(U6771=0,ROUNDUP((Q6771-日期设置!$B$2)/365,0),ROUNDUP((R6771-日期设置!$B$2)/365,0))</f>
        <v>3</v>
      </c>
      <c r="X6771" s="18">
        <f>_xlfn.IFNA(VLOOKUP(A6771,过往入选债券!A:D,4,0),2)</f>
        <v>2</v>
      </c>
      <c r="Y6771" s="45">
        <f>_xlfn.IFNA(VLOOKUP(C6771,[2]Sheet1!$A:$A,1,0),3)</f>
        <v>3</v>
      </c>
    </row>
    <row r="6772" spans="1:25" hidden="1" x14ac:dyDescent="0.2">
      <c r="A6772" s="21" t="s">
        <v>7130</v>
      </c>
      <c r="B6772" s="21" t="s">
        <v>7131</v>
      </c>
      <c r="C6772" s="37" t="s">
        <v>5099</v>
      </c>
      <c r="D6772" s="26" t="str">
        <f>[1]!b_calc_yield(A6772,日期设置!$B$2,F6772,1,R6772,1,O6772,L6772,S6772,)</f>
        <v>Fetching...</v>
      </c>
      <c r="E6772" s="26">
        <f t="shared" si="210"/>
        <v>1.4339602321951972</v>
      </c>
      <c r="F6772" s="18">
        <f>[1]!b_dq_cleanprice($A6772,日期设置!B$2)</f>
        <v>100.7047</v>
      </c>
      <c r="G6772" s="18" t="str">
        <f t="shared" si="211"/>
        <v>0.4 + 0.40</v>
      </c>
      <c r="H6772" s="27">
        <f>[1]!b_dq_pctchange($A6772,日期设置!$B$2,1)/100</f>
        <v>0</v>
      </c>
      <c r="I6772" s="26">
        <f>[1]!b_pq_pctchange(A6772,日期设置!$B$4,日期设置!$B$2,1)</f>
        <v>0</v>
      </c>
      <c r="J6772" s="26">
        <f>[1]!b_pq_pctchange(A6772,日期设置!$C$4,日期设置!$B$2,1)</f>
        <v>-0.13199415298627981</v>
      </c>
      <c r="K6772" s="52">
        <f>[1]!b_dq_amount($A6772,日期设置!B$2,2,10000)</f>
        <v>0</v>
      </c>
      <c r="L6772" s="26">
        <f>[1]!b_info_latestpar(A6772,日期设置!$B$2)</f>
        <v>100</v>
      </c>
      <c r="M6772" s="6">
        <f>[1]!b_info_outstandingbalance($A6772,日期设置!B$2)</f>
        <v>7</v>
      </c>
      <c r="N6772" s="7" t="str">
        <f>[1]!b_info_latestissurercreditrating2(A6772,日期设置!$B$2,"102","1")</f>
        <v>AAA</v>
      </c>
      <c r="O6772" s="8">
        <v>5.49</v>
      </c>
      <c r="P6772" s="9">
        <f>[1]!b_info_repurchasedate(A6772)</f>
        <v>0</v>
      </c>
      <c r="Q6772" s="8" t="s">
        <v>16618</v>
      </c>
      <c r="R6772" s="2" t="str">
        <f>IF((--IF(P6772=0,Q6772,P6772))&gt;(--日期设置!$B$2),IF(P6772=0,Q6772,P6772),Q6772)</f>
        <v>2021-08-15</v>
      </c>
      <c r="S6772" s="2" t="s">
        <v>18745</v>
      </c>
      <c r="T6772" s="8">
        <f>[1]!b_anal_ptmyear($A6772,日期设置!$B$2)</f>
        <v>0.4</v>
      </c>
      <c r="U6772" s="8">
        <f>[1]!b_anal_termifexercise($A6772,日期设置!B$2)</f>
        <v>0.40273972602739727</v>
      </c>
      <c r="V6772" s="10">
        <f>[1]!b_dq_dirtyprice(A6772,日期设置!$B$2)</f>
        <v>103.9987</v>
      </c>
      <c r="W6772" s="11">
        <f>IF(U6772=0,ROUNDUP((Q6772-日期设置!$B$2)/365,0),ROUNDUP((R6772-日期设置!$B$2)/365,0))</f>
        <v>1</v>
      </c>
      <c r="X6772" s="18">
        <f>_xlfn.IFNA(VLOOKUP(A6772,过往入选债券!A:D,4,0),2)</f>
        <v>2</v>
      </c>
      <c r="Y6772">
        <f>_xlfn.IFNA(VLOOKUP(C6772,[2]Sheet1!$A:$A,1,0),3)</f>
        <v>3</v>
      </c>
    </row>
    <row r="6773" spans="1:25" hidden="1" x14ac:dyDescent="0.2">
      <c r="A6773" s="21" t="s">
        <v>7759</v>
      </c>
      <c r="B6773" s="21" t="s">
        <v>7760</v>
      </c>
      <c r="C6773" s="37" t="s">
        <v>248</v>
      </c>
      <c r="D6773" s="26" t="str">
        <f>[1]!b_calc_yield(A6773,日期设置!$B$2,F6773,1,R6773,1,O6773,L6773,S6773,)</f>
        <v>Fetching...</v>
      </c>
      <c r="E6773" s="26">
        <f t="shared" si="210"/>
        <v>2.7401213641733202</v>
      </c>
      <c r="F6773" s="18">
        <f>[1]!b_dq_cleanprice($A6773,日期设置!B$2)</f>
        <v>102.3494</v>
      </c>
      <c r="G6773" s="18" t="str">
        <f t="shared" si="211"/>
        <v>0.76 + 0.76</v>
      </c>
      <c r="H6773" s="27">
        <f>[1]!b_dq_pctchange($A6773,日期设置!$B$2,1)/100</f>
        <v>0</v>
      </c>
      <c r="I6773" s="26">
        <f>[1]!b_pq_pctchange(A6773,日期设置!$B$4,日期设置!$B$2,1)</f>
        <v>0</v>
      </c>
      <c r="J6773" s="26">
        <f>[1]!b_pq_pctchange(A6773,日期设置!$C$4,日期设置!$B$2,1)</f>
        <v>-0.22489742162466092</v>
      </c>
      <c r="K6773" s="52">
        <f>[1]!b_dq_amount($A6773,日期设置!B$2,2,10000)</f>
        <v>0</v>
      </c>
      <c r="L6773" s="26">
        <f>[1]!b_info_latestpar(A6773,日期设置!$B$2)</f>
        <v>100</v>
      </c>
      <c r="M6773" s="6">
        <f>[1]!b_info_outstandingbalance($A6773,日期设置!B$2)</f>
        <v>30</v>
      </c>
      <c r="N6773" s="7" t="str">
        <f>[1]!b_info_latestissurercreditrating2(A6773,日期设置!$B$2,"102","1")</f>
        <v>AAA</v>
      </c>
      <c r="O6773" s="8">
        <v>6.8</v>
      </c>
      <c r="P6773" s="9">
        <f>[1]!b_info_repurchasedate(A6773)</f>
        <v>0</v>
      </c>
      <c r="Q6773" s="8" t="s">
        <v>16202</v>
      </c>
      <c r="R6773" s="2" t="str">
        <f>IF((--IF(P6773=0,Q6773,P6773))&gt;(--日期设置!$B$2),IF(P6773=0,Q6773,P6773),Q6773)</f>
        <v>2021-12-26</v>
      </c>
      <c r="S6773" s="2" t="s">
        <v>17989</v>
      </c>
      <c r="T6773" s="8">
        <f>[1]!b_anal_ptmyear($A6773,日期设置!$B$2)</f>
        <v>0.76438356164383559</v>
      </c>
      <c r="U6773" s="8">
        <f>[1]!b_anal_termifexercise($A6773,日期设置!B$2)</f>
        <v>0.76712328767123283</v>
      </c>
      <c r="V6773" s="10">
        <f>[1]!b_dq_dirtyprice(A6773,日期设置!$B$2)</f>
        <v>103.9516</v>
      </c>
      <c r="W6773" s="11">
        <f>IF(U6773=0,ROUNDUP((Q6773-日期设置!$B$2)/365,0),ROUNDUP((R6773-日期设置!$B$2)/365,0))</f>
        <v>1</v>
      </c>
      <c r="X6773" s="18">
        <f>_xlfn.IFNA(VLOOKUP(A6773,过往入选债券!A:D,4,0),2)</f>
        <v>2</v>
      </c>
      <c r="Y6773" s="45">
        <f>_xlfn.IFNA(VLOOKUP(C6773,[2]Sheet1!$A:$A,1,0),3)</f>
        <v>3</v>
      </c>
    </row>
    <row r="6774" spans="1:25" hidden="1" x14ac:dyDescent="0.2">
      <c r="A6774" s="21" t="s">
        <v>2377</v>
      </c>
      <c r="B6774" s="21" t="s">
        <v>2378</v>
      </c>
      <c r="C6774" s="37" t="s">
        <v>2379</v>
      </c>
      <c r="D6774" s="26" t="str">
        <f>[1]!b_calc_yield(A6774,日期设置!$B$2,F6774,1,R6774,1,O6774,L6774,S6774,)</f>
        <v>Fetching...</v>
      </c>
      <c r="E6774" s="26">
        <f t="shared" si="210"/>
        <v>2.6904908605463129</v>
      </c>
      <c r="F6774" s="18">
        <f>[1]!b_dq_cleanprice($A6774,日期设置!B$2)</f>
        <v>102.45140000000001</v>
      </c>
      <c r="G6774" s="18" t="str">
        <f t="shared" si="211"/>
        <v>0.75 + 0</v>
      </c>
      <c r="H6774" s="27">
        <f>[1]!b_dq_pctchange($A6774,日期设置!$B$2,1)/100</f>
        <v>0</v>
      </c>
      <c r="I6774" s="26">
        <f>[1]!b_pq_pctchange(A6774,日期设置!$B$4,日期设置!$B$2,1)</f>
        <v>-2.0200620461560598E-2</v>
      </c>
      <c r="J6774" s="26">
        <f>[1]!b_pq_pctchange(A6774,日期设置!$C$4,日期设置!$B$2,1)</f>
        <v>-2.0395755731058517E-2</v>
      </c>
      <c r="K6774" s="52">
        <f>[1]!b_dq_amount($A6774,日期设置!B$2,2,10000)</f>
        <v>0</v>
      </c>
      <c r="L6774" s="26">
        <f>[1]!b_info_latestpar(A6774,日期设置!$B$2)</f>
        <v>100</v>
      </c>
      <c r="M6774" s="6">
        <f>[1]!b_info_outstandingbalance($A6774,日期设置!B$2)</f>
        <v>7.9</v>
      </c>
      <c r="N6774" s="7" t="str">
        <f>[1]!b_info_latestissurercreditrating2(A6774,日期设置!$B$2,"102","1")</f>
        <v>AA</v>
      </c>
      <c r="O6774" s="8">
        <v>7</v>
      </c>
      <c r="P6774" s="9">
        <f>[1]!b_info_repurchasedate(A6774)</f>
        <v>0</v>
      </c>
      <c r="Q6774" s="8" t="s">
        <v>16181</v>
      </c>
      <c r="R6774" s="2" t="str">
        <f>IF((--IF(P6774=0,Q6774,P6774))&gt;(--日期设置!$B$2),IF(P6774=0,Q6774,P6774),Q6774)</f>
        <v>2021-12-21</v>
      </c>
      <c r="S6774" s="2" t="s">
        <v>17970</v>
      </c>
      <c r="T6774" s="8">
        <f>[1]!b_anal_ptmyear($A6774,日期设置!$B$2)</f>
        <v>0.75068493150684934</v>
      </c>
      <c r="U6774" s="8">
        <f>[1]!b_anal_termifexercise($A6774,日期设置!B$2)</f>
        <v>0</v>
      </c>
      <c r="V6774" s="10">
        <f>[1]!b_dq_dirtyprice(A6774,日期设置!$B$2)</f>
        <v>104.1966</v>
      </c>
      <c r="W6774" s="11">
        <f>IF(U6774=0,ROUNDUP((Q6774-日期设置!$B$2)/365,0),ROUNDUP((R6774-日期设置!$B$2)/365,0))</f>
        <v>1</v>
      </c>
      <c r="X6774" s="18">
        <f>_xlfn.IFNA(VLOOKUP(A6774,过往入选债券!A:D,4,0),2)</f>
        <v>2</v>
      </c>
      <c r="Y6774" s="45">
        <f>_xlfn.IFNA(VLOOKUP(C6774,[2]Sheet1!$A:$A,1,0),3)</f>
        <v>3</v>
      </c>
    </row>
    <row r="6775" spans="1:25" hidden="1" x14ac:dyDescent="0.2">
      <c r="A6775" s="21" t="s">
        <v>1820</v>
      </c>
      <c r="B6775" s="21" t="s">
        <v>1821</v>
      </c>
      <c r="C6775" s="37" t="s">
        <v>1234</v>
      </c>
      <c r="D6775" s="26" t="str">
        <f>[1]!b_calc_yield(A6775,日期设置!$B$2,F6775,1,R6775,1,O6775,L6775,S6775,)</f>
        <v>Fetching...</v>
      </c>
      <c r="E6775" s="26">
        <f t="shared" si="210"/>
        <v>0.34360627008265254</v>
      </c>
      <c r="F6775" s="18">
        <f>[1]!b_dq_cleanprice($A6775,日期设置!B$2)</f>
        <v>100.2373</v>
      </c>
      <c r="G6775" s="18" t="str">
        <f t="shared" si="211"/>
        <v>0.09 + 0</v>
      </c>
      <c r="H6775" s="27">
        <f>[1]!b_dq_pctchange($A6775,日期设置!$B$2,1)/100</f>
        <v>0</v>
      </c>
      <c r="I6775" s="26">
        <f>[1]!b_pq_pctchange(A6775,日期设置!$B$4,日期设置!$B$2,1)</f>
        <v>0</v>
      </c>
      <c r="J6775" s="26">
        <f>[1]!b_pq_pctchange(A6775,日期设置!$C$4,日期设置!$B$2,1)</f>
        <v>0</v>
      </c>
      <c r="K6775" s="52">
        <f>[1]!b_dq_amount($A6775,日期设置!B$2,2,10000)</f>
        <v>0</v>
      </c>
      <c r="L6775" s="26">
        <f>[1]!b_info_latestpar(A6775,日期设置!$B$2)</f>
        <v>100</v>
      </c>
      <c r="M6775" s="6">
        <f>[1]!b_info_outstandingbalance($A6775,日期设置!B$2)</f>
        <v>10</v>
      </c>
      <c r="N6775" s="7">
        <f>[1]!b_info_latestissurercreditrating2(A6775,日期设置!$B$2,"102","1")</f>
        <v>0</v>
      </c>
      <c r="O6775" s="8">
        <v>6.27</v>
      </c>
      <c r="P6775" s="9">
        <f>[1]!b_info_repurchasedate(A6775)</f>
        <v>0</v>
      </c>
      <c r="Q6775" s="8" t="s">
        <v>16224</v>
      </c>
      <c r="R6775" s="2" t="str">
        <f>IF((--IF(P6775=0,Q6775,P6775))&gt;(--日期设置!$B$2),IF(P6775=0,Q6775,P6775),Q6775)</f>
        <v>2021-04-26</v>
      </c>
      <c r="S6775" s="2" t="s">
        <v>18010</v>
      </c>
      <c r="T6775" s="8">
        <f>[1]!b_anal_ptmyear($A6775,日期设置!$B$2)</f>
        <v>9.5890410958904104E-2</v>
      </c>
      <c r="U6775" s="8">
        <f>[1]!b_anal_termifexercise($A6775,日期设置!B$2)</f>
        <v>0</v>
      </c>
      <c r="V6775" s="10">
        <f>[1]!b_dq_dirtyprice(A6775,日期设置!$B$2)</f>
        <v>105.9061</v>
      </c>
      <c r="W6775" s="11">
        <f>IF(U6775=0,ROUNDUP((Q6775-日期设置!$B$2)/365,0),ROUNDUP((R6775-日期设置!$B$2)/365,0))</f>
        <v>1</v>
      </c>
      <c r="X6775" s="18">
        <f>_xlfn.IFNA(VLOOKUP(A6775,过往入选债券!A:D,4,0),2)</f>
        <v>2</v>
      </c>
      <c r="Y6775">
        <f>_xlfn.IFNA(VLOOKUP(C6775,[2]Sheet1!$A:$A,1,0),3)</f>
        <v>3</v>
      </c>
    </row>
    <row r="6776" spans="1:25" hidden="1" x14ac:dyDescent="0.2">
      <c r="A6776" s="21" t="s">
        <v>5870</v>
      </c>
      <c r="B6776" s="21" t="s">
        <v>5871</v>
      </c>
      <c r="C6776" s="37" t="s">
        <v>4904</v>
      </c>
      <c r="D6776" s="26" t="str">
        <f>[1]!b_calc_yield(A6776,日期设置!$B$2,F6776,1,R6776,1,O6776,L6776,S6776,)</f>
        <v>Fetching...</v>
      </c>
      <c r="E6776" s="26">
        <f t="shared" si="210"/>
        <v>10.473158104449842</v>
      </c>
      <c r="F6776" s="18">
        <f>[1]!b_dq_cleanprice($A6776,日期设置!B$2)</f>
        <v>104.9199</v>
      </c>
      <c r="G6776" s="18" t="str">
        <f t="shared" si="211"/>
        <v>3.10 + 0</v>
      </c>
      <c r="H6776" s="27">
        <f>[1]!b_dq_pctchange($A6776,日期设置!$B$2,1)/100</f>
        <v>0</v>
      </c>
      <c r="I6776" s="26">
        <f>[1]!b_pq_pctchange(A6776,日期设置!$B$4,日期设置!$B$2,1)</f>
        <v>0</v>
      </c>
      <c r="J6776" s="26">
        <f>[1]!b_pq_pctchange(A6776,日期设置!$C$4,日期设置!$B$2,1)</f>
        <v>0</v>
      </c>
      <c r="K6776" s="52">
        <f>[1]!b_dq_amount($A6776,日期设置!B$2,2,10000)</f>
        <v>0</v>
      </c>
      <c r="L6776" s="26">
        <f>[1]!b_info_latestpar(A6776,日期设置!$B$2)</f>
        <v>100</v>
      </c>
      <c r="M6776" s="6">
        <f>[1]!b_info_outstandingbalance($A6776,日期设置!B$2)</f>
        <v>40</v>
      </c>
      <c r="N6776" s="7" t="str">
        <f>[1]!b_info_latestissurercreditrating2(A6776,日期设置!$B$2,"102","1")</f>
        <v>AAA</v>
      </c>
      <c r="O6776" s="8">
        <v>5.29</v>
      </c>
      <c r="P6776" s="9">
        <f>[1]!b_info_repurchasedate(A6776)</f>
        <v>0</v>
      </c>
      <c r="Q6776" s="8" t="s">
        <v>16895</v>
      </c>
      <c r="R6776" s="2" t="str">
        <f>IF((--IF(P6776=0,Q6776,P6776))&gt;(--日期设置!$B$2),IF(P6776=0,Q6776,P6776),Q6776)</f>
        <v>2024-04-28</v>
      </c>
      <c r="S6776" s="2" t="s">
        <v>17973</v>
      </c>
      <c r="T6776" s="8">
        <f>[1]!b_anal_ptmyear($A6776,日期设置!$B$2)</f>
        <v>3.1013698630136988</v>
      </c>
      <c r="U6776" s="8">
        <f>[1]!b_anal_termifexercise($A6776,日期设置!B$2)</f>
        <v>0</v>
      </c>
      <c r="V6776" s="10">
        <f>[1]!b_dq_dirtyprice(A6776,日期设置!$B$2)</f>
        <v>109.6737</v>
      </c>
      <c r="W6776" s="11">
        <f>IF(U6776=0,ROUNDUP((Q6776-日期设置!$B$2)/365,0),ROUNDUP((R6776-日期设置!$B$2)/365,0))</f>
        <v>4</v>
      </c>
      <c r="X6776" s="18">
        <f>_xlfn.IFNA(VLOOKUP(A6776,过往入选债券!A:D,4,0),2)</f>
        <v>2</v>
      </c>
      <c r="Y6776">
        <f>_xlfn.IFNA(VLOOKUP(C6776,[2]Sheet1!$A:$A,1,0),3)</f>
        <v>3</v>
      </c>
    </row>
    <row r="6777" spans="1:25" hidden="1" x14ac:dyDescent="0.2">
      <c r="A6777" s="21" t="s">
        <v>6596</v>
      </c>
      <c r="B6777" s="21" t="s">
        <v>6597</v>
      </c>
      <c r="C6777" s="37" t="s">
        <v>416</v>
      </c>
      <c r="D6777" s="26" t="str">
        <f>[1]!b_calc_yield(A6777,日期设置!$B$2,F6777,1,R6777,1,O6777,L6777,S6777,)</f>
        <v>Fetching...</v>
      </c>
      <c r="E6777" s="26">
        <f t="shared" si="210"/>
        <v>6.9722983067157518</v>
      </c>
      <c r="F6777" s="18">
        <f>[1]!b_dq_cleanprice($A6777,日期设置!B$2)</f>
        <v>103.73820000000001</v>
      </c>
      <c r="G6777" s="18" t="str">
        <f t="shared" si="211"/>
        <v>2.06 + 0</v>
      </c>
      <c r="H6777" s="27">
        <f>[1]!b_dq_pctchange($A6777,日期设置!$B$2,1)/100</f>
        <v>0</v>
      </c>
      <c r="I6777" s="26">
        <f>[1]!b_pq_pctchange(A6777,日期设置!$B$4,日期设置!$B$2,1)</f>
        <v>2.0922418323034257E-2</v>
      </c>
      <c r="J6777" s="26">
        <f>[1]!b_pq_pctchange(A6777,日期设置!$C$4,日期设置!$B$2,1)</f>
        <v>0.11126884115384228</v>
      </c>
      <c r="K6777" s="52">
        <f>[1]!b_dq_amount($A6777,日期设置!B$2,2,10000)</f>
        <v>0</v>
      </c>
      <c r="L6777" s="26">
        <f>[1]!b_info_latestpar(A6777,日期设置!$B$2)</f>
        <v>100</v>
      </c>
      <c r="M6777" s="6">
        <f>[1]!b_info_outstandingbalance($A6777,日期设置!B$2)</f>
        <v>20</v>
      </c>
      <c r="N6777" s="7" t="str">
        <f>[1]!b_info_latestissurercreditrating2(A6777,日期设置!$B$2,"102","1")</f>
        <v>AA+</v>
      </c>
      <c r="O6777" s="8">
        <v>5.5</v>
      </c>
      <c r="P6777" s="9">
        <f>[1]!b_info_repurchasedate(A6777)</f>
        <v>0</v>
      </c>
      <c r="Q6777" s="8" t="s">
        <v>16705</v>
      </c>
      <c r="R6777" s="2" t="str">
        <f>IF((--IF(P6777=0,Q6777,P6777))&gt;(--日期设置!$B$2),IF(P6777=0,Q6777,P6777),Q6777)</f>
        <v>2023-04-13</v>
      </c>
      <c r="S6777" s="2" t="s">
        <v>17791</v>
      </c>
      <c r="T6777" s="8">
        <f>[1]!b_anal_ptmyear($A6777,日期设置!$B$2)</f>
        <v>2.0602739726027397</v>
      </c>
      <c r="U6777" s="8">
        <f>[1]!b_anal_termifexercise($A6777,日期设置!B$2)</f>
        <v>0</v>
      </c>
      <c r="V6777" s="10">
        <f>[1]!b_dq_dirtyprice(A6777,日期设置!$B$2)</f>
        <v>108.9067</v>
      </c>
      <c r="W6777" s="11">
        <f>IF(U6777=0,ROUNDUP((Q6777-日期设置!$B$2)/365,0),ROUNDUP((R6777-日期设置!$B$2)/365,0))</f>
        <v>3</v>
      </c>
      <c r="X6777" s="18">
        <f>_xlfn.IFNA(VLOOKUP(A6777,过往入选债券!A:D,4,0),2)</f>
        <v>2</v>
      </c>
      <c r="Y6777">
        <f>_xlfn.IFNA(VLOOKUP(C6777,[2]Sheet1!$A:$A,1,0),3)</f>
        <v>3</v>
      </c>
    </row>
    <row r="6778" spans="1:25" hidden="1" x14ac:dyDescent="0.2">
      <c r="A6778" s="21" t="s">
        <v>12896</v>
      </c>
      <c r="B6778" s="21" t="s">
        <v>12897</v>
      </c>
      <c r="C6778" s="37" t="s">
        <v>3229</v>
      </c>
      <c r="D6778" s="26" t="str">
        <f>[1]!b_calc_yield(A6778,日期设置!$B$2,F6778,1,R6778,1,O6778,L6778,S6778,)</f>
        <v>Fetching...</v>
      </c>
      <c r="E6778" s="26">
        <f t="shared" si="210"/>
        <v>18.563685636856377</v>
      </c>
      <c r="F6778" s="18">
        <f>[1]!b_dq_cleanprice($A6778,日期设置!B$2)</f>
        <v>40.113900000000001</v>
      </c>
      <c r="G6778" s="18" t="str">
        <f t="shared" si="211"/>
        <v>1.97 + 0</v>
      </c>
      <c r="H6778" s="27">
        <f>[1]!b_dq_pctchange($A6778,日期设置!$B$2,1)/100</f>
        <v>0</v>
      </c>
      <c r="I6778" s="26">
        <f>[1]!b_pq_pctchange(A6778,日期设置!$B$4,日期设置!$B$2,1)</f>
        <v>-33.258628865207513</v>
      </c>
      <c r="J6778" s="26">
        <f>[1]!b_pq_pctchange(A6778,日期设置!$C$4,日期设置!$B$2,1)</f>
        <v>-33.334496667048903</v>
      </c>
      <c r="K6778" s="52">
        <f>[1]!b_dq_amount($A6778,日期设置!B$2,2,10000)</f>
        <v>0</v>
      </c>
      <c r="L6778" s="26">
        <f>[1]!b_info_latestpar(A6778,日期设置!$B$2)</f>
        <v>40</v>
      </c>
      <c r="M6778" s="6">
        <f>[1]!b_info_outstandingbalance($A6778,日期设置!B$2)</f>
        <v>5.6</v>
      </c>
      <c r="N6778" s="7" t="str">
        <f>[1]!b_info_latestissurercreditrating2(A6778,日期设置!$B$2,"102","1")</f>
        <v>AA+</v>
      </c>
      <c r="O6778" s="8">
        <v>3.8</v>
      </c>
      <c r="P6778" s="9">
        <f>[1]!b_info_repurchasedate(A6778)</f>
        <v>0</v>
      </c>
      <c r="Q6778" s="8" t="s">
        <v>16868</v>
      </c>
      <c r="R6778" s="2" t="str">
        <f>IF((--IF(P6778=0,Q6778,P6778))&gt;(--日期设置!$B$2),IF(P6778=0,Q6778,P6778),Q6778)</f>
        <v>2023-03-14</v>
      </c>
      <c r="S6778" s="2" t="s">
        <v>18536</v>
      </c>
      <c r="T6778" s="8">
        <f>[1]!b_anal_ptmyear($A6778,日期设置!$B$2)</f>
        <v>1.978082191780822</v>
      </c>
      <c r="U6778" s="8">
        <f>[1]!b_anal_termifexercise($A6778,日期设置!B$2)</f>
        <v>0</v>
      </c>
      <c r="V6778" s="10">
        <f>[1]!b_dq_dirtyprice(A6778,日期设置!$B$2)</f>
        <v>40.147199999999998</v>
      </c>
      <c r="W6778" s="11">
        <f>IF(U6778=0,ROUNDUP((Q6778-日期设置!$B$2)/365,0),ROUNDUP((R6778-日期设置!$B$2)/365,0))</f>
        <v>2</v>
      </c>
      <c r="X6778" s="18">
        <f>_xlfn.IFNA(VLOOKUP(A6778,过往入选债券!A:D,4,0),2)</f>
        <v>2</v>
      </c>
      <c r="Y6778">
        <f>_xlfn.IFNA(VLOOKUP(C6778,[2]Sheet1!$A:$A,1,0),3)</f>
        <v>3</v>
      </c>
    </row>
    <row r="6779" spans="1:25" hidden="1" x14ac:dyDescent="0.2">
      <c r="A6779" s="21" t="s">
        <v>10555</v>
      </c>
      <c r="B6779" s="21" t="s">
        <v>10556</v>
      </c>
      <c r="C6779" s="37" t="s">
        <v>217</v>
      </c>
      <c r="D6779" s="26" t="str">
        <f>[1]!b_calc_yield(A6779,日期设置!$B$2,F6779,1,R6779,1,O6779,L6779,S6779,)</f>
        <v>Fetching...</v>
      </c>
      <c r="E6779" s="26">
        <f t="shared" si="210"/>
        <v>7.2474897043401931</v>
      </c>
      <c r="F6779" s="18">
        <f>[1]!b_dq_cleanprice($A6779,日期设置!B$2)</f>
        <v>98.272400000000005</v>
      </c>
      <c r="G6779" s="18" t="str">
        <f t="shared" si="211"/>
        <v>2.06 + 0</v>
      </c>
      <c r="H6779" s="27">
        <f>[1]!b_dq_pctchange($A6779,日期设置!$B$2,1)/100</f>
        <v>0</v>
      </c>
      <c r="I6779" s="26">
        <f>[1]!b_pq_pctchange(A6779,日期设置!$B$4,日期设置!$B$2,1)</f>
        <v>0</v>
      </c>
      <c r="J6779" s="26">
        <f>[1]!b_pq_pctchange(A6779,日期设置!$C$4,日期设置!$B$2,1)</f>
        <v>0.2075071709787765</v>
      </c>
      <c r="K6779" s="52">
        <f>[1]!b_dq_amount($A6779,日期设置!B$2,2,10000)</f>
        <v>0</v>
      </c>
      <c r="L6779" s="26">
        <f>[1]!b_info_latestpar(A6779,日期设置!$B$2)</f>
        <v>100</v>
      </c>
      <c r="M6779" s="6">
        <f>[1]!b_info_outstandingbalance($A6779,日期设置!B$2)</f>
        <v>20</v>
      </c>
      <c r="N6779" s="7" t="str">
        <f>[1]!b_info_latestissurercreditrating2(A6779,日期设置!$B$2,"102","1")</f>
        <v>AAA</v>
      </c>
      <c r="O6779" s="8">
        <v>2.7</v>
      </c>
      <c r="P6779" s="9">
        <f>[1]!b_info_repurchasedate(A6779)</f>
        <v>0</v>
      </c>
      <c r="Q6779" s="8" t="s">
        <v>16096</v>
      </c>
      <c r="R6779" s="2" t="str">
        <f>IF((--IF(P6779=0,Q6779,P6779))&gt;(--日期设置!$B$2),IF(P6779=0,Q6779,P6779),Q6779)</f>
        <v>2023-04-15</v>
      </c>
      <c r="S6779" s="2" t="s">
        <v>17881</v>
      </c>
      <c r="T6779" s="8">
        <f>[1]!b_anal_ptmyear($A6779,日期设置!$B$2)</f>
        <v>2.0657534246575344</v>
      </c>
      <c r="U6779" s="8">
        <f>[1]!b_anal_termifexercise($A6779,日期设置!B$2)</f>
        <v>0</v>
      </c>
      <c r="V6779" s="10">
        <f>[1]!b_dq_dirtyprice(A6779,日期设置!$B$2)</f>
        <v>100.7949</v>
      </c>
      <c r="W6779" s="11">
        <f>IF(U6779=0,ROUNDUP((Q6779-日期设置!$B$2)/365,0),ROUNDUP((R6779-日期设置!$B$2)/365,0))</f>
        <v>3</v>
      </c>
      <c r="X6779" s="18">
        <f>_xlfn.IFNA(VLOOKUP(A6779,过往入选债券!A:D,4,0),2)</f>
        <v>2</v>
      </c>
      <c r="Y6779">
        <f>_xlfn.IFNA(VLOOKUP(C6779,[2]Sheet1!$A:$A,1,0),3)</f>
        <v>3</v>
      </c>
    </row>
    <row r="6780" spans="1:25" hidden="1" x14ac:dyDescent="0.2">
      <c r="A6780" s="21" t="s">
        <v>9346</v>
      </c>
      <c r="B6780" s="21" t="s">
        <v>9347</v>
      </c>
      <c r="C6780" s="37" t="s">
        <v>4839</v>
      </c>
      <c r="D6780" s="26" t="str">
        <f>[1]!b_calc_yield(A6780,日期设置!$B$2,F6780,1,R6780,1,O6780,L6780,S6780,)</f>
        <v>Fetching...</v>
      </c>
      <c r="E6780" s="26">
        <f t="shared" si="210"/>
        <v>5.5664354885417211</v>
      </c>
      <c r="F6780" s="18">
        <f>[1]!b_dq_cleanprice($A6780,日期设置!B$2)</f>
        <v>100.2685</v>
      </c>
      <c r="G6780" s="18" t="str">
        <f t="shared" si="211"/>
        <v>1.57 + 0</v>
      </c>
      <c r="H6780" s="27">
        <f>[1]!b_dq_pctchange($A6780,日期设置!$B$2,1)/100</f>
        <v>0</v>
      </c>
      <c r="I6780" s="26">
        <f>[1]!b_pq_pctchange(A6780,日期设置!$B$4,日期设置!$B$2,1)</f>
        <v>-5.5719246763493289E-2</v>
      </c>
      <c r="J6780" s="26">
        <f>[1]!b_pq_pctchange(A6780,日期设置!$C$4,日期设置!$B$2,1)</f>
        <v>0.1353200243675986</v>
      </c>
      <c r="K6780" s="52">
        <f>[1]!b_dq_amount($A6780,日期设置!B$2,2,10000)</f>
        <v>0</v>
      </c>
      <c r="L6780" s="26">
        <f>[1]!b_info_latestpar(A6780,日期设置!$B$2)</f>
        <v>100</v>
      </c>
      <c r="M6780" s="6">
        <f>[1]!b_info_outstandingbalance($A6780,日期设置!B$2)</f>
        <v>15</v>
      </c>
      <c r="N6780" s="7" t="str">
        <f>[1]!b_info_latestissurercreditrating2(A6780,日期设置!$B$2,"102","1")</f>
        <v>AA+</v>
      </c>
      <c r="O6780" s="8">
        <v>3.77</v>
      </c>
      <c r="P6780" s="9">
        <f>[1]!b_info_repurchasedate(A6780)</f>
        <v>0</v>
      </c>
      <c r="Q6780" s="8" t="s">
        <v>16221</v>
      </c>
      <c r="R6780" s="2" t="str">
        <f>IF((--IF(P6780=0,Q6780,P6780))&gt;(--日期设置!$B$2),IF(P6780=0,Q6780,P6780),Q6780)</f>
        <v>2022-10-18</v>
      </c>
      <c r="S6780" s="2" t="s">
        <v>17897</v>
      </c>
      <c r="T6780" s="8">
        <f>[1]!b_anal_ptmyear($A6780,日期设置!$B$2)</f>
        <v>1.5753424657534247</v>
      </c>
      <c r="U6780" s="8">
        <f>[1]!b_anal_termifexercise($A6780,日期设置!B$2)</f>
        <v>0</v>
      </c>
      <c r="V6780" s="10">
        <f>[1]!b_dq_dirtyprice(A6780,日期设置!$B$2)</f>
        <v>101.8695</v>
      </c>
      <c r="W6780" s="11">
        <f>IF(U6780=0,ROUNDUP((Q6780-日期设置!$B$2)/365,0),ROUNDUP((R6780-日期设置!$B$2)/365,0))</f>
        <v>2</v>
      </c>
      <c r="X6780" s="18">
        <f>_xlfn.IFNA(VLOOKUP(A6780,过往入选债券!A:D,4,0),2)</f>
        <v>2</v>
      </c>
      <c r="Y6780">
        <f>_xlfn.IFNA(VLOOKUP(C6780,[2]Sheet1!$A:$A,1,0),3)</f>
        <v>3</v>
      </c>
    </row>
    <row r="6781" spans="1:25" hidden="1" x14ac:dyDescent="0.2">
      <c r="A6781" s="21" t="s">
        <v>4068</v>
      </c>
      <c r="B6781" s="21" t="s">
        <v>4069</v>
      </c>
      <c r="C6781" s="37" t="s">
        <v>4070</v>
      </c>
      <c r="D6781" s="26" t="str">
        <f>[1]!b_calc_yield(A6781,日期设置!$B$2,F6781,1,R6781,1,O6781,L6781,S6781,)</f>
        <v>Fetching...</v>
      </c>
      <c r="E6781" s="26">
        <f t="shared" si="210"/>
        <v>7.0970269481544834</v>
      </c>
      <c r="F6781" s="18">
        <f>[1]!b_dq_cleanprice($A6781,日期设置!B$2)</f>
        <v>100</v>
      </c>
      <c r="G6781" s="18" t="str">
        <f t="shared" si="211"/>
        <v>1.98 + 0</v>
      </c>
      <c r="H6781" s="27">
        <f>[1]!b_dq_pctchange($A6781,日期设置!$B$2,1)/100</f>
        <v>0</v>
      </c>
      <c r="I6781" s="26">
        <f>[1]!b_pq_pctchange(A6781,日期设置!$B$4,日期设置!$B$2,1)</f>
        <v>0</v>
      </c>
      <c r="J6781" s="26">
        <f>[1]!b_pq_pctchange(A6781,日期设置!$C$4,日期设置!$B$2,1)</f>
        <v>0</v>
      </c>
      <c r="K6781" s="52">
        <f>[1]!b_dq_amount($A6781,日期设置!B$2,2,10000)</f>
        <v>0</v>
      </c>
      <c r="L6781" s="26">
        <f>[1]!b_info_latestpar(A6781,日期设置!$B$2)</f>
        <v>100</v>
      </c>
      <c r="M6781" s="6">
        <f>[1]!b_info_outstandingbalance($A6781,日期设置!B$2)</f>
        <v>5</v>
      </c>
      <c r="N6781" s="7">
        <f>[1]!b_info_latestissurercreditrating2(A6781,日期设置!$B$2,"102","1")</f>
        <v>0</v>
      </c>
      <c r="O6781" s="8">
        <v>3.58</v>
      </c>
      <c r="P6781" s="9">
        <f>[1]!b_info_repurchasedate(A6781)</f>
        <v>0</v>
      </c>
      <c r="Q6781" s="8" t="s">
        <v>16214</v>
      </c>
      <c r="R6781" s="2" t="str">
        <f>IF((--IF(P6781=0,Q6781,P6781))&gt;(--日期设置!$B$2),IF(P6781=0,Q6781,P6781),Q6781)</f>
        <v>2023-03-16</v>
      </c>
      <c r="S6781" s="2" t="s">
        <v>18224</v>
      </c>
      <c r="T6781" s="8">
        <f>[1]!b_anal_ptmyear($A6781,日期设置!$B$2)</f>
        <v>1.9835616438356163</v>
      </c>
      <c r="U6781" s="8">
        <f>[1]!b_anal_termifexercise($A6781,日期设置!B$2)</f>
        <v>0</v>
      </c>
      <c r="V6781" s="10">
        <f>[1]!b_dq_dirtyprice(A6781,日期设置!$B$2)</f>
        <v>100.05880000000001</v>
      </c>
      <c r="W6781" s="11">
        <f>IF(U6781=0,ROUNDUP((Q6781-日期设置!$B$2)/365,0),ROUNDUP((R6781-日期设置!$B$2)/365,0))</f>
        <v>2</v>
      </c>
      <c r="X6781" s="18">
        <f>_xlfn.IFNA(VLOOKUP(A6781,过往入选债券!A:D,4,0),2)</f>
        <v>2</v>
      </c>
      <c r="Y6781">
        <f>_xlfn.IFNA(VLOOKUP(C6781,[2]Sheet1!$A:$A,1,0),3)</f>
        <v>3</v>
      </c>
    </row>
    <row r="6782" spans="1:25" hidden="1" x14ac:dyDescent="0.2">
      <c r="A6782" s="21" t="s">
        <v>9342</v>
      </c>
      <c r="B6782" s="21" t="s">
        <v>9343</v>
      </c>
      <c r="C6782" s="37" t="s">
        <v>102</v>
      </c>
      <c r="D6782" s="26" t="str">
        <f>[1]!b_calc_yield(A6782,日期设置!$B$2,F6782,1,R6782,1,O6782,L6782,S6782,)</f>
        <v>Fetching...</v>
      </c>
      <c r="E6782" s="26">
        <f t="shared" si="210"/>
        <v>5.5548951279106529</v>
      </c>
      <c r="F6782" s="18">
        <f>[1]!b_dq_cleanprice($A6782,日期设置!B$2)</f>
        <v>100.196</v>
      </c>
      <c r="G6782" s="18" t="str">
        <f t="shared" si="211"/>
        <v>1.57 + 0</v>
      </c>
      <c r="H6782" s="27">
        <f>[1]!b_dq_pctchange($A6782,日期设置!$B$2,1)/100</f>
        <v>0</v>
      </c>
      <c r="I6782" s="26">
        <f>[1]!b_pq_pctchange(A6782,日期设置!$B$4,日期设置!$B$2,1)</f>
        <v>-5.0897644836222083E-3</v>
      </c>
      <c r="J6782" s="26">
        <f>[1]!b_pq_pctchange(A6782,日期设置!$C$4,日期设置!$B$2,1)</f>
        <v>1.2377275322507399E-2</v>
      </c>
      <c r="K6782" s="52">
        <f>[1]!b_dq_amount($A6782,日期设置!B$2,2,10000)</f>
        <v>0</v>
      </c>
      <c r="L6782" s="26">
        <f>[1]!b_info_latestpar(A6782,日期设置!$B$2)</f>
        <v>100</v>
      </c>
      <c r="M6782" s="6">
        <f>[1]!b_info_outstandingbalance($A6782,日期设置!B$2)</f>
        <v>15</v>
      </c>
      <c r="N6782" s="7" t="str">
        <f>[1]!b_info_latestissurercreditrating2(A6782,日期设置!$B$2,"102","1")</f>
        <v>AAA</v>
      </c>
      <c r="O6782" s="8">
        <v>3.72</v>
      </c>
      <c r="P6782" s="9">
        <f>[1]!b_info_repurchasedate(A6782)</f>
        <v>0</v>
      </c>
      <c r="Q6782" s="8" t="s">
        <v>16495</v>
      </c>
      <c r="R6782" s="2" t="str">
        <f>IF((--IF(P6782=0,Q6782,P6782))&gt;(--日期设置!$B$2),IF(P6782=0,Q6782,P6782),Q6782)</f>
        <v>2022-10-17</v>
      </c>
      <c r="S6782" s="2" t="s">
        <v>18249</v>
      </c>
      <c r="T6782" s="8">
        <f>[1]!b_anal_ptmyear($A6782,日期设置!$B$2)</f>
        <v>1.5726027397260274</v>
      </c>
      <c r="U6782" s="8">
        <f>[1]!b_anal_termifexercise($A6782,日期设置!B$2)</f>
        <v>0</v>
      </c>
      <c r="V6782" s="10">
        <f>[1]!b_dq_dirtyprice(A6782,日期设置!$B$2)</f>
        <v>101.7859</v>
      </c>
      <c r="W6782" s="11">
        <f>IF(U6782=0,ROUNDUP((Q6782-日期设置!$B$2)/365,0),ROUNDUP((R6782-日期设置!$B$2)/365,0))</f>
        <v>2</v>
      </c>
      <c r="X6782" s="18">
        <f>_xlfn.IFNA(VLOOKUP(A6782,过往入选债券!A:D,4,0),2)</f>
        <v>2</v>
      </c>
      <c r="Y6782" s="45">
        <f>_xlfn.IFNA(VLOOKUP(C6782,[2]Sheet1!$A:$A,1,0),3)</f>
        <v>3</v>
      </c>
    </row>
    <row r="6783" spans="1:25" hidden="1" x14ac:dyDescent="0.2">
      <c r="A6783" s="28" t="s">
        <v>19339</v>
      </c>
      <c r="B6783" s="28" t="s">
        <v>19340</v>
      </c>
      <c r="C6783" s="38" t="s">
        <v>387</v>
      </c>
      <c r="D6783" s="26" t="str">
        <f>[1]!b_calc_yield(A6783,日期设置!$B$2,F6783,1,R6783,1,O6783,L6783,S6783,)</f>
        <v>Fetching...</v>
      </c>
      <c r="E6783" s="26">
        <f t="shared" si="210"/>
        <v>1.4902629395163292</v>
      </c>
      <c r="F6783" s="18">
        <f>[1]!b_dq_cleanprice($A6783,日期设置!B$2)</f>
        <v>99.777100000000004</v>
      </c>
      <c r="G6783" s="18" t="str">
        <f t="shared" si="211"/>
        <v>0.41 + 0</v>
      </c>
      <c r="H6783" s="27">
        <f>[1]!b_dq_pctchange($A6783,日期设置!$B$2,1)/100</f>
        <v>0</v>
      </c>
      <c r="I6783" s="26">
        <f>[1]!b_pq_pctchange(A6783,日期设置!$B$4,日期设置!$B$2,1)</f>
        <v>0</v>
      </c>
      <c r="J6783" s="26">
        <f>[1]!b_pq_pctchange(A6783,日期设置!$C$4,日期设置!$B$2,1)</f>
        <v>-4.4579529881307568E-2</v>
      </c>
      <c r="K6783" s="52">
        <f>[1]!b_dq_amount($A6783,日期设置!B$2,2,10000)</f>
        <v>0</v>
      </c>
      <c r="L6783" s="26">
        <f>[1]!b_info_latestpar(A6783,日期设置!$B$2)</f>
        <v>100</v>
      </c>
      <c r="M6783" s="6">
        <f>[1]!b_info_outstandingbalance($A6783,日期设置!B$2)</f>
        <v>5</v>
      </c>
      <c r="N6783" s="7" t="str">
        <f>[1]!b_info_latestissurercreditrating2(A6783,日期设置!$B$2,"102","1")</f>
        <v>AA+</v>
      </c>
      <c r="O6783" s="8">
        <v>3.1</v>
      </c>
      <c r="P6783" s="9">
        <f>[1]!b_info_repurchasedate(A6783)</f>
        <v>0</v>
      </c>
      <c r="Q6783" s="8" t="s">
        <v>16383</v>
      </c>
      <c r="R6783" s="2" t="str">
        <f>IF((--IF(P6783=0,Q6783,P6783))&gt;(--日期设置!$B$2),IF(P6783=0,Q6783,P6783),Q6783)</f>
        <v>2021-08-21</v>
      </c>
      <c r="S6783" s="31" t="s">
        <v>19109</v>
      </c>
      <c r="T6783" s="8">
        <f>[1]!b_anal_ptmyear($A6783,日期设置!$B$2)</f>
        <v>0.41643835616438357</v>
      </c>
      <c r="U6783" s="8">
        <f>[1]!b_anal_termifexercise($A6783,日期设置!B$2)</f>
        <v>0</v>
      </c>
      <c r="V6783" s="10">
        <f>[1]!b_dq_dirtyprice(A6783,日期设置!$B$2)</f>
        <v>101.5861</v>
      </c>
      <c r="W6783" s="11">
        <f>IF(U6783=0,ROUNDUP((Q6783-日期设置!$B$2)/365,0),ROUNDUP((R6783-日期设置!$B$2)/365,0))</f>
        <v>1</v>
      </c>
      <c r="X6783" s="18">
        <f>_xlfn.IFNA(VLOOKUP(A6783,过往入选债券!A:D,4,0),2)</f>
        <v>2</v>
      </c>
      <c r="Y6783">
        <f>_xlfn.IFNA(VLOOKUP(C6783,[2]Sheet1!$A:$A,1,0),3)</f>
        <v>3</v>
      </c>
    </row>
    <row r="6784" spans="1:25" hidden="1" x14ac:dyDescent="0.2">
      <c r="A6784" s="21" t="s">
        <v>21799</v>
      </c>
      <c r="B6784" s="21" t="s">
        <v>21975</v>
      </c>
      <c r="C6784" s="37" t="s">
        <v>21710</v>
      </c>
      <c r="D6784" s="26" t="str">
        <f>[1]!b_calc_yield(A6784,日期设置!$B$2,F6784,1,R6784,1,O6784,L6784,S6784,)</f>
        <v>Fetching...</v>
      </c>
      <c r="E6784" s="26">
        <f t="shared" si="210"/>
        <v>9.6197833498770091</v>
      </c>
      <c r="F6784" s="18">
        <f>[1]!b_dq_cleanprice($A6784,日期设置!B$2)</f>
        <v>100.8569</v>
      </c>
      <c r="G6784" s="18" t="str">
        <f t="shared" si="211"/>
        <v>4.72 + 2.72</v>
      </c>
      <c r="H6784" s="27">
        <f>[1]!b_dq_pctchange($A6784,日期设置!$B$2,1)/100</f>
        <v>0</v>
      </c>
      <c r="I6784" s="26">
        <f>[1]!b_pq_pctchange(A6784,日期设置!$B$4,日期设置!$B$2,1)</f>
        <v>4.6324677463194498E-2</v>
      </c>
      <c r="J6784" s="26">
        <f>[1]!b_pq_pctchange(A6784,日期设置!$C$4,日期设置!$B$2,1)</f>
        <v>0.25437122891422248</v>
      </c>
      <c r="K6784" s="52">
        <f>[1]!b_dq_amount($A6784,日期设置!B$2,2,10000)</f>
        <v>0</v>
      </c>
      <c r="L6784" s="26">
        <f>[1]!b_info_latestpar(A6784,日期设置!$B$2)</f>
        <v>100</v>
      </c>
      <c r="M6784" s="6">
        <f>[1]!b_info_outstandingbalance($A6784,日期设置!B$2)</f>
        <v>20</v>
      </c>
      <c r="N6784" s="7" t="str">
        <f>[1]!b_info_latestissurercreditrating2(A6784,日期设置!$B$2,"102","1")</f>
        <v>AAA</v>
      </c>
      <c r="O6784" s="48">
        <v>3.92</v>
      </c>
      <c r="P6784" s="9" t="str">
        <f>[1]!b_info_repurchasedate(A6784)</f>
        <v>2023-12-10</v>
      </c>
      <c r="Q6784" s="47" t="s">
        <v>16817</v>
      </c>
      <c r="R6784" s="2" t="str">
        <f>IF((--IF(P6784=0,Q6784,P6784))&gt;(--日期设置!$B$2),IF(P6784=0,Q6784,P6784),Q6784)</f>
        <v>2023-12-10</v>
      </c>
      <c r="S6784" s="47" t="s">
        <v>16412</v>
      </c>
      <c r="T6784" s="8">
        <f>[1]!b_anal_ptmyear($A6784,日期设置!$B$2)</f>
        <v>4.7205479452054799</v>
      </c>
      <c r="U6784" s="8">
        <f>[1]!b_anal_termifexercise($A6784,日期设置!B$2)</f>
        <v>2.7205479452054795</v>
      </c>
      <c r="V6784" s="10">
        <f>[1]!b_dq_dirtyprice(A6784,日期设置!$B$2)</f>
        <v>101.9524</v>
      </c>
      <c r="W6784" s="11">
        <f>IF(U6784=0,ROUNDUP((Q6784-日期设置!$B$2)/365,0),ROUNDUP((R6784-日期设置!$B$2)/365,0))</f>
        <v>3</v>
      </c>
      <c r="X6784" s="18">
        <f>_xlfn.IFNA(VLOOKUP(A6784,过往入选债券!A:D,4,0),2)</f>
        <v>2</v>
      </c>
      <c r="Y6784" s="45">
        <f>_xlfn.IFNA(VLOOKUP(C6784,[2]Sheet1!$A:$A,1,0),3)</f>
        <v>3</v>
      </c>
    </row>
    <row r="6785" spans="1:25" hidden="1" x14ac:dyDescent="0.2">
      <c r="A6785" s="21" t="s">
        <v>15639</v>
      </c>
      <c r="B6785" s="21" t="s">
        <v>15640</v>
      </c>
      <c r="C6785" s="37" t="s">
        <v>14394</v>
      </c>
      <c r="D6785" s="26" t="str">
        <f>[1]!b_calc_yield(A6785,日期设置!$B$2,F6785,1,R6785,1,O6785,L6785,S6785,)</f>
        <v>Fetching...</v>
      </c>
      <c r="E6785" s="26">
        <f t="shared" si="210"/>
        <v>7.0092576623570491</v>
      </c>
      <c r="F6785" s="18">
        <f>[1]!b_dq_cleanprice($A6785,日期设置!B$2)</f>
        <v>99.016599999999997</v>
      </c>
      <c r="G6785" s="18" t="str">
        <f t="shared" si="211"/>
        <v>1.95 + 0</v>
      </c>
      <c r="H6785" s="27">
        <f>[1]!b_dq_pctchange($A6785,日期设置!$B$2,1)/100</f>
        <v>0</v>
      </c>
      <c r="I6785" s="26">
        <f>[1]!b_pq_pctchange(A6785,日期设置!$B$4,日期设置!$B$2,1)</f>
        <v>0</v>
      </c>
      <c r="J6785" s="26">
        <f>[1]!b_pq_pctchange(A6785,日期设置!$C$4,日期设置!$B$2,1)</f>
        <v>0.85590921637910489</v>
      </c>
      <c r="K6785" s="52">
        <f>[1]!b_dq_amount($A6785,日期设置!B$2,2,10000)</f>
        <v>0</v>
      </c>
      <c r="L6785" s="26">
        <f>[1]!b_info_latestpar(A6785,日期设置!$B$2)</f>
        <v>100</v>
      </c>
      <c r="M6785" s="6">
        <f>[1]!b_info_outstandingbalance($A6785,日期设置!B$2)</f>
        <v>10</v>
      </c>
      <c r="N6785" s="7" t="str">
        <f>[1]!b_info_latestissurercreditrating2(A6785,日期设置!$B$2,"102","1")</f>
        <v>AAA</v>
      </c>
      <c r="O6785" s="8">
        <v>3.05</v>
      </c>
      <c r="P6785" s="9">
        <f>[1]!b_info_repurchasedate(A6785)</f>
        <v>0</v>
      </c>
      <c r="Q6785" s="8" t="s">
        <v>16002</v>
      </c>
      <c r="R6785" s="2" t="str">
        <f>IF((--IF(P6785=0,Q6785,P6785))&gt;(--日期设置!$B$2),IF(P6785=0,Q6785,P6785),Q6785)</f>
        <v>2023-03-06</v>
      </c>
      <c r="S6785" s="2" t="s">
        <v>17784</v>
      </c>
      <c r="T6785" s="8">
        <f>[1]!b_anal_ptmyear($A6785,日期设置!$B$2)</f>
        <v>1.9561643835616438</v>
      </c>
      <c r="U6785" s="8">
        <f>[1]!b_anal_termifexercise($A6785,日期设置!B$2)</f>
        <v>0</v>
      </c>
      <c r="V6785" s="10">
        <f>[1]!b_dq_dirtyprice(A6785,日期设置!$B$2)</f>
        <v>99.150300000000001</v>
      </c>
      <c r="W6785" s="11">
        <f>IF(U6785=0,ROUNDUP((Q6785-日期设置!$B$2)/365,0),ROUNDUP((R6785-日期设置!$B$2)/365,0))</f>
        <v>2</v>
      </c>
      <c r="X6785" s="18">
        <f>_xlfn.IFNA(VLOOKUP(A6785,过往入选债券!A:D,4,0),2)</f>
        <v>2</v>
      </c>
      <c r="Y6785">
        <f>_xlfn.IFNA(VLOOKUP(C6785,[2]Sheet1!$A:$A,1,0),3)</f>
        <v>3</v>
      </c>
    </row>
    <row r="6786" spans="1:25" hidden="1" x14ac:dyDescent="0.2">
      <c r="A6786" s="21" t="s">
        <v>5407</v>
      </c>
      <c r="B6786" s="21" t="s">
        <v>5408</v>
      </c>
      <c r="C6786" s="37" t="s">
        <v>34</v>
      </c>
      <c r="D6786" s="26" t="str">
        <f>[1]!b_calc_yield(A6786,日期设置!$B$2,F6786,1,R6786,1,O6786,L6786,S6786,)</f>
        <v>Fetching...</v>
      </c>
      <c r="E6786" s="26">
        <f t="shared" ref="E6786:E6849" si="212">((O6786*W6786+L6786)/V6786-1)*100</f>
        <v>0.92141435023802565</v>
      </c>
      <c r="F6786" s="18">
        <f>[1]!b_dq_cleanprice($A6786,日期设置!B$2)</f>
        <v>100.1725</v>
      </c>
      <c r="G6786" s="18" t="str">
        <f t="shared" ref="G6786:G6849" si="213">LEFT(T6786,4)&amp;" + "&amp;LEFT(U6786,4)</f>
        <v>0.25 + 0</v>
      </c>
      <c r="H6786" s="27">
        <f>[1]!b_dq_pctchange($A6786,日期设置!$B$2,1)/100</f>
        <v>0</v>
      </c>
      <c r="I6786" s="26">
        <f>[1]!b_pq_pctchange(A6786,日期设置!$B$4,日期设置!$B$2,1)</f>
        <v>0</v>
      </c>
      <c r="J6786" s="26">
        <f>[1]!b_pq_pctchange(A6786,日期设置!$C$4,日期设置!$B$2,1)</f>
        <v>3.1755320264392053E-2</v>
      </c>
      <c r="K6786" s="52">
        <f>[1]!b_dq_amount($A6786,日期设置!B$2,2,10000)</f>
        <v>0</v>
      </c>
      <c r="L6786" s="26">
        <f>[1]!b_info_latestpar(A6786,日期设置!$B$2)</f>
        <v>100</v>
      </c>
      <c r="M6786" s="6">
        <f>[1]!b_info_outstandingbalance($A6786,日期设置!B$2)</f>
        <v>5</v>
      </c>
      <c r="N6786" s="7" t="str">
        <f>[1]!b_info_latestissurercreditrating2(A6786,日期设置!$B$2,"102","1")</f>
        <v>AA+</v>
      </c>
      <c r="O6786" s="8">
        <v>4.37</v>
      </c>
      <c r="P6786" s="9">
        <f>[1]!b_info_repurchasedate(A6786)</f>
        <v>0</v>
      </c>
      <c r="Q6786" s="8" t="s">
        <v>16883</v>
      </c>
      <c r="R6786" s="2" t="str">
        <f>IF((--IF(P6786=0,Q6786,P6786))&gt;(--日期设置!$B$2),IF(P6786=0,Q6786,P6786),Q6786)</f>
        <v>2021-06-24</v>
      </c>
      <c r="S6786" s="2" t="s">
        <v>18564</v>
      </c>
      <c r="T6786" s="8">
        <f>[1]!b_anal_ptmyear($A6786,日期设置!$B$2)</f>
        <v>0.25753424657534246</v>
      </c>
      <c r="U6786" s="8">
        <f>[1]!b_anal_termifexercise($A6786,日期设置!B$2)</f>
        <v>0</v>
      </c>
      <c r="V6786" s="10">
        <f>[1]!b_dq_dirtyprice(A6786,日期设置!$B$2)</f>
        <v>103.4171</v>
      </c>
      <c r="W6786" s="11">
        <f>IF(U6786=0,ROUNDUP((Q6786-日期设置!$B$2)/365,0),ROUNDUP((R6786-日期设置!$B$2)/365,0))</f>
        <v>1</v>
      </c>
      <c r="X6786" s="18">
        <f>_xlfn.IFNA(VLOOKUP(A6786,过往入选债券!A:D,4,0),2)</f>
        <v>2</v>
      </c>
      <c r="Y6786">
        <f>_xlfn.IFNA(VLOOKUP(C6786,[2]Sheet1!$A:$A,1,0),3)</f>
        <v>3</v>
      </c>
    </row>
    <row r="6787" spans="1:25" hidden="1" x14ac:dyDescent="0.2">
      <c r="A6787" s="21" t="s">
        <v>5886</v>
      </c>
      <c r="B6787" s="21" t="s">
        <v>5887</v>
      </c>
      <c r="C6787" s="37" t="s">
        <v>459</v>
      </c>
      <c r="D6787" s="26" t="str">
        <f>[1]!b_calc_yield(A6787,日期设置!$B$2,F6787,1,R6787,1,O6787,L6787,S6787,)</f>
        <v>Fetching...</v>
      </c>
      <c r="E6787" s="26">
        <f t="shared" si="212"/>
        <v>4.9899561248714308</v>
      </c>
      <c r="F6787" s="18">
        <f>[1]!b_dq_cleanprice($A6787,日期设置!B$2)</f>
        <v>102.59350000000001</v>
      </c>
      <c r="G6787" s="18" t="str">
        <f t="shared" si="213"/>
        <v>1.43 + 0</v>
      </c>
      <c r="H6787" s="27">
        <f>[1]!b_dq_pctchange($A6787,日期设置!$B$2,1)/100</f>
        <v>0</v>
      </c>
      <c r="I6787" s="26">
        <f>[1]!b_pq_pctchange(A6787,日期设置!$B$4,日期设置!$B$2,1)</f>
        <v>0</v>
      </c>
      <c r="J6787" s="26">
        <f>[1]!b_pq_pctchange(A6787,日期设置!$C$4,日期设置!$B$2,1)</f>
        <v>0</v>
      </c>
      <c r="K6787" s="52">
        <f>[1]!b_dq_amount($A6787,日期设置!B$2,2,10000)</f>
        <v>0</v>
      </c>
      <c r="L6787" s="26">
        <f>[1]!b_info_latestpar(A6787,日期设置!$B$2)</f>
        <v>100</v>
      </c>
      <c r="M6787" s="6">
        <f>[1]!b_info_outstandingbalance($A6787,日期设置!B$2)</f>
        <v>10</v>
      </c>
      <c r="N6787" s="7" t="str">
        <f>[1]!b_info_latestissurercreditrating2(A6787,日期设置!$B$2,"102","1")</f>
        <v>AA+</v>
      </c>
      <c r="O6787" s="8">
        <v>5.48</v>
      </c>
      <c r="P6787" s="9">
        <f>[1]!b_info_repurchasedate(A6787)</f>
        <v>0</v>
      </c>
      <c r="Q6787" s="8" t="s">
        <v>16227</v>
      </c>
      <c r="R6787" s="2" t="str">
        <f>IF((--IF(P6787=0,Q6787,P6787))&gt;(--日期设置!$B$2),IF(P6787=0,Q6787,P6787),Q6787)</f>
        <v>2022-08-28</v>
      </c>
      <c r="S6787" s="2" t="s">
        <v>17798</v>
      </c>
      <c r="T6787" s="8">
        <f>[1]!b_anal_ptmyear($A6787,日期设置!$B$2)</f>
        <v>1.4356164383561643</v>
      </c>
      <c r="U6787" s="8">
        <f>[1]!b_anal_termifexercise($A6787,日期设置!B$2)</f>
        <v>0</v>
      </c>
      <c r="V6787" s="10">
        <f>[1]!b_dq_dirtyprice(A6787,日期设置!$B$2)</f>
        <v>105.6863</v>
      </c>
      <c r="W6787" s="11">
        <f>IF(U6787=0,ROUNDUP((Q6787-日期设置!$B$2)/365,0),ROUNDUP((R6787-日期设置!$B$2)/365,0))</f>
        <v>2</v>
      </c>
      <c r="X6787" s="18">
        <f>_xlfn.IFNA(VLOOKUP(A6787,过往入选债券!A:D,4,0),2)</f>
        <v>2</v>
      </c>
      <c r="Y6787">
        <f>_xlfn.IFNA(VLOOKUP(C6787,[2]Sheet1!$A:$A,1,0),3)</f>
        <v>3</v>
      </c>
    </row>
    <row r="6788" spans="1:25" hidden="1" x14ac:dyDescent="0.2">
      <c r="A6788" s="21" t="s">
        <v>7794</v>
      </c>
      <c r="B6788" s="21" t="s">
        <v>7795</v>
      </c>
      <c r="C6788" s="37" t="s">
        <v>22</v>
      </c>
      <c r="D6788" s="26" t="str">
        <f>[1]!b_calc_yield(A6788,日期设置!$B$2,F6788,1,R6788,1,O6788,L6788,S6788,)</f>
        <v>Fetching...</v>
      </c>
      <c r="E6788" s="26">
        <f t="shared" si="212"/>
        <v>2.8124684500302255</v>
      </c>
      <c r="F6788" s="18">
        <f>[1]!b_dq_cleanprice($A6788,日期设置!B$2)</f>
        <v>100.9757</v>
      </c>
      <c r="G6788" s="18" t="str">
        <f t="shared" si="213"/>
        <v>2.78 + 0.78</v>
      </c>
      <c r="H6788" s="27">
        <f>[1]!b_dq_pctchange($A6788,日期设置!$B$2,1)/100</f>
        <v>0</v>
      </c>
      <c r="I6788" s="26">
        <f>[1]!b_pq_pctchange(A6788,日期设置!$B$4,日期设置!$B$2,1)</f>
        <v>-2.5148240959742562E-2</v>
      </c>
      <c r="J6788" s="26">
        <f>[1]!b_pq_pctchange(A6788,日期设置!$C$4,日期设置!$B$2,1)</f>
        <v>-0.18475207240619981</v>
      </c>
      <c r="K6788" s="52">
        <f>[1]!b_dq_amount($A6788,日期设置!B$2,2,10000)</f>
        <v>0</v>
      </c>
      <c r="L6788" s="26">
        <f>[1]!b_info_latestpar(A6788,日期设置!$B$2)</f>
        <v>100</v>
      </c>
      <c r="M6788" s="6">
        <f>[1]!b_info_outstandingbalance($A6788,日期设置!B$2)</f>
        <v>5.5</v>
      </c>
      <c r="N6788" s="7" t="str">
        <f>[1]!b_info_latestissurercreditrating2(A6788,日期设置!$B$2,"102","1")</f>
        <v>AA+</v>
      </c>
      <c r="O6788" s="8">
        <v>4.8899999999999997</v>
      </c>
      <c r="P6788" s="9" t="str">
        <f>[1]!b_info_repurchasedate(A6788)</f>
        <v>2022-01-03</v>
      </c>
      <c r="Q6788" s="8" t="s">
        <v>17600</v>
      </c>
      <c r="R6788" s="2" t="str">
        <f>IF((--IF(P6788=0,Q6788,P6788))&gt;(--日期设置!$B$2),IF(P6788=0,Q6788,P6788),Q6788)</f>
        <v>2022-01-03</v>
      </c>
      <c r="S6788" s="2" t="s">
        <v>18727</v>
      </c>
      <c r="T6788" s="8">
        <f>[1]!b_anal_ptmyear($A6788,日期设置!$B$2)</f>
        <v>2.7863013698630139</v>
      </c>
      <c r="U6788" s="8">
        <f>[1]!b_anal_termifexercise($A6788,日期设置!B$2)</f>
        <v>0.78630136986301369</v>
      </c>
      <c r="V6788" s="10">
        <f>[1]!b_dq_dirtyprice(A6788,日期设置!$B$2)</f>
        <v>102.02070000000001</v>
      </c>
      <c r="W6788" s="11">
        <f>IF(U6788=0,ROUNDUP((Q6788-日期设置!$B$2)/365,0),ROUNDUP((R6788-日期设置!$B$2)/365,0))</f>
        <v>1</v>
      </c>
      <c r="X6788" s="18">
        <f>_xlfn.IFNA(VLOOKUP(A6788,过往入选债券!A:D,4,0),2)</f>
        <v>2</v>
      </c>
      <c r="Y6788">
        <f>_xlfn.IFNA(VLOOKUP(C6788,[2]Sheet1!$A:$A,1,0),3)</f>
        <v>3</v>
      </c>
    </row>
    <row r="6789" spans="1:25" hidden="1" x14ac:dyDescent="0.2">
      <c r="A6789" s="21" t="s">
        <v>21830</v>
      </c>
      <c r="B6789" s="21" t="s">
        <v>22015</v>
      </c>
      <c r="C6789" s="37" t="s">
        <v>22016</v>
      </c>
      <c r="D6789" s="26" t="str">
        <f>[1]!b_calc_yield(A6789,日期设置!$B$2,F6789,1,R6789,1,O6789,L6789,S6789,)</f>
        <v>Fetching...</v>
      </c>
      <c r="E6789" s="26">
        <f t="shared" si="212"/>
        <v>9.6912868143678175</v>
      </c>
      <c r="F6789" s="18">
        <f>[1]!b_dq_cleanprice($A6789,日期设置!B$2)</f>
        <v>100.43470000000001</v>
      </c>
      <c r="G6789" s="18" t="str">
        <f t="shared" si="213"/>
        <v>2.73 + 0</v>
      </c>
      <c r="H6789" s="27">
        <f>[1]!b_dq_pctchange($A6789,日期设置!$B$2,1)/100</f>
        <v>0</v>
      </c>
      <c r="I6789" s="26">
        <f>[1]!b_pq_pctchange(A6789,日期设置!$B$4,日期设置!$B$2,1)</f>
        <v>0</v>
      </c>
      <c r="J6789" s="26">
        <f>[1]!b_pq_pctchange(A6789,日期设置!$C$4,日期设置!$B$2,1)</f>
        <v>0.30981428121989013</v>
      </c>
      <c r="K6789" s="52">
        <f>[1]!b_dq_amount($A6789,日期设置!B$2,2,10000)</f>
        <v>0</v>
      </c>
      <c r="L6789" s="26">
        <f>[1]!b_info_latestpar(A6789,日期设置!$B$2)</f>
        <v>100</v>
      </c>
      <c r="M6789" s="6">
        <f>[1]!b_info_outstandingbalance($A6789,日期设置!B$2)</f>
        <v>15</v>
      </c>
      <c r="N6789" s="7" t="str">
        <f>[1]!b_info_latestissurercreditrating2(A6789,日期设置!$B$2,"102","1")</f>
        <v>AAA</v>
      </c>
      <c r="O6789" s="48">
        <v>3.75</v>
      </c>
      <c r="P6789" s="9">
        <f>[1]!b_info_repurchasedate(A6789)</f>
        <v>0</v>
      </c>
      <c r="Q6789" s="47" t="s">
        <v>22198</v>
      </c>
      <c r="R6789" s="2" t="str">
        <f>IF((--IF(P6789=0,Q6789,P6789))&gt;(--日期设置!$B$2),IF(P6789=0,Q6789,P6789),Q6789)</f>
        <v>2023-12-16</v>
      </c>
      <c r="S6789" s="47" t="s">
        <v>16482</v>
      </c>
      <c r="T6789" s="8">
        <f>[1]!b_anal_ptmyear($A6789,日期设置!$B$2)</f>
        <v>2.7369863013698632</v>
      </c>
      <c r="U6789" s="8">
        <f>[1]!b_anal_termifexercise($A6789,日期设置!B$2)</f>
        <v>0</v>
      </c>
      <c r="V6789" s="10">
        <f>[1]!b_dq_dirtyprice(A6789,日期设置!$B$2)</f>
        <v>101.42100000000001</v>
      </c>
      <c r="W6789" s="11">
        <f>IF(U6789=0,ROUNDUP((Q6789-日期设置!$B$2)/365,0),ROUNDUP((R6789-日期设置!$B$2)/365,0))</f>
        <v>3</v>
      </c>
      <c r="X6789" s="18">
        <f>_xlfn.IFNA(VLOOKUP(A6789,过往入选债券!A:D,4,0),2)</f>
        <v>2</v>
      </c>
      <c r="Y6789" s="45">
        <f>_xlfn.IFNA(VLOOKUP(C6789,[2]Sheet1!$A:$A,1,0),3)</f>
        <v>3</v>
      </c>
    </row>
    <row r="6790" spans="1:25" hidden="1" x14ac:dyDescent="0.2">
      <c r="A6790" s="21" t="s">
        <v>15634</v>
      </c>
      <c r="B6790" s="21" t="s">
        <v>15635</v>
      </c>
      <c r="C6790" s="37" t="s">
        <v>14939</v>
      </c>
      <c r="D6790" s="26" t="str">
        <f>[1]!b_calc_yield(A6790,日期设置!$B$2,F6790,1,R6790,1,O6790,L6790,S6790,)</f>
        <v>Fetching...</v>
      </c>
      <c r="E6790" s="26">
        <f t="shared" si="212"/>
        <v>6.9216991815721274</v>
      </c>
      <c r="F6790" s="18">
        <f>[1]!b_dq_cleanprice($A6790,日期设置!B$2)</f>
        <v>99.400800000000004</v>
      </c>
      <c r="G6790" s="18" t="str">
        <f t="shared" si="213"/>
        <v>1.93 + 0</v>
      </c>
      <c r="H6790" s="27">
        <f>[1]!b_dq_pctchange($A6790,日期设置!$B$2,1)/100</f>
        <v>0</v>
      </c>
      <c r="I6790" s="26">
        <f>[1]!b_pq_pctchange(A6790,日期设置!$B$4,日期设置!$B$2,1)</f>
        <v>0</v>
      </c>
      <c r="J6790" s="26">
        <f>[1]!b_pq_pctchange(A6790,日期设置!$C$4,日期设置!$B$2,1)</f>
        <v>0</v>
      </c>
      <c r="K6790" s="52">
        <f>[1]!b_dq_amount($A6790,日期设置!B$2,2,10000)</f>
        <v>0</v>
      </c>
      <c r="L6790" s="26">
        <f>[1]!b_info_latestpar(A6790,日期设置!$B$2)</f>
        <v>100</v>
      </c>
      <c r="M6790" s="6">
        <f>[1]!b_info_outstandingbalance($A6790,日期设置!B$2)</f>
        <v>10</v>
      </c>
      <c r="N6790" s="7" t="str">
        <f>[1]!b_info_latestissurercreditrating2(A6790,日期设置!$B$2,"102","1")</f>
        <v>AAA</v>
      </c>
      <c r="O6790" s="8">
        <v>3.25</v>
      </c>
      <c r="P6790" s="9">
        <f>[1]!b_info_repurchasedate(A6790)</f>
        <v>0</v>
      </c>
      <c r="Q6790" s="8" t="s">
        <v>16833</v>
      </c>
      <c r="R6790" s="2" t="str">
        <f>IF((--IF(P6790=0,Q6790,P6790))&gt;(--日期设置!$B$2),IF(P6790=0,Q6790,P6790),Q6790)</f>
        <v>2023-02-27</v>
      </c>
      <c r="S6790" s="2" t="s">
        <v>18531</v>
      </c>
      <c r="T6790" s="8">
        <f>[1]!b_anal_ptmyear($A6790,日期设置!$B$2)</f>
        <v>1.9369863013698629</v>
      </c>
      <c r="U6790" s="8">
        <f>[1]!b_anal_termifexercise($A6790,日期设置!B$2)</f>
        <v>0</v>
      </c>
      <c r="V6790" s="10">
        <f>[1]!b_dq_dirtyprice(A6790,日期设置!$B$2)</f>
        <v>99.605599999999995</v>
      </c>
      <c r="W6790" s="11">
        <f>IF(U6790=0,ROUNDUP((Q6790-日期设置!$B$2)/365,0),ROUNDUP((R6790-日期设置!$B$2)/365,0))</f>
        <v>2</v>
      </c>
      <c r="X6790" s="18">
        <f>_xlfn.IFNA(VLOOKUP(A6790,过往入选债券!A:D,4,0),2)</f>
        <v>2</v>
      </c>
      <c r="Y6790">
        <f>_xlfn.IFNA(VLOOKUP(C6790,[2]Sheet1!$A:$A,1,0),3)</f>
        <v>3</v>
      </c>
    </row>
    <row r="6791" spans="1:25" hidden="1" x14ac:dyDescent="0.2">
      <c r="A6791" s="21" t="s">
        <v>2476</v>
      </c>
      <c r="B6791" s="21" t="s">
        <v>2477</v>
      </c>
      <c r="C6791" s="37" t="s">
        <v>1548</v>
      </c>
      <c r="D6791" s="26" t="str">
        <f>[1]!b_calc_yield(A6791,日期设置!$B$2,F6791,1,R6791,1,O6791,L6791,S6791,)</f>
        <v>Fetching...</v>
      </c>
      <c r="E6791" s="26">
        <f t="shared" si="212"/>
        <v>2.8882381697784343</v>
      </c>
      <c r="F6791" s="18">
        <f>[1]!b_dq_cleanprice($A6791,日期设置!B$2)</f>
        <v>100.4539</v>
      </c>
      <c r="G6791" s="18" t="str">
        <f t="shared" si="213"/>
        <v>0.80 + 0</v>
      </c>
      <c r="H6791" s="27">
        <f>[1]!b_dq_pctchange($A6791,日期设置!$B$2,1)/100</f>
        <v>0</v>
      </c>
      <c r="I6791" s="26">
        <f>[1]!b_pq_pctchange(A6791,日期设置!$B$4,日期设置!$B$2,1)</f>
        <v>0</v>
      </c>
      <c r="J6791" s="26">
        <f>[1]!b_pq_pctchange(A6791,日期设置!$C$4,日期设置!$B$2,1)</f>
        <v>0</v>
      </c>
      <c r="K6791" s="52">
        <f>[1]!b_dq_amount($A6791,日期设置!B$2,2,10000)</f>
        <v>0</v>
      </c>
      <c r="L6791" s="26">
        <f>[1]!b_info_latestpar(A6791,日期设置!$B$2)</f>
        <v>100</v>
      </c>
      <c r="M6791" s="6">
        <f>[1]!b_info_outstandingbalance($A6791,日期设置!B$2)</f>
        <v>5</v>
      </c>
      <c r="N6791" s="7">
        <f>[1]!b_info_latestissurercreditrating2(A6791,日期设置!$B$2,"102","1")</f>
        <v>0</v>
      </c>
      <c r="O6791" s="8">
        <v>4.18</v>
      </c>
      <c r="P6791" s="9">
        <f>[1]!b_info_repurchasedate(A6791)</f>
        <v>0</v>
      </c>
      <c r="Q6791" s="8" t="s">
        <v>17235</v>
      </c>
      <c r="R6791" s="2" t="str">
        <f>IF((--IF(P6791=0,Q6791,P6791))&gt;(--日期设置!$B$2),IF(P6791=0,Q6791,P6791),Q6791)</f>
        <v>2022-01-11</v>
      </c>
      <c r="S6791" s="2" t="s">
        <v>18362</v>
      </c>
      <c r="T6791" s="8">
        <f>[1]!b_anal_ptmyear($A6791,日期设置!$B$2)</f>
        <v>0.80821917808219179</v>
      </c>
      <c r="U6791" s="8">
        <f>[1]!b_anal_termifexercise($A6791,日期设置!B$2)</f>
        <v>0</v>
      </c>
      <c r="V6791" s="10">
        <f>[1]!b_dq_dirtyprice(A6791,日期设置!$B$2)</f>
        <v>101.2555</v>
      </c>
      <c r="W6791" s="11">
        <f>IF(U6791=0,ROUNDUP((Q6791-日期设置!$B$2)/365,0),ROUNDUP((R6791-日期设置!$B$2)/365,0))</f>
        <v>1</v>
      </c>
      <c r="X6791" s="18">
        <f>_xlfn.IFNA(VLOOKUP(A6791,过往入选债券!A:D,4,0),2)</f>
        <v>2</v>
      </c>
      <c r="Y6791">
        <f>_xlfn.IFNA(VLOOKUP(C6791,[2]Sheet1!$A:$A,1,0),3)</f>
        <v>3</v>
      </c>
    </row>
    <row r="6792" spans="1:25" hidden="1" x14ac:dyDescent="0.2">
      <c r="A6792" s="21" t="s">
        <v>10787</v>
      </c>
      <c r="B6792" s="21" t="s">
        <v>10788</v>
      </c>
      <c r="C6792" s="37" t="s">
        <v>439</v>
      </c>
      <c r="D6792" s="26" t="str">
        <f>[1]!b_calc_yield(A6792,日期设置!$B$2,F6792,1,R6792,1,O6792,L6792,S6792,)</f>
        <v>Fetching...</v>
      </c>
      <c r="E6792" s="26">
        <f t="shared" si="212"/>
        <v>7.4067648913949347</v>
      </c>
      <c r="F6792" s="18">
        <f>[1]!b_dq_cleanprice($A6792,日期设置!B$2)</f>
        <v>97.600399999999993</v>
      </c>
      <c r="G6792" s="18" t="str">
        <f t="shared" si="213"/>
        <v>2.10 + 0</v>
      </c>
      <c r="H6792" s="27">
        <f>[1]!b_dq_pctchange($A6792,日期设置!$B$2,1)/100</f>
        <v>0</v>
      </c>
      <c r="I6792" s="26">
        <f>[1]!b_pq_pctchange(A6792,日期设置!$B$4,日期设置!$B$2,1)</f>
        <v>0</v>
      </c>
      <c r="J6792" s="26">
        <f>[1]!b_pq_pctchange(A6792,日期设置!$C$4,日期设置!$B$2,1)</f>
        <v>0</v>
      </c>
      <c r="K6792" s="52">
        <f>[1]!b_dq_amount($A6792,日期设置!B$2,2,10000)</f>
        <v>0</v>
      </c>
      <c r="L6792" s="26">
        <f>[1]!b_info_latestpar(A6792,日期设置!$B$2)</f>
        <v>100</v>
      </c>
      <c r="M6792" s="6">
        <f>[1]!b_info_outstandingbalance($A6792,日期设置!B$2)</f>
        <v>20</v>
      </c>
      <c r="N6792" s="7" t="str">
        <f>[1]!b_info_latestissurercreditrating2(A6792,日期设置!$B$2,"102","1")</f>
        <v>AAA</v>
      </c>
      <c r="O6792" s="8">
        <v>2.37</v>
      </c>
      <c r="P6792" s="9">
        <f>[1]!b_info_repurchasedate(A6792)</f>
        <v>0</v>
      </c>
      <c r="Q6792" s="8" t="s">
        <v>16075</v>
      </c>
      <c r="R6792" s="2" t="str">
        <f>IF((--IF(P6792=0,Q6792,P6792))&gt;(--日期设置!$B$2),IF(P6792=0,Q6792,P6792),Q6792)</f>
        <v>2023-04-29</v>
      </c>
      <c r="S6792" s="2" t="s">
        <v>17832</v>
      </c>
      <c r="T6792" s="8">
        <f>[1]!b_anal_ptmyear($A6792,日期设置!$B$2)</f>
        <v>2.1041095890410957</v>
      </c>
      <c r="U6792" s="8">
        <f>[1]!b_anal_termifexercise($A6792,日期设置!B$2)</f>
        <v>0</v>
      </c>
      <c r="V6792" s="10">
        <f>[1]!b_dq_dirtyprice(A6792,日期设置!$B$2)</f>
        <v>99.723699999999994</v>
      </c>
      <c r="W6792" s="11">
        <f>IF(U6792=0,ROUNDUP((Q6792-日期设置!$B$2)/365,0),ROUNDUP((R6792-日期设置!$B$2)/365,0))</f>
        <v>3</v>
      </c>
      <c r="X6792" s="18">
        <f>_xlfn.IFNA(VLOOKUP(A6792,过往入选债券!A:D,4,0),2)</f>
        <v>2</v>
      </c>
      <c r="Y6792">
        <f>_xlfn.IFNA(VLOOKUP(C6792,[2]Sheet1!$A:$A,1,0),3)</f>
        <v>3</v>
      </c>
    </row>
    <row r="6793" spans="1:25" hidden="1" x14ac:dyDescent="0.2">
      <c r="A6793" s="21" t="s">
        <v>12567</v>
      </c>
      <c r="B6793" s="21" t="s">
        <v>12568</v>
      </c>
      <c r="C6793" s="37" t="s">
        <v>496</v>
      </c>
      <c r="D6793" s="26" t="str">
        <f>[1]!b_calc_yield(A6793,日期设置!$B$2,F6793,1,R6793,1,O6793,L6793,S6793,)</f>
        <v>Fetching...</v>
      </c>
      <c r="E6793" s="26">
        <f t="shared" si="212"/>
        <v>25.567700715880214</v>
      </c>
      <c r="F6793" s="18">
        <f>[1]!b_dq_cleanprice($A6793,日期设置!B$2)</f>
        <v>71.463899999999995</v>
      </c>
      <c r="G6793" s="18" t="str">
        <f t="shared" si="213"/>
        <v>4.56 + 0</v>
      </c>
      <c r="H6793" s="27">
        <f>[1]!b_dq_pctchange($A6793,日期设置!$B$2,1)/100</f>
        <v>0</v>
      </c>
      <c r="I6793" s="26">
        <f>[1]!b_pq_pctchange(A6793,日期设置!$B$4,日期设置!$B$2,1)</f>
        <v>0</v>
      </c>
      <c r="J6793" s="26">
        <f>[1]!b_pq_pctchange(A6793,日期设置!$C$4,日期设置!$B$2,1)</f>
        <v>0</v>
      </c>
      <c r="K6793" s="52">
        <f>[1]!b_dq_amount($A6793,日期设置!B$2,2,10000)</f>
        <v>0</v>
      </c>
      <c r="L6793" s="26">
        <f>[1]!b_info_latestpar(A6793,日期设置!$B$2)</f>
        <v>70</v>
      </c>
      <c r="M6793" s="6">
        <f>[1]!b_info_outstandingbalance($A6793,日期设置!B$2)</f>
        <v>17.5</v>
      </c>
      <c r="N6793" s="7" t="str">
        <f>[1]!b_info_latestissurercreditrating2(A6793,日期设置!$B$2,"102","1")</f>
        <v>AAA</v>
      </c>
      <c r="O6793" s="8">
        <v>4.2699999999999996</v>
      </c>
      <c r="P6793" s="9">
        <f>[1]!b_info_repurchasedate(A6793)</f>
        <v>0</v>
      </c>
      <c r="Q6793" s="8" t="s">
        <v>16664</v>
      </c>
      <c r="R6793" s="2" t="str">
        <f>IF((--IF(P6793=0,Q6793,P6793))&gt;(--日期设置!$B$2),IF(P6793=0,Q6793,P6793),Q6793)</f>
        <v>2025-10-16</v>
      </c>
      <c r="S6793" s="2" t="s">
        <v>18128</v>
      </c>
      <c r="T6793" s="8">
        <f>[1]!b_anal_ptmyear($A6793,日期设置!$B$2)</f>
        <v>4.5698630136986305</v>
      </c>
      <c r="U6793" s="8">
        <f>[1]!b_anal_termifexercise($A6793,日期设置!B$2)</f>
        <v>0</v>
      </c>
      <c r="V6793" s="10">
        <f>[1]!b_dq_dirtyprice(A6793,日期设置!$B$2)</f>
        <v>72.749600000000001</v>
      </c>
      <c r="W6793" s="11">
        <f>IF(U6793=0,ROUNDUP((Q6793-日期设置!$B$2)/365,0),ROUNDUP((R6793-日期设置!$B$2)/365,0))</f>
        <v>5</v>
      </c>
      <c r="X6793" s="18">
        <f>_xlfn.IFNA(VLOOKUP(A6793,过往入选债券!A:D,4,0),2)</f>
        <v>2</v>
      </c>
      <c r="Y6793">
        <f>_xlfn.IFNA(VLOOKUP(C6793,[2]Sheet1!$A:$A,1,0),3)</f>
        <v>3</v>
      </c>
    </row>
    <row r="6794" spans="1:25" x14ac:dyDescent="0.2">
      <c r="A6794" s="28" t="s">
        <v>19577</v>
      </c>
      <c r="B6794" s="28" t="s">
        <v>19578</v>
      </c>
      <c r="C6794" s="38" t="s">
        <v>19579</v>
      </c>
      <c r="D6794" s="26" t="str">
        <f>[1]!b_calc_yield(A6794,日期设置!$B$2,F6794,1,R6794,1,O6794,L6794,S6794,)</f>
        <v>Fetching...</v>
      </c>
      <c r="E6794" s="26">
        <f t="shared" si="212"/>
        <v>8.3929758692166345</v>
      </c>
      <c r="F6794" s="18">
        <f>[1]!b_dq_cleanprice($A6794,日期设置!B$2)</f>
        <v>100.0941</v>
      </c>
      <c r="G6794" s="18" t="str">
        <f t="shared" si="213"/>
        <v>2.39 + 0</v>
      </c>
      <c r="H6794" s="27">
        <f>[1]!b_dq_pctchange($A6794,日期设置!$B$2,1)/100</f>
        <v>6.4180809937828187E-4</v>
      </c>
      <c r="I6794" s="26">
        <f>[1]!b_pq_pctchange(A6794,日期设置!$B$4,日期设置!$B$2,1)</f>
        <v>-8.6910655845836415E-3</v>
      </c>
      <c r="J6794" s="26">
        <f>[1]!b_pq_pctchange(A6794,日期设置!$C$4,日期设置!$B$2,1)</f>
        <v>-5.8610443242726865E-2</v>
      </c>
      <c r="K6794" s="52">
        <f>[1]!b_dq_amount($A6794,日期设置!B$2,2,10000)</f>
        <v>2045.5203561999999</v>
      </c>
      <c r="L6794" s="26">
        <f>[1]!b_info_latestpar(A6794,日期设置!$B$2)</f>
        <v>100</v>
      </c>
      <c r="M6794" s="6">
        <f>[1]!b_info_outstandingbalance($A6794,日期设置!B$2)</f>
        <v>15</v>
      </c>
      <c r="N6794" s="7" t="str">
        <f>[1]!b_info_latestissurercreditrating2(A6794,日期设置!$B$2,"102","1")</f>
        <v>AAA</v>
      </c>
      <c r="O6794" s="8">
        <v>3.62</v>
      </c>
      <c r="P6794" s="9">
        <f>[1]!b_info_repurchasedate(A6794)</f>
        <v>0</v>
      </c>
      <c r="Q6794" s="8" t="s">
        <v>17022</v>
      </c>
      <c r="R6794" s="2" t="str">
        <f>IF((--IF(P6794=0,Q6794,P6794))&gt;(--日期设置!$B$2),IF(P6794=0,Q6794,P6794),Q6794)</f>
        <v>2023-08-14</v>
      </c>
      <c r="S6794" s="31" t="s">
        <v>19121</v>
      </c>
      <c r="T6794" s="8">
        <f>[1]!b_anal_ptmyear($A6794,日期设置!$B$2)</f>
        <v>2.3972602739726026</v>
      </c>
      <c r="U6794" s="8">
        <f>[1]!b_anal_termifexercise($A6794,日期设置!B$2)</f>
        <v>0</v>
      </c>
      <c r="V6794" s="10">
        <f>[1]!b_dq_dirtyprice(A6794,日期设置!$B$2)</f>
        <v>102.276</v>
      </c>
      <c r="W6794" s="11">
        <f>IF(U6794=0,ROUNDUP((Q6794-日期设置!$B$2)/365,0),ROUNDUP((R6794-日期设置!$B$2)/365,0))</f>
        <v>3</v>
      </c>
      <c r="X6794" s="18">
        <f>_xlfn.IFNA(VLOOKUP(A6794,过往入选债券!A:D,4,0),2)</f>
        <v>2</v>
      </c>
      <c r="Y6794">
        <f>_xlfn.IFNA(VLOOKUP(C6794,[2]Sheet1!$A:$A,1,0),3)</f>
        <v>3</v>
      </c>
    </row>
    <row r="6795" spans="1:25" hidden="1" x14ac:dyDescent="0.2">
      <c r="A6795" s="21" t="s">
        <v>6240</v>
      </c>
      <c r="B6795" s="21" t="s">
        <v>6241</v>
      </c>
      <c r="C6795" s="37" t="s">
        <v>92</v>
      </c>
      <c r="D6795" s="26" t="str">
        <f>[1]!b_calc_yield(A6795,日期设置!$B$2,F6795,1,R6795,1,O6795,L6795,S6795,)</f>
        <v>Fetching...</v>
      </c>
      <c r="E6795" s="26">
        <f t="shared" si="212"/>
        <v>6.4157970854524349</v>
      </c>
      <c r="F6795" s="18">
        <f>[1]!b_dq_cleanprice($A6795,日期设置!B$2)</f>
        <v>104.9122</v>
      </c>
      <c r="G6795" s="18" t="str">
        <f t="shared" si="213"/>
        <v>1.83 + 0</v>
      </c>
      <c r="H6795" s="27">
        <f>[1]!b_dq_pctchange($A6795,日期设置!$B$2,1)/100</f>
        <v>0</v>
      </c>
      <c r="I6795" s="26">
        <f>[1]!b_pq_pctchange(A6795,日期设置!$B$4,日期设置!$B$2,1)</f>
        <v>0</v>
      </c>
      <c r="J6795" s="26">
        <f>[1]!b_pq_pctchange(A6795,日期设置!$C$4,日期设置!$B$2,1)</f>
        <v>-0.25394730712221819</v>
      </c>
      <c r="K6795" s="52">
        <f>[1]!b_dq_amount($A6795,日期设置!B$2,2,10000)</f>
        <v>0</v>
      </c>
      <c r="L6795" s="26">
        <f>[1]!b_info_latestpar(A6795,日期设置!$B$2)</f>
        <v>100</v>
      </c>
      <c r="M6795" s="6">
        <f>[1]!b_info_outstandingbalance($A6795,日期设置!B$2)</f>
        <v>10</v>
      </c>
      <c r="N6795" s="7" t="str">
        <f>[1]!b_info_latestissurercreditrating2(A6795,日期设置!$B$2,"102","1")</f>
        <v>AAA</v>
      </c>
      <c r="O6795" s="8">
        <v>6.4</v>
      </c>
      <c r="P6795" s="9">
        <f>[1]!b_info_repurchasedate(A6795)</f>
        <v>0</v>
      </c>
      <c r="Q6795" s="8" t="s">
        <v>16309</v>
      </c>
      <c r="R6795" s="2" t="str">
        <f>IF((--IF(P6795=0,Q6795,P6795))&gt;(--日期设置!$B$2),IF(P6795=0,Q6795,P6795),Q6795)</f>
        <v>2023-01-19</v>
      </c>
      <c r="S6795" s="2" t="s">
        <v>18089</v>
      </c>
      <c r="T6795" s="8">
        <f>[1]!b_anal_ptmyear($A6795,日期设置!$B$2)</f>
        <v>1.8301369863013699</v>
      </c>
      <c r="U6795" s="8">
        <f>[1]!b_anal_termifexercise($A6795,日期设置!B$2)</f>
        <v>0</v>
      </c>
      <c r="V6795" s="10">
        <f>[1]!b_dq_dirtyprice(A6795,日期设置!$B$2)</f>
        <v>105.99930000000001</v>
      </c>
      <c r="W6795" s="11">
        <f>IF(U6795=0,ROUNDUP((Q6795-日期设置!$B$2)/365,0),ROUNDUP((R6795-日期设置!$B$2)/365,0))</f>
        <v>2</v>
      </c>
      <c r="X6795" s="18">
        <f>_xlfn.IFNA(VLOOKUP(A6795,过往入选债券!A:D,4,0),2)</f>
        <v>2</v>
      </c>
      <c r="Y6795">
        <f>_xlfn.IFNA(VLOOKUP(C6795,[2]Sheet1!$A:$A,1,0),3)</f>
        <v>3</v>
      </c>
    </row>
    <row r="6796" spans="1:25" hidden="1" x14ac:dyDescent="0.2">
      <c r="A6796" s="21" t="s">
        <v>10654</v>
      </c>
      <c r="B6796" s="21" t="s">
        <v>10655</v>
      </c>
      <c r="C6796" s="37" t="s">
        <v>10656</v>
      </c>
      <c r="D6796" s="26" t="str">
        <f>[1]!b_calc_yield(A6796,日期设置!$B$2,F6796,1,R6796,1,O6796,L6796,S6796,)</f>
        <v>Fetching...</v>
      </c>
      <c r="E6796" s="26">
        <f t="shared" si="212"/>
        <v>7.3070314973013861</v>
      </c>
      <c r="F6796" s="18">
        <f>[1]!b_dq_cleanprice($A6796,日期设置!B$2)</f>
        <v>98.080200000000005</v>
      </c>
      <c r="G6796" s="18" t="str">
        <f t="shared" si="213"/>
        <v>4.08 + 2.08</v>
      </c>
      <c r="H6796" s="27">
        <f>[1]!b_dq_pctchange($A6796,日期设置!$B$2,1)/100</f>
        <v>0</v>
      </c>
      <c r="I6796" s="26">
        <f>[1]!b_pq_pctchange(A6796,日期设置!$B$4,日期设置!$B$2,1)</f>
        <v>3.8044570285050615E-2</v>
      </c>
      <c r="J6796" s="26">
        <f>[1]!b_pq_pctchange(A6796,日期设置!$C$4,日期设置!$B$2,1)</f>
        <v>0.44281591597557879</v>
      </c>
      <c r="K6796" s="52">
        <f>[1]!b_dq_amount($A6796,日期设置!B$2,2,10000)</f>
        <v>0</v>
      </c>
      <c r="L6796" s="26">
        <f>[1]!b_info_latestpar(A6796,日期设置!$B$2)</f>
        <v>100</v>
      </c>
      <c r="M6796" s="6">
        <f>[1]!b_info_outstandingbalance($A6796,日期设置!B$2)</f>
        <v>30</v>
      </c>
      <c r="N6796" s="7" t="str">
        <f>[1]!b_info_latestissurercreditrating2(A6796,日期设置!$B$2,"102","1")</f>
        <v>AAA</v>
      </c>
      <c r="O6796" s="8">
        <v>2.6</v>
      </c>
      <c r="P6796" s="9" t="str">
        <f>[1]!b_info_repurchasedate(A6796)</f>
        <v>2023-04-22</v>
      </c>
      <c r="Q6796" s="8" t="s">
        <v>16646</v>
      </c>
      <c r="R6796" s="2" t="str">
        <f>IF((--IF(P6796=0,Q6796,P6796))&gt;(--日期设置!$B$2),IF(P6796=0,Q6796,P6796),Q6796)</f>
        <v>2023-04-22</v>
      </c>
      <c r="S6796" s="2" t="s">
        <v>18199</v>
      </c>
      <c r="T6796" s="8">
        <f>[1]!b_anal_ptmyear($A6796,日期设置!$B$2)</f>
        <v>4.0849315068493155</v>
      </c>
      <c r="U6796" s="8">
        <f>[1]!b_anal_termifexercise($A6796,日期设置!B$2)</f>
        <v>2.0849315068493151</v>
      </c>
      <c r="V6796" s="10">
        <f>[1]!b_dq_dirtyprice(A6796,日期设置!$B$2)</f>
        <v>100.4594</v>
      </c>
      <c r="W6796" s="11">
        <f>IF(U6796=0,ROUNDUP((Q6796-日期设置!$B$2)/365,0),ROUNDUP((R6796-日期设置!$B$2)/365,0))</f>
        <v>3</v>
      </c>
      <c r="X6796" s="18">
        <f>_xlfn.IFNA(VLOOKUP(A6796,过往入选债券!A:D,4,0),2)</f>
        <v>2</v>
      </c>
      <c r="Y6796">
        <f>_xlfn.IFNA(VLOOKUP(C6796,[2]Sheet1!$A:$A,1,0),3)</f>
        <v>3</v>
      </c>
    </row>
    <row r="6797" spans="1:25" hidden="1" x14ac:dyDescent="0.2">
      <c r="A6797" s="21" t="s">
        <v>8164</v>
      </c>
      <c r="B6797" s="21" t="s">
        <v>8165</v>
      </c>
      <c r="C6797" s="37" t="s">
        <v>484</v>
      </c>
      <c r="D6797" s="26" t="str">
        <f>[1]!b_calc_yield(A6797,日期设置!$B$2,F6797,1,R6797,1,O6797,L6797,S6797,)</f>
        <v>Fetching...</v>
      </c>
      <c r="E6797" s="26">
        <f t="shared" si="212"/>
        <v>3.4992558844967991</v>
      </c>
      <c r="F6797" s="18">
        <f>[1]!b_dq_cleanprice($A6797,日期设置!B$2)</f>
        <v>101.8276</v>
      </c>
      <c r="G6797" s="18" t="str">
        <f t="shared" si="213"/>
        <v>0.98 + 0.98</v>
      </c>
      <c r="H6797" s="27">
        <f>[1]!b_dq_pctchange($A6797,日期设置!$B$2,1)/100</f>
        <v>0</v>
      </c>
      <c r="I6797" s="26">
        <f>[1]!b_pq_pctchange(A6797,日期设置!$B$4,日期设置!$B$2,1)</f>
        <v>0</v>
      </c>
      <c r="J6797" s="26">
        <f>[1]!b_pq_pctchange(A6797,日期设置!$C$4,日期设置!$B$2,1)</f>
        <v>0</v>
      </c>
      <c r="K6797" s="52">
        <f>[1]!b_dq_amount($A6797,日期设置!B$2,2,10000)</f>
        <v>0</v>
      </c>
      <c r="L6797" s="26">
        <f>[1]!b_info_latestpar(A6797,日期设置!$B$2)</f>
        <v>100</v>
      </c>
      <c r="M6797" s="6">
        <f>[1]!b_info_outstandingbalance($A6797,日期设置!B$2)</f>
        <v>5</v>
      </c>
      <c r="N6797" s="7" t="str">
        <f>[1]!b_info_latestissurercreditrating2(A6797,日期设置!$B$2,"102","1")</f>
        <v>AAA</v>
      </c>
      <c r="O6797" s="8">
        <v>5.5</v>
      </c>
      <c r="P6797" s="9">
        <f>[1]!b_info_repurchasedate(A6797)</f>
        <v>0</v>
      </c>
      <c r="Q6797" s="8" t="s">
        <v>16638</v>
      </c>
      <c r="R6797" s="2" t="str">
        <f>IF((--IF(P6797=0,Q6797,P6797))&gt;(--日期设置!$B$2),IF(P6797=0,Q6797,P6797),Q6797)</f>
        <v>2022-03-15</v>
      </c>
      <c r="S6797" s="2" t="s">
        <v>18387</v>
      </c>
      <c r="T6797" s="8">
        <f>[1]!b_anal_ptmyear($A6797,日期设置!$B$2)</f>
        <v>0.98082191780821915</v>
      </c>
      <c r="U6797" s="8">
        <f>[1]!b_anal_termifexercise($A6797,日期设置!B$2)</f>
        <v>0.98082191780821915</v>
      </c>
      <c r="V6797" s="10">
        <f>[1]!b_dq_dirtyprice(A6797,日期设置!$B$2)</f>
        <v>101.9331</v>
      </c>
      <c r="W6797" s="11">
        <f>IF(U6797=0,ROUNDUP((Q6797-日期设置!$B$2)/365,0),ROUNDUP((R6797-日期设置!$B$2)/365,0))</f>
        <v>1</v>
      </c>
      <c r="X6797" s="18">
        <f>_xlfn.IFNA(VLOOKUP(A6797,过往入选债券!A:D,4,0),2)</f>
        <v>2</v>
      </c>
      <c r="Y6797">
        <f>_xlfn.IFNA(VLOOKUP(C6797,[2]Sheet1!$A:$A,1,0),3)</f>
        <v>3</v>
      </c>
    </row>
    <row r="6798" spans="1:25" hidden="1" x14ac:dyDescent="0.2">
      <c r="A6798" s="21" t="s">
        <v>5851</v>
      </c>
      <c r="B6798" s="21" t="s">
        <v>5852</v>
      </c>
      <c r="C6798" s="37" t="s">
        <v>627</v>
      </c>
      <c r="D6798" s="26" t="str">
        <f>[1]!b_calc_yield(A6798,日期设置!$B$2,F6798,1,R6798,1,O6798,L6798,S6798,)</f>
        <v>Fetching...</v>
      </c>
      <c r="E6798" s="26">
        <f t="shared" si="212"/>
        <v>5.0688815434622558</v>
      </c>
      <c r="F6798" s="18">
        <f>[1]!b_dq_cleanprice($A6798,日期设置!B$2)</f>
        <v>102.56740000000001</v>
      </c>
      <c r="G6798" s="18" t="str">
        <f t="shared" si="213"/>
        <v>1.46 + 0</v>
      </c>
      <c r="H6798" s="27">
        <f>[1]!b_dq_pctchange($A6798,日期设置!$B$2,1)/100</f>
        <v>0</v>
      </c>
      <c r="I6798" s="26">
        <f>[1]!b_pq_pctchange(A6798,日期设置!$B$4,日期设置!$B$2,1)</f>
        <v>0</v>
      </c>
      <c r="J6798" s="26">
        <f>[1]!b_pq_pctchange(A6798,日期设置!$C$4,日期设置!$B$2,1)</f>
        <v>-5.7295310554216036E-2</v>
      </c>
      <c r="K6798" s="52">
        <f>[1]!b_dq_amount($A6798,日期设置!B$2,2,10000)</f>
        <v>0</v>
      </c>
      <c r="L6798" s="26">
        <f>[1]!b_info_latestpar(A6798,日期设置!$B$2)</f>
        <v>100</v>
      </c>
      <c r="M6798" s="6">
        <f>[1]!b_info_outstandingbalance($A6798,日期设置!B$2)</f>
        <v>7.5</v>
      </c>
      <c r="N6798" s="7" t="str">
        <f>[1]!b_info_latestissurercreditrating2(A6798,日期设置!$B$2,"102","1")</f>
        <v>AAA</v>
      </c>
      <c r="O6798" s="8">
        <v>5.42</v>
      </c>
      <c r="P6798" s="9">
        <f>[1]!b_info_repurchasedate(A6798)</f>
        <v>0</v>
      </c>
      <c r="Q6798" s="8" t="s">
        <v>16071</v>
      </c>
      <c r="R6798" s="2" t="str">
        <f>IF((--IF(P6798=0,Q6798,P6798))&gt;(--日期设置!$B$2),IF(P6798=0,Q6798,P6798),Q6798)</f>
        <v>2022-09-06</v>
      </c>
      <c r="S6798" s="2" t="s">
        <v>17913</v>
      </c>
      <c r="T6798" s="8">
        <f>[1]!b_anal_ptmyear($A6798,日期设置!$B$2)</f>
        <v>1.4602739726027396</v>
      </c>
      <c r="U6798" s="8">
        <f>[1]!b_anal_termifexercise($A6798,日期设置!B$2)</f>
        <v>0</v>
      </c>
      <c r="V6798" s="10">
        <f>[1]!b_dq_dirtyprice(A6798,日期设置!$B$2)</f>
        <v>105.4927</v>
      </c>
      <c r="W6798" s="11">
        <f>IF(U6798=0,ROUNDUP((Q6798-日期设置!$B$2)/365,0),ROUNDUP((R6798-日期设置!$B$2)/365,0))</f>
        <v>2</v>
      </c>
      <c r="X6798" s="18">
        <f>_xlfn.IFNA(VLOOKUP(A6798,过往入选债券!A:D,4,0),2)</f>
        <v>2</v>
      </c>
      <c r="Y6798">
        <f>_xlfn.IFNA(VLOOKUP(C6798,[2]Sheet1!$A:$A,1,0),3)</f>
        <v>3</v>
      </c>
    </row>
    <row r="6799" spans="1:25" hidden="1" x14ac:dyDescent="0.2">
      <c r="A6799" s="28" t="s">
        <v>21785</v>
      </c>
      <c r="B6799" s="28" t="s">
        <v>21958</v>
      </c>
      <c r="C6799" s="39" t="s">
        <v>21959</v>
      </c>
      <c r="D6799" s="26" t="str">
        <f>[1]!b_calc_yield(A6799,日期设置!$B$2,F6799,1,R6799,1,O6799,L6799,S6799,)</f>
        <v>Fetching...</v>
      </c>
      <c r="E6799" s="26">
        <f t="shared" si="212"/>
        <v>2.668691604081741</v>
      </c>
      <c r="F6799" s="18">
        <f>[1]!b_dq_cleanprice($A6799,日期设置!B$2)</f>
        <v>99.975499999999997</v>
      </c>
      <c r="G6799" s="18" t="str">
        <f t="shared" si="213"/>
        <v>0.25 + 0</v>
      </c>
      <c r="H6799" s="27">
        <f>[1]!b_dq_pctchange($A6799,日期设置!$B$2,1)/100</f>
        <v>0</v>
      </c>
      <c r="I6799" s="26">
        <f>[1]!b_pq_pctchange(A6799,日期设置!$B$4,日期设置!$B$2,1)</f>
        <v>0</v>
      </c>
      <c r="J6799" s="26">
        <f>[1]!b_pq_pctchange(A6799,日期设置!$C$4,日期设置!$B$2,1)</f>
        <v>0</v>
      </c>
      <c r="K6799" s="52">
        <f>[1]!b_dq_amount($A6799,日期设置!B$2,2,10000)</f>
        <v>0</v>
      </c>
      <c r="L6799" s="26">
        <f>[1]!b_info_latestpar(A6799,日期设置!$B$2)</f>
        <v>100</v>
      </c>
      <c r="M6799" s="6">
        <f>[1]!b_info_outstandingbalance($A6799,日期设置!B$2)</f>
        <v>1.5</v>
      </c>
      <c r="N6799" s="7" t="str">
        <f>[1]!b_info_latestissurercreditrating2(A6799,日期设置!$B$2,"102","1")</f>
        <v>AA</v>
      </c>
      <c r="O6799" s="43">
        <v>3.5</v>
      </c>
      <c r="P6799" s="9">
        <f>[1]!b_info_repurchasedate(A6799)</f>
        <v>0</v>
      </c>
      <c r="Q6799" s="31" t="s">
        <v>17264</v>
      </c>
      <c r="R6799" s="2" t="str">
        <f>IF((--IF(P6799=0,Q6799,P6799))&gt;(--日期设置!$B$2),IF(P6799=0,Q6799,P6799),Q6799)</f>
        <v>2021-06-23</v>
      </c>
      <c r="S6799" s="31" t="s">
        <v>16878</v>
      </c>
      <c r="T6799" s="8">
        <f>[1]!b_anal_ptmyear($A6799,日期设置!$B$2)</f>
        <v>0.25479452054794521</v>
      </c>
      <c r="U6799" s="8">
        <f>[1]!b_anal_termifexercise($A6799,日期设置!B$2)</f>
        <v>0</v>
      </c>
      <c r="V6799" s="10">
        <f>[1]!b_dq_dirtyprice(A6799,日期设置!$B$2)</f>
        <v>100.80970000000001</v>
      </c>
      <c r="W6799" s="11">
        <f>IF(U6799=0,ROUNDUP((Q6799-日期设置!$B$2)/365,0),ROUNDUP((R6799-日期设置!$B$2)/365,0))</f>
        <v>1</v>
      </c>
      <c r="X6799" s="18">
        <f>_xlfn.IFNA(VLOOKUP(A6799,过往入选债券!A:D,4,0),2)</f>
        <v>2</v>
      </c>
      <c r="Y6799">
        <f>_xlfn.IFNA(VLOOKUP(C6799,[2]Sheet1!$A:$A,1,0),3)</f>
        <v>3</v>
      </c>
    </row>
    <row r="6800" spans="1:25" hidden="1" x14ac:dyDescent="0.2">
      <c r="A6800" s="21" t="s">
        <v>7380</v>
      </c>
      <c r="B6800" s="21" t="s">
        <v>7381</v>
      </c>
      <c r="C6800" s="37" t="s">
        <v>2443</v>
      </c>
      <c r="D6800" s="26" t="str">
        <f>[1]!b_calc_yield(A6800,日期设置!$B$2,F6800,1,R6800,1,O6800,L6800,S6800,)</f>
        <v>Fetching...</v>
      </c>
      <c r="E6800" s="26">
        <f t="shared" si="212"/>
        <v>1.8564924529983484</v>
      </c>
      <c r="F6800" s="18">
        <f>[1]!b_dq_cleanprice($A6800,日期设置!B$2)</f>
        <v>101.3369</v>
      </c>
      <c r="G6800" s="18" t="str">
        <f t="shared" si="213"/>
        <v>2.52 + 0.52</v>
      </c>
      <c r="H6800" s="27">
        <f>[1]!b_dq_pctchange($A6800,日期设置!$B$2,1)/100</f>
        <v>0</v>
      </c>
      <c r="I6800" s="26">
        <f>[1]!b_pq_pctchange(A6800,日期设置!$B$4,日期设置!$B$2,1)</f>
        <v>0</v>
      </c>
      <c r="J6800" s="26">
        <f>[1]!b_pq_pctchange(A6800,日期设置!$C$4,日期设置!$B$2,1)</f>
        <v>-0.33253012048192493</v>
      </c>
      <c r="K6800" s="52">
        <f>[1]!b_dq_amount($A6800,日期设置!B$2,2,10000)</f>
        <v>0</v>
      </c>
      <c r="L6800" s="26">
        <f>[1]!b_info_latestpar(A6800,日期设置!$B$2)</f>
        <v>100</v>
      </c>
      <c r="M6800" s="6">
        <f>[1]!b_info_outstandingbalance($A6800,日期设置!B$2)</f>
        <v>2</v>
      </c>
      <c r="N6800" s="7" t="str">
        <f>[1]!b_info_latestissurercreditrating2(A6800,日期设置!$B$2,"102","1")</f>
        <v>AA+</v>
      </c>
      <c r="O6800" s="8">
        <v>6.29</v>
      </c>
      <c r="P6800" s="9" t="str">
        <f>[1]!b_info_repurchasedate(A6800)</f>
        <v>2021-09-28</v>
      </c>
      <c r="Q6800" s="8" t="s">
        <v>16610</v>
      </c>
      <c r="R6800" s="2" t="str">
        <f>IF((--IF(P6800=0,Q6800,P6800))&gt;(--日期设置!$B$2),IF(P6800=0,Q6800,P6800),Q6800)</f>
        <v>2021-09-28</v>
      </c>
      <c r="S6800" s="2" t="s">
        <v>17978</v>
      </c>
      <c r="T6800" s="8">
        <f>[1]!b_anal_ptmyear($A6800,日期设置!$B$2)</f>
        <v>2.5205479452054793</v>
      </c>
      <c r="U6800" s="8">
        <f>[1]!b_anal_termifexercise($A6800,日期设置!B$2)</f>
        <v>0.52054794520547942</v>
      </c>
      <c r="V6800" s="10">
        <f>[1]!b_dq_dirtyprice(A6800,日期设置!$B$2)</f>
        <v>104.3527</v>
      </c>
      <c r="W6800" s="11">
        <f>IF(U6800=0,ROUNDUP((Q6800-日期设置!$B$2)/365,0),ROUNDUP((R6800-日期设置!$B$2)/365,0))</f>
        <v>1</v>
      </c>
      <c r="X6800" s="18">
        <f>_xlfn.IFNA(VLOOKUP(A6800,过往入选债券!A:D,4,0),2)</f>
        <v>2</v>
      </c>
      <c r="Y6800">
        <f>_xlfn.IFNA(VLOOKUP(C6800,[2]Sheet1!$A:$A,1,0),3)</f>
        <v>3</v>
      </c>
    </row>
    <row r="6801" spans="1:25" hidden="1" x14ac:dyDescent="0.2">
      <c r="A6801" s="28" t="s">
        <v>21548</v>
      </c>
      <c r="B6801" s="28" t="s">
        <v>21549</v>
      </c>
      <c r="C6801" s="39" t="s">
        <v>21712</v>
      </c>
      <c r="D6801" s="26" t="str">
        <f>[1]!b_calc_yield(A6801,日期设置!$B$2,F6801,1,R6801,1,O6801,L6801,S6801,)</f>
        <v>Fetching...</v>
      </c>
      <c r="E6801" s="26">
        <f t="shared" si="212"/>
        <v>9.488119729258603</v>
      </c>
      <c r="F6801" s="18">
        <f>[1]!b_dq_cleanprice($A6801,日期设置!B$2)</f>
        <v>100.70180000000001</v>
      </c>
      <c r="G6801" s="18" t="str">
        <f t="shared" si="213"/>
        <v>2.69 + 0</v>
      </c>
      <c r="H6801" s="27">
        <f>[1]!b_dq_pctchange($A6801,日期设置!$B$2,1)/100</f>
        <v>0</v>
      </c>
      <c r="I6801" s="26">
        <f>[1]!b_pq_pctchange(A6801,日期设置!$B$4,日期设置!$B$2,1)</f>
        <v>0</v>
      </c>
      <c r="J6801" s="26">
        <f>[1]!b_pq_pctchange(A6801,日期设置!$C$4,日期设置!$B$2,1)</f>
        <v>0.40650447035269816</v>
      </c>
      <c r="K6801" s="52">
        <f>[1]!b_dq_amount($A6801,日期设置!B$2,2,10000)</f>
        <v>0</v>
      </c>
      <c r="L6801" s="26">
        <f>[1]!b_info_latestpar(A6801,日期设置!$B$2)</f>
        <v>100</v>
      </c>
      <c r="M6801" s="6">
        <f>[1]!b_info_outstandingbalance($A6801,日期设置!B$2)</f>
        <v>25</v>
      </c>
      <c r="N6801" s="7" t="str">
        <f>[1]!b_info_latestissurercreditrating2(A6801,日期设置!$B$2,"102","1")</f>
        <v>AAA</v>
      </c>
      <c r="O6801" s="43">
        <v>3.85</v>
      </c>
      <c r="P6801" s="9">
        <f>[1]!b_info_repurchasedate(A6801)</f>
        <v>0</v>
      </c>
      <c r="Q6801" s="31" t="s">
        <v>21763</v>
      </c>
      <c r="R6801" s="2" t="str">
        <f>IF((--IF(P6801=0,Q6801,P6801))&gt;(--日期设置!$B$2),IF(P6801=0,Q6801,P6801),Q6801)</f>
        <v>2023-11-30</v>
      </c>
      <c r="S6801" s="31" t="s">
        <v>17033</v>
      </c>
      <c r="T6801" s="8">
        <f>[1]!b_anal_ptmyear($A6801,日期设置!$B$2)</f>
        <v>2.6931506849315068</v>
      </c>
      <c r="U6801" s="8">
        <f>[1]!b_anal_termifexercise($A6801,日期设置!B$2)</f>
        <v>0</v>
      </c>
      <c r="V6801" s="10">
        <f>[1]!b_dq_dirtyprice(A6801,日期设置!$B$2)</f>
        <v>101.8832</v>
      </c>
      <c r="W6801" s="11">
        <f>IF(U6801=0,ROUNDUP((Q6801-日期设置!$B$2)/365,0),ROUNDUP((R6801-日期设置!$B$2)/365,0))</f>
        <v>3</v>
      </c>
      <c r="X6801" s="18">
        <f>_xlfn.IFNA(VLOOKUP(A6801,过往入选债券!A:D,4,0),2)</f>
        <v>2</v>
      </c>
      <c r="Y6801">
        <f>_xlfn.IFNA(VLOOKUP(C6801,[2]Sheet1!$A:$A,1,0),3)</f>
        <v>3</v>
      </c>
    </row>
    <row r="6802" spans="1:25" x14ac:dyDescent="0.2">
      <c r="A6802" s="21" t="s">
        <v>6118</v>
      </c>
      <c r="B6802" s="21" t="s">
        <v>6119</v>
      </c>
      <c r="C6802" s="37" t="s">
        <v>6120</v>
      </c>
      <c r="D6802" s="26" t="str">
        <f>[1]!b_calc_yield(A6802,日期设置!$B$2,F6802,1,R6802,1,O6802,L6802,S6802,)</f>
        <v>Fetching...</v>
      </c>
      <c r="E6802" s="26">
        <f t="shared" si="212"/>
        <v>5.2586270988139727</v>
      </c>
      <c r="F6802" s="18">
        <f>[1]!b_dq_cleanprice($A6802,日期设置!B$2)</f>
        <v>100.3192</v>
      </c>
      <c r="G6802" s="18" t="str">
        <f t="shared" si="213"/>
        <v>1.49 + 0</v>
      </c>
      <c r="H6802" s="27">
        <f>[1]!b_dq_pctchange($A6802,日期设置!$B$2,1)/100</f>
        <v>1.8935459644300852E-3</v>
      </c>
      <c r="I6802" s="26">
        <f>[1]!b_pq_pctchange(A6802,日期设置!$B$4,日期设置!$B$2,1)</f>
        <v>0.18935459644300853</v>
      </c>
      <c r="J6802" s="26">
        <f>[1]!b_pq_pctchange(A6802,日期设置!$C$4,日期设置!$B$2,1)</f>
        <v>0.30004269184585791</v>
      </c>
      <c r="K6802" s="52">
        <f>[1]!b_dq_amount($A6802,日期设置!B$2,2,10000)</f>
        <v>1022.2440548000001</v>
      </c>
      <c r="L6802" s="26">
        <f>[1]!b_info_latestpar(A6802,日期设置!$B$2)</f>
        <v>100</v>
      </c>
      <c r="M6802" s="6">
        <f>[1]!b_info_outstandingbalance($A6802,日期设置!B$2)</f>
        <v>11.2</v>
      </c>
      <c r="N6802" s="7" t="str">
        <f>[1]!b_info_latestissurercreditrating2(A6802,日期设置!$B$2,"102","1")</f>
        <v>AAA</v>
      </c>
      <c r="O6802" s="8">
        <v>3.8</v>
      </c>
      <c r="P6802" s="9" t="str">
        <f>[1]!b_info_repurchasedate(A6802)</f>
        <v>2020-09-21</v>
      </c>
      <c r="Q6802" s="8" t="s">
        <v>16158</v>
      </c>
      <c r="R6802" s="2" t="str">
        <f>IF((--IF(P6802=0,Q6802,P6802))&gt;(--日期设置!$B$2),IF(P6802=0,Q6802,P6802),Q6802)</f>
        <v>2022-09-20</v>
      </c>
      <c r="S6802" s="2" t="s">
        <v>17946</v>
      </c>
      <c r="T6802" s="8">
        <f>[1]!b_anal_ptmyear($A6802,日期设置!$B$2)</f>
        <v>1.4986301369863013</v>
      </c>
      <c r="U6802" s="8">
        <f>[1]!b_anal_termifexercise($A6802,日期设置!B$2)</f>
        <v>0</v>
      </c>
      <c r="V6802" s="10">
        <f>[1]!b_dq_dirtyprice(A6802,日期设置!$B$2)</f>
        <v>102.2244</v>
      </c>
      <c r="W6802" s="11">
        <f>IF(U6802=0,ROUNDUP((Q6802-日期设置!$B$2)/365,0),ROUNDUP((R6802-日期设置!$B$2)/365,0))</f>
        <v>2</v>
      </c>
      <c r="X6802" s="18">
        <f>_xlfn.IFNA(VLOOKUP(A6802,过往入选债券!A:D,4,0),2)</f>
        <v>2</v>
      </c>
      <c r="Y6802">
        <f>_xlfn.IFNA(VLOOKUP(C6802,[2]Sheet1!$A:$A,1,0),3)</f>
        <v>3</v>
      </c>
    </row>
    <row r="6803" spans="1:25" hidden="1" x14ac:dyDescent="0.2">
      <c r="A6803" s="21" t="s">
        <v>7889</v>
      </c>
      <c r="B6803" s="21" t="s">
        <v>7890</v>
      </c>
      <c r="C6803" s="37" t="s">
        <v>278</v>
      </c>
      <c r="D6803" s="26" t="str">
        <f>[1]!b_calc_yield(A6803,日期设置!$B$2,F6803,1,R6803,1,O6803,L6803,S6803,)</f>
        <v>Fetching...</v>
      </c>
      <c r="E6803" s="26">
        <f t="shared" si="212"/>
        <v>3.4170808909960382</v>
      </c>
      <c r="F6803" s="18">
        <f>[1]!b_dq_cleanprice($A6803,日期设置!B$2)</f>
        <v>101.6955</v>
      </c>
      <c r="G6803" s="18" t="str">
        <f t="shared" si="213"/>
        <v>0.95 + 0</v>
      </c>
      <c r="H6803" s="27">
        <f>[1]!b_dq_pctchange($A6803,日期设置!$B$2,1)/100</f>
        <v>0</v>
      </c>
      <c r="I6803" s="26">
        <f>[1]!b_pq_pctchange(A6803,日期设置!$B$4,日期设置!$B$2,1)</f>
        <v>6.789567681658093E-2</v>
      </c>
      <c r="J6803" s="26">
        <f>[1]!b_pq_pctchange(A6803,日期设置!$C$4,日期设置!$B$2,1)</f>
        <v>1.0326006785655005E-2</v>
      </c>
      <c r="K6803" s="52">
        <f>[1]!b_dq_amount($A6803,日期设置!B$2,2,10000)</f>
        <v>0</v>
      </c>
      <c r="L6803" s="26">
        <f>[1]!b_info_latestpar(A6803,日期设置!$B$2)</f>
        <v>100</v>
      </c>
      <c r="M6803" s="6">
        <f>[1]!b_info_outstandingbalance($A6803,日期设置!B$2)</f>
        <v>3</v>
      </c>
      <c r="N6803" s="7" t="str">
        <f>[1]!b_info_latestissurercreditrating2(A6803,日期设置!$B$2,"102","1")</f>
        <v>AA+</v>
      </c>
      <c r="O6803" s="8">
        <v>5.4</v>
      </c>
      <c r="P6803" s="9">
        <f>[1]!b_info_repurchasedate(A6803)</f>
        <v>0</v>
      </c>
      <c r="Q6803" s="8" t="s">
        <v>16322</v>
      </c>
      <c r="R6803" s="2" t="str">
        <f>IF((--IF(P6803=0,Q6803,P6803))&gt;(--日期设置!$B$2),IF(P6803=0,Q6803,P6803),Q6803)</f>
        <v>2022-03-07</v>
      </c>
      <c r="S6803" s="2" t="s">
        <v>18101</v>
      </c>
      <c r="T6803" s="8">
        <f>[1]!b_anal_ptmyear($A6803,日期设置!$B$2)</f>
        <v>0.95890410958904104</v>
      </c>
      <c r="U6803" s="8">
        <f>[1]!b_anal_termifexercise($A6803,日期设置!B$2)</f>
        <v>0</v>
      </c>
      <c r="V6803" s="10">
        <f>[1]!b_dq_dirtyprice(A6803,日期设置!$B$2)</f>
        <v>101.9174</v>
      </c>
      <c r="W6803" s="11">
        <f>IF(U6803=0,ROUNDUP((Q6803-日期设置!$B$2)/365,0),ROUNDUP((R6803-日期设置!$B$2)/365,0))</f>
        <v>1</v>
      </c>
      <c r="X6803" s="18">
        <f>_xlfn.IFNA(VLOOKUP(A6803,过往入选债券!A:D,4,0),2)</f>
        <v>2</v>
      </c>
      <c r="Y6803">
        <f>_xlfn.IFNA(VLOOKUP(C6803,[2]Sheet1!$A:$A,1,0),3)</f>
        <v>3</v>
      </c>
    </row>
    <row r="6804" spans="1:25" hidden="1" x14ac:dyDescent="0.2">
      <c r="A6804" s="21" t="s">
        <v>6085</v>
      </c>
      <c r="B6804" s="21" t="s">
        <v>6086</v>
      </c>
      <c r="C6804" s="37" t="s">
        <v>403</v>
      </c>
      <c r="D6804" s="26" t="str">
        <f>[1]!b_calc_yield(A6804,日期设置!$B$2,F6804,1,R6804,1,O6804,L6804,S6804,)</f>
        <v>Fetching...</v>
      </c>
      <c r="E6804" s="26">
        <f t="shared" si="212"/>
        <v>4.871707260283431</v>
      </c>
      <c r="F6804" s="18">
        <f>[1]!b_dq_cleanprice($A6804,日期设置!B$2)</f>
        <v>102.4573</v>
      </c>
      <c r="G6804" s="18" t="str">
        <f t="shared" si="213"/>
        <v>1.40 + 0</v>
      </c>
      <c r="H6804" s="27">
        <f>[1]!b_dq_pctchange($A6804,日期设置!$B$2,1)/100</f>
        <v>0</v>
      </c>
      <c r="I6804" s="26">
        <f>[1]!b_pq_pctchange(A6804,日期设置!$B$4,日期设置!$B$2,1)</f>
        <v>0.14299537684119648</v>
      </c>
      <c r="J6804" s="26">
        <f>[1]!b_pq_pctchange(A6804,日期设置!$C$4,日期设置!$B$2,1)</f>
        <v>-0.22582705873645526</v>
      </c>
      <c r="K6804" s="52">
        <f>[1]!b_dq_amount($A6804,日期设置!B$2,2,10000)</f>
        <v>0</v>
      </c>
      <c r="L6804" s="26">
        <f>[1]!b_info_latestpar(A6804,日期设置!$B$2)</f>
        <v>100</v>
      </c>
      <c r="M6804" s="6">
        <f>[1]!b_info_outstandingbalance($A6804,日期设置!B$2)</f>
        <v>6</v>
      </c>
      <c r="N6804" s="7" t="str">
        <f>[1]!b_info_latestissurercreditrating2(A6804,日期设置!$B$2,"102","1")</f>
        <v>AAA</v>
      </c>
      <c r="O6804" s="8">
        <v>5.4</v>
      </c>
      <c r="P6804" s="9">
        <f>[1]!b_info_repurchasedate(A6804)</f>
        <v>0</v>
      </c>
      <c r="Q6804" s="8" t="s">
        <v>16918</v>
      </c>
      <c r="R6804" s="2" t="str">
        <f>IF((--IF(P6804=0,Q6804,P6804))&gt;(--日期设置!$B$2),IF(P6804=0,Q6804,P6804),Q6804)</f>
        <v>2022-08-18</v>
      </c>
      <c r="S6804" s="2" t="s">
        <v>18423</v>
      </c>
      <c r="T6804" s="8">
        <f>[1]!b_anal_ptmyear($A6804,日期设置!$B$2)</f>
        <v>1.4082191780821918</v>
      </c>
      <c r="U6804" s="8">
        <f>[1]!b_anal_termifexercise($A6804,日期设置!B$2)</f>
        <v>0</v>
      </c>
      <c r="V6804" s="10">
        <f>[1]!b_dq_dirtyprice(A6804,日期设置!$B$2)</f>
        <v>105.6529</v>
      </c>
      <c r="W6804" s="11">
        <f>IF(U6804=0,ROUNDUP((Q6804-日期设置!$B$2)/365,0),ROUNDUP((R6804-日期设置!$B$2)/365,0))</f>
        <v>2</v>
      </c>
      <c r="X6804" s="18">
        <f>_xlfn.IFNA(VLOOKUP(A6804,过往入选债券!A:D,4,0),2)</f>
        <v>2</v>
      </c>
      <c r="Y6804">
        <f>_xlfn.IFNA(VLOOKUP(C6804,[2]Sheet1!$A:$A,1,0),3)</f>
        <v>3</v>
      </c>
    </row>
    <row r="6805" spans="1:25" hidden="1" x14ac:dyDescent="0.2">
      <c r="A6805" s="21" t="s">
        <v>8982</v>
      </c>
      <c r="B6805" s="21" t="s">
        <v>8983</v>
      </c>
      <c r="C6805" s="37" t="s">
        <v>632</v>
      </c>
      <c r="D6805" s="26" t="str">
        <f>[1]!b_calc_yield(A6805,日期设置!$B$2,F6805,1,R6805,1,O6805,L6805,S6805,)</f>
        <v>Fetching...</v>
      </c>
      <c r="E6805" s="26">
        <f t="shared" si="212"/>
        <v>4.8826650494282919</v>
      </c>
      <c r="F6805" s="18">
        <f>[1]!b_dq_cleanprice($A6805,日期设置!B$2)</f>
        <v>101.0939</v>
      </c>
      <c r="G6805" s="18" t="str">
        <f t="shared" si="213"/>
        <v>3.40 + 1.40</v>
      </c>
      <c r="H6805" s="27">
        <f>[1]!b_dq_pctchange($A6805,日期设置!$B$2,1)/100</f>
        <v>0</v>
      </c>
      <c r="I6805" s="26">
        <f>[1]!b_pq_pctchange(A6805,日期设置!$B$4,日期设置!$B$2,1)</f>
        <v>0</v>
      </c>
      <c r="J6805" s="26">
        <f>[1]!b_pq_pctchange(A6805,日期设置!$C$4,日期设置!$B$2,1)</f>
        <v>0</v>
      </c>
      <c r="K6805" s="52">
        <f>[1]!b_dq_amount($A6805,日期设置!B$2,2,10000)</f>
        <v>0</v>
      </c>
      <c r="L6805" s="26">
        <f>[1]!b_info_latestpar(A6805,日期设置!$B$2)</f>
        <v>100</v>
      </c>
      <c r="M6805" s="6">
        <f>[1]!b_info_outstandingbalance($A6805,日期设置!B$2)</f>
        <v>1.5</v>
      </c>
      <c r="N6805" s="7" t="str">
        <f>[1]!b_info_latestissurercreditrating2(A6805,日期设置!$B$2,"102","1")</f>
        <v>AA</v>
      </c>
      <c r="O6805" s="8">
        <v>4.3899999999999997</v>
      </c>
      <c r="P6805" s="9" t="str">
        <f>[1]!b_info_repurchasedate(A6805)</f>
        <v>2022-08-16</v>
      </c>
      <c r="Q6805" s="8" t="s">
        <v>16612</v>
      </c>
      <c r="R6805" s="2" t="str">
        <f>IF((--IF(P6805=0,Q6805,P6805))&gt;(--日期设置!$B$2),IF(P6805=0,Q6805,P6805),Q6805)</f>
        <v>2022-08-16</v>
      </c>
      <c r="S6805" s="2" t="s">
        <v>18363</v>
      </c>
      <c r="T6805" s="8">
        <f>[1]!b_anal_ptmyear($A6805,日期设置!$B$2)</f>
        <v>3.4027397260273973</v>
      </c>
      <c r="U6805" s="8">
        <f>[1]!b_anal_termifexercise($A6805,日期设置!B$2)</f>
        <v>1.4027397260273973</v>
      </c>
      <c r="V6805" s="10">
        <f>[1]!b_dq_dirtyprice(A6805,日期设置!$B$2)</f>
        <v>103.7159</v>
      </c>
      <c r="W6805" s="11">
        <f>IF(U6805=0,ROUNDUP((Q6805-日期设置!$B$2)/365,0),ROUNDUP((R6805-日期设置!$B$2)/365,0))</f>
        <v>2</v>
      </c>
      <c r="X6805" s="18">
        <f>_xlfn.IFNA(VLOOKUP(A6805,过往入选债券!A:D,4,0),2)</f>
        <v>2</v>
      </c>
      <c r="Y6805">
        <f>_xlfn.IFNA(VLOOKUP(C6805,[2]Sheet1!$A:$A,1,0),3)</f>
        <v>3</v>
      </c>
    </row>
    <row r="6806" spans="1:25" hidden="1" x14ac:dyDescent="0.2">
      <c r="A6806" s="21" t="s">
        <v>12827</v>
      </c>
      <c r="B6806" s="21" t="s">
        <v>12828</v>
      </c>
      <c r="C6806" s="37" t="s">
        <v>1626</v>
      </c>
      <c r="D6806" s="26" t="str">
        <f>[1]!b_calc_yield(A6806,日期设置!$B$2,F6806,1,R6806,1,O6806,L6806,S6806,)</f>
        <v>Fetching...</v>
      </c>
      <c r="E6806" s="26">
        <f t="shared" si="212"/>
        <v>17.26476050695771</v>
      </c>
      <c r="F6806" s="18">
        <f>[1]!b_dq_cleanprice($A6806,日期设置!B$2)</f>
        <v>39.717300000000002</v>
      </c>
      <c r="G6806" s="18" t="str">
        <f t="shared" si="213"/>
        <v>1.94 + 0</v>
      </c>
      <c r="H6806" s="27">
        <f>[1]!b_dq_pctchange($A6806,日期设置!$B$2,1)/100</f>
        <v>0</v>
      </c>
      <c r="I6806" s="26">
        <f>[1]!b_pq_pctchange(A6806,日期设置!$B$4,日期设置!$B$2,1)</f>
        <v>0</v>
      </c>
      <c r="J6806" s="26">
        <f>[1]!b_pq_pctchange(A6806,日期设置!$C$4,日期设置!$B$2,1)</f>
        <v>-33.041959515617016</v>
      </c>
      <c r="K6806" s="52">
        <f>[1]!b_dq_amount($A6806,日期设置!B$2,2,10000)</f>
        <v>0</v>
      </c>
      <c r="L6806" s="26">
        <f>[1]!b_info_latestpar(A6806,日期设置!$B$2)</f>
        <v>40</v>
      </c>
      <c r="M6806" s="6">
        <f>[1]!b_info_outstandingbalance($A6806,日期设置!B$2)</f>
        <v>6.4</v>
      </c>
      <c r="N6806" s="7" t="str">
        <f>[1]!b_info_latestissurercreditrating2(A6806,日期设置!$B$2,"102","1")</f>
        <v>AA+</v>
      </c>
      <c r="O6806" s="8">
        <v>3.33</v>
      </c>
      <c r="P6806" s="9">
        <f>[1]!b_info_repurchasedate(A6806)</f>
        <v>0</v>
      </c>
      <c r="Q6806" s="8" t="s">
        <v>16460</v>
      </c>
      <c r="R6806" s="2" t="str">
        <f>IF((--IF(P6806=0,Q6806,P6806))&gt;(--日期设置!$B$2),IF(P6806=0,Q6806,P6806),Q6806)</f>
        <v>2023-03-02</v>
      </c>
      <c r="S6806" s="2" t="s">
        <v>18808</v>
      </c>
      <c r="T6806" s="8">
        <f>[1]!b_anal_ptmyear($A6806,日期设置!$B$2)</f>
        <v>1.9452054794520548</v>
      </c>
      <c r="U6806" s="8">
        <f>[1]!b_anal_termifexercise($A6806,日期设置!B$2)</f>
        <v>0</v>
      </c>
      <c r="V6806" s="10">
        <f>[1]!b_dq_dirtyprice(A6806,日期设置!$B$2)</f>
        <v>39.790300000000002</v>
      </c>
      <c r="W6806" s="11">
        <f>IF(U6806=0,ROUNDUP((Q6806-日期设置!$B$2)/365,0),ROUNDUP((R6806-日期设置!$B$2)/365,0))</f>
        <v>2</v>
      </c>
      <c r="X6806" s="18">
        <f>_xlfn.IFNA(VLOOKUP(A6806,过往入选债券!A:D,4,0),2)</f>
        <v>2</v>
      </c>
      <c r="Y6806">
        <f>_xlfn.IFNA(VLOOKUP(C6806,[2]Sheet1!$A:$A,1,0),3)</f>
        <v>3</v>
      </c>
    </row>
    <row r="6807" spans="1:25" hidden="1" x14ac:dyDescent="0.2">
      <c r="A6807" s="21" t="s">
        <v>12805</v>
      </c>
      <c r="B6807" s="21" t="s">
        <v>12806</v>
      </c>
      <c r="C6807" s="37" t="s">
        <v>12416</v>
      </c>
      <c r="D6807" s="26" t="str">
        <f>[1]!b_calc_yield(A6807,日期设置!$B$2,F6807,1,R6807,1,O6807,L6807,S6807,)</f>
        <v>Fetching...</v>
      </c>
      <c r="E6807" s="26">
        <f t="shared" si="212"/>
        <v>21.943134130080843</v>
      </c>
      <c r="F6807" s="18">
        <f>[1]!b_dq_cleanprice($A6807,日期设置!B$2)</f>
        <v>40.406300000000002</v>
      </c>
      <c r="G6807" s="18" t="str">
        <f t="shared" si="213"/>
        <v>1.83 + 0</v>
      </c>
      <c r="H6807" s="27">
        <f>[1]!b_dq_pctchange($A6807,日期设置!$B$2,1)/100</f>
        <v>0</v>
      </c>
      <c r="I6807" s="26">
        <f>[1]!b_pq_pctchange(A6807,日期设置!$B$4,日期设置!$B$2,1)</f>
        <v>0</v>
      </c>
      <c r="J6807" s="26">
        <f>[1]!b_pq_pctchange(A6807,日期设置!$C$4,日期设置!$B$2,1)</f>
        <v>0.17155422675403573</v>
      </c>
      <c r="K6807" s="52">
        <f>[1]!b_dq_amount($A6807,日期设置!B$2,2,10000)</f>
        <v>0</v>
      </c>
      <c r="L6807" s="26">
        <f>[1]!b_info_latestpar(A6807,日期设置!$B$2)</f>
        <v>40</v>
      </c>
      <c r="M6807" s="6">
        <f>[1]!b_info_outstandingbalance($A6807,日期设置!B$2)</f>
        <v>6.8</v>
      </c>
      <c r="N6807" s="7" t="str">
        <f>[1]!b_info_latestissurercreditrating2(A6807,日期设置!$B$2,"102","1")</f>
        <v>AA+</v>
      </c>
      <c r="O6807" s="8">
        <v>4.83</v>
      </c>
      <c r="P6807" s="9">
        <f>[1]!b_info_repurchasedate(A6807)</f>
        <v>0</v>
      </c>
      <c r="Q6807" s="8" t="s">
        <v>16823</v>
      </c>
      <c r="R6807" s="2" t="str">
        <f>IF((--IF(P6807=0,Q6807,P6807))&gt;(--日期设置!$B$2),IF(P6807=0,Q6807,P6807),Q6807)</f>
        <v>2023-01-21</v>
      </c>
      <c r="S6807" s="2" t="s">
        <v>18052</v>
      </c>
      <c r="T6807" s="8">
        <f>[1]!b_anal_ptmyear($A6807,日期设置!$B$2)</f>
        <v>1.8356164383561644</v>
      </c>
      <c r="U6807" s="8">
        <f>[1]!b_anal_termifexercise($A6807,日期设置!B$2)</f>
        <v>0</v>
      </c>
      <c r="V6807" s="10">
        <f>[1]!b_dq_dirtyprice(A6807,日期设置!$B$2)</f>
        <v>40.7239</v>
      </c>
      <c r="W6807" s="11">
        <f>IF(U6807=0,ROUNDUP((Q6807-日期设置!$B$2)/365,0),ROUNDUP((R6807-日期设置!$B$2)/365,0))</f>
        <v>2</v>
      </c>
      <c r="X6807" s="18">
        <f>_xlfn.IFNA(VLOOKUP(A6807,过往入选债券!A:D,4,0),2)</f>
        <v>2</v>
      </c>
      <c r="Y6807">
        <f>_xlfn.IFNA(VLOOKUP(C6807,[2]Sheet1!$A:$A,1,0),3)</f>
        <v>3</v>
      </c>
    </row>
    <row r="6808" spans="1:25" hidden="1" x14ac:dyDescent="0.2">
      <c r="A6808" s="21" t="s">
        <v>2389</v>
      </c>
      <c r="B6808" s="21" t="s">
        <v>2390</v>
      </c>
      <c r="C6808" s="37" t="s">
        <v>2391</v>
      </c>
      <c r="D6808" s="26" t="str">
        <f>[1]!b_calc_yield(A6808,日期设置!$B$2,F6808,1,R6808,1,O6808,L6808,S6808,)</f>
        <v>Fetching...</v>
      </c>
      <c r="E6808" s="26">
        <f t="shared" si="212"/>
        <v>2.7113849211861218</v>
      </c>
      <c r="F6808" s="18">
        <f>[1]!b_dq_cleanprice($A6808,日期设置!B$2)</f>
        <v>101.0364</v>
      </c>
      <c r="G6808" s="18" t="str">
        <f t="shared" si="213"/>
        <v>2.76 + 0.76</v>
      </c>
      <c r="H6808" s="27">
        <f>[1]!b_dq_pctchange($A6808,日期设置!$B$2,1)/100</f>
        <v>0</v>
      </c>
      <c r="I6808" s="26">
        <f>[1]!b_pq_pctchange(A6808,日期设置!$B$4,日期设置!$B$2,1)</f>
        <v>0</v>
      </c>
      <c r="J6808" s="26">
        <f>[1]!b_pq_pctchange(A6808,日期设置!$C$4,日期设置!$B$2,1)</f>
        <v>4.2973275375526455E-2</v>
      </c>
      <c r="K6808" s="52">
        <f>[1]!b_dq_amount($A6808,日期设置!B$2,2,10000)</f>
        <v>0</v>
      </c>
      <c r="L6808" s="26">
        <f>[1]!b_info_latestpar(A6808,日期设置!$B$2)</f>
        <v>100</v>
      </c>
      <c r="M6808" s="6">
        <f>[1]!b_info_outstandingbalance($A6808,日期设置!B$2)</f>
        <v>20</v>
      </c>
      <c r="N6808" s="7">
        <f>[1]!b_info_latestissurercreditrating2(A6808,日期设置!$B$2,"102","1")</f>
        <v>0</v>
      </c>
      <c r="O6808" s="8">
        <v>5</v>
      </c>
      <c r="P6808" s="9" t="str">
        <f>[1]!b_info_repurchasedate(A6808)</f>
        <v>2021-12-27</v>
      </c>
      <c r="Q6808" s="8" t="s">
        <v>17072</v>
      </c>
      <c r="R6808" s="2" t="str">
        <f>IF((--IF(P6808=0,Q6808,P6808))&gt;(--日期设置!$B$2),IF(P6808=0,Q6808,P6808),Q6808)</f>
        <v>2021-12-27</v>
      </c>
      <c r="S6808" s="2" t="s">
        <v>18237</v>
      </c>
      <c r="T6808" s="8">
        <f>[1]!b_anal_ptmyear($A6808,日期设置!$B$2)</f>
        <v>2.7616438356164386</v>
      </c>
      <c r="U6808" s="8">
        <f>[1]!b_anal_termifexercise($A6808,日期设置!B$2)</f>
        <v>0.76712328767123283</v>
      </c>
      <c r="V6808" s="10">
        <f>[1]!b_dq_dirtyprice(A6808,日期设置!$B$2)</f>
        <v>102.2282</v>
      </c>
      <c r="W6808" s="11">
        <f>IF(U6808=0,ROUNDUP((Q6808-日期设置!$B$2)/365,0),ROUNDUP((R6808-日期设置!$B$2)/365,0))</f>
        <v>1</v>
      </c>
      <c r="X6808" s="18">
        <f>_xlfn.IFNA(VLOOKUP(A6808,过往入选债券!A:D,4,0),2)</f>
        <v>2</v>
      </c>
      <c r="Y6808">
        <f>_xlfn.IFNA(VLOOKUP(C6808,[2]Sheet1!$A:$A,1,0),3)</f>
        <v>3</v>
      </c>
    </row>
    <row r="6809" spans="1:25" hidden="1" x14ac:dyDescent="0.2">
      <c r="A6809" s="21" t="s">
        <v>13002</v>
      </c>
      <c r="B6809" s="21" t="s">
        <v>13003</v>
      </c>
      <c r="C6809" s="37" t="s">
        <v>12754</v>
      </c>
      <c r="D6809" s="26" t="str">
        <f>[1]!b_calc_yield(A6809,日期设置!$B$2,F6809,1,R6809,1,O6809,L6809,S6809,)</f>
        <v>Fetching...</v>
      </c>
      <c r="E6809" s="26">
        <f t="shared" si="212"/>
        <v>18.343769719916516</v>
      </c>
      <c r="F6809" s="18">
        <f>[1]!b_dq_cleanprice($A6809,日期设置!B$2)</f>
        <v>59.218200000000003</v>
      </c>
      <c r="G6809" s="18" t="str">
        <f t="shared" si="213"/>
        <v>2.01 + 0</v>
      </c>
      <c r="H6809" s="27">
        <f>[1]!b_dq_pctchange($A6809,日期设置!$B$2,1)/100</f>
        <v>0</v>
      </c>
      <c r="I6809" s="26">
        <f>[1]!b_pq_pctchange(A6809,日期设置!$B$4,日期设置!$B$2,1)</f>
        <v>0</v>
      </c>
      <c r="J6809" s="26">
        <f>[1]!b_pq_pctchange(A6809,日期设置!$C$4,日期设置!$B$2,1)</f>
        <v>0</v>
      </c>
      <c r="K6809" s="52">
        <f>[1]!b_dq_amount($A6809,日期设置!B$2,2,10000)</f>
        <v>0</v>
      </c>
      <c r="L6809" s="26">
        <f>[1]!b_info_latestpar(A6809,日期设置!$B$2)</f>
        <v>60</v>
      </c>
      <c r="M6809" s="6">
        <f>[1]!b_info_outstandingbalance($A6809,日期设置!B$2)</f>
        <v>4.8</v>
      </c>
      <c r="N6809" s="7" t="str">
        <f>[1]!b_info_latestissurercreditrating2(A6809,日期设置!$B$2,"102","1")</f>
        <v>AA</v>
      </c>
      <c r="O6809" s="8">
        <v>4.38</v>
      </c>
      <c r="P6809" s="9">
        <f>[1]!b_info_repurchasedate(A6809)</f>
        <v>0</v>
      </c>
      <c r="Q6809" s="8" t="s">
        <v>16337</v>
      </c>
      <c r="R6809" s="2" t="str">
        <f>IF((--IF(P6809=0,Q6809,P6809))&gt;(--日期设置!$B$2),IF(P6809=0,Q6809,P6809),Q6809)</f>
        <v>2023-03-28</v>
      </c>
      <c r="S6809" s="2" t="s">
        <v>18277</v>
      </c>
      <c r="T6809" s="8">
        <f>[1]!b_anal_ptmyear($A6809,日期设置!$B$2)</f>
        <v>2.0164383561643837</v>
      </c>
      <c r="U6809" s="8">
        <f>[1]!b_anal_termifexercise($A6809,日期设置!B$2)</f>
        <v>0</v>
      </c>
      <c r="V6809" s="10">
        <f>[1]!b_dq_dirtyprice(A6809,日期设置!$B$2)</f>
        <v>61.802999999999997</v>
      </c>
      <c r="W6809" s="11">
        <f>IF(U6809=0,ROUNDUP((Q6809-日期设置!$B$2)/365,0),ROUNDUP((R6809-日期设置!$B$2)/365,0))</f>
        <v>3</v>
      </c>
      <c r="X6809" s="18" t="str">
        <f>_xlfn.IFNA(VLOOKUP(A6809,过往入选债券!A:D,4,0),2)</f>
        <v>否</v>
      </c>
      <c r="Y6809">
        <f>_xlfn.IFNA(VLOOKUP(C6809,[2]Sheet1!$A:$A,1,0),3)</f>
        <v>3</v>
      </c>
    </row>
    <row r="6810" spans="1:25" hidden="1" x14ac:dyDescent="0.2">
      <c r="A6810" s="21" t="s">
        <v>9548</v>
      </c>
      <c r="B6810" s="21" t="s">
        <v>9549</v>
      </c>
      <c r="C6810" s="37" t="s">
        <v>102</v>
      </c>
      <c r="D6810" s="26" t="str">
        <f>[1]!b_calc_yield(A6810,日期设置!$B$2,F6810,1,R6810,1,O6810,L6810,S6810,)</f>
        <v>Fetching...</v>
      </c>
      <c r="E6810" s="26">
        <f t="shared" si="212"/>
        <v>5.8796026407757829</v>
      </c>
      <c r="F6810" s="18">
        <f>[1]!b_dq_cleanprice($A6810,日期设置!B$2)</f>
        <v>100.1627</v>
      </c>
      <c r="G6810" s="18" t="str">
        <f t="shared" si="213"/>
        <v>1.66 + 0</v>
      </c>
      <c r="H6810" s="27">
        <f>[1]!b_dq_pctchange($A6810,日期设置!$B$2,1)/100</f>
        <v>0</v>
      </c>
      <c r="I6810" s="26">
        <f>[1]!b_pq_pctchange(A6810,日期设置!$B$4,日期设置!$B$2,1)</f>
        <v>0.19586483125915233</v>
      </c>
      <c r="J6810" s="26">
        <f>[1]!b_pq_pctchange(A6810,日期设置!$C$4,日期设置!$B$2,1)</f>
        <v>4.7245478717566937E-2</v>
      </c>
      <c r="K6810" s="52">
        <f>[1]!b_dq_amount($A6810,日期设置!B$2,2,10000)</f>
        <v>0</v>
      </c>
      <c r="L6810" s="26">
        <f>[1]!b_info_latestpar(A6810,日期设置!$B$2)</f>
        <v>100</v>
      </c>
      <c r="M6810" s="6">
        <f>[1]!b_info_outstandingbalance($A6810,日期设置!B$2)</f>
        <v>15</v>
      </c>
      <c r="N6810" s="7" t="str">
        <f>[1]!b_info_latestissurercreditrating2(A6810,日期设置!$B$2,"102","1")</f>
        <v>AAA</v>
      </c>
      <c r="O6810" s="8">
        <v>3.67</v>
      </c>
      <c r="P6810" s="9">
        <f>[1]!b_info_repurchasedate(A6810)</f>
        <v>0</v>
      </c>
      <c r="Q6810" s="8" t="s">
        <v>15990</v>
      </c>
      <c r="R6810" s="2" t="str">
        <f>IF((--IF(P6810=0,Q6810,P6810))&gt;(--日期设置!$B$2),IF(P6810=0,Q6810,P6810),Q6810)</f>
        <v>2022-11-21</v>
      </c>
      <c r="S6810" s="2" t="s">
        <v>18463</v>
      </c>
      <c r="T6810" s="8">
        <f>[1]!b_anal_ptmyear($A6810,日期设置!$B$2)</f>
        <v>1.6684931506849314</v>
      </c>
      <c r="U6810" s="8">
        <f>[1]!b_anal_termifexercise($A6810,日期设置!B$2)</f>
        <v>0</v>
      </c>
      <c r="V6810" s="10">
        <f>[1]!b_dq_dirtyprice(A6810,日期设置!$B$2)</f>
        <v>101.3793</v>
      </c>
      <c r="W6810" s="11">
        <f>IF(U6810=0,ROUNDUP((Q6810-日期设置!$B$2)/365,0),ROUNDUP((R6810-日期设置!$B$2)/365,0))</f>
        <v>2</v>
      </c>
      <c r="X6810" s="18">
        <f>_xlfn.IFNA(VLOOKUP(A6810,过往入选债券!A:D,4,0),2)</f>
        <v>2</v>
      </c>
      <c r="Y6810">
        <f>_xlfn.IFNA(VLOOKUP(C6810,[2]Sheet1!$A:$A,1,0),3)</f>
        <v>3</v>
      </c>
    </row>
    <row r="6811" spans="1:25" hidden="1" x14ac:dyDescent="0.2">
      <c r="A6811" s="21" t="s">
        <v>7264</v>
      </c>
      <c r="B6811" s="21" t="s">
        <v>7265</v>
      </c>
      <c r="C6811" s="37" t="s">
        <v>6712</v>
      </c>
      <c r="D6811" s="26" t="str">
        <f>[1]!b_calc_yield(A6811,日期设置!$B$2,F6811,1,R6811,1,O6811,L6811,S6811,)</f>
        <v>Fetching...</v>
      </c>
      <c r="E6811" s="26">
        <f t="shared" si="212"/>
        <v>1.6185038799355844</v>
      </c>
      <c r="F6811" s="18">
        <f>[1]!b_dq_cleanprice($A6811,日期设置!B$2)</f>
        <v>100.9746</v>
      </c>
      <c r="G6811" s="18" t="str">
        <f t="shared" si="213"/>
        <v>2.45 + 0.46</v>
      </c>
      <c r="H6811" s="27">
        <f>[1]!b_dq_pctchange($A6811,日期设置!$B$2,1)/100</f>
        <v>0</v>
      </c>
      <c r="I6811" s="26">
        <f>[1]!b_pq_pctchange(A6811,日期设置!$B$4,日期设置!$B$2,1)</f>
        <v>1.0201625723152506E-2</v>
      </c>
      <c r="J6811" s="26">
        <f>[1]!b_pq_pctchange(A6811,日期设置!$C$4,日期设置!$B$2,1)</f>
        <v>1.0201625723152506E-2</v>
      </c>
      <c r="K6811" s="52">
        <f>[1]!b_dq_amount($A6811,日期设置!B$2,2,10000)</f>
        <v>0</v>
      </c>
      <c r="L6811" s="26">
        <f>[1]!b_info_latestpar(A6811,日期设置!$B$2)</f>
        <v>100</v>
      </c>
      <c r="M6811" s="6">
        <f>[1]!b_info_outstandingbalance($A6811,日期设置!B$2)</f>
        <v>10</v>
      </c>
      <c r="N6811" s="7" t="str">
        <f>[1]!b_info_latestissurercreditrating2(A6811,日期设置!$B$2,"102","1")</f>
        <v>AA</v>
      </c>
      <c r="O6811" s="8">
        <v>5.85</v>
      </c>
      <c r="P6811" s="9" t="str">
        <f>[1]!b_info_repurchasedate(A6811)</f>
        <v>2021-09-06</v>
      </c>
      <c r="Q6811" s="8" t="s">
        <v>16850</v>
      </c>
      <c r="R6811" s="2" t="str">
        <f>IF((--IF(P6811=0,Q6811,P6811))&gt;(--日期设置!$B$2),IF(P6811=0,Q6811,P6811),Q6811)</f>
        <v>2021-09-06</v>
      </c>
      <c r="S6811" s="2" t="s">
        <v>18545</v>
      </c>
      <c r="T6811" s="8">
        <f>[1]!b_anal_ptmyear($A6811,日期设置!$B$2)</f>
        <v>2.4547945205479453</v>
      </c>
      <c r="U6811" s="8">
        <f>[1]!b_anal_termifexercise($A6811,日期设置!B$2)</f>
        <v>0.46027397260273972</v>
      </c>
      <c r="V6811" s="10">
        <f>[1]!b_dq_dirtyprice(A6811,日期设置!$B$2)</f>
        <v>104.1641</v>
      </c>
      <c r="W6811" s="11">
        <f>IF(U6811=0,ROUNDUP((Q6811-日期设置!$B$2)/365,0),ROUNDUP((R6811-日期设置!$B$2)/365,0))</f>
        <v>1</v>
      </c>
      <c r="X6811" s="18">
        <f>_xlfn.IFNA(VLOOKUP(A6811,过往入选债券!A:D,4,0),2)</f>
        <v>2</v>
      </c>
      <c r="Y6811">
        <f>_xlfn.IFNA(VLOOKUP(C6811,[2]Sheet1!$A:$A,1,0),3)</f>
        <v>3</v>
      </c>
    </row>
    <row r="6812" spans="1:25" hidden="1" x14ac:dyDescent="0.2">
      <c r="A6812" s="21" t="s">
        <v>12707</v>
      </c>
      <c r="B6812" s="21" t="s">
        <v>12708</v>
      </c>
      <c r="C6812" s="37" t="s">
        <v>12709</v>
      </c>
      <c r="D6812" s="26" t="str">
        <f>[1]!b_calc_yield(A6812,日期设置!$B$2,F6812,1,R6812,1,O6812,L6812,S6812,)</f>
        <v>Fetching...</v>
      </c>
      <c r="E6812" s="26">
        <f t="shared" si="212"/>
        <v>19.296854918935047</v>
      </c>
      <c r="F6812" s="18">
        <f>[1]!b_dq_cleanprice($A6812,日期设置!B$2)</f>
        <v>100.1947</v>
      </c>
      <c r="G6812" s="18" t="str">
        <f t="shared" si="213"/>
        <v>5.51 + 0.51</v>
      </c>
      <c r="H6812" s="27">
        <f>[1]!b_dq_pctchange($A6812,日期设置!$B$2,1)/100</f>
        <v>0</v>
      </c>
      <c r="I6812" s="26">
        <f>[1]!b_pq_pctchange(A6812,日期设置!$B$4,日期设置!$B$2,1)</f>
        <v>0</v>
      </c>
      <c r="J6812" s="26">
        <f>[1]!b_pq_pctchange(A6812,日期设置!$C$4,日期设置!$B$2,1)</f>
        <v>0</v>
      </c>
      <c r="K6812" s="52">
        <f>[1]!b_dq_amount($A6812,日期设置!B$2,2,10000)</f>
        <v>0</v>
      </c>
      <c r="L6812" s="26">
        <f>[1]!b_info_latestpar(A6812,日期设置!$B$2)</f>
        <v>100</v>
      </c>
      <c r="M6812" s="6">
        <f>[1]!b_info_outstandingbalance($A6812,日期设置!B$2)</f>
        <v>60</v>
      </c>
      <c r="N6812" s="7" t="str">
        <f>[1]!b_info_latestissurercreditrating2(A6812,日期设置!$B$2,"102","1")</f>
        <v>AAA</v>
      </c>
      <c r="O6812" s="8">
        <v>3.6</v>
      </c>
      <c r="P6812" s="9">
        <f>[1]!b_info_repurchasedate(A6812)</f>
        <v>0</v>
      </c>
      <c r="Q6812" s="8" t="s">
        <v>17666</v>
      </c>
      <c r="R6812" s="2" t="str">
        <f>IF((--IF(P6812=0,Q6812,P6812))&gt;(--日期设置!$B$2),IF(P6812=0,Q6812,P6812),Q6812)</f>
        <v>2026-09-27</v>
      </c>
      <c r="S6812" s="2" t="s">
        <v>19052</v>
      </c>
      <c r="T6812" s="8">
        <f>[1]!b_anal_ptmyear($A6812,日期设置!$B$2)</f>
        <v>5.5178082191780824</v>
      </c>
      <c r="U6812" s="8">
        <f>[1]!b_anal_termifexercise($A6812,日期设置!B$2)</f>
        <v>0.51780821917808217</v>
      </c>
      <c r="V6812" s="10">
        <f>[1]!b_dq_dirtyprice(A6812,日期设置!$B$2)</f>
        <v>101.9306</v>
      </c>
      <c r="W6812" s="11">
        <f>IF(U6812=0,ROUNDUP((Q6812-日期设置!$B$2)/365,0),ROUNDUP((R6812-日期设置!$B$2)/365,0))</f>
        <v>6</v>
      </c>
      <c r="X6812" s="18">
        <f>_xlfn.IFNA(VLOOKUP(A6812,过往入选债券!A:D,4,0),2)</f>
        <v>2</v>
      </c>
      <c r="Y6812">
        <f>_xlfn.IFNA(VLOOKUP(C6812,[2]Sheet1!$A:$A,1,0),3)</f>
        <v>3</v>
      </c>
    </row>
    <row r="6813" spans="1:25" hidden="1" x14ac:dyDescent="0.2">
      <c r="A6813" s="21" t="s">
        <v>3294</v>
      </c>
      <c r="B6813" s="21" t="s">
        <v>3295</v>
      </c>
      <c r="C6813" s="37" t="s">
        <v>24</v>
      </c>
      <c r="D6813" s="26" t="str">
        <f>[1]!b_calc_yield(A6813,日期设置!$B$2,F6813,1,R6813,1,O6813,L6813,S6813,)</f>
        <v>Fetching...</v>
      </c>
      <c r="E6813" s="26">
        <f t="shared" si="212"/>
        <v>4.6553520859401898</v>
      </c>
      <c r="F6813" s="18">
        <f>[1]!b_dq_cleanprice($A6813,日期设置!B$2)</f>
        <v>100.59229999999999</v>
      </c>
      <c r="G6813" s="18" t="str">
        <f t="shared" si="213"/>
        <v>1.33 + 0</v>
      </c>
      <c r="H6813" s="27">
        <f>[1]!b_dq_pctchange($A6813,日期设置!$B$2,1)/100</f>
        <v>0</v>
      </c>
      <c r="I6813" s="26">
        <f>[1]!b_pq_pctchange(A6813,日期设置!$B$4,日期设置!$B$2,1)</f>
        <v>0</v>
      </c>
      <c r="J6813" s="26">
        <f>[1]!b_pq_pctchange(A6813,日期设置!$C$4,日期设置!$B$2,1)</f>
        <v>0.24135501608867041</v>
      </c>
      <c r="K6813" s="52">
        <f>[1]!b_dq_amount($A6813,日期设置!B$2,2,10000)</f>
        <v>0</v>
      </c>
      <c r="L6813" s="26">
        <f>[1]!b_info_latestpar(A6813,日期设置!$B$2)</f>
        <v>100</v>
      </c>
      <c r="M6813" s="6">
        <f>[1]!b_info_outstandingbalance($A6813,日期设置!B$2)</f>
        <v>10</v>
      </c>
      <c r="N6813" s="7">
        <f>[1]!b_info_latestissurercreditrating2(A6813,日期设置!$B$2,"102","1")</f>
        <v>0</v>
      </c>
      <c r="O6813" s="8">
        <v>4.03</v>
      </c>
      <c r="P6813" s="9">
        <f>[1]!b_info_repurchasedate(A6813)</f>
        <v>0</v>
      </c>
      <c r="Q6813" s="8" t="s">
        <v>17012</v>
      </c>
      <c r="R6813" s="2" t="str">
        <f>IF((--IF(P6813=0,Q6813,P6813))&gt;(--日期设置!$B$2),IF(P6813=0,Q6813,P6813),Q6813)</f>
        <v>2022-07-24</v>
      </c>
      <c r="S6813" s="2" t="s">
        <v>18443</v>
      </c>
      <c r="T6813" s="8">
        <f>[1]!b_anal_ptmyear($A6813,日期设置!$B$2)</f>
        <v>1.3397260273972602</v>
      </c>
      <c r="U6813" s="8">
        <f>[1]!b_anal_termifexercise($A6813,日期设置!B$2)</f>
        <v>0</v>
      </c>
      <c r="V6813" s="10">
        <f>[1]!b_dq_dirtyprice(A6813,日期设置!$B$2)</f>
        <v>103.25320000000001</v>
      </c>
      <c r="W6813" s="11">
        <f>IF(U6813=0,ROUNDUP((Q6813-日期设置!$B$2)/365,0),ROUNDUP((R6813-日期设置!$B$2)/365,0))</f>
        <v>2</v>
      </c>
      <c r="X6813" s="18">
        <f>_xlfn.IFNA(VLOOKUP(A6813,过往入选债券!A:D,4,0),2)</f>
        <v>2</v>
      </c>
      <c r="Y6813">
        <f>_xlfn.IFNA(VLOOKUP(C6813,[2]Sheet1!$A:$A,1,0),3)</f>
        <v>3</v>
      </c>
    </row>
    <row r="6814" spans="1:25" hidden="1" x14ac:dyDescent="0.2">
      <c r="A6814" s="21" t="s">
        <v>3554</v>
      </c>
      <c r="B6814" s="21" t="s">
        <v>3555</v>
      </c>
      <c r="C6814" s="37" t="s">
        <v>3556</v>
      </c>
      <c r="D6814" s="26" t="str">
        <f>[1]!b_calc_yield(A6814,日期设置!$B$2,F6814,1,R6814,1,O6814,L6814,S6814,)</f>
        <v>Fetching...</v>
      </c>
      <c r="E6814" s="26">
        <f t="shared" si="212"/>
        <v>2.1041442786118081</v>
      </c>
      <c r="F6814" s="18">
        <f>[1]!b_dq_cleanprice($A6814,日期设置!B$2)</f>
        <v>100.6808</v>
      </c>
      <c r="G6814" s="18" t="str">
        <f t="shared" si="213"/>
        <v>1.59 + 0.59</v>
      </c>
      <c r="H6814" s="27">
        <f>[1]!b_dq_pctchange($A6814,日期设置!$B$2,1)/100</f>
        <v>0</v>
      </c>
      <c r="I6814" s="26">
        <f>[1]!b_pq_pctchange(A6814,日期设置!$B$4,日期设置!$B$2,1)</f>
        <v>0</v>
      </c>
      <c r="J6814" s="26">
        <f>[1]!b_pq_pctchange(A6814,日期设置!$C$4,日期设置!$B$2,1)</f>
        <v>5.8436524815651716E-2</v>
      </c>
      <c r="K6814" s="52">
        <f>[1]!b_dq_amount($A6814,日期设置!B$2,2,10000)</f>
        <v>0</v>
      </c>
      <c r="L6814" s="26">
        <f>[1]!b_info_latestpar(A6814,日期设置!$B$2)</f>
        <v>100</v>
      </c>
      <c r="M6814" s="6">
        <f>[1]!b_info_outstandingbalance($A6814,日期设置!B$2)</f>
        <v>5</v>
      </c>
      <c r="N6814" s="7">
        <f>[1]!b_info_latestissurercreditrating2(A6814,日期设置!$B$2,"102","1")</f>
        <v>0</v>
      </c>
      <c r="O6814" s="8">
        <v>4.8</v>
      </c>
      <c r="P6814" s="9" t="str">
        <f>[1]!b_info_repurchasedate(A6814)</f>
        <v>2021-10-25</v>
      </c>
      <c r="Q6814" s="8" t="s">
        <v>16145</v>
      </c>
      <c r="R6814" s="2" t="str">
        <f>IF((--IF(P6814=0,Q6814,P6814))&gt;(--日期设置!$B$2),IF(P6814=0,Q6814,P6814),Q6814)</f>
        <v>2021-10-25</v>
      </c>
      <c r="S6814" s="2" t="s">
        <v>17983</v>
      </c>
      <c r="T6814" s="8">
        <f>[1]!b_anal_ptmyear($A6814,日期设置!$B$2)</f>
        <v>1.5917808219178082</v>
      </c>
      <c r="U6814" s="8">
        <f>[1]!b_anal_termifexercise($A6814,日期设置!B$2)</f>
        <v>0.59452054794520548</v>
      </c>
      <c r="V6814" s="10">
        <f>[1]!b_dq_dirtyprice(A6814,日期设置!$B$2)</f>
        <v>102.6403</v>
      </c>
      <c r="W6814" s="11">
        <f>IF(U6814=0,ROUNDUP((Q6814-日期设置!$B$2)/365,0),ROUNDUP((R6814-日期设置!$B$2)/365,0))</f>
        <v>1</v>
      </c>
      <c r="X6814" s="18">
        <f>_xlfn.IFNA(VLOOKUP(A6814,过往入选债券!A:D,4,0),2)</f>
        <v>2</v>
      </c>
      <c r="Y6814">
        <f>_xlfn.IFNA(VLOOKUP(C6814,[2]Sheet1!$A:$A,1,0),3)</f>
        <v>3</v>
      </c>
    </row>
    <row r="6815" spans="1:25" hidden="1" x14ac:dyDescent="0.2">
      <c r="A6815" s="21" t="s">
        <v>5168</v>
      </c>
      <c r="B6815" s="21" t="s">
        <v>5169</v>
      </c>
      <c r="C6815" s="37" t="s">
        <v>938</v>
      </c>
      <c r="D6815" s="26" t="str">
        <f>[1]!b_calc_yield(A6815,日期设置!$B$2,F6815,1,R6815,1,O6815,L6815,S6815,)</f>
        <v>Fetching...</v>
      </c>
      <c r="E6815" s="26">
        <f t="shared" si="212"/>
        <v>1.6365523141129934</v>
      </c>
      <c r="F6815" s="18">
        <f>[1]!b_dq_cleanprice($A6815,日期设置!B$2)</f>
        <v>100.0421</v>
      </c>
      <c r="G6815" s="18" t="str">
        <f t="shared" si="213"/>
        <v>0.46 + 0</v>
      </c>
      <c r="H6815" s="27">
        <f>[1]!b_dq_pctchange($A6815,日期设置!$B$2,1)/100</f>
        <v>0</v>
      </c>
      <c r="I6815" s="26">
        <f>[1]!b_pq_pctchange(A6815,日期设置!$B$4,日期设置!$B$2,1)</f>
        <v>0</v>
      </c>
      <c r="J6815" s="26">
        <f>[1]!b_pq_pctchange(A6815,日期设置!$C$4,日期设置!$B$2,1)</f>
        <v>-0.13695444068783957</v>
      </c>
      <c r="K6815" s="52">
        <f>[1]!b_dq_amount($A6815,日期设置!B$2,2,10000)</f>
        <v>0</v>
      </c>
      <c r="L6815" s="26">
        <f>[1]!b_info_latestpar(A6815,日期设置!$B$2)</f>
        <v>100</v>
      </c>
      <c r="M6815" s="6">
        <f>[1]!b_info_outstandingbalance($A6815,日期设置!B$2)</f>
        <v>15</v>
      </c>
      <c r="N6815" s="7" t="str">
        <f>[1]!b_info_latestissurercreditrating2(A6815,日期设置!$B$2,"102","1")</f>
        <v>AAA</v>
      </c>
      <c r="O6815" s="8">
        <v>3.72</v>
      </c>
      <c r="P6815" s="9">
        <f>[1]!b_info_repurchasedate(A6815)</f>
        <v>0</v>
      </c>
      <c r="Q6815" s="8" t="s">
        <v>16762</v>
      </c>
      <c r="R6815" s="2" t="str">
        <f>IF((--IF(P6815=0,Q6815,P6815))&gt;(--日期设置!$B$2),IF(P6815=0,Q6815,P6815),Q6815)</f>
        <v>2021-09-06</v>
      </c>
      <c r="S6815" s="2" t="s">
        <v>18076</v>
      </c>
      <c r="T6815" s="8">
        <f>[1]!b_anal_ptmyear($A6815,日期设置!$B$2)</f>
        <v>0.46027397260273972</v>
      </c>
      <c r="U6815" s="8">
        <f>[1]!b_anal_termifexercise($A6815,日期设置!B$2)</f>
        <v>0</v>
      </c>
      <c r="V6815" s="10">
        <f>[1]!b_dq_dirtyprice(A6815,日期设置!$B$2)</f>
        <v>102.04989999999999</v>
      </c>
      <c r="W6815" s="11">
        <f>IF(U6815=0,ROUNDUP((Q6815-日期设置!$B$2)/365,0),ROUNDUP((R6815-日期设置!$B$2)/365,0))</f>
        <v>1</v>
      </c>
      <c r="X6815" s="18">
        <f>_xlfn.IFNA(VLOOKUP(A6815,过往入选债券!A:D,4,0),2)</f>
        <v>2</v>
      </c>
      <c r="Y6815">
        <f>_xlfn.IFNA(VLOOKUP(C6815,[2]Sheet1!$A:$A,1,0),3)</f>
        <v>3</v>
      </c>
    </row>
    <row r="6816" spans="1:25" hidden="1" x14ac:dyDescent="0.2">
      <c r="A6816" s="21" t="s">
        <v>5909</v>
      </c>
      <c r="B6816" s="21" t="s">
        <v>5910</v>
      </c>
      <c r="C6816" s="37" t="s">
        <v>416</v>
      </c>
      <c r="D6816" s="26" t="str">
        <f>[1]!b_calc_yield(A6816,日期设置!$B$2,F6816,1,R6816,1,O6816,L6816,S6816,)</f>
        <v>Fetching...</v>
      </c>
      <c r="E6816" s="26">
        <f t="shared" si="212"/>
        <v>6.0652401288339597</v>
      </c>
      <c r="F6816" s="18">
        <f>[1]!b_dq_cleanprice($A6816,日期设置!B$2)</f>
        <v>104.3432</v>
      </c>
      <c r="G6816" s="18" t="str">
        <f t="shared" si="213"/>
        <v>1.74 + 0</v>
      </c>
      <c r="H6816" s="27">
        <f>[1]!b_dq_pctchange($A6816,日期设置!$B$2,1)/100</f>
        <v>0</v>
      </c>
      <c r="I6816" s="26">
        <f>[1]!b_pq_pctchange(A6816,日期设置!$B$4,日期设置!$B$2,1)</f>
        <v>0</v>
      </c>
      <c r="J6816" s="26">
        <f>[1]!b_pq_pctchange(A6816,日期设置!$C$4,日期设置!$B$2,1)</f>
        <v>-4.090590779023854E-2</v>
      </c>
      <c r="K6816" s="52">
        <f>[1]!b_dq_amount($A6816,日期设置!B$2,2,10000)</f>
        <v>0</v>
      </c>
      <c r="L6816" s="26">
        <f>[1]!b_info_latestpar(A6816,日期设置!$B$2)</f>
        <v>100</v>
      </c>
      <c r="M6816" s="6">
        <f>[1]!b_info_outstandingbalance($A6816,日期设置!B$2)</f>
        <v>10</v>
      </c>
      <c r="N6816" s="7" t="str">
        <f>[1]!b_info_latestissurercreditrating2(A6816,日期设置!$B$2,"102","1")</f>
        <v>AA+</v>
      </c>
      <c r="O6816" s="8">
        <v>6.18</v>
      </c>
      <c r="P6816" s="9">
        <f>[1]!b_info_repurchasedate(A6816)</f>
        <v>0</v>
      </c>
      <c r="Q6816" s="8" t="s">
        <v>16359</v>
      </c>
      <c r="R6816" s="2" t="str">
        <f>IF((--IF(P6816=0,Q6816,P6816))&gt;(--日期设置!$B$2),IF(P6816=0,Q6816,P6816),Q6816)</f>
        <v>2022-12-18</v>
      </c>
      <c r="S6816" s="2" t="s">
        <v>18138</v>
      </c>
      <c r="T6816" s="8">
        <f>[1]!b_anal_ptmyear($A6816,日期设置!$B$2)</f>
        <v>1.7424657534246575</v>
      </c>
      <c r="U6816" s="8">
        <f>[1]!b_anal_termifexercise($A6816,日期设置!B$2)</f>
        <v>0</v>
      </c>
      <c r="V6816" s="10">
        <f>[1]!b_dq_dirtyprice(A6816,日期设置!$B$2)</f>
        <v>105.9348</v>
      </c>
      <c r="W6816" s="11">
        <f>IF(U6816=0,ROUNDUP((Q6816-日期设置!$B$2)/365,0),ROUNDUP((R6816-日期设置!$B$2)/365,0))</f>
        <v>2</v>
      </c>
      <c r="X6816" s="18">
        <f>_xlfn.IFNA(VLOOKUP(A6816,过往入选债券!A:D,4,0),2)</f>
        <v>2</v>
      </c>
      <c r="Y6816">
        <f>_xlfn.IFNA(VLOOKUP(C6816,[2]Sheet1!$A:$A,1,0),3)</f>
        <v>3</v>
      </c>
    </row>
    <row r="6817" spans="1:25" hidden="1" x14ac:dyDescent="0.2">
      <c r="A6817" s="21" t="s">
        <v>9387</v>
      </c>
      <c r="B6817" s="21" t="s">
        <v>9388</v>
      </c>
      <c r="C6817" s="37" t="s">
        <v>947</v>
      </c>
      <c r="D6817" s="26" t="str">
        <f>[1]!b_calc_yield(A6817,日期设置!$B$2,F6817,1,R6817,1,O6817,L6817,S6817,)</f>
        <v>Fetching...</v>
      </c>
      <c r="E6817" s="26">
        <f t="shared" si="212"/>
        <v>5.5656651487609343</v>
      </c>
      <c r="F6817" s="18">
        <f>[1]!b_dq_cleanprice($A6817,日期设置!B$2)</f>
        <v>100.63249999999999</v>
      </c>
      <c r="G6817" s="18" t="str">
        <f t="shared" si="213"/>
        <v>3.58 + 1.58</v>
      </c>
      <c r="H6817" s="27">
        <f>[1]!b_dq_pctchange($A6817,日期设置!$B$2,1)/100</f>
        <v>0</v>
      </c>
      <c r="I6817" s="26">
        <f>[1]!b_pq_pctchange(A6817,日期设置!$B$4,日期设置!$B$2,1)</f>
        <v>0</v>
      </c>
      <c r="J6817" s="26">
        <f>[1]!b_pq_pctchange(A6817,日期设置!$C$4,日期设置!$B$2,1)</f>
        <v>0.50646489302414188</v>
      </c>
      <c r="K6817" s="52">
        <f>[1]!b_dq_amount($A6817,日期设置!B$2,2,10000)</f>
        <v>0</v>
      </c>
      <c r="L6817" s="26">
        <f>[1]!b_info_latestpar(A6817,日期设置!$B$2)</f>
        <v>100</v>
      </c>
      <c r="M6817" s="6">
        <f>[1]!b_info_outstandingbalance($A6817,日期设置!B$2)</f>
        <v>5</v>
      </c>
      <c r="N6817" s="7" t="str">
        <f>[1]!b_info_latestissurercreditrating2(A6817,日期设置!$B$2,"102","1")</f>
        <v>AAA</v>
      </c>
      <c r="O6817" s="8">
        <v>3.98</v>
      </c>
      <c r="P6817" s="9" t="str">
        <f>[1]!b_info_repurchasedate(A6817)</f>
        <v>2022-10-23</v>
      </c>
      <c r="Q6817" s="8" t="s">
        <v>16452</v>
      </c>
      <c r="R6817" s="2" t="str">
        <f>IF((--IF(P6817=0,Q6817,P6817))&gt;(--日期设置!$B$2),IF(P6817=0,Q6817,P6817),Q6817)</f>
        <v>2022-10-23</v>
      </c>
      <c r="S6817" s="2" t="s">
        <v>18506</v>
      </c>
      <c r="T6817" s="8">
        <f>[1]!b_anal_ptmyear($A6817,日期设置!$B$2)</f>
        <v>3.5890410958904111</v>
      </c>
      <c r="U6817" s="8">
        <f>[1]!b_anal_termifexercise($A6817,日期设置!B$2)</f>
        <v>1.5890410958904109</v>
      </c>
      <c r="V6817" s="10">
        <f>[1]!b_dq_dirtyprice(A6817,日期设置!$B$2)</f>
        <v>102.2681</v>
      </c>
      <c r="W6817" s="11">
        <f>IF(U6817=0,ROUNDUP((Q6817-日期设置!$B$2)/365,0),ROUNDUP((R6817-日期设置!$B$2)/365,0))</f>
        <v>2</v>
      </c>
      <c r="X6817" s="18">
        <f>_xlfn.IFNA(VLOOKUP(A6817,过往入选债券!A:D,4,0),2)</f>
        <v>2</v>
      </c>
      <c r="Y6817">
        <f>_xlfn.IFNA(VLOOKUP(C6817,[2]Sheet1!$A:$A,1,0),3)</f>
        <v>3</v>
      </c>
    </row>
    <row r="6818" spans="1:25" hidden="1" x14ac:dyDescent="0.2">
      <c r="A6818" s="21" t="s">
        <v>7498</v>
      </c>
      <c r="B6818" s="21" t="s">
        <v>7499</v>
      </c>
      <c r="C6818" s="37" t="s">
        <v>1373</v>
      </c>
      <c r="D6818" s="26" t="str">
        <f>[1]!b_calc_yield(A6818,日期设置!$B$2,F6818,1,R6818,1,O6818,L6818,S6818,)</f>
        <v>Fetching...</v>
      </c>
      <c r="E6818" s="26">
        <f t="shared" si="212"/>
        <v>2.1700459706979425</v>
      </c>
      <c r="F6818" s="18">
        <f>[1]!b_dq_cleanprice($A6818,日期设置!B$2)</f>
        <v>100.9898</v>
      </c>
      <c r="G6818" s="18" t="str">
        <f t="shared" si="213"/>
        <v>2.61 + 0.61</v>
      </c>
      <c r="H6818" s="27">
        <f>[1]!b_dq_pctchange($A6818,日期设置!$B$2,1)/100</f>
        <v>0</v>
      </c>
      <c r="I6818" s="26">
        <f>[1]!b_pq_pctchange(A6818,日期设置!$B$4,日期设置!$B$2,1)</f>
        <v>9.1106608596175712E-3</v>
      </c>
      <c r="J6818" s="26">
        <f>[1]!b_pq_pctchange(A6818,日期设置!$C$4,日期设置!$B$2,1)</f>
        <v>1.9510726442778875E-2</v>
      </c>
      <c r="K6818" s="52">
        <f>[1]!b_dq_amount($A6818,日期设置!B$2,2,10000)</f>
        <v>0</v>
      </c>
      <c r="L6818" s="26">
        <f>[1]!b_info_latestpar(A6818,日期设置!$B$2)</f>
        <v>100</v>
      </c>
      <c r="M6818" s="6">
        <f>[1]!b_info_outstandingbalance($A6818,日期设置!B$2)</f>
        <v>5</v>
      </c>
      <c r="N6818" s="7" t="str">
        <f>[1]!b_info_latestissurercreditrating2(A6818,日期设置!$B$2,"102","1")</f>
        <v>AA</v>
      </c>
      <c r="O6818" s="8">
        <v>5.28</v>
      </c>
      <c r="P6818" s="9" t="str">
        <f>[1]!b_info_repurchasedate(A6818)</f>
        <v>2021-11-01</v>
      </c>
      <c r="Q6818" s="8" t="s">
        <v>16670</v>
      </c>
      <c r="R6818" s="2" t="str">
        <f>IF((--IF(P6818=0,Q6818,P6818))&gt;(--日期设置!$B$2),IF(P6818=0,Q6818,P6818),Q6818)</f>
        <v>2021-11-01</v>
      </c>
      <c r="S6818" s="2" t="s">
        <v>17941</v>
      </c>
      <c r="T6818" s="8">
        <f>[1]!b_anal_ptmyear($A6818,日期设置!$B$2)</f>
        <v>2.6109589041095891</v>
      </c>
      <c r="U6818" s="8">
        <f>[1]!b_anal_termifexercise($A6818,日期设置!B$2)</f>
        <v>0.61369863013698633</v>
      </c>
      <c r="V6818" s="10">
        <f>[1]!b_dq_dirtyprice(A6818,日期设置!$B$2)</f>
        <v>103.04389999999999</v>
      </c>
      <c r="W6818" s="11">
        <f>IF(U6818=0,ROUNDUP((Q6818-日期设置!$B$2)/365,0),ROUNDUP((R6818-日期设置!$B$2)/365,0))</f>
        <v>1</v>
      </c>
      <c r="X6818" s="18">
        <f>_xlfn.IFNA(VLOOKUP(A6818,过往入选债券!A:D,4,0),2)</f>
        <v>2</v>
      </c>
      <c r="Y6818">
        <f>_xlfn.IFNA(VLOOKUP(C6818,[2]Sheet1!$A:$A,1,0),3)</f>
        <v>3</v>
      </c>
    </row>
    <row r="6819" spans="1:25" hidden="1" x14ac:dyDescent="0.2">
      <c r="A6819" s="21" t="s">
        <v>12939</v>
      </c>
      <c r="B6819" s="21" t="s">
        <v>12940</v>
      </c>
      <c r="C6819" s="37" t="s">
        <v>12938</v>
      </c>
      <c r="D6819" s="26" t="str">
        <f>[1]!b_calc_yield(A6819,日期设置!$B$2,F6819,1,R6819,1,O6819,L6819,S6819,)</f>
        <v>Fetching...</v>
      </c>
      <c r="E6819" s="26">
        <f t="shared" si="212"/>
        <v>19.623533473013978</v>
      </c>
      <c r="F6819" s="18">
        <f>[1]!b_dq_cleanprice($A6819,日期设置!B$2)</f>
        <v>59.731499999999997</v>
      </c>
      <c r="G6819" s="18" t="str">
        <f t="shared" si="213"/>
        <v>2.04 + 0</v>
      </c>
      <c r="H6819" s="27">
        <f>[1]!b_dq_pctchange($A6819,日期设置!$B$2,1)/100</f>
        <v>0</v>
      </c>
      <c r="I6819" s="26">
        <f>[1]!b_pq_pctchange(A6819,日期设置!$B$4,日期设置!$B$2,1)</f>
        <v>0</v>
      </c>
      <c r="J6819" s="26">
        <f>[1]!b_pq_pctchange(A6819,日期设置!$C$4,日期设置!$B$2,1)</f>
        <v>0</v>
      </c>
      <c r="K6819" s="52">
        <f>[1]!b_dq_amount($A6819,日期设置!B$2,2,10000)</f>
        <v>0</v>
      </c>
      <c r="L6819" s="26">
        <f>[1]!b_info_latestpar(A6819,日期设置!$B$2)</f>
        <v>60</v>
      </c>
      <c r="M6819" s="6">
        <f>[1]!b_info_outstandingbalance($A6819,日期设置!B$2)</f>
        <v>5.7</v>
      </c>
      <c r="N6819" s="7" t="str">
        <f>[1]!b_info_latestissurercreditrating2(A6819,日期设置!$B$2,"102","1")</f>
        <v>AA</v>
      </c>
      <c r="O6819" s="8">
        <v>4.95</v>
      </c>
      <c r="P6819" s="9">
        <f>[1]!b_info_repurchasedate(A6819)</f>
        <v>0</v>
      </c>
      <c r="Q6819" s="8" t="s">
        <v>17534</v>
      </c>
      <c r="R6819" s="2" t="str">
        <f>IF((--IF(P6819=0,Q6819,P6819))&gt;(--日期设置!$B$2),IF(P6819=0,Q6819,P6819),Q6819)</f>
        <v>2023-04-07</v>
      </c>
      <c r="S6819" s="2" t="s">
        <v>19046</v>
      </c>
      <c r="T6819" s="8">
        <f>[1]!b_anal_ptmyear($A6819,日期设置!$B$2)</f>
        <v>2.043835616438356</v>
      </c>
      <c r="U6819" s="8">
        <f>[1]!b_anal_termifexercise($A6819,日期设置!B$2)</f>
        <v>0</v>
      </c>
      <c r="V6819" s="10">
        <f>[1]!b_dq_dirtyprice(A6819,日期设置!$B$2)</f>
        <v>62.571300000000001</v>
      </c>
      <c r="W6819" s="11">
        <f>IF(U6819=0,ROUNDUP((Q6819-日期设置!$B$2)/365,0),ROUNDUP((R6819-日期设置!$B$2)/365,0))</f>
        <v>3</v>
      </c>
      <c r="X6819" s="18">
        <f>_xlfn.IFNA(VLOOKUP(A6819,过往入选债券!A:D,4,0),2)</f>
        <v>2</v>
      </c>
      <c r="Y6819">
        <f>_xlfn.IFNA(VLOOKUP(C6819,[2]Sheet1!$A:$A,1,0),3)</f>
        <v>3</v>
      </c>
    </row>
    <row r="6820" spans="1:25" hidden="1" x14ac:dyDescent="0.2">
      <c r="A6820" s="21" t="s">
        <v>7893</v>
      </c>
      <c r="B6820" s="21" t="s">
        <v>7894</v>
      </c>
      <c r="C6820" s="37" t="s">
        <v>7895</v>
      </c>
      <c r="D6820" s="26" t="str">
        <f>[1]!b_calc_yield(A6820,日期设置!$B$2,F6820,1,R6820,1,O6820,L6820,S6820,)</f>
        <v>Fetching...</v>
      </c>
      <c r="E6820" s="26">
        <f t="shared" si="212"/>
        <v>2.9765261002463239</v>
      </c>
      <c r="F6820" s="18">
        <f>[1]!b_dq_cleanprice($A6820,日期设置!B$2)</f>
        <v>100.42829999999999</v>
      </c>
      <c r="G6820" s="18" t="str">
        <f t="shared" si="213"/>
        <v>0.83 + 0</v>
      </c>
      <c r="H6820" s="27">
        <f>[1]!b_dq_pctchange($A6820,日期设置!$B$2,1)/100</f>
        <v>0</v>
      </c>
      <c r="I6820" s="26">
        <f>[1]!b_pq_pctchange(A6820,日期设置!$B$4,日期设置!$B$2,1)</f>
        <v>0</v>
      </c>
      <c r="J6820" s="26">
        <f>[1]!b_pq_pctchange(A6820,日期设置!$C$4,日期设置!$B$2,1)</f>
        <v>0</v>
      </c>
      <c r="K6820" s="52">
        <f>[1]!b_dq_amount($A6820,日期设置!B$2,2,10000)</f>
        <v>0</v>
      </c>
      <c r="L6820" s="26">
        <f>[1]!b_info_latestpar(A6820,日期设置!$B$2)</f>
        <v>100</v>
      </c>
      <c r="M6820" s="6">
        <f>[1]!b_info_outstandingbalance($A6820,日期设置!B$2)</f>
        <v>9</v>
      </c>
      <c r="N6820" s="7" t="str">
        <f>[1]!b_info_latestissurercreditrating2(A6820,日期设置!$B$2,"102","1")</f>
        <v>AA+</v>
      </c>
      <c r="O6820" s="8">
        <v>4.0999999999999996</v>
      </c>
      <c r="P6820" s="9">
        <f>[1]!b_info_repurchasedate(A6820)</f>
        <v>0</v>
      </c>
      <c r="Q6820" s="8" t="s">
        <v>16230</v>
      </c>
      <c r="R6820" s="2" t="str">
        <f>IF((--IF(P6820=0,Q6820,P6820))&gt;(--日期设置!$B$2),IF(P6820=0,Q6820,P6820),Q6820)</f>
        <v>2022-01-22</v>
      </c>
      <c r="S6820" s="2" t="s">
        <v>18059</v>
      </c>
      <c r="T6820" s="8">
        <f>[1]!b_anal_ptmyear($A6820,日期设置!$B$2)</f>
        <v>0.83835616438356164</v>
      </c>
      <c r="U6820" s="8">
        <f>[1]!b_anal_termifexercise($A6820,日期设置!B$2)</f>
        <v>0</v>
      </c>
      <c r="V6820" s="10">
        <f>[1]!b_dq_dirtyprice(A6820,日期设置!$B$2)</f>
        <v>101.09099999999999</v>
      </c>
      <c r="W6820" s="11">
        <f>IF(U6820=0,ROUNDUP((Q6820-日期设置!$B$2)/365,0),ROUNDUP((R6820-日期设置!$B$2)/365,0))</f>
        <v>1</v>
      </c>
      <c r="X6820" s="18">
        <f>_xlfn.IFNA(VLOOKUP(A6820,过往入选债券!A:D,4,0),2)</f>
        <v>2</v>
      </c>
      <c r="Y6820">
        <f>_xlfn.IFNA(VLOOKUP(C6820,[2]Sheet1!$A:$A,1,0),3)</f>
        <v>3</v>
      </c>
    </row>
    <row r="6821" spans="1:25" x14ac:dyDescent="0.2">
      <c r="A6821" s="28" t="s">
        <v>19902</v>
      </c>
      <c r="B6821" s="28" t="s">
        <v>19903</v>
      </c>
      <c r="C6821" s="38" t="s">
        <v>19904</v>
      </c>
      <c r="D6821" s="26" t="str">
        <f>[1]!b_calc_yield(A6821,日期设置!$B$2,F6821,1,R6821,1,O6821,L6821,S6821,)</f>
        <v>Fetching...</v>
      </c>
      <c r="E6821" s="26">
        <f t="shared" si="212"/>
        <v>8.3129502823551036</v>
      </c>
      <c r="F6821" s="18">
        <f>[1]!b_dq_cleanprice($A6821,日期设置!B$2)</f>
        <v>99.828100000000006</v>
      </c>
      <c r="G6821" s="18" t="str">
        <f t="shared" si="213"/>
        <v>2.38 + 0</v>
      </c>
      <c r="H6821" s="27">
        <f>[1]!b_dq_pctchange($A6821,日期设置!$B$2,1)/100</f>
        <v>-6.5969928123810412E-4</v>
      </c>
      <c r="I6821" s="26">
        <f>[1]!b_pq_pctchange(A6821,日期设置!$B$4,日期设置!$B$2,1)</f>
        <v>-6.5969928123810417E-2</v>
      </c>
      <c r="J6821" s="26">
        <f>[1]!b_pq_pctchange(A6821,日期设置!$C$4,日期设置!$B$2,1)</f>
        <v>-0.11416598794102334</v>
      </c>
      <c r="K6821" s="52">
        <f>[1]!b_dq_amount($A6821,日期设置!B$2,2,10000)</f>
        <v>4078.4508492</v>
      </c>
      <c r="L6821" s="26">
        <f>[1]!b_info_latestpar(A6821,日期设置!$B$2)</f>
        <v>100</v>
      </c>
      <c r="M6821" s="6">
        <f>[1]!b_info_outstandingbalance($A6821,日期设置!B$2)</f>
        <v>30</v>
      </c>
      <c r="N6821" s="7" t="str">
        <f>[1]!b_info_latestissurercreditrating2(A6821,日期设置!$B$2,"102","1")</f>
        <v>AAA</v>
      </c>
      <c r="O6821" s="8">
        <v>3.48</v>
      </c>
      <c r="P6821" s="9">
        <f>[1]!b_info_repurchasedate(A6821)</f>
        <v>0</v>
      </c>
      <c r="Q6821" s="8" t="s">
        <v>16442</v>
      </c>
      <c r="R6821" s="2" t="str">
        <f>IF((--IF(P6821=0,Q6821,P6821))&gt;(--日期设置!$B$2),IF(P6821=0,Q6821,P6821),Q6821)</f>
        <v>2023-08-10</v>
      </c>
      <c r="S6821" s="31" t="s">
        <v>19113</v>
      </c>
      <c r="T6821" s="8">
        <f>[1]!b_anal_ptmyear($A6821,日期设置!$B$2)</f>
        <v>2.3863013698630136</v>
      </c>
      <c r="U6821" s="8">
        <f>[1]!b_anal_termifexercise($A6821,日期设置!B$2)</f>
        <v>0</v>
      </c>
      <c r="V6821" s="10">
        <f>[1]!b_dq_dirtyprice(A6821,日期设置!$B$2)</f>
        <v>101.96380000000001</v>
      </c>
      <c r="W6821" s="11">
        <f>IF(U6821=0,ROUNDUP((Q6821-日期设置!$B$2)/365,0),ROUNDUP((R6821-日期设置!$B$2)/365,0))</f>
        <v>3</v>
      </c>
      <c r="X6821" s="18">
        <f>_xlfn.IFNA(VLOOKUP(A6821,过往入选债券!A:D,4,0),2)</f>
        <v>2</v>
      </c>
      <c r="Y6821">
        <f>_xlfn.IFNA(VLOOKUP(C6821,[2]Sheet1!$A:$A,1,0),3)</f>
        <v>3</v>
      </c>
    </row>
    <row r="6822" spans="1:25" x14ac:dyDescent="0.2">
      <c r="A6822" s="21" t="s">
        <v>6087</v>
      </c>
      <c r="B6822" s="21" t="s">
        <v>6088</v>
      </c>
      <c r="C6822" s="37" t="s">
        <v>1570</v>
      </c>
      <c r="D6822" s="26" t="str">
        <f>[1]!b_calc_yield(A6822,日期设置!$B$2,F6822,1,R6822,1,O6822,L6822,S6822,)</f>
        <v>Fetching...</v>
      </c>
      <c r="E6822" s="26">
        <f t="shared" si="212"/>
        <v>5.1348709852288899</v>
      </c>
      <c r="F6822" s="18">
        <f>[1]!b_dq_cleanprice($A6822,日期设置!B$2)</f>
        <v>99.411699999999996</v>
      </c>
      <c r="G6822" s="18" t="str">
        <f t="shared" si="213"/>
        <v>3.46 + 1.46</v>
      </c>
      <c r="H6822" s="27">
        <f>[1]!b_dq_pctchange($A6822,日期设置!$B$2,1)/100</f>
        <v>-1.206955685616252E-4</v>
      </c>
      <c r="I6822" s="26">
        <f>[1]!b_pq_pctchange(A6822,日期设置!$B$4,日期设置!$B$2,1)</f>
        <v>-1.206955685616252E-2</v>
      </c>
      <c r="J6822" s="26">
        <f>[1]!b_pq_pctchange(A6822,日期设置!$C$4,日期设置!$B$2,1)</f>
        <v>0.29823610896715386</v>
      </c>
      <c r="K6822" s="52">
        <f>[1]!b_dq_amount($A6822,日期设置!B$2,2,10000)</f>
        <v>10108.773424999999</v>
      </c>
      <c r="L6822" s="26">
        <f>[1]!b_info_latestpar(A6822,日期设置!$B$2)</f>
        <v>100</v>
      </c>
      <c r="M6822" s="6">
        <f>[1]!b_info_outstandingbalance($A6822,日期设置!B$2)</f>
        <v>2</v>
      </c>
      <c r="N6822" s="7" t="str">
        <f>[1]!b_info_latestissurercreditrating2(A6822,日期设置!$B$2,"102","1")</f>
        <v>AA+</v>
      </c>
      <c r="O6822" s="8">
        <v>3.14</v>
      </c>
      <c r="P6822" s="9" t="str">
        <f>[1]!b_info_repurchasedate(A6822)</f>
        <v>2022-09-08</v>
      </c>
      <c r="Q6822" s="8" t="s">
        <v>16238</v>
      </c>
      <c r="R6822" s="2" t="str">
        <f>IF((--IF(P6822=0,Q6822,P6822))&gt;(--日期设置!$B$2),IF(P6822=0,Q6822,P6822),Q6822)</f>
        <v>2022-09-08</v>
      </c>
      <c r="S6822" s="2" t="s">
        <v>18025</v>
      </c>
      <c r="T6822" s="8">
        <f>[1]!b_anal_ptmyear($A6822,日期设置!$B$2)</f>
        <v>3.4657534246575343</v>
      </c>
      <c r="U6822" s="8">
        <f>[1]!b_anal_termifexercise($A6822,日期设置!B$2)</f>
        <v>1.4657534246575343</v>
      </c>
      <c r="V6822" s="10">
        <f>[1]!b_dq_dirtyprice(A6822,日期设置!$B$2)</f>
        <v>101.08920000000001</v>
      </c>
      <c r="W6822" s="11">
        <f>IF(U6822=0,ROUNDUP((Q6822-日期设置!$B$2)/365,0),ROUNDUP((R6822-日期设置!$B$2)/365,0))</f>
        <v>2</v>
      </c>
      <c r="X6822" s="18">
        <f>_xlfn.IFNA(VLOOKUP(A6822,过往入选债券!A:D,4,0),2)</f>
        <v>2</v>
      </c>
      <c r="Y6822">
        <f>_xlfn.IFNA(VLOOKUP(C6822,[2]Sheet1!$A:$A,1,0),3)</f>
        <v>3</v>
      </c>
    </row>
    <row r="6823" spans="1:25" hidden="1" x14ac:dyDescent="0.2">
      <c r="A6823" s="28" t="s">
        <v>19676</v>
      </c>
      <c r="B6823" s="28" t="s">
        <v>19677</v>
      </c>
      <c r="C6823" s="38" t="s">
        <v>19476</v>
      </c>
      <c r="D6823" s="26" t="str">
        <f>[1]!b_calc_yield(A6823,日期设置!$B$2,F6823,1,R6823,1,O6823,L6823,S6823,)</f>
        <v>Fetching...</v>
      </c>
      <c r="E6823" s="26">
        <f t="shared" si="212"/>
        <v>8.400474698083805</v>
      </c>
      <c r="F6823" s="18">
        <f>[1]!b_dq_cleanprice($A6823,日期设置!B$2)</f>
        <v>100.1683</v>
      </c>
      <c r="G6823" s="18" t="str">
        <f t="shared" si="213"/>
        <v>4.41 + 2.41</v>
      </c>
      <c r="H6823" s="27">
        <f>[1]!b_dq_pctchange($A6823,日期设置!$B$2,1)/100</f>
        <v>0</v>
      </c>
      <c r="I6823" s="26">
        <f>[1]!b_pq_pctchange(A6823,日期设置!$B$4,日期设置!$B$2,1)</f>
        <v>0</v>
      </c>
      <c r="J6823" s="26">
        <f>[1]!b_pq_pctchange(A6823,日期设置!$C$4,日期设置!$B$2,1)</f>
        <v>0.26856856856856498</v>
      </c>
      <c r="K6823" s="52">
        <f>[1]!b_dq_amount($A6823,日期设置!B$2,2,10000)</f>
        <v>0</v>
      </c>
      <c r="L6823" s="26">
        <f>[1]!b_info_latestpar(A6823,日期设置!$B$2)</f>
        <v>100</v>
      </c>
      <c r="M6823" s="6">
        <f>[1]!b_info_outstandingbalance($A6823,日期设置!B$2)</f>
        <v>17.5</v>
      </c>
      <c r="N6823" s="7" t="str">
        <f>[1]!b_info_latestissurercreditrating2(A6823,日期设置!$B$2,"102","1")</f>
        <v>AAA</v>
      </c>
      <c r="O6823" s="8">
        <v>3.63</v>
      </c>
      <c r="P6823" s="9" t="str">
        <f>[1]!b_info_repurchasedate(A6823)</f>
        <v>2023-08-20</v>
      </c>
      <c r="Q6823" s="8" t="s">
        <v>20009</v>
      </c>
      <c r="R6823" s="2" t="str">
        <f>IF((--IF(P6823=0,Q6823,P6823))&gt;(--日期设置!$B$2),IF(P6823=0,Q6823,P6823),Q6823)</f>
        <v>2023-08-20</v>
      </c>
      <c r="S6823" s="31" t="s">
        <v>19197</v>
      </c>
      <c r="T6823" s="8">
        <f>[1]!b_anal_ptmyear($A6823,日期设置!$B$2)</f>
        <v>4.4136986301369863</v>
      </c>
      <c r="U6823" s="8">
        <f>[1]!b_anal_termifexercise($A6823,日期设置!B$2)</f>
        <v>2.4136986301369863</v>
      </c>
      <c r="V6823" s="10">
        <f>[1]!b_dq_dirtyprice(A6823,日期设置!$B$2)</f>
        <v>102.2966</v>
      </c>
      <c r="W6823" s="11">
        <f>IF(U6823=0,ROUNDUP((Q6823-日期设置!$B$2)/365,0),ROUNDUP((R6823-日期设置!$B$2)/365,0))</f>
        <v>3</v>
      </c>
      <c r="X6823" s="18">
        <f>_xlfn.IFNA(VLOOKUP(A6823,过往入选债券!A:D,4,0),2)</f>
        <v>2</v>
      </c>
      <c r="Y6823">
        <f>_xlfn.IFNA(VLOOKUP(C6823,[2]Sheet1!$A:$A,1,0),3)</f>
        <v>3</v>
      </c>
    </row>
    <row r="6824" spans="1:25" hidden="1" x14ac:dyDescent="0.2">
      <c r="A6824" s="21" t="s">
        <v>5170</v>
      </c>
      <c r="B6824" s="21" t="s">
        <v>5171</v>
      </c>
      <c r="C6824" s="37" t="s">
        <v>5172</v>
      </c>
      <c r="D6824" s="26" t="str">
        <f>[1]!b_calc_yield(A6824,日期设置!$B$2,F6824,1,R6824,1,O6824,L6824,S6824,)</f>
        <v>Fetching...</v>
      </c>
      <c r="E6824" s="26">
        <f t="shared" si="212"/>
        <v>1.8473983705591612</v>
      </c>
      <c r="F6824" s="18">
        <f>[1]!b_dq_cleanprice($A6824,日期设置!B$2)</f>
        <v>100.1807</v>
      </c>
      <c r="G6824" s="18" t="str">
        <f t="shared" si="213"/>
        <v>0.52 + 0</v>
      </c>
      <c r="H6824" s="27">
        <f>[1]!b_dq_pctchange($A6824,日期设置!$B$2,1)/100</f>
        <v>0</v>
      </c>
      <c r="I6824" s="26">
        <f>[1]!b_pq_pctchange(A6824,日期设置!$B$4,日期设置!$B$2,1)</f>
        <v>-0.13845748986239229</v>
      </c>
      <c r="J6824" s="26">
        <f>[1]!b_pq_pctchange(A6824,日期设置!$C$4,日期设置!$B$2,1)</f>
        <v>0.23071512684829276</v>
      </c>
      <c r="K6824" s="52">
        <f>[1]!b_dq_amount($A6824,日期设置!B$2,2,10000)</f>
        <v>0</v>
      </c>
      <c r="L6824" s="26">
        <f>[1]!b_info_latestpar(A6824,日期设置!$B$2)</f>
        <v>100</v>
      </c>
      <c r="M6824" s="6">
        <f>[1]!b_info_outstandingbalance($A6824,日期设置!B$2)</f>
        <v>7</v>
      </c>
      <c r="N6824" s="7" t="str">
        <f>[1]!b_info_latestissurercreditrating2(A6824,日期设置!$B$2,"102","1")</f>
        <v>AA+</v>
      </c>
      <c r="O6824" s="8">
        <v>3.97</v>
      </c>
      <c r="P6824" s="9">
        <f>[1]!b_info_repurchasedate(A6824)</f>
        <v>0</v>
      </c>
      <c r="Q6824" s="8" t="s">
        <v>16190</v>
      </c>
      <c r="R6824" s="2" t="str">
        <f>IF((--IF(P6824=0,Q6824,P6824))&gt;(--日期设置!$B$2),IF(P6824=0,Q6824,P6824),Q6824)</f>
        <v>2021-09-28</v>
      </c>
      <c r="S6824" s="2" t="s">
        <v>18591</v>
      </c>
      <c r="T6824" s="8">
        <f>[1]!b_anal_ptmyear($A6824,日期设置!$B$2)</f>
        <v>0.52054794520547942</v>
      </c>
      <c r="U6824" s="8">
        <f>[1]!b_anal_termifexercise($A6824,日期设置!B$2)</f>
        <v>0</v>
      </c>
      <c r="V6824" s="10">
        <f>[1]!b_dq_dirtyprice(A6824,日期设置!$B$2)</f>
        <v>102.08410000000001</v>
      </c>
      <c r="W6824" s="11">
        <f>IF(U6824=0,ROUNDUP((Q6824-日期设置!$B$2)/365,0),ROUNDUP((R6824-日期设置!$B$2)/365,0))</f>
        <v>1</v>
      </c>
      <c r="X6824" s="18">
        <f>_xlfn.IFNA(VLOOKUP(A6824,过往入选债券!A:D,4,0),2)</f>
        <v>2</v>
      </c>
      <c r="Y6824">
        <f>_xlfn.IFNA(VLOOKUP(C6824,[2]Sheet1!$A:$A,1,0),3)</f>
        <v>3</v>
      </c>
    </row>
    <row r="6825" spans="1:25" x14ac:dyDescent="0.2">
      <c r="A6825" s="28" t="s">
        <v>20412</v>
      </c>
      <c r="B6825" s="28" t="s">
        <v>20413</v>
      </c>
      <c r="C6825" s="39" t="s">
        <v>20767</v>
      </c>
      <c r="D6825" s="26" t="str">
        <f>[1]!b_calc_yield(A6825,日期设置!$B$2,F6825,1,R6825,1,O6825,L6825,S6825,)</f>
        <v>Fetching...</v>
      </c>
      <c r="E6825" s="26">
        <f t="shared" si="212"/>
        <v>8.614766217506876</v>
      </c>
      <c r="F6825" s="18">
        <f>[1]!b_dq_cleanprice($A6825,日期设置!B$2)</f>
        <v>100.43129999999999</v>
      </c>
      <c r="G6825" s="18" t="str">
        <f t="shared" si="213"/>
        <v>2.47 + 0</v>
      </c>
      <c r="H6825" s="27">
        <f>[1]!b_dq_pctchange($A6825,日期设置!$B$2,1)/100</f>
        <v>4.3963648982865448E-3</v>
      </c>
      <c r="I6825" s="26">
        <f>[1]!b_pq_pctchange(A6825,日期设置!$B$4,日期设置!$B$2,1)</f>
        <v>0.4396364898286545</v>
      </c>
      <c r="J6825" s="26">
        <f>[1]!b_pq_pctchange(A6825,日期设置!$C$4,日期设置!$B$2,1)</f>
        <v>0.4396364898286545</v>
      </c>
      <c r="K6825" s="52">
        <f>[1]!b_dq_amount($A6825,日期设置!B$2,2,10000)</f>
        <v>10239.364247</v>
      </c>
      <c r="L6825" s="26">
        <f>[1]!b_info_latestpar(A6825,日期设置!$B$2)</f>
        <v>100</v>
      </c>
      <c r="M6825" s="6">
        <f>[1]!b_info_outstandingbalance($A6825,日期设置!B$2)</f>
        <v>13</v>
      </c>
      <c r="N6825" s="7" t="str">
        <f>[1]!b_info_latestissurercreditrating2(A6825,日期设置!$B$2,"102","1")</f>
        <v>AAA</v>
      </c>
      <c r="O6825" s="8">
        <v>3.74</v>
      </c>
      <c r="P6825" s="9">
        <f>[1]!b_info_repurchasedate(A6825)</f>
        <v>0</v>
      </c>
      <c r="Q6825" s="8" t="s">
        <v>20842</v>
      </c>
      <c r="R6825" s="2" t="str">
        <f>IF((--IF(P6825=0,Q6825,P6825))&gt;(--日期设置!$B$2),IF(P6825=0,Q6825,P6825),Q6825)</f>
        <v>2023-09-11</v>
      </c>
      <c r="S6825" s="31" t="s">
        <v>16523</v>
      </c>
      <c r="T6825" s="8">
        <f>[1]!b_anal_ptmyear($A6825,日期设置!$B$2)</f>
        <v>2.473972602739726</v>
      </c>
      <c r="U6825" s="8">
        <f>[1]!b_anal_termifexercise($A6825,日期设置!B$2)</f>
        <v>0</v>
      </c>
      <c r="V6825" s="10">
        <f>[1]!b_dq_dirtyprice(A6825,日期设置!$B$2)</f>
        <v>102.3986</v>
      </c>
      <c r="W6825" s="11">
        <f>IF(U6825=0,ROUNDUP((Q6825-日期设置!$B$2)/365,0),ROUNDUP((R6825-日期设置!$B$2)/365,0))</f>
        <v>3</v>
      </c>
      <c r="X6825" s="18">
        <f>_xlfn.IFNA(VLOOKUP(A6825,过往入选债券!A:D,4,0),2)</f>
        <v>2</v>
      </c>
      <c r="Y6825">
        <f>_xlfn.IFNA(VLOOKUP(C6825,[2]Sheet1!$A:$A,1,0),3)</f>
        <v>3</v>
      </c>
    </row>
    <row r="6826" spans="1:25" hidden="1" x14ac:dyDescent="0.2">
      <c r="A6826" s="21" t="s">
        <v>9822</v>
      </c>
      <c r="B6826" s="21" t="s">
        <v>9823</v>
      </c>
      <c r="C6826" s="37" t="s">
        <v>150</v>
      </c>
      <c r="D6826" s="26" t="str">
        <f>[1]!b_calc_yield(A6826,日期设置!$B$2,F6826,1,R6826,1,O6826,L6826,S6826,)</f>
        <v>Fetching...</v>
      </c>
      <c r="E6826" s="26">
        <f t="shared" si="212"/>
        <v>6.4294650392975106</v>
      </c>
      <c r="F6826" s="18">
        <f>[1]!b_dq_cleanprice($A6826,日期设置!B$2)</f>
        <v>99.631500000000003</v>
      </c>
      <c r="G6826" s="18" t="str">
        <f t="shared" si="213"/>
        <v>1.81 + 0</v>
      </c>
      <c r="H6826" s="27">
        <f>[1]!b_dq_pctchange($A6826,日期设置!$B$2,1)/100</f>
        <v>0</v>
      </c>
      <c r="I6826" s="26">
        <f>[1]!b_pq_pctchange(A6826,日期设置!$B$4,日期设置!$B$2,1)</f>
        <v>0</v>
      </c>
      <c r="J6826" s="26">
        <f>[1]!b_pq_pctchange(A6826,日期设置!$C$4,日期设置!$B$2,1)</f>
        <v>-0.13871919286278156</v>
      </c>
      <c r="K6826" s="52">
        <f>[1]!b_dq_amount($A6826,日期设置!B$2,2,10000)</f>
        <v>0</v>
      </c>
      <c r="L6826" s="26">
        <f>[1]!b_info_latestpar(A6826,日期设置!$B$2)</f>
        <v>100</v>
      </c>
      <c r="M6826" s="6">
        <f>[1]!b_info_outstandingbalance($A6826,日期设置!B$2)</f>
        <v>10</v>
      </c>
      <c r="N6826" s="7" t="str">
        <f>[1]!b_info_latestissurercreditrating2(A6826,日期设置!$B$2,"102","1")</f>
        <v>AAA</v>
      </c>
      <c r="O6826" s="8">
        <v>3.34</v>
      </c>
      <c r="P6826" s="9">
        <f>[1]!b_info_repurchasedate(A6826)</f>
        <v>0</v>
      </c>
      <c r="Q6826" s="8" t="s">
        <v>16079</v>
      </c>
      <c r="R6826" s="2" t="str">
        <f>IF((--IF(P6826=0,Q6826,P6826))&gt;(--日期设置!$B$2),IF(P6826=0,Q6826,P6826),Q6826)</f>
        <v>2023-01-15</v>
      </c>
      <c r="S6826" s="2" t="s">
        <v>18563</v>
      </c>
      <c r="T6826" s="8">
        <f>[1]!b_anal_ptmyear($A6826,日期设置!$B$2)</f>
        <v>1.8191780821917809</v>
      </c>
      <c r="U6826" s="8">
        <f>[1]!b_anal_termifexercise($A6826,日期设置!B$2)</f>
        <v>0</v>
      </c>
      <c r="V6826" s="10">
        <f>[1]!b_dq_dirtyprice(A6826,日期设置!$B$2)</f>
        <v>100.2354</v>
      </c>
      <c r="W6826" s="11">
        <f>IF(U6826=0,ROUNDUP((Q6826-日期设置!$B$2)/365,0),ROUNDUP((R6826-日期设置!$B$2)/365,0))</f>
        <v>2</v>
      </c>
      <c r="X6826" s="18">
        <f>_xlfn.IFNA(VLOOKUP(A6826,过往入选债券!A:D,4,0),2)</f>
        <v>2</v>
      </c>
      <c r="Y6826">
        <f>_xlfn.IFNA(VLOOKUP(C6826,[2]Sheet1!$A:$A,1,0),3)</f>
        <v>3</v>
      </c>
    </row>
    <row r="6827" spans="1:25" hidden="1" x14ac:dyDescent="0.2">
      <c r="A6827" s="21" t="s">
        <v>9265</v>
      </c>
      <c r="B6827" s="21" t="s">
        <v>9266</v>
      </c>
      <c r="C6827" s="37" t="s">
        <v>102</v>
      </c>
      <c r="D6827" s="26" t="str">
        <f>[1]!b_calc_yield(A6827,日期设置!$B$2,F6827,1,R6827,1,O6827,L6827,S6827,)</f>
        <v>Fetching...</v>
      </c>
      <c r="E6827" s="26">
        <f t="shared" si="212"/>
        <v>5.2951797770450559</v>
      </c>
      <c r="F6827" s="18">
        <f>[1]!b_dq_cleanprice($A6827,日期设置!B$2)</f>
        <v>100.134</v>
      </c>
      <c r="G6827" s="18" t="str">
        <f t="shared" si="213"/>
        <v>1.51 + 0</v>
      </c>
      <c r="H6827" s="27">
        <f>[1]!b_dq_pctchange($A6827,日期设置!$B$2,1)/100</f>
        <v>0</v>
      </c>
      <c r="I6827" s="26">
        <f>[1]!b_pq_pctchange(A6827,日期设置!$B$4,日期设置!$B$2,1)</f>
        <v>0</v>
      </c>
      <c r="J6827" s="26">
        <f>[1]!b_pq_pctchange(A6827,日期设置!$C$4,日期设置!$B$2,1)</f>
        <v>-1.6976962262206091E-3</v>
      </c>
      <c r="K6827" s="52">
        <f>[1]!b_dq_amount($A6827,日期设置!B$2,2,10000)</f>
        <v>0</v>
      </c>
      <c r="L6827" s="26">
        <f>[1]!b_info_latestpar(A6827,日期设置!$B$2)</f>
        <v>100</v>
      </c>
      <c r="M6827" s="6">
        <f>[1]!b_info_outstandingbalance($A6827,日期设置!B$2)</f>
        <v>15</v>
      </c>
      <c r="N6827" s="7" t="str">
        <f>[1]!b_info_latestissurercreditrating2(A6827,日期设置!$B$2,"102","1")</f>
        <v>AAA</v>
      </c>
      <c r="O6827" s="8">
        <v>3.65</v>
      </c>
      <c r="P6827" s="9">
        <f>[1]!b_info_repurchasedate(A6827)</f>
        <v>0</v>
      </c>
      <c r="Q6827" s="8" t="s">
        <v>16016</v>
      </c>
      <c r="R6827" s="2" t="str">
        <f>IF((--IF(P6827=0,Q6827,P6827))&gt;(--日期设置!$B$2),IF(P6827=0,Q6827,P6827),Q6827)</f>
        <v>2022-09-26</v>
      </c>
      <c r="S6827" s="2" t="s">
        <v>17772</v>
      </c>
      <c r="T6827" s="8">
        <f>[1]!b_anal_ptmyear($A6827,日期设置!$B$2)</f>
        <v>1.515068493150685</v>
      </c>
      <c r="U6827" s="8">
        <f>[1]!b_anal_termifexercise($A6827,日期设置!B$2)</f>
        <v>0</v>
      </c>
      <c r="V6827" s="10">
        <f>[1]!b_dq_dirtyprice(A6827,日期设置!$B$2)</f>
        <v>101.904</v>
      </c>
      <c r="W6827" s="11">
        <f>IF(U6827=0,ROUNDUP((Q6827-日期设置!$B$2)/365,0),ROUNDUP((R6827-日期设置!$B$2)/365,0))</f>
        <v>2</v>
      </c>
      <c r="X6827" s="18">
        <f>_xlfn.IFNA(VLOOKUP(A6827,过往入选债券!A:D,4,0),2)</f>
        <v>2</v>
      </c>
      <c r="Y6827">
        <f>_xlfn.IFNA(VLOOKUP(C6827,[2]Sheet1!$A:$A,1,0),3)</f>
        <v>3</v>
      </c>
    </row>
    <row r="6828" spans="1:25" hidden="1" x14ac:dyDescent="0.2">
      <c r="A6828" s="21" t="s">
        <v>12017</v>
      </c>
      <c r="B6828" s="21" t="s">
        <v>12018</v>
      </c>
      <c r="C6828" s="37" t="s">
        <v>1275</v>
      </c>
      <c r="D6828" s="26" t="str">
        <f>[1]!b_calc_yield(A6828,日期设置!$B$2,F6828,1,R6828,1,O6828,L6828,S6828,)</f>
        <v>Fetching...</v>
      </c>
      <c r="E6828" s="26">
        <f t="shared" si="212"/>
        <v>11.235985904204204</v>
      </c>
      <c r="F6828" s="18">
        <f>[1]!b_dq_cleanprice($A6828,日期设置!B$2)</f>
        <v>108.8978</v>
      </c>
      <c r="G6828" s="18" t="str">
        <f t="shared" si="213"/>
        <v>3.37 + 0</v>
      </c>
      <c r="H6828" s="27">
        <f>[1]!b_dq_pctchange($A6828,日期设置!$B$2,1)/100</f>
        <v>0</v>
      </c>
      <c r="I6828" s="26">
        <f>[1]!b_pq_pctchange(A6828,日期设置!$B$4,日期设置!$B$2,1)</f>
        <v>0</v>
      </c>
      <c r="J6828" s="26">
        <f>[1]!b_pq_pctchange(A6828,日期设置!$C$4,日期设置!$B$2,1)</f>
        <v>0</v>
      </c>
      <c r="K6828" s="52">
        <f>[1]!b_dq_amount($A6828,日期设置!B$2,2,10000)</f>
        <v>0</v>
      </c>
      <c r="L6828" s="26">
        <f>[1]!b_info_latestpar(A6828,日期设置!$B$2)</f>
        <v>100</v>
      </c>
      <c r="M6828" s="6">
        <f>[1]!b_info_outstandingbalance($A6828,日期设置!B$2)</f>
        <v>10</v>
      </c>
      <c r="N6828" s="7" t="str">
        <f>[1]!b_info_latestissurercreditrating2(A6828,日期设置!$B$2,"102","1")</f>
        <v>AA+</v>
      </c>
      <c r="O6828" s="8">
        <v>6.4</v>
      </c>
      <c r="P6828" s="9">
        <f>[1]!b_info_repurchasedate(A6828)</f>
        <v>0</v>
      </c>
      <c r="Q6828" s="8" t="s">
        <v>16631</v>
      </c>
      <c r="R6828" s="2" t="str">
        <f>IF((--IF(P6828=0,Q6828,P6828))&gt;(--日期设置!$B$2),IF(P6828=0,Q6828,P6828),Q6828)</f>
        <v>2024-08-05</v>
      </c>
      <c r="S6828" s="2" t="s">
        <v>18378</v>
      </c>
      <c r="T6828" s="8">
        <f>[1]!b_anal_ptmyear($A6828,日期设置!$B$2)</f>
        <v>3.3726027397260276</v>
      </c>
      <c r="U6828" s="8">
        <f>[1]!b_anal_termifexercise($A6828,日期设置!B$2)</f>
        <v>0</v>
      </c>
      <c r="V6828" s="10">
        <f>[1]!b_dq_dirtyprice(A6828,日期设置!$B$2)</f>
        <v>112.9131</v>
      </c>
      <c r="W6828" s="11">
        <f>IF(U6828=0,ROUNDUP((Q6828-日期设置!$B$2)/365,0),ROUNDUP((R6828-日期设置!$B$2)/365,0))</f>
        <v>4</v>
      </c>
      <c r="X6828" s="18">
        <f>_xlfn.IFNA(VLOOKUP(A6828,过往入选债券!A:D,4,0),2)</f>
        <v>2</v>
      </c>
      <c r="Y6828">
        <f>_xlfn.IFNA(VLOOKUP(C6828,[2]Sheet1!$A:$A,1,0),3)</f>
        <v>3</v>
      </c>
    </row>
    <row r="6829" spans="1:25" hidden="1" x14ac:dyDescent="0.2">
      <c r="A6829" s="21" t="s">
        <v>6917</v>
      </c>
      <c r="B6829" s="21" t="s">
        <v>6918</v>
      </c>
      <c r="C6829" s="37" t="s">
        <v>2488</v>
      </c>
      <c r="D6829" s="26" t="str">
        <f>[1]!b_calc_yield(A6829,日期设置!$B$2,F6829,1,R6829,1,O6829,L6829,S6829,)</f>
        <v>Fetching...</v>
      </c>
      <c r="E6829" s="26">
        <f t="shared" si="212"/>
        <v>7.4252957030796374</v>
      </c>
      <c r="F6829" s="18">
        <f>[1]!b_dq_cleanprice($A6829,日期设置!B$2)</f>
        <v>104.7329</v>
      </c>
      <c r="G6829" s="18" t="str">
        <f t="shared" si="213"/>
        <v>2.20 + 0</v>
      </c>
      <c r="H6829" s="27">
        <f>[1]!b_dq_pctchange($A6829,日期设置!$B$2,1)/100</f>
        <v>0</v>
      </c>
      <c r="I6829" s="26">
        <f>[1]!b_pq_pctchange(A6829,日期设置!$B$4,日期设置!$B$2,1)</f>
        <v>0</v>
      </c>
      <c r="J6829" s="26">
        <f>[1]!b_pq_pctchange(A6829,日期设置!$C$4,日期设置!$B$2,1)</f>
        <v>0</v>
      </c>
      <c r="K6829" s="52">
        <f>[1]!b_dq_amount($A6829,日期设置!B$2,2,10000)</f>
        <v>0</v>
      </c>
      <c r="L6829" s="26">
        <f>[1]!b_info_latestpar(A6829,日期设置!$B$2)</f>
        <v>100</v>
      </c>
      <c r="M6829" s="6">
        <f>[1]!b_info_outstandingbalance($A6829,日期设置!B$2)</f>
        <v>10</v>
      </c>
      <c r="N6829" s="7" t="str">
        <f>[1]!b_info_latestissurercreditrating2(A6829,日期设置!$B$2,"102","1")</f>
        <v>AAA</v>
      </c>
      <c r="O6829" s="8">
        <v>5.82</v>
      </c>
      <c r="P6829" s="9">
        <f>[1]!b_info_repurchasedate(A6829)</f>
        <v>0</v>
      </c>
      <c r="Q6829" s="8" t="s">
        <v>17153</v>
      </c>
      <c r="R6829" s="2" t="str">
        <f>IF((--IF(P6829=0,Q6829,P6829))&gt;(--日期设置!$B$2),IF(P6829=0,Q6829,P6829),Q6829)</f>
        <v>2023-06-06</v>
      </c>
      <c r="S6829" s="2" t="s">
        <v>18861</v>
      </c>
      <c r="T6829" s="8">
        <f>[1]!b_anal_ptmyear($A6829,日期设置!$B$2)</f>
        <v>2.2082191780821918</v>
      </c>
      <c r="U6829" s="8">
        <f>[1]!b_anal_termifexercise($A6829,日期设置!B$2)</f>
        <v>0</v>
      </c>
      <c r="V6829" s="10">
        <f>[1]!b_dq_dirtyprice(A6829,日期设置!$B$2)</f>
        <v>109.3411</v>
      </c>
      <c r="W6829" s="11">
        <f>IF(U6829=0,ROUNDUP((Q6829-日期设置!$B$2)/365,0),ROUNDUP((R6829-日期设置!$B$2)/365,0))</f>
        <v>3</v>
      </c>
      <c r="X6829" s="18">
        <f>_xlfn.IFNA(VLOOKUP(A6829,过往入选债券!A:D,4,0),2)</f>
        <v>2</v>
      </c>
      <c r="Y6829">
        <f>_xlfn.IFNA(VLOOKUP(C6829,[2]Sheet1!$A:$A,1,0),3)</f>
        <v>3</v>
      </c>
    </row>
    <row r="6830" spans="1:25" hidden="1" x14ac:dyDescent="0.2">
      <c r="A6830" s="28" t="s">
        <v>20698</v>
      </c>
      <c r="B6830" s="28" t="s">
        <v>20699</v>
      </c>
      <c r="C6830" s="39" t="s">
        <v>19944</v>
      </c>
      <c r="D6830" s="26" t="str">
        <f>[1]!b_calc_yield(A6830,日期设置!$B$2,F6830,1,R6830,1,O6830,L6830,S6830,)</f>
        <v>Fetching...</v>
      </c>
      <c r="E6830" s="26">
        <f t="shared" si="212"/>
        <v>8.7097671830071555</v>
      </c>
      <c r="F6830" s="18">
        <f>[1]!b_dq_cleanprice($A6830,日期设置!B$2)</f>
        <v>100.5347</v>
      </c>
      <c r="G6830" s="18" t="str">
        <f t="shared" si="213"/>
        <v>2.50 + 0</v>
      </c>
      <c r="H6830" s="27">
        <f>[1]!b_dq_pctchange($A6830,日期设置!$B$2,1)/100</f>
        <v>0</v>
      </c>
      <c r="I6830" s="26">
        <f>[1]!b_pq_pctchange(A6830,日期设置!$B$4,日期设置!$B$2,1)</f>
        <v>0</v>
      </c>
      <c r="J6830" s="26">
        <f>[1]!b_pq_pctchange(A6830,日期设置!$C$4,日期设置!$B$2,1)</f>
        <v>0.25028992747575607</v>
      </c>
      <c r="K6830" s="52">
        <f>[1]!b_dq_amount($A6830,日期设置!B$2,2,10000)</f>
        <v>0</v>
      </c>
      <c r="L6830" s="26">
        <f>[1]!b_info_latestpar(A6830,日期设置!$B$2)</f>
        <v>100</v>
      </c>
      <c r="M6830" s="6">
        <f>[1]!b_info_outstandingbalance($A6830,日期设置!B$2)</f>
        <v>30</v>
      </c>
      <c r="N6830" s="7" t="str">
        <f>[1]!b_info_latestissurercreditrating2(A6830,日期设置!$B$2,"102","1")</f>
        <v>AAA</v>
      </c>
      <c r="O6830" s="8">
        <v>3.78</v>
      </c>
      <c r="P6830" s="9">
        <f>[1]!b_info_repurchasedate(A6830)</f>
        <v>0</v>
      </c>
      <c r="Q6830" s="8" t="s">
        <v>16513</v>
      </c>
      <c r="R6830" s="2" t="str">
        <f>IF((--IF(P6830=0,Q6830,P6830))&gt;(--日期设置!$B$2),IF(P6830=0,Q6830,P6830),Q6830)</f>
        <v>2023-09-21</v>
      </c>
      <c r="S6830" s="31" t="s">
        <v>17255</v>
      </c>
      <c r="T6830" s="8">
        <f>[1]!b_anal_ptmyear($A6830,日期设置!$B$2)</f>
        <v>2.5013698630136987</v>
      </c>
      <c r="U6830" s="8">
        <f>[1]!b_anal_termifexercise($A6830,日期设置!B$2)</f>
        <v>0</v>
      </c>
      <c r="V6830" s="10">
        <f>[1]!b_dq_dirtyprice(A6830,日期设置!$B$2)</f>
        <v>102.4195</v>
      </c>
      <c r="W6830" s="11">
        <f>IF(U6830=0,ROUNDUP((Q6830-日期设置!$B$2)/365,0),ROUNDUP((R6830-日期设置!$B$2)/365,0))</f>
        <v>3</v>
      </c>
      <c r="X6830" s="18">
        <f>_xlfn.IFNA(VLOOKUP(A6830,过往入选债券!A:D,4,0),2)</f>
        <v>2</v>
      </c>
      <c r="Y6830">
        <f>_xlfn.IFNA(VLOOKUP(C6830,[2]Sheet1!$A:$A,1,0),3)</f>
        <v>3</v>
      </c>
    </row>
    <row r="6831" spans="1:25" hidden="1" x14ac:dyDescent="0.2">
      <c r="A6831" s="21" t="s">
        <v>7500</v>
      </c>
      <c r="B6831" s="21" t="s">
        <v>7501</v>
      </c>
      <c r="C6831" s="37" t="s">
        <v>7502</v>
      </c>
      <c r="D6831" s="26" t="str">
        <f>[1]!b_calc_yield(A6831,日期设置!$B$2,F6831,1,R6831,1,O6831,L6831,S6831,)</f>
        <v>Fetching...</v>
      </c>
      <c r="E6831" s="26">
        <f t="shared" si="212"/>
        <v>2.1660173340046773</v>
      </c>
      <c r="F6831" s="18">
        <f>[1]!b_dq_cleanprice($A6831,日期设置!B$2)</f>
        <v>100.5338</v>
      </c>
      <c r="G6831" s="18" t="str">
        <f t="shared" si="213"/>
        <v>0.61 + 0</v>
      </c>
      <c r="H6831" s="27">
        <f>[1]!b_dq_pctchange($A6831,日期设置!$B$2,1)/100</f>
        <v>0</v>
      </c>
      <c r="I6831" s="26">
        <f>[1]!b_pq_pctchange(A6831,日期设置!$B$4,日期设置!$B$2,1)</f>
        <v>0</v>
      </c>
      <c r="J6831" s="26">
        <f>[1]!b_pq_pctchange(A6831,日期设置!$C$4,日期设置!$B$2,1)</f>
        <v>0</v>
      </c>
      <c r="K6831" s="52">
        <f>[1]!b_dq_amount($A6831,日期设置!B$2,2,10000)</f>
        <v>0</v>
      </c>
      <c r="L6831" s="26">
        <f>[1]!b_info_latestpar(A6831,日期设置!$B$2)</f>
        <v>100</v>
      </c>
      <c r="M6831" s="6">
        <f>[1]!b_info_outstandingbalance($A6831,日期设置!B$2)</f>
        <v>7</v>
      </c>
      <c r="N6831" s="7" t="str">
        <f>[1]!b_info_latestissurercreditrating2(A6831,日期设置!$B$2,"102","1")</f>
        <v>AA+</v>
      </c>
      <c r="O6831" s="8">
        <v>4.5</v>
      </c>
      <c r="P6831" s="9">
        <f>[1]!b_info_repurchasedate(A6831)</f>
        <v>0</v>
      </c>
      <c r="Q6831" s="8" t="s">
        <v>16152</v>
      </c>
      <c r="R6831" s="2" t="str">
        <f>IF((--IF(P6831=0,Q6831,P6831))&gt;(--日期设置!$B$2),IF(P6831=0,Q6831,P6831),Q6831)</f>
        <v>2021-10-31</v>
      </c>
      <c r="S6831" s="2" t="s">
        <v>17941</v>
      </c>
      <c r="T6831" s="8">
        <f>[1]!b_anal_ptmyear($A6831,日期设置!$B$2)</f>
        <v>0.61095890410958908</v>
      </c>
      <c r="U6831" s="8">
        <f>[1]!b_anal_termifexercise($A6831,日期设置!B$2)</f>
        <v>0</v>
      </c>
      <c r="V6831" s="10">
        <f>[1]!b_dq_dirtyprice(A6831,日期设置!$B$2)</f>
        <v>102.28449999999999</v>
      </c>
      <c r="W6831" s="11">
        <f>IF(U6831=0,ROUNDUP((Q6831-日期设置!$B$2)/365,0),ROUNDUP((R6831-日期设置!$B$2)/365,0))</f>
        <v>1</v>
      </c>
      <c r="X6831" s="18">
        <f>_xlfn.IFNA(VLOOKUP(A6831,过往入选债券!A:D,4,0),2)</f>
        <v>2</v>
      </c>
      <c r="Y6831">
        <f>_xlfn.IFNA(VLOOKUP(C6831,[2]Sheet1!$A:$A,1,0),3)</f>
        <v>3</v>
      </c>
    </row>
    <row r="6832" spans="1:25" hidden="1" x14ac:dyDescent="0.2">
      <c r="A6832" s="21" t="s">
        <v>5894</v>
      </c>
      <c r="B6832" s="21" t="s">
        <v>5895</v>
      </c>
      <c r="C6832" s="37" t="s">
        <v>1170</v>
      </c>
      <c r="D6832" s="26" t="str">
        <f>[1]!b_calc_yield(A6832,日期设置!$B$2,F6832,1,R6832,1,O6832,L6832,S6832,)</f>
        <v>Fetching...</v>
      </c>
      <c r="E6832" s="26">
        <f t="shared" si="212"/>
        <v>5.4140495402102307</v>
      </c>
      <c r="F6832" s="18">
        <f>[1]!b_dq_cleanprice($A6832,日期设置!B$2)</f>
        <v>102.4358</v>
      </c>
      <c r="G6832" s="18" t="str">
        <f t="shared" si="213"/>
        <v>1.56 + 0</v>
      </c>
      <c r="H6832" s="27">
        <f>[1]!b_dq_pctchange($A6832,日期设置!$B$2,1)/100</f>
        <v>0</v>
      </c>
      <c r="I6832" s="26">
        <f>[1]!b_pq_pctchange(A6832,日期设置!$B$4,日期设置!$B$2,1)</f>
        <v>0</v>
      </c>
      <c r="J6832" s="26">
        <f>[1]!b_pq_pctchange(A6832,日期设置!$C$4,日期设置!$B$2,1)</f>
        <v>0.18876634833944086</v>
      </c>
      <c r="K6832" s="52">
        <f>[1]!b_dq_amount($A6832,日期设置!B$2,2,10000)</f>
        <v>0</v>
      </c>
      <c r="L6832" s="26">
        <f>[1]!b_info_latestpar(A6832,日期设置!$B$2)</f>
        <v>100</v>
      </c>
      <c r="M6832" s="6">
        <f>[1]!b_info_outstandingbalance($A6832,日期设置!B$2)</f>
        <v>10</v>
      </c>
      <c r="N6832" s="7" t="str">
        <f>[1]!b_info_latestissurercreditrating2(A6832,日期设置!$B$2,"102","1")</f>
        <v>AA+</v>
      </c>
      <c r="O6832" s="8">
        <v>5.19</v>
      </c>
      <c r="P6832" s="9">
        <f>[1]!b_info_repurchasedate(A6832)</f>
        <v>0</v>
      </c>
      <c r="Q6832" s="8" t="s">
        <v>17651</v>
      </c>
      <c r="R6832" s="2" t="str">
        <f>IF((--IF(P6832=0,Q6832,P6832))&gt;(--日期设置!$B$2),IF(P6832=0,Q6832,P6832),Q6832)</f>
        <v>2022-10-13</v>
      </c>
      <c r="S6832" s="2" t="s">
        <v>18071</v>
      </c>
      <c r="T6832" s="8">
        <f>[1]!b_anal_ptmyear($A6832,日期设置!$B$2)</f>
        <v>1.5616438356164384</v>
      </c>
      <c r="U6832" s="8">
        <f>[1]!b_anal_termifexercise($A6832,日期设置!B$2)</f>
        <v>0</v>
      </c>
      <c r="V6832" s="10">
        <f>[1]!b_dq_dirtyprice(A6832,日期设置!$B$2)</f>
        <v>104.7109</v>
      </c>
      <c r="W6832" s="11">
        <f>IF(U6832=0,ROUNDUP((Q6832-日期设置!$B$2)/365,0),ROUNDUP((R6832-日期设置!$B$2)/365,0))</f>
        <v>2</v>
      </c>
      <c r="X6832" s="18">
        <f>_xlfn.IFNA(VLOOKUP(A6832,过往入选债券!A:D,4,0),2)</f>
        <v>2</v>
      </c>
      <c r="Y6832">
        <f>_xlfn.IFNA(VLOOKUP(C6832,[2]Sheet1!$A:$A,1,0),3)</f>
        <v>3</v>
      </c>
    </row>
    <row r="6833" spans="1:25" hidden="1" x14ac:dyDescent="0.2">
      <c r="A6833" s="21" t="s">
        <v>6107</v>
      </c>
      <c r="B6833" s="21" t="s">
        <v>6108</v>
      </c>
      <c r="C6833" s="37" t="s">
        <v>6106</v>
      </c>
      <c r="D6833" s="26" t="str">
        <f>[1]!b_calc_yield(A6833,日期设置!$B$2,F6833,1,R6833,1,O6833,L6833,S6833,)</f>
        <v>Fetching...</v>
      </c>
      <c r="E6833" s="26">
        <f t="shared" si="212"/>
        <v>3.7851887952841778</v>
      </c>
      <c r="F6833" s="18">
        <f>[1]!b_dq_cleanprice($A6833,日期设置!B$2)</f>
        <v>102.5337</v>
      </c>
      <c r="G6833" s="18" t="str">
        <f t="shared" si="213"/>
        <v>1.12 + 0</v>
      </c>
      <c r="H6833" s="27">
        <f>[1]!b_dq_pctchange($A6833,日期设置!$B$2,1)/100</f>
        <v>0</v>
      </c>
      <c r="I6833" s="26">
        <f>[1]!b_pq_pctchange(A6833,日期设置!$B$4,日期设置!$B$2,1)</f>
        <v>5.3864957039768589E-2</v>
      </c>
      <c r="J6833" s="26">
        <f>[1]!b_pq_pctchange(A6833,日期设置!$C$4,日期设置!$B$2,1)</f>
        <v>5.3864957039768589E-2</v>
      </c>
      <c r="K6833" s="52">
        <f>[1]!b_dq_amount($A6833,日期设置!B$2,2,10000)</f>
        <v>0</v>
      </c>
      <c r="L6833" s="26">
        <f>[1]!b_info_latestpar(A6833,日期设置!$B$2)</f>
        <v>100</v>
      </c>
      <c r="M6833" s="6">
        <f>[1]!b_info_outstandingbalance($A6833,日期设置!B$2)</f>
        <v>20</v>
      </c>
      <c r="N6833" s="7" t="str">
        <f>[1]!b_info_latestissurercreditrating2(A6833,日期设置!$B$2,"102","1")</f>
        <v>AA+</v>
      </c>
      <c r="O6833" s="8">
        <v>5.9</v>
      </c>
      <c r="P6833" s="9">
        <f>[1]!b_info_repurchasedate(A6833)</f>
        <v>0</v>
      </c>
      <c r="Q6833" s="8" t="s">
        <v>16044</v>
      </c>
      <c r="R6833" s="2" t="str">
        <f>IF((--IF(P6833=0,Q6833,P6833))&gt;(--日期设置!$B$2),IF(P6833=0,Q6833,P6833),Q6833)</f>
        <v>2022-05-05</v>
      </c>
      <c r="S6833" s="2" t="s">
        <v>17831</v>
      </c>
      <c r="T6833" s="8">
        <f>[1]!b_anal_ptmyear($A6833,日期设置!$B$2)</f>
        <v>1.1205479452054794</v>
      </c>
      <c r="U6833" s="8">
        <f>[1]!b_anal_termifexercise($A6833,日期设置!B$2)</f>
        <v>0</v>
      </c>
      <c r="V6833" s="10">
        <f>[1]!b_dq_dirtyprice(A6833,日期设置!$B$2)</f>
        <v>107.7225</v>
      </c>
      <c r="W6833" s="11">
        <f>IF(U6833=0,ROUNDUP((Q6833-日期设置!$B$2)/365,0),ROUNDUP((R6833-日期设置!$B$2)/365,0))</f>
        <v>2</v>
      </c>
      <c r="X6833" s="18">
        <f>_xlfn.IFNA(VLOOKUP(A6833,过往入选债券!A:D,4,0),2)</f>
        <v>2</v>
      </c>
      <c r="Y6833">
        <f>_xlfn.IFNA(VLOOKUP(C6833,[2]Sheet1!$A:$A,1,0),3)</f>
        <v>3</v>
      </c>
    </row>
    <row r="6834" spans="1:25" hidden="1" x14ac:dyDescent="0.2">
      <c r="A6834" s="21" t="s">
        <v>7826</v>
      </c>
      <c r="B6834" s="21" t="s">
        <v>7827</v>
      </c>
      <c r="C6834" s="37" t="s">
        <v>64</v>
      </c>
      <c r="D6834" s="26" t="str">
        <f>[1]!b_calc_yield(A6834,日期设置!$B$2,F6834,1,R6834,1,O6834,L6834,S6834,)</f>
        <v>Fetching...</v>
      </c>
      <c r="E6834" s="26">
        <f t="shared" si="212"/>
        <v>2.8636099241262425</v>
      </c>
      <c r="F6834" s="18">
        <f>[1]!b_dq_cleanprice($A6834,日期设置!B$2)</f>
        <v>100.46250000000001</v>
      </c>
      <c r="G6834" s="18" t="str">
        <f t="shared" si="213"/>
        <v>0.80 + 0</v>
      </c>
      <c r="H6834" s="27">
        <f>[1]!b_dq_pctchange($A6834,日期设置!$B$2,1)/100</f>
        <v>0</v>
      </c>
      <c r="I6834" s="26">
        <f>[1]!b_pq_pctchange(A6834,日期设置!$B$4,日期设置!$B$2,1)</f>
        <v>-0.25892717970915274</v>
      </c>
      <c r="J6834" s="26">
        <f>[1]!b_pq_pctchange(A6834,日期设置!$C$4,日期设置!$B$2,1)</f>
        <v>-0.25892717970915274</v>
      </c>
      <c r="K6834" s="52">
        <f>[1]!b_dq_amount($A6834,日期设置!B$2,2,10000)</f>
        <v>0</v>
      </c>
      <c r="L6834" s="26">
        <f>[1]!b_info_latestpar(A6834,日期设置!$B$2)</f>
        <v>100</v>
      </c>
      <c r="M6834" s="6">
        <f>[1]!b_info_outstandingbalance($A6834,日期设置!B$2)</f>
        <v>4</v>
      </c>
      <c r="N6834" s="7" t="str">
        <f>[1]!b_info_latestissurercreditrating2(A6834,日期设置!$B$2,"102","1")</f>
        <v>AA+</v>
      </c>
      <c r="O6834" s="8">
        <v>4.16</v>
      </c>
      <c r="P6834" s="9">
        <f>[1]!b_info_repurchasedate(A6834)</f>
        <v>0</v>
      </c>
      <c r="Q6834" s="8" t="s">
        <v>17235</v>
      </c>
      <c r="R6834" s="2" t="str">
        <f>IF((--IF(P6834=0,Q6834,P6834))&gt;(--日期设置!$B$2),IF(P6834=0,Q6834,P6834),Q6834)</f>
        <v>2022-01-11</v>
      </c>
      <c r="S6834" s="2" t="s">
        <v>18362</v>
      </c>
      <c r="T6834" s="8">
        <f>[1]!b_anal_ptmyear($A6834,日期设置!$B$2)</f>
        <v>0.80821917808219179</v>
      </c>
      <c r="U6834" s="8">
        <f>[1]!b_anal_termifexercise($A6834,日期设置!B$2)</f>
        <v>0</v>
      </c>
      <c r="V6834" s="10">
        <f>[1]!b_dq_dirtyprice(A6834,日期设置!$B$2)</f>
        <v>101.2603</v>
      </c>
      <c r="W6834" s="11">
        <f>IF(U6834=0,ROUNDUP((Q6834-日期设置!$B$2)/365,0),ROUNDUP((R6834-日期设置!$B$2)/365,0))</f>
        <v>1</v>
      </c>
      <c r="X6834" s="18">
        <f>_xlfn.IFNA(VLOOKUP(A6834,过往入选债券!A:D,4,0),2)</f>
        <v>2</v>
      </c>
      <c r="Y6834">
        <f>_xlfn.IFNA(VLOOKUP(C6834,[2]Sheet1!$A:$A,1,0),3)</f>
        <v>3</v>
      </c>
    </row>
    <row r="6835" spans="1:25" hidden="1" x14ac:dyDescent="0.2">
      <c r="A6835" s="21" t="s">
        <v>7557</v>
      </c>
      <c r="B6835" s="21" t="s">
        <v>7558</v>
      </c>
      <c r="C6835" s="37" t="s">
        <v>1078</v>
      </c>
      <c r="D6835" s="26" t="str">
        <f>[1]!b_calc_yield(A6835,日期设置!$B$2,F6835,1,R6835,1,O6835,L6835,S6835,)</f>
        <v>Fetching...</v>
      </c>
      <c r="E6835" s="26">
        <f t="shared" si="212"/>
        <v>2.2903919782643944</v>
      </c>
      <c r="F6835" s="18">
        <f>[1]!b_dq_cleanprice($A6835,日期设置!B$2)</f>
        <v>100.81319999999999</v>
      </c>
      <c r="G6835" s="18" t="str">
        <f t="shared" si="213"/>
        <v>0.64 + 0</v>
      </c>
      <c r="H6835" s="27">
        <f>[1]!b_dq_pctchange($A6835,日期设置!$B$2,1)/100</f>
        <v>0</v>
      </c>
      <c r="I6835" s="26">
        <f>[1]!b_pq_pctchange(A6835,日期设置!$B$4,日期设置!$B$2,1)</f>
        <v>0.13717393873956354</v>
      </c>
      <c r="J6835" s="26">
        <f>[1]!b_pq_pctchange(A6835,日期设置!$C$4,日期设置!$B$2,1)</f>
        <v>-4.035540519504062E-2</v>
      </c>
      <c r="K6835" s="52">
        <f>[1]!b_dq_amount($A6835,日期设置!B$2,2,10000)</f>
        <v>0</v>
      </c>
      <c r="L6835" s="26">
        <f>[1]!b_info_latestpar(A6835,日期设置!$B$2)</f>
        <v>100</v>
      </c>
      <c r="M6835" s="6">
        <f>[1]!b_info_outstandingbalance($A6835,日期设置!B$2)</f>
        <v>2</v>
      </c>
      <c r="N6835" s="7" t="str">
        <f>[1]!b_info_latestissurercreditrating2(A6835,日期设置!$B$2,"102","1")</f>
        <v>AA+</v>
      </c>
      <c r="O6835" s="8">
        <v>4.8899999999999997</v>
      </c>
      <c r="P6835" s="9" t="str">
        <f>[1]!b_info_repurchasedate(A6835)</f>
        <v>2020-10-22</v>
      </c>
      <c r="Q6835" s="8" t="s">
        <v>16251</v>
      </c>
      <c r="R6835" s="2" t="str">
        <f>IF((--IF(P6835=0,Q6835,P6835))&gt;(--日期设置!$B$2),IF(P6835=0,Q6835,P6835),Q6835)</f>
        <v>2021-11-13</v>
      </c>
      <c r="S6835" s="2" t="s">
        <v>18033</v>
      </c>
      <c r="T6835" s="8">
        <f>[1]!b_anal_ptmyear($A6835,日期设置!$B$2)</f>
        <v>0.64657534246575343</v>
      </c>
      <c r="U6835" s="8">
        <f>[1]!b_anal_termifexercise($A6835,日期设置!B$2)</f>
        <v>0</v>
      </c>
      <c r="V6835" s="10">
        <f>[1]!b_dq_dirtyprice(A6835,日期设置!$B$2)</f>
        <v>102.5414</v>
      </c>
      <c r="W6835" s="11">
        <f>IF(U6835=0,ROUNDUP((Q6835-日期设置!$B$2)/365,0),ROUNDUP((R6835-日期设置!$B$2)/365,0))</f>
        <v>1</v>
      </c>
      <c r="X6835" s="18">
        <f>_xlfn.IFNA(VLOOKUP(A6835,过往入选债券!A:D,4,0),2)</f>
        <v>2</v>
      </c>
      <c r="Y6835">
        <f>_xlfn.IFNA(VLOOKUP(C6835,[2]Sheet1!$A:$A,1,0),3)</f>
        <v>3</v>
      </c>
    </row>
    <row r="6836" spans="1:25" hidden="1" x14ac:dyDescent="0.2">
      <c r="A6836" s="21" t="s">
        <v>8520</v>
      </c>
      <c r="B6836" s="21" t="s">
        <v>8521</v>
      </c>
      <c r="C6836" s="37" t="s">
        <v>2391</v>
      </c>
      <c r="D6836" s="26" t="str">
        <f>[1]!b_calc_yield(A6836,日期设置!$B$2,F6836,1,R6836,1,O6836,L6836,S6836,)</f>
        <v>Fetching...</v>
      </c>
      <c r="E6836" s="26">
        <f t="shared" si="212"/>
        <v>3.7689168046724619</v>
      </c>
      <c r="F6836" s="18">
        <f>[1]!b_dq_cleanprice($A6836,日期设置!B$2)</f>
        <v>100.9271</v>
      </c>
      <c r="G6836" s="18" t="str">
        <f t="shared" si="213"/>
        <v>1.10 + 0</v>
      </c>
      <c r="H6836" s="27">
        <f>[1]!b_dq_pctchange($A6836,日期设置!$B$2,1)/100</f>
        <v>0</v>
      </c>
      <c r="I6836" s="26">
        <f>[1]!b_pq_pctchange(A6836,日期设置!$B$4,日期设置!$B$2,1)</f>
        <v>0.16047174923137919</v>
      </c>
      <c r="J6836" s="26">
        <f>[1]!b_pq_pctchange(A6836,日期设置!$C$4,日期设置!$B$2,1)</f>
        <v>0.16047174923137919</v>
      </c>
      <c r="K6836" s="52">
        <f>[1]!b_dq_amount($A6836,日期设置!B$2,2,10000)</f>
        <v>0</v>
      </c>
      <c r="L6836" s="26">
        <f>[1]!b_info_latestpar(A6836,日期设置!$B$2)</f>
        <v>100</v>
      </c>
      <c r="M6836" s="6">
        <f>[1]!b_info_outstandingbalance($A6836,日期设置!B$2)</f>
        <v>10</v>
      </c>
      <c r="N6836" s="7" t="str">
        <f>[1]!b_info_latestissurercreditrating2(A6836,日期设置!$B$2,"102","1")</f>
        <v>AA+</v>
      </c>
      <c r="O6836" s="8">
        <v>4.42</v>
      </c>
      <c r="P6836" s="9">
        <f>[1]!b_info_repurchasedate(A6836)</f>
        <v>0</v>
      </c>
      <c r="Q6836" s="8" t="s">
        <v>16265</v>
      </c>
      <c r="R6836" s="2" t="str">
        <f>IF((--IF(P6836=0,Q6836,P6836))&gt;(--日期设置!$B$2),IF(P6836=0,Q6836,P6836),Q6836)</f>
        <v>2022-04-29</v>
      </c>
      <c r="S6836" s="2" t="s">
        <v>17967</v>
      </c>
      <c r="T6836" s="8">
        <f>[1]!b_anal_ptmyear($A6836,日期设置!$B$2)</f>
        <v>1.1041095890410959</v>
      </c>
      <c r="U6836" s="8">
        <f>[1]!b_anal_termifexercise($A6836,日期设置!B$2)</f>
        <v>0</v>
      </c>
      <c r="V6836" s="10">
        <f>[1]!b_dq_dirtyprice(A6836,日期设置!$B$2)</f>
        <v>104.8869</v>
      </c>
      <c r="W6836" s="11">
        <f>IF(U6836=0,ROUNDUP((Q6836-日期设置!$B$2)/365,0),ROUNDUP((R6836-日期设置!$B$2)/365,0))</f>
        <v>2</v>
      </c>
      <c r="X6836" s="18">
        <f>_xlfn.IFNA(VLOOKUP(A6836,过往入选债券!A:D,4,0),2)</f>
        <v>2</v>
      </c>
      <c r="Y6836">
        <f>_xlfn.IFNA(VLOOKUP(C6836,[2]Sheet1!$A:$A,1,0),3)</f>
        <v>3</v>
      </c>
    </row>
    <row r="6837" spans="1:25" hidden="1" x14ac:dyDescent="0.2">
      <c r="A6837" s="21" t="s">
        <v>13248</v>
      </c>
      <c r="B6837" s="21" t="s">
        <v>13249</v>
      </c>
      <c r="C6837" s="37" t="s">
        <v>8981</v>
      </c>
      <c r="D6837" s="26" t="str">
        <f>[1]!b_calc_yield(A6837,日期设置!$B$2,F6837,1,R6837,1,O6837,L6837,S6837,)</f>
        <v>Fetching...</v>
      </c>
      <c r="E6837" s="26">
        <f t="shared" si="212"/>
        <v>18.036668166787329</v>
      </c>
      <c r="F6837" s="18">
        <f>[1]!b_dq_cleanprice($A6837,日期设置!B$2)</f>
        <v>59.631100000000004</v>
      </c>
      <c r="G6837" s="18" t="str">
        <f t="shared" si="213"/>
        <v>2.31 + 0</v>
      </c>
      <c r="H6837" s="27">
        <f>[1]!b_dq_pctchange($A6837,日期设置!$B$2,1)/100</f>
        <v>0</v>
      </c>
      <c r="I6837" s="26">
        <f>[1]!b_pq_pctchange(A6837,日期设置!$B$4,日期设置!$B$2,1)</f>
        <v>0</v>
      </c>
      <c r="J6837" s="26">
        <f>[1]!b_pq_pctchange(A6837,日期设置!$C$4,日期设置!$B$2,1)</f>
        <v>0</v>
      </c>
      <c r="K6837" s="52">
        <f>[1]!b_dq_amount($A6837,日期设置!B$2,2,10000)</f>
        <v>0</v>
      </c>
      <c r="L6837" s="26">
        <f>[1]!b_info_latestpar(A6837,日期设置!$B$2)</f>
        <v>60</v>
      </c>
      <c r="M6837" s="6">
        <f>[1]!b_info_outstandingbalance($A6837,日期设置!B$2)</f>
        <v>8.4</v>
      </c>
      <c r="N6837" s="7" t="str">
        <f>[1]!b_info_latestissurercreditrating2(A6837,日期设置!$B$2,"102","1")</f>
        <v>AA+</v>
      </c>
      <c r="O6837" s="8">
        <v>4.13</v>
      </c>
      <c r="P6837" s="9">
        <f>[1]!b_info_repurchasedate(A6837)</f>
        <v>0</v>
      </c>
      <c r="Q6837" s="8" t="s">
        <v>16900</v>
      </c>
      <c r="R6837" s="2" t="str">
        <f>IF((--IF(P6837=0,Q6837,P6837))&gt;(--日期设置!$B$2),IF(P6837=0,Q6837,P6837),Q6837)</f>
        <v>2023-07-15</v>
      </c>
      <c r="S6837" s="2" t="s">
        <v>18291</v>
      </c>
      <c r="T6837" s="8">
        <f>[1]!b_anal_ptmyear($A6837,日期设置!$B$2)</f>
        <v>2.3150684931506849</v>
      </c>
      <c r="U6837" s="8">
        <f>[1]!b_anal_termifexercise($A6837,日期设置!B$2)</f>
        <v>0</v>
      </c>
      <c r="V6837" s="10">
        <f>[1]!b_dq_dirtyprice(A6837,日期设置!$B$2)</f>
        <v>61.328400000000002</v>
      </c>
      <c r="W6837" s="11">
        <f>IF(U6837=0,ROUNDUP((Q6837-日期设置!$B$2)/365,0),ROUNDUP((R6837-日期设置!$B$2)/365,0))</f>
        <v>3</v>
      </c>
      <c r="X6837" s="18">
        <f>_xlfn.IFNA(VLOOKUP(A6837,过往入选债券!A:D,4,0),2)</f>
        <v>2</v>
      </c>
      <c r="Y6837">
        <f>_xlfn.IFNA(VLOOKUP(C6837,[2]Sheet1!$A:$A,1,0),3)</f>
        <v>3</v>
      </c>
    </row>
    <row r="6838" spans="1:25" hidden="1" x14ac:dyDescent="0.2">
      <c r="A6838" s="21" t="s">
        <v>6104</v>
      </c>
      <c r="B6838" s="21" t="s">
        <v>6105</v>
      </c>
      <c r="C6838" s="37" t="s">
        <v>6106</v>
      </c>
      <c r="D6838" s="26" t="str">
        <f>[1]!b_calc_yield(A6838,日期设置!$B$2,F6838,1,R6838,1,O6838,L6838,S6838,)</f>
        <v>Fetching...</v>
      </c>
      <c r="E6838" s="26">
        <f t="shared" si="212"/>
        <v>3.3260686026192365</v>
      </c>
      <c r="F6838" s="18">
        <f>[1]!b_dq_cleanprice($A6838,日期设置!B$2)</f>
        <v>101.54559999999999</v>
      </c>
      <c r="G6838" s="18" t="str">
        <f t="shared" si="213"/>
        <v>0.93 + 0</v>
      </c>
      <c r="H6838" s="27">
        <f>[1]!b_dq_pctchange($A6838,日期设置!$B$2,1)/100</f>
        <v>0</v>
      </c>
      <c r="I6838" s="26">
        <f>[1]!b_pq_pctchange(A6838,日期设置!$B$4,日期设置!$B$2,1)</f>
        <v>3.7337069010521751E-2</v>
      </c>
      <c r="J6838" s="26">
        <f>[1]!b_pq_pctchange(A6838,日期设置!$C$4,日期设置!$B$2,1)</f>
        <v>-8.7077073541272518E-2</v>
      </c>
      <c r="K6838" s="52">
        <f>[1]!b_dq_amount($A6838,日期设置!B$2,2,10000)</f>
        <v>0</v>
      </c>
      <c r="L6838" s="26">
        <f>[1]!b_info_latestpar(A6838,日期设置!$B$2)</f>
        <v>100</v>
      </c>
      <c r="M6838" s="6">
        <f>[1]!b_info_outstandingbalance($A6838,日期设置!B$2)</f>
        <v>10</v>
      </c>
      <c r="N6838" s="7" t="str">
        <f>[1]!b_info_latestissurercreditrating2(A6838,日期设置!$B$2,"102","1")</f>
        <v>AA+</v>
      </c>
      <c r="O6838" s="8">
        <v>5.25</v>
      </c>
      <c r="P6838" s="9">
        <f>[1]!b_info_repurchasedate(A6838)</f>
        <v>0</v>
      </c>
      <c r="Q6838" s="8" t="s">
        <v>16043</v>
      </c>
      <c r="R6838" s="2" t="str">
        <f>IF((--IF(P6838=0,Q6838,P6838))&gt;(--日期设置!$B$2),IF(P6838=0,Q6838,P6838),Q6838)</f>
        <v>2022-02-28</v>
      </c>
      <c r="S6838" s="2" t="s">
        <v>17830</v>
      </c>
      <c r="T6838" s="8">
        <f>[1]!b_anal_ptmyear($A6838,日期设置!$B$2)</f>
        <v>0.9397260273972603</v>
      </c>
      <c r="U6838" s="8">
        <f>[1]!b_anal_termifexercise($A6838,日期设置!B$2)</f>
        <v>0</v>
      </c>
      <c r="V6838" s="10">
        <f>[1]!b_dq_dirtyprice(A6838,日期设置!$B$2)</f>
        <v>101.86199999999999</v>
      </c>
      <c r="W6838" s="11">
        <f>IF(U6838=0,ROUNDUP((Q6838-日期设置!$B$2)/365,0),ROUNDUP((R6838-日期设置!$B$2)/365,0))</f>
        <v>1</v>
      </c>
      <c r="X6838" s="18">
        <f>_xlfn.IFNA(VLOOKUP(A6838,过往入选债券!A:D,4,0),2)</f>
        <v>2</v>
      </c>
      <c r="Y6838">
        <f>_xlfn.IFNA(VLOOKUP(C6838,[2]Sheet1!$A:$A,1,0),3)</f>
        <v>3</v>
      </c>
    </row>
    <row r="6839" spans="1:25" hidden="1" x14ac:dyDescent="0.2">
      <c r="A6839" s="21" t="s">
        <v>7419</v>
      </c>
      <c r="B6839" s="21" t="s">
        <v>7420</v>
      </c>
      <c r="C6839" s="37" t="s">
        <v>7421</v>
      </c>
      <c r="D6839" s="26" t="str">
        <f>[1]!b_calc_yield(A6839,日期设置!$B$2,F6839,1,R6839,1,O6839,L6839,S6839,)</f>
        <v>Fetching...</v>
      </c>
      <c r="E6839" s="26">
        <f t="shared" si="212"/>
        <v>2.0453955673665369</v>
      </c>
      <c r="F6839" s="18">
        <f>[1]!b_dq_cleanprice($A6839,日期设置!B$2)</f>
        <v>100.5626</v>
      </c>
      <c r="G6839" s="18" t="str">
        <f t="shared" si="213"/>
        <v>0.57 + 0</v>
      </c>
      <c r="H6839" s="27">
        <f>[1]!b_dq_pctchange($A6839,日期设置!$B$2,1)/100</f>
        <v>0</v>
      </c>
      <c r="I6839" s="26">
        <f>[1]!b_pq_pctchange(A6839,日期设置!$B$4,日期设置!$B$2,1)</f>
        <v>0</v>
      </c>
      <c r="J6839" s="26">
        <f>[1]!b_pq_pctchange(A6839,日期设置!$C$4,日期设置!$B$2,1)</f>
        <v>-0.20492393005394635</v>
      </c>
      <c r="K6839" s="52">
        <f>[1]!b_dq_amount($A6839,日期设置!B$2,2,10000)</f>
        <v>0</v>
      </c>
      <c r="L6839" s="26">
        <f>[1]!b_info_latestpar(A6839,日期设置!$B$2)</f>
        <v>100</v>
      </c>
      <c r="M6839" s="6">
        <f>[1]!b_info_outstandingbalance($A6839,日期设置!B$2)</f>
        <v>10</v>
      </c>
      <c r="N6839" s="7" t="str">
        <f>[1]!b_info_latestissurercreditrating2(A6839,日期设置!$B$2,"102","1")</f>
        <v>AA+</v>
      </c>
      <c r="O6839" s="8">
        <v>4.5999999999999996</v>
      </c>
      <c r="P6839" s="9">
        <f>[1]!b_info_repurchasedate(A6839)</f>
        <v>0</v>
      </c>
      <c r="Q6839" s="8" t="s">
        <v>16060</v>
      </c>
      <c r="R6839" s="2" t="str">
        <f>IF((--IF(P6839=0,Q6839,P6839))&gt;(--日期设置!$B$2),IF(P6839=0,Q6839,P6839),Q6839)</f>
        <v>2021-10-19</v>
      </c>
      <c r="S6839" s="2" t="s">
        <v>17846</v>
      </c>
      <c r="T6839" s="8">
        <f>[1]!b_anal_ptmyear($A6839,日期设置!$B$2)</f>
        <v>0.57808219178082187</v>
      </c>
      <c r="U6839" s="8">
        <f>[1]!b_anal_termifexercise($A6839,日期设置!B$2)</f>
        <v>0</v>
      </c>
      <c r="V6839" s="10">
        <f>[1]!b_dq_dirtyprice(A6839,日期设置!$B$2)</f>
        <v>102.5034</v>
      </c>
      <c r="W6839" s="11">
        <f>IF(U6839=0,ROUNDUP((Q6839-日期设置!$B$2)/365,0),ROUNDUP((R6839-日期设置!$B$2)/365,0))</f>
        <v>1</v>
      </c>
      <c r="X6839" s="18">
        <f>_xlfn.IFNA(VLOOKUP(A6839,过往入选债券!A:D,4,0),2)</f>
        <v>2</v>
      </c>
      <c r="Y6839" s="45">
        <f>_xlfn.IFNA(VLOOKUP(C6839,[2]Sheet1!$A:$A,1,0),3)</f>
        <v>3</v>
      </c>
    </row>
    <row r="6840" spans="1:25" hidden="1" x14ac:dyDescent="0.2">
      <c r="A6840" s="21" t="s">
        <v>9331</v>
      </c>
      <c r="B6840" s="21" t="s">
        <v>9332</v>
      </c>
      <c r="C6840" s="37" t="s">
        <v>9333</v>
      </c>
      <c r="D6840" s="26" t="str">
        <f>[1]!b_calc_yield(A6840,日期设置!$B$2,F6840,1,R6840,1,O6840,L6840,S6840,)</f>
        <v>Fetching...</v>
      </c>
      <c r="E6840" s="26">
        <f t="shared" si="212"/>
        <v>5.4881276837709159</v>
      </c>
      <c r="F6840" s="18">
        <f>[1]!b_dq_cleanprice($A6840,日期设置!B$2)</f>
        <v>100.3779</v>
      </c>
      <c r="G6840" s="18" t="str">
        <f t="shared" si="213"/>
        <v>1.57 + 0</v>
      </c>
      <c r="H6840" s="27">
        <f>[1]!b_dq_pctchange($A6840,日期设置!$B$2,1)/100</f>
        <v>0</v>
      </c>
      <c r="I6840" s="26">
        <f>[1]!b_pq_pctchange(A6840,日期设置!$B$4,日期设置!$B$2,1)</f>
        <v>0</v>
      </c>
      <c r="J6840" s="26">
        <f>[1]!b_pq_pctchange(A6840,日期设置!$C$4,日期设置!$B$2,1)</f>
        <v>-3.0475507551658319E-2</v>
      </c>
      <c r="K6840" s="52">
        <f>[1]!b_dq_amount($A6840,日期设置!B$2,2,10000)</f>
        <v>0</v>
      </c>
      <c r="L6840" s="26">
        <f>[1]!b_info_latestpar(A6840,日期设置!$B$2)</f>
        <v>100</v>
      </c>
      <c r="M6840" s="6">
        <f>[1]!b_info_outstandingbalance($A6840,日期设置!B$2)</f>
        <v>5</v>
      </c>
      <c r="N6840" s="7" t="str">
        <f>[1]!b_info_latestissurercreditrating2(A6840,日期设置!$B$2,"102","1")</f>
        <v>AAA</v>
      </c>
      <c r="O6840" s="8">
        <v>3.8</v>
      </c>
      <c r="P6840" s="9">
        <f>[1]!b_info_repurchasedate(A6840)</f>
        <v>0</v>
      </c>
      <c r="Q6840" s="8" t="s">
        <v>16495</v>
      </c>
      <c r="R6840" s="2" t="str">
        <f>IF((--IF(P6840=0,Q6840,P6840))&gt;(--日期设置!$B$2),IF(P6840=0,Q6840,P6840),Q6840)</f>
        <v>2022-10-17</v>
      </c>
      <c r="S6840" s="2" t="s">
        <v>18249</v>
      </c>
      <c r="T6840" s="8">
        <f>[1]!b_anal_ptmyear($A6840,日期设置!$B$2)</f>
        <v>1.5726027397260274</v>
      </c>
      <c r="U6840" s="8">
        <f>[1]!b_anal_termifexercise($A6840,日期设置!B$2)</f>
        <v>0</v>
      </c>
      <c r="V6840" s="10">
        <f>[1]!b_dq_dirtyprice(A6840,日期设置!$B$2)</f>
        <v>102.002</v>
      </c>
      <c r="W6840" s="11">
        <f>IF(U6840=0,ROUNDUP((Q6840-日期设置!$B$2)/365,0),ROUNDUP((R6840-日期设置!$B$2)/365,0))</f>
        <v>2</v>
      </c>
      <c r="X6840" s="18">
        <f>_xlfn.IFNA(VLOOKUP(A6840,过往入选债券!A:D,4,0),2)</f>
        <v>2</v>
      </c>
      <c r="Y6840">
        <f>_xlfn.IFNA(VLOOKUP(C6840,[2]Sheet1!$A:$A,1,0),3)</f>
        <v>3</v>
      </c>
    </row>
    <row r="6841" spans="1:25" hidden="1" x14ac:dyDescent="0.2">
      <c r="A6841" s="21" t="s">
        <v>10940</v>
      </c>
      <c r="B6841" s="21" t="s">
        <v>10941</v>
      </c>
      <c r="C6841" s="37" t="s">
        <v>5083</v>
      </c>
      <c r="D6841" s="26" t="str">
        <f>[1]!b_calc_yield(A6841,日期设置!$B$2,F6841,1,R6841,1,O6841,L6841,S6841,)</f>
        <v>Fetching...</v>
      </c>
      <c r="E6841" s="26">
        <f t="shared" si="212"/>
        <v>7.4653825992418543</v>
      </c>
      <c r="F6841" s="18">
        <f>[1]!b_dq_cleanprice($A6841,日期设置!B$2)</f>
        <v>98.251199999999997</v>
      </c>
      <c r="G6841" s="18" t="str">
        <f t="shared" si="213"/>
        <v>2.14 + 0</v>
      </c>
      <c r="H6841" s="27">
        <f>[1]!b_dq_pctchange($A6841,日期设置!$B$2,1)/100</f>
        <v>0</v>
      </c>
      <c r="I6841" s="26">
        <f>[1]!b_pq_pctchange(A6841,日期设置!$B$4,日期设置!$B$2,1)</f>
        <v>0.40365352425293033</v>
      </c>
      <c r="J6841" s="26">
        <f>[1]!b_pq_pctchange(A6841,日期设置!$C$4,日期设置!$B$2,1)</f>
        <v>-0.51720297280330829</v>
      </c>
      <c r="K6841" s="52">
        <f>[1]!b_dq_amount($A6841,日期设置!B$2,2,10000)</f>
        <v>0</v>
      </c>
      <c r="L6841" s="26">
        <f>[1]!b_info_latestpar(A6841,日期设置!$B$2)</f>
        <v>100</v>
      </c>
      <c r="M6841" s="6">
        <f>[1]!b_info_outstandingbalance($A6841,日期设置!B$2)</f>
        <v>20</v>
      </c>
      <c r="N6841" s="7" t="str">
        <f>[1]!b_info_latestissurercreditrating2(A6841,日期设置!$B$2,"102","1")</f>
        <v>AAA</v>
      </c>
      <c r="O6841" s="8">
        <v>2.68</v>
      </c>
      <c r="P6841" s="9">
        <f>[1]!b_info_repurchasedate(A6841)</f>
        <v>0</v>
      </c>
      <c r="Q6841" s="8" t="s">
        <v>17231</v>
      </c>
      <c r="R6841" s="2" t="str">
        <f>IF((--IF(P6841=0,Q6841,P6841))&gt;(--日期设置!$B$2),IF(P6841=0,Q6841,P6841),Q6841)</f>
        <v>2023-05-15</v>
      </c>
      <c r="S6841" s="2" t="s">
        <v>18802</v>
      </c>
      <c r="T6841" s="8">
        <f>[1]!b_anal_ptmyear($A6841,日期设置!$B$2)</f>
        <v>2.1479452054794521</v>
      </c>
      <c r="U6841" s="8">
        <f>[1]!b_anal_termifexercise($A6841,日期设置!B$2)</f>
        <v>0</v>
      </c>
      <c r="V6841" s="10">
        <f>[1]!b_dq_dirtyprice(A6841,日期设置!$B$2)</f>
        <v>100.5347</v>
      </c>
      <c r="W6841" s="11">
        <f>IF(U6841=0,ROUNDUP((Q6841-日期设置!$B$2)/365,0),ROUNDUP((R6841-日期设置!$B$2)/365,0))</f>
        <v>3</v>
      </c>
      <c r="X6841" s="18">
        <f>_xlfn.IFNA(VLOOKUP(A6841,过往入选债券!A:D,4,0),2)</f>
        <v>2</v>
      </c>
      <c r="Y6841">
        <f>_xlfn.IFNA(VLOOKUP(C6841,[2]Sheet1!$A:$A,1,0),3)</f>
        <v>3</v>
      </c>
    </row>
    <row r="6842" spans="1:25" hidden="1" x14ac:dyDescent="0.2">
      <c r="A6842" s="21" t="s">
        <v>5485</v>
      </c>
      <c r="B6842" s="21" t="s">
        <v>5486</v>
      </c>
      <c r="C6842" s="37" t="s">
        <v>93</v>
      </c>
      <c r="D6842" s="26" t="str">
        <f>[1]!b_calc_yield(A6842,日期设置!$B$2,F6842,1,R6842,1,O6842,L6842,S6842,)</f>
        <v>Fetching...</v>
      </c>
      <c r="E6842" s="26">
        <f t="shared" si="212"/>
        <v>1.560145446575012</v>
      </c>
      <c r="F6842" s="18">
        <f>[1]!b_dq_cleanprice($A6842,日期设置!B$2)</f>
        <v>100.0774</v>
      </c>
      <c r="G6842" s="18" t="str">
        <f t="shared" si="213"/>
        <v>0.44 + 0</v>
      </c>
      <c r="H6842" s="27">
        <f>[1]!b_dq_pctchange($A6842,日期设置!$B$2,1)/100</f>
        <v>0</v>
      </c>
      <c r="I6842" s="26">
        <f>[1]!b_pq_pctchange(A6842,日期设置!$B$4,日期设置!$B$2,1)</f>
        <v>2.7086375553101134E-2</v>
      </c>
      <c r="J6842" s="26">
        <f>[1]!b_pq_pctchange(A6842,日期设置!$C$4,日期设置!$B$2,1)</f>
        <v>0.17065888342046856</v>
      </c>
      <c r="K6842" s="52">
        <f>[1]!b_dq_amount($A6842,日期设置!B$2,2,10000)</f>
        <v>0</v>
      </c>
      <c r="L6842" s="26">
        <f>[1]!b_info_latestpar(A6842,日期设置!$B$2)</f>
        <v>100</v>
      </c>
      <c r="M6842" s="6">
        <f>[1]!b_info_outstandingbalance($A6842,日期设置!B$2)</f>
        <v>10</v>
      </c>
      <c r="N6842" s="7" t="str">
        <f>[1]!b_info_latestissurercreditrating2(A6842,日期设置!$B$2,"102","1")</f>
        <v>AAA</v>
      </c>
      <c r="O6842" s="8">
        <v>3.79</v>
      </c>
      <c r="P6842" s="9">
        <f>[1]!b_info_repurchasedate(A6842)</f>
        <v>0</v>
      </c>
      <c r="Q6842" s="8" t="s">
        <v>16151</v>
      </c>
      <c r="R6842" s="2" t="str">
        <f>IF((--IF(P6842=0,Q6842,P6842))&gt;(--日期设置!$B$2),IF(P6842=0,Q6842,P6842),Q6842)</f>
        <v>2021-08-30</v>
      </c>
      <c r="S6842" s="2" t="s">
        <v>17939</v>
      </c>
      <c r="T6842" s="8">
        <f>[1]!b_anal_ptmyear($A6842,日期设置!$B$2)</f>
        <v>0.44109589041095892</v>
      </c>
      <c r="U6842" s="8">
        <f>[1]!b_anal_termifexercise($A6842,日期设置!B$2)</f>
        <v>0</v>
      </c>
      <c r="V6842" s="10">
        <f>[1]!b_dq_dirtyprice(A6842,日期设置!$B$2)</f>
        <v>102.1956</v>
      </c>
      <c r="W6842" s="11">
        <f>IF(U6842=0,ROUNDUP((Q6842-日期设置!$B$2)/365,0),ROUNDUP((R6842-日期设置!$B$2)/365,0))</f>
        <v>1</v>
      </c>
      <c r="X6842" s="18">
        <f>_xlfn.IFNA(VLOOKUP(A6842,过往入选债券!A:D,4,0),2)</f>
        <v>2</v>
      </c>
      <c r="Y6842">
        <f>_xlfn.IFNA(VLOOKUP(C6842,[2]Sheet1!$A:$A,1,0),3)</f>
        <v>3</v>
      </c>
    </row>
    <row r="6843" spans="1:25" hidden="1" x14ac:dyDescent="0.2">
      <c r="A6843" s="21" t="s">
        <v>6700</v>
      </c>
      <c r="B6843" s="21" t="s">
        <v>6701</v>
      </c>
      <c r="C6843" s="37" t="s">
        <v>318</v>
      </c>
      <c r="D6843" s="26" t="str">
        <f>[1]!b_calc_yield(A6843,日期设置!$B$2,F6843,1,R6843,1,O6843,L6843,S6843,)</f>
        <v>Fetching...</v>
      </c>
      <c r="E6843" s="26">
        <f t="shared" si="212"/>
        <v>0.28095226446018806</v>
      </c>
      <c r="F6843" s="18">
        <f>[1]!b_dq_cleanprice($A6843,日期设置!B$2)</f>
        <v>100.2242</v>
      </c>
      <c r="G6843" s="18" t="str">
        <f t="shared" si="213"/>
        <v>0.07 + 0</v>
      </c>
      <c r="H6843" s="27">
        <f>[1]!b_dq_pctchange($A6843,日期设置!$B$2,1)/100</f>
        <v>0</v>
      </c>
      <c r="I6843" s="26">
        <f>[1]!b_pq_pctchange(A6843,日期设置!$B$4,日期设置!$B$2,1)</f>
        <v>0</v>
      </c>
      <c r="J6843" s="26">
        <f>[1]!b_pq_pctchange(A6843,日期设置!$C$4,日期设置!$B$2,1)</f>
        <v>-0.31856541133528254</v>
      </c>
      <c r="K6843" s="52">
        <f>[1]!b_dq_amount($A6843,日期设置!B$2,2,10000)</f>
        <v>0</v>
      </c>
      <c r="L6843" s="26">
        <f>[1]!b_info_latestpar(A6843,日期设置!$B$2)</f>
        <v>100</v>
      </c>
      <c r="M6843" s="6">
        <f>[1]!b_info_outstandingbalance($A6843,日期设置!B$2)</f>
        <v>5</v>
      </c>
      <c r="N6843" s="7" t="str">
        <f>[1]!b_info_latestissurercreditrating2(A6843,日期设置!$B$2,"102","1")</f>
        <v>AA</v>
      </c>
      <c r="O6843" s="8">
        <v>6.58</v>
      </c>
      <c r="P6843" s="9">
        <f>[1]!b_info_repurchasedate(A6843)</f>
        <v>0</v>
      </c>
      <c r="Q6843" s="8" t="s">
        <v>16319</v>
      </c>
      <c r="R6843" s="2" t="str">
        <f>IF((--IF(P6843=0,Q6843,P6843))&gt;(--日期设置!$B$2),IF(P6843=0,Q6843,P6843),Q6843)</f>
        <v>2021-04-20</v>
      </c>
      <c r="S6843" s="2" t="s">
        <v>18474</v>
      </c>
      <c r="T6843" s="8">
        <f>[1]!b_anal_ptmyear($A6843,日期设置!$B$2)</f>
        <v>7.9452054794520555E-2</v>
      </c>
      <c r="U6843" s="8">
        <f>[1]!b_anal_termifexercise($A6843,日期设置!B$2)</f>
        <v>0</v>
      </c>
      <c r="V6843" s="10">
        <f>[1]!b_dq_dirtyprice(A6843,日期设置!$B$2)</f>
        <v>106.2814</v>
      </c>
      <c r="W6843" s="11">
        <f>IF(U6843=0,ROUNDUP((Q6843-日期设置!$B$2)/365,0),ROUNDUP((R6843-日期设置!$B$2)/365,0))</f>
        <v>1</v>
      </c>
      <c r="X6843" s="18">
        <f>_xlfn.IFNA(VLOOKUP(A6843,过往入选债券!A:D,4,0),2)</f>
        <v>2</v>
      </c>
      <c r="Y6843">
        <f>_xlfn.IFNA(VLOOKUP(C6843,[2]Sheet1!$A:$A,1,0),3)</f>
        <v>3</v>
      </c>
    </row>
    <row r="6844" spans="1:25" hidden="1" x14ac:dyDescent="0.2">
      <c r="A6844" s="21" t="s">
        <v>11596</v>
      </c>
      <c r="B6844" s="21" t="s">
        <v>11597</v>
      </c>
      <c r="C6844" s="37" t="s">
        <v>416</v>
      </c>
      <c r="D6844" s="26" t="str">
        <f>[1]!b_calc_yield(A6844,日期设置!$B$2,F6844,1,R6844,1,O6844,L6844,S6844,)</f>
        <v>Fetching...</v>
      </c>
      <c r="E6844" s="26">
        <f t="shared" si="212"/>
        <v>6.1215381896344789</v>
      </c>
      <c r="F6844" s="18">
        <f>[1]!b_dq_cleanprice($A6844,日期设置!B$2)</f>
        <v>100.3272</v>
      </c>
      <c r="G6844" s="18" t="str">
        <f t="shared" si="213"/>
        <v>3.74 + 1.74</v>
      </c>
      <c r="H6844" s="27">
        <f>[1]!b_dq_pctchange($A6844,日期设置!$B$2,1)/100</f>
        <v>0</v>
      </c>
      <c r="I6844" s="26">
        <f>[1]!b_pq_pctchange(A6844,日期设置!$B$4,日期设置!$B$2,1)</f>
        <v>0</v>
      </c>
      <c r="J6844" s="26">
        <f>[1]!b_pq_pctchange(A6844,日期设置!$C$4,日期设置!$B$2,1)</f>
        <v>0.15883300172411113</v>
      </c>
      <c r="K6844" s="52">
        <f>[1]!b_dq_amount($A6844,日期设置!B$2,2,10000)</f>
        <v>0</v>
      </c>
      <c r="L6844" s="26">
        <f>[1]!b_info_latestpar(A6844,日期设置!$B$2)</f>
        <v>100</v>
      </c>
      <c r="M6844" s="6">
        <f>[1]!b_info_outstandingbalance($A6844,日期设置!B$2)</f>
        <v>5.2</v>
      </c>
      <c r="N6844" s="7" t="str">
        <f>[1]!b_info_latestissurercreditrating2(A6844,日期设置!$B$2,"102","1")</f>
        <v>AA+</v>
      </c>
      <c r="O6844" s="8">
        <v>3.74</v>
      </c>
      <c r="P6844" s="9" t="str">
        <f>[1]!b_info_repurchasedate(A6844)</f>
        <v>2022-12-19</v>
      </c>
      <c r="Q6844" s="8" t="s">
        <v>16707</v>
      </c>
      <c r="R6844" s="2" t="str">
        <f>IF((--IF(P6844=0,Q6844,P6844))&gt;(--日期设置!$B$2),IF(P6844=0,Q6844,P6844),Q6844)</f>
        <v>2022-12-19</v>
      </c>
      <c r="S6844" s="2" t="s">
        <v>18429</v>
      </c>
      <c r="T6844" s="8">
        <f>[1]!b_anal_ptmyear($A6844,日期设置!$B$2)</f>
        <v>3.7452054794520548</v>
      </c>
      <c r="U6844" s="8">
        <f>[1]!b_anal_termifexercise($A6844,日期设置!B$2)</f>
        <v>1.7452054794520548</v>
      </c>
      <c r="V6844" s="10">
        <f>[1]!b_dq_dirtyprice(A6844,日期设置!$B$2)</f>
        <v>101.2801</v>
      </c>
      <c r="W6844" s="11">
        <f>IF(U6844=0,ROUNDUP((Q6844-日期设置!$B$2)/365,0),ROUNDUP((R6844-日期设置!$B$2)/365,0))</f>
        <v>2</v>
      </c>
      <c r="X6844" s="18">
        <f>_xlfn.IFNA(VLOOKUP(A6844,过往入选债券!A:D,4,0),2)</f>
        <v>2</v>
      </c>
      <c r="Y6844">
        <f>_xlfn.IFNA(VLOOKUP(C6844,[2]Sheet1!$A:$A,1,0),3)</f>
        <v>3</v>
      </c>
    </row>
    <row r="6845" spans="1:25" hidden="1" x14ac:dyDescent="0.2">
      <c r="A6845" s="21" t="s">
        <v>5880</v>
      </c>
      <c r="B6845" s="21" t="s">
        <v>5881</v>
      </c>
      <c r="C6845" s="37" t="s">
        <v>5764</v>
      </c>
      <c r="D6845" s="26" t="str">
        <f>[1]!b_calc_yield(A6845,日期设置!$B$2,F6845,1,R6845,1,O6845,L6845,S6845,)</f>
        <v>Fetching...</v>
      </c>
      <c r="E6845" s="26">
        <f t="shared" si="212"/>
        <v>4.7329291309712529</v>
      </c>
      <c r="F6845" s="18">
        <f>[1]!b_dq_cleanprice($A6845,日期设置!B$2)</f>
        <v>102.0869</v>
      </c>
      <c r="G6845" s="18" t="str">
        <f t="shared" si="213"/>
        <v>1.37 + 0</v>
      </c>
      <c r="H6845" s="27">
        <f>[1]!b_dq_pctchange($A6845,日期设置!$B$2,1)/100</f>
        <v>0</v>
      </c>
      <c r="I6845" s="26">
        <f>[1]!b_pq_pctchange(A6845,日期设置!$B$4,日期设置!$B$2,1)</f>
        <v>-0.13968543388075486</v>
      </c>
      <c r="J6845" s="26">
        <f>[1]!b_pq_pctchange(A6845,日期设置!$C$4,日期设置!$B$2,1)</f>
        <v>-0.13968543388075486</v>
      </c>
      <c r="K6845" s="52">
        <f>[1]!b_dq_amount($A6845,日期设置!B$2,2,10000)</f>
        <v>0</v>
      </c>
      <c r="L6845" s="26">
        <f>[1]!b_info_latestpar(A6845,日期设置!$B$2)</f>
        <v>100</v>
      </c>
      <c r="M6845" s="6">
        <f>[1]!b_info_outstandingbalance($A6845,日期设置!B$2)</f>
        <v>5</v>
      </c>
      <c r="N6845" s="7" t="str">
        <f>[1]!b_info_latestissurercreditrating2(A6845,日期设置!$B$2,"102","1")</f>
        <v>AA+</v>
      </c>
      <c r="O6845" s="8">
        <v>5.13</v>
      </c>
      <c r="P6845" s="9">
        <f>[1]!b_info_repurchasedate(A6845)</f>
        <v>0</v>
      </c>
      <c r="Q6845" s="8" t="s">
        <v>16283</v>
      </c>
      <c r="R6845" s="2" t="str">
        <f>IF((--IF(P6845=0,Q6845,P6845))&gt;(--日期设置!$B$2),IF(P6845=0,Q6845,P6845),Q6845)</f>
        <v>2022-08-07</v>
      </c>
      <c r="S6845" s="2" t="s">
        <v>18064</v>
      </c>
      <c r="T6845" s="8">
        <f>[1]!b_anal_ptmyear($A6845,日期设置!$B$2)</f>
        <v>1.3780821917808219</v>
      </c>
      <c r="U6845" s="8">
        <f>[1]!b_anal_termifexercise($A6845,日期设置!B$2)</f>
        <v>0</v>
      </c>
      <c r="V6845" s="10">
        <f>[1]!b_dq_dirtyprice(A6845,日期设置!$B$2)</f>
        <v>105.2773</v>
      </c>
      <c r="W6845" s="11">
        <f>IF(U6845=0,ROUNDUP((Q6845-日期设置!$B$2)/365,0),ROUNDUP((R6845-日期设置!$B$2)/365,0))</f>
        <v>2</v>
      </c>
      <c r="X6845" s="18">
        <f>_xlfn.IFNA(VLOOKUP(A6845,过往入选债券!A:D,4,0),2)</f>
        <v>2</v>
      </c>
      <c r="Y6845" s="45">
        <f>_xlfn.IFNA(VLOOKUP(C6845,[2]Sheet1!$A:$A,1,0),3)</f>
        <v>3</v>
      </c>
    </row>
    <row r="6846" spans="1:25" hidden="1" x14ac:dyDescent="0.2">
      <c r="A6846" s="21" t="s">
        <v>7527</v>
      </c>
      <c r="B6846" s="21" t="s">
        <v>7528</v>
      </c>
      <c r="C6846" s="37" t="s">
        <v>864</v>
      </c>
      <c r="D6846" s="26" t="str">
        <f>[1]!b_calc_yield(A6846,日期设置!$B$2,F6846,1,R6846,1,O6846,L6846,S6846,)</f>
        <v>Fetching...</v>
      </c>
      <c r="E6846" s="26">
        <f t="shared" si="212"/>
        <v>2.2085459432088284</v>
      </c>
      <c r="F6846" s="18">
        <f>[1]!b_dq_cleanprice($A6846,日期设置!B$2)</f>
        <v>100.83029999999999</v>
      </c>
      <c r="G6846" s="18" t="str">
        <f t="shared" si="213"/>
        <v>4.62 + 0.62</v>
      </c>
      <c r="H6846" s="27">
        <f>[1]!b_dq_pctchange($A6846,日期设置!$B$2,1)/100</f>
        <v>0</v>
      </c>
      <c r="I6846" s="26">
        <f>[1]!b_pq_pctchange(A6846,日期设置!$B$4,日期设置!$B$2,1)</f>
        <v>0</v>
      </c>
      <c r="J6846" s="26">
        <f>[1]!b_pq_pctchange(A6846,日期设置!$C$4,日期设置!$B$2,1)</f>
        <v>-0.19835554935282237</v>
      </c>
      <c r="K6846" s="52">
        <f>[1]!b_dq_amount($A6846,日期设置!B$2,2,10000)</f>
        <v>0</v>
      </c>
      <c r="L6846" s="26">
        <f>[1]!b_info_latestpar(A6846,日期设置!$B$2)</f>
        <v>100</v>
      </c>
      <c r="M6846" s="6">
        <f>[1]!b_info_outstandingbalance($A6846,日期设置!B$2)</f>
        <v>12</v>
      </c>
      <c r="N6846" s="7" t="str">
        <f>[1]!b_info_latestissurercreditrating2(A6846,日期设置!$B$2,"102","1")</f>
        <v>AA</v>
      </c>
      <c r="O6846" s="8">
        <v>4.96</v>
      </c>
      <c r="P6846" s="9" t="str">
        <f>[1]!b_info_repurchasedate(A6846)</f>
        <v>2021-11-05</v>
      </c>
      <c r="Q6846" s="8" t="s">
        <v>17050</v>
      </c>
      <c r="R6846" s="2" t="str">
        <f>IF((--IF(P6846=0,Q6846,P6846))&gt;(--日期设置!$B$2),IF(P6846=0,Q6846,P6846),Q6846)</f>
        <v>2021-11-05</v>
      </c>
      <c r="S6846" s="2" t="s">
        <v>17977</v>
      </c>
      <c r="T6846" s="8">
        <f>[1]!b_anal_ptmyear($A6846,日期设置!$B$2)</f>
        <v>4.624657534246575</v>
      </c>
      <c r="U6846" s="8">
        <f>[1]!b_anal_termifexercise($A6846,日期设置!B$2)</f>
        <v>0.62465753424657533</v>
      </c>
      <c r="V6846" s="10">
        <f>[1]!b_dq_dirtyprice(A6846,日期设置!$B$2)</f>
        <v>102.69199999999999</v>
      </c>
      <c r="W6846" s="11">
        <f>IF(U6846=0,ROUNDUP((Q6846-日期设置!$B$2)/365,0),ROUNDUP((R6846-日期设置!$B$2)/365,0))</f>
        <v>1</v>
      </c>
      <c r="X6846" s="18">
        <f>_xlfn.IFNA(VLOOKUP(A6846,过往入选债券!A:D,4,0),2)</f>
        <v>2</v>
      </c>
      <c r="Y6846" s="45">
        <f>_xlfn.IFNA(VLOOKUP(C6846,[2]Sheet1!$A:$A,1,0),3)</f>
        <v>3</v>
      </c>
    </row>
    <row r="6847" spans="1:25" hidden="1" x14ac:dyDescent="0.2">
      <c r="A6847" s="21" t="s">
        <v>13340</v>
      </c>
      <c r="B6847" s="21" t="s">
        <v>13341</v>
      </c>
      <c r="C6847" s="37" t="s">
        <v>13342</v>
      </c>
      <c r="D6847" s="26" t="str">
        <f>[1]!b_calc_yield(A6847,日期设置!$B$2,F6847,1,R6847,1,O6847,L6847,S6847,)</f>
        <v>Fetching...</v>
      </c>
      <c r="E6847" s="26">
        <f t="shared" si="212"/>
        <v>17.64435522127874</v>
      </c>
      <c r="F6847" s="18">
        <f>[1]!b_dq_cleanprice($A6847,日期设置!B$2)</f>
        <v>59.590800000000002</v>
      </c>
      <c r="G6847" s="18" t="str">
        <f t="shared" si="213"/>
        <v>2.43 + 0</v>
      </c>
      <c r="H6847" s="27">
        <f>[1]!b_dq_pctchange($A6847,日期设置!$B$2,1)/100</f>
        <v>0</v>
      </c>
      <c r="I6847" s="26">
        <f>[1]!b_pq_pctchange(A6847,日期设置!$B$4,日期设置!$B$2,1)</f>
        <v>8.599318772716219E-2</v>
      </c>
      <c r="J6847" s="26">
        <f>[1]!b_pq_pctchange(A6847,日期设置!$C$4,日期设置!$B$2,1)</f>
        <v>8.599318772716219E-2</v>
      </c>
      <c r="K6847" s="52">
        <f>[1]!b_dq_amount($A6847,日期设置!B$2,2,10000)</f>
        <v>0</v>
      </c>
      <c r="L6847" s="26">
        <f>[1]!b_info_latestpar(A6847,日期设置!$B$2)</f>
        <v>60</v>
      </c>
      <c r="M6847" s="6">
        <f>[1]!b_info_outstandingbalance($A6847,日期设置!B$2)</f>
        <v>9</v>
      </c>
      <c r="N6847" s="7" t="str">
        <f>[1]!b_info_latestissurercreditrating2(A6847,日期设置!$B$2,"102","1")</f>
        <v>AA</v>
      </c>
      <c r="O6847" s="8">
        <v>3.89</v>
      </c>
      <c r="P6847" s="9">
        <f>[1]!b_info_repurchasedate(A6847)</f>
        <v>0</v>
      </c>
      <c r="Q6847" s="8" t="s">
        <v>17436</v>
      </c>
      <c r="R6847" s="2" t="str">
        <f>IF((--IF(P6847=0,Q6847,P6847))&gt;(--日期设置!$B$2),IF(P6847=0,Q6847,P6847),Q6847)</f>
        <v>2023-08-26</v>
      </c>
      <c r="S6847" s="2" t="s">
        <v>17894</v>
      </c>
      <c r="T6847" s="8">
        <f>[1]!b_anal_ptmyear($A6847,日期设置!$B$2)</f>
        <v>2.43013698630137</v>
      </c>
      <c r="U6847" s="8">
        <f>[1]!b_anal_termifexercise($A6847,日期设置!B$2)</f>
        <v>0</v>
      </c>
      <c r="V6847" s="10">
        <f>[1]!b_dq_dirtyprice(A6847,日期设置!$B$2)</f>
        <v>60.920900000000003</v>
      </c>
      <c r="W6847" s="11">
        <f>IF(U6847=0,ROUNDUP((Q6847-日期设置!$B$2)/365,0),ROUNDUP((R6847-日期设置!$B$2)/365,0))</f>
        <v>3</v>
      </c>
      <c r="X6847" s="18">
        <f>_xlfn.IFNA(VLOOKUP(A6847,过往入选债券!A:D,4,0),2)</f>
        <v>2</v>
      </c>
      <c r="Y6847">
        <f>_xlfn.IFNA(VLOOKUP(C6847,[2]Sheet1!$A:$A,1,0),3)</f>
        <v>3</v>
      </c>
    </row>
    <row r="6848" spans="1:25" hidden="1" x14ac:dyDescent="0.2">
      <c r="A6848" s="28" t="s">
        <v>21795</v>
      </c>
      <c r="B6848" s="28" t="s">
        <v>21970</v>
      </c>
      <c r="C6848" s="39" t="s">
        <v>21712</v>
      </c>
      <c r="D6848" s="26" t="str">
        <f>[1]!b_calc_yield(A6848,日期设置!$B$2,F6848,1,R6848,1,O6848,L6848,S6848,)</f>
        <v>Fetching...</v>
      </c>
      <c r="E6848" s="26">
        <f t="shared" si="212"/>
        <v>2.5274602384456113</v>
      </c>
      <c r="F6848" s="18">
        <f>[1]!b_dq_cleanprice($A6848,日期设置!B$2)</f>
        <v>100.02030000000001</v>
      </c>
      <c r="G6848" s="18" t="str">
        <f t="shared" si="213"/>
        <v>2.71 + 0.71</v>
      </c>
      <c r="H6848" s="27">
        <f>[1]!b_dq_pctchange($A6848,日期设置!$B$2,1)/100</f>
        <v>0</v>
      </c>
      <c r="I6848" s="26">
        <f>[1]!b_pq_pctchange(A6848,日期设置!$B$4,日期设置!$B$2,1)</f>
        <v>0</v>
      </c>
      <c r="J6848" s="26">
        <f>[1]!b_pq_pctchange(A6848,日期设置!$C$4,日期设置!$B$2,1)</f>
        <v>0</v>
      </c>
      <c r="K6848" s="52">
        <f>[1]!b_dq_amount($A6848,日期设置!B$2,2,10000)</f>
        <v>0</v>
      </c>
      <c r="L6848" s="26">
        <f>[1]!b_info_latestpar(A6848,日期设置!$B$2)</f>
        <v>100</v>
      </c>
      <c r="M6848" s="6">
        <f>[1]!b_info_outstandingbalance($A6848,日期设置!B$2)</f>
        <v>15</v>
      </c>
      <c r="N6848" s="7" t="str">
        <f>[1]!b_info_latestissurercreditrating2(A6848,日期设置!$B$2,"102","1")</f>
        <v>AAA</v>
      </c>
      <c r="O6848" s="43">
        <v>3.6</v>
      </c>
      <c r="P6848" s="9" t="str">
        <f>[1]!b_info_repurchasedate(A6848)</f>
        <v>2021-12-08</v>
      </c>
      <c r="Q6848" s="31" t="s">
        <v>22168</v>
      </c>
      <c r="R6848" s="2" t="str">
        <f>IF((--IF(P6848=0,Q6848,P6848))&gt;(--日期设置!$B$2),IF(P6848=0,Q6848,P6848),Q6848)</f>
        <v>2021-12-08</v>
      </c>
      <c r="S6848" s="31" t="s">
        <v>22157</v>
      </c>
      <c r="T6848" s="8">
        <f>[1]!b_anal_ptmyear($A6848,日期设置!$B$2)</f>
        <v>2.7150684931506848</v>
      </c>
      <c r="U6848" s="8">
        <f>[1]!b_anal_termifexercise($A6848,日期设置!B$2)</f>
        <v>0.71506849315068488</v>
      </c>
      <c r="V6848" s="10">
        <f>[1]!b_dq_dirtyprice(A6848,日期设置!$B$2)</f>
        <v>101.0461</v>
      </c>
      <c r="W6848" s="11">
        <f>IF(U6848=0,ROUNDUP((Q6848-日期设置!$B$2)/365,0),ROUNDUP((R6848-日期设置!$B$2)/365,0))</f>
        <v>1</v>
      </c>
      <c r="X6848" s="18">
        <f>_xlfn.IFNA(VLOOKUP(A6848,过往入选债券!A:D,4,0),2)</f>
        <v>2</v>
      </c>
      <c r="Y6848">
        <f>_xlfn.IFNA(VLOOKUP(C6848,[2]Sheet1!$A:$A,1,0),3)</f>
        <v>3</v>
      </c>
    </row>
    <row r="6849" spans="1:25" hidden="1" x14ac:dyDescent="0.2">
      <c r="A6849" s="21" t="s">
        <v>7156</v>
      </c>
      <c r="B6849" s="21" t="s">
        <v>7157</v>
      </c>
      <c r="C6849" s="37" t="s">
        <v>315</v>
      </c>
      <c r="D6849" s="26" t="str">
        <f>[1]!b_calc_yield(A6849,日期设置!$B$2,F6849,1,R6849,1,O6849,L6849,S6849,)</f>
        <v>Fetching...</v>
      </c>
      <c r="E6849" s="26">
        <f t="shared" si="212"/>
        <v>1.4815342084151695</v>
      </c>
      <c r="F6849" s="18">
        <f>[1]!b_dq_cleanprice($A6849,日期设置!B$2)</f>
        <v>100.7653</v>
      </c>
      <c r="G6849" s="18" t="str">
        <f t="shared" si="213"/>
        <v>0.41 + 0</v>
      </c>
      <c r="H6849" s="27">
        <f>[1]!b_dq_pctchange($A6849,日期设置!$B$2,1)/100</f>
        <v>0</v>
      </c>
      <c r="I6849" s="26">
        <f>[1]!b_pq_pctchange(A6849,日期设置!$B$4,日期设置!$B$2,1)</f>
        <v>-1.9645761129376854E-2</v>
      </c>
      <c r="J6849" s="26">
        <f>[1]!b_pq_pctchange(A6849,日期设置!$C$4,日期设置!$B$2,1)</f>
        <v>-1.9645761129376854E-2</v>
      </c>
      <c r="K6849" s="52">
        <f>[1]!b_dq_amount($A6849,日期设置!B$2,2,10000)</f>
        <v>0</v>
      </c>
      <c r="L6849" s="26">
        <f>[1]!b_info_latestpar(A6849,日期设置!$B$2)</f>
        <v>100</v>
      </c>
      <c r="M6849" s="6">
        <f>[1]!b_info_outstandingbalance($A6849,日期设置!B$2)</f>
        <v>5</v>
      </c>
      <c r="N6849" s="7" t="str">
        <f>[1]!b_info_latestissurercreditrating2(A6849,日期设置!$B$2,"102","1")</f>
        <v>AA+</v>
      </c>
      <c r="O6849" s="8">
        <v>5.5</v>
      </c>
      <c r="P6849" s="9">
        <f>[1]!b_info_repurchasedate(A6849)</f>
        <v>0</v>
      </c>
      <c r="Q6849" s="8" t="s">
        <v>16141</v>
      </c>
      <c r="R6849" s="2" t="str">
        <f>IF((--IF(P6849=0,Q6849,P6849))&gt;(--日期设置!$B$2),IF(P6849=0,Q6849,P6849),Q6849)</f>
        <v>2021-08-22</v>
      </c>
      <c r="S6849" s="2" t="s">
        <v>17928</v>
      </c>
      <c r="T6849" s="8">
        <f>[1]!b_anal_ptmyear($A6849,日期设置!$B$2)</f>
        <v>0.41917808219178082</v>
      </c>
      <c r="U6849" s="8">
        <f>[1]!b_anal_termifexercise($A6849,日期设置!B$2)</f>
        <v>0</v>
      </c>
      <c r="V6849" s="10">
        <f>[1]!b_dq_dirtyprice(A6849,日期设置!$B$2)</f>
        <v>103.9598</v>
      </c>
      <c r="W6849" s="11">
        <f>IF(U6849=0,ROUNDUP((Q6849-日期设置!$B$2)/365,0),ROUNDUP((R6849-日期设置!$B$2)/365,0))</f>
        <v>1</v>
      </c>
      <c r="X6849" s="18">
        <f>_xlfn.IFNA(VLOOKUP(A6849,过往入选债券!A:D,4,0),2)</f>
        <v>2</v>
      </c>
      <c r="Y6849">
        <f>_xlfn.IFNA(VLOOKUP(C6849,[2]Sheet1!$A:$A,1,0),3)</f>
        <v>3</v>
      </c>
    </row>
    <row r="6850" spans="1:25" hidden="1" x14ac:dyDescent="0.2">
      <c r="A6850" s="21" t="s">
        <v>6197</v>
      </c>
      <c r="B6850" s="21" t="s">
        <v>6198</v>
      </c>
      <c r="C6850" s="37" t="s">
        <v>129</v>
      </c>
      <c r="D6850" s="26" t="str">
        <f>[1]!b_calc_yield(A6850,日期设置!$B$2,F6850,1,R6850,1,O6850,L6850,S6850,)</f>
        <v>Fetching...</v>
      </c>
      <c r="E6850" s="26">
        <f t="shared" ref="E6850:E6913" si="214">((O6850*W6850+L6850)/V6850-1)*100</f>
        <v>4.7407642600088451</v>
      </c>
      <c r="F6850" s="18">
        <f>[1]!b_dq_cleanprice($A6850,日期设置!B$2)</f>
        <v>102.92449999999999</v>
      </c>
      <c r="G6850" s="18" t="str">
        <f t="shared" ref="G6850:G6913" si="215">LEFT(T6850,4)&amp;" + "&amp;LEFT(U6850,4)</f>
        <v>1.38 + 0</v>
      </c>
      <c r="H6850" s="27">
        <f>[1]!b_dq_pctchange($A6850,日期设置!$B$2,1)/100</f>
        <v>0</v>
      </c>
      <c r="I6850" s="26">
        <f>[1]!b_pq_pctchange(A6850,日期设置!$B$4,日期设置!$B$2,1)</f>
        <v>0</v>
      </c>
      <c r="J6850" s="26">
        <f>[1]!b_pq_pctchange(A6850,日期设置!$C$4,日期设置!$B$2,1)</f>
        <v>0</v>
      </c>
      <c r="K6850" s="52">
        <f>[1]!b_dq_amount($A6850,日期设置!B$2,2,10000)</f>
        <v>0</v>
      </c>
      <c r="L6850" s="26">
        <f>[1]!b_info_latestpar(A6850,日期设置!$B$2)</f>
        <v>100</v>
      </c>
      <c r="M6850" s="6">
        <f>[1]!b_info_outstandingbalance($A6850,日期设置!B$2)</f>
        <v>10</v>
      </c>
      <c r="N6850" s="7" t="str">
        <f>[1]!b_info_latestissurercreditrating2(A6850,日期设置!$B$2,"102","1")</f>
        <v>AA+</v>
      </c>
      <c r="O6850" s="8">
        <v>5.75</v>
      </c>
      <c r="P6850" s="9">
        <f>[1]!b_info_repurchasedate(A6850)</f>
        <v>0</v>
      </c>
      <c r="Q6850" s="8" t="s">
        <v>16528</v>
      </c>
      <c r="R6850" s="2" t="str">
        <f>IF((--IF(P6850=0,Q6850,P6850))&gt;(--日期设置!$B$2),IF(P6850=0,Q6850,P6850),Q6850)</f>
        <v>2022-08-10</v>
      </c>
      <c r="S6850" s="2" t="s">
        <v>17905</v>
      </c>
      <c r="T6850" s="8">
        <f>[1]!b_anal_ptmyear($A6850,日期设置!$B$2)</f>
        <v>1.3863013698630138</v>
      </c>
      <c r="U6850" s="8">
        <f>[1]!b_anal_termifexercise($A6850,日期设置!B$2)</f>
        <v>0</v>
      </c>
      <c r="V6850" s="10">
        <f>[1]!b_dq_dirtyprice(A6850,日期设置!$B$2)</f>
        <v>106.4533</v>
      </c>
      <c r="W6850" s="11">
        <f>IF(U6850=0,ROUNDUP((Q6850-日期设置!$B$2)/365,0),ROUNDUP((R6850-日期设置!$B$2)/365,0))</f>
        <v>2</v>
      </c>
      <c r="X6850" s="18">
        <f>_xlfn.IFNA(VLOOKUP(A6850,过往入选债券!A:D,4,0),2)</f>
        <v>2</v>
      </c>
      <c r="Y6850">
        <f>_xlfn.IFNA(VLOOKUP(C6850,[2]Sheet1!$A:$A,1,0),3)</f>
        <v>3</v>
      </c>
    </row>
    <row r="6851" spans="1:25" hidden="1" x14ac:dyDescent="0.2">
      <c r="A6851" s="21" t="s">
        <v>8046</v>
      </c>
      <c r="B6851" s="21" t="s">
        <v>8047</v>
      </c>
      <c r="C6851" s="37" t="s">
        <v>1159</v>
      </c>
      <c r="D6851" s="26" t="str">
        <f>[1]!b_calc_yield(A6851,日期设置!$B$2,F6851,1,R6851,1,O6851,L6851,S6851,)</f>
        <v>Fetching...</v>
      </c>
      <c r="E6851" s="26">
        <f t="shared" si="214"/>
        <v>3.2912911169489689</v>
      </c>
      <c r="F6851" s="18">
        <f>[1]!b_dq_cleanprice($A6851,日期设置!B$2)</f>
        <v>102.8862</v>
      </c>
      <c r="G6851" s="18" t="str">
        <f t="shared" si="215"/>
        <v>0.93 + 0</v>
      </c>
      <c r="H6851" s="27">
        <f>[1]!b_dq_pctchange($A6851,日期设置!$B$2,1)/100</f>
        <v>0</v>
      </c>
      <c r="I6851" s="26">
        <f>[1]!b_pq_pctchange(A6851,日期设置!$B$4,日期设置!$B$2,1)</f>
        <v>0</v>
      </c>
      <c r="J6851" s="26">
        <f>[1]!b_pq_pctchange(A6851,日期设置!$C$4,日期设置!$B$2,1)</f>
        <v>0</v>
      </c>
      <c r="K6851" s="52">
        <f>[1]!b_dq_amount($A6851,日期设置!B$2,2,10000)</f>
        <v>0</v>
      </c>
      <c r="L6851" s="26">
        <f>[1]!b_info_latestpar(A6851,日期设置!$B$2)</f>
        <v>100</v>
      </c>
      <c r="M6851" s="6">
        <f>[1]!b_info_outstandingbalance($A6851,日期设置!B$2)</f>
        <v>7</v>
      </c>
      <c r="N6851" s="7" t="str">
        <f>[1]!b_info_latestissurercreditrating2(A6851,日期设置!$B$2,"102","1")</f>
        <v>AA</v>
      </c>
      <c r="O6851" s="8">
        <v>6.75</v>
      </c>
      <c r="P6851" s="9">
        <f>[1]!b_info_repurchasedate(A6851)</f>
        <v>0</v>
      </c>
      <c r="Q6851" s="8" t="s">
        <v>16789</v>
      </c>
      <c r="R6851" s="2" t="str">
        <f>IF((--IF(P6851=0,Q6851,P6851))&gt;(--日期设置!$B$2),IF(P6851=0,Q6851,P6851),Q6851)</f>
        <v>2022-02-25</v>
      </c>
      <c r="S6851" s="2" t="s">
        <v>18490</v>
      </c>
      <c r="T6851" s="8">
        <f>[1]!b_anal_ptmyear($A6851,日期设置!$B$2)</f>
        <v>0.93150684931506844</v>
      </c>
      <c r="U6851" s="8">
        <f>[1]!b_anal_termifexercise($A6851,日期设置!B$2)</f>
        <v>0</v>
      </c>
      <c r="V6851" s="10">
        <f>[1]!b_dq_dirtyprice(A6851,日期设置!$B$2)</f>
        <v>103.3485</v>
      </c>
      <c r="W6851" s="11">
        <f>IF(U6851=0,ROUNDUP((Q6851-日期设置!$B$2)/365,0),ROUNDUP((R6851-日期设置!$B$2)/365,0))</f>
        <v>1</v>
      </c>
      <c r="X6851" s="18">
        <f>_xlfn.IFNA(VLOOKUP(A6851,过往入选债券!A:D,4,0),2)</f>
        <v>2</v>
      </c>
      <c r="Y6851">
        <f>_xlfn.IFNA(VLOOKUP(C6851,[2]Sheet1!$A:$A,1,0),3)</f>
        <v>3</v>
      </c>
    </row>
    <row r="6852" spans="1:25" x14ac:dyDescent="0.2">
      <c r="A6852" s="28" t="s">
        <v>21190</v>
      </c>
      <c r="B6852" s="28" t="s">
        <v>21191</v>
      </c>
      <c r="C6852" s="39" t="s">
        <v>21276</v>
      </c>
      <c r="D6852" s="26" t="str">
        <f>[1]!b_calc_yield(A6852,日期设置!$B$2,F6852,1,R6852,1,O6852,L6852,S6852,)</f>
        <v>Fetching...</v>
      </c>
      <c r="E6852" s="26">
        <f t="shared" si="214"/>
        <v>9.0120939299501046</v>
      </c>
      <c r="F6852" s="18">
        <f>[1]!b_dq_cleanprice($A6852,日期设置!B$2)</f>
        <v>99.907399999999996</v>
      </c>
      <c r="G6852" s="18" t="str">
        <f t="shared" si="215"/>
        <v>2.58 + 0</v>
      </c>
      <c r="H6852" s="27">
        <f>[1]!b_dq_pctchange($A6852,日期设置!$B$2,1)/100</f>
        <v>3.9251733785122703E-4</v>
      </c>
      <c r="I6852" s="26">
        <f>[1]!b_pq_pctchange(A6852,日期设置!$B$4,日期设置!$B$2,1)</f>
        <v>7.7531804066911E-2</v>
      </c>
      <c r="J6852" s="26">
        <f>[1]!b_pq_pctchange(A6852,日期设置!$C$4,日期设置!$B$2,1)</f>
        <v>-2.9618659755648129E-2</v>
      </c>
      <c r="K6852" s="52">
        <f>[1]!b_dq_amount($A6852,日期设置!B$2,2,10000)</f>
        <v>6082.1960550000003</v>
      </c>
      <c r="L6852" s="26">
        <f>[1]!b_info_latestpar(A6852,日期设置!$B$2)</f>
        <v>100</v>
      </c>
      <c r="M6852" s="6">
        <f>[1]!b_info_outstandingbalance($A6852,日期设置!B$2)</f>
        <v>10</v>
      </c>
      <c r="N6852" s="7" t="str">
        <f>[1]!b_info_latestissurercreditrating2(A6852,日期设置!$B$2,"102","1")</f>
        <v>AAA</v>
      </c>
      <c r="O6852" s="8">
        <v>3.5</v>
      </c>
      <c r="P6852" s="9">
        <f>[1]!b_info_repurchasedate(A6852)</f>
        <v>0</v>
      </c>
      <c r="Q6852" s="8" t="s">
        <v>17688</v>
      </c>
      <c r="R6852" s="2" t="str">
        <f>IF((--IF(P6852=0,Q6852,P6852))&gt;(--日期设置!$B$2),IF(P6852=0,Q6852,P6852),Q6852)</f>
        <v>2023-10-21</v>
      </c>
      <c r="S6852" s="31" t="s">
        <v>16150</v>
      </c>
      <c r="T6852" s="8">
        <f>[1]!b_anal_ptmyear($A6852,日期设置!$B$2)</f>
        <v>2.5835616438356164</v>
      </c>
      <c r="U6852" s="8">
        <f>[1]!b_anal_termifexercise($A6852,日期设置!B$2)</f>
        <v>0</v>
      </c>
      <c r="V6852" s="10">
        <f>[1]!b_dq_dirtyprice(A6852,日期设置!$B$2)</f>
        <v>101.36490000000001</v>
      </c>
      <c r="W6852" s="11">
        <f>IF(U6852=0,ROUNDUP((Q6852-日期设置!$B$2)/365,0),ROUNDUP((R6852-日期设置!$B$2)/365,0))</f>
        <v>3</v>
      </c>
      <c r="X6852" s="18">
        <f>_xlfn.IFNA(VLOOKUP(A6852,过往入选债券!A:D,4,0),2)</f>
        <v>2</v>
      </c>
      <c r="Y6852">
        <f>_xlfn.IFNA(VLOOKUP(C6852,[2]Sheet1!$A:$A,1,0),3)</f>
        <v>3</v>
      </c>
    </row>
    <row r="6853" spans="1:25" hidden="1" x14ac:dyDescent="0.2">
      <c r="A6853" s="21" t="s">
        <v>9901</v>
      </c>
      <c r="B6853" s="21" t="s">
        <v>9902</v>
      </c>
      <c r="C6853" s="37" t="s">
        <v>150</v>
      </c>
      <c r="D6853" s="26" t="str">
        <f>[1]!b_calc_yield(A6853,日期设置!$B$2,F6853,1,R6853,1,O6853,L6853,S6853,)</f>
        <v>Fetching...</v>
      </c>
      <c r="E6853" s="26">
        <f t="shared" si="214"/>
        <v>6.7518266535465443</v>
      </c>
      <c r="F6853" s="18">
        <f>[1]!b_dq_cleanprice($A6853,日期设置!B$2)</f>
        <v>99.122</v>
      </c>
      <c r="G6853" s="18" t="str">
        <f t="shared" si="215"/>
        <v>1.91 + 0</v>
      </c>
      <c r="H6853" s="27">
        <f>[1]!b_dq_pctchange($A6853,日期设置!$B$2,1)/100</f>
        <v>0</v>
      </c>
      <c r="I6853" s="26">
        <f>[1]!b_pq_pctchange(A6853,日期设置!$B$4,日期设置!$B$2,1)</f>
        <v>0</v>
      </c>
      <c r="J6853" s="26">
        <f>[1]!b_pq_pctchange(A6853,日期设置!$C$4,日期设置!$B$2,1)</f>
        <v>0</v>
      </c>
      <c r="K6853" s="52">
        <f>[1]!b_dq_amount($A6853,日期设置!B$2,2,10000)</f>
        <v>0</v>
      </c>
      <c r="L6853" s="26">
        <f>[1]!b_info_latestpar(A6853,日期设置!$B$2)</f>
        <v>100</v>
      </c>
      <c r="M6853" s="6">
        <f>[1]!b_info_outstandingbalance($A6853,日期设置!B$2)</f>
        <v>10</v>
      </c>
      <c r="N6853" s="7" t="str">
        <f>[1]!b_info_latestissurercreditrating2(A6853,日期设置!$B$2,"102","1")</f>
        <v>AAA</v>
      </c>
      <c r="O6853" s="8">
        <v>3.05</v>
      </c>
      <c r="P6853" s="9">
        <f>[1]!b_info_repurchasedate(A6853)</f>
        <v>0</v>
      </c>
      <c r="Q6853" s="8" t="s">
        <v>17101</v>
      </c>
      <c r="R6853" s="2" t="str">
        <f>IF((--IF(P6853=0,Q6853,P6853))&gt;(--日期设置!$B$2),IF(P6853=0,Q6853,P6853),Q6853)</f>
        <v>2023-02-18</v>
      </c>
      <c r="S6853" s="2" t="s">
        <v>18713</v>
      </c>
      <c r="T6853" s="8">
        <f>[1]!b_anal_ptmyear($A6853,日期设置!$B$2)</f>
        <v>1.9123287671232876</v>
      </c>
      <c r="U6853" s="8">
        <f>[1]!b_anal_termifexercise($A6853,日期设置!B$2)</f>
        <v>0</v>
      </c>
      <c r="V6853" s="10">
        <f>[1]!b_dq_dirtyprice(A6853,日期设置!$B$2)</f>
        <v>99.389399999999995</v>
      </c>
      <c r="W6853" s="11">
        <f>IF(U6853=0,ROUNDUP((Q6853-日期设置!$B$2)/365,0),ROUNDUP((R6853-日期设置!$B$2)/365,0))</f>
        <v>2</v>
      </c>
      <c r="X6853" s="18">
        <f>_xlfn.IFNA(VLOOKUP(A6853,过往入选债券!A:D,4,0),2)</f>
        <v>2</v>
      </c>
      <c r="Y6853">
        <f>_xlfn.IFNA(VLOOKUP(C6853,[2]Sheet1!$A:$A,1,0),3)</f>
        <v>3</v>
      </c>
    </row>
    <row r="6854" spans="1:25" hidden="1" x14ac:dyDescent="0.2">
      <c r="A6854" s="21" t="s">
        <v>5111</v>
      </c>
      <c r="B6854" s="21" t="s">
        <v>5112</v>
      </c>
      <c r="C6854" s="37" t="s">
        <v>5113</v>
      </c>
      <c r="D6854" s="26" t="str">
        <f>[1]!b_calc_yield(A6854,日期设置!$B$2,F6854,1,R6854,1,O6854,L6854,S6854,)</f>
        <v>Fetching...</v>
      </c>
      <c r="E6854" s="26">
        <f t="shared" si="214"/>
        <v>1.6826604510481014</v>
      </c>
      <c r="F6854" s="18">
        <f>[1]!b_dq_cleanprice($A6854,日期设置!B$2)</f>
        <v>100.34690000000001</v>
      </c>
      <c r="G6854" s="18" t="str">
        <f t="shared" si="215"/>
        <v>0.47 + 0</v>
      </c>
      <c r="H6854" s="27">
        <f>[1]!b_dq_pctchange($A6854,日期设置!$B$2,1)/100</f>
        <v>0</v>
      </c>
      <c r="I6854" s="26">
        <f>[1]!b_pq_pctchange(A6854,日期设置!$B$4,日期设置!$B$2,1)</f>
        <v>0</v>
      </c>
      <c r="J6854" s="26">
        <f>[1]!b_pq_pctchange(A6854,日期设置!$C$4,日期设置!$B$2,1)</f>
        <v>0</v>
      </c>
      <c r="K6854" s="52">
        <f>[1]!b_dq_amount($A6854,日期设置!B$2,2,10000)</f>
        <v>0</v>
      </c>
      <c r="L6854" s="26">
        <f>[1]!b_info_latestpar(A6854,日期设置!$B$2)</f>
        <v>100</v>
      </c>
      <c r="M6854" s="6">
        <f>[1]!b_info_outstandingbalance($A6854,日期设置!B$2)</f>
        <v>2</v>
      </c>
      <c r="N6854" s="7" t="str">
        <f>[1]!b_info_latestissurercreditrating2(A6854,日期设置!$B$2,"102","1")</f>
        <v>AA</v>
      </c>
      <c r="O6854" s="8">
        <v>4.3499999999999996</v>
      </c>
      <c r="P6854" s="9">
        <f>[1]!b_info_repurchasedate(A6854)</f>
        <v>0</v>
      </c>
      <c r="Q6854" s="8" t="s">
        <v>17246</v>
      </c>
      <c r="R6854" s="2" t="str">
        <f>IF((--IF(P6854=0,Q6854,P6854))&gt;(--日期设置!$B$2),IF(P6854=0,Q6854,P6854),Q6854)</f>
        <v>2021-09-12</v>
      </c>
      <c r="S6854" s="2" t="s">
        <v>18920</v>
      </c>
      <c r="T6854" s="8">
        <f>[1]!b_anal_ptmyear($A6854,日期设置!$B$2)</f>
        <v>0.47671232876712327</v>
      </c>
      <c r="U6854" s="8">
        <f>[1]!b_anal_termifexercise($A6854,日期设置!B$2)</f>
        <v>0</v>
      </c>
      <c r="V6854" s="10">
        <f>[1]!b_dq_dirtyprice(A6854,日期设置!$B$2)</f>
        <v>102.6232</v>
      </c>
      <c r="W6854" s="11">
        <f>IF(U6854=0,ROUNDUP((Q6854-日期设置!$B$2)/365,0),ROUNDUP((R6854-日期设置!$B$2)/365,0))</f>
        <v>1</v>
      </c>
      <c r="X6854" s="18">
        <f>_xlfn.IFNA(VLOOKUP(A6854,过往入选债券!A:D,4,0),2)</f>
        <v>2</v>
      </c>
      <c r="Y6854">
        <f>_xlfn.IFNA(VLOOKUP(C6854,[2]Sheet1!$A:$A,1,0),3)</f>
        <v>3</v>
      </c>
    </row>
    <row r="6855" spans="1:25" hidden="1" x14ac:dyDescent="0.2">
      <c r="A6855" s="21" t="s">
        <v>2670</v>
      </c>
      <c r="B6855" s="21" t="s">
        <v>2671</v>
      </c>
      <c r="C6855" s="37" t="s">
        <v>264</v>
      </c>
      <c r="D6855" s="26" t="str">
        <f>[1]!b_calc_yield(A6855,日期设置!$B$2,F6855,1,R6855,1,O6855,L6855,S6855,)</f>
        <v>Fetching...</v>
      </c>
      <c r="E6855" s="26">
        <f t="shared" si="214"/>
        <v>3.3743160503473701</v>
      </c>
      <c r="F6855" s="18">
        <f>[1]!b_dq_cleanprice($A6855,日期设置!B$2)</f>
        <v>101.1503</v>
      </c>
      <c r="G6855" s="18" t="str">
        <f t="shared" si="215"/>
        <v>0.95 + 0</v>
      </c>
      <c r="H6855" s="27">
        <f>[1]!b_dq_pctchange($A6855,日期设置!$B$2,1)/100</f>
        <v>0</v>
      </c>
      <c r="I6855" s="26">
        <f>[1]!b_pq_pctchange(A6855,日期设置!$B$4,日期设置!$B$2,1)</f>
        <v>0</v>
      </c>
      <c r="J6855" s="26">
        <f>[1]!b_pq_pctchange(A6855,日期设置!$C$4,日期设置!$B$2,1)</f>
        <v>1.1503000000000014</v>
      </c>
      <c r="K6855" s="52">
        <f>[1]!b_dq_amount($A6855,日期设置!B$2,2,10000)</f>
        <v>0</v>
      </c>
      <c r="L6855" s="26">
        <f>[1]!b_info_latestpar(A6855,日期设置!$B$2)</f>
        <v>100</v>
      </c>
      <c r="M6855" s="6">
        <f>[1]!b_info_outstandingbalance($A6855,日期设置!B$2)</f>
        <v>4</v>
      </c>
      <c r="N6855" s="7">
        <f>[1]!b_info_latestissurercreditrating2(A6855,日期设置!$B$2,"102","1")</f>
        <v>0</v>
      </c>
      <c r="O6855" s="8">
        <v>4.78</v>
      </c>
      <c r="P6855" s="9">
        <f>[1]!b_info_repurchasedate(A6855)</f>
        <v>0</v>
      </c>
      <c r="Q6855" s="8" t="s">
        <v>17209</v>
      </c>
      <c r="R6855" s="2" t="str">
        <f>IF((--IF(P6855=0,Q6855,P6855))&gt;(--日期设置!$B$2),IF(P6855=0,Q6855,P6855),Q6855)</f>
        <v>2022-03-06</v>
      </c>
      <c r="S6855" s="2" t="s">
        <v>18386</v>
      </c>
      <c r="T6855" s="8">
        <f>[1]!b_anal_ptmyear($A6855,日期设置!$B$2)</f>
        <v>0.95616438356164379</v>
      </c>
      <c r="U6855" s="8">
        <f>[1]!b_anal_termifexercise($A6855,日期设置!B$2)</f>
        <v>0</v>
      </c>
      <c r="V6855" s="10">
        <f>[1]!b_dq_dirtyprice(A6855,日期设置!$B$2)</f>
        <v>101.35980000000001</v>
      </c>
      <c r="W6855" s="11">
        <f>IF(U6855=0,ROUNDUP((Q6855-日期设置!$B$2)/365,0),ROUNDUP((R6855-日期设置!$B$2)/365,0))</f>
        <v>1</v>
      </c>
      <c r="X6855" s="18">
        <f>_xlfn.IFNA(VLOOKUP(A6855,过往入选债券!A:D,4,0),2)</f>
        <v>2</v>
      </c>
      <c r="Y6855">
        <f>_xlfn.IFNA(VLOOKUP(C6855,[2]Sheet1!$A:$A,1,0),3)</f>
        <v>3</v>
      </c>
    </row>
    <row r="6856" spans="1:25" hidden="1" x14ac:dyDescent="0.2">
      <c r="A6856" s="28" t="s">
        <v>21488</v>
      </c>
      <c r="B6856" s="28" t="s">
        <v>21489</v>
      </c>
      <c r="C6856" s="39" t="s">
        <v>21267</v>
      </c>
      <c r="D6856" s="26" t="str">
        <f>[1]!b_calc_yield(A6856,日期设置!$B$2,F6856,1,R6856,1,O6856,L6856,S6856,)</f>
        <v>Fetching...</v>
      </c>
      <c r="E6856" s="26">
        <f t="shared" si="214"/>
        <v>5.7814993581314367</v>
      </c>
      <c r="F6856" s="18">
        <f>[1]!b_dq_cleanprice($A6856,日期设置!B$2)</f>
        <v>101.0796</v>
      </c>
      <c r="G6856" s="18" t="str">
        <f t="shared" si="215"/>
        <v>1.66 + 1.66</v>
      </c>
      <c r="H6856" s="27">
        <f>[1]!b_dq_pctchange($A6856,日期设置!$B$2,1)/100</f>
        <v>0</v>
      </c>
      <c r="I6856" s="26">
        <f>[1]!b_pq_pctchange(A6856,日期设置!$B$4,日期设置!$B$2,1)</f>
        <v>0</v>
      </c>
      <c r="J6856" s="26">
        <f>[1]!b_pq_pctchange(A6856,日期设置!$C$4,日期设置!$B$2,1)</f>
        <v>0.82260318448274627</v>
      </c>
      <c r="K6856" s="52">
        <f>[1]!b_dq_amount($A6856,日期设置!B$2,2,10000)</f>
        <v>0</v>
      </c>
      <c r="L6856" s="26">
        <f>[1]!b_info_latestpar(A6856,日期设置!$B$2)</f>
        <v>100</v>
      </c>
      <c r="M6856" s="6">
        <f>[1]!b_info_outstandingbalance($A6856,日期设置!B$2)</f>
        <v>15</v>
      </c>
      <c r="N6856" s="7" t="str">
        <f>[1]!b_info_latestissurercreditrating2(A6856,日期设置!$B$2,"102","1")</f>
        <v>AAA</v>
      </c>
      <c r="O6856" s="43">
        <v>4.22</v>
      </c>
      <c r="P6856" s="9">
        <f>[1]!b_info_repurchasedate(A6856)</f>
        <v>0</v>
      </c>
      <c r="Q6856" s="31" t="s">
        <v>17065</v>
      </c>
      <c r="R6856" s="2" t="str">
        <f>IF((--IF(P6856=0,Q6856,P6856))&gt;(--日期设置!$B$2),IF(P6856=0,Q6856,P6856),Q6856)</f>
        <v>2022-11-18</v>
      </c>
      <c r="S6856" s="31" t="s">
        <v>17404</v>
      </c>
      <c r="T6856" s="8">
        <f>[1]!b_anal_ptmyear($A6856,日期设置!$B$2)</f>
        <v>1.6602739726027398</v>
      </c>
      <c r="U6856" s="8">
        <f>[1]!b_anal_termifexercise($A6856,日期设置!B$2)</f>
        <v>1.6602739726027398</v>
      </c>
      <c r="V6856" s="10">
        <f>[1]!b_dq_dirtyprice(A6856,日期设置!$B$2)</f>
        <v>102.5132</v>
      </c>
      <c r="W6856" s="11">
        <f>IF(U6856=0,ROUNDUP((Q6856-日期设置!$B$2)/365,0),ROUNDUP((R6856-日期设置!$B$2)/365,0))</f>
        <v>2</v>
      </c>
      <c r="X6856" s="18">
        <f>_xlfn.IFNA(VLOOKUP(A6856,过往入选债券!A:D,4,0),2)</f>
        <v>2</v>
      </c>
      <c r="Y6856">
        <f>_xlfn.IFNA(VLOOKUP(C6856,[2]Sheet1!$A:$A,1,0),3)</f>
        <v>3</v>
      </c>
    </row>
    <row r="6857" spans="1:25" hidden="1" x14ac:dyDescent="0.2">
      <c r="A6857" s="21" t="s">
        <v>5963</v>
      </c>
      <c r="B6857" s="21" t="s">
        <v>5964</v>
      </c>
      <c r="C6857" s="37" t="s">
        <v>3386</v>
      </c>
      <c r="D6857" s="26" t="str">
        <f>[1]!b_calc_yield(A6857,日期设置!$B$2,F6857,1,R6857,1,O6857,L6857,S6857,)</f>
        <v>Fetching...</v>
      </c>
      <c r="E6857" s="26">
        <f t="shared" si="214"/>
        <v>4.7160789395240155</v>
      </c>
      <c r="F6857" s="18">
        <f>[1]!b_dq_cleanprice($A6857,日期设置!B$2)</f>
        <v>102.8278</v>
      </c>
      <c r="G6857" s="18" t="str">
        <f t="shared" si="215"/>
        <v>1.38 + 0</v>
      </c>
      <c r="H6857" s="27">
        <f>[1]!b_dq_pctchange($A6857,日期设置!$B$2,1)/100</f>
        <v>0</v>
      </c>
      <c r="I6857" s="26">
        <f>[1]!b_pq_pctchange(A6857,日期设置!$B$4,日期设置!$B$2,1)</f>
        <v>0</v>
      </c>
      <c r="J6857" s="26">
        <f>[1]!b_pq_pctchange(A6857,日期设置!$C$4,日期设置!$B$2,1)</f>
        <v>0</v>
      </c>
      <c r="K6857" s="52">
        <f>[1]!b_dq_amount($A6857,日期设置!B$2,2,10000)</f>
        <v>0</v>
      </c>
      <c r="L6857" s="26">
        <f>[1]!b_info_latestpar(A6857,日期设置!$B$2)</f>
        <v>100</v>
      </c>
      <c r="M6857" s="6">
        <f>[1]!b_info_outstandingbalance($A6857,日期设置!B$2)</f>
        <v>4</v>
      </c>
      <c r="N6857" s="7" t="str">
        <f>[1]!b_info_latestissurercreditrating2(A6857,日期设置!$B$2,"102","1")</f>
        <v>AA</v>
      </c>
      <c r="O6857" s="8">
        <v>5.68</v>
      </c>
      <c r="P6857" s="9">
        <f>[1]!b_info_repurchasedate(A6857)</f>
        <v>0</v>
      </c>
      <c r="Q6857" s="8" t="s">
        <v>17555</v>
      </c>
      <c r="R6857" s="2" t="str">
        <f>IF((--IF(P6857=0,Q6857,P6857))&gt;(--日期设置!$B$2),IF(P6857=0,Q6857,P6857),Q6857)</f>
        <v>2022-08-08</v>
      </c>
      <c r="S6857" s="2" t="s">
        <v>18251</v>
      </c>
      <c r="T6857" s="8">
        <f>[1]!b_anal_ptmyear($A6857,日期设置!$B$2)</f>
        <v>1.3808219178082193</v>
      </c>
      <c r="U6857" s="8">
        <f>[1]!b_anal_termifexercise($A6857,日期设置!B$2)</f>
        <v>0</v>
      </c>
      <c r="V6857" s="10">
        <f>[1]!b_dq_dirtyprice(A6857,日期设置!$B$2)</f>
        <v>106.3447</v>
      </c>
      <c r="W6857" s="11">
        <f>IF(U6857=0,ROUNDUP((Q6857-日期设置!$B$2)/365,0),ROUNDUP((R6857-日期设置!$B$2)/365,0))</f>
        <v>2</v>
      </c>
      <c r="X6857" s="18">
        <f>_xlfn.IFNA(VLOOKUP(A6857,过往入选债券!A:D,4,0),2)</f>
        <v>2</v>
      </c>
      <c r="Y6857">
        <f>_xlfn.IFNA(VLOOKUP(C6857,[2]Sheet1!$A:$A,1,0),3)</f>
        <v>3</v>
      </c>
    </row>
    <row r="6858" spans="1:25" hidden="1" x14ac:dyDescent="0.2">
      <c r="A6858" s="21" t="s">
        <v>1865</v>
      </c>
      <c r="B6858" s="21" t="s">
        <v>1866</v>
      </c>
      <c r="C6858" s="37" t="s">
        <v>1515</v>
      </c>
      <c r="D6858" s="26" t="str">
        <f>[1]!b_calc_yield(A6858,日期设置!$B$2,F6858,1,R6858,1,O6858,L6858,S6858,)</f>
        <v>Fetching...</v>
      </c>
      <c r="E6858" s="26">
        <f t="shared" si="214"/>
        <v>1.4014862723465527</v>
      </c>
      <c r="F6858" s="18">
        <f>[1]!b_dq_cleanprice($A6858,日期设置!B$2)</f>
        <v>101.2253</v>
      </c>
      <c r="G6858" s="18" t="str">
        <f t="shared" si="215"/>
        <v>2.39 + 0.40</v>
      </c>
      <c r="H6858" s="27">
        <f>[1]!b_dq_pctchange($A6858,日期设置!$B$2,1)/100</f>
        <v>0</v>
      </c>
      <c r="I6858" s="26">
        <f>[1]!b_pq_pctchange(A6858,日期设置!$B$4,日期设置!$B$2,1)</f>
        <v>0</v>
      </c>
      <c r="J6858" s="26">
        <f>[1]!b_pq_pctchange(A6858,日期设置!$C$4,日期设置!$B$2,1)</f>
        <v>-0.63920531231440891</v>
      </c>
      <c r="K6858" s="52">
        <f>[1]!b_dq_amount($A6858,日期设置!B$2,2,10000)</f>
        <v>0</v>
      </c>
      <c r="L6858" s="26">
        <f>[1]!b_info_latestpar(A6858,日期设置!$B$2)</f>
        <v>100</v>
      </c>
      <c r="M6858" s="6">
        <f>[1]!b_info_outstandingbalance($A6858,日期设置!B$2)</f>
        <v>5</v>
      </c>
      <c r="N6858" s="7">
        <f>[1]!b_info_latestissurercreditrating2(A6858,日期设置!$B$2,"102","1")</f>
        <v>0</v>
      </c>
      <c r="O6858" s="8">
        <v>6.8</v>
      </c>
      <c r="P6858" s="9" t="str">
        <f>[1]!b_info_repurchasedate(A6858)</f>
        <v>2021-08-16</v>
      </c>
      <c r="Q6858" s="8" t="s">
        <v>17022</v>
      </c>
      <c r="R6858" s="2" t="str">
        <f>IF((--IF(P6858=0,Q6858,P6858))&gt;(--日期设置!$B$2),IF(P6858=0,Q6858,P6858),Q6858)</f>
        <v>2021-08-16</v>
      </c>
      <c r="S6858" s="2" t="s">
        <v>18541</v>
      </c>
      <c r="T6858" s="8">
        <f>[1]!b_anal_ptmyear($A6858,日期设置!$B$2)</f>
        <v>2.3972602739726026</v>
      </c>
      <c r="U6858" s="8">
        <f>[1]!b_anal_termifexercise($A6858,日期设置!B$2)</f>
        <v>0.40273972602739727</v>
      </c>
      <c r="V6858" s="10">
        <f>[1]!b_dq_dirtyprice(A6858,日期设置!$B$2)</f>
        <v>105.32389999999999</v>
      </c>
      <c r="W6858" s="11">
        <f>IF(U6858=0,ROUNDUP((Q6858-日期设置!$B$2)/365,0),ROUNDUP((R6858-日期设置!$B$2)/365,0))</f>
        <v>1</v>
      </c>
      <c r="X6858" s="18">
        <f>_xlfn.IFNA(VLOOKUP(A6858,过往入选债券!A:D,4,0),2)</f>
        <v>2</v>
      </c>
      <c r="Y6858">
        <f>_xlfn.IFNA(VLOOKUP(C6858,[2]Sheet1!$A:$A,1,0),3)</f>
        <v>3</v>
      </c>
    </row>
    <row r="6859" spans="1:25" hidden="1" x14ac:dyDescent="0.2">
      <c r="A6859" s="21" t="s">
        <v>13308</v>
      </c>
      <c r="B6859" s="21" t="s">
        <v>13309</v>
      </c>
      <c r="C6859" s="37" t="s">
        <v>13310</v>
      </c>
      <c r="D6859" s="26" t="str">
        <f>[1]!b_calc_yield(A6859,日期设置!$B$2,F6859,1,R6859,1,O6859,L6859,S6859,)</f>
        <v>Fetching...</v>
      </c>
      <c r="E6859" s="26">
        <f t="shared" si="214"/>
        <v>17.151570098079617</v>
      </c>
      <c r="F6859" s="18">
        <f>[1]!b_dq_cleanprice($A6859,日期设置!B$2)</f>
        <v>59.300199999999997</v>
      </c>
      <c r="G6859" s="18" t="str">
        <f t="shared" si="215"/>
        <v>2.38 + 0</v>
      </c>
      <c r="H6859" s="27">
        <f>[1]!b_dq_pctchange($A6859,日期设置!$B$2,1)/100</f>
        <v>0</v>
      </c>
      <c r="I6859" s="26">
        <f>[1]!b_pq_pctchange(A6859,日期设置!$B$4,日期设置!$B$2,1)</f>
        <v>0</v>
      </c>
      <c r="J6859" s="26">
        <f>[1]!b_pq_pctchange(A6859,日期设置!$C$4,日期设置!$B$2,1)</f>
        <v>9.0300388038489332E-2</v>
      </c>
      <c r="K6859" s="52">
        <f>[1]!b_dq_amount($A6859,日期设置!B$2,2,10000)</f>
        <v>0</v>
      </c>
      <c r="L6859" s="26">
        <f>[1]!b_info_latestpar(A6859,日期设置!$B$2)</f>
        <v>60</v>
      </c>
      <c r="M6859" s="6">
        <f>[1]!b_info_outstandingbalance($A6859,日期设置!B$2)</f>
        <v>9</v>
      </c>
      <c r="N6859" s="7" t="str">
        <f>[1]!b_info_latestissurercreditrating2(A6859,日期设置!$B$2,"102","1")</f>
        <v>AA</v>
      </c>
      <c r="O6859" s="8">
        <v>3.69</v>
      </c>
      <c r="P6859" s="9">
        <f>[1]!b_info_repurchasedate(A6859)</f>
        <v>0</v>
      </c>
      <c r="Q6859" s="8" t="s">
        <v>16879</v>
      </c>
      <c r="R6859" s="2" t="str">
        <f>IF((--IF(P6859=0,Q6859,P6859))&gt;(--日期设置!$B$2),IF(P6859=0,Q6859,P6859),Q6859)</f>
        <v>2023-08-09</v>
      </c>
      <c r="S6859" s="2" t="s">
        <v>18755</v>
      </c>
      <c r="T6859" s="8">
        <f>[1]!b_anal_ptmyear($A6859,日期设置!$B$2)</f>
        <v>2.3835616438356162</v>
      </c>
      <c r="U6859" s="8">
        <f>[1]!b_anal_termifexercise($A6859,日期设置!B$2)</f>
        <v>0</v>
      </c>
      <c r="V6859" s="10">
        <f>[1]!b_dq_dirtyprice(A6859,日期设置!$B$2)</f>
        <v>60.664999999999999</v>
      </c>
      <c r="W6859" s="11">
        <f>IF(U6859=0,ROUNDUP((Q6859-日期设置!$B$2)/365,0),ROUNDUP((R6859-日期设置!$B$2)/365,0))</f>
        <v>3</v>
      </c>
      <c r="X6859" s="18">
        <f>_xlfn.IFNA(VLOOKUP(A6859,过往入选债券!A:D,4,0),2)</f>
        <v>2</v>
      </c>
      <c r="Y6859">
        <f>_xlfn.IFNA(VLOOKUP(C6859,[2]Sheet1!$A:$A,1,0),3)</f>
        <v>3</v>
      </c>
    </row>
    <row r="6860" spans="1:25" hidden="1" x14ac:dyDescent="0.2">
      <c r="A6860" s="21" t="s">
        <v>6738</v>
      </c>
      <c r="B6860" s="21" t="s">
        <v>6739</v>
      </c>
      <c r="C6860" s="37" t="s">
        <v>150</v>
      </c>
      <c r="D6860" s="26" t="str">
        <f>[1]!b_calc_yield(A6860,日期设置!$B$2,F6860,1,R6860,1,O6860,L6860,S6860,)</f>
        <v>Fetching...</v>
      </c>
      <c r="E6860" s="26">
        <f t="shared" si="214"/>
        <v>7.0383231005157088</v>
      </c>
      <c r="F6860" s="18">
        <f>[1]!b_dq_cleanprice($A6860,日期设置!B$2)</f>
        <v>102.6574</v>
      </c>
      <c r="G6860" s="18" t="str">
        <f t="shared" si="215"/>
        <v>2.09 + 0</v>
      </c>
      <c r="H6860" s="27">
        <f>[1]!b_dq_pctchange($A6860,日期设置!$B$2,1)/100</f>
        <v>0</v>
      </c>
      <c r="I6860" s="26">
        <f>[1]!b_pq_pctchange(A6860,日期设置!$B$4,日期设置!$B$2,1)</f>
        <v>0</v>
      </c>
      <c r="J6860" s="26">
        <f>[1]!b_pq_pctchange(A6860,日期设置!$C$4,日期设置!$B$2,1)</f>
        <v>0</v>
      </c>
      <c r="K6860" s="52">
        <f>[1]!b_dq_amount($A6860,日期设置!B$2,2,10000)</f>
        <v>0</v>
      </c>
      <c r="L6860" s="26">
        <f>[1]!b_info_latestpar(A6860,日期设置!$B$2)</f>
        <v>100</v>
      </c>
      <c r="M6860" s="6">
        <f>[1]!b_info_outstandingbalance($A6860,日期设置!B$2)</f>
        <v>5</v>
      </c>
      <c r="N6860" s="7" t="str">
        <f>[1]!b_info_latestissurercreditrating2(A6860,日期设置!$B$2,"102","1")</f>
        <v>AAA</v>
      </c>
      <c r="O6860" s="8">
        <v>4.87</v>
      </c>
      <c r="P6860" s="9">
        <f>[1]!b_info_repurchasedate(A6860)</f>
        <v>0</v>
      </c>
      <c r="Q6860" s="8" t="s">
        <v>16872</v>
      </c>
      <c r="R6860" s="2" t="str">
        <f>IF((--IF(P6860=0,Q6860,P6860))&gt;(--日期设置!$B$2),IF(P6860=0,Q6860,P6860),Q6860)</f>
        <v>2023-04-25</v>
      </c>
      <c r="S6860" s="2" t="s">
        <v>18544</v>
      </c>
      <c r="T6860" s="8">
        <f>[1]!b_anal_ptmyear($A6860,日期设置!$B$2)</f>
        <v>2.0931506849315067</v>
      </c>
      <c r="U6860" s="8">
        <f>[1]!b_anal_termifexercise($A6860,日期设置!B$2)</f>
        <v>0</v>
      </c>
      <c r="V6860" s="10">
        <f>[1]!b_dq_dirtyprice(A6860,日期设置!$B$2)</f>
        <v>107.07380000000001</v>
      </c>
      <c r="W6860" s="11">
        <f>IF(U6860=0,ROUNDUP((Q6860-日期设置!$B$2)/365,0),ROUNDUP((R6860-日期设置!$B$2)/365,0))</f>
        <v>3</v>
      </c>
      <c r="X6860" s="18">
        <f>_xlfn.IFNA(VLOOKUP(A6860,过往入选债券!A:D,4,0),2)</f>
        <v>2</v>
      </c>
      <c r="Y6860">
        <f>_xlfn.IFNA(VLOOKUP(C6860,[2]Sheet1!$A:$A,1,0),3)</f>
        <v>3</v>
      </c>
    </row>
    <row r="6861" spans="1:25" hidden="1" x14ac:dyDescent="0.2">
      <c r="A6861" s="21" t="s">
        <v>2602</v>
      </c>
      <c r="B6861" s="21" t="s">
        <v>2603</v>
      </c>
      <c r="C6861" s="37" t="s">
        <v>534</v>
      </c>
      <c r="D6861" s="26" t="str">
        <f>[1]!b_calc_yield(A6861,日期设置!$B$2,F6861,1,R6861,1,O6861,L6861,S6861,)</f>
        <v>Fetching...</v>
      </c>
      <c r="E6861" s="26">
        <f t="shared" si="214"/>
        <v>3.0435577144137138</v>
      </c>
      <c r="F6861" s="18">
        <f>[1]!b_dq_cleanprice($A6861,日期设置!B$2)</f>
        <v>101.11369999999999</v>
      </c>
      <c r="G6861" s="18" t="str">
        <f t="shared" si="215"/>
        <v>2.86 + 0.86</v>
      </c>
      <c r="H6861" s="27">
        <f>[1]!b_dq_pctchange($A6861,日期设置!$B$2,1)/100</f>
        <v>0</v>
      </c>
      <c r="I6861" s="26">
        <f>[1]!b_pq_pctchange(A6861,日期设置!$B$4,日期设置!$B$2,1)</f>
        <v>0.14916340722501309</v>
      </c>
      <c r="J6861" s="26">
        <f>[1]!b_pq_pctchange(A6861,日期设置!$C$4,日期设置!$B$2,1)</f>
        <v>0.14916340722501309</v>
      </c>
      <c r="K6861" s="52">
        <f>[1]!b_dq_amount($A6861,日期设置!B$2,2,10000)</f>
        <v>0</v>
      </c>
      <c r="L6861" s="26">
        <f>[1]!b_info_latestpar(A6861,日期设置!$B$2)</f>
        <v>100</v>
      </c>
      <c r="M6861" s="6">
        <f>[1]!b_info_outstandingbalance($A6861,日期设置!B$2)</f>
        <v>6</v>
      </c>
      <c r="N6861" s="7">
        <f>[1]!b_info_latestissurercreditrating2(A6861,日期设置!$B$2,"102","1")</f>
        <v>0</v>
      </c>
      <c r="O6861" s="8">
        <v>4.88</v>
      </c>
      <c r="P6861" s="9" t="str">
        <f>[1]!b_info_repurchasedate(A6861)</f>
        <v>2022-01-31</v>
      </c>
      <c r="Q6861" s="8" t="s">
        <v>16287</v>
      </c>
      <c r="R6861" s="2" t="str">
        <f>IF((--IF(P6861=0,Q6861,P6861))&gt;(--日期设置!$B$2),IF(P6861=0,Q6861,P6861),Q6861)</f>
        <v>2022-01-31</v>
      </c>
      <c r="S6861" s="2" t="s">
        <v>18069</v>
      </c>
      <c r="T6861" s="8">
        <f>[1]!b_anal_ptmyear($A6861,日期设置!$B$2)</f>
        <v>2.8630136986301369</v>
      </c>
      <c r="U6861" s="8">
        <f>[1]!b_anal_termifexercise($A6861,日期设置!B$2)</f>
        <v>0.86301369863013699</v>
      </c>
      <c r="V6861" s="10">
        <f>[1]!b_dq_dirtyprice(A6861,日期设置!$B$2)</f>
        <v>101.7822</v>
      </c>
      <c r="W6861" s="11">
        <f>IF(U6861=0,ROUNDUP((Q6861-日期设置!$B$2)/365,0),ROUNDUP((R6861-日期设置!$B$2)/365,0))</f>
        <v>1</v>
      </c>
      <c r="X6861" s="18">
        <f>_xlfn.IFNA(VLOOKUP(A6861,过往入选债券!A:D,4,0),2)</f>
        <v>2</v>
      </c>
      <c r="Y6861">
        <f>_xlfn.IFNA(VLOOKUP(C6861,[2]Sheet1!$A:$A,1,0),3)</f>
        <v>3</v>
      </c>
    </row>
    <row r="6862" spans="1:25" x14ac:dyDescent="0.2">
      <c r="A6862" s="21" t="s">
        <v>1111</v>
      </c>
      <c r="B6862" s="21" t="s">
        <v>1112</v>
      </c>
      <c r="C6862" s="37" t="s">
        <v>514</v>
      </c>
      <c r="D6862" s="26" t="str">
        <f>[1]!b_calc_yield(A6862,日期设置!$B$2,F6862,1,R6862,1,O6862,L6862,S6862,)</f>
        <v>Fetching...</v>
      </c>
      <c r="E6862" s="26">
        <f t="shared" si="214"/>
        <v>4.5170749541583621</v>
      </c>
      <c r="F6862" s="18">
        <f>[1]!b_dq_cleanprice($A6862,日期设置!B$2)</f>
        <v>102.44629999999999</v>
      </c>
      <c r="G6862" s="18" t="str">
        <f t="shared" si="215"/>
        <v>1.32 + 0</v>
      </c>
      <c r="H6862" s="27">
        <f>[1]!b_dq_pctchange($A6862,日期设置!$B$2,1)/100</f>
        <v>1.1365191048567909E-3</v>
      </c>
      <c r="I6862" s="26">
        <f>[1]!b_pq_pctchange(A6862,日期设置!$B$4,日期设置!$B$2,1)</f>
        <v>0.23119068584287247</v>
      </c>
      <c r="J6862" s="26">
        <f>[1]!b_pq_pctchange(A6862,日期设置!$C$4,日期设置!$B$2,1)</f>
        <v>0.23119068584287247</v>
      </c>
      <c r="K6862" s="52">
        <f>[1]!b_dq_amount($A6862,日期设置!B$2,2,10000)</f>
        <v>3183.7857123000003</v>
      </c>
      <c r="L6862" s="26">
        <f>[1]!b_info_latestpar(A6862,日期设置!$B$2)</f>
        <v>100</v>
      </c>
      <c r="M6862" s="6">
        <f>[1]!b_info_outstandingbalance($A6862,日期设置!B$2)</f>
        <v>20</v>
      </c>
      <c r="N6862" s="7">
        <f>[1]!b_info_latestissurercreditrating2(A6862,日期设置!$B$2,"102","1")</f>
        <v>0</v>
      </c>
      <c r="O6862" s="8">
        <v>5.46</v>
      </c>
      <c r="P6862" s="9">
        <f>[1]!b_info_repurchasedate(A6862)</f>
        <v>0</v>
      </c>
      <c r="Q6862" s="8" t="s">
        <v>16737</v>
      </c>
      <c r="R6862" s="2" t="str">
        <f>IF((--IF(P6862=0,Q6862,P6862))&gt;(--日期设置!$B$2),IF(P6862=0,Q6862,P6862),Q6862)</f>
        <v>2022-07-19</v>
      </c>
      <c r="S6862" s="2" t="s">
        <v>18843</v>
      </c>
      <c r="T6862" s="8">
        <f>[1]!b_anal_ptmyear($A6862,日期设置!$B$2)</f>
        <v>1.3260273972602739</v>
      </c>
      <c r="U6862" s="8">
        <f>[1]!b_anal_termifexercise($A6862,日期设置!B$2)</f>
        <v>0</v>
      </c>
      <c r="V6862" s="10">
        <f>[1]!b_dq_dirtyprice(A6862,日期设置!$B$2)</f>
        <v>106.1262</v>
      </c>
      <c r="W6862" s="11">
        <f>IF(U6862=0,ROUNDUP((Q6862-日期设置!$B$2)/365,0),ROUNDUP((R6862-日期设置!$B$2)/365,0))</f>
        <v>2</v>
      </c>
      <c r="X6862" s="18">
        <f>_xlfn.IFNA(VLOOKUP(A6862,过往入选债券!A:D,4,0),2)</f>
        <v>2</v>
      </c>
      <c r="Y6862">
        <f>_xlfn.IFNA(VLOOKUP(C6862,[2]Sheet1!$A:$A,1,0),3)</f>
        <v>3</v>
      </c>
    </row>
    <row r="6863" spans="1:25" hidden="1" x14ac:dyDescent="0.2">
      <c r="A6863" s="21" t="s">
        <v>5251</v>
      </c>
      <c r="B6863" s="21" t="s">
        <v>5252</v>
      </c>
      <c r="C6863" s="37" t="s">
        <v>426</v>
      </c>
      <c r="D6863" s="26" t="str">
        <f>[1]!b_calc_yield(A6863,日期设置!$B$2,F6863,1,R6863,1,O6863,L6863,S6863,)</f>
        <v>Fetching...</v>
      </c>
      <c r="E6863" s="26">
        <f t="shared" si="214"/>
        <v>8.2456755607713816</v>
      </c>
      <c r="F6863" s="18">
        <f>[1]!b_dq_cleanprice($A6863,日期设置!B$2)</f>
        <v>99.934700000000007</v>
      </c>
      <c r="G6863" s="18" t="str">
        <f t="shared" si="215"/>
        <v>2.38 + 0</v>
      </c>
      <c r="H6863" s="27">
        <f>[1]!b_dq_pctchange($A6863,日期设置!$B$2,1)/100</f>
        <v>0</v>
      </c>
      <c r="I6863" s="26">
        <f>[1]!b_pq_pctchange(A6863,日期设置!$B$4,日期设置!$B$2,1)</f>
        <v>0</v>
      </c>
      <c r="J6863" s="26">
        <f>[1]!b_pq_pctchange(A6863,日期设置!$C$4,日期设置!$B$2,1)</f>
        <v>0</v>
      </c>
      <c r="K6863" s="52">
        <f>[1]!b_dq_amount($A6863,日期设置!B$2,2,10000)</f>
        <v>0</v>
      </c>
      <c r="L6863" s="26">
        <f>[1]!b_info_latestpar(A6863,日期设置!$B$2)</f>
        <v>100</v>
      </c>
      <c r="M6863" s="6">
        <f>[1]!b_info_outstandingbalance($A6863,日期设置!B$2)</f>
        <v>10</v>
      </c>
      <c r="N6863" s="7" t="str">
        <f>[1]!b_info_latestissurercreditrating2(A6863,日期设置!$B$2,"102","1")</f>
        <v>AAA</v>
      </c>
      <c r="O6863" s="8">
        <v>3.5</v>
      </c>
      <c r="P6863" s="9">
        <f>[1]!b_info_repurchasedate(A6863)</f>
        <v>0</v>
      </c>
      <c r="Q6863" s="8" t="s">
        <v>16442</v>
      </c>
      <c r="R6863" s="2" t="str">
        <f>IF((--IF(P6863=0,Q6863,P6863))&gt;(--日期设置!$B$2),IF(P6863=0,Q6863,P6863),Q6863)</f>
        <v>2023-08-10</v>
      </c>
      <c r="S6863" s="2" t="s">
        <v>17807</v>
      </c>
      <c r="T6863" s="8">
        <f>[1]!b_anal_ptmyear($A6863,日期设置!$B$2)</f>
        <v>2.3863013698630136</v>
      </c>
      <c r="U6863" s="8">
        <f>[1]!b_anal_termifexercise($A6863,日期设置!B$2)</f>
        <v>0</v>
      </c>
      <c r="V6863" s="10">
        <f>[1]!b_dq_dirtyprice(A6863,日期设置!$B$2)</f>
        <v>102.0826</v>
      </c>
      <c r="W6863" s="11">
        <f>IF(U6863=0,ROUNDUP((Q6863-日期设置!$B$2)/365,0),ROUNDUP((R6863-日期设置!$B$2)/365,0))</f>
        <v>3</v>
      </c>
      <c r="X6863" s="18">
        <f>_xlfn.IFNA(VLOOKUP(A6863,过往入选债券!A:D,4,0),2)</f>
        <v>2</v>
      </c>
      <c r="Y6863">
        <f>_xlfn.IFNA(VLOOKUP(C6863,[2]Sheet1!$A:$A,1,0),3)</f>
        <v>3</v>
      </c>
    </row>
    <row r="6864" spans="1:25" hidden="1" x14ac:dyDescent="0.2">
      <c r="A6864" s="21" t="s">
        <v>6543</v>
      </c>
      <c r="B6864" s="21" t="s">
        <v>6544</v>
      </c>
      <c r="C6864" s="37" t="s">
        <v>14</v>
      </c>
      <c r="D6864" s="26" t="str">
        <f>[1]!b_calc_yield(A6864,日期设置!$B$2,F6864,1,R6864,1,O6864,L6864,S6864,)</f>
        <v>Fetching...</v>
      </c>
      <c r="E6864" s="26">
        <f t="shared" si="214"/>
        <v>6.7783017473316942</v>
      </c>
      <c r="F6864" s="18">
        <f>[1]!b_dq_cleanprice($A6864,日期设置!B$2)</f>
        <v>103.21420000000001</v>
      </c>
      <c r="G6864" s="18" t="str">
        <f t="shared" si="215"/>
        <v>2.03 + 0</v>
      </c>
      <c r="H6864" s="27">
        <f>[1]!b_dq_pctchange($A6864,日期设置!$B$2,1)/100</f>
        <v>0</v>
      </c>
      <c r="I6864" s="26">
        <f>[1]!b_pq_pctchange(A6864,日期设置!$B$4,日期设置!$B$2,1)</f>
        <v>0</v>
      </c>
      <c r="J6864" s="26">
        <f>[1]!b_pq_pctchange(A6864,日期设置!$C$4,日期设置!$B$2,1)</f>
        <v>-0.35075185247760882</v>
      </c>
      <c r="K6864" s="52">
        <f>[1]!b_dq_amount($A6864,日期设置!B$2,2,10000)</f>
        <v>0</v>
      </c>
      <c r="L6864" s="26">
        <f>[1]!b_info_latestpar(A6864,日期设置!$B$2)</f>
        <v>100</v>
      </c>
      <c r="M6864" s="6">
        <f>[1]!b_info_outstandingbalance($A6864,日期设置!B$2)</f>
        <v>15</v>
      </c>
      <c r="N6864" s="7" t="str">
        <f>[1]!b_info_latestissurercreditrating2(A6864,日期设置!$B$2,"102","1")</f>
        <v>AAA</v>
      </c>
      <c r="O6864" s="8">
        <v>5.19</v>
      </c>
      <c r="P6864" s="9">
        <f>[1]!b_info_repurchasedate(A6864)</f>
        <v>0</v>
      </c>
      <c r="Q6864" s="8" t="s">
        <v>16173</v>
      </c>
      <c r="R6864" s="2" t="str">
        <f>IF((--IF(P6864=0,Q6864,P6864))&gt;(--日期设置!$B$2),IF(P6864=0,Q6864,P6864),Q6864)</f>
        <v>2023-04-03</v>
      </c>
      <c r="S6864" s="2" t="s">
        <v>17963</v>
      </c>
      <c r="T6864" s="8">
        <f>[1]!b_anal_ptmyear($A6864,日期设置!$B$2)</f>
        <v>2.032876712328767</v>
      </c>
      <c r="U6864" s="8">
        <f>[1]!b_anal_termifexercise($A6864,日期设置!B$2)</f>
        <v>0</v>
      </c>
      <c r="V6864" s="10">
        <f>[1]!b_dq_dirtyprice(A6864,日期设置!$B$2)</f>
        <v>108.2336</v>
      </c>
      <c r="W6864" s="11">
        <f>IF(U6864=0,ROUNDUP((Q6864-日期设置!$B$2)/365,0),ROUNDUP((R6864-日期设置!$B$2)/365,0))</f>
        <v>3</v>
      </c>
      <c r="X6864" s="18">
        <f>_xlfn.IFNA(VLOOKUP(A6864,过往入选债券!A:D,4,0),2)</f>
        <v>2</v>
      </c>
      <c r="Y6864">
        <f>_xlfn.IFNA(VLOOKUP(C6864,[2]Sheet1!$A:$A,1,0),3)</f>
        <v>3</v>
      </c>
    </row>
    <row r="6865" spans="1:25" hidden="1" x14ac:dyDescent="0.2">
      <c r="A6865" s="21" t="s">
        <v>8893</v>
      </c>
      <c r="B6865" s="21" t="s">
        <v>8894</v>
      </c>
      <c r="C6865" s="37" t="s">
        <v>206</v>
      </c>
      <c r="D6865" s="26" t="str">
        <f>[1]!b_calc_yield(A6865,日期设置!$B$2,F6865,1,R6865,1,O6865,L6865,S6865,)</f>
        <v>Fetching...</v>
      </c>
      <c r="E6865" s="26">
        <f t="shared" si="214"/>
        <v>4.5961690171496539</v>
      </c>
      <c r="F6865" s="18">
        <f>[1]!b_dq_cleanprice($A6865,日期设置!B$2)</f>
        <v>100.3794</v>
      </c>
      <c r="G6865" s="18" t="str">
        <f t="shared" si="215"/>
        <v>1.33 + 0</v>
      </c>
      <c r="H6865" s="27">
        <f>[1]!b_dq_pctchange($A6865,日期设置!$B$2,1)/100</f>
        <v>0</v>
      </c>
      <c r="I6865" s="26">
        <f>[1]!b_pq_pctchange(A6865,日期设置!$B$4,日期设置!$B$2,1)</f>
        <v>0</v>
      </c>
      <c r="J6865" s="26">
        <f>[1]!b_pq_pctchange(A6865,日期设置!$C$4,日期设置!$B$2,1)</f>
        <v>0</v>
      </c>
      <c r="K6865" s="52">
        <f>[1]!b_dq_amount($A6865,日期设置!B$2,2,10000)</f>
        <v>0</v>
      </c>
      <c r="L6865" s="26">
        <f>[1]!b_info_latestpar(A6865,日期设置!$B$2)</f>
        <v>100</v>
      </c>
      <c r="M6865" s="6">
        <f>[1]!b_info_outstandingbalance($A6865,日期设置!B$2)</f>
        <v>10</v>
      </c>
      <c r="N6865" s="7" t="str">
        <f>[1]!b_info_latestissurercreditrating2(A6865,日期设置!$B$2,"102","1")</f>
        <v>AAA</v>
      </c>
      <c r="O6865" s="8">
        <v>3.83</v>
      </c>
      <c r="P6865" s="9">
        <f>[1]!b_info_repurchasedate(A6865)</f>
        <v>0</v>
      </c>
      <c r="Q6865" s="8" t="s">
        <v>16996</v>
      </c>
      <c r="R6865" s="2" t="str">
        <f>IF((--IF(P6865=0,Q6865,P6865))&gt;(--日期设置!$B$2),IF(P6865=0,Q6865,P6865),Q6865)</f>
        <v>2022-07-22</v>
      </c>
      <c r="S6865" s="2" t="s">
        <v>18288</v>
      </c>
      <c r="T6865" s="8">
        <f>[1]!b_anal_ptmyear($A6865,日期设置!$B$2)</f>
        <v>1.3342465753424657</v>
      </c>
      <c r="U6865" s="8">
        <f>[1]!b_anal_termifexercise($A6865,日期设置!B$2)</f>
        <v>0</v>
      </c>
      <c r="V6865" s="10">
        <f>[1]!b_dq_dirtyprice(A6865,日期设置!$B$2)</f>
        <v>102.92919999999999</v>
      </c>
      <c r="W6865" s="11">
        <f>IF(U6865=0,ROUNDUP((Q6865-日期设置!$B$2)/365,0),ROUNDUP((R6865-日期设置!$B$2)/365,0))</f>
        <v>2</v>
      </c>
      <c r="X6865" s="18">
        <f>_xlfn.IFNA(VLOOKUP(A6865,过往入选债券!A:D,4,0),2)</f>
        <v>2</v>
      </c>
      <c r="Y6865">
        <f>_xlfn.IFNA(VLOOKUP(C6865,[2]Sheet1!$A:$A,1,0),3)</f>
        <v>3</v>
      </c>
    </row>
    <row r="6866" spans="1:25" x14ac:dyDescent="0.2">
      <c r="A6866" s="28" t="s">
        <v>20538</v>
      </c>
      <c r="B6866" s="28" t="s">
        <v>20539</v>
      </c>
      <c r="C6866" s="39" t="s">
        <v>20781</v>
      </c>
      <c r="D6866" s="26" t="str">
        <f>[1]!b_calc_yield(A6866,日期设置!$B$2,F6866,1,R6866,1,O6866,L6866,S6866,)</f>
        <v>Fetching...</v>
      </c>
      <c r="E6866" s="26">
        <f t="shared" si="214"/>
        <v>8.6940591979599802</v>
      </c>
      <c r="F6866" s="18">
        <f>[1]!b_dq_cleanprice($A6866,日期设置!B$2)</f>
        <v>100.5227</v>
      </c>
      <c r="G6866" s="18" t="str">
        <f t="shared" si="215"/>
        <v>2.51 + 0</v>
      </c>
      <c r="H6866" s="27">
        <f>[1]!b_dq_pctchange($A6866,日期设置!$B$2,1)/100</f>
        <v>5.245346869712504E-4</v>
      </c>
      <c r="I6866" s="26">
        <f>[1]!b_pq_pctchange(A6866,日期设置!$B$4,日期设置!$B$2,1)</f>
        <v>5.2453468697125041E-2</v>
      </c>
      <c r="J6866" s="26">
        <f>[1]!b_pq_pctchange(A6866,日期设置!$C$4,日期设置!$B$2,1)</f>
        <v>0.3145473143227846</v>
      </c>
      <c r="K6866" s="52">
        <f>[1]!b_dq_amount($A6866,日期设置!B$2,2,10000)</f>
        <v>10235.396712</v>
      </c>
      <c r="L6866" s="26">
        <f>[1]!b_info_latestpar(A6866,日期设置!$B$2)</f>
        <v>100</v>
      </c>
      <c r="M6866" s="6">
        <f>[1]!b_info_outstandingbalance($A6866,日期设置!B$2)</f>
        <v>20</v>
      </c>
      <c r="N6866" s="7" t="str">
        <f>[1]!b_info_latestissurercreditrating2(A6866,日期设置!$B$2,"102","1")</f>
        <v>AAA</v>
      </c>
      <c r="O6866" s="8">
        <v>3.75</v>
      </c>
      <c r="P6866" s="9">
        <f>[1]!b_info_repurchasedate(A6866)</f>
        <v>0</v>
      </c>
      <c r="Q6866" s="8" t="s">
        <v>20818</v>
      </c>
      <c r="R6866" s="2" t="str">
        <f>IF((--IF(P6866=0,Q6866,P6866))&gt;(--日期设置!$B$2),IF(P6866=0,Q6866,P6866),Q6866)</f>
        <v>2023-09-25</v>
      </c>
      <c r="S6866" s="31" t="s">
        <v>16496</v>
      </c>
      <c r="T6866" s="8">
        <f>[1]!b_anal_ptmyear($A6866,日期设置!$B$2)</f>
        <v>2.5123287671232877</v>
      </c>
      <c r="U6866" s="8">
        <f>[1]!b_anal_termifexercise($A6866,日期设置!B$2)</f>
        <v>0</v>
      </c>
      <c r="V6866" s="10">
        <f>[1]!b_dq_dirtyprice(A6866,日期设置!$B$2)</f>
        <v>102.3515</v>
      </c>
      <c r="W6866" s="11">
        <f>IF(U6866=0,ROUNDUP((Q6866-日期设置!$B$2)/365,0),ROUNDUP((R6866-日期设置!$B$2)/365,0))</f>
        <v>3</v>
      </c>
      <c r="X6866" s="18">
        <f>_xlfn.IFNA(VLOOKUP(A6866,过往入选债券!A:D,4,0),2)</f>
        <v>2</v>
      </c>
      <c r="Y6866">
        <f>_xlfn.IFNA(VLOOKUP(C6866,[2]Sheet1!$A:$A,1,0),3)</f>
        <v>3</v>
      </c>
    </row>
    <row r="6867" spans="1:25" hidden="1" x14ac:dyDescent="0.2">
      <c r="A6867" s="21" t="s">
        <v>13382</v>
      </c>
      <c r="B6867" s="21" t="s">
        <v>13383</v>
      </c>
      <c r="C6867" s="37" t="s">
        <v>340</v>
      </c>
      <c r="D6867" s="26" t="str">
        <f>[1]!b_calc_yield(A6867,日期设置!$B$2,F6867,1,R6867,1,O6867,L6867,S6867,)</f>
        <v>Fetching...</v>
      </c>
      <c r="E6867" s="26">
        <f t="shared" si="214"/>
        <v>17.556983509162215</v>
      </c>
      <c r="F6867" s="18">
        <f>[1]!b_dq_cleanprice($A6867,日期设置!B$2)</f>
        <v>59.610999999999997</v>
      </c>
      <c r="G6867" s="18" t="str">
        <f t="shared" si="215"/>
        <v>2.45 + 0</v>
      </c>
      <c r="H6867" s="27">
        <f>[1]!b_dq_pctchange($A6867,日期设置!$B$2,1)/100</f>
        <v>0</v>
      </c>
      <c r="I6867" s="26">
        <f>[1]!b_pq_pctchange(A6867,日期设置!$B$4,日期设置!$B$2,1)</f>
        <v>0</v>
      </c>
      <c r="J6867" s="26">
        <f>[1]!b_pq_pctchange(A6867,日期设置!$C$4,日期设置!$B$2,1)</f>
        <v>0</v>
      </c>
      <c r="K6867" s="52">
        <f>[1]!b_dq_amount($A6867,日期设置!B$2,2,10000)</f>
        <v>0</v>
      </c>
      <c r="L6867" s="26">
        <f>[1]!b_info_latestpar(A6867,日期设置!$B$2)</f>
        <v>60</v>
      </c>
      <c r="M6867" s="6">
        <f>[1]!b_info_outstandingbalance($A6867,日期设置!B$2)</f>
        <v>5.4</v>
      </c>
      <c r="N6867" s="7" t="str">
        <f>[1]!b_info_latestissurercreditrating2(A6867,日期设置!$B$2,"102","1")</f>
        <v>AA+</v>
      </c>
      <c r="O6867" s="8">
        <v>3.85</v>
      </c>
      <c r="P6867" s="9">
        <f>[1]!b_info_repurchasedate(A6867)</f>
        <v>0</v>
      </c>
      <c r="Q6867" s="8" t="s">
        <v>16179</v>
      </c>
      <c r="R6867" s="2" t="str">
        <f>IF((--IF(P6867=0,Q6867,P6867))&gt;(--日期设置!$B$2),IF(P6867=0,Q6867,P6867),Q6867)</f>
        <v>2023-09-05</v>
      </c>
      <c r="S6867" s="2" t="s">
        <v>18726</v>
      </c>
      <c r="T6867" s="8">
        <f>[1]!b_anal_ptmyear($A6867,日期设置!$B$2)</f>
        <v>2.4575342465753423</v>
      </c>
      <c r="U6867" s="8">
        <f>[1]!b_anal_termifexercise($A6867,日期设置!B$2)</f>
        <v>0</v>
      </c>
      <c r="V6867" s="10">
        <f>[1]!b_dq_dirtyprice(A6867,日期设置!$B$2)</f>
        <v>60.864100000000001</v>
      </c>
      <c r="W6867" s="11">
        <f>IF(U6867=0,ROUNDUP((Q6867-日期设置!$B$2)/365,0),ROUNDUP((R6867-日期设置!$B$2)/365,0))</f>
        <v>3</v>
      </c>
      <c r="X6867" s="18">
        <f>_xlfn.IFNA(VLOOKUP(A6867,过往入选债券!A:D,4,0),2)</f>
        <v>2</v>
      </c>
      <c r="Y6867">
        <f>_xlfn.IFNA(VLOOKUP(C6867,[2]Sheet1!$A:$A,1,0),3)</f>
        <v>3</v>
      </c>
    </row>
    <row r="6868" spans="1:25" hidden="1" x14ac:dyDescent="0.2">
      <c r="A6868" s="21" t="s">
        <v>4690</v>
      </c>
      <c r="B6868" s="21" t="s">
        <v>4691</v>
      </c>
      <c r="C6868" s="37" t="s">
        <v>100</v>
      </c>
      <c r="D6868" s="26" t="str">
        <f>[1]!b_calc_yield(A6868,日期设置!$B$2,F6868,1,R6868,1,O6868,L6868,S6868,)</f>
        <v>Fetching...</v>
      </c>
      <c r="E6868" s="26">
        <f t="shared" si="214"/>
        <v>1.0225896518288646</v>
      </c>
      <c r="F6868" s="18">
        <f>[1]!b_dq_cleanprice($A6868,日期设置!B$2)</f>
        <v>100.0444</v>
      </c>
      <c r="G6868" s="18" t="str">
        <f t="shared" si="215"/>
        <v>0.29 + 0</v>
      </c>
      <c r="H6868" s="27">
        <f>[1]!b_dq_pctchange($A6868,日期设置!$B$2,1)/100</f>
        <v>0</v>
      </c>
      <c r="I6868" s="26">
        <f>[1]!b_pq_pctchange(A6868,日期设置!$B$4,日期设置!$B$2,1)</f>
        <v>6.4212714117394834E-2</v>
      </c>
      <c r="J6868" s="26">
        <f>[1]!b_pq_pctchange(A6868,日期设置!$C$4,日期设置!$B$2,1)</f>
        <v>0.1152816193865272</v>
      </c>
      <c r="K6868" s="52">
        <f>[1]!b_dq_amount($A6868,日期设置!B$2,2,10000)</f>
        <v>0</v>
      </c>
      <c r="L6868" s="26">
        <f>[1]!b_info_latestpar(A6868,日期设置!$B$2)</f>
        <v>100</v>
      </c>
      <c r="M6868" s="6">
        <f>[1]!b_info_outstandingbalance($A6868,日期设置!B$2)</f>
        <v>20</v>
      </c>
      <c r="N6868" s="7">
        <f>[1]!b_info_latestissurercreditrating2(A6868,日期设置!$B$2,"102","1")</f>
        <v>0</v>
      </c>
      <c r="O6868" s="8">
        <v>3.77</v>
      </c>
      <c r="P6868" s="9">
        <f>[1]!b_info_repurchasedate(A6868)</f>
        <v>0</v>
      </c>
      <c r="Q6868" s="8" t="s">
        <v>16211</v>
      </c>
      <c r="R6868" s="2" t="str">
        <f>IF((--IF(P6868=0,Q6868,P6868))&gt;(--日期设置!$B$2),IF(P6868=0,Q6868,P6868),Q6868)</f>
        <v>2021-07-06</v>
      </c>
      <c r="S6868" s="2" t="s">
        <v>17997</v>
      </c>
      <c r="T6868" s="8">
        <f>[1]!b_anal_ptmyear($A6868,日期设置!$B$2)</f>
        <v>0.29041095890410956</v>
      </c>
      <c r="U6868" s="8">
        <f>[1]!b_anal_termifexercise($A6868,日期设置!B$2)</f>
        <v>0</v>
      </c>
      <c r="V6868" s="10">
        <f>[1]!b_dq_dirtyprice(A6868,日期设置!$B$2)</f>
        <v>102.7196</v>
      </c>
      <c r="W6868" s="11">
        <f>IF(U6868=0,ROUNDUP((Q6868-日期设置!$B$2)/365,0),ROUNDUP((R6868-日期设置!$B$2)/365,0))</f>
        <v>1</v>
      </c>
      <c r="X6868" s="18">
        <f>_xlfn.IFNA(VLOOKUP(A6868,过往入选债券!A:D,4,0),2)</f>
        <v>2</v>
      </c>
      <c r="Y6868">
        <f>_xlfn.IFNA(VLOOKUP(C6868,[2]Sheet1!$A:$A,1,0),3)</f>
        <v>3</v>
      </c>
    </row>
    <row r="6869" spans="1:25" hidden="1" x14ac:dyDescent="0.2">
      <c r="A6869" s="28" t="s">
        <v>22890</v>
      </c>
      <c r="B6869" s="28" t="s">
        <v>22891</v>
      </c>
      <c r="C6869" s="39" t="s">
        <v>23036</v>
      </c>
      <c r="D6869" s="26">
        <f>[1]!b_calc_yield(A6869,日期设置!$B$2,F6869,1,R6869,1,O6869,L6869,S6869,)</f>
        <v>3.5212311449313232</v>
      </c>
      <c r="E6869" s="26">
        <f t="shared" si="214"/>
        <v>10.138753870077188</v>
      </c>
      <c r="F6869" s="18">
        <f>[1]!b_dq_cleanprice($A6869,日期设置!B$2)</f>
        <v>99.804299999999998</v>
      </c>
      <c r="G6869" s="18" t="str">
        <f t="shared" si="215"/>
        <v>2.88 + 0</v>
      </c>
      <c r="H6869" s="27">
        <f>[1]!b_dq_pctchange($A6869,日期设置!$B$2,1)/100</f>
        <v>0</v>
      </c>
      <c r="I6869" s="26">
        <f>[1]!b_pq_pctchange(A6869,日期设置!$B$4,日期设置!$B$2,1)</f>
        <v>0</v>
      </c>
      <c r="J6869" s="26">
        <f>[1]!b_pq_pctchange(A6869,日期设置!$C$4,日期设置!$B$2,1)</f>
        <v>-0.19570000000000221</v>
      </c>
      <c r="K6869" s="52">
        <f>[1]!b_dq_amount($A6869,日期设置!B$2,2,10000)</f>
        <v>0</v>
      </c>
      <c r="L6869" s="26">
        <f>[1]!b_info_latestpar(A6869,日期设置!$B$2)</f>
        <v>100</v>
      </c>
      <c r="M6869" s="6">
        <f>[1]!b_info_outstandingbalance($A6869,日期设置!B$2)</f>
        <v>20</v>
      </c>
      <c r="N6869" s="7" t="str">
        <f>[1]!b_info_latestissurercreditrating2(A6869,日期设置!$B$2,"102","1")</f>
        <v>AAA</v>
      </c>
      <c r="O6869" s="43">
        <v>3.45</v>
      </c>
      <c r="P6869" s="9">
        <f>[1]!b_info_repurchasedate(A6869)</f>
        <v>0</v>
      </c>
      <c r="Q6869" s="31" t="s">
        <v>23426</v>
      </c>
      <c r="R6869" s="2" t="str">
        <f>IF((--IF(P6869=0,Q6869,P6869))&gt;(--日期设置!$B$2),IF(P6869=0,Q6869,P6869),Q6869)</f>
        <v>2024-02-09</v>
      </c>
      <c r="S6869" s="2" t="s">
        <v>23386</v>
      </c>
      <c r="T6869" s="8">
        <f>[1]!b_anal_ptmyear($A6869,日期设置!$B$2)</f>
        <v>2.8876712328767122</v>
      </c>
      <c r="U6869" s="8">
        <f>[1]!b_anal_termifexercise($A6869,日期设置!B$2)</f>
        <v>0</v>
      </c>
      <c r="V6869" s="10">
        <f>[1]!b_dq_dirtyprice(A6869,日期设置!$B$2)</f>
        <v>100.1918</v>
      </c>
      <c r="W6869" s="11">
        <f>IF(U6869=0,ROUNDUP((Q6869-日期设置!$B$2)/365,0),ROUNDUP((R6869-日期设置!$B$2)/365,0))</f>
        <v>3</v>
      </c>
      <c r="X6869" s="18">
        <f>_xlfn.IFNA(VLOOKUP(A6869,过往入选债券!A:D,4,0),2)</f>
        <v>2</v>
      </c>
      <c r="Y6869">
        <f>_xlfn.IFNA(VLOOKUP(C6869,[2]Sheet1!$A:$A,1,0),3)</f>
        <v>3</v>
      </c>
    </row>
    <row r="6870" spans="1:25" hidden="1" x14ac:dyDescent="0.2">
      <c r="A6870" s="28" t="s">
        <v>22858</v>
      </c>
      <c r="B6870" s="28" t="s">
        <v>22859</v>
      </c>
      <c r="C6870" s="39" t="s">
        <v>23029</v>
      </c>
      <c r="D6870" s="26">
        <f>[1]!b_calc_yield(A6870,日期设置!$B$2,F6870,1,R6870,1,O6870,L6870,S6870,)</f>
        <v>3.5209621907260207</v>
      </c>
      <c r="E6870" s="26">
        <f t="shared" si="214"/>
        <v>10.137984380068366</v>
      </c>
      <c r="F6870" s="18">
        <f>[1]!b_dq_cleanprice($A6870,日期设置!B$2)</f>
        <v>99.805000000000007</v>
      </c>
      <c r="G6870" s="18" t="str">
        <f t="shared" si="215"/>
        <v>2.88 + 0</v>
      </c>
      <c r="H6870" s="27">
        <f>[1]!b_dq_pctchange($A6870,日期设置!$B$2,1)/100</f>
        <v>0</v>
      </c>
      <c r="I6870" s="26">
        <f>[1]!b_pq_pctchange(A6870,日期设置!$B$4,日期设置!$B$2,1)</f>
        <v>3.0058704651179653E-4</v>
      </c>
      <c r="J6870" s="26">
        <f>[1]!b_pq_pctchange(A6870,日期设置!$C$4,日期设置!$B$2,1)</f>
        <v>0.30602861292154759</v>
      </c>
      <c r="K6870" s="52">
        <f>[1]!b_dq_amount($A6870,日期设置!B$2,2,10000)</f>
        <v>0</v>
      </c>
      <c r="L6870" s="26">
        <f>[1]!b_info_latestpar(A6870,日期设置!$B$2)</f>
        <v>100</v>
      </c>
      <c r="M6870" s="6">
        <f>[1]!b_info_outstandingbalance($A6870,日期设置!B$2)</f>
        <v>20</v>
      </c>
      <c r="N6870" s="7" t="str">
        <f>[1]!b_info_latestissurercreditrating2(A6870,日期设置!$B$2,"102","1")</f>
        <v>AAA</v>
      </c>
      <c r="O6870" s="43">
        <v>3.45</v>
      </c>
      <c r="P6870" s="9">
        <f>[1]!b_info_repurchasedate(A6870)</f>
        <v>0</v>
      </c>
      <c r="Q6870" s="31" t="s">
        <v>23426</v>
      </c>
      <c r="R6870" s="2" t="str">
        <f>IF((--IF(P6870=0,Q6870,P6870))&gt;(--日期设置!$B$2),IF(P6870=0,Q6870,P6870),Q6870)</f>
        <v>2024-02-09</v>
      </c>
      <c r="S6870" s="2" t="s">
        <v>23370</v>
      </c>
      <c r="T6870" s="8">
        <f>[1]!b_anal_ptmyear($A6870,日期设置!$B$2)</f>
        <v>2.8876712328767122</v>
      </c>
      <c r="U6870" s="8">
        <f>[1]!b_anal_termifexercise($A6870,日期设置!B$2)</f>
        <v>0</v>
      </c>
      <c r="V6870" s="10">
        <f>[1]!b_dq_dirtyprice(A6870,日期设置!$B$2)</f>
        <v>100.1925</v>
      </c>
      <c r="W6870" s="11">
        <f>IF(U6870=0,ROUNDUP((Q6870-日期设置!$B$2)/365,0),ROUNDUP((R6870-日期设置!$B$2)/365,0))</f>
        <v>3</v>
      </c>
      <c r="X6870" s="18">
        <f>_xlfn.IFNA(VLOOKUP(A6870,过往入选债券!A:D,4,0),2)</f>
        <v>2</v>
      </c>
      <c r="Y6870">
        <f>_xlfn.IFNA(VLOOKUP(C6870,[2]Sheet1!$A:$A,1,0),3)</f>
        <v>3</v>
      </c>
    </row>
    <row r="6871" spans="1:25" hidden="1" x14ac:dyDescent="0.2">
      <c r="A6871" s="28" t="s">
        <v>20484</v>
      </c>
      <c r="B6871" s="28" t="s">
        <v>20485</v>
      </c>
      <c r="C6871" s="39" t="s">
        <v>20775</v>
      </c>
      <c r="D6871" s="26" t="str">
        <f>[1]!b_calc_yield(A6871,日期设置!$B$2,F6871,1,R6871,1,O6871,L6871,S6871,)</f>
        <v>Fetching...</v>
      </c>
      <c r="E6871" s="26">
        <f t="shared" si="214"/>
        <v>8.6519862024879721</v>
      </c>
      <c r="F6871" s="18">
        <f>[1]!b_dq_cleanprice($A6871,日期设置!B$2)</f>
        <v>100.4534</v>
      </c>
      <c r="G6871" s="18" t="str">
        <f t="shared" si="215"/>
        <v>2.50 + 0</v>
      </c>
      <c r="H6871" s="27">
        <f>[1]!b_dq_pctchange($A6871,日期设置!$B$2,1)/100</f>
        <v>0</v>
      </c>
      <c r="I6871" s="26">
        <f>[1]!b_pq_pctchange(A6871,日期设置!$B$4,日期设置!$B$2,1)</f>
        <v>-3.9817873048724022E-3</v>
      </c>
      <c r="J6871" s="26">
        <f>[1]!b_pq_pctchange(A6871,日期设置!$C$4,日期设置!$B$2,1)</f>
        <v>0.17351519853529898</v>
      </c>
      <c r="K6871" s="52">
        <f>[1]!b_dq_amount($A6871,日期设置!B$2,2,10000)</f>
        <v>0</v>
      </c>
      <c r="L6871" s="26">
        <f>[1]!b_info_latestpar(A6871,日期设置!$B$2)</f>
        <v>100</v>
      </c>
      <c r="M6871" s="6">
        <f>[1]!b_info_outstandingbalance($A6871,日期设置!B$2)</f>
        <v>15</v>
      </c>
      <c r="N6871" s="7" t="str">
        <f>[1]!b_info_latestissurercreditrating2(A6871,日期设置!$B$2,"102","1")</f>
        <v>AAA</v>
      </c>
      <c r="O6871" s="8">
        <v>3.72</v>
      </c>
      <c r="P6871" s="9">
        <f>[1]!b_info_repurchasedate(A6871)</f>
        <v>0</v>
      </c>
      <c r="Q6871" s="8" t="s">
        <v>16513</v>
      </c>
      <c r="R6871" s="2" t="str">
        <f>IF((--IF(P6871=0,Q6871,P6871))&gt;(--日期设置!$B$2),IF(P6871=0,Q6871,P6871),Q6871)</f>
        <v>2023-09-21</v>
      </c>
      <c r="S6871" s="31" t="s">
        <v>17255</v>
      </c>
      <c r="T6871" s="8">
        <f>[1]!b_anal_ptmyear($A6871,日期设置!$B$2)</f>
        <v>2.5013698630136987</v>
      </c>
      <c r="U6871" s="8">
        <f>[1]!b_anal_termifexercise($A6871,日期设置!B$2)</f>
        <v>0</v>
      </c>
      <c r="V6871" s="10">
        <f>[1]!b_dq_dirtyprice(A6871,日期设置!$B$2)</f>
        <v>102.3083</v>
      </c>
      <c r="W6871" s="11">
        <f>IF(U6871=0,ROUNDUP((Q6871-日期设置!$B$2)/365,0),ROUNDUP((R6871-日期设置!$B$2)/365,0))</f>
        <v>3</v>
      </c>
      <c r="X6871" s="18">
        <f>_xlfn.IFNA(VLOOKUP(A6871,过往入选债券!A:D,4,0),2)</f>
        <v>2</v>
      </c>
      <c r="Y6871">
        <f>_xlfn.IFNA(VLOOKUP(C6871,[2]Sheet1!$A:$A,1,0),3)</f>
        <v>3</v>
      </c>
    </row>
    <row r="6872" spans="1:25" hidden="1" x14ac:dyDescent="0.2">
      <c r="A6872" s="28" t="s">
        <v>19986</v>
      </c>
      <c r="B6872" s="28" t="s">
        <v>19987</v>
      </c>
      <c r="C6872" s="38" t="s">
        <v>19944</v>
      </c>
      <c r="D6872" s="26" t="str">
        <f>[1]!b_calc_yield(A6872,日期设置!$B$2,F6872,1,R6872,1,O6872,L6872,S6872,)</f>
        <v>Fetching...</v>
      </c>
      <c r="E6872" s="26">
        <f t="shared" si="214"/>
        <v>8.414024156366672</v>
      </c>
      <c r="F6872" s="18">
        <f>[1]!b_dq_cleanprice($A6872,日期设置!B$2)</f>
        <v>100.169</v>
      </c>
      <c r="G6872" s="18" t="str">
        <f t="shared" si="215"/>
        <v>2.43 + 0</v>
      </c>
      <c r="H6872" s="27">
        <f>[1]!b_dq_pctchange($A6872,日期设置!$B$2,1)/100</f>
        <v>0</v>
      </c>
      <c r="I6872" s="26">
        <f>[1]!b_pq_pctchange(A6872,日期设置!$B$4,日期设置!$B$2,1)</f>
        <v>0.23224654757152025</v>
      </c>
      <c r="J6872" s="26">
        <f>[1]!b_pq_pctchange(A6872,日期设置!$C$4,日期设置!$B$2,1)</f>
        <v>0.77982652858977741</v>
      </c>
      <c r="K6872" s="52">
        <f>[1]!b_dq_amount($A6872,日期设置!B$2,2,10000)</f>
        <v>0</v>
      </c>
      <c r="L6872" s="26">
        <f>[1]!b_info_latestpar(A6872,日期设置!$B$2)</f>
        <v>100</v>
      </c>
      <c r="M6872" s="6">
        <f>[1]!b_info_outstandingbalance($A6872,日期设置!B$2)</f>
        <v>15</v>
      </c>
      <c r="N6872" s="7" t="str">
        <f>[1]!b_info_latestissurercreditrating2(A6872,日期设置!$B$2,"102","1")</f>
        <v>AAA</v>
      </c>
      <c r="O6872" s="8">
        <v>3.6</v>
      </c>
      <c r="P6872" s="9">
        <f>[1]!b_info_repurchasedate(A6872)</f>
        <v>0</v>
      </c>
      <c r="Q6872" s="8" t="s">
        <v>17546</v>
      </c>
      <c r="R6872" s="2" t="str">
        <f>IF((--IF(P6872=0,Q6872,P6872))&gt;(--日期设置!$B$2),IF(P6872=0,Q6872,P6872),Q6872)</f>
        <v>2023-08-28</v>
      </c>
      <c r="S6872" s="31" t="s">
        <v>19230</v>
      </c>
      <c r="T6872" s="8">
        <f>[1]!b_anal_ptmyear($A6872,日期设置!$B$2)</f>
        <v>2.4356164383561643</v>
      </c>
      <c r="U6872" s="8">
        <f>[1]!b_anal_termifexercise($A6872,日期设置!B$2)</f>
        <v>0</v>
      </c>
      <c r="V6872" s="10">
        <f>[1]!b_dq_dirtyprice(A6872,日期设置!$B$2)</f>
        <v>102.2008</v>
      </c>
      <c r="W6872" s="11">
        <f>IF(U6872=0,ROUNDUP((Q6872-日期设置!$B$2)/365,0),ROUNDUP((R6872-日期设置!$B$2)/365,0))</f>
        <v>3</v>
      </c>
      <c r="X6872" s="18">
        <f>_xlfn.IFNA(VLOOKUP(A6872,过往入选债券!A:D,4,0),2)</f>
        <v>2</v>
      </c>
      <c r="Y6872">
        <f>_xlfn.IFNA(VLOOKUP(C6872,[2]Sheet1!$A:$A,1,0),3)</f>
        <v>3</v>
      </c>
    </row>
    <row r="6873" spans="1:25" hidden="1" x14ac:dyDescent="0.2">
      <c r="A6873" s="21" t="s">
        <v>8563</v>
      </c>
      <c r="B6873" s="21" t="s">
        <v>8564</v>
      </c>
      <c r="C6873" s="37" t="s">
        <v>8565</v>
      </c>
      <c r="D6873" s="26" t="str">
        <f>[1]!b_calc_yield(A6873,日期设置!$B$2,F6873,1,R6873,1,O6873,L6873,S6873,)</f>
        <v>Fetching...</v>
      </c>
      <c r="E6873" s="26">
        <f t="shared" si="214"/>
        <v>3.8355077279050631</v>
      </c>
      <c r="F6873" s="18">
        <f>[1]!b_dq_cleanprice($A6873,日期设置!B$2)</f>
        <v>100.84220000000001</v>
      </c>
      <c r="G6873" s="18" t="str">
        <f t="shared" si="215"/>
        <v>1.12 + 0</v>
      </c>
      <c r="H6873" s="27">
        <f>[1]!b_dq_pctchange($A6873,日期设置!$B$2,1)/100</f>
        <v>0</v>
      </c>
      <c r="I6873" s="26">
        <f>[1]!b_pq_pctchange(A6873,日期设置!$B$4,日期设置!$B$2,1)</f>
        <v>0.29967903609378066</v>
      </c>
      <c r="J6873" s="26">
        <f>[1]!b_pq_pctchange(A6873,日期设置!$C$4,日期设置!$B$2,1)</f>
        <v>0.29967903609378066</v>
      </c>
      <c r="K6873" s="52">
        <f>[1]!b_dq_amount($A6873,日期设置!B$2,2,10000)</f>
        <v>0</v>
      </c>
      <c r="L6873" s="26">
        <f>[1]!b_info_latestpar(A6873,日期设置!$B$2)</f>
        <v>100</v>
      </c>
      <c r="M6873" s="6">
        <f>[1]!b_info_outstandingbalance($A6873,日期设置!B$2)</f>
        <v>3.1</v>
      </c>
      <c r="N6873" s="7" t="str">
        <f>[1]!b_info_latestissurercreditrating2(A6873,日期设置!$B$2,"102","1")</f>
        <v>AA+</v>
      </c>
      <c r="O6873" s="8">
        <v>4.3</v>
      </c>
      <c r="P6873" s="9">
        <f>[1]!b_info_repurchasedate(A6873)</f>
        <v>0</v>
      </c>
      <c r="Q6873" s="8" t="s">
        <v>16222</v>
      </c>
      <c r="R6873" s="2" t="str">
        <f>IF((--IF(P6873=0,Q6873,P6873))&gt;(--日期设置!$B$2),IF(P6873=0,Q6873,P6873),Q6873)</f>
        <v>2022-05-08</v>
      </c>
      <c r="S6873" s="2" t="s">
        <v>18299</v>
      </c>
      <c r="T6873" s="8">
        <f>[1]!b_anal_ptmyear($A6873,日期设置!$B$2)</f>
        <v>1.1287671232876713</v>
      </c>
      <c r="U6873" s="8">
        <f>[1]!b_anal_termifexercise($A6873,日期设置!B$2)</f>
        <v>0</v>
      </c>
      <c r="V6873" s="10">
        <f>[1]!b_dq_dirtyprice(A6873,日期设置!$B$2)</f>
        <v>104.5885</v>
      </c>
      <c r="W6873" s="11">
        <f>IF(U6873=0,ROUNDUP((Q6873-日期设置!$B$2)/365,0),ROUNDUP((R6873-日期设置!$B$2)/365,0))</f>
        <v>2</v>
      </c>
      <c r="X6873" s="18">
        <f>_xlfn.IFNA(VLOOKUP(A6873,过往入选债券!A:D,4,0),2)</f>
        <v>2</v>
      </c>
      <c r="Y6873">
        <f>_xlfn.IFNA(VLOOKUP(C6873,[2]Sheet1!$A:$A,1,0),3)</f>
        <v>3</v>
      </c>
    </row>
    <row r="6874" spans="1:25" hidden="1" x14ac:dyDescent="0.2">
      <c r="A6874" s="21" t="s">
        <v>1953</v>
      </c>
      <c r="B6874" s="21" t="s">
        <v>1954</v>
      </c>
      <c r="C6874" s="37" t="s">
        <v>140</v>
      </c>
      <c r="D6874" s="26" t="str">
        <f>[1]!b_calc_yield(A6874,日期设置!$B$2,F6874,1,R6874,1,O6874,L6874,S6874,)</f>
        <v>Fetching...</v>
      </c>
      <c r="E6874" s="26">
        <f t="shared" si="214"/>
        <v>0.98293199696106726</v>
      </c>
      <c r="F6874" s="18">
        <f>[1]!b_dq_cleanprice($A6874,日期设置!B$2)</f>
        <v>100.9147</v>
      </c>
      <c r="G6874" s="18" t="str">
        <f t="shared" si="215"/>
        <v>0.27 + 0</v>
      </c>
      <c r="H6874" s="27">
        <f>[1]!b_dq_pctchange($A6874,日期设置!$B$2,1)/100</f>
        <v>0</v>
      </c>
      <c r="I6874" s="26">
        <f>[1]!b_pq_pctchange(A6874,日期设置!$B$4,日期设置!$B$2,1)</f>
        <v>0</v>
      </c>
      <c r="J6874" s="26">
        <f>[1]!b_pq_pctchange(A6874,日期设置!$C$4,日期设置!$B$2,1)</f>
        <v>-0.52205988902284517</v>
      </c>
      <c r="K6874" s="52">
        <f>[1]!b_dq_amount($A6874,日期设置!B$2,2,10000)</f>
        <v>0</v>
      </c>
      <c r="L6874" s="26">
        <f>[1]!b_info_latestpar(A6874,日期设置!$B$2)</f>
        <v>100</v>
      </c>
      <c r="M6874" s="6">
        <f>[1]!b_info_outstandingbalance($A6874,日期设置!B$2)</f>
        <v>10</v>
      </c>
      <c r="N6874" s="7">
        <f>[1]!b_info_latestissurercreditrating2(A6874,日期设置!$B$2,"102","1")</f>
        <v>0</v>
      </c>
      <c r="O6874" s="8">
        <v>7</v>
      </c>
      <c r="P6874" s="9">
        <f>[1]!b_info_repurchasedate(A6874)</f>
        <v>0</v>
      </c>
      <c r="Q6874" s="8" t="s">
        <v>17758</v>
      </c>
      <c r="R6874" s="2" t="str">
        <f>IF((--IF(P6874=0,Q6874,P6874))&gt;(--日期设置!$B$2),IF(P6874=0,Q6874,P6874),Q6874)</f>
        <v>2021-07-02</v>
      </c>
      <c r="S6874" s="2" t="s">
        <v>18985</v>
      </c>
      <c r="T6874" s="8">
        <f>[1]!b_anal_ptmyear($A6874,日期设置!$B$2)</f>
        <v>0.27945205479452057</v>
      </c>
      <c r="U6874" s="8">
        <f>[1]!b_anal_termifexercise($A6874,日期设置!B$2)</f>
        <v>0</v>
      </c>
      <c r="V6874" s="10">
        <f>[1]!b_dq_dirtyprice(A6874,日期设置!$B$2)</f>
        <v>105.9585</v>
      </c>
      <c r="W6874" s="11">
        <f>IF(U6874=0,ROUNDUP((Q6874-日期设置!$B$2)/365,0),ROUNDUP((R6874-日期设置!$B$2)/365,0))</f>
        <v>1</v>
      </c>
      <c r="X6874" s="18">
        <f>_xlfn.IFNA(VLOOKUP(A6874,过往入选债券!A:D,4,0),2)</f>
        <v>2</v>
      </c>
      <c r="Y6874">
        <f>_xlfn.IFNA(VLOOKUP(C6874,[2]Sheet1!$A:$A,1,0),3)</f>
        <v>3</v>
      </c>
    </row>
    <row r="6875" spans="1:25" hidden="1" x14ac:dyDescent="0.2">
      <c r="A6875" s="21" t="s">
        <v>6879</v>
      </c>
      <c r="B6875" s="21" t="s">
        <v>6880</v>
      </c>
      <c r="C6875" s="37" t="s">
        <v>355</v>
      </c>
      <c r="D6875" s="26" t="str">
        <f>[1]!b_calc_yield(A6875,日期设置!$B$2,F6875,1,R6875,1,O6875,L6875,S6875,)</f>
        <v>Fetching...</v>
      </c>
      <c r="E6875" s="26">
        <f t="shared" si="214"/>
        <v>0.44329351857017585</v>
      </c>
      <c r="F6875" s="18">
        <f>[1]!b_dq_cleanprice($A6875,日期设置!B$2)</f>
        <v>100.31270000000001</v>
      </c>
      <c r="G6875" s="18" t="str">
        <f t="shared" si="215"/>
        <v>0.12 + 0</v>
      </c>
      <c r="H6875" s="27">
        <f>[1]!b_dq_pctchange($A6875,日期设置!$B$2,1)/100</f>
        <v>0</v>
      </c>
      <c r="I6875" s="26">
        <f>[1]!b_pq_pctchange(A6875,日期设置!$B$4,日期设置!$B$2,1)</f>
        <v>3.6886022191519609E-3</v>
      </c>
      <c r="J6875" s="26">
        <f>[1]!b_pq_pctchange(A6875,日期设置!$C$4,日期设置!$B$2,1)</f>
        <v>-0.39410344197572833</v>
      </c>
      <c r="K6875" s="52">
        <f>[1]!b_dq_amount($A6875,日期设置!B$2,2,10000)</f>
        <v>0</v>
      </c>
      <c r="L6875" s="26">
        <f>[1]!b_info_latestpar(A6875,日期设置!$B$2)</f>
        <v>100</v>
      </c>
      <c r="M6875" s="6">
        <f>[1]!b_info_outstandingbalance($A6875,日期设置!B$2)</f>
        <v>15</v>
      </c>
      <c r="N6875" s="7" t="str">
        <f>[1]!b_info_latestissurercreditrating2(A6875,日期设置!$B$2,"102","1")</f>
        <v>AA+</v>
      </c>
      <c r="O6875" s="8">
        <v>6.2</v>
      </c>
      <c r="P6875" s="9">
        <f>[1]!b_info_repurchasedate(A6875)</f>
        <v>0</v>
      </c>
      <c r="Q6875" s="8" t="s">
        <v>16671</v>
      </c>
      <c r="R6875" s="2" t="str">
        <f>IF((--IF(P6875=0,Q6875,P6875))&gt;(--日期设置!$B$2),IF(P6875=0,Q6875,P6875),Q6875)</f>
        <v>2021-05-07</v>
      </c>
      <c r="S6875" s="2" t="s">
        <v>18409</v>
      </c>
      <c r="T6875" s="8">
        <f>[1]!b_anal_ptmyear($A6875,日期设置!$B$2)</f>
        <v>0.12602739726027398</v>
      </c>
      <c r="U6875" s="8">
        <f>[1]!b_anal_termifexercise($A6875,日期设置!B$2)</f>
        <v>0</v>
      </c>
      <c r="V6875" s="10">
        <f>[1]!b_dq_dirtyprice(A6875,日期设置!$B$2)</f>
        <v>105.7313</v>
      </c>
      <c r="W6875" s="11">
        <f>IF(U6875=0,ROUNDUP((Q6875-日期设置!$B$2)/365,0),ROUNDUP((R6875-日期设置!$B$2)/365,0))</f>
        <v>1</v>
      </c>
      <c r="X6875" s="18">
        <f>_xlfn.IFNA(VLOOKUP(A6875,过往入选债券!A:D,4,0),2)</f>
        <v>2</v>
      </c>
      <c r="Y6875">
        <f>_xlfn.IFNA(VLOOKUP(C6875,[2]Sheet1!$A:$A,1,0),3)</f>
        <v>3</v>
      </c>
    </row>
    <row r="6876" spans="1:25" hidden="1" x14ac:dyDescent="0.2">
      <c r="A6876" s="21" t="s">
        <v>12787</v>
      </c>
      <c r="B6876" s="21" t="s">
        <v>12788</v>
      </c>
      <c r="C6876" s="37" t="s">
        <v>12789</v>
      </c>
      <c r="D6876" s="26" t="str">
        <f>[1]!b_calc_yield(A6876,日期设置!$B$2,F6876,1,R6876,1,O6876,L6876,S6876,)</f>
        <v>Fetching...</v>
      </c>
      <c r="E6876" s="26">
        <f t="shared" si="214"/>
        <v>20.99386409374069</v>
      </c>
      <c r="F6876" s="18">
        <f>[1]!b_dq_cleanprice($A6876,日期设置!B$2)</f>
        <v>40.327199999999998</v>
      </c>
      <c r="G6876" s="18" t="str">
        <f t="shared" si="215"/>
        <v>1.85 + 0</v>
      </c>
      <c r="H6876" s="27">
        <f>[1]!b_dq_pctchange($A6876,日期设置!$B$2,1)/100</f>
        <v>0</v>
      </c>
      <c r="I6876" s="26">
        <f>[1]!b_pq_pctchange(A6876,日期设置!$B$4,日期设置!$B$2,1)</f>
        <v>0</v>
      </c>
      <c r="J6876" s="26">
        <f>[1]!b_pq_pctchange(A6876,日期设置!$C$4,日期设置!$B$2,1)</f>
        <v>0.4110840817586614</v>
      </c>
      <c r="K6876" s="52">
        <f>[1]!b_dq_amount($A6876,日期设置!B$2,2,10000)</f>
        <v>0</v>
      </c>
      <c r="L6876" s="26">
        <f>[1]!b_info_latestpar(A6876,日期设置!$B$2)</f>
        <v>40</v>
      </c>
      <c r="M6876" s="6">
        <f>[1]!b_info_outstandingbalance($A6876,日期设置!B$2)</f>
        <v>1.8</v>
      </c>
      <c r="N6876" s="7" t="str">
        <f>[1]!b_info_latestissurercreditrating2(A6876,日期设置!$B$2,"102","1")</f>
        <v>AA+</v>
      </c>
      <c r="O6876" s="8">
        <v>4.5599999999999996</v>
      </c>
      <c r="P6876" s="9">
        <f>[1]!b_info_repurchasedate(A6876)</f>
        <v>0</v>
      </c>
      <c r="Q6876" s="8" t="s">
        <v>16858</v>
      </c>
      <c r="R6876" s="2" t="str">
        <f>IF((--IF(P6876=0,Q6876,P6876))&gt;(--日期设置!$B$2),IF(P6876=0,Q6876,P6876),Q6876)</f>
        <v>2023-01-27</v>
      </c>
      <c r="S6876" s="2" t="s">
        <v>18551</v>
      </c>
      <c r="T6876" s="8">
        <f>[1]!b_anal_ptmyear($A6876,日期设置!$B$2)</f>
        <v>1.8520547945205479</v>
      </c>
      <c r="U6876" s="8">
        <f>[1]!b_anal_termifexercise($A6876,日期设置!B$2)</f>
        <v>0</v>
      </c>
      <c r="V6876" s="10">
        <f>[1]!b_dq_dirtyprice(A6876,日期设置!$B$2)</f>
        <v>40.597099999999998</v>
      </c>
      <c r="W6876" s="11">
        <f>IF(U6876=0,ROUNDUP((Q6876-日期设置!$B$2)/365,0),ROUNDUP((R6876-日期设置!$B$2)/365,0))</f>
        <v>2</v>
      </c>
      <c r="X6876" s="18">
        <f>_xlfn.IFNA(VLOOKUP(A6876,过往入选债券!A:D,4,0),2)</f>
        <v>2</v>
      </c>
      <c r="Y6876">
        <f>_xlfn.IFNA(VLOOKUP(C6876,[2]Sheet1!$A:$A,1,0),3)</f>
        <v>3</v>
      </c>
    </row>
    <row r="6877" spans="1:25" hidden="1" x14ac:dyDescent="0.2">
      <c r="A6877" s="21" t="s">
        <v>5855</v>
      </c>
      <c r="B6877" s="21" t="s">
        <v>5856</v>
      </c>
      <c r="C6877" s="37" t="s">
        <v>5012</v>
      </c>
      <c r="D6877" s="26" t="str">
        <f>[1]!b_calc_yield(A6877,日期设置!$B$2,F6877,1,R6877,1,O6877,L6877,S6877,)</f>
        <v>Fetching...</v>
      </c>
      <c r="E6877" s="26">
        <f t="shared" si="214"/>
        <v>5.0829120747256429</v>
      </c>
      <c r="F6877" s="18">
        <f>[1]!b_dq_cleanprice($A6877,日期设置!B$2)</f>
        <v>102.3257</v>
      </c>
      <c r="G6877" s="18" t="str">
        <f t="shared" si="215"/>
        <v>1.48 + 0</v>
      </c>
      <c r="H6877" s="27">
        <f>[1]!b_dq_pctchange($A6877,日期设置!$B$2,1)/100</f>
        <v>0</v>
      </c>
      <c r="I6877" s="26">
        <f>[1]!b_pq_pctchange(A6877,日期设置!$B$4,日期设置!$B$2,1)</f>
        <v>0</v>
      </c>
      <c r="J6877" s="26">
        <f>[1]!b_pq_pctchange(A6877,日期设置!$C$4,日期设置!$B$2,1)</f>
        <v>-0.23282909778724381</v>
      </c>
      <c r="K6877" s="52">
        <f>[1]!b_dq_amount($A6877,日期设置!B$2,2,10000)</f>
        <v>0</v>
      </c>
      <c r="L6877" s="26">
        <f>[1]!b_info_latestpar(A6877,日期设置!$B$2)</f>
        <v>100</v>
      </c>
      <c r="M6877" s="6">
        <f>[1]!b_info_outstandingbalance($A6877,日期设置!B$2)</f>
        <v>4</v>
      </c>
      <c r="N6877" s="7" t="str">
        <f>[1]!b_info_latestissurercreditrating2(A6877,日期设置!$B$2,"102","1")</f>
        <v>AA+</v>
      </c>
      <c r="O6877" s="8">
        <v>5.17</v>
      </c>
      <c r="P6877" s="9">
        <f>[1]!b_info_repurchasedate(A6877)</f>
        <v>0</v>
      </c>
      <c r="Q6877" s="8" t="s">
        <v>16863</v>
      </c>
      <c r="R6877" s="2" t="str">
        <f>IF((--IF(P6877=0,Q6877,P6877))&gt;(--日期设置!$B$2),IF(P6877=0,Q6877,P6877),Q6877)</f>
        <v>2022-09-14</v>
      </c>
      <c r="S6877" s="2" t="s">
        <v>17835</v>
      </c>
      <c r="T6877" s="8">
        <f>[1]!b_anal_ptmyear($A6877,日期设置!$B$2)</f>
        <v>1.4821917808219178</v>
      </c>
      <c r="U6877" s="8">
        <f>[1]!b_anal_termifexercise($A6877,日期设置!B$2)</f>
        <v>0</v>
      </c>
      <c r="V6877" s="10">
        <f>[1]!b_dq_dirtyprice(A6877,日期设置!$B$2)</f>
        <v>105.00279999999999</v>
      </c>
      <c r="W6877" s="11">
        <f>IF(U6877=0,ROUNDUP((Q6877-日期设置!$B$2)/365,0),ROUNDUP((R6877-日期设置!$B$2)/365,0))</f>
        <v>2</v>
      </c>
      <c r="X6877" s="18">
        <f>_xlfn.IFNA(VLOOKUP(A6877,过往入选债券!A:D,4,0),2)</f>
        <v>2</v>
      </c>
      <c r="Y6877">
        <f>_xlfn.IFNA(VLOOKUP(C6877,[2]Sheet1!$A:$A,1,0),3)</f>
        <v>3</v>
      </c>
    </row>
    <row r="6878" spans="1:25" hidden="1" x14ac:dyDescent="0.2">
      <c r="A6878" s="28" t="s">
        <v>21450</v>
      </c>
      <c r="B6878" s="28" t="s">
        <v>21451</v>
      </c>
      <c r="C6878" s="39" t="s">
        <v>21700</v>
      </c>
      <c r="D6878" s="26" t="str">
        <f>[1]!b_calc_yield(A6878,日期设置!$B$2,F6878,1,R6878,1,O6878,L6878,S6878,)</f>
        <v>Fetching...</v>
      </c>
      <c r="E6878" s="26">
        <f t="shared" si="214"/>
        <v>5.7116692137584302</v>
      </c>
      <c r="F6878" s="18">
        <f>[1]!b_dq_cleanprice($A6878,日期设置!B$2)</f>
        <v>100.5097</v>
      </c>
      <c r="G6878" s="18" t="str">
        <f t="shared" si="215"/>
        <v>1.64 + 1.64</v>
      </c>
      <c r="H6878" s="27">
        <f>[1]!b_dq_pctchange($A6878,日期设置!$B$2,1)/100</f>
        <v>0</v>
      </c>
      <c r="I6878" s="26">
        <f>[1]!b_pq_pctchange(A6878,日期设置!$B$4,日期设置!$B$2,1)</f>
        <v>0</v>
      </c>
      <c r="J6878" s="26">
        <f>[1]!b_pq_pctchange(A6878,日期设置!$C$4,日期设置!$B$2,1)</f>
        <v>0.37740258339508209</v>
      </c>
      <c r="K6878" s="52">
        <f>[1]!b_dq_amount($A6878,日期设置!B$2,2,10000)</f>
        <v>0</v>
      </c>
      <c r="L6878" s="26">
        <f>[1]!b_info_latestpar(A6878,日期设置!$B$2)</f>
        <v>100</v>
      </c>
      <c r="M6878" s="6">
        <f>[1]!b_info_outstandingbalance($A6878,日期设置!B$2)</f>
        <v>20</v>
      </c>
      <c r="N6878" s="7" t="str">
        <f>[1]!b_info_latestissurercreditrating2(A6878,日期设置!$B$2,"102","1")</f>
        <v>AAA</v>
      </c>
      <c r="O6878" s="43">
        <v>3.85</v>
      </c>
      <c r="P6878" s="9">
        <f>[1]!b_info_repurchasedate(A6878)</f>
        <v>0</v>
      </c>
      <c r="Q6878" s="31" t="s">
        <v>17360</v>
      </c>
      <c r="R6878" s="2" t="str">
        <f>IF((--IF(P6878=0,Q6878,P6878))&gt;(--日期设置!$B$2),IF(P6878=0,Q6878,P6878),Q6878)</f>
        <v>2022-11-12</v>
      </c>
      <c r="S6878" s="31" t="s">
        <v>17019</v>
      </c>
      <c r="T6878" s="8">
        <f>[1]!b_anal_ptmyear($A6878,日期设置!$B$2)</f>
        <v>1.6438356164383561</v>
      </c>
      <c r="U6878" s="8">
        <f>[1]!b_anal_termifexercise($A6878,日期设置!B$2)</f>
        <v>1.6438356164383561</v>
      </c>
      <c r="V6878" s="10">
        <f>[1]!b_dq_dirtyprice(A6878,日期设置!$B$2)</f>
        <v>101.8809</v>
      </c>
      <c r="W6878" s="11">
        <f>IF(U6878=0,ROUNDUP((Q6878-日期设置!$B$2)/365,0),ROUNDUP((R6878-日期设置!$B$2)/365,0))</f>
        <v>2</v>
      </c>
      <c r="X6878" s="18">
        <f>_xlfn.IFNA(VLOOKUP(A6878,过往入选债券!A:D,4,0),2)</f>
        <v>2</v>
      </c>
      <c r="Y6878">
        <f>_xlfn.IFNA(VLOOKUP(C6878,[2]Sheet1!$A:$A,1,0),3)</f>
        <v>3</v>
      </c>
    </row>
    <row r="6879" spans="1:25" hidden="1" x14ac:dyDescent="0.2">
      <c r="A6879" s="21" t="s">
        <v>8844</v>
      </c>
      <c r="B6879" s="21" t="s">
        <v>8845</v>
      </c>
      <c r="C6879" s="37" t="s">
        <v>75</v>
      </c>
      <c r="D6879" s="26" t="str">
        <f>[1]!b_calc_yield(A6879,日期设置!$B$2,F6879,1,R6879,1,O6879,L6879,S6879,)</f>
        <v>Fetching...</v>
      </c>
      <c r="E6879" s="26">
        <f t="shared" si="214"/>
        <v>4.5125859363884357</v>
      </c>
      <c r="F6879" s="18">
        <f>[1]!b_dq_cleanprice($A6879,日期设置!B$2)</f>
        <v>100.5848</v>
      </c>
      <c r="G6879" s="18" t="str">
        <f t="shared" si="215"/>
        <v>1.31 + 0</v>
      </c>
      <c r="H6879" s="27">
        <f>[1]!b_dq_pctchange($A6879,日期设置!$B$2,1)/100</f>
        <v>0</v>
      </c>
      <c r="I6879" s="26">
        <f>[1]!b_pq_pctchange(A6879,日期设置!$B$4,日期设置!$B$2,1)</f>
        <v>0</v>
      </c>
      <c r="J6879" s="26">
        <f>[1]!b_pq_pctchange(A6879,日期设置!$C$4,日期设置!$B$2,1)</f>
        <v>1.988767441490066E-2</v>
      </c>
      <c r="K6879" s="52">
        <f>[1]!b_dq_amount($A6879,日期设置!B$2,2,10000)</f>
        <v>0</v>
      </c>
      <c r="L6879" s="26">
        <f>[1]!b_info_latestpar(A6879,日期设置!$B$2)</f>
        <v>100</v>
      </c>
      <c r="M6879" s="6">
        <f>[1]!b_info_outstandingbalance($A6879,日期设置!B$2)</f>
        <v>10</v>
      </c>
      <c r="N6879" s="7" t="str">
        <f>[1]!b_info_latestissurercreditrating2(A6879,日期设置!$B$2,"102","1")</f>
        <v>AAA</v>
      </c>
      <c r="O6879" s="8">
        <v>3.99</v>
      </c>
      <c r="P6879" s="9">
        <f>[1]!b_info_repurchasedate(A6879)</f>
        <v>0</v>
      </c>
      <c r="Q6879" s="8" t="s">
        <v>16069</v>
      </c>
      <c r="R6879" s="2" t="str">
        <f>IF((--IF(P6879=0,Q6879,P6879))&gt;(--日期设置!$B$2),IF(P6879=0,Q6879,P6879),Q6879)</f>
        <v>2022-07-15</v>
      </c>
      <c r="S6879" s="2" t="s">
        <v>17855</v>
      </c>
      <c r="T6879" s="8">
        <f>[1]!b_anal_ptmyear($A6879,日期设置!$B$2)</f>
        <v>1.3150684931506849</v>
      </c>
      <c r="U6879" s="8">
        <f>[1]!b_anal_termifexercise($A6879,日期设置!B$2)</f>
        <v>0</v>
      </c>
      <c r="V6879" s="10">
        <f>[1]!b_dq_dirtyprice(A6879,日期设置!$B$2)</f>
        <v>103.3177</v>
      </c>
      <c r="W6879" s="11">
        <f>IF(U6879=0,ROUNDUP((Q6879-日期设置!$B$2)/365,0),ROUNDUP((R6879-日期设置!$B$2)/365,0))</f>
        <v>2</v>
      </c>
      <c r="X6879" s="18">
        <f>_xlfn.IFNA(VLOOKUP(A6879,过往入选债券!A:D,4,0),2)</f>
        <v>2</v>
      </c>
      <c r="Y6879">
        <f>_xlfn.IFNA(VLOOKUP(C6879,[2]Sheet1!$A:$A,1,0),3)</f>
        <v>3</v>
      </c>
    </row>
    <row r="6880" spans="1:25" hidden="1" x14ac:dyDescent="0.2">
      <c r="A6880" s="21" t="s">
        <v>7266</v>
      </c>
      <c r="B6880" s="21" t="s">
        <v>7267</v>
      </c>
      <c r="C6880" s="37" t="s">
        <v>492</v>
      </c>
      <c r="D6880" s="26" t="str">
        <f>[1]!b_calc_yield(A6880,日期设置!$B$2,F6880,1,R6880,1,O6880,L6880,S6880,)</f>
        <v>Fetching...</v>
      </c>
      <c r="E6880" s="26">
        <f t="shared" si="214"/>
        <v>1.6079990087024543</v>
      </c>
      <c r="F6880" s="18">
        <f>[1]!b_dq_cleanprice($A6880,日期设置!B$2)</f>
        <v>101.3327</v>
      </c>
      <c r="G6880" s="18" t="str">
        <f t="shared" si="215"/>
        <v>0.45 + 0</v>
      </c>
      <c r="H6880" s="27">
        <f>[1]!b_dq_pctchange($A6880,日期设置!$B$2,1)/100</f>
        <v>0</v>
      </c>
      <c r="I6880" s="26">
        <f>[1]!b_pq_pctchange(A6880,日期设置!$B$4,日期设置!$B$2,1)</f>
        <v>0</v>
      </c>
      <c r="J6880" s="26">
        <f>[1]!b_pq_pctchange(A6880,日期设置!$C$4,日期设置!$B$2,1)</f>
        <v>-0.25229109450825976</v>
      </c>
      <c r="K6880" s="52">
        <f>[1]!b_dq_amount($A6880,日期设置!B$2,2,10000)</f>
        <v>0</v>
      </c>
      <c r="L6880" s="26">
        <f>[1]!b_info_latestpar(A6880,日期设置!$B$2)</f>
        <v>100</v>
      </c>
      <c r="M6880" s="6">
        <f>[1]!b_info_outstandingbalance($A6880,日期设置!B$2)</f>
        <v>4</v>
      </c>
      <c r="N6880" s="7" t="str">
        <f>[1]!b_info_latestissurercreditrating2(A6880,日期设置!$B$2,"102","1")</f>
        <v>AA</v>
      </c>
      <c r="O6880" s="8">
        <v>6.6</v>
      </c>
      <c r="P6880" s="9">
        <f>[1]!b_info_repurchasedate(A6880)</f>
        <v>0</v>
      </c>
      <c r="Q6880" s="8" t="s">
        <v>16415</v>
      </c>
      <c r="R6880" s="2" t="str">
        <f>IF((--IF(P6880=0,Q6880,P6880))&gt;(--日期设置!$B$2),IF(P6880=0,Q6880,P6880),Q6880)</f>
        <v>2021-09-05</v>
      </c>
      <c r="S6880" s="2" t="s">
        <v>18188</v>
      </c>
      <c r="T6880" s="8">
        <f>[1]!b_anal_ptmyear($A6880,日期设置!$B$2)</f>
        <v>0.45753424657534247</v>
      </c>
      <c r="U6880" s="8">
        <f>[1]!b_anal_termifexercise($A6880,日期设置!B$2)</f>
        <v>0</v>
      </c>
      <c r="V6880" s="10">
        <f>[1]!b_dq_dirtyprice(A6880,日期设置!$B$2)</f>
        <v>104.913</v>
      </c>
      <c r="W6880" s="11">
        <f>IF(U6880=0,ROUNDUP((Q6880-日期设置!$B$2)/365,0),ROUNDUP((R6880-日期设置!$B$2)/365,0))</f>
        <v>1</v>
      </c>
      <c r="X6880" s="18">
        <f>_xlfn.IFNA(VLOOKUP(A6880,过往入选债券!A:D,4,0),2)</f>
        <v>2</v>
      </c>
      <c r="Y6880">
        <f>_xlfn.IFNA(VLOOKUP(C6880,[2]Sheet1!$A:$A,1,0),3)</f>
        <v>3</v>
      </c>
    </row>
    <row r="6881" spans="1:25" hidden="1" x14ac:dyDescent="0.2">
      <c r="A6881" s="21" t="s">
        <v>12597</v>
      </c>
      <c r="B6881" s="21" t="s">
        <v>12598</v>
      </c>
      <c r="C6881" s="37" t="s">
        <v>8</v>
      </c>
      <c r="D6881" s="26" t="str">
        <f>[1]!b_calc_yield(A6881,日期设置!$B$2,F6881,1,R6881,1,O6881,L6881,S6881,)</f>
        <v>Fetching...</v>
      </c>
      <c r="E6881" s="26">
        <f t="shared" si="214"/>
        <v>5.7294560721121268</v>
      </c>
      <c r="F6881" s="18">
        <f>[1]!b_dq_cleanprice($A6881,日期设置!B$2)</f>
        <v>102.017</v>
      </c>
      <c r="G6881" s="18" t="str">
        <f t="shared" si="215"/>
        <v>4.65 + 1.65</v>
      </c>
      <c r="H6881" s="27">
        <f>[1]!b_dq_pctchange($A6881,日期设置!$B$2,1)/100</f>
        <v>0</v>
      </c>
      <c r="I6881" s="26">
        <f>[1]!b_pq_pctchange(A6881,日期设置!$B$4,日期设置!$B$2,1)</f>
        <v>0</v>
      </c>
      <c r="J6881" s="26">
        <f>[1]!b_pq_pctchange(A6881,日期设置!$C$4,日期设置!$B$2,1)</f>
        <v>0</v>
      </c>
      <c r="K6881" s="52">
        <f>[1]!b_dq_amount($A6881,日期设置!B$2,2,10000)</f>
        <v>0</v>
      </c>
      <c r="L6881" s="26">
        <f>[1]!b_info_latestpar(A6881,日期设置!$B$2)</f>
        <v>100</v>
      </c>
      <c r="M6881" s="6">
        <f>[1]!b_info_outstandingbalance($A6881,日期设置!B$2)</f>
        <v>15</v>
      </c>
      <c r="N6881" s="7" t="str">
        <f>[1]!b_info_latestissurercreditrating2(A6881,日期设置!$B$2,"102","1")</f>
        <v>AAA</v>
      </c>
      <c r="O6881" s="8">
        <v>4.8</v>
      </c>
      <c r="P6881" s="9" t="str">
        <f>[1]!b_info_repurchasedate(A6881)</f>
        <v>2022-11-17</v>
      </c>
      <c r="Q6881" s="8" t="s">
        <v>17701</v>
      </c>
      <c r="R6881" s="2" t="str">
        <f>IF((--IF(P6881=0,Q6881,P6881))&gt;(--日期设置!$B$2),IF(P6881=0,Q6881,P6881),Q6881)</f>
        <v>2022-11-17</v>
      </c>
      <c r="S6881" s="2" t="s">
        <v>18554</v>
      </c>
      <c r="T6881" s="8">
        <f>[1]!b_anal_ptmyear($A6881,日期设置!$B$2)</f>
        <v>4.6575342465753424</v>
      </c>
      <c r="U6881" s="8">
        <f>[1]!b_anal_termifexercise($A6881,日期设置!B$2)</f>
        <v>1.6575342465753424</v>
      </c>
      <c r="V6881" s="10">
        <f>[1]!b_dq_dirtyprice(A6881,日期设置!$B$2)</f>
        <v>103.66079999999999</v>
      </c>
      <c r="W6881" s="11">
        <f>IF(U6881=0,ROUNDUP((Q6881-日期设置!$B$2)/365,0),ROUNDUP((R6881-日期设置!$B$2)/365,0))</f>
        <v>2</v>
      </c>
      <c r="X6881" s="18">
        <f>_xlfn.IFNA(VLOOKUP(A6881,过往入选债券!A:D,4,0),2)</f>
        <v>2</v>
      </c>
      <c r="Y6881">
        <f>_xlfn.IFNA(VLOOKUP(C6881,[2]Sheet1!$A:$A,1,0),3)</f>
        <v>3</v>
      </c>
    </row>
    <row r="6882" spans="1:25" hidden="1" x14ac:dyDescent="0.2">
      <c r="A6882" s="21" t="s">
        <v>6685</v>
      </c>
      <c r="B6882" s="21" t="s">
        <v>6686</v>
      </c>
      <c r="C6882" s="37" t="s">
        <v>6687</v>
      </c>
      <c r="D6882" s="26" t="str">
        <f>[1]!b_calc_yield(A6882,日期设置!$B$2,F6882,1,R6882,1,O6882,L6882,S6882,)</f>
        <v>Fetching...</v>
      </c>
      <c r="E6882" s="26">
        <f t="shared" si="214"/>
        <v>0.30779895491517273</v>
      </c>
      <c r="F6882" s="18">
        <f>[1]!b_dq_cleanprice($A6882,日期设置!B$2)</f>
        <v>100.2431</v>
      </c>
      <c r="G6882" s="18" t="str">
        <f t="shared" si="215"/>
        <v>2.08 + 0.08</v>
      </c>
      <c r="H6882" s="27">
        <f>[1]!b_dq_pctchange($A6882,日期设置!$B$2,1)/100</f>
        <v>0</v>
      </c>
      <c r="I6882" s="26">
        <f>[1]!b_pq_pctchange(A6882,日期设置!$B$4,日期设置!$B$2,1)</f>
        <v>0</v>
      </c>
      <c r="J6882" s="26">
        <f>[1]!b_pq_pctchange(A6882,日期设置!$C$4,日期设置!$B$2,1)</f>
        <v>0</v>
      </c>
      <c r="K6882" s="52">
        <f>[1]!b_dq_amount($A6882,日期设置!B$2,2,10000)</f>
        <v>0</v>
      </c>
      <c r="L6882" s="26">
        <f>[1]!b_info_latestpar(A6882,日期设置!$B$2)</f>
        <v>100</v>
      </c>
      <c r="M6882" s="6">
        <f>[1]!b_info_outstandingbalance($A6882,日期设置!B$2)</f>
        <v>3.4</v>
      </c>
      <c r="N6882" s="7" t="str">
        <f>[1]!b_info_latestissurercreditrating2(A6882,日期设置!$B$2,"102","1")</f>
        <v>AA-</v>
      </c>
      <c r="O6882" s="8">
        <v>6.5</v>
      </c>
      <c r="P6882" s="9" t="str">
        <f>[1]!b_info_repurchasedate(A6882)</f>
        <v>2021-04-23</v>
      </c>
      <c r="Q6882" s="8" t="s">
        <v>16228</v>
      </c>
      <c r="R6882" s="2" t="str">
        <f>IF((--IF(P6882=0,Q6882,P6882))&gt;(--日期设置!$B$2),IF(P6882=0,Q6882,P6882),Q6882)</f>
        <v>2021-04-23</v>
      </c>
      <c r="S6882" s="2" t="s">
        <v>18031</v>
      </c>
      <c r="T6882" s="8">
        <f>[1]!b_anal_ptmyear($A6882,日期设置!$B$2)</f>
        <v>2.0876712328767124</v>
      </c>
      <c r="U6882" s="8">
        <f>[1]!b_anal_termifexercise($A6882,日期设置!B$2)</f>
        <v>8.7671232876712329E-2</v>
      </c>
      <c r="V6882" s="10">
        <f>[1]!b_dq_dirtyprice(A6882,日期设置!$B$2)</f>
        <v>106.17319999999999</v>
      </c>
      <c r="W6882" s="11">
        <f>IF(U6882=0,ROUNDUP((Q6882-日期设置!$B$2)/365,0),ROUNDUP((R6882-日期设置!$B$2)/365,0))</f>
        <v>1</v>
      </c>
      <c r="X6882" s="18">
        <f>_xlfn.IFNA(VLOOKUP(A6882,过往入选债券!A:D,4,0),2)</f>
        <v>2</v>
      </c>
      <c r="Y6882">
        <f>_xlfn.IFNA(VLOOKUP(C6882,[2]Sheet1!$A:$A,1,0),3)</f>
        <v>3</v>
      </c>
    </row>
    <row r="6883" spans="1:25" hidden="1" x14ac:dyDescent="0.2">
      <c r="A6883" s="21" t="s">
        <v>8693</v>
      </c>
      <c r="B6883" s="21" t="s">
        <v>8694</v>
      </c>
      <c r="C6883" s="37" t="s">
        <v>313</v>
      </c>
      <c r="D6883" s="26" t="str">
        <f>[1]!b_calc_yield(A6883,日期设置!$B$2,F6883,1,R6883,1,O6883,L6883,S6883,)</f>
        <v>Fetching...</v>
      </c>
      <c r="E6883" s="26">
        <f t="shared" si="214"/>
        <v>4.1759839530161491</v>
      </c>
      <c r="F6883" s="18">
        <f>[1]!b_dq_cleanprice($A6883,日期设置!B$2)</f>
        <v>101.4422</v>
      </c>
      <c r="G6883" s="18" t="str">
        <f t="shared" si="215"/>
        <v>1.23 + 0</v>
      </c>
      <c r="H6883" s="27">
        <f>[1]!b_dq_pctchange($A6883,日期设置!$B$2,1)/100</f>
        <v>0</v>
      </c>
      <c r="I6883" s="26">
        <f>[1]!b_pq_pctchange(A6883,日期设置!$B$4,日期设置!$B$2,1)</f>
        <v>0</v>
      </c>
      <c r="J6883" s="26">
        <f>[1]!b_pq_pctchange(A6883,日期设置!$C$4,日期设置!$B$2,1)</f>
        <v>0</v>
      </c>
      <c r="K6883" s="52">
        <f>[1]!b_dq_amount($A6883,日期设置!B$2,2,10000)</f>
        <v>0</v>
      </c>
      <c r="L6883" s="26">
        <f>[1]!b_info_latestpar(A6883,日期设置!$B$2)</f>
        <v>100</v>
      </c>
      <c r="M6883" s="6">
        <f>[1]!b_info_outstandingbalance($A6883,日期设置!B$2)</f>
        <v>4</v>
      </c>
      <c r="N6883" s="7" t="str">
        <f>[1]!b_info_latestissurercreditrating2(A6883,日期设置!$B$2,"102","1")</f>
        <v>AA</v>
      </c>
      <c r="O6883" s="8">
        <v>4.74</v>
      </c>
      <c r="P6883" s="9">
        <f>[1]!b_info_repurchasedate(A6883)</f>
        <v>0</v>
      </c>
      <c r="Q6883" s="8" t="s">
        <v>16001</v>
      </c>
      <c r="R6883" s="2" t="str">
        <f>IF((--IF(P6883=0,Q6883,P6883))&gt;(--日期设置!$B$2),IF(P6883=0,Q6883,P6883),Q6883)</f>
        <v>2022-06-14</v>
      </c>
      <c r="S6883" s="2" t="s">
        <v>17790</v>
      </c>
      <c r="T6883" s="8">
        <f>[1]!b_anal_ptmyear($A6883,日期设置!$B$2)</f>
        <v>1.2301369863013698</v>
      </c>
      <c r="U6883" s="8">
        <f>[1]!b_anal_termifexercise($A6883,日期设置!B$2)</f>
        <v>0</v>
      </c>
      <c r="V6883" s="10">
        <f>[1]!b_dq_dirtyprice(A6883,日期设置!$B$2)</f>
        <v>105.09139999999999</v>
      </c>
      <c r="W6883" s="11">
        <f>IF(U6883=0,ROUNDUP((Q6883-日期设置!$B$2)/365,0),ROUNDUP((R6883-日期设置!$B$2)/365,0))</f>
        <v>2</v>
      </c>
      <c r="X6883" s="18">
        <f>_xlfn.IFNA(VLOOKUP(A6883,过往入选债券!A:D,4,0),2)</f>
        <v>2</v>
      </c>
      <c r="Y6883">
        <f>_xlfn.IFNA(VLOOKUP(C6883,[2]Sheet1!$A:$A,1,0),3)</f>
        <v>3</v>
      </c>
    </row>
    <row r="6884" spans="1:25" hidden="1" x14ac:dyDescent="0.2">
      <c r="A6884" s="21" t="s">
        <v>1106</v>
      </c>
      <c r="B6884" s="21" t="s">
        <v>1107</v>
      </c>
      <c r="C6884" s="37" t="s">
        <v>1108</v>
      </c>
      <c r="D6884" s="26" t="str">
        <f>[1]!b_calc_yield(A6884,日期设置!$B$2,F6884,1,R6884,1,O6884,L6884,S6884,)</f>
        <v>Fetching...</v>
      </c>
      <c r="E6884" s="26">
        <f t="shared" si="214"/>
        <v>4.2893407657480953</v>
      </c>
      <c r="F6884" s="18">
        <f>[1]!b_dq_cleanprice($A6884,日期设置!B$2)</f>
        <v>102.77119999999999</v>
      </c>
      <c r="G6884" s="18" t="str">
        <f t="shared" si="215"/>
        <v>1.27 + 0</v>
      </c>
      <c r="H6884" s="27">
        <f>[1]!b_dq_pctchange($A6884,日期设置!$B$2,1)/100</f>
        <v>0</v>
      </c>
      <c r="I6884" s="26">
        <f>[1]!b_pq_pctchange(A6884,日期设置!$B$4,日期设置!$B$2,1)</f>
        <v>0</v>
      </c>
      <c r="J6884" s="26">
        <f>[1]!b_pq_pctchange(A6884,日期设置!$C$4,日期设置!$B$2,1)</f>
        <v>-5.2613510488182733E-2</v>
      </c>
      <c r="K6884" s="52">
        <f>[1]!b_dq_amount($A6884,日期设置!B$2,2,10000)</f>
        <v>0</v>
      </c>
      <c r="L6884" s="26">
        <f>[1]!b_info_latestpar(A6884,日期设置!$B$2)</f>
        <v>100</v>
      </c>
      <c r="M6884" s="6">
        <f>[1]!b_info_outstandingbalance($A6884,日期设置!B$2)</f>
        <v>10</v>
      </c>
      <c r="N6884" s="7">
        <f>[1]!b_info_latestissurercreditrating2(A6884,日期设置!$B$2,"102","1")</f>
        <v>0</v>
      </c>
      <c r="O6884" s="8">
        <v>5.79</v>
      </c>
      <c r="P6884" s="9">
        <f>[1]!b_info_repurchasedate(A6884)</f>
        <v>0</v>
      </c>
      <c r="Q6884" s="8" t="s">
        <v>16876</v>
      </c>
      <c r="R6884" s="2" t="str">
        <f>IF((--IF(P6884=0,Q6884,P6884))&gt;(--日期设置!$B$2),IF(P6884=0,Q6884,P6884),Q6884)</f>
        <v>2022-06-29</v>
      </c>
      <c r="S6884" s="2" t="s">
        <v>18561</v>
      </c>
      <c r="T6884" s="8">
        <f>[1]!b_anal_ptmyear($A6884,日期设置!$B$2)</f>
        <v>1.2712328767123289</v>
      </c>
      <c r="U6884" s="8">
        <f>[1]!b_anal_termifexercise($A6884,日期设置!B$2)</f>
        <v>0</v>
      </c>
      <c r="V6884" s="10">
        <f>[1]!b_dq_dirtyprice(A6884,日期设置!$B$2)</f>
        <v>106.99079999999999</v>
      </c>
      <c r="W6884" s="11">
        <f>IF(U6884=0,ROUNDUP((Q6884-日期设置!$B$2)/365,0),ROUNDUP((R6884-日期设置!$B$2)/365,0))</f>
        <v>2</v>
      </c>
      <c r="X6884" s="18">
        <f>_xlfn.IFNA(VLOOKUP(A6884,过往入选债券!A:D,4,0),2)</f>
        <v>2</v>
      </c>
      <c r="Y6884">
        <f>_xlfn.IFNA(VLOOKUP(C6884,[2]Sheet1!$A:$A,1,0),3)</f>
        <v>3</v>
      </c>
    </row>
    <row r="6885" spans="1:25" hidden="1" x14ac:dyDescent="0.2">
      <c r="A6885" s="21" t="s">
        <v>8212</v>
      </c>
      <c r="B6885" s="21" t="s">
        <v>8213</v>
      </c>
      <c r="C6885" s="37" t="s">
        <v>68</v>
      </c>
      <c r="D6885" s="26" t="str">
        <f>[1]!b_calc_yield(A6885,日期设置!$B$2,F6885,1,R6885,1,O6885,L6885,S6885,)</f>
        <v>Fetching...</v>
      </c>
      <c r="E6885" s="26">
        <f t="shared" si="214"/>
        <v>3.496128370183782</v>
      </c>
      <c r="F6885" s="18">
        <f>[1]!b_dq_cleanprice($A6885,日期设置!B$2)</f>
        <v>102.88460000000001</v>
      </c>
      <c r="G6885" s="18" t="str">
        <f t="shared" si="215"/>
        <v>0.99 + 0.99</v>
      </c>
      <c r="H6885" s="27">
        <f>[1]!b_dq_pctchange($A6885,日期设置!$B$2,1)/100</f>
        <v>0</v>
      </c>
      <c r="I6885" s="26">
        <f>[1]!b_pq_pctchange(A6885,日期设置!$B$4,日期设置!$B$2,1)</f>
        <v>0</v>
      </c>
      <c r="J6885" s="26">
        <f>[1]!b_pq_pctchange(A6885,日期设置!$C$4,日期设置!$B$2,1)</f>
        <v>0</v>
      </c>
      <c r="K6885" s="52">
        <f>[1]!b_dq_amount($A6885,日期设置!B$2,2,10000)</f>
        <v>0</v>
      </c>
      <c r="L6885" s="26">
        <f>[1]!b_info_latestpar(A6885,日期设置!$B$2)</f>
        <v>100</v>
      </c>
      <c r="M6885" s="6">
        <f>[1]!b_info_outstandingbalance($A6885,日期设置!B$2)</f>
        <v>1</v>
      </c>
      <c r="N6885" s="7" t="str">
        <f>[1]!b_info_latestissurercreditrating2(A6885,日期设置!$B$2,"102","1")</f>
        <v>AA+</v>
      </c>
      <c r="O6885" s="8">
        <v>6.5</v>
      </c>
      <c r="P6885" s="9">
        <f>[1]!b_info_repurchasedate(A6885)</f>
        <v>0</v>
      </c>
      <c r="Q6885" s="8" t="s">
        <v>17310</v>
      </c>
      <c r="R6885" s="2" t="str">
        <f>IF((--IF(P6885=0,Q6885,P6885))&gt;(--日期设置!$B$2),IF(P6885=0,Q6885,P6885),Q6885)</f>
        <v>2022-03-21</v>
      </c>
      <c r="S6885" s="2" t="s">
        <v>17783</v>
      </c>
      <c r="T6885" s="8">
        <f>[1]!b_anal_ptmyear($A6885,日期设置!$B$2)</f>
        <v>0.99726027397260275</v>
      </c>
      <c r="U6885" s="8">
        <f>[1]!b_anal_termifexercise($A6885,日期设置!B$2)</f>
        <v>0.99726027397260275</v>
      </c>
      <c r="V6885" s="10">
        <f>[1]!b_dq_dirtyprice(A6885,日期设置!$B$2)</f>
        <v>102.9024</v>
      </c>
      <c r="W6885" s="11">
        <f>IF(U6885=0,ROUNDUP((Q6885-日期设置!$B$2)/365,0),ROUNDUP((R6885-日期设置!$B$2)/365,0))</f>
        <v>1</v>
      </c>
      <c r="X6885" s="18">
        <f>_xlfn.IFNA(VLOOKUP(A6885,过往入选债券!A:D,4,0),2)</f>
        <v>2</v>
      </c>
      <c r="Y6885">
        <f>_xlfn.IFNA(VLOOKUP(C6885,[2]Sheet1!$A:$A,1,0),3)</f>
        <v>3</v>
      </c>
    </row>
    <row r="6886" spans="1:25" hidden="1" x14ac:dyDescent="0.2">
      <c r="A6886" s="21" t="s">
        <v>5215</v>
      </c>
      <c r="B6886" s="21" t="s">
        <v>5216</v>
      </c>
      <c r="C6886" s="37" t="s">
        <v>2409</v>
      </c>
      <c r="D6886" s="26" t="str">
        <f>[1]!b_calc_yield(A6886,日期设置!$B$2,F6886,1,R6886,1,O6886,L6886,S6886,)</f>
        <v>Fetching...</v>
      </c>
      <c r="E6886" s="26">
        <f t="shared" si="214"/>
        <v>2.0359740822100791</v>
      </c>
      <c r="F6886" s="18">
        <f>[1]!b_dq_cleanprice($A6886,日期设置!B$2)</f>
        <v>99.805000000000007</v>
      </c>
      <c r="G6886" s="18" t="str">
        <f t="shared" si="215"/>
        <v>0.58 + 0</v>
      </c>
      <c r="H6886" s="27">
        <f>[1]!b_dq_pctchange($A6886,日期设置!$B$2,1)/100</f>
        <v>0</v>
      </c>
      <c r="I6886" s="26">
        <f>[1]!b_pq_pctchange(A6886,日期设置!$B$4,日期设置!$B$2,1)</f>
        <v>3.8690380729386256E-2</v>
      </c>
      <c r="J6886" s="26">
        <f>[1]!b_pq_pctchange(A6886,日期设置!$C$4,日期设置!$B$2,1)</f>
        <v>0.15976589078517375</v>
      </c>
      <c r="K6886" s="52">
        <f>[1]!b_dq_amount($A6886,日期设置!B$2,2,10000)</f>
        <v>0</v>
      </c>
      <c r="L6886" s="26">
        <f>[1]!b_info_latestpar(A6886,日期设置!$B$2)</f>
        <v>100</v>
      </c>
      <c r="M6886" s="6">
        <f>[1]!b_info_outstandingbalance($A6886,日期设置!B$2)</f>
        <v>10</v>
      </c>
      <c r="N6886" s="7" t="str">
        <f>[1]!b_info_latestissurercreditrating2(A6886,日期设置!$B$2,"102","1")</f>
        <v>AA+</v>
      </c>
      <c r="O6886" s="8">
        <v>3.21</v>
      </c>
      <c r="P6886" s="9">
        <f>[1]!b_info_repurchasedate(A6886)</f>
        <v>0</v>
      </c>
      <c r="Q6886" s="8" t="s">
        <v>16272</v>
      </c>
      <c r="R6886" s="2" t="str">
        <f>IF((--IF(P6886=0,Q6886,P6886))&gt;(--日期设置!$B$2),IF(P6886=0,Q6886,P6886),Q6886)</f>
        <v>2021-10-20</v>
      </c>
      <c r="S6886" s="2" t="s">
        <v>18053</v>
      </c>
      <c r="T6886" s="8">
        <f>[1]!b_anal_ptmyear($A6886,日期设置!$B$2)</f>
        <v>0.58082191780821912</v>
      </c>
      <c r="U6886" s="8">
        <f>[1]!b_anal_termifexercise($A6886,日期设置!B$2)</f>
        <v>0</v>
      </c>
      <c r="V6886" s="10">
        <f>[1]!b_dq_dirtyprice(A6886,日期设置!$B$2)</f>
        <v>101.1506</v>
      </c>
      <c r="W6886" s="11">
        <f>IF(U6886=0,ROUNDUP((Q6886-日期设置!$B$2)/365,0),ROUNDUP((R6886-日期设置!$B$2)/365,0))</f>
        <v>1</v>
      </c>
      <c r="X6886" s="18">
        <f>_xlfn.IFNA(VLOOKUP(A6886,过往入选债券!A:D,4,0),2)</f>
        <v>2</v>
      </c>
      <c r="Y6886">
        <f>_xlfn.IFNA(VLOOKUP(C6886,[2]Sheet1!$A:$A,1,0),3)</f>
        <v>3</v>
      </c>
    </row>
    <row r="6887" spans="1:25" hidden="1" x14ac:dyDescent="0.2">
      <c r="A6887" s="21" t="s">
        <v>5220</v>
      </c>
      <c r="B6887" s="21" t="s">
        <v>5221</v>
      </c>
      <c r="C6887" s="37" t="s">
        <v>1388</v>
      </c>
      <c r="D6887" s="26" t="str">
        <f>[1]!b_calc_yield(A6887,日期设置!$B$2,F6887,1,R6887,1,O6887,L6887,S6887,)</f>
        <v>Fetching...</v>
      </c>
      <c r="E6887" s="26">
        <f t="shared" si="214"/>
        <v>2.1404193414079176</v>
      </c>
      <c r="F6887" s="18">
        <f>[1]!b_dq_cleanprice($A6887,日期设置!B$2)</f>
        <v>99.839600000000004</v>
      </c>
      <c r="G6887" s="18" t="str">
        <f t="shared" si="215"/>
        <v>0.61 + 0</v>
      </c>
      <c r="H6887" s="27">
        <f>[1]!b_dq_pctchange($A6887,日期设置!$B$2,1)/100</f>
        <v>0</v>
      </c>
      <c r="I6887" s="26">
        <f>[1]!b_pq_pctchange(A6887,日期设置!$B$4,日期设置!$B$2,1)</f>
        <v>0</v>
      </c>
      <c r="J6887" s="26">
        <f>[1]!b_pq_pctchange(A6887,日期设置!$C$4,日期设置!$B$2,1)</f>
        <v>6.8456560153077883E-2</v>
      </c>
      <c r="K6887" s="52">
        <f>[1]!b_dq_amount($A6887,日期设置!B$2,2,10000)</f>
        <v>0</v>
      </c>
      <c r="L6887" s="26">
        <f>[1]!b_info_latestpar(A6887,日期设置!$B$2)</f>
        <v>100</v>
      </c>
      <c r="M6887" s="6">
        <f>[1]!b_info_outstandingbalance($A6887,日期设置!B$2)</f>
        <v>7</v>
      </c>
      <c r="N6887" s="7" t="str">
        <f>[1]!b_info_latestissurercreditrating2(A6887,日期设置!$B$2,"102","1")</f>
        <v>AA+</v>
      </c>
      <c r="O6887" s="8">
        <v>3.28</v>
      </c>
      <c r="P6887" s="9">
        <f>[1]!b_info_repurchasedate(A6887)</f>
        <v>0</v>
      </c>
      <c r="Q6887" s="8" t="s">
        <v>16152</v>
      </c>
      <c r="R6887" s="2" t="str">
        <f>IF((--IF(P6887=0,Q6887,P6887))&gt;(--日期设置!$B$2),IF(P6887=0,Q6887,P6887),Q6887)</f>
        <v>2021-10-31</v>
      </c>
      <c r="S6887" s="2" t="s">
        <v>18408</v>
      </c>
      <c r="T6887" s="8">
        <f>[1]!b_anal_ptmyear($A6887,日期设置!$B$2)</f>
        <v>0.61095890410958908</v>
      </c>
      <c r="U6887" s="8">
        <f>[1]!b_anal_termifexercise($A6887,日期设置!B$2)</f>
        <v>0</v>
      </c>
      <c r="V6887" s="10">
        <f>[1]!b_dq_dirtyprice(A6887,日期设置!$B$2)</f>
        <v>101.1157</v>
      </c>
      <c r="W6887" s="11">
        <f>IF(U6887=0,ROUNDUP((Q6887-日期设置!$B$2)/365,0),ROUNDUP((R6887-日期设置!$B$2)/365,0))</f>
        <v>1</v>
      </c>
      <c r="X6887" s="18">
        <f>_xlfn.IFNA(VLOOKUP(A6887,过往入选债券!A:D,4,0),2)</f>
        <v>2</v>
      </c>
      <c r="Y6887">
        <f>_xlfn.IFNA(VLOOKUP(C6887,[2]Sheet1!$A:$A,1,0),3)</f>
        <v>3</v>
      </c>
    </row>
    <row r="6888" spans="1:25" hidden="1" x14ac:dyDescent="0.2">
      <c r="A6888" s="21" t="s">
        <v>5347</v>
      </c>
      <c r="B6888" s="21" t="s">
        <v>5348</v>
      </c>
      <c r="C6888" s="37" t="s">
        <v>1786</v>
      </c>
      <c r="D6888" s="26" t="str">
        <f>[1]!b_calc_yield(A6888,日期设置!$B$2,F6888,1,R6888,1,O6888,L6888,S6888,)</f>
        <v>Fetching...</v>
      </c>
      <c r="E6888" s="26">
        <f t="shared" si="214"/>
        <v>2.3707106292699009</v>
      </c>
      <c r="F6888" s="18">
        <f>[1]!b_dq_cleanprice($A6888,日期设置!B$2)</f>
        <v>101.0761</v>
      </c>
      <c r="G6888" s="18" t="str">
        <f t="shared" si="215"/>
        <v>0.67 + 0</v>
      </c>
      <c r="H6888" s="27">
        <f>[1]!b_dq_pctchange($A6888,日期设置!$B$2,1)/100</f>
        <v>0</v>
      </c>
      <c r="I6888" s="26">
        <f>[1]!b_pq_pctchange(A6888,日期设置!$B$4,日期设置!$B$2,1)</f>
        <v>-7.6221019206512003E-2</v>
      </c>
      <c r="J6888" s="26">
        <f>[1]!b_pq_pctchange(A6888,日期设置!$C$4,日期设置!$B$2,1)</f>
        <v>-7.6221019206512003E-2</v>
      </c>
      <c r="K6888" s="52">
        <f>[1]!b_dq_amount($A6888,日期设置!B$2,2,10000)</f>
        <v>0</v>
      </c>
      <c r="L6888" s="26">
        <f>[1]!b_info_latestpar(A6888,日期设置!$B$2)</f>
        <v>100</v>
      </c>
      <c r="M6888" s="6">
        <f>[1]!b_info_outstandingbalance($A6888,日期设置!B$2)</f>
        <v>15</v>
      </c>
      <c r="N6888" s="7" t="str">
        <f>[1]!b_info_latestissurercreditrating2(A6888,日期设置!$B$2,"102","1")</f>
        <v>AAA</v>
      </c>
      <c r="O6888" s="8">
        <v>5.19</v>
      </c>
      <c r="P6888" s="9">
        <f>[1]!b_info_repurchasedate(A6888)</f>
        <v>0</v>
      </c>
      <c r="Q6888" s="8" t="s">
        <v>16609</v>
      </c>
      <c r="R6888" s="2" t="str">
        <f>IF((--IF(P6888=0,Q6888,P6888))&gt;(--日期设置!$B$2),IF(P6888=0,Q6888,P6888),Q6888)</f>
        <v>2021-11-24</v>
      </c>
      <c r="S6888" s="2" t="s">
        <v>18361</v>
      </c>
      <c r="T6888" s="8">
        <f>[1]!b_anal_ptmyear($A6888,日期设置!$B$2)</f>
        <v>0.67671232876712328</v>
      </c>
      <c r="U6888" s="8">
        <f>[1]!b_anal_termifexercise($A6888,日期设置!B$2)</f>
        <v>0</v>
      </c>
      <c r="V6888" s="10">
        <f>[1]!b_dq_dirtyprice(A6888,日期设置!$B$2)</f>
        <v>102.754</v>
      </c>
      <c r="W6888" s="11">
        <f>IF(U6888=0,ROUNDUP((Q6888-日期设置!$B$2)/365,0),ROUNDUP((R6888-日期设置!$B$2)/365,0))</f>
        <v>1</v>
      </c>
      <c r="X6888" s="18">
        <f>_xlfn.IFNA(VLOOKUP(A6888,过往入选债券!A:D,4,0),2)</f>
        <v>2</v>
      </c>
      <c r="Y6888" t="str">
        <f>_xlfn.IFNA(VLOOKUP(C6888,[2]Sheet1!$A:$A,1,0),3)</f>
        <v>陕西煤业化工集团有限责任公司</v>
      </c>
    </row>
    <row r="6889" spans="1:25" hidden="1" x14ac:dyDescent="0.2">
      <c r="A6889" s="21" t="s">
        <v>13131</v>
      </c>
      <c r="B6889" s="21" t="s">
        <v>13132</v>
      </c>
      <c r="C6889" s="37" t="s">
        <v>1507</v>
      </c>
      <c r="D6889" s="26" t="str">
        <f>[1]!b_calc_yield(A6889,日期设置!$B$2,F6889,1,R6889,1,O6889,L6889,S6889,)</f>
        <v>Fetching...</v>
      </c>
      <c r="E6889" s="26">
        <f t="shared" si="214"/>
        <v>18.851536110664302</v>
      </c>
      <c r="F6889" s="18">
        <f>[1]!b_dq_cleanprice($A6889,日期设置!B$2)</f>
        <v>59.7117</v>
      </c>
      <c r="G6889" s="18" t="str">
        <f t="shared" si="215"/>
        <v>2.11 + 0</v>
      </c>
      <c r="H6889" s="27">
        <f>[1]!b_dq_pctchange($A6889,日期设置!$B$2,1)/100</f>
        <v>0</v>
      </c>
      <c r="I6889" s="26">
        <f>[1]!b_pq_pctchange(A6889,日期设置!$B$4,日期设置!$B$2,1)</f>
        <v>0</v>
      </c>
      <c r="J6889" s="26">
        <f>[1]!b_pq_pctchange(A6889,日期设置!$C$4,日期设置!$B$2,1)</f>
        <v>0</v>
      </c>
      <c r="K6889" s="52">
        <f>[1]!b_dq_amount($A6889,日期设置!B$2,2,10000)</f>
        <v>0</v>
      </c>
      <c r="L6889" s="26">
        <f>[1]!b_info_latestpar(A6889,日期设置!$B$2)</f>
        <v>60</v>
      </c>
      <c r="M6889" s="6">
        <f>[1]!b_info_outstandingbalance($A6889,日期设置!B$2)</f>
        <v>7.2</v>
      </c>
      <c r="N6889" s="7" t="str">
        <f>[1]!b_info_latestissurercreditrating2(A6889,日期设置!$B$2,"102","1")</f>
        <v>AA</v>
      </c>
      <c r="O6889" s="8">
        <v>4.63</v>
      </c>
      <c r="P6889" s="9">
        <f>[1]!b_info_repurchasedate(A6889)</f>
        <v>0</v>
      </c>
      <c r="Q6889" s="8" t="s">
        <v>16361</v>
      </c>
      <c r="R6889" s="2" t="str">
        <f>IF((--IF(P6889=0,Q6889,P6889))&gt;(--日期设置!$B$2),IF(P6889=0,Q6889,P6889),Q6889)</f>
        <v>2023-05-03</v>
      </c>
      <c r="S6889" s="2" t="s">
        <v>18141</v>
      </c>
      <c r="T6889" s="8">
        <f>[1]!b_anal_ptmyear($A6889,日期设置!$B$2)</f>
        <v>2.1150684931506851</v>
      </c>
      <c r="U6889" s="8">
        <f>[1]!b_anal_termifexercise($A6889,日期设置!B$2)</f>
        <v>0</v>
      </c>
      <c r="V6889" s="10">
        <f>[1]!b_dq_dirtyprice(A6889,日期设置!$B$2)</f>
        <v>62.17</v>
      </c>
      <c r="W6889" s="11">
        <f>IF(U6889=0,ROUNDUP((Q6889-日期设置!$B$2)/365,0),ROUNDUP((R6889-日期设置!$B$2)/365,0))</f>
        <v>3</v>
      </c>
      <c r="X6889" s="18">
        <f>_xlfn.IFNA(VLOOKUP(A6889,过往入选债券!A:D,4,0),2)</f>
        <v>2</v>
      </c>
      <c r="Y6889">
        <f>_xlfn.IFNA(VLOOKUP(C6889,[2]Sheet1!$A:$A,1,0),3)</f>
        <v>3</v>
      </c>
    </row>
    <row r="6890" spans="1:25" hidden="1" x14ac:dyDescent="0.2">
      <c r="A6890" s="21" t="s">
        <v>6172</v>
      </c>
      <c r="B6890" s="21" t="s">
        <v>6173</v>
      </c>
      <c r="C6890" s="37" t="s">
        <v>494</v>
      </c>
      <c r="D6890" s="26" t="str">
        <f>[1]!b_calc_yield(A6890,日期设置!$B$2,F6890,1,R6890,1,O6890,L6890,S6890,)</f>
        <v>Fetching...</v>
      </c>
      <c r="E6890" s="26">
        <f t="shared" si="214"/>
        <v>3.5569563259792991</v>
      </c>
      <c r="F6890" s="18">
        <f>[1]!b_dq_cleanprice($A6890,日期设置!B$2)</f>
        <v>101.73569999999999</v>
      </c>
      <c r="G6890" s="18" t="str">
        <f t="shared" si="215"/>
        <v>6.06 + 1.06</v>
      </c>
      <c r="H6890" s="27">
        <f>[1]!b_dq_pctchange($A6890,日期设置!$B$2,1)/100</f>
        <v>0</v>
      </c>
      <c r="I6890" s="26">
        <f>[1]!b_pq_pctchange(A6890,日期设置!$B$4,日期设置!$B$2,1)</f>
        <v>0</v>
      </c>
      <c r="J6890" s="26">
        <f>[1]!b_pq_pctchange(A6890,日期设置!$C$4,日期设置!$B$2,1)</f>
        <v>8.7755112079600447E-2</v>
      </c>
      <c r="K6890" s="52">
        <f>[1]!b_dq_amount($A6890,日期设置!B$2,2,10000)</f>
        <v>0</v>
      </c>
      <c r="L6890" s="26">
        <f>[1]!b_info_latestpar(A6890,日期设置!$B$2)</f>
        <v>100</v>
      </c>
      <c r="M6890" s="6">
        <f>[1]!b_info_outstandingbalance($A6890,日期设置!B$2)</f>
        <v>10</v>
      </c>
      <c r="N6890" s="7" t="str">
        <f>[1]!b_info_latestissurercreditrating2(A6890,日期设置!$B$2,"102","1")</f>
        <v>AA+</v>
      </c>
      <c r="O6890" s="8">
        <v>5.2</v>
      </c>
      <c r="P6890" s="9" t="str">
        <f>[1]!b_info_repurchasedate(A6890)</f>
        <v>2022-04-14</v>
      </c>
      <c r="Q6890" s="8" t="s">
        <v>17005</v>
      </c>
      <c r="R6890" s="2" t="str">
        <f>IF((--IF(P6890=0,Q6890,P6890))&gt;(--日期设置!$B$2),IF(P6890=0,Q6890,P6890),Q6890)</f>
        <v>2022-04-14</v>
      </c>
      <c r="S6890" s="2" t="s">
        <v>18589</v>
      </c>
      <c r="T6890" s="8">
        <f>[1]!b_anal_ptmyear($A6890,日期设置!$B$2)</f>
        <v>6.0630136986301366</v>
      </c>
      <c r="U6890" s="8">
        <f>[1]!b_anal_termifexercise($A6890,日期设置!B$2)</f>
        <v>1.0630136986301371</v>
      </c>
      <c r="V6890" s="10">
        <f>[1]!b_dq_dirtyprice(A6890,日期设置!$B$2)</f>
        <v>106.608</v>
      </c>
      <c r="W6890" s="11">
        <f>IF(U6890=0,ROUNDUP((Q6890-日期设置!$B$2)/365,0),ROUNDUP((R6890-日期设置!$B$2)/365,0))</f>
        <v>2</v>
      </c>
      <c r="X6890" s="18">
        <f>_xlfn.IFNA(VLOOKUP(A6890,过往入选债券!A:D,4,0),2)</f>
        <v>2</v>
      </c>
      <c r="Y6890">
        <f>_xlfn.IFNA(VLOOKUP(C6890,[2]Sheet1!$A:$A,1,0),3)</f>
        <v>3</v>
      </c>
    </row>
    <row r="6891" spans="1:25" hidden="1" x14ac:dyDescent="0.2">
      <c r="A6891" s="21" t="s">
        <v>13817</v>
      </c>
      <c r="B6891" s="21" t="s">
        <v>13818</v>
      </c>
      <c r="C6891" s="37" t="s">
        <v>101</v>
      </c>
      <c r="D6891" s="26" t="str">
        <f>[1]!b_calc_yield(A6891,日期设置!$B$2,F6891,1,R6891,1,O6891,L6891,S6891,)</f>
        <v>Fetching...</v>
      </c>
      <c r="E6891" s="26">
        <f t="shared" si="214"/>
        <v>16.791288700396635</v>
      </c>
      <c r="F6891" s="18">
        <f>[1]!b_dq_cleanprice($A6891,日期设置!B$2)</f>
        <v>83.584500000000006</v>
      </c>
      <c r="G6891" s="18" t="str">
        <f t="shared" si="215"/>
        <v>3.29 + 0</v>
      </c>
      <c r="H6891" s="27">
        <f>[1]!b_dq_pctchange($A6891,日期设置!$B$2,1)/100</f>
        <v>0</v>
      </c>
      <c r="I6891" s="26">
        <f>[1]!b_pq_pctchange(A6891,日期设置!$B$4,日期设置!$B$2,1)</f>
        <v>0</v>
      </c>
      <c r="J6891" s="26">
        <f>[1]!b_pq_pctchange(A6891,日期设置!$C$4,日期设置!$B$2,1)</f>
        <v>0</v>
      </c>
      <c r="K6891" s="52">
        <f>[1]!b_dq_amount($A6891,日期设置!B$2,2,10000)</f>
        <v>0</v>
      </c>
      <c r="L6891" s="26">
        <f>[1]!b_info_latestpar(A6891,日期设置!$B$2)</f>
        <v>80</v>
      </c>
      <c r="M6891" s="6">
        <f>[1]!b_info_outstandingbalance($A6891,日期设置!B$2)</f>
        <v>8.8000000000000007</v>
      </c>
      <c r="N6891" s="7" t="str">
        <f>[1]!b_info_latestissurercreditrating2(A6891,日期设置!$B$2,"102","1")</f>
        <v>AA</v>
      </c>
      <c r="O6891" s="8">
        <v>5.28</v>
      </c>
      <c r="P6891" s="9">
        <f>[1]!b_info_repurchasedate(A6891)</f>
        <v>0</v>
      </c>
      <c r="Q6891" s="8" t="s">
        <v>16236</v>
      </c>
      <c r="R6891" s="2" t="str">
        <f>IF((--IF(P6891=0,Q6891,P6891))&gt;(--日期设置!$B$2),IF(P6891=0,Q6891,P6891),Q6891)</f>
        <v>2024-07-06</v>
      </c>
      <c r="S6891" s="2" t="s">
        <v>18024</v>
      </c>
      <c r="T6891" s="8">
        <f>[1]!b_anal_ptmyear($A6891,日期设置!$B$2)</f>
        <v>3.2904109589041095</v>
      </c>
      <c r="U6891" s="8">
        <f>[1]!b_anal_termifexercise($A6891,日期设置!B$2)</f>
        <v>0</v>
      </c>
      <c r="V6891" s="10">
        <f>[1]!b_dq_dirtyprice(A6891,日期设置!$B$2)</f>
        <v>86.581800000000001</v>
      </c>
      <c r="W6891" s="11">
        <f>IF(U6891=0,ROUNDUP((Q6891-日期设置!$B$2)/365,0),ROUNDUP((R6891-日期设置!$B$2)/365,0))</f>
        <v>4</v>
      </c>
      <c r="X6891" s="18">
        <f>_xlfn.IFNA(VLOOKUP(A6891,过往入选债券!A:D,4,0),2)</f>
        <v>2</v>
      </c>
      <c r="Y6891">
        <f>_xlfn.IFNA(VLOOKUP(C6891,[2]Sheet1!$A:$A,1,0),3)</f>
        <v>3</v>
      </c>
    </row>
    <row r="6892" spans="1:25" hidden="1" x14ac:dyDescent="0.2">
      <c r="A6892" s="21" t="s">
        <v>8150</v>
      </c>
      <c r="B6892" s="21" t="s">
        <v>8151</v>
      </c>
      <c r="C6892" s="37" t="s">
        <v>5343</v>
      </c>
      <c r="D6892" s="26" t="str">
        <f>[1]!b_calc_yield(A6892,日期设置!$B$2,F6892,1,R6892,1,O6892,L6892,S6892,)</f>
        <v>Fetching...</v>
      </c>
      <c r="E6892" s="26">
        <f t="shared" si="214"/>
        <v>3.4247528481218925</v>
      </c>
      <c r="F6892" s="18">
        <f>[1]!b_dq_cleanprice($A6892,日期设置!B$2)</f>
        <v>102.62309999999999</v>
      </c>
      <c r="G6892" s="18" t="str">
        <f t="shared" si="215"/>
        <v>0.97 + 0.97</v>
      </c>
      <c r="H6892" s="27">
        <f>[1]!b_dq_pctchange($A6892,日期设置!$B$2,1)/100</f>
        <v>0</v>
      </c>
      <c r="I6892" s="26">
        <f>[1]!b_pq_pctchange(A6892,日期设置!$B$4,日期设置!$B$2,1)</f>
        <v>0</v>
      </c>
      <c r="J6892" s="26">
        <f>[1]!b_pq_pctchange(A6892,日期设置!$C$4,日期设置!$B$2,1)</f>
        <v>0</v>
      </c>
      <c r="K6892" s="52">
        <f>[1]!b_dq_amount($A6892,日期设置!B$2,2,10000)</f>
        <v>0</v>
      </c>
      <c r="L6892" s="26">
        <f>[1]!b_info_latestpar(A6892,日期设置!$B$2)</f>
        <v>100</v>
      </c>
      <c r="M6892" s="6">
        <f>[1]!b_info_outstandingbalance($A6892,日期设置!B$2)</f>
        <v>10</v>
      </c>
      <c r="N6892" s="7" t="str">
        <f>[1]!b_info_latestissurercreditrating2(A6892,日期设置!$B$2,"102","1")</f>
        <v>AA+</v>
      </c>
      <c r="O6892" s="8">
        <v>6.28</v>
      </c>
      <c r="P6892" s="9">
        <f>[1]!b_info_repurchasedate(A6892)</f>
        <v>0</v>
      </c>
      <c r="Q6892" s="8" t="s">
        <v>16208</v>
      </c>
      <c r="R6892" s="2" t="str">
        <f>IF((--IF(P6892=0,Q6892,P6892))&gt;(--日期设置!$B$2),IF(P6892=0,Q6892,P6892),Q6892)</f>
        <v>2022-03-14</v>
      </c>
      <c r="S6892" s="2" t="s">
        <v>17994</v>
      </c>
      <c r="T6892" s="8">
        <f>[1]!b_anal_ptmyear($A6892,日期设置!$B$2)</f>
        <v>0.9780821917808219</v>
      </c>
      <c r="U6892" s="8">
        <f>[1]!b_anal_termifexercise($A6892,日期设置!B$2)</f>
        <v>0.9780821917808219</v>
      </c>
      <c r="V6892" s="10">
        <f>[1]!b_dq_dirtyprice(A6892,日期设置!$B$2)</f>
        <v>102.7607</v>
      </c>
      <c r="W6892" s="11">
        <f>IF(U6892=0,ROUNDUP((Q6892-日期设置!$B$2)/365,0),ROUNDUP((R6892-日期设置!$B$2)/365,0))</f>
        <v>1</v>
      </c>
      <c r="X6892" s="18">
        <f>_xlfn.IFNA(VLOOKUP(A6892,过往入选债券!A:D,4,0),2)</f>
        <v>2</v>
      </c>
      <c r="Y6892">
        <f>_xlfn.IFNA(VLOOKUP(C6892,[2]Sheet1!$A:$A,1,0),3)</f>
        <v>3</v>
      </c>
    </row>
    <row r="6893" spans="1:25" hidden="1" x14ac:dyDescent="0.2">
      <c r="A6893" s="21" t="s">
        <v>5952</v>
      </c>
      <c r="B6893" s="21" t="s">
        <v>5953</v>
      </c>
      <c r="C6893" s="37" t="s">
        <v>418</v>
      </c>
      <c r="D6893" s="26" t="str">
        <f>[1]!b_calc_yield(A6893,日期设置!$B$2,F6893,1,R6893,1,O6893,L6893,S6893,)</f>
        <v>Fetching...</v>
      </c>
      <c r="E6893" s="26">
        <f t="shared" si="214"/>
        <v>4.2516163204223911</v>
      </c>
      <c r="F6893" s="18">
        <f>[1]!b_dq_cleanprice($A6893,日期设置!B$2)</f>
        <v>102.77419999999999</v>
      </c>
      <c r="G6893" s="18" t="str">
        <f t="shared" si="215"/>
        <v>1.26 + 0</v>
      </c>
      <c r="H6893" s="27">
        <f>[1]!b_dq_pctchange($A6893,日期设置!$B$2,1)/100</f>
        <v>0</v>
      </c>
      <c r="I6893" s="26">
        <f>[1]!b_pq_pctchange(A6893,日期设置!$B$4,日期设置!$B$2,1)</f>
        <v>0</v>
      </c>
      <c r="J6893" s="26">
        <f>[1]!b_pq_pctchange(A6893,日期设置!$C$4,日期设置!$B$2,1)</f>
        <v>0</v>
      </c>
      <c r="K6893" s="52">
        <f>[1]!b_dq_amount($A6893,日期设置!B$2,2,10000)</f>
        <v>0</v>
      </c>
      <c r="L6893" s="26">
        <f>[1]!b_info_latestpar(A6893,日期设置!$B$2)</f>
        <v>100</v>
      </c>
      <c r="M6893" s="6">
        <f>[1]!b_info_outstandingbalance($A6893,日期设置!B$2)</f>
        <v>2</v>
      </c>
      <c r="N6893" s="7" t="str">
        <f>[1]!b_info_latestissurercreditrating2(A6893,日期设置!$B$2,"102","1")</f>
        <v>AA+</v>
      </c>
      <c r="O6893" s="8">
        <v>5.8</v>
      </c>
      <c r="P6893" s="9">
        <f>[1]!b_info_repurchasedate(A6893)</f>
        <v>0</v>
      </c>
      <c r="Q6893" s="8" t="s">
        <v>16749</v>
      </c>
      <c r="R6893" s="2" t="str">
        <f>IF((--IF(P6893=0,Q6893,P6893))&gt;(--日期设置!$B$2),IF(P6893=0,Q6893,P6893),Q6893)</f>
        <v>2022-06-26</v>
      </c>
      <c r="S6893" s="2" t="s">
        <v>18468</v>
      </c>
      <c r="T6893" s="8">
        <f>[1]!b_anal_ptmyear($A6893,日期设置!$B$2)</f>
        <v>1.263013698630137</v>
      </c>
      <c r="U6893" s="8">
        <f>[1]!b_anal_termifexercise($A6893,日期设置!B$2)</f>
        <v>0</v>
      </c>
      <c r="V6893" s="10">
        <f>[1]!b_dq_dirtyprice(A6893,日期设置!$B$2)</f>
        <v>107.0487</v>
      </c>
      <c r="W6893" s="11">
        <f>IF(U6893=0,ROUNDUP((Q6893-日期设置!$B$2)/365,0),ROUNDUP((R6893-日期设置!$B$2)/365,0))</f>
        <v>2</v>
      </c>
      <c r="X6893" s="18">
        <f>_xlfn.IFNA(VLOOKUP(A6893,过往入选债券!A:D,4,0),2)</f>
        <v>2</v>
      </c>
      <c r="Y6893">
        <f>_xlfn.IFNA(VLOOKUP(C6893,[2]Sheet1!$A:$A,1,0),3)</f>
        <v>3</v>
      </c>
    </row>
    <row r="6894" spans="1:25" x14ac:dyDescent="0.2">
      <c r="A6894" s="21" t="s">
        <v>20446</v>
      </c>
      <c r="B6894" s="21" t="s">
        <v>20447</v>
      </c>
      <c r="C6894" s="37" t="s">
        <v>20770</v>
      </c>
      <c r="D6894" s="26" t="str">
        <f>[1]!b_calc_yield(A6894,日期设置!$B$2,F6894,1,R6894,1,O6894,L6894,S6894,)</f>
        <v>Fetching...</v>
      </c>
      <c r="E6894" s="26">
        <f t="shared" si="214"/>
        <v>8.5488572391131168</v>
      </c>
      <c r="F6894" s="18">
        <f>[1]!b_dq_cleanprice($A6894,日期设置!B$2)</f>
        <v>100.4996</v>
      </c>
      <c r="G6894" s="18" t="str">
        <f t="shared" si="215"/>
        <v>2.48 + 0</v>
      </c>
      <c r="H6894" s="27">
        <f>[1]!b_dq_pctchange($A6894,日期设置!$B$2,1)/100</f>
        <v>-4.974896671391611E-5</v>
      </c>
      <c r="I6894" s="26">
        <f>[1]!b_pq_pctchange(A6894,日期设置!$B$4,日期设置!$B$2,1)</f>
        <v>0.274984035759895</v>
      </c>
      <c r="J6894" s="26">
        <f>[1]!b_pq_pctchange(A6894,日期设置!$C$4,日期设置!$B$2,1)</f>
        <v>0.27058199073317291</v>
      </c>
      <c r="K6894" s="52">
        <f>[1]!b_dq_amount($A6894,日期设置!B$2,2,10000)</f>
        <v>7166.4154106999995</v>
      </c>
      <c r="L6894" s="26">
        <f>[1]!b_info_latestpar(A6894,日期设置!$B$2)</f>
        <v>100</v>
      </c>
      <c r="M6894" s="6">
        <f>[1]!b_info_outstandingbalance($A6894,日期设置!B$2)</f>
        <v>20</v>
      </c>
      <c r="N6894" s="7" t="str">
        <f>[1]!b_info_latestissurercreditrating2(A6894,日期设置!$B$2,"102","1")</f>
        <v>AAA</v>
      </c>
      <c r="O6894" s="8">
        <v>3.72</v>
      </c>
      <c r="P6894" s="9">
        <f>[1]!b_info_repurchasedate(A6894)</f>
        <v>0</v>
      </c>
      <c r="Q6894" s="8" t="s">
        <v>20838</v>
      </c>
      <c r="R6894" s="2" t="str">
        <f>IF((--IF(P6894=0,Q6894,P6894))&gt;(--日期设置!$B$2),IF(P6894=0,Q6894,P6894),Q6894)</f>
        <v>2023-09-16</v>
      </c>
      <c r="S6894" s="47" t="s">
        <v>16122</v>
      </c>
      <c r="T6894" s="8">
        <f>[1]!b_anal_ptmyear($A6894,日期设置!$B$2)</f>
        <v>2.4876712328767123</v>
      </c>
      <c r="U6894" s="8">
        <f>[1]!b_anal_termifexercise($A6894,日期设置!B$2)</f>
        <v>0</v>
      </c>
      <c r="V6894" s="10">
        <f>[1]!b_dq_dirtyprice(A6894,日期设置!$B$2)</f>
        <v>102.4055</v>
      </c>
      <c r="W6894" s="11">
        <f>IF(U6894=0,ROUNDUP((Q6894-日期设置!$B$2)/365,0),ROUNDUP((R6894-日期设置!$B$2)/365,0))</f>
        <v>3</v>
      </c>
      <c r="X6894" s="18">
        <f>_xlfn.IFNA(VLOOKUP(A6894,过往入选债券!A:D,4,0),2)</f>
        <v>2</v>
      </c>
      <c r="Y6894" s="45">
        <f>_xlfn.IFNA(VLOOKUP(C6894,[2]Sheet1!$A:$A,1,0),3)</f>
        <v>3</v>
      </c>
    </row>
    <row r="6895" spans="1:25" x14ac:dyDescent="0.2">
      <c r="A6895" s="28" t="s">
        <v>22856</v>
      </c>
      <c r="B6895" s="28" t="s">
        <v>22857</v>
      </c>
      <c r="C6895" s="39" t="s">
        <v>23029</v>
      </c>
      <c r="D6895" s="26">
        <f>[1]!b_calc_yield(A6895,日期设置!$B$2,F6895,1,R6895,1,O6895,L6895,S6895,)</f>
        <v>3.4997431712895009</v>
      </c>
      <c r="E6895" s="26">
        <f t="shared" si="214"/>
        <v>10.255401501333239</v>
      </c>
      <c r="F6895" s="18">
        <f>[1]!b_dq_cleanprice($A6895,日期设置!B$2)</f>
        <v>100.40649999999999</v>
      </c>
      <c r="G6895" s="18" t="str">
        <f t="shared" si="215"/>
        <v>2.93 + 0</v>
      </c>
      <c r="H6895" s="27">
        <f>[1]!b_dq_pctchange($A6895,日期设置!$B$2,1)/100</f>
        <v>5.281330496693915E-4</v>
      </c>
      <c r="I6895" s="26">
        <f>[1]!b_pq_pctchange(A6895,日期设置!$B$4,日期设置!$B$2,1)</f>
        <v>0.10478418048002627</v>
      </c>
      <c r="J6895" s="26">
        <f>[1]!b_pq_pctchange(A6895,日期设置!$C$4,日期设置!$B$2,1)</f>
        <v>0</v>
      </c>
      <c r="K6895" s="52">
        <f>[1]!b_dq_amount($A6895,日期设置!B$2,2,10000)</f>
        <v>14089.415890200002</v>
      </c>
      <c r="L6895" s="26">
        <f>[1]!b_info_latestpar(A6895,日期设置!$B$2)</f>
        <v>100</v>
      </c>
      <c r="M6895" s="6">
        <f>[1]!b_info_outstandingbalance($A6895,日期设置!B$2)</f>
        <v>40</v>
      </c>
      <c r="N6895" s="7" t="str">
        <f>[1]!b_info_latestissurercreditrating2(A6895,日期设置!$B$2,"102","1")</f>
        <v>AAA</v>
      </c>
      <c r="O6895" s="43">
        <v>3.66</v>
      </c>
      <c r="P6895" s="9">
        <f>[1]!b_info_repurchasedate(A6895)</f>
        <v>0</v>
      </c>
      <c r="Q6895" s="31" t="s">
        <v>23453</v>
      </c>
      <c r="R6895" s="2" t="str">
        <f>IF((--IF(P6895=0,Q6895,P6895))&gt;(--日期设置!$B$2),IF(P6895=0,Q6895,P6895),Q6895)</f>
        <v>2024-02-25</v>
      </c>
      <c r="S6895" s="2" t="s">
        <v>23369</v>
      </c>
      <c r="T6895" s="8">
        <f>[1]!b_anal_ptmyear($A6895,日期设置!$B$2)</f>
        <v>2.9315068493150687</v>
      </c>
      <c r="U6895" s="8">
        <f>[1]!b_anal_termifexercise($A6895,日期设置!B$2)</f>
        <v>0</v>
      </c>
      <c r="V6895" s="10">
        <f>[1]!b_dq_dirtyprice(A6895,日期设置!$B$2)</f>
        <v>100.6572</v>
      </c>
      <c r="W6895" s="11">
        <f>IF(U6895=0,ROUNDUP((Q6895-日期设置!$B$2)/365,0),ROUNDUP((R6895-日期设置!$B$2)/365,0))</f>
        <v>3</v>
      </c>
      <c r="X6895" s="18">
        <f>_xlfn.IFNA(VLOOKUP(A6895,过往入选债券!A:D,4,0),2)</f>
        <v>2</v>
      </c>
      <c r="Y6895">
        <f>_xlfn.IFNA(VLOOKUP(C6895,[2]Sheet1!$A:$A,1,0),3)</f>
        <v>3</v>
      </c>
    </row>
    <row r="6896" spans="1:25" hidden="1" x14ac:dyDescent="0.2">
      <c r="A6896" s="28" t="s">
        <v>20604</v>
      </c>
      <c r="B6896" s="28" t="s">
        <v>20605</v>
      </c>
      <c r="C6896" s="39" t="s">
        <v>20790</v>
      </c>
      <c r="D6896" s="26" t="str">
        <f>[1]!b_calc_yield(A6896,日期设置!$B$2,F6896,1,R6896,1,O6896,L6896,S6896,)</f>
        <v>Fetching...</v>
      </c>
      <c r="E6896" s="26">
        <f t="shared" si="214"/>
        <v>1.6882869321364069</v>
      </c>
      <c r="F6896" s="18">
        <f>[1]!b_dq_cleanprice($A6896,日期设置!B$2)</f>
        <v>99.983800000000002</v>
      </c>
      <c r="G6896" s="18" t="str">
        <f t="shared" si="215"/>
        <v>0.22 + 0</v>
      </c>
      <c r="H6896" s="27">
        <f>[1]!b_dq_pctchange($A6896,日期设置!$B$2,1)/100</f>
        <v>0</v>
      </c>
      <c r="I6896" s="26">
        <f>[1]!b_pq_pctchange(A6896,日期设置!$B$4,日期设置!$B$2,1)</f>
        <v>0</v>
      </c>
      <c r="J6896" s="26">
        <f>[1]!b_pq_pctchange(A6896,日期设置!$C$4,日期设置!$B$2,1)</f>
        <v>0</v>
      </c>
      <c r="K6896" s="52">
        <f>[1]!b_dq_amount($A6896,日期设置!B$2,2,10000)</f>
        <v>0</v>
      </c>
      <c r="L6896" s="26">
        <f>[1]!b_info_latestpar(A6896,日期设置!$B$2)</f>
        <v>100</v>
      </c>
      <c r="M6896" s="6">
        <f>[1]!b_info_outstandingbalance($A6896,日期设置!B$2)</f>
        <v>5</v>
      </c>
      <c r="N6896" s="7" t="str">
        <f>[1]!b_info_latestissurercreditrating2(A6896,日期设置!$B$2,"102","1")</f>
        <v>AA+</v>
      </c>
      <c r="O6896" s="8">
        <v>3.49</v>
      </c>
      <c r="P6896" s="9">
        <f>[1]!b_info_repurchasedate(A6896)</f>
        <v>0</v>
      </c>
      <c r="Q6896" s="8" t="s">
        <v>16813</v>
      </c>
      <c r="R6896" s="2" t="str">
        <f>IF((--IF(P6896=0,Q6896,P6896))&gt;(--日期设置!$B$2),IF(P6896=0,Q6896,P6896),Q6896)</f>
        <v>2021-06-13</v>
      </c>
      <c r="S6896" s="31" t="s">
        <v>16122</v>
      </c>
      <c r="T6896" s="8">
        <f>[1]!b_anal_ptmyear($A6896,日期设置!$B$2)</f>
        <v>0.22739726027397261</v>
      </c>
      <c r="U6896" s="8">
        <f>[1]!b_anal_termifexercise($A6896,日期设置!B$2)</f>
        <v>0</v>
      </c>
      <c r="V6896" s="10">
        <f>[1]!b_dq_dirtyprice(A6896,日期设置!$B$2)</f>
        <v>101.7718</v>
      </c>
      <c r="W6896" s="11">
        <f>IF(U6896=0,ROUNDUP((Q6896-日期设置!$B$2)/365,0),ROUNDUP((R6896-日期设置!$B$2)/365,0))</f>
        <v>1</v>
      </c>
      <c r="X6896" s="18">
        <f>_xlfn.IFNA(VLOOKUP(A6896,过往入选债券!A:D,4,0),2)</f>
        <v>2</v>
      </c>
      <c r="Y6896">
        <f>_xlfn.IFNA(VLOOKUP(C6896,[2]Sheet1!$A:$A,1,0),3)</f>
        <v>3</v>
      </c>
    </row>
    <row r="6897" spans="1:25" hidden="1" x14ac:dyDescent="0.2">
      <c r="A6897" s="21" t="s">
        <v>7721</v>
      </c>
      <c r="B6897" s="21" t="s">
        <v>7722</v>
      </c>
      <c r="C6897" s="37" t="s">
        <v>4564</v>
      </c>
      <c r="D6897" s="26" t="str">
        <f>[1]!b_calc_yield(A6897,日期设置!$B$2,F6897,1,R6897,1,O6897,L6897,S6897,)</f>
        <v>Fetching...</v>
      </c>
      <c r="E6897" s="26">
        <f t="shared" si="214"/>
        <v>2.616938381664613</v>
      </c>
      <c r="F6897" s="18">
        <f>[1]!b_dq_cleanprice($A6897,日期设置!B$2)</f>
        <v>100.61409999999999</v>
      </c>
      <c r="G6897" s="18" t="str">
        <f t="shared" si="215"/>
        <v>0.74 + 0</v>
      </c>
      <c r="H6897" s="27">
        <f>[1]!b_dq_pctchange($A6897,日期设置!$B$2,1)/100</f>
        <v>0</v>
      </c>
      <c r="I6897" s="26">
        <f>[1]!b_pq_pctchange(A6897,日期设置!$B$4,日期设置!$B$2,1)</f>
        <v>0</v>
      </c>
      <c r="J6897" s="26">
        <f>[1]!b_pq_pctchange(A6897,日期设置!$C$4,日期设置!$B$2,1)</f>
        <v>9.6401411897656206E-2</v>
      </c>
      <c r="K6897" s="52">
        <f>[1]!b_dq_amount($A6897,日期设置!B$2,2,10000)</f>
        <v>0</v>
      </c>
      <c r="L6897" s="26">
        <f>[1]!b_info_latestpar(A6897,日期设置!$B$2)</f>
        <v>100</v>
      </c>
      <c r="M6897" s="6">
        <f>[1]!b_info_outstandingbalance($A6897,日期设置!B$2)</f>
        <v>5</v>
      </c>
      <c r="N6897" s="7" t="str">
        <f>[1]!b_info_latestissurercreditrating2(A6897,日期设置!$B$2,"102","1")</f>
        <v>AA</v>
      </c>
      <c r="O6897" s="8">
        <v>4.38</v>
      </c>
      <c r="P6897" s="9">
        <f>[1]!b_info_repurchasedate(A6897)</f>
        <v>0</v>
      </c>
      <c r="Q6897" s="8" t="s">
        <v>16252</v>
      </c>
      <c r="R6897" s="2" t="str">
        <f>IF((--IF(P6897=0,Q6897,P6897))&gt;(--日期设置!$B$2),IF(P6897=0,Q6897,P6897),Q6897)</f>
        <v>2021-12-20</v>
      </c>
      <c r="S6897" s="2" t="s">
        <v>18034</v>
      </c>
      <c r="T6897" s="8">
        <f>[1]!b_anal_ptmyear($A6897,日期设置!$B$2)</f>
        <v>0.74794520547945209</v>
      </c>
      <c r="U6897" s="8">
        <f>[1]!b_anal_termifexercise($A6897,日期设置!B$2)</f>
        <v>0</v>
      </c>
      <c r="V6897" s="10">
        <f>[1]!b_dq_dirtyprice(A6897,日期设置!$B$2)</f>
        <v>101.71810000000001</v>
      </c>
      <c r="W6897" s="11">
        <f>IF(U6897=0,ROUNDUP((Q6897-日期设置!$B$2)/365,0),ROUNDUP((R6897-日期设置!$B$2)/365,0))</f>
        <v>1</v>
      </c>
      <c r="X6897" s="18">
        <f>_xlfn.IFNA(VLOOKUP(A6897,过往入选债券!A:D,4,0),2)</f>
        <v>2</v>
      </c>
      <c r="Y6897">
        <f>_xlfn.IFNA(VLOOKUP(C6897,[2]Sheet1!$A:$A,1,0),3)</f>
        <v>3</v>
      </c>
    </row>
    <row r="6898" spans="1:25" x14ac:dyDescent="0.2">
      <c r="A6898" s="21" t="s">
        <v>8619</v>
      </c>
      <c r="B6898" s="21" t="s">
        <v>8620</v>
      </c>
      <c r="C6898" s="37" t="s">
        <v>5270</v>
      </c>
      <c r="D6898" s="26" t="str">
        <f>[1]!b_calc_yield(A6898,日期设置!$B$2,F6898,1,R6898,1,O6898,L6898,S6898,)</f>
        <v>Fetching...</v>
      </c>
      <c r="E6898" s="26">
        <f t="shared" si="214"/>
        <v>3.9456675237125927</v>
      </c>
      <c r="F6898" s="18">
        <f>[1]!b_dq_cleanprice($A6898,日期设置!B$2)</f>
        <v>101.455</v>
      </c>
      <c r="G6898" s="18" t="str">
        <f t="shared" si="215"/>
        <v>3.16 + 1.16</v>
      </c>
      <c r="H6898" s="27">
        <f>[1]!b_dq_pctchange($A6898,日期设置!$B$2,1)/100</f>
        <v>3.3228176702696675E-3</v>
      </c>
      <c r="I6898" s="26">
        <f>[1]!b_pq_pctchange(A6898,日期设置!$B$4,日期设置!$B$2,1)</f>
        <v>0.33228176702696677</v>
      </c>
      <c r="J6898" s="26">
        <f>[1]!b_pq_pctchange(A6898,日期设置!$C$4,日期设置!$B$2,1)</f>
        <v>0.93227176453149241</v>
      </c>
      <c r="K6898" s="52">
        <f>[1]!b_dq_amount($A6898,日期设置!B$2,2,10000)</f>
        <v>1054.3965753</v>
      </c>
      <c r="L6898" s="26">
        <f>[1]!b_info_latestpar(A6898,日期设置!$B$2)</f>
        <v>100</v>
      </c>
      <c r="M6898" s="6">
        <f>[1]!b_info_outstandingbalance($A6898,日期设置!B$2)</f>
        <v>5</v>
      </c>
      <c r="N6898" s="7" t="str">
        <f>[1]!b_info_latestissurercreditrating2(A6898,日期设置!$B$2,"102","1")</f>
        <v>AA+</v>
      </c>
      <c r="O6898" s="8">
        <v>4.8</v>
      </c>
      <c r="P6898" s="9" t="str">
        <f>[1]!b_info_repurchasedate(A6898)</f>
        <v>2022-05-23</v>
      </c>
      <c r="Q6898" s="8" t="s">
        <v>16000</v>
      </c>
      <c r="R6898" s="2" t="str">
        <f>IF((--IF(P6898=0,Q6898,P6898))&gt;(--日期设置!$B$2),IF(P6898=0,Q6898,P6898),Q6898)</f>
        <v>2022-05-23</v>
      </c>
      <c r="S6898" s="2" t="s">
        <v>17789</v>
      </c>
      <c r="T6898" s="8">
        <f>[1]!b_anal_ptmyear($A6898,日期设置!$B$2)</f>
        <v>3.1698630136986301</v>
      </c>
      <c r="U6898" s="8">
        <f>[1]!b_anal_termifexercise($A6898,日期设置!B$2)</f>
        <v>1.1698630136986301</v>
      </c>
      <c r="V6898" s="10">
        <f>[1]!b_dq_dirtyprice(A6898,日期设置!$B$2)</f>
        <v>105.4397</v>
      </c>
      <c r="W6898" s="11">
        <f>IF(U6898=0,ROUNDUP((Q6898-日期设置!$B$2)/365,0),ROUNDUP((R6898-日期设置!$B$2)/365,0))</f>
        <v>2</v>
      </c>
      <c r="X6898" s="18">
        <f>_xlfn.IFNA(VLOOKUP(A6898,过往入选债券!A:D,4,0),2)</f>
        <v>2</v>
      </c>
      <c r="Y6898">
        <f>_xlfn.IFNA(VLOOKUP(C6898,[2]Sheet1!$A:$A,1,0),3)</f>
        <v>3</v>
      </c>
    </row>
    <row r="6899" spans="1:25" hidden="1" x14ac:dyDescent="0.2">
      <c r="A6899" s="21" t="s">
        <v>21913</v>
      </c>
      <c r="B6899" s="21" t="s">
        <v>22120</v>
      </c>
      <c r="C6899" s="37" t="s">
        <v>19703</v>
      </c>
      <c r="D6899" s="26" t="str">
        <f>[1]!b_calc_yield(A6899,日期设置!$B$2,F6899,1,R6899,1,O6899,L6899,S6899,)</f>
        <v>Fetching...</v>
      </c>
      <c r="E6899" s="26">
        <f t="shared" si="214"/>
        <v>6.1508347181236989</v>
      </c>
      <c r="F6899" s="18">
        <f>[1]!b_dq_cleanprice($A6899,日期设置!B$2)</f>
        <v>100.5839</v>
      </c>
      <c r="G6899" s="18" t="str">
        <f t="shared" si="215"/>
        <v>1.77 + 1.77</v>
      </c>
      <c r="H6899" s="27">
        <f>[1]!b_dq_pctchange($A6899,日期设置!$B$2,1)/100</f>
        <v>0</v>
      </c>
      <c r="I6899" s="26">
        <f>[1]!b_pq_pctchange(A6899,日期设置!$B$4,日期设置!$B$2,1)</f>
        <v>2.9826736487743831E-3</v>
      </c>
      <c r="J6899" s="26">
        <f>[1]!b_pq_pctchange(A6899,日期设置!$C$4,日期设置!$B$2,1)</f>
        <v>0.40998989749753995</v>
      </c>
      <c r="K6899" s="52">
        <f>[1]!b_dq_amount($A6899,日期设置!B$2,2,10000)</f>
        <v>0</v>
      </c>
      <c r="L6899" s="26">
        <f>[1]!b_info_latestpar(A6899,日期设置!$B$2)</f>
        <v>100</v>
      </c>
      <c r="M6899" s="6">
        <f>[1]!b_info_outstandingbalance($A6899,日期设置!B$2)</f>
        <v>20</v>
      </c>
      <c r="N6899" s="7" t="str">
        <f>[1]!b_info_latestissurercreditrating2(A6899,日期设置!$B$2,"102","1")</f>
        <v>AAA</v>
      </c>
      <c r="O6899" s="48">
        <v>3.85</v>
      </c>
      <c r="P6899" s="9">
        <f>[1]!b_info_repurchasedate(A6899)</f>
        <v>0</v>
      </c>
      <c r="Q6899" s="47" t="s">
        <v>16830</v>
      </c>
      <c r="R6899" s="2" t="str">
        <f>IF((--IF(P6899=0,Q6899,P6899))&gt;(--日期设置!$B$2),IF(P6899=0,Q6899,P6899),Q6899)</f>
        <v>2022-12-29</v>
      </c>
      <c r="S6899" s="47" t="s">
        <v>16701</v>
      </c>
      <c r="T6899" s="8">
        <f>[1]!b_anal_ptmyear($A6899,日期设置!$B$2)</f>
        <v>1.7726027397260276</v>
      </c>
      <c r="U6899" s="8">
        <f>[1]!b_anal_termifexercise($A6899,日期设置!B$2)</f>
        <v>1.7726027397260273</v>
      </c>
      <c r="V6899" s="10">
        <f>[1]!b_dq_dirtyprice(A6899,日期设置!$B$2)</f>
        <v>101.4594</v>
      </c>
      <c r="W6899" s="11">
        <f>IF(U6899=0,ROUNDUP((Q6899-日期设置!$B$2)/365,0),ROUNDUP((R6899-日期设置!$B$2)/365,0))</f>
        <v>2</v>
      </c>
      <c r="X6899" s="18">
        <f>_xlfn.IFNA(VLOOKUP(A6899,过往入选债券!A:D,4,0),2)</f>
        <v>2</v>
      </c>
      <c r="Y6899" s="45">
        <f>_xlfn.IFNA(VLOOKUP(C6899,[2]Sheet1!$A:$A,1,0),3)</f>
        <v>3</v>
      </c>
    </row>
    <row r="6900" spans="1:25" hidden="1" x14ac:dyDescent="0.2">
      <c r="A6900" s="21" t="s">
        <v>9301</v>
      </c>
      <c r="B6900" s="21" t="s">
        <v>9302</v>
      </c>
      <c r="C6900" s="37" t="s">
        <v>271</v>
      </c>
      <c r="D6900" s="26" t="str">
        <f>[1]!b_calc_yield(A6900,日期设置!$B$2,F6900,1,R6900,1,O6900,L6900,S6900,)</f>
        <v>Fetching...</v>
      </c>
      <c r="E6900" s="26">
        <f t="shared" si="214"/>
        <v>5.3611138680264014</v>
      </c>
      <c r="F6900" s="18">
        <f>[1]!b_dq_cleanprice($A6900,日期设置!B$2)</f>
        <v>100.15219999999999</v>
      </c>
      <c r="G6900" s="18" t="str">
        <f t="shared" si="215"/>
        <v>1.55 + 0</v>
      </c>
      <c r="H6900" s="27">
        <f>[1]!b_dq_pctchange($A6900,日期设置!$B$2,1)/100</f>
        <v>0</v>
      </c>
      <c r="I6900" s="26">
        <f>[1]!b_pq_pctchange(A6900,日期设置!$B$4,日期设置!$B$2,1)</f>
        <v>0.22456213386063598</v>
      </c>
      <c r="J6900" s="26">
        <f>[1]!b_pq_pctchange(A6900,日期设置!$C$4,日期设置!$B$2,1)</f>
        <v>0.29431704725595531</v>
      </c>
      <c r="K6900" s="52">
        <f>[1]!b_dq_amount($A6900,日期设置!B$2,2,10000)</f>
        <v>0</v>
      </c>
      <c r="L6900" s="26">
        <f>[1]!b_info_latestpar(A6900,日期设置!$B$2)</f>
        <v>100</v>
      </c>
      <c r="M6900" s="6">
        <f>[1]!b_info_outstandingbalance($A6900,日期设置!B$2)</f>
        <v>25</v>
      </c>
      <c r="N6900" s="7" t="str">
        <f>[1]!b_info_latestissurercreditrating2(A6900,日期设置!$B$2,"102","1")</f>
        <v>AAA</v>
      </c>
      <c r="O6900" s="8">
        <v>3.61</v>
      </c>
      <c r="P6900" s="9">
        <f>[1]!b_info_repurchasedate(A6900)</f>
        <v>0</v>
      </c>
      <c r="Q6900" s="8" t="s">
        <v>16882</v>
      </c>
      <c r="R6900" s="2" t="str">
        <f>IF((--IF(P6900=0,Q6900,P6900))&gt;(--日期设置!$B$2),IF(P6900=0,Q6900,P6900),Q6900)</f>
        <v>2022-10-10</v>
      </c>
      <c r="S6900" s="2" t="s">
        <v>18504</v>
      </c>
      <c r="T6900" s="8">
        <f>[1]!b_anal_ptmyear($A6900,日期设置!$B$2)</f>
        <v>1.5534246575342465</v>
      </c>
      <c r="U6900" s="8">
        <f>[1]!b_anal_termifexercise($A6900,日期设置!B$2)</f>
        <v>0</v>
      </c>
      <c r="V6900" s="10">
        <f>[1]!b_dq_dirtyprice(A6900,日期设置!$B$2)</f>
        <v>101.76430000000001</v>
      </c>
      <c r="W6900" s="11">
        <f>IF(U6900=0,ROUNDUP((Q6900-日期设置!$B$2)/365,0),ROUNDUP((R6900-日期设置!$B$2)/365,0))</f>
        <v>2</v>
      </c>
      <c r="X6900" s="18">
        <f>_xlfn.IFNA(VLOOKUP(A6900,过往入选债券!A:D,4,0),2)</f>
        <v>2</v>
      </c>
      <c r="Y6900">
        <f>_xlfn.IFNA(VLOOKUP(C6900,[2]Sheet1!$A:$A,1,0),3)</f>
        <v>3</v>
      </c>
    </row>
    <row r="6901" spans="1:25" hidden="1" x14ac:dyDescent="0.2">
      <c r="A6901" s="21" t="s">
        <v>19601</v>
      </c>
      <c r="B6901" s="21" t="s">
        <v>19602</v>
      </c>
      <c r="C6901" s="46" t="s">
        <v>19603</v>
      </c>
      <c r="D6901" s="26" t="str">
        <f>[1]!b_calc_yield(A6901,日期设置!$B$2,F6901,1,R6901,1,O6901,L6901,S6901,)</f>
        <v>Fetching...</v>
      </c>
      <c r="E6901" s="26">
        <f t="shared" si="214"/>
        <v>8.2446363971367944</v>
      </c>
      <c r="F6901" s="18">
        <f>[1]!b_dq_cleanprice($A6901,日期设置!B$2)</f>
        <v>100.1769</v>
      </c>
      <c r="G6901" s="18" t="str">
        <f t="shared" si="215"/>
        <v>2.40 + 0</v>
      </c>
      <c r="H6901" s="27">
        <f>[1]!b_dq_pctchange($A6901,日期设置!$B$2,1)/100</f>
        <v>0</v>
      </c>
      <c r="I6901" s="26">
        <f>[1]!b_pq_pctchange(A6901,日期设置!$B$4,日期设置!$B$2,1)</f>
        <v>0</v>
      </c>
      <c r="J6901" s="26">
        <f>[1]!b_pq_pctchange(A6901,日期设置!$C$4,日期设置!$B$2,1)</f>
        <v>0</v>
      </c>
      <c r="K6901" s="52">
        <f>[1]!b_dq_amount($A6901,日期设置!B$2,2,10000)</f>
        <v>0</v>
      </c>
      <c r="L6901" s="26">
        <f>[1]!b_info_latestpar(A6901,日期设置!$B$2)</f>
        <v>100</v>
      </c>
      <c r="M6901" s="6">
        <f>[1]!b_info_outstandingbalance($A6901,日期设置!B$2)</f>
        <v>20</v>
      </c>
      <c r="N6901" s="7" t="str">
        <f>[1]!b_info_latestissurercreditrating2(A6901,日期设置!$B$2,"102","1")</f>
        <v>AAA</v>
      </c>
      <c r="O6901" s="8">
        <v>3.58</v>
      </c>
      <c r="P6901" s="9">
        <f>[1]!b_info_repurchasedate(A6901)</f>
        <v>0</v>
      </c>
      <c r="Q6901" s="8" t="s">
        <v>16257</v>
      </c>
      <c r="R6901" s="2" t="str">
        <f>IF((--IF(P6901=0,Q6901,P6901))&gt;(--日期设置!$B$2),IF(P6901=0,Q6901,P6901),Q6901)</f>
        <v>2023-08-17</v>
      </c>
      <c r="S6901" s="47" t="s">
        <v>19101</v>
      </c>
      <c r="T6901" s="8">
        <f>[1]!b_anal_ptmyear($A6901,日期设置!$B$2)</f>
        <v>2.4054794520547946</v>
      </c>
      <c r="U6901" s="8">
        <f>[1]!b_anal_termifexercise($A6901,日期设置!B$2)</f>
        <v>0</v>
      </c>
      <c r="V6901" s="10">
        <f>[1]!b_dq_dirtyprice(A6901,日期设置!$B$2)</f>
        <v>102.3053</v>
      </c>
      <c r="W6901" s="11">
        <f>IF(U6901=0,ROUNDUP((Q6901-日期设置!$B$2)/365,0),ROUNDUP((R6901-日期设置!$B$2)/365,0))</f>
        <v>3</v>
      </c>
      <c r="X6901" s="18">
        <f>_xlfn.IFNA(VLOOKUP(A6901,过往入选债券!A:D,4,0),2)</f>
        <v>2</v>
      </c>
      <c r="Y6901" s="45">
        <f>_xlfn.IFNA(VLOOKUP(C6901,[2]Sheet1!$A:$A,1,0),3)</f>
        <v>3</v>
      </c>
    </row>
    <row r="6902" spans="1:25" hidden="1" x14ac:dyDescent="0.2">
      <c r="A6902" s="21" t="s">
        <v>8233</v>
      </c>
      <c r="B6902" s="21" t="s">
        <v>8234</v>
      </c>
      <c r="C6902" s="37" t="s">
        <v>278</v>
      </c>
      <c r="D6902" s="26" t="str">
        <f>[1]!b_calc_yield(A6902,日期设置!$B$2,F6902,1,R6902,1,O6902,L6902,S6902,)</f>
        <v>Fetching...</v>
      </c>
      <c r="E6902" s="26">
        <f t="shared" si="214"/>
        <v>3.3599500865404641</v>
      </c>
      <c r="F6902" s="18">
        <f>[1]!b_dq_cleanprice($A6902,日期设置!B$2)</f>
        <v>101.4653</v>
      </c>
      <c r="G6902" s="18" t="str">
        <f t="shared" si="215"/>
        <v>1.00 + 0</v>
      </c>
      <c r="H6902" s="27">
        <f>[1]!b_dq_pctchange($A6902,日期设置!$B$2,1)/100</f>
        <v>0</v>
      </c>
      <c r="I6902" s="26">
        <f>[1]!b_pq_pctchange(A6902,日期设置!$B$4,日期设置!$B$2,1)</f>
        <v>0</v>
      </c>
      <c r="J6902" s="26">
        <f>[1]!b_pq_pctchange(A6902,日期设置!$C$4,日期设置!$B$2,1)</f>
        <v>0</v>
      </c>
      <c r="K6902" s="52">
        <f>[1]!b_dq_amount($A6902,日期设置!B$2,2,10000)</f>
        <v>0</v>
      </c>
      <c r="L6902" s="26">
        <f>[1]!b_info_latestpar(A6902,日期设置!$B$2)</f>
        <v>100</v>
      </c>
      <c r="M6902" s="6">
        <f>[1]!b_info_outstandingbalance($A6902,日期设置!B$2)</f>
        <v>4</v>
      </c>
      <c r="N6902" s="7" t="str">
        <f>[1]!b_info_latestissurercreditrating2(A6902,日期设置!$B$2,"102","1")</f>
        <v>AA+</v>
      </c>
      <c r="O6902" s="8">
        <v>5</v>
      </c>
      <c r="P6902" s="9">
        <f>[1]!b_info_repurchasedate(A6902)</f>
        <v>0</v>
      </c>
      <c r="Q6902" s="8" t="s">
        <v>16120</v>
      </c>
      <c r="R6902" s="2" t="str">
        <f>IF((--IF(P6902=0,Q6902,P6902))&gt;(--日期设置!$B$2),IF(P6902=0,Q6902,P6902),Q6902)</f>
        <v>2022-03-25</v>
      </c>
      <c r="S6902" s="2" t="s">
        <v>17911</v>
      </c>
      <c r="T6902" s="8">
        <f>[1]!b_anal_ptmyear($A6902,日期设置!$B$2)</f>
        <v>1.0082191780821919</v>
      </c>
      <c r="U6902" s="8">
        <f>[1]!b_anal_termifexercise($A6902,日期设置!B$2)</f>
        <v>0</v>
      </c>
      <c r="V6902" s="10">
        <f>[1]!b_dq_dirtyprice(A6902,日期设置!$B$2)</f>
        <v>106.4242</v>
      </c>
      <c r="W6902" s="11">
        <f>IF(U6902=0,ROUNDUP((Q6902-日期设置!$B$2)/365,0),ROUNDUP((R6902-日期设置!$B$2)/365,0))</f>
        <v>2</v>
      </c>
      <c r="X6902" s="18">
        <f>_xlfn.IFNA(VLOOKUP(A6902,过往入选债券!A:D,4,0),2)</f>
        <v>2</v>
      </c>
      <c r="Y6902">
        <f>_xlfn.IFNA(VLOOKUP(C6902,[2]Sheet1!$A:$A,1,0),3)</f>
        <v>3</v>
      </c>
    </row>
    <row r="6903" spans="1:25" hidden="1" x14ac:dyDescent="0.2">
      <c r="A6903" s="28" t="s">
        <v>21584</v>
      </c>
      <c r="B6903" s="28" t="s">
        <v>21585</v>
      </c>
      <c r="C6903" s="39" t="s">
        <v>20791</v>
      </c>
      <c r="D6903" s="26" t="str">
        <f>[1]!b_calc_yield(A6903,日期设置!$B$2,F6903,1,R6903,1,O6903,L6903,S6903,)</f>
        <v>Fetching...</v>
      </c>
      <c r="E6903" s="26">
        <f t="shared" si="214"/>
        <v>22.889382756552322</v>
      </c>
      <c r="F6903" s="18">
        <f>[1]!b_dq_cleanprice($A6903,日期设置!B$2)</f>
        <v>99.9</v>
      </c>
      <c r="G6903" s="18" t="str">
        <f t="shared" si="215"/>
        <v>6.62 + 0</v>
      </c>
      <c r="H6903" s="27">
        <f>[1]!b_dq_pctchange($A6903,日期设置!$B$2,1)/100</f>
        <v>0</v>
      </c>
      <c r="I6903" s="26">
        <f>[1]!b_pq_pctchange(A6903,日期设置!$B$4,日期设置!$B$2,1)</f>
        <v>0</v>
      </c>
      <c r="J6903" s="26">
        <f>[1]!b_pq_pctchange(A6903,日期设置!$C$4,日期设置!$B$2,1)</f>
        <v>0</v>
      </c>
      <c r="K6903" s="52">
        <f>[1]!b_dq_amount($A6903,日期设置!B$2,2,10000)</f>
        <v>0</v>
      </c>
      <c r="L6903" s="26">
        <f>[1]!b_info_latestpar(A6903,日期设置!$B$2)</f>
        <v>100</v>
      </c>
      <c r="M6903" s="6">
        <f>[1]!b_info_outstandingbalance($A6903,日期设置!B$2)</f>
        <v>1.4519</v>
      </c>
      <c r="N6903" s="7">
        <f>[1]!b_info_latestissurercreditrating2(A6903,日期设置!$B$2,"102","1")</f>
        <v>0</v>
      </c>
      <c r="O6903" s="43">
        <v>3.48</v>
      </c>
      <c r="P6903" s="9">
        <f>[1]!b_info_repurchasedate(A6903)</f>
        <v>0</v>
      </c>
      <c r="Q6903" s="31" t="s">
        <v>21739</v>
      </c>
      <c r="R6903" s="2" t="str">
        <f>IF((--IF(P6903=0,Q6903,P6903))&gt;(--日期设置!$B$2),IF(P6903=0,Q6903,P6903),Q6903)</f>
        <v>2027-11-06</v>
      </c>
      <c r="S6903" s="31" t="s">
        <v>21682</v>
      </c>
      <c r="T6903" s="8">
        <f>[1]!b_anal_ptmyear($A6903,日期设置!$B$2)</f>
        <v>6.6273972602739724</v>
      </c>
      <c r="U6903" s="8">
        <f>[1]!b_anal_termifexercise($A6903,日期设置!B$2)</f>
        <v>0</v>
      </c>
      <c r="V6903" s="10">
        <f>[1]!b_dq_dirtyprice(A6903,日期设置!$B$2)</f>
        <v>101.19670000000001</v>
      </c>
      <c r="W6903" s="11">
        <f>IF(U6903=0,ROUNDUP((Q6903-日期设置!$B$2)/365,0),ROUNDUP((R6903-日期设置!$B$2)/365,0))</f>
        <v>7</v>
      </c>
      <c r="X6903" s="18">
        <f>_xlfn.IFNA(VLOOKUP(A6903,过往入选债券!A:D,4,0),2)</f>
        <v>2</v>
      </c>
      <c r="Y6903">
        <f>_xlfn.IFNA(VLOOKUP(C6903,[2]Sheet1!$A:$A,1,0),3)</f>
        <v>3</v>
      </c>
    </row>
    <row r="6904" spans="1:25" hidden="1" x14ac:dyDescent="0.2">
      <c r="A6904" s="28" t="s">
        <v>21582</v>
      </c>
      <c r="B6904" s="28" t="s">
        <v>21583</v>
      </c>
      <c r="C6904" s="39" t="s">
        <v>20791</v>
      </c>
      <c r="D6904" s="26" t="str">
        <f>[1]!b_calc_yield(A6904,日期设置!$B$2,F6904,1,R6904,1,O6904,L6904,S6904,)</f>
        <v>Fetching...</v>
      </c>
      <c r="E6904" s="26">
        <f t="shared" si="214"/>
        <v>22.889382756552322</v>
      </c>
      <c r="F6904" s="18">
        <f>[1]!b_dq_cleanprice($A6904,日期设置!B$2)</f>
        <v>99.9</v>
      </c>
      <c r="G6904" s="18" t="str">
        <f t="shared" si="215"/>
        <v>6.62 + 0</v>
      </c>
      <c r="H6904" s="27">
        <f>[1]!b_dq_pctchange($A6904,日期设置!$B$2,1)/100</f>
        <v>0</v>
      </c>
      <c r="I6904" s="26">
        <f>[1]!b_pq_pctchange(A6904,日期设置!$B$4,日期设置!$B$2,1)</f>
        <v>0</v>
      </c>
      <c r="J6904" s="26">
        <f>[1]!b_pq_pctchange(A6904,日期设置!$C$4,日期设置!$B$2,1)</f>
        <v>0</v>
      </c>
      <c r="K6904" s="52">
        <f>[1]!b_dq_amount($A6904,日期设置!B$2,2,10000)</f>
        <v>0</v>
      </c>
      <c r="L6904" s="26">
        <f>[1]!b_info_latestpar(A6904,日期设置!$B$2)</f>
        <v>100</v>
      </c>
      <c r="M6904" s="6">
        <f>[1]!b_info_outstandingbalance($A6904,日期设置!B$2)</f>
        <v>4.5711000000000004</v>
      </c>
      <c r="N6904" s="7">
        <f>[1]!b_info_latestissurercreditrating2(A6904,日期设置!$B$2,"102","1")</f>
        <v>0</v>
      </c>
      <c r="O6904" s="43">
        <v>3.48</v>
      </c>
      <c r="P6904" s="9">
        <f>[1]!b_info_repurchasedate(A6904)</f>
        <v>0</v>
      </c>
      <c r="Q6904" s="31" t="s">
        <v>21739</v>
      </c>
      <c r="R6904" s="2" t="str">
        <f>IF((--IF(P6904=0,Q6904,P6904))&gt;(--日期设置!$B$2),IF(P6904=0,Q6904,P6904),Q6904)</f>
        <v>2027-11-06</v>
      </c>
      <c r="S6904" s="31" t="s">
        <v>21682</v>
      </c>
      <c r="T6904" s="8">
        <f>[1]!b_anal_ptmyear($A6904,日期设置!$B$2)</f>
        <v>6.6273972602739724</v>
      </c>
      <c r="U6904" s="8">
        <f>[1]!b_anal_termifexercise($A6904,日期设置!B$2)</f>
        <v>0</v>
      </c>
      <c r="V6904" s="10">
        <f>[1]!b_dq_dirtyprice(A6904,日期设置!$B$2)</f>
        <v>101.19670000000001</v>
      </c>
      <c r="W6904" s="11">
        <f>IF(U6904=0,ROUNDUP((Q6904-日期设置!$B$2)/365,0),ROUNDUP((R6904-日期设置!$B$2)/365,0))</f>
        <v>7</v>
      </c>
      <c r="X6904" s="18">
        <f>_xlfn.IFNA(VLOOKUP(A6904,过往入选债券!A:D,4,0),2)</f>
        <v>2</v>
      </c>
      <c r="Y6904">
        <f>_xlfn.IFNA(VLOOKUP(C6904,[2]Sheet1!$A:$A,1,0),3)</f>
        <v>3</v>
      </c>
    </row>
    <row r="6905" spans="1:25" hidden="1" x14ac:dyDescent="0.2">
      <c r="A6905" s="21" t="s">
        <v>1999</v>
      </c>
      <c r="B6905" s="21" t="s">
        <v>2000</v>
      </c>
      <c r="C6905" s="37" t="s">
        <v>1108</v>
      </c>
      <c r="D6905" s="26" t="str">
        <f>[1]!b_calc_yield(A6905,日期设置!$B$2,F6905,1,R6905,1,O6905,L6905,S6905,)</f>
        <v>Fetching...</v>
      </c>
      <c r="E6905" s="26">
        <f t="shared" si="214"/>
        <v>1.340153393713428</v>
      </c>
      <c r="F6905" s="18">
        <f>[1]!b_dq_cleanprice($A6905,日期设置!B$2)</f>
        <v>100.70699999999999</v>
      </c>
      <c r="G6905" s="18" t="str">
        <f t="shared" si="215"/>
        <v>2.38 + 0.38</v>
      </c>
      <c r="H6905" s="27">
        <f>[1]!b_dq_pctchange($A6905,日期设置!$B$2,1)/100</f>
        <v>0</v>
      </c>
      <c r="I6905" s="26">
        <f>[1]!b_pq_pctchange(A6905,日期设置!$B$4,日期设置!$B$2,1)</f>
        <v>0</v>
      </c>
      <c r="J6905" s="26">
        <f>[1]!b_pq_pctchange(A6905,日期设置!$C$4,日期设置!$B$2,1)</f>
        <v>0.24696666995158595</v>
      </c>
      <c r="K6905" s="52">
        <f>[1]!b_dq_amount($A6905,日期设置!B$2,2,10000)</f>
        <v>0</v>
      </c>
      <c r="L6905" s="26">
        <f>[1]!b_info_latestpar(A6905,日期设置!$B$2)</f>
        <v>100</v>
      </c>
      <c r="M6905" s="6">
        <f>[1]!b_info_outstandingbalance($A6905,日期设置!B$2)</f>
        <v>10</v>
      </c>
      <c r="N6905" s="7">
        <f>[1]!b_info_latestissurercreditrating2(A6905,日期设置!$B$2,"102","1")</f>
        <v>0</v>
      </c>
      <c r="O6905" s="8">
        <v>5.48</v>
      </c>
      <c r="P6905" s="9" t="str">
        <f>[1]!b_info_repurchasedate(A6905)</f>
        <v>2021-08-09</v>
      </c>
      <c r="Q6905" s="8" t="s">
        <v>16879</v>
      </c>
      <c r="R6905" s="2" t="str">
        <f>IF((--IF(P6905=0,Q6905,P6905))&gt;(--日期设置!$B$2),IF(P6905=0,Q6905,P6905),Q6905)</f>
        <v>2021-08-09</v>
      </c>
      <c r="S6905" s="2" t="s">
        <v>18562</v>
      </c>
      <c r="T6905" s="8">
        <f>[1]!b_anal_ptmyear($A6905,日期设置!$B$2)</f>
        <v>2.3835616438356162</v>
      </c>
      <c r="U6905" s="8">
        <f>[1]!b_anal_termifexercise($A6905,日期设置!B$2)</f>
        <v>0.38356164383561642</v>
      </c>
      <c r="V6905" s="10">
        <f>[1]!b_dq_dirtyprice(A6905,日期设置!$B$2)</f>
        <v>104.0851</v>
      </c>
      <c r="W6905" s="11">
        <f>IF(U6905=0,ROUNDUP((Q6905-日期设置!$B$2)/365,0),ROUNDUP((R6905-日期设置!$B$2)/365,0))</f>
        <v>1</v>
      </c>
      <c r="X6905" s="18">
        <f>_xlfn.IFNA(VLOOKUP(A6905,过往入选债券!A:D,4,0),2)</f>
        <v>2</v>
      </c>
      <c r="Y6905">
        <f>_xlfn.IFNA(VLOOKUP(C6905,[2]Sheet1!$A:$A,1,0),3)</f>
        <v>3</v>
      </c>
    </row>
    <row r="6906" spans="1:25" hidden="1" x14ac:dyDescent="0.2">
      <c r="A6906" s="21" t="s">
        <v>12623</v>
      </c>
      <c r="B6906" s="21" t="s">
        <v>12624</v>
      </c>
      <c r="C6906" s="37" t="s">
        <v>3019</v>
      </c>
      <c r="D6906" s="26" t="str">
        <f>[1]!b_calc_yield(A6906,日期设置!$B$2,F6906,1,R6906,1,O6906,L6906,S6906,)</f>
        <v>Fetching...</v>
      </c>
      <c r="E6906" s="26">
        <f t="shared" si="214"/>
        <v>24.205972457398993</v>
      </c>
      <c r="F6906" s="18">
        <f>[1]!b_dq_cleanprice($A6906,日期设置!B$2)</f>
        <v>40.189599999999999</v>
      </c>
      <c r="G6906" s="18" t="str">
        <f t="shared" si="215"/>
        <v>1.68 + 0</v>
      </c>
      <c r="H6906" s="27">
        <f>[1]!b_dq_pctchange($A6906,日期设置!$B$2,1)/100</f>
        <v>0</v>
      </c>
      <c r="I6906" s="26">
        <f>[1]!b_pq_pctchange(A6906,日期设置!$B$4,日期设置!$B$2,1)</f>
        <v>0</v>
      </c>
      <c r="J6906" s="26">
        <f>[1]!b_pq_pctchange(A6906,日期设置!$C$4,日期设置!$B$2,1)</f>
        <v>0</v>
      </c>
      <c r="K6906" s="52">
        <f>[1]!b_dq_amount($A6906,日期设置!B$2,2,10000)</f>
        <v>0</v>
      </c>
      <c r="L6906" s="26">
        <f>[1]!b_info_latestpar(A6906,日期设置!$B$2)</f>
        <v>40</v>
      </c>
      <c r="M6906" s="6">
        <f>[1]!b_info_outstandingbalance($A6906,日期设置!B$2)</f>
        <v>4</v>
      </c>
      <c r="N6906" s="7" t="str">
        <f>[1]!b_info_latestissurercreditrating2(A6906,日期设置!$B$2,"102","1")</f>
        <v>AA</v>
      </c>
      <c r="O6906" s="8">
        <v>5.38</v>
      </c>
      <c r="P6906" s="9">
        <f>[1]!b_info_repurchasedate(A6906)</f>
        <v>0</v>
      </c>
      <c r="Q6906" s="8" t="s">
        <v>16250</v>
      </c>
      <c r="R6906" s="2" t="str">
        <f>IF((--IF(P6906=0,Q6906,P6906))&gt;(--日期设置!$B$2),IF(P6906=0,Q6906,P6906),Q6906)</f>
        <v>2022-11-27</v>
      </c>
      <c r="S6906" s="2" t="s">
        <v>18229</v>
      </c>
      <c r="T6906" s="8">
        <f>[1]!b_anal_ptmyear($A6906,日期设置!$B$2)</f>
        <v>1.6849315068493151</v>
      </c>
      <c r="U6906" s="8">
        <f>[1]!b_anal_termifexercise($A6906,日期设置!B$2)</f>
        <v>0</v>
      </c>
      <c r="V6906" s="10">
        <f>[1]!b_dq_dirtyprice(A6906,日期设置!$B$2)</f>
        <v>40.867600000000003</v>
      </c>
      <c r="W6906" s="11">
        <f>IF(U6906=0,ROUNDUP((Q6906-日期设置!$B$2)/365,0),ROUNDUP((R6906-日期设置!$B$2)/365,0))</f>
        <v>2</v>
      </c>
      <c r="X6906" s="18">
        <f>_xlfn.IFNA(VLOOKUP(A6906,过往入选债券!A:D,4,0),2)</f>
        <v>2</v>
      </c>
      <c r="Y6906">
        <f>_xlfn.IFNA(VLOOKUP(C6906,[2]Sheet1!$A:$A,1,0),3)</f>
        <v>3</v>
      </c>
    </row>
    <row r="6907" spans="1:25" x14ac:dyDescent="0.2">
      <c r="A6907" s="28" t="s">
        <v>19365</v>
      </c>
      <c r="B6907" s="28" t="s">
        <v>19366</v>
      </c>
      <c r="C6907" s="38" t="s">
        <v>3253</v>
      </c>
      <c r="D6907" s="26" t="str">
        <f>[1]!b_calc_yield(A6907,日期设置!$B$2,F6907,1,R6907,1,O6907,L6907,S6907,)</f>
        <v>Fetching...</v>
      </c>
      <c r="E6907" s="26">
        <f t="shared" si="214"/>
        <v>1.5024321355719517</v>
      </c>
      <c r="F6907" s="18">
        <f>[1]!b_dq_cleanprice($A6907,日期设置!B$2)</f>
        <v>99.973500000000001</v>
      </c>
      <c r="G6907" s="18" t="str">
        <f t="shared" si="215"/>
        <v>0.43 + 0</v>
      </c>
      <c r="H6907" s="27">
        <f>[1]!b_dq_pctchange($A6907,日期设置!$B$2,1)/100</f>
        <v>1.2358525429619373E-3</v>
      </c>
      <c r="I6907" s="26">
        <f>[1]!b_pq_pctchange(A6907,日期设置!$B$4,日期设置!$B$2,1)</f>
        <v>0.12358525429619373</v>
      </c>
      <c r="J6907" s="26">
        <f>[1]!b_pq_pctchange(A6907,日期设置!$C$4,日期设置!$B$2,1)</f>
        <v>0.38941333946540374</v>
      </c>
      <c r="K6907" s="52">
        <f>[1]!b_dq_amount($A6907,日期设置!B$2,2,10000)</f>
        <v>10196.652055</v>
      </c>
      <c r="L6907" s="26">
        <f>[1]!b_info_latestpar(A6907,日期设置!$B$2)</f>
        <v>100</v>
      </c>
      <c r="M6907" s="6">
        <f>[1]!b_info_outstandingbalance($A6907,日期设置!B$2)</f>
        <v>6</v>
      </c>
      <c r="N6907" s="7" t="str">
        <f>[1]!b_info_latestissurercreditrating2(A6907,日期设置!$B$2,"102","1")</f>
        <v>AA+</v>
      </c>
      <c r="O6907" s="8">
        <v>3.5</v>
      </c>
      <c r="P6907" s="9">
        <f>[1]!b_info_repurchasedate(A6907)</f>
        <v>0</v>
      </c>
      <c r="Q6907" s="8" t="s">
        <v>16109</v>
      </c>
      <c r="R6907" s="2" t="str">
        <f>IF((--IF(P6907=0,Q6907,P6907))&gt;(--日期设置!$B$2),IF(P6907=0,Q6907,P6907),Q6907)</f>
        <v>2021-08-26</v>
      </c>
      <c r="S6907" s="31" t="s">
        <v>19098</v>
      </c>
      <c r="T6907" s="8">
        <f>[1]!b_anal_ptmyear($A6907,日期设置!$B$2)</f>
        <v>0.43013698630136987</v>
      </c>
      <c r="U6907" s="8">
        <f>[1]!b_anal_termifexercise($A6907,日期设置!B$2)</f>
        <v>0</v>
      </c>
      <c r="V6907" s="10">
        <f>[1]!b_dq_dirtyprice(A6907,日期设置!$B$2)</f>
        <v>101.968</v>
      </c>
      <c r="W6907" s="11">
        <f>IF(U6907=0,ROUNDUP((Q6907-日期设置!$B$2)/365,0),ROUNDUP((R6907-日期设置!$B$2)/365,0))</f>
        <v>1</v>
      </c>
      <c r="X6907" s="18">
        <f>_xlfn.IFNA(VLOOKUP(A6907,过往入选债券!A:D,4,0),2)</f>
        <v>2</v>
      </c>
      <c r="Y6907">
        <f>_xlfn.IFNA(VLOOKUP(C6907,[2]Sheet1!$A:$A,1,0),3)</f>
        <v>3</v>
      </c>
    </row>
    <row r="6908" spans="1:25" hidden="1" x14ac:dyDescent="0.2">
      <c r="A6908" s="21" t="s">
        <v>4928</v>
      </c>
      <c r="B6908" s="21" t="s">
        <v>4929</v>
      </c>
      <c r="C6908" s="37" t="s">
        <v>426</v>
      </c>
      <c r="D6908" s="26" t="str">
        <f>[1]!b_calc_yield(A6908,日期设置!$B$2,F6908,1,R6908,1,O6908,L6908,S6908,)</f>
        <v>Fetching...</v>
      </c>
      <c r="E6908" s="26">
        <f t="shared" si="214"/>
        <v>2.2005151903233822</v>
      </c>
      <c r="F6908" s="18">
        <f>[1]!b_dq_cleanprice($A6908,日期设置!B$2)</f>
        <v>100.85339999999999</v>
      </c>
      <c r="G6908" s="18" t="str">
        <f t="shared" si="215"/>
        <v>0.63 + 0</v>
      </c>
      <c r="H6908" s="27">
        <f>[1]!b_dq_pctchange($A6908,日期设置!$B$2,1)/100</f>
        <v>0</v>
      </c>
      <c r="I6908" s="26">
        <f>[1]!b_pq_pctchange(A6908,日期设置!$B$4,日期设置!$B$2,1)</f>
        <v>0</v>
      </c>
      <c r="J6908" s="26">
        <f>[1]!b_pq_pctchange(A6908,日期设置!$C$4,日期设置!$B$2,1)</f>
        <v>0</v>
      </c>
      <c r="K6908" s="52">
        <f>[1]!b_dq_amount($A6908,日期设置!B$2,2,10000)</f>
        <v>0</v>
      </c>
      <c r="L6908" s="26">
        <f>[1]!b_info_latestpar(A6908,日期设置!$B$2)</f>
        <v>100</v>
      </c>
      <c r="M6908" s="6">
        <f>[1]!b_info_outstandingbalance($A6908,日期设置!B$2)</f>
        <v>15</v>
      </c>
      <c r="N6908" s="7" t="str">
        <f>[1]!b_info_latestissurercreditrating2(A6908,日期设置!$B$2,"102","1")</f>
        <v>AAA</v>
      </c>
      <c r="O6908" s="8">
        <v>4.9400000000000004</v>
      </c>
      <c r="P6908" s="9">
        <f>[1]!b_info_repurchasedate(A6908)</f>
        <v>0</v>
      </c>
      <c r="Q6908" s="8" t="s">
        <v>17285</v>
      </c>
      <c r="R6908" s="2" t="str">
        <f>IF((--IF(P6908=0,Q6908,P6908))&gt;(--日期设置!$B$2),IF(P6908=0,Q6908,P6908),Q6908)</f>
        <v>2021-11-07</v>
      </c>
      <c r="S6908" s="2" t="s">
        <v>19013</v>
      </c>
      <c r="T6908" s="8">
        <f>[1]!b_anal_ptmyear($A6908,日期设置!$B$2)</f>
        <v>0.63013698630136983</v>
      </c>
      <c r="U6908" s="8">
        <f>[1]!b_anal_termifexercise($A6908,日期设置!B$2)</f>
        <v>0</v>
      </c>
      <c r="V6908" s="10">
        <f>[1]!b_dq_dirtyprice(A6908,日期设置!$B$2)</f>
        <v>102.68049999999999</v>
      </c>
      <c r="W6908" s="11">
        <f>IF(U6908=0,ROUNDUP((Q6908-日期设置!$B$2)/365,0),ROUNDUP((R6908-日期设置!$B$2)/365,0))</f>
        <v>1</v>
      </c>
      <c r="X6908" s="18">
        <f>_xlfn.IFNA(VLOOKUP(A6908,过往入选债券!A:D,4,0),2)</f>
        <v>2</v>
      </c>
      <c r="Y6908" s="45">
        <f>_xlfn.IFNA(VLOOKUP(C6908,[2]Sheet1!$A:$A,1,0),3)</f>
        <v>3</v>
      </c>
    </row>
    <row r="6909" spans="1:25" hidden="1" x14ac:dyDescent="0.2">
      <c r="A6909" s="21" t="s">
        <v>6978</v>
      </c>
      <c r="B6909" s="21" t="s">
        <v>6979</v>
      </c>
      <c r="C6909" s="37" t="s">
        <v>321</v>
      </c>
      <c r="D6909" s="26" t="str">
        <f>[1]!b_calc_yield(A6909,日期设置!$B$2,F6909,1,R6909,1,O6909,L6909,S6909,)</f>
        <v>Fetching...</v>
      </c>
      <c r="E6909" s="26">
        <f t="shared" si="214"/>
        <v>1.4063712881082324</v>
      </c>
      <c r="F6909" s="18">
        <f>[1]!b_dq_cleanprice($A6909,日期设置!B$2)</f>
        <v>101.1797</v>
      </c>
      <c r="G6909" s="18" t="str">
        <f t="shared" si="215"/>
        <v>2.40 + 0.40</v>
      </c>
      <c r="H6909" s="27">
        <f>[1]!b_dq_pctchange($A6909,日期设置!$B$2,1)/100</f>
        <v>0</v>
      </c>
      <c r="I6909" s="26">
        <f>[1]!b_pq_pctchange(A6909,日期设置!$B$4,日期设置!$B$2,1)</f>
        <v>0</v>
      </c>
      <c r="J6909" s="26">
        <f>[1]!b_pq_pctchange(A6909,日期设置!$C$4,日期设置!$B$2,1)</f>
        <v>1.1796999999999969</v>
      </c>
      <c r="K6909" s="52">
        <f>[1]!b_dq_amount($A6909,日期设置!B$2,2,10000)</f>
        <v>0</v>
      </c>
      <c r="L6909" s="26">
        <f>[1]!b_info_latestpar(A6909,日期设置!$B$2)</f>
        <v>100</v>
      </c>
      <c r="M6909" s="6">
        <f>[1]!b_info_outstandingbalance($A6909,日期设置!B$2)</f>
        <v>4</v>
      </c>
      <c r="N6909" s="7" t="str">
        <f>[1]!b_info_latestissurercreditrating2(A6909,日期设置!$B$2,"102","1")</f>
        <v>AA+</v>
      </c>
      <c r="O6909" s="8">
        <v>6.6</v>
      </c>
      <c r="P6909" s="9" t="str">
        <f>[1]!b_info_repurchasedate(A6909)</f>
        <v>2021-08-16</v>
      </c>
      <c r="Q6909" s="8" t="s">
        <v>17356</v>
      </c>
      <c r="R6909" s="2" t="str">
        <f>IF((--IF(P6909=0,Q6909,P6909))&gt;(--日期设置!$B$2),IF(P6909=0,Q6909,P6909),Q6909)</f>
        <v>2021-08-16</v>
      </c>
      <c r="S6909" s="2" t="s">
        <v>18026</v>
      </c>
      <c r="T6909" s="8">
        <f>[1]!b_anal_ptmyear($A6909,日期设置!$B$2)</f>
        <v>2.4027397260273973</v>
      </c>
      <c r="U6909" s="8">
        <f>[1]!b_anal_termifexercise($A6909,日期设置!B$2)</f>
        <v>0.40273972602739727</v>
      </c>
      <c r="V6909" s="10">
        <f>[1]!b_dq_dirtyprice(A6909,日期设置!$B$2)</f>
        <v>105.1216</v>
      </c>
      <c r="W6909" s="11">
        <f>IF(U6909=0,ROUNDUP((Q6909-日期设置!$B$2)/365,0),ROUNDUP((R6909-日期设置!$B$2)/365,0))</f>
        <v>1</v>
      </c>
      <c r="X6909" s="18">
        <f>_xlfn.IFNA(VLOOKUP(A6909,过往入选债券!A:D,4,0),2)</f>
        <v>2</v>
      </c>
      <c r="Y6909">
        <f>_xlfn.IFNA(VLOOKUP(C6909,[2]Sheet1!$A:$A,1,0),3)</f>
        <v>3</v>
      </c>
    </row>
    <row r="6910" spans="1:25" hidden="1" x14ac:dyDescent="0.2">
      <c r="A6910" s="21" t="s">
        <v>7723</v>
      </c>
      <c r="B6910" s="21" t="s">
        <v>7724</v>
      </c>
      <c r="C6910" s="37" t="s">
        <v>461</v>
      </c>
      <c r="D6910" s="26" t="str">
        <f>[1]!b_calc_yield(A6910,日期设置!$B$2,F6910,1,R6910,1,O6910,L6910,S6910,)</f>
        <v>Fetching...</v>
      </c>
      <c r="E6910" s="26">
        <f t="shared" si="214"/>
        <v>2.6099540326675497</v>
      </c>
      <c r="F6910" s="18">
        <f>[1]!b_dq_cleanprice($A6910,日期设置!B$2)</f>
        <v>102.1527</v>
      </c>
      <c r="G6910" s="18" t="str">
        <f t="shared" si="215"/>
        <v>0.74 + 0</v>
      </c>
      <c r="H6910" s="27">
        <f>[1]!b_dq_pctchange($A6910,日期设置!$B$2,1)/100</f>
        <v>0</v>
      </c>
      <c r="I6910" s="26">
        <f>[1]!b_pq_pctchange(A6910,日期设置!$B$4,日期设置!$B$2,1)</f>
        <v>0</v>
      </c>
      <c r="J6910" s="26">
        <f>[1]!b_pq_pctchange(A6910,日期设置!$C$4,日期设置!$B$2,1)</f>
        <v>0</v>
      </c>
      <c r="K6910" s="52">
        <f>[1]!b_dq_amount($A6910,日期设置!B$2,2,10000)</f>
        <v>0</v>
      </c>
      <c r="L6910" s="26">
        <f>[1]!b_info_latestpar(A6910,日期设置!$B$2)</f>
        <v>100</v>
      </c>
      <c r="M6910" s="6">
        <f>[1]!b_info_outstandingbalance($A6910,日期设置!B$2)</f>
        <v>2</v>
      </c>
      <c r="N6910" s="7" t="str">
        <f>[1]!b_info_latestissurercreditrating2(A6910,日期设置!$B$2,"102","1")</f>
        <v>AA+</v>
      </c>
      <c r="O6910" s="8">
        <v>6.5</v>
      </c>
      <c r="P6910" s="9">
        <f>[1]!b_info_repurchasedate(A6910)</f>
        <v>0</v>
      </c>
      <c r="Q6910" s="8" t="s">
        <v>16252</v>
      </c>
      <c r="R6910" s="2" t="str">
        <f>IF((--IF(P6910=0,Q6910,P6910))&gt;(--日期设置!$B$2),IF(P6910=0,Q6910,P6910),Q6910)</f>
        <v>2021-12-20</v>
      </c>
      <c r="S6910" s="2" t="s">
        <v>18034</v>
      </c>
      <c r="T6910" s="8">
        <f>[1]!b_anal_ptmyear($A6910,日期设置!$B$2)</f>
        <v>0.74794520547945209</v>
      </c>
      <c r="U6910" s="8">
        <f>[1]!b_anal_termifexercise($A6910,日期设置!B$2)</f>
        <v>0</v>
      </c>
      <c r="V6910" s="10">
        <f>[1]!b_dq_dirtyprice(A6910,日期设置!$B$2)</f>
        <v>103.7911</v>
      </c>
      <c r="W6910" s="11">
        <f>IF(U6910=0,ROUNDUP((Q6910-日期设置!$B$2)/365,0),ROUNDUP((R6910-日期设置!$B$2)/365,0))</f>
        <v>1</v>
      </c>
      <c r="X6910" s="18">
        <f>_xlfn.IFNA(VLOOKUP(A6910,过往入选债券!A:D,4,0),2)</f>
        <v>2</v>
      </c>
      <c r="Y6910">
        <f>_xlfn.IFNA(VLOOKUP(C6910,[2]Sheet1!$A:$A,1,0),3)</f>
        <v>3</v>
      </c>
    </row>
    <row r="6911" spans="1:25" x14ac:dyDescent="0.2">
      <c r="A6911" s="21" t="s">
        <v>6214</v>
      </c>
      <c r="B6911" s="21" t="s">
        <v>6215</v>
      </c>
      <c r="C6911" s="37" t="s">
        <v>92</v>
      </c>
      <c r="D6911" s="26" t="str">
        <f>[1]!b_calc_yield(A6911,日期设置!$B$2,F6911,1,R6911,1,O6911,L6911,S6911,)</f>
        <v>Fetching...</v>
      </c>
      <c r="E6911" s="26">
        <f t="shared" si="214"/>
        <v>6.130297089428427</v>
      </c>
      <c r="F6911" s="18">
        <f>[1]!b_dq_cleanprice($A6911,日期设置!B$2)</f>
        <v>104.7842</v>
      </c>
      <c r="G6911" s="18" t="str">
        <f t="shared" si="215"/>
        <v>1.79 + 0</v>
      </c>
      <c r="H6911" s="27">
        <f>[1]!b_dq_pctchange($A6911,日期设置!$B$2,1)/100</f>
        <v>1.8326731255665428E-4</v>
      </c>
      <c r="I6911" s="26">
        <f>[1]!b_pq_pctchange(A6911,日期设置!$B$4,日期设置!$B$2,1)</f>
        <v>0.10212338300662703</v>
      </c>
      <c r="J6911" s="26">
        <f>[1]!b_pq_pctchange(A6911,日期设置!$C$4,日期设置!$B$2,1)</f>
        <v>1.9281432553169661E-2</v>
      </c>
      <c r="K6911" s="52">
        <f>[1]!b_dq_amount($A6911,日期设置!B$2,2,10000)</f>
        <v>16975.3569312</v>
      </c>
      <c r="L6911" s="26">
        <f>[1]!b_info_latestpar(A6911,日期设置!$B$2)</f>
        <v>100</v>
      </c>
      <c r="M6911" s="6">
        <f>[1]!b_info_outstandingbalance($A6911,日期设置!B$2)</f>
        <v>10</v>
      </c>
      <c r="N6911" s="7" t="str">
        <f>[1]!b_info_latestissurercreditrating2(A6911,日期设置!$B$2,"102","1")</f>
        <v>AAA</v>
      </c>
      <c r="O6911" s="8">
        <v>6.3</v>
      </c>
      <c r="P6911" s="9">
        <f>[1]!b_info_repurchasedate(A6911)</f>
        <v>0</v>
      </c>
      <c r="Q6911" s="8" t="s">
        <v>16308</v>
      </c>
      <c r="R6911" s="2" t="str">
        <f>IF((--IF(P6911=0,Q6911,P6911))&gt;(--日期设置!$B$2),IF(P6911=0,Q6911,P6911),Q6911)</f>
        <v>2023-01-05</v>
      </c>
      <c r="S6911" s="2" t="s">
        <v>18088</v>
      </c>
      <c r="T6911" s="8">
        <f>[1]!b_anal_ptmyear($A6911,日期设置!$B$2)</f>
        <v>1.7917808219178082</v>
      </c>
      <c r="U6911" s="8">
        <f>[1]!b_anal_termifexercise($A6911,日期设置!B$2)</f>
        <v>0</v>
      </c>
      <c r="V6911" s="10">
        <f>[1]!b_dq_dirtyprice(A6911,日期设置!$B$2)</f>
        <v>106.096</v>
      </c>
      <c r="W6911" s="11">
        <f>IF(U6911=0,ROUNDUP((Q6911-日期设置!$B$2)/365,0),ROUNDUP((R6911-日期设置!$B$2)/365,0))</f>
        <v>2</v>
      </c>
      <c r="X6911" s="18">
        <f>_xlfn.IFNA(VLOOKUP(A6911,过往入选债券!A:D,4,0),2)</f>
        <v>2</v>
      </c>
      <c r="Y6911">
        <f>_xlfn.IFNA(VLOOKUP(C6911,[2]Sheet1!$A:$A,1,0),3)</f>
        <v>3</v>
      </c>
    </row>
    <row r="6912" spans="1:25" x14ac:dyDescent="0.2">
      <c r="A6912" s="21" t="s">
        <v>6875</v>
      </c>
      <c r="B6912" s="21" t="s">
        <v>6876</v>
      </c>
      <c r="C6912" s="37" t="s">
        <v>145</v>
      </c>
      <c r="D6912" s="26" t="str">
        <f>[1]!b_calc_yield(A6912,日期设置!$B$2,F6912,1,R6912,1,O6912,L6912,S6912,)</f>
        <v>Fetching...</v>
      </c>
      <c r="E6912" s="26">
        <f t="shared" si="214"/>
        <v>0.44903278679195857</v>
      </c>
      <c r="F6912" s="18">
        <f>[1]!b_dq_cleanprice($A6912,日期设置!B$2)</f>
        <v>100.2863</v>
      </c>
      <c r="G6912" s="18" t="str">
        <f t="shared" si="215"/>
        <v>2.12 + 0.12</v>
      </c>
      <c r="H6912" s="27">
        <f>[1]!b_dq_pctchange($A6912,日期设置!$B$2,1)/100</f>
        <v>-3.8876533730906088E-3</v>
      </c>
      <c r="I6912" s="26">
        <f>[1]!b_pq_pctchange(A6912,日期设置!$B$4,日期设置!$B$2,1)</f>
        <v>-0.38876533730906088</v>
      </c>
      <c r="J6912" s="26">
        <f>[1]!b_pq_pctchange(A6912,日期设置!$C$4,日期设置!$B$2,1)</f>
        <v>-0.38876533730906088</v>
      </c>
      <c r="K6912" s="52">
        <f>[1]!b_dq_amount($A6912,日期设置!B$2,2,10000)</f>
        <v>2108.5314794000005</v>
      </c>
      <c r="L6912" s="26">
        <f>[1]!b_info_latestpar(A6912,日期设置!$B$2)</f>
        <v>100</v>
      </c>
      <c r="M6912" s="6">
        <f>[1]!b_info_outstandingbalance($A6912,日期设置!B$2)</f>
        <v>5</v>
      </c>
      <c r="N6912" s="7" t="str">
        <f>[1]!b_info_latestissurercreditrating2(A6912,日期设置!$B$2,"102","1")</f>
        <v>AAA</v>
      </c>
      <c r="O6912" s="8">
        <v>5.9</v>
      </c>
      <c r="P6912" s="9" t="str">
        <f>[1]!b_info_repurchasedate(A6912)</f>
        <v>2021-05-08</v>
      </c>
      <c r="Q6912" s="8" t="s">
        <v>16274</v>
      </c>
      <c r="R6912" s="2" t="str">
        <f>IF((--IF(P6912=0,Q6912,P6912))&gt;(--日期设置!$B$2),IF(P6912=0,Q6912,P6912),Q6912)</f>
        <v>2021-05-08</v>
      </c>
      <c r="S6912" s="2" t="s">
        <v>18426</v>
      </c>
      <c r="T6912" s="8">
        <f>[1]!b_anal_ptmyear($A6912,日期设置!$B$2)</f>
        <v>2.128767123287671</v>
      </c>
      <c r="U6912" s="8">
        <f>[1]!b_anal_termifexercise($A6912,日期设置!B$2)</f>
        <v>0.12876712328767123</v>
      </c>
      <c r="V6912" s="10">
        <f>[1]!b_dq_dirtyprice(A6912,日期设置!$B$2)</f>
        <v>105.42659999999999</v>
      </c>
      <c r="W6912" s="11">
        <f>IF(U6912=0,ROUNDUP((Q6912-日期设置!$B$2)/365,0),ROUNDUP((R6912-日期设置!$B$2)/365,0))</f>
        <v>1</v>
      </c>
      <c r="X6912" s="18">
        <f>_xlfn.IFNA(VLOOKUP(A6912,过往入选债券!A:D,4,0),2)</f>
        <v>2</v>
      </c>
      <c r="Y6912">
        <f>_xlfn.IFNA(VLOOKUP(C6912,[2]Sheet1!$A:$A,1,0),3)</f>
        <v>3</v>
      </c>
    </row>
    <row r="6913" spans="1:25" hidden="1" x14ac:dyDescent="0.2">
      <c r="A6913" s="21" t="s">
        <v>4748</v>
      </c>
      <c r="B6913" s="21" t="s">
        <v>4749</v>
      </c>
      <c r="C6913" s="37" t="s">
        <v>1254</v>
      </c>
      <c r="D6913" s="26" t="str">
        <f>[1]!b_calc_yield(A6913,日期设置!$B$2,F6913,1,R6913,1,O6913,L6913,S6913,)</f>
        <v>Fetching...</v>
      </c>
      <c r="E6913" s="26">
        <f t="shared" si="214"/>
        <v>1.1176521775689396</v>
      </c>
      <c r="F6913" s="18">
        <f>[1]!b_dq_cleanprice($A6913,日期设置!B$2)</f>
        <v>99.953199999999995</v>
      </c>
      <c r="G6913" s="18" t="str">
        <f t="shared" si="215"/>
        <v>0.32 + 0</v>
      </c>
      <c r="H6913" s="27">
        <f>[1]!b_dq_pctchange($A6913,日期设置!$B$2,1)/100</f>
        <v>0</v>
      </c>
      <c r="I6913" s="26">
        <f>[1]!b_pq_pctchange(A6913,日期设置!$B$4,日期设置!$B$2,1)</f>
        <v>0</v>
      </c>
      <c r="J6913" s="26">
        <f>[1]!b_pq_pctchange(A6913,日期设置!$C$4,日期设置!$B$2,1)</f>
        <v>9.6838963913213921E-2</v>
      </c>
      <c r="K6913" s="52">
        <f>[1]!b_dq_amount($A6913,日期设置!B$2,2,10000)</f>
        <v>0</v>
      </c>
      <c r="L6913" s="26">
        <f>[1]!b_info_latestpar(A6913,日期设置!$B$2)</f>
        <v>100</v>
      </c>
      <c r="M6913" s="6">
        <f>[1]!b_info_outstandingbalance($A6913,日期设置!B$2)</f>
        <v>5</v>
      </c>
      <c r="N6913" s="7">
        <f>[1]!b_info_latestissurercreditrating2(A6913,日期设置!$B$2,"102","1")</f>
        <v>0</v>
      </c>
      <c r="O6913" s="8">
        <v>3.42</v>
      </c>
      <c r="P6913" s="9">
        <f>[1]!b_info_repurchasedate(A6913)</f>
        <v>0</v>
      </c>
      <c r="Q6913" s="8" t="s">
        <v>17208</v>
      </c>
      <c r="R6913" s="2" t="str">
        <f>IF((--IF(P6913=0,Q6913,P6913))&gt;(--日期设置!$B$2),IF(P6913=0,Q6913,P6913),Q6913)</f>
        <v>2021-07-17</v>
      </c>
      <c r="S6913" s="2" t="s">
        <v>18243</v>
      </c>
      <c r="T6913" s="8">
        <f>[1]!b_anal_ptmyear($A6913,日期设置!$B$2)</f>
        <v>0.32054794520547947</v>
      </c>
      <c r="U6913" s="8">
        <f>[1]!b_anal_termifexercise($A6913,日期设置!B$2)</f>
        <v>0</v>
      </c>
      <c r="V6913" s="10">
        <f>[1]!b_dq_dirtyprice(A6913,日期设置!$B$2)</f>
        <v>102.2769</v>
      </c>
      <c r="W6913" s="11">
        <f>IF(U6913=0,ROUNDUP((Q6913-日期设置!$B$2)/365,0),ROUNDUP((R6913-日期设置!$B$2)/365,0))</f>
        <v>1</v>
      </c>
      <c r="X6913" s="18">
        <f>_xlfn.IFNA(VLOOKUP(A6913,过往入选债券!A:D,4,0),2)</f>
        <v>2</v>
      </c>
      <c r="Y6913">
        <f>_xlfn.IFNA(VLOOKUP(C6913,[2]Sheet1!$A:$A,1,0),3)</f>
        <v>3</v>
      </c>
    </row>
    <row r="6914" spans="1:25" hidden="1" x14ac:dyDescent="0.2">
      <c r="A6914" s="21" t="s">
        <v>2156</v>
      </c>
      <c r="B6914" s="21" t="s">
        <v>2157</v>
      </c>
      <c r="C6914" s="37" t="s">
        <v>2015</v>
      </c>
      <c r="D6914" s="26" t="str">
        <f>[1]!b_calc_yield(A6914,日期设置!$B$2,F6914,1,R6914,1,O6914,L6914,S6914,)</f>
        <v>Fetching...</v>
      </c>
      <c r="E6914" s="26">
        <f t="shared" ref="E6914:E6977" si="216">((O6914*W6914+L6914)/V6914-1)*100</f>
        <v>2.1202892705679766</v>
      </c>
      <c r="F6914" s="18">
        <f>[1]!b_dq_cleanprice($A6914,日期设置!B$2)</f>
        <v>101.8009</v>
      </c>
      <c r="G6914" s="18" t="str">
        <f t="shared" ref="G6914:G6977" si="217">LEFT(T6914,4)&amp;" + "&amp;LEFT(U6914,4)</f>
        <v>0.60 + 0</v>
      </c>
      <c r="H6914" s="27">
        <f>[1]!b_dq_pctchange($A6914,日期设置!$B$2,1)/100</f>
        <v>0</v>
      </c>
      <c r="I6914" s="26">
        <f>[1]!b_pq_pctchange(A6914,日期设置!$B$4,日期设置!$B$2,1)</f>
        <v>0</v>
      </c>
      <c r="J6914" s="26">
        <f>[1]!b_pq_pctchange(A6914,日期设置!$C$4,日期设置!$B$2,1)</f>
        <v>0</v>
      </c>
      <c r="K6914" s="52">
        <f>[1]!b_dq_amount($A6914,日期设置!B$2,2,10000)</f>
        <v>0</v>
      </c>
      <c r="L6914" s="26">
        <f>[1]!b_info_latestpar(A6914,日期设置!$B$2)</f>
        <v>100</v>
      </c>
      <c r="M6914" s="6">
        <f>[1]!b_info_outstandingbalance($A6914,日期设置!B$2)</f>
        <v>9</v>
      </c>
      <c r="N6914" s="7">
        <f>[1]!b_info_latestissurercreditrating2(A6914,日期设置!$B$2,"102","1")</f>
        <v>0</v>
      </c>
      <c r="O6914" s="8">
        <v>6.6</v>
      </c>
      <c r="P6914" s="9">
        <f>[1]!b_info_repurchasedate(A6914)</f>
        <v>0</v>
      </c>
      <c r="Q6914" s="8" t="s">
        <v>16514</v>
      </c>
      <c r="R6914" s="2" t="str">
        <f>IF((--IF(P6914=0,Q6914,P6914))&gt;(--日期设置!$B$2),IF(P6914=0,Q6914,P6914),Q6914)</f>
        <v>2021-10-30</v>
      </c>
      <c r="S6914" s="2" t="s">
        <v>18268</v>
      </c>
      <c r="T6914" s="8">
        <f>[1]!b_anal_ptmyear($A6914,日期设置!$B$2)</f>
        <v>0.60821917808219184</v>
      </c>
      <c r="U6914" s="8">
        <f>[1]!b_anal_termifexercise($A6914,日期设置!B$2)</f>
        <v>0</v>
      </c>
      <c r="V6914" s="10">
        <f>[1]!b_dq_dirtyprice(A6914,日期设置!$B$2)</f>
        <v>104.3867</v>
      </c>
      <c r="W6914" s="11">
        <f>IF(U6914=0,ROUNDUP((Q6914-日期设置!$B$2)/365,0),ROUNDUP((R6914-日期设置!$B$2)/365,0))</f>
        <v>1</v>
      </c>
      <c r="X6914" s="18">
        <f>_xlfn.IFNA(VLOOKUP(A6914,过往入选债券!A:D,4,0),2)</f>
        <v>2</v>
      </c>
      <c r="Y6914">
        <f>_xlfn.IFNA(VLOOKUP(C6914,[2]Sheet1!$A:$A,1,0),3)</f>
        <v>3</v>
      </c>
    </row>
    <row r="6915" spans="1:25" hidden="1" x14ac:dyDescent="0.2">
      <c r="A6915" s="21" t="s">
        <v>8824</v>
      </c>
      <c r="B6915" s="21" t="s">
        <v>8825</v>
      </c>
      <c r="C6915" s="37" t="s">
        <v>8382</v>
      </c>
      <c r="D6915" s="26" t="str">
        <f>[1]!b_calc_yield(A6915,日期设置!$B$2,F6915,1,R6915,1,O6915,L6915,S6915,)</f>
        <v>Fetching...</v>
      </c>
      <c r="E6915" s="26">
        <f t="shared" si="216"/>
        <v>4.4516241178761407</v>
      </c>
      <c r="F6915" s="18">
        <f>[1]!b_dq_cleanprice($A6915,日期设置!B$2)</f>
        <v>100.3558</v>
      </c>
      <c r="G6915" s="18" t="str">
        <f t="shared" si="217"/>
        <v>1.30 + 0</v>
      </c>
      <c r="H6915" s="27">
        <f>[1]!b_dq_pctchange($A6915,日期设置!$B$2,1)/100</f>
        <v>0</v>
      </c>
      <c r="I6915" s="26">
        <f>[1]!b_pq_pctchange(A6915,日期设置!$B$4,日期设置!$B$2,1)</f>
        <v>0</v>
      </c>
      <c r="J6915" s="26">
        <f>[1]!b_pq_pctchange(A6915,日期设置!$C$4,日期设置!$B$2,1)</f>
        <v>-0.30408724651531582</v>
      </c>
      <c r="K6915" s="52">
        <f>[1]!b_dq_amount($A6915,日期设置!B$2,2,10000)</f>
        <v>0</v>
      </c>
      <c r="L6915" s="26">
        <f>[1]!b_info_latestpar(A6915,日期设置!$B$2)</f>
        <v>100</v>
      </c>
      <c r="M6915" s="6">
        <f>[1]!b_info_outstandingbalance($A6915,日期设置!B$2)</f>
        <v>10</v>
      </c>
      <c r="N6915" s="7" t="str">
        <f>[1]!b_info_latestissurercreditrating2(A6915,日期设置!$B$2,"102","1")</f>
        <v>AAA</v>
      </c>
      <c r="O6915" s="8">
        <v>3.78</v>
      </c>
      <c r="P6915" s="9">
        <f>[1]!b_info_repurchasedate(A6915)</f>
        <v>0</v>
      </c>
      <c r="Q6915" s="8" t="s">
        <v>17142</v>
      </c>
      <c r="R6915" s="2" t="str">
        <f>IF((--IF(P6915=0,Q6915,P6915))&gt;(--日期设置!$B$2),IF(P6915=0,Q6915,P6915),Q6915)</f>
        <v>2022-07-12</v>
      </c>
      <c r="S6915" s="2" t="s">
        <v>18400</v>
      </c>
      <c r="T6915" s="8">
        <f>[1]!b_anal_ptmyear($A6915,日期设置!$B$2)</f>
        <v>1.3068493150684932</v>
      </c>
      <c r="U6915" s="8">
        <f>[1]!b_anal_termifexercise($A6915,日期设置!B$2)</f>
        <v>0</v>
      </c>
      <c r="V6915" s="10">
        <f>[1]!b_dq_dirtyprice(A6915,日期设置!$B$2)</f>
        <v>102.9759</v>
      </c>
      <c r="W6915" s="11">
        <f>IF(U6915=0,ROUNDUP((Q6915-日期设置!$B$2)/365,0),ROUNDUP((R6915-日期设置!$B$2)/365,0))</f>
        <v>2</v>
      </c>
      <c r="X6915" s="18">
        <f>_xlfn.IFNA(VLOOKUP(A6915,过往入选债券!A:D,4,0),2)</f>
        <v>2</v>
      </c>
      <c r="Y6915" s="45">
        <f>_xlfn.IFNA(VLOOKUP(C6915,[2]Sheet1!$A:$A,1,0),3)</f>
        <v>3</v>
      </c>
    </row>
    <row r="6916" spans="1:25" hidden="1" x14ac:dyDescent="0.2">
      <c r="A6916" s="21" t="s">
        <v>5789</v>
      </c>
      <c r="B6916" s="21" t="s">
        <v>5790</v>
      </c>
      <c r="C6916" s="37" t="s">
        <v>941</v>
      </c>
      <c r="D6916" s="26" t="str">
        <f>[1]!b_calc_yield(A6916,日期设置!$B$2,F6916,1,R6916,1,O6916,L6916,S6916,)</f>
        <v>Fetching...</v>
      </c>
      <c r="E6916" s="26">
        <f t="shared" si="216"/>
        <v>4.1517429629238656</v>
      </c>
      <c r="F6916" s="18">
        <f>[1]!b_dq_cleanprice($A6916,日期设置!B$2)</f>
        <v>102.0822</v>
      </c>
      <c r="G6916" s="18" t="str">
        <f t="shared" si="217"/>
        <v>1.23 + 0</v>
      </c>
      <c r="H6916" s="27">
        <f>[1]!b_dq_pctchange($A6916,日期设置!$B$2,1)/100</f>
        <v>0</v>
      </c>
      <c r="I6916" s="26">
        <f>[1]!b_pq_pctchange(A6916,日期设置!$B$4,日期设置!$B$2,1)</f>
        <v>0</v>
      </c>
      <c r="J6916" s="26">
        <f>[1]!b_pq_pctchange(A6916,日期设置!$C$4,日期设置!$B$2,1)</f>
        <v>0</v>
      </c>
      <c r="K6916" s="52">
        <f>[1]!b_dq_amount($A6916,日期设置!B$2,2,10000)</f>
        <v>0</v>
      </c>
      <c r="L6916" s="26">
        <f>[1]!b_info_latestpar(A6916,日期设置!$B$2)</f>
        <v>100</v>
      </c>
      <c r="M6916" s="6">
        <f>[1]!b_info_outstandingbalance($A6916,日期设置!B$2)</f>
        <v>4.5</v>
      </c>
      <c r="N6916" s="7" t="str">
        <f>[1]!b_info_latestissurercreditrating2(A6916,日期设置!$B$2,"102","1")</f>
        <v>AA+</v>
      </c>
      <c r="O6916" s="8">
        <v>5.25</v>
      </c>
      <c r="P6916" s="9">
        <f>[1]!b_info_repurchasedate(A6916)</f>
        <v>0</v>
      </c>
      <c r="Q6916" s="8" t="s">
        <v>16297</v>
      </c>
      <c r="R6916" s="2" t="str">
        <f>IF((--IF(P6916=0,Q6916,P6916))&gt;(--日期设置!$B$2),IF(P6916=0,Q6916,P6916),Q6916)</f>
        <v>2022-06-16</v>
      </c>
      <c r="S6916" s="2" t="s">
        <v>18077</v>
      </c>
      <c r="T6916" s="8">
        <f>[1]!b_anal_ptmyear($A6916,日期设置!$B$2)</f>
        <v>1.2356164383561643</v>
      </c>
      <c r="U6916" s="8">
        <f>[1]!b_anal_termifexercise($A6916,日期设置!B$2)</f>
        <v>0</v>
      </c>
      <c r="V6916" s="10">
        <f>[1]!b_dq_dirtyprice(A6916,日期设置!$B$2)</f>
        <v>106.09520000000001</v>
      </c>
      <c r="W6916" s="11">
        <f>IF(U6916=0,ROUNDUP((Q6916-日期设置!$B$2)/365,0),ROUNDUP((R6916-日期设置!$B$2)/365,0))</f>
        <v>2</v>
      </c>
      <c r="X6916" s="18">
        <f>_xlfn.IFNA(VLOOKUP(A6916,过往入选债券!A:D,4,0),2)</f>
        <v>2</v>
      </c>
      <c r="Y6916">
        <f>_xlfn.IFNA(VLOOKUP(C6916,[2]Sheet1!$A:$A,1,0),3)</f>
        <v>3</v>
      </c>
    </row>
    <row r="6917" spans="1:25" hidden="1" x14ac:dyDescent="0.2">
      <c r="A6917" s="21" t="s">
        <v>2293</v>
      </c>
      <c r="B6917" s="21" t="s">
        <v>2294</v>
      </c>
      <c r="C6917" s="37" t="s">
        <v>2295</v>
      </c>
      <c r="D6917" s="26" t="str">
        <f>[1]!b_calc_yield(A6917,日期设置!$B$2,F6917,1,R6917,1,O6917,L6917,S6917,)</f>
        <v>Fetching...</v>
      </c>
      <c r="E6917" s="26">
        <f t="shared" si="216"/>
        <v>2.4722979251751154</v>
      </c>
      <c r="F6917" s="18">
        <f>[1]!b_dq_cleanprice($A6917,日期设置!B$2)</f>
        <v>101.001</v>
      </c>
      <c r="G6917" s="18" t="str">
        <f t="shared" si="217"/>
        <v>0.70 + 0</v>
      </c>
      <c r="H6917" s="27">
        <f>[1]!b_dq_pctchange($A6917,日期设置!$B$2,1)/100</f>
        <v>0</v>
      </c>
      <c r="I6917" s="26">
        <f>[1]!b_pq_pctchange(A6917,日期设置!$B$4,日期设置!$B$2,1)</f>
        <v>0</v>
      </c>
      <c r="J6917" s="26">
        <f>[1]!b_pq_pctchange(A6917,日期设置!$C$4,日期设置!$B$2,1)</f>
        <v>0</v>
      </c>
      <c r="K6917" s="52">
        <f>[1]!b_dq_amount($A6917,日期设置!B$2,2,10000)</f>
        <v>0</v>
      </c>
      <c r="L6917" s="26">
        <f>[1]!b_info_latestpar(A6917,日期设置!$B$2)</f>
        <v>100</v>
      </c>
      <c r="M6917" s="6">
        <f>[1]!b_info_outstandingbalance($A6917,日期设置!B$2)</f>
        <v>5</v>
      </c>
      <c r="N6917" s="7">
        <f>[1]!b_info_latestissurercreditrating2(A6917,日期设置!$B$2,"102","1")</f>
        <v>0</v>
      </c>
      <c r="O6917" s="8">
        <v>4.9800000000000004</v>
      </c>
      <c r="P6917" s="9">
        <f>[1]!b_info_repurchasedate(A6917)</f>
        <v>0</v>
      </c>
      <c r="Q6917" s="8" t="s">
        <v>16316</v>
      </c>
      <c r="R6917" s="2" t="str">
        <f>IF((--IF(P6917=0,Q6917,P6917))&gt;(--日期设置!$B$2),IF(P6917=0,Q6917,P6917),Q6917)</f>
        <v>2021-12-06</v>
      </c>
      <c r="S6917" s="2" t="s">
        <v>18096</v>
      </c>
      <c r="T6917" s="8">
        <f>[1]!b_anal_ptmyear($A6917,日期设置!$B$2)</f>
        <v>0.70958904109589038</v>
      </c>
      <c r="U6917" s="8">
        <f>[1]!b_anal_termifexercise($A6917,日期设置!B$2)</f>
        <v>0</v>
      </c>
      <c r="V6917" s="10">
        <f>[1]!b_dq_dirtyprice(A6917,日期设置!$B$2)</f>
        <v>102.4472</v>
      </c>
      <c r="W6917" s="11">
        <f>IF(U6917=0,ROUNDUP((Q6917-日期设置!$B$2)/365,0),ROUNDUP((R6917-日期设置!$B$2)/365,0))</f>
        <v>1</v>
      </c>
      <c r="X6917" s="18">
        <f>_xlfn.IFNA(VLOOKUP(A6917,过往入选债券!A:D,4,0),2)</f>
        <v>2</v>
      </c>
      <c r="Y6917">
        <f>_xlfn.IFNA(VLOOKUP(C6917,[2]Sheet1!$A:$A,1,0),3)</f>
        <v>3</v>
      </c>
    </row>
    <row r="6918" spans="1:25" hidden="1" x14ac:dyDescent="0.2">
      <c r="A6918" s="21" t="s">
        <v>2096</v>
      </c>
      <c r="B6918" s="21" t="s">
        <v>2097</v>
      </c>
      <c r="C6918" s="37" t="s">
        <v>1118</v>
      </c>
      <c r="D6918" s="26" t="str">
        <f>[1]!b_calc_yield(A6918,日期设置!$B$2,F6918,1,R6918,1,O6918,L6918,S6918,)</f>
        <v>Fetching...</v>
      </c>
      <c r="E6918" s="26">
        <f t="shared" si="216"/>
        <v>1.7084117561893652</v>
      </c>
      <c r="F6918" s="18">
        <f>[1]!b_dq_cleanprice($A6918,日期设置!B$2)</f>
        <v>101.5314</v>
      </c>
      <c r="G6918" s="18" t="str">
        <f t="shared" si="217"/>
        <v>0.49 + 0</v>
      </c>
      <c r="H6918" s="27">
        <f>[1]!b_dq_pctchange($A6918,日期设置!$B$2,1)/100</f>
        <v>0</v>
      </c>
      <c r="I6918" s="26">
        <f>[1]!b_pq_pctchange(A6918,日期设置!$B$4,日期设置!$B$2,1)</f>
        <v>0</v>
      </c>
      <c r="J6918" s="26">
        <f>[1]!b_pq_pctchange(A6918,日期设置!$C$4,日期设置!$B$2,1)</f>
        <v>0</v>
      </c>
      <c r="K6918" s="52">
        <f>[1]!b_dq_amount($A6918,日期设置!B$2,2,10000)</f>
        <v>0</v>
      </c>
      <c r="L6918" s="26">
        <f>[1]!b_info_latestpar(A6918,日期设置!$B$2)</f>
        <v>100</v>
      </c>
      <c r="M6918" s="6">
        <f>[1]!b_info_outstandingbalance($A6918,日期设置!B$2)</f>
        <v>10</v>
      </c>
      <c r="N6918" s="7">
        <f>[1]!b_info_latestissurercreditrating2(A6918,日期设置!$B$2,"102","1")</f>
        <v>0</v>
      </c>
      <c r="O6918" s="8">
        <v>6.78</v>
      </c>
      <c r="P6918" s="9">
        <f>[1]!b_info_repurchasedate(A6918)</f>
        <v>0</v>
      </c>
      <c r="Q6918" s="8" t="s">
        <v>17341</v>
      </c>
      <c r="R6918" s="2" t="str">
        <f>IF((--IF(P6918=0,Q6918,P6918))&gt;(--日期设置!$B$2),IF(P6918=0,Q6918,P6918),Q6918)</f>
        <v>2021-09-17</v>
      </c>
      <c r="S6918" s="2" t="s">
        <v>18642</v>
      </c>
      <c r="T6918" s="8">
        <f>[1]!b_anal_ptmyear($A6918,日期设置!$B$2)</f>
        <v>0.49041095890410957</v>
      </c>
      <c r="U6918" s="8">
        <f>[1]!b_anal_termifexercise($A6918,日期设置!B$2)</f>
        <v>0</v>
      </c>
      <c r="V6918" s="10">
        <f>[1]!b_dq_dirtyprice(A6918,日期设置!$B$2)</f>
        <v>104.9864</v>
      </c>
      <c r="W6918" s="11">
        <f>IF(U6918=0,ROUNDUP((Q6918-日期设置!$B$2)/365,0),ROUNDUP((R6918-日期设置!$B$2)/365,0))</f>
        <v>1</v>
      </c>
      <c r="X6918" s="18">
        <f>_xlfn.IFNA(VLOOKUP(A6918,过往入选债券!A:D,4,0),2)</f>
        <v>2</v>
      </c>
      <c r="Y6918">
        <f>_xlfn.IFNA(VLOOKUP(C6918,[2]Sheet1!$A:$A,1,0),3)</f>
        <v>3</v>
      </c>
    </row>
    <row r="6919" spans="1:25" hidden="1" x14ac:dyDescent="0.2">
      <c r="A6919" s="21" t="s">
        <v>8306</v>
      </c>
      <c r="B6919" s="21" t="s">
        <v>8307</v>
      </c>
      <c r="C6919" s="37" t="s">
        <v>2108</v>
      </c>
      <c r="D6919" s="26" t="str">
        <f>[1]!b_calc_yield(A6919,日期设置!$B$2,F6919,1,R6919,1,O6919,L6919,S6919,)</f>
        <v>Fetching...</v>
      </c>
      <c r="E6919" s="26">
        <f t="shared" si="216"/>
        <v>3.45724386472821</v>
      </c>
      <c r="F6919" s="18">
        <f>[1]!b_dq_cleanprice($A6919,日期设置!B$2)</f>
        <v>100.81229999999999</v>
      </c>
      <c r="G6919" s="18" t="str">
        <f t="shared" si="217"/>
        <v>1.03 + 0</v>
      </c>
      <c r="H6919" s="27">
        <f>[1]!b_dq_pctchange($A6919,日期设置!$B$2,1)/100</f>
        <v>0</v>
      </c>
      <c r="I6919" s="26">
        <f>[1]!b_pq_pctchange(A6919,日期设置!$B$4,日期设置!$B$2,1)</f>
        <v>0</v>
      </c>
      <c r="J6919" s="26">
        <f>[1]!b_pq_pctchange(A6919,日期设置!$C$4,日期设置!$B$2,1)</f>
        <v>-6.1363559760581492E-2</v>
      </c>
      <c r="K6919" s="52">
        <f>[1]!b_dq_amount($A6919,日期设置!B$2,2,10000)</f>
        <v>0</v>
      </c>
      <c r="L6919" s="26">
        <f>[1]!b_info_latestpar(A6919,日期设置!$B$2)</f>
        <v>100</v>
      </c>
      <c r="M6919" s="6">
        <f>[1]!b_info_outstandingbalance($A6919,日期设置!B$2)</f>
        <v>4</v>
      </c>
      <c r="N6919" s="7" t="str">
        <f>[1]!b_info_latestissurercreditrating2(A6919,日期设置!$B$2,"102","1")</f>
        <v>AA+</v>
      </c>
      <c r="O6919" s="8">
        <v>4.3</v>
      </c>
      <c r="P6919" s="9">
        <f>[1]!b_info_repurchasedate(A6919)</f>
        <v>0</v>
      </c>
      <c r="Q6919" s="8" t="s">
        <v>16094</v>
      </c>
      <c r="R6919" s="2" t="str">
        <f>IF((--IF(P6919=0,Q6919,P6919))&gt;(--日期设置!$B$2),IF(P6919=0,Q6919,P6919),Q6919)</f>
        <v>2022-04-03</v>
      </c>
      <c r="S6919" s="2" t="s">
        <v>17879</v>
      </c>
      <c r="T6919" s="8">
        <f>[1]!b_anal_ptmyear($A6919,日期设置!$B$2)</f>
        <v>1.0328767123287672</v>
      </c>
      <c r="U6919" s="8">
        <f>[1]!b_anal_termifexercise($A6919,日期设置!B$2)</f>
        <v>0</v>
      </c>
      <c r="V6919" s="10">
        <f>[1]!b_dq_dirtyprice(A6919,日期设置!$B$2)</f>
        <v>104.9709</v>
      </c>
      <c r="W6919" s="11">
        <f>IF(U6919=0,ROUNDUP((Q6919-日期设置!$B$2)/365,0),ROUNDUP((R6919-日期设置!$B$2)/365,0))</f>
        <v>2</v>
      </c>
      <c r="X6919" s="18">
        <f>_xlfn.IFNA(VLOOKUP(A6919,过往入选债券!A:D,4,0),2)</f>
        <v>2</v>
      </c>
      <c r="Y6919">
        <f>_xlfn.IFNA(VLOOKUP(C6919,[2]Sheet1!$A:$A,1,0),3)</f>
        <v>3</v>
      </c>
    </row>
    <row r="6920" spans="1:25" hidden="1" x14ac:dyDescent="0.2">
      <c r="A6920" s="21" t="s">
        <v>8200</v>
      </c>
      <c r="B6920" s="21" t="s">
        <v>8201</v>
      </c>
      <c r="C6920" s="37" t="s">
        <v>420</v>
      </c>
      <c r="D6920" s="26" t="str">
        <f>[1]!b_calc_yield(A6920,日期设置!$B$2,F6920,1,R6920,1,O6920,L6920,S6920,)</f>
        <v>Fetching...</v>
      </c>
      <c r="E6920" s="26">
        <f t="shared" si="216"/>
        <v>3.4639927073837784</v>
      </c>
      <c r="F6920" s="18">
        <f>[1]!b_dq_cleanprice($A6920,日期设置!B$2)</f>
        <v>100.8998</v>
      </c>
      <c r="G6920" s="18" t="str">
        <f t="shared" si="217"/>
        <v>2.99 + 0.99</v>
      </c>
      <c r="H6920" s="27">
        <f>[1]!b_dq_pctchange($A6920,日期设置!$B$2,1)/100</f>
        <v>0</v>
      </c>
      <c r="I6920" s="26">
        <f>[1]!b_pq_pctchange(A6920,日期设置!$B$4,日期设置!$B$2,1)</f>
        <v>0.13884491747212657</v>
      </c>
      <c r="J6920" s="26">
        <f>[1]!b_pq_pctchange(A6920,日期设置!$C$4,日期设置!$B$2,1)</f>
        <v>0.33331808608595903</v>
      </c>
      <c r="K6920" s="52">
        <f>[1]!b_dq_amount($A6920,日期设置!B$2,2,10000)</f>
        <v>0</v>
      </c>
      <c r="L6920" s="26">
        <f>[1]!b_info_latestpar(A6920,日期设置!$B$2)</f>
        <v>100</v>
      </c>
      <c r="M6920" s="6">
        <f>[1]!b_info_outstandingbalance($A6920,日期设置!B$2)</f>
        <v>5</v>
      </c>
      <c r="N6920" s="7" t="str">
        <f>[1]!b_info_latestissurercreditrating2(A6920,日期设置!$B$2,"102","1")</f>
        <v>AA+</v>
      </c>
      <c r="O6920" s="8">
        <v>4.42</v>
      </c>
      <c r="P6920" s="9" t="str">
        <f>[1]!b_info_repurchasedate(A6920)</f>
        <v>2022-03-20</v>
      </c>
      <c r="Q6920" s="8" t="s">
        <v>16416</v>
      </c>
      <c r="R6920" s="2" t="str">
        <f>IF((--IF(P6920=0,Q6920,P6920))&gt;(--日期设置!$B$2),IF(P6920=0,Q6920,P6920),Q6920)</f>
        <v>2022-03-20</v>
      </c>
      <c r="S6920" s="2" t="s">
        <v>17853</v>
      </c>
      <c r="T6920" s="8">
        <f>[1]!b_anal_ptmyear($A6920,日期设置!$B$2)</f>
        <v>2.9945205479452053</v>
      </c>
      <c r="U6920" s="8">
        <f>[1]!b_anal_termifexercise($A6920,日期设置!B$2)</f>
        <v>0.9945205479452055</v>
      </c>
      <c r="V6920" s="10">
        <f>[1]!b_dq_dirtyprice(A6920,日期设置!$B$2)</f>
        <v>100.92400000000001</v>
      </c>
      <c r="W6920" s="11">
        <f>IF(U6920=0,ROUNDUP((Q6920-日期设置!$B$2)/365,0),ROUNDUP((R6920-日期设置!$B$2)/365,0))</f>
        <v>1</v>
      </c>
      <c r="X6920" s="18">
        <f>_xlfn.IFNA(VLOOKUP(A6920,过往入选债券!A:D,4,0),2)</f>
        <v>2</v>
      </c>
      <c r="Y6920">
        <f>_xlfn.IFNA(VLOOKUP(C6920,[2]Sheet1!$A:$A,1,0),3)</f>
        <v>3</v>
      </c>
    </row>
    <row r="6921" spans="1:25" hidden="1" x14ac:dyDescent="0.2">
      <c r="A6921" s="21" t="s">
        <v>9440</v>
      </c>
      <c r="B6921" s="21" t="s">
        <v>9441</v>
      </c>
      <c r="C6921" s="37" t="s">
        <v>265</v>
      </c>
      <c r="D6921" s="26" t="str">
        <f>[1]!b_calc_yield(A6921,日期设置!$B$2,F6921,1,R6921,1,O6921,L6921,S6921,)</f>
        <v>Fetching...</v>
      </c>
      <c r="E6921" s="26">
        <f t="shared" si="216"/>
        <v>5.5273085445005421</v>
      </c>
      <c r="F6921" s="18">
        <f>[1]!b_dq_cleanprice($A6921,日期设置!B$2)</f>
        <v>100.61069999999999</v>
      </c>
      <c r="G6921" s="18" t="str">
        <f t="shared" si="217"/>
        <v>1.60 + 0</v>
      </c>
      <c r="H6921" s="27">
        <f>[1]!b_dq_pctchange($A6921,日期设置!$B$2,1)/100</f>
        <v>0</v>
      </c>
      <c r="I6921" s="26">
        <f>[1]!b_pq_pctchange(A6921,日期设置!$B$4,日期设置!$B$2,1)</f>
        <v>0</v>
      </c>
      <c r="J6921" s="26">
        <f>[1]!b_pq_pctchange(A6921,日期设置!$C$4,日期设置!$B$2,1)</f>
        <v>-0.22560894581617508</v>
      </c>
      <c r="K6921" s="52">
        <f>[1]!b_dq_amount($A6921,日期设置!B$2,2,10000)</f>
        <v>0</v>
      </c>
      <c r="L6921" s="26">
        <f>[1]!b_info_latestpar(A6921,日期设置!$B$2)</f>
        <v>100</v>
      </c>
      <c r="M6921" s="6">
        <f>[1]!b_info_outstandingbalance($A6921,日期设置!B$2)</f>
        <v>10</v>
      </c>
      <c r="N6921" s="7" t="str">
        <f>[1]!b_info_latestissurercreditrating2(A6921,日期设置!$B$2,"102","1")</f>
        <v>AAA</v>
      </c>
      <c r="O6921" s="8">
        <v>3.89</v>
      </c>
      <c r="P6921" s="9">
        <f>[1]!b_info_repurchasedate(A6921)</f>
        <v>0</v>
      </c>
      <c r="Q6921" s="8" t="s">
        <v>16379</v>
      </c>
      <c r="R6921" s="2" t="str">
        <f>IF((--IF(P6921=0,Q6921,P6921))&gt;(--日期设置!$B$2),IF(P6921=0,Q6921,P6921),Q6921)</f>
        <v>2022-10-30</v>
      </c>
      <c r="S6921" s="2" t="s">
        <v>18418</v>
      </c>
      <c r="T6921" s="8">
        <f>[1]!b_anal_ptmyear($A6921,日期设置!$B$2)</f>
        <v>1.6082191780821917</v>
      </c>
      <c r="U6921" s="8">
        <f>[1]!b_anal_termifexercise($A6921,日期设置!B$2)</f>
        <v>0</v>
      </c>
      <c r="V6921" s="10">
        <f>[1]!b_dq_dirtyprice(A6921,日期设置!$B$2)</f>
        <v>102.1347</v>
      </c>
      <c r="W6921" s="11">
        <f>IF(U6921=0,ROUNDUP((Q6921-日期设置!$B$2)/365,0),ROUNDUP((R6921-日期设置!$B$2)/365,0))</f>
        <v>2</v>
      </c>
      <c r="X6921" s="18">
        <f>_xlfn.IFNA(VLOOKUP(A6921,过往入选债券!A:D,4,0),2)</f>
        <v>2</v>
      </c>
      <c r="Y6921" s="45">
        <f>_xlfn.IFNA(VLOOKUP(C6921,[2]Sheet1!$A:$A,1,0),3)</f>
        <v>3</v>
      </c>
    </row>
    <row r="6922" spans="1:25" hidden="1" x14ac:dyDescent="0.2">
      <c r="A6922" s="21" t="s">
        <v>3512</v>
      </c>
      <c r="B6922" s="21" t="s">
        <v>3513</v>
      </c>
      <c r="C6922" s="37" t="s">
        <v>3514</v>
      </c>
      <c r="D6922" s="26" t="str">
        <f>[1]!b_calc_yield(A6922,日期设置!$B$2,F6922,1,R6922,1,O6922,L6922,S6922,)</f>
        <v>Fetching...</v>
      </c>
      <c r="E6922" s="26">
        <f t="shared" si="216"/>
        <v>5.1487921599850273</v>
      </c>
      <c r="F6922" s="18">
        <f>[1]!b_dq_cleanprice($A6922,日期设置!B$2)</f>
        <v>103.05459999999999</v>
      </c>
      <c r="G6922" s="18" t="str">
        <f t="shared" si="217"/>
        <v>1.51 + 0</v>
      </c>
      <c r="H6922" s="27">
        <f>[1]!b_dq_pctchange($A6922,日期设置!$B$2,1)/100</f>
        <v>0</v>
      </c>
      <c r="I6922" s="26">
        <f>[1]!b_pq_pctchange(A6922,日期设置!$B$4,日期设置!$B$2,1)</f>
        <v>0</v>
      </c>
      <c r="J6922" s="26">
        <f>[1]!b_pq_pctchange(A6922,日期设置!$C$4,日期设置!$B$2,1)</f>
        <v>0</v>
      </c>
      <c r="K6922" s="52">
        <f>[1]!b_dq_amount($A6922,日期设置!B$2,2,10000)</f>
        <v>0</v>
      </c>
      <c r="L6922" s="26">
        <f>[1]!b_info_latestpar(A6922,日期设置!$B$2)</f>
        <v>100</v>
      </c>
      <c r="M6922" s="6">
        <f>[1]!b_info_outstandingbalance($A6922,日期设置!B$2)</f>
        <v>2.6</v>
      </c>
      <c r="N6922" s="7">
        <f>[1]!b_info_latestissurercreditrating2(A6922,日期设置!$B$2,"102","1")</f>
        <v>0</v>
      </c>
      <c r="O6922" s="8">
        <v>5.6</v>
      </c>
      <c r="P6922" s="9">
        <f>[1]!b_info_repurchasedate(A6922)</f>
        <v>0</v>
      </c>
      <c r="Q6922" s="8" t="s">
        <v>16990</v>
      </c>
      <c r="R6922" s="2" t="str">
        <f>IF((--IF(P6922=0,Q6922,P6922))&gt;(--日期设置!$B$2),IF(P6922=0,Q6922,P6922),Q6922)</f>
        <v>2022-09-27</v>
      </c>
      <c r="S6922" s="2" t="s">
        <v>18716</v>
      </c>
      <c r="T6922" s="8">
        <f>[1]!b_anal_ptmyear($A6922,日期设置!$B$2)</f>
        <v>1.5178082191780822</v>
      </c>
      <c r="U6922" s="8">
        <f>[1]!b_anal_termifexercise($A6922,日期设置!B$2)</f>
        <v>0</v>
      </c>
      <c r="V6922" s="10">
        <f>[1]!b_dq_dirtyprice(A6922,日期设置!$B$2)</f>
        <v>105.75490000000001</v>
      </c>
      <c r="W6922" s="11">
        <f>IF(U6922=0,ROUNDUP((Q6922-日期设置!$B$2)/365,0),ROUNDUP((R6922-日期设置!$B$2)/365,0))</f>
        <v>2</v>
      </c>
      <c r="X6922" s="18">
        <f>_xlfn.IFNA(VLOOKUP(A6922,过往入选债券!A:D,4,0),2)</f>
        <v>2</v>
      </c>
      <c r="Y6922">
        <f>_xlfn.IFNA(VLOOKUP(C6922,[2]Sheet1!$A:$A,1,0),3)</f>
        <v>3</v>
      </c>
    </row>
    <row r="6923" spans="1:25" hidden="1" x14ac:dyDescent="0.2">
      <c r="A6923" s="21" t="s">
        <v>14955</v>
      </c>
      <c r="B6923" s="21" t="s">
        <v>14956</v>
      </c>
      <c r="C6923" s="37" t="s">
        <v>14957</v>
      </c>
      <c r="D6923" s="26" t="str">
        <f>[1]!b_calc_yield(A6923,日期设置!$B$2,F6923,1,R6923,1,O6923,L6923,S6923,)</f>
        <v>Fetching...</v>
      </c>
      <c r="E6923" s="26">
        <f t="shared" si="216"/>
        <v>4.8981905111163959</v>
      </c>
      <c r="F6923" s="18">
        <f>[1]!b_dq_cleanprice($A6923,日期设置!B$2)</f>
        <v>99.995800000000003</v>
      </c>
      <c r="G6923" s="18" t="str">
        <f t="shared" si="217"/>
        <v>1.43 + 0</v>
      </c>
      <c r="H6923" s="27">
        <f>[1]!b_dq_pctchange($A6923,日期设置!$B$2,1)/100</f>
        <v>0</v>
      </c>
      <c r="I6923" s="26">
        <f>[1]!b_pq_pctchange(A6923,日期设置!$B$4,日期设置!$B$2,1)</f>
        <v>0</v>
      </c>
      <c r="J6923" s="26">
        <f>[1]!b_pq_pctchange(A6923,日期设置!$C$4,日期设置!$B$2,1)</f>
        <v>0</v>
      </c>
      <c r="K6923" s="52">
        <f>[1]!b_dq_amount($A6923,日期设置!B$2,2,10000)</f>
        <v>0</v>
      </c>
      <c r="L6923" s="26">
        <f>[1]!b_info_latestpar(A6923,日期设置!$B$2)</f>
        <v>100</v>
      </c>
      <c r="M6923" s="6">
        <f>[1]!b_info_outstandingbalance($A6923,日期设置!B$2)</f>
        <v>20</v>
      </c>
      <c r="N6923" s="7" t="str">
        <f>[1]!b_info_latestissurercreditrating2(A6923,日期设置!$B$2,"102","1")</f>
        <v>AAA</v>
      </c>
      <c r="O6923" s="8">
        <v>3.49</v>
      </c>
      <c r="P6923" s="9">
        <f>[1]!b_info_repurchasedate(A6923)</f>
        <v>0</v>
      </c>
      <c r="Q6923" s="8" t="s">
        <v>16260</v>
      </c>
      <c r="R6923" s="2" t="str">
        <f>IF((--IF(P6923=0,Q6923,P6923))&gt;(--日期设置!$B$2),IF(P6923=0,Q6923,P6923),Q6923)</f>
        <v>2022-08-26</v>
      </c>
      <c r="S6923" s="2" t="s">
        <v>18027</v>
      </c>
      <c r="T6923" s="8">
        <f>[1]!b_anal_ptmyear($A6923,日期设置!$B$2)</f>
        <v>1.43013698630137</v>
      </c>
      <c r="U6923" s="8">
        <f>[1]!b_anal_termifexercise($A6923,日期设置!B$2)</f>
        <v>0</v>
      </c>
      <c r="V6923" s="10">
        <f>[1]!b_dq_dirtyprice(A6923,日期设置!$B$2)</f>
        <v>101.9846</v>
      </c>
      <c r="W6923" s="11">
        <f>IF(U6923=0,ROUNDUP((Q6923-日期设置!$B$2)/365,0),ROUNDUP((R6923-日期设置!$B$2)/365,0))</f>
        <v>2</v>
      </c>
      <c r="X6923" s="18">
        <f>_xlfn.IFNA(VLOOKUP(A6923,过往入选债券!A:D,4,0),2)</f>
        <v>2</v>
      </c>
      <c r="Y6923">
        <f>_xlfn.IFNA(VLOOKUP(C6923,[2]Sheet1!$A:$A,1,0),3)</f>
        <v>3</v>
      </c>
    </row>
    <row r="6924" spans="1:25" hidden="1" x14ac:dyDescent="0.2">
      <c r="A6924" s="21" t="s">
        <v>2647</v>
      </c>
      <c r="B6924" s="21" t="s">
        <v>2648</v>
      </c>
      <c r="C6924" s="37" t="s">
        <v>264</v>
      </c>
      <c r="D6924" s="26" t="str">
        <f>[1]!b_calc_yield(A6924,日期设置!$B$2,F6924,1,R6924,1,O6924,L6924,S6924,)</f>
        <v>Fetching...</v>
      </c>
      <c r="E6924" s="26">
        <f t="shared" si="216"/>
        <v>3.2724303438699698</v>
      </c>
      <c r="F6924" s="18">
        <f>[1]!b_dq_cleanprice($A6924,日期设置!B$2)</f>
        <v>101.1172</v>
      </c>
      <c r="G6924" s="18" t="str">
        <f t="shared" si="217"/>
        <v>0.93 + 0</v>
      </c>
      <c r="H6924" s="27">
        <f>[1]!b_dq_pctchange($A6924,日期设置!$B$2,1)/100</f>
        <v>0</v>
      </c>
      <c r="I6924" s="26">
        <f>[1]!b_pq_pctchange(A6924,日期设置!$B$4,日期设置!$B$2,1)</f>
        <v>0</v>
      </c>
      <c r="J6924" s="26">
        <f>[1]!b_pq_pctchange(A6924,日期设置!$C$4,日期设置!$B$2,1)</f>
        <v>0</v>
      </c>
      <c r="K6924" s="52">
        <f>[1]!b_dq_amount($A6924,日期设置!B$2,2,10000)</f>
        <v>0</v>
      </c>
      <c r="L6924" s="26">
        <f>[1]!b_info_latestpar(A6924,日期设置!$B$2)</f>
        <v>100</v>
      </c>
      <c r="M6924" s="6">
        <f>[1]!b_info_outstandingbalance($A6924,日期设置!B$2)</f>
        <v>1</v>
      </c>
      <c r="N6924" s="7">
        <f>[1]!b_info_latestissurercreditrating2(A6924,日期设置!$B$2,"102","1")</f>
        <v>0</v>
      </c>
      <c r="O6924" s="8">
        <v>4.72</v>
      </c>
      <c r="P6924" s="9">
        <f>[1]!b_info_repurchasedate(A6924)</f>
        <v>0</v>
      </c>
      <c r="Q6924" s="8" t="s">
        <v>16043</v>
      </c>
      <c r="R6924" s="2" t="str">
        <f>IF((--IF(P6924=0,Q6924,P6924))&gt;(--日期设置!$B$2),IF(P6924=0,Q6924,P6924),Q6924)</f>
        <v>2022-02-28</v>
      </c>
      <c r="S6924" s="2" t="s">
        <v>18466</v>
      </c>
      <c r="T6924" s="8">
        <f>[1]!b_anal_ptmyear($A6924,日期设置!$B$2)</f>
        <v>0.9397260273972603</v>
      </c>
      <c r="U6924" s="8">
        <f>[1]!b_anal_termifexercise($A6924,日期设置!B$2)</f>
        <v>0</v>
      </c>
      <c r="V6924" s="10">
        <f>[1]!b_dq_dirtyprice(A6924,日期设置!$B$2)</f>
        <v>101.40170000000001</v>
      </c>
      <c r="W6924" s="11">
        <f>IF(U6924=0,ROUNDUP((Q6924-日期设置!$B$2)/365,0),ROUNDUP((R6924-日期设置!$B$2)/365,0))</f>
        <v>1</v>
      </c>
      <c r="X6924" s="18">
        <f>_xlfn.IFNA(VLOOKUP(A6924,过往入选债券!A:D,4,0),2)</f>
        <v>2</v>
      </c>
      <c r="Y6924">
        <f>_xlfn.IFNA(VLOOKUP(C6924,[2]Sheet1!$A:$A,1,0),3)</f>
        <v>3</v>
      </c>
    </row>
    <row r="6925" spans="1:25" hidden="1" x14ac:dyDescent="0.2">
      <c r="A6925" s="21" t="s">
        <v>7987</v>
      </c>
      <c r="B6925" s="21" t="s">
        <v>7988</v>
      </c>
      <c r="C6925" s="37" t="s">
        <v>5099</v>
      </c>
      <c r="D6925" s="26" t="str">
        <f>[1]!b_calc_yield(A6925,日期设置!$B$2,F6925,1,R6925,1,O6925,L6925,S6925,)</f>
        <v>Fetching...</v>
      </c>
      <c r="E6925" s="26">
        <f t="shared" si="216"/>
        <v>3.0042243526361423</v>
      </c>
      <c r="F6925" s="18">
        <f>[1]!b_dq_cleanprice($A6925,日期设置!B$2)</f>
        <v>101.0859</v>
      </c>
      <c r="G6925" s="18" t="str">
        <f t="shared" si="217"/>
        <v>0.86 + 0.86</v>
      </c>
      <c r="H6925" s="27">
        <f>[1]!b_dq_pctchange($A6925,日期设置!$B$2,1)/100</f>
        <v>0</v>
      </c>
      <c r="I6925" s="26">
        <f>[1]!b_pq_pctchange(A6925,日期设置!$B$4,日期设置!$B$2,1)</f>
        <v>0</v>
      </c>
      <c r="J6925" s="26">
        <f>[1]!b_pq_pctchange(A6925,日期设置!$C$4,日期设置!$B$2,1)</f>
        <v>0.42889417431164539</v>
      </c>
      <c r="K6925" s="52">
        <f>[1]!b_dq_amount($A6925,日期设置!B$2,2,10000)</f>
        <v>0</v>
      </c>
      <c r="L6925" s="26">
        <f>[1]!b_info_latestpar(A6925,日期设置!$B$2)</f>
        <v>100</v>
      </c>
      <c r="M6925" s="6">
        <f>[1]!b_info_outstandingbalance($A6925,日期设置!B$2)</f>
        <v>13</v>
      </c>
      <c r="N6925" s="7" t="str">
        <f>[1]!b_info_latestissurercreditrating2(A6925,日期设置!$B$2,"102","1")</f>
        <v>AAA</v>
      </c>
      <c r="O6925" s="8">
        <v>4.8</v>
      </c>
      <c r="P6925" s="9">
        <f>[1]!b_info_repurchasedate(A6925)</f>
        <v>0</v>
      </c>
      <c r="Q6925" s="8" t="s">
        <v>16498</v>
      </c>
      <c r="R6925" s="2" t="str">
        <f>IF((--IF(P6925=0,Q6925,P6925))&gt;(--日期设置!$B$2),IF(P6925=0,Q6925,P6925),Q6925)</f>
        <v>2022-01-31</v>
      </c>
      <c r="S6925" s="2" t="s">
        <v>18069</v>
      </c>
      <c r="T6925" s="8">
        <f>[1]!b_anal_ptmyear($A6925,日期设置!$B$2)</f>
        <v>0.86301369863013699</v>
      </c>
      <c r="U6925" s="8">
        <f>[1]!b_anal_termifexercise($A6925,日期设置!B$2)</f>
        <v>0.86301369863013699</v>
      </c>
      <c r="V6925" s="10">
        <f>[1]!b_dq_dirtyprice(A6925,日期设置!$B$2)</f>
        <v>101.74339999999999</v>
      </c>
      <c r="W6925" s="11">
        <f>IF(U6925=0,ROUNDUP((Q6925-日期设置!$B$2)/365,0),ROUNDUP((R6925-日期设置!$B$2)/365,0))</f>
        <v>1</v>
      </c>
      <c r="X6925" s="18">
        <f>_xlfn.IFNA(VLOOKUP(A6925,过往入选债券!A:D,4,0),2)</f>
        <v>2</v>
      </c>
      <c r="Y6925">
        <f>_xlfn.IFNA(VLOOKUP(C6925,[2]Sheet1!$A:$A,1,0),3)</f>
        <v>3</v>
      </c>
    </row>
    <row r="6926" spans="1:25" hidden="1" x14ac:dyDescent="0.2">
      <c r="A6926" s="21" t="s">
        <v>2401</v>
      </c>
      <c r="B6926" s="21" t="s">
        <v>2402</v>
      </c>
      <c r="C6926" s="37" t="s">
        <v>1056</v>
      </c>
      <c r="D6926" s="26" t="str">
        <f>[1]!b_calc_yield(A6926,日期设置!$B$2,F6926,1,R6926,1,O6926,L6926,S6926,)</f>
        <v>Fetching...</v>
      </c>
      <c r="E6926" s="26">
        <f t="shared" si="216"/>
        <v>2.6700941206498463</v>
      </c>
      <c r="F6926" s="18">
        <f>[1]!b_dq_cleanprice($A6926,日期设置!B$2)</f>
        <v>102.5872</v>
      </c>
      <c r="G6926" s="18" t="str">
        <f t="shared" si="217"/>
        <v>0.76 + 0</v>
      </c>
      <c r="H6926" s="27">
        <f>[1]!b_dq_pctchange($A6926,日期设置!$B$2,1)/100</f>
        <v>0</v>
      </c>
      <c r="I6926" s="26">
        <f>[1]!b_pq_pctchange(A6926,日期设置!$B$4,日期设置!$B$2,1)</f>
        <v>-8.0646732248958783E-2</v>
      </c>
      <c r="J6926" s="26">
        <f>[1]!b_pq_pctchange(A6926,日期设置!$C$4,日期设置!$B$2,1)</f>
        <v>-8.0646732248958783E-2</v>
      </c>
      <c r="K6926" s="52">
        <f>[1]!b_dq_amount($A6926,日期设置!B$2,2,10000)</f>
        <v>0</v>
      </c>
      <c r="L6926" s="26">
        <f>[1]!b_info_latestpar(A6926,日期设置!$B$2)</f>
        <v>100</v>
      </c>
      <c r="M6926" s="6">
        <f>[1]!b_info_outstandingbalance($A6926,日期设置!B$2)</f>
        <v>7.5</v>
      </c>
      <c r="N6926" s="7">
        <f>[1]!b_info_latestissurercreditrating2(A6926,日期设置!$B$2,"102","1")</f>
        <v>0</v>
      </c>
      <c r="O6926" s="8">
        <v>7</v>
      </c>
      <c r="P6926" s="9">
        <f>[1]!b_info_repurchasedate(A6926)</f>
        <v>0</v>
      </c>
      <c r="Q6926" s="8" t="s">
        <v>16148</v>
      </c>
      <c r="R6926" s="2" t="str">
        <f>IF((--IF(P6926=0,Q6926,P6926))&gt;(--日期设置!$B$2),IF(P6926=0,Q6926,P6926),Q6926)</f>
        <v>2021-12-27</v>
      </c>
      <c r="S6926" s="2" t="s">
        <v>17936</v>
      </c>
      <c r="T6926" s="8">
        <f>[1]!b_anal_ptmyear($A6926,日期设置!$B$2)</f>
        <v>0.76712328767123283</v>
      </c>
      <c r="U6926" s="8">
        <f>[1]!b_anal_termifexercise($A6926,日期设置!B$2)</f>
        <v>0</v>
      </c>
      <c r="V6926" s="10">
        <f>[1]!b_dq_dirtyprice(A6926,日期设置!$B$2)</f>
        <v>104.21729999999999</v>
      </c>
      <c r="W6926" s="11">
        <f>IF(U6926=0,ROUNDUP((Q6926-日期设置!$B$2)/365,0),ROUNDUP((R6926-日期设置!$B$2)/365,0))</f>
        <v>1</v>
      </c>
      <c r="X6926" s="18">
        <f>_xlfn.IFNA(VLOOKUP(A6926,过往入选债券!A:D,4,0),2)</f>
        <v>2</v>
      </c>
      <c r="Y6926">
        <f>_xlfn.IFNA(VLOOKUP(C6926,[2]Sheet1!$A:$A,1,0),3)</f>
        <v>3</v>
      </c>
    </row>
    <row r="6927" spans="1:25" hidden="1" x14ac:dyDescent="0.2">
      <c r="A6927" s="21" t="s">
        <v>5720</v>
      </c>
      <c r="B6927" s="21" t="s">
        <v>5721</v>
      </c>
      <c r="C6927" s="37" t="s">
        <v>45</v>
      </c>
      <c r="D6927" s="26" t="str">
        <f>[1]!b_calc_yield(A6927,日期设置!$B$2,F6927,1,R6927,1,O6927,L6927,S6927,)</f>
        <v>Fetching...</v>
      </c>
      <c r="E6927" s="26">
        <f t="shared" si="216"/>
        <v>4.9332243118015873</v>
      </c>
      <c r="F6927" s="18">
        <f>[1]!b_dq_cleanprice($A6927,日期设置!B$2)</f>
        <v>102.7162</v>
      </c>
      <c r="G6927" s="18" t="str">
        <f t="shared" si="217"/>
        <v>1.45 + 0</v>
      </c>
      <c r="H6927" s="27">
        <f>[1]!b_dq_pctchange($A6927,日期设置!$B$2,1)/100</f>
        <v>0</v>
      </c>
      <c r="I6927" s="26">
        <f>[1]!b_pq_pctchange(A6927,日期设置!$B$4,日期设置!$B$2,1)</f>
        <v>-0.10882239387872152</v>
      </c>
      <c r="J6927" s="26">
        <f>[1]!b_pq_pctchange(A6927,日期设置!$C$4,日期设置!$B$2,1)</f>
        <v>-0.10882239387872152</v>
      </c>
      <c r="K6927" s="52">
        <f>[1]!b_dq_amount($A6927,日期设置!B$2,2,10000)</f>
        <v>0</v>
      </c>
      <c r="L6927" s="26">
        <f>[1]!b_info_latestpar(A6927,日期设置!$B$2)</f>
        <v>100</v>
      </c>
      <c r="M6927" s="6">
        <f>[1]!b_info_outstandingbalance($A6927,日期设置!B$2)</f>
        <v>6</v>
      </c>
      <c r="N6927" s="7" t="str">
        <f>[1]!b_info_latestissurercreditrating2(A6927,日期设置!$B$2,"102","1")</f>
        <v>AA+</v>
      </c>
      <c r="O6927" s="8">
        <v>5.44</v>
      </c>
      <c r="P6927" s="9">
        <f>[1]!b_info_repurchasedate(A6927)</f>
        <v>0</v>
      </c>
      <c r="Q6927" s="8" t="s">
        <v>16760</v>
      </c>
      <c r="R6927" s="2" t="str">
        <f>IF((--IF(P6927=0,Q6927,P6927))&gt;(--日期设置!$B$2),IF(P6927=0,Q6927,P6927),Q6927)</f>
        <v>2022-09-05</v>
      </c>
      <c r="S6927" s="2" t="s">
        <v>18329</v>
      </c>
      <c r="T6927" s="8">
        <f>[1]!b_anal_ptmyear($A6927,日期设置!$B$2)</f>
        <v>1.4575342465753425</v>
      </c>
      <c r="U6927" s="8">
        <f>[1]!b_anal_termifexercise($A6927,日期设置!B$2)</f>
        <v>0</v>
      </c>
      <c r="V6927" s="10">
        <f>[1]!b_dq_dirtyprice(A6927,日期设置!$B$2)</f>
        <v>105.66719999999999</v>
      </c>
      <c r="W6927" s="11">
        <f>IF(U6927=0,ROUNDUP((Q6927-日期设置!$B$2)/365,0),ROUNDUP((R6927-日期设置!$B$2)/365,0))</f>
        <v>2</v>
      </c>
      <c r="X6927" s="18">
        <f>_xlfn.IFNA(VLOOKUP(A6927,过往入选债券!A:D,4,0),2)</f>
        <v>2</v>
      </c>
      <c r="Y6927" s="45">
        <f>_xlfn.IFNA(VLOOKUP(C6927,[2]Sheet1!$A:$A,1,0),3)</f>
        <v>3</v>
      </c>
    </row>
    <row r="6928" spans="1:25" hidden="1" x14ac:dyDescent="0.2">
      <c r="A6928" s="21" t="s">
        <v>7126</v>
      </c>
      <c r="B6928" s="21" t="s">
        <v>7127</v>
      </c>
      <c r="C6928" s="37" t="s">
        <v>24</v>
      </c>
      <c r="D6928" s="26" t="str">
        <f>[1]!b_calc_yield(A6928,日期设置!$B$2,F6928,1,R6928,1,O6928,L6928,S6928,)</f>
        <v>Fetching...</v>
      </c>
      <c r="E6928" s="26">
        <f t="shared" si="216"/>
        <v>1.4014665215881239</v>
      </c>
      <c r="F6928" s="18">
        <f>[1]!b_dq_cleanprice($A6928,日期设置!B$2)</f>
        <v>100.827</v>
      </c>
      <c r="G6928" s="18" t="str">
        <f t="shared" si="217"/>
        <v>0.40 + 0.40</v>
      </c>
      <c r="H6928" s="27">
        <f>[1]!b_dq_pctchange($A6928,日期设置!$B$2,1)/100</f>
        <v>0</v>
      </c>
      <c r="I6928" s="26">
        <f>[1]!b_pq_pctchange(A6928,日期设置!$B$4,日期设置!$B$2,1)</f>
        <v>-0.16258842354582193</v>
      </c>
      <c r="J6928" s="26">
        <f>[1]!b_pq_pctchange(A6928,日期设置!$C$4,日期设置!$B$2,1)</f>
        <v>-0.16258842354582193</v>
      </c>
      <c r="K6928" s="52">
        <f>[1]!b_dq_amount($A6928,日期设置!B$2,2,10000)</f>
        <v>0</v>
      </c>
      <c r="L6928" s="26">
        <f>[1]!b_info_latestpar(A6928,日期设置!$B$2)</f>
        <v>100</v>
      </c>
      <c r="M6928" s="6">
        <f>[1]!b_info_outstandingbalance($A6928,日期设置!B$2)</f>
        <v>8</v>
      </c>
      <c r="N6928" s="7" t="str">
        <f>[1]!b_info_latestissurercreditrating2(A6928,日期设置!$B$2,"102","1")</f>
        <v>AAA</v>
      </c>
      <c r="O6928" s="8">
        <v>5.68</v>
      </c>
      <c r="P6928" s="9">
        <f>[1]!b_info_repurchasedate(A6928)</f>
        <v>0</v>
      </c>
      <c r="Q6928" s="8" t="s">
        <v>16757</v>
      </c>
      <c r="R6928" s="2" t="str">
        <f>IF((--IF(P6928=0,Q6928,P6928))&gt;(--日期设置!$B$2),IF(P6928=0,Q6928,P6928),Q6928)</f>
        <v>2021-08-16</v>
      </c>
      <c r="S6928" s="2" t="s">
        <v>18026</v>
      </c>
      <c r="T6928" s="8">
        <f>[1]!b_anal_ptmyear($A6928,日期设置!$B$2)</f>
        <v>0.40273972602739727</v>
      </c>
      <c r="U6928" s="8">
        <f>[1]!b_anal_termifexercise($A6928,日期设置!B$2)</f>
        <v>0.40273972602739727</v>
      </c>
      <c r="V6928" s="10">
        <f>[1]!b_dq_dirtyprice(A6928,日期设置!$B$2)</f>
        <v>104.21939999999999</v>
      </c>
      <c r="W6928" s="11">
        <f>IF(U6928=0,ROUNDUP((Q6928-日期设置!$B$2)/365,0),ROUNDUP((R6928-日期设置!$B$2)/365,0))</f>
        <v>1</v>
      </c>
      <c r="X6928" s="18">
        <f>_xlfn.IFNA(VLOOKUP(A6928,过往入选债券!A:D,4,0),2)</f>
        <v>2</v>
      </c>
      <c r="Y6928">
        <f>_xlfn.IFNA(VLOOKUP(C6928,[2]Sheet1!$A:$A,1,0),3)</f>
        <v>3</v>
      </c>
    </row>
    <row r="6929" spans="1:25" hidden="1" x14ac:dyDescent="0.2">
      <c r="A6929" s="21" t="s">
        <v>7715</v>
      </c>
      <c r="B6929" s="21" t="s">
        <v>7716</v>
      </c>
      <c r="C6929" s="37" t="s">
        <v>7717</v>
      </c>
      <c r="D6929" s="26" t="str">
        <f>[1]!b_calc_yield(A6929,日期设置!$B$2,F6929,1,R6929,1,O6929,L6929,S6929,)</f>
        <v>Fetching...</v>
      </c>
      <c r="E6929" s="26">
        <f t="shared" si="216"/>
        <v>2.6024876706010724</v>
      </c>
      <c r="F6929" s="18">
        <f>[1]!b_dq_cleanprice($A6929,日期设置!B$2)</f>
        <v>101.07640000000001</v>
      </c>
      <c r="G6929" s="18" t="str">
        <f t="shared" si="217"/>
        <v>0.74 + 0.74</v>
      </c>
      <c r="H6929" s="27">
        <f>[1]!b_dq_pctchange($A6929,日期设置!$B$2,1)/100</f>
        <v>0</v>
      </c>
      <c r="I6929" s="26">
        <f>[1]!b_pq_pctchange(A6929,日期设置!$B$4,日期设置!$B$2,1)</f>
        <v>0</v>
      </c>
      <c r="J6929" s="26">
        <f>[1]!b_pq_pctchange(A6929,日期设置!$C$4,日期设置!$B$2,1)</f>
        <v>-0.16987922772112649</v>
      </c>
      <c r="K6929" s="52">
        <f>[1]!b_dq_amount($A6929,日期设置!B$2,2,10000)</f>
        <v>0</v>
      </c>
      <c r="L6929" s="26">
        <f>[1]!b_info_latestpar(A6929,日期设置!$B$2)</f>
        <v>100</v>
      </c>
      <c r="M6929" s="6">
        <f>[1]!b_info_outstandingbalance($A6929,日期设置!B$2)</f>
        <v>20</v>
      </c>
      <c r="N6929" s="7" t="str">
        <f>[1]!b_info_latestissurercreditrating2(A6929,日期设置!$B$2,"102","1")</f>
        <v>AAA</v>
      </c>
      <c r="O6929" s="8">
        <v>5</v>
      </c>
      <c r="P6929" s="9">
        <f>[1]!b_info_repurchasedate(A6929)</f>
        <v>0</v>
      </c>
      <c r="Q6929" s="8" t="s">
        <v>16252</v>
      </c>
      <c r="R6929" s="2" t="str">
        <f>IF((--IF(P6929=0,Q6929,P6929))&gt;(--日期设置!$B$2),IF(P6929=0,Q6929,P6929),Q6929)</f>
        <v>2021-12-20</v>
      </c>
      <c r="S6929" s="2" t="s">
        <v>18034</v>
      </c>
      <c r="T6929" s="8">
        <f>[1]!b_anal_ptmyear($A6929,日期设置!$B$2)</f>
        <v>0.74794520547945209</v>
      </c>
      <c r="U6929" s="8">
        <f>[1]!b_anal_termifexercise($A6929,日期设置!B$2)</f>
        <v>0.74794520547945209</v>
      </c>
      <c r="V6929" s="10">
        <f>[1]!b_dq_dirtyprice(A6929,日期设置!$B$2)</f>
        <v>102.33669999999999</v>
      </c>
      <c r="W6929" s="11">
        <f>IF(U6929=0,ROUNDUP((Q6929-日期设置!$B$2)/365,0),ROUNDUP((R6929-日期设置!$B$2)/365,0))</f>
        <v>1</v>
      </c>
      <c r="X6929" s="18">
        <f>_xlfn.IFNA(VLOOKUP(A6929,过往入选债券!A:D,4,0),2)</f>
        <v>2</v>
      </c>
      <c r="Y6929">
        <f>_xlfn.IFNA(VLOOKUP(C6929,[2]Sheet1!$A:$A,1,0),3)</f>
        <v>3</v>
      </c>
    </row>
    <row r="6930" spans="1:25" hidden="1" x14ac:dyDescent="0.2">
      <c r="A6930" s="21" t="s">
        <v>9361</v>
      </c>
      <c r="B6930" s="21" t="s">
        <v>9362</v>
      </c>
      <c r="C6930" s="37" t="s">
        <v>75</v>
      </c>
      <c r="D6930" s="26" t="str">
        <f>[1]!b_calc_yield(A6930,日期设置!$B$2,F6930,1,R6930,1,O6930,L6930,S6930,)</f>
        <v>Fetching...</v>
      </c>
      <c r="E6930" s="26">
        <f t="shared" si="216"/>
        <v>5.4300273391371556</v>
      </c>
      <c r="F6930" s="18">
        <f>[1]!b_dq_cleanprice($A6930,日期设置!B$2)</f>
        <v>100.7274</v>
      </c>
      <c r="G6930" s="18" t="str">
        <f t="shared" si="217"/>
        <v>1.58 + 0</v>
      </c>
      <c r="H6930" s="27">
        <f>[1]!b_dq_pctchange($A6930,日期设置!$B$2,1)/100</f>
        <v>0</v>
      </c>
      <c r="I6930" s="26">
        <f>[1]!b_pq_pctchange(A6930,日期设置!$B$4,日期设置!$B$2,1)</f>
        <v>0.23235241143990479</v>
      </c>
      <c r="J6930" s="26">
        <f>[1]!b_pq_pctchange(A6930,日期设置!$C$4,日期设置!$B$2,1)</f>
        <v>3.7441764152640195E-2</v>
      </c>
      <c r="K6930" s="52">
        <f>[1]!b_dq_amount($A6930,日期设置!B$2,2,10000)</f>
        <v>0</v>
      </c>
      <c r="L6930" s="26">
        <f>[1]!b_info_latestpar(A6930,日期设置!$B$2)</f>
        <v>100</v>
      </c>
      <c r="M6930" s="6">
        <f>[1]!b_info_outstandingbalance($A6930,日期设置!B$2)</f>
        <v>10</v>
      </c>
      <c r="N6930" s="7" t="str">
        <f>[1]!b_info_latestissurercreditrating2(A6930,日期设置!$B$2,"102","1")</f>
        <v>AAA</v>
      </c>
      <c r="O6930" s="8">
        <v>3.97</v>
      </c>
      <c r="P6930" s="9">
        <f>[1]!b_info_repurchasedate(A6930)</f>
        <v>0</v>
      </c>
      <c r="Q6930" s="8" t="s">
        <v>16875</v>
      </c>
      <c r="R6930" s="2" t="str">
        <f>IF((--IF(P6930=0,Q6930,P6930))&gt;(--日期设置!$B$2),IF(P6930=0,Q6930,P6930),Q6930)</f>
        <v>2022-10-21</v>
      </c>
      <c r="S6930" s="2" t="s">
        <v>18230</v>
      </c>
      <c r="T6930" s="8">
        <f>[1]!b_anal_ptmyear($A6930,日期设置!$B$2)</f>
        <v>1.5835616438356164</v>
      </c>
      <c r="U6930" s="8">
        <f>[1]!b_anal_termifexercise($A6930,日期设置!B$2)</f>
        <v>0</v>
      </c>
      <c r="V6930" s="10">
        <f>[1]!b_dq_dirtyprice(A6930,日期设置!$B$2)</f>
        <v>102.3807</v>
      </c>
      <c r="W6930" s="11">
        <f>IF(U6930=0,ROUNDUP((Q6930-日期设置!$B$2)/365,0),ROUNDUP((R6930-日期设置!$B$2)/365,0))</f>
        <v>2</v>
      </c>
      <c r="X6930" s="18">
        <f>_xlfn.IFNA(VLOOKUP(A6930,过往入选债券!A:D,4,0),2)</f>
        <v>2</v>
      </c>
      <c r="Y6930">
        <f>_xlfn.IFNA(VLOOKUP(C6930,[2]Sheet1!$A:$A,1,0),3)</f>
        <v>3</v>
      </c>
    </row>
    <row r="6931" spans="1:25" hidden="1" x14ac:dyDescent="0.2">
      <c r="A6931" s="21" t="s">
        <v>21576</v>
      </c>
      <c r="B6931" s="21" t="s">
        <v>21577</v>
      </c>
      <c r="C6931" s="37" t="s">
        <v>19904</v>
      </c>
      <c r="D6931" s="26" t="str">
        <f>[1]!b_calc_yield(A6931,日期设置!$B$2,F6931,1,R6931,1,O6931,L6931,S6931,)</f>
        <v>Fetching...</v>
      </c>
      <c r="E6931" s="26">
        <f t="shared" si="216"/>
        <v>9.1713726663031014</v>
      </c>
      <c r="F6931" s="18">
        <f>[1]!b_dq_cleanprice($A6931,日期设置!B$2)</f>
        <v>101.04470000000001</v>
      </c>
      <c r="G6931" s="18" t="str">
        <f t="shared" si="217"/>
        <v>2.67 + 0</v>
      </c>
      <c r="H6931" s="27">
        <f>[1]!b_dq_pctchange($A6931,日期设置!$B$2,1)/100</f>
        <v>0</v>
      </c>
      <c r="I6931" s="26">
        <f>[1]!b_pq_pctchange(A6931,日期设置!$B$4,日期设置!$B$2,1)</f>
        <v>0</v>
      </c>
      <c r="J6931" s="26">
        <f>[1]!b_pq_pctchange(A6931,日期设置!$C$4,日期设置!$B$2,1)</f>
        <v>0</v>
      </c>
      <c r="K6931" s="52">
        <f>[1]!b_dq_amount($A6931,日期设置!B$2,2,10000)</f>
        <v>0</v>
      </c>
      <c r="L6931" s="26">
        <f>[1]!b_info_latestpar(A6931,日期设置!$B$2)</f>
        <v>100</v>
      </c>
      <c r="M6931" s="6">
        <f>[1]!b_info_outstandingbalance($A6931,日期设置!B$2)</f>
        <v>30</v>
      </c>
      <c r="N6931" s="7" t="str">
        <f>[1]!b_info_latestissurercreditrating2(A6931,日期设置!$B$2,"102","1")</f>
        <v>AAA</v>
      </c>
      <c r="O6931" s="48">
        <v>3.9</v>
      </c>
      <c r="P6931" s="9">
        <f>[1]!b_info_repurchasedate(A6931)</f>
        <v>0</v>
      </c>
      <c r="Q6931" s="47" t="s">
        <v>17150</v>
      </c>
      <c r="R6931" s="2" t="str">
        <f>IF((--IF(P6931=0,Q6931,P6931))&gt;(--日期设置!$B$2),IF(P6931=0,Q6931,P6931),Q6931)</f>
        <v>2023-11-23</v>
      </c>
      <c r="S6931" s="47" t="s">
        <v>16787</v>
      </c>
      <c r="T6931" s="8">
        <f>[1]!b_anal_ptmyear($A6931,日期设置!$B$2)</f>
        <v>2.6739726027397261</v>
      </c>
      <c r="U6931" s="8">
        <f>[1]!b_anal_termifexercise($A6931,日期设置!B$2)</f>
        <v>0</v>
      </c>
      <c r="V6931" s="10">
        <f>[1]!b_dq_dirtyprice(A6931,日期设置!$B$2)</f>
        <v>102.31619999999999</v>
      </c>
      <c r="W6931" s="11">
        <f>IF(U6931=0,ROUNDUP((Q6931-日期设置!$B$2)/365,0),ROUNDUP((R6931-日期设置!$B$2)/365,0))</f>
        <v>3</v>
      </c>
      <c r="X6931" s="18">
        <f>_xlfn.IFNA(VLOOKUP(A6931,过往入选债券!A:D,4,0),2)</f>
        <v>2</v>
      </c>
      <c r="Y6931" s="45">
        <f>_xlfn.IFNA(VLOOKUP(C6931,[2]Sheet1!$A:$A,1,0),3)</f>
        <v>3</v>
      </c>
    </row>
    <row r="6932" spans="1:25" hidden="1" x14ac:dyDescent="0.2">
      <c r="A6932" s="28" t="s">
        <v>21911</v>
      </c>
      <c r="B6932" s="28" t="s">
        <v>22118</v>
      </c>
      <c r="C6932" s="39" t="s">
        <v>20758</v>
      </c>
      <c r="D6932" s="26" t="str">
        <f>[1]!b_calc_yield(A6932,日期设置!$B$2,F6932,1,R6932,1,O6932,L6932,S6932,)</f>
        <v>Fetching...</v>
      </c>
      <c r="E6932" s="26">
        <f t="shared" si="216"/>
        <v>5.958940175264682</v>
      </c>
      <c r="F6932" s="18">
        <f>[1]!b_dq_cleanprice($A6932,日期设置!B$2)</f>
        <v>100.90089999999999</v>
      </c>
      <c r="G6932" s="18" t="str">
        <f t="shared" si="217"/>
        <v>1.73 + 1.73</v>
      </c>
      <c r="H6932" s="27">
        <f>[1]!b_dq_pctchange($A6932,日期设置!$B$2,1)/100</f>
        <v>0</v>
      </c>
      <c r="I6932" s="26">
        <f>[1]!b_pq_pctchange(A6932,日期设置!$B$4,日期设置!$B$2,1)</f>
        <v>9.3644755050510786E-2</v>
      </c>
      <c r="J6932" s="26">
        <f>[1]!b_pq_pctchange(A6932,日期设置!$C$4,日期设置!$B$2,1)</f>
        <v>0.49049681102377157</v>
      </c>
      <c r="K6932" s="52">
        <f>[1]!b_dq_amount($A6932,日期设置!B$2,2,10000)</f>
        <v>0</v>
      </c>
      <c r="L6932" s="26">
        <f>[1]!b_info_latestpar(A6932,日期设置!$B$2)</f>
        <v>100</v>
      </c>
      <c r="M6932" s="6">
        <f>[1]!b_info_outstandingbalance($A6932,日期设置!B$2)</f>
        <v>15</v>
      </c>
      <c r="N6932" s="7" t="str">
        <f>[1]!b_info_latestissurercreditrating2(A6932,日期设置!$B$2,"102","1")</f>
        <v>AAA</v>
      </c>
      <c r="O6932" s="43">
        <v>4.03</v>
      </c>
      <c r="P6932" s="9">
        <f>[1]!b_info_repurchasedate(A6932)</f>
        <v>0</v>
      </c>
      <c r="Q6932" s="31" t="s">
        <v>16400</v>
      </c>
      <c r="R6932" s="2" t="str">
        <f>IF((--IF(P6932=0,Q6932,P6932))&gt;(--日期设置!$B$2),IF(P6932=0,Q6932,P6932),Q6932)</f>
        <v>2022-12-14</v>
      </c>
      <c r="S6932" s="31" t="s">
        <v>16180</v>
      </c>
      <c r="T6932" s="8">
        <f>[1]!b_anal_ptmyear($A6932,日期设置!$B$2)</f>
        <v>1.7315068493150685</v>
      </c>
      <c r="U6932" s="8">
        <f>[1]!b_anal_termifexercise($A6932,日期设置!B$2)</f>
        <v>1.7315068493150685</v>
      </c>
      <c r="V6932" s="10">
        <f>[1]!b_dq_dirtyprice(A6932,日期设置!$B$2)</f>
        <v>101.9829</v>
      </c>
      <c r="W6932" s="11">
        <f>IF(U6932=0,ROUNDUP((Q6932-日期设置!$B$2)/365,0),ROUNDUP((R6932-日期设置!$B$2)/365,0))</f>
        <v>2</v>
      </c>
      <c r="X6932" s="18">
        <f>_xlfn.IFNA(VLOOKUP(A6932,过往入选债券!A:D,4,0),2)</f>
        <v>2</v>
      </c>
      <c r="Y6932">
        <f>_xlfn.IFNA(VLOOKUP(C6932,[2]Sheet1!$A:$A,1,0),3)</f>
        <v>3</v>
      </c>
    </row>
    <row r="6933" spans="1:25" hidden="1" x14ac:dyDescent="0.2">
      <c r="A6933" s="21" t="s">
        <v>13064</v>
      </c>
      <c r="B6933" s="21" t="s">
        <v>13065</v>
      </c>
      <c r="C6933" s="37" t="s">
        <v>4089</v>
      </c>
      <c r="D6933" s="26" t="str">
        <f>[1]!b_calc_yield(A6933,日期设置!$B$2,F6933,1,R6933,1,O6933,L6933,S6933,)</f>
        <v>Fetching...</v>
      </c>
      <c r="E6933" s="26">
        <f t="shared" si="216"/>
        <v>20.655990057315531</v>
      </c>
      <c r="F6933" s="18">
        <f>[1]!b_dq_cleanprice($A6933,日期设置!B$2)</f>
        <v>60.419899999999998</v>
      </c>
      <c r="G6933" s="18" t="str">
        <f t="shared" si="217"/>
        <v>2.09 + 0</v>
      </c>
      <c r="H6933" s="27">
        <f>[1]!b_dq_pctchange($A6933,日期设置!$B$2,1)/100</f>
        <v>0</v>
      </c>
      <c r="I6933" s="26">
        <f>[1]!b_pq_pctchange(A6933,日期设置!$B$4,日期设置!$B$2,1)</f>
        <v>0</v>
      </c>
      <c r="J6933" s="26">
        <f>[1]!b_pq_pctchange(A6933,日期设置!$C$4,日期设置!$B$2,1)</f>
        <v>0</v>
      </c>
      <c r="K6933" s="52">
        <f>[1]!b_dq_amount($A6933,日期设置!B$2,2,10000)</f>
        <v>0</v>
      </c>
      <c r="L6933" s="26">
        <f>[1]!b_info_latestpar(A6933,日期设置!$B$2)</f>
        <v>60</v>
      </c>
      <c r="M6933" s="6">
        <f>[1]!b_info_outstandingbalance($A6933,日期设置!B$2)</f>
        <v>3.6</v>
      </c>
      <c r="N6933" s="7" t="str">
        <f>[1]!b_info_latestissurercreditrating2(A6933,日期设置!$B$2,"102","1")</f>
        <v>AA</v>
      </c>
      <c r="O6933" s="8">
        <v>5.5</v>
      </c>
      <c r="P6933" s="9">
        <f>[1]!b_info_repurchasedate(A6933)</f>
        <v>0</v>
      </c>
      <c r="Q6933" s="8" t="s">
        <v>17269</v>
      </c>
      <c r="R6933" s="2" t="str">
        <f>IF((--IF(P6933=0,Q6933,P6933))&gt;(--日期设置!$B$2),IF(P6933=0,Q6933,P6933),Q6933)</f>
        <v>2023-04-26</v>
      </c>
      <c r="S6933" s="2" t="s">
        <v>18851</v>
      </c>
      <c r="T6933" s="8">
        <f>[1]!b_anal_ptmyear($A6933,日期设置!$B$2)</f>
        <v>2.095890410958904</v>
      </c>
      <c r="U6933" s="8">
        <f>[1]!b_anal_termifexercise($A6933,日期设置!B$2)</f>
        <v>0</v>
      </c>
      <c r="V6933" s="10">
        <f>[1]!b_dq_dirtyprice(A6933,日期设置!$B$2)</f>
        <v>63.403399999999998</v>
      </c>
      <c r="W6933" s="11">
        <f>IF(U6933=0,ROUNDUP((Q6933-日期设置!$B$2)/365,0),ROUNDUP((R6933-日期设置!$B$2)/365,0))</f>
        <v>3</v>
      </c>
      <c r="X6933" s="18">
        <f>_xlfn.IFNA(VLOOKUP(A6933,过往入选债券!A:D,4,0),2)</f>
        <v>2</v>
      </c>
      <c r="Y6933">
        <f>_xlfn.IFNA(VLOOKUP(C6933,[2]Sheet1!$A:$A,1,0),3)</f>
        <v>3</v>
      </c>
    </row>
    <row r="6934" spans="1:25" hidden="1" x14ac:dyDescent="0.2">
      <c r="A6934" s="21" t="s">
        <v>7282</v>
      </c>
      <c r="B6934" s="21" t="s">
        <v>7283</v>
      </c>
      <c r="C6934" s="37" t="s">
        <v>7284</v>
      </c>
      <c r="D6934" s="26" t="str">
        <f>[1]!b_calc_yield(A6934,日期设置!$B$2,F6934,1,R6934,1,O6934,L6934,S6934,)</f>
        <v>Fetching...</v>
      </c>
      <c r="E6934" s="26">
        <f t="shared" si="216"/>
        <v>1.599725395664886</v>
      </c>
      <c r="F6934" s="18">
        <f>[1]!b_dq_cleanprice($A6934,日期设置!B$2)</f>
        <v>100.55029999999999</v>
      </c>
      <c r="G6934" s="18" t="str">
        <f t="shared" si="217"/>
        <v>0.46 + 0</v>
      </c>
      <c r="H6934" s="27">
        <f>[1]!b_dq_pctchange($A6934,日期设置!$B$2,1)/100</f>
        <v>0</v>
      </c>
      <c r="I6934" s="26">
        <f>[1]!b_pq_pctchange(A6934,日期设置!$B$4,日期设置!$B$2,1)</f>
        <v>0</v>
      </c>
      <c r="J6934" s="26">
        <f>[1]!b_pq_pctchange(A6934,日期设置!$C$4,日期设置!$B$2,1)</f>
        <v>0</v>
      </c>
      <c r="K6934" s="52">
        <f>[1]!b_dq_amount($A6934,日期设置!B$2,2,10000)</f>
        <v>0</v>
      </c>
      <c r="L6934" s="26">
        <f>[1]!b_info_latestpar(A6934,日期设置!$B$2)</f>
        <v>100</v>
      </c>
      <c r="M6934" s="6">
        <f>[1]!b_info_outstandingbalance($A6934,日期设置!B$2)</f>
        <v>5</v>
      </c>
      <c r="N6934" s="7" t="str">
        <f>[1]!b_info_latestissurercreditrating2(A6934,日期设置!$B$2,"102","1")</f>
        <v>AA+</v>
      </c>
      <c r="O6934" s="8">
        <v>4.78</v>
      </c>
      <c r="P6934" s="9">
        <f>[1]!b_info_repurchasedate(A6934)</f>
        <v>0</v>
      </c>
      <c r="Q6934" s="8" t="s">
        <v>16762</v>
      </c>
      <c r="R6934" s="2" t="str">
        <f>IF((--IF(P6934=0,Q6934,P6934))&gt;(--日期设置!$B$2),IF(P6934=0,Q6934,P6934),Q6934)</f>
        <v>2021-09-06</v>
      </c>
      <c r="S6934" s="2" t="s">
        <v>17914</v>
      </c>
      <c r="T6934" s="8">
        <f>[1]!b_anal_ptmyear($A6934,日期设置!$B$2)</f>
        <v>0.46027397260273972</v>
      </c>
      <c r="U6934" s="8">
        <f>[1]!b_anal_termifexercise($A6934,日期设置!B$2)</f>
        <v>0</v>
      </c>
      <c r="V6934" s="10">
        <f>[1]!b_dq_dirtyprice(A6934,日期设置!$B$2)</f>
        <v>103.1302</v>
      </c>
      <c r="W6934" s="11">
        <f>IF(U6934=0,ROUNDUP((Q6934-日期设置!$B$2)/365,0),ROUNDUP((R6934-日期设置!$B$2)/365,0))</f>
        <v>1</v>
      </c>
      <c r="X6934" s="18">
        <f>_xlfn.IFNA(VLOOKUP(A6934,过往入选债券!A:D,4,0),2)</f>
        <v>2</v>
      </c>
      <c r="Y6934">
        <f>_xlfn.IFNA(VLOOKUP(C6934,[2]Sheet1!$A:$A,1,0),3)</f>
        <v>3</v>
      </c>
    </row>
    <row r="6935" spans="1:25" hidden="1" x14ac:dyDescent="0.2">
      <c r="A6935" s="21" t="s">
        <v>7455</v>
      </c>
      <c r="B6935" s="21" t="s">
        <v>7456</v>
      </c>
      <c r="C6935" s="37" t="s">
        <v>1702</v>
      </c>
      <c r="D6935" s="26" t="str">
        <f>[1]!b_calc_yield(A6935,日期设置!$B$2,F6935,1,R6935,1,O6935,L6935,S6935,)</f>
        <v>Fetching...</v>
      </c>
      <c r="E6935" s="26">
        <f t="shared" si="216"/>
        <v>2.0469719643263717</v>
      </c>
      <c r="F6935" s="18">
        <f>[1]!b_dq_cleanprice($A6935,日期设置!B$2)</f>
        <v>100.77070000000001</v>
      </c>
      <c r="G6935" s="18" t="str">
        <f t="shared" si="217"/>
        <v>2.58 + 0.59</v>
      </c>
      <c r="H6935" s="27">
        <f>[1]!b_dq_pctchange($A6935,日期设置!$B$2,1)/100</f>
        <v>0</v>
      </c>
      <c r="I6935" s="26">
        <f>[1]!b_pq_pctchange(A6935,日期设置!$B$4,日期设置!$B$2,1)</f>
        <v>0</v>
      </c>
      <c r="J6935" s="26">
        <f>[1]!b_pq_pctchange(A6935,日期设置!$C$4,日期设置!$B$2,1)</f>
        <v>-0.19916451920238792</v>
      </c>
      <c r="K6935" s="52">
        <f>[1]!b_dq_amount($A6935,日期设置!B$2,2,10000)</f>
        <v>0</v>
      </c>
      <c r="L6935" s="26">
        <f>[1]!b_info_latestpar(A6935,日期设置!$B$2)</f>
        <v>100</v>
      </c>
      <c r="M6935" s="6">
        <f>[1]!b_info_outstandingbalance($A6935,日期设置!B$2)</f>
        <v>10</v>
      </c>
      <c r="N6935" s="7" t="str">
        <f>[1]!b_info_latestissurercreditrating2(A6935,日期设置!$B$2,"102","1")</f>
        <v>AAA</v>
      </c>
      <c r="O6935" s="8">
        <v>4.88</v>
      </c>
      <c r="P6935" s="9" t="str">
        <f>[1]!b_info_repurchasedate(A6935)</f>
        <v>2021-10-25</v>
      </c>
      <c r="Q6935" s="8" t="s">
        <v>16017</v>
      </c>
      <c r="R6935" s="2" t="str">
        <f>IF((--IF(P6935=0,Q6935,P6935))&gt;(--日期设置!$B$2),IF(P6935=0,Q6935,P6935),Q6935)</f>
        <v>2021-10-25</v>
      </c>
      <c r="S6935" s="2" t="s">
        <v>17804</v>
      </c>
      <c r="T6935" s="8">
        <f>[1]!b_anal_ptmyear($A6935,日期设置!$B$2)</f>
        <v>2.5890410958904111</v>
      </c>
      <c r="U6935" s="8">
        <f>[1]!b_anal_termifexercise($A6935,日期设置!B$2)</f>
        <v>0.59452054794520548</v>
      </c>
      <c r="V6935" s="10">
        <f>[1]!b_dq_dirtyprice(A6935,日期设置!$B$2)</f>
        <v>102.7762</v>
      </c>
      <c r="W6935" s="11">
        <f>IF(U6935=0,ROUNDUP((Q6935-日期设置!$B$2)/365,0),ROUNDUP((R6935-日期设置!$B$2)/365,0))</f>
        <v>1</v>
      </c>
      <c r="X6935" s="18">
        <f>_xlfn.IFNA(VLOOKUP(A6935,过往入选债券!A:D,4,0),2)</f>
        <v>2</v>
      </c>
      <c r="Y6935">
        <f>_xlfn.IFNA(VLOOKUP(C6935,[2]Sheet1!$A:$A,1,0),3)</f>
        <v>3</v>
      </c>
    </row>
    <row r="6936" spans="1:25" hidden="1" x14ac:dyDescent="0.2">
      <c r="A6936" s="21" t="s">
        <v>12643</v>
      </c>
      <c r="B6936" s="21" t="s">
        <v>12644</v>
      </c>
      <c r="C6936" s="37" t="s">
        <v>4161</v>
      </c>
      <c r="D6936" s="26" t="str">
        <f>[1]!b_calc_yield(A6936,日期设置!$B$2,F6936,1,R6936,1,O6936,L6936,S6936,)</f>
        <v>Fetching...</v>
      </c>
      <c r="E6936" s="26">
        <f t="shared" si="216"/>
        <v>19.613525606173219</v>
      </c>
      <c r="F6936" s="18">
        <f>[1]!b_dq_cleanprice($A6936,日期设置!B$2)</f>
        <v>39.637799999999999</v>
      </c>
      <c r="G6936" s="18" t="str">
        <f t="shared" si="217"/>
        <v>1.71 + 0</v>
      </c>
      <c r="H6936" s="27">
        <f>[1]!b_dq_pctchange($A6936,日期设置!$B$2,1)/100</f>
        <v>0</v>
      </c>
      <c r="I6936" s="26">
        <f>[1]!b_pq_pctchange(A6936,日期设置!$B$4,日期设置!$B$2,1)</f>
        <v>0</v>
      </c>
      <c r="J6936" s="26">
        <f>[1]!b_pq_pctchange(A6936,日期设置!$C$4,日期设置!$B$2,1)</f>
        <v>0</v>
      </c>
      <c r="K6936" s="52">
        <f>[1]!b_dq_amount($A6936,日期设置!B$2,2,10000)</f>
        <v>0</v>
      </c>
      <c r="L6936" s="26">
        <f>[1]!b_info_latestpar(A6936,日期设置!$B$2)</f>
        <v>40</v>
      </c>
      <c r="M6936" s="6">
        <f>[1]!b_info_outstandingbalance($A6936,日期设置!B$2)</f>
        <v>2.4</v>
      </c>
      <c r="N6936" s="7" t="str">
        <f>[1]!b_info_latestissurercreditrating2(A6936,日期设置!$B$2,"102","1")</f>
        <v>AA</v>
      </c>
      <c r="O6936" s="8">
        <v>3.98</v>
      </c>
      <c r="P6936" s="9">
        <f>[1]!b_info_repurchasedate(A6936)</f>
        <v>0</v>
      </c>
      <c r="Q6936" s="8" t="s">
        <v>16715</v>
      </c>
      <c r="R6936" s="2" t="str">
        <f>IF((--IF(P6936=0,Q6936,P6936))&gt;(--日期设置!$B$2),IF(P6936=0,Q6936,P6936),Q6936)</f>
        <v>2022-12-07</v>
      </c>
      <c r="S6936" s="2" t="s">
        <v>18931</v>
      </c>
      <c r="T6936" s="8">
        <f>[1]!b_anal_ptmyear($A6936,日期设置!$B$2)</f>
        <v>1.7123287671232876</v>
      </c>
      <c r="U6936" s="8">
        <f>[1]!b_anal_termifexercise($A6936,日期设置!B$2)</f>
        <v>0</v>
      </c>
      <c r="V6936" s="10">
        <f>[1]!b_dq_dirtyprice(A6936,日期设置!$B$2)</f>
        <v>40.095799999999997</v>
      </c>
      <c r="W6936" s="11">
        <f>IF(U6936=0,ROUNDUP((Q6936-日期设置!$B$2)/365,0),ROUNDUP((R6936-日期设置!$B$2)/365,0))</f>
        <v>2</v>
      </c>
      <c r="X6936" s="18">
        <f>_xlfn.IFNA(VLOOKUP(A6936,过往入选债券!A:D,4,0),2)</f>
        <v>2</v>
      </c>
      <c r="Y6936">
        <f>_xlfn.IFNA(VLOOKUP(C6936,[2]Sheet1!$A:$A,1,0),3)</f>
        <v>3</v>
      </c>
    </row>
    <row r="6937" spans="1:25" x14ac:dyDescent="0.2">
      <c r="A6937" s="21" t="s">
        <v>7767</v>
      </c>
      <c r="B6937" s="21" t="s">
        <v>7768</v>
      </c>
      <c r="C6937" s="37" t="s">
        <v>7769</v>
      </c>
      <c r="D6937" s="26" t="str">
        <f>[1]!b_calc_yield(A6937,日期设置!$B$2,F6937,1,R6937,1,O6937,L6937,S6937,)</f>
        <v>Fetching...</v>
      </c>
      <c r="E6937" s="26">
        <f t="shared" si="216"/>
        <v>2.6744151860526699</v>
      </c>
      <c r="F6937" s="18">
        <f>[1]!b_dq_cleanprice($A6937,日期设置!B$2)</f>
        <v>100.9432</v>
      </c>
      <c r="G6937" s="18" t="str">
        <f t="shared" si="217"/>
        <v>0.76 + 0.76</v>
      </c>
      <c r="H6937" s="27">
        <f>[1]!b_dq_pctchange($A6937,日期设置!$B$2,1)/100</f>
        <v>4.1823173209391612E-4</v>
      </c>
      <c r="I6937" s="26">
        <f>[1]!b_pq_pctchange(A6937,日期设置!$B$4,日期设置!$B$2,1)</f>
        <v>4.1823173209391613E-2</v>
      </c>
      <c r="J6937" s="26">
        <f>[1]!b_pq_pctchange(A6937,日期设置!$C$4,日期设置!$B$2,1)</f>
        <v>6.4136560317611752E-2</v>
      </c>
      <c r="K6937" s="52">
        <f>[1]!b_dq_amount($A6937,日期设置!B$2,2,10000)</f>
        <v>10204.245342</v>
      </c>
      <c r="L6937" s="26">
        <f>[1]!b_info_latestpar(A6937,日期设置!$B$2)</f>
        <v>100</v>
      </c>
      <c r="M6937" s="6">
        <f>[1]!b_info_outstandingbalance($A6937,日期设置!B$2)</f>
        <v>30</v>
      </c>
      <c r="N6937" s="7" t="str">
        <f>[1]!b_info_latestissurercreditrating2(A6937,日期设置!$B$2,"102","1")</f>
        <v>AAA</v>
      </c>
      <c r="O6937" s="8">
        <v>4.7699999999999996</v>
      </c>
      <c r="P6937" s="9">
        <f>[1]!b_info_repurchasedate(A6937)</f>
        <v>0</v>
      </c>
      <c r="Q6937" s="8" t="s">
        <v>16622</v>
      </c>
      <c r="R6937" s="2" t="str">
        <f>IF((--IF(P6937=0,Q6937,P6937))&gt;(--日期设置!$B$2),IF(P6937=0,Q6937,P6937),Q6937)</f>
        <v>2021-12-28</v>
      </c>
      <c r="S6937" s="2" t="s">
        <v>18119</v>
      </c>
      <c r="T6937" s="8">
        <f>[1]!b_anal_ptmyear($A6937,日期设置!$B$2)</f>
        <v>0.76986301369863008</v>
      </c>
      <c r="U6937" s="8">
        <f>[1]!b_anal_termifexercise($A6937,日期设置!B$2)</f>
        <v>0.76986301369863008</v>
      </c>
      <c r="V6937" s="10">
        <f>[1]!b_dq_dirtyprice(A6937,日期设置!$B$2)</f>
        <v>102.041</v>
      </c>
      <c r="W6937" s="11">
        <f>IF(U6937=0,ROUNDUP((Q6937-日期设置!$B$2)/365,0),ROUNDUP((R6937-日期设置!$B$2)/365,0))</f>
        <v>1</v>
      </c>
      <c r="X6937" s="18">
        <f>_xlfn.IFNA(VLOOKUP(A6937,过往入选债券!A:D,4,0),2)</f>
        <v>2</v>
      </c>
      <c r="Y6937">
        <f>_xlfn.IFNA(VLOOKUP(C6937,[2]Sheet1!$A:$A,1,0),3)</f>
        <v>3</v>
      </c>
    </row>
    <row r="6938" spans="1:25" hidden="1" x14ac:dyDescent="0.2">
      <c r="A6938" s="21" t="s">
        <v>12713</v>
      </c>
      <c r="B6938" s="21" t="s">
        <v>12714</v>
      </c>
      <c r="C6938" s="37" t="s">
        <v>1089</v>
      </c>
      <c r="D6938" s="26" t="str">
        <f>[1]!b_calc_yield(A6938,日期设置!$B$2,F6938,1,R6938,1,O6938,L6938,S6938,)</f>
        <v>Fetching...</v>
      </c>
      <c r="E6938" s="26">
        <f t="shared" si="216"/>
        <v>21.138016975099404</v>
      </c>
      <c r="F6938" s="18">
        <f>[1]!b_dq_cleanprice($A6938,日期设置!B$2)</f>
        <v>40.1997</v>
      </c>
      <c r="G6938" s="18" t="str">
        <f t="shared" si="217"/>
        <v>1.8 + 0</v>
      </c>
      <c r="H6938" s="27">
        <f>[1]!b_dq_pctchange($A6938,日期设置!$B$2,1)/100</f>
        <v>0</v>
      </c>
      <c r="I6938" s="26">
        <f>[1]!b_pq_pctchange(A6938,日期设置!$B$4,日期设置!$B$2,1)</f>
        <v>0</v>
      </c>
      <c r="J6938" s="26">
        <f>[1]!b_pq_pctchange(A6938,日期设置!$C$4,日期设置!$B$2,1)</f>
        <v>0</v>
      </c>
      <c r="K6938" s="52">
        <f>[1]!b_dq_amount($A6938,日期设置!B$2,2,10000)</f>
        <v>0</v>
      </c>
      <c r="L6938" s="26">
        <f>[1]!b_info_latestpar(A6938,日期设置!$B$2)</f>
        <v>40</v>
      </c>
      <c r="M6938" s="6">
        <f>[1]!b_info_outstandingbalance($A6938,日期设置!B$2)</f>
        <v>4.8</v>
      </c>
      <c r="N6938" s="7" t="str">
        <f>[1]!b_info_latestissurercreditrating2(A6938,日期设置!$B$2,"102","1")</f>
        <v>AA</v>
      </c>
      <c r="O6938" s="8">
        <v>4.57</v>
      </c>
      <c r="P6938" s="9">
        <f>[1]!b_info_repurchasedate(A6938)</f>
        <v>0</v>
      </c>
      <c r="Q6938" s="8" t="s">
        <v>16419</v>
      </c>
      <c r="R6938" s="2" t="str">
        <f>IF((--IF(P6938=0,Q6938,P6938))&gt;(--日期设置!$B$2),IF(P6938=0,Q6938,P6938),Q6938)</f>
        <v>2023-01-08</v>
      </c>
      <c r="S6938" s="2" t="s">
        <v>18908</v>
      </c>
      <c r="T6938" s="8">
        <f>[1]!b_anal_ptmyear($A6938,日期设置!$B$2)</f>
        <v>1.8</v>
      </c>
      <c r="U6938" s="8">
        <f>[1]!b_anal_termifexercise($A6938,日期设置!B$2)</f>
        <v>0</v>
      </c>
      <c r="V6938" s="10">
        <f>[1]!b_dq_dirtyprice(A6938,日期设置!$B$2)</f>
        <v>40.565300000000001</v>
      </c>
      <c r="W6938" s="11">
        <f>IF(U6938=0,ROUNDUP((Q6938-日期设置!$B$2)/365,0),ROUNDUP((R6938-日期设置!$B$2)/365,0))</f>
        <v>2</v>
      </c>
      <c r="X6938" s="18" t="str">
        <f>_xlfn.IFNA(VLOOKUP(A6938,过往入选债券!A:D,4,0),2)</f>
        <v>否</v>
      </c>
      <c r="Y6938">
        <f>_xlfn.IFNA(VLOOKUP(C6938,[2]Sheet1!$A:$A,1,0),3)</f>
        <v>3</v>
      </c>
    </row>
    <row r="6939" spans="1:25" x14ac:dyDescent="0.2">
      <c r="A6939" s="21" t="s">
        <v>9796</v>
      </c>
      <c r="B6939" s="21" t="s">
        <v>9797</v>
      </c>
      <c r="C6939" s="37" t="s">
        <v>7018</v>
      </c>
      <c r="D6939" s="26" t="str">
        <f>[1]!b_calc_yield(A6939,日期设置!$B$2,F6939,1,R6939,1,O6939,L6939,S6939,)</f>
        <v>Fetching...</v>
      </c>
      <c r="E6939" s="26">
        <f t="shared" si="216"/>
        <v>6.2676661550001622</v>
      </c>
      <c r="F6939" s="18">
        <f>[1]!b_dq_cleanprice($A6939,日期设置!B$2)</f>
        <v>100.00320000000001</v>
      </c>
      <c r="G6939" s="18" t="str">
        <f t="shared" si="217"/>
        <v>1.81 + 0</v>
      </c>
      <c r="H6939" s="27">
        <f>[1]!b_dq_pctchange($A6939,日期设置!$B$2,1)/100</f>
        <v>1.6902315617246363E-4</v>
      </c>
      <c r="I6939" s="26">
        <f>[1]!b_pq_pctchange(A6939,日期设置!$B$4,日期设置!$B$2,1)</f>
        <v>0.22851369879489958</v>
      </c>
      <c r="J6939" s="26">
        <f>[1]!b_pq_pctchange(A6939,日期设置!$C$4,日期设置!$B$2,1)</f>
        <v>0.22851369879489958</v>
      </c>
      <c r="K6939" s="52">
        <f>[1]!b_dq_amount($A6939,日期设置!B$2,2,10000)</f>
        <v>8052.3223016000002</v>
      </c>
      <c r="L6939" s="26">
        <f>[1]!b_info_latestpar(A6939,日期设置!$B$2)</f>
        <v>100</v>
      </c>
      <c r="M6939" s="6">
        <f>[1]!b_info_outstandingbalance($A6939,日期设置!B$2)</f>
        <v>20</v>
      </c>
      <c r="N6939" s="7" t="str">
        <f>[1]!b_info_latestissurercreditrating2(A6939,日期设置!$B$2,"102","1")</f>
        <v>AAA</v>
      </c>
      <c r="O6939" s="8">
        <v>3.48</v>
      </c>
      <c r="P6939" s="9">
        <f>[1]!b_info_repurchasedate(A6939)</f>
        <v>0</v>
      </c>
      <c r="Q6939" s="8" t="s">
        <v>16324</v>
      </c>
      <c r="R6939" s="2" t="str">
        <f>IF((--IF(P6939=0,Q6939,P6939))&gt;(--日期设置!$B$2),IF(P6939=0,Q6939,P6939),Q6939)</f>
        <v>2023-01-13</v>
      </c>
      <c r="S6939" s="2" t="s">
        <v>17912</v>
      </c>
      <c r="T6939" s="8">
        <f>[1]!b_anal_ptmyear($A6939,日期设置!$B$2)</f>
        <v>1.8136986301369862</v>
      </c>
      <c r="U6939" s="8">
        <f>[1]!b_anal_termifexercise($A6939,日期设置!B$2)</f>
        <v>0</v>
      </c>
      <c r="V6939" s="10">
        <f>[1]!b_dq_dirtyprice(A6939,日期设置!$B$2)</f>
        <v>100.6515</v>
      </c>
      <c r="W6939" s="11">
        <f>IF(U6939=0,ROUNDUP((Q6939-日期设置!$B$2)/365,0),ROUNDUP((R6939-日期设置!$B$2)/365,0))</f>
        <v>2</v>
      </c>
      <c r="X6939" s="18">
        <f>_xlfn.IFNA(VLOOKUP(A6939,过往入选债券!A:D,4,0),2)</f>
        <v>2</v>
      </c>
      <c r="Y6939" s="45">
        <f>_xlfn.IFNA(VLOOKUP(C6939,[2]Sheet1!$A:$A,1,0),3)</f>
        <v>3</v>
      </c>
    </row>
    <row r="6940" spans="1:25" hidden="1" x14ac:dyDescent="0.2">
      <c r="A6940" s="21" t="s">
        <v>2100</v>
      </c>
      <c r="B6940" s="21" t="s">
        <v>2101</v>
      </c>
      <c r="C6940" s="37" t="s">
        <v>405</v>
      </c>
      <c r="D6940" s="26" t="str">
        <f>[1]!b_calc_yield(A6940,日期设置!$B$2,F6940,1,R6940,1,O6940,L6940,S6940,)</f>
        <v>Fetching...</v>
      </c>
      <c r="E6940" s="26">
        <f t="shared" si="216"/>
        <v>2.8394771460271917</v>
      </c>
      <c r="F6940" s="18">
        <f>[1]!b_dq_cleanprice($A6940,日期设置!B$2)</f>
        <v>101.1027</v>
      </c>
      <c r="G6940" s="18" t="str">
        <f t="shared" si="217"/>
        <v>0.49 + 0</v>
      </c>
      <c r="H6940" s="27">
        <f>[1]!b_dq_pctchange($A6940,日期设置!$B$2,1)/100</f>
        <v>0</v>
      </c>
      <c r="I6940" s="26">
        <f>[1]!b_pq_pctchange(A6940,日期设置!$B$4,日期设置!$B$2,1)</f>
        <v>0</v>
      </c>
      <c r="J6940" s="26">
        <f>[1]!b_pq_pctchange(A6940,日期设置!$C$4,日期设置!$B$2,1)</f>
        <v>0</v>
      </c>
      <c r="K6940" s="52">
        <f>[1]!b_dq_amount($A6940,日期设置!B$2,2,10000)</f>
        <v>0</v>
      </c>
      <c r="L6940" s="26">
        <f>[1]!b_info_latestpar(A6940,日期设置!$B$2)</f>
        <v>100</v>
      </c>
      <c r="M6940" s="6">
        <f>[1]!b_info_outstandingbalance($A6940,日期设置!B$2)</f>
        <v>7</v>
      </c>
      <c r="N6940" s="7">
        <f>[1]!b_info_latestissurercreditrating2(A6940,日期设置!$B$2,"102","1")</f>
        <v>0</v>
      </c>
      <c r="O6940" s="8">
        <v>5.85</v>
      </c>
      <c r="P6940" s="9">
        <f>[1]!b_info_repurchasedate(A6940)</f>
        <v>0</v>
      </c>
      <c r="Q6940" s="8" t="s">
        <v>17064</v>
      </c>
      <c r="R6940" s="2" t="str">
        <f>IF((--IF(P6940=0,Q6940,P6940))&gt;(--日期设置!$B$2),IF(P6940=0,Q6940,P6940),Q6940)</f>
        <v>2021-09-18</v>
      </c>
      <c r="S6940" s="2" t="s">
        <v>18626</v>
      </c>
      <c r="T6940" s="8">
        <f>[1]!b_anal_ptmyear($A6940,日期设置!$B$2)</f>
        <v>0.49315068493150682</v>
      </c>
      <c r="U6940" s="8">
        <f>[1]!b_anal_termifexercise($A6940,日期设置!B$2)</f>
        <v>0</v>
      </c>
      <c r="V6940" s="10">
        <f>[1]!b_dq_dirtyprice(A6940,日期设置!$B$2)</f>
        <v>102.92740000000001</v>
      </c>
      <c r="W6940" s="11">
        <f>IF(U6940=0,ROUNDUP((Q6940-日期设置!$B$2)/365,0),ROUNDUP((R6940-日期设置!$B$2)/365,0))</f>
        <v>1</v>
      </c>
      <c r="X6940" s="18">
        <f>_xlfn.IFNA(VLOOKUP(A6940,过往入选债券!A:D,4,0),2)</f>
        <v>2</v>
      </c>
      <c r="Y6940">
        <f>_xlfn.IFNA(VLOOKUP(C6940,[2]Sheet1!$A:$A,1,0),3)</f>
        <v>3</v>
      </c>
    </row>
    <row r="6941" spans="1:25" x14ac:dyDescent="0.2">
      <c r="A6941" s="21" t="s">
        <v>6255</v>
      </c>
      <c r="B6941" s="21" t="s">
        <v>6256</v>
      </c>
      <c r="C6941" s="37" t="s">
        <v>140</v>
      </c>
      <c r="D6941" s="26" t="str">
        <f>[1]!b_calc_yield(A6941,日期设置!$B$2,F6941,1,R6941,1,O6941,L6941,S6941,)</f>
        <v>Fetching...</v>
      </c>
      <c r="E6941" s="26">
        <f t="shared" si="216"/>
        <v>1.1693362133899488</v>
      </c>
      <c r="F6941" s="18">
        <f>[1]!b_dq_cleanprice($A6941,日期设置!B$2)</f>
        <v>100.6568</v>
      </c>
      <c r="G6941" s="18" t="str">
        <f t="shared" si="217"/>
        <v>4.33 + 0.33</v>
      </c>
      <c r="H6941" s="27">
        <f>[1]!b_dq_pctchange($A6941,日期设置!$B$2,1)/100</f>
        <v>3.2785745155509472E-5</v>
      </c>
      <c r="I6941" s="26">
        <f>[1]!b_pq_pctchange(A6941,日期设置!$B$4,日期设置!$B$2,1)</f>
        <v>3.9854219031243893E-2</v>
      </c>
      <c r="J6941" s="26">
        <f>[1]!b_pq_pctchange(A6941,日期设置!$C$4,日期设置!$B$2,1)</f>
        <v>1.6792544507702012E-2</v>
      </c>
      <c r="K6941" s="52">
        <f>[1]!b_dq_amount($A6941,日期设置!B$2,2,10000)</f>
        <v>4173.9914519999993</v>
      </c>
      <c r="L6941" s="26">
        <f>[1]!b_info_latestpar(A6941,日期设置!$B$2)</f>
        <v>100</v>
      </c>
      <c r="M6941" s="6">
        <f>[1]!b_info_outstandingbalance($A6941,日期设置!B$2)</f>
        <v>10</v>
      </c>
      <c r="N6941" s="7" t="str">
        <f>[1]!b_info_latestissurercreditrating2(A6941,日期设置!$B$2,"102","1")</f>
        <v>AA+</v>
      </c>
      <c r="O6941" s="8">
        <v>5.57</v>
      </c>
      <c r="P6941" s="9" t="str">
        <f>[1]!b_info_repurchasedate(A6941)</f>
        <v>2021-07-23</v>
      </c>
      <c r="Q6941" s="8" t="s">
        <v>17317</v>
      </c>
      <c r="R6941" s="2" t="str">
        <f>IF((--IF(P6941=0,Q6941,P6941))&gt;(--日期设置!$B$2),IF(P6941=0,Q6941,P6941),Q6941)</f>
        <v>2021-07-23</v>
      </c>
      <c r="S6941" s="2" t="s">
        <v>17788</v>
      </c>
      <c r="T6941" s="8">
        <f>[1]!b_anal_ptmyear($A6941,日期设置!$B$2)</f>
        <v>4.3369863013698629</v>
      </c>
      <c r="U6941" s="8">
        <f>[1]!b_anal_termifexercise($A6941,日期设置!B$2)</f>
        <v>0.33698630136986302</v>
      </c>
      <c r="V6941" s="10">
        <f>[1]!b_dq_dirtyprice(A6941,日期设置!$B$2)</f>
        <v>104.3498</v>
      </c>
      <c r="W6941" s="11">
        <f>IF(U6941=0,ROUNDUP((Q6941-日期设置!$B$2)/365,0),ROUNDUP((R6941-日期设置!$B$2)/365,0))</f>
        <v>1</v>
      </c>
      <c r="X6941" s="18">
        <f>_xlfn.IFNA(VLOOKUP(A6941,过往入选债券!A:D,4,0),2)</f>
        <v>2</v>
      </c>
      <c r="Y6941">
        <f>_xlfn.IFNA(VLOOKUP(C6941,[2]Sheet1!$A:$A,1,0),3)</f>
        <v>3</v>
      </c>
    </row>
    <row r="6942" spans="1:25" hidden="1" x14ac:dyDescent="0.2">
      <c r="A6942" s="21" t="s">
        <v>5607</v>
      </c>
      <c r="B6942" s="21" t="s">
        <v>5608</v>
      </c>
      <c r="C6942" s="37" t="s">
        <v>174</v>
      </c>
      <c r="D6942" s="26" t="str">
        <f>[1]!b_calc_yield(A6942,日期设置!$B$2,F6942,1,R6942,1,O6942,L6942,S6942,)</f>
        <v>Fetching...</v>
      </c>
      <c r="E6942" s="26">
        <f t="shared" si="216"/>
        <v>0.86513466936408712</v>
      </c>
      <c r="F6942" s="18">
        <f>[1]!b_dq_cleanprice($A6942,日期设置!B$2)</f>
        <v>100.346</v>
      </c>
      <c r="G6942" s="18" t="str">
        <f t="shared" si="217"/>
        <v>0.24 + 0</v>
      </c>
      <c r="H6942" s="27">
        <f>[1]!b_dq_pctchange($A6942,日期设置!$B$2,1)/100</f>
        <v>0</v>
      </c>
      <c r="I6942" s="26">
        <f>[1]!b_pq_pctchange(A6942,日期设置!$B$4,日期设置!$B$2,1)</f>
        <v>5.8800021128112365E-3</v>
      </c>
      <c r="J6942" s="26">
        <f>[1]!b_pq_pctchange(A6942,日期设置!$C$4,日期设置!$B$2,1)</f>
        <v>-7.7770176680689265E-2</v>
      </c>
      <c r="K6942" s="52">
        <f>[1]!b_dq_amount($A6942,日期设置!B$2,2,10000)</f>
        <v>0</v>
      </c>
      <c r="L6942" s="26">
        <f>[1]!b_info_latestpar(A6942,日期设置!$B$2)</f>
        <v>100</v>
      </c>
      <c r="M6942" s="6">
        <f>[1]!b_info_outstandingbalance($A6942,日期设置!B$2)</f>
        <v>8.8000000000000007</v>
      </c>
      <c r="N6942" s="7" t="str">
        <f>[1]!b_info_latestissurercreditrating2(A6942,日期设置!$B$2,"102","1")</f>
        <v>AA+</v>
      </c>
      <c r="O6942" s="8">
        <v>5</v>
      </c>
      <c r="P6942" s="9" t="str">
        <f>[1]!b_info_repurchasedate(A6942)</f>
        <v>2019-06-21</v>
      </c>
      <c r="Q6942" s="8" t="s">
        <v>16301</v>
      </c>
      <c r="R6942" s="2" t="str">
        <f>IF((--IF(P6942=0,Q6942,P6942))&gt;(--日期设置!$B$2),IF(P6942=0,Q6942,P6942),Q6942)</f>
        <v>2021-06-21</v>
      </c>
      <c r="S6942" s="2" t="s">
        <v>18082</v>
      </c>
      <c r="T6942" s="8">
        <f>[1]!b_anal_ptmyear($A6942,日期设置!$B$2)</f>
        <v>0.24931506849315069</v>
      </c>
      <c r="U6942" s="8">
        <f>[1]!b_anal_termifexercise($A6942,日期设置!B$2)</f>
        <v>0</v>
      </c>
      <c r="V6942" s="10">
        <f>[1]!b_dq_dirtyprice(A6942,日期设置!$B$2)</f>
        <v>104.0994</v>
      </c>
      <c r="W6942" s="11">
        <f>IF(U6942=0,ROUNDUP((Q6942-日期设置!$B$2)/365,0),ROUNDUP((R6942-日期设置!$B$2)/365,0))</f>
        <v>1</v>
      </c>
      <c r="X6942" s="18">
        <f>_xlfn.IFNA(VLOOKUP(A6942,过往入选债券!A:D,4,0),2)</f>
        <v>2</v>
      </c>
      <c r="Y6942">
        <f>_xlfn.IFNA(VLOOKUP(C6942,[2]Sheet1!$A:$A,1,0),3)</f>
        <v>3</v>
      </c>
    </row>
    <row r="6943" spans="1:25" hidden="1" x14ac:dyDescent="0.2">
      <c r="A6943" s="21" t="s">
        <v>5152</v>
      </c>
      <c r="B6943" s="21" t="s">
        <v>5153</v>
      </c>
      <c r="C6943" s="37" t="s">
        <v>5154</v>
      </c>
      <c r="D6943" s="26" t="str">
        <f>[1]!b_calc_yield(A6943,日期设置!$B$2,F6943,1,R6943,1,O6943,L6943,S6943,)</f>
        <v>Fetching...</v>
      </c>
      <c r="E6943" s="26">
        <f t="shared" si="216"/>
        <v>0.79817868118521318</v>
      </c>
      <c r="F6943" s="18">
        <f>[1]!b_dq_cleanprice($A6943,日期设置!B$2)</f>
        <v>100.1859</v>
      </c>
      <c r="G6943" s="18" t="str">
        <f t="shared" si="217"/>
        <v>0.23 + 0</v>
      </c>
      <c r="H6943" s="27">
        <f>[1]!b_dq_pctchange($A6943,日期设置!$B$2,1)/100</f>
        <v>0</v>
      </c>
      <c r="I6943" s="26">
        <f>[1]!b_pq_pctchange(A6943,日期设置!$B$4,日期设置!$B$2,1)</f>
        <v>0</v>
      </c>
      <c r="J6943" s="26">
        <f>[1]!b_pq_pctchange(A6943,日期设置!$C$4,日期设置!$B$2,1)</f>
        <v>-0.36181112424999545</v>
      </c>
      <c r="K6943" s="52">
        <f>[1]!b_dq_amount($A6943,日期设置!B$2,2,10000)</f>
        <v>0</v>
      </c>
      <c r="L6943" s="26">
        <f>[1]!b_info_latestpar(A6943,日期设置!$B$2)</f>
        <v>100</v>
      </c>
      <c r="M6943" s="6">
        <f>[1]!b_info_outstandingbalance($A6943,日期设置!B$2)</f>
        <v>7.8</v>
      </c>
      <c r="N6943" s="7" t="str">
        <f>[1]!b_info_latestissurercreditrating2(A6943,日期设置!$B$2,"102","1")</f>
        <v>AA+</v>
      </c>
      <c r="O6943" s="8">
        <v>4.4000000000000004</v>
      </c>
      <c r="P6943" s="9">
        <f>[1]!b_info_repurchasedate(A6943)</f>
        <v>0</v>
      </c>
      <c r="Q6943" s="8" t="s">
        <v>16933</v>
      </c>
      <c r="R6943" s="2" t="str">
        <f>IF((--IF(P6943=0,Q6943,P6943))&gt;(--日期设置!$B$2),IF(P6943=0,Q6943,P6943),Q6943)</f>
        <v>2021-06-14</v>
      </c>
      <c r="S6943" s="2" t="s">
        <v>18598</v>
      </c>
      <c r="T6943" s="8">
        <f>[1]!b_anal_ptmyear($A6943,日期设置!$B$2)</f>
        <v>0.23013698630136986</v>
      </c>
      <c r="U6943" s="8">
        <f>[1]!b_anal_termifexercise($A6943,日期设置!B$2)</f>
        <v>0</v>
      </c>
      <c r="V6943" s="10">
        <f>[1]!b_dq_dirtyprice(A6943,日期设置!$B$2)</f>
        <v>103.5733</v>
      </c>
      <c r="W6943" s="11">
        <f>IF(U6943=0,ROUNDUP((Q6943-日期设置!$B$2)/365,0),ROUNDUP((R6943-日期设置!$B$2)/365,0))</f>
        <v>1</v>
      </c>
      <c r="X6943" s="18">
        <f>_xlfn.IFNA(VLOOKUP(A6943,过往入选债券!A:D,4,0),2)</f>
        <v>2</v>
      </c>
      <c r="Y6943">
        <f>_xlfn.IFNA(VLOOKUP(C6943,[2]Sheet1!$A:$A,1,0),3)</f>
        <v>3</v>
      </c>
    </row>
    <row r="6944" spans="1:25" hidden="1" x14ac:dyDescent="0.2">
      <c r="A6944" s="21" t="s">
        <v>6038</v>
      </c>
      <c r="B6944" s="21" t="s">
        <v>6039</v>
      </c>
      <c r="C6944" s="37" t="s">
        <v>5500</v>
      </c>
      <c r="D6944" s="26" t="str">
        <f>[1]!b_calc_yield(A6944,日期设置!$B$2,F6944,1,R6944,1,O6944,L6944,S6944,)</f>
        <v>Fetching...</v>
      </c>
      <c r="E6944" s="26">
        <f t="shared" si="216"/>
        <v>3.1543052003409899</v>
      </c>
      <c r="F6944" s="18">
        <f>[1]!b_dq_cleanprice($A6944,日期设置!B$2)</f>
        <v>101.5745</v>
      </c>
      <c r="G6944" s="18" t="str">
        <f t="shared" si="217"/>
        <v>0.90 + 0.90</v>
      </c>
      <c r="H6944" s="27">
        <f>[1]!b_dq_pctchange($A6944,日期设置!$B$2,1)/100</f>
        <v>0</v>
      </c>
      <c r="I6944" s="26">
        <f>[1]!b_pq_pctchange(A6944,日期设置!$B$4,日期设置!$B$2,1)</f>
        <v>4.9052102591787737E-2</v>
      </c>
      <c r="J6944" s="26">
        <f>[1]!b_pq_pctchange(A6944,日期设置!$C$4,日期设置!$B$2,1)</f>
        <v>4.9052102591787737E-2</v>
      </c>
      <c r="K6944" s="52">
        <f>[1]!b_dq_amount($A6944,日期设置!B$2,2,10000)</f>
        <v>0</v>
      </c>
      <c r="L6944" s="26">
        <f>[1]!b_info_latestpar(A6944,日期设置!$B$2)</f>
        <v>100</v>
      </c>
      <c r="M6944" s="6">
        <f>[1]!b_info_outstandingbalance($A6944,日期设置!B$2)</f>
        <v>15</v>
      </c>
      <c r="N6944" s="7" t="str">
        <f>[1]!b_info_latestissurercreditrating2(A6944,日期设置!$B$2,"102","1")</f>
        <v>AAA</v>
      </c>
      <c r="O6944" s="8">
        <v>5.27</v>
      </c>
      <c r="P6944" s="9">
        <f>[1]!b_info_repurchasedate(A6944)</f>
        <v>0</v>
      </c>
      <c r="Q6944" s="8" t="s">
        <v>17479</v>
      </c>
      <c r="R6944" s="2" t="str">
        <f>IF((--IF(P6944=0,Q6944,P6944))&gt;(--日期设置!$B$2),IF(P6944=0,Q6944,P6944),Q6944)</f>
        <v>2022-02-17</v>
      </c>
      <c r="S6944" s="2" t="s">
        <v>18943</v>
      </c>
      <c r="T6944" s="8">
        <f>[1]!b_anal_ptmyear($A6944,日期设置!$B$2)</f>
        <v>0.90958904109589045</v>
      </c>
      <c r="U6944" s="8">
        <f>[1]!b_anal_termifexercise($A6944,日期设置!B$2)</f>
        <v>0.90958904109589045</v>
      </c>
      <c r="V6944" s="10">
        <f>[1]!b_dq_dirtyprice(A6944,日期设置!$B$2)</f>
        <v>102.051</v>
      </c>
      <c r="W6944" s="11">
        <f>IF(U6944=0,ROUNDUP((Q6944-日期设置!$B$2)/365,0),ROUNDUP((R6944-日期设置!$B$2)/365,0))</f>
        <v>1</v>
      </c>
      <c r="X6944" s="18">
        <f>_xlfn.IFNA(VLOOKUP(A6944,过往入选债券!A:D,4,0),2)</f>
        <v>2</v>
      </c>
      <c r="Y6944">
        <f>_xlfn.IFNA(VLOOKUP(C6944,[2]Sheet1!$A:$A,1,0),3)</f>
        <v>3</v>
      </c>
    </row>
    <row r="6945" spans="1:25" hidden="1" x14ac:dyDescent="0.2">
      <c r="A6945" s="21" t="s">
        <v>2147</v>
      </c>
      <c r="B6945" s="21" t="s">
        <v>2148</v>
      </c>
      <c r="C6945" s="37" t="s">
        <v>1786</v>
      </c>
      <c r="D6945" s="26" t="str">
        <f>[1]!b_calc_yield(A6945,日期设置!$B$2,F6945,1,R6945,1,O6945,L6945,S6945,)</f>
        <v>Fetching...</v>
      </c>
      <c r="E6945" s="26">
        <f t="shared" si="216"/>
        <v>2.0615322149013515</v>
      </c>
      <c r="F6945" s="18">
        <f>[1]!b_dq_cleanprice($A6945,日期设置!B$2)</f>
        <v>100.89190000000001</v>
      </c>
      <c r="G6945" s="18" t="str">
        <f t="shared" si="217"/>
        <v>0.59 + 0</v>
      </c>
      <c r="H6945" s="27">
        <f>[1]!b_dq_pctchange($A6945,日期设置!$B$2,1)/100</f>
        <v>0</v>
      </c>
      <c r="I6945" s="26">
        <f>[1]!b_pq_pctchange(A6945,日期设置!$B$4,日期设置!$B$2,1)</f>
        <v>6.3276011350011083E-2</v>
      </c>
      <c r="J6945" s="26">
        <f>[1]!b_pq_pctchange(A6945,日期设置!$C$4,日期设置!$B$2,1)</f>
        <v>3.5396931472736051E-2</v>
      </c>
      <c r="K6945" s="52">
        <f>[1]!b_dq_amount($A6945,日期设置!B$2,2,10000)</f>
        <v>0</v>
      </c>
      <c r="L6945" s="26">
        <f>[1]!b_info_latestpar(A6945,日期设置!$B$2)</f>
        <v>100</v>
      </c>
      <c r="M6945" s="6">
        <f>[1]!b_info_outstandingbalance($A6945,日期设置!B$2)</f>
        <v>30</v>
      </c>
      <c r="N6945" s="7" t="str">
        <f>[1]!b_info_latestissurercreditrating2(A6945,日期设置!$B$2,"102","1")</f>
        <v>AAA</v>
      </c>
      <c r="O6945" s="8">
        <v>5.07</v>
      </c>
      <c r="P6945" s="9">
        <f>[1]!b_info_repurchasedate(A6945)</f>
        <v>0</v>
      </c>
      <c r="Q6945" s="8" t="s">
        <v>16960</v>
      </c>
      <c r="R6945" s="2" t="str">
        <f>IF((--IF(P6945=0,Q6945,P6945))&gt;(--日期设置!$B$2),IF(P6945=0,Q6945,P6945),Q6945)</f>
        <v>2021-10-25</v>
      </c>
      <c r="S6945" s="2" t="s">
        <v>18039</v>
      </c>
      <c r="T6945" s="8">
        <f>[1]!b_anal_ptmyear($A6945,日期设置!$B$2)</f>
        <v>0.59452054794520548</v>
      </c>
      <c r="U6945" s="8">
        <f>[1]!b_anal_termifexercise($A6945,日期设置!B$2)</f>
        <v>0</v>
      </c>
      <c r="V6945" s="10">
        <f>[1]!b_dq_dirtyprice(A6945,日期设置!$B$2)</f>
        <v>102.9477</v>
      </c>
      <c r="W6945" s="11">
        <f>IF(U6945=0,ROUNDUP((Q6945-日期设置!$B$2)/365,0),ROUNDUP((R6945-日期设置!$B$2)/365,0))</f>
        <v>1</v>
      </c>
      <c r="X6945" s="18">
        <f>_xlfn.IFNA(VLOOKUP(A6945,过往入选债券!A:D,4,0),2)</f>
        <v>2</v>
      </c>
      <c r="Y6945" t="str">
        <f>_xlfn.IFNA(VLOOKUP(C6945,[2]Sheet1!$A:$A,1,0),3)</f>
        <v>陕西煤业化工集团有限责任公司</v>
      </c>
    </row>
    <row r="6946" spans="1:25" hidden="1" x14ac:dyDescent="0.2">
      <c r="A6946" s="21" t="s">
        <v>21518</v>
      </c>
      <c r="B6946" s="21" t="s">
        <v>21519</v>
      </c>
      <c r="C6946" s="37" t="s">
        <v>21700</v>
      </c>
      <c r="D6946" s="26" t="str">
        <f>[1]!b_calc_yield(A6946,日期设置!$B$2,F6946,1,R6946,1,O6946,L6946,S6946,)</f>
        <v>Fetching...</v>
      </c>
      <c r="E6946" s="26">
        <f t="shared" si="216"/>
        <v>5.7401370228146842</v>
      </c>
      <c r="F6946" s="18">
        <f>[1]!b_dq_cleanprice($A6946,日期设置!B$2)</f>
        <v>101.0793</v>
      </c>
      <c r="G6946" s="18" t="str">
        <f t="shared" si="217"/>
        <v>1.67 + 1.67</v>
      </c>
      <c r="H6946" s="27">
        <f>[1]!b_dq_pctchange($A6946,日期设置!$B$2,1)/100</f>
        <v>0</v>
      </c>
      <c r="I6946" s="26">
        <f>[1]!b_pq_pctchange(A6946,日期设置!$B$4,日期设置!$B$2,1)</f>
        <v>4.9193503686049835E-2</v>
      </c>
      <c r="J6946" s="26">
        <f>[1]!b_pq_pctchange(A6946,日期设置!$C$4,日期设置!$B$2,1)</f>
        <v>0.4025865665415071</v>
      </c>
      <c r="K6946" s="52">
        <f>[1]!b_dq_amount($A6946,日期设置!B$2,2,10000)</f>
        <v>0</v>
      </c>
      <c r="L6946" s="26">
        <f>[1]!b_info_latestpar(A6946,日期设置!$B$2)</f>
        <v>100</v>
      </c>
      <c r="M6946" s="6">
        <f>[1]!b_info_outstandingbalance($A6946,日期设置!B$2)</f>
        <v>19</v>
      </c>
      <c r="N6946" s="7" t="str">
        <f>[1]!b_info_latestissurercreditrating2(A6946,日期设置!$B$2,"102","1")</f>
        <v>AAA</v>
      </c>
      <c r="O6946" s="48">
        <v>4.1500000000000004</v>
      </c>
      <c r="P6946" s="9">
        <f>[1]!b_info_repurchasedate(A6946)</f>
        <v>0</v>
      </c>
      <c r="Q6946" s="47" t="s">
        <v>16633</v>
      </c>
      <c r="R6946" s="2" t="str">
        <f>IF((--IF(P6946=0,Q6946,P6946))&gt;(--日期设置!$B$2),IF(P6946=0,Q6946,P6946),Q6946)</f>
        <v>2022-11-24</v>
      </c>
      <c r="S6946" s="47" t="s">
        <v>16010</v>
      </c>
      <c r="T6946" s="8">
        <f>[1]!b_anal_ptmyear($A6946,日期设置!$B$2)</f>
        <v>1.6767123287671233</v>
      </c>
      <c r="U6946" s="8">
        <f>[1]!b_anal_termifexercise($A6946,日期设置!B$2)</f>
        <v>1.6767123287671233</v>
      </c>
      <c r="V6946" s="10">
        <f>[1]!b_dq_dirtyprice(A6946,日期设置!$B$2)</f>
        <v>102.4209</v>
      </c>
      <c r="W6946" s="11">
        <f>IF(U6946=0,ROUNDUP((Q6946-日期设置!$B$2)/365,0),ROUNDUP((R6946-日期设置!$B$2)/365,0))</f>
        <v>2</v>
      </c>
      <c r="X6946" s="18">
        <f>_xlfn.IFNA(VLOOKUP(A6946,过往入选债券!A:D,4,0),2)</f>
        <v>2</v>
      </c>
      <c r="Y6946" s="45">
        <f>_xlfn.IFNA(VLOOKUP(C6946,[2]Sheet1!$A:$A,1,0),3)</f>
        <v>3</v>
      </c>
    </row>
    <row r="6947" spans="1:25" hidden="1" x14ac:dyDescent="0.2">
      <c r="A6947" s="28" t="s">
        <v>21200</v>
      </c>
      <c r="B6947" s="28" t="s">
        <v>21201</v>
      </c>
      <c r="C6947" s="39" t="s">
        <v>21278</v>
      </c>
      <c r="D6947" s="26" t="str">
        <f>[1]!b_calc_yield(A6947,日期设置!$B$2,F6947,1,R6947,1,O6947,L6947,S6947,)</f>
        <v>Fetching...</v>
      </c>
      <c r="E6947" s="26">
        <f t="shared" si="216"/>
        <v>5.4836398422744237</v>
      </c>
      <c r="F6947" s="18">
        <f>[1]!b_dq_cleanprice($A6947,日期设置!B$2)</f>
        <v>100.5117</v>
      </c>
      <c r="G6947" s="18" t="str">
        <f t="shared" si="217"/>
        <v>1.60 + 1.60</v>
      </c>
      <c r="H6947" s="27">
        <f>[1]!b_dq_pctchange($A6947,日期设置!$B$2,1)/100</f>
        <v>0</v>
      </c>
      <c r="I6947" s="26">
        <f>[1]!b_pq_pctchange(A6947,日期设置!$B$4,日期设置!$B$2,1)</f>
        <v>0</v>
      </c>
      <c r="J6947" s="26">
        <f>[1]!b_pq_pctchange(A6947,日期设置!$C$4,日期设置!$B$2,1)</f>
        <v>0.44711250665822055</v>
      </c>
      <c r="K6947" s="52">
        <f>[1]!b_dq_amount($A6947,日期设置!B$2,2,10000)</f>
        <v>0</v>
      </c>
      <c r="L6947" s="26">
        <f>[1]!b_info_latestpar(A6947,日期设置!$B$2)</f>
        <v>100</v>
      </c>
      <c r="M6947" s="6">
        <f>[1]!b_info_outstandingbalance($A6947,日期设置!B$2)</f>
        <v>20</v>
      </c>
      <c r="N6947" s="7" t="str">
        <f>[1]!b_info_latestissurercreditrating2(A6947,日期设置!$B$2,"102","1")</f>
        <v>AAA</v>
      </c>
      <c r="O6947" s="8">
        <v>3.81</v>
      </c>
      <c r="P6947" s="9">
        <f>[1]!b_info_repurchasedate(A6947)</f>
        <v>0</v>
      </c>
      <c r="Q6947" s="8" t="s">
        <v>16170</v>
      </c>
      <c r="R6947" s="2" t="str">
        <f>IF((--IF(P6947=0,Q6947,P6947))&gt;(--日期设置!$B$2),IF(P6947=0,Q6947,P6947),Q6947)</f>
        <v>2022-10-28</v>
      </c>
      <c r="S6947" s="31" t="s">
        <v>16169</v>
      </c>
      <c r="T6947" s="8">
        <f>[1]!b_anal_ptmyear($A6947,日期设置!$B$2)</f>
        <v>1.6027397260273972</v>
      </c>
      <c r="U6947" s="8">
        <f>[1]!b_anal_termifexercise($A6947,日期设置!B$2)</f>
        <v>1.6027397260273972</v>
      </c>
      <c r="V6947" s="10">
        <f>[1]!b_dq_dirtyprice(A6947,日期设置!$B$2)</f>
        <v>102.0253</v>
      </c>
      <c r="W6947" s="11">
        <f>IF(U6947=0,ROUNDUP((Q6947-日期设置!$B$2)/365,0),ROUNDUP((R6947-日期设置!$B$2)/365,0))</f>
        <v>2</v>
      </c>
      <c r="X6947" s="18">
        <f>_xlfn.IFNA(VLOOKUP(A6947,过往入选债券!A:D,4,0),2)</f>
        <v>2</v>
      </c>
      <c r="Y6947">
        <f>_xlfn.IFNA(VLOOKUP(C6947,[2]Sheet1!$A:$A,1,0),3)</f>
        <v>3</v>
      </c>
    </row>
    <row r="6948" spans="1:25" hidden="1" x14ac:dyDescent="0.2">
      <c r="A6948" s="28" t="s">
        <v>21428</v>
      </c>
      <c r="B6948" s="28" t="s">
        <v>21429</v>
      </c>
      <c r="C6948" s="39" t="s">
        <v>21700</v>
      </c>
      <c r="D6948" s="26" t="str">
        <f>[1]!b_calc_yield(A6948,日期设置!$B$2,F6948,1,R6948,1,O6948,L6948,S6948,)</f>
        <v>Fetching...</v>
      </c>
      <c r="E6948" s="26">
        <f t="shared" si="216"/>
        <v>5.6029255368770681</v>
      </c>
      <c r="F6948" s="18">
        <f>[1]!b_dq_cleanprice($A6948,日期设置!B$2)</f>
        <v>100.4606</v>
      </c>
      <c r="G6948" s="18" t="str">
        <f t="shared" si="217"/>
        <v>1.63 + 1.63</v>
      </c>
      <c r="H6948" s="27">
        <f>[1]!b_dq_pctchange($A6948,日期设置!$B$2,1)/100</f>
        <v>0</v>
      </c>
      <c r="I6948" s="26">
        <f>[1]!b_pq_pctchange(A6948,日期设置!$B$4,日期设置!$B$2,1)</f>
        <v>0.30853226508612691</v>
      </c>
      <c r="J6948" s="26">
        <f>[1]!b_pq_pctchange(A6948,日期设置!$C$4,日期设置!$B$2,1)</f>
        <v>0.4770782408315003</v>
      </c>
      <c r="K6948" s="52">
        <f>[1]!b_dq_amount($A6948,日期设置!B$2,2,10000)</f>
        <v>0</v>
      </c>
      <c r="L6948" s="26">
        <f>[1]!b_info_latestpar(A6948,日期设置!$B$2)</f>
        <v>100</v>
      </c>
      <c r="M6948" s="6">
        <f>[1]!b_info_outstandingbalance($A6948,日期设置!B$2)</f>
        <v>20</v>
      </c>
      <c r="N6948" s="7" t="str">
        <f>[1]!b_info_latestissurercreditrating2(A6948,日期设置!$B$2,"102","1")</f>
        <v>AAA</v>
      </c>
      <c r="O6948" s="43">
        <v>3.77</v>
      </c>
      <c r="P6948" s="9">
        <f>[1]!b_info_repurchasedate(A6948)</f>
        <v>0</v>
      </c>
      <c r="Q6948" s="31" t="s">
        <v>17704</v>
      </c>
      <c r="R6948" s="2" t="str">
        <f>IF((--IF(P6948=0,Q6948,P6948))&gt;(--日期设置!$B$2),IF(P6948=0,Q6948,P6948),Q6948)</f>
        <v>2022-11-09</v>
      </c>
      <c r="S6948" s="31" t="s">
        <v>21683</v>
      </c>
      <c r="T6948" s="8">
        <f>[1]!b_anal_ptmyear($A6948,日期设置!$B$2)</f>
        <v>1.6356164383561644</v>
      </c>
      <c r="U6948" s="8">
        <f>[1]!b_anal_termifexercise($A6948,日期设置!B$2)</f>
        <v>1.6356164383561644</v>
      </c>
      <c r="V6948" s="10">
        <f>[1]!b_dq_dirtyprice(A6948,日期设置!$B$2)</f>
        <v>101.8343</v>
      </c>
      <c r="W6948" s="11">
        <f>IF(U6948=0,ROUNDUP((Q6948-日期设置!$B$2)/365,0),ROUNDUP((R6948-日期设置!$B$2)/365,0))</f>
        <v>2</v>
      </c>
      <c r="X6948" s="18">
        <f>_xlfn.IFNA(VLOOKUP(A6948,过往入选债券!A:D,4,0),2)</f>
        <v>2</v>
      </c>
      <c r="Y6948">
        <f>_xlfn.IFNA(VLOOKUP(C6948,[2]Sheet1!$A:$A,1,0),3)</f>
        <v>3</v>
      </c>
    </row>
    <row r="6949" spans="1:25" hidden="1" x14ac:dyDescent="0.2">
      <c r="A6949" s="21" t="s">
        <v>8247</v>
      </c>
      <c r="B6949" s="21" t="s">
        <v>8248</v>
      </c>
      <c r="C6949" s="37" t="s">
        <v>3258</v>
      </c>
      <c r="D6949" s="26" t="str">
        <f>[1]!b_calc_yield(A6949,日期设置!$B$2,F6949,1,R6949,1,O6949,L6949,S6949,)</f>
        <v>Fetching...</v>
      </c>
      <c r="E6949" s="26">
        <f t="shared" si="216"/>
        <v>3.3732576965335381</v>
      </c>
      <c r="F6949" s="18">
        <f>[1]!b_dq_cleanprice($A6949,日期设置!B$2)</f>
        <v>100.7582</v>
      </c>
      <c r="G6949" s="18" t="str">
        <f t="shared" si="217"/>
        <v>3.01 + 1.01</v>
      </c>
      <c r="H6949" s="27">
        <f>[1]!b_dq_pctchange($A6949,日期设置!$B$2,1)/100</f>
        <v>0</v>
      </c>
      <c r="I6949" s="26">
        <f>[1]!b_pq_pctchange(A6949,日期设置!$B$4,日期设置!$B$2,1)</f>
        <v>6.2763791648055053E-2</v>
      </c>
      <c r="J6949" s="26">
        <f>[1]!b_pq_pctchange(A6949,日期设置!$C$4,日期设置!$B$2,1)</f>
        <v>-8.5345570167964773E-3</v>
      </c>
      <c r="K6949" s="52">
        <f>[1]!b_dq_amount($A6949,日期设置!B$2,2,10000)</f>
        <v>0</v>
      </c>
      <c r="L6949" s="26">
        <f>[1]!b_info_latestpar(A6949,日期设置!$B$2)</f>
        <v>100</v>
      </c>
      <c r="M6949" s="6">
        <f>[1]!b_info_outstandingbalance($A6949,日期设置!B$2)</f>
        <v>15</v>
      </c>
      <c r="N6949" s="7" t="str">
        <f>[1]!b_info_latestissurercreditrating2(A6949,日期设置!$B$2,"102","1")</f>
        <v>AA+</v>
      </c>
      <c r="O6949" s="8">
        <v>4.24</v>
      </c>
      <c r="P6949" s="9" t="str">
        <f>[1]!b_info_repurchasedate(A6949)</f>
        <v>2022-03-27</v>
      </c>
      <c r="Q6949" s="8" t="s">
        <v>17253</v>
      </c>
      <c r="R6949" s="2" t="str">
        <f>IF((--IF(P6949=0,Q6949,P6949))&gt;(--日期设置!$B$2),IF(P6949=0,Q6949,P6949),Q6949)</f>
        <v>2022-03-27</v>
      </c>
      <c r="S6949" s="2" t="s">
        <v>17886</v>
      </c>
      <c r="T6949" s="8">
        <f>[1]!b_anal_ptmyear($A6949,日期设置!$B$2)</f>
        <v>3.0136986301369864</v>
      </c>
      <c r="U6949" s="8">
        <f>[1]!b_anal_termifexercise($A6949,日期设置!B$2)</f>
        <v>1.0136986301369864</v>
      </c>
      <c r="V6949" s="10">
        <f>[1]!b_dq_dirtyprice(A6949,日期设置!$B$2)</f>
        <v>104.9401</v>
      </c>
      <c r="W6949" s="11">
        <f>IF(U6949=0,ROUNDUP((Q6949-日期设置!$B$2)/365,0),ROUNDUP((R6949-日期设置!$B$2)/365,0))</f>
        <v>2</v>
      </c>
      <c r="X6949" s="18">
        <f>_xlfn.IFNA(VLOOKUP(A6949,过往入选债券!A:D,4,0),2)</f>
        <v>2</v>
      </c>
      <c r="Y6949">
        <f>_xlfn.IFNA(VLOOKUP(C6949,[2]Sheet1!$A:$A,1,0),3)</f>
        <v>3</v>
      </c>
    </row>
    <row r="6950" spans="1:25" x14ac:dyDescent="0.2">
      <c r="A6950" s="21" t="s">
        <v>9654</v>
      </c>
      <c r="B6950" s="21" t="s">
        <v>9655</v>
      </c>
      <c r="C6950" s="37" t="s">
        <v>9656</v>
      </c>
      <c r="D6950" s="26" t="str">
        <f>[1]!b_calc_yield(A6950,日期设置!$B$2,F6950,1,R6950,1,O6950,L6950,S6950,)</f>
        <v>Fetching...</v>
      </c>
      <c r="E6950" s="26">
        <f t="shared" si="216"/>
        <v>5.9201666266502029</v>
      </c>
      <c r="F6950" s="18">
        <f>[1]!b_dq_cleanprice($A6950,日期设置!B$2)</f>
        <v>100.21210000000001</v>
      </c>
      <c r="G6950" s="18" t="str">
        <f t="shared" si="217"/>
        <v>3.72 + 1.72</v>
      </c>
      <c r="H6950" s="27">
        <f>[1]!b_dq_pctchange($A6950,日期设置!$B$2,1)/100</f>
        <v>6.8201925630950494E-4</v>
      </c>
      <c r="I6950" s="26">
        <f>[1]!b_pq_pctchange(A6950,日期设置!$B$4,日期设置!$B$2,1)</f>
        <v>7.4197755492938763E-2</v>
      </c>
      <c r="J6950" s="26">
        <f>[1]!b_pq_pctchange(A6950,日期设置!$C$4,日期设置!$B$2,1)</f>
        <v>-4.5183697163498605E-2</v>
      </c>
      <c r="K6950" s="52">
        <f>[1]!b_dq_amount($A6950,日期设置!B$2,2,10000)</f>
        <v>2024.2852876000002</v>
      </c>
      <c r="L6950" s="26">
        <f>[1]!b_info_latestpar(A6950,日期设置!$B$2)</f>
        <v>100</v>
      </c>
      <c r="M6950" s="6">
        <f>[1]!b_info_outstandingbalance($A6950,日期设置!B$2)</f>
        <v>10</v>
      </c>
      <c r="N6950" s="7" t="str">
        <f>[1]!b_info_latestissurercreditrating2(A6950,日期设置!$B$2,"102","1")</f>
        <v>AAA</v>
      </c>
      <c r="O6950" s="8">
        <v>3.6</v>
      </c>
      <c r="P6950" s="9" t="str">
        <f>[1]!b_info_repurchasedate(A6950)</f>
        <v>2022-12-11</v>
      </c>
      <c r="Q6950" s="8" t="s">
        <v>16364</v>
      </c>
      <c r="R6950" s="2" t="str">
        <f>IF((--IF(P6950=0,Q6950,P6950))&gt;(--日期设置!$B$2),IF(P6950=0,Q6950,P6950),Q6950)</f>
        <v>2022-12-11</v>
      </c>
      <c r="S6950" s="2" t="s">
        <v>18145</v>
      </c>
      <c r="T6950" s="8">
        <f>[1]!b_anal_ptmyear($A6950,日期设置!$B$2)</f>
        <v>3.7232876712328768</v>
      </c>
      <c r="U6950" s="8">
        <f>[1]!b_anal_termifexercise($A6950,日期设置!B$2)</f>
        <v>1.7232876712328766</v>
      </c>
      <c r="V6950" s="10">
        <f>[1]!b_dq_dirtyprice(A6950,日期设置!$B$2)</f>
        <v>101.20829999999999</v>
      </c>
      <c r="W6950" s="11">
        <f>IF(U6950=0,ROUNDUP((Q6950-日期设置!$B$2)/365,0),ROUNDUP((R6950-日期设置!$B$2)/365,0))</f>
        <v>2</v>
      </c>
      <c r="X6950" s="18">
        <f>_xlfn.IFNA(VLOOKUP(A6950,过往入选债券!A:D,4,0),2)</f>
        <v>2</v>
      </c>
      <c r="Y6950" s="45">
        <f>_xlfn.IFNA(VLOOKUP(C6950,[2]Sheet1!$A:$A,1,0),3)</f>
        <v>3</v>
      </c>
    </row>
    <row r="6951" spans="1:25" hidden="1" x14ac:dyDescent="0.2">
      <c r="A6951" s="21" t="s">
        <v>8353</v>
      </c>
      <c r="B6951" s="21" t="s">
        <v>8354</v>
      </c>
      <c r="C6951" s="37" t="s">
        <v>228</v>
      </c>
      <c r="D6951" s="26" t="str">
        <f>[1]!b_calc_yield(A6951,日期设置!$B$2,F6951,1,R6951,1,O6951,L6951,S6951,)</f>
        <v>Fetching...</v>
      </c>
      <c r="E6951" s="26">
        <f t="shared" si="216"/>
        <v>3.5258413266290978</v>
      </c>
      <c r="F6951" s="18">
        <f>[1]!b_dq_cleanprice($A6951,日期设置!B$2)</f>
        <v>100.7201</v>
      </c>
      <c r="G6951" s="18" t="str">
        <f t="shared" si="217"/>
        <v>1.05 + 0</v>
      </c>
      <c r="H6951" s="27">
        <f>[1]!b_dq_pctchange($A6951,日期设置!$B$2,1)/100</f>
        <v>0</v>
      </c>
      <c r="I6951" s="26">
        <f>[1]!b_pq_pctchange(A6951,日期设置!$B$4,日期设置!$B$2,1)</f>
        <v>0</v>
      </c>
      <c r="J6951" s="26">
        <f>[1]!b_pq_pctchange(A6951,日期设置!$C$4,日期设置!$B$2,1)</f>
        <v>0.15273475759820349</v>
      </c>
      <c r="K6951" s="52">
        <f>[1]!b_dq_amount($A6951,日期设置!B$2,2,10000)</f>
        <v>0</v>
      </c>
      <c r="L6951" s="26">
        <f>[1]!b_info_latestpar(A6951,日期设置!$B$2)</f>
        <v>100</v>
      </c>
      <c r="M6951" s="6">
        <f>[1]!b_info_outstandingbalance($A6951,日期设置!B$2)</f>
        <v>10</v>
      </c>
      <c r="N6951" s="7" t="str">
        <f>[1]!b_info_latestissurercreditrating2(A6951,日期设置!$B$2,"102","1")</f>
        <v>AAA</v>
      </c>
      <c r="O6951" s="8">
        <v>4.17</v>
      </c>
      <c r="P6951" s="9">
        <f>[1]!b_info_repurchasedate(A6951)</f>
        <v>0</v>
      </c>
      <c r="Q6951" s="8" t="s">
        <v>16516</v>
      </c>
      <c r="R6951" s="2" t="str">
        <f>IF((--IF(P6951=0,Q6951,P6951))&gt;(--日期设置!$B$2),IF(P6951=0,Q6951,P6951),Q6951)</f>
        <v>2022-04-12</v>
      </c>
      <c r="S6951" s="2" t="s">
        <v>18240</v>
      </c>
      <c r="T6951" s="8">
        <f>[1]!b_anal_ptmyear($A6951,日期设置!$B$2)</f>
        <v>1.0575342465753426</v>
      </c>
      <c r="U6951" s="8">
        <f>[1]!b_anal_termifexercise($A6951,日期设置!B$2)</f>
        <v>0</v>
      </c>
      <c r="V6951" s="10">
        <f>[1]!b_dq_dirtyprice(A6951,日期设置!$B$2)</f>
        <v>104.6502</v>
      </c>
      <c r="W6951" s="11">
        <f>IF(U6951=0,ROUNDUP((Q6951-日期设置!$B$2)/365,0),ROUNDUP((R6951-日期设置!$B$2)/365,0))</f>
        <v>2</v>
      </c>
      <c r="X6951" s="18">
        <f>_xlfn.IFNA(VLOOKUP(A6951,过往入选债券!A:D,4,0),2)</f>
        <v>2</v>
      </c>
      <c r="Y6951">
        <f>_xlfn.IFNA(VLOOKUP(C6951,[2]Sheet1!$A:$A,1,0),3)</f>
        <v>3</v>
      </c>
    </row>
    <row r="6952" spans="1:25" hidden="1" x14ac:dyDescent="0.2">
      <c r="A6952" s="21" t="s">
        <v>7985</v>
      </c>
      <c r="B6952" s="21" t="s">
        <v>7986</v>
      </c>
      <c r="C6952" s="37" t="s">
        <v>183</v>
      </c>
      <c r="D6952" s="26" t="str">
        <f>[1]!b_calc_yield(A6952,日期设置!$B$2,F6952,1,R6952,1,O6952,L6952,S6952,)</f>
        <v>Fetching...</v>
      </c>
      <c r="E6952" s="26">
        <f t="shared" si="216"/>
        <v>2.9857990080218499</v>
      </c>
      <c r="F6952" s="18">
        <f>[1]!b_dq_cleanprice($A6952,日期设置!B$2)</f>
        <v>100.7705</v>
      </c>
      <c r="G6952" s="18" t="str">
        <f t="shared" si="217"/>
        <v>2.86 + 0.86</v>
      </c>
      <c r="H6952" s="27">
        <f>[1]!b_dq_pctchange($A6952,日期设置!$B$2,1)/100</f>
        <v>0</v>
      </c>
      <c r="I6952" s="26">
        <f>[1]!b_pq_pctchange(A6952,日期设置!$B$4,日期设置!$B$2,1)</f>
        <v>0</v>
      </c>
      <c r="J6952" s="26">
        <f>[1]!b_pq_pctchange(A6952,日期设置!$C$4,日期设置!$B$2,1)</f>
        <v>-0.24263579090755077</v>
      </c>
      <c r="K6952" s="52">
        <f>[1]!b_dq_amount($A6952,日期设置!B$2,2,10000)</f>
        <v>0</v>
      </c>
      <c r="L6952" s="26">
        <f>[1]!b_info_latestpar(A6952,日期设置!$B$2)</f>
        <v>100</v>
      </c>
      <c r="M6952" s="6">
        <f>[1]!b_info_outstandingbalance($A6952,日期设置!B$2)</f>
        <v>6</v>
      </c>
      <c r="N6952" s="7" t="str">
        <f>[1]!b_info_latestissurercreditrating2(A6952,日期设置!$B$2,"102","1")</f>
        <v>AAA</v>
      </c>
      <c r="O6952" s="8">
        <v>4.4000000000000004</v>
      </c>
      <c r="P6952" s="9" t="str">
        <f>[1]!b_info_repurchasedate(A6952)</f>
        <v>2022-01-31</v>
      </c>
      <c r="Q6952" s="8" t="s">
        <v>16287</v>
      </c>
      <c r="R6952" s="2" t="str">
        <f>IF((--IF(P6952=0,Q6952,P6952))&gt;(--日期设置!$B$2),IF(P6952=0,Q6952,P6952),Q6952)</f>
        <v>2022-01-31</v>
      </c>
      <c r="S6952" s="2" t="s">
        <v>18069</v>
      </c>
      <c r="T6952" s="8">
        <f>[1]!b_anal_ptmyear($A6952,日期设置!$B$2)</f>
        <v>2.8630136986301369</v>
      </c>
      <c r="U6952" s="8">
        <f>[1]!b_anal_termifexercise($A6952,日期设置!B$2)</f>
        <v>0.86301369863013699</v>
      </c>
      <c r="V6952" s="10">
        <f>[1]!b_dq_dirtyprice(A6952,日期设置!$B$2)</f>
        <v>101.3732</v>
      </c>
      <c r="W6952" s="11">
        <f>IF(U6952=0,ROUNDUP((Q6952-日期设置!$B$2)/365,0),ROUNDUP((R6952-日期设置!$B$2)/365,0))</f>
        <v>1</v>
      </c>
      <c r="X6952" s="18">
        <f>_xlfn.IFNA(VLOOKUP(A6952,过往入选债券!A:D,4,0),2)</f>
        <v>2</v>
      </c>
      <c r="Y6952">
        <f>_xlfn.IFNA(VLOOKUP(C6952,[2]Sheet1!$A:$A,1,0),3)</f>
        <v>3</v>
      </c>
    </row>
    <row r="6953" spans="1:25" hidden="1" x14ac:dyDescent="0.2">
      <c r="A6953" s="21" t="s">
        <v>13188</v>
      </c>
      <c r="B6953" s="21" t="s">
        <v>13189</v>
      </c>
      <c r="C6953" s="37" t="s">
        <v>11668</v>
      </c>
      <c r="D6953" s="26" t="str">
        <f>[1]!b_calc_yield(A6953,日期设置!$B$2,F6953,1,R6953,1,O6953,L6953,S6953,)</f>
        <v>Fetching...</v>
      </c>
      <c r="E6953" s="26">
        <f t="shared" si="216"/>
        <v>19.158395782049055</v>
      </c>
      <c r="F6953" s="18">
        <f>[1]!b_dq_cleanprice($A6953,日期设置!B$2)</f>
        <v>60.133899999999997</v>
      </c>
      <c r="G6953" s="18" t="str">
        <f t="shared" si="217"/>
        <v>2.2 + 0</v>
      </c>
      <c r="H6953" s="27">
        <f>[1]!b_dq_pctchange($A6953,日期设置!$B$2,1)/100</f>
        <v>0</v>
      </c>
      <c r="I6953" s="26">
        <f>[1]!b_pq_pctchange(A6953,日期设置!$B$4,日期设置!$B$2,1)</f>
        <v>0</v>
      </c>
      <c r="J6953" s="26">
        <f>[1]!b_pq_pctchange(A6953,日期设置!$C$4,日期设置!$B$2,1)</f>
        <v>0</v>
      </c>
      <c r="K6953" s="52">
        <f>[1]!b_dq_amount($A6953,日期设置!B$2,2,10000)</f>
        <v>0</v>
      </c>
      <c r="L6953" s="26">
        <f>[1]!b_info_latestpar(A6953,日期设置!$B$2)</f>
        <v>60</v>
      </c>
      <c r="M6953" s="6">
        <f>[1]!b_info_outstandingbalance($A6953,日期设置!B$2)</f>
        <v>2.7</v>
      </c>
      <c r="N6953" s="7" t="str">
        <f>[1]!b_info_latestissurercreditrating2(A6953,日期设置!$B$2,"102","1")</f>
        <v>AA</v>
      </c>
      <c r="O6953" s="8">
        <v>4.8</v>
      </c>
      <c r="P6953" s="9">
        <f>[1]!b_info_repurchasedate(A6953)</f>
        <v>0</v>
      </c>
      <c r="Q6953" s="8" t="s">
        <v>16486</v>
      </c>
      <c r="R6953" s="2" t="str">
        <f>IF((--IF(P6953=0,Q6953,P6953))&gt;(--日期设置!$B$2),IF(P6953=0,Q6953,P6953),Q6953)</f>
        <v>2023-06-03</v>
      </c>
      <c r="S6953" s="2" t="s">
        <v>18327</v>
      </c>
      <c r="T6953" s="8">
        <f>[1]!b_anal_ptmyear($A6953,日期设置!$B$2)</f>
        <v>2.2000000000000002</v>
      </c>
      <c r="U6953" s="8">
        <f>[1]!b_anal_termifexercise($A6953,日期设置!B$2)</f>
        <v>0</v>
      </c>
      <c r="V6953" s="10">
        <f>[1]!b_dq_dirtyprice(A6953,日期设置!$B$2)</f>
        <v>62.437899999999999</v>
      </c>
      <c r="W6953" s="11">
        <f>IF(U6953=0,ROUNDUP((Q6953-日期设置!$B$2)/365,0),ROUNDUP((R6953-日期设置!$B$2)/365,0))</f>
        <v>3</v>
      </c>
      <c r="X6953" s="18">
        <f>_xlfn.IFNA(VLOOKUP(A6953,过往入选债券!A:D,4,0),2)</f>
        <v>2</v>
      </c>
      <c r="Y6953">
        <f>_xlfn.IFNA(VLOOKUP(C6953,[2]Sheet1!$A:$A,1,0),3)</f>
        <v>3</v>
      </c>
    </row>
    <row r="6954" spans="1:25" x14ac:dyDescent="0.2">
      <c r="A6954" s="28" t="s">
        <v>21342</v>
      </c>
      <c r="B6954" s="28" t="s">
        <v>21343</v>
      </c>
      <c r="C6954" s="39" t="s">
        <v>19650</v>
      </c>
      <c r="D6954" s="26" t="str">
        <f>[1]!b_calc_yield(A6954,日期设置!$B$2,F6954,1,R6954,1,O6954,L6954,S6954,)</f>
        <v>Fetching...</v>
      </c>
      <c r="E6954" s="26">
        <f t="shared" si="216"/>
        <v>8.9503984823850367</v>
      </c>
      <c r="F6954" s="18">
        <f>[1]!b_dq_cleanprice($A6954,日期设置!B$2)</f>
        <v>100.0894</v>
      </c>
      <c r="G6954" s="18" t="str">
        <f t="shared" si="217"/>
        <v>2.61 + 0</v>
      </c>
      <c r="H6954" s="27">
        <f>[1]!b_dq_pctchange($A6954,日期设置!$B$2,1)/100</f>
        <v>3.6880637665228576E-4</v>
      </c>
      <c r="I6954" s="26">
        <f>[1]!b_pq_pctchange(A6954,日期设置!$B$4,日期设置!$B$2,1)</f>
        <v>0.12814959389283997</v>
      </c>
      <c r="J6954" s="26">
        <f>[1]!b_pq_pctchange(A6954,日期设置!$C$4,日期设置!$B$2,1)</f>
        <v>0.22972161025435439</v>
      </c>
      <c r="K6954" s="52">
        <f>[1]!b_dq_amount($A6954,日期设置!B$2,2,10000)</f>
        <v>48665.316820799999</v>
      </c>
      <c r="L6954" s="26">
        <f>[1]!b_info_latestpar(A6954,日期设置!$B$2)</f>
        <v>100</v>
      </c>
      <c r="M6954" s="6">
        <f>[1]!b_info_outstandingbalance($A6954,日期设置!B$2)</f>
        <v>140</v>
      </c>
      <c r="N6954" s="7" t="str">
        <f>[1]!b_info_latestissurercreditrating2(A6954,日期设置!$B$2,"102","1")</f>
        <v>AAA</v>
      </c>
      <c r="O6954" s="43">
        <v>3.5</v>
      </c>
      <c r="P6954" s="9">
        <f>[1]!b_info_repurchasedate(A6954)</f>
        <v>0</v>
      </c>
      <c r="Q6954" s="31" t="s">
        <v>21741</v>
      </c>
      <c r="R6954" s="2" t="str">
        <f>IF((--IF(P6954=0,Q6954,P6954))&gt;(--日期设置!$B$2),IF(P6954=0,Q6954,P6954),Q6954)</f>
        <v>2023-11-03</v>
      </c>
      <c r="S6954" s="31" t="s">
        <v>21680</v>
      </c>
      <c r="T6954" s="8">
        <f>[1]!b_anal_ptmyear($A6954,日期设置!$B$2)</f>
        <v>2.6191780821917807</v>
      </c>
      <c r="U6954" s="8">
        <f>[1]!b_anal_termifexercise($A6954,日期设置!B$2)</f>
        <v>0</v>
      </c>
      <c r="V6954" s="10">
        <f>[1]!b_dq_dirtyprice(A6954,日期设置!$B$2)</f>
        <v>101.42230000000001</v>
      </c>
      <c r="W6954" s="11">
        <f>IF(U6954=0,ROUNDUP((Q6954-日期设置!$B$2)/365,0),ROUNDUP((R6954-日期设置!$B$2)/365,0))</f>
        <v>3</v>
      </c>
      <c r="X6954" s="18">
        <f>_xlfn.IFNA(VLOOKUP(A6954,过往入选债券!A:D,4,0),2)</f>
        <v>2</v>
      </c>
      <c r="Y6954">
        <f>_xlfn.IFNA(VLOOKUP(C6954,[2]Sheet1!$A:$A,1,0),3)</f>
        <v>3</v>
      </c>
    </row>
    <row r="6955" spans="1:25" hidden="1" x14ac:dyDescent="0.2">
      <c r="A6955" s="21" t="s">
        <v>14947</v>
      </c>
      <c r="B6955" s="21" t="s">
        <v>14948</v>
      </c>
      <c r="C6955" s="37" t="s">
        <v>14949</v>
      </c>
      <c r="D6955" s="26" t="str">
        <f>[1]!b_calc_yield(A6955,日期设置!$B$2,F6955,1,R6955,1,O6955,L6955,S6955,)</f>
        <v>Fetching...</v>
      </c>
      <c r="E6955" s="26">
        <f t="shared" si="216"/>
        <v>3.6305359509353652</v>
      </c>
      <c r="F6955" s="18">
        <f>[1]!b_dq_cleanprice($A6955,日期设置!B$2)</f>
        <v>100.3531</v>
      </c>
      <c r="G6955" s="18" t="str">
        <f t="shared" si="217"/>
        <v>1.08 + 0</v>
      </c>
      <c r="H6955" s="27">
        <f>[1]!b_dq_pctchange($A6955,日期设置!$B$2,1)/100</f>
        <v>0</v>
      </c>
      <c r="I6955" s="26">
        <f>[1]!b_pq_pctchange(A6955,日期设置!$B$4,日期设置!$B$2,1)</f>
        <v>0</v>
      </c>
      <c r="J6955" s="26">
        <f>[1]!b_pq_pctchange(A6955,日期设置!$C$4,日期设置!$B$2,1)</f>
        <v>0</v>
      </c>
      <c r="K6955" s="52">
        <f>[1]!b_dq_amount($A6955,日期设置!B$2,2,10000)</f>
        <v>0</v>
      </c>
      <c r="L6955" s="26">
        <f>[1]!b_info_latestpar(A6955,日期设置!$B$2)</f>
        <v>100</v>
      </c>
      <c r="M6955" s="6">
        <f>[1]!b_info_outstandingbalance($A6955,日期设置!B$2)</f>
        <v>10</v>
      </c>
      <c r="N6955" s="7" t="str">
        <f>[1]!b_info_latestissurercreditrating2(A6955,日期设置!$B$2,"102","1")</f>
        <v>AAA</v>
      </c>
      <c r="O6955" s="8">
        <v>3.8</v>
      </c>
      <c r="P6955" s="9">
        <f>[1]!b_info_repurchasedate(A6955)</f>
        <v>0</v>
      </c>
      <c r="Q6955" s="8" t="s">
        <v>16305</v>
      </c>
      <c r="R6955" s="2" t="str">
        <f>IF((--IF(P6955=0,Q6955,P6955))&gt;(--日期设置!$B$2),IF(P6955=0,Q6955,P6955),Q6955)</f>
        <v>2022-04-22</v>
      </c>
      <c r="S6955" s="2" t="s">
        <v>17871</v>
      </c>
      <c r="T6955" s="8">
        <f>[1]!b_anal_ptmyear($A6955,日期设置!$B$2)</f>
        <v>1.0849315068493151</v>
      </c>
      <c r="U6955" s="8">
        <f>[1]!b_anal_termifexercise($A6955,日期设置!B$2)</f>
        <v>0</v>
      </c>
      <c r="V6955" s="10">
        <f>[1]!b_dq_dirtyprice(A6955,日期设置!$B$2)</f>
        <v>103.8304</v>
      </c>
      <c r="W6955" s="11">
        <f>IF(U6955=0,ROUNDUP((Q6955-日期设置!$B$2)/365,0),ROUNDUP((R6955-日期设置!$B$2)/365,0))</f>
        <v>2</v>
      </c>
      <c r="X6955" s="18">
        <f>_xlfn.IFNA(VLOOKUP(A6955,过往入选债券!A:D,4,0),2)</f>
        <v>2</v>
      </c>
      <c r="Y6955" s="45">
        <f>_xlfn.IFNA(VLOOKUP(C6955,[2]Sheet1!$A:$A,1,0),3)</f>
        <v>3</v>
      </c>
    </row>
    <row r="6956" spans="1:25" hidden="1" x14ac:dyDescent="0.2">
      <c r="A6956" s="21" t="s">
        <v>11660</v>
      </c>
      <c r="B6956" s="21" t="s">
        <v>11661</v>
      </c>
      <c r="C6956" s="37" t="s">
        <v>79</v>
      </c>
      <c r="D6956" s="26" t="str">
        <f>[1]!b_calc_yield(A6956,日期设置!$B$2,F6956,1,R6956,1,O6956,L6956,S6956,)</f>
        <v>Fetching...</v>
      </c>
      <c r="E6956" s="26">
        <f t="shared" si="216"/>
        <v>6.6962241873689932</v>
      </c>
      <c r="F6956" s="18">
        <f>[1]!b_dq_cleanprice($A6956,日期设置!B$2)</f>
        <v>103.518</v>
      </c>
      <c r="G6956" s="18" t="str">
        <f t="shared" si="217"/>
        <v>1.95 + 0</v>
      </c>
      <c r="H6956" s="27">
        <f>[1]!b_dq_pctchange($A6956,日期设置!$B$2,1)/100</f>
        <v>0</v>
      </c>
      <c r="I6956" s="26">
        <f>[1]!b_pq_pctchange(A6956,日期设置!$B$4,日期设置!$B$2,1)</f>
        <v>0</v>
      </c>
      <c r="J6956" s="26">
        <f>[1]!b_pq_pctchange(A6956,日期设置!$C$4,日期设置!$B$2,1)</f>
        <v>0</v>
      </c>
      <c r="K6956" s="52">
        <f>[1]!b_dq_amount($A6956,日期设置!B$2,2,10000)</f>
        <v>0</v>
      </c>
      <c r="L6956" s="26">
        <f>[1]!b_info_latestpar(A6956,日期设置!$B$2)</f>
        <v>100</v>
      </c>
      <c r="M6956" s="6">
        <f>[1]!b_info_outstandingbalance($A6956,日期设置!B$2)</f>
        <v>15</v>
      </c>
      <c r="N6956" s="7" t="str">
        <f>[1]!b_info_latestissurercreditrating2(A6956,日期设置!$B$2,"102","1")</f>
        <v>AAA</v>
      </c>
      <c r="O6956" s="8">
        <v>5.35</v>
      </c>
      <c r="P6956" s="9">
        <f>[1]!b_info_repurchasedate(A6956)</f>
        <v>0</v>
      </c>
      <c r="Q6956" s="8" t="s">
        <v>16002</v>
      </c>
      <c r="R6956" s="2" t="str">
        <f>IF((--IF(P6956=0,Q6956,P6956))&gt;(--日期设置!$B$2),IF(P6956=0,Q6956,P6956),Q6956)</f>
        <v>2023-03-06</v>
      </c>
      <c r="S6956" s="2" t="s">
        <v>18778</v>
      </c>
      <c r="T6956" s="8">
        <f>[1]!b_anal_ptmyear($A6956,日期设置!$B$2)</f>
        <v>1.9561643835616438</v>
      </c>
      <c r="U6956" s="8">
        <f>[1]!b_anal_termifexercise($A6956,日期设置!B$2)</f>
        <v>0</v>
      </c>
      <c r="V6956" s="10">
        <f>[1]!b_dq_dirtyprice(A6956,日期设置!$B$2)</f>
        <v>103.7525</v>
      </c>
      <c r="W6956" s="11">
        <f>IF(U6956=0,ROUNDUP((Q6956-日期设置!$B$2)/365,0),ROUNDUP((R6956-日期设置!$B$2)/365,0))</f>
        <v>2</v>
      </c>
      <c r="X6956" s="18">
        <f>_xlfn.IFNA(VLOOKUP(A6956,过往入选债券!A:D,4,0),2)</f>
        <v>2</v>
      </c>
      <c r="Y6956">
        <f>_xlfn.IFNA(VLOOKUP(C6956,[2]Sheet1!$A:$A,1,0),3)</f>
        <v>3</v>
      </c>
    </row>
    <row r="6957" spans="1:25" hidden="1" x14ac:dyDescent="0.2">
      <c r="A6957" s="21" t="s">
        <v>4847</v>
      </c>
      <c r="B6957" s="21" t="s">
        <v>4848</v>
      </c>
      <c r="C6957" s="37" t="s">
        <v>4818</v>
      </c>
      <c r="D6957" s="26" t="str">
        <f>[1]!b_calc_yield(A6957,日期设置!$B$2,F6957,1,R6957,1,O6957,L6957,S6957,)</f>
        <v>Fetching...</v>
      </c>
      <c r="E6957" s="26">
        <f t="shared" si="216"/>
        <v>16.475164287902633</v>
      </c>
      <c r="F6957" s="18">
        <f>[1]!b_dq_cleanprice($A6957,日期设置!B$2)</f>
        <v>103.2764</v>
      </c>
      <c r="G6957" s="18" t="str">
        <f t="shared" si="217"/>
        <v>5.01 + 0</v>
      </c>
      <c r="H6957" s="27">
        <f>[1]!b_dq_pctchange($A6957,日期设置!$B$2,1)/100</f>
        <v>0</v>
      </c>
      <c r="I6957" s="26">
        <f>[1]!b_pq_pctchange(A6957,日期设置!$B$4,日期设置!$B$2,1)</f>
        <v>0</v>
      </c>
      <c r="J6957" s="26">
        <f>[1]!b_pq_pctchange(A6957,日期设置!$C$4,日期设置!$B$2,1)</f>
        <v>0</v>
      </c>
      <c r="K6957" s="52">
        <f>[1]!b_dq_amount($A6957,日期设置!B$2,2,10000)</f>
        <v>0</v>
      </c>
      <c r="L6957" s="26">
        <f>[1]!b_info_latestpar(A6957,日期设置!$B$2)</f>
        <v>100</v>
      </c>
      <c r="M6957" s="6">
        <f>[1]!b_info_outstandingbalance($A6957,日期设置!B$2)</f>
        <v>10</v>
      </c>
      <c r="N6957" s="7" t="str">
        <f>[1]!b_info_latestissurercreditrating2(A6957,日期设置!$B$2,"102","1")</f>
        <v>AAA</v>
      </c>
      <c r="O6957" s="8">
        <v>4.18</v>
      </c>
      <c r="P6957" s="9">
        <f>[1]!b_info_repurchasedate(A6957)</f>
        <v>0</v>
      </c>
      <c r="Q6957" s="8" t="s">
        <v>16905</v>
      </c>
      <c r="R6957" s="2" t="str">
        <f>IF((--IF(P6957=0,Q6957,P6957))&gt;(--日期设置!$B$2),IF(P6957=0,Q6957,P6957),Q6957)</f>
        <v>2026-03-28</v>
      </c>
      <c r="S6957" s="2" t="s">
        <v>18573</v>
      </c>
      <c r="T6957" s="8">
        <f>[1]!b_anal_ptmyear($A6957,日期设置!$B$2)</f>
        <v>5.0164383561643833</v>
      </c>
      <c r="U6957" s="8">
        <f>[1]!b_anal_termifexercise($A6957,日期设置!B$2)</f>
        <v>0</v>
      </c>
      <c r="V6957" s="10">
        <f>[1]!b_dq_dirtyprice(A6957,日期设置!$B$2)</f>
        <v>107.3877</v>
      </c>
      <c r="W6957" s="11">
        <f>IF(U6957=0,ROUNDUP((Q6957-日期设置!$B$2)/365,0),ROUNDUP((R6957-日期设置!$B$2)/365,0))</f>
        <v>6</v>
      </c>
      <c r="X6957" s="18">
        <f>_xlfn.IFNA(VLOOKUP(A6957,过往入选债券!A:D,4,0),2)</f>
        <v>2</v>
      </c>
      <c r="Y6957">
        <f>_xlfn.IFNA(VLOOKUP(C6957,[2]Sheet1!$A:$A,1,0),3)</f>
        <v>3</v>
      </c>
    </row>
    <row r="6958" spans="1:25" x14ac:dyDescent="0.2">
      <c r="A6958" s="21" t="s">
        <v>7861</v>
      </c>
      <c r="B6958" s="21" t="s">
        <v>7862</v>
      </c>
      <c r="C6958" s="37" t="s">
        <v>444</v>
      </c>
      <c r="D6958" s="26" t="str">
        <f>[1]!b_calc_yield(A6958,日期设置!$B$2,F6958,1,R6958,1,O6958,L6958,S6958,)</f>
        <v>Fetching...</v>
      </c>
      <c r="E6958" s="26">
        <f t="shared" si="216"/>
        <v>2.8879866403906718</v>
      </c>
      <c r="F6958" s="18">
        <f>[1]!b_dq_cleanprice($A6958,日期设置!B$2)</f>
        <v>100.4233</v>
      </c>
      <c r="G6958" s="18" t="str">
        <f t="shared" si="217"/>
        <v>0.83 + 0</v>
      </c>
      <c r="H6958" s="27">
        <f>[1]!b_dq_pctchange($A6958,日期设置!$B$2,1)/100</f>
        <v>-1.1649325434365218E-4</v>
      </c>
      <c r="I6958" s="26">
        <f>[1]!b_pq_pctchange(A6958,日期设置!$B$4,日期设置!$B$2,1)</f>
        <v>3.7256228215308121E-2</v>
      </c>
      <c r="J6958" s="26">
        <f>[1]!b_pq_pctchange(A6958,日期设置!$C$4,日期设置!$B$2,1)</f>
        <v>0.1659736137861792</v>
      </c>
      <c r="K6958" s="52">
        <f>[1]!b_dq_amount($A6958,日期设置!B$2,2,10000)</f>
        <v>2021.6666850000001</v>
      </c>
      <c r="L6958" s="26">
        <f>[1]!b_info_latestpar(A6958,日期设置!$B$2)</f>
        <v>100</v>
      </c>
      <c r="M6958" s="6">
        <f>[1]!b_info_outstandingbalance($A6958,日期设置!B$2)</f>
        <v>2</v>
      </c>
      <c r="N6958" s="7" t="str">
        <f>[1]!b_info_latestissurercreditrating2(A6958,日期设置!$B$2,"102","1")</f>
        <v>AA+</v>
      </c>
      <c r="O6958" s="8">
        <v>4</v>
      </c>
      <c r="P6958" s="9">
        <f>[1]!b_info_repurchasedate(A6958)</f>
        <v>0</v>
      </c>
      <c r="Q6958" s="8" t="s">
        <v>16681</v>
      </c>
      <c r="R6958" s="2" t="str">
        <f>IF((--IF(P6958=0,Q6958,P6958))&gt;(--日期设置!$B$2),IF(P6958=0,Q6958,P6958),Q6958)</f>
        <v>2022-01-21</v>
      </c>
      <c r="S6958" s="2" t="s">
        <v>18415</v>
      </c>
      <c r="T6958" s="8">
        <f>[1]!b_anal_ptmyear($A6958,日期设置!$B$2)</f>
        <v>0.83561643835616439</v>
      </c>
      <c r="U6958" s="8">
        <f>[1]!b_anal_termifexercise($A6958,日期设置!B$2)</f>
        <v>0</v>
      </c>
      <c r="V6958" s="10">
        <f>[1]!b_dq_dirtyprice(A6958,日期设置!$B$2)</f>
        <v>101.0808</v>
      </c>
      <c r="W6958" s="11">
        <f>IF(U6958=0,ROUNDUP((Q6958-日期设置!$B$2)/365,0),ROUNDUP((R6958-日期设置!$B$2)/365,0))</f>
        <v>1</v>
      </c>
      <c r="X6958" s="18">
        <f>_xlfn.IFNA(VLOOKUP(A6958,过往入选债券!A:D,4,0),2)</f>
        <v>2</v>
      </c>
      <c r="Y6958">
        <f>_xlfn.IFNA(VLOOKUP(C6958,[2]Sheet1!$A:$A,1,0),3)</f>
        <v>3</v>
      </c>
    </row>
    <row r="6959" spans="1:25" hidden="1" x14ac:dyDescent="0.2">
      <c r="A6959" s="21" t="s">
        <v>4959</v>
      </c>
      <c r="B6959" s="21" t="s">
        <v>4960</v>
      </c>
      <c r="C6959" s="37" t="s">
        <v>1828</v>
      </c>
      <c r="D6959" s="26" t="str">
        <f>[1]!b_calc_yield(A6959,日期设置!$B$2,F6959,1,R6959,1,O6959,L6959,S6959,)</f>
        <v>Fetching...</v>
      </c>
      <c r="E6959" s="26">
        <f t="shared" si="216"/>
        <v>0.84248149093695268</v>
      </c>
      <c r="F6959" s="18">
        <f>[1]!b_dq_cleanprice($A6959,日期设置!B$2)</f>
        <v>100.73050000000001</v>
      </c>
      <c r="G6959" s="18" t="str">
        <f t="shared" si="217"/>
        <v>0.24 + 0</v>
      </c>
      <c r="H6959" s="27">
        <f>[1]!b_dq_pctchange($A6959,日期设置!$B$2,1)/100</f>
        <v>0</v>
      </c>
      <c r="I6959" s="26">
        <f>[1]!b_pq_pctchange(A6959,日期设置!$B$4,日期设置!$B$2,1)</f>
        <v>0</v>
      </c>
      <c r="J6959" s="26">
        <f>[1]!b_pq_pctchange(A6959,日期设置!$C$4,日期设置!$B$2,1)</f>
        <v>-0.25814130340069225</v>
      </c>
      <c r="K6959" s="52">
        <f>[1]!b_dq_amount($A6959,日期设置!B$2,2,10000)</f>
        <v>0</v>
      </c>
      <c r="L6959" s="26">
        <f>[1]!b_info_latestpar(A6959,日期设置!$B$2)</f>
        <v>100</v>
      </c>
      <c r="M6959" s="6">
        <f>[1]!b_info_outstandingbalance($A6959,日期设置!B$2)</f>
        <v>28</v>
      </c>
      <c r="N6959" s="7" t="str">
        <f>[1]!b_info_latestissurercreditrating2(A6959,日期设置!$B$2,"102","1")</f>
        <v>AAA</v>
      </c>
      <c r="O6959" s="8">
        <v>6.65</v>
      </c>
      <c r="P6959" s="9" t="str">
        <f>[1]!b_info_repurchasedate(A6959)</f>
        <v>2019-06-19</v>
      </c>
      <c r="Q6959" s="8" t="s">
        <v>16838</v>
      </c>
      <c r="R6959" s="2" t="str">
        <f>IF((--IF(P6959=0,Q6959,P6959))&gt;(--日期设置!$B$2),IF(P6959=0,Q6959,P6959),Q6959)</f>
        <v>2021-06-19</v>
      </c>
      <c r="S6959" s="2" t="s">
        <v>18652</v>
      </c>
      <c r="T6959" s="8">
        <f>[1]!b_anal_ptmyear($A6959,日期设置!$B$2)</f>
        <v>0.24383561643835616</v>
      </c>
      <c r="U6959" s="8">
        <f>[1]!b_anal_termifexercise($A6959,日期设置!B$2)</f>
        <v>0</v>
      </c>
      <c r="V6959" s="10">
        <f>[1]!b_dq_dirtyprice(A6959,日期设置!$B$2)</f>
        <v>105.759</v>
      </c>
      <c r="W6959" s="11">
        <f>IF(U6959=0,ROUNDUP((Q6959-日期设置!$B$2)/365,0),ROUNDUP((R6959-日期设置!$B$2)/365,0))</f>
        <v>1</v>
      </c>
      <c r="X6959" s="18">
        <f>_xlfn.IFNA(VLOOKUP(A6959,过往入选债券!A:D,4,0),2)</f>
        <v>2</v>
      </c>
      <c r="Y6959">
        <f>_xlfn.IFNA(VLOOKUP(C6959,[2]Sheet1!$A:$A,1,0),3)</f>
        <v>3</v>
      </c>
    </row>
    <row r="6960" spans="1:25" hidden="1" x14ac:dyDescent="0.2">
      <c r="A6960" s="21" t="s">
        <v>2325</v>
      </c>
      <c r="B6960" s="21" t="s">
        <v>2326</v>
      </c>
      <c r="C6960" s="37" t="s">
        <v>1570</v>
      </c>
      <c r="D6960" s="26" t="str">
        <f>[1]!b_calc_yield(A6960,日期设置!$B$2,F6960,1,R6960,1,O6960,L6960,S6960,)</f>
        <v>Fetching...</v>
      </c>
      <c r="E6960" s="26">
        <f t="shared" si="216"/>
        <v>2.5072292003069485</v>
      </c>
      <c r="F6960" s="18">
        <f>[1]!b_dq_cleanprice($A6960,日期设置!B$2)</f>
        <v>101.06189999999999</v>
      </c>
      <c r="G6960" s="18" t="str">
        <f t="shared" si="217"/>
        <v>0.72 + 0</v>
      </c>
      <c r="H6960" s="27">
        <f>[1]!b_dq_pctchange($A6960,日期设置!$B$2,1)/100</f>
        <v>0</v>
      </c>
      <c r="I6960" s="26">
        <f>[1]!b_pq_pctchange(A6960,日期设置!$B$4,日期设置!$B$2,1)</f>
        <v>0</v>
      </c>
      <c r="J6960" s="26">
        <f>[1]!b_pq_pctchange(A6960,日期设置!$C$4,日期设置!$B$2,1)</f>
        <v>6.8916145092243766E-2</v>
      </c>
      <c r="K6960" s="52">
        <f>[1]!b_dq_amount($A6960,日期设置!B$2,2,10000)</f>
        <v>0</v>
      </c>
      <c r="L6960" s="26">
        <f>[1]!b_info_latestpar(A6960,日期设置!$B$2)</f>
        <v>100</v>
      </c>
      <c r="M6960" s="6">
        <f>[1]!b_info_outstandingbalance($A6960,日期设置!B$2)</f>
        <v>5</v>
      </c>
      <c r="N6960" s="7">
        <f>[1]!b_info_latestissurercreditrating2(A6960,日期设置!$B$2,"102","1")</f>
        <v>0</v>
      </c>
      <c r="O6960" s="8">
        <v>5</v>
      </c>
      <c r="P6960" s="9">
        <f>[1]!b_info_repurchasedate(A6960)</f>
        <v>0</v>
      </c>
      <c r="Q6960" s="8" t="s">
        <v>16549</v>
      </c>
      <c r="R6960" s="2" t="str">
        <f>IF((--IF(P6960=0,Q6960,P6960))&gt;(--日期设置!$B$2),IF(P6960=0,Q6960,P6960),Q6960)</f>
        <v>2021-12-12</v>
      </c>
      <c r="S6960" s="2" t="s">
        <v>18163</v>
      </c>
      <c r="T6960" s="8">
        <f>[1]!b_anal_ptmyear($A6960,日期设置!$B$2)</f>
        <v>0.72602739726027399</v>
      </c>
      <c r="U6960" s="8">
        <f>[1]!b_anal_termifexercise($A6960,日期设置!B$2)</f>
        <v>0</v>
      </c>
      <c r="V6960" s="10">
        <f>[1]!b_dq_dirtyprice(A6960,日期设置!$B$2)</f>
        <v>102.4318</v>
      </c>
      <c r="W6960" s="11">
        <f>IF(U6960=0,ROUNDUP((Q6960-日期设置!$B$2)/365,0),ROUNDUP((R6960-日期设置!$B$2)/365,0))</f>
        <v>1</v>
      </c>
      <c r="X6960" s="18">
        <f>_xlfn.IFNA(VLOOKUP(A6960,过往入选债券!A:D,4,0),2)</f>
        <v>2</v>
      </c>
      <c r="Y6960">
        <f>_xlfn.IFNA(VLOOKUP(C6960,[2]Sheet1!$A:$A,1,0),3)</f>
        <v>3</v>
      </c>
    </row>
    <row r="6961" spans="1:25" x14ac:dyDescent="0.2">
      <c r="A6961" s="28" t="s">
        <v>19544</v>
      </c>
      <c r="B6961" s="28" t="s">
        <v>19545</v>
      </c>
      <c r="C6961" s="38" t="s">
        <v>19461</v>
      </c>
      <c r="D6961" s="26" t="str">
        <f>[1]!b_calc_yield(A6961,日期设置!$B$2,F6961,1,R6961,1,O6961,L6961,S6961,)</f>
        <v>Fetching...</v>
      </c>
      <c r="E6961" s="26">
        <f t="shared" si="216"/>
        <v>8.0770080161795867</v>
      </c>
      <c r="F6961" s="18">
        <f>[1]!b_dq_cleanprice($A6961,日期设置!B$2)</f>
        <v>100.904</v>
      </c>
      <c r="G6961" s="18" t="str">
        <f t="shared" si="217"/>
        <v>2.39 + 0</v>
      </c>
      <c r="H6961" s="27">
        <f>[1]!b_dq_pctchange($A6961,日期设置!$B$2,1)/100</f>
        <v>1.8203834510595381E-2</v>
      </c>
      <c r="I6961" s="26">
        <f>[1]!b_pq_pctchange(A6961,日期设置!$B$4,日期设置!$B$2,1)</f>
        <v>-4.9527507577705847E-2</v>
      </c>
      <c r="J6961" s="26">
        <f>[1]!b_pq_pctchange(A6961,日期设置!$C$4,日期设置!$B$2,1)</f>
        <v>1.7528220414699343</v>
      </c>
      <c r="K6961" s="52">
        <f>[1]!b_dq_amount($A6961,日期设置!B$2,2,10000)</f>
        <v>15486.172602000001</v>
      </c>
      <c r="L6961" s="26">
        <f>[1]!b_info_latestpar(A6961,日期设置!$B$2)</f>
        <v>100</v>
      </c>
      <c r="M6961" s="6">
        <f>[1]!b_info_outstandingbalance($A6961,日期设置!B$2)</f>
        <v>15</v>
      </c>
      <c r="N6961" s="7" t="str">
        <f>[1]!b_info_latestissurercreditrating2(A6961,日期设置!$B$2,"102","1")</f>
        <v>AA+</v>
      </c>
      <c r="O6961" s="8">
        <v>3.86</v>
      </c>
      <c r="P6961" s="9">
        <f>[1]!b_info_repurchasedate(A6961)</f>
        <v>0</v>
      </c>
      <c r="Q6961" s="8" t="s">
        <v>17071</v>
      </c>
      <c r="R6961" s="2" t="str">
        <f>IF((--IF(P6961=0,Q6961,P6961))&gt;(--日期设置!$B$2),IF(P6961=0,Q6961,P6961),Q6961)</f>
        <v>2023-08-13</v>
      </c>
      <c r="S6961" s="31" t="s">
        <v>19159</v>
      </c>
      <c r="T6961" s="8">
        <f>[1]!b_anal_ptmyear($A6961,日期设置!$B$2)</f>
        <v>2.3945205479452056</v>
      </c>
      <c r="U6961" s="8">
        <f>[1]!b_anal_termifexercise($A6961,日期设置!B$2)</f>
        <v>0</v>
      </c>
      <c r="V6961" s="10">
        <f>[1]!b_dq_dirtyprice(A6961,日期设置!$B$2)</f>
        <v>103.24120000000001</v>
      </c>
      <c r="W6961" s="11">
        <f>IF(U6961=0,ROUNDUP((Q6961-日期设置!$B$2)/365,0),ROUNDUP((R6961-日期设置!$B$2)/365,0))</f>
        <v>3</v>
      </c>
      <c r="X6961" s="18">
        <f>_xlfn.IFNA(VLOOKUP(A6961,过往入选债券!A:D,4,0),2)</f>
        <v>2</v>
      </c>
      <c r="Y6961">
        <f>_xlfn.IFNA(VLOOKUP(C6961,[2]Sheet1!$A:$A,1,0),3)</f>
        <v>3</v>
      </c>
    </row>
    <row r="6962" spans="1:25" hidden="1" x14ac:dyDescent="0.2">
      <c r="A6962" s="28" t="s">
        <v>19313</v>
      </c>
      <c r="B6962" s="28" t="s">
        <v>19314</v>
      </c>
      <c r="C6962" s="38" t="s">
        <v>19315</v>
      </c>
      <c r="D6962" s="26" t="str">
        <f>[1]!b_calc_yield(A6962,日期设置!$B$2,F6962,1,R6962,1,O6962,L6962,S6962,)</f>
        <v>Fetching...</v>
      </c>
      <c r="E6962" s="26">
        <f t="shared" si="216"/>
        <v>1.362242490957688</v>
      </c>
      <c r="F6962" s="18">
        <f>[1]!b_dq_cleanprice($A6962,日期设置!B$2)</f>
        <v>99.848799999999997</v>
      </c>
      <c r="G6962" s="18" t="str">
        <f t="shared" si="217"/>
        <v>0.39 + 0</v>
      </c>
      <c r="H6962" s="27">
        <f>[1]!b_dq_pctchange($A6962,日期设置!$B$2,1)/100</f>
        <v>0</v>
      </c>
      <c r="I6962" s="26">
        <f>[1]!b_pq_pctchange(A6962,日期设置!$B$4,日期设置!$B$2,1)</f>
        <v>0</v>
      </c>
      <c r="J6962" s="26">
        <f>[1]!b_pq_pctchange(A6962,日期设置!$C$4,日期设置!$B$2,1)</f>
        <v>0.22252981367519323</v>
      </c>
      <c r="K6962" s="52">
        <f>[1]!b_dq_amount($A6962,日期设置!B$2,2,10000)</f>
        <v>0</v>
      </c>
      <c r="L6962" s="26">
        <f>[1]!b_info_latestpar(A6962,日期设置!$B$2)</f>
        <v>100</v>
      </c>
      <c r="M6962" s="6">
        <f>[1]!b_info_outstandingbalance($A6962,日期设置!B$2)</f>
        <v>7</v>
      </c>
      <c r="N6962" s="7" t="str">
        <f>[1]!b_info_latestissurercreditrating2(A6962,日期设置!$B$2,"102","1")</f>
        <v>AA+</v>
      </c>
      <c r="O6962" s="8">
        <v>3.13</v>
      </c>
      <c r="P6962" s="9">
        <f>[1]!b_info_repurchasedate(A6962)</f>
        <v>0</v>
      </c>
      <c r="Q6962" s="8" t="s">
        <v>16628</v>
      </c>
      <c r="R6962" s="2" t="str">
        <f>IF((--IF(P6962=0,Q6962,P6962))&gt;(--日期设置!$B$2),IF(P6962=0,Q6962,P6962),Q6962)</f>
        <v>2021-08-13</v>
      </c>
      <c r="S6962" s="31" t="s">
        <v>19159</v>
      </c>
      <c r="T6962" s="8">
        <f>[1]!b_anal_ptmyear($A6962,日期设置!$B$2)</f>
        <v>0.39452054794520547</v>
      </c>
      <c r="U6962" s="8">
        <f>[1]!b_anal_termifexercise($A6962,日期设置!B$2)</f>
        <v>0</v>
      </c>
      <c r="V6962" s="10">
        <f>[1]!b_dq_dirtyprice(A6962,日期设置!$B$2)</f>
        <v>101.744</v>
      </c>
      <c r="W6962" s="11">
        <f>IF(U6962=0,ROUNDUP((Q6962-日期设置!$B$2)/365,0),ROUNDUP((R6962-日期设置!$B$2)/365,0))</f>
        <v>1</v>
      </c>
      <c r="X6962" s="18">
        <f>_xlfn.IFNA(VLOOKUP(A6962,过往入选债券!A:D,4,0),2)</f>
        <v>2</v>
      </c>
      <c r="Y6962">
        <f>_xlfn.IFNA(VLOOKUP(C6962,[2]Sheet1!$A:$A,1,0),3)</f>
        <v>3</v>
      </c>
    </row>
    <row r="6963" spans="1:25" hidden="1" x14ac:dyDescent="0.2">
      <c r="A6963" s="21" t="s">
        <v>8192</v>
      </c>
      <c r="B6963" s="21" t="s">
        <v>8193</v>
      </c>
      <c r="C6963" s="37" t="s">
        <v>294</v>
      </c>
      <c r="D6963" s="26" t="str">
        <f>[1]!b_calc_yield(A6963,日期设置!$B$2,F6963,1,R6963,1,O6963,L6963,S6963,)</f>
        <v>Fetching...</v>
      </c>
      <c r="E6963" s="26">
        <f t="shared" si="216"/>
        <v>3.4328163846328863</v>
      </c>
      <c r="F6963" s="18">
        <f>[1]!b_dq_cleanprice($A6963,日期设置!B$2)</f>
        <v>100.5745</v>
      </c>
      <c r="G6963" s="18" t="str">
        <f t="shared" si="217"/>
        <v>0.99 + 0</v>
      </c>
      <c r="H6963" s="27">
        <f>[1]!b_dq_pctchange($A6963,日期设置!$B$2,1)/100</f>
        <v>0</v>
      </c>
      <c r="I6963" s="26">
        <f>[1]!b_pq_pctchange(A6963,日期设置!$B$4,日期设置!$B$2,1)</f>
        <v>0</v>
      </c>
      <c r="J6963" s="26">
        <f>[1]!b_pq_pctchange(A6963,日期设置!$C$4,日期设置!$B$2,1)</f>
        <v>0</v>
      </c>
      <c r="K6963" s="52">
        <f>[1]!b_dq_amount($A6963,日期设置!B$2,2,10000)</f>
        <v>0</v>
      </c>
      <c r="L6963" s="26">
        <f>[1]!b_info_latestpar(A6963,日期设置!$B$2)</f>
        <v>100</v>
      </c>
      <c r="M6963" s="6">
        <f>[1]!b_info_outstandingbalance($A6963,日期设置!B$2)</f>
        <v>5</v>
      </c>
      <c r="N6963" s="7" t="str">
        <f>[1]!b_info_latestissurercreditrating2(A6963,日期设置!$B$2,"102","1")</f>
        <v>AAA</v>
      </c>
      <c r="O6963" s="8">
        <v>4.05</v>
      </c>
      <c r="P6963" s="9">
        <f>[1]!b_info_repurchasedate(A6963)</f>
        <v>0</v>
      </c>
      <c r="Q6963" s="8" t="s">
        <v>16067</v>
      </c>
      <c r="R6963" s="2" t="str">
        <f>IF((--IF(P6963=0,Q6963,P6963))&gt;(--日期设置!$B$2),IF(P6963=0,Q6963,P6963),Q6963)</f>
        <v>2022-03-20</v>
      </c>
      <c r="S6963" s="2" t="s">
        <v>17853</v>
      </c>
      <c r="T6963" s="8">
        <f>[1]!b_anal_ptmyear($A6963,日期设置!$B$2)</f>
        <v>0.9945205479452055</v>
      </c>
      <c r="U6963" s="8">
        <f>[1]!b_anal_termifexercise($A6963,日期设置!B$2)</f>
        <v>0</v>
      </c>
      <c r="V6963" s="10">
        <f>[1]!b_dq_dirtyprice(A6963,日期设置!$B$2)</f>
        <v>100.5967</v>
      </c>
      <c r="W6963" s="11">
        <f>IF(U6963=0,ROUNDUP((Q6963-日期设置!$B$2)/365,0),ROUNDUP((R6963-日期设置!$B$2)/365,0))</f>
        <v>1</v>
      </c>
      <c r="X6963" s="18">
        <f>_xlfn.IFNA(VLOOKUP(A6963,过往入选债券!A:D,4,0),2)</f>
        <v>2</v>
      </c>
      <c r="Y6963">
        <f>_xlfn.IFNA(VLOOKUP(C6963,[2]Sheet1!$A:$A,1,0),3)</f>
        <v>3</v>
      </c>
    </row>
    <row r="6964" spans="1:25" hidden="1" x14ac:dyDescent="0.2">
      <c r="A6964" s="21" t="s">
        <v>772</v>
      </c>
      <c r="B6964" s="21" t="s">
        <v>773</v>
      </c>
      <c r="C6964" s="37" t="s">
        <v>774</v>
      </c>
      <c r="D6964" s="26" t="str">
        <f>[1]!b_calc_yield(A6964,日期设置!$B$2,F6964,1,R6964,1,O6964,L6964,S6964,)</f>
        <v>Fetching...</v>
      </c>
      <c r="E6964" s="26">
        <f t="shared" si="216"/>
        <v>0.86662763803180276</v>
      </c>
      <c r="F6964" s="18">
        <f>[1]!b_dq_cleanprice($A6964,日期设置!B$2)</f>
        <v>100.6134</v>
      </c>
      <c r="G6964" s="18" t="str">
        <f t="shared" si="217"/>
        <v>0.40 + 0</v>
      </c>
      <c r="H6964" s="27">
        <f>[1]!b_dq_pctchange($A6964,日期设置!$B$2,1)/100</f>
        <v>0</v>
      </c>
      <c r="I6964" s="26">
        <f>[1]!b_pq_pctchange(A6964,日期设置!$B$4,日期设置!$B$2,1)</f>
        <v>0</v>
      </c>
      <c r="J6964" s="26">
        <f>[1]!b_pq_pctchange(A6964,日期设置!$C$4,日期设置!$B$2,1)</f>
        <v>0</v>
      </c>
      <c r="K6964" s="52">
        <f>[1]!b_dq_amount($A6964,日期设置!B$2,2,10000)</f>
        <v>0</v>
      </c>
      <c r="L6964" s="26">
        <f>[1]!b_info_latestpar(A6964,日期设置!$B$2)</f>
        <v>100</v>
      </c>
      <c r="M6964" s="6">
        <f>[1]!b_info_outstandingbalance($A6964,日期设置!B$2)</f>
        <v>8</v>
      </c>
      <c r="N6964" s="7">
        <f>[1]!b_info_latestissurercreditrating2(A6964,日期设置!$B$2,"102","1")</f>
        <v>0</v>
      </c>
      <c r="O6964" s="8">
        <v>5.0999999999999996</v>
      </c>
      <c r="P6964" s="9">
        <f>[1]!b_info_repurchasedate(A6964)</f>
        <v>0</v>
      </c>
      <c r="Q6964" s="8" t="s">
        <v>16757</v>
      </c>
      <c r="R6964" s="2" t="str">
        <f>IF((--IF(P6964=0,Q6964,P6964))&gt;(--日期设置!$B$2),IF(P6964=0,Q6964,P6964),Q6964)</f>
        <v>2021-08-16</v>
      </c>
      <c r="S6964" s="2" t="s">
        <v>18471</v>
      </c>
      <c r="T6964" s="8">
        <f>[1]!b_anal_ptmyear($A6964,日期设置!$B$2)</f>
        <v>0.40273972602739727</v>
      </c>
      <c r="U6964" s="8">
        <f>[1]!b_anal_termifexercise($A6964,日期设置!B$2)</f>
        <v>0</v>
      </c>
      <c r="V6964" s="10">
        <f>[1]!b_dq_dirtyprice(A6964,日期设置!$B$2)</f>
        <v>104.197</v>
      </c>
      <c r="W6964" s="11">
        <f>IF(U6964=0,ROUNDUP((Q6964-日期设置!$B$2)/365,0),ROUNDUP((R6964-日期设置!$B$2)/365,0))</f>
        <v>1</v>
      </c>
      <c r="X6964" s="18">
        <f>_xlfn.IFNA(VLOOKUP(A6964,过往入选债券!A:D,4,0),2)</f>
        <v>2</v>
      </c>
      <c r="Y6964">
        <f>_xlfn.IFNA(VLOOKUP(C6964,[2]Sheet1!$A:$A,1,0),3)</f>
        <v>3</v>
      </c>
    </row>
    <row r="6965" spans="1:25" x14ac:dyDescent="0.2">
      <c r="A6965" s="21" t="s">
        <v>9429</v>
      </c>
      <c r="B6965" s="21" t="s">
        <v>9430</v>
      </c>
      <c r="C6965" s="37" t="s">
        <v>4938</v>
      </c>
      <c r="D6965" s="26" t="str">
        <f>[1]!b_calc_yield(A6965,日期设置!$B$2,F6965,1,R6965,1,O6965,L6965,S6965,)</f>
        <v>Fetching...</v>
      </c>
      <c r="E6965" s="26">
        <f t="shared" si="216"/>
        <v>5.4654927399496511</v>
      </c>
      <c r="F6965" s="18">
        <f>[1]!b_dq_cleanprice($A6965,日期设置!B$2)</f>
        <v>100.64490000000001</v>
      </c>
      <c r="G6965" s="18" t="str">
        <f t="shared" si="217"/>
        <v>1.60 + 0</v>
      </c>
      <c r="H6965" s="27">
        <f>[1]!b_dq_pctchange($A6965,日期设置!$B$2,1)/100</f>
        <v>1.6396961493979565E-4</v>
      </c>
      <c r="I6965" s="26">
        <f>[1]!b_pq_pctchange(A6965,日期设置!$B$4,日期设置!$B$2,1)</f>
        <v>1.639696149397956E-2</v>
      </c>
      <c r="J6965" s="26">
        <f>[1]!b_pq_pctchange(A6965,日期设置!$C$4,日期设置!$B$2,1)</f>
        <v>0.31786376412895312</v>
      </c>
      <c r="K6965" s="52">
        <f>[1]!b_dq_amount($A6965,日期设置!B$2,2,10000)</f>
        <v>6130.5383837999998</v>
      </c>
      <c r="L6965" s="26">
        <f>[1]!b_info_latestpar(A6965,日期设置!$B$2)</f>
        <v>100</v>
      </c>
      <c r="M6965" s="6">
        <f>[1]!b_info_outstandingbalance($A6965,日期设置!B$2)</f>
        <v>10</v>
      </c>
      <c r="N6965" s="7" t="str">
        <f>[1]!b_info_latestissurercreditrating2(A6965,日期设置!$B$2,"102","1")</f>
        <v>AAA</v>
      </c>
      <c r="O6965" s="8">
        <v>3.88</v>
      </c>
      <c r="P6965" s="9">
        <f>[1]!b_info_repurchasedate(A6965)</f>
        <v>0</v>
      </c>
      <c r="Q6965" s="8" t="s">
        <v>16205</v>
      </c>
      <c r="R6965" s="2" t="str">
        <f>IF((--IF(P6965=0,Q6965,P6965))&gt;(--日期设置!$B$2),IF(P6965=0,Q6965,P6965),Q6965)</f>
        <v>2022-10-29</v>
      </c>
      <c r="S6965" s="2" t="s">
        <v>17773</v>
      </c>
      <c r="T6965" s="8">
        <f>[1]!b_anal_ptmyear($A6965,日期设置!$B$2)</f>
        <v>1.6054794520547944</v>
      </c>
      <c r="U6965" s="8">
        <f>[1]!b_anal_termifexercise($A6965,日期设置!B$2)</f>
        <v>0</v>
      </c>
      <c r="V6965" s="10">
        <f>[1]!b_dq_dirtyprice(A6965,日期设置!$B$2)</f>
        <v>102.1756</v>
      </c>
      <c r="W6965" s="11">
        <f>IF(U6965=0,ROUNDUP((Q6965-日期设置!$B$2)/365,0),ROUNDUP((R6965-日期设置!$B$2)/365,0))</f>
        <v>2</v>
      </c>
      <c r="X6965" s="18">
        <f>_xlfn.IFNA(VLOOKUP(A6965,过往入选债券!A:D,4,0),2)</f>
        <v>2</v>
      </c>
      <c r="Y6965">
        <f>_xlfn.IFNA(VLOOKUP(C6965,[2]Sheet1!$A:$A,1,0),3)</f>
        <v>3</v>
      </c>
    </row>
    <row r="6966" spans="1:25" hidden="1" x14ac:dyDescent="0.2">
      <c r="A6966" s="21" t="s">
        <v>4870</v>
      </c>
      <c r="B6966" s="21" t="s">
        <v>4871</v>
      </c>
      <c r="C6966" s="37" t="s">
        <v>4872</v>
      </c>
      <c r="D6966" s="26" t="str">
        <f>[1]!b_calc_yield(A6966,日期设置!$B$2,F6966,1,R6966,1,O6966,L6966,S6966,)</f>
        <v>Fetching...</v>
      </c>
      <c r="E6966" s="26">
        <f t="shared" si="216"/>
        <v>4.9015659425268199</v>
      </c>
      <c r="F6966" s="18">
        <f>[1]!b_dq_cleanprice($A6966,日期设置!B$2)</f>
        <v>102.64</v>
      </c>
      <c r="G6966" s="18" t="str">
        <f t="shared" si="217"/>
        <v>1.46 + 0</v>
      </c>
      <c r="H6966" s="27">
        <f>[1]!b_dq_pctchange($A6966,日期设置!$B$2,1)/100</f>
        <v>0</v>
      </c>
      <c r="I6966" s="26">
        <f>[1]!b_pq_pctchange(A6966,日期设置!$B$4,日期设置!$B$2,1)</f>
        <v>0</v>
      </c>
      <c r="J6966" s="26">
        <f>[1]!b_pq_pctchange(A6966,日期设置!$C$4,日期设置!$B$2,1)</f>
        <v>-3.6012412373302896</v>
      </c>
      <c r="K6966" s="52">
        <f>[1]!b_dq_amount($A6966,日期设置!B$2,2,10000)</f>
        <v>0</v>
      </c>
      <c r="L6966" s="26">
        <f>[1]!b_info_latestpar(A6966,日期设置!$B$2)</f>
        <v>100</v>
      </c>
      <c r="M6966" s="6">
        <f>[1]!b_info_outstandingbalance($A6966,日期设置!B$2)</f>
        <v>3.5</v>
      </c>
      <c r="N6966" s="7" t="str">
        <f>[1]!b_info_latestissurercreditrating2(A6966,日期设置!$B$2,"102","1")</f>
        <v>AA+</v>
      </c>
      <c r="O6966" s="8">
        <v>5.35</v>
      </c>
      <c r="P6966" s="9" t="str">
        <f>[1]!b_info_repurchasedate(A6966)</f>
        <v>2017-09-06</v>
      </c>
      <c r="Q6966" s="8" t="s">
        <v>16071</v>
      </c>
      <c r="R6966" s="2" t="str">
        <f>IF((--IF(P6966=0,Q6966,P6966))&gt;(--日期设置!$B$2),IF(P6966=0,Q6966,P6966),Q6966)</f>
        <v>2022-09-06</v>
      </c>
      <c r="S6966" s="2" t="s">
        <v>18897</v>
      </c>
      <c r="T6966" s="8">
        <f>[1]!b_anal_ptmyear($A6966,日期设置!$B$2)</f>
        <v>1.4602739726027396</v>
      </c>
      <c r="U6966" s="8">
        <f>[1]!b_anal_termifexercise($A6966,日期设置!B$2)</f>
        <v>0</v>
      </c>
      <c r="V6966" s="10">
        <f>[1]!b_dq_dirtyprice(A6966,日期设置!$B$2)</f>
        <v>105.5275</v>
      </c>
      <c r="W6966" s="11">
        <f>IF(U6966=0,ROUNDUP((Q6966-日期设置!$B$2)/365,0),ROUNDUP((R6966-日期设置!$B$2)/365,0))</f>
        <v>2</v>
      </c>
      <c r="X6966" s="18">
        <f>_xlfn.IFNA(VLOOKUP(A6966,过往入选债券!A:D,4,0),2)</f>
        <v>2</v>
      </c>
      <c r="Y6966">
        <f>_xlfn.IFNA(VLOOKUP(C6966,[2]Sheet1!$A:$A,1,0),3)</f>
        <v>3</v>
      </c>
    </row>
    <row r="6967" spans="1:25" hidden="1" x14ac:dyDescent="0.2">
      <c r="A6967" s="21" t="s">
        <v>8946</v>
      </c>
      <c r="B6967" s="21" t="s">
        <v>8947</v>
      </c>
      <c r="C6967" s="37" t="s">
        <v>191</v>
      </c>
      <c r="D6967" s="26" t="str">
        <f>[1]!b_calc_yield(A6967,日期设置!$B$2,F6967,1,R6967,1,O6967,L6967,S6967,)</f>
        <v>Fetching...</v>
      </c>
      <c r="E6967" s="26">
        <f t="shared" si="216"/>
        <v>4.6538324385847485</v>
      </c>
      <c r="F6967" s="18">
        <f>[1]!b_dq_cleanprice($A6967,日期设置!B$2)</f>
        <v>100.1327</v>
      </c>
      <c r="G6967" s="18" t="str">
        <f t="shared" si="217"/>
        <v>1.37 + 0</v>
      </c>
      <c r="H6967" s="27">
        <f>[1]!b_dq_pctchange($A6967,日期设置!$B$2,1)/100</f>
        <v>0</v>
      </c>
      <c r="I6967" s="26">
        <f>[1]!b_pq_pctchange(A6967,日期设置!$B$4,日期设置!$B$2,1)</f>
        <v>0</v>
      </c>
      <c r="J6967" s="26">
        <f>[1]!b_pq_pctchange(A6967,日期设置!$C$4,日期设置!$B$2,1)</f>
        <v>9.6965383358135343E-2</v>
      </c>
      <c r="K6967" s="52">
        <f>[1]!b_dq_amount($A6967,日期设置!B$2,2,10000)</f>
        <v>0</v>
      </c>
      <c r="L6967" s="26">
        <f>[1]!b_info_latestpar(A6967,日期设置!$B$2)</f>
        <v>100</v>
      </c>
      <c r="M6967" s="6">
        <f>[1]!b_info_outstandingbalance($A6967,日期设置!B$2)</f>
        <v>15</v>
      </c>
      <c r="N6967" s="7" t="str">
        <f>[1]!b_info_latestissurercreditrating2(A6967,日期设置!$B$2,"102","1")</f>
        <v>AAA</v>
      </c>
      <c r="O6967" s="8">
        <v>3.56</v>
      </c>
      <c r="P6967" s="9">
        <f>[1]!b_info_repurchasedate(A6967)</f>
        <v>0</v>
      </c>
      <c r="Q6967" s="8" t="s">
        <v>17205</v>
      </c>
      <c r="R6967" s="2" t="str">
        <f>IF((--IF(P6967=0,Q6967,P6967))&gt;(--日期设置!$B$2),IF(P6967=0,Q6967,P6967),Q6967)</f>
        <v>2022-08-06</v>
      </c>
      <c r="S6967" s="2" t="s">
        <v>18785</v>
      </c>
      <c r="T6967" s="8">
        <f>[1]!b_anal_ptmyear($A6967,日期设置!$B$2)</f>
        <v>1.3753424657534246</v>
      </c>
      <c r="U6967" s="8">
        <f>[1]!b_anal_termifexercise($A6967,日期设置!B$2)</f>
        <v>0</v>
      </c>
      <c r="V6967" s="10">
        <f>[1]!b_dq_dirtyprice(A6967,日期设置!$B$2)</f>
        <v>102.3565</v>
      </c>
      <c r="W6967" s="11">
        <f>IF(U6967=0,ROUNDUP((Q6967-日期设置!$B$2)/365,0),ROUNDUP((R6967-日期设置!$B$2)/365,0))</f>
        <v>2</v>
      </c>
      <c r="X6967" s="18">
        <f>_xlfn.IFNA(VLOOKUP(A6967,过往入选债券!A:D,4,0),2)</f>
        <v>2</v>
      </c>
      <c r="Y6967">
        <f>_xlfn.IFNA(VLOOKUP(C6967,[2]Sheet1!$A:$A,1,0),3)</f>
        <v>3</v>
      </c>
    </row>
    <row r="6968" spans="1:25" hidden="1" x14ac:dyDescent="0.2">
      <c r="A6968" s="21" t="s">
        <v>10241</v>
      </c>
      <c r="B6968" s="21" t="s">
        <v>10242</v>
      </c>
      <c r="C6968" s="37" t="s">
        <v>150</v>
      </c>
      <c r="D6968" s="26" t="str">
        <f>[1]!b_calc_yield(A6968,日期设置!$B$2,F6968,1,R6968,1,O6968,L6968,S6968,)</f>
        <v>Fetching...</v>
      </c>
      <c r="E6968" s="26">
        <f t="shared" si="216"/>
        <v>6.9722353409062743</v>
      </c>
      <c r="F6968" s="18">
        <f>[1]!b_dq_cleanprice($A6968,日期设置!B$2)</f>
        <v>98.2</v>
      </c>
      <c r="G6968" s="18" t="str">
        <f t="shared" si="217"/>
        <v>2.06 + 0</v>
      </c>
      <c r="H6968" s="27">
        <f>[1]!b_dq_pctchange($A6968,日期设置!$B$2,1)/100</f>
        <v>0</v>
      </c>
      <c r="I6968" s="26">
        <f>[1]!b_pq_pctchange(A6968,日期设置!$B$4,日期设置!$B$2,1)</f>
        <v>0</v>
      </c>
      <c r="J6968" s="26">
        <f>[1]!b_pq_pctchange(A6968,日期设置!$C$4,日期设置!$B$2,1)</f>
        <v>0.39072643220354308</v>
      </c>
      <c r="K6968" s="52">
        <f>[1]!b_dq_amount($A6968,日期设置!B$2,2,10000)</f>
        <v>0</v>
      </c>
      <c r="L6968" s="26">
        <f>[1]!b_info_latestpar(A6968,日期设置!$B$2)</f>
        <v>100</v>
      </c>
      <c r="M6968" s="6">
        <f>[1]!b_info_outstandingbalance($A6968,日期设置!B$2)</f>
        <v>10</v>
      </c>
      <c r="N6968" s="7" t="str">
        <f>[1]!b_info_latestissurercreditrating2(A6968,日期设置!$B$2,"102","1")</f>
        <v>AAA</v>
      </c>
      <c r="O6968" s="8">
        <v>2.5299999999999998</v>
      </c>
      <c r="P6968" s="9">
        <f>[1]!b_info_repurchasedate(A6968)</f>
        <v>0</v>
      </c>
      <c r="Q6968" s="8" t="s">
        <v>16705</v>
      </c>
      <c r="R6968" s="2" t="str">
        <f>IF((--IF(P6968=0,Q6968,P6968))&gt;(--日期设置!$B$2),IF(P6968=0,Q6968,P6968),Q6968)</f>
        <v>2023-04-13</v>
      </c>
      <c r="S6968" s="2" t="s">
        <v>17803</v>
      </c>
      <c r="T6968" s="8">
        <f>[1]!b_anal_ptmyear($A6968,日期设置!$B$2)</f>
        <v>2.0602739726027397</v>
      </c>
      <c r="U6968" s="8">
        <f>[1]!b_anal_termifexercise($A6968,日期设置!B$2)</f>
        <v>0</v>
      </c>
      <c r="V6968" s="10">
        <f>[1]!b_dq_dirtyprice(A6968,日期设置!$B$2)</f>
        <v>100.5775</v>
      </c>
      <c r="W6968" s="11">
        <f>IF(U6968=0,ROUNDUP((Q6968-日期设置!$B$2)/365,0),ROUNDUP((R6968-日期设置!$B$2)/365,0))</f>
        <v>3</v>
      </c>
      <c r="X6968" s="18">
        <f>_xlfn.IFNA(VLOOKUP(A6968,过往入选债券!A:D,4,0),2)</f>
        <v>2</v>
      </c>
      <c r="Y6968">
        <f>_xlfn.IFNA(VLOOKUP(C6968,[2]Sheet1!$A:$A,1,0),3)</f>
        <v>3</v>
      </c>
    </row>
    <row r="6969" spans="1:25" hidden="1" x14ac:dyDescent="0.2">
      <c r="A6969" s="28" t="s">
        <v>22744</v>
      </c>
      <c r="B6969" s="28" t="s">
        <v>22745</v>
      </c>
      <c r="C6969" s="39" t="s">
        <v>20791</v>
      </c>
      <c r="D6969" s="26">
        <f>[1]!b_calc_yield(A6969,日期设置!$B$2,F6969,1,R6969,1,O6969,L6969,S6969,)</f>
        <v>3.4487695938657907</v>
      </c>
      <c r="E6969" s="26">
        <f t="shared" si="216"/>
        <v>33.963743136225673</v>
      </c>
      <c r="F6969" s="18">
        <f>[1]!b_dq_cleanprice($A6969,日期设置!B$2)</f>
        <v>100</v>
      </c>
      <c r="G6969" s="18" t="str">
        <f t="shared" si="217"/>
        <v>9.88 + 0</v>
      </c>
      <c r="H6969" s="27">
        <f>[1]!b_dq_pctchange($A6969,日期设置!$B$2,1)/100</f>
        <v>0</v>
      </c>
      <c r="I6969" s="26">
        <f>[1]!b_pq_pctchange(A6969,日期设置!$B$4,日期设置!$B$2,1)</f>
        <v>0</v>
      </c>
      <c r="J6969" s="26">
        <f>[1]!b_pq_pctchange(A6969,日期设置!$C$4,日期设置!$B$2,1)</f>
        <v>0</v>
      </c>
      <c r="K6969" s="52">
        <f>[1]!b_dq_amount($A6969,日期设置!B$2,2,10000)</f>
        <v>0</v>
      </c>
      <c r="L6969" s="26">
        <f>[1]!b_info_latestpar(A6969,日期设置!$B$2)</f>
        <v>100</v>
      </c>
      <c r="M6969" s="6">
        <f>[1]!b_info_outstandingbalance($A6969,日期设置!B$2)</f>
        <v>156</v>
      </c>
      <c r="N6969" s="7">
        <f>[1]!b_info_latestissurercreditrating2(A6969,日期设置!$B$2,"102","1")</f>
        <v>0</v>
      </c>
      <c r="O6969" s="43">
        <v>3.45</v>
      </c>
      <c r="P6969" s="9">
        <f>[1]!b_info_repurchasedate(A6969)</f>
        <v>0</v>
      </c>
      <c r="Q6969" s="31" t="s">
        <v>23458</v>
      </c>
      <c r="R6969" s="2" t="str">
        <f>IF((--IF(P6969=0,Q6969,P6969))&gt;(--日期设置!$B$2),IF(P6969=0,Q6969,P6969),Q6969)</f>
        <v>2031-02-08</v>
      </c>
      <c r="S6969" s="2" t="s">
        <v>23313</v>
      </c>
      <c r="T6969" s="8">
        <f>[1]!b_anal_ptmyear($A6969,日期设置!$B$2)</f>
        <v>9.8849315068493144</v>
      </c>
      <c r="U6969" s="8">
        <f>[1]!b_anal_termifexercise($A6969,日期设置!B$2)</f>
        <v>0</v>
      </c>
      <c r="V6969" s="10">
        <f>[1]!b_dq_dirtyprice(A6969,日期设置!$B$2)</f>
        <v>100.4003</v>
      </c>
      <c r="W6969" s="11">
        <f>IF(U6969=0,ROUNDUP((Q6969-日期设置!$B$2)/365,0),ROUNDUP((R6969-日期设置!$B$2)/365,0))</f>
        <v>10</v>
      </c>
      <c r="X6969" s="18">
        <f>_xlfn.IFNA(VLOOKUP(A6969,过往入选债券!A:D,4,0),2)</f>
        <v>2</v>
      </c>
      <c r="Y6969">
        <f>_xlfn.IFNA(VLOOKUP(C6969,[2]Sheet1!$A:$A,1,0),3)</f>
        <v>3</v>
      </c>
    </row>
    <row r="6970" spans="1:25" hidden="1" x14ac:dyDescent="0.2">
      <c r="A6970" s="21" t="s">
        <v>9043</v>
      </c>
      <c r="B6970" s="21" t="s">
        <v>9044</v>
      </c>
      <c r="C6970" s="37" t="s">
        <v>4798</v>
      </c>
      <c r="D6970" s="26" t="str">
        <f>[1]!b_calc_yield(A6970,日期设置!$B$2,F6970,1,R6970,1,O6970,L6970,S6970,)</f>
        <v>Fetching...</v>
      </c>
      <c r="E6970" s="26">
        <f t="shared" si="216"/>
        <v>4.7924468363965245</v>
      </c>
      <c r="F6970" s="18">
        <f>[1]!b_dq_cleanprice($A6970,日期设置!B$2)</f>
        <v>100.42189999999999</v>
      </c>
      <c r="G6970" s="18" t="str">
        <f t="shared" si="217"/>
        <v>3.41 + 1.41</v>
      </c>
      <c r="H6970" s="27">
        <f>[1]!b_dq_pctchange($A6970,日期设置!$B$2,1)/100</f>
        <v>0</v>
      </c>
      <c r="I6970" s="26">
        <f>[1]!b_pq_pctchange(A6970,日期设置!$B$4,日期设置!$B$2,1)</f>
        <v>0</v>
      </c>
      <c r="J6970" s="26">
        <f>[1]!b_pq_pctchange(A6970,日期设置!$C$4,日期设置!$B$2,1)</f>
        <v>0.23856366705295026</v>
      </c>
      <c r="K6970" s="52">
        <f>[1]!b_dq_amount($A6970,日期设置!B$2,2,10000)</f>
        <v>0</v>
      </c>
      <c r="L6970" s="26">
        <f>[1]!b_info_latestpar(A6970,日期设置!$B$2)</f>
        <v>100</v>
      </c>
      <c r="M6970" s="6">
        <f>[1]!b_info_outstandingbalance($A6970,日期设置!B$2)</f>
        <v>10</v>
      </c>
      <c r="N6970" s="7" t="str">
        <f>[1]!b_info_latestissurercreditrating2(A6970,日期设置!$B$2,"102","1")</f>
        <v>AA+</v>
      </c>
      <c r="O6970" s="8">
        <v>3.77</v>
      </c>
      <c r="P6970" s="9" t="str">
        <f>[1]!b_info_repurchasedate(A6970)</f>
        <v>2022-08-21</v>
      </c>
      <c r="Q6970" s="8" t="s">
        <v>16133</v>
      </c>
      <c r="R6970" s="2" t="str">
        <f>IF((--IF(P6970=0,Q6970,P6970))&gt;(--日期设置!$B$2),IF(P6970=0,Q6970,P6970),Q6970)</f>
        <v>2022-08-21</v>
      </c>
      <c r="S6970" s="2" t="s">
        <v>18647</v>
      </c>
      <c r="T6970" s="8">
        <f>[1]!b_anal_ptmyear($A6970,日期设置!$B$2)</f>
        <v>3.4164383561643836</v>
      </c>
      <c r="U6970" s="8">
        <f>[1]!b_anal_termifexercise($A6970,日期设置!B$2)</f>
        <v>1.4164383561643836</v>
      </c>
      <c r="V6970" s="10">
        <f>[1]!b_dq_dirtyprice(A6970,日期设置!$B$2)</f>
        <v>102.6219</v>
      </c>
      <c r="W6970" s="11">
        <f>IF(U6970=0,ROUNDUP((Q6970-日期设置!$B$2)/365,0),ROUNDUP((R6970-日期设置!$B$2)/365,0))</f>
        <v>2</v>
      </c>
      <c r="X6970" s="18">
        <f>_xlfn.IFNA(VLOOKUP(A6970,过往入选债券!A:D,4,0),2)</f>
        <v>2</v>
      </c>
      <c r="Y6970">
        <f>_xlfn.IFNA(VLOOKUP(C6970,[2]Sheet1!$A:$A,1,0),3)</f>
        <v>3</v>
      </c>
    </row>
    <row r="6971" spans="1:25" hidden="1" x14ac:dyDescent="0.2">
      <c r="A6971" s="21" t="s">
        <v>8509</v>
      </c>
      <c r="B6971" s="21" t="s">
        <v>8510</v>
      </c>
      <c r="C6971" s="37" t="s">
        <v>280</v>
      </c>
      <c r="D6971" s="26" t="str">
        <f>[1]!b_calc_yield(A6971,日期设置!$B$2,F6971,1,R6971,1,O6971,L6971,S6971,)</f>
        <v>Fetching...</v>
      </c>
      <c r="E6971" s="26">
        <f t="shared" si="216"/>
        <v>3.6651613387691295</v>
      </c>
      <c r="F6971" s="18">
        <f>[1]!b_dq_cleanprice($A6971,日期设置!B$2)</f>
        <v>101.14570000000001</v>
      </c>
      <c r="G6971" s="18" t="str">
        <f t="shared" si="217"/>
        <v>3.10 + 1.10</v>
      </c>
      <c r="H6971" s="27">
        <f>[1]!b_dq_pctchange($A6971,日期设置!$B$2,1)/100</f>
        <v>0</v>
      </c>
      <c r="I6971" s="26">
        <f>[1]!b_pq_pctchange(A6971,日期设置!$B$4,日期设置!$B$2,1)</f>
        <v>-0.12116316639740995</v>
      </c>
      <c r="J6971" s="26">
        <f>[1]!b_pq_pctchange(A6971,日期设置!$C$4,日期设置!$B$2,1)</f>
        <v>-0.12116316639740995</v>
      </c>
      <c r="K6971" s="52">
        <f>[1]!b_dq_amount($A6971,日期设置!B$2,2,10000)</f>
        <v>0</v>
      </c>
      <c r="L6971" s="26">
        <f>[1]!b_info_latestpar(A6971,日期设置!$B$2)</f>
        <v>100</v>
      </c>
      <c r="M6971" s="6">
        <f>[1]!b_info_outstandingbalance($A6971,日期设置!B$2)</f>
        <v>20</v>
      </c>
      <c r="N6971" s="7" t="str">
        <f>[1]!b_info_latestissurercreditrating2(A6971,日期设置!$B$2,"102","1")</f>
        <v>AA+</v>
      </c>
      <c r="O6971" s="8">
        <v>4.53</v>
      </c>
      <c r="P6971" s="9" t="str">
        <f>[1]!b_info_repurchasedate(A6971)</f>
        <v>2022-04-29</v>
      </c>
      <c r="Q6971" s="8" t="s">
        <v>16899</v>
      </c>
      <c r="R6971" s="2" t="str">
        <f>IF((--IF(P6971=0,Q6971,P6971))&gt;(--日期设置!$B$2),IF(P6971=0,Q6971,P6971),Q6971)</f>
        <v>2022-04-29</v>
      </c>
      <c r="S6971" s="2" t="s">
        <v>17967</v>
      </c>
      <c r="T6971" s="8">
        <f>[1]!b_anal_ptmyear($A6971,日期设置!$B$2)</f>
        <v>3.1041095890410957</v>
      </c>
      <c r="U6971" s="8">
        <f>[1]!b_anal_termifexercise($A6971,日期设置!B$2)</f>
        <v>1.1041095890410959</v>
      </c>
      <c r="V6971" s="10">
        <f>[1]!b_dq_dirtyprice(A6971,日期设置!$B$2)</f>
        <v>105.2041</v>
      </c>
      <c r="W6971" s="11">
        <f>IF(U6971=0,ROUNDUP((Q6971-日期设置!$B$2)/365,0),ROUNDUP((R6971-日期设置!$B$2)/365,0))</f>
        <v>2</v>
      </c>
      <c r="X6971" s="18">
        <f>_xlfn.IFNA(VLOOKUP(A6971,过往入选债券!A:D,4,0),2)</f>
        <v>2</v>
      </c>
      <c r="Y6971">
        <f>_xlfn.IFNA(VLOOKUP(C6971,[2]Sheet1!$A:$A,1,0),3)</f>
        <v>3</v>
      </c>
    </row>
    <row r="6972" spans="1:25" hidden="1" x14ac:dyDescent="0.2">
      <c r="A6972" s="21" t="s">
        <v>9013</v>
      </c>
      <c r="B6972" s="21" t="s">
        <v>9014</v>
      </c>
      <c r="C6972" s="37" t="s">
        <v>206</v>
      </c>
      <c r="D6972" s="26" t="str">
        <f>[1]!b_calc_yield(A6972,日期设置!$B$2,F6972,1,R6972,1,O6972,L6972,S6972,)</f>
        <v>Fetching...</v>
      </c>
      <c r="E6972" s="26">
        <f t="shared" si="216"/>
        <v>4.779142004598147</v>
      </c>
      <c r="F6972" s="18">
        <f>[1]!b_dq_cleanprice($A6972,日期设置!B$2)</f>
        <v>100.12390000000001</v>
      </c>
      <c r="G6972" s="18" t="str">
        <f t="shared" si="217"/>
        <v>1.41 + 0</v>
      </c>
      <c r="H6972" s="27">
        <f>[1]!b_dq_pctchange($A6972,日期设置!$B$2,1)/100</f>
        <v>0</v>
      </c>
      <c r="I6972" s="26">
        <f>[1]!b_pq_pctchange(A6972,日期设置!$B$4,日期设置!$B$2,1)</f>
        <v>0</v>
      </c>
      <c r="J6972" s="26">
        <f>[1]!b_pq_pctchange(A6972,日期设置!$C$4,日期设置!$B$2,1)</f>
        <v>0.32454909819640176</v>
      </c>
      <c r="K6972" s="52">
        <f>[1]!b_dq_amount($A6972,日期设置!B$2,2,10000)</f>
        <v>0</v>
      </c>
      <c r="L6972" s="26">
        <f>[1]!b_info_latestpar(A6972,日期设置!$B$2)</f>
        <v>100</v>
      </c>
      <c r="M6972" s="6">
        <f>[1]!b_info_outstandingbalance($A6972,日期设置!B$2)</f>
        <v>10</v>
      </c>
      <c r="N6972" s="7" t="str">
        <f>[1]!b_info_latestissurercreditrating2(A6972,日期设置!$B$2,"102","1")</f>
        <v>AAA</v>
      </c>
      <c r="O6972" s="8">
        <v>3.55</v>
      </c>
      <c r="P6972" s="9">
        <f>[1]!b_info_repurchasedate(A6972)</f>
        <v>0</v>
      </c>
      <c r="Q6972" s="8" t="s">
        <v>16539</v>
      </c>
      <c r="R6972" s="2" t="str">
        <f>IF((--IF(P6972=0,Q6972,P6972))&gt;(--日期设置!$B$2),IF(P6972=0,Q6972,P6972),Q6972)</f>
        <v>2022-08-19</v>
      </c>
      <c r="S6972" s="2" t="s">
        <v>18273</v>
      </c>
      <c r="T6972" s="8">
        <f>[1]!b_anal_ptmyear($A6972,日期设置!$B$2)</f>
        <v>1.4109589041095889</v>
      </c>
      <c r="U6972" s="8">
        <f>[1]!b_anal_termifexercise($A6972,日期设置!B$2)</f>
        <v>0</v>
      </c>
      <c r="V6972" s="10">
        <f>[1]!b_dq_dirtyprice(A6972,日期设置!$B$2)</f>
        <v>102.215</v>
      </c>
      <c r="W6972" s="11">
        <f>IF(U6972=0,ROUNDUP((Q6972-日期设置!$B$2)/365,0),ROUNDUP((R6972-日期设置!$B$2)/365,0))</f>
        <v>2</v>
      </c>
      <c r="X6972" s="18">
        <f>_xlfn.IFNA(VLOOKUP(A6972,过往入选债券!A:D,4,0),2)</f>
        <v>2</v>
      </c>
      <c r="Y6972">
        <f>_xlfn.IFNA(VLOOKUP(C6972,[2]Sheet1!$A:$A,1,0),3)</f>
        <v>3</v>
      </c>
    </row>
    <row r="6973" spans="1:25" hidden="1" x14ac:dyDescent="0.2">
      <c r="A6973" s="21" t="s">
        <v>5950</v>
      </c>
      <c r="B6973" s="21" t="s">
        <v>5951</v>
      </c>
      <c r="C6973" s="37" t="s">
        <v>403</v>
      </c>
      <c r="D6973" s="26" t="str">
        <f>[1]!b_calc_yield(A6973,日期设置!$B$2,F6973,1,R6973,1,O6973,L6973,S6973,)</f>
        <v>Fetching...</v>
      </c>
      <c r="E6973" s="26">
        <f t="shared" si="216"/>
        <v>4.1503030348638115</v>
      </c>
      <c r="F6973" s="18">
        <f>[1]!b_dq_cleanprice($A6973,日期设置!B$2)</f>
        <v>102.2842</v>
      </c>
      <c r="G6973" s="18" t="str">
        <f t="shared" si="217"/>
        <v>1.24 + 0</v>
      </c>
      <c r="H6973" s="27">
        <f>[1]!b_dq_pctchange($A6973,日期设置!$B$2,1)/100</f>
        <v>0</v>
      </c>
      <c r="I6973" s="26">
        <f>[1]!b_pq_pctchange(A6973,日期设置!$B$4,日期设置!$B$2,1)</f>
        <v>0</v>
      </c>
      <c r="J6973" s="26">
        <f>[1]!b_pq_pctchange(A6973,日期设置!$C$4,日期设置!$B$2,1)</f>
        <v>0.16922694233944025</v>
      </c>
      <c r="K6973" s="52">
        <f>[1]!b_dq_amount($A6973,日期设置!B$2,2,10000)</f>
        <v>0</v>
      </c>
      <c r="L6973" s="26">
        <f>[1]!b_info_latestpar(A6973,日期设置!$B$2)</f>
        <v>100</v>
      </c>
      <c r="M6973" s="6">
        <f>[1]!b_info_outstandingbalance($A6973,日期设置!B$2)</f>
        <v>2</v>
      </c>
      <c r="N6973" s="7" t="str">
        <f>[1]!b_info_latestissurercreditrating2(A6973,日期设置!$B$2,"102","1")</f>
        <v>AAA</v>
      </c>
      <c r="O6973" s="8">
        <v>5.36</v>
      </c>
      <c r="P6973" s="9">
        <f>[1]!b_info_repurchasedate(A6973)</f>
        <v>0</v>
      </c>
      <c r="Q6973" s="8" t="s">
        <v>17023</v>
      </c>
      <c r="R6973" s="2" t="str">
        <f>IF((--IF(P6973=0,Q6973,P6973))&gt;(--日期设置!$B$2),IF(P6973=0,Q6973,P6973),Q6973)</f>
        <v>2022-06-21</v>
      </c>
      <c r="S6973" s="2" t="s">
        <v>17775</v>
      </c>
      <c r="T6973" s="8">
        <f>[1]!b_anal_ptmyear($A6973,日期设置!$B$2)</f>
        <v>1.2493150684931507</v>
      </c>
      <c r="U6973" s="8">
        <f>[1]!b_anal_termifexercise($A6973,日期设置!B$2)</f>
        <v>0</v>
      </c>
      <c r="V6973" s="10">
        <f>[1]!b_dq_dirtyprice(A6973,日期设置!$B$2)</f>
        <v>106.3079</v>
      </c>
      <c r="W6973" s="11">
        <f>IF(U6973=0,ROUNDUP((Q6973-日期设置!$B$2)/365,0),ROUNDUP((R6973-日期设置!$B$2)/365,0))</f>
        <v>2</v>
      </c>
      <c r="X6973" s="18">
        <f>_xlfn.IFNA(VLOOKUP(A6973,过往入选债券!A:D,4,0),2)</f>
        <v>2</v>
      </c>
      <c r="Y6973">
        <f>_xlfn.IFNA(VLOOKUP(C6973,[2]Sheet1!$A:$A,1,0),3)</f>
        <v>3</v>
      </c>
    </row>
    <row r="6974" spans="1:25" hidden="1" x14ac:dyDescent="0.2">
      <c r="A6974" s="21" t="s">
        <v>5765</v>
      </c>
      <c r="B6974" s="21" t="s">
        <v>5766</v>
      </c>
      <c r="C6974" s="37" t="s">
        <v>5219</v>
      </c>
      <c r="D6974" s="26" t="str">
        <f>[1]!b_calc_yield(A6974,日期设置!$B$2,F6974,1,R6974,1,O6974,L6974,S6974,)</f>
        <v>Fetching...</v>
      </c>
      <c r="E6974" s="26">
        <f t="shared" si="216"/>
        <v>4.9606255044812642</v>
      </c>
      <c r="F6974" s="18">
        <f>[1]!b_dq_cleanprice($A6974,日期设置!B$2)</f>
        <v>102.46120000000001</v>
      </c>
      <c r="G6974" s="18" t="str">
        <f t="shared" si="217"/>
        <v>1.47 + 0</v>
      </c>
      <c r="H6974" s="27">
        <f>[1]!b_dq_pctchange($A6974,日期设置!$B$2,1)/100</f>
        <v>0</v>
      </c>
      <c r="I6974" s="26">
        <f>[1]!b_pq_pctchange(A6974,日期设置!$B$4,日期设置!$B$2,1)</f>
        <v>0</v>
      </c>
      <c r="J6974" s="26">
        <f>[1]!b_pq_pctchange(A6974,日期设置!$C$4,日期设置!$B$2,1)</f>
        <v>0.20028086261593983</v>
      </c>
      <c r="K6974" s="52">
        <f>[1]!b_dq_amount($A6974,日期设置!B$2,2,10000)</f>
        <v>0</v>
      </c>
      <c r="L6974" s="26">
        <f>[1]!b_info_latestpar(A6974,日期设置!$B$2)</f>
        <v>100</v>
      </c>
      <c r="M6974" s="6">
        <f>[1]!b_info_outstandingbalance($A6974,日期设置!B$2)</f>
        <v>25</v>
      </c>
      <c r="N6974" s="7" t="str">
        <f>[1]!b_info_latestissurercreditrating2(A6974,日期设置!$B$2,"102","1")</f>
        <v>AAA</v>
      </c>
      <c r="O6974" s="8">
        <v>5.2</v>
      </c>
      <c r="P6974" s="9">
        <f>[1]!b_info_repurchasedate(A6974)</f>
        <v>0</v>
      </c>
      <c r="Q6974" s="8" t="s">
        <v>16502</v>
      </c>
      <c r="R6974" s="2" t="str">
        <f>IF((--IF(P6974=0,Q6974,P6974))&gt;(--日期设置!$B$2),IF(P6974=0,Q6974,P6974),Q6974)</f>
        <v>2022-09-12</v>
      </c>
      <c r="S6974" s="2" t="s">
        <v>18279</v>
      </c>
      <c r="T6974" s="8">
        <f>[1]!b_anal_ptmyear($A6974,日期设置!$B$2)</f>
        <v>1.4767123287671233</v>
      </c>
      <c r="U6974" s="8">
        <f>[1]!b_anal_termifexercise($A6974,日期设置!B$2)</f>
        <v>0</v>
      </c>
      <c r="V6974" s="10">
        <f>[1]!b_dq_dirtyprice(A6974,日期设置!$B$2)</f>
        <v>105.1823</v>
      </c>
      <c r="W6974" s="11">
        <f>IF(U6974=0,ROUNDUP((Q6974-日期设置!$B$2)/365,0),ROUNDUP((R6974-日期设置!$B$2)/365,0))</f>
        <v>2</v>
      </c>
      <c r="X6974" s="18">
        <f>_xlfn.IFNA(VLOOKUP(A6974,过往入选债券!A:D,4,0),2)</f>
        <v>2</v>
      </c>
      <c r="Y6974">
        <f>_xlfn.IFNA(VLOOKUP(C6974,[2]Sheet1!$A:$A,1,0),3)</f>
        <v>3</v>
      </c>
    </row>
    <row r="6975" spans="1:25" x14ac:dyDescent="0.2">
      <c r="A6975" s="21" t="s">
        <v>9112</v>
      </c>
      <c r="B6975" s="21" t="s">
        <v>9113</v>
      </c>
      <c r="C6975" s="37" t="s">
        <v>102</v>
      </c>
      <c r="D6975" s="26" t="str">
        <f>[1]!b_calc_yield(A6975,日期设置!$B$2,F6975,1,R6975,1,O6975,L6975,S6975,)</f>
        <v>Fetching...</v>
      </c>
      <c r="E6975" s="26">
        <f t="shared" si="216"/>
        <v>4.8644986184518402</v>
      </c>
      <c r="F6975" s="18">
        <f>[1]!b_dq_cleanprice($A6975,日期设置!B$2)</f>
        <v>100.12820000000001</v>
      </c>
      <c r="G6975" s="18" t="str">
        <f t="shared" si="217"/>
        <v>1.43 + 0</v>
      </c>
      <c r="H6975" s="27">
        <f>[1]!b_dq_pctchange($A6975,日期设置!$B$2,1)/100</f>
        <v>5.3970902905593442E-3</v>
      </c>
      <c r="I6975" s="26">
        <f>[1]!b_pq_pctchange(A6975,日期设置!$B$4,日期设置!$B$2,1)</f>
        <v>0.53970902905593454</v>
      </c>
      <c r="J6975" s="26">
        <f>[1]!b_pq_pctchange(A6975,日期设置!$C$4,日期设置!$B$2,1)</f>
        <v>0.53970902905593454</v>
      </c>
      <c r="K6975" s="52">
        <f>[1]!b_dq_amount($A6975,日期设置!B$2,2,10000)</f>
        <v>1021.3176164000001</v>
      </c>
      <c r="L6975" s="26">
        <f>[1]!b_info_latestpar(A6975,日期设置!$B$2)</f>
        <v>100</v>
      </c>
      <c r="M6975" s="6">
        <f>[1]!b_info_outstandingbalance($A6975,日期设置!B$2)</f>
        <v>15</v>
      </c>
      <c r="N6975" s="7" t="str">
        <f>[1]!b_info_latestissurercreditrating2(A6975,日期设置!$B$2,"102","1")</f>
        <v>AAA</v>
      </c>
      <c r="O6975" s="8">
        <v>3.55</v>
      </c>
      <c r="P6975" s="9">
        <f>[1]!b_info_repurchasedate(A6975)</f>
        <v>0</v>
      </c>
      <c r="Q6975" s="8" t="s">
        <v>16227</v>
      </c>
      <c r="R6975" s="2" t="str">
        <f>IF((--IF(P6975=0,Q6975,P6975))&gt;(--日期设置!$B$2),IF(P6975=0,Q6975,P6975),Q6975)</f>
        <v>2022-08-28</v>
      </c>
      <c r="S6975" s="2" t="s">
        <v>18013</v>
      </c>
      <c r="T6975" s="8">
        <f>[1]!b_anal_ptmyear($A6975,日期设置!$B$2)</f>
        <v>1.4356164383561643</v>
      </c>
      <c r="U6975" s="8">
        <f>[1]!b_anal_termifexercise($A6975,日期设置!B$2)</f>
        <v>0</v>
      </c>
      <c r="V6975" s="10">
        <f>[1]!b_dq_dirtyprice(A6975,日期设置!$B$2)</f>
        <v>102.1318</v>
      </c>
      <c r="W6975" s="11">
        <f>IF(U6975=0,ROUNDUP((Q6975-日期设置!$B$2)/365,0),ROUNDUP((R6975-日期设置!$B$2)/365,0))</f>
        <v>2</v>
      </c>
      <c r="X6975" s="18">
        <f>_xlfn.IFNA(VLOOKUP(A6975,过往入选债券!A:D,4,0),2)</f>
        <v>2</v>
      </c>
      <c r="Y6975">
        <f>_xlfn.IFNA(VLOOKUP(C6975,[2]Sheet1!$A:$A,1,0),3)</f>
        <v>3</v>
      </c>
    </row>
    <row r="6976" spans="1:25" hidden="1" x14ac:dyDescent="0.2">
      <c r="A6976" s="21" t="s">
        <v>7567</v>
      </c>
      <c r="B6976" s="21" t="s">
        <v>7568</v>
      </c>
      <c r="C6976" s="37" t="s">
        <v>2015</v>
      </c>
      <c r="D6976" s="26" t="str">
        <f>[1]!b_calc_yield(A6976,日期设置!$B$2,F6976,1,R6976,1,O6976,L6976,S6976,)</f>
        <v>Fetching...</v>
      </c>
      <c r="E6976" s="26">
        <f t="shared" si="216"/>
        <v>2.2355906977835627</v>
      </c>
      <c r="F6976" s="18">
        <f>[1]!b_dq_cleanprice($A6976,日期设置!B$2)</f>
        <v>100.6682</v>
      </c>
      <c r="G6976" s="18" t="str">
        <f t="shared" si="217"/>
        <v>0.64 + 0</v>
      </c>
      <c r="H6976" s="27">
        <f>[1]!b_dq_pctchange($A6976,日期设置!$B$2,1)/100</f>
        <v>0</v>
      </c>
      <c r="I6976" s="26">
        <f>[1]!b_pq_pctchange(A6976,日期设置!$B$4,日期设置!$B$2,1)</f>
        <v>0</v>
      </c>
      <c r="J6976" s="26">
        <f>[1]!b_pq_pctchange(A6976,日期设置!$C$4,日期设置!$B$2,1)</f>
        <v>0</v>
      </c>
      <c r="K6976" s="52">
        <f>[1]!b_dq_amount($A6976,日期设置!B$2,2,10000)</f>
        <v>0</v>
      </c>
      <c r="L6976" s="26">
        <f>[1]!b_info_latestpar(A6976,日期设置!$B$2)</f>
        <v>100</v>
      </c>
      <c r="M6976" s="6">
        <f>[1]!b_info_outstandingbalance($A6976,日期设置!B$2)</f>
        <v>8</v>
      </c>
      <c r="N6976" s="7" t="str">
        <f>[1]!b_info_latestissurercreditrating2(A6976,日期设置!$B$2,"102","1")</f>
        <v>AA</v>
      </c>
      <c r="O6976" s="8">
        <v>4.55</v>
      </c>
      <c r="P6976" s="9">
        <f>[1]!b_info_repurchasedate(A6976)</f>
        <v>0</v>
      </c>
      <c r="Q6976" s="8" t="s">
        <v>16352</v>
      </c>
      <c r="R6976" s="2" t="str">
        <f>IF((--IF(P6976=0,Q6976,P6976))&gt;(--日期设置!$B$2),IF(P6976=0,Q6976,P6976),Q6976)</f>
        <v>2021-11-14</v>
      </c>
      <c r="S6976" s="2" t="s">
        <v>18627</v>
      </c>
      <c r="T6976" s="8">
        <f>[1]!b_anal_ptmyear($A6976,日期设置!$B$2)</f>
        <v>0.64931506849315068</v>
      </c>
      <c r="U6976" s="8">
        <f>[1]!b_anal_termifexercise($A6976,日期设置!B$2)</f>
        <v>0</v>
      </c>
      <c r="V6976" s="10">
        <f>[1]!b_dq_dirtyprice(A6976,日期设置!$B$2)</f>
        <v>102.2638</v>
      </c>
      <c r="W6976" s="11">
        <f>IF(U6976=0,ROUNDUP((Q6976-日期设置!$B$2)/365,0),ROUNDUP((R6976-日期设置!$B$2)/365,0))</f>
        <v>1</v>
      </c>
      <c r="X6976" s="18">
        <f>_xlfn.IFNA(VLOOKUP(A6976,过往入选债券!A:D,4,0),2)</f>
        <v>2</v>
      </c>
      <c r="Y6976">
        <f>_xlfn.IFNA(VLOOKUP(C6976,[2]Sheet1!$A:$A,1,0),3)</f>
        <v>3</v>
      </c>
    </row>
    <row r="6977" spans="1:25" hidden="1" x14ac:dyDescent="0.2">
      <c r="A6977" s="21" t="s">
        <v>13437</v>
      </c>
      <c r="B6977" s="21" t="s">
        <v>13438</v>
      </c>
      <c r="C6977" s="37" t="s">
        <v>1149</v>
      </c>
      <c r="D6977" s="26" t="str">
        <f>[1]!b_calc_yield(A6977,日期设置!$B$2,F6977,1,R6977,1,O6977,L6977,S6977,)</f>
        <v>Fetching...</v>
      </c>
      <c r="E6977" s="26">
        <f t="shared" si="216"/>
        <v>17.029709823672601</v>
      </c>
      <c r="F6977" s="18">
        <f>[1]!b_dq_cleanprice($A6977,日期设置!B$2)</f>
        <v>59.591000000000001</v>
      </c>
      <c r="G6977" s="18" t="str">
        <f t="shared" si="217"/>
        <v>2.50 + 0</v>
      </c>
      <c r="H6977" s="27">
        <f>[1]!b_dq_pctchange($A6977,日期设置!$B$2,1)/100</f>
        <v>0</v>
      </c>
      <c r="I6977" s="26">
        <f>[1]!b_pq_pctchange(A6977,日期设置!$B$4,日期设置!$B$2,1)</f>
        <v>0</v>
      </c>
      <c r="J6977" s="26">
        <f>[1]!b_pq_pctchange(A6977,日期设置!$C$4,日期设置!$B$2,1)</f>
        <v>9.5661178176571736E-3</v>
      </c>
      <c r="K6977" s="52">
        <f>[1]!b_dq_amount($A6977,日期设置!B$2,2,10000)</f>
        <v>0</v>
      </c>
      <c r="L6977" s="26">
        <f>[1]!b_info_latestpar(A6977,日期设置!$B$2)</f>
        <v>60</v>
      </c>
      <c r="M6977" s="6">
        <f>[1]!b_info_outstandingbalance($A6977,日期设置!B$2)</f>
        <v>2.4</v>
      </c>
      <c r="N6977" s="7" t="str">
        <f>[1]!b_info_latestissurercreditrating2(A6977,日期设置!$B$2,"102","1")</f>
        <v>AA</v>
      </c>
      <c r="O6977" s="8">
        <v>3.67</v>
      </c>
      <c r="P6977" s="9">
        <f>[1]!b_info_repurchasedate(A6977)</f>
        <v>0</v>
      </c>
      <c r="Q6977" s="8" t="s">
        <v>17149</v>
      </c>
      <c r="R6977" s="2" t="str">
        <f>IF((--IF(P6977=0,Q6977,P6977))&gt;(--日期设置!$B$2),IF(P6977=0,Q6977,P6977),Q6977)</f>
        <v>2023-09-23</v>
      </c>
      <c r="S6977" s="2" t="s">
        <v>18582</v>
      </c>
      <c r="T6977" s="8">
        <f>[1]!b_anal_ptmyear($A6977,日期设置!$B$2)</f>
        <v>2.506849315068493</v>
      </c>
      <c r="U6977" s="8">
        <f>[1]!b_anal_termifexercise($A6977,日期设置!B$2)</f>
        <v>0</v>
      </c>
      <c r="V6977" s="10">
        <f>[1]!b_dq_dirtyprice(A6977,日期设置!$B$2)</f>
        <v>60.676900000000003</v>
      </c>
      <c r="W6977" s="11">
        <f>IF(U6977=0,ROUNDUP((Q6977-日期设置!$B$2)/365,0),ROUNDUP((R6977-日期设置!$B$2)/365,0))</f>
        <v>3</v>
      </c>
      <c r="X6977" s="18">
        <f>_xlfn.IFNA(VLOOKUP(A6977,过往入选债券!A:D,4,0),2)</f>
        <v>2</v>
      </c>
      <c r="Y6977">
        <f>_xlfn.IFNA(VLOOKUP(C6977,[2]Sheet1!$A:$A,1,0),3)</f>
        <v>3</v>
      </c>
    </row>
    <row r="6978" spans="1:25" hidden="1" x14ac:dyDescent="0.2">
      <c r="A6978" s="21" t="s">
        <v>8906</v>
      </c>
      <c r="B6978" s="21" t="s">
        <v>8907</v>
      </c>
      <c r="C6978" s="37" t="s">
        <v>191</v>
      </c>
      <c r="D6978" s="26" t="str">
        <f>[1]!b_calc_yield(A6978,日期设置!$B$2,F6978,1,R6978,1,O6978,L6978,S6978,)</f>
        <v>Fetching...</v>
      </c>
      <c r="E6978" s="26">
        <f t="shared" ref="E6978:E7041" si="218">((O6978*W6978+L6978)/V6978-1)*100</f>
        <v>4.5134062922170592</v>
      </c>
      <c r="F6978" s="18">
        <f>[1]!b_dq_cleanprice($A6978,日期设置!B$2)</f>
        <v>100.3064</v>
      </c>
      <c r="G6978" s="18" t="str">
        <f t="shared" ref="G6978:G7041" si="219">LEFT(T6978,4)&amp;" + "&amp;LEFT(U6978,4)</f>
        <v>1.33 + 0</v>
      </c>
      <c r="H6978" s="27">
        <f>[1]!b_dq_pctchange($A6978,日期设置!$B$2,1)/100</f>
        <v>0</v>
      </c>
      <c r="I6978" s="26">
        <f>[1]!b_pq_pctchange(A6978,日期设置!$B$4,日期设置!$B$2,1)</f>
        <v>0</v>
      </c>
      <c r="J6978" s="26">
        <f>[1]!b_pq_pctchange(A6978,日期设置!$C$4,日期设置!$B$2,1)</f>
        <v>9.4599826766554193E-2</v>
      </c>
      <c r="K6978" s="52">
        <f>[1]!b_dq_amount($A6978,日期设置!B$2,2,10000)</f>
        <v>0</v>
      </c>
      <c r="L6978" s="26">
        <f>[1]!b_info_latestpar(A6978,日期设置!$B$2)</f>
        <v>100</v>
      </c>
      <c r="M6978" s="6">
        <f>[1]!b_info_outstandingbalance($A6978,日期设置!B$2)</f>
        <v>10</v>
      </c>
      <c r="N6978" s="7" t="str">
        <f>[1]!b_info_latestissurercreditrating2(A6978,日期设置!$B$2,"102","1")</f>
        <v>AAA</v>
      </c>
      <c r="O6978" s="8">
        <v>3.69</v>
      </c>
      <c r="P6978" s="9">
        <f>[1]!b_info_repurchasedate(A6978)</f>
        <v>0</v>
      </c>
      <c r="Q6978" s="8" t="s">
        <v>17012</v>
      </c>
      <c r="R6978" s="2" t="str">
        <f>IF((--IF(P6978=0,Q6978,P6978))&gt;(--日期设置!$B$2),IF(P6978=0,Q6978,P6978),Q6978)</f>
        <v>2022-07-24</v>
      </c>
      <c r="S6978" s="2" t="s">
        <v>18443</v>
      </c>
      <c r="T6978" s="8">
        <f>[1]!b_anal_ptmyear($A6978,日期设置!$B$2)</f>
        <v>1.3397260273972602</v>
      </c>
      <c r="U6978" s="8">
        <f>[1]!b_anal_termifexercise($A6978,日期设置!B$2)</f>
        <v>0</v>
      </c>
      <c r="V6978" s="10">
        <f>[1]!b_dq_dirtyprice(A6978,日期设置!$B$2)</f>
        <v>102.7428</v>
      </c>
      <c r="W6978" s="11">
        <f>IF(U6978=0,ROUNDUP((Q6978-日期设置!$B$2)/365,0),ROUNDUP((R6978-日期设置!$B$2)/365,0))</f>
        <v>2</v>
      </c>
      <c r="X6978" s="18">
        <f>_xlfn.IFNA(VLOOKUP(A6978,过往入选债券!A:D,4,0),2)</f>
        <v>2</v>
      </c>
      <c r="Y6978">
        <f>_xlfn.IFNA(VLOOKUP(C6978,[2]Sheet1!$A:$A,1,0),3)</f>
        <v>3</v>
      </c>
    </row>
    <row r="6979" spans="1:25" hidden="1" x14ac:dyDescent="0.2">
      <c r="A6979" s="21" t="s">
        <v>9283</v>
      </c>
      <c r="B6979" s="21" t="s">
        <v>9284</v>
      </c>
      <c r="C6979" s="37" t="s">
        <v>191</v>
      </c>
      <c r="D6979" s="26" t="str">
        <f>[1]!b_calc_yield(A6979,日期设置!$B$2,F6979,1,R6979,1,O6979,L6979,S6979,)</f>
        <v>Fetching...</v>
      </c>
      <c r="E6979" s="26">
        <f t="shared" si="218"/>
        <v>5.1375173226809734</v>
      </c>
      <c r="F6979" s="18">
        <f>[1]!b_dq_cleanprice($A6979,日期设置!B$2)</f>
        <v>100.2159</v>
      </c>
      <c r="G6979" s="18" t="str">
        <f t="shared" si="219"/>
        <v>1.51 + 0</v>
      </c>
      <c r="H6979" s="27">
        <f>[1]!b_dq_pctchange($A6979,日期设置!$B$2,1)/100</f>
        <v>0</v>
      </c>
      <c r="I6979" s="26">
        <f>[1]!b_pq_pctchange(A6979,日期设置!$B$4,日期设置!$B$2,1)</f>
        <v>0</v>
      </c>
      <c r="J6979" s="26">
        <f>[1]!b_pq_pctchange(A6979,日期设置!$C$4,日期设置!$B$2,1)</f>
        <v>7.4394805744677481E-2</v>
      </c>
      <c r="K6979" s="52">
        <f>[1]!b_dq_amount($A6979,日期设置!B$2,2,10000)</f>
        <v>0</v>
      </c>
      <c r="L6979" s="26">
        <f>[1]!b_info_latestpar(A6979,日期设置!$B$2)</f>
        <v>100</v>
      </c>
      <c r="M6979" s="6">
        <f>[1]!b_info_outstandingbalance($A6979,日期设置!B$2)</f>
        <v>8</v>
      </c>
      <c r="N6979" s="7" t="str">
        <f>[1]!b_info_latestissurercreditrating2(A6979,日期设置!$B$2,"102","1")</f>
        <v>AAA</v>
      </c>
      <c r="O6979" s="8">
        <v>3.6</v>
      </c>
      <c r="P6979" s="9">
        <f>[1]!b_info_repurchasedate(A6979)</f>
        <v>0</v>
      </c>
      <c r="Q6979" s="8" t="s">
        <v>16016</v>
      </c>
      <c r="R6979" s="2" t="str">
        <f>IF((--IF(P6979=0,Q6979,P6979))&gt;(--日期设置!$B$2),IF(P6979=0,Q6979,P6979),Q6979)</f>
        <v>2022-09-26</v>
      </c>
      <c r="S6979" s="2" t="s">
        <v>17772</v>
      </c>
      <c r="T6979" s="8">
        <f>[1]!b_anal_ptmyear($A6979,日期设置!$B$2)</f>
        <v>1.515068493150685</v>
      </c>
      <c r="U6979" s="8">
        <f>[1]!b_anal_termifexercise($A6979,日期设置!B$2)</f>
        <v>0</v>
      </c>
      <c r="V6979" s="10">
        <f>[1]!b_dq_dirtyprice(A6979,日期设置!$B$2)</f>
        <v>101.96169999999999</v>
      </c>
      <c r="W6979" s="11">
        <f>IF(U6979=0,ROUNDUP((Q6979-日期设置!$B$2)/365,0),ROUNDUP((R6979-日期设置!$B$2)/365,0))</f>
        <v>2</v>
      </c>
      <c r="X6979" s="18">
        <f>_xlfn.IFNA(VLOOKUP(A6979,过往入选债券!A:D,4,0),2)</f>
        <v>2</v>
      </c>
      <c r="Y6979">
        <f>_xlfn.IFNA(VLOOKUP(C6979,[2]Sheet1!$A:$A,1,0),3)</f>
        <v>3</v>
      </c>
    </row>
    <row r="6980" spans="1:25" hidden="1" x14ac:dyDescent="0.2">
      <c r="A6980" s="21" t="s">
        <v>6014</v>
      </c>
      <c r="B6980" s="21" t="s">
        <v>6015</v>
      </c>
      <c r="C6980" s="37" t="s">
        <v>457</v>
      </c>
      <c r="D6980" s="26" t="str">
        <f>[1]!b_calc_yield(A6980,日期设置!$B$2,F6980,1,R6980,1,O6980,L6980,S6980,)</f>
        <v>Fetching...</v>
      </c>
      <c r="E6980" s="26">
        <f t="shared" si="218"/>
        <v>4.6773552404929086</v>
      </c>
      <c r="F6980" s="18">
        <f>[1]!b_dq_cleanprice($A6980,日期设置!B$2)</f>
        <v>102.47799999999999</v>
      </c>
      <c r="G6980" s="18" t="str">
        <f t="shared" si="219"/>
        <v>1.4 + 0</v>
      </c>
      <c r="H6980" s="27">
        <f>[1]!b_dq_pctchange($A6980,日期设置!$B$2,1)/100</f>
        <v>0</v>
      </c>
      <c r="I6980" s="26">
        <f>[1]!b_pq_pctchange(A6980,日期设置!$B$4,日期设置!$B$2,1)</f>
        <v>0.16792726149538387</v>
      </c>
      <c r="J6980" s="26">
        <f>[1]!b_pq_pctchange(A6980,日期设置!$C$4,日期设置!$B$2,1)</f>
        <v>-0.11404064525562106</v>
      </c>
      <c r="K6980" s="52">
        <f>[1]!b_dq_amount($A6980,日期设置!B$2,2,10000)</f>
        <v>0</v>
      </c>
      <c r="L6980" s="26">
        <f>[1]!b_info_latestpar(A6980,日期设置!$B$2)</f>
        <v>100</v>
      </c>
      <c r="M6980" s="6">
        <f>[1]!b_info_outstandingbalance($A6980,日期设置!B$2)</f>
        <v>1</v>
      </c>
      <c r="N6980" s="7" t="str">
        <f>[1]!b_info_latestissurercreditrating2(A6980,日期设置!$B$2,"102","1")</f>
        <v>AA+</v>
      </c>
      <c r="O6980" s="8">
        <v>5.3</v>
      </c>
      <c r="P6980" s="9">
        <f>[1]!b_info_repurchasedate(A6980)</f>
        <v>0</v>
      </c>
      <c r="Q6980" s="8" t="s">
        <v>16298</v>
      </c>
      <c r="R6980" s="2" t="str">
        <f>IF((--IF(P6980=0,Q6980,P6980))&gt;(--日期设置!$B$2),IF(P6980=0,Q6980,P6980),Q6980)</f>
        <v>2022-08-15</v>
      </c>
      <c r="S6980" s="2" t="s">
        <v>18079</v>
      </c>
      <c r="T6980" s="8">
        <f>[1]!b_anal_ptmyear($A6980,日期设置!$B$2)</f>
        <v>1.4</v>
      </c>
      <c r="U6980" s="8">
        <f>[1]!b_anal_termifexercise($A6980,日期设置!B$2)</f>
        <v>0</v>
      </c>
      <c r="V6980" s="10">
        <f>[1]!b_dq_dirtyprice(A6980,日期设置!$B$2)</f>
        <v>105.658</v>
      </c>
      <c r="W6980" s="11">
        <f>IF(U6980=0,ROUNDUP((Q6980-日期设置!$B$2)/365,0),ROUNDUP((R6980-日期设置!$B$2)/365,0))</f>
        <v>2</v>
      </c>
      <c r="X6980" s="18">
        <f>_xlfn.IFNA(VLOOKUP(A6980,过往入选债券!A:D,4,0),2)</f>
        <v>2</v>
      </c>
      <c r="Y6980">
        <f>_xlfn.IFNA(VLOOKUP(C6980,[2]Sheet1!$A:$A,1,0),3)</f>
        <v>3</v>
      </c>
    </row>
    <row r="6981" spans="1:25" hidden="1" x14ac:dyDescent="0.2">
      <c r="A6981" s="21" t="s">
        <v>2271</v>
      </c>
      <c r="B6981" s="21" t="s">
        <v>2272</v>
      </c>
      <c r="C6981" s="37" t="s">
        <v>979</v>
      </c>
      <c r="D6981" s="26" t="str">
        <f>[1]!b_calc_yield(A6981,日期设置!$B$2,F6981,1,R6981,1,O6981,L6981,S6981,)</f>
        <v>Fetching...</v>
      </c>
      <c r="E6981" s="26">
        <f t="shared" si="218"/>
        <v>2.3841292920799395</v>
      </c>
      <c r="F6981" s="18">
        <f>[1]!b_dq_cleanprice($A6981,日期设置!B$2)</f>
        <v>101.15470000000001</v>
      </c>
      <c r="G6981" s="18" t="str">
        <f t="shared" si="219"/>
        <v>0.69 + 0</v>
      </c>
      <c r="H6981" s="27">
        <f>[1]!b_dq_pctchange($A6981,日期设置!$B$2,1)/100</f>
        <v>0</v>
      </c>
      <c r="I6981" s="26">
        <f>[1]!b_pq_pctchange(A6981,日期设置!$B$4,日期设置!$B$2,1)</f>
        <v>0</v>
      </c>
      <c r="J6981" s="26">
        <f>[1]!b_pq_pctchange(A6981,日期设置!$C$4,日期设置!$B$2,1)</f>
        <v>3.9559035432045246E-2</v>
      </c>
      <c r="K6981" s="52">
        <f>[1]!b_dq_amount($A6981,日期设置!B$2,2,10000)</f>
        <v>0</v>
      </c>
      <c r="L6981" s="26">
        <f>[1]!b_info_latestpar(A6981,日期设置!$B$2)</f>
        <v>100</v>
      </c>
      <c r="M6981" s="6">
        <f>[1]!b_info_outstandingbalance($A6981,日期设置!B$2)</f>
        <v>6.7</v>
      </c>
      <c r="N6981" s="7">
        <f>[1]!b_info_latestissurercreditrating2(A6981,日期设置!$B$2,"102","1")</f>
        <v>0</v>
      </c>
      <c r="O6981" s="8">
        <v>5.2</v>
      </c>
      <c r="P6981" s="9">
        <f>[1]!b_info_repurchasedate(A6981)</f>
        <v>0</v>
      </c>
      <c r="Q6981" s="8" t="s">
        <v>16335</v>
      </c>
      <c r="R6981" s="2" t="str">
        <f>IF((--IF(P6981=0,Q6981,P6981))&gt;(--日期设置!$B$2),IF(P6981=0,Q6981,P6981),Q6981)</f>
        <v>2021-11-30</v>
      </c>
      <c r="S6981" s="2" t="s">
        <v>18113</v>
      </c>
      <c r="T6981" s="8">
        <f>[1]!b_anal_ptmyear($A6981,日期设置!$B$2)</f>
        <v>0.69315068493150689</v>
      </c>
      <c r="U6981" s="8">
        <f>[1]!b_anal_termifexercise($A6981,日期设置!B$2)</f>
        <v>0</v>
      </c>
      <c r="V6981" s="10">
        <f>[1]!b_dq_dirtyprice(A6981,日期设置!$B$2)</f>
        <v>102.7503</v>
      </c>
      <c r="W6981" s="11">
        <f>IF(U6981=0,ROUNDUP((Q6981-日期设置!$B$2)/365,0),ROUNDUP((R6981-日期设置!$B$2)/365,0))</f>
        <v>1</v>
      </c>
      <c r="X6981" s="18">
        <f>_xlfn.IFNA(VLOOKUP(A6981,过往入选债券!A:D,4,0),2)</f>
        <v>2</v>
      </c>
      <c r="Y6981">
        <f>_xlfn.IFNA(VLOOKUP(C6981,[2]Sheet1!$A:$A,1,0),3)</f>
        <v>3</v>
      </c>
    </row>
    <row r="6982" spans="1:25" hidden="1" x14ac:dyDescent="0.2">
      <c r="A6982" s="21" t="s">
        <v>8966</v>
      </c>
      <c r="B6982" s="21" t="s">
        <v>8967</v>
      </c>
      <c r="C6982" s="37" t="s">
        <v>271</v>
      </c>
      <c r="D6982" s="26" t="str">
        <f>[1]!b_calc_yield(A6982,日期设置!$B$2,F6982,1,R6982,1,O6982,L6982,S6982,)</f>
        <v>Fetching...</v>
      </c>
      <c r="E6982" s="26">
        <f t="shared" si="218"/>
        <v>4.6990391506745111</v>
      </c>
      <c r="F6982" s="18">
        <f>[1]!b_dq_cleanprice($A6982,日期设置!B$2)</f>
        <v>100.121</v>
      </c>
      <c r="G6982" s="18" t="str">
        <f t="shared" si="219"/>
        <v>1.39 + 0</v>
      </c>
      <c r="H6982" s="27">
        <f>[1]!b_dq_pctchange($A6982,日期设置!$B$2,1)/100</f>
        <v>0</v>
      </c>
      <c r="I6982" s="26">
        <f>[1]!b_pq_pctchange(A6982,日期设置!$B$4,日期设置!$B$2,1)</f>
        <v>-5.5929193640862265E-3</v>
      </c>
      <c r="J6982" s="26">
        <f>[1]!b_pq_pctchange(A6982,日期设置!$C$4,日期设置!$B$2,1)</f>
        <v>0.22322769224608999</v>
      </c>
      <c r="K6982" s="52">
        <f>[1]!b_dq_amount($A6982,日期设置!B$2,2,10000)</f>
        <v>0</v>
      </c>
      <c r="L6982" s="26">
        <f>[1]!b_info_latestpar(A6982,日期设置!$B$2)</f>
        <v>100</v>
      </c>
      <c r="M6982" s="6">
        <f>[1]!b_info_outstandingbalance($A6982,日期设置!B$2)</f>
        <v>15</v>
      </c>
      <c r="N6982" s="7" t="str">
        <f>[1]!b_info_latestissurercreditrating2(A6982,日期设置!$B$2,"102","1")</f>
        <v>AAA</v>
      </c>
      <c r="O6982" s="8">
        <v>3.54</v>
      </c>
      <c r="P6982" s="9">
        <f>[1]!b_info_repurchasedate(A6982)</f>
        <v>0</v>
      </c>
      <c r="Q6982" s="8" t="s">
        <v>17276</v>
      </c>
      <c r="R6982" s="2" t="str">
        <f>IF((--IF(P6982=0,Q6982,P6982))&gt;(--日期设置!$B$2),IF(P6982=0,Q6982,P6982),Q6982)</f>
        <v>2022-08-12</v>
      </c>
      <c r="S6982" s="2" t="s">
        <v>18748</v>
      </c>
      <c r="T6982" s="8">
        <f>[1]!b_anal_ptmyear($A6982,日期设置!$B$2)</f>
        <v>1.3917808219178083</v>
      </c>
      <c r="U6982" s="8">
        <f>[1]!b_anal_termifexercise($A6982,日期设置!B$2)</f>
        <v>0</v>
      </c>
      <c r="V6982" s="10">
        <f>[1]!b_dq_dirtyprice(A6982,日期设置!$B$2)</f>
        <v>102.2741</v>
      </c>
      <c r="W6982" s="11">
        <f>IF(U6982=0,ROUNDUP((Q6982-日期设置!$B$2)/365,0),ROUNDUP((R6982-日期设置!$B$2)/365,0))</f>
        <v>2</v>
      </c>
      <c r="X6982" s="18">
        <f>_xlfn.IFNA(VLOOKUP(A6982,过往入选债券!A:D,4,0),2)</f>
        <v>2</v>
      </c>
      <c r="Y6982">
        <f>_xlfn.IFNA(VLOOKUP(C6982,[2]Sheet1!$A:$A,1,0),3)</f>
        <v>3</v>
      </c>
    </row>
    <row r="6983" spans="1:25" hidden="1" x14ac:dyDescent="0.2">
      <c r="A6983" s="21" t="s">
        <v>6704</v>
      </c>
      <c r="B6983" s="21" t="s">
        <v>6705</v>
      </c>
      <c r="C6983" s="37" t="s">
        <v>6261</v>
      </c>
      <c r="D6983" s="26" t="str">
        <f>[1]!b_calc_yield(A6983,日期设置!$B$2,F6983,1,R6983,1,O6983,L6983,S6983,)</f>
        <v>Fetching...</v>
      </c>
      <c r="E6983" s="26">
        <f t="shared" si="218"/>
        <v>0.31088861546553215</v>
      </c>
      <c r="F6983" s="18">
        <f>[1]!b_dq_cleanprice($A6983,日期设置!B$2)</f>
        <v>100.2838</v>
      </c>
      <c r="G6983" s="18" t="str">
        <f t="shared" si="219"/>
        <v>0.09 + 0</v>
      </c>
      <c r="H6983" s="27">
        <f>[1]!b_dq_pctchange($A6983,日期设置!$B$2,1)/100</f>
        <v>0</v>
      </c>
      <c r="I6983" s="26">
        <f>[1]!b_pq_pctchange(A6983,日期设置!$B$4,日期设置!$B$2,1)</f>
        <v>0</v>
      </c>
      <c r="J6983" s="26">
        <f>[1]!b_pq_pctchange(A6983,日期设置!$C$4,日期设置!$B$2,1)</f>
        <v>0</v>
      </c>
      <c r="K6983" s="52">
        <f>[1]!b_dq_amount($A6983,日期设置!B$2,2,10000)</f>
        <v>0</v>
      </c>
      <c r="L6983" s="26">
        <f>[1]!b_info_latestpar(A6983,日期设置!$B$2)</f>
        <v>100</v>
      </c>
      <c r="M6983" s="6">
        <f>[1]!b_info_outstandingbalance($A6983,日期设置!B$2)</f>
        <v>5</v>
      </c>
      <c r="N6983" s="7" t="str">
        <f>[1]!b_info_latestissurercreditrating2(A6983,日期设置!$B$2,"102","1")</f>
        <v>AA</v>
      </c>
      <c r="O6983" s="8">
        <v>6.8</v>
      </c>
      <c r="P6983" s="9">
        <f>[1]!b_info_repurchasedate(A6983)</f>
        <v>0</v>
      </c>
      <c r="Q6983" s="8" t="s">
        <v>16026</v>
      </c>
      <c r="R6983" s="2" t="str">
        <f>IF((--IF(P6983=0,Q6983,P6983))&gt;(--日期设置!$B$2),IF(P6983=0,Q6983,P6983),Q6983)</f>
        <v>2021-04-24</v>
      </c>
      <c r="S6983" s="2" t="s">
        <v>18213</v>
      </c>
      <c r="T6983" s="8">
        <f>[1]!b_anal_ptmyear($A6983,日期设置!$B$2)</f>
        <v>9.0410958904109592E-2</v>
      </c>
      <c r="U6983" s="8">
        <f>[1]!b_anal_termifexercise($A6983,日期设置!B$2)</f>
        <v>0</v>
      </c>
      <c r="V6983" s="10">
        <f>[1]!b_dq_dirtyprice(A6983,日期设置!$B$2)</f>
        <v>106.46899999999999</v>
      </c>
      <c r="W6983" s="11">
        <f>IF(U6983=0,ROUNDUP((Q6983-日期设置!$B$2)/365,0),ROUNDUP((R6983-日期设置!$B$2)/365,0))</f>
        <v>1</v>
      </c>
      <c r="X6983" s="18">
        <f>_xlfn.IFNA(VLOOKUP(A6983,过往入选债券!A:D,4,0),2)</f>
        <v>2</v>
      </c>
      <c r="Y6983">
        <f>_xlfn.IFNA(VLOOKUP(C6983,[2]Sheet1!$A:$A,1,0),3)</f>
        <v>3</v>
      </c>
    </row>
    <row r="6984" spans="1:25" hidden="1" x14ac:dyDescent="0.2">
      <c r="A6984" s="21" t="s">
        <v>7031</v>
      </c>
      <c r="B6984" s="21" t="s">
        <v>7032</v>
      </c>
      <c r="C6984" s="37" t="s">
        <v>7033</v>
      </c>
      <c r="D6984" s="26" t="str">
        <f>[1]!b_calc_yield(A6984,日期设置!$B$2,F6984,1,R6984,1,O6984,L6984,S6984,)</f>
        <v>Fetching...</v>
      </c>
      <c r="E6984" s="26">
        <f t="shared" si="218"/>
        <v>1.186928165093537</v>
      </c>
      <c r="F6984" s="18">
        <f>[1]!b_dq_cleanprice($A6984,日期设置!B$2)</f>
        <v>100.4644</v>
      </c>
      <c r="G6984" s="18" t="str">
        <f t="shared" si="219"/>
        <v>0.34 + 0</v>
      </c>
      <c r="H6984" s="27">
        <f>[1]!b_dq_pctchange($A6984,日期设置!$B$2,1)/100</f>
        <v>0</v>
      </c>
      <c r="I6984" s="26">
        <f>[1]!b_pq_pctchange(A6984,日期设置!$B$4,日期设置!$B$2,1)</f>
        <v>-1.8911814210399208E-3</v>
      </c>
      <c r="J6984" s="26">
        <f>[1]!b_pq_pctchange(A6984,日期设置!$C$4,日期设置!$B$2,1)</f>
        <v>-1.8911814210399208E-3</v>
      </c>
      <c r="K6984" s="52">
        <f>[1]!b_dq_amount($A6984,日期设置!B$2,2,10000)</f>
        <v>0</v>
      </c>
      <c r="L6984" s="26">
        <f>[1]!b_info_latestpar(A6984,日期设置!$B$2)</f>
        <v>100</v>
      </c>
      <c r="M6984" s="6">
        <f>[1]!b_info_outstandingbalance($A6984,日期设置!B$2)</f>
        <v>2</v>
      </c>
      <c r="N6984" s="7" t="str">
        <f>[1]!b_info_latestissurercreditrating2(A6984,日期设置!$B$2,"102","1")</f>
        <v>AA+</v>
      </c>
      <c r="O6984" s="8">
        <v>4.91</v>
      </c>
      <c r="P6984" s="9">
        <f>[1]!b_info_repurchasedate(A6984)</f>
        <v>0</v>
      </c>
      <c r="Q6984" s="8" t="s">
        <v>16913</v>
      </c>
      <c r="R6984" s="2" t="str">
        <f>IF((--IF(P6984=0,Q6984,P6984))&gt;(--日期设置!$B$2),IF(P6984=0,Q6984,P6984),Q6984)</f>
        <v>2021-07-26</v>
      </c>
      <c r="S6984" s="2" t="s">
        <v>18604</v>
      </c>
      <c r="T6984" s="8">
        <f>[1]!b_anal_ptmyear($A6984,日期设置!$B$2)</f>
        <v>0.34520547945205482</v>
      </c>
      <c r="U6984" s="8">
        <f>[1]!b_anal_termifexercise($A6984,日期设置!B$2)</f>
        <v>0</v>
      </c>
      <c r="V6984" s="10">
        <f>[1]!b_dq_dirtyprice(A6984,日期设置!$B$2)</f>
        <v>103.6794</v>
      </c>
      <c r="W6984" s="11">
        <f>IF(U6984=0,ROUNDUP((Q6984-日期设置!$B$2)/365,0),ROUNDUP((R6984-日期设置!$B$2)/365,0))</f>
        <v>1</v>
      </c>
      <c r="X6984" s="18">
        <f>_xlfn.IFNA(VLOOKUP(A6984,过往入选债券!A:D,4,0),2)</f>
        <v>2</v>
      </c>
      <c r="Y6984">
        <f>_xlfn.IFNA(VLOOKUP(C6984,[2]Sheet1!$A:$A,1,0),3)</f>
        <v>3</v>
      </c>
    </row>
    <row r="6985" spans="1:25" hidden="1" x14ac:dyDescent="0.2">
      <c r="A6985" s="28" t="s">
        <v>19289</v>
      </c>
      <c r="B6985" s="28" t="s">
        <v>19290</v>
      </c>
      <c r="C6985" s="38" t="s">
        <v>193</v>
      </c>
      <c r="D6985" s="26" t="str">
        <f>[1]!b_calc_yield(A6985,日期设置!$B$2,F6985,1,R6985,1,O6985,L6985,S6985,)</f>
        <v>Fetching...</v>
      </c>
      <c r="E6985" s="26">
        <f t="shared" si="218"/>
        <v>1.2716395224503296</v>
      </c>
      <c r="F6985" s="18">
        <f>[1]!b_dq_cleanprice($A6985,日期设置!B$2)</f>
        <v>99.866299999999995</v>
      </c>
      <c r="G6985" s="18" t="str">
        <f t="shared" si="219"/>
        <v>0.36 + 0</v>
      </c>
      <c r="H6985" s="27">
        <f>[1]!b_dq_pctchange($A6985,日期设置!$B$2,1)/100</f>
        <v>0</v>
      </c>
      <c r="I6985" s="26">
        <f>[1]!b_pq_pctchange(A6985,日期设置!$B$4,日期设置!$B$2,1)</f>
        <v>0</v>
      </c>
      <c r="J6985" s="26">
        <f>[1]!b_pq_pctchange(A6985,日期设置!$C$4,日期设置!$B$2,1)</f>
        <v>1.7726838433378859E-2</v>
      </c>
      <c r="K6985" s="52">
        <f>[1]!b_dq_amount($A6985,日期设置!B$2,2,10000)</f>
        <v>0</v>
      </c>
      <c r="L6985" s="26">
        <f>[1]!b_info_latestpar(A6985,日期设置!$B$2)</f>
        <v>100</v>
      </c>
      <c r="M6985" s="6">
        <f>[1]!b_info_outstandingbalance($A6985,日期设置!B$2)</f>
        <v>10</v>
      </c>
      <c r="N6985" s="7" t="str">
        <f>[1]!b_info_latestissurercreditrating2(A6985,日期设置!$B$2,"102","1")</f>
        <v>AAA</v>
      </c>
      <c r="O6985" s="8">
        <v>3.14</v>
      </c>
      <c r="P6985" s="9">
        <f>[1]!b_info_repurchasedate(A6985)</f>
        <v>0</v>
      </c>
      <c r="Q6985" s="8" t="s">
        <v>17639</v>
      </c>
      <c r="R6985" s="2" t="str">
        <f>IF((--IF(P6985=0,Q6985,P6985))&gt;(--日期设置!$B$2),IF(P6985=0,Q6985,P6985),Q6985)</f>
        <v>2021-08-04</v>
      </c>
      <c r="S6985" s="31" t="s">
        <v>19291</v>
      </c>
      <c r="T6985" s="8">
        <f>[1]!b_anal_ptmyear($A6985,日期设置!$B$2)</f>
        <v>0.36986301369863012</v>
      </c>
      <c r="U6985" s="8">
        <f>[1]!b_anal_termifexercise($A6985,日期设置!B$2)</f>
        <v>0</v>
      </c>
      <c r="V6985" s="10">
        <f>[1]!b_dq_dirtyprice(A6985,日期设置!$B$2)</f>
        <v>101.8449</v>
      </c>
      <c r="W6985" s="11">
        <f>IF(U6985=0,ROUNDUP((Q6985-日期设置!$B$2)/365,0),ROUNDUP((R6985-日期设置!$B$2)/365,0))</f>
        <v>1</v>
      </c>
      <c r="X6985" s="18">
        <f>_xlfn.IFNA(VLOOKUP(A6985,过往入选债券!A:D,4,0),2)</f>
        <v>2</v>
      </c>
      <c r="Y6985">
        <f>_xlfn.IFNA(VLOOKUP(C6985,[2]Sheet1!$A:$A,1,0),3)</f>
        <v>3</v>
      </c>
    </row>
    <row r="6986" spans="1:25" hidden="1" x14ac:dyDescent="0.2">
      <c r="A6986" s="21" t="s">
        <v>6958</v>
      </c>
      <c r="B6986" s="21" t="s">
        <v>6959</v>
      </c>
      <c r="C6986" s="37" t="s">
        <v>459</v>
      </c>
      <c r="D6986" s="26" t="str">
        <f>[1]!b_calc_yield(A6986,日期设置!$B$2,F6986,1,R6986,1,O6986,L6986,S6986,)</f>
        <v>Fetching...</v>
      </c>
      <c r="E6986" s="26">
        <f t="shared" si="218"/>
        <v>7.3771922805537127</v>
      </c>
      <c r="F6986" s="18">
        <f>[1]!b_dq_cleanprice($A6986,日期设置!B$2)</f>
        <v>105.53279999999999</v>
      </c>
      <c r="G6986" s="18" t="str">
        <f t="shared" si="219"/>
        <v>2.26 + 0</v>
      </c>
      <c r="H6986" s="27">
        <f>[1]!b_dq_pctchange($A6986,日期设置!$B$2,1)/100</f>
        <v>0</v>
      </c>
      <c r="I6986" s="26">
        <f>[1]!b_pq_pctchange(A6986,日期设置!$B$4,日期设置!$B$2,1)</f>
        <v>0</v>
      </c>
      <c r="J6986" s="26">
        <f>[1]!b_pq_pctchange(A6986,日期设置!$C$4,日期设置!$B$2,1)</f>
        <v>0</v>
      </c>
      <c r="K6986" s="52">
        <f>[1]!b_dq_amount($A6986,日期设置!B$2,2,10000)</f>
        <v>0</v>
      </c>
      <c r="L6986" s="26">
        <f>[1]!b_info_latestpar(A6986,日期设置!$B$2)</f>
        <v>100</v>
      </c>
      <c r="M6986" s="6">
        <f>[1]!b_info_outstandingbalance($A6986,日期设置!B$2)</f>
        <v>5</v>
      </c>
      <c r="N6986" s="7" t="str">
        <f>[1]!b_info_latestissurercreditrating2(A6986,日期设置!$B$2,"102","1")</f>
        <v>AA+</v>
      </c>
      <c r="O6986" s="8">
        <v>6.03</v>
      </c>
      <c r="P6986" s="9">
        <f>[1]!b_info_repurchasedate(A6986)</f>
        <v>0</v>
      </c>
      <c r="Q6986" s="8" t="s">
        <v>16874</v>
      </c>
      <c r="R6986" s="2" t="str">
        <f>IF((--IF(P6986=0,Q6986,P6986))&gt;(--日期设置!$B$2),IF(P6986=0,Q6986,P6986),Q6986)</f>
        <v>2023-06-26</v>
      </c>
      <c r="S6986" s="2" t="s">
        <v>18560</v>
      </c>
      <c r="T6986" s="8">
        <f>[1]!b_anal_ptmyear($A6986,日期设置!$B$2)</f>
        <v>2.2630136986301368</v>
      </c>
      <c r="U6986" s="8">
        <f>[1]!b_anal_termifexercise($A6986,日期设置!B$2)</f>
        <v>0</v>
      </c>
      <c r="V6986" s="10">
        <f>[1]!b_dq_dirtyprice(A6986,日期设置!$B$2)</f>
        <v>109.9768</v>
      </c>
      <c r="W6986" s="11">
        <f>IF(U6986=0,ROUNDUP((Q6986-日期设置!$B$2)/365,0),ROUNDUP((R6986-日期设置!$B$2)/365,0))</f>
        <v>3</v>
      </c>
      <c r="X6986" s="18">
        <f>_xlfn.IFNA(VLOOKUP(A6986,过往入选债券!A:D,4,0),2)</f>
        <v>2</v>
      </c>
      <c r="Y6986">
        <f>_xlfn.IFNA(VLOOKUP(C6986,[2]Sheet1!$A:$A,1,0),3)</f>
        <v>3</v>
      </c>
    </row>
    <row r="6987" spans="1:25" hidden="1" x14ac:dyDescent="0.2">
      <c r="A6987" s="21" t="s">
        <v>8316</v>
      </c>
      <c r="B6987" s="21" t="s">
        <v>8317</v>
      </c>
      <c r="C6987" s="37" t="s">
        <v>8318</v>
      </c>
      <c r="D6987" s="26" t="str">
        <f>[1]!b_calc_yield(A6987,日期设置!$B$2,F6987,1,R6987,1,O6987,L6987,S6987,)</f>
        <v>Fetching...</v>
      </c>
      <c r="E6987" s="26">
        <f t="shared" si="218"/>
        <v>3.4138906372039646</v>
      </c>
      <c r="F6987" s="18">
        <f>[1]!b_dq_cleanprice($A6987,日期设置!B$2)</f>
        <v>101.1105</v>
      </c>
      <c r="G6987" s="18" t="str">
        <f t="shared" si="219"/>
        <v>1.03 + 0</v>
      </c>
      <c r="H6987" s="27">
        <f>[1]!b_dq_pctchange($A6987,日期设置!$B$2,1)/100</f>
        <v>0</v>
      </c>
      <c r="I6987" s="26">
        <f>[1]!b_pq_pctchange(A6987,日期设置!$B$4,日期设置!$B$2,1)</f>
        <v>-1.1866795223615372E-2</v>
      </c>
      <c r="J6987" s="26">
        <f>[1]!b_pq_pctchange(A6987,日期设置!$C$4,日期设置!$B$2,1)</f>
        <v>0.14658908010399516</v>
      </c>
      <c r="K6987" s="52">
        <f>[1]!b_dq_amount($A6987,日期设置!B$2,2,10000)</f>
        <v>0</v>
      </c>
      <c r="L6987" s="26">
        <f>[1]!b_info_latestpar(A6987,日期设置!$B$2)</f>
        <v>100</v>
      </c>
      <c r="M6987" s="6">
        <f>[1]!b_info_outstandingbalance($A6987,日期设置!B$2)</f>
        <v>6.6</v>
      </c>
      <c r="N6987" s="7" t="str">
        <f>[1]!b_info_latestissurercreditrating2(A6987,日期设置!$B$2,"102","1")</f>
        <v>AA+</v>
      </c>
      <c r="O6987" s="8">
        <v>4.55</v>
      </c>
      <c r="P6987" s="9">
        <f>[1]!b_info_repurchasedate(A6987)</f>
        <v>0</v>
      </c>
      <c r="Q6987" s="8" t="s">
        <v>16993</v>
      </c>
      <c r="R6987" s="2" t="str">
        <f>IF((--IF(P6987=0,Q6987,P6987))&gt;(--日期设置!$B$2),IF(P6987=0,Q6987,P6987),Q6987)</f>
        <v>2022-04-04</v>
      </c>
      <c r="S6987" s="2" t="s">
        <v>18040</v>
      </c>
      <c r="T6987" s="8">
        <f>[1]!b_anal_ptmyear($A6987,日期设置!$B$2)</f>
        <v>1.0356164383561643</v>
      </c>
      <c r="U6987" s="8">
        <f>[1]!b_anal_termifexercise($A6987,日期设置!B$2)</f>
        <v>0</v>
      </c>
      <c r="V6987" s="10">
        <f>[1]!b_dq_dirtyprice(A6987,日期设置!$B$2)</f>
        <v>105.4984</v>
      </c>
      <c r="W6987" s="11">
        <f>IF(U6987=0,ROUNDUP((Q6987-日期设置!$B$2)/365,0),ROUNDUP((R6987-日期设置!$B$2)/365,0))</f>
        <v>2</v>
      </c>
      <c r="X6987" s="18">
        <f>_xlfn.IFNA(VLOOKUP(A6987,过往入选债券!A:D,4,0),2)</f>
        <v>2</v>
      </c>
      <c r="Y6987">
        <f>_xlfn.IFNA(VLOOKUP(C6987,[2]Sheet1!$A:$A,1,0),3)</f>
        <v>3</v>
      </c>
    </row>
    <row r="6988" spans="1:25" hidden="1" x14ac:dyDescent="0.2">
      <c r="A6988" s="21" t="s">
        <v>8100</v>
      </c>
      <c r="B6988" s="21" t="s">
        <v>8101</v>
      </c>
      <c r="C6988" s="37" t="s">
        <v>126</v>
      </c>
      <c r="D6988" s="26" t="str">
        <f>[1]!b_calc_yield(A6988,日期设置!$B$2,F6988,1,R6988,1,O6988,L6988,S6988,)</f>
        <v>Fetching...</v>
      </c>
      <c r="E6988" s="26">
        <f t="shared" si="218"/>
        <v>3.2864223026323192</v>
      </c>
      <c r="F6988" s="18">
        <f>[1]!b_dq_cleanprice($A6988,日期设置!B$2)</f>
        <v>100.4508</v>
      </c>
      <c r="G6988" s="18" t="str">
        <f t="shared" si="219"/>
        <v>0.95 + 0</v>
      </c>
      <c r="H6988" s="27">
        <f>[1]!b_dq_pctchange($A6988,日期设置!$B$2,1)/100</f>
        <v>0</v>
      </c>
      <c r="I6988" s="26">
        <f>[1]!b_pq_pctchange(A6988,日期设置!$B$4,日期设置!$B$2,1)</f>
        <v>0</v>
      </c>
      <c r="J6988" s="26">
        <f>[1]!b_pq_pctchange(A6988,日期设置!$C$4,日期设置!$B$2,1)</f>
        <v>-0.1686535050014718</v>
      </c>
      <c r="K6988" s="52">
        <f>[1]!b_dq_amount($A6988,日期设置!B$2,2,10000)</f>
        <v>0</v>
      </c>
      <c r="L6988" s="26">
        <f>[1]!b_info_latestpar(A6988,日期设置!$B$2)</f>
        <v>100</v>
      </c>
      <c r="M6988" s="6">
        <f>[1]!b_info_outstandingbalance($A6988,日期设置!B$2)</f>
        <v>5</v>
      </c>
      <c r="N6988" s="7" t="str">
        <f>[1]!b_info_latestissurercreditrating2(A6988,日期设置!$B$2,"102","1")</f>
        <v>AAA</v>
      </c>
      <c r="O6988" s="8">
        <v>3.93</v>
      </c>
      <c r="P6988" s="9">
        <f>[1]!b_info_repurchasedate(A6988)</f>
        <v>0</v>
      </c>
      <c r="Q6988" s="8" t="s">
        <v>17209</v>
      </c>
      <c r="R6988" s="2" t="str">
        <f>IF((--IF(P6988=0,Q6988,P6988))&gt;(--日期设置!$B$2),IF(P6988=0,Q6988,P6988),Q6988)</f>
        <v>2022-03-06</v>
      </c>
      <c r="S6988" s="2" t="s">
        <v>18386</v>
      </c>
      <c r="T6988" s="8">
        <f>[1]!b_anal_ptmyear($A6988,日期设置!$B$2)</f>
        <v>0.95616438356164379</v>
      </c>
      <c r="U6988" s="8">
        <f>[1]!b_anal_termifexercise($A6988,日期设置!B$2)</f>
        <v>0</v>
      </c>
      <c r="V6988" s="10">
        <f>[1]!b_dq_dirtyprice(A6988,日期设置!$B$2)</f>
        <v>100.62309999999999</v>
      </c>
      <c r="W6988" s="11">
        <f>IF(U6988=0,ROUNDUP((Q6988-日期设置!$B$2)/365,0),ROUNDUP((R6988-日期设置!$B$2)/365,0))</f>
        <v>1</v>
      </c>
      <c r="X6988" s="18">
        <f>_xlfn.IFNA(VLOOKUP(A6988,过往入选债券!A:D,4,0),2)</f>
        <v>2</v>
      </c>
      <c r="Y6988">
        <f>_xlfn.IFNA(VLOOKUP(C6988,[2]Sheet1!$A:$A,1,0),3)</f>
        <v>3</v>
      </c>
    </row>
    <row r="6989" spans="1:25" hidden="1" x14ac:dyDescent="0.2">
      <c r="A6989" s="21" t="s">
        <v>7224</v>
      </c>
      <c r="B6989" s="21" t="s">
        <v>7225</v>
      </c>
      <c r="C6989" s="37" t="s">
        <v>5967</v>
      </c>
      <c r="D6989" s="26" t="str">
        <f>[1]!b_calc_yield(A6989,日期设置!$B$2,F6989,1,R6989,1,O6989,L6989,S6989,)</f>
        <v>Fetching...</v>
      </c>
      <c r="E6989" s="26">
        <f t="shared" si="218"/>
        <v>1.5536180598399119</v>
      </c>
      <c r="F6989" s="18">
        <f>[1]!b_dq_cleanprice($A6989,日期设置!B$2)</f>
        <v>100.5185</v>
      </c>
      <c r="G6989" s="18" t="str">
        <f t="shared" si="219"/>
        <v>0.45 + 0</v>
      </c>
      <c r="H6989" s="27">
        <f>[1]!b_dq_pctchange($A6989,日期设置!$B$2,1)/100</f>
        <v>0</v>
      </c>
      <c r="I6989" s="26">
        <f>[1]!b_pq_pctchange(A6989,日期设置!$B$4,日期设置!$B$2,1)</f>
        <v>0</v>
      </c>
      <c r="J6989" s="26">
        <f>[1]!b_pq_pctchange(A6989,日期设置!$C$4,日期设置!$B$2,1)</f>
        <v>-0.12479618775466371</v>
      </c>
      <c r="K6989" s="52">
        <f>[1]!b_dq_amount($A6989,日期设置!B$2,2,10000)</f>
        <v>0</v>
      </c>
      <c r="L6989" s="26">
        <f>[1]!b_info_latestpar(A6989,日期设置!$B$2)</f>
        <v>100</v>
      </c>
      <c r="M6989" s="6">
        <f>[1]!b_info_outstandingbalance($A6989,日期设置!B$2)</f>
        <v>10</v>
      </c>
      <c r="N6989" s="7" t="str">
        <f>[1]!b_info_latestissurercreditrating2(A6989,日期设置!$B$2,"102","1")</f>
        <v>AAA</v>
      </c>
      <c r="O6989" s="8">
        <v>4.6900000000000004</v>
      </c>
      <c r="P6989" s="9">
        <f>[1]!b_info_repurchasedate(A6989)</f>
        <v>0</v>
      </c>
      <c r="Q6989" s="8" t="s">
        <v>16154</v>
      </c>
      <c r="R6989" s="2" t="str">
        <f>IF((--IF(P6989=0,Q6989,P6989))&gt;(--日期设置!$B$2),IF(P6989=0,Q6989,P6989),Q6989)</f>
        <v>2021-09-03</v>
      </c>
      <c r="S6989" s="2" t="s">
        <v>17943</v>
      </c>
      <c r="T6989" s="8">
        <f>[1]!b_anal_ptmyear($A6989,日期设置!$B$2)</f>
        <v>0.45205479452054792</v>
      </c>
      <c r="U6989" s="8">
        <f>[1]!b_anal_termifexercise($A6989,日期设置!B$2)</f>
        <v>0</v>
      </c>
      <c r="V6989" s="10">
        <f>[1]!b_dq_dirtyprice(A6989,日期设置!$B$2)</f>
        <v>103.08839999999999</v>
      </c>
      <c r="W6989" s="11">
        <f>IF(U6989=0,ROUNDUP((Q6989-日期设置!$B$2)/365,0),ROUNDUP((R6989-日期设置!$B$2)/365,0))</f>
        <v>1</v>
      </c>
      <c r="X6989" s="18">
        <f>_xlfn.IFNA(VLOOKUP(A6989,过往入选债券!A:D,4,0),2)</f>
        <v>2</v>
      </c>
      <c r="Y6989">
        <f>_xlfn.IFNA(VLOOKUP(C6989,[2]Sheet1!$A:$A,1,0),3)</f>
        <v>3</v>
      </c>
    </row>
    <row r="6990" spans="1:25" hidden="1" x14ac:dyDescent="0.2">
      <c r="A6990" s="21" t="s">
        <v>13278</v>
      </c>
      <c r="B6990" s="21" t="s">
        <v>13279</v>
      </c>
      <c r="C6990" s="37" t="s">
        <v>1098</v>
      </c>
      <c r="D6990" s="26" t="str">
        <f>[1]!b_calc_yield(A6990,日期设置!$B$2,F6990,1,R6990,1,O6990,L6990,S6990,)</f>
        <v>Fetching...</v>
      </c>
      <c r="E6990" s="26">
        <f t="shared" si="218"/>
        <v>17.781433194546814</v>
      </c>
      <c r="F6990" s="18">
        <f>[1]!b_dq_cleanprice($A6990,日期设置!B$2)</f>
        <v>59.798000000000002</v>
      </c>
      <c r="G6990" s="18" t="str">
        <f t="shared" si="219"/>
        <v>2.32 + 0</v>
      </c>
      <c r="H6990" s="27">
        <f>[1]!b_dq_pctchange($A6990,日期设置!$B$2,1)/100</f>
        <v>0</v>
      </c>
      <c r="I6990" s="26">
        <f>[1]!b_pq_pctchange(A6990,日期设置!$B$4,日期设置!$B$2,1)</f>
        <v>3.5119464712441129E-3</v>
      </c>
      <c r="J6990" s="26">
        <f>[1]!b_pq_pctchange(A6990,日期设置!$C$4,日期设置!$B$2,1)</f>
        <v>5.1198479438623296E-2</v>
      </c>
      <c r="K6990" s="52">
        <f>[1]!b_dq_amount($A6990,日期设置!B$2,2,10000)</f>
        <v>0</v>
      </c>
      <c r="L6990" s="26">
        <f>[1]!b_info_latestpar(A6990,日期设置!$B$2)</f>
        <v>60</v>
      </c>
      <c r="M6990" s="6">
        <f>[1]!b_info_outstandingbalance($A6990,日期设置!B$2)</f>
        <v>3.6</v>
      </c>
      <c r="N6990" s="7" t="str">
        <f>[1]!b_info_latestissurercreditrating2(A6990,日期设置!$B$2,"102","1")</f>
        <v>AA</v>
      </c>
      <c r="O6990" s="8">
        <v>4.13</v>
      </c>
      <c r="P6990" s="9">
        <f>[1]!b_info_repurchasedate(A6990)</f>
        <v>0</v>
      </c>
      <c r="Q6990" s="8" t="s">
        <v>16706</v>
      </c>
      <c r="R6990" s="2" t="str">
        <f>IF((--IF(P6990=0,Q6990,P6990))&gt;(--日期设置!$B$2),IF(P6990=0,Q6990,P6990),Q6990)</f>
        <v>2023-07-20</v>
      </c>
      <c r="S6990" s="2" t="s">
        <v>18719</v>
      </c>
      <c r="T6990" s="8">
        <f>[1]!b_anal_ptmyear($A6990,日期设置!$B$2)</f>
        <v>2.3287671232876712</v>
      </c>
      <c r="U6990" s="8">
        <f>[1]!b_anal_termifexercise($A6990,日期设置!B$2)</f>
        <v>0</v>
      </c>
      <c r="V6990" s="10">
        <f>[1]!b_dq_dirtyprice(A6990,日期设置!$B$2)</f>
        <v>61.461300000000001</v>
      </c>
      <c r="W6990" s="11">
        <f>IF(U6990=0,ROUNDUP((Q6990-日期设置!$B$2)/365,0),ROUNDUP((R6990-日期设置!$B$2)/365,0))</f>
        <v>3</v>
      </c>
      <c r="X6990" s="18">
        <f>_xlfn.IFNA(VLOOKUP(A6990,过往入选债券!A:D,4,0),2)</f>
        <v>2</v>
      </c>
      <c r="Y6990">
        <f>_xlfn.IFNA(VLOOKUP(C6990,[2]Sheet1!$A:$A,1,0),3)</f>
        <v>3</v>
      </c>
    </row>
    <row r="6991" spans="1:25" hidden="1" x14ac:dyDescent="0.2">
      <c r="A6991" s="21" t="s">
        <v>2731</v>
      </c>
      <c r="B6991" s="21" t="s">
        <v>2732</v>
      </c>
      <c r="C6991" s="37" t="s">
        <v>2733</v>
      </c>
      <c r="D6991" s="26" t="str">
        <f>[1]!b_calc_yield(A6991,日期设置!$B$2,F6991,1,R6991,1,O6991,L6991,S6991,)</f>
        <v>Fetching...</v>
      </c>
      <c r="E6991" s="26">
        <f t="shared" si="218"/>
        <v>3.3701641063179411</v>
      </c>
      <c r="F6991" s="18">
        <f>[1]!b_dq_cleanprice($A6991,日期设置!B$2)</f>
        <v>101.0067</v>
      </c>
      <c r="G6991" s="18" t="str">
        <f t="shared" si="219"/>
        <v>0.98 + 0</v>
      </c>
      <c r="H6991" s="27">
        <f>[1]!b_dq_pctchange($A6991,日期设置!$B$2,1)/100</f>
        <v>0</v>
      </c>
      <c r="I6991" s="26">
        <f>[1]!b_pq_pctchange(A6991,日期设置!$B$4,日期设置!$B$2,1)</f>
        <v>0</v>
      </c>
      <c r="J6991" s="26">
        <f>[1]!b_pq_pctchange(A6991,日期设置!$C$4,日期设置!$B$2,1)</f>
        <v>0</v>
      </c>
      <c r="K6991" s="52">
        <f>[1]!b_dq_amount($A6991,日期设置!B$2,2,10000)</f>
        <v>0</v>
      </c>
      <c r="L6991" s="26">
        <f>[1]!b_info_latestpar(A6991,日期设置!$B$2)</f>
        <v>100</v>
      </c>
      <c r="M6991" s="6">
        <f>[1]!b_info_outstandingbalance($A6991,日期设置!B$2)</f>
        <v>4</v>
      </c>
      <c r="N6991" s="7">
        <f>[1]!b_info_latestissurercreditrating2(A6991,日期设置!$B$2,"102","1")</f>
        <v>0</v>
      </c>
      <c r="O6991" s="8">
        <v>4.5</v>
      </c>
      <c r="P6991" s="9">
        <f>[1]!b_info_repurchasedate(A6991)</f>
        <v>0</v>
      </c>
      <c r="Q6991" s="8" t="s">
        <v>16638</v>
      </c>
      <c r="R6991" s="2" t="str">
        <f>IF((--IF(P6991=0,Q6991,P6991))&gt;(--日期设置!$B$2),IF(P6991=0,Q6991,P6991),Q6991)</f>
        <v>2022-03-15</v>
      </c>
      <c r="S6991" s="2" t="s">
        <v>18387</v>
      </c>
      <c r="T6991" s="8">
        <f>[1]!b_anal_ptmyear($A6991,日期设置!$B$2)</f>
        <v>0.98082191780821915</v>
      </c>
      <c r="U6991" s="8">
        <f>[1]!b_anal_termifexercise($A6991,日期设置!B$2)</f>
        <v>0</v>
      </c>
      <c r="V6991" s="10">
        <f>[1]!b_dq_dirtyprice(A6991,日期设置!$B$2)</f>
        <v>101.093</v>
      </c>
      <c r="W6991" s="11">
        <f>IF(U6991=0,ROUNDUP((Q6991-日期设置!$B$2)/365,0),ROUNDUP((R6991-日期设置!$B$2)/365,0))</f>
        <v>1</v>
      </c>
      <c r="X6991" s="18">
        <f>_xlfn.IFNA(VLOOKUP(A6991,过往入选债券!A:D,4,0),2)</f>
        <v>2</v>
      </c>
      <c r="Y6991">
        <f>_xlfn.IFNA(VLOOKUP(C6991,[2]Sheet1!$A:$A,1,0),3)</f>
        <v>3</v>
      </c>
    </row>
    <row r="6992" spans="1:25" hidden="1" x14ac:dyDescent="0.2">
      <c r="A6992" s="21" t="s">
        <v>8683</v>
      </c>
      <c r="B6992" s="21" t="s">
        <v>8684</v>
      </c>
      <c r="C6992" s="37" t="s">
        <v>5400</v>
      </c>
      <c r="D6992" s="26" t="str">
        <f>[1]!b_calc_yield(A6992,日期设置!$B$2,F6992,1,R6992,1,O6992,L6992,S6992,)</f>
        <v>Fetching...</v>
      </c>
      <c r="E6992" s="26">
        <f t="shared" si="218"/>
        <v>4.0802342961718807</v>
      </c>
      <c r="F6992" s="18">
        <f>[1]!b_dq_cleanprice($A6992,日期设置!B$2)</f>
        <v>100.6538</v>
      </c>
      <c r="G6992" s="18" t="str">
        <f t="shared" si="219"/>
        <v>3.22 + 1.22</v>
      </c>
      <c r="H6992" s="27">
        <f>[1]!b_dq_pctchange($A6992,日期设置!$B$2,1)/100</f>
        <v>0</v>
      </c>
      <c r="I6992" s="26">
        <f>[1]!b_pq_pctchange(A6992,日期设置!$B$4,日期设置!$B$2,1)</f>
        <v>0</v>
      </c>
      <c r="J6992" s="26">
        <f>[1]!b_pq_pctchange(A6992,日期设置!$C$4,日期设置!$B$2,1)</f>
        <v>-0.31089150292617307</v>
      </c>
      <c r="K6992" s="52">
        <f>[1]!b_dq_amount($A6992,日期设置!B$2,2,10000)</f>
        <v>0</v>
      </c>
      <c r="L6992" s="26">
        <f>[1]!b_info_latestpar(A6992,日期设置!$B$2)</f>
        <v>100</v>
      </c>
      <c r="M6992" s="6">
        <f>[1]!b_info_outstandingbalance($A6992,日期设置!B$2)</f>
        <v>4</v>
      </c>
      <c r="N6992" s="7" t="str">
        <f>[1]!b_info_latestissurercreditrating2(A6992,日期设置!$B$2,"102","1")</f>
        <v>AAA</v>
      </c>
      <c r="O6992" s="8">
        <v>4</v>
      </c>
      <c r="P6992" s="9" t="str">
        <f>[1]!b_info_repurchasedate(A6992)</f>
        <v>2022-06-11</v>
      </c>
      <c r="Q6992" s="8" t="s">
        <v>16395</v>
      </c>
      <c r="R6992" s="2" t="str">
        <f>IF((--IF(P6992=0,Q6992,P6992))&gt;(--日期设置!$B$2),IF(P6992=0,Q6992,P6992),Q6992)</f>
        <v>2022-06-11</v>
      </c>
      <c r="S6992" s="2" t="s">
        <v>18167</v>
      </c>
      <c r="T6992" s="8">
        <f>[1]!b_anal_ptmyear($A6992,日期设置!$B$2)</f>
        <v>3.2219178082191782</v>
      </c>
      <c r="U6992" s="8">
        <f>[1]!b_anal_termifexercise($A6992,日期设置!B$2)</f>
        <v>1.2219178082191782</v>
      </c>
      <c r="V6992" s="10">
        <f>[1]!b_dq_dirtyprice(A6992,日期设置!$B$2)</f>
        <v>103.76609999999999</v>
      </c>
      <c r="W6992" s="11">
        <f>IF(U6992=0,ROUNDUP((Q6992-日期设置!$B$2)/365,0),ROUNDUP((R6992-日期设置!$B$2)/365,0))</f>
        <v>2</v>
      </c>
      <c r="X6992" s="18">
        <f>_xlfn.IFNA(VLOOKUP(A6992,过往入选债券!A:D,4,0),2)</f>
        <v>2</v>
      </c>
      <c r="Y6992">
        <f>_xlfn.IFNA(VLOOKUP(C6992,[2]Sheet1!$A:$A,1,0),3)</f>
        <v>3</v>
      </c>
    </row>
    <row r="6993" spans="1:25" hidden="1" x14ac:dyDescent="0.2">
      <c r="A6993" s="21" t="s">
        <v>5474</v>
      </c>
      <c r="B6993" s="21" t="s">
        <v>5475</v>
      </c>
      <c r="C6993" s="37" t="s">
        <v>313</v>
      </c>
      <c r="D6993" s="26" t="str">
        <f>[1]!b_calc_yield(A6993,日期设置!$B$2,F6993,1,R6993,1,O6993,L6993,S6993,)</f>
        <v>Fetching...</v>
      </c>
      <c r="E6993" s="26">
        <f t="shared" si="218"/>
        <v>0.73384945427028558</v>
      </c>
      <c r="F6993" s="18">
        <f>[1]!b_dq_cleanprice($A6993,日期设置!B$2)</f>
        <v>100.2829</v>
      </c>
      <c r="G6993" s="18" t="str">
        <f t="shared" si="219"/>
        <v>0.21 + 0</v>
      </c>
      <c r="H6993" s="27">
        <f>[1]!b_dq_pctchange($A6993,日期设置!$B$2,1)/100</f>
        <v>0</v>
      </c>
      <c r="I6993" s="26">
        <f>[1]!b_pq_pctchange(A6993,日期设置!$B$4,日期设置!$B$2,1)</f>
        <v>0</v>
      </c>
      <c r="J6993" s="26">
        <f>[1]!b_pq_pctchange(A6993,日期设置!$C$4,日期设置!$B$2,1)</f>
        <v>-2.4624255789188188E-2</v>
      </c>
      <c r="K6993" s="52">
        <f>[1]!b_dq_amount($A6993,日期设置!B$2,2,10000)</f>
        <v>0</v>
      </c>
      <c r="L6993" s="26">
        <f>[1]!b_info_latestpar(A6993,日期设置!$B$2)</f>
        <v>100</v>
      </c>
      <c r="M6993" s="6">
        <f>[1]!b_info_outstandingbalance($A6993,日期设置!B$2)</f>
        <v>3</v>
      </c>
      <c r="N6993" s="7" t="str">
        <f>[1]!b_info_latestissurercreditrating2(A6993,日期设置!$B$2,"102","1")</f>
        <v>AA</v>
      </c>
      <c r="O6993" s="8">
        <v>4.9000000000000004</v>
      </c>
      <c r="P6993" s="9">
        <f>[1]!b_info_repurchasedate(A6993)</f>
        <v>0</v>
      </c>
      <c r="Q6993" s="8" t="s">
        <v>16138</v>
      </c>
      <c r="R6993" s="2" t="str">
        <f>IF((--IF(P6993=0,Q6993,P6993))&gt;(--日期设置!$B$2),IF(P6993=0,Q6993,P6993),Q6993)</f>
        <v>2021-06-08</v>
      </c>
      <c r="S6993" s="2" t="s">
        <v>17925</v>
      </c>
      <c r="T6993" s="8">
        <f>[1]!b_anal_ptmyear($A6993,日期设置!$B$2)</f>
        <v>0.21369863013698631</v>
      </c>
      <c r="U6993" s="8">
        <f>[1]!b_anal_termifexercise($A6993,日期设置!B$2)</f>
        <v>0</v>
      </c>
      <c r="V6993" s="10">
        <f>[1]!b_dq_dirtyprice(A6993,日期设置!$B$2)</f>
        <v>104.1358</v>
      </c>
      <c r="W6993" s="11">
        <f>IF(U6993=0,ROUNDUP((Q6993-日期设置!$B$2)/365,0),ROUNDUP((R6993-日期设置!$B$2)/365,0))</f>
        <v>1</v>
      </c>
      <c r="X6993" s="18">
        <f>_xlfn.IFNA(VLOOKUP(A6993,过往入选债券!A:D,4,0),2)</f>
        <v>2</v>
      </c>
      <c r="Y6993">
        <f>_xlfn.IFNA(VLOOKUP(C6993,[2]Sheet1!$A:$A,1,0),3)</f>
        <v>3</v>
      </c>
    </row>
    <row r="6994" spans="1:25" hidden="1" x14ac:dyDescent="0.2">
      <c r="A6994" s="21" t="s">
        <v>13457</v>
      </c>
      <c r="B6994" s="21" t="s">
        <v>13458</v>
      </c>
      <c r="C6994" s="37" t="s">
        <v>1074</v>
      </c>
      <c r="D6994" s="26" t="str">
        <f>[1]!b_calc_yield(A6994,日期设置!$B$2,F6994,1,R6994,1,O6994,L6994,S6994,)</f>
        <v>Fetching...</v>
      </c>
      <c r="E6994" s="26">
        <f t="shared" si="218"/>
        <v>16.596497458475156</v>
      </c>
      <c r="F6994" s="18">
        <f>[1]!b_dq_cleanprice($A6994,日期设置!B$2)</f>
        <v>59.398899999999998</v>
      </c>
      <c r="G6994" s="18" t="str">
        <f t="shared" si="219"/>
        <v>2.58 + 0</v>
      </c>
      <c r="H6994" s="27">
        <f>[1]!b_dq_pctchange($A6994,日期设置!$B$2,1)/100</f>
        <v>0</v>
      </c>
      <c r="I6994" s="26">
        <f>[1]!b_pq_pctchange(A6994,日期设置!$B$4,日期设置!$B$2,1)</f>
        <v>0</v>
      </c>
      <c r="J6994" s="26">
        <f>[1]!b_pq_pctchange(A6994,日期设置!$C$4,日期设置!$B$2,1)</f>
        <v>0</v>
      </c>
      <c r="K6994" s="52">
        <f>[1]!b_dq_amount($A6994,日期设置!B$2,2,10000)</f>
        <v>0</v>
      </c>
      <c r="L6994" s="26">
        <f>[1]!b_info_latestpar(A6994,日期设置!$B$2)</f>
        <v>60</v>
      </c>
      <c r="M6994" s="6">
        <f>[1]!b_info_outstandingbalance($A6994,日期设置!B$2)</f>
        <v>6</v>
      </c>
      <c r="N6994" s="7" t="str">
        <f>[1]!b_info_latestissurercreditrating2(A6994,日期设置!$B$2,"102","1")</f>
        <v>AA</v>
      </c>
      <c r="O6994" s="8">
        <v>3.42</v>
      </c>
      <c r="P6994" s="9">
        <f>[1]!b_info_repurchasedate(A6994)</f>
        <v>0</v>
      </c>
      <c r="Q6994" s="8" t="s">
        <v>16325</v>
      </c>
      <c r="R6994" s="2" t="str">
        <f>IF((--IF(P6994=0,Q6994,P6994))&gt;(--日期设置!$B$2),IF(P6994=0,Q6994,P6994),Q6994)</f>
        <v>2023-10-20</v>
      </c>
      <c r="S6994" s="2" t="s">
        <v>18053</v>
      </c>
      <c r="T6994" s="8">
        <f>[1]!b_anal_ptmyear($A6994,日期设置!$B$2)</f>
        <v>2.580821917808219</v>
      </c>
      <c r="U6994" s="8">
        <f>[1]!b_anal_termifexercise($A6994,日期设置!B$2)</f>
        <v>0</v>
      </c>
      <c r="V6994" s="10">
        <f>[1]!b_dq_dirtyprice(A6994,日期设置!$B$2)</f>
        <v>60.259099999999997</v>
      </c>
      <c r="W6994" s="11">
        <f>IF(U6994=0,ROUNDUP((Q6994-日期设置!$B$2)/365,0),ROUNDUP((R6994-日期设置!$B$2)/365,0))</f>
        <v>3</v>
      </c>
      <c r="X6994" s="18">
        <f>_xlfn.IFNA(VLOOKUP(A6994,过往入选债券!A:D,4,0),2)</f>
        <v>2</v>
      </c>
      <c r="Y6994">
        <f>_xlfn.IFNA(VLOOKUP(C6994,[2]Sheet1!$A:$A,1,0),3)</f>
        <v>3</v>
      </c>
    </row>
    <row r="6995" spans="1:25" hidden="1" x14ac:dyDescent="0.2">
      <c r="A6995" s="21" t="s">
        <v>2749</v>
      </c>
      <c r="B6995" s="21" t="s">
        <v>2750</v>
      </c>
      <c r="C6995" s="37" t="s">
        <v>1254</v>
      </c>
      <c r="D6995" s="26" t="str">
        <f>[1]!b_calc_yield(A6995,日期设置!$B$2,F6995,1,R6995,1,O6995,L6995,S6995,)</f>
        <v>Fetching...</v>
      </c>
      <c r="E6995" s="26">
        <f t="shared" si="218"/>
        <v>3.4042300380228152</v>
      </c>
      <c r="F6995" s="18">
        <f>[1]!b_dq_cleanprice($A6995,日期设置!B$2)</f>
        <v>100.9556</v>
      </c>
      <c r="G6995" s="18" t="str">
        <f t="shared" si="219"/>
        <v>0.99 + 0</v>
      </c>
      <c r="H6995" s="27">
        <f>[1]!b_dq_pctchange($A6995,日期设置!$B$2,1)/100</f>
        <v>0</v>
      </c>
      <c r="I6995" s="26">
        <f>[1]!b_pq_pctchange(A6995,日期设置!$B$4,日期设置!$B$2,1)</f>
        <v>-1.0993723673249694E-2</v>
      </c>
      <c r="J6995" s="26">
        <f>[1]!b_pq_pctchange(A6995,日期设置!$C$4,日期设置!$B$2,1)</f>
        <v>0.30063684142548974</v>
      </c>
      <c r="K6995" s="52">
        <f>[1]!b_dq_amount($A6995,日期设置!B$2,2,10000)</f>
        <v>0</v>
      </c>
      <c r="L6995" s="26">
        <f>[1]!b_info_latestpar(A6995,日期设置!$B$2)</f>
        <v>100</v>
      </c>
      <c r="M6995" s="6">
        <f>[1]!b_info_outstandingbalance($A6995,日期设置!B$2)</f>
        <v>5</v>
      </c>
      <c r="N6995" s="7">
        <f>[1]!b_info_latestissurercreditrating2(A6995,日期设置!$B$2,"102","1")</f>
        <v>0</v>
      </c>
      <c r="O6995" s="8">
        <v>4.43</v>
      </c>
      <c r="P6995" s="9">
        <f>[1]!b_info_repurchasedate(A6995)</f>
        <v>0</v>
      </c>
      <c r="Q6995" s="8" t="s">
        <v>16084</v>
      </c>
      <c r="R6995" s="2" t="str">
        <f>IF((--IF(P6995=0,Q6995,P6995))&gt;(--日期设置!$B$2),IF(P6995=0,Q6995,P6995),Q6995)</f>
        <v>2022-03-19</v>
      </c>
      <c r="S6995" s="2" t="s">
        <v>17917</v>
      </c>
      <c r="T6995" s="8">
        <f>[1]!b_anal_ptmyear($A6995,日期设置!$B$2)</f>
        <v>0.99178082191780825</v>
      </c>
      <c r="U6995" s="8">
        <f>[1]!b_anal_termifexercise($A6995,日期设置!B$2)</f>
        <v>0</v>
      </c>
      <c r="V6995" s="10">
        <f>[1]!b_dq_dirtyprice(A6995,日期设置!$B$2)</f>
        <v>100.992</v>
      </c>
      <c r="W6995" s="11">
        <f>IF(U6995=0,ROUNDUP((Q6995-日期设置!$B$2)/365,0),ROUNDUP((R6995-日期设置!$B$2)/365,0))</f>
        <v>1</v>
      </c>
      <c r="X6995" s="18">
        <f>_xlfn.IFNA(VLOOKUP(A6995,过往入选债券!A:D,4,0),2)</f>
        <v>2</v>
      </c>
      <c r="Y6995">
        <f>_xlfn.IFNA(VLOOKUP(C6995,[2]Sheet1!$A:$A,1,0),3)</f>
        <v>3</v>
      </c>
    </row>
    <row r="6996" spans="1:25" hidden="1" x14ac:dyDescent="0.2">
      <c r="A6996" s="21" t="s">
        <v>11473</v>
      </c>
      <c r="B6996" s="21" t="s">
        <v>11474</v>
      </c>
      <c r="C6996" s="37" t="s">
        <v>4818</v>
      </c>
      <c r="D6996" s="26" t="str">
        <f>[1]!b_calc_yield(A6996,日期设置!$B$2,F6996,1,R6996,1,O6996,L6996,S6996,)</f>
        <v>Fetching...</v>
      </c>
      <c r="E6996" s="26">
        <f t="shared" si="218"/>
        <v>10.547325722230582</v>
      </c>
      <c r="F6996" s="18">
        <f>[1]!b_dq_cleanprice($A6996,日期设置!B$2)</f>
        <v>107.33110000000001</v>
      </c>
      <c r="G6996" s="18" t="str">
        <f t="shared" si="219"/>
        <v>3.26 + 0</v>
      </c>
      <c r="H6996" s="27">
        <f>[1]!b_dq_pctchange($A6996,日期设置!$B$2,1)/100</f>
        <v>0</v>
      </c>
      <c r="I6996" s="26">
        <f>[1]!b_pq_pctchange(A6996,日期设置!$B$4,日期设置!$B$2,1)</f>
        <v>0</v>
      </c>
      <c r="J6996" s="26">
        <f>[1]!b_pq_pctchange(A6996,日期设置!$C$4,日期设置!$B$2,1)</f>
        <v>0</v>
      </c>
      <c r="K6996" s="52">
        <f>[1]!b_dq_amount($A6996,日期设置!B$2,2,10000)</f>
        <v>0</v>
      </c>
      <c r="L6996" s="26">
        <f>[1]!b_info_latestpar(A6996,日期设置!$B$2)</f>
        <v>100</v>
      </c>
      <c r="M6996" s="6">
        <f>[1]!b_info_outstandingbalance($A6996,日期设置!B$2)</f>
        <v>10</v>
      </c>
      <c r="N6996" s="7" t="str">
        <f>[1]!b_info_latestissurercreditrating2(A6996,日期设置!$B$2,"102","1")</f>
        <v>AAA</v>
      </c>
      <c r="O6996" s="8">
        <v>5.85</v>
      </c>
      <c r="P6996" s="9">
        <f>[1]!b_info_repurchasedate(A6996)</f>
        <v>0</v>
      </c>
      <c r="Q6996" s="8" t="s">
        <v>16881</v>
      </c>
      <c r="R6996" s="2" t="str">
        <f>IF((--IF(P6996=0,Q6996,P6996))&gt;(--日期设置!$B$2),IF(P6996=0,Q6996,P6996),Q6996)</f>
        <v>2024-06-27</v>
      </c>
      <c r="S6996" s="2" t="s">
        <v>18576</v>
      </c>
      <c r="T6996" s="8">
        <f>[1]!b_anal_ptmyear($A6996,日期设置!$B$2)</f>
        <v>3.2657534246575342</v>
      </c>
      <c r="U6996" s="8">
        <f>[1]!b_anal_termifexercise($A6996,日期设置!B$2)</f>
        <v>0</v>
      </c>
      <c r="V6996" s="10">
        <f>[1]!b_dq_dirtyprice(A6996,日期设置!$B$2)</f>
        <v>111.6264</v>
      </c>
      <c r="W6996" s="11">
        <f>IF(U6996=0,ROUNDUP((Q6996-日期设置!$B$2)/365,0),ROUNDUP((R6996-日期设置!$B$2)/365,0))</f>
        <v>4</v>
      </c>
      <c r="X6996" s="18">
        <f>_xlfn.IFNA(VLOOKUP(A6996,过往入选债券!A:D,4,0),2)</f>
        <v>2</v>
      </c>
      <c r="Y6996">
        <f>_xlfn.IFNA(VLOOKUP(C6996,[2]Sheet1!$A:$A,1,0),3)</f>
        <v>3</v>
      </c>
    </row>
    <row r="6997" spans="1:25" hidden="1" x14ac:dyDescent="0.2">
      <c r="A6997" s="21" t="s">
        <v>2885</v>
      </c>
      <c r="B6997" s="21" t="s">
        <v>2886</v>
      </c>
      <c r="C6997" s="37" t="s">
        <v>264</v>
      </c>
      <c r="D6997" s="26" t="str">
        <f>[1]!b_calc_yield(A6997,日期设置!$B$2,F6997,1,R6997,1,O6997,L6997,S6997,)</f>
        <v>Fetching...</v>
      </c>
      <c r="E6997" s="26">
        <f t="shared" si="218"/>
        <v>3.395581243167789</v>
      </c>
      <c r="F6997" s="18">
        <f>[1]!b_dq_cleanprice($A6997,日期设置!B$2)</f>
        <v>101.23269999999999</v>
      </c>
      <c r="G6997" s="18" t="str">
        <f t="shared" si="219"/>
        <v>1.03 + 0</v>
      </c>
      <c r="H6997" s="27">
        <f>[1]!b_dq_pctchange($A6997,日期设置!$B$2,1)/100</f>
        <v>0</v>
      </c>
      <c r="I6997" s="26">
        <f>[1]!b_pq_pctchange(A6997,日期设置!$B$4,日期设置!$B$2,1)</f>
        <v>2.3416889802281366E-2</v>
      </c>
      <c r="J6997" s="26">
        <f>[1]!b_pq_pctchange(A6997,日期设置!$C$4,日期设置!$B$2,1)</f>
        <v>-2.6670512488757544E-3</v>
      </c>
      <c r="K6997" s="52">
        <f>[1]!b_dq_amount($A6997,日期设置!B$2,2,10000)</f>
        <v>0</v>
      </c>
      <c r="L6997" s="26">
        <f>[1]!b_info_latestpar(A6997,日期设置!$B$2)</f>
        <v>100</v>
      </c>
      <c r="M6997" s="6">
        <f>[1]!b_info_outstandingbalance($A6997,日期设置!B$2)</f>
        <v>4</v>
      </c>
      <c r="N6997" s="7">
        <f>[1]!b_info_latestissurercreditrating2(A6997,日期设置!$B$2,"102","1")</f>
        <v>0</v>
      </c>
      <c r="O6997" s="8">
        <v>4.67</v>
      </c>
      <c r="P6997" s="9">
        <f>[1]!b_info_repurchasedate(A6997)</f>
        <v>0</v>
      </c>
      <c r="Q6997" s="8" t="s">
        <v>16094</v>
      </c>
      <c r="R6997" s="2" t="str">
        <f>IF((--IF(P6997=0,Q6997,P6997))&gt;(--日期设置!$B$2),IF(P6997=0,Q6997,P6997),Q6997)</f>
        <v>2022-04-03</v>
      </c>
      <c r="S6997" s="2" t="s">
        <v>17879</v>
      </c>
      <c r="T6997" s="8">
        <f>[1]!b_anal_ptmyear($A6997,日期设置!$B$2)</f>
        <v>1.0328767123287672</v>
      </c>
      <c r="U6997" s="8">
        <f>[1]!b_anal_termifexercise($A6997,日期设置!B$2)</f>
        <v>0</v>
      </c>
      <c r="V6997" s="10">
        <f>[1]!b_dq_dirtyprice(A6997,日期设置!$B$2)</f>
        <v>105.7492</v>
      </c>
      <c r="W6997" s="11">
        <f>IF(U6997=0,ROUNDUP((Q6997-日期设置!$B$2)/365,0),ROUNDUP((R6997-日期设置!$B$2)/365,0))</f>
        <v>2</v>
      </c>
      <c r="X6997" s="18">
        <f>_xlfn.IFNA(VLOOKUP(A6997,过往入选债券!A:D,4,0),2)</f>
        <v>2</v>
      </c>
      <c r="Y6997">
        <f>_xlfn.IFNA(VLOOKUP(C6997,[2]Sheet1!$A:$A,1,0),3)</f>
        <v>3</v>
      </c>
    </row>
    <row r="6998" spans="1:25" hidden="1" x14ac:dyDescent="0.2">
      <c r="A6998" s="21" t="s">
        <v>7091</v>
      </c>
      <c r="B6998" s="21" t="s">
        <v>7092</v>
      </c>
      <c r="C6998" s="37" t="s">
        <v>6162</v>
      </c>
      <c r="D6998" s="26" t="str">
        <f>[1]!b_calc_yield(A6998,日期设置!$B$2,F6998,1,R6998,1,O6998,L6998,S6998,)</f>
        <v>Fetching...</v>
      </c>
      <c r="E6998" s="26">
        <f t="shared" si="218"/>
        <v>1.2971292217611508</v>
      </c>
      <c r="F6998" s="18">
        <f>[1]!b_dq_cleanprice($A6998,日期设置!B$2)</f>
        <v>100.4619</v>
      </c>
      <c r="G6998" s="18" t="str">
        <f t="shared" si="219"/>
        <v>2.37 + 0.38</v>
      </c>
      <c r="H6998" s="27">
        <f>[1]!b_dq_pctchange($A6998,日期设置!$B$2,1)/100</f>
        <v>0</v>
      </c>
      <c r="I6998" s="26">
        <f>[1]!b_pq_pctchange(A6998,日期设置!$B$4,日期设置!$B$2,1)</f>
        <v>0</v>
      </c>
      <c r="J6998" s="26">
        <f>[1]!b_pq_pctchange(A6998,日期设置!$C$4,日期设置!$B$2,1)</f>
        <v>0</v>
      </c>
      <c r="K6998" s="52">
        <f>[1]!b_dq_amount($A6998,日期设置!B$2,2,10000)</f>
        <v>0</v>
      </c>
      <c r="L6998" s="26">
        <f>[1]!b_info_latestpar(A6998,日期设置!$B$2)</f>
        <v>100</v>
      </c>
      <c r="M6998" s="6">
        <f>[1]!b_info_outstandingbalance($A6998,日期设置!B$2)</f>
        <v>5</v>
      </c>
      <c r="N6998" s="7" t="str">
        <f>[1]!b_info_latestissurercreditrating2(A6998,日期设置!$B$2,"102","1")</f>
        <v>AA</v>
      </c>
      <c r="O6998" s="8">
        <v>4.7699999999999996</v>
      </c>
      <c r="P6998" s="9" t="str">
        <f>[1]!b_info_repurchasedate(A6998)</f>
        <v>2021-08-09</v>
      </c>
      <c r="Q6998" s="8" t="s">
        <v>16187</v>
      </c>
      <c r="R6998" s="2" t="str">
        <f>IF((--IF(P6998=0,Q6998,P6998))&gt;(--日期设置!$B$2),IF(P6998=0,Q6998,P6998),Q6998)</f>
        <v>2021-08-09</v>
      </c>
      <c r="S6998" s="2" t="s">
        <v>17976</v>
      </c>
      <c r="T6998" s="8">
        <f>[1]!b_anal_ptmyear($A6998,日期设置!$B$2)</f>
        <v>2.3780821917808219</v>
      </c>
      <c r="U6998" s="8">
        <f>[1]!b_anal_termifexercise($A6998,日期设置!B$2)</f>
        <v>0.38356164383561642</v>
      </c>
      <c r="V6998" s="10">
        <f>[1]!b_dq_dirtyprice(A6998,日期设置!$B$2)</f>
        <v>103.4284</v>
      </c>
      <c r="W6998" s="11">
        <f>IF(U6998=0,ROUNDUP((Q6998-日期设置!$B$2)/365,0),ROUNDUP((R6998-日期设置!$B$2)/365,0))</f>
        <v>1</v>
      </c>
      <c r="X6998" s="18">
        <f>_xlfn.IFNA(VLOOKUP(A6998,过往入选债券!A:D,4,0),2)</f>
        <v>2</v>
      </c>
      <c r="Y6998">
        <f>_xlfn.IFNA(VLOOKUP(C6998,[2]Sheet1!$A:$A,1,0),3)</f>
        <v>3</v>
      </c>
    </row>
    <row r="6999" spans="1:25" hidden="1" x14ac:dyDescent="0.2">
      <c r="A6999" s="28" t="s">
        <v>22202</v>
      </c>
      <c r="B6999" s="28" t="s">
        <v>22203</v>
      </c>
      <c r="C6999" s="39" t="s">
        <v>22966</v>
      </c>
      <c r="D6999" s="26">
        <f>[1]!b_calc_yield(A6999,日期设置!$B$2,F6999,1,R6999,1,O6999,L6999,S6999,)</f>
        <v>3.4306575745193162</v>
      </c>
      <c r="E6999" s="26">
        <f t="shared" si="218"/>
        <v>4.299329837813981</v>
      </c>
      <c r="F6999" s="18">
        <f>[1]!b_dq_cleanprice($A6999,日期设置!B$2)</f>
        <v>100.08799999999999</v>
      </c>
      <c r="G6999" s="18" t="str">
        <f t="shared" si="219"/>
        <v>0.17 + 0</v>
      </c>
      <c r="H6999" s="27">
        <f>[1]!b_dq_pctchange($A6999,日期设置!$B$2,1)/100</f>
        <v>0</v>
      </c>
      <c r="I6999" s="26">
        <f>[1]!b_pq_pctchange(A6999,日期设置!$B$4,日期设置!$B$2,1)</f>
        <v>8.7999999999993861E-2</v>
      </c>
      <c r="J6999" s="26">
        <f>[1]!b_pq_pctchange(A6999,日期设置!$C$4,日期设置!$B$2,1)</f>
        <v>8.7999999999993861E-2</v>
      </c>
      <c r="K6999" s="52">
        <f>[1]!b_dq_amount($A6999,日期设置!B$2,2,10000)</f>
        <v>0</v>
      </c>
      <c r="L6999" s="26">
        <f>[1]!b_info_latestpar(A6999,日期设置!$B$2)</f>
        <v>100</v>
      </c>
      <c r="M6999" s="6">
        <f>[1]!b_info_outstandingbalance($A6999,日期设置!B$2)</f>
        <v>3.9</v>
      </c>
      <c r="N6999" s="7" t="str">
        <f>[1]!b_info_latestissurercreditrating2(A6999,日期设置!$B$2,"102","1")</f>
        <v>AA</v>
      </c>
      <c r="O6999" s="43">
        <v>4.99</v>
      </c>
      <c r="P6999" s="9">
        <f>[1]!b_info_repurchasedate(A6999)</f>
        <v>0</v>
      </c>
      <c r="Q6999" s="31" t="s">
        <v>16346</v>
      </c>
      <c r="R6999" s="2" t="str">
        <f>IF((--IF(P6999=0,Q6999,P6999))&gt;(--日期设置!$B$2),IF(P6999=0,Q6999,P6999),Q6999)</f>
        <v>2021-05-24</v>
      </c>
      <c r="S6999" s="2" t="s">
        <v>23054</v>
      </c>
      <c r="T6999" s="8">
        <f>[1]!b_anal_ptmyear($A6999,日期设置!$B$2)</f>
        <v>0.17260273972602741</v>
      </c>
      <c r="U6999" s="8">
        <f>[1]!b_anal_termifexercise($A6999,日期设置!B$2)</f>
        <v>0</v>
      </c>
      <c r="V6999" s="10">
        <f>[1]!b_dq_dirtyprice(A6999,日期设置!$B$2)</f>
        <v>100.6622</v>
      </c>
      <c r="W6999" s="11">
        <f>IF(U6999=0,ROUNDUP((Q6999-日期设置!$B$2)/365,0),ROUNDUP((R6999-日期设置!$B$2)/365,0))</f>
        <v>1</v>
      </c>
      <c r="X6999" s="18">
        <f>_xlfn.IFNA(VLOOKUP(A6999,过往入选债券!A:D,4,0),2)</f>
        <v>2</v>
      </c>
      <c r="Y6999">
        <f>_xlfn.IFNA(VLOOKUP(C6999,[2]Sheet1!$A:$A,1,0),3)</f>
        <v>3</v>
      </c>
    </row>
    <row r="7000" spans="1:25" x14ac:dyDescent="0.2">
      <c r="A7000" s="21" t="s">
        <v>9100</v>
      </c>
      <c r="B7000" s="21" t="s">
        <v>9101</v>
      </c>
      <c r="C7000" s="37" t="s">
        <v>489</v>
      </c>
      <c r="D7000" s="26" t="str">
        <f>[1]!b_calc_yield(A7000,日期设置!$B$2,F7000,1,R7000,1,O7000,L7000,S7000,)</f>
        <v>Fetching...</v>
      </c>
      <c r="E7000" s="26">
        <f t="shared" si="218"/>
        <v>4.8249295009947346</v>
      </c>
      <c r="F7000" s="18">
        <f>[1]!b_dq_cleanprice($A7000,日期设置!B$2)</f>
        <v>100.452</v>
      </c>
      <c r="G7000" s="18" t="str">
        <f t="shared" si="219"/>
        <v>1.43 + 0</v>
      </c>
      <c r="H7000" s="27">
        <f>[1]!b_dq_pctchange($A7000,日期设置!$B$2,1)/100</f>
        <v>-4.6965547984465232E-4</v>
      </c>
      <c r="I7000" s="26">
        <f>[1]!b_pq_pctchange(A7000,日期设置!$B$4,日期设置!$B$2,1)</f>
        <v>9.1470523175513893E-2</v>
      </c>
      <c r="J7000" s="26">
        <f>[1]!b_pq_pctchange(A7000,日期设置!$C$4,日期设置!$B$2,1)</f>
        <v>9.1470523175513893E-2</v>
      </c>
      <c r="K7000" s="52">
        <f>[1]!b_dq_amount($A7000,日期设置!B$2,2,10000)</f>
        <v>1025.9005479</v>
      </c>
      <c r="L7000" s="26">
        <f>[1]!b_info_latestpar(A7000,日期设置!$B$2)</f>
        <v>100</v>
      </c>
      <c r="M7000" s="6">
        <f>[1]!b_info_outstandingbalance($A7000,日期设置!B$2)</f>
        <v>12</v>
      </c>
      <c r="N7000" s="7" t="str">
        <f>[1]!b_info_latestissurercreditrating2(A7000,日期设置!$B$2,"102","1")</f>
        <v>AA+</v>
      </c>
      <c r="O7000" s="8">
        <v>3.77</v>
      </c>
      <c r="P7000" s="9">
        <f>[1]!b_info_repurchasedate(A7000)</f>
        <v>0</v>
      </c>
      <c r="Q7000" s="8" t="s">
        <v>16965</v>
      </c>
      <c r="R7000" s="2" t="str">
        <f>IF((--IF(P7000=0,Q7000,P7000))&gt;(--日期设置!$B$2),IF(P7000=0,Q7000,P7000),Q7000)</f>
        <v>2022-08-27</v>
      </c>
      <c r="S7000" s="2" t="s">
        <v>18623</v>
      </c>
      <c r="T7000" s="8">
        <f>[1]!b_anal_ptmyear($A7000,日期设置!$B$2)</f>
        <v>1.4328767123287671</v>
      </c>
      <c r="U7000" s="8">
        <f>[1]!b_anal_termifexercise($A7000,日期设置!B$2)</f>
        <v>0</v>
      </c>
      <c r="V7000" s="10">
        <f>[1]!b_dq_dirtyprice(A7000,日期设置!$B$2)</f>
        <v>102.59010000000001</v>
      </c>
      <c r="W7000" s="11">
        <f>IF(U7000=0,ROUNDUP((Q7000-日期设置!$B$2)/365,0),ROUNDUP((R7000-日期设置!$B$2)/365,0))</f>
        <v>2</v>
      </c>
      <c r="X7000" s="18">
        <f>_xlfn.IFNA(VLOOKUP(A7000,过往入选债券!A:D,4,0),2)</f>
        <v>2</v>
      </c>
      <c r="Y7000">
        <f>_xlfn.IFNA(VLOOKUP(C7000,[2]Sheet1!$A:$A,1,0),3)</f>
        <v>3</v>
      </c>
    </row>
    <row r="7001" spans="1:25" hidden="1" x14ac:dyDescent="0.2">
      <c r="A7001" s="21" t="s">
        <v>913</v>
      </c>
      <c r="B7001" s="21" t="s">
        <v>914</v>
      </c>
      <c r="C7001" s="37" t="s">
        <v>912</v>
      </c>
      <c r="D7001" s="26" t="str">
        <f>[1]!b_calc_yield(A7001,日期设置!$B$2,F7001,1,R7001,1,O7001,L7001,S7001,)</f>
        <v>Fetching...</v>
      </c>
      <c r="E7001" s="26">
        <f t="shared" si="218"/>
        <v>0.29127657838794452</v>
      </c>
      <c r="F7001" s="18">
        <f>[1]!b_dq_cleanprice($A7001,日期设置!B$2)</f>
        <v>100.0787</v>
      </c>
      <c r="G7001" s="18" t="str">
        <f t="shared" si="219"/>
        <v>0.08 + 0</v>
      </c>
      <c r="H7001" s="27">
        <f>[1]!b_dq_pctchange($A7001,日期设置!$B$2,1)/100</f>
        <v>0</v>
      </c>
      <c r="I7001" s="26">
        <f>[1]!b_pq_pctchange(A7001,日期设置!$B$4,日期设置!$B$2,1)</f>
        <v>0</v>
      </c>
      <c r="J7001" s="26">
        <f>[1]!b_pq_pctchange(A7001,日期设置!$C$4,日期设置!$B$2,1)</f>
        <v>0</v>
      </c>
      <c r="K7001" s="52">
        <f>[1]!b_dq_amount($A7001,日期设置!B$2,2,10000)</f>
        <v>0</v>
      </c>
      <c r="L7001" s="26">
        <f>[1]!b_info_latestpar(A7001,日期设置!$B$2)</f>
        <v>100</v>
      </c>
      <c r="M7001" s="6">
        <f>[1]!b_info_outstandingbalance($A7001,日期设置!B$2)</f>
        <v>1</v>
      </c>
      <c r="N7001" s="7">
        <f>[1]!b_info_latestissurercreditrating2(A7001,日期设置!$B$2,"102","1")</f>
        <v>0</v>
      </c>
      <c r="O7001" s="8">
        <v>4.5</v>
      </c>
      <c r="P7001" s="9">
        <f>[1]!b_info_repurchasedate(A7001)</f>
        <v>0</v>
      </c>
      <c r="Q7001" s="8" t="s">
        <v>16160</v>
      </c>
      <c r="R7001" s="2" t="str">
        <f>IF((--IF(P7001=0,Q7001,P7001))&gt;(--日期设置!$B$2),IF(P7001=0,Q7001,P7001),Q7001)</f>
        <v>2021-04-22</v>
      </c>
      <c r="S7001" s="2" t="s">
        <v>18523</v>
      </c>
      <c r="T7001" s="8">
        <f>[1]!b_anal_ptmyear($A7001,日期设置!$B$2)</f>
        <v>8.4931506849315067E-2</v>
      </c>
      <c r="U7001" s="8">
        <f>[1]!b_anal_termifexercise($A7001,日期设置!B$2)</f>
        <v>0</v>
      </c>
      <c r="V7001" s="10">
        <f>[1]!b_dq_dirtyprice(A7001,日期设置!$B$2)</f>
        <v>104.1965</v>
      </c>
      <c r="W7001" s="11">
        <f>IF(U7001=0,ROUNDUP((Q7001-日期设置!$B$2)/365,0),ROUNDUP((R7001-日期设置!$B$2)/365,0))</f>
        <v>1</v>
      </c>
      <c r="X7001" s="18">
        <f>_xlfn.IFNA(VLOOKUP(A7001,过往入选债券!A:D,4,0),2)</f>
        <v>2</v>
      </c>
      <c r="Y7001">
        <f>_xlfn.IFNA(VLOOKUP(C7001,[2]Sheet1!$A:$A,1,0),3)</f>
        <v>3</v>
      </c>
    </row>
    <row r="7002" spans="1:25" hidden="1" x14ac:dyDescent="0.2">
      <c r="A7002" s="21" t="s">
        <v>7695</v>
      </c>
      <c r="B7002" s="21" t="s">
        <v>7696</v>
      </c>
      <c r="C7002" s="37" t="s">
        <v>228</v>
      </c>
      <c r="D7002" s="26" t="str">
        <f>[1]!b_calc_yield(A7002,日期设置!$B$2,F7002,1,R7002,1,O7002,L7002,S7002,)</f>
        <v>Fetching...</v>
      </c>
      <c r="E7002" s="26">
        <f t="shared" si="218"/>
        <v>2.508056661500313</v>
      </c>
      <c r="F7002" s="18">
        <f>[1]!b_dq_cleanprice($A7002,日期设置!B$2)</f>
        <v>100.5936</v>
      </c>
      <c r="G7002" s="18" t="str">
        <f t="shared" si="219"/>
        <v>0.73 + 0</v>
      </c>
      <c r="H7002" s="27">
        <f>[1]!b_dq_pctchange($A7002,日期设置!$B$2,1)/100</f>
        <v>0</v>
      </c>
      <c r="I7002" s="26">
        <f>[1]!b_pq_pctchange(A7002,日期设置!$B$4,日期设置!$B$2,1)</f>
        <v>0</v>
      </c>
      <c r="J7002" s="26">
        <f>[1]!b_pq_pctchange(A7002,日期设置!$C$4,日期设置!$B$2,1)</f>
        <v>0.84389454626381899</v>
      </c>
      <c r="K7002" s="52">
        <f>[1]!b_dq_amount($A7002,日期设置!B$2,2,10000)</f>
        <v>0</v>
      </c>
      <c r="L7002" s="26">
        <f>[1]!b_info_latestpar(A7002,日期设置!$B$2)</f>
        <v>100</v>
      </c>
      <c r="M7002" s="6">
        <f>[1]!b_info_outstandingbalance($A7002,日期设置!B$2)</f>
        <v>10</v>
      </c>
      <c r="N7002" s="7" t="str">
        <f>[1]!b_info_latestissurercreditrating2(A7002,日期设置!$B$2,"102","1")</f>
        <v>AAA</v>
      </c>
      <c r="O7002" s="8">
        <v>4.3</v>
      </c>
      <c r="P7002" s="9">
        <f>[1]!b_info_repurchasedate(A7002)</f>
        <v>0</v>
      </c>
      <c r="Q7002" s="8" t="s">
        <v>16191</v>
      </c>
      <c r="R7002" s="2" t="str">
        <f>IF((--IF(P7002=0,Q7002,P7002))&gt;(--日期设置!$B$2),IF(P7002=0,Q7002,P7002),Q7002)</f>
        <v>2021-12-14</v>
      </c>
      <c r="S7002" s="2" t="s">
        <v>17979</v>
      </c>
      <c r="T7002" s="8">
        <f>[1]!b_anal_ptmyear($A7002,日期设置!$B$2)</f>
        <v>0.73150684931506849</v>
      </c>
      <c r="U7002" s="8">
        <f>[1]!b_anal_termifexercise($A7002,日期设置!B$2)</f>
        <v>0</v>
      </c>
      <c r="V7002" s="10">
        <f>[1]!b_dq_dirtyprice(A7002,日期设置!$B$2)</f>
        <v>101.74809999999999</v>
      </c>
      <c r="W7002" s="11">
        <f>IF(U7002=0,ROUNDUP((Q7002-日期设置!$B$2)/365,0),ROUNDUP((R7002-日期设置!$B$2)/365,0))</f>
        <v>1</v>
      </c>
      <c r="X7002" s="18">
        <f>_xlfn.IFNA(VLOOKUP(A7002,过往入选债券!A:D,4,0),2)</f>
        <v>2</v>
      </c>
      <c r="Y7002" s="45">
        <f>_xlfn.IFNA(VLOOKUP(C7002,[2]Sheet1!$A:$A,1,0),3)</f>
        <v>3</v>
      </c>
    </row>
    <row r="7003" spans="1:25" hidden="1" x14ac:dyDescent="0.2">
      <c r="A7003" s="21" t="s">
        <v>5864</v>
      </c>
      <c r="B7003" s="21" t="s">
        <v>5865</v>
      </c>
      <c r="C7003" s="37" t="s">
        <v>534</v>
      </c>
      <c r="D7003" s="26" t="str">
        <f>[1]!b_calc_yield(A7003,日期设置!$B$2,F7003,1,R7003,1,O7003,L7003,S7003,)</f>
        <v>Fetching...</v>
      </c>
      <c r="E7003" s="26">
        <f t="shared" si="218"/>
        <v>3.284441309459929</v>
      </c>
      <c r="F7003" s="18">
        <f>[1]!b_dq_cleanprice($A7003,日期设置!B$2)</f>
        <v>101.71510000000001</v>
      </c>
      <c r="G7003" s="18" t="str">
        <f t="shared" si="219"/>
        <v>0.95 + 0</v>
      </c>
      <c r="H7003" s="27">
        <f>[1]!b_dq_pctchange($A7003,日期设置!$B$2,1)/100</f>
        <v>0</v>
      </c>
      <c r="I7003" s="26">
        <f>[1]!b_pq_pctchange(A7003,日期设置!$B$4,日期设置!$B$2,1)</f>
        <v>0</v>
      </c>
      <c r="J7003" s="26">
        <f>[1]!b_pq_pctchange(A7003,日期设置!$C$4,日期设置!$B$2,1)</f>
        <v>-0.27931372549018951</v>
      </c>
      <c r="K7003" s="52">
        <f>[1]!b_dq_amount($A7003,日期设置!B$2,2,10000)</f>
        <v>0</v>
      </c>
      <c r="L7003" s="26">
        <f>[1]!b_info_latestpar(A7003,日期设置!$B$2)</f>
        <v>100</v>
      </c>
      <c r="M7003" s="6">
        <f>[1]!b_info_outstandingbalance($A7003,日期设置!B$2)</f>
        <v>10</v>
      </c>
      <c r="N7003" s="7" t="str">
        <f>[1]!b_info_latestissurercreditrating2(A7003,日期设置!$B$2,"102","1")</f>
        <v>AA+</v>
      </c>
      <c r="O7003" s="8">
        <v>5.28</v>
      </c>
      <c r="P7003" s="9">
        <f>[1]!b_info_repurchasedate(A7003)</f>
        <v>0</v>
      </c>
      <c r="Q7003" s="8" t="s">
        <v>16322</v>
      </c>
      <c r="R7003" s="2" t="str">
        <f>IF((--IF(P7003=0,Q7003,P7003))&gt;(--日期设置!$B$2),IF(P7003=0,Q7003,P7003),Q7003)</f>
        <v>2022-03-07</v>
      </c>
      <c r="S7003" s="2" t="s">
        <v>18215</v>
      </c>
      <c r="T7003" s="8">
        <f>[1]!b_anal_ptmyear($A7003,日期设置!$B$2)</f>
        <v>0.95890410958904104</v>
      </c>
      <c r="U7003" s="8">
        <f>[1]!b_anal_termifexercise($A7003,日期设置!B$2)</f>
        <v>0</v>
      </c>
      <c r="V7003" s="10">
        <f>[1]!b_dq_dirtyprice(A7003,日期设置!$B$2)</f>
        <v>101.93210000000001</v>
      </c>
      <c r="W7003" s="11">
        <f>IF(U7003=0,ROUNDUP((Q7003-日期设置!$B$2)/365,0),ROUNDUP((R7003-日期设置!$B$2)/365,0))</f>
        <v>1</v>
      </c>
      <c r="X7003" s="18">
        <f>_xlfn.IFNA(VLOOKUP(A7003,过往入选债券!A:D,4,0),2)</f>
        <v>2</v>
      </c>
      <c r="Y7003">
        <f>_xlfn.IFNA(VLOOKUP(C7003,[2]Sheet1!$A:$A,1,0),3)</f>
        <v>3</v>
      </c>
    </row>
    <row r="7004" spans="1:25" hidden="1" x14ac:dyDescent="0.2">
      <c r="A7004" s="28" t="s">
        <v>21638</v>
      </c>
      <c r="B7004" s="28" t="s">
        <v>21639</v>
      </c>
      <c r="C7004" s="39" t="s">
        <v>21727</v>
      </c>
      <c r="D7004" s="26" t="str">
        <f>[1]!b_calc_yield(A7004,日期设置!$B$2,F7004,1,R7004,1,O7004,L7004,S7004,)</f>
        <v>Fetching...</v>
      </c>
      <c r="E7004" s="26">
        <f t="shared" si="218"/>
        <v>8.9305419698362698</v>
      </c>
      <c r="F7004" s="18">
        <f>[1]!b_dq_cleanprice($A7004,日期设置!B$2)</f>
        <v>100.7937</v>
      </c>
      <c r="G7004" s="18" t="str">
        <f t="shared" si="219"/>
        <v>2.64 + 0</v>
      </c>
      <c r="H7004" s="27">
        <f>[1]!b_dq_pctchange($A7004,日期设置!$B$2,1)/100</f>
        <v>0</v>
      </c>
      <c r="I7004" s="26">
        <f>[1]!b_pq_pctchange(A7004,日期设置!$B$4,日期设置!$B$2,1)</f>
        <v>0</v>
      </c>
      <c r="J7004" s="26">
        <f>[1]!b_pq_pctchange(A7004,日期设置!$C$4,日期设置!$B$2,1)</f>
        <v>0</v>
      </c>
      <c r="K7004" s="52">
        <f>[1]!b_dq_amount($A7004,日期设置!B$2,2,10000)</f>
        <v>0</v>
      </c>
      <c r="L7004" s="26">
        <f>[1]!b_info_latestpar(A7004,日期设置!$B$2)</f>
        <v>100</v>
      </c>
      <c r="M7004" s="6">
        <f>[1]!b_info_outstandingbalance($A7004,日期设置!B$2)</f>
        <v>5</v>
      </c>
      <c r="N7004" s="7" t="str">
        <f>[1]!b_info_latestissurercreditrating2(A7004,日期设置!$B$2,"102","1")</f>
        <v>AAA</v>
      </c>
      <c r="O7004" s="43">
        <v>3.75</v>
      </c>
      <c r="P7004" s="9">
        <f>[1]!b_info_repurchasedate(A7004)</f>
        <v>0</v>
      </c>
      <c r="Q7004" s="31" t="s">
        <v>17659</v>
      </c>
      <c r="R7004" s="2" t="str">
        <f>IF((--IF(P7004=0,Q7004,P7004))&gt;(--日期设置!$B$2),IF(P7004=0,Q7004,P7004),Q7004)</f>
        <v>2023-11-12</v>
      </c>
      <c r="S7004" s="31" t="s">
        <v>17019</v>
      </c>
      <c r="T7004" s="8">
        <f>[1]!b_anal_ptmyear($A7004,日期设置!$B$2)</f>
        <v>2.6438356164383561</v>
      </c>
      <c r="U7004" s="8">
        <f>[1]!b_anal_termifexercise($A7004,日期设置!B$2)</f>
        <v>0</v>
      </c>
      <c r="V7004" s="10">
        <f>[1]!b_dq_dirtyprice(A7004,日期设置!$B$2)</f>
        <v>102.1293</v>
      </c>
      <c r="W7004" s="11">
        <f>IF(U7004=0,ROUNDUP((Q7004-日期设置!$B$2)/365,0),ROUNDUP((R7004-日期设置!$B$2)/365,0))</f>
        <v>3</v>
      </c>
      <c r="X7004" s="18">
        <f>_xlfn.IFNA(VLOOKUP(A7004,过往入选债券!A:D,4,0),2)</f>
        <v>2</v>
      </c>
      <c r="Y7004">
        <f>_xlfn.IFNA(VLOOKUP(C7004,[2]Sheet1!$A:$A,1,0),3)</f>
        <v>3</v>
      </c>
    </row>
    <row r="7005" spans="1:25" hidden="1" x14ac:dyDescent="0.2">
      <c r="A7005" s="21" t="s">
        <v>3214</v>
      </c>
      <c r="B7005" s="21" t="s">
        <v>3215</v>
      </c>
      <c r="C7005" s="37" t="s">
        <v>1108</v>
      </c>
      <c r="D7005" s="26" t="str">
        <f>[1]!b_calc_yield(A7005,日期设置!$B$2,F7005,1,R7005,1,O7005,L7005,S7005,)</f>
        <v>Fetching...</v>
      </c>
      <c r="E7005" s="26">
        <f t="shared" si="218"/>
        <v>4.199099551686003</v>
      </c>
      <c r="F7005" s="18">
        <f>[1]!b_dq_cleanprice($A7005,日期设置!B$2)</f>
        <v>101.3626</v>
      </c>
      <c r="G7005" s="18" t="str">
        <f t="shared" si="219"/>
        <v>3.26 + 1.26</v>
      </c>
      <c r="H7005" s="27">
        <f>[1]!b_dq_pctchange($A7005,日期设置!$B$2,1)/100</f>
        <v>0</v>
      </c>
      <c r="I7005" s="26">
        <f>[1]!b_pq_pctchange(A7005,日期设置!$B$4,日期设置!$B$2,1)</f>
        <v>0</v>
      </c>
      <c r="J7005" s="26">
        <f>[1]!b_pq_pctchange(A7005,日期设置!$C$4,日期设置!$B$2,1)</f>
        <v>6.9995863432042935E-2</v>
      </c>
      <c r="K7005" s="52">
        <f>[1]!b_dq_amount($A7005,日期设置!B$2,2,10000)</f>
        <v>0</v>
      </c>
      <c r="L7005" s="26">
        <f>[1]!b_info_latestpar(A7005,日期设置!$B$2)</f>
        <v>100</v>
      </c>
      <c r="M7005" s="6">
        <f>[1]!b_info_outstandingbalance($A7005,日期设置!B$2)</f>
        <v>15</v>
      </c>
      <c r="N7005" s="7">
        <f>[1]!b_info_latestissurercreditrating2(A7005,日期设置!$B$2,"102","1")</f>
        <v>0</v>
      </c>
      <c r="O7005" s="8">
        <v>4.55</v>
      </c>
      <c r="P7005" s="9" t="str">
        <f>[1]!b_info_repurchasedate(A7005)</f>
        <v>2022-06-27</v>
      </c>
      <c r="Q7005" s="8" t="s">
        <v>16881</v>
      </c>
      <c r="R7005" s="2" t="str">
        <f>IF((--IF(P7005=0,Q7005,P7005))&gt;(--日期设置!$B$2),IF(P7005=0,Q7005,P7005),Q7005)</f>
        <v>2022-06-27</v>
      </c>
      <c r="S7005" s="2" t="s">
        <v>18105</v>
      </c>
      <c r="T7005" s="8">
        <f>[1]!b_anal_ptmyear($A7005,日期设置!$B$2)</f>
        <v>3.2657534246575342</v>
      </c>
      <c r="U7005" s="8">
        <f>[1]!b_anal_termifexercise($A7005,日期设置!B$2)</f>
        <v>1.2657534246575342</v>
      </c>
      <c r="V7005" s="10">
        <f>[1]!b_dq_dirtyprice(A7005,日期设置!$B$2)</f>
        <v>104.7034</v>
      </c>
      <c r="W7005" s="11">
        <f>IF(U7005=0,ROUNDUP((Q7005-日期设置!$B$2)/365,0),ROUNDUP((R7005-日期设置!$B$2)/365,0))</f>
        <v>2</v>
      </c>
      <c r="X7005" s="18">
        <f>_xlfn.IFNA(VLOOKUP(A7005,过往入选债券!A:D,4,0),2)</f>
        <v>2</v>
      </c>
      <c r="Y7005">
        <f>_xlfn.IFNA(VLOOKUP(C7005,[2]Sheet1!$A:$A,1,0),3)</f>
        <v>3</v>
      </c>
    </row>
    <row r="7006" spans="1:25" hidden="1" x14ac:dyDescent="0.2">
      <c r="A7006" s="21" t="s">
        <v>5209</v>
      </c>
      <c r="B7006" s="21" t="s">
        <v>5210</v>
      </c>
      <c r="C7006" s="37" t="s">
        <v>66</v>
      </c>
      <c r="D7006" s="26" t="str">
        <f>[1]!b_calc_yield(A7006,日期设置!$B$2,F7006,1,R7006,1,O7006,L7006,S7006,)</f>
        <v>Fetching...</v>
      </c>
      <c r="E7006" s="26">
        <f t="shared" si="218"/>
        <v>1.5363210597479915</v>
      </c>
      <c r="F7006" s="18">
        <f>[1]!b_dq_cleanprice($A7006,日期设置!B$2)</f>
        <v>100.063</v>
      </c>
      <c r="G7006" s="18" t="str">
        <f t="shared" si="219"/>
        <v>2.44 + 0.44</v>
      </c>
      <c r="H7006" s="27">
        <f>[1]!b_dq_pctchange($A7006,日期设置!$B$2,1)/100</f>
        <v>0</v>
      </c>
      <c r="I7006" s="26">
        <f>[1]!b_pq_pctchange(A7006,日期设置!$B$4,日期设置!$B$2,1)</f>
        <v>0</v>
      </c>
      <c r="J7006" s="26">
        <f>[1]!b_pq_pctchange(A7006,日期设置!$C$4,日期设置!$B$2,1)</f>
        <v>1.6492331066062012E-2</v>
      </c>
      <c r="K7006" s="52">
        <f>[1]!b_dq_amount($A7006,日期设置!B$2,2,10000)</f>
        <v>0</v>
      </c>
      <c r="L7006" s="26">
        <f>[1]!b_info_latestpar(A7006,日期设置!$B$2)</f>
        <v>100</v>
      </c>
      <c r="M7006" s="6">
        <f>[1]!b_info_outstandingbalance($A7006,日期设置!B$2)</f>
        <v>5</v>
      </c>
      <c r="N7006" s="7" t="str">
        <f>[1]!b_info_latestissurercreditrating2(A7006,日期设置!$B$2,"102","1")</f>
        <v>AA+</v>
      </c>
      <c r="O7006" s="8">
        <v>3.63</v>
      </c>
      <c r="P7006" s="9" t="str">
        <f>[1]!b_info_repurchasedate(A7006)</f>
        <v>2021-09-02</v>
      </c>
      <c r="Q7006" s="8" t="s">
        <v>16668</v>
      </c>
      <c r="R7006" s="2" t="str">
        <f>IF((--IF(P7006=0,Q7006,P7006))&gt;(--日期设置!$B$2),IF(P7006=0,Q7006,P7006),Q7006)</f>
        <v>2021-09-02</v>
      </c>
      <c r="S7006" s="2" t="s">
        <v>18352</v>
      </c>
      <c r="T7006" s="8">
        <f>[1]!b_anal_ptmyear($A7006,日期设置!$B$2)</f>
        <v>2.4493150684931506</v>
      </c>
      <c r="U7006" s="8">
        <f>[1]!b_anal_termifexercise($A7006,日期设置!B$2)</f>
        <v>0.44931506849315067</v>
      </c>
      <c r="V7006" s="10">
        <f>[1]!b_dq_dirtyprice(A7006,日期设置!$B$2)</f>
        <v>102.062</v>
      </c>
      <c r="W7006" s="11">
        <f>IF(U7006=0,ROUNDUP((Q7006-日期设置!$B$2)/365,0),ROUNDUP((R7006-日期设置!$B$2)/365,0))</f>
        <v>1</v>
      </c>
      <c r="X7006" s="18">
        <f>_xlfn.IFNA(VLOOKUP(A7006,过往入选债券!A:D,4,0),2)</f>
        <v>2</v>
      </c>
      <c r="Y7006" s="45">
        <f>_xlfn.IFNA(VLOOKUP(C7006,[2]Sheet1!$A:$A,1,0),3)</f>
        <v>3</v>
      </c>
    </row>
    <row r="7007" spans="1:25" hidden="1" x14ac:dyDescent="0.2">
      <c r="A7007" s="21" t="s">
        <v>8900</v>
      </c>
      <c r="B7007" s="21" t="s">
        <v>8901</v>
      </c>
      <c r="C7007" s="37" t="s">
        <v>346</v>
      </c>
      <c r="D7007" s="26" t="str">
        <f>[1]!b_calc_yield(A7007,日期设置!$B$2,F7007,1,R7007,1,O7007,L7007,S7007,)</f>
        <v>Fetching...</v>
      </c>
      <c r="E7007" s="26">
        <f t="shared" si="218"/>
        <v>4.4802790802472181</v>
      </c>
      <c r="F7007" s="18">
        <f>[1]!b_dq_cleanprice($A7007,日期设置!B$2)</f>
        <v>100.4644</v>
      </c>
      <c r="G7007" s="18" t="str">
        <f t="shared" si="219"/>
        <v>1.33 + 0</v>
      </c>
      <c r="H7007" s="27">
        <f>[1]!b_dq_pctchange($A7007,日期设置!$B$2,1)/100</f>
        <v>0</v>
      </c>
      <c r="I7007" s="26">
        <f>[1]!b_pq_pctchange(A7007,日期设置!$B$4,日期设置!$B$2,1)</f>
        <v>0</v>
      </c>
      <c r="J7007" s="26">
        <f>[1]!b_pq_pctchange(A7007,日期设置!$C$4,日期设置!$B$2,1)</f>
        <v>0</v>
      </c>
      <c r="K7007" s="52">
        <f>[1]!b_dq_amount($A7007,日期设置!B$2,2,10000)</f>
        <v>0</v>
      </c>
      <c r="L7007" s="26">
        <f>[1]!b_info_latestpar(A7007,日期设置!$B$2)</f>
        <v>100</v>
      </c>
      <c r="M7007" s="6">
        <f>[1]!b_info_outstandingbalance($A7007,日期设置!B$2)</f>
        <v>5</v>
      </c>
      <c r="N7007" s="7" t="str">
        <f>[1]!b_info_latestissurercreditrating2(A7007,日期设置!$B$2,"102","1")</f>
        <v>AAA</v>
      </c>
      <c r="O7007" s="8">
        <v>3.79</v>
      </c>
      <c r="P7007" s="9">
        <f>[1]!b_info_repurchasedate(A7007)</f>
        <v>0</v>
      </c>
      <c r="Q7007" s="8" t="s">
        <v>17012</v>
      </c>
      <c r="R7007" s="2" t="str">
        <f>IF((--IF(P7007=0,Q7007,P7007))&gt;(--日期设置!$B$2),IF(P7007=0,Q7007,P7007),Q7007)</f>
        <v>2022-07-24</v>
      </c>
      <c r="S7007" s="2" t="s">
        <v>18443</v>
      </c>
      <c r="T7007" s="8">
        <f>[1]!b_anal_ptmyear($A7007,日期设置!$B$2)</f>
        <v>1.3397260273972602</v>
      </c>
      <c r="U7007" s="8">
        <f>[1]!b_anal_termifexercise($A7007,日期设置!B$2)</f>
        <v>0</v>
      </c>
      <c r="V7007" s="10">
        <f>[1]!b_dq_dirtyprice(A7007,日期设置!$B$2)</f>
        <v>102.96680000000001</v>
      </c>
      <c r="W7007" s="11">
        <f>IF(U7007=0,ROUNDUP((Q7007-日期设置!$B$2)/365,0),ROUNDUP((R7007-日期设置!$B$2)/365,0))</f>
        <v>2</v>
      </c>
      <c r="X7007" s="18">
        <f>_xlfn.IFNA(VLOOKUP(A7007,过往入选债券!A:D,4,0),2)</f>
        <v>2</v>
      </c>
      <c r="Y7007">
        <f>_xlfn.IFNA(VLOOKUP(C7007,[2]Sheet1!$A:$A,1,0),3)</f>
        <v>3</v>
      </c>
    </row>
    <row r="7008" spans="1:25" hidden="1" x14ac:dyDescent="0.2">
      <c r="A7008" s="21" t="s">
        <v>1800</v>
      </c>
      <c r="B7008" s="21" t="s">
        <v>1801</v>
      </c>
      <c r="C7008" s="37" t="s">
        <v>1802</v>
      </c>
      <c r="D7008" s="26" t="str">
        <f>[1]!b_calc_yield(A7008,日期设置!$B$2,F7008,1,R7008,1,O7008,L7008,S7008,)</f>
        <v>Fetching...</v>
      </c>
      <c r="E7008" s="26">
        <f t="shared" si="218"/>
        <v>0.34642064881289514</v>
      </c>
      <c r="F7008" s="18">
        <f>[1]!b_dq_cleanprice($A7008,日期设置!B$2)</f>
        <v>100.3206</v>
      </c>
      <c r="G7008" s="18" t="str">
        <f t="shared" si="219"/>
        <v>0.10 + 0</v>
      </c>
      <c r="H7008" s="27">
        <f>[1]!b_dq_pctchange($A7008,日期设置!$B$2,1)/100</f>
        <v>0</v>
      </c>
      <c r="I7008" s="26">
        <f>[1]!b_pq_pctchange(A7008,日期设置!$B$4,日期设置!$B$2,1)</f>
        <v>0</v>
      </c>
      <c r="J7008" s="26">
        <f>[1]!b_pq_pctchange(A7008,日期设置!$C$4,日期设置!$B$2,1)</f>
        <v>0</v>
      </c>
      <c r="K7008" s="52">
        <f>[1]!b_dq_amount($A7008,日期设置!B$2,2,10000)</f>
        <v>0</v>
      </c>
      <c r="L7008" s="26">
        <f>[1]!b_info_latestpar(A7008,日期设置!$B$2)</f>
        <v>100</v>
      </c>
      <c r="M7008" s="6">
        <f>[1]!b_info_outstandingbalance($A7008,日期设置!B$2)</f>
        <v>1</v>
      </c>
      <c r="N7008" s="7">
        <f>[1]!b_info_latestissurercreditrating2(A7008,日期设置!$B$2,"102","1")</f>
        <v>0</v>
      </c>
      <c r="O7008" s="8">
        <v>6.8</v>
      </c>
      <c r="P7008" s="9">
        <f>[1]!b_info_repurchasedate(A7008)</f>
        <v>0</v>
      </c>
      <c r="Q7008" s="8" t="s">
        <v>16404</v>
      </c>
      <c r="R7008" s="2" t="str">
        <f>IF((--IF(P7008=0,Q7008,P7008))&gt;(--日期设置!$B$2),IF(P7008=0,Q7008,P7008),Q7008)</f>
        <v>2021-04-28</v>
      </c>
      <c r="S7008" s="2" t="s">
        <v>18176</v>
      </c>
      <c r="T7008" s="8">
        <f>[1]!b_anal_ptmyear($A7008,日期设置!$B$2)</f>
        <v>0.10136986301369863</v>
      </c>
      <c r="U7008" s="8">
        <f>[1]!b_anal_termifexercise($A7008,日期设置!B$2)</f>
        <v>0</v>
      </c>
      <c r="V7008" s="10">
        <f>[1]!b_dq_dirtyprice(A7008,日期设置!$B$2)</f>
        <v>106.43129999999999</v>
      </c>
      <c r="W7008" s="11">
        <f>IF(U7008=0,ROUNDUP((Q7008-日期设置!$B$2)/365,0),ROUNDUP((R7008-日期设置!$B$2)/365,0))</f>
        <v>1</v>
      </c>
      <c r="X7008" s="18">
        <f>_xlfn.IFNA(VLOOKUP(A7008,过往入选债券!A:D,4,0),2)</f>
        <v>2</v>
      </c>
      <c r="Y7008">
        <f>_xlfn.IFNA(VLOOKUP(C7008,[2]Sheet1!$A:$A,1,0),3)</f>
        <v>3</v>
      </c>
    </row>
    <row r="7009" spans="1:25" hidden="1" x14ac:dyDescent="0.2">
      <c r="A7009" s="21" t="s">
        <v>8458</v>
      </c>
      <c r="B7009" s="21" t="s">
        <v>8459</v>
      </c>
      <c r="C7009" s="37" t="s">
        <v>178</v>
      </c>
      <c r="D7009" s="26" t="str">
        <f>[1]!b_calc_yield(A7009,日期设置!$B$2,F7009,1,R7009,1,O7009,L7009,S7009,)</f>
        <v>Fetching...</v>
      </c>
      <c r="E7009" s="26">
        <f t="shared" si="218"/>
        <v>4.3521117332094184</v>
      </c>
      <c r="F7009" s="18">
        <f>[1]!b_dq_cleanprice($A7009,日期设置!B$2)</f>
        <v>100.4436</v>
      </c>
      <c r="G7009" s="18" t="str">
        <f t="shared" si="219"/>
        <v>1.30 + 0</v>
      </c>
      <c r="H7009" s="27">
        <f>[1]!b_dq_pctchange($A7009,日期设置!$B$2,1)/100</f>
        <v>0</v>
      </c>
      <c r="I7009" s="26">
        <f>[1]!b_pq_pctchange(A7009,日期设置!$B$4,日期设置!$B$2,1)</f>
        <v>0</v>
      </c>
      <c r="J7009" s="26">
        <f>[1]!b_pq_pctchange(A7009,日期设置!$C$4,日期设置!$B$2,1)</f>
        <v>5.9372011475935613E-2</v>
      </c>
      <c r="K7009" s="52">
        <f>[1]!b_dq_amount($A7009,日期设置!B$2,2,10000)</f>
        <v>0</v>
      </c>
      <c r="L7009" s="26">
        <f>[1]!b_info_latestpar(A7009,日期设置!$B$2)</f>
        <v>100</v>
      </c>
      <c r="M7009" s="6">
        <f>[1]!b_info_outstandingbalance($A7009,日期设置!B$2)</f>
        <v>5</v>
      </c>
      <c r="N7009" s="7" t="str">
        <f>[1]!b_info_latestissurercreditrating2(A7009,日期设置!$B$2,"102","1")</f>
        <v>AAA</v>
      </c>
      <c r="O7009" s="8">
        <v>3.78</v>
      </c>
      <c r="P7009" s="9">
        <f>[1]!b_info_repurchasedate(A7009)</f>
        <v>0</v>
      </c>
      <c r="Q7009" s="8" t="s">
        <v>17602</v>
      </c>
      <c r="R7009" s="2" t="str">
        <f>IF((--IF(P7009=0,Q7009,P7009))&gt;(--日期设置!$B$2),IF(P7009=0,Q7009,P7009),Q7009)</f>
        <v>2022-07-11</v>
      </c>
      <c r="S7009" s="2" t="s">
        <v>18983</v>
      </c>
      <c r="T7009" s="8">
        <f>[1]!b_anal_ptmyear($A7009,日期设置!$B$2)</f>
        <v>1.3041095890410959</v>
      </c>
      <c r="U7009" s="8">
        <f>[1]!b_anal_termifexercise($A7009,日期设置!B$2)</f>
        <v>0</v>
      </c>
      <c r="V7009" s="10">
        <f>[1]!b_dq_dirtyprice(A7009,日期设置!$B$2)</f>
        <v>103.0741</v>
      </c>
      <c r="W7009" s="11">
        <f>IF(U7009=0,ROUNDUP((Q7009-日期设置!$B$2)/365,0),ROUNDUP((R7009-日期设置!$B$2)/365,0))</f>
        <v>2</v>
      </c>
      <c r="X7009" s="18">
        <f>_xlfn.IFNA(VLOOKUP(A7009,过往入选债券!A:D,4,0),2)</f>
        <v>2</v>
      </c>
      <c r="Y7009">
        <f>_xlfn.IFNA(VLOOKUP(C7009,[2]Sheet1!$A:$A,1,0),3)</f>
        <v>3</v>
      </c>
    </row>
    <row r="7010" spans="1:25" hidden="1" x14ac:dyDescent="0.2">
      <c r="A7010" s="21" t="s">
        <v>11647</v>
      </c>
      <c r="B7010" s="21" t="s">
        <v>11648</v>
      </c>
      <c r="C7010" s="37" t="s">
        <v>1097</v>
      </c>
      <c r="D7010" s="26" t="str">
        <f>[1]!b_calc_yield(A7010,日期设置!$B$2,F7010,1,R7010,1,O7010,L7010,S7010,)</f>
        <v>Fetching...</v>
      </c>
      <c r="E7010" s="26">
        <f t="shared" si="218"/>
        <v>35.564708647197762</v>
      </c>
      <c r="F7010" s="18">
        <f>[1]!b_dq_cleanprice($A7010,日期设置!B$2)</f>
        <v>47.168799999999997</v>
      </c>
      <c r="G7010" s="18" t="str">
        <f t="shared" si="219"/>
        <v>2.56 + 0</v>
      </c>
      <c r="H7010" s="27">
        <f>[1]!b_dq_pctchange($A7010,日期设置!$B$2,1)/100</f>
        <v>0</v>
      </c>
      <c r="I7010" s="26">
        <f>[1]!b_pq_pctchange(A7010,日期设置!$B$4,日期设置!$B$2,1)</f>
        <v>4.5601762985358812E-2</v>
      </c>
      <c r="J7010" s="26">
        <f>[1]!b_pq_pctchange(A7010,日期设置!$C$4,日期设置!$B$2,1)</f>
        <v>-0.61671038631312436</v>
      </c>
      <c r="K7010" s="52">
        <f>[1]!b_dq_amount($A7010,日期设置!B$2,2,10000)</f>
        <v>0</v>
      </c>
      <c r="L7010" s="26">
        <f>[1]!b_info_latestpar(A7010,日期设置!$B$2)</f>
        <v>44.999999999999993</v>
      </c>
      <c r="M7010" s="6">
        <f>[1]!b_info_outstandingbalance($A7010,日期设置!B$2)</f>
        <v>8.1</v>
      </c>
      <c r="N7010" s="7" t="str">
        <f>[1]!b_info_latestissurercreditrating2(A7010,日期设置!$B$2,"102","1")</f>
        <v>AA+</v>
      </c>
      <c r="O7010" s="8">
        <v>6.92</v>
      </c>
      <c r="P7010" s="9">
        <f>[1]!b_info_repurchasedate(A7010)</f>
        <v>0</v>
      </c>
      <c r="Q7010" s="8" t="s">
        <v>17562</v>
      </c>
      <c r="R7010" s="2" t="str">
        <f>IF((--IF(P7010=0,Q7010,P7010))&gt;(--日期设置!$B$2),IF(P7010=0,Q7010,P7010),Q7010)</f>
        <v>2023-10-16</v>
      </c>
      <c r="S7010" s="2" t="s">
        <v>19001</v>
      </c>
      <c r="T7010" s="8">
        <f>[1]!b_anal_ptmyear($A7010,日期设置!$B$2)</f>
        <v>2.56986301369863</v>
      </c>
      <c r="U7010" s="8">
        <f>[1]!b_anal_termifexercise($A7010,日期设置!B$2)</f>
        <v>0</v>
      </c>
      <c r="V7010" s="10">
        <f>[1]!b_dq_dirtyprice(A7010,日期设置!$B$2)</f>
        <v>48.508200000000002</v>
      </c>
      <c r="W7010" s="11">
        <f>IF(U7010=0,ROUNDUP((Q7010-日期设置!$B$2)/365,0),ROUNDUP((R7010-日期设置!$B$2)/365,0))</f>
        <v>3</v>
      </c>
      <c r="X7010" s="18">
        <f>_xlfn.IFNA(VLOOKUP(A7010,过往入选债券!A:D,4,0),2)</f>
        <v>2</v>
      </c>
      <c r="Y7010">
        <f>_xlfn.IFNA(VLOOKUP(C7010,[2]Sheet1!$A:$A,1,0),3)</f>
        <v>3</v>
      </c>
    </row>
    <row r="7011" spans="1:25" hidden="1" x14ac:dyDescent="0.2">
      <c r="A7011" s="21" t="s">
        <v>856</v>
      </c>
      <c r="B7011" s="21" t="s">
        <v>857</v>
      </c>
      <c r="C7011" s="37" t="s">
        <v>479</v>
      </c>
      <c r="D7011" s="26" t="str">
        <f>[1]!b_calc_yield(A7011,日期设置!$B$2,F7011,1,R7011,1,O7011,L7011,S7011,)</f>
        <v>Fetching...</v>
      </c>
      <c r="E7011" s="26">
        <f t="shared" si="218"/>
        <v>3.2892192466961623</v>
      </c>
      <c r="F7011" s="18">
        <f>[1]!b_dq_cleanprice($A7011,日期设置!B$2)</f>
        <v>101.30200000000001</v>
      </c>
      <c r="G7011" s="18" t="str">
        <f t="shared" si="219"/>
        <v>1.00 + 0</v>
      </c>
      <c r="H7011" s="27">
        <f>[1]!b_dq_pctchange($A7011,日期设置!$B$2,1)/100</f>
        <v>0</v>
      </c>
      <c r="I7011" s="26">
        <f>[1]!b_pq_pctchange(A7011,日期设置!$B$4,日期设置!$B$2,1)</f>
        <v>1.020153770978979</v>
      </c>
      <c r="J7011" s="26">
        <f>[1]!b_pq_pctchange(A7011,日期设置!$C$4,日期设置!$B$2,1)</f>
        <v>1.020153770978979</v>
      </c>
      <c r="K7011" s="52">
        <f>[1]!b_dq_amount($A7011,日期设置!B$2,2,10000)</f>
        <v>0</v>
      </c>
      <c r="L7011" s="26">
        <f>[1]!b_info_latestpar(A7011,日期设置!$B$2)</f>
        <v>100</v>
      </c>
      <c r="M7011" s="6">
        <f>[1]!b_info_outstandingbalance($A7011,日期设置!B$2)</f>
        <v>5</v>
      </c>
      <c r="N7011" s="7">
        <f>[1]!b_info_latestissurercreditrating2(A7011,日期设置!$B$2,"102","1")</f>
        <v>0</v>
      </c>
      <c r="O7011" s="8">
        <v>4.75</v>
      </c>
      <c r="P7011" s="9">
        <f>[1]!b_info_repurchasedate(A7011)</f>
        <v>0</v>
      </c>
      <c r="Q7011" s="8" t="s">
        <v>16120</v>
      </c>
      <c r="R7011" s="2" t="str">
        <f>IF((--IF(P7011=0,Q7011,P7011))&gt;(--日期设置!$B$2),IF(P7011=0,Q7011,P7011),Q7011)</f>
        <v>2022-03-25</v>
      </c>
      <c r="S7011" s="2" t="s">
        <v>18011</v>
      </c>
      <c r="T7011" s="8">
        <f>[1]!b_anal_ptmyear($A7011,日期设置!$B$2)</f>
        <v>1.0082191780821919</v>
      </c>
      <c r="U7011" s="8">
        <f>[1]!b_anal_termifexercise($A7011,日期设置!B$2)</f>
        <v>0</v>
      </c>
      <c r="V7011" s="10">
        <f>[1]!b_dq_dirtyprice(A7011,日期设置!$B$2)</f>
        <v>106.01300000000001</v>
      </c>
      <c r="W7011" s="11">
        <f>IF(U7011=0,ROUNDUP((Q7011-日期设置!$B$2)/365,0),ROUNDUP((R7011-日期设置!$B$2)/365,0))</f>
        <v>2</v>
      </c>
      <c r="X7011" s="18">
        <f>_xlfn.IFNA(VLOOKUP(A7011,过往入选债券!A:D,4,0),2)</f>
        <v>2</v>
      </c>
      <c r="Y7011">
        <f>_xlfn.IFNA(VLOOKUP(C7011,[2]Sheet1!$A:$A,1,0),3)</f>
        <v>3</v>
      </c>
    </row>
    <row r="7012" spans="1:25" hidden="1" x14ac:dyDescent="0.2">
      <c r="A7012" s="21" t="s">
        <v>9001</v>
      </c>
      <c r="B7012" s="21" t="s">
        <v>9002</v>
      </c>
      <c r="C7012" s="37" t="s">
        <v>9003</v>
      </c>
      <c r="D7012" s="26" t="str">
        <f>[1]!b_calc_yield(A7012,日期设置!$B$2,F7012,1,R7012,1,O7012,L7012,S7012,)</f>
        <v>Fetching...</v>
      </c>
      <c r="E7012" s="26">
        <f t="shared" si="218"/>
        <v>4.6894298266185075</v>
      </c>
      <c r="F7012" s="18">
        <f>[1]!b_dq_cleanprice($A7012,日期设置!B$2)</f>
        <v>100.19880000000001</v>
      </c>
      <c r="G7012" s="18" t="str">
        <f t="shared" si="219"/>
        <v>1.4 + 0</v>
      </c>
      <c r="H7012" s="27">
        <f>[1]!b_dq_pctchange($A7012,日期设置!$B$2,1)/100</f>
        <v>0</v>
      </c>
      <c r="I7012" s="26">
        <f>[1]!b_pq_pctchange(A7012,日期设置!$B$4,日期设置!$B$2,1)</f>
        <v>0</v>
      </c>
      <c r="J7012" s="26">
        <f>[1]!b_pq_pctchange(A7012,日期设置!$C$4,日期设置!$B$2,1)</f>
        <v>0</v>
      </c>
      <c r="K7012" s="52">
        <f>[1]!b_dq_amount($A7012,日期设置!B$2,2,10000)</f>
        <v>0</v>
      </c>
      <c r="L7012" s="26">
        <f>[1]!b_info_latestpar(A7012,日期设置!$B$2)</f>
        <v>100</v>
      </c>
      <c r="M7012" s="6">
        <f>[1]!b_info_outstandingbalance($A7012,日期设置!B$2)</f>
        <v>10</v>
      </c>
      <c r="N7012" s="7" t="str">
        <f>[1]!b_info_latestissurercreditrating2(A7012,日期设置!$B$2,"102","1")</f>
        <v>AAA</v>
      </c>
      <c r="O7012" s="8">
        <v>3.57</v>
      </c>
      <c r="P7012" s="9">
        <f>[1]!b_info_repurchasedate(A7012)</f>
        <v>0</v>
      </c>
      <c r="Q7012" s="8" t="s">
        <v>16298</v>
      </c>
      <c r="R7012" s="2" t="str">
        <f>IF((--IF(P7012=0,Q7012,P7012))&gt;(--日期设置!$B$2),IF(P7012=0,Q7012,P7012),Q7012)</f>
        <v>2022-08-15</v>
      </c>
      <c r="S7012" s="2" t="s">
        <v>18143</v>
      </c>
      <c r="T7012" s="8">
        <f>[1]!b_anal_ptmyear($A7012,日期设置!$B$2)</f>
        <v>1.4</v>
      </c>
      <c r="U7012" s="8">
        <f>[1]!b_anal_termifexercise($A7012,日期设置!B$2)</f>
        <v>0</v>
      </c>
      <c r="V7012" s="10">
        <f>[1]!b_dq_dirtyprice(A7012,日期设置!$B$2)</f>
        <v>102.3408</v>
      </c>
      <c r="W7012" s="11">
        <f>IF(U7012=0,ROUNDUP((Q7012-日期设置!$B$2)/365,0),ROUNDUP((R7012-日期设置!$B$2)/365,0))</f>
        <v>2</v>
      </c>
      <c r="X7012" s="18">
        <f>_xlfn.IFNA(VLOOKUP(A7012,过往入选债券!A:D,4,0),2)</f>
        <v>2</v>
      </c>
      <c r="Y7012">
        <f>_xlfn.IFNA(VLOOKUP(C7012,[2]Sheet1!$A:$A,1,0),3)</f>
        <v>3</v>
      </c>
    </row>
    <row r="7013" spans="1:25" hidden="1" x14ac:dyDescent="0.2">
      <c r="A7013" s="21" t="s">
        <v>13615</v>
      </c>
      <c r="B7013" s="21" t="s">
        <v>13616</v>
      </c>
      <c r="C7013" s="37" t="s">
        <v>11318</v>
      </c>
      <c r="D7013" s="26" t="str">
        <f>[1]!b_calc_yield(A7013,日期设置!$B$2,F7013,1,R7013,1,O7013,L7013,S7013,)</f>
        <v>Fetching...</v>
      </c>
      <c r="E7013" s="26">
        <f t="shared" si="218"/>
        <v>3.1017042713705312</v>
      </c>
      <c r="F7013" s="18">
        <f>[1]!b_dq_cleanprice($A7013,日期设置!B$2)</f>
        <v>100.2106</v>
      </c>
      <c r="G7013" s="18" t="str">
        <f t="shared" si="219"/>
        <v>0.90 + 0</v>
      </c>
      <c r="H7013" s="27">
        <f>[1]!b_dq_pctchange($A7013,日期设置!$B$2,1)/100</f>
        <v>0</v>
      </c>
      <c r="I7013" s="26">
        <f>[1]!b_pq_pctchange(A7013,日期设置!$B$4,日期设置!$B$2,1)</f>
        <v>0</v>
      </c>
      <c r="J7013" s="26">
        <f>[1]!b_pq_pctchange(A7013,日期设置!$C$4,日期设置!$B$2,1)</f>
        <v>0.49933458827210714</v>
      </c>
      <c r="K7013" s="52">
        <f>[1]!b_dq_amount($A7013,日期设置!B$2,2,10000)</f>
        <v>0</v>
      </c>
      <c r="L7013" s="26">
        <f>[1]!b_info_latestpar(A7013,日期设置!$B$2)</f>
        <v>100</v>
      </c>
      <c r="M7013" s="6">
        <f>[1]!b_info_outstandingbalance($A7013,日期设置!B$2)</f>
        <v>15.999040000000001</v>
      </c>
      <c r="N7013" s="7" t="str">
        <f>[1]!b_info_latestissurercreditrating2(A7013,日期设置!$B$2,"102","1")</f>
        <v>AAA</v>
      </c>
      <c r="O7013" s="8">
        <v>3.66</v>
      </c>
      <c r="P7013" s="9" t="str">
        <f>[1]!b_info_repurchasedate(A7013)</f>
        <v>2020-02-17</v>
      </c>
      <c r="Q7013" s="8" t="s">
        <v>17479</v>
      </c>
      <c r="R7013" s="2" t="str">
        <f>IF((--IF(P7013=0,Q7013,P7013))&gt;(--日期设置!$B$2),IF(P7013=0,Q7013,P7013),Q7013)</f>
        <v>2022-02-17</v>
      </c>
      <c r="S7013" s="2" t="s">
        <v>18943</v>
      </c>
      <c r="T7013" s="8">
        <f>[1]!b_anal_ptmyear($A7013,日期设置!$B$2)</f>
        <v>0.90958904109589045</v>
      </c>
      <c r="U7013" s="8">
        <f>[1]!b_anal_termifexercise($A7013,日期设置!B$2)</f>
        <v>0</v>
      </c>
      <c r="V7013" s="10">
        <f>[1]!b_dq_dirtyprice(A7013,日期设置!$B$2)</f>
        <v>100.5415</v>
      </c>
      <c r="W7013" s="11">
        <f>IF(U7013=0,ROUNDUP((Q7013-日期设置!$B$2)/365,0),ROUNDUP((R7013-日期设置!$B$2)/365,0))</f>
        <v>1</v>
      </c>
      <c r="X7013" s="18">
        <f>_xlfn.IFNA(VLOOKUP(A7013,过往入选债券!A:D,4,0),2)</f>
        <v>2</v>
      </c>
      <c r="Y7013">
        <f>_xlfn.IFNA(VLOOKUP(C7013,[2]Sheet1!$A:$A,1,0),3)</f>
        <v>3</v>
      </c>
    </row>
    <row r="7014" spans="1:25" hidden="1" x14ac:dyDescent="0.2">
      <c r="A7014" s="28" t="s">
        <v>19343</v>
      </c>
      <c r="B7014" s="28" t="s">
        <v>19344</v>
      </c>
      <c r="C7014" s="38" t="s">
        <v>306</v>
      </c>
      <c r="D7014" s="26" t="str">
        <f>[1]!b_calc_yield(A7014,日期设置!$B$2,F7014,1,R7014,1,O7014,L7014,S7014,)</f>
        <v>Fetching...</v>
      </c>
      <c r="E7014" s="26">
        <f t="shared" si="218"/>
        <v>1.4479795394409134</v>
      </c>
      <c r="F7014" s="18">
        <f>[1]!b_dq_cleanprice($A7014,日期设置!B$2)</f>
        <v>99.906400000000005</v>
      </c>
      <c r="G7014" s="18" t="str">
        <f t="shared" si="219"/>
        <v>0.42 + 0</v>
      </c>
      <c r="H7014" s="27">
        <f>[1]!b_dq_pctchange($A7014,日期设置!$B$2,1)/100</f>
        <v>0</v>
      </c>
      <c r="I7014" s="26">
        <f>[1]!b_pq_pctchange(A7014,日期设置!$B$4,日期设置!$B$2,1)</f>
        <v>0</v>
      </c>
      <c r="J7014" s="26">
        <f>[1]!b_pq_pctchange(A7014,日期设置!$C$4,日期设置!$B$2,1)</f>
        <v>-9.7096601618940848E-2</v>
      </c>
      <c r="K7014" s="52">
        <f>[1]!b_dq_amount($A7014,日期设置!B$2,2,10000)</f>
        <v>0</v>
      </c>
      <c r="L7014" s="26">
        <f>[1]!b_info_latestpar(A7014,日期设置!$B$2)</f>
        <v>100</v>
      </c>
      <c r="M7014" s="6">
        <f>[1]!b_info_outstandingbalance($A7014,日期设置!B$2)</f>
        <v>10</v>
      </c>
      <c r="N7014" s="7" t="str">
        <f>[1]!b_info_latestissurercreditrating2(A7014,日期设置!$B$2,"102","1")</f>
        <v>AA+</v>
      </c>
      <c r="O7014" s="8">
        <v>3.25</v>
      </c>
      <c r="P7014" s="9">
        <f>[1]!b_info_repurchasedate(A7014)</f>
        <v>0</v>
      </c>
      <c r="Q7014" s="8" t="s">
        <v>16977</v>
      </c>
      <c r="R7014" s="2" t="str">
        <f>IF((--IF(P7014=0,Q7014,P7014))&gt;(--日期设置!$B$2),IF(P7014=0,Q7014,P7014),Q7014)</f>
        <v>2021-08-24</v>
      </c>
      <c r="S7014" s="31" t="s">
        <v>19105</v>
      </c>
      <c r="T7014" s="8">
        <f>[1]!b_anal_ptmyear($A7014,日期设置!$B$2)</f>
        <v>0.42465753424657532</v>
      </c>
      <c r="U7014" s="8">
        <f>[1]!b_anal_termifexercise($A7014,日期设置!B$2)</f>
        <v>0</v>
      </c>
      <c r="V7014" s="10">
        <f>[1]!b_dq_dirtyprice(A7014,日期设置!$B$2)</f>
        <v>101.77630000000001</v>
      </c>
      <c r="W7014" s="11">
        <f>IF(U7014=0,ROUNDUP((Q7014-日期设置!$B$2)/365,0),ROUNDUP((R7014-日期设置!$B$2)/365,0))</f>
        <v>1</v>
      </c>
      <c r="X7014" s="18">
        <f>_xlfn.IFNA(VLOOKUP(A7014,过往入选债券!A:D,4,0),2)</f>
        <v>2</v>
      </c>
      <c r="Y7014">
        <f>_xlfn.IFNA(VLOOKUP(C7014,[2]Sheet1!$A:$A,1,0),3)</f>
        <v>3</v>
      </c>
    </row>
    <row r="7015" spans="1:25" hidden="1" x14ac:dyDescent="0.2">
      <c r="A7015" s="21" t="s">
        <v>560</v>
      </c>
      <c r="B7015" s="21" t="s">
        <v>561</v>
      </c>
      <c r="C7015" s="37" t="s">
        <v>479</v>
      </c>
      <c r="D7015" s="26" t="str">
        <f>[1]!b_calc_yield(A7015,日期设置!$B$2,F7015,1,R7015,1,O7015,L7015,S7015,)</f>
        <v>Fetching...</v>
      </c>
      <c r="E7015" s="26">
        <f t="shared" si="218"/>
        <v>2.4282199959728912</v>
      </c>
      <c r="F7015" s="18">
        <f>[1]!b_dq_cleanprice($A7015,日期设置!B$2)</f>
        <v>101.279</v>
      </c>
      <c r="G7015" s="18" t="str">
        <f t="shared" si="219"/>
        <v>0.71 + 0</v>
      </c>
      <c r="H7015" s="27">
        <f>[1]!b_dq_pctchange($A7015,日期设置!$B$2,1)/100</f>
        <v>0</v>
      </c>
      <c r="I7015" s="26">
        <f>[1]!b_pq_pctchange(A7015,日期设置!$B$4,日期设置!$B$2,1)</f>
        <v>0</v>
      </c>
      <c r="J7015" s="26">
        <f>[1]!b_pq_pctchange(A7015,日期设置!$C$4,日期设置!$B$2,1)</f>
        <v>-0.15280872291342265</v>
      </c>
      <c r="K7015" s="52">
        <f>[1]!b_dq_amount($A7015,日期设置!B$2,2,10000)</f>
        <v>0</v>
      </c>
      <c r="L7015" s="26">
        <f>[1]!b_info_latestpar(A7015,日期设置!$B$2)</f>
        <v>100</v>
      </c>
      <c r="M7015" s="6">
        <f>[1]!b_info_outstandingbalance($A7015,日期设置!B$2)</f>
        <v>6</v>
      </c>
      <c r="N7015" s="7">
        <f>[1]!b_info_latestissurercreditrating2(A7015,日期设置!$B$2,"102","1")</f>
        <v>0</v>
      </c>
      <c r="O7015" s="8">
        <v>5.3</v>
      </c>
      <c r="P7015" s="9">
        <f>[1]!b_info_repurchasedate(A7015)</f>
        <v>0</v>
      </c>
      <c r="Q7015" s="8" t="s">
        <v>16453</v>
      </c>
      <c r="R7015" s="2" t="str">
        <f>IF((--IF(P7015=0,Q7015,P7015))&gt;(--日期设置!$B$2),IF(P7015=0,Q7015,P7015),Q7015)</f>
        <v>2021-12-07</v>
      </c>
      <c r="S7015" s="2" t="s">
        <v>18931</v>
      </c>
      <c r="T7015" s="8">
        <f>[1]!b_anal_ptmyear($A7015,日期设置!$B$2)</f>
        <v>0.71232876712328763</v>
      </c>
      <c r="U7015" s="8">
        <f>[1]!b_anal_termifexercise($A7015,日期设置!B$2)</f>
        <v>0</v>
      </c>
      <c r="V7015" s="10">
        <f>[1]!b_dq_dirtyprice(A7015,日期设置!$B$2)</f>
        <v>102.80370000000001</v>
      </c>
      <c r="W7015" s="11">
        <f>IF(U7015=0,ROUNDUP((Q7015-日期设置!$B$2)/365,0),ROUNDUP((R7015-日期设置!$B$2)/365,0))</f>
        <v>1</v>
      </c>
      <c r="X7015" s="18">
        <f>_xlfn.IFNA(VLOOKUP(A7015,过往入选债券!A:D,4,0),2)</f>
        <v>2</v>
      </c>
      <c r="Y7015">
        <f>_xlfn.IFNA(VLOOKUP(C7015,[2]Sheet1!$A:$A,1,0),3)</f>
        <v>3</v>
      </c>
    </row>
    <row r="7016" spans="1:25" hidden="1" x14ac:dyDescent="0.2">
      <c r="A7016" s="21" t="s">
        <v>5060</v>
      </c>
      <c r="B7016" s="21" t="s">
        <v>5061</v>
      </c>
      <c r="C7016" s="37" t="s">
        <v>5058</v>
      </c>
      <c r="D7016" s="26" t="str">
        <f>[1]!b_calc_yield(A7016,日期设置!$B$2,F7016,1,R7016,1,O7016,L7016,S7016,)</f>
        <v>Fetching...</v>
      </c>
      <c r="E7016" s="26">
        <f t="shared" si="218"/>
        <v>5.2384117300486643</v>
      </c>
      <c r="F7016" s="18">
        <f>[1]!b_dq_cleanprice($A7016,日期设置!B$2)</f>
        <v>101.4529</v>
      </c>
      <c r="G7016" s="18" t="str">
        <f t="shared" si="219"/>
        <v>1.56 + 0</v>
      </c>
      <c r="H7016" s="27">
        <f>[1]!b_dq_pctchange($A7016,日期设置!$B$2,1)/100</f>
        <v>0</v>
      </c>
      <c r="I7016" s="26">
        <f>[1]!b_pq_pctchange(A7016,日期设置!$B$4,日期设置!$B$2,1)</f>
        <v>0.10083798138542338</v>
      </c>
      <c r="J7016" s="26">
        <f>[1]!b_pq_pctchange(A7016,日期设置!$C$4,日期设置!$B$2,1)</f>
        <v>8.3161846962470559E-2</v>
      </c>
      <c r="K7016" s="52">
        <f>[1]!b_dq_amount($A7016,日期设置!B$2,2,10000)</f>
        <v>0</v>
      </c>
      <c r="L7016" s="26">
        <f>[1]!b_info_latestpar(A7016,日期设置!$B$2)</f>
        <v>100</v>
      </c>
      <c r="M7016" s="6">
        <f>[1]!b_info_outstandingbalance($A7016,日期设置!B$2)</f>
        <v>5</v>
      </c>
      <c r="N7016" s="7" t="str">
        <f>[1]!b_info_latestissurercreditrating2(A7016,日期设置!$B$2,"102","1")</f>
        <v>AA+</v>
      </c>
      <c r="O7016" s="8">
        <v>4.3899999999999997</v>
      </c>
      <c r="P7016" s="9" t="str">
        <f>[1]!b_info_repurchasedate(A7016)</f>
        <v>2020-10-14</v>
      </c>
      <c r="Q7016" s="8" t="s">
        <v>16866</v>
      </c>
      <c r="R7016" s="2" t="str">
        <f>IF((--IF(P7016=0,Q7016,P7016))&gt;(--日期设置!$B$2),IF(P7016=0,Q7016,P7016),Q7016)</f>
        <v>2022-10-14</v>
      </c>
      <c r="S7016" s="2" t="s">
        <v>18317</v>
      </c>
      <c r="T7016" s="8">
        <f>[1]!b_anal_ptmyear($A7016,日期设置!$B$2)</f>
        <v>1.5643835616438357</v>
      </c>
      <c r="U7016" s="8">
        <f>[1]!b_anal_termifexercise($A7016,日期设置!B$2)</f>
        <v>0</v>
      </c>
      <c r="V7016" s="10">
        <f>[1]!b_dq_dirtyprice(A7016,日期设置!$B$2)</f>
        <v>103.3653</v>
      </c>
      <c r="W7016" s="11">
        <f>IF(U7016=0,ROUNDUP((Q7016-日期设置!$B$2)/365,0),ROUNDUP((R7016-日期设置!$B$2)/365,0))</f>
        <v>2</v>
      </c>
      <c r="X7016" s="18">
        <f>_xlfn.IFNA(VLOOKUP(A7016,过往入选债券!A:D,4,0),2)</f>
        <v>2</v>
      </c>
      <c r="Y7016">
        <f>_xlfn.IFNA(VLOOKUP(C7016,[2]Sheet1!$A:$A,1,0),3)</f>
        <v>3</v>
      </c>
    </row>
    <row r="7017" spans="1:25" hidden="1" x14ac:dyDescent="0.2">
      <c r="A7017" s="21" t="s">
        <v>8112</v>
      </c>
      <c r="B7017" s="21" t="s">
        <v>8113</v>
      </c>
      <c r="C7017" s="37" t="s">
        <v>401</v>
      </c>
      <c r="D7017" s="26" t="str">
        <f>[1]!b_calc_yield(A7017,日期设置!$B$2,F7017,1,R7017,1,O7017,L7017,S7017,)</f>
        <v>Fetching...</v>
      </c>
      <c r="E7017" s="26">
        <f t="shared" si="218"/>
        <v>3.2665357896418001</v>
      </c>
      <c r="F7017" s="18">
        <f>[1]!b_dq_cleanprice($A7017,日期设置!B$2)</f>
        <v>100.6386</v>
      </c>
      <c r="G7017" s="18" t="str">
        <f t="shared" si="219"/>
        <v>0.95 + 0</v>
      </c>
      <c r="H7017" s="27">
        <f>[1]!b_dq_pctchange($A7017,日期设置!$B$2,1)/100</f>
        <v>0</v>
      </c>
      <c r="I7017" s="26">
        <f>[1]!b_pq_pctchange(A7017,日期设置!$B$4,日期设置!$B$2,1)</f>
        <v>-1.4604588225130045E-2</v>
      </c>
      <c r="J7017" s="26">
        <f>[1]!b_pq_pctchange(A7017,日期设置!$C$4,日期设置!$B$2,1)</f>
        <v>-2.7821552561944538E-3</v>
      </c>
      <c r="K7017" s="52">
        <f>[1]!b_dq_amount($A7017,日期设置!B$2,2,10000)</f>
        <v>0</v>
      </c>
      <c r="L7017" s="26">
        <f>[1]!b_info_latestpar(A7017,日期设置!$B$2)</f>
        <v>100</v>
      </c>
      <c r="M7017" s="6">
        <f>[1]!b_info_outstandingbalance($A7017,日期设置!B$2)</f>
        <v>10</v>
      </c>
      <c r="N7017" s="7" t="str">
        <f>[1]!b_info_latestissurercreditrating2(A7017,日期设置!$B$2,"102","1")</f>
        <v>AA+</v>
      </c>
      <c r="O7017" s="8">
        <v>4.0999999999999996</v>
      </c>
      <c r="P7017" s="9">
        <f>[1]!b_info_repurchasedate(A7017)</f>
        <v>0</v>
      </c>
      <c r="Q7017" s="8" t="s">
        <v>16322</v>
      </c>
      <c r="R7017" s="2" t="str">
        <f>IF((--IF(P7017=0,Q7017,P7017))&gt;(--日期设置!$B$2),IF(P7017=0,Q7017,P7017),Q7017)</f>
        <v>2022-03-07</v>
      </c>
      <c r="S7017" s="2" t="s">
        <v>18101</v>
      </c>
      <c r="T7017" s="8">
        <f>[1]!b_anal_ptmyear($A7017,日期设置!$B$2)</f>
        <v>0.95890410958904104</v>
      </c>
      <c r="U7017" s="8">
        <f>[1]!b_anal_termifexercise($A7017,日期设置!B$2)</f>
        <v>0</v>
      </c>
      <c r="V7017" s="10">
        <f>[1]!b_dq_dirtyprice(A7017,日期设置!$B$2)</f>
        <v>100.80710000000001</v>
      </c>
      <c r="W7017" s="11">
        <f>IF(U7017=0,ROUNDUP((Q7017-日期设置!$B$2)/365,0),ROUNDUP((R7017-日期设置!$B$2)/365,0))</f>
        <v>1</v>
      </c>
      <c r="X7017" s="18">
        <f>_xlfn.IFNA(VLOOKUP(A7017,过往入选债券!A:D,4,0),2)</f>
        <v>2</v>
      </c>
      <c r="Y7017">
        <f>_xlfn.IFNA(VLOOKUP(C7017,[2]Sheet1!$A:$A,1,0),3)</f>
        <v>3</v>
      </c>
    </row>
    <row r="7018" spans="1:25" hidden="1" x14ac:dyDescent="0.2">
      <c r="A7018" s="21" t="s">
        <v>5056</v>
      </c>
      <c r="B7018" s="21" t="s">
        <v>5057</v>
      </c>
      <c r="C7018" s="37" t="s">
        <v>5058</v>
      </c>
      <c r="D7018" s="26" t="str">
        <f>[1]!b_calc_yield(A7018,日期设置!$B$2,F7018,1,R7018,1,O7018,L7018,S7018,)</f>
        <v>Fetching...</v>
      </c>
      <c r="E7018" s="26">
        <f t="shared" si="218"/>
        <v>4.3542723000232764</v>
      </c>
      <c r="F7018" s="18">
        <f>[1]!b_dq_cleanprice($A7018,日期设置!B$2)</f>
        <v>101.8758</v>
      </c>
      <c r="G7018" s="18" t="str">
        <f t="shared" si="219"/>
        <v>1.31 + 0</v>
      </c>
      <c r="H7018" s="27">
        <f>[1]!b_dq_pctchange($A7018,日期设置!$B$2,1)/100</f>
        <v>0</v>
      </c>
      <c r="I7018" s="26">
        <f>[1]!b_pq_pctchange(A7018,日期设置!$B$4,日期设置!$B$2,1)</f>
        <v>0</v>
      </c>
      <c r="J7018" s="26">
        <f>[1]!b_pq_pctchange(A7018,日期设置!$C$4,日期设置!$B$2,1)</f>
        <v>-0.37600124388448175</v>
      </c>
      <c r="K7018" s="52">
        <f>[1]!b_dq_amount($A7018,日期设置!B$2,2,10000)</f>
        <v>0</v>
      </c>
      <c r="L7018" s="26">
        <f>[1]!b_info_latestpar(A7018,日期设置!$B$2)</f>
        <v>100</v>
      </c>
      <c r="M7018" s="6">
        <f>[1]!b_info_outstandingbalance($A7018,日期设置!B$2)</f>
        <v>5</v>
      </c>
      <c r="N7018" s="7" t="str">
        <f>[1]!b_info_latestissurercreditrating2(A7018,日期设置!$B$2,"102","1")</f>
        <v>AA+</v>
      </c>
      <c r="O7018" s="8">
        <v>4.9000000000000004</v>
      </c>
      <c r="P7018" s="9" t="str">
        <f>[1]!b_info_repurchasedate(A7018)</f>
        <v>2020-07-16</v>
      </c>
      <c r="Q7018" s="8" t="s">
        <v>16117</v>
      </c>
      <c r="R7018" s="2" t="str">
        <f>IF((--IF(P7018=0,Q7018,P7018))&gt;(--日期设置!$B$2),IF(P7018=0,Q7018,P7018),Q7018)</f>
        <v>2022-07-16</v>
      </c>
      <c r="S7018" s="2" t="s">
        <v>18309</v>
      </c>
      <c r="T7018" s="8">
        <f>[1]!b_anal_ptmyear($A7018,日期设置!$B$2)</f>
        <v>1.3178082191780822</v>
      </c>
      <c r="U7018" s="8">
        <f>[1]!b_anal_termifexercise($A7018,日期设置!B$2)</f>
        <v>0</v>
      </c>
      <c r="V7018" s="10">
        <f>[1]!b_dq_dirtyprice(A7018,日期设置!$B$2)</f>
        <v>105.21850000000001</v>
      </c>
      <c r="W7018" s="11">
        <f>IF(U7018=0,ROUNDUP((Q7018-日期设置!$B$2)/365,0),ROUNDUP((R7018-日期设置!$B$2)/365,0))</f>
        <v>2</v>
      </c>
      <c r="X7018" s="18">
        <f>_xlfn.IFNA(VLOOKUP(A7018,过往入选债券!A:D,4,0),2)</f>
        <v>2</v>
      </c>
      <c r="Y7018">
        <f>_xlfn.IFNA(VLOOKUP(C7018,[2]Sheet1!$A:$A,1,0),3)</f>
        <v>3</v>
      </c>
    </row>
    <row r="7019" spans="1:25" hidden="1" x14ac:dyDescent="0.2">
      <c r="A7019" s="21" t="s">
        <v>8910</v>
      </c>
      <c r="B7019" s="21" t="s">
        <v>8911</v>
      </c>
      <c r="C7019" s="37" t="s">
        <v>7111</v>
      </c>
      <c r="D7019" s="26" t="str">
        <f>[1]!b_calc_yield(A7019,日期设置!$B$2,F7019,1,R7019,1,O7019,L7019,S7019,)</f>
        <v>Fetching...</v>
      </c>
      <c r="E7019" s="26">
        <f t="shared" si="218"/>
        <v>4.4852786663242217</v>
      </c>
      <c r="F7019" s="18">
        <f>[1]!b_dq_cleanprice($A7019,日期设置!B$2)</f>
        <v>100.3669</v>
      </c>
      <c r="G7019" s="18" t="str">
        <f t="shared" si="219"/>
        <v>1.34 + 0</v>
      </c>
      <c r="H7019" s="27">
        <f>[1]!b_dq_pctchange($A7019,日期设置!$B$2,1)/100</f>
        <v>0</v>
      </c>
      <c r="I7019" s="26">
        <f>[1]!b_pq_pctchange(A7019,日期设置!$B$4,日期设置!$B$2,1)</f>
        <v>0</v>
      </c>
      <c r="J7019" s="26">
        <f>[1]!b_pq_pctchange(A7019,日期设置!$C$4,日期设置!$B$2,1)</f>
        <v>0</v>
      </c>
      <c r="K7019" s="52">
        <f>[1]!b_dq_amount($A7019,日期设置!B$2,2,10000)</f>
        <v>0</v>
      </c>
      <c r="L7019" s="26">
        <f>[1]!b_info_latestpar(A7019,日期设置!$B$2)</f>
        <v>100</v>
      </c>
      <c r="M7019" s="6">
        <f>[1]!b_info_outstandingbalance($A7019,日期设置!B$2)</f>
        <v>15</v>
      </c>
      <c r="N7019" s="7" t="str">
        <f>[1]!b_info_latestissurercreditrating2(A7019,日期设置!$B$2,"102","1")</f>
        <v>AAA</v>
      </c>
      <c r="O7019" s="8">
        <v>3.7</v>
      </c>
      <c r="P7019" s="9">
        <f>[1]!b_info_repurchasedate(A7019)</f>
        <v>0</v>
      </c>
      <c r="Q7019" s="8" t="s">
        <v>16177</v>
      </c>
      <c r="R7019" s="2" t="str">
        <f>IF((--IF(P7019=0,Q7019,P7019))&gt;(--日期设置!$B$2),IF(P7019=0,Q7019,P7019),Q7019)</f>
        <v>2022-07-26</v>
      </c>
      <c r="S7019" s="2" t="s">
        <v>17966</v>
      </c>
      <c r="T7019" s="8">
        <f>[1]!b_anal_ptmyear($A7019,日期设置!$B$2)</f>
        <v>1.3452054794520549</v>
      </c>
      <c r="U7019" s="8">
        <f>[1]!b_anal_termifexercise($A7019,日期设置!B$2)</f>
        <v>0</v>
      </c>
      <c r="V7019" s="10">
        <f>[1]!b_dq_dirtyprice(A7019,日期设置!$B$2)</f>
        <v>102.78959999999999</v>
      </c>
      <c r="W7019" s="11">
        <f>IF(U7019=0,ROUNDUP((Q7019-日期设置!$B$2)/365,0),ROUNDUP((R7019-日期设置!$B$2)/365,0))</f>
        <v>2</v>
      </c>
      <c r="X7019" s="18">
        <f>_xlfn.IFNA(VLOOKUP(A7019,过往入选债券!A:D,4,0),2)</f>
        <v>2</v>
      </c>
      <c r="Y7019">
        <f>_xlfn.IFNA(VLOOKUP(C7019,[2]Sheet1!$A:$A,1,0),3)</f>
        <v>3</v>
      </c>
    </row>
    <row r="7020" spans="1:25" hidden="1" x14ac:dyDescent="0.2">
      <c r="A7020" s="21" t="s">
        <v>7802</v>
      </c>
      <c r="B7020" s="21" t="s">
        <v>7803</v>
      </c>
      <c r="C7020" s="37" t="s">
        <v>7804</v>
      </c>
      <c r="D7020" s="26" t="str">
        <f>[1]!b_calc_yield(A7020,日期设置!$B$2,F7020,1,R7020,1,O7020,L7020,S7020,)</f>
        <v>Fetching...</v>
      </c>
      <c r="E7020" s="26">
        <f t="shared" si="218"/>
        <v>2.7329269846537718</v>
      </c>
      <c r="F7020" s="18">
        <f>[1]!b_dq_cleanprice($A7020,日期设置!B$2)</f>
        <v>100.4521</v>
      </c>
      <c r="G7020" s="18" t="str">
        <f t="shared" si="219"/>
        <v>0.80 + 0</v>
      </c>
      <c r="H7020" s="27">
        <f>[1]!b_dq_pctchange($A7020,日期设置!$B$2,1)/100</f>
        <v>0</v>
      </c>
      <c r="I7020" s="26">
        <f>[1]!b_pq_pctchange(A7020,日期设置!$B$4,日期设置!$B$2,1)</f>
        <v>0.13896545502214061</v>
      </c>
      <c r="J7020" s="26">
        <f>[1]!b_pq_pctchange(A7020,日期设置!$C$4,日期设置!$B$2,1)</f>
        <v>0.13896545502214061</v>
      </c>
      <c r="K7020" s="52">
        <f>[1]!b_dq_amount($A7020,日期设置!B$2,2,10000)</f>
        <v>0</v>
      </c>
      <c r="L7020" s="26">
        <f>[1]!b_info_latestpar(A7020,日期设置!$B$2)</f>
        <v>100</v>
      </c>
      <c r="M7020" s="6">
        <f>[1]!b_info_outstandingbalance($A7020,日期设置!B$2)</f>
        <v>5</v>
      </c>
      <c r="N7020" s="7" t="str">
        <f>[1]!b_info_latestissurercreditrating2(A7020,日期设置!$B$2,"102","1")</f>
        <v>AA+</v>
      </c>
      <c r="O7020" s="8">
        <v>4.01</v>
      </c>
      <c r="P7020" s="9">
        <f>[1]!b_info_repurchasedate(A7020)</f>
        <v>0</v>
      </c>
      <c r="Q7020" s="8" t="s">
        <v>16155</v>
      </c>
      <c r="R7020" s="2" t="str">
        <f>IF((--IF(P7020=0,Q7020,P7020))&gt;(--日期设置!$B$2),IF(P7020=0,Q7020,P7020),Q7020)</f>
        <v>2022-01-09</v>
      </c>
      <c r="S7020" s="2" t="s">
        <v>17944</v>
      </c>
      <c r="T7020" s="8">
        <f>[1]!b_anal_ptmyear($A7020,日期设置!$B$2)</f>
        <v>0.80273972602739729</v>
      </c>
      <c r="U7020" s="8">
        <f>[1]!b_anal_termifexercise($A7020,日期设置!B$2)</f>
        <v>0</v>
      </c>
      <c r="V7020" s="10">
        <f>[1]!b_dq_dirtyprice(A7020,日期设置!$B$2)</f>
        <v>101.2431</v>
      </c>
      <c r="W7020" s="11">
        <f>IF(U7020=0,ROUNDUP((Q7020-日期设置!$B$2)/365,0),ROUNDUP((R7020-日期设置!$B$2)/365,0))</f>
        <v>1</v>
      </c>
      <c r="X7020" s="18">
        <f>_xlfn.IFNA(VLOOKUP(A7020,过往入选债券!A:D,4,0),2)</f>
        <v>2</v>
      </c>
      <c r="Y7020">
        <f>_xlfn.IFNA(VLOOKUP(C7020,[2]Sheet1!$A:$A,1,0),3)</f>
        <v>3</v>
      </c>
    </row>
    <row r="7021" spans="1:25" hidden="1" x14ac:dyDescent="0.2">
      <c r="A7021" s="21" t="s">
        <v>8085</v>
      </c>
      <c r="B7021" s="21" t="s">
        <v>8086</v>
      </c>
      <c r="C7021" s="37" t="s">
        <v>62</v>
      </c>
      <c r="D7021" s="26" t="str">
        <f>[1]!b_calc_yield(A7021,日期设置!$B$2,F7021,1,R7021,1,O7021,L7021,S7021,)</f>
        <v>Fetching...</v>
      </c>
      <c r="E7021" s="26">
        <f t="shared" si="218"/>
        <v>3.2333328390155236</v>
      </c>
      <c r="F7021" s="18">
        <f>[1]!b_dq_cleanprice($A7021,日期设置!B$2)</f>
        <v>100.9315</v>
      </c>
      <c r="G7021" s="18" t="str">
        <f t="shared" si="219"/>
        <v>2.95 + 0.95</v>
      </c>
      <c r="H7021" s="27">
        <f>[1]!b_dq_pctchange($A7021,日期设置!$B$2,1)/100</f>
        <v>0</v>
      </c>
      <c r="I7021" s="26">
        <f>[1]!b_pq_pctchange(A7021,日期设置!$B$4,日期设置!$B$2,1)</f>
        <v>5.3827822342410167E-2</v>
      </c>
      <c r="J7021" s="26">
        <f>[1]!b_pq_pctchange(A7021,日期设置!$C$4,日期设置!$B$2,1)</f>
        <v>0.17965171388727338</v>
      </c>
      <c r="K7021" s="52">
        <f>[1]!b_dq_amount($A7021,日期设置!B$2,2,10000)</f>
        <v>0</v>
      </c>
      <c r="L7021" s="26">
        <f>[1]!b_info_latestpar(A7021,日期设置!$B$2)</f>
        <v>100</v>
      </c>
      <c r="M7021" s="6">
        <f>[1]!b_info_outstandingbalance($A7021,日期设置!B$2)</f>
        <v>25</v>
      </c>
      <c r="N7021" s="7" t="str">
        <f>[1]!b_info_latestissurercreditrating2(A7021,日期设置!$B$2,"102","1")</f>
        <v>AA+</v>
      </c>
      <c r="O7021" s="8">
        <v>4.42</v>
      </c>
      <c r="P7021" s="9" t="str">
        <f>[1]!b_info_repurchasedate(A7021)</f>
        <v>2022-03-04</v>
      </c>
      <c r="Q7021" s="8" t="s">
        <v>16653</v>
      </c>
      <c r="R7021" s="2" t="str">
        <f>IF((--IF(P7021=0,Q7021,P7021))&gt;(--日期设置!$B$2),IF(P7021=0,Q7021,P7021),Q7021)</f>
        <v>2022-03-04</v>
      </c>
      <c r="S7021" s="2" t="s">
        <v>18396</v>
      </c>
      <c r="T7021" s="8">
        <f>[1]!b_anal_ptmyear($A7021,日期设置!$B$2)</f>
        <v>2.9506849315068493</v>
      </c>
      <c r="U7021" s="8">
        <f>[1]!b_anal_termifexercise($A7021,日期设置!B$2)</f>
        <v>0.9506849315068493</v>
      </c>
      <c r="V7021" s="10">
        <f>[1]!b_dq_dirtyprice(A7021,日期设置!$B$2)</f>
        <v>101.1495</v>
      </c>
      <c r="W7021" s="11">
        <f>IF(U7021=0,ROUNDUP((Q7021-日期设置!$B$2)/365,0),ROUNDUP((R7021-日期设置!$B$2)/365,0))</f>
        <v>1</v>
      </c>
      <c r="X7021" s="18">
        <f>_xlfn.IFNA(VLOOKUP(A7021,过往入选债券!A:D,4,0),2)</f>
        <v>2</v>
      </c>
      <c r="Y7021">
        <f>_xlfn.IFNA(VLOOKUP(C7021,[2]Sheet1!$A:$A,1,0),3)</f>
        <v>3</v>
      </c>
    </row>
    <row r="7022" spans="1:25" hidden="1" x14ac:dyDescent="0.2">
      <c r="A7022" s="21" t="s">
        <v>5740</v>
      </c>
      <c r="B7022" s="21" t="s">
        <v>5741</v>
      </c>
      <c r="C7022" s="37" t="s">
        <v>4976</v>
      </c>
      <c r="D7022" s="26" t="str">
        <f>[1]!b_calc_yield(A7022,日期设置!$B$2,F7022,1,R7022,1,O7022,L7022,S7022,)</f>
        <v>Fetching...</v>
      </c>
      <c r="E7022" s="26">
        <f t="shared" si="218"/>
        <v>3.2651965195106047</v>
      </c>
      <c r="F7022" s="18">
        <f>[1]!b_dq_cleanprice($A7022,日期设置!B$2)</f>
        <v>101.3608</v>
      </c>
      <c r="G7022" s="18" t="str">
        <f t="shared" si="219"/>
        <v>1.00 + 0</v>
      </c>
      <c r="H7022" s="27">
        <f>[1]!b_dq_pctchange($A7022,日期设置!$B$2,1)/100</f>
        <v>0</v>
      </c>
      <c r="I7022" s="26">
        <f>[1]!b_pq_pctchange(A7022,日期设置!$B$4,日期设置!$B$2,1)</f>
        <v>-0.1344863360897266</v>
      </c>
      <c r="J7022" s="26">
        <f>[1]!b_pq_pctchange(A7022,日期设置!$C$4,日期设置!$B$2,1)</f>
        <v>-0.1344863360897266</v>
      </c>
      <c r="K7022" s="52">
        <f>[1]!b_dq_amount($A7022,日期设置!B$2,2,10000)</f>
        <v>0</v>
      </c>
      <c r="L7022" s="26">
        <f>[1]!b_info_latestpar(A7022,日期设置!$B$2)</f>
        <v>100</v>
      </c>
      <c r="M7022" s="6">
        <f>[1]!b_info_outstandingbalance($A7022,日期设置!B$2)</f>
        <v>15</v>
      </c>
      <c r="N7022" s="7" t="str">
        <f>[1]!b_info_latestissurercreditrating2(A7022,日期设置!$B$2,"102","1")</f>
        <v>AAA</v>
      </c>
      <c r="O7022" s="8">
        <v>4.8</v>
      </c>
      <c r="P7022" s="9">
        <f>[1]!b_info_repurchasedate(A7022)</f>
        <v>0</v>
      </c>
      <c r="Q7022" s="8" t="s">
        <v>16644</v>
      </c>
      <c r="R7022" s="2" t="str">
        <f>IF((--IF(P7022=0,Q7022,P7022))&gt;(--日期设置!$B$2),IF(P7022=0,Q7022,P7022),Q7022)</f>
        <v>2022-03-24</v>
      </c>
      <c r="S7022" s="2" t="s">
        <v>18393</v>
      </c>
      <c r="T7022" s="8">
        <f>[1]!b_anal_ptmyear($A7022,日期设置!$B$2)</f>
        <v>1.0054794520547945</v>
      </c>
      <c r="U7022" s="8">
        <f>[1]!b_anal_termifexercise($A7022,日期设置!B$2)</f>
        <v>0</v>
      </c>
      <c r="V7022" s="10">
        <f>[1]!b_dq_dirtyprice(A7022,日期设置!$B$2)</f>
        <v>106.1345</v>
      </c>
      <c r="W7022" s="11">
        <f>IF(U7022=0,ROUNDUP((Q7022-日期设置!$B$2)/365,0),ROUNDUP((R7022-日期设置!$B$2)/365,0))</f>
        <v>2</v>
      </c>
      <c r="X7022" s="18">
        <f>_xlfn.IFNA(VLOOKUP(A7022,过往入选债券!A:D,4,0),2)</f>
        <v>2</v>
      </c>
      <c r="Y7022">
        <f>_xlfn.IFNA(VLOOKUP(C7022,[2]Sheet1!$A:$A,1,0),3)</f>
        <v>3</v>
      </c>
    </row>
    <row r="7023" spans="1:25" x14ac:dyDescent="0.2">
      <c r="A7023" s="21" t="s">
        <v>8702</v>
      </c>
      <c r="B7023" s="21" t="s">
        <v>8703</v>
      </c>
      <c r="C7023" s="37" t="s">
        <v>303</v>
      </c>
      <c r="D7023" s="26" t="str">
        <f>[1]!b_calc_yield(A7023,日期设置!$B$2,F7023,1,R7023,1,O7023,L7023,S7023,)</f>
        <v>Fetching...</v>
      </c>
      <c r="E7023" s="26">
        <f t="shared" si="218"/>
        <v>4.1023686191343112</v>
      </c>
      <c r="F7023" s="18">
        <f>[1]!b_dq_cleanprice($A7023,日期设置!B$2)</f>
        <v>100.46559999999999</v>
      </c>
      <c r="G7023" s="18" t="str">
        <f t="shared" si="219"/>
        <v>1.23 + 0</v>
      </c>
      <c r="H7023" s="27">
        <f>[1]!b_dq_pctchange($A7023,日期设置!$B$2,1)/100</f>
        <v>6.7033007530992866E-4</v>
      </c>
      <c r="I7023" s="26">
        <f>[1]!b_pq_pctchange(A7023,日期设置!$B$4,日期设置!$B$2,1)</f>
        <v>0.23195930286502336</v>
      </c>
      <c r="J7023" s="26">
        <f>[1]!b_pq_pctchange(A7023,日期设置!$C$4,日期设置!$B$2,1)</f>
        <v>-0.11860627191557552</v>
      </c>
      <c r="K7023" s="52">
        <f>[1]!b_dq_amount($A7023,日期设置!B$2,2,10000)</f>
        <v>5167.9923289999997</v>
      </c>
      <c r="L7023" s="26">
        <f>[1]!b_info_latestpar(A7023,日期设置!$B$2)</f>
        <v>100</v>
      </c>
      <c r="M7023" s="6">
        <f>[1]!b_info_outstandingbalance($A7023,日期设置!B$2)</f>
        <v>5</v>
      </c>
      <c r="N7023" s="7" t="str">
        <f>[1]!b_info_latestissurercreditrating2(A7023,日期设置!$B$2,"102","1")</f>
        <v>AAA</v>
      </c>
      <c r="O7023" s="8">
        <v>3.8</v>
      </c>
      <c r="P7023" s="9">
        <f>[1]!b_info_repurchasedate(A7023)</f>
        <v>0</v>
      </c>
      <c r="Q7023" s="8" t="s">
        <v>16827</v>
      </c>
      <c r="R7023" s="2" t="str">
        <f>IF((--IF(P7023=0,Q7023,P7023))&gt;(--日期设置!$B$2),IF(P7023=0,Q7023,P7023),Q7023)</f>
        <v>2022-06-17</v>
      </c>
      <c r="S7023" s="2" t="s">
        <v>18648</v>
      </c>
      <c r="T7023" s="8">
        <f>[1]!b_anal_ptmyear($A7023,日期设置!$B$2)</f>
        <v>1.2383561643835617</v>
      </c>
      <c r="U7023" s="8">
        <f>[1]!b_anal_termifexercise($A7023,日期设置!B$2)</f>
        <v>0</v>
      </c>
      <c r="V7023" s="10">
        <f>[1]!b_dq_dirtyprice(A7023,日期设置!$B$2)</f>
        <v>103.35980000000001</v>
      </c>
      <c r="W7023" s="11">
        <f>IF(U7023=0,ROUNDUP((Q7023-日期设置!$B$2)/365,0),ROUNDUP((R7023-日期设置!$B$2)/365,0))</f>
        <v>2</v>
      </c>
      <c r="X7023" s="18">
        <f>_xlfn.IFNA(VLOOKUP(A7023,过往入选债券!A:D,4,0),2)</f>
        <v>2</v>
      </c>
      <c r="Y7023">
        <f>_xlfn.IFNA(VLOOKUP(C7023,[2]Sheet1!$A:$A,1,0),3)</f>
        <v>3</v>
      </c>
    </row>
    <row r="7024" spans="1:25" hidden="1" x14ac:dyDescent="0.2">
      <c r="A7024" s="21" t="s">
        <v>9166</v>
      </c>
      <c r="B7024" s="21" t="s">
        <v>9167</v>
      </c>
      <c r="C7024" s="37" t="s">
        <v>199</v>
      </c>
      <c r="D7024" s="26" t="str">
        <f>[1]!b_calc_yield(A7024,日期设置!$B$2,F7024,1,R7024,1,O7024,L7024,S7024,)</f>
        <v>Fetching...</v>
      </c>
      <c r="E7024" s="26">
        <f t="shared" si="218"/>
        <v>1.5455696152926857</v>
      </c>
      <c r="F7024" s="18">
        <f>[1]!b_dq_cleanprice($A7024,日期设置!B$2)</f>
        <v>100.08240000000001</v>
      </c>
      <c r="G7024" s="18" t="str">
        <f t="shared" si="219"/>
        <v>1.45 + 0.46</v>
      </c>
      <c r="H7024" s="27">
        <f>[1]!b_dq_pctchange($A7024,日期设置!$B$2,1)/100</f>
        <v>0</v>
      </c>
      <c r="I7024" s="26">
        <f>[1]!b_pq_pctchange(A7024,日期设置!$B$4,日期设置!$B$2,1)</f>
        <v>3.9483061766506032E-2</v>
      </c>
      <c r="J7024" s="26">
        <f>[1]!b_pq_pctchange(A7024,日期设置!$C$4,日期设置!$B$2,1)</f>
        <v>0.57976694755567193</v>
      </c>
      <c r="K7024" s="52">
        <f>[1]!b_dq_amount($A7024,日期设置!B$2,2,10000)</f>
        <v>0</v>
      </c>
      <c r="L7024" s="26">
        <f>[1]!b_info_latestpar(A7024,日期设置!$B$2)</f>
        <v>100</v>
      </c>
      <c r="M7024" s="6">
        <f>[1]!b_info_outstandingbalance($A7024,日期设置!B$2)</f>
        <v>10</v>
      </c>
      <c r="N7024" s="7" t="str">
        <f>[1]!b_info_latestissurercreditrating2(A7024,日期设置!$B$2,"102","1")</f>
        <v>AAA</v>
      </c>
      <c r="O7024" s="8">
        <v>3.65</v>
      </c>
      <c r="P7024" s="9" t="str">
        <f>[1]!b_info_repurchasedate(A7024)</f>
        <v>2021-09-06</v>
      </c>
      <c r="Q7024" s="8" t="s">
        <v>16703</v>
      </c>
      <c r="R7024" s="2" t="str">
        <f>IF((--IF(P7024=0,Q7024,P7024))&gt;(--日期设置!$B$2),IF(P7024=0,Q7024,P7024),Q7024)</f>
        <v>2021-09-06</v>
      </c>
      <c r="S7024" s="2" t="s">
        <v>18427</v>
      </c>
      <c r="T7024" s="8">
        <f>[1]!b_anal_ptmyear($A7024,日期设置!$B$2)</f>
        <v>1.4547945205479453</v>
      </c>
      <c r="U7024" s="8">
        <f>[1]!b_anal_termifexercise($A7024,日期设置!B$2)</f>
        <v>0.46027397260273972</v>
      </c>
      <c r="V7024" s="10">
        <f>[1]!b_dq_dirtyprice(A7024,日期设置!$B$2)</f>
        <v>102.0724</v>
      </c>
      <c r="W7024" s="11">
        <f>IF(U7024=0,ROUNDUP((Q7024-日期设置!$B$2)/365,0),ROUNDUP((R7024-日期设置!$B$2)/365,0))</f>
        <v>1</v>
      </c>
      <c r="X7024" s="18">
        <f>_xlfn.IFNA(VLOOKUP(A7024,过往入选债券!A:D,4,0),2)</f>
        <v>2</v>
      </c>
      <c r="Y7024">
        <f>_xlfn.IFNA(VLOOKUP(C7024,[2]Sheet1!$A:$A,1,0),3)</f>
        <v>3</v>
      </c>
    </row>
    <row r="7025" spans="1:25" hidden="1" x14ac:dyDescent="0.2">
      <c r="A7025" s="21" t="s">
        <v>2392</v>
      </c>
      <c r="B7025" s="21" t="s">
        <v>2393</v>
      </c>
      <c r="C7025" s="37" t="s">
        <v>1108</v>
      </c>
      <c r="D7025" s="26" t="str">
        <f>[1]!b_calc_yield(A7025,日期设置!$B$2,F7025,1,R7025,1,O7025,L7025,S7025,)</f>
        <v>Fetching...</v>
      </c>
      <c r="E7025" s="26">
        <f t="shared" si="218"/>
        <v>2.578195214451906</v>
      </c>
      <c r="F7025" s="18">
        <f>[1]!b_dq_cleanprice($A7025,日期设置!B$2)</f>
        <v>101.07470000000001</v>
      </c>
      <c r="G7025" s="18" t="str">
        <f t="shared" si="219"/>
        <v>0.75 + 0</v>
      </c>
      <c r="H7025" s="27">
        <f>[1]!b_dq_pctchange($A7025,日期设置!$B$2,1)/100</f>
        <v>0</v>
      </c>
      <c r="I7025" s="26">
        <f>[1]!b_pq_pctchange(A7025,日期设置!$B$4,日期设置!$B$2,1)</f>
        <v>0</v>
      </c>
      <c r="J7025" s="26">
        <f>[1]!b_pq_pctchange(A7025,日期设置!$C$4,日期设置!$B$2,1)</f>
        <v>0</v>
      </c>
      <c r="K7025" s="52">
        <f>[1]!b_dq_amount($A7025,日期设置!B$2,2,10000)</f>
        <v>0</v>
      </c>
      <c r="L7025" s="26">
        <f>[1]!b_info_latestpar(A7025,日期设置!$B$2)</f>
        <v>100</v>
      </c>
      <c r="M7025" s="6">
        <f>[1]!b_info_outstandingbalance($A7025,日期设置!B$2)</f>
        <v>5</v>
      </c>
      <c r="N7025" s="7">
        <f>[1]!b_info_latestissurercreditrating2(A7025,日期设置!$B$2,"102","1")</f>
        <v>0</v>
      </c>
      <c r="O7025" s="8">
        <v>4.8899999999999997</v>
      </c>
      <c r="P7025" s="9">
        <f>[1]!b_info_repurchasedate(A7025)</f>
        <v>0</v>
      </c>
      <c r="Q7025" s="8" t="s">
        <v>16078</v>
      </c>
      <c r="R7025" s="2" t="str">
        <f>IF((--IF(P7025=0,Q7025,P7025))&gt;(--日期设置!$B$2),IF(P7025=0,Q7025,P7025),Q7025)</f>
        <v>2021-12-24</v>
      </c>
      <c r="S7025" s="2" t="s">
        <v>17864</v>
      </c>
      <c r="T7025" s="8">
        <f>[1]!b_anal_ptmyear($A7025,日期设置!$B$2)</f>
        <v>0.75890410958904109</v>
      </c>
      <c r="U7025" s="8">
        <f>[1]!b_anal_termifexercise($A7025,日期设置!B$2)</f>
        <v>0</v>
      </c>
      <c r="V7025" s="10">
        <f>[1]!b_dq_dirtyprice(A7025,日期设置!$B$2)</f>
        <v>102.25369999999999</v>
      </c>
      <c r="W7025" s="11">
        <f>IF(U7025=0,ROUNDUP((Q7025-日期设置!$B$2)/365,0),ROUNDUP((R7025-日期设置!$B$2)/365,0))</f>
        <v>1</v>
      </c>
      <c r="X7025" s="18">
        <f>_xlfn.IFNA(VLOOKUP(A7025,过往入选债券!A:D,4,0),2)</f>
        <v>2</v>
      </c>
      <c r="Y7025">
        <f>_xlfn.IFNA(VLOOKUP(C7025,[2]Sheet1!$A:$A,1,0),3)</f>
        <v>3</v>
      </c>
    </row>
    <row r="7026" spans="1:25" hidden="1" x14ac:dyDescent="0.2">
      <c r="A7026" s="21" t="s">
        <v>9086</v>
      </c>
      <c r="B7026" s="21" t="s">
        <v>9087</v>
      </c>
      <c r="C7026" s="37" t="s">
        <v>489</v>
      </c>
      <c r="D7026" s="26" t="str">
        <f>[1]!b_calc_yield(A7026,日期设置!$B$2,F7026,1,R7026,1,O7026,L7026,S7026,)</f>
        <v>Fetching...</v>
      </c>
      <c r="E7026" s="26">
        <f t="shared" si="218"/>
        <v>4.76679165331928</v>
      </c>
      <c r="F7026" s="18">
        <f>[1]!b_dq_cleanprice($A7026,日期设置!B$2)</f>
        <v>100.53879999999999</v>
      </c>
      <c r="G7026" s="18" t="str">
        <f t="shared" si="219"/>
        <v>1.43 + 0</v>
      </c>
      <c r="H7026" s="27">
        <f>[1]!b_dq_pctchange($A7026,日期设置!$B$2,1)/100</f>
        <v>0</v>
      </c>
      <c r="I7026" s="26">
        <f>[1]!b_pq_pctchange(A7026,日期设置!$B$4,日期设置!$B$2,1)</f>
        <v>0.14123928005815836</v>
      </c>
      <c r="J7026" s="26">
        <f>[1]!b_pq_pctchange(A7026,日期设置!$C$4,日期设置!$B$2,1)</f>
        <v>0.11152401550183295</v>
      </c>
      <c r="K7026" s="52">
        <f>[1]!b_dq_amount($A7026,日期设置!B$2,2,10000)</f>
        <v>0</v>
      </c>
      <c r="L7026" s="26">
        <f>[1]!b_info_latestpar(A7026,日期设置!$B$2)</f>
        <v>100</v>
      </c>
      <c r="M7026" s="6">
        <f>[1]!b_info_outstandingbalance($A7026,日期设置!B$2)</f>
        <v>8</v>
      </c>
      <c r="N7026" s="7" t="str">
        <f>[1]!b_info_latestissurercreditrating2(A7026,日期设置!$B$2,"102","1")</f>
        <v>AA+</v>
      </c>
      <c r="O7026" s="8">
        <v>3.8</v>
      </c>
      <c r="P7026" s="9">
        <f>[1]!b_info_repurchasedate(A7026)</f>
        <v>0</v>
      </c>
      <c r="Q7026" s="8" t="s">
        <v>16260</v>
      </c>
      <c r="R7026" s="2" t="str">
        <f>IF((--IF(P7026=0,Q7026,P7026))&gt;(--日期设置!$B$2),IF(P7026=0,Q7026,P7026),Q7026)</f>
        <v>2022-08-26</v>
      </c>
      <c r="S7026" s="2" t="s">
        <v>18027</v>
      </c>
      <c r="T7026" s="8">
        <f>[1]!b_anal_ptmyear($A7026,日期设置!$B$2)</f>
        <v>1.43013698630137</v>
      </c>
      <c r="U7026" s="8">
        <f>[1]!b_anal_termifexercise($A7026,日期设置!B$2)</f>
        <v>0</v>
      </c>
      <c r="V7026" s="10">
        <f>[1]!b_dq_dirtyprice(A7026,日期设置!$B$2)</f>
        <v>102.7043</v>
      </c>
      <c r="W7026" s="11">
        <f>IF(U7026=0,ROUNDUP((Q7026-日期设置!$B$2)/365,0),ROUNDUP((R7026-日期设置!$B$2)/365,0))</f>
        <v>2</v>
      </c>
      <c r="X7026" s="18">
        <f>_xlfn.IFNA(VLOOKUP(A7026,过往入选债券!A:D,4,0),2)</f>
        <v>2</v>
      </c>
      <c r="Y7026">
        <f>_xlfn.IFNA(VLOOKUP(C7026,[2]Sheet1!$A:$A,1,0),3)</f>
        <v>3</v>
      </c>
    </row>
    <row r="7027" spans="1:25" hidden="1" x14ac:dyDescent="0.2">
      <c r="A7027" s="21" t="s">
        <v>7443</v>
      </c>
      <c r="B7027" s="21" t="s">
        <v>7444</v>
      </c>
      <c r="C7027" s="37" t="s">
        <v>5726</v>
      </c>
      <c r="D7027" s="26" t="str">
        <f>[1]!b_calc_yield(A7027,日期设置!$B$2,F7027,1,R7027,1,O7027,L7027,S7027,)</f>
        <v>Fetching...</v>
      </c>
      <c r="E7027" s="26">
        <f t="shared" si="218"/>
        <v>1.9903094705011171</v>
      </c>
      <c r="F7027" s="18">
        <f>[1]!b_dq_cleanprice($A7027,日期设置!B$2)</f>
        <v>101.16589999999999</v>
      </c>
      <c r="G7027" s="18" t="str">
        <f t="shared" si="219"/>
        <v>0.58 + 0</v>
      </c>
      <c r="H7027" s="27">
        <f>[1]!b_dq_pctchange($A7027,日期设置!$B$2,1)/100</f>
        <v>0</v>
      </c>
      <c r="I7027" s="26">
        <f>[1]!b_pq_pctchange(A7027,日期设置!$B$4,日期设置!$B$2,1)</f>
        <v>1.077554248429871E-2</v>
      </c>
      <c r="J7027" s="26">
        <f>[1]!b_pq_pctchange(A7027,日期设置!$C$4,日期设置!$B$2,1)</f>
        <v>-0.20714982555026187</v>
      </c>
      <c r="K7027" s="52">
        <f>[1]!b_dq_amount($A7027,日期设置!B$2,2,10000)</f>
        <v>0</v>
      </c>
      <c r="L7027" s="26">
        <f>[1]!b_info_latestpar(A7027,日期设置!$B$2)</f>
        <v>100</v>
      </c>
      <c r="M7027" s="6">
        <f>[1]!b_info_outstandingbalance($A7027,日期设置!B$2)</f>
        <v>3</v>
      </c>
      <c r="N7027" s="7" t="str">
        <f>[1]!b_info_latestissurercreditrating2(A7027,日期设置!$B$2,"102","1")</f>
        <v>AA+</v>
      </c>
      <c r="O7027" s="8">
        <v>5.5</v>
      </c>
      <c r="P7027" s="9">
        <f>[1]!b_info_repurchasedate(A7027)</f>
        <v>0</v>
      </c>
      <c r="Q7027" s="8" t="s">
        <v>17277</v>
      </c>
      <c r="R7027" s="2" t="str">
        <f>IF((--IF(P7027=0,Q7027,P7027))&gt;(--日期设置!$B$2),IF(P7027=0,Q7027,P7027),Q7027)</f>
        <v>2021-10-22</v>
      </c>
      <c r="S7027" s="2" t="s">
        <v>18838</v>
      </c>
      <c r="T7027" s="8">
        <f>[1]!b_anal_ptmyear($A7027,日期设置!$B$2)</f>
        <v>0.58630136986301373</v>
      </c>
      <c r="U7027" s="8">
        <f>[1]!b_anal_termifexercise($A7027,日期设置!B$2)</f>
        <v>0</v>
      </c>
      <c r="V7027" s="10">
        <f>[1]!b_dq_dirtyprice(A7027,日期设置!$B$2)</f>
        <v>103.44119999999999</v>
      </c>
      <c r="W7027" s="11">
        <f>IF(U7027=0,ROUNDUP((Q7027-日期设置!$B$2)/365,0),ROUNDUP((R7027-日期设置!$B$2)/365,0))</f>
        <v>1</v>
      </c>
      <c r="X7027" s="18">
        <f>_xlfn.IFNA(VLOOKUP(A7027,过往入选债券!A:D,4,0),2)</f>
        <v>2</v>
      </c>
      <c r="Y7027">
        <f>_xlfn.IFNA(VLOOKUP(C7027,[2]Sheet1!$A:$A,1,0),3)</f>
        <v>3</v>
      </c>
    </row>
    <row r="7028" spans="1:25" hidden="1" x14ac:dyDescent="0.2">
      <c r="A7028" s="21" t="s">
        <v>4917</v>
      </c>
      <c r="B7028" s="21" t="s">
        <v>4918</v>
      </c>
      <c r="C7028" s="37" t="s">
        <v>484</v>
      </c>
      <c r="D7028" s="26" t="str">
        <f>[1]!b_calc_yield(A7028,日期设置!$B$2,F7028,1,R7028,1,O7028,L7028,S7028,)</f>
        <v>Fetching...</v>
      </c>
      <c r="E7028" s="26">
        <f t="shared" si="218"/>
        <v>1.9711205455671621</v>
      </c>
      <c r="F7028" s="18">
        <f>[1]!b_dq_cleanprice($A7028,日期设置!B$2)</f>
        <v>101.35169999999999</v>
      </c>
      <c r="G7028" s="18" t="str">
        <f t="shared" si="219"/>
        <v>0.58 + 0</v>
      </c>
      <c r="H7028" s="27">
        <f>[1]!b_dq_pctchange($A7028,日期设置!$B$2,1)/100</f>
        <v>0</v>
      </c>
      <c r="I7028" s="26">
        <f>[1]!b_pq_pctchange(A7028,日期设置!$B$4,日期设置!$B$2,1)</f>
        <v>0</v>
      </c>
      <c r="J7028" s="26">
        <f>[1]!b_pq_pctchange(A7028,日期设置!$C$4,日期设置!$B$2,1)</f>
        <v>-0.25882082021597785</v>
      </c>
      <c r="K7028" s="52">
        <f>[1]!b_dq_amount($A7028,日期设置!B$2,2,10000)</f>
        <v>0</v>
      </c>
      <c r="L7028" s="26">
        <f>[1]!b_info_latestpar(A7028,日期设置!$B$2)</f>
        <v>100</v>
      </c>
      <c r="M7028" s="6">
        <f>[1]!b_info_outstandingbalance($A7028,日期设置!B$2)</f>
        <v>20</v>
      </c>
      <c r="N7028" s="7" t="str">
        <f>[1]!b_info_latestissurercreditrating2(A7028,日期设置!$B$2,"102","1")</f>
        <v>AAA</v>
      </c>
      <c r="O7028" s="8">
        <v>5.85</v>
      </c>
      <c r="P7028" s="9">
        <f>[1]!b_info_repurchasedate(A7028)</f>
        <v>0</v>
      </c>
      <c r="Q7028" s="8" t="s">
        <v>16272</v>
      </c>
      <c r="R7028" s="2" t="str">
        <f>IF((--IF(P7028=0,Q7028,P7028))&gt;(--日期设置!$B$2),IF(P7028=0,Q7028,P7028),Q7028)</f>
        <v>2021-10-20</v>
      </c>
      <c r="S7028" s="2" t="s">
        <v>18379</v>
      </c>
      <c r="T7028" s="8">
        <f>[1]!b_anal_ptmyear($A7028,日期设置!$B$2)</f>
        <v>0.58082191780821912</v>
      </c>
      <c r="U7028" s="8">
        <f>[1]!b_anal_termifexercise($A7028,日期设置!B$2)</f>
        <v>0</v>
      </c>
      <c r="V7028" s="10">
        <f>[1]!b_dq_dirtyprice(A7028,日期设置!$B$2)</f>
        <v>103.8039</v>
      </c>
      <c r="W7028" s="11">
        <f>IF(U7028=0,ROUNDUP((Q7028-日期设置!$B$2)/365,0),ROUNDUP((R7028-日期设置!$B$2)/365,0))</f>
        <v>1</v>
      </c>
      <c r="X7028" s="18">
        <f>_xlfn.IFNA(VLOOKUP(A7028,过往入选债券!A:D,4,0),2)</f>
        <v>2</v>
      </c>
      <c r="Y7028">
        <f>_xlfn.IFNA(VLOOKUP(C7028,[2]Sheet1!$A:$A,1,0),3)</f>
        <v>3</v>
      </c>
    </row>
    <row r="7029" spans="1:25" hidden="1" x14ac:dyDescent="0.2">
      <c r="A7029" s="21" t="s">
        <v>5307</v>
      </c>
      <c r="B7029" s="21" t="s">
        <v>5308</v>
      </c>
      <c r="C7029" s="37" t="s">
        <v>278</v>
      </c>
      <c r="D7029" s="26" t="str">
        <f>[1]!b_calc_yield(A7029,日期设置!$B$2,F7029,1,R7029,1,O7029,L7029,S7029,)</f>
        <v>Fetching...</v>
      </c>
      <c r="E7029" s="26">
        <f t="shared" si="218"/>
        <v>2.4350926898370817</v>
      </c>
      <c r="F7029" s="18">
        <f>[1]!b_dq_cleanprice($A7029,日期设置!B$2)</f>
        <v>100.9889</v>
      </c>
      <c r="G7029" s="18" t="str">
        <f t="shared" si="219"/>
        <v>0.71 + 0</v>
      </c>
      <c r="H7029" s="27">
        <f>[1]!b_dq_pctchange($A7029,日期设置!$B$2,1)/100</f>
        <v>0</v>
      </c>
      <c r="I7029" s="26">
        <f>[1]!b_pq_pctchange(A7029,日期设置!$B$4,日期设置!$B$2,1)</f>
        <v>0</v>
      </c>
      <c r="J7029" s="26">
        <f>[1]!b_pq_pctchange(A7029,日期设置!$C$4,日期设置!$B$2,1)</f>
        <v>-0.13369711077774493</v>
      </c>
      <c r="K7029" s="52">
        <f>[1]!b_dq_amount($A7029,日期设置!B$2,2,10000)</f>
        <v>0</v>
      </c>
      <c r="L7029" s="26">
        <f>[1]!b_info_latestpar(A7029,日期设置!$B$2)</f>
        <v>100</v>
      </c>
      <c r="M7029" s="6">
        <f>[1]!b_info_outstandingbalance($A7029,日期设置!B$2)</f>
        <v>5</v>
      </c>
      <c r="N7029" s="7" t="str">
        <f>[1]!b_info_latestissurercreditrating2(A7029,日期设置!$B$2,"102","1")</f>
        <v>AA+</v>
      </c>
      <c r="O7029" s="8">
        <v>4.8499999999999996</v>
      </c>
      <c r="P7029" s="9">
        <f>[1]!b_info_repurchasedate(A7029)</f>
        <v>0</v>
      </c>
      <c r="Q7029" s="8" t="s">
        <v>16320</v>
      </c>
      <c r="R7029" s="2" t="str">
        <f>IF((--IF(P7029=0,Q7029,P7029))&gt;(--日期设置!$B$2),IF(P7029=0,Q7029,P7029),Q7029)</f>
        <v>2021-12-09</v>
      </c>
      <c r="S7029" s="2" t="s">
        <v>18099</v>
      </c>
      <c r="T7029" s="8">
        <f>[1]!b_anal_ptmyear($A7029,日期设置!$B$2)</f>
        <v>0.71780821917808224</v>
      </c>
      <c r="U7029" s="8">
        <f>[1]!b_anal_termifexercise($A7029,日期设置!B$2)</f>
        <v>0</v>
      </c>
      <c r="V7029" s="10">
        <f>[1]!b_dq_dirtyprice(A7029,日期设置!$B$2)</f>
        <v>102.3575</v>
      </c>
      <c r="W7029" s="11">
        <f>IF(U7029=0,ROUNDUP((Q7029-日期设置!$B$2)/365,0),ROUNDUP((R7029-日期设置!$B$2)/365,0))</f>
        <v>1</v>
      </c>
      <c r="X7029" s="18">
        <f>_xlfn.IFNA(VLOOKUP(A7029,过往入选债券!A:D,4,0),2)</f>
        <v>2</v>
      </c>
      <c r="Y7029">
        <f>_xlfn.IFNA(VLOOKUP(C7029,[2]Sheet1!$A:$A,1,0),3)</f>
        <v>3</v>
      </c>
    </row>
    <row r="7030" spans="1:25" x14ac:dyDescent="0.2">
      <c r="A7030" s="21" t="s">
        <v>7320</v>
      </c>
      <c r="B7030" s="21" t="s">
        <v>7321</v>
      </c>
      <c r="C7030" s="37" t="s">
        <v>384</v>
      </c>
      <c r="D7030" s="26" t="str">
        <f>[1]!b_calc_yield(A7030,日期设置!$B$2,F7030,1,R7030,1,O7030,L7030,S7030,)</f>
        <v>Fetching...</v>
      </c>
      <c r="E7030" s="26">
        <f t="shared" si="218"/>
        <v>1.6262120491119525</v>
      </c>
      <c r="F7030" s="18">
        <f>[1]!b_dq_cleanprice($A7030,日期设置!B$2)</f>
        <v>100.94880000000001</v>
      </c>
      <c r="G7030" s="18" t="str">
        <f t="shared" si="219"/>
        <v>0.47 + 0</v>
      </c>
      <c r="H7030" s="27">
        <f>[1]!b_dq_pctchange($A7030,日期设置!$B$2,1)/100</f>
        <v>4.0829432074495335E-4</v>
      </c>
      <c r="I7030" s="26">
        <f>[1]!b_pq_pctchange(A7030,日期设置!$B$4,日期设置!$B$2,1)</f>
        <v>4.0829432074495332E-2</v>
      </c>
      <c r="J7030" s="26">
        <f>[1]!b_pq_pctchange(A7030,日期设置!$C$4,日期设置!$B$2,1)</f>
        <v>0.20706728793471138</v>
      </c>
      <c r="K7030" s="52">
        <f>[1]!b_dq_amount($A7030,日期设置!B$2,2,10000)</f>
        <v>10380.781370000001</v>
      </c>
      <c r="L7030" s="26">
        <f>[1]!b_info_latestpar(A7030,日期设置!$B$2)</f>
        <v>100</v>
      </c>
      <c r="M7030" s="6">
        <f>[1]!b_info_outstandingbalance($A7030,日期设置!B$2)</f>
        <v>10</v>
      </c>
      <c r="N7030" s="7" t="str">
        <f>[1]!b_info_latestissurercreditrating2(A7030,日期设置!$B$2,"102","1")</f>
        <v>AAA</v>
      </c>
      <c r="O7030" s="8">
        <v>5.5</v>
      </c>
      <c r="P7030" s="9">
        <f>[1]!b_info_repurchasedate(A7030)</f>
        <v>0</v>
      </c>
      <c r="Q7030" s="8" t="s">
        <v>17189</v>
      </c>
      <c r="R7030" s="2" t="str">
        <f>IF((--IF(P7030=0,Q7030,P7030))&gt;(--日期设置!$B$2),IF(P7030=0,Q7030,P7030),Q7030)</f>
        <v>2021-09-13</v>
      </c>
      <c r="S7030" s="2" t="s">
        <v>18774</v>
      </c>
      <c r="T7030" s="8">
        <f>[1]!b_anal_ptmyear($A7030,日期设置!$B$2)</f>
        <v>0.47945205479452052</v>
      </c>
      <c r="U7030" s="8">
        <f>[1]!b_anal_termifexercise($A7030,日期设置!B$2)</f>
        <v>0</v>
      </c>
      <c r="V7030" s="10">
        <f>[1]!b_dq_dirtyprice(A7030,日期设置!$B$2)</f>
        <v>103.81180000000001</v>
      </c>
      <c r="W7030" s="11">
        <f>IF(U7030=0,ROUNDUP((Q7030-日期设置!$B$2)/365,0),ROUNDUP((R7030-日期设置!$B$2)/365,0))</f>
        <v>1</v>
      </c>
      <c r="X7030" s="18">
        <f>_xlfn.IFNA(VLOOKUP(A7030,过往入选债券!A:D,4,0),2)</f>
        <v>2</v>
      </c>
      <c r="Y7030">
        <f>_xlfn.IFNA(VLOOKUP(C7030,[2]Sheet1!$A:$A,1,0),3)</f>
        <v>3</v>
      </c>
    </row>
    <row r="7031" spans="1:25" hidden="1" x14ac:dyDescent="0.2">
      <c r="A7031" s="21" t="s">
        <v>7019</v>
      </c>
      <c r="B7031" s="21" t="s">
        <v>7020</v>
      </c>
      <c r="C7031" s="37" t="s">
        <v>5692</v>
      </c>
      <c r="D7031" s="26" t="str">
        <f>[1]!b_calc_yield(A7031,日期设置!$B$2,F7031,1,R7031,1,O7031,L7031,S7031,)</f>
        <v>Fetching...</v>
      </c>
      <c r="E7031" s="26">
        <f t="shared" si="218"/>
        <v>7.5648697283165811</v>
      </c>
      <c r="F7031" s="18">
        <f>[1]!b_dq_cleanprice($A7031,日期设置!B$2)</f>
        <v>105.1704</v>
      </c>
      <c r="G7031" s="18" t="str">
        <f t="shared" si="219"/>
        <v>2.33 + 0</v>
      </c>
      <c r="H7031" s="27">
        <f>[1]!b_dq_pctchange($A7031,日期设置!$B$2,1)/100</f>
        <v>0</v>
      </c>
      <c r="I7031" s="26">
        <f>[1]!b_pq_pctchange(A7031,日期设置!$B$4,日期设置!$B$2,1)</f>
        <v>0</v>
      </c>
      <c r="J7031" s="26">
        <f>[1]!b_pq_pctchange(A7031,日期设置!$C$4,日期设置!$B$2,1)</f>
        <v>0</v>
      </c>
      <c r="K7031" s="52">
        <f>[1]!b_dq_amount($A7031,日期设置!B$2,2,10000)</f>
        <v>0</v>
      </c>
      <c r="L7031" s="26">
        <f>[1]!b_info_latestpar(A7031,日期设置!$B$2)</f>
        <v>100</v>
      </c>
      <c r="M7031" s="6">
        <f>[1]!b_info_outstandingbalance($A7031,日期设置!B$2)</f>
        <v>5</v>
      </c>
      <c r="N7031" s="7" t="str">
        <f>[1]!b_info_latestissurercreditrating2(A7031,日期设置!$B$2,"102","1")</f>
        <v>AAA</v>
      </c>
      <c r="O7031" s="8">
        <v>5.74</v>
      </c>
      <c r="P7031" s="9">
        <f>[1]!b_info_repurchasedate(A7031)</f>
        <v>0</v>
      </c>
      <c r="Q7031" s="8" t="s">
        <v>15999</v>
      </c>
      <c r="R7031" s="2" t="str">
        <f>IF((--IF(P7031=0,Q7031,P7031))&gt;(--日期设置!$B$2),IF(P7031=0,Q7031,P7031),Q7031)</f>
        <v>2023-07-23</v>
      </c>
      <c r="S7031" s="2" t="s">
        <v>17788</v>
      </c>
      <c r="T7031" s="8">
        <f>[1]!b_anal_ptmyear($A7031,日期设置!$B$2)</f>
        <v>2.3369863013698629</v>
      </c>
      <c r="U7031" s="8">
        <f>[1]!b_anal_termifexercise($A7031,日期设置!B$2)</f>
        <v>0</v>
      </c>
      <c r="V7031" s="10">
        <f>[1]!b_dq_dirtyprice(A7031,日期设置!$B$2)</f>
        <v>108.9761</v>
      </c>
      <c r="W7031" s="11">
        <f>IF(U7031=0,ROUNDUP((Q7031-日期设置!$B$2)/365,0),ROUNDUP((R7031-日期设置!$B$2)/365,0))</f>
        <v>3</v>
      </c>
      <c r="X7031" s="18">
        <f>_xlfn.IFNA(VLOOKUP(A7031,过往入选债券!A:D,4,0),2)</f>
        <v>2</v>
      </c>
      <c r="Y7031">
        <f>_xlfn.IFNA(VLOOKUP(C7031,[2]Sheet1!$A:$A,1,0),3)</f>
        <v>3</v>
      </c>
    </row>
    <row r="7032" spans="1:25" hidden="1" x14ac:dyDescent="0.2">
      <c r="A7032" s="28" t="s">
        <v>22332</v>
      </c>
      <c r="B7032" s="28" t="s">
        <v>22333</v>
      </c>
      <c r="C7032" s="39" t="s">
        <v>21712</v>
      </c>
      <c r="D7032" s="26">
        <f>[1]!b_calc_yield(A7032,日期设置!$B$2,F7032,1,R7032,1,O7032,L7032,S7032,)</f>
        <v>3.3887161824995964</v>
      </c>
      <c r="E7032" s="26">
        <f t="shared" si="218"/>
        <v>6.5665249297371941</v>
      </c>
      <c r="F7032" s="18">
        <f>[1]!b_dq_cleanprice($A7032,日期设置!B$2)</f>
        <v>100.2128</v>
      </c>
      <c r="G7032" s="18" t="str">
        <f t="shared" si="219"/>
        <v>1.93 + 0</v>
      </c>
      <c r="H7032" s="27">
        <f>[1]!b_dq_pctchange($A7032,日期设置!$B$2,1)/100</f>
        <v>0</v>
      </c>
      <c r="I7032" s="26">
        <f>[1]!b_pq_pctchange(A7032,日期设置!$B$4,日期设置!$B$2,1)</f>
        <v>-4.1893255983754978E-2</v>
      </c>
      <c r="J7032" s="26">
        <f>[1]!b_pq_pctchange(A7032,日期设置!$C$4,日期设置!$B$2,1)</f>
        <v>0</v>
      </c>
      <c r="K7032" s="52">
        <f>[1]!b_dq_amount($A7032,日期设置!B$2,2,10000)</f>
        <v>0</v>
      </c>
      <c r="L7032" s="26">
        <f>[1]!b_info_latestpar(A7032,日期设置!$B$2)</f>
        <v>100</v>
      </c>
      <c r="M7032" s="6">
        <f>[1]!b_info_outstandingbalance($A7032,日期设置!B$2)</f>
        <v>25</v>
      </c>
      <c r="N7032" s="7" t="str">
        <f>[1]!b_info_latestissurercreditrating2(A7032,日期设置!$B$2,"102","1")</f>
        <v>AAA</v>
      </c>
      <c r="O7032" s="43">
        <v>3.52</v>
      </c>
      <c r="P7032" s="9">
        <f>[1]!b_info_repurchasedate(A7032)</f>
        <v>0</v>
      </c>
      <c r="Q7032" s="31" t="s">
        <v>17203</v>
      </c>
      <c r="R7032" s="2" t="str">
        <f>IF((--IF(P7032=0,Q7032,P7032))&gt;(--日期设置!$B$2),IF(P7032=0,Q7032,P7032),Q7032)</f>
        <v>2023-02-26</v>
      </c>
      <c r="S7032" s="2" t="s">
        <v>23108</v>
      </c>
      <c r="T7032" s="8">
        <f>[1]!b_anal_ptmyear($A7032,日期设置!$B$2)</f>
        <v>1.9342465753424658</v>
      </c>
      <c r="U7032" s="8">
        <f>[1]!b_anal_termifexercise($A7032,日期设置!B$2)</f>
        <v>0</v>
      </c>
      <c r="V7032" s="10">
        <f>[1]!b_dq_dirtyprice(A7032,日期设置!$B$2)</f>
        <v>100.4443</v>
      </c>
      <c r="W7032" s="11">
        <f>IF(U7032=0,ROUNDUP((Q7032-日期设置!$B$2)/365,0),ROUNDUP((R7032-日期设置!$B$2)/365,0))</f>
        <v>2</v>
      </c>
      <c r="X7032" s="18">
        <f>_xlfn.IFNA(VLOOKUP(A7032,过往入选债券!A:D,4,0),2)</f>
        <v>2</v>
      </c>
      <c r="Y7032">
        <f>_xlfn.IFNA(VLOOKUP(C7032,[2]Sheet1!$A:$A,1,0),3)</f>
        <v>3</v>
      </c>
    </row>
    <row r="7033" spans="1:25" hidden="1" x14ac:dyDescent="0.2">
      <c r="A7033" s="28" t="s">
        <v>19354</v>
      </c>
      <c r="B7033" s="28" t="s">
        <v>19355</v>
      </c>
      <c r="C7033" s="38" t="s">
        <v>3258</v>
      </c>
      <c r="D7033" s="26" t="str">
        <f>[1]!b_calc_yield(A7033,日期设置!$B$2,F7033,1,R7033,1,O7033,L7033,S7033,)</f>
        <v>Fetching...</v>
      </c>
      <c r="E7033" s="26">
        <f t="shared" si="218"/>
        <v>1.4575677317745006</v>
      </c>
      <c r="F7033" s="18">
        <f>[1]!b_dq_cleanprice($A7033,日期设置!B$2)</f>
        <v>99.893799999999999</v>
      </c>
      <c r="G7033" s="18" t="str">
        <f t="shared" si="219"/>
        <v>0.43 + 0</v>
      </c>
      <c r="H7033" s="27">
        <f>[1]!b_dq_pctchange($A7033,日期设置!$B$2,1)/100</f>
        <v>0</v>
      </c>
      <c r="I7033" s="26">
        <f>[1]!b_pq_pctchange(A7033,日期设置!$B$4,日期设置!$B$2,1)</f>
        <v>0</v>
      </c>
      <c r="J7033" s="26">
        <f>[1]!b_pq_pctchange(A7033,日期设置!$C$4,日期设置!$B$2,1)</f>
        <v>-1.2311560555357684E-2</v>
      </c>
      <c r="K7033" s="52">
        <f>[1]!b_dq_amount($A7033,日期设置!B$2,2,10000)</f>
        <v>0</v>
      </c>
      <c r="L7033" s="26">
        <f>[1]!b_info_latestpar(A7033,日期设置!$B$2)</f>
        <v>100</v>
      </c>
      <c r="M7033" s="6">
        <f>[1]!b_info_outstandingbalance($A7033,日期设置!B$2)</f>
        <v>3</v>
      </c>
      <c r="N7033" s="7" t="str">
        <f>[1]!b_info_latestissurercreditrating2(A7033,日期设置!$B$2,"102","1")</f>
        <v>AA+</v>
      </c>
      <c r="O7033" s="8">
        <v>3.2</v>
      </c>
      <c r="P7033" s="9">
        <f>[1]!b_info_repurchasedate(A7033)</f>
        <v>0</v>
      </c>
      <c r="Q7033" s="8" t="s">
        <v>16109</v>
      </c>
      <c r="R7033" s="2" t="str">
        <f>IF((--IF(P7033=0,Q7033,P7033))&gt;(--日期设置!$B$2),IF(P7033=0,Q7033,P7033),Q7033)</f>
        <v>2021-08-26</v>
      </c>
      <c r="S7033" s="31" t="s">
        <v>19098</v>
      </c>
      <c r="T7033" s="8">
        <f>[1]!b_anal_ptmyear($A7033,日期设置!$B$2)</f>
        <v>0.43013698630136987</v>
      </c>
      <c r="U7033" s="8">
        <f>[1]!b_anal_termifexercise($A7033,日期设置!B$2)</f>
        <v>0</v>
      </c>
      <c r="V7033" s="10">
        <f>[1]!b_dq_dirtyprice(A7033,日期设置!$B$2)</f>
        <v>101.7174</v>
      </c>
      <c r="W7033" s="11">
        <f>IF(U7033=0,ROUNDUP((Q7033-日期设置!$B$2)/365,0),ROUNDUP((R7033-日期设置!$B$2)/365,0))</f>
        <v>1</v>
      </c>
      <c r="X7033" s="18">
        <f>_xlfn.IFNA(VLOOKUP(A7033,过往入选债券!A:D,4,0),2)</f>
        <v>2</v>
      </c>
      <c r="Y7033">
        <f>_xlfn.IFNA(VLOOKUP(C7033,[2]Sheet1!$A:$A,1,0),3)</f>
        <v>3</v>
      </c>
    </row>
    <row r="7034" spans="1:25" hidden="1" x14ac:dyDescent="0.2">
      <c r="A7034" s="21" t="s">
        <v>7374</v>
      </c>
      <c r="B7034" s="21" t="s">
        <v>7375</v>
      </c>
      <c r="C7034" s="37" t="s">
        <v>107</v>
      </c>
      <c r="D7034" s="26" t="str">
        <f>[1]!b_calc_yield(A7034,日期设置!$B$2,F7034,1,R7034,1,O7034,L7034,S7034,)</f>
        <v>Fetching...</v>
      </c>
      <c r="E7034" s="26">
        <f t="shared" si="218"/>
        <v>1.7628259333815954</v>
      </c>
      <c r="F7034" s="18">
        <f>[1]!b_dq_cleanprice($A7034,日期设置!B$2)</f>
        <v>100.9348</v>
      </c>
      <c r="G7034" s="18" t="str">
        <f t="shared" si="219"/>
        <v>0.52 + 0</v>
      </c>
      <c r="H7034" s="27">
        <f>[1]!b_dq_pctchange($A7034,日期设置!$B$2,1)/100</f>
        <v>0</v>
      </c>
      <c r="I7034" s="26">
        <f>[1]!b_pq_pctchange(A7034,日期设置!$B$4,日期设置!$B$2,1)</f>
        <v>0</v>
      </c>
      <c r="J7034" s="26">
        <f>[1]!b_pq_pctchange(A7034,日期设置!$C$4,日期设置!$B$2,1)</f>
        <v>-0.22429437227725568</v>
      </c>
      <c r="K7034" s="52">
        <f>[1]!b_dq_amount($A7034,日期设置!B$2,2,10000)</f>
        <v>0</v>
      </c>
      <c r="L7034" s="26">
        <f>[1]!b_info_latestpar(A7034,日期设置!$B$2)</f>
        <v>100</v>
      </c>
      <c r="M7034" s="6">
        <f>[1]!b_info_outstandingbalance($A7034,日期设置!B$2)</f>
        <v>9</v>
      </c>
      <c r="N7034" s="7" t="str">
        <f>[1]!b_info_latestissurercreditrating2(A7034,日期设置!$B$2,"102","1")</f>
        <v>AAA</v>
      </c>
      <c r="O7034" s="8">
        <v>5.3</v>
      </c>
      <c r="P7034" s="9">
        <f>[1]!b_info_repurchasedate(A7034)</f>
        <v>0</v>
      </c>
      <c r="Q7034" s="8" t="s">
        <v>16190</v>
      </c>
      <c r="R7034" s="2" t="str">
        <f>IF((--IF(P7034=0,Q7034,P7034))&gt;(--日期设置!$B$2),IF(P7034=0,Q7034,P7034),Q7034)</f>
        <v>2021-09-28</v>
      </c>
      <c r="S7034" s="2" t="s">
        <v>17978</v>
      </c>
      <c r="T7034" s="8">
        <f>[1]!b_anal_ptmyear($A7034,日期设置!$B$2)</f>
        <v>0.52054794520547942</v>
      </c>
      <c r="U7034" s="8">
        <f>[1]!b_anal_termifexercise($A7034,日期设置!B$2)</f>
        <v>0</v>
      </c>
      <c r="V7034" s="10">
        <f>[1]!b_dq_dirtyprice(A7034,日期设置!$B$2)</f>
        <v>103.4759</v>
      </c>
      <c r="W7034" s="11">
        <f>IF(U7034=0,ROUNDUP((Q7034-日期设置!$B$2)/365,0),ROUNDUP((R7034-日期设置!$B$2)/365,0))</f>
        <v>1</v>
      </c>
      <c r="X7034" s="18">
        <f>_xlfn.IFNA(VLOOKUP(A7034,过往入选债券!A:D,4,0),2)</f>
        <v>2</v>
      </c>
      <c r="Y7034">
        <f>_xlfn.IFNA(VLOOKUP(C7034,[2]Sheet1!$A:$A,1,0),3)</f>
        <v>3</v>
      </c>
    </row>
    <row r="7035" spans="1:25" hidden="1" x14ac:dyDescent="0.2">
      <c r="A7035" s="21" t="s">
        <v>5472</v>
      </c>
      <c r="B7035" s="21" t="s">
        <v>5473</v>
      </c>
      <c r="C7035" s="37" t="s">
        <v>650</v>
      </c>
      <c r="D7035" s="26" t="str">
        <f>[1]!b_calc_yield(A7035,日期设置!$B$2,F7035,1,R7035,1,O7035,L7035,S7035,)</f>
        <v>Fetching...</v>
      </c>
      <c r="E7035" s="26">
        <f t="shared" si="218"/>
        <v>0.31540255627990899</v>
      </c>
      <c r="F7035" s="18">
        <f>[1]!b_dq_cleanprice($A7035,日期设置!B$2)</f>
        <v>100.1347</v>
      </c>
      <c r="G7035" s="18" t="str">
        <f t="shared" si="219"/>
        <v>0.09 + 0</v>
      </c>
      <c r="H7035" s="27">
        <f>[1]!b_dq_pctchange($A7035,日期设置!$B$2,1)/100</f>
        <v>0</v>
      </c>
      <c r="I7035" s="26">
        <f>[1]!b_pq_pctchange(A7035,日期设置!$B$4,日期设置!$B$2,1)</f>
        <v>0</v>
      </c>
      <c r="J7035" s="26">
        <f>[1]!b_pq_pctchange(A7035,日期设置!$C$4,日期设置!$B$2,1)</f>
        <v>-1.797546349236203E-3</v>
      </c>
      <c r="K7035" s="52">
        <f>[1]!b_dq_amount($A7035,日期设置!B$2,2,10000)</f>
        <v>0</v>
      </c>
      <c r="L7035" s="26">
        <f>[1]!b_info_latestpar(A7035,日期设置!$B$2)</f>
        <v>100</v>
      </c>
      <c r="M7035" s="6">
        <f>[1]!b_info_outstandingbalance($A7035,日期设置!B$2)</f>
        <v>5</v>
      </c>
      <c r="N7035" s="7" t="str">
        <f>[1]!b_info_latestissurercreditrating2(A7035,日期设置!$B$2,"102","1")</f>
        <v>AA</v>
      </c>
      <c r="O7035" s="8">
        <v>4.99</v>
      </c>
      <c r="P7035" s="9">
        <f>[1]!b_info_repurchasedate(A7035)</f>
        <v>0</v>
      </c>
      <c r="Q7035" s="8" t="s">
        <v>16091</v>
      </c>
      <c r="R7035" s="2" t="str">
        <f>IF((--IF(P7035=0,Q7035,P7035))&gt;(--日期设置!$B$2),IF(P7035=0,Q7035,P7035),Q7035)</f>
        <v>2021-04-25</v>
      </c>
      <c r="S7035" s="2" t="s">
        <v>18558</v>
      </c>
      <c r="T7035" s="8">
        <f>[1]!b_anal_ptmyear($A7035,日期设置!$B$2)</f>
        <v>9.3150684931506855E-2</v>
      </c>
      <c r="U7035" s="8">
        <f>[1]!b_anal_termifexercise($A7035,日期设置!B$2)</f>
        <v>0</v>
      </c>
      <c r="V7035" s="10">
        <f>[1]!b_dq_dirtyprice(A7035,日期设置!$B$2)</f>
        <v>104.65989999999999</v>
      </c>
      <c r="W7035" s="11">
        <f>IF(U7035=0,ROUNDUP((Q7035-日期设置!$B$2)/365,0),ROUNDUP((R7035-日期设置!$B$2)/365,0))</f>
        <v>1</v>
      </c>
      <c r="X7035" s="18">
        <f>_xlfn.IFNA(VLOOKUP(A7035,过往入选债券!A:D,4,0),2)</f>
        <v>2</v>
      </c>
      <c r="Y7035">
        <f>_xlfn.IFNA(VLOOKUP(C7035,[2]Sheet1!$A:$A,1,0),3)</f>
        <v>3</v>
      </c>
    </row>
    <row r="7036" spans="1:25" hidden="1" x14ac:dyDescent="0.2">
      <c r="A7036" s="21" t="s">
        <v>8511</v>
      </c>
      <c r="B7036" s="21" t="s">
        <v>8512</v>
      </c>
      <c r="C7036" s="37" t="s">
        <v>8513</v>
      </c>
      <c r="D7036" s="26" t="str">
        <f>[1]!b_calc_yield(A7036,日期设置!$B$2,F7036,1,R7036,1,O7036,L7036,S7036,)</f>
        <v>Fetching...</v>
      </c>
      <c r="E7036" s="26">
        <f t="shared" si="218"/>
        <v>3.5716152542246471</v>
      </c>
      <c r="F7036" s="18">
        <f>[1]!b_dq_cleanprice($A7036,日期设置!B$2)</f>
        <v>102.22410000000001</v>
      </c>
      <c r="G7036" s="18" t="str">
        <f t="shared" si="219"/>
        <v>1.10 + 0</v>
      </c>
      <c r="H7036" s="27">
        <f>[1]!b_dq_pctchange($A7036,日期设置!$B$2,1)/100</f>
        <v>0</v>
      </c>
      <c r="I7036" s="26">
        <f>[1]!b_pq_pctchange(A7036,日期设置!$B$4,日期设置!$B$2,1)</f>
        <v>0</v>
      </c>
      <c r="J7036" s="26">
        <f>[1]!b_pq_pctchange(A7036,日期设置!$C$4,日期设置!$B$2,1)</f>
        <v>0</v>
      </c>
      <c r="K7036" s="52">
        <f>[1]!b_dq_amount($A7036,日期设置!B$2,2,10000)</f>
        <v>0</v>
      </c>
      <c r="L7036" s="26">
        <f>[1]!b_info_latestpar(A7036,日期设置!$B$2)</f>
        <v>100</v>
      </c>
      <c r="M7036" s="6">
        <f>[1]!b_info_outstandingbalance($A7036,日期设置!B$2)</f>
        <v>4</v>
      </c>
      <c r="N7036" s="7" t="str">
        <f>[1]!b_info_latestissurercreditrating2(A7036,日期设置!$B$2,"102","1")</f>
        <v>AA+</v>
      </c>
      <c r="O7036" s="8">
        <v>5.48</v>
      </c>
      <c r="P7036" s="9">
        <f>[1]!b_info_repurchasedate(A7036)</f>
        <v>0</v>
      </c>
      <c r="Q7036" s="8" t="s">
        <v>16265</v>
      </c>
      <c r="R7036" s="2" t="str">
        <f>IF((--IF(P7036=0,Q7036,P7036))&gt;(--日期设置!$B$2),IF(P7036=0,Q7036,P7036),Q7036)</f>
        <v>2022-04-29</v>
      </c>
      <c r="S7036" s="2" t="s">
        <v>17967</v>
      </c>
      <c r="T7036" s="8">
        <f>[1]!b_anal_ptmyear($A7036,日期设置!$B$2)</f>
        <v>1.1041095890410959</v>
      </c>
      <c r="U7036" s="8">
        <f>[1]!b_anal_termifexercise($A7036,日期设置!B$2)</f>
        <v>0</v>
      </c>
      <c r="V7036" s="10">
        <f>[1]!b_dq_dirtyprice(A7036,日期设置!$B$2)</f>
        <v>107.1336</v>
      </c>
      <c r="W7036" s="11">
        <f>IF(U7036=0,ROUNDUP((Q7036-日期设置!$B$2)/365,0),ROUNDUP((R7036-日期设置!$B$2)/365,0))</f>
        <v>2</v>
      </c>
      <c r="X7036" s="18">
        <f>_xlfn.IFNA(VLOOKUP(A7036,过往入选债券!A:D,4,0),2)</f>
        <v>2</v>
      </c>
      <c r="Y7036">
        <f>_xlfn.IFNA(VLOOKUP(C7036,[2]Sheet1!$A:$A,1,0),3)</f>
        <v>3</v>
      </c>
    </row>
    <row r="7037" spans="1:25" hidden="1" x14ac:dyDescent="0.2">
      <c r="A7037" s="21" t="s">
        <v>8756</v>
      </c>
      <c r="B7037" s="21" t="s">
        <v>8757</v>
      </c>
      <c r="C7037" s="37" t="s">
        <v>102</v>
      </c>
      <c r="D7037" s="26" t="str">
        <f>[1]!b_calc_yield(A7037,日期设置!$B$2,F7037,1,R7037,1,O7037,L7037,S7037,)</f>
        <v>Fetching...</v>
      </c>
      <c r="E7037" s="26">
        <f t="shared" si="218"/>
        <v>4.1495421094875695</v>
      </c>
      <c r="F7037" s="18">
        <f>[1]!b_dq_cleanprice($A7037,日期设置!B$2)</f>
        <v>100.5505</v>
      </c>
      <c r="G7037" s="18" t="str">
        <f t="shared" si="219"/>
        <v>1.25 + 0</v>
      </c>
      <c r="H7037" s="27">
        <f>[1]!b_dq_pctchange($A7037,日期设置!$B$2,1)/100</f>
        <v>0</v>
      </c>
      <c r="I7037" s="26">
        <f>[1]!b_pq_pctchange(A7037,日期设置!$B$4,日期设置!$B$2,1)</f>
        <v>0</v>
      </c>
      <c r="J7037" s="26">
        <f>[1]!b_pq_pctchange(A7037,日期设置!$C$4,日期设置!$B$2,1)</f>
        <v>-1.3821988695807546E-2</v>
      </c>
      <c r="K7037" s="52">
        <f>[1]!b_dq_amount($A7037,日期设置!B$2,2,10000)</f>
        <v>0</v>
      </c>
      <c r="L7037" s="26">
        <f>[1]!b_info_latestpar(A7037,日期设置!$B$2)</f>
        <v>100</v>
      </c>
      <c r="M7037" s="6">
        <f>[1]!b_info_outstandingbalance($A7037,日期设置!B$2)</f>
        <v>15</v>
      </c>
      <c r="N7037" s="7" t="str">
        <f>[1]!b_info_latestissurercreditrating2(A7037,日期设置!$B$2,"102","1")</f>
        <v>AAA</v>
      </c>
      <c r="O7037" s="8">
        <v>3.85</v>
      </c>
      <c r="P7037" s="9">
        <f>[1]!b_info_repurchasedate(A7037)</f>
        <v>0</v>
      </c>
      <c r="Q7037" s="8" t="s">
        <v>16203</v>
      </c>
      <c r="R7037" s="2" t="str">
        <f>IF((--IF(P7037=0,Q7037,P7037))&gt;(--日期设置!$B$2),IF(P7037=0,Q7037,P7037),Q7037)</f>
        <v>2022-06-24</v>
      </c>
      <c r="S7037" s="2" t="s">
        <v>17990</v>
      </c>
      <c r="T7037" s="8">
        <f>[1]!b_anal_ptmyear($A7037,日期设置!$B$2)</f>
        <v>1.2575342465753425</v>
      </c>
      <c r="U7037" s="8">
        <f>[1]!b_anal_termifexercise($A7037,日期设置!B$2)</f>
        <v>0</v>
      </c>
      <c r="V7037" s="10">
        <f>[1]!b_dq_dirtyprice(A7037,日期设置!$B$2)</f>
        <v>103.40900000000001</v>
      </c>
      <c r="W7037" s="11">
        <f>IF(U7037=0,ROUNDUP((Q7037-日期设置!$B$2)/365,0),ROUNDUP((R7037-日期设置!$B$2)/365,0))</f>
        <v>2</v>
      </c>
      <c r="X7037" s="18">
        <f>_xlfn.IFNA(VLOOKUP(A7037,过往入选债券!A:D,4,0),2)</f>
        <v>2</v>
      </c>
      <c r="Y7037">
        <f>_xlfn.IFNA(VLOOKUP(C7037,[2]Sheet1!$A:$A,1,0),3)</f>
        <v>3</v>
      </c>
    </row>
    <row r="7038" spans="1:25" hidden="1" x14ac:dyDescent="0.2">
      <c r="A7038" s="21" t="s">
        <v>7202</v>
      </c>
      <c r="B7038" s="21" t="s">
        <v>7203</v>
      </c>
      <c r="C7038" s="37" t="s">
        <v>7033</v>
      </c>
      <c r="D7038" s="26" t="str">
        <f>[1]!b_calc_yield(A7038,日期设置!$B$2,F7038,1,R7038,1,O7038,L7038,S7038,)</f>
        <v>Fetching...</v>
      </c>
      <c r="E7038" s="26">
        <f t="shared" si="218"/>
        <v>1.4833975406702837</v>
      </c>
      <c r="F7038" s="18">
        <f>[1]!b_dq_cleanprice($A7038,日期设置!B$2)</f>
        <v>100.6019</v>
      </c>
      <c r="G7038" s="18" t="str">
        <f t="shared" si="219"/>
        <v>0.43 + 0</v>
      </c>
      <c r="H7038" s="27">
        <f>[1]!b_dq_pctchange($A7038,日期设置!$B$2,1)/100</f>
        <v>0</v>
      </c>
      <c r="I7038" s="26">
        <f>[1]!b_pq_pctchange(A7038,日期设置!$B$4,日期设置!$B$2,1)</f>
        <v>0</v>
      </c>
      <c r="J7038" s="26">
        <f>[1]!b_pq_pctchange(A7038,日期设置!$C$4,日期设置!$B$2,1)</f>
        <v>4.6541647315754865E-2</v>
      </c>
      <c r="K7038" s="52">
        <f>[1]!b_dq_amount($A7038,日期设置!B$2,2,10000)</f>
        <v>0</v>
      </c>
      <c r="L7038" s="26">
        <f>[1]!b_info_latestpar(A7038,日期设置!$B$2)</f>
        <v>100</v>
      </c>
      <c r="M7038" s="6">
        <f>[1]!b_info_outstandingbalance($A7038,日期设置!B$2)</f>
        <v>2</v>
      </c>
      <c r="N7038" s="7" t="str">
        <f>[1]!b_info_latestissurercreditrating2(A7038,日期设置!$B$2,"102","1")</f>
        <v>AA+</v>
      </c>
      <c r="O7038" s="8">
        <v>4.87</v>
      </c>
      <c r="P7038" s="9">
        <f>[1]!b_info_repurchasedate(A7038)</f>
        <v>0</v>
      </c>
      <c r="Q7038" s="8" t="s">
        <v>16788</v>
      </c>
      <c r="R7038" s="2" t="str">
        <f>IF((--IF(P7038=0,Q7038,P7038))&gt;(--日期设置!$B$2),IF(P7038=0,Q7038,P7038),Q7038)</f>
        <v>2021-08-29</v>
      </c>
      <c r="S7038" s="2" t="s">
        <v>18319</v>
      </c>
      <c r="T7038" s="8">
        <f>[1]!b_anal_ptmyear($A7038,日期设置!$B$2)</f>
        <v>0.43835616438356162</v>
      </c>
      <c r="U7038" s="8">
        <f>[1]!b_anal_termifexercise($A7038,日期设置!B$2)</f>
        <v>0</v>
      </c>
      <c r="V7038" s="10">
        <f>[1]!b_dq_dirtyprice(A7038,日期设置!$B$2)</f>
        <v>103.33710000000001</v>
      </c>
      <c r="W7038" s="11">
        <f>IF(U7038=0,ROUNDUP((Q7038-日期设置!$B$2)/365,0),ROUNDUP((R7038-日期设置!$B$2)/365,0))</f>
        <v>1</v>
      </c>
      <c r="X7038" s="18">
        <f>_xlfn.IFNA(VLOOKUP(A7038,过往入选债券!A:D,4,0),2)</f>
        <v>2</v>
      </c>
      <c r="Y7038">
        <f>_xlfn.IFNA(VLOOKUP(C7038,[2]Sheet1!$A:$A,1,0),3)</f>
        <v>3</v>
      </c>
    </row>
    <row r="7039" spans="1:25" hidden="1" x14ac:dyDescent="0.2">
      <c r="A7039" s="28" t="s">
        <v>19850</v>
      </c>
      <c r="B7039" s="28" t="s">
        <v>19851</v>
      </c>
      <c r="C7039" s="38" t="s">
        <v>19852</v>
      </c>
      <c r="D7039" s="26" t="str">
        <f>[1]!b_calc_yield(A7039,日期设置!$B$2,F7039,1,R7039,1,O7039,L7039,S7039,)</f>
        <v>Fetching...</v>
      </c>
      <c r="E7039" s="26">
        <f t="shared" si="218"/>
        <v>8.1016903583732471</v>
      </c>
      <c r="F7039" s="18">
        <f>[1]!b_dq_cleanprice($A7039,日期设置!B$2)</f>
        <v>100</v>
      </c>
      <c r="G7039" s="18" t="str">
        <f t="shared" si="219"/>
        <v>2.43 + 0</v>
      </c>
      <c r="H7039" s="27">
        <f>[1]!b_dq_pctchange($A7039,日期设置!$B$2,1)/100</f>
        <v>0</v>
      </c>
      <c r="I7039" s="26">
        <f>[1]!b_pq_pctchange(A7039,日期设置!$B$4,日期设置!$B$2,1)</f>
        <v>0</v>
      </c>
      <c r="J7039" s="26">
        <f>[1]!b_pq_pctchange(A7039,日期设置!$C$4,日期设置!$B$2,1)</f>
        <v>0</v>
      </c>
      <c r="K7039" s="52">
        <f>[1]!b_dq_amount($A7039,日期设置!B$2,2,10000)</f>
        <v>0</v>
      </c>
      <c r="L7039" s="26">
        <f>[1]!b_info_latestpar(A7039,日期设置!$B$2)</f>
        <v>100</v>
      </c>
      <c r="M7039" s="6">
        <f>[1]!b_info_outstandingbalance($A7039,日期设置!B$2)</f>
        <v>10</v>
      </c>
      <c r="N7039" s="7" t="str">
        <f>[1]!b_info_latestissurercreditrating2(A7039,日期设置!$B$2,"102","1")</f>
        <v>AAA</v>
      </c>
      <c r="O7039" s="8">
        <v>3.39</v>
      </c>
      <c r="P7039" s="9">
        <f>[1]!b_info_repurchasedate(A7039)</f>
        <v>0</v>
      </c>
      <c r="Q7039" s="8" t="s">
        <v>17546</v>
      </c>
      <c r="R7039" s="2" t="str">
        <f>IF((--IF(P7039=0,Q7039,P7039))&gt;(--日期设置!$B$2),IF(P7039=0,Q7039,P7039),Q7039)</f>
        <v>2023-08-28</v>
      </c>
      <c r="S7039" s="31" t="s">
        <v>19230</v>
      </c>
      <c r="T7039" s="8">
        <f>[1]!b_anal_ptmyear($A7039,日期设置!$B$2)</f>
        <v>2.4356164383561643</v>
      </c>
      <c r="U7039" s="8">
        <f>[1]!b_anal_termifexercise($A7039,日期设置!B$2)</f>
        <v>0</v>
      </c>
      <c r="V7039" s="10">
        <f>[1]!b_dq_dirtyprice(A7039,日期设置!$B$2)</f>
        <v>101.91330000000001</v>
      </c>
      <c r="W7039" s="11">
        <f>IF(U7039=0,ROUNDUP((Q7039-日期设置!$B$2)/365,0),ROUNDUP((R7039-日期设置!$B$2)/365,0))</f>
        <v>3</v>
      </c>
      <c r="X7039" s="18">
        <f>_xlfn.IFNA(VLOOKUP(A7039,过往入选债券!A:D,4,0),2)</f>
        <v>2</v>
      </c>
      <c r="Y7039">
        <f>_xlfn.IFNA(VLOOKUP(C7039,[2]Sheet1!$A:$A,1,0),3)</f>
        <v>3</v>
      </c>
    </row>
    <row r="7040" spans="1:25" hidden="1" x14ac:dyDescent="0.2">
      <c r="A7040" s="21" t="s">
        <v>5628</v>
      </c>
      <c r="B7040" s="21" t="s">
        <v>5629</v>
      </c>
      <c r="C7040" s="37" t="s">
        <v>16</v>
      </c>
      <c r="D7040" s="26" t="str">
        <f>[1]!b_calc_yield(A7040,日期设置!$B$2,F7040,1,R7040,1,O7040,L7040,S7040,)</f>
        <v>Fetching...</v>
      </c>
      <c r="E7040" s="26">
        <f t="shared" si="218"/>
        <v>1.0660968389903269</v>
      </c>
      <c r="F7040" s="18">
        <f>[1]!b_dq_cleanprice($A7040,日期设置!B$2)</f>
        <v>100.19370000000001</v>
      </c>
      <c r="G7040" s="18" t="str">
        <f t="shared" si="219"/>
        <v>0.31 + 0</v>
      </c>
      <c r="H7040" s="27">
        <f>[1]!b_dq_pctchange($A7040,日期设置!$B$2,1)/100</f>
        <v>0</v>
      </c>
      <c r="I7040" s="26">
        <f>[1]!b_pq_pctchange(A7040,日期设置!$B$4,日期设置!$B$2,1)</f>
        <v>-3.6216701586348508E-2</v>
      </c>
      <c r="J7040" s="26">
        <f>[1]!b_pq_pctchange(A7040,日期设置!$C$4,日期设置!$B$2,1)</f>
        <v>-3.6216701586348508E-2</v>
      </c>
      <c r="K7040" s="52">
        <f>[1]!b_dq_amount($A7040,日期设置!B$2,2,10000)</f>
        <v>0</v>
      </c>
      <c r="L7040" s="26">
        <f>[1]!b_info_latestpar(A7040,日期设置!$B$2)</f>
        <v>100</v>
      </c>
      <c r="M7040" s="6">
        <f>[1]!b_info_outstandingbalance($A7040,日期设置!B$2)</f>
        <v>2.9</v>
      </c>
      <c r="N7040" s="7" t="str">
        <f>[1]!b_info_latestissurercreditrating2(A7040,日期设置!$B$2,"102","1")</f>
        <v>AAA</v>
      </c>
      <c r="O7040" s="8">
        <v>4.0999999999999996</v>
      </c>
      <c r="P7040" s="9" t="str">
        <f>[1]!b_info_repurchasedate(A7040)</f>
        <v>2019-07-15</v>
      </c>
      <c r="Q7040" s="8" t="s">
        <v>16544</v>
      </c>
      <c r="R7040" s="2" t="str">
        <f>IF((--IF(P7040=0,Q7040,P7040))&gt;(--日期设置!$B$2),IF(P7040=0,Q7040,P7040),Q7040)</f>
        <v>2021-07-15</v>
      </c>
      <c r="S7040" s="2" t="s">
        <v>18291</v>
      </c>
      <c r="T7040" s="8">
        <f>[1]!b_anal_ptmyear($A7040,日期设置!$B$2)</f>
        <v>0.31506849315068491</v>
      </c>
      <c r="U7040" s="8">
        <f>[1]!b_anal_termifexercise($A7040,日期设置!B$2)</f>
        <v>0</v>
      </c>
      <c r="V7040" s="10">
        <f>[1]!b_dq_dirtyprice(A7040,日期设置!$B$2)</f>
        <v>103.00190000000001</v>
      </c>
      <c r="W7040" s="11">
        <f>IF(U7040=0,ROUNDUP((Q7040-日期设置!$B$2)/365,0),ROUNDUP((R7040-日期设置!$B$2)/365,0))</f>
        <v>1</v>
      </c>
      <c r="X7040" s="18">
        <f>_xlfn.IFNA(VLOOKUP(A7040,过往入选债券!A:D,4,0),2)</f>
        <v>2</v>
      </c>
      <c r="Y7040">
        <f>_xlfn.IFNA(VLOOKUP(C7040,[2]Sheet1!$A:$A,1,0),3)</f>
        <v>3</v>
      </c>
    </row>
    <row r="7041" spans="1:25" hidden="1" x14ac:dyDescent="0.2">
      <c r="A7041" s="21" t="s">
        <v>9291</v>
      </c>
      <c r="B7041" s="21" t="s">
        <v>9292</v>
      </c>
      <c r="C7041" s="37" t="s">
        <v>150</v>
      </c>
      <c r="D7041" s="26" t="str">
        <f>[1]!b_calc_yield(A7041,日期设置!$B$2,F7041,1,R7041,1,O7041,L7041,S7041,)</f>
        <v>Fetching...</v>
      </c>
      <c r="E7041" s="26">
        <f t="shared" si="218"/>
        <v>5.0616979971571441</v>
      </c>
      <c r="F7041" s="18">
        <f>[1]!b_dq_cleanprice($A7041,日期设置!B$2)</f>
        <v>100.2283</v>
      </c>
      <c r="G7041" s="18" t="str">
        <f t="shared" si="219"/>
        <v>1.51 + 0</v>
      </c>
      <c r="H7041" s="27">
        <f>[1]!b_dq_pctchange($A7041,日期设置!$B$2,1)/100</f>
        <v>0</v>
      </c>
      <c r="I7041" s="26">
        <f>[1]!b_pq_pctchange(A7041,日期设置!$B$4,日期设置!$B$2,1)</f>
        <v>0</v>
      </c>
      <c r="J7041" s="26">
        <f>[1]!b_pq_pctchange(A7041,日期设置!$C$4,日期设置!$B$2,1)</f>
        <v>0.22188579930884933</v>
      </c>
      <c r="K7041" s="52">
        <f>[1]!b_dq_amount($A7041,日期设置!B$2,2,10000)</f>
        <v>0</v>
      </c>
      <c r="L7041" s="26">
        <f>[1]!b_info_latestpar(A7041,日期设置!$B$2)</f>
        <v>100</v>
      </c>
      <c r="M7041" s="6">
        <f>[1]!b_info_outstandingbalance($A7041,日期设置!B$2)</f>
        <v>8</v>
      </c>
      <c r="N7041" s="7" t="str">
        <f>[1]!b_info_latestissurercreditrating2(A7041,日期设置!$B$2,"102","1")</f>
        <v>AAA</v>
      </c>
      <c r="O7041" s="8">
        <v>3.55</v>
      </c>
      <c r="P7041" s="9">
        <f>[1]!b_info_repurchasedate(A7041)</f>
        <v>0</v>
      </c>
      <c r="Q7041" s="8" t="s">
        <v>16990</v>
      </c>
      <c r="R7041" s="2" t="str">
        <f>IF((--IF(P7041=0,Q7041,P7041))&gt;(--日期设置!$B$2),IF(P7041=0,Q7041,P7041),Q7041)</f>
        <v>2022-09-27</v>
      </c>
      <c r="S7041" s="2" t="s">
        <v>18716</v>
      </c>
      <c r="T7041" s="8">
        <f>[1]!b_anal_ptmyear($A7041,日期设置!$B$2)</f>
        <v>1.5178082191780822</v>
      </c>
      <c r="U7041" s="8">
        <f>[1]!b_anal_termifexercise($A7041,日期设置!B$2)</f>
        <v>0</v>
      </c>
      <c r="V7041" s="10">
        <f>[1]!b_dq_dirtyprice(A7041,日期设置!$B$2)</f>
        <v>101.9401</v>
      </c>
      <c r="W7041" s="11">
        <f>IF(U7041=0,ROUNDUP((Q7041-日期设置!$B$2)/365,0),ROUNDUP((R7041-日期设置!$B$2)/365,0))</f>
        <v>2</v>
      </c>
      <c r="X7041" s="18">
        <f>_xlfn.IFNA(VLOOKUP(A7041,过往入选债券!A:D,4,0),2)</f>
        <v>2</v>
      </c>
      <c r="Y7041">
        <f>_xlfn.IFNA(VLOOKUP(C7041,[2]Sheet1!$A:$A,1,0),3)</f>
        <v>3</v>
      </c>
    </row>
    <row r="7042" spans="1:25" hidden="1" x14ac:dyDescent="0.2">
      <c r="A7042" s="28" t="s">
        <v>19319</v>
      </c>
      <c r="B7042" s="28" t="s">
        <v>19320</v>
      </c>
      <c r="C7042" s="38" t="s">
        <v>19321</v>
      </c>
      <c r="D7042" s="26" t="str">
        <f>[1]!b_calc_yield(A7042,日期设置!$B$2,F7042,1,R7042,1,O7042,L7042,S7042,)</f>
        <v>Fetching...</v>
      </c>
      <c r="E7042" s="26">
        <f t="shared" ref="E7042:E7105" si="220">((O7042*W7042+L7042)/V7042-1)*100</f>
        <v>1.371173846099305</v>
      </c>
      <c r="F7042" s="18">
        <f>[1]!b_dq_cleanprice($A7042,日期设置!B$2)</f>
        <v>99.811499999999995</v>
      </c>
      <c r="G7042" s="18" t="str">
        <f t="shared" ref="G7042:G7105" si="221">LEFT(T7042,4)&amp;" + "&amp;LEFT(U7042,4)</f>
        <v>0.40 + 0</v>
      </c>
      <c r="H7042" s="27">
        <f>[1]!b_dq_pctchange($A7042,日期设置!$B$2,1)/100</f>
        <v>0</v>
      </c>
      <c r="I7042" s="26">
        <f>[1]!b_pq_pctchange(A7042,日期设置!$B$4,日期设置!$B$2,1)</f>
        <v>0</v>
      </c>
      <c r="J7042" s="26">
        <f>[1]!b_pq_pctchange(A7042,日期设置!$C$4,日期设置!$B$2,1)</f>
        <v>0</v>
      </c>
      <c r="K7042" s="52">
        <f>[1]!b_dq_amount($A7042,日期设置!B$2,2,10000)</f>
        <v>0</v>
      </c>
      <c r="L7042" s="26">
        <f>[1]!b_info_latestpar(A7042,日期设置!$B$2)</f>
        <v>100</v>
      </c>
      <c r="M7042" s="6">
        <f>[1]!b_info_outstandingbalance($A7042,日期设置!B$2)</f>
        <v>3</v>
      </c>
      <c r="N7042" s="7" t="str">
        <f>[1]!b_info_latestissurercreditrating2(A7042,日期设置!$B$2,"102","1")</f>
        <v>AAA</v>
      </c>
      <c r="O7042" s="8">
        <v>2.97</v>
      </c>
      <c r="P7042" s="9">
        <f>[1]!b_info_repurchasedate(A7042)</f>
        <v>0</v>
      </c>
      <c r="Q7042" s="8" t="s">
        <v>16438</v>
      </c>
      <c r="R7042" s="2" t="str">
        <f>IF((--IF(P7042=0,Q7042,P7042))&gt;(--日期设置!$B$2),IF(P7042=0,Q7042,P7042),Q7042)</f>
        <v>2021-08-17</v>
      </c>
      <c r="S7042" s="31" t="s">
        <v>19101</v>
      </c>
      <c r="T7042" s="8">
        <f>[1]!b_anal_ptmyear($A7042,日期设置!$B$2)</f>
        <v>0.40547945205479452</v>
      </c>
      <c r="U7042" s="8">
        <f>[1]!b_anal_termifexercise($A7042,日期设置!B$2)</f>
        <v>0</v>
      </c>
      <c r="V7042" s="10">
        <f>[1]!b_dq_dirtyprice(A7042,日期设置!$B$2)</f>
        <v>101.5772</v>
      </c>
      <c r="W7042" s="11">
        <f>IF(U7042=0,ROUNDUP((Q7042-日期设置!$B$2)/365,0),ROUNDUP((R7042-日期设置!$B$2)/365,0))</f>
        <v>1</v>
      </c>
      <c r="X7042" s="18">
        <f>_xlfn.IFNA(VLOOKUP(A7042,过往入选债券!A:D,4,0),2)</f>
        <v>2</v>
      </c>
      <c r="Y7042">
        <f>_xlfn.IFNA(VLOOKUP(C7042,[2]Sheet1!$A:$A,1,0),3)</f>
        <v>3</v>
      </c>
    </row>
    <row r="7043" spans="1:25" hidden="1" x14ac:dyDescent="0.2">
      <c r="A7043" s="21" t="s">
        <v>6972</v>
      </c>
      <c r="B7043" s="21" t="s">
        <v>6973</v>
      </c>
      <c r="C7043" s="37" t="s">
        <v>37</v>
      </c>
      <c r="D7043" s="26" t="str">
        <f>[1]!b_calc_yield(A7043,日期设置!$B$2,F7043,1,R7043,1,O7043,L7043,S7043,)</f>
        <v>Fetching...</v>
      </c>
      <c r="E7043" s="26">
        <f t="shared" si="220"/>
        <v>1.2413251757682042</v>
      </c>
      <c r="F7043" s="18">
        <f>[1]!b_dq_cleanprice($A7043,日期设置!B$2)</f>
        <v>100.4524</v>
      </c>
      <c r="G7043" s="18" t="str">
        <f t="shared" si="221"/>
        <v>0.36 + 0</v>
      </c>
      <c r="H7043" s="27">
        <f>[1]!b_dq_pctchange($A7043,日期设置!$B$2,1)/100</f>
        <v>0</v>
      </c>
      <c r="I7043" s="26">
        <f>[1]!b_pq_pctchange(A7043,日期设置!$B$4,日期设置!$B$2,1)</f>
        <v>0</v>
      </c>
      <c r="J7043" s="26">
        <f>[1]!b_pq_pctchange(A7043,日期设置!$C$4,日期设置!$B$2,1)</f>
        <v>1.2146530970660038E-2</v>
      </c>
      <c r="K7043" s="52">
        <f>[1]!b_dq_amount($A7043,日期设置!B$2,2,10000)</f>
        <v>0</v>
      </c>
      <c r="L7043" s="26">
        <f>[1]!b_info_latestpar(A7043,日期设置!$B$2)</f>
        <v>100</v>
      </c>
      <c r="M7043" s="6">
        <f>[1]!b_info_outstandingbalance($A7043,日期设置!B$2)</f>
        <v>30</v>
      </c>
      <c r="N7043" s="7" t="str">
        <f>[1]!b_info_latestissurercreditrating2(A7043,日期设置!$B$2,"102","1")</f>
        <v>AAA</v>
      </c>
      <c r="O7043" s="8">
        <v>4.7300000000000004</v>
      </c>
      <c r="P7043" s="9">
        <f>[1]!b_info_repurchasedate(A7043)</f>
        <v>0</v>
      </c>
      <c r="Q7043" s="8" t="s">
        <v>16647</v>
      </c>
      <c r="R7043" s="2" t="str">
        <f>IF((--IF(P7043=0,Q7043,P7043))&gt;(--日期设置!$B$2),IF(P7043=0,Q7043,P7043),Q7043)</f>
        <v>2021-08-03</v>
      </c>
      <c r="S7043" s="2" t="s">
        <v>18239</v>
      </c>
      <c r="T7043" s="8">
        <f>[1]!b_anal_ptmyear($A7043,日期设置!$B$2)</f>
        <v>0.36712328767123287</v>
      </c>
      <c r="U7043" s="8">
        <f>[1]!b_anal_termifexercise($A7043,日期设置!B$2)</f>
        <v>0</v>
      </c>
      <c r="V7043" s="10">
        <f>[1]!b_dq_dirtyprice(A7043,日期设置!$B$2)</f>
        <v>103.44589999999999</v>
      </c>
      <c r="W7043" s="11">
        <f>IF(U7043=0,ROUNDUP((Q7043-日期设置!$B$2)/365,0),ROUNDUP((R7043-日期设置!$B$2)/365,0))</f>
        <v>1</v>
      </c>
      <c r="X7043" s="18">
        <f>_xlfn.IFNA(VLOOKUP(A7043,过往入选债券!A:D,4,0),2)</f>
        <v>2</v>
      </c>
      <c r="Y7043">
        <f>_xlfn.IFNA(VLOOKUP(C7043,[2]Sheet1!$A:$A,1,0),3)</f>
        <v>3</v>
      </c>
    </row>
    <row r="7044" spans="1:25" hidden="1" x14ac:dyDescent="0.2">
      <c r="A7044" s="28" t="s">
        <v>19337</v>
      </c>
      <c r="B7044" s="28" t="s">
        <v>19338</v>
      </c>
      <c r="C7044" s="38" t="s">
        <v>183</v>
      </c>
      <c r="D7044" s="26" t="str">
        <f>[1]!b_calc_yield(A7044,日期设置!$B$2,F7044,1,R7044,1,O7044,L7044,S7044,)</f>
        <v>Fetching...</v>
      </c>
      <c r="E7044" s="26">
        <f t="shared" si="220"/>
        <v>1.4077081661237223</v>
      </c>
      <c r="F7044" s="18">
        <f>[1]!b_dq_cleanprice($A7044,日期设置!B$2)</f>
        <v>99.859800000000007</v>
      </c>
      <c r="G7044" s="18" t="str">
        <f t="shared" si="221"/>
        <v>0.41 + 0</v>
      </c>
      <c r="H7044" s="27">
        <f>[1]!b_dq_pctchange($A7044,日期设置!$B$2,1)/100</f>
        <v>0</v>
      </c>
      <c r="I7044" s="26">
        <f>[1]!b_pq_pctchange(A7044,日期设置!$B$4,日期设置!$B$2,1)</f>
        <v>0</v>
      </c>
      <c r="J7044" s="26">
        <f>[1]!b_pq_pctchange(A7044,日期设置!$C$4,日期设置!$B$2,1)</f>
        <v>0</v>
      </c>
      <c r="K7044" s="52">
        <f>[1]!b_dq_amount($A7044,日期设置!B$2,2,10000)</f>
        <v>0</v>
      </c>
      <c r="L7044" s="26">
        <f>[1]!b_info_latestpar(A7044,日期设置!$B$2)</f>
        <v>100</v>
      </c>
      <c r="M7044" s="6">
        <f>[1]!b_info_outstandingbalance($A7044,日期设置!B$2)</f>
        <v>4</v>
      </c>
      <c r="N7044" s="7" t="str">
        <f>[1]!b_info_latestissurercreditrating2(A7044,日期设置!$B$2,"102","1")</f>
        <v>AAA</v>
      </c>
      <c r="O7044" s="8">
        <v>3.1</v>
      </c>
      <c r="P7044" s="9">
        <f>[1]!b_info_repurchasedate(A7044)</f>
        <v>0</v>
      </c>
      <c r="Q7044" s="8" t="s">
        <v>16383</v>
      </c>
      <c r="R7044" s="2" t="str">
        <f>IF((--IF(P7044=0,Q7044,P7044))&gt;(--日期设置!$B$2),IF(P7044=0,Q7044,P7044),Q7044)</f>
        <v>2021-08-21</v>
      </c>
      <c r="S7044" s="31" t="s">
        <v>19109</v>
      </c>
      <c r="T7044" s="8">
        <f>[1]!b_anal_ptmyear($A7044,日期设置!$B$2)</f>
        <v>0.41643835616438357</v>
      </c>
      <c r="U7044" s="8">
        <f>[1]!b_anal_termifexercise($A7044,日期设置!B$2)</f>
        <v>0</v>
      </c>
      <c r="V7044" s="10">
        <f>[1]!b_dq_dirtyprice(A7044,日期设置!$B$2)</f>
        <v>101.6688</v>
      </c>
      <c r="W7044" s="11">
        <f>IF(U7044=0,ROUNDUP((Q7044-日期设置!$B$2)/365,0),ROUNDUP((R7044-日期设置!$B$2)/365,0))</f>
        <v>1</v>
      </c>
      <c r="X7044" s="18">
        <f>_xlfn.IFNA(VLOOKUP(A7044,过往入选债券!A:D,4,0),2)</f>
        <v>2</v>
      </c>
      <c r="Y7044">
        <f>_xlfn.IFNA(VLOOKUP(C7044,[2]Sheet1!$A:$A,1,0),3)</f>
        <v>3</v>
      </c>
    </row>
    <row r="7045" spans="1:25" hidden="1" x14ac:dyDescent="0.2">
      <c r="A7045" s="21" t="s">
        <v>8809</v>
      </c>
      <c r="B7045" s="21" t="s">
        <v>8810</v>
      </c>
      <c r="C7045" s="37" t="s">
        <v>377</v>
      </c>
      <c r="D7045" s="26" t="str">
        <f>[1]!b_calc_yield(A7045,日期设置!$B$2,F7045,1,R7045,1,O7045,L7045,S7045,)</f>
        <v>Fetching...</v>
      </c>
      <c r="E7045" s="26">
        <f t="shared" si="220"/>
        <v>4.2783240900405417</v>
      </c>
      <c r="F7045" s="18">
        <f>[1]!b_dq_cleanprice($A7045,日期设置!B$2)</f>
        <v>100.3884</v>
      </c>
      <c r="G7045" s="18" t="str">
        <f t="shared" si="221"/>
        <v>1.29 + 0</v>
      </c>
      <c r="H7045" s="27">
        <f>[1]!b_dq_pctchange($A7045,日期设置!$B$2,1)/100</f>
        <v>0</v>
      </c>
      <c r="I7045" s="26">
        <f>[1]!b_pq_pctchange(A7045,日期设置!$B$4,日期设置!$B$2,1)</f>
        <v>0</v>
      </c>
      <c r="J7045" s="26">
        <f>[1]!b_pq_pctchange(A7045,日期设置!$C$4,日期设置!$B$2,1)</f>
        <v>0.32329018467015896</v>
      </c>
      <c r="K7045" s="52">
        <f>[1]!b_dq_amount($A7045,日期设置!B$2,2,10000)</f>
        <v>0</v>
      </c>
      <c r="L7045" s="26">
        <f>[1]!b_info_latestpar(A7045,日期设置!$B$2)</f>
        <v>100</v>
      </c>
      <c r="M7045" s="6">
        <f>[1]!b_info_outstandingbalance($A7045,日期设置!B$2)</f>
        <v>10</v>
      </c>
      <c r="N7045" s="7" t="str">
        <f>[1]!b_info_latestissurercreditrating2(A7045,日期设置!$B$2,"102","1")</f>
        <v>AAA</v>
      </c>
      <c r="O7045" s="8">
        <v>3.7</v>
      </c>
      <c r="P7045" s="9">
        <f>[1]!b_info_repurchasedate(A7045)</f>
        <v>0</v>
      </c>
      <c r="Q7045" s="8" t="s">
        <v>16323</v>
      </c>
      <c r="R7045" s="2" t="str">
        <f>IF((--IF(P7045=0,Q7045,P7045))&gt;(--日期设置!$B$2),IF(P7045=0,Q7045,P7045),Q7045)</f>
        <v>2022-07-08</v>
      </c>
      <c r="S7045" s="2" t="s">
        <v>18102</v>
      </c>
      <c r="T7045" s="8">
        <f>[1]!b_anal_ptmyear($A7045,日期设置!$B$2)</f>
        <v>1.2958904109589042</v>
      </c>
      <c r="U7045" s="8">
        <f>[1]!b_anal_termifexercise($A7045,日期设置!B$2)</f>
        <v>0</v>
      </c>
      <c r="V7045" s="10">
        <f>[1]!b_dq_dirtyprice(A7045,日期设置!$B$2)</f>
        <v>102.9936</v>
      </c>
      <c r="W7045" s="11">
        <f>IF(U7045=0,ROUNDUP((Q7045-日期设置!$B$2)/365,0),ROUNDUP((R7045-日期设置!$B$2)/365,0))</f>
        <v>2</v>
      </c>
      <c r="X7045" s="18">
        <f>_xlfn.IFNA(VLOOKUP(A7045,过往入选债券!A:D,4,0),2)</f>
        <v>2</v>
      </c>
      <c r="Y7045">
        <f>_xlfn.IFNA(VLOOKUP(C7045,[2]Sheet1!$A:$A,1,0),3)</f>
        <v>3</v>
      </c>
    </row>
    <row r="7046" spans="1:25" hidden="1" x14ac:dyDescent="0.2">
      <c r="A7046" s="21" t="s">
        <v>3308</v>
      </c>
      <c r="B7046" s="21" t="s">
        <v>3309</v>
      </c>
      <c r="C7046" s="37" t="s">
        <v>385</v>
      </c>
      <c r="D7046" s="26" t="str">
        <f>[1]!b_calc_yield(A7046,日期设置!$B$2,F7046,1,R7046,1,O7046,L7046,S7046,)</f>
        <v>Fetching...</v>
      </c>
      <c r="E7046" s="26">
        <f t="shared" si="220"/>
        <v>1.2309608656151827</v>
      </c>
      <c r="F7046" s="18">
        <f>[1]!b_dq_cleanprice($A7046,日期设置!B$2)</f>
        <v>101.003</v>
      </c>
      <c r="G7046" s="18" t="str">
        <f t="shared" si="221"/>
        <v>0.36 + 0</v>
      </c>
      <c r="H7046" s="27">
        <f>[1]!b_dq_pctchange($A7046,日期设置!$B$2,1)/100</f>
        <v>0</v>
      </c>
      <c r="I7046" s="26">
        <f>[1]!b_pq_pctchange(A7046,日期设置!$B$4,日期设置!$B$2,1)</f>
        <v>0</v>
      </c>
      <c r="J7046" s="26">
        <f>[1]!b_pq_pctchange(A7046,日期设置!$C$4,日期设置!$B$2,1)</f>
        <v>0</v>
      </c>
      <c r="K7046" s="52">
        <f>[1]!b_dq_amount($A7046,日期设置!B$2,2,10000)</f>
        <v>0</v>
      </c>
      <c r="L7046" s="26">
        <f>[1]!b_info_latestpar(A7046,日期设置!$B$2)</f>
        <v>100</v>
      </c>
      <c r="M7046" s="6">
        <f>[1]!b_info_outstandingbalance($A7046,日期设置!B$2)</f>
        <v>5</v>
      </c>
      <c r="N7046" s="7">
        <f>[1]!b_info_latestissurercreditrating2(A7046,日期设置!$B$2,"102","1")</f>
        <v>0</v>
      </c>
      <c r="O7046" s="8">
        <v>6.3</v>
      </c>
      <c r="P7046" s="9">
        <f>[1]!b_info_repurchasedate(A7046)</f>
        <v>0</v>
      </c>
      <c r="Q7046" s="8" t="s">
        <v>17178</v>
      </c>
      <c r="R7046" s="2" t="str">
        <f>IF((--IF(P7046=0,Q7046,P7046))&gt;(--日期设置!$B$2),IF(P7046=0,Q7046,P7046),Q7046)</f>
        <v>2021-08-02</v>
      </c>
      <c r="S7046" s="2" t="s">
        <v>18338</v>
      </c>
      <c r="T7046" s="8">
        <f>[1]!b_anal_ptmyear($A7046,日期设置!$B$2)</f>
        <v>0.36438356164383562</v>
      </c>
      <c r="U7046" s="8">
        <f>[1]!b_anal_termifexercise($A7046,日期设置!B$2)</f>
        <v>0</v>
      </c>
      <c r="V7046" s="10">
        <f>[1]!b_dq_dirtyprice(A7046,日期设置!$B$2)</f>
        <v>105.0074</v>
      </c>
      <c r="W7046" s="11">
        <f>IF(U7046=0,ROUNDUP((Q7046-日期设置!$B$2)/365,0),ROUNDUP((R7046-日期设置!$B$2)/365,0))</f>
        <v>1</v>
      </c>
      <c r="X7046" s="18">
        <f>_xlfn.IFNA(VLOOKUP(A7046,过往入选债券!A:D,4,0),2)</f>
        <v>2</v>
      </c>
      <c r="Y7046">
        <f>_xlfn.IFNA(VLOOKUP(C7046,[2]Sheet1!$A:$A,1,0),3)</f>
        <v>3</v>
      </c>
    </row>
    <row r="7047" spans="1:25" hidden="1" x14ac:dyDescent="0.2">
      <c r="A7047" s="21" t="s">
        <v>14937</v>
      </c>
      <c r="B7047" s="21" t="s">
        <v>14938</v>
      </c>
      <c r="C7047" s="37" t="s">
        <v>14939</v>
      </c>
      <c r="D7047" s="26" t="str">
        <f>[1]!b_calc_yield(A7047,日期设置!$B$2,F7047,1,R7047,1,O7047,L7047,S7047,)</f>
        <v>Fetching...</v>
      </c>
      <c r="E7047" s="26">
        <f t="shared" si="220"/>
        <v>3.3104119577322955</v>
      </c>
      <c r="F7047" s="18">
        <f>[1]!b_dq_cleanprice($A7047,日期设置!B$2)</f>
        <v>100.401</v>
      </c>
      <c r="G7047" s="18" t="str">
        <f t="shared" si="221"/>
        <v>0.98 + 0</v>
      </c>
      <c r="H7047" s="27">
        <f>[1]!b_dq_pctchange($A7047,日期设置!$B$2,1)/100</f>
        <v>0</v>
      </c>
      <c r="I7047" s="26">
        <f>[1]!b_pq_pctchange(A7047,日期设置!$B$4,日期设置!$B$2,1)</f>
        <v>0</v>
      </c>
      <c r="J7047" s="26">
        <f>[1]!b_pq_pctchange(A7047,日期设置!$C$4,日期设置!$B$2,1)</f>
        <v>0</v>
      </c>
      <c r="K7047" s="52">
        <f>[1]!b_dq_amount($A7047,日期设置!B$2,2,10000)</f>
        <v>0</v>
      </c>
      <c r="L7047" s="26">
        <f>[1]!b_info_latestpar(A7047,日期设置!$B$2)</f>
        <v>100</v>
      </c>
      <c r="M7047" s="6">
        <f>[1]!b_info_outstandingbalance($A7047,日期设置!B$2)</f>
        <v>20</v>
      </c>
      <c r="N7047" s="7" t="str">
        <f>[1]!b_info_latestissurercreditrating2(A7047,日期设置!$B$2,"102","1")</f>
        <v>AAA</v>
      </c>
      <c r="O7047" s="8">
        <v>3.8</v>
      </c>
      <c r="P7047" s="9">
        <f>[1]!b_info_repurchasedate(A7047)</f>
        <v>0</v>
      </c>
      <c r="Q7047" s="8" t="s">
        <v>16638</v>
      </c>
      <c r="R7047" s="2" t="str">
        <f>IF((--IF(P7047=0,Q7047,P7047))&gt;(--日期设置!$B$2),IF(P7047=0,Q7047,P7047),Q7047)</f>
        <v>2022-03-15</v>
      </c>
      <c r="S7047" s="2" t="s">
        <v>18387</v>
      </c>
      <c r="T7047" s="8">
        <f>[1]!b_anal_ptmyear($A7047,日期设置!$B$2)</f>
        <v>0.98082191780821915</v>
      </c>
      <c r="U7047" s="8">
        <f>[1]!b_anal_termifexercise($A7047,日期设置!B$2)</f>
        <v>0</v>
      </c>
      <c r="V7047" s="10">
        <f>[1]!b_dq_dirtyprice(A7047,日期设置!$B$2)</f>
        <v>100.4739</v>
      </c>
      <c r="W7047" s="11">
        <f>IF(U7047=0,ROUNDUP((Q7047-日期设置!$B$2)/365,0),ROUNDUP((R7047-日期设置!$B$2)/365,0))</f>
        <v>1</v>
      </c>
      <c r="X7047" s="18">
        <f>_xlfn.IFNA(VLOOKUP(A7047,过往入选债券!A:D,4,0),2)</f>
        <v>2</v>
      </c>
      <c r="Y7047">
        <f>_xlfn.IFNA(VLOOKUP(C7047,[2]Sheet1!$A:$A,1,0),3)</f>
        <v>3</v>
      </c>
    </row>
    <row r="7048" spans="1:25" hidden="1" x14ac:dyDescent="0.2">
      <c r="A7048" s="21" t="s">
        <v>10190</v>
      </c>
      <c r="B7048" s="21" t="s">
        <v>10191</v>
      </c>
      <c r="C7048" s="37" t="s">
        <v>10192</v>
      </c>
      <c r="D7048" s="26" t="str">
        <f>[1]!b_calc_yield(A7048,日期设置!$B$2,F7048,1,R7048,1,O7048,L7048,S7048,)</f>
        <v>Fetching...</v>
      </c>
      <c r="E7048" s="26">
        <f t="shared" si="220"/>
        <v>6.7017511036811417</v>
      </c>
      <c r="F7048" s="18">
        <f>[1]!b_dq_cleanprice($A7048,日期设置!B$2)</f>
        <v>99.3673</v>
      </c>
      <c r="G7048" s="18" t="str">
        <f t="shared" si="221"/>
        <v>1.98 + 0</v>
      </c>
      <c r="H7048" s="27">
        <f>[1]!b_dq_pctchange($A7048,日期设置!$B$2,1)/100</f>
        <v>0</v>
      </c>
      <c r="I7048" s="26">
        <f>[1]!b_pq_pctchange(A7048,日期设置!$B$4,日期设置!$B$2,1)</f>
        <v>0.41015992093887371</v>
      </c>
      <c r="J7048" s="26">
        <f>[1]!b_pq_pctchange(A7048,日期设置!$C$4,日期设置!$B$2,1)</f>
        <v>0.41015992093887371</v>
      </c>
      <c r="K7048" s="52">
        <f>[1]!b_dq_amount($A7048,日期设置!B$2,2,10000)</f>
        <v>0</v>
      </c>
      <c r="L7048" s="26">
        <f>[1]!b_info_latestpar(A7048,日期设置!$B$2)</f>
        <v>100</v>
      </c>
      <c r="M7048" s="6">
        <f>[1]!b_info_outstandingbalance($A7048,日期设置!B$2)</f>
        <v>10</v>
      </c>
      <c r="N7048" s="7" t="str">
        <f>[1]!b_info_latestissurercreditrating2(A7048,日期设置!$B$2,"102","1")</f>
        <v>AAA</v>
      </c>
      <c r="O7048" s="8">
        <v>3.04</v>
      </c>
      <c r="P7048" s="9">
        <f>[1]!b_info_repurchasedate(A7048)</f>
        <v>0</v>
      </c>
      <c r="Q7048" s="8" t="s">
        <v>16214</v>
      </c>
      <c r="R7048" s="2" t="str">
        <f>IF((--IF(P7048=0,Q7048,P7048))&gt;(--日期设置!$B$2),IF(P7048=0,Q7048,P7048),Q7048)</f>
        <v>2023-03-16</v>
      </c>
      <c r="S7048" s="2" t="s">
        <v>18224</v>
      </c>
      <c r="T7048" s="8">
        <f>[1]!b_anal_ptmyear($A7048,日期设置!$B$2)</f>
        <v>1.9835616438356163</v>
      </c>
      <c r="U7048" s="8">
        <f>[1]!b_anal_termifexercise($A7048,日期设置!B$2)</f>
        <v>0</v>
      </c>
      <c r="V7048" s="10">
        <f>[1]!b_dq_dirtyprice(A7048,日期设置!$B$2)</f>
        <v>99.417299999999997</v>
      </c>
      <c r="W7048" s="11">
        <f>IF(U7048=0,ROUNDUP((Q7048-日期设置!$B$2)/365,0),ROUNDUP((R7048-日期设置!$B$2)/365,0))</f>
        <v>2</v>
      </c>
      <c r="X7048" s="18">
        <f>_xlfn.IFNA(VLOOKUP(A7048,过往入选债券!A:D,4,0),2)</f>
        <v>2</v>
      </c>
      <c r="Y7048">
        <f>_xlfn.IFNA(VLOOKUP(C7048,[2]Sheet1!$A:$A,1,0),3)</f>
        <v>3</v>
      </c>
    </row>
    <row r="7049" spans="1:25" hidden="1" x14ac:dyDescent="0.2">
      <c r="A7049" s="21" t="s">
        <v>4773</v>
      </c>
      <c r="B7049" s="21" t="s">
        <v>4774</v>
      </c>
      <c r="C7049" s="37" t="s">
        <v>24</v>
      </c>
      <c r="D7049" s="26" t="str">
        <f>[1]!b_calc_yield(A7049,日期设置!$B$2,F7049,1,R7049,1,O7049,L7049,S7049,)</f>
        <v>Fetching...</v>
      </c>
      <c r="E7049" s="26">
        <f t="shared" si="220"/>
        <v>1.1923623091457447</v>
      </c>
      <c r="F7049" s="18">
        <f>[1]!b_dq_cleanprice($A7049,日期设置!B$2)</f>
        <v>100.0072</v>
      </c>
      <c r="G7049" s="18" t="str">
        <f t="shared" si="221"/>
        <v>2.35 + 0.35</v>
      </c>
      <c r="H7049" s="27">
        <f>[1]!b_dq_pctchange($A7049,日期设置!$B$2,1)/100</f>
        <v>0</v>
      </c>
      <c r="I7049" s="26">
        <f>[1]!b_pq_pctchange(A7049,日期设置!$B$4,日期设置!$B$2,1)</f>
        <v>0</v>
      </c>
      <c r="J7049" s="26">
        <f>[1]!b_pq_pctchange(A7049,日期设置!$C$4,日期设置!$B$2,1)</f>
        <v>0</v>
      </c>
      <c r="K7049" s="52">
        <f>[1]!b_dq_amount($A7049,日期设置!B$2,2,10000)</f>
        <v>0</v>
      </c>
      <c r="L7049" s="26">
        <f>[1]!b_info_latestpar(A7049,日期设置!$B$2)</f>
        <v>100</v>
      </c>
      <c r="M7049" s="6">
        <f>[1]!b_info_outstandingbalance($A7049,日期设置!B$2)</f>
        <v>15</v>
      </c>
      <c r="N7049" s="7">
        <f>[1]!b_info_latestissurercreditrating2(A7049,日期设置!$B$2,"102","1")</f>
        <v>0</v>
      </c>
      <c r="O7049" s="8">
        <v>3.47</v>
      </c>
      <c r="P7049" s="9" t="str">
        <f>[1]!b_info_repurchasedate(A7049)</f>
        <v>2021-07-29</v>
      </c>
      <c r="Q7049" s="8" t="s">
        <v>16488</v>
      </c>
      <c r="R7049" s="2" t="str">
        <f>IF((--IF(P7049=0,Q7049,P7049))&gt;(--日期设置!$B$2),IF(P7049=0,Q7049,P7049),Q7049)</f>
        <v>2021-07-29</v>
      </c>
      <c r="S7049" s="2" t="s">
        <v>18003</v>
      </c>
      <c r="T7049" s="8">
        <f>[1]!b_anal_ptmyear($A7049,日期设置!$B$2)</f>
        <v>2.3534246575342466</v>
      </c>
      <c r="U7049" s="8">
        <f>[1]!b_anal_termifexercise($A7049,日期设置!B$2)</f>
        <v>0.35342465753424657</v>
      </c>
      <c r="V7049" s="10">
        <f>[1]!b_dq_dirtyprice(A7049,日期设置!$B$2)</f>
        <v>102.2508</v>
      </c>
      <c r="W7049" s="11">
        <f>IF(U7049=0,ROUNDUP((Q7049-日期设置!$B$2)/365,0),ROUNDUP((R7049-日期设置!$B$2)/365,0))</f>
        <v>1</v>
      </c>
      <c r="X7049" s="18">
        <f>_xlfn.IFNA(VLOOKUP(A7049,过往入选债券!A:D,4,0),2)</f>
        <v>2</v>
      </c>
      <c r="Y7049">
        <f>_xlfn.IFNA(VLOOKUP(C7049,[2]Sheet1!$A:$A,1,0),3)</f>
        <v>3</v>
      </c>
    </row>
    <row r="7050" spans="1:25" hidden="1" x14ac:dyDescent="0.2">
      <c r="A7050" s="21" t="s">
        <v>7939</v>
      </c>
      <c r="B7050" s="21" t="s">
        <v>7940</v>
      </c>
      <c r="C7050" s="37" t="s">
        <v>139</v>
      </c>
      <c r="D7050" s="26" t="str">
        <f>[1]!b_calc_yield(A7050,日期设置!$B$2,F7050,1,R7050,1,O7050,L7050,S7050,)</f>
        <v>Fetching...</v>
      </c>
      <c r="E7050" s="26">
        <f t="shared" si="220"/>
        <v>2.855597463622872</v>
      </c>
      <c r="F7050" s="18">
        <f>[1]!b_dq_cleanprice($A7050,日期设置!B$2)</f>
        <v>102.5378</v>
      </c>
      <c r="G7050" s="18" t="str">
        <f t="shared" si="221"/>
        <v>2.84 + 0.84</v>
      </c>
      <c r="H7050" s="27">
        <f>[1]!b_dq_pctchange($A7050,日期设置!$B$2,1)/100</f>
        <v>0</v>
      </c>
      <c r="I7050" s="26">
        <f>[1]!b_pq_pctchange(A7050,日期设置!$B$4,日期设置!$B$2,1)</f>
        <v>0</v>
      </c>
      <c r="J7050" s="26">
        <f>[1]!b_pq_pctchange(A7050,日期设置!$C$4,日期设置!$B$2,1)</f>
        <v>0</v>
      </c>
      <c r="K7050" s="52">
        <f>[1]!b_dq_amount($A7050,日期设置!B$2,2,10000)</f>
        <v>0</v>
      </c>
      <c r="L7050" s="26">
        <f>[1]!b_info_latestpar(A7050,日期设置!$B$2)</f>
        <v>100</v>
      </c>
      <c r="M7050" s="6">
        <f>[1]!b_info_outstandingbalance($A7050,日期设置!B$2)</f>
        <v>2</v>
      </c>
      <c r="N7050" s="7" t="str">
        <f>[1]!b_info_latestissurercreditrating2(A7050,日期设置!$B$2,"102","1")</f>
        <v>AA</v>
      </c>
      <c r="O7050" s="8">
        <v>6.49</v>
      </c>
      <c r="P7050" s="9" t="str">
        <f>[1]!b_info_repurchasedate(A7050)</f>
        <v>2022-01-25</v>
      </c>
      <c r="Q7050" s="8" t="s">
        <v>16385</v>
      </c>
      <c r="R7050" s="2" t="str">
        <f>IF((--IF(P7050=0,Q7050,P7050))&gt;(--日期设置!$B$2),IF(P7050=0,Q7050,P7050),Q7050)</f>
        <v>2022-01-25</v>
      </c>
      <c r="S7050" s="2" t="s">
        <v>18160</v>
      </c>
      <c r="T7050" s="8">
        <f>[1]!b_anal_ptmyear($A7050,日期设置!$B$2)</f>
        <v>2.8465753424657532</v>
      </c>
      <c r="U7050" s="8">
        <f>[1]!b_anal_termifexercise($A7050,日期设置!B$2)</f>
        <v>0.84657534246575339</v>
      </c>
      <c r="V7050" s="10">
        <f>[1]!b_dq_dirtyprice(A7050,日期设置!$B$2)</f>
        <v>103.5335</v>
      </c>
      <c r="W7050" s="11">
        <f>IF(U7050=0,ROUNDUP((Q7050-日期设置!$B$2)/365,0),ROUNDUP((R7050-日期设置!$B$2)/365,0))</f>
        <v>1</v>
      </c>
      <c r="X7050" s="18">
        <f>_xlfn.IFNA(VLOOKUP(A7050,过往入选债券!A:D,4,0),2)</f>
        <v>2</v>
      </c>
      <c r="Y7050">
        <f>_xlfn.IFNA(VLOOKUP(C7050,[2]Sheet1!$A:$A,1,0),3)</f>
        <v>3</v>
      </c>
    </row>
    <row r="7051" spans="1:25" hidden="1" x14ac:dyDescent="0.2">
      <c r="A7051" s="21" t="s">
        <v>8697</v>
      </c>
      <c r="B7051" s="21" t="s">
        <v>8698</v>
      </c>
      <c r="C7051" s="37" t="s">
        <v>206</v>
      </c>
      <c r="D7051" s="26" t="str">
        <f>[1]!b_calc_yield(A7051,日期设置!$B$2,F7051,1,R7051,1,O7051,L7051,S7051,)</f>
        <v>Fetching...</v>
      </c>
      <c r="E7051" s="26">
        <f t="shared" si="220"/>
        <v>4.0612582669872221</v>
      </c>
      <c r="F7051" s="18">
        <f>[1]!b_dq_cleanprice($A7051,日期设置!B$2)</f>
        <v>100.78489999999999</v>
      </c>
      <c r="G7051" s="18" t="str">
        <f t="shared" si="221"/>
        <v>1.23 + 0</v>
      </c>
      <c r="H7051" s="27">
        <f>[1]!b_dq_pctchange($A7051,日期设置!$B$2,1)/100</f>
        <v>0</v>
      </c>
      <c r="I7051" s="26">
        <f>[1]!b_pq_pctchange(A7051,日期设置!$B$4,日期设置!$B$2,1)</f>
        <v>0</v>
      </c>
      <c r="J7051" s="26">
        <f>[1]!b_pq_pctchange(A7051,日期设置!$C$4,日期设置!$B$2,1)</f>
        <v>0.21627286774838261</v>
      </c>
      <c r="K7051" s="52">
        <f>[1]!b_dq_amount($A7051,日期设置!B$2,2,10000)</f>
        <v>0</v>
      </c>
      <c r="L7051" s="26">
        <f>[1]!b_info_latestpar(A7051,日期设置!$B$2)</f>
        <v>100</v>
      </c>
      <c r="M7051" s="6">
        <f>[1]!b_info_outstandingbalance($A7051,日期设置!B$2)</f>
        <v>10</v>
      </c>
      <c r="N7051" s="7" t="str">
        <f>[1]!b_info_latestissurercreditrating2(A7051,日期设置!$B$2,"102","1")</f>
        <v>AAA</v>
      </c>
      <c r="O7051" s="8">
        <v>4.04</v>
      </c>
      <c r="P7051" s="9">
        <f>[1]!b_info_repurchasedate(A7051)</f>
        <v>0</v>
      </c>
      <c r="Q7051" s="8" t="s">
        <v>16827</v>
      </c>
      <c r="R7051" s="2" t="str">
        <f>IF((--IF(P7051=0,Q7051,P7051))&gt;(--日期设置!$B$2),IF(P7051=0,Q7051,P7051),Q7051)</f>
        <v>2022-06-17</v>
      </c>
      <c r="S7051" s="2" t="s">
        <v>18648</v>
      </c>
      <c r="T7051" s="8">
        <f>[1]!b_anal_ptmyear($A7051,日期设置!$B$2)</f>
        <v>1.2383561643835617</v>
      </c>
      <c r="U7051" s="8">
        <f>[1]!b_anal_termifexercise($A7051,日期设置!B$2)</f>
        <v>0</v>
      </c>
      <c r="V7051" s="10">
        <f>[1]!b_dq_dirtyprice(A7051,日期设置!$B$2)</f>
        <v>103.86190000000001</v>
      </c>
      <c r="W7051" s="11">
        <f>IF(U7051=0,ROUNDUP((Q7051-日期设置!$B$2)/365,0),ROUNDUP((R7051-日期设置!$B$2)/365,0))</f>
        <v>2</v>
      </c>
      <c r="X7051" s="18">
        <f>_xlfn.IFNA(VLOOKUP(A7051,过往入选债券!A:D,4,0),2)</f>
        <v>2</v>
      </c>
      <c r="Y7051">
        <f>_xlfn.IFNA(VLOOKUP(C7051,[2]Sheet1!$A:$A,1,0),3)</f>
        <v>3</v>
      </c>
    </row>
    <row r="7052" spans="1:25" hidden="1" x14ac:dyDescent="0.2">
      <c r="A7052" s="21" t="s">
        <v>8274</v>
      </c>
      <c r="B7052" s="21" t="s">
        <v>8275</v>
      </c>
      <c r="C7052" s="37" t="s">
        <v>387</v>
      </c>
      <c r="D7052" s="26" t="str">
        <f>[1]!b_calc_yield(A7052,日期设置!$B$2,F7052,1,R7052,1,O7052,L7052,S7052,)</f>
        <v>Fetching...</v>
      </c>
      <c r="E7052" s="26">
        <f t="shared" si="220"/>
        <v>3.2956786254757731</v>
      </c>
      <c r="F7052" s="18">
        <f>[1]!b_dq_cleanprice($A7052,日期设置!B$2)</f>
        <v>100.6771</v>
      </c>
      <c r="G7052" s="18" t="str">
        <f t="shared" si="221"/>
        <v>3.01 + 1.01</v>
      </c>
      <c r="H7052" s="27">
        <f>[1]!b_dq_pctchange($A7052,日期设置!$B$2,1)/100</f>
        <v>0</v>
      </c>
      <c r="I7052" s="26">
        <f>[1]!b_pq_pctchange(A7052,日期设置!$B$4,日期设置!$B$2,1)</f>
        <v>-4.5570525103504823E-2</v>
      </c>
      <c r="J7052" s="26">
        <f>[1]!b_pq_pctchange(A7052,日期设置!$C$4,日期设置!$B$2,1)</f>
        <v>-4.5570525103504823E-2</v>
      </c>
      <c r="K7052" s="52">
        <f>[1]!b_dq_amount($A7052,日期设置!B$2,2,10000)</f>
        <v>0</v>
      </c>
      <c r="L7052" s="26">
        <f>[1]!b_info_latestpar(A7052,日期设置!$B$2)</f>
        <v>100</v>
      </c>
      <c r="M7052" s="6">
        <f>[1]!b_info_outstandingbalance($A7052,日期设置!B$2)</f>
        <v>7</v>
      </c>
      <c r="N7052" s="7" t="str">
        <f>[1]!b_info_latestissurercreditrating2(A7052,日期设置!$B$2,"102","1")</f>
        <v>AA+</v>
      </c>
      <c r="O7052" s="8">
        <v>4.0599999999999996</v>
      </c>
      <c r="P7052" s="9" t="str">
        <f>[1]!b_info_repurchasedate(A7052)</f>
        <v>2022-03-28</v>
      </c>
      <c r="Q7052" s="8" t="s">
        <v>16345</v>
      </c>
      <c r="R7052" s="2" t="str">
        <f>IF((--IF(P7052=0,Q7052,P7052))&gt;(--日期设置!$B$2),IF(P7052=0,Q7052,P7052),Q7052)</f>
        <v>2022-03-28</v>
      </c>
      <c r="S7052" s="2" t="s">
        <v>17882</v>
      </c>
      <c r="T7052" s="8">
        <f>[1]!b_anal_ptmyear($A7052,日期设置!$B$2)</f>
        <v>3.0164383561643837</v>
      </c>
      <c r="U7052" s="8">
        <f>[1]!b_anal_termifexercise($A7052,日期设置!B$2)</f>
        <v>1.0164383561643835</v>
      </c>
      <c r="V7052" s="10">
        <f>[1]!b_dq_dirtyprice(A7052,日期设置!$B$2)</f>
        <v>104.6704</v>
      </c>
      <c r="W7052" s="11">
        <f>IF(U7052=0,ROUNDUP((Q7052-日期设置!$B$2)/365,0),ROUNDUP((R7052-日期设置!$B$2)/365,0))</f>
        <v>2</v>
      </c>
      <c r="X7052" s="18">
        <f>_xlfn.IFNA(VLOOKUP(A7052,过往入选债券!A:D,4,0),2)</f>
        <v>2</v>
      </c>
      <c r="Y7052">
        <f>_xlfn.IFNA(VLOOKUP(C7052,[2]Sheet1!$A:$A,1,0),3)</f>
        <v>3</v>
      </c>
    </row>
    <row r="7053" spans="1:25" hidden="1" x14ac:dyDescent="0.2">
      <c r="A7053" s="21" t="s">
        <v>14940</v>
      </c>
      <c r="B7053" s="21" t="s">
        <v>14941</v>
      </c>
      <c r="C7053" s="37" t="s">
        <v>14394</v>
      </c>
      <c r="D7053" s="26" t="str">
        <f>[1]!b_calc_yield(A7053,日期设置!$B$2,F7053,1,R7053,1,O7053,L7053,S7053,)</f>
        <v>Fetching...</v>
      </c>
      <c r="E7053" s="26">
        <f t="shared" si="220"/>
        <v>3.4376152717837893</v>
      </c>
      <c r="F7053" s="18">
        <f>[1]!b_dq_cleanprice($A7053,日期设置!B$2)</f>
        <v>100.3334</v>
      </c>
      <c r="G7053" s="18" t="str">
        <f t="shared" si="221"/>
        <v>1.05 + 0</v>
      </c>
      <c r="H7053" s="27">
        <f>[1]!b_dq_pctchange($A7053,日期设置!$B$2,1)/100</f>
        <v>0</v>
      </c>
      <c r="I7053" s="26">
        <f>[1]!b_pq_pctchange(A7053,日期设置!$B$4,日期设置!$B$2,1)</f>
        <v>0</v>
      </c>
      <c r="J7053" s="26">
        <f>[1]!b_pq_pctchange(A7053,日期设置!$C$4,日期设置!$B$2,1)</f>
        <v>0</v>
      </c>
      <c r="K7053" s="52">
        <f>[1]!b_dq_amount($A7053,日期设置!B$2,2,10000)</f>
        <v>0</v>
      </c>
      <c r="L7053" s="26">
        <f>[1]!b_info_latestpar(A7053,日期设置!$B$2)</f>
        <v>100</v>
      </c>
      <c r="M7053" s="6">
        <f>[1]!b_info_outstandingbalance($A7053,日期设置!B$2)</f>
        <v>5</v>
      </c>
      <c r="N7053" s="7" t="str">
        <f>[1]!b_info_latestissurercreditrating2(A7053,日期设置!$B$2,"102","1")</f>
        <v>AAA</v>
      </c>
      <c r="O7053" s="8">
        <v>3.7</v>
      </c>
      <c r="P7053" s="9">
        <f>[1]!b_info_repurchasedate(A7053)</f>
        <v>0</v>
      </c>
      <c r="Q7053" s="8" t="s">
        <v>15991</v>
      </c>
      <c r="R7053" s="2" t="str">
        <f>IF((--IF(P7053=0,Q7053,P7053))&gt;(--日期设置!$B$2),IF(P7053=0,Q7053,P7053),Q7053)</f>
        <v>2022-04-11</v>
      </c>
      <c r="S7053" s="2" t="s">
        <v>18646</v>
      </c>
      <c r="T7053" s="8">
        <f>[1]!b_anal_ptmyear($A7053,日期设置!$B$2)</f>
        <v>1.0547945205479452</v>
      </c>
      <c r="U7053" s="8">
        <f>[1]!b_anal_termifexercise($A7053,日期设置!B$2)</f>
        <v>0</v>
      </c>
      <c r="V7053" s="10">
        <f>[1]!b_dq_dirtyprice(A7053,日期设置!$B$2)</f>
        <v>103.83069999999999</v>
      </c>
      <c r="W7053" s="11">
        <f>IF(U7053=0,ROUNDUP((Q7053-日期设置!$B$2)/365,0),ROUNDUP((R7053-日期设置!$B$2)/365,0))</f>
        <v>2</v>
      </c>
      <c r="X7053" s="18">
        <f>_xlfn.IFNA(VLOOKUP(A7053,过往入选债券!A:D,4,0),2)</f>
        <v>2</v>
      </c>
      <c r="Y7053">
        <f>_xlfn.IFNA(VLOOKUP(C7053,[2]Sheet1!$A:$A,1,0),3)</f>
        <v>3</v>
      </c>
    </row>
    <row r="7054" spans="1:25" hidden="1" x14ac:dyDescent="0.2">
      <c r="A7054" s="21" t="s">
        <v>8255</v>
      </c>
      <c r="B7054" s="21" t="s">
        <v>8256</v>
      </c>
      <c r="C7054" s="37" t="s">
        <v>350</v>
      </c>
      <c r="D7054" s="26" t="str">
        <f>[1]!b_calc_yield(A7054,日期设置!$B$2,F7054,1,R7054,1,O7054,L7054,S7054,)</f>
        <v>Fetching...</v>
      </c>
      <c r="E7054" s="26">
        <f t="shared" si="220"/>
        <v>3.2609523229431669</v>
      </c>
      <c r="F7054" s="18">
        <f>[1]!b_dq_cleanprice($A7054,日期设置!B$2)</f>
        <v>100.85850000000001</v>
      </c>
      <c r="G7054" s="18" t="str">
        <f t="shared" si="221"/>
        <v>1.00 + 0</v>
      </c>
      <c r="H7054" s="27">
        <f>[1]!b_dq_pctchange($A7054,日期设置!$B$2,1)/100</f>
        <v>0</v>
      </c>
      <c r="I7054" s="26">
        <f>[1]!b_pq_pctchange(A7054,日期设置!$B$4,日期设置!$B$2,1)</f>
        <v>0</v>
      </c>
      <c r="J7054" s="26">
        <f>[1]!b_pq_pctchange(A7054,日期设置!$C$4,日期设置!$B$2,1)</f>
        <v>-4.3903637956521205E-2</v>
      </c>
      <c r="K7054" s="52">
        <f>[1]!b_dq_amount($A7054,日期设置!B$2,2,10000)</f>
        <v>0</v>
      </c>
      <c r="L7054" s="26">
        <f>[1]!b_info_latestpar(A7054,日期设置!$B$2)</f>
        <v>100</v>
      </c>
      <c r="M7054" s="6">
        <f>[1]!b_info_outstandingbalance($A7054,日期设置!B$2)</f>
        <v>5</v>
      </c>
      <c r="N7054" s="7" t="str">
        <f>[1]!b_info_latestissurercreditrating2(A7054,日期设置!$B$2,"102","1")</f>
        <v>AA+</v>
      </c>
      <c r="O7054" s="8">
        <v>4.25</v>
      </c>
      <c r="P7054" s="9">
        <f>[1]!b_info_repurchasedate(A7054)</f>
        <v>0</v>
      </c>
      <c r="Q7054" s="8" t="s">
        <v>16120</v>
      </c>
      <c r="R7054" s="2" t="str">
        <f>IF((--IF(P7054=0,Q7054,P7054))&gt;(--日期设置!$B$2),IF(P7054=0,Q7054,P7054),Q7054)</f>
        <v>2022-03-25</v>
      </c>
      <c r="S7054" s="2" t="s">
        <v>17911</v>
      </c>
      <c r="T7054" s="8">
        <f>[1]!b_anal_ptmyear($A7054,日期设置!$B$2)</f>
        <v>1.0082191780821919</v>
      </c>
      <c r="U7054" s="8">
        <f>[1]!b_anal_termifexercise($A7054,日期设置!B$2)</f>
        <v>0</v>
      </c>
      <c r="V7054" s="10">
        <f>[1]!b_dq_dirtyprice(A7054,日期设置!$B$2)</f>
        <v>105.0736</v>
      </c>
      <c r="W7054" s="11">
        <f>IF(U7054=0,ROUNDUP((Q7054-日期设置!$B$2)/365,0),ROUNDUP((R7054-日期设置!$B$2)/365,0))</f>
        <v>2</v>
      </c>
      <c r="X7054" s="18">
        <f>_xlfn.IFNA(VLOOKUP(A7054,过往入选债券!A:D,4,0),2)</f>
        <v>2</v>
      </c>
      <c r="Y7054">
        <f>_xlfn.IFNA(VLOOKUP(C7054,[2]Sheet1!$A:$A,1,0),3)</f>
        <v>3</v>
      </c>
    </row>
    <row r="7055" spans="1:25" hidden="1" x14ac:dyDescent="0.2">
      <c r="A7055" s="21" t="s">
        <v>7561</v>
      </c>
      <c r="B7055" s="21" t="s">
        <v>7562</v>
      </c>
      <c r="C7055" s="37" t="s">
        <v>5808</v>
      </c>
      <c r="D7055" s="26" t="str">
        <f>[1]!b_calc_yield(A7055,日期设置!$B$2,F7055,1,R7055,1,O7055,L7055,S7055,)</f>
        <v>Fetching...</v>
      </c>
      <c r="E7055" s="26">
        <f t="shared" si="220"/>
        <v>2.178319916570004</v>
      </c>
      <c r="F7055" s="18">
        <f>[1]!b_dq_cleanprice($A7055,日期设置!B$2)</f>
        <v>100.7693</v>
      </c>
      <c r="G7055" s="18" t="str">
        <f t="shared" si="221"/>
        <v>0.64 + 0</v>
      </c>
      <c r="H7055" s="27">
        <f>[1]!b_dq_pctchange($A7055,日期设置!$B$2,1)/100</f>
        <v>0</v>
      </c>
      <c r="I7055" s="26">
        <f>[1]!b_pq_pctchange(A7055,日期设置!$B$4,日期设置!$B$2,1)</f>
        <v>0</v>
      </c>
      <c r="J7055" s="26">
        <f>[1]!b_pq_pctchange(A7055,日期设置!$C$4,日期设置!$B$2,1)</f>
        <v>9.2077006970843062E-2</v>
      </c>
      <c r="K7055" s="52">
        <f>[1]!b_dq_amount($A7055,日期设置!B$2,2,10000)</f>
        <v>0</v>
      </c>
      <c r="L7055" s="26">
        <f>[1]!b_info_latestpar(A7055,日期设置!$B$2)</f>
        <v>100</v>
      </c>
      <c r="M7055" s="6">
        <f>[1]!b_info_outstandingbalance($A7055,日期设置!B$2)</f>
        <v>15</v>
      </c>
      <c r="N7055" s="7" t="str">
        <f>[1]!b_info_latestissurercreditrating2(A7055,日期设置!$B$2,"102","1")</f>
        <v>AAA</v>
      </c>
      <c r="O7055" s="8">
        <v>4.6399999999999997</v>
      </c>
      <c r="P7055" s="9">
        <f>[1]!b_info_repurchasedate(A7055)</f>
        <v>0</v>
      </c>
      <c r="Q7055" s="8" t="s">
        <v>16251</v>
      </c>
      <c r="R7055" s="2" t="str">
        <f>IF((--IF(P7055=0,Q7055,P7055))&gt;(--日期设置!$B$2),IF(P7055=0,Q7055,P7055),Q7055)</f>
        <v>2021-11-13</v>
      </c>
      <c r="S7055" s="2" t="s">
        <v>18033</v>
      </c>
      <c r="T7055" s="8">
        <f>[1]!b_anal_ptmyear($A7055,日期设置!$B$2)</f>
        <v>0.64657534246575343</v>
      </c>
      <c r="U7055" s="8">
        <f>[1]!b_anal_termifexercise($A7055,日期设置!B$2)</f>
        <v>0</v>
      </c>
      <c r="V7055" s="10">
        <f>[1]!b_dq_dirtyprice(A7055,日期设置!$B$2)</f>
        <v>102.4092</v>
      </c>
      <c r="W7055" s="11">
        <f>IF(U7055=0,ROUNDUP((Q7055-日期设置!$B$2)/365,0),ROUNDUP((R7055-日期设置!$B$2)/365,0))</f>
        <v>1</v>
      </c>
      <c r="X7055" s="18">
        <f>_xlfn.IFNA(VLOOKUP(A7055,过往入选债券!A:D,4,0),2)</f>
        <v>2</v>
      </c>
      <c r="Y7055">
        <f>_xlfn.IFNA(VLOOKUP(C7055,[2]Sheet1!$A:$A,1,0),3)</f>
        <v>3</v>
      </c>
    </row>
    <row r="7056" spans="1:25" hidden="1" x14ac:dyDescent="0.2">
      <c r="A7056" s="28" t="s">
        <v>21845</v>
      </c>
      <c r="B7056" s="28" t="s">
        <v>22036</v>
      </c>
      <c r="C7056" s="39" t="s">
        <v>21730</v>
      </c>
      <c r="D7056" s="26" t="str">
        <f>[1]!b_calc_yield(A7056,日期设置!$B$2,F7056,1,R7056,1,O7056,L7056,S7056,)</f>
        <v>Fetching...</v>
      </c>
      <c r="E7056" s="26">
        <f t="shared" si="220"/>
        <v>2.2977809020177986</v>
      </c>
      <c r="F7056" s="18">
        <f>[1]!b_dq_cleanprice($A7056,日期设置!B$2)</f>
        <v>99.544700000000006</v>
      </c>
      <c r="G7056" s="18" t="str">
        <f t="shared" si="221"/>
        <v>0.49 + 0</v>
      </c>
      <c r="H7056" s="27">
        <f>[1]!b_dq_pctchange($A7056,日期设置!$B$2,1)/100</f>
        <v>0</v>
      </c>
      <c r="I7056" s="26">
        <f>[1]!b_pq_pctchange(A7056,日期设置!$B$4,日期设置!$B$2,1)</f>
        <v>0</v>
      </c>
      <c r="J7056" s="26">
        <f>[1]!b_pq_pctchange(A7056,日期设置!$C$4,日期设置!$B$2,1)</f>
        <v>0.18478056301712908</v>
      </c>
      <c r="K7056" s="52">
        <f>[1]!b_dq_amount($A7056,日期设置!B$2,2,10000)</f>
        <v>0</v>
      </c>
      <c r="L7056" s="26">
        <f>[1]!b_info_latestpar(A7056,日期设置!$B$2)</f>
        <v>100</v>
      </c>
      <c r="M7056" s="6">
        <f>[1]!b_info_outstandingbalance($A7056,日期设置!B$2)</f>
        <v>5</v>
      </c>
      <c r="N7056" s="7" t="str">
        <f>[1]!b_info_latestissurercreditrating2(A7056,日期设置!$B$2,"102","1")</f>
        <v>AAA</v>
      </c>
      <c r="O7056" s="43">
        <v>2.4500000000000002</v>
      </c>
      <c r="P7056" s="9">
        <f>[1]!b_info_repurchasedate(A7056)</f>
        <v>0</v>
      </c>
      <c r="Q7056" s="31" t="s">
        <v>17064</v>
      </c>
      <c r="R7056" s="2" t="str">
        <f>IF((--IF(P7056=0,Q7056,P7056))&gt;(--日期设置!$B$2),IF(P7056=0,Q7056,P7056),Q7056)</f>
        <v>2021-09-18</v>
      </c>
      <c r="S7056" s="31" t="s">
        <v>17465</v>
      </c>
      <c r="T7056" s="8">
        <f>[1]!b_anal_ptmyear($A7056,日期设置!$B$2)</f>
        <v>0.49315068493150682</v>
      </c>
      <c r="U7056" s="8">
        <f>[1]!b_anal_termifexercise($A7056,日期设置!B$2)</f>
        <v>0</v>
      </c>
      <c r="V7056" s="10">
        <f>[1]!b_dq_dirtyprice(A7056,日期设置!$B$2)</f>
        <v>100.14879999999999</v>
      </c>
      <c r="W7056" s="11">
        <f>IF(U7056=0,ROUNDUP((Q7056-日期设置!$B$2)/365,0),ROUNDUP((R7056-日期设置!$B$2)/365,0))</f>
        <v>1</v>
      </c>
      <c r="X7056" s="18">
        <f>_xlfn.IFNA(VLOOKUP(A7056,过往入选债券!A:D,4,0),2)</f>
        <v>2</v>
      </c>
      <c r="Y7056">
        <f>_xlfn.IFNA(VLOOKUP(C7056,[2]Sheet1!$A:$A,1,0),3)</f>
        <v>3</v>
      </c>
    </row>
    <row r="7057" spans="1:25" hidden="1" x14ac:dyDescent="0.2">
      <c r="A7057" s="21" t="s">
        <v>8039</v>
      </c>
      <c r="B7057" s="21" t="s">
        <v>8040</v>
      </c>
      <c r="C7057" s="37" t="s">
        <v>184</v>
      </c>
      <c r="D7057" s="26" t="str">
        <f>[1]!b_calc_yield(A7057,日期设置!$B$2,F7057,1,R7057,1,O7057,L7057,S7057,)</f>
        <v>Fetching...</v>
      </c>
      <c r="E7057" s="26">
        <f t="shared" si="220"/>
        <v>3.1360520672960135</v>
      </c>
      <c r="F7057" s="18">
        <f>[1]!b_dq_cleanprice($A7057,日期设置!B$2)</f>
        <v>100.29340000000001</v>
      </c>
      <c r="G7057" s="18" t="str">
        <f t="shared" si="221"/>
        <v>0.93 + 0</v>
      </c>
      <c r="H7057" s="27">
        <f>[1]!b_dq_pctchange($A7057,日期设置!$B$2,1)/100</f>
        <v>0</v>
      </c>
      <c r="I7057" s="26">
        <f>[1]!b_pq_pctchange(A7057,日期设置!$B$4,日期设置!$B$2,1)</f>
        <v>0</v>
      </c>
      <c r="J7057" s="26">
        <f>[1]!b_pq_pctchange(A7057,日期设置!$C$4,日期设置!$B$2,1)</f>
        <v>0</v>
      </c>
      <c r="K7057" s="52">
        <f>[1]!b_dq_amount($A7057,日期设置!B$2,2,10000)</f>
        <v>0</v>
      </c>
      <c r="L7057" s="26">
        <f>[1]!b_info_latestpar(A7057,日期设置!$B$2)</f>
        <v>100</v>
      </c>
      <c r="M7057" s="6">
        <f>[1]!b_info_outstandingbalance($A7057,日期设置!B$2)</f>
        <v>15</v>
      </c>
      <c r="N7057" s="7" t="str">
        <f>[1]!b_info_latestissurercreditrating2(A7057,日期设置!$B$2,"102","1")</f>
        <v>AAA</v>
      </c>
      <c r="O7057" s="8">
        <v>3.7</v>
      </c>
      <c r="P7057" s="9">
        <f>[1]!b_info_repurchasedate(A7057)</f>
        <v>0</v>
      </c>
      <c r="Q7057" s="8" t="s">
        <v>16789</v>
      </c>
      <c r="R7057" s="2" t="str">
        <f>IF((--IF(P7057=0,Q7057,P7057))&gt;(--日期设置!$B$2),IF(P7057=0,Q7057,P7057),Q7057)</f>
        <v>2022-02-25</v>
      </c>
      <c r="S7057" s="2" t="s">
        <v>18490</v>
      </c>
      <c r="T7057" s="8">
        <f>[1]!b_anal_ptmyear($A7057,日期设置!$B$2)</f>
        <v>0.93150684931506844</v>
      </c>
      <c r="U7057" s="8">
        <f>[1]!b_anal_termifexercise($A7057,日期设置!B$2)</f>
        <v>0</v>
      </c>
      <c r="V7057" s="10">
        <f>[1]!b_dq_dirtyprice(A7057,日期设置!$B$2)</f>
        <v>100.5468</v>
      </c>
      <c r="W7057" s="11">
        <f>IF(U7057=0,ROUNDUP((Q7057-日期设置!$B$2)/365,0),ROUNDUP((R7057-日期设置!$B$2)/365,0))</f>
        <v>1</v>
      </c>
      <c r="X7057" s="18">
        <f>_xlfn.IFNA(VLOOKUP(A7057,过往入选债券!A:D,4,0),2)</f>
        <v>2</v>
      </c>
      <c r="Y7057">
        <f>_xlfn.IFNA(VLOOKUP(C7057,[2]Sheet1!$A:$A,1,0),3)</f>
        <v>3</v>
      </c>
    </row>
    <row r="7058" spans="1:25" hidden="1" x14ac:dyDescent="0.2">
      <c r="A7058" s="21" t="s">
        <v>1787</v>
      </c>
      <c r="B7058" s="21" t="s">
        <v>1788</v>
      </c>
      <c r="C7058" s="37" t="s">
        <v>340</v>
      </c>
      <c r="D7058" s="26" t="str">
        <f>[1]!b_calc_yield(A7058,日期设置!$B$2,F7058,1,R7058,1,O7058,L7058,S7058,)</f>
        <v>Fetching...</v>
      </c>
      <c r="E7058" s="26">
        <f t="shared" si="220"/>
        <v>0.91056836477414471</v>
      </c>
      <c r="F7058" s="18">
        <f>[1]!b_dq_cleanprice($A7058,日期设置!B$2)</f>
        <v>101</v>
      </c>
      <c r="G7058" s="18" t="str">
        <f t="shared" si="221"/>
        <v>0.36 + 0</v>
      </c>
      <c r="H7058" s="27">
        <f>[1]!b_dq_pctchange($A7058,日期设置!$B$2,1)/100</f>
        <v>0</v>
      </c>
      <c r="I7058" s="26">
        <f>[1]!b_pq_pctchange(A7058,日期设置!$B$4,日期设置!$B$2,1)</f>
        <v>0</v>
      </c>
      <c r="J7058" s="26">
        <f>[1]!b_pq_pctchange(A7058,日期设置!$C$4,日期设置!$B$2,1)</f>
        <v>0</v>
      </c>
      <c r="K7058" s="52">
        <f>[1]!b_dq_amount($A7058,日期设置!B$2,2,10000)</f>
        <v>0</v>
      </c>
      <c r="L7058" s="26">
        <f>[1]!b_info_latestpar(A7058,日期设置!$B$2)</f>
        <v>100</v>
      </c>
      <c r="M7058" s="6">
        <f>[1]!b_info_outstandingbalance($A7058,日期设置!B$2)</f>
        <v>4</v>
      </c>
      <c r="N7058" s="7">
        <f>[1]!b_info_latestissurercreditrating2(A7058,日期设置!$B$2,"102","1")</f>
        <v>0</v>
      </c>
      <c r="O7058" s="8">
        <v>6.3</v>
      </c>
      <c r="P7058" s="9">
        <f>[1]!b_info_repurchasedate(A7058)</f>
        <v>0</v>
      </c>
      <c r="Q7058" s="8" t="s">
        <v>16925</v>
      </c>
      <c r="R7058" s="2" t="str">
        <f>IF((--IF(P7058=0,Q7058,P7058))&gt;(--日期设置!$B$2),IF(P7058=0,Q7058,P7058),Q7058)</f>
        <v>2021-08-01</v>
      </c>
      <c r="S7058" s="2" t="s">
        <v>18724</v>
      </c>
      <c r="T7058" s="8">
        <f>[1]!b_anal_ptmyear($A7058,日期设置!$B$2)</f>
        <v>0.36164383561643837</v>
      </c>
      <c r="U7058" s="8">
        <f>[1]!b_anal_termifexercise($A7058,日期设置!B$2)</f>
        <v>0</v>
      </c>
      <c r="V7058" s="10">
        <f>[1]!b_dq_dirtyprice(A7058,日期设置!$B$2)</f>
        <v>105.3408</v>
      </c>
      <c r="W7058" s="11">
        <f>IF(U7058=0,ROUNDUP((Q7058-日期设置!$B$2)/365,0),ROUNDUP((R7058-日期设置!$B$2)/365,0))</f>
        <v>1</v>
      </c>
      <c r="X7058" s="18">
        <f>_xlfn.IFNA(VLOOKUP(A7058,过往入选债券!A:D,4,0),2)</f>
        <v>2</v>
      </c>
      <c r="Y7058">
        <f>_xlfn.IFNA(VLOOKUP(C7058,[2]Sheet1!$A:$A,1,0),3)</f>
        <v>3</v>
      </c>
    </row>
    <row r="7059" spans="1:25" hidden="1" x14ac:dyDescent="0.2">
      <c r="A7059" s="21" t="s">
        <v>7226</v>
      </c>
      <c r="B7059" s="21" t="s">
        <v>7227</v>
      </c>
      <c r="C7059" s="37" t="s">
        <v>665</v>
      </c>
      <c r="D7059" s="26" t="str">
        <f>[1]!b_calc_yield(A7059,日期设置!$B$2,F7059,1,R7059,1,O7059,L7059,S7059,)</f>
        <v>Fetching...</v>
      </c>
      <c r="E7059" s="26">
        <f t="shared" si="220"/>
        <v>1.4937605050784786</v>
      </c>
      <c r="F7059" s="18">
        <f>[1]!b_dq_cleanprice($A7059,日期设置!B$2)</f>
        <v>101.532</v>
      </c>
      <c r="G7059" s="18" t="str">
        <f t="shared" si="221"/>
        <v>0.44 + 0</v>
      </c>
      <c r="H7059" s="27">
        <f>[1]!b_dq_pctchange($A7059,日期设置!$B$2,1)/100</f>
        <v>0</v>
      </c>
      <c r="I7059" s="26">
        <f>[1]!b_pq_pctchange(A7059,日期设置!$B$4,日期设置!$B$2,1)</f>
        <v>0</v>
      </c>
      <c r="J7059" s="26">
        <f>[1]!b_pq_pctchange(A7059,日期设置!$C$4,日期设置!$B$2,1)</f>
        <v>0</v>
      </c>
      <c r="K7059" s="52">
        <f>[1]!b_dq_amount($A7059,日期设置!B$2,2,10000)</f>
        <v>0</v>
      </c>
      <c r="L7059" s="26">
        <f>[1]!b_info_latestpar(A7059,日期设置!$B$2)</f>
        <v>100</v>
      </c>
      <c r="M7059" s="6">
        <f>[1]!b_info_outstandingbalance($A7059,日期设置!B$2)</f>
        <v>8</v>
      </c>
      <c r="N7059" s="7" t="str">
        <f>[1]!b_info_latestissurercreditrating2(A7059,日期设置!$B$2,"102","1")</f>
        <v>AA</v>
      </c>
      <c r="O7059" s="8">
        <v>7</v>
      </c>
      <c r="P7059" s="9">
        <f>[1]!b_info_repurchasedate(A7059)</f>
        <v>0</v>
      </c>
      <c r="Q7059" s="8" t="s">
        <v>16207</v>
      </c>
      <c r="R7059" s="2" t="str">
        <f>IF((--IF(P7059=0,Q7059,P7059))&gt;(--日期设置!$B$2),IF(P7059=0,Q7059,P7059),Q7059)</f>
        <v>2021-08-31</v>
      </c>
      <c r="S7059" s="2" t="s">
        <v>17993</v>
      </c>
      <c r="T7059" s="8">
        <f>[1]!b_anal_ptmyear($A7059,日期设置!$B$2)</f>
        <v>0.44383561643835617</v>
      </c>
      <c r="U7059" s="8">
        <f>[1]!b_anal_termifexercise($A7059,日期设置!B$2)</f>
        <v>0</v>
      </c>
      <c r="V7059" s="10">
        <f>[1]!b_dq_dirtyprice(A7059,日期设置!$B$2)</f>
        <v>105.4252</v>
      </c>
      <c r="W7059" s="11">
        <f>IF(U7059=0,ROUNDUP((Q7059-日期设置!$B$2)/365,0),ROUNDUP((R7059-日期设置!$B$2)/365,0))</f>
        <v>1</v>
      </c>
      <c r="X7059" s="18">
        <f>_xlfn.IFNA(VLOOKUP(A7059,过往入选债券!A:D,4,0),2)</f>
        <v>2</v>
      </c>
      <c r="Y7059">
        <f>_xlfn.IFNA(VLOOKUP(C7059,[2]Sheet1!$A:$A,1,0),3)</f>
        <v>3</v>
      </c>
    </row>
    <row r="7060" spans="1:25" hidden="1" x14ac:dyDescent="0.2">
      <c r="A7060" s="21" t="s">
        <v>7065</v>
      </c>
      <c r="B7060" s="21" t="s">
        <v>7066</v>
      </c>
      <c r="C7060" s="37" t="s">
        <v>5926</v>
      </c>
      <c r="D7060" s="26" t="str">
        <f>[1]!b_calc_yield(A7060,日期设置!$B$2,F7060,1,R7060,1,O7060,L7060,S7060,)</f>
        <v>Fetching...</v>
      </c>
      <c r="E7060" s="26">
        <f t="shared" si="220"/>
        <v>1.2079225085467105</v>
      </c>
      <c r="F7060" s="18">
        <f>[1]!b_dq_cleanprice($A7060,日期设置!B$2)</f>
        <v>100.9751</v>
      </c>
      <c r="G7060" s="18" t="str">
        <f t="shared" si="221"/>
        <v>0.35 + 0</v>
      </c>
      <c r="H7060" s="27">
        <f>[1]!b_dq_pctchange($A7060,日期设置!$B$2,1)/100</f>
        <v>0</v>
      </c>
      <c r="I7060" s="26">
        <f>[1]!b_pq_pctchange(A7060,日期设置!$B$4,日期设置!$B$2,1)</f>
        <v>0</v>
      </c>
      <c r="J7060" s="26">
        <f>[1]!b_pq_pctchange(A7060,日期设置!$C$4,日期设置!$B$2,1)</f>
        <v>0</v>
      </c>
      <c r="K7060" s="52">
        <f>[1]!b_dq_amount($A7060,日期设置!B$2,2,10000)</f>
        <v>0</v>
      </c>
      <c r="L7060" s="26">
        <f>[1]!b_info_latestpar(A7060,日期设置!$B$2)</f>
        <v>100</v>
      </c>
      <c r="M7060" s="6">
        <f>[1]!b_info_outstandingbalance($A7060,日期设置!B$2)</f>
        <v>4.55</v>
      </c>
      <c r="N7060" s="7" t="str">
        <f>[1]!b_info_latestissurercreditrating2(A7060,日期设置!$B$2,"102","1")</f>
        <v>AA</v>
      </c>
      <c r="O7060" s="8">
        <v>6.25</v>
      </c>
      <c r="P7060" s="9">
        <f>[1]!b_info_repurchasedate(A7060)</f>
        <v>0</v>
      </c>
      <c r="Q7060" s="8" t="s">
        <v>16617</v>
      </c>
      <c r="R7060" s="2" t="str">
        <f>IF((--IF(P7060=0,Q7060,P7060))&gt;(--日期设置!$B$2),IF(P7060=0,Q7060,P7060),Q7060)</f>
        <v>2021-07-31</v>
      </c>
      <c r="S7060" s="2" t="s">
        <v>18366</v>
      </c>
      <c r="T7060" s="8">
        <f>[1]!b_anal_ptmyear($A7060,日期设置!$B$2)</f>
        <v>0.35890410958904112</v>
      </c>
      <c r="U7060" s="8">
        <f>[1]!b_anal_termifexercise($A7060,日期设置!B$2)</f>
        <v>0</v>
      </c>
      <c r="V7060" s="10">
        <f>[1]!b_dq_dirtyprice(A7060,日期设置!$B$2)</f>
        <v>104.9819</v>
      </c>
      <c r="W7060" s="11">
        <f>IF(U7060=0,ROUNDUP((Q7060-日期设置!$B$2)/365,0),ROUNDUP((R7060-日期设置!$B$2)/365,0))</f>
        <v>1</v>
      </c>
      <c r="X7060" s="18">
        <f>_xlfn.IFNA(VLOOKUP(A7060,过往入选债券!A:D,4,0),2)</f>
        <v>2</v>
      </c>
      <c r="Y7060">
        <f>_xlfn.IFNA(VLOOKUP(C7060,[2]Sheet1!$A:$A,1,0),3)</f>
        <v>3</v>
      </c>
    </row>
    <row r="7061" spans="1:25" hidden="1" x14ac:dyDescent="0.2">
      <c r="A7061" s="21" t="s">
        <v>6997</v>
      </c>
      <c r="B7061" s="21" t="s">
        <v>6998</v>
      </c>
      <c r="C7061" s="37" t="s">
        <v>196</v>
      </c>
      <c r="D7061" s="26" t="str">
        <f>[1]!b_calc_yield(A7061,日期设置!$B$2,F7061,1,R7061,1,O7061,L7061,S7061,)</f>
        <v>Fetching...</v>
      </c>
      <c r="E7061" s="26">
        <f t="shared" si="220"/>
        <v>1.0692336129566105</v>
      </c>
      <c r="F7061" s="18">
        <f>[1]!b_dq_cleanprice($A7061,日期设置!B$2)</f>
        <v>100.893</v>
      </c>
      <c r="G7061" s="18" t="str">
        <f t="shared" si="221"/>
        <v>0.31 + 0.31</v>
      </c>
      <c r="H7061" s="27">
        <f>[1]!b_dq_pctchange($A7061,日期设置!$B$2,1)/100</f>
        <v>0</v>
      </c>
      <c r="I7061" s="26">
        <f>[1]!b_pq_pctchange(A7061,日期设置!$B$4,日期设置!$B$2,1)</f>
        <v>0</v>
      </c>
      <c r="J7061" s="26">
        <f>[1]!b_pq_pctchange(A7061,日期设置!$C$4,日期设置!$B$2,1)</f>
        <v>-0.34196240191545973</v>
      </c>
      <c r="K7061" s="52">
        <f>[1]!b_dq_amount($A7061,日期设置!B$2,2,10000)</f>
        <v>0</v>
      </c>
      <c r="L7061" s="26">
        <f>[1]!b_info_latestpar(A7061,日期设置!$B$2)</f>
        <v>100</v>
      </c>
      <c r="M7061" s="6">
        <f>[1]!b_info_outstandingbalance($A7061,日期设置!B$2)</f>
        <v>10</v>
      </c>
      <c r="N7061" s="7" t="str">
        <f>[1]!b_info_latestissurercreditrating2(A7061,日期设置!$B$2,"102","1")</f>
        <v>AAA</v>
      </c>
      <c r="O7061" s="8">
        <v>6.35</v>
      </c>
      <c r="P7061" s="9">
        <f>[1]!b_info_repurchasedate(A7061)</f>
        <v>0</v>
      </c>
      <c r="Q7061" s="8" t="s">
        <v>16932</v>
      </c>
      <c r="R7061" s="2" t="str">
        <f>IF((--IF(P7061=0,Q7061,P7061))&gt;(--日期设置!$B$2),IF(P7061=0,Q7061,P7061),Q7061)</f>
        <v>2021-07-16</v>
      </c>
      <c r="S7061" s="2" t="s">
        <v>18595</v>
      </c>
      <c r="T7061" s="8">
        <f>[1]!b_anal_ptmyear($A7061,日期设置!$B$2)</f>
        <v>0.31780821917808222</v>
      </c>
      <c r="U7061" s="8">
        <f>[1]!b_anal_termifexercise($A7061,日期设置!B$2)</f>
        <v>0.31780821917808222</v>
      </c>
      <c r="V7061" s="10">
        <f>[1]!b_dq_dirtyprice(A7061,日期设置!$B$2)</f>
        <v>105.22490000000001</v>
      </c>
      <c r="W7061" s="11">
        <f>IF(U7061=0,ROUNDUP((Q7061-日期设置!$B$2)/365,0),ROUNDUP((R7061-日期设置!$B$2)/365,0))</f>
        <v>1</v>
      </c>
      <c r="X7061" s="18">
        <f>_xlfn.IFNA(VLOOKUP(A7061,过往入选债券!A:D,4,0),2)</f>
        <v>2</v>
      </c>
      <c r="Y7061">
        <f>_xlfn.IFNA(VLOOKUP(C7061,[2]Sheet1!$A:$A,1,0),3)</f>
        <v>3</v>
      </c>
    </row>
    <row r="7062" spans="1:25" hidden="1" x14ac:dyDescent="0.2">
      <c r="A7062" s="21" t="s">
        <v>2454</v>
      </c>
      <c r="B7062" s="21" t="s">
        <v>2455</v>
      </c>
      <c r="C7062" s="37" t="s">
        <v>1254</v>
      </c>
      <c r="D7062" s="26" t="str">
        <f>[1]!b_calc_yield(A7062,日期设置!$B$2,F7062,1,R7062,1,O7062,L7062,S7062,)</f>
        <v>Fetching...</v>
      </c>
      <c r="E7062" s="26">
        <f t="shared" si="220"/>
        <v>2.7004044140698458</v>
      </c>
      <c r="F7062" s="18">
        <f>[1]!b_dq_cleanprice($A7062,日期设置!B$2)</f>
        <v>101.1208</v>
      </c>
      <c r="G7062" s="18" t="str">
        <f t="shared" si="221"/>
        <v>0.80 + 0</v>
      </c>
      <c r="H7062" s="27">
        <f>[1]!b_dq_pctchange($A7062,日期设置!$B$2,1)/100</f>
        <v>0</v>
      </c>
      <c r="I7062" s="26">
        <f>[1]!b_pq_pctchange(A7062,日期设置!$B$4,日期设置!$B$2,1)</f>
        <v>0</v>
      </c>
      <c r="J7062" s="26">
        <f>[1]!b_pq_pctchange(A7062,日期设置!$C$4,日期设置!$B$2,1)</f>
        <v>0</v>
      </c>
      <c r="K7062" s="52">
        <f>[1]!b_dq_amount($A7062,日期设置!B$2,2,10000)</f>
        <v>0</v>
      </c>
      <c r="L7062" s="26">
        <f>[1]!b_info_latestpar(A7062,日期设置!$B$2)</f>
        <v>100</v>
      </c>
      <c r="M7062" s="6">
        <f>[1]!b_info_outstandingbalance($A7062,日期设置!B$2)</f>
        <v>5</v>
      </c>
      <c r="N7062" s="7">
        <f>[1]!b_info_latestissurercreditrating2(A7062,日期设置!$B$2,"102","1")</f>
        <v>0</v>
      </c>
      <c r="O7062" s="8">
        <v>4.83</v>
      </c>
      <c r="P7062" s="9">
        <f>[1]!b_info_repurchasedate(A7062)</f>
        <v>0</v>
      </c>
      <c r="Q7062" s="8" t="s">
        <v>16155</v>
      </c>
      <c r="R7062" s="2" t="str">
        <f>IF((--IF(P7062=0,Q7062,P7062))&gt;(--日期设置!$B$2),IF(P7062=0,Q7062,P7062),Q7062)</f>
        <v>2022-01-09</v>
      </c>
      <c r="S7062" s="2" t="s">
        <v>17944</v>
      </c>
      <c r="T7062" s="8">
        <f>[1]!b_anal_ptmyear($A7062,日期设置!$B$2)</f>
        <v>0.80273972602739729</v>
      </c>
      <c r="U7062" s="8">
        <f>[1]!b_anal_termifexercise($A7062,日期设置!B$2)</f>
        <v>0</v>
      </c>
      <c r="V7062" s="10">
        <f>[1]!b_dq_dirtyprice(A7062,日期设置!$B$2)</f>
        <v>102.0736</v>
      </c>
      <c r="W7062" s="11">
        <f>IF(U7062=0,ROUNDUP((Q7062-日期设置!$B$2)/365,0),ROUNDUP((R7062-日期设置!$B$2)/365,0))</f>
        <v>1</v>
      </c>
      <c r="X7062" s="18">
        <f>_xlfn.IFNA(VLOOKUP(A7062,过往入选债券!A:D,4,0),2)</f>
        <v>2</v>
      </c>
      <c r="Y7062">
        <f>_xlfn.IFNA(VLOOKUP(C7062,[2]Sheet1!$A:$A,1,0),3)</f>
        <v>3</v>
      </c>
    </row>
    <row r="7063" spans="1:25" hidden="1" x14ac:dyDescent="0.2">
      <c r="A7063" s="21" t="s">
        <v>6622</v>
      </c>
      <c r="B7063" s="21" t="s">
        <v>6623</v>
      </c>
      <c r="C7063" s="37" t="s">
        <v>6624</v>
      </c>
      <c r="D7063" s="26" t="str">
        <f>[1]!b_calc_yield(A7063,日期设置!$B$2,F7063,1,R7063,1,O7063,L7063,S7063,)</f>
        <v>Fetching...</v>
      </c>
      <c r="E7063" s="26">
        <f t="shared" si="220"/>
        <v>0.24879886122668449</v>
      </c>
      <c r="F7063" s="18">
        <f>[1]!b_dq_cleanprice($A7063,日期设置!B$2)</f>
        <v>100.17</v>
      </c>
      <c r="G7063" s="18" t="str">
        <f t="shared" si="221"/>
        <v>0.07 + 0</v>
      </c>
      <c r="H7063" s="27">
        <f>[1]!b_dq_pctchange($A7063,日期设置!$B$2,1)/100</f>
        <v>0</v>
      </c>
      <c r="I7063" s="26">
        <f>[1]!b_pq_pctchange(A7063,日期设置!$B$4,日期设置!$B$2,1)</f>
        <v>0</v>
      </c>
      <c r="J7063" s="26">
        <f>[1]!b_pq_pctchange(A7063,日期设置!$C$4,日期设置!$B$2,1)</f>
        <v>-0.22848742123956745</v>
      </c>
      <c r="K7063" s="52">
        <f>[1]!b_dq_amount($A7063,日期设置!B$2,2,10000)</f>
        <v>0</v>
      </c>
      <c r="L7063" s="26">
        <f>[1]!b_info_latestpar(A7063,日期设置!$B$2)</f>
        <v>100</v>
      </c>
      <c r="M7063" s="6">
        <f>[1]!b_info_outstandingbalance($A7063,日期设置!B$2)</f>
        <v>2</v>
      </c>
      <c r="N7063" s="7" t="str">
        <f>[1]!b_info_latestissurercreditrating2(A7063,日期设置!$B$2,"102","1")</f>
        <v>AA-</v>
      </c>
      <c r="O7063" s="8">
        <v>5.85</v>
      </c>
      <c r="P7063" s="9">
        <f>[1]!b_info_repurchasedate(A7063)</f>
        <v>0</v>
      </c>
      <c r="Q7063" s="8" t="s">
        <v>16510</v>
      </c>
      <c r="R7063" s="2" t="str">
        <f>IF((--IF(P7063=0,Q7063,P7063))&gt;(--日期设置!$B$2),IF(P7063=0,Q7063,P7063),Q7063)</f>
        <v>2021-04-18</v>
      </c>
      <c r="S7063" s="2" t="s">
        <v>18265</v>
      </c>
      <c r="T7063" s="8">
        <f>[1]!b_anal_ptmyear($A7063,日期设置!$B$2)</f>
        <v>7.3972602739726029E-2</v>
      </c>
      <c r="U7063" s="8">
        <f>[1]!b_anal_termifexercise($A7063,日期设置!B$2)</f>
        <v>0</v>
      </c>
      <c r="V7063" s="10">
        <f>[1]!b_dq_dirtyprice(A7063,日期设置!$B$2)</f>
        <v>105.5873</v>
      </c>
      <c r="W7063" s="11">
        <f>IF(U7063=0,ROUNDUP((Q7063-日期设置!$B$2)/365,0),ROUNDUP((R7063-日期设置!$B$2)/365,0))</f>
        <v>1</v>
      </c>
      <c r="X7063" s="18">
        <f>_xlfn.IFNA(VLOOKUP(A7063,过往入选债券!A:D,4,0),2)</f>
        <v>2</v>
      </c>
      <c r="Y7063">
        <f>_xlfn.IFNA(VLOOKUP(C7063,[2]Sheet1!$A:$A,1,0),3)</f>
        <v>3</v>
      </c>
    </row>
    <row r="7064" spans="1:25" hidden="1" x14ac:dyDescent="0.2">
      <c r="A7064" s="28" t="s">
        <v>20444</v>
      </c>
      <c r="B7064" s="28" t="s">
        <v>20445</v>
      </c>
      <c r="C7064" s="39" t="s">
        <v>332</v>
      </c>
      <c r="D7064" s="26" t="str">
        <f>[1]!b_calc_yield(A7064,日期设置!$B$2,F7064,1,R7064,1,O7064,L7064,S7064,)</f>
        <v>Fetching...</v>
      </c>
      <c r="E7064" s="26">
        <f t="shared" si="220"/>
        <v>4.9253697768379734</v>
      </c>
      <c r="F7064" s="18">
        <f>[1]!b_dq_cleanprice($A7064,日期设置!B$2)</f>
        <v>100.3792</v>
      </c>
      <c r="G7064" s="18" t="str">
        <f t="shared" si="221"/>
        <v>1.48 + 0</v>
      </c>
      <c r="H7064" s="27">
        <f>[1]!b_dq_pctchange($A7064,日期设置!$B$2,1)/100</f>
        <v>0</v>
      </c>
      <c r="I7064" s="26">
        <f>[1]!b_pq_pctchange(A7064,日期设置!$B$4,日期设置!$B$2,1)</f>
        <v>0</v>
      </c>
      <c r="J7064" s="26">
        <f>[1]!b_pq_pctchange(A7064,日期设置!$C$4,日期设置!$B$2,1)</f>
        <v>0</v>
      </c>
      <c r="K7064" s="52">
        <f>[1]!b_dq_amount($A7064,日期设置!B$2,2,10000)</f>
        <v>0</v>
      </c>
      <c r="L7064" s="26">
        <f>[1]!b_info_latestpar(A7064,日期设置!$B$2)</f>
        <v>100</v>
      </c>
      <c r="M7064" s="6">
        <f>[1]!b_info_outstandingbalance($A7064,日期设置!B$2)</f>
        <v>8</v>
      </c>
      <c r="N7064" s="7" t="str">
        <f>[1]!b_info_latestissurercreditrating2(A7064,日期设置!$B$2,"102","1")</f>
        <v>AAA</v>
      </c>
      <c r="O7064" s="8">
        <v>3.64</v>
      </c>
      <c r="P7064" s="9">
        <f>[1]!b_info_repurchasedate(A7064)</f>
        <v>0</v>
      </c>
      <c r="Q7064" s="8" t="s">
        <v>17637</v>
      </c>
      <c r="R7064" s="2" t="str">
        <f>IF((--IF(P7064=0,Q7064,P7064))&gt;(--日期设置!$B$2),IF(P7064=0,Q7064,P7064),Q7064)</f>
        <v>2022-09-16</v>
      </c>
      <c r="S7064" s="31" t="s">
        <v>16122</v>
      </c>
      <c r="T7064" s="8">
        <f>[1]!b_anal_ptmyear($A7064,日期设置!$B$2)</f>
        <v>1.4876712328767123</v>
      </c>
      <c r="U7064" s="8">
        <f>[1]!b_anal_termifexercise($A7064,日期设置!B$2)</f>
        <v>0</v>
      </c>
      <c r="V7064" s="10">
        <f>[1]!b_dq_dirtyprice(A7064,日期设置!$B$2)</f>
        <v>102.2441</v>
      </c>
      <c r="W7064" s="11">
        <f>IF(U7064=0,ROUNDUP((Q7064-日期设置!$B$2)/365,0),ROUNDUP((R7064-日期设置!$B$2)/365,0))</f>
        <v>2</v>
      </c>
      <c r="X7064" s="18">
        <f>_xlfn.IFNA(VLOOKUP(A7064,过往入选债券!A:D,4,0),2)</f>
        <v>2</v>
      </c>
      <c r="Y7064">
        <f>_xlfn.IFNA(VLOOKUP(C7064,[2]Sheet1!$A:$A,1,0),3)</f>
        <v>3</v>
      </c>
    </row>
    <row r="7065" spans="1:25" hidden="1" x14ac:dyDescent="0.2">
      <c r="A7065" s="28" t="s">
        <v>20274</v>
      </c>
      <c r="B7065" s="28" t="s">
        <v>20275</v>
      </c>
      <c r="C7065" s="39" t="s">
        <v>4806</v>
      </c>
      <c r="D7065" s="26" t="str">
        <f>[1]!b_calc_yield(A7065,日期设置!$B$2,F7065,1,R7065,1,O7065,L7065,S7065,)</f>
        <v>Fetching...</v>
      </c>
      <c r="E7065" s="26">
        <f t="shared" si="220"/>
        <v>1.7194994026919153</v>
      </c>
      <c r="F7065" s="18">
        <f>[1]!b_dq_cleanprice($A7065,日期设置!B$2)</f>
        <v>99.979100000000003</v>
      </c>
      <c r="G7065" s="18" t="str">
        <f t="shared" si="221"/>
        <v>0.51 + 0</v>
      </c>
      <c r="H7065" s="27">
        <f>[1]!b_dq_pctchange($A7065,日期设置!$B$2,1)/100</f>
        <v>0</v>
      </c>
      <c r="I7065" s="26">
        <f>[1]!b_pq_pctchange(A7065,日期设置!$B$4,日期设置!$B$2,1)</f>
        <v>0</v>
      </c>
      <c r="J7065" s="26">
        <f>[1]!b_pq_pctchange(A7065,日期设置!$C$4,日期设置!$B$2,1)</f>
        <v>0.46696759463957749</v>
      </c>
      <c r="K7065" s="52">
        <f>[1]!b_dq_amount($A7065,日期设置!B$2,2,10000)</f>
        <v>0</v>
      </c>
      <c r="L7065" s="26">
        <f>[1]!b_info_latestpar(A7065,日期设置!$B$2)</f>
        <v>100</v>
      </c>
      <c r="M7065" s="6">
        <f>[1]!b_info_outstandingbalance($A7065,日期设置!B$2)</f>
        <v>2</v>
      </c>
      <c r="N7065" s="7" t="str">
        <f>[1]!b_info_latestissurercreditrating2(A7065,日期设置!$B$2,"102","1")</f>
        <v>AA+</v>
      </c>
      <c r="O7065" s="8">
        <v>3.37</v>
      </c>
      <c r="P7065" s="9">
        <f>[1]!b_info_repurchasedate(A7065)</f>
        <v>0</v>
      </c>
      <c r="Q7065" s="8" t="s">
        <v>16439</v>
      </c>
      <c r="R7065" s="2" t="str">
        <f>IF((--IF(P7065=0,Q7065,P7065))&gt;(--日期设置!$B$2),IF(P7065=0,Q7065,P7065),Q7065)</f>
        <v>2021-09-25</v>
      </c>
      <c r="S7065" s="31" t="s">
        <v>16496</v>
      </c>
      <c r="T7065" s="8">
        <f>[1]!b_anal_ptmyear($A7065,日期设置!$B$2)</f>
        <v>0.51232876712328768</v>
      </c>
      <c r="U7065" s="8">
        <f>[1]!b_anal_termifexercise($A7065,日期设置!B$2)</f>
        <v>0</v>
      </c>
      <c r="V7065" s="10">
        <f>[1]!b_dq_dirtyprice(A7065,日期设置!$B$2)</f>
        <v>101.62260000000001</v>
      </c>
      <c r="W7065" s="11">
        <f>IF(U7065=0,ROUNDUP((Q7065-日期设置!$B$2)/365,0),ROUNDUP((R7065-日期设置!$B$2)/365,0))</f>
        <v>1</v>
      </c>
      <c r="X7065" s="18">
        <f>_xlfn.IFNA(VLOOKUP(A7065,过往入选债券!A:D,4,0),2)</f>
        <v>2</v>
      </c>
      <c r="Y7065">
        <f>_xlfn.IFNA(VLOOKUP(C7065,[2]Sheet1!$A:$A,1,0),3)</f>
        <v>3</v>
      </c>
    </row>
    <row r="7066" spans="1:25" hidden="1" x14ac:dyDescent="0.2">
      <c r="A7066" s="21" t="s">
        <v>480</v>
      </c>
      <c r="B7066" s="21" t="s">
        <v>481</v>
      </c>
      <c r="C7066" s="37" t="s">
        <v>271</v>
      </c>
      <c r="D7066" s="26" t="str">
        <f>[1]!b_calc_yield(A7066,日期设置!$B$2,F7066,1,R7066,1,O7066,L7066,S7066,)</f>
        <v>Fetching...</v>
      </c>
      <c r="E7066" s="26">
        <f t="shared" si="220"/>
        <v>2.279397093947888</v>
      </c>
      <c r="F7066" s="18">
        <f>[1]!b_dq_cleanprice($A7066,日期设置!B$2)</f>
        <v>101.4515</v>
      </c>
      <c r="G7066" s="18" t="str">
        <f t="shared" si="221"/>
        <v>0.67 + 0</v>
      </c>
      <c r="H7066" s="27">
        <f>[1]!b_dq_pctchange($A7066,日期设置!$B$2,1)/100</f>
        <v>0</v>
      </c>
      <c r="I7066" s="26">
        <f>[1]!b_pq_pctchange(A7066,日期设置!$B$4,日期设置!$B$2,1)</f>
        <v>0</v>
      </c>
      <c r="J7066" s="26">
        <f>[1]!b_pq_pctchange(A7066,日期设置!$C$4,日期设置!$B$2,1)</f>
        <v>0</v>
      </c>
      <c r="K7066" s="52">
        <f>[1]!b_dq_amount($A7066,日期设置!B$2,2,10000)</f>
        <v>0</v>
      </c>
      <c r="L7066" s="26">
        <f>[1]!b_info_latestpar(A7066,日期设置!$B$2)</f>
        <v>100</v>
      </c>
      <c r="M7066" s="6">
        <f>[1]!b_info_outstandingbalance($A7066,日期设置!B$2)</f>
        <v>10</v>
      </c>
      <c r="N7066" s="7">
        <f>[1]!b_info_latestissurercreditrating2(A7066,日期设置!$B$2,"102","1")</f>
        <v>0</v>
      </c>
      <c r="O7066" s="8">
        <v>5.6</v>
      </c>
      <c r="P7066" s="9">
        <f>[1]!b_info_repurchasedate(A7066)</f>
        <v>0</v>
      </c>
      <c r="Q7066" s="8" t="s">
        <v>16144</v>
      </c>
      <c r="R7066" s="2" t="str">
        <f>IF((--IF(P7066=0,Q7066,P7066))&gt;(--日期设置!$B$2),IF(P7066=0,Q7066,P7066),Q7066)</f>
        <v>2021-11-25</v>
      </c>
      <c r="S7066" s="2" t="s">
        <v>19076</v>
      </c>
      <c r="T7066" s="8">
        <f>[1]!b_anal_ptmyear($A7066,日期设置!$B$2)</f>
        <v>0.67945205479452053</v>
      </c>
      <c r="U7066" s="8">
        <f>[1]!b_anal_termifexercise($A7066,日期设置!B$2)</f>
        <v>0</v>
      </c>
      <c r="V7066" s="10">
        <f>[1]!b_dq_dirtyprice(A7066,日期设置!$B$2)</f>
        <v>103.2466</v>
      </c>
      <c r="W7066" s="11">
        <f>IF(U7066=0,ROUNDUP((Q7066-日期设置!$B$2)/365,0),ROUNDUP((R7066-日期设置!$B$2)/365,0))</f>
        <v>1</v>
      </c>
      <c r="X7066" s="18">
        <f>_xlfn.IFNA(VLOOKUP(A7066,过往入选债券!A:D,4,0),2)</f>
        <v>2</v>
      </c>
      <c r="Y7066">
        <f>_xlfn.IFNA(VLOOKUP(C7066,[2]Sheet1!$A:$A,1,0),3)</f>
        <v>3</v>
      </c>
    </row>
    <row r="7067" spans="1:25" hidden="1" x14ac:dyDescent="0.2">
      <c r="A7067" s="21" t="s">
        <v>7038</v>
      </c>
      <c r="B7067" s="21" t="s">
        <v>7039</v>
      </c>
      <c r="C7067" s="37" t="s">
        <v>154</v>
      </c>
      <c r="D7067" s="26" t="str">
        <f>[1]!b_calc_yield(A7067,日期设置!$B$2,F7067,1,R7067,1,O7067,L7067,S7067,)</f>
        <v>Fetching...</v>
      </c>
      <c r="E7067" s="26">
        <f t="shared" si="220"/>
        <v>1.1485282794426954</v>
      </c>
      <c r="F7067" s="18">
        <f>[1]!b_dq_cleanprice($A7067,日期设置!B$2)</f>
        <v>101.1161</v>
      </c>
      <c r="G7067" s="18" t="str">
        <f t="shared" si="221"/>
        <v>0.34 + 0</v>
      </c>
      <c r="H7067" s="27">
        <f>[1]!b_dq_pctchange($A7067,日期设置!$B$2,1)/100</f>
        <v>0</v>
      </c>
      <c r="I7067" s="26">
        <f>[1]!b_pq_pctchange(A7067,日期设置!$B$4,日期设置!$B$2,1)</f>
        <v>0</v>
      </c>
      <c r="J7067" s="26">
        <f>[1]!b_pq_pctchange(A7067,日期设置!$C$4,日期设置!$B$2,1)</f>
        <v>-0.14881481393704599</v>
      </c>
      <c r="K7067" s="52">
        <f>[1]!b_dq_amount($A7067,日期设置!B$2,2,10000)</f>
        <v>0</v>
      </c>
      <c r="L7067" s="26">
        <f>[1]!b_info_latestpar(A7067,日期设置!$B$2)</f>
        <v>100</v>
      </c>
      <c r="M7067" s="6">
        <f>[1]!b_info_outstandingbalance($A7067,日期设置!B$2)</f>
        <v>4</v>
      </c>
      <c r="N7067" s="7" t="str">
        <f>[1]!b_info_latestissurercreditrating2(A7067,日期设置!$B$2,"102","1")</f>
        <v>AA</v>
      </c>
      <c r="O7067" s="8">
        <v>6.8</v>
      </c>
      <c r="P7067" s="9">
        <f>[1]!b_info_repurchasedate(A7067)</f>
        <v>0</v>
      </c>
      <c r="Q7067" s="8" t="s">
        <v>17174</v>
      </c>
      <c r="R7067" s="2" t="str">
        <f>IF((--IF(P7067=0,Q7067,P7067))&gt;(--日期设置!$B$2),IF(P7067=0,Q7067,P7067),Q7067)</f>
        <v>2021-07-25</v>
      </c>
      <c r="S7067" s="2" t="s">
        <v>18758</v>
      </c>
      <c r="T7067" s="8">
        <f>[1]!b_anal_ptmyear($A7067,日期设置!$B$2)</f>
        <v>0.34246575342465752</v>
      </c>
      <c r="U7067" s="8">
        <f>[1]!b_anal_termifexercise($A7067,日期设置!B$2)</f>
        <v>0</v>
      </c>
      <c r="V7067" s="10">
        <f>[1]!b_dq_dirtyprice(A7067,日期设置!$B$2)</f>
        <v>105.5873</v>
      </c>
      <c r="W7067" s="11">
        <f>IF(U7067=0,ROUNDUP((Q7067-日期设置!$B$2)/365,0),ROUNDUP((R7067-日期设置!$B$2)/365,0))</f>
        <v>1</v>
      </c>
      <c r="X7067" s="18">
        <f>_xlfn.IFNA(VLOOKUP(A7067,过往入选债券!A:D,4,0),2)</f>
        <v>2</v>
      </c>
      <c r="Y7067">
        <f>_xlfn.IFNA(VLOOKUP(C7067,[2]Sheet1!$A:$A,1,0),3)</f>
        <v>3</v>
      </c>
    </row>
    <row r="7068" spans="1:25" hidden="1" x14ac:dyDescent="0.2">
      <c r="A7068" s="21" t="s">
        <v>2486</v>
      </c>
      <c r="B7068" s="21" t="s">
        <v>2487</v>
      </c>
      <c r="C7068" s="37" t="s">
        <v>2488</v>
      </c>
      <c r="D7068" s="26" t="str">
        <f>[1]!b_calc_yield(A7068,日期设置!$B$2,F7068,1,R7068,1,O7068,L7068,S7068,)</f>
        <v>Fetching...</v>
      </c>
      <c r="E7068" s="26">
        <f t="shared" si="220"/>
        <v>2.7374371958075461</v>
      </c>
      <c r="F7068" s="18">
        <f>[1]!b_dq_cleanprice($A7068,日期设置!B$2)</f>
        <v>100.91330000000001</v>
      </c>
      <c r="G7068" s="18" t="str">
        <f t="shared" si="221"/>
        <v>0.81 + 0</v>
      </c>
      <c r="H7068" s="27">
        <f>[1]!b_dq_pctchange($A7068,日期设置!$B$2,1)/100</f>
        <v>0</v>
      </c>
      <c r="I7068" s="26">
        <f>[1]!b_pq_pctchange(A7068,日期设置!$B$4,日期设置!$B$2,1)</f>
        <v>0.13047990807864379</v>
      </c>
      <c r="J7068" s="26">
        <f>[1]!b_pq_pctchange(A7068,日期设置!$C$4,日期设置!$B$2,1)</f>
        <v>0.1335599685251011</v>
      </c>
      <c r="K7068" s="52">
        <f>[1]!b_dq_amount($A7068,日期设置!B$2,2,10000)</f>
        <v>0</v>
      </c>
      <c r="L7068" s="26">
        <f>[1]!b_info_latestpar(A7068,日期设置!$B$2)</f>
        <v>100</v>
      </c>
      <c r="M7068" s="6">
        <f>[1]!b_info_outstandingbalance($A7068,日期设置!B$2)</f>
        <v>10</v>
      </c>
      <c r="N7068" s="7">
        <f>[1]!b_info_latestissurercreditrating2(A7068,日期设置!$B$2,"102","1")</f>
        <v>0</v>
      </c>
      <c r="O7068" s="8">
        <v>4.53</v>
      </c>
      <c r="P7068" s="9">
        <f>[1]!b_info_repurchasedate(A7068)</f>
        <v>0</v>
      </c>
      <c r="Q7068" s="8" t="s">
        <v>16463</v>
      </c>
      <c r="R7068" s="2" t="str">
        <f>IF((--IF(P7068=0,Q7068,P7068))&gt;(--日期设置!$B$2),IF(P7068=0,Q7068,P7068),Q7068)</f>
        <v>2022-01-14</v>
      </c>
      <c r="S7068" s="2" t="s">
        <v>17927</v>
      </c>
      <c r="T7068" s="8">
        <f>[1]!b_anal_ptmyear($A7068,日期设置!$B$2)</f>
        <v>0.81643835616438354</v>
      </c>
      <c r="U7068" s="8">
        <f>[1]!b_anal_termifexercise($A7068,日期设置!B$2)</f>
        <v>0</v>
      </c>
      <c r="V7068" s="10">
        <f>[1]!b_dq_dirtyprice(A7068,日期设置!$B$2)</f>
        <v>101.7448</v>
      </c>
      <c r="W7068" s="11">
        <f>IF(U7068=0,ROUNDUP((Q7068-日期设置!$B$2)/365,0),ROUNDUP((R7068-日期设置!$B$2)/365,0))</f>
        <v>1</v>
      </c>
      <c r="X7068" s="18">
        <f>_xlfn.IFNA(VLOOKUP(A7068,过往入选债券!A:D,4,0),2)</f>
        <v>2</v>
      </c>
      <c r="Y7068">
        <f>_xlfn.IFNA(VLOOKUP(C7068,[2]Sheet1!$A:$A,1,0),3)</f>
        <v>3</v>
      </c>
    </row>
    <row r="7069" spans="1:25" hidden="1" x14ac:dyDescent="0.2">
      <c r="A7069" s="21" t="s">
        <v>5417</v>
      </c>
      <c r="B7069" s="21" t="s">
        <v>5418</v>
      </c>
      <c r="C7069" s="37" t="s">
        <v>1605</v>
      </c>
      <c r="D7069" s="26" t="str">
        <f>[1]!b_calc_yield(A7069,日期设置!$B$2,F7069,1,R7069,1,O7069,L7069,S7069,)</f>
        <v>Fetching...</v>
      </c>
      <c r="E7069" s="26">
        <f t="shared" si="220"/>
        <v>1.8827619096416282</v>
      </c>
      <c r="F7069" s="18">
        <f>[1]!b_dq_cleanprice($A7069,日期设置!B$2)</f>
        <v>99.998800000000003</v>
      </c>
      <c r="G7069" s="18" t="str">
        <f t="shared" si="221"/>
        <v>0.56 + 0</v>
      </c>
      <c r="H7069" s="27">
        <f>[1]!b_dq_pctchange($A7069,日期设置!$B$2,1)/100</f>
        <v>0</v>
      </c>
      <c r="I7069" s="26">
        <f>[1]!b_pq_pctchange(A7069,日期设置!$B$4,日期设置!$B$2,1)</f>
        <v>0</v>
      </c>
      <c r="J7069" s="26">
        <f>[1]!b_pq_pctchange(A7069,日期设置!$C$4,日期设置!$B$2,1)</f>
        <v>0.33300925382449392</v>
      </c>
      <c r="K7069" s="52">
        <f>[1]!b_dq_amount($A7069,日期设置!B$2,2,10000)</f>
        <v>0</v>
      </c>
      <c r="L7069" s="26">
        <f>[1]!b_info_latestpar(A7069,日期设置!$B$2)</f>
        <v>100</v>
      </c>
      <c r="M7069" s="6">
        <f>[1]!b_info_outstandingbalance($A7069,日期设置!B$2)</f>
        <v>15</v>
      </c>
      <c r="N7069" s="7" t="str">
        <f>[1]!b_info_latestissurercreditrating2(A7069,日期设置!$B$2,"102","1")</f>
        <v>AA+</v>
      </c>
      <c r="O7069" s="8">
        <v>3.4</v>
      </c>
      <c r="P7069" s="9">
        <f>[1]!b_info_repurchasedate(A7069)</f>
        <v>0</v>
      </c>
      <c r="Q7069" s="8" t="s">
        <v>17134</v>
      </c>
      <c r="R7069" s="2" t="str">
        <f>IF((--IF(P7069=0,Q7069,P7069))&gt;(--日期设置!$B$2),IF(P7069=0,Q7069,P7069),Q7069)</f>
        <v>2021-10-13</v>
      </c>
      <c r="S7069" s="2" t="s">
        <v>18202</v>
      </c>
      <c r="T7069" s="8">
        <f>[1]!b_anal_ptmyear($A7069,日期设置!$B$2)</f>
        <v>0.56164383561643838</v>
      </c>
      <c r="U7069" s="8">
        <f>[1]!b_anal_termifexercise($A7069,日期设置!B$2)</f>
        <v>0</v>
      </c>
      <c r="V7069" s="10">
        <f>[1]!b_dq_dirtyprice(A7069,日期设置!$B$2)</f>
        <v>101.4892</v>
      </c>
      <c r="W7069" s="11">
        <f>IF(U7069=0,ROUNDUP((Q7069-日期设置!$B$2)/365,0),ROUNDUP((R7069-日期设置!$B$2)/365,0))</f>
        <v>1</v>
      </c>
      <c r="X7069" s="18">
        <f>_xlfn.IFNA(VLOOKUP(A7069,过往入选债券!A:D,4,0),2)</f>
        <v>2</v>
      </c>
      <c r="Y7069">
        <f>_xlfn.IFNA(VLOOKUP(C7069,[2]Sheet1!$A:$A,1,0),3)</f>
        <v>3</v>
      </c>
    </row>
    <row r="7070" spans="1:25" hidden="1" x14ac:dyDescent="0.2">
      <c r="A7070" s="28" t="s">
        <v>21869</v>
      </c>
      <c r="B7070" s="28" t="s">
        <v>22066</v>
      </c>
      <c r="C7070" s="39" t="s">
        <v>19944</v>
      </c>
      <c r="D7070" s="26" t="str">
        <f>[1]!b_calc_yield(A7070,日期设置!$B$2,F7070,1,R7070,1,O7070,L7070,S7070,)</f>
        <v>Fetching...</v>
      </c>
      <c r="E7070" s="26">
        <f t="shared" si="220"/>
        <v>5.7061007999354096</v>
      </c>
      <c r="F7070" s="18">
        <f>[1]!b_dq_cleanprice($A7070,日期设置!B$2)</f>
        <v>100.51009999999999</v>
      </c>
      <c r="G7070" s="18" t="str">
        <f t="shared" si="221"/>
        <v>1.71 + 0</v>
      </c>
      <c r="H7070" s="27">
        <f>[1]!b_dq_pctchange($A7070,日期设置!$B$2,1)/100</f>
        <v>0</v>
      </c>
      <c r="I7070" s="26">
        <f>[1]!b_pq_pctchange(A7070,日期设置!$B$4,日期设置!$B$2,1)</f>
        <v>1.5324191226004591E-2</v>
      </c>
      <c r="J7070" s="26">
        <f>[1]!b_pq_pctchange(A7070,日期设置!$C$4,日期设置!$B$2,1)</f>
        <v>0.57245492205166382</v>
      </c>
      <c r="K7070" s="52">
        <f>[1]!b_dq_amount($A7070,日期设置!B$2,2,10000)</f>
        <v>0</v>
      </c>
      <c r="L7070" s="26">
        <f>[1]!b_info_latestpar(A7070,日期设置!$B$2)</f>
        <v>100</v>
      </c>
      <c r="M7070" s="6">
        <f>[1]!b_info_outstandingbalance($A7070,日期设置!B$2)</f>
        <v>30</v>
      </c>
      <c r="N7070" s="7" t="str">
        <f>[1]!b_info_latestissurercreditrating2(A7070,日期设置!$B$2,"102","1")</f>
        <v>AAA</v>
      </c>
      <c r="O7070" s="43">
        <v>3.67</v>
      </c>
      <c r="P7070" s="9">
        <f>[1]!b_info_repurchasedate(A7070)</f>
        <v>0</v>
      </c>
      <c r="Q7070" s="31" t="s">
        <v>16767</v>
      </c>
      <c r="R7070" s="2" t="str">
        <f>IF((--IF(P7070=0,Q7070,P7070))&gt;(--日期设置!$B$2),IF(P7070=0,Q7070,P7070),Q7070)</f>
        <v>2022-12-09</v>
      </c>
      <c r="S7070" s="31" t="s">
        <v>16478</v>
      </c>
      <c r="T7070" s="8">
        <f>[1]!b_anal_ptmyear($A7070,日期设置!$B$2)</f>
        <v>1.7178082191780821</v>
      </c>
      <c r="U7070" s="8">
        <f>[1]!b_anal_termifexercise($A7070,日期设置!B$2)</f>
        <v>0</v>
      </c>
      <c r="V7070" s="10">
        <f>[1]!b_dq_dirtyprice(A7070,日期设置!$B$2)</f>
        <v>101.5457</v>
      </c>
      <c r="W7070" s="11">
        <f>IF(U7070=0,ROUNDUP((Q7070-日期设置!$B$2)/365,0),ROUNDUP((R7070-日期设置!$B$2)/365,0))</f>
        <v>2</v>
      </c>
      <c r="X7070" s="18">
        <f>_xlfn.IFNA(VLOOKUP(A7070,过往入选债券!A:D,4,0),2)</f>
        <v>2</v>
      </c>
      <c r="Y7070">
        <f>_xlfn.IFNA(VLOOKUP(C7070,[2]Sheet1!$A:$A,1,0),3)</f>
        <v>3</v>
      </c>
    </row>
    <row r="7071" spans="1:25" hidden="1" x14ac:dyDescent="0.2">
      <c r="A7071" s="21" t="s">
        <v>1896</v>
      </c>
      <c r="B7071" s="21" t="s">
        <v>1897</v>
      </c>
      <c r="C7071" s="37" t="s">
        <v>394</v>
      </c>
      <c r="D7071" s="26" t="str">
        <f>[1]!b_calc_yield(A7071,日期设置!$B$2,F7071,1,R7071,1,O7071,L7071,S7071,)</f>
        <v>Fetching...</v>
      </c>
      <c r="E7071" s="26">
        <f t="shared" si="220"/>
        <v>0.70688302807329073</v>
      </c>
      <c r="F7071" s="18">
        <f>[1]!b_dq_cleanprice($A7071,日期设置!B$2)</f>
        <v>100.55840000000001</v>
      </c>
      <c r="G7071" s="18" t="str">
        <f t="shared" si="221"/>
        <v>0.21 + 0</v>
      </c>
      <c r="H7071" s="27">
        <f>[1]!b_dq_pctchange($A7071,日期设置!$B$2,1)/100</f>
        <v>0</v>
      </c>
      <c r="I7071" s="26">
        <f>[1]!b_pq_pctchange(A7071,日期设置!$B$4,日期设置!$B$2,1)</f>
        <v>0</v>
      </c>
      <c r="J7071" s="26">
        <f>[1]!b_pq_pctchange(A7071,日期设置!$C$4,日期设置!$B$2,1)</f>
        <v>-7.7407456355211415E-2</v>
      </c>
      <c r="K7071" s="52">
        <f>[1]!b_dq_amount($A7071,日期设置!B$2,2,10000)</f>
        <v>0</v>
      </c>
      <c r="L7071" s="26">
        <f>[1]!b_info_latestpar(A7071,日期设置!$B$2)</f>
        <v>100</v>
      </c>
      <c r="M7071" s="6">
        <f>[1]!b_info_outstandingbalance($A7071,日期设置!B$2)</f>
        <v>5</v>
      </c>
      <c r="N7071" s="7">
        <f>[1]!b_info_latestissurercreditrating2(A7071,日期设置!$B$2,"102","1")</f>
        <v>0</v>
      </c>
      <c r="O7071" s="8">
        <v>6.18</v>
      </c>
      <c r="P7071" s="9">
        <f>[1]!b_info_repurchasedate(A7071)</f>
        <v>0</v>
      </c>
      <c r="Q7071" s="8" t="s">
        <v>16841</v>
      </c>
      <c r="R7071" s="2" t="str">
        <f>IF((--IF(P7071=0,Q7071,P7071))&gt;(--日期设置!$B$2),IF(P7071=0,Q7071,P7071),Q7071)</f>
        <v>2021-06-07</v>
      </c>
      <c r="S7071" s="2" t="s">
        <v>18625</v>
      </c>
      <c r="T7071" s="8">
        <f>[1]!b_anal_ptmyear($A7071,日期设置!$B$2)</f>
        <v>0.21095890410958903</v>
      </c>
      <c r="U7071" s="8">
        <f>[1]!b_anal_termifexercise($A7071,日期设置!B$2)</f>
        <v>0</v>
      </c>
      <c r="V7071" s="10">
        <f>[1]!b_dq_dirtyprice(A7071,日期设置!$B$2)</f>
        <v>105.43470000000001</v>
      </c>
      <c r="W7071" s="11">
        <f>IF(U7071=0,ROUNDUP((Q7071-日期设置!$B$2)/365,0),ROUNDUP((R7071-日期设置!$B$2)/365,0))</f>
        <v>1</v>
      </c>
      <c r="X7071" s="18">
        <f>_xlfn.IFNA(VLOOKUP(A7071,过往入选债券!A:D,4,0),2)</f>
        <v>2</v>
      </c>
      <c r="Y7071">
        <f>_xlfn.IFNA(VLOOKUP(C7071,[2]Sheet1!$A:$A,1,0),3)</f>
        <v>3</v>
      </c>
    </row>
    <row r="7072" spans="1:25" hidden="1" x14ac:dyDescent="0.2">
      <c r="A7072" s="21" t="s">
        <v>2541</v>
      </c>
      <c r="B7072" s="21" t="s">
        <v>2542</v>
      </c>
      <c r="C7072" s="37" t="s">
        <v>2488</v>
      </c>
      <c r="D7072" s="26" t="str">
        <f>[1]!b_calc_yield(A7072,日期设置!$B$2,F7072,1,R7072,1,O7072,L7072,S7072,)</f>
        <v>Fetching...</v>
      </c>
      <c r="E7072" s="26">
        <f t="shared" si="220"/>
        <v>2.8275617112547113</v>
      </c>
      <c r="F7072" s="18">
        <f>[1]!b_dq_cleanprice($A7072,日期设置!B$2)</f>
        <v>101.1686</v>
      </c>
      <c r="G7072" s="18" t="str">
        <f t="shared" si="221"/>
        <v>0.84 + 0</v>
      </c>
      <c r="H7072" s="27">
        <f>[1]!b_dq_pctchange($A7072,日期设置!$B$2,1)/100</f>
        <v>0</v>
      </c>
      <c r="I7072" s="26">
        <f>[1]!b_pq_pctchange(A7072,日期设置!$B$4,日期设置!$B$2,1)</f>
        <v>6.7457695518518698E-2</v>
      </c>
      <c r="J7072" s="26">
        <f>[1]!b_pq_pctchange(A7072,日期设置!$C$4,日期设置!$B$2,1)</f>
        <v>6.7457695518518698E-2</v>
      </c>
      <c r="K7072" s="52">
        <f>[1]!b_dq_amount($A7072,日期设置!B$2,2,10000)</f>
        <v>0</v>
      </c>
      <c r="L7072" s="26">
        <f>[1]!b_info_latestpar(A7072,日期设置!$B$2)</f>
        <v>100</v>
      </c>
      <c r="M7072" s="6">
        <f>[1]!b_info_outstandingbalance($A7072,日期设置!B$2)</f>
        <v>18</v>
      </c>
      <c r="N7072" s="7" t="str">
        <f>[1]!b_info_latestissurercreditrating2(A7072,日期设置!$B$2,"102","1")</f>
        <v>AAA</v>
      </c>
      <c r="O7072" s="8">
        <v>4.8</v>
      </c>
      <c r="P7072" s="9">
        <f>[1]!b_info_repurchasedate(A7072)</f>
        <v>0</v>
      </c>
      <c r="Q7072" s="8" t="s">
        <v>16004</v>
      </c>
      <c r="R7072" s="2" t="str">
        <f>IF((--IF(P7072=0,Q7072,P7072))&gt;(--日期设置!$B$2),IF(P7072=0,Q7072,P7072),Q7072)</f>
        <v>2022-01-24</v>
      </c>
      <c r="S7072" s="2" t="s">
        <v>17792</v>
      </c>
      <c r="T7072" s="8">
        <f>[1]!b_anal_ptmyear($A7072,日期设置!$B$2)</f>
        <v>0.84383561643835614</v>
      </c>
      <c r="U7072" s="8">
        <f>[1]!b_anal_termifexercise($A7072,日期设置!B$2)</f>
        <v>0</v>
      </c>
      <c r="V7072" s="10">
        <f>[1]!b_dq_dirtyprice(A7072,日期设置!$B$2)</f>
        <v>101.9182</v>
      </c>
      <c r="W7072" s="11">
        <f>IF(U7072=0,ROUNDUP((Q7072-日期设置!$B$2)/365,0),ROUNDUP((R7072-日期设置!$B$2)/365,0))</f>
        <v>1</v>
      </c>
      <c r="X7072" s="18">
        <f>_xlfn.IFNA(VLOOKUP(A7072,过往入选债券!A:D,4,0),2)</f>
        <v>2</v>
      </c>
      <c r="Y7072" s="45">
        <f>_xlfn.IFNA(VLOOKUP(C7072,[2]Sheet1!$A:$A,1,0),3)</f>
        <v>3</v>
      </c>
    </row>
    <row r="7073" spans="1:25" hidden="1" x14ac:dyDescent="0.2">
      <c r="A7073" s="21" t="s">
        <v>5686</v>
      </c>
      <c r="B7073" s="21" t="s">
        <v>5687</v>
      </c>
      <c r="C7073" s="37" t="s">
        <v>393</v>
      </c>
      <c r="D7073" s="26" t="str">
        <f>[1]!b_calc_yield(A7073,日期设置!$B$2,F7073,1,R7073,1,O7073,L7073,S7073,)</f>
        <v>Fetching...</v>
      </c>
      <c r="E7073" s="26">
        <f t="shared" si="220"/>
        <v>3.3646298462590041</v>
      </c>
      <c r="F7073" s="18">
        <f>[1]!b_dq_cleanprice($A7073,日期设置!B$2)</f>
        <v>102.501</v>
      </c>
      <c r="G7073" s="18" t="str">
        <f t="shared" si="221"/>
        <v>1.05 + 1.05</v>
      </c>
      <c r="H7073" s="27">
        <f>[1]!b_dq_pctchange($A7073,日期设置!$B$2,1)/100</f>
        <v>0</v>
      </c>
      <c r="I7073" s="26">
        <f>[1]!b_pq_pctchange(A7073,日期设置!$B$4,日期设置!$B$2,1)</f>
        <v>0</v>
      </c>
      <c r="J7073" s="26">
        <f>[1]!b_pq_pctchange(A7073,日期设置!$C$4,日期设置!$B$2,1)</f>
        <v>0</v>
      </c>
      <c r="K7073" s="52">
        <f>[1]!b_dq_amount($A7073,日期设置!B$2,2,10000)</f>
        <v>0</v>
      </c>
      <c r="L7073" s="26">
        <f>[1]!b_info_latestpar(A7073,日期设置!$B$2)</f>
        <v>100</v>
      </c>
      <c r="M7073" s="6">
        <f>[1]!b_info_outstandingbalance($A7073,日期设置!B$2)</f>
        <v>10</v>
      </c>
      <c r="N7073" s="7" t="str">
        <f>[1]!b_info_latestissurercreditrating2(A7073,日期设置!$B$2,"102","1")</f>
        <v>AAA</v>
      </c>
      <c r="O7073" s="8">
        <v>5.8</v>
      </c>
      <c r="P7073" s="9">
        <f>[1]!b_info_repurchasedate(A7073)</f>
        <v>0</v>
      </c>
      <c r="Q7073" s="8" t="s">
        <v>16516</v>
      </c>
      <c r="R7073" s="2" t="str">
        <f>IF((--IF(P7073=0,Q7073,P7073))&gt;(--日期设置!$B$2),IF(P7073=0,Q7073,P7073),Q7073)</f>
        <v>2022-04-12</v>
      </c>
      <c r="S7073" s="2" t="s">
        <v>18614</v>
      </c>
      <c r="T7073" s="8">
        <f>[1]!b_anal_ptmyear($A7073,日期设置!$B$2)</f>
        <v>1.0575342465753426</v>
      </c>
      <c r="U7073" s="8">
        <f>[1]!b_anal_termifexercise($A7073,日期设置!B$2)</f>
        <v>1.0575342465753426</v>
      </c>
      <c r="V7073" s="10">
        <f>[1]!b_dq_dirtyprice(A7073,日期设置!$B$2)</f>
        <v>107.96729999999999</v>
      </c>
      <c r="W7073" s="11">
        <f>IF(U7073=0,ROUNDUP((Q7073-日期设置!$B$2)/365,0),ROUNDUP((R7073-日期设置!$B$2)/365,0))</f>
        <v>2</v>
      </c>
      <c r="X7073" s="18">
        <f>_xlfn.IFNA(VLOOKUP(A7073,过往入选债券!A:D,4,0),2)</f>
        <v>2</v>
      </c>
      <c r="Y7073">
        <f>_xlfn.IFNA(VLOOKUP(C7073,[2]Sheet1!$A:$A,1,0),3)</f>
        <v>3</v>
      </c>
    </row>
    <row r="7074" spans="1:25" hidden="1" x14ac:dyDescent="0.2">
      <c r="A7074" s="21" t="s">
        <v>2462</v>
      </c>
      <c r="B7074" s="21" t="s">
        <v>2463</v>
      </c>
      <c r="C7074" s="37" t="s">
        <v>2464</v>
      </c>
      <c r="D7074" s="26" t="str">
        <f>[1]!b_calc_yield(A7074,日期设置!$B$2,F7074,1,R7074,1,O7074,L7074,S7074,)</f>
        <v>Fetching...</v>
      </c>
      <c r="E7074" s="26">
        <f t="shared" si="220"/>
        <v>2.705620151418775</v>
      </c>
      <c r="F7074" s="18">
        <f>[1]!b_dq_cleanprice($A7074,日期设置!B$2)</f>
        <v>100.86060000000001</v>
      </c>
      <c r="G7074" s="18" t="str">
        <f t="shared" si="221"/>
        <v>0.80 + 0</v>
      </c>
      <c r="H7074" s="27">
        <f>[1]!b_dq_pctchange($A7074,日期设置!$B$2,1)/100</f>
        <v>0</v>
      </c>
      <c r="I7074" s="26">
        <f>[1]!b_pq_pctchange(A7074,日期设置!$B$4,日期设置!$B$2,1)</f>
        <v>3.7491519775293164E-2</v>
      </c>
      <c r="J7074" s="26">
        <f>[1]!b_pq_pctchange(A7074,日期设置!$C$4,日期设置!$B$2,1)</f>
        <v>0.13621462341422858</v>
      </c>
      <c r="K7074" s="52">
        <f>[1]!b_dq_amount($A7074,日期设置!B$2,2,10000)</f>
        <v>0</v>
      </c>
      <c r="L7074" s="26">
        <f>[1]!b_info_latestpar(A7074,日期设置!$B$2)</f>
        <v>100</v>
      </c>
      <c r="M7074" s="6">
        <f>[1]!b_info_outstandingbalance($A7074,日期设置!B$2)</f>
        <v>12</v>
      </c>
      <c r="N7074" s="7">
        <f>[1]!b_info_latestissurercreditrating2(A7074,日期设置!$B$2,"102","1")</f>
        <v>0</v>
      </c>
      <c r="O7074" s="8">
        <v>4.47</v>
      </c>
      <c r="P7074" s="9">
        <f>[1]!b_info_repurchasedate(A7074)</f>
        <v>0</v>
      </c>
      <c r="Q7074" s="8" t="s">
        <v>17235</v>
      </c>
      <c r="R7074" s="2" t="str">
        <f>IF((--IF(P7074=0,Q7074,P7074))&gt;(--日期设置!$B$2),IF(P7074=0,Q7074,P7074),Q7074)</f>
        <v>2022-01-11</v>
      </c>
      <c r="S7074" s="2" t="s">
        <v>18362</v>
      </c>
      <c r="T7074" s="8">
        <f>[1]!b_anal_ptmyear($A7074,日期设置!$B$2)</f>
        <v>0.80821917808219179</v>
      </c>
      <c r="U7074" s="8">
        <f>[1]!b_anal_termifexercise($A7074,日期设置!B$2)</f>
        <v>0</v>
      </c>
      <c r="V7074" s="10">
        <f>[1]!b_dq_dirtyprice(A7074,日期设置!$B$2)</f>
        <v>101.7179</v>
      </c>
      <c r="W7074" s="11">
        <f>IF(U7074=0,ROUNDUP((Q7074-日期设置!$B$2)/365,0),ROUNDUP((R7074-日期设置!$B$2)/365,0))</f>
        <v>1</v>
      </c>
      <c r="X7074" s="18">
        <f>_xlfn.IFNA(VLOOKUP(A7074,过往入选债券!A:D,4,0),2)</f>
        <v>2</v>
      </c>
      <c r="Y7074">
        <f>_xlfn.IFNA(VLOOKUP(C7074,[2]Sheet1!$A:$A,1,0),3)</f>
        <v>3</v>
      </c>
    </row>
    <row r="7075" spans="1:25" hidden="1" x14ac:dyDescent="0.2">
      <c r="A7075" s="21" t="s">
        <v>7388</v>
      </c>
      <c r="B7075" s="21" t="s">
        <v>7389</v>
      </c>
      <c r="C7075" s="37" t="s">
        <v>5808</v>
      </c>
      <c r="D7075" s="26" t="str">
        <f>[1]!b_calc_yield(A7075,日期设置!$B$2,F7075,1,R7075,1,O7075,L7075,S7075,)</f>
        <v>Fetching...</v>
      </c>
      <c r="E7075" s="26">
        <f t="shared" si="220"/>
        <v>1.8708553925570026</v>
      </c>
      <c r="F7075" s="18">
        <f>[1]!b_dq_cleanprice($A7075,日期设置!B$2)</f>
        <v>100.7743</v>
      </c>
      <c r="G7075" s="18" t="str">
        <f t="shared" si="221"/>
        <v>0.55 + 0</v>
      </c>
      <c r="H7075" s="27">
        <f>[1]!b_dq_pctchange($A7075,日期设置!$B$2,1)/100</f>
        <v>0</v>
      </c>
      <c r="I7075" s="26">
        <f>[1]!b_pq_pctchange(A7075,日期设置!$B$4,日期设置!$B$2,1)</f>
        <v>0</v>
      </c>
      <c r="J7075" s="26">
        <f>[1]!b_pq_pctchange(A7075,日期设置!$C$4,日期设置!$B$2,1)</f>
        <v>-0.23452844833048775</v>
      </c>
      <c r="K7075" s="52">
        <f>[1]!b_dq_amount($A7075,日期设置!B$2,2,10000)</f>
        <v>0</v>
      </c>
      <c r="L7075" s="26">
        <f>[1]!b_info_latestpar(A7075,日期设置!$B$2)</f>
        <v>100</v>
      </c>
      <c r="M7075" s="6">
        <f>[1]!b_info_outstandingbalance($A7075,日期设置!B$2)</f>
        <v>12</v>
      </c>
      <c r="N7075" s="7" t="str">
        <f>[1]!b_info_latestissurercreditrating2(A7075,日期设置!$B$2,"102","1")</f>
        <v>AAA</v>
      </c>
      <c r="O7075" s="8">
        <v>4.83</v>
      </c>
      <c r="P7075" s="9">
        <f>[1]!b_info_repurchasedate(A7075)</f>
        <v>0</v>
      </c>
      <c r="Q7075" s="8" t="s">
        <v>16742</v>
      </c>
      <c r="R7075" s="2" t="str">
        <f>IF((--IF(P7075=0,Q7075,P7075))&gt;(--日期设置!$B$2),IF(P7075=0,Q7075,P7075),Q7075)</f>
        <v>2021-10-12</v>
      </c>
      <c r="S7075" s="2" t="s">
        <v>18460</v>
      </c>
      <c r="T7075" s="8">
        <f>[1]!b_anal_ptmyear($A7075,日期设置!$B$2)</f>
        <v>0.55890410958904113</v>
      </c>
      <c r="U7075" s="8">
        <f>[1]!b_anal_termifexercise($A7075,日期设置!B$2)</f>
        <v>0</v>
      </c>
      <c r="V7075" s="10">
        <f>[1]!b_dq_dirtyprice(A7075,日期设置!$B$2)</f>
        <v>102.90479999999999</v>
      </c>
      <c r="W7075" s="11">
        <f>IF(U7075=0,ROUNDUP((Q7075-日期设置!$B$2)/365,0),ROUNDUP((R7075-日期设置!$B$2)/365,0))</f>
        <v>1</v>
      </c>
      <c r="X7075" s="18">
        <f>_xlfn.IFNA(VLOOKUP(A7075,过往入选债券!A:D,4,0),2)</f>
        <v>2</v>
      </c>
      <c r="Y7075">
        <f>_xlfn.IFNA(VLOOKUP(C7075,[2]Sheet1!$A:$A,1,0),3)</f>
        <v>3</v>
      </c>
    </row>
    <row r="7076" spans="1:25" hidden="1" x14ac:dyDescent="0.2">
      <c r="A7076" s="21" t="s">
        <v>5905</v>
      </c>
      <c r="B7076" s="21" t="s">
        <v>5906</v>
      </c>
      <c r="C7076" s="37" t="s">
        <v>4904</v>
      </c>
      <c r="D7076" s="26" t="str">
        <f>[1]!b_calc_yield(A7076,日期设置!$B$2,F7076,1,R7076,1,O7076,L7076,S7076,)</f>
        <v>Fetching...</v>
      </c>
      <c r="E7076" s="26">
        <f t="shared" si="220"/>
        <v>5.3484215428723836</v>
      </c>
      <c r="F7076" s="18">
        <f>[1]!b_dq_cleanprice($A7076,日期设置!B$2)</f>
        <v>102.6884</v>
      </c>
      <c r="G7076" s="18" t="str">
        <f t="shared" si="221"/>
        <v>1.63 + 0</v>
      </c>
      <c r="H7076" s="27">
        <f>[1]!b_dq_pctchange($A7076,日期设置!$B$2,1)/100</f>
        <v>0</v>
      </c>
      <c r="I7076" s="26">
        <f>[1]!b_pq_pctchange(A7076,日期设置!$B$4,日期设置!$B$2,1)</f>
        <v>0</v>
      </c>
      <c r="J7076" s="26">
        <f>[1]!b_pq_pctchange(A7076,日期设置!$C$4,日期设置!$B$2,1)</f>
        <v>-0.4426777837025494</v>
      </c>
      <c r="K7076" s="52">
        <f>[1]!b_dq_amount($A7076,日期设置!B$2,2,10000)</f>
        <v>0</v>
      </c>
      <c r="L7076" s="26">
        <f>[1]!b_info_latestpar(A7076,日期设置!$B$2)</f>
        <v>100</v>
      </c>
      <c r="M7076" s="6">
        <f>[1]!b_info_outstandingbalance($A7076,日期设置!B$2)</f>
        <v>10</v>
      </c>
      <c r="N7076" s="7" t="str">
        <f>[1]!b_info_latestissurercreditrating2(A7076,日期设置!$B$2,"102","1")</f>
        <v>AAA</v>
      </c>
      <c r="O7076" s="8">
        <v>5.08</v>
      </c>
      <c r="P7076" s="9">
        <f>[1]!b_info_repurchasedate(A7076)</f>
        <v>0</v>
      </c>
      <c r="Q7076" s="8" t="s">
        <v>15989</v>
      </c>
      <c r="R7076" s="2" t="str">
        <f>IF((--IF(P7076=0,Q7076,P7076))&gt;(--日期设置!$B$2),IF(P7076=0,Q7076,P7076),Q7076)</f>
        <v>2022-11-07</v>
      </c>
      <c r="S7076" s="2" t="s">
        <v>17777</v>
      </c>
      <c r="T7076" s="8">
        <f>[1]!b_anal_ptmyear($A7076,日期设置!$B$2)</f>
        <v>1.6301369863013697</v>
      </c>
      <c r="U7076" s="8">
        <f>[1]!b_anal_termifexercise($A7076,日期设置!B$2)</f>
        <v>0</v>
      </c>
      <c r="V7076" s="10">
        <f>[1]!b_dq_dirtyprice(A7076,日期设置!$B$2)</f>
        <v>104.5673</v>
      </c>
      <c r="W7076" s="11">
        <f>IF(U7076=0,ROUNDUP((Q7076-日期设置!$B$2)/365,0),ROUNDUP((R7076-日期设置!$B$2)/365,0))</f>
        <v>2</v>
      </c>
      <c r="X7076" s="18">
        <f>_xlfn.IFNA(VLOOKUP(A7076,过往入选债券!A:D,4,0),2)</f>
        <v>2</v>
      </c>
      <c r="Y7076">
        <f>_xlfn.IFNA(VLOOKUP(C7076,[2]Sheet1!$A:$A,1,0),3)</f>
        <v>3</v>
      </c>
    </row>
    <row r="7077" spans="1:25" hidden="1" x14ac:dyDescent="0.2">
      <c r="A7077" s="21" t="s">
        <v>2527</v>
      </c>
      <c r="B7077" s="21" t="s">
        <v>2528</v>
      </c>
      <c r="C7077" s="37" t="s">
        <v>264</v>
      </c>
      <c r="D7077" s="26" t="str">
        <f>[1]!b_calc_yield(A7077,日期设置!$B$2,F7077,1,R7077,1,O7077,L7077,S7077,)</f>
        <v>Fetching...</v>
      </c>
      <c r="E7077" s="26">
        <f t="shared" si="220"/>
        <v>2.7951447326197698</v>
      </c>
      <c r="F7077" s="18">
        <f>[1]!b_dq_cleanprice($A7077,日期设置!B$2)</f>
        <v>101.12090000000001</v>
      </c>
      <c r="G7077" s="18" t="str">
        <f t="shared" si="221"/>
        <v>0.83 + 0</v>
      </c>
      <c r="H7077" s="27">
        <f>[1]!b_dq_pctchange($A7077,日期设置!$B$2,1)/100</f>
        <v>0</v>
      </c>
      <c r="I7077" s="26">
        <f>[1]!b_pq_pctchange(A7077,日期设置!$B$4,日期设置!$B$2,1)</f>
        <v>0</v>
      </c>
      <c r="J7077" s="26">
        <f>[1]!b_pq_pctchange(A7077,日期设置!$C$4,日期设置!$B$2,1)</f>
        <v>4.0660943136017418E-2</v>
      </c>
      <c r="K7077" s="52">
        <f>[1]!b_dq_amount($A7077,日期设置!B$2,2,10000)</f>
        <v>0</v>
      </c>
      <c r="L7077" s="26">
        <f>[1]!b_info_latestpar(A7077,日期设置!$B$2)</f>
        <v>100</v>
      </c>
      <c r="M7077" s="6">
        <f>[1]!b_info_outstandingbalance($A7077,日期设置!B$2)</f>
        <v>5</v>
      </c>
      <c r="N7077" s="7">
        <f>[1]!b_info_latestissurercreditrating2(A7077,日期设置!$B$2,"102","1")</f>
        <v>0</v>
      </c>
      <c r="O7077" s="8">
        <v>4.75</v>
      </c>
      <c r="P7077" s="9">
        <f>[1]!b_info_repurchasedate(A7077)</f>
        <v>0</v>
      </c>
      <c r="Q7077" s="8" t="s">
        <v>16681</v>
      </c>
      <c r="R7077" s="2" t="str">
        <f>IF((--IF(P7077=0,Q7077,P7077))&gt;(--日期设置!$B$2),IF(P7077=0,Q7077,P7077),Q7077)</f>
        <v>2022-01-21</v>
      </c>
      <c r="S7077" s="2" t="s">
        <v>18415</v>
      </c>
      <c r="T7077" s="8">
        <f>[1]!b_anal_ptmyear($A7077,日期设置!$B$2)</f>
        <v>0.83561643835616439</v>
      </c>
      <c r="U7077" s="8">
        <f>[1]!b_anal_termifexercise($A7077,日期设置!B$2)</f>
        <v>0</v>
      </c>
      <c r="V7077" s="10">
        <f>[1]!b_dq_dirtyprice(A7077,日期设置!$B$2)</f>
        <v>101.90170000000001</v>
      </c>
      <c r="W7077" s="11">
        <f>IF(U7077=0,ROUNDUP((Q7077-日期设置!$B$2)/365,0),ROUNDUP((R7077-日期设置!$B$2)/365,0))</f>
        <v>1</v>
      </c>
      <c r="X7077" s="18">
        <f>_xlfn.IFNA(VLOOKUP(A7077,过往入选债券!A:D,4,0),2)</f>
        <v>2</v>
      </c>
      <c r="Y7077">
        <f>_xlfn.IFNA(VLOOKUP(C7077,[2]Sheet1!$A:$A,1,0),3)</f>
        <v>3</v>
      </c>
    </row>
    <row r="7078" spans="1:25" hidden="1" x14ac:dyDescent="0.2">
      <c r="A7078" s="21" t="s">
        <v>12651</v>
      </c>
      <c r="B7078" s="21" t="s">
        <v>12652</v>
      </c>
      <c r="C7078" s="37" t="s">
        <v>2843</v>
      </c>
      <c r="D7078" s="26" t="str">
        <f>[1]!b_calc_yield(A7078,日期设置!$B$2,F7078,1,R7078,1,O7078,L7078,S7078,)</f>
        <v>Fetching...</v>
      </c>
      <c r="E7078" s="26">
        <f t="shared" si="220"/>
        <v>21.245875299110129</v>
      </c>
      <c r="F7078" s="18">
        <f>[1]!b_dq_cleanprice($A7078,日期设置!B$2)</f>
        <v>40.084699999999998</v>
      </c>
      <c r="G7078" s="18" t="str">
        <f t="shared" si="221"/>
        <v>1.73 + 0</v>
      </c>
      <c r="H7078" s="27">
        <f>[1]!b_dq_pctchange($A7078,日期设置!$B$2,1)/100</f>
        <v>0</v>
      </c>
      <c r="I7078" s="26">
        <f>[1]!b_pq_pctchange(A7078,日期设置!$B$4,日期设置!$B$2,1)</f>
        <v>0</v>
      </c>
      <c r="J7078" s="26">
        <f>[1]!b_pq_pctchange(A7078,日期设置!$C$4,日期设置!$B$2,1)</f>
        <v>0.18670332416895774</v>
      </c>
      <c r="K7078" s="52">
        <f>[1]!b_dq_amount($A7078,日期设置!B$2,2,10000)</f>
        <v>0</v>
      </c>
      <c r="L7078" s="26">
        <f>[1]!b_info_latestpar(A7078,日期设置!$B$2)</f>
        <v>40</v>
      </c>
      <c r="M7078" s="6">
        <f>[1]!b_info_outstandingbalance($A7078,日期设置!B$2)</f>
        <v>4.8</v>
      </c>
      <c r="N7078" s="7" t="str">
        <f>[1]!b_info_latestissurercreditrating2(A7078,日期设置!$B$2,"102","1")</f>
        <v>AA+</v>
      </c>
      <c r="O7078" s="8">
        <v>4.5999999999999996</v>
      </c>
      <c r="P7078" s="9">
        <f>[1]!b_info_repurchasedate(A7078)</f>
        <v>0</v>
      </c>
      <c r="Q7078" s="8" t="s">
        <v>16400</v>
      </c>
      <c r="R7078" s="2" t="str">
        <f>IF((--IF(P7078=0,Q7078,P7078))&gt;(--日期设置!$B$2),IF(P7078=0,Q7078,P7078),Q7078)</f>
        <v>2022-12-14</v>
      </c>
      <c r="S7078" s="2" t="s">
        <v>17968</v>
      </c>
      <c r="T7078" s="8">
        <f>[1]!b_anal_ptmyear($A7078,日期设置!$B$2)</f>
        <v>1.7315068493150685</v>
      </c>
      <c r="U7078" s="8">
        <f>[1]!b_anal_termifexercise($A7078,日期设置!B$2)</f>
        <v>0</v>
      </c>
      <c r="V7078" s="10">
        <f>[1]!b_dq_dirtyprice(A7078,日期设置!$B$2)</f>
        <v>40.578699999999998</v>
      </c>
      <c r="W7078" s="11">
        <f>IF(U7078=0,ROUNDUP((Q7078-日期设置!$B$2)/365,0),ROUNDUP((R7078-日期设置!$B$2)/365,0))</f>
        <v>2</v>
      </c>
      <c r="X7078" s="18">
        <f>_xlfn.IFNA(VLOOKUP(A7078,过往入选债券!A:D,4,0),2)</f>
        <v>2</v>
      </c>
      <c r="Y7078">
        <f>_xlfn.IFNA(VLOOKUP(C7078,[2]Sheet1!$A:$A,1,0),3)</f>
        <v>3</v>
      </c>
    </row>
    <row r="7079" spans="1:25" hidden="1" x14ac:dyDescent="0.2">
      <c r="A7079" s="21" t="s">
        <v>13439</v>
      </c>
      <c r="B7079" s="21" t="s">
        <v>13440</v>
      </c>
      <c r="C7079" s="37" t="s">
        <v>13130</v>
      </c>
      <c r="D7079" s="26" t="str">
        <f>[1]!b_calc_yield(A7079,日期设置!$B$2,F7079,1,R7079,1,O7079,L7079,S7079,)</f>
        <v>Fetching...</v>
      </c>
      <c r="E7079" s="26">
        <f t="shared" si="220"/>
        <v>16.574739503082458</v>
      </c>
      <c r="F7079" s="18">
        <f>[1]!b_dq_cleanprice($A7079,日期设置!B$2)</f>
        <v>59.622799999999998</v>
      </c>
      <c r="G7079" s="18" t="str">
        <f t="shared" si="221"/>
        <v>2.50 + 0</v>
      </c>
      <c r="H7079" s="27">
        <f>[1]!b_dq_pctchange($A7079,日期设置!$B$2,1)/100</f>
        <v>0</v>
      </c>
      <c r="I7079" s="26">
        <f>[1]!b_pq_pctchange(A7079,日期设置!$B$4,日期设置!$B$2,1)</f>
        <v>0</v>
      </c>
      <c r="J7079" s="26">
        <f>[1]!b_pq_pctchange(A7079,日期设置!$C$4,日期设置!$B$2,1)</f>
        <v>0.16850770716955299</v>
      </c>
      <c r="K7079" s="52">
        <f>[1]!b_dq_amount($A7079,日期设置!B$2,2,10000)</f>
        <v>0</v>
      </c>
      <c r="L7079" s="26">
        <f>[1]!b_info_latestpar(A7079,日期设置!$B$2)</f>
        <v>60</v>
      </c>
      <c r="M7079" s="6">
        <f>[1]!b_info_outstandingbalance($A7079,日期设置!B$2)</f>
        <v>8.4</v>
      </c>
      <c r="N7079" s="7" t="str">
        <f>[1]!b_info_latestissurercreditrating2(A7079,日期设置!$B$2,"102","1")</f>
        <v>AA+</v>
      </c>
      <c r="O7079" s="8">
        <v>3.58</v>
      </c>
      <c r="P7079" s="9">
        <f>[1]!b_info_repurchasedate(A7079)</f>
        <v>0</v>
      </c>
      <c r="Q7079" s="8" t="s">
        <v>17149</v>
      </c>
      <c r="R7079" s="2" t="str">
        <f>IF((--IF(P7079=0,Q7079,P7079))&gt;(--日期设置!$B$2),IF(P7079=0,Q7079,P7079),Q7079)</f>
        <v>2023-09-23</v>
      </c>
      <c r="S7079" s="2" t="s">
        <v>18582</v>
      </c>
      <c r="T7079" s="8">
        <f>[1]!b_anal_ptmyear($A7079,日期设置!$B$2)</f>
        <v>2.506849315068493</v>
      </c>
      <c r="U7079" s="8">
        <f>[1]!b_anal_termifexercise($A7079,日期设置!B$2)</f>
        <v>0</v>
      </c>
      <c r="V7079" s="10">
        <f>[1]!b_dq_dirtyprice(A7079,日期设置!$B$2)</f>
        <v>60.682099999999998</v>
      </c>
      <c r="W7079" s="11">
        <f>IF(U7079=0,ROUNDUP((Q7079-日期设置!$B$2)/365,0),ROUNDUP((R7079-日期设置!$B$2)/365,0))</f>
        <v>3</v>
      </c>
      <c r="X7079" s="18">
        <f>_xlfn.IFNA(VLOOKUP(A7079,过往入选债券!A:D,4,0),2)</f>
        <v>2</v>
      </c>
      <c r="Y7079">
        <f>_xlfn.IFNA(VLOOKUP(C7079,[2]Sheet1!$A:$A,1,0),3)</f>
        <v>3</v>
      </c>
    </row>
    <row r="7080" spans="1:25" hidden="1" x14ac:dyDescent="0.2">
      <c r="A7080" s="21" t="s">
        <v>5824</v>
      </c>
      <c r="B7080" s="21" t="s">
        <v>5825</v>
      </c>
      <c r="C7080" s="37" t="s">
        <v>5826</v>
      </c>
      <c r="D7080" s="26" t="str">
        <f>[1]!b_calc_yield(A7080,日期设置!$B$2,F7080,1,R7080,1,O7080,L7080,S7080,)</f>
        <v>Fetching...</v>
      </c>
      <c r="E7080" s="26">
        <f t="shared" si="220"/>
        <v>3.1917266665791866</v>
      </c>
      <c r="F7080" s="18">
        <f>[1]!b_dq_cleanprice($A7080,日期设置!B$2)</f>
        <v>101.6584</v>
      </c>
      <c r="G7080" s="18" t="str">
        <f t="shared" si="221"/>
        <v>1.00 + 0</v>
      </c>
      <c r="H7080" s="27">
        <f>[1]!b_dq_pctchange($A7080,日期设置!$B$2,1)/100</f>
        <v>0</v>
      </c>
      <c r="I7080" s="26">
        <f>[1]!b_pq_pctchange(A7080,日期设置!$B$4,日期设置!$B$2,1)</f>
        <v>2.7846081033081289E-2</v>
      </c>
      <c r="J7080" s="26">
        <f>[1]!b_pq_pctchange(A7080,日期设置!$C$4,日期设置!$B$2,1)</f>
        <v>-1.563817011772102E-2</v>
      </c>
      <c r="K7080" s="52">
        <f>[1]!b_dq_amount($A7080,日期设置!B$2,2,10000)</f>
        <v>0</v>
      </c>
      <c r="L7080" s="26">
        <f>[1]!b_info_latestpar(A7080,日期设置!$B$2)</f>
        <v>100</v>
      </c>
      <c r="M7080" s="6">
        <f>[1]!b_info_outstandingbalance($A7080,日期设置!B$2)</f>
        <v>20</v>
      </c>
      <c r="N7080" s="7" t="str">
        <f>[1]!b_info_latestissurercreditrating2(A7080,日期设置!$B$2,"102","1")</f>
        <v>AAA</v>
      </c>
      <c r="O7080" s="8">
        <v>5.05</v>
      </c>
      <c r="P7080" s="9">
        <f>[1]!b_info_repurchasedate(A7080)</f>
        <v>0</v>
      </c>
      <c r="Q7080" s="8" t="s">
        <v>17020</v>
      </c>
      <c r="R7080" s="2" t="str">
        <f>IF((--IF(P7080=0,Q7080,P7080))&gt;(--日期设置!$B$2),IF(P7080=0,Q7080,P7080),Q7080)</f>
        <v>2022-03-23</v>
      </c>
      <c r="S7080" s="2" t="s">
        <v>18332</v>
      </c>
      <c r="T7080" s="8">
        <f>[1]!b_anal_ptmyear($A7080,日期设置!$B$2)</f>
        <v>1.0027397260273974</v>
      </c>
      <c r="U7080" s="8">
        <f>[1]!b_anal_termifexercise($A7080,日期设置!B$2)</f>
        <v>0</v>
      </c>
      <c r="V7080" s="10">
        <f>[1]!b_dq_dirtyprice(A7080,日期设置!$B$2)</f>
        <v>106.69459999999999</v>
      </c>
      <c r="W7080" s="11">
        <f>IF(U7080=0,ROUNDUP((Q7080-日期设置!$B$2)/365,0),ROUNDUP((R7080-日期设置!$B$2)/365,0))</f>
        <v>2</v>
      </c>
      <c r="X7080" s="18">
        <f>_xlfn.IFNA(VLOOKUP(A7080,过往入选债券!A:D,4,0),2)</f>
        <v>2</v>
      </c>
      <c r="Y7080">
        <f>_xlfn.IFNA(VLOOKUP(C7080,[2]Sheet1!$A:$A,1,0),3)</f>
        <v>3</v>
      </c>
    </row>
    <row r="7081" spans="1:25" hidden="1" x14ac:dyDescent="0.2">
      <c r="A7081" s="21" t="s">
        <v>13524</v>
      </c>
      <c r="B7081" s="21" t="s">
        <v>13525</v>
      </c>
      <c r="C7081" s="37" t="s">
        <v>74</v>
      </c>
      <c r="D7081" s="26" t="str">
        <f>[1]!b_calc_yield(A7081,日期设置!$B$2,F7081,1,R7081,1,O7081,L7081,S7081,)</f>
        <v>Fetching...</v>
      </c>
      <c r="E7081" s="26">
        <f t="shared" si="220"/>
        <v>16.381003199939027</v>
      </c>
      <c r="F7081" s="18">
        <f>[1]!b_dq_cleanprice($A7081,日期设置!B$2)</f>
        <v>59.599400000000003</v>
      </c>
      <c r="G7081" s="18" t="str">
        <f t="shared" si="221"/>
        <v>2.63 + 0</v>
      </c>
      <c r="H7081" s="27">
        <f>[1]!b_dq_pctchange($A7081,日期设置!$B$2,1)/100</f>
        <v>0</v>
      </c>
      <c r="I7081" s="26">
        <f>[1]!b_pq_pctchange(A7081,日期设置!$B$4,日期设置!$B$2,1)</f>
        <v>0</v>
      </c>
      <c r="J7081" s="26">
        <f>[1]!b_pq_pctchange(A7081,日期设置!$C$4,日期设置!$B$2,1)</f>
        <v>0</v>
      </c>
      <c r="K7081" s="52">
        <f>[1]!b_dq_amount($A7081,日期设置!B$2,2,10000)</f>
        <v>0</v>
      </c>
      <c r="L7081" s="26">
        <f>[1]!b_info_latestpar(A7081,日期设置!$B$2)</f>
        <v>60</v>
      </c>
      <c r="M7081" s="6">
        <f>[1]!b_info_outstandingbalance($A7081,日期设置!B$2)</f>
        <v>9</v>
      </c>
      <c r="N7081" s="7" t="str">
        <f>[1]!b_info_latestissurercreditrating2(A7081,日期设置!$B$2,"102","1")</f>
        <v>AA</v>
      </c>
      <c r="O7081" s="8">
        <v>3.41</v>
      </c>
      <c r="P7081" s="9">
        <f>[1]!b_info_repurchasedate(A7081)</f>
        <v>0</v>
      </c>
      <c r="Q7081" s="8" t="s">
        <v>17027</v>
      </c>
      <c r="R7081" s="2" t="str">
        <f>IF((--IF(P7081=0,Q7081,P7081))&gt;(--日期设置!$B$2),IF(P7081=0,Q7081,P7081),Q7081)</f>
        <v>2023-11-09</v>
      </c>
      <c r="S7081" s="2" t="s">
        <v>18875</v>
      </c>
      <c r="T7081" s="8">
        <f>[1]!b_anal_ptmyear($A7081,日期设置!$B$2)</f>
        <v>2.6356164383561644</v>
      </c>
      <c r="U7081" s="8">
        <f>[1]!b_anal_termifexercise($A7081,日期设置!B$2)</f>
        <v>0</v>
      </c>
      <c r="V7081" s="10">
        <f>[1]!b_dq_dirtyprice(A7081,日期设置!$B$2)</f>
        <v>60.344900000000003</v>
      </c>
      <c r="W7081" s="11">
        <f>IF(U7081=0,ROUNDUP((Q7081-日期设置!$B$2)/365,0),ROUNDUP((R7081-日期设置!$B$2)/365,0))</f>
        <v>3</v>
      </c>
      <c r="X7081" s="18">
        <f>_xlfn.IFNA(VLOOKUP(A7081,过往入选债券!A:D,4,0),2)</f>
        <v>2</v>
      </c>
      <c r="Y7081">
        <f>_xlfn.IFNA(VLOOKUP(C7081,[2]Sheet1!$A:$A,1,0),3)</f>
        <v>3</v>
      </c>
    </row>
    <row r="7082" spans="1:25" hidden="1" x14ac:dyDescent="0.2">
      <c r="A7082" s="21" t="s">
        <v>12969</v>
      </c>
      <c r="B7082" s="21" t="s">
        <v>12970</v>
      </c>
      <c r="C7082" s="37" t="s">
        <v>220</v>
      </c>
      <c r="D7082" s="26" t="str">
        <f>[1]!b_calc_yield(A7082,日期设置!$B$2,F7082,1,R7082,1,O7082,L7082,S7082,)</f>
        <v>Fetching...</v>
      </c>
      <c r="E7082" s="26">
        <f t="shared" si="220"/>
        <v>17.621222201409402</v>
      </c>
      <c r="F7082" s="18">
        <f>[1]!b_dq_cleanprice($A7082,日期设置!B$2)</f>
        <v>59.380699999999997</v>
      </c>
      <c r="G7082" s="18" t="str">
        <f t="shared" si="221"/>
        <v>2.00 + 0</v>
      </c>
      <c r="H7082" s="27">
        <f>[1]!b_dq_pctchange($A7082,日期设置!$B$2,1)/100</f>
        <v>0</v>
      </c>
      <c r="I7082" s="26">
        <f>[1]!b_pq_pctchange(A7082,日期设置!$B$4,日期设置!$B$2,1)</f>
        <v>0</v>
      </c>
      <c r="J7082" s="26">
        <f>[1]!b_pq_pctchange(A7082,日期设置!$C$4,日期设置!$B$2,1)</f>
        <v>0</v>
      </c>
      <c r="K7082" s="52">
        <f>[1]!b_dq_amount($A7082,日期设置!B$2,2,10000)</f>
        <v>0</v>
      </c>
      <c r="L7082" s="26">
        <f>[1]!b_info_latestpar(A7082,日期设置!$B$2)</f>
        <v>60</v>
      </c>
      <c r="M7082" s="6">
        <f>[1]!b_info_outstandingbalance($A7082,日期设置!B$2)</f>
        <v>3</v>
      </c>
      <c r="N7082" s="7" t="str">
        <f>[1]!b_info_latestissurercreditrating2(A7082,日期设置!$B$2,"102","1")</f>
        <v>AA</v>
      </c>
      <c r="O7082" s="8">
        <v>4.28</v>
      </c>
      <c r="P7082" s="9">
        <f>[1]!b_info_repurchasedate(A7082)</f>
        <v>0</v>
      </c>
      <c r="Q7082" s="8" t="s">
        <v>16225</v>
      </c>
      <c r="R7082" s="2" t="str">
        <f>IF((--IF(P7082=0,Q7082,P7082))&gt;(--日期设置!$B$2),IF(P7082=0,Q7082,P7082),Q7082)</f>
        <v>2023-03-25</v>
      </c>
      <c r="S7082" s="2" t="s">
        <v>18011</v>
      </c>
      <c r="T7082" s="8">
        <f>[1]!b_anal_ptmyear($A7082,日期设置!$B$2)</f>
        <v>2.0082191780821916</v>
      </c>
      <c r="U7082" s="8">
        <f>[1]!b_anal_termifexercise($A7082,日期设置!B$2)</f>
        <v>0</v>
      </c>
      <c r="V7082" s="10">
        <f>[1]!b_dq_dirtyprice(A7082,日期设置!$B$2)</f>
        <v>61.927599999999998</v>
      </c>
      <c r="W7082" s="11">
        <f>IF(U7082=0,ROUNDUP((Q7082-日期设置!$B$2)/365,0),ROUNDUP((R7082-日期设置!$B$2)/365,0))</f>
        <v>3</v>
      </c>
      <c r="X7082" s="18">
        <f>_xlfn.IFNA(VLOOKUP(A7082,过往入选债券!A:D,4,0),2)</f>
        <v>2</v>
      </c>
      <c r="Y7082">
        <f>_xlfn.IFNA(VLOOKUP(C7082,[2]Sheet1!$A:$A,1,0),3)</f>
        <v>3</v>
      </c>
    </row>
    <row r="7083" spans="1:25" x14ac:dyDescent="0.2">
      <c r="A7083" s="21" t="s">
        <v>8661</v>
      </c>
      <c r="B7083" s="21" t="s">
        <v>8662</v>
      </c>
      <c r="C7083" s="37" t="s">
        <v>5400</v>
      </c>
      <c r="D7083" s="26" t="str">
        <f>[1]!b_calc_yield(A7083,日期设置!$B$2,F7083,1,R7083,1,O7083,L7083,S7083,)</f>
        <v>Fetching...</v>
      </c>
      <c r="E7083" s="26">
        <f t="shared" si="220"/>
        <v>3.9180971441767465</v>
      </c>
      <c r="F7083" s="18">
        <f>[1]!b_dq_cleanprice($A7083,日期设置!B$2)</f>
        <v>100.76090000000001</v>
      </c>
      <c r="G7083" s="18" t="str">
        <f t="shared" si="221"/>
        <v>3.20 + 1.20</v>
      </c>
      <c r="H7083" s="27">
        <f>[1]!b_dq_pctchange($A7083,日期设置!$B$2,1)/100</f>
        <v>-3.0558071745986296E-4</v>
      </c>
      <c r="I7083" s="26">
        <f>[1]!b_pq_pctchange(A7083,日期设置!$B$4,日期设置!$B$2,1)</f>
        <v>-6.1196596794754005E-2</v>
      </c>
      <c r="J7083" s="26">
        <f>[1]!b_pq_pctchange(A7083,日期设置!$C$4,日期设置!$B$2,1)</f>
        <v>-0.24265885194938286</v>
      </c>
      <c r="K7083" s="52">
        <f>[1]!b_dq_amount($A7083,日期设置!B$2,2,10000)</f>
        <v>10392.802328999998</v>
      </c>
      <c r="L7083" s="26">
        <f>[1]!b_info_latestpar(A7083,日期设置!$B$2)</f>
        <v>100</v>
      </c>
      <c r="M7083" s="6">
        <f>[1]!b_info_outstandingbalance($A7083,日期设置!B$2)</f>
        <v>9</v>
      </c>
      <c r="N7083" s="7" t="str">
        <f>[1]!b_info_latestissurercreditrating2(A7083,日期设置!$B$2,"102","1")</f>
        <v>AAA</v>
      </c>
      <c r="O7083" s="8">
        <v>4</v>
      </c>
      <c r="P7083" s="9" t="str">
        <f>[1]!b_info_repurchasedate(A7083)</f>
        <v>2022-06-06</v>
      </c>
      <c r="Q7083" s="8" t="s">
        <v>17500</v>
      </c>
      <c r="R7083" s="2" t="str">
        <f>IF((--IF(P7083=0,Q7083,P7083))&gt;(--日期设置!$B$2),IF(P7083=0,Q7083,P7083),Q7083)</f>
        <v>2022-06-06</v>
      </c>
      <c r="S7083" s="2" t="s">
        <v>18632</v>
      </c>
      <c r="T7083" s="8">
        <f>[1]!b_anal_ptmyear($A7083,日期设置!$B$2)</f>
        <v>3.2082191780821918</v>
      </c>
      <c r="U7083" s="8">
        <f>[1]!b_anal_termifexercise($A7083,日期设置!B$2)</f>
        <v>1.2082191780821918</v>
      </c>
      <c r="V7083" s="10">
        <f>[1]!b_dq_dirtyprice(A7083,日期设置!$B$2)</f>
        <v>103.928</v>
      </c>
      <c r="W7083" s="11">
        <f>IF(U7083=0,ROUNDUP((Q7083-日期设置!$B$2)/365,0),ROUNDUP((R7083-日期设置!$B$2)/365,0))</f>
        <v>2</v>
      </c>
      <c r="X7083" s="18">
        <f>_xlfn.IFNA(VLOOKUP(A7083,过往入选债券!A:D,4,0),2)</f>
        <v>2</v>
      </c>
      <c r="Y7083" s="45">
        <f>_xlfn.IFNA(VLOOKUP(C7083,[2]Sheet1!$A:$A,1,0),3)</f>
        <v>3</v>
      </c>
    </row>
    <row r="7084" spans="1:25" hidden="1" x14ac:dyDescent="0.2">
      <c r="A7084" s="21" t="s">
        <v>8840</v>
      </c>
      <c r="B7084" s="21" t="s">
        <v>8841</v>
      </c>
      <c r="C7084" s="37" t="s">
        <v>450</v>
      </c>
      <c r="D7084" s="26" t="str">
        <f>[1]!b_calc_yield(A7084,日期设置!$B$2,F7084,1,R7084,1,O7084,L7084,S7084,)</f>
        <v>Fetching...</v>
      </c>
      <c r="E7084" s="26">
        <f t="shared" si="220"/>
        <v>4.2905071958120544</v>
      </c>
      <c r="F7084" s="18">
        <f>[1]!b_dq_cleanprice($A7084,日期设置!B$2)</f>
        <v>100.4843</v>
      </c>
      <c r="G7084" s="18" t="str">
        <f t="shared" si="221"/>
        <v>1.31 + 0</v>
      </c>
      <c r="H7084" s="27">
        <f>[1]!b_dq_pctchange($A7084,日期设置!$B$2,1)/100</f>
        <v>0</v>
      </c>
      <c r="I7084" s="26">
        <f>[1]!b_pq_pctchange(A7084,日期设置!$B$4,日期设置!$B$2,1)</f>
        <v>0.23681530301685941</v>
      </c>
      <c r="J7084" s="26">
        <f>[1]!b_pq_pctchange(A7084,日期设置!$C$4,日期设置!$B$2,1)</f>
        <v>0.23681530301685941</v>
      </c>
      <c r="K7084" s="52">
        <f>[1]!b_dq_amount($A7084,日期设置!B$2,2,10000)</f>
        <v>0</v>
      </c>
      <c r="L7084" s="26">
        <f>[1]!b_info_latestpar(A7084,日期设置!$B$2)</f>
        <v>100</v>
      </c>
      <c r="M7084" s="6">
        <f>[1]!b_info_outstandingbalance($A7084,日期设置!B$2)</f>
        <v>10</v>
      </c>
      <c r="N7084" s="7" t="str">
        <f>[1]!b_info_latestissurercreditrating2(A7084,日期设置!$B$2,"102","1")</f>
        <v>AAA</v>
      </c>
      <c r="O7084" s="8">
        <v>3.73</v>
      </c>
      <c r="P7084" s="9">
        <f>[1]!b_info_repurchasedate(A7084)</f>
        <v>0</v>
      </c>
      <c r="Q7084" s="8" t="s">
        <v>16069</v>
      </c>
      <c r="R7084" s="2" t="str">
        <f>IF((--IF(P7084=0,Q7084,P7084))&gt;(--日期设置!$B$2),IF(P7084=0,Q7084,P7084),Q7084)</f>
        <v>2022-07-15</v>
      </c>
      <c r="S7084" s="2" t="s">
        <v>17855</v>
      </c>
      <c r="T7084" s="8">
        <f>[1]!b_anal_ptmyear($A7084,日期设置!$B$2)</f>
        <v>1.3150684931506849</v>
      </c>
      <c r="U7084" s="8">
        <f>[1]!b_anal_termifexercise($A7084,日期设置!B$2)</f>
        <v>0</v>
      </c>
      <c r="V7084" s="10">
        <f>[1]!b_dq_dirtyprice(A7084,日期设置!$B$2)</f>
        <v>103.0391</v>
      </c>
      <c r="W7084" s="11">
        <f>IF(U7084=0,ROUNDUP((Q7084-日期设置!$B$2)/365,0),ROUNDUP((R7084-日期设置!$B$2)/365,0))</f>
        <v>2</v>
      </c>
      <c r="X7084" s="18">
        <f>_xlfn.IFNA(VLOOKUP(A7084,过往入选债券!A:D,4,0),2)</f>
        <v>2</v>
      </c>
      <c r="Y7084">
        <f>_xlfn.IFNA(VLOOKUP(C7084,[2]Sheet1!$A:$A,1,0),3)</f>
        <v>3</v>
      </c>
    </row>
    <row r="7085" spans="1:25" hidden="1" x14ac:dyDescent="0.2">
      <c r="A7085" s="21" t="s">
        <v>9124</v>
      </c>
      <c r="B7085" s="21" t="s">
        <v>9125</v>
      </c>
      <c r="C7085" s="37" t="s">
        <v>150</v>
      </c>
      <c r="D7085" s="26" t="str">
        <f>[1]!b_calc_yield(A7085,日期设置!$B$2,F7085,1,R7085,1,O7085,L7085,S7085,)</f>
        <v>Fetching...</v>
      </c>
      <c r="E7085" s="26">
        <f t="shared" si="220"/>
        <v>4.7201424209604825</v>
      </c>
      <c r="F7085" s="18">
        <f>[1]!b_dq_cleanprice($A7085,日期设置!B$2)</f>
        <v>100.1709</v>
      </c>
      <c r="G7085" s="18" t="str">
        <f t="shared" si="221"/>
        <v>1.43 + 0</v>
      </c>
      <c r="H7085" s="27">
        <f>[1]!b_dq_pctchange($A7085,日期设置!$B$2,1)/100</f>
        <v>0</v>
      </c>
      <c r="I7085" s="26">
        <f>[1]!b_pq_pctchange(A7085,日期设置!$B$4,日期设置!$B$2,1)</f>
        <v>0</v>
      </c>
      <c r="J7085" s="26">
        <f>[1]!b_pq_pctchange(A7085,日期设置!$C$4,日期设置!$B$2,1)</f>
        <v>0</v>
      </c>
      <c r="K7085" s="52">
        <f>[1]!b_dq_amount($A7085,日期设置!B$2,2,10000)</f>
        <v>0</v>
      </c>
      <c r="L7085" s="26">
        <f>[1]!b_info_latestpar(A7085,日期设置!$B$2)</f>
        <v>100</v>
      </c>
      <c r="M7085" s="6">
        <f>[1]!b_info_outstandingbalance($A7085,日期设置!B$2)</f>
        <v>5</v>
      </c>
      <c r="N7085" s="7" t="str">
        <f>[1]!b_info_latestissurercreditrating2(A7085,日期设置!$B$2,"102","1")</f>
        <v>AAA</v>
      </c>
      <c r="O7085" s="8">
        <v>3.47</v>
      </c>
      <c r="P7085" s="9">
        <f>[1]!b_info_repurchasedate(A7085)</f>
        <v>0</v>
      </c>
      <c r="Q7085" s="8" t="s">
        <v>16226</v>
      </c>
      <c r="R7085" s="2" t="str">
        <f>IF((--IF(P7085=0,Q7085,P7085))&gt;(--日期设置!$B$2),IF(P7085=0,Q7085,P7085),Q7085)</f>
        <v>2022-08-29</v>
      </c>
      <c r="S7085" s="2" t="s">
        <v>17892</v>
      </c>
      <c r="T7085" s="8">
        <f>[1]!b_anal_ptmyear($A7085,日期设置!$B$2)</f>
        <v>1.4383561643835616</v>
      </c>
      <c r="U7085" s="8">
        <f>[1]!b_anal_termifexercise($A7085,日期设置!B$2)</f>
        <v>0</v>
      </c>
      <c r="V7085" s="10">
        <f>[1]!b_dq_dirtyprice(A7085,日期设置!$B$2)</f>
        <v>102.1198</v>
      </c>
      <c r="W7085" s="11">
        <f>IF(U7085=0,ROUNDUP((Q7085-日期设置!$B$2)/365,0),ROUNDUP((R7085-日期设置!$B$2)/365,0))</f>
        <v>2</v>
      </c>
      <c r="X7085" s="18">
        <f>_xlfn.IFNA(VLOOKUP(A7085,过往入选债券!A:D,4,0),2)</f>
        <v>2</v>
      </c>
      <c r="Y7085">
        <f>_xlfn.IFNA(VLOOKUP(C7085,[2]Sheet1!$A:$A,1,0),3)</f>
        <v>3</v>
      </c>
    </row>
    <row r="7086" spans="1:25" hidden="1" x14ac:dyDescent="0.2">
      <c r="A7086" s="21" t="s">
        <v>12746</v>
      </c>
      <c r="B7086" s="21" t="s">
        <v>12747</v>
      </c>
      <c r="C7086" s="37" t="s">
        <v>1580</v>
      </c>
      <c r="D7086" s="26" t="str">
        <f>[1]!b_calc_yield(A7086,日期设置!$B$2,F7086,1,R7086,1,O7086,L7086,S7086,)</f>
        <v>Fetching...</v>
      </c>
      <c r="E7086" s="26">
        <f t="shared" si="220"/>
        <v>17.706448614012828</v>
      </c>
      <c r="F7086" s="18">
        <f>[1]!b_dq_cleanprice($A7086,日期设置!B$2)</f>
        <v>39.754199999999997</v>
      </c>
      <c r="G7086" s="18" t="str">
        <f t="shared" si="221"/>
        <v>1.81 + 0</v>
      </c>
      <c r="H7086" s="27">
        <f>[1]!b_dq_pctchange($A7086,日期设置!$B$2,1)/100</f>
        <v>0</v>
      </c>
      <c r="I7086" s="26">
        <f>[1]!b_pq_pctchange(A7086,日期设置!$B$4,日期设置!$B$2,1)</f>
        <v>0</v>
      </c>
      <c r="J7086" s="26">
        <f>[1]!b_pq_pctchange(A7086,日期设置!$C$4,日期设置!$B$2,1)</f>
        <v>0</v>
      </c>
      <c r="K7086" s="52">
        <f>[1]!b_dq_amount($A7086,日期设置!B$2,2,10000)</f>
        <v>0</v>
      </c>
      <c r="L7086" s="26">
        <f>[1]!b_info_latestpar(A7086,日期设置!$B$2)</f>
        <v>40</v>
      </c>
      <c r="M7086" s="6">
        <f>[1]!b_info_outstandingbalance($A7086,日期设置!B$2)</f>
        <v>5.2</v>
      </c>
      <c r="N7086" s="7" t="str">
        <f>[1]!b_info_latestissurercreditrating2(A7086,日期设置!$B$2,"102","1")</f>
        <v>AA</v>
      </c>
      <c r="O7086" s="8">
        <v>3.55</v>
      </c>
      <c r="P7086" s="9">
        <f>[1]!b_info_repurchasedate(A7086)</f>
        <v>0</v>
      </c>
      <c r="Q7086" s="8" t="s">
        <v>16576</v>
      </c>
      <c r="R7086" s="2" t="str">
        <f>IF((--IF(P7086=0,Q7086,P7086))&gt;(--日期设置!$B$2),IF(P7086=0,Q7086,P7086),Q7086)</f>
        <v>2023-01-14</v>
      </c>
      <c r="S7086" s="2" t="s">
        <v>18895</v>
      </c>
      <c r="T7086" s="8">
        <f>[1]!b_anal_ptmyear($A7086,日期设置!$B$2)</f>
        <v>1.8164383561643835</v>
      </c>
      <c r="U7086" s="8">
        <f>[1]!b_anal_termifexercise($A7086,日期设置!B$2)</f>
        <v>0</v>
      </c>
      <c r="V7086" s="10">
        <f>[1]!b_dq_dirtyprice(A7086,日期设置!$B$2)</f>
        <v>40.014800000000001</v>
      </c>
      <c r="W7086" s="11">
        <f>IF(U7086=0,ROUNDUP((Q7086-日期设置!$B$2)/365,0),ROUNDUP((R7086-日期设置!$B$2)/365,0))</f>
        <v>2</v>
      </c>
      <c r="X7086" s="18">
        <f>_xlfn.IFNA(VLOOKUP(A7086,过往入选债券!A:D,4,0),2)</f>
        <v>2</v>
      </c>
      <c r="Y7086">
        <f>_xlfn.IFNA(VLOOKUP(C7086,[2]Sheet1!$A:$A,1,0),3)</f>
        <v>3</v>
      </c>
    </row>
    <row r="7087" spans="1:25" hidden="1" x14ac:dyDescent="0.2">
      <c r="A7087" s="21" t="s">
        <v>5197</v>
      </c>
      <c r="B7087" s="21" t="s">
        <v>5198</v>
      </c>
      <c r="C7087" s="37" t="s">
        <v>114</v>
      </c>
      <c r="D7087" s="26" t="str">
        <f>[1]!b_calc_yield(A7087,日期设置!$B$2,F7087,1,R7087,1,O7087,L7087,S7087,)</f>
        <v>Fetching...</v>
      </c>
      <c r="E7087" s="26">
        <f t="shared" si="220"/>
        <v>3.2735414373037619</v>
      </c>
      <c r="F7087" s="18">
        <f>[1]!b_dq_cleanprice($A7087,日期设置!B$2)</f>
        <v>79.816500000000005</v>
      </c>
      <c r="G7087" s="18" t="str">
        <f t="shared" si="221"/>
        <v>0.61 + 0</v>
      </c>
      <c r="H7087" s="27">
        <f>[1]!b_dq_pctchange($A7087,日期设置!$B$2,1)/100</f>
        <v>0</v>
      </c>
      <c r="I7087" s="26">
        <f>[1]!b_pq_pctchange(A7087,日期设置!$B$4,日期设置!$B$2,1)</f>
        <v>0</v>
      </c>
      <c r="J7087" s="26">
        <f>[1]!b_pq_pctchange(A7087,日期设置!$C$4,日期设置!$B$2,1)</f>
        <v>5.1645058056821416E-2</v>
      </c>
      <c r="K7087" s="52">
        <f>[1]!b_dq_amount($A7087,日期设置!B$2,2,10000)</f>
        <v>0</v>
      </c>
      <c r="L7087" s="26">
        <f>[1]!b_info_latestpar(A7087,日期设置!$B$2)</f>
        <v>80</v>
      </c>
      <c r="M7087" s="6">
        <f>[1]!b_info_outstandingbalance($A7087,日期设置!B$2)</f>
        <v>6.4</v>
      </c>
      <c r="N7087" s="7" t="str">
        <f>[1]!b_info_latestissurercreditrating2(A7087,日期设置!$B$2,"102","1")</f>
        <v>AA+</v>
      </c>
      <c r="O7087" s="8">
        <v>3.58</v>
      </c>
      <c r="P7087" s="9">
        <f>[1]!b_info_repurchasedate(A7087)</f>
        <v>0</v>
      </c>
      <c r="Q7087" s="8" t="s">
        <v>16152</v>
      </c>
      <c r="R7087" s="2" t="str">
        <f>IF((--IF(P7087=0,Q7087,P7087))&gt;(--日期设置!$B$2),IF(P7087=0,Q7087,P7087),Q7087)</f>
        <v>2021-10-31</v>
      </c>
      <c r="S7087" s="2" t="s">
        <v>18408</v>
      </c>
      <c r="T7087" s="8">
        <f>[1]!b_anal_ptmyear($A7087,日期设置!$B$2)</f>
        <v>0.61095890410958908</v>
      </c>
      <c r="U7087" s="8">
        <f>[1]!b_anal_termifexercise($A7087,日期设置!B$2)</f>
        <v>0</v>
      </c>
      <c r="V7087" s="10">
        <f>[1]!b_dq_dirtyprice(A7087,日期设置!$B$2)</f>
        <v>80.930700000000002</v>
      </c>
      <c r="W7087" s="11">
        <f>IF(U7087=0,ROUNDUP((Q7087-日期设置!$B$2)/365,0),ROUNDUP((R7087-日期设置!$B$2)/365,0))</f>
        <v>1</v>
      </c>
      <c r="X7087" s="18">
        <f>_xlfn.IFNA(VLOOKUP(A7087,过往入选债券!A:D,4,0),2)</f>
        <v>2</v>
      </c>
      <c r="Y7087">
        <f>_xlfn.IFNA(VLOOKUP(C7087,[2]Sheet1!$A:$A,1,0),3)</f>
        <v>3</v>
      </c>
    </row>
    <row r="7088" spans="1:25" hidden="1" x14ac:dyDescent="0.2">
      <c r="A7088" s="21" t="s">
        <v>6795</v>
      </c>
      <c r="B7088" s="21" t="s">
        <v>6796</v>
      </c>
      <c r="C7088" s="37" t="s">
        <v>6797</v>
      </c>
      <c r="D7088" s="26" t="str">
        <f>[1]!b_calc_yield(A7088,日期设置!$B$2,F7088,1,R7088,1,O7088,L7088,S7088,)</f>
        <v>Fetching...</v>
      </c>
      <c r="E7088" s="26">
        <f t="shared" si="220"/>
        <v>0.32891334477980205</v>
      </c>
      <c r="F7088" s="18">
        <f>[1]!b_dq_cleanprice($A7088,日期设置!B$2)</f>
        <v>100.31100000000001</v>
      </c>
      <c r="G7088" s="18" t="str">
        <f t="shared" si="221"/>
        <v>2.09 + 0.09</v>
      </c>
      <c r="H7088" s="27">
        <f>[1]!b_dq_pctchange($A7088,日期设置!$B$2,1)/100</f>
        <v>0</v>
      </c>
      <c r="I7088" s="26">
        <f>[1]!b_pq_pctchange(A7088,日期设置!$B$4,日期设置!$B$2,1)</f>
        <v>-0.21437133492162919</v>
      </c>
      <c r="J7088" s="26">
        <f>[1]!b_pq_pctchange(A7088,日期设置!$C$4,日期设置!$B$2,1)</f>
        <v>-0.21437133492162919</v>
      </c>
      <c r="K7088" s="52">
        <f>[1]!b_dq_amount($A7088,日期设置!B$2,2,10000)</f>
        <v>0</v>
      </c>
      <c r="L7088" s="26">
        <f>[1]!b_info_latestpar(A7088,日期设置!$B$2)</f>
        <v>100</v>
      </c>
      <c r="M7088" s="6">
        <f>[1]!b_info_outstandingbalance($A7088,日期设置!B$2)</f>
        <v>10</v>
      </c>
      <c r="N7088" s="7" t="str">
        <f>[1]!b_info_latestissurercreditrating2(A7088,日期设置!$B$2,"102","1")</f>
        <v>AA+</v>
      </c>
      <c r="O7088" s="8">
        <v>6.7</v>
      </c>
      <c r="P7088" s="9" t="str">
        <f>[1]!b_info_repurchasedate(A7088)</f>
        <v>2021-04-27</v>
      </c>
      <c r="Q7088" s="8" t="s">
        <v>16427</v>
      </c>
      <c r="R7088" s="2" t="str">
        <f>IF((--IF(P7088=0,Q7088,P7088))&gt;(--日期设置!$B$2),IF(P7088=0,Q7088,P7088),Q7088)</f>
        <v>2021-04-27</v>
      </c>
      <c r="S7088" s="2" t="s">
        <v>17868</v>
      </c>
      <c r="T7088" s="8">
        <f>[1]!b_anal_ptmyear($A7088,日期设置!$B$2)</f>
        <v>2.0986301369863014</v>
      </c>
      <c r="U7088" s="8">
        <f>[1]!b_anal_termifexercise($A7088,日期设置!B$2)</f>
        <v>9.8630136986301367E-2</v>
      </c>
      <c r="V7088" s="10">
        <f>[1]!b_dq_dirtyprice(A7088,日期设置!$B$2)</f>
        <v>106.3502</v>
      </c>
      <c r="W7088" s="11">
        <f>IF(U7088=0,ROUNDUP((Q7088-日期设置!$B$2)/365,0),ROUNDUP((R7088-日期设置!$B$2)/365,0))</f>
        <v>1</v>
      </c>
      <c r="X7088" s="18">
        <f>_xlfn.IFNA(VLOOKUP(A7088,过往入选债券!A:D,4,0),2)</f>
        <v>2</v>
      </c>
      <c r="Y7088">
        <f>_xlfn.IFNA(VLOOKUP(C7088,[2]Sheet1!$A:$A,1,0),3)</f>
        <v>3</v>
      </c>
    </row>
    <row r="7089" spans="1:25" hidden="1" x14ac:dyDescent="0.2">
      <c r="A7089" s="21" t="s">
        <v>7484</v>
      </c>
      <c r="B7089" s="21" t="s">
        <v>7485</v>
      </c>
      <c r="C7089" s="37" t="s">
        <v>4976</v>
      </c>
      <c r="D7089" s="26" t="str">
        <f>[1]!b_calc_yield(A7089,日期设置!$B$2,F7089,1,R7089,1,O7089,L7089,S7089,)</f>
        <v>Fetching...</v>
      </c>
      <c r="E7089" s="26">
        <f t="shared" si="220"/>
        <v>2.0283485932736323</v>
      </c>
      <c r="F7089" s="18">
        <f>[1]!b_dq_cleanprice($A7089,日期设置!B$2)</f>
        <v>100.5889</v>
      </c>
      <c r="G7089" s="18" t="str">
        <f t="shared" si="221"/>
        <v>0.60 + 0</v>
      </c>
      <c r="H7089" s="27">
        <f>[1]!b_dq_pctchange($A7089,日期设置!$B$2,1)/100</f>
        <v>0</v>
      </c>
      <c r="I7089" s="26">
        <f>[1]!b_pq_pctchange(A7089,日期设置!$B$4,日期设置!$B$2,1)</f>
        <v>0</v>
      </c>
      <c r="J7089" s="26">
        <f>[1]!b_pq_pctchange(A7089,日期设置!$C$4,日期设置!$B$2,1)</f>
        <v>-1.1033797216698808E-2</v>
      </c>
      <c r="K7089" s="52">
        <f>[1]!b_dq_amount($A7089,日期设置!B$2,2,10000)</f>
        <v>0</v>
      </c>
      <c r="L7089" s="26">
        <f>[1]!b_info_latestpar(A7089,日期设置!$B$2)</f>
        <v>100</v>
      </c>
      <c r="M7089" s="6">
        <f>[1]!b_info_outstandingbalance($A7089,日期设置!B$2)</f>
        <v>15</v>
      </c>
      <c r="N7089" s="7" t="str">
        <f>[1]!b_info_latestissurercreditrating2(A7089,日期设置!$B$2,"102","1")</f>
        <v>AAA</v>
      </c>
      <c r="O7089" s="8">
        <v>4.38</v>
      </c>
      <c r="P7089" s="9">
        <f>[1]!b_info_repurchasedate(A7089)</f>
        <v>0</v>
      </c>
      <c r="Q7089" s="8" t="s">
        <v>16514</v>
      </c>
      <c r="R7089" s="2" t="str">
        <f>IF((--IF(P7089=0,Q7089,P7089))&gt;(--日期设置!$B$2),IF(P7089=0,Q7089,P7089),Q7089)</f>
        <v>2021-10-30</v>
      </c>
      <c r="S7089" s="2" t="s">
        <v>18268</v>
      </c>
      <c r="T7089" s="8">
        <f>[1]!b_anal_ptmyear($A7089,日期设置!$B$2)</f>
        <v>0.60821917808219184</v>
      </c>
      <c r="U7089" s="8">
        <f>[1]!b_anal_termifexercise($A7089,日期设置!B$2)</f>
        <v>0</v>
      </c>
      <c r="V7089" s="10">
        <f>[1]!b_dq_dirtyprice(A7089,日期设置!$B$2)</f>
        <v>102.3049</v>
      </c>
      <c r="W7089" s="11">
        <f>IF(U7089=0,ROUNDUP((Q7089-日期设置!$B$2)/365,0),ROUNDUP((R7089-日期设置!$B$2)/365,0))</f>
        <v>1</v>
      </c>
      <c r="X7089" s="18">
        <f>_xlfn.IFNA(VLOOKUP(A7089,过往入选债券!A:D,4,0),2)</f>
        <v>2</v>
      </c>
      <c r="Y7089">
        <f>_xlfn.IFNA(VLOOKUP(C7089,[2]Sheet1!$A:$A,1,0),3)</f>
        <v>3</v>
      </c>
    </row>
    <row r="7090" spans="1:25" hidden="1" x14ac:dyDescent="0.2">
      <c r="A7090" s="21" t="s">
        <v>566</v>
      </c>
      <c r="B7090" s="21" t="s">
        <v>567</v>
      </c>
      <c r="C7090" s="37" t="s">
        <v>271</v>
      </c>
      <c r="D7090" s="26" t="str">
        <f>[1]!b_calc_yield(A7090,日期设置!$B$2,F7090,1,R7090,1,O7090,L7090,S7090,)</f>
        <v>Fetching...</v>
      </c>
      <c r="E7090" s="26">
        <f t="shared" si="220"/>
        <v>1.3430893990824311</v>
      </c>
      <c r="F7090" s="18">
        <f>[1]!b_dq_cleanprice($A7090,日期设置!B$2)</f>
        <v>100.07689999999999</v>
      </c>
      <c r="G7090" s="18" t="str">
        <f t="shared" si="221"/>
        <v>0.40 + 0</v>
      </c>
      <c r="H7090" s="27">
        <f>[1]!b_dq_pctchange($A7090,日期设置!$B$2,1)/100</f>
        <v>0</v>
      </c>
      <c r="I7090" s="26">
        <f>[1]!b_pq_pctchange(A7090,日期设置!$B$4,日期设置!$B$2,1)</f>
        <v>0</v>
      </c>
      <c r="J7090" s="26">
        <f>[1]!b_pq_pctchange(A7090,日期设置!$C$4,日期设置!$B$2,1)</f>
        <v>0.10012322858903029</v>
      </c>
      <c r="K7090" s="52">
        <f>[1]!b_dq_amount($A7090,日期设置!B$2,2,10000)</f>
        <v>0</v>
      </c>
      <c r="L7090" s="26">
        <f>[1]!b_info_latestpar(A7090,日期设置!$B$2)</f>
        <v>100</v>
      </c>
      <c r="M7090" s="6">
        <f>[1]!b_info_outstandingbalance($A7090,日期设置!B$2)</f>
        <v>30</v>
      </c>
      <c r="N7090" s="7">
        <f>[1]!b_info_latestissurercreditrating2(A7090,日期设置!$B$2,"102","1")</f>
        <v>0</v>
      </c>
      <c r="O7090" s="8">
        <v>3.6</v>
      </c>
      <c r="P7090" s="9">
        <f>[1]!b_info_repurchasedate(A7090)</f>
        <v>0</v>
      </c>
      <c r="Q7090" s="8" t="s">
        <v>16757</v>
      </c>
      <c r="R7090" s="2" t="str">
        <f>IF((--IF(P7090=0,Q7090,P7090))&gt;(--日期设置!$B$2),IF(P7090=0,Q7090,P7090),Q7090)</f>
        <v>2021-08-16</v>
      </c>
      <c r="S7090" s="2" t="s">
        <v>18471</v>
      </c>
      <c r="T7090" s="8">
        <f>[1]!b_anal_ptmyear($A7090,日期设置!$B$2)</f>
        <v>0.40273972602739727</v>
      </c>
      <c r="U7090" s="8">
        <f>[1]!b_anal_termifexercise($A7090,日期设置!B$2)</f>
        <v>0</v>
      </c>
      <c r="V7090" s="10">
        <f>[1]!b_dq_dirtyprice(A7090,日期设置!$B$2)</f>
        <v>102.227</v>
      </c>
      <c r="W7090" s="11">
        <f>IF(U7090=0,ROUNDUP((Q7090-日期设置!$B$2)/365,0),ROUNDUP((R7090-日期设置!$B$2)/365,0))</f>
        <v>1</v>
      </c>
      <c r="X7090" s="18">
        <f>_xlfn.IFNA(VLOOKUP(A7090,过往入选债券!A:D,4,0),2)</f>
        <v>2</v>
      </c>
      <c r="Y7090">
        <f>_xlfn.IFNA(VLOOKUP(C7090,[2]Sheet1!$A:$A,1,0),3)</f>
        <v>3</v>
      </c>
    </row>
    <row r="7091" spans="1:25" hidden="1" x14ac:dyDescent="0.2">
      <c r="A7091" s="21" t="s">
        <v>13288</v>
      </c>
      <c r="B7091" s="21" t="s">
        <v>13289</v>
      </c>
      <c r="C7091" s="37" t="s">
        <v>11689</v>
      </c>
      <c r="D7091" s="26" t="str">
        <f>[1]!b_calc_yield(A7091,日期设置!$B$2,F7091,1,R7091,1,O7091,L7091,S7091,)</f>
        <v>Fetching...</v>
      </c>
      <c r="E7091" s="26">
        <f t="shared" si="220"/>
        <v>16.839635146147746</v>
      </c>
      <c r="F7091" s="18">
        <f>[1]!b_dq_cleanprice($A7091,日期设置!B$2)</f>
        <v>59.616500000000002</v>
      </c>
      <c r="G7091" s="18" t="str">
        <f t="shared" si="221"/>
        <v>2.34 + 0</v>
      </c>
      <c r="H7091" s="27">
        <f>[1]!b_dq_pctchange($A7091,日期设置!$B$2,1)/100</f>
        <v>0</v>
      </c>
      <c r="I7091" s="26">
        <f>[1]!b_pq_pctchange(A7091,日期设置!$B$4,日期设置!$B$2,1)</f>
        <v>0</v>
      </c>
      <c r="J7091" s="26">
        <f>[1]!b_pq_pctchange(A7091,日期设置!$C$4,日期设置!$B$2,1)</f>
        <v>0</v>
      </c>
      <c r="K7091" s="52">
        <f>[1]!b_dq_amount($A7091,日期设置!B$2,2,10000)</f>
        <v>0</v>
      </c>
      <c r="L7091" s="26">
        <f>[1]!b_info_latestpar(A7091,日期设置!$B$2)</f>
        <v>60</v>
      </c>
      <c r="M7091" s="6">
        <f>[1]!b_info_outstandingbalance($A7091,日期设置!B$2)</f>
        <v>4.5</v>
      </c>
      <c r="N7091" s="7" t="str">
        <f>[1]!b_info_latestissurercreditrating2(A7091,日期设置!$B$2,"102","1")</f>
        <v>AA+</v>
      </c>
      <c r="O7091" s="8">
        <v>3.8</v>
      </c>
      <c r="P7091" s="9">
        <f>[1]!b_info_repurchasedate(A7091)</f>
        <v>0</v>
      </c>
      <c r="Q7091" s="8" t="s">
        <v>16942</v>
      </c>
      <c r="R7091" s="2" t="str">
        <f>IF((--IF(P7091=0,Q7091,P7091))&gt;(--日期设置!$B$2),IF(P7091=0,Q7091,P7091),Q7091)</f>
        <v>2023-07-26</v>
      </c>
      <c r="S7091" s="2" t="s">
        <v>18796</v>
      </c>
      <c r="T7091" s="8">
        <f>[1]!b_anal_ptmyear($A7091,日期设置!$B$2)</f>
        <v>2.3452054794520549</v>
      </c>
      <c r="U7091" s="8">
        <f>[1]!b_anal_termifexercise($A7091,日期设置!B$2)</f>
        <v>0</v>
      </c>
      <c r="V7091" s="10">
        <f>[1]!b_dq_dirtyprice(A7091,日期设置!$B$2)</f>
        <v>61.109400000000001</v>
      </c>
      <c r="W7091" s="11">
        <f>IF(U7091=0,ROUNDUP((Q7091-日期设置!$B$2)/365,0),ROUNDUP((R7091-日期设置!$B$2)/365,0))</f>
        <v>3</v>
      </c>
      <c r="X7091" s="18">
        <f>_xlfn.IFNA(VLOOKUP(A7091,过往入选债券!A:D,4,0),2)</f>
        <v>2</v>
      </c>
      <c r="Y7091">
        <f>_xlfn.IFNA(VLOOKUP(C7091,[2]Sheet1!$A:$A,1,0),3)</f>
        <v>3</v>
      </c>
    </row>
    <row r="7092" spans="1:25" hidden="1" x14ac:dyDescent="0.2">
      <c r="A7092" s="21" t="s">
        <v>8557</v>
      </c>
      <c r="B7092" s="21" t="s">
        <v>8558</v>
      </c>
      <c r="C7092" s="37" t="s">
        <v>8559</v>
      </c>
      <c r="D7092" s="26" t="str">
        <f>[1]!b_calc_yield(A7092,日期设置!$B$2,F7092,1,R7092,1,O7092,L7092,S7092,)</f>
        <v>Fetching...</v>
      </c>
      <c r="E7092" s="26">
        <f t="shared" si="220"/>
        <v>3.6113539991914356</v>
      </c>
      <c r="F7092" s="18">
        <f>[1]!b_dq_cleanprice($A7092,日期设置!B$2)</f>
        <v>101.9157</v>
      </c>
      <c r="G7092" s="18" t="str">
        <f t="shared" si="221"/>
        <v>3.12 + 1.12</v>
      </c>
      <c r="H7092" s="27">
        <f>[1]!b_dq_pctchange($A7092,日期设置!$B$2,1)/100</f>
        <v>0</v>
      </c>
      <c r="I7092" s="26">
        <f>[1]!b_pq_pctchange(A7092,日期设置!$B$4,日期设置!$B$2,1)</f>
        <v>0</v>
      </c>
      <c r="J7092" s="26">
        <f>[1]!b_pq_pctchange(A7092,日期设置!$C$4,日期设置!$B$2,1)</f>
        <v>0</v>
      </c>
      <c r="K7092" s="52">
        <f>[1]!b_dq_amount($A7092,日期设置!B$2,2,10000)</f>
        <v>0</v>
      </c>
      <c r="L7092" s="26">
        <f>[1]!b_info_latestpar(A7092,日期设置!$B$2)</f>
        <v>100</v>
      </c>
      <c r="M7092" s="6">
        <f>[1]!b_info_outstandingbalance($A7092,日期设置!B$2)</f>
        <v>10</v>
      </c>
      <c r="N7092" s="7" t="str">
        <f>[1]!b_info_latestissurercreditrating2(A7092,日期设置!$B$2,"102","1")</f>
        <v>AA</v>
      </c>
      <c r="O7092" s="8">
        <v>5.0999999999999996</v>
      </c>
      <c r="P7092" s="9" t="str">
        <f>[1]!b_info_repurchasedate(A7092)</f>
        <v>2022-05-08</v>
      </c>
      <c r="Q7092" s="8" t="s">
        <v>16648</v>
      </c>
      <c r="R7092" s="2" t="str">
        <f>IF((--IF(P7092=0,Q7092,P7092))&gt;(--日期设置!$B$2),IF(P7092=0,Q7092,P7092),Q7092)</f>
        <v>2022-05-08</v>
      </c>
      <c r="S7092" s="2" t="s">
        <v>18299</v>
      </c>
      <c r="T7092" s="8">
        <f>[1]!b_anal_ptmyear($A7092,日期设置!$B$2)</f>
        <v>3.128767123287671</v>
      </c>
      <c r="U7092" s="8">
        <f>[1]!b_anal_termifexercise($A7092,日期设置!B$2)</f>
        <v>1.1287671232876713</v>
      </c>
      <c r="V7092" s="10">
        <f>[1]!b_dq_dirtyprice(A7092,日期设置!$B$2)</f>
        <v>106.35899999999999</v>
      </c>
      <c r="W7092" s="11">
        <f>IF(U7092=0,ROUNDUP((Q7092-日期设置!$B$2)/365,0),ROUNDUP((R7092-日期设置!$B$2)/365,0))</f>
        <v>2</v>
      </c>
      <c r="X7092" s="18">
        <f>_xlfn.IFNA(VLOOKUP(A7092,过往入选债券!A:D,4,0),2)</f>
        <v>2</v>
      </c>
      <c r="Y7092">
        <f>_xlfn.IFNA(VLOOKUP(C7092,[2]Sheet1!$A:$A,1,0),3)</f>
        <v>3</v>
      </c>
    </row>
    <row r="7093" spans="1:25" hidden="1" x14ac:dyDescent="0.2">
      <c r="A7093" s="21" t="s">
        <v>7792</v>
      </c>
      <c r="B7093" s="21" t="s">
        <v>7793</v>
      </c>
      <c r="C7093" s="37" t="s">
        <v>1028</v>
      </c>
      <c r="D7093" s="26" t="str">
        <f>[1]!b_calc_yield(A7093,日期设置!$B$2,F7093,1,R7093,1,O7093,L7093,S7093,)</f>
        <v>Fetching...</v>
      </c>
      <c r="E7093" s="26">
        <f t="shared" si="220"/>
        <v>2.6304085142895284</v>
      </c>
      <c r="F7093" s="18">
        <f>[1]!b_dq_cleanprice($A7093,日期设置!B$2)</f>
        <v>100.7197</v>
      </c>
      <c r="G7093" s="18" t="str">
        <f t="shared" si="221"/>
        <v>0.78 + 0</v>
      </c>
      <c r="H7093" s="27">
        <f>[1]!b_dq_pctchange($A7093,日期设置!$B$2,1)/100</f>
        <v>0</v>
      </c>
      <c r="I7093" s="26">
        <f>[1]!b_pq_pctchange(A7093,日期设置!$B$4,日期设置!$B$2,1)</f>
        <v>0</v>
      </c>
      <c r="J7093" s="26">
        <f>[1]!b_pq_pctchange(A7093,日期设置!$C$4,日期设置!$B$2,1)</f>
        <v>3.6152966778006314E-2</v>
      </c>
      <c r="K7093" s="52">
        <f>[1]!b_dq_amount($A7093,日期设置!B$2,2,10000)</f>
        <v>0</v>
      </c>
      <c r="L7093" s="26">
        <f>[1]!b_info_latestpar(A7093,日期设置!$B$2)</f>
        <v>100</v>
      </c>
      <c r="M7093" s="6">
        <f>[1]!b_info_outstandingbalance($A7093,日期设置!B$2)</f>
        <v>10</v>
      </c>
      <c r="N7093" s="7" t="str">
        <f>[1]!b_info_latestissurercreditrating2(A7093,日期设置!$B$2,"102","1")</f>
        <v>AAA</v>
      </c>
      <c r="O7093" s="8">
        <v>4.3</v>
      </c>
      <c r="P7093" s="9">
        <f>[1]!b_info_repurchasedate(A7093)</f>
        <v>0</v>
      </c>
      <c r="Q7093" s="8" t="s">
        <v>17130</v>
      </c>
      <c r="R7093" s="2" t="str">
        <f>IF((--IF(P7093=0,Q7093,P7093))&gt;(--日期设置!$B$2),IF(P7093=0,Q7093,P7093),Q7093)</f>
        <v>2022-01-04</v>
      </c>
      <c r="S7093" s="2" t="s">
        <v>18730</v>
      </c>
      <c r="T7093" s="8">
        <f>[1]!b_anal_ptmyear($A7093,日期设置!$B$2)</f>
        <v>0.78904109589041094</v>
      </c>
      <c r="U7093" s="8">
        <f>[1]!b_anal_termifexercise($A7093,日期设置!B$2)</f>
        <v>0</v>
      </c>
      <c r="V7093" s="10">
        <f>[1]!b_dq_dirtyprice(A7093,日期设置!$B$2)</f>
        <v>101.6268</v>
      </c>
      <c r="W7093" s="11">
        <f>IF(U7093=0,ROUNDUP((Q7093-日期设置!$B$2)/365,0),ROUNDUP((R7093-日期设置!$B$2)/365,0))</f>
        <v>1</v>
      </c>
      <c r="X7093" s="18">
        <f>_xlfn.IFNA(VLOOKUP(A7093,过往入选债券!A:D,4,0),2)</f>
        <v>2</v>
      </c>
      <c r="Y7093">
        <f>_xlfn.IFNA(VLOOKUP(C7093,[2]Sheet1!$A:$A,1,0),3)</f>
        <v>3</v>
      </c>
    </row>
    <row r="7094" spans="1:25" hidden="1" x14ac:dyDescent="0.2">
      <c r="A7094" s="21" t="s">
        <v>13076</v>
      </c>
      <c r="B7094" s="21" t="s">
        <v>13077</v>
      </c>
      <c r="C7094" s="37" t="s">
        <v>13078</v>
      </c>
      <c r="D7094" s="26" t="str">
        <f>[1]!b_calc_yield(A7094,日期设置!$B$2,F7094,1,R7094,1,O7094,L7094,S7094,)</f>
        <v>Fetching...</v>
      </c>
      <c r="E7094" s="26">
        <f t="shared" si="220"/>
        <v>21.16146597577082</v>
      </c>
      <c r="F7094" s="18">
        <f>[1]!b_dq_cleanprice($A7094,日期设置!B$2)</f>
        <v>60.9191</v>
      </c>
      <c r="G7094" s="18" t="str">
        <f t="shared" si="221"/>
        <v>2.09 + 0</v>
      </c>
      <c r="H7094" s="27">
        <f>[1]!b_dq_pctchange($A7094,日期设置!$B$2,1)/100</f>
        <v>0</v>
      </c>
      <c r="I7094" s="26">
        <f>[1]!b_pq_pctchange(A7094,日期设置!$B$4,日期设置!$B$2,1)</f>
        <v>0</v>
      </c>
      <c r="J7094" s="26">
        <f>[1]!b_pq_pctchange(A7094,日期设置!$C$4,日期设置!$B$2,1)</f>
        <v>0</v>
      </c>
      <c r="K7094" s="52">
        <f>[1]!b_dq_amount($A7094,日期设置!B$2,2,10000)</f>
        <v>0</v>
      </c>
      <c r="L7094" s="26">
        <f>[1]!b_info_latestpar(A7094,日期设置!$B$2)</f>
        <v>60</v>
      </c>
      <c r="M7094" s="6">
        <f>[1]!b_info_outstandingbalance($A7094,日期设置!B$2)</f>
        <v>6.6</v>
      </c>
      <c r="N7094" s="7" t="str">
        <f>[1]!b_info_latestissurercreditrating2(A7094,日期设置!$B$2,"102","1")</f>
        <v>AA-</v>
      </c>
      <c r="O7094" s="8">
        <v>5.9</v>
      </c>
      <c r="P7094" s="9">
        <f>[1]!b_info_repurchasedate(A7094)</f>
        <v>0</v>
      </c>
      <c r="Q7094" s="8" t="s">
        <v>16872</v>
      </c>
      <c r="R7094" s="2" t="str">
        <f>IF((--IF(P7094=0,Q7094,P7094))&gt;(--日期设置!$B$2),IF(P7094=0,Q7094,P7094),Q7094)</f>
        <v>2023-04-25</v>
      </c>
      <c r="S7094" s="2" t="s">
        <v>18558</v>
      </c>
      <c r="T7094" s="8">
        <f>[1]!b_anal_ptmyear($A7094,日期设置!$B$2)</f>
        <v>2.0931506849315067</v>
      </c>
      <c r="U7094" s="8">
        <f>[1]!b_anal_termifexercise($A7094,日期设置!B$2)</f>
        <v>0</v>
      </c>
      <c r="V7094" s="10">
        <f>[1]!b_dq_dirtyprice(A7094,日期设置!$B$2)</f>
        <v>64.129300000000001</v>
      </c>
      <c r="W7094" s="11">
        <f>IF(U7094=0,ROUNDUP((Q7094-日期设置!$B$2)/365,0),ROUNDUP((R7094-日期设置!$B$2)/365,0))</f>
        <v>3</v>
      </c>
      <c r="X7094" s="18">
        <f>_xlfn.IFNA(VLOOKUP(A7094,过往入选债券!A:D,4,0),2)</f>
        <v>2</v>
      </c>
      <c r="Y7094">
        <f>_xlfn.IFNA(VLOOKUP(C7094,[2]Sheet1!$A:$A,1,0),3)</f>
        <v>3</v>
      </c>
    </row>
    <row r="7095" spans="1:25" hidden="1" x14ac:dyDescent="0.2">
      <c r="A7095" s="21" t="s">
        <v>4924</v>
      </c>
      <c r="B7095" s="21" t="s">
        <v>4925</v>
      </c>
      <c r="C7095" s="37" t="s">
        <v>228</v>
      </c>
      <c r="D7095" s="26" t="str">
        <f>[1]!b_calc_yield(A7095,日期设置!$B$2,F7095,1,R7095,1,O7095,L7095,S7095,)</f>
        <v>Fetching...</v>
      </c>
      <c r="E7095" s="26">
        <f t="shared" si="220"/>
        <v>2.3268298476104565</v>
      </c>
      <c r="F7095" s="18">
        <f>[1]!b_dq_cleanprice($A7095,日期设置!B$2)</f>
        <v>101.7679</v>
      </c>
      <c r="G7095" s="18" t="str">
        <f t="shared" si="221"/>
        <v>0.69 + 0</v>
      </c>
      <c r="H7095" s="27">
        <f>[1]!b_dq_pctchange($A7095,日期设置!$B$2,1)/100</f>
        <v>0</v>
      </c>
      <c r="I7095" s="26">
        <f>[1]!b_pq_pctchange(A7095,日期设置!$B$4,日期设置!$B$2,1)</f>
        <v>-1.5621346422517161E-2</v>
      </c>
      <c r="J7095" s="26">
        <f>[1]!b_pq_pctchange(A7095,日期设置!$C$4,日期设置!$B$2,1)</f>
        <v>-0.13639900732923463</v>
      </c>
      <c r="K7095" s="52">
        <f>[1]!b_dq_amount($A7095,日期设置!B$2,2,10000)</f>
        <v>0</v>
      </c>
      <c r="L7095" s="26">
        <f>[1]!b_info_latestpar(A7095,日期设置!$B$2)</f>
        <v>100</v>
      </c>
      <c r="M7095" s="6">
        <f>[1]!b_info_outstandingbalance($A7095,日期设置!B$2)</f>
        <v>31.2</v>
      </c>
      <c r="N7095" s="7" t="str">
        <f>[1]!b_info_latestissurercreditrating2(A7095,日期设置!$B$2,"102","1")</f>
        <v>AAA</v>
      </c>
      <c r="O7095" s="8">
        <v>5.98</v>
      </c>
      <c r="P7095" s="9" t="str">
        <f>[1]!b_info_repurchasedate(A7095)</f>
        <v>2019-12-02</v>
      </c>
      <c r="Q7095" s="8" t="s">
        <v>16785</v>
      </c>
      <c r="R7095" s="2" t="str">
        <f>IF((--IF(P7095=0,Q7095,P7095))&gt;(--日期设置!$B$2),IF(P7095=0,Q7095,P7095),Q7095)</f>
        <v>2021-12-02</v>
      </c>
      <c r="S7095" s="2" t="s">
        <v>18488</v>
      </c>
      <c r="T7095" s="8">
        <f>[1]!b_anal_ptmyear($A7095,日期设置!$B$2)</f>
        <v>0.69863013698630139</v>
      </c>
      <c r="U7095" s="8">
        <f>[1]!b_anal_termifexercise($A7095,日期设置!B$2)</f>
        <v>0</v>
      </c>
      <c r="V7095" s="10">
        <f>[1]!b_dq_dirtyprice(A7095,日期设置!$B$2)</f>
        <v>103.5701</v>
      </c>
      <c r="W7095" s="11">
        <f>IF(U7095=0,ROUNDUP((Q7095-日期设置!$B$2)/365,0),ROUNDUP((R7095-日期设置!$B$2)/365,0))</f>
        <v>1</v>
      </c>
      <c r="X7095" s="18">
        <f>_xlfn.IFNA(VLOOKUP(A7095,过往入选债券!A:D,4,0),2)</f>
        <v>2</v>
      </c>
      <c r="Y7095">
        <f>_xlfn.IFNA(VLOOKUP(C7095,[2]Sheet1!$A:$A,1,0),3)</f>
        <v>3</v>
      </c>
    </row>
    <row r="7096" spans="1:25" hidden="1" x14ac:dyDescent="0.2">
      <c r="A7096" s="21" t="s">
        <v>11400</v>
      </c>
      <c r="B7096" s="21" t="s">
        <v>11401</v>
      </c>
      <c r="C7096" s="37" t="s">
        <v>11402</v>
      </c>
      <c r="D7096" s="26" t="str">
        <f>[1]!b_calc_yield(A7096,日期设置!$B$2,F7096,1,R7096,1,O7096,L7096,S7096,)</f>
        <v>Fetching...</v>
      </c>
      <c r="E7096" s="26">
        <f t="shared" si="220"/>
        <v>7.6557345235785057</v>
      </c>
      <c r="F7096" s="18">
        <f>[1]!b_dq_cleanprice($A7096,日期设置!B$2)</f>
        <v>100.7</v>
      </c>
      <c r="G7096" s="18" t="str">
        <f t="shared" si="221"/>
        <v>4.35 + 2.35</v>
      </c>
      <c r="H7096" s="27">
        <f>[1]!b_dq_pctchange($A7096,日期设置!$B$2,1)/100</f>
        <v>0</v>
      </c>
      <c r="I7096" s="26">
        <f>[1]!b_pq_pctchange(A7096,日期设置!$B$4,日期设置!$B$2,1)</f>
        <v>0</v>
      </c>
      <c r="J7096" s="26">
        <f>[1]!b_pq_pctchange(A7096,日期设置!$C$4,日期设置!$B$2,1)</f>
        <v>1.4876456176384949</v>
      </c>
      <c r="K7096" s="52">
        <f>[1]!b_dq_amount($A7096,日期设置!B$2,2,10000)</f>
        <v>0</v>
      </c>
      <c r="L7096" s="26">
        <f>[1]!b_info_latestpar(A7096,日期设置!$B$2)</f>
        <v>100</v>
      </c>
      <c r="M7096" s="6">
        <f>[1]!b_info_outstandingbalance($A7096,日期设置!B$2)</f>
        <v>10</v>
      </c>
      <c r="N7096" s="7" t="str">
        <f>[1]!b_info_latestissurercreditrating2(A7096,日期设置!$B$2,"102","1")</f>
        <v>AA+</v>
      </c>
      <c r="O7096" s="8">
        <v>3.65</v>
      </c>
      <c r="P7096" s="9" t="str">
        <f>[1]!b_info_repurchasedate(A7096)</f>
        <v>2023-07-29</v>
      </c>
      <c r="Q7096" s="8" t="s">
        <v>16219</v>
      </c>
      <c r="R7096" s="2" t="str">
        <f>IF((--IF(P7096=0,Q7096,P7096))&gt;(--日期设置!$B$2),IF(P7096=0,Q7096,P7096),Q7096)</f>
        <v>2023-07-29</v>
      </c>
      <c r="S7096" s="2" t="s">
        <v>18003</v>
      </c>
      <c r="T7096" s="8">
        <f>[1]!b_anal_ptmyear($A7096,日期设置!$B$2)</f>
        <v>4.3534246575342461</v>
      </c>
      <c r="U7096" s="8">
        <f>[1]!b_anal_termifexercise($A7096,日期设置!B$2)</f>
        <v>2.3534246575342466</v>
      </c>
      <c r="V7096" s="10">
        <f>[1]!b_dq_dirtyprice(A7096,日期设置!$B$2)</f>
        <v>103.06</v>
      </c>
      <c r="W7096" s="11">
        <f>IF(U7096=0,ROUNDUP((Q7096-日期设置!$B$2)/365,0),ROUNDUP((R7096-日期设置!$B$2)/365,0))</f>
        <v>3</v>
      </c>
      <c r="X7096" s="18">
        <f>_xlfn.IFNA(VLOOKUP(A7096,过往入选债券!A:D,4,0),2)</f>
        <v>2</v>
      </c>
      <c r="Y7096">
        <f>_xlfn.IFNA(VLOOKUP(C7096,[2]Sheet1!$A:$A,1,0),3)</f>
        <v>3</v>
      </c>
    </row>
    <row r="7097" spans="1:25" hidden="1" x14ac:dyDescent="0.2">
      <c r="A7097" s="21" t="s">
        <v>6964</v>
      </c>
      <c r="B7097" s="21" t="s">
        <v>6965</v>
      </c>
      <c r="C7097" s="37" t="s">
        <v>539</v>
      </c>
      <c r="D7097" s="26" t="str">
        <f>[1]!b_calc_yield(A7097,日期设置!$B$2,F7097,1,R7097,1,O7097,L7097,S7097,)</f>
        <v>Fetching...</v>
      </c>
      <c r="E7097" s="26">
        <f t="shared" si="220"/>
        <v>1.1858405042603604</v>
      </c>
      <c r="F7097" s="18">
        <f>[1]!b_dq_cleanprice($A7097,日期设置!B$2)</f>
        <v>100.7225</v>
      </c>
      <c r="G7097" s="18" t="str">
        <f t="shared" si="221"/>
        <v>0.35 + 0</v>
      </c>
      <c r="H7097" s="27">
        <f>[1]!b_dq_pctchange($A7097,日期设置!$B$2,1)/100</f>
        <v>0</v>
      </c>
      <c r="I7097" s="26">
        <f>[1]!b_pq_pctchange(A7097,日期设置!$B$4,日期设置!$B$2,1)</f>
        <v>0</v>
      </c>
      <c r="J7097" s="26">
        <f>[1]!b_pq_pctchange(A7097,日期设置!$C$4,日期设置!$B$2,1)</f>
        <v>-0.26082849189837815</v>
      </c>
      <c r="K7097" s="52">
        <f>[1]!b_dq_amount($A7097,日期设置!B$2,2,10000)</f>
        <v>0</v>
      </c>
      <c r="L7097" s="26">
        <f>[1]!b_info_latestpar(A7097,日期设置!$B$2)</f>
        <v>100</v>
      </c>
      <c r="M7097" s="6">
        <f>[1]!b_info_outstandingbalance($A7097,日期设置!B$2)</f>
        <v>5</v>
      </c>
      <c r="N7097" s="7" t="str">
        <f>[1]!b_info_latestissurercreditrating2(A7097,日期设置!$B$2,"102","1")</f>
        <v>AAA</v>
      </c>
      <c r="O7097" s="8">
        <v>5.5</v>
      </c>
      <c r="P7097" s="9">
        <f>[1]!b_info_repurchasedate(A7097)</f>
        <v>0</v>
      </c>
      <c r="Q7097" s="8" t="s">
        <v>16683</v>
      </c>
      <c r="R7097" s="2" t="str">
        <f>IF((--IF(P7097=0,Q7097,P7097))&gt;(--日期设置!$B$2),IF(P7097=0,Q7097,P7097),Q7097)</f>
        <v>2021-07-30</v>
      </c>
      <c r="S7097" s="2" t="s">
        <v>18267</v>
      </c>
      <c r="T7097" s="8">
        <f>[1]!b_anal_ptmyear($A7097,日期设置!$B$2)</f>
        <v>0.35616438356164382</v>
      </c>
      <c r="U7097" s="8">
        <f>[1]!b_anal_termifexercise($A7097,日期设置!B$2)</f>
        <v>0</v>
      </c>
      <c r="V7097" s="10">
        <f>[1]!b_dq_dirtyprice(A7097,日期设置!$B$2)</f>
        <v>104.2636</v>
      </c>
      <c r="W7097" s="11">
        <f>IF(U7097=0,ROUNDUP((Q7097-日期设置!$B$2)/365,0),ROUNDUP((R7097-日期设置!$B$2)/365,0))</f>
        <v>1</v>
      </c>
      <c r="X7097" s="18">
        <f>_xlfn.IFNA(VLOOKUP(A7097,过往入选债券!A:D,4,0),2)</f>
        <v>2</v>
      </c>
      <c r="Y7097">
        <f>_xlfn.IFNA(VLOOKUP(C7097,[2]Sheet1!$A:$A,1,0),3)</f>
        <v>3</v>
      </c>
    </row>
    <row r="7098" spans="1:25" hidden="1" x14ac:dyDescent="0.2">
      <c r="A7098" s="21" t="s">
        <v>7142</v>
      </c>
      <c r="B7098" s="21" t="s">
        <v>7143</v>
      </c>
      <c r="C7098" s="37" t="s">
        <v>214</v>
      </c>
      <c r="D7098" s="26" t="str">
        <f>[1]!b_calc_yield(A7098,日期设置!$B$2,F7098,1,R7098,1,O7098,L7098,S7098,)</f>
        <v>Fetching...</v>
      </c>
      <c r="E7098" s="26">
        <f t="shared" si="220"/>
        <v>1.3499758621291269</v>
      </c>
      <c r="F7098" s="18">
        <f>[1]!b_dq_cleanprice($A7098,日期设置!B$2)</f>
        <v>100.45229999999999</v>
      </c>
      <c r="G7098" s="18" t="str">
        <f t="shared" si="221"/>
        <v>0.40 + 0</v>
      </c>
      <c r="H7098" s="27">
        <f>[1]!b_dq_pctchange($A7098,日期设置!$B$2,1)/100</f>
        <v>0</v>
      </c>
      <c r="I7098" s="26">
        <f>[1]!b_pq_pctchange(A7098,日期设置!$B$4,日期设置!$B$2,1)</f>
        <v>0</v>
      </c>
      <c r="J7098" s="26">
        <f>[1]!b_pq_pctchange(A7098,日期设置!$C$4,日期设置!$B$2,1)</f>
        <v>2.6686449158823591E-2</v>
      </c>
      <c r="K7098" s="52">
        <f>[1]!b_dq_amount($A7098,日期设置!B$2,2,10000)</f>
        <v>0</v>
      </c>
      <c r="L7098" s="26">
        <f>[1]!b_info_latestpar(A7098,日期设置!$B$2)</f>
        <v>100</v>
      </c>
      <c r="M7098" s="6">
        <f>[1]!b_info_outstandingbalance($A7098,日期设置!B$2)</f>
        <v>20</v>
      </c>
      <c r="N7098" s="7" t="str">
        <f>[1]!b_info_latestissurercreditrating2(A7098,日期设置!$B$2,"102","1")</f>
        <v>AAA</v>
      </c>
      <c r="O7098" s="8">
        <v>4.55</v>
      </c>
      <c r="P7098" s="9">
        <f>[1]!b_info_repurchasedate(A7098)</f>
        <v>0</v>
      </c>
      <c r="Q7098" s="8" t="s">
        <v>16438</v>
      </c>
      <c r="R7098" s="2" t="str">
        <f>IF((--IF(P7098=0,Q7098,P7098))&gt;(--日期设置!$B$2),IF(P7098=0,Q7098,P7098),Q7098)</f>
        <v>2021-08-17</v>
      </c>
      <c r="S7098" s="2" t="s">
        <v>18038</v>
      </c>
      <c r="T7098" s="8">
        <f>[1]!b_anal_ptmyear($A7098,日期设置!$B$2)</f>
        <v>0.40547945205479452</v>
      </c>
      <c r="U7098" s="8">
        <f>[1]!b_anal_termifexercise($A7098,日期设置!B$2)</f>
        <v>0</v>
      </c>
      <c r="V7098" s="10">
        <f>[1]!b_dq_dirtyprice(A7098,日期设置!$B$2)</f>
        <v>103.1574</v>
      </c>
      <c r="W7098" s="11">
        <f>IF(U7098=0,ROUNDUP((Q7098-日期设置!$B$2)/365,0),ROUNDUP((R7098-日期设置!$B$2)/365,0))</f>
        <v>1</v>
      </c>
      <c r="X7098" s="18">
        <f>_xlfn.IFNA(VLOOKUP(A7098,过往入选债券!A:D,4,0),2)</f>
        <v>2</v>
      </c>
      <c r="Y7098">
        <f>_xlfn.IFNA(VLOOKUP(C7098,[2]Sheet1!$A:$A,1,0),3)</f>
        <v>3</v>
      </c>
    </row>
    <row r="7099" spans="1:25" hidden="1" x14ac:dyDescent="0.2">
      <c r="A7099" s="21" t="s">
        <v>6334</v>
      </c>
      <c r="B7099" s="21" t="s">
        <v>6335</v>
      </c>
      <c r="C7099" s="37" t="s">
        <v>704</v>
      </c>
      <c r="D7099" s="26" t="str">
        <f>[1]!b_calc_yield(A7099,日期设置!$B$2,F7099,1,R7099,1,O7099,L7099,S7099,)</f>
        <v>Fetching...</v>
      </c>
      <c r="E7099" s="26">
        <f t="shared" si="220"/>
        <v>0.25518116721121586</v>
      </c>
      <c r="F7099" s="18">
        <f>[1]!b_dq_cleanprice($A7099,日期设置!B$2)</f>
        <v>100.1437</v>
      </c>
      <c r="G7099" s="18" t="str">
        <f t="shared" si="221"/>
        <v>0.07 + 0</v>
      </c>
      <c r="H7099" s="27">
        <f>[1]!b_dq_pctchange($A7099,日期设置!$B$2,1)/100</f>
        <v>0</v>
      </c>
      <c r="I7099" s="26">
        <f>[1]!b_pq_pctchange(A7099,日期设置!$B$4,日期设置!$B$2,1)</f>
        <v>-9.7165733416739716E-2</v>
      </c>
      <c r="J7099" s="26">
        <f>[1]!b_pq_pctchange(A7099,日期设置!$C$4,日期设置!$B$2,1)</f>
        <v>-9.7165733416739716E-2</v>
      </c>
      <c r="K7099" s="52">
        <f>[1]!b_dq_amount($A7099,日期设置!B$2,2,10000)</f>
        <v>0</v>
      </c>
      <c r="L7099" s="26">
        <f>[1]!b_info_latestpar(A7099,日期设置!$B$2)</f>
        <v>100</v>
      </c>
      <c r="M7099" s="6">
        <f>[1]!b_info_outstandingbalance($A7099,日期设置!B$2)</f>
        <v>3</v>
      </c>
      <c r="N7099" s="7" t="str">
        <f>[1]!b_info_latestissurercreditrating2(A7099,日期设置!$B$2,"102","1")</f>
        <v>AA</v>
      </c>
      <c r="O7099" s="8">
        <v>5.37</v>
      </c>
      <c r="P7099" s="9">
        <f>[1]!b_info_repurchasedate(A7099)</f>
        <v>0</v>
      </c>
      <c r="Q7099" s="8" t="s">
        <v>16694</v>
      </c>
      <c r="R7099" s="2" t="str">
        <f>IF((--IF(P7099=0,Q7099,P7099))&gt;(--日期设置!$B$2),IF(P7099=0,Q7099,P7099),Q7099)</f>
        <v>2021-04-19</v>
      </c>
      <c r="S7099" s="2" t="s">
        <v>18422</v>
      </c>
      <c r="T7099" s="8">
        <f>[1]!b_anal_ptmyear($A7099,日期设置!$B$2)</f>
        <v>7.6712328767123292E-2</v>
      </c>
      <c r="U7099" s="8">
        <f>[1]!b_anal_termifexercise($A7099,日期设置!B$2)</f>
        <v>0</v>
      </c>
      <c r="V7099" s="10">
        <f>[1]!b_dq_dirtyprice(A7099,日期设置!$B$2)</f>
        <v>105.1018</v>
      </c>
      <c r="W7099" s="11">
        <f>IF(U7099=0,ROUNDUP((Q7099-日期设置!$B$2)/365,0),ROUNDUP((R7099-日期设置!$B$2)/365,0))</f>
        <v>1</v>
      </c>
      <c r="X7099" s="18">
        <f>_xlfn.IFNA(VLOOKUP(A7099,过往入选债券!A:D,4,0),2)</f>
        <v>2</v>
      </c>
      <c r="Y7099">
        <f>_xlfn.IFNA(VLOOKUP(C7099,[2]Sheet1!$A:$A,1,0),3)</f>
        <v>3</v>
      </c>
    </row>
    <row r="7100" spans="1:25" hidden="1" x14ac:dyDescent="0.2">
      <c r="A7100" s="21" t="s">
        <v>6184</v>
      </c>
      <c r="B7100" s="21" t="s">
        <v>6185</v>
      </c>
      <c r="C7100" s="37" t="s">
        <v>6186</v>
      </c>
      <c r="D7100" s="26" t="str">
        <f>[1]!b_calc_yield(A7100,日期设置!$B$2,F7100,1,R7100,1,O7100,L7100,S7100,)</f>
        <v>Fetching...</v>
      </c>
      <c r="E7100" s="26">
        <f t="shared" si="220"/>
        <v>4.2767641333269157</v>
      </c>
      <c r="F7100" s="18">
        <f>[1]!b_dq_cleanprice($A7100,日期设置!B$2)</f>
        <v>102.3817</v>
      </c>
      <c r="G7100" s="18" t="str">
        <f t="shared" si="221"/>
        <v>1.32 + 0</v>
      </c>
      <c r="H7100" s="27">
        <f>[1]!b_dq_pctchange($A7100,日期设置!$B$2,1)/100</f>
        <v>0</v>
      </c>
      <c r="I7100" s="26">
        <f>[1]!b_pq_pctchange(A7100,日期设置!$B$4,日期设置!$B$2,1)</f>
        <v>0</v>
      </c>
      <c r="J7100" s="26">
        <f>[1]!b_pq_pctchange(A7100,日期设置!$C$4,日期设置!$B$2,1)</f>
        <v>0</v>
      </c>
      <c r="K7100" s="52">
        <f>[1]!b_dq_amount($A7100,日期设置!B$2,2,10000)</f>
        <v>0</v>
      </c>
      <c r="L7100" s="26">
        <f>[1]!b_info_latestpar(A7100,日期设置!$B$2)</f>
        <v>100</v>
      </c>
      <c r="M7100" s="6">
        <f>[1]!b_info_outstandingbalance($A7100,日期设置!B$2)</f>
        <v>5</v>
      </c>
      <c r="N7100" s="7" t="str">
        <f>[1]!b_info_latestissurercreditrating2(A7100,日期设置!$B$2,"102","1")</f>
        <v>AA+</v>
      </c>
      <c r="O7100" s="8">
        <v>5.2</v>
      </c>
      <c r="P7100" s="9">
        <f>[1]!b_info_repurchasedate(A7100)</f>
        <v>0</v>
      </c>
      <c r="Q7100" s="8" t="s">
        <v>16431</v>
      </c>
      <c r="R7100" s="2" t="str">
        <f>IF((--IF(P7100=0,Q7100,P7100))&gt;(--日期设置!$B$2),IF(P7100=0,Q7100,P7100),Q7100)</f>
        <v>2022-07-20</v>
      </c>
      <c r="S7100" s="2" t="s">
        <v>18062</v>
      </c>
      <c r="T7100" s="8">
        <f>[1]!b_anal_ptmyear($A7100,日期设置!$B$2)</f>
        <v>1.3287671232876712</v>
      </c>
      <c r="U7100" s="8">
        <f>[1]!b_anal_termifexercise($A7100,日期设置!B$2)</f>
        <v>0</v>
      </c>
      <c r="V7100" s="10">
        <f>[1]!b_dq_dirtyprice(A7100,日期设置!$B$2)</f>
        <v>105.8721</v>
      </c>
      <c r="W7100" s="11">
        <f>IF(U7100=0,ROUNDUP((Q7100-日期设置!$B$2)/365,0),ROUNDUP((R7100-日期设置!$B$2)/365,0))</f>
        <v>2</v>
      </c>
      <c r="X7100" s="18">
        <f>_xlfn.IFNA(VLOOKUP(A7100,过往入选债券!A:D,4,0),2)</f>
        <v>2</v>
      </c>
      <c r="Y7100">
        <f>_xlfn.IFNA(VLOOKUP(C7100,[2]Sheet1!$A:$A,1,0),3)</f>
        <v>3</v>
      </c>
    </row>
    <row r="7101" spans="1:25" hidden="1" x14ac:dyDescent="0.2">
      <c r="A7101" s="21" t="s">
        <v>7012</v>
      </c>
      <c r="B7101" s="21" t="s">
        <v>7013</v>
      </c>
      <c r="C7101" s="37" t="s">
        <v>5808</v>
      </c>
      <c r="D7101" s="26" t="str">
        <f>[1]!b_calc_yield(A7101,日期设置!$B$2,F7101,1,R7101,1,O7101,L7101,S7101,)</f>
        <v>Fetching...</v>
      </c>
      <c r="E7101" s="26">
        <f t="shared" si="220"/>
        <v>1.0919933296959172</v>
      </c>
      <c r="F7101" s="18">
        <f>[1]!b_dq_cleanprice($A7101,日期设置!B$2)</f>
        <v>100.5859</v>
      </c>
      <c r="G7101" s="18" t="str">
        <f t="shared" si="221"/>
        <v>0.32 + 0</v>
      </c>
      <c r="H7101" s="27">
        <f>[1]!b_dq_pctchange($A7101,日期设置!$B$2,1)/100</f>
        <v>0</v>
      </c>
      <c r="I7101" s="26">
        <f>[1]!b_pq_pctchange(A7101,日期设置!$B$4,日期设置!$B$2,1)</f>
        <v>-9.2670581411055386E-2</v>
      </c>
      <c r="J7101" s="26">
        <f>[1]!b_pq_pctchange(A7101,日期设置!$C$4,日期设置!$B$2,1)</f>
        <v>-9.1678238188613523E-2</v>
      </c>
      <c r="K7101" s="52">
        <f>[1]!b_dq_amount($A7101,日期设置!B$2,2,10000)</f>
        <v>0</v>
      </c>
      <c r="L7101" s="26">
        <f>[1]!b_info_latestpar(A7101,日期设置!$B$2)</f>
        <v>100</v>
      </c>
      <c r="M7101" s="6">
        <f>[1]!b_info_outstandingbalance($A7101,日期设置!B$2)</f>
        <v>15</v>
      </c>
      <c r="N7101" s="7" t="str">
        <f>[1]!b_info_latestissurercreditrating2(A7101,日期设置!$B$2,"102","1")</f>
        <v>AAA</v>
      </c>
      <c r="O7101" s="8">
        <v>5.24</v>
      </c>
      <c r="P7101" s="9">
        <f>[1]!b_info_repurchasedate(A7101)</f>
        <v>0</v>
      </c>
      <c r="Q7101" s="8" t="s">
        <v>16220</v>
      </c>
      <c r="R7101" s="2" t="str">
        <f>IF((--IF(P7101=0,Q7101,P7101))&gt;(--日期设置!$B$2),IF(P7101=0,Q7101,P7101),Q7101)</f>
        <v>2021-07-20</v>
      </c>
      <c r="S7101" s="2" t="s">
        <v>18005</v>
      </c>
      <c r="T7101" s="8">
        <f>[1]!b_anal_ptmyear($A7101,日期设置!$B$2)</f>
        <v>0.32876712328767121</v>
      </c>
      <c r="U7101" s="8">
        <f>[1]!b_anal_termifexercise($A7101,日期设置!B$2)</f>
        <v>0</v>
      </c>
      <c r="V7101" s="10">
        <f>[1]!b_dq_dirtyprice(A7101,日期设置!$B$2)</f>
        <v>104.1032</v>
      </c>
      <c r="W7101" s="11">
        <f>IF(U7101=0,ROUNDUP((Q7101-日期设置!$B$2)/365,0),ROUNDUP((R7101-日期设置!$B$2)/365,0))</f>
        <v>1</v>
      </c>
      <c r="X7101" s="18">
        <f>_xlfn.IFNA(VLOOKUP(A7101,过往入选债券!A:D,4,0),2)</f>
        <v>2</v>
      </c>
      <c r="Y7101">
        <f>_xlfn.IFNA(VLOOKUP(C7101,[2]Sheet1!$A:$A,1,0),3)</f>
        <v>3</v>
      </c>
    </row>
    <row r="7102" spans="1:25" hidden="1" x14ac:dyDescent="0.2">
      <c r="A7102" s="21" t="s">
        <v>13529</v>
      </c>
      <c r="B7102" s="21" t="s">
        <v>13530</v>
      </c>
      <c r="C7102" s="37" t="s">
        <v>540</v>
      </c>
      <c r="D7102" s="26" t="str">
        <f>[1]!b_calc_yield(A7102,日期设置!$B$2,F7102,1,R7102,1,O7102,L7102,S7102,)</f>
        <v>Fetching...</v>
      </c>
      <c r="E7102" s="26">
        <f t="shared" si="220"/>
        <v>16.467868823185093</v>
      </c>
      <c r="F7102" s="18">
        <f>[1]!b_dq_cleanprice($A7102,日期设置!B$2)</f>
        <v>59.730800000000002</v>
      </c>
      <c r="G7102" s="18" t="str">
        <f t="shared" si="221"/>
        <v>2.64 + 0</v>
      </c>
      <c r="H7102" s="27">
        <f>[1]!b_dq_pctchange($A7102,日期设置!$B$2,1)/100</f>
        <v>0</v>
      </c>
      <c r="I7102" s="26">
        <f>[1]!b_pq_pctchange(A7102,日期设置!$B$4,日期设置!$B$2,1)</f>
        <v>2.0764119601328103E-2</v>
      </c>
      <c r="J7102" s="26">
        <f>[1]!b_pq_pctchange(A7102,日期设置!$C$4,日期设置!$B$2,1)</f>
        <v>0.30158922070420185</v>
      </c>
      <c r="K7102" s="52">
        <f>[1]!b_dq_amount($A7102,日期设置!B$2,2,10000)</f>
        <v>0</v>
      </c>
      <c r="L7102" s="26">
        <f>[1]!b_info_latestpar(A7102,日期设置!$B$2)</f>
        <v>60</v>
      </c>
      <c r="M7102" s="6">
        <f>[1]!b_info_outstandingbalance($A7102,日期设置!B$2)</f>
        <v>5.4</v>
      </c>
      <c r="N7102" s="7" t="str">
        <f>[1]!b_info_latestissurercreditrating2(A7102,日期设置!$B$2,"102","1")</f>
        <v>AA+</v>
      </c>
      <c r="O7102" s="8">
        <v>3.48</v>
      </c>
      <c r="P7102" s="9">
        <f>[1]!b_info_repurchasedate(A7102)</f>
        <v>0</v>
      </c>
      <c r="Q7102" s="8" t="s">
        <v>16534</v>
      </c>
      <c r="R7102" s="2" t="str">
        <f>IF((--IF(P7102=0,Q7102,P7102))&gt;(--日期设置!$B$2),IF(P7102=0,Q7102,P7102),Q7102)</f>
        <v>2023-11-11</v>
      </c>
      <c r="S7102" s="2" t="s">
        <v>18284</v>
      </c>
      <c r="T7102" s="8">
        <f>[1]!b_anal_ptmyear($A7102,日期设置!$B$2)</f>
        <v>2.6410958904109592</v>
      </c>
      <c r="U7102" s="8">
        <f>[1]!b_anal_termifexercise($A7102,日期设置!B$2)</f>
        <v>0</v>
      </c>
      <c r="V7102" s="10">
        <f>[1]!b_dq_dirtyprice(A7102,日期设置!$B$2)</f>
        <v>60.480200000000004</v>
      </c>
      <c r="W7102" s="11">
        <f>IF(U7102=0,ROUNDUP((Q7102-日期设置!$B$2)/365,0),ROUNDUP((R7102-日期设置!$B$2)/365,0))</f>
        <v>3</v>
      </c>
      <c r="X7102" s="18">
        <f>_xlfn.IFNA(VLOOKUP(A7102,过往入选债券!A:D,4,0),2)</f>
        <v>2</v>
      </c>
      <c r="Y7102">
        <f>_xlfn.IFNA(VLOOKUP(C7102,[2]Sheet1!$A:$A,1,0),3)</f>
        <v>3</v>
      </c>
    </row>
    <row r="7103" spans="1:25" hidden="1" x14ac:dyDescent="0.2">
      <c r="A7103" s="21" t="s">
        <v>5249</v>
      </c>
      <c r="B7103" s="21" t="s">
        <v>5250</v>
      </c>
      <c r="C7103" s="37" t="s">
        <v>426</v>
      </c>
      <c r="D7103" s="26" t="str">
        <f>[1]!b_calc_yield(A7103,日期设置!$B$2,F7103,1,R7103,1,O7103,L7103,S7103,)</f>
        <v>Fetching...</v>
      </c>
      <c r="E7103" s="26">
        <f t="shared" si="220"/>
        <v>7.758725775009534</v>
      </c>
      <c r="F7103" s="18">
        <f>[1]!b_dq_cleanprice($A7103,日期设置!B$2)</f>
        <v>100.396</v>
      </c>
      <c r="G7103" s="18" t="str">
        <f t="shared" si="221"/>
        <v>2.38 + 0</v>
      </c>
      <c r="H7103" s="27">
        <f>[1]!b_dq_pctchange($A7103,日期设置!$B$2,1)/100</f>
        <v>0</v>
      </c>
      <c r="I7103" s="26">
        <f>[1]!b_pq_pctchange(A7103,日期设置!$B$4,日期设置!$B$2,1)</f>
        <v>0</v>
      </c>
      <c r="J7103" s="26">
        <f>[1]!b_pq_pctchange(A7103,日期设置!$C$4,日期设置!$B$2,1)</f>
        <v>0</v>
      </c>
      <c r="K7103" s="52">
        <f>[1]!b_dq_amount($A7103,日期设置!B$2,2,10000)</f>
        <v>0</v>
      </c>
      <c r="L7103" s="26">
        <f>[1]!b_info_latestpar(A7103,日期设置!$B$2)</f>
        <v>100</v>
      </c>
      <c r="M7103" s="6">
        <f>[1]!b_info_outstandingbalance($A7103,日期设置!B$2)</f>
        <v>10</v>
      </c>
      <c r="N7103" s="7" t="str">
        <f>[1]!b_info_latestissurercreditrating2(A7103,日期设置!$B$2,"102","1")</f>
        <v>AAA</v>
      </c>
      <c r="O7103" s="8">
        <v>3.5</v>
      </c>
      <c r="P7103" s="9">
        <f>[1]!b_info_repurchasedate(A7103)</f>
        <v>0</v>
      </c>
      <c r="Q7103" s="8" t="s">
        <v>16442</v>
      </c>
      <c r="R7103" s="2" t="str">
        <f>IF((--IF(P7103=0,Q7103,P7103))&gt;(--日期设置!$B$2),IF(P7103=0,Q7103,P7103),Q7103)</f>
        <v>2023-08-10</v>
      </c>
      <c r="S7103" s="2" t="s">
        <v>17807</v>
      </c>
      <c r="T7103" s="8">
        <f>[1]!b_anal_ptmyear($A7103,日期设置!$B$2)</f>
        <v>2.3863013698630136</v>
      </c>
      <c r="U7103" s="8">
        <f>[1]!b_anal_termifexercise($A7103,日期设置!B$2)</f>
        <v>0</v>
      </c>
      <c r="V7103" s="10">
        <f>[1]!b_dq_dirtyprice(A7103,日期设置!$B$2)</f>
        <v>102.54389999999999</v>
      </c>
      <c r="W7103" s="11">
        <f>IF(U7103=0,ROUNDUP((Q7103-日期设置!$B$2)/365,0),ROUNDUP((R7103-日期设置!$B$2)/365,0))</f>
        <v>3</v>
      </c>
      <c r="X7103" s="18">
        <f>_xlfn.IFNA(VLOOKUP(A7103,过往入选债券!A:D,4,0),2)</f>
        <v>2</v>
      </c>
      <c r="Y7103">
        <f>_xlfn.IFNA(VLOOKUP(C7103,[2]Sheet1!$A:$A,1,0),3)</f>
        <v>3</v>
      </c>
    </row>
    <row r="7104" spans="1:25" hidden="1" x14ac:dyDescent="0.2">
      <c r="A7104" s="21" t="s">
        <v>5123</v>
      </c>
      <c r="B7104" s="21" t="s">
        <v>5124</v>
      </c>
      <c r="C7104" s="37" t="s">
        <v>185</v>
      </c>
      <c r="D7104" s="26" t="str">
        <f>[1]!b_calc_yield(A7104,日期设置!$B$2,F7104,1,R7104,1,O7104,L7104,S7104,)</f>
        <v>Fetching...</v>
      </c>
      <c r="E7104" s="26">
        <f t="shared" si="220"/>
        <v>0.88186774020542202</v>
      </c>
      <c r="F7104" s="18">
        <f>[1]!b_dq_cleanprice($A7104,日期设置!B$2)</f>
        <v>100.15900000000001</v>
      </c>
      <c r="G7104" s="18" t="str">
        <f t="shared" si="221"/>
        <v>0.26 + 0</v>
      </c>
      <c r="H7104" s="27">
        <f>[1]!b_dq_pctchange($A7104,日期设置!$B$2,1)/100</f>
        <v>0</v>
      </c>
      <c r="I7104" s="26">
        <f>[1]!b_pq_pctchange(A7104,日期设置!$B$4,日期设置!$B$2,1)</f>
        <v>4.4930582250495748E-3</v>
      </c>
      <c r="J7104" s="26">
        <f>[1]!b_pq_pctchange(A7104,日期设置!$C$4,日期设置!$B$2,1)</f>
        <v>-0.35060699582334814</v>
      </c>
      <c r="K7104" s="52">
        <f>[1]!b_dq_amount($A7104,日期设置!B$2,2,10000)</f>
        <v>0</v>
      </c>
      <c r="L7104" s="26">
        <f>[1]!b_info_latestpar(A7104,日期设置!$B$2)</f>
        <v>100</v>
      </c>
      <c r="M7104" s="6">
        <f>[1]!b_info_outstandingbalance($A7104,日期设置!B$2)</f>
        <v>5</v>
      </c>
      <c r="N7104" s="7" t="str">
        <f>[1]!b_info_latestissurercreditrating2(A7104,日期设置!$B$2,"102","1")</f>
        <v>AAA</v>
      </c>
      <c r="O7104" s="8">
        <v>4.0199999999999996</v>
      </c>
      <c r="P7104" s="9">
        <f>[1]!b_info_repurchasedate(A7104)</f>
        <v>0</v>
      </c>
      <c r="Q7104" s="8" t="s">
        <v>16327</v>
      </c>
      <c r="R7104" s="2" t="str">
        <f>IF((--IF(P7104=0,Q7104,P7104))&gt;(--日期设置!$B$2),IF(P7104=0,Q7104,P7104),Q7104)</f>
        <v>2021-06-27</v>
      </c>
      <c r="S7104" s="2" t="s">
        <v>18936</v>
      </c>
      <c r="T7104" s="8">
        <f>[1]!b_anal_ptmyear($A7104,日期设置!$B$2)</f>
        <v>0.26575342465753427</v>
      </c>
      <c r="U7104" s="8">
        <f>[1]!b_anal_termifexercise($A7104,日期设置!B$2)</f>
        <v>0</v>
      </c>
      <c r="V7104" s="10">
        <f>[1]!b_dq_dirtyprice(A7104,日期设置!$B$2)</f>
        <v>103.11069999999999</v>
      </c>
      <c r="W7104" s="11">
        <f>IF(U7104=0,ROUNDUP((Q7104-日期设置!$B$2)/365,0),ROUNDUP((R7104-日期设置!$B$2)/365,0))</f>
        <v>1</v>
      </c>
      <c r="X7104" s="18">
        <f>_xlfn.IFNA(VLOOKUP(A7104,过往入选债券!A:D,4,0),2)</f>
        <v>2</v>
      </c>
      <c r="Y7104">
        <f>_xlfn.IFNA(VLOOKUP(C7104,[2]Sheet1!$A:$A,1,0),3)</f>
        <v>3</v>
      </c>
    </row>
    <row r="7105" spans="1:25" hidden="1" x14ac:dyDescent="0.2">
      <c r="A7105" s="21" t="s">
        <v>5565</v>
      </c>
      <c r="B7105" s="21" t="s">
        <v>5566</v>
      </c>
      <c r="C7105" s="37" t="s">
        <v>5055</v>
      </c>
      <c r="D7105" s="26" t="str">
        <f>[1]!b_calc_yield(A7105,日期设置!$B$2,F7105,1,R7105,1,O7105,L7105,S7105,)</f>
        <v>Fetching...</v>
      </c>
      <c r="E7105" s="26">
        <f t="shared" si="220"/>
        <v>1.2899349904024193</v>
      </c>
      <c r="F7105" s="18">
        <f>[1]!b_dq_cleanprice($A7105,日期设置!B$2)</f>
        <v>100.1151</v>
      </c>
      <c r="G7105" s="18" t="str">
        <f t="shared" si="221"/>
        <v>0.38 + 0.38</v>
      </c>
      <c r="H7105" s="27">
        <f>[1]!b_dq_pctchange($A7105,日期设置!$B$2,1)/100</f>
        <v>0</v>
      </c>
      <c r="I7105" s="26">
        <f>[1]!b_pq_pctchange(A7105,日期设置!$B$4,日期设置!$B$2,1)</f>
        <v>0</v>
      </c>
      <c r="J7105" s="26">
        <f>[1]!b_pq_pctchange(A7105,日期设置!$C$4,日期设置!$B$2,1)</f>
        <v>0.20016994428269885</v>
      </c>
      <c r="K7105" s="52">
        <f>[1]!b_dq_amount($A7105,日期设置!B$2,2,10000)</f>
        <v>0</v>
      </c>
      <c r="L7105" s="26">
        <f>[1]!b_info_latestpar(A7105,日期设置!$B$2)</f>
        <v>100</v>
      </c>
      <c r="M7105" s="6">
        <f>[1]!b_info_outstandingbalance($A7105,日期设置!B$2)</f>
        <v>5</v>
      </c>
      <c r="N7105" s="7" t="str">
        <f>[1]!b_info_latestissurercreditrating2(A7105,日期设置!$B$2,"102","1")</f>
        <v>AAA</v>
      </c>
      <c r="O7105" s="8">
        <v>3.69</v>
      </c>
      <c r="P7105" s="9">
        <f>[1]!b_info_repurchasedate(A7105)</f>
        <v>0</v>
      </c>
      <c r="Q7105" s="8" t="s">
        <v>15974</v>
      </c>
      <c r="R7105" s="2" t="str">
        <f>IF((--IF(P7105=0,Q7105,P7105))&gt;(--日期设置!$B$2),IF(P7105=0,Q7105,P7105),Q7105)</f>
        <v>2021-08-11</v>
      </c>
      <c r="S7105" s="2" t="s">
        <v>17969</v>
      </c>
      <c r="T7105" s="8">
        <f>[1]!b_anal_ptmyear($A7105,日期设置!$B$2)</f>
        <v>0.38904109589041097</v>
      </c>
      <c r="U7105" s="8">
        <f>[1]!b_anal_termifexercise($A7105,日期设置!B$2)</f>
        <v>0.38904109589041097</v>
      </c>
      <c r="V7105" s="10">
        <f>[1]!b_dq_dirtyprice(A7105,日期设置!$B$2)</f>
        <v>102.3695</v>
      </c>
      <c r="W7105" s="11">
        <f>IF(U7105=0,ROUNDUP((Q7105-日期设置!$B$2)/365,0),ROUNDUP((R7105-日期设置!$B$2)/365,0))</f>
        <v>1</v>
      </c>
      <c r="X7105" s="18">
        <f>_xlfn.IFNA(VLOOKUP(A7105,过往入选债券!A:D,4,0),2)</f>
        <v>2</v>
      </c>
      <c r="Y7105">
        <f>_xlfn.IFNA(VLOOKUP(C7105,[2]Sheet1!$A:$A,1,0),3)</f>
        <v>3</v>
      </c>
    </row>
    <row r="7106" spans="1:25" hidden="1" x14ac:dyDescent="0.2">
      <c r="A7106" s="21" t="s">
        <v>2083</v>
      </c>
      <c r="B7106" s="21" t="s">
        <v>2084</v>
      </c>
      <c r="C7106" s="37" t="s">
        <v>310</v>
      </c>
      <c r="D7106" s="26" t="str">
        <f>[1]!b_calc_yield(A7106,日期设置!$B$2,F7106,1,R7106,1,O7106,L7106,S7106,)</f>
        <v>Fetching...</v>
      </c>
      <c r="E7106" s="26">
        <f t="shared" ref="E7106:E7169" si="222">((O7106*W7106+L7106)/V7106-1)*100</f>
        <v>1.5889778828742207</v>
      </c>
      <c r="F7106" s="18">
        <f>[1]!b_dq_cleanprice($A7106,日期设置!B$2)</f>
        <v>101.3115</v>
      </c>
      <c r="G7106" s="18" t="str">
        <f t="shared" ref="G7106:G7169" si="223">LEFT(T7106,4)&amp;" + "&amp;LEFT(U7106,4)</f>
        <v>0.47 + 0</v>
      </c>
      <c r="H7106" s="27">
        <f>[1]!b_dq_pctchange($A7106,日期设置!$B$2,1)/100</f>
        <v>0</v>
      </c>
      <c r="I7106" s="26">
        <f>[1]!b_pq_pctchange(A7106,日期设置!$B$4,日期设置!$B$2,1)</f>
        <v>0</v>
      </c>
      <c r="J7106" s="26">
        <f>[1]!b_pq_pctchange(A7106,日期设置!$C$4,日期设置!$B$2,1)</f>
        <v>0</v>
      </c>
      <c r="K7106" s="52">
        <f>[1]!b_dq_amount($A7106,日期设置!B$2,2,10000)</f>
        <v>0</v>
      </c>
      <c r="L7106" s="26">
        <f>[1]!b_info_latestpar(A7106,日期设置!$B$2)</f>
        <v>100</v>
      </c>
      <c r="M7106" s="6">
        <f>[1]!b_info_outstandingbalance($A7106,日期设置!B$2)</f>
        <v>5</v>
      </c>
      <c r="N7106" s="7">
        <f>[1]!b_info_latestissurercreditrating2(A7106,日期设置!$B$2,"102","1")</f>
        <v>0</v>
      </c>
      <c r="O7106" s="8">
        <v>6.2</v>
      </c>
      <c r="P7106" s="9">
        <f>[1]!b_info_repurchasedate(A7106)</f>
        <v>0</v>
      </c>
      <c r="Q7106" s="8" t="s">
        <v>17189</v>
      </c>
      <c r="R7106" s="2" t="str">
        <f>IF((--IF(P7106=0,Q7106,P7106))&gt;(--日期设置!$B$2),IF(P7106=0,Q7106,P7106),Q7106)</f>
        <v>2021-09-13</v>
      </c>
      <c r="S7106" s="2" t="s">
        <v>18774</v>
      </c>
      <c r="T7106" s="8">
        <f>[1]!b_anal_ptmyear($A7106,日期设置!$B$2)</f>
        <v>0.47945205479452052</v>
      </c>
      <c r="U7106" s="8">
        <f>[1]!b_anal_termifexercise($A7106,日期设置!B$2)</f>
        <v>0</v>
      </c>
      <c r="V7106" s="10">
        <f>[1]!b_dq_dirtyprice(A7106,日期设置!$B$2)</f>
        <v>104.5389</v>
      </c>
      <c r="W7106" s="11">
        <f>IF(U7106=0,ROUNDUP((Q7106-日期设置!$B$2)/365,0),ROUNDUP((R7106-日期设置!$B$2)/365,0))</f>
        <v>1</v>
      </c>
      <c r="X7106" s="18">
        <f>_xlfn.IFNA(VLOOKUP(A7106,过往入选债券!A:D,4,0),2)</f>
        <v>2</v>
      </c>
      <c r="Y7106">
        <f>_xlfn.IFNA(VLOOKUP(C7106,[2]Sheet1!$A:$A,1,0),3)</f>
        <v>3</v>
      </c>
    </row>
    <row r="7107" spans="1:25" hidden="1" x14ac:dyDescent="0.2">
      <c r="A7107" s="21" t="s">
        <v>8182</v>
      </c>
      <c r="B7107" s="21" t="s">
        <v>8183</v>
      </c>
      <c r="C7107" s="37" t="s">
        <v>194</v>
      </c>
      <c r="D7107" s="26" t="str">
        <f>[1]!b_calc_yield(A7107,日期设置!$B$2,F7107,1,R7107,1,O7107,L7107,S7107,)</f>
        <v>Fetching...</v>
      </c>
      <c r="E7107" s="26">
        <f t="shared" si="222"/>
        <v>3.2857112962580981</v>
      </c>
      <c r="F7107" s="18">
        <f>[1]!b_dq_cleanprice($A7107,日期设置!B$2)</f>
        <v>100.3227</v>
      </c>
      <c r="G7107" s="18" t="str">
        <f t="shared" si="223"/>
        <v>0.99 + 0</v>
      </c>
      <c r="H7107" s="27">
        <f>[1]!b_dq_pctchange($A7107,日期设置!$B$2,1)/100</f>
        <v>0</v>
      </c>
      <c r="I7107" s="26">
        <f>[1]!b_pq_pctchange(A7107,日期设置!$B$4,日期设置!$B$2,1)</f>
        <v>0</v>
      </c>
      <c r="J7107" s="26">
        <f>[1]!b_pq_pctchange(A7107,日期设置!$C$4,日期设置!$B$2,1)</f>
        <v>0</v>
      </c>
      <c r="K7107" s="52">
        <f>[1]!b_dq_amount($A7107,日期设置!B$2,2,10000)</f>
        <v>0</v>
      </c>
      <c r="L7107" s="26">
        <f>[1]!b_info_latestpar(A7107,日期设置!$B$2)</f>
        <v>100</v>
      </c>
      <c r="M7107" s="6">
        <f>[1]!b_info_outstandingbalance($A7107,日期设置!B$2)</f>
        <v>30</v>
      </c>
      <c r="N7107" s="7" t="str">
        <f>[1]!b_info_latestissurercreditrating2(A7107,日期设置!$B$2,"102","1")</f>
        <v>AAA</v>
      </c>
      <c r="O7107" s="8">
        <v>3.65</v>
      </c>
      <c r="P7107" s="9">
        <f>[1]!b_info_repurchasedate(A7107)</f>
        <v>0</v>
      </c>
      <c r="Q7107" s="8" t="s">
        <v>16084</v>
      </c>
      <c r="R7107" s="2" t="str">
        <f>IF((--IF(P7107=0,Q7107,P7107))&gt;(--日期设置!$B$2),IF(P7107=0,Q7107,P7107),Q7107)</f>
        <v>2022-03-19</v>
      </c>
      <c r="S7107" s="2" t="s">
        <v>17917</v>
      </c>
      <c r="T7107" s="8">
        <f>[1]!b_anal_ptmyear($A7107,日期设置!$B$2)</f>
        <v>0.99178082191780825</v>
      </c>
      <c r="U7107" s="8">
        <f>[1]!b_anal_termifexercise($A7107,日期设置!B$2)</f>
        <v>0</v>
      </c>
      <c r="V7107" s="10">
        <f>[1]!b_dq_dirtyprice(A7107,日期设置!$B$2)</f>
        <v>100.3527</v>
      </c>
      <c r="W7107" s="11">
        <f>IF(U7107=0,ROUNDUP((Q7107-日期设置!$B$2)/365,0),ROUNDUP((R7107-日期设置!$B$2)/365,0))</f>
        <v>1</v>
      </c>
      <c r="X7107" s="18">
        <f>_xlfn.IFNA(VLOOKUP(A7107,过往入选债券!A:D,4,0),2)</f>
        <v>2</v>
      </c>
      <c r="Y7107">
        <f>_xlfn.IFNA(VLOOKUP(C7107,[2]Sheet1!$A:$A,1,0),3)</f>
        <v>3</v>
      </c>
    </row>
    <row r="7108" spans="1:25" hidden="1" x14ac:dyDescent="0.2">
      <c r="A7108" s="21" t="s">
        <v>5047</v>
      </c>
      <c r="B7108" s="21" t="s">
        <v>5048</v>
      </c>
      <c r="C7108" s="37" t="s">
        <v>178</v>
      </c>
      <c r="D7108" s="26" t="str">
        <f>[1]!b_calc_yield(A7108,日期设置!$B$2,F7108,1,R7108,1,O7108,L7108,S7108,)</f>
        <v>Fetching...</v>
      </c>
      <c r="E7108" s="26">
        <f t="shared" si="222"/>
        <v>3.9071157447670313</v>
      </c>
      <c r="F7108" s="18">
        <f>[1]!b_dq_cleanprice($A7108,日期设置!B$2)</f>
        <v>101.8587</v>
      </c>
      <c r="G7108" s="18" t="str">
        <f t="shared" si="223"/>
        <v>1.22 + 0</v>
      </c>
      <c r="H7108" s="27">
        <f>[1]!b_dq_pctchange($A7108,日期设置!$B$2,1)/100</f>
        <v>0</v>
      </c>
      <c r="I7108" s="26">
        <f>[1]!b_pq_pctchange(A7108,日期设置!$B$4,日期设置!$B$2,1)</f>
        <v>0</v>
      </c>
      <c r="J7108" s="26">
        <f>[1]!b_pq_pctchange(A7108,日期设置!$C$4,日期设置!$B$2,1)</f>
        <v>0.71378568434042322</v>
      </c>
      <c r="K7108" s="52">
        <f>[1]!b_dq_amount($A7108,日期设置!B$2,2,10000)</f>
        <v>0</v>
      </c>
      <c r="L7108" s="26">
        <f>[1]!b_info_latestpar(A7108,日期设置!$B$2)</f>
        <v>100</v>
      </c>
      <c r="M7108" s="6">
        <f>[1]!b_info_outstandingbalance($A7108,日期设置!B$2)</f>
        <v>5</v>
      </c>
      <c r="N7108" s="7" t="str">
        <f>[1]!b_info_latestissurercreditrating2(A7108,日期设置!$B$2,"102","1")</f>
        <v>AAA</v>
      </c>
      <c r="O7108" s="8">
        <v>4.9000000000000004</v>
      </c>
      <c r="P7108" s="9">
        <f>[1]!b_info_repurchasedate(A7108)</f>
        <v>0</v>
      </c>
      <c r="Q7108" s="8" t="s">
        <v>17443</v>
      </c>
      <c r="R7108" s="2" t="str">
        <f>IF((--IF(P7108=0,Q7108,P7108))&gt;(--日期设置!$B$2),IF(P7108=0,Q7108,P7108),Q7108)</f>
        <v>2022-06-11</v>
      </c>
      <c r="S7108" s="2" t="s">
        <v>18925</v>
      </c>
      <c r="T7108" s="8">
        <f>[1]!b_anal_ptmyear($A7108,日期设置!$B$2)</f>
        <v>1.2219178082191782</v>
      </c>
      <c r="U7108" s="8">
        <f>[1]!b_anal_termifexercise($A7108,日期设置!B$2)</f>
        <v>0</v>
      </c>
      <c r="V7108" s="10">
        <f>[1]!b_dq_dirtyprice(A7108,日期设置!$B$2)</f>
        <v>105.6713</v>
      </c>
      <c r="W7108" s="11">
        <f>IF(U7108=0,ROUNDUP((Q7108-日期设置!$B$2)/365,0),ROUNDUP((R7108-日期设置!$B$2)/365,0))</f>
        <v>2</v>
      </c>
      <c r="X7108" s="18">
        <f>_xlfn.IFNA(VLOOKUP(A7108,过往入选债券!A:D,4,0),2)</f>
        <v>2</v>
      </c>
      <c r="Y7108">
        <f>_xlfn.IFNA(VLOOKUP(C7108,[2]Sheet1!$A:$A,1,0),3)</f>
        <v>3</v>
      </c>
    </row>
    <row r="7109" spans="1:25" hidden="1" x14ac:dyDescent="0.2">
      <c r="A7109" s="21" t="s">
        <v>8241</v>
      </c>
      <c r="B7109" s="21" t="s">
        <v>8242</v>
      </c>
      <c r="C7109" s="37" t="s">
        <v>194</v>
      </c>
      <c r="D7109" s="26" t="str">
        <f>[1]!b_calc_yield(A7109,日期设置!$B$2,F7109,1,R7109,1,O7109,L7109,S7109,)</f>
        <v>Fetching...</v>
      </c>
      <c r="E7109" s="26">
        <f t="shared" si="222"/>
        <v>3.2315676129239579</v>
      </c>
      <c r="F7109" s="18">
        <f>[1]!b_dq_cleanprice($A7109,日期设置!B$2)</f>
        <v>100.3216</v>
      </c>
      <c r="G7109" s="18" t="str">
        <f t="shared" si="223"/>
        <v>1.01 + 0</v>
      </c>
      <c r="H7109" s="27">
        <f>[1]!b_dq_pctchange($A7109,日期设置!$B$2,1)/100</f>
        <v>0</v>
      </c>
      <c r="I7109" s="26">
        <f>[1]!b_pq_pctchange(A7109,日期设置!$B$4,日期设置!$B$2,1)</f>
        <v>0</v>
      </c>
      <c r="J7109" s="26">
        <f>[1]!b_pq_pctchange(A7109,日期设置!$C$4,日期设置!$B$2,1)</f>
        <v>0</v>
      </c>
      <c r="K7109" s="52">
        <f>[1]!b_dq_amount($A7109,日期设置!B$2,2,10000)</f>
        <v>0</v>
      </c>
      <c r="L7109" s="26">
        <f>[1]!b_info_latestpar(A7109,日期设置!$B$2)</f>
        <v>100</v>
      </c>
      <c r="M7109" s="6">
        <f>[1]!b_info_outstandingbalance($A7109,日期设置!B$2)</f>
        <v>30</v>
      </c>
      <c r="N7109" s="7" t="str">
        <f>[1]!b_info_latestissurercreditrating2(A7109,日期设置!$B$2,"102","1")</f>
        <v>AAA</v>
      </c>
      <c r="O7109" s="8">
        <v>3.64</v>
      </c>
      <c r="P7109" s="9">
        <f>[1]!b_info_repurchasedate(A7109)</f>
        <v>0</v>
      </c>
      <c r="Q7109" s="8" t="s">
        <v>16131</v>
      </c>
      <c r="R7109" s="2" t="str">
        <f>IF((--IF(P7109=0,Q7109,P7109))&gt;(--日期设置!$B$2),IF(P7109=0,Q7109,P7109),Q7109)</f>
        <v>2022-03-26</v>
      </c>
      <c r="S7109" s="2" t="s">
        <v>17918</v>
      </c>
      <c r="T7109" s="8">
        <f>[1]!b_anal_ptmyear($A7109,日期设置!$B$2)</f>
        <v>1.010958904109589</v>
      </c>
      <c r="U7109" s="8">
        <f>[1]!b_anal_termifexercise($A7109,日期设置!B$2)</f>
        <v>0</v>
      </c>
      <c r="V7109" s="10">
        <f>[1]!b_dq_dirtyprice(A7109,日期设置!$B$2)</f>
        <v>103.9217</v>
      </c>
      <c r="W7109" s="11">
        <f>IF(U7109=0,ROUNDUP((Q7109-日期设置!$B$2)/365,0),ROUNDUP((R7109-日期设置!$B$2)/365,0))</f>
        <v>2</v>
      </c>
      <c r="X7109" s="18">
        <f>_xlfn.IFNA(VLOOKUP(A7109,过往入选债券!A:D,4,0),2)</f>
        <v>2</v>
      </c>
      <c r="Y7109">
        <f>_xlfn.IFNA(VLOOKUP(C7109,[2]Sheet1!$A:$A,1,0),3)</f>
        <v>3</v>
      </c>
    </row>
    <row r="7110" spans="1:25" hidden="1" x14ac:dyDescent="0.2">
      <c r="A7110" s="21" t="s">
        <v>13139</v>
      </c>
      <c r="B7110" s="21" t="s">
        <v>13140</v>
      </c>
      <c r="C7110" s="37" t="s">
        <v>13141</v>
      </c>
      <c r="D7110" s="26" t="str">
        <f>[1]!b_calc_yield(A7110,日期设置!$B$2,F7110,1,R7110,1,O7110,L7110,S7110,)</f>
        <v>Fetching...</v>
      </c>
      <c r="E7110" s="26">
        <f t="shared" si="222"/>
        <v>19.586434206089475</v>
      </c>
      <c r="F7110" s="18">
        <f>[1]!b_dq_cleanprice($A7110,日期设置!B$2)</f>
        <v>60.3748</v>
      </c>
      <c r="G7110" s="18" t="str">
        <f t="shared" si="223"/>
        <v>2.10 + 0</v>
      </c>
      <c r="H7110" s="27">
        <f>[1]!b_dq_pctchange($A7110,日期设置!$B$2,1)/100</f>
        <v>0</v>
      </c>
      <c r="I7110" s="26">
        <f>[1]!b_pq_pctchange(A7110,日期设置!$B$4,日期设置!$B$2,1)</f>
        <v>0</v>
      </c>
      <c r="J7110" s="26">
        <f>[1]!b_pq_pctchange(A7110,日期设置!$C$4,日期设置!$B$2,1)</f>
        <v>0</v>
      </c>
      <c r="K7110" s="52">
        <f>[1]!b_dq_amount($A7110,日期设置!B$2,2,10000)</f>
        <v>0</v>
      </c>
      <c r="L7110" s="26">
        <f>[1]!b_info_latestpar(A7110,日期设置!$B$2)</f>
        <v>60</v>
      </c>
      <c r="M7110" s="6">
        <f>[1]!b_info_outstandingbalance($A7110,日期设置!B$2)</f>
        <v>5.0999999999999996</v>
      </c>
      <c r="N7110" s="7" t="str">
        <f>[1]!b_info_latestissurercreditrating2(A7110,日期设置!$B$2,"102","1")</f>
        <v>AA</v>
      </c>
      <c r="O7110" s="8">
        <v>5.18</v>
      </c>
      <c r="P7110" s="9">
        <f>[1]!b_info_repurchasedate(A7110)</f>
        <v>0</v>
      </c>
      <c r="Q7110" s="8" t="s">
        <v>16306</v>
      </c>
      <c r="R7110" s="2" t="str">
        <f>IF((--IF(P7110=0,Q7110,P7110))&gt;(--日期设置!$B$2),IF(P7110=0,Q7110,P7110),Q7110)</f>
        <v>2023-04-28</v>
      </c>
      <c r="S7110" s="2" t="s">
        <v>18244</v>
      </c>
      <c r="T7110" s="8">
        <f>[1]!b_anal_ptmyear($A7110,日期设置!$B$2)</f>
        <v>2.1013698630136988</v>
      </c>
      <c r="U7110" s="8">
        <f>[1]!b_anal_termifexercise($A7110,日期设置!B$2)</f>
        <v>0</v>
      </c>
      <c r="V7110" s="10">
        <f>[1]!b_dq_dirtyprice(A7110,日期设置!$B$2)</f>
        <v>63.167700000000004</v>
      </c>
      <c r="W7110" s="11">
        <f>IF(U7110=0,ROUNDUP((Q7110-日期设置!$B$2)/365,0),ROUNDUP((R7110-日期设置!$B$2)/365,0))</f>
        <v>3</v>
      </c>
      <c r="X7110" s="18">
        <f>_xlfn.IFNA(VLOOKUP(A7110,过往入选债券!A:D,4,0),2)</f>
        <v>2</v>
      </c>
      <c r="Y7110">
        <f>_xlfn.IFNA(VLOOKUP(C7110,[2]Sheet1!$A:$A,1,0),3)</f>
        <v>3</v>
      </c>
    </row>
    <row r="7111" spans="1:25" x14ac:dyDescent="0.2">
      <c r="A7111" s="21" t="s">
        <v>2202</v>
      </c>
      <c r="B7111" s="21" t="s">
        <v>2203</v>
      </c>
      <c r="C7111" s="37" t="s">
        <v>24</v>
      </c>
      <c r="D7111" s="26" t="str">
        <f>[1]!b_calc_yield(A7111,日期设置!$B$2,F7111,1,R7111,1,O7111,L7111,S7111,)</f>
        <v>Fetching...</v>
      </c>
      <c r="E7111" s="26">
        <f t="shared" si="222"/>
        <v>2.1402765375029942</v>
      </c>
      <c r="F7111" s="18">
        <f>[1]!b_dq_cleanprice($A7111,日期设置!B$2)</f>
        <v>101.03270000000001</v>
      </c>
      <c r="G7111" s="18" t="str">
        <f t="shared" si="223"/>
        <v>0.64 + 0</v>
      </c>
      <c r="H7111" s="27">
        <f>[1]!b_dq_pctchange($A7111,日期设置!$B$2,1)/100</f>
        <v>8.9080863649014976E-6</v>
      </c>
      <c r="I7111" s="26">
        <f>[1]!b_pq_pctchange(A7111,日期设置!$B$4,日期设置!$B$2,1)</f>
        <v>2.4552534999736701E-2</v>
      </c>
      <c r="J7111" s="26">
        <f>[1]!b_pq_pctchange(A7111,日期设置!$C$4,日期设置!$B$2,1)</f>
        <v>2.8315682234692954E-2</v>
      </c>
      <c r="K7111" s="52">
        <f>[1]!b_dq_amount($A7111,日期设置!B$2,2,10000)</f>
        <v>4111.9929315999998</v>
      </c>
      <c r="L7111" s="26">
        <f>[1]!b_info_latestpar(A7111,日期设置!$B$2)</f>
        <v>100</v>
      </c>
      <c r="M7111" s="6">
        <f>[1]!b_info_outstandingbalance($A7111,日期设置!B$2)</f>
        <v>14</v>
      </c>
      <c r="N7111" s="7">
        <f>[1]!b_info_latestissurercreditrating2(A7111,日期设置!$B$2,"102","1")</f>
        <v>0</v>
      </c>
      <c r="O7111" s="8">
        <v>5</v>
      </c>
      <c r="P7111" s="9">
        <f>[1]!b_info_repurchasedate(A7111)</f>
        <v>0</v>
      </c>
      <c r="Q7111" s="8" t="s">
        <v>16251</v>
      </c>
      <c r="R7111" s="2" t="str">
        <f>IF((--IF(P7111=0,Q7111,P7111))&gt;(--日期设置!$B$2),IF(P7111=0,Q7111,P7111),Q7111)</f>
        <v>2021-11-13</v>
      </c>
      <c r="S7111" s="2" t="s">
        <v>18033</v>
      </c>
      <c r="T7111" s="8">
        <f>[1]!b_anal_ptmyear($A7111,日期设置!$B$2)</f>
        <v>0.64657534246575343</v>
      </c>
      <c r="U7111" s="8">
        <f>[1]!b_anal_termifexercise($A7111,日期设置!B$2)</f>
        <v>0</v>
      </c>
      <c r="V7111" s="10">
        <f>[1]!b_dq_dirtyprice(A7111,日期设置!$B$2)</f>
        <v>102.7998</v>
      </c>
      <c r="W7111" s="11">
        <f>IF(U7111=0,ROUNDUP((Q7111-日期设置!$B$2)/365,0),ROUNDUP((R7111-日期设置!$B$2)/365,0))</f>
        <v>1</v>
      </c>
      <c r="X7111" s="18">
        <f>_xlfn.IFNA(VLOOKUP(A7111,过往入选债券!A:D,4,0),2)</f>
        <v>2</v>
      </c>
      <c r="Y7111">
        <f>_xlfn.IFNA(VLOOKUP(C7111,[2]Sheet1!$A:$A,1,0),3)</f>
        <v>3</v>
      </c>
    </row>
    <row r="7112" spans="1:25" hidden="1" x14ac:dyDescent="0.2">
      <c r="A7112" s="21" t="s">
        <v>7933</v>
      </c>
      <c r="B7112" s="21" t="s">
        <v>7934</v>
      </c>
      <c r="C7112" s="37" t="s">
        <v>181</v>
      </c>
      <c r="D7112" s="26" t="str">
        <f>[1]!b_calc_yield(A7112,日期设置!$B$2,F7112,1,R7112,1,O7112,L7112,S7112,)</f>
        <v>Fetching...</v>
      </c>
      <c r="E7112" s="26">
        <f t="shared" si="222"/>
        <v>2.8013364173734123</v>
      </c>
      <c r="F7112" s="18">
        <f>[1]!b_dq_cleanprice($A7112,日期设置!B$2)</f>
        <v>100.2246</v>
      </c>
      <c r="G7112" s="18" t="str">
        <f t="shared" si="223"/>
        <v>0.84 + 0</v>
      </c>
      <c r="H7112" s="27">
        <f>[1]!b_dq_pctchange($A7112,日期设置!$B$2,1)/100</f>
        <v>0</v>
      </c>
      <c r="I7112" s="26">
        <f>[1]!b_pq_pctchange(A7112,日期设置!$B$4,日期设置!$B$2,1)</f>
        <v>0</v>
      </c>
      <c r="J7112" s="26">
        <f>[1]!b_pq_pctchange(A7112,日期设置!$C$4,日期设置!$B$2,1)</f>
        <v>-0.28573759498884566</v>
      </c>
      <c r="K7112" s="52">
        <f>[1]!b_dq_amount($A7112,日期设置!B$2,2,10000)</f>
        <v>0</v>
      </c>
      <c r="L7112" s="26">
        <f>[1]!b_info_latestpar(A7112,日期设置!$B$2)</f>
        <v>100</v>
      </c>
      <c r="M7112" s="6">
        <f>[1]!b_info_outstandingbalance($A7112,日期设置!B$2)</f>
        <v>20</v>
      </c>
      <c r="N7112" s="7" t="str">
        <f>[1]!b_info_latestissurercreditrating2(A7112,日期设置!$B$2,"102","1")</f>
        <v>AAA</v>
      </c>
      <c r="O7112" s="8">
        <v>3.6</v>
      </c>
      <c r="P7112" s="9">
        <f>[1]!b_info_repurchasedate(A7112)</f>
        <v>0</v>
      </c>
      <c r="Q7112" s="8" t="s">
        <v>16384</v>
      </c>
      <c r="R7112" s="2" t="str">
        <f>IF((--IF(P7112=0,Q7112,P7112))&gt;(--日期设置!$B$2),IF(P7112=0,Q7112,P7112),Q7112)</f>
        <v>2022-01-25</v>
      </c>
      <c r="S7112" s="2" t="s">
        <v>18160</v>
      </c>
      <c r="T7112" s="8">
        <f>[1]!b_anal_ptmyear($A7112,日期设置!$B$2)</f>
        <v>0.84657534246575339</v>
      </c>
      <c r="U7112" s="8">
        <f>[1]!b_anal_termifexercise($A7112,日期设置!B$2)</f>
        <v>0</v>
      </c>
      <c r="V7112" s="10">
        <f>[1]!b_dq_dirtyprice(A7112,日期设置!$B$2)</f>
        <v>100.7769</v>
      </c>
      <c r="W7112" s="11">
        <f>IF(U7112=0,ROUNDUP((Q7112-日期设置!$B$2)/365,0),ROUNDUP((R7112-日期设置!$B$2)/365,0))</f>
        <v>1</v>
      </c>
      <c r="X7112" s="18">
        <f>_xlfn.IFNA(VLOOKUP(A7112,过往入选债券!A:D,4,0),2)</f>
        <v>2</v>
      </c>
      <c r="Y7112">
        <f>_xlfn.IFNA(VLOOKUP(C7112,[2]Sheet1!$A:$A,1,0),3)</f>
        <v>3</v>
      </c>
    </row>
    <row r="7113" spans="1:25" hidden="1" x14ac:dyDescent="0.2">
      <c r="A7113" s="21" t="s">
        <v>12779</v>
      </c>
      <c r="B7113" s="21" t="s">
        <v>12780</v>
      </c>
      <c r="C7113" s="37" t="s">
        <v>974</v>
      </c>
      <c r="D7113" s="26" t="str">
        <f>[1]!b_calc_yield(A7113,日期设置!$B$2,F7113,1,R7113,1,O7113,L7113,S7113,)</f>
        <v>Fetching...</v>
      </c>
      <c r="E7113" s="26">
        <f t="shared" si="222"/>
        <v>18.519474780475818</v>
      </c>
      <c r="F7113" s="18">
        <f>[1]!b_dq_cleanprice($A7113,日期设置!B$2)</f>
        <v>40.051299999999998</v>
      </c>
      <c r="G7113" s="18" t="str">
        <f t="shared" si="223"/>
        <v>1.85 + 0</v>
      </c>
      <c r="H7113" s="27">
        <f>[1]!b_dq_pctchange($A7113,日期设置!$B$2,1)/100</f>
        <v>0</v>
      </c>
      <c r="I7113" s="26">
        <f>[1]!b_pq_pctchange(A7113,日期设置!$B$4,日期设置!$B$2,1)</f>
        <v>0</v>
      </c>
      <c r="J7113" s="26">
        <f>[1]!b_pq_pctchange(A7113,日期设置!$C$4,日期设置!$B$2,1)</f>
        <v>0</v>
      </c>
      <c r="K7113" s="52">
        <f>[1]!b_dq_amount($A7113,日期设置!B$2,2,10000)</f>
        <v>0</v>
      </c>
      <c r="L7113" s="26">
        <f>[1]!b_info_latestpar(A7113,日期设置!$B$2)</f>
        <v>40</v>
      </c>
      <c r="M7113" s="6">
        <f>[1]!b_info_outstandingbalance($A7113,日期设置!B$2)</f>
        <v>6</v>
      </c>
      <c r="N7113" s="7" t="str">
        <f>[1]!b_info_latestissurercreditrating2(A7113,日期设置!$B$2,"102","1")</f>
        <v>AA</v>
      </c>
      <c r="O7113" s="8">
        <v>3.87</v>
      </c>
      <c r="P7113" s="9">
        <f>[1]!b_info_repurchasedate(A7113)</f>
        <v>0</v>
      </c>
      <c r="Q7113" s="8" t="s">
        <v>16858</v>
      </c>
      <c r="R7113" s="2" t="str">
        <f>IF((--IF(P7113=0,Q7113,P7113))&gt;(--日期设置!$B$2),IF(P7113=0,Q7113,P7113),Q7113)</f>
        <v>2023-01-27</v>
      </c>
      <c r="S7113" s="2" t="s">
        <v>18551</v>
      </c>
      <c r="T7113" s="8">
        <f>[1]!b_anal_ptmyear($A7113,日期设置!$B$2)</f>
        <v>1.8520547945205479</v>
      </c>
      <c r="U7113" s="8">
        <f>[1]!b_anal_termifexercise($A7113,日期设置!B$2)</f>
        <v>0</v>
      </c>
      <c r="V7113" s="10">
        <f>[1]!b_dq_dirtyprice(A7113,日期设置!$B$2)</f>
        <v>40.280299999999997</v>
      </c>
      <c r="W7113" s="11">
        <f>IF(U7113=0,ROUNDUP((Q7113-日期设置!$B$2)/365,0),ROUNDUP((R7113-日期设置!$B$2)/365,0))</f>
        <v>2</v>
      </c>
      <c r="X7113" s="18">
        <f>_xlfn.IFNA(VLOOKUP(A7113,过往入选债券!A:D,4,0),2)</f>
        <v>2</v>
      </c>
      <c r="Y7113">
        <f>_xlfn.IFNA(VLOOKUP(C7113,[2]Sheet1!$A:$A,1,0),3)</f>
        <v>3</v>
      </c>
    </row>
    <row r="7114" spans="1:25" hidden="1" x14ac:dyDescent="0.2">
      <c r="A7114" s="21" t="s">
        <v>8229</v>
      </c>
      <c r="B7114" s="21" t="s">
        <v>8230</v>
      </c>
      <c r="C7114" s="37" t="s">
        <v>102</v>
      </c>
      <c r="D7114" s="26" t="str">
        <f>[1]!b_calc_yield(A7114,日期设置!$B$2,F7114,1,R7114,1,O7114,L7114,S7114,)</f>
        <v>Fetching...</v>
      </c>
      <c r="E7114" s="26">
        <f t="shared" si="222"/>
        <v>3.211646119460454</v>
      </c>
      <c r="F7114" s="18">
        <f>[1]!b_dq_cleanprice($A7114,日期设置!B$2)</f>
        <v>100.5682</v>
      </c>
      <c r="G7114" s="18" t="str">
        <f t="shared" si="223"/>
        <v>1.00 + 0</v>
      </c>
      <c r="H7114" s="27">
        <f>[1]!b_dq_pctchange($A7114,日期设置!$B$2,1)/100</f>
        <v>0</v>
      </c>
      <c r="I7114" s="26">
        <f>[1]!b_pq_pctchange(A7114,日期设置!$B$4,日期设置!$B$2,1)</f>
        <v>-1.1533130907002585E-2</v>
      </c>
      <c r="J7114" s="26">
        <f>[1]!b_pq_pctchange(A7114,日期设置!$C$4,日期设置!$B$2,1)</f>
        <v>-9.3580125250342455E-2</v>
      </c>
      <c r="K7114" s="52">
        <f>[1]!b_dq_amount($A7114,日期设置!B$2,2,10000)</f>
        <v>0</v>
      </c>
      <c r="L7114" s="26">
        <f>[1]!b_info_latestpar(A7114,日期设置!$B$2)</f>
        <v>100</v>
      </c>
      <c r="M7114" s="6">
        <f>[1]!b_info_outstandingbalance($A7114,日期设置!B$2)</f>
        <v>15</v>
      </c>
      <c r="N7114" s="7" t="str">
        <f>[1]!b_info_latestissurercreditrating2(A7114,日期设置!$B$2,"102","1")</f>
        <v>AAA</v>
      </c>
      <c r="O7114" s="8">
        <v>3.89</v>
      </c>
      <c r="P7114" s="9">
        <f>[1]!b_info_repurchasedate(A7114)</f>
        <v>0</v>
      </c>
      <c r="Q7114" s="8" t="s">
        <v>16120</v>
      </c>
      <c r="R7114" s="2" t="str">
        <f>IF((--IF(P7114=0,Q7114,P7114))&gt;(--日期设置!$B$2),IF(P7114=0,Q7114,P7114),Q7114)</f>
        <v>2022-03-25</v>
      </c>
      <c r="S7114" s="2" t="s">
        <v>17911</v>
      </c>
      <c r="T7114" s="8">
        <f>[1]!b_anal_ptmyear($A7114,日期设置!$B$2)</f>
        <v>1.0082191780821919</v>
      </c>
      <c r="U7114" s="8">
        <f>[1]!b_anal_termifexercise($A7114,日期设置!B$2)</f>
        <v>0</v>
      </c>
      <c r="V7114" s="10">
        <f>[1]!b_dq_dirtyprice(A7114,日期设置!$B$2)</f>
        <v>104.42619999999999</v>
      </c>
      <c r="W7114" s="11">
        <f>IF(U7114=0,ROUNDUP((Q7114-日期设置!$B$2)/365,0),ROUNDUP((R7114-日期设置!$B$2)/365,0))</f>
        <v>2</v>
      </c>
      <c r="X7114" s="18">
        <f>_xlfn.IFNA(VLOOKUP(A7114,过往入选债券!A:D,4,0),2)</f>
        <v>2</v>
      </c>
      <c r="Y7114">
        <f>_xlfn.IFNA(VLOOKUP(C7114,[2]Sheet1!$A:$A,1,0),3)</f>
        <v>3</v>
      </c>
    </row>
    <row r="7115" spans="1:25" hidden="1" x14ac:dyDescent="0.2">
      <c r="A7115" s="21" t="s">
        <v>8407</v>
      </c>
      <c r="B7115" s="21" t="s">
        <v>8408</v>
      </c>
      <c r="C7115" s="37" t="s">
        <v>271</v>
      </c>
      <c r="D7115" s="26" t="str">
        <f>[1]!b_calc_yield(A7115,日期设置!$B$2,F7115,1,R7115,1,O7115,L7115,S7115,)</f>
        <v>Fetching...</v>
      </c>
      <c r="E7115" s="26">
        <f t="shared" si="222"/>
        <v>3.4327458149813417</v>
      </c>
      <c r="F7115" s="18">
        <f>[1]!b_dq_cleanprice($A7115,日期设置!B$2)</f>
        <v>100.9246</v>
      </c>
      <c r="G7115" s="18" t="str">
        <f t="shared" si="223"/>
        <v>1.07 + 0</v>
      </c>
      <c r="H7115" s="27">
        <f>[1]!b_dq_pctchange($A7115,日期设置!$B$2,1)/100</f>
        <v>0</v>
      </c>
      <c r="I7115" s="26">
        <f>[1]!b_pq_pctchange(A7115,日期设置!$B$4,日期设置!$B$2,1)</f>
        <v>-0.13457272171350226</v>
      </c>
      <c r="J7115" s="26">
        <f>[1]!b_pq_pctchange(A7115,日期设置!$C$4,日期设置!$B$2,1)</f>
        <v>-0.13457272171350226</v>
      </c>
      <c r="K7115" s="52">
        <f>[1]!b_dq_amount($A7115,日期设置!B$2,2,10000)</f>
        <v>0</v>
      </c>
      <c r="L7115" s="26">
        <f>[1]!b_info_latestpar(A7115,日期设置!$B$2)</f>
        <v>100</v>
      </c>
      <c r="M7115" s="6">
        <f>[1]!b_info_outstandingbalance($A7115,日期设置!B$2)</f>
        <v>25</v>
      </c>
      <c r="N7115" s="7" t="str">
        <f>[1]!b_info_latestissurercreditrating2(A7115,日期设置!$B$2,"102","1")</f>
        <v>AAA</v>
      </c>
      <c r="O7115" s="8">
        <v>4.2</v>
      </c>
      <c r="P7115" s="9">
        <f>[1]!b_info_repurchasedate(A7115)</f>
        <v>0</v>
      </c>
      <c r="Q7115" s="8" t="s">
        <v>16176</v>
      </c>
      <c r="R7115" s="2" t="str">
        <f>IF((--IF(P7115=0,Q7115,P7115))&gt;(--日期设置!$B$2),IF(P7115=0,Q7115,P7115),Q7115)</f>
        <v>2022-04-19</v>
      </c>
      <c r="S7115" s="2" t="s">
        <v>17965</v>
      </c>
      <c r="T7115" s="8">
        <f>[1]!b_anal_ptmyear($A7115,日期设置!$B$2)</f>
        <v>1.0767123287671232</v>
      </c>
      <c r="U7115" s="8">
        <f>[1]!b_anal_termifexercise($A7115,日期设置!B$2)</f>
        <v>0</v>
      </c>
      <c r="V7115" s="10">
        <f>[1]!b_dq_dirtyprice(A7115,日期设置!$B$2)</f>
        <v>104.80240000000001</v>
      </c>
      <c r="W7115" s="11">
        <f>IF(U7115=0,ROUNDUP((Q7115-日期设置!$B$2)/365,0),ROUNDUP((R7115-日期设置!$B$2)/365,0))</f>
        <v>2</v>
      </c>
      <c r="X7115" s="18">
        <f>_xlfn.IFNA(VLOOKUP(A7115,过往入选债券!A:D,4,0),2)</f>
        <v>2</v>
      </c>
      <c r="Y7115" s="45">
        <f>_xlfn.IFNA(VLOOKUP(C7115,[2]Sheet1!$A:$A,1,0),3)</f>
        <v>3</v>
      </c>
    </row>
    <row r="7116" spans="1:25" hidden="1" x14ac:dyDescent="0.2">
      <c r="A7116" s="21" t="s">
        <v>6397</v>
      </c>
      <c r="B7116" s="21" t="s">
        <v>6398</v>
      </c>
      <c r="C7116" s="37" t="s">
        <v>24</v>
      </c>
      <c r="D7116" s="26" t="str">
        <f>[1]!b_calc_yield(A7116,日期设置!$B$2,F7116,1,R7116,1,O7116,L7116,S7116,)</f>
        <v>Fetching...</v>
      </c>
      <c r="E7116" s="26">
        <f t="shared" si="222"/>
        <v>6.4830869968540483</v>
      </c>
      <c r="F7116" s="18">
        <f>[1]!b_dq_cleanprice($A7116,日期设置!B$2)</f>
        <v>104.5797</v>
      </c>
      <c r="G7116" s="18" t="str">
        <f t="shared" si="223"/>
        <v>1.98 + 0</v>
      </c>
      <c r="H7116" s="27">
        <f>[1]!b_dq_pctchange($A7116,日期设置!$B$2,1)/100</f>
        <v>0</v>
      </c>
      <c r="I7116" s="26">
        <f>[1]!b_pq_pctchange(A7116,日期设置!$B$4,日期设置!$B$2,1)</f>
        <v>0</v>
      </c>
      <c r="J7116" s="26">
        <f>[1]!b_pq_pctchange(A7116,日期设置!$C$4,日期设置!$B$2,1)</f>
        <v>0</v>
      </c>
      <c r="K7116" s="52">
        <f>[1]!b_dq_amount($A7116,日期设置!B$2,2,10000)</f>
        <v>0</v>
      </c>
      <c r="L7116" s="26">
        <f>[1]!b_info_latestpar(A7116,日期设置!$B$2)</f>
        <v>100</v>
      </c>
      <c r="M7116" s="6">
        <f>[1]!b_info_outstandingbalance($A7116,日期设置!B$2)</f>
        <v>28</v>
      </c>
      <c r="N7116" s="7" t="str">
        <f>[1]!b_info_latestissurercreditrating2(A7116,日期设置!$B$2,"102","1")</f>
        <v>AAA</v>
      </c>
      <c r="O7116" s="8">
        <v>5.73</v>
      </c>
      <c r="P7116" s="9">
        <f>[1]!b_info_repurchasedate(A7116)</f>
        <v>0</v>
      </c>
      <c r="Q7116" s="8" t="s">
        <v>16214</v>
      </c>
      <c r="R7116" s="2" t="str">
        <f>IF((--IF(P7116=0,Q7116,P7116))&gt;(--日期设置!$B$2),IF(P7116=0,Q7116,P7116),Q7116)</f>
        <v>2023-03-16</v>
      </c>
      <c r="S7116" s="2" t="s">
        <v>18000</v>
      </c>
      <c r="T7116" s="8">
        <f>[1]!b_anal_ptmyear($A7116,日期设置!$B$2)</f>
        <v>1.9835616438356163</v>
      </c>
      <c r="U7116" s="8">
        <f>[1]!b_anal_termifexercise($A7116,日期设置!B$2)</f>
        <v>0</v>
      </c>
      <c r="V7116" s="10">
        <f>[1]!b_dq_dirtyprice(A7116,日期设置!$B$2)</f>
        <v>104.6739</v>
      </c>
      <c r="W7116" s="11">
        <f>IF(U7116=0,ROUNDUP((Q7116-日期设置!$B$2)/365,0),ROUNDUP((R7116-日期设置!$B$2)/365,0))</f>
        <v>2</v>
      </c>
      <c r="X7116" s="18">
        <f>_xlfn.IFNA(VLOOKUP(A7116,过往入选债券!A:D,4,0),2)</f>
        <v>2</v>
      </c>
      <c r="Y7116">
        <f>_xlfn.IFNA(VLOOKUP(C7116,[2]Sheet1!$A:$A,1,0),3)</f>
        <v>3</v>
      </c>
    </row>
    <row r="7117" spans="1:25" hidden="1" x14ac:dyDescent="0.2">
      <c r="A7117" s="28" t="s">
        <v>20222</v>
      </c>
      <c r="B7117" s="28" t="s">
        <v>20223</v>
      </c>
      <c r="C7117" s="39" t="s">
        <v>1270</v>
      </c>
      <c r="D7117" s="26" t="str">
        <f>[1]!b_calc_yield(A7117,日期设置!$B$2,F7117,1,R7117,1,O7117,L7117,S7117,)</f>
        <v>Fetching...</v>
      </c>
      <c r="E7117" s="26">
        <f t="shared" si="222"/>
        <v>1.5025920991089903</v>
      </c>
      <c r="F7117" s="18">
        <f>[1]!b_dq_cleanprice($A7117,日期设置!B$2)</f>
        <v>99.971599999999995</v>
      </c>
      <c r="G7117" s="18" t="str">
        <f t="shared" si="223"/>
        <v>0.45 + 0</v>
      </c>
      <c r="H7117" s="27">
        <f>[1]!b_dq_pctchange($A7117,日期设置!$B$2,1)/100</f>
        <v>0</v>
      </c>
      <c r="I7117" s="26">
        <f>[1]!b_pq_pctchange(A7117,日期设置!$B$4,日期设置!$B$2,1)</f>
        <v>0.14103863737443625</v>
      </c>
      <c r="J7117" s="26">
        <f>[1]!b_pq_pctchange(A7117,日期设置!$C$4,日期设置!$B$2,1)</f>
        <v>0.14103863737443625</v>
      </c>
      <c r="K7117" s="52">
        <f>[1]!b_dq_amount($A7117,日期设置!B$2,2,10000)</f>
        <v>0</v>
      </c>
      <c r="L7117" s="26">
        <f>[1]!b_info_latestpar(A7117,日期设置!$B$2)</f>
        <v>100</v>
      </c>
      <c r="M7117" s="6">
        <f>[1]!b_info_outstandingbalance($A7117,日期设置!B$2)</f>
        <v>2</v>
      </c>
      <c r="N7117" s="7" t="str">
        <f>[1]!b_info_latestissurercreditrating2(A7117,日期设置!$B$2,"102","1")</f>
        <v>AA</v>
      </c>
      <c r="O7117" s="8">
        <v>3.3</v>
      </c>
      <c r="P7117" s="9">
        <f>[1]!b_info_repurchasedate(A7117)</f>
        <v>0</v>
      </c>
      <c r="Q7117" s="8" t="s">
        <v>17729</v>
      </c>
      <c r="R7117" s="2" t="str">
        <f>IF((--IF(P7117=0,Q7117,P7117))&gt;(--日期设置!$B$2),IF(P7117=0,Q7117,P7117),Q7117)</f>
        <v>2021-09-04</v>
      </c>
      <c r="S7117" s="31" t="s">
        <v>16844</v>
      </c>
      <c r="T7117" s="8">
        <f>[1]!b_anal_ptmyear($A7117,日期设置!$B$2)</f>
        <v>0.45479452054794522</v>
      </c>
      <c r="U7117" s="8">
        <f>[1]!b_anal_termifexercise($A7117,日期设置!B$2)</f>
        <v>0</v>
      </c>
      <c r="V7117" s="10">
        <f>[1]!b_dq_dirtyprice(A7117,日期设置!$B$2)</f>
        <v>101.77079999999999</v>
      </c>
      <c r="W7117" s="11">
        <f>IF(U7117=0,ROUNDUP((Q7117-日期设置!$B$2)/365,0),ROUNDUP((R7117-日期设置!$B$2)/365,0))</f>
        <v>1</v>
      </c>
      <c r="X7117" s="18">
        <f>_xlfn.IFNA(VLOOKUP(A7117,过往入选债券!A:D,4,0),2)</f>
        <v>2</v>
      </c>
      <c r="Y7117">
        <f>_xlfn.IFNA(VLOOKUP(C7117,[2]Sheet1!$A:$A,1,0),3)</f>
        <v>3</v>
      </c>
    </row>
    <row r="7118" spans="1:25" hidden="1" x14ac:dyDescent="0.2">
      <c r="A7118" s="21" t="s">
        <v>13306</v>
      </c>
      <c r="B7118" s="21" t="s">
        <v>13307</v>
      </c>
      <c r="C7118" s="37" t="s">
        <v>376</v>
      </c>
      <c r="D7118" s="26" t="str">
        <f>[1]!b_calc_yield(A7118,日期设置!$B$2,F7118,1,R7118,1,O7118,L7118,S7118,)</f>
        <v>Fetching...</v>
      </c>
      <c r="E7118" s="26">
        <f t="shared" si="222"/>
        <v>16.013263374370148</v>
      </c>
      <c r="F7118" s="18">
        <f>[1]!b_dq_cleanprice($A7118,日期设置!B$2)</f>
        <v>59.313600000000001</v>
      </c>
      <c r="G7118" s="18" t="str">
        <f t="shared" si="223"/>
        <v>2.38 + 0</v>
      </c>
      <c r="H7118" s="27">
        <f>[1]!b_dq_pctchange($A7118,日期设置!$B$2,1)/100</f>
        <v>0</v>
      </c>
      <c r="I7118" s="26">
        <f>[1]!b_pq_pctchange(A7118,日期设置!$B$4,日期设置!$B$2,1)</f>
        <v>0</v>
      </c>
      <c r="J7118" s="26">
        <f>[1]!b_pq_pctchange(A7118,日期设置!$C$4,日期设置!$B$2,1)</f>
        <v>0</v>
      </c>
      <c r="K7118" s="52">
        <f>[1]!b_dq_amount($A7118,日期设置!B$2,2,10000)</f>
        <v>0</v>
      </c>
      <c r="L7118" s="26">
        <f>[1]!b_info_latestpar(A7118,日期设置!$B$2)</f>
        <v>60</v>
      </c>
      <c r="M7118" s="6">
        <f>[1]!b_info_outstandingbalance($A7118,日期设置!B$2)</f>
        <v>4.2</v>
      </c>
      <c r="N7118" s="7" t="str">
        <f>[1]!b_info_latestissurercreditrating2(A7118,日期设置!$B$2,"102","1")</f>
        <v>AA</v>
      </c>
      <c r="O7118" s="8">
        <v>3.43</v>
      </c>
      <c r="P7118" s="9">
        <f>[1]!b_info_repurchasedate(A7118)</f>
        <v>0</v>
      </c>
      <c r="Q7118" s="8" t="s">
        <v>17714</v>
      </c>
      <c r="R7118" s="2" t="str">
        <f>IF((--IF(P7118=0,Q7118,P7118))&gt;(--日期设置!$B$2),IF(P7118=0,Q7118,P7118),Q7118)</f>
        <v>2023-08-08</v>
      </c>
      <c r="S7118" s="2" t="s">
        <v>18262</v>
      </c>
      <c r="T7118" s="8">
        <f>[1]!b_anal_ptmyear($A7118,日期设置!$B$2)</f>
        <v>2.3808219178082193</v>
      </c>
      <c r="U7118" s="8">
        <f>[1]!b_anal_termifexercise($A7118,日期设置!B$2)</f>
        <v>0</v>
      </c>
      <c r="V7118" s="10">
        <f>[1]!b_dq_dirtyprice(A7118,日期设置!$B$2)</f>
        <v>60.587899999999998</v>
      </c>
      <c r="W7118" s="11">
        <f>IF(U7118=0,ROUNDUP((Q7118-日期设置!$B$2)/365,0),ROUNDUP((R7118-日期设置!$B$2)/365,0))</f>
        <v>3</v>
      </c>
      <c r="X7118" s="18">
        <f>_xlfn.IFNA(VLOOKUP(A7118,过往入选债券!A:D,4,0),2)</f>
        <v>2</v>
      </c>
      <c r="Y7118">
        <f>_xlfn.IFNA(VLOOKUP(C7118,[2]Sheet1!$A:$A,1,0),3)</f>
        <v>3</v>
      </c>
    </row>
    <row r="7119" spans="1:25" hidden="1" x14ac:dyDescent="0.2">
      <c r="A7119" s="21" t="s">
        <v>12875</v>
      </c>
      <c r="B7119" s="21" t="s">
        <v>12876</v>
      </c>
      <c r="C7119" s="37" t="s">
        <v>5500</v>
      </c>
      <c r="D7119" s="26" t="str">
        <f>[1]!b_calc_yield(A7119,日期设置!$B$2,F7119,1,R7119,1,O7119,L7119,S7119,)</f>
        <v>Fetching...</v>
      </c>
      <c r="E7119" s="26">
        <f t="shared" si="222"/>
        <v>6.4594936191140429</v>
      </c>
      <c r="F7119" s="18">
        <f>[1]!b_dq_cleanprice($A7119,日期设置!B$2)</f>
        <v>100.10939999999999</v>
      </c>
      <c r="G7119" s="18" t="str">
        <f t="shared" si="223"/>
        <v>1.96 + 0</v>
      </c>
      <c r="H7119" s="27">
        <f>[1]!b_dq_pctchange($A7119,日期设置!$B$2,1)/100</f>
        <v>0</v>
      </c>
      <c r="I7119" s="26">
        <f>[1]!b_pq_pctchange(A7119,日期设置!$B$4,日期设置!$B$2,1)</f>
        <v>0</v>
      </c>
      <c r="J7119" s="26">
        <f>[1]!b_pq_pctchange(A7119,日期设置!$C$4,日期设置!$B$2,1)</f>
        <v>0</v>
      </c>
      <c r="K7119" s="52">
        <f>[1]!b_dq_amount($A7119,日期设置!B$2,2,10000)</f>
        <v>0</v>
      </c>
      <c r="L7119" s="26">
        <f>[1]!b_info_latestpar(A7119,日期设置!$B$2)</f>
        <v>100</v>
      </c>
      <c r="M7119" s="6">
        <f>[1]!b_info_outstandingbalance($A7119,日期设置!B$2)</f>
        <v>6</v>
      </c>
      <c r="N7119" s="7" t="str">
        <f>[1]!b_info_latestissurercreditrating2(A7119,日期设置!$B$2,"102","1")</f>
        <v>AAA</v>
      </c>
      <c r="O7119" s="8">
        <v>3.36</v>
      </c>
      <c r="P7119" s="9" t="str">
        <f>[1]!b_info_repurchasedate(A7119)</f>
        <v>2021-03-09</v>
      </c>
      <c r="Q7119" s="8" t="s">
        <v>16042</v>
      </c>
      <c r="R7119" s="2" t="str">
        <f>IF((--IF(P7119=0,Q7119,P7119))&gt;(--日期设置!$B$2),IF(P7119=0,Q7119,P7119),Q7119)</f>
        <v>2023-03-09</v>
      </c>
      <c r="S7119" s="2" t="s">
        <v>17829</v>
      </c>
      <c r="T7119" s="8">
        <f>[1]!b_anal_ptmyear($A7119,日期设置!$B$2)</f>
        <v>1.9643835616438357</v>
      </c>
      <c r="U7119" s="8">
        <f>[1]!b_anal_termifexercise($A7119,日期设置!B$2)</f>
        <v>0</v>
      </c>
      <c r="V7119" s="10">
        <f>[1]!b_dq_dirtyprice(A7119,日期设置!$B$2)</f>
        <v>100.24469999999999</v>
      </c>
      <c r="W7119" s="11">
        <f>IF(U7119=0,ROUNDUP((Q7119-日期设置!$B$2)/365,0),ROUNDUP((R7119-日期设置!$B$2)/365,0))</f>
        <v>2</v>
      </c>
      <c r="X7119" s="18">
        <f>_xlfn.IFNA(VLOOKUP(A7119,过往入选债券!A:D,4,0),2)</f>
        <v>2</v>
      </c>
      <c r="Y7119">
        <f>_xlfn.IFNA(VLOOKUP(C7119,[2]Sheet1!$A:$A,1,0),3)</f>
        <v>3</v>
      </c>
    </row>
    <row r="7120" spans="1:25" x14ac:dyDescent="0.2">
      <c r="A7120" s="21" t="s">
        <v>6620</v>
      </c>
      <c r="B7120" s="21" t="s">
        <v>6621</v>
      </c>
      <c r="C7120" s="37" t="s">
        <v>193</v>
      </c>
      <c r="D7120" s="26" t="str">
        <f>[1]!b_calc_yield(A7120,日期设置!$B$2,F7120,1,R7120,1,O7120,L7120,S7120,)</f>
        <v>Fetching...</v>
      </c>
      <c r="E7120" s="26">
        <f t="shared" si="222"/>
        <v>0.23506875451642095</v>
      </c>
      <c r="F7120" s="18">
        <f>[1]!b_dq_cleanprice($A7120,日期设置!B$2)</f>
        <v>100.1292</v>
      </c>
      <c r="G7120" s="18" t="str">
        <f t="shared" si="223"/>
        <v>0.07 + 0</v>
      </c>
      <c r="H7120" s="27">
        <f>[1]!b_dq_pctchange($A7120,日期设置!$B$2,1)/100</f>
        <v>-5.2903609623263686E-4</v>
      </c>
      <c r="I7120" s="26">
        <f>[1]!b_pq_pctchange(A7120,日期设置!$B$4,日期设置!$B$2,1)</f>
        <v>-0.11033541567322075</v>
      </c>
      <c r="J7120" s="26">
        <f>[1]!b_pq_pctchange(A7120,日期设置!$C$4,日期设置!$B$2,1)</f>
        <v>-0.16829847055774241</v>
      </c>
      <c r="K7120" s="52">
        <f>[1]!b_dq_amount($A7120,日期设置!B$2,2,10000)</f>
        <v>27308.603506599997</v>
      </c>
      <c r="L7120" s="26">
        <f>[1]!b_info_latestpar(A7120,日期设置!$B$2)</f>
        <v>100</v>
      </c>
      <c r="M7120" s="6">
        <f>[1]!b_info_outstandingbalance($A7120,日期设置!B$2)</f>
        <v>10</v>
      </c>
      <c r="N7120" s="7" t="str">
        <f>[1]!b_info_latestissurercreditrating2(A7120,日期设置!$B$2,"102","1")</f>
        <v>AAA</v>
      </c>
      <c r="O7120" s="8">
        <v>5.28</v>
      </c>
      <c r="P7120" s="9">
        <f>[1]!b_info_repurchasedate(A7120)</f>
        <v>0</v>
      </c>
      <c r="Q7120" s="8" t="s">
        <v>16106</v>
      </c>
      <c r="R7120" s="2" t="str">
        <f>IF((--IF(P7120=0,Q7120,P7120))&gt;(--日期设置!$B$2),IF(P7120=0,Q7120,P7120),Q7120)</f>
        <v>2021-04-17</v>
      </c>
      <c r="S7120" s="2" t="s">
        <v>18455</v>
      </c>
      <c r="T7120" s="8">
        <f>[1]!b_anal_ptmyear($A7120,日期设置!$B$2)</f>
        <v>7.1232876712328766E-2</v>
      </c>
      <c r="U7120" s="8">
        <f>[1]!b_anal_termifexercise($A7120,日期设置!B$2)</f>
        <v>0</v>
      </c>
      <c r="V7120" s="10">
        <f>[1]!b_dq_dirtyprice(A7120,日期设置!$B$2)</f>
        <v>105.0331</v>
      </c>
      <c r="W7120" s="11">
        <f>IF(U7120=0,ROUNDUP((Q7120-日期设置!$B$2)/365,0),ROUNDUP((R7120-日期设置!$B$2)/365,0))</f>
        <v>1</v>
      </c>
      <c r="X7120" s="18">
        <f>_xlfn.IFNA(VLOOKUP(A7120,过往入选债券!A:D,4,0),2)</f>
        <v>2</v>
      </c>
      <c r="Y7120">
        <f>_xlfn.IFNA(VLOOKUP(C7120,[2]Sheet1!$A:$A,1,0),3)</f>
        <v>3</v>
      </c>
    </row>
    <row r="7121" spans="1:25" x14ac:dyDescent="0.2">
      <c r="A7121" s="21" t="s">
        <v>1995</v>
      </c>
      <c r="B7121" s="21" t="s">
        <v>1996</v>
      </c>
      <c r="C7121" s="37" t="s">
        <v>1786</v>
      </c>
      <c r="D7121" s="26" t="str">
        <f>[1]!b_calc_yield(A7121,日期设置!$B$2,F7121,1,R7121,1,O7121,L7121,S7121,)</f>
        <v>Fetching...</v>
      </c>
      <c r="E7121" s="26">
        <f t="shared" si="222"/>
        <v>1.238581734245825</v>
      </c>
      <c r="F7121" s="18">
        <f>[1]!b_dq_cleanprice($A7121,日期设置!B$2)</f>
        <v>100.5921</v>
      </c>
      <c r="G7121" s="18" t="str">
        <f t="shared" si="223"/>
        <v>0.37 + 0</v>
      </c>
      <c r="H7121" s="27">
        <f>[1]!b_dq_pctchange($A7121,日期设置!$B$2,1)/100</f>
        <v>2.2472021835643079E-4</v>
      </c>
      <c r="I7121" s="26">
        <f>[1]!b_pq_pctchange(A7121,日期设置!$B$4,日期设置!$B$2,1)</f>
        <v>1.1731919670162076E-2</v>
      </c>
      <c r="J7121" s="26">
        <f>[1]!b_pq_pctchange(A7121,日期设置!$C$4,日期设置!$B$2,1)</f>
        <v>3.0528612370149928E-2</v>
      </c>
      <c r="K7121" s="52">
        <f>[1]!b_dq_amount($A7121,日期设置!B$2,2,10000)</f>
        <v>2074.3077534000004</v>
      </c>
      <c r="L7121" s="26">
        <f>[1]!b_info_latestpar(A7121,日期设置!$B$2)</f>
        <v>100</v>
      </c>
      <c r="M7121" s="6">
        <f>[1]!b_info_outstandingbalance($A7121,日期设置!B$2)</f>
        <v>15</v>
      </c>
      <c r="N7121" s="7">
        <f>[1]!b_info_latestissurercreditrating2(A7121,日期设置!$B$2,"102","1")</f>
        <v>0</v>
      </c>
      <c r="O7121" s="8">
        <v>5</v>
      </c>
      <c r="P7121" s="9">
        <f>[1]!b_info_repurchasedate(A7121)</f>
        <v>0</v>
      </c>
      <c r="Q7121" s="8" t="s">
        <v>16999</v>
      </c>
      <c r="R7121" s="2" t="str">
        <f>IF((--IF(P7121=0,Q7121,P7121))&gt;(--日期设置!$B$2),IF(P7121=0,Q7121,P7121),Q7121)</f>
        <v>2021-08-06</v>
      </c>
      <c r="S7121" s="2" t="s">
        <v>18168</v>
      </c>
      <c r="T7121" s="8">
        <f>[1]!b_anal_ptmyear($A7121,日期设置!$B$2)</f>
        <v>0.37534246575342467</v>
      </c>
      <c r="U7121" s="8">
        <f>[1]!b_anal_termifexercise($A7121,日期设置!B$2)</f>
        <v>0</v>
      </c>
      <c r="V7121" s="10">
        <f>[1]!b_dq_dirtyprice(A7121,日期设置!$B$2)</f>
        <v>103.7154</v>
      </c>
      <c r="W7121" s="11">
        <f>IF(U7121=0,ROUNDUP((Q7121-日期设置!$B$2)/365,0),ROUNDUP((R7121-日期设置!$B$2)/365,0))</f>
        <v>1</v>
      </c>
      <c r="X7121" s="18">
        <f>_xlfn.IFNA(VLOOKUP(A7121,过往入选债券!A:D,4,0),2)</f>
        <v>2</v>
      </c>
      <c r="Y7121" t="str">
        <f>_xlfn.IFNA(VLOOKUP(C7121,[2]Sheet1!$A:$A,1,0),3)</f>
        <v>陕西煤业化工集团有限责任公司</v>
      </c>
    </row>
    <row r="7122" spans="1:25" x14ac:dyDescent="0.2">
      <c r="A7122" s="21" t="s">
        <v>6594</v>
      </c>
      <c r="B7122" s="21" t="s">
        <v>6595</v>
      </c>
      <c r="C7122" s="37" t="s">
        <v>5808</v>
      </c>
      <c r="D7122" s="26" t="str">
        <f>[1]!b_calc_yield(A7122,日期设置!$B$2,F7122,1,R7122,1,O7122,L7122,S7122,)</f>
        <v>Fetching...</v>
      </c>
      <c r="E7122" s="26">
        <f t="shared" si="222"/>
        <v>0.19887308428616635</v>
      </c>
      <c r="F7122" s="18">
        <f>[1]!b_dq_cleanprice($A7122,日期设置!B$2)</f>
        <v>100.10169999999999</v>
      </c>
      <c r="G7122" s="18" t="str">
        <f t="shared" si="223"/>
        <v>0.06 + 0</v>
      </c>
      <c r="H7122" s="27">
        <f>[1]!b_dq_pctchange($A7122,日期设置!$B$2,1)/100</f>
        <v>-3.1158590233592106E-4</v>
      </c>
      <c r="I7122" s="26">
        <f>[1]!b_pq_pctchange(A7122,日期设置!$B$4,日期设置!$B$2,1)</f>
        <v>-0.13776962843103094</v>
      </c>
      <c r="J7122" s="26">
        <f>[1]!b_pq_pctchange(A7122,日期设置!$C$4,日期设置!$B$2,1)</f>
        <v>-0.26860267825564793</v>
      </c>
      <c r="K7122" s="52">
        <f>[1]!b_dq_amount($A7122,日期设置!B$2,2,10000)</f>
        <v>10494.128904000001</v>
      </c>
      <c r="L7122" s="26">
        <f>[1]!b_info_latestpar(A7122,日期设置!$B$2)</f>
        <v>100</v>
      </c>
      <c r="M7122" s="6">
        <f>[1]!b_info_outstandingbalance($A7122,日期设置!B$2)</f>
        <v>12</v>
      </c>
      <c r="N7122" s="7" t="str">
        <f>[1]!b_info_latestissurercreditrating2(A7122,日期设置!$B$2,"102","1")</f>
        <v>AAA</v>
      </c>
      <c r="O7122" s="8">
        <v>5.15</v>
      </c>
      <c r="P7122" s="9">
        <f>[1]!b_info_repurchasedate(A7122)</f>
        <v>0</v>
      </c>
      <c r="Q7122" s="8" t="s">
        <v>16003</v>
      </c>
      <c r="R7122" s="2" t="str">
        <f>IF((--IF(P7122=0,Q7122,P7122))&gt;(--日期设置!$B$2),IF(P7122=0,Q7122,P7122),Q7122)</f>
        <v>2021-04-13</v>
      </c>
      <c r="S7122" s="2" t="s">
        <v>17791</v>
      </c>
      <c r="T7122" s="8">
        <f>[1]!b_anal_ptmyear($A7122,日期设置!$B$2)</f>
        <v>6.0273972602739728E-2</v>
      </c>
      <c r="U7122" s="8">
        <f>[1]!b_anal_termifexercise($A7122,日期设置!B$2)</f>
        <v>0</v>
      </c>
      <c r="V7122" s="10">
        <f>[1]!b_dq_dirtyprice(A7122,日期设置!$B$2)</f>
        <v>104.9413</v>
      </c>
      <c r="W7122" s="11">
        <f>IF(U7122=0,ROUNDUP((Q7122-日期设置!$B$2)/365,0),ROUNDUP((R7122-日期设置!$B$2)/365,0))</f>
        <v>1</v>
      </c>
      <c r="X7122" s="18">
        <f>_xlfn.IFNA(VLOOKUP(A7122,过往入选债券!A:D,4,0),2)</f>
        <v>2</v>
      </c>
      <c r="Y7122">
        <f>_xlfn.IFNA(VLOOKUP(C7122,[2]Sheet1!$A:$A,1,0),3)</f>
        <v>3</v>
      </c>
    </row>
    <row r="7123" spans="1:25" hidden="1" x14ac:dyDescent="0.2">
      <c r="A7123" s="21" t="s">
        <v>5157</v>
      </c>
      <c r="B7123" s="21" t="s">
        <v>5158</v>
      </c>
      <c r="C7123" s="37" t="s">
        <v>4281</v>
      </c>
      <c r="D7123" s="26" t="str">
        <f>[1]!b_calc_yield(A7123,日期设置!$B$2,F7123,1,R7123,1,O7123,L7123,S7123,)</f>
        <v>Fetching...</v>
      </c>
      <c r="E7123" s="26">
        <f t="shared" si="222"/>
        <v>1.3194892563383132</v>
      </c>
      <c r="F7123" s="18">
        <f>[1]!b_dq_cleanprice($A7123,日期设置!B$2)</f>
        <v>100.2843</v>
      </c>
      <c r="G7123" s="18" t="str">
        <f t="shared" si="223"/>
        <v>0.4 + 0</v>
      </c>
      <c r="H7123" s="27">
        <f>[1]!b_dq_pctchange($A7123,日期设置!$B$2,1)/100</f>
        <v>0</v>
      </c>
      <c r="I7123" s="26">
        <f>[1]!b_pq_pctchange(A7123,日期设置!$B$4,日期设置!$B$2,1)</f>
        <v>0</v>
      </c>
      <c r="J7123" s="26">
        <f>[1]!b_pq_pctchange(A7123,日期设置!$C$4,日期设置!$B$2,1)</f>
        <v>0</v>
      </c>
      <c r="K7123" s="52">
        <f>[1]!b_dq_amount($A7123,日期设置!B$2,2,10000)</f>
        <v>0</v>
      </c>
      <c r="L7123" s="26">
        <f>[1]!b_info_latestpar(A7123,日期设置!$B$2)</f>
        <v>100</v>
      </c>
      <c r="M7123" s="6">
        <f>[1]!b_info_outstandingbalance($A7123,日期设置!B$2)</f>
        <v>3.2</v>
      </c>
      <c r="N7123" s="7" t="str">
        <f>[1]!b_info_latestissurercreditrating2(A7123,日期设置!$B$2,"102","1")</f>
        <v>AA+</v>
      </c>
      <c r="O7123" s="8">
        <v>4.0999999999999996</v>
      </c>
      <c r="P7123" s="9" t="str">
        <f>[1]!b_info_repurchasedate(A7123)</f>
        <v>2019-08-15</v>
      </c>
      <c r="Q7123" s="8" t="s">
        <v>16618</v>
      </c>
      <c r="R7123" s="2" t="str">
        <f>IF((--IF(P7123=0,Q7123,P7123))&gt;(--日期设置!$B$2),IF(P7123=0,Q7123,P7123),Q7123)</f>
        <v>2021-08-15</v>
      </c>
      <c r="S7123" s="2" t="s">
        <v>18819</v>
      </c>
      <c r="T7123" s="8">
        <f>[1]!b_anal_ptmyear($A7123,日期设置!$B$2)</f>
        <v>0.4</v>
      </c>
      <c r="U7123" s="8">
        <f>[1]!b_anal_termifexercise($A7123,日期设置!B$2)</f>
        <v>0</v>
      </c>
      <c r="V7123" s="10">
        <f>[1]!b_dq_dirtyprice(A7123,日期设置!$B$2)</f>
        <v>102.7443</v>
      </c>
      <c r="W7123" s="11">
        <f>IF(U7123=0,ROUNDUP((Q7123-日期设置!$B$2)/365,0),ROUNDUP((R7123-日期设置!$B$2)/365,0))</f>
        <v>1</v>
      </c>
      <c r="X7123" s="18">
        <f>_xlfn.IFNA(VLOOKUP(A7123,过往入选债券!A:D,4,0),2)</f>
        <v>2</v>
      </c>
      <c r="Y7123">
        <f>_xlfn.IFNA(VLOOKUP(C7123,[2]Sheet1!$A:$A,1,0),3)</f>
        <v>3</v>
      </c>
    </row>
    <row r="7124" spans="1:25" hidden="1" x14ac:dyDescent="0.2">
      <c r="A7124" s="21" t="s">
        <v>15648</v>
      </c>
      <c r="B7124" s="21" t="s">
        <v>15649</v>
      </c>
      <c r="C7124" s="37" t="s">
        <v>14964</v>
      </c>
      <c r="D7124" s="26" t="str">
        <f>[1]!b_calc_yield(A7124,日期设置!$B$2,F7124,1,R7124,1,O7124,L7124,S7124,)</f>
        <v>Fetching...</v>
      </c>
      <c r="E7124" s="26">
        <f t="shared" si="222"/>
        <v>6.7254514467173898</v>
      </c>
      <c r="F7124" s="18">
        <f>[1]!b_dq_cleanprice($A7124,日期设置!B$2)</f>
        <v>100</v>
      </c>
      <c r="G7124" s="18" t="str">
        <f t="shared" si="223"/>
        <v>2.09 + 0</v>
      </c>
      <c r="H7124" s="27">
        <f>[1]!b_dq_pctchange($A7124,日期设置!$B$2,1)/100</f>
        <v>0</v>
      </c>
      <c r="I7124" s="26">
        <f>[1]!b_pq_pctchange(A7124,日期设置!$B$4,日期设置!$B$2,1)</f>
        <v>0</v>
      </c>
      <c r="J7124" s="26">
        <f>[1]!b_pq_pctchange(A7124,日期设置!$C$4,日期设置!$B$2,1)</f>
        <v>0</v>
      </c>
      <c r="K7124" s="52">
        <f>[1]!b_dq_amount($A7124,日期设置!B$2,2,10000)</f>
        <v>0</v>
      </c>
      <c r="L7124" s="26">
        <f>[1]!b_info_latestpar(A7124,日期设置!$B$2)</f>
        <v>100</v>
      </c>
      <c r="M7124" s="6">
        <f>[1]!b_info_outstandingbalance($A7124,日期设置!B$2)</f>
        <v>5</v>
      </c>
      <c r="N7124" s="7" t="str">
        <f>[1]!b_info_latestissurercreditrating2(A7124,日期设置!$B$2,"102","1")</f>
        <v>AAA</v>
      </c>
      <c r="O7124" s="8">
        <v>3.3</v>
      </c>
      <c r="P7124" s="9">
        <f>[1]!b_info_repurchasedate(A7124)</f>
        <v>0</v>
      </c>
      <c r="Q7124" s="8" t="s">
        <v>16427</v>
      </c>
      <c r="R7124" s="2" t="str">
        <f>IF((--IF(P7124=0,Q7124,P7124))&gt;(--日期设置!$B$2),IF(P7124=0,Q7124,P7124),Q7124)</f>
        <v>2023-04-27</v>
      </c>
      <c r="S7124" s="2" t="s">
        <v>18085</v>
      </c>
      <c r="T7124" s="8">
        <f>[1]!b_anal_ptmyear($A7124,日期设置!$B$2)</f>
        <v>2.0986301369863014</v>
      </c>
      <c r="U7124" s="8">
        <f>[1]!b_anal_termifexercise($A7124,日期设置!B$2)</f>
        <v>0</v>
      </c>
      <c r="V7124" s="10">
        <f>[1]!b_dq_dirtyprice(A7124,日期设置!$B$2)</f>
        <v>102.97450000000001</v>
      </c>
      <c r="W7124" s="11">
        <f>IF(U7124=0,ROUNDUP((Q7124-日期设置!$B$2)/365,0),ROUNDUP((R7124-日期设置!$B$2)/365,0))</f>
        <v>3</v>
      </c>
      <c r="X7124" s="18">
        <f>_xlfn.IFNA(VLOOKUP(A7124,过往入选债券!A:D,4,0),2)</f>
        <v>2</v>
      </c>
      <c r="Y7124">
        <f>_xlfn.IFNA(VLOOKUP(C7124,[2]Sheet1!$A:$A,1,0),3)</f>
        <v>3</v>
      </c>
    </row>
    <row r="7125" spans="1:25" hidden="1" x14ac:dyDescent="0.2">
      <c r="A7125" s="21" t="s">
        <v>3320</v>
      </c>
      <c r="B7125" s="21" t="s">
        <v>3321</v>
      </c>
      <c r="C7125" s="37" t="s">
        <v>3322</v>
      </c>
      <c r="D7125" s="26" t="str">
        <f>[1]!b_calc_yield(A7125,日期设置!$B$2,F7125,1,R7125,1,O7125,L7125,S7125,)</f>
        <v>Fetching...</v>
      </c>
      <c r="E7125" s="26">
        <f t="shared" si="222"/>
        <v>1.3276275667702064</v>
      </c>
      <c r="F7125" s="18">
        <f>[1]!b_dq_cleanprice($A7125,日期设置!B$2)</f>
        <v>101.61199999999999</v>
      </c>
      <c r="G7125" s="18" t="str">
        <f t="shared" si="223"/>
        <v>1.40 + 0.40</v>
      </c>
      <c r="H7125" s="27">
        <f>[1]!b_dq_pctchange($A7125,日期设置!$B$2,1)/100</f>
        <v>0</v>
      </c>
      <c r="I7125" s="26">
        <f>[1]!b_pq_pctchange(A7125,日期设置!$B$4,日期设置!$B$2,1)</f>
        <v>0</v>
      </c>
      <c r="J7125" s="26">
        <f>[1]!b_pq_pctchange(A7125,日期设置!$C$4,日期设置!$B$2,1)</f>
        <v>0</v>
      </c>
      <c r="K7125" s="52">
        <f>[1]!b_dq_amount($A7125,日期设置!B$2,2,10000)</f>
        <v>0</v>
      </c>
      <c r="L7125" s="26">
        <f>[1]!b_info_latestpar(A7125,日期设置!$B$2)</f>
        <v>100</v>
      </c>
      <c r="M7125" s="6">
        <f>[1]!b_info_outstandingbalance($A7125,日期设置!B$2)</f>
        <v>5</v>
      </c>
      <c r="N7125" s="7">
        <f>[1]!b_info_latestissurercreditrating2(A7125,日期设置!$B$2,"102","1")</f>
        <v>0</v>
      </c>
      <c r="O7125" s="8">
        <v>7.5</v>
      </c>
      <c r="P7125" s="9" t="str">
        <f>[1]!b_info_repurchasedate(A7125)</f>
        <v>2021-08-16</v>
      </c>
      <c r="Q7125" s="8" t="s">
        <v>16537</v>
      </c>
      <c r="R7125" s="2" t="str">
        <f>IF((--IF(P7125=0,Q7125,P7125))&gt;(--日期设置!$B$2),IF(P7125=0,Q7125,P7125),Q7125)</f>
        <v>2021-08-16</v>
      </c>
      <c r="S7125" s="2" t="s">
        <v>18363</v>
      </c>
      <c r="T7125" s="8">
        <f>[1]!b_anal_ptmyear($A7125,日期设置!$B$2)</f>
        <v>1.4027397260273973</v>
      </c>
      <c r="U7125" s="8">
        <f>[1]!b_anal_termifexercise($A7125,日期设置!B$2)</f>
        <v>0.40273972602739727</v>
      </c>
      <c r="V7125" s="10">
        <f>[1]!b_dq_dirtyprice(A7125,日期设置!$B$2)</f>
        <v>106.0915</v>
      </c>
      <c r="W7125" s="11">
        <f>IF(U7125=0,ROUNDUP((Q7125-日期设置!$B$2)/365,0),ROUNDUP((R7125-日期设置!$B$2)/365,0))</f>
        <v>1</v>
      </c>
      <c r="X7125" s="18">
        <f>_xlfn.IFNA(VLOOKUP(A7125,过往入选债券!A:D,4,0),2)</f>
        <v>2</v>
      </c>
      <c r="Y7125">
        <f>_xlfn.IFNA(VLOOKUP(C7125,[2]Sheet1!$A:$A,1,0),3)</f>
        <v>3</v>
      </c>
    </row>
    <row r="7126" spans="1:25" hidden="1" x14ac:dyDescent="0.2">
      <c r="A7126" s="21" t="s">
        <v>7165</v>
      </c>
      <c r="B7126" s="21" t="s">
        <v>7166</v>
      </c>
      <c r="C7126" s="37" t="s">
        <v>393</v>
      </c>
      <c r="D7126" s="26" t="str">
        <f>[1]!b_calc_yield(A7126,日期设置!$B$2,F7126,1,R7126,1,O7126,L7126,S7126,)</f>
        <v>Fetching...</v>
      </c>
      <c r="E7126" s="26">
        <f t="shared" si="222"/>
        <v>1.3908007784686927</v>
      </c>
      <c r="F7126" s="18">
        <f>[1]!b_dq_cleanprice($A7126,日期设置!B$2)</f>
        <v>101.404</v>
      </c>
      <c r="G7126" s="18" t="str">
        <f t="shared" si="223"/>
        <v>0.42 + 0.42</v>
      </c>
      <c r="H7126" s="27">
        <f>[1]!b_dq_pctchange($A7126,日期设置!$B$2,1)/100</f>
        <v>0</v>
      </c>
      <c r="I7126" s="26">
        <f>[1]!b_pq_pctchange(A7126,日期设置!$B$4,日期设置!$B$2,1)</f>
        <v>0</v>
      </c>
      <c r="J7126" s="26">
        <f>[1]!b_pq_pctchange(A7126,日期设置!$C$4,日期设置!$B$2,1)</f>
        <v>0</v>
      </c>
      <c r="K7126" s="52">
        <f>[1]!b_dq_amount($A7126,日期设置!B$2,2,10000)</f>
        <v>0</v>
      </c>
      <c r="L7126" s="26">
        <f>[1]!b_info_latestpar(A7126,日期设置!$B$2)</f>
        <v>100</v>
      </c>
      <c r="M7126" s="6">
        <f>[1]!b_info_outstandingbalance($A7126,日期设置!B$2)</f>
        <v>5</v>
      </c>
      <c r="N7126" s="7" t="str">
        <f>[1]!b_info_latestissurercreditrating2(A7126,日期设置!$B$2,"102","1")</f>
        <v>AAA</v>
      </c>
      <c r="O7126" s="8">
        <v>6.8</v>
      </c>
      <c r="P7126" s="9">
        <f>[1]!b_info_repurchasedate(A7126)</f>
        <v>0</v>
      </c>
      <c r="Q7126" s="8" t="s">
        <v>16552</v>
      </c>
      <c r="R7126" s="2" t="str">
        <f>IF((--IF(P7126=0,Q7126,P7126))&gt;(--日期设置!$B$2),IF(P7126=0,Q7126,P7126),Q7126)</f>
        <v>2021-08-23</v>
      </c>
      <c r="S7126" s="2" t="s">
        <v>18298</v>
      </c>
      <c r="T7126" s="8">
        <f>[1]!b_anal_ptmyear($A7126,日期设置!$B$2)</f>
        <v>0.42191780821917807</v>
      </c>
      <c r="U7126" s="8">
        <f>[1]!b_anal_termifexercise($A7126,日期设置!B$2)</f>
        <v>0.42191780821917807</v>
      </c>
      <c r="V7126" s="10">
        <f>[1]!b_dq_dirtyprice(A7126,日期设置!$B$2)</f>
        <v>105.33499999999999</v>
      </c>
      <c r="W7126" s="11">
        <f>IF(U7126=0,ROUNDUP((Q7126-日期设置!$B$2)/365,0),ROUNDUP((R7126-日期设置!$B$2)/365,0))</f>
        <v>1</v>
      </c>
      <c r="X7126" s="18">
        <f>_xlfn.IFNA(VLOOKUP(A7126,过往入选债券!A:D,4,0),2)</f>
        <v>2</v>
      </c>
      <c r="Y7126">
        <f>_xlfn.IFNA(VLOOKUP(C7126,[2]Sheet1!$A:$A,1,0),3)</f>
        <v>3</v>
      </c>
    </row>
    <row r="7127" spans="1:25" hidden="1" x14ac:dyDescent="0.2">
      <c r="A7127" s="21" t="s">
        <v>5129</v>
      </c>
      <c r="B7127" s="21" t="s">
        <v>5130</v>
      </c>
      <c r="C7127" s="37" t="s">
        <v>5131</v>
      </c>
      <c r="D7127" s="26" t="str">
        <f>[1]!b_calc_yield(A7127,日期设置!$B$2,F7127,1,R7127,1,O7127,L7127,S7127,)</f>
        <v>Fetching...</v>
      </c>
      <c r="E7127" s="26">
        <f t="shared" si="222"/>
        <v>1.4176310198334985</v>
      </c>
      <c r="F7127" s="18">
        <f>[1]!b_dq_cleanprice($A7127,日期设置!B$2)</f>
        <v>100.0338</v>
      </c>
      <c r="G7127" s="18" t="str">
        <f t="shared" si="223"/>
        <v>0.43 + 0</v>
      </c>
      <c r="H7127" s="27">
        <f>[1]!b_dq_pctchange($A7127,日期设置!$B$2,1)/100</f>
        <v>0</v>
      </c>
      <c r="I7127" s="26">
        <f>[1]!b_pq_pctchange(A7127,日期设置!$B$4,日期设置!$B$2,1)</f>
        <v>0</v>
      </c>
      <c r="J7127" s="26">
        <f>[1]!b_pq_pctchange(A7127,日期设置!$C$4,日期设置!$B$2,1)</f>
        <v>0</v>
      </c>
      <c r="K7127" s="52">
        <f>[1]!b_dq_amount($A7127,日期设置!B$2,2,10000)</f>
        <v>0</v>
      </c>
      <c r="L7127" s="26">
        <f>[1]!b_info_latestpar(A7127,日期设置!$B$2)</f>
        <v>100</v>
      </c>
      <c r="M7127" s="6">
        <f>[1]!b_info_outstandingbalance($A7127,日期设置!B$2)</f>
        <v>5</v>
      </c>
      <c r="N7127" s="7" t="str">
        <f>[1]!b_info_latestissurercreditrating2(A7127,日期设置!$B$2,"102","1")</f>
        <v>AA+</v>
      </c>
      <c r="O7127" s="8">
        <v>3.44</v>
      </c>
      <c r="P7127" s="9">
        <f>[1]!b_info_repurchasedate(A7127)</f>
        <v>0</v>
      </c>
      <c r="Q7127" s="8" t="s">
        <v>16109</v>
      </c>
      <c r="R7127" s="2" t="str">
        <f>IF((--IF(P7127=0,Q7127,P7127))&gt;(--日期设置!$B$2),IF(P7127=0,Q7127,P7127),Q7127)</f>
        <v>2021-08-26</v>
      </c>
      <c r="S7127" s="2" t="s">
        <v>17894</v>
      </c>
      <c r="T7127" s="8">
        <f>[1]!b_anal_ptmyear($A7127,日期设置!$B$2)</f>
        <v>0.43013698630136987</v>
      </c>
      <c r="U7127" s="8">
        <f>[1]!b_anal_termifexercise($A7127,日期设置!B$2)</f>
        <v>0</v>
      </c>
      <c r="V7127" s="10">
        <f>[1]!b_dq_dirtyprice(A7127,日期设置!$B$2)</f>
        <v>101.9941</v>
      </c>
      <c r="W7127" s="11">
        <f>IF(U7127=0,ROUNDUP((Q7127-日期设置!$B$2)/365,0),ROUNDUP((R7127-日期设置!$B$2)/365,0))</f>
        <v>1</v>
      </c>
      <c r="X7127" s="18">
        <f>_xlfn.IFNA(VLOOKUP(A7127,过往入选债券!A:D,4,0),2)</f>
        <v>2</v>
      </c>
      <c r="Y7127">
        <f>_xlfn.IFNA(VLOOKUP(C7127,[2]Sheet1!$A:$A,1,0),3)</f>
        <v>3</v>
      </c>
    </row>
    <row r="7128" spans="1:25" hidden="1" x14ac:dyDescent="0.2">
      <c r="A7128" s="21" t="s">
        <v>12790</v>
      </c>
      <c r="B7128" s="21" t="s">
        <v>12791</v>
      </c>
      <c r="C7128" s="37" t="s">
        <v>10855</v>
      </c>
      <c r="D7128" s="26" t="str">
        <f>[1]!b_calc_yield(A7128,日期设置!$B$2,F7128,1,R7128,1,O7128,L7128,S7128,)</f>
        <v>Fetching...</v>
      </c>
      <c r="E7128" s="26">
        <f t="shared" si="222"/>
        <v>18.158244449200424</v>
      </c>
      <c r="F7128" s="18">
        <f>[1]!b_dq_cleanprice($A7128,日期设置!B$2)</f>
        <v>39.933399999999999</v>
      </c>
      <c r="G7128" s="18" t="str">
        <f t="shared" si="223"/>
        <v>1.83 + 0</v>
      </c>
      <c r="H7128" s="27">
        <f>[1]!b_dq_pctchange($A7128,日期设置!$B$2,1)/100</f>
        <v>0</v>
      </c>
      <c r="I7128" s="26">
        <f>[1]!b_pq_pctchange(A7128,日期设置!$B$4,日期设置!$B$2,1)</f>
        <v>0</v>
      </c>
      <c r="J7128" s="26">
        <f>[1]!b_pq_pctchange(A7128,日期设置!$C$4,日期设置!$B$2,1)</f>
        <v>0</v>
      </c>
      <c r="K7128" s="52">
        <f>[1]!b_dq_amount($A7128,日期设置!B$2,2,10000)</f>
        <v>0</v>
      </c>
      <c r="L7128" s="26">
        <f>[1]!b_info_latestpar(A7128,日期设置!$B$2)</f>
        <v>40</v>
      </c>
      <c r="M7128" s="6">
        <f>[1]!b_info_outstandingbalance($A7128,日期设置!B$2)</f>
        <v>8</v>
      </c>
      <c r="N7128" s="7" t="str">
        <f>[1]!b_info_latestissurercreditrating2(A7128,日期设置!$B$2,"102","1")</f>
        <v>AA</v>
      </c>
      <c r="O7128" s="8">
        <v>3.74</v>
      </c>
      <c r="P7128" s="9">
        <f>[1]!b_info_repurchasedate(A7128)</f>
        <v>0</v>
      </c>
      <c r="Q7128" s="8" t="s">
        <v>16503</v>
      </c>
      <c r="R7128" s="2" t="str">
        <f>IF((--IF(P7128=0,Q7128,P7128))&gt;(--日期设置!$B$2),IF(P7128=0,Q7128,P7128),Q7128)</f>
        <v>2023-01-20</v>
      </c>
      <c r="S7128" s="2" t="s">
        <v>18712</v>
      </c>
      <c r="T7128" s="8">
        <f>[1]!b_anal_ptmyear($A7128,日期设置!$B$2)</f>
        <v>1.8328767123287673</v>
      </c>
      <c r="U7128" s="8">
        <f>[1]!b_anal_termifexercise($A7128,日期设置!B$2)</f>
        <v>0</v>
      </c>
      <c r="V7128" s="10">
        <f>[1]!b_dq_dirtyprice(A7128,日期设置!$B$2)</f>
        <v>40.183399999999999</v>
      </c>
      <c r="W7128" s="11">
        <f>IF(U7128=0,ROUNDUP((Q7128-日期设置!$B$2)/365,0),ROUNDUP((R7128-日期设置!$B$2)/365,0))</f>
        <v>2</v>
      </c>
      <c r="X7128" s="18">
        <f>_xlfn.IFNA(VLOOKUP(A7128,过往入选债券!A:D,4,0),2)</f>
        <v>2</v>
      </c>
      <c r="Y7128">
        <f>_xlfn.IFNA(VLOOKUP(C7128,[2]Sheet1!$A:$A,1,0),3)</f>
        <v>3</v>
      </c>
    </row>
    <row r="7129" spans="1:25" hidden="1" x14ac:dyDescent="0.2">
      <c r="A7129" s="21" t="s">
        <v>2011</v>
      </c>
      <c r="B7129" s="21" t="s">
        <v>2012</v>
      </c>
      <c r="C7129" s="37" t="s">
        <v>1786</v>
      </c>
      <c r="D7129" s="26" t="str">
        <f>[1]!b_calc_yield(A7129,日期设置!$B$2,F7129,1,R7129,1,O7129,L7129,S7129,)</f>
        <v>Fetching...</v>
      </c>
      <c r="E7129" s="26">
        <f t="shared" si="222"/>
        <v>1.3264660459695543</v>
      </c>
      <c r="F7129" s="18">
        <f>[1]!b_dq_cleanprice($A7129,日期设置!B$2)</f>
        <v>100.7833</v>
      </c>
      <c r="G7129" s="18" t="str">
        <f t="shared" si="223"/>
        <v>0.40 + 0</v>
      </c>
      <c r="H7129" s="27">
        <f>[1]!b_dq_pctchange($A7129,日期设置!$B$2,1)/100</f>
        <v>0</v>
      </c>
      <c r="I7129" s="26">
        <f>[1]!b_pq_pctchange(A7129,日期设置!$B$4,日期设置!$B$2,1)</f>
        <v>1.2999874963029089E-2</v>
      </c>
      <c r="J7129" s="26">
        <f>[1]!b_pq_pctchange(A7129,日期设置!$C$4,日期设置!$B$2,1)</f>
        <v>-0.17155903780341875</v>
      </c>
      <c r="K7129" s="52">
        <f>[1]!b_dq_amount($A7129,日期设置!B$2,2,10000)</f>
        <v>0</v>
      </c>
      <c r="L7129" s="26">
        <f>[1]!b_info_latestpar(A7129,日期设置!$B$2)</f>
        <v>100</v>
      </c>
      <c r="M7129" s="6">
        <f>[1]!b_info_outstandingbalance($A7129,日期设置!B$2)</f>
        <v>15</v>
      </c>
      <c r="N7129" s="7">
        <f>[1]!b_info_latestissurercreditrating2(A7129,日期设置!$B$2,"102","1")</f>
        <v>0</v>
      </c>
      <c r="O7129" s="8">
        <v>5.37</v>
      </c>
      <c r="P7129" s="9">
        <f>[1]!b_info_repurchasedate(A7129)</f>
        <v>0</v>
      </c>
      <c r="Q7129" s="8" t="s">
        <v>16757</v>
      </c>
      <c r="R7129" s="2" t="str">
        <f>IF((--IF(P7129=0,Q7129,P7129))&gt;(--日期设置!$B$2),IF(P7129=0,Q7129,P7129),Q7129)</f>
        <v>2021-08-16</v>
      </c>
      <c r="S7129" s="2" t="s">
        <v>18026</v>
      </c>
      <c r="T7129" s="8">
        <f>[1]!b_anal_ptmyear($A7129,日期设置!$B$2)</f>
        <v>0.40273972602739727</v>
      </c>
      <c r="U7129" s="8">
        <f>[1]!b_anal_termifexercise($A7129,日期设置!B$2)</f>
        <v>0</v>
      </c>
      <c r="V7129" s="10">
        <f>[1]!b_dq_dirtyprice(A7129,日期设置!$B$2)</f>
        <v>103.9906</v>
      </c>
      <c r="W7129" s="11">
        <f>IF(U7129=0,ROUNDUP((Q7129-日期设置!$B$2)/365,0),ROUNDUP((R7129-日期设置!$B$2)/365,0))</f>
        <v>1</v>
      </c>
      <c r="X7129" s="18">
        <f>_xlfn.IFNA(VLOOKUP(A7129,过往入选债券!A:D,4,0),2)</f>
        <v>2</v>
      </c>
      <c r="Y7129" t="str">
        <f>_xlfn.IFNA(VLOOKUP(C7129,[2]Sheet1!$A:$A,1,0),3)</f>
        <v>陕西煤业化工集团有限责任公司</v>
      </c>
    </row>
    <row r="7130" spans="1:25" hidden="1" x14ac:dyDescent="0.2">
      <c r="A7130" s="21" t="s">
        <v>8380</v>
      </c>
      <c r="B7130" s="21" t="s">
        <v>8381</v>
      </c>
      <c r="C7130" s="37" t="s">
        <v>8382</v>
      </c>
      <c r="D7130" s="26" t="str">
        <f>[1]!b_calc_yield(A7130,日期设置!$B$2,F7130,1,R7130,1,O7130,L7130,S7130,)</f>
        <v>Fetching...</v>
      </c>
      <c r="E7130" s="26">
        <f t="shared" si="222"/>
        <v>3.3939523714840769</v>
      </c>
      <c r="F7130" s="18">
        <f>[1]!b_dq_cleanprice($A7130,日期设置!B$2)</f>
        <v>100.8091</v>
      </c>
      <c r="G7130" s="18" t="str">
        <f t="shared" si="223"/>
        <v>3.06 + 1.06</v>
      </c>
      <c r="H7130" s="27">
        <f>[1]!b_dq_pctchange($A7130,日期设置!$B$2,1)/100</f>
        <v>0</v>
      </c>
      <c r="I7130" s="26">
        <f>[1]!b_pq_pctchange(A7130,日期设置!$B$4,日期设置!$B$2,1)</f>
        <v>0</v>
      </c>
      <c r="J7130" s="26">
        <f>[1]!b_pq_pctchange(A7130,日期设置!$C$4,日期设置!$B$2,1)</f>
        <v>0</v>
      </c>
      <c r="K7130" s="52">
        <f>[1]!b_dq_amount($A7130,日期设置!B$2,2,10000)</f>
        <v>0</v>
      </c>
      <c r="L7130" s="26">
        <f>[1]!b_info_latestpar(A7130,日期设置!$B$2)</f>
        <v>100</v>
      </c>
      <c r="M7130" s="6">
        <f>[1]!b_info_outstandingbalance($A7130,日期设置!B$2)</f>
        <v>10</v>
      </c>
      <c r="N7130" s="7" t="str">
        <f>[1]!b_info_latestissurercreditrating2(A7130,日期设置!$B$2,"102","1")</f>
        <v>AAA</v>
      </c>
      <c r="O7130" s="8">
        <v>4.08</v>
      </c>
      <c r="P7130" s="9" t="str">
        <f>[1]!b_info_repurchasedate(A7130)</f>
        <v>2022-04-16</v>
      </c>
      <c r="Q7130" s="8" t="s">
        <v>17236</v>
      </c>
      <c r="R7130" s="2" t="str">
        <f>IF((--IF(P7130=0,Q7130,P7130))&gt;(--日期设置!$B$2),IF(P7130=0,Q7130,P7130),Q7130)</f>
        <v>2022-04-16</v>
      </c>
      <c r="S7130" s="2" t="s">
        <v>18766</v>
      </c>
      <c r="T7130" s="8">
        <f>[1]!b_anal_ptmyear($A7130,日期设置!$B$2)</f>
        <v>3.0684931506849313</v>
      </c>
      <c r="U7130" s="8">
        <f>[1]!b_anal_termifexercise($A7130,日期设置!B$2)</f>
        <v>1.0684931506849316</v>
      </c>
      <c r="V7130" s="10">
        <f>[1]!b_dq_dirtyprice(A7130,日期设置!$B$2)</f>
        <v>104.6096</v>
      </c>
      <c r="W7130" s="11">
        <f>IF(U7130=0,ROUNDUP((Q7130-日期设置!$B$2)/365,0),ROUNDUP((R7130-日期设置!$B$2)/365,0))</f>
        <v>2</v>
      </c>
      <c r="X7130" s="18">
        <f>_xlfn.IFNA(VLOOKUP(A7130,过往入选债券!A:D,4,0),2)</f>
        <v>2</v>
      </c>
      <c r="Y7130">
        <f>_xlfn.IFNA(VLOOKUP(C7130,[2]Sheet1!$A:$A,1,0),3)</f>
        <v>3</v>
      </c>
    </row>
    <row r="7131" spans="1:25" hidden="1" x14ac:dyDescent="0.2">
      <c r="A7131" s="21" t="s">
        <v>6962</v>
      </c>
      <c r="B7131" s="21" t="s">
        <v>6963</v>
      </c>
      <c r="C7131" s="37" t="s">
        <v>203</v>
      </c>
      <c r="D7131" s="26" t="str">
        <f>[1]!b_calc_yield(A7131,日期设置!$B$2,F7131,1,R7131,1,O7131,L7131,S7131,)</f>
        <v>Fetching...</v>
      </c>
      <c r="E7131" s="26">
        <f t="shared" si="222"/>
        <v>1.3980907875117188</v>
      </c>
      <c r="F7131" s="18">
        <f>[1]!b_dq_cleanprice($A7131,日期设置!B$2)</f>
        <v>100.8974</v>
      </c>
      <c r="G7131" s="18" t="str">
        <f t="shared" si="223"/>
        <v>0.42 + 0</v>
      </c>
      <c r="H7131" s="27">
        <f>[1]!b_dq_pctchange($A7131,日期设置!$B$2,1)/100</f>
        <v>0</v>
      </c>
      <c r="I7131" s="26">
        <f>[1]!b_pq_pctchange(A7131,日期设置!$B$4,日期设置!$B$2,1)</f>
        <v>0</v>
      </c>
      <c r="J7131" s="26">
        <f>[1]!b_pq_pctchange(A7131,日期设置!$C$4,日期设置!$B$2,1)</f>
        <v>0</v>
      </c>
      <c r="K7131" s="52">
        <f>[1]!b_dq_amount($A7131,日期设置!B$2,2,10000)</f>
        <v>0</v>
      </c>
      <c r="L7131" s="26">
        <f>[1]!b_info_latestpar(A7131,日期设置!$B$2)</f>
        <v>100</v>
      </c>
      <c r="M7131" s="6">
        <f>[1]!b_info_outstandingbalance($A7131,日期设置!B$2)</f>
        <v>10</v>
      </c>
      <c r="N7131" s="7" t="str">
        <f>[1]!b_info_latestissurercreditrating2(A7131,日期设置!$B$2,"102","1")</f>
        <v>AAA</v>
      </c>
      <c r="O7131" s="8">
        <v>5.54</v>
      </c>
      <c r="P7131" s="9">
        <f>[1]!b_info_repurchasedate(A7131)</f>
        <v>0</v>
      </c>
      <c r="Q7131" s="8" t="s">
        <v>16977</v>
      </c>
      <c r="R7131" s="2" t="str">
        <f>IF((--IF(P7131=0,Q7131,P7131))&gt;(--日期设置!$B$2),IF(P7131=0,Q7131,P7131),Q7131)</f>
        <v>2021-08-24</v>
      </c>
      <c r="S7131" s="2" t="s">
        <v>18456</v>
      </c>
      <c r="T7131" s="8">
        <f>[1]!b_anal_ptmyear($A7131,日期设置!$B$2)</f>
        <v>0.42465753424657532</v>
      </c>
      <c r="U7131" s="8">
        <f>[1]!b_anal_termifexercise($A7131,日期设置!B$2)</f>
        <v>0</v>
      </c>
      <c r="V7131" s="10">
        <f>[1]!b_dq_dirtyprice(A7131,日期设置!$B$2)</f>
        <v>104.0848</v>
      </c>
      <c r="W7131" s="11">
        <f>IF(U7131=0,ROUNDUP((Q7131-日期设置!$B$2)/365,0),ROUNDUP((R7131-日期设置!$B$2)/365,0))</f>
        <v>1</v>
      </c>
      <c r="X7131" s="18">
        <f>_xlfn.IFNA(VLOOKUP(A7131,过往入选债券!A:D,4,0),2)</f>
        <v>2</v>
      </c>
      <c r="Y7131">
        <f>_xlfn.IFNA(VLOOKUP(C7131,[2]Sheet1!$A:$A,1,0),3)</f>
        <v>3</v>
      </c>
    </row>
    <row r="7132" spans="1:25" hidden="1" x14ac:dyDescent="0.2">
      <c r="A7132" s="21" t="s">
        <v>5641</v>
      </c>
      <c r="B7132" s="21" t="s">
        <v>5642</v>
      </c>
      <c r="C7132" s="37" t="s">
        <v>271</v>
      </c>
      <c r="D7132" s="26" t="str">
        <f>[1]!b_calc_yield(A7132,日期设置!$B$2,F7132,1,R7132,1,O7132,L7132,S7132,)</f>
        <v>Fetching...</v>
      </c>
      <c r="E7132" s="26">
        <f t="shared" si="222"/>
        <v>3.3960900353500634</v>
      </c>
      <c r="F7132" s="18">
        <f>[1]!b_dq_cleanprice($A7132,日期设置!B$2)</f>
        <v>101.6998</v>
      </c>
      <c r="G7132" s="18" t="str">
        <f t="shared" si="223"/>
        <v>1.07 + 0</v>
      </c>
      <c r="H7132" s="27">
        <f>[1]!b_dq_pctchange($A7132,日期设置!$B$2,1)/100</f>
        <v>0</v>
      </c>
      <c r="I7132" s="26">
        <f>[1]!b_pq_pctchange(A7132,日期设置!$B$4,日期设置!$B$2,1)</f>
        <v>0.11064364281396495</v>
      </c>
      <c r="J7132" s="26">
        <f>[1]!b_pq_pctchange(A7132,日期设置!$C$4,日期设置!$B$2,1)</f>
        <v>9.5568326432267578E-2</v>
      </c>
      <c r="K7132" s="52">
        <f>[1]!b_dq_amount($A7132,日期设置!B$2,2,10000)</f>
        <v>0</v>
      </c>
      <c r="L7132" s="26">
        <f>[1]!b_info_latestpar(A7132,日期设置!$B$2)</f>
        <v>100</v>
      </c>
      <c r="M7132" s="6">
        <f>[1]!b_info_outstandingbalance($A7132,日期设置!B$2)</f>
        <v>30</v>
      </c>
      <c r="N7132" s="7" t="str">
        <f>[1]!b_info_latestissurercreditrating2(A7132,日期设置!$B$2,"102","1")</f>
        <v>AAA</v>
      </c>
      <c r="O7132" s="8">
        <v>4.93</v>
      </c>
      <c r="P7132" s="9">
        <f>[1]!b_info_repurchasedate(A7132)</f>
        <v>0</v>
      </c>
      <c r="Q7132" s="8" t="s">
        <v>16176</v>
      </c>
      <c r="R7132" s="2" t="str">
        <f>IF((--IF(P7132=0,Q7132,P7132))&gt;(--日期设置!$B$2),IF(P7132=0,Q7132,P7132),Q7132)</f>
        <v>2022-04-19</v>
      </c>
      <c r="S7132" s="2" t="s">
        <v>18695</v>
      </c>
      <c r="T7132" s="8">
        <f>[1]!b_anal_ptmyear($A7132,日期设置!$B$2)</f>
        <v>1.0767123287671232</v>
      </c>
      <c r="U7132" s="8">
        <f>[1]!b_anal_termifexercise($A7132,日期设置!B$2)</f>
        <v>0</v>
      </c>
      <c r="V7132" s="10">
        <f>[1]!b_dq_dirtyprice(A7132,日期设置!$B$2)</f>
        <v>106.2516</v>
      </c>
      <c r="W7132" s="11">
        <f>IF(U7132=0,ROUNDUP((Q7132-日期设置!$B$2)/365,0),ROUNDUP((R7132-日期设置!$B$2)/365,0))</f>
        <v>2</v>
      </c>
      <c r="X7132" s="18">
        <f>_xlfn.IFNA(VLOOKUP(A7132,过往入选债券!A:D,4,0),2)</f>
        <v>2</v>
      </c>
      <c r="Y7132" s="45">
        <f>_xlfn.IFNA(VLOOKUP(C7132,[2]Sheet1!$A:$A,1,0),3)</f>
        <v>3</v>
      </c>
    </row>
    <row r="7133" spans="1:25" hidden="1" x14ac:dyDescent="0.2">
      <c r="A7133" s="21" t="s">
        <v>7774</v>
      </c>
      <c r="B7133" s="21" t="s">
        <v>7775</v>
      </c>
      <c r="C7133" s="37" t="s">
        <v>210</v>
      </c>
      <c r="D7133" s="26" t="str">
        <f>[1]!b_calc_yield(A7133,日期设置!$B$2,F7133,1,R7133,1,O7133,L7133,S7133,)</f>
        <v>Fetching...</v>
      </c>
      <c r="E7133" s="26">
        <f t="shared" si="222"/>
        <v>2.5335458808598998</v>
      </c>
      <c r="F7133" s="18">
        <f>[1]!b_dq_cleanprice($A7133,日期设置!B$2)</f>
        <v>102</v>
      </c>
      <c r="G7133" s="18" t="str">
        <f t="shared" si="223"/>
        <v>0.76 + 0.76</v>
      </c>
      <c r="H7133" s="27">
        <f>[1]!b_dq_pctchange($A7133,日期设置!$B$2,1)/100</f>
        <v>0</v>
      </c>
      <c r="I7133" s="26">
        <f>[1]!b_pq_pctchange(A7133,日期设置!$B$4,日期设置!$B$2,1)</f>
        <v>0</v>
      </c>
      <c r="J7133" s="26">
        <f>[1]!b_pq_pctchange(A7133,日期设置!$C$4,日期设置!$B$2,1)</f>
        <v>0.33415207312981904</v>
      </c>
      <c r="K7133" s="52">
        <f>[1]!b_dq_amount($A7133,日期设置!B$2,2,10000)</f>
        <v>0</v>
      </c>
      <c r="L7133" s="26">
        <f>[1]!b_info_latestpar(A7133,日期设置!$B$2)</f>
        <v>100</v>
      </c>
      <c r="M7133" s="6">
        <f>[1]!b_info_outstandingbalance($A7133,日期设置!B$2)</f>
        <v>20</v>
      </c>
      <c r="N7133" s="7" t="str">
        <f>[1]!b_info_latestissurercreditrating2(A7133,日期设置!$B$2,"102","1")</f>
        <v>AAA</v>
      </c>
      <c r="O7133" s="8">
        <v>6</v>
      </c>
      <c r="P7133" s="9">
        <f>[1]!b_info_repurchasedate(A7133)</f>
        <v>0</v>
      </c>
      <c r="Q7133" s="8" t="s">
        <v>16622</v>
      </c>
      <c r="R7133" s="2" t="str">
        <f>IF((--IF(P7133=0,Q7133,P7133))&gt;(--日期设置!$B$2),IF(P7133=0,Q7133,P7133),Q7133)</f>
        <v>2021-12-28</v>
      </c>
      <c r="S7133" s="2" t="s">
        <v>18119</v>
      </c>
      <c r="T7133" s="8">
        <f>[1]!b_anal_ptmyear($A7133,日期设置!$B$2)</f>
        <v>0.76986301369863008</v>
      </c>
      <c r="U7133" s="8">
        <f>[1]!b_anal_termifexercise($A7133,日期设置!B$2)</f>
        <v>0.76986301369863008</v>
      </c>
      <c r="V7133" s="10">
        <f>[1]!b_dq_dirtyprice(A7133,日期设置!$B$2)</f>
        <v>103.38079999999999</v>
      </c>
      <c r="W7133" s="11">
        <f>IF(U7133=0,ROUNDUP((Q7133-日期设置!$B$2)/365,0),ROUNDUP((R7133-日期设置!$B$2)/365,0))</f>
        <v>1</v>
      </c>
      <c r="X7133" s="18">
        <f>_xlfn.IFNA(VLOOKUP(A7133,过往入选债券!A:D,4,0),2)</f>
        <v>2</v>
      </c>
      <c r="Y7133">
        <f>_xlfn.IFNA(VLOOKUP(C7133,[2]Sheet1!$A:$A,1,0),3)</f>
        <v>3</v>
      </c>
    </row>
    <row r="7134" spans="1:25" hidden="1" x14ac:dyDescent="0.2">
      <c r="A7134" s="21" t="s">
        <v>9674</v>
      </c>
      <c r="B7134" s="21" t="s">
        <v>9675</v>
      </c>
      <c r="C7134" s="37" t="s">
        <v>150</v>
      </c>
      <c r="D7134" s="26" t="str">
        <f>[1]!b_calc_yield(A7134,日期设置!$B$2,F7134,1,R7134,1,O7134,L7134,S7134,)</f>
        <v>Fetching...</v>
      </c>
      <c r="E7134" s="26">
        <f t="shared" si="222"/>
        <v>5.6386010439440026</v>
      </c>
      <c r="F7134" s="18">
        <f>[1]!b_dq_cleanprice($A7134,日期设置!B$2)</f>
        <v>100.3232</v>
      </c>
      <c r="G7134" s="18" t="str">
        <f t="shared" si="223"/>
        <v>1.72 + 0</v>
      </c>
      <c r="H7134" s="27">
        <f>[1]!b_dq_pctchange($A7134,日期设置!$B$2,1)/100</f>
        <v>0</v>
      </c>
      <c r="I7134" s="26">
        <f>[1]!b_pq_pctchange(A7134,日期设置!$B$4,日期设置!$B$2,1)</f>
        <v>3.5885310547548246E-3</v>
      </c>
      <c r="J7134" s="26">
        <f>[1]!b_pq_pctchange(A7134,日期设置!$C$4,日期设置!$B$2,1)</f>
        <v>0.25462583592822813</v>
      </c>
      <c r="K7134" s="52">
        <f>[1]!b_dq_amount($A7134,日期设置!B$2,2,10000)</f>
        <v>0</v>
      </c>
      <c r="L7134" s="26">
        <f>[1]!b_info_latestpar(A7134,日期设置!$B$2)</f>
        <v>100</v>
      </c>
      <c r="M7134" s="6">
        <f>[1]!b_info_outstandingbalance($A7134,日期设置!B$2)</f>
        <v>20</v>
      </c>
      <c r="N7134" s="7" t="str">
        <f>[1]!b_info_latestissurercreditrating2(A7134,日期设置!$B$2,"102","1")</f>
        <v>AAA</v>
      </c>
      <c r="O7134" s="8">
        <v>3.49</v>
      </c>
      <c r="P7134" s="9">
        <f>[1]!b_info_repurchasedate(A7134)</f>
        <v>0</v>
      </c>
      <c r="Q7134" s="8" t="s">
        <v>16166</v>
      </c>
      <c r="R7134" s="2" t="str">
        <f>IF((--IF(P7134=0,Q7134,P7134))&gt;(--日期设置!$B$2),IF(P7134=0,Q7134,P7134),Q7134)</f>
        <v>2022-12-13</v>
      </c>
      <c r="S7134" s="2" t="s">
        <v>17955</v>
      </c>
      <c r="T7134" s="8">
        <f>[1]!b_anal_ptmyear($A7134,日期设置!$B$2)</f>
        <v>1.7287671232876711</v>
      </c>
      <c r="U7134" s="8">
        <f>[1]!b_anal_termifexercise($A7134,日期设置!B$2)</f>
        <v>0</v>
      </c>
      <c r="V7134" s="10">
        <f>[1]!b_dq_dirtyprice(A7134,日期设置!$B$2)</f>
        <v>101.2698</v>
      </c>
      <c r="W7134" s="11">
        <f>IF(U7134=0,ROUNDUP((Q7134-日期设置!$B$2)/365,0),ROUNDUP((R7134-日期设置!$B$2)/365,0))</f>
        <v>2</v>
      </c>
      <c r="X7134" s="18">
        <f>_xlfn.IFNA(VLOOKUP(A7134,过往入选债券!A:D,4,0),2)</f>
        <v>2</v>
      </c>
      <c r="Y7134" s="45">
        <f>_xlfn.IFNA(VLOOKUP(C7134,[2]Sheet1!$A:$A,1,0),3)</f>
        <v>3</v>
      </c>
    </row>
    <row r="7135" spans="1:25" hidden="1" x14ac:dyDescent="0.2">
      <c r="A7135" s="21" t="s">
        <v>6820</v>
      </c>
      <c r="B7135" s="21" t="s">
        <v>6821</v>
      </c>
      <c r="C7135" s="37" t="s">
        <v>4794</v>
      </c>
      <c r="D7135" s="26" t="str">
        <f>[1]!b_calc_yield(A7135,日期设置!$B$2,F7135,1,R7135,1,O7135,L7135,S7135,)</f>
        <v>Fetching...</v>
      </c>
      <c r="E7135" s="26">
        <f t="shared" si="222"/>
        <v>0.3693630453173169</v>
      </c>
      <c r="F7135" s="18">
        <f>[1]!b_dq_cleanprice($A7135,日期设置!B$2)</f>
        <v>100.27849999999999</v>
      </c>
      <c r="G7135" s="18" t="str">
        <f t="shared" si="223"/>
        <v>2.11 + 0.12</v>
      </c>
      <c r="H7135" s="27">
        <f>[1]!b_dq_pctchange($A7135,日期设置!$B$2,1)/100</f>
        <v>0</v>
      </c>
      <c r="I7135" s="26">
        <f>[1]!b_pq_pctchange(A7135,日期设置!$B$4,日期设置!$B$2,1)</f>
        <v>-0.1746074567538049</v>
      </c>
      <c r="J7135" s="26">
        <f>[1]!b_pq_pctchange(A7135,日期设置!$C$4,日期设置!$B$2,1)</f>
        <v>-0.1746074567538049</v>
      </c>
      <c r="K7135" s="52">
        <f>[1]!b_dq_amount($A7135,日期设置!B$2,2,10000)</f>
        <v>0</v>
      </c>
      <c r="L7135" s="26">
        <f>[1]!b_info_latestpar(A7135,日期设置!$B$2)</f>
        <v>100</v>
      </c>
      <c r="M7135" s="6">
        <f>[1]!b_info_outstandingbalance($A7135,日期设置!B$2)</f>
        <v>6</v>
      </c>
      <c r="N7135" s="7" t="str">
        <f>[1]!b_info_latestissurercreditrating2(A7135,日期设置!$B$2,"102","1")</f>
        <v>AA</v>
      </c>
      <c r="O7135" s="8">
        <v>5.95</v>
      </c>
      <c r="P7135" s="9" t="str">
        <f>[1]!b_info_repurchasedate(A7135)</f>
        <v>2021-05-06</v>
      </c>
      <c r="Q7135" s="8" t="s">
        <v>17041</v>
      </c>
      <c r="R7135" s="2" t="str">
        <f>IF((--IF(P7135=0,Q7135,P7135))&gt;(--日期设置!$B$2),IF(P7135=0,Q7135,P7135),Q7135)</f>
        <v>2021-05-06</v>
      </c>
      <c r="S7135" s="2" t="s">
        <v>17810</v>
      </c>
      <c r="T7135" s="8">
        <f>[1]!b_anal_ptmyear($A7135,日期设置!$B$2)</f>
        <v>2.1123287671232878</v>
      </c>
      <c r="U7135" s="8">
        <f>[1]!b_anal_termifexercise($A7135,日期设置!B$2)</f>
        <v>0.12328767123287671</v>
      </c>
      <c r="V7135" s="10">
        <f>[1]!b_dq_dirtyprice(A7135,日期设置!$B$2)</f>
        <v>105.56010000000001</v>
      </c>
      <c r="W7135" s="11">
        <f>IF(U7135=0,ROUNDUP((Q7135-日期设置!$B$2)/365,0),ROUNDUP((R7135-日期设置!$B$2)/365,0))</f>
        <v>1</v>
      </c>
      <c r="X7135" s="18">
        <f>_xlfn.IFNA(VLOOKUP(A7135,过往入选债券!A:D,4,0),2)</f>
        <v>2</v>
      </c>
      <c r="Y7135">
        <f>_xlfn.IFNA(VLOOKUP(C7135,[2]Sheet1!$A:$A,1,0),3)</f>
        <v>3</v>
      </c>
    </row>
    <row r="7136" spans="1:25" hidden="1" x14ac:dyDescent="0.2">
      <c r="A7136" s="21" t="s">
        <v>7671</v>
      </c>
      <c r="B7136" s="21" t="s">
        <v>7672</v>
      </c>
      <c r="C7136" s="37" t="s">
        <v>7673</v>
      </c>
      <c r="D7136" s="26" t="str">
        <f>[1]!b_calc_yield(A7136,日期设置!$B$2,F7136,1,R7136,1,O7136,L7136,S7136,)</f>
        <v>Fetching...</v>
      </c>
      <c r="E7136" s="26">
        <f t="shared" si="222"/>
        <v>2.3676791946321885</v>
      </c>
      <c r="F7136" s="18">
        <f>[1]!b_dq_cleanprice($A7136,日期设置!B$2)</f>
        <v>101.1602</v>
      </c>
      <c r="G7136" s="18" t="str">
        <f t="shared" si="223"/>
        <v>0.72 + 0</v>
      </c>
      <c r="H7136" s="27">
        <f>[1]!b_dq_pctchange($A7136,日期设置!$B$2,1)/100</f>
        <v>0</v>
      </c>
      <c r="I7136" s="26">
        <f>[1]!b_pq_pctchange(A7136,日期设置!$B$4,日期设置!$B$2,1)</f>
        <v>0</v>
      </c>
      <c r="J7136" s="26">
        <f>[1]!b_pq_pctchange(A7136,日期设置!$C$4,日期设置!$B$2,1)</f>
        <v>0</v>
      </c>
      <c r="K7136" s="52">
        <f>[1]!b_dq_amount($A7136,日期设置!B$2,2,10000)</f>
        <v>0</v>
      </c>
      <c r="L7136" s="26">
        <f>[1]!b_info_latestpar(A7136,日期设置!$B$2)</f>
        <v>100</v>
      </c>
      <c r="M7136" s="6">
        <f>[1]!b_info_outstandingbalance($A7136,日期设置!B$2)</f>
        <v>4</v>
      </c>
      <c r="N7136" s="7" t="str">
        <f>[1]!b_info_latestissurercreditrating2(A7136,日期设置!$B$2,"102","1")</f>
        <v>AA+</v>
      </c>
      <c r="O7136" s="8">
        <v>4.9800000000000004</v>
      </c>
      <c r="P7136" s="9">
        <f>[1]!b_info_repurchasedate(A7136)</f>
        <v>0</v>
      </c>
      <c r="Q7136" s="8" t="s">
        <v>17705</v>
      </c>
      <c r="R7136" s="2" t="str">
        <f>IF((--IF(P7136=0,Q7136,P7136))&gt;(--日期设置!$B$2),IF(P7136=0,Q7136,P7136),Q7136)</f>
        <v>2021-12-10</v>
      </c>
      <c r="S7136" s="2" t="s">
        <v>18515</v>
      </c>
      <c r="T7136" s="8">
        <f>[1]!b_anal_ptmyear($A7136,日期设置!$B$2)</f>
        <v>0.72054794520547949</v>
      </c>
      <c r="U7136" s="8">
        <f>[1]!b_anal_termifexercise($A7136,日期设置!B$2)</f>
        <v>0</v>
      </c>
      <c r="V7136" s="10">
        <f>[1]!b_dq_dirtyprice(A7136,日期设置!$B$2)</f>
        <v>102.5519</v>
      </c>
      <c r="W7136" s="11">
        <f>IF(U7136=0,ROUNDUP((Q7136-日期设置!$B$2)/365,0),ROUNDUP((R7136-日期设置!$B$2)/365,0))</f>
        <v>1</v>
      </c>
      <c r="X7136" s="18">
        <f>_xlfn.IFNA(VLOOKUP(A7136,过往入选债券!A:D,4,0),2)</f>
        <v>2</v>
      </c>
      <c r="Y7136">
        <f>_xlfn.IFNA(VLOOKUP(C7136,[2]Sheet1!$A:$A,1,0),3)</f>
        <v>3</v>
      </c>
    </row>
    <row r="7137" spans="1:25" hidden="1" x14ac:dyDescent="0.2">
      <c r="A7137" s="21" t="s">
        <v>11651</v>
      </c>
      <c r="B7137" s="21" t="s">
        <v>11652</v>
      </c>
      <c r="C7137" s="37" t="s">
        <v>11650</v>
      </c>
      <c r="D7137" s="26" t="str">
        <f>[1]!b_calc_yield(A7137,日期设置!$B$2,F7137,1,R7137,1,O7137,L7137,S7137,)</f>
        <v>Fetching...</v>
      </c>
      <c r="E7137" s="26">
        <f t="shared" si="222"/>
        <v>36.970734934233754</v>
      </c>
      <c r="F7137" s="18">
        <f>[1]!b_dq_cleanprice($A7137,日期设置!B$2)</f>
        <v>47.8474</v>
      </c>
      <c r="G7137" s="18" t="str">
        <f t="shared" si="223"/>
        <v>2.57 + 0</v>
      </c>
      <c r="H7137" s="27">
        <f>[1]!b_dq_pctchange($A7137,日期设置!$B$2,1)/100</f>
        <v>0</v>
      </c>
      <c r="I7137" s="26">
        <f>[1]!b_pq_pctchange(A7137,日期设置!$B$4,日期设置!$B$2,1)</f>
        <v>0</v>
      </c>
      <c r="J7137" s="26">
        <f>[1]!b_pq_pctchange(A7137,日期设置!$C$4,日期设置!$B$2,1)</f>
        <v>0</v>
      </c>
      <c r="K7137" s="52">
        <f>[1]!b_dq_amount($A7137,日期设置!B$2,2,10000)</f>
        <v>0</v>
      </c>
      <c r="L7137" s="26">
        <f>[1]!b_info_latestpar(A7137,日期设置!$B$2)</f>
        <v>44.999999999999993</v>
      </c>
      <c r="M7137" s="6">
        <f>[1]!b_info_outstandingbalance($A7137,日期设置!B$2)</f>
        <v>1.8</v>
      </c>
      <c r="N7137" s="7" t="str">
        <f>[1]!b_info_latestissurercreditrating2(A7137,日期设置!$B$2,"102","1")</f>
        <v>AA</v>
      </c>
      <c r="O7137" s="8">
        <v>7.5</v>
      </c>
      <c r="P7137" s="9">
        <f>[1]!b_info_repurchasedate(A7137)</f>
        <v>0</v>
      </c>
      <c r="Q7137" s="8" t="s">
        <v>16592</v>
      </c>
      <c r="R7137" s="2" t="str">
        <f>IF((--IF(P7137=0,Q7137,P7137))&gt;(--日期设置!$B$2),IF(P7137=0,Q7137,P7137),Q7137)</f>
        <v>2023-10-18</v>
      </c>
      <c r="S7137" s="2" t="s">
        <v>18615</v>
      </c>
      <c r="T7137" s="8">
        <f>[1]!b_anal_ptmyear($A7137,日期设置!$B$2)</f>
        <v>2.5753424657534247</v>
      </c>
      <c r="U7137" s="8">
        <f>[1]!b_anal_termifexercise($A7137,日期设置!B$2)</f>
        <v>0</v>
      </c>
      <c r="V7137" s="10">
        <f>[1]!b_dq_dirtyprice(A7137,日期设置!$B$2)</f>
        <v>49.2806</v>
      </c>
      <c r="W7137" s="11">
        <f>IF(U7137=0,ROUNDUP((Q7137-日期设置!$B$2)/365,0),ROUNDUP((R7137-日期设置!$B$2)/365,0))</f>
        <v>3</v>
      </c>
      <c r="X7137" s="18">
        <f>_xlfn.IFNA(VLOOKUP(A7137,过往入选债券!A:D,4,0),2)</f>
        <v>2</v>
      </c>
      <c r="Y7137">
        <f>_xlfn.IFNA(VLOOKUP(C7137,[2]Sheet1!$A:$A,1,0),3)</f>
        <v>3</v>
      </c>
    </row>
    <row r="7138" spans="1:25" hidden="1" x14ac:dyDescent="0.2">
      <c r="A7138" s="21" t="s">
        <v>12689</v>
      </c>
      <c r="B7138" s="21" t="s">
        <v>12690</v>
      </c>
      <c r="C7138" s="37" t="s">
        <v>301</v>
      </c>
      <c r="D7138" s="26" t="str">
        <f>[1]!b_calc_yield(A7138,日期设置!$B$2,F7138,1,R7138,1,O7138,L7138,S7138,)</f>
        <v>Fetching...</v>
      </c>
      <c r="E7138" s="26">
        <f t="shared" si="222"/>
        <v>21.172497529850709</v>
      </c>
      <c r="F7138" s="18">
        <f>[1]!b_dq_cleanprice($A7138,日期设置!B$2)</f>
        <v>40.232300000000002</v>
      </c>
      <c r="G7138" s="18" t="str">
        <f t="shared" si="223"/>
        <v>1.75 + 0</v>
      </c>
      <c r="H7138" s="27">
        <f>[1]!b_dq_pctchange($A7138,日期设置!$B$2,1)/100</f>
        <v>0</v>
      </c>
      <c r="I7138" s="26">
        <f>[1]!b_pq_pctchange(A7138,日期设置!$B$4,日期设置!$B$2,1)</f>
        <v>0</v>
      </c>
      <c r="J7138" s="26">
        <f>[1]!b_pq_pctchange(A7138,日期设置!$C$4,日期设置!$B$2,1)</f>
        <v>5.6205343486780981E-2</v>
      </c>
      <c r="K7138" s="52">
        <f>[1]!b_dq_amount($A7138,日期设置!B$2,2,10000)</f>
        <v>0</v>
      </c>
      <c r="L7138" s="26">
        <f>[1]!b_info_latestpar(A7138,日期设置!$B$2)</f>
        <v>40</v>
      </c>
      <c r="M7138" s="6">
        <f>[1]!b_info_outstandingbalance($A7138,日期设置!B$2)</f>
        <v>7.2</v>
      </c>
      <c r="N7138" s="7" t="str">
        <f>[1]!b_info_latestissurercreditrating2(A7138,日期设置!$B$2,"102","1")</f>
        <v>AA</v>
      </c>
      <c r="O7138" s="8">
        <v>4.6500000000000004</v>
      </c>
      <c r="P7138" s="9">
        <f>[1]!b_info_repurchasedate(A7138)</f>
        <v>0</v>
      </c>
      <c r="Q7138" s="8" t="s">
        <v>16714</v>
      </c>
      <c r="R7138" s="2" t="str">
        <f>IF((--IF(P7138=0,Q7138,P7138))&gt;(--日期设置!$B$2),IF(P7138=0,Q7138,P7138),Q7138)</f>
        <v>2022-12-23</v>
      </c>
      <c r="S7138" s="2" t="s">
        <v>18435</v>
      </c>
      <c r="T7138" s="8">
        <f>[1]!b_anal_ptmyear($A7138,日期设置!$B$2)</f>
        <v>1.7561643835616438</v>
      </c>
      <c r="U7138" s="8">
        <f>[1]!b_anal_termifexercise($A7138,日期设置!B$2)</f>
        <v>0</v>
      </c>
      <c r="V7138" s="10">
        <f>[1]!b_dq_dirtyprice(A7138,日期设置!$B$2)</f>
        <v>40.6858</v>
      </c>
      <c r="W7138" s="11">
        <f>IF(U7138=0,ROUNDUP((Q7138-日期设置!$B$2)/365,0),ROUNDUP((R7138-日期设置!$B$2)/365,0))</f>
        <v>2</v>
      </c>
      <c r="X7138" s="18">
        <f>_xlfn.IFNA(VLOOKUP(A7138,过往入选债券!A:D,4,0),2)</f>
        <v>2</v>
      </c>
      <c r="Y7138">
        <f>_xlfn.IFNA(VLOOKUP(C7138,[2]Sheet1!$A:$A,1,0),3)</f>
        <v>3</v>
      </c>
    </row>
    <row r="7139" spans="1:25" hidden="1" x14ac:dyDescent="0.2">
      <c r="A7139" s="21" t="s">
        <v>13202</v>
      </c>
      <c r="B7139" s="21" t="s">
        <v>13203</v>
      </c>
      <c r="C7139" s="37" t="s">
        <v>4818</v>
      </c>
      <c r="D7139" s="26" t="str">
        <f>[1]!b_calc_yield(A7139,日期设置!$B$2,F7139,1,R7139,1,O7139,L7139,S7139,)</f>
        <v>Fetching...</v>
      </c>
      <c r="E7139" s="26">
        <f t="shared" si="222"/>
        <v>0.68358601613642822</v>
      </c>
      <c r="F7139" s="18">
        <f>[1]!b_dq_cleanprice($A7139,日期设置!B$2)</f>
        <v>100.1771</v>
      </c>
      <c r="G7139" s="18" t="str">
        <f t="shared" si="223"/>
        <v>0.20 + 0.21</v>
      </c>
      <c r="H7139" s="27">
        <f>[1]!b_dq_pctchange($A7139,日期设置!$B$2,1)/100</f>
        <v>0</v>
      </c>
      <c r="I7139" s="26">
        <f>[1]!b_pq_pctchange(A7139,日期设置!$B$4,日期设置!$B$2,1)</f>
        <v>-3.6521952587327954E-2</v>
      </c>
      <c r="J7139" s="26">
        <f>[1]!b_pq_pctchange(A7139,日期设置!$C$4,日期设置!$B$2,1)</f>
        <v>-3.6521952587327954E-2</v>
      </c>
      <c r="K7139" s="52">
        <f>[1]!b_dq_amount($A7139,日期设置!B$2,2,10000)</f>
        <v>0</v>
      </c>
      <c r="L7139" s="26">
        <f>[1]!b_info_latestpar(A7139,日期设置!$B$2)</f>
        <v>100</v>
      </c>
      <c r="M7139" s="6">
        <f>[1]!b_info_outstandingbalance($A7139,日期设置!B$2)</f>
        <v>20</v>
      </c>
      <c r="N7139" s="7" t="str">
        <f>[1]!b_info_latestissurercreditrating2(A7139,日期设置!$B$2,"102","1")</f>
        <v>AAA</v>
      </c>
      <c r="O7139" s="8">
        <v>4.25</v>
      </c>
      <c r="P7139" s="9">
        <f>[1]!b_info_repurchasedate(A7139)</f>
        <v>0</v>
      </c>
      <c r="Q7139" s="8" t="s">
        <v>16909</v>
      </c>
      <c r="R7139" s="2" t="str">
        <f>IF((--IF(P7139=0,Q7139,P7139))&gt;(--日期设置!$B$2),IF(P7139=0,Q7139,P7139),Q7139)</f>
        <v>2021-06-06</v>
      </c>
      <c r="S7139" s="2" t="s">
        <v>18577</v>
      </c>
      <c r="T7139" s="8">
        <f>[1]!b_anal_ptmyear($A7139,日期设置!$B$2)</f>
        <v>0.20821917808219179</v>
      </c>
      <c r="U7139" s="8">
        <f>[1]!b_anal_termifexercise($A7139,日期设置!B$2)</f>
        <v>0.21095890410958903</v>
      </c>
      <c r="V7139" s="10">
        <f>[1]!b_dq_dirtyprice(A7139,日期设置!$B$2)</f>
        <v>103.54219999999999</v>
      </c>
      <c r="W7139" s="11">
        <f>IF(U7139=0,ROUNDUP((Q7139-日期设置!$B$2)/365,0),ROUNDUP((R7139-日期设置!$B$2)/365,0))</f>
        <v>1</v>
      </c>
      <c r="X7139" s="18">
        <f>_xlfn.IFNA(VLOOKUP(A7139,过往入选债券!A:D,4,0),2)</f>
        <v>2</v>
      </c>
      <c r="Y7139">
        <f>_xlfn.IFNA(VLOOKUP(C7139,[2]Sheet1!$A:$A,1,0),3)</f>
        <v>3</v>
      </c>
    </row>
    <row r="7140" spans="1:25" hidden="1" x14ac:dyDescent="0.2">
      <c r="A7140" s="21" t="s">
        <v>8663</v>
      </c>
      <c r="B7140" s="21" t="s">
        <v>8664</v>
      </c>
      <c r="C7140" s="37" t="s">
        <v>450</v>
      </c>
      <c r="D7140" s="26" t="str">
        <f>[1]!b_calc_yield(A7140,日期设置!$B$2,F7140,1,R7140,1,O7140,L7140,S7140,)</f>
        <v>Fetching...</v>
      </c>
      <c r="E7140" s="26">
        <f t="shared" si="222"/>
        <v>3.8942006866504286</v>
      </c>
      <c r="F7140" s="18">
        <f>[1]!b_dq_cleanprice($A7140,日期设置!B$2)</f>
        <v>100.6913</v>
      </c>
      <c r="G7140" s="18" t="str">
        <f t="shared" si="223"/>
        <v>1.21 + 0</v>
      </c>
      <c r="H7140" s="27">
        <f>[1]!b_dq_pctchange($A7140,日期设置!$B$2,1)/100</f>
        <v>0</v>
      </c>
      <c r="I7140" s="26">
        <f>[1]!b_pq_pctchange(A7140,日期设置!$B$4,日期设置!$B$2,1)</f>
        <v>0</v>
      </c>
      <c r="J7140" s="26">
        <f>[1]!b_pq_pctchange(A7140,日期设置!$C$4,日期设置!$B$2,1)</f>
        <v>0</v>
      </c>
      <c r="K7140" s="52">
        <f>[1]!b_dq_amount($A7140,日期设置!B$2,2,10000)</f>
        <v>0</v>
      </c>
      <c r="L7140" s="26">
        <f>[1]!b_info_latestpar(A7140,日期设置!$B$2)</f>
        <v>100</v>
      </c>
      <c r="M7140" s="6">
        <f>[1]!b_info_outstandingbalance($A7140,日期设置!B$2)</f>
        <v>10</v>
      </c>
      <c r="N7140" s="7" t="str">
        <f>[1]!b_info_latestissurercreditrating2(A7140,日期设置!$B$2,"102","1")</f>
        <v>AAA</v>
      </c>
      <c r="O7140" s="8">
        <v>3.88</v>
      </c>
      <c r="P7140" s="9">
        <f>[1]!b_info_repurchasedate(A7140)</f>
        <v>0</v>
      </c>
      <c r="Q7140" s="8" t="s">
        <v>16831</v>
      </c>
      <c r="R7140" s="2" t="str">
        <f>IF((--IF(P7140=0,Q7140,P7140))&gt;(--日期设置!$B$2),IF(P7140=0,Q7140,P7140),Q7140)</f>
        <v>2022-06-10</v>
      </c>
      <c r="S7140" s="2" t="s">
        <v>18805</v>
      </c>
      <c r="T7140" s="8">
        <f>[1]!b_anal_ptmyear($A7140,日期设置!$B$2)</f>
        <v>1.2191780821917808</v>
      </c>
      <c r="U7140" s="8">
        <f>[1]!b_anal_termifexercise($A7140,日期设置!B$2)</f>
        <v>0</v>
      </c>
      <c r="V7140" s="10">
        <f>[1]!b_dq_dirtyprice(A7140,日期设置!$B$2)</f>
        <v>103.7209</v>
      </c>
      <c r="W7140" s="11">
        <f>IF(U7140=0,ROUNDUP((Q7140-日期设置!$B$2)/365,0),ROUNDUP((R7140-日期设置!$B$2)/365,0))</f>
        <v>2</v>
      </c>
      <c r="X7140" s="18">
        <f>_xlfn.IFNA(VLOOKUP(A7140,过往入选债券!A:D,4,0),2)</f>
        <v>2</v>
      </c>
      <c r="Y7140">
        <f>_xlfn.IFNA(VLOOKUP(C7140,[2]Sheet1!$A:$A,1,0),3)</f>
        <v>3</v>
      </c>
    </row>
    <row r="7141" spans="1:25" hidden="1" x14ac:dyDescent="0.2">
      <c r="A7141" s="28" t="s">
        <v>20216</v>
      </c>
      <c r="B7141" s="28" t="s">
        <v>20217</v>
      </c>
      <c r="C7141" s="39" t="s">
        <v>19865</v>
      </c>
      <c r="D7141" s="26" t="str">
        <f>[1]!b_calc_yield(A7141,日期设置!$B$2,F7141,1,R7141,1,O7141,L7141,S7141,)</f>
        <v>Fetching...</v>
      </c>
      <c r="E7141" s="26">
        <f t="shared" si="222"/>
        <v>1.2815825617817689</v>
      </c>
      <c r="F7141" s="18">
        <f>[1]!b_dq_cleanprice($A7141,日期设置!B$2)</f>
        <v>99.84</v>
      </c>
      <c r="G7141" s="18" t="str">
        <f t="shared" si="223"/>
        <v>0.19 + 0</v>
      </c>
      <c r="H7141" s="27">
        <f>[1]!b_dq_pctchange($A7141,日期设置!$B$2,1)/100</f>
        <v>0</v>
      </c>
      <c r="I7141" s="26">
        <f>[1]!b_pq_pctchange(A7141,日期设置!$B$4,日期设置!$B$2,1)</f>
        <v>0</v>
      </c>
      <c r="J7141" s="26">
        <f>[1]!b_pq_pctchange(A7141,日期设置!$C$4,日期设置!$B$2,1)</f>
        <v>5.9129493590961694E-2</v>
      </c>
      <c r="K7141" s="52">
        <f>[1]!b_dq_amount($A7141,日期设置!B$2,2,10000)</f>
        <v>0</v>
      </c>
      <c r="L7141" s="26">
        <f>[1]!b_info_latestpar(A7141,日期设置!$B$2)</f>
        <v>100</v>
      </c>
      <c r="M7141" s="6">
        <f>[1]!b_info_outstandingbalance($A7141,日期设置!B$2)</f>
        <v>10</v>
      </c>
      <c r="N7141" s="7" t="str">
        <f>[1]!b_info_latestissurercreditrating2(A7141,日期设置!$B$2,"102","1")</f>
        <v>AAA</v>
      </c>
      <c r="O7141" s="8">
        <v>2.5</v>
      </c>
      <c r="P7141" s="9">
        <f>[1]!b_info_repurchasedate(A7141)</f>
        <v>0</v>
      </c>
      <c r="Q7141" s="8" t="s">
        <v>16811</v>
      </c>
      <c r="R7141" s="2" t="str">
        <f>IF((--IF(P7141=0,Q7141,P7141))&gt;(--日期设置!$B$2),IF(P7141=0,Q7141,P7141),Q7141)</f>
        <v>2021-06-01</v>
      </c>
      <c r="S7141" s="31" t="s">
        <v>16844</v>
      </c>
      <c r="T7141" s="8">
        <f>[1]!b_anal_ptmyear($A7141,日期设置!$B$2)</f>
        <v>0.19452054794520549</v>
      </c>
      <c r="U7141" s="8">
        <f>[1]!b_anal_termifexercise($A7141,日期设置!B$2)</f>
        <v>0</v>
      </c>
      <c r="V7141" s="10">
        <f>[1]!b_dq_dirtyprice(A7141,日期设置!$B$2)</f>
        <v>101.203</v>
      </c>
      <c r="W7141" s="11">
        <f>IF(U7141=0,ROUNDUP((Q7141-日期设置!$B$2)/365,0),ROUNDUP((R7141-日期设置!$B$2)/365,0))</f>
        <v>1</v>
      </c>
      <c r="X7141" s="18">
        <f>_xlfn.IFNA(VLOOKUP(A7141,过往入选债券!A:D,4,0),2)</f>
        <v>2</v>
      </c>
      <c r="Y7141">
        <f>_xlfn.IFNA(VLOOKUP(C7141,[2]Sheet1!$A:$A,1,0),3)</f>
        <v>3</v>
      </c>
    </row>
    <row r="7142" spans="1:25" hidden="1" x14ac:dyDescent="0.2">
      <c r="A7142" s="21" t="s">
        <v>7354</v>
      </c>
      <c r="B7142" s="21" t="s">
        <v>7355</v>
      </c>
      <c r="C7142" s="37" t="s">
        <v>210</v>
      </c>
      <c r="D7142" s="26" t="str">
        <f>[1]!b_calc_yield(A7142,日期设置!$B$2,F7142,1,R7142,1,O7142,L7142,S7142,)</f>
        <v>Fetching...</v>
      </c>
      <c r="E7142" s="26">
        <f t="shared" si="222"/>
        <v>1.6819423721588178</v>
      </c>
      <c r="F7142" s="18">
        <f>[1]!b_dq_cleanprice($A7142,日期设置!B$2)</f>
        <v>100.8</v>
      </c>
      <c r="G7142" s="18" t="str">
        <f t="shared" si="223"/>
        <v>0.51 + 0</v>
      </c>
      <c r="H7142" s="27">
        <f>[1]!b_dq_pctchange($A7142,日期设置!$B$2,1)/100</f>
        <v>0</v>
      </c>
      <c r="I7142" s="26">
        <f>[1]!b_pq_pctchange(A7142,日期设置!$B$4,日期设置!$B$2,1)</f>
        <v>3.1747039588484378E-3</v>
      </c>
      <c r="J7142" s="26">
        <f>[1]!b_pq_pctchange(A7142,日期设置!$C$4,日期设置!$B$2,1)</f>
        <v>3.1747039588484378E-3</v>
      </c>
      <c r="K7142" s="52">
        <f>[1]!b_dq_amount($A7142,日期设置!B$2,2,10000)</f>
        <v>0</v>
      </c>
      <c r="L7142" s="26">
        <f>[1]!b_info_latestpar(A7142,日期设置!$B$2)</f>
        <v>100</v>
      </c>
      <c r="M7142" s="6">
        <f>[1]!b_info_outstandingbalance($A7142,日期设置!B$2)</f>
        <v>20</v>
      </c>
      <c r="N7142" s="7" t="str">
        <f>[1]!b_info_latestissurercreditrating2(A7142,日期设置!$B$2,"102","1")</f>
        <v>AAA</v>
      </c>
      <c r="O7142" s="8">
        <v>4.95</v>
      </c>
      <c r="P7142" s="9">
        <f>[1]!b_info_repurchasedate(A7142)</f>
        <v>0</v>
      </c>
      <c r="Q7142" s="8" t="s">
        <v>16439</v>
      </c>
      <c r="R7142" s="2" t="str">
        <f>IF((--IF(P7142=0,Q7142,P7142))&gt;(--日期设置!$B$2),IF(P7142=0,Q7142,P7142),Q7142)</f>
        <v>2021-09-25</v>
      </c>
      <c r="S7142" s="2" t="s">
        <v>17811</v>
      </c>
      <c r="T7142" s="8">
        <f>[1]!b_anal_ptmyear($A7142,日期设置!$B$2)</f>
        <v>0.51232876712328768</v>
      </c>
      <c r="U7142" s="8">
        <f>[1]!b_anal_termifexercise($A7142,日期设置!B$2)</f>
        <v>0</v>
      </c>
      <c r="V7142" s="10">
        <f>[1]!b_dq_dirtyprice(A7142,日期设置!$B$2)</f>
        <v>103.214</v>
      </c>
      <c r="W7142" s="11">
        <f>IF(U7142=0,ROUNDUP((Q7142-日期设置!$B$2)/365,0),ROUNDUP((R7142-日期设置!$B$2)/365,0))</f>
        <v>1</v>
      </c>
      <c r="X7142" s="18">
        <f>_xlfn.IFNA(VLOOKUP(A7142,过往入选债券!A:D,4,0),2)</f>
        <v>2</v>
      </c>
      <c r="Y7142">
        <f>_xlfn.IFNA(VLOOKUP(C7142,[2]Sheet1!$A:$A,1,0),3)</f>
        <v>3</v>
      </c>
    </row>
    <row r="7143" spans="1:25" hidden="1" x14ac:dyDescent="0.2">
      <c r="A7143" s="21" t="s">
        <v>9015</v>
      </c>
      <c r="B7143" s="21" t="s">
        <v>9016</v>
      </c>
      <c r="C7143" s="37" t="s">
        <v>181</v>
      </c>
      <c r="D7143" s="26" t="str">
        <f>[1]!b_calc_yield(A7143,日期设置!$B$2,F7143,1,R7143,1,O7143,L7143,S7143,)</f>
        <v>Fetching...</v>
      </c>
      <c r="E7143" s="26">
        <f t="shared" si="222"/>
        <v>4.5479122625175394</v>
      </c>
      <c r="F7143" s="18">
        <f>[1]!b_dq_cleanprice($A7143,日期设置!B$2)</f>
        <v>100.36320000000001</v>
      </c>
      <c r="G7143" s="18" t="str">
        <f t="shared" si="223"/>
        <v>1.41 + 0</v>
      </c>
      <c r="H7143" s="27">
        <f>[1]!b_dq_pctchange($A7143,日期设置!$B$2,1)/100</f>
        <v>0</v>
      </c>
      <c r="I7143" s="26">
        <f>[1]!b_pq_pctchange(A7143,日期设置!$B$4,日期设置!$B$2,1)</f>
        <v>-5.579423087639734E-3</v>
      </c>
      <c r="J7143" s="26">
        <f>[1]!b_pq_pctchange(A7143,日期设置!$C$4,日期设置!$B$2,1)</f>
        <v>-2.111881925876254E-2</v>
      </c>
      <c r="K7143" s="52">
        <f>[1]!b_dq_amount($A7143,日期设置!B$2,2,10000)</f>
        <v>0</v>
      </c>
      <c r="L7143" s="26">
        <f>[1]!b_info_latestpar(A7143,日期设置!$B$2)</f>
        <v>100</v>
      </c>
      <c r="M7143" s="6">
        <f>[1]!b_info_outstandingbalance($A7143,日期设置!B$2)</f>
        <v>15</v>
      </c>
      <c r="N7143" s="7" t="str">
        <f>[1]!b_info_latestissurercreditrating2(A7143,日期设置!$B$2,"102","1")</f>
        <v>AAA</v>
      </c>
      <c r="O7143" s="8">
        <v>3.56</v>
      </c>
      <c r="P7143" s="9">
        <f>[1]!b_info_repurchasedate(A7143)</f>
        <v>0</v>
      </c>
      <c r="Q7143" s="8" t="s">
        <v>16539</v>
      </c>
      <c r="R7143" s="2" t="str">
        <f>IF((--IF(P7143=0,Q7143,P7143))&gt;(--日期设置!$B$2),IF(P7143=0,Q7143,P7143),Q7143)</f>
        <v>2022-08-19</v>
      </c>
      <c r="S7143" s="2" t="s">
        <v>18273</v>
      </c>
      <c r="T7143" s="8">
        <f>[1]!b_anal_ptmyear($A7143,日期设置!$B$2)</f>
        <v>1.4109589041095889</v>
      </c>
      <c r="U7143" s="8">
        <f>[1]!b_anal_termifexercise($A7143,日期设置!B$2)</f>
        <v>0</v>
      </c>
      <c r="V7143" s="10">
        <f>[1]!b_dq_dirtyprice(A7143,日期设置!$B$2)</f>
        <v>102.4602</v>
      </c>
      <c r="W7143" s="11">
        <f>IF(U7143=0,ROUNDUP((Q7143-日期设置!$B$2)/365,0),ROUNDUP((R7143-日期设置!$B$2)/365,0))</f>
        <v>2</v>
      </c>
      <c r="X7143" s="18">
        <f>_xlfn.IFNA(VLOOKUP(A7143,过往入选债券!A:D,4,0),2)</f>
        <v>2</v>
      </c>
      <c r="Y7143">
        <f>_xlfn.IFNA(VLOOKUP(C7143,[2]Sheet1!$A:$A,1,0),3)</f>
        <v>3</v>
      </c>
    </row>
    <row r="7144" spans="1:25" hidden="1" x14ac:dyDescent="0.2">
      <c r="A7144" s="21" t="s">
        <v>7001</v>
      </c>
      <c r="B7144" s="21" t="s">
        <v>7002</v>
      </c>
      <c r="C7144" s="37" t="s">
        <v>1723</v>
      </c>
      <c r="D7144" s="26" t="str">
        <f>[1]!b_calc_yield(A7144,日期设置!$B$2,F7144,1,R7144,1,O7144,L7144,S7144,)</f>
        <v>Fetching...</v>
      </c>
      <c r="E7144" s="26">
        <f t="shared" si="222"/>
        <v>1.0608640903005062</v>
      </c>
      <c r="F7144" s="18">
        <f>[1]!b_dq_cleanprice($A7144,日期设置!B$2)</f>
        <v>101.00839999999999</v>
      </c>
      <c r="G7144" s="18" t="str">
        <f t="shared" si="223"/>
        <v>0.32 + 0</v>
      </c>
      <c r="H7144" s="27">
        <f>[1]!b_dq_pctchange($A7144,日期设置!$B$2,1)/100</f>
        <v>0</v>
      </c>
      <c r="I7144" s="26">
        <f>[1]!b_pq_pctchange(A7144,日期设置!$B$4,日期设置!$B$2,1)</f>
        <v>0</v>
      </c>
      <c r="J7144" s="26">
        <f>[1]!b_pq_pctchange(A7144,日期设置!$C$4,日期设置!$B$2,1)</f>
        <v>-1.0244586439126815</v>
      </c>
      <c r="K7144" s="52">
        <f>[1]!b_dq_amount($A7144,日期设置!B$2,2,10000)</f>
        <v>0</v>
      </c>
      <c r="L7144" s="26">
        <f>[1]!b_info_latestpar(A7144,日期设置!$B$2)</f>
        <v>100</v>
      </c>
      <c r="M7144" s="6">
        <f>[1]!b_info_outstandingbalance($A7144,日期设置!B$2)</f>
        <v>4</v>
      </c>
      <c r="N7144" s="7" t="str">
        <f>[1]!b_info_latestissurercreditrating2(A7144,日期设置!$B$2,"102","1")</f>
        <v>AA</v>
      </c>
      <c r="O7144" s="8">
        <v>6.58</v>
      </c>
      <c r="P7144" s="9">
        <f>[1]!b_info_repurchasedate(A7144)</f>
        <v>0</v>
      </c>
      <c r="Q7144" s="8" t="s">
        <v>17368</v>
      </c>
      <c r="R7144" s="2" t="str">
        <f>IF((--IF(P7144=0,Q7144,P7144))&gt;(--日期设置!$B$2),IF(P7144=0,Q7144,P7144),Q7144)</f>
        <v>2021-07-18</v>
      </c>
      <c r="S7144" s="2" t="s">
        <v>18511</v>
      </c>
      <c r="T7144" s="8">
        <f>[1]!b_anal_ptmyear($A7144,日期设置!$B$2)</f>
        <v>0.32328767123287672</v>
      </c>
      <c r="U7144" s="8">
        <f>[1]!b_anal_termifexercise($A7144,日期设置!B$2)</f>
        <v>0</v>
      </c>
      <c r="V7144" s="10">
        <f>[1]!b_dq_dirtyprice(A7144,日期设置!$B$2)</f>
        <v>105.46120000000001</v>
      </c>
      <c r="W7144" s="11">
        <f>IF(U7144=0,ROUNDUP((Q7144-日期设置!$B$2)/365,0),ROUNDUP((R7144-日期设置!$B$2)/365,0))</f>
        <v>1</v>
      </c>
      <c r="X7144" s="18">
        <f>_xlfn.IFNA(VLOOKUP(A7144,过往入选债券!A:D,4,0),2)</f>
        <v>2</v>
      </c>
      <c r="Y7144">
        <f>_xlfn.IFNA(VLOOKUP(C7144,[2]Sheet1!$A:$A,1,0),3)</f>
        <v>3</v>
      </c>
    </row>
    <row r="7145" spans="1:25" hidden="1" x14ac:dyDescent="0.2">
      <c r="A7145" s="21" t="s">
        <v>903</v>
      </c>
      <c r="B7145" s="21" t="s">
        <v>904</v>
      </c>
      <c r="C7145" s="37" t="s">
        <v>905</v>
      </c>
      <c r="D7145" s="26" t="str">
        <f>[1]!b_calc_yield(A7145,日期设置!$B$2,F7145,1,R7145,1,O7145,L7145,S7145,)</f>
        <v>Fetching...</v>
      </c>
      <c r="E7145" s="26">
        <f t="shared" si="222"/>
        <v>1.4114542788872919</v>
      </c>
      <c r="F7145" s="18">
        <f>[1]!b_dq_cleanprice($A7145,日期设置!B$2)</f>
        <v>100.6893</v>
      </c>
      <c r="G7145" s="18" t="str">
        <f t="shared" si="223"/>
        <v>0.43 + 0</v>
      </c>
      <c r="H7145" s="27">
        <f>[1]!b_dq_pctchange($A7145,日期设置!$B$2,1)/100</f>
        <v>0</v>
      </c>
      <c r="I7145" s="26">
        <f>[1]!b_pq_pctchange(A7145,日期设置!$B$4,日期设置!$B$2,1)</f>
        <v>0</v>
      </c>
      <c r="J7145" s="26">
        <f>[1]!b_pq_pctchange(A7145,日期设置!$C$4,日期设置!$B$2,1)</f>
        <v>0</v>
      </c>
      <c r="K7145" s="52">
        <f>[1]!b_dq_amount($A7145,日期设置!B$2,2,10000)</f>
        <v>0</v>
      </c>
      <c r="L7145" s="26">
        <f>[1]!b_info_latestpar(A7145,日期设置!$B$2)</f>
        <v>100</v>
      </c>
      <c r="M7145" s="6">
        <f>[1]!b_info_outstandingbalance($A7145,日期设置!B$2)</f>
        <v>15</v>
      </c>
      <c r="N7145" s="7">
        <f>[1]!b_info_latestissurercreditrating2(A7145,日期设置!$B$2,"102","1")</f>
        <v>0</v>
      </c>
      <c r="O7145" s="8">
        <v>5</v>
      </c>
      <c r="P7145" s="9">
        <f>[1]!b_info_repurchasedate(A7145)</f>
        <v>0</v>
      </c>
      <c r="Q7145" s="8" t="s">
        <v>16109</v>
      </c>
      <c r="R7145" s="2" t="str">
        <f>IF((--IF(P7145=0,Q7145,P7145))&gt;(--日期设置!$B$2),IF(P7145=0,Q7145,P7145),Q7145)</f>
        <v>2021-08-26</v>
      </c>
      <c r="S7145" s="2" t="s">
        <v>17894</v>
      </c>
      <c r="T7145" s="8">
        <f>[1]!b_anal_ptmyear($A7145,日期设置!$B$2)</f>
        <v>0.43013698630136987</v>
      </c>
      <c r="U7145" s="8">
        <f>[1]!b_anal_termifexercise($A7145,日期设置!B$2)</f>
        <v>0</v>
      </c>
      <c r="V7145" s="10">
        <f>[1]!b_dq_dirtyprice(A7145,日期设置!$B$2)</f>
        <v>103.5386</v>
      </c>
      <c r="W7145" s="11">
        <f>IF(U7145=0,ROUNDUP((Q7145-日期设置!$B$2)/365,0),ROUNDUP((R7145-日期设置!$B$2)/365,0))</f>
        <v>1</v>
      </c>
      <c r="X7145" s="18">
        <f>_xlfn.IFNA(VLOOKUP(A7145,过往入选债券!A:D,4,0),2)</f>
        <v>2</v>
      </c>
      <c r="Y7145">
        <f>_xlfn.IFNA(VLOOKUP(C7145,[2]Sheet1!$A:$A,1,0),3)</f>
        <v>3</v>
      </c>
    </row>
    <row r="7146" spans="1:25" hidden="1" x14ac:dyDescent="0.2">
      <c r="A7146" s="21" t="s">
        <v>13046</v>
      </c>
      <c r="B7146" s="21" t="s">
        <v>13047</v>
      </c>
      <c r="C7146" s="37" t="s">
        <v>13048</v>
      </c>
      <c r="D7146" s="26" t="str">
        <f>[1]!b_calc_yield(A7146,日期设置!$B$2,F7146,1,R7146,1,O7146,L7146,S7146,)</f>
        <v>Fetching...</v>
      </c>
      <c r="E7146" s="26">
        <f t="shared" si="222"/>
        <v>18.196375247043871</v>
      </c>
      <c r="F7146" s="18">
        <f>[1]!b_dq_cleanprice($A7146,日期设置!B$2)</f>
        <v>59.790300000000002</v>
      </c>
      <c r="G7146" s="18" t="str">
        <f t="shared" si="223"/>
        <v>2.05 + 0</v>
      </c>
      <c r="H7146" s="27">
        <f>[1]!b_dq_pctchange($A7146,日期设置!$B$2,1)/100</f>
        <v>0</v>
      </c>
      <c r="I7146" s="26">
        <f>[1]!b_pq_pctchange(A7146,日期设置!$B$4,日期设置!$B$2,1)</f>
        <v>0</v>
      </c>
      <c r="J7146" s="26">
        <f>[1]!b_pq_pctchange(A7146,日期设置!$C$4,日期设置!$B$2,1)</f>
        <v>0</v>
      </c>
      <c r="K7146" s="52">
        <f>[1]!b_dq_amount($A7146,日期设置!B$2,2,10000)</f>
        <v>0</v>
      </c>
      <c r="L7146" s="26">
        <f>[1]!b_info_latestpar(A7146,日期设置!$B$2)</f>
        <v>60</v>
      </c>
      <c r="M7146" s="6">
        <f>[1]!b_info_outstandingbalance($A7146,日期设置!B$2)</f>
        <v>5.28</v>
      </c>
      <c r="N7146" s="7" t="str">
        <f>[1]!b_info_latestissurercreditrating2(A7146,日期设置!$B$2,"102","1")</f>
        <v>AA</v>
      </c>
      <c r="O7146" s="8">
        <v>4.58</v>
      </c>
      <c r="P7146" s="9">
        <f>[1]!b_info_repurchasedate(A7146)</f>
        <v>0</v>
      </c>
      <c r="Q7146" s="8" t="s">
        <v>16602</v>
      </c>
      <c r="R7146" s="2" t="str">
        <f>IF((--IF(P7146=0,Q7146,P7146))&gt;(--日期设置!$B$2),IF(P7146=0,Q7146,P7146),Q7146)</f>
        <v>2023-04-11</v>
      </c>
      <c r="S7146" s="2" t="s">
        <v>18354</v>
      </c>
      <c r="T7146" s="8">
        <f>[1]!b_anal_ptmyear($A7146,日期设置!$B$2)</f>
        <v>2.0547945205479454</v>
      </c>
      <c r="U7146" s="8">
        <f>[1]!b_anal_termifexercise($A7146,日期设置!B$2)</f>
        <v>0</v>
      </c>
      <c r="V7146" s="10">
        <f>[1]!b_dq_dirtyprice(A7146,日期设置!$B$2)</f>
        <v>62.387700000000002</v>
      </c>
      <c r="W7146" s="11">
        <f>IF(U7146=0,ROUNDUP((Q7146-日期设置!$B$2)/365,0),ROUNDUP((R7146-日期设置!$B$2)/365,0))</f>
        <v>3</v>
      </c>
      <c r="X7146" s="18">
        <f>_xlfn.IFNA(VLOOKUP(A7146,过往入选债券!A:D,4,0),2)</f>
        <v>2</v>
      </c>
      <c r="Y7146">
        <f>_xlfn.IFNA(VLOOKUP(C7146,[2]Sheet1!$A:$A,1,0),3)</f>
        <v>3</v>
      </c>
    </row>
    <row r="7147" spans="1:25" hidden="1" x14ac:dyDescent="0.2">
      <c r="A7147" s="21" t="s">
        <v>8357</v>
      </c>
      <c r="B7147" s="21" t="s">
        <v>8358</v>
      </c>
      <c r="C7147" s="37" t="s">
        <v>416</v>
      </c>
      <c r="D7147" s="26" t="str">
        <f>[1]!b_calc_yield(A7147,日期设置!$B$2,F7147,1,R7147,1,O7147,L7147,S7147,)</f>
        <v>Fetching...</v>
      </c>
      <c r="E7147" s="26">
        <f t="shared" si="222"/>
        <v>3.3291460273052964</v>
      </c>
      <c r="F7147" s="18">
        <f>[1]!b_dq_cleanprice($A7147,日期设置!B$2)</f>
        <v>101.0664</v>
      </c>
      <c r="G7147" s="18" t="str">
        <f t="shared" si="223"/>
        <v>3.05 + 1.05</v>
      </c>
      <c r="H7147" s="27">
        <f>[1]!b_dq_pctchange($A7147,日期设置!$B$2,1)/100</f>
        <v>0</v>
      </c>
      <c r="I7147" s="26">
        <f>[1]!b_pq_pctchange(A7147,日期设置!$B$4,日期设置!$B$2,1)</f>
        <v>0</v>
      </c>
      <c r="J7147" s="26">
        <f>[1]!b_pq_pctchange(A7147,日期设置!$C$4,日期设置!$B$2,1)</f>
        <v>0</v>
      </c>
      <c r="K7147" s="52">
        <f>[1]!b_dq_amount($A7147,日期设置!B$2,2,10000)</f>
        <v>0</v>
      </c>
      <c r="L7147" s="26">
        <f>[1]!b_info_latestpar(A7147,日期设置!$B$2)</f>
        <v>100</v>
      </c>
      <c r="M7147" s="6">
        <f>[1]!b_info_outstandingbalance($A7147,日期设置!B$2)</f>
        <v>6</v>
      </c>
      <c r="N7147" s="7" t="str">
        <f>[1]!b_info_latestissurercreditrating2(A7147,日期设置!$B$2,"102","1")</f>
        <v>AA+</v>
      </c>
      <c r="O7147" s="8">
        <v>4.33</v>
      </c>
      <c r="P7147" s="9" t="str">
        <f>[1]!b_info_repurchasedate(A7147)</f>
        <v>2022-04-11</v>
      </c>
      <c r="Q7147" s="8" t="s">
        <v>16959</v>
      </c>
      <c r="R7147" s="2" t="str">
        <f>IF((--IF(P7147=0,Q7147,P7147))&gt;(--日期设置!$B$2),IF(P7147=0,Q7147,P7147),Q7147)</f>
        <v>2022-04-11</v>
      </c>
      <c r="S7147" s="2" t="s">
        <v>18646</v>
      </c>
      <c r="T7147" s="8">
        <f>[1]!b_anal_ptmyear($A7147,日期设置!$B$2)</f>
        <v>3.0547945205479454</v>
      </c>
      <c r="U7147" s="8">
        <f>[1]!b_anal_termifexercise($A7147,日期设置!B$2)</f>
        <v>1.0547945205479452</v>
      </c>
      <c r="V7147" s="10">
        <f>[1]!b_dq_dirtyprice(A7147,日期设置!$B$2)</f>
        <v>105.1591</v>
      </c>
      <c r="W7147" s="11">
        <f>IF(U7147=0,ROUNDUP((Q7147-日期设置!$B$2)/365,0),ROUNDUP((R7147-日期设置!$B$2)/365,0))</f>
        <v>2</v>
      </c>
      <c r="X7147" s="18">
        <f>_xlfn.IFNA(VLOOKUP(A7147,过往入选债券!A:D,4,0),2)</f>
        <v>2</v>
      </c>
      <c r="Y7147">
        <f>_xlfn.IFNA(VLOOKUP(C7147,[2]Sheet1!$A:$A,1,0),3)</f>
        <v>3</v>
      </c>
    </row>
    <row r="7148" spans="1:25" hidden="1" x14ac:dyDescent="0.2">
      <c r="A7148" s="21" t="s">
        <v>8437</v>
      </c>
      <c r="B7148" s="21" t="s">
        <v>8438</v>
      </c>
      <c r="C7148" s="37" t="s">
        <v>217</v>
      </c>
      <c r="D7148" s="26" t="str">
        <f>[1]!b_calc_yield(A7148,日期设置!$B$2,F7148,1,R7148,1,O7148,L7148,S7148,)</f>
        <v>Fetching...</v>
      </c>
      <c r="E7148" s="26">
        <f t="shared" si="222"/>
        <v>3.4493670582617098</v>
      </c>
      <c r="F7148" s="18">
        <f>[1]!b_dq_cleanprice($A7148,日期设置!B$2)</f>
        <v>100.6883</v>
      </c>
      <c r="G7148" s="18" t="str">
        <f t="shared" si="223"/>
        <v>1.08 + 0</v>
      </c>
      <c r="H7148" s="27">
        <f>[1]!b_dq_pctchange($A7148,日期设置!$B$2,1)/100</f>
        <v>0</v>
      </c>
      <c r="I7148" s="26">
        <f>[1]!b_pq_pctchange(A7148,日期设置!$B$4,日期设置!$B$2,1)</f>
        <v>0</v>
      </c>
      <c r="J7148" s="26">
        <f>[1]!b_pq_pctchange(A7148,日期设置!$C$4,日期设置!$B$2,1)</f>
        <v>3.0996323160510625E-2</v>
      </c>
      <c r="K7148" s="52">
        <f>[1]!b_dq_amount($A7148,日期设置!B$2,2,10000)</f>
        <v>0</v>
      </c>
      <c r="L7148" s="26">
        <f>[1]!b_info_latestpar(A7148,日期设置!$B$2)</f>
        <v>100</v>
      </c>
      <c r="M7148" s="6">
        <f>[1]!b_info_outstandingbalance($A7148,日期设置!B$2)</f>
        <v>20</v>
      </c>
      <c r="N7148" s="7" t="str">
        <f>[1]!b_info_latestissurercreditrating2(A7148,日期设置!$B$2,"102","1")</f>
        <v>AAA</v>
      </c>
      <c r="O7148" s="8">
        <v>3.94</v>
      </c>
      <c r="P7148" s="9">
        <f>[1]!b_info_repurchasedate(A7148)</f>
        <v>0</v>
      </c>
      <c r="Q7148" s="8" t="s">
        <v>16095</v>
      </c>
      <c r="R7148" s="2" t="str">
        <f>IF((--IF(P7148=0,Q7148,P7148))&gt;(--日期设置!$B$2),IF(P7148=0,Q7148,P7148),Q7148)</f>
        <v>2022-04-23</v>
      </c>
      <c r="S7148" s="2" t="s">
        <v>17880</v>
      </c>
      <c r="T7148" s="8">
        <f>[1]!b_anal_ptmyear($A7148,日期设置!$B$2)</f>
        <v>1.0876712328767124</v>
      </c>
      <c r="U7148" s="8">
        <f>[1]!b_anal_termifexercise($A7148,日期设置!B$2)</f>
        <v>0</v>
      </c>
      <c r="V7148" s="10">
        <f>[1]!b_dq_dirtyprice(A7148,日期设置!$B$2)</f>
        <v>104.2829</v>
      </c>
      <c r="W7148" s="11">
        <f>IF(U7148=0,ROUNDUP((Q7148-日期设置!$B$2)/365,0),ROUNDUP((R7148-日期设置!$B$2)/365,0))</f>
        <v>2</v>
      </c>
      <c r="X7148" s="18">
        <f>_xlfn.IFNA(VLOOKUP(A7148,过往入选债券!A:D,4,0),2)</f>
        <v>2</v>
      </c>
      <c r="Y7148">
        <f>_xlfn.IFNA(VLOOKUP(C7148,[2]Sheet1!$A:$A,1,0),3)</f>
        <v>3</v>
      </c>
    </row>
    <row r="7149" spans="1:25" hidden="1" x14ac:dyDescent="0.2">
      <c r="A7149" s="21" t="s">
        <v>8235</v>
      </c>
      <c r="B7149" s="21" t="s">
        <v>8236</v>
      </c>
      <c r="C7149" s="37" t="s">
        <v>177</v>
      </c>
      <c r="D7149" s="26" t="str">
        <f>[1]!b_calc_yield(A7149,日期设置!$B$2,F7149,1,R7149,1,O7149,L7149,S7149,)</f>
        <v>Fetching...</v>
      </c>
      <c r="E7149" s="26">
        <f t="shared" si="222"/>
        <v>3.1839763604458282</v>
      </c>
      <c r="F7149" s="18">
        <f>[1]!b_dq_cleanprice($A7149,日期设置!B$2)</f>
        <v>100.65300000000001</v>
      </c>
      <c r="G7149" s="18" t="str">
        <f t="shared" si="223"/>
        <v>1.00 + 0</v>
      </c>
      <c r="H7149" s="27">
        <f>[1]!b_dq_pctchange($A7149,日期设置!$B$2,1)/100</f>
        <v>0</v>
      </c>
      <c r="I7149" s="26">
        <f>[1]!b_pq_pctchange(A7149,日期设置!$B$4,日期设置!$B$2,1)</f>
        <v>0</v>
      </c>
      <c r="J7149" s="26">
        <f>[1]!b_pq_pctchange(A7149,日期设置!$C$4,日期设置!$B$2,1)</f>
        <v>0</v>
      </c>
      <c r="K7149" s="52">
        <f>[1]!b_dq_amount($A7149,日期设置!B$2,2,10000)</f>
        <v>0</v>
      </c>
      <c r="L7149" s="26">
        <f>[1]!b_info_latestpar(A7149,日期设置!$B$2)</f>
        <v>100</v>
      </c>
      <c r="M7149" s="6">
        <f>[1]!b_info_outstandingbalance($A7149,日期设置!B$2)</f>
        <v>3.5</v>
      </c>
      <c r="N7149" s="7" t="str">
        <f>[1]!b_info_latestissurercreditrating2(A7149,日期设置!$B$2,"102","1")</f>
        <v>AAA</v>
      </c>
      <c r="O7149" s="8">
        <v>3.95</v>
      </c>
      <c r="P7149" s="9">
        <f>[1]!b_info_repurchasedate(A7149)</f>
        <v>0</v>
      </c>
      <c r="Q7149" s="8" t="s">
        <v>16120</v>
      </c>
      <c r="R7149" s="2" t="str">
        <f>IF((--IF(P7149=0,Q7149,P7149))&gt;(--日期设置!$B$2),IF(P7149=0,Q7149,P7149),Q7149)</f>
        <v>2022-03-25</v>
      </c>
      <c r="S7149" s="2" t="s">
        <v>17911</v>
      </c>
      <c r="T7149" s="8">
        <f>[1]!b_anal_ptmyear($A7149,日期设置!$B$2)</f>
        <v>1.0082191780821919</v>
      </c>
      <c r="U7149" s="8">
        <f>[1]!b_anal_termifexercise($A7149,日期设置!B$2)</f>
        <v>0</v>
      </c>
      <c r="V7149" s="10">
        <f>[1]!b_dq_dirtyprice(A7149,日期设置!$B$2)</f>
        <v>104.5705</v>
      </c>
      <c r="W7149" s="11">
        <f>IF(U7149=0,ROUNDUP((Q7149-日期设置!$B$2)/365,0),ROUNDUP((R7149-日期设置!$B$2)/365,0))</f>
        <v>2</v>
      </c>
      <c r="X7149" s="18">
        <f>_xlfn.IFNA(VLOOKUP(A7149,过往入选债券!A:D,4,0),2)</f>
        <v>2</v>
      </c>
      <c r="Y7149">
        <f>_xlfn.IFNA(VLOOKUP(C7149,[2]Sheet1!$A:$A,1,0),3)</f>
        <v>3</v>
      </c>
    </row>
    <row r="7150" spans="1:25" hidden="1" x14ac:dyDescent="0.2">
      <c r="A7150" s="21" t="s">
        <v>12992</v>
      </c>
      <c r="B7150" s="21" t="s">
        <v>12993</v>
      </c>
      <c r="C7150" s="37" t="s">
        <v>12994</v>
      </c>
      <c r="D7150" s="26" t="str">
        <f>[1]!b_calc_yield(A7150,日期设置!$B$2,F7150,1,R7150,1,O7150,L7150,S7150,)</f>
        <v>Fetching...</v>
      </c>
      <c r="E7150" s="26">
        <f t="shared" si="222"/>
        <v>18.959190587606535</v>
      </c>
      <c r="F7150" s="18">
        <f>[1]!b_dq_cleanprice($A7150,日期设置!B$2)</f>
        <v>59.969000000000001</v>
      </c>
      <c r="G7150" s="18" t="str">
        <f t="shared" si="223"/>
        <v>2.01 + 0</v>
      </c>
      <c r="H7150" s="27">
        <f>[1]!b_dq_pctchange($A7150,日期设置!$B$2,1)/100</f>
        <v>0</v>
      </c>
      <c r="I7150" s="26">
        <f>[1]!b_pq_pctchange(A7150,日期设置!$B$4,日期设置!$B$2,1)</f>
        <v>0.13625570654261443</v>
      </c>
      <c r="J7150" s="26">
        <f>[1]!b_pq_pctchange(A7150,日期设置!$C$4,日期设置!$B$2,1)</f>
        <v>0.25477877378520358</v>
      </c>
      <c r="K7150" s="52">
        <f>[1]!b_dq_amount($A7150,日期设置!B$2,2,10000)</f>
        <v>0</v>
      </c>
      <c r="L7150" s="26">
        <f>[1]!b_info_latestpar(A7150,日期设置!$B$2)</f>
        <v>60</v>
      </c>
      <c r="M7150" s="6">
        <f>[1]!b_info_outstandingbalance($A7150,日期设置!B$2)</f>
        <v>13.8</v>
      </c>
      <c r="N7150" s="7" t="str">
        <f>[1]!b_info_latestissurercreditrating2(A7150,日期设置!$B$2,"102","1")</f>
        <v>AA</v>
      </c>
      <c r="O7150" s="8">
        <v>4.93</v>
      </c>
      <c r="P7150" s="9">
        <f>[1]!b_info_repurchasedate(A7150)</f>
        <v>0</v>
      </c>
      <c r="Q7150" s="8" t="s">
        <v>16310</v>
      </c>
      <c r="R7150" s="2" t="str">
        <f>IF((--IF(P7150=0,Q7150,P7150))&gt;(--日期设置!$B$2),IF(P7150=0,Q7150,P7150),Q7150)</f>
        <v>2023-03-29</v>
      </c>
      <c r="S7150" s="2" t="s">
        <v>18030</v>
      </c>
      <c r="T7150" s="8">
        <f>[1]!b_anal_ptmyear($A7150,日期设置!$B$2)</f>
        <v>2.0191780821917806</v>
      </c>
      <c r="U7150" s="8">
        <f>[1]!b_anal_termifexercise($A7150,日期设置!B$2)</f>
        <v>0</v>
      </c>
      <c r="V7150" s="10">
        <f>[1]!b_dq_dirtyprice(A7150,日期设置!$B$2)</f>
        <v>62.8703</v>
      </c>
      <c r="W7150" s="11">
        <f>IF(U7150=0,ROUNDUP((Q7150-日期设置!$B$2)/365,0),ROUNDUP((R7150-日期设置!$B$2)/365,0))</f>
        <v>3</v>
      </c>
      <c r="X7150" s="18">
        <f>_xlfn.IFNA(VLOOKUP(A7150,过往入选债券!A:D,4,0),2)</f>
        <v>2</v>
      </c>
      <c r="Y7150">
        <f>_xlfn.IFNA(VLOOKUP(C7150,[2]Sheet1!$A:$A,1,0),3)</f>
        <v>3</v>
      </c>
    </row>
    <row r="7151" spans="1:25" hidden="1" x14ac:dyDescent="0.2">
      <c r="A7151" s="21" t="s">
        <v>7034</v>
      </c>
      <c r="B7151" s="21" t="s">
        <v>7035</v>
      </c>
      <c r="C7151" s="37" t="s">
        <v>4281</v>
      </c>
      <c r="D7151" s="26" t="str">
        <f>[1]!b_calc_yield(A7151,日期设置!$B$2,F7151,1,R7151,1,O7151,L7151,S7151,)</f>
        <v>Fetching...</v>
      </c>
      <c r="E7151" s="26">
        <f t="shared" si="222"/>
        <v>1.1322488245149476</v>
      </c>
      <c r="F7151" s="18">
        <f>[1]!b_dq_cleanprice($A7151,日期设置!B$2)</f>
        <v>100.4803</v>
      </c>
      <c r="G7151" s="18" t="str">
        <f t="shared" si="223"/>
        <v>0.34 + 0</v>
      </c>
      <c r="H7151" s="27">
        <f>[1]!b_dq_pctchange($A7151,日期设置!$B$2,1)/100</f>
        <v>0</v>
      </c>
      <c r="I7151" s="26">
        <f>[1]!b_pq_pctchange(A7151,日期设置!$B$4,日期设置!$B$2,1)</f>
        <v>-2.248691331294626E-2</v>
      </c>
      <c r="J7151" s="26">
        <f>[1]!b_pq_pctchange(A7151,日期设置!$C$4,日期设置!$B$2,1)</f>
        <v>-2.248691331294626E-2</v>
      </c>
      <c r="K7151" s="52">
        <f>[1]!b_dq_amount($A7151,日期设置!B$2,2,10000)</f>
        <v>0</v>
      </c>
      <c r="L7151" s="26">
        <f>[1]!b_info_latestpar(A7151,日期设置!$B$2)</f>
        <v>100</v>
      </c>
      <c r="M7151" s="6">
        <f>[1]!b_info_outstandingbalance($A7151,日期设置!B$2)</f>
        <v>5</v>
      </c>
      <c r="N7151" s="7" t="str">
        <f>[1]!b_info_latestissurercreditrating2(A7151,日期设置!$B$2,"102","1")</f>
        <v>AA+</v>
      </c>
      <c r="O7151" s="8">
        <v>4.79</v>
      </c>
      <c r="P7151" s="9">
        <f>[1]!b_info_repurchasedate(A7151)</f>
        <v>0</v>
      </c>
      <c r="Q7151" s="8" t="s">
        <v>16913</v>
      </c>
      <c r="R7151" s="2" t="str">
        <f>IF((--IF(P7151=0,Q7151,P7151))&gt;(--日期设置!$B$2),IF(P7151=0,Q7151,P7151),Q7151)</f>
        <v>2021-07-26</v>
      </c>
      <c r="S7151" s="2" t="s">
        <v>18604</v>
      </c>
      <c r="T7151" s="8">
        <f>[1]!b_anal_ptmyear($A7151,日期设置!$B$2)</f>
        <v>0.34520547945205482</v>
      </c>
      <c r="U7151" s="8">
        <f>[1]!b_anal_termifexercise($A7151,日期设置!B$2)</f>
        <v>0</v>
      </c>
      <c r="V7151" s="10">
        <f>[1]!b_dq_dirtyprice(A7151,日期设置!$B$2)</f>
        <v>103.6168</v>
      </c>
      <c r="W7151" s="11">
        <f>IF(U7151=0,ROUNDUP((Q7151-日期设置!$B$2)/365,0),ROUNDUP((R7151-日期设置!$B$2)/365,0))</f>
        <v>1</v>
      </c>
      <c r="X7151" s="18">
        <f>_xlfn.IFNA(VLOOKUP(A7151,过往入选债券!A:D,4,0),2)</f>
        <v>2</v>
      </c>
      <c r="Y7151">
        <f>_xlfn.IFNA(VLOOKUP(C7151,[2]Sheet1!$A:$A,1,0),3)</f>
        <v>3</v>
      </c>
    </row>
    <row r="7152" spans="1:25" hidden="1" x14ac:dyDescent="0.2">
      <c r="A7152" s="21" t="s">
        <v>7386</v>
      </c>
      <c r="B7152" s="21" t="s">
        <v>7387</v>
      </c>
      <c r="C7152" s="37" t="s">
        <v>261</v>
      </c>
      <c r="D7152" s="26" t="str">
        <f>[1]!b_calc_yield(A7152,日期设置!$B$2,F7152,1,R7152,1,O7152,L7152,S7152,)</f>
        <v>Fetching...</v>
      </c>
      <c r="E7152" s="26">
        <f t="shared" si="222"/>
        <v>1.8231385244505072</v>
      </c>
      <c r="F7152" s="18">
        <f>[1]!b_dq_cleanprice($A7152,日期设置!B$2)</f>
        <v>100.6747</v>
      </c>
      <c r="G7152" s="18" t="str">
        <f t="shared" si="223"/>
        <v>0.55 + 0</v>
      </c>
      <c r="H7152" s="27">
        <f>[1]!b_dq_pctchange($A7152,日期设置!$B$2,1)/100</f>
        <v>0</v>
      </c>
      <c r="I7152" s="26">
        <f>[1]!b_pq_pctchange(A7152,日期设置!$B$4,日期设置!$B$2,1)</f>
        <v>0</v>
      </c>
      <c r="J7152" s="26">
        <f>[1]!b_pq_pctchange(A7152,日期设置!$C$4,日期设置!$B$2,1)</f>
        <v>-0.24820362010677449</v>
      </c>
      <c r="K7152" s="52">
        <f>[1]!b_dq_amount($A7152,日期设置!B$2,2,10000)</f>
        <v>0</v>
      </c>
      <c r="L7152" s="26">
        <f>[1]!b_info_latestpar(A7152,日期设置!$B$2)</f>
        <v>100</v>
      </c>
      <c r="M7152" s="6">
        <f>[1]!b_info_outstandingbalance($A7152,日期设置!B$2)</f>
        <v>4</v>
      </c>
      <c r="N7152" s="7" t="str">
        <f>[1]!b_info_latestissurercreditrating2(A7152,日期设置!$B$2,"102","1")</f>
        <v>AA+</v>
      </c>
      <c r="O7152" s="8">
        <v>4.58</v>
      </c>
      <c r="P7152" s="9">
        <f>[1]!b_info_repurchasedate(A7152)</f>
        <v>0</v>
      </c>
      <c r="Q7152" s="8" t="s">
        <v>16328</v>
      </c>
      <c r="R7152" s="2" t="str">
        <f>IF((--IF(P7152=0,Q7152,P7152))&gt;(--日期设置!$B$2),IF(P7152=0,Q7152,P7152),Q7152)</f>
        <v>2021-10-11</v>
      </c>
      <c r="S7152" s="2" t="s">
        <v>18305</v>
      </c>
      <c r="T7152" s="8">
        <f>[1]!b_anal_ptmyear($A7152,日期设置!$B$2)</f>
        <v>0.55616438356164388</v>
      </c>
      <c r="U7152" s="8">
        <f>[1]!b_anal_termifexercise($A7152,日期设置!B$2)</f>
        <v>0</v>
      </c>
      <c r="V7152" s="10">
        <f>[1]!b_dq_dirtyprice(A7152,日期设置!$B$2)</f>
        <v>102.7075</v>
      </c>
      <c r="W7152" s="11">
        <f>IF(U7152=0,ROUNDUP((Q7152-日期设置!$B$2)/365,0),ROUNDUP((R7152-日期设置!$B$2)/365,0))</f>
        <v>1</v>
      </c>
      <c r="X7152" s="18">
        <f>_xlfn.IFNA(VLOOKUP(A7152,过往入选债券!A:D,4,0),2)</f>
        <v>2</v>
      </c>
      <c r="Y7152">
        <f>_xlfn.IFNA(VLOOKUP(C7152,[2]Sheet1!$A:$A,1,0),3)</f>
        <v>3</v>
      </c>
    </row>
    <row r="7153" spans="1:25" hidden="1" x14ac:dyDescent="0.2">
      <c r="A7153" s="21" t="s">
        <v>2138</v>
      </c>
      <c r="B7153" s="21" t="s">
        <v>2139</v>
      </c>
      <c r="C7153" s="37" t="s">
        <v>149</v>
      </c>
      <c r="D7153" s="26" t="str">
        <f>[1]!b_calc_yield(A7153,日期设置!$B$2,F7153,1,R7153,1,O7153,L7153,S7153,)</f>
        <v>Fetching...</v>
      </c>
      <c r="E7153" s="26">
        <f t="shared" si="222"/>
        <v>1.9208639124503657</v>
      </c>
      <c r="F7153" s="18">
        <f>[1]!b_dq_cleanprice($A7153,日期设置!B$2)</f>
        <v>102.0818</v>
      </c>
      <c r="G7153" s="18" t="str">
        <f t="shared" si="223"/>
        <v>2.58 + 0.58</v>
      </c>
      <c r="H7153" s="27">
        <f>[1]!b_dq_pctchange($A7153,日期设置!$B$2,1)/100</f>
        <v>0</v>
      </c>
      <c r="I7153" s="26">
        <f>[1]!b_pq_pctchange(A7153,日期设置!$B$4,日期设置!$B$2,1)</f>
        <v>0</v>
      </c>
      <c r="J7153" s="26">
        <f>[1]!b_pq_pctchange(A7153,日期设置!$C$4,日期设置!$B$2,1)</f>
        <v>0</v>
      </c>
      <c r="K7153" s="52">
        <f>[1]!b_dq_amount($A7153,日期设置!B$2,2,10000)</f>
        <v>0</v>
      </c>
      <c r="L7153" s="26">
        <f>[1]!b_info_latestpar(A7153,日期设置!$B$2)</f>
        <v>100</v>
      </c>
      <c r="M7153" s="6">
        <f>[1]!b_info_outstandingbalance($A7153,日期设置!B$2)</f>
        <v>8</v>
      </c>
      <c r="N7153" s="7">
        <f>[1]!b_info_latestissurercreditrating2(A7153,日期设置!$B$2,"102","1")</f>
        <v>0</v>
      </c>
      <c r="O7153" s="8">
        <v>6.99</v>
      </c>
      <c r="P7153" s="9" t="str">
        <f>[1]!b_info_repurchasedate(A7153)</f>
        <v>2021-10-22</v>
      </c>
      <c r="Q7153" s="8" t="s">
        <v>17747</v>
      </c>
      <c r="R7153" s="2" t="str">
        <f>IF((--IF(P7153=0,Q7153,P7153))&gt;(--日期设置!$B$2),IF(P7153=0,Q7153,P7153),Q7153)</f>
        <v>2021-10-22</v>
      </c>
      <c r="S7153" s="2" t="s">
        <v>18838</v>
      </c>
      <c r="T7153" s="8">
        <f>[1]!b_anal_ptmyear($A7153,日期设置!$B$2)</f>
        <v>2.5863013698630137</v>
      </c>
      <c r="U7153" s="8">
        <f>[1]!b_anal_termifexercise($A7153,日期设置!B$2)</f>
        <v>0.58630136986301373</v>
      </c>
      <c r="V7153" s="10">
        <f>[1]!b_dq_dirtyprice(A7153,日期设置!$B$2)</f>
        <v>104.9736</v>
      </c>
      <c r="W7153" s="11">
        <f>IF(U7153=0,ROUNDUP((Q7153-日期设置!$B$2)/365,0),ROUNDUP((R7153-日期设置!$B$2)/365,0))</f>
        <v>1</v>
      </c>
      <c r="X7153" s="18">
        <f>_xlfn.IFNA(VLOOKUP(A7153,过往入选债券!A:D,4,0),2)</f>
        <v>2</v>
      </c>
      <c r="Y7153">
        <f>_xlfn.IFNA(VLOOKUP(C7153,[2]Sheet1!$A:$A,1,0),3)</f>
        <v>3</v>
      </c>
    </row>
    <row r="7154" spans="1:25" hidden="1" x14ac:dyDescent="0.2">
      <c r="A7154" s="28" t="s">
        <v>22306</v>
      </c>
      <c r="B7154" s="28" t="s">
        <v>22307</v>
      </c>
      <c r="C7154" s="39" t="s">
        <v>22975</v>
      </c>
      <c r="D7154" s="26">
        <f>[1]!b_calc_yield(A7154,日期设置!$B$2,F7154,1,R7154,1,O7154,L7154,S7154,)</f>
        <v>3.2751988678844928</v>
      </c>
      <c r="E7154" s="26">
        <f t="shared" si="222"/>
        <v>2.5126069544872065</v>
      </c>
      <c r="F7154" s="18">
        <f>[1]!b_dq_cleanprice($A7154,日期设置!B$2)</f>
        <v>100.00530000000001</v>
      </c>
      <c r="G7154" s="18" t="str">
        <f t="shared" si="223"/>
        <v>0.01 + 0</v>
      </c>
      <c r="H7154" s="27">
        <f>[1]!b_dq_pctchange($A7154,日期设置!$B$2,1)/100</f>
        <v>0</v>
      </c>
      <c r="I7154" s="26">
        <f>[1]!b_pq_pctchange(A7154,日期设置!$B$4,日期设置!$B$2,1)</f>
        <v>-1.3697397494476094E-2</v>
      </c>
      <c r="J7154" s="26">
        <f>[1]!b_pq_pctchange(A7154,日期设置!$C$4,日期设置!$B$2,1)</f>
        <v>0</v>
      </c>
      <c r="K7154" s="52">
        <f>[1]!b_dq_amount($A7154,日期设置!B$2,2,10000)</f>
        <v>0</v>
      </c>
      <c r="L7154" s="26">
        <f>[1]!b_info_latestpar(A7154,日期设置!$B$2)</f>
        <v>100</v>
      </c>
      <c r="M7154" s="6">
        <f>[1]!b_info_outstandingbalance($A7154,日期设置!B$2)</f>
        <v>10</v>
      </c>
      <c r="N7154" s="7" t="str">
        <f>[1]!b_info_latestissurercreditrating2(A7154,日期设置!$B$2,"102","1")</f>
        <v>AAA</v>
      </c>
      <c r="O7154" s="43">
        <v>2.7</v>
      </c>
      <c r="P7154" s="9">
        <f>[1]!b_info_repurchasedate(A7154)</f>
        <v>0</v>
      </c>
      <c r="Q7154" s="31" t="s">
        <v>16245</v>
      </c>
      <c r="R7154" s="2" t="str">
        <f>IF((--IF(P7154=0,Q7154,P7154))&gt;(--日期设置!$B$2),IF(P7154=0,Q7154,P7154),Q7154)</f>
        <v>2021-03-29</v>
      </c>
      <c r="S7154" s="2" t="s">
        <v>23095</v>
      </c>
      <c r="T7154" s="8">
        <f>[1]!b_anal_ptmyear($A7154,日期设置!$B$2)</f>
        <v>1.9178082191780823E-2</v>
      </c>
      <c r="U7154" s="8">
        <f>[1]!b_anal_termifexercise($A7154,日期设置!B$2)</f>
        <v>0</v>
      </c>
      <c r="V7154" s="10">
        <f>[1]!b_dq_dirtyprice(A7154,日期设置!$B$2)</f>
        <v>100.1828</v>
      </c>
      <c r="W7154" s="11">
        <f>IF(U7154=0,ROUNDUP((Q7154-日期设置!$B$2)/365,0),ROUNDUP((R7154-日期设置!$B$2)/365,0))</f>
        <v>1</v>
      </c>
      <c r="X7154" s="18">
        <f>_xlfn.IFNA(VLOOKUP(A7154,过往入选债券!A:D,4,0),2)</f>
        <v>2</v>
      </c>
      <c r="Y7154">
        <f>_xlfn.IFNA(VLOOKUP(C7154,[2]Sheet1!$A:$A,1,0),3)</f>
        <v>3</v>
      </c>
    </row>
    <row r="7155" spans="1:25" hidden="1" x14ac:dyDescent="0.2">
      <c r="A7155" s="21" t="s">
        <v>5942</v>
      </c>
      <c r="B7155" s="21" t="s">
        <v>5943</v>
      </c>
      <c r="C7155" s="37" t="s">
        <v>3386</v>
      </c>
      <c r="D7155" s="26" t="str">
        <f>[1]!b_calc_yield(A7155,日期设置!$B$2,F7155,1,R7155,1,O7155,L7155,S7155,)</f>
        <v>Fetching...</v>
      </c>
      <c r="E7155" s="26">
        <f t="shared" si="222"/>
        <v>3.3436393349530524</v>
      </c>
      <c r="F7155" s="18">
        <f>[1]!b_dq_cleanprice($A7155,日期设置!B$2)</f>
        <v>102.6889</v>
      </c>
      <c r="G7155" s="18" t="str">
        <f t="shared" si="223"/>
        <v>1.07 + 0</v>
      </c>
      <c r="H7155" s="27">
        <f>[1]!b_dq_pctchange($A7155,日期设置!$B$2,1)/100</f>
        <v>0</v>
      </c>
      <c r="I7155" s="26">
        <f>[1]!b_pq_pctchange(A7155,日期设置!$B$4,日期设置!$B$2,1)</f>
        <v>0</v>
      </c>
      <c r="J7155" s="26">
        <f>[1]!b_pq_pctchange(A7155,日期设置!$C$4,日期设置!$B$2,1)</f>
        <v>0</v>
      </c>
      <c r="K7155" s="52">
        <f>[1]!b_dq_amount($A7155,日期设置!B$2,2,10000)</f>
        <v>0</v>
      </c>
      <c r="L7155" s="26">
        <f>[1]!b_info_latestpar(A7155,日期设置!$B$2)</f>
        <v>100</v>
      </c>
      <c r="M7155" s="6">
        <f>[1]!b_info_outstandingbalance($A7155,日期设置!B$2)</f>
        <v>3.8</v>
      </c>
      <c r="N7155" s="7" t="str">
        <f>[1]!b_info_latestissurercreditrating2(A7155,日期设置!$B$2,"102","1")</f>
        <v>AA</v>
      </c>
      <c r="O7155" s="8">
        <v>5.87</v>
      </c>
      <c r="P7155" s="9">
        <f>[1]!b_info_repurchasedate(A7155)</f>
        <v>0</v>
      </c>
      <c r="Q7155" s="8" t="s">
        <v>16597</v>
      </c>
      <c r="R7155" s="2" t="str">
        <f>IF((--IF(P7155=0,Q7155,P7155))&gt;(--日期设置!$B$2),IF(P7155=0,Q7155,P7155),Q7155)</f>
        <v>2022-04-18</v>
      </c>
      <c r="S7155" s="2" t="s">
        <v>17916</v>
      </c>
      <c r="T7155" s="8">
        <f>[1]!b_anal_ptmyear($A7155,日期设置!$B$2)</f>
        <v>1.0739726027397261</v>
      </c>
      <c r="U7155" s="8">
        <f>[1]!b_anal_termifexercise($A7155,日期设置!B$2)</f>
        <v>0</v>
      </c>
      <c r="V7155" s="10">
        <f>[1]!b_dq_dirtyprice(A7155,日期设置!$B$2)</f>
        <v>108.1247</v>
      </c>
      <c r="W7155" s="11">
        <f>IF(U7155=0,ROUNDUP((Q7155-日期设置!$B$2)/365,0),ROUNDUP((R7155-日期设置!$B$2)/365,0))</f>
        <v>2</v>
      </c>
      <c r="X7155" s="18">
        <f>_xlfn.IFNA(VLOOKUP(A7155,过往入选债券!A:D,4,0),2)</f>
        <v>2</v>
      </c>
      <c r="Y7155">
        <f>_xlfn.IFNA(VLOOKUP(C7155,[2]Sheet1!$A:$A,1,0),3)</f>
        <v>3</v>
      </c>
    </row>
    <row r="7156" spans="1:25" hidden="1" x14ac:dyDescent="0.2">
      <c r="A7156" s="21" t="s">
        <v>13243</v>
      </c>
      <c r="B7156" s="21" t="s">
        <v>13244</v>
      </c>
      <c r="C7156" s="37" t="s">
        <v>1332</v>
      </c>
      <c r="D7156" s="26" t="str">
        <f>[1]!b_calc_yield(A7156,日期设置!$B$2,F7156,1,R7156,1,O7156,L7156,S7156,)</f>
        <v>Fetching...</v>
      </c>
      <c r="E7156" s="26">
        <f t="shared" si="222"/>
        <v>16.54592236487624</v>
      </c>
      <c r="F7156" s="18">
        <f>[1]!b_dq_cleanprice($A7156,日期设置!B$2)</f>
        <v>59.581299999999999</v>
      </c>
      <c r="G7156" s="18" t="str">
        <f t="shared" si="223"/>
        <v>2.30 + 0</v>
      </c>
      <c r="H7156" s="27">
        <f>[1]!b_dq_pctchange($A7156,日期设置!$B$2,1)/100</f>
        <v>0</v>
      </c>
      <c r="I7156" s="26">
        <f>[1]!b_pq_pctchange(A7156,日期设置!$B$4,日期设置!$B$2,1)</f>
        <v>0</v>
      </c>
      <c r="J7156" s="26">
        <f>[1]!b_pq_pctchange(A7156,日期设置!$C$4,日期设置!$B$2,1)</f>
        <v>0</v>
      </c>
      <c r="K7156" s="52">
        <f>[1]!b_dq_amount($A7156,日期设置!B$2,2,10000)</f>
        <v>0</v>
      </c>
      <c r="L7156" s="26">
        <f>[1]!b_info_latestpar(A7156,日期设置!$B$2)</f>
        <v>60</v>
      </c>
      <c r="M7156" s="6">
        <f>[1]!b_info_outstandingbalance($A7156,日期设置!B$2)</f>
        <v>16.2</v>
      </c>
      <c r="N7156" s="7" t="str">
        <f>[1]!b_info_latestissurercreditrating2(A7156,日期设置!$B$2,"102","1")</f>
        <v>AA+</v>
      </c>
      <c r="O7156" s="8">
        <v>3.75</v>
      </c>
      <c r="P7156" s="9">
        <f>[1]!b_info_repurchasedate(A7156)</f>
        <v>0</v>
      </c>
      <c r="Q7156" s="8" t="s">
        <v>16256</v>
      </c>
      <c r="R7156" s="2" t="str">
        <f>IF((--IF(P7156=0,Q7156,P7156))&gt;(--日期设置!$B$2),IF(P7156=0,Q7156,P7156),Q7156)</f>
        <v>2023-07-13</v>
      </c>
      <c r="S7156" s="2" t="s">
        <v>18330</v>
      </c>
      <c r="T7156" s="8">
        <f>[1]!b_anal_ptmyear($A7156,日期设置!$B$2)</f>
        <v>2.3095890410958906</v>
      </c>
      <c r="U7156" s="8">
        <f>[1]!b_anal_termifexercise($A7156,日期设置!B$2)</f>
        <v>0</v>
      </c>
      <c r="V7156" s="10">
        <f>[1]!b_dq_dirtyprice(A7156,日期设置!$B$2)</f>
        <v>61.134700000000002</v>
      </c>
      <c r="W7156" s="11">
        <f>IF(U7156=0,ROUNDUP((Q7156-日期设置!$B$2)/365,0),ROUNDUP((R7156-日期设置!$B$2)/365,0))</f>
        <v>3</v>
      </c>
      <c r="X7156" s="18">
        <f>_xlfn.IFNA(VLOOKUP(A7156,过往入选债券!A:D,4,0),2)</f>
        <v>2</v>
      </c>
      <c r="Y7156">
        <f>_xlfn.IFNA(VLOOKUP(C7156,[2]Sheet1!$A:$A,1,0),3)</f>
        <v>3</v>
      </c>
    </row>
    <row r="7157" spans="1:25" hidden="1" x14ac:dyDescent="0.2">
      <c r="A7157" s="21" t="s">
        <v>4902</v>
      </c>
      <c r="B7157" s="21" t="s">
        <v>4903</v>
      </c>
      <c r="C7157" s="37" t="s">
        <v>4904</v>
      </c>
      <c r="D7157" s="26" t="str">
        <f>[1]!b_calc_yield(A7157,日期设置!$B$2,F7157,1,R7157,1,O7157,L7157,S7157,)</f>
        <v>Fetching...</v>
      </c>
      <c r="E7157" s="26">
        <f t="shared" si="222"/>
        <v>9.3900109204775539</v>
      </c>
      <c r="F7157" s="18">
        <f>[1]!b_dq_cleanprice($A7157,日期设置!B$2)</f>
        <v>112.3738</v>
      </c>
      <c r="G7157" s="18" t="str">
        <f t="shared" si="223"/>
        <v>3.14 + 0</v>
      </c>
      <c r="H7157" s="27">
        <f>[1]!b_dq_pctchange($A7157,日期设置!$B$2,1)/100</f>
        <v>0</v>
      </c>
      <c r="I7157" s="26">
        <f>[1]!b_pq_pctchange(A7157,日期设置!$B$4,日期设置!$B$2,1)</f>
        <v>0</v>
      </c>
      <c r="J7157" s="26">
        <f>[1]!b_pq_pctchange(A7157,日期设置!$C$4,日期设置!$B$2,1)</f>
        <v>0</v>
      </c>
      <c r="K7157" s="52">
        <f>[1]!b_dq_amount($A7157,日期设置!B$2,2,10000)</f>
        <v>0</v>
      </c>
      <c r="L7157" s="26">
        <f>[1]!b_info_latestpar(A7157,日期设置!$B$2)</f>
        <v>100</v>
      </c>
      <c r="M7157" s="6">
        <f>[1]!b_info_outstandingbalance($A7157,日期设置!B$2)</f>
        <v>10</v>
      </c>
      <c r="N7157" s="7" t="str">
        <f>[1]!b_info_latestissurercreditrating2(A7157,日期设置!$B$2,"102","1")</f>
        <v>AAA</v>
      </c>
      <c r="O7157" s="8">
        <v>7.48</v>
      </c>
      <c r="P7157" s="9">
        <f>[1]!b_info_repurchasedate(A7157)</f>
        <v>0</v>
      </c>
      <c r="Q7157" s="8" t="s">
        <v>16893</v>
      </c>
      <c r="R7157" s="2" t="str">
        <f>IF((--IF(P7157=0,Q7157,P7157))&gt;(--日期设置!$B$2),IF(P7157=0,Q7157,P7157),Q7157)</f>
        <v>2024-05-14</v>
      </c>
      <c r="S7157" s="2" t="s">
        <v>18569</v>
      </c>
      <c r="T7157" s="8">
        <f>[1]!b_anal_ptmyear($A7157,日期设置!$B$2)</f>
        <v>3.1452054794520548</v>
      </c>
      <c r="U7157" s="8">
        <f>[1]!b_anal_termifexercise($A7157,日期设置!B$2)</f>
        <v>0</v>
      </c>
      <c r="V7157" s="10">
        <f>[1]!b_dq_dirtyprice(A7157,日期设置!$B$2)</f>
        <v>118.7677</v>
      </c>
      <c r="W7157" s="11">
        <f>IF(U7157=0,ROUNDUP((Q7157-日期设置!$B$2)/365,0),ROUNDUP((R7157-日期设置!$B$2)/365,0))</f>
        <v>4</v>
      </c>
      <c r="X7157" s="18">
        <f>_xlfn.IFNA(VLOOKUP(A7157,过往入选债券!A:D,4,0),2)</f>
        <v>2</v>
      </c>
      <c r="Y7157">
        <f>_xlfn.IFNA(VLOOKUP(C7157,[2]Sheet1!$A:$A,1,0),3)</f>
        <v>3</v>
      </c>
    </row>
    <row r="7158" spans="1:25" hidden="1" x14ac:dyDescent="0.2">
      <c r="A7158" s="21" t="s">
        <v>7069</v>
      </c>
      <c r="B7158" s="21" t="s">
        <v>7070</v>
      </c>
      <c r="C7158" s="37" t="s">
        <v>311</v>
      </c>
      <c r="D7158" s="26" t="str">
        <f>[1]!b_calc_yield(A7158,日期设置!$B$2,F7158,1,R7158,1,O7158,L7158,S7158,)</f>
        <v>Fetching...</v>
      </c>
      <c r="E7158" s="26">
        <f t="shared" si="222"/>
        <v>1.191594714441524</v>
      </c>
      <c r="F7158" s="18">
        <f>[1]!b_dq_cleanprice($A7158,日期设置!B$2)</f>
        <v>100.3986</v>
      </c>
      <c r="G7158" s="18" t="str">
        <f t="shared" si="223"/>
        <v>0.36 + 0</v>
      </c>
      <c r="H7158" s="27">
        <f>[1]!b_dq_pctchange($A7158,日期设置!$B$2,1)/100</f>
        <v>0</v>
      </c>
      <c r="I7158" s="26">
        <f>[1]!b_pq_pctchange(A7158,日期设置!$B$4,日期设置!$B$2,1)</f>
        <v>0</v>
      </c>
      <c r="J7158" s="26">
        <f>[1]!b_pq_pctchange(A7158,日期设置!$C$4,日期设置!$B$2,1)</f>
        <v>-0.2045636174958515</v>
      </c>
      <c r="K7158" s="52">
        <f>[1]!b_dq_amount($A7158,日期设置!B$2,2,10000)</f>
        <v>0</v>
      </c>
      <c r="L7158" s="26">
        <f>[1]!b_info_latestpar(A7158,日期设置!$B$2)</f>
        <v>100</v>
      </c>
      <c r="M7158" s="6">
        <f>[1]!b_info_outstandingbalance($A7158,日期设置!B$2)</f>
        <v>6</v>
      </c>
      <c r="N7158" s="7" t="str">
        <f>[1]!b_info_latestissurercreditrating2(A7158,日期设置!$B$2,"102","1")</f>
        <v>AA+</v>
      </c>
      <c r="O7158" s="8">
        <v>4.47</v>
      </c>
      <c r="P7158" s="9">
        <f>[1]!b_info_repurchasedate(A7158)</f>
        <v>0</v>
      </c>
      <c r="Q7158" s="8" t="s">
        <v>17178</v>
      </c>
      <c r="R7158" s="2" t="str">
        <f>IF((--IF(P7158=0,Q7158,P7158))&gt;(--日期设置!$B$2),IF(P7158=0,Q7158,P7158),Q7158)</f>
        <v>2021-08-02</v>
      </c>
      <c r="S7158" s="2" t="s">
        <v>18761</v>
      </c>
      <c r="T7158" s="8">
        <f>[1]!b_anal_ptmyear($A7158,日期设置!$B$2)</f>
        <v>0.36438356164383562</v>
      </c>
      <c r="U7158" s="8">
        <f>[1]!b_anal_termifexercise($A7158,日期设置!B$2)</f>
        <v>0</v>
      </c>
      <c r="V7158" s="10">
        <f>[1]!b_dq_dirtyprice(A7158,日期设置!$B$2)</f>
        <v>103.2398</v>
      </c>
      <c r="W7158" s="11">
        <f>IF(U7158=0,ROUNDUP((Q7158-日期设置!$B$2)/365,0),ROUNDUP((R7158-日期设置!$B$2)/365,0))</f>
        <v>1</v>
      </c>
      <c r="X7158" s="18">
        <f>_xlfn.IFNA(VLOOKUP(A7158,过往入选债券!A:D,4,0),2)</f>
        <v>2</v>
      </c>
      <c r="Y7158">
        <f>_xlfn.IFNA(VLOOKUP(C7158,[2]Sheet1!$A:$A,1,0),3)</f>
        <v>3</v>
      </c>
    </row>
    <row r="7159" spans="1:25" hidden="1" x14ac:dyDescent="0.2">
      <c r="A7159" s="21" t="s">
        <v>13008</v>
      </c>
      <c r="B7159" s="21" t="s">
        <v>13009</v>
      </c>
      <c r="C7159" s="37" t="s">
        <v>13010</v>
      </c>
      <c r="D7159" s="26" t="str">
        <f>[1]!b_calc_yield(A7159,日期设置!$B$2,F7159,1,R7159,1,O7159,L7159,S7159,)</f>
        <v>Fetching...</v>
      </c>
      <c r="E7159" s="26">
        <f t="shared" si="222"/>
        <v>19.506035394787389</v>
      </c>
      <c r="F7159" s="18">
        <f>[1]!b_dq_cleanprice($A7159,日期设置!B$2)</f>
        <v>60.180999999999997</v>
      </c>
      <c r="G7159" s="18" t="str">
        <f t="shared" si="223"/>
        <v>2.01 + 0</v>
      </c>
      <c r="H7159" s="27">
        <f>[1]!b_dq_pctchange($A7159,日期设置!$B$2,1)/100</f>
        <v>0</v>
      </c>
      <c r="I7159" s="26">
        <f>[1]!b_pq_pctchange(A7159,日期设置!$B$4,日期设置!$B$2,1)</f>
        <v>0</v>
      </c>
      <c r="J7159" s="26">
        <f>[1]!b_pq_pctchange(A7159,日期设置!$C$4,日期设置!$B$2,1)</f>
        <v>0</v>
      </c>
      <c r="K7159" s="52">
        <f>[1]!b_dq_amount($A7159,日期设置!B$2,2,10000)</f>
        <v>0</v>
      </c>
      <c r="L7159" s="26">
        <f>[1]!b_info_latestpar(A7159,日期设置!$B$2)</f>
        <v>60</v>
      </c>
      <c r="M7159" s="6">
        <f>[1]!b_info_outstandingbalance($A7159,日期设置!B$2)</f>
        <v>12</v>
      </c>
      <c r="N7159" s="7" t="str">
        <f>[1]!b_info_latestissurercreditrating2(A7159,日期设置!$B$2,"102","1")</f>
        <v>AA</v>
      </c>
      <c r="O7159" s="8">
        <v>5.19</v>
      </c>
      <c r="P7159" s="9">
        <f>[1]!b_info_repurchasedate(A7159)</f>
        <v>0</v>
      </c>
      <c r="Q7159" s="8" t="s">
        <v>16310</v>
      </c>
      <c r="R7159" s="2" t="str">
        <f>IF((--IF(P7159=0,Q7159,P7159))&gt;(--日期设置!$B$2),IF(P7159=0,Q7159,P7159),Q7159)</f>
        <v>2023-03-29</v>
      </c>
      <c r="S7159" s="2" t="s">
        <v>18030</v>
      </c>
      <c r="T7159" s="8">
        <f>[1]!b_anal_ptmyear($A7159,日期设置!$B$2)</f>
        <v>2.0191780821917806</v>
      </c>
      <c r="U7159" s="8">
        <f>[1]!b_anal_termifexercise($A7159,日期设置!B$2)</f>
        <v>0</v>
      </c>
      <c r="V7159" s="10">
        <f>[1]!b_dq_dirtyprice(A7159,日期设置!$B$2)</f>
        <v>63.235300000000002</v>
      </c>
      <c r="W7159" s="11">
        <f>IF(U7159=0,ROUNDUP((Q7159-日期设置!$B$2)/365,0),ROUNDUP((R7159-日期设置!$B$2)/365,0))</f>
        <v>3</v>
      </c>
      <c r="X7159" s="18">
        <f>_xlfn.IFNA(VLOOKUP(A7159,过往入选债券!A:D,4,0),2)</f>
        <v>2</v>
      </c>
      <c r="Y7159">
        <f>_xlfn.IFNA(VLOOKUP(C7159,[2]Sheet1!$A:$A,1,0),3)</f>
        <v>3</v>
      </c>
    </row>
    <row r="7160" spans="1:25" hidden="1" x14ac:dyDescent="0.2">
      <c r="A7160" s="21" t="s">
        <v>4301</v>
      </c>
      <c r="B7160" s="21" t="s">
        <v>4302</v>
      </c>
      <c r="C7160" s="37" t="s">
        <v>2488</v>
      </c>
      <c r="D7160" s="26" t="str">
        <f>[1]!b_calc_yield(A7160,日期设置!$B$2,F7160,1,R7160,1,O7160,L7160,S7160,)</f>
        <v>Fetching...</v>
      </c>
      <c r="E7160" s="26">
        <f t="shared" si="222"/>
        <v>6.6010938722573131</v>
      </c>
      <c r="F7160" s="18">
        <f>[1]!b_dq_cleanprice($A7160,日期设置!B$2)</f>
        <v>100</v>
      </c>
      <c r="G7160" s="18" t="str">
        <f t="shared" si="223"/>
        <v>4.07 + 2.07</v>
      </c>
      <c r="H7160" s="27">
        <f>[1]!b_dq_pctchange($A7160,日期设置!$B$2,1)/100</f>
        <v>0</v>
      </c>
      <c r="I7160" s="26">
        <f>[1]!b_pq_pctchange(A7160,日期设置!$B$4,日期设置!$B$2,1)</f>
        <v>0</v>
      </c>
      <c r="J7160" s="26">
        <f>[1]!b_pq_pctchange(A7160,日期设置!$C$4,日期设置!$B$2,1)</f>
        <v>0</v>
      </c>
      <c r="K7160" s="52">
        <f>[1]!b_dq_amount($A7160,日期设置!B$2,2,10000)</f>
        <v>0</v>
      </c>
      <c r="L7160" s="26">
        <f>[1]!b_info_latestpar(A7160,日期设置!$B$2)</f>
        <v>100</v>
      </c>
      <c r="M7160" s="6">
        <f>[1]!b_info_outstandingbalance($A7160,日期设置!B$2)</f>
        <v>4</v>
      </c>
      <c r="N7160" s="7">
        <f>[1]!b_info_latestissurercreditrating2(A7160,日期设置!$B$2,"102","1")</f>
        <v>0</v>
      </c>
      <c r="O7160" s="8">
        <v>3.27</v>
      </c>
      <c r="P7160" s="9" t="str">
        <f>[1]!b_info_repurchasedate(A7160)</f>
        <v>2023-04-20</v>
      </c>
      <c r="Q7160" s="8" t="s">
        <v>16995</v>
      </c>
      <c r="R7160" s="2" t="str">
        <f>IF((--IF(P7160=0,Q7160,P7160))&gt;(--日期设置!$B$2),IF(P7160=0,Q7160,P7160),Q7160)</f>
        <v>2023-04-20</v>
      </c>
      <c r="S7160" s="2" t="s">
        <v>18259</v>
      </c>
      <c r="T7160" s="8">
        <f>[1]!b_anal_ptmyear($A7160,日期设置!$B$2)</f>
        <v>4.0794520547945208</v>
      </c>
      <c r="U7160" s="8">
        <f>[1]!b_anal_termifexercise($A7160,日期设置!B$2)</f>
        <v>2.0794520547945203</v>
      </c>
      <c r="V7160" s="10">
        <f>[1]!b_dq_dirtyprice(A7160,日期设置!$B$2)</f>
        <v>103.0102</v>
      </c>
      <c r="W7160" s="11">
        <f>IF(U7160=0,ROUNDUP((Q7160-日期设置!$B$2)/365,0),ROUNDUP((R7160-日期设置!$B$2)/365,0))</f>
        <v>3</v>
      </c>
      <c r="X7160" s="18">
        <f>_xlfn.IFNA(VLOOKUP(A7160,过往入选债券!A:D,4,0),2)</f>
        <v>2</v>
      </c>
      <c r="Y7160">
        <f>_xlfn.IFNA(VLOOKUP(C7160,[2]Sheet1!$A:$A,1,0),3)</f>
        <v>3</v>
      </c>
    </row>
    <row r="7161" spans="1:25" hidden="1" x14ac:dyDescent="0.2">
      <c r="A7161" s="21" t="s">
        <v>15418</v>
      </c>
      <c r="B7161" s="21" t="s">
        <v>15419</v>
      </c>
      <c r="C7161" s="37" t="s">
        <v>15420</v>
      </c>
      <c r="D7161" s="26" t="str">
        <f>[1]!b_calc_yield(A7161,日期设置!$B$2,F7161,1,R7161,1,O7161,L7161,S7161,)</f>
        <v>Fetching...</v>
      </c>
      <c r="E7161" s="26">
        <f t="shared" si="222"/>
        <v>4.594184148739644</v>
      </c>
      <c r="F7161" s="18">
        <f>[1]!b_dq_cleanprice($A7161,日期设置!B$2)</f>
        <v>100.2788</v>
      </c>
      <c r="G7161" s="18" t="str">
        <f t="shared" si="223"/>
        <v>1.43 + 0</v>
      </c>
      <c r="H7161" s="27">
        <f>[1]!b_dq_pctchange($A7161,日期设置!$B$2,1)/100</f>
        <v>0</v>
      </c>
      <c r="I7161" s="26">
        <f>[1]!b_pq_pctchange(A7161,日期设置!$B$4,日期设置!$B$2,1)</f>
        <v>-8.6085615332802193E-2</v>
      </c>
      <c r="J7161" s="26">
        <f>[1]!b_pq_pctchange(A7161,日期设置!$C$4,日期设置!$B$2,1)</f>
        <v>-8.6085615332802193E-2</v>
      </c>
      <c r="K7161" s="52">
        <f>[1]!b_dq_amount($A7161,日期设置!B$2,2,10000)</f>
        <v>0</v>
      </c>
      <c r="L7161" s="26">
        <f>[1]!b_info_latestpar(A7161,日期设置!$B$2)</f>
        <v>100</v>
      </c>
      <c r="M7161" s="6">
        <f>[1]!b_info_outstandingbalance($A7161,日期设置!B$2)</f>
        <v>40</v>
      </c>
      <c r="N7161" s="7" t="str">
        <f>[1]!b_info_latestissurercreditrating2(A7161,日期设置!$B$2,"102","1")</f>
        <v>AAA</v>
      </c>
      <c r="O7161" s="8">
        <v>3.48</v>
      </c>
      <c r="P7161" s="9">
        <f>[1]!b_info_repurchasedate(A7161)</f>
        <v>0</v>
      </c>
      <c r="Q7161" s="8" t="s">
        <v>16260</v>
      </c>
      <c r="R7161" s="2" t="str">
        <f>IF((--IF(P7161=0,Q7161,P7161))&gt;(--日期设置!$B$2),IF(P7161=0,Q7161,P7161),Q7161)</f>
        <v>2022-08-26</v>
      </c>
      <c r="S7161" s="2" t="s">
        <v>18027</v>
      </c>
      <c r="T7161" s="8">
        <f>[1]!b_anal_ptmyear($A7161,日期设置!$B$2)</f>
        <v>1.43013698630137</v>
      </c>
      <c r="U7161" s="8">
        <f>[1]!b_anal_termifexercise($A7161,日期设置!B$2)</f>
        <v>0</v>
      </c>
      <c r="V7161" s="10">
        <f>[1]!b_dq_dirtyprice(A7161,日期设置!$B$2)</f>
        <v>102.2619</v>
      </c>
      <c r="W7161" s="11">
        <f>IF(U7161=0,ROUNDUP((Q7161-日期设置!$B$2)/365,0),ROUNDUP((R7161-日期设置!$B$2)/365,0))</f>
        <v>2</v>
      </c>
      <c r="X7161" s="18">
        <f>_xlfn.IFNA(VLOOKUP(A7161,过往入选债券!A:D,4,0),2)</f>
        <v>2</v>
      </c>
      <c r="Y7161">
        <f>_xlfn.IFNA(VLOOKUP(C7161,[2]Sheet1!$A:$A,1,0),3)</f>
        <v>3</v>
      </c>
    </row>
    <row r="7162" spans="1:25" hidden="1" x14ac:dyDescent="0.2">
      <c r="A7162" s="21" t="s">
        <v>12800</v>
      </c>
      <c r="B7162" s="21" t="s">
        <v>12801</v>
      </c>
      <c r="C7162" s="37" t="s">
        <v>864</v>
      </c>
      <c r="D7162" s="26" t="str">
        <f>[1]!b_calc_yield(A7162,日期设置!$B$2,F7162,1,R7162,1,O7162,L7162,S7162,)</f>
        <v>Fetching...</v>
      </c>
      <c r="E7162" s="26">
        <f t="shared" si="222"/>
        <v>19.138325136801271</v>
      </c>
      <c r="F7162" s="18">
        <f>[1]!b_dq_cleanprice($A7162,日期设置!B$2)</f>
        <v>40.1419</v>
      </c>
      <c r="G7162" s="18" t="str">
        <f t="shared" si="223"/>
        <v>1.82 + 0</v>
      </c>
      <c r="H7162" s="27">
        <f>[1]!b_dq_pctchange($A7162,日期设置!$B$2,1)/100</f>
        <v>0</v>
      </c>
      <c r="I7162" s="26">
        <f>[1]!b_pq_pctchange(A7162,日期设置!$B$4,日期设置!$B$2,1)</f>
        <v>0</v>
      </c>
      <c r="J7162" s="26">
        <f>[1]!b_pq_pctchange(A7162,日期设置!$C$4,日期设置!$B$2,1)</f>
        <v>0.29181688490471674</v>
      </c>
      <c r="K7162" s="52">
        <f>[1]!b_dq_amount($A7162,日期设置!B$2,2,10000)</f>
        <v>0</v>
      </c>
      <c r="L7162" s="26">
        <f>[1]!b_info_latestpar(A7162,日期设置!$B$2)</f>
        <v>40</v>
      </c>
      <c r="M7162" s="6">
        <f>[1]!b_info_outstandingbalance($A7162,日期设置!B$2)</f>
        <v>8</v>
      </c>
      <c r="N7162" s="7" t="str">
        <f>[1]!b_info_latestissurercreditrating2(A7162,日期设置!$B$2,"102","1")</f>
        <v>AA+</v>
      </c>
      <c r="O7162" s="8">
        <v>4.08</v>
      </c>
      <c r="P7162" s="9">
        <f>[1]!b_info_repurchasedate(A7162)</f>
        <v>0</v>
      </c>
      <c r="Q7162" s="8" t="s">
        <v>16885</v>
      </c>
      <c r="R7162" s="2" t="str">
        <f>IF((--IF(P7162=0,Q7162,P7162))&gt;(--日期设置!$B$2),IF(P7162=0,Q7162,P7162),Q7162)</f>
        <v>2023-01-18</v>
      </c>
      <c r="S7162" s="2" t="s">
        <v>18677</v>
      </c>
      <c r="T7162" s="8">
        <f>[1]!b_anal_ptmyear($A7162,日期设置!$B$2)</f>
        <v>1.8273972602739725</v>
      </c>
      <c r="U7162" s="8">
        <f>[1]!b_anal_termifexercise($A7162,日期设置!B$2)</f>
        <v>0</v>
      </c>
      <c r="V7162" s="10">
        <f>[1]!b_dq_dirtyprice(A7162,日期设置!$B$2)</f>
        <v>40.4236</v>
      </c>
      <c r="W7162" s="11">
        <f>IF(U7162=0,ROUNDUP((Q7162-日期设置!$B$2)/365,0),ROUNDUP((R7162-日期设置!$B$2)/365,0))</f>
        <v>2</v>
      </c>
      <c r="X7162" s="18">
        <f>_xlfn.IFNA(VLOOKUP(A7162,过往入选债券!A:D,4,0),2)</f>
        <v>2</v>
      </c>
      <c r="Y7162">
        <f>_xlfn.IFNA(VLOOKUP(C7162,[2]Sheet1!$A:$A,1,0),3)</f>
        <v>3</v>
      </c>
    </row>
    <row r="7163" spans="1:25" hidden="1" x14ac:dyDescent="0.2">
      <c r="A7163" s="21" t="s">
        <v>477</v>
      </c>
      <c r="B7163" s="21" t="s">
        <v>478</v>
      </c>
      <c r="C7163" s="37" t="s">
        <v>271</v>
      </c>
      <c r="D7163" s="26" t="str">
        <f>[1]!b_calc_yield(A7163,日期设置!$B$2,F7163,1,R7163,1,O7163,L7163,S7163,)</f>
        <v>Fetching...</v>
      </c>
      <c r="E7163" s="26">
        <f t="shared" si="222"/>
        <v>1.3424310406072504</v>
      </c>
      <c r="F7163" s="18">
        <f>[1]!b_dq_cleanprice($A7163,日期设置!B$2)</f>
        <v>101.34</v>
      </c>
      <c r="G7163" s="18" t="str">
        <f t="shared" si="223"/>
        <v>0.41 + 0</v>
      </c>
      <c r="H7163" s="27">
        <f>[1]!b_dq_pctchange($A7163,日期设置!$B$2,1)/100</f>
        <v>0</v>
      </c>
      <c r="I7163" s="26">
        <f>[1]!b_pq_pctchange(A7163,日期设置!$B$4,日期设置!$B$2,1)</f>
        <v>-0.3829760463031423</v>
      </c>
      <c r="J7163" s="26">
        <f>[1]!b_pq_pctchange(A7163,日期设置!$C$4,日期设置!$B$2,1)</f>
        <v>-0.3829760463031423</v>
      </c>
      <c r="K7163" s="52">
        <f>[1]!b_dq_amount($A7163,日期设置!B$2,2,10000)</f>
        <v>0</v>
      </c>
      <c r="L7163" s="26">
        <f>[1]!b_info_latestpar(A7163,日期设置!$B$2)</f>
        <v>100</v>
      </c>
      <c r="M7163" s="6">
        <f>[1]!b_info_outstandingbalance($A7163,日期设置!B$2)</f>
        <v>5</v>
      </c>
      <c r="N7163" s="7">
        <f>[1]!b_info_latestissurercreditrating2(A7163,日期设置!$B$2,"102","1")</f>
        <v>0</v>
      </c>
      <c r="O7163" s="8">
        <v>6.7</v>
      </c>
      <c r="P7163" s="9">
        <f>[1]!b_info_repurchasedate(A7163)</f>
        <v>0</v>
      </c>
      <c r="Q7163" s="8" t="s">
        <v>16731</v>
      </c>
      <c r="R7163" s="2" t="str">
        <f>IF((--IF(P7163=0,Q7163,P7163))&gt;(--日期设置!$B$2),IF(P7163=0,Q7163,P7163),Q7163)</f>
        <v>2021-08-19</v>
      </c>
      <c r="S7163" s="2" t="s">
        <v>18451</v>
      </c>
      <c r="T7163" s="8">
        <f>[1]!b_anal_ptmyear($A7163,日期设置!$B$2)</f>
        <v>0.41095890410958902</v>
      </c>
      <c r="U7163" s="8">
        <f>[1]!b_anal_termifexercise($A7163,日期设置!B$2)</f>
        <v>0</v>
      </c>
      <c r="V7163" s="10">
        <f>[1]!b_dq_dirtyprice(A7163,日期设置!$B$2)</f>
        <v>105.28660000000001</v>
      </c>
      <c r="W7163" s="11">
        <f>IF(U7163=0,ROUNDUP((Q7163-日期设置!$B$2)/365,0),ROUNDUP((R7163-日期设置!$B$2)/365,0))</f>
        <v>1</v>
      </c>
      <c r="X7163" s="18">
        <f>_xlfn.IFNA(VLOOKUP(A7163,过往入选债券!A:D,4,0),2)</f>
        <v>2</v>
      </c>
      <c r="Y7163">
        <f>_xlfn.IFNA(VLOOKUP(C7163,[2]Sheet1!$A:$A,1,0),3)</f>
        <v>3</v>
      </c>
    </row>
    <row r="7164" spans="1:25" hidden="1" x14ac:dyDescent="0.2">
      <c r="A7164" s="21" t="s">
        <v>7678</v>
      </c>
      <c r="B7164" s="21" t="s">
        <v>7679</v>
      </c>
      <c r="C7164" s="37" t="s">
        <v>328</v>
      </c>
      <c r="D7164" s="26" t="str">
        <f>[1]!b_calc_yield(A7164,日期设置!$B$2,F7164,1,R7164,1,O7164,L7164,S7164,)</f>
        <v>Fetching...</v>
      </c>
      <c r="E7164" s="26">
        <f t="shared" si="222"/>
        <v>2.3620967331120513</v>
      </c>
      <c r="F7164" s="18">
        <f>[1]!b_dq_cleanprice($A7164,日期设置!B$2)</f>
        <v>100.8364</v>
      </c>
      <c r="G7164" s="18" t="str">
        <f t="shared" si="223"/>
        <v>2.72 + 0.72</v>
      </c>
      <c r="H7164" s="27">
        <f>[1]!b_dq_pctchange($A7164,日期设置!$B$2,1)/100</f>
        <v>0</v>
      </c>
      <c r="I7164" s="26">
        <f>[1]!b_pq_pctchange(A7164,日期设置!$B$4,日期设置!$B$2,1)</f>
        <v>7.5823739579190627E-2</v>
      </c>
      <c r="J7164" s="26">
        <f>[1]!b_pq_pctchange(A7164,日期设置!$C$4,日期设置!$B$2,1)</f>
        <v>0.23997216561459189</v>
      </c>
      <c r="K7164" s="52">
        <f>[1]!b_dq_amount($A7164,日期设置!B$2,2,10000)</f>
        <v>0</v>
      </c>
      <c r="L7164" s="26">
        <f>[1]!b_info_latestpar(A7164,日期设置!$B$2)</f>
        <v>100</v>
      </c>
      <c r="M7164" s="6">
        <f>[1]!b_info_outstandingbalance($A7164,日期设置!B$2)</f>
        <v>25</v>
      </c>
      <c r="N7164" s="7" t="str">
        <f>[1]!b_info_latestissurercreditrating2(A7164,日期设置!$B$2,"102","1")</f>
        <v>AAA</v>
      </c>
      <c r="O7164" s="8">
        <v>4.49</v>
      </c>
      <c r="P7164" s="9" t="str">
        <f>[1]!b_info_repurchasedate(A7164)</f>
        <v>2021-12-13</v>
      </c>
      <c r="Q7164" s="8" t="s">
        <v>16656</v>
      </c>
      <c r="R7164" s="2" t="str">
        <f>IF((--IF(P7164=0,Q7164,P7164))&gt;(--日期设置!$B$2),IF(P7164=0,Q7164,P7164),Q7164)</f>
        <v>2021-12-13</v>
      </c>
      <c r="S7164" s="2" t="s">
        <v>18876</v>
      </c>
      <c r="T7164" s="8">
        <f>[1]!b_anal_ptmyear($A7164,日期设置!$B$2)</f>
        <v>2.7232876712328768</v>
      </c>
      <c r="U7164" s="8">
        <f>[1]!b_anal_termifexercise($A7164,日期设置!B$2)</f>
        <v>0.72876712328767124</v>
      </c>
      <c r="V7164" s="10">
        <f>[1]!b_dq_dirtyprice(A7164,日期设置!$B$2)</f>
        <v>102.0788</v>
      </c>
      <c r="W7164" s="11">
        <f>IF(U7164=0,ROUNDUP((Q7164-日期设置!$B$2)/365,0),ROUNDUP((R7164-日期设置!$B$2)/365,0))</f>
        <v>1</v>
      </c>
      <c r="X7164" s="18">
        <f>_xlfn.IFNA(VLOOKUP(A7164,过往入选债券!A:D,4,0),2)</f>
        <v>2</v>
      </c>
      <c r="Y7164">
        <f>_xlfn.IFNA(VLOOKUP(C7164,[2]Sheet1!$A:$A,1,0),3)</f>
        <v>3</v>
      </c>
    </row>
    <row r="7165" spans="1:25" hidden="1" x14ac:dyDescent="0.2">
      <c r="A7165" s="21" t="s">
        <v>7208</v>
      </c>
      <c r="B7165" s="21" t="s">
        <v>7209</v>
      </c>
      <c r="C7165" s="37" t="s">
        <v>154</v>
      </c>
      <c r="D7165" s="26" t="str">
        <f>[1]!b_calc_yield(A7165,日期设置!$B$2,F7165,1,R7165,1,O7165,L7165,S7165,)</f>
        <v>Fetching...</v>
      </c>
      <c r="E7165" s="26">
        <f t="shared" si="222"/>
        <v>1.4314897466199739</v>
      </c>
      <c r="F7165" s="18">
        <f>[1]!b_dq_cleanprice($A7165,日期设置!B$2)</f>
        <v>101.6433</v>
      </c>
      <c r="G7165" s="18" t="str">
        <f t="shared" si="223"/>
        <v>0.43 + 0</v>
      </c>
      <c r="H7165" s="27">
        <f>[1]!b_dq_pctchange($A7165,日期设置!$B$2,1)/100</f>
        <v>0</v>
      </c>
      <c r="I7165" s="26">
        <f>[1]!b_pq_pctchange(A7165,日期设置!$B$4,日期设置!$B$2,1)</f>
        <v>0</v>
      </c>
      <c r="J7165" s="26">
        <f>[1]!b_pq_pctchange(A7165,日期设置!$C$4,日期设置!$B$2,1)</f>
        <v>0</v>
      </c>
      <c r="K7165" s="52">
        <f>[1]!b_dq_amount($A7165,日期设置!B$2,2,10000)</f>
        <v>0</v>
      </c>
      <c r="L7165" s="26">
        <f>[1]!b_info_latestpar(A7165,日期设置!$B$2)</f>
        <v>100</v>
      </c>
      <c r="M7165" s="6">
        <f>[1]!b_info_outstandingbalance($A7165,日期设置!B$2)</f>
        <v>6</v>
      </c>
      <c r="N7165" s="7" t="str">
        <f>[1]!b_info_latestissurercreditrating2(A7165,日期设置!$B$2,"102","1")</f>
        <v>AA</v>
      </c>
      <c r="O7165" s="8">
        <v>7.2</v>
      </c>
      <c r="P7165" s="9">
        <f>[1]!b_info_repurchasedate(A7165)</f>
        <v>0</v>
      </c>
      <c r="Q7165" s="8" t="s">
        <v>16788</v>
      </c>
      <c r="R7165" s="2" t="str">
        <f>IF((--IF(P7165=0,Q7165,P7165))&gt;(--日期设置!$B$2),IF(P7165=0,Q7165,P7165),Q7165)</f>
        <v>2021-08-29</v>
      </c>
      <c r="S7165" s="2" t="s">
        <v>18319</v>
      </c>
      <c r="T7165" s="8">
        <f>[1]!b_anal_ptmyear($A7165,日期设置!$B$2)</f>
        <v>0.43835616438356162</v>
      </c>
      <c r="U7165" s="8">
        <f>[1]!b_anal_termifexercise($A7165,日期设置!B$2)</f>
        <v>0</v>
      </c>
      <c r="V7165" s="10">
        <f>[1]!b_dq_dirtyprice(A7165,日期设置!$B$2)</f>
        <v>105.6871</v>
      </c>
      <c r="W7165" s="11">
        <f>IF(U7165=0,ROUNDUP((Q7165-日期设置!$B$2)/365,0),ROUNDUP((R7165-日期设置!$B$2)/365,0))</f>
        <v>1</v>
      </c>
      <c r="X7165" s="18">
        <f>_xlfn.IFNA(VLOOKUP(A7165,过往入选债券!A:D,4,0),2)</f>
        <v>2</v>
      </c>
      <c r="Y7165">
        <f>_xlfn.IFNA(VLOOKUP(C7165,[2]Sheet1!$A:$A,1,0),3)</f>
        <v>3</v>
      </c>
    </row>
    <row r="7166" spans="1:25" hidden="1" x14ac:dyDescent="0.2">
      <c r="A7166" s="21" t="s">
        <v>13227</v>
      </c>
      <c r="B7166" s="21" t="s">
        <v>13228</v>
      </c>
      <c r="C7166" s="37" t="s">
        <v>7261</v>
      </c>
      <c r="D7166" s="26" t="str">
        <f>[1]!b_calc_yield(A7166,日期设置!$B$2,F7166,1,R7166,1,O7166,L7166,S7166,)</f>
        <v>Fetching...</v>
      </c>
      <c r="E7166" s="26">
        <f t="shared" si="222"/>
        <v>17.224550679756479</v>
      </c>
      <c r="F7166" s="18">
        <f>[1]!b_dq_cleanprice($A7166,日期设置!B$2)</f>
        <v>59.85</v>
      </c>
      <c r="G7166" s="18" t="str">
        <f t="shared" si="223"/>
        <v>2.25 + 0</v>
      </c>
      <c r="H7166" s="27">
        <f>[1]!b_dq_pctchange($A7166,日期设置!$B$2,1)/100</f>
        <v>0</v>
      </c>
      <c r="I7166" s="26">
        <f>[1]!b_pq_pctchange(A7166,日期设置!$B$4,日期设置!$B$2,1)</f>
        <v>0</v>
      </c>
      <c r="J7166" s="26">
        <f>[1]!b_pq_pctchange(A7166,日期设置!$C$4,日期设置!$B$2,1)</f>
        <v>0</v>
      </c>
      <c r="K7166" s="52">
        <f>[1]!b_dq_amount($A7166,日期设置!B$2,2,10000)</f>
        <v>0</v>
      </c>
      <c r="L7166" s="26">
        <f>[1]!b_info_latestpar(A7166,日期设置!$B$2)</f>
        <v>60</v>
      </c>
      <c r="M7166" s="6">
        <f>[1]!b_info_outstandingbalance($A7166,日期设置!B$2)</f>
        <v>8.4</v>
      </c>
      <c r="N7166" s="7" t="str">
        <f>[1]!b_info_latestissurercreditrating2(A7166,日期设置!$B$2,"102","1")</f>
        <v>AA+</v>
      </c>
      <c r="O7166" s="8">
        <v>4.0999999999999996</v>
      </c>
      <c r="P7166" s="9">
        <f>[1]!b_info_repurchasedate(A7166)</f>
        <v>0</v>
      </c>
      <c r="Q7166" s="8" t="s">
        <v>16494</v>
      </c>
      <c r="R7166" s="2" t="str">
        <f>IF((--IF(P7166=0,Q7166,P7166))&gt;(--日期设置!$B$2),IF(P7166=0,Q7166,P7166),Q7166)</f>
        <v>2023-06-24</v>
      </c>
      <c r="S7166" s="2" t="s">
        <v>18564</v>
      </c>
      <c r="T7166" s="8">
        <f>[1]!b_anal_ptmyear($A7166,日期设置!$B$2)</f>
        <v>2.2575342465753425</v>
      </c>
      <c r="U7166" s="8">
        <f>[1]!b_anal_termifexercise($A7166,日期设置!B$2)</f>
        <v>0</v>
      </c>
      <c r="V7166" s="10">
        <f>[1]!b_dq_dirtyprice(A7166,日期设置!$B$2)</f>
        <v>61.676499999999997</v>
      </c>
      <c r="W7166" s="11">
        <f>IF(U7166=0,ROUNDUP((Q7166-日期设置!$B$2)/365,0),ROUNDUP((R7166-日期设置!$B$2)/365,0))</f>
        <v>3</v>
      </c>
      <c r="X7166" s="18">
        <f>_xlfn.IFNA(VLOOKUP(A7166,过往入选债券!A:D,4,0),2)</f>
        <v>2</v>
      </c>
      <c r="Y7166">
        <f>_xlfn.IFNA(VLOOKUP(C7166,[2]Sheet1!$A:$A,1,0),3)</f>
        <v>3</v>
      </c>
    </row>
    <row r="7167" spans="1:25" hidden="1" x14ac:dyDescent="0.2">
      <c r="A7167" s="21" t="s">
        <v>2016</v>
      </c>
      <c r="B7167" s="21" t="s">
        <v>2017</v>
      </c>
      <c r="C7167" s="37" t="s">
        <v>310</v>
      </c>
      <c r="D7167" s="26" t="str">
        <f>[1]!b_calc_yield(A7167,日期设置!$B$2,F7167,1,R7167,1,O7167,L7167,S7167,)</f>
        <v>Fetching...</v>
      </c>
      <c r="E7167" s="26">
        <f t="shared" si="222"/>
        <v>1.2602815473584883</v>
      </c>
      <c r="F7167" s="18">
        <f>[1]!b_dq_cleanprice($A7167,日期设置!B$2)</f>
        <v>100.80410000000001</v>
      </c>
      <c r="G7167" s="18" t="str">
        <f t="shared" si="223"/>
        <v>0.38 + 0</v>
      </c>
      <c r="H7167" s="27">
        <f>[1]!b_dq_pctchange($A7167,日期设置!$B$2,1)/100</f>
        <v>0</v>
      </c>
      <c r="I7167" s="26">
        <f>[1]!b_pq_pctchange(A7167,日期设置!$B$4,日期设置!$B$2,1)</f>
        <v>0</v>
      </c>
      <c r="J7167" s="26">
        <f>[1]!b_pq_pctchange(A7167,日期设置!$C$4,日期设置!$B$2,1)</f>
        <v>5.3200728532367562E-2</v>
      </c>
      <c r="K7167" s="52">
        <f>[1]!b_dq_amount($A7167,日期设置!B$2,2,10000)</f>
        <v>0</v>
      </c>
      <c r="L7167" s="26">
        <f>[1]!b_info_latestpar(A7167,日期设置!$B$2)</f>
        <v>100</v>
      </c>
      <c r="M7167" s="6">
        <f>[1]!b_info_outstandingbalance($A7167,日期设置!B$2)</f>
        <v>5</v>
      </c>
      <c r="N7167" s="7">
        <f>[1]!b_info_latestissurercreditrating2(A7167,日期设置!$B$2,"102","1")</f>
        <v>0</v>
      </c>
      <c r="O7167" s="8">
        <v>5.48</v>
      </c>
      <c r="P7167" s="9">
        <f>[1]!b_info_repurchasedate(A7167)</f>
        <v>0</v>
      </c>
      <c r="Q7167" s="8" t="s">
        <v>16020</v>
      </c>
      <c r="R7167" s="2" t="str">
        <f>IF((--IF(P7167=0,Q7167,P7167))&gt;(--日期设置!$B$2),IF(P7167=0,Q7167,P7167),Q7167)</f>
        <v>2021-08-10</v>
      </c>
      <c r="S7167" s="2" t="s">
        <v>18103</v>
      </c>
      <c r="T7167" s="8">
        <f>[1]!b_anal_ptmyear($A7167,日期设置!$B$2)</f>
        <v>0.38630136986301372</v>
      </c>
      <c r="U7167" s="8">
        <f>[1]!b_anal_termifexercise($A7167,日期设置!B$2)</f>
        <v>0</v>
      </c>
      <c r="V7167" s="10">
        <f>[1]!b_dq_dirtyprice(A7167,日期设置!$B$2)</f>
        <v>104.16719999999999</v>
      </c>
      <c r="W7167" s="11">
        <f>IF(U7167=0,ROUNDUP((Q7167-日期设置!$B$2)/365,0),ROUNDUP((R7167-日期设置!$B$2)/365,0))</f>
        <v>1</v>
      </c>
      <c r="X7167" s="18">
        <f>_xlfn.IFNA(VLOOKUP(A7167,过往入选债券!A:D,4,0),2)</f>
        <v>2</v>
      </c>
      <c r="Y7167">
        <f>_xlfn.IFNA(VLOOKUP(C7167,[2]Sheet1!$A:$A,1,0),3)</f>
        <v>3</v>
      </c>
    </row>
    <row r="7168" spans="1:25" hidden="1" x14ac:dyDescent="0.2">
      <c r="A7168" s="21" t="s">
        <v>5093</v>
      </c>
      <c r="B7168" s="21" t="s">
        <v>5094</v>
      </c>
      <c r="C7168" s="37" t="s">
        <v>5083</v>
      </c>
      <c r="D7168" s="26" t="str">
        <f>[1]!b_calc_yield(A7168,日期设置!$B$2,F7168,1,R7168,1,O7168,L7168,S7168,)</f>
        <v>Fetching...</v>
      </c>
      <c r="E7168" s="26">
        <f t="shared" si="222"/>
        <v>1.865174553358484</v>
      </c>
      <c r="F7168" s="18">
        <f>[1]!b_dq_cleanprice($A7168,日期设置!B$2)</f>
        <v>99.915000000000006</v>
      </c>
      <c r="G7168" s="18" t="str">
        <f t="shared" si="223"/>
        <v>0.57 + 0</v>
      </c>
      <c r="H7168" s="27">
        <f>[1]!b_dq_pctchange($A7168,日期设置!$B$2,1)/100</f>
        <v>0</v>
      </c>
      <c r="I7168" s="26">
        <f>[1]!b_pq_pctchange(A7168,日期设置!$B$4,日期设置!$B$2,1)</f>
        <v>0</v>
      </c>
      <c r="J7168" s="26">
        <f>[1]!b_pq_pctchange(A7168,日期设置!$C$4,日期设置!$B$2,1)</f>
        <v>-0.17304737221769825</v>
      </c>
      <c r="K7168" s="52">
        <f>[1]!b_dq_amount($A7168,日期设置!B$2,2,10000)</f>
        <v>0</v>
      </c>
      <c r="L7168" s="26">
        <f>[1]!b_info_latestpar(A7168,日期设置!$B$2)</f>
        <v>100</v>
      </c>
      <c r="M7168" s="6">
        <f>[1]!b_info_outstandingbalance($A7168,日期设置!B$2)</f>
        <v>17</v>
      </c>
      <c r="N7168" s="7" t="str">
        <f>[1]!b_info_latestissurercreditrating2(A7168,日期设置!$B$2,"102","1")</f>
        <v>AAA</v>
      </c>
      <c r="O7168" s="8">
        <v>3.15</v>
      </c>
      <c r="P7168" s="9">
        <f>[1]!b_info_repurchasedate(A7168)</f>
        <v>0</v>
      </c>
      <c r="Q7168" s="8" t="s">
        <v>16147</v>
      </c>
      <c r="R7168" s="2" t="str">
        <f>IF((--IF(P7168=0,Q7168,P7168))&gt;(--日期设置!$B$2),IF(P7168=0,Q7168,P7168),Q7168)</f>
        <v>2021-10-17</v>
      </c>
      <c r="S7168" s="2" t="s">
        <v>18557</v>
      </c>
      <c r="T7168" s="8">
        <f>[1]!b_anal_ptmyear($A7168,日期设置!$B$2)</f>
        <v>0.57260273972602738</v>
      </c>
      <c r="U7168" s="8">
        <f>[1]!b_anal_termifexercise($A7168,日期设置!B$2)</f>
        <v>0</v>
      </c>
      <c r="V7168" s="10">
        <f>[1]!b_dq_dirtyprice(A7168,日期设置!$B$2)</f>
        <v>101.26130000000001</v>
      </c>
      <c r="W7168" s="11">
        <f>IF(U7168=0,ROUNDUP((Q7168-日期设置!$B$2)/365,0),ROUNDUP((R7168-日期设置!$B$2)/365,0))</f>
        <v>1</v>
      </c>
      <c r="X7168" s="18">
        <f>_xlfn.IFNA(VLOOKUP(A7168,过往入选债券!A:D,4,0),2)</f>
        <v>2</v>
      </c>
      <c r="Y7168">
        <f>_xlfn.IFNA(VLOOKUP(C7168,[2]Sheet1!$A:$A,1,0),3)</f>
        <v>3</v>
      </c>
    </row>
    <row r="7169" spans="1:25" hidden="1" x14ac:dyDescent="0.2">
      <c r="A7169" s="28" t="s">
        <v>22218</v>
      </c>
      <c r="B7169" s="28" t="s">
        <v>22219</v>
      </c>
      <c r="C7169" s="39" t="s">
        <v>454</v>
      </c>
      <c r="D7169" s="26">
        <f>[1]!b_calc_yield(A7169,日期设置!$B$2,F7169,1,R7169,1,O7169,L7169,S7169,)</f>
        <v>3.2562426466380336</v>
      </c>
      <c r="E7169" s="26">
        <f t="shared" si="222"/>
        <v>3.8733377473934461</v>
      </c>
      <c r="F7169" s="18">
        <f>[1]!b_dq_cleanprice($A7169,日期设置!B$2)</f>
        <v>100</v>
      </c>
      <c r="G7169" s="18" t="str">
        <f t="shared" si="223"/>
        <v>0.58 + 0</v>
      </c>
      <c r="H7169" s="27">
        <f>[1]!b_dq_pctchange($A7169,日期设置!$B$2,1)/100</f>
        <v>0</v>
      </c>
      <c r="I7169" s="26">
        <f>[1]!b_pq_pctchange(A7169,日期设置!$B$4,日期设置!$B$2,1)</f>
        <v>0</v>
      </c>
      <c r="J7169" s="26">
        <f>[1]!b_pq_pctchange(A7169,日期设置!$C$4,日期设置!$B$2,1)</f>
        <v>0</v>
      </c>
      <c r="K7169" s="52">
        <f>[1]!b_dq_amount($A7169,日期设置!B$2,2,10000)</f>
        <v>0</v>
      </c>
      <c r="L7169" s="26">
        <f>[1]!b_info_latestpar(A7169,日期设置!$B$2)</f>
        <v>100</v>
      </c>
      <c r="M7169" s="6">
        <f>[1]!b_info_outstandingbalance($A7169,日期设置!B$2)</f>
        <v>5.5</v>
      </c>
      <c r="N7169" s="7" t="str">
        <f>[1]!b_info_latestissurercreditrating2(A7169,日期设置!$B$2,"102","1")</f>
        <v>AA</v>
      </c>
      <c r="O7169" s="43">
        <v>4.17</v>
      </c>
      <c r="P7169" s="9">
        <f>[1]!b_info_repurchasedate(A7169)</f>
        <v>0</v>
      </c>
      <c r="Q7169" s="31" t="s">
        <v>17277</v>
      </c>
      <c r="R7169" s="2" t="str">
        <f>IF((--IF(P7169=0,Q7169,P7169))&gt;(--日期设置!$B$2),IF(P7169=0,Q7169,P7169),Q7169)</f>
        <v>2021-10-22</v>
      </c>
      <c r="S7169" s="2" t="s">
        <v>23059</v>
      </c>
      <c r="T7169" s="8">
        <f>[1]!b_anal_ptmyear($A7169,日期设置!$B$2)</f>
        <v>0.58630136986301373</v>
      </c>
      <c r="U7169" s="8">
        <f>[1]!b_anal_termifexercise($A7169,日期设置!B$2)</f>
        <v>0</v>
      </c>
      <c r="V7169" s="10">
        <f>[1]!b_dq_dirtyprice(A7169,日期设置!$B$2)</f>
        <v>100.2856</v>
      </c>
      <c r="W7169" s="11">
        <f>IF(U7169=0,ROUNDUP((Q7169-日期设置!$B$2)/365,0),ROUNDUP((R7169-日期设置!$B$2)/365,0))</f>
        <v>1</v>
      </c>
      <c r="X7169" s="18">
        <f>_xlfn.IFNA(VLOOKUP(A7169,过往入选债券!A:D,4,0),2)</f>
        <v>2</v>
      </c>
      <c r="Y7169">
        <f>_xlfn.IFNA(VLOOKUP(C7169,[2]Sheet1!$A:$A,1,0),3)</f>
        <v>3</v>
      </c>
    </row>
    <row r="7170" spans="1:25" hidden="1" x14ac:dyDescent="0.2">
      <c r="A7170" s="21" t="s">
        <v>8636</v>
      </c>
      <c r="B7170" s="21" t="s">
        <v>8637</v>
      </c>
      <c r="C7170" s="37" t="s">
        <v>8638</v>
      </c>
      <c r="D7170" s="26" t="str">
        <f>[1]!b_calc_yield(A7170,日期设置!$B$2,F7170,1,R7170,1,O7170,L7170,S7170,)</f>
        <v>Fetching...</v>
      </c>
      <c r="E7170" s="26">
        <f t="shared" ref="E7170:E7233" si="224">((O7170*W7170+L7170)/V7170-1)*100</f>
        <v>3.7535617932160203</v>
      </c>
      <c r="F7170" s="18">
        <f>[1]!b_dq_cleanprice($A7170,日期设置!B$2)</f>
        <v>100.9495</v>
      </c>
      <c r="G7170" s="18" t="str">
        <f t="shared" ref="G7170:G7233" si="225">LEFT(T7170,4)&amp;" + "&amp;LEFT(U7170,4)</f>
        <v>1.18 + 0</v>
      </c>
      <c r="H7170" s="27">
        <f>[1]!b_dq_pctchange($A7170,日期设置!$B$2,1)/100</f>
        <v>0</v>
      </c>
      <c r="I7170" s="26">
        <f>[1]!b_pq_pctchange(A7170,日期设置!$B$4,日期设置!$B$2,1)</f>
        <v>0</v>
      </c>
      <c r="J7170" s="26">
        <f>[1]!b_pq_pctchange(A7170,日期设置!$C$4,日期设置!$B$2,1)</f>
        <v>0</v>
      </c>
      <c r="K7170" s="52">
        <f>[1]!b_dq_amount($A7170,日期设置!B$2,2,10000)</f>
        <v>0</v>
      </c>
      <c r="L7170" s="26">
        <f>[1]!b_info_latestpar(A7170,日期设置!$B$2)</f>
        <v>100</v>
      </c>
      <c r="M7170" s="6">
        <f>[1]!b_info_outstandingbalance($A7170,日期设置!B$2)</f>
        <v>3</v>
      </c>
      <c r="N7170" s="7" t="str">
        <f>[1]!b_info_latestissurercreditrating2(A7170,日期设置!$B$2,"102","1")</f>
        <v>AAA</v>
      </c>
      <c r="O7170" s="8">
        <v>4.09</v>
      </c>
      <c r="P7170" s="9">
        <f>[1]!b_info_repurchasedate(A7170)</f>
        <v>0</v>
      </c>
      <c r="Q7170" s="8" t="s">
        <v>16500</v>
      </c>
      <c r="R7170" s="2" t="str">
        <f>IF((--IF(P7170=0,Q7170,P7170))&gt;(--日期设置!$B$2),IF(P7170=0,Q7170,P7170),Q7170)</f>
        <v>2022-05-30</v>
      </c>
      <c r="S7170" s="2" t="s">
        <v>18255</v>
      </c>
      <c r="T7170" s="8">
        <f>[1]!b_anal_ptmyear($A7170,日期设置!$B$2)</f>
        <v>1.189041095890411</v>
      </c>
      <c r="U7170" s="8">
        <f>[1]!b_anal_termifexercise($A7170,日期设置!B$2)</f>
        <v>0</v>
      </c>
      <c r="V7170" s="10">
        <f>[1]!b_dq_dirtyprice(A7170,日期设置!$B$2)</f>
        <v>104.2663</v>
      </c>
      <c r="W7170" s="11">
        <f>IF(U7170=0,ROUNDUP((Q7170-日期设置!$B$2)/365,0),ROUNDUP((R7170-日期设置!$B$2)/365,0))</f>
        <v>2</v>
      </c>
      <c r="X7170" s="18">
        <f>_xlfn.IFNA(VLOOKUP(A7170,过往入选债券!A:D,4,0),2)</f>
        <v>2</v>
      </c>
      <c r="Y7170">
        <f>_xlfn.IFNA(VLOOKUP(C7170,[2]Sheet1!$A:$A,1,0),3)</f>
        <v>3</v>
      </c>
    </row>
    <row r="7171" spans="1:25" x14ac:dyDescent="0.2">
      <c r="A7171" s="21" t="s">
        <v>7439</v>
      </c>
      <c r="B7171" s="21" t="s">
        <v>7440</v>
      </c>
      <c r="C7171" s="37" t="s">
        <v>445</v>
      </c>
      <c r="D7171" s="26" t="str">
        <f>[1]!b_calc_yield(A7171,日期设置!$B$2,F7171,1,R7171,1,O7171,L7171,S7171,)</f>
        <v>Fetching...</v>
      </c>
      <c r="E7171" s="26">
        <f t="shared" si="224"/>
        <v>1.914496871003335</v>
      </c>
      <c r="F7171" s="18">
        <f>[1]!b_dq_cleanprice($A7171,日期设置!B$2)</f>
        <v>100.6249</v>
      </c>
      <c r="G7171" s="18" t="str">
        <f t="shared" si="225"/>
        <v>0.58 + 0</v>
      </c>
      <c r="H7171" s="27">
        <f>[1]!b_dq_pctchange($A7171,日期设置!$B$2,1)/100</f>
        <v>1.4610844626082256E-4</v>
      </c>
      <c r="I7171" s="26">
        <f>[1]!b_pq_pctchange(A7171,日期设置!$B$4,日期设置!$B$2,1)</f>
        <v>0.13503938731724399</v>
      </c>
      <c r="J7171" s="26">
        <f>[1]!b_pq_pctchange(A7171,日期设置!$C$4,日期设置!$B$2,1)</f>
        <v>-0.17311610981812289</v>
      </c>
      <c r="K7171" s="52">
        <f>[1]!b_dq_amount($A7171,日期设置!B$2,2,10000)</f>
        <v>3072.8702877000001</v>
      </c>
      <c r="L7171" s="26">
        <f>[1]!b_info_latestpar(A7171,日期设置!$B$2)</f>
        <v>100</v>
      </c>
      <c r="M7171" s="6">
        <f>[1]!b_info_outstandingbalance($A7171,日期设置!B$2)</f>
        <v>30</v>
      </c>
      <c r="N7171" s="7" t="str">
        <f>[1]!b_info_latestissurercreditrating2(A7171,日期设置!$B$2,"102","1")</f>
        <v>AAA</v>
      </c>
      <c r="O7171" s="8">
        <v>4.3899999999999997</v>
      </c>
      <c r="P7171" s="9">
        <f>[1]!b_info_repurchasedate(A7171)</f>
        <v>0</v>
      </c>
      <c r="Q7171" s="8" t="s">
        <v>16904</v>
      </c>
      <c r="R7171" s="2" t="str">
        <f>IF((--IF(P7171=0,Q7171,P7171))&gt;(--日期设置!$B$2),IF(P7171=0,Q7171,P7171),Q7171)</f>
        <v>2021-10-23</v>
      </c>
      <c r="S7171" s="2" t="s">
        <v>17804</v>
      </c>
      <c r="T7171" s="8">
        <f>[1]!b_anal_ptmyear($A7171,日期设置!$B$2)</f>
        <v>0.58904109589041098</v>
      </c>
      <c r="U7171" s="8">
        <f>[1]!b_anal_termifexercise($A7171,日期设置!B$2)</f>
        <v>0</v>
      </c>
      <c r="V7171" s="10">
        <f>[1]!b_dq_dirtyprice(A7171,日期设置!$B$2)</f>
        <v>102.429</v>
      </c>
      <c r="W7171" s="11">
        <f>IF(U7171=0,ROUNDUP((Q7171-日期设置!$B$2)/365,0),ROUNDUP((R7171-日期设置!$B$2)/365,0))</f>
        <v>1</v>
      </c>
      <c r="X7171" s="18">
        <f>_xlfn.IFNA(VLOOKUP(A7171,过往入选债券!A:D,4,0),2)</f>
        <v>2</v>
      </c>
      <c r="Y7171">
        <f>_xlfn.IFNA(VLOOKUP(C7171,[2]Sheet1!$A:$A,1,0),3)</f>
        <v>3</v>
      </c>
    </row>
    <row r="7172" spans="1:25" hidden="1" x14ac:dyDescent="0.2">
      <c r="A7172" s="21" t="s">
        <v>5514</v>
      </c>
      <c r="B7172" s="21" t="s">
        <v>5515</v>
      </c>
      <c r="C7172" s="37" t="s">
        <v>514</v>
      </c>
      <c r="D7172" s="26" t="str">
        <f>[1]!b_calc_yield(A7172,日期设置!$B$2,F7172,1,R7172,1,O7172,L7172,S7172,)</f>
        <v>Fetching...</v>
      </c>
      <c r="E7172" s="26">
        <f t="shared" si="224"/>
        <v>1.237312285477854</v>
      </c>
      <c r="F7172" s="18">
        <f>[1]!b_dq_cleanprice($A7172,日期设置!B$2)</f>
        <v>100.02370000000001</v>
      </c>
      <c r="G7172" s="18" t="str">
        <f t="shared" si="225"/>
        <v>0.38 + 0</v>
      </c>
      <c r="H7172" s="27">
        <f>[1]!b_dq_pctchange($A7172,日期设置!$B$2,1)/100</f>
        <v>0</v>
      </c>
      <c r="I7172" s="26">
        <f>[1]!b_pq_pctchange(A7172,日期设置!$B$4,日期设置!$B$2,1)</f>
        <v>0</v>
      </c>
      <c r="J7172" s="26">
        <f>[1]!b_pq_pctchange(A7172,日期设置!$C$4,日期设置!$B$2,1)</f>
        <v>2.0999433015309384E-2</v>
      </c>
      <c r="K7172" s="52">
        <f>[1]!b_dq_amount($A7172,日期设置!B$2,2,10000)</f>
        <v>0</v>
      </c>
      <c r="L7172" s="26">
        <f>[1]!b_info_latestpar(A7172,日期设置!$B$2)</f>
        <v>100</v>
      </c>
      <c r="M7172" s="6">
        <f>[1]!b_info_outstandingbalance($A7172,日期设置!B$2)</f>
        <v>20</v>
      </c>
      <c r="N7172" s="7" t="str">
        <f>[1]!b_info_latestissurercreditrating2(A7172,日期设置!$B$2,"102","1")</f>
        <v>AAA</v>
      </c>
      <c r="O7172" s="8">
        <v>3.38</v>
      </c>
      <c r="P7172" s="9">
        <f>[1]!b_info_repurchasedate(A7172)</f>
        <v>0</v>
      </c>
      <c r="Q7172" s="8" t="s">
        <v>16507</v>
      </c>
      <c r="R7172" s="2" t="str">
        <f>IF((--IF(P7172=0,Q7172,P7172))&gt;(--日期设置!$B$2),IF(P7172=0,Q7172,P7172),Q7172)</f>
        <v>2021-08-08</v>
      </c>
      <c r="S7172" s="2" t="s">
        <v>18262</v>
      </c>
      <c r="T7172" s="8">
        <f>[1]!b_anal_ptmyear($A7172,日期设置!$B$2)</f>
        <v>0.38082191780821917</v>
      </c>
      <c r="U7172" s="8">
        <f>[1]!b_anal_termifexercise($A7172,日期设置!B$2)</f>
        <v>0</v>
      </c>
      <c r="V7172" s="10">
        <f>[1]!b_dq_dirtyprice(A7172,日期设置!$B$2)</f>
        <v>102.1165</v>
      </c>
      <c r="W7172" s="11">
        <f>IF(U7172=0,ROUNDUP((Q7172-日期设置!$B$2)/365,0),ROUNDUP((R7172-日期设置!$B$2)/365,0))</f>
        <v>1</v>
      </c>
      <c r="X7172" s="18">
        <f>_xlfn.IFNA(VLOOKUP(A7172,过往入选债券!A:D,4,0),2)</f>
        <v>2</v>
      </c>
      <c r="Y7172" s="45">
        <f>_xlfn.IFNA(VLOOKUP(C7172,[2]Sheet1!$A:$A,1,0),3)</f>
        <v>3</v>
      </c>
    </row>
    <row r="7173" spans="1:25" hidden="1" x14ac:dyDescent="0.2">
      <c r="A7173" s="21" t="s">
        <v>13351</v>
      </c>
      <c r="B7173" s="21" t="s">
        <v>13352</v>
      </c>
      <c r="C7173" s="37" t="s">
        <v>13353</v>
      </c>
      <c r="D7173" s="26" t="str">
        <f>[1]!b_calc_yield(A7173,日期设置!$B$2,F7173,1,R7173,1,O7173,L7173,S7173,)</f>
        <v>Fetching...</v>
      </c>
      <c r="E7173" s="26">
        <f t="shared" si="224"/>
        <v>16.040393390771456</v>
      </c>
      <c r="F7173" s="18">
        <f>[1]!b_dq_cleanprice($A7173,日期设置!B$2)</f>
        <v>59.530299999999997</v>
      </c>
      <c r="G7173" s="18" t="str">
        <f t="shared" si="225"/>
        <v>2.43 + 0</v>
      </c>
      <c r="H7173" s="27">
        <f>[1]!b_dq_pctchange($A7173,日期设置!$B$2,1)/100</f>
        <v>0</v>
      </c>
      <c r="I7173" s="26">
        <f>[1]!b_pq_pctchange(A7173,日期设置!$B$4,日期设置!$B$2,1)</f>
        <v>0</v>
      </c>
      <c r="J7173" s="26">
        <f>[1]!b_pq_pctchange(A7173,日期设置!$C$4,日期设置!$B$2,1)</f>
        <v>0</v>
      </c>
      <c r="K7173" s="52">
        <f>[1]!b_dq_amount($A7173,日期设置!B$2,2,10000)</f>
        <v>0</v>
      </c>
      <c r="L7173" s="26">
        <f>[1]!b_info_latestpar(A7173,日期设置!$B$2)</f>
        <v>60</v>
      </c>
      <c r="M7173" s="6">
        <f>[1]!b_info_outstandingbalance($A7173,日期设置!B$2)</f>
        <v>8.4</v>
      </c>
      <c r="N7173" s="7" t="str">
        <f>[1]!b_info_latestissurercreditrating2(A7173,日期设置!$B$2,"102","1")</f>
        <v>AA</v>
      </c>
      <c r="O7173" s="8">
        <v>3.48</v>
      </c>
      <c r="P7173" s="9">
        <f>[1]!b_info_repurchasedate(A7173)</f>
        <v>0</v>
      </c>
      <c r="Q7173" s="8" t="s">
        <v>16569</v>
      </c>
      <c r="R7173" s="2" t="str">
        <f>IF((--IF(P7173=0,Q7173,P7173))&gt;(--日期设置!$B$2),IF(P7173=0,Q7173,P7173),Q7173)</f>
        <v>2023-08-29</v>
      </c>
      <c r="S7173" s="2" t="s">
        <v>18807</v>
      </c>
      <c r="T7173" s="8">
        <f>[1]!b_anal_ptmyear($A7173,日期设置!$B$2)</f>
        <v>2.4383561643835616</v>
      </c>
      <c r="U7173" s="8">
        <f>[1]!b_anal_termifexercise($A7173,日期设置!B$2)</f>
        <v>0</v>
      </c>
      <c r="V7173" s="10">
        <f>[1]!b_dq_dirtyprice(A7173,日期设置!$B$2)</f>
        <v>60.703000000000003</v>
      </c>
      <c r="W7173" s="11">
        <f>IF(U7173=0,ROUNDUP((Q7173-日期设置!$B$2)/365,0),ROUNDUP((R7173-日期设置!$B$2)/365,0))</f>
        <v>3</v>
      </c>
      <c r="X7173" s="18">
        <f>_xlfn.IFNA(VLOOKUP(A7173,过往入选债券!A:D,4,0),2)</f>
        <v>2</v>
      </c>
      <c r="Y7173">
        <f>_xlfn.IFNA(VLOOKUP(C7173,[2]Sheet1!$A:$A,1,0),3)</f>
        <v>3</v>
      </c>
    </row>
    <row r="7174" spans="1:25" hidden="1" x14ac:dyDescent="0.2">
      <c r="A7174" s="21" t="s">
        <v>7061</v>
      </c>
      <c r="B7174" s="21" t="s">
        <v>7062</v>
      </c>
      <c r="C7174" s="37" t="s">
        <v>210</v>
      </c>
      <c r="D7174" s="26" t="str">
        <f>[1]!b_calc_yield(A7174,日期设置!$B$2,F7174,1,R7174,1,O7174,L7174,S7174,)</f>
        <v>Fetching...</v>
      </c>
      <c r="E7174" s="26">
        <f t="shared" si="224"/>
        <v>1.1568786098146377</v>
      </c>
      <c r="F7174" s="18">
        <f>[1]!b_dq_cleanprice($A7174,日期设置!B$2)</f>
        <v>100.50069999999999</v>
      </c>
      <c r="G7174" s="18" t="str">
        <f t="shared" si="225"/>
        <v>0.35 + 0</v>
      </c>
      <c r="H7174" s="27">
        <f>[1]!b_dq_pctchange($A7174,日期设置!$B$2,1)/100</f>
        <v>0</v>
      </c>
      <c r="I7174" s="26">
        <f>[1]!b_pq_pctchange(A7174,日期设置!$B$4,日期设置!$B$2,1)</f>
        <v>0</v>
      </c>
      <c r="J7174" s="26">
        <f>[1]!b_pq_pctchange(A7174,日期设置!$C$4,日期设置!$B$2,1)</f>
        <v>-4.2668056445167121E-2</v>
      </c>
      <c r="K7174" s="52">
        <f>[1]!b_dq_amount($A7174,日期设置!B$2,2,10000)</f>
        <v>0</v>
      </c>
      <c r="L7174" s="26">
        <f>[1]!b_info_latestpar(A7174,日期设置!$B$2)</f>
        <v>100</v>
      </c>
      <c r="M7174" s="6">
        <f>[1]!b_info_outstandingbalance($A7174,日期设置!B$2)</f>
        <v>20</v>
      </c>
      <c r="N7174" s="7" t="str">
        <f>[1]!b_info_latestissurercreditrating2(A7174,日期设置!$B$2,"102","1")</f>
        <v>AAA</v>
      </c>
      <c r="O7174" s="8">
        <v>4.7699999999999996</v>
      </c>
      <c r="P7174" s="9">
        <f>[1]!b_info_repurchasedate(A7174)</f>
        <v>0</v>
      </c>
      <c r="Q7174" s="8" t="s">
        <v>16683</v>
      </c>
      <c r="R7174" s="2" t="str">
        <f>IF((--IF(P7174=0,Q7174,P7174))&gt;(--日期设置!$B$2),IF(P7174=0,Q7174,P7174),Q7174)</f>
        <v>2021-07-30</v>
      </c>
      <c r="S7174" s="2" t="s">
        <v>18267</v>
      </c>
      <c r="T7174" s="8">
        <f>[1]!b_anal_ptmyear($A7174,日期设置!$B$2)</f>
        <v>0.35616438356164382</v>
      </c>
      <c r="U7174" s="8">
        <f>[1]!b_anal_termifexercise($A7174,日期设置!B$2)</f>
        <v>0</v>
      </c>
      <c r="V7174" s="10">
        <f>[1]!b_dq_dirtyprice(A7174,日期设置!$B$2)</f>
        <v>103.5718</v>
      </c>
      <c r="W7174" s="11">
        <f>IF(U7174=0,ROUNDUP((Q7174-日期设置!$B$2)/365,0),ROUNDUP((R7174-日期设置!$B$2)/365,0))</f>
        <v>1</v>
      </c>
      <c r="X7174" s="18">
        <f>_xlfn.IFNA(VLOOKUP(A7174,过往入选债券!A:D,4,0),2)</f>
        <v>2</v>
      </c>
      <c r="Y7174">
        <f>_xlfn.IFNA(VLOOKUP(C7174,[2]Sheet1!$A:$A,1,0),3)</f>
        <v>3</v>
      </c>
    </row>
    <row r="7175" spans="1:25" hidden="1" x14ac:dyDescent="0.2">
      <c r="A7175" s="21" t="s">
        <v>7310</v>
      </c>
      <c r="B7175" s="21" t="s">
        <v>7311</v>
      </c>
      <c r="C7175" s="37" t="s">
        <v>420</v>
      </c>
      <c r="D7175" s="26" t="str">
        <f>[1]!b_calc_yield(A7175,日期设置!$B$2,F7175,1,R7175,1,O7175,L7175,S7175,)</f>
        <v>Fetching...</v>
      </c>
      <c r="E7175" s="26">
        <f t="shared" si="224"/>
        <v>1.4851127210677717</v>
      </c>
      <c r="F7175" s="18">
        <f>[1]!b_dq_cleanprice($A7175,日期设置!B$2)</f>
        <v>100.8707</v>
      </c>
      <c r="G7175" s="18" t="str">
        <f t="shared" si="225"/>
        <v>0.45 + 0</v>
      </c>
      <c r="H7175" s="27">
        <f>[1]!b_dq_pctchange($A7175,日期设置!$B$2,1)/100</f>
        <v>0</v>
      </c>
      <c r="I7175" s="26">
        <f>[1]!b_pq_pctchange(A7175,日期设置!$B$4,日期设置!$B$2,1)</f>
        <v>0</v>
      </c>
      <c r="J7175" s="26">
        <f>[1]!b_pq_pctchange(A7175,日期设置!$C$4,日期设置!$B$2,1)</f>
        <v>-0.26330620841037511</v>
      </c>
      <c r="K7175" s="52">
        <f>[1]!b_dq_amount($A7175,日期设置!B$2,2,10000)</f>
        <v>0</v>
      </c>
      <c r="L7175" s="26">
        <f>[1]!b_info_latestpar(A7175,日期设置!$B$2)</f>
        <v>100</v>
      </c>
      <c r="M7175" s="6">
        <f>[1]!b_info_outstandingbalance($A7175,日期设置!B$2)</f>
        <v>6</v>
      </c>
      <c r="N7175" s="7" t="str">
        <f>[1]!b_info_latestissurercreditrating2(A7175,日期设置!$B$2,"102","1")</f>
        <v>AA+</v>
      </c>
      <c r="O7175" s="8">
        <v>5.27</v>
      </c>
      <c r="P7175" s="9">
        <f>[1]!b_info_repurchasedate(A7175)</f>
        <v>0</v>
      </c>
      <c r="Q7175" s="8" t="s">
        <v>16415</v>
      </c>
      <c r="R7175" s="2" t="str">
        <f>IF((--IF(P7175=0,Q7175,P7175))&gt;(--日期设置!$B$2),IF(P7175=0,Q7175,P7175),Q7175)</f>
        <v>2021-09-05</v>
      </c>
      <c r="S7175" s="2" t="s">
        <v>18188</v>
      </c>
      <c r="T7175" s="8">
        <f>[1]!b_anal_ptmyear($A7175,日期设置!$B$2)</f>
        <v>0.45753424657534247</v>
      </c>
      <c r="U7175" s="8">
        <f>[1]!b_anal_termifexercise($A7175,日期设置!B$2)</f>
        <v>0</v>
      </c>
      <c r="V7175" s="10">
        <f>[1]!b_dq_dirtyprice(A7175,日期设置!$B$2)</f>
        <v>103.7295</v>
      </c>
      <c r="W7175" s="11">
        <f>IF(U7175=0,ROUNDUP((Q7175-日期设置!$B$2)/365,0),ROUNDUP((R7175-日期设置!$B$2)/365,0))</f>
        <v>1</v>
      </c>
      <c r="X7175" s="18">
        <f>_xlfn.IFNA(VLOOKUP(A7175,过往入选债券!A:D,4,0),2)</f>
        <v>2</v>
      </c>
      <c r="Y7175">
        <f>_xlfn.IFNA(VLOOKUP(C7175,[2]Sheet1!$A:$A,1,0),3)</f>
        <v>3</v>
      </c>
    </row>
    <row r="7176" spans="1:25" hidden="1" x14ac:dyDescent="0.2">
      <c r="A7176" s="21" t="s">
        <v>2460</v>
      </c>
      <c r="B7176" s="21" t="s">
        <v>2461</v>
      </c>
      <c r="C7176" s="37" t="s">
        <v>1108</v>
      </c>
      <c r="D7176" s="26" t="str">
        <f>[1]!b_calc_yield(A7176,日期设置!$B$2,F7176,1,R7176,1,O7176,L7176,S7176,)</f>
        <v>Fetching...</v>
      </c>
      <c r="E7176" s="26">
        <f t="shared" si="224"/>
        <v>2.6141570222451671</v>
      </c>
      <c r="F7176" s="18">
        <f>[1]!b_dq_cleanprice($A7176,日期设置!B$2)</f>
        <v>100.96250000000001</v>
      </c>
      <c r="G7176" s="18" t="str">
        <f t="shared" si="225"/>
        <v>0.80 + 0</v>
      </c>
      <c r="H7176" s="27">
        <f>[1]!b_dq_pctchange($A7176,日期设置!$B$2,1)/100</f>
        <v>0</v>
      </c>
      <c r="I7176" s="26">
        <f>[1]!b_pq_pctchange(A7176,日期设置!$B$4,日期设置!$B$2,1)</f>
        <v>0</v>
      </c>
      <c r="J7176" s="26">
        <f>[1]!b_pq_pctchange(A7176,日期设置!$C$4,日期设置!$B$2,1)</f>
        <v>0</v>
      </c>
      <c r="K7176" s="52">
        <f>[1]!b_dq_amount($A7176,日期设置!B$2,2,10000)</f>
        <v>0</v>
      </c>
      <c r="L7176" s="26">
        <f>[1]!b_info_latestpar(A7176,日期设置!$B$2)</f>
        <v>100</v>
      </c>
      <c r="M7176" s="6">
        <f>[1]!b_info_outstandingbalance($A7176,日期设置!B$2)</f>
        <v>10</v>
      </c>
      <c r="N7176" s="7">
        <f>[1]!b_info_latestissurercreditrating2(A7176,日期设置!$B$2,"102","1")</f>
        <v>0</v>
      </c>
      <c r="O7176" s="8">
        <v>4.5</v>
      </c>
      <c r="P7176" s="9">
        <f>[1]!b_info_repurchasedate(A7176)</f>
        <v>0</v>
      </c>
      <c r="Q7176" s="8" t="s">
        <v>16880</v>
      </c>
      <c r="R7176" s="2" t="str">
        <f>IF((--IF(P7176=0,Q7176,P7176))&gt;(--日期设置!$B$2),IF(P7176=0,Q7176,P7176),Q7176)</f>
        <v>2022-01-10</v>
      </c>
      <c r="S7176" s="2" t="s">
        <v>18146</v>
      </c>
      <c r="T7176" s="8">
        <f>[1]!b_anal_ptmyear($A7176,日期设置!$B$2)</f>
        <v>0.80547945205479454</v>
      </c>
      <c r="U7176" s="8">
        <f>[1]!b_anal_termifexercise($A7176,日期设置!B$2)</f>
        <v>0</v>
      </c>
      <c r="V7176" s="10">
        <f>[1]!b_dq_dirtyprice(A7176,日期设置!$B$2)</f>
        <v>101.8378</v>
      </c>
      <c r="W7176" s="11">
        <f>IF(U7176=0,ROUNDUP((Q7176-日期设置!$B$2)/365,0),ROUNDUP((R7176-日期设置!$B$2)/365,0))</f>
        <v>1</v>
      </c>
      <c r="X7176" s="18">
        <f>_xlfn.IFNA(VLOOKUP(A7176,过往入选债券!A:D,4,0),2)</f>
        <v>2</v>
      </c>
      <c r="Y7176">
        <f>_xlfn.IFNA(VLOOKUP(C7176,[2]Sheet1!$A:$A,1,0),3)</f>
        <v>3</v>
      </c>
    </row>
    <row r="7177" spans="1:25" hidden="1" x14ac:dyDescent="0.2">
      <c r="A7177" s="21" t="s">
        <v>14935</v>
      </c>
      <c r="B7177" s="21" t="s">
        <v>14936</v>
      </c>
      <c r="C7177" s="37" t="s">
        <v>14410</v>
      </c>
      <c r="D7177" s="26" t="str">
        <f>[1]!b_calc_yield(A7177,日期设置!$B$2,F7177,1,R7177,1,O7177,L7177,S7177,)</f>
        <v>Fetching...</v>
      </c>
      <c r="E7177" s="26">
        <f t="shared" si="224"/>
        <v>3.1456843116330901</v>
      </c>
      <c r="F7177" s="18">
        <f>[1]!b_dq_cleanprice($A7177,日期设置!B$2)</f>
        <v>100.2568</v>
      </c>
      <c r="G7177" s="18" t="str">
        <f t="shared" si="225"/>
        <v>0.96 + 0</v>
      </c>
      <c r="H7177" s="27">
        <f>[1]!b_dq_pctchange($A7177,日期设置!$B$2,1)/100</f>
        <v>0</v>
      </c>
      <c r="I7177" s="26">
        <f>[1]!b_pq_pctchange(A7177,日期设置!$B$4,日期设置!$B$2,1)</f>
        <v>-6.9820212951132428E-4</v>
      </c>
      <c r="J7177" s="26">
        <f>[1]!b_pq_pctchange(A7177,日期设置!$C$4,日期设置!$B$2,1)</f>
        <v>0.17295523646708222</v>
      </c>
      <c r="K7177" s="52">
        <f>[1]!b_dq_amount($A7177,日期设置!B$2,2,10000)</f>
        <v>0</v>
      </c>
      <c r="L7177" s="26">
        <f>[1]!b_info_latestpar(A7177,日期设置!$B$2)</f>
        <v>100</v>
      </c>
      <c r="M7177" s="6">
        <f>[1]!b_info_outstandingbalance($A7177,日期设置!B$2)</f>
        <v>25</v>
      </c>
      <c r="N7177" s="7" t="str">
        <f>[1]!b_info_latestissurercreditrating2(A7177,日期设置!$B$2,"102","1")</f>
        <v>AAA</v>
      </c>
      <c r="O7177" s="8">
        <v>3.52</v>
      </c>
      <c r="P7177" s="9">
        <f>[1]!b_info_repurchasedate(A7177)</f>
        <v>0</v>
      </c>
      <c r="Q7177" s="8" t="s">
        <v>16458</v>
      </c>
      <c r="R7177" s="2" t="str">
        <f>IF((--IF(P7177=0,Q7177,P7177))&gt;(--日期设置!$B$2),IF(P7177=0,Q7177,P7177),Q7177)</f>
        <v>2022-03-11</v>
      </c>
      <c r="S7177" s="2" t="s">
        <v>18581</v>
      </c>
      <c r="T7177" s="8">
        <f>[1]!b_anal_ptmyear($A7177,日期设置!$B$2)</f>
        <v>0.96986301369863015</v>
      </c>
      <c r="U7177" s="8">
        <f>[1]!b_anal_termifexercise($A7177,日期设置!B$2)</f>
        <v>0</v>
      </c>
      <c r="V7177" s="10">
        <f>[1]!b_dq_dirtyprice(A7177,日期设置!$B$2)</f>
        <v>100.3629</v>
      </c>
      <c r="W7177" s="11">
        <f>IF(U7177=0,ROUNDUP((Q7177-日期设置!$B$2)/365,0),ROUNDUP((R7177-日期设置!$B$2)/365,0))</f>
        <v>1</v>
      </c>
      <c r="X7177" s="18">
        <f>_xlfn.IFNA(VLOOKUP(A7177,过往入选债券!A:D,4,0),2)</f>
        <v>2</v>
      </c>
      <c r="Y7177">
        <f>_xlfn.IFNA(VLOOKUP(C7177,[2]Sheet1!$A:$A,1,0),3)</f>
        <v>3</v>
      </c>
    </row>
    <row r="7178" spans="1:25" hidden="1" x14ac:dyDescent="0.2">
      <c r="A7178" s="21" t="s">
        <v>8842</v>
      </c>
      <c r="B7178" s="21" t="s">
        <v>8843</v>
      </c>
      <c r="C7178" s="37" t="s">
        <v>8608</v>
      </c>
      <c r="D7178" s="26" t="str">
        <f>[1]!b_calc_yield(A7178,日期设置!$B$2,F7178,1,R7178,1,O7178,L7178,S7178,)</f>
        <v>Fetching...</v>
      </c>
      <c r="E7178" s="26">
        <f t="shared" si="224"/>
        <v>4.171825250015293</v>
      </c>
      <c r="F7178" s="18">
        <f>[1]!b_dq_cleanprice($A7178,日期设置!B$2)</f>
        <v>100.4905</v>
      </c>
      <c r="G7178" s="18" t="str">
        <f t="shared" si="225"/>
        <v>1.31 + 0</v>
      </c>
      <c r="H7178" s="27">
        <f>[1]!b_dq_pctchange($A7178,日期设置!$B$2,1)/100</f>
        <v>0</v>
      </c>
      <c r="I7178" s="26">
        <f>[1]!b_pq_pctchange(A7178,日期设置!$B$4,日期设置!$B$2,1)</f>
        <v>5.3267222238816039E-2</v>
      </c>
      <c r="J7178" s="26">
        <f>[1]!b_pq_pctchange(A7178,日期设置!$C$4,日期设置!$B$2,1)</f>
        <v>-0.16223927959004694</v>
      </c>
      <c r="K7178" s="52">
        <f>[1]!b_dq_amount($A7178,日期设置!B$2,2,10000)</f>
        <v>0</v>
      </c>
      <c r="L7178" s="26">
        <f>[1]!b_info_latestpar(A7178,日期设置!$B$2)</f>
        <v>100</v>
      </c>
      <c r="M7178" s="6">
        <f>[1]!b_info_outstandingbalance($A7178,日期设置!B$2)</f>
        <v>16</v>
      </c>
      <c r="N7178" s="7" t="str">
        <f>[1]!b_info_latestissurercreditrating2(A7178,日期设置!$B$2,"102","1")</f>
        <v>AAA</v>
      </c>
      <c r="O7178" s="8">
        <v>3.64</v>
      </c>
      <c r="P7178" s="9">
        <f>[1]!b_info_repurchasedate(A7178)</f>
        <v>0</v>
      </c>
      <c r="Q7178" s="8" t="s">
        <v>16069</v>
      </c>
      <c r="R7178" s="2" t="str">
        <f>IF((--IF(P7178=0,Q7178,P7178))&gt;(--日期设置!$B$2),IF(P7178=0,Q7178,P7178),Q7178)</f>
        <v>2022-07-15</v>
      </c>
      <c r="S7178" s="2" t="s">
        <v>17855</v>
      </c>
      <c r="T7178" s="8">
        <f>[1]!b_anal_ptmyear($A7178,日期设置!$B$2)</f>
        <v>1.3150684931506849</v>
      </c>
      <c r="U7178" s="8">
        <f>[1]!b_anal_termifexercise($A7178,日期设置!B$2)</f>
        <v>0</v>
      </c>
      <c r="V7178" s="10">
        <f>[1]!b_dq_dirtyprice(A7178,日期设置!$B$2)</f>
        <v>102.9837</v>
      </c>
      <c r="W7178" s="11">
        <f>IF(U7178=0,ROUNDUP((Q7178-日期设置!$B$2)/365,0),ROUNDUP((R7178-日期设置!$B$2)/365,0))</f>
        <v>2</v>
      </c>
      <c r="X7178" s="18">
        <f>_xlfn.IFNA(VLOOKUP(A7178,过往入选债券!A:D,4,0),2)</f>
        <v>2</v>
      </c>
      <c r="Y7178" s="45">
        <f>_xlfn.IFNA(VLOOKUP(C7178,[2]Sheet1!$A:$A,1,0),3)</f>
        <v>3</v>
      </c>
    </row>
    <row r="7179" spans="1:25" x14ac:dyDescent="0.2">
      <c r="A7179" s="21" t="s">
        <v>13380</v>
      </c>
      <c r="B7179" s="21" t="s">
        <v>13381</v>
      </c>
      <c r="C7179" s="37" t="s">
        <v>340</v>
      </c>
      <c r="D7179" s="26" t="str">
        <f>[1]!b_calc_yield(A7179,日期设置!$B$2,F7179,1,R7179,1,O7179,L7179,S7179,)</f>
        <v>Fetching...</v>
      </c>
      <c r="E7179" s="26">
        <f t="shared" si="224"/>
        <v>16.078999580139786</v>
      </c>
      <c r="F7179" s="18">
        <f>[1]!b_dq_cleanprice($A7179,日期设置!B$2)</f>
        <v>59.595300000000002</v>
      </c>
      <c r="G7179" s="18" t="str">
        <f t="shared" si="225"/>
        <v>2.45 + 0</v>
      </c>
      <c r="H7179" s="27">
        <f>[1]!b_dq_pctchange($A7179,日期设置!$B$2,1)/100</f>
        <v>-1.0570186035267468E-4</v>
      </c>
      <c r="I7179" s="26">
        <f>[1]!b_pq_pctchange(A7179,日期设置!$B$4,日期设置!$B$2,1)</f>
        <v>-1.057018603526747E-2</v>
      </c>
      <c r="J7179" s="26">
        <f>[1]!b_pq_pctchange(A7179,日期设置!$C$4,日期设置!$B$2,1)</f>
        <v>0.50441680917158749</v>
      </c>
      <c r="K7179" s="52">
        <f>[1]!b_dq_amount($A7179,日期设置!B$2,2,10000)</f>
        <v>4858.7742464000003</v>
      </c>
      <c r="L7179" s="26">
        <f>[1]!b_info_latestpar(A7179,日期设置!$B$2)</f>
        <v>60</v>
      </c>
      <c r="M7179" s="6">
        <f>[1]!b_info_outstandingbalance($A7179,日期设置!B$2)</f>
        <v>9.6</v>
      </c>
      <c r="N7179" s="7" t="str">
        <f>[1]!b_info_latestissurercreditrating2(A7179,日期设置!$B$2,"102","1")</f>
        <v>AA+</v>
      </c>
      <c r="O7179" s="8">
        <v>3.5</v>
      </c>
      <c r="P7179" s="9">
        <f>[1]!b_info_repurchasedate(A7179)</f>
        <v>0</v>
      </c>
      <c r="Q7179" s="8" t="s">
        <v>16179</v>
      </c>
      <c r="R7179" s="2" t="str">
        <f>IF((--IF(P7179=0,Q7179,P7179))&gt;(--日期设置!$B$2),IF(P7179=0,Q7179,P7179),Q7179)</f>
        <v>2023-09-05</v>
      </c>
      <c r="S7179" s="2" t="s">
        <v>18726</v>
      </c>
      <c r="T7179" s="8">
        <f>[1]!b_anal_ptmyear($A7179,日期设置!$B$2)</f>
        <v>2.4575342465753423</v>
      </c>
      <c r="U7179" s="8">
        <f>[1]!b_anal_termifexercise($A7179,日期设置!B$2)</f>
        <v>0</v>
      </c>
      <c r="V7179" s="10">
        <f>[1]!b_dq_dirtyprice(A7179,日期设置!$B$2)</f>
        <v>60.734499999999997</v>
      </c>
      <c r="W7179" s="11">
        <f>IF(U7179=0,ROUNDUP((Q7179-日期设置!$B$2)/365,0),ROUNDUP((R7179-日期设置!$B$2)/365,0))</f>
        <v>3</v>
      </c>
      <c r="X7179" s="18">
        <f>_xlfn.IFNA(VLOOKUP(A7179,过往入选债券!A:D,4,0),2)</f>
        <v>2</v>
      </c>
      <c r="Y7179">
        <f>_xlfn.IFNA(VLOOKUP(C7179,[2]Sheet1!$A:$A,1,0),3)</f>
        <v>3</v>
      </c>
    </row>
    <row r="7180" spans="1:25" hidden="1" x14ac:dyDescent="0.2">
      <c r="A7180" s="21" t="s">
        <v>1916</v>
      </c>
      <c r="B7180" s="21" t="s">
        <v>1917</v>
      </c>
      <c r="C7180" s="37" t="s">
        <v>16</v>
      </c>
      <c r="D7180" s="26" t="str">
        <f>[1]!b_calc_yield(A7180,日期设置!$B$2,F7180,1,R7180,1,O7180,L7180,S7180,)</f>
        <v>Fetching...</v>
      </c>
      <c r="E7180" s="26">
        <f t="shared" si="224"/>
        <v>0.78975635377678266</v>
      </c>
      <c r="F7180" s="18">
        <f>[1]!b_dq_cleanprice($A7180,日期设置!B$2)</f>
        <v>100.7504</v>
      </c>
      <c r="G7180" s="18" t="str">
        <f t="shared" si="225"/>
        <v>0.24 + 0</v>
      </c>
      <c r="H7180" s="27">
        <f>[1]!b_dq_pctchange($A7180,日期设置!$B$2,1)/100</f>
        <v>0</v>
      </c>
      <c r="I7180" s="26">
        <f>[1]!b_pq_pctchange(A7180,日期设置!$B$4,日期设置!$B$2,1)</f>
        <v>0</v>
      </c>
      <c r="J7180" s="26">
        <f>[1]!b_pq_pctchange(A7180,日期设置!$C$4,日期设置!$B$2,1)</f>
        <v>0</v>
      </c>
      <c r="K7180" s="52">
        <f>[1]!b_dq_amount($A7180,日期设置!B$2,2,10000)</f>
        <v>0</v>
      </c>
      <c r="L7180" s="26">
        <f>[1]!b_info_latestpar(A7180,日期设置!$B$2)</f>
        <v>100</v>
      </c>
      <c r="M7180" s="6">
        <f>[1]!b_info_outstandingbalance($A7180,日期设置!B$2)</f>
        <v>5</v>
      </c>
      <c r="N7180" s="7">
        <f>[1]!b_info_latestissurercreditrating2(A7180,日期设置!$B$2,"102","1")</f>
        <v>0</v>
      </c>
      <c r="O7180" s="8">
        <v>6.5</v>
      </c>
      <c r="P7180" s="9">
        <f>[1]!b_info_repurchasedate(A7180)</f>
        <v>0</v>
      </c>
      <c r="Q7180" s="8" t="s">
        <v>16838</v>
      </c>
      <c r="R7180" s="2" t="str">
        <f>IF((--IF(P7180=0,Q7180,P7180))&gt;(--日期设置!$B$2),IF(P7180=0,Q7180,P7180),Q7180)</f>
        <v>2021-06-19</v>
      </c>
      <c r="S7180" s="2" t="s">
        <v>18534</v>
      </c>
      <c r="T7180" s="8">
        <f>[1]!b_anal_ptmyear($A7180,日期设置!$B$2)</f>
        <v>0.24383561643835616</v>
      </c>
      <c r="U7180" s="8">
        <f>[1]!b_anal_termifexercise($A7180,日期设置!B$2)</f>
        <v>0</v>
      </c>
      <c r="V7180" s="10">
        <f>[1]!b_dq_dirtyprice(A7180,日期设置!$B$2)</f>
        <v>105.66549999999999</v>
      </c>
      <c r="W7180" s="11">
        <f>IF(U7180=0,ROUNDUP((Q7180-日期设置!$B$2)/365,0),ROUNDUP((R7180-日期设置!$B$2)/365,0))</f>
        <v>1</v>
      </c>
      <c r="X7180" s="18">
        <f>_xlfn.IFNA(VLOOKUP(A7180,过往入选债券!A:D,4,0),2)</f>
        <v>2</v>
      </c>
      <c r="Y7180">
        <f>_xlfn.IFNA(VLOOKUP(C7180,[2]Sheet1!$A:$A,1,0),3)</f>
        <v>3</v>
      </c>
    </row>
    <row r="7181" spans="1:25" hidden="1" x14ac:dyDescent="0.2">
      <c r="A7181" s="21" t="s">
        <v>7669</v>
      </c>
      <c r="B7181" s="21" t="s">
        <v>7670</v>
      </c>
      <c r="C7181" s="37" t="s">
        <v>367</v>
      </c>
      <c r="D7181" s="26" t="str">
        <f>[1]!b_calc_yield(A7181,日期设置!$B$2,F7181,1,R7181,1,O7181,L7181,S7181,)</f>
        <v>Fetching...</v>
      </c>
      <c r="E7181" s="26">
        <f t="shared" si="224"/>
        <v>2.2977455773693256</v>
      </c>
      <c r="F7181" s="18">
        <f>[1]!b_dq_cleanprice($A7181,日期设置!B$2)</f>
        <v>102.37820000000001</v>
      </c>
      <c r="G7181" s="18" t="str">
        <f t="shared" si="225"/>
        <v>0.70 + 0</v>
      </c>
      <c r="H7181" s="27">
        <f>[1]!b_dq_pctchange($A7181,日期设置!$B$2,1)/100</f>
        <v>0</v>
      </c>
      <c r="I7181" s="26">
        <f>[1]!b_pq_pctchange(A7181,日期设置!$B$4,日期设置!$B$2,1)</f>
        <v>0</v>
      </c>
      <c r="J7181" s="26">
        <f>[1]!b_pq_pctchange(A7181,日期设置!$C$4,日期设置!$B$2,1)</f>
        <v>0</v>
      </c>
      <c r="K7181" s="52">
        <f>[1]!b_dq_amount($A7181,日期设置!B$2,2,10000)</f>
        <v>0</v>
      </c>
      <c r="L7181" s="26">
        <f>[1]!b_info_latestpar(A7181,日期设置!$B$2)</f>
        <v>100</v>
      </c>
      <c r="M7181" s="6">
        <f>[1]!b_info_outstandingbalance($A7181,日期设置!B$2)</f>
        <v>2</v>
      </c>
      <c r="N7181" s="7" t="str">
        <f>[1]!b_info_latestissurercreditrating2(A7181,日期设置!$B$2,"102","1")</f>
        <v>AA+</v>
      </c>
      <c r="O7181" s="8">
        <v>6.73</v>
      </c>
      <c r="P7181" s="9">
        <f>[1]!b_info_repurchasedate(A7181)</f>
        <v>0</v>
      </c>
      <c r="Q7181" s="8" t="s">
        <v>16316</v>
      </c>
      <c r="R7181" s="2" t="str">
        <f>IF((--IF(P7181=0,Q7181,P7181))&gt;(--日期设置!$B$2),IF(P7181=0,Q7181,P7181),Q7181)</f>
        <v>2021-12-06</v>
      </c>
      <c r="S7181" s="2" t="s">
        <v>18096</v>
      </c>
      <c r="T7181" s="8">
        <f>[1]!b_anal_ptmyear($A7181,日期设置!$B$2)</f>
        <v>0.70958904109589038</v>
      </c>
      <c r="U7181" s="8">
        <f>[1]!b_anal_termifexercise($A7181,日期设置!B$2)</f>
        <v>0</v>
      </c>
      <c r="V7181" s="10">
        <f>[1]!b_dq_dirtyprice(A7181,日期设置!$B$2)</f>
        <v>104.3327</v>
      </c>
      <c r="W7181" s="11">
        <f>IF(U7181=0,ROUNDUP((Q7181-日期设置!$B$2)/365,0),ROUNDUP((R7181-日期设置!$B$2)/365,0))</f>
        <v>1</v>
      </c>
      <c r="X7181" s="18">
        <f>_xlfn.IFNA(VLOOKUP(A7181,过往入选债券!A:D,4,0),2)</f>
        <v>2</v>
      </c>
      <c r="Y7181">
        <f>_xlfn.IFNA(VLOOKUP(C7181,[2]Sheet1!$A:$A,1,0),3)</f>
        <v>3</v>
      </c>
    </row>
    <row r="7182" spans="1:25" hidden="1" x14ac:dyDescent="0.2">
      <c r="A7182" s="21" t="s">
        <v>7150</v>
      </c>
      <c r="B7182" s="21" t="s">
        <v>7151</v>
      </c>
      <c r="C7182" s="37" t="s">
        <v>367</v>
      </c>
      <c r="D7182" s="26" t="str">
        <f>[1]!b_calc_yield(A7182,日期设置!$B$2,F7182,1,R7182,1,O7182,L7182,S7182,)</f>
        <v>Fetching...</v>
      </c>
      <c r="E7182" s="26">
        <f t="shared" si="224"/>
        <v>2.2878023783183155</v>
      </c>
      <c r="F7182" s="18">
        <f>[1]!b_dq_cleanprice($A7182,日期设置!B$2)</f>
        <v>102.411</v>
      </c>
      <c r="G7182" s="18" t="str">
        <f t="shared" si="225"/>
        <v>0.70 + 0</v>
      </c>
      <c r="H7182" s="27">
        <f>[1]!b_dq_pctchange($A7182,日期设置!$B$2,1)/100</f>
        <v>0</v>
      </c>
      <c r="I7182" s="26">
        <f>[1]!b_pq_pctchange(A7182,日期设置!$B$4,日期设置!$B$2,1)</f>
        <v>0</v>
      </c>
      <c r="J7182" s="26">
        <f>[1]!b_pq_pctchange(A7182,日期设置!$C$4,日期设置!$B$2,1)</f>
        <v>0</v>
      </c>
      <c r="K7182" s="52">
        <f>[1]!b_dq_amount($A7182,日期设置!B$2,2,10000)</f>
        <v>0</v>
      </c>
      <c r="L7182" s="26">
        <f>[1]!b_info_latestpar(A7182,日期设置!$B$2)</f>
        <v>100</v>
      </c>
      <c r="M7182" s="6">
        <f>[1]!b_info_outstandingbalance($A7182,日期设置!B$2)</f>
        <v>2</v>
      </c>
      <c r="N7182" s="7" t="str">
        <f>[1]!b_info_latestissurercreditrating2(A7182,日期设置!$B$2,"102","1")</f>
        <v>AA+</v>
      </c>
      <c r="O7182" s="8">
        <v>6.79</v>
      </c>
      <c r="P7182" s="9">
        <f>[1]!b_info_repurchasedate(A7182)</f>
        <v>0</v>
      </c>
      <c r="Q7182" s="8" t="s">
        <v>16315</v>
      </c>
      <c r="R7182" s="2" t="str">
        <f>IF((--IF(P7182=0,Q7182,P7182))&gt;(--日期设置!$B$2),IF(P7182=0,Q7182,P7182),Q7182)</f>
        <v>2021-12-05</v>
      </c>
      <c r="S7182" s="2" t="s">
        <v>18095</v>
      </c>
      <c r="T7182" s="8">
        <f>[1]!b_anal_ptmyear($A7182,日期设置!$B$2)</f>
        <v>0.70684931506849313</v>
      </c>
      <c r="U7182" s="8">
        <f>[1]!b_anal_termifexercise($A7182,日期设置!B$2)</f>
        <v>0</v>
      </c>
      <c r="V7182" s="10">
        <f>[1]!b_dq_dirtyprice(A7182,日期设置!$B$2)</f>
        <v>104.4015</v>
      </c>
      <c r="W7182" s="11">
        <f>IF(U7182=0,ROUNDUP((Q7182-日期设置!$B$2)/365,0),ROUNDUP((R7182-日期设置!$B$2)/365,0))</f>
        <v>1</v>
      </c>
      <c r="X7182" s="18">
        <f>_xlfn.IFNA(VLOOKUP(A7182,过往入选债券!A:D,4,0),2)</f>
        <v>2</v>
      </c>
      <c r="Y7182">
        <f>_xlfn.IFNA(VLOOKUP(C7182,[2]Sheet1!$A:$A,1,0),3)</f>
        <v>3</v>
      </c>
    </row>
    <row r="7183" spans="1:25" hidden="1" x14ac:dyDescent="0.2">
      <c r="A7183" s="21" t="s">
        <v>8130</v>
      </c>
      <c r="B7183" s="21" t="s">
        <v>8131</v>
      </c>
      <c r="C7183" s="37" t="s">
        <v>377</v>
      </c>
      <c r="D7183" s="26" t="str">
        <f>[1]!b_calc_yield(A7183,日期设置!$B$2,F7183,1,R7183,1,O7183,L7183,S7183,)</f>
        <v>Fetching...</v>
      </c>
      <c r="E7183" s="26">
        <f t="shared" si="224"/>
        <v>3.1374450529796594</v>
      </c>
      <c r="F7183" s="18">
        <f>[1]!b_dq_cleanprice($A7183,日期设置!B$2)</f>
        <v>100.5279</v>
      </c>
      <c r="G7183" s="18" t="str">
        <f t="shared" si="225"/>
        <v>0.96 + 0</v>
      </c>
      <c r="H7183" s="27">
        <f>[1]!b_dq_pctchange($A7183,日期设置!$B$2,1)/100</f>
        <v>0</v>
      </c>
      <c r="I7183" s="26">
        <f>[1]!b_pq_pctchange(A7183,日期设置!$B$4,日期设置!$B$2,1)</f>
        <v>6.5796153363771925E-2</v>
      </c>
      <c r="J7183" s="26">
        <f>[1]!b_pq_pctchange(A7183,日期设置!$C$4,日期设置!$B$2,1)</f>
        <v>0.20503936317186758</v>
      </c>
      <c r="K7183" s="52">
        <f>[1]!b_dq_amount($A7183,日期设置!B$2,2,10000)</f>
        <v>0</v>
      </c>
      <c r="L7183" s="26">
        <f>[1]!b_info_latestpar(A7183,日期设置!$B$2)</f>
        <v>100</v>
      </c>
      <c r="M7183" s="6">
        <f>[1]!b_info_outstandingbalance($A7183,日期设置!B$2)</f>
        <v>15</v>
      </c>
      <c r="N7183" s="7" t="str">
        <f>[1]!b_info_latestissurercreditrating2(A7183,日期设置!$B$2,"102","1")</f>
        <v>AAA</v>
      </c>
      <c r="O7183" s="8">
        <v>3.8</v>
      </c>
      <c r="P7183" s="9">
        <f>[1]!b_info_repurchasedate(A7183)</f>
        <v>0</v>
      </c>
      <c r="Q7183" s="8" t="s">
        <v>16458</v>
      </c>
      <c r="R7183" s="2" t="str">
        <f>IF((--IF(P7183=0,Q7183,P7183))&gt;(--日期设置!$B$2),IF(P7183=0,Q7183,P7183),Q7183)</f>
        <v>2022-03-11</v>
      </c>
      <c r="S7183" s="2" t="s">
        <v>18581</v>
      </c>
      <c r="T7183" s="8">
        <f>[1]!b_anal_ptmyear($A7183,日期设置!$B$2)</f>
        <v>0.96986301369863015</v>
      </c>
      <c r="U7183" s="8">
        <f>[1]!b_anal_termifexercise($A7183,日期设置!B$2)</f>
        <v>0</v>
      </c>
      <c r="V7183" s="10">
        <f>[1]!b_dq_dirtyprice(A7183,日期设置!$B$2)</f>
        <v>100.64239999999999</v>
      </c>
      <c r="W7183" s="11">
        <f>IF(U7183=0,ROUNDUP((Q7183-日期设置!$B$2)/365,0),ROUNDUP((R7183-日期设置!$B$2)/365,0))</f>
        <v>1</v>
      </c>
      <c r="X7183" s="18">
        <f>_xlfn.IFNA(VLOOKUP(A7183,过往入选债券!A:D,4,0),2)</f>
        <v>2</v>
      </c>
      <c r="Y7183">
        <f>_xlfn.IFNA(VLOOKUP(C7183,[2]Sheet1!$A:$A,1,0),3)</f>
        <v>3</v>
      </c>
    </row>
    <row r="7184" spans="1:25" hidden="1" x14ac:dyDescent="0.2">
      <c r="A7184" s="21" t="s">
        <v>7989</v>
      </c>
      <c r="B7184" s="21" t="s">
        <v>7990</v>
      </c>
      <c r="C7184" s="37" t="s">
        <v>150</v>
      </c>
      <c r="D7184" s="26" t="str">
        <f>[1]!b_calc_yield(A7184,日期设置!$B$2,F7184,1,R7184,1,O7184,L7184,S7184,)</f>
        <v>Fetching...</v>
      </c>
      <c r="E7184" s="26">
        <f t="shared" si="224"/>
        <v>2.7798587992478696</v>
      </c>
      <c r="F7184" s="18">
        <f>[1]!b_dq_cleanprice($A7184,日期设置!B$2)</f>
        <v>100.2783</v>
      </c>
      <c r="G7184" s="18" t="str">
        <f t="shared" si="225"/>
        <v>0.86 + 0</v>
      </c>
      <c r="H7184" s="27">
        <f>[1]!b_dq_pctchange($A7184,日期设置!$B$2,1)/100</f>
        <v>0</v>
      </c>
      <c r="I7184" s="26">
        <f>[1]!b_pq_pctchange(A7184,日期设置!$B$4,日期设置!$B$2,1)</f>
        <v>0</v>
      </c>
      <c r="J7184" s="26">
        <f>[1]!b_pq_pctchange(A7184,日期设置!$C$4,日期设置!$B$2,1)</f>
        <v>0</v>
      </c>
      <c r="K7184" s="52">
        <f>[1]!b_dq_amount($A7184,日期设置!B$2,2,10000)</f>
        <v>0</v>
      </c>
      <c r="L7184" s="26">
        <f>[1]!b_info_latestpar(A7184,日期设置!$B$2)</f>
        <v>100</v>
      </c>
      <c r="M7184" s="6">
        <f>[1]!b_info_outstandingbalance($A7184,日期设置!B$2)</f>
        <v>10</v>
      </c>
      <c r="N7184" s="7" t="str">
        <f>[1]!b_info_latestissurercreditrating2(A7184,日期设置!$B$2,"102","1")</f>
        <v>AAA</v>
      </c>
      <c r="O7184" s="8">
        <v>3.58</v>
      </c>
      <c r="P7184" s="9">
        <f>[1]!b_info_repurchasedate(A7184)</f>
        <v>0</v>
      </c>
      <c r="Q7184" s="8" t="s">
        <v>16149</v>
      </c>
      <c r="R7184" s="2" t="str">
        <f>IF((--IF(P7184=0,Q7184,P7184))&gt;(--日期设置!$B$2),IF(P7184=0,Q7184,P7184),Q7184)</f>
        <v>2022-01-30</v>
      </c>
      <c r="S7184" s="2" t="s">
        <v>17937</v>
      </c>
      <c r="T7184" s="8">
        <f>[1]!b_anal_ptmyear($A7184,日期设置!$B$2)</f>
        <v>0.86027397260273974</v>
      </c>
      <c r="U7184" s="8">
        <f>[1]!b_anal_termifexercise($A7184,日期设置!B$2)</f>
        <v>0</v>
      </c>
      <c r="V7184" s="10">
        <f>[1]!b_dq_dirtyprice(A7184,日期设置!$B$2)</f>
        <v>100.77849999999999</v>
      </c>
      <c r="W7184" s="11">
        <f>IF(U7184=0,ROUNDUP((Q7184-日期设置!$B$2)/365,0),ROUNDUP((R7184-日期设置!$B$2)/365,0))</f>
        <v>1</v>
      </c>
      <c r="X7184" s="18">
        <f>_xlfn.IFNA(VLOOKUP(A7184,过往入选债券!A:D,4,0),2)</f>
        <v>2</v>
      </c>
      <c r="Y7184">
        <f>_xlfn.IFNA(VLOOKUP(C7184,[2]Sheet1!$A:$A,1,0),3)</f>
        <v>3</v>
      </c>
    </row>
    <row r="7185" spans="1:25" hidden="1" x14ac:dyDescent="0.2">
      <c r="A7185" s="21" t="s">
        <v>7259</v>
      </c>
      <c r="B7185" s="21" t="s">
        <v>7260</v>
      </c>
      <c r="C7185" s="37" t="s">
        <v>7261</v>
      </c>
      <c r="D7185" s="26" t="str">
        <f>[1]!b_calc_yield(A7185,日期设置!$B$2,F7185,1,R7185,1,O7185,L7185,S7185,)</f>
        <v>Fetching...</v>
      </c>
      <c r="E7185" s="26">
        <f t="shared" si="224"/>
        <v>1.4761663957734816</v>
      </c>
      <c r="F7185" s="18">
        <f>[1]!b_dq_cleanprice($A7185,日期设置!B$2)</f>
        <v>100.7381</v>
      </c>
      <c r="G7185" s="18" t="str">
        <f t="shared" si="225"/>
        <v>0.45 + 0</v>
      </c>
      <c r="H7185" s="27">
        <f>[1]!b_dq_pctchange($A7185,日期设置!$B$2,1)/100</f>
        <v>0</v>
      </c>
      <c r="I7185" s="26">
        <f>[1]!b_pq_pctchange(A7185,日期设置!$B$4,日期设置!$B$2,1)</f>
        <v>0</v>
      </c>
      <c r="J7185" s="26">
        <f>[1]!b_pq_pctchange(A7185,日期设置!$C$4,日期设置!$B$2,1)</f>
        <v>-0.17084446118094362</v>
      </c>
      <c r="K7185" s="52">
        <f>[1]!b_dq_amount($A7185,日期设置!B$2,2,10000)</f>
        <v>0</v>
      </c>
      <c r="L7185" s="26">
        <f>[1]!b_info_latestpar(A7185,日期设置!$B$2)</f>
        <v>100</v>
      </c>
      <c r="M7185" s="6">
        <f>[1]!b_info_outstandingbalance($A7185,日期设置!B$2)</f>
        <v>10</v>
      </c>
      <c r="N7185" s="7" t="str">
        <f>[1]!b_info_latestissurercreditrating2(A7185,日期设置!$B$2,"102","1")</f>
        <v>AA+</v>
      </c>
      <c r="O7185" s="8">
        <v>4.95</v>
      </c>
      <c r="P7185" s="9">
        <f>[1]!b_info_repurchasedate(A7185)</f>
        <v>0</v>
      </c>
      <c r="Q7185" s="8" t="s">
        <v>16415</v>
      </c>
      <c r="R7185" s="2" t="str">
        <f>IF((--IF(P7185=0,Q7185,P7185))&gt;(--日期设置!$B$2),IF(P7185=0,Q7185,P7185),Q7185)</f>
        <v>2021-09-05</v>
      </c>
      <c r="S7185" s="2" t="s">
        <v>18188</v>
      </c>
      <c r="T7185" s="8">
        <f>[1]!b_anal_ptmyear($A7185,日期设置!$B$2)</f>
        <v>0.45753424657534247</v>
      </c>
      <c r="U7185" s="8">
        <f>[1]!b_anal_termifexercise($A7185,日期设置!B$2)</f>
        <v>0</v>
      </c>
      <c r="V7185" s="10">
        <f>[1]!b_dq_dirtyprice(A7185,日期设置!$B$2)</f>
        <v>103.4233</v>
      </c>
      <c r="W7185" s="11">
        <f>IF(U7185=0,ROUNDUP((Q7185-日期设置!$B$2)/365,0),ROUNDUP((R7185-日期设置!$B$2)/365,0))</f>
        <v>1</v>
      </c>
      <c r="X7185" s="18">
        <f>_xlfn.IFNA(VLOOKUP(A7185,过往入选债券!A:D,4,0),2)</f>
        <v>2</v>
      </c>
      <c r="Y7185">
        <f>_xlfn.IFNA(VLOOKUP(C7185,[2]Sheet1!$A:$A,1,0),3)</f>
        <v>3</v>
      </c>
    </row>
    <row r="7186" spans="1:25" hidden="1" x14ac:dyDescent="0.2">
      <c r="A7186" s="57" t="s">
        <v>1923</v>
      </c>
      <c r="B7186" s="57" t="s">
        <v>1924</v>
      </c>
      <c r="C7186" s="58" t="s">
        <v>1846</v>
      </c>
      <c r="D7186" s="26" t="str">
        <f>[1]!b_calc_yield(A7186,日期设置!$B$2,F7186,1,R7186,1,O7186,L7186,S7186,)</f>
        <v>Fetching...</v>
      </c>
      <c r="E7186" s="26">
        <f t="shared" si="224"/>
        <v>0.75070994104911026</v>
      </c>
      <c r="F7186" s="18">
        <f>[1]!b_dq_cleanprice($A7186,日期设置!B$2)</f>
        <v>100.9456</v>
      </c>
      <c r="G7186" s="18" t="str">
        <f t="shared" si="225"/>
        <v>0.23 + 0</v>
      </c>
      <c r="H7186" s="27">
        <f>[1]!b_dq_pctchange($A7186,日期设置!$B$2,1)/100</f>
        <v>0</v>
      </c>
      <c r="I7186" s="26">
        <f>[1]!b_pq_pctchange(A7186,日期设置!$B$4,日期设置!$B$2,1)</f>
        <v>0</v>
      </c>
      <c r="J7186" s="26">
        <f>[1]!b_pq_pctchange(A7186,日期设置!$C$4,日期设置!$B$2,1)</f>
        <v>0</v>
      </c>
      <c r="K7186" s="52">
        <f>[1]!b_dq_amount($A7186,日期设置!B$2,2,10000)</f>
        <v>0</v>
      </c>
      <c r="L7186" s="26">
        <f>[1]!b_info_latestpar(A7186,日期设置!$B$2)</f>
        <v>100</v>
      </c>
      <c r="M7186" s="6">
        <f>[1]!b_info_outstandingbalance($A7186,日期设置!B$2)</f>
        <v>6</v>
      </c>
      <c r="N7186" s="7">
        <f>[1]!b_info_latestissurercreditrating2(A7186,日期设置!$B$2,"102","1")</f>
        <v>0</v>
      </c>
      <c r="O7186" s="8">
        <v>7.5</v>
      </c>
      <c r="P7186" s="9">
        <f>[1]!b_info_repurchasedate(A7186)</f>
        <v>0</v>
      </c>
      <c r="Q7186" s="8" t="s">
        <v>16956</v>
      </c>
      <c r="R7186" s="2" t="str">
        <f>IF((--IF(P7186=0,Q7186,P7186))&gt;(--日期设置!$B$2),IF(P7186=0,Q7186,P7186),Q7186)</f>
        <v>2021-06-15</v>
      </c>
      <c r="S7186" s="2" t="s">
        <v>18617</v>
      </c>
      <c r="T7186" s="8">
        <f>[1]!b_anal_ptmyear($A7186,日期设置!$B$2)</f>
        <v>0.23287671232876711</v>
      </c>
      <c r="U7186" s="8">
        <f>[1]!b_anal_termifexercise($A7186,日期设置!B$2)</f>
        <v>0</v>
      </c>
      <c r="V7186" s="10">
        <f>[1]!b_dq_dirtyprice(A7186,日期设置!$B$2)</f>
        <v>106.699</v>
      </c>
      <c r="W7186" s="11">
        <f>IF(U7186=0,ROUNDUP((Q7186-日期设置!$B$2)/365,0),ROUNDUP((R7186-日期设置!$B$2)/365,0))</f>
        <v>1</v>
      </c>
      <c r="X7186" s="18">
        <f>_xlfn.IFNA(VLOOKUP(A7186,过往入选债券!A:D,4,0),2)</f>
        <v>2</v>
      </c>
      <c r="Y7186">
        <f>_xlfn.IFNA(VLOOKUP(C7186,[2]Sheet1!$A:$A,1,0),3)</f>
        <v>3</v>
      </c>
    </row>
    <row r="7187" spans="1:25" hidden="1" x14ac:dyDescent="0.2">
      <c r="A7187" s="29" t="s">
        <v>2518</v>
      </c>
      <c r="B7187" s="29" t="s">
        <v>2519</v>
      </c>
      <c r="C7187" s="40" t="s">
        <v>264</v>
      </c>
      <c r="D7187" s="26" t="str">
        <f>[1]!b_calc_yield(A7187,日期设置!$B$2,F7187,1,R7187,1,O7187,L7187,S7187,)</f>
        <v>Fetching...</v>
      </c>
      <c r="E7187" s="26">
        <f t="shared" si="224"/>
        <v>2.6660838304103374</v>
      </c>
      <c r="F7187" s="18">
        <f>[1]!b_dq_cleanprice($A7187,日期设置!B$2)</f>
        <v>101.2099</v>
      </c>
      <c r="G7187" s="18" t="str">
        <f t="shared" si="225"/>
        <v>0.82 + 0</v>
      </c>
      <c r="H7187" s="27">
        <f>[1]!b_dq_pctchange($A7187,日期设置!$B$2,1)/100</f>
        <v>0</v>
      </c>
      <c r="I7187" s="26">
        <f>[1]!b_pq_pctchange(A7187,日期设置!$B$4,日期设置!$B$2,1)</f>
        <v>0</v>
      </c>
      <c r="J7187" s="26">
        <f>[1]!b_pq_pctchange(A7187,日期设置!$C$4,日期设置!$B$2,1)</f>
        <v>0</v>
      </c>
      <c r="K7187" s="52">
        <f>[1]!b_dq_amount($A7187,日期设置!B$2,2,10000)</f>
        <v>0</v>
      </c>
      <c r="L7187" s="26">
        <f>[1]!b_info_latestpar(A7187,日期设置!$B$2)</f>
        <v>100</v>
      </c>
      <c r="M7187" s="6">
        <f>[1]!b_info_outstandingbalance($A7187,日期设置!B$2)</f>
        <v>5</v>
      </c>
      <c r="N7187" s="7">
        <f>[1]!b_info_latestissurercreditrating2(A7187,日期设置!$B$2,"102","1")</f>
        <v>0</v>
      </c>
      <c r="O7187" s="8">
        <v>4.75</v>
      </c>
      <c r="P7187" s="9">
        <f>[1]!b_info_repurchasedate(A7187)</f>
        <v>0</v>
      </c>
      <c r="Q7187" s="8" t="s">
        <v>16444</v>
      </c>
      <c r="R7187" s="2" t="str">
        <f>IF((--IF(P7187=0,Q7187,P7187))&gt;(--日期设置!$B$2),IF(P7187=0,Q7187,P7187),Q7187)</f>
        <v>2022-01-18</v>
      </c>
      <c r="S7187" s="32" t="s">
        <v>18020</v>
      </c>
      <c r="T7187" s="8">
        <f>[1]!b_anal_ptmyear($A7187,日期设置!$B$2)</f>
        <v>0.82739726027397265</v>
      </c>
      <c r="U7187" s="8">
        <f>[1]!b_anal_termifexercise($A7187,日期设置!B$2)</f>
        <v>0</v>
      </c>
      <c r="V7187" s="10">
        <f>[1]!b_dq_dirtyprice(A7187,日期设置!$B$2)</f>
        <v>102.02979999999999</v>
      </c>
      <c r="W7187" s="11">
        <f>IF(U7187=0,ROUNDUP((Q7187-日期设置!$B$2)/365,0),ROUNDUP((R7187-日期设置!$B$2)/365,0))</f>
        <v>1</v>
      </c>
      <c r="X7187" s="18">
        <f>_xlfn.IFNA(VLOOKUP(A7187,过往入选债券!A:D,4,0),2)</f>
        <v>2</v>
      </c>
      <c r="Y7187" s="45">
        <f>_xlfn.IFNA(VLOOKUP(C7187,[2]Sheet1!$A:$A,1,0),3)</f>
        <v>3</v>
      </c>
    </row>
    <row r="7188" spans="1:25" hidden="1" x14ac:dyDescent="0.2">
      <c r="A7188" s="29" t="s">
        <v>7099</v>
      </c>
      <c r="B7188" s="29" t="s">
        <v>7100</v>
      </c>
      <c r="C7188" s="40" t="s">
        <v>6524</v>
      </c>
      <c r="D7188" s="26" t="str">
        <f>[1]!b_calc_yield(A7188,日期设置!$B$2,F7188,1,R7188,1,O7188,L7188,S7188,)</f>
        <v>Fetching...</v>
      </c>
      <c r="E7188" s="26">
        <f t="shared" si="224"/>
        <v>1.2358248275108341</v>
      </c>
      <c r="F7188" s="18">
        <f>[1]!b_dq_cleanprice($A7188,日期设置!B$2)</f>
        <v>100.8588</v>
      </c>
      <c r="G7188" s="18" t="str">
        <f t="shared" si="225"/>
        <v>0.38 + 0</v>
      </c>
      <c r="H7188" s="27">
        <f>[1]!b_dq_pctchange($A7188,日期设置!$B$2,1)/100</f>
        <v>0</v>
      </c>
      <c r="I7188" s="26">
        <f>[1]!b_pq_pctchange(A7188,日期设置!$B$4,日期设置!$B$2,1)</f>
        <v>0</v>
      </c>
      <c r="J7188" s="26">
        <f>[1]!b_pq_pctchange(A7188,日期设置!$C$4,日期设置!$B$2,1)</f>
        <v>4.3627248786408486E-3</v>
      </c>
      <c r="K7188" s="52">
        <f>[1]!b_dq_amount($A7188,日期设置!B$2,2,10000)</f>
        <v>0</v>
      </c>
      <c r="L7188" s="26">
        <f>[1]!b_info_latestpar(A7188,日期设置!$B$2)</f>
        <v>100</v>
      </c>
      <c r="M7188" s="6">
        <f>[1]!b_info_outstandingbalance($A7188,日期设置!B$2)</f>
        <v>5</v>
      </c>
      <c r="N7188" s="7" t="str">
        <f>[1]!b_info_latestissurercreditrating2(A7188,日期设置!$B$2,"102","1")</f>
        <v>AA+</v>
      </c>
      <c r="O7188" s="8">
        <v>5.6</v>
      </c>
      <c r="P7188" s="9">
        <f>[1]!b_info_repurchasedate(A7188)</f>
        <v>0</v>
      </c>
      <c r="Q7188" s="8" t="s">
        <v>16997</v>
      </c>
      <c r="R7188" s="2" t="str">
        <f>IF((--IF(P7188=0,Q7188,P7188))&gt;(--日期设置!$B$2),IF(P7188=0,Q7188,P7188),Q7188)</f>
        <v>2021-08-09</v>
      </c>
      <c r="S7188" s="32" t="s">
        <v>18562</v>
      </c>
      <c r="T7188" s="8">
        <f>[1]!b_anal_ptmyear($A7188,日期设置!$B$2)</f>
        <v>0.38356164383561642</v>
      </c>
      <c r="U7188" s="8">
        <f>[1]!b_anal_termifexercise($A7188,日期设置!B$2)</f>
        <v>0</v>
      </c>
      <c r="V7188" s="10">
        <f>[1]!b_dq_dirtyprice(A7188,日期设置!$B$2)</f>
        <v>104.3109</v>
      </c>
      <c r="W7188" s="11">
        <f>IF(U7188=0,ROUNDUP((Q7188-日期设置!$B$2)/365,0),ROUNDUP((R7188-日期设置!$B$2)/365,0))</f>
        <v>1</v>
      </c>
      <c r="X7188" s="18">
        <f>_xlfn.IFNA(VLOOKUP(A7188,过往入选债券!A:D,4,0),2)</f>
        <v>2</v>
      </c>
      <c r="Y7188">
        <f>_xlfn.IFNA(VLOOKUP(C7188,[2]Sheet1!$A:$A,1,0),3)</f>
        <v>3</v>
      </c>
    </row>
    <row r="7189" spans="1:25" hidden="1" x14ac:dyDescent="0.2">
      <c r="A7189" s="29" t="s">
        <v>8128</v>
      </c>
      <c r="B7189" s="29" t="s">
        <v>8129</v>
      </c>
      <c r="C7189" s="40" t="s">
        <v>333</v>
      </c>
      <c r="D7189" s="26" t="str">
        <f>[1]!b_calc_yield(A7189,日期设置!$B$2,F7189,1,R7189,1,O7189,L7189,S7189,)</f>
        <v>Fetching...</v>
      </c>
      <c r="E7189" s="26">
        <f t="shared" si="224"/>
        <v>3.1239285873999378</v>
      </c>
      <c r="F7189" s="18">
        <f>[1]!b_dq_cleanprice($A7189,日期设置!B$2)</f>
        <v>100.5129</v>
      </c>
      <c r="G7189" s="18" t="str">
        <f t="shared" si="225"/>
        <v>2.96 + 0.96</v>
      </c>
      <c r="H7189" s="27">
        <f>[1]!b_dq_pctchange($A7189,日期设置!$B$2,1)/100</f>
        <v>0</v>
      </c>
      <c r="I7189" s="26">
        <f>[1]!b_pq_pctchange(A7189,日期设置!$B$4,日期设置!$B$2,1)</f>
        <v>8.3043328902361824E-2</v>
      </c>
      <c r="J7189" s="26">
        <f>[1]!b_pq_pctchange(A7189,日期设置!$C$4,日期设置!$B$2,1)</f>
        <v>-0.13016188760570707</v>
      </c>
      <c r="K7189" s="52">
        <f>[1]!b_dq_amount($A7189,日期设置!B$2,2,10000)</f>
        <v>0</v>
      </c>
      <c r="L7189" s="26">
        <f>[1]!b_info_latestpar(A7189,日期设置!$B$2)</f>
        <v>100</v>
      </c>
      <c r="M7189" s="6">
        <f>[1]!b_info_outstandingbalance($A7189,日期设置!B$2)</f>
        <v>20</v>
      </c>
      <c r="N7189" s="7" t="str">
        <f>[1]!b_info_latestissurercreditrating2(A7189,日期设置!$B$2,"102","1")</f>
        <v>AAA</v>
      </c>
      <c r="O7189" s="8">
        <v>3.77</v>
      </c>
      <c r="P7189" s="9" t="str">
        <f>[1]!b_info_repurchasedate(A7189)</f>
        <v>2022-03-11</v>
      </c>
      <c r="Q7189" s="8" t="s">
        <v>17376</v>
      </c>
      <c r="R7189" s="2" t="str">
        <f>IF((--IF(P7189=0,Q7189,P7189))&gt;(--日期设置!$B$2),IF(P7189=0,Q7189,P7189),Q7189)</f>
        <v>2022-03-11</v>
      </c>
      <c r="S7189" s="32" t="s">
        <v>18581</v>
      </c>
      <c r="T7189" s="8">
        <f>[1]!b_anal_ptmyear($A7189,日期设置!$B$2)</f>
        <v>2.9698630136986299</v>
      </c>
      <c r="U7189" s="8">
        <f>[1]!b_anal_termifexercise($A7189,日期设置!B$2)</f>
        <v>0.96986301369863015</v>
      </c>
      <c r="V7189" s="10">
        <f>[1]!b_dq_dirtyprice(A7189,日期设置!$B$2)</f>
        <v>100.62649999999999</v>
      </c>
      <c r="W7189" s="11">
        <f>IF(U7189=0,ROUNDUP((Q7189-日期设置!$B$2)/365,0),ROUNDUP((R7189-日期设置!$B$2)/365,0))</f>
        <v>1</v>
      </c>
      <c r="X7189" s="18">
        <f>_xlfn.IFNA(VLOOKUP(A7189,过往入选债券!A:D,4,0),2)</f>
        <v>2</v>
      </c>
      <c r="Y7189" s="45">
        <f>_xlfn.IFNA(VLOOKUP(C7189,[2]Sheet1!$A:$A,1,0),3)</f>
        <v>3</v>
      </c>
    </row>
    <row r="7190" spans="1:25" hidden="1" x14ac:dyDescent="0.2">
      <c r="A7190" s="29" t="s">
        <v>7859</v>
      </c>
      <c r="B7190" s="29" t="s">
        <v>7860</v>
      </c>
      <c r="C7190" s="40" t="s">
        <v>442</v>
      </c>
      <c r="D7190" s="26" t="str">
        <f>[1]!b_calc_yield(A7190,日期设置!$B$2,F7190,1,R7190,1,O7190,L7190,S7190,)</f>
        <v>Fetching...</v>
      </c>
      <c r="E7190" s="26">
        <f t="shared" si="224"/>
        <v>2.6913654089532502</v>
      </c>
      <c r="F7190" s="18">
        <f>[1]!b_dq_cleanprice($A7190,日期设置!B$2)</f>
        <v>100.374</v>
      </c>
      <c r="G7190" s="18" t="str">
        <f t="shared" si="225"/>
        <v>0.83 + 0</v>
      </c>
      <c r="H7190" s="27">
        <f>[1]!b_dq_pctchange($A7190,日期设置!$B$2,1)/100</f>
        <v>0</v>
      </c>
      <c r="I7190" s="26">
        <f>[1]!b_pq_pctchange(A7190,日期设置!$B$4,日期设置!$B$2,1)</f>
        <v>0</v>
      </c>
      <c r="J7190" s="26">
        <f>[1]!b_pq_pctchange(A7190,日期设置!$C$4,日期设置!$B$2,1)</f>
        <v>0.27292489170914569</v>
      </c>
      <c r="K7190" s="52">
        <f>[1]!b_dq_amount($A7190,日期设置!B$2,2,10000)</f>
        <v>0</v>
      </c>
      <c r="L7190" s="26">
        <f>[1]!b_info_latestpar(A7190,日期设置!$B$2)</f>
        <v>100</v>
      </c>
      <c r="M7190" s="6">
        <f>[1]!b_info_outstandingbalance($A7190,日期设置!B$2)</f>
        <v>5</v>
      </c>
      <c r="N7190" s="7" t="str">
        <f>[1]!b_info_latestissurercreditrating2(A7190,日期设置!$B$2,"102","1")</f>
        <v>AAA</v>
      </c>
      <c r="O7190" s="8">
        <v>3.7</v>
      </c>
      <c r="P7190" s="9">
        <f>[1]!b_info_repurchasedate(A7190)</f>
        <v>0</v>
      </c>
      <c r="Q7190" s="8" t="s">
        <v>16681</v>
      </c>
      <c r="R7190" s="2" t="str">
        <f>IF((--IF(P7190=0,Q7190,P7190))&gt;(--日期设置!$B$2),IF(P7190=0,Q7190,P7190),Q7190)</f>
        <v>2022-01-21</v>
      </c>
      <c r="S7190" s="32" t="s">
        <v>18415</v>
      </c>
      <c r="T7190" s="8">
        <f>[1]!b_anal_ptmyear($A7190,日期设置!$B$2)</f>
        <v>0.83561643835616439</v>
      </c>
      <c r="U7190" s="8">
        <f>[1]!b_anal_termifexercise($A7190,日期设置!B$2)</f>
        <v>0</v>
      </c>
      <c r="V7190" s="10">
        <f>[1]!b_dq_dirtyprice(A7190,日期设置!$B$2)</f>
        <v>100.98220000000001</v>
      </c>
      <c r="W7190" s="11">
        <f>IF(U7190=0,ROUNDUP((Q7190-日期设置!$B$2)/365,0),ROUNDUP((R7190-日期设置!$B$2)/365,0))</f>
        <v>1</v>
      </c>
      <c r="X7190" s="18">
        <f>_xlfn.IFNA(VLOOKUP(A7190,过往入选债券!A:D,4,0),2)</f>
        <v>2</v>
      </c>
      <c r="Y7190">
        <f>_xlfn.IFNA(VLOOKUP(C7190,[2]Sheet1!$A:$A,1,0),3)</f>
        <v>3</v>
      </c>
    </row>
    <row r="7191" spans="1:25" hidden="1" x14ac:dyDescent="0.2">
      <c r="A7191" s="29" t="s">
        <v>5081</v>
      </c>
      <c r="B7191" s="29" t="s">
        <v>5082</v>
      </c>
      <c r="C7191" s="40" t="s">
        <v>5083</v>
      </c>
      <c r="D7191" s="26" t="str">
        <f>[1]!b_calc_yield(A7191,日期设置!$B$2,F7191,1,R7191,1,O7191,L7191,S7191,)</f>
        <v>Fetching...</v>
      </c>
      <c r="E7191" s="26">
        <f t="shared" si="224"/>
        <v>0.37027841884449408</v>
      </c>
      <c r="F7191" s="18">
        <f>[1]!b_dq_cleanprice($A7191,日期设置!B$2)</f>
        <v>100.0655</v>
      </c>
      <c r="G7191" s="18" t="str">
        <f t="shared" si="225"/>
        <v>0.11 + 0</v>
      </c>
      <c r="H7191" s="27">
        <f>[1]!b_dq_pctchange($A7191,日期设置!$B$2,1)/100</f>
        <v>0</v>
      </c>
      <c r="I7191" s="26">
        <f>[1]!b_pq_pctchange(A7191,日期设置!$B$4,日期设置!$B$2,1)</f>
        <v>0</v>
      </c>
      <c r="J7191" s="26">
        <f>[1]!b_pq_pctchange(A7191,日期设置!$C$4,日期设置!$B$2,1)</f>
        <v>0</v>
      </c>
      <c r="K7191" s="52">
        <f>[1]!b_dq_amount($A7191,日期设置!B$2,2,10000)</f>
        <v>0</v>
      </c>
      <c r="L7191" s="26">
        <f>[1]!b_info_latestpar(A7191,日期设置!$B$2)</f>
        <v>100</v>
      </c>
      <c r="M7191" s="6">
        <f>[1]!b_info_outstandingbalance($A7191,日期设置!B$2)</f>
        <v>30</v>
      </c>
      <c r="N7191" s="7" t="str">
        <f>[1]!b_info_latestissurercreditrating2(A7191,日期设置!$B$2,"102","1")</f>
        <v>AAA</v>
      </c>
      <c r="O7191" s="8">
        <v>3.9</v>
      </c>
      <c r="P7191" s="9">
        <f>[1]!b_info_repurchasedate(A7191)</f>
        <v>0</v>
      </c>
      <c r="Q7191" s="8" t="s">
        <v>17230</v>
      </c>
      <c r="R7191" s="2" t="str">
        <f>IF((--IF(P7191=0,Q7191,P7191))&gt;(--日期设置!$B$2),IF(P7191=0,Q7191,P7191),Q7191)</f>
        <v>2021-05-03</v>
      </c>
      <c r="S7191" s="32" t="s">
        <v>18141</v>
      </c>
      <c r="T7191" s="8">
        <f>[1]!b_anal_ptmyear($A7191,日期设置!$B$2)</f>
        <v>0.11506849315068493</v>
      </c>
      <c r="U7191" s="8">
        <f>[1]!b_anal_termifexercise($A7191,日期设置!B$2)</f>
        <v>0</v>
      </c>
      <c r="V7191" s="10">
        <f>[1]!b_dq_dirtyprice(A7191,日期设置!$B$2)</f>
        <v>103.5167</v>
      </c>
      <c r="W7191" s="11">
        <f>IF(U7191=0,ROUNDUP((Q7191-日期设置!$B$2)/365,0),ROUNDUP((R7191-日期设置!$B$2)/365,0))</f>
        <v>1</v>
      </c>
      <c r="X7191" s="18">
        <f>_xlfn.IFNA(VLOOKUP(A7191,过往入选债券!A:D,4,0),2)</f>
        <v>2</v>
      </c>
      <c r="Y7191">
        <f>_xlfn.IFNA(VLOOKUP(C7191,[2]Sheet1!$A:$A,1,0),3)</f>
        <v>3</v>
      </c>
    </row>
    <row r="7192" spans="1:25" hidden="1" x14ac:dyDescent="0.2">
      <c r="A7192" s="29" t="s">
        <v>7435</v>
      </c>
      <c r="B7192" s="29" t="s">
        <v>7436</v>
      </c>
      <c r="C7192" s="40" t="s">
        <v>9</v>
      </c>
      <c r="D7192" s="26" t="str">
        <f>[1]!b_calc_yield(A7192,日期设置!$B$2,F7192,1,R7192,1,O7192,L7192,S7192,)</f>
        <v>Fetching...</v>
      </c>
      <c r="E7192" s="26">
        <f t="shared" si="224"/>
        <v>1.8859701836722476</v>
      </c>
      <c r="F7192" s="18">
        <f>[1]!b_dq_cleanprice($A7192,日期设置!B$2)</f>
        <v>100.57340000000001</v>
      </c>
      <c r="G7192" s="18" t="str">
        <f t="shared" si="225"/>
        <v>0.58 + 0</v>
      </c>
      <c r="H7192" s="27">
        <f>[1]!b_dq_pctchange($A7192,日期设置!$B$2,1)/100</f>
        <v>0</v>
      </c>
      <c r="I7192" s="26">
        <f>[1]!b_pq_pctchange(A7192,日期设置!$B$4,日期设置!$B$2,1)</f>
        <v>0</v>
      </c>
      <c r="J7192" s="26">
        <f>[1]!b_pq_pctchange(A7192,日期设置!$C$4,日期设置!$B$2,1)</f>
        <v>-0.23638129304435429</v>
      </c>
      <c r="K7192" s="52">
        <f>[1]!b_dq_amount($A7192,日期设置!B$2,2,10000)</f>
        <v>0</v>
      </c>
      <c r="L7192" s="26">
        <f>[1]!b_info_latestpar(A7192,日期设置!$B$2)</f>
        <v>100</v>
      </c>
      <c r="M7192" s="6">
        <f>[1]!b_info_outstandingbalance($A7192,日期设置!B$2)</f>
        <v>5</v>
      </c>
      <c r="N7192" s="7" t="str">
        <f>[1]!b_info_latestissurercreditrating2(A7192,日期设置!$B$2,"102","1")</f>
        <v>AAA</v>
      </c>
      <c r="O7192" s="8">
        <v>4.2699999999999996</v>
      </c>
      <c r="P7192" s="9">
        <f>[1]!b_info_repurchasedate(A7192)</f>
        <v>0</v>
      </c>
      <c r="Q7192" s="8" t="s">
        <v>17277</v>
      </c>
      <c r="R7192" s="2" t="str">
        <f>IF((--IF(P7192=0,Q7192,P7192))&gt;(--日期设置!$B$2),IF(P7192=0,Q7192,P7192),Q7192)</f>
        <v>2021-10-22</v>
      </c>
      <c r="S7192" s="32" t="s">
        <v>18838</v>
      </c>
      <c r="T7192" s="8">
        <f>[1]!b_anal_ptmyear($A7192,日期设置!$B$2)</f>
        <v>0.58630136986301373</v>
      </c>
      <c r="U7192" s="8">
        <f>[1]!b_anal_termifexercise($A7192,日期设置!B$2)</f>
        <v>0</v>
      </c>
      <c r="V7192" s="10">
        <f>[1]!b_dq_dirtyprice(A7192,日期设置!$B$2)</f>
        <v>102.3399</v>
      </c>
      <c r="W7192" s="11">
        <f>IF(U7192=0,ROUNDUP((Q7192-日期设置!$B$2)/365,0),ROUNDUP((R7192-日期设置!$B$2)/365,0))</f>
        <v>1</v>
      </c>
      <c r="X7192" s="18">
        <f>_xlfn.IFNA(VLOOKUP(A7192,过往入选债券!A:D,4,0),2)</f>
        <v>2</v>
      </c>
      <c r="Y7192">
        <f>_xlfn.IFNA(VLOOKUP(C7192,[2]Sheet1!$A:$A,1,0),3)</f>
        <v>3</v>
      </c>
    </row>
    <row r="7193" spans="1:25" hidden="1" x14ac:dyDescent="0.2">
      <c r="A7193" s="29" t="s">
        <v>1815</v>
      </c>
      <c r="B7193" s="29" t="s">
        <v>1816</v>
      </c>
      <c r="C7193" s="40" t="s">
        <v>361</v>
      </c>
      <c r="D7193" s="26" t="str">
        <f>[1]!b_calc_yield(A7193,日期设置!$B$2,F7193,1,R7193,1,O7193,L7193,S7193,)</f>
        <v>Fetching...</v>
      </c>
      <c r="E7193" s="26">
        <f t="shared" si="224"/>
        <v>0.85444018113640663</v>
      </c>
      <c r="F7193" s="18">
        <f>[1]!b_dq_cleanprice($A7193,日期设置!B$2)</f>
        <v>100.82</v>
      </c>
      <c r="G7193" s="18" t="str">
        <f t="shared" si="225"/>
        <v>0.26 + 0</v>
      </c>
      <c r="H7193" s="27">
        <f>[1]!b_dq_pctchange($A7193,日期设置!$B$2,1)/100</f>
        <v>0</v>
      </c>
      <c r="I7193" s="26">
        <f>[1]!b_pq_pctchange(A7193,日期设置!$B$4,日期设置!$B$2,1)</f>
        <v>-7.9286422200210607E-2</v>
      </c>
      <c r="J7193" s="26">
        <f>[1]!b_pq_pctchange(A7193,日期设置!$C$4,日期设置!$B$2,1)</f>
        <v>-7.9286422200210607E-2</v>
      </c>
      <c r="K7193" s="52">
        <f>[1]!b_dq_amount($A7193,日期设置!B$2,2,10000)</f>
        <v>0</v>
      </c>
      <c r="L7193" s="26">
        <f>[1]!b_info_latestpar(A7193,日期设置!$B$2)</f>
        <v>100</v>
      </c>
      <c r="M7193" s="6">
        <f>[1]!b_info_outstandingbalance($A7193,日期设置!B$2)</f>
        <v>2.5</v>
      </c>
      <c r="N7193" s="7">
        <f>[1]!b_info_latestissurercreditrating2(A7193,日期设置!$B$2,"102","1")</f>
        <v>0</v>
      </c>
      <c r="O7193" s="8">
        <v>6.48</v>
      </c>
      <c r="P7193" s="9">
        <f>[1]!b_info_repurchasedate(A7193)</f>
        <v>0</v>
      </c>
      <c r="Q7193" s="8" t="s">
        <v>16327</v>
      </c>
      <c r="R7193" s="2" t="str">
        <f>IF((--IF(P7193=0,Q7193,P7193))&gt;(--日期设置!$B$2),IF(P7193=0,Q7193,P7193),Q7193)</f>
        <v>2021-06-27</v>
      </c>
      <c r="S7193" s="32" t="s">
        <v>18294</v>
      </c>
      <c r="T7193" s="8">
        <f>[1]!b_anal_ptmyear($A7193,日期设置!$B$2)</f>
        <v>0.26575342465753427</v>
      </c>
      <c r="U7193" s="8">
        <f>[1]!b_anal_termifexercise($A7193,日期设置!B$2)</f>
        <v>0</v>
      </c>
      <c r="V7193" s="10">
        <f>[1]!b_dq_dirtyprice(A7193,日期设置!$B$2)</f>
        <v>105.5779</v>
      </c>
      <c r="W7193" s="11">
        <f>IF(U7193=0,ROUNDUP((Q7193-日期设置!$B$2)/365,0),ROUNDUP((R7193-日期设置!$B$2)/365,0))</f>
        <v>1</v>
      </c>
      <c r="X7193" s="18">
        <f>_xlfn.IFNA(VLOOKUP(A7193,过往入选债券!A:D,4,0),2)</f>
        <v>2</v>
      </c>
      <c r="Y7193">
        <f>_xlfn.IFNA(VLOOKUP(C7193,[2]Sheet1!$A:$A,1,0),3)</f>
        <v>3</v>
      </c>
    </row>
    <row r="7194" spans="1:25" hidden="1" x14ac:dyDescent="0.2">
      <c r="A7194" s="29" t="s">
        <v>6956</v>
      </c>
      <c r="B7194" s="29" t="s">
        <v>6957</v>
      </c>
      <c r="C7194" s="40" t="s">
        <v>6261</v>
      </c>
      <c r="D7194" s="26" t="str">
        <f>[1]!b_calc_yield(A7194,日期设置!$B$2,F7194,1,R7194,1,O7194,L7194,S7194,)</f>
        <v>Fetching...</v>
      </c>
      <c r="E7194" s="26">
        <f t="shared" si="224"/>
        <v>0.85392786176539115</v>
      </c>
      <c r="F7194" s="18">
        <f>[1]!b_dq_cleanprice($A7194,日期设置!B$2)</f>
        <v>101.083</v>
      </c>
      <c r="G7194" s="18" t="str">
        <f t="shared" si="225"/>
        <v>0.26 + 0</v>
      </c>
      <c r="H7194" s="27">
        <f>[1]!b_dq_pctchange($A7194,日期设置!$B$2,1)/100</f>
        <v>0</v>
      </c>
      <c r="I7194" s="26">
        <f>[1]!b_pq_pctchange(A7194,日期设置!$B$4,日期设置!$B$2,1)</f>
        <v>0</v>
      </c>
      <c r="J7194" s="26">
        <f>[1]!b_pq_pctchange(A7194,日期设置!$C$4,日期设置!$B$2,1)</f>
        <v>0</v>
      </c>
      <c r="K7194" s="52">
        <f>[1]!b_dq_amount($A7194,日期设置!B$2,2,10000)</f>
        <v>0</v>
      </c>
      <c r="L7194" s="26">
        <f>[1]!b_info_latestpar(A7194,日期设置!$B$2)</f>
        <v>100</v>
      </c>
      <c r="M7194" s="6">
        <f>[1]!b_info_outstandingbalance($A7194,日期设置!B$2)</f>
        <v>6</v>
      </c>
      <c r="N7194" s="7" t="str">
        <f>[1]!b_info_latestissurercreditrating2(A7194,日期设置!$B$2,"102","1")</f>
        <v>AA</v>
      </c>
      <c r="O7194" s="8">
        <v>7.5</v>
      </c>
      <c r="P7194" s="9">
        <f>[1]!b_info_repurchasedate(A7194)</f>
        <v>0</v>
      </c>
      <c r="Q7194" s="8" t="s">
        <v>16327</v>
      </c>
      <c r="R7194" s="2" t="str">
        <f>IF((--IF(P7194=0,Q7194,P7194))&gt;(--日期设置!$B$2),IF(P7194=0,Q7194,P7194),Q7194)</f>
        <v>2021-06-27</v>
      </c>
      <c r="S7194" s="32" t="s">
        <v>18294</v>
      </c>
      <c r="T7194" s="8">
        <f>[1]!b_anal_ptmyear($A7194,日期设置!$B$2)</f>
        <v>0.26575342465753427</v>
      </c>
      <c r="U7194" s="8">
        <f>[1]!b_anal_termifexercise($A7194,日期设置!B$2)</f>
        <v>0</v>
      </c>
      <c r="V7194" s="10">
        <f>[1]!b_dq_dirtyprice(A7194,日期设置!$B$2)</f>
        <v>106.5898</v>
      </c>
      <c r="W7194" s="11">
        <f>IF(U7194=0,ROUNDUP((Q7194-日期设置!$B$2)/365,0),ROUNDUP((R7194-日期设置!$B$2)/365,0))</f>
        <v>1</v>
      </c>
      <c r="X7194" s="18">
        <f>_xlfn.IFNA(VLOOKUP(A7194,过往入选债券!A:D,4,0),2)</f>
        <v>2</v>
      </c>
      <c r="Y7194">
        <f>_xlfn.IFNA(VLOOKUP(C7194,[2]Sheet1!$A:$A,1,0),3)</f>
        <v>3</v>
      </c>
    </row>
    <row r="7195" spans="1:25" hidden="1" x14ac:dyDescent="0.2">
      <c r="A7195" s="29" t="s">
        <v>7582</v>
      </c>
      <c r="B7195" s="29" t="s">
        <v>7583</v>
      </c>
      <c r="C7195" s="40" t="s">
        <v>102</v>
      </c>
      <c r="D7195" s="26" t="str">
        <f>[1]!b_calc_yield(A7195,日期设置!$B$2,F7195,1,R7195,1,O7195,L7195,S7195,)</f>
        <v>Fetching...</v>
      </c>
      <c r="E7195" s="26">
        <f t="shared" si="224"/>
        <v>2.129922526864414</v>
      </c>
      <c r="F7195" s="18">
        <f>[1]!b_dq_cleanprice($A7195,日期设置!B$2)</f>
        <v>100.54089999999999</v>
      </c>
      <c r="G7195" s="18" t="str">
        <f t="shared" si="225"/>
        <v>0.66 + 0</v>
      </c>
      <c r="H7195" s="27">
        <f>[1]!b_dq_pctchange($A7195,日期设置!$B$2,1)/100</f>
        <v>0</v>
      </c>
      <c r="I7195" s="26">
        <f>[1]!b_pq_pctchange(A7195,日期设置!$B$4,日期设置!$B$2,1)</f>
        <v>0</v>
      </c>
      <c r="J7195" s="26">
        <f>[1]!b_pq_pctchange(A7195,日期设置!$C$4,日期设置!$B$2,1)</f>
        <v>1.6214936443404777E-2</v>
      </c>
      <c r="K7195" s="52">
        <f>[1]!b_dq_amount($A7195,日期设置!B$2,2,10000)</f>
        <v>0</v>
      </c>
      <c r="L7195" s="26">
        <f>[1]!b_info_latestpar(A7195,日期设置!$B$2)</f>
        <v>100</v>
      </c>
      <c r="M7195" s="6">
        <f>[1]!b_info_outstandingbalance($A7195,日期设置!B$2)</f>
        <v>15</v>
      </c>
      <c r="N7195" s="7" t="str">
        <f>[1]!b_info_latestissurercreditrating2(A7195,日期设置!$B$2,"102","1")</f>
        <v>AAA</v>
      </c>
      <c r="O7195" s="8">
        <v>4.09</v>
      </c>
      <c r="P7195" s="9">
        <f>[1]!b_info_repurchasedate(A7195)</f>
        <v>0</v>
      </c>
      <c r="Q7195" s="8" t="s">
        <v>16702</v>
      </c>
      <c r="R7195" s="2" t="str">
        <f>IF((--IF(P7195=0,Q7195,P7195))&gt;(--日期设置!$B$2),IF(P7195=0,Q7195,P7195),Q7195)</f>
        <v>2021-11-19</v>
      </c>
      <c r="S7195" s="32" t="s">
        <v>17814</v>
      </c>
      <c r="T7195" s="8">
        <f>[1]!b_anal_ptmyear($A7195,日期设置!$B$2)</f>
        <v>0.66301369863013704</v>
      </c>
      <c r="U7195" s="8">
        <f>[1]!b_anal_termifexercise($A7195,日期设置!B$2)</f>
        <v>0</v>
      </c>
      <c r="V7195" s="10">
        <f>[1]!b_dq_dirtyprice(A7195,日期设置!$B$2)</f>
        <v>101.9192</v>
      </c>
      <c r="W7195" s="11">
        <f>IF(U7195=0,ROUNDUP((Q7195-日期设置!$B$2)/365,0),ROUNDUP((R7195-日期设置!$B$2)/365,0))</f>
        <v>1</v>
      </c>
      <c r="X7195" s="18">
        <f>_xlfn.IFNA(VLOOKUP(A7195,过往入选债券!A:D,4,0),2)</f>
        <v>2</v>
      </c>
      <c r="Y7195">
        <f>_xlfn.IFNA(VLOOKUP(C7195,[2]Sheet1!$A:$A,1,0),3)</f>
        <v>3</v>
      </c>
    </row>
    <row r="7196" spans="1:25" hidden="1" x14ac:dyDescent="0.2">
      <c r="A7196" s="29" t="s">
        <v>2009</v>
      </c>
      <c r="B7196" s="29" t="s">
        <v>2010</v>
      </c>
      <c r="C7196" s="40" t="s">
        <v>1828</v>
      </c>
      <c r="D7196" s="26" t="str">
        <f>[1]!b_calc_yield(A7196,日期设置!$B$2,F7196,1,R7196,1,O7196,L7196,S7196,)</f>
        <v>Fetching...</v>
      </c>
      <c r="E7196" s="26">
        <f t="shared" si="224"/>
        <v>1.2318748199876328</v>
      </c>
      <c r="F7196" s="18">
        <f>[1]!b_dq_cleanprice($A7196,日期设置!B$2)</f>
        <v>101.4571</v>
      </c>
      <c r="G7196" s="18" t="str">
        <f t="shared" si="225"/>
        <v>0.38 + 0</v>
      </c>
      <c r="H7196" s="27">
        <f>[1]!b_dq_pctchange($A7196,日期设置!$B$2,1)/100</f>
        <v>0</v>
      </c>
      <c r="I7196" s="26">
        <f>[1]!b_pq_pctchange(A7196,日期设置!$B$4,日期设置!$B$2,1)</f>
        <v>0</v>
      </c>
      <c r="J7196" s="26">
        <f>[1]!b_pq_pctchange(A7196,日期设置!$C$4,日期设置!$B$2,1)</f>
        <v>0</v>
      </c>
      <c r="K7196" s="52">
        <f>[1]!b_dq_amount($A7196,日期设置!B$2,2,10000)</f>
        <v>0</v>
      </c>
      <c r="L7196" s="26">
        <f>[1]!b_info_latestpar(A7196,日期设置!$B$2)</f>
        <v>100</v>
      </c>
      <c r="M7196" s="6">
        <f>[1]!b_info_outstandingbalance($A7196,日期设置!B$2)</f>
        <v>5</v>
      </c>
      <c r="N7196" s="7">
        <f>[1]!b_info_latestissurercreditrating2(A7196,日期设置!$B$2,"102","1")</f>
        <v>0</v>
      </c>
      <c r="O7196" s="8">
        <v>7.2</v>
      </c>
      <c r="P7196" s="9">
        <f>[1]!b_info_repurchasedate(A7196)</f>
        <v>0</v>
      </c>
      <c r="Q7196" s="8" t="s">
        <v>16997</v>
      </c>
      <c r="R7196" s="2" t="str">
        <f>IF((--IF(P7196=0,Q7196,P7196))&gt;(--日期设置!$B$2),IF(P7196=0,Q7196,P7196),Q7196)</f>
        <v>2021-08-09</v>
      </c>
      <c r="S7196" s="32" t="s">
        <v>18562</v>
      </c>
      <c r="T7196" s="8">
        <f>[1]!b_anal_ptmyear($A7196,日期设置!$B$2)</f>
        <v>0.38356164383561642</v>
      </c>
      <c r="U7196" s="8">
        <f>[1]!b_anal_termifexercise($A7196,日期设置!B$2)</f>
        <v>0</v>
      </c>
      <c r="V7196" s="10">
        <f>[1]!b_dq_dirtyprice(A7196,日期设置!$B$2)</f>
        <v>105.8955</v>
      </c>
      <c r="W7196" s="11">
        <f>IF(U7196=0,ROUNDUP((Q7196-日期设置!$B$2)/365,0),ROUNDUP((R7196-日期设置!$B$2)/365,0))</f>
        <v>1</v>
      </c>
      <c r="X7196" s="18">
        <f>_xlfn.IFNA(VLOOKUP(A7196,过往入选债券!A:D,4,0),2)</f>
        <v>2</v>
      </c>
      <c r="Y7196">
        <f>_xlfn.IFNA(VLOOKUP(C7196,[2]Sheet1!$A:$A,1,0),3)</f>
        <v>3</v>
      </c>
    </row>
    <row r="7197" spans="1:25" hidden="1" x14ac:dyDescent="0.2">
      <c r="A7197" s="29" t="s">
        <v>6710</v>
      </c>
      <c r="B7197" s="29" t="s">
        <v>6711</v>
      </c>
      <c r="C7197" s="40" t="s">
        <v>6712</v>
      </c>
      <c r="D7197" s="26" t="str">
        <f>[1]!b_calc_yield(A7197,日期设置!$B$2,F7197,1,R7197,1,O7197,L7197,S7197,)</f>
        <v>Fetching...</v>
      </c>
      <c r="E7197" s="26">
        <f t="shared" si="224"/>
        <v>0.29036900232843887</v>
      </c>
      <c r="F7197" s="18">
        <f>[1]!b_dq_cleanprice($A7197,日期设置!B$2)</f>
        <v>100.23560000000001</v>
      </c>
      <c r="G7197" s="18" t="str">
        <f t="shared" si="225"/>
        <v>2.09 + 0.09</v>
      </c>
      <c r="H7197" s="27">
        <f>[1]!b_dq_pctchange($A7197,日期设置!$B$2,1)/100</f>
        <v>0</v>
      </c>
      <c r="I7197" s="26">
        <f>[1]!b_pq_pctchange(A7197,日期设置!$B$4,日期设置!$B$2,1)</f>
        <v>-0.14624077527534601</v>
      </c>
      <c r="J7197" s="26">
        <f>[1]!b_pq_pctchange(A7197,日期设置!$C$4,日期设置!$B$2,1)</f>
        <v>-0.18134253224281305</v>
      </c>
      <c r="K7197" s="52">
        <f>[1]!b_dq_amount($A7197,日期设置!B$2,2,10000)</f>
        <v>0</v>
      </c>
      <c r="L7197" s="26">
        <f>[1]!b_info_latestpar(A7197,日期设置!$B$2)</f>
        <v>100</v>
      </c>
      <c r="M7197" s="6">
        <f>[1]!b_info_outstandingbalance($A7197,日期设置!B$2)</f>
        <v>10</v>
      </c>
      <c r="N7197" s="7" t="str">
        <f>[1]!b_info_latestissurercreditrating2(A7197,日期设置!$B$2,"102","1")</f>
        <v>AA</v>
      </c>
      <c r="O7197" s="8">
        <v>6</v>
      </c>
      <c r="P7197" s="9" t="str">
        <f>[1]!b_info_repurchasedate(A7197)</f>
        <v>2021-04-25</v>
      </c>
      <c r="Q7197" s="8" t="s">
        <v>16074</v>
      </c>
      <c r="R7197" s="2" t="str">
        <f>IF((--IF(P7197=0,Q7197,P7197))&gt;(--日期设置!$B$2),IF(P7197=0,Q7197,P7197),Q7197)</f>
        <v>2021-04-25</v>
      </c>
      <c r="S7197" s="32" t="s">
        <v>18213</v>
      </c>
      <c r="T7197" s="8">
        <f>[1]!b_anal_ptmyear($A7197,日期设置!$B$2)</f>
        <v>2.0904109589041098</v>
      </c>
      <c r="U7197" s="8">
        <f>[1]!b_anal_termifexercise($A7197,日期设置!B$2)</f>
        <v>9.3150684931506855E-2</v>
      </c>
      <c r="V7197" s="10">
        <f>[1]!b_dq_dirtyprice(A7197,日期设置!$B$2)</f>
        <v>105.6931</v>
      </c>
      <c r="W7197" s="11">
        <f>IF(U7197=0,ROUNDUP((Q7197-日期设置!$B$2)/365,0),ROUNDUP((R7197-日期设置!$B$2)/365,0))</f>
        <v>1</v>
      </c>
      <c r="X7197" s="18">
        <f>_xlfn.IFNA(VLOOKUP(A7197,过往入选债券!A:D,4,0),2)</f>
        <v>2</v>
      </c>
      <c r="Y7197">
        <f>_xlfn.IFNA(VLOOKUP(C7197,[2]Sheet1!$A:$A,1,0),3)</f>
        <v>3</v>
      </c>
    </row>
    <row r="7198" spans="1:25" hidden="1" x14ac:dyDescent="0.2">
      <c r="A7198" s="29" t="s">
        <v>1779</v>
      </c>
      <c r="B7198" s="29" t="s">
        <v>1780</v>
      </c>
      <c r="C7198" s="40" t="s">
        <v>280</v>
      </c>
      <c r="D7198" s="26" t="str">
        <f>[1]!b_calc_yield(A7198,日期设置!$B$2,F7198,1,R7198,1,O7198,L7198,S7198,)</f>
        <v>Fetching...</v>
      </c>
      <c r="E7198" s="26">
        <f t="shared" si="224"/>
        <v>0.37833165658254231</v>
      </c>
      <c r="F7198" s="18">
        <f>[1]!b_dq_cleanprice($A7198,日期设置!B$2)</f>
        <v>100.337</v>
      </c>
      <c r="G7198" s="18" t="str">
        <f t="shared" si="225"/>
        <v>0.11 + 0</v>
      </c>
      <c r="H7198" s="27">
        <f>[1]!b_dq_pctchange($A7198,日期设置!$B$2,1)/100</f>
        <v>0</v>
      </c>
      <c r="I7198" s="26">
        <f>[1]!b_pq_pctchange(A7198,日期设置!$B$4,日期设置!$B$2,1)</f>
        <v>0</v>
      </c>
      <c r="J7198" s="26">
        <f>[1]!b_pq_pctchange(A7198,日期设置!$C$4,日期设置!$B$2,1)</f>
        <v>-0.34919544019878179</v>
      </c>
      <c r="K7198" s="52">
        <f>[1]!b_dq_amount($A7198,日期设置!B$2,2,10000)</f>
        <v>0</v>
      </c>
      <c r="L7198" s="26">
        <f>[1]!b_info_latestpar(A7198,日期设置!$B$2)</f>
        <v>100</v>
      </c>
      <c r="M7198" s="6">
        <f>[1]!b_info_outstandingbalance($A7198,日期设置!B$2)</f>
        <v>10</v>
      </c>
      <c r="N7198" s="7">
        <f>[1]!b_info_latestissurercreditrating2(A7198,日期设置!$B$2,"102","1")</f>
        <v>0</v>
      </c>
      <c r="O7198" s="8">
        <v>6.26</v>
      </c>
      <c r="P7198" s="9">
        <f>[1]!b_info_repurchasedate(A7198)</f>
        <v>0</v>
      </c>
      <c r="Q7198" s="8" t="s">
        <v>16818</v>
      </c>
      <c r="R7198" s="2" t="str">
        <f>IF((--IF(P7198=0,Q7198,P7198))&gt;(--日期设置!$B$2),IF(P7198=0,Q7198,P7198),Q7198)</f>
        <v>2021-05-04</v>
      </c>
      <c r="S7198" s="32" t="s">
        <v>18374</v>
      </c>
      <c r="T7198" s="8">
        <f>[1]!b_anal_ptmyear($A7198,日期设置!$B$2)</f>
        <v>0.11780821917808219</v>
      </c>
      <c r="U7198" s="8">
        <f>[1]!b_anal_termifexercise($A7198,日期设置!B$2)</f>
        <v>0</v>
      </c>
      <c r="V7198" s="10">
        <f>[1]!b_dq_dirtyprice(A7198,日期设置!$B$2)</f>
        <v>105.8595</v>
      </c>
      <c r="W7198" s="11">
        <f>IF(U7198=0,ROUNDUP((Q7198-日期设置!$B$2)/365,0),ROUNDUP((R7198-日期设置!$B$2)/365,0))</f>
        <v>1</v>
      </c>
      <c r="X7198" s="18">
        <f>_xlfn.IFNA(VLOOKUP(A7198,过往入选债券!A:D,4,0),2)</f>
        <v>2</v>
      </c>
      <c r="Y7198">
        <f>_xlfn.IFNA(VLOOKUP(C7198,[2]Sheet1!$A:$A,1,0),3)</f>
        <v>3</v>
      </c>
    </row>
    <row r="7199" spans="1:25" hidden="1" x14ac:dyDescent="0.2">
      <c r="A7199" s="29" t="s">
        <v>6029</v>
      </c>
      <c r="B7199" s="29" t="s">
        <v>6030</v>
      </c>
      <c r="C7199" s="40" t="s">
        <v>14</v>
      </c>
      <c r="D7199" s="26" t="str">
        <f>[1]!b_calc_yield(A7199,日期设置!$B$2,F7199,1,R7199,1,O7199,L7199,S7199,)</f>
        <v>Fetching...</v>
      </c>
      <c r="E7199" s="26">
        <f t="shared" si="224"/>
        <v>5.3366788009459487</v>
      </c>
      <c r="F7199" s="18">
        <f>[1]!b_dq_cleanprice($A7199,日期设置!B$2)</f>
        <v>103.7038</v>
      </c>
      <c r="G7199" s="18" t="str">
        <f t="shared" si="225"/>
        <v>1.69 + 0</v>
      </c>
      <c r="H7199" s="27">
        <f>[1]!b_dq_pctchange($A7199,日期设置!$B$2,1)/100</f>
        <v>0</v>
      </c>
      <c r="I7199" s="26">
        <f>[1]!b_pq_pctchange(A7199,日期设置!$B$4,日期设置!$B$2,1)</f>
        <v>0</v>
      </c>
      <c r="J7199" s="26">
        <f>[1]!b_pq_pctchange(A7199,日期设置!$C$4,日期设置!$B$2,1)</f>
        <v>0</v>
      </c>
      <c r="K7199" s="52">
        <f>[1]!b_dq_amount($A7199,日期设置!B$2,2,10000)</f>
        <v>0</v>
      </c>
      <c r="L7199" s="26">
        <f>[1]!b_info_latestpar(A7199,日期设置!$B$2)</f>
        <v>100</v>
      </c>
      <c r="M7199" s="6">
        <f>[1]!b_info_outstandingbalance($A7199,日期设置!B$2)</f>
        <v>20</v>
      </c>
      <c r="N7199" s="7" t="str">
        <f>[1]!b_info_latestissurercreditrating2(A7199,日期设置!$B$2,"102","1")</f>
        <v>AAA</v>
      </c>
      <c r="O7199" s="8">
        <v>5.5</v>
      </c>
      <c r="P7199" s="9">
        <f>[1]!b_info_repurchasedate(A7199)</f>
        <v>0</v>
      </c>
      <c r="Q7199" s="8" t="s">
        <v>16172</v>
      </c>
      <c r="R7199" s="2" t="str">
        <f>IF((--IF(P7199=0,Q7199,P7199))&gt;(--日期设置!$B$2),IF(P7199=0,Q7199,P7199),Q7199)</f>
        <v>2022-12-01</v>
      </c>
      <c r="S7199" s="32" t="s">
        <v>17962</v>
      </c>
      <c r="T7199" s="8">
        <f>[1]!b_anal_ptmyear($A7199,日期设置!$B$2)</f>
        <v>1.6958904109589041</v>
      </c>
      <c r="U7199" s="8">
        <f>[1]!b_anal_termifexercise($A7199,日期设置!B$2)</f>
        <v>0</v>
      </c>
      <c r="V7199" s="10">
        <f>[1]!b_dq_dirtyprice(A7199,日期设置!$B$2)</f>
        <v>105.3764</v>
      </c>
      <c r="W7199" s="11">
        <f>IF(U7199=0,ROUNDUP((Q7199-日期设置!$B$2)/365,0),ROUNDUP((R7199-日期设置!$B$2)/365,0))</f>
        <v>2</v>
      </c>
      <c r="X7199" s="18">
        <f>_xlfn.IFNA(VLOOKUP(A7199,过往入选债券!A:D,4,0),2)</f>
        <v>2</v>
      </c>
      <c r="Y7199">
        <f>_xlfn.IFNA(VLOOKUP(C7199,[2]Sheet1!$A:$A,1,0),3)</f>
        <v>3</v>
      </c>
    </row>
    <row r="7200" spans="1:25" hidden="1" x14ac:dyDescent="0.2">
      <c r="A7200" s="29" t="s">
        <v>8300</v>
      </c>
      <c r="B7200" s="29" t="s">
        <v>8301</v>
      </c>
      <c r="C7200" s="40" t="s">
        <v>217</v>
      </c>
      <c r="D7200" s="26" t="str">
        <f>[1]!b_calc_yield(A7200,日期设置!$B$2,F7200,1,R7200,1,O7200,L7200,S7200,)</f>
        <v>Fetching...</v>
      </c>
      <c r="E7200" s="26">
        <f t="shared" si="224"/>
        <v>3.1975532965459186</v>
      </c>
      <c r="F7200" s="18">
        <f>[1]!b_dq_cleanprice($A7200,日期设置!B$2)</f>
        <v>100.6589</v>
      </c>
      <c r="G7200" s="18" t="str">
        <f t="shared" si="225"/>
        <v>1.03 + 0</v>
      </c>
      <c r="H7200" s="27">
        <f>[1]!b_dq_pctchange($A7200,日期设置!$B$2,1)/100</f>
        <v>0</v>
      </c>
      <c r="I7200" s="26">
        <f>[1]!b_pq_pctchange(A7200,日期设置!$B$4,日期设置!$B$2,1)</f>
        <v>0</v>
      </c>
      <c r="J7200" s="26">
        <f>[1]!b_pq_pctchange(A7200,日期设置!$C$4,日期设置!$B$2,1)</f>
        <v>0.46049053120087585</v>
      </c>
      <c r="K7200" s="52">
        <f>[1]!b_dq_amount($A7200,日期设置!B$2,2,10000)</f>
        <v>0</v>
      </c>
      <c r="L7200" s="26">
        <f>[1]!b_info_latestpar(A7200,日期设置!$B$2)</f>
        <v>100</v>
      </c>
      <c r="M7200" s="6">
        <f>[1]!b_info_outstandingbalance($A7200,日期设置!B$2)</f>
        <v>20</v>
      </c>
      <c r="N7200" s="7" t="str">
        <f>[1]!b_info_latestissurercreditrating2(A7200,日期设置!$B$2,"102","1")</f>
        <v>AAA</v>
      </c>
      <c r="O7200" s="8">
        <v>3.87</v>
      </c>
      <c r="P7200" s="9">
        <f>[1]!b_info_repurchasedate(A7200)</f>
        <v>0</v>
      </c>
      <c r="Q7200" s="8" t="s">
        <v>16094</v>
      </c>
      <c r="R7200" s="2" t="str">
        <f>IF((--IF(P7200=0,Q7200,P7200))&gt;(--日期设置!$B$2),IF(P7200=0,Q7200,P7200),Q7200)</f>
        <v>2022-04-03</v>
      </c>
      <c r="S7200" s="32" t="s">
        <v>17879</v>
      </c>
      <c r="T7200" s="8">
        <f>[1]!b_anal_ptmyear($A7200,日期设置!$B$2)</f>
        <v>1.0328767123287672</v>
      </c>
      <c r="U7200" s="8">
        <f>[1]!b_anal_termifexercise($A7200,日期设置!B$2)</f>
        <v>0</v>
      </c>
      <c r="V7200" s="10">
        <f>[1]!b_dq_dirtyprice(A7200,日期设置!$B$2)</f>
        <v>104.40170000000001</v>
      </c>
      <c r="W7200" s="11">
        <f>IF(U7200=0,ROUNDUP((Q7200-日期设置!$B$2)/365,0),ROUNDUP((R7200-日期设置!$B$2)/365,0))</f>
        <v>2</v>
      </c>
      <c r="X7200" s="18">
        <f>_xlfn.IFNA(VLOOKUP(A7200,过往入选债券!A:D,4,0),2)</f>
        <v>2</v>
      </c>
      <c r="Y7200">
        <f>_xlfn.IFNA(VLOOKUP(C7200,[2]Sheet1!$A:$A,1,0),3)</f>
        <v>3</v>
      </c>
    </row>
    <row r="7201" spans="1:25" hidden="1" x14ac:dyDescent="0.2">
      <c r="A7201" s="35" t="s">
        <v>19310</v>
      </c>
      <c r="B7201" s="35" t="s">
        <v>19311</v>
      </c>
      <c r="C7201" s="41" t="s">
        <v>19312</v>
      </c>
      <c r="D7201" s="26" t="str">
        <f>[1]!b_calc_yield(A7201,日期设置!$B$2,F7201,1,R7201,1,O7201,L7201,S7201,)</f>
        <v>Fetching...</v>
      </c>
      <c r="E7201" s="26">
        <f t="shared" si="224"/>
        <v>1.2571444286961775</v>
      </c>
      <c r="F7201" s="18">
        <f>[1]!b_dq_cleanprice($A7201,日期设置!B$2)</f>
        <v>99.930700000000002</v>
      </c>
      <c r="G7201" s="18" t="str">
        <f t="shared" si="225"/>
        <v>0.39 + 0</v>
      </c>
      <c r="H7201" s="27">
        <f>[1]!b_dq_pctchange($A7201,日期设置!$B$2,1)/100</f>
        <v>0</v>
      </c>
      <c r="I7201" s="26">
        <f>[1]!b_pq_pctchange(A7201,日期设置!$B$4,日期设置!$B$2,1)</f>
        <v>0</v>
      </c>
      <c r="J7201" s="26">
        <f>[1]!b_pq_pctchange(A7201,日期设置!$C$4,日期设置!$B$2,1)</f>
        <v>0.15775763656208178</v>
      </c>
      <c r="K7201" s="52">
        <f>[1]!b_dq_amount($A7201,日期设置!B$2,2,10000)</f>
        <v>0</v>
      </c>
      <c r="L7201" s="26">
        <f>[1]!b_info_latestpar(A7201,日期设置!$B$2)</f>
        <v>100</v>
      </c>
      <c r="M7201" s="6">
        <f>[1]!b_info_outstandingbalance($A7201,日期设置!B$2)</f>
        <v>5</v>
      </c>
      <c r="N7201" s="7" t="str">
        <f>[1]!b_info_latestissurercreditrating2(A7201,日期设置!$B$2,"102","1")</f>
        <v>AA+</v>
      </c>
      <c r="O7201" s="8">
        <v>3.09</v>
      </c>
      <c r="P7201" s="9">
        <f>[1]!b_info_repurchasedate(A7201)</f>
        <v>0</v>
      </c>
      <c r="Q7201" s="8" t="s">
        <v>16426</v>
      </c>
      <c r="R7201" s="2" t="str">
        <f>IF((--IF(P7201=0,Q7201,P7201))&gt;(--日期设置!$B$2),IF(P7201=0,Q7201,P7201),Q7201)</f>
        <v>2021-08-12</v>
      </c>
      <c r="S7201" s="36" t="s">
        <v>19144</v>
      </c>
      <c r="T7201" s="8">
        <f>[1]!b_anal_ptmyear($A7201,日期设置!$B$2)</f>
        <v>0.39178082191780822</v>
      </c>
      <c r="U7201" s="8">
        <f>[1]!b_anal_termifexercise($A7201,日期设置!B$2)</f>
        <v>0</v>
      </c>
      <c r="V7201" s="10">
        <f>[1]!b_dq_dirtyprice(A7201,日期设置!$B$2)</f>
        <v>101.81010000000001</v>
      </c>
      <c r="W7201" s="11">
        <f>IF(U7201=0,ROUNDUP((Q7201-日期设置!$B$2)/365,0),ROUNDUP((R7201-日期设置!$B$2)/365,0))</f>
        <v>1</v>
      </c>
      <c r="X7201" s="18">
        <f>_xlfn.IFNA(VLOOKUP(A7201,过往入选债券!A:D,4,0),2)</f>
        <v>2</v>
      </c>
      <c r="Y7201">
        <f>_xlfn.IFNA(VLOOKUP(C7201,[2]Sheet1!$A:$A,1,0),3)</f>
        <v>3</v>
      </c>
    </row>
    <row r="7202" spans="1:25" hidden="1" x14ac:dyDescent="0.2">
      <c r="A7202" s="29" t="s">
        <v>7401</v>
      </c>
      <c r="B7202" s="29" t="s">
        <v>7402</v>
      </c>
      <c r="C7202" s="40" t="s">
        <v>102</v>
      </c>
      <c r="D7202" s="26" t="str">
        <f>[1]!b_calc_yield(A7202,日期设置!$B$2,F7202,1,R7202,1,O7202,L7202,S7202,)</f>
        <v>Fetching...</v>
      </c>
      <c r="E7202" s="26">
        <f t="shared" si="224"/>
        <v>1.8195457582352192</v>
      </c>
      <c r="F7202" s="18">
        <f>[1]!b_dq_cleanprice($A7202,日期设置!B$2)</f>
        <v>100.54179999999999</v>
      </c>
      <c r="G7202" s="18" t="str">
        <f t="shared" si="225"/>
        <v>0.56 + 0</v>
      </c>
      <c r="H7202" s="27">
        <f>[1]!b_dq_pctchange($A7202,日期设置!$B$2,1)/100</f>
        <v>0</v>
      </c>
      <c r="I7202" s="26">
        <f>[1]!b_pq_pctchange(A7202,日期设置!$B$4,日期设置!$B$2,1)</f>
        <v>-1.8098647573595188E-2</v>
      </c>
      <c r="J7202" s="26">
        <f>[1]!b_pq_pctchange(A7202,日期设置!$C$4,日期设置!$B$2,1)</f>
        <v>3.2932472512320184E-2</v>
      </c>
      <c r="K7202" s="52">
        <f>[1]!b_dq_amount($A7202,日期设置!B$2,2,10000)</f>
        <v>0</v>
      </c>
      <c r="L7202" s="26">
        <f>[1]!b_info_latestpar(A7202,日期设置!$B$2)</f>
        <v>100</v>
      </c>
      <c r="M7202" s="6">
        <f>[1]!b_info_outstandingbalance($A7202,日期设置!B$2)</f>
        <v>15</v>
      </c>
      <c r="N7202" s="7" t="str">
        <f>[1]!b_info_latestissurercreditrating2(A7202,日期设置!$B$2,"102","1")</f>
        <v>AAA</v>
      </c>
      <c r="O7202" s="8">
        <v>4.24</v>
      </c>
      <c r="P7202" s="9">
        <f>[1]!b_info_repurchasedate(A7202)</f>
        <v>0</v>
      </c>
      <c r="Q7202" s="8" t="s">
        <v>17636</v>
      </c>
      <c r="R7202" s="2" t="str">
        <f>IF((--IF(P7202=0,Q7202,P7202))&gt;(--日期设置!$B$2),IF(P7202=0,Q7202,P7202),Q7202)</f>
        <v>2021-10-15</v>
      </c>
      <c r="S7202" s="32" t="s">
        <v>19038</v>
      </c>
      <c r="T7202" s="8">
        <f>[1]!b_anal_ptmyear($A7202,日期设置!$B$2)</f>
        <v>0.56712328767123288</v>
      </c>
      <c r="U7202" s="8">
        <f>[1]!b_anal_termifexercise($A7202,日期设置!B$2)</f>
        <v>0</v>
      </c>
      <c r="V7202" s="10">
        <f>[1]!b_dq_dirtyprice(A7202,日期设置!$B$2)</f>
        <v>102.3772</v>
      </c>
      <c r="W7202" s="11">
        <f>IF(U7202=0,ROUNDUP((Q7202-日期设置!$B$2)/365,0),ROUNDUP((R7202-日期设置!$B$2)/365,0))</f>
        <v>1</v>
      </c>
      <c r="X7202" s="18">
        <f>_xlfn.IFNA(VLOOKUP(A7202,过往入选债券!A:D,4,0),2)</f>
        <v>2</v>
      </c>
      <c r="Y7202">
        <f>_xlfn.IFNA(VLOOKUP(C7202,[2]Sheet1!$A:$A,1,0),3)</f>
        <v>3</v>
      </c>
    </row>
    <row r="7203" spans="1:25" hidden="1" x14ac:dyDescent="0.2">
      <c r="A7203" s="29" t="s">
        <v>11856</v>
      </c>
      <c r="B7203" s="29" t="s">
        <v>11857</v>
      </c>
      <c r="C7203" s="40" t="s">
        <v>460</v>
      </c>
      <c r="D7203" s="26" t="str">
        <f>[1]!b_calc_yield(A7203,日期设置!$B$2,F7203,1,R7203,1,O7203,L7203,S7203,)</f>
        <v>Fetching...</v>
      </c>
      <c r="E7203" s="26">
        <f t="shared" si="224"/>
        <v>30.77631728078256</v>
      </c>
      <c r="F7203" s="18">
        <f>[1]!b_dq_cleanprice($A7203,日期设置!B$2)</f>
        <v>64.714299999999994</v>
      </c>
      <c r="G7203" s="18" t="str">
        <f t="shared" si="225"/>
        <v>3.08 + 0</v>
      </c>
      <c r="H7203" s="27">
        <f>[1]!b_dq_pctchange($A7203,日期设置!$B$2,1)/100</f>
        <v>0</v>
      </c>
      <c r="I7203" s="26">
        <f>[1]!b_pq_pctchange(A7203,日期设置!$B$4,日期设置!$B$2,1)</f>
        <v>0</v>
      </c>
      <c r="J7203" s="26">
        <f>[1]!b_pq_pctchange(A7203,日期设置!$C$4,日期设置!$B$2,1)</f>
        <v>0</v>
      </c>
      <c r="K7203" s="52">
        <f>[1]!b_dq_amount($A7203,日期设置!B$2,2,10000)</f>
        <v>0</v>
      </c>
      <c r="L7203" s="26">
        <f>[1]!b_info_latestpar(A7203,日期设置!$B$2)</f>
        <v>60</v>
      </c>
      <c r="M7203" s="6">
        <f>[1]!b_info_outstandingbalance($A7203,日期设置!B$2)</f>
        <v>10.199999999999999</v>
      </c>
      <c r="N7203" s="7" t="str">
        <f>[1]!b_info_latestissurercreditrating2(A7203,日期设置!$B$2,"102","1")</f>
        <v>AA+</v>
      </c>
      <c r="O7203" s="8">
        <v>7.5</v>
      </c>
      <c r="P7203" s="9">
        <f>[1]!b_info_repurchasedate(A7203)</f>
        <v>0</v>
      </c>
      <c r="Q7203" s="8" t="s">
        <v>16753</v>
      </c>
      <c r="R7203" s="2" t="str">
        <f>IF((--IF(P7203=0,Q7203,P7203))&gt;(--日期设置!$B$2),IF(P7203=0,Q7203,P7203),Q7203)</f>
        <v>2024-04-23</v>
      </c>
      <c r="S7203" s="32" t="s">
        <v>18300</v>
      </c>
      <c r="T7203" s="8">
        <f>[1]!b_anal_ptmyear($A7203,日期设置!$B$2)</f>
        <v>3.0876712328767124</v>
      </c>
      <c r="U7203" s="8">
        <f>[1]!b_anal_termifexercise($A7203,日期设置!B$2)</f>
        <v>0</v>
      </c>
      <c r="V7203" s="10">
        <f>[1]!b_dq_dirtyprice(A7203,日期设置!$B$2)</f>
        <v>68.819800000000001</v>
      </c>
      <c r="W7203" s="11">
        <f>IF(U7203=0,ROUNDUP((Q7203-日期设置!$B$2)/365,0),ROUNDUP((R7203-日期设置!$B$2)/365,0))</f>
        <v>4</v>
      </c>
      <c r="X7203" s="18">
        <f>_xlfn.IFNA(VLOOKUP(A7203,过往入选债券!A:D,4,0),2)</f>
        <v>2</v>
      </c>
      <c r="Y7203">
        <f>_xlfn.IFNA(VLOOKUP(C7203,[2]Sheet1!$A:$A,1,0),3)</f>
        <v>3</v>
      </c>
    </row>
    <row r="7204" spans="1:25" hidden="1" x14ac:dyDescent="0.2">
      <c r="A7204" s="29" t="s">
        <v>13196</v>
      </c>
      <c r="B7204" s="29" t="s">
        <v>13197</v>
      </c>
      <c r="C7204" s="40" t="s">
        <v>10786</v>
      </c>
      <c r="D7204" s="26" t="str">
        <f>[1]!b_calc_yield(A7204,日期设置!$B$2,F7204,1,R7204,1,O7204,L7204,S7204,)</f>
        <v>Fetching...</v>
      </c>
      <c r="E7204" s="26">
        <f t="shared" si="224"/>
        <v>18.260085902745836</v>
      </c>
      <c r="F7204" s="18">
        <f>[1]!b_dq_cleanprice($A7204,日期设置!B$2)</f>
        <v>60.363799999999998</v>
      </c>
      <c r="G7204" s="18" t="str">
        <f t="shared" si="225"/>
        <v>2.20 + 0</v>
      </c>
      <c r="H7204" s="27">
        <f>[1]!b_dq_pctchange($A7204,日期设置!$B$2,1)/100</f>
        <v>0</v>
      </c>
      <c r="I7204" s="26">
        <f>[1]!b_pq_pctchange(A7204,日期设置!$B$4,日期设置!$B$2,1)</f>
        <v>0</v>
      </c>
      <c r="J7204" s="26">
        <f>[1]!b_pq_pctchange(A7204,日期设置!$C$4,日期设置!$B$2,1)</f>
        <v>0</v>
      </c>
      <c r="K7204" s="52">
        <f>[1]!b_dq_amount($A7204,日期设置!B$2,2,10000)</f>
        <v>0</v>
      </c>
      <c r="L7204" s="26">
        <f>[1]!b_info_latestpar(A7204,日期设置!$B$2)</f>
        <v>60</v>
      </c>
      <c r="M7204" s="6">
        <f>[1]!b_info_outstandingbalance($A7204,日期设置!B$2)</f>
        <v>6.36</v>
      </c>
      <c r="N7204" s="7" t="str">
        <f>[1]!b_info_latestissurercreditrating2(A7204,日期设置!$B$2,"102","1")</f>
        <v>AA</v>
      </c>
      <c r="O7204" s="8">
        <v>4.67</v>
      </c>
      <c r="P7204" s="9">
        <f>[1]!b_info_repurchasedate(A7204)</f>
        <v>0</v>
      </c>
      <c r="Q7204" s="8" t="s">
        <v>17153</v>
      </c>
      <c r="R7204" s="2" t="str">
        <f>IF((--IF(P7204=0,Q7204,P7204))&gt;(--日期设置!$B$2),IF(P7204=0,Q7204,P7204),Q7204)</f>
        <v>2023-06-06</v>
      </c>
      <c r="S7204" s="32" t="s">
        <v>18577</v>
      </c>
      <c r="T7204" s="8">
        <f>[1]!b_anal_ptmyear($A7204,日期设置!$B$2)</f>
        <v>2.2082191780821918</v>
      </c>
      <c r="U7204" s="8">
        <f>[1]!b_anal_termifexercise($A7204,日期设置!B$2)</f>
        <v>0</v>
      </c>
      <c r="V7204" s="10">
        <f>[1]!b_dq_dirtyprice(A7204,日期设置!$B$2)</f>
        <v>62.5824</v>
      </c>
      <c r="W7204" s="11">
        <f>IF(U7204=0,ROUNDUP((Q7204-日期设置!$B$2)/365,0),ROUNDUP((R7204-日期设置!$B$2)/365,0))</f>
        <v>3</v>
      </c>
      <c r="X7204" s="18">
        <f>_xlfn.IFNA(VLOOKUP(A7204,过往入选债券!A:D,4,0),2)</f>
        <v>2</v>
      </c>
      <c r="Y7204">
        <f>_xlfn.IFNA(VLOOKUP(C7204,[2]Sheet1!$A:$A,1,0),3)</f>
        <v>3</v>
      </c>
    </row>
    <row r="7205" spans="1:25" hidden="1" x14ac:dyDescent="0.2">
      <c r="A7205" s="29" t="s">
        <v>2908</v>
      </c>
      <c r="B7205" s="29" t="s">
        <v>2909</v>
      </c>
      <c r="C7205" s="40" t="s">
        <v>23</v>
      </c>
      <c r="D7205" s="26" t="str">
        <f>[1]!b_calc_yield(A7205,日期设置!$B$2,F7205,1,R7205,1,O7205,L7205,S7205,)</f>
        <v>Fetching...</v>
      </c>
      <c r="E7205" s="26">
        <f t="shared" si="224"/>
        <v>0.18395519803882099</v>
      </c>
      <c r="F7205" s="18">
        <f>[1]!b_dq_cleanprice($A7205,日期设置!B$2)</f>
        <v>100.1283</v>
      </c>
      <c r="G7205" s="18" t="str">
        <f t="shared" si="225"/>
        <v>0.05 + 0</v>
      </c>
      <c r="H7205" s="27">
        <f>[1]!b_dq_pctchange($A7205,日期设置!$B$2,1)/100</f>
        <v>0</v>
      </c>
      <c r="I7205" s="26">
        <f>[1]!b_pq_pctchange(A7205,日期设置!$B$4,日期设置!$B$2,1)</f>
        <v>0</v>
      </c>
      <c r="J7205" s="26">
        <f>[1]!b_pq_pctchange(A7205,日期设置!$C$4,日期设置!$B$2,1)</f>
        <v>0</v>
      </c>
      <c r="K7205" s="52">
        <f>[1]!b_dq_amount($A7205,日期设置!B$2,2,10000)</f>
        <v>0</v>
      </c>
      <c r="L7205" s="26">
        <f>[1]!b_info_latestpar(A7205,日期设置!$B$2)</f>
        <v>100</v>
      </c>
      <c r="M7205" s="6">
        <f>[1]!b_info_outstandingbalance($A7205,日期设置!B$2)</f>
        <v>5</v>
      </c>
      <c r="N7205" s="7">
        <f>[1]!b_info_latestissurercreditrating2(A7205,日期设置!$B$2,"102","1")</f>
        <v>0</v>
      </c>
      <c r="O7205" s="8">
        <v>5.6</v>
      </c>
      <c r="P7205" s="9">
        <f>[1]!b_info_repurchasedate(A7205)</f>
        <v>0</v>
      </c>
      <c r="Q7205" s="8" t="s">
        <v>17260</v>
      </c>
      <c r="R7205" s="2" t="str">
        <f>IF((--IF(P7205=0,Q7205,P7205))&gt;(--日期设置!$B$2),IF(P7205=0,Q7205,P7205),Q7205)</f>
        <v>2021-04-12</v>
      </c>
      <c r="S7205" s="32" t="s">
        <v>18240</v>
      </c>
      <c r="T7205" s="8">
        <f>[1]!b_anal_ptmyear($A7205,日期设置!$B$2)</f>
        <v>5.7534246575342465E-2</v>
      </c>
      <c r="U7205" s="8">
        <f>[1]!b_anal_termifexercise($A7205,日期设置!B$2)</f>
        <v>0</v>
      </c>
      <c r="V7205" s="10">
        <f>[1]!b_dq_dirtyprice(A7205,日期设置!$B$2)</f>
        <v>105.4061</v>
      </c>
      <c r="W7205" s="11">
        <f>IF(U7205=0,ROUNDUP((Q7205-日期设置!$B$2)/365,0),ROUNDUP((R7205-日期设置!$B$2)/365,0))</f>
        <v>1</v>
      </c>
      <c r="X7205" s="18">
        <f>_xlfn.IFNA(VLOOKUP(A7205,过往入选债券!A:D,4,0),2)</f>
        <v>2</v>
      </c>
      <c r="Y7205">
        <f>_xlfn.IFNA(VLOOKUP(C7205,[2]Sheet1!$A:$A,1,0),3)</f>
        <v>3</v>
      </c>
    </row>
    <row r="7206" spans="1:25" hidden="1" x14ac:dyDescent="0.2">
      <c r="A7206" s="29" t="s">
        <v>7586</v>
      </c>
      <c r="B7206" s="29" t="s">
        <v>7587</v>
      </c>
      <c r="C7206" s="40" t="s">
        <v>311</v>
      </c>
      <c r="D7206" s="26" t="str">
        <f>[1]!b_calc_yield(A7206,日期设置!$B$2,F7206,1,R7206,1,O7206,L7206,S7206,)</f>
        <v>Fetching...</v>
      </c>
      <c r="E7206" s="26">
        <f t="shared" si="224"/>
        <v>2.1269420832994435</v>
      </c>
      <c r="F7206" s="18">
        <f>[1]!b_dq_cleanprice($A7206,日期设置!B$2)</f>
        <v>100.6131</v>
      </c>
      <c r="G7206" s="18" t="str">
        <f t="shared" si="225"/>
        <v>0.66 + 0</v>
      </c>
      <c r="H7206" s="27">
        <f>[1]!b_dq_pctchange($A7206,日期设置!$B$2,1)/100</f>
        <v>0</v>
      </c>
      <c r="I7206" s="26">
        <f>[1]!b_pq_pctchange(A7206,日期设置!$B$4,日期设置!$B$2,1)</f>
        <v>0</v>
      </c>
      <c r="J7206" s="26">
        <f>[1]!b_pq_pctchange(A7206,日期设置!$C$4,日期设置!$B$2,1)</f>
        <v>0</v>
      </c>
      <c r="K7206" s="52">
        <f>[1]!b_dq_amount($A7206,日期设置!B$2,2,10000)</f>
        <v>0</v>
      </c>
      <c r="L7206" s="26">
        <f>[1]!b_info_latestpar(A7206,日期设置!$B$2)</f>
        <v>100</v>
      </c>
      <c r="M7206" s="6">
        <f>[1]!b_info_outstandingbalance($A7206,日期设置!B$2)</f>
        <v>3</v>
      </c>
      <c r="N7206" s="7" t="str">
        <f>[1]!b_info_latestissurercreditrating2(A7206,日期设置!$B$2,"102","1")</f>
        <v>AA+</v>
      </c>
      <c r="O7206" s="8">
        <v>4.18</v>
      </c>
      <c r="P7206" s="9">
        <f>[1]!b_info_repurchasedate(A7206)</f>
        <v>0</v>
      </c>
      <c r="Q7206" s="8" t="s">
        <v>17468</v>
      </c>
      <c r="R7206" s="2" t="str">
        <f>IF((--IF(P7206=0,Q7206,P7206))&gt;(--日期设置!$B$2),IF(P7206=0,Q7206,P7206),Q7206)</f>
        <v>2021-11-20</v>
      </c>
      <c r="S7206" s="32" t="s">
        <v>18181</v>
      </c>
      <c r="T7206" s="8">
        <f>[1]!b_anal_ptmyear($A7206,日期设置!$B$2)</f>
        <v>0.66575342465753429</v>
      </c>
      <c r="U7206" s="8">
        <f>[1]!b_anal_termifexercise($A7206,日期设置!B$2)</f>
        <v>0</v>
      </c>
      <c r="V7206" s="10">
        <f>[1]!b_dq_dirtyprice(A7206,日期设置!$B$2)</f>
        <v>102.0103</v>
      </c>
      <c r="W7206" s="11">
        <f>IF(U7206=0,ROUNDUP((Q7206-日期设置!$B$2)/365,0),ROUNDUP((R7206-日期设置!$B$2)/365,0))</f>
        <v>1</v>
      </c>
      <c r="X7206" s="18">
        <f>_xlfn.IFNA(VLOOKUP(A7206,过往入选债券!A:D,4,0),2)</f>
        <v>2</v>
      </c>
      <c r="Y7206">
        <f>_xlfn.IFNA(VLOOKUP(C7206,[2]Sheet1!$A:$A,1,0),3)</f>
        <v>3</v>
      </c>
    </row>
    <row r="7207" spans="1:25" hidden="1" x14ac:dyDescent="0.2">
      <c r="A7207" s="29" t="s">
        <v>7598</v>
      </c>
      <c r="B7207" s="29" t="s">
        <v>7599</v>
      </c>
      <c r="C7207" s="40" t="s">
        <v>221</v>
      </c>
      <c r="D7207" s="26" t="str">
        <f>[1]!b_calc_yield(A7207,日期设置!$B$2,F7207,1,R7207,1,O7207,L7207,S7207,)</f>
        <v>Fetching...</v>
      </c>
      <c r="E7207" s="26">
        <f t="shared" si="224"/>
        <v>2.1433914550991195</v>
      </c>
      <c r="F7207" s="18">
        <f>[1]!b_dq_cleanprice($A7207,日期设置!B$2)</f>
        <v>100.5351</v>
      </c>
      <c r="G7207" s="18" t="str">
        <f t="shared" si="225"/>
        <v>0.67 + 0</v>
      </c>
      <c r="H7207" s="27">
        <f>[1]!b_dq_pctchange($A7207,日期设置!$B$2,1)/100</f>
        <v>0</v>
      </c>
      <c r="I7207" s="26">
        <f>[1]!b_pq_pctchange(A7207,日期设置!$B$4,日期设置!$B$2,1)</f>
        <v>0</v>
      </c>
      <c r="J7207" s="26">
        <f>[1]!b_pq_pctchange(A7207,日期设置!$C$4,日期设置!$B$2,1)</f>
        <v>8.7539280765269387E-3</v>
      </c>
      <c r="K7207" s="52">
        <f>[1]!b_dq_amount($A7207,日期设置!B$2,2,10000)</f>
        <v>0</v>
      </c>
      <c r="L7207" s="26">
        <f>[1]!b_info_latestpar(A7207,日期设置!$B$2)</f>
        <v>100</v>
      </c>
      <c r="M7207" s="6">
        <f>[1]!b_info_outstandingbalance($A7207,日期设置!B$2)</f>
        <v>40</v>
      </c>
      <c r="N7207" s="7" t="str">
        <f>[1]!b_info_latestissurercreditrating2(A7207,日期设置!$B$2,"102","1")</f>
        <v>AAA</v>
      </c>
      <c r="O7207" s="8">
        <v>4.05</v>
      </c>
      <c r="P7207" s="9">
        <f>[1]!b_info_repurchasedate(A7207)</f>
        <v>0</v>
      </c>
      <c r="Q7207" s="8" t="s">
        <v>17079</v>
      </c>
      <c r="R7207" s="2" t="str">
        <f>IF((--IF(P7207=0,Q7207,P7207))&gt;(--日期设置!$B$2),IF(P7207=0,Q7207,P7207),Q7207)</f>
        <v>2021-11-22</v>
      </c>
      <c r="S7207" s="32" t="s">
        <v>18207</v>
      </c>
      <c r="T7207" s="8">
        <f>[1]!b_anal_ptmyear($A7207,日期设置!$B$2)</f>
        <v>0.67123287671232879</v>
      </c>
      <c r="U7207" s="8">
        <f>[1]!b_anal_termifexercise($A7207,日期设置!B$2)</f>
        <v>0</v>
      </c>
      <c r="V7207" s="10">
        <f>[1]!b_dq_dirtyprice(A7207,日期设置!$B$2)</f>
        <v>101.86660000000001</v>
      </c>
      <c r="W7207" s="11">
        <f>IF(U7207=0,ROUNDUP((Q7207-日期设置!$B$2)/365,0),ROUNDUP((R7207-日期设置!$B$2)/365,0))</f>
        <v>1</v>
      </c>
      <c r="X7207" s="18">
        <f>_xlfn.IFNA(VLOOKUP(A7207,过往入选债券!A:D,4,0),2)</f>
        <v>2</v>
      </c>
      <c r="Y7207">
        <f>_xlfn.IFNA(VLOOKUP(C7207,[2]Sheet1!$A:$A,1,0),3)</f>
        <v>3</v>
      </c>
    </row>
    <row r="7208" spans="1:25" hidden="1" x14ac:dyDescent="0.2">
      <c r="A7208" s="29" t="s">
        <v>8606</v>
      </c>
      <c r="B7208" s="29" t="s">
        <v>8607</v>
      </c>
      <c r="C7208" s="40" t="s">
        <v>8608</v>
      </c>
      <c r="D7208" s="26" t="str">
        <f>[1]!b_calc_yield(A7208,日期设置!$B$2,F7208,1,R7208,1,O7208,L7208,S7208,)</f>
        <v>Fetching...</v>
      </c>
      <c r="E7208" s="26">
        <f t="shared" si="224"/>
        <v>3.5106364578068261</v>
      </c>
      <c r="F7208" s="18">
        <f>[1]!b_dq_cleanprice($A7208,日期设置!B$2)</f>
        <v>100.7248</v>
      </c>
      <c r="G7208" s="18" t="str">
        <f t="shared" si="225"/>
        <v>1.13 + 0</v>
      </c>
      <c r="H7208" s="27">
        <f>[1]!b_dq_pctchange($A7208,日期设置!$B$2,1)/100</f>
        <v>0</v>
      </c>
      <c r="I7208" s="26">
        <f>[1]!b_pq_pctchange(A7208,日期设置!$B$4,日期设置!$B$2,1)</f>
        <v>0</v>
      </c>
      <c r="J7208" s="26">
        <f>[1]!b_pq_pctchange(A7208,日期设置!$C$4,日期设置!$B$2,1)</f>
        <v>0.43754861097261888</v>
      </c>
      <c r="K7208" s="52">
        <f>[1]!b_dq_amount($A7208,日期设置!B$2,2,10000)</f>
        <v>0</v>
      </c>
      <c r="L7208" s="26">
        <f>[1]!b_info_latestpar(A7208,日期设置!$B$2)</f>
        <v>100</v>
      </c>
      <c r="M7208" s="6">
        <f>[1]!b_info_outstandingbalance($A7208,日期设置!B$2)</f>
        <v>14</v>
      </c>
      <c r="N7208" s="7" t="str">
        <f>[1]!b_info_latestissurercreditrating2(A7208,日期设置!$B$2,"102","1")</f>
        <v>AAA</v>
      </c>
      <c r="O7208" s="8">
        <v>3.86</v>
      </c>
      <c r="P7208" s="9">
        <f>[1]!b_info_repurchasedate(A7208)</f>
        <v>0</v>
      </c>
      <c r="Q7208" s="8" t="s">
        <v>16467</v>
      </c>
      <c r="R7208" s="2" t="str">
        <f>IF((--IF(P7208=0,Q7208,P7208))&gt;(--日期设置!$B$2),IF(P7208=0,Q7208,P7208),Q7208)</f>
        <v>2022-05-10</v>
      </c>
      <c r="S7208" s="32" t="s">
        <v>17809</v>
      </c>
      <c r="T7208" s="8">
        <f>[1]!b_anal_ptmyear($A7208,日期设置!$B$2)</f>
        <v>1.1342465753424658</v>
      </c>
      <c r="U7208" s="8">
        <f>[1]!b_anal_termifexercise($A7208,日期设置!B$2)</f>
        <v>0</v>
      </c>
      <c r="V7208" s="10">
        <f>[1]!b_dq_dirtyprice(A7208,日期设置!$B$2)</f>
        <v>104.06659999999999</v>
      </c>
      <c r="W7208" s="11">
        <f>IF(U7208=0,ROUNDUP((Q7208-日期设置!$B$2)/365,0),ROUNDUP((R7208-日期设置!$B$2)/365,0))</f>
        <v>2</v>
      </c>
      <c r="X7208" s="18">
        <f>_xlfn.IFNA(VLOOKUP(A7208,过往入选债券!A:D,4,0),2)</f>
        <v>2</v>
      </c>
      <c r="Y7208">
        <f>_xlfn.IFNA(VLOOKUP(C7208,[2]Sheet1!$A:$A,1,0),3)</f>
        <v>3</v>
      </c>
    </row>
    <row r="7209" spans="1:25" hidden="1" x14ac:dyDescent="0.2">
      <c r="A7209" s="29" t="s">
        <v>3033</v>
      </c>
      <c r="B7209" s="29" t="s">
        <v>3034</v>
      </c>
      <c r="C7209" s="40" t="s">
        <v>3035</v>
      </c>
      <c r="D7209" s="26" t="str">
        <f>[1]!b_calc_yield(A7209,日期设置!$B$2,F7209,1,R7209,1,O7209,L7209,S7209,)</f>
        <v>Fetching...</v>
      </c>
      <c r="E7209" s="26">
        <f t="shared" si="224"/>
        <v>0.3323271704674724</v>
      </c>
      <c r="F7209" s="18">
        <f>[1]!b_dq_cleanprice($A7209,日期设置!B$2)</f>
        <v>100.2736</v>
      </c>
      <c r="G7209" s="18" t="str">
        <f t="shared" si="225"/>
        <v>0.10 + 0</v>
      </c>
      <c r="H7209" s="27">
        <f>[1]!b_dq_pctchange($A7209,日期设置!$B$2,1)/100</f>
        <v>0</v>
      </c>
      <c r="I7209" s="26">
        <f>[1]!b_pq_pctchange(A7209,日期设置!$B$4,日期设置!$B$2,1)</f>
        <v>0</v>
      </c>
      <c r="J7209" s="26">
        <f>[1]!b_pq_pctchange(A7209,日期设置!$C$4,日期设置!$B$2,1)</f>
        <v>0</v>
      </c>
      <c r="K7209" s="52">
        <f>[1]!b_dq_amount($A7209,日期设置!B$2,2,10000)</f>
        <v>0</v>
      </c>
      <c r="L7209" s="26">
        <f>[1]!b_info_latestpar(A7209,日期设置!$B$2)</f>
        <v>100</v>
      </c>
      <c r="M7209" s="6">
        <f>[1]!b_info_outstandingbalance($A7209,日期设置!B$2)</f>
        <v>5</v>
      </c>
      <c r="N7209" s="7">
        <f>[1]!b_info_latestissurercreditrating2(A7209,日期设置!$B$2,"102","1")</f>
        <v>0</v>
      </c>
      <c r="O7209" s="8">
        <v>6</v>
      </c>
      <c r="P7209" s="9">
        <f>[1]!b_info_repurchasedate(A7209)</f>
        <v>0</v>
      </c>
      <c r="Q7209" s="8" t="s">
        <v>16178</v>
      </c>
      <c r="R7209" s="2" t="str">
        <f>IF((--IF(P7209=0,Q7209,P7209))&gt;(--日期设置!$B$2),IF(P7209=0,Q7209,P7209),Q7209)</f>
        <v>2021-04-29</v>
      </c>
      <c r="S7209" s="32" t="s">
        <v>17967</v>
      </c>
      <c r="T7209" s="8">
        <f>[1]!b_anal_ptmyear($A7209,日期设置!$B$2)</f>
        <v>0.10410958904109589</v>
      </c>
      <c r="U7209" s="8">
        <f>[1]!b_anal_termifexercise($A7209,日期设置!B$2)</f>
        <v>0</v>
      </c>
      <c r="V7209" s="10">
        <f>[1]!b_dq_dirtyprice(A7209,日期设置!$B$2)</f>
        <v>105.6489</v>
      </c>
      <c r="W7209" s="11">
        <f>IF(U7209=0,ROUNDUP((Q7209-日期设置!$B$2)/365,0),ROUNDUP((R7209-日期设置!$B$2)/365,0))</f>
        <v>1</v>
      </c>
      <c r="X7209" s="18">
        <f>_xlfn.IFNA(VLOOKUP(A7209,过往入选债券!A:D,4,0),2)</f>
        <v>2</v>
      </c>
      <c r="Y7209">
        <f>_xlfn.IFNA(VLOOKUP(C7209,[2]Sheet1!$A:$A,1,0),3)</f>
        <v>3</v>
      </c>
    </row>
    <row r="7210" spans="1:25" hidden="1" x14ac:dyDescent="0.2">
      <c r="A7210" s="29" t="s">
        <v>6791</v>
      </c>
      <c r="B7210" s="29" t="s">
        <v>6792</v>
      </c>
      <c r="C7210" s="40" t="s">
        <v>203</v>
      </c>
      <c r="D7210" s="26" t="str">
        <f>[1]!b_calc_yield(A7210,日期设置!$B$2,F7210,1,R7210,1,O7210,L7210,S7210,)</f>
        <v>Fetching...</v>
      </c>
      <c r="E7210" s="26">
        <f t="shared" si="224"/>
        <v>0.31474287722352834</v>
      </c>
      <c r="F7210" s="18">
        <f>[1]!b_dq_cleanprice($A7210,日期设置!B$2)</f>
        <v>100.16849999999999</v>
      </c>
      <c r="G7210" s="18" t="str">
        <f t="shared" si="225"/>
        <v>0.09 + 0</v>
      </c>
      <c r="H7210" s="27">
        <f>[1]!b_dq_pctchange($A7210,日期设置!$B$2,1)/100</f>
        <v>0</v>
      </c>
      <c r="I7210" s="26">
        <f>[1]!b_pq_pctchange(A7210,日期设置!$B$4,日期设置!$B$2,1)</f>
        <v>-0.19936514009362108</v>
      </c>
      <c r="J7210" s="26">
        <f>[1]!b_pq_pctchange(A7210,日期设置!$C$4,日期设置!$B$2,1)</f>
        <v>-0.19936514009362108</v>
      </c>
      <c r="K7210" s="52">
        <f>[1]!b_dq_amount($A7210,日期设置!B$2,2,10000)</f>
        <v>0</v>
      </c>
      <c r="L7210" s="26">
        <f>[1]!b_info_latestpar(A7210,日期设置!$B$2)</f>
        <v>100</v>
      </c>
      <c r="M7210" s="6">
        <f>[1]!b_info_outstandingbalance($A7210,日期设置!B$2)</f>
        <v>10</v>
      </c>
      <c r="N7210" s="7" t="str">
        <f>[1]!b_info_latestissurercreditrating2(A7210,日期设置!$B$2,"102","1")</f>
        <v>AAA</v>
      </c>
      <c r="O7210" s="8">
        <v>5.05</v>
      </c>
      <c r="P7210" s="9">
        <f>[1]!b_info_repurchasedate(A7210)</f>
        <v>0</v>
      </c>
      <c r="Q7210" s="8" t="s">
        <v>16083</v>
      </c>
      <c r="R7210" s="2" t="str">
        <f>IF((--IF(P7210=0,Q7210,P7210))&gt;(--日期设置!$B$2),IF(P7210=0,Q7210,P7210),Q7210)</f>
        <v>2021-04-27</v>
      </c>
      <c r="S7210" s="32" t="s">
        <v>17868</v>
      </c>
      <c r="T7210" s="8">
        <f>[1]!b_anal_ptmyear($A7210,日期设置!$B$2)</f>
        <v>9.8630136986301367E-2</v>
      </c>
      <c r="U7210" s="8">
        <f>[1]!b_anal_termifexercise($A7210,日期设置!B$2)</f>
        <v>0</v>
      </c>
      <c r="V7210" s="10">
        <f>[1]!b_dq_dirtyprice(A7210,日期设置!$B$2)</f>
        <v>104.7204</v>
      </c>
      <c r="W7210" s="11">
        <f>IF(U7210=0,ROUNDUP((Q7210-日期设置!$B$2)/365,0),ROUNDUP((R7210-日期设置!$B$2)/365,0))</f>
        <v>1</v>
      </c>
      <c r="X7210" s="18">
        <f>_xlfn.IFNA(VLOOKUP(A7210,过往入选债券!A:D,4,0),2)</f>
        <v>2</v>
      </c>
      <c r="Y7210" s="45">
        <f>_xlfn.IFNA(VLOOKUP(C7210,[2]Sheet1!$A:$A,1,0),3)</f>
        <v>3</v>
      </c>
    </row>
    <row r="7211" spans="1:25" x14ac:dyDescent="0.2">
      <c r="A7211" s="29" t="s">
        <v>12823</v>
      </c>
      <c r="B7211" s="29" t="s">
        <v>12824</v>
      </c>
      <c r="C7211" s="40" t="s">
        <v>2495</v>
      </c>
      <c r="D7211" s="26" t="str">
        <f>[1]!b_calc_yield(A7211,日期设置!$B$2,F7211,1,R7211,1,O7211,L7211,S7211,)</f>
        <v>Fetching...</v>
      </c>
      <c r="E7211" s="26">
        <f t="shared" si="224"/>
        <v>18.054969965426771</v>
      </c>
      <c r="F7211" s="18">
        <f>[1]!b_dq_cleanprice($A7211,日期设置!B$2)</f>
        <v>40.099499999999999</v>
      </c>
      <c r="G7211" s="18" t="str">
        <f t="shared" si="225"/>
        <v>1.85 + 0</v>
      </c>
      <c r="H7211" s="27">
        <f>[1]!b_dq_pctchange($A7211,日期设置!$B$2,1)/100</f>
        <v>-0.33224592973008077</v>
      </c>
      <c r="I7211" s="26">
        <f>[1]!b_pq_pctchange(A7211,日期设置!$B$4,日期设置!$B$2,1)</f>
        <v>0.16311054048788431</v>
      </c>
      <c r="J7211" s="26">
        <f>[1]!b_pq_pctchange(A7211,日期设置!$C$4,日期设置!$B$2,1)</f>
        <v>0.16311054048788431</v>
      </c>
      <c r="K7211" s="52">
        <f>[1]!b_dq_amount($A7211,日期设置!B$2,2,10000)</f>
        <v>806.52424659999997</v>
      </c>
      <c r="L7211" s="26">
        <f>[1]!b_info_latestpar(A7211,日期设置!$B$2)</f>
        <v>40</v>
      </c>
      <c r="M7211" s="6">
        <f>[1]!b_info_outstandingbalance($A7211,日期设置!B$2)</f>
        <v>5.6</v>
      </c>
      <c r="N7211" s="7" t="str">
        <f>[1]!b_info_latestissurercreditrating2(A7211,日期设置!$B$2,"102","1")</f>
        <v>AA+</v>
      </c>
      <c r="O7211" s="8">
        <v>3.8</v>
      </c>
      <c r="P7211" s="9">
        <f>[1]!b_info_repurchasedate(A7211)</f>
        <v>0</v>
      </c>
      <c r="Q7211" s="8" t="s">
        <v>16775</v>
      </c>
      <c r="R7211" s="2" t="str">
        <f>IF((--IF(P7211=0,Q7211,P7211))&gt;(--日期设置!$B$2),IF(P7211=0,Q7211,P7211),Q7211)</f>
        <v>2023-01-28</v>
      </c>
      <c r="S7211" s="32" t="s">
        <v>17793</v>
      </c>
      <c r="T7211" s="8">
        <f>[1]!b_anal_ptmyear($A7211,日期设置!$B$2)</f>
        <v>1.8547945205479452</v>
      </c>
      <c r="U7211" s="8">
        <f>[1]!b_anal_termifexercise($A7211,日期设置!B$2)</f>
        <v>0</v>
      </c>
      <c r="V7211" s="10">
        <f>[1]!b_dq_dirtyprice(A7211,日期设置!$B$2)</f>
        <v>40.3202</v>
      </c>
      <c r="W7211" s="11">
        <f>IF(U7211=0,ROUNDUP((Q7211-日期设置!$B$2)/365,0),ROUNDUP((R7211-日期设置!$B$2)/365,0))</f>
        <v>2</v>
      </c>
      <c r="X7211" s="18">
        <f>_xlfn.IFNA(VLOOKUP(A7211,过往入选债券!A:D,4,0),2)</f>
        <v>2</v>
      </c>
      <c r="Y7211">
        <f>_xlfn.IFNA(VLOOKUP(C7211,[2]Sheet1!$A:$A,1,0),3)</f>
        <v>3</v>
      </c>
    </row>
    <row r="7212" spans="1:25" hidden="1" x14ac:dyDescent="0.2">
      <c r="A7212" s="29" t="s">
        <v>7107</v>
      </c>
      <c r="B7212" s="29" t="s">
        <v>7108</v>
      </c>
      <c r="C7212" s="40" t="s">
        <v>5012</v>
      </c>
      <c r="D7212" s="26" t="str">
        <f>[1]!b_calc_yield(A7212,日期设置!$B$2,F7212,1,R7212,1,O7212,L7212,S7212,)</f>
        <v>Fetching...</v>
      </c>
      <c r="E7212" s="26">
        <f t="shared" si="224"/>
        <v>1.2618229260566771</v>
      </c>
      <c r="F7212" s="18">
        <f>[1]!b_dq_cleanprice($A7212,日期设置!B$2)</f>
        <v>100.474</v>
      </c>
      <c r="G7212" s="18" t="str">
        <f t="shared" si="225"/>
        <v>0.39 + 0</v>
      </c>
      <c r="H7212" s="27">
        <f>[1]!b_dq_pctchange($A7212,日期设置!$B$2,1)/100</f>
        <v>0</v>
      </c>
      <c r="I7212" s="26">
        <f>[1]!b_pq_pctchange(A7212,日期设置!$B$4,日期设置!$B$2,1)</f>
        <v>0</v>
      </c>
      <c r="J7212" s="26">
        <f>[1]!b_pq_pctchange(A7212,日期设置!$C$4,日期设置!$B$2,1)</f>
        <v>1.1247955708940372E-2</v>
      </c>
      <c r="K7212" s="52">
        <f>[1]!b_dq_amount($A7212,日期设置!B$2,2,10000)</f>
        <v>0</v>
      </c>
      <c r="L7212" s="26">
        <f>[1]!b_info_latestpar(A7212,日期设置!$B$2)</f>
        <v>100</v>
      </c>
      <c r="M7212" s="6">
        <f>[1]!b_info_outstandingbalance($A7212,日期设置!B$2)</f>
        <v>4</v>
      </c>
      <c r="N7212" s="7" t="str">
        <f>[1]!b_info_latestissurercreditrating2(A7212,日期设置!$B$2,"102","1")</f>
        <v>AA+</v>
      </c>
      <c r="O7212" s="8">
        <v>4.47</v>
      </c>
      <c r="P7212" s="9">
        <f>[1]!b_info_repurchasedate(A7212)</f>
        <v>0</v>
      </c>
      <c r="Q7212" s="8" t="s">
        <v>16864</v>
      </c>
      <c r="R7212" s="2" t="str">
        <f>IF((--IF(P7212=0,Q7212,P7212))&gt;(--日期设置!$B$2),IF(P7212=0,Q7212,P7212),Q7212)</f>
        <v>2021-08-14</v>
      </c>
      <c r="S7212" s="32" t="s">
        <v>18541</v>
      </c>
      <c r="T7212" s="8">
        <f>[1]!b_anal_ptmyear($A7212,日期设置!$B$2)</f>
        <v>0.39726027397260272</v>
      </c>
      <c r="U7212" s="8">
        <f>[1]!b_anal_termifexercise($A7212,日期设置!B$2)</f>
        <v>0</v>
      </c>
      <c r="V7212" s="10">
        <f>[1]!b_dq_dirtyprice(A7212,日期设置!$B$2)</f>
        <v>103.1682</v>
      </c>
      <c r="W7212" s="11">
        <f>IF(U7212=0,ROUNDUP((Q7212-日期设置!$B$2)/365,0),ROUNDUP((R7212-日期设置!$B$2)/365,0))</f>
        <v>1</v>
      </c>
      <c r="X7212" s="18">
        <f>_xlfn.IFNA(VLOOKUP(A7212,过往入选债券!A:D,4,0),2)</f>
        <v>2</v>
      </c>
      <c r="Y7212">
        <f>_xlfn.IFNA(VLOOKUP(C7212,[2]Sheet1!$A:$A,1,0),3)</f>
        <v>3</v>
      </c>
    </row>
    <row r="7213" spans="1:25" hidden="1" x14ac:dyDescent="0.2">
      <c r="A7213" s="29" t="s">
        <v>7192</v>
      </c>
      <c r="B7213" s="29" t="s">
        <v>7193</v>
      </c>
      <c r="C7213" s="40" t="s">
        <v>228</v>
      </c>
      <c r="D7213" s="26" t="str">
        <f>[1]!b_calc_yield(A7213,日期设置!$B$2,F7213,1,R7213,1,O7213,L7213,S7213,)</f>
        <v>Fetching...</v>
      </c>
      <c r="E7213" s="26">
        <f t="shared" si="224"/>
        <v>1.3919768003866517</v>
      </c>
      <c r="F7213" s="18">
        <f>[1]!b_dq_cleanprice($A7213,日期设置!B$2)</f>
        <v>100.70359999999999</v>
      </c>
      <c r="G7213" s="18" t="str">
        <f t="shared" si="225"/>
        <v>0.43 + 0</v>
      </c>
      <c r="H7213" s="27">
        <f>[1]!b_dq_pctchange($A7213,日期设置!$B$2,1)/100</f>
        <v>0</v>
      </c>
      <c r="I7213" s="26">
        <f>[1]!b_pq_pctchange(A7213,日期设置!$B$4,日期设置!$B$2,1)</f>
        <v>0</v>
      </c>
      <c r="J7213" s="26">
        <f>[1]!b_pq_pctchange(A7213,日期设置!$C$4,日期设置!$B$2,1)</f>
        <v>-5.8751840957182749E-2</v>
      </c>
      <c r="K7213" s="52">
        <f>[1]!b_dq_amount($A7213,日期设置!B$2,2,10000)</f>
        <v>0</v>
      </c>
      <c r="L7213" s="26">
        <f>[1]!b_info_latestpar(A7213,日期设置!$B$2)</f>
        <v>100</v>
      </c>
      <c r="M7213" s="6">
        <f>[1]!b_info_outstandingbalance($A7213,日期设置!B$2)</f>
        <v>20</v>
      </c>
      <c r="N7213" s="7" t="str">
        <f>[1]!b_info_latestissurercreditrating2(A7213,日期设置!$B$2,"102","1")</f>
        <v>AAA</v>
      </c>
      <c r="O7213" s="8">
        <v>4.8899999999999997</v>
      </c>
      <c r="P7213" s="9">
        <f>[1]!b_info_repurchasedate(A7213)</f>
        <v>0</v>
      </c>
      <c r="Q7213" s="8" t="s">
        <v>16788</v>
      </c>
      <c r="R7213" s="2" t="str">
        <f>IF((--IF(P7213=0,Q7213,P7213))&gt;(--日期设置!$B$2),IF(P7213=0,Q7213,P7213),Q7213)</f>
        <v>2021-08-29</v>
      </c>
      <c r="S7213" s="32" t="s">
        <v>18319</v>
      </c>
      <c r="T7213" s="8">
        <f>[1]!b_anal_ptmyear($A7213,日期设置!$B$2)</f>
        <v>0.43835616438356162</v>
      </c>
      <c r="U7213" s="8">
        <f>[1]!b_anal_termifexercise($A7213,日期设置!B$2)</f>
        <v>0</v>
      </c>
      <c r="V7213" s="10">
        <f>[1]!b_dq_dirtyprice(A7213,日期设置!$B$2)</f>
        <v>103.45</v>
      </c>
      <c r="W7213" s="11">
        <f>IF(U7213=0,ROUNDUP((Q7213-日期设置!$B$2)/365,0),ROUNDUP((R7213-日期设置!$B$2)/365,0))</f>
        <v>1</v>
      </c>
      <c r="X7213" s="18">
        <f>_xlfn.IFNA(VLOOKUP(A7213,过往入选债券!A:D,4,0),2)</f>
        <v>2</v>
      </c>
      <c r="Y7213">
        <f>_xlfn.IFNA(VLOOKUP(C7213,[2]Sheet1!$A:$A,1,0),3)</f>
        <v>3</v>
      </c>
    </row>
    <row r="7214" spans="1:25" hidden="1" x14ac:dyDescent="0.2">
      <c r="A7214" s="29" t="s">
        <v>8375</v>
      </c>
      <c r="B7214" s="29" t="s">
        <v>8376</v>
      </c>
      <c r="C7214" s="40" t="s">
        <v>4858</v>
      </c>
      <c r="D7214" s="26" t="str">
        <f>[1]!b_calc_yield(A7214,日期设置!$B$2,F7214,1,R7214,1,O7214,L7214,S7214,)</f>
        <v>Fetching...</v>
      </c>
      <c r="E7214" s="26">
        <f t="shared" si="224"/>
        <v>3.2673180903891152</v>
      </c>
      <c r="F7214" s="18">
        <f>[1]!b_dq_cleanprice($A7214,日期设置!B$2)</f>
        <v>100.6755</v>
      </c>
      <c r="G7214" s="18" t="str">
        <f t="shared" si="225"/>
        <v>1.06 + 0</v>
      </c>
      <c r="H7214" s="27">
        <f>[1]!b_dq_pctchange($A7214,日期设置!$B$2,1)/100</f>
        <v>0</v>
      </c>
      <c r="I7214" s="26">
        <f>[1]!b_pq_pctchange(A7214,日期设置!$B$4,日期设置!$B$2,1)</f>
        <v>0</v>
      </c>
      <c r="J7214" s="26">
        <f>[1]!b_pq_pctchange(A7214,日期设置!$C$4,日期设置!$B$2,1)</f>
        <v>0</v>
      </c>
      <c r="K7214" s="52">
        <f>[1]!b_dq_amount($A7214,日期设置!B$2,2,10000)</f>
        <v>0</v>
      </c>
      <c r="L7214" s="26">
        <f>[1]!b_info_latestpar(A7214,日期设置!$B$2)</f>
        <v>100</v>
      </c>
      <c r="M7214" s="6">
        <f>[1]!b_info_outstandingbalance($A7214,日期设置!B$2)</f>
        <v>10</v>
      </c>
      <c r="N7214" s="7" t="str">
        <f>[1]!b_info_latestissurercreditrating2(A7214,日期设置!$B$2,"102","1")</f>
        <v>AAA</v>
      </c>
      <c r="O7214" s="8">
        <v>3.83</v>
      </c>
      <c r="P7214" s="9">
        <f>[1]!b_info_repurchasedate(A7214)</f>
        <v>0</v>
      </c>
      <c r="Q7214" s="8" t="s">
        <v>16687</v>
      </c>
      <c r="R7214" s="2" t="str">
        <f>IF((--IF(P7214=0,Q7214,P7214))&gt;(--日期设置!$B$2),IF(P7214=0,Q7214,P7214),Q7214)</f>
        <v>2022-04-15</v>
      </c>
      <c r="S7214" s="32" t="s">
        <v>18457</v>
      </c>
      <c r="T7214" s="8">
        <f>[1]!b_anal_ptmyear($A7214,日期设置!$B$2)</f>
        <v>1.0657534246575342</v>
      </c>
      <c r="U7214" s="8">
        <f>[1]!b_anal_termifexercise($A7214,日期设置!B$2)</f>
        <v>0</v>
      </c>
      <c r="V7214" s="10">
        <f>[1]!b_dq_dirtyprice(A7214,日期设置!$B$2)</f>
        <v>104.25369999999999</v>
      </c>
      <c r="W7214" s="11">
        <f>IF(U7214=0,ROUNDUP((Q7214-日期设置!$B$2)/365,0),ROUNDUP((R7214-日期设置!$B$2)/365,0))</f>
        <v>2</v>
      </c>
      <c r="X7214" s="18">
        <f>_xlfn.IFNA(VLOOKUP(A7214,过往入选债券!A:D,4,0),2)</f>
        <v>2</v>
      </c>
      <c r="Y7214">
        <f>_xlfn.IFNA(VLOOKUP(C7214,[2]Sheet1!$A:$A,1,0),3)</f>
        <v>3</v>
      </c>
    </row>
    <row r="7215" spans="1:25" hidden="1" x14ac:dyDescent="0.2">
      <c r="A7215" s="29" t="s">
        <v>13692</v>
      </c>
      <c r="B7215" s="29" t="s">
        <v>13693</v>
      </c>
      <c r="C7215" s="40" t="s">
        <v>13694</v>
      </c>
      <c r="D7215" s="26" t="str">
        <f>[1]!b_calc_yield(A7215,日期设置!$B$2,F7215,1,R7215,1,O7215,L7215,S7215,)</f>
        <v>Fetching...</v>
      </c>
      <c r="E7215" s="26">
        <f t="shared" si="224"/>
        <v>15.023778072847648</v>
      </c>
      <c r="F7215" s="18">
        <f>[1]!b_dq_cleanprice($A7215,日期设置!B$2)</f>
        <v>83.496899999999997</v>
      </c>
      <c r="G7215" s="18" t="str">
        <f t="shared" si="225"/>
        <v>3.07 + 0</v>
      </c>
      <c r="H7215" s="27">
        <f>[1]!b_dq_pctchange($A7215,日期设置!$B$2,1)/100</f>
        <v>0</v>
      </c>
      <c r="I7215" s="26">
        <f>[1]!b_pq_pctchange(A7215,日期设置!$B$4,日期设置!$B$2,1)</f>
        <v>0</v>
      </c>
      <c r="J7215" s="26">
        <f>[1]!b_pq_pctchange(A7215,日期设置!$C$4,日期设置!$B$2,1)</f>
        <v>0</v>
      </c>
      <c r="K7215" s="52">
        <f>[1]!b_dq_amount($A7215,日期设置!B$2,2,10000)</f>
        <v>0</v>
      </c>
      <c r="L7215" s="26">
        <f>[1]!b_info_latestpar(A7215,日期设置!$B$2)</f>
        <v>80</v>
      </c>
      <c r="M7215" s="6">
        <f>[1]!b_info_outstandingbalance($A7215,日期设置!B$2)</f>
        <v>8</v>
      </c>
      <c r="N7215" s="7" t="str">
        <f>[1]!b_info_latestissurercreditrating2(A7215,日期设置!$B$2,"102","1")</f>
        <v>AA</v>
      </c>
      <c r="O7215" s="8">
        <v>5.0999999999999996</v>
      </c>
      <c r="P7215" s="9">
        <f>[1]!b_info_repurchasedate(A7215)</f>
        <v>0</v>
      </c>
      <c r="Q7215" s="8" t="s">
        <v>17449</v>
      </c>
      <c r="R7215" s="2" t="str">
        <f>IF((--IF(P7215=0,Q7215,P7215))&gt;(--日期设置!$B$2),IF(P7215=0,Q7215,P7215),Q7215)</f>
        <v>2024-04-17</v>
      </c>
      <c r="S7215" s="32" t="s">
        <v>18600</v>
      </c>
      <c r="T7215" s="8">
        <f>[1]!b_anal_ptmyear($A7215,日期设置!$B$2)</f>
        <v>3.0712328767123287</v>
      </c>
      <c r="U7215" s="8">
        <f>[1]!b_anal_termifexercise($A7215,日期设置!B$2)</f>
        <v>0</v>
      </c>
      <c r="V7215" s="10">
        <f>[1]!b_dq_dirtyprice(A7215,日期设置!$B$2)</f>
        <v>87.286299999999997</v>
      </c>
      <c r="W7215" s="11">
        <f>IF(U7215=0,ROUNDUP((Q7215-日期设置!$B$2)/365,0),ROUNDUP((R7215-日期设置!$B$2)/365,0))</f>
        <v>4</v>
      </c>
      <c r="X7215" s="18">
        <f>_xlfn.IFNA(VLOOKUP(A7215,过往入选债券!A:D,4,0),2)</f>
        <v>2</v>
      </c>
      <c r="Y7215">
        <f>_xlfn.IFNA(VLOOKUP(C7215,[2]Sheet1!$A:$A,1,0),3)</f>
        <v>3</v>
      </c>
    </row>
    <row r="7216" spans="1:25" x14ac:dyDescent="0.2">
      <c r="A7216" s="29" t="s">
        <v>5190</v>
      </c>
      <c r="B7216" s="29" t="s">
        <v>5191</v>
      </c>
      <c r="C7216" s="40" t="s">
        <v>5192</v>
      </c>
      <c r="D7216" s="26" t="str">
        <f>[1]!b_calc_yield(A7216,日期设置!$B$2,F7216,1,R7216,1,O7216,L7216,S7216,)</f>
        <v>Fetching...</v>
      </c>
      <c r="E7216" s="26">
        <f t="shared" si="224"/>
        <v>0.96402218518194527</v>
      </c>
      <c r="F7216" s="18">
        <f>[1]!b_dq_cleanprice($A7216,日期设置!B$2)</f>
        <v>100.0997</v>
      </c>
      <c r="G7216" s="18" t="str">
        <f t="shared" si="225"/>
        <v>0.30 + 0</v>
      </c>
      <c r="H7216" s="27">
        <f>[1]!b_dq_pctchange($A7216,日期设置!$B$2,1)/100</f>
        <v>8.3786677918207546E-4</v>
      </c>
      <c r="I7216" s="26">
        <f>[1]!b_pq_pctchange(A7216,日期设置!$B$4,日期设置!$B$2,1)</f>
        <v>8.3786677918207542E-2</v>
      </c>
      <c r="J7216" s="26">
        <f>[1]!b_pq_pctchange(A7216,日期设置!$C$4,日期设置!$B$2,1)</f>
        <v>-1.1587103553746068E-2</v>
      </c>
      <c r="K7216" s="52">
        <f>[1]!b_dq_amount($A7216,日期设置!B$2,2,10000)</f>
        <v>12310.954520399999</v>
      </c>
      <c r="L7216" s="26">
        <f>[1]!b_info_latestpar(A7216,日期设置!$B$2)</f>
        <v>100</v>
      </c>
      <c r="M7216" s="6">
        <f>[1]!b_info_outstandingbalance($A7216,日期设置!B$2)</f>
        <v>10</v>
      </c>
      <c r="N7216" s="7" t="str">
        <f>[1]!b_info_latestissurercreditrating2(A7216,日期设置!$B$2,"102","1")</f>
        <v>AA+</v>
      </c>
      <c r="O7216" s="8">
        <v>3.58</v>
      </c>
      <c r="P7216" s="9">
        <f>[1]!b_info_repurchasedate(A7216)</f>
        <v>0</v>
      </c>
      <c r="Q7216" s="8" t="s">
        <v>17499</v>
      </c>
      <c r="R7216" s="2" t="str">
        <f>IF((--IF(P7216=0,Q7216,P7216))&gt;(--日期设置!$B$2),IF(P7216=0,Q7216,P7216),Q7216)</f>
        <v>2021-07-11</v>
      </c>
      <c r="S7216" s="32" t="s">
        <v>18968</v>
      </c>
      <c r="T7216" s="8">
        <f>[1]!b_anal_ptmyear($A7216,日期设置!$B$2)</f>
        <v>0.30410958904109592</v>
      </c>
      <c r="U7216" s="8">
        <f>[1]!b_anal_termifexercise($A7216,日期设置!B$2)</f>
        <v>0</v>
      </c>
      <c r="V7216" s="10">
        <f>[1]!b_dq_dirtyprice(A7216,日期设置!$B$2)</f>
        <v>102.59099999999999</v>
      </c>
      <c r="W7216" s="11">
        <f>IF(U7216=0,ROUNDUP((Q7216-日期设置!$B$2)/365,0),ROUNDUP((R7216-日期设置!$B$2)/365,0))</f>
        <v>1</v>
      </c>
      <c r="X7216" s="18">
        <f>_xlfn.IFNA(VLOOKUP(A7216,过往入选债券!A:D,4,0),2)</f>
        <v>2</v>
      </c>
      <c r="Y7216">
        <f>_xlfn.IFNA(VLOOKUP(C7216,[2]Sheet1!$A:$A,1,0),3)</f>
        <v>3</v>
      </c>
    </row>
    <row r="7217" spans="1:25" hidden="1" x14ac:dyDescent="0.2">
      <c r="A7217" s="29" t="s">
        <v>6845</v>
      </c>
      <c r="B7217" s="29" t="s">
        <v>6846</v>
      </c>
      <c r="C7217" s="40" t="s">
        <v>204</v>
      </c>
      <c r="D7217" s="26" t="str">
        <f>[1]!b_calc_yield(A7217,日期设置!$B$2,F7217,1,R7217,1,O7217,L7217,S7217,)</f>
        <v>Fetching...</v>
      </c>
      <c r="E7217" s="26">
        <f t="shared" si="224"/>
        <v>0.36454643110186424</v>
      </c>
      <c r="F7217" s="18">
        <f>[1]!b_dq_cleanprice($A7217,日期设置!B$2)</f>
        <v>100.23739999999999</v>
      </c>
      <c r="G7217" s="18" t="str">
        <f t="shared" si="225"/>
        <v>0.11 + 0</v>
      </c>
      <c r="H7217" s="27">
        <f>[1]!b_dq_pctchange($A7217,日期设置!$B$2,1)/100</f>
        <v>0</v>
      </c>
      <c r="I7217" s="26">
        <f>[1]!b_pq_pctchange(A7217,日期设置!$B$4,日期设置!$B$2,1)</f>
        <v>0</v>
      </c>
      <c r="J7217" s="26">
        <f>[1]!b_pq_pctchange(A7217,日期设置!$C$4,日期设置!$B$2,1)</f>
        <v>0</v>
      </c>
      <c r="K7217" s="52">
        <f>[1]!b_dq_amount($A7217,日期设置!B$2,2,10000)</f>
        <v>0</v>
      </c>
      <c r="L7217" s="26">
        <f>[1]!b_info_latestpar(A7217,日期设置!$B$2)</f>
        <v>100</v>
      </c>
      <c r="M7217" s="6">
        <f>[1]!b_info_outstandingbalance($A7217,日期设置!B$2)</f>
        <v>10</v>
      </c>
      <c r="N7217" s="7" t="str">
        <f>[1]!b_info_latestissurercreditrating2(A7217,日期设置!$B$2,"102","1")</f>
        <v>AA+</v>
      </c>
      <c r="O7217" s="8">
        <v>5.39</v>
      </c>
      <c r="P7217" s="9">
        <f>[1]!b_info_repurchasedate(A7217)</f>
        <v>0</v>
      </c>
      <c r="Q7217" s="8" t="s">
        <v>17230</v>
      </c>
      <c r="R7217" s="2" t="str">
        <f>IF((--IF(P7217=0,Q7217,P7217))&gt;(--日期设置!$B$2),IF(P7217=0,Q7217,P7217),Q7217)</f>
        <v>2021-05-03</v>
      </c>
      <c r="S7217" s="32" t="s">
        <v>18117</v>
      </c>
      <c r="T7217" s="8">
        <f>[1]!b_anal_ptmyear($A7217,日期设置!$B$2)</f>
        <v>0.11506849315068493</v>
      </c>
      <c r="U7217" s="8">
        <f>[1]!b_anal_termifexercise($A7217,日期设置!B$2)</f>
        <v>0</v>
      </c>
      <c r="V7217" s="10">
        <f>[1]!b_dq_dirtyprice(A7217,日期设置!$B$2)</f>
        <v>105.0072</v>
      </c>
      <c r="W7217" s="11">
        <f>IF(U7217=0,ROUNDUP((Q7217-日期设置!$B$2)/365,0),ROUNDUP((R7217-日期设置!$B$2)/365,0))</f>
        <v>1</v>
      </c>
      <c r="X7217" s="18">
        <f>_xlfn.IFNA(VLOOKUP(A7217,过往入选债券!A:D,4,0),2)</f>
        <v>2</v>
      </c>
      <c r="Y7217" s="45">
        <f>_xlfn.IFNA(VLOOKUP(C7217,[2]Sheet1!$A:$A,1,0),3)</f>
        <v>3</v>
      </c>
    </row>
    <row r="7218" spans="1:25" hidden="1" x14ac:dyDescent="0.2">
      <c r="A7218" s="35" t="s">
        <v>21644</v>
      </c>
      <c r="B7218" s="35" t="s">
        <v>21645</v>
      </c>
      <c r="C7218" s="54" t="s">
        <v>5219</v>
      </c>
      <c r="D7218" s="26" t="str">
        <f>[1]!b_calc_yield(A7218,日期设置!$B$2,F7218,1,R7218,1,O7218,L7218,S7218,)</f>
        <v>Fetching...</v>
      </c>
      <c r="E7218" s="26">
        <f t="shared" si="224"/>
        <v>14.546801044516533</v>
      </c>
      <c r="F7218" s="18">
        <f>[1]!b_dq_cleanprice($A7218,日期设置!B$2)</f>
        <v>100</v>
      </c>
      <c r="G7218" s="18" t="str">
        <f t="shared" si="225"/>
        <v>4.64 + 0</v>
      </c>
      <c r="H7218" s="27">
        <f>[1]!b_dq_pctchange($A7218,日期设置!$B$2,1)/100</f>
        <v>0</v>
      </c>
      <c r="I7218" s="26">
        <f>[1]!b_pq_pctchange(A7218,日期设置!$B$4,日期设置!$B$2,1)</f>
        <v>0</v>
      </c>
      <c r="J7218" s="26">
        <f>[1]!b_pq_pctchange(A7218,日期设置!$C$4,日期设置!$B$2,1)</f>
        <v>0</v>
      </c>
      <c r="K7218" s="52">
        <f>[1]!b_dq_amount($A7218,日期设置!B$2,2,10000)</f>
        <v>0</v>
      </c>
      <c r="L7218" s="26">
        <f>[1]!b_info_latestpar(A7218,日期设置!$B$2)</f>
        <v>100</v>
      </c>
      <c r="M7218" s="6">
        <f>[1]!b_info_outstandingbalance($A7218,日期设置!B$2)</f>
        <v>24</v>
      </c>
      <c r="N7218" s="7" t="str">
        <f>[1]!b_info_latestissurercreditrating2(A7218,日期设置!$B$2,"102","1")</f>
        <v>AAA</v>
      </c>
      <c r="O7218" s="43">
        <v>3.17</v>
      </c>
      <c r="P7218" s="9">
        <f>[1]!b_info_repurchasedate(A7218)</f>
        <v>0</v>
      </c>
      <c r="Q7218" s="31" t="s">
        <v>21758</v>
      </c>
      <c r="R7218" s="2" t="str">
        <f>IF((--IF(P7218=0,Q7218,P7218))&gt;(--日期设置!$B$2),IF(P7218=0,Q7218,P7218),Q7218)</f>
        <v>2025-11-11</v>
      </c>
      <c r="S7218" s="36" t="s">
        <v>16853</v>
      </c>
      <c r="T7218" s="8">
        <f>[1]!b_anal_ptmyear($A7218,日期设置!$B$2)</f>
        <v>4.6410958904109592</v>
      </c>
      <c r="U7218" s="8">
        <f>[1]!b_anal_termifexercise($A7218,日期设置!B$2)</f>
        <v>0</v>
      </c>
      <c r="V7218" s="10">
        <f>[1]!b_dq_dirtyprice(A7218,日期设置!$B$2)</f>
        <v>101.1377</v>
      </c>
      <c r="W7218" s="11">
        <f>IF(U7218=0,ROUNDUP((Q7218-日期设置!$B$2)/365,0),ROUNDUP((R7218-日期设置!$B$2)/365,0))</f>
        <v>5</v>
      </c>
      <c r="X7218" s="18">
        <f>_xlfn.IFNA(VLOOKUP(A7218,过往入选债券!A:D,4,0),2)</f>
        <v>2</v>
      </c>
      <c r="Y7218">
        <f>_xlfn.IFNA(VLOOKUP(C7218,[2]Sheet1!$A:$A,1,0),3)</f>
        <v>3</v>
      </c>
    </row>
    <row r="7219" spans="1:25" x14ac:dyDescent="0.2">
      <c r="A7219" s="35" t="s">
        <v>19345</v>
      </c>
      <c r="B7219" s="35" t="s">
        <v>19346</v>
      </c>
      <c r="C7219" s="41" t="s">
        <v>62</v>
      </c>
      <c r="D7219" s="26" t="str">
        <f>[1]!b_calc_yield(A7219,日期设置!$B$2,F7219,1,R7219,1,O7219,L7219,S7219,)</f>
        <v>Fetching...</v>
      </c>
      <c r="E7219" s="26">
        <f t="shared" si="224"/>
        <v>1.3448894495183383</v>
      </c>
      <c r="F7219" s="18">
        <f>[1]!b_dq_cleanprice($A7219,日期设置!B$2)</f>
        <v>100.03879999999999</v>
      </c>
      <c r="G7219" s="18" t="str">
        <f t="shared" si="225"/>
        <v>0.42 + 0</v>
      </c>
      <c r="H7219" s="27">
        <f>[1]!b_dq_pctchange($A7219,日期设置!$B$2,1)/100</f>
        <v>4.6703689591479026E-4</v>
      </c>
      <c r="I7219" s="26">
        <f>[1]!b_pq_pctchange(A7219,日期设置!$B$4,日期设置!$B$2,1)</f>
        <v>4.6703689591479025E-2</v>
      </c>
      <c r="J7219" s="26">
        <f>[1]!b_pq_pctchange(A7219,日期设置!$C$4,日期设置!$B$2,1)</f>
        <v>0.17523867507544993</v>
      </c>
      <c r="K7219" s="52">
        <f>[1]!b_dq_amount($A7219,日期设置!B$2,2,10000)</f>
        <v>10195.193698999999</v>
      </c>
      <c r="L7219" s="26">
        <f>[1]!b_info_latestpar(A7219,日期设置!$B$2)</f>
        <v>100</v>
      </c>
      <c r="M7219" s="6">
        <f>[1]!b_info_outstandingbalance($A7219,日期设置!B$2)</f>
        <v>16</v>
      </c>
      <c r="N7219" s="7" t="str">
        <f>[1]!b_info_latestissurercreditrating2(A7219,日期设置!$B$2,"102","1")</f>
        <v>AA+</v>
      </c>
      <c r="O7219" s="8">
        <v>3.32</v>
      </c>
      <c r="P7219" s="9">
        <f>[1]!b_info_repurchasedate(A7219)</f>
        <v>0</v>
      </c>
      <c r="Q7219" s="8" t="s">
        <v>16977</v>
      </c>
      <c r="R7219" s="2" t="str">
        <f>IF((--IF(P7219=0,Q7219,P7219))&gt;(--日期设置!$B$2),IF(P7219=0,Q7219,P7219),Q7219)</f>
        <v>2021-08-24</v>
      </c>
      <c r="S7219" s="36" t="s">
        <v>19105</v>
      </c>
      <c r="T7219" s="8">
        <f>[1]!b_anal_ptmyear($A7219,日期设置!$B$2)</f>
        <v>0.42465753424657532</v>
      </c>
      <c r="U7219" s="8">
        <f>[1]!b_anal_termifexercise($A7219,日期设置!B$2)</f>
        <v>0</v>
      </c>
      <c r="V7219" s="10">
        <f>[1]!b_dq_dirtyprice(A7219,日期设置!$B$2)</f>
        <v>101.94889999999999</v>
      </c>
      <c r="W7219" s="11">
        <f>IF(U7219=0,ROUNDUP((Q7219-日期设置!$B$2)/365,0),ROUNDUP((R7219-日期设置!$B$2)/365,0))</f>
        <v>1</v>
      </c>
      <c r="X7219" s="18">
        <f>_xlfn.IFNA(VLOOKUP(A7219,过往入选债券!A:D,4,0),2)</f>
        <v>2</v>
      </c>
      <c r="Y7219">
        <f>_xlfn.IFNA(VLOOKUP(C7219,[2]Sheet1!$A:$A,1,0),3)</f>
        <v>3</v>
      </c>
    </row>
    <row r="7220" spans="1:25" hidden="1" x14ac:dyDescent="0.2">
      <c r="A7220" s="29" t="s">
        <v>6887</v>
      </c>
      <c r="B7220" s="29" t="s">
        <v>6888</v>
      </c>
      <c r="C7220" s="40" t="s">
        <v>3327</v>
      </c>
      <c r="D7220" s="26" t="str">
        <f>[1]!b_calc_yield(A7220,日期设置!$B$2,F7220,1,R7220,1,O7220,L7220,S7220,)</f>
        <v>Fetching...</v>
      </c>
      <c r="E7220" s="26">
        <f t="shared" si="224"/>
        <v>1.1883230329944316</v>
      </c>
      <c r="F7220" s="18">
        <f>[1]!b_dq_cleanprice($A7220,日期设置!B$2)</f>
        <v>100.70910000000001</v>
      </c>
      <c r="G7220" s="18" t="str">
        <f t="shared" si="225"/>
        <v>0.37 + 0</v>
      </c>
      <c r="H7220" s="27">
        <f>[1]!b_dq_pctchange($A7220,日期设置!$B$2,1)/100</f>
        <v>0</v>
      </c>
      <c r="I7220" s="26">
        <f>[1]!b_pq_pctchange(A7220,日期设置!$B$4,日期设置!$B$2,1)</f>
        <v>-6.9502294072057913E-3</v>
      </c>
      <c r="J7220" s="26">
        <f>[1]!b_pq_pctchange(A7220,日期设置!$C$4,日期设置!$B$2,1)</f>
        <v>-0.10256664600123348</v>
      </c>
      <c r="K7220" s="52">
        <f>[1]!b_dq_amount($A7220,日期设置!B$2,2,10000)</f>
        <v>0</v>
      </c>
      <c r="L7220" s="26">
        <f>[1]!b_info_latestpar(A7220,日期设置!$B$2)</f>
        <v>100</v>
      </c>
      <c r="M7220" s="6">
        <f>[1]!b_info_outstandingbalance($A7220,日期设置!B$2)</f>
        <v>8</v>
      </c>
      <c r="N7220" s="7" t="str">
        <f>[1]!b_info_latestissurercreditrating2(A7220,日期设置!$B$2,"102","1")</f>
        <v>AAA</v>
      </c>
      <c r="O7220" s="8">
        <v>5.18</v>
      </c>
      <c r="P7220" s="9">
        <f>[1]!b_info_repurchasedate(A7220)</f>
        <v>0</v>
      </c>
      <c r="Q7220" s="8" t="s">
        <v>16999</v>
      </c>
      <c r="R7220" s="2" t="str">
        <f>IF((--IF(P7220=0,Q7220,P7220))&gt;(--日期设置!$B$2),IF(P7220=0,Q7220,P7220),Q7220)</f>
        <v>2021-08-06</v>
      </c>
      <c r="S7220" s="32" t="s">
        <v>18168</v>
      </c>
      <c r="T7220" s="8">
        <f>[1]!b_anal_ptmyear($A7220,日期设置!$B$2)</f>
        <v>0.37534246575342467</v>
      </c>
      <c r="U7220" s="8">
        <f>[1]!b_anal_termifexercise($A7220,日期设置!B$2)</f>
        <v>0</v>
      </c>
      <c r="V7220" s="10">
        <f>[1]!b_dq_dirtyprice(A7220,日期设置!$B$2)</f>
        <v>103.9448</v>
      </c>
      <c r="W7220" s="11">
        <f>IF(U7220=0,ROUNDUP((Q7220-日期设置!$B$2)/365,0),ROUNDUP((R7220-日期设置!$B$2)/365,0))</f>
        <v>1</v>
      </c>
      <c r="X7220" s="18">
        <f>_xlfn.IFNA(VLOOKUP(A7220,过往入选债券!A:D,4,0),2)</f>
        <v>2</v>
      </c>
      <c r="Y7220">
        <f>_xlfn.IFNA(VLOOKUP(C7220,[2]Sheet1!$A:$A,1,0),3)</f>
        <v>3</v>
      </c>
    </row>
    <row r="7221" spans="1:25" hidden="1" x14ac:dyDescent="0.2">
      <c r="A7221" s="29" t="s">
        <v>7356</v>
      </c>
      <c r="B7221" s="29" t="s">
        <v>7357</v>
      </c>
      <c r="C7221" s="40" t="s">
        <v>7358</v>
      </c>
      <c r="D7221" s="26" t="str">
        <f>[1]!b_calc_yield(A7221,日期设置!$B$2,F7221,1,R7221,1,O7221,L7221,S7221,)</f>
        <v>Fetching...</v>
      </c>
      <c r="E7221" s="26">
        <f t="shared" si="224"/>
        <v>1.5869316084921259</v>
      </c>
      <c r="F7221" s="18">
        <f>[1]!b_dq_cleanprice($A7221,日期设置!B$2)</f>
        <v>100.67230000000001</v>
      </c>
      <c r="G7221" s="18" t="str">
        <f t="shared" si="225"/>
        <v>0.50 + 0</v>
      </c>
      <c r="H7221" s="27">
        <f>[1]!b_dq_pctchange($A7221,日期设置!$B$2,1)/100</f>
        <v>0</v>
      </c>
      <c r="I7221" s="26">
        <f>[1]!b_pq_pctchange(A7221,日期设置!$B$4,日期设置!$B$2,1)</f>
        <v>0</v>
      </c>
      <c r="J7221" s="26">
        <f>[1]!b_pq_pctchange(A7221,日期设置!$C$4,日期设置!$B$2,1)</f>
        <v>-8.9120810304664913E-2</v>
      </c>
      <c r="K7221" s="52">
        <f>[1]!b_dq_amount($A7221,日期设置!B$2,2,10000)</f>
        <v>0</v>
      </c>
      <c r="L7221" s="26">
        <f>[1]!b_info_latestpar(A7221,日期设置!$B$2)</f>
        <v>100</v>
      </c>
      <c r="M7221" s="6">
        <f>[1]!b_info_outstandingbalance($A7221,日期设置!B$2)</f>
        <v>2</v>
      </c>
      <c r="N7221" s="7" t="str">
        <f>[1]!b_info_latestissurercreditrating2(A7221,日期设置!$B$2,"102","1")</f>
        <v>AA+</v>
      </c>
      <c r="O7221" s="8">
        <v>4.5999999999999996</v>
      </c>
      <c r="P7221" s="9">
        <f>[1]!b_info_repurchasedate(A7221)</f>
        <v>0</v>
      </c>
      <c r="Q7221" s="8" t="s">
        <v>16146</v>
      </c>
      <c r="R7221" s="2" t="str">
        <f>IF((--IF(P7221=0,Q7221,P7221))&gt;(--日期设置!$B$2),IF(P7221=0,Q7221,P7221),Q7221)</f>
        <v>2021-09-21</v>
      </c>
      <c r="S7221" s="32" t="s">
        <v>17934</v>
      </c>
      <c r="T7221" s="8">
        <f>[1]!b_anal_ptmyear($A7221,日期设置!$B$2)</f>
        <v>0.50136986301369868</v>
      </c>
      <c r="U7221" s="8">
        <f>[1]!b_anal_termifexercise($A7221,日期设置!B$2)</f>
        <v>0</v>
      </c>
      <c r="V7221" s="10">
        <f>[1]!b_dq_dirtyprice(A7221,日期设置!$B$2)</f>
        <v>102.96599999999999</v>
      </c>
      <c r="W7221" s="11">
        <f>IF(U7221=0,ROUNDUP((Q7221-日期设置!$B$2)/365,0),ROUNDUP((R7221-日期设置!$B$2)/365,0))</f>
        <v>1</v>
      </c>
      <c r="X7221" s="18">
        <f>_xlfn.IFNA(VLOOKUP(A7221,过往入选债券!A:D,4,0),2)</f>
        <v>2</v>
      </c>
      <c r="Y7221">
        <f>_xlfn.IFNA(VLOOKUP(C7221,[2]Sheet1!$A:$A,1,0),3)</f>
        <v>3</v>
      </c>
    </row>
    <row r="7222" spans="1:25" hidden="1" x14ac:dyDescent="0.2">
      <c r="A7222" s="29" t="s">
        <v>7222</v>
      </c>
      <c r="B7222" s="29" t="s">
        <v>7223</v>
      </c>
      <c r="C7222" s="40" t="s">
        <v>6323</v>
      </c>
      <c r="D7222" s="26" t="str">
        <f>[1]!b_calc_yield(A7222,日期设置!$B$2,F7222,1,R7222,1,O7222,L7222,S7222,)</f>
        <v>Fetching...</v>
      </c>
      <c r="E7222" s="26">
        <f t="shared" si="224"/>
        <v>1.4303161370361472</v>
      </c>
      <c r="F7222" s="18">
        <f>[1]!b_dq_cleanprice($A7222,日期设置!B$2)</f>
        <v>100.80589999999999</v>
      </c>
      <c r="G7222" s="18" t="str">
        <f t="shared" si="225"/>
        <v>0.45 + 0</v>
      </c>
      <c r="H7222" s="27">
        <f>[1]!b_dq_pctchange($A7222,日期设置!$B$2,1)/100</f>
        <v>0</v>
      </c>
      <c r="I7222" s="26">
        <f>[1]!b_pq_pctchange(A7222,日期设置!$B$4,日期设置!$B$2,1)</f>
        <v>0</v>
      </c>
      <c r="J7222" s="26">
        <f>[1]!b_pq_pctchange(A7222,日期设置!$C$4,日期设置!$B$2,1)</f>
        <v>0</v>
      </c>
      <c r="K7222" s="52">
        <f>[1]!b_dq_amount($A7222,日期设置!B$2,2,10000)</f>
        <v>0</v>
      </c>
      <c r="L7222" s="26">
        <f>[1]!b_info_latestpar(A7222,日期设置!$B$2)</f>
        <v>100</v>
      </c>
      <c r="M7222" s="6">
        <f>[1]!b_info_outstandingbalance($A7222,日期设置!B$2)</f>
        <v>4</v>
      </c>
      <c r="N7222" s="7" t="str">
        <f>[1]!b_info_latestissurercreditrating2(A7222,日期设置!$B$2,"102","1")</f>
        <v>AA</v>
      </c>
      <c r="O7222" s="8">
        <v>5.0599999999999996</v>
      </c>
      <c r="P7222" s="9">
        <f>[1]!b_info_repurchasedate(A7222)</f>
        <v>0</v>
      </c>
      <c r="Q7222" s="8" t="s">
        <v>16154</v>
      </c>
      <c r="R7222" s="2" t="str">
        <f>IF((--IF(P7222=0,Q7222,P7222))&gt;(--日期设置!$B$2),IF(P7222=0,Q7222,P7222),Q7222)</f>
        <v>2021-09-03</v>
      </c>
      <c r="S7222" s="32" t="s">
        <v>17943</v>
      </c>
      <c r="T7222" s="8">
        <f>[1]!b_anal_ptmyear($A7222,日期设置!$B$2)</f>
        <v>0.45205479452054792</v>
      </c>
      <c r="U7222" s="8">
        <f>[1]!b_anal_termifexercise($A7222,日期设置!B$2)</f>
        <v>0</v>
      </c>
      <c r="V7222" s="10">
        <f>[1]!b_dq_dirtyprice(A7222,日期设置!$B$2)</f>
        <v>103.57850000000001</v>
      </c>
      <c r="W7222" s="11">
        <f>IF(U7222=0,ROUNDUP((Q7222-日期设置!$B$2)/365,0),ROUNDUP((R7222-日期设置!$B$2)/365,0))</f>
        <v>1</v>
      </c>
      <c r="X7222" s="18">
        <f>_xlfn.IFNA(VLOOKUP(A7222,过往入选债券!A:D,4,0),2)</f>
        <v>2</v>
      </c>
      <c r="Y7222">
        <f>_xlfn.IFNA(VLOOKUP(C7222,[2]Sheet1!$A:$A,1,0),3)</f>
        <v>3</v>
      </c>
    </row>
    <row r="7223" spans="1:25" hidden="1" x14ac:dyDescent="0.2">
      <c r="A7223" s="29" t="s">
        <v>8770</v>
      </c>
      <c r="B7223" s="29" t="s">
        <v>8771</v>
      </c>
      <c r="C7223" s="40" t="s">
        <v>69</v>
      </c>
      <c r="D7223" s="26" t="str">
        <f>[1]!b_calc_yield(A7223,日期设置!$B$2,F7223,1,R7223,1,O7223,L7223,S7223,)</f>
        <v>Fetching...</v>
      </c>
      <c r="E7223" s="26">
        <f t="shared" si="224"/>
        <v>3.8895713829694589</v>
      </c>
      <c r="F7223" s="18">
        <f>[1]!b_dq_cleanprice($A7223,日期设置!B$2)</f>
        <v>100.642</v>
      </c>
      <c r="G7223" s="18" t="str">
        <f t="shared" si="225"/>
        <v>1.26 + 0</v>
      </c>
      <c r="H7223" s="27">
        <f>[1]!b_dq_pctchange($A7223,日期设置!$B$2,1)/100</f>
        <v>0</v>
      </c>
      <c r="I7223" s="26">
        <f>[1]!b_pq_pctchange(A7223,日期设置!$B$4,日期设置!$B$2,1)</f>
        <v>0</v>
      </c>
      <c r="J7223" s="26">
        <f>[1]!b_pq_pctchange(A7223,日期设置!$C$4,日期设置!$B$2,1)</f>
        <v>-0.1281121273857368</v>
      </c>
      <c r="K7223" s="52">
        <f>[1]!b_dq_amount($A7223,日期设置!B$2,2,10000)</f>
        <v>0</v>
      </c>
      <c r="L7223" s="26">
        <f>[1]!b_info_latestpar(A7223,日期设置!$B$2)</f>
        <v>100</v>
      </c>
      <c r="M7223" s="6">
        <f>[1]!b_info_outstandingbalance($A7223,日期设置!B$2)</f>
        <v>10</v>
      </c>
      <c r="N7223" s="7" t="str">
        <f>[1]!b_info_latestissurercreditrating2(A7223,日期设置!$B$2,"102","1")</f>
        <v>AAA</v>
      </c>
      <c r="O7223" s="8">
        <v>3.7</v>
      </c>
      <c r="P7223" s="9">
        <f>[1]!b_info_repurchasedate(A7223)</f>
        <v>0</v>
      </c>
      <c r="Q7223" s="8" t="s">
        <v>17517</v>
      </c>
      <c r="R7223" s="2" t="str">
        <f>IF((--IF(P7223=0,Q7223,P7223))&gt;(--日期设置!$B$2),IF(P7223=0,Q7223,P7223),Q7223)</f>
        <v>2022-06-25</v>
      </c>
      <c r="S7223" s="32" t="s">
        <v>18798</v>
      </c>
      <c r="T7223" s="8">
        <f>[1]!b_anal_ptmyear($A7223,日期设置!$B$2)</f>
        <v>1.2602739726027397</v>
      </c>
      <c r="U7223" s="8">
        <f>[1]!b_anal_termifexercise($A7223,日期设置!B$2)</f>
        <v>0</v>
      </c>
      <c r="V7223" s="10">
        <f>[1]!b_dq_dirtyprice(A7223,日期设置!$B$2)</f>
        <v>103.379</v>
      </c>
      <c r="W7223" s="11">
        <f>IF(U7223=0,ROUNDUP((Q7223-日期设置!$B$2)/365,0),ROUNDUP((R7223-日期设置!$B$2)/365,0))</f>
        <v>2</v>
      </c>
      <c r="X7223" s="18">
        <f>_xlfn.IFNA(VLOOKUP(A7223,过往入选债券!A:D,4,0),2)</f>
        <v>2</v>
      </c>
      <c r="Y7223">
        <f>_xlfn.IFNA(VLOOKUP(C7223,[2]Sheet1!$A:$A,1,0),3)</f>
        <v>3</v>
      </c>
    </row>
    <row r="7224" spans="1:25" hidden="1" x14ac:dyDescent="0.2">
      <c r="A7224" s="29" t="s">
        <v>4183</v>
      </c>
      <c r="B7224" s="29" t="s">
        <v>4184</v>
      </c>
      <c r="C7224" s="40" t="s">
        <v>1673</v>
      </c>
      <c r="D7224" s="26" t="str">
        <f>[1]!b_calc_yield(A7224,日期设置!$B$2,F7224,1,R7224,1,O7224,L7224,S7224,)</f>
        <v>Fetching...</v>
      </c>
      <c r="E7224" s="26">
        <f t="shared" si="224"/>
        <v>6.1402418880249332</v>
      </c>
      <c r="F7224" s="18">
        <f>[1]!b_dq_cleanprice($A7224,日期设置!B$2)</f>
        <v>100.4622</v>
      </c>
      <c r="G7224" s="18" t="str">
        <f t="shared" si="225"/>
        <v>4.01 + 2.01</v>
      </c>
      <c r="H7224" s="27">
        <f>[1]!b_dq_pctchange($A7224,日期设置!$B$2,1)/100</f>
        <v>0</v>
      </c>
      <c r="I7224" s="26">
        <f>[1]!b_pq_pctchange(A7224,日期设置!$B$4,日期设置!$B$2,1)</f>
        <v>0</v>
      </c>
      <c r="J7224" s="26">
        <f>[1]!b_pq_pctchange(A7224,日期设置!$C$4,日期设置!$B$2,1)</f>
        <v>0</v>
      </c>
      <c r="K7224" s="52">
        <f>[1]!b_dq_amount($A7224,日期设置!B$2,2,10000)</f>
        <v>0</v>
      </c>
      <c r="L7224" s="26">
        <f>[1]!b_info_latestpar(A7224,日期设置!$B$2)</f>
        <v>100</v>
      </c>
      <c r="M7224" s="6">
        <f>[1]!b_info_outstandingbalance($A7224,日期设置!B$2)</f>
        <v>10</v>
      </c>
      <c r="N7224" s="7">
        <f>[1]!b_info_latestissurercreditrating2(A7224,日期设置!$B$2,"102","1")</f>
        <v>0</v>
      </c>
      <c r="O7224" s="8">
        <v>3.4</v>
      </c>
      <c r="P7224" s="9" t="str">
        <f>[1]!b_info_repurchasedate(A7224)</f>
        <v>2023-03-26</v>
      </c>
      <c r="Q7224" s="8" t="s">
        <v>16543</v>
      </c>
      <c r="R7224" s="2" t="str">
        <f>IF((--IF(P7224=0,Q7224,P7224))&gt;(--日期设置!$B$2),IF(P7224=0,Q7224,P7224),Q7224)</f>
        <v>2023-03-26</v>
      </c>
      <c r="S7224" s="32" t="s">
        <v>17806</v>
      </c>
      <c r="T7224" s="8">
        <f>[1]!b_anal_ptmyear($A7224,日期设置!$B$2)</f>
        <v>4.0109589041095894</v>
      </c>
      <c r="U7224" s="8">
        <f>[1]!b_anal_termifexercise($A7224,日期设置!B$2)</f>
        <v>2.010958904109589</v>
      </c>
      <c r="V7224" s="10">
        <f>[1]!b_dq_dirtyprice(A7224,日期设置!$B$2)</f>
        <v>103.8249</v>
      </c>
      <c r="W7224" s="11">
        <f>IF(U7224=0,ROUNDUP((Q7224-日期设置!$B$2)/365,0),ROUNDUP((R7224-日期设置!$B$2)/365,0))</f>
        <v>3</v>
      </c>
      <c r="X7224" s="18">
        <f>_xlfn.IFNA(VLOOKUP(A7224,过往入选债券!A:D,4,0),2)</f>
        <v>2</v>
      </c>
      <c r="Y7224">
        <f>_xlfn.IFNA(VLOOKUP(C7224,[2]Sheet1!$A:$A,1,0),3)</f>
        <v>3</v>
      </c>
    </row>
    <row r="7225" spans="1:25" hidden="1" x14ac:dyDescent="0.2">
      <c r="A7225" s="29" t="s">
        <v>7407</v>
      </c>
      <c r="B7225" s="29" t="s">
        <v>7408</v>
      </c>
      <c r="C7225" s="40" t="s">
        <v>126</v>
      </c>
      <c r="D7225" s="26" t="str">
        <f>[1]!b_calc_yield(A7225,日期设置!$B$2,F7225,1,R7225,1,O7225,L7225,S7225,)</f>
        <v>Fetching...</v>
      </c>
      <c r="E7225" s="26">
        <f t="shared" si="224"/>
        <v>1.8084302263125629</v>
      </c>
      <c r="F7225" s="18">
        <f>[1]!b_dq_cleanprice($A7225,日期设置!B$2)</f>
        <v>100.5818</v>
      </c>
      <c r="G7225" s="18" t="str">
        <f t="shared" si="225"/>
        <v>0.57 + 0</v>
      </c>
      <c r="H7225" s="27">
        <f>[1]!b_dq_pctchange($A7225,日期设置!$B$2,1)/100</f>
        <v>0</v>
      </c>
      <c r="I7225" s="26">
        <f>[1]!b_pq_pctchange(A7225,日期设置!$B$4,日期设置!$B$2,1)</f>
        <v>0</v>
      </c>
      <c r="J7225" s="26">
        <f>[1]!b_pq_pctchange(A7225,日期设置!$C$4,日期设置!$B$2,1)</f>
        <v>0.27305925056750024</v>
      </c>
      <c r="K7225" s="52">
        <f>[1]!b_dq_amount($A7225,日期设置!B$2,2,10000)</f>
        <v>0</v>
      </c>
      <c r="L7225" s="26">
        <f>[1]!b_info_latestpar(A7225,日期设置!$B$2)</f>
        <v>100</v>
      </c>
      <c r="M7225" s="6">
        <f>[1]!b_info_outstandingbalance($A7225,日期设置!B$2)</f>
        <v>5</v>
      </c>
      <c r="N7225" s="7" t="str">
        <f>[1]!b_info_latestissurercreditrating2(A7225,日期设置!$B$2,"102","1")</f>
        <v>AAA</v>
      </c>
      <c r="O7225" s="8">
        <v>4.25</v>
      </c>
      <c r="P7225" s="9">
        <f>[1]!b_info_repurchasedate(A7225)</f>
        <v>0</v>
      </c>
      <c r="Q7225" s="8" t="s">
        <v>16147</v>
      </c>
      <c r="R7225" s="2" t="str">
        <f>IF((--IF(P7225=0,Q7225,P7225))&gt;(--日期设置!$B$2),IF(P7225=0,Q7225,P7225),Q7225)</f>
        <v>2021-10-17</v>
      </c>
      <c r="S7225" s="32" t="s">
        <v>17935</v>
      </c>
      <c r="T7225" s="8">
        <f>[1]!b_anal_ptmyear($A7225,日期设置!$B$2)</f>
        <v>0.57260273972602738</v>
      </c>
      <c r="U7225" s="8">
        <f>[1]!b_anal_termifexercise($A7225,日期设置!B$2)</f>
        <v>0</v>
      </c>
      <c r="V7225" s="10">
        <f>[1]!b_dq_dirtyprice(A7225,日期设置!$B$2)</f>
        <v>102.3982</v>
      </c>
      <c r="W7225" s="11">
        <f>IF(U7225=0,ROUNDUP((Q7225-日期设置!$B$2)/365,0),ROUNDUP((R7225-日期设置!$B$2)/365,0))</f>
        <v>1</v>
      </c>
      <c r="X7225" s="18">
        <f>_xlfn.IFNA(VLOOKUP(A7225,过往入选债券!A:D,4,0),2)</f>
        <v>2</v>
      </c>
      <c r="Y7225">
        <f>_xlfn.IFNA(VLOOKUP(C7225,[2]Sheet1!$A:$A,1,0),3)</f>
        <v>3</v>
      </c>
    </row>
    <row r="7226" spans="1:25" hidden="1" x14ac:dyDescent="0.2">
      <c r="A7226" s="29" t="s">
        <v>13181</v>
      </c>
      <c r="B7226" s="29" t="s">
        <v>13182</v>
      </c>
      <c r="C7226" s="40" t="s">
        <v>3569</v>
      </c>
      <c r="D7226" s="26" t="str">
        <f>[1]!b_calc_yield(A7226,日期设置!$B$2,F7226,1,R7226,1,O7226,L7226,S7226,)</f>
        <v>Fetching...</v>
      </c>
      <c r="E7226" s="26">
        <f t="shared" si="224"/>
        <v>17.678390653752786</v>
      </c>
      <c r="F7226" s="18">
        <f>[1]!b_dq_cleanprice($A7226,日期设置!B$2)</f>
        <v>60.194899999999997</v>
      </c>
      <c r="G7226" s="18" t="str">
        <f t="shared" si="225"/>
        <v>2.2 + 0</v>
      </c>
      <c r="H7226" s="27">
        <f>[1]!b_dq_pctchange($A7226,日期设置!$B$2,1)/100</f>
        <v>0</v>
      </c>
      <c r="I7226" s="26">
        <f>[1]!b_pq_pctchange(A7226,日期设置!$B$4,日期设置!$B$2,1)</f>
        <v>0</v>
      </c>
      <c r="J7226" s="26">
        <f>[1]!b_pq_pctchange(A7226,日期设置!$C$4,日期设置!$B$2,1)</f>
        <v>0</v>
      </c>
      <c r="K7226" s="52">
        <f>[1]!b_dq_amount($A7226,日期设置!B$2,2,10000)</f>
        <v>0</v>
      </c>
      <c r="L7226" s="26">
        <f>[1]!b_info_latestpar(A7226,日期设置!$B$2)</f>
        <v>60</v>
      </c>
      <c r="M7226" s="6">
        <f>[1]!b_info_outstandingbalance($A7226,日期设置!B$2)</f>
        <v>9</v>
      </c>
      <c r="N7226" s="7" t="str">
        <f>[1]!b_info_latestissurercreditrating2(A7226,日期设置!$B$2,"102","1")</f>
        <v>AA+</v>
      </c>
      <c r="O7226" s="8">
        <v>4.45</v>
      </c>
      <c r="P7226" s="9">
        <f>[1]!b_info_repurchasedate(A7226)</f>
        <v>0</v>
      </c>
      <c r="Q7226" s="8" t="s">
        <v>16486</v>
      </c>
      <c r="R7226" s="2" t="str">
        <f>IF((--IF(P7226=0,Q7226,P7226))&gt;(--日期设置!$B$2),IF(P7226=0,Q7226,P7226),Q7226)</f>
        <v>2023-06-03</v>
      </c>
      <c r="S7226" s="32" t="s">
        <v>18327</v>
      </c>
      <c r="T7226" s="8">
        <f>[1]!b_anal_ptmyear($A7226,日期设置!$B$2)</f>
        <v>2.2000000000000002</v>
      </c>
      <c r="U7226" s="8">
        <f>[1]!b_anal_termifexercise($A7226,日期设置!B$2)</f>
        <v>0</v>
      </c>
      <c r="V7226" s="10">
        <f>[1]!b_dq_dirtyprice(A7226,日期设置!$B$2)</f>
        <v>62.3309</v>
      </c>
      <c r="W7226" s="11">
        <f>IF(U7226=0,ROUNDUP((Q7226-日期设置!$B$2)/365,0),ROUNDUP((R7226-日期设置!$B$2)/365,0))</f>
        <v>3</v>
      </c>
      <c r="X7226" s="18">
        <f>_xlfn.IFNA(VLOOKUP(A7226,过往入选债券!A:D,4,0),2)</f>
        <v>2</v>
      </c>
      <c r="Y7226">
        <f>_xlfn.IFNA(VLOOKUP(C7226,[2]Sheet1!$A:$A,1,0),3)</f>
        <v>3</v>
      </c>
    </row>
    <row r="7227" spans="1:25" hidden="1" x14ac:dyDescent="0.2">
      <c r="A7227" s="29" t="s">
        <v>8927</v>
      </c>
      <c r="B7227" s="29" t="s">
        <v>8928</v>
      </c>
      <c r="C7227" s="40" t="s">
        <v>150</v>
      </c>
      <c r="D7227" s="26" t="str">
        <f>[1]!b_calc_yield(A7227,日期设置!$B$2,F7227,1,R7227,1,O7227,L7227,S7227,)</f>
        <v>Fetching...</v>
      </c>
      <c r="E7227" s="26">
        <f t="shared" si="224"/>
        <v>4.2026252915991158</v>
      </c>
      <c r="F7227" s="18">
        <f>[1]!b_dq_cleanprice($A7227,日期设置!B$2)</f>
        <v>100.54300000000001</v>
      </c>
      <c r="G7227" s="18" t="str">
        <f t="shared" si="225"/>
        <v>1.35 + 0</v>
      </c>
      <c r="H7227" s="27">
        <f>[1]!b_dq_pctchange($A7227,日期设置!$B$2,1)/100</f>
        <v>0</v>
      </c>
      <c r="I7227" s="26">
        <f>[1]!b_pq_pctchange(A7227,日期设置!$B$4,日期设置!$B$2,1)</f>
        <v>0</v>
      </c>
      <c r="J7227" s="26">
        <f>[1]!b_pq_pctchange(A7227,日期设置!$C$4,日期设置!$B$2,1)</f>
        <v>-0.16949034739066932</v>
      </c>
      <c r="K7227" s="52">
        <f>[1]!b_dq_amount($A7227,日期设置!B$2,2,10000)</f>
        <v>0</v>
      </c>
      <c r="L7227" s="26">
        <f>[1]!b_info_latestpar(A7227,日期设置!$B$2)</f>
        <v>100</v>
      </c>
      <c r="M7227" s="6">
        <f>[1]!b_info_outstandingbalance($A7227,日期设置!B$2)</f>
        <v>10</v>
      </c>
      <c r="N7227" s="7" t="str">
        <f>[1]!b_info_latestissurercreditrating2(A7227,日期设置!$B$2,"102","1")</f>
        <v>AAA</v>
      </c>
      <c r="O7227" s="8">
        <v>3.58</v>
      </c>
      <c r="P7227" s="9">
        <f>[1]!b_info_repurchasedate(A7227)</f>
        <v>0</v>
      </c>
      <c r="Q7227" s="8" t="s">
        <v>17056</v>
      </c>
      <c r="R7227" s="2" t="str">
        <f>IF((--IF(P7227=0,Q7227,P7227))&gt;(--日期设置!$B$2),IF(P7227=0,Q7227,P7227),Q7227)</f>
        <v>2022-07-31</v>
      </c>
      <c r="S7227" s="32" t="s">
        <v>18055</v>
      </c>
      <c r="T7227" s="8">
        <f>[1]!b_anal_ptmyear($A7227,日期设置!$B$2)</f>
        <v>1.3589041095890411</v>
      </c>
      <c r="U7227" s="8">
        <f>[1]!b_anal_termifexercise($A7227,日期设置!B$2)</f>
        <v>0</v>
      </c>
      <c r="V7227" s="10">
        <f>[1]!b_dq_dirtyprice(A7227,日期设置!$B$2)</f>
        <v>102.8381</v>
      </c>
      <c r="W7227" s="11">
        <f>IF(U7227=0,ROUNDUP((Q7227-日期设置!$B$2)/365,0),ROUNDUP((R7227-日期设置!$B$2)/365,0))</f>
        <v>2</v>
      </c>
      <c r="X7227" s="18">
        <f>_xlfn.IFNA(VLOOKUP(A7227,过往入选债券!A:D,4,0),2)</f>
        <v>2</v>
      </c>
      <c r="Y7227" s="45">
        <f>_xlfn.IFNA(VLOOKUP(C7227,[2]Sheet1!$A:$A,1,0),3)</f>
        <v>3</v>
      </c>
    </row>
    <row r="7228" spans="1:25" hidden="1" x14ac:dyDescent="0.2">
      <c r="A7228" s="29" t="s">
        <v>5874</v>
      </c>
      <c r="B7228" s="29" t="s">
        <v>5875</v>
      </c>
      <c r="C7228" s="40" t="s">
        <v>185</v>
      </c>
      <c r="D7228" s="26" t="str">
        <f>[1]!b_calc_yield(A7228,日期设置!$B$2,F7228,1,R7228,1,O7228,L7228,S7228,)</f>
        <v>Fetching...</v>
      </c>
      <c r="E7228" s="26">
        <f t="shared" si="224"/>
        <v>4.0392313813204517</v>
      </c>
      <c r="F7228" s="18">
        <f>[1]!b_dq_cleanprice($A7228,日期设置!B$2)</f>
        <v>102.30719999999999</v>
      </c>
      <c r="G7228" s="18" t="str">
        <f t="shared" si="225"/>
        <v>1.32 + 0</v>
      </c>
      <c r="H7228" s="27">
        <f>[1]!b_dq_pctchange($A7228,日期设置!$B$2,1)/100</f>
        <v>0</v>
      </c>
      <c r="I7228" s="26">
        <f>[1]!b_pq_pctchange(A7228,日期设置!$B$4,日期设置!$B$2,1)</f>
        <v>0</v>
      </c>
      <c r="J7228" s="26">
        <f>[1]!b_pq_pctchange(A7228,日期设置!$C$4,日期设置!$B$2,1)</f>
        <v>0</v>
      </c>
      <c r="K7228" s="52">
        <f>[1]!b_dq_amount($A7228,日期设置!B$2,2,10000)</f>
        <v>0</v>
      </c>
      <c r="L7228" s="26">
        <f>[1]!b_info_latestpar(A7228,日期设置!$B$2)</f>
        <v>100</v>
      </c>
      <c r="M7228" s="6">
        <f>[1]!b_info_outstandingbalance($A7228,日期设置!B$2)</f>
        <v>7.5</v>
      </c>
      <c r="N7228" s="7" t="str">
        <f>[1]!b_info_latestissurercreditrating2(A7228,日期设置!$B$2,"102","1")</f>
        <v>AAA</v>
      </c>
      <c r="O7228" s="8">
        <v>4.9800000000000004</v>
      </c>
      <c r="P7228" s="9">
        <f>[1]!b_info_repurchasedate(A7228)</f>
        <v>0</v>
      </c>
      <c r="Q7228" s="8" t="s">
        <v>16812</v>
      </c>
      <c r="R7228" s="2" t="str">
        <f>IF((--IF(P7228=0,Q7228,P7228))&gt;(--日期设置!$B$2),IF(P7228=0,Q7228,P7228),Q7228)</f>
        <v>2022-07-17</v>
      </c>
      <c r="S7228" s="32" t="s">
        <v>18479</v>
      </c>
      <c r="T7228" s="8">
        <f>[1]!b_anal_ptmyear($A7228,日期设置!$B$2)</f>
        <v>1.3205479452054796</v>
      </c>
      <c r="U7228" s="8">
        <f>[1]!b_anal_termifexercise($A7228,日期设置!B$2)</f>
        <v>0</v>
      </c>
      <c r="V7228" s="10">
        <f>[1]!b_dq_dirtyprice(A7228,日期设置!$B$2)</f>
        <v>105.6909</v>
      </c>
      <c r="W7228" s="11">
        <f>IF(U7228=0,ROUNDUP((Q7228-日期设置!$B$2)/365,0),ROUNDUP((R7228-日期设置!$B$2)/365,0))</f>
        <v>2</v>
      </c>
      <c r="X7228" s="18">
        <f>_xlfn.IFNA(VLOOKUP(A7228,过往入选债券!A:D,4,0),2)</f>
        <v>2</v>
      </c>
      <c r="Y7228">
        <f>_xlfn.IFNA(VLOOKUP(C7228,[2]Sheet1!$A:$A,1,0),3)</f>
        <v>3</v>
      </c>
    </row>
    <row r="7229" spans="1:25" hidden="1" x14ac:dyDescent="0.2">
      <c r="A7229" s="29" t="s">
        <v>20228</v>
      </c>
      <c r="B7229" s="29" t="s">
        <v>20229</v>
      </c>
      <c r="C7229" s="40" t="s">
        <v>19593</v>
      </c>
      <c r="D7229" s="26" t="str">
        <f>[1]!b_calc_yield(A7229,日期设置!$B$2,F7229,1,R7229,1,O7229,L7229,S7229,)</f>
        <v>Fetching...</v>
      </c>
      <c r="E7229" s="26">
        <f t="shared" si="224"/>
        <v>1.4953073011488405</v>
      </c>
      <c r="F7229" s="18">
        <f>[1]!b_dq_cleanprice($A7229,日期设置!B$2)</f>
        <v>100.1203</v>
      </c>
      <c r="G7229" s="18" t="str">
        <f t="shared" si="225"/>
        <v>0.47 + 0</v>
      </c>
      <c r="H7229" s="27">
        <f>[1]!b_dq_pctchange($A7229,日期设置!$B$2,1)/100</f>
        <v>0</v>
      </c>
      <c r="I7229" s="26">
        <f>[1]!b_pq_pctchange(A7229,日期设置!$B$4,日期设置!$B$2,1)</f>
        <v>0</v>
      </c>
      <c r="J7229" s="26">
        <f>[1]!b_pq_pctchange(A7229,日期设置!$C$4,日期设置!$B$2,1)</f>
        <v>0</v>
      </c>
      <c r="K7229" s="52">
        <f>[1]!b_dq_amount($A7229,日期设置!B$2,2,10000)</f>
        <v>0</v>
      </c>
      <c r="L7229" s="26">
        <f>[1]!b_info_latestpar(A7229,日期设置!$B$2)</f>
        <v>100</v>
      </c>
      <c r="M7229" s="6">
        <f>[1]!b_info_outstandingbalance($A7229,日期设置!B$2)</f>
        <v>5</v>
      </c>
      <c r="N7229" s="7" t="str">
        <f>[1]!b_info_latestissurercreditrating2(A7229,日期设置!$B$2,"102","1")</f>
        <v>AAA</v>
      </c>
      <c r="O7229" s="8">
        <v>3.47</v>
      </c>
      <c r="P7229" s="9">
        <f>[1]!b_info_repurchasedate(A7229)</f>
        <v>0</v>
      </c>
      <c r="Q7229" s="8" t="s">
        <v>16292</v>
      </c>
      <c r="R7229" s="2" t="str">
        <f>IF((--IF(P7229=0,Q7229,P7229))&gt;(--日期设置!$B$2),IF(P7229=0,Q7229,P7229),Q7229)</f>
        <v>2021-09-11</v>
      </c>
      <c r="S7229" s="56" t="s">
        <v>16523</v>
      </c>
      <c r="T7229" s="8">
        <f>[1]!b_anal_ptmyear($A7229,日期设置!$B$2)</f>
        <v>0.47397260273972602</v>
      </c>
      <c r="U7229" s="8">
        <f>[1]!b_anal_termifexercise($A7229,日期设置!B$2)</f>
        <v>0</v>
      </c>
      <c r="V7229" s="10">
        <f>[1]!b_dq_dirtyprice(A7229,日期设置!$B$2)</f>
        <v>101.9456</v>
      </c>
      <c r="W7229" s="11">
        <f>IF(U7229=0,ROUNDUP((Q7229-日期设置!$B$2)/365,0),ROUNDUP((R7229-日期设置!$B$2)/365,0))</f>
        <v>1</v>
      </c>
      <c r="X7229" s="18">
        <f>_xlfn.IFNA(VLOOKUP(A7229,过往入选债券!A:D,4,0),2)</f>
        <v>2</v>
      </c>
      <c r="Y7229" s="45">
        <f>_xlfn.IFNA(VLOOKUP(C7229,[2]Sheet1!$A:$A,1,0),3)</f>
        <v>3</v>
      </c>
    </row>
    <row r="7230" spans="1:25" hidden="1" x14ac:dyDescent="0.2">
      <c r="A7230" s="29" t="s">
        <v>7907</v>
      </c>
      <c r="B7230" s="29" t="s">
        <v>7908</v>
      </c>
      <c r="C7230" s="40" t="s">
        <v>194</v>
      </c>
      <c r="D7230" s="26" t="str">
        <f>[1]!b_calc_yield(A7230,日期设置!$B$2,F7230,1,R7230,1,O7230,L7230,S7230,)</f>
        <v>Fetching...</v>
      </c>
      <c r="E7230" s="26">
        <f t="shared" si="224"/>
        <v>2.6556417536898191</v>
      </c>
      <c r="F7230" s="18">
        <f>[1]!b_dq_cleanprice($A7230,日期设置!B$2)</f>
        <v>100.4314</v>
      </c>
      <c r="G7230" s="18" t="str">
        <f t="shared" si="225"/>
        <v>0.84 + 0</v>
      </c>
      <c r="H7230" s="27">
        <f>[1]!b_dq_pctchange($A7230,日期设置!$B$2,1)/100</f>
        <v>0</v>
      </c>
      <c r="I7230" s="26">
        <f>[1]!b_pq_pctchange(A7230,日期设置!$B$4,日期设置!$B$2,1)</f>
        <v>-9.7569523263346877E-3</v>
      </c>
      <c r="J7230" s="26">
        <f>[1]!b_pq_pctchange(A7230,日期设置!$C$4,日期设置!$B$2,1)</f>
        <v>-0.11795126802585849</v>
      </c>
      <c r="K7230" s="52">
        <f>[1]!b_dq_amount($A7230,日期设置!B$2,2,10000)</f>
        <v>0</v>
      </c>
      <c r="L7230" s="26">
        <f>[1]!b_info_latestpar(A7230,日期设置!$B$2)</f>
        <v>100</v>
      </c>
      <c r="M7230" s="6">
        <f>[1]!b_info_outstandingbalance($A7230,日期设置!B$2)</f>
        <v>30</v>
      </c>
      <c r="N7230" s="7" t="str">
        <f>[1]!b_info_latestissurercreditrating2(A7230,日期设置!$B$2,"102","1")</f>
        <v>AAA</v>
      </c>
      <c r="O7230" s="8">
        <v>3.69</v>
      </c>
      <c r="P7230" s="9">
        <f>[1]!b_info_repurchasedate(A7230)</f>
        <v>0</v>
      </c>
      <c r="Q7230" s="8" t="s">
        <v>16004</v>
      </c>
      <c r="R7230" s="2" t="str">
        <f>IF((--IF(P7230=0,Q7230,P7230))&gt;(--日期设置!$B$2),IF(P7230=0,Q7230,P7230),Q7230)</f>
        <v>2022-01-24</v>
      </c>
      <c r="S7230" s="32" t="s">
        <v>17792</v>
      </c>
      <c r="T7230" s="8">
        <f>[1]!b_anal_ptmyear($A7230,日期设置!$B$2)</f>
        <v>0.84383561643835614</v>
      </c>
      <c r="U7230" s="8">
        <f>[1]!b_anal_termifexercise($A7230,日期设置!B$2)</f>
        <v>0</v>
      </c>
      <c r="V7230" s="10">
        <f>[1]!b_dq_dirtyprice(A7230,日期设置!$B$2)</f>
        <v>101.0076</v>
      </c>
      <c r="W7230" s="11">
        <f>IF(U7230=0,ROUNDUP((Q7230-日期设置!$B$2)/365,0),ROUNDUP((R7230-日期设置!$B$2)/365,0))</f>
        <v>1</v>
      </c>
      <c r="X7230" s="18">
        <f>_xlfn.IFNA(VLOOKUP(A7230,过往入选债券!A:D,4,0),2)</f>
        <v>2</v>
      </c>
      <c r="Y7230">
        <f>_xlfn.IFNA(VLOOKUP(C7230,[2]Sheet1!$A:$A,1,0),3)</f>
        <v>3</v>
      </c>
    </row>
    <row r="7231" spans="1:25" hidden="1" x14ac:dyDescent="0.2">
      <c r="A7231" s="29" t="s">
        <v>5097</v>
      </c>
      <c r="B7231" s="29" t="s">
        <v>5098</v>
      </c>
      <c r="C7231" s="40" t="s">
        <v>5099</v>
      </c>
      <c r="D7231" s="26" t="str">
        <f>[1]!b_calc_yield(A7231,日期设置!$B$2,F7231,1,R7231,1,O7231,L7231,S7231,)</f>
        <v>Fetching...</v>
      </c>
      <c r="E7231" s="26">
        <f t="shared" si="224"/>
        <v>2.240760310176082</v>
      </c>
      <c r="F7231" s="18">
        <f>[1]!b_dq_cleanprice($A7231,日期设置!B$2)</f>
        <v>100.7081</v>
      </c>
      <c r="G7231" s="18" t="str">
        <f t="shared" si="225"/>
        <v>0.71 + 0</v>
      </c>
      <c r="H7231" s="27">
        <f>[1]!b_dq_pctchange($A7231,日期设置!$B$2,1)/100</f>
        <v>0</v>
      </c>
      <c r="I7231" s="26">
        <f>[1]!b_pq_pctchange(A7231,日期设置!$B$4,日期设置!$B$2,1)</f>
        <v>1.5989353672594311E-2</v>
      </c>
      <c r="J7231" s="26">
        <f>[1]!b_pq_pctchange(A7231,日期设置!$C$4,日期设置!$B$2,1)</f>
        <v>5.4046696743389577E-2</v>
      </c>
      <c r="K7231" s="52">
        <f>[1]!b_dq_amount($A7231,日期设置!B$2,2,10000)</f>
        <v>0</v>
      </c>
      <c r="L7231" s="26">
        <f>[1]!b_info_latestpar(A7231,日期设置!$B$2)</f>
        <v>100</v>
      </c>
      <c r="M7231" s="6">
        <f>[1]!b_info_outstandingbalance($A7231,日期设置!B$2)</f>
        <v>28</v>
      </c>
      <c r="N7231" s="7" t="str">
        <f>[1]!b_info_latestissurercreditrating2(A7231,日期设置!$B$2,"102","1")</f>
        <v>AAA</v>
      </c>
      <c r="O7231" s="8">
        <v>4.2</v>
      </c>
      <c r="P7231" s="9">
        <f>[1]!b_info_repurchasedate(A7231)</f>
        <v>0</v>
      </c>
      <c r="Q7231" s="8" t="s">
        <v>16453</v>
      </c>
      <c r="R7231" s="2" t="str">
        <f>IF((--IF(P7231=0,Q7231,P7231))&gt;(--日期设置!$B$2),IF(P7231=0,Q7231,P7231),Q7231)</f>
        <v>2021-12-07</v>
      </c>
      <c r="S7231" s="32" t="s">
        <v>18592</v>
      </c>
      <c r="T7231" s="8">
        <f>[1]!b_anal_ptmyear($A7231,日期设置!$B$2)</f>
        <v>0.71232876712328763</v>
      </c>
      <c r="U7231" s="8">
        <f>[1]!b_anal_termifexercise($A7231,日期设置!B$2)</f>
        <v>0</v>
      </c>
      <c r="V7231" s="10">
        <f>[1]!b_dq_dirtyprice(A7231,日期设置!$B$2)</f>
        <v>101.91630000000001</v>
      </c>
      <c r="W7231" s="11">
        <f>IF(U7231=0,ROUNDUP((Q7231-日期设置!$B$2)/365,0),ROUNDUP((R7231-日期设置!$B$2)/365,0))</f>
        <v>1</v>
      </c>
      <c r="X7231" s="18">
        <f>_xlfn.IFNA(VLOOKUP(A7231,过往入选债券!A:D,4,0),2)</f>
        <v>2</v>
      </c>
      <c r="Y7231">
        <f>_xlfn.IFNA(VLOOKUP(C7231,[2]Sheet1!$A:$A,1,0),3)</f>
        <v>3</v>
      </c>
    </row>
    <row r="7232" spans="1:25" hidden="1" x14ac:dyDescent="0.2">
      <c r="A7232" s="29" t="s">
        <v>11280</v>
      </c>
      <c r="B7232" s="29" t="s">
        <v>11281</v>
      </c>
      <c r="C7232" s="40" t="s">
        <v>303</v>
      </c>
      <c r="D7232" s="26" t="str">
        <f>[1]!b_calc_yield(A7232,日期设置!$B$2,F7232,1,R7232,1,O7232,L7232,S7232,)</f>
        <v>Fetching...</v>
      </c>
      <c r="E7232" s="26">
        <f t="shared" si="224"/>
        <v>7.0209455977674695</v>
      </c>
      <c r="F7232" s="18">
        <f>[1]!b_dq_cleanprice($A7232,日期设置!B$2)</f>
        <v>100</v>
      </c>
      <c r="G7232" s="18" t="str">
        <f t="shared" si="225"/>
        <v>2.27 + 0</v>
      </c>
      <c r="H7232" s="27">
        <f>[1]!b_dq_pctchange($A7232,日期设置!$B$2,1)/100</f>
        <v>0</v>
      </c>
      <c r="I7232" s="26">
        <f>[1]!b_pq_pctchange(A7232,日期设置!$B$4,日期设置!$B$2,1)</f>
        <v>0</v>
      </c>
      <c r="J7232" s="26">
        <f>[1]!b_pq_pctchange(A7232,日期设置!$C$4,日期设置!$B$2,1)</f>
        <v>0</v>
      </c>
      <c r="K7232" s="52">
        <f>[1]!b_dq_amount($A7232,日期设置!B$2,2,10000)</f>
        <v>0</v>
      </c>
      <c r="L7232" s="26">
        <f>[1]!b_info_latestpar(A7232,日期设置!$B$2)</f>
        <v>100</v>
      </c>
      <c r="M7232" s="6">
        <f>[1]!b_info_outstandingbalance($A7232,日期设置!B$2)</f>
        <v>10</v>
      </c>
      <c r="N7232" s="7" t="str">
        <f>[1]!b_info_latestissurercreditrating2(A7232,日期设置!$B$2,"102","1")</f>
        <v>AAA</v>
      </c>
      <c r="O7232" s="8">
        <v>3.15</v>
      </c>
      <c r="P7232" s="9">
        <f>[1]!b_info_repurchasedate(A7232)</f>
        <v>0</v>
      </c>
      <c r="Q7232" s="8" t="s">
        <v>17412</v>
      </c>
      <c r="R7232" s="2" t="str">
        <f>IF((--IF(P7232=0,Q7232,P7232))&gt;(--日期设置!$B$2),IF(P7232=0,Q7232,P7232),Q7232)</f>
        <v>2023-07-02</v>
      </c>
      <c r="S7232" s="32" t="s">
        <v>18178</v>
      </c>
      <c r="T7232" s="8">
        <f>[1]!b_anal_ptmyear($A7232,日期设置!$B$2)</f>
        <v>2.2794520547945205</v>
      </c>
      <c r="U7232" s="8">
        <f>[1]!b_anal_termifexercise($A7232,日期设置!B$2)</f>
        <v>0</v>
      </c>
      <c r="V7232" s="10">
        <f>[1]!b_dq_dirtyprice(A7232,日期设置!$B$2)</f>
        <v>102.2697</v>
      </c>
      <c r="W7232" s="11">
        <f>IF(U7232=0,ROUNDUP((Q7232-日期设置!$B$2)/365,0),ROUNDUP((R7232-日期设置!$B$2)/365,0))</f>
        <v>3</v>
      </c>
      <c r="X7232" s="18">
        <f>_xlfn.IFNA(VLOOKUP(A7232,过往入选债券!A:D,4,0),2)</f>
        <v>2</v>
      </c>
      <c r="Y7232">
        <f>_xlfn.IFNA(VLOOKUP(C7232,[2]Sheet1!$A:$A,1,0),3)</f>
        <v>3</v>
      </c>
    </row>
    <row r="7233" spans="1:25" hidden="1" x14ac:dyDescent="0.2">
      <c r="A7233" s="29" t="s">
        <v>7324</v>
      </c>
      <c r="B7233" s="29" t="s">
        <v>7325</v>
      </c>
      <c r="C7233" s="40" t="s">
        <v>237</v>
      </c>
      <c r="D7233" s="26" t="str">
        <f>[1]!b_calc_yield(A7233,日期设置!$B$2,F7233,1,R7233,1,O7233,L7233,S7233,)</f>
        <v>Fetching...</v>
      </c>
      <c r="E7233" s="26">
        <f t="shared" si="224"/>
        <v>1.516479571826479</v>
      </c>
      <c r="F7233" s="18">
        <f>[1]!b_dq_cleanprice($A7233,日期设置!B$2)</f>
        <v>101.7302</v>
      </c>
      <c r="G7233" s="18" t="str">
        <f t="shared" si="225"/>
        <v>0.48 + 0</v>
      </c>
      <c r="H7233" s="27">
        <f>[1]!b_dq_pctchange($A7233,日期设置!$B$2,1)/100</f>
        <v>0</v>
      </c>
      <c r="I7233" s="26">
        <f>[1]!b_pq_pctchange(A7233,日期设置!$B$4,日期设置!$B$2,1)</f>
        <v>0</v>
      </c>
      <c r="J7233" s="26">
        <f>[1]!b_pq_pctchange(A7233,日期设置!$C$4,日期设置!$B$2,1)</f>
        <v>0</v>
      </c>
      <c r="K7233" s="52">
        <f>[1]!b_dq_amount($A7233,日期设置!B$2,2,10000)</f>
        <v>0</v>
      </c>
      <c r="L7233" s="26">
        <f>[1]!b_info_latestpar(A7233,日期设置!$B$2)</f>
        <v>100</v>
      </c>
      <c r="M7233" s="6">
        <f>[1]!b_info_outstandingbalance($A7233,日期设置!B$2)</f>
        <v>5</v>
      </c>
      <c r="N7233" s="7" t="str">
        <f>[1]!b_info_latestissurercreditrating2(A7233,日期设置!$B$2,"102","1")</f>
        <v>AAA</v>
      </c>
      <c r="O7233" s="8">
        <v>6.9</v>
      </c>
      <c r="P7233" s="9">
        <f>[1]!b_info_repurchasedate(A7233)</f>
        <v>0</v>
      </c>
      <c r="Q7233" s="8" t="s">
        <v>16922</v>
      </c>
      <c r="R7233" s="2" t="str">
        <f>IF((--IF(P7233=0,Q7233,P7233))&gt;(--日期设置!$B$2),IF(P7233=0,Q7233,P7233),Q7233)</f>
        <v>2021-09-14</v>
      </c>
      <c r="S7233" s="32" t="s">
        <v>18610</v>
      </c>
      <c r="T7233" s="8">
        <f>[1]!b_anal_ptmyear($A7233,日期设置!$B$2)</f>
        <v>0.48219178082191783</v>
      </c>
      <c r="U7233" s="8">
        <f>[1]!b_anal_termifexercise($A7233,日期设置!B$2)</f>
        <v>0</v>
      </c>
      <c r="V7233" s="10">
        <f>[1]!b_dq_dirtyprice(A7233,日期设置!$B$2)</f>
        <v>105.3031</v>
      </c>
      <c r="W7233" s="11">
        <f>IF(U7233=0,ROUNDUP((Q7233-日期设置!$B$2)/365,0),ROUNDUP((R7233-日期设置!$B$2)/365,0))</f>
        <v>1</v>
      </c>
      <c r="X7233" s="18">
        <f>_xlfn.IFNA(VLOOKUP(A7233,过往入选债券!A:D,4,0),2)</f>
        <v>2</v>
      </c>
      <c r="Y7233">
        <f>_xlfn.IFNA(VLOOKUP(C7233,[2]Sheet1!$A:$A,1,0),3)</f>
        <v>3</v>
      </c>
    </row>
    <row r="7234" spans="1:25" hidden="1" x14ac:dyDescent="0.2">
      <c r="A7234" s="29" t="s">
        <v>5742</v>
      </c>
      <c r="B7234" s="29" t="s">
        <v>5743</v>
      </c>
      <c r="C7234" s="40" t="s">
        <v>63</v>
      </c>
      <c r="D7234" s="26" t="str">
        <f>[1]!b_calc_yield(A7234,日期设置!$B$2,F7234,1,R7234,1,O7234,L7234,S7234,)</f>
        <v>Fetching...</v>
      </c>
      <c r="E7234" s="26">
        <f t="shared" ref="E7234:E7297" si="226">((O7234*W7234+L7234)/V7234-1)*100</f>
        <v>3.267445053925444</v>
      </c>
      <c r="F7234" s="18">
        <f>[1]!b_dq_cleanprice($A7234,日期设置!B$2)</f>
        <v>102.6392</v>
      </c>
      <c r="G7234" s="18" t="str">
        <f t="shared" ref="G7234:G7297" si="227">LEFT(T7234,4)&amp;" + "&amp;LEFT(U7234,4)</f>
        <v>1.09 + 0</v>
      </c>
      <c r="H7234" s="27">
        <f>[1]!b_dq_pctchange($A7234,日期设置!$B$2,1)/100</f>
        <v>0</v>
      </c>
      <c r="I7234" s="26">
        <f>[1]!b_pq_pctchange(A7234,日期设置!$B$4,日期设置!$B$2,1)</f>
        <v>0</v>
      </c>
      <c r="J7234" s="26">
        <f>[1]!b_pq_pctchange(A7234,日期设置!$C$4,日期设置!$B$2,1)</f>
        <v>0</v>
      </c>
      <c r="K7234" s="52">
        <f>[1]!b_dq_amount($A7234,日期设置!B$2,2,10000)</f>
        <v>0</v>
      </c>
      <c r="L7234" s="26">
        <f>[1]!b_info_latestpar(A7234,日期设置!$B$2)</f>
        <v>100</v>
      </c>
      <c r="M7234" s="6">
        <f>[1]!b_info_outstandingbalance($A7234,日期设置!B$2)</f>
        <v>5</v>
      </c>
      <c r="N7234" s="7" t="str">
        <f>[1]!b_info_latestissurercreditrating2(A7234,日期设置!$B$2,"102","1")</f>
        <v>AA</v>
      </c>
      <c r="O7234" s="8">
        <v>5.65</v>
      </c>
      <c r="P7234" s="9">
        <f>[1]!b_info_repurchasedate(A7234)</f>
        <v>0</v>
      </c>
      <c r="Q7234" s="8" t="s">
        <v>16056</v>
      </c>
      <c r="R7234" s="2" t="str">
        <f>IF((--IF(P7234=0,Q7234,P7234))&gt;(--日期设置!$B$2),IF(P7234=0,Q7234,P7234),Q7234)</f>
        <v>2022-04-24</v>
      </c>
      <c r="S7234" s="32" t="s">
        <v>17842</v>
      </c>
      <c r="T7234" s="8">
        <f>[1]!b_anal_ptmyear($A7234,日期设置!$B$2)</f>
        <v>1.0904109589041096</v>
      </c>
      <c r="U7234" s="8">
        <f>[1]!b_anal_termifexercise($A7234,日期设置!B$2)</f>
        <v>0</v>
      </c>
      <c r="V7234" s="10">
        <f>[1]!b_dq_dirtyprice(A7234,日期设置!$B$2)</f>
        <v>107.7784</v>
      </c>
      <c r="W7234" s="11">
        <f>IF(U7234=0,ROUNDUP((Q7234-日期设置!$B$2)/365,0),ROUNDUP((R7234-日期设置!$B$2)/365,0))</f>
        <v>2</v>
      </c>
      <c r="X7234" s="18">
        <f>_xlfn.IFNA(VLOOKUP(A7234,过往入选债券!A:D,4,0),2)</f>
        <v>2</v>
      </c>
      <c r="Y7234">
        <f>_xlfn.IFNA(VLOOKUP(C7234,[2]Sheet1!$A:$A,1,0),3)</f>
        <v>3</v>
      </c>
    </row>
    <row r="7235" spans="1:25" hidden="1" x14ac:dyDescent="0.2">
      <c r="A7235" s="29" t="s">
        <v>3552</v>
      </c>
      <c r="B7235" s="29" t="s">
        <v>3553</v>
      </c>
      <c r="C7235" s="40" t="s">
        <v>264</v>
      </c>
      <c r="D7235" s="26" t="str">
        <f>[1]!b_calc_yield(A7235,日期设置!$B$2,F7235,1,R7235,1,O7235,L7235,S7235,)</f>
        <v>Fetching...</v>
      </c>
      <c r="E7235" s="26">
        <f t="shared" si="226"/>
        <v>4.9069308538086664</v>
      </c>
      <c r="F7235" s="18">
        <f>[1]!b_dq_cleanprice($A7235,日期设置!B$2)</f>
        <v>101.72329999999999</v>
      </c>
      <c r="G7235" s="18" t="str">
        <f t="shared" si="227"/>
        <v>1.58 + 0</v>
      </c>
      <c r="H7235" s="27">
        <f>[1]!b_dq_pctchange($A7235,日期设置!$B$2,1)/100</f>
        <v>0</v>
      </c>
      <c r="I7235" s="26">
        <f>[1]!b_pq_pctchange(A7235,日期设置!$B$4,日期设置!$B$2,1)</f>
        <v>0</v>
      </c>
      <c r="J7235" s="26">
        <f>[1]!b_pq_pctchange(A7235,日期设置!$C$4,日期设置!$B$2,1)</f>
        <v>0</v>
      </c>
      <c r="K7235" s="52">
        <f>[1]!b_dq_amount($A7235,日期设置!B$2,2,10000)</f>
        <v>0</v>
      </c>
      <c r="L7235" s="26">
        <f>[1]!b_info_latestpar(A7235,日期设置!$B$2)</f>
        <v>100</v>
      </c>
      <c r="M7235" s="6">
        <f>[1]!b_info_outstandingbalance($A7235,日期设置!B$2)</f>
        <v>5</v>
      </c>
      <c r="N7235" s="7">
        <f>[1]!b_info_latestissurercreditrating2(A7235,日期设置!$B$2,"102","1")</f>
        <v>0</v>
      </c>
      <c r="O7235" s="8">
        <v>4.28</v>
      </c>
      <c r="P7235" s="9">
        <f>[1]!b_info_repurchasedate(A7235)</f>
        <v>0</v>
      </c>
      <c r="Q7235" s="8" t="s">
        <v>16930</v>
      </c>
      <c r="R7235" s="2" t="str">
        <f>IF((--IF(P7235=0,Q7235,P7235))&gt;(--日期设置!$B$2),IF(P7235=0,Q7235,P7235),Q7235)</f>
        <v>2022-10-23</v>
      </c>
      <c r="S7235" s="32" t="s">
        <v>18506</v>
      </c>
      <c r="T7235" s="8">
        <f>[1]!b_anal_ptmyear($A7235,日期设置!$B$2)</f>
        <v>1.5890410958904111</v>
      </c>
      <c r="U7235" s="8">
        <f>[1]!b_anal_termifexercise($A7235,日期设置!B$2)</f>
        <v>0</v>
      </c>
      <c r="V7235" s="10">
        <f>[1]!b_dq_dirtyprice(A7235,日期设置!$B$2)</f>
        <v>103.48220000000001</v>
      </c>
      <c r="W7235" s="11">
        <f>IF(U7235=0,ROUNDUP((Q7235-日期设置!$B$2)/365,0),ROUNDUP((R7235-日期设置!$B$2)/365,0))</f>
        <v>2</v>
      </c>
      <c r="X7235" s="18">
        <f>_xlfn.IFNA(VLOOKUP(A7235,过往入选债券!A:D,4,0),2)</f>
        <v>2</v>
      </c>
      <c r="Y7235">
        <f>_xlfn.IFNA(VLOOKUP(C7235,[2]Sheet1!$A:$A,1,0),3)</f>
        <v>3</v>
      </c>
    </row>
    <row r="7236" spans="1:25" x14ac:dyDescent="0.2">
      <c r="A7236" s="29" t="s">
        <v>7040</v>
      </c>
      <c r="B7236" s="29" t="s">
        <v>7041</v>
      </c>
      <c r="C7236" s="40" t="s">
        <v>1388</v>
      </c>
      <c r="D7236" s="26" t="str">
        <f>[1]!b_calc_yield(A7236,日期设置!$B$2,F7236,1,R7236,1,O7236,L7236,S7236,)</f>
        <v>Fetching...</v>
      </c>
      <c r="E7236" s="26">
        <f t="shared" si="226"/>
        <v>1.0839200125226656</v>
      </c>
      <c r="F7236" s="18">
        <f>[1]!b_dq_cleanprice($A7236,日期设置!B$2)</f>
        <v>100.6871</v>
      </c>
      <c r="G7236" s="18" t="str">
        <f t="shared" si="227"/>
        <v>2.34 + 0.34</v>
      </c>
      <c r="H7236" s="27">
        <f>[1]!b_dq_pctchange($A7236,日期设置!$B$2,1)/100</f>
        <v>-1.8668221027763832E-4</v>
      </c>
      <c r="I7236" s="26">
        <f>[1]!b_pq_pctchange(A7236,日期设置!$B$4,日期设置!$B$2,1)</f>
        <v>-1.8668221027763832E-2</v>
      </c>
      <c r="J7236" s="26">
        <f>[1]!b_pq_pctchange(A7236,日期设置!$C$4,日期设置!$B$2,1)</f>
        <v>-9.1090496125669274E-2</v>
      </c>
      <c r="K7236" s="52">
        <f>[1]!b_dq_amount($A7236,日期设置!B$2,2,10000)</f>
        <v>12495.758301600001</v>
      </c>
      <c r="L7236" s="26">
        <f>[1]!b_info_latestpar(A7236,日期设置!$B$2)</f>
        <v>100</v>
      </c>
      <c r="M7236" s="6">
        <f>[1]!b_info_outstandingbalance($A7236,日期设置!B$2)</f>
        <v>15</v>
      </c>
      <c r="N7236" s="7" t="str">
        <f>[1]!b_info_latestissurercreditrating2(A7236,日期设置!$B$2,"102","1")</f>
        <v>AA+</v>
      </c>
      <c r="O7236" s="8">
        <v>5.26</v>
      </c>
      <c r="P7236" s="9" t="str">
        <f>[1]!b_info_repurchasedate(A7236)</f>
        <v>2021-07-26</v>
      </c>
      <c r="Q7236" s="8" t="s">
        <v>16942</v>
      </c>
      <c r="R7236" s="2" t="str">
        <f>IF((--IF(P7236=0,Q7236,P7236))&gt;(--日期设置!$B$2),IF(P7236=0,Q7236,P7236),Q7236)</f>
        <v>2021-07-26</v>
      </c>
      <c r="S7236" s="32" t="s">
        <v>18604</v>
      </c>
      <c r="T7236" s="8">
        <f>[1]!b_anal_ptmyear($A7236,日期设置!$B$2)</f>
        <v>2.3452054794520549</v>
      </c>
      <c r="U7236" s="8">
        <f>[1]!b_anal_termifexercise($A7236,日期设置!B$2)</f>
        <v>0.34520547945205482</v>
      </c>
      <c r="V7236" s="10">
        <f>[1]!b_dq_dirtyprice(A7236,日期设置!$B$2)</f>
        <v>104.1313</v>
      </c>
      <c r="W7236" s="11">
        <f>IF(U7236=0,ROUNDUP((Q7236-日期设置!$B$2)/365,0),ROUNDUP((R7236-日期设置!$B$2)/365,0))</f>
        <v>1</v>
      </c>
      <c r="X7236" s="18">
        <f>_xlfn.IFNA(VLOOKUP(A7236,过往入选债券!A:D,4,0),2)</f>
        <v>2</v>
      </c>
      <c r="Y7236">
        <f>_xlfn.IFNA(VLOOKUP(C7236,[2]Sheet1!$A:$A,1,0),3)</f>
        <v>3</v>
      </c>
    </row>
    <row r="7237" spans="1:25" hidden="1" x14ac:dyDescent="0.2">
      <c r="A7237" s="29" t="s">
        <v>1900</v>
      </c>
      <c r="B7237" s="29" t="s">
        <v>1901</v>
      </c>
      <c r="C7237" s="40" t="s">
        <v>632</v>
      </c>
      <c r="D7237" s="26" t="str">
        <f>[1]!b_calc_yield(A7237,日期设置!$B$2,F7237,1,R7237,1,O7237,L7237,S7237,)</f>
        <v>Fetching...</v>
      </c>
      <c r="E7237" s="26">
        <f t="shared" si="226"/>
        <v>0.84293775770112322</v>
      </c>
      <c r="F7237" s="18">
        <f>[1]!b_dq_cleanprice($A7237,日期设置!B$2)</f>
        <v>101.1125</v>
      </c>
      <c r="G7237" s="18" t="str">
        <f t="shared" si="227"/>
        <v>0.26 + 0</v>
      </c>
      <c r="H7237" s="27">
        <f>[1]!b_dq_pctchange($A7237,日期设置!$B$2,1)/100</f>
        <v>0</v>
      </c>
      <c r="I7237" s="26">
        <f>[1]!b_pq_pctchange(A7237,日期设置!$B$4,日期设置!$B$2,1)</f>
        <v>0</v>
      </c>
      <c r="J7237" s="26">
        <f>[1]!b_pq_pctchange(A7237,日期设置!$C$4,日期设置!$B$2,1)</f>
        <v>-0.35182986020429718</v>
      </c>
      <c r="K7237" s="52">
        <f>[1]!b_dq_amount($A7237,日期设置!B$2,2,10000)</f>
        <v>0</v>
      </c>
      <c r="L7237" s="26">
        <f>[1]!b_info_latestpar(A7237,日期设置!$B$2)</f>
        <v>100</v>
      </c>
      <c r="M7237" s="6">
        <f>[1]!b_info_outstandingbalance($A7237,日期设置!B$2)</f>
        <v>5</v>
      </c>
      <c r="N7237" s="7">
        <f>[1]!b_info_latestissurercreditrating2(A7237,日期设置!$B$2,"102","1")</f>
        <v>0</v>
      </c>
      <c r="O7237" s="8">
        <v>7.49</v>
      </c>
      <c r="P7237" s="9">
        <f>[1]!b_info_repurchasedate(A7237)</f>
        <v>0</v>
      </c>
      <c r="Q7237" s="8" t="s">
        <v>17034</v>
      </c>
      <c r="R7237" s="2" t="str">
        <f>IF((--IF(P7237=0,Q7237,P7237))&gt;(--日期设置!$B$2),IF(P7237=0,Q7237,P7237),Q7237)</f>
        <v>2021-06-28</v>
      </c>
      <c r="S7237" s="32" t="s">
        <v>18668</v>
      </c>
      <c r="T7237" s="8">
        <f>[1]!b_anal_ptmyear($A7237,日期设置!$B$2)</f>
        <v>0.26849315068493151</v>
      </c>
      <c r="U7237" s="8">
        <f>[1]!b_anal_termifexercise($A7237,日期设置!B$2)</f>
        <v>0</v>
      </c>
      <c r="V7237" s="10">
        <f>[1]!b_dq_dirtyprice(A7237,日期设置!$B$2)</f>
        <v>106.5915</v>
      </c>
      <c r="W7237" s="11">
        <f>IF(U7237=0,ROUNDUP((Q7237-日期设置!$B$2)/365,0),ROUNDUP((R7237-日期设置!$B$2)/365,0))</f>
        <v>1</v>
      </c>
      <c r="X7237" s="18">
        <f>_xlfn.IFNA(VLOOKUP(A7237,过往入选债券!A:D,4,0),2)</f>
        <v>2</v>
      </c>
      <c r="Y7237">
        <f>_xlfn.IFNA(VLOOKUP(C7237,[2]Sheet1!$A:$A,1,0),3)</f>
        <v>3</v>
      </c>
    </row>
    <row r="7238" spans="1:25" hidden="1" x14ac:dyDescent="0.2">
      <c r="A7238" s="29" t="s">
        <v>2098</v>
      </c>
      <c r="B7238" s="29" t="s">
        <v>2099</v>
      </c>
      <c r="C7238" s="40" t="s">
        <v>1626</v>
      </c>
      <c r="D7238" s="26" t="str">
        <f>[1]!b_calc_yield(A7238,日期设置!$B$2,F7238,1,R7238,1,O7238,L7238,S7238,)</f>
        <v>Fetching...</v>
      </c>
      <c r="E7238" s="26">
        <f t="shared" si="226"/>
        <v>1.5738192522633643</v>
      </c>
      <c r="F7238" s="18">
        <f>[1]!b_dq_cleanprice($A7238,日期设置!B$2)</f>
        <v>101.36579999999999</v>
      </c>
      <c r="G7238" s="18" t="str">
        <f t="shared" si="227"/>
        <v>0.50 + 0</v>
      </c>
      <c r="H7238" s="27">
        <f>[1]!b_dq_pctchange($A7238,日期设置!$B$2,1)/100</f>
        <v>0</v>
      </c>
      <c r="I7238" s="26">
        <f>[1]!b_pq_pctchange(A7238,日期设置!$B$4,日期设置!$B$2,1)</f>
        <v>0</v>
      </c>
      <c r="J7238" s="26">
        <f>[1]!b_pq_pctchange(A7238,日期设置!$C$4,日期设置!$B$2,1)</f>
        <v>0</v>
      </c>
      <c r="K7238" s="52">
        <f>[1]!b_dq_amount($A7238,日期设置!B$2,2,10000)</f>
        <v>0</v>
      </c>
      <c r="L7238" s="26">
        <f>[1]!b_info_latestpar(A7238,日期设置!$B$2)</f>
        <v>100</v>
      </c>
      <c r="M7238" s="6">
        <f>[1]!b_info_outstandingbalance($A7238,日期设置!B$2)</f>
        <v>10</v>
      </c>
      <c r="N7238" s="7">
        <f>[1]!b_info_latestissurercreditrating2(A7238,日期设置!$B$2,"102","1")</f>
        <v>0</v>
      </c>
      <c r="O7238" s="8">
        <v>6</v>
      </c>
      <c r="P7238" s="9">
        <f>[1]!b_info_repurchasedate(A7238)</f>
        <v>0</v>
      </c>
      <c r="Q7238" s="8" t="s">
        <v>16146</v>
      </c>
      <c r="R7238" s="2" t="str">
        <f>IF((--IF(P7238=0,Q7238,P7238))&gt;(--日期设置!$B$2),IF(P7238=0,Q7238,P7238),Q7238)</f>
        <v>2021-09-21</v>
      </c>
      <c r="S7238" s="32" t="s">
        <v>17934</v>
      </c>
      <c r="T7238" s="8">
        <f>[1]!b_anal_ptmyear($A7238,日期设置!$B$2)</f>
        <v>0.50136986301369868</v>
      </c>
      <c r="U7238" s="8">
        <f>[1]!b_anal_termifexercise($A7238,日期设置!B$2)</f>
        <v>0</v>
      </c>
      <c r="V7238" s="10">
        <f>[1]!b_dq_dirtyprice(A7238,日期设置!$B$2)</f>
        <v>104.35760000000001</v>
      </c>
      <c r="W7238" s="11">
        <f>IF(U7238=0,ROUNDUP((Q7238-日期设置!$B$2)/365,0),ROUNDUP((R7238-日期设置!$B$2)/365,0))</f>
        <v>1</v>
      </c>
      <c r="X7238" s="18">
        <f>_xlfn.IFNA(VLOOKUP(A7238,过往入选债券!A:D,4,0),2)</f>
        <v>2</v>
      </c>
      <c r="Y7238">
        <f>_xlfn.IFNA(VLOOKUP(C7238,[2]Sheet1!$A:$A,1,0),3)</f>
        <v>3</v>
      </c>
    </row>
    <row r="7239" spans="1:25" hidden="1" x14ac:dyDescent="0.2">
      <c r="A7239" s="29" t="s">
        <v>12628</v>
      </c>
      <c r="B7239" s="29" t="s">
        <v>12629</v>
      </c>
      <c r="C7239" s="40" t="s">
        <v>1175</v>
      </c>
      <c r="D7239" s="26" t="str">
        <f>[1]!b_calc_yield(A7239,日期设置!$B$2,F7239,1,R7239,1,O7239,L7239,S7239,)</f>
        <v>Fetching...</v>
      </c>
      <c r="E7239" s="26">
        <f t="shared" si="226"/>
        <v>22.775757279894538</v>
      </c>
      <c r="F7239" s="18">
        <f>[1]!b_dq_cleanprice($A7239,日期设置!B$2)</f>
        <v>40.32</v>
      </c>
      <c r="G7239" s="18" t="str">
        <f t="shared" si="227"/>
        <v>1.68 + 0</v>
      </c>
      <c r="H7239" s="27">
        <f>[1]!b_dq_pctchange($A7239,日期设置!$B$2,1)/100</f>
        <v>0</v>
      </c>
      <c r="I7239" s="26">
        <f>[1]!b_pq_pctchange(A7239,日期设置!$B$4,日期设置!$B$2,1)</f>
        <v>0</v>
      </c>
      <c r="J7239" s="26">
        <f>[1]!b_pq_pctchange(A7239,日期设置!$C$4,日期设置!$B$2,1)</f>
        <v>0</v>
      </c>
      <c r="K7239" s="52">
        <f>[1]!b_dq_amount($A7239,日期设置!B$2,2,10000)</f>
        <v>0</v>
      </c>
      <c r="L7239" s="26">
        <f>[1]!b_info_latestpar(A7239,日期设置!$B$2)</f>
        <v>40</v>
      </c>
      <c r="M7239" s="6">
        <f>[1]!b_info_outstandingbalance($A7239,日期设置!B$2)</f>
        <v>5.6</v>
      </c>
      <c r="N7239" s="7" t="str">
        <f>[1]!b_info_latestissurercreditrating2(A7239,日期设置!$B$2,"102","1")</f>
        <v>AA</v>
      </c>
      <c r="O7239" s="8">
        <v>5.15</v>
      </c>
      <c r="P7239" s="9">
        <f>[1]!b_info_repurchasedate(A7239)</f>
        <v>0</v>
      </c>
      <c r="Q7239" s="8" t="s">
        <v>16250</v>
      </c>
      <c r="R7239" s="2" t="str">
        <f>IF((--IF(P7239=0,Q7239,P7239))&gt;(--日期设置!$B$2),IF(P7239=0,Q7239,P7239),Q7239)</f>
        <v>2022-11-27</v>
      </c>
      <c r="S7239" s="32" t="s">
        <v>18229</v>
      </c>
      <c r="T7239" s="8">
        <f>[1]!b_anal_ptmyear($A7239,日期设置!$B$2)</f>
        <v>1.6849315068493151</v>
      </c>
      <c r="U7239" s="8">
        <f>[1]!b_anal_termifexercise($A7239,日期设置!B$2)</f>
        <v>0</v>
      </c>
      <c r="V7239" s="10">
        <f>[1]!b_dq_dirtyprice(A7239,日期设置!$B$2)</f>
        <v>40.969000000000001</v>
      </c>
      <c r="W7239" s="11">
        <f>IF(U7239=0,ROUNDUP((Q7239-日期设置!$B$2)/365,0),ROUNDUP((R7239-日期设置!$B$2)/365,0))</f>
        <v>2</v>
      </c>
      <c r="X7239" s="18">
        <f>_xlfn.IFNA(VLOOKUP(A7239,过往入选债券!A:D,4,0),2)</f>
        <v>2</v>
      </c>
      <c r="Y7239">
        <f>_xlfn.IFNA(VLOOKUP(C7239,[2]Sheet1!$A:$A,1,0),3)</f>
        <v>3</v>
      </c>
    </row>
    <row r="7240" spans="1:25" hidden="1" x14ac:dyDescent="0.2">
      <c r="A7240" s="29" t="s">
        <v>12936</v>
      </c>
      <c r="B7240" s="29" t="s">
        <v>12937</v>
      </c>
      <c r="C7240" s="40" t="s">
        <v>12938</v>
      </c>
      <c r="D7240" s="26" t="str">
        <f>[1]!b_calc_yield(A7240,日期设置!$B$2,F7240,1,R7240,1,O7240,L7240,S7240,)</f>
        <v>Fetching...</v>
      </c>
      <c r="E7240" s="26">
        <f t="shared" si="226"/>
        <v>18.753704120408067</v>
      </c>
      <c r="F7240" s="18">
        <f>[1]!b_dq_cleanprice($A7240,日期设置!B$2)</f>
        <v>60.248399999999997</v>
      </c>
      <c r="G7240" s="18" t="str">
        <f t="shared" si="227"/>
        <v>2.04 + 0</v>
      </c>
      <c r="H7240" s="27">
        <f>[1]!b_dq_pctchange($A7240,日期设置!$B$2,1)/100</f>
        <v>0</v>
      </c>
      <c r="I7240" s="26">
        <f>[1]!b_pq_pctchange(A7240,日期设置!$B$4,日期设置!$B$2,1)</f>
        <v>0.35077900922418787</v>
      </c>
      <c r="J7240" s="26">
        <f>[1]!b_pq_pctchange(A7240,日期设置!$C$4,日期设置!$B$2,1)</f>
        <v>0.35077900922418787</v>
      </c>
      <c r="K7240" s="52">
        <f>[1]!b_dq_amount($A7240,日期设置!B$2,2,10000)</f>
        <v>0</v>
      </c>
      <c r="L7240" s="26">
        <f>[1]!b_info_latestpar(A7240,日期设置!$B$2)</f>
        <v>60</v>
      </c>
      <c r="M7240" s="6">
        <f>[1]!b_info_outstandingbalance($A7240,日期设置!B$2)</f>
        <v>5.7</v>
      </c>
      <c r="N7240" s="7" t="str">
        <f>[1]!b_info_latestissurercreditrating2(A7240,日期设置!$B$2,"102","1")</f>
        <v>AA</v>
      </c>
      <c r="O7240" s="8">
        <v>4.9800000000000004</v>
      </c>
      <c r="P7240" s="9">
        <f>[1]!b_info_repurchasedate(A7240)</f>
        <v>0</v>
      </c>
      <c r="Q7240" s="8" t="s">
        <v>17534</v>
      </c>
      <c r="R7240" s="2" t="str">
        <f>IF((--IF(P7240=0,Q7240,P7240))&gt;(--日期设置!$B$2),IF(P7240=0,Q7240,P7240),Q7240)</f>
        <v>2023-04-07</v>
      </c>
      <c r="S7240" s="32" t="s">
        <v>19046</v>
      </c>
      <c r="T7240" s="8">
        <f>[1]!b_anal_ptmyear($A7240,日期设置!$B$2)</f>
        <v>2.043835616438356</v>
      </c>
      <c r="U7240" s="8">
        <f>[1]!b_anal_termifexercise($A7240,日期设置!B$2)</f>
        <v>0</v>
      </c>
      <c r="V7240" s="10">
        <f>[1]!b_dq_dirtyprice(A7240,日期设置!$B$2)</f>
        <v>63.105400000000003</v>
      </c>
      <c r="W7240" s="11">
        <f>IF(U7240=0,ROUNDUP((Q7240-日期设置!$B$2)/365,0),ROUNDUP((R7240-日期设置!$B$2)/365,0))</f>
        <v>3</v>
      </c>
      <c r="X7240" s="18">
        <f>_xlfn.IFNA(VLOOKUP(A7240,过往入选债券!A:D,4,0),2)</f>
        <v>2</v>
      </c>
      <c r="Y7240">
        <f>_xlfn.IFNA(VLOOKUP(C7240,[2]Sheet1!$A:$A,1,0),3)</f>
        <v>3</v>
      </c>
    </row>
    <row r="7241" spans="1:25" hidden="1" x14ac:dyDescent="0.2">
      <c r="A7241" s="29" t="s">
        <v>2087</v>
      </c>
      <c r="B7241" s="29" t="s">
        <v>2088</v>
      </c>
      <c r="C7241" s="40" t="s">
        <v>24</v>
      </c>
      <c r="D7241" s="26" t="str">
        <f>[1]!b_calc_yield(A7241,日期设置!$B$2,F7241,1,R7241,1,O7241,L7241,S7241,)</f>
        <v>Fetching...</v>
      </c>
      <c r="E7241" s="26">
        <f t="shared" si="226"/>
        <v>1.5010584077111977</v>
      </c>
      <c r="F7241" s="18">
        <f>[1]!b_dq_cleanprice($A7241,日期设置!B$2)</f>
        <v>100.9606</v>
      </c>
      <c r="G7241" s="18" t="str">
        <f t="shared" si="227"/>
        <v>0.47 + 0</v>
      </c>
      <c r="H7241" s="27">
        <f>[1]!b_dq_pctchange($A7241,日期设置!$B$2,1)/100</f>
        <v>0</v>
      </c>
      <c r="I7241" s="26">
        <f>[1]!b_pq_pctchange(A7241,日期设置!$B$4,日期设置!$B$2,1)</f>
        <v>0</v>
      </c>
      <c r="J7241" s="26">
        <f>[1]!b_pq_pctchange(A7241,日期设置!$C$4,日期设置!$B$2,1)</f>
        <v>-0.16227489426421515</v>
      </c>
      <c r="K7241" s="52">
        <f>[1]!b_dq_amount($A7241,日期设置!B$2,2,10000)</f>
        <v>0</v>
      </c>
      <c r="L7241" s="26">
        <f>[1]!b_info_latestpar(A7241,日期设置!$B$2)</f>
        <v>100</v>
      </c>
      <c r="M7241" s="6">
        <f>[1]!b_info_outstandingbalance($A7241,日期设置!B$2)</f>
        <v>14</v>
      </c>
      <c r="N7241" s="7">
        <f>[1]!b_info_latestissurercreditrating2(A7241,日期设置!$B$2,"102","1")</f>
        <v>0</v>
      </c>
      <c r="O7241" s="8">
        <v>5.25</v>
      </c>
      <c r="P7241" s="9">
        <f>[1]!b_info_repurchasedate(A7241)</f>
        <v>0</v>
      </c>
      <c r="Q7241" s="8" t="s">
        <v>17189</v>
      </c>
      <c r="R7241" s="2" t="str">
        <f>IF((--IF(P7241=0,Q7241,P7241))&gt;(--日期设置!$B$2),IF(P7241=0,Q7241,P7241),Q7241)</f>
        <v>2021-09-13</v>
      </c>
      <c r="S7241" s="32" t="s">
        <v>18774</v>
      </c>
      <c r="T7241" s="8">
        <f>[1]!b_anal_ptmyear($A7241,日期设置!$B$2)</f>
        <v>0.47945205479452052</v>
      </c>
      <c r="U7241" s="8">
        <f>[1]!b_anal_termifexercise($A7241,日期设置!B$2)</f>
        <v>0</v>
      </c>
      <c r="V7241" s="10">
        <f>[1]!b_dq_dirtyprice(A7241,日期设置!$B$2)</f>
        <v>103.6935</v>
      </c>
      <c r="W7241" s="11">
        <f>IF(U7241=0,ROUNDUP((Q7241-日期设置!$B$2)/365,0),ROUNDUP((R7241-日期设置!$B$2)/365,0))</f>
        <v>1</v>
      </c>
      <c r="X7241" s="18">
        <f>_xlfn.IFNA(VLOOKUP(A7241,过往入选债券!A:D,4,0),2)</f>
        <v>2</v>
      </c>
      <c r="Y7241">
        <f>_xlfn.IFNA(VLOOKUP(C7241,[2]Sheet1!$A:$A,1,0),3)</f>
        <v>3</v>
      </c>
    </row>
    <row r="7242" spans="1:25" hidden="1" x14ac:dyDescent="0.2">
      <c r="A7242" s="29" t="s">
        <v>13066</v>
      </c>
      <c r="B7242" s="29" t="s">
        <v>13067</v>
      </c>
      <c r="C7242" s="40" t="s">
        <v>12191</v>
      </c>
      <c r="D7242" s="26" t="str">
        <f>[1]!b_calc_yield(A7242,日期设置!$B$2,F7242,1,R7242,1,O7242,L7242,S7242,)</f>
        <v>Fetching...</v>
      </c>
      <c r="E7242" s="26">
        <f t="shared" si="226"/>
        <v>17.876779856285239</v>
      </c>
      <c r="F7242" s="18">
        <f>[1]!b_dq_cleanprice($A7242,日期设置!B$2)</f>
        <v>60.031999999999996</v>
      </c>
      <c r="G7242" s="18" t="str">
        <f t="shared" si="227"/>
        <v>2.07 + 0</v>
      </c>
      <c r="H7242" s="27">
        <f>[1]!b_dq_pctchange($A7242,日期设置!$B$2,1)/100</f>
        <v>0</v>
      </c>
      <c r="I7242" s="26">
        <f>[1]!b_pq_pctchange(A7242,日期设置!$B$4,日期设置!$B$2,1)</f>
        <v>0</v>
      </c>
      <c r="J7242" s="26">
        <f>[1]!b_pq_pctchange(A7242,日期设置!$C$4,日期设置!$B$2,1)</f>
        <v>0</v>
      </c>
      <c r="K7242" s="52">
        <f>[1]!b_dq_amount($A7242,日期设置!B$2,2,10000)</f>
        <v>0</v>
      </c>
      <c r="L7242" s="26">
        <f>[1]!b_info_latestpar(A7242,日期设置!$B$2)</f>
        <v>60</v>
      </c>
      <c r="M7242" s="6">
        <f>[1]!b_info_outstandingbalance($A7242,日期设置!B$2)</f>
        <v>5.28</v>
      </c>
      <c r="N7242" s="7" t="str">
        <f>[1]!b_info_latestissurercreditrating2(A7242,日期设置!$B$2,"102","1")</f>
        <v>AA</v>
      </c>
      <c r="O7242" s="8">
        <v>4.59</v>
      </c>
      <c r="P7242" s="9">
        <f>[1]!b_info_repurchasedate(A7242)</f>
        <v>0</v>
      </c>
      <c r="Q7242" s="8" t="s">
        <v>17570</v>
      </c>
      <c r="R7242" s="2" t="str">
        <f>IF((--IF(P7242=0,Q7242,P7242))&gt;(--日期设置!$B$2),IF(P7242=0,Q7242,P7242),Q7242)</f>
        <v>2023-04-18</v>
      </c>
      <c r="S7242" s="32" t="s">
        <v>18497</v>
      </c>
      <c r="T7242" s="8">
        <f>[1]!b_anal_ptmyear($A7242,日期设置!$B$2)</f>
        <v>2.0739726027397261</v>
      </c>
      <c r="U7242" s="8">
        <f>[1]!b_anal_termifexercise($A7242,日期设置!B$2)</f>
        <v>0</v>
      </c>
      <c r="V7242" s="10">
        <f>[1]!b_dq_dirtyprice(A7242,日期设置!$B$2)</f>
        <v>62.582299999999996</v>
      </c>
      <c r="W7242" s="11">
        <f>IF(U7242=0,ROUNDUP((Q7242-日期设置!$B$2)/365,0),ROUNDUP((R7242-日期设置!$B$2)/365,0))</f>
        <v>3</v>
      </c>
      <c r="X7242" s="18">
        <f>_xlfn.IFNA(VLOOKUP(A7242,过往入选债券!A:D,4,0),2)</f>
        <v>2</v>
      </c>
      <c r="Y7242">
        <f>_xlfn.IFNA(VLOOKUP(C7242,[2]Sheet1!$A:$A,1,0),3)</f>
        <v>3</v>
      </c>
    </row>
    <row r="7243" spans="1:25" hidden="1" x14ac:dyDescent="0.2">
      <c r="A7243" s="29" t="s">
        <v>13006</v>
      </c>
      <c r="B7243" s="29" t="s">
        <v>13007</v>
      </c>
      <c r="C7243" s="40" t="s">
        <v>11907</v>
      </c>
      <c r="D7243" s="26" t="str">
        <f>[1]!b_calc_yield(A7243,日期设置!$B$2,F7243,1,R7243,1,O7243,L7243,S7243,)</f>
        <v>Fetching...</v>
      </c>
      <c r="E7243" s="26">
        <f t="shared" si="226"/>
        <v>18.688109007367505</v>
      </c>
      <c r="F7243" s="18">
        <f>[1]!b_dq_cleanprice($A7243,日期设置!B$2)</f>
        <v>60.190199999999997</v>
      </c>
      <c r="G7243" s="18" t="str">
        <f t="shared" si="227"/>
        <v>2.01 + 0</v>
      </c>
      <c r="H7243" s="27">
        <f>[1]!b_dq_pctchange($A7243,日期设置!$B$2,1)/100</f>
        <v>0</v>
      </c>
      <c r="I7243" s="26">
        <f>[1]!b_pq_pctchange(A7243,日期设置!$B$4,日期设置!$B$2,1)</f>
        <v>0</v>
      </c>
      <c r="J7243" s="26">
        <f>[1]!b_pq_pctchange(A7243,日期设置!$C$4,日期设置!$B$2,1)</f>
        <v>0</v>
      </c>
      <c r="K7243" s="52">
        <f>[1]!b_dq_amount($A7243,日期设置!B$2,2,10000)</f>
        <v>0</v>
      </c>
      <c r="L7243" s="26">
        <f>[1]!b_info_latestpar(A7243,日期设置!$B$2)</f>
        <v>60</v>
      </c>
      <c r="M7243" s="6">
        <f>[1]!b_info_outstandingbalance($A7243,日期设置!B$2)</f>
        <v>6.6</v>
      </c>
      <c r="N7243" s="7" t="str">
        <f>[1]!b_info_latestissurercreditrating2(A7243,日期设置!$B$2,"102","1")</f>
        <v>AA</v>
      </c>
      <c r="O7243" s="8">
        <v>4.97</v>
      </c>
      <c r="P7243" s="9">
        <f>[1]!b_info_repurchasedate(A7243)</f>
        <v>0</v>
      </c>
      <c r="Q7243" s="8" t="s">
        <v>16310</v>
      </c>
      <c r="R7243" s="2" t="str">
        <f>IF((--IF(P7243=0,Q7243,P7243))&gt;(--日期设置!$B$2),IF(P7243=0,Q7243,P7243),Q7243)</f>
        <v>2023-03-29</v>
      </c>
      <c r="S7243" s="32" t="s">
        <v>18030</v>
      </c>
      <c r="T7243" s="8">
        <f>[1]!b_anal_ptmyear($A7243,日期设置!$B$2)</f>
        <v>2.0191780821917806</v>
      </c>
      <c r="U7243" s="8">
        <f>[1]!b_anal_termifexercise($A7243,日期设置!B$2)</f>
        <v>0</v>
      </c>
      <c r="V7243" s="10">
        <f>[1]!b_dq_dirtyprice(A7243,日期设置!$B$2)</f>
        <v>63.115000000000002</v>
      </c>
      <c r="W7243" s="11">
        <f>IF(U7243=0,ROUNDUP((Q7243-日期设置!$B$2)/365,0),ROUNDUP((R7243-日期设置!$B$2)/365,0))</f>
        <v>3</v>
      </c>
      <c r="X7243" s="18">
        <f>_xlfn.IFNA(VLOOKUP(A7243,过往入选债券!A:D,4,0),2)</f>
        <v>2</v>
      </c>
      <c r="Y7243">
        <f>_xlfn.IFNA(VLOOKUP(C7243,[2]Sheet1!$A:$A,1,0),3)</f>
        <v>3</v>
      </c>
    </row>
    <row r="7244" spans="1:25" hidden="1" x14ac:dyDescent="0.2">
      <c r="A7244" s="29" t="s">
        <v>11521</v>
      </c>
      <c r="B7244" s="29" t="s">
        <v>11522</v>
      </c>
      <c r="C7244" s="40" t="s">
        <v>11457</v>
      </c>
      <c r="D7244" s="26" t="str">
        <f>[1]!b_calc_yield(A7244,日期设置!$B$2,F7244,1,R7244,1,O7244,L7244,S7244,)</f>
        <v>Fetching...</v>
      </c>
      <c r="E7244" s="26">
        <f t="shared" si="226"/>
        <v>2.9889792596747622</v>
      </c>
      <c r="F7244" s="18">
        <f>[1]!b_dq_cleanprice($A7244,日期设置!B$2)</f>
        <v>102.8317</v>
      </c>
      <c r="G7244" s="18" t="str">
        <f t="shared" si="227"/>
        <v>1.01 + 0</v>
      </c>
      <c r="H7244" s="27">
        <f>[1]!b_dq_pctchange($A7244,日期设置!$B$2,1)/100</f>
        <v>0</v>
      </c>
      <c r="I7244" s="26">
        <f>[1]!b_pq_pctchange(A7244,日期设置!$B$4,日期设置!$B$2,1)</f>
        <v>0</v>
      </c>
      <c r="J7244" s="26">
        <f>[1]!b_pq_pctchange(A7244,日期设置!$C$4,日期设置!$B$2,1)</f>
        <v>0</v>
      </c>
      <c r="K7244" s="52">
        <f>[1]!b_dq_amount($A7244,日期设置!B$2,2,10000)</f>
        <v>0</v>
      </c>
      <c r="L7244" s="26">
        <f>[1]!b_info_latestpar(A7244,日期设置!$B$2)</f>
        <v>100</v>
      </c>
      <c r="M7244" s="6">
        <f>[1]!b_info_outstandingbalance($A7244,日期设置!B$2)</f>
        <v>14</v>
      </c>
      <c r="N7244" s="7" t="str">
        <f>[1]!b_info_latestissurercreditrating2(A7244,日期设置!$B$2,"102","1")</f>
        <v>AAA</v>
      </c>
      <c r="O7244" s="8">
        <v>6</v>
      </c>
      <c r="P7244" s="9">
        <f>[1]!b_info_repurchasedate(A7244)</f>
        <v>0</v>
      </c>
      <c r="Q7244" s="8" t="s">
        <v>16101</v>
      </c>
      <c r="R7244" s="2" t="str">
        <f>IF((--IF(P7244=0,Q7244,P7244))&gt;(--日期设置!$B$2),IF(P7244=0,Q7244,P7244),Q7244)</f>
        <v>2022-03-27</v>
      </c>
      <c r="S7244" s="32" t="s">
        <v>18505</v>
      </c>
      <c r="T7244" s="8">
        <f>[1]!b_anal_ptmyear($A7244,日期设置!$B$2)</f>
        <v>1.0136986301369864</v>
      </c>
      <c r="U7244" s="8">
        <f>[1]!b_anal_termifexercise($A7244,日期设置!B$2)</f>
        <v>0</v>
      </c>
      <c r="V7244" s="10">
        <f>[1]!b_dq_dirtyprice(A7244,日期设置!$B$2)</f>
        <v>108.7495</v>
      </c>
      <c r="W7244" s="11">
        <f>IF(U7244=0,ROUNDUP((Q7244-日期设置!$B$2)/365,0),ROUNDUP((R7244-日期设置!$B$2)/365,0))</f>
        <v>2</v>
      </c>
      <c r="X7244" s="18">
        <f>_xlfn.IFNA(VLOOKUP(A7244,过往入选债券!A:D,4,0),2)</f>
        <v>2</v>
      </c>
      <c r="Y7244">
        <f>_xlfn.IFNA(VLOOKUP(C7244,[2]Sheet1!$A:$A,1,0),3)</f>
        <v>3</v>
      </c>
    </row>
    <row r="7245" spans="1:25" hidden="1" x14ac:dyDescent="0.2">
      <c r="A7245" s="29" t="s">
        <v>2375</v>
      </c>
      <c r="B7245" s="29" t="s">
        <v>2376</v>
      </c>
      <c r="C7245" s="40" t="s">
        <v>1108</v>
      </c>
      <c r="D7245" s="26" t="str">
        <f>[1]!b_calc_yield(A7245,日期设置!$B$2,F7245,1,R7245,1,O7245,L7245,S7245,)</f>
        <v>Fetching...</v>
      </c>
      <c r="E7245" s="26">
        <f t="shared" si="226"/>
        <v>2.33152409794255</v>
      </c>
      <c r="F7245" s="18">
        <f>[1]!b_dq_cleanprice($A7245,日期设置!B$2)</f>
        <v>101.2894</v>
      </c>
      <c r="G7245" s="18" t="str">
        <f t="shared" si="227"/>
        <v>0.74 + 0</v>
      </c>
      <c r="H7245" s="27">
        <f>[1]!b_dq_pctchange($A7245,日期设置!$B$2,1)/100</f>
        <v>0</v>
      </c>
      <c r="I7245" s="26">
        <f>[1]!b_pq_pctchange(A7245,日期设置!$B$4,日期设置!$B$2,1)</f>
        <v>0</v>
      </c>
      <c r="J7245" s="26">
        <f>[1]!b_pq_pctchange(A7245,日期设置!$C$4,日期设置!$B$2,1)</f>
        <v>0</v>
      </c>
      <c r="K7245" s="52">
        <f>[1]!b_dq_amount($A7245,日期设置!B$2,2,10000)</f>
        <v>0</v>
      </c>
      <c r="L7245" s="26">
        <f>[1]!b_info_latestpar(A7245,日期设置!$B$2)</f>
        <v>100</v>
      </c>
      <c r="M7245" s="6">
        <f>[1]!b_info_outstandingbalance($A7245,日期设置!B$2)</f>
        <v>9</v>
      </c>
      <c r="N7245" s="7">
        <f>[1]!b_info_latestissurercreditrating2(A7245,日期设置!$B$2,"102","1")</f>
        <v>0</v>
      </c>
      <c r="O7245" s="8">
        <v>4.92</v>
      </c>
      <c r="P7245" s="9">
        <f>[1]!b_info_repurchasedate(A7245)</f>
        <v>0</v>
      </c>
      <c r="Q7245" s="8" t="s">
        <v>16252</v>
      </c>
      <c r="R7245" s="2" t="str">
        <f>IF((--IF(P7245=0,Q7245,P7245))&gt;(--日期设置!$B$2),IF(P7245=0,Q7245,P7245),Q7245)</f>
        <v>2021-12-20</v>
      </c>
      <c r="S7245" s="32" t="s">
        <v>18034</v>
      </c>
      <c r="T7245" s="8">
        <f>[1]!b_anal_ptmyear($A7245,日期设置!$B$2)</f>
        <v>0.74794520547945209</v>
      </c>
      <c r="U7245" s="8">
        <f>[1]!b_anal_termifexercise($A7245,日期设置!B$2)</f>
        <v>0</v>
      </c>
      <c r="V7245" s="10">
        <f>[1]!b_dq_dirtyprice(A7245,日期设置!$B$2)</f>
        <v>102.5295</v>
      </c>
      <c r="W7245" s="11">
        <f>IF(U7245=0,ROUNDUP((Q7245-日期设置!$B$2)/365,0),ROUNDUP((R7245-日期设置!$B$2)/365,0))</f>
        <v>1</v>
      </c>
      <c r="X7245" s="18">
        <f>_xlfn.IFNA(VLOOKUP(A7245,过往入选债券!A:D,4,0),2)</f>
        <v>2</v>
      </c>
      <c r="Y7245">
        <f>_xlfn.IFNA(VLOOKUP(C7245,[2]Sheet1!$A:$A,1,0),3)</f>
        <v>3</v>
      </c>
    </row>
    <row r="7246" spans="1:25" hidden="1" x14ac:dyDescent="0.2">
      <c r="A7246" s="29" t="s">
        <v>7732</v>
      </c>
      <c r="B7246" s="29" t="s">
        <v>7733</v>
      </c>
      <c r="C7246" s="40" t="s">
        <v>5055</v>
      </c>
      <c r="D7246" s="26" t="str">
        <f>[1]!b_calc_yield(A7246,日期设置!$B$2,F7246,1,R7246,1,O7246,L7246,S7246,)</f>
        <v>Fetching...</v>
      </c>
      <c r="E7246" s="26">
        <f t="shared" si="226"/>
        <v>2.3384396875316904</v>
      </c>
      <c r="F7246" s="18">
        <f>[1]!b_dq_cleanprice($A7246,日期设置!B$2)</f>
        <v>101.28870000000001</v>
      </c>
      <c r="G7246" s="18" t="str">
        <f t="shared" si="227"/>
        <v>0.75 + 0.75</v>
      </c>
      <c r="H7246" s="27">
        <f>[1]!b_dq_pctchange($A7246,日期设置!$B$2,1)/100</f>
        <v>0</v>
      </c>
      <c r="I7246" s="26">
        <f>[1]!b_pq_pctchange(A7246,日期设置!$B$4,日期设置!$B$2,1)</f>
        <v>0</v>
      </c>
      <c r="J7246" s="26">
        <f>[1]!b_pq_pctchange(A7246,日期设置!$C$4,日期设置!$B$2,1)</f>
        <v>0</v>
      </c>
      <c r="K7246" s="52">
        <f>[1]!b_dq_amount($A7246,日期设置!B$2,2,10000)</f>
        <v>0</v>
      </c>
      <c r="L7246" s="26">
        <f>[1]!b_info_latestpar(A7246,日期设置!$B$2)</f>
        <v>100</v>
      </c>
      <c r="M7246" s="6">
        <f>[1]!b_info_outstandingbalance($A7246,日期设置!B$2)</f>
        <v>3</v>
      </c>
      <c r="N7246" s="7" t="str">
        <f>[1]!b_info_latestissurercreditrating2(A7246,日期设置!$B$2,"102","1")</f>
        <v>AAA</v>
      </c>
      <c r="O7246" s="8">
        <v>4.91</v>
      </c>
      <c r="P7246" s="9">
        <f>[1]!b_info_repurchasedate(A7246)</f>
        <v>0</v>
      </c>
      <c r="Q7246" s="8" t="s">
        <v>16181</v>
      </c>
      <c r="R7246" s="2" t="str">
        <f>IF((--IF(P7246=0,Q7246,P7246))&gt;(--日期设置!$B$2),IF(P7246=0,Q7246,P7246),Q7246)</f>
        <v>2021-12-21</v>
      </c>
      <c r="S7246" s="32" t="s">
        <v>17970</v>
      </c>
      <c r="T7246" s="8">
        <f>[1]!b_anal_ptmyear($A7246,日期设置!$B$2)</f>
        <v>0.75068493150684934</v>
      </c>
      <c r="U7246" s="8">
        <f>[1]!b_anal_termifexercise($A7246,日期设置!B$2)</f>
        <v>0.75068493150684934</v>
      </c>
      <c r="V7246" s="10">
        <f>[1]!b_dq_dirtyprice(A7246,日期设置!$B$2)</f>
        <v>102.5128</v>
      </c>
      <c r="W7246" s="11">
        <f>IF(U7246=0,ROUNDUP((Q7246-日期设置!$B$2)/365,0),ROUNDUP((R7246-日期设置!$B$2)/365,0))</f>
        <v>1</v>
      </c>
      <c r="X7246" s="18">
        <f>_xlfn.IFNA(VLOOKUP(A7246,过往入选债券!A:D,4,0),2)</f>
        <v>2</v>
      </c>
      <c r="Y7246">
        <f>_xlfn.IFNA(VLOOKUP(C7246,[2]Sheet1!$A:$A,1,0),3)</f>
        <v>3</v>
      </c>
    </row>
    <row r="7247" spans="1:25" hidden="1" x14ac:dyDescent="0.2">
      <c r="A7247" s="29" t="s">
        <v>12267</v>
      </c>
      <c r="B7247" s="29" t="s">
        <v>12268</v>
      </c>
      <c r="C7247" s="40" t="s">
        <v>11266</v>
      </c>
      <c r="D7247" s="26" t="str">
        <f>[1]!b_calc_yield(A7247,日期设置!$B$2,F7247,1,R7247,1,O7247,L7247,S7247,)</f>
        <v>Fetching...</v>
      </c>
      <c r="E7247" s="26">
        <f t="shared" si="226"/>
        <v>34.459934105727626</v>
      </c>
      <c r="F7247" s="18">
        <f>[1]!b_dq_cleanprice($A7247,日期设置!B$2)</f>
        <v>20.052900000000001</v>
      </c>
      <c r="G7247" s="18" t="str">
        <f t="shared" si="227"/>
        <v>0.88 + 0</v>
      </c>
      <c r="H7247" s="27">
        <f>[1]!b_dq_pctchange($A7247,日期设置!$B$2,1)/100</f>
        <v>0</v>
      </c>
      <c r="I7247" s="26">
        <f>[1]!b_pq_pctchange(A7247,日期设置!$B$4,日期设置!$B$2,1)</f>
        <v>0</v>
      </c>
      <c r="J7247" s="26">
        <f>[1]!b_pq_pctchange(A7247,日期设置!$C$4,日期设置!$B$2,1)</f>
        <v>-0.14987800627394987</v>
      </c>
      <c r="K7247" s="52">
        <f>[1]!b_dq_amount($A7247,日期设置!B$2,2,10000)</f>
        <v>0</v>
      </c>
      <c r="L7247" s="26">
        <f>[1]!b_info_latestpar(A7247,日期设置!$B$2)</f>
        <v>19.999999999999996</v>
      </c>
      <c r="M7247" s="6">
        <f>[1]!b_info_outstandingbalance($A7247,日期设置!B$2)</f>
        <v>1.6</v>
      </c>
      <c r="N7247" s="7" t="str">
        <f>[1]!b_info_latestissurercreditrating2(A7247,日期设置!$B$2,"102","1")</f>
        <v>AA-</v>
      </c>
      <c r="O7247" s="8">
        <v>7.18</v>
      </c>
      <c r="P7247" s="9">
        <f>[1]!b_info_repurchasedate(A7247)</f>
        <v>0</v>
      </c>
      <c r="Q7247" s="8" t="s">
        <v>17082</v>
      </c>
      <c r="R7247" s="2" t="str">
        <f>IF((--IF(P7247=0,Q7247,P7247))&gt;(--日期设置!$B$2),IF(P7247=0,Q7247,P7247),Q7247)</f>
        <v>2022-02-09</v>
      </c>
      <c r="S7247" s="32" t="s">
        <v>18698</v>
      </c>
      <c r="T7247" s="8">
        <f>[1]!b_anal_ptmyear($A7247,日期设置!$B$2)</f>
        <v>0.88767123287671235</v>
      </c>
      <c r="U7247" s="8">
        <f>[1]!b_anal_termifexercise($A7247,日期设置!B$2)</f>
        <v>0</v>
      </c>
      <c r="V7247" s="10">
        <f>[1]!b_dq_dirtyprice(A7247,日期设置!$B$2)</f>
        <v>20.214200000000002</v>
      </c>
      <c r="W7247" s="11">
        <f>IF(U7247=0,ROUNDUP((Q7247-日期设置!$B$2)/365,0),ROUNDUP((R7247-日期设置!$B$2)/365,0))</f>
        <v>1</v>
      </c>
      <c r="X7247" s="18">
        <f>_xlfn.IFNA(VLOOKUP(A7247,过往入选债券!A:D,4,0),2)</f>
        <v>2</v>
      </c>
      <c r="Y7247">
        <f>_xlfn.IFNA(VLOOKUP(C7247,[2]Sheet1!$A:$A,1,0),3)</f>
        <v>3</v>
      </c>
    </row>
    <row r="7248" spans="1:25" hidden="1" x14ac:dyDescent="0.2">
      <c r="A7248" s="29" t="s">
        <v>13133</v>
      </c>
      <c r="B7248" s="29" t="s">
        <v>13134</v>
      </c>
      <c r="C7248" s="40" t="s">
        <v>127</v>
      </c>
      <c r="D7248" s="26" t="str">
        <f>[1]!b_calc_yield(A7248,日期设置!$B$2,F7248,1,R7248,1,O7248,L7248,S7248,)</f>
        <v>Fetching...</v>
      </c>
      <c r="E7248" s="26">
        <f t="shared" si="226"/>
        <v>18.671186870287038</v>
      </c>
      <c r="F7248" s="18">
        <f>[1]!b_dq_cleanprice($A7248,日期设置!B$2)</f>
        <v>60.444299999999998</v>
      </c>
      <c r="G7248" s="18" t="str">
        <f t="shared" si="227"/>
        <v>2.10 + 0</v>
      </c>
      <c r="H7248" s="27">
        <f>[1]!b_dq_pctchange($A7248,日期设置!$B$2,1)/100</f>
        <v>0</v>
      </c>
      <c r="I7248" s="26">
        <f>[1]!b_pq_pctchange(A7248,日期设置!$B$4,日期设置!$B$2,1)</f>
        <v>0</v>
      </c>
      <c r="J7248" s="26">
        <f>[1]!b_pq_pctchange(A7248,日期设置!$C$4,日期设置!$B$2,1)</f>
        <v>0</v>
      </c>
      <c r="K7248" s="52">
        <f>[1]!b_dq_amount($A7248,日期设置!B$2,2,10000)</f>
        <v>0</v>
      </c>
      <c r="L7248" s="26">
        <f>[1]!b_info_latestpar(A7248,日期设置!$B$2)</f>
        <v>60</v>
      </c>
      <c r="M7248" s="6">
        <f>[1]!b_info_outstandingbalance($A7248,日期设置!B$2)</f>
        <v>5.88</v>
      </c>
      <c r="N7248" s="7" t="str">
        <f>[1]!b_info_latestissurercreditrating2(A7248,日期设置!$B$2,"102","1")</f>
        <v>AA+</v>
      </c>
      <c r="O7248" s="8">
        <v>4.97</v>
      </c>
      <c r="P7248" s="9">
        <f>[1]!b_info_repurchasedate(A7248)</f>
        <v>0</v>
      </c>
      <c r="Q7248" s="8" t="s">
        <v>16306</v>
      </c>
      <c r="R7248" s="2" t="str">
        <f>IF((--IF(P7248=0,Q7248,P7248))&gt;(--日期设置!$B$2),IF(P7248=0,Q7248,P7248),Q7248)</f>
        <v>2023-04-28</v>
      </c>
      <c r="S7248" s="32" t="s">
        <v>18244</v>
      </c>
      <c r="T7248" s="8">
        <f>[1]!b_anal_ptmyear($A7248,日期设置!$B$2)</f>
        <v>2.1013698630136988</v>
      </c>
      <c r="U7248" s="8">
        <f>[1]!b_anal_termifexercise($A7248,日期设置!B$2)</f>
        <v>0</v>
      </c>
      <c r="V7248" s="10">
        <f>[1]!b_dq_dirtyprice(A7248,日期设置!$B$2)</f>
        <v>63.124000000000002</v>
      </c>
      <c r="W7248" s="11">
        <f>IF(U7248=0,ROUNDUP((Q7248-日期设置!$B$2)/365,0),ROUNDUP((R7248-日期设置!$B$2)/365,0))</f>
        <v>3</v>
      </c>
      <c r="X7248" s="18">
        <f>_xlfn.IFNA(VLOOKUP(A7248,过往入选债券!A:D,4,0),2)</f>
        <v>2</v>
      </c>
      <c r="Y7248">
        <f>_xlfn.IFNA(VLOOKUP(C7248,[2]Sheet1!$A:$A,1,0),3)</f>
        <v>3</v>
      </c>
    </row>
    <row r="7249" spans="1:25" hidden="1" x14ac:dyDescent="0.2">
      <c r="A7249" s="29" t="s">
        <v>5217</v>
      </c>
      <c r="B7249" s="29" t="s">
        <v>5218</v>
      </c>
      <c r="C7249" s="40" t="s">
        <v>5219</v>
      </c>
      <c r="D7249" s="26" t="str">
        <f>[1]!b_calc_yield(A7249,日期设置!$B$2,F7249,1,R7249,1,O7249,L7249,S7249,)</f>
        <v>Fetching...</v>
      </c>
      <c r="E7249" s="26">
        <f t="shared" si="226"/>
        <v>1.8120956199803695</v>
      </c>
      <c r="F7249" s="18">
        <f>[1]!b_dq_cleanprice($A7249,日期设置!B$2)</f>
        <v>100.08150000000001</v>
      </c>
      <c r="G7249" s="18" t="str">
        <f t="shared" si="227"/>
        <v>0.58 + 0</v>
      </c>
      <c r="H7249" s="27">
        <f>[1]!b_dq_pctchange($A7249,日期设置!$B$2,1)/100</f>
        <v>0</v>
      </c>
      <c r="I7249" s="26">
        <f>[1]!b_pq_pctchange(A7249,日期设置!$B$4,日期设置!$B$2,1)</f>
        <v>0</v>
      </c>
      <c r="J7249" s="26">
        <f>[1]!b_pq_pctchange(A7249,日期设置!$C$4,日期设置!$B$2,1)</f>
        <v>0.5938243474013164</v>
      </c>
      <c r="K7249" s="52">
        <f>[1]!b_dq_amount($A7249,日期设置!B$2,2,10000)</f>
        <v>0</v>
      </c>
      <c r="L7249" s="26">
        <f>[1]!b_info_latestpar(A7249,日期设置!$B$2)</f>
        <v>100</v>
      </c>
      <c r="M7249" s="6">
        <f>[1]!b_info_outstandingbalance($A7249,日期设置!B$2)</f>
        <v>30</v>
      </c>
      <c r="N7249" s="7" t="str">
        <f>[1]!b_info_latestissurercreditrating2(A7249,日期设置!$B$2,"102","1")</f>
        <v>AAA</v>
      </c>
      <c r="O7249" s="8">
        <v>3.29</v>
      </c>
      <c r="P7249" s="9">
        <f>[1]!b_info_repurchasedate(A7249)</f>
        <v>0</v>
      </c>
      <c r="Q7249" s="8" t="s">
        <v>16773</v>
      </c>
      <c r="R7249" s="2" t="str">
        <f>IF((--IF(P7249=0,Q7249,P7249))&gt;(--日期设置!$B$2),IF(P7249=0,Q7249,P7249),Q7249)</f>
        <v>2021-10-21</v>
      </c>
      <c r="S7249" s="32" t="s">
        <v>18310</v>
      </c>
      <c r="T7249" s="8">
        <f>[1]!b_anal_ptmyear($A7249,日期设置!$B$2)</f>
        <v>0.58356164383561648</v>
      </c>
      <c r="U7249" s="8">
        <f>[1]!b_anal_termifexercise($A7249,日期设置!B$2)</f>
        <v>0</v>
      </c>
      <c r="V7249" s="10">
        <f>[1]!b_dq_dirtyprice(A7249,日期设置!$B$2)</f>
        <v>101.4516</v>
      </c>
      <c r="W7249" s="11">
        <f>IF(U7249=0,ROUNDUP((Q7249-日期设置!$B$2)/365,0),ROUNDUP((R7249-日期设置!$B$2)/365,0))</f>
        <v>1</v>
      </c>
      <c r="X7249" s="18">
        <f>_xlfn.IFNA(VLOOKUP(A7249,过往入选债券!A:D,4,0),2)</f>
        <v>2</v>
      </c>
      <c r="Y7249" s="45">
        <f>_xlfn.IFNA(VLOOKUP(C7249,[2]Sheet1!$A:$A,1,0),3)</f>
        <v>3</v>
      </c>
    </row>
    <row r="7250" spans="1:25" hidden="1" x14ac:dyDescent="0.2">
      <c r="A7250" s="29" t="s">
        <v>13040</v>
      </c>
      <c r="B7250" s="29" t="s">
        <v>13041</v>
      </c>
      <c r="C7250" s="40" t="s">
        <v>13042</v>
      </c>
      <c r="D7250" s="26" t="str">
        <f>[1]!b_calc_yield(A7250,日期设置!$B$2,F7250,1,R7250,1,O7250,L7250,S7250,)</f>
        <v>Fetching...</v>
      </c>
      <c r="E7250" s="26">
        <f t="shared" si="226"/>
        <v>18.195184357755245</v>
      </c>
      <c r="F7250" s="18">
        <f>[1]!b_dq_cleanprice($A7250,日期设置!B$2)</f>
        <v>60.145699999999998</v>
      </c>
      <c r="G7250" s="18" t="str">
        <f t="shared" si="227"/>
        <v>2.05 + 0</v>
      </c>
      <c r="H7250" s="27">
        <f>[1]!b_dq_pctchange($A7250,日期设置!$B$2,1)/100</f>
        <v>0</v>
      </c>
      <c r="I7250" s="26">
        <f>[1]!b_pq_pctchange(A7250,日期设置!$B$4,日期设置!$B$2,1)</f>
        <v>0.24099558174766286</v>
      </c>
      <c r="J7250" s="26">
        <f>[1]!b_pq_pctchange(A7250,日期设置!$C$4,日期设置!$B$2,1)</f>
        <v>0.20091595016084279</v>
      </c>
      <c r="K7250" s="52">
        <f>[1]!b_dq_amount($A7250,日期设置!B$2,2,10000)</f>
        <v>0</v>
      </c>
      <c r="L7250" s="26">
        <f>[1]!b_info_latestpar(A7250,日期设置!$B$2)</f>
        <v>60</v>
      </c>
      <c r="M7250" s="6">
        <f>[1]!b_info_outstandingbalance($A7250,日期设置!B$2)</f>
        <v>11.34</v>
      </c>
      <c r="N7250" s="7" t="str">
        <f>[1]!b_info_latestissurercreditrating2(A7250,日期设置!$B$2,"102","1")</f>
        <v>AA</v>
      </c>
      <c r="O7250" s="8">
        <v>4.76</v>
      </c>
      <c r="P7250" s="9">
        <f>[1]!b_info_repurchasedate(A7250)</f>
        <v>0</v>
      </c>
      <c r="Q7250" s="8" t="s">
        <v>16602</v>
      </c>
      <c r="R7250" s="2" t="str">
        <f>IF((--IF(P7250=0,Q7250,P7250))&gt;(--日期设置!$B$2),IF(P7250=0,Q7250,P7250),Q7250)</f>
        <v>2023-04-11</v>
      </c>
      <c r="S7250" s="32" t="s">
        <v>18354</v>
      </c>
      <c r="T7250" s="8">
        <f>[1]!b_anal_ptmyear($A7250,日期设置!$B$2)</f>
        <v>2.0547945205479454</v>
      </c>
      <c r="U7250" s="8">
        <f>[1]!b_anal_termifexercise($A7250,日期设置!B$2)</f>
        <v>0</v>
      </c>
      <c r="V7250" s="10">
        <f>[1]!b_dq_dirtyprice(A7250,日期设置!$B$2)</f>
        <v>62.845199999999998</v>
      </c>
      <c r="W7250" s="11">
        <f>IF(U7250=0,ROUNDUP((Q7250-日期设置!$B$2)/365,0),ROUNDUP((R7250-日期设置!$B$2)/365,0))</f>
        <v>3</v>
      </c>
      <c r="X7250" s="18">
        <f>_xlfn.IFNA(VLOOKUP(A7250,过往入选债券!A:D,4,0),2)</f>
        <v>2</v>
      </c>
      <c r="Y7250">
        <f>_xlfn.IFNA(VLOOKUP(C7250,[2]Sheet1!$A:$A,1,0),3)</f>
        <v>3</v>
      </c>
    </row>
    <row r="7251" spans="1:25" hidden="1" x14ac:dyDescent="0.2">
      <c r="A7251" s="29" t="s">
        <v>7619</v>
      </c>
      <c r="B7251" s="29" t="s">
        <v>7620</v>
      </c>
      <c r="C7251" s="40" t="s">
        <v>69</v>
      </c>
      <c r="D7251" s="26" t="str">
        <f>[1]!b_calc_yield(A7251,日期设置!$B$2,F7251,1,R7251,1,O7251,L7251,S7251,)</f>
        <v>Fetching...</v>
      </c>
      <c r="E7251" s="26">
        <f t="shared" si="226"/>
        <v>2.1176798721712187</v>
      </c>
      <c r="F7251" s="18">
        <f>[1]!b_dq_cleanprice($A7251,日期设置!B$2)</f>
        <v>100.55880000000001</v>
      </c>
      <c r="G7251" s="18" t="str">
        <f t="shared" si="227"/>
        <v>0.68 + 0</v>
      </c>
      <c r="H7251" s="27">
        <f>[1]!b_dq_pctchange($A7251,日期设置!$B$2,1)/100</f>
        <v>0</v>
      </c>
      <c r="I7251" s="26">
        <f>[1]!b_pq_pctchange(A7251,日期设置!$B$4,日期设置!$B$2,1)</f>
        <v>0</v>
      </c>
      <c r="J7251" s="26">
        <f>[1]!b_pq_pctchange(A7251,日期设置!$C$4,日期设置!$B$2,1)</f>
        <v>0</v>
      </c>
      <c r="K7251" s="52">
        <f>[1]!b_dq_amount($A7251,日期设置!B$2,2,10000)</f>
        <v>0</v>
      </c>
      <c r="L7251" s="26">
        <f>[1]!b_info_latestpar(A7251,日期设置!$B$2)</f>
        <v>100</v>
      </c>
      <c r="M7251" s="6">
        <f>[1]!b_info_outstandingbalance($A7251,日期设置!B$2)</f>
        <v>10</v>
      </c>
      <c r="N7251" s="7" t="str">
        <f>[1]!b_info_latestissurercreditrating2(A7251,日期设置!$B$2,"102","1")</f>
        <v>AAA</v>
      </c>
      <c r="O7251" s="8">
        <v>3.98</v>
      </c>
      <c r="P7251" s="9">
        <f>[1]!b_info_repurchasedate(A7251)</f>
        <v>0</v>
      </c>
      <c r="Q7251" s="8" t="s">
        <v>16684</v>
      </c>
      <c r="R7251" s="2" t="str">
        <f>IF((--IF(P7251=0,Q7251,P7251))&gt;(--日期设置!$B$2),IF(P7251=0,Q7251,P7251),Q7251)</f>
        <v>2021-11-26</v>
      </c>
      <c r="S7251" s="32" t="s">
        <v>18321</v>
      </c>
      <c r="T7251" s="8">
        <f>[1]!b_anal_ptmyear($A7251,日期设置!$B$2)</f>
        <v>0.68219178082191778</v>
      </c>
      <c r="U7251" s="8">
        <f>[1]!b_anal_termifexercise($A7251,日期设置!B$2)</f>
        <v>0</v>
      </c>
      <c r="V7251" s="10">
        <f>[1]!b_dq_dirtyprice(A7251,日期设置!$B$2)</f>
        <v>101.8237</v>
      </c>
      <c r="W7251" s="11">
        <f>IF(U7251=0,ROUNDUP((Q7251-日期设置!$B$2)/365,0),ROUNDUP((R7251-日期设置!$B$2)/365,0))</f>
        <v>1</v>
      </c>
      <c r="X7251" s="18">
        <f>_xlfn.IFNA(VLOOKUP(A7251,过往入选债券!A:D,4,0),2)</f>
        <v>2</v>
      </c>
      <c r="Y7251">
        <f>_xlfn.IFNA(VLOOKUP(C7251,[2]Sheet1!$A:$A,1,0),3)</f>
        <v>3</v>
      </c>
    </row>
    <row r="7252" spans="1:25" x14ac:dyDescent="0.2">
      <c r="A7252" s="29" t="s">
        <v>13459</v>
      </c>
      <c r="B7252" s="29" t="s">
        <v>13460</v>
      </c>
      <c r="C7252" s="40" t="s">
        <v>13461</v>
      </c>
      <c r="D7252" s="26" t="str">
        <f>[1]!b_calc_yield(A7252,日期设置!$B$2,F7252,1,R7252,1,O7252,L7252,S7252,)</f>
        <v>Fetching...</v>
      </c>
      <c r="E7252" s="26">
        <f t="shared" si="226"/>
        <v>15.612838624569548</v>
      </c>
      <c r="F7252" s="18">
        <f>[1]!b_dq_cleanprice($A7252,日期设置!B$2)</f>
        <v>59.847999999999999</v>
      </c>
      <c r="G7252" s="18" t="str">
        <f t="shared" si="227"/>
        <v>2.57 + 0</v>
      </c>
      <c r="H7252" s="27">
        <f>[1]!b_dq_pctchange($A7252,日期设置!$B$2,1)/100</f>
        <v>4.0953805778659212E-4</v>
      </c>
      <c r="I7252" s="26">
        <f>[1]!b_pq_pctchange(A7252,日期设置!$B$4,日期设置!$B$2,1)</f>
        <v>4.0953805778659209E-2</v>
      </c>
      <c r="J7252" s="26">
        <f>[1]!b_pq_pctchange(A7252,日期设置!$C$4,日期设置!$B$2,1)</f>
        <v>0.45166997040898993</v>
      </c>
      <c r="K7252" s="52">
        <f>[1]!b_dq_amount($A7252,日期设置!B$2,2,10000)</f>
        <v>3643.1934246000001</v>
      </c>
      <c r="L7252" s="26">
        <f>[1]!b_info_latestpar(A7252,日期设置!$B$2)</f>
        <v>60</v>
      </c>
      <c r="M7252" s="6">
        <f>[1]!b_info_outstandingbalance($A7252,日期设置!B$2)</f>
        <v>6</v>
      </c>
      <c r="N7252" s="7" t="str">
        <f>[1]!b_info_latestissurercreditrating2(A7252,日期设置!$B$2,"102","1")</f>
        <v>AA+</v>
      </c>
      <c r="O7252" s="8">
        <v>3.4</v>
      </c>
      <c r="P7252" s="9">
        <f>[1]!b_info_repurchasedate(A7252)</f>
        <v>0</v>
      </c>
      <c r="Q7252" s="8" t="s">
        <v>16870</v>
      </c>
      <c r="R7252" s="2" t="str">
        <f>IF((--IF(P7252=0,Q7252,P7252))&gt;(--日期设置!$B$2),IF(P7252=0,Q7252,P7252),Q7252)</f>
        <v>2023-10-17</v>
      </c>
      <c r="S7252" s="32" t="s">
        <v>18557</v>
      </c>
      <c r="T7252" s="8">
        <f>[1]!b_anal_ptmyear($A7252,日期设置!$B$2)</f>
        <v>2.5726027397260274</v>
      </c>
      <c r="U7252" s="8">
        <f>[1]!b_anal_termifexercise($A7252,日期设置!B$2)</f>
        <v>0</v>
      </c>
      <c r="V7252" s="10">
        <f>[1]!b_dq_dirtyprice(A7252,日期设置!$B$2)</f>
        <v>60.719900000000003</v>
      </c>
      <c r="W7252" s="11">
        <f>IF(U7252=0,ROUNDUP((Q7252-日期设置!$B$2)/365,0),ROUNDUP((R7252-日期设置!$B$2)/365,0))</f>
        <v>3</v>
      </c>
      <c r="X7252" s="18">
        <f>_xlfn.IFNA(VLOOKUP(A7252,过往入选债券!A:D,4,0),2)</f>
        <v>2</v>
      </c>
      <c r="Y7252">
        <f>_xlfn.IFNA(VLOOKUP(C7252,[2]Sheet1!$A:$A,1,0),3)</f>
        <v>3</v>
      </c>
    </row>
    <row r="7253" spans="1:25" x14ac:dyDescent="0.2">
      <c r="A7253" s="29" t="s">
        <v>6939</v>
      </c>
      <c r="B7253" s="29" t="s">
        <v>6940</v>
      </c>
      <c r="C7253" s="40" t="s">
        <v>196</v>
      </c>
      <c r="D7253" s="26" t="str">
        <f>[1]!b_calc_yield(A7253,日期设置!$B$2,F7253,1,R7253,1,O7253,L7253,S7253,)</f>
        <v>Fetching...</v>
      </c>
      <c r="E7253" s="26">
        <f t="shared" si="226"/>
        <v>0.72185587895809977</v>
      </c>
      <c r="F7253" s="18">
        <f>[1]!b_dq_cleanprice($A7253,日期设置!B$2)</f>
        <v>100.5247</v>
      </c>
      <c r="G7253" s="18" t="str">
        <f t="shared" si="227"/>
        <v>0.23 + 0</v>
      </c>
      <c r="H7253" s="27">
        <f>[1]!b_dq_pctchange($A7253,日期设置!$B$2,1)/100</f>
        <v>-1.0295314538753028E-3</v>
      </c>
      <c r="I7253" s="26">
        <f>[1]!b_pq_pctchange(A7253,日期设置!$B$4,日期设置!$B$2,1)</f>
        <v>-0.10295314538753028</v>
      </c>
      <c r="J7253" s="26">
        <f>[1]!b_pq_pctchange(A7253,日期设置!$C$4,日期设置!$B$2,1)</f>
        <v>-0.14403539495996334</v>
      </c>
      <c r="K7253" s="52">
        <f>[1]!b_dq_amount($A7253,日期设置!B$2,2,10000)</f>
        <v>4189.7551232000005</v>
      </c>
      <c r="L7253" s="26">
        <f>[1]!b_info_latestpar(A7253,日期设置!$B$2)</f>
        <v>100</v>
      </c>
      <c r="M7253" s="6">
        <f>[1]!b_info_outstandingbalance($A7253,日期设置!B$2)</f>
        <v>15</v>
      </c>
      <c r="N7253" s="7" t="str">
        <f>[1]!b_info_latestissurercreditrating2(A7253,日期设置!$B$2,"102","1")</f>
        <v>AAA</v>
      </c>
      <c r="O7253" s="8">
        <v>5.5</v>
      </c>
      <c r="P7253" s="9">
        <f>[1]!b_info_repurchasedate(A7253)</f>
        <v>0</v>
      </c>
      <c r="Q7253" s="8" t="s">
        <v>16956</v>
      </c>
      <c r="R7253" s="2" t="str">
        <f>IF((--IF(P7253=0,Q7253,P7253))&gt;(--日期设置!$B$2),IF(P7253=0,Q7253,P7253),Q7253)</f>
        <v>2021-06-15</v>
      </c>
      <c r="S7253" s="32" t="s">
        <v>18617</v>
      </c>
      <c r="T7253" s="8">
        <f>[1]!b_anal_ptmyear($A7253,日期设置!$B$2)</f>
        <v>0.23287671232876711</v>
      </c>
      <c r="U7253" s="8">
        <f>[1]!b_anal_termifexercise($A7253,日期设置!B$2)</f>
        <v>0</v>
      </c>
      <c r="V7253" s="10">
        <f>[1]!b_dq_dirtyprice(A7253,日期设置!$B$2)</f>
        <v>104.7439</v>
      </c>
      <c r="W7253" s="11">
        <f>IF(U7253=0,ROUNDUP((Q7253-日期设置!$B$2)/365,0),ROUNDUP((R7253-日期设置!$B$2)/365,0))</f>
        <v>1</v>
      </c>
      <c r="X7253" s="18">
        <f>_xlfn.IFNA(VLOOKUP(A7253,过往入选债券!A:D,4,0),2)</f>
        <v>2</v>
      </c>
      <c r="Y7253">
        <f>_xlfn.IFNA(VLOOKUP(C7253,[2]Sheet1!$A:$A,1,0),3)</f>
        <v>3</v>
      </c>
    </row>
    <row r="7254" spans="1:25" hidden="1" x14ac:dyDescent="0.2">
      <c r="A7254" s="29" t="s">
        <v>7448</v>
      </c>
      <c r="B7254" s="29" t="s">
        <v>7449</v>
      </c>
      <c r="C7254" s="40" t="s">
        <v>3957</v>
      </c>
      <c r="D7254" s="26" t="str">
        <f>[1]!b_calc_yield(A7254,日期设置!$B$2,F7254,1,R7254,1,O7254,L7254,S7254,)</f>
        <v>Fetching...</v>
      </c>
      <c r="E7254" s="26">
        <f t="shared" si="226"/>
        <v>1.8329938900203624</v>
      </c>
      <c r="F7254" s="18">
        <f>[1]!b_dq_cleanprice($A7254,日期设置!B$2)</f>
        <v>102.2165</v>
      </c>
      <c r="G7254" s="18" t="str">
        <f t="shared" si="227"/>
        <v>0.59 + 0</v>
      </c>
      <c r="H7254" s="27">
        <f>[1]!b_dq_pctchange($A7254,日期设置!$B$2,1)/100</f>
        <v>0</v>
      </c>
      <c r="I7254" s="26">
        <f>[1]!b_pq_pctchange(A7254,日期设置!$B$4,日期设置!$B$2,1)</f>
        <v>0</v>
      </c>
      <c r="J7254" s="26">
        <f>[1]!b_pq_pctchange(A7254,日期设置!$C$4,日期设置!$B$2,1)</f>
        <v>0</v>
      </c>
      <c r="K7254" s="52">
        <f>[1]!b_dq_amount($A7254,日期设置!B$2,2,10000)</f>
        <v>0</v>
      </c>
      <c r="L7254" s="26">
        <f>[1]!b_info_latestpar(A7254,日期设置!$B$2)</f>
        <v>100</v>
      </c>
      <c r="M7254" s="6">
        <f>[1]!b_info_outstandingbalance($A7254,日期设置!B$2)</f>
        <v>10</v>
      </c>
      <c r="N7254" s="7" t="str">
        <f>[1]!b_info_latestissurercreditrating2(A7254,日期设置!$B$2,"102","1")</f>
        <v>AA+</v>
      </c>
      <c r="O7254" s="8">
        <v>7</v>
      </c>
      <c r="P7254" s="9">
        <f>[1]!b_info_repurchasedate(A7254)</f>
        <v>0</v>
      </c>
      <c r="Q7254" s="8" t="s">
        <v>16517</v>
      </c>
      <c r="R7254" s="2" t="str">
        <f>IF((--IF(P7254=0,Q7254,P7254))&gt;(--日期设置!$B$2),IF(P7254=0,Q7254,P7254),Q7254)</f>
        <v>2021-10-24</v>
      </c>
      <c r="S7254" s="32" t="s">
        <v>18337</v>
      </c>
      <c r="T7254" s="8">
        <f>[1]!b_anal_ptmyear($A7254,日期设置!$B$2)</f>
        <v>0.59178082191780823</v>
      </c>
      <c r="U7254" s="8">
        <f>[1]!b_anal_termifexercise($A7254,日期设置!B$2)</f>
        <v>0</v>
      </c>
      <c r="V7254" s="10">
        <f>[1]!b_dq_dirtyprice(A7254,日期设置!$B$2)</f>
        <v>105.074</v>
      </c>
      <c r="W7254" s="11">
        <f>IF(U7254=0,ROUNDUP((Q7254-日期设置!$B$2)/365,0),ROUNDUP((R7254-日期设置!$B$2)/365,0))</f>
        <v>1</v>
      </c>
      <c r="X7254" s="18">
        <f>_xlfn.IFNA(VLOOKUP(A7254,过往入选债券!A:D,4,0),2)</f>
        <v>2</v>
      </c>
      <c r="Y7254">
        <f>_xlfn.IFNA(VLOOKUP(C7254,[2]Sheet1!$A:$A,1,0),3)</f>
        <v>3</v>
      </c>
    </row>
    <row r="7255" spans="1:25" hidden="1" x14ac:dyDescent="0.2">
      <c r="A7255" s="29" t="s">
        <v>6893</v>
      </c>
      <c r="B7255" s="29" t="s">
        <v>6894</v>
      </c>
      <c r="C7255" s="40" t="s">
        <v>405</v>
      </c>
      <c r="D7255" s="26" t="str">
        <f>[1]!b_calc_yield(A7255,日期设置!$B$2,F7255,1,R7255,1,O7255,L7255,S7255,)</f>
        <v>Fetching...</v>
      </c>
      <c r="E7255" s="26">
        <f t="shared" si="226"/>
        <v>0.53461455215662035</v>
      </c>
      <c r="F7255" s="18">
        <f>[1]!b_dq_cleanprice($A7255,日期设置!B$2)</f>
        <v>100.3783</v>
      </c>
      <c r="G7255" s="18" t="str">
        <f t="shared" si="227"/>
        <v>0.17 + 0</v>
      </c>
      <c r="H7255" s="27">
        <f>[1]!b_dq_pctchange($A7255,日期设置!$B$2,1)/100</f>
        <v>0</v>
      </c>
      <c r="I7255" s="26">
        <f>[1]!b_pq_pctchange(A7255,日期设置!$B$4,日期设置!$B$2,1)</f>
        <v>0</v>
      </c>
      <c r="J7255" s="26">
        <f>[1]!b_pq_pctchange(A7255,日期设置!$C$4,日期设置!$B$2,1)</f>
        <v>-0.30540552888292544</v>
      </c>
      <c r="K7255" s="52">
        <f>[1]!b_dq_amount($A7255,日期设置!B$2,2,10000)</f>
        <v>0</v>
      </c>
      <c r="L7255" s="26">
        <f>[1]!b_info_latestpar(A7255,日期设置!$B$2)</f>
        <v>100</v>
      </c>
      <c r="M7255" s="6">
        <f>[1]!b_info_outstandingbalance($A7255,日期设置!B$2)</f>
        <v>7.4</v>
      </c>
      <c r="N7255" s="7" t="str">
        <f>[1]!b_info_latestissurercreditrating2(A7255,日期设置!$B$2,"102","1")</f>
        <v>AAA</v>
      </c>
      <c r="O7255" s="8">
        <v>5.44</v>
      </c>
      <c r="P7255" s="9">
        <f>[1]!b_info_repurchasedate(A7255)</f>
        <v>0</v>
      </c>
      <c r="Q7255" s="8" t="s">
        <v>16346</v>
      </c>
      <c r="R7255" s="2" t="str">
        <f>IF((--IF(P7255=0,Q7255,P7255))&gt;(--日期设置!$B$2),IF(P7255=0,Q7255,P7255),Q7255)</f>
        <v>2021-05-24</v>
      </c>
      <c r="S7255" s="32" t="s">
        <v>18681</v>
      </c>
      <c r="T7255" s="8">
        <f>[1]!b_anal_ptmyear($A7255,日期设置!$B$2)</f>
        <v>0.17260273972602741</v>
      </c>
      <c r="U7255" s="8">
        <f>[1]!b_anal_termifexercise($A7255,日期设置!B$2)</f>
        <v>0</v>
      </c>
      <c r="V7255" s="10">
        <f>[1]!b_dq_dirtyprice(A7255,日期设置!$B$2)</f>
        <v>104.8793</v>
      </c>
      <c r="W7255" s="11">
        <f>IF(U7255=0,ROUNDUP((Q7255-日期设置!$B$2)/365,0),ROUNDUP((R7255-日期设置!$B$2)/365,0))</f>
        <v>1</v>
      </c>
      <c r="X7255" s="18">
        <f>_xlfn.IFNA(VLOOKUP(A7255,过往入选债券!A:D,4,0),2)</f>
        <v>2</v>
      </c>
      <c r="Y7255">
        <f>_xlfn.IFNA(VLOOKUP(C7255,[2]Sheet1!$A:$A,1,0),3)</f>
        <v>3</v>
      </c>
    </row>
    <row r="7256" spans="1:25" hidden="1" x14ac:dyDescent="0.2">
      <c r="A7256" s="29" t="s">
        <v>7507</v>
      </c>
      <c r="B7256" s="29" t="s">
        <v>7508</v>
      </c>
      <c r="C7256" s="40" t="s">
        <v>150</v>
      </c>
      <c r="D7256" s="26" t="str">
        <f>[1]!b_calc_yield(A7256,日期设置!$B$2,F7256,1,R7256,1,O7256,L7256,S7256,)</f>
        <v>Fetching...</v>
      </c>
      <c r="E7256" s="26">
        <f t="shared" si="226"/>
        <v>1.8987186711419302</v>
      </c>
      <c r="F7256" s="18">
        <f>[1]!b_dq_cleanprice($A7256,日期设置!B$2)</f>
        <v>100.505</v>
      </c>
      <c r="G7256" s="18" t="str">
        <f t="shared" si="227"/>
        <v>0.61 + 0</v>
      </c>
      <c r="H7256" s="27">
        <f>[1]!b_dq_pctchange($A7256,日期设置!$B$2,1)/100</f>
        <v>0</v>
      </c>
      <c r="I7256" s="26">
        <f>[1]!b_pq_pctchange(A7256,日期设置!$B$4,日期设置!$B$2,1)</f>
        <v>0</v>
      </c>
      <c r="J7256" s="26">
        <f>[1]!b_pq_pctchange(A7256,日期设置!$C$4,日期设置!$B$2,1)</f>
        <v>0</v>
      </c>
      <c r="K7256" s="52">
        <f>[1]!b_dq_amount($A7256,日期设置!B$2,2,10000)</f>
        <v>0</v>
      </c>
      <c r="L7256" s="26">
        <f>[1]!b_info_latestpar(A7256,日期设置!$B$2)</f>
        <v>100</v>
      </c>
      <c r="M7256" s="6">
        <f>[1]!b_info_outstandingbalance($A7256,日期设置!B$2)</f>
        <v>5</v>
      </c>
      <c r="N7256" s="7" t="str">
        <f>[1]!b_info_latestissurercreditrating2(A7256,日期设置!$B$2,"102","1")</f>
        <v>AAA</v>
      </c>
      <c r="O7256" s="8">
        <v>3.98</v>
      </c>
      <c r="P7256" s="9">
        <f>[1]!b_info_repurchasedate(A7256)</f>
        <v>0</v>
      </c>
      <c r="Q7256" s="8" t="s">
        <v>17175</v>
      </c>
      <c r="R7256" s="2" t="str">
        <f>IF((--IF(P7256=0,Q7256,P7256))&gt;(--日期设置!$B$2),IF(P7256=0,Q7256,P7256),Q7256)</f>
        <v>2021-11-01</v>
      </c>
      <c r="S7256" s="32" t="s">
        <v>18606</v>
      </c>
      <c r="T7256" s="8">
        <f>[1]!b_anal_ptmyear($A7256,日期设置!$B$2)</f>
        <v>0.61369863013698633</v>
      </c>
      <c r="U7256" s="8">
        <f>[1]!b_anal_termifexercise($A7256,日期设置!B$2)</f>
        <v>0</v>
      </c>
      <c r="V7256" s="10">
        <f>[1]!b_dq_dirtyprice(A7256,日期设置!$B$2)</f>
        <v>102.0425</v>
      </c>
      <c r="W7256" s="11">
        <f>IF(U7256=0,ROUNDUP((Q7256-日期设置!$B$2)/365,0),ROUNDUP((R7256-日期设置!$B$2)/365,0))</f>
        <v>1</v>
      </c>
      <c r="X7256" s="18">
        <f>_xlfn.IFNA(VLOOKUP(A7256,过往入选债券!A:D,4,0),2)</f>
        <v>2</v>
      </c>
      <c r="Y7256">
        <f>_xlfn.IFNA(VLOOKUP(C7256,[2]Sheet1!$A:$A,1,0),3)</f>
        <v>3</v>
      </c>
    </row>
    <row r="7257" spans="1:25" hidden="1" x14ac:dyDescent="0.2">
      <c r="A7257" s="29" t="s">
        <v>671</v>
      </c>
      <c r="B7257" s="29" t="s">
        <v>672</v>
      </c>
      <c r="C7257" s="40" t="s">
        <v>673</v>
      </c>
      <c r="D7257" s="26" t="str">
        <f>[1]!b_calc_yield(A7257,日期设置!$B$2,F7257,1,R7257,1,O7257,L7257,S7257,)</f>
        <v>Fetching...</v>
      </c>
      <c r="E7257" s="26">
        <f t="shared" si="226"/>
        <v>0.43221808029207942</v>
      </c>
      <c r="F7257" s="18">
        <f>[1]!b_dq_cleanprice($A7257,日期设置!B$2)</f>
        <v>100.2129</v>
      </c>
      <c r="G7257" s="18" t="str">
        <f t="shared" si="227"/>
        <v>0.13 + 0</v>
      </c>
      <c r="H7257" s="27">
        <f>[1]!b_dq_pctchange($A7257,日期设置!$B$2,1)/100</f>
        <v>0</v>
      </c>
      <c r="I7257" s="26">
        <f>[1]!b_pq_pctchange(A7257,日期设置!$B$4,日期设置!$B$2,1)</f>
        <v>0</v>
      </c>
      <c r="J7257" s="26">
        <f>[1]!b_pq_pctchange(A7257,日期设置!$C$4,日期设置!$B$2,1)</f>
        <v>0</v>
      </c>
      <c r="K7257" s="52">
        <f>[1]!b_dq_amount($A7257,日期设置!B$2,2,10000)</f>
        <v>0</v>
      </c>
      <c r="L7257" s="26">
        <f>[1]!b_info_latestpar(A7257,日期设置!$B$2)</f>
        <v>100</v>
      </c>
      <c r="M7257" s="6">
        <f>[1]!b_info_outstandingbalance($A7257,日期设置!B$2)</f>
        <v>5</v>
      </c>
      <c r="N7257" s="7">
        <f>[1]!b_info_latestissurercreditrating2(A7257,日期设置!$B$2,"102","1")</f>
        <v>0</v>
      </c>
      <c r="O7257" s="8">
        <v>4.75</v>
      </c>
      <c r="P7257" s="9">
        <f>[1]!b_info_repurchasedate(A7257)</f>
        <v>0</v>
      </c>
      <c r="Q7257" s="8" t="s">
        <v>17084</v>
      </c>
      <c r="R7257" s="2" t="str">
        <f>IF((--IF(P7257=0,Q7257,P7257))&gt;(--日期设置!$B$2),IF(P7257=0,Q7257,P7257),Q7257)</f>
        <v>2021-05-12</v>
      </c>
      <c r="S7257" s="32" t="s">
        <v>18702</v>
      </c>
      <c r="T7257" s="8">
        <f>[1]!b_anal_ptmyear($A7257,日期设置!$B$2)</f>
        <v>0.13972602739726028</v>
      </c>
      <c r="U7257" s="8">
        <f>[1]!b_anal_termifexercise($A7257,日期设置!B$2)</f>
        <v>0</v>
      </c>
      <c r="V7257" s="10">
        <f>[1]!b_dq_dirtyprice(A7257,日期设置!$B$2)</f>
        <v>104.2992</v>
      </c>
      <c r="W7257" s="11">
        <f>IF(U7257=0,ROUNDUP((Q7257-日期设置!$B$2)/365,0),ROUNDUP((R7257-日期设置!$B$2)/365,0))</f>
        <v>1</v>
      </c>
      <c r="X7257" s="18">
        <f>_xlfn.IFNA(VLOOKUP(A7257,过往入选债券!A:D,4,0),2)</f>
        <v>2</v>
      </c>
      <c r="Y7257">
        <f>_xlfn.IFNA(VLOOKUP(C7257,[2]Sheet1!$A:$A,1,0),3)</f>
        <v>3</v>
      </c>
    </row>
    <row r="7258" spans="1:25" hidden="1" x14ac:dyDescent="0.2">
      <c r="A7258" s="29" t="s">
        <v>12586</v>
      </c>
      <c r="B7258" s="29" t="s">
        <v>12587</v>
      </c>
      <c r="C7258" s="40" t="s">
        <v>3720</v>
      </c>
      <c r="D7258" s="26" t="str">
        <f>[1]!b_calc_yield(A7258,日期设置!$B$2,F7258,1,R7258,1,O7258,L7258,S7258,)</f>
        <v>Fetching...</v>
      </c>
      <c r="E7258" s="26">
        <f t="shared" si="226"/>
        <v>23.097063500010997</v>
      </c>
      <c r="F7258" s="18">
        <f>[1]!b_dq_cleanprice($A7258,日期设置!B$2)</f>
        <v>40.191099999999999</v>
      </c>
      <c r="G7258" s="18" t="str">
        <f t="shared" si="227"/>
        <v>1.63 + 0</v>
      </c>
      <c r="H7258" s="27">
        <f>[1]!b_dq_pctchange($A7258,日期设置!$B$2,1)/100</f>
        <v>0</v>
      </c>
      <c r="I7258" s="26">
        <f>[1]!b_pq_pctchange(A7258,日期设置!$B$4,日期设置!$B$2,1)</f>
        <v>0</v>
      </c>
      <c r="J7258" s="26">
        <f>[1]!b_pq_pctchange(A7258,日期设置!$C$4,日期设置!$B$2,1)</f>
        <v>0</v>
      </c>
      <c r="K7258" s="52">
        <f>[1]!b_dq_amount($A7258,日期设置!B$2,2,10000)</f>
        <v>0</v>
      </c>
      <c r="L7258" s="26">
        <f>[1]!b_info_latestpar(A7258,日期设置!$B$2)</f>
        <v>40</v>
      </c>
      <c r="M7258" s="6">
        <f>[1]!b_info_outstandingbalance($A7258,日期设置!B$2)</f>
        <v>3.6</v>
      </c>
      <c r="N7258" s="7" t="str">
        <f>[1]!b_info_latestissurercreditrating2(A7258,日期设置!$B$2,"102","1")</f>
        <v>AA</v>
      </c>
      <c r="O7258" s="8">
        <v>5.2</v>
      </c>
      <c r="P7258" s="9">
        <f>[1]!b_info_repurchasedate(A7258)</f>
        <v>0</v>
      </c>
      <c r="Q7258" s="8" t="s">
        <v>17267</v>
      </c>
      <c r="R7258" s="2" t="str">
        <f>IF((--IF(P7258=0,Q7258,P7258))&gt;(--日期设置!$B$2),IF(P7258=0,Q7258,P7258),Q7258)</f>
        <v>2022-11-10</v>
      </c>
      <c r="S7258" s="32" t="s">
        <v>18904</v>
      </c>
      <c r="T7258" s="8">
        <f>[1]!b_anal_ptmyear($A7258,日期设置!$B$2)</f>
        <v>1.6383561643835618</v>
      </c>
      <c r="U7258" s="8">
        <f>[1]!b_anal_termifexercise($A7258,日期设置!B$2)</f>
        <v>0</v>
      </c>
      <c r="V7258" s="10">
        <f>[1]!b_dq_dirtyprice(A7258,日期设置!$B$2)</f>
        <v>40.943300000000001</v>
      </c>
      <c r="W7258" s="11">
        <f>IF(U7258=0,ROUNDUP((Q7258-日期设置!$B$2)/365,0),ROUNDUP((R7258-日期设置!$B$2)/365,0))</f>
        <v>2</v>
      </c>
      <c r="X7258" s="18">
        <f>_xlfn.IFNA(VLOOKUP(A7258,过往入选债券!A:D,4,0),2)</f>
        <v>2</v>
      </c>
      <c r="Y7258">
        <f>_xlfn.IFNA(VLOOKUP(C7258,[2]Sheet1!$A:$A,1,0),3)</f>
        <v>3</v>
      </c>
    </row>
    <row r="7259" spans="1:25" hidden="1" x14ac:dyDescent="0.2">
      <c r="A7259" s="29" t="s">
        <v>6246</v>
      </c>
      <c r="B7259" s="29" t="s">
        <v>6247</v>
      </c>
      <c r="C7259" s="40" t="s">
        <v>3253</v>
      </c>
      <c r="D7259" s="26" t="str">
        <f>[1]!b_calc_yield(A7259,日期设置!$B$2,F7259,1,R7259,1,O7259,L7259,S7259,)</f>
        <v>Fetching...</v>
      </c>
      <c r="E7259" s="26">
        <f t="shared" si="226"/>
        <v>0.38961620564570421</v>
      </c>
      <c r="F7259" s="18">
        <f>[1]!b_dq_cleanprice($A7259,日期设置!B$2)</f>
        <v>100.5402</v>
      </c>
      <c r="G7259" s="18" t="str">
        <f t="shared" si="227"/>
        <v>0.12 + 0.12</v>
      </c>
      <c r="H7259" s="27">
        <f>[1]!b_dq_pctchange($A7259,日期设置!$B$2,1)/100</f>
        <v>0</v>
      </c>
      <c r="I7259" s="26">
        <f>[1]!b_pq_pctchange(A7259,日期设置!$B$4,日期设置!$B$2,1)</f>
        <v>0</v>
      </c>
      <c r="J7259" s="26">
        <f>[1]!b_pq_pctchange(A7259,日期设置!$C$4,日期设置!$B$2,1)</f>
        <v>-0.30372893456888173</v>
      </c>
      <c r="K7259" s="52">
        <f>[1]!b_dq_amount($A7259,日期设置!B$2,2,10000)</f>
        <v>0</v>
      </c>
      <c r="L7259" s="26">
        <f>[1]!b_info_latestpar(A7259,日期设置!$B$2)</f>
        <v>100</v>
      </c>
      <c r="M7259" s="6">
        <f>[1]!b_info_outstandingbalance($A7259,日期设置!B$2)</f>
        <v>3</v>
      </c>
      <c r="N7259" s="7" t="str">
        <f>[1]!b_info_latestissurercreditrating2(A7259,日期设置!$B$2,"102","1")</f>
        <v>AA</v>
      </c>
      <c r="O7259" s="8">
        <v>7.6</v>
      </c>
      <c r="P7259" s="9">
        <f>[1]!b_info_repurchasedate(A7259)</f>
        <v>0</v>
      </c>
      <c r="Q7259" s="8" t="s">
        <v>16671</v>
      </c>
      <c r="R7259" s="2" t="str">
        <f>IF((--IF(P7259=0,Q7259,P7259))&gt;(--日期设置!$B$2),IF(P7259=0,Q7259,P7259),Q7259)</f>
        <v>2021-05-07</v>
      </c>
      <c r="S7259" s="32" t="s">
        <v>18409</v>
      </c>
      <c r="T7259" s="8">
        <f>[1]!b_anal_ptmyear($A7259,日期设置!$B$2)</f>
        <v>0.12602739726027398</v>
      </c>
      <c r="U7259" s="8">
        <f>[1]!b_anal_termifexercise($A7259,日期设置!B$2)</f>
        <v>0.12602739726027398</v>
      </c>
      <c r="V7259" s="10">
        <f>[1]!b_dq_dirtyprice(A7259,日期设置!$B$2)</f>
        <v>107.1824</v>
      </c>
      <c r="W7259" s="11">
        <f>IF(U7259=0,ROUNDUP((Q7259-日期设置!$B$2)/365,0),ROUNDUP((R7259-日期设置!$B$2)/365,0))</f>
        <v>1</v>
      </c>
      <c r="X7259" s="18">
        <f>_xlfn.IFNA(VLOOKUP(A7259,过往入选债券!A:D,4,0),2)</f>
        <v>2</v>
      </c>
      <c r="Y7259">
        <f>_xlfn.IFNA(VLOOKUP(C7259,[2]Sheet1!$A:$A,1,0),3)</f>
        <v>3</v>
      </c>
    </row>
    <row r="7260" spans="1:25" hidden="1" x14ac:dyDescent="0.2">
      <c r="A7260" s="29" t="s">
        <v>6867</v>
      </c>
      <c r="B7260" s="29" t="s">
        <v>6868</v>
      </c>
      <c r="C7260" s="40" t="s">
        <v>1108</v>
      </c>
      <c r="D7260" s="26" t="str">
        <f>[1]!b_calc_yield(A7260,日期设置!$B$2,F7260,1,R7260,1,O7260,L7260,S7260,)</f>
        <v>Fetching...</v>
      </c>
      <c r="E7260" s="26">
        <f t="shared" si="226"/>
        <v>0.38950374059201209</v>
      </c>
      <c r="F7260" s="18">
        <f>[1]!b_dq_cleanprice($A7260,日期设置!B$2)</f>
        <v>100.4182</v>
      </c>
      <c r="G7260" s="18" t="str">
        <f t="shared" si="227"/>
        <v>0.12 + 0.12</v>
      </c>
      <c r="H7260" s="27">
        <f>[1]!b_dq_pctchange($A7260,日期设置!$B$2,1)/100</f>
        <v>0</v>
      </c>
      <c r="I7260" s="26">
        <f>[1]!b_pq_pctchange(A7260,日期设置!$B$4,日期设置!$B$2,1)</f>
        <v>-9.8490606582757739E-2</v>
      </c>
      <c r="J7260" s="26">
        <f>[1]!b_pq_pctchange(A7260,日期设置!$C$4,日期设置!$B$2,1)</f>
        <v>-0.47750247770070059</v>
      </c>
      <c r="K7260" s="52">
        <f>[1]!b_dq_amount($A7260,日期设置!B$2,2,10000)</f>
        <v>0</v>
      </c>
      <c r="L7260" s="26">
        <f>[1]!b_info_latestpar(A7260,日期设置!$B$2)</f>
        <v>100</v>
      </c>
      <c r="M7260" s="6">
        <f>[1]!b_info_outstandingbalance($A7260,日期设置!B$2)</f>
        <v>10</v>
      </c>
      <c r="N7260" s="7" t="str">
        <f>[1]!b_info_latestissurercreditrating2(A7260,日期设置!$B$2,"102","1")</f>
        <v>AA+</v>
      </c>
      <c r="O7260" s="8">
        <v>6.6</v>
      </c>
      <c r="P7260" s="9">
        <f>[1]!b_info_repurchasedate(A7260)</f>
        <v>0</v>
      </c>
      <c r="Q7260" s="8" t="s">
        <v>16671</v>
      </c>
      <c r="R7260" s="2" t="str">
        <f>IF((--IF(P7260=0,Q7260,P7260))&gt;(--日期设置!$B$2),IF(P7260=0,Q7260,P7260),Q7260)</f>
        <v>2021-05-07</v>
      </c>
      <c r="S7260" s="32" t="s">
        <v>18409</v>
      </c>
      <c r="T7260" s="8">
        <f>[1]!b_anal_ptmyear($A7260,日期设置!$B$2)</f>
        <v>0.12602739726027398</v>
      </c>
      <c r="U7260" s="8">
        <f>[1]!b_anal_termifexercise($A7260,日期设置!B$2)</f>
        <v>0.12602739726027398</v>
      </c>
      <c r="V7260" s="10">
        <f>[1]!b_dq_dirtyprice(A7260,日期设置!$B$2)</f>
        <v>106.18640000000001</v>
      </c>
      <c r="W7260" s="11">
        <f>IF(U7260=0,ROUNDUP((Q7260-日期设置!$B$2)/365,0),ROUNDUP((R7260-日期设置!$B$2)/365,0))</f>
        <v>1</v>
      </c>
      <c r="X7260" s="18">
        <f>_xlfn.IFNA(VLOOKUP(A7260,过往入选债券!A:D,4,0),2)</f>
        <v>2</v>
      </c>
      <c r="Y7260">
        <f>_xlfn.IFNA(VLOOKUP(C7260,[2]Sheet1!$A:$A,1,0),3)</f>
        <v>3</v>
      </c>
    </row>
    <row r="7261" spans="1:25" hidden="1" x14ac:dyDescent="0.2">
      <c r="A7261" s="29" t="s">
        <v>7531</v>
      </c>
      <c r="B7261" s="29" t="s">
        <v>7532</v>
      </c>
      <c r="C7261" s="40" t="s">
        <v>181</v>
      </c>
      <c r="D7261" s="26" t="str">
        <f>[1]!b_calc_yield(A7261,日期设置!$B$2,F7261,1,R7261,1,O7261,L7261,S7261,)</f>
        <v>Fetching...</v>
      </c>
      <c r="E7261" s="26">
        <f t="shared" si="226"/>
        <v>1.9896551251393113</v>
      </c>
      <c r="F7261" s="18">
        <f>[1]!b_dq_cleanprice($A7261,日期设置!B$2)</f>
        <v>100.6401</v>
      </c>
      <c r="G7261" s="18" t="str">
        <f t="shared" si="227"/>
        <v>0.64 + 0</v>
      </c>
      <c r="H7261" s="27">
        <f>[1]!b_dq_pctchange($A7261,日期设置!$B$2,1)/100</f>
        <v>0</v>
      </c>
      <c r="I7261" s="26">
        <f>[1]!b_pq_pctchange(A7261,日期设置!$B$4,日期设置!$B$2,1)</f>
        <v>0</v>
      </c>
      <c r="J7261" s="26">
        <f>[1]!b_pq_pctchange(A7261,日期设置!$C$4,日期设置!$B$2,1)</f>
        <v>-0.22742256083355056</v>
      </c>
      <c r="K7261" s="52">
        <f>[1]!b_dq_amount($A7261,日期设置!B$2,2,10000)</f>
        <v>0</v>
      </c>
      <c r="L7261" s="26">
        <f>[1]!b_info_latestpar(A7261,日期设置!$B$2)</f>
        <v>100</v>
      </c>
      <c r="M7261" s="6">
        <f>[1]!b_info_outstandingbalance($A7261,日期设置!B$2)</f>
        <v>15</v>
      </c>
      <c r="N7261" s="7" t="str">
        <f>[1]!b_info_latestissurercreditrating2(A7261,日期设置!$B$2,"102","1")</f>
        <v>AAA</v>
      </c>
      <c r="O7261" s="8">
        <v>4.1500000000000004</v>
      </c>
      <c r="P7261" s="9">
        <f>[1]!b_info_repurchasedate(A7261)</f>
        <v>0</v>
      </c>
      <c r="Q7261" s="8" t="s">
        <v>16680</v>
      </c>
      <c r="R7261" s="2" t="str">
        <f>IF((--IF(P7261=0,Q7261,P7261))&gt;(--日期设置!$B$2),IF(P7261=0,Q7261,P7261),Q7261)</f>
        <v>2021-11-12</v>
      </c>
      <c r="S7261" s="32" t="s">
        <v>18414</v>
      </c>
      <c r="T7261" s="8">
        <f>[1]!b_anal_ptmyear($A7261,日期设置!$B$2)</f>
        <v>0.64383561643835618</v>
      </c>
      <c r="U7261" s="8">
        <f>[1]!b_anal_termifexercise($A7261,日期设置!B$2)</f>
        <v>0</v>
      </c>
      <c r="V7261" s="10">
        <f>[1]!b_dq_dirtyprice(A7261,日期设置!$B$2)</f>
        <v>102.1182</v>
      </c>
      <c r="W7261" s="11">
        <f>IF(U7261=0,ROUNDUP((Q7261-日期设置!$B$2)/365,0),ROUNDUP((R7261-日期设置!$B$2)/365,0))</f>
        <v>1</v>
      </c>
      <c r="X7261" s="18">
        <f>_xlfn.IFNA(VLOOKUP(A7261,过往入选债券!A:D,4,0),2)</f>
        <v>2</v>
      </c>
      <c r="Y7261">
        <f>_xlfn.IFNA(VLOOKUP(C7261,[2]Sheet1!$A:$A,1,0),3)</f>
        <v>3</v>
      </c>
    </row>
    <row r="7262" spans="1:25" hidden="1" x14ac:dyDescent="0.2">
      <c r="A7262" s="29" t="s">
        <v>11574</v>
      </c>
      <c r="B7262" s="29" t="s">
        <v>11575</v>
      </c>
      <c r="C7262" s="40" t="s">
        <v>1032</v>
      </c>
      <c r="D7262" s="26" t="str">
        <f>[1]!b_calc_yield(A7262,日期设置!$B$2,F7262,1,R7262,1,O7262,L7262,S7262,)</f>
        <v>Fetching...</v>
      </c>
      <c r="E7262" s="26">
        <f t="shared" si="226"/>
        <v>1.9605212082292933</v>
      </c>
      <c r="F7262" s="18">
        <f>[1]!b_dq_cleanprice($A7262,日期设置!B$2)</f>
        <v>102.0097</v>
      </c>
      <c r="G7262" s="18" t="str">
        <f t="shared" si="227"/>
        <v>0.63 + 0</v>
      </c>
      <c r="H7262" s="27">
        <f>[1]!b_dq_pctchange($A7262,日期设置!$B$2,1)/100</f>
        <v>0</v>
      </c>
      <c r="I7262" s="26">
        <f>[1]!b_pq_pctchange(A7262,日期设置!$B$4,日期设置!$B$2,1)</f>
        <v>0</v>
      </c>
      <c r="J7262" s="26">
        <f>[1]!b_pq_pctchange(A7262,日期设置!$C$4,日期设置!$B$2,1)</f>
        <v>0</v>
      </c>
      <c r="K7262" s="52">
        <f>[1]!b_dq_amount($A7262,日期设置!B$2,2,10000)</f>
        <v>0</v>
      </c>
      <c r="L7262" s="26">
        <f>[1]!b_info_latestpar(A7262,日期设置!$B$2)</f>
        <v>100</v>
      </c>
      <c r="M7262" s="6">
        <f>[1]!b_info_outstandingbalance($A7262,日期设置!B$2)</f>
        <v>5</v>
      </c>
      <c r="N7262" s="7">
        <f>[1]!b_info_latestissurercreditrating2(A7262,日期设置!$B$2,"102","1")</f>
        <v>0</v>
      </c>
      <c r="O7262" s="8">
        <v>6.38</v>
      </c>
      <c r="P7262" s="9">
        <f>[1]!b_info_repurchasedate(A7262)</f>
        <v>0</v>
      </c>
      <c r="Q7262" s="8" t="s">
        <v>16599</v>
      </c>
      <c r="R7262" s="2" t="str">
        <f>IF((--IF(P7262=0,Q7262,P7262))&gt;(--日期设置!$B$2),IF(P7262=0,Q7262,P7262),Q7262)</f>
        <v>2021-11-09</v>
      </c>
      <c r="S7262" s="32" t="s">
        <v>18665</v>
      </c>
      <c r="T7262" s="8">
        <f>[1]!b_anal_ptmyear($A7262,日期设置!$B$2)</f>
        <v>0.63561643835616444</v>
      </c>
      <c r="U7262" s="8">
        <f>[1]!b_anal_termifexercise($A7262,日期设置!B$2)</f>
        <v>0</v>
      </c>
      <c r="V7262" s="10">
        <f>[1]!b_dq_dirtyprice(A7262,日期设置!$B$2)</f>
        <v>104.33450000000001</v>
      </c>
      <c r="W7262" s="11">
        <f>IF(U7262=0,ROUNDUP((Q7262-日期设置!$B$2)/365,0),ROUNDUP((R7262-日期设置!$B$2)/365,0))</f>
        <v>1</v>
      </c>
      <c r="X7262" s="18">
        <f>_xlfn.IFNA(VLOOKUP(A7262,过往入选债券!A:D,4,0),2)</f>
        <v>2</v>
      </c>
      <c r="Y7262">
        <f>_xlfn.IFNA(VLOOKUP(C7262,[2]Sheet1!$A:$A,1,0),3)</f>
        <v>3</v>
      </c>
    </row>
    <row r="7263" spans="1:25" hidden="1" x14ac:dyDescent="0.2">
      <c r="A7263" s="29" t="s">
        <v>13142</v>
      </c>
      <c r="B7263" s="29" t="s">
        <v>13143</v>
      </c>
      <c r="C7263" s="40" t="s">
        <v>13144</v>
      </c>
      <c r="D7263" s="26" t="str">
        <f>[1]!b_calc_yield(A7263,日期设置!$B$2,F7263,1,R7263,1,O7263,L7263,S7263,)</f>
        <v>Fetching...</v>
      </c>
      <c r="E7263" s="26">
        <f t="shared" si="226"/>
        <v>18.94638025291291</v>
      </c>
      <c r="F7263" s="18">
        <f>[1]!b_dq_cleanprice($A7263,日期设置!B$2)</f>
        <v>60.623899999999999</v>
      </c>
      <c r="G7263" s="18" t="str">
        <f t="shared" si="227"/>
        <v>2.10 + 0</v>
      </c>
      <c r="H7263" s="27">
        <f>[1]!b_dq_pctchange($A7263,日期设置!$B$2,1)/100</f>
        <v>0</v>
      </c>
      <c r="I7263" s="26">
        <f>[1]!b_pq_pctchange(A7263,日期设置!$B$4,日期设置!$B$2,1)</f>
        <v>0</v>
      </c>
      <c r="J7263" s="26">
        <f>[1]!b_pq_pctchange(A7263,日期设置!$C$4,日期设置!$B$2,1)</f>
        <v>7.7422123908415449E-2</v>
      </c>
      <c r="K7263" s="52">
        <f>[1]!b_dq_amount($A7263,日期设置!B$2,2,10000)</f>
        <v>0</v>
      </c>
      <c r="L7263" s="26">
        <f>[1]!b_info_latestpar(A7263,日期设置!$B$2)</f>
        <v>60</v>
      </c>
      <c r="M7263" s="6">
        <f>[1]!b_info_outstandingbalance($A7263,日期设置!B$2)</f>
        <v>8.2200000000000006</v>
      </c>
      <c r="N7263" s="7" t="str">
        <f>[1]!b_info_latestissurercreditrating2(A7263,日期设置!$B$2,"102","1")</f>
        <v>AA</v>
      </c>
      <c r="O7263" s="8">
        <v>5.13</v>
      </c>
      <c r="P7263" s="9">
        <f>[1]!b_info_repurchasedate(A7263)</f>
        <v>0</v>
      </c>
      <c r="Q7263" s="8" t="s">
        <v>16075</v>
      </c>
      <c r="R7263" s="2" t="str">
        <f>IF((--IF(P7263=0,Q7263,P7263))&gt;(--日期设置!$B$2),IF(P7263=0,Q7263,P7263),Q7263)</f>
        <v>2023-04-29</v>
      </c>
      <c r="S7263" s="32" t="s">
        <v>18687</v>
      </c>
      <c r="T7263" s="8">
        <f>[1]!b_anal_ptmyear($A7263,日期设置!$B$2)</f>
        <v>2.1041095890410957</v>
      </c>
      <c r="U7263" s="8">
        <f>[1]!b_anal_termifexercise($A7263,日期设置!B$2)</f>
        <v>0</v>
      </c>
      <c r="V7263" s="10">
        <f>[1]!b_dq_dirtyprice(A7263,日期设置!$B$2)</f>
        <v>63.381500000000003</v>
      </c>
      <c r="W7263" s="11">
        <f>IF(U7263=0,ROUNDUP((Q7263-日期设置!$B$2)/365,0),ROUNDUP((R7263-日期设置!$B$2)/365,0))</f>
        <v>3</v>
      </c>
      <c r="X7263" s="18">
        <f>_xlfn.IFNA(VLOOKUP(A7263,过往入选债券!A:D,4,0),2)</f>
        <v>2</v>
      </c>
      <c r="Y7263">
        <f>_xlfn.IFNA(VLOOKUP(C7263,[2]Sheet1!$A:$A,1,0),3)</f>
        <v>3</v>
      </c>
    </row>
    <row r="7264" spans="1:25" hidden="1" x14ac:dyDescent="0.2">
      <c r="A7264" s="29" t="s">
        <v>13334</v>
      </c>
      <c r="B7264" s="29" t="s">
        <v>13335</v>
      </c>
      <c r="C7264" s="40" t="s">
        <v>91</v>
      </c>
      <c r="D7264" s="26" t="str">
        <f>[1]!b_calc_yield(A7264,日期设置!$B$2,F7264,1,R7264,1,O7264,L7264,S7264,)</f>
        <v>Fetching...</v>
      </c>
      <c r="E7264" s="26">
        <f t="shared" si="226"/>
        <v>15.574012671941162</v>
      </c>
      <c r="F7264" s="18">
        <f>[1]!b_dq_cleanprice($A7264,日期设置!B$2)</f>
        <v>59.752699999999997</v>
      </c>
      <c r="G7264" s="18" t="str">
        <f t="shared" si="227"/>
        <v>2.43 + 0</v>
      </c>
      <c r="H7264" s="27">
        <f>[1]!b_dq_pctchange($A7264,日期设置!$B$2,1)/100</f>
        <v>0</v>
      </c>
      <c r="I7264" s="26">
        <f>[1]!b_pq_pctchange(A7264,日期设置!$B$4,日期设置!$B$2,1)</f>
        <v>0</v>
      </c>
      <c r="J7264" s="26">
        <f>[1]!b_pq_pctchange(A7264,日期设置!$C$4,日期设置!$B$2,1)</f>
        <v>-2.827524360209821E-2</v>
      </c>
      <c r="K7264" s="52">
        <f>[1]!b_dq_amount($A7264,日期设置!B$2,2,10000)</f>
        <v>0</v>
      </c>
      <c r="L7264" s="26">
        <f>[1]!b_info_latestpar(A7264,日期设置!$B$2)</f>
        <v>60</v>
      </c>
      <c r="M7264" s="6">
        <f>[1]!b_info_outstandingbalance($A7264,日期设置!B$2)</f>
        <v>6</v>
      </c>
      <c r="N7264" s="7" t="str">
        <f>[1]!b_info_latestissurercreditrating2(A7264,日期设置!$B$2,"102","1")</f>
        <v>AAA</v>
      </c>
      <c r="O7264" s="8">
        <v>3.47</v>
      </c>
      <c r="P7264" s="9">
        <f>[1]!b_info_repurchasedate(A7264)</f>
        <v>0</v>
      </c>
      <c r="Q7264" s="8" t="s">
        <v>16569</v>
      </c>
      <c r="R7264" s="2" t="str">
        <f>IF((--IF(P7264=0,Q7264,P7264))&gt;(--日期设置!$B$2),IF(P7264=0,Q7264,P7264),Q7264)</f>
        <v>2023-08-29</v>
      </c>
      <c r="S7264" s="32" t="s">
        <v>18807</v>
      </c>
      <c r="T7264" s="8">
        <f>[1]!b_anal_ptmyear($A7264,日期设置!$B$2)</f>
        <v>2.4383561643835616</v>
      </c>
      <c r="U7264" s="8">
        <f>[1]!b_anal_termifexercise($A7264,日期设置!B$2)</f>
        <v>0</v>
      </c>
      <c r="V7264" s="10">
        <f>[1]!b_dq_dirtyprice(A7264,日期设置!$B$2)</f>
        <v>60.921999999999997</v>
      </c>
      <c r="W7264" s="11">
        <f>IF(U7264=0,ROUNDUP((Q7264-日期设置!$B$2)/365,0),ROUNDUP((R7264-日期设置!$B$2)/365,0))</f>
        <v>3</v>
      </c>
      <c r="X7264" s="18">
        <f>_xlfn.IFNA(VLOOKUP(A7264,过往入选债券!A:D,4,0),2)</f>
        <v>2</v>
      </c>
      <c r="Y7264" s="45">
        <f>_xlfn.IFNA(VLOOKUP(C7264,[2]Sheet1!$A:$A,1,0),3)</f>
        <v>3</v>
      </c>
    </row>
    <row r="7265" spans="1:25" hidden="1" x14ac:dyDescent="0.2">
      <c r="A7265" s="29" t="s">
        <v>13193</v>
      </c>
      <c r="B7265" s="29" t="s">
        <v>13194</v>
      </c>
      <c r="C7265" s="40" t="s">
        <v>13195</v>
      </c>
      <c r="D7265" s="26" t="str">
        <f>[1]!b_calc_yield(A7265,日期设置!$B$2,F7265,1,R7265,1,O7265,L7265,S7265,)</f>
        <v>Fetching...</v>
      </c>
      <c r="E7265" s="26">
        <f t="shared" si="226"/>
        <v>17.091911841599327</v>
      </c>
      <c r="F7265" s="18">
        <f>[1]!b_dq_cleanprice($A7265,日期设置!B$2)</f>
        <v>60.1325</v>
      </c>
      <c r="G7265" s="18" t="str">
        <f t="shared" si="227"/>
        <v>2.20 + 0</v>
      </c>
      <c r="H7265" s="27">
        <f>[1]!b_dq_pctchange($A7265,日期设置!$B$2,1)/100</f>
        <v>0</v>
      </c>
      <c r="I7265" s="26">
        <f>[1]!b_pq_pctchange(A7265,日期设置!$B$4,日期设置!$B$2,1)</f>
        <v>0.15790078567300103</v>
      </c>
      <c r="J7265" s="26">
        <f>[1]!b_pq_pctchange(A7265,日期设置!$C$4,日期设置!$B$2,1)</f>
        <v>0.22534347378964978</v>
      </c>
      <c r="K7265" s="52">
        <f>[1]!b_dq_amount($A7265,日期设置!B$2,2,10000)</f>
        <v>0</v>
      </c>
      <c r="L7265" s="26">
        <f>[1]!b_info_latestpar(A7265,日期设置!$B$2)</f>
        <v>60</v>
      </c>
      <c r="M7265" s="6">
        <f>[1]!b_info_outstandingbalance($A7265,日期设置!B$2)</f>
        <v>9</v>
      </c>
      <c r="N7265" s="7" t="str">
        <f>[1]!b_info_latestissurercreditrating2(A7265,日期设置!$B$2,"102","1")</f>
        <v>AAA</v>
      </c>
      <c r="O7265" s="8">
        <v>4.26</v>
      </c>
      <c r="P7265" s="9">
        <f>[1]!b_info_repurchasedate(A7265)</f>
        <v>0</v>
      </c>
      <c r="Q7265" s="8" t="s">
        <v>17153</v>
      </c>
      <c r="R7265" s="2" t="str">
        <f>IF((--IF(P7265=0,Q7265,P7265))&gt;(--日期设置!$B$2),IF(P7265=0,Q7265,P7265),Q7265)</f>
        <v>2023-06-06</v>
      </c>
      <c r="S7265" s="32" t="s">
        <v>18577</v>
      </c>
      <c r="T7265" s="8">
        <f>[1]!b_anal_ptmyear($A7265,日期设置!$B$2)</f>
        <v>2.2082191780821918</v>
      </c>
      <c r="U7265" s="8">
        <f>[1]!b_anal_termifexercise($A7265,日期设置!B$2)</f>
        <v>0</v>
      </c>
      <c r="V7265" s="10">
        <f>[1]!b_dq_dirtyprice(A7265,日期设置!$B$2)</f>
        <v>62.156300000000002</v>
      </c>
      <c r="W7265" s="11">
        <f>IF(U7265=0,ROUNDUP((Q7265-日期设置!$B$2)/365,0),ROUNDUP((R7265-日期设置!$B$2)/365,0))</f>
        <v>3</v>
      </c>
      <c r="X7265" s="18">
        <f>_xlfn.IFNA(VLOOKUP(A7265,过往入选债券!A:D,4,0),2)</f>
        <v>2</v>
      </c>
      <c r="Y7265">
        <f>_xlfn.IFNA(VLOOKUP(C7265,[2]Sheet1!$A:$A,1,0),3)</f>
        <v>3</v>
      </c>
    </row>
    <row r="7266" spans="1:25" hidden="1" x14ac:dyDescent="0.2">
      <c r="A7266" s="29" t="s">
        <v>5426</v>
      </c>
      <c r="B7266" s="29" t="s">
        <v>5427</v>
      </c>
      <c r="C7266" s="40" t="s">
        <v>5428</v>
      </c>
      <c r="D7266" s="26" t="str">
        <f>[1]!b_calc_yield(A7266,日期设置!$B$2,F7266,1,R7266,1,O7266,L7266,S7266,)</f>
        <v>Fetching...</v>
      </c>
      <c r="E7266" s="26">
        <f t="shared" si="226"/>
        <v>1.8470109024743886</v>
      </c>
      <c r="F7266" s="18">
        <f>[1]!b_dq_cleanprice($A7266,日期设置!B$2)</f>
        <v>100.18810000000001</v>
      </c>
      <c r="G7266" s="18" t="str">
        <f t="shared" si="227"/>
        <v>0.6 + 0</v>
      </c>
      <c r="H7266" s="27">
        <f>[1]!b_dq_pctchange($A7266,日期设置!$B$2,1)/100</f>
        <v>0</v>
      </c>
      <c r="I7266" s="26">
        <f>[1]!b_pq_pctchange(A7266,日期设置!$B$4,日期设置!$B$2,1)</f>
        <v>0.13092524168699693</v>
      </c>
      <c r="J7266" s="26">
        <f>[1]!b_pq_pctchange(A7266,日期设置!$C$4,日期设置!$B$2,1)</f>
        <v>0.14113380824394559</v>
      </c>
      <c r="K7266" s="52">
        <f>[1]!b_dq_amount($A7266,日期设置!B$2,2,10000)</f>
        <v>0</v>
      </c>
      <c r="L7266" s="26">
        <f>[1]!b_info_latestpar(A7266,日期设置!$B$2)</f>
        <v>100</v>
      </c>
      <c r="M7266" s="6">
        <f>[1]!b_info_outstandingbalance($A7266,日期设置!B$2)</f>
        <v>20</v>
      </c>
      <c r="N7266" s="7" t="str">
        <f>[1]!b_info_latestissurercreditrating2(A7266,日期设置!$B$2,"102","1")</f>
        <v>AAA</v>
      </c>
      <c r="O7266" s="8">
        <v>3.44</v>
      </c>
      <c r="P7266" s="9">
        <f>[1]!b_info_repurchasedate(A7266)</f>
        <v>0</v>
      </c>
      <c r="Q7266" s="8" t="s">
        <v>16430</v>
      </c>
      <c r="R7266" s="2" t="str">
        <f>IF((--IF(P7266=0,Q7266,P7266))&gt;(--日期设置!$B$2),IF(P7266=0,Q7266,P7266),Q7266)</f>
        <v>2021-10-27</v>
      </c>
      <c r="S7266" s="32" t="s">
        <v>18200</v>
      </c>
      <c r="T7266" s="8">
        <f>[1]!b_anal_ptmyear($A7266,日期设置!$B$2)</f>
        <v>0.6</v>
      </c>
      <c r="U7266" s="8">
        <f>[1]!b_anal_termifexercise($A7266,日期设置!B$2)</f>
        <v>0</v>
      </c>
      <c r="V7266" s="10">
        <f>[1]!b_dq_dirtyprice(A7266,日期设置!$B$2)</f>
        <v>101.5641</v>
      </c>
      <c r="W7266" s="11">
        <f>IF(U7266=0,ROUNDUP((Q7266-日期设置!$B$2)/365,0),ROUNDUP((R7266-日期设置!$B$2)/365,0))</f>
        <v>1</v>
      </c>
      <c r="X7266" s="18">
        <f>_xlfn.IFNA(VLOOKUP(A7266,过往入选债券!A:D,4,0),2)</f>
        <v>2</v>
      </c>
      <c r="Y7266">
        <f>_xlfn.IFNA(VLOOKUP(C7266,[2]Sheet1!$A:$A,1,0),3)</f>
        <v>3</v>
      </c>
    </row>
    <row r="7267" spans="1:25" x14ac:dyDescent="0.2">
      <c r="A7267" s="29" t="s">
        <v>7105</v>
      </c>
      <c r="B7267" s="29" t="s">
        <v>7106</v>
      </c>
      <c r="C7267" s="40" t="s">
        <v>103</v>
      </c>
      <c r="D7267" s="26" t="str">
        <f>[1]!b_calc_yield(A7267,日期设置!$B$2,F7267,1,R7267,1,O7267,L7267,S7267,)</f>
        <v>Fetching...</v>
      </c>
      <c r="E7267" s="26">
        <f t="shared" si="226"/>
        <v>1.1869372989575355</v>
      </c>
      <c r="F7267" s="18">
        <f>[1]!b_dq_cleanprice($A7267,日期设置!B$2)</f>
        <v>100.51260000000001</v>
      </c>
      <c r="G7267" s="18" t="str">
        <f t="shared" si="227"/>
        <v>0.38 + 0</v>
      </c>
      <c r="H7267" s="27">
        <f>[1]!b_dq_pctchange($A7267,日期设置!$B$2,1)/100</f>
        <v>2.0698206221809507E-4</v>
      </c>
      <c r="I7267" s="26">
        <f>[1]!b_pq_pctchange(A7267,日期设置!$B$4,日期设置!$B$2,1)</f>
        <v>2.0698206221809509E-2</v>
      </c>
      <c r="J7267" s="26">
        <f>[1]!b_pq_pctchange(A7267,日期设置!$C$4,日期设置!$B$2,1)</f>
        <v>6.2020720694719249E-2</v>
      </c>
      <c r="K7267" s="52">
        <f>[1]!b_dq_amount($A7267,日期设置!B$2,2,10000)</f>
        <v>4130.8497536000004</v>
      </c>
      <c r="L7267" s="26">
        <f>[1]!b_info_latestpar(A7267,日期设置!$B$2)</f>
        <v>100</v>
      </c>
      <c r="M7267" s="6">
        <f>[1]!b_info_outstandingbalance($A7267,日期设置!B$2)</f>
        <v>10</v>
      </c>
      <c r="N7267" s="7" t="str">
        <f>[1]!b_info_latestissurercreditrating2(A7267,日期设置!$B$2,"102","1")</f>
        <v>AA+</v>
      </c>
      <c r="O7267" s="8">
        <v>4.5</v>
      </c>
      <c r="P7267" s="9">
        <f>[1]!b_info_repurchasedate(A7267)</f>
        <v>0</v>
      </c>
      <c r="Q7267" s="8" t="s">
        <v>16020</v>
      </c>
      <c r="R7267" s="2" t="str">
        <f>IF((--IF(P7267=0,Q7267,P7267))&gt;(--日期设置!$B$2),IF(P7267=0,Q7267,P7267),Q7267)</f>
        <v>2021-08-10</v>
      </c>
      <c r="S7267" s="32" t="s">
        <v>18103</v>
      </c>
      <c r="T7267" s="8">
        <f>[1]!b_anal_ptmyear($A7267,日期设置!$B$2)</f>
        <v>0.38630136986301372</v>
      </c>
      <c r="U7267" s="8">
        <f>[1]!b_anal_termifexercise($A7267,日期设置!B$2)</f>
        <v>0</v>
      </c>
      <c r="V7267" s="10">
        <f>[1]!b_dq_dirtyprice(A7267,日期设置!$B$2)</f>
        <v>103.27419999999999</v>
      </c>
      <c r="W7267" s="11">
        <f>IF(U7267=0,ROUNDUP((Q7267-日期设置!$B$2)/365,0),ROUNDUP((R7267-日期设置!$B$2)/365,0))</f>
        <v>1</v>
      </c>
      <c r="X7267" s="18">
        <f>_xlfn.IFNA(VLOOKUP(A7267,过往入选债券!A:D,4,0),2)</f>
        <v>2</v>
      </c>
      <c r="Y7267">
        <f>_xlfn.IFNA(VLOOKUP(C7267,[2]Sheet1!$A:$A,1,0),3)</f>
        <v>3</v>
      </c>
    </row>
    <row r="7268" spans="1:25" hidden="1" x14ac:dyDescent="0.2">
      <c r="A7268" s="29" t="s">
        <v>1181</v>
      </c>
      <c r="B7268" s="29" t="s">
        <v>1182</v>
      </c>
      <c r="C7268" s="40" t="s">
        <v>255</v>
      </c>
      <c r="D7268" s="26" t="str">
        <f>[1]!b_calc_yield(A7268,日期设置!$B$2,F7268,1,R7268,1,O7268,L7268,S7268,)</f>
        <v>Fetching...</v>
      </c>
      <c r="E7268" s="26">
        <f t="shared" si="226"/>
        <v>1.1277623521356972</v>
      </c>
      <c r="F7268" s="18">
        <f>[1]!b_dq_cleanprice($A7268,日期设置!B$2)</f>
        <v>101.1452</v>
      </c>
      <c r="G7268" s="18" t="str">
        <f t="shared" si="227"/>
        <v>1.36 + 0.36</v>
      </c>
      <c r="H7268" s="27">
        <f>[1]!b_dq_pctchange($A7268,日期设置!$B$2,1)/100</f>
        <v>0</v>
      </c>
      <c r="I7268" s="26">
        <f>[1]!b_pq_pctchange(A7268,日期设置!$B$4,日期设置!$B$2,1)</f>
        <v>0</v>
      </c>
      <c r="J7268" s="26">
        <f>[1]!b_pq_pctchange(A7268,日期设置!$C$4,日期设置!$B$2,1)</f>
        <v>0</v>
      </c>
      <c r="K7268" s="52">
        <f>[1]!b_dq_amount($A7268,日期设置!B$2,2,10000)</f>
        <v>0</v>
      </c>
      <c r="L7268" s="26">
        <f>[1]!b_info_latestpar(A7268,日期设置!$B$2)</f>
        <v>100</v>
      </c>
      <c r="M7268" s="6">
        <f>[1]!b_info_outstandingbalance($A7268,日期设置!B$2)</f>
        <v>6.95</v>
      </c>
      <c r="N7268" s="7">
        <f>[1]!b_info_latestissurercreditrating2(A7268,日期设置!$B$2,"102","1")</f>
        <v>0</v>
      </c>
      <c r="O7268" s="8">
        <v>6.35</v>
      </c>
      <c r="P7268" s="9" t="str">
        <f>[1]!b_info_repurchasedate(A7268)</f>
        <v>2021-08-03</v>
      </c>
      <c r="Q7268" s="8" t="s">
        <v>16213</v>
      </c>
      <c r="R7268" s="2" t="str">
        <f>IF((--IF(P7268=0,Q7268,P7268))&gt;(--日期设置!$B$2),IF(P7268=0,Q7268,P7268),Q7268)</f>
        <v>2021-08-03</v>
      </c>
      <c r="S7268" s="32" t="s">
        <v>17999</v>
      </c>
      <c r="T7268" s="8">
        <f>[1]!b_anal_ptmyear($A7268,日期设置!$B$2)</f>
        <v>1.3671232876712329</v>
      </c>
      <c r="U7268" s="8">
        <f>[1]!b_anal_termifexercise($A7268,日期设置!B$2)</f>
        <v>0.36712328767123287</v>
      </c>
      <c r="V7268" s="10">
        <f>[1]!b_dq_dirtyprice(A7268,日期设置!$B$2)</f>
        <v>105.164</v>
      </c>
      <c r="W7268" s="11">
        <f>IF(U7268=0,ROUNDUP((Q7268-日期设置!$B$2)/365,0),ROUNDUP((R7268-日期设置!$B$2)/365,0))</f>
        <v>1</v>
      </c>
      <c r="X7268" s="18">
        <f>_xlfn.IFNA(VLOOKUP(A7268,过往入选债券!A:D,4,0),2)</f>
        <v>2</v>
      </c>
      <c r="Y7268">
        <f>_xlfn.IFNA(VLOOKUP(C7268,[2]Sheet1!$A:$A,1,0),3)</f>
        <v>3</v>
      </c>
    </row>
    <row r="7269" spans="1:25" hidden="1" x14ac:dyDescent="0.2">
      <c r="A7269" s="29" t="s">
        <v>7055</v>
      </c>
      <c r="B7269" s="29" t="s">
        <v>7056</v>
      </c>
      <c r="C7269" s="40" t="s">
        <v>387</v>
      </c>
      <c r="D7269" s="26" t="str">
        <f>[1]!b_calc_yield(A7269,日期设置!$B$2,F7269,1,R7269,1,O7269,L7269,S7269,)</f>
        <v>Fetching...</v>
      </c>
      <c r="E7269" s="26">
        <f t="shared" si="226"/>
        <v>1.1021874924631581</v>
      </c>
      <c r="F7269" s="18">
        <f>[1]!b_dq_cleanprice($A7269,日期设置!B$2)</f>
        <v>100.5802</v>
      </c>
      <c r="G7269" s="18" t="str">
        <f t="shared" si="227"/>
        <v>2.35 + 0.36</v>
      </c>
      <c r="H7269" s="27">
        <f>[1]!b_dq_pctchange($A7269,日期设置!$B$2,1)/100</f>
        <v>0</v>
      </c>
      <c r="I7269" s="26">
        <f>[1]!b_pq_pctchange(A7269,日期设置!$B$4,日期设置!$B$2,1)</f>
        <v>-1.8890041070846793E-3</v>
      </c>
      <c r="J7269" s="26">
        <f>[1]!b_pq_pctchange(A7269,日期设置!$C$4,日期设置!$B$2,1)</f>
        <v>-4.9587548854660615E-2</v>
      </c>
      <c r="K7269" s="52">
        <f>[1]!b_dq_amount($A7269,日期设置!B$2,2,10000)</f>
        <v>0</v>
      </c>
      <c r="L7269" s="26">
        <f>[1]!b_info_latestpar(A7269,日期设置!$B$2)</f>
        <v>100</v>
      </c>
      <c r="M7269" s="6">
        <f>[1]!b_info_outstandingbalance($A7269,日期设置!B$2)</f>
        <v>5</v>
      </c>
      <c r="N7269" s="7" t="str">
        <f>[1]!b_info_latestissurercreditrating2(A7269,日期设置!$B$2,"102","1")</f>
        <v>AA+</v>
      </c>
      <c r="O7269" s="8">
        <v>4.8</v>
      </c>
      <c r="P7269" s="9" t="str">
        <f>[1]!b_info_repurchasedate(A7269)</f>
        <v>2021-08-02</v>
      </c>
      <c r="Q7269" s="8" t="s">
        <v>16860</v>
      </c>
      <c r="R7269" s="2" t="str">
        <f>IF((--IF(P7269=0,Q7269,P7269))&gt;(--日期设置!$B$2),IF(P7269=0,Q7269,P7269),Q7269)</f>
        <v>2021-08-02</v>
      </c>
      <c r="S7269" s="32" t="s">
        <v>18366</v>
      </c>
      <c r="T7269" s="8">
        <f>[1]!b_anal_ptmyear($A7269,日期设置!$B$2)</f>
        <v>2.3589041095890413</v>
      </c>
      <c r="U7269" s="8">
        <f>[1]!b_anal_termifexercise($A7269,日期设置!B$2)</f>
        <v>0.36438356164383562</v>
      </c>
      <c r="V7269" s="10">
        <f>[1]!b_dq_dirtyprice(A7269,日期设置!$B$2)</f>
        <v>103.6575</v>
      </c>
      <c r="W7269" s="11">
        <f>IF(U7269=0,ROUNDUP((Q7269-日期设置!$B$2)/365,0),ROUNDUP((R7269-日期设置!$B$2)/365,0))</f>
        <v>1</v>
      </c>
      <c r="X7269" s="18">
        <f>_xlfn.IFNA(VLOOKUP(A7269,过往入选债券!A:D,4,0),2)</f>
        <v>2</v>
      </c>
      <c r="Y7269">
        <f>_xlfn.IFNA(VLOOKUP(C7269,[2]Sheet1!$A:$A,1,0),3)</f>
        <v>3</v>
      </c>
    </row>
    <row r="7270" spans="1:25" hidden="1" x14ac:dyDescent="0.2">
      <c r="A7270" s="29" t="s">
        <v>11562</v>
      </c>
      <c r="B7270" s="29" t="s">
        <v>11563</v>
      </c>
      <c r="C7270" s="40" t="s">
        <v>150</v>
      </c>
      <c r="D7270" s="26" t="str">
        <f>[1]!b_calc_yield(A7270,日期设置!$B$2,F7270,1,R7270,1,O7270,L7270,S7270,)</f>
        <v>Fetching...</v>
      </c>
      <c r="E7270" s="26">
        <f t="shared" si="226"/>
        <v>2.1958757583072419</v>
      </c>
      <c r="F7270" s="18">
        <f>[1]!b_dq_cleanprice($A7270,日期设置!B$2)</f>
        <v>100.1401</v>
      </c>
      <c r="G7270" s="18" t="str">
        <f t="shared" si="227"/>
        <v>0.71 + 0</v>
      </c>
      <c r="H7270" s="27">
        <f>[1]!b_dq_pctchange($A7270,日期设置!$B$2,1)/100</f>
        <v>0</v>
      </c>
      <c r="I7270" s="26">
        <f>[1]!b_pq_pctchange(A7270,日期设置!$B$4,日期设置!$B$2,1)</f>
        <v>0</v>
      </c>
      <c r="J7270" s="26">
        <f>[1]!b_pq_pctchange(A7270,日期设置!$C$4,日期设置!$B$2,1)</f>
        <v>7.3751103018704231E-2</v>
      </c>
      <c r="K7270" s="52">
        <f>[1]!b_dq_amount($A7270,日期设置!B$2,2,10000)</f>
        <v>0</v>
      </c>
      <c r="L7270" s="26">
        <f>[1]!b_info_latestpar(A7270,日期设置!$B$2)</f>
        <v>100</v>
      </c>
      <c r="M7270" s="6">
        <f>[1]!b_info_outstandingbalance($A7270,日期设置!B$2)</f>
        <v>2</v>
      </c>
      <c r="N7270" s="7" t="str">
        <f>[1]!b_info_latestissurercreditrating2(A7270,日期设置!$B$2,"102","1")</f>
        <v>AAA</v>
      </c>
      <c r="O7270" s="8">
        <v>3.3</v>
      </c>
      <c r="P7270" s="9">
        <f>[1]!b_info_repurchasedate(A7270)</f>
        <v>0</v>
      </c>
      <c r="Q7270" s="8" t="s">
        <v>17176</v>
      </c>
      <c r="R7270" s="2" t="str">
        <f>IF((--IF(P7270=0,Q7270,P7270))&gt;(--日期设置!$B$2),IF(P7270=0,Q7270,P7270),Q7270)</f>
        <v>2021-12-08</v>
      </c>
      <c r="S7270" s="32" t="s">
        <v>18759</v>
      </c>
      <c r="T7270" s="8">
        <f>[1]!b_anal_ptmyear($A7270,日期设置!$B$2)</f>
        <v>0.71506849315068488</v>
      </c>
      <c r="U7270" s="8">
        <f>[1]!b_anal_termifexercise($A7270,日期设置!B$2)</f>
        <v>0</v>
      </c>
      <c r="V7270" s="10">
        <f>[1]!b_dq_dirtyprice(A7270,日期设置!$B$2)</f>
        <v>101.0804</v>
      </c>
      <c r="W7270" s="11">
        <f>IF(U7270=0,ROUNDUP((Q7270-日期设置!$B$2)/365,0),ROUNDUP((R7270-日期设置!$B$2)/365,0))</f>
        <v>1</v>
      </c>
      <c r="X7270" s="18">
        <f>_xlfn.IFNA(VLOOKUP(A7270,过往入选债券!A:D,4,0),2)</f>
        <v>2</v>
      </c>
      <c r="Y7270">
        <f>_xlfn.IFNA(VLOOKUP(C7270,[2]Sheet1!$A:$A,1,0),3)</f>
        <v>3</v>
      </c>
    </row>
    <row r="7271" spans="1:25" hidden="1" x14ac:dyDescent="0.2">
      <c r="A7271" s="29" t="s">
        <v>12853</v>
      </c>
      <c r="B7271" s="29" t="s">
        <v>12854</v>
      </c>
      <c r="C7271" s="40" t="s">
        <v>12855</v>
      </c>
      <c r="D7271" s="26" t="str">
        <f>[1]!b_calc_yield(A7271,日期设置!$B$2,F7271,1,R7271,1,O7271,L7271,S7271,)</f>
        <v>Fetching...</v>
      </c>
      <c r="E7271" s="26">
        <f t="shared" si="226"/>
        <v>18.148836910644995</v>
      </c>
      <c r="F7271" s="18">
        <f>[1]!b_dq_cleanprice($A7271,日期设置!B$2)</f>
        <v>40.268000000000001</v>
      </c>
      <c r="G7271" s="18" t="str">
        <f t="shared" si="227"/>
        <v>1.85 + 0</v>
      </c>
      <c r="H7271" s="27">
        <f>[1]!b_dq_pctchange($A7271,日期设置!$B$2,1)/100</f>
        <v>0</v>
      </c>
      <c r="I7271" s="26">
        <f>[1]!b_pq_pctchange(A7271,日期设置!$B$4,日期设置!$B$2,1)</f>
        <v>0</v>
      </c>
      <c r="J7271" s="26">
        <f>[1]!b_pq_pctchange(A7271,日期设置!$C$4,日期设置!$B$2,1)</f>
        <v>0</v>
      </c>
      <c r="K7271" s="52">
        <f>[1]!b_dq_amount($A7271,日期设置!B$2,2,10000)</f>
        <v>0</v>
      </c>
      <c r="L7271" s="26">
        <f>[1]!b_info_latestpar(A7271,日期设置!$B$2)</f>
        <v>40</v>
      </c>
      <c r="M7271" s="6">
        <f>[1]!b_info_outstandingbalance($A7271,日期设置!B$2)</f>
        <v>6</v>
      </c>
      <c r="N7271" s="7" t="str">
        <f>[1]!b_info_latestissurercreditrating2(A7271,日期设置!$B$2,"102","1")</f>
        <v>AA</v>
      </c>
      <c r="O7271" s="8">
        <v>3.92</v>
      </c>
      <c r="P7271" s="9">
        <f>[1]!b_info_repurchasedate(A7271)</f>
        <v>0</v>
      </c>
      <c r="Q7271" s="8" t="s">
        <v>16548</v>
      </c>
      <c r="R7271" s="2" t="str">
        <f>IF((--IF(P7271=0,Q7271,P7271))&gt;(--日期设置!$B$2),IF(P7271=0,Q7271,P7271),Q7271)</f>
        <v>2023-01-29</v>
      </c>
      <c r="S7271" s="32" t="s">
        <v>18852</v>
      </c>
      <c r="T7271" s="8">
        <f>[1]!b_anal_ptmyear($A7271,日期设置!$B$2)</f>
        <v>1.8575342465753426</v>
      </c>
      <c r="U7271" s="8">
        <f>[1]!b_anal_termifexercise($A7271,日期设置!B$2)</f>
        <v>0</v>
      </c>
      <c r="V7271" s="10">
        <f>[1]!b_dq_dirtyprice(A7271,日期设置!$B$2)</f>
        <v>40.491300000000003</v>
      </c>
      <c r="W7271" s="11">
        <f>IF(U7271=0,ROUNDUP((Q7271-日期设置!$B$2)/365,0),ROUNDUP((R7271-日期设置!$B$2)/365,0))</f>
        <v>2</v>
      </c>
      <c r="X7271" s="18">
        <f>_xlfn.IFNA(VLOOKUP(A7271,过往入选债券!A:D,4,0),2)</f>
        <v>2</v>
      </c>
      <c r="Y7271">
        <f>_xlfn.IFNA(VLOOKUP(C7271,[2]Sheet1!$A:$A,1,0),3)</f>
        <v>3</v>
      </c>
    </row>
    <row r="7272" spans="1:25" hidden="1" x14ac:dyDescent="0.2">
      <c r="A7272" s="29" t="s">
        <v>6992</v>
      </c>
      <c r="B7272" s="29" t="s">
        <v>6993</v>
      </c>
      <c r="C7272" s="40" t="s">
        <v>6994</v>
      </c>
      <c r="D7272" s="26" t="str">
        <f>[1]!b_calc_yield(A7272,日期设置!$B$2,F7272,1,R7272,1,O7272,L7272,S7272,)</f>
        <v>Fetching...</v>
      </c>
      <c r="E7272" s="26">
        <f t="shared" si="226"/>
        <v>0.97464574728449715</v>
      </c>
      <c r="F7272" s="18">
        <f>[1]!b_dq_cleanprice($A7272,日期设置!B$2)</f>
        <v>100.57550000000001</v>
      </c>
      <c r="G7272" s="18" t="str">
        <f t="shared" si="227"/>
        <v>0.31 + 0</v>
      </c>
      <c r="H7272" s="27">
        <f>[1]!b_dq_pctchange($A7272,日期设置!$B$2,1)/100</f>
        <v>0</v>
      </c>
      <c r="I7272" s="26">
        <f>[1]!b_pq_pctchange(A7272,日期设置!$B$4,日期设置!$B$2,1)</f>
        <v>0</v>
      </c>
      <c r="J7272" s="26">
        <f>[1]!b_pq_pctchange(A7272,日期设置!$C$4,日期设置!$B$2,1)</f>
        <v>0</v>
      </c>
      <c r="K7272" s="52">
        <f>[1]!b_dq_amount($A7272,日期设置!B$2,2,10000)</f>
        <v>0</v>
      </c>
      <c r="L7272" s="26">
        <f>[1]!b_info_latestpar(A7272,日期设置!$B$2)</f>
        <v>100</v>
      </c>
      <c r="M7272" s="6">
        <f>[1]!b_info_outstandingbalance($A7272,日期设置!B$2)</f>
        <v>10</v>
      </c>
      <c r="N7272" s="7" t="str">
        <f>[1]!b_info_latestissurercreditrating2(A7272,日期设置!$B$2,"102","1")</f>
        <v>AAA</v>
      </c>
      <c r="O7272" s="8">
        <v>5</v>
      </c>
      <c r="P7272" s="9">
        <f>[1]!b_info_repurchasedate(A7272)</f>
        <v>0</v>
      </c>
      <c r="Q7272" s="8" t="s">
        <v>16932</v>
      </c>
      <c r="R7272" s="2" t="str">
        <f>IF((--IF(P7272=0,Q7272,P7272))&gt;(--日期设置!$B$2),IF(P7272=0,Q7272,P7272),Q7272)</f>
        <v>2021-07-16</v>
      </c>
      <c r="S7272" s="32" t="s">
        <v>18595</v>
      </c>
      <c r="T7272" s="8">
        <f>[1]!b_anal_ptmyear($A7272,日期设置!$B$2)</f>
        <v>0.31780821917808222</v>
      </c>
      <c r="U7272" s="8">
        <f>[1]!b_anal_termifexercise($A7272,日期设置!B$2)</f>
        <v>0</v>
      </c>
      <c r="V7272" s="10">
        <f>[1]!b_dq_dirtyprice(A7272,日期设置!$B$2)</f>
        <v>103.98650000000001</v>
      </c>
      <c r="W7272" s="11">
        <f>IF(U7272=0,ROUNDUP((Q7272-日期设置!$B$2)/365,0),ROUNDUP((R7272-日期设置!$B$2)/365,0))</f>
        <v>1</v>
      </c>
      <c r="X7272" s="18">
        <f>_xlfn.IFNA(VLOOKUP(A7272,过往入选债券!A:D,4,0),2)</f>
        <v>2</v>
      </c>
      <c r="Y7272">
        <f>_xlfn.IFNA(VLOOKUP(C7272,[2]Sheet1!$A:$A,1,0),3)</f>
        <v>3</v>
      </c>
    </row>
    <row r="7273" spans="1:25" hidden="1" x14ac:dyDescent="0.2">
      <c r="A7273" s="29" t="s">
        <v>5332</v>
      </c>
      <c r="B7273" s="29" t="s">
        <v>5333</v>
      </c>
      <c r="C7273" s="40" t="s">
        <v>5334</v>
      </c>
      <c r="D7273" s="26" t="str">
        <f>[1]!b_calc_yield(A7273,日期设置!$B$2,F7273,1,R7273,1,O7273,L7273,S7273,)</f>
        <v>Fetching...</v>
      </c>
      <c r="E7273" s="26">
        <f t="shared" si="226"/>
        <v>0.789469377617813</v>
      </c>
      <c r="F7273" s="18">
        <f>[1]!b_dq_cleanprice($A7273,日期设置!B$2)</f>
        <v>100.3903</v>
      </c>
      <c r="G7273" s="18" t="str">
        <f t="shared" si="227"/>
        <v>0.25 + 0</v>
      </c>
      <c r="H7273" s="27">
        <f>[1]!b_dq_pctchange($A7273,日期设置!$B$2,1)/100</f>
        <v>0</v>
      </c>
      <c r="I7273" s="26">
        <f>[1]!b_pq_pctchange(A7273,日期设置!$B$4,日期设置!$B$2,1)</f>
        <v>0</v>
      </c>
      <c r="J7273" s="26">
        <f>[1]!b_pq_pctchange(A7273,日期设置!$C$4,日期设置!$B$2,1)</f>
        <v>0</v>
      </c>
      <c r="K7273" s="52">
        <f>[1]!b_dq_amount($A7273,日期设置!B$2,2,10000)</f>
        <v>0</v>
      </c>
      <c r="L7273" s="26">
        <f>[1]!b_info_latestpar(A7273,日期设置!$B$2)</f>
        <v>100</v>
      </c>
      <c r="M7273" s="6">
        <f>[1]!b_info_outstandingbalance($A7273,日期设置!B$2)</f>
        <v>5</v>
      </c>
      <c r="N7273" s="7" t="str">
        <f>[1]!b_info_latestissurercreditrating2(A7273,日期设置!$B$2,"102","1")</f>
        <v>AA+</v>
      </c>
      <c r="O7273" s="8">
        <v>4.7</v>
      </c>
      <c r="P7273" s="9">
        <f>[1]!b_info_repurchasedate(A7273)</f>
        <v>0</v>
      </c>
      <c r="Q7273" s="8" t="s">
        <v>16883</v>
      </c>
      <c r="R7273" s="2" t="str">
        <f>IF((--IF(P7273=0,Q7273,P7273))&gt;(--日期设置!$B$2),IF(P7273=0,Q7273,P7273),Q7273)</f>
        <v>2021-06-24</v>
      </c>
      <c r="S7273" s="32" t="s">
        <v>18564</v>
      </c>
      <c r="T7273" s="8">
        <f>[1]!b_anal_ptmyear($A7273,日期设置!$B$2)</f>
        <v>0.25753424657534246</v>
      </c>
      <c r="U7273" s="8">
        <f>[1]!b_anal_termifexercise($A7273,日期设置!B$2)</f>
        <v>0</v>
      </c>
      <c r="V7273" s="10">
        <f>[1]!b_dq_dirtyprice(A7273,日期设置!$B$2)</f>
        <v>103.87990000000001</v>
      </c>
      <c r="W7273" s="11">
        <f>IF(U7273=0,ROUNDUP((Q7273-日期设置!$B$2)/365,0),ROUNDUP((R7273-日期设置!$B$2)/365,0))</f>
        <v>1</v>
      </c>
      <c r="X7273" s="18">
        <f>_xlfn.IFNA(VLOOKUP(A7273,过往入选债券!A:D,4,0),2)</f>
        <v>2</v>
      </c>
      <c r="Y7273" s="45">
        <f>_xlfn.IFNA(VLOOKUP(C7273,[2]Sheet1!$A:$A,1,0),3)</f>
        <v>3</v>
      </c>
    </row>
    <row r="7274" spans="1:25" hidden="1" x14ac:dyDescent="0.2">
      <c r="A7274" s="29" t="s">
        <v>7292</v>
      </c>
      <c r="B7274" s="29" t="s">
        <v>7293</v>
      </c>
      <c r="C7274" s="40" t="s">
        <v>75</v>
      </c>
      <c r="D7274" s="26" t="str">
        <f>[1]!b_calc_yield(A7274,日期设置!$B$2,F7274,1,R7274,1,O7274,L7274,S7274,)</f>
        <v>Fetching...</v>
      </c>
      <c r="E7274" s="26">
        <f t="shared" si="226"/>
        <v>1.4082925360592524</v>
      </c>
      <c r="F7274" s="18">
        <f>[1]!b_dq_cleanprice($A7274,日期设置!B$2)</f>
        <v>100.7316</v>
      </c>
      <c r="G7274" s="18" t="str">
        <f t="shared" si="227"/>
        <v>0.46 + 0</v>
      </c>
      <c r="H7274" s="27">
        <f>[1]!b_dq_pctchange($A7274,日期设置!$B$2,1)/100</f>
        <v>0</v>
      </c>
      <c r="I7274" s="26">
        <f>[1]!b_pq_pctchange(A7274,日期设置!$B$4,日期设置!$B$2,1)</f>
        <v>0</v>
      </c>
      <c r="J7274" s="26">
        <f>[1]!b_pq_pctchange(A7274,日期设置!$C$4,日期设置!$B$2,1)</f>
        <v>-0.23057632195110103</v>
      </c>
      <c r="K7274" s="52">
        <f>[1]!b_dq_amount($A7274,日期设置!B$2,2,10000)</f>
        <v>0</v>
      </c>
      <c r="L7274" s="26">
        <f>[1]!b_info_latestpar(A7274,日期设置!$B$2)</f>
        <v>100</v>
      </c>
      <c r="M7274" s="6">
        <f>[1]!b_info_outstandingbalance($A7274,日期设置!B$2)</f>
        <v>10</v>
      </c>
      <c r="N7274" s="7" t="str">
        <f>[1]!b_info_latestissurercreditrating2(A7274,日期设置!$B$2,"102","1")</f>
        <v>AAA</v>
      </c>
      <c r="O7274" s="8">
        <v>4.75</v>
      </c>
      <c r="P7274" s="9">
        <f>[1]!b_info_repurchasedate(A7274)</f>
        <v>0</v>
      </c>
      <c r="Q7274" s="8" t="s">
        <v>16762</v>
      </c>
      <c r="R7274" s="2" t="str">
        <f>IF((--IF(P7274=0,Q7274,P7274))&gt;(--日期设置!$B$2),IF(P7274=0,Q7274,P7274),Q7274)</f>
        <v>2021-09-06</v>
      </c>
      <c r="S7274" s="32" t="s">
        <v>17914</v>
      </c>
      <c r="T7274" s="8">
        <f>[1]!b_anal_ptmyear($A7274,日期设置!$B$2)</f>
        <v>0.46027397260273972</v>
      </c>
      <c r="U7274" s="8">
        <f>[1]!b_anal_termifexercise($A7274,日期设置!B$2)</f>
        <v>0</v>
      </c>
      <c r="V7274" s="10">
        <f>[1]!b_dq_dirtyprice(A7274,日期设置!$B$2)</f>
        <v>103.2953</v>
      </c>
      <c r="W7274" s="11">
        <f>IF(U7274=0,ROUNDUP((Q7274-日期设置!$B$2)/365,0),ROUNDUP((R7274-日期设置!$B$2)/365,0))</f>
        <v>1</v>
      </c>
      <c r="X7274" s="18">
        <f>_xlfn.IFNA(VLOOKUP(A7274,过往入选债券!A:D,4,0),2)</f>
        <v>2</v>
      </c>
      <c r="Y7274">
        <f>_xlfn.IFNA(VLOOKUP(C7274,[2]Sheet1!$A:$A,1,0),3)</f>
        <v>3</v>
      </c>
    </row>
    <row r="7275" spans="1:25" hidden="1" x14ac:dyDescent="0.2">
      <c r="A7275" s="29" t="s">
        <v>12582</v>
      </c>
      <c r="B7275" s="29" t="s">
        <v>12583</v>
      </c>
      <c r="C7275" s="40" t="s">
        <v>11231</v>
      </c>
      <c r="D7275" s="26" t="str">
        <f>[1]!b_calc_yield(A7275,日期设置!$B$2,F7275,1,R7275,1,O7275,L7275,S7275,)</f>
        <v>Fetching...</v>
      </c>
      <c r="E7275" s="26">
        <f t="shared" si="226"/>
        <v>22.657898154251011</v>
      </c>
      <c r="F7275" s="18">
        <f>[1]!b_dq_cleanprice($A7275,日期设置!B$2)</f>
        <v>40.018999999999998</v>
      </c>
      <c r="G7275" s="18" t="str">
        <f t="shared" si="227"/>
        <v>1.60 + 0</v>
      </c>
      <c r="H7275" s="27">
        <f>[1]!b_dq_pctchange($A7275,日期设置!$B$2,1)/100</f>
        <v>0</v>
      </c>
      <c r="I7275" s="26">
        <f>[1]!b_pq_pctchange(A7275,日期设置!$B$4,日期设置!$B$2,1)</f>
        <v>0</v>
      </c>
      <c r="J7275" s="26">
        <f>[1]!b_pq_pctchange(A7275,日期设置!$C$4,日期设置!$B$2,1)</f>
        <v>0</v>
      </c>
      <c r="K7275" s="52">
        <f>[1]!b_dq_amount($A7275,日期设置!B$2,2,10000)</f>
        <v>0</v>
      </c>
      <c r="L7275" s="26">
        <f>[1]!b_info_latestpar(A7275,日期设置!$B$2)</f>
        <v>40</v>
      </c>
      <c r="M7275" s="6">
        <f>[1]!b_info_outstandingbalance($A7275,日期设置!B$2)</f>
        <v>2.4</v>
      </c>
      <c r="N7275" s="7" t="str">
        <f>[1]!b_info_latestissurercreditrating2(A7275,日期设置!$B$2,"102","1")</f>
        <v>AA</v>
      </c>
      <c r="O7275" s="8">
        <v>5.03</v>
      </c>
      <c r="P7275" s="9">
        <f>[1]!b_info_repurchasedate(A7275)</f>
        <v>0</v>
      </c>
      <c r="Q7275" s="8" t="s">
        <v>16205</v>
      </c>
      <c r="R7275" s="2" t="str">
        <f>IF((--IF(P7275=0,Q7275,P7275))&gt;(--日期设置!$B$2),IF(P7275=0,Q7275,P7275),Q7275)</f>
        <v>2022-10-29</v>
      </c>
      <c r="S7275" s="32" t="s">
        <v>18767</v>
      </c>
      <c r="T7275" s="8">
        <f>[1]!b_anal_ptmyear($A7275,日期设置!$B$2)</f>
        <v>1.6054794520547944</v>
      </c>
      <c r="U7275" s="8">
        <f>[1]!b_anal_termifexercise($A7275,日期设置!B$2)</f>
        <v>0</v>
      </c>
      <c r="V7275" s="10">
        <f>[1]!b_dq_dirtyprice(A7275,日期设置!$B$2)</f>
        <v>40.8127</v>
      </c>
      <c r="W7275" s="11">
        <f>IF(U7275=0,ROUNDUP((Q7275-日期设置!$B$2)/365,0),ROUNDUP((R7275-日期设置!$B$2)/365,0))</f>
        <v>2</v>
      </c>
      <c r="X7275" s="18">
        <f>_xlfn.IFNA(VLOOKUP(A7275,过往入选债券!A:D,4,0),2)</f>
        <v>2</v>
      </c>
      <c r="Y7275">
        <f>_xlfn.IFNA(VLOOKUP(C7275,[2]Sheet1!$A:$A,1,0),3)</f>
        <v>3</v>
      </c>
    </row>
    <row r="7276" spans="1:25" hidden="1" x14ac:dyDescent="0.2">
      <c r="A7276" s="29" t="s">
        <v>6679</v>
      </c>
      <c r="B7276" s="29" t="s">
        <v>6680</v>
      </c>
      <c r="C7276" s="40" t="s">
        <v>1391</v>
      </c>
      <c r="D7276" s="26" t="str">
        <f>[1]!b_calc_yield(A7276,日期设置!$B$2,F7276,1,R7276,1,O7276,L7276,S7276,)</f>
        <v>Fetching...</v>
      </c>
      <c r="E7276" s="26">
        <f t="shared" si="226"/>
        <v>0.23458759500798454</v>
      </c>
      <c r="F7276" s="18">
        <f>[1]!b_dq_cleanprice($A7276,日期设置!B$2)</f>
        <v>100.2732</v>
      </c>
      <c r="G7276" s="18" t="str">
        <f t="shared" si="227"/>
        <v>2.07 + 0.07</v>
      </c>
      <c r="H7276" s="27">
        <f>[1]!b_dq_pctchange($A7276,日期设置!$B$2,1)/100</f>
        <v>0</v>
      </c>
      <c r="I7276" s="26">
        <f>[1]!b_pq_pctchange(A7276,日期设置!$B$4,日期设置!$B$2,1)</f>
        <v>0</v>
      </c>
      <c r="J7276" s="26">
        <f>[1]!b_pq_pctchange(A7276,日期设置!$C$4,日期设置!$B$2,1)</f>
        <v>0</v>
      </c>
      <c r="K7276" s="52">
        <f>[1]!b_dq_amount($A7276,日期设置!B$2,2,10000)</f>
        <v>0</v>
      </c>
      <c r="L7276" s="26">
        <f>[1]!b_info_latestpar(A7276,日期设置!$B$2)</f>
        <v>100</v>
      </c>
      <c r="M7276" s="6">
        <f>[1]!b_info_outstandingbalance($A7276,日期设置!B$2)</f>
        <v>7</v>
      </c>
      <c r="N7276" s="7" t="str">
        <f>[1]!b_info_latestissurercreditrating2(A7276,日期设置!$B$2,"102","1")</f>
        <v>AA</v>
      </c>
      <c r="O7276" s="8">
        <v>6.82</v>
      </c>
      <c r="P7276" s="9" t="str">
        <f>[1]!b_info_repurchasedate(A7276)</f>
        <v>2021-04-19</v>
      </c>
      <c r="Q7276" s="8" t="s">
        <v>17228</v>
      </c>
      <c r="R7276" s="2" t="str">
        <f>IF((--IF(P7276=0,Q7276,P7276))&gt;(--日期设置!$B$2),IF(P7276=0,Q7276,P7276),Q7276)</f>
        <v>2021-04-19</v>
      </c>
      <c r="S7276" s="32" t="s">
        <v>18422</v>
      </c>
      <c r="T7276" s="8">
        <f>[1]!b_anal_ptmyear($A7276,日期设置!$B$2)</f>
        <v>2.0767123287671234</v>
      </c>
      <c r="U7276" s="8">
        <f>[1]!b_anal_termifexercise($A7276,日期设置!B$2)</f>
        <v>7.6712328767123292E-2</v>
      </c>
      <c r="V7276" s="10">
        <f>[1]!b_dq_dirtyprice(A7276,日期设置!$B$2)</f>
        <v>106.57</v>
      </c>
      <c r="W7276" s="11">
        <f>IF(U7276=0,ROUNDUP((Q7276-日期设置!$B$2)/365,0),ROUNDUP((R7276-日期设置!$B$2)/365,0))</f>
        <v>1</v>
      </c>
      <c r="X7276" s="18">
        <f>_xlfn.IFNA(VLOOKUP(A7276,过往入选债券!A:D,4,0),2)</f>
        <v>2</v>
      </c>
      <c r="Y7276">
        <f>_xlfn.IFNA(VLOOKUP(C7276,[2]Sheet1!$A:$A,1,0),3)</f>
        <v>3</v>
      </c>
    </row>
    <row r="7277" spans="1:25" hidden="1" x14ac:dyDescent="0.2">
      <c r="A7277" s="29" t="s">
        <v>7393</v>
      </c>
      <c r="B7277" s="29" t="s">
        <v>7394</v>
      </c>
      <c r="C7277" s="40" t="s">
        <v>1028</v>
      </c>
      <c r="D7277" s="26" t="str">
        <f>[1]!b_calc_yield(A7277,日期设置!$B$2,F7277,1,R7277,1,O7277,L7277,S7277,)</f>
        <v>Fetching...</v>
      </c>
      <c r="E7277" s="26">
        <f t="shared" si="226"/>
        <v>1.7082136647406543</v>
      </c>
      <c r="F7277" s="18">
        <f>[1]!b_dq_cleanprice($A7277,日期设置!B$2)</f>
        <v>101.03100000000001</v>
      </c>
      <c r="G7277" s="18" t="str">
        <f t="shared" si="227"/>
        <v>0.55 + 0</v>
      </c>
      <c r="H7277" s="27">
        <f>[1]!b_dq_pctchange($A7277,日期设置!$B$2,1)/100</f>
        <v>0</v>
      </c>
      <c r="I7277" s="26">
        <f>[1]!b_pq_pctchange(A7277,日期设置!$B$4,日期设置!$B$2,1)</f>
        <v>-8.9073634204278902E-3</v>
      </c>
      <c r="J7277" s="26">
        <f>[1]!b_pq_pctchange(A7277,日期设置!$C$4,日期设置!$B$2,1)</f>
        <v>1.3562033433877211E-2</v>
      </c>
      <c r="K7277" s="52">
        <f>[1]!b_dq_amount($A7277,日期设置!B$2,2,10000)</f>
        <v>0</v>
      </c>
      <c r="L7277" s="26">
        <f>[1]!b_info_latestpar(A7277,日期设置!$B$2)</f>
        <v>100</v>
      </c>
      <c r="M7277" s="6">
        <f>[1]!b_info_outstandingbalance($A7277,日期设置!B$2)</f>
        <v>5</v>
      </c>
      <c r="N7277" s="7" t="str">
        <f>[1]!b_info_latestissurercreditrating2(A7277,日期设置!$B$2,"102","1")</f>
        <v>AAA</v>
      </c>
      <c r="O7277" s="8">
        <v>5</v>
      </c>
      <c r="P7277" s="9">
        <f>[1]!b_info_repurchasedate(A7277)</f>
        <v>0</v>
      </c>
      <c r="Q7277" s="8" t="s">
        <v>16742</v>
      </c>
      <c r="R7277" s="2" t="str">
        <f>IF((--IF(P7277=0,Q7277,P7277))&gt;(--日期设置!$B$2),IF(P7277=0,Q7277,P7277),Q7277)</f>
        <v>2021-10-12</v>
      </c>
      <c r="S7277" s="32" t="s">
        <v>18460</v>
      </c>
      <c r="T7277" s="8">
        <f>[1]!b_anal_ptmyear($A7277,日期设置!$B$2)</f>
        <v>0.55890410958904113</v>
      </c>
      <c r="U7277" s="8">
        <f>[1]!b_anal_termifexercise($A7277,日期设置!B$2)</f>
        <v>0</v>
      </c>
      <c r="V7277" s="10">
        <f>[1]!b_dq_dirtyprice(A7277,日期设置!$B$2)</f>
        <v>103.23650000000001</v>
      </c>
      <c r="W7277" s="11">
        <f>IF(U7277=0,ROUNDUP((Q7277-日期设置!$B$2)/365,0),ROUNDUP((R7277-日期设置!$B$2)/365,0))</f>
        <v>1</v>
      </c>
      <c r="X7277" s="18">
        <f>_xlfn.IFNA(VLOOKUP(A7277,过往入选债券!A:D,4,0),2)</f>
        <v>2</v>
      </c>
      <c r="Y7277">
        <f>_xlfn.IFNA(VLOOKUP(C7277,[2]Sheet1!$A:$A,1,0),3)</f>
        <v>3</v>
      </c>
    </row>
    <row r="7278" spans="1:25" hidden="1" x14ac:dyDescent="0.2">
      <c r="A7278" s="29" t="s">
        <v>7251</v>
      </c>
      <c r="B7278" s="29" t="s">
        <v>7252</v>
      </c>
      <c r="C7278" s="40" t="s">
        <v>6606</v>
      </c>
      <c r="D7278" s="26" t="str">
        <f>[1]!b_calc_yield(A7278,日期设置!$B$2,F7278,1,R7278,1,O7278,L7278,S7278,)</f>
        <v>Fetching...</v>
      </c>
      <c r="E7278" s="26">
        <f t="shared" si="226"/>
        <v>1.389381411721291</v>
      </c>
      <c r="F7278" s="18">
        <f>[1]!b_dq_cleanprice($A7278,日期设置!B$2)</f>
        <v>100.80419999999999</v>
      </c>
      <c r="G7278" s="18" t="str">
        <f t="shared" si="227"/>
        <v>2.45 + 0.46</v>
      </c>
      <c r="H7278" s="27">
        <f>[1]!b_dq_pctchange($A7278,日期设置!$B$2,1)/100</f>
        <v>0</v>
      </c>
      <c r="I7278" s="26">
        <f>[1]!b_pq_pctchange(A7278,日期设置!$B$4,日期设置!$B$2,1)</f>
        <v>0</v>
      </c>
      <c r="J7278" s="26">
        <f>[1]!b_pq_pctchange(A7278,日期设置!$C$4,日期设置!$B$2,1)</f>
        <v>0</v>
      </c>
      <c r="K7278" s="52">
        <f>[1]!b_dq_amount($A7278,日期设置!B$2,2,10000)</f>
        <v>0</v>
      </c>
      <c r="L7278" s="26">
        <f>[1]!b_info_latestpar(A7278,日期设置!$B$2)</f>
        <v>100</v>
      </c>
      <c r="M7278" s="6">
        <f>[1]!b_info_outstandingbalance($A7278,日期设置!B$2)</f>
        <v>10</v>
      </c>
      <c r="N7278" s="7" t="str">
        <f>[1]!b_info_latestissurercreditrating2(A7278,日期设置!$B$2,"102","1")</f>
        <v>AA+</v>
      </c>
      <c r="O7278" s="8">
        <v>4.93</v>
      </c>
      <c r="P7278" s="9" t="str">
        <f>[1]!b_info_repurchasedate(A7278)</f>
        <v>2021-09-06</v>
      </c>
      <c r="Q7278" s="8" t="s">
        <v>16850</v>
      </c>
      <c r="R7278" s="2" t="str">
        <f>IF((--IF(P7278=0,Q7278,P7278))&gt;(--日期设置!$B$2),IF(P7278=0,Q7278,P7278),Q7278)</f>
        <v>2021-09-06</v>
      </c>
      <c r="S7278" s="32" t="s">
        <v>18545</v>
      </c>
      <c r="T7278" s="8">
        <f>[1]!b_anal_ptmyear($A7278,日期设置!$B$2)</f>
        <v>2.4547945205479453</v>
      </c>
      <c r="U7278" s="8">
        <f>[1]!b_anal_termifexercise($A7278,日期设置!B$2)</f>
        <v>0.46027397260273972</v>
      </c>
      <c r="V7278" s="10">
        <f>[1]!b_dq_dirtyprice(A7278,日期设置!$B$2)</f>
        <v>103.49209999999999</v>
      </c>
      <c r="W7278" s="11">
        <f>IF(U7278=0,ROUNDUP((Q7278-日期设置!$B$2)/365,0),ROUNDUP((R7278-日期设置!$B$2)/365,0))</f>
        <v>1</v>
      </c>
      <c r="X7278" s="18">
        <f>_xlfn.IFNA(VLOOKUP(A7278,过往入选债券!A:D,4,0),2)</f>
        <v>2</v>
      </c>
      <c r="Y7278">
        <f>_xlfn.IFNA(VLOOKUP(C7278,[2]Sheet1!$A:$A,1,0),3)</f>
        <v>3</v>
      </c>
    </row>
    <row r="7279" spans="1:25" hidden="1" x14ac:dyDescent="0.2">
      <c r="A7279" s="29" t="s">
        <v>2994</v>
      </c>
      <c r="B7279" s="29" t="s">
        <v>2995</v>
      </c>
      <c r="C7279" s="40" t="s">
        <v>160</v>
      </c>
      <c r="D7279" s="26" t="str">
        <f>[1]!b_calc_yield(A7279,日期设置!$B$2,F7279,1,R7279,1,O7279,L7279,S7279,)</f>
        <v>Fetching...</v>
      </c>
      <c r="E7279" s="26">
        <f t="shared" si="226"/>
        <v>3.2111495921191002</v>
      </c>
      <c r="F7279" s="18">
        <f>[1]!b_dq_cleanprice($A7279,日期设置!B$2)</f>
        <v>101.84</v>
      </c>
      <c r="G7279" s="18" t="str">
        <f t="shared" si="227"/>
        <v>3.09 + 1.09</v>
      </c>
      <c r="H7279" s="27">
        <f>[1]!b_dq_pctchange($A7279,日期设置!$B$2,1)/100</f>
        <v>0</v>
      </c>
      <c r="I7279" s="26">
        <f>[1]!b_pq_pctchange(A7279,日期设置!$B$4,日期设置!$B$2,1)</f>
        <v>0</v>
      </c>
      <c r="J7279" s="26">
        <f>[1]!b_pq_pctchange(A7279,日期设置!$C$4,日期设置!$B$2,1)</f>
        <v>0.8323820066079648</v>
      </c>
      <c r="K7279" s="52">
        <f>[1]!b_dq_amount($A7279,日期设置!B$2,2,10000)</f>
        <v>0</v>
      </c>
      <c r="L7279" s="26">
        <f>[1]!b_info_latestpar(A7279,日期设置!$B$2)</f>
        <v>100</v>
      </c>
      <c r="M7279" s="6">
        <f>[1]!b_info_outstandingbalance($A7279,日期设置!B$2)</f>
        <v>10</v>
      </c>
      <c r="N7279" s="7">
        <f>[1]!b_info_latestissurercreditrating2(A7279,日期设置!$B$2,"102","1")</f>
        <v>0</v>
      </c>
      <c r="O7279" s="8">
        <v>4.79</v>
      </c>
      <c r="P7279" s="9" t="str">
        <f>[1]!b_info_repurchasedate(A7279)</f>
        <v>2022-04-26</v>
      </c>
      <c r="Q7279" s="8" t="s">
        <v>17371</v>
      </c>
      <c r="R7279" s="2" t="str">
        <f>IF((--IF(P7279=0,Q7279,P7279))&gt;(--日期设置!$B$2),IF(P7279=0,Q7279,P7279),Q7279)</f>
        <v>2022-04-26</v>
      </c>
      <c r="S7279" s="32" t="s">
        <v>17815</v>
      </c>
      <c r="T7279" s="8">
        <f>[1]!b_anal_ptmyear($A7279,日期设置!$B$2)</f>
        <v>3.095890410958904</v>
      </c>
      <c r="U7279" s="8">
        <f>[1]!b_anal_termifexercise($A7279,日期设置!B$2)</f>
        <v>1.095890410958904</v>
      </c>
      <c r="V7279" s="10">
        <f>[1]!b_dq_dirtyprice(A7279,日期设置!$B$2)</f>
        <v>106.1707</v>
      </c>
      <c r="W7279" s="11">
        <f>IF(U7279=0,ROUNDUP((Q7279-日期设置!$B$2)/365,0),ROUNDUP((R7279-日期设置!$B$2)/365,0))</f>
        <v>2</v>
      </c>
      <c r="X7279" s="18">
        <f>_xlfn.IFNA(VLOOKUP(A7279,过往入选债券!A:D,4,0),2)</f>
        <v>2</v>
      </c>
      <c r="Y7279">
        <f>_xlfn.IFNA(VLOOKUP(C7279,[2]Sheet1!$A:$A,1,0),3)</f>
        <v>3</v>
      </c>
    </row>
    <row r="7280" spans="1:25" hidden="1" x14ac:dyDescent="0.2">
      <c r="A7280" s="29" t="s">
        <v>6986</v>
      </c>
      <c r="B7280" s="29" t="s">
        <v>6987</v>
      </c>
      <c r="C7280" s="40" t="s">
        <v>445</v>
      </c>
      <c r="D7280" s="26" t="str">
        <f>[1]!b_calc_yield(A7280,日期设置!$B$2,F7280,1,R7280,1,O7280,L7280,S7280,)</f>
        <v>Fetching...</v>
      </c>
      <c r="E7280" s="26">
        <f t="shared" si="226"/>
        <v>0.9424438484198383</v>
      </c>
      <c r="F7280" s="18">
        <f>[1]!b_dq_cleanprice($A7280,日期设置!B$2)</f>
        <v>100.5346</v>
      </c>
      <c r="G7280" s="18" t="str">
        <f t="shared" si="227"/>
        <v>0.30 + 0</v>
      </c>
      <c r="H7280" s="27">
        <f>[1]!b_dq_pctchange($A7280,日期设置!$B$2,1)/100</f>
        <v>0</v>
      </c>
      <c r="I7280" s="26">
        <f>[1]!b_pq_pctchange(A7280,日期设置!$B$4,日期设置!$B$2,1)</f>
        <v>0</v>
      </c>
      <c r="J7280" s="26">
        <f>[1]!b_pq_pctchange(A7280,日期设置!$C$4,日期设置!$B$2,1)</f>
        <v>-0.25181469296069614</v>
      </c>
      <c r="K7280" s="52">
        <f>[1]!b_dq_amount($A7280,日期设置!B$2,2,10000)</f>
        <v>0</v>
      </c>
      <c r="L7280" s="26">
        <f>[1]!b_info_latestpar(A7280,日期设置!$B$2)</f>
        <v>100</v>
      </c>
      <c r="M7280" s="6">
        <f>[1]!b_info_outstandingbalance($A7280,日期设置!B$2)</f>
        <v>15</v>
      </c>
      <c r="N7280" s="7" t="str">
        <f>[1]!b_info_latestissurercreditrating2(A7280,日期设置!$B$2,"102","1")</f>
        <v>AAA</v>
      </c>
      <c r="O7280" s="8">
        <v>4.8899999999999997</v>
      </c>
      <c r="P7280" s="9">
        <f>[1]!b_info_repurchasedate(A7280)</f>
        <v>0</v>
      </c>
      <c r="Q7280" s="8" t="s">
        <v>16580</v>
      </c>
      <c r="R7280" s="2" t="str">
        <f>IF((--IF(P7280=0,Q7280,P7280))&gt;(--日期设置!$B$2),IF(P7280=0,Q7280,P7280),Q7280)</f>
        <v>2021-07-13</v>
      </c>
      <c r="S7280" s="32" t="s">
        <v>18037</v>
      </c>
      <c r="T7280" s="8">
        <f>[1]!b_anal_ptmyear($A7280,日期设置!$B$2)</f>
        <v>0.30958904109589042</v>
      </c>
      <c r="U7280" s="8">
        <f>[1]!b_anal_termifexercise($A7280,日期设置!B$2)</f>
        <v>0</v>
      </c>
      <c r="V7280" s="10">
        <f>[1]!b_dq_dirtyprice(A7280,日期设置!$B$2)</f>
        <v>103.91070000000001</v>
      </c>
      <c r="W7280" s="11">
        <f>IF(U7280=0,ROUNDUP((Q7280-日期设置!$B$2)/365,0),ROUNDUP((R7280-日期设置!$B$2)/365,0))</f>
        <v>1</v>
      </c>
      <c r="X7280" s="18">
        <f>_xlfn.IFNA(VLOOKUP(A7280,过往入选债券!A:D,4,0),2)</f>
        <v>2</v>
      </c>
      <c r="Y7280">
        <f>_xlfn.IFNA(VLOOKUP(C7280,[2]Sheet1!$A:$A,1,0),3)</f>
        <v>3</v>
      </c>
    </row>
    <row r="7281" spans="1:25" hidden="1" x14ac:dyDescent="0.2">
      <c r="A7281" s="29" t="s">
        <v>7198</v>
      </c>
      <c r="B7281" s="29" t="s">
        <v>7199</v>
      </c>
      <c r="C7281" s="40" t="s">
        <v>178</v>
      </c>
      <c r="D7281" s="26" t="str">
        <f>[1]!b_calc_yield(A7281,日期设置!$B$2,F7281,1,R7281,1,O7281,L7281,S7281,)</f>
        <v>Fetching...</v>
      </c>
      <c r="E7281" s="26">
        <f t="shared" si="226"/>
        <v>1.3257217931688103</v>
      </c>
      <c r="F7281" s="18">
        <f>[1]!b_dq_cleanprice($A7281,日期设置!B$2)</f>
        <v>100.6268</v>
      </c>
      <c r="G7281" s="18" t="str">
        <f t="shared" si="227"/>
        <v>2.43 + 0.44</v>
      </c>
      <c r="H7281" s="27">
        <f>[1]!b_dq_pctchange($A7281,日期设置!$B$2,1)/100</f>
        <v>0</v>
      </c>
      <c r="I7281" s="26">
        <f>[1]!b_pq_pctchange(A7281,日期设置!$B$4,日期设置!$B$2,1)</f>
        <v>-1.9374780791736639E-2</v>
      </c>
      <c r="J7281" s="26">
        <f>[1]!b_pq_pctchange(A7281,日期设置!$C$4,日期设置!$B$2,1)</f>
        <v>-0.42629154066590813</v>
      </c>
      <c r="K7281" s="52">
        <f>[1]!b_dq_amount($A7281,日期设置!B$2,2,10000)</f>
        <v>0</v>
      </c>
      <c r="L7281" s="26">
        <f>[1]!b_info_latestpar(A7281,日期设置!$B$2)</f>
        <v>100</v>
      </c>
      <c r="M7281" s="6">
        <f>[1]!b_info_outstandingbalance($A7281,日期设置!B$2)</f>
        <v>5</v>
      </c>
      <c r="N7281" s="7" t="str">
        <f>[1]!b_info_latestissurercreditrating2(A7281,日期设置!$B$2,"102","1")</f>
        <v>AAA</v>
      </c>
      <c r="O7281" s="8">
        <v>4.58</v>
      </c>
      <c r="P7281" s="9" t="str">
        <f>[1]!b_info_repurchasedate(A7281)</f>
        <v>2021-08-30</v>
      </c>
      <c r="Q7281" s="8" t="s">
        <v>17546</v>
      </c>
      <c r="R7281" s="2" t="str">
        <f>IF((--IF(P7281=0,Q7281,P7281))&gt;(--日期设置!$B$2),IF(P7281=0,Q7281,P7281),Q7281)</f>
        <v>2021-08-30</v>
      </c>
      <c r="S7281" s="32" t="s">
        <v>18780</v>
      </c>
      <c r="T7281" s="8">
        <f>[1]!b_anal_ptmyear($A7281,日期设置!$B$2)</f>
        <v>2.4356164383561643</v>
      </c>
      <c r="U7281" s="8">
        <f>[1]!b_anal_termifexercise($A7281,日期设置!B$2)</f>
        <v>0.44109589041095892</v>
      </c>
      <c r="V7281" s="10">
        <f>[1]!b_dq_dirtyprice(A7281,日期设置!$B$2)</f>
        <v>103.21169999999999</v>
      </c>
      <c r="W7281" s="11">
        <f>IF(U7281=0,ROUNDUP((Q7281-日期设置!$B$2)/365,0),ROUNDUP((R7281-日期设置!$B$2)/365,0))</f>
        <v>1</v>
      </c>
      <c r="X7281" s="18">
        <f>_xlfn.IFNA(VLOOKUP(A7281,过往入选债券!A:D,4,0),2)</f>
        <v>2</v>
      </c>
      <c r="Y7281">
        <f>_xlfn.IFNA(VLOOKUP(C7281,[2]Sheet1!$A:$A,1,0),3)</f>
        <v>3</v>
      </c>
    </row>
    <row r="7282" spans="1:25" hidden="1" x14ac:dyDescent="0.2">
      <c r="A7282" s="29" t="s">
        <v>5482</v>
      </c>
      <c r="B7282" s="29" t="s">
        <v>5483</v>
      </c>
      <c r="C7282" s="40" t="s">
        <v>5484</v>
      </c>
      <c r="D7282" s="26" t="str">
        <f>[1]!b_calc_yield(A7282,日期设置!$B$2,F7282,1,R7282,1,O7282,L7282,S7282,)</f>
        <v>Fetching...</v>
      </c>
      <c r="E7282" s="26">
        <f t="shared" si="226"/>
        <v>1.2335293292898841</v>
      </c>
      <c r="F7282" s="18">
        <f>[1]!b_dq_cleanprice($A7282,日期设置!B$2)</f>
        <v>100.05970000000001</v>
      </c>
      <c r="G7282" s="18" t="str">
        <f t="shared" si="227"/>
        <v>0.40 + 0</v>
      </c>
      <c r="H7282" s="27">
        <f>[1]!b_dq_pctchange($A7282,日期设置!$B$2,1)/100</f>
        <v>0</v>
      </c>
      <c r="I7282" s="26">
        <f>[1]!b_pq_pctchange(A7282,日期设置!$B$4,日期设置!$B$2,1)</f>
        <v>0</v>
      </c>
      <c r="J7282" s="26">
        <f>[1]!b_pq_pctchange(A7282,日期设置!$C$4,日期设置!$B$2,1)</f>
        <v>0</v>
      </c>
      <c r="K7282" s="52">
        <f>[1]!b_dq_amount($A7282,日期设置!B$2,2,10000)</f>
        <v>0</v>
      </c>
      <c r="L7282" s="26">
        <f>[1]!b_info_latestpar(A7282,日期设置!$B$2)</f>
        <v>100</v>
      </c>
      <c r="M7282" s="6">
        <f>[1]!b_info_outstandingbalance($A7282,日期设置!B$2)</f>
        <v>3</v>
      </c>
      <c r="N7282" s="7" t="str">
        <f>[1]!b_info_latestissurercreditrating2(A7282,日期设置!$B$2,"102","1")</f>
        <v>AAA</v>
      </c>
      <c r="O7282" s="8">
        <v>3.25</v>
      </c>
      <c r="P7282" s="9">
        <f>[1]!b_info_repurchasedate(A7282)</f>
        <v>0</v>
      </c>
      <c r="Q7282" s="8" t="s">
        <v>16438</v>
      </c>
      <c r="R7282" s="2" t="str">
        <f>IF((--IF(P7282=0,Q7282,P7282))&gt;(--日期设置!$B$2),IF(P7282=0,Q7282,P7282),Q7282)</f>
        <v>2021-08-17</v>
      </c>
      <c r="S7282" s="32" t="s">
        <v>18679</v>
      </c>
      <c r="T7282" s="8">
        <f>[1]!b_anal_ptmyear($A7282,日期设置!$B$2)</f>
        <v>0.40547945205479452</v>
      </c>
      <c r="U7282" s="8">
        <f>[1]!b_anal_termifexercise($A7282,日期设置!B$2)</f>
        <v>0</v>
      </c>
      <c r="V7282" s="10">
        <f>[1]!b_dq_dirtyprice(A7282,日期设置!$B$2)</f>
        <v>101.9919</v>
      </c>
      <c r="W7282" s="11">
        <f>IF(U7282=0,ROUNDUP((Q7282-日期设置!$B$2)/365,0),ROUNDUP((R7282-日期设置!$B$2)/365,0))</f>
        <v>1</v>
      </c>
      <c r="X7282" s="18">
        <f>_xlfn.IFNA(VLOOKUP(A7282,过往入选债券!A:D,4,0),2)</f>
        <v>2</v>
      </c>
      <c r="Y7282">
        <f>_xlfn.IFNA(VLOOKUP(C7282,[2]Sheet1!$A:$A,1,0),3)</f>
        <v>3</v>
      </c>
    </row>
    <row r="7283" spans="1:25" hidden="1" x14ac:dyDescent="0.2">
      <c r="A7283" s="29" t="s">
        <v>4721</v>
      </c>
      <c r="B7283" s="29" t="s">
        <v>4722</v>
      </c>
      <c r="C7283" s="40" t="s">
        <v>1254</v>
      </c>
      <c r="D7283" s="26" t="str">
        <f>[1]!b_calc_yield(A7283,日期设置!$B$2,F7283,1,R7283,1,O7283,L7283,S7283,)</f>
        <v>Fetching...</v>
      </c>
      <c r="E7283" s="26">
        <f t="shared" si="226"/>
        <v>1.0250075253222191</v>
      </c>
      <c r="F7283" s="18">
        <f>[1]!b_dq_cleanprice($A7283,日期设置!B$2)</f>
        <v>100.0868</v>
      </c>
      <c r="G7283" s="18" t="str">
        <f t="shared" si="227"/>
        <v>0.33 + 0</v>
      </c>
      <c r="H7283" s="27">
        <f>[1]!b_dq_pctchange($A7283,日期设置!$B$2,1)/100</f>
        <v>0</v>
      </c>
      <c r="I7283" s="26">
        <f>[1]!b_pq_pctchange(A7283,日期设置!$B$4,日期设置!$B$2,1)</f>
        <v>0.12865377727889418</v>
      </c>
      <c r="J7283" s="26">
        <f>[1]!b_pq_pctchange(A7283,日期设置!$C$4,日期设置!$B$2,1)</f>
        <v>5.8583479458791055E-2</v>
      </c>
      <c r="K7283" s="52">
        <f>[1]!b_dq_amount($A7283,日期设置!B$2,2,10000)</f>
        <v>0</v>
      </c>
      <c r="L7283" s="26">
        <f>[1]!b_info_latestpar(A7283,日期设置!$B$2)</f>
        <v>100</v>
      </c>
      <c r="M7283" s="6">
        <f>[1]!b_info_outstandingbalance($A7283,日期设置!B$2)</f>
        <v>10</v>
      </c>
      <c r="N7283" s="7">
        <f>[1]!b_info_latestissurercreditrating2(A7283,日期设置!$B$2,"102","1")</f>
        <v>0</v>
      </c>
      <c r="O7283" s="8">
        <v>3.37</v>
      </c>
      <c r="P7283" s="9">
        <f>[1]!b_info_repurchasedate(A7283)</f>
        <v>0</v>
      </c>
      <c r="Q7283" s="8" t="s">
        <v>17207</v>
      </c>
      <c r="R7283" s="2" t="str">
        <f>IF((--IF(P7283=0,Q7283,P7283))&gt;(--日期设置!$B$2),IF(P7283=0,Q7283,P7283),Q7283)</f>
        <v>2021-07-23</v>
      </c>
      <c r="S7283" s="32" t="s">
        <v>18786</v>
      </c>
      <c r="T7283" s="8">
        <f>[1]!b_anal_ptmyear($A7283,日期设置!$B$2)</f>
        <v>0.33698630136986302</v>
      </c>
      <c r="U7283" s="8">
        <f>[1]!b_anal_termifexercise($A7283,日期设置!B$2)</f>
        <v>0</v>
      </c>
      <c r="V7283" s="10">
        <f>[1]!b_dq_dirtyprice(A7283,日期设置!$B$2)</f>
        <v>102.3212</v>
      </c>
      <c r="W7283" s="11">
        <f>IF(U7283=0,ROUNDUP((Q7283-日期设置!$B$2)/365,0),ROUNDUP((R7283-日期设置!$B$2)/365,0))</f>
        <v>1</v>
      </c>
      <c r="X7283" s="18">
        <f>_xlfn.IFNA(VLOOKUP(A7283,过往入选债券!A:D,4,0),2)</f>
        <v>2</v>
      </c>
      <c r="Y7283" s="45">
        <f>_xlfn.IFNA(VLOOKUP(C7283,[2]Sheet1!$A:$A,1,0),3)</f>
        <v>3</v>
      </c>
    </row>
    <row r="7284" spans="1:25" hidden="1" x14ac:dyDescent="0.2">
      <c r="A7284" s="29" t="s">
        <v>12638</v>
      </c>
      <c r="B7284" s="29" t="s">
        <v>12639</v>
      </c>
      <c r="C7284" s="40" t="s">
        <v>12223</v>
      </c>
      <c r="D7284" s="26" t="str">
        <f>[1]!b_calc_yield(A7284,日期设置!$B$2,F7284,1,R7284,1,O7284,L7284,S7284,)</f>
        <v>Fetching...</v>
      </c>
      <c r="E7284" s="26">
        <f t="shared" si="226"/>
        <v>22.41722815206073</v>
      </c>
      <c r="F7284" s="18">
        <f>[1]!b_dq_cleanprice($A7284,日期设置!B$2)</f>
        <v>40.364600000000003</v>
      </c>
      <c r="G7284" s="18" t="str">
        <f t="shared" si="227"/>
        <v>1.68 + 0</v>
      </c>
      <c r="H7284" s="27">
        <f>[1]!b_dq_pctchange($A7284,日期设置!$B$2,1)/100</f>
        <v>0</v>
      </c>
      <c r="I7284" s="26">
        <f>[1]!b_pq_pctchange(A7284,日期设置!$B$4,日期设置!$B$2,1)</f>
        <v>0</v>
      </c>
      <c r="J7284" s="26">
        <f>[1]!b_pq_pctchange(A7284,日期设置!$C$4,日期设置!$B$2,1)</f>
        <v>0</v>
      </c>
      <c r="K7284" s="52">
        <f>[1]!b_dq_amount($A7284,日期设置!B$2,2,10000)</f>
        <v>0</v>
      </c>
      <c r="L7284" s="26">
        <f>[1]!b_info_latestpar(A7284,日期设置!$B$2)</f>
        <v>40</v>
      </c>
      <c r="M7284" s="6">
        <f>[1]!b_info_outstandingbalance($A7284,日期设置!B$2)</f>
        <v>2</v>
      </c>
      <c r="N7284" s="7" t="str">
        <f>[1]!b_info_latestissurercreditrating2(A7284,日期设置!$B$2,"102","1")</f>
        <v>AA</v>
      </c>
      <c r="O7284" s="8">
        <v>5.0999999999999996</v>
      </c>
      <c r="P7284" s="9">
        <f>[1]!b_info_repurchasedate(A7284)</f>
        <v>0</v>
      </c>
      <c r="Q7284" s="8" t="s">
        <v>16250</v>
      </c>
      <c r="R7284" s="2" t="str">
        <f>IF((--IF(P7284=0,Q7284,P7284))&gt;(--日期设置!$B$2),IF(P7284=0,Q7284,P7284),Q7284)</f>
        <v>2022-11-27</v>
      </c>
      <c r="S7284" s="32" t="s">
        <v>18229</v>
      </c>
      <c r="T7284" s="8">
        <f>[1]!b_anal_ptmyear($A7284,日期设置!$B$2)</f>
        <v>1.6849315068493151</v>
      </c>
      <c r="U7284" s="8">
        <f>[1]!b_anal_termifexercise($A7284,日期设置!B$2)</f>
        <v>0</v>
      </c>
      <c r="V7284" s="10">
        <f>[1]!b_dq_dirtyprice(A7284,日期设置!$B$2)</f>
        <v>41.007300000000001</v>
      </c>
      <c r="W7284" s="11">
        <f>IF(U7284=0,ROUNDUP((Q7284-日期设置!$B$2)/365,0),ROUNDUP((R7284-日期设置!$B$2)/365,0))</f>
        <v>2</v>
      </c>
      <c r="X7284" s="18">
        <f>_xlfn.IFNA(VLOOKUP(A7284,过往入选债券!A:D,4,0),2)</f>
        <v>2</v>
      </c>
      <c r="Y7284">
        <f>_xlfn.IFNA(VLOOKUP(C7284,[2]Sheet1!$A:$A,1,0),3)</f>
        <v>3</v>
      </c>
    </row>
    <row r="7285" spans="1:25" hidden="1" x14ac:dyDescent="0.2">
      <c r="A7285" s="29" t="s">
        <v>7314</v>
      </c>
      <c r="B7285" s="29" t="s">
        <v>7315</v>
      </c>
      <c r="C7285" s="40" t="s">
        <v>333</v>
      </c>
      <c r="D7285" s="26" t="str">
        <f>[1]!b_calc_yield(A7285,日期设置!$B$2,F7285,1,R7285,1,O7285,L7285,S7285,)</f>
        <v>Fetching...</v>
      </c>
      <c r="E7285" s="26">
        <f t="shared" si="226"/>
        <v>1.4478823519131767</v>
      </c>
      <c r="F7285" s="18">
        <f>[1]!b_dq_cleanprice($A7285,日期设置!B$2)</f>
        <v>100.6491</v>
      </c>
      <c r="G7285" s="18" t="str">
        <f t="shared" si="227"/>
        <v>2.47 + 0.47</v>
      </c>
      <c r="H7285" s="27">
        <f>[1]!b_dq_pctchange($A7285,日期设置!$B$2,1)/100</f>
        <v>0</v>
      </c>
      <c r="I7285" s="26">
        <f>[1]!b_pq_pctchange(A7285,日期设置!$B$4,日期设置!$B$2,1)</f>
        <v>0</v>
      </c>
      <c r="J7285" s="26">
        <f>[1]!b_pq_pctchange(A7285,日期设置!$C$4,日期设置!$B$2,1)</f>
        <v>-0.29233972828551896</v>
      </c>
      <c r="K7285" s="52">
        <f>[1]!b_dq_amount($A7285,日期设置!B$2,2,10000)</f>
        <v>0</v>
      </c>
      <c r="L7285" s="26">
        <f>[1]!b_info_latestpar(A7285,日期设置!$B$2)</f>
        <v>100</v>
      </c>
      <c r="M7285" s="6">
        <f>[1]!b_info_outstandingbalance($A7285,日期设置!B$2)</f>
        <v>20</v>
      </c>
      <c r="N7285" s="7" t="str">
        <f>[1]!b_info_latestissurercreditrating2(A7285,日期设置!$B$2,"102","1")</f>
        <v>AAA</v>
      </c>
      <c r="O7285" s="8">
        <v>4.49</v>
      </c>
      <c r="P7285" s="9" t="str">
        <f>[1]!b_info_repurchasedate(A7285)</f>
        <v>2021-09-13</v>
      </c>
      <c r="Q7285" s="8" t="s">
        <v>17325</v>
      </c>
      <c r="R7285" s="2" t="str">
        <f>IF((--IF(P7285=0,Q7285,P7285))&gt;(--日期设置!$B$2),IF(P7285=0,Q7285,P7285),Q7285)</f>
        <v>2021-09-13</v>
      </c>
      <c r="S7285" s="32" t="s">
        <v>18814</v>
      </c>
      <c r="T7285" s="8">
        <f>[1]!b_anal_ptmyear($A7285,日期设置!$B$2)</f>
        <v>2.4767123287671233</v>
      </c>
      <c r="U7285" s="8">
        <f>[1]!b_anal_termifexercise($A7285,日期设置!B$2)</f>
        <v>0.47945205479452052</v>
      </c>
      <c r="V7285" s="10">
        <f>[1]!b_dq_dirtyprice(A7285,日期设置!$B$2)</f>
        <v>102.9987</v>
      </c>
      <c r="W7285" s="11">
        <f>IF(U7285=0,ROUNDUP((Q7285-日期设置!$B$2)/365,0),ROUNDUP((R7285-日期设置!$B$2)/365,0))</f>
        <v>1</v>
      </c>
      <c r="X7285" s="18">
        <f>_xlfn.IFNA(VLOOKUP(A7285,过往入选债券!A:D,4,0),2)</f>
        <v>2</v>
      </c>
      <c r="Y7285">
        <f>_xlfn.IFNA(VLOOKUP(C7285,[2]Sheet1!$A:$A,1,0),3)</f>
        <v>3</v>
      </c>
    </row>
    <row r="7286" spans="1:25" hidden="1" x14ac:dyDescent="0.2">
      <c r="A7286" s="29" t="s">
        <v>12748</v>
      </c>
      <c r="B7286" s="29" t="s">
        <v>12749</v>
      </c>
      <c r="C7286" s="40" t="s">
        <v>2409</v>
      </c>
      <c r="D7286" s="26" t="str">
        <f>[1]!b_calc_yield(A7286,日期设置!$B$2,F7286,1,R7286,1,O7286,L7286,S7286,)</f>
        <v>Fetching...</v>
      </c>
      <c r="E7286" s="26">
        <f t="shared" si="226"/>
        <v>17.226128655551975</v>
      </c>
      <c r="F7286" s="18">
        <f>[1]!b_dq_cleanprice($A7286,日期设置!B$2)</f>
        <v>39.975499999999997</v>
      </c>
      <c r="G7286" s="18" t="str">
        <f t="shared" si="227"/>
        <v>1.81 + 0</v>
      </c>
      <c r="H7286" s="27">
        <f>[1]!b_dq_pctchange($A7286,日期设置!$B$2,1)/100</f>
        <v>0</v>
      </c>
      <c r="I7286" s="26">
        <f>[1]!b_pq_pctchange(A7286,日期设置!$B$4,日期设置!$B$2,1)</f>
        <v>0</v>
      </c>
      <c r="J7286" s="26">
        <f>[1]!b_pq_pctchange(A7286,日期设置!$C$4,日期设置!$B$2,1)</f>
        <v>-0.25425801074920168</v>
      </c>
      <c r="K7286" s="52">
        <f>[1]!b_dq_amount($A7286,日期设置!B$2,2,10000)</f>
        <v>0</v>
      </c>
      <c r="L7286" s="26">
        <f>[1]!b_info_latestpar(A7286,日期设置!$B$2)</f>
        <v>40</v>
      </c>
      <c r="M7286" s="6">
        <f>[1]!b_info_outstandingbalance($A7286,日期设置!B$2)</f>
        <v>7.6</v>
      </c>
      <c r="N7286" s="7" t="str">
        <f>[1]!b_info_latestissurercreditrating2(A7286,日期设置!$B$2,"102","1")</f>
        <v>AA+</v>
      </c>
      <c r="O7286" s="8">
        <v>3.59</v>
      </c>
      <c r="P7286" s="9">
        <f>[1]!b_info_repurchasedate(A7286)</f>
        <v>0</v>
      </c>
      <c r="Q7286" s="8" t="s">
        <v>16275</v>
      </c>
      <c r="R7286" s="2" t="str">
        <f>IF((--IF(P7286=0,Q7286,P7286))&gt;(--日期设置!$B$2),IF(P7286=0,Q7286,P7286),Q7286)</f>
        <v>2023-01-12</v>
      </c>
      <c r="S7286" s="32" t="s">
        <v>18058</v>
      </c>
      <c r="T7286" s="8">
        <f>[1]!b_anal_ptmyear($A7286,日期设置!$B$2)</f>
        <v>1.810958904109589</v>
      </c>
      <c r="U7286" s="8">
        <f>[1]!b_anal_termifexercise($A7286,日期设置!B$2)</f>
        <v>0</v>
      </c>
      <c r="V7286" s="10">
        <f>[1]!b_dq_dirtyprice(A7286,日期设置!$B$2)</f>
        <v>40.247</v>
      </c>
      <c r="W7286" s="11">
        <f>IF(U7286=0,ROUNDUP((Q7286-日期设置!$B$2)/365,0),ROUNDUP((R7286-日期设置!$B$2)/365,0))</f>
        <v>2</v>
      </c>
      <c r="X7286" s="18">
        <f>_xlfn.IFNA(VLOOKUP(A7286,过往入选债券!A:D,4,0),2)</f>
        <v>2</v>
      </c>
      <c r="Y7286">
        <f>_xlfn.IFNA(VLOOKUP(C7286,[2]Sheet1!$A:$A,1,0),3)</f>
        <v>3</v>
      </c>
    </row>
    <row r="7287" spans="1:25" hidden="1" x14ac:dyDescent="0.2">
      <c r="A7287" s="29" t="s">
        <v>13043</v>
      </c>
      <c r="B7287" s="29" t="s">
        <v>13044</v>
      </c>
      <c r="C7287" s="40" t="s">
        <v>13045</v>
      </c>
      <c r="D7287" s="26" t="str">
        <f>[1]!b_calc_yield(A7287,日期设置!$B$2,F7287,1,R7287,1,O7287,L7287,S7287,)</f>
        <v>Fetching...</v>
      </c>
      <c r="E7287" s="26">
        <f t="shared" si="226"/>
        <v>17.453605825698858</v>
      </c>
      <c r="F7287" s="18">
        <f>[1]!b_dq_cleanprice($A7287,日期设置!B$2)</f>
        <v>60.025799999999997</v>
      </c>
      <c r="G7287" s="18" t="str">
        <f t="shared" si="227"/>
        <v>2.05 + 0</v>
      </c>
      <c r="H7287" s="27">
        <f>[1]!b_dq_pctchange($A7287,日期设置!$B$2,1)/100</f>
        <v>0</v>
      </c>
      <c r="I7287" s="26">
        <f>[1]!b_pq_pctchange(A7287,日期设置!$B$4,日期设置!$B$2,1)</f>
        <v>0</v>
      </c>
      <c r="J7287" s="26">
        <f>[1]!b_pq_pctchange(A7287,日期设置!$C$4,日期设置!$B$2,1)</f>
        <v>0.18927634346145142</v>
      </c>
      <c r="K7287" s="52">
        <f>[1]!b_dq_amount($A7287,日期设置!B$2,2,10000)</f>
        <v>0</v>
      </c>
      <c r="L7287" s="26">
        <f>[1]!b_info_latestpar(A7287,日期设置!$B$2)</f>
        <v>60</v>
      </c>
      <c r="M7287" s="6">
        <f>[1]!b_info_outstandingbalance($A7287,日期设置!B$2)</f>
        <v>6</v>
      </c>
      <c r="N7287" s="7" t="str">
        <f>[1]!b_info_latestissurercreditrating2(A7287,日期设置!$B$2,"102","1")</f>
        <v>AA</v>
      </c>
      <c r="O7287" s="8">
        <v>4.5</v>
      </c>
      <c r="P7287" s="9">
        <f>[1]!b_info_repurchasedate(A7287)</f>
        <v>0</v>
      </c>
      <c r="Q7287" s="8" t="s">
        <v>16602</v>
      </c>
      <c r="R7287" s="2" t="str">
        <f>IF((--IF(P7287=0,Q7287,P7287))&gt;(--日期设置!$B$2),IF(P7287=0,Q7287,P7287),Q7287)</f>
        <v>2023-04-11</v>
      </c>
      <c r="S7287" s="32" t="s">
        <v>18354</v>
      </c>
      <c r="T7287" s="8">
        <f>[1]!b_anal_ptmyear($A7287,日期设置!$B$2)</f>
        <v>2.0547945205479454</v>
      </c>
      <c r="U7287" s="8">
        <f>[1]!b_anal_termifexercise($A7287,日期设置!B$2)</f>
        <v>0</v>
      </c>
      <c r="V7287" s="10">
        <f>[1]!b_dq_dirtyprice(A7287,日期设置!$B$2)</f>
        <v>62.5779</v>
      </c>
      <c r="W7287" s="11">
        <f>IF(U7287=0,ROUNDUP((Q7287-日期设置!$B$2)/365,0),ROUNDUP((R7287-日期设置!$B$2)/365,0))</f>
        <v>3</v>
      </c>
      <c r="X7287" s="18">
        <f>_xlfn.IFNA(VLOOKUP(A7287,过往入选债券!A:D,4,0),2)</f>
        <v>2</v>
      </c>
      <c r="Y7287">
        <f>_xlfn.IFNA(VLOOKUP(C7287,[2]Sheet1!$A:$A,1,0),3)</f>
        <v>3</v>
      </c>
    </row>
    <row r="7288" spans="1:25" hidden="1" x14ac:dyDescent="0.2">
      <c r="A7288" s="29" t="s">
        <v>5298</v>
      </c>
      <c r="B7288" s="29" t="s">
        <v>5299</v>
      </c>
      <c r="C7288" s="40" t="s">
        <v>5300</v>
      </c>
      <c r="D7288" s="26" t="str">
        <f>[1]!b_calc_yield(A7288,日期设置!$B$2,F7288,1,R7288,1,O7288,L7288,S7288,)</f>
        <v>Fetching...</v>
      </c>
      <c r="E7288" s="26">
        <f t="shared" si="226"/>
        <v>1.3612631202980507</v>
      </c>
      <c r="F7288" s="18">
        <f>[1]!b_dq_cleanprice($A7288,日期设置!B$2)</f>
        <v>100.0954</v>
      </c>
      <c r="G7288" s="18" t="str">
        <f t="shared" si="227"/>
        <v>0.44 + 0</v>
      </c>
      <c r="H7288" s="27">
        <f>[1]!b_dq_pctchange($A7288,日期设置!$B$2,1)/100</f>
        <v>0</v>
      </c>
      <c r="I7288" s="26">
        <f>[1]!b_pq_pctchange(A7288,日期设置!$B$4,日期设置!$B$2,1)</f>
        <v>0</v>
      </c>
      <c r="J7288" s="26">
        <f>[1]!b_pq_pctchange(A7288,日期设置!$C$4,日期设置!$B$2,1)</f>
        <v>6.5080280674956539E-2</v>
      </c>
      <c r="K7288" s="52">
        <f>[1]!b_dq_amount($A7288,日期设置!B$2,2,10000)</f>
        <v>0</v>
      </c>
      <c r="L7288" s="26">
        <f>[1]!b_info_latestpar(A7288,日期设置!$B$2)</f>
        <v>100</v>
      </c>
      <c r="M7288" s="6">
        <f>[1]!b_info_outstandingbalance($A7288,日期设置!B$2)</f>
        <v>8</v>
      </c>
      <c r="N7288" s="7" t="str">
        <f>[1]!b_info_latestissurercreditrating2(A7288,日期设置!$B$2,"102","1")</f>
        <v>AAA</v>
      </c>
      <c r="O7288" s="8">
        <v>3.3</v>
      </c>
      <c r="P7288" s="9">
        <f>[1]!b_info_repurchasedate(A7288)</f>
        <v>0</v>
      </c>
      <c r="Q7288" s="8" t="s">
        <v>16600</v>
      </c>
      <c r="R7288" s="2" t="str">
        <f>IF((--IF(P7288=0,Q7288,P7288))&gt;(--日期设置!$B$2),IF(P7288=0,Q7288,P7288),Q7288)</f>
        <v>2021-09-02</v>
      </c>
      <c r="S7288" s="32" t="s">
        <v>18352</v>
      </c>
      <c r="T7288" s="8">
        <f>[1]!b_anal_ptmyear($A7288,日期设置!$B$2)</f>
        <v>0.44931506849315067</v>
      </c>
      <c r="U7288" s="8">
        <f>[1]!b_anal_termifexercise($A7288,日期设置!B$2)</f>
        <v>0</v>
      </c>
      <c r="V7288" s="10">
        <f>[1]!b_dq_dirtyprice(A7288,日期设置!$B$2)</f>
        <v>101.9127</v>
      </c>
      <c r="W7288" s="11">
        <f>IF(U7288=0,ROUNDUP((Q7288-日期设置!$B$2)/365,0),ROUNDUP((R7288-日期设置!$B$2)/365,0))</f>
        <v>1</v>
      </c>
      <c r="X7288" s="18">
        <f>_xlfn.IFNA(VLOOKUP(A7288,过往入选债券!A:D,4,0),2)</f>
        <v>2</v>
      </c>
      <c r="Y7288">
        <f>_xlfn.IFNA(VLOOKUP(C7288,[2]Sheet1!$A:$A,1,0),3)</f>
        <v>3</v>
      </c>
    </row>
    <row r="7289" spans="1:25" hidden="1" x14ac:dyDescent="0.2">
      <c r="A7289" s="29" t="s">
        <v>12584</v>
      </c>
      <c r="B7289" s="29" t="s">
        <v>12585</v>
      </c>
      <c r="C7289" s="40" t="s">
        <v>398</v>
      </c>
      <c r="D7289" s="26" t="str">
        <f>[1]!b_calc_yield(A7289,日期设置!$B$2,F7289,1,R7289,1,O7289,L7289,S7289,)</f>
        <v>Fetching...</v>
      </c>
      <c r="E7289" s="26">
        <f t="shared" si="226"/>
        <v>21.987708033923091</v>
      </c>
      <c r="F7289" s="18">
        <f>[1]!b_dq_cleanprice($A7289,日期设置!B$2)</f>
        <v>40.0381</v>
      </c>
      <c r="G7289" s="18" t="str">
        <f t="shared" si="227"/>
        <v>1.62 + 0</v>
      </c>
      <c r="H7289" s="27">
        <f>[1]!b_dq_pctchange($A7289,日期设置!$B$2,1)/100</f>
        <v>0</v>
      </c>
      <c r="I7289" s="26">
        <f>[1]!b_pq_pctchange(A7289,日期设置!$B$4,日期设置!$B$2,1)</f>
        <v>0</v>
      </c>
      <c r="J7289" s="26">
        <f>[1]!b_pq_pctchange(A7289,日期设置!$C$4,日期设置!$B$2,1)</f>
        <v>-0.24491484039426015</v>
      </c>
      <c r="K7289" s="52">
        <f>[1]!b_dq_amount($A7289,日期设置!B$2,2,10000)</f>
        <v>0</v>
      </c>
      <c r="L7289" s="26">
        <f>[1]!b_info_latestpar(A7289,日期设置!$B$2)</f>
        <v>40</v>
      </c>
      <c r="M7289" s="6">
        <f>[1]!b_info_outstandingbalance($A7289,日期设置!B$2)</f>
        <v>4</v>
      </c>
      <c r="N7289" s="7" t="str">
        <f>[1]!b_info_latestissurercreditrating2(A7289,日期设置!$B$2,"102","1")</f>
        <v>AA</v>
      </c>
      <c r="O7289" s="8">
        <v>4.87</v>
      </c>
      <c r="P7289" s="9">
        <f>[1]!b_info_repurchasedate(A7289)</f>
        <v>0</v>
      </c>
      <c r="Q7289" s="8" t="s">
        <v>17098</v>
      </c>
      <c r="R7289" s="2" t="str">
        <f>IF((--IF(P7289=0,Q7289,P7289))&gt;(--日期设置!$B$2),IF(P7289=0,Q7289,P7289),Q7289)</f>
        <v>2022-11-04</v>
      </c>
      <c r="S7289" s="32" t="s">
        <v>18644</v>
      </c>
      <c r="T7289" s="8">
        <f>[1]!b_anal_ptmyear($A7289,日期设置!$B$2)</f>
        <v>1.6219178082191781</v>
      </c>
      <c r="U7289" s="8">
        <f>[1]!b_anal_termifexercise($A7289,日期设置!B$2)</f>
        <v>0</v>
      </c>
      <c r="V7289" s="10">
        <f>[1]!b_dq_dirtyprice(A7289,日期设置!$B$2)</f>
        <v>40.7746</v>
      </c>
      <c r="W7289" s="11">
        <f>IF(U7289=0,ROUNDUP((Q7289-日期设置!$B$2)/365,0),ROUNDUP((R7289-日期设置!$B$2)/365,0))</f>
        <v>2</v>
      </c>
      <c r="X7289" s="18">
        <f>_xlfn.IFNA(VLOOKUP(A7289,过往入选债券!A:D,4,0),2)</f>
        <v>2</v>
      </c>
      <c r="Y7289">
        <f>_xlfn.IFNA(VLOOKUP(C7289,[2]Sheet1!$A:$A,1,0),3)</f>
        <v>3</v>
      </c>
    </row>
    <row r="7290" spans="1:25" hidden="1" x14ac:dyDescent="0.2">
      <c r="A7290" s="35" t="s">
        <v>20204</v>
      </c>
      <c r="B7290" s="35" t="s">
        <v>20205</v>
      </c>
      <c r="C7290" s="54" t="s">
        <v>24</v>
      </c>
      <c r="D7290" s="26" t="str">
        <f>[1]!b_calc_yield(A7290,日期设置!$B$2,F7290,1,R7290,1,O7290,L7290,S7290,)</f>
        <v>Fetching...</v>
      </c>
      <c r="E7290" s="26">
        <f t="shared" si="226"/>
        <v>1.3598416724913687</v>
      </c>
      <c r="F7290" s="18">
        <f>[1]!b_dq_cleanprice($A7290,日期设置!B$2)</f>
        <v>100.07510000000001</v>
      </c>
      <c r="G7290" s="18" t="str">
        <f t="shared" si="227"/>
        <v>0.44 + 0</v>
      </c>
      <c r="H7290" s="27">
        <f>[1]!b_dq_pctchange($A7290,日期设置!$B$2,1)/100</f>
        <v>0</v>
      </c>
      <c r="I7290" s="26">
        <f>[1]!b_pq_pctchange(A7290,日期设置!$B$4,日期设置!$B$2,1)</f>
        <v>7.9903835384107627E-2</v>
      </c>
      <c r="J7290" s="26">
        <f>[1]!b_pq_pctchange(A7290,日期设置!$C$4,日期设置!$B$2,1)</f>
        <v>0.1700612180347095</v>
      </c>
      <c r="K7290" s="52">
        <f>[1]!b_dq_amount($A7290,日期设置!B$2,2,10000)</f>
        <v>0</v>
      </c>
      <c r="L7290" s="26">
        <f>[1]!b_info_latestpar(A7290,日期设置!$B$2)</f>
        <v>100</v>
      </c>
      <c r="M7290" s="6">
        <f>[1]!b_info_outstandingbalance($A7290,日期设置!B$2)</f>
        <v>14</v>
      </c>
      <c r="N7290" s="7" t="str">
        <f>[1]!b_info_latestissurercreditrating2(A7290,日期设置!$B$2,"102","1")</f>
        <v>AAA</v>
      </c>
      <c r="O7290" s="8">
        <v>3.25</v>
      </c>
      <c r="P7290" s="9">
        <f>[1]!b_info_repurchasedate(A7290)</f>
        <v>0</v>
      </c>
      <c r="Q7290" s="8" t="s">
        <v>16600</v>
      </c>
      <c r="R7290" s="2" t="str">
        <f>IF((--IF(P7290=0,Q7290,P7290))&gt;(--日期设置!$B$2),IF(P7290=0,Q7290,P7290),Q7290)</f>
        <v>2021-09-02</v>
      </c>
      <c r="S7290" s="36" t="s">
        <v>20816</v>
      </c>
      <c r="T7290" s="8">
        <f>[1]!b_anal_ptmyear($A7290,日期设置!$B$2)</f>
        <v>0.44931506849315067</v>
      </c>
      <c r="U7290" s="8">
        <f>[1]!b_anal_termifexercise($A7290,日期设置!B$2)</f>
        <v>0</v>
      </c>
      <c r="V7290" s="10">
        <f>[1]!b_dq_dirtyprice(A7290,日期设置!$B$2)</f>
        <v>101.8648</v>
      </c>
      <c r="W7290" s="11">
        <f>IF(U7290=0,ROUNDUP((Q7290-日期设置!$B$2)/365,0),ROUNDUP((R7290-日期设置!$B$2)/365,0))</f>
        <v>1</v>
      </c>
      <c r="X7290" s="18">
        <f>_xlfn.IFNA(VLOOKUP(A7290,过往入选债券!A:D,4,0),2)</f>
        <v>2</v>
      </c>
      <c r="Y7290">
        <f>_xlfn.IFNA(VLOOKUP(C7290,[2]Sheet1!$A:$A,1,0),3)</f>
        <v>3</v>
      </c>
    </row>
    <row r="7291" spans="1:25" hidden="1" x14ac:dyDescent="0.2">
      <c r="A7291" s="29" t="s">
        <v>7660</v>
      </c>
      <c r="B7291" s="29" t="s">
        <v>7661</v>
      </c>
      <c r="C7291" s="40" t="s">
        <v>7454</v>
      </c>
      <c r="D7291" s="26" t="str">
        <f>[1]!b_calc_yield(A7291,日期设置!$B$2,F7291,1,R7291,1,O7291,L7291,S7291,)</f>
        <v>Fetching...</v>
      </c>
      <c r="E7291" s="26">
        <f t="shared" si="226"/>
        <v>2.1551149159218852</v>
      </c>
      <c r="F7291" s="18">
        <f>[1]!b_dq_cleanprice($A7291,日期设置!B$2)</f>
        <v>100.759</v>
      </c>
      <c r="G7291" s="18" t="str">
        <f t="shared" si="227"/>
        <v>2.71 + 0.71</v>
      </c>
      <c r="H7291" s="27">
        <f>[1]!b_dq_pctchange($A7291,日期设置!$B$2,1)/100</f>
        <v>0</v>
      </c>
      <c r="I7291" s="26">
        <f>[1]!b_pq_pctchange(A7291,日期设置!$B$4,日期设置!$B$2,1)</f>
        <v>0</v>
      </c>
      <c r="J7291" s="26">
        <f>[1]!b_pq_pctchange(A7291,日期设置!$C$4,日期设置!$B$2,1)</f>
        <v>0</v>
      </c>
      <c r="K7291" s="52">
        <f>[1]!b_dq_amount($A7291,日期设置!B$2,2,10000)</f>
        <v>0</v>
      </c>
      <c r="L7291" s="26">
        <f>[1]!b_info_latestpar(A7291,日期设置!$B$2)</f>
        <v>100</v>
      </c>
      <c r="M7291" s="6">
        <f>[1]!b_info_outstandingbalance($A7291,日期设置!B$2)</f>
        <v>13</v>
      </c>
      <c r="N7291" s="7" t="str">
        <f>[1]!b_info_latestissurercreditrating2(A7291,日期设置!$B$2,"102","1")</f>
        <v>AAA</v>
      </c>
      <c r="O7291" s="8">
        <v>4.1500000000000004</v>
      </c>
      <c r="P7291" s="9" t="str">
        <f>[1]!b_info_repurchasedate(A7291)</f>
        <v>2021-12-07</v>
      </c>
      <c r="Q7291" s="8" t="s">
        <v>16360</v>
      </c>
      <c r="R7291" s="2" t="str">
        <f>IF((--IF(P7291=0,Q7291,P7291))&gt;(--日期设置!$B$2),IF(P7291=0,Q7291,P7291),Q7291)</f>
        <v>2021-12-07</v>
      </c>
      <c r="S7291" s="32" t="s">
        <v>18140</v>
      </c>
      <c r="T7291" s="8">
        <f>[1]!b_anal_ptmyear($A7291,日期设置!$B$2)</f>
        <v>2.7123287671232879</v>
      </c>
      <c r="U7291" s="8">
        <f>[1]!b_anal_termifexercise($A7291,日期设置!B$2)</f>
        <v>0.71232876712328763</v>
      </c>
      <c r="V7291" s="10">
        <f>[1]!b_dq_dirtyprice(A7291,日期设置!$B$2)</f>
        <v>101.9528</v>
      </c>
      <c r="W7291" s="11">
        <f>IF(U7291=0,ROUNDUP((Q7291-日期设置!$B$2)/365,0),ROUNDUP((R7291-日期设置!$B$2)/365,0))</f>
        <v>1</v>
      </c>
      <c r="X7291" s="18">
        <f>_xlfn.IFNA(VLOOKUP(A7291,过往入选债券!A:D,4,0),2)</f>
        <v>2</v>
      </c>
      <c r="Y7291">
        <f>_xlfn.IFNA(VLOOKUP(C7291,[2]Sheet1!$A:$A,1,0),3)</f>
        <v>3</v>
      </c>
    </row>
    <row r="7292" spans="1:25" hidden="1" x14ac:dyDescent="0.2">
      <c r="A7292" s="29" t="s">
        <v>7138</v>
      </c>
      <c r="B7292" s="29" t="s">
        <v>7139</v>
      </c>
      <c r="C7292" s="40" t="s">
        <v>331</v>
      </c>
      <c r="D7292" s="26" t="str">
        <f>[1]!b_calc_yield(A7292,日期设置!$B$2,F7292,1,R7292,1,O7292,L7292,S7292,)</f>
        <v>Fetching...</v>
      </c>
      <c r="E7292" s="26">
        <f t="shared" si="226"/>
        <v>1.2178175782606937</v>
      </c>
      <c r="F7292" s="18">
        <f>[1]!b_dq_cleanprice($A7292,日期设置!B$2)</f>
        <v>100.70740000000001</v>
      </c>
      <c r="G7292" s="18" t="str">
        <f t="shared" si="227"/>
        <v>0.40 + 0</v>
      </c>
      <c r="H7292" s="27">
        <f>[1]!b_dq_pctchange($A7292,日期设置!$B$2,1)/100</f>
        <v>0</v>
      </c>
      <c r="I7292" s="26">
        <f>[1]!b_pq_pctchange(A7292,日期设置!$B$4,日期设置!$B$2,1)</f>
        <v>0</v>
      </c>
      <c r="J7292" s="26">
        <f>[1]!b_pq_pctchange(A7292,日期设置!$C$4,日期设置!$B$2,1)</f>
        <v>-8.0762941914168968E-2</v>
      </c>
      <c r="K7292" s="52">
        <f>[1]!b_dq_amount($A7292,日期设置!B$2,2,10000)</f>
        <v>0</v>
      </c>
      <c r="L7292" s="26">
        <f>[1]!b_info_latestpar(A7292,日期设置!$B$2)</f>
        <v>100</v>
      </c>
      <c r="M7292" s="6">
        <f>[1]!b_info_outstandingbalance($A7292,日期设置!B$2)</f>
        <v>5</v>
      </c>
      <c r="N7292" s="7" t="str">
        <f>[1]!b_info_latestissurercreditrating2(A7292,日期设置!$B$2,"102","1")</f>
        <v>AA+</v>
      </c>
      <c r="O7292" s="8">
        <v>4.8899999999999997</v>
      </c>
      <c r="P7292" s="9">
        <f>[1]!b_info_repurchasedate(A7292)</f>
        <v>0</v>
      </c>
      <c r="Q7292" s="8" t="s">
        <v>16757</v>
      </c>
      <c r="R7292" s="2" t="str">
        <f>IF((--IF(P7292=0,Q7292,P7292))&gt;(--日期设置!$B$2),IF(P7292=0,Q7292,P7292),Q7292)</f>
        <v>2021-08-16</v>
      </c>
      <c r="S7292" s="32" t="s">
        <v>18026</v>
      </c>
      <c r="T7292" s="8">
        <f>[1]!b_anal_ptmyear($A7292,日期设置!$B$2)</f>
        <v>0.40273972602739727</v>
      </c>
      <c r="U7292" s="8">
        <f>[1]!b_anal_termifexercise($A7292,日期设置!B$2)</f>
        <v>0</v>
      </c>
      <c r="V7292" s="10">
        <f>[1]!b_dq_dirtyprice(A7292,日期设置!$B$2)</f>
        <v>103.628</v>
      </c>
      <c r="W7292" s="11">
        <f>IF(U7292=0,ROUNDUP((Q7292-日期设置!$B$2)/365,0),ROUNDUP((R7292-日期设置!$B$2)/365,0))</f>
        <v>1</v>
      </c>
      <c r="X7292" s="18">
        <f>_xlfn.IFNA(VLOOKUP(A7292,过往入选债券!A:D,4,0),2)</f>
        <v>2</v>
      </c>
      <c r="Y7292">
        <f>_xlfn.IFNA(VLOOKUP(C7292,[2]Sheet1!$A:$A,1,0),3)</f>
        <v>3</v>
      </c>
    </row>
    <row r="7293" spans="1:25" hidden="1" x14ac:dyDescent="0.2">
      <c r="A7293" s="22" t="s">
        <v>22214</v>
      </c>
      <c r="B7293" s="22" t="s">
        <v>22215</v>
      </c>
      <c r="C7293" s="42" t="s">
        <v>93</v>
      </c>
      <c r="D7293" s="26">
        <f>[1]!b_calc_yield(A7293,日期设置!$B$2,F7293,1,R7293,1,O7293,L7293,S7293,)</f>
        <v>3.0237550851332666</v>
      </c>
      <c r="E7293" s="26">
        <f t="shared" si="226"/>
        <v>2.694971034240945</v>
      </c>
      <c r="F7293" s="18">
        <f>[1]!b_dq_cleanprice($A7293,日期设置!B$2)</f>
        <v>100.01220000000001</v>
      </c>
      <c r="G7293" s="18" t="str">
        <f t="shared" si="227"/>
        <v>0.00 + 0</v>
      </c>
      <c r="H7293" s="27">
        <f>[1]!b_dq_pctchange($A7293,日期设置!$B$2,1)/100</f>
        <v>0</v>
      </c>
      <c r="I7293" s="26">
        <f>[1]!b_pq_pctchange(A7293,日期设置!$B$4,日期设置!$B$2,1)</f>
        <v>0</v>
      </c>
      <c r="J7293" s="26">
        <f>[1]!b_pq_pctchange(A7293,日期设置!$C$4,日期设置!$B$2,1)</f>
        <v>1.2200000000007094E-2</v>
      </c>
      <c r="K7293" s="52">
        <f>[1]!b_dq_amount($A7293,日期设置!B$2,2,10000)</f>
        <v>0</v>
      </c>
      <c r="L7293" s="26">
        <f>[1]!b_info_latestpar(A7293,日期设置!$B$2)</f>
        <v>100</v>
      </c>
      <c r="M7293" s="6">
        <f>[1]!b_info_outstandingbalance($A7293,日期设置!B$2)</f>
        <v>4</v>
      </c>
      <c r="N7293" s="7" t="str">
        <f>[1]!b_info_latestissurercreditrating2(A7293,日期设置!$B$2,"102","1")</f>
        <v>AAA</v>
      </c>
      <c r="O7293" s="43">
        <v>3.1</v>
      </c>
      <c r="P7293" s="9">
        <f>[1]!b_info_repurchasedate(A7293)</f>
        <v>0</v>
      </c>
      <c r="Q7293" s="31" t="s">
        <v>16829</v>
      </c>
      <c r="R7293" s="2" t="str">
        <f>IF((--IF(P7293=0,Q7293,P7293))&gt;(--日期设置!$B$2),IF(P7293=0,Q7293,P7293),Q7293)</f>
        <v>2021-03-25</v>
      </c>
      <c r="S7293" s="32" t="s">
        <v>23057</v>
      </c>
      <c r="T7293" s="8">
        <f>[1]!b_anal_ptmyear($A7293,日期设置!$B$2)</f>
        <v>8.21917808219178E-3</v>
      </c>
      <c r="U7293" s="8">
        <f>[1]!b_anal_termifexercise($A7293,日期设置!B$2)</f>
        <v>0</v>
      </c>
      <c r="V7293" s="10">
        <f>[1]!b_dq_dirtyprice(A7293,日期设置!$B$2)</f>
        <v>100.3944</v>
      </c>
      <c r="W7293" s="11">
        <f>IF(U7293=0,ROUNDUP((Q7293-日期设置!$B$2)/365,0),ROUNDUP((R7293-日期设置!$B$2)/365,0))</f>
        <v>1</v>
      </c>
      <c r="X7293" s="18">
        <f>_xlfn.IFNA(VLOOKUP(A7293,过往入选债券!A:D,4,0),2)</f>
        <v>2</v>
      </c>
      <c r="Y7293">
        <f>_xlfn.IFNA(VLOOKUP(C7293,[2]Sheet1!$A:$A,1,0),3)</f>
        <v>3</v>
      </c>
    </row>
    <row r="7294" spans="1:25" hidden="1" x14ac:dyDescent="0.2">
      <c r="A7294" s="35" t="s">
        <v>19316</v>
      </c>
      <c r="B7294" s="35" t="s">
        <v>19317</v>
      </c>
      <c r="C7294" s="41" t="s">
        <v>19318</v>
      </c>
      <c r="D7294" s="26" t="str">
        <f>[1]!b_calc_yield(A7294,日期设置!$B$2,F7294,1,R7294,1,O7294,L7294,S7294,)</f>
        <v>Fetching...</v>
      </c>
      <c r="E7294" s="26">
        <f t="shared" si="226"/>
        <v>1.192854457227166</v>
      </c>
      <c r="F7294" s="18">
        <f>[1]!b_dq_cleanprice($A7294,日期设置!B$2)</f>
        <v>100</v>
      </c>
      <c r="G7294" s="18" t="str">
        <f t="shared" si="227"/>
        <v>0.39 + 0</v>
      </c>
      <c r="H7294" s="27">
        <f>[1]!b_dq_pctchange($A7294,日期设置!$B$2,1)/100</f>
        <v>0</v>
      </c>
      <c r="I7294" s="26">
        <f>[1]!b_pq_pctchange(A7294,日期设置!$B$4,日期设置!$B$2,1)</f>
        <v>0</v>
      </c>
      <c r="J7294" s="26">
        <f>[1]!b_pq_pctchange(A7294,日期设置!$C$4,日期设置!$B$2,1)</f>
        <v>0</v>
      </c>
      <c r="K7294" s="52">
        <f>[1]!b_dq_amount($A7294,日期设置!B$2,2,10000)</f>
        <v>0</v>
      </c>
      <c r="L7294" s="26">
        <f>[1]!b_info_latestpar(A7294,日期设置!$B$2)</f>
        <v>100</v>
      </c>
      <c r="M7294" s="6">
        <f>[1]!b_info_outstandingbalance($A7294,日期设置!B$2)</f>
        <v>5</v>
      </c>
      <c r="N7294" s="7" t="str">
        <f>[1]!b_info_latestissurercreditrating2(A7294,日期设置!$B$2,"102","1")</f>
        <v>AAA</v>
      </c>
      <c r="O7294" s="8">
        <v>3.08</v>
      </c>
      <c r="P7294" s="9">
        <f>[1]!b_info_repurchasedate(A7294)</f>
        <v>0</v>
      </c>
      <c r="Q7294" s="8" t="s">
        <v>16628</v>
      </c>
      <c r="R7294" s="2" t="str">
        <f>IF((--IF(P7294=0,Q7294,P7294))&gt;(--日期设置!$B$2),IF(P7294=0,Q7294,P7294),Q7294)</f>
        <v>2021-08-13</v>
      </c>
      <c r="S7294" s="36" t="s">
        <v>19159</v>
      </c>
      <c r="T7294" s="8">
        <f>[1]!b_anal_ptmyear($A7294,日期设置!$B$2)</f>
        <v>0.39452054794520547</v>
      </c>
      <c r="U7294" s="8">
        <f>[1]!b_anal_termifexercise($A7294,日期设置!B$2)</f>
        <v>0</v>
      </c>
      <c r="V7294" s="10">
        <f>[1]!b_dq_dirtyprice(A7294,日期设置!$B$2)</f>
        <v>101.86490000000001</v>
      </c>
      <c r="W7294" s="11">
        <f>IF(U7294=0,ROUNDUP((Q7294-日期设置!$B$2)/365,0),ROUNDUP((R7294-日期设置!$B$2)/365,0))</f>
        <v>1</v>
      </c>
      <c r="X7294" s="18">
        <f>_xlfn.IFNA(VLOOKUP(A7294,过往入选债券!A:D,4,0),2)</f>
        <v>2</v>
      </c>
      <c r="Y7294">
        <f>_xlfn.IFNA(VLOOKUP(C7294,[2]Sheet1!$A:$A,1,0),3)</f>
        <v>3</v>
      </c>
    </row>
    <row r="7295" spans="1:25" hidden="1" x14ac:dyDescent="0.2">
      <c r="A7295" s="29" t="s">
        <v>13372</v>
      </c>
      <c r="B7295" s="29" t="s">
        <v>13373</v>
      </c>
      <c r="C7295" s="40" t="s">
        <v>13374</v>
      </c>
      <c r="D7295" s="26" t="str">
        <f>[1]!b_calc_yield(A7295,日期设置!$B$2,F7295,1,R7295,1,O7295,L7295,S7295,)</f>
        <v>Fetching...</v>
      </c>
      <c r="E7295" s="26">
        <f t="shared" si="226"/>
        <v>15.800434802478257</v>
      </c>
      <c r="F7295" s="18">
        <f>[1]!b_dq_cleanprice($A7295,日期设置!B$2)</f>
        <v>60.063200000000002</v>
      </c>
      <c r="G7295" s="18" t="str">
        <f t="shared" si="227"/>
        <v>2.44 + 0</v>
      </c>
      <c r="H7295" s="27">
        <f>[1]!b_dq_pctchange($A7295,日期设置!$B$2,1)/100</f>
        <v>0</v>
      </c>
      <c r="I7295" s="26">
        <f>[1]!b_pq_pctchange(A7295,日期设置!$B$4,日期设置!$B$2,1)</f>
        <v>0</v>
      </c>
      <c r="J7295" s="26">
        <f>[1]!b_pq_pctchange(A7295,日期设置!$C$4,日期设置!$B$2,1)</f>
        <v>0</v>
      </c>
      <c r="K7295" s="52">
        <f>[1]!b_dq_amount($A7295,日期设置!B$2,2,10000)</f>
        <v>0</v>
      </c>
      <c r="L7295" s="26">
        <f>[1]!b_info_latestpar(A7295,日期设置!$B$2)</f>
        <v>60</v>
      </c>
      <c r="M7295" s="6">
        <f>[1]!b_info_outstandingbalance($A7295,日期设置!B$2)</f>
        <v>6</v>
      </c>
      <c r="N7295" s="7" t="str">
        <f>[1]!b_info_latestissurercreditrating2(A7295,日期设置!$B$2,"102","1")</f>
        <v>AA</v>
      </c>
      <c r="O7295" s="8">
        <v>3.65</v>
      </c>
      <c r="P7295" s="9">
        <f>[1]!b_info_repurchasedate(A7295)</f>
        <v>0</v>
      </c>
      <c r="Q7295" s="8" t="s">
        <v>16668</v>
      </c>
      <c r="R7295" s="2" t="str">
        <f>IF((--IF(P7295=0,Q7295,P7295))&gt;(--日期设置!$B$2),IF(P7295=0,Q7295,P7295),Q7295)</f>
        <v>2023-09-02</v>
      </c>
      <c r="S7295" s="32" t="s">
        <v>18352</v>
      </c>
      <c r="T7295" s="8">
        <f>[1]!b_anal_ptmyear($A7295,日期设置!$B$2)</f>
        <v>2.4493150684931506</v>
      </c>
      <c r="U7295" s="8">
        <f>[1]!b_anal_termifexercise($A7295,日期设置!B$2)</f>
        <v>0</v>
      </c>
      <c r="V7295" s="10">
        <f>[1]!b_dq_dirtyprice(A7295,日期设置!$B$2)</f>
        <v>61.269199999999998</v>
      </c>
      <c r="W7295" s="11">
        <f>IF(U7295=0,ROUNDUP((Q7295-日期设置!$B$2)/365,0),ROUNDUP((R7295-日期设置!$B$2)/365,0))</f>
        <v>3</v>
      </c>
      <c r="X7295" s="18">
        <f>_xlfn.IFNA(VLOOKUP(A7295,过往入选债券!A:D,4,0),2)</f>
        <v>2</v>
      </c>
      <c r="Y7295">
        <f>_xlfn.IFNA(VLOOKUP(C7295,[2]Sheet1!$A:$A,1,0),3)</f>
        <v>3</v>
      </c>
    </row>
    <row r="7296" spans="1:25" hidden="1" x14ac:dyDescent="0.2">
      <c r="A7296" s="29" t="s">
        <v>5440</v>
      </c>
      <c r="B7296" s="29" t="s">
        <v>5441</v>
      </c>
      <c r="C7296" s="40" t="s">
        <v>2488</v>
      </c>
      <c r="D7296" s="26" t="str">
        <f>[1]!b_calc_yield(A7296,日期设置!$B$2,F7296,1,R7296,1,O7296,L7296,S7296,)</f>
        <v>Fetching...</v>
      </c>
      <c r="E7296" s="26">
        <f t="shared" si="226"/>
        <v>2.1671826625387025</v>
      </c>
      <c r="F7296" s="18">
        <f>[1]!b_dq_cleanprice($A7296,日期设置!B$2)</f>
        <v>100.86020000000001</v>
      </c>
      <c r="G7296" s="18" t="str">
        <f t="shared" si="227"/>
        <v>0.71 + 0</v>
      </c>
      <c r="H7296" s="27">
        <f>[1]!b_dq_pctchange($A7296,日期设置!$B$2,1)/100</f>
        <v>0</v>
      </c>
      <c r="I7296" s="26">
        <f>[1]!b_pq_pctchange(A7296,日期设置!$B$4,日期设置!$B$2,1)</f>
        <v>0</v>
      </c>
      <c r="J7296" s="26">
        <f>[1]!b_pq_pctchange(A7296,日期设置!$C$4,日期设置!$B$2,1)</f>
        <v>0</v>
      </c>
      <c r="K7296" s="52">
        <f>[1]!b_dq_amount($A7296,日期设置!B$2,2,10000)</f>
        <v>0</v>
      </c>
      <c r="L7296" s="26">
        <f>[1]!b_info_latestpar(A7296,日期设置!$B$2)</f>
        <v>100</v>
      </c>
      <c r="M7296" s="6">
        <f>[1]!b_info_outstandingbalance($A7296,日期设置!B$2)</f>
        <v>5</v>
      </c>
      <c r="N7296" s="7" t="str">
        <f>[1]!b_info_latestissurercreditrating2(A7296,日期设置!$B$2,"102","1")</f>
        <v>AAA</v>
      </c>
      <c r="O7296" s="8">
        <v>4.28</v>
      </c>
      <c r="P7296" s="9">
        <f>[1]!b_info_repurchasedate(A7296)</f>
        <v>0</v>
      </c>
      <c r="Q7296" s="8" t="s">
        <v>16320</v>
      </c>
      <c r="R7296" s="2" t="str">
        <f>IF((--IF(P7296=0,Q7296,P7296))&gt;(--日期设置!$B$2),IF(P7296=0,Q7296,P7296),Q7296)</f>
        <v>2021-12-09</v>
      </c>
      <c r="S7296" s="32" t="s">
        <v>18099</v>
      </c>
      <c r="T7296" s="8">
        <f>[1]!b_anal_ptmyear($A7296,日期设置!$B$2)</f>
        <v>0.71780821917808224</v>
      </c>
      <c r="U7296" s="8">
        <f>[1]!b_anal_termifexercise($A7296,日期设置!B$2)</f>
        <v>0</v>
      </c>
      <c r="V7296" s="10">
        <f>[1]!b_dq_dirtyprice(A7296,日期设置!$B$2)</f>
        <v>102.068</v>
      </c>
      <c r="W7296" s="11">
        <f>IF(U7296=0,ROUNDUP((Q7296-日期设置!$B$2)/365,0),ROUNDUP((R7296-日期设置!$B$2)/365,0))</f>
        <v>1</v>
      </c>
      <c r="X7296" s="18">
        <f>_xlfn.IFNA(VLOOKUP(A7296,过往入选债券!A:D,4,0),2)</f>
        <v>2</v>
      </c>
      <c r="Y7296">
        <f>_xlfn.IFNA(VLOOKUP(C7296,[2]Sheet1!$A:$A,1,0),3)</f>
        <v>3</v>
      </c>
    </row>
    <row r="7297" spans="1:25" hidden="1" x14ac:dyDescent="0.2">
      <c r="A7297" s="29" t="s">
        <v>8062</v>
      </c>
      <c r="B7297" s="29" t="s">
        <v>8063</v>
      </c>
      <c r="C7297" s="40" t="s">
        <v>66</v>
      </c>
      <c r="D7297" s="26" t="str">
        <f>[1]!b_calc_yield(A7297,日期设置!$B$2,F7297,1,R7297,1,O7297,L7297,S7297,)</f>
        <v>Fetching...</v>
      </c>
      <c r="E7297" s="26">
        <f t="shared" si="226"/>
        <v>2.8364285777644938</v>
      </c>
      <c r="F7297" s="18">
        <f>[1]!b_dq_cleanprice($A7297,日期设置!B$2)</f>
        <v>101.20050000000001</v>
      </c>
      <c r="G7297" s="18" t="str">
        <f t="shared" si="227"/>
        <v>2.93 + 0.93</v>
      </c>
      <c r="H7297" s="27">
        <f>[1]!b_dq_pctchange($A7297,日期设置!$B$2,1)/100</f>
        <v>0</v>
      </c>
      <c r="I7297" s="26">
        <f>[1]!b_pq_pctchange(A7297,日期设置!$B$4,日期设置!$B$2,1)</f>
        <v>0.33610446007644013</v>
      </c>
      <c r="J7297" s="26">
        <f>[1]!b_pq_pctchange(A7297,日期设置!$C$4,日期设置!$B$2,1)</f>
        <v>0.24705030455340113</v>
      </c>
      <c r="K7297" s="52">
        <f>[1]!b_dq_amount($A7297,日期设置!B$2,2,10000)</f>
        <v>0</v>
      </c>
      <c r="L7297" s="26">
        <f>[1]!b_info_latestpar(A7297,日期设置!$B$2)</f>
        <v>100</v>
      </c>
      <c r="M7297" s="6">
        <f>[1]!b_info_outstandingbalance($A7297,日期设置!B$2)</f>
        <v>10</v>
      </c>
      <c r="N7297" s="7" t="str">
        <f>[1]!b_info_latestissurercreditrating2(A7297,日期设置!$B$2,"102","1")</f>
        <v>AA+</v>
      </c>
      <c r="O7297" s="8">
        <v>4.34</v>
      </c>
      <c r="P7297" s="9" t="str">
        <f>[1]!b_info_repurchasedate(A7297)</f>
        <v>2022-02-28</v>
      </c>
      <c r="Q7297" s="8" t="s">
        <v>17116</v>
      </c>
      <c r="R7297" s="2" t="str">
        <f>IF((--IF(P7297=0,Q7297,P7297))&gt;(--日期设置!$B$2),IF(P7297=0,Q7297,P7297),Q7297)</f>
        <v>2022-02-28</v>
      </c>
      <c r="S7297" s="32" t="s">
        <v>18466</v>
      </c>
      <c r="T7297" s="8">
        <f>[1]!b_anal_ptmyear($A7297,日期设置!$B$2)</f>
        <v>2.9397260273972603</v>
      </c>
      <c r="U7297" s="8">
        <f>[1]!b_anal_termifexercise($A7297,日期设置!B$2)</f>
        <v>0.9397260273972603</v>
      </c>
      <c r="V7297" s="10">
        <f>[1]!b_dq_dirtyprice(A7297,日期设置!$B$2)</f>
        <v>101.46210000000001</v>
      </c>
      <c r="W7297" s="11">
        <f>IF(U7297=0,ROUNDUP((Q7297-日期设置!$B$2)/365,0),ROUNDUP((R7297-日期设置!$B$2)/365,0))</f>
        <v>1</v>
      </c>
      <c r="X7297" s="18">
        <f>_xlfn.IFNA(VLOOKUP(A7297,过往入选债券!A:D,4,0),2)</f>
        <v>2</v>
      </c>
      <c r="Y7297" s="45">
        <f>_xlfn.IFNA(VLOOKUP(C7297,[2]Sheet1!$A:$A,1,0),3)</f>
        <v>3</v>
      </c>
    </row>
    <row r="7298" spans="1:25" hidden="1" x14ac:dyDescent="0.2">
      <c r="A7298" s="29" t="s">
        <v>7042</v>
      </c>
      <c r="B7298" s="29" t="s">
        <v>7043</v>
      </c>
      <c r="C7298" s="40" t="s">
        <v>7044</v>
      </c>
      <c r="D7298" s="26" t="str">
        <f>[1]!b_calc_yield(A7298,日期设置!$B$2,F7298,1,R7298,1,O7298,L7298,S7298,)</f>
        <v>Fetching...</v>
      </c>
      <c r="E7298" s="26">
        <f t="shared" ref="E7298:E7361" si="228">((O7298*W7298+L7298)/V7298-1)*100</f>
        <v>1.0743930361300613</v>
      </c>
      <c r="F7298" s="18">
        <f>[1]!b_dq_cleanprice($A7298,日期设置!B$2)</f>
        <v>100.4885</v>
      </c>
      <c r="G7298" s="18" t="str">
        <f t="shared" ref="G7298:G7361" si="229">LEFT(T7298,4)&amp;" + "&amp;LEFT(U7298,4)</f>
        <v>2.35 + 0.35</v>
      </c>
      <c r="H7298" s="27">
        <f>[1]!b_dq_pctchange($A7298,日期设置!$B$2,1)/100</f>
        <v>0</v>
      </c>
      <c r="I7298" s="26">
        <f>[1]!b_pq_pctchange(A7298,日期设置!$B$4,日期设置!$B$2,1)</f>
        <v>-3.4320503765301671E-2</v>
      </c>
      <c r="J7298" s="26">
        <f>[1]!b_pq_pctchange(A7298,日期设置!$C$4,日期设置!$B$2,1)</f>
        <v>-3.4320503765301671E-2</v>
      </c>
      <c r="K7298" s="52">
        <f>[1]!b_dq_amount($A7298,日期设置!B$2,2,10000)</f>
        <v>0</v>
      </c>
      <c r="L7298" s="26">
        <f>[1]!b_info_latestpar(A7298,日期设置!$B$2)</f>
        <v>100</v>
      </c>
      <c r="M7298" s="6">
        <f>[1]!b_info_outstandingbalance($A7298,日期设置!B$2)</f>
        <v>5</v>
      </c>
      <c r="N7298" s="7" t="str">
        <f>[1]!b_info_latestissurercreditrating2(A7298,日期设置!$B$2,"102","1")</f>
        <v>AA+</v>
      </c>
      <c r="O7298" s="8">
        <v>4.49</v>
      </c>
      <c r="P7298" s="9" t="str">
        <f>[1]!b_info_repurchasedate(A7298)</f>
        <v>2021-07-30</v>
      </c>
      <c r="Q7298" s="8" t="s">
        <v>16474</v>
      </c>
      <c r="R7298" s="2" t="str">
        <f>IF((--IF(P7298=0,Q7298,P7298))&gt;(--日期设置!$B$2),IF(P7298=0,Q7298,P7298),Q7298)</f>
        <v>2021-07-30</v>
      </c>
      <c r="S7298" s="32" t="s">
        <v>18267</v>
      </c>
      <c r="T7298" s="8">
        <f>[1]!b_anal_ptmyear($A7298,日期设置!$B$2)</f>
        <v>2.3561643835616439</v>
      </c>
      <c r="U7298" s="8">
        <f>[1]!b_anal_termifexercise($A7298,日期设置!B$2)</f>
        <v>0.35616438356164382</v>
      </c>
      <c r="V7298" s="10">
        <f>[1]!b_dq_dirtyprice(A7298,日期设置!$B$2)</f>
        <v>103.3793</v>
      </c>
      <c r="W7298" s="11">
        <f>IF(U7298=0,ROUNDUP((Q7298-日期设置!$B$2)/365,0),ROUNDUP((R7298-日期设置!$B$2)/365,0))</f>
        <v>1</v>
      </c>
      <c r="X7298" s="18">
        <f>_xlfn.IFNA(VLOOKUP(A7298,过往入选债券!A:D,4,0),2)</f>
        <v>2</v>
      </c>
      <c r="Y7298">
        <f>_xlfn.IFNA(VLOOKUP(C7298,[2]Sheet1!$A:$A,1,0),3)</f>
        <v>3</v>
      </c>
    </row>
    <row r="7299" spans="1:25" hidden="1" x14ac:dyDescent="0.2">
      <c r="A7299" s="29" t="s">
        <v>12980</v>
      </c>
      <c r="B7299" s="29" t="s">
        <v>12981</v>
      </c>
      <c r="C7299" s="40" t="s">
        <v>9322</v>
      </c>
      <c r="D7299" s="26" t="str">
        <f>[1]!b_calc_yield(A7299,日期设置!$B$2,F7299,1,R7299,1,O7299,L7299,S7299,)</f>
        <v>Fetching...</v>
      </c>
      <c r="E7299" s="26">
        <f t="shared" si="228"/>
        <v>17.151100423005627</v>
      </c>
      <c r="F7299" s="18">
        <f>[1]!b_dq_cleanprice($A7299,日期设置!B$2)</f>
        <v>59.932000000000002</v>
      </c>
      <c r="G7299" s="18" t="str">
        <f t="shared" si="229"/>
        <v>2.04 + 0</v>
      </c>
      <c r="H7299" s="27">
        <f>[1]!b_dq_pctchange($A7299,日期设置!$B$2,1)/100</f>
        <v>0</v>
      </c>
      <c r="I7299" s="26">
        <f>[1]!b_pq_pctchange(A7299,日期设置!$B$4,日期设置!$B$2,1)</f>
        <v>0</v>
      </c>
      <c r="J7299" s="26">
        <f>[1]!b_pq_pctchange(A7299,日期设置!$C$4,日期设置!$B$2,1)</f>
        <v>0</v>
      </c>
      <c r="K7299" s="52">
        <f>[1]!b_dq_amount($A7299,日期设置!B$2,2,10000)</f>
        <v>0</v>
      </c>
      <c r="L7299" s="26">
        <f>[1]!b_info_latestpar(A7299,日期设置!$B$2)</f>
        <v>60</v>
      </c>
      <c r="M7299" s="6">
        <f>[1]!b_info_outstandingbalance($A7299,日期设置!B$2)</f>
        <v>6.6</v>
      </c>
      <c r="N7299" s="7" t="str">
        <f>[1]!b_info_latestissurercreditrating2(A7299,日期设置!$B$2,"102","1")</f>
        <v>AA</v>
      </c>
      <c r="O7299" s="8">
        <v>4.3899999999999997</v>
      </c>
      <c r="P7299" s="9">
        <f>[1]!b_info_repurchasedate(A7299)</f>
        <v>0</v>
      </c>
      <c r="Q7299" s="8" t="s">
        <v>16972</v>
      </c>
      <c r="R7299" s="2" t="str">
        <f>IF((--IF(P7299=0,Q7299,P7299))&gt;(--日期设置!$B$2),IF(P7299=0,Q7299,P7299),Q7299)</f>
        <v>2023-04-06</v>
      </c>
      <c r="S7299" s="32" t="s">
        <v>18630</v>
      </c>
      <c r="T7299" s="8">
        <f>[1]!b_anal_ptmyear($A7299,日期设置!$B$2)</f>
        <v>2.0410958904109591</v>
      </c>
      <c r="U7299" s="8">
        <f>[1]!b_anal_termifexercise($A7299,日期设置!B$2)</f>
        <v>0</v>
      </c>
      <c r="V7299" s="10">
        <f>[1]!b_dq_dirtyprice(A7299,日期设置!$B$2)</f>
        <v>62.457799999999999</v>
      </c>
      <c r="W7299" s="11">
        <f>IF(U7299=0,ROUNDUP((Q7299-日期设置!$B$2)/365,0),ROUNDUP((R7299-日期设置!$B$2)/365,0))</f>
        <v>3</v>
      </c>
      <c r="X7299" s="18">
        <f>_xlfn.IFNA(VLOOKUP(A7299,过往入选债券!A:D,4,0),2)</f>
        <v>2</v>
      </c>
      <c r="Y7299">
        <f>_xlfn.IFNA(VLOOKUP(C7299,[2]Sheet1!$A:$A,1,0),3)</f>
        <v>3</v>
      </c>
    </row>
    <row r="7300" spans="1:25" hidden="1" x14ac:dyDescent="0.2">
      <c r="A7300" s="29" t="s">
        <v>13074</v>
      </c>
      <c r="B7300" s="29" t="s">
        <v>13075</v>
      </c>
      <c r="C7300" s="40" t="s">
        <v>60</v>
      </c>
      <c r="D7300" s="26" t="str">
        <f>[1]!b_calc_yield(A7300,日期设置!$B$2,F7300,1,R7300,1,O7300,L7300,S7300,)</f>
        <v>Fetching...</v>
      </c>
      <c r="E7300" s="26">
        <f t="shared" si="228"/>
        <v>17.687533148894087</v>
      </c>
      <c r="F7300" s="18">
        <f>[1]!b_dq_cleanprice($A7300,日期设置!B$2)</f>
        <v>60.189599999999999</v>
      </c>
      <c r="G7300" s="18" t="str">
        <f t="shared" si="229"/>
        <v>2.06 + 0</v>
      </c>
      <c r="H7300" s="27">
        <f>[1]!b_dq_pctchange($A7300,日期设置!$B$2,1)/100</f>
        <v>0</v>
      </c>
      <c r="I7300" s="26">
        <f>[1]!b_pq_pctchange(A7300,日期设置!$B$4,日期设置!$B$2,1)</f>
        <v>0</v>
      </c>
      <c r="J7300" s="26">
        <f>[1]!b_pq_pctchange(A7300,日期设置!$C$4,日期设置!$B$2,1)</f>
        <v>0</v>
      </c>
      <c r="K7300" s="52">
        <f>[1]!b_dq_amount($A7300,日期设置!B$2,2,10000)</f>
        <v>0</v>
      </c>
      <c r="L7300" s="26">
        <f>[1]!b_info_latestpar(A7300,日期设置!$B$2)</f>
        <v>60</v>
      </c>
      <c r="M7300" s="6">
        <f>[1]!b_info_outstandingbalance($A7300,日期设置!B$2)</f>
        <v>9.6</v>
      </c>
      <c r="N7300" s="7" t="str">
        <f>[1]!b_info_latestissurercreditrating2(A7300,日期设置!$B$2,"102","1")</f>
        <v>AA+</v>
      </c>
      <c r="O7300" s="8">
        <v>4.63</v>
      </c>
      <c r="P7300" s="9">
        <f>[1]!b_info_repurchasedate(A7300)</f>
        <v>0</v>
      </c>
      <c r="Q7300" s="8" t="s">
        <v>16096</v>
      </c>
      <c r="R7300" s="2" t="str">
        <f>IF((--IF(P7300=0,Q7300,P7300))&gt;(--日期设置!$B$2),IF(P7300=0,Q7300,P7300),Q7300)</f>
        <v>2023-04-15</v>
      </c>
      <c r="S7300" s="32" t="s">
        <v>17952</v>
      </c>
      <c r="T7300" s="8">
        <f>[1]!b_anal_ptmyear($A7300,日期设置!$B$2)</f>
        <v>2.0657534246575344</v>
      </c>
      <c r="U7300" s="8">
        <f>[1]!b_anal_termifexercise($A7300,日期设置!B$2)</f>
        <v>0</v>
      </c>
      <c r="V7300" s="10">
        <f>[1]!b_dq_dirtyprice(A7300,日期设置!$B$2)</f>
        <v>62.7849</v>
      </c>
      <c r="W7300" s="11">
        <f>IF(U7300=0,ROUNDUP((Q7300-日期设置!$B$2)/365,0),ROUNDUP((R7300-日期设置!$B$2)/365,0))</f>
        <v>3</v>
      </c>
      <c r="X7300" s="18">
        <f>_xlfn.IFNA(VLOOKUP(A7300,过往入选债券!A:D,4,0),2)</f>
        <v>2</v>
      </c>
      <c r="Y7300">
        <f>_xlfn.IFNA(VLOOKUP(C7300,[2]Sheet1!$A:$A,1,0),3)</f>
        <v>3</v>
      </c>
    </row>
    <row r="7301" spans="1:25" hidden="1" x14ac:dyDescent="0.2">
      <c r="A7301" s="29" t="s">
        <v>13024</v>
      </c>
      <c r="B7301" s="29" t="s">
        <v>13025</v>
      </c>
      <c r="C7301" s="40" t="s">
        <v>11676</v>
      </c>
      <c r="D7301" s="26" t="str">
        <f>[1]!b_calc_yield(A7301,日期设置!$B$2,F7301,1,R7301,1,O7301,L7301,S7301,)</f>
        <v>Fetching...</v>
      </c>
      <c r="E7301" s="26">
        <f t="shared" si="228"/>
        <v>17.593985921240552</v>
      </c>
      <c r="F7301" s="18">
        <f>[1]!b_dq_cleanprice($A7301,日期设置!B$2)</f>
        <v>60.182499999999997</v>
      </c>
      <c r="G7301" s="18" t="str">
        <f t="shared" si="229"/>
        <v>2.07 + 0</v>
      </c>
      <c r="H7301" s="27">
        <f>[1]!b_dq_pctchange($A7301,日期设置!$B$2,1)/100</f>
        <v>0</v>
      </c>
      <c r="I7301" s="26">
        <f>[1]!b_pq_pctchange(A7301,日期设置!$B$4,日期设置!$B$2,1)</f>
        <v>0</v>
      </c>
      <c r="J7301" s="26">
        <f>[1]!b_pq_pctchange(A7301,日期设置!$C$4,日期设置!$B$2,1)</f>
        <v>-0.16687927462257254</v>
      </c>
      <c r="K7301" s="52">
        <f>[1]!b_dq_amount($A7301,日期设置!B$2,2,10000)</f>
        <v>0</v>
      </c>
      <c r="L7301" s="26">
        <f>[1]!b_info_latestpar(A7301,日期设置!$B$2)</f>
        <v>60</v>
      </c>
      <c r="M7301" s="6">
        <f>[1]!b_info_outstandingbalance($A7301,日期设置!B$2)</f>
        <v>5.4</v>
      </c>
      <c r="N7301" s="7" t="str">
        <f>[1]!b_info_latestissurercreditrating2(A7301,日期设置!$B$2,"102","1")</f>
        <v>AA</v>
      </c>
      <c r="O7301" s="8">
        <v>4.59</v>
      </c>
      <c r="P7301" s="9">
        <f>[1]!b_info_repurchasedate(A7301)</f>
        <v>0</v>
      </c>
      <c r="Q7301" s="8" t="s">
        <v>17570</v>
      </c>
      <c r="R7301" s="2" t="str">
        <f>IF((--IF(P7301=0,Q7301,P7301))&gt;(--日期设置!$B$2),IF(P7301=0,Q7301,P7301),Q7301)</f>
        <v>2023-04-18</v>
      </c>
      <c r="S7301" s="32" t="s">
        <v>18497</v>
      </c>
      <c r="T7301" s="8">
        <f>[1]!b_anal_ptmyear($A7301,日期设置!$B$2)</f>
        <v>2.0739726027397261</v>
      </c>
      <c r="U7301" s="8">
        <f>[1]!b_anal_termifexercise($A7301,日期设置!B$2)</f>
        <v>0</v>
      </c>
      <c r="V7301" s="10">
        <f>[1]!b_dq_dirtyprice(A7301,日期设置!$B$2)</f>
        <v>62.732799999999997</v>
      </c>
      <c r="W7301" s="11">
        <f>IF(U7301=0,ROUNDUP((Q7301-日期设置!$B$2)/365,0),ROUNDUP((R7301-日期设置!$B$2)/365,0))</f>
        <v>3</v>
      </c>
      <c r="X7301" s="18">
        <f>_xlfn.IFNA(VLOOKUP(A7301,过往入选债券!A:D,4,0),2)</f>
        <v>2</v>
      </c>
      <c r="Y7301">
        <f>_xlfn.IFNA(VLOOKUP(C7301,[2]Sheet1!$A:$A,1,0),3)</f>
        <v>3</v>
      </c>
    </row>
    <row r="7302" spans="1:25" hidden="1" x14ac:dyDescent="0.2">
      <c r="A7302" s="29" t="s">
        <v>14405</v>
      </c>
      <c r="B7302" s="29" t="s">
        <v>14406</v>
      </c>
      <c r="C7302" s="40" t="s">
        <v>14407</v>
      </c>
      <c r="D7302" s="26" t="str">
        <f>[1]!b_calc_yield(A7302,日期设置!$B$2,F7302,1,R7302,1,O7302,L7302,S7302,)</f>
        <v>Fetching...</v>
      </c>
      <c r="E7302" s="26">
        <f t="shared" si="228"/>
        <v>1.2594409594632427</v>
      </c>
      <c r="F7302" s="18">
        <f>[1]!b_dq_cleanprice($A7302,日期设置!B$2)</f>
        <v>100.5622</v>
      </c>
      <c r="G7302" s="18" t="str">
        <f t="shared" si="229"/>
        <v>0.41 + 0</v>
      </c>
      <c r="H7302" s="27">
        <f>[1]!b_dq_pctchange($A7302,日期设置!$B$2,1)/100</f>
        <v>0</v>
      </c>
      <c r="I7302" s="26">
        <f>[1]!b_pq_pctchange(A7302,日期设置!$B$4,日期设置!$B$2,1)</f>
        <v>0</v>
      </c>
      <c r="J7302" s="26">
        <f>[1]!b_pq_pctchange(A7302,日期设置!$C$4,日期设置!$B$2,1)</f>
        <v>0</v>
      </c>
      <c r="K7302" s="52">
        <f>[1]!b_dq_amount($A7302,日期设置!B$2,2,10000)</f>
        <v>0</v>
      </c>
      <c r="L7302" s="26">
        <f>[1]!b_info_latestpar(A7302,日期设置!$B$2)</f>
        <v>100</v>
      </c>
      <c r="M7302" s="6">
        <f>[1]!b_info_outstandingbalance($A7302,日期设置!B$2)</f>
        <v>25</v>
      </c>
      <c r="N7302" s="7" t="str">
        <f>[1]!b_info_latestissurercreditrating2(A7302,日期设置!$B$2,"102","1")</f>
        <v>AAA</v>
      </c>
      <c r="O7302" s="8">
        <v>4.4400000000000004</v>
      </c>
      <c r="P7302" s="9">
        <f>[1]!b_info_repurchasedate(A7302)</f>
        <v>0</v>
      </c>
      <c r="Q7302" s="8" t="s">
        <v>16141</v>
      </c>
      <c r="R7302" s="2" t="str">
        <f>IF((--IF(P7302=0,Q7302,P7302))&gt;(--日期设置!$B$2),IF(P7302=0,Q7302,P7302),Q7302)</f>
        <v>2021-08-22</v>
      </c>
      <c r="S7302" s="32" t="s">
        <v>17928</v>
      </c>
      <c r="T7302" s="8">
        <f>[1]!b_anal_ptmyear($A7302,日期设置!$B$2)</f>
        <v>0.41917808219178082</v>
      </c>
      <c r="U7302" s="8">
        <f>[1]!b_anal_termifexercise($A7302,日期设置!B$2)</f>
        <v>0</v>
      </c>
      <c r="V7302" s="10">
        <f>[1]!b_dq_dirtyprice(A7302,日期设置!$B$2)</f>
        <v>103.14100000000001</v>
      </c>
      <c r="W7302" s="11">
        <f>IF(U7302=0,ROUNDUP((Q7302-日期设置!$B$2)/365,0),ROUNDUP((R7302-日期设置!$B$2)/365,0))</f>
        <v>1</v>
      </c>
      <c r="X7302" s="18">
        <f>_xlfn.IFNA(VLOOKUP(A7302,过往入选债券!A:D,4,0),2)</f>
        <v>2</v>
      </c>
      <c r="Y7302">
        <f>_xlfn.IFNA(VLOOKUP(C7302,[2]Sheet1!$A:$A,1,0),3)</f>
        <v>3</v>
      </c>
    </row>
    <row r="7303" spans="1:25" hidden="1" x14ac:dyDescent="0.2">
      <c r="A7303" s="29" t="s">
        <v>5091</v>
      </c>
      <c r="B7303" s="29" t="s">
        <v>5092</v>
      </c>
      <c r="C7303" s="40" t="s">
        <v>4812</v>
      </c>
      <c r="D7303" s="26" t="str">
        <f>[1]!b_calc_yield(A7303,日期设置!$B$2,F7303,1,R7303,1,O7303,L7303,S7303,)</f>
        <v>Fetching...</v>
      </c>
      <c r="E7303" s="26">
        <f t="shared" si="228"/>
        <v>1.2258926417015426</v>
      </c>
      <c r="F7303" s="18">
        <f>[1]!b_dq_cleanprice($A7303,日期设置!B$2)</f>
        <v>100.0565</v>
      </c>
      <c r="G7303" s="18" t="str">
        <f t="shared" si="229"/>
        <v>0.40 + 0</v>
      </c>
      <c r="H7303" s="27">
        <f>[1]!b_dq_pctchange($A7303,日期设置!$B$2,1)/100</f>
        <v>0</v>
      </c>
      <c r="I7303" s="26">
        <f>[1]!b_pq_pctchange(A7303,日期设置!$B$4,日期设置!$B$2,1)</f>
        <v>0</v>
      </c>
      <c r="J7303" s="26">
        <f>[1]!b_pq_pctchange(A7303,日期设置!$C$4,日期设置!$B$2,1)</f>
        <v>0</v>
      </c>
      <c r="K7303" s="52">
        <f>[1]!b_dq_amount($A7303,日期设置!B$2,2,10000)</f>
        <v>0</v>
      </c>
      <c r="L7303" s="26">
        <f>[1]!b_info_latestpar(A7303,日期设置!$B$2)</f>
        <v>100</v>
      </c>
      <c r="M7303" s="6">
        <f>[1]!b_info_outstandingbalance($A7303,日期设置!B$2)</f>
        <v>5</v>
      </c>
      <c r="N7303" s="7" t="str">
        <f>[1]!b_info_latestissurercreditrating2(A7303,日期设置!$B$2,"102","1")</f>
        <v>AAA</v>
      </c>
      <c r="O7303" s="8">
        <v>3.2</v>
      </c>
      <c r="P7303" s="9">
        <f>[1]!b_info_repurchasedate(A7303)</f>
        <v>0</v>
      </c>
      <c r="Q7303" s="8" t="s">
        <v>16206</v>
      </c>
      <c r="R7303" s="2" t="str">
        <f>IF((--IF(P7303=0,Q7303,P7303))&gt;(--日期设置!$B$2),IF(P7303=0,Q7303,P7303),Q7303)</f>
        <v>2021-08-18</v>
      </c>
      <c r="S7303" s="32" t="s">
        <v>18472</v>
      </c>
      <c r="T7303" s="8">
        <f>[1]!b_anal_ptmyear($A7303,日期设置!$B$2)</f>
        <v>0.40821917808219177</v>
      </c>
      <c r="U7303" s="8">
        <f>[1]!b_anal_termifexercise($A7303,日期设置!B$2)</f>
        <v>0</v>
      </c>
      <c r="V7303" s="10">
        <f>[1]!b_dq_dirtyprice(A7303,日期设置!$B$2)</f>
        <v>101.9502</v>
      </c>
      <c r="W7303" s="11">
        <f>IF(U7303=0,ROUNDUP((Q7303-日期设置!$B$2)/365,0),ROUNDUP((R7303-日期设置!$B$2)/365,0))</f>
        <v>1</v>
      </c>
      <c r="X7303" s="18">
        <f>_xlfn.IFNA(VLOOKUP(A7303,过往入选债券!A:D,4,0),2)</f>
        <v>2</v>
      </c>
      <c r="Y7303">
        <f>_xlfn.IFNA(VLOOKUP(C7303,[2]Sheet1!$A:$A,1,0),3)</f>
        <v>3</v>
      </c>
    </row>
    <row r="7304" spans="1:25" hidden="1" x14ac:dyDescent="0.2">
      <c r="A7304" s="29" t="s">
        <v>13071</v>
      </c>
      <c r="B7304" s="29" t="s">
        <v>13072</v>
      </c>
      <c r="C7304" s="40" t="s">
        <v>13073</v>
      </c>
      <c r="D7304" s="26" t="str">
        <f>[1]!b_calc_yield(A7304,日期设置!$B$2,F7304,1,R7304,1,O7304,L7304,S7304,)</f>
        <v>Fetching...</v>
      </c>
      <c r="E7304" s="26">
        <f t="shared" si="228"/>
        <v>17.808166887745848</v>
      </c>
      <c r="F7304" s="18">
        <f>[1]!b_dq_cleanprice($A7304,日期设置!B$2)</f>
        <v>60.236699999999999</v>
      </c>
      <c r="G7304" s="18" t="str">
        <f t="shared" si="229"/>
        <v>2.06 + 0</v>
      </c>
      <c r="H7304" s="27">
        <f>[1]!b_dq_pctchange($A7304,日期设置!$B$2,1)/100</f>
        <v>0</v>
      </c>
      <c r="I7304" s="26">
        <f>[1]!b_pq_pctchange(A7304,日期设置!$B$4,日期设置!$B$2,1)</f>
        <v>0</v>
      </c>
      <c r="J7304" s="26">
        <f>[1]!b_pq_pctchange(A7304,日期设置!$C$4,日期设置!$B$2,1)</f>
        <v>0.21611531473976195</v>
      </c>
      <c r="K7304" s="52">
        <f>[1]!b_dq_amount($A7304,日期设置!B$2,2,10000)</f>
        <v>0</v>
      </c>
      <c r="L7304" s="26">
        <f>[1]!b_info_latestpar(A7304,日期设置!$B$2)</f>
        <v>60</v>
      </c>
      <c r="M7304" s="6">
        <f>[1]!b_info_outstandingbalance($A7304,日期设置!B$2)</f>
        <v>7.2</v>
      </c>
      <c r="N7304" s="7" t="str">
        <f>[1]!b_info_latestissurercreditrating2(A7304,日期设置!$B$2,"102","1")</f>
        <v>AA</v>
      </c>
      <c r="O7304" s="8">
        <v>4.6900000000000004</v>
      </c>
      <c r="P7304" s="9">
        <f>[1]!b_info_repurchasedate(A7304)</f>
        <v>0</v>
      </c>
      <c r="Q7304" s="8" t="s">
        <v>16254</v>
      </c>
      <c r="R7304" s="2" t="str">
        <f>IF((--IF(P7304=0,Q7304,P7304))&gt;(--日期设置!$B$2),IF(P7304=0,Q7304,P7304),Q7304)</f>
        <v>2023-04-14</v>
      </c>
      <c r="S7304" s="32" t="s">
        <v>17794</v>
      </c>
      <c r="T7304" s="8">
        <f>[1]!b_anal_ptmyear($A7304,日期设置!$B$2)</f>
        <v>2.0630136986301371</v>
      </c>
      <c r="U7304" s="8">
        <f>[1]!b_anal_termifexercise($A7304,日期设置!B$2)</f>
        <v>0</v>
      </c>
      <c r="V7304" s="10">
        <f>[1]!b_dq_dirtyprice(A7304,日期设置!$B$2)</f>
        <v>62.873399999999997</v>
      </c>
      <c r="W7304" s="11">
        <f>IF(U7304=0,ROUNDUP((Q7304-日期设置!$B$2)/365,0),ROUNDUP((R7304-日期设置!$B$2)/365,0))</f>
        <v>3</v>
      </c>
      <c r="X7304" s="18">
        <f>_xlfn.IFNA(VLOOKUP(A7304,过往入选债券!A:D,4,0),2)</f>
        <v>2</v>
      </c>
      <c r="Y7304">
        <f>_xlfn.IFNA(VLOOKUP(C7304,[2]Sheet1!$A:$A,1,0),3)</f>
        <v>3</v>
      </c>
    </row>
    <row r="7305" spans="1:25" hidden="1" x14ac:dyDescent="0.2">
      <c r="A7305" s="29" t="s">
        <v>7078</v>
      </c>
      <c r="B7305" s="29" t="s">
        <v>7079</v>
      </c>
      <c r="C7305" s="40" t="s">
        <v>68</v>
      </c>
      <c r="D7305" s="26" t="str">
        <f>[1]!b_calc_yield(A7305,日期设置!$B$2,F7305,1,R7305,1,O7305,L7305,S7305,)</f>
        <v>Fetching...</v>
      </c>
      <c r="E7305" s="26">
        <f t="shared" si="228"/>
        <v>1.1004093310071905</v>
      </c>
      <c r="F7305" s="18">
        <f>[1]!b_dq_cleanprice($A7305,日期设置!B$2)</f>
        <v>100.55029999999999</v>
      </c>
      <c r="G7305" s="18" t="str">
        <f t="shared" si="229"/>
        <v>2.36 + 0.36</v>
      </c>
      <c r="H7305" s="27">
        <f>[1]!b_dq_pctchange($A7305,日期设置!$B$2,1)/100</f>
        <v>0</v>
      </c>
      <c r="I7305" s="26">
        <f>[1]!b_pq_pctchange(A7305,日期设置!$B$4,日期设置!$B$2,1)</f>
        <v>1.2134703162276673E-2</v>
      </c>
      <c r="J7305" s="26">
        <f>[1]!b_pq_pctchange(A7305,日期设置!$C$4,日期设置!$B$2,1)</f>
        <v>6.8271137928587328E-2</v>
      </c>
      <c r="K7305" s="52">
        <f>[1]!b_dq_amount($A7305,日期设置!B$2,2,10000)</f>
        <v>0</v>
      </c>
      <c r="L7305" s="26">
        <f>[1]!b_info_latestpar(A7305,日期设置!$B$2)</f>
        <v>100</v>
      </c>
      <c r="M7305" s="6">
        <f>[1]!b_info_outstandingbalance($A7305,日期设置!B$2)</f>
        <v>5</v>
      </c>
      <c r="N7305" s="7" t="str">
        <f>[1]!b_info_latestissurercreditrating2(A7305,日期设置!$B$2,"102","1")</f>
        <v>AAA</v>
      </c>
      <c r="O7305" s="8">
        <v>4.5999999999999996</v>
      </c>
      <c r="P7305" s="9" t="str">
        <f>[1]!b_info_repurchasedate(A7305)</f>
        <v>2021-08-03</v>
      </c>
      <c r="Q7305" s="8" t="s">
        <v>16477</v>
      </c>
      <c r="R7305" s="2" t="str">
        <f>IF((--IF(P7305=0,Q7305,P7305))&gt;(--日期设置!$B$2),IF(P7305=0,Q7305,P7305),Q7305)</f>
        <v>2021-08-03</v>
      </c>
      <c r="S7305" s="32" t="s">
        <v>18239</v>
      </c>
      <c r="T7305" s="8">
        <f>[1]!b_anal_ptmyear($A7305,日期设置!$B$2)</f>
        <v>2.3671232876712329</v>
      </c>
      <c r="U7305" s="8">
        <f>[1]!b_anal_termifexercise($A7305,日期设置!B$2)</f>
        <v>0.36712328767123287</v>
      </c>
      <c r="V7305" s="10">
        <f>[1]!b_dq_dirtyprice(A7305,日期设置!$B$2)</f>
        <v>103.4615</v>
      </c>
      <c r="W7305" s="11">
        <f>IF(U7305=0,ROUNDUP((Q7305-日期设置!$B$2)/365,0),ROUNDUP((R7305-日期设置!$B$2)/365,0))</f>
        <v>1</v>
      </c>
      <c r="X7305" s="18">
        <f>_xlfn.IFNA(VLOOKUP(A7305,过往入选债券!A:D,4,0),2)</f>
        <v>2</v>
      </c>
      <c r="Y7305">
        <f>_xlfn.IFNA(VLOOKUP(C7305,[2]Sheet1!$A:$A,1,0),3)</f>
        <v>3</v>
      </c>
    </row>
    <row r="7306" spans="1:25" hidden="1" x14ac:dyDescent="0.2">
      <c r="A7306" s="29" t="s">
        <v>14933</v>
      </c>
      <c r="B7306" s="29" t="s">
        <v>14934</v>
      </c>
      <c r="C7306" s="40" t="s">
        <v>14416</v>
      </c>
      <c r="D7306" s="26" t="str">
        <f>[1]!b_calc_yield(A7306,日期设置!$B$2,F7306,1,R7306,1,O7306,L7306,S7306,)</f>
        <v>Fetching...</v>
      </c>
      <c r="E7306" s="26">
        <f t="shared" si="228"/>
        <v>2.5042169456338303</v>
      </c>
      <c r="F7306" s="18">
        <f>[1]!b_dq_cleanprice($A7306,日期设置!B$2)</f>
        <v>100.38800000000001</v>
      </c>
      <c r="G7306" s="18" t="str">
        <f t="shared" si="229"/>
        <v>0.83 + 0</v>
      </c>
      <c r="H7306" s="27">
        <f>[1]!b_dq_pctchange($A7306,日期设置!$B$2,1)/100</f>
        <v>0</v>
      </c>
      <c r="I7306" s="26">
        <f>[1]!b_pq_pctchange(A7306,日期设置!$B$4,日期设置!$B$2,1)</f>
        <v>0</v>
      </c>
      <c r="J7306" s="26">
        <f>[1]!b_pq_pctchange(A7306,日期设置!$C$4,日期设置!$B$2,1)</f>
        <v>0</v>
      </c>
      <c r="K7306" s="52">
        <f>[1]!b_dq_amount($A7306,日期设置!B$2,2,10000)</f>
        <v>0</v>
      </c>
      <c r="L7306" s="26">
        <f>[1]!b_info_latestpar(A7306,日期设置!$B$2)</f>
        <v>100</v>
      </c>
      <c r="M7306" s="6">
        <f>[1]!b_info_outstandingbalance($A7306,日期设置!B$2)</f>
        <v>8</v>
      </c>
      <c r="N7306" s="7" t="str">
        <f>[1]!b_info_latestissurercreditrating2(A7306,日期设置!$B$2,"102","1")</f>
        <v>AAA</v>
      </c>
      <c r="O7306" s="8">
        <v>3.49</v>
      </c>
      <c r="P7306" s="9">
        <f>[1]!b_info_repurchasedate(A7306)</f>
        <v>0</v>
      </c>
      <c r="Q7306" s="8" t="s">
        <v>16681</v>
      </c>
      <c r="R7306" s="2" t="str">
        <f>IF((--IF(P7306=0,Q7306,P7306))&gt;(--日期设置!$B$2),IF(P7306=0,Q7306,P7306),Q7306)</f>
        <v>2022-01-21</v>
      </c>
      <c r="S7306" s="32" t="s">
        <v>18415</v>
      </c>
      <c r="T7306" s="8">
        <f>[1]!b_anal_ptmyear($A7306,日期设置!$B$2)</f>
        <v>0.83561643835616439</v>
      </c>
      <c r="U7306" s="8">
        <f>[1]!b_anal_termifexercise($A7306,日期设置!B$2)</f>
        <v>0</v>
      </c>
      <c r="V7306" s="10">
        <f>[1]!b_dq_dirtyprice(A7306,日期设置!$B$2)</f>
        <v>100.96169999999999</v>
      </c>
      <c r="W7306" s="11">
        <f>IF(U7306=0,ROUNDUP((Q7306-日期设置!$B$2)/365,0),ROUNDUP((R7306-日期设置!$B$2)/365,0))</f>
        <v>1</v>
      </c>
      <c r="X7306" s="18">
        <f>_xlfn.IFNA(VLOOKUP(A7306,过往入选债券!A:D,4,0),2)</f>
        <v>2</v>
      </c>
      <c r="Y7306">
        <f>_xlfn.IFNA(VLOOKUP(C7306,[2]Sheet1!$A:$A,1,0),3)</f>
        <v>3</v>
      </c>
    </row>
    <row r="7307" spans="1:25" hidden="1" x14ac:dyDescent="0.2">
      <c r="A7307" s="29" t="s">
        <v>7095</v>
      </c>
      <c r="B7307" s="29" t="s">
        <v>7096</v>
      </c>
      <c r="C7307" s="40" t="s">
        <v>279</v>
      </c>
      <c r="D7307" s="26" t="str">
        <f>[1]!b_calc_yield(A7307,日期设置!$B$2,F7307,1,R7307,1,O7307,L7307,S7307,)</f>
        <v>Fetching...</v>
      </c>
      <c r="E7307" s="26">
        <f t="shared" si="228"/>
        <v>1.1409854947269871</v>
      </c>
      <c r="F7307" s="18">
        <f>[1]!b_dq_cleanprice($A7307,日期设置!B$2)</f>
        <v>100.339</v>
      </c>
      <c r="G7307" s="18" t="str">
        <f t="shared" si="229"/>
        <v>0.38 + 0</v>
      </c>
      <c r="H7307" s="27">
        <f>[1]!b_dq_pctchange($A7307,日期设置!$B$2,1)/100</f>
        <v>0</v>
      </c>
      <c r="I7307" s="26">
        <f>[1]!b_pq_pctchange(A7307,日期设置!$B$4,日期设置!$B$2,1)</f>
        <v>-1.5146351622560098E-2</v>
      </c>
      <c r="J7307" s="26">
        <f>[1]!b_pq_pctchange(A7307,日期设置!$C$4,日期设置!$B$2,1)</f>
        <v>-0.16019900497512574</v>
      </c>
      <c r="K7307" s="52">
        <f>[1]!b_dq_amount($A7307,日期设置!B$2,2,10000)</f>
        <v>0</v>
      </c>
      <c r="L7307" s="26">
        <f>[1]!b_info_latestpar(A7307,日期设置!$B$2)</f>
        <v>100</v>
      </c>
      <c r="M7307" s="6">
        <f>[1]!b_info_outstandingbalance($A7307,日期设置!B$2)</f>
        <v>10</v>
      </c>
      <c r="N7307" s="7" t="str">
        <f>[1]!b_info_latestissurercreditrating2(A7307,日期设置!$B$2,"102","1")</f>
        <v>AAA</v>
      </c>
      <c r="O7307" s="8">
        <v>3.97</v>
      </c>
      <c r="P7307" s="9">
        <f>[1]!b_info_repurchasedate(A7307)</f>
        <v>0</v>
      </c>
      <c r="Q7307" s="8" t="s">
        <v>16507</v>
      </c>
      <c r="R7307" s="2" t="str">
        <f>IF((--IF(P7307=0,Q7307,P7307))&gt;(--日期设置!$B$2),IF(P7307=0,Q7307,P7307),Q7307)</f>
        <v>2021-08-08</v>
      </c>
      <c r="S7307" s="32" t="s">
        <v>18444</v>
      </c>
      <c r="T7307" s="8">
        <f>[1]!b_anal_ptmyear($A7307,日期设置!$B$2)</f>
        <v>0.38082191780821917</v>
      </c>
      <c r="U7307" s="8">
        <f>[1]!b_anal_termifexercise($A7307,日期设置!B$2)</f>
        <v>0</v>
      </c>
      <c r="V7307" s="10">
        <f>[1]!b_dq_dirtyprice(A7307,日期设置!$B$2)</f>
        <v>102.7971</v>
      </c>
      <c r="W7307" s="11">
        <f>IF(U7307=0,ROUNDUP((Q7307-日期设置!$B$2)/365,0),ROUNDUP((R7307-日期设置!$B$2)/365,0))</f>
        <v>1</v>
      </c>
      <c r="X7307" s="18">
        <f>_xlfn.IFNA(VLOOKUP(A7307,过往入选债券!A:D,4,0),2)</f>
        <v>2</v>
      </c>
      <c r="Y7307">
        <f>_xlfn.IFNA(VLOOKUP(C7307,[2]Sheet1!$A:$A,1,0),3)</f>
        <v>3</v>
      </c>
    </row>
    <row r="7308" spans="1:25" hidden="1" x14ac:dyDescent="0.2">
      <c r="A7308" s="29" t="s">
        <v>6631</v>
      </c>
      <c r="B7308" s="29" t="s">
        <v>6632</v>
      </c>
      <c r="C7308" s="40" t="s">
        <v>66</v>
      </c>
      <c r="D7308" s="26" t="str">
        <f>[1]!b_calc_yield(A7308,日期设置!$B$2,F7308,1,R7308,1,O7308,L7308,S7308,)</f>
        <v>Fetching...</v>
      </c>
      <c r="E7308" s="26">
        <f t="shared" si="228"/>
        <v>0.22118428818445057</v>
      </c>
      <c r="F7308" s="18">
        <f>[1]!b_dq_cleanprice($A7308,日期设置!B$2)</f>
        <v>100.23139999999999</v>
      </c>
      <c r="G7308" s="18" t="str">
        <f t="shared" si="229"/>
        <v>0.07 + 0.07</v>
      </c>
      <c r="H7308" s="27">
        <f>[1]!b_dq_pctchange($A7308,日期设置!$B$2,1)/100</f>
        <v>0</v>
      </c>
      <c r="I7308" s="26">
        <f>[1]!b_pq_pctchange(A7308,日期设置!$B$4,日期设置!$B$2,1)</f>
        <v>-9.7279948967895533E-2</v>
      </c>
      <c r="J7308" s="26">
        <f>[1]!b_pq_pctchange(A7308,日期设置!$C$4,日期设置!$B$2,1)</f>
        <v>-0.32607625550297153</v>
      </c>
      <c r="K7308" s="52">
        <f>[1]!b_dq_amount($A7308,日期设置!B$2,2,10000)</f>
        <v>0</v>
      </c>
      <c r="L7308" s="26">
        <f>[1]!b_info_latestpar(A7308,日期设置!$B$2)</f>
        <v>100</v>
      </c>
      <c r="M7308" s="6">
        <f>[1]!b_info_outstandingbalance($A7308,日期设置!B$2)</f>
        <v>6</v>
      </c>
      <c r="N7308" s="7" t="str">
        <f>[1]!b_info_latestissurercreditrating2(A7308,日期设置!$B$2,"102","1")</f>
        <v>AA+</v>
      </c>
      <c r="O7308" s="8">
        <v>6.3</v>
      </c>
      <c r="P7308" s="9">
        <f>[1]!b_info_repurchasedate(A7308)</f>
        <v>0</v>
      </c>
      <c r="Q7308" s="8" t="s">
        <v>16510</v>
      </c>
      <c r="R7308" s="2" t="str">
        <f>IF((--IF(P7308=0,Q7308,P7308))&gt;(--日期设置!$B$2),IF(P7308=0,Q7308,P7308),Q7308)</f>
        <v>2021-04-18</v>
      </c>
      <c r="S7308" s="32" t="s">
        <v>18265</v>
      </c>
      <c r="T7308" s="8">
        <f>[1]!b_anal_ptmyear($A7308,日期设置!$B$2)</f>
        <v>7.3972602739726029E-2</v>
      </c>
      <c r="U7308" s="8">
        <f>[1]!b_anal_termifexercise($A7308,日期设置!B$2)</f>
        <v>7.6712328767123292E-2</v>
      </c>
      <c r="V7308" s="10">
        <f>[1]!b_dq_dirtyprice(A7308,日期设置!$B$2)</f>
        <v>106.0654</v>
      </c>
      <c r="W7308" s="11">
        <f>IF(U7308=0,ROUNDUP((Q7308-日期设置!$B$2)/365,0),ROUNDUP((R7308-日期设置!$B$2)/365,0))</f>
        <v>1</v>
      </c>
      <c r="X7308" s="18">
        <f>_xlfn.IFNA(VLOOKUP(A7308,过往入选债券!A:D,4,0),2)</f>
        <v>2</v>
      </c>
      <c r="Y7308" s="45">
        <f>_xlfn.IFNA(VLOOKUP(C7308,[2]Sheet1!$A:$A,1,0),3)</f>
        <v>3</v>
      </c>
    </row>
    <row r="7309" spans="1:25" hidden="1" x14ac:dyDescent="0.2">
      <c r="A7309" s="29" t="s">
        <v>7109</v>
      </c>
      <c r="B7309" s="29" t="s">
        <v>7110</v>
      </c>
      <c r="C7309" s="40" t="s">
        <v>7111</v>
      </c>
      <c r="D7309" s="26" t="str">
        <f>[1]!b_calc_yield(A7309,日期设置!$B$2,F7309,1,R7309,1,O7309,L7309,S7309,)</f>
        <v>Fetching...</v>
      </c>
      <c r="E7309" s="26">
        <f t="shared" si="228"/>
        <v>1.1548765933810934</v>
      </c>
      <c r="F7309" s="18">
        <f>[1]!b_dq_cleanprice($A7309,日期设置!B$2)</f>
        <v>100.4216</v>
      </c>
      <c r="G7309" s="18" t="str">
        <f t="shared" si="229"/>
        <v>0.38 + 0</v>
      </c>
      <c r="H7309" s="27">
        <f>[1]!b_dq_pctchange($A7309,日期设置!$B$2,1)/100</f>
        <v>0</v>
      </c>
      <c r="I7309" s="26">
        <f>[1]!b_pq_pctchange(A7309,日期设置!$B$4,日期设置!$B$2,1)</f>
        <v>-4.0826202854530348E-3</v>
      </c>
      <c r="J7309" s="26">
        <f>[1]!b_pq_pctchange(A7309,日期设置!$C$4,日期设置!$B$2,1)</f>
        <v>1.3544737471114579E-2</v>
      </c>
      <c r="K7309" s="52">
        <f>[1]!b_dq_amount($A7309,日期设置!B$2,2,10000)</f>
        <v>0</v>
      </c>
      <c r="L7309" s="26">
        <f>[1]!b_info_latestpar(A7309,日期设置!$B$2)</f>
        <v>100</v>
      </c>
      <c r="M7309" s="6">
        <f>[1]!b_info_outstandingbalance($A7309,日期设置!B$2)</f>
        <v>20</v>
      </c>
      <c r="N7309" s="7" t="str">
        <f>[1]!b_info_latestissurercreditrating2(A7309,日期设置!$B$2,"102","1")</f>
        <v>AAA</v>
      </c>
      <c r="O7309" s="8">
        <v>4.17</v>
      </c>
      <c r="P7309" s="9">
        <f>[1]!b_info_repurchasedate(A7309)</f>
        <v>0</v>
      </c>
      <c r="Q7309" s="8" t="s">
        <v>16020</v>
      </c>
      <c r="R7309" s="2" t="str">
        <f>IF((--IF(P7309=0,Q7309,P7309))&gt;(--日期设置!$B$2),IF(P7309=0,Q7309,P7309),Q7309)</f>
        <v>2021-08-10</v>
      </c>
      <c r="S7309" s="32" t="s">
        <v>18103</v>
      </c>
      <c r="T7309" s="8">
        <f>[1]!b_anal_ptmyear($A7309,日期设置!$B$2)</f>
        <v>0.38630136986301372</v>
      </c>
      <c r="U7309" s="8">
        <f>[1]!b_anal_termifexercise($A7309,日期设置!B$2)</f>
        <v>0</v>
      </c>
      <c r="V7309" s="10">
        <f>[1]!b_dq_dirtyprice(A7309,日期设置!$B$2)</f>
        <v>102.9807</v>
      </c>
      <c r="W7309" s="11">
        <f>IF(U7309=0,ROUNDUP((Q7309-日期设置!$B$2)/365,0),ROUNDUP((R7309-日期设置!$B$2)/365,0))</f>
        <v>1</v>
      </c>
      <c r="X7309" s="18">
        <f>_xlfn.IFNA(VLOOKUP(A7309,过往入选债券!A:D,4,0),2)</f>
        <v>2</v>
      </c>
      <c r="Y7309">
        <f>_xlfn.IFNA(VLOOKUP(C7309,[2]Sheet1!$A:$A,1,0),3)</f>
        <v>3</v>
      </c>
    </row>
    <row r="7310" spans="1:25" hidden="1" x14ac:dyDescent="0.2">
      <c r="A7310" s="29" t="s">
        <v>12129</v>
      </c>
      <c r="B7310" s="29" t="s">
        <v>12130</v>
      </c>
      <c r="C7310" s="40" t="s">
        <v>12131</v>
      </c>
      <c r="D7310" s="26" t="str">
        <f>[1]!b_calc_yield(A7310,日期设置!$B$2,F7310,1,R7310,1,O7310,L7310,S7310,)</f>
        <v>Fetching...</v>
      </c>
      <c r="E7310" s="26">
        <f t="shared" si="228"/>
        <v>28.931749323801249</v>
      </c>
      <c r="F7310" s="18">
        <f>[1]!b_dq_cleanprice($A7310,日期设置!B$2)</f>
        <v>40.696599999999997</v>
      </c>
      <c r="G7310" s="18" t="str">
        <f t="shared" si="229"/>
        <v>1.58 + 0</v>
      </c>
      <c r="H7310" s="27">
        <f>[1]!b_dq_pctchange($A7310,日期设置!$B$2,1)/100</f>
        <v>0</v>
      </c>
      <c r="I7310" s="26">
        <f>[1]!b_pq_pctchange(A7310,日期设置!$B$4,日期设置!$B$2,1)</f>
        <v>0</v>
      </c>
      <c r="J7310" s="26">
        <f>[1]!b_pq_pctchange(A7310,日期设置!$C$4,日期设置!$B$2,1)</f>
        <v>0</v>
      </c>
      <c r="K7310" s="52">
        <f>[1]!b_dq_amount($A7310,日期设置!B$2,2,10000)</f>
        <v>0</v>
      </c>
      <c r="L7310" s="26">
        <f>[1]!b_info_latestpar(A7310,日期设置!$B$2)</f>
        <v>40</v>
      </c>
      <c r="M7310" s="6">
        <f>[1]!b_info_outstandingbalance($A7310,日期设置!B$2)</f>
        <v>4</v>
      </c>
      <c r="N7310" s="7" t="str">
        <f>[1]!b_info_latestissurercreditrating2(A7310,日期设置!$B$2,"102","1")</f>
        <v>AA</v>
      </c>
      <c r="O7310" s="8">
        <v>6.98</v>
      </c>
      <c r="P7310" s="9">
        <f>[1]!b_info_repurchasedate(A7310)</f>
        <v>0</v>
      </c>
      <c r="Q7310" s="8" t="s">
        <v>16519</v>
      </c>
      <c r="R7310" s="2" t="str">
        <f>IF((--IF(P7310=0,Q7310,P7310))&gt;(--日期设置!$B$2),IF(P7310=0,Q7310,P7310),Q7310)</f>
        <v>2022-10-22</v>
      </c>
      <c r="S7310" s="32" t="s">
        <v>18832</v>
      </c>
      <c r="T7310" s="8">
        <f>[1]!b_anal_ptmyear($A7310,日期设置!$B$2)</f>
        <v>1.5863013698630137</v>
      </c>
      <c r="U7310" s="8">
        <f>[1]!b_anal_termifexercise($A7310,日期设置!B$2)</f>
        <v>0</v>
      </c>
      <c r="V7310" s="10">
        <f>[1]!b_dq_dirtyprice(A7310,日期设置!$B$2)</f>
        <v>41.851599999999998</v>
      </c>
      <c r="W7310" s="11">
        <f>IF(U7310=0,ROUNDUP((Q7310-日期设置!$B$2)/365,0),ROUNDUP((R7310-日期设置!$B$2)/365,0))</f>
        <v>2</v>
      </c>
      <c r="X7310" s="18">
        <f>_xlfn.IFNA(VLOOKUP(A7310,过往入选债券!A:D,4,0),2)</f>
        <v>2</v>
      </c>
      <c r="Y7310">
        <f>_xlfn.IFNA(VLOOKUP(C7310,[2]Sheet1!$A:$A,1,0),3)</f>
        <v>3</v>
      </c>
    </row>
    <row r="7311" spans="1:25" hidden="1" x14ac:dyDescent="0.2">
      <c r="A7311" s="29" t="s">
        <v>6911</v>
      </c>
      <c r="B7311" s="29" t="s">
        <v>6912</v>
      </c>
      <c r="C7311" s="40" t="s">
        <v>257</v>
      </c>
      <c r="D7311" s="26" t="str">
        <f>[1]!b_calc_yield(A7311,日期设置!$B$2,F7311,1,R7311,1,O7311,L7311,S7311,)</f>
        <v>Fetching...</v>
      </c>
      <c r="E7311" s="26">
        <f t="shared" si="228"/>
        <v>0.62191722067337363</v>
      </c>
      <c r="F7311" s="18">
        <f>[1]!b_dq_cleanprice($A7311,日期设置!B$2)</f>
        <v>100.5073</v>
      </c>
      <c r="G7311" s="18" t="str">
        <f t="shared" si="229"/>
        <v>0.20 + 0</v>
      </c>
      <c r="H7311" s="27">
        <f>[1]!b_dq_pctchange($A7311,日期设置!$B$2,1)/100</f>
        <v>0</v>
      </c>
      <c r="I7311" s="26">
        <f>[1]!b_pq_pctchange(A7311,日期设置!$B$4,日期设置!$B$2,1)</f>
        <v>-3.3419235355952405E-2</v>
      </c>
      <c r="J7311" s="26">
        <f>[1]!b_pq_pctchange(A7311,日期设置!$C$4,日期设置!$B$2,1)</f>
        <v>-0.27791172309237511</v>
      </c>
      <c r="K7311" s="52">
        <f>[1]!b_dq_amount($A7311,日期设置!B$2,2,10000)</f>
        <v>0</v>
      </c>
      <c r="L7311" s="26">
        <f>[1]!b_info_latestpar(A7311,日期设置!$B$2)</f>
        <v>100</v>
      </c>
      <c r="M7311" s="6">
        <f>[1]!b_info_outstandingbalance($A7311,日期设置!B$2)</f>
        <v>10</v>
      </c>
      <c r="N7311" s="7" t="str">
        <f>[1]!b_info_latestissurercreditrating2(A7311,日期设置!$B$2,"102","1")</f>
        <v>AAA</v>
      </c>
      <c r="O7311" s="8">
        <v>5.57</v>
      </c>
      <c r="P7311" s="9">
        <f>[1]!b_info_repurchasedate(A7311)</f>
        <v>0</v>
      </c>
      <c r="Q7311" s="8" t="s">
        <v>16909</v>
      </c>
      <c r="R7311" s="2" t="str">
        <f>IF((--IF(P7311=0,Q7311,P7311))&gt;(--日期设置!$B$2),IF(P7311=0,Q7311,P7311),Q7311)</f>
        <v>2021-06-06</v>
      </c>
      <c r="S7311" s="32" t="s">
        <v>18861</v>
      </c>
      <c r="T7311" s="8">
        <f>[1]!b_anal_ptmyear($A7311,日期设置!$B$2)</f>
        <v>0.20821917808219179</v>
      </c>
      <c r="U7311" s="8">
        <f>[1]!b_anal_termifexercise($A7311,日期设置!B$2)</f>
        <v>0</v>
      </c>
      <c r="V7311" s="10">
        <f>[1]!b_dq_dirtyprice(A7311,日期设置!$B$2)</f>
        <v>104.9175</v>
      </c>
      <c r="W7311" s="11">
        <f>IF(U7311=0,ROUNDUP((Q7311-日期设置!$B$2)/365,0),ROUNDUP((R7311-日期设置!$B$2)/365,0))</f>
        <v>1</v>
      </c>
      <c r="X7311" s="18">
        <f>_xlfn.IFNA(VLOOKUP(A7311,过往入选债券!A:D,4,0),2)</f>
        <v>2</v>
      </c>
      <c r="Y7311">
        <f>_xlfn.IFNA(VLOOKUP(C7311,[2]Sheet1!$A:$A,1,0),3)</f>
        <v>3</v>
      </c>
    </row>
    <row r="7312" spans="1:25" hidden="1" x14ac:dyDescent="0.2">
      <c r="A7312" s="29" t="s">
        <v>4951</v>
      </c>
      <c r="B7312" s="29" t="s">
        <v>4952</v>
      </c>
      <c r="C7312" s="40" t="s">
        <v>178</v>
      </c>
      <c r="D7312" s="26" t="str">
        <f>[1]!b_calc_yield(A7312,日期设置!$B$2,F7312,1,R7312,1,O7312,L7312,S7312,)</f>
        <v>Fetching...</v>
      </c>
      <c r="E7312" s="26">
        <f t="shared" si="228"/>
        <v>10.090572098687955</v>
      </c>
      <c r="F7312" s="18">
        <f>[1]!b_dq_cleanprice($A7312,日期设置!B$2)</f>
        <v>110.2139</v>
      </c>
      <c r="G7312" s="18" t="str">
        <f t="shared" si="229"/>
        <v>8.56 + 3.57</v>
      </c>
      <c r="H7312" s="27">
        <f>[1]!b_dq_pctchange($A7312,日期设置!$B$2,1)/100</f>
        <v>0</v>
      </c>
      <c r="I7312" s="26">
        <f>[1]!b_pq_pctchange(A7312,日期设置!$B$4,日期设置!$B$2,1)</f>
        <v>0</v>
      </c>
      <c r="J7312" s="26">
        <f>[1]!b_pq_pctchange(A7312,日期设置!$C$4,日期设置!$B$2,1)</f>
        <v>0</v>
      </c>
      <c r="K7312" s="52">
        <f>[1]!b_dq_amount($A7312,日期设置!B$2,2,10000)</f>
        <v>0</v>
      </c>
      <c r="L7312" s="26">
        <f>[1]!b_info_latestpar(A7312,日期设置!$B$2)</f>
        <v>100</v>
      </c>
      <c r="M7312" s="6">
        <f>[1]!b_info_outstandingbalance($A7312,日期设置!B$2)</f>
        <v>5</v>
      </c>
      <c r="N7312" s="7" t="str">
        <f>[1]!b_info_latestissurercreditrating2(A7312,日期设置!$B$2,"102","1")</f>
        <v>AAA</v>
      </c>
      <c r="O7312" s="8">
        <v>6.05</v>
      </c>
      <c r="P7312" s="9" t="str">
        <f>[1]!b_info_repurchasedate(A7312)</f>
        <v>2024-10-16</v>
      </c>
      <c r="Q7312" s="8" t="s">
        <v>17601</v>
      </c>
      <c r="R7312" s="2" t="str">
        <f>IF((--IF(P7312=0,Q7312,P7312))&gt;(--日期设置!$B$2),IF(P7312=0,Q7312,P7312),Q7312)</f>
        <v>2024-10-16</v>
      </c>
      <c r="S7312" s="32" t="s">
        <v>19023</v>
      </c>
      <c r="T7312" s="8">
        <f>[1]!b_anal_ptmyear($A7312,日期设置!$B$2)</f>
        <v>8.5698630136986296</v>
      </c>
      <c r="U7312" s="8">
        <f>[1]!b_anal_termifexercise($A7312,日期设置!B$2)</f>
        <v>3.5726027397260274</v>
      </c>
      <c r="V7312" s="10">
        <f>[1]!b_dq_dirtyprice(A7312,日期设置!$B$2)</f>
        <v>112.81619999999999</v>
      </c>
      <c r="W7312" s="11">
        <f>IF(U7312=0,ROUNDUP((Q7312-日期设置!$B$2)/365,0),ROUNDUP((R7312-日期设置!$B$2)/365,0))</f>
        <v>4</v>
      </c>
      <c r="X7312" s="18">
        <f>_xlfn.IFNA(VLOOKUP(A7312,过往入选债券!A:D,4,0),2)</f>
        <v>2</v>
      </c>
      <c r="Y7312">
        <f>_xlfn.IFNA(VLOOKUP(C7312,[2]Sheet1!$A:$A,1,0),3)</f>
        <v>3</v>
      </c>
    </row>
    <row r="7313" spans="1:25" hidden="1" x14ac:dyDescent="0.2">
      <c r="A7313" s="29" t="s">
        <v>674</v>
      </c>
      <c r="B7313" s="29" t="s">
        <v>675</v>
      </c>
      <c r="C7313" s="40" t="s">
        <v>676</v>
      </c>
      <c r="D7313" s="26" t="str">
        <f>[1]!b_calc_yield(A7313,日期设置!$B$2,F7313,1,R7313,1,O7313,L7313,S7313,)</f>
        <v>Fetching...</v>
      </c>
      <c r="E7313" s="26">
        <f t="shared" si="228"/>
        <v>0.45724710959267334</v>
      </c>
      <c r="F7313" s="18">
        <f>[1]!b_dq_cleanprice($A7313,日期设置!B$2)</f>
        <v>100.36360000000001</v>
      </c>
      <c r="G7313" s="18" t="str">
        <f t="shared" si="229"/>
        <v>0.15 + 0</v>
      </c>
      <c r="H7313" s="27">
        <f>[1]!b_dq_pctchange($A7313,日期设置!$B$2,1)/100</f>
        <v>0</v>
      </c>
      <c r="I7313" s="26">
        <f>[1]!b_pq_pctchange(A7313,日期设置!$B$4,日期设置!$B$2,1)</f>
        <v>0</v>
      </c>
      <c r="J7313" s="26">
        <f>[1]!b_pq_pctchange(A7313,日期设置!$C$4,日期设置!$B$2,1)</f>
        <v>4.3660374123557368E-2</v>
      </c>
      <c r="K7313" s="52">
        <f>[1]!b_dq_amount($A7313,日期设置!B$2,2,10000)</f>
        <v>0</v>
      </c>
      <c r="L7313" s="26">
        <f>[1]!b_info_latestpar(A7313,日期设置!$B$2)</f>
        <v>100</v>
      </c>
      <c r="M7313" s="6">
        <f>[1]!b_info_outstandingbalance($A7313,日期设置!B$2)</f>
        <v>20</v>
      </c>
      <c r="N7313" s="7">
        <f>[1]!b_info_latestissurercreditrating2(A7313,日期设置!$B$2,"102","1")</f>
        <v>0</v>
      </c>
      <c r="O7313" s="8">
        <v>5.5</v>
      </c>
      <c r="P7313" s="9">
        <f>[1]!b_info_repurchasedate(A7313)</f>
        <v>0</v>
      </c>
      <c r="Q7313" s="8" t="s">
        <v>17062</v>
      </c>
      <c r="R7313" s="2" t="str">
        <f>IF((--IF(P7313=0,Q7313,P7313))&gt;(--日期设置!$B$2),IF(P7313=0,Q7313,P7313),Q7313)</f>
        <v>2021-05-17</v>
      </c>
      <c r="S7313" s="32" t="s">
        <v>18684</v>
      </c>
      <c r="T7313" s="8">
        <f>[1]!b_anal_ptmyear($A7313,日期设置!$B$2)</f>
        <v>0.15342465753424658</v>
      </c>
      <c r="U7313" s="8">
        <f>[1]!b_anal_termifexercise($A7313,日期设置!B$2)</f>
        <v>0</v>
      </c>
      <c r="V7313" s="10">
        <f>[1]!b_dq_dirtyprice(A7313,日期设置!$B$2)</f>
        <v>105.0198</v>
      </c>
      <c r="W7313" s="11">
        <f>IF(U7313=0,ROUNDUP((Q7313-日期设置!$B$2)/365,0),ROUNDUP((R7313-日期设置!$B$2)/365,0))</f>
        <v>1</v>
      </c>
      <c r="X7313" s="18">
        <f>_xlfn.IFNA(VLOOKUP(A7313,过往入选债券!A:D,4,0),2)</f>
        <v>2</v>
      </c>
      <c r="Y7313">
        <f>_xlfn.IFNA(VLOOKUP(C7313,[2]Sheet1!$A:$A,1,0),3)</f>
        <v>3</v>
      </c>
    </row>
    <row r="7314" spans="1:25" hidden="1" x14ac:dyDescent="0.2">
      <c r="A7314" s="29" t="s">
        <v>7228</v>
      </c>
      <c r="B7314" s="29" t="s">
        <v>7229</v>
      </c>
      <c r="C7314" s="40" t="s">
        <v>316</v>
      </c>
      <c r="D7314" s="26" t="str">
        <f>[1]!b_calc_yield(A7314,日期设置!$B$2,F7314,1,R7314,1,O7314,L7314,S7314,)</f>
        <v>Fetching...</v>
      </c>
      <c r="E7314" s="26">
        <f t="shared" si="228"/>
        <v>1.3158185421010993</v>
      </c>
      <c r="F7314" s="18">
        <f>[1]!b_dq_cleanprice($A7314,日期设置!B$2)</f>
        <v>101.06229999999999</v>
      </c>
      <c r="G7314" s="18" t="str">
        <f t="shared" si="229"/>
        <v>0.44 + 0</v>
      </c>
      <c r="H7314" s="27">
        <f>[1]!b_dq_pctchange($A7314,日期设置!$B$2,1)/100</f>
        <v>0</v>
      </c>
      <c r="I7314" s="26">
        <f>[1]!b_pq_pctchange(A7314,日期设置!$B$4,日期设置!$B$2,1)</f>
        <v>0</v>
      </c>
      <c r="J7314" s="26">
        <f>[1]!b_pq_pctchange(A7314,日期设置!$C$4,日期设置!$B$2,1)</f>
        <v>0</v>
      </c>
      <c r="K7314" s="52">
        <f>[1]!b_dq_amount($A7314,日期设置!B$2,2,10000)</f>
        <v>0</v>
      </c>
      <c r="L7314" s="26">
        <f>[1]!b_info_latestpar(A7314,日期设置!$B$2)</f>
        <v>100</v>
      </c>
      <c r="M7314" s="6">
        <f>[1]!b_info_outstandingbalance($A7314,日期设置!B$2)</f>
        <v>2</v>
      </c>
      <c r="N7314" s="7" t="str">
        <f>[1]!b_info_latestissurercreditrating2(A7314,日期设置!$B$2,"102","1")</f>
        <v>AA+</v>
      </c>
      <c r="O7314" s="8">
        <v>5.48</v>
      </c>
      <c r="P7314" s="9">
        <f>[1]!b_info_repurchasedate(A7314)</f>
        <v>0</v>
      </c>
      <c r="Q7314" s="8" t="s">
        <v>16207</v>
      </c>
      <c r="R7314" s="2" t="str">
        <f>IF((--IF(P7314=0,Q7314,P7314))&gt;(--日期设置!$B$2),IF(P7314=0,Q7314,P7314),Q7314)</f>
        <v>2021-08-31</v>
      </c>
      <c r="S7314" s="32" t="s">
        <v>17993</v>
      </c>
      <c r="T7314" s="8">
        <f>[1]!b_anal_ptmyear($A7314,日期设置!$B$2)</f>
        <v>0.44383561643835617</v>
      </c>
      <c r="U7314" s="8">
        <f>[1]!b_anal_termifexercise($A7314,日期设置!B$2)</f>
        <v>0</v>
      </c>
      <c r="V7314" s="10">
        <f>[1]!b_dq_dirtyprice(A7314,日期设置!$B$2)</f>
        <v>104.1101</v>
      </c>
      <c r="W7314" s="11">
        <f>IF(U7314=0,ROUNDUP((Q7314-日期设置!$B$2)/365,0),ROUNDUP((R7314-日期设置!$B$2)/365,0))</f>
        <v>1</v>
      </c>
      <c r="X7314" s="18">
        <f>_xlfn.IFNA(VLOOKUP(A7314,过往入选债券!A:D,4,0),2)</f>
        <v>2</v>
      </c>
      <c r="Y7314">
        <f>_xlfn.IFNA(VLOOKUP(C7314,[2]Sheet1!$A:$A,1,0),3)</f>
        <v>3</v>
      </c>
    </row>
    <row r="7315" spans="1:25" hidden="1" x14ac:dyDescent="0.2">
      <c r="A7315" s="29" t="s">
        <v>12945</v>
      </c>
      <c r="B7315" s="29" t="s">
        <v>12946</v>
      </c>
      <c r="C7315" s="40" t="s">
        <v>786</v>
      </c>
      <c r="D7315" s="26" t="str">
        <f>[1]!b_calc_yield(A7315,日期设置!$B$2,F7315,1,R7315,1,O7315,L7315,S7315,)</f>
        <v>Fetching...</v>
      </c>
      <c r="E7315" s="26">
        <f t="shared" si="228"/>
        <v>16.242335935837858</v>
      </c>
      <c r="F7315" s="18">
        <f>[1]!b_dq_cleanprice($A7315,日期设置!B$2)</f>
        <v>59.625399999999999</v>
      </c>
      <c r="G7315" s="18" t="str">
        <f t="shared" si="229"/>
        <v>2.00 + 0</v>
      </c>
      <c r="H7315" s="27">
        <f>[1]!b_dq_pctchange($A7315,日期设置!$B$2,1)/100</f>
        <v>0</v>
      </c>
      <c r="I7315" s="26">
        <f>[1]!b_pq_pctchange(A7315,日期设置!$B$4,日期设置!$B$2,1)</f>
        <v>0</v>
      </c>
      <c r="J7315" s="26">
        <f>[1]!b_pq_pctchange(A7315,日期设置!$C$4,日期设置!$B$2,1)</f>
        <v>2.0800832033280533E-2</v>
      </c>
      <c r="K7315" s="52">
        <f>[1]!b_dq_amount($A7315,日期设置!B$2,2,10000)</f>
        <v>0</v>
      </c>
      <c r="L7315" s="26">
        <f>[1]!b_info_latestpar(A7315,日期设置!$B$2)</f>
        <v>60</v>
      </c>
      <c r="M7315" s="6">
        <f>[1]!b_info_outstandingbalance($A7315,日期设置!B$2)</f>
        <v>5.28</v>
      </c>
      <c r="N7315" s="7" t="str">
        <f>[1]!b_info_latestissurercreditrating2(A7315,日期设置!$B$2,"102","1")</f>
        <v>AA</v>
      </c>
      <c r="O7315" s="8">
        <v>4.04</v>
      </c>
      <c r="P7315" s="9">
        <f>[1]!b_info_repurchasedate(A7315)</f>
        <v>0</v>
      </c>
      <c r="Q7315" s="8" t="s">
        <v>16574</v>
      </c>
      <c r="R7315" s="2" t="str">
        <f>IF((--IF(P7315=0,Q7315,P7315))&gt;(--日期设置!$B$2),IF(P7315=0,Q7315,P7315),Q7315)</f>
        <v>2023-03-23</v>
      </c>
      <c r="S7315" s="32" t="s">
        <v>18324</v>
      </c>
      <c r="T7315" s="8">
        <f>[1]!b_anal_ptmyear($A7315,日期设置!$B$2)</f>
        <v>2.0027397260273974</v>
      </c>
      <c r="U7315" s="8">
        <f>[1]!b_anal_termifexercise($A7315,日期设置!B$2)</f>
        <v>0</v>
      </c>
      <c r="V7315" s="10">
        <f>[1]!b_dq_dirtyprice(A7315,日期设置!$B$2)</f>
        <v>62.0428</v>
      </c>
      <c r="W7315" s="11">
        <f>IF(U7315=0,ROUNDUP((Q7315-日期设置!$B$2)/365,0),ROUNDUP((R7315-日期设置!$B$2)/365,0))</f>
        <v>3</v>
      </c>
      <c r="X7315" s="18">
        <f>_xlfn.IFNA(VLOOKUP(A7315,过往入选债券!A:D,4,0),2)</f>
        <v>2</v>
      </c>
      <c r="Y7315">
        <f>_xlfn.IFNA(VLOOKUP(C7315,[2]Sheet1!$A:$A,1,0),3)</f>
        <v>3</v>
      </c>
    </row>
    <row r="7316" spans="1:25" hidden="1" x14ac:dyDescent="0.2">
      <c r="A7316" s="29" t="s">
        <v>12924</v>
      </c>
      <c r="B7316" s="29" t="s">
        <v>12925</v>
      </c>
      <c r="C7316" s="40" t="s">
        <v>12926</v>
      </c>
      <c r="D7316" s="26" t="str">
        <f>[1]!b_calc_yield(A7316,日期设置!$B$2,F7316,1,R7316,1,O7316,L7316,S7316,)</f>
        <v>Fetching...</v>
      </c>
      <c r="E7316" s="26">
        <f t="shared" si="228"/>
        <v>16.555210278196419</v>
      </c>
      <c r="F7316" s="18">
        <f>[1]!b_dq_cleanprice($A7316,日期设置!B$2)</f>
        <v>59.735500000000002</v>
      </c>
      <c r="G7316" s="18" t="str">
        <f t="shared" si="229"/>
        <v>2.00 + 0</v>
      </c>
      <c r="H7316" s="27">
        <f>[1]!b_dq_pctchange($A7316,日期设置!$B$2,1)/100</f>
        <v>0</v>
      </c>
      <c r="I7316" s="26">
        <f>[1]!b_pq_pctchange(A7316,日期设置!$B$4,日期设置!$B$2,1)</f>
        <v>0</v>
      </c>
      <c r="J7316" s="26">
        <f>[1]!b_pq_pctchange(A7316,日期设置!$C$4,日期设置!$B$2,1)</f>
        <v>0.12453654971740583</v>
      </c>
      <c r="K7316" s="52">
        <f>[1]!b_dq_amount($A7316,日期设置!B$2,2,10000)</f>
        <v>0</v>
      </c>
      <c r="L7316" s="26">
        <f>[1]!b_info_latestpar(A7316,日期设置!$B$2)</f>
        <v>60</v>
      </c>
      <c r="M7316" s="6">
        <f>[1]!b_info_outstandingbalance($A7316,日期设置!B$2)</f>
        <v>6.6</v>
      </c>
      <c r="N7316" s="7" t="str">
        <f>[1]!b_info_latestissurercreditrating2(A7316,日期设置!$B$2,"102","1")</f>
        <v>AA</v>
      </c>
      <c r="O7316" s="8">
        <v>4.18</v>
      </c>
      <c r="P7316" s="9">
        <f>[1]!b_info_repurchasedate(A7316)</f>
        <v>0</v>
      </c>
      <c r="Q7316" s="8" t="s">
        <v>16574</v>
      </c>
      <c r="R7316" s="2" t="str">
        <f>IF((--IF(P7316=0,Q7316,P7316))&gt;(--日期设置!$B$2),IF(P7316=0,Q7316,P7316),Q7316)</f>
        <v>2023-03-23</v>
      </c>
      <c r="S7316" s="32" t="s">
        <v>18324</v>
      </c>
      <c r="T7316" s="8">
        <f>[1]!b_anal_ptmyear($A7316,日期设置!$B$2)</f>
        <v>2.0027397260273974</v>
      </c>
      <c r="U7316" s="8">
        <f>[1]!b_anal_termifexercise($A7316,日期设置!B$2)</f>
        <v>0</v>
      </c>
      <c r="V7316" s="10">
        <f>[1]!b_dq_dirtyprice(A7316,日期设置!$B$2)</f>
        <v>62.236600000000003</v>
      </c>
      <c r="W7316" s="11">
        <f>IF(U7316=0,ROUNDUP((Q7316-日期设置!$B$2)/365,0),ROUNDUP((R7316-日期设置!$B$2)/365,0))</f>
        <v>3</v>
      </c>
      <c r="X7316" s="18">
        <f>_xlfn.IFNA(VLOOKUP(A7316,过往入选债券!A:D,4,0),2)</f>
        <v>2</v>
      </c>
      <c r="Y7316">
        <f>_xlfn.IFNA(VLOOKUP(C7316,[2]Sheet1!$A:$A,1,0),3)</f>
        <v>3</v>
      </c>
    </row>
    <row r="7317" spans="1:25" hidden="1" x14ac:dyDescent="0.2">
      <c r="A7317" s="29" t="s">
        <v>5767</v>
      </c>
      <c r="B7317" s="29" t="s">
        <v>5768</v>
      </c>
      <c r="C7317" s="40" t="s">
        <v>66</v>
      </c>
      <c r="D7317" s="26" t="str">
        <f>[1]!b_calc_yield(A7317,日期设置!$B$2,F7317,1,R7317,1,O7317,L7317,S7317,)</f>
        <v>Fetching...</v>
      </c>
      <c r="E7317" s="26">
        <f t="shared" si="228"/>
        <v>4.674025282077654</v>
      </c>
      <c r="F7317" s="18">
        <f>[1]!b_dq_cleanprice($A7317,日期设置!B$2)</f>
        <v>103.93389999999999</v>
      </c>
      <c r="G7317" s="18" t="str">
        <f t="shared" si="229"/>
        <v>3.61 + 1.61</v>
      </c>
      <c r="H7317" s="27">
        <f>[1]!b_dq_pctchange($A7317,日期设置!$B$2,1)/100</f>
        <v>0</v>
      </c>
      <c r="I7317" s="26">
        <f>[1]!b_pq_pctchange(A7317,日期设置!$B$4,日期设置!$B$2,1)</f>
        <v>0.75869135919759412</v>
      </c>
      <c r="J7317" s="26">
        <f>[1]!b_pq_pctchange(A7317,日期设置!$C$4,日期设置!$B$2,1)</f>
        <v>0.87672982589637183</v>
      </c>
      <c r="K7317" s="52">
        <f>[1]!b_dq_amount($A7317,日期设置!B$2,2,10000)</f>
        <v>0</v>
      </c>
      <c r="L7317" s="26">
        <f>[1]!b_info_latestpar(A7317,日期设置!$B$2)</f>
        <v>100</v>
      </c>
      <c r="M7317" s="6">
        <f>[1]!b_info_outstandingbalance($A7317,日期设置!B$2)</f>
        <v>10</v>
      </c>
      <c r="N7317" s="7" t="str">
        <f>[1]!b_info_latestissurercreditrating2(A7317,日期设置!$B$2,"102","1")</f>
        <v>AA+</v>
      </c>
      <c r="O7317" s="8">
        <v>5.5</v>
      </c>
      <c r="P7317" s="9" t="str">
        <f>[1]!b_info_repurchasedate(A7317)</f>
        <v>2022-11-02</v>
      </c>
      <c r="Q7317" s="8" t="s">
        <v>17010</v>
      </c>
      <c r="R7317" s="2" t="str">
        <f>IF((--IF(P7317=0,Q7317,P7317))&gt;(--日期设置!$B$2),IF(P7317=0,Q7317,P7317),Q7317)</f>
        <v>2022-11-02</v>
      </c>
      <c r="S7317" s="32" t="s">
        <v>18656</v>
      </c>
      <c r="T7317" s="8">
        <f>[1]!b_anal_ptmyear($A7317,日期设置!$B$2)</f>
        <v>3.6164383561643838</v>
      </c>
      <c r="U7317" s="8">
        <f>[1]!b_anal_termifexercise($A7317,日期设置!B$2)</f>
        <v>1.6164383561643836</v>
      </c>
      <c r="V7317" s="10">
        <f>[1]!b_dq_dirtyprice(A7317,日期设置!$B$2)</f>
        <v>106.04349999999999</v>
      </c>
      <c r="W7317" s="11">
        <f>IF(U7317=0,ROUNDUP((Q7317-日期设置!$B$2)/365,0),ROUNDUP((R7317-日期设置!$B$2)/365,0))</f>
        <v>2</v>
      </c>
      <c r="X7317" s="18">
        <f>_xlfn.IFNA(VLOOKUP(A7317,过往入选债券!A:D,4,0),2)</f>
        <v>2</v>
      </c>
      <c r="Y7317">
        <f>_xlfn.IFNA(VLOOKUP(C7317,[2]Sheet1!$A:$A,1,0),3)</f>
        <v>3</v>
      </c>
    </row>
    <row r="7318" spans="1:25" hidden="1" x14ac:dyDescent="0.2">
      <c r="A7318" s="29" t="s">
        <v>14944</v>
      </c>
      <c r="B7318" s="29" t="s">
        <v>14945</v>
      </c>
      <c r="C7318" s="40" t="s">
        <v>14946</v>
      </c>
      <c r="D7318" s="26" t="str">
        <f>[1]!b_calc_yield(A7318,日期设置!$B$2,F7318,1,R7318,1,O7318,L7318,S7318,)</f>
        <v>Fetching...</v>
      </c>
      <c r="E7318" s="26">
        <f t="shared" si="228"/>
        <v>2.9496608688913017</v>
      </c>
      <c r="F7318" s="18">
        <f>[1]!b_dq_cleanprice($A7318,日期设置!B$2)</f>
        <v>100.842</v>
      </c>
      <c r="G7318" s="18" t="str">
        <f t="shared" si="229"/>
        <v>1.03 + 0</v>
      </c>
      <c r="H7318" s="27">
        <f>[1]!b_dq_pctchange($A7318,日期设置!$B$2,1)/100</f>
        <v>0</v>
      </c>
      <c r="I7318" s="26">
        <f>[1]!b_pq_pctchange(A7318,日期设置!$B$4,日期设置!$B$2,1)</f>
        <v>0</v>
      </c>
      <c r="J7318" s="26">
        <f>[1]!b_pq_pctchange(A7318,日期设置!$C$4,日期设置!$B$2,1)</f>
        <v>0</v>
      </c>
      <c r="K7318" s="52">
        <f>[1]!b_dq_amount($A7318,日期设置!B$2,2,10000)</f>
        <v>0</v>
      </c>
      <c r="L7318" s="26">
        <f>[1]!b_info_latestpar(A7318,日期设置!$B$2)</f>
        <v>100</v>
      </c>
      <c r="M7318" s="6">
        <f>[1]!b_info_outstandingbalance($A7318,日期设置!B$2)</f>
        <v>20</v>
      </c>
      <c r="N7318" s="7" t="str">
        <f>[1]!b_info_latestissurercreditrating2(A7318,日期设置!$B$2,"102","1")</f>
        <v>AAA</v>
      </c>
      <c r="O7318" s="8">
        <v>3.8</v>
      </c>
      <c r="P7318" s="9">
        <f>[1]!b_info_repurchasedate(A7318)</f>
        <v>0</v>
      </c>
      <c r="Q7318" s="8" t="s">
        <v>16094</v>
      </c>
      <c r="R7318" s="2" t="str">
        <f>IF((--IF(P7318=0,Q7318,P7318))&gt;(--日期设置!$B$2),IF(P7318=0,Q7318,P7318),Q7318)</f>
        <v>2022-04-03</v>
      </c>
      <c r="S7318" s="32" t="s">
        <v>17879</v>
      </c>
      <c r="T7318" s="8">
        <f>[1]!b_anal_ptmyear($A7318,日期设置!$B$2)</f>
        <v>1.0328767123287672</v>
      </c>
      <c r="U7318" s="8">
        <f>[1]!b_anal_termifexercise($A7318,日期设置!B$2)</f>
        <v>0</v>
      </c>
      <c r="V7318" s="10">
        <f>[1]!b_dq_dirtyprice(A7318,日期设置!$B$2)</f>
        <v>104.5171</v>
      </c>
      <c r="W7318" s="11">
        <f>IF(U7318=0,ROUNDUP((Q7318-日期设置!$B$2)/365,0),ROUNDUP((R7318-日期设置!$B$2)/365,0))</f>
        <v>2</v>
      </c>
      <c r="X7318" s="18">
        <f>_xlfn.IFNA(VLOOKUP(A7318,过往入选债券!A:D,4,0),2)</f>
        <v>2</v>
      </c>
      <c r="Y7318">
        <f>_xlfn.IFNA(VLOOKUP(C7318,[2]Sheet1!$A:$A,1,0),3)</f>
        <v>3</v>
      </c>
    </row>
    <row r="7319" spans="1:25" hidden="1" x14ac:dyDescent="0.2">
      <c r="A7319" s="29" t="s">
        <v>2405</v>
      </c>
      <c r="B7319" s="29" t="s">
        <v>2406</v>
      </c>
      <c r="C7319" s="40" t="s">
        <v>693</v>
      </c>
      <c r="D7319" s="26" t="str">
        <f>[1]!b_calc_yield(A7319,日期设置!$B$2,F7319,1,R7319,1,O7319,L7319,S7319,)</f>
        <v>Fetching...</v>
      </c>
      <c r="E7319" s="26">
        <f t="shared" si="228"/>
        <v>2.3340193874885617</v>
      </c>
      <c r="F7319" s="18">
        <f>[1]!b_dq_cleanprice($A7319,日期设置!B$2)</f>
        <v>103.0445</v>
      </c>
      <c r="G7319" s="18" t="str">
        <f t="shared" si="229"/>
        <v>2.78 + 0.78</v>
      </c>
      <c r="H7319" s="27">
        <f>[1]!b_dq_pctchange($A7319,日期设置!$B$2,1)/100</f>
        <v>0</v>
      </c>
      <c r="I7319" s="26">
        <f>[1]!b_pq_pctchange(A7319,日期设置!$B$4,日期设置!$B$2,1)</f>
        <v>0</v>
      </c>
      <c r="J7319" s="26">
        <f>[1]!b_pq_pctchange(A7319,日期设置!$C$4,日期设置!$B$2,1)</f>
        <v>0</v>
      </c>
      <c r="K7319" s="52">
        <f>[1]!b_dq_amount($A7319,日期设置!B$2,2,10000)</f>
        <v>0</v>
      </c>
      <c r="L7319" s="26">
        <f>[1]!b_info_latestpar(A7319,日期设置!$B$2)</f>
        <v>100</v>
      </c>
      <c r="M7319" s="6">
        <f>[1]!b_info_outstandingbalance($A7319,日期设置!B$2)</f>
        <v>10</v>
      </c>
      <c r="N7319" s="7">
        <f>[1]!b_info_latestissurercreditrating2(A7319,日期设置!$B$2,"102","1")</f>
        <v>0</v>
      </c>
      <c r="O7319" s="8">
        <v>6.95</v>
      </c>
      <c r="P7319" s="9" t="str">
        <f>[1]!b_info_repurchasedate(A7319)</f>
        <v>2022-01-04</v>
      </c>
      <c r="Q7319" s="8" t="s">
        <v>17641</v>
      </c>
      <c r="R7319" s="2" t="str">
        <f>IF((--IF(P7319=0,Q7319,P7319))&gt;(--日期设置!$B$2),IF(P7319=0,Q7319,P7319),Q7319)</f>
        <v>2022-01-04</v>
      </c>
      <c r="S7319" s="32" t="s">
        <v>18730</v>
      </c>
      <c r="T7319" s="8">
        <f>[1]!b_anal_ptmyear($A7319,日期设置!$B$2)</f>
        <v>2.7890410958904108</v>
      </c>
      <c r="U7319" s="8">
        <f>[1]!b_anal_termifexercise($A7319,日期设置!B$2)</f>
        <v>0.78904109589041094</v>
      </c>
      <c r="V7319" s="10">
        <f>[1]!b_dq_dirtyprice(A7319,日期设置!$B$2)</f>
        <v>104.5107</v>
      </c>
      <c r="W7319" s="11">
        <f>IF(U7319=0,ROUNDUP((Q7319-日期设置!$B$2)/365,0),ROUNDUP((R7319-日期设置!$B$2)/365,0))</f>
        <v>1</v>
      </c>
      <c r="X7319" s="18">
        <f>_xlfn.IFNA(VLOOKUP(A7319,过往入选债券!A:D,4,0),2)</f>
        <v>2</v>
      </c>
      <c r="Y7319">
        <f>_xlfn.IFNA(VLOOKUP(C7319,[2]Sheet1!$A:$A,1,0),3)</f>
        <v>3</v>
      </c>
    </row>
    <row r="7320" spans="1:25" hidden="1" x14ac:dyDescent="0.2">
      <c r="A7320" s="29" t="s">
        <v>7234</v>
      </c>
      <c r="B7320" s="29" t="s">
        <v>7235</v>
      </c>
      <c r="C7320" s="40" t="s">
        <v>269</v>
      </c>
      <c r="D7320" s="26" t="str">
        <f>[1]!b_calc_yield(A7320,日期设置!$B$2,F7320,1,R7320,1,O7320,L7320,S7320,)</f>
        <v>Fetching...</v>
      </c>
      <c r="E7320" s="26">
        <f t="shared" si="228"/>
        <v>1.3368939848989347</v>
      </c>
      <c r="F7320" s="18">
        <f>[1]!b_dq_cleanprice($A7320,日期设置!B$2)</f>
        <v>100.6249</v>
      </c>
      <c r="G7320" s="18" t="str">
        <f t="shared" si="229"/>
        <v>0.45 + 0</v>
      </c>
      <c r="H7320" s="27">
        <f>[1]!b_dq_pctchange($A7320,日期设置!$B$2,1)/100</f>
        <v>0</v>
      </c>
      <c r="I7320" s="26">
        <f>[1]!b_pq_pctchange(A7320,日期设置!$B$4,日期设置!$B$2,1)</f>
        <v>0</v>
      </c>
      <c r="J7320" s="26">
        <f>[1]!b_pq_pctchange(A7320,日期设置!$C$4,日期设置!$B$2,1)</f>
        <v>-0.18014711352938856</v>
      </c>
      <c r="K7320" s="52">
        <f>[1]!b_dq_amount($A7320,日期设置!B$2,2,10000)</f>
        <v>0</v>
      </c>
      <c r="L7320" s="26">
        <f>[1]!b_info_latestpar(A7320,日期设置!$B$2)</f>
        <v>100</v>
      </c>
      <c r="M7320" s="6">
        <f>[1]!b_info_outstandingbalance($A7320,日期设置!B$2)</f>
        <v>3</v>
      </c>
      <c r="N7320" s="7" t="str">
        <f>[1]!b_info_latestissurercreditrating2(A7320,日期设置!$B$2,"102","1")</f>
        <v>AAA</v>
      </c>
      <c r="O7320" s="8">
        <v>4.43</v>
      </c>
      <c r="P7320" s="9">
        <f>[1]!b_info_repurchasedate(A7320)</f>
        <v>0</v>
      </c>
      <c r="Q7320" s="8" t="s">
        <v>16154</v>
      </c>
      <c r="R7320" s="2" t="str">
        <f>IF((--IF(P7320=0,Q7320,P7320))&gt;(--日期设置!$B$2),IF(P7320=0,Q7320,P7320),Q7320)</f>
        <v>2021-09-03</v>
      </c>
      <c r="S7320" s="32" t="s">
        <v>17943</v>
      </c>
      <c r="T7320" s="8">
        <f>[1]!b_anal_ptmyear($A7320,日期设置!$B$2)</f>
        <v>0.45205479452054792</v>
      </c>
      <c r="U7320" s="8">
        <f>[1]!b_anal_termifexercise($A7320,日期设置!B$2)</f>
        <v>0</v>
      </c>
      <c r="V7320" s="10">
        <f>[1]!b_dq_dirtyprice(A7320,日期设置!$B$2)</f>
        <v>103.0523</v>
      </c>
      <c r="W7320" s="11">
        <f>IF(U7320=0,ROUNDUP((Q7320-日期设置!$B$2)/365,0),ROUNDUP((R7320-日期设置!$B$2)/365,0))</f>
        <v>1</v>
      </c>
      <c r="X7320" s="18">
        <f>_xlfn.IFNA(VLOOKUP(A7320,过往入选债券!A:D,4,0),2)</f>
        <v>2</v>
      </c>
      <c r="Y7320">
        <f>_xlfn.IFNA(VLOOKUP(C7320,[2]Sheet1!$A:$A,1,0),3)</f>
        <v>3</v>
      </c>
    </row>
    <row r="7321" spans="1:25" hidden="1" x14ac:dyDescent="0.2">
      <c r="A7321" s="29" t="s">
        <v>5173</v>
      </c>
      <c r="B7321" s="29" t="s">
        <v>5174</v>
      </c>
      <c r="C7321" s="40" t="s">
        <v>150</v>
      </c>
      <c r="D7321" s="26" t="str">
        <f>[1]!b_calc_yield(A7321,日期设置!$B$2,F7321,1,R7321,1,O7321,L7321,S7321,)</f>
        <v>Fetching...</v>
      </c>
      <c r="E7321" s="26">
        <f t="shared" si="228"/>
        <v>1.6689084447319535</v>
      </c>
      <c r="F7321" s="18">
        <f>[1]!b_dq_cleanprice($A7321,日期设置!B$2)</f>
        <v>100.05719999999999</v>
      </c>
      <c r="G7321" s="18" t="str">
        <f t="shared" si="229"/>
        <v>0.56 + 0</v>
      </c>
      <c r="H7321" s="27">
        <f>[1]!b_dq_pctchange($A7321,日期设置!$B$2,1)/100</f>
        <v>0</v>
      </c>
      <c r="I7321" s="26">
        <f>[1]!b_pq_pctchange(A7321,日期设置!$B$4,日期设置!$B$2,1)</f>
        <v>0.1114604115430454</v>
      </c>
      <c r="J7321" s="26">
        <f>[1]!b_pq_pctchange(A7321,日期设置!$C$4,日期设置!$B$2,1)</f>
        <v>0.1114604115430454</v>
      </c>
      <c r="K7321" s="52">
        <f>[1]!b_dq_amount($A7321,日期设置!B$2,2,10000)</f>
        <v>0</v>
      </c>
      <c r="L7321" s="26">
        <f>[1]!b_info_latestpar(A7321,日期设置!$B$2)</f>
        <v>100</v>
      </c>
      <c r="M7321" s="6">
        <f>[1]!b_info_outstandingbalance($A7321,日期设置!B$2)</f>
        <v>15</v>
      </c>
      <c r="N7321" s="7" t="str">
        <f>[1]!b_info_latestissurercreditrating2(A7321,日期设置!$B$2,"102","1")</f>
        <v>AAA</v>
      </c>
      <c r="O7321" s="8">
        <v>3.1</v>
      </c>
      <c r="P7321" s="9">
        <f>[1]!b_info_repurchasedate(A7321)</f>
        <v>0</v>
      </c>
      <c r="Q7321" s="8" t="s">
        <v>17173</v>
      </c>
      <c r="R7321" s="2" t="str">
        <f>IF((--IF(P7321=0,Q7321,P7321))&gt;(--日期设置!$B$2),IF(P7321=0,Q7321,P7321),Q7321)</f>
        <v>2021-10-14</v>
      </c>
      <c r="S7321" s="32" t="s">
        <v>18757</v>
      </c>
      <c r="T7321" s="8">
        <f>[1]!b_anal_ptmyear($A7321,日期设置!$B$2)</f>
        <v>0.56438356164383563</v>
      </c>
      <c r="U7321" s="8">
        <f>[1]!b_anal_termifexercise($A7321,日期设置!B$2)</f>
        <v>0</v>
      </c>
      <c r="V7321" s="10">
        <f>[1]!b_dq_dirtyprice(A7321,日期设置!$B$2)</f>
        <v>101.4076</v>
      </c>
      <c r="W7321" s="11">
        <f>IF(U7321=0,ROUNDUP((Q7321-日期设置!$B$2)/365,0),ROUNDUP((R7321-日期设置!$B$2)/365,0))</f>
        <v>1</v>
      </c>
      <c r="X7321" s="18">
        <f>_xlfn.IFNA(VLOOKUP(A7321,过往入选债券!A:D,4,0),2)</f>
        <v>2</v>
      </c>
      <c r="Y7321">
        <f>_xlfn.IFNA(VLOOKUP(C7321,[2]Sheet1!$A:$A,1,0),3)</f>
        <v>3</v>
      </c>
    </row>
    <row r="7322" spans="1:25" hidden="1" x14ac:dyDescent="0.2">
      <c r="A7322" s="29" t="s">
        <v>5357</v>
      </c>
      <c r="B7322" s="29" t="s">
        <v>5358</v>
      </c>
      <c r="C7322" s="40" t="s">
        <v>1108</v>
      </c>
      <c r="D7322" s="26" t="str">
        <f>[1]!b_calc_yield(A7322,日期设置!$B$2,F7322,1,R7322,1,O7322,L7322,S7322,)</f>
        <v>Fetching...</v>
      </c>
      <c r="E7322" s="26">
        <f t="shared" si="228"/>
        <v>0.76099074208715312</v>
      </c>
      <c r="F7322" s="18">
        <f>[1]!b_dq_cleanprice($A7322,日期设置!B$2)</f>
        <v>100.22969999999999</v>
      </c>
      <c r="G7322" s="18" t="str">
        <f t="shared" si="229"/>
        <v>0.25 + 0</v>
      </c>
      <c r="H7322" s="27">
        <f>[1]!b_dq_pctchange($A7322,日期设置!$B$2,1)/100</f>
        <v>0</v>
      </c>
      <c r="I7322" s="26">
        <f>[1]!b_pq_pctchange(A7322,日期设置!$B$4,日期设置!$B$2,1)</f>
        <v>-5.5342164147859509E-2</v>
      </c>
      <c r="J7322" s="26">
        <f>[1]!b_pq_pctchange(A7322,日期设置!$C$4,日期设置!$B$2,1)</f>
        <v>-1.6060523233899737E-2</v>
      </c>
      <c r="K7322" s="52">
        <f>[1]!b_dq_amount($A7322,日期设置!B$2,2,10000)</f>
        <v>0</v>
      </c>
      <c r="L7322" s="26">
        <f>[1]!b_info_latestpar(A7322,日期设置!$B$2)</f>
        <v>100</v>
      </c>
      <c r="M7322" s="6">
        <f>[1]!b_info_outstandingbalance($A7322,日期设置!B$2)</f>
        <v>11</v>
      </c>
      <c r="N7322" s="7" t="str">
        <f>[1]!b_info_latestissurercreditrating2(A7322,日期设置!$B$2,"102","1")</f>
        <v>AA+</v>
      </c>
      <c r="O7322" s="8">
        <v>3.94</v>
      </c>
      <c r="P7322" s="9">
        <f>[1]!b_info_repurchasedate(A7322)</f>
        <v>0</v>
      </c>
      <c r="Q7322" s="8" t="s">
        <v>16883</v>
      </c>
      <c r="R7322" s="2" t="str">
        <f>IF((--IF(P7322=0,Q7322,P7322))&gt;(--日期设置!$B$2),IF(P7322=0,Q7322,P7322),Q7322)</f>
        <v>2021-06-24</v>
      </c>
      <c r="S7322" s="32" t="s">
        <v>18564</v>
      </c>
      <c r="T7322" s="8">
        <f>[1]!b_anal_ptmyear($A7322,日期设置!$B$2)</f>
        <v>0.25753424657534246</v>
      </c>
      <c r="U7322" s="8">
        <f>[1]!b_anal_termifexercise($A7322,日期设置!B$2)</f>
        <v>0</v>
      </c>
      <c r="V7322" s="10">
        <f>[1]!b_dq_dirtyprice(A7322,日期设置!$B$2)</f>
        <v>103.155</v>
      </c>
      <c r="W7322" s="11">
        <f>IF(U7322=0,ROUNDUP((Q7322-日期设置!$B$2)/365,0),ROUNDUP((R7322-日期设置!$B$2)/365,0))</f>
        <v>1</v>
      </c>
      <c r="X7322" s="18">
        <f>_xlfn.IFNA(VLOOKUP(A7322,过往入选债券!A:D,4,0),2)</f>
        <v>2</v>
      </c>
      <c r="Y7322">
        <f>_xlfn.IFNA(VLOOKUP(C7322,[2]Sheet1!$A:$A,1,0),3)</f>
        <v>3</v>
      </c>
    </row>
    <row r="7323" spans="1:25" hidden="1" x14ac:dyDescent="0.2">
      <c r="A7323" s="29" t="s">
        <v>12715</v>
      </c>
      <c r="B7323" s="29" t="s">
        <v>12716</v>
      </c>
      <c r="C7323" s="40" t="s">
        <v>3649</v>
      </c>
      <c r="D7323" s="26" t="str">
        <f>[1]!b_calc_yield(A7323,日期设置!$B$2,F7323,1,R7323,1,O7323,L7323,S7323,)</f>
        <v>Fetching...</v>
      </c>
      <c r="E7323" s="26">
        <f t="shared" si="228"/>
        <v>6.1586545616907351</v>
      </c>
      <c r="F7323" s="18">
        <f>[1]!b_dq_cleanprice($A7323,日期设置!B$2)</f>
        <v>80.383700000000005</v>
      </c>
      <c r="G7323" s="18" t="str">
        <f t="shared" si="229"/>
        <v>1.01 + 0</v>
      </c>
      <c r="H7323" s="27">
        <f>[1]!b_dq_pctchange($A7323,日期设置!$B$2,1)/100</f>
        <v>0</v>
      </c>
      <c r="I7323" s="26">
        <f>[1]!b_pq_pctchange(A7323,日期设置!$B$4,日期设置!$B$2,1)</f>
        <v>0</v>
      </c>
      <c r="J7323" s="26">
        <f>[1]!b_pq_pctchange(A7323,日期设置!$C$4,日期设置!$B$2,1)</f>
        <v>-2.8977576579143464E-2</v>
      </c>
      <c r="K7323" s="52">
        <f>[1]!b_dq_amount($A7323,日期设置!B$2,2,10000)</f>
        <v>0</v>
      </c>
      <c r="L7323" s="26">
        <f>[1]!b_info_latestpar(A7323,日期设置!$B$2)</f>
        <v>80</v>
      </c>
      <c r="M7323" s="6">
        <f>[1]!b_info_outstandingbalance($A7323,日期设置!B$2)</f>
        <v>8</v>
      </c>
      <c r="N7323" s="7" t="str">
        <f>[1]!b_info_latestissurercreditrating2(A7323,日期设置!$B$2,"102","1")</f>
        <v>AA+</v>
      </c>
      <c r="O7323" s="8">
        <v>4.58</v>
      </c>
      <c r="P7323" s="9">
        <f>[1]!b_info_repurchasedate(A7323)</f>
        <v>0</v>
      </c>
      <c r="Q7323" s="8" t="s">
        <v>16249</v>
      </c>
      <c r="R7323" s="2" t="str">
        <f>IF((--IF(P7323=0,Q7323,P7323))&gt;(--日期设置!$B$2),IF(P7323=0,Q7323,P7323),Q7323)</f>
        <v>2022-03-28</v>
      </c>
      <c r="S7323" s="32" t="s">
        <v>18277</v>
      </c>
      <c r="T7323" s="8">
        <f>[1]!b_anal_ptmyear($A7323,日期设置!$B$2)</f>
        <v>1.0164383561643835</v>
      </c>
      <c r="U7323" s="8">
        <f>[1]!b_anal_termifexercise($A7323,日期设置!B$2)</f>
        <v>0</v>
      </c>
      <c r="V7323" s="10">
        <f>[1]!b_dq_dirtyprice(A7323,日期设置!$B$2)</f>
        <v>83.987499999999997</v>
      </c>
      <c r="W7323" s="11">
        <f>IF(U7323=0,ROUNDUP((Q7323-日期设置!$B$2)/365,0),ROUNDUP((R7323-日期设置!$B$2)/365,0))</f>
        <v>2</v>
      </c>
      <c r="X7323" s="18">
        <f>_xlfn.IFNA(VLOOKUP(A7323,过往入选债券!A:D,4,0),2)</f>
        <v>2</v>
      </c>
      <c r="Y7323">
        <f>_xlfn.IFNA(VLOOKUP(C7323,[2]Sheet1!$A:$A,1,0),3)</f>
        <v>3</v>
      </c>
    </row>
    <row r="7324" spans="1:25" hidden="1" x14ac:dyDescent="0.2">
      <c r="A7324" s="29" t="s">
        <v>13167</v>
      </c>
      <c r="B7324" s="29" t="s">
        <v>13168</v>
      </c>
      <c r="C7324" s="40" t="s">
        <v>13169</v>
      </c>
      <c r="D7324" s="26" t="str">
        <f>[1]!b_calc_yield(A7324,日期设置!$B$2,F7324,1,R7324,1,O7324,L7324,S7324,)</f>
        <v>Fetching...</v>
      </c>
      <c r="E7324" s="26">
        <f t="shared" si="228"/>
        <v>16.976475051261232</v>
      </c>
      <c r="F7324" s="18">
        <f>[1]!b_dq_cleanprice($A7324,日期设置!B$2)</f>
        <v>60.223599999999998</v>
      </c>
      <c r="G7324" s="18" t="str">
        <f t="shared" si="229"/>
        <v>2.13 + 0</v>
      </c>
      <c r="H7324" s="27">
        <f>[1]!b_dq_pctchange($A7324,日期设置!$B$2,1)/100</f>
        <v>0</v>
      </c>
      <c r="I7324" s="26">
        <f>[1]!b_pq_pctchange(A7324,日期设置!$B$4,日期设置!$B$2,1)</f>
        <v>9.9395317450020823E-2</v>
      </c>
      <c r="J7324" s="26">
        <f>[1]!b_pq_pctchange(A7324,日期设置!$C$4,日期设置!$B$2,1)</f>
        <v>0.18448680561678463</v>
      </c>
      <c r="K7324" s="52">
        <f>[1]!b_dq_amount($A7324,日期设置!B$2,2,10000)</f>
        <v>0</v>
      </c>
      <c r="L7324" s="26">
        <f>[1]!b_info_latestpar(A7324,日期设置!$B$2)</f>
        <v>60</v>
      </c>
      <c r="M7324" s="6">
        <f>[1]!b_info_outstandingbalance($A7324,日期设置!B$2)</f>
        <v>6</v>
      </c>
      <c r="N7324" s="7" t="str">
        <f>[1]!b_info_latestissurercreditrating2(A7324,日期设置!$B$2,"102","1")</f>
        <v>AA+</v>
      </c>
      <c r="O7324" s="8">
        <v>4.3600000000000003</v>
      </c>
      <c r="P7324" s="9">
        <f>[1]!b_info_repurchasedate(A7324)</f>
        <v>0</v>
      </c>
      <c r="Q7324" s="8" t="s">
        <v>16550</v>
      </c>
      <c r="R7324" s="2" t="str">
        <f>IF((--IF(P7324=0,Q7324,P7324))&gt;(--日期设置!$B$2),IF(P7324=0,Q7324,P7324),Q7324)</f>
        <v>2023-05-12</v>
      </c>
      <c r="S7324" s="32" t="s">
        <v>18702</v>
      </c>
      <c r="T7324" s="8">
        <f>[1]!b_anal_ptmyear($A7324,日期设置!$B$2)</f>
        <v>2.1397260273972605</v>
      </c>
      <c r="U7324" s="8">
        <f>[1]!b_anal_termifexercise($A7324,日期设置!B$2)</f>
        <v>0</v>
      </c>
      <c r="V7324" s="10">
        <f>[1]!b_dq_dirtyprice(A7324,日期设置!$B$2)</f>
        <v>62.4741</v>
      </c>
      <c r="W7324" s="11">
        <f>IF(U7324=0,ROUNDUP((Q7324-日期设置!$B$2)/365,0),ROUNDUP((R7324-日期设置!$B$2)/365,0))</f>
        <v>3</v>
      </c>
      <c r="X7324" s="18">
        <f>_xlfn.IFNA(VLOOKUP(A7324,过往入选债券!A:D,4,0),2)</f>
        <v>2</v>
      </c>
      <c r="Y7324">
        <f>_xlfn.IFNA(VLOOKUP(C7324,[2]Sheet1!$A:$A,1,0),3)</f>
        <v>3</v>
      </c>
    </row>
    <row r="7325" spans="1:25" hidden="1" x14ac:dyDescent="0.2">
      <c r="A7325" s="29" t="s">
        <v>13526</v>
      </c>
      <c r="B7325" s="29" t="s">
        <v>13527</v>
      </c>
      <c r="C7325" s="40" t="s">
        <v>13528</v>
      </c>
      <c r="D7325" s="26" t="str">
        <f>[1]!b_calc_yield(A7325,日期设置!$B$2,F7325,1,R7325,1,O7325,L7325,S7325,)</f>
        <v>Fetching...</v>
      </c>
      <c r="E7325" s="26">
        <f t="shared" si="228"/>
        <v>15.619963060401631</v>
      </c>
      <c r="F7325" s="18">
        <f>[1]!b_dq_cleanprice($A7325,日期设置!B$2)</f>
        <v>60.459800000000001</v>
      </c>
      <c r="G7325" s="18" t="str">
        <f t="shared" si="229"/>
        <v>2.64 + 0</v>
      </c>
      <c r="H7325" s="27">
        <f>[1]!b_dq_pctchange($A7325,日期设置!$B$2,1)/100</f>
        <v>0</v>
      </c>
      <c r="I7325" s="26">
        <f>[1]!b_pq_pctchange(A7325,日期设置!$B$4,日期设置!$B$2,1)</f>
        <v>0</v>
      </c>
      <c r="J7325" s="26">
        <f>[1]!b_pq_pctchange(A7325,日期设置!$C$4,日期设置!$B$2,1)</f>
        <v>0</v>
      </c>
      <c r="K7325" s="52">
        <f>[1]!b_dq_amount($A7325,日期设置!B$2,2,10000)</f>
        <v>0</v>
      </c>
      <c r="L7325" s="26">
        <f>[1]!b_info_latestpar(A7325,日期设置!$B$2)</f>
        <v>60</v>
      </c>
      <c r="M7325" s="6">
        <f>[1]!b_info_outstandingbalance($A7325,日期设置!B$2)</f>
        <v>5.22</v>
      </c>
      <c r="N7325" s="7" t="str">
        <f>[1]!b_info_latestissurercreditrating2(A7325,日期设置!$B$2,"102","1")</f>
        <v>AA</v>
      </c>
      <c r="O7325" s="8">
        <v>3.6</v>
      </c>
      <c r="P7325" s="9">
        <f>[1]!b_info_repurchasedate(A7325)</f>
        <v>0</v>
      </c>
      <c r="Q7325" s="8" t="s">
        <v>16534</v>
      </c>
      <c r="R7325" s="2" t="str">
        <f>IF((--IF(P7325=0,Q7325,P7325))&gt;(--日期设置!$B$2),IF(P7325=0,Q7325,P7325),Q7325)</f>
        <v>2023-11-11</v>
      </c>
      <c r="S7325" s="32" t="s">
        <v>18284</v>
      </c>
      <c r="T7325" s="8">
        <f>[1]!b_anal_ptmyear($A7325,日期设置!$B$2)</f>
        <v>2.6410958904109592</v>
      </c>
      <c r="U7325" s="8">
        <f>[1]!b_anal_termifexercise($A7325,日期设置!B$2)</f>
        <v>0</v>
      </c>
      <c r="V7325" s="10">
        <f>[1]!b_dq_dirtyprice(A7325,日期设置!$B$2)</f>
        <v>61.235100000000003</v>
      </c>
      <c r="W7325" s="11">
        <f>IF(U7325=0,ROUNDUP((Q7325-日期设置!$B$2)/365,0),ROUNDUP((R7325-日期设置!$B$2)/365,0))</f>
        <v>3</v>
      </c>
      <c r="X7325" s="18">
        <f>_xlfn.IFNA(VLOOKUP(A7325,过往入选债券!A:D,4,0),2)</f>
        <v>2</v>
      </c>
      <c r="Y7325">
        <f>_xlfn.IFNA(VLOOKUP(C7325,[2]Sheet1!$A:$A,1,0),3)</f>
        <v>3</v>
      </c>
    </row>
    <row r="7326" spans="1:25" x14ac:dyDescent="0.2">
      <c r="A7326" s="29" t="s">
        <v>13176</v>
      </c>
      <c r="B7326" s="29" t="s">
        <v>13177</v>
      </c>
      <c r="C7326" s="40" t="s">
        <v>1078</v>
      </c>
      <c r="D7326" s="26" t="str">
        <f>[1]!b_calc_yield(A7326,日期设置!$B$2,F7326,1,R7326,1,O7326,L7326,S7326,)</f>
        <v>Fetching...</v>
      </c>
      <c r="E7326" s="26">
        <f t="shared" si="228"/>
        <v>17.163353028277339</v>
      </c>
      <c r="F7326" s="18">
        <f>[1]!b_dq_cleanprice($A7326,日期设置!B$2)</f>
        <v>60.395699999999998</v>
      </c>
      <c r="G7326" s="18" t="str">
        <f t="shared" si="229"/>
        <v>2.17 + 0</v>
      </c>
      <c r="H7326" s="27">
        <f>[1]!b_dq_pctchange($A7326,日期设置!$B$2,1)/100</f>
        <v>1.3246151578993186E-5</v>
      </c>
      <c r="I7326" s="26">
        <f>[1]!b_pq_pctchange(A7326,日期设置!$B$4,日期设置!$B$2,1)</f>
        <v>1.3246151578993185E-3</v>
      </c>
      <c r="J7326" s="26">
        <f>[1]!b_pq_pctchange(A7326,日期设置!$C$4,日期设置!$B$2,1)</f>
        <v>6.3786921858534018E-2</v>
      </c>
      <c r="K7326" s="52">
        <f>[1]!b_dq_amount($A7326,日期设置!B$2,2,10000)</f>
        <v>55092.268598399998</v>
      </c>
      <c r="L7326" s="26">
        <f>[1]!b_info_latestpar(A7326,日期设置!$B$2)</f>
        <v>60</v>
      </c>
      <c r="M7326" s="6">
        <f>[1]!b_info_outstandingbalance($A7326,日期设置!B$2)</f>
        <v>13.2</v>
      </c>
      <c r="N7326" s="7" t="str">
        <f>[1]!b_info_latestissurercreditrating2(A7326,日期设置!$B$2,"102","1")</f>
        <v>AA+</v>
      </c>
      <c r="O7326" s="8">
        <v>4.45</v>
      </c>
      <c r="P7326" s="9">
        <f>[1]!b_info_repurchasedate(A7326)</f>
        <v>0</v>
      </c>
      <c r="Q7326" s="8" t="s">
        <v>17298</v>
      </c>
      <c r="R7326" s="2" t="str">
        <f>IF((--IF(P7326=0,Q7326,P7326))&gt;(--日期设置!$B$2),IF(P7326=0,Q7326,P7326),Q7326)</f>
        <v>2023-05-24</v>
      </c>
      <c r="S7326" s="32" t="s">
        <v>18123</v>
      </c>
      <c r="T7326" s="8">
        <f>[1]!b_anal_ptmyear($A7326,日期设置!$B$2)</f>
        <v>2.1726027397260275</v>
      </c>
      <c r="U7326" s="8">
        <f>[1]!b_anal_termifexercise($A7326,日期设置!B$2)</f>
        <v>0</v>
      </c>
      <c r="V7326" s="10">
        <f>[1]!b_dq_dirtyprice(A7326,日期设置!$B$2)</f>
        <v>62.604900000000001</v>
      </c>
      <c r="W7326" s="11">
        <f>IF(U7326=0,ROUNDUP((Q7326-日期设置!$B$2)/365,0),ROUNDUP((R7326-日期设置!$B$2)/365,0))</f>
        <v>3</v>
      </c>
      <c r="X7326" s="18">
        <f>_xlfn.IFNA(VLOOKUP(A7326,过往入选债券!A:D,4,0),2)</f>
        <v>2</v>
      </c>
      <c r="Y7326">
        <f>_xlfn.IFNA(VLOOKUP(C7326,[2]Sheet1!$A:$A,1,0),3)</f>
        <v>3</v>
      </c>
    </row>
    <row r="7327" spans="1:25" hidden="1" x14ac:dyDescent="0.2">
      <c r="A7327" s="29" t="s">
        <v>14414</v>
      </c>
      <c r="B7327" s="29" t="s">
        <v>14415</v>
      </c>
      <c r="C7327" s="40" t="s">
        <v>14416</v>
      </c>
      <c r="D7327" s="26" t="str">
        <f>[1]!b_calc_yield(A7327,日期设置!$B$2,F7327,1,R7327,1,O7327,L7327,S7327,)</f>
        <v>Fetching...</v>
      </c>
      <c r="E7327" s="26">
        <f t="shared" si="228"/>
        <v>1.8954192078541432</v>
      </c>
      <c r="F7327" s="18">
        <f>[1]!b_dq_cleanprice($A7327,日期设置!B$2)</f>
        <v>100.7158</v>
      </c>
      <c r="G7327" s="18" t="str">
        <f t="shared" si="229"/>
        <v>0.64 + 0</v>
      </c>
      <c r="H7327" s="27">
        <f>[1]!b_dq_pctchange($A7327,日期设置!$B$2,1)/100</f>
        <v>0</v>
      </c>
      <c r="I7327" s="26">
        <f>[1]!b_pq_pctchange(A7327,日期设置!$B$4,日期设置!$B$2,1)</f>
        <v>0</v>
      </c>
      <c r="J7327" s="26">
        <f>[1]!b_pq_pctchange(A7327,日期设置!$C$4,日期设置!$B$2,1)</f>
        <v>0</v>
      </c>
      <c r="K7327" s="52">
        <f>[1]!b_dq_amount($A7327,日期设置!B$2,2,10000)</f>
        <v>0</v>
      </c>
      <c r="L7327" s="26">
        <f>[1]!b_info_latestpar(A7327,日期设置!$B$2)</f>
        <v>100</v>
      </c>
      <c r="M7327" s="6">
        <f>[1]!b_info_outstandingbalance($A7327,日期设置!B$2)</f>
        <v>50</v>
      </c>
      <c r="N7327" s="7" t="str">
        <f>[1]!b_info_latestissurercreditrating2(A7327,日期设置!$B$2,"102","1")</f>
        <v>AAA</v>
      </c>
      <c r="O7327" s="8">
        <v>4.12</v>
      </c>
      <c r="P7327" s="9">
        <f>[1]!b_info_repurchasedate(A7327)</f>
        <v>0</v>
      </c>
      <c r="Q7327" s="8" t="s">
        <v>16680</v>
      </c>
      <c r="R7327" s="2" t="str">
        <f>IF((--IF(P7327=0,Q7327,P7327))&gt;(--日期设置!$B$2),IF(P7327=0,Q7327,P7327),Q7327)</f>
        <v>2021-11-12</v>
      </c>
      <c r="S7327" s="32" t="s">
        <v>18414</v>
      </c>
      <c r="T7327" s="8">
        <f>[1]!b_anal_ptmyear($A7327,日期设置!$B$2)</f>
        <v>0.64383561643835618</v>
      </c>
      <c r="U7327" s="8">
        <f>[1]!b_anal_termifexercise($A7327,日期设置!B$2)</f>
        <v>0</v>
      </c>
      <c r="V7327" s="10">
        <f>[1]!b_dq_dirtyprice(A7327,日期设置!$B$2)</f>
        <v>102.1832</v>
      </c>
      <c r="W7327" s="11">
        <f>IF(U7327=0,ROUNDUP((Q7327-日期设置!$B$2)/365,0),ROUNDUP((R7327-日期设置!$B$2)/365,0))</f>
        <v>1</v>
      </c>
      <c r="X7327" s="18">
        <f>_xlfn.IFNA(VLOOKUP(A7327,过往入选债券!A:D,4,0),2)</f>
        <v>2</v>
      </c>
      <c r="Y7327">
        <f>_xlfn.IFNA(VLOOKUP(C7327,[2]Sheet1!$A:$A,1,0),3)</f>
        <v>3</v>
      </c>
    </row>
    <row r="7328" spans="1:25" hidden="1" x14ac:dyDescent="0.2">
      <c r="A7328" s="29" t="s">
        <v>14408</v>
      </c>
      <c r="B7328" s="29" t="s">
        <v>14409</v>
      </c>
      <c r="C7328" s="40" t="s">
        <v>14410</v>
      </c>
      <c r="D7328" s="26" t="str">
        <f>[1]!b_calc_yield(A7328,日期设置!$B$2,F7328,1,R7328,1,O7328,L7328,S7328,)</f>
        <v>Fetching...</v>
      </c>
      <c r="E7328" s="26">
        <f t="shared" si="228"/>
        <v>1.7819413524928995</v>
      </c>
      <c r="F7328" s="18">
        <f>[1]!b_dq_cleanprice($A7328,日期设置!B$2)</f>
        <v>100.6893</v>
      </c>
      <c r="G7328" s="18" t="str">
        <f t="shared" si="229"/>
        <v>0.60 + 0</v>
      </c>
      <c r="H7328" s="27">
        <f>[1]!b_dq_pctchange($A7328,日期设置!$B$2,1)/100</f>
        <v>0</v>
      </c>
      <c r="I7328" s="26">
        <f>[1]!b_pq_pctchange(A7328,日期设置!$B$4,日期设置!$B$2,1)</f>
        <v>0</v>
      </c>
      <c r="J7328" s="26">
        <f>[1]!b_pq_pctchange(A7328,日期设置!$C$4,日期设置!$B$2,1)</f>
        <v>0</v>
      </c>
      <c r="K7328" s="52">
        <f>[1]!b_dq_amount($A7328,日期设置!B$2,2,10000)</f>
        <v>0</v>
      </c>
      <c r="L7328" s="26">
        <f>[1]!b_info_latestpar(A7328,日期设置!$B$2)</f>
        <v>100</v>
      </c>
      <c r="M7328" s="6">
        <f>[1]!b_info_outstandingbalance($A7328,日期设置!B$2)</f>
        <v>25</v>
      </c>
      <c r="N7328" s="7" t="str">
        <f>[1]!b_info_latestissurercreditrating2(A7328,日期设置!$B$2,"102","1")</f>
        <v>AAA</v>
      </c>
      <c r="O7328" s="8">
        <v>4.1500000000000004</v>
      </c>
      <c r="P7328" s="9">
        <f>[1]!b_info_repurchasedate(A7328)</f>
        <v>0</v>
      </c>
      <c r="Q7328" s="8" t="s">
        <v>16440</v>
      </c>
      <c r="R7328" s="2" t="str">
        <f>IF((--IF(P7328=0,Q7328,P7328))&gt;(--日期设置!$B$2),IF(P7328=0,Q7328,P7328),Q7328)</f>
        <v>2021-10-29</v>
      </c>
      <c r="S7328" s="32" t="s">
        <v>18205</v>
      </c>
      <c r="T7328" s="8">
        <f>[1]!b_anal_ptmyear($A7328,日期设置!$B$2)</f>
        <v>0.60547945205479448</v>
      </c>
      <c r="U7328" s="8">
        <f>[1]!b_anal_termifexercise($A7328,日期设置!B$2)</f>
        <v>0</v>
      </c>
      <c r="V7328" s="10">
        <f>[1]!b_dq_dirtyprice(A7328,日期设置!$B$2)</f>
        <v>102.3266</v>
      </c>
      <c r="W7328" s="11">
        <f>IF(U7328=0,ROUNDUP((Q7328-日期设置!$B$2)/365,0),ROUNDUP((R7328-日期设置!$B$2)/365,0))</f>
        <v>1</v>
      </c>
      <c r="X7328" s="18">
        <f>_xlfn.IFNA(VLOOKUP(A7328,过往入选债券!A:D,4,0),2)</f>
        <v>2</v>
      </c>
      <c r="Y7328">
        <f>_xlfn.IFNA(VLOOKUP(C7328,[2]Sheet1!$A:$A,1,0),3)</f>
        <v>3</v>
      </c>
    </row>
    <row r="7329" spans="1:25" hidden="1" x14ac:dyDescent="0.2">
      <c r="A7329" s="29" t="s">
        <v>2059</v>
      </c>
      <c r="B7329" s="29" t="s">
        <v>2060</v>
      </c>
      <c r="C7329" s="40" t="s">
        <v>138</v>
      </c>
      <c r="D7329" s="26" t="str">
        <f>[1]!b_calc_yield(A7329,日期设置!$B$2,F7329,1,R7329,1,O7329,L7329,S7329,)</f>
        <v>Fetching...</v>
      </c>
      <c r="E7329" s="26">
        <f t="shared" si="228"/>
        <v>1.3059024169931988</v>
      </c>
      <c r="F7329" s="18">
        <f>[1]!b_dq_cleanprice($A7329,日期设置!B$2)</f>
        <v>100.95180000000001</v>
      </c>
      <c r="G7329" s="18" t="str">
        <f t="shared" si="229"/>
        <v>0.44 + 0</v>
      </c>
      <c r="H7329" s="27">
        <f>[1]!b_dq_pctchange($A7329,日期设置!$B$2,1)/100</f>
        <v>0</v>
      </c>
      <c r="I7329" s="26">
        <f>[1]!b_pq_pctchange(A7329,日期设置!$B$4,日期设置!$B$2,1)</f>
        <v>0</v>
      </c>
      <c r="J7329" s="26">
        <f>[1]!b_pq_pctchange(A7329,日期设置!$C$4,日期设置!$B$2,1)</f>
        <v>0</v>
      </c>
      <c r="K7329" s="52">
        <f>[1]!b_dq_amount($A7329,日期设置!B$2,2,10000)</f>
        <v>0</v>
      </c>
      <c r="L7329" s="26">
        <f>[1]!b_info_latestpar(A7329,日期设置!$B$2)</f>
        <v>100</v>
      </c>
      <c r="M7329" s="6">
        <f>[1]!b_info_outstandingbalance($A7329,日期设置!B$2)</f>
        <v>10</v>
      </c>
      <c r="N7329" s="7">
        <f>[1]!b_info_latestissurercreditrating2(A7329,日期设置!$B$2,"102","1")</f>
        <v>0</v>
      </c>
      <c r="O7329" s="8">
        <v>5.2</v>
      </c>
      <c r="P7329" s="9">
        <f>[1]!b_info_repurchasedate(A7329)</f>
        <v>0</v>
      </c>
      <c r="Q7329" s="8" t="s">
        <v>16207</v>
      </c>
      <c r="R7329" s="2" t="str">
        <f>IF((--IF(P7329=0,Q7329,P7329))&gt;(--日期设置!$B$2),IF(P7329=0,Q7329,P7329),Q7329)</f>
        <v>2021-08-31</v>
      </c>
      <c r="S7329" s="32" t="s">
        <v>17993</v>
      </c>
      <c r="T7329" s="8">
        <f>[1]!b_anal_ptmyear($A7329,日期设置!$B$2)</f>
        <v>0.44383561643835617</v>
      </c>
      <c r="U7329" s="8">
        <f>[1]!b_anal_termifexercise($A7329,日期设置!B$2)</f>
        <v>0</v>
      </c>
      <c r="V7329" s="10">
        <f>[1]!b_dq_dirtyprice(A7329,日期设置!$B$2)</f>
        <v>103.8439</v>
      </c>
      <c r="W7329" s="11">
        <f>IF(U7329=0,ROUNDUP((Q7329-日期设置!$B$2)/365,0),ROUNDUP((R7329-日期设置!$B$2)/365,0))</f>
        <v>1</v>
      </c>
      <c r="X7329" s="18">
        <f>_xlfn.IFNA(VLOOKUP(A7329,过往入选债券!A:D,4,0),2)</f>
        <v>2</v>
      </c>
      <c r="Y7329">
        <f>_xlfn.IFNA(VLOOKUP(C7329,[2]Sheet1!$A:$A,1,0),3)</f>
        <v>3</v>
      </c>
    </row>
    <row r="7330" spans="1:25" hidden="1" x14ac:dyDescent="0.2">
      <c r="A7330" s="29" t="s">
        <v>5462</v>
      </c>
      <c r="B7330" s="29" t="s">
        <v>5463</v>
      </c>
      <c r="C7330" s="40" t="s">
        <v>61</v>
      </c>
      <c r="D7330" s="26" t="str">
        <f>[1]!b_calc_yield(A7330,日期设置!$B$2,F7330,1,R7330,1,O7330,L7330,S7330,)</f>
        <v>Fetching...</v>
      </c>
      <c r="E7330" s="26">
        <f t="shared" si="228"/>
        <v>5.6444570948910311E-2</v>
      </c>
      <c r="F7330" s="18">
        <f>[1]!b_dq_cleanprice($A7330,日期设置!B$2)</f>
        <v>100.0125</v>
      </c>
      <c r="G7330" s="18" t="str">
        <f t="shared" si="229"/>
        <v>0.01 + 0</v>
      </c>
      <c r="H7330" s="27">
        <f>[1]!b_dq_pctchange($A7330,日期设置!$B$2,1)/100</f>
        <v>0</v>
      </c>
      <c r="I7330" s="26">
        <f>[1]!b_pq_pctchange(A7330,日期设置!$B$4,日期设置!$B$2,1)</f>
        <v>0</v>
      </c>
      <c r="J7330" s="26">
        <f>[1]!b_pq_pctchange(A7330,日期设置!$C$4,日期设置!$B$2,1)</f>
        <v>-0.12752121525620097</v>
      </c>
      <c r="K7330" s="52">
        <f>[1]!b_dq_amount($A7330,日期设置!B$2,2,10000)</f>
        <v>0</v>
      </c>
      <c r="L7330" s="26">
        <f>[1]!b_info_latestpar(A7330,日期设置!$B$2)</f>
        <v>100</v>
      </c>
      <c r="M7330" s="6">
        <f>[1]!b_info_outstandingbalance($A7330,日期设置!B$2)</f>
        <v>7.5</v>
      </c>
      <c r="N7330" s="7" t="str">
        <f>[1]!b_info_latestissurercreditrating2(A7330,日期设置!$B$2,"102","1")</f>
        <v>AA+</v>
      </c>
      <c r="O7330" s="8">
        <v>3.7</v>
      </c>
      <c r="P7330" s="9">
        <f>[1]!b_info_repurchasedate(A7330)</f>
        <v>0</v>
      </c>
      <c r="Q7330" s="8" t="s">
        <v>16245</v>
      </c>
      <c r="R7330" s="2" t="str">
        <f>IF((--IF(P7330=0,Q7330,P7330))&gt;(--日期设置!$B$2),IF(P7330=0,Q7330,P7330),Q7330)</f>
        <v>2021-03-29</v>
      </c>
      <c r="S7330" s="32" t="s">
        <v>18030</v>
      </c>
      <c r="T7330" s="8">
        <f>[1]!b_anal_ptmyear($A7330,日期设置!$B$2)</f>
        <v>1.9178082191780823E-2</v>
      </c>
      <c r="U7330" s="8">
        <f>[1]!b_anal_termifexercise($A7330,日期设置!B$2)</f>
        <v>0</v>
      </c>
      <c r="V7330" s="10">
        <f>[1]!b_dq_dirtyprice(A7330,日期设置!$B$2)</f>
        <v>103.64149999999999</v>
      </c>
      <c r="W7330" s="11">
        <f>IF(U7330=0,ROUNDUP((Q7330-日期设置!$B$2)/365,0),ROUNDUP((R7330-日期设置!$B$2)/365,0))</f>
        <v>1</v>
      </c>
      <c r="X7330" s="18">
        <f>_xlfn.IFNA(VLOOKUP(A7330,过往入选债券!A:D,4,0),2)</f>
        <v>2</v>
      </c>
      <c r="Y7330">
        <f>_xlfn.IFNA(VLOOKUP(C7330,[2]Sheet1!$A:$A,1,0),3)</f>
        <v>3</v>
      </c>
    </row>
    <row r="7331" spans="1:25" hidden="1" x14ac:dyDescent="0.2">
      <c r="A7331" s="22" t="s">
        <v>22228</v>
      </c>
      <c r="B7331" s="22" t="s">
        <v>22229</v>
      </c>
      <c r="C7331" s="42" t="s">
        <v>283</v>
      </c>
      <c r="D7331" s="26">
        <f>[1]!b_calc_yield(A7331,日期设置!$B$2,F7331,1,R7331,1,O7331,L7331,S7331,)</f>
        <v>2.9373270383736898</v>
      </c>
      <c r="E7331" s="26">
        <f t="shared" si="228"/>
        <v>3.4238043483655112</v>
      </c>
      <c r="F7331" s="18">
        <f>[1]!b_dq_cleanprice($A7331,日期设置!B$2)</f>
        <v>100.2672</v>
      </c>
      <c r="G7331" s="18" t="str">
        <f t="shared" si="229"/>
        <v>0.62 + 0</v>
      </c>
      <c r="H7331" s="27">
        <f>[1]!b_dq_pctchange($A7331,日期设置!$B$2,1)/100</f>
        <v>0</v>
      </c>
      <c r="I7331" s="26">
        <f>[1]!b_pq_pctchange(A7331,日期设置!$B$4,日期设置!$B$2,1)</f>
        <v>4.120691358222453E-2</v>
      </c>
      <c r="J7331" s="26">
        <f>[1]!b_pq_pctchange(A7331,日期设置!$C$4,日期设置!$B$2,1)</f>
        <v>0.26720000000000255</v>
      </c>
      <c r="K7331" s="52">
        <f>[1]!b_dq_amount($A7331,日期设置!B$2,2,10000)</f>
        <v>0</v>
      </c>
      <c r="L7331" s="26">
        <f>[1]!b_info_latestpar(A7331,日期设置!$B$2)</f>
        <v>100</v>
      </c>
      <c r="M7331" s="6">
        <f>[1]!b_info_outstandingbalance($A7331,日期设置!B$2)</f>
        <v>13</v>
      </c>
      <c r="N7331" s="7" t="str">
        <f>[1]!b_info_latestissurercreditrating2(A7331,日期设置!$B$2,"102","1")</f>
        <v>AA+</v>
      </c>
      <c r="O7331" s="43">
        <v>4.2</v>
      </c>
      <c r="P7331" s="9">
        <f>[1]!b_info_repurchasedate(A7331)</f>
        <v>0</v>
      </c>
      <c r="Q7331" s="31" t="s">
        <v>16590</v>
      </c>
      <c r="R7331" s="2" t="str">
        <f>IF((--IF(P7331=0,Q7331,P7331))&gt;(--日期设置!$B$2),IF(P7331=0,Q7331,P7331),Q7331)</f>
        <v>2021-11-05</v>
      </c>
      <c r="S7331" s="32" t="s">
        <v>18751</v>
      </c>
      <c r="T7331" s="8">
        <f>[1]!b_anal_ptmyear($A7331,日期设置!$B$2)</f>
        <v>0.62465753424657533</v>
      </c>
      <c r="U7331" s="8">
        <f>[1]!b_anal_termifexercise($A7331,日期设置!B$2)</f>
        <v>0</v>
      </c>
      <c r="V7331" s="10">
        <f>[1]!b_dq_dirtyprice(A7331,日期设置!$B$2)</f>
        <v>100.7505</v>
      </c>
      <c r="W7331" s="11">
        <f>IF(U7331=0,ROUNDUP((Q7331-日期设置!$B$2)/365,0),ROUNDUP((R7331-日期设置!$B$2)/365,0))</f>
        <v>1</v>
      </c>
      <c r="X7331" s="18">
        <f>_xlfn.IFNA(VLOOKUP(A7331,过往入选债券!A:D,4,0),2)</f>
        <v>2</v>
      </c>
      <c r="Y7331">
        <f>_xlfn.IFNA(VLOOKUP(C7331,[2]Sheet1!$A:$A,1,0),3)</f>
        <v>3</v>
      </c>
    </row>
    <row r="7332" spans="1:25" hidden="1" x14ac:dyDescent="0.2">
      <c r="A7332" s="29" t="s">
        <v>11471</v>
      </c>
      <c r="B7332" s="29" t="s">
        <v>11472</v>
      </c>
      <c r="C7332" s="40" t="s">
        <v>4818</v>
      </c>
      <c r="D7332" s="26" t="str">
        <f>[1]!b_calc_yield(A7332,日期设置!$B$2,F7332,1,R7332,1,O7332,L7332,S7332,)</f>
        <v>Fetching...</v>
      </c>
      <c r="E7332" s="26">
        <f t="shared" si="228"/>
        <v>0.78041686401839616</v>
      </c>
      <c r="F7332" s="18">
        <f>[1]!b_dq_cleanprice($A7332,日期设置!B$2)</f>
        <v>100.7092</v>
      </c>
      <c r="G7332" s="18" t="str">
        <f t="shared" si="229"/>
        <v>0.26 + 0</v>
      </c>
      <c r="H7332" s="27">
        <f>[1]!b_dq_pctchange($A7332,日期设置!$B$2,1)/100</f>
        <v>0</v>
      </c>
      <c r="I7332" s="26">
        <f>[1]!b_pq_pctchange(A7332,日期设置!$B$4,日期设置!$B$2,1)</f>
        <v>0</v>
      </c>
      <c r="J7332" s="26">
        <f>[1]!b_pq_pctchange(A7332,日期设置!$C$4,日期设置!$B$2,1)</f>
        <v>-0.45930818126019418</v>
      </c>
      <c r="K7332" s="52">
        <f>[1]!b_dq_amount($A7332,日期设置!B$2,2,10000)</f>
        <v>0</v>
      </c>
      <c r="L7332" s="26">
        <f>[1]!b_info_latestpar(A7332,日期设置!$B$2)</f>
        <v>100</v>
      </c>
      <c r="M7332" s="6">
        <f>[1]!b_info_outstandingbalance($A7332,日期设置!B$2)</f>
        <v>10</v>
      </c>
      <c r="N7332" s="7" t="str">
        <f>[1]!b_info_latestissurercreditrating2(A7332,日期设置!$B$2,"102","1")</f>
        <v>AAA</v>
      </c>
      <c r="O7332" s="8">
        <v>5.75</v>
      </c>
      <c r="P7332" s="9">
        <f>[1]!b_info_repurchasedate(A7332)</f>
        <v>0</v>
      </c>
      <c r="Q7332" s="8" t="s">
        <v>16327</v>
      </c>
      <c r="R7332" s="2" t="str">
        <f>IF((--IF(P7332=0,Q7332,P7332))&gt;(--日期设置!$B$2),IF(P7332=0,Q7332,P7332),Q7332)</f>
        <v>2021-06-27</v>
      </c>
      <c r="S7332" s="32" t="s">
        <v>18576</v>
      </c>
      <c r="T7332" s="8">
        <f>[1]!b_anal_ptmyear($A7332,日期设置!$B$2)</f>
        <v>0.26575342465753427</v>
      </c>
      <c r="U7332" s="8">
        <f>[1]!b_anal_termifexercise($A7332,日期设置!B$2)</f>
        <v>0</v>
      </c>
      <c r="V7332" s="10">
        <f>[1]!b_dq_dirtyprice(A7332,日期设置!$B$2)</f>
        <v>104.9311</v>
      </c>
      <c r="W7332" s="11">
        <f>IF(U7332=0,ROUNDUP((Q7332-日期设置!$B$2)/365,0),ROUNDUP((R7332-日期设置!$B$2)/365,0))</f>
        <v>1</v>
      </c>
      <c r="X7332" s="18">
        <f>_xlfn.IFNA(VLOOKUP(A7332,过往入选债券!A:D,4,0),2)</f>
        <v>2</v>
      </c>
      <c r="Y7332">
        <f>_xlfn.IFNA(VLOOKUP(C7332,[2]Sheet1!$A:$A,1,0),3)</f>
        <v>3</v>
      </c>
    </row>
    <row r="7333" spans="1:25" hidden="1" x14ac:dyDescent="0.2">
      <c r="A7333" s="29" t="s">
        <v>12588</v>
      </c>
      <c r="B7333" s="29" t="s">
        <v>12589</v>
      </c>
      <c r="C7333" s="40" t="s">
        <v>10122</v>
      </c>
      <c r="D7333" s="26" t="str">
        <f>[1]!b_calc_yield(A7333,日期设置!$B$2,F7333,1,R7333,1,O7333,L7333,S7333,)</f>
        <v>Fetching...</v>
      </c>
      <c r="E7333" s="26">
        <f t="shared" si="228"/>
        <v>23.986971189266736</v>
      </c>
      <c r="F7333" s="18">
        <f>[1]!b_dq_cleanprice($A7333,日期设置!B$2)</f>
        <v>40.461300000000001</v>
      </c>
      <c r="G7333" s="18" t="str">
        <f t="shared" si="229"/>
        <v>1.64 + 0</v>
      </c>
      <c r="H7333" s="27">
        <f>[1]!b_dq_pctchange($A7333,日期设置!$B$2,1)/100</f>
        <v>0</v>
      </c>
      <c r="I7333" s="26">
        <f>[1]!b_pq_pctchange(A7333,日期设置!$B$4,日期设置!$B$2,1)</f>
        <v>2.3732006318644069E-2</v>
      </c>
      <c r="J7333" s="26">
        <f>[1]!b_pq_pctchange(A7333,日期设置!$C$4,日期设置!$B$2,1)</f>
        <v>2.5215630724515898E-2</v>
      </c>
      <c r="K7333" s="52">
        <f>[1]!b_dq_amount($A7333,日期设置!B$2,2,10000)</f>
        <v>0</v>
      </c>
      <c r="L7333" s="26">
        <f>[1]!b_info_latestpar(A7333,日期设置!$B$2)</f>
        <v>40</v>
      </c>
      <c r="M7333" s="6">
        <f>[1]!b_info_outstandingbalance($A7333,日期设置!B$2)</f>
        <v>3.2</v>
      </c>
      <c r="N7333" s="7" t="str">
        <f>[1]!b_info_latestissurercreditrating2(A7333,日期设置!$B$2,"102","1")</f>
        <v>AA</v>
      </c>
      <c r="O7333" s="8">
        <v>5.58</v>
      </c>
      <c r="P7333" s="9">
        <f>[1]!b_info_repurchasedate(A7333)</f>
        <v>0</v>
      </c>
      <c r="Q7333" s="8" t="s">
        <v>16264</v>
      </c>
      <c r="R7333" s="2" t="str">
        <f>IF((--IF(P7333=0,Q7333,P7333))&gt;(--日期设置!$B$2),IF(P7333=0,Q7333,P7333),Q7333)</f>
        <v>2022-11-11</v>
      </c>
      <c r="S7333" s="32" t="s">
        <v>18045</v>
      </c>
      <c r="T7333" s="8">
        <f>[1]!b_anal_ptmyear($A7333,日期设置!$B$2)</f>
        <v>1.6410958904109589</v>
      </c>
      <c r="U7333" s="8">
        <f>[1]!b_anal_termifexercise($A7333,日期设置!B$2)</f>
        <v>0</v>
      </c>
      <c r="V7333" s="10">
        <f>[1]!b_dq_dirtyprice(A7333,日期设置!$B$2)</f>
        <v>41.2624</v>
      </c>
      <c r="W7333" s="11">
        <f>IF(U7333=0,ROUNDUP((Q7333-日期设置!$B$2)/365,0),ROUNDUP((R7333-日期设置!$B$2)/365,0))</f>
        <v>2</v>
      </c>
      <c r="X7333" s="18">
        <f>_xlfn.IFNA(VLOOKUP(A7333,过往入选债券!A:D,4,0),2)</f>
        <v>2</v>
      </c>
      <c r="Y7333">
        <f>_xlfn.IFNA(VLOOKUP(C7333,[2]Sheet1!$A:$A,1,0),3)</f>
        <v>3</v>
      </c>
    </row>
    <row r="7334" spans="1:25" hidden="1" x14ac:dyDescent="0.2">
      <c r="A7334" s="29" t="s">
        <v>1867</v>
      </c>
      <c r="B7334" s="29" t="s">
        <v>1868</v>
      </c>
      <c r="C7334" s="40" t="s">
        <v>74</v>
      </c>
      <c r="D7334" s="26" t="str">
        <f>[1]!b_calc_yield(A7334,日期设置!$B$2,F7334,1,R7334,1,O7334,L7334,S7334,)</f>
        <v>Fetching...</v>
      </c>
      <c r="E7334" s="26">
        <f t="shared" si="228"/>
        <v>0.73438004025601078</v>
      </c>
      <c r="F7334" s="18">
        <f>[1]!b_dq_cleanprice($A7334,日期设置!B$2)</f>
        <v>100.6255</v>
      </c>
      <c r="G7334" s="18" t="str">
        <f t="shared" si="229"/>
        <v>0.16 + 0</v>
      </c>
      <c r="H7334" s="27">
        <f>[1]!b_dq_pctchange($A7334,日期设置!$B$2,1)/100</f>
        <v>0</v>
      </c>
      <c r="I7334" s="26">
        <f>[1]!b_pq_pctchange(A7334,日期设置!$B$4,日期设置!$B$2,1)</f>
        <v>0</v>
      </c>
      <c r="J7334" s="26">
        <f>[1]!b_pq_pctchange(A7334,日期设置!$C$4,日期设置!$B$2,1)</f>
        <v>0.62550000000000239</v>
      </c>
      <c r="K7334" s="52">
        <f>[1]!b_dq_amount($A7334,日期设置!B$2,2,10000)</f>
        <v>0</v>
      </c>
      <c r="L7334" s="26">
        <f>[1]!b_info_latestpar(A7334,日期设置!$B$2)</f>
        <v>100</v>
      </c>
      <c r="M7334" s="6">
        <f>[1]!b_info_outstandingbalance($A7334,日期设置!B$2)</f>
        <v>5</v>
      </c>
      <c r="N7334" s="7">
        <f>[1]!b_info_latestissurercreditrating2(A7334,日期设置!$B$2,"102","1")</f>
        <v>0</v>
      </c>
      <c r="O7334" s="8">
        <v>6.8</v>
      </c>
      <c r="P7334" s="9">
        <f>[1]!b_info_repurchasedate(A7334)</f>
        <v>0</v>
      </c>
      <c r="Q7334" s="8" t="s">
        <v>16530</v>
      </c>
      <c r="R7334" s="2" t="str">
        <f>IF((--IF(P7334=0,Q7334,P7334))&gt;(--日期设置!$B$2),IF(P7334=0,Q7334,P7334),Q7334)</f>
        <v>2021-05-23</v>
      </c>
      <c r="S7334" s="32" t="s">
        <v>18572</v>
      </c>
      <c r="T7334" s="8">
        <f>[1]!b_anal_ptmyear($A7334,日期设置!$B$2)</f>
        <v>0.16986301369863013</v>
      </c>
      <c r="U7334" s="8">
        <f>[1]!b_anal_termifexercise($A7334,日期设置!B$2)</f>
        <v>0</v>
      </c>
      <c r="V7334" s="10">
        <f>[1]!b_dq_dirtyprice(A7334,日期设置!$B$2)</f>
        <v>106.0214</v>
      </c>
      <c r="W7334" s="11">
        <f>IF(U7334=0,ROUNDUP((Q7334-日期设置!$B$2)/365,0),ROUNDUP((R7334-日期设置!$B$2)/365,0))</f>
        <v>1</v>
      </c>
      <c r="X7334" s="18">
        <f>_xlfn.IFNA(VLOOKUP(A7334,过往入选债券!A:D,4,0),2)</f>
        <v>2</v>
      </c>
      <c r="Y7334">
        <f>_xlfn.IFNA(VLOOKUP(C7334,[2]Sheet1!$A:$A,1,0),3)</f>
        <v>3</v>
      </c>
    </row>
    <row r="7335" spans="1:25" hidden="1" x14ac:dyDescent="0.2">
      <c r="A7335" s="29" t="s">
        <v>7014</v>
      </c>
      <c r="B7335" s="29" t="s">
        <v>7015</v>
      </c>
      <c r="C7335" s="40" t="s">
        <v>4839</v>
      </c>
      <c r="D7335" s="26" t="str">
        <f>[1]!b_calc_yield(A7335,日期设置!$B$2,F7335,1,R7335,1,O7335,L7335,S7335,)</f>
        <v>Fetching...</v>
      </c>
      <c r="E7335" s="26">
        <f t="shared" si="228"/>
        <v>0.96315182466548688</v>
      </c>
      <c r="F7335" s="18">
        <f>[1]!b_dq_cleanprice($A7335,日期设置!B$2)</f>
        <v>100.54640000000001</v>
      </c>
      <c r="G7335" s="18" t="str">
        <f t="shared" si="229"/>
        <v>0.32 + 0</v>
      </c>
      <c r="H7335" s="27">
        <f>[1]!b_dq_pctchange($A7335,日期设置!$B$2,1)/100</f>
        <v>0</v>
      </c>
      <c r="I7335" s="26">
        <f>[1]!b_pq_pctchange(A7335,日期设置!$B$4,日期设置!$B$2,1)</f>
        <v>0</v>
      </c>
      <c r="J7335" s="26">
        <f>[1]!b_pq_pctchange(A7335,日期设置!$C$4,日期设置!$B$2,1)</f>
        <v>-7.9558925317992704E-3</v>
      </c>
      <c r="K7335" s="52">
        <f>[1]!b_dq_amount($A7335,日期设置!B$2,2,10000)</f>
        <v>0</v>
      </c>
      <c r="L7335" s="26">
        <f>[1]!b_info_latestpar(A7335,日期设置!$B$2)</f>
        <v>100</v>
      </c>
      <c r="M7335" s="6">
        <f>[1]!b_info_outstandingbalance($A7335,日期设置!B$2)</f>
        <v>5.4</v>
      </c>
      <c r="N7335" s="7" t="str">
        <f>[1]!b_info_latestissurercreditrating2(A7335,日期设置!$B$2,"102","1")</f>
        <v>AA+</v>
      </c>
      <c r="O7335" s="8">
        <v>4.7</v>
      </c>
      <c r="P7335" s="9">
        <f>[1]!b_info_repurchasedate(A7335)</f>
        <v>0</v>
      </c>
      <c r="Q7335" s="8" t="s">
        <v>16220</v>
      </c>
      <c r="R7335" s="2" t="str">
        <f>IF((--IF(P7335=0,Q7335,P7335))&gt;(--日期设置!$B$2),IF(P7335=0,Q7335,P7335),Q7335)</f>
        <v>2021-07-20</v>
      </c>
      <c r="S7335" s="32" t="s">
        <v>18005</v>
      </c>
      <c r="T7335" s="8">
        <f>[1]!b_anal_ptmyear($A7335,日期设置!$B$2)</f>
        <v>0.32876712328767121</v>
      </c>
      <c r="U7335" s="8">
        <f>[1]!b_anal_termifexercise($A7335,日期设置!B$2)</f>
        <v>0</v>
      </c>
      <c r="V7335" s="10">
        <f>[1]!b_dq_dirtyprice(A7335,日期设置!$B$2)</f>
        <v>103.7012</v>
      </c>
      <c r="W7335" s="11">
        <f>IF(U7335=0,ROUNDUP((Q7335-日期设置!$B$2)/365,0),ROUNDUP((R7335-日期设置!$B$2)/365,0))</f>
        <v>1</v>
      </c>
      <c r="X7335" s="18">
        <f>_xlfn.IFNA(VLOOKUP(A7335,过往入选债券!A:D,4,0),2)</f>
        <v>2</v>
      </c>
      <c r="Y7335">
        <f>_xlfn.IFNA(VLOOKUP(C7335,[2]Sheet1!$A:$A,1,0),3)</f>
        <v>3</v>
      </c>
    </row>
    <row r="7336" spans="1:25" x14ac:dyDescent="0.2">
      <c r="A7336" s="35" t="s">
        <v>19347</v>
      </c>
      <c r="B7336" s="35" t="s">
        <v>19348</v>
      </c>
      <c r="C7336" s="41" t="s">
        <v>19349</v>
      </c>
      <c r="D7336" s="26" t="str">
        <f>[1]!b_calc_yield(A7336,日期设置!$B$2,F7336,1,R7336,1,O7336,L7336,S7336,)</f>
        <v>Fetching...</v>
      </c>
      <c r="E7336" s="26">
        <f t="shared" si="228"/>
        <v>1.2434826970160628</v>
      </c>
      <c r="F7336" s="18">
        <f>[1]!b_dq_cleanprice($A7336,日期设置!B$2)</f>
        <v>99.926400000000001</v>
      </c>
      <c r="G7336" s="18" t="str">
        <f t="shared" si="229"/>
        <v>0.42 + 0</v>
      </c>
      <c r="H7336" s="27">
        <f>[1]!b_dq_pctchange($A7336,日期设置!$B$2,1)/100</f>
        <v>1.000836699481278E-4</v>
      </c>
      <c r="I7336" s="26">
        <f>[1]!b_pq_pctchange(A7336,日期设置!$B$4,日期设置!$B$2,1)</f>
        <v>9.6463892152766934E-2</v>
      </c>
      <c r="J7336" s="26">
        <f>[1]!b_pq_pctchange(A7336,日期设置!$C$4,日期设置!$B$2,1)</f>
        <v>9.6463892152766934E-2</v>
      </c>
      <c r="K7336" s="52">
        <f>[1]!b_dq_amount($A7336,日期设置!B$2,2,10000)</f>
        <v>1015.373589</v>
      </c>
      <c r="L7336" s="26">
        <f>[1]!b_info_latestpar(A7336,日期设置!$B$2)</f>
        <v>100</v>
      </c>
      <c r="M7336" s="6">
        <f>[1]!b_info_outstandingbalance($A7336,日期设置!B$2)</f>
        <v>20</v>
      </c>
      <c r="N7336" s="7" t="str">
        <f>[1]!b_info_latestissurercreditrating2(A7336,日期设置!$B$2,"102","1")</f>
        <v>AAA</v>
      </c>
      <c r="O7336" s="8">
        <v>2.8</v>
      </c>
      <c r="P7336" s="9">
        <f>[1]!b_info_repurchasedate(A7336)</f>
        <v>0</v>
      </c>
      <c r="Q7336" s="8" t="s">
        <v>16977</v>
      </c>
      <c r="R7336" s="2" t="str">
        <f>IF((--IF(P7336=0,Q7336,P7336))&gt;(--日期设置!$B$2),IF(P7336=0,Q7336,P7336),Q7336)</f>
        <v>2021-08-24</v>
      </c>
      <c r="S7336" s="36" t="s">
        <v>19105</v>
      </c>
      <c r="T7336" s="8">
        <f>[1]!b_anal_ptmyear($A7336,日期设置!$B$2)</f>
        <v>0.42465753424657532</v>
      </c>
      <c r="U7336" s="8">
        <f>[1]!b_anal_termifexercise($A7336,日期设置!B$2)</f>
        <v>0</v>
      </c>
      <c r="V7336" s="10">
        <f>[1]!b_dq_dirtyprice(A7336,日期设置!$B$2)</f>
        <v>101.53740000000001</v>
      </c>
      <c r="W7336" s="11">
        <f>IF(U7336=0,ROUNDUP((Q7336-日期设置!$B$2)/365,0),ROUNDUP((R7336-日期设置!$B$2)/365,0))</f>
        <v>1</v>
      </c>
      <c r="X7336" s="18">
        <f>_xlfn.IFNA(VLOOKUP(A7336,过往入选债券!A:D,4,0),2)</f>
        <v>2</v>
      </c>
      <c r="Y7336">
        <f>_xlfn.IFNA(VLOOKUP(C7336,[2]Sheet1!$A:$A,1,0),3)</f>
        <v>3</v>
      </c>
    </row>
    <row r="7337" spans="1:25" hidden="1" x14ac:dyDescent="0.2">
      <c r="A7337" s="35" t="s">
        <v>22902</v>
      </c>
      <c r="B7337" s="35" t="s">
        <v>22903</v>
      </c>
      <c r="C7337" s="54" t="s">
        <v>23039</v>
      </c>
      <c r="D7337" s="26">
        <f>[1]!b_calc_yield(A7337,日期设置!$B$2,F7337,1,R7337,1,O7337,L7337,S7337,)</f>
        <v>2.9254463105463944</v>
      </c>
      <c r="E7337" s="26">
        <f t="shared" si="228"/>
        <v>2.2394840101041424</v>
      </c>
      <c r="F7337" s="18">
        <f>[1]!b_dq_cleanprice($A7337,日期设置!B$2)</f>
        <v>99.999200000000002</v>
      </c>
      <c r="G7337" s="18" t="str">
        <f t="shared" si="229"/>
        <v>0.02 + 0</v>
      </c>
      <c r="H7337" s="27">
        <f>[1]!b_dq_pctchange($A7337,日期设置!$B$2,1)/100</f>
        <v>0</v>
      </c>
      <c r="I7337" s="26">
        <f>[1]!b_pq_pctchange(A7337,日期设置!$B$4,日期设置!$B$2,1)</f>
        <v>-7.9999999999813543E-4</v>
      </c>
      <c r="J7337" s="26">
        <f>[1]!b_pq_pctchange(A7337,日期设置!$C$4,日期设置!$B$2,1)</f>
        <v>0</v>
      </c>
      <c r="K7337" s="52">
        <f>[1]!b_dq_amount($A7337,日期设置!B$2,2,10000)</f>
        <v>0</v>
      </c>
      <c r="L7337" s="26">
        <f>[1]!b_info_latestpar(A7337,日期设置!$B$2)</f>
        <v>100</v>
      </c>
      <c r="M7337" s="6">
        <f>[1]!b_info_outstandingbalance($A7337,日期设置!B$2)</f>
        <v>15</v>
      </c>
      <c r="N7337" s="7" t="str">
        <f>[1]!b_info_latestissurercreditrating2(A7337,日期设置!$B$2,"102","1")</f>
        <v>AAA</v>
      </c>
      <c r="O7337" s="43">
        <v>2.4</v>
      </c>
      <c r="P7337" s="9">
        <f>[1]!b_info_repurchasedate(A7337)</f>
        <v>0</v>
      </c>
      <c r="Q7337" s="31" t="s">
        <v>16927</v>
      </c>
      <c r="R7337" s="2" t="str">
        <f>IF((--IF(P7337=0,Q7337,P7337))&gt;(--日期设置!$B$2),IF(P7337=0,Q7337,P7337),Q7337)</f>
        <v>2021-03-30</v>
      </c>
      <c r="S7337" s="32" t="s">
        <v>23392</v>
      </c>
      <c r="T7337" s="8">
        <f>[1]!b_anal_ptmyear($A7337,日期设置!$B$2)</f>
        <v>2.1917808219178082E-2</v>
      </c>
      <c r="U7337" s="8">
        <f>[1]!b_anal_termifexercise($A7337,日期设置!B$2)</f>
        <v>0</v>
      </c>
      <c r="V7337" s="10">
        <f>[1]!b_dq_dirtyprice(A7337,日期设置!$B$2)</f>
        <v>100.157</v>
      </c>
      <c r="W7337" s="11">
        <f>IF(U7337=0,ROUNDUP((Q7337-日期设置!$B$2)/365,0),ROUNDUP((R7337-日期设置!$B$2)/365,0))</f>
        <v>1</v>
      </c>
      <c r="X7337" s="18">
        <f>_xlfn.IFNA(VLOOKUP(A7337,过往入选债券!A:D,4,0),2)</f>
        <v>2</v>
      </c>
      <c r="Y7337">
        <f>_xlfn.IFNA(VLOOKUP(C7337,[2]Sheet1!$A:$A,1,0),3)</f>
        <v>3</v>
      </c>
    </row>
    <row r="7338" spans="1:25" hidden="1" x14ac:dyDescent="0.2">
      <c r="A7338" s="29" t="s">
        <v>12169</v>
      </c>
      <c r="B7338" s="29" t="s">
        <v>12170</v>
      </c>
      <c r="C7338" s="40" t="s">
        <v>5385</v>
      </c>
      <c r="D7338" s="26" t="str">
        <f>[1]!b_calc_yield(A7338,日期设置!$B$2,F7338,1,R7338,1,O7338,L7338,S7338,)</f>
        <v>Fetching...</v>
      </c>
      <c r="E7338" s="26">
        <f t="shared" si="228"/>
        <v>34.828543986709207</v>
      </c>
      <c r="F7338" s="18">
        <f>[1]!b_dq_cleanprice($A7338,日期设置!B$2)</f>
        <v>18.882000000000001</v>
      </c>
      <c r="G7338" s="18" t="str">
        <f t="shared" si="229"/>
        <v>0.68 + 0</v>
      </c>
      <c r="H7338" s="27">
        <f>[1]!b_dq_pctchange($A7338,日期设置!$B$2,1)/100</f>
        <v>0</v>
      </c>
      <c r="I7338" s="26">
        <f>[1]!b_pq_pctchange(A7338,日期设置!$B$4,日期设置!$B$2,1)</f>
        <v>0</v>
      </c>
      <c r="J7338" s="26">
        <f>[1]!b_pq_pctchange(A7338,日期设置!$C$4,日期设置!$B$2,1)</f>
        <v>-6.3030339119302061</v>
      </c>
      <c r="K7338" s="52">
        <f>[1]!b_dq_amount($A7338,日期设置!B$2,2,10000)</f>
        <v>0</v>
      </c>
      <c r="L7338" s="26">
        <f>[1]!b_info_latestpar(A7338,日期设置!$B$2)</f>
        <v>19.999999999999996</v>
      </c>
      <c r="M7338" s="6">
        <f>[1]!b_info_outstandingbalance($A7338,日期设置!B$2)</f>
        <v>2</v>
      </c>
      <c r="N7338" s="7" t="str">
        <f>[1]!b_info_latestissurercreditrating2(A7338,日期设置!$B$2,"102","1")</f>
        <v>AA</v>
      </c>
      <c r="O7338" s="8">
        <v>5.97</v>
      </c>
      <c r="P7338" s="9">
        <f>[1]!b_info_repurchasedate(A7338)</f>
        <v>0</v>
      </c>
      <c r="Q7338" s="8" t="s">
        <v>16684</v>
      </c>
      <c r="R7338" s="2" t="str">
        <f>IF((--IF(P7338=0,Q7338,P7338))&gt;(--日期设置!$B$2),IF(P7338=0,Q7338,P7338),Q7338)</f>
        <v>2021-11-26</v>
      </c>
      <c r="S7338" s="32" t="s">
        <v>18439</v>
      </c>
      <c r="T7338" s="8">
        <f>[1]!b_anal_ptmyear($A7338,日期设置!$B$2)</f>
        <v>0.68219178082191778</v>
      </c>
      <c r="U7338" s="8">
        <f>[1]!b_anal_termifexercise($A7338,日期设置!B$2)</f>
        <v>0</v>
      </c>
      <c r="V7338" s="10">
        <f>[1]!b_dq_dirtyprice(A7338,日期设置!$B$2)</f>
        <v>19.261500000000002</v>
      </c>
      <c r="W7338" s="11">
        <f>IF(U7338=0,ROUNDUP((Q7338-日期设置!$B$2)/365,0),ROUNDUP((R7338-日期设置!$B$2)/365,0))</f>
        <v>1</v>
      </c>
      <c r="X7338" s="18">
        <f>_xlfn.IFNA(VLOOKUP(A7338,过往入选债券!A:D,4,0),2)</f>
        <v>2</v>
      </c>
      <c r="Y7338">
        <f>_xlfn.IFNA(VLOOKUP(C7338,[2]Sheet1!$A:$A,1,0),3)</f>
        <v>3</v>
      </c>
    </row>
    <row r="7339" spans="1:25" hidden="1" x14ac:dyDescent="0.2">
      <c r="A7339" s="29" t="s">
        <v>7132</v>
      </c>
      <c r="B7339" s="29" t="s">
        <v>7133</v>
      </c>
      <c r="C7339" s="40" t="s">
        <v>134</v>
      </c>
      <c r="D7339" s="26" t="str">
        <f>[1]!b_calc_yield(A7339,日期设置!$B$2,F7339,1,R7339,1,O7339,L7339,S7339,)</f>
        <v>Fetching...</v>
      </c>
      <c r="E7339" s="26">
        <f t="shared" si="228"/>
        <v>1.1775626497630531</v>
      </c>
      <c r="F7339" s="18">
        <f>[1]!b_dq_cleanprice($A7339,日期设置!B$2)</f>
        <v>100.56480000000001</v>
      </c>
      <c r="G7339" s="18" t="str">
        <f t="shared" si="229"/>
        <v>0.40 + 0</v>
      </c>
      <c r="H7339" s="27">
        <f>[1]!b_dq_pctchange($A7339,日期设置!$B$2,1)/100</f>
        <v>0</v>
      </c>
      <c r="I7339" s="26">
        <f>[1]!b_pq_pctchange(A7339,日期设置!$B$4,日期设置!$B$2,1)</f>
        <v>0</v>
      </c>
      <c r="J7339" s="26">
        <f>[1]!b_pq_pctchange(A7339,日期设置!$C$4,日期设置!$B$2,1)</f>
        <v>6.278500761679226E-2</v>
      </c>
      <c r="K7339" s="52">
        <f>[1]!b_dq_amount($A7339,日期设置!B$2,2,10000)</f>
        <v>0</v>
      </c>
      <c r="L7339" s="26">
        <f>[1]!b_info_latestpar(A7339,日期设置!$B$2)</f>
        <v>100</v>
      </c>
      <c r="M7339" s="6">
        <f>[1]!b_info_outstandingbalance($A7339,日期设置!B$2)</f>
        <v>12</v>
      </c>
      <c r="N7339" s="7" t="str">
        <f>[1]!b_info_latestissurercreditrating2(A7339,日期设置!$B$2,"102","1")</f>
        <v>AAA</v>
      </c>
      <c r="O7339" s="8">
        <v>4.42</v>
      </c>
      <c r="P7339" s="9">
        <f>[1]!b_info_repurchasedate(A7339)</f>
        <v>0</v>
      </c>
      <c r="Q7339" s="8" t="s">
        <v>16757</v>
      </c>
      <c r="R7339" s="2" t="str">
        <f>IF((--IF(P7339=0,Q7339,P7339))&gt;(--日期设置!$B$2),IF(P7339=0,Q7339,P7339),Q7339)</f>
        <v>2021-08-16</v>
      </c>
      <c r="S7339" s="32" t="s">
        <v>18026</v>
      </c>
      <c r="T7339" s="8">
        <f>[1]!b_anal_ptmyear($A7339,日期设置!$B$2)</f>
        <v>0.40273972602739727</v>
      </c>
      <c r="U7339" s="8">
        <f>[1]!b_anal_termifexercise($A7339,日期设置!B$2)</f>
        <v>0</v>
      </c>
      <c r="V7339" s="10">
        <f>[1]!b_dq_dirtyprice(A7339,日期设置!$B$2)</f>
        <v>103.2047</v>
      </c>
      <c r="W7339" s="11">
        <f>IF(U7339=0,ROUNDUP((Q7339-日期设置!$B$2)/365,0),ROUNDUP((R7339-日期设置!$B$2)/365,0))</f>
        <v>1</v>
      </c>
      <c r="X7339" s="18">
        <f>_xlfn.IFNA(VLOOKUP(A7339,过往入选债券!A:D,4,0),2)</f>
        <v>2</v>
      </c>
      <c r="Y7339">
        <f>_xlfn.IFNA(VLOOKUP(C7339,[2]Sheet1!$A:$A,1,0),3)</f>
        <v>3</v>
      </c>
    </row>
    <row r="7340" spans="1:25" hidden="1" x14ac:dyDescent="0.2">
      <c r="A7340" s="29" t="s">
        <v>12380</v>
      </c>
      <c r="B7340" s="29" t="s">
        <v>12381</v>
      </c>
      <c r="C7340" s="40" t="s">
        <v>12382</v>
      </c>
      <c r="D7340" s="26" t="str">
        <f>[1]!b_calc_yield(A7340,日期设置!$B$2,F7340,1,R7340,1,O7340,L7340,S7340,)</f>
        <v>Fetching...</v>
      </c>
      <c r="E7340" s="26">
        <f t="shared" si="228"/>
        <v>0.12805556359860581</v>
      </c>
      <c r="F7340" s="18">
        <f>[1]!b_dq_cleanprice($A7340,日期设置!B$2)</f>
        <v>100.1785</v>
      </c>
      <c r="G7340" s="18" t="str">
        <f t="shared" si="229"/>
        <v>0.04 + 0</v>
      </c>
      <c r="H7340" s="27">
        <f>[1]!b_dq_pctchange($A7340,日期设置!$B$2,1)/100</f>
        <v>0</v>
      </c>
      <c r="I7340" s="26">
        <f>[1]!b_pq_pctchange(A7340,日期设置!$B$4,日期设置!$B$2,1)</f>
        <v>0</v>
      </c>
      <c r="J7340" s="26">
        <f>[1]!b_pq_pctchange(A7340,日期设置!$C$4,日期设置!$B$2,1)</f>
        <v>0</v>
      </c>
      <c r="K7340" s="52">
        <f>[1]!b_dq_amount($A7340,日期设置!B$2,2,10000)</f>
        <v>0</v>
      </c>
      <c r="L7340" s="26">
        <f>[1]!b_info_latestpar(A7340,日期设置!$B$2)</f>
        <v>100</v>
      </c>
      <c r="M7340" s="6">
        <f>[1]!b_info_outstandingbalance($A7340,日期设置!B$2)</f>
        <v>7.5</v>
      </c>
      <c r="N7340" s="7" t="str">
        <f>[1]!b_info_latestissurercreditrating2(A7340,日期设置!$B$2,"102","1")</f>
        <v>AA-</v>
      </c>
      <c r="O7340" s="8">
        <v>7.2</v>
      </c>
      <c r="P7340" s="9" t="str">
        <f>[1]!b_info_repurchasedate(A7340)</f>
        <v>2018-04-08</v>
      </c>
      <c r="Q7340" s="8" t="s">
        <v>17170</v>
      </c>
      <c r="R7340" s="2" t="str">
        <f>IF((--IF(P7340=0,Q7340,P7340))&gt;(--日期设置!$B$2),IF(P7340=0,Q7340,P7340),Q7340)</f>
        <v>2021-04-07</v>
      </c>
      <c r="S7340" s="32" t="s">
        <v>18752</v>
      </c>
      <c r="T7340" s="8">
        <f>[1]!b_anal_ptmyear($A7340,日期设置!$B$2)</f>
        <v>4.3835616438356165E-2</v>
      </c>
      <c r="U7340" s="8">
        <f>[1]!b_anal_termifexercise($A7340,日期设置!B$2)</f>
        <v>0</v>
      </c>
      <c r="V7340" s="10">
        <f>[1]!b_dq_dirtyprice(A7340,日期设置!$B$2)</f>
        <v>107.0629</v>
      </c>
      <c r="W7340" s="11">
        <f>IF(U7340=0,ROUNDUP((Q7340-日期设置!$B$2)/365,0),ROUNDUP((R7340-日期设置!$B$2)/365,0))</f>
        <v>1</v>
      </c>
      <c r="X7340" s="18">
        <f>_xlfn.IFNA(VLOOKUP(A7340,过往入选债券!A:D,4,0),2)</f>
        <v>2</v>
      </c>
      <c r="Y7340">
        <f>_xlfn.IFNA(VLOOKUP(C7340,[2]Sheet1!$A:$A,1,0),3)</f>
        <v>3</v>
      </c>
    </row>
    <row r="7341" spans="1:25" hidden="1" x14ac:dyDescent="0.2">
      <c r="A7341" s="29" t="s">
        <v>7027</v>
      </c>
      <c r="B7341" s="29" t="s">
        <v>7028</v>
      </c>
      <c r="C7341" s="40" t="s">
        <v>5219</v>
      </c>
      <c r="D7341" s="26" t="str">
        <f>[1]!b_calc_yield(A7341,日期设置!$B$2,F7341,1,R7341,1,O7341,L7341,S7341,)</f>
        <v>Fetching...</v>
      </c>
      <c r="E7341" s="26">
        <f t="shared" si="228"/>
        <v>1.0003242463691553</v>
      </c>
      <c r="F7341" s="18">
        <f>[1]!b_dq_cleanprice($A7341,日期设置!B$2)</f>
        <v>100.4562</v>
      </c>
      <c r="G7341" s="18" t="str">
        <f t="shared" si="229"/>
        <v>0.34 + 0</v>
      </c>
      <c r="H7341" s="27">
        <f>[1]!b_dq_pctchange($A7341,日期设置!$B$2,1)/100</f>
        <v>0</v>
      </c>
      <c r="I7341" s="26">
        <f>[1]!b_pq_pctchange(A7341,日期设置!$B$4,日期设置!$B$2,1)</f>
        <v>0</v>
      </c>
      <c r="J7341" s="26">
        <f>[1]!b_pq_pctchange(A7341,日期设置!$C$4,日期设置!$B$2,1)</f>
        <v>5.8666916341369918E-2</v>
      </c>
      <c r="K7341" s="52">
        <f>[1]!b_dq_amount($A7341,日期设置!B$2,2,10000)</f>
        <v>0</v>
      </c>
      <c r="L7341" s="26">
        <f>[1]!b_info_latestpar(A7341,日期设置!$B$2)</f>
        <v>100</v>
      </c>
      <c r="M7341" s="6">
        <f>[1]!b_info_outstandingbalance($A7341,日期设置!B$2)</f>
        <v>25</v>
      </c>
      <c r="N7341" s="7" t="str">
        <f>[1]!b_info_latestissurercreditrating2(A7341,日期设置!$B$2,"102","1")</f>
        <v>AAA</v>
      </c>
      <c r="O7341" s="8">
        <v>4.3499999999999996</v>
      </c>
      <c r="P7341" s="9">
        <f>[1]!b_info_repurchasedate(A7341)</f>
        <v>0</v>
      </c>
      <c r="Q7341" s="8" t="s">
        <v>17174</v>
      </c>
      <c r="R7341" s="2" t="str">
        <f>IF((--IF(P7341=0,Q7341,P7341))&gt;(--日期设置!$B$2),IF(P7341=0,Q7341,P7341),Q7341)</f>
        <v>2021-07-25</v>
      </c>
      <c r="S7341" s="32" t="s">
        <v>18758</v>
      </c>
      <c r="T7341" s="8">
        <f>[1]!b_anal_ptmyear($A7341,日期设置!$B$2)</f>
        <v>0.34246575342465752</v>
      </c>
      <c r="U7341" s="8">
        <f>[1]!b_anal_termifexercise($A7341,日期设置!B$2)</f>
        <v>0</v>
      </c>
      <c r="V7341" s="10">
        <f>[1]!b_dq_dirtyprice(A7341,日期设置!$B$2)</f>
        <v>103.3165</v>
      </c>
      <c r="W7341" s="11">
        <f>IF(U7341=0,ROUNDUP((Q7341-日期设置!$B$2)/365,0),ROUNDUP((R7341-日期设置!$B$2)/365,0))</f>
        <v>1</v>
      </c>
      <c r="X7341" s="18">
        <f>_xlfn.IFNA(VLOOKUP(A7341,过往入选债券!A:D,4,0),2)</f>
        <v>2</v>
      </c>
      <c r="Y7341">
        <f>_xlfn.IFNA(VLOOKUP(C7341,[2]Sheet1!$A:$A,1,0),3)</f>
        <v>3</v>
      </c>
    </row>
    <row r="7342" spans="1:25" hidden="1" x14ac:dyDescent="0.2">
      <c r="A7342" s="29" t="s">
        <v>5084</v>
      </c>
      <c r="B7342" s="29" t="s">
        <v>5085</v>
      </c>
      <c r="C7342" s="40" t="s">
        <v>228</v>
      </c>
      <c r="D7342" s="26" t="str">
        <f>[1]!b_calc_yield(A7342,日期设置!$B$2,F7342,1,R7342,1,O7342,L7342,S7342,)</f>
        <v>Fetching...</v>
      </c>
      <c r="E7342" s="26">
        <f t="shared" si="228"/>
        <v>0.62355822602397915</v>
      </c>
      <c r="F7342" s="18">
        <f>[1]!b_dq_cleanprice($A7342,日期设置!B$2)</f>
        <v>100.3348</v>
      </c>
      <c r="G7342" s="18" t="str">
        <f t="shared" si="229"/>
        <v>0.21 + 0</v>
      </c>
      <c r="H7342" s="27">
        <f>[1]!b_dq_pctchange($A7342,日期设置!$B$2,1)/100</f>
        <v>0</v>
      </c>
      <c r="I7342" s="26">
        <f>[1]!b_pq_pctchange(A7342,日期设置!$B$4,日期设置!$B$2,1)</f>
        <v>1.1960101102693446E-3</v>
      </c>
      <c r="J7342" s="26">
        <f>[1]!b_pq_pctchange(A7342,日期设置!$C$4,日期设置!$B$2,1)</f>
        <v>1.1960101102693446E-3</v>
      </c>
      <c r="K7342" s="52">
        <f>[1]!b_dq_amount($A7342,日期设置!B$2,2,10000)</f>
        <v>0</v>
      </c>
      <c r="L7342" s="26">
        <f>[1]!b_info_latestpar(A7342,日期设置!$B$2)</f>
        <v>100</v>
      </c>
      <c r="M7342" s="6">
        <f>[1]!b_info_outstandingbalance($A7342,日期设置!B$2)</f>
        <v>40</v>
      </c>
      <c r="N7342" s="7" t="str">
        <f>[1]!b_info_latestissurercreditrating2(A7342,日期设置!$B$2,"102","1")</f>
        <v>AAA</v>
      </c>
      <c r="O7342" s="8">
        <v>4.5999999999999996</v>
      </c>
      <c r="P7342" s="9">
        <f>[1]!b_info_repurchasedate(A7342)</f>
        <v>0</v>
      </c>
      <c r="Q7342" s="8" t="s">
        <v>16138</v>
      </c>
      <c r="R7342" s="2" t="str">
        <f>IF((--IF(P7342=0,Q7342,P7342))&gt;(--日期设置!$B$2),IF(P7342=0,Q7342,P7342),Q7342)</f>
        <v>2021-06-08</v>
      </c>
      <c r="S7342" s="32" t="s">
        <v>17925</v>
      </c>
      <c r="T7342" s="8">
        <f>[1]!b_anal_ptmyear($A7342,日期设置!$B$2)</f>
        <v>0.21369863013698631</v>
      </c>
      <c r="U7342" s="8">
        <f>[1]!b_anal_termifexercise($A7342,日期设置!B$2)</f>
        <v>0</v>
      </c>
      <c r="V7342" s="10">
        <f>[1]!b_dq_dirtyprice(A7342,日期设置!$B$2)</f>
        <v>103.95180000000001</v>
      </c>
      <c r="W7342" s="11">
        <f>IF(U7342=0,ROUNDUP((Q7342-日期设置!$B$2)/365,0),ROUNDUP((R7342-日期设置!$B$2)/365,0))</f>
        <v>1</v>
      </c>
      <c r="X7342" s="18">
        <f>_xlfn.IFNA(VLOOKUP(A7342,过往入选债券!A:D,4,0),2)</f>
        <v>2</v>
      </c>
      <c r="Y7342" s="45">
        <f>_xlfn.IFNA(VLOOKUP(C7342,[2]Sheet1!$A:$A,1,0),3)</f>
        <v>3</v>
      </c>
    </row>
    <row r="7343" spans="1:25" hidden="1" x14ac:dyDescent="0.2">
      <c r="A7343" s="29" t="s">
        <v>6839</v>
      </c>
      <c r="B7343" s="29" t="s">
        <v>6840</v>
      </c>
      <c r="C7343" s="40" t="s">
        <v>1571</v>
      </c>
      <c r="D7343" s="26" t="str">
        <f>[1]!b_calc_yield(A7343,日期设置!$B$2,F7343,1,R7343,1,O7343,L7343,S7343,)</f>
        <v>Fetching...</v>
      </c>
      <c r="E7343" s="26">
        <f t="shared" si="228"/>
        <v>0.34369728877865491</v>
      </c>
      <c r="F7343" s="18">
        <f>[1]!b_dq_cleanprice($A7343,日期设置!B$2)</f>
        <v>100.3381</v>
      </c>
      <c r="G7343" s="18" t="str">
        <f t="shared" si="229"/>
        <v>0.11 + 0</v>
      </c>
      <c r="H7343" s="27">
        <f>[1]!b_dq_pctchange($A7343,日期设置!$B$2,1)/100</f>
        <v>0</v>
      </c>
      <c r="I7343" s="26">
        <f>[1]!b_pq_pctchange(A7343,日期设置!$B$4,日期设置!$B$2,1)</f>
        <v>-3.3276378254783801E-2</v>
      </c>
      <c r="J7343" s="26">
        <f>[1]!b_pq_pctchange(A7343,日期设置!$C$4,日期设置!$B$2,1)</f>
        <v>-0.17351075736849211</v>
      </c>
      <c r="K7343" s="52">
        <f>[1]!b_dq_amount($A7343,日期设置!B$2,2,10000)</f>
        <v>0</v>
      </c>
      <c r="L7343" s="26">
        <f>[1]!b_info_latestpar(A7343,日期设置!$B$2)</f>
        <v>100</v>
      </c>
      <c r="M7343" s="6">
        <f>[1]!b_info_outstandingbalance($A7343,日期设置!B$2)</f>
        <v>6</v>
      </c>
      <c r="N7343" s="7" t="str">
        <f>[1]!b_info_latestissurercreditrating2(A7343,日期设置!$B$2,"102","1")</f>
        <v>AA</v>
      </c>
      <c r="O7343" s="8">
        <v>5.95</v>
      </c>
      <c r="P7343" s="9">
        <f>[1]!b_info_repurchasedate(A7343)</f>
        <v>0</v>
      </c>
      <c r="Q7343" s="8" t="s">
        <v>16818</v>
      </c>
      <c r="R7343" s="2" t="str">
        <f>IF((--IF(P7343=0,Q7343,P7343))&gt;(--日期设置!$B$2),IF(P7343=0,Q7343,P7343),Q7343)</f>
        <v>2021-05-04</v>
      </c>
      <c r="S7343" s="32" t="s">
        <v>18374</v>
      </c>
      <c r="T7343" s="8">
        <f>[1]!b_anal_ptmyear($A7343,日期设置!$B$2)</f>
        <v>0.11780821917808219</v>
      </c>
      <c r="U7343" s="8">
        <f>[1]!b_anal_termifexercise($A7343,日期设置!B$2)</f>
        <v>0</v>
      </c>
      <c r="V7343" s="10">
        <f>[1]!b_dq_dirtyprice(A7343,日期设置!$B$2)</f>
        <v>105.58710000000001</v>
      </c>
      <c r="W7343" s="11">
        <f>IF(U7343=0,ROUNDUP((Q7343-日期设置!$B$2)/365,0),ROUNDUP((R7343-日期设置!$B$2)/365,0))</f>
        <v>1</v>
      </c>
      <c r="X7343" s="18">
        <f>_xlfn.IFNA(VLOOKUP(A7343,过往入选债券!A:D,4,0),2)</f>
        <v>2</v>
      </c>
      <c r="Y7343">
        <f>_xlfn.IFNA(VLOOKUP(C7343,[2]Sheet1!$A:$A,1,0),3)</f>
        <v>3</v>
      </c>
    </row>
    <row r="7344" spans="1:25" hidden="1" x14ac:dyDescent="0.2">
      <c r="A7344" s="29" t="s">
        <v>4905</v>
      </c>
      <c r="B7344" s="29" t="s">
        <v>4906</v>
      </c>
      <c r="C7344" s="40" t="s">
        <v>15</v>
      </c>
      <c r="D7344" s="26" t="str">
        <f>[1]!b_calc_yield(A7344,日期设置!$B$2,F7344,1,R7344,1,O7344,L7344,S7344,)</f>
        <v>Fetching...</v>
      </c>
      <c r="E7344" s="26">
        <f t="shared" si="228"/>
        <v>1.0227848866137146</v>
      </c>
      <c r="F7344" s="18">
        <f>[1]!b_dq_cleanprice($A7344,日期设置!B$2)</f>
        <v>101.3715</v>
      </c>
      <c r="G7344" s="18" t="str">
        <f t="shared" si="229"/>
        <v>0.35 + 0</v>
      </c>
      <c r="H7344" s="27">
        <f>[1]!b_dq_pctchange($A7344,日期设置!$B$2,1)/100</f>
        <v>0</v>
      </c>
      <c r="I7344" s="26">
        <f>[1]!b_pq_pctchange(A7344,日期设置!$B$4,日期设置!$B$2,1)</f>
        <v>0</v>
      </c>
      <c r="J7344" s="26">
        <f>[1]!b_pq_pctchange(A7344,日期设置!$C$4,日期设置!$B$2,1)</f>
        <v>-0.47176295016298786</v>
      </c>
      <c r="K7344" s="52">
        <f>[1]!b_dq_amount($A7344,日期设置!B$2,2,10000)</f>
        <v>0</v>
      </c>
      <c r="L7344" s="26">
        <f>[1]!b_info_latestpar(A7344,日期设置!$B$2)</f>
        <v>100</v>
      </c>
      <c r="M7344" s="6">
        <f>[1]!b_info_outstandingbalance($A7344,日期设置!B$2)</f>
        <v>15</v>
      </c>
      <c r="N7344" s="7" t="str">
        <f>[1]!b_info_latestissurercreditrating2(A7344,日期设置!$B$2,"102","1")</f>
        <v>AAA</v>
      </c>
      <c r="O7344" s="8">
        <v>7</v>
      </c>
      <c r="P7344" s="9">
        <f>[1]!b_info_repurchasedate(A7344)</f>
        <v>0</v>
      </c>
      <c r="Q7344" s="8" t="s">
        <v>16013</v>
      </c>
      <c r="R7344" s="2" t="str">
        <f>IF((--IF(P7344=0,Q7344,P7344))&gt;(--日期设置!$B$2),IF(P7344=0,Q7344,P7344),Q7344)</f>
        <v>2021-07-28</v>
      </c>
      <c r="S7344" s="32" t="s">
        <v>18434</v>
      </c>
      <c r="T7344" s="8">
        <f>[1]!b_anal_ptmyear($A7344,日期设置!$B$2)</f>
        <v>0.35068493150684932</v>
      </c>
      <c r="U7344" s="8">
        <f>[1]!b_anal_termifexercise($A7344,日期设置!B$2)</f>
        <v>0</v>
      </c>
      <c r="V7344" s="10">
        <f>[1]!b_dq_dirtyprice(A7344,日期设置!$B$2)</f>
        <v>105.91670000000001</v>
      </c>
      <c r="W7344" s="11">
        <f>IF(U7344=0,ROUNDUP((Q7344-日期设置!$B$2)/365,0),ROUNDUP((R7344-日期设置!$B$2)/365,0))</f>
        <v>1</v>
      </c>
      <c r="X7344" s="18">
        <f>_xlfn.IFNA(VLOOKUP(A7344,过往入选债券!A:D,4,0),2)</f>
        <v>2</v>
      </c>
      <c r="Y7344">
        <f>_xlfn.IFNA(VLOOKUP(C7344,[2]Sheet1!$A:$A,1,0),3)</f>
        <v>3</v>
      </c>
    </row>
    <row r="7345" spans="1:25" hidden="1" x14ac:dyDescent="0.2">
      <c r="A7345" s="29" t="s">
        <v>7332</v>
      </c>
      <c r="B7345" s="29" t="s">
        <v>7333</v>
      </c>
      <c r="C7345" s="40" t="s">
        <v>200</v>
      </c>
      <c r="D7345" s="26" t="str">
        <f>[1]!b_calc_yield(A7345,日期设置!$B$2,F7345,1,R7345,1,O7345,L7345,S7345,)</f>
        <v>Fetching...</v>
      </c>
      <c r="E7345" s="26">
        <f t="shared" si="228"/>
        <v>1.4416050419759907</v>
      </c>
      <c r="F7345" s="18">
        <f>[1]!b_dq_cleanprice($A7345,日期设置!B$2)</f>
        <v>100.7272</v>
      </c>
      <c r="G7345" s="18" t="str">
        <f t="shared" si="229"/>
        <v>0.49 + 0</v>
      </c>
      <c r="H7345" s="27">
        <f>[1]!b_dq_pctchange($A7345,日期设置!$B$2,1)/100</f>
        <v>0</v>
      </c>
      <c r="I7345" s="26">
        <f>[1]!b_pq_pctchange(A7345,日期设置!$B$4,日期设置!$B$2,1)</f>
        <v>0</v>
      </c>
      <c r="J7345" s="26">
        <f>[1]!b_pq_pctchange(A7345,日期设置!$C$4,日期设置!$B$2,1)</f>
        <v>0</v>
      </c>
      <c r="K7345" s="52">
        <f>[1]!b_dq_amount($A7345,日期设置!B$2,2,10000)</f>
        <v>0</v>
      </c>
      <c r="L7345" s="26">
        <f>[1]!b_info_latestpar(A7345,日期设置!$B$2)</f>
        <v>100</v>
      </c>
      <c r="M7345" s="6">
        <f>[1]!b_info_outstandingbalance($A7345,日期设置!B$2)</f>
        <v>10</v>
      </c>
      <c r="N7345" s="7" t="str">
        <f>[1]!b_info_latestissurercreditrating2(A7345,日期设置!$B$2,"102","1")</f>
        <v>AAA</v>
      </c>
      <c r="O7345" s="8">
        <v>4.46</v>
      </c>
      <c r="P7345" s="9">
        <f>[1]!b_info_repurchasedate(A7345)</f>
        <v>0</v>
      </c>
      <c r="Q7345" s="8" t="s">
        <v>16563</v>
      </c>
      <c r="R7345" s="2" t="str">
        <f>IF((--IF(P7345=0,Q7345,P7345))&gt;(--日期设置!$B$2),IF(P7345=0,Q7345,P7345),Q7345)</f>
        <v>2021-09-19</v>
      </c>
      <c r="S7345" s="32" t="s">
        <v>18183</v>
      </c>
      <c r="T7345" s="8">
        <f>[1]!b_anal_ptmyear($A7345,日期设置!$B$2)</f>
        <v>0.49589041095890413</v>
      </c>
      <c r="U7345" s="8">
        <f>[1]!b_anal_termifexercise($A7345,日期设置!B$2)</f>
        <v>0</v>
      </c>
      <c r="V7345" s="10">
        <f>[1]!b_dq_dirtyprice(A7345,日期设置!$B$2)</f>
        <v>102.9755</v>
      </c>
      <c r="W7345" s="11">
        <f>IF(U7345=0,ROUNDUP((Q7345-日期设置!$B$2)/365,0),ROUNDUP((R7345-日期设置!$B$2)/365,0))</f>
        <v>1</v>
      </c>
      <c r="X7345" s="18">
        <f>_xlfn.IFNA(VLOOKUP(A7345,过往入选债券!A:D,4,0),2)</f>
        <v>2</v>
      </c>
      <c r="Y7345">
        <f>_xlfn.IFNA(VLOOKUP(C7345,[2]Sheet1!$A:$A,1,0),3)</f>
        <v>3</v>
      </c>
    </row>
    <row r="7346" spans="1:25" hidden="1" x14ac:dyDescent="0.2">
      <c r="A7346" s="29" t="s">
        <v>13128</v>
      </c>
      <c r="B7346" s="29" t="s">
        <v>13129</v>
      </c>
      <c r="C7346" s="40" t="s">
        <v>13130</v>
      </c>
      <c r="D7346" s="26" t="str">
        <f>[1]!b_calc_yield(A7346,日期设置!$B$2,F7346,1,R7346,1,O7346,L7346,S7346,)</f>
        <v>Fetching...</v>
      </c>
      <c r="E7346" s="26">
        <f t="shared" si="228"/>
        <v>17.173675299789238</v>
      </c>
      <c r="F7346" s="18">
        <f>[1]!b_dq_cleanprice($A7346,日期设置!B$2)</f>
        <v>60.301099999999998</v>
      </c>
      <c r="G7346" s="18" t="str">
        <f t="shared" si="229"/>
        <v>2.10 + 0</v>
      </c>
      <c r="H7346" s="27">
        <f>[1]!b_dq_pctchange($A7346,日期设置!$B$2,1)/100</f>
        <v>0</v>
      </c>
      <c r="I7346" s="26">
        <f>[1]!b_pq_pctchange(A7346,日期设置!$B$4,日期设置!$B$2,1)</f>
        <v>0</v>
      </c>
      <c r="J7346" s="26">
        <f>[1]!b_pq_pctchange(A7346,日期设置!$C$4,日期设置!$B$2,1)</f>
        <v>0</v>
      </c>
      <c r="K7346" s="52">
        <f>[1]!b_dq_amount($A7346,日期设置!B$2,2,10000)</f>
        <v>0</v>
      </c>
      <c r="L7346" s="26">
        <f>[1]!b_info_latestpar(A7346,日期设置!$B$2)</f>
        <v>60</v>
      </c>
      <c r="M7346" s="6">
        <f>[1]!b_info_outstandingbalance($A7346,日期设置!B$2)</f>
        <v>8.4</v>
      </c>
      <c r="N7346" s="7" t="str">
        <f>[1]!b_info_latestissurercreditrating2(A7346,日期设置!$B$2,"102","1")</f>
        <v>AA+</v>
      </c>
      <c r="O7346" s="8">
        <v>4.5</v>
      </c>
      <c r="P7346" s="9">
        <f>[1]!b_info_repurchasedate(A7346)</f>
        <v>0</v>
      </c>
      <c r="Q7346" s="8" t="s">
        <v>16306</v>
      </c>
      <c r="R7346" s="2" t="str">
        <f>IF((--IF(P7346=0,Q7346,P7346))&gt;(--日期设置!$B$2),IF(P7346=0,Q7346,P7346),Q7346)</f>
        <v>2023-04-28</v>
      </c>
      <c r="S7346" s="32" t="s">
        <v>18244</v>
      </c>
      <c r="T7346" s="8">
        <f>[1]!b_anal_ptmyear($A7346,日期设置!$B$2)</f>
        <v>2.1013698630136988</v>
      </c>
      <c r="U7346" s="8">
        <f>[1]!b_anal_termifexercise($A7346,日期设置!B$2)</f>
        <v>0</v>
      </c>
      <c r="V7346" s="10">
        <f>[1]!b_dq_dirtyprice(A7346,日期设置!$B$2)</f>
        <v>62.727400000000003</v>
      </c>
      <c r="W7346" s="11">
        <f>IF(U7346=0,ROUNDUP((Q7346-日期设置!$B$2)/365,0),ROUNDUP((R7346-日期设置!$B$2)/365,0))</f>
        <v>3</v>
      </c>
      <c r="X7346" s="18">
        <f>_xlfn.IFNA(VLOOKUP(A7346,过往入选债券!A:D,4,0),2)</f>
        <v>2</v>
      </c>
      <c r="Y7346">
        <f>_xlfn.IFNA(VLOOKUP(C7346,[2]Sheet1!$A:$A,1,0),3)</f>
        <v>3</v>
      </c>
    </row>
    <row r="7347" spans="1:25" x14ac:dyDescent="0.2">
      <c r="A7347" s="29" t="s">
        <v>9751</v>
      </c>
      <c r="B7347" s="29" t="s">
        <v>9752</v>
      </c>
      <c r="C7347" s="40" t="s">
        <v>6262</v>
      </c>
      <c r="D7347" s="26" t="str">
        <f>[1]!b_calc_yield(A7347,日期设置!$B$2,F7347,1,R7347,1,O7347,L7347,S7347,)</f>
        <v>Fetching...</v>
      </c>
      <c r="E7347" s="26">
        <f t="shared" si="228"/>
        <v>5.1838800640266802</v>
      </c>
      <c r="F7347" s="18">
        <f>[1]!b_dq_cleanprice($A7347,日期设置!B$2)</f>
        <v>101</v>
      </c>
      <c r="G7347" s="18" t="str">
        <f t="shared" si="229"/>
        <v>1.79 + 0</v>
      </c>
      <c r="H7347" s="27">
        <f>[1]!b_dq_pctchange($A7347,日期设置!$B$2,1)/100</f>
        <v>8.5879768324345854E-3</v>
      </c>
      <c r="I7347" s="26">
        <f>[1]!b_pq_pctchange(A7347,日期设置!$B$4,日期设置!$B$2,1)</f>
        <v>1.4514589925166923</v>
      </c>
      <c r="J7347" s="26">
        <f>[1]!b_pq_pctchange(A7347,日期设置!$C$4,日期设置!$B$2,1)</f>
        <v>1.0967495893570083</v>
      </c>
      <c r="K7347" s="52">
        <f>[1]!b_dq_amount($A7347,日期设置!B$2,2,10000)</f>
        <v>8136.6849312000004</v>
      </c>
      <c r="L7347" s="26">
        <f>[1]!b_info_latestpar(A7347,日期设置!$B$2)</f>
        <v>100</v>
      </c>
      <c r="M7347" s="6">
        <f>[1]!b_info_outstandingbalance($A7347,日期设置!B$2)</f>
        <v>10</v>
      </c>
      <c r="N7347" s="7" t="str">
        <f>[1]!b_info_latestissurercreditrating2(A7347,日期设置!$B$2,"102","1")</f>
        <v>AAA</v>
      </c>
      <c r="O7347" s="8">
        <v>3.49</v>
      </c>
      <c r="P7347" s="9">
        <f>[1]!b_info_repurchasedate(A7347)</f>
        <v>0</v>
      </c>
      <c r="Q7347" s="8" t="s">
        <v>17146</v>
      </c>
      <c r="R7347" s="2" t="str">
        <f>IF((--IF(P7347=0,Q7347,P7347))&gt;(--日期设置!$B$2),IF(P7347=0,Q7347,P7347),Q7347)</f>
        <v>2023-01-07</v>
      </c>
      <c r="S7347" s="32" t="s">
        <v>18738</v>
      </c>
      <c r="T7347" s="8">
        <f>[1]!b_anal_ptmyear($A7347,日期设置!$B$2)</f>
        <v>1.7972602739726027</v>
      </c>
      <c r="U7347" s="8">
        <f>[1]!b_anal_termifexercise($A7347,日期设置!B$2)</f>
        <v>0</v>
      </c>
      <c r="V7347" s="10">
        <f>[1]!b_dq_dirtyprice(A7347,日期设置!$B$2)</f>
        <v>101.7076</v>
      </c>
      <c r="W7347" s="11">
        <f>IF(U7347=0,ROUNDUP((Q7347-日期设置!$B$2)/365,0),ROUNDUP((R7347-日期设置!$B$2)/365,0))</f>
        <v>2</v>
      </c>
      <c r="X7347" s="18">
        <f>_xlfn.IFNA(VLOOKUP(A7347,过往入选债券!A:D,4,0),2)</f>
        <v>2</v>
      </c>
      <c r="Y7347">
        <f>_xlfn.IFNA(VLOOKUP(C7347,[2]Sheet1!$A:$A,1,0),3)</f>
        <v>3</v>
      </c>
    </row>
    <row r="7348" spans="1:25" hidden="1" x14ac:dyDescent="0.2">
      <c r="A7348" s="29" t="s">
        <v>3193</v>
      </c>
      <c r="B7348" s="29" t="s">
        <v>3194</v>
      </c>
      <c r="C7348" s="40" t="s">
        <v>98</v>
      </c>
      <c r="D7348" s="26" t="str">
        <f>[1]!b_calc_yield(A7348,日期设置!$B$2,F7348,1,R7348,1,O7348,L7348,S7348,)</f>
        <v>Fetching...</v>
      </c>
      <c r="E7348" s="26">
        <f t="shared" si="228"/>
        <v>0.74818381877514994</v>
      </c>
      <c r="F7348" s="18">
        <f>[1]!b_dq_cleanprice($A7348,日期设置!B$2)</f>
        <v>100.708</v>
      </c>
      <c r="G7348" s="18" t="str">
        <f t="shared" si="229"/>
        <v>1.25 + 0.25</v>
      </c>
      <c r="H7348" s="27">
        <f>[1]!b_dq_pctchange($A7348,日期设置!$B$2,1)/100</f>
        <v>0</v>
      </c>
      <c r="I7348" s="26">
        <f>[1]!b_pq_pctchange(A7348,日期设置!$B$4,日期设置!$B$2,1)</f>
        <v>0</v>
      </c>
      <c r="J7348" s="26">
        <f>[1]!b_pq_pctchange(A7348,日期设置!$C$4,日期设置!$B$2,1)</f>
        <v>0</v>
      </c>
      <c r="K7348" s="52">
        <f>[1]!b_dq_amount($A7348,日期设置!B$2,2,10000)</f>
        <v>0</v>
      </c>
      <c r="L7348" s="26">
        <f>[1]!b_info_latestpar(A7348,日期设置!$B$2)</f>
        <v>100</v>
      </c>
      <c r="M7348" s="6">
        <f>[1]!b_info_outstandingbalance($A7348,日期设置!B$2)</f>
        <v>5</v>
      </c>
      <c r="N7348" s="7">
        <f>[1]!b_info_latestissurercreditrating2(A7348,日期设置!$B$2,"102","1")</f>
        <v>0</v>
      </c>
      <c r="O7348" s="8">
        <v>5.8</v>
      </c>
      <c r="P7348" s="9" t="str">
        <f>[1]!b_info_repurchasedate(A7348)</f>
        <v>2021-06-24</v>
      </c>
      <c r="Q7348" s="8" t="s">
        <v>16203</v>
      </c>
      <c r="R7348" s="2" t="str">
        <f>IF((--IF(P7348=0,Q7348,P7348))&gt;(--日期设置!$B$2),IF(P7348=0,Q7348,P7348),Q7348)</f>
        <v>2021-06-24</v>
      </c>
      <c r="S7348" s="32" t="s">
        <v>17990</v>
      </c>
      <c r="T7348" s="8">
        <f>[1]!b_anal_ptmyear($A7348,日期设置!$B$2)</f>
        <v>1.2575342465753425</v>
      </c>
      <c r="U7348" s="8">
        <f>[1]!b_anal_termifexercise($A7348,日期设置!B$2)</f>
        <v>0.25753424657534246</v>
      </c>
      <c r="V7348" s="10">
        <f>[1]!b_dq_dirtyprice(A7348,日期设置!$B$2)</f>
        <v>105.01430000000001</v>
      </c>
      <c r="W7348" s="11">
        <f>IF(U7348=0,ROUNDUP((Q7348-日期设置!$B$2)/365,0),ROUNDUP((R7348-日期设置!$B$2)/365,0))</f>
        <v>1</v>
      </c>
      <c r="X7348" s="18">
        <f>_xlfn.IFNA(VLOOKUP(A7348,过往入选债券!A:D,4,0),2)</f>
        <v>2</v>
      </c>
      <c r="Y7348">
        <f>_xlfn.IFNA(VLOOKUP(C7348,[2]Sheet1!$A:$A,1,0),3)</f>
        <v>3</v>
      </c>
    </row>
    <row r="7349" spans="1:25" hidden="1" x14ac:dyDescent="0.2">
      <c r="A7349" s="29" t="s">
        <v>13051</v>
      </c>
      <c r="B7349" s="29" t="s">
        <v>13052</v>
      </c>
      <c r="C7349" s="40" t="s">
        <v>2840</v>
      </c>
      <c r="D7349" s="26" t="str">
        <f>[1]!b_calc_yield(A7349,日期设置!$B$2,F7349,1,R7349,1,O7349,L7349,S7349,)</f>
        <v>Fetching...</v>
      </c>
      <c r="E7349" s="26">
        <f t="shared" si="228"/>
        <v>17.776971544361242</v>
      </c>
      <c r="F7349" s="18">
        <f>[1]!b_dq_cleanprice($A7349,日期设置!B$2)</f>
        <v>60.432000000000002</v>
      </c>
      <c r="G7349" s="18" t="str">
        <f t="shared" si="229"/>
        <v>2.06 + 0</v>
      </c>
      <c r="H7349" s="27">
        <f>[1]!b_dq_pctchange($A7349,日期设置!$B$2,1)/100</f>
        <v>0</v>
      </c>
      <c r="I7349" s="26">
        <f>[1]!b_pq_pctchange(A7349,日期设置!$B$4,日期设置!$B$2,1)</f>
        <v>0</v>
      </c>
      <c r="J7349" s="26">
        <f>[1]!b_pq_pctchange(A7349,日期设置!$C$4,日期设置!$B$2,1)</f>
        <v>0</v>
      </c>
      <c r="K7349" s="52">
        <f>[1]!b_dq_amount($A7349,日期设置!B$2,2,10000)</f>
        <v>0</v>
      </c>
      <c r="L7349" s="26">
        <f>[1]!b_info_latestpar(A7349,日期设置!$B$2)</f>
        <v>60</v>
      </c>
      <c r="M7349" s="6">
        <f>[1]!b_info_outstandingbalance($A7349,日期设置!B$2)</f>
        <v>9</v>
      </c>
      <c r="N7349" s="7" t="str">
        <f>[1]!b_info_latestissurercreditrating2(A7349,日期设置!$B$2,"102","1")</f>
        <v>AA</v>
      </c>
      <c r="O7349" s="8">
        <v>4.78</v>
      </c>
      <c r="P7349" s="9">
        <f>[1]!b_info_repurchasedate(A7349)</f>
        <v>0</v>
      </c>
      <c r="Q7349" s="8" t="s">
        <v>16254</v>
      </c>
      <c r="R7349" s="2" t="str">
        <f>IF((--IF(P7349=0,Q7349,P7349))&gt;(--日期设置!$B$2),IF(P7349=0,Q7349,P7349),Q7349)</f>
        <v>2023-04-14</v>
      </c>
      <c r="S7349" s="32" t="s">
        <v>17794</v>
      </c>
      <c r="T7349" s="8">
        <f>[1]!b_anal_ptmyear($A7349,日期设置!$B$2)</f>
        <v>2.0630136986301371</v>
      </c>
      <c r="U7349" s="8">
        <f>[1]!b_anal_termifexercise($A7349,日期设置!B$2)</f>
        <v>0</v>
      </c>
      <c r="V7349" s="10">
        <f>[1]!b_dq_dirtyprice(A7349,日期设置!$B$2)</f>
        <v>63.119300000000003</v>
      </c>
      <c r="W7349" s="11">
        <f>IF(U7349=0,ROUNDUP((Q7349-日期设置!$B$2)/365,0),ROUNDUP((R7349-日期设置!$B$2)/365,0))</f>
        <v>3</v>
      </c>
      <c r="X7349" s="18">
        <f>_xlfn.IFNA(VLOOKUP(A7349,过往入选债券!A:D,4,0),2)</f>
        <v>2</v>
      </c>
      <c r="Y7349">
        <f>_xlfn.IFNA(VLOOKUP(C7349,[2]Sheet1!$A:$A,1,0),3)</f>
        <v>3</v>
      </c>
    </row>
    <row r="7350" spans="1:25" hidden="1" x14ac:dyDescent="0.2">
      <c r="A7350" s="35" t="s">
        <v>22918</v>
      </c>
      <c r="B7350" s="35" t="s">
        <v>22919</v>
      </c>
      <c r="C7350" s="54" t="s">
        <v>23045</v>
      </c>
      <c r="D7350" s="26">
        <f>[1]!b_calc_yield(A7350,日期设置!$B$2,F7350,1,R7350,1,O7350,L7350,S7350,)</f>
        <v>2.9003186261774312</v>
      </c>
      <c r="E7350" s="26">
        <f t="shared" si="228"/>
        <v>2.2183427745064321</v>
      </c>
      <c r="F7350" s="18">
        <f>[1]!b_dq_cleanprice($A7350,日期设置!B$2)</f>
        <v>100</v>
      </c>
      <c r="G7350" s="18" t="str">
        <f t="shared" si="229"/>
        <v>0.02 + 0</v>
      </c>
      <c r="H7350" s="27">
        <f>[1]!b_dq_pctchange($A7350,日期设置!$B$2,1)/100</f>
        <v>0</v>
      </c>
      <c r="I7350" s="26">
        <f>[1]!b_pq_pctchange(A7350,日期设置!$B$4,日期设置!$B$2,1)</f>
        <v>0</v>
      </c>
      <c r="J7350" s="26">
        <f>[1]!b_pq_pctchange(A7350,日期设置!$C$4,日期设置!$B$2,1)</f>
        <v>0</v>
      </c>
      <c r="K7350" s="52">
        <f>[1]!b_dq_amount($A7350,日期设置!B$2,2,10000)</f>
        <v>0</v>
      </c>
      <c r="L7350" s="26">
        <f>[1]!b_info_latestpar(A7350,日期设置!$B$2)</f>
        <v>100</v>
      </c>
      <c r="M7350" s="6">
        <f>[1]!b_info_outstandingbalance($A7350,日期设置!B$2)</f>
        <v>10</v>
      </c>
      <c r="N7350" s="7" t="str">
        <f>[1]!b_info_latestissurercreditrating2(A7350,日期设置!$B$2,"102","1")</f>
        <v>AAA</v>
      </c>
      <c r="O7350" s="43">
        <v>2.35</v>
      </c>
      <c r="P7350" s="9">
        <f>[1]!b_info_repurchasedate(A7350)</f>
        <v>0</v>
      </c>
      <c r="Q7350" s="31" t="s">
        <v>16927</v>
      </c>
      <c r="R7350" s="2" t="str">
        <f>IF((--IF(P7350=0,Q7350,P7350))&gt;(--日期设置!$B$2),IF(P7350=0,Q7350,P7350),Q7350)</f>
        <v>2021-03-30</v>
      </c>
      <c r="S7350" s="32" t="s">
        <v>23400</v>
      </c>
      <c r="T7350" s="8">
        <f>[1]!b_anal_ptmyear($A7350,日期设置!$B$2)</f>
        <v>2.1917808219178082E-2</v>
      </c>
      <c r="U7350" s="8">
        <f>[1]!b_anal_termifexercise($A7350,日期设置!B$2)</f>
        <v>0</v>
      </c>
      <c r="V7350" s="10">
        <f>[1]!b_dq_dirtyprice(A7350,日期设置!$B$2)</f>
        <v>100.1288</v>
      </c>
      <c r="W7350" s="11">
        <f>IF(U7350=0,ROUNDUP((Q7350-日期设置!$B$2)/365,0),ROUNDUP((R7350-日期设置!$B$2)/365,0))</f>
        <v>1</v>
      </c>
      <c r="X7350" s="18">
        <f>_xlfn.IFNA(VLOOKUP(A7350,过往入选债券!A:D,4,0),2)</f>
        <v>2</v>
      </c>
      <c r="Y7350">
        <f>_xlfn.IFNA(VLOOKUP(C7350,[2]Sheet1!$A:$A,1,0),3)</f>
        <v>3</v>
      </c>
    </row>
    <row r="7351" spans="1:25" hidden="1" x14ac:dyDescent="0.2">
      <c r="A7351" s="29" t="s">
        <v>7452</v>
      </c>
      <c r="B7351" s="29" t="s">
        <v>7453</v>
      </c>
      <c r="C7351" s="40" t="s">
        <v>7454</v>
      </c>
      <c r="D7351" s="26" t="str">
        <f>[1]!b_calc_yield(A7351,日期设置!$B$2,F7351,1,R7351,1,O7351,L7351,S7351,)</f>
        <v>Fetching...</v>
      </c>
      <c r="E7351" s="26">
        <f t="shared" si="228"/>
        <v>1.7123891692578663</v>
      </c>
      <c r="F7351" s="18">
        <f>[1]!b_dq_cleanprice($A7351,日期设置!B$2)</f>
        <v>100.8347</v>
      </c>
      <c r="G7351" s="18" t="str">
        <f t="shared" si="229"/>
        <v>2.59 + 0.59</v>
      </c>
      <c r="H7351" s="27">
        <f>[1]!b_dq_pctchange($A7351,日期设置!$B$2,1)/100</f>
        <v>0</v>
      </c>
      <c r="I7351" s="26">
        <f>[1]!b_pq_pctchange(A7351,日期设置!$B$4,日期设置!$B$2,1)</f>
        <v>0</v>
      </c>
      <c r="J7351" s="26">
        <f>[1]!b_pq_pctchange(A7351,日期设置!$C$4,日期设置!$B$2,1)</f>
        <v>0</v>
      </c>
      <c r="K7351" s="52">
        <f>[1]!b_dq_amount($A7351,日期设置!B$2,2,10000)</f>
        <v>0</v>
      </c>
      <c r="L7351" s="26">
        <f>[1]!b_info_latestpar(A7351,日期设置!$B$2)</f>
        <v>100</v>
      </c>
      <c r="M7351" s="6">
        <f>[1]!b_info_outstandingbalance($A7351,日期设置!B$2)</f>
        <v>20</v>
      </c>
      <c r="N7351" s="7" t="str">
        <f>[1]!b_info_latestissurercreditrating2(A7351,日期设置!$B$2,"102","1")</f>
        <v>AAA</v>
      </c>
      <c r="O7351" s="8">
        <v>4.38</v>
      </c>
      <c r="P7351" s="9" t="str">
        <f>[1]!b_info_repurchasedate(A7351)</f>
        <v>2021-10-25</v>
      </c>
      <c r="Q7351" s="8" t="s">
        <v>17147</v>
      </c>
      <c r="R7351" s="2" t="str">
        <f>IF((--IF(P7351=0,Q7351,P7351))&gt;(--日期设置!$B$2),IF(P7351=0,Q7351,P7351),Q7351)</f>
        <v>2021-10-25</v>
      </c>
      <c r="S7351" s="32" t="s">
        <v>18337</v>
      </c>
      <c r="T7351" s="8">
        <f>[1]!b_anal_ptmyear($A7351,日期设置!$B$2)</f>
        <v>2.5917808219178085</v>
      </c>
      <c r="U7351" s="8">
        <f>[1]!b_anal_termifexercise($A7351,日期设置!B$2)</f>
        <v>0.59452054794520548</v>
      </c>
      <c r="V7351" s="10">
        <f>[1]!b_dq_dirtyprice(A7351,日期设置!$B$2)</f>
        <v>102.62269999999999</v>
      </c>
      <c r="W7351" s="11">
        <f>IF(U7351=0,ROUNDUP((Q7351-日期设置!$B$2)/365,0),ROUNDUP((R7351-日期设置!$B$2)/365,0))</f>
        <v>1</v>
      </c>
      <c r="X7351" s="18">
        <f>_xlfn.IFNA(VLOOKUP(A7351,过往入选债券!A:D,4,0),2)</f>
        <v>2</v>
      </c>
      <c r="Y7351">
        <f>_xlfn.IFNA(VLOOKUP(C7351,[2]Sheet1!$A:$A,1,0),3)</f>
        <v>3</v>
      </c>
    </row>
    <row r="7352" spans="1:25" hidden="1" x14ac:dyDescent="0.2">
      <c r="A7352" s="29" t="s">
        <v>6943</v>
      </c>
      <c r="B7352" s="29" t="s">
        <v>6944</v>
      </c>
      <c r="C7352" s="40" t="s">
        <v>469</v>
      </c>
      <c r="D7352" s="26" t="str">
        <f>[1]!b_calc_yield(A7352,日期设置!$B$2,F7352,1,R7352,1,O7352,L7352,S7352,)</f>
        <v>Fetching...</v>
      </c>
      <c r="E7352" s="26">
        <f t="shared" si="228"/>
        <v>0.67171628654814075</v>
      </c>
      <c r="F7352" s="18">
        <f>[1]!b_dq_cleanprice($A7352,日期设置!B$2)</f>
        <v>100.6199</v>
      </c>
      <c r="G7352" s="18" t="str">
        <f t="shared" si="229"/>
        <v>0.23 + 0</v>
      </c>
      <c r="H7352" s="27">
        <f>[1]!b_dq_pctchange($A7352,日期设置!$B$2,1)/100</f>
        <v>0</v>
      </c>
      <c r="I7352" s="26">
        <f>[1]!b_pq_pctchange(A7352,日期设置!$B$4,日期设置!$B$2,1)</f>
        <v>-1.9674144497652112E-2</v>
      </c>
      <c r="J7352" s="26">
        <f>[1]!b_pq_pctchange(A7352,日期设置!$C$4,日期设置!$B$2,1)</f>
        <v>-0.28283945441913921</v>
      </c>
      <c r="K7352" s="52">
        <f>[1]!b_dq_amount($A7352,日期设置!B$2,2,10000)</f>
        <v>0</v>
      </c>
      <c r="L7352" s="26">
        <f>[1]!b_info_latestpar(A7352,日期设置!$B$2)</f>
        <v>100</v>
      </c>
      <c r="M7352" s="6">
        <f>[1]!b_info_outstandingbalance($A7352,日期设置!B$2)</f>
        <v>10</v>
      </c>
      <c r="N7352" s="7" t="str">
        <f>[1]!b_info_latestissurercreditrating2(A7352,日期设置!$B$2,"102","1")</f>
        <v>AA+</v>
      </c>
      <c r="O7352" s="8">
        <v>5.69</v>
      </c>
      <c r="P7352" s="9">
        <f>[1]!b_info_repurchasedate(A7352)</f>
        <v>0</v>
      </c>
      <c r="Q7352" s="8" t="s">
        <v>16956</v>
      </c>
      <c r="R7352" s="2" t="str">
        <f>IF((--IF(P7352=0,Q7352,P7352))&gt;(--日期设置!$B$2),IF(P7352=0,Q7352,P7352),Q7352)</f>
        <v>2021-06-15</v>
      </c>
      <c r="S7352" s="32" t="s">
        <v>18617</v>
      </c>
      <c r="T7352" s="8">
        <f>[1]!b_anal_ptmyear($A7352,日期设置!$B$2)</f>
        <v>0.23287671232876711</v>
      </c>
      <c r="U7352" s="8">
        <f>[1]!b_anal_termifexercise($A7352,日期设置!B$2)</f>
        <v>0</v>
      </c>
      <c r="V7352" s="10">
        <f>[1]!b_dq_dirtyprice(A7352,日期设置!$B$2)</f>
        <v>104.98480000000001</v>
      </c>
      <c r="W7352" s="11">
        <f>IF(U7352=0,ROUNDUP((Q7352-日期设置!$B$2)/365,0),ROUNDUP((R7352-日期设置!$B$2)/365,0))</f>
        <v>1</v>
      </c>
      <c r="X7352" s="18">
        <f>_xlfn.IFNA(VLOOKUP(A7352,过往入选债券!A:D,4,0),2)</f>
        <v>2</v>
      </c>
      <c r="Y7352">
        <f>_xlfn.IFNA(VLOOKUP(C7352,[2]Sheet1!$A:$A,1,0),3)</f>
        <v>3</v>
      </c>
    </row>
    <row r="7353" spans="1:25" hidden="1" x14ac:dyDescent="0.2">
      <c r="A7353" s="29" t="s">
        <v>11531</v>
      </c>
      <c r="B7353" s="29" t="s">
        <v>11532</v>
      </c>
      <c r="C7353" s="40" t="s">
        <v>11533</v>
      </c>
      <c r="D7353" s="26" t="str">
        <f>[1]!b_calc_yield(A7353,日期设置!$B$2,F7353,1,R7353,1,O7353,L7353,S7353,)</f>
        <v>Fetching...</v>
      </c>
      <c r="E7353" s="26">
        <f t="shared" si="228"/>
        <v>2.997298809208937</v>
      </c>
      <c r="F7353" s="18">
        <f>[1]!b_dq_cleanprice($A7353,日期设置!B$2)</f>
        <v>103.1754</v>
      </c>
      <c r="G7353" s="18" t="str">
        <f t="shared" si="229"/>
        <v>1.09 + 0</v>
      </c>
      <c r="H7353" s="27">
        <f>[1]!b_dq_pctchange($A7353,日期设置!$B$2,1)/100</f>
        <v>0</v>
      </c>
      <c r="I7353" s="26">
        <f>[1]!b_pq_pctchange(A7353,日期设置!$B$4,日期设置!$B$2,1)</f>
        <v>0</v>
      </c>
      <c r="J7353" s="26">
        <f>[1]!b_pq_pctchange(A7353,日期设置!$C$4,日期设置!$B$2,1)</f>
        <v>0</v>
      </c>
      <c r="K7353" s="52">
        <f>[1]!b_dq_amount($A7353,日期设置!B$2,2,10000)</f>
        <v>0</v>
      </c>
      <c r="L7353" s="26">
        <f>[1]!b_info_latestpar(A7353,日期设置!$B$2)</f>
        <v>100</v>
      </c>
      <c r="M7353" s="6">
        <f>[1]!b_info_outstandingbalance($A7353,日期设置!B$2)</f>
        <v>18</v>
      </c>
      <c r="N7353" s="7" t="str">
        <f>[1]!b_info_latestissurercreditrating2(A7353,日期设置!$B$2,"102","1")</f>
        <v>AA+</v>
      </c>
      <c r="O7353" s="8">
        <v>5.88</v>
      </c>
      <c r="P7353" s="9">
        <f>[1]!b_info_repurchasedate(A7353)</f>
        <v>0</v>
      </c>
      <c r="Q7353" s="8" t="s">
        <v>16326</v>
      </c>
      <c r="R7353" s="2" t="str">
        <f>IF((--IF(P7353=0,Q7353,P7353))&gt;(--日期设置!$B$2),IF(P7353=0,Q7353,P7353),Q7353)</f>
        <v>2022-04-25</v>
      </c>
      <c r="S7353" s="32" t="s">
        <v>18507</v>
      </c>
      <c r="T7353" s="8">
        <f>[1]!b_anal_ptmyear($A7353,日期设置!$B$2)</f>
        <v>1.0931506849315069</v>
      </c>
      <c r="U7353" s="8">
        <f>[1]!b_anal_termifexercise($A7353,日期设置!B$2)</f>
        <v>0</v>
      </c>
      <c r="V7353" s="10">
        <f>[1]!b_dq_dirtyprice(A7353,日期设置!$B$2)</f>
        <v>108.5077</v>
      </c>
      <c r="W7353" s="11">
        <f>IF(U7353=0,ROUNDUP((Q7353-日期设置!$B$2)/365,0),ROUNDUP((R7353-日期设置!$B$2)/365,0))</f>
        <v>2</v>
      </c>
      <c r="X7353" s="18">
        <f>_xlfn.IFNA(VLOOKUP(A7353,过往入选债券!A:D,4,0),2)</f>
        <v>2</v>
      </c>
      <c r="Y7353">
        <f>_xlfn.IFNA(VLOOKUP(C7353,[2]Sheet1!$A:$A,1,0),3)</f>
        <v>3</v>
      </c>
    </row>
    <row r="7354" spans="1:25" hidden="1" x14ac:dyDescent="0.2">
      <c r="A7354" s="29" t="s">
        <v>12971</v>
      </c>
      <c r="B7354" s="29" t="s">
        <v>12972</v>
      </c>
      <c r="C7354" s="40" t="s">
        <v>12973</v>
      </c>
      <c r="D7354" s="26" t="str">
        <f>[1]!b_calc_yield(A7354,日期设置!$B$2,F7354,1,R7354,1,O7354,L7354,S7354,)</f>
        <v>Fetching...</v>
      </c>
      <c r="E7354" s="26">
        <f t="shared" si="228"/>
        <v>17.102734946323928</v>
      </c>
      <c r="F7354" s="18">
        <f>[1]!b_dq_cleanprice($A7354,日期设置!B$2)</f>
        <v>60.080199999999998</v>
      </c>
      <c r="G7354" s="18" t="str">
        <f t="shared" si="229"/>
        <v>2.00 + 0</v>
      </c>
      <c r="H7354" s="27">
        <f>[1]!b_dq_pctchange($A7354,日期设置!$B$2,1)/100</f>
        <v>0</v>
      </c>
      <c r="I7354" s="26">
        <f>[1]!b_pq_pctchange(A7354,日期设置!$B$4,日期设置!$B$2,1)</f>
        <v>0</v>
      </c>
      <c r="J7354" s="26">
        <f>[1]!b_pq_pctchange(A7354,日期设置!$C$4,日期设置!$B$2,1)</f>
        <v>-0.1558812776282143</v>
      </c>
      <c r="K7354" s="52">
        <f>[1]!b_dq_amount($A7354,日期设置!B$2,2,10000)</f>
        <v>0</v>
      </c>
      <c r="L7354" s="26">
        <f>[1]!b_info_latestpar(A7354,日期设置!$B$2)</f>
        <v>60</v>
      </c>
      <c r="M7354" s="6">
        <f>[1]!b_info_outstandingbalance($A7354,日期设置!B$2)</f>
        <v>9.6</v>
      </c>
      <c r="N7354" s="7" t="str">
        <f>[1]!b_info_latestissurercreditrating2(A7354,日期设置!$B$2,"102","1")</f>
        <v>AA</v>
      </c>
      <c r="O7354" s="8">
        <v>4.5</v>
      </c>
      <c r="P7354" s="9">
        <f>[1]!b_info_repurchasedate(A7354)</f>
        <v>0</v>
      </c>
      <c r="Q7354" s="8" t="s">
        <v>16132</v>
      </c>
      <c r="R7354" s="2" t="str">
        <f>IF((--IF(P7354=0,Q7354,P7354))&gt;(--日期设置!$B$2),IF(P7354=0,Q7354,P7354),Q7354)</f>
        <v>2023-03-24</v>
      </c>
      <c r="S7354" s="32" t="s">
        <v>17919</v>
      </c>
      <c r="T7354" s="8">
        <f>[1]!b_anal_ptmyear($A7354,日期设置!$B$2)</f>
        <v>2.0054794520547947</v>
      </c>
      <c r="U7354" s="8">
        <f>[1]!b_anal_termifexercise($A7354,日期设置!B$2)</f>
        <v>0</v>
      </c>
      <c r="V7354" s="10">
        <f>[1]!b_dq_dirtyprice(A7354,日期设置!$B$2)</f>
        <v>62.7654</v>
      </c>
      <c r="W7354" s="11">
        <f>IF(U7354=0,ROUNDUP((Q7354-日期设置!$B$2)/365,0),ROUNDUP((R7354-日期设置!$B$2)/365,0))</f>
        <v>3</v>
      </c>
      <c r="X7354" s="18">
        <f>_xlfn.IFNA(VLOOKUP(A7354,过往入选债券!A:D,4,0),2)</f>
        <v>2</v>
      </c>
      <c r="Y7354">
        <f>_xlfn.IFNA(VLOOKUP(C7354,[2]Sheet1!$A:$A,1,0),3)</f>
        <v>3</v>
      </c>
    </row>
    <row r="7355" spans="1:25" hidden="1" x14ac:dyDescent="0.2">
      <c r="A7355" s="29" t="s">
        <v>915</v>
      </c>
      <c r="B7355" s="29" t="s">
        <v>916</v>
      </c>
      <c r="C7355" s="40" t="s">
        <v>912</v>
      </c>
      <c r="D7355" s="26" t="str">
        <f>[1]!b_calc_yield(A7355,日期设置!$B$2,F7355,1,R7355,1,O7355,L7355,S7355,)</f>
        <v>Fetching...</v>
      </c>
      <c r="E7355" s="26">
        <f t="shared" si="228"/>
        <v>0.24394291563105686</v>
      </c>
      <c r="F7355" s="18">
        <f>[1]!b_dq_cleanprice($A7355,日期设置!B$2)</f>
        <v>100.1279</v>
      </c>
      <c r="G7355" s="18" t="str">
        <f t="shared" si="229"/>
        <v>0.08 + 0</v>
      </c>
      <c r="H7355" s="27">
        <f>[1]!b_dq_pctchange($A7355,日期设置!$B$2,1)/100</f>
        <v>0</v>
      </c>
      <c r="I7355" s="26">
        <f>[1]!b_pq_pctchange(A7355,日期设置!$B$4,日期设置!$B$2,1)</f>
        <v>0</v>
      </c>
      <c r="J7355" s="26">
        <f>[1]!b_pq_pctchange(A7355,日期设置!$C$4,日期设置!$B$2,1)</f>
        <v>0</v>
      </c>
      <c r="K7355" s="52">
        <f>[1]!b_dq_amount($A7355,日期设置!B$2,2,10000)</f>
        <v>0</v>
      </c>
      <c r="L7355" s="26">
        <f>[1]!b_info_latestpar(A7355,日期设置!$B$2)</f>
        <v>100</v>
      </c>
      <c r="M7355" s="6">
        <f>[1]!b_info_outstandingbalance($A7355,日期设置!B$2)</f>
        <v>1</v>
      </c>
      <c r="N7355" s="7">
        <f>[1]!b_info_latestissurercreditrating2(A7355,日期设置!$B$2,"102","1")</f>
        <v>0</v>
      </c>
      <c r="O7355" s="8">
        <v>4.5</v>
      </c>
      <c r="P7355" s="9">
        <f>[1]!b_info_repurchasedate(A7355)</f>
        <v>0</v>
      </c>
      <c r="Q7355" s="8" t="s">
        <v>16160</v>
      </c>
      <c r="R7355" s="2" t="str">
        <f>IF((--IF(P7355=0,Q7355,P7355))&gt;(--日期设置!$B$2),IF(P7355=0,Q7355,P7355),Q7355)</f>
        <v>2021-04-22</v>
      </c>
      <c r="S7355" s="32" t="s">
        <v>18523</v>
      </c>
      <c r="T7355" s="8">
        <f>[1]!b_anal_ptmyear($A7355,日期设置!$B$2)</f>
        <v>8.4931506849315067E-2</v>
      </c>
      <c r="U7355" s="8">
        <f>[1]!b_anal_termifexercise($A7355,日期设置!B$2)</f>
        <v>0</v>
      </c>
      <c r="V7355" s="10">
        <f>[1]!b_dq_dirtyprice(A7355,日期设置!$B$2)</f>
        <v>104.2457</v>
      </c>
      <c r="W7355" s="11">
        <f>IF(U7355=0,ROUNDUP((Q7355-日期设置!$B$2)/365,0),ROUNDUP((R7355-日期设置!$B$2)/365,0))</f>
        <v>1</v>
      </c>
      <c r="X7355" s="18">
        <f>_xlfn.IFNA(VLOOKUP(A7355,过往入选债券!A:D,4,0),2)</f>
        <v>2</v>
      </c>
      <c r="Y7355">
        <f>_xlfn.IFNA(VLOOKUP(C7355,[2]Sheet1!$A:$A,1,0),3)</f>
        <v>3</v>
      </c>
    </row>
    <row r="7356" spans="1:25" hidden="1" x14ac:dyDescent="0.2">
      <c r="A7356" s="29" t="s">
        <v>13240</v>
      </c>
      <c r="B7356" s="29" t="s">
        <v>13241</v>
      </c>
      <c r="C7356" s="40" t="s">
        <v>13242</v>
      </c>
      <c r="D7356" s="26" t="str">
        <f>[1]!b_calc_yield(A7356,日期设置!$B$2,F7356,1,R7356,1,O7356,L7356,S7356,)</f>
        <v>Fetching...</v>
      </c>
      <c r="E7356" s="26">
        <f t="shared" si="228"/>
        <v>15.511444144339848</v>
      </c>
      <c r="F7356" s="18">
        <f>[1]!b_dq_cleanprice($A7356,日期设置!B$2)</f>
        <v>60.091799999999999</v>
      </c>
      <c r="G7356" s="18" t="str">
        <f t="shared" si="229"/>
        <v>2.29 + 0</v>
      </c>
      <c r="H7356" s="27">
        <f>[1]!b_dq_pctchange($A7356,日期设置!$B$2,1)/100</f>
        <v>0</v>
      </c>
      <c r="I7356" s="26">
        <f>[1]!b_pq_pctchange(A7356,日期设置!$B$4,日期设置!$B$2,1)</f>
        <v>0</v>
      </c>
      <c r="J7356" s="26">
        <f>[1]!b_pq_pctchange(A7356,日期设置!$C$4,日期设置!$B$2,1)</f>
        <v>4.5082052744714716</v>
      </c>
      <c r="K7356" s="52">
        <f>[1]!b_dq_amount($A7356,日期设置!B$2,2,10000)</f>
        <v>0</v>
      </c>
      <c r="L7356" s="26">
        <f>[1]!b_info_latestpar(A7356,日期设置!$B$2)</f>
        <v>60</v>
      </c>
      <c r="M7356" s="6">
        <f>[1]!b_info_outstandingbalance($A7356,日期设置!B$2)</f>
        <v>6</v>
      </c>
      <c r="N7356" s="7" t="str">
        <f>[1]!b_info_latestissurercreditrating2(A7356,日期设置!$B$2,"102","1")</f>
        <v>AA</v>
      </c>
      <c r="O7356" s="8">
        <v>3.75</v>
      </c>
      <c r="P7356" s="9">
        <f>[1]!b_info_repurchasedate(A7356)</f>
        <v>0</v>
      </c>
      <c r="Q7356" s="8" t="s">
        <v>16888</v>
      </c>
      <c r="R7356" s="2" t="str">
        <f>IF((--IF(P7356=0,Q7356,P7356))&gt;(--日期设置!$B$2),IF(P7356=0,Q7356,P7356),Q7356)</f>
        <v>2023-07-07</v>
      </c>
      <c r="S7356" s="32" t="s">
        <v>18887</v>
      </c>
      <c r="T7356" s="8">
        <f>[1]!b_anal_ptmyear($A7356,日期设置!$B$2)</f>
        <v>2.2931506849315069</v>
      </c>
      <c r="U7356" s="8">
        <f>[1]!b_anal_termifexercise($A7356,日期设置!B$2)</f>
        <v>0</v>
      </c>
      <c r="V7356" s="10">
        <f>[1]!b_dq_dirtyprice(A7356,日期设置!$B$2)</f>
        <v>61.682200000000002</v>
      </c>
      <c r="W7356" s="11">
        <f>IF(U7356=0,ROUNDUP((Q7356-日期设置!$B$2)/365,0),ROUNDUP((R7356-日期设置!$B$2)/365,0))</f>
        <v>3</v>
      </c>
      <c r="X7356" s="18">
        <f>_xlfn.IFNA(VLOOKUP(A7356,过往入选债券!A:D,4,0),2)</f>
        <v>2</v>
      </c>
      <c r="Y7356">
        <f>_xlfn.IFNA(VLOOKUP(C7356,[2]Sheet1!$A:$A,1,0),3)</f>
        <v>3</v>
      </c>
    </row>
    <row r="7357" spans="1:25" hidden="1" x14ac:dyDescent="0.2">
      <c r="A7357" s="29" t="s">
        <v>5155</v>
      </c>
      <c r="B7357" s="29" t="s">
        <v>5156</v>
      </c>
      <c r="C7357" s="40" t="s">
        <v>263</v>
      </c>
      <c r="D7357" s="26" t="str">
        <f>[1]!b_calc_yield(A7357,日期设置!$B$2,F7357,1,R7357,1,O7357,L7357,S7357,)</f>
        <v>Fetching...</v>
      </c>
      <c r="E7357" s="26">
        <f t="shared" si="228"/>
        <v>0.89547170584580726</v>
      </c>
      <c r="F7357" s="18">
        <f>[1]!b_dq_cleanprice($A7357,日期设置!B$2)</f>
        <v>100.1442</v>
      </c>
      <c r="G7357" s="18" t="str">
        <f t="shared" si="229"/>
        <v>0.31 + 0</v>
      </c>
      <c r="H7357" s="27">
        <f>[1]!b_dq_pctchange($A7357,日期设置!$B$2,1)/100</f>
        <v>0</v>
      </c>
      <c r="I7357" s="26">
        <f>[1]!b_pq_pctchange(A7357,日期设置!$B$4,日期设置!$B$2,1)</f>
        <v>0</v>
      </c>
      <c r="J7357" s="26">
        <f>[1]!b_pq_pctchange(A7357,日期设置!$C$4,日期设置!$B$2,1)</f>
        <v>-0.20746887966805483</v>
      </c>
      <c r="K7357" s="52">
        <f>[1]!b_dq_amount($A7357,日期设置!B$2,2,10000)</f>
        <v>0</v>
      </c>
      <c r="L7357" s="26">
        <f>[1]!b_info_latestpar(A7357,日期设置!$B$2)</f>
        <v>100</v>
      </c>
      <c r="M7357" s="6">
        <f>[1]!b_info_outstandingbalance($A7357,日期设置!B$2)</f>
        <v>6</v>
      </c>
      <c r="N7357" s="7" t="str">
        <f>[1]!b_info_latestissurercreditrating2(A7357,日期设置!$B$2,"102","1")</f>
        <v>AAA</v>
      </c>
      <c r="O7357" s="8">
        <v>3.4</v>
      </c>
      <c r="P7357" s="9">
        <f>[1]!b_info_repurchasedate(A7357)</f>
        <v>0</v>
      </c>
      <c r="Q7357" s="8" t="s">
        <v>17469</v>
      </c>
      <c r="R7357" s="2" t="str">
        <f>IF((--IF(P7357=0,Q7357,P7357))&gt;(--日期设置!$B$2),IF(P7357=0,Q7357,P7357),Q7357)</f>
        <v>2021-07-14</v>
      </c>
      <c r="S7357" s="32" t="s">
        <v>18800</v>
      </c>
      <c r="T7357" s="8">
        <f>[1]!b_anal_ptmyear($A7357,日期设置!$B$2)</f>
        <v>0.31232876712328766</v>
      </c>
      <c r="U7357" s="8">
        <f>[1]!b_anal_termifexercise($A7357,日期设置!B$2)</f>
        <v>0</v>
      </c>
      <c r="V7357" s="10">
        <f>[1]!b_dq_dirtyprice(A7357,日期设置!$B$2)</f>
        <v>102.4823</v>
      </c>
      <c r="W7357" s="11">
        <f>IF(U7357=0,ROUNDUP((Q7357-日期设置!$B$2)/365,0),ROUNDUP((R7357-日期设置!$B$2)/365,0))</f>
        <v>1</v>
      </c>
      <c r="X7357" s="18">
        <f>_xlfn.IFNA(VLOOKUP(A7357,过往入选债券!A:D,4,0),2)</f>
        <v>2</v>
      </c>
      <c r="Y7357">
        <f>_xlfn.IFNA(VLOOKUP(C7357,[2]Sheet1!$A:$A,1,0),3)</f>
        <v>3</v>
      </c>
    </row>
    <row r="7358" spans="1:25" hidden="1" x14ac:dyDescent="0.2">
      <c r="A7358" s="29" t="s">
        <v>6592</v>
      </c>
      <c r="B7358" s="29" t="s">
        <v>6593</v>
      </c>
      <c r="C7358" s="40" t="s">
        <v>390</v>
      </c>
      <c r="D7358" s="26" t="str">
        <f>[1]!b_calc_yield(A7358,日期设置!$B$2,F7358,1,R7358,1,O7358,L7358,S7358,)</f>
        <v>Fetching...</v>
      </c>
      <c r="E7358" s="26">
        <f t="shared" si="228"/>
        <v>0.17276406355513085</v>
      </c>
      <c r="F7358" s="18">
        <f>[1]!b_dq_cleanprice($A7358,日期设置!B$2)</f>
        <v>100.1478</v>
      </c>
      <c r="G7358" s="18" t="str">
        <f t="shared" si="229"/>
        <v>0.06 + 0</v>
      </c>
      <c r="H7358" s="27">
        <f>[1]!b_dq_pctchange($A7358,日期设置!$B$2,1)/100</f>
        <v>0</v>
      </c>
      <c r="I7358" s="26">
        <f>[1]!b_pq_pctchange(A7358,日期设置!$B$4,日期设置!$B$2,1)</f>
        <v>-5.7581669668827537E-2</v>
      </c>
      <c r="J7358" s="26">
        <f>[1]!b_pq_pctchange(A7358,日期设置!$C$4,日期设置!$B$2,1)</f>
        <v>-0.10523344368713265</v>
      </c>
      <c r="K7358" s="52">
        <f>[1]!b_dq_amount($A7358,日期设置!B$2,2,10000)</f>
        <v>0</v>
      </c>
      <c r="L7358" s="26">
        <f>[1]!b_info_latestpar(A7358,日期设置!$B$2)</f>
        <v>100</v>
      </c>
      <c r="M7358" s="6">
        <f>[1]!b_info_outstandingbalance($A7358,日期设置!B$2)</f>
        <v>15</v>
      </c>
      <c r="N7358" s="7" t="str">
        <f>[1]!b_info_latestissurercreditrating2(A7358,日期设置!$B$2,"102","1")</f>
        <v>AAA</v>
      </c>
      <c r="O7358" s="8">
        <v>5.47</v>
      </c>
      <c r="P7358" s="9">
        <f>[1]!b_info_repurchasedate(A7358)</f>
        <v>0</v>
      </c>
      <c r="Q7358" s="8" t="s">
        <v>16003</v>
      </c>
      <c r="R7358" s="2" t="str">
        <f>IF((--IF(P7358=0,Q7358,P7358))&gt;(--日期设置!$B$2),IF(P7358=0,Q7358,P7358),Q7358)</f>
        <v>2021-04-13</v>
      </c>
      <c r="S7358" s="32" t="s">
        <v>17791</v>
      </c>
      <c r="T7358" s="8">
        <f>[1]!b_anal_ptmyear($A7358,日期设置!$B$2)</f>
        <v>6.0273972602739728E-2</v>
      </c>
      <c r="U7358" s="8">
        <f>[1]!b_anal_termifexercise($A7358,日期设置!B$2)</f>
        <v>0</v>
      </c>
      <c r="V7358" s="10">
        <f>[1]!b_dq_dirtyprice(A7358,日期设置!$B$2)</f>
        <v>105.2881</v>
      </c>
      <c r="W7358" s="11">
        <f>IF(U7358=0,ROUNDUP((Q7358-日期设置!$B$2)/365,0),ROUNDUP((R7358-日期设置!$B$2)/365,0))</f>
        <v>1</v>
      </c>
      <c r="X7358" s="18">
        <f>_xlfn.IFNA(VLOOKUP(A7358,过往入选债券!A:D,4,0),2)</f>
        <v>2</v>
      </c>
      <c r="Y7358">
        <f>_xlfn.IFNA(VLOOKUP(C7358,[2]Sheet1!$A:$A,1,0),3)</f>
        <v>3</v>
      </c>
    </row>
    <row r="7359" spans="1:25" hidden="1" x14ac:dyDescent="0.2">
      <c r="A7359" s="29" t="s">
        <v>1774</v>
      </c>
      <c r="B7359" s="29" t="s">
        <v>1775</v>
      </c>
      <c r="C7359" s="40" t="s">
        <v>1149</v>
      </c>
      <c r="D7359" s="26" t="str">
        <f>[1]!b_calc_yield(A7359,日期设置!$B$2,F7359,1,R7359,1,O7359,L7359,S7359,)</f>
        <v>Fetching...</v>
      </c>
      <c r="E7359" s="26">
        <f t="shared" si="228"/>
        <v>0.40122852712245471</v>
      </c>
      <c r="F7359" s="18">
        <f>[1]!b_dq_cleanprice($A7359,日期设置!B$2)</f>
        <v>100.29</v>
      </c>
      <c r="G7359" s="18" t="str">
        <f t="shared" si="229"/>
        <v>0.07 + 0</v>
      </c>
      <c r="H7359" s="27">
        <f>[1]!b_dq_pctchange($A7359,日期设置!$B$2,1)/100</f>
        <v>0</v>
      </c>
      <c r="I7359" s="26">
        <f>[1]!b_pq_pctchange(A7359,日期设置!$B$4,日期设置!$B$2,1)</f>
        <v>0</v>
      </c>
      <c r="J7359" s="26">
        <f>[1]!b_pq_pctchange(A7359,日期设置!$C$4,日期设置!$B$2,1)</f>
        <v>0</v>
      </c>
      <c r="K7359" s="52">
        <f>[1]!b_dq_amount($A7359,日期设置!B$2,2,10000)</f>
        <v>0</v>
      </c>
      <c r="L7359" s="26">
        <f>[1]!b_info_latestpar(A7359,日期设置!$B$2)</f>
        <v>100</v>
      </c>
      <c r="M7359" s="6">
        <f>[1]!b_info_outstandingbalance($A7359,日期设置!B$2)</f>
        <v>5</v>
      </c>
      <c r="N7359" s="7">
        <f>[1]!b_info_latestissurercreditrating2(A7359,日期设置!$B$2,"102","1")</f>
        <v>0</v>
      </c>
      <c r="O7359" s="8">
        <v>6.7</v>
      </c>
      <c r="P7359" s="9">
        <f>[1]!b_info_repurchasedate(A7359)</f>
        <v>0</v>
      </c>
      <c r="Q7359" s="8" t="s">
        <v>16319</v>
      </c>
      <c r="R7359" s="2" t="str">
        <f>IF((--IF(P7359=0,Q7359,P7359))&gt;(--日期设置!$B$2),IF(P7359=0,Q7359,P7359),Q7359)</f>
        <v>2021-04-20</v>
      </c>
      <c r="S7359" s="32" t="s">
        <v>18474</v>
      </c>
      <c r="T7359" s="8">
        <f>[1]!b_anal_ptmyear($A7359,日期设置!$B$2)</f>
        <v>7.9452054794520555E-2</v>
      </c>
      <c r="U7359" s="8">
        <f>[1]!b_anal_termifexercise($A7359,日期设置!B$2)</f>
        <v>0</v>
      </c>
      <c r="V7359" s="10">
        <f>[1]!b_dq_dirtyprice(A7359,日期设置!$B$2)</f>
        <v>106.2736</v>
      </c>
      <c r="W7359" s="11">
        <f>IF(U7359=0,ROUNDUP((Q7359-日期设置!$B$2)/365,0),ROUNDUP((R7359-日期设置!$B$2)/365,0))</f>
        <v>1</v>
      </c>
      <c r="X7359" s="18">
        <f>_xlfn.IFNA(VLOOKUP(A7359,过往入选债券!A:D,4,0),2)</f>
        <v>2</v>
      </c>
      <c r="Y7359">
        <f>_xlfn.IFNA(VLOOKUP(C7359,[2]Sheet1!$A:$A,1,0),3)</f>
        <v>3</v>
      </c>
    </row>
    <row r="7360" spans="1:25" hidden="1" x14ac:dyDescent="0.2">
      <c r="A7360" s="29" t="s">
        <v>7592</v>
      </c>
      <c r="B7360" s="29" t="s">
        <v>7593</v>
      </c>
      <c r="C7360" s="40" t="s">
        <v>9</v>
      </c>
      <c r="D7360" s="26" t="str">
        <f>[1]!b_calc_yield(A7360,日期设置!$B$2,F7360,1,R7360,1,O7360,L7360,S7360,)</f>
        <v>Fetching...</v>
      </c>
      <c r="E7360" s="26">
        <f t="shared" si="228"/>
        <v>1.9129620395523794</v>
      </c>
      <c r="F7360" s="18">
        <f>[1]!b_dq_cleanprice($A7360,日期设置!B$2)</f>
        <v>100.7413</v>
      </c>
      <c r="G7360" s="18" t="str">
        <f t="shared" si="229"/>
        <v>0.66 + 0</v>
      </c>
      <c r="H7360" s="27">
        <f>[1]!b_dq_pctchange($A7360,日期设置!$B$2,1)/100</f>
        <v>0</v>
      </c>
      <c r="I7360" s="26">
        <f>[1]!b_pq_pctchange(A7360,日期设置!$B$4,日期设置!$B$2,1)</f>
        <v>0</v>
      </c>
      <c r="J7360" s="26">
        <f>[1]!b_pq_pctchange(A7360,日期设置!$C$4,日期设置!$B$2,1)</f>
        <v>0</v>
      </c>
      <c r="K7360" s="52">
        <f>[1]!b_dq_amount($A7360,日期设置!B$2,2,10000)</f>
        <v>0</v>
      </c>
      <c r="L7360" s="26">
        <f>[1]!b_info_latestpar(A7360,日期设置!$B$2)</f>
        <v>100</v>
      </c>
      <c r="M7360" s="6">
        <f>[1]!b_info_outstandingbalance($A7360,日期设置!B$2)</f>
        <v>5</v>
      </c>
      <c r="N7360" s="7" t="str">
        <f>[1]!b_info_latestissurercreditrating2(A7360,日期设置!$B$2,"102","1")</f>
        <v>AAA</v>
      </c>
      <c r="O7360" s="8">
        <v>4.03</v>
      </c>
      <c r="P7360" s="9">
        <f>[1]!b_info_repurchasedate(A7360)</f>
        <v>0</v>
      </c>
      <c r="Q7360" s="8" t="s">
        <v>16891</v>
      </c>
      <c r="R7360" s="2" t="str">
        <f>IF((--IF(P7360=0,Q7360,P7360))&gt;(--日期设置!$B$2),IF(P7360=0,Q7360,P7360),Q7360)</f>
        <v>2021-11-21</v>
      </c>
      <c r="S7360" s="32" t="s">
        <v>18567</v>
      </c>
      <c r="T7360" s="8">
        <f>[1]!b_anal_ptmyear($A7360,日期设置!$B$2)</f>
        <v>0.66849315068493154</v>
      </c>
      <c r="U7360" s="8">
        <f>[1]!b_anal_termifexercise($A7360,日期设置!B$2)</f>
        <v>0</v>
      </c>
      <c r="V7360" s="10">
        <f>[1]!b_dq_dirtyprice(A7360,日期设置!$B$2)</f>
        <v>102.07729999999999</v>
      </c>
      <c r="W7360" s="11">
        <f>IF(U7360=0,ROUNDUP((Q7360-日期设置!$B$2)/365,0),ROUNDUP((R7360-日期设置!$B$2)/365,0))</f>
        <v>1</v>
      </c>
      <c r="X7360" s="18">
        <f>_xlfn.IFNA(VLOOKUP(A7360,过往入选债券!A:D,4,0),2)</f>
        <v>2</v>
      </c>
      <c r="Y7360">
        <f>_xlfn.IFNA(VLOOKUP(C7360,[2]Sheet1!$A:$A,1,0),3)</f>
        <v>3</v>
      </c>
    </row>
    <row r="7361" spans="1:25" hidden="1" x14ac:dyDescent="0.2">
      <c r="A7361" s="29" t="s">
        <v>7016</v>
      </c>
      <c r="B7361" s="29" t="s">
        <v>7017</v>
      </c>
      <c r="C7361" s="40" t="s">
        <v>7018</v>
      </c>
      <c r="D7361" s="26" t="str">
        <f>[1]!b_calc_yield(A7361,日期设置!$B$2,F7361,1,R7361,1,O7361,L7361,S7361,)</f>
        <v>Fetching...</v>
      </c>
      <c r="E7361" s="26">
        <f t="shared" si="228"/>
        <v>0.96196599867768295</v>
      </c>
      <c r="F7361" s="18">
        <f>[1]!b_dq_cleanprice($A7361,日期设置!B$2)</f>
        <v>100.5044</v>
      </c>
      <c r="G7361" s="18" t="str">
        <f t="shared" si="229"/>
        <v>0.33 + 0</v>
      </c>
      <c r="H7361" s="27">
        <f>[1]!b_dq_pctchange($A7361,日期设置!$B$2,1)/100</f>
        <v>0</v>
      </c>
      <c r="I7361" s="26">
        <f>[1]!b_pq_pctchange(A7361,日期设置!$B$4,日期设置!$B$2,1)</f>
        <v>-2.6360054470813087E-2</v>
      </c>
      <c r="J7361" s="26">
        <f>[1]!b_pq_pctchange(A7361,日期设置!$C$4,日期设置!$B$2,1)</f>
        <v>-6.9798935317664512E-2</v>
      </c>
      <c r="K7361" s="52">
        <f>[1]!b_dq_amount($A7361,日期设置!B$2,2,10000)</f>
        <v>0</v>
      </c>
      <c r="L7361" s="26">
        <f>[1]!b_info_latestpar(A7361,日期设置!$B$2)</f>
        <v>100</v>
      </c>
      <c r="M7361" s="6">
        <f>[1]!b_info_outstandingbalance($A7361,日期设置!B$2)</f>
        <v>18</v>
      </c>
      <c r="N7361" s="7" t="str">
        <f>[1]!b_info_latestissurercreditrating2(A7361,日期设置!$B$2,"102","1")</f>
        <v>AAA</v>
      </c>
      <c r="O7361" s="8">
        <v>4.45</v>
      </c>
      <c r="P7361" s="9">
        <f>[1]!b_info_repurchasedate(A7361)</f>
        <v>0</v>
      </c>
      <c r="Q7361" s="8" t="s">
        <v>17207</v>
      </c>
      <c r="R7361" s="2" t="str">
        <f>IF((--IF(P7361=0,Q7361,P7361))&gt;(--日期设置!$B$2),IF(P7361=0,Q7361,P7361),Q7361)</f>
        <v>2021-07-23</v>
      </c>
      <c r="S7361" s="32" t="s">
        <v>17788</v>
      </c>
      <c r="T7361" s="8">
        <f>[1]!b_anal_ptmyear($A7361,日期设置!$B$2)</f>
        <v>0.33698630136986302</v>
      </c>
      <c r="U7361" s="8">
        <f>[1]!b_anal_termifexercise($A7361,日期设置!B$2)</f>
        <v>0</v>
      </c>
      <c r="V7361" s="10">
        <f>[1]!b_dq_dirtyprice(A7361,日期设置!$B$2)</f>
        <v>103.45480000000001</v>
      </c>
      <c r="W7361" s="11">
        <f>IF(U7361=0,ROUNDUP((Q7361-日期设置!$B$2)/365,0),ROUNDUP((R7361-日期设置!$B$2)/365,0))</f>
        <v>1</v>
      </c>
      <c r="X7361" s="18">
        <f>_xlfn.IFNA(VLOOKUP(A7361,过往入选债券!A:D,4,0),2)</f>
        <v>2</v>
      </c>
      <c r="Y7361" s="45">
        <f>_xlfn.IFNA(VLOOKUP(C7361,[2]Sheet1!$A:$A,1,0),3)</f>
        <v>3</v>
      </c>
    </row>
    <row r="7362" spans="1:25" x14ac:dyDescent="0.2">
      <c r="A7362" s="29" t="s">
        <v>13173</v>
      </c>
      <c r="B7362" s="29" t="s">
        <v>13174</v>
      </c>
      <c r="C7362" s="40" t="s">
        <v>13175</v>
      </c>
      <c r="D7362" s="26" t="str">
        <f>[1]!b_calc_yield(A7362,日期设置!$B$2,F7362,1,R7362,1,O7362,L7362,S7362,)</f>
        <v>Fetching...</v>
      </c>
      <c r="E7362" s="26">
        <f t="shared" ref="E7362:E7425" si="230">((O7362*W7362+L7362)/V7362-1)*100</f>
        <v>42.752553141325514</v>
      </c>
      <c r="F7362" s="18">
        <f>[1]!b_dq_cleanprice($A7362,日期设置!B$2)</f>
        <v>39.505000000000003</v>
      </c>
      <c r="G7362" s="18" t="str">
        <f t="shared" ref="G7362:G7425" si="231">LEFT(T7362,4)&amp;" + "&amp;LEFT(U7362,4)</f>
        <v>2.15 + 0</v>
      </c>
      <c r="H7362" s="27">
        <f>[1]!b_dq_pctchange($A7362,日期设置!$B$2,1)/100</f>
        <v>-1.2656392928015497E-2</v>
      </c>
      <c r="I7362" s="26">
        <f>[1]!b_pq_pctchange(A7362,日期设置!$B$4,日期设置!$B$2,1)</f>
        <v>-1.2656392928015496</v>
      </c>
      <c r="J7362" s="26">
        <f>[1]!b_pq_pctchange(A7362,日期设置!$C$4,日期设置!$B$2,1)</f>
        <v>-1.2656392928015496</v>
      </c>
      <c r="K7362" s="52">
        <f>[1]!b_dq_amount($A7362,日期设置!B$2,2,10000)</f>
        <v>805.81960000000004</v>
      </c>
      <c r="L7362" s="26">
        <f>[1]!b_info_latestpar(A7362,日期设置!$B$2)</f>
        <v>40</v>
      </c>
      <c r="M7362" s="6">
        <f>[1]!b_info_outstandingbalance($A7362,日期设置!B$2)</f>
        <v>2</v>
      </c>
      <c r="N7362" s="7" t="str">
        <f>[1]!b_info_latestissurercreditrating2(A7362,日期设置!$B$2,"102","1")</f>
        <v>AA-</v>
      </c>
      <c r="O7362" s="8">
        <v>5.84</v>
      </c>
      <c r="P7362" s="9">
        <f>[1]!b_info_repurchasedate(A7362)</f>
        <v>0</v>
      </c>
      <c r="Q7362" s="8" t="s">
        <v>15998</v>
      </c>
      <c r="R7362" s="2" t="str">
        <f>IF((--IF(P7362=0,Q7362,P7362))&gt;(--日期设置!$B$2),IF(P7362=0,Q7362,P7362),Q7362)</f>
        <v>2023-05-18</v>
      </c>
      <c r="S7362" s="32" t="s">
        <v>18927</v>
      </c>
      <c r="T7362" s="8">
        <f>[1]!b_anal_ptmyear($A7362,日期设置!$B$2)</f>
        <v>2.1561643835616437</v>
      </c>
      <c r="U7362" s="8">
        <f>[1]!b_anal_termifexercise($A7362,日期设置!B$2)</f>
        <v>0</v>
      </c>
      <c r="V7362" s="10">
        <f>[1]!b_dq_dirtyprice(A7362,日期设置!$B$2)</f>
        <v>40.293500000000002</v>
      </c>
      <c r="W7362" s="11">
        <f>IF(U7362=0,ROUNDUP((Q7362-日期设置!$B$2)/365,0),ROUNDUP((R7362-日期设置!$B$2)/365,0))</f>
        <v>3</v>
      </c>
      <c r="X7362" s="18">
        <f>_xlfn.IFNA(VLOOKUP(A7362,过往入选债券!A:D,4,0),2)</f>
        <v>2</v>
      </c>
      <c r="Y7362">
        <f>_xlfn.IFNA(VLOOKUP(C7362,[2]Sheet1!$A:$A,1,0),3)</f>
        <v>3</v>
      </c>
    </row>
    <row r="7363" spans="1:25" hidden="1" x14ac:dyDescent="0.2">
      <c r="A7363" s="29" t="s">
        <v>6767</v>
      </c>
      <c r="B7363" s="29" t="s">
        <v>6768</v>
      </c>
      <c r="C7363" s="40" t="s">
        <v>6301</v>
      </c>
      <c r="D7363" s="26" t="str">
        <f>[1]!b_calc_yield(A7363,日期设置!$B$2,F7363,1,R7363,1,O7363,L7363,S7363,)</f>
        <v>Fetching...</v>
      </c>
      <c r="E7363" s="26">
        <f t="shared" si="230"/>
        <v>0.27335206266041467</v>
      </c>
      <c r="F7363" s="18">
        <f>[1]!b_dq_cleanprice($A7363,日期设置!B$2)</f>
        <v>100.2603</v>
      </c>
      <c r="G7363" s="18" t="str">
        <f t="shared" si="231"/>
        <v>0.09 + 0</v>
      </c>
      <c r="H7363" s="27">
        <f>[1]!b_dq_pctchange($A7363,日期设置!$B$2,1)/100</f>
        <v>0</v>
      </c>
      <c r="I7363" s="26">
        <f>[1]!b_pq_pctchange(A7363,日期设置!$B$4,日期设置!$B$2,1)</f>
        <v>-1.6055622260067626E-2</v>
      </c>
      <c r="J7363" s="26">
        <f>[1]!b_pq_pctchange(A7363,日期设置!$C$4,日期设置!$B$2,1)</f>
        <v>-0.29386668894285967</v>
      </c>
      <c r="K7363" s="52">
        <f>[1]!b_dq_amount($A7363,日期设置!B$2,2,10000)</f>
        <v>0</v>
      </c>
      <c r="L7363" s="26">
        <f>[1]!b_info_latestpar(A7363,日期设置!$B$2)</f>
        <v>100</v>
      </c>
      <c r="M7363" s="6">
        <f>[1]!b_info_outstandingbalance($A7363,日期设置!B$2)</f>
        <v>4</v>
      </c>
      <c r="N7363" s="7" t="str">
        <f>[1]!b_info_latestissurercreditrating2(A7363,日期设置!$B$2,"102","1")</f>
        <v>AA+</v>
      </c>
      <c r="O7363" s="8">
        <v>5.72</v>
      </c>
      <c r="P7363" s="9">
        <f>[1]!b_info_repurchasedate(A7363)</f>
        <v>0</v>
      </c>
      <c r="Q7363" s="8" t="s">
        <v>16224</v>
      </c>
      <c r="R7363" s="2" t="str">
        <f>IF((--IF(P7363=0,Q7363,P7363))&gt;(--日期设置!$B$2),IF(P7363=0,Q7363,P7363),Q7363)</f>
        <v>2021-04-26</v>
      </c>
      <c r="S7363" s="32" t="s">
        <v>18010</v>
      </c>
      <c r="T7363" s="8">
        <f>[1]!b_anal_ptmyear($A7363,日期设置!$B$2)</f>
        <v>9.5890410958904104E-2</v>
      </c>
      <c r="U7363" s="8">
        <f>[1]!b_anal_termifexercise($A7363,日期设置!B$2)</f>
        <v>0</v>
      </c>
      <c r="V7363" s="10">
        <f>[1]!b_dq_dirtyprice(A7363,日期设置!$B$2)</f>
        <v>105.4318</v>
      </c>
      <c r="W7363" s="11">
        <f>IF(U7363=0,ROUNDUP((Q7363-日期设置!$B$2)/365,0),ROUNDUP((R7363-日期设置!$B$2)/365,0))</f>
        <v>1</v>
      </c>
      <c r="X7363" s="18">
        <f>_xlfn.IFNA(VLOOKUP(A7363,过往入选债券!A:D,4,0),2)</f>
        <v>2</v>
      </c>
      <c r="Y7363">
        <f>_xlfn.IFNA(VLOOKUP(C7363,[2]Sheet1!$A:$A,1,0),3)</f>
        <v>3</v>
      </c>
    </row>
    <row r="7364" spans="1:25" hidden="1" x14ac:dyDescent="0.2">
      <c r="A7364" s="29" t="s">
        <v>5146</v>
      </c>
      <c r="B7364" s="29" t="s">
        <v>5147</v>
      </c>
      <c r="C7364" s="40" t="s">
        <v>3681</v>
      </c>
      <c r="D7364" s="26" t="str">
        <f>[1]!b_calc_yield(A7364,日期设置!$B$2,F7364,1,R7364,1,O7364,L7364,S7364,)</f>
        <v>Fetching...</v>
      </c>
      <c r="E7364" s="26">
        <f t="shared" si="230"/>
        <v>0.21080814919678392</v>
      </c>
      <c r="F7364" s="18">
        <f>[1]!b_dq_cleanprice($A7364,日期设置!B$2)</f>
        <v>100.0915</v>
      </c>
      <c r="G7364" s="18" t="str">
        <f t="shared" si="231"/>
        <v>0.07 + 0</v>
      </c>
      <c r="H7364" s="27">
        <f>[1]!b_dq_pctchange($A7364,日期设置!$B$2,1)/100</f>
        <v>0</v>
      </c>
      <c r="I7364" s="26">
        <f>[1]!b_pq_pctchange(A7364,日期设置!$B$4,日期设置!$B$2,1)</f>
        <v>0</v>
      </c>
      <c r="J7364" s="26">
        <f>[1]!b_pq_pctchange(A7364,日期设置!$C$4,日期设置!$B$2,1)</f>
        <v>-3.5954158447980195E-2</v>
      </c>
      <c r="K7364" s="52">
        <f>[1]!b_dq_amount($A7364,日期设置!B$2,2,10000)</f>
        <v>0</v>
      </c>
      <c r="L7364" s="26">
        <f>[1]!b_info_latestpar(A7364,日期设置!$B$2)</f>
        <v>100</v>
      </c>
      <c r="M7364" s="6">
        <f>[1]!b_info_outstandingbalance($A7364,日期设置!B$2)</f>
        <v>8</v>
      </c>
      <c r="N7364" s="7" t="str">
        <f>[1]!b_info_latestissurercreditrating2(A7364,日期设置!$B$2,"102","1")</f>
        <v>AA+</v>
      </c>
      <c r="O7364" s="8">
        <v>4.2</v>
      </c>
      <c r="P7364" s="9">
        <f>[1]!b_info_repurchasedate(A7364)</f>
        <v>0</v>
      </c>
      <c r="Q7364" s="8" t="s">
        <v>16510</v>
      </c>
      <c r="R7364" s="2" t="str">
        <f>IF((--IF(P7364=0,Q7364,P7364))&gt;(--日期设置!$B$2),IF(P7364=0,Q7364,P7364),Q7364)</f>
        <v>2021-04-18</v>
      </c>
      <c r="S7364" s="32" t="s">
        <v>18497</v>
      </c>
      <c r="T7364" s="8">
        <f>[1]!b_anal_ptmyear($A7364,日期设置!$B$2)</f>
        <v>7.3972602739726029E-2</v>
      </c>
      <c r="U7364" s="8">
        <f>[1]!b_anal_termifexercise($A7364,日期设置!B$2)</f>
        <v>0</v>
      </c>
      <c r="V7364" s="10">
        <f>[1]!b_dq_dirtyprice(A7364,日期设置!$B$2)</f>
        <v>103.9808</v>
      </c>
      <c r="W7364" s="11">
        <f>IF(U7364=0,ROUNDUP((Q7364-日期设置!$B$2)/365,0),ROUNDUP((R7364-日期设置!$B$2)/365,0))</f>
        <v>1</v>
      </c>
      <c r="X7364" s="18">
        <f>_xlfn.IFNA(VLOOKUP(A7364,过往入选债券!A:D,4,0),2)</f>
        <v>2</v>
      </c>
      <c r="Y7364">
        <f>_xlfn.IFNA(VLOOKUP(C7364,[2]Sheet1!$A:$A,1,0),3)</f>
        <v>3</v>
      </c>
    </row>
    <row r="7365" spans="1:25" hidden="1" x14ac:dyDescent="0.2">
      <c r="A7365" s="29" t="s">
        <v>7929</v>
      </c>
      <c r="B7365" s="29" t="s">
        <v>7930</v>
      </c>
      <c r="C7365" s="40" t="s">
        <v>69</v>
      </c>
      <c r="D7365" s="26" t="str">
        <f>[1]!b_calc_yield(A7365,日期设置!$B$2,F7365,1,R7365,1,O7365,L7365,S7365,)</f>
        <v>Fetching...</v>
      </c>
      <c r="E7365" s="26">
        <f t="shared" si="230"/>
        <v>2.412173682827512</v>
      </c>
      <c r="F7365" s="18">
        <f>[1]!b_dq_cleanprice($A7365,日期设置!B$2)</f>
        <v>100.6651</v>
      </c>
      <c r="G7365" s="18" t="str">
        <f t="shared" si="231"/>
        <v>0.84 + 0</v>
      </c>
      <c r="H7365" s="27">
        <f>[1]!b_dq_pctchange($A7365,日期设置!$B$2,1)/100</f>
        <v>0</v>
      </c>
      <c r="I7365" s="26">
        <f>[1]!b_pq_pctchange(A7365,日期设置!$B$4,日期设置!$B$2,1)</f>
        <v>0</v>
      </c>
      <c r="J7365" s="26">
        <f>[1]!b_pq_pctchange(A7365,日期设置!$C$4,日期设置!$B$2,1)</f>
        <v>0</v>
      </c>
      <c r="K7365" s="52">
        <f>[1]!b_dq_amount($A7365,日期设置!B$2,2,10000)</f>
        <v>0</v>
      </c>
      <c r="L7365" s="26">
        <f>[1]!b_info_latestpar(A7365,日期设置!$B$2)</f>
        <v>100</v>
      </c>
      <c r="M7365" s="6">
        <f>[1]!b_info_outstandingbalance($A7365,日期设置!B$2)</f>
        <v>10</v>
      </c>
      <c r="N7365" s="7" t="str">
        <f>[1]!b_info_latestissurercreditrating2(A7365,日期设置!$B$2,"102","1")</f>
        <v>AAA</v>
      </c>
      <c r="O7365" s="8">
        <v>3.67</v>
      </c>
      <c r="P7365" s="9">
        <f>[1]!b_info_repurchasedate(A7365)</f>
        <v>0</v>
      </c>
      <c r="Q7365" s="8" t="s">
        <v>16384</v>
      </c>
      <c r="R7365" s="2" t="str">
        <f>IF((--IF(P7365=0,Q7365,P7365))&gt;(--日期设置!$B$2),IF(P7365=0,Q7365,P7365),Q7365)</f>
        <v>2022-01-25</v>
      </c>
      <c r="S7365" s="32" t="s">
        <v>18160</v>
      </c>
      <c r="T7365" s="8">
        <f>[1]!b_anal_ptmyear($A7365,日期设置!$B$2)</f>
        <v>0.84657534246575339</v>
      </c>
      <c r="U7365" s="8">
        <f>[1]!b_anal_termifexercise($A7365,日期设置!B$2)</f>
        <v>0</v>
      </c>
      <c r="V7365" s="10">
        <f>[1]!b_dq_dirtyprice(A7365,日期设置!$B$2)</f>
        <v>101.2282</v>
      </c>
      <c r="W7365" s="11">
        <f>IF(U7365=0,ROUNDUP((Q7365-日期设置!$B$2)/365,0),ROUNDUP((R7365-日期设置!$B$2)/365,0))</f>
        <v>1</v>
      </c>
      <c r="X7365" s="18">
        <f>_xlfn.IFNA(VLOOKUP(A7365,过往入选债券!A:D,4,0),2)</f>
        <v>2</v>
      </c>
      <c r="Y7365">
        <f>_xlfn.IFNA(VLOOKUP(C7365,[2]Sheet1!$A:$A,1,0),3)</f>
        <v>3</v>
      </c>
    </row>
    <row r="7366" spans="1:25" hidden="1" x14ac:dyDescent="0.2">
      <c r="A7366" s="29" t="s">
        <v>1960</v>
      </c>
      <c r="B7366" s="29" t="s">
        <v>1961</v>
      </c>
      <c r="C7366" s="40" t="s">
        <v>361</v>
      </c>
      <c r="D7366" s="26" t="str">
        <f>[1]!b_calc_yield(A7366,日期设置!$B$2,F7366,1,R7366,1,O7366,L7366,S7366,)</f>
        <v>Fetching...</v>
      </c>
      <c r="E7366" s="26">
        <f t="shared" si="230"/>
        <v>0.81815332729258117</v>
      </c>
      <c r="F7366" s="18">
        <f>[1]!b_dq_cleanprice($A7366,日期设置!B$2)</f>
        <v>101</v>
      </c>
      <c r="G7366" s="18" t="str">
        <f t="shared" si="231"/>
        <v>0.28 + 0</v>
      </c>
      <c r="H7366" s="27">
        <f>[1]!b_dq_pctchange($A7366,日期设置!$B$2,1)/100</f>
        <v>0</v>
      </c>
      <c r="I7366" s="26">
        <f>[1]!b_pq_pctchange(A7366,日期设置!$B$4,日期设置!$B$2,1)</f>
        <v>0</v>
      </c>
      <c r="J7366" s="26">
        <f>[1]!b_pq_pctchange(A7366,日期设置!$C$4,日期设置!$B$2,1)</f>
        <v>0</v>
      </c>
      <c r="K7366" s="52">
        <f>[1]!b_dq_amount($A7366,日期设置!B$2,2,10000)</f>
        <v>0</v>
      </c>
      <c r="L7366" s="26">
        <f>[1]!b_info_latestpar(A7366,日期设置!$B$2)</f>
        <v>100</v>
      </c>
      <c r="M7366" s="6">
        <f>[1]!b_info_outstandingbalance($A7366,日期设置!B$2)</f>
        <v>2.5</v>
      </c>
      <c r="N7366" s="7">
        <f>[1]!b_info_latestissurercreditrating2(A7366,日期设置!$B$2,"102","1")</f>
        <v>0</v>
      </c>
      <c r="O7366" s="8">
        <v>6.48</v>
      </c>
      <c r="P7366" s="9">
        <f>[1]!b_info_repurchasedate(A7366)</f>
        <v>0</v>
      </c>
      <c r="Q7366" s="8" t="s">
        <v>17268</v>
      </c>
      <c r="R7366" s="2" t="str">
        <f>IF((--IF(P7366=0,Q7366,P7366))&gt;(--日期设置!$B$2),IF(P7366=0,Q7366,P7366),Q7366)</f>
        <v>2021-07-05</v>
      </c>
      <c r="S7366" s="32" t="s">
        <v>18828</v>
      </c>
      <c r="T7366" s="8">
        <f>[1]!b_anal_ptmyear($A7366,日期设置!$B$2)</f>
        <v>0.28767123287671231</v>
      </c>
      <c r="U7366" s="8">
        <f>[1]!b_anal_termifexercise($A7366,日期设置!B$2)</f>
        <v>0</v>
      </c>
      <c r="V7366" s="10">
        <f>[1]!b_dq_dirtyprice(A7366,日期设置!$B$2)</f>
        <v>105.6159</v>
      </c>
      <c r="W7366" s="11">
        <f>IF(U7366=0,ROUNDUP((Q7366-日期设置!$B$2)/365,0),ROUNDUP((R7366-日期设置!$B$2)/365,0))</f>
        <v>1</v>
      </c>
      <c r="X7366" s="18">
        <f>_xlfn.IFNA(VLOOKUP(A7366,过往入选债券!A:D,4,0),2)</f>
        <v>2</v>
      </c>
      <c r="Y7366">
        <f>_xlfn.IFNA(VLOOKUP(C7366,[2]Sheet1!$A:$A,1,0),3)</f>
        <v>3</v>
      </c>
    </row>
    <row r="7367" spans="1:25" hidden="1" x14ac:dyDescent="0.2">
      <c r="A7367" s="29" t="s">
        <v>6777</v>
      </c>
      <c r="B7367" s="29" t="s">
        <v>6778</v>
      </c>
      <c r="C7367" s="40" t="s">
        <v>384</v>
      </c>
      <c r="D7367" s="26" t="str">
        <f>[1]!b_calc_yield(A7367,日期设置!$B$2,F7367,1,R7367,1,O7367,L7367,S7367,)</f>
        <v>Fetching...</v>
      </c>
      <c r="E7367" s="26">
        <f t="shared" si="230"/>
        <v>0.2804243305379428</v>
      </c>
      <c r="F7367" s="18">
        <f>[1]!b_dq_cleanprice($A7367,日期设置!B$2)</f>
        <v>100.25700000000001</v>
      </c>
      <c r="G7367" s="18" t="str">
        <f t="shared" si="231"/>
        <v>0.09 + 0</v>
      </c>
      <c r="H7367" s="27">
        <f>[1]!b_dq_pctchange($A7367,日期设置!$B$2,1)/100</f>
        <v>0</v>
      </c>
      <c r="I7367" s="26">
        <f>[1]!b_pq_pctchange(A7367,日期设置!$B$4,日期设置!$B$2,1)</f>
        <v>-3.838656769246785E-2</v>
      </c>
      <c r="J7367" s="26">
        <f>[1]!b_pq_pctchange(A7367,日期设置!$C$4,日期设置!$B$2,1)</f>
        <v>-0.16649373358213859</v>
      </c>
      <c r="K7367" s="52">
        <f>[1]!b_dq_amount($A7367,日期设置!B$2,2,10000)</f>
        <v>0</v>
      </c>
      <c r="L7367" s="26">
        <f>[1]!b_info_latestpar(A7367,日期设置!$B$2)</f>
        <v>100</v>
      </c>
      <c r="M7367" s="6">
        <f>[1]!b_info_outstandingbalance($A7367,日期设置!B$2)</f>
        <v>10</v>
      </c>
      <c r="N7367" s="7" t="str">
        <f>[1]!b_info_latestissurercreditrating2(A7367,日期设置!$B$2,"102","1")</f>
        <v>AAA</v>
      </c>
      <c r="O7367" s="8">
        <v>5.6</v>
      </c>
      <c r="P7367" s="9">
        <f>[1]!b_info_repurchasedate(A7367)</f>
        <v>0</v>
      </c>
      <c r="Q7367" s="8" t="s">
        <v>16083</v>
      </c>
      <c r="R7367" s="2" t="str">
        <f>IF((--IF(P7367=0,Q7367,P7367))&gt;(--日期设置!$B$2),IF(P7367=0,Q7367,P7367),Q7367)</f>
        <v>2021-04-27</v>
      </c>
      <c r="S7367" s="32" t="s">
        <v>17868</v>
      </c>
      <c r="T7367" s="8">
        <f>[1]!b_anal_ptmyear($A7367,日期设置!$B$2)</f>
        <v>9.8630136986301367E-2</v>
      </c>
      <c r="U7367" s="8">
        <f>[1]!b_anal_termifexercise($A7367,日期设置!B$2)</f>
        <v>0</v>
      </c>
      <c r="V7367" s="10">
        <f>[1]!b_dq_dirtyprice(A7367,日期设置!$B$2)</f>
        <v>105.3047</v>
      </c>
      <c r="W7367" s="11">
        <f>IF(U7367=0,ROUNDUP((Q7367-日期设置!$B$2)/365,0),ROUNDUP((R7367-日期设置!$B$2)/365,0))</f>
        <v>1</v>
      </c>
      <c r="X7367" s="18">
        <f>_xlfn.IFNA(VLOOKUP(A7367,过往入选债券!A:D,4,0),2)</f>
        <v>2</v>
      </c>
      <c r="Y7367">
        <f>_xlfn.IFNA(VLOOKUP(C7367,[2]Sheet1!$A:$A,1,0),3)</f>
        <v>3</v>
      </c>
    </row>
    <row r="7368" spans="1:25" hidden="1" x14ac:dyDescent="0.2">
      <c r="A7368" s="29" t="s">
        <v>12957</v>
      </c>
      <c r="B7368" s="29" t="s">
        <v>12958</v>
      </c>
      <c r="C7368" s="40" t="s">
        <v>10901</v>
      </c>
      <c r="D7368" s="26" t="str">
        <f>[1]!b_calc_yield(A7368,日期设置!$B$2,F7368,1,R7368,1,O7368,L7368,S7368,)</f>
        <v>Fetching...</v>
      </c>
      <c r="E7368" s="26">
        <f t="shared" si="230"/>
        <v>15.868701449807121</v>
      </c>
      <c r="F7368" s="18">
        <f>[1]!b_dq_cleanprice($A7368,日期设置!B$2)</f>
        <v>59.745899999999999</v>
      </c>
      <c r="G7368" s="18" t="str">
        <f t="shared" si="231"/>
        <v>2.00 + 0</v>
      </c>
      <c r="H7368" s="27">
        <f>[1]!b_dq_pctchange($A7368,日期设置!$B$2,1)/100</f>
        <v>0</v>
      </c>
      <c r="I7368" s="26">
        <f>[1]!b_pq_pctchange(A7368,日期设置!$B$4,日期设置!$B$2,1)</f>
        <v>0</v>
      </c>
      <c r="J7368" s="26">
        <f>[1]!b_pq_pctchange(A7368,日期设置!$C$4,日期设置!$B$2,1)</f>
        <v>-0.1362252078479064</v>
      </c>
      <c r="K7368" s="52">
        <f>[1]!b_dq_amount($A7368,日期设置!B$2,2,10000)</f>
        <v>0</v>
      </c>
      <c r="L7368" s="26">
        <f>[1]!b_info_latestpar(A7368,日期设置!$B$2)</f>
        <v>60</v>
      </c>
      <c r="M7368" s="6">
        <f>[1]!b_info_outstandingbalance($A7368,日期设置!B$2)</f>
        <v>9.6</v>
      </c>
      <c r="N7368" s="7" t="str">
        <f>[1]!b_info_latestissurercreditrating2(A7368,日期设置!$B$2,"102","1")</f>
        <v>AA</v>
      </c>
      <c r="O7368" s="8">
        <v>4</v>
      </c>
      <c r="P7368" s="9">
        <f>[1]!b_info_repurchasedate(A7368)</f>
        <v>0</v>
      </c>
      <c r="Q7368" s="8" t="s">
        <v>16574</v>
      </c>
      <c r="R7368" s="2" t="str">
        <f>IF((--IF(P7368=0,Q7368,P7368))&gt;(--日期设置!$B$2),IF(P7368=0,Q7368,P7368),Q7368)</f>
        <v>2023-03-23</v>
      </c>
      <c r="S7368" s="32" t="s">
        <v>18324</v>
      </c>
      <c r="T7368" s="8">
        <f>[1]!b_anal_ptmyear($A7368,日期设置!$B$2)</f>
        <v>2.0027397260273974</v>
      </c>
      <c r="U7368" s="8">
        <f>[1]!b_anal_termifexercise($A7368,日期设置!B$2)</f>
        <v>0</v>
      </c>
      <c r="V7368" s="10">
        <f>[1]!b_dq_dirtyprice(A7368,日期设置!$B$2)</f>
        <v>62.139299999999999</v>
      </c>
      <c r="W7368" s="11">
        <f>IF(U7368=0,ROUNDUP((Q7368-日期设置!$B$2)/365,0),ROUNDUP((R7368-日期设置!$B$2)/365,0))</f>
        <v>3</v>
      </c>
      <c r="X7368" s="18">
        <f>_xlfn.IFNA(VLOOKUP(A7368,过往入选债券!A:D,4,0),2)</f>
        <v>2</v>
      </c>
      <c r="Y7368">
        <f>_xlfn.IFNA(VLOOKUP(C7368,[2]Sheet1!$A:$A,1,0),3)</f>
        <v>3</v>
      </c>
    </row>
    <row r="7369" spans="1:25" hidden="1" x14ac:dyDescent="0.2">
      <c r="A7369" s="29" t="s">
        <v>6793</v>
      </c>
      <c r="B7369" s="29" t="s">
        <v>6794</v>
      </c>
      <c r="C7369" s="40" t="s">
        <v>196</v>
      </c>
      <c r="D7369" s="26" t="str">
        <f>[1]!b_calc_yield(A7369,日期设置!$B$2,F7369,1,R7369,1,O7369,L7369,S7369,)</f>
        <v>Fetching...</v>
      </c>
      <c r="E7369" s="26">
        <f t="shared" si="230"/>
        <v>0.27932774296122176</v>
      </c>
      <c r="F7369" s="18">
        <f>[1]!b_dq_cleanprice($A7369,日期设置!B$2)</f>
        <v>100.20829999999999</v>
      </c>
      <c r="G7369" s="18" t="str">
        <f t="shared" si="231"/>
        <v>0.09 + 0</v>
      </c>
      <c r="H7369" s="27">
        <f>[1]!b_dq_pctchange($A7369,日期设置!$B$2,1)/100</f>
        <v>0</v>
      </c>
      <c r="I7369" s="26">
        <f>[1]!b_pq_pctchange(A7369,日期设置!$B$4,日期设置!$B$2,1)</f>
        <v>-3.1125454536397874E-2</v>
      </c>
      <c r="J7369" s="26">
        <f>[1]!b_pq_pctchange(A7369,日期设置!$C$4,日期设置!$B$2,1)</f>
        <v>-0.10845608575208238</v>
      </c>
      <c r="K7369" s="52">
        <f>[1]!b_dq_amount($A7369,日期设置!B$2,2,10000)</f>
        <v>0</v>
      </c>
      <c r="L7369" s="26">
        <f>[1]!b_info_latestpar(A7369,日期设置!$B$2)</f>
        <v>100</v>
      </c>
      <c r="M7369" s="6">
        <f>[1]!b_info_outstandingbalance($A7369,日期设置!B$2)</f>
        <v>15</v>
      </c>
      <c r="N7369" s="7" t="str">
        <f>[1]!b_info_latestissurercreditrating2(A7369,日期设置!$B$2,"102","1")</f>
        <v>AAA</v>
      </c>
      <c r="O7369" s="8">
        <v>5.08</v>
      </c>
      <c r="P7369" s="9">
        <f>[1]!b_info_repurchasedate(A7369)</f>
        <v>0</v>
      </c>
      <c r="Q7369" s="8" t="s">
        <v>16083</v>
      </c>
      <c r="R7369" s="2" t="str">
        <f>IF((--IF(P7369=0,Q7369,P7369))&gt;(--日期设置!$B$2),IF(P7369=0,Q7369,P7369),Q7369)</f>
        <v>2021-04-27</v>
      </c>
      <c r="S7369" s="32" t="s">
        <v>17868</v>
      </c>
      <c r="T7369" s="8">
        <f>[1]!b_anal_ptmyear($A7369,日期设置!$B$2)</f>
        <v>9.8630136986301367E-2</v>
      </c>
      <c r="U7369" s="8">
        <f>[1]!b_anal_termifexercise($A7369,日期设置!B$2)</f>
        <v>0</v>
      </c>
      <c r="V7369" s="10">
        <f>[1]!b_dq_dirtyprice(A7369,日期设置!$B$2)</f>
        <v>104.7873</v>
      </c>
      <c r="W7369" s="11">
        <f>IF(U7369=0,ROUNDUP((Q7369-日期设置!$B$2)/365,0),ROUNDUP((R7369-日期设置!$B$2)/365,0))</f>
        <v>1</v>
      </c>
      <c r="X7369" s="18">
        <f>_xlfn.IFNA(VLOOKUP(A7369,过往入选债券!A:D,4,0),2)</f>
        <v>2</v>
      </c>
      <c r="Y7369">
        <f>_xlfn.IFNA(VLOOKUP(C7369,[2]Sheet1!$A:$A,1,0),3)</f>
        <v>3</v>
      </c>
    </row>
    <row r="7370" spans="1:25" hidden="1" x14ac:dyDescent="0.2">
      <c r="A7370" s="29" t="s">
        <v>12670</v>
      </c>
      <c r="B7370" s="29" t="s">
        <v>12671</v>
      </c>
      <c r="C7370" s="40" t="s">
        <v>1864</v>
      </c>
      <c r="D7370" s="26" t="str">
        <f>[1]!b_calc_yield(A7370,日期设置!$B$2,F7370,1,R7370,1,O7370,L7370,S7370,)</f>
        <v>Fetching...</v>
      </c>
      <c r="E7370" s="26">
        <f t="shared" si="230"/>
        <v>18.030228578624662</v>
      </c>
      <c r="F7370" s="18">
        <f>[1]!b_dq_cleanprice($A7370,日期设置!B$2)</f>
        <v>40.079300000000003</v>
      </c>
      <c r="G7370" s="18" t="str">
        <f t="shared" si="231"/>
        <v>1.73 + 0</v>
      </c>
      <c r="H7370" s="27">
        <f>[1]!b_dq_pctchange($A7370,日期设置!$B$2,1)/100</f>
        <v>0</v>
      </c>
      <c r="I7370" s="26">
        <f>[1]!b_pq_pctchange(A7370,日期设置!$B$4,日期设置!$B$2,1)</f>
        <v>0</v>
      </c>
      <c r="J7370" s="26">
        <f>[1]!b_pq_pctchange(A7370,日期设置!$C$4,日期设置!$B$2,1)</f>
        <v>0</v>
      </c>
      <c r="K7370" s="52">
        <f>[1]!b_dq_amount($A7370,日期设置!B$2,2,10000)</f>
        <v>0</v>
      </c>
      <c r="L7370" s="26">
        <f>[1]!b_info_latestpar(A7370,日期设置!$B$2)</f>
        <v>40</v>
      </c>
      <c r="M7370" s="6">
        <f>[1]!b_info_outstandingbalance($A7370,日期设置!B$2)</f>
        <v>4</v>
      </c>
      <c r="N7370" s="7" t="str">
        <f>[1]!b_info_latestissurercreditrating2(A7370,日期设置!$B$2,"102","1")</f>
        <v>AA+</v>
      </c>
      <c r="O7370" s="8">
        <v>3.9</v>
      </c>
      <c r="P7370" s="9">
        <f>[1]!b_info_repurchasedate(A7370)</f>
        <v>0</v>
      </c>
      <c r="Q7370" s="8" t="s">
        <v>16400</v>
      </c>
      <c r="R7370" s="2" t="str">
        <f>IF((--IF(P7370=0,Q7370,P7370))&gt;(--日期设置!$B$2),IF(P7370=0,Q7370,P7370),Q7370)</f>
        <v>2022-12-14</v>
      </c>
      <c r="S7370" s="32" t="s">
        <v>17968</v>
      </c>
      <c r="T7370" s="8">
        <f>[1]!b_anal_ptmyear($A7370,日期设置!$B$2)</f>
        <v>1.7315068493150685</v>
      </c>
      <c r="U7370" s="8">
        <f>[1]!b_anal_termifexercise($A7370,日期设置!B$2)</f>
        <v>0</v>
      </c>
      <c r="V7370" s="10">
        <f>[1]!b_dq_dirtyprice(A7370,日期设置!$B$2)</f>
        <v>40.498100000000001</v>
      </c>
      <c r="W7370" s="11">
        <f>IF(U7370=0,ROUNDUP((Q7370-日期设置!$B$2)/365,0),ROUNDUP((R7370-日期设置!$B$2)/365,0))</f>
        <v>2</v>
      </c>
      <c r="X7370" s="18">
        <f>_xlfn.IFNA(VLOOKUP(A7370,过往入选债券!A:D,4,0),2)</f>
        <v>2</v>
      </c>
      <c r="Y7370">
        <f>_xlfn.IFNA(VLOOKUP(C7370,[2]Sheet1!$A:$A,1,0),3)</f>
        <v>3</v>
      </c>
    </row>
    <row r="7371" spans="1:25" hidden="1" x14ac:dyDescent="0.2">
      <c r="A7371" s="35" t="s">
        <v>22894</v>
      </c>
      <c r="B7371" s="35" t="s">
        <v>22895</v>
      </c>
      <c r="C7371" s="54" t="s">
        <v>23038</v>
      </c>
      <c r="D7371" s="26">
        <f>[1]!b_calc_yield(A7371,日期设置!$B$2,F7371,1,R7371,1,O7371,L7371,S7371,)</f>
        <v>2.8295065822640582</v>
      </c>
      <c r="E7371" s="26">
        <f t="shared" si="230"/>
        <v>2.0715849002348463</v>
      </c>
      <c r="F7371" s="18">
        <f>[1]!b_dq_cleanprice($A7371,日期设置!B$2)</f>
        <v>100.0025</v>
      </c>
      <c r="G7371" s="18" t="str">
        <f t="shared" si="231"/>
        <v>0.02 + 0</v>
      </c>
      <c r="H7371" s="27">
        <f>[1]!b_dq_pctchange($A7371,日期设置!$B$2,1)/100</f>
        <v>0</v>
      </c>
      <c r="I7371" s="26">
        <f>[1]!b_pq_pctchange(A7371,日期设置!$B$4,日期设置!$B$2,1)</f>
        <v>2.1704167200098028E-2</v>
      </c>
      <c r="J7371" s="26">
        <f>[1]!b_pq_pctchange(A7371,日期设置!$C$4,日期设置!$B$2,1)</f>
        <v>0</v>
      </c>
      <c r="K7371" s="52">
        <f>[1]!b_dq_amount($A7371,日期设置!B$2,2,10000)</f>
        <v>0</v>
      </c>
      <c r="L7371" s="26">
        <f>[1]!b_info_latestpar(A7371,日期设置!$B$2)</f>
        <v>100</v>
      </c>
      <c r="M7371" s="6">
        <f>[1]!b_info_outstandingbalance($A7371,日期设置!B$2)</f>
        <v>20</v>
      </c>
      <c r="N7371" s="7" t="str">
        <f>[1]!b_info_latestissurercreditrating2(A7371,日期设置!$B$2,"102","1")</f>
        <v>AAA</v>
      </c>
      <c r="O7371" s="43">
        <v>2.23</v>
      </c>
      <c r="P7371" s="9">
        <f>[1]!b_info_repurchasedate(A7371)</f>
        <v>0</v>
      </c>
      <c r="Q7371" s="31" t="s">
        <v>16927</v>
      </c>
      <c r="R7371" s="2" t="str">
        <f>IF((--IF(P7371=0,Q7371,P7371))&gt;(--日期设置!$B$2),IF(P7371=0,Q7371,P7371),Q7371)</f>
        <v>2021-03-30</v>
      </c>
      <c r="S7371" s="32" t="s">
        <v>23388</v>
      </c>
      <c r="T7371" s="8">
        <f>[1]!b_anal_ptmyear($A7371,日期设置!$B$2)</f>
        <v>2.1917808219178082E-2</v>
      </c>
      <c r="U7371" s="8">
        <f>[1]!b_anal_termifexercise($A7371,日期设置!B$2)</f>
        <v>0</v>
      </c>
      <c r="V7371" s="10">
        <f>[1]!b_dq_dirtyprice(A7371,日期设置!$B$2)</f>
        <v>100.15519999999999</v>
      </c>
      <c r="W7371" s="11">
        <f>IF(U7371=0,ROUNDUP((Q7371-日期设置!$B$2)/365,0),ROUNDUP((R7371-日期设置!$B$2)/365,0))</f>
        <v>1</v>
      </c>
      <c r="X7371" s="18">
        <f>_xlfn.IFNA(VLOOKUP(A7371,过往入选债券!A:D,4,0),2)</f>
        <v>2</v>
      </c>
      <c r="Y7371">
        <f>_xlfn.IFNA(VLOOKUP(C7371,[2]Sheet1!$A:$A,1,0),3)</f>
        <v>3</v>
      </c>
    </row>
    <row r="7372" spans="1:25" hidden="1" x14ac:dyDescent="0.2">
      <c r="A7372" s="29" t="s">
        <v>13026</v>
      </c>
      <c r="B7372" s="29" t="s">
        <v>13027</v>
      </c>
      <c r="C7372" s="40" t="s">
        <v>9262</v>
      </c>
      <c r="D7372" s="26" t="str">
        <f>[1]!b_calc_yield(A7372,日期设置!$B$2,F7372,1,R7372,1,O7372,L7372,S7372,)</f>
        <v>Fetching...</v>
      </c>
      <c r="E7372" s="26">
        <f t="shared" si="230"/>
        <v>15.757336534046518</v>
      </c>
      <c r="F7372" s="18">
        <f>[1]!b_dq_cleanprice($A7372,日期设置!B$2)</f>
        <v>59.842300000000002</v>
      </c>
      <c r="G7372" s="18" t="str">
        <f t="shared" si="231"/>
        <v>2.06 + 0</v>
      </c>
      <c r="H7372" s="27">
        <f>[1]!b_dq_pctchange($A7372,日期设置!$B$2,1)/100</f>
        <v>0</v>
      </c>
      <c r="I7372" s="26">
        <f>[1]!b_pq_pctchange(A7372,日期设置!$B$4,日期设置!$B$2,1)</f>
        <v>0</v>
      </c>
      <c r="J7372" s="26">
        <f>[1]!b_pq_pctchange(A7372,日期设置!$C$4,日期设置!$B$2,1)</f>
        <v>0</v>
      </c>
      <c r="K7372" s="52">
        <f>[1]!b_dq_amount($A7372,日期设置!B$2,2,10000)</f>
        <v>0</v>
      </c>
      <c r="L7372" s="26">
        <f>[1]!b_info_latestpar(A7372,日期设置!$B$2)</f>
        <v>60</v>
      </c>
      <c r="M7372" s="6">
        <f>[1]!b_info_outstandingbalance($A7372,日期设置!B$2)</f>
        <v>9</v>
      </c>
      <c r="N7372" s="7" t="str">
        <f>[1]!b_info_latestissurercreditrating2(A7372,日期设置!$B$2,"102","1")</f>
        <v>AA</v>
      </c>
      <c r="O7372" s="8">
        <v>3.95</v>
      </c>
      <c r="P7372" s="9">
        <f>[1]!b_info_repurchasedate(A7372)</f>
        <v>0</v>
      </c>
      <c r="Q7372" s="8" t="s">
        <v>16705</v>
      </c>
      <c r="R7372" s="2" t="str">
        <f>IF((--IF(P7372=0,Q7372,P7372))&gt;(--日期设置!$B$2),IF(P7372=0,Q7372,P7372),Q7372)</f>
        <v>2023-04-13</v>
      </c>
      <c r="S7372" s="32" t="s">
        <v>18522</v>
      </c>
      <c r="T7372" s="8">
        <f>[1]!b_anal_ptmyear($A7372,日期设置!$B$2)</f>
        <v>2.0602739726027397</v>
      </c>
      <c r="U7372" s="8">
        <f>[1]!b_anal_termifexercise($A7372,日期设置!B$2)</f>
        <v>0</v>
      </c>
      <c r="V7372" s="10">
        <f>[1]!b_dq_dirtyprice(A7372,日期设置!$B$2)</f>
        <v>62.069499999999998</v>
      </c>
      <c r="W7372" s="11">
        <f>IF(U7372=0,ROUNDUP((Q7372-日期设置!$B$2)/365,0),ROUNDUP((R7372-日期设置!$B$2)/365,0))</f>
        <v>3</v>
      </c>
      <c r="X7372" s="18">
        <f>_xlfn.IFNA(VLOOKUP(A7372,过往入选债券!A:D,4,0),2)</f>
        <v>2</v>
      </c>
      <c r="Y7372">
        <f>_xlfn.IFNA(VLOOKUP(C7372,[2]Sheet1!$A:$A,1,0),3)</f>
        <v>3</v>
      </c>
    </row>
    <row r="7373" spans="1:25" hidden="1" x14ac:dyDescent="0.2">
      <c r="A7373" s="29" t="s">
        <v>6949</v>
      </c>
      <c r="B7373" s="29" t="s">
        <v>6950</v>
      </c>
      <c r="C7373" s="40" t="s">
        <v>469</v>
      </c>
      <c r="D7373" s="26" t="str">
        <f>[1]!b_calc_yield(A7373,日期设置!$B$2,F7373,1,R7373,1,O7373,L7373,S7373,)</f>
        <v>Fetching...</v>
      </c>
      <c r="E7373" s="26">
        <f t="shared" si="230"/>
        <v>0.70493454179254567</v>
      </c>
      <c r="F7373" s="18">
        <f>[1]!b_dq_cleanprice($A7373,日期设置!B$2)</f>
        <v>100.6812</v>
      </c>
      <c r="G7373" s="18" t="str">
        <f t="shared" si="231"/>
        <v>0.24 + 0</v>
      </c>
      <c r="H7373" s="27">
        <f>[1]!b_dq_pctchange($A7373,日期设置!$B$2,1)/100</f>
        <v>0</v>
      </c>
      <c r="I7373" s="26">
        <f>[1]!b_pq_pctchange(A7373,日期设置!$B$4,日期设置!$B$2,1)</f>
        <v>0</v>
      </c>
      <c r="J7373" s="26">
        <f>[1]!b_pq_pctchange(A7373,日期设置!$C$4,日期设置!$B$2,1)</f>
        <v>-8.0783941660896141E-2</v>
      </c>
      <c r="K7373" s="52">
        <f>[1]!b_dq_amount($A7373,日期设置!B$2,2,10000)</f>
        <v>0</v>
      </c>
      <c r="L7373" s="26">
        <f>[1]!b_info_latestpar(A7373,日期设置!$B$2)</f>
        <v>100</v>
      </c>
      <c r="M7373" s="6">
        <f>[1]!b_info_outstandingbalance($A7373,日期设置!B$2)</f>
        <v>20</v>
      </c>
      <c r="N7373" s="7" t="str">
        <f>[1]!b_info_latestissurercreditrating2(A7373,日期设置!$B$2,"102","1")</f>
        <v>AA+</v>
      </c>
      <c r="O7373" s="8">
        <v>5.7</v>
      </c>
      <c r="P7373" s="9">
        <f>[1]!b_info_repurchasedate(A7373)</f>
        <v>0</v>
      </c>
      <c r="Q7373" s="8" t="s">
        <v>16301</v>
      </c>
      <c r="R7373" s="2" t="str">
        <f>IF((--IF(P7373=0,Q7373,P7373))&gt;(--日期设置!$B$2),IF(P7373=0,Q7373,P7373),Q7373)</f>
        <v>2021-06-21</v>
      </c>
      <c r="S7373" s="32" t="s">
        <v>18266</v>
      </c>
      <c r="T7373" s="8">
        <f>[1]!b_anal_ptmyear($A7373,日期设置!$B$2)</f>
        <v>0.24931506849315069</v>
      </c>
      <c r="U7373" s="8">
        <f>[1]!b_anal_termifexercise($A7373,日期设置!B$2)</f>
        <v>0</v>
      </c>
      <c r="V7373" s="10">
        <f>[1]!b_dq_dirtyprice(A7373,日期设置!$B$2)</f>
        <v>104.9601</v>
      </c>
      <c r="W7373" s="11">
        <f>IF(U7373=0,ROUNDUP((Q7373-日期设置!$B$2)/365,0),ROUNDUP((R7373-日期设置!$B$2)/365,0))</f>
        <v>1</v>
      </c>
      <c r="X7373" s="18">
        <f>_xlfn.IFNA(VLOOKUP(A7373,过往入选债券!A:D,4,0),2)</f>
        <v>2</v>
      </c>
      <c r="Y7373" s="45">
        <f>_xlfn.IFNA(VLOOKUP(C7373,[2]Sheet1!$A:$A,1,0),3)</f>
        <v>3</v>
      </c>
    </row>
    <row r="7374" spans="1:25" hidden="1" x14ac:dyDescent="0.2">
      <c r="A7374" s="29" t="s">
        <v>7190</v>
      </c>
      <c r="B7374" s="29" t="s">
        <v>7191</v>
      </c>
      <c r="C7374" s="40" t="s">
        <v>7044</v>
      </c>
      <c r="D7374" s="26" t="str">
        <f>[1]!b_calc_yield(A7374,日期设置!$B$2,F7374,1,R7374,1,O7374,L7374,S7374,)</f>
        <v>Fetching...</v>
      </c>
      <c r="E7374" s="26">
        <f t="shared" si="230"/>
        <v>1.2232921956454534</v>
      </c>
      <c r="F7374" s="18">
        <f>[1]!b_dq_cleanprice($A7374,日期设置!B$2)</f>
        <v>100.72709999999999</v>
      </c>
      <c r="G7374" s="18" t="str">
        <f t="shared" si="231"/>
        <v>2.43 + 0.43</v>
      </c>
      <c r="H7374" s="27">
        <f>[1]!b_dq_pctchange($A7374,日期设置!$B$2,1)/100</f>
        <v>0</v>
      </c>
      <c r="I7374" s="26">
        <f>[1]!b_pq_pctchange(A7374,日期设置!$B$4,日期设置!$B$2,1)</f>
        <v>0</v>
      </c>
      <c r="J7374" s="26">
        <f>[1]!b_pq_pctchange(A7374,日期设置!$C$4,日期设置!$B$2,1)</f>
        <v>0</v>
      </c>
      <c r="K7374" s="52">
        <f>[1]!b_dq_amount($A7374,日期设置!B$2,2,10000)</f>
        <v>0</v>
      </c>
      <c r="L7374" s="26">
        <f>[1]!b_info_latestpar(A7374,日期设置!$B$2)</f>
        <v>100</v>
      </c>
      <c r="M7374" s="6">
        <f>[1]!b_info_outstandingbalance($A7374,日期设置!B$2)</f>
        <v>9</v>
      </c>
      <c r="N7374" s="7" t="str">
        <f>[1]!b_info_latestissurercreditrating2(A7374,日期设置!$B$2,"102","1")</f>
        <v>AA+</v>
      </c>
      <c r="O7374" s="8">
        <v>4.5999999999999996</v>
      </c>
      <c r="P7374" s="9" t="str">
        <f>[1]!b_info_repurchasedate(A7374)</f>
        <v>2021-08-27</v>
      </c>
      <c r="Q7374" s="8" t="s">
        <v>16512</v>
      </c>
      <c r="R7374" s="2" t="str">
        <f>IF((--IF(P7374=0,Q7374,P7374))&gt;(--日期设置!$B$2),IF(P7374=0,Q7374,P7374),Q7374)</f>
        <v>2021-08-27</v>
      </c>
      <c r="S7374" s="32" t="s">
        <v>18072</v>
      </c>
      <c r="T7374" s="8">
        <f>[1]!b_anal_ptmyear($A7374,日期设置!$B$2)</f>
        <v>2.4328767123287669</v>
      </c>
      <c r="U7374" s="8">
        <f>[1]!b_anal_termifexercise($A7374,日期设置!B$2)</f>
        <v>0.43287671232876712</v>
      </c>
      <c r="V7374" s="10">
        <f>[1]!b_dq_dirtyprice(A7374,日期设置!$B$2)</f>
        <v>103.3359</v>
      </c>
      <c r="W7374" s="11">
        <f>IF(U7374=0,ROUNDUP((Q7374-日期设置!$B$2)/365,0),ROUNDUP((R7374-日期设置!$B$2)/365,0))</f>
        <v>1</v>
      </c>
      <c r="X7374" s="18">
        <f>_xlfn.IFNA(VLOOKUP(A7374,过往入选债券!A:D,4,0),2)</f>
        <v>2</v>
      </c>
      <c r="Y7374" s="45">
        <f>_xlfn.IFNA(VLOOKUP(C7374,[2]Sheet1!$A:$A,1,0),3)</f>
        <v>3</v>
      </c>
    </row>
    <row r="7375" spans="1:25" hidden="1" x14ac:dyDescent="0.2">
      <c r="A7375" s="29" t="s">
        <v>5203</v>
      </c>
      <c r="B7375" s="29" t="s">
        <v>5204</v>
      </c>
      <c r="C7375" s="40" t="s">
        <v>1388</v>
      </c>
      <c r="D7375" s="26" t="str">
        <f>[1]!b_calc_yield(A7375,日期设置!$B$2,F7375,1,R7375,1,O7375,L7375,S7375,)</f>
        <v>Fetching...</v>
      </c>
      <c r="E7375" s="26">
        <f t="shared" si="230"/>
        <v>0.28632612304804184</v>
      </c>
      <c r="F7375" s="18">
        <f>[1]!b_dq_cleanprice($A7375,日期设置!B$2)</f>
        <v>100.1283</v>
      </c>
      <c r="G7375" s="18" t="str">
        <f t="shared" si="231"/>
        <v>0.10 + 0</v>
      </c>
      <c r="H7375" s="27">
        <f>[1]!b_dq_pctchange($A7375,日期设置!$B$2,1)/100</f>
        <v>0</v>
      </c>
      <c r="I7375" s="26">
        <f>[1]!b_pq_pctchange(A7375,日期设置!$B$4,日期设置!$B$2,1)</f>
        <v>3.0769999250729811E-2</v>
      </c>
      <c r="J7375" s="26">
        <f>[1]!b_pq_pctchange(A7375,日期设置!$C$4,日期设置!$B$2,1)</f>
        <v>3.0769999250729811E-2</v>
      </c>
      <c r="K7375" s="52">
        <f>[1]!b_dq_amount($A7375,日期设置!B$2,2,10000)</f>
        <v>0</v>
      </c>
      <c r="L7375" s="26">
        <f>[1]!b_info_latestpar(A7375,日期设置!$B$2)</f>
        <v>100</v>
      </c>
      <c r="M7375" s="6">
        <f>[1]!b_info_outstandingbalance($A7375,日期设置!B$2)</f>
        <v>10</v>
      </c>
      <c r="N7375" s="7" t="str">
        <f>[1]!b_info_latestissurercreditrating2(A7375,日期设置!$B$2,"102","1")</f>
        <v>AA+</v>
      </c>
      <c r="O7375" s="8">
        <v>4.2</v>
      </c>
      <c r="P7375" s="9">
        <f>[1]!b_info_repurchasedate(A7375)</f>
        <v>0</v>
      </c>
      <c r="Q7375" s="8" t="s">
        <v>16404</v>
      </c>
      <c r="R7375" s="2" t="str">
        <f>IF((--IF(P7375=0,Q7375,P7375))&gt;(--日期设置!$B$2),IF(P7375=0,Q7375,P7375),Q7375)</f>
        <v>2021-04-28</v>
      </c>
      <c r="S7375" s="32" t="s">
        <v>18244</v>
      </c>
      <c r="T7375" s="8">
        <f>[1]!b_anal_ptmyear($A7375,日期设置!$B$2)</f>
        <v>0.10136986301369863</v>
      </c>
      <c r="U7375" s="8">
        <f>[1]!b_anal_termifexercise($A7375,日期设置!B$2)</f>
        <v>0</v>
      </c>
      <c r="V7375" s="10">
        <f>[1]!b_dq_dirtyprice(A7375,日期设置!$B$2)</f>
        <v>103.9025</v>
      </c>
      <c r="W7375" s="11">
        <f>IF(U7375=0,ROUNDUP((Q7375-日期设置!$B$2)/365,0),ROUNDUP((R7375-日期设置!$B$2)/365,0))</f>
        <v>1</v>
      </c>
      <c r="X7375" s="18">
        <f>_xlfn.IFNA(VLOOKUP(A7375,过往入选债券!A:D,4,0),2)</f>
        <v>2</v>
      </c>
      <c r="Y7375">
        <f>_xlfn.IFNA(VLOOKUP(C7375,[2]Sheet1!$A:$A,1,0),3)</f>
        <v>3</v>
      </c>
    </row>
    <row r="7376" spans="1:25" x14ac:dyDescent="0.2">
      <c r="A7376" s="29" t="s">
        <v>5619</v>
      </c>
      <c r="B7376" s="29" t="s">
        <v>5620</v>
      </c>
      <c r="C7376" s="40" t="s">
        <v>494</v>
      </c>
      <c r="D7376" s="26" t="str">
        <f>[1]!b_calc_yield(A7376,日期设置!$B$2,F7376,1,R7376,1,O7376,L7376,S7376,)</f>
        <v>Fetching...</v>
      </c>
      <c r="E7376" s="26">
        <f t="shared" si="230"/>
        <v>0.29363133040534173</v>
      </c>
      <c r="F7376" s="18">
        <f>[1]!b_dq_cleanprice($A7376,日期设置!B$2)</f>
        <v>100.1575</v>
      </c>
      <c r="G7376" s="18" t="str">
        <f t="shared" si="231"/>
        <v>5.10 + 0.10</v>
      </c>
      <c r="H7376" s="27">
        <f>[1]!b_dq_pctchange($A7376,日期设置!$B$2,1)/100</f>
        <v>-2.4960063897740877E-5</v>
      </c>
      <c r="I7376" s="26">
        <f>[1]!b_pq_pctchange(A7376,日期设置!$B$4,日期设置!$B$2,1)</f>
        <v>-0.17710633954983049</v>
      </c>
      <c r="J7376" s="26">
        <f>[1]!b_pq_pctchange(A7376,日期设置!$C$4,日期设置!$B$2,1)</f>
        <v>-0.17710633954983049</v>
      </c>
      <c r="K7376" s="52">
        <f>[1]!b_dq_amount($A7376,日期设置!B$2,2,10000)</f>
        <v>41657.684931999996</v>
      </c>
      <c r="L7376" s="26">
        <f>[1]!b_info_latestpar(A7376,日期设置!$B$2)</f>
        <v>100</v>
      </c>
      <c r="M7376" s="6">
        <f>[1]!b_info_outstandingbalance($A7376,日期设置!B$2)</f>
        <v>10</v>
      </c>
      <c r="N7376" s="7" t="str">
        <f>[1]!b_info_latestissurercreditrating2(A7376,日期设置!$B$2,"102","1")</f>
        <v>AA+</v>
      </c>
      <c r="O7376" s="8">
        <v>4.45</v>
      </c>
      <c r="P7376" s="9" t="str">
        <f>[1]!b_info_repurchasedate(A7376)</f>
        <v>2021-04-29</v>
      </c>
      <c r="Q7376" s="8" t="s">
        <v>17611</v>
      </c>
      <c r="R7376" s="2" t="str">
        <f>IF((--IF(P7376=0,Q7376,P7376))&gt;(--日期设置!$B$2),IF(P7376=0,Q7376,P7376),Q7376)</f>
        <v>2021-04-29</v>
      </c>
      <c r="S7376" s="32" t="s">
        <v>18687</v>
      </c>
      <c r="T7376" s="8">
        <f>[1]!b_anal_ptmyear($A7376,日期设置!$B$2)</f>
        <v>5.1041095890410961</v>
      </c>
      <c r="U7376" s="8">
        <f>[1]!b_anal_termifexercise($A7376,日期设置!B$2)</f>
        <v>0.10410958904109589</v>
      </c>
      <c r="V7376" s="10">
        <f>[1]!b_dq_dirtyprice(A7376,日期设置!$B$2)</f>
        <v>104.1442</v>
      </c>
      <c r="W7376" s="11">
        <f>IF(U7376=0,ROUNDUP((Q7376-日期设置!$B$2)/365,0),ROUNDUP((R7376-日期设置!$B$2)/365,0))</f>
        <v>1</v>
      </c>
      <c r="X7376" s="18">
        <f>_xlfn.IFNA(VLOOKUP(A7376,过往入选债券!A:D,4,0),2)</f>
        <v>2</v>
      </c>
      <c r="Y7376">
        <f>_xlfn.IFNA(VLOOKUP(C7376,[2]Sheet1!$A:$A,1,0),3)</f>
        <v>3</v>
      </c>
    </row>
    <row r="7377" spans="1:25" x14ac:dyDescent="0.2">
      <c r="A7377" s="35" t="s">
        <v>19358</v>
      </c>
      <c r="B7377" s="35" t="s">
        <v>19359</v>
      </c>
      <c r="C7377" s="41" t="s">
        <v>19360</v>
      </c>
      <c r="D7377" s="26" t="str">
        <f>[1]!b_calc_yield(A7377,日期设置!$B$2,F7377,1,R7377,1,O7377,L7377,S7377,)</f>
        <v>Fetching...</v>
      </c>
      <c r="E7377" s="26">
        <f t="shared" si="230"/>
        <v>1.212943304238423</v>
      </c>
      <c r="F7377" s="18">
        <f>[1]!b_dq_cleanprice($A7377,日期设置!B$2)</f>
        <v>100.04349999999999</v>
      </c>
      <c r="G7377" s="18" t="str">
        <f t="shared" si="231"/>
        <v>0.43 + 0</v>
      </c>
      <c r="H7377" s="27">
        <f>[1]!b_dq_pctchange($A7377,日期设置!$B$2,1)/100</f>
        <v>1.6095589808386954E-4</v>
      </c>
      <c r="I7377" s="26">
        <f>[1]!b_pq_pctchange(A7377,日期设置!$B$4,日期设置!$B$2,1)</f>
        <v>4.1899329610724498E-2</v>
      </c>
      <c r="J7377" s="26">
        <f>[1]!b_pq_pctchange(A7377,日期设置!$C$4,日期设置!$B$2,1)</f>
        <v>-3.6171171576261721E-2</v>
      </c>
      <c r="K7377" s="52">
        <f>[1]!b_dq_amount($A7377,日期设置!B$2,2,10000)</f>
        <v>20347.198629999999</v>
      </c>
      <c r="L7377" s="26">
        <f>[1]!b_info_latestpar(A7377,日期设置!$B$2)</f>
        <v>100</v>
      </c>
      <c r="M7377" s="6">
        <f>[1]!b_info_outstandingbalance($A7377,日期设置!B$2)</f>
        <v>25</v>
      </c>
      <c r="N7377" s="7" t="str">
        <f>[1]!b_info_latestissurercreditrating2(A7377,日期设置!$B$2,"102","1")</f>
        <v>AAA</v>
      </c>
      <c r="O7377" s="8">
        <v>2.97</v>
      </c>
      <c r="P7377" s="9">
        <f>[1]!b_info_repurchasedate(A7377)</f>
        <v>0</v>
      </c>
      <c r="Q7377" s="8" t="s">
        <v>16109</v>
      </c>
      <c r="R7377" s="2" t="str">
        <f>IF((--IF(P7377=0,Q7377,P7377))&gt;(--日期设置!$B$2),IF(P7377=0,Q7377,P7377),Q7377)</f>
        <v>2021-08-26</v>
      </c>
      <c r="S7377" s="36" t="s">
        <v>19098</v>
      </c>
      <c r="T7377" s="8">
        <f>[1]!b_anal_ptmyear($A7377,日期设置!$B$2)</f>
        <v>0.43013698630136987</v>
      </c>
      <c r="U7377" s="8">
        <f>[1]!b_anal_termifexercise($A7377,日期设置!B$2)</f>
        <v>0</v>
      </c>
      <c r="V7377" s="10">
        <f>[1]!b_dq_dirtyprice(A7377,日期设置!$B$2)</f>
        <v>101.736</v>
      </c>
      <c r="W7377" s="11">
        <f>IF(U7377=0,ROUNDUP((Q7377-日期设置!$B$2)/365,0),ROUNDUP((R7377-日期设置!$B$2)/365,0))</f>
        <v>1</v>
      </c>
      <c r="X7377" s="18">
        <f>_xlfn.IFNA(VLOOKUP(A7377,过往入选债券!A:D,4,0),2)</f>
        <v>2</v>
      </c>
      <c r="Y7377">
        <f>_xlfn.IFNA(VLOOKUP(C7377,[2]Sheet1!$A:$A,1,0),3)</f>
        <v>3</v>
      </c>
    </row>
    <row r="7378" spans="1:25" hidden="1" x14ac:dyDescent="0.2">
      <c r="A7378" s="29" t="s">
        <v>2117</v>
      </c>
      <c r="B7378" s="29" t="s">
        <v>2118</v>
      </c>
      <c r="C7378" s="40" t="s">
        <v>142</v>
      </c>
      <c r="D7378" s="26" t="str">
        <f>[1]!b_calc_yield(A7378,日期设置!$B$2,F7378,1,R7378,1,O7378,L7378,S7378,)</f>
        <v>Fetching...</v>
      </c>
      <c r="E7378" s="26">
        <f t="shared" si="230"/>
        <v>1.4532806022775846</v>
      </c>
      <c r="F7378" s="18">
        <f>[1]!b_dq_cleanprice($A7378,日期设置!B$2)</f>
        <v>101.82</v>
      </c>
      <c r="G7378" s="18" t="str">
        <f t="shared" si="231"/>
        <v>0.51 + 0</v>
      </c>
      <c r="H7378" s="27">
        <f>[1]!b_dq_pctchange($A7378,日期设置!$B$2,1)/100</f>
        <v>0</v>
      </c>
      <c r="I7378" s="26">
        <f>[1]!b_pq_pctchange(A7378,日期设置!$B$4,日期设置!$B$2,1)</f>
        <v>0</v>
      </c>
      <c r="J7378" s="26">
        <f>[1]!b_pq_pctchange(A7378,日期设置!$C$4,日期设置!$B$2,1)</f>
        <v>0</v>
      </c>
      <c r="K7378" s="52">
        <f>[1]!b_dq_amount($A7378,日期设置!B$2,2,10000)</f>
        <v>0</v>
      </c>
      <c r="L7378" s="26">
        <f>[1]!b_info_latestpar(A7378,日期设置!$B$2)</f>
        <v>100</v>
      </c>
      <c r="M7378" s="6">
        <f>[1]!b_info_outstandingbalance($A7378,日期设置!B$2)</f>
        <v>5</v>
      </c>
      <c r="N7378" s="7">
        <f>[1]!b_info_latestissurercreditrating2(A7378,日期设置!$B$2,"102","1")</f>
        <v>0</v>
      </c>
      <c r="O7378" s="8">
        <v>6.46</v>
      </c>
      <c r="P7378" s="9">
        <f>[1]!b_info_repurchasedate(A7378)</f>
        <v>0</v>
      </c>
      <c r="Q7378" s="8" t="s">
        <v>16911</v>
      </c>
      <c r="R7378" s="2" t="str">
        <f>IF((--IF(P7378=0,Q7378,P7378))&gt;(--日期设置!$B$2),IF(P7378=0,Q7378,P7378),Q7378)</f>
        <v>2021-09-27</v>
      </c>
      <c r="S7378" s="32" t="s">
        <v>18403</v>
      </c>
      <c r="T7378" s="8">
        <f>[1]!b_anal_ptmyear($A7378,日期设置!$B$2)</f>
        <v>0.51780821917808217</v>
      </c>
      <c r="U7378" s="8">
        <f>[1]!b_anal_termifexercise($A7378,日期设置!B$2)</f>
        <v>0</v>
      </c>
      <c r="V7378" s="10">
        <f>[1]!b_dq_dirtyprice(A7378,日期设置!$B$2)</f>
        <v>104.935</v>
      </c>
      <c r="W7378" s="11">
        <f>IF(U7378=0,ROUNDUP((Q7378-日期设置!$B$2)/365,0),ROUNDUP((R7378-日期设置!$B$2)/365,0))</f>
        <v>1</v>
      </c>
      <c r="X7378" s="18">
        <f>_xlfn.IFNA(VLOOKUP(A7378,过往入选债券!A:D,4,0),2)</f>
        <v>2</v>
      </c>
      <c r="Y7378">
        <f>_xlfn.IFNA(VLOOKUP(C7378,[2]Sheet1!$A:$A,1,0),3)</f>
        <v>3</v>
      </c>
    </row>
    <row r="7379" spans="1:25" hidden="1" x14ac:dyDescent="0.2">
      <c r="A7379" s="29" t="s">
        <v>13035</v>
      </c>
      <c r="B7379" s="29" t="s">
        <v>13036</v>
      </c>
      <c r="C7379" s="40" t="s">
        <v>13037</v>
      </c>
      <c r="D7379" s="26" t="str">
        <f>[1]!b_calc_yield(A7379,日期设置!$B$2,F7379,1,R7379,1,O7379,L7379,S7379,)</f>
        <v>Fetching...</v>
      </c>
      <c r="E7379" s="26">
        <f t="shared" si="230"/>
        <v>16.173953184204958</v>
      </c>
      <c r="F7379" s="18">
        <f>[1]!b_dq_cleanprice($A7379,日期设置!B$2)</f>
        <v>60.009500000000003</v>
      </c>
      <c r="G7379" s="18" t="str">
        <f t="shared" si="231"/>
        <v>2.04 + 0</v>
      </c>
      <c r="H7379" s="27">
        <f>[1]!b_dq_pctchange($A7379,日期设置!$B$2,1)/100</f>
        <v>0</v>
      </c>
      <c r="I7379" s="26">
        <f>[1]!b_pq_pctchange(A7379,日期设置!$B$4,日期设置!$B$2,1)</f>
        <v>0</v>
      </c>
      <c r="J7379" s="26">
        <f>[1]!b_pq_pctchange(A7379,日期设置!$C$4,日期设置!$B$2,1)</f>
        <v>0.86206606764084315</v>
      </c>
      <c r="K7379" s="52">
        <f>[1]!b_dq_amount($A7379,日期设置!B$2,2,10000)</f>
        <v>0</v>
      </c>
      <c r="L7379" s="26">
        <f>[1]!b_info_latestpar(A7379,日期设置!$B$2)</f>
        <v>60</v>
      </c>
      <c r="M7379" s="6">
        <f>[1]!b_info_outstandingbalance($A7379,日期设置!B$2)</f>
        <v>9.6</v>
      </c>
      <c r="N7379" s="7" t="str">
        <f>[1]!b_info_latestissurercreditrating2(A7379,日期设置!$B$2,"102","1")</f>
        <v>AA</v>
      </c>
      <c r="O7379" s="8">
        <v>4.16</v>
      </c>
      <c r="P7379" s="9">
        <f>[1]!b_info_repurchasedate(A7379)</f>
        <v>0</v>
      </c>
      <c r="Q7379" s="8" t="s">
        <v>17541</v>
      </c>
      <c r="R7379" s="2" t="str">
        <f>IF((--IF(P7379=0,Q7379,P7379))&gt;(--日期设置!$B$2),IF(P7379=0,Q7379,P7379),Q7379)</f>
        <v>2023-04-08</v>
      </c>
      <c r="S7379" s="32" t="s">
        <v>18956</v>
      </c>
      <c r="T7379" s="8">
        <f>[1]!b_anal_ptmyear($A7379,日期设置!$B$2)</f>
        <v>2.0465753424657533</v>
      </c>
      <c r="U7379" s="8">
        <f>[1]!b_anal_termifexercise($A7379,日期设置!B$2)</f>
        <v>0</v>
      </c>
      <c r="V7379" s="10">
        <f>[1]!b_dq_dirtyprice(A7379,日期设置!$B$2)</f>
        <v>62.389200000000002</v>
      </c>
      <c r="W7379" s="11">
        <f>IF(U7379=0,ROUNDUP((Q7379-日期设置!$B$2)/365,0),ROUNDUP((R7379-日期设置!$B$2)/365,0))</f>
        <v>3</v>
      </c>
      <c r="X7379" s="18">
        <f>_xlfn.IFNA(VLOOKUP(A7379,过往入选债券!A:D,4,0),2)</f>
        <v>2</v>
      </c>
      <c r="Y7379">
        <f>_xlfn.IFNA(VLOOKUP(C7379,[2]Sheet1!$A:$A,1,0),3)</f>
        <v>3</v>
      </c>
    </row>
    <row r="7380" spans="1:25" hidden="1" x14ac:dyDescent="0.2">
      <c r="A7380" s="29" t="s">
        <v>8584</v>
      </c>
      <c r="B7380" s="29" t="s">
        <v>8585</v>
      </c>
      <c r="C7380" s="40" t="s">
        <v>237</v>
      </c>
      <c r="D7380" s="26" t="str">
        <f>[1]!b_calc_yield(A7380,日期设置!$B$2,F7380,1,R7380,1,O7380,L7380,S7380,)</f>
        <v>Fetching...</v>
      </c>
      <c r="E7380" s="26">
        <f t="shared" si="230"/>
        <v>0.36082104709789231</v>
      </c>
      <c r="F7380" s="18">
        <f>[1]!b_dq_cleanprice($A7380,日期设置!B$2)</f>
        <v>100.2663</v>
      </c>
      <c r="G7380" s="18" t="str">
        <f t="shared" si="231"/>
        <v>0.12 + 0</v>
      </c>
      <c r="H7380" s="27">
        <f>[1]!b_dq_pctchange($A7380,日期设置!$B$2,1)/100</f>
        <v>0</v>
      </c>
      <c r="I7380" s="26">
        <f>[1]!b_pq_pctchange(A7380,日期设置!$B$4,日期设置!$B$2,1)</f>
        <v>0</v>
      </c>
      <c r="J7380" s="26">
        <f>[1]!b_pq_pctchange(A7380,日期设置!$C$4,日期设置!$B$2,1)</f>
        <v>2.9330516007573488E-2</v>
      </c>
      <c r="K7380" s="52">
        <f>[1]!b_dq_amount($A7380,日期设置!B$2,2,10000)</f>
        <v>0</v>
      </c>
      <c r="L7380" s="26">
        <f>[1]!b_info_latestpar(A7380,日期设置!$B$2)</f>
        <v>100</v>
      </c>
      <c r="M7380" s="6">
        <f>[1]!b_info_outstandingbalance($A7380,日期设置!B$2)</f>
        <v>2</v>
      </c>
      <c r="N7380" s="7" t="str">
        <f>[1]!b_info_latestissurercreditrating2(A7380,日期设置!$B$2,"102","1")</f>
        <v>AAA</v>
      </c>
      <c r="O7380" s="8">
        <v>5</v>
      </c>
      <c r="P7380" s="9">
        <f>[1]!b_info_repurchasedate(A7380)</f>
        <v>0</v>
      </c>
      <c r="Q7380" s="8" t="s">
        <v>16951</v>
      </c>
      <c r="R7380" s="2" t="str">
        <f>IF((--IF(P7380=0,Q7380,P7380))&gt;(--日期设置!$B$2),IF(P7380=0,Q7380,P7380),Q7380)</f>
        <v>2021-05-08</v>
      </c>
      <c r="S7380" s="32" t="s">
        <v>18299</v>
      </c>
      <c r="T7380" s="8">
        <f>[1]!b_anal_ptmyear($A7380,日期设置!$B$2)</f>
        <v>0.12876712328767123</v>
      </c>
      <c r="U7380" s="8">
        <f>[1]!b_anal_termifexercise($A7380,日期设置!B$2)</f>
        <v>0</v>
      </c>
      <c r="V7380" s="10">
        <f>[1]!b_dq_dirtyprice(A7380,日期设置!$B$2)</f>
        <v>104.6225</v>
      </c>
      <c r="W7380" s="11">
        <f>IF(U7380=0,ROUNDUP((Q7380-日期设置!$B$2)/365,0),ROUNDUP((R7380-日期设置!$B$2)/365,0))</f>
        <v>1</v>
      </c>
      <c r="X7380" s="18">
        <f>_xlfn.IFNA(VLOOKUP(A7380,过往入选债券!A:D,4,0),2)</f>
        <v>2</v>
      </c>
      <c r="Y7380">
        <f>_xlfn.IFNA(VLOOKUP(C7380,[2]Sheet1!$A:$A,1,0),3)</f>
        <v>3</v>
      </c>
    </row>
    <row r="7381" spans="1:25" hidden="1" x14ac:dyDescent="0.2">
      <c r="A7381" s="29" t="s">
        <v>6976</v>
      </c>
      <c r="B7381" s="29" t="s">
        <v>6977</v>
      </c>
      <c r="C7381" s="40" t="s">
        <v>239</v>
      </c>
      <c r="D7381" s="26" t="str">
        <f>[1]!b_calc_yield(A7381,日期设置!$B$2,F7381,1,R7381,1,O7381,L7381,S7381,)</f>
        <v>Fetching...</v>
      </c>
      <c r="E7381" s="26">
        <f t="shared" si="230"/>
        <v>0.84041703168169501</v>
      </c>
      <c r="F7381" s="18">
        <f>[1]!b_dq_cleanprice($A7381,日期设置!B$2)</f>
        <v>100.5585</v>
      </c>
      <c r="G7381" s="18" t="str">
        <f t="shared" si="231"/>
        <v>0.30 + 0</v>
      </c>
      <c r="H7381" s="27">
        <f>[1]!b_dq_pctchange($A7381,日期设置!$B$2,1)/100</f>
        <v>0</v>
      </c>
      <c r="I7381" s="26">
        <f>[1]!b_pq_pctchange(A7381,日期设置!$B$4,日期设置!$B$2,1)</f>
        <v>0</v>
      </c>
      <c r="J7381" s="26">
        <f>[1]!b_pq_pctchange(A7381,日期设置!$C$4,日期设置!$B$2,1)</f>
        <v>0</v>
      </c>
      <c r="K7381" s="52">
        <f>[1]!b_dq_amount($A7381,日期设置!B$2,2,10000)</f>
        <v>0</v>
      </c>
      <c r="L7381" s="26">
        <f>[1]!b_info_latestpar(A7381,日期设置!$B$2)</f>
        <v>100</v>
      </c>
      <c r="M7381" s="6">
        <f>[1]!b_info_outstandingbalance($A7381,日期设置!B$2)</f>
        <v>4</v>
      </c>
      <c r="N7381" s="7" t="str">
        <f>[1]!b_info_latestissurercreditrating2(A7381,日期设置!$B$2,"102","1")</f>
        <v>AA+</v>
      </c>
      <c r="O7381" s="8">
        <v>4.75</v>
      </c>
      <c r="P7381" s="9">
        <f>[1]!b_info_repurchasedate(A7381)</f>
        <v>0</v>
      </c>
      <c r="Q7381" s="8" t="s">
        <v>17186</v>
      </c>
      <c r="R7381" s="2" t="str">
        <f>IF((--IF(P7381=0,Q7381,P7381))&gt;(--日期设置!$B$2),IF(P7381=0,Q7381,P7381),Q7381)</f>
        <v>2021-07-10</v>
      </c>
      <c r="S7381" s="32" t="s">
        <v>18771</v>
      </c>
      <c r="T7381" s="8">
        <f>[1]!b_anal_ptmyear($A7381,日期设置!$B$2)</f>
        <v>0.30136986301369861</v>
      </c>
      <c r="U7381" s="8">
        <f>[1]!b_anal_termifexercise($A7381,日期设置!B$2)</f>
        <v>0</v>
      </c>
      <c r="V7381" s="10">
        <f>[1]!b_dq_dirtyprice(A7381,日期设置!$B$2)</f>
        <v>103.877</v>
      </c>
      <c r="W7381" s="11">
        <f>IF(U7381=0,ROUNDUP((Q7381-日期设置!$B$2)/365,0),ROUNDUP((R7381-日期设置!$B$2)/365,0))</f>
        <v>1</v>
      </c>
      <c r="X7381" s="18">
        <f>_xlfn.IFNA(VLOOKUP(A7381,过往入选债券!A:D,4,0),2)</f>
        <v>2</v>
      </c>
      <c r="Y7381">
        <f>_xlfn.IFNA(VLOOKUP(C7381,[2]Sheet1!$A:$A,1,0),3)</f>
        <v>3</v>
      </c>
    </row>
    <row r="7382" spans="1:25" hidden="1" x14ac:dyDescent="0.2">
      <c r="A7382" s="29" t="s">
        <v>12621</v>
      </c>
      <c r="B7382" s="29" t="s">
        <v>12622</v>
      </c>
      <c r="C7382" s="40" t="s">
        <v>3826</v>
      </c>
      <c r="D7382" s="26" t="str">
        <f>[1]!b_calc_yield(A7382,日期设置!$B$2,F7382,1,R7382,1,O7382,L7382,S7382,)</f>
        <v>Fetching...</v>
      </c>
      <c r="E7382" s="26">
        <f t="shared" si="230"/>
        <v>21.853751205540739</v>
      </c>
      <c r="F7382" s="18">
        <f>[1]!b_dq_cleanprice($A7382,日期设置!B$2)</f>
        <v>40.523899999999998</v>
      </c>
      <c r="G7382" s="18" t="str">
        <f t="shared" si="231"/>
        <v>1.68 + 0</v>
      </c>
      <c r="H7382" s="27">
        <f>[1]!b_dq_pctchange($A7382,日期设置!$B$2,1)/100</f>
        <v>0</v>
      </c>
      <c r="I7382" s="26">
        <f>[1]!b_pq_pctchange(A7382,日期设置!$B$4,日期设置!$B$2,1)</f>
        <v>0</v>
      </c>
      <c r="J7382" s="26">
        <f>[1]!b_pq_pctchange(A7382,日期设置!$C$4,日期设置!$B$2,1)</f>
        <v>0</v>
      </c>
      <c r="K7382" s="52">
        <f>[1]!b_dq_amount($A7382,日期设置!B$2,2,10000)</f>
        <v>0</v>
      </c>
      <c r="L7382" s="26">
        <f>[1]!b_info_latestpar(A7382,日期设置!$B$2)</f>
        <v>40</v>
      </c>
      <c r="M7382" s="6">
        <f>[1]!b_info_outstandingbalance($A7382,日期设置!B$2)</f>
        <v>4.5999999999999996</v>
      </c>
      <c r="N7382" s="7" t="str">
        <f>[1]!b_info_latestissurercreditrating2(A7382,日期设置!$B$2,"102","1")</f>
        <v>AA</v>
      </c>
      <c r="O7382" s="8">
        <v>5.08</v>
      </c>
      <c r="P7382" s="9">
        <f>[1]!b_info_repurchasedate(A7382)</f>
        <v>0</v>
      </c>
      <c r="Q7382" s="8" t="s">
        <v>16250</v>
      </c>
      <c r="R7382" s="2" t="str">
        <f>IF((--IF(P7382=0,Q7382,P7382))&gt;(--日期设置!$B$2),IF(P7382=0,Q7382,P7382),Q7382)</f>
        <v>2022-11-27</v>
      </c>
      <c r="S7382" s="32" t="s">
        <v>18229</v>
      </c>
      <c r="T7382" s="8">
        <f>[1]!b_anal_ptmyear($A7382,日期设置!$B$2)</f>
        <v>1.6849315068493151</v>
      </c>
      <c r="U7382" s="8">
        <f>[1]!b_anal_termifexercise($A7382,日期设置!B$2)</f>
        <v>0</v>
      </c>
      <c r="V7382" s="10">
        <f>[1]!b_dq_dirtyprice(A7382,日期设置!$B$2)</f>
        <v>41.164099999999998</v>
      </c>
      <c r="W7382" s="11">
        <f>IF(U7382=0,ROUNDUP((Q7382-日期设置!$B$2)/365,0),ROUNDUP((R7382-日期设置!$B$2)/365,0))</f>
        <v>2</v>
      </c>
      <c r="X7382" s="18">
        <f>_xlfn.IFNA(VLOOKUP(A7382,过往入选债券!A:D,4,0),2)</f>
        <v>2</v>
      </c>
      <c r="Y7382">
        <f>_xlfn.IFNA(VLOOKUP(C7382,[2]Sheet1!$A:$A,1,0),3)</f>
        <v>3</v>
      </c>
    </row>
    <row r="7383" spans="1:25" x14ac:dyDescent="0.2">
      <c r="A7383" s="29" t="s">
        <v>14397</v>
      </c>
      <c r="B7383" s="29" t="s">
        <v>14398</v>
      </c>
      <c r="C7383" s="40" t="s">
        <v>14399</v>
      </c>
      <c r="D7383" s="26" t="str">
        <f>[1]!b_calc_yield(A7383,日期设置!$B$2,F7383,1,R7383,1,O7383,L7383,S7383,)</f>
        <v>Fetching...</v>
      </c>
      <c r="E7383" s="26">
        <f t="shared" si="230"/>
        <v>0.32776781179317815</v>
      </c>
      <c r="F7383" s="18">
        <f>[1]!b_dq_cleanprice($A7383,日期设置!B$2)</f>
        <v>100.301</v>
      </c>
      <c r="G7383" s="18" t="str">
        <f t="shared" si="231"/>
        <v>0.11 + 0</v>
      </c>
      <c r="H7383" s="27">
        <f>[1]!b_dq_pctchange($A7383,日期设置!$B$2,1)/100</f>
        <v>1.0100908376805173E-2</v>
      </c>
      <c r="I7383" s="26">
        <f>[1]!b_pq_pctchange(A7383,日期设置!$B$4,日期设置!$B$2,1)</f>
        <v>0.18228399346774526</v>
      </c>
      <c r="J7383" s="26">
        <f>[1]!b_pq_pctchange(A7383,日期设置!$C$4,日期设置!$B$2,1)</f>
        <v>-0.21915753178679007</v>
      </c>
      <c r="K7383" s="52">
        <f>[1]!b_dq_amount($A7383,日期设置!B$2,2,10000)</f>
        <v>3154.0473288000003</v>
      </c>
      <c r="L7383" s="26">
        <f>[1]!b_info_latestpar(A7383,日期设置!$B$2)</f>
        <v>100</v>
      </c>
      <c r="M7383" s="6">
        <f>[1]!b_info_outstandingbalance($A7383,日期设置!B$2)</f>
        <v>10</v>
      </c>
      <c r="N7383" s="7" t="str">
        <f>[1]!b_info_latestissurercreditrating2(A7383,日期设置!$B$2,"102","1")</f>
        <v>AA+</v>
      </c>
      <c r="O7383" s="8">
        <v>5.48</v>
      </c>
      <c r="P7383" s="9">
        <f>[1]!b_info_repurchasedate(A7383)</f>
        <v>0</v>
      </c>
      <c r="Q7383" s="8" t="s">
        <v>16818</v>
      </c>
      <c r="R7383" s="2" t="str">
        <f>IF((--IF(P7383=0,Q7383,P7383))&gt;(--日期设置!$B$2),IF(P7383=0,Q7383,P7383),Q7383)</f>
        <v>2021-05-04</v>
      </c>
      <c r="S7383" s="32" t="s">
        <v>18374</v>
      </c>
      <c r="T7383" s="8">
        <f>[1]!b_anal_ptmyear($A7383,日期设置!$B$2)</f>
        <v>0.11780821917808219</v>
      </c>
      <c r="U7383" s="8">
        <f>[1]!b_anal_termifexercise($A7383,日期设置!B$2)</f>
        <v>0</v>
      </c>
      <c r="V7383" s="10">
        <f>[1]!b_dq_dirtyprice(A7383,日期设置!$B$2)</f>
        <v>105.1354</v>
      </c>
      <c r="W7383" s="11">
        <f>IF(U7383=0,ROUNDUP((Q7383-日期设置!$B$2)/365,0),ROUNDUP((R7383-日期设置!$B$2)/365,0))</f>
        <v>1</v>
      </c>
      <c r="X7383" s="18" t="str">
        <f>_xlfn.IFNA(VLOOKUP(A7383,过往入选债券!A:D,4,0),2)</f>
        <v>否</v>
      </c>
      <c r="Y7383">
        <f>_xlfn.IFNA(VLOOKUP(C7383,[2]Sheet1!$A:$A,1,0),3)</f>
        <v>3</v>
      </c>
    </row>
    <row r="7384" spans="1:25" hidden="1" x14ac:dyDescent="0.2">
      <c r="A7384" s="29" t="s">
        <v>7036</v>
      </c>
      <c r="B7384" s="29" t="s">
        <v>7037</v>
      </c>
      <c r="C7384" s="40" t="s">
        <v>150</v>
      </c>
      <c r="D7384" s="26" t="str">
        <f>[1]!b_calc_yield(A7384,日期设置!$B$2,F7384,1,R7384,1,O7384,L7384,S7384,)</f>
        <v>Fetching...</v>
      </c>
      <c r="E7384" s="26">
        <f t="shared" si="230"/>
        <v>0.95276472252034949</v>
      </c>
      <c r="F7384" s="18">
        <f>[1]!b_dq_cleanprice($A7384,日期设置!B$2)</f>
        <v>100.4616</v>
      </c>
      <c r="G7384" s="18" t="str">
        <f t="shared" si="231"/>
        <v>0.34 + 0</v>
      </c>
      <c r="H7384" s="27">
        <f>[1]!b_dq_pctchange($A7384,日期设置!$B$2,1)/100</f>
        <v>0</v>
      </c>
      <c r="I7384" s="26">
        <f>[1]!b_pq_pctchange(A7384,日期设置!$B$4,日期设置!$B$2,1)</f>
        <v>-1.9908064557118074E-4</v>
      </c>
      <c r="J7384" s="26">
        <f>[1]!b_pq_pctchange(A7384,日期设置!$C$4,日期设置!$B$2,1)</f>
        <v>-1.5426400642523267E-2</v>
      </c>
      <c r="K7384" s="52">
        <f>[1]!b_dq_amount($A7384,日期设置!B$2,2,10000)</f>
        <v>0</v>
      </c>
      <c r="L7384" s="26">
        <f>[1]!b_info_latestpar(A7384,日期设置!$B$2)</f>
        <v>100</v>
      </c>
      <c r="M7384" s="6">
        <f>[1]!b_info_outstandingbalance($A7384,日期设置!B$2)</f>
        <v>20</v>
      </c>
      <c r="N7384" s="7" t="str">
        <f>[1]!b_info_latestissurercreditrating2(A7384,日期设置!$B$2,"102","1")</f>
        <v>AAA</v>
      </c>
      <c r="O7384" s="8">
        <v>4.22</v>
      </c>
      <c r="P7384" s="9">
        <f>[1]!b_info_repurchasedate(A7384)</f>
        <v>0</v>
      </c>
      <c r="Q7384" s="8" t="s">
        <v>17174</v>
      </c>
      <c r="R7384" s="2" t="str">
        <f>IF((--IF(P7384=0,Q7384,P7384))&gt;(--日期设置!$B$2),IF(P7384=0,Q7384,P7384),Q7384)</f>
        <v>2021-07-25</v>
      </c>
      <c r="S7384" s="32" t="s">
        <v>18758</v>
      </c>
      <c r="T7384" s="8">
        <f>[1]!b_anal_ptmyear($A7384,日期设置!$B$2)</f>
        <v>0.34246575342465752</v>
      </c>
      <c r="U7384" s="8">
        <f>[1]!b_anal_termifexercise($A7384,日期设置!B$2)</f>
        <v>0</v>
      </c>
      <c r="V7384" s="10">
        <f>[1]!b_dq_dirtyprice(A7384,日期设置!$B$2)</f>
        <v>103.2364</v>
      </c>
      <c r="W7384" s="11">
        <f>IF(U7384=0,ROUNDUP((Q7384-日期设置!$B$2)/365,0),ROUNDUP((R7384-日期设置!$B$2)/365,0))</f>
        <v>1</v>
      </c>
      <c r="X7384" s="18">
        <f>_xlfn.IFNA(VLOOKUP(A7384,过往入选债券!A:D,4,0),2)</f>
        <v>2</v>
      </c>
      <c r="Y7384">
        <f>_xlfn.IFNA(VLOOKUP(C7384,[2]Sheet1!$A:$A,1,0),3)</f>
        <v>3</v>
      </c>
    </row>
    <row r="7385" spans="1:25" hidden="1" x14ac:dyDescent="0.2">
      <c r="A7385" s="29" t="s">
        <v>12533</v>
      </c>
      <c r="B7385" s="29" t="s">
        <v>12534</v>
      </c>
      <c r="C7385" s="40" t="s">
        <v>2857</v>
      </c>
      <c r="D7385" s="26" t="str">
        <f>[1]!b_calc_yield(A7385,日期设置!$B$2,F7385,1,R7385,1,O7385,L7385,S7385,)</f>
        <v>Fetching...</v>
      </c>
      <c r="E7385" s="26">
        <f t="shared" si="230"/>
        <v>29.514863948871884</v>
      </c>
      <c r="F7385" s="18">
        <f>[1]!b_dq_cleanprice($A7385,日期设置!B$2)</f>
        <v>39.665799999999997</v>
      </c>
      <c r="G7385" s="18" t="str">
        <f t="shared" si="231"/>
        <v>1.39 + 0</v>
      </c>
      <c r="H7385" s="27">
        <f>[1]!b_dq_pctchange($A7385,日期设置!$B$2,1)/100</f>
        <v>0</v>
      </c>
      <c r="I7385" s="26">
        <f>[1]!b_pq_pctchange(A7385,日期设置!$B$4,日期设置!$B$2,1)</f>
        <v>0</v>
      </c>
      <c r="J7385" s="26">
        <f>[1]!b_pq_pctchange(A7385,日期设置!$C$4,日期设置!$B$2,1)</f>
        <v>0</v>
      </c>
      <c r="K7385" s="52">
        <f>[1]!b_dq_amount($A7385,日期设置!B$2,2,10000)</f>
        <v>0</v>
      </c>
      <c r="L7385" s="26">
        <f>[1]!b_info_latestpar(A7385,日期设置!$B$2)</f>
        <v>40</v>
      </c>
      <c r="M7385" s="6">
        <f>[1]!b_info_outstandingbalance($A7385,日期设置!B$2)</f>
        <v>3.2</v>
      </c>
      <c r="N7385" s="7" t="str">
        <f>[1]!b_info_latestissurercreditrating2(A7385,日期设置!$B$2,"102","1")</f>
        <v>AA</v>
      </c>
      <c r="O7385" s="8">
        <v>6.75</v>
      </c>
      <c r="P7385" s="9">
        <f>[1]!b_info_repurchasedate(A7385)</f>
        <v>0</v>
      </c>
      <c r="Q7385" s="8" t="s">
        <v>17276</v>
      </c>
      <c r="R7385" s="2" t="str">
        <f>IF((--IF(P7385=0,Q7385,P7385))&gt;(--日期设置!$B$2),IF(P7385=0,Q7385,P7385),Q7385)</f>
        <v>2022-08-12</v>
      </c>
      <c r="S7385" s="32" t="s">
        <v>18392</v>
      </c>
      <c r="T7385" s="8">
        <f>[1]!b_anal_ptmyear($A7385,日期设置!$B$2)</f>
        <v>1.3917808219178083</v>
      </c>
      <c r="U7385" s="8">
        <f>[1]!b_anal_termifexercise($A7385,日期设置!B$2)</f>
        <v>0</v>
      </c>
      <c r="V7385" s="10">
        <f>[1]!b_dq_dirtyprice(A7385,日期设置!$B$2)</f>
        <v>41.308</v>
      </c>
      <c r="W7385" s="11">
        <f>IF(U7385=0,ROUNDUP((Q7385-日期设置!$B$2)/365,0),ROUNDUP((R7385-日期设置!$B$2)/365,0))</f>
        <v>2</v>
      </c>
      <c r="X7385" s="18">
        <f>_xlfn.IFNA(VLOOKUP(A7385,过往入选债券!A:D,4,0),2)</f>
        <v>2</v>
      </c>
      <c r="Y7385">
        <f>_xlfn.IFNA(VLOOKUP(C7385,[2]Sheet1!$A:$A,1,0),3)</f>
        <v>3</v>
      </c>
    </row>
    <row r="7386" spans="1:25" hidden="1" x14ac:dyDescent="0.2">
      <c r="A7386" s="29" t="s">
        <v>1826</v>
      </c>
      <c r="B7386" s="29" t="s">
        <v>1827</v>
      </c>
      <c r="C7386" s="40" t="s">
        <v>1828</v>
      </c>
      <c r="D7386" s="26" t="str">
        <f>[1]!b_calc_yield(A7386,日期设置!$B$2,F7386,1,R7386,1,O7386,L7386,S7386,)</f>
        <v>Fetching...</v>
      </c>
      <c r="E7386" s="26">
        <f t="shared" si="230"/>
        <v>0.26643375189892016</v>
      </c>
      <c r="F7386" s="18">
        <f>[1]!b_dq_cleanprice($A7386,日期设置!B$2)</f>
        <v>100.386</v>
      </c>
      <c r="G7386" s="18" t="str">
        <f t="shared" si="231"/>
        <v>0.09 + 0</v>
      </c>
      <c r="H7386" s="27">
        <f>[1]!b_dq_pctchange($A7386,日期设置!$B$2,1)/100</f>
        <v>0</v>
      </c>
      <c r="I7386" s="26">
        <f>[1]!b_pq_pctchange(A7386,日期设置!$B$4,日期设置!$B$2,1)</f>
        <v>0</v>
      </c>
      <c r="J7386" s="26">
        <f>[1]!b_pq_pctchange(A7386,日期设置!$C$4,日期设置!$B$2,1)</f>
        <v>-0.43955520821349814</v>
      </c>
      <c r="K7386" s="52">
        <f>[1]!b_dq_amount($A7386,日期设置!B$2,2,10000)</f>
        <v>0</v>
      </c>
      <c r="L7386" s="26">
        <f>[1]!b_info_latestpar(A7386,日期设置!$B$2)</f>
        <v>100</v>
      </c>
      <c r="M7386" s="6">
        <f>[1]!b_info_outstandingbalance($A7386,日期设置!B$2)</f>
        <v>10</v>
      </c>
      <c r="N7386" s="7">
        <f>[1]!b_info_latestissurercreditrating2(A7386,日期设置!$B$2,"102","1")</f>
        <v>0</v>
      </c>
      <c r="O7386" s="8">
        <v>6.99</v>
      </c>
      <c r="P7386" s="9">
        <f>[1]!b_info_repurchasedate(A7386)</f>
        <v>0</v>
      </c>
      <c r="Q7386" s="8" t="s">
        <v>16224</v>
      </c>
      <c r="R7386" s="2" t="str">
        <f>IF((--IF(P7386=0,Q7386,P7386))&gt;(--日期设置!$B$2),IF(P7386=0,Q7386,P7386),Q7386)</f>
        <v>2021-04-26</v>
      </c>
      <c r="S7386" s="32" t="s">
        <v>18010</v>
      </c>
      <c r="T7386" s="8">
        <f>[1]!b_anal_ptmyear($A7386,日期设置!$B$2)</f>
        <v>9.5890410958904104E-2</v>
      </c>
      <c r="U7386" s="8">
        <f>[1]!b_anal_termifexercise($A7386,日期设置!B$2)</f>
        <v>0</v>
      </c>
      <c r="V7386" s="10">
        <f>[1]!b_dq_dirtyprice(A7386,日期设置!$B$2)</f>
        <v>106.70569999999999</v>
      </c>
      <c r="W7386" s="11">
        <f>IF(U7386=0,ROUNDUP((Q7386-日期设置!$B$2)/365,0),ROUNDUP((R7386-日期设置!$B$2)/365,0))</f>
        <v>1</v>
      </c>
      <c r="X7386" s="18">
        <f>_xlfn.IFNA(VLOOKUP(A7386,过往入选债券!A:D,4,0),2)</f>
        <v>2</v>
      </c>
      <c r="Y7386" s="45">
        <f>_xlfn.IFNA(VLOOKUP(C7386,[2]Sheet1!$A:$A,1,0),3)</f>
        <v>3</v>
      </c>
    </row>
    <row r="7387" spans="1:25" hidden="1" x14ac:dyDescent="0.2">
      <c r="A7387" s="29" t="s">
        <v>6822</v>
      </c>
      <c r="B7387" s="29" t="s">
        <v>6823</v>
      </c>
      <c r="C7387" s="40" t="s">
        <v>6274</v>
      </c>
      <c r="D7387" s="26" t="str">
        <f>[1]!b_calc_yield(A7387,日期设置!$B$2,F7387,1,R7387,1,O7387,L7387,S7387,)</f>
        <v>Fetching...</v>
      </c>
      <c r="E7387" s="26">
        <f t="shared" si="230"/>
        <v>0.28093864098663879</v>
      </c>
      <c r="F7387" s="18">
        <f>[1]!b_dq_cleanprice($A7387,日期设置!B$2)</f>
        <v>100.26690000000001</v>
      </c>
      <c r="G7387" s="18" t="str">
        <f t="shared" si="231"/>
        <v>0.10 + 0</v>
      </c>
      <c r="H7387" s="27">
        <f>[1]!b_dq_pctchange($A7387,日期设置!$B$2,1)/100</f>
        <v>0</v>
      </c>
      <c r="I7387" s="26">
        <f>[1]!b_pq_pctchange(A7387,日期设置!$B$4,日期设置!$B$2,1)</f>
        <v>0</v>
      </c>
      <c r="J7387" s="26">
        <f>[1]!b_pq_pctchange(A7387,日期设置!$C$4,日期设置!$B$2,1)</f>
        <v>-0.22866422479543838</v>
      </c>
      <c r="K7387" s="52">
        <f>[1]!b_dq_amount($A7387,日期设置!B$2,2,10000)</f>
        <v>0</v>
      </c>
      <c r="L7387" s="26">
        <f>[1]!b_info_latestpar(A7387,日期设置!$B$2)</f>
        <v>100</v>
      </c>
      <c r="M7387" s="6">
        <f>[1]!b_info_outstandingbalance($A7387,日期设置!B$2)</f>
        <v>5</v>
      </c>
      <c r="N7387" s="7" t="str">
        <f>[1]!b_info_latestissurercreditrating2(A7387,日期设置!$B$2,"102","1")</f>
        <v>AA+</v>
      </c>
      <c r="O7387" s="8">
        <v>5.55</v>
      </c>
      <c r="P7387" s="9">
        <f>[1]!b_info_repurchasedate(A7387)</f>
        <v>0</v>
      </c>
      <c r="Q7387" s="8" t="s">
        <v>16404</v>
      </c>
      <c r="R7387" s="2" t="str">
        <f>IF((--IF(P7387=0,Q7387,P7387))&gt;(--日期设置!$B$2),IF(P7387=0,Q7387,P7387),Q7387)</f>
        <v>2021-04-28</v>
      </c>
      <c r="S7387" s="32" t="s">
        <v>18176</v>
      </c>
      <c r="T7387" s="8">
        <f>[1]!b_anal_ptmyear($A7387,日期设置!$B$2)</f>
        <v>0.10136986301369863</v>
      </c>
      <c r="U7387" s="8">
        <f>[1]!b_anal_termifexercise($A7387,日期设置!B$2)</f>
        <v>0</v>
      </c>
      <c r="V7387" s="10">
        <f>[1]!b_dq_dirtyprice(A7387,日期设置!$B$2)</f>
        <v>105.2543</v>
      </c>
      <c r="W7387" s="11">
        <f>IF(U7387=0,ROUNDUP((Q7387-日期设置!$B$2)/365,0),ROUNDUP((R7387-日期设置!$B$2)/365,0))</f>
        <v>1</v>
      </c>
      <c r="X7387" s="18">
        <f>_xlfn.IFNA(VLOOKUP(A7387,过往入选债券!A:D,4,0),2)</f>
        <v>2</v>
      </c>
      <c r="Y7387">
        <f>_xlfn.IFNA(VLOOKUP(C7387,[2]Sheet1!$A:$A,1,0),3)</f>
        <v>3</v>
      </c>
    </row>
    <row r="7388" spans="1:25" hidden="1" x14ac:dyDescent="0.2">
      <c r="A7388" s="29" t="s">
        <v>12552</v>
      </c>
      <c r="B7388" s="29" t="s">
        <v>12553</v>
      </c>
      <c r="C7388" s="40" t="s">
        <v>12554</v>
      </c>
      <c r="D7388" s="26" t="str">
        <f>[1]!b_calc_yield(A7388,日期设置!$B$2,F7388,1,R7388,1,O7388,L7388,S7388,)</f>
        <v>Fetching...</v>
      </c>
      <c r="E7388" s="26">
        <f t="shared" si="230"/>
        <v>25.792277481821358</v>
      </c>
      <c r="F7388" s="18">
        <f>[1]!b_dq_cleanprice($A7388,日期设置!B$2)</f>
        <v>39.909999999999997</v>
      </c>
      <c r="G7388" s="18" t="str">
        <f t="shared" si="231"/>
        <v>1.47 + 0</v>
      </c>
      <c r="H7388" s="27">
        <f>[1]!b_dq_pctchange($A7388,日期设置!$B$2,1)/100</f>
        <v>0</v>
      </c>
      <c r="I7388" s="26">
        <f>[1]!b_pq_pctchange(A7388,日期设置!$B$4,日期设置!$B$2,1)</f>
        <v>0</v>
      </c>
      <c r="J7388" s="26">
        <f>[1]!b_pq_pctchange(A7388,日期设置!$C$4,日期设置!$B$2,1)</f>
        <v>-0.42539389478675182</v>
      </c>
      <c r="K7388" s="52">
        <f>[1]!b_dq_amount($A7388,日期设置!B$2,2,10000)</f>
        <v>0</v>
      </c>
      <c r="L7388" s="26">
        <f>[1]!b_info_latestpar(A7388,日期设置!$B$2)</f>
        <v>40</v>
      </c>
      <c r="M7388" s="6">
        <f>[1]!b_info_outstandingbalance($A7388,日期设置!B$2)</f>
        <v>2.8</v>
      </c>
      <c r="N7388" s="7" t="str">
        <f>[1]!b_info_latestissurercreditrating2(A7388,日期设置!$B$2,"102","1")</f>
        <v>AA-</v>
      </c>
      <c r="O7388" s="8">
        <v>5.88</v>
      </c>
      <c r="P7388" s="9">
        <f>[1]!b_info_repurchasedate(A7388)</f>
        <v>0</v>
      </c>
      <c r="Q7388" s="8" t="s">
        <v>16907</v>
      </c>
      <c r="R7388" s="2" t="str">
        <f>IF((--IF(P7388=0,Q7388,P7388))&gt;(--日期设置!$B$2),IF(P7388=0,Q7388,P7388),Q7388)</f>
        <v>2022-09-11</v>
      </c>
      <c r="S7388" s="32" t="s">
        <v>18862</v>
      </c>
      <c r="T7388" s="8">
        <f>[1]!b_anal_ptmyear($A7388,日期设置!$B$2)</f>
        <v>1.473972602739726</v>
      </c>
      <c r="U7388" s="8">
        <f>[1]!b_anal_termifexercise($A7388,日期设置!B$2)</f>
        <v>0</v>
      </c>
      <c r="V7388" s="10">
        <f>[1]!b_dq_dirtyprice(A7388,日期设置!$B$2)</f>
        <v>41.147199999999998</v>
      </c>
      <c r="W7388" s="11">
        <f>IF(U7388=0,ROUNDUP((Q7388-日期设置!$B$2)/365,0),ROUNDUP((R7388-日期设置!$B$2)/365,0))</f>
        <v>2</v>
      </c>
      <c r="X7388" s="18">
        <f>_xlfn.IFNA(VLOOKUP(A7388,过往入选债券!A:D,4,0),2)</f>
        <v>2</v>
      </c>
      <c r="Y7388">
        <f>_xlfn.IFNA(VLOOKUP(C7388,[2]Sheet1!$A:$A,1,0),3)</f>
        <v>3</v>
      </c>
    </row>
    <row r="7389" spans="1:25" hidden="1" x14ac:dyDescent="0.2">
      <c r="A7389" s="29" t="s">
        <v>6702</v>
      </c>
      <c r="B7389" s="29" t="s">
        <v>6703</v>
      </c>
      <c r="C7389" s="40" t="s">
        <v>4794</v>
      </c>
      <c r="D7389" s="26" t="str">
        <f>[1]!b_calc_yield(A7389,日期设置!$B$2,F7389,1,R7389,1,O7389,L7389,S7389,)</f>
        <v>Fetching...</v>
      </c>
      <c r="E7389" s="26">
        <f t="shared" si="230"/>
        <v>0.25008113680469179</v>
      </c>
      <c r="F7389" s="18">
        <f>[1]!b_dq_cleanprice($A7389,日期设置!B$2)</f>
        <v>100.2736</v>
      </c>
      <c r="G7389" s="18" t="str">
        <f t="shared" si="231"/>
        <v>2.09 + 0.09</v>
      </c>
      <c r="H7389" s="27">
        <f>[1]!b_dq_pctchange($A7389,日期设置!$B$2,1)/100</f>
        <v>0</v>
      </c>
      <c r="I7389" s="26">
        <f>[1]!b_pq_pctchange(A7389,日期设置!$B$4,日期设置!$B$2,1)</f>
        <v>0</v>
      </c>
      <c r="J7389" s="26">
        <f>[1]!b_pq_pctchange(A7389,日期设置!$C$4,日期设置!$B$2,1)</f>
        <v>-0.15533269076048467</v>
      </c>
      <c r="K7389" s="52">
        <f>[1]!b_dq_amount($A7389,日期设置!B$2,2,10000)</f>
        <v>0</v>
      </c>
      <c r="L7389" s="26">
        <f>[1]!b_info_latestpar(A7389,日期设置!$B$2)</f>
        <v>100</v>
      </c>
      <c r="M7389" s="6">
        <f>[1]!b_info_outstandingbalance($A7389,日期设置!B$2)</f>
        <v>6</v>
      </c>
      <c r="N7389" s="7" t="str">
        <f>[1]!b_info_latestissurercreditrating2(A7389,日期设置!$B$2,"102","1")</f>
        <v>AA</v>
      </c>
      <c r="O7389" s="8">
        <v>5.95</v>
      </c>
      <c r="P7389" s="9" t="str">
        <f>[1]!b_info_repurchasedate(A7389)</f>
        <v>2021-04-25</v>
      </c>
      <c r="Q7389" s="8" t="s">
        <v>16074</v>
      </c>
      <c r="R7389" s="2" t="str">
        <f>IF((--IF(P7389=0,Q7389,P7389))&gt;(--日期设置!$B$2),IF(P7389=0,Q7389,P7389),Q7389)</f>
        <v>2021-04-25</v>
      </c>
      <c r="S7389" s="32" t="s">
        <v>18213</v>
      </c>
      <c r="T7389" s="8">
        <f>[1]!b_anal_ptmyear($A7389,日期设置!$B$2)</f>
        <v>2.0904109589041098</v>
      </c>
      <c r="U7389" s="8">
        <f>[1]!b_anal_termifexercise($A7389,日期设置!B$2)</f>
        <v>9.3150684931506855E-2</v>
      </c>
      <c r="V7389" s="10">
        <f>[1]!b_dq_dirtyprice(A7389,日期设置!$B$2)</f>
        <v>105.6857</v>
      </c>
      <c r="W7389" s="11">
        <f>IF(U7389=0,ROUNDUP((Q7389-日期设置!$B$2)/365,0),ROUNDUP((R7389-日期设置!$B$2)/365,0))</f>
        <v>1</v>
      </c>
      <c r="X7389" s="18">
        <f>_xlfn.IFNA(VLOOKUP(A7389,过往入选债券!A:D,4,0),2)</f>
        <v>2</v>
      </c>
      <c r="Y7389">
        <f>_xlfn.IFNA(VLOOKUP(C7389,[2]Sheet1!$A:$A,1,0),3)</f>
        <v>3</v>
      </c>
    </row>
    <row r="7390" spans="1:25" hidden="1" x14ac:dyDescent="0.2">
      <c r="A7390" s="29" t="s">
        <v>6919</v>
      </c>
      <c r="B7390" s="29" t="s">
        <v>6920</v>
      </c>
      <c r="C7390" s="40" t="s">
        <v>6921</v>
      </c>
      <c r="D7390" s="26" t="str">
        <f>[1]!b_calc_yield(A7390,日期设置!$B$2,F7390,1,R7390,1,O7390,L7390,S7390,)</f>
        <v>Fetching...</v>
      </c>
      <c r="E7390" s="26">
        <f t="shared" si="230"/>
        <v>0.9621945249480568</v>
      </c>
      <c r="F7390" s="18">
        <f>[1]!b_dq_cleanprice($A7390,日期设置!B$2)</f>
        <v>101.0098</v>
      </c>
      <c r="G7390" s="18" t="str">
        <f t="shared" si="231"/>
        <v>0.34 + 0</v>
      </c>
      <c r="H7390" s="27">
        <f>[1]!b_dq_pctchange($A7390,日期设置!$B$2,1)/100</f>
        <v>0</v>
      </c>
      <c r="I7390" s="26">
        <f>[1]!b_pq_pctchange(A7390,日期设置!$B$4,日期设置!$B$2,1)</f>
        <v>0</v>
      </c>
      <c r="J7390" s="26">
        <f>[1]!b_pq_pctchange(A7390,日期设置!$C$4,日期设置!$B$2,1)</f>
        <v>0</v>
      </c>
      <c r="K7390" s="52">
        <f>[1]!b_dq_amount($A7390,日期设置!B$2,2,10000)</f>
        <v>0</v>
      </c>
      <c r="L7390" s="26">
        <f>[1]!b_info_latestpar(A7390,日期设置!$B$2)</f>
        <v>100</v>
      </c>
      <c r="M7390" s="6">
        <f>[1]!b_info_outstandingbalance($A7390,日期设置!B$2)</f>
        <v>5</v>
      </c>
      <c r="N7390" s="7" t="str">
        <f>[1]!b_info_latestissurercreditrating2(A7390,日期设置!$B$2,"102","1")</f>
        <v>AA+</v>
      </c>
      <c r="O7390" s="8">
        <v>5.8</v>
      </c>
      <c r="P7390" s="9">
        <f>[1]!b_info_repurchasedate(A7390)</f>
        <v>0</v>
      </c>
      <c r="Q7390" s="8" t="s">
        <v>16347</v>
      </c>
      <c r="R7390" s="2" t="str">
        <f>IF((--IF(P7390=0,Q7390,P7390))&gt;(--日期设置!$B$2),IF(P7390=0,Q7390,P7390),Q7390)</f>
        <v>2021-07-27</v>
      </c>
      <c r="S7390" s="32" t="s">
        <v>18804</v>
      </c>
      <c r="T7390" s="8">
        <f>[1]!b_anal_ptmyear($A7390,日期设置!$B$2)</f>
        <v>0.34794520547945207</v>
      </c>
      <c r="U7390" s="8">
        <f>[1]!b_anal_termifexercise($A7390,日期设置!B$2)</f>
        <v>0</v>
      </c>
      <c r="V7390" s="10">
        <f>[1]!b_dq_dirtyprice(A7390,日期设置!$B$2)</f>
        <v>104.79170000000001</v>
      </c>
      <c r="W7390" s="11">
        <f>IF(U7390=0,ROUNDUP((Q7390-日期设置!$B$2)/365,0),ROUNDUP((R7390-日期设置!$B$2)/365,0))</f>
        <v>1</v>
      </c>
      <c r="X7390" s="18">
        <f>_xlfn.IFNA(VLOOKUP(A7390,过往入选债券!A:D,4,0),2)</f>
        <v>2</v>
      </c>
      <c r="Y7390">
        <f>_xlfn.IFNA(VLOOKUP(C7390,[2]Sheet1!$A:$A,1,0),3)</f>
        <v>3</v>
      </c>
    </row>
    <row r="7391" spans="1:25" hidden="1" x14ac:dyDescent="0.2">
      <c r="A7391" s="29" t="s">
        <v>12959</v>
      </c>
      <c r="B7391" s="29" t="s">
        <v>12960</v>
      </c>
      <c r="C7391" s="40" t="s">
        <v>4817</v>
      </c>
      <c r="D7391" s="26" t="str">
        <f>[1]!b_calc_yield(A7391,日期设置!$B$2,F7391,1,R7391,1,O7391,L7391,S7391,)</f>
        <v>Fetching...</v>
      </c>
      <c r="E7391" s="26">
        <f t="shared" si="230"/>
        <v>15.858550203767297</v>
      </c>
      <c r="F7391" s="18">
        <f>[1]!b_dq_cleanprice($A7391,日期设置!B$2)</f>
        <v>59.890700000000002</v>
      </c>
      <c r="G7391" s="18" t="str">
        <f t="shared" si="231"/>
        <v>2.00 + 0</v>
      </c>
      <c r="H7391" s="27">
        <f>[1]!b_dq_pctchange($A7391,日期设置!$B$2,1)/100</f>
        <v>0</v>
      </c>
      <c r="I7391" s="26">
        <f>[1]!b_pq_pctchange(A7391,日期设置!$B$4,日期设置!$B$2,1)</f>
        <v>0.16674750380492998</v>
      </c>
      <c r="J7391" s="26">
        <f>[1]!b_pq_pctchange(A7391,日期设置!$C$4,日期设置!$B$2,1)</f>
        <v>0.16674750380492998</v>
      </c>
      <c r="K7391" s="52">
        <f>[1]!b_dq_amount($A7391,日期设置!B$2,2,10000)</f>
        <v>0</v>
      </c>
      <c r="L7391" s="26">
        <f>[1]!b_info_latestpar(A7391,日期设置!$B$2)</f>
        <v>60</v>
      </c>
      <c r="M7391" s="6">
        <f>[1]!b_info_outstandingbalance($A7391,日期设置!B$2)</f>
        <v>6</v>
      </c>
      <c r="N7391" s="7" t="str">
        <f>[1]!b_info_latestissurercreditrating2(A7391,日期设置!$B$2,"102","1")</f>
        <v>AA</v>
      </c>
      <c r="O7391" s="8">
        <v>4.07</v>
      </c>
      <c r="P7391" s="9">
        <f>[1]!b_info_repurchasedate(A7391)</f>
        <v>0</v>
      </c>
      <c r="Q7391" s="8" t="s">
        <v>16574</v>
      </c>
      <c r="R7391" s="2" t="str">
        <f>IF((--IF(P7391=0,Q7391,P7391))&gt;(--日期设置!$B$2),IF(P7391=0,Q7391,P7391),Q7391)</f>
        <v>2023-03-23</v>
      </c>
      <c r="S7391" s="32" t="s">
        <v>18324</v>
      </c>
      <c r="T7391" s="8">
        <f>[1]!b_anal_ptmyear($A7391,日期设置!$B$2)</f>
        <v>2.0027397260273974</v>
      </c>
      <c r="U7391" s="8">
        <f>[1]!b_anal_termifexercise($A7391,日期设置!B$2)</f>
        <v>0</v>
      </c>
      <c r="V7391" s="10">
        <f>[1]!b_dq_dirtyprice(A7391,日期设置!$B$2)</f>
        <v>62.326000000000001</v>
      </c>
      <c r="W7391" s="11">
        <f>IF(U7391=0,ROUNDUP((Q7391-日期设置!$B$2)/365,0),ROUNDUP((R7391-日期设置!$B$2)/365,0))</f>
        <v>3</v>
      </c>
      <c r="X7391" s="18">
        <f>_xlfn.IFNA(VLOOKUP(A7391,过往入选债券!A:D,4,0),2)</f>
        <v>2</v>
      </c>
      <c r="Y7391">
        <f>_xlfn.IFNA(VLOOKUP(C7391,[2]Sheet1!$A:$A,1,0),3)</f>
        <v>3</v>
      </c>
    </row>
    <row r="7392" spans="1:25" hidden="1" x14ac:dyDescent="0.2">
      <c r="A7392" s="29" t="s">
        <v>2596</v>
      </c>
      <c r="B7392" s="29" t="s">
        <v>2597</v>
      </c>
      <c r="C7392" s="40" t="s">
        <v>55</v>
      </c>
      <c r="D7392" s="26" t="str">
        <f>[1]!b_calc_yield(A7392,日期设置!$B$2,F7392,1,R7392,1,O7392,L7392,S7392,)</f>
        <v>Fetching...</v>
      </c>
      <c r="E7392" s="26">
        <f t="shared" si="230"/>
        <v>0.56574703361633727</v>
      </c>
      <c r="F7392" s="18">
        <f>[1]!b_dq_cleanprice($A7392,日期设置!B$2)</f>
        <v>100.8064</v>
      </c>
      <c r="G7392" s="18" t="str">
        <f t="shared" si="231"/>
        <v>1.20 + 0.21</v>
      </c>
      <c r="H7392" s="27">
        <f>[1]!b_dq_pctchange($A7392,日期设置!$B$2,1)/100</f>
        <v>0</v>
      </c>
      <c r="I7392" s="26">
        <f>[1]!b_pq_pctchange(A7392,日期设置!$B$4,日期设置!$B$2,1)</f>
        <v>0</v>
      </c>
      <c r="J7392" s="26">
        <f>[1]!b_pq_pctchange(A7392,日期设置!$C$4,日期设置!$B$2,1)</f>
        <v>0</v>
      </c>
      <c r="K7392" s="52">
        <f>[1]!b_dq_amount($A7392,日期设置!B$2,2,10000)</f>
        <v>0</v>
      </c>
      <c r="L7392" s="26">
        <f>[1]!b_info_latestpar(A7392,日期设置!$B$2)</f>
        <v>100</v>
      </c>
      <c r="M7392" s="6">
        <f>[1]!b_info_outstandingbalance($A7392,日期设置!B$2)</f>
        <v>6</v>
      </c>
      <c r="N7392" s="7">
        <f>[1]!b_info_latestissurercreditrating2(A7392,日期设置!$B$2,"102","1")</f>
        <v>0</v>
      </c>
      <c r="O7392" s="8">
        <v>6.85</v>
      </c>
      <c r="P7392" s="9" t="str">
        <f>[1]!b_info_repurchasedate(A7392)</f>
        <v>2021-06-07</v>
      </c>
      <c r="Q7392" s="8" t="s">
        <v>16822</v>
      </c>
      <c r="R7392" s="2" t="str">
        <f>IF((--IF(P7392=0,Q7392,P7392))&gt;(--日期设置!$B$2),IF(P7392=0,Q7392,P7392),Q7392)</f>
        <v>2021-06-07</v>
      </c>
      <c r="S7392" s="32" t="s">
        <v>18519</v>
      </c>
      <c r="T7392" s="8">
        <f>[1]!b_anal_ptmyear($A7392,日期设置!$B$2)</f>
        <v>1.2054794520547945</v>
      </c>
      <c r="U7392" s="8">
        <f>[1]!b_anal_termifexercise($A7392,日期设置!B$2)</f>
        <v>0.21095890410958903</v>
      </c>
      <c r="V7392" s="10">
        <f>[1]!b_dq_dirtyprice(A7392,日期设置!$B$2)</f>
        <v>106.24890000000001</v>
      </c>
      <c r="W7392" s="11">
        <f>IF(U7392=0,ROUNDUP((Q7392-日期设置!$B$2)/365,0),ROUNDUP((R7392-日期设置!$B$2)/365,0))</f>
        <v>1</v>
      </c>
      <c r="X7392" s="18">
        <f>_xlfn.IFNA(VLOOKUP(A7392,过往入选债券!A:D,4,0),2)</f>
        <v>2</v>
      </c>
      <c r="Y7392">
        <f>_xlfn.IFNA(VLOOKUP(C7392,[2]Sheet1!$A:$A,1,0),3)</f>
        <v>3</v>
      </c>
    </row>
    <row r="7393" spans="1:25" hidden="1" x14ac:dyDescent="0.2">
      <c r="A7393" s="29" t="s">
        <v>2044</v>
      </c>
      <c r="B7393" s="29" t="s">
        <v>2045</v>
      </c>
      <c r="C7393" s="40" t="s">
        <v>89</v>
      </c>
      <c r="D7393" s="26" t="str">
        <f>[1]!b_calc_yield(A7393,日期设置!$B$2,F7393,1,R7393,1,O7393,L7393,S7393,)</f>
        <v>Fetching...</v>
      </c>
      <c r="E7393" s="26">
        <f t="shared" si="230"/>
        <v>1.1977283773077607</v>
      </c>
      <c r="F7393" s="18">
        <f>[1]!b_dq_cleanprice($A7393,日期设置!B$2)</f>
        <v>101.5462</v>
      </c>
      <c r="G7393" s="18" t="str">
        <f t="shared" si="231"/>
        <v>0.43 + 0</v>
      </c>
      <c r="H7393" s="27">
        <f>[1]!b_dq_pctchange($A7393,日期设置!$B$2,1)/100</f>
        <v>0</v>
      </c>
      <c r="I7393" s="26">
        <f>[1]!b_pq_pctchange(A7393,日期设置!$B$4,日期设置!$B$2,1)</f>
        <v>0</v>
      </c>
      <c r="J7393" s="26">
        <f>[1]!b_pq_pctchange(A7393,日期设置!$C$4,日期设置!$B$2,1)</f>
        <v>0</v>
      </c>
      <c r="K7393" s="52">
        <f>[1]!b_dq_amount($A7393,日期设置!B$2,2,10000)</f>
        <v>0</v>
      </c>
      <c r="L7393" s="26">
        <f>[1]!b_info_latestpar(A7393,日期设置!$B$2)</f>
        <v>100</v>
      </c>
      <c r="M7393" s="6">
        <f>[1]!b_info_outstandingbalance($A7393,日期设置!B$2)</f>
        <v>7</v>
      </c>
      <c r="N7393" s="7">
        <f>[1]!b_info_latestissurercreditrating2(A7393,日期设置!$B$2,"102","1")</f>
        <v>0</v>
      </c>
      <c r="O7393" s="8">
        <v>6.4</v>
      </c>
      <c r="P7393" s="9">
        <f>[1]!b_info_repurchasedate(A7393)</f>
        <v>0</v>
      </c>
      <c r="Q7393" s="8" t="s">
        <v>16788</v>
      </c>
      <c r="R7393" s="2" t="str">
        <f>IF((--IF(P7393=0,Q7393,P7393))&gt;(--日期设置!$B$2),IF(P7393=0,Q7393,P7393),Q7393)</f>
        <v>2021-08-29</v>
      </c>
      <c r="S7393" s="32" t="s">
        <v>18319</v>
      </c>
      <c r="T7393" s="8">
        <f>[1]!b_anal_ptmyear($A7393,日期设置!$B$2)</f>
        <v>0.43835616438356162</v>
      </c>
      <c r="U7393" s="8">
        <f>[1]!b_anal_termifexercise($A7393,日期设置!B$2)</f>
        <v>0</v>
      </c>
      <c r="V7393" s="10">
        <f>[1]!b_dq_dirtyprice(A7393,日期设置!$B$2)</f>
        <v>105.1407</v>
      </c>
      <c r="W7393" s="11">
        <f>IF(U7393=0,ROUNDUP((Q7393-日期设置!$B$2)/365,0),ROUNDUP((R7393-日期设置!$B$2)/365,0))</f>
        <v>1</v>
      </c>
      <c r="X7393" s="18">
        <f>_xlfn.IFNA(VLOOKUP(A7393,过往入选债券!A:D,4,0),2)</f>
        <v>2</v>
      </c>
      <c r="Y7393">
        <f>_xlfn.IFNA(VLOOKUP(C7393,[2]Sheet1!$A:$A,1,0),3)</f>
        <v>3</v>
      </c>
    </row>
    <row r="7394" spans="1:25" hidden="1" x14ac:dyDescent="0.2">
      <c r="A7394" s="29" t="s">
        <v>6713</v>
      </c>
      <c r="B7394" s="29" t="s">
        <v>6714</v>
      </c>
      <c r="C7394" s="40" t="s">
        <v>184</v>
      </c>
      <c r="D7394" s="26" t="str">
        <f>[1]!b_calc_yield(A7394,日期设置!$B$2,F7394,1,R7394,1,O7394,L7394,S7394,)</f>
        <v>Fetching...</v>
      </c>
      <c r="E7394" s="26">
        <f t="shared" si="230"/>
        <v>0.24679806953309402</v>
      </c>
      <c r="F7394" s="18">
        <f>[1]!b_dq_cleanprice($A7394,日期设置!B$2)</f>
        <v>100.1936</v>
      </c>
      <c r="G7394" s="18" t="str">
        <f t="shared" si="231"/>
        <v>0.09 + 0</v>
      </c>
      <c r="H7394" s="27">
        <f>[1]!b_dq_pctchange($A7394,日期设置!$B$2,1)/100</f>
        <v>0</v>
      </c>
      <c r="I7394" s="26">
        <f>[1]!b_pq_pctchange(A7394,日期设置!$B$4,日期设置!$B$2,1)</f>
        <v>-9.2833845365330236E-2</v>
      </c>
      <c r="J7394" s="26">
        <f>[1]!b_pq_pctchange(A7394,日期设置!$C$4,日期设置!$B$2,1)</f>
        <v>-9.2833845365330236E-2</v>
      </c>
      <c r="K7394" s="52">
        <f>[1]!b_dq_amount($A7394,日期设置!B$2,2,10000)</f>
        <v>0</v>
      </c>
      <c r="L7394" s="26">
        <f>[1]!b_info_latestpar(A7394,日期设置!$B$2)</f>
        <v>100</v>
      </c>
      <c r="M7394" s="6">
        <f>[1]!b_info_outstandingbalance($A7394,日期设置!B$2)</f>
        <v>15</v>
      </c>
      <c r="N7394" s="7" t="str">
        <f>[1]!b_info_latestissurercreditrating2(A7394,日期设置!$B$2,"102","1")</f>
        <v>AAA</v>
      </c>
      <c r="O7394" s="8">
        <v>5</v>
      </c>
      <c r="P7394" s="9">
        <f>[1]!b_info_repurchasedate(A7394)</f>
        <v>0</v>
      </c>
      <c r="Q7394" s="8" t="s">
        <v>16026</v>
      </c>
      <c r="R7394" s="2" t="str">
        <f>IF((--IF(P7394=0,Q7394,P7394))&gt;(--日期设置!$B$2),IF(P7394=0,Q7394,P7394),Q7394)</f>
        <v>2021-04-24</v>
      </c>
      <c r="S7394" s="32" t="s">
        <v>18213</v>
      </c>
      <c r="T7394" s="8">
        <f>[1]!b_anal_ptmyear($A7394,日期设置!$B$2)</f>
        <v>9.0410958904109592E-2</v>
      </c>
      <c r="U7394" s="8">
        <f>[1]!b_anal_termifexercise($A7394,日期设置!B$2)</f>
        <v>0</v>
      </c>
      <c r="V7394" s="10">
        <f>[1]!b_dq_dirtyprice(A7394,日期设置!$B$2)</f>
        <v>104.7415</v>
      </c>
      <c r="W7394" s="11">
        <f>IF(U7394=0,ROUNDUP((Q7394-日期设置!$B$2)/365,0),ROUNDUP((R7394-日期设置!$B$2)/365,0))</f>
        <v>1</v>
      </c>
      <c r="X7394" s="18">
        <f>_xlfn.IFNA(VLOOKUP(A7394,过往入选债券!A:D,4,0),2)</f>
        <v>2</v>
      </c>
      <c r="Y7394">
        <f>_xlfn.IFNA(VLOOKUP(C7394,[2]Sheet1!$A:$A,1,0),3)</f>
        <v>3</v>
      </c>
    </row>
    <row r="7395" spans="1:25" hidden="1" x14ac:dyDescent="0.2">
      <c r="A7395" s="29" t="s">
        <v>1947</v>
      </c>
      <c r="B7395" s="29" t="s">
        <v>1948</v>
      </c>
      <c r="C7395" s="40" t="s">
        <v>704</v>
      </c>
      <c r="D7395" s="26" t="str">
        <f>[1]!b_calc_yield(A7395,日期设置!$B$2,F7395,1,R7395,1,O7395,L7395,S7395,)</f>
        <v>Fetching...</v>
      </c>
      <c r="E7395" s="26">
        <f t="shared" si="230"/>
        <v>1.5665818546341415</v>
      </c>
      <c r="F7395" s="18">
        <f>[1]!b_dq_cleanprice($A7395,日期设置!B$2)</f>
        <v>101.2334</v>
      </c>
      <c r="G7395" s="18" t="str">
        <f t="shared" si="231"/>
        <v>0.26 + 0</v>
      </c>
      <c r="H7395" s="27">
        <f>[1]!b_dq_pctchange($A7395,日期设置!$B$2,1)/100</f>
        <v>0</v>
      </c>
      <c r="I7395" s="26">
        <f>[1]!b_pq_pctchange(A7395,日期设置!$B$4,日期设置!$B$2,1)</f>
        <v>0</v>
      </c>
      <c r="J7395" s="26">
        <f>[1]!b_pq_pctchange(A7395,日期设置!$C$4,日期设置!$B$2,1)</f>
        <v>0</v>
      </c>
      <c r="K7395" s="52">
        <f>[1]!b_dq_amount($A7395,日期设置!B$2,2,10000)</f>
        <v>0</v>
      </c>
      <c r="L7395" s="26">
        <f>[1]!b_info_latestpar(A7395,日期设置!$B$2)</f>
        <v>100</v>
      </c>
      <c r="M7395" s="6">
        <f>[1]!b_info_outstandingbalance($A7395,日期设置!B$2)</f>
        <v>4</v>
      </c>
      <c r="N7395" s="7">
        <f>[1]!b_info_latestissurercreditrating2(A7395,日期设置!$B$2,"102","1")</f>
        <v>0</v>
      </c>
      <c r="O7395" s="8">
        <v>7.5</v>
      </c>
      <c r="P7395" s="9">
        <f>[1]!b_info_repurchasedate(A7395)</f>
        <v>0</v>
      </c>
      <c r="Q7395" s="8" t="s">
        <v>17034</v>
      </c>
      <c r="R7395" s="2" t="str">
        <f>IF((--IF(P7395=0,Q7395,P7395))&gt;(--日期设置!$B$2),IF(P7395=0,Q7395,P7395),Q7395)</f>
        <v>2021-06-28</v>
      </c>
      <c r="S7395" s="32" t="s">
        <v>18668</v>
      </c>
      <c r="T7395" s="8">
        <f>[1]!b_anal_ptmyear($A7395,日期设置!$B$2)</f>
        <v>0.26849315068493151</v>
      </c>
      <c r="U7395" s="8">
        <f>[1]!b_anal_termifexercise($A7395,日期设置!B$2)</f>
        <v>0</v>
      </c>
      <c r="V7395" s="10">
        <f>[1]!b_dq_dirtyprice(A7395,日期设置!$B$2)</f>
        <v>105.8419</v>
      </c>
      <c r="W7395" s="11">
        <f>IF(U7395=0,ROUNDUP((Q7395-日期设置!$B$2)/365,0),ROUNDUP((R7395-日期设置!$B$2)/365,0))</f>
        <v>1</v>
      </c>
      <c r="X7395" s="18">
        <f>_xlfn.IFNA(VLOOKUP(A7395,过往入选债券!A:D,4,0),2)</f>
        <v>2</v>
      </c>
      <c r="Y7395">
        <f>_xlfn.IFNA(VLOOKUP(C7395,[2]Sheet1!$A:$A,1,0),3)</f>
        <v>3</v>
      </c>
    </row>
    <row r="7396" spans="1:25" hidden="1" x14ac:dyDescent="0.2">
      <c r="A7396" s="29" t="s">
        <v>6812</v>
      </c>
      <c r="B7396" s="29" t="s">
        <v>6813</v>
      </c>
      <c r="C7396" s="40" t="s">
        <v>210</v>
      </c>
      <c r="D7396" s="26" t="str">
        <f>[1]!b_calc_yield(A7396,日期设置!$B$2,F7396,1,R7396,1,O7396,L7396,S7396,)</f>
        <v>Fetching...</v>
      </c>
      <c r="E7396" s="26">
        <f t="shared" si="230"/>
        <v>0.26855610425267074</v>
      </c>
      <c r="F7396" s="18">
        <f>[1]!b_dq_cleanprice($A7396,日期设置!B$2)</f>
        <v>100.2503</v>
      </c>
      <c r="G7396" s="18" t="str">
        <f t="shared" si="231"/>
        <v>0.09 + 0</v>
      </c>
      <c r="H7396" s="27">
        <f>[1]!b_dq_pctchange($A7396,日期设置!$B$2,1)/100</f>
        <v>0</v>
      </c>
      <c r="I7396" s="26">
        <f>[1]!b_pq_pctchange(A7396,日期设置!$B$4,日期设置!$B$2,1)</f>
        <v>-6.977650585176419E-2</v>
      </c>
      <c r="J7396" s="26">
        <f>[1]!b_pq_pctchange(A7396,日期设置!$C$4,日期设置!$B$2,1)</f>
        <v>-0.14860631776055414</v>
      </c>
      <c r="K7396" s="52">
        <f>[1]!b_dq_amount($A7396,日期设置!B$2,2,10000)</f>
        <v>0</v>
      </c>
      <c r="L7396" s="26">
        <f>[1]!b_info_latestpar(A7396,日期设置!$B$2)</f>
        <v>100</v>
      </c>
      <c r="M7396" s="6">
        <f>[1]!b_info_outstandingbalance($A7396,日期设置!B$2)</f>
        <v>20</v>
      </c>
      <c r="N7396" s="7" t="str">
        <f>[1]!b_info_latestissurercreditrating2(A7396,日期设置!$B$2,"102","1")</f>
        <v>AAA</v>
      </c>
      <c r="O7396" s="8">
        <v>5.4</v>
      </c>
      <c r="P7396" s="9">
        <f>[1]!b_info_repurchasedate(A7396)</f>
        <v>0</v>
      </c>
      <c r="Q7396" s="8" t="s">
        <v>16083</v>
      </c>
      <c r="R7396" s="2" t="str">
        <f>IF((--IF(P7396=0,Q7396,P7396))&gt;(--日期设置!$B$2),IF(P7396=0,Q7396,P7396),Q7396)</f>
        <v>2021-04-27</v>
      </c>
      <c r="S7396" s="32" t="s">
        <v>17868</v>
      </c>
      <c r="T7396" s="8">
        <f>[1]!b_anal_ptmyear($A7396,日期设置!$B$2)</f>
        <v>9.8630136986301367E-2</v>
      </c>
      <c r="U7396" s="8">
        <f>[1]!b_anal_termifexercise($A7396,日期设置!B$2)</f>
        <v>0</v>
      </c>
      <c r="V7396" s="10">
        <f>[1]!b_dq_dirtyprice(A7396,日期设置!$B$2)</f>
        <v>105.1177</v>
      </c>
      <c r="W7396" s="11">
        <f>IF(U7396=0,ROUNDUP((Q7396-日期设置!$B$2)/365,0),ROUNDUP((R7396-日期设置!$B$2)/365,0))</f>
        <v>1</v>
      </c>
      <c r="X7396" s="18">
        <f>_xlfn.IFNA(VLOOKUP(A7396,过往入选债券!A:D,4,0),2)</f>
        <v>2</v>
      </c>
      <c r="Y7396">
        <f>_xlfn.IFNA(VLOOKUP(C7396,[2]Sheet1!$A:$A,1,0),3)</f>
        <v>3</v>
      </c>
    </row>
    <row r="7397" spans="1:25" hidden="1" x14ac:dyDescent="0.2">
      <c r="A7397" s="29" t="s">
        <v>7482</v>
      </c>
      <c r="B7397" s="29" t="s">
        <v>7483</v>
      </c>
      <c r="C7397" s="40" t="s">
        <v>4829</v>
      </c>
      <c r="D7397" s="26" t="str">
        <f>[1]!b_calc_yield(A7397,日期设置!$B$2,F7397,1,R7397,1,O7397,L7397,S7397,)</f>
        <v>Fetching...</v>
      </c>
      <c r="E7397" s="26">
        <f t="shared" si="230"/>
        <v>1.6592773922735837</v>
      </c>
      <c r="F7397" s="18">
        <f>[1]!b_dq_cleanprice($A7397,日期设置!B$2)</f>
        <v>101.9237</v>
      </c>
      <c r="G7397" s="18" t="str">
        <f t="shared" si="231"/>
        <v>0.61 + 0</v>
      </c>
      <c r="H7397" s="27">
        <f>[1]!b_dq_pctchange($A7397,日期设置!$B$2,1)/100</f>
        <v>0</v>
      </c>
      <c r="I7397" s="26">
        <f>[1]!b_pq_pctchange(A7397,日期设置!$B$4,日期设置!$B$2,1)</f>
        <v>0</v>
      </c>
      <c r="J7397" s="26">
        <f>[1]!b_pq_pctchange(A7397,日期设置!$C$4,日期设置!$B$2,1)</f>
        <v>0</v>
      </c>
      <c r="K7397" s="52">
        <f>[1]!b_dq_amount($A7397,日期设置!B$2,2,10000)</f>
        <v>0</v>
      </c>
      <c r="L7397" s="26">
        <f>[1]!b_info_latestpar(A7397,日期设置!$B$2)</f>
        <v>100</v>
      </c>
      <c r="M7397" s="6">
        <f>[1]!b_info_outstandingbalance($A7397,日期设置!B$2)</f>
        <v>5</v>
      </c>
      <c r="N7397" s="7" t="str">
        <f>[1]!b_info_latestissurercreditrating2(A7397,日期设置!$B$2,"102","1")</f>
        <v>AA</v>
      </c>
      <c r="O7397" s="8">
        <v>5.98</v>
      </c>
      <c r="P7397" s="9">
        <f>[1]!b_info_repurchasedate(A7397)</f>
        <v>0</v>
      </c>
      <c r="Q7397" s="8" t="s">
        <v>16152</v>
      </c>
      <c r="R7397" s="2" t="str">
        <f>IF((--IF(P7397=0,Q7397,P7397))&gt;(--日期设置!$B$2),IF(P7397=0,Q7397,P7397),Q7397)</f>
        <v>2021-10-31</v>
      </c>
      <c r="S7397" s="32" t="s">
        <v>17941</v>
      </c>
      <c r="T7397" s="8">
        <f>[1]!b_anal_ptmyear($A7397,日期设置!$B$2)</f>
        <v>0.61095890410958908</v>
      </c>
      <c r="U7397" s="8">
        <f>[1]!b_anal_termifexercise($A7397,日期设置!B$2)</f>
        <v>0</v>
      </c>
      <c r="V7397" s="10">
        <f>[1]!b_dq_dirtyprice(A7397,日期设置!$B$2)</f>
        <v>104.25020000000001</v>
      </c>
      <c r="W7397" s="11">
        <f>IF(U7397=0,ROUNDUP((Q7397-日期设置!$B$2)/365,0),ROUNDUP((R7397-日期设置!$B$2)/365,0))</f>
        <v>1</v>
      </c>
      <c r="X7397" s="18">
        <f>_xlfn.IFNA(VLOOKUP(A7397,过往入选债券!A:D,4,0),2)</f>
        <v>2</v>
      </c>
      <c r="Y7397">
        <f>_xlfn.IFNA(VLOOKUP(C7397,[2]Sheet1!$A:$A,1,0),3)</f>
        <v>3</v>
      </c>
    </row>
    <row r="7398" spans="1:25" hidden="1" x14ac:dyDescent="0.2">
      <c r="A7398" s="29" t="s">
        <v>5403</v>
      </c>
      <c r="B7398" s="29" t="s">
        <v>5404</v>
      </c>
      <c r="C7398" s="40" t="s">
        <v>5400</v>
      </c>
      <c r="D7398" s="26" t="str">
        <f>[1]!b_calc_yield(A7398,日期设置!$B$2,F7398,1,R7398,1,O7398,L7398,S7398,)</f>
        <v>Fetching...</v>
      </c>
      <c r="E7398" s="26">
        <f t="shared" si="230"/>
        <v>0.56470952270442076</v>
      </c>
      <c r="F7398" s="18">
        <f>[1]!b_dq_cleanprice($A7398,日期设置!B$2)</f>
        <v>100.24890000000001</v>
      </c>
      <c r="G7398" s="18" t="str">
        <f t="shared" si="231"/>
        <v>0.20 + 0</v>
      </c>
      <c r="H7398" s="27">
        <f>[1]!b_dq_pctchange($A7398,日期设置!$B$2,1)/100</f>
        <v>0</v>
      </c>
      <c r="I7398" s="26">
        <f>[1]!b_pq_pctchange(A7398,日期设置!$B$4,日期设置!$B$2,1)</f>
        <v>-0.16481699835879557</v>
      </c>
      <c r="J7398" s="26">
        <f>[1]!b_pq_pctchange(A7398,日期设置!$C$4,日期设置!$B$2,1)</f>
        <v>-0.16481699835879557</v>
      </c>
      <c r="K7398" s="52">
        <f>[1]!b_dq_amount($A7398,日期设置!B$2,2,10000)</f>
        <v>0</v>
      </c>
      <c r="L7398" s="26">
        <f>[1]!b_info_latestpar(A7398,日期设置!$B$2)</f>
        <v>100</v>
      </c>
      <c r="M7398" s="6">
        <f>[1]!b_info_outstandingbalance($A7398,日期设置!B$2)</f>
        <v>4</v>
      </c>
      <c r="N7398" s="7" t="str">
        <f>[1]!b_info_latestissurercreditrating2(A7398,日期设置!$B$2,"102","1")</f>
        <v>AAA</v>
      </c>
      <c r="O7398" s="8">
        <v>4</v>
      </c>
      <c r="P7398" s="9">
        <f>[1]!b_info_repurchasedate(A7398)</f>
        <v>0</v>
      </c>
      <c r="Q7398" s="8" t="s">
        <v>16909</v>
      </c>
      <c r="R7398" s="2" t="str">
        <f>IF((--IF(P7398=0,Q7398,P7398))&gt;(--日期设置!$B$2),IF(P7398=0,Q7398,P7398),Q7398)</f>
        <v>2021-06-06</v>
      </c>
      <c r="S7398" s="32" t="s">
        <v>18577</v>
      </c>
      <c r="T7398" s="8">
        <f>[1]!b_anal_ptmyear($A7398,日期设置!$B$2)</f>
        <v>0.20821917808219179</v>
      </c>
      <c r="U7398" s="8">
        <f>[1]!b_anal_termifexercise($A7398,日期设置!B$2)</f>
        <v>0</v>
      </c>
      <c r="V7398" s="10">
        <f>[1]!b_dq_dirtyprice(A7398,日期设置!$B$2)</f>
        <v>103.416</v>
      </c>
      <c r="W7398" s="11">
        <f>IF(U7398=0,ROUNDUP((Q7398-日期设置!$B$2)/365,0),ROUNDUP((R7398-日期设置!$B$2)/365,0))</f>
        <v>1</v>
      </c>
      <c r="X7398" s="18">
        <f>_xlfn.IFNA(VLOOKUP(A7398,过往入选债券!A:D,4,0),2)</f>
        <v>2</v>
      </c>
      <c r="Y7398">
        <f>_xlfn.IFNA(VLOOKUP(C7398,[2]Sheet1!$A:$A,1,0),3)</f>
        <v>3</v>
      </c>
    </row>
    <row r="7399" spans="1:25" x14ac:dyDescent="0.2">
      <c r="A7399" s="29" t="s">
        <v>6574</v>
      </c>
      <c r="B7399" s="29" t="s">
        <v>6575</v>
      </c>
      <c r="C7399" s="40" t="s">
        <v>102</v>
      </c>
      <c r="D7399" s="26" t="str">
        <f>[1]!b_calc_yield(A7399,日期设置!$B$2,F7399,1,R7399,1,O7399,L7399,S7399,)</f>
        <v>Fetching...</v>
      </c>
      <c r="E7399" s="26">
        <f t="shared" si="230"/>
        <v>0.15538392420240132</v>
      </c>
      <c r="F7399" s="18">
        <f>[1]!b_dq_cleanprice($A7399,日期设置!B$2)</f>
        <v>100.12479999999999</v>
      </c>
      <c r="G7399" s="18" t="str">
        <f t="shared" si="231"/>
        <v>0.05 + 0</v>
      </c>
      <c r="H7399" s="27">
        <f>[1]!b_dq_pctchange($A7399,日期设置!$B$2,1)/100</f>
        <v>2.3970659912211518E-5</v>
      </c>
      <c r="I7399" s="26">
        <f>[1]!b_pq_pctchange(A7399,日期设置!$B$4,日期设置!$B$2,1)</f>
        <v>-2.9654184285284626E-2</v>
      </c>
      <c r="J7399" s="26">
        <f>[1]!b_pq_pctchange(A7399,日期设置!$C$4,日期设置!$B$2,1)</f>
        <v>-0.1689030871177099</v>
      </c>
      <c r="K7399" s="52">
        <f>[1]!b_dq_amount($A7399,日期设置!B$2,2,10000)</f>
        <v>28305.9437679</v>
      </c>
      <c r="L7399" s="26">
        <f>[1]!b_info_latestpar(A7399,日期设置!$B$2)</f>
        <v>100</v>
      </c>
      <c r="M7399" s="6">
        <f>[1]!b_info_outstandingbalance($A7399,日期设置!B$2)</f>
        <v>15</v>
      </c>
      <c r="N7399" s="7" t="str">
        <f>[1]!b_info_latestissurercreditrating2(A7399,日期设置!$B$2,"102","1")</f>
        <v>AAA</v>
      </c>
      <c r="O7399" s="8">
        <v>5</v>
      </c>
      <c r="P7399" s="9">
        <f>[1]!b_info_repurchasedate(A7399)</f>
        <v>0</v>
      </c>
      <c r="Q7399" s="8" t="s">
        <v>17260</v>
      </c>
      <c r="R7399" s="2" t="str">
        <f>IF((--IF(P7399=0,Q7399,P7399))&gt;(--日期设置!$B$2),IF(P7399=0,Q7399,P7399),Q7399)</f>
        <v>2021-04-12</v>
      </c>
      <c r="S7399" s="32" t="s">
        <v>18066</v>
      </c>
      <c r="T7399" s="8">
        <f>[1]!b_anal_ptmyear($A7399,日期设置!$B$2)</f>
        <v>5.7534246575342465E-2</v>
      </c>
      <c r="U7399" s="8">
        <f>[1]!b_anal_termifexercise($A7399,日期设置!B$2)</f>
        <v>0</v>
      </c>
      <c r="V7399" s="10">
        <f>[1]!b_dq_dirtyprice(A7399,日期设置!$B$2)</f>
        <v>104.83710000000001</v>
      </c>
      <c r="W7399" s="11">
        <f>IF(U7399=0,ROUNDUP((Q7399-日期设置!$B$2)/365,0),ROUNDUP((R7399-日期设置!$B$2)/365,0))</f>
        <v>1</v>
      </c>
      <c r="X7399" s="18">
        <f>_xlfn.IFNA(VLOOKUP(A7399,过往入选债券!A:D,4,0),2)</f>
        <v>2</v>
      </c>
      <c r="Y7399">
        <f>_xlfn.IFNA(VLOOKUP(C7399,[2]Sheet1!$A:$A,1,0),3)</f>
        <v>3</v>
      </c>
    </row>
    <row r="7400" spans="1:25" hidden="1" x14ac:dyDescent="0.2">
      <c r="A7400" s="29" t="s">
        <v>14403</v>
      </c>
      <c r="B7400" s="29" t="s">
        <v>14404</v>
      </c>
      <c r="C7400" s="40" t="s">
        <v>14394</v>
      </c>
      <c r="D7400" s="26" t="str">
        <f>[1]!b_calc_yield(A7400,日期设置!$B$2,F7400,1,R7400,1,O7400,L7400,S7400,)</f>
        <v>Fetching...</v>
      </c>
      <c r="E7400" s="26">
        <f t="shared" si="230"/>
        <v>0.47221463120057372</v>
      </c>
      <c r="F7400" s="18">
        <f>[1]!b_dq_cleanprice($A7400,日期设置!B$2)</f>
        <v>100.4088</v>
      </c>
      <c r="G7400" s="18" t="str">
        <f t="shared" si="231"/>
        <v>0.17 + 0</v>
      </c>
      <c r="H7400" s="27">
        <f>[1]!b_dq_pctchange($A7400,日期设置!$B$2,1)/100</f>
        <v>0</v>
      </c>
      <c r="I7400" s="26">
        <f>[1]!b_pq_pctchange(A7400,日期设置!$B$4,日期设置!$B$2,1)</f>
        <v>0</v>
      </c>
      <c r="J7400" s="26">
        <f>[1]!b_pq_pctchange(A7400,日期设置!$C$4,日期设置!$B$2,1)</f>
        <v>-0.28927478721471656</v>
      </c>
      <c r="K7400" s="52">
        <f>[1]!b_dq_amount($A7400,日期设置!B$2,2,10000)</f>
        <v>0</v>
      </c>
      <c r="L7400" s="26">
        <f>[1]!b_info_latestpar(A7400,日期设置!$B$2)</f>
        <v>100</v>
      </c>
      <c r="M7400" s="6">
        <f>[1]!b_info_outstandingbalance($A7400,日期设置!B$2)</f>
        <v>40</v>
      </c>
      <c r="N7400" s="7" t="str">
        <f>[1]!b_info_latestissurercreditrating2(A7400,日期设置!$B$2,"102","1")</f>
        <v>AAA</v>
      </c>
      <c r="O7400" s="8">
        <v>5.15</v>
      </c>
      <c r="P7400" s="9">
        <f>[1]!b_info_repurchasedate(A7400)</f>
        <v>0</v>
      </c>
      <c r="Q7400" s="8" t="s">
        <v>17145</v>
      </c>
      <c r="R7400" s="2" t="str">
        <f>IF((--IF(P7400=0,Q7400,P7400))&gt;(--日期设置!$B$2),IF(P7400=0,Q7400,P7400),Q7400)</f>
        <v>2021-05-25</v>
      </c>
      <c r="S7400" s="32" t="s">
        <v>18749</v>
      </c>
      <c r="T7400" s="8">
        <f>[1]!b_anal_ptmyear($A7400,日期设置!$B$2)</f>
        <v>0.17534246575342466</v>
      </c>
      <c r="U7400" s="8">
        <f>[1]!b_anal_termifexercise($A7400,日期设置!B$2)</f>
        <v>0</v>
      </c>
      <c r="V7400" s="10">
        <f>[1]!b_dq_dirtyprice(A7400,日期设置!$B$2)</f>
        <v>104.6558</v>
      </c>
      <c r="W7400" s="11">
        <f>IF(U7400=0,ROUNDUP((Q7400-日期设置!$B$2)/365,0),ROUNDUP((R7400-日期设置!$B$2)/365,0))</f>
        <v>1</v>
      </c>
      <c r="X7400" s="18">
        <f>_xlfn.IFNA(VLOOKUP(A7400,过往入选债券!A:D,4,0),2)</f>
        <v>2</v>
      </c>
      <c r="Y7400">
        <f>_xlfn.IFNA(VLOOKUP(C7400,[2]Sheet1!$A:$A,1,0),3)</f>
        <v>3</v>
      </c>
    </row>
    <row r="7401" spans="1:25" hidden="1" x14ac:dyDescent="0.2">
      <c r="A7401" s="22" t="s">
        <v>22244</v>
      </c>
      <c r="B7401" s="22" t="s">
        <v>22245</v>
      </c>
      <c r="C7401" s="42" t="s">
        <v>21246</v>
      </c>
      <c r="D7401" s="26">
        <f>[1]!b_calc_yield(A7401,日期设置!$B$2,F7401,1,R7401,1,O7401,L7401,S7401,)</f>
        <v>2.6876548781904699</v>
      </c>
      <c r="E7401" s="26">
        <f t="shared" si="230"/>
        <v>2.518132832355402</v>
      </c>
      <c r="F7401" s="18">
        <f>[1]!b_dq_cleanprice($A7401,日期设置!B$2)</f>
        <v>99.999899999999997</v>
      </c>
      <c r="G7401" s="18" t="str">
        <f t="shared" si="231"/>
        <v>0.03 + 0</v>
      </c>
      <c r="H7401" s="27">
        <f>[1]!b_dq_pctchange($A7401,日期设置!$B$2,1)/100</f>
        <v>0</v>
      </c>
      <c r="I7401" s="26">
        <f>[1]!b_pq_pctchange(A7401,日期设置!$B$4,日期设置!$B$2,1)</f>
        <v>0</v>
      </c>
      <c r="J7401" s="26">
        <f>[1]!b_pq_pctchange(A7401,日期设置!$C$4,日期设置!$B$2,1)</f>
        <v>0</v>
      </c>
      <c r="K7401" s="52">
        <f>[1]!b_dq_amount($A7401,日期设置!B$2,2,10000)</f>
        <v>0</v>
      </c>
      <c r="L7401" s="26">
        <f>[1]!b_info_latestpar(A7401,日期设置!$B$2)</f>
        <v>100</v>
      </c>
      <c r="M7401" s="6">
        <f>[1]!b_info_outstandingbalance($A7401,日期设置!B$2)</f>
        <v>10</v>
      </c>
      <c r="N7401" s="7" t="str">
        <f>[1]!b_info_latestissurercreditrating2(A7401,日期设置!$B$2,"102","1")</f>
        <v>AAA</v>
      </c>
      <c r="O7401" s="43">
        <v>2.7</v>
      </c>
      <c r="P7401" s="9">
        <f>[1]!b_info_repurchasedate(A7401)</f>
        <v>0</v>
      </c>
      <c r="Q7401" s="31" t="s">
        <v>16242</v>
      </c>
      <c r="R7401" s="2" t="str">
        <f>IF((--IF(P7401=0,Q7401,P7401))&gt;(--日期设置!$B$2),IF(P7401=0,Q7401,P7401),Q7401)</f>
        <v>2021-04-02</v>
      </c>
      <c r="S7401" s="32" t="s">
        <v>23064</v>
      </c>
      <c r="T7401" s="8">
        <f>[1]!b_anal_ptmyear($A7401,日期设置!$B$2)</f>
        <v>3.0136986301369864E-2</v>
      </c>
      <c r="U7401" s="8">
        <f>[1]!b_anal_termifexercise($A7401,日期设置!B$2)</f>
        <v>0</v>
      </c>
      <c r="V7401" s="10">
        <f>[1]!b_dq_dirtyprice(A7401,日期设置!$B$2)</f>
        <v>100.17740000000001</v>
      </c>
      <c r="W7401" s="11">
        <f>IF(U7401=0,ROUNDUP((Q7401-日期设置!$B$2)/365,0),ROUNDUP((R7401-日期设置!$B$2)/365,0))</f>
        <v>1</v>
      </c>
      <c r="X7401" s="18">
        <f>_xlfn.IFNA(VLOOKUP(A7401,过往入选债券!A:D,4,0),2)</f>
        <v>2</v>
      </c>
      <c r="Y7401">
        <f>_xlfn.IFNA(VLOOKUP(C7401,[2]Sheet1!$A:$A,1,0),3)</f>
        <v>3</v>
      </c>
    </row>
    <row r="7402" spans="1:25" hidden="1" x14ac:dyDescent="0.2">
      <c r="A7402" s="29" t="s">
        <v>7103</v>
      </c>
      <c r="B7402" s="29" t="s">
        <v>7104</v>
      </c>
      <c r="C7402" s="40" t="s">
        <v>185</v>
      </c>
      <c r="D7402" s="26" t="str">
        <f>[1]!b_calc_yield(A7402,日期设置!$B$2,F7402,1,R7402,1,O7402,L7402,S7402,)</f>
        <v>Fetching...</v>
      </c>
      <c r="E7402" s="26">
        <f t="shared" si="230"/>
        <v>1.0300457432454557</v>
      </c>
      <c r="F7402" s="18">
        <f>[1]!b_dq_cleanprice($A7402,日期设置!B$2)</f>
        <v>100.61579999999999</v>
      </c>
      <c r="G7402" s="18" t="str">
        <f t="shared" si="231"/>
        <v>0.38 + 0</v>
      </c>
      <c r="H7402" s="27">
        <f>[1]!b_dq_pctchange($A7402,日期设置!$B$2,1)/100</f>
        <v>0</v>
      </c>
      <c r="I7402" s="26">
        <f>[1]!b_pq_pctchange(A7402,日期设置!$B$4,日期设置!$B$2,1)</f>
        <v>0</v>
      </c>
      <c r="J7402" s="26">
        <f>[1]!b_pq_pctchange(A7402,日期设置!$C$4,日期设置!$B$2,1)</f>
        <v>0</v>
      </c>
      <c r="K7402" s="52">
        <f>[1]!b_dq_amount($A7402,日期设置!B$2,2,10000)</f>
        <v>0</v>
      </c>
      <c r="L7402" s="26">
        <f>[1]!b_info_latestpar(A7402,日期设置!$B$2)</f>
        <v>100</v>
      </c>
      <c r="M7402" s="6">
        <f>[1]!b_info_outstandingbalance($A7402,日期设置!B$2)</f>
        <v>10</v>
      </c>
      <c r="N7402" s="7" t="str">
        <f>[1]!b_info_latestissurercreditrating2(A7402,日期设置!$B$2,"102","1")</f>
        <v>AAA</v>
      </c>
      <c r="O7402" s="8">
        <v>4.38</v>
      </c>
      <c r="P7402" s="9">
        <f>[1]!b_info_repurchasedate(A7402)</f>
        <v>0</v>
      </c>
      <c r="Q7402" s="8" t="s">
        <v>16997</v>
      </c>
      <c r="R7402" s="2" t="str">
        <f>IF((--IF(P7402=0,Q7402,P7402))&gt;(--日期设置!$B$2),IF(P7402=0,Q7402,P7402),Q7402)</f>
        <v>2021-08-09</v>
      </c>
      <c r="S7402" s="32" t="s">
        <v>18562</v>
      </c>
      <c r="T7402" s="8">
        <f>[1]!b_anal_ptmyear($A7402,日期设置!$B$2)</f>
        <v>0.38356164383561642</v>
      </c>
      <c r="U7402" s="8">
        <f>[1]!b_anal_termifexercise($A7402,日期设置!B$2)</f>
        <v>0</v>
      </c>
      <c r="V7402" s="10">
        <f>[1]!b_dq_dirtyprice(A7402,日期设置!$B$2)</f>
        <v>103.3158</v>
      </c>
      <c r="W7402" s="11">
        <f>IF(U7402=0,ROUNDUP((Q7402-日期设置!$B$2)/365,0),ROUNDUP((R7402-日期设置!$B$2)/365,0))</f>
        <v>1</v>
      </c>
      <c r="X7402" s="18">
        <f>_xlfn.IFNA(VLOOKUP(A7402,过往入选债券!A:D,4,0),2)</f>
        <v>2</v>
      </c>
      <c r="Y7402">
        <f>_xlfn.IFNA(VLOOKUP(C7402,[2]Sheet1!$A:$A,1,0),3)</f>
        <v>3</v>
      </c>
    </row>
    <row r="7403" spans="1:25" hidden="1" x14ac:dyDescent="0.2">
      <c r="A7403" s="29" t="s">
        <v>2076</v>
      </c>
      <c r="B7403" s="29" t="s">
        <v>2077</v>
      </c>
      <c r="C7403" s="40" t="s">
        <v>1551</v>
      </c>
      <c r="D7403" s="26" t="str">
        <f>[1]!b_calc_yield(A7403,日期设置!$B$2,F7403,1,R7403,1,O7403,L7403,S7403,)</f>
        <v>Fetching...</v>
      </c>
      <c r="E7403" s="26">
        <f t="shared" si="230"/>
        <v>1.2641593480443358</v>
      </c>
      <c r="F7403" s="18">
        <f>[1]!b_dq_cleanprice($A7403,日期设置!B$2)</f>
        <v>100.95359999999999</v>
      </c>
      <c r="G7403" s="18" t="str">
        <f t="shared" si="231"/>
        <v>2.47 + 0.47</v>
      </c>
      <c r="H7403" s="27">
        <f>[1]!b_dq_pctchange($A7403,日期设置!$B$2,1)/100</f>
        <v>0</v>
      </c>
      <c r="I7403" s="26">
        <f>[1]!b_pq_pctchange(A7403,日期设置!$B$4,日期设置!$B$2,1)</f>
        <v>0</v>
      </c>
      <c r="J7403" s="26">
        <f>[1]!b_pq_pctchange(A7403,日期设置!$C$4,日期设置!$B$2,1)</f>
        <v>0</v>
      </c>
      <c r="K7403" s="52">
        <f>[1]!b_dq_amount($A7403,日期设置!B$2,2,10000)</f>
        <v>0</v>
      </c>
      <c r="L7403" s="26">
        <f>[1]!b_info_latestpar(A7403,日期设置!$B$2)</f>
        <v>100</v>
      </c>
      <c r="M7403" s="6">
        <f>[1]!b_info_outstandingbalance($A7403,日期设置!B$2)</f>
        <v>10</v>
      </c>
      <c r="N7403" s="7">
        <f>[1]!b_info_latestissurercreditrating2(A7403,日期设置!$B$2,"102","1")</f>
        <v>0</v>
      </c>
      <c r="O7403" s="8">
        <v>4.8</v>
      </c>
      <c r="P7403" s="9" t="str">
        <f>[1]!b_info_repurchasedate(A7403)</f>
        <v>2021-09-10</v>
      </c>
      <c r="Q7403" s="8" t="s">
        <v>17495</v>
      </c>
      <c r="R7403" s="2" t="str">
        <f>IF((--IF(P7403=0,Q7403,P7403))&gt;(--日期设置!$B$2),IF(P7403=0,Q7403,P7403),Q7403)</f>
        <v>2021-09-10</v>
      </c>
      <c r="S7403" s="32" t="s">
        <v>18420</v>
      </c>
      <c r="T7403" s="8">
        <f>[1]!b_anal_ptmyear($A7403,日期设置!$B$2)</f>
        <v>2.4712328767123286</v>
      </c>
      <c r="U7403" s="8">
        <f>[1]!b_anal_termifexercise($A7403,日期设置!B$2)</f>
        <v>0.47123287671232877</v>
      </c>
      <c r="V7403" s="10">
        <f>[1]!b_dq_dirtyprice(A7403,日期设置!$B$2)</f>
        <v>103.49169999999999</v>
      </c>
      <c r="W7403" s="11">
        <f>IF(U7403=0,ROUNDUP((Q7403-日期设置!$B$2)/365,0),ROUNDUP((R7403-日期设置!$B$2)/365,0))</f>
        <v>1</v>
      </c>
      <c r="X7403" s="18">
        <f>_xlfn.IFNA(VLOOKUP(A7403,过往入选债券!A:D,4,0),2)</f>
        <v>2</v>
      </c>
      <c r="Y7403">
        <f>_xlfn.IFNA(VLOOKUP(C7403,[2]Sheet1!$A:$A,1,0),3)</f>
        <v>3</v>
      </c>
    </row>
    <row r="7404" spans="1:25" hidden="1" x14ac:dyDescent="0.2">
      <c r="A7404" s="29" t="s">
        <v>2018</v>
      </c>
      <c r="B7404" s="29" t="s">
        <v>2019</v>
      </c>
      <c r="C7404" s="40" t="s">
        <v>1871</v>
      </c>
      <c r="D7404" s="26" t="str">
        <f>[1]!b_calc_yield(A7404,日期设置!$B$2,F7404,1,R7404,1,O7404,L7404,S7404,)</f>
        <v>Fetching...</v>
      </c>
      <c r="E7404" s="26">
        <f t="shared" si="230"/>
        <v>1.800449748170152</v>
      </c>
      <c r="F7404" s="18">
        <f>[1]!b_dq_cleanprice($A7404,日期设置!B$2)</f>
        <v>101.36839999999999</v>
      </c>
      <c r="G7404" s="18" t="str">
        <f t="shared" si="231"/>
        <v>2.67 + 0.67</v>
      </c>
      <c r="H7404" s="27">
        <f>[1]!b_dq_pctchange($A7404,日期设置!$B$2,1)/100</f>
        <v>0</v>
      </c>
      <c r="I7404" s="26">
        <f>[1]!b_pq_pctchange(A7404,日期设置!$B$4,日期设置!$B$2,1)</f>
        <v>0</v>
      </c>
      <c r="J7404" s="26">
        <f>[1]!b_pq_pctchange(A7404,日期设置!$C$4,日期设置!$B$2,1)</f>
        <v>0</v>
      </c>
      <c r="K7404" s="52">
        <f>[1]!b_dq_amount($A7404,日期设置!B$2,2,10000)</f>
        <v>0</v>
      </c>
      <c r="L7404" s="26">
        <f>[1]!b_info_latestpar(A7404,日期设置!$B$2)</f>
        <v>100</v>
      </c>
      <c r="M7404" s="6">
        <f>[1]!b_info_outstandingbalance($A7404,日期设置!B$2)</f>
        <v>10</v>
      </c>
      <c r="N7404" s="7">
        <f>[1]!b_info_latestissurercreditrating2(A7404,日期设置!$B$2,"102","1")</f>
        <v>0</v>
      </c>
      <c r="O7404" s="8">
        <v>4.8</v>
      </c>
      <c r="P7404" s="9" t="str">
        <f>[1]!b_info_repurchasedate(A7404)</f>
        <v>2021-11-22</v>
      </c>
      <c r="Q7404" s="8" t="s">
        <v>16052</v>
      </c>
      <c r="R7404" s="2" t="str">
        <f>IF((--IF(P7404=0,Q7404,P7404))&gt;(--日期设置!$B$2),IF(P7404=0,Q7404,P7404),Q7404)</f>
        <v>2021-11-22</v>
      </c>
      <c r="S7404" s="32" t="s">
        <v>18207</v>
      </c>
      <c r="T7404" s="8">
        <f>[1]!b_anal_ptmyear($A7404,日期设置!$B$2)</f>
        <v>2.6712328767123288</v>
      </c>
      <c r="U7404" s="8">
        <f>[1]!b_anal_termifexercise($A7404,日期设置!B$2)</f>
        <v>0.67123287671232879</v>
      </c>
      <c r="V7404" s="10">
        <f>[1]!b_dq_dirtyprice(A7404,日期设置!$B$2)</f>
        <v>102.9465</v>
      </c>
      <c r="W7404" s="11">
        <f>IF(U7404=0,ROUNDUP((Q7404-日期设置!$B$2)/365,0),ROUNDUP((R7404-日期设置!$B$2)/365,0))</f>
        <v>1</v>
      </c>
      <c r="X7404" s="18">
        <f>_xlfn.IFNA(VLOOKUP(A7404,过往入选债券!A:D,4,0),2)</f>
        <v>2</v>
      </c>
      <c r="Y7404">
        <f>_xlfn.IFNA(VLOOKUP(C7404,[2]Sheet1!$A:$A,1,0),3)</f>
        <v>3</v>
      </c>
    </row>
    <row r="7405" spans="1:25" hidden="1" x14ac:dyDescent="0.2">
      <c r="A7405" s="29" t="s">
        <v>1862</v>
      </c>
      <c r="B7405" s="29" t="s">
        <v>1863</v>
      </c>
      <c r="C7405" s="40" t="s">
        <v>1864</v>
      </c>
      <c r="D7405" s="26" t="str">
        <f>[1]!b_calc_yield(A7405,日期设置!$B$2,F7405,1,R7405,1,O7405,L7405,S7405,)</f>
        <v>Fetching...</v>
      </c>
      <c r="E7405" s="26">
        <f t="shared" si="230"/>
        <v>1.4909252951261776</v>
      </c>
      <c r="F7405" s="18">
        <f>[1]!b_dq_cleanprice($A7405,日期设置!B$2)</f>
        <v>102.592</v>
      </c>
      <c r="G7405" s="18" t="str">
        <f t="shared" si="231"/>
        <v>0.55 + 0</v>
      </c>
      <c r="H7405" s="27">
        <f>[1]!b_dq_pctchange($A7405,日期设置!$B$2,1)/100</f>
        <v>0</v>
      </c>
      <c r="I7405" s="26">
        <f>[1]!b_pq_pctchange(A7405,日期设置!$B$4,日期设置!$B$2,1)</f>
        <v>0</v>
      </c>
      <c r="J7405" s="26">
        <f>[1]!b_pq_pctchange(A7405,日期设置!$C$4,日期设置!$B$2,1)</f>
        <v>0</v>
      </c>
      <c r="K7405" s="52">
        <f>[1]!b_dq_amount($A7405,日期设置!B$2,2,10000)</f>
        <v>0</v>
      </c>
      <c r="L7405" s="26">
        <f>[1]!b_info_latestpar(A7405,日期设置!$B$2)</f>
        <v>100</v>
      </c>
      <c r="M7405" s="6">
        <f>[1]!b_info_outstandingbalance($A7405,日期设置!B$2)</f>
        <v>5</v>
      </c>
      <c r="N7405" s="7">
        <f>[1]!b_info_latestissurercreditrating2(A7405,日期设置!$B$2,"102","1")</f>
        <v>0</v>
      </c>
      <c r="O7405" s="8">
        <v>7.5</v>
      </c>
      <c r="P7405" s="9">
        <f>[1]!b_info_repurchasedate(A7405)</f>
        <v>0</v>
      </c>
      <c r="Q7405" s="8" t="s">
        <v>16328</v>
      </c>
      <c r="R7405" s="2" t="str">
        <f>IF((--IF(P7405=0,Q7405,P7405))&gt;(--日期设置!$B$2),IF(P7405=0,Q7405,P7405),Q7405)</f>
        <v>2021-10-11</v>
      </c>
      <c r="S7405" s="32" t="s">
        <v>18305</v>
      </c>
      <c r="T7405" s="8">
        <f>[1]!b_anal_ptmyear($A7405,日期设置!$B$2)</f>
        <v>0.55616438356164388</v>
      </c>
      <c r="U7405" s="8">
        <f>[1]!b_anal_termifexercise($A7405,日期设置!B$2)</f>
        <v>0</v>
      </c>
      <c r="V7405" s="10">
        <f>[1]!b_dq_dirtyprice(A7405,日期设置!$B$2)</f>
        <v>105.9208</v>
      </c>
      <c r="W7405" s="11">
        <f>IF(U7405=0,ROUNDUP((Q7405-日期设置!$B$2)/365,0),ROUNDUP((R7405-日期设置!$B$2)/365,0))</f>
        <v>1</v>
      </c>
      <c r="X7405" s="18">
        <f>_xlfn.IFNA(VLOOKUP(A7405,过往入选债券!A:D,4,0),2)</f>
        <v>2</v>
      </c>
      <c r="Y7405">
        <f>_xlfn.IFNA(VLOOKUP(C7405,[2]Sheet1!$A:$A,1,0),3)</f>
        <v>3</v>
      </c>
    </row>
    <row r="7406" spans="1:25" x14ac:dyDescent="0.2">
      <c r="A7406" s="29" t="s">
        <v>12544</v>
      </c>
      <c r="B7406" s="29" t="s">
        <v>12545</v>
      </c>
      <c r="C7406" s="40" t="s">
        <v>12546</v>
      </c>
      <c r="D7406" s="26" t="str">
        <f>[1]!b_calc_yield(A7406,日期设置!$B$2,F7406,1,R7406,1,O7406,L7406,S7406,)</f>
        <v>Fetching...</v>
      </c>
      <c r="E7406" s="26">
        <f t="shared" si="230"/>
        <v>28.120679546293537</v>
      </c>
      <c r="F7406" s="18">
        <f>[1]!b_dq_cleanprice($A7406,日期设置!B$2)</f>
        <v>40.002499999999998</v>
      </c>
      <c r="G7406" s="18" t="str">
        <f t="shared" si="231"/>
        <v>1.44 + 0</v>
      </c>
      <c r="H7406" s="27">
        <f>[1]!b_dq_pctchange($A7406,日期设置!$B$2,1)/100</f>
        <v>2.0867151646325895E-3</v>
      </c>
      <c r="I7406" s="26">
        <f>[1]!b_pq_pctchange(A7406,日期设置!$B$4,日期设置!$B$2,1)</f>
        <v>0.20867151646325896</v>
      </c>
      <c r="J7406" s="26">
        <f>[1]!b_pq_pctchange(A7406,日期设置!$C$4,日期设置!$B$2,1)</f>
        <v>0.20867151646325896</v>
      </c>
      <c r="K7406" s="52">
        <f>[1]!b_dq_amount($A7406,日期设置!B$2,2,10000)</f>
        <v>14269.571925839999</v>
      </c>
      <c r="L7406" s="26">
        <f>[1]!b_info_latestpar(A7406,日期设置!$B$2)</f>
        <v>40</v>
      </c>
      <c r="M7406" s="6">
        <f>[1]!b_info_outstandingbalance($A7406,日期设置!B$2)</f>
        <v>4.4000000000000004</v>
      </c>
      <c r="N7406" s="7" t="str">
        <f>[1]!b_info_latestissurercreditrating2(A7406,日期设置!$B$2,"102","1")</f>
        <v>AA</v>
      </c>
      <c r="O7406" s="8">
        <v>6.55</v>
      </c>
      <c r="P7406" s="9">
        <f>[1]!b_info_repurchasedate(A7406)</f>
        <v>0</v>
      </c>
      <c r="Q7406" s="8" t="s">
        <v>16939</v>
      </c>
      <c r="R7406" s="2" t="str">
        <f>IF((--IF(P7406=0,Q7406,P7406))&gt;(--日期设置!$B$2),IF(P7406=0,Q7406,P7406),Q7406)</f>
        <v>2022-09-02</v>
      </c>
      <c r="S7406" s="32" t="s">
        <v>18788</v>
      </c>
      <c r="T7406" s="8">
        <f>[1]!b_anal_ptmyear($A7406,日期设置!$B$2)</f>
        <v>1.4493150684931506</v>
      </c>
      <c r="U7406" s="8">
        <f>[1]!b_anal_termifexercise($A7406,日期设置!B$2)</f>
        <v>0</v>
      </c>
      <c r="V7406" s="10">
        <f>[1]!b_dq_dirtyprice(A7406,日期设置!$B$2)</f>
        <v>41.445300000000003</v>
      </c>
      <c r="W7406" s="11">
        <f>IF(U7406=0,ROUNDUP((Q7406-日期设置!$B$2)/365,0),ROUNDUP((R7406-日期设置!$B$2)/365,0))</f>
        <v>2</v>
      </c>
      <c r="X7406" s="18">
        <f>_xlfn.IFNA(VLOOKUP(A7406,过往入选债券!A:D,4,0),2)</f>
        <v>2</v>
      </c>
      <c r="Y7406">
        <f>_xlfn.IFNA(VLOOKUP(C7406,[2]Sheet1!$A:$A,1,0),3)</f>
        <v>3</v>
      </c>
    </row>
    <row r="7407" spans="1:25" hidden="1" x14ac:dyDescent="0.2">
      <c r="A7407" s="35" t="s">
        <v>22906</v>
      </c>
      <c r="B7407" s="35" t="s">
        <v>22907</v>
      </c>
      <c r="C7407" s="54" t="s">
        <v>23041</v>
      </c>
      <c r="D7407" s="26">
        <f>[1]!b_calc_yield(A7407,日期设置!$B$2,F7407,1,R7407,1,O7407,L7407,S7407,)</f>
        <v>2.6742657889281229</v>
      </c>
      <c r="E7407" s="26">
        <f t="shared" si="230"/>
        <v>2.2852185129755842</v>
      </c>
      <c r="F7407" s="18">
        <f>[1]!b_dq_cleanprice($A7407,日期设置!B$2)</f>
        <v>100</v>
      </c>
      <c r="G7407" s="18" t="str">
        <f t="shared" si="231"/>
        <v>0.02 + 0</v>
      </c>
      <c r="H7407" s="27">
        <f>[1]!b_dq_pctchange($A7407,日期设置!$B$2,1)/100</f>
        <v>0</v>
      </c>
      <c r="I7407" s="26">
        <f>[1]!b_pq_pctchange(A7407,日期设置!$B$4,日期设置!$B$2,1)</f>
        <v>0</v>
      </c>
      <c r="J7407" s="26">
        <f>[1]!b_pq_pctchange(A7407,日期设置!$C$4,日期设置!$B$2,1)</f>
        <v>0</v>
      </c>
      <c r="K7407" s="52">
        <f>[1]!b_dq_amount($A7407,日期设置!B$2,2,10000)</f>
        <v>0</v>
      </c>
      <c r="L7407" s="26">
        <f>[1]!b_info_latestpar(A7407,日期设置!$B$2)</f>
        <v>100</v>
      </c>
      <c r="M7407" s="6">
        <f>[1]!b_info_outstandingbalance($A7407,日期设置!B$2)</f>
        <v>15</v>
      </c>
      <c r="N7407" s="7" t="str">
        <f>[1]!b_info_latestissurercreditrating2(A7407,日期设置!$B$2,"102","1")</f>
        <v>AAA</v>
      </c>
      <c r="O7407" s="43">
        <v>2.4500000000000002</v>
      </c>
      <c r="P7407" s="9">
        <f>[1]!b_info_repurchasedate(A7407)</f>
        <v>0</v>
      </c>
      <c r="Q7407" s="31" t="s">
        <v>17303</v>
      </c>
      <c r="R7407" s="2" t="str">
        <f>IF((--IF(P7407=0,Q7407,P7407))&gt;(--日期设置!$B$2),IF(P7407=0,Q7407,P7407),Q7407)</f>
        <v>2021-03-31</v>
      </c>
      <c r="S7407" s="32" t="s">
        <v>23394</v>
      </c>
      <c r="T7407" s="8">
        <f>[1]!b_anal_ptmyear($A7407,日期设置!$B$2)</f>
        <v>2.4657534246575342E-2</v>
      </c>
      <c r="U7407" s="8">
        <f>[1]!b_anal_termifexercise($A7407,日期设置!B$2)</f>
        <v>0</v>
      </c>
      <c r="V7407" s="10">
        <f>[1]!b_dq_dirtyprice(A7407,日期设置!$B$2)</f>
        <v>100.1611</v>
      </c>
      <c r="W7407" s="11">
        <f>IF(U7407=0,ROUNDUP((Q7407-日期设置!$B$2)/365,0),ROUNDUP((R7407-日期设置!$B$2)/365,0))</f>
        <v>1</v>
      </c>
      <c r="X7407" s="18">
        <f>_xlfn.IFNA(VLOOKUP(A7407,过往入选债券!A:D,4,0),2)</f>
        <v>2</v>
      </c>
      <c r="Y7407">
        <f>_xlfn.IFNA(VLOOKUP(C7407,[2]Sheet1!$A:$A,1,0),3)</f>
        <v>3</v>
      </c>
    </row>
    <row r="7408" spans="1:25" hidden="1" x14ac:dyDescent="0.2">
      <c r="A7408" s="29" t="s">
        <v>1885</v>
      </c>
      <c r="B7408" s="29" t="s">
        <v>1886</v>
      </c>
      <c r="C7408" s="40" t="s">
        <v>632</v>
      </c>
      <c r="D7408" s="26" t="str">
        <f>[1]!b_calc_yield(A7408,日期设置!$B$2,F7408,1,R7408,1,O7408,L7408,S7408,)</f>
        <v>Fetching...</v>
      </c>
      <c r="E7408" s="26">
        <f t="shared" si="230"/>
        <v>0.46094836481092027</v>
      </c>
      <c r="F7408" s="18">
        <f>[1]!b_dq_cleanprice($A7408,日期设置!B$2)</f>
        <v>100.7996</v>
      </c>
      <c r="G7408" s="18" t="str">
        <f t="shared" si="231"/>
        <v>0.17 + 0</v>
      </c>
      <c r="H7408" s="27">
        <f>[1]!b_dq_pctchange($A7408,日期设置!$B$2,1)/100</f>
        <v>0</v>
      </c>
      <c r="I7408" s="26">
        <f>[1]!b_pq_pctchange(A7408,日期设置!$B$4,日期设置!$B$2,1)</f>
        <v>0</v>
      </c>
      <c r="J7408" s="26">
        <f>[1]!b_pq_pctchange(A7408,日期设置!$C$4,日期设置!$B$2,1)</f>
        <v>0</v>
      </c>
      <c r="K7408" s="52">
        <f>[1]!b_dq_amount($A7408,日期设置!B$2,2,10000)</f>
        <v>0</v>
      </c>
      <c r="L7408" s="26">
        <f>[1]!b_info_latestpar(A7408,日期设置!$B$2)</f>
        <v>100</v>
      </c>
      <c r="M7408" s="6">
        <f>[1]!b_info_outstandingbalance($A7408,日期设置!B$2)</f>
        <v>1.5</v>
      </c>
      <c r="N7408" s="7">
        <f>[1]!b_info_latestissurercreditrating2(A7408,日期设置!$B$2,"102","1")</f>
        <v>0</v>
      </c>
      <c r="O7408" s="8">
        <v>7.49</v>
      </c>
      <c r="P7408" s="9">
        <f>[1]!b_info_repurchasedate(A7408)</f>
        <v>0</v>
      </c>
      <c r="Q7408" s="8" t="s">
        <v>16346</v>
      </c>
      <c r="R7408" s="2" t="str">
        <f>IF((--IF(P7408=0,Q7408,P7408))&gt;(--日期设置!$B$2),IF(P7408=0,Q7408,P7408),Q7408)</f>
        <v>2021-05-24</v>
      </c>
      <c r="S7408" s="32" t="s">
        <v>18681</v>
      </c>
      <c r="T7408" s="8">
        <f>[1]!b_anal_ptmyear($A7408,日期设置!$B$2)</f>
        <v>0.17260273972602741</v>
      </c>
      <c r="U7408" s="8">
        <f>[1]!b_anal_termifexercise($A7408,日期设置!B$2)</f>
        <v>0</v>
      </c>
      <c r="V7408" s="10">
        <f>[1]!b_dq_dirtyprice(A7408,日期设置!$B$2)</f>
        <v>106.99679999999999</v>
      </c>
      <c r="W7408" s="11">
        <f>IF(U7408=0,ROUNDUP((Q7408-日期设置!$B$2)/365,0),ROUNDUP((R7408-日期设置!$B$2)/365,0))</f>
        <v>1</v>
      </c>
      <c r="X7408" s="18">
        <f>_xlfn.IFNA(VLOOKUP(A7408,过往入选债券!A:D,4,0),2)</f>
        <v>2</v>
      </c>
      <c r="Y7408">
        <f>_xlfn.IFNA(VLOOKUP(C7408,[2]Sheet1!$A:$A,1,0),3)</f>
        <v>3</v>
      </c>
    </row>
    <row r="7409" spans="1:25" hidden="1" x14ac:dyDescent="0.2">
      <c r="A7409" s="29" t="s">
        <v>5398</v>
      </c>
      <c r="B7409" s="29" t="s">
        <v>5399</v>
      </c>
      <c r="C7409" s="40" t="s">
        <v>5400</v>
      </c>
      <c r="D7409" s="26" t="str">
        <f>[1]!b_calc_yield(A7409,日期设置!$B$2,F7409,1,R7409,1,O7409,L7409,S7409,)</f>
        <v>Fetching...</v>
      </c>
      <c r="E7409" s="26">
        <f t="shared" si="230"/>
        <v>0.21185663273484145</v>
      </c>
      <c r="F7409" s="18">
        <f>[1]!b_dq_cleanprice($A7409,日期设置!B$2)</f>
        <v>100.0809</v>
      </c>
      <c r="G7409" s="18" t="str">
        <f t="shared" si="231"/>
        <v>0.07 + 0</v>
      </c>
      <c r="H7409" s="27">
        <f>[1]!b_dq_pctchange($A7409,日期设置!$B$2,1)/100</f>
        <v>0</v>
      </c>
      <c r="I7409" s="26">
        <f>[1]!b_pq_pctchange(A7409,日期设置!$B$4,日期设置!$B$2,1)</f>
        <v>-2.1078499930075437E-2</v>
      </c>
      <c r="J7409" s="26">
        <f>[1]!b_pq_pctchange(A7409,日期设置!$C$4,日期设置!$B$2,1)</f>
        <v>-0.17027159666279296</v>
      </c>
      <c r="K7409" s="52">
        <f>[1]!b_dq_amount($A7409,日期设置!B$2,2,10000)</f>
        <v>0</v>
      </c>
      <c r="L7409" s="26">
        <f>[1]!b_info_latestpar(A7409,日期设置!$B$2)</f>
        <v>100</v>
      </c>
      <c r="M7409" s="6">
        <f>[1]!b_info_outstandingbalance($A7409,日期设置!B$2)</f>
        <v>8</v>
      </c>
      <c r="N7409" s="7" t="str">
        <f>[1]!b_info_latestissurercreditrating2(A7409,日期设置!$B$2,"102","1")</f>
        <v>AAA</v>
      </c>
      <c r="O7409" s="8">
        <v>3.78</v>
      </c>
      <c r="P7409" s="9">
        <f>[1]!b_info_repurchasedate(A7409)</f>
        <v>0</v>
      </c>
      <c r="Q7409" s="8" t="s">
        <v>16319</v>
      </c>
      <c r="R7409" s="2" t="str">
        <f>IF((--IF(P7409=0,Q7409,P7409))&gt;(--日期设置!$B$2),IF(P7409=0,Q7409,P7409),Q7409)</f>
        <v>2021-04-20</v>
      </c>
      <c r="S7409" s="32" t="s">
        <v>18098</v>
      </c>
      <c r="T7409" s="8">
        <f>[1]!b_anal_ptmyear($A7409,日期设置!$B$2)</f>
        <v>7.9452054794520555E-2</v>
      </c>
      <c r="U7409" s="8">
        <f>[1]!b_anal_termifexercise($A7409,日期设置!B$2)</f>
        <v>0</v>
      </c>
      <c r="V7409" s="10">
        <f>[1]!b_dq_dirtyprice(A7409,日期设置!$B$2)</f>
        <v>103.56059999999999</v>
      </c>
      <c r="W7409" s="11">
        <f>IF(U7409=0,ROUNDUP((Q7409-日期设置!$B$2)/365,0),ROUNDUP((R7409-日期设置!$B$2)/365,0))</f>
        <v>1</v>
      </c>
      <c r="X7409" s="18">
        <f>_xlfn.IFNA(VLOOKUP(A7409,过往入选债券!A:D,4,0),2)</f>
        <v>2</v>
      </c>
      <c r="Y7409">
        <f>_xlfn.IFNA(VLOOKUP(C7409,[2]Sheet1!$A:$A,1,0),3)</f>
        <v>3</v>
      </c>
    </row>
    <row r="7410" spans="1:25" hidden="1" x14ac:dyDescent="0.2">
      <c r="A7410" s="29" t="s">
        <v>13028</v>
      </c>
      <c r="B7410" s="29" t="s">
        <v>13029</v>
      </c>
      <c r="C7410" s="40" t="s">
        <v>436</v>
      </c>
      <c r="D7410" s="26" t="str">
        <f>[1]!b_calc_yield(A7410,日期设置!$B$2,F7410,1,R7410,1,O7410,L7410,S7410,)</f>
        <v>Fetching...</v>
      </c>
      <c r="E7410" s="26">
        <f t="shared" si="230"/>
        <v>15.762293744420663</v>
      </c>
      <c r="F7410" s="18">
        <f>[1]!b_dq_cleanprice($A7410,日期设置!B$2)</f>
        <v>60.143799999999999</v>
      </c>
      <c r="G7410" s="18" t="str">
        <f t="shared" si="231"/>
        <v>2.04 + 0</v>
      </c>
      <c r="H7410" s="27">
        <f>[1]!b_dq_pctchange($A7410,日期设置!$B$2,1)/100</f>
        <v>0</v>
      </c>
      <c r="I7410" s="26">
        <f>[1]!b_pq_pctchange(A7410,日期设置!$B$4,日期设置!$B$2,1)</f>
        <v>6.1224150265359281E-2</v>
      </c>
      <c r="J7410" s="26">
        <f>[1]!b_pq_pctchange(A7410,日期设置!$C$4,日期设置!$B$2,1)</f>
        <v>0.26306138098890031</v>
      </c>
      <c r="K7410" s="52">
        <f>[1]!b_dq_amount($A7410,日期设置!B$2,2,10000)</f>
        <v>0</v>
      </c>
      <c r="L7410" s="26">
        <f>[1]!b_info_latestpar(A7410,日期设置!$B$2)</f>
        <v>60</v>
      </c>
      <c r="M7410" s="6">
        <f>[1]!b_info_outstandingbalance($A7410,日期设置!B$2)</f>
        <v>14.4</v>
      </c>
      <c r="N7410" s="7" t="str">
        <f>[1]!b_info_latestissurercreditrating2(A7410,日期设置!$B$2,"102","1")</f>
        <v>AA+</v>
      </c>
      <c r="O7410" s="8">
        <v>4.12</v>
      </c>
      <c r="P7410" s="9">
        <f>[1]!b_info_repurchasedate(A7410)</f>
        <v>0</v>
      </c>
      <c r="Q7410" s="8" t="s">
        <v>17534</v>
      </c>
      <c r="R7410" s="2" t="str">
        <f>IF((--IF(P7410=0,Q7410,P7410))&gt;(--日期设置!$B$2),IF(P7410=0,Q7410,P7410),Q7410)</f>
        <v>2023-04-07</v>
      </c>
      <c r="S7410" s="32" t="s">
        <v>19046</v>
      </c>
      <c r="T7410" s="8">
        <f>[1]!b_anal_ptmyear($A7410,日期设置!$B$2)</f>
        <v>2.043835616438356</v>
      </c>
      <c r="U7410" s="8">
        <f>[1]!b_anal_termifexercise($A7410,日期设置!B$2)</f>
        <v>0</v>
      </c>
      <c r="V7410" s="10">
        <f>[1]!b_dq_dirtyprice(A7410,日期设置!$B$2)</f>
        <v>62.507399999999997</v>
      </c>
      <c r="W7410" s="11">
        <f>IF(U7410=0,ROUNDUP((Q7410-日期设置!$B$2)/365,0),ROUNDUP((R7410-日期设置!$B$2)/365,0))</f>
        <v>3</v>
      </c>
      <c r="X7410" s="18">
        <f>_xlfn.IFNA(VLOOKUP(A7410,过往入选债券!A:D,4,0),2)</f>
        <v>2</v>
      </c>
      <c r="Y7410">
        <f>_xlfn.IFNA(VLOOKUP(C7410,[2]Sheet1!$A:$A,1,0),3)</f>
        <v>3</v>
      </c>
    </row>
    <row r="7411" spans="1:25" hidden="1" x14ac:dyDescent="0.2">
      <c r="A7411" s="29" t="s">
        <v>6538</v>
      </c>
      <c r="B7411" s="29" t="s">
        <v>6539</v>
      </c>
      <c r="C7411" s="40" t="s">
        <v>6540</v>
      </c>
      <c r="D7411" s="26" t="str">
        <f>[1]!b_calc_yield(A7411,日期设置!$B$2,F7411,1,R7411,1,O7411,L7411,S7411,)</f>
        <v>Fetching...</v>
      </c>
      <c r="E7411" s="26">
        <f t="shared" si="230"/>
        <v>9.4560463544257622E-2</v>
      </c>
      <c r="F7411" s="18">
        <f>[1]!b_dq_cleanprice($A7411,日期设置!B$2)</f>
        <v>100.1195</v>
      </c>
      <c r="G7411" s="18" t="str">
        <f t="shared" si="231"/>
        <v>0.03 + 0</v>
      </c>
      <c r="H7411" s="27">
        <f>[1]!b_dq_pctchange($A7411,日期设置!$B$2,1)/100</f>
        <v>0</v>
      </c>
      <c r="I7411" s="26">
        <f>[1]!b_pq_pctchange(A7411,日期设置!$B$4,日期设置!$B$2,1)</f>
        <v>-0.3711719780083137</v>
      </c>
      <c r="J7411" s="26">
        <f>[1]!b_pq_pctchange(A7411,日期设置!$C$4,日期设置!$B$2,1)</f>
        <v>-0.3711719780083137</v>
      </c>
      <c r="K7411" s="52">
        <f>[1]!b_dq_amount($A7411,日期设置!B$2,2,10000)</f>
        <v>0</v>
      </c>
      <c r="L7411" s="26">
        <f>[1]!b_info_latestpar(A7411,日期设置!$B$2)</f>
        <v>100</v>
      </c>
      <c r="M7411" s="6">
        <f>[1]!b_info_outstandingbalance($A7411,日期设置!B$2)</f>
        <v>4.5</v>
      </c>
      <c r="N7411" s="7" t="str">
        <f>[1]!b_info_latestissurercreditrating2(A7411,日期设置!$B$2,"102","1")</f>
        <v>AA</v>
      </c>
      <c r="O7411" s="8">
        <v>6.17</v>
      </c>
      <c r="P7411" s="9">
        <f>[1]!b_info_repurchasedate(A7411)</f>
        <v>0</v>
      </c>
      <c r="Q7411" s="8" t="s">
        <v>16182</v>
      </c>
      <c r="R7411" s="2" t="str">
        <f>IF((--IF(P7411=0,Q7411,P7411))&gt;(--日期设置!$B$2),IF(P7411=0,Q7411,P7411),Q7411)</f>
        <v>2021-04-04</v>
      </c>
      <c r="S7411" s="32" t="s">
        <v>17971</v>
      </c>
      <c r="T7411" s="8">
        <f>[1]!b_anal_ptmyear($A7411,日期设置!$B$2)</f>
        <v>3.5616438356164383E-2</v>
      </c>
      <c r="U7411" s="8">
        <f>[1]!b_anal_termifexercise($A7411,日期设置!B$2)</f>
        <v>0</v>
      </c>
      <c r="V7411" s="10">
        <f>[1]!b_dq_dirtyprice(A7411,日期设置!$B$2)</f>
        <v>106.0697</v>
      </c>
      <c r="W7411" s="11">
        <f>IF(U7411=0,ROUNDUP((Q7411-日期设置!$B$2)/365,0),ROUNDUP((R7411-日期设置!$B$2)/365,0))</f>
        <v>1</v>
      </c>
      <c r="X7411" s="18">
        <f>_xlfn.IFNA(VLOOKUP(A7411,过往入选债券!A:D,4,0),2)</f>
        <v>2</v>
      </c>
      <c r="Y7411">
        <f>_xlfn.IFNA(VLOOKUP(C7411,[2]Sheet1!$A:$A,1,0),3)</f>
        <v>3</v>
      </c>
    </row>
    <row r="7412" spans="1:25" hidden="1" x14ac:dyDescent="0.2">
      <c r="A7412" s="29" t="s">
        <v>1941</v>
      </c>
      <c r="B7412" s="29" t="s">
        <v>1942</v>
      </c>
      <c r="C7412" s="40" t="s">
        <v>1673</v>
      </c>
      <c r="D7412" s="26" t="str">
        <f>[1]!b_calc_yield(A7412,日期设置!$B$2,F7412,1,R7412,1,O7412,L7412,S7412,)</f>
        <v>Fetching...</v>
      </c>
      <c r="E7412" s="26">
        <f t="shared" si="230"/>
        <v>0.6976119439822126</v>
      </c>
      <c r="F7412" s="18">
        <f>[1]!b_dq_cleanprice($A7412,日期设置!B$2)</f>
        <v>100.8642</v>
      </c>
      <c r="G7412" s="18" t="str">
        <f t="shared" si="231"/>
        <v>2.26 + 0.26</v>
      </c>
      <c r="H7412" s="27">
        <f>[1]!b_dq_pctchange($A7412,日期设置!$B$2,1)/100</f>
        <v>0</v>
      </c>
      <c r="I7412" s="26">
        <f>[1]!b_pq_pctchange(A7412,日期设置!$B$4,日期设置!$B$2,1)</f>
        <v>0</v>
      </c>
      <c r="J7412" s="26">
        <f>[1]!b_pq_pctchange(A7412,日期设置!$C$4,日期设置!$B$2,1)</f>
        <v>-7.0441163795026393E-2</v>
      </c>
      <c r="K7412" s="52">
        <f>[1]!b_dq_amount($A7412,日期设置!B$2,2,10000)</f>
        <v>0</v>
      </c>
      <c r="L7412" s="26">
        <f>[1]!b_info_latestpar(A7412,日期设置!$B$2)</f>
        <v>100</v>
      </c>
      <c r="M7412" s="6">
        <f>[1]!b_info_outstandingbalance($A7412,日期设置!B$2)</f>
        <v>5</v>
      </c>
      <c r="N7412" s="7">
        <f>[1]!b_info_latestissurercreditrating2(A7412,日期设置!$B$2,"102","1")</f>
        <v>0</v>
      </c>
      <c r="O7412" s="8">
        <v>6.08</v>
      </c>
      <c r="P7412" s="9" t="str">
        <f>[1]!b_info_repurchasedate(A7412)</f>
        <v>2021-06-28</v>
      </c>
      <c r="Q7412" s="8" t="s">
        <v>16874</v>
      </c>
      <c r="R7412" s="2" t="str">
        <f>IF((--IF(P7412=0,Q7412,P7412))&gt;(--日期设置!$B$2),IF(P7412=0,Q7412,P7412),Q7412)</f>
        <v>2021-06-28</v>
      </c>
      <c r="S7412" s="32" t="s">
        <v>18560</v>
      </c>
      <c r="T7412" s="8">
        <f>[1]!b_anal_ptmyear($A7412,日期设置!$B$2)</f>
        <v>2.2630136986301368</v>
      </c>
      <c r="U7412" s="8">
        <f>[1]!b_anal_termifexercise($A7412,日期设置!B$2)</f>
        <v>0.26849315068493151</v>
      </c>
      <c r="V7412" s="10">
        <f>[1]!b_dq_dirtyprice(A7412,日期设置!$B$2)</f>
        <v>105.3451</v>
      </c>
      <c r="W7412" s="11">
        <f>IF(U7412=0,ROUNDUP((Q7412-日期设置!$B$2)/365,0),ROUNDUP((R7412-日期设置!$B$2)/365,0))</f>
        <v>1</v>
      </c>
      <c r="X7412" s="18">
        <f>_xlfn.IFNA(VLOOKUP(A7412,过往入选债券!A:D,4,0),2)</f>
        <v>2</v>
      </c>
      <c r="Y7412">
        <f>_xlfn.IFNA(VLOOKUP(C7412,[2]Sheet1!$A:$A,1,0),3)</f>
        <v>3</v>
      </c>
    </row>
    <row r="7413" spans="1:25" hidden="1" x14ac:dyDescent="0.2">
      <c r="A7413" s="29" t="s">
        <v>12590</v>
      </c>
      <c r="B7413" s="29" t="s">
        <v>12591</v>
      </c>
      <c r="C7413" s="40" t="s">
        <v>1973</v>
      </c>
      <c r="D7413" s="26" t="str">
        <f>[1]!b_calc_yield(A7413,日期设置!$B$2,F7413,1,R7413,1,O7413,L7413,S7413,)</f>
        <v>Fetching...</v>
      </c>
      <c r="E7413" s="26">
        <f t="shared" si="230"/>
        <v>18.76104932640601</v>
      </c>
      <c r="F7413" s="18">
        <f>[1]!b_dq_cleanprice($A7413,日期设置!B$2)</f>
        <v>40.101399999999998</v>
      </c>
      <c r="G7413" s="18" t="str">
        <f t="shared" si="231"/>
        <v>1.65 + 0</v>
      </c>
      <c r="H7413" s="27">
        <f>[1]!b_dq_pctchange($A7413,日期设置!$B$2,1)/100</f>
        <v>0</v>
      </c>
      <c r="I7413" s="26">
        <f>[1]!b_pq_pctchange(A7413,日期设置!$B$4,日期设置!$B$2,1)</f>
        <v>0</v>
      </c>
      <c r="J7413" s="26">
        <f>[1]!b_pq_pctchange(A7413,日期设置!$C$4,日期设置!$B$2,1)</f>
        <v>0.18487336174719834</v>
      </c>
      <c r="K7413" s="52">
        <f>[1]!b_dq_amount($A7413,日期设置!B$2,2,10000)</f>
        <v>0</v>
      </c>
      <c r="L7413" s="26">
        <f>[1]!b_info_latestpar(A7413,日期设置!$B$2)</f>
        <v>40</v>
      </c>
      <c r="M7413" s="6">
        <f>[1]!b_info_outstandingbalance($A7413,日期设置!B$2)</f>
        <v>7.2</v>
      </c>
      <c r="N7413" s="7" t="str">
        <f>[1]!b_info_latestissurercreditrating2(A7413,日期设置!$B$2,"102","1")</f>
        <v>AA+</v>
      </c>
      <c r="O7413" s="8">
        <v>4.1500000000000004</v>
      </c>
      <c r="P7413" s="9">
        <f>[1]!b_info_repurchasedate(A7413)</f>
        <v>0</v>
      </c>
      <c r="Q7413" s="8" t="s">
        <v>17140</v>
      </c>
      <c r="R7413" s="2" t="str">
        <f>IF((--IF(P7413=0,Q7413,P7413))&gt;(--日期设置!$B$2),IF(P7413=0,Q7413,P7413),Q7413)</f>
        <v>2022-11-17</v>
      </c>
      <c r="S7413" s="32" t="s">
        <v>18554</v>
      </c>
      <c r="T7413" s="8">
        <f>[1]!b_anal_ptmyear($A7413,日期设置!$B$2)</f>
        <v>1.6575342465753424</v>
      </c>
      <c r="U7413" s="8">
        <f>[1]!b_anal_termifexercise($A7413,日期设置!B$2)</f>
        <v>0</v>
      </c>
      <c r="V7413" s="10">
        <f>[1]!b_dq_dirtyprice(A7413,日期设置!$B$2)</f>
        <v>40.669899999999998</v>
      </c>
      <c r="W7413" s="11">
        <f>IF(U7413=0,ROUNDUP((Q7413-日期设置!$B$2)/365,0),ROUNDUP((R7413-日期设置!$B$2)/365,0))</f>
        <v>2</v>
      </c>
      <c r="X7413" s="18">
        <f>_xlfn.IFNA(VLOOKUP(A7413,过往入选债券!A:D,4,0),2)</f>
        <v>2</v>
      </c>
      <c r="Y7413">
        <f>_xlfn.IFNA(VLOOKUP(C7413,[2]Sheet1!$A:$A,1,0),3)</f>
        <v>3</v>
      </c>
    </row>
    <row r="7414" spans="1:25" hidden="1" x14ac:dyDescent="0.2">
      <c r="A7414" s="29" t="s">
        <v>5415</v>
      </c>
      <c r="B7414" s="29" t="s">
        <v>5416</v>
      </c>
      <c r="C7414" s="40" t="s">
        <v>1982</v>
      </c>
      <c r="D7414" s="26" t="str">
        <f>[1]!b_calc_yield(A7414,日期设置!$B$2,F7414,1,R7414,1,O7414,L7414,S7414,)</f>
        <v>Fetching...</v>
      </c>
      <c r="E7414" s="26">
        <f t="shared" si="230"/>
        <v>1.3844483091200344</v>
      </c>
      <c r="F7414" s="18">
        <f>[1]!b_dq_cleanprice($A7414,日期设置!B$2)</f>
        <v>102.1</v>
      </c>
      <c r="G7414" s="18" t="str">
        <f t="shared" si="231"/>
        <v>0.52 + 0.52</v>
      </c>
      <c r="H7414" s="27">
        <f>[1]!b_dq_pctchange($A7414,日期设置!$B$2,1)/100</f>
        <v>0</v>
      </c>
      <c r="I7414" s="26">
        <f>[1]!b_pq_pctchange(A7414,日期设置!$B$4,日期设置!$B$2,1)</f>
        <v>0</v>
      </c>
      <c r="J7414" s="26">
        <f>[1]!b_pq_pctchange(A7414,日期设置!$C$4,日期设置!$B$2,1)</f>
        <v>0</v>
      </c>
      <c r="K7414" s="52">
        <f>[1]!b_dq_amount($A7414,日期设置!B$2,2,10000)</f>
        <v>0</v>
      </c>
      <c r="L7414" s="26">
        <f>[1]!b_info_latestpar(A7414,日期设置!$B$2)</f>
        <v>100</v>
      </c>
      <c r="M7414" s="6">
        <f>[1]!b_info_outstandingbalance($A7414,日期设置!B$2)</f>
        <v>10</v>
      </c>
      <c r="N7414" s="7" t="str">
        <f>[1]!b_info_latestissurercreditrating2(A7414,日期设置!$B$2,"102","1")</f>
        <v>AAA</v>
      </c>
      <c r="O7414" s="8">
        <v>6.8</v>
      </c>
      <c r="P7414" s="9">
        <f>[1]!b_info_repurchasedate(A7414)</f>
        <v>0</v>
      </c>
      <c r="Q7414" s="8" t="s">
        <v>16906</v>
      </c>
      <c r="R7414" s="2" t="str">
        <f>IF((--IF(P7414=0,Q7414,P7414))&gt;(--日期设置!$B$2),IF(P7414=0,Q7414,P7414),Q7414)</f>
        <v>2021-09-29</v>
      </c>
      <c r="S7414" s="32" t="s">
        <v>18806</v>
      </c>
      <c r="T7414" s="8">
        <f>[1]!b_anal_ptmyear($A7414,日期设置!$B$2)</f>
        <v>0.52328767123287667</v>
      </c>
      <c r="U7414" s="8">
        <f>[1]!b_anal_termifexercise($A7414,日期设置!B$2)</f>
        <v>0.52328767123287667</v>
      </c>
      <c r="V7414" s="10">
        <f>[1]!b_dq_dirtyprice(A7414,日期设置!$B$2)</f>
        <v>105.3416</v>
      </c>
      <c r="W7414" s="11">
        <f>IF(U7414=0,ROUNDUP((Q7414-日期设置!$B$2)/365,0),ROUNDUP((R7414-日期设置!$B$2)/365,0))</f>
        <v>1</v>
      </c>
      <c r="X7414" s="18" t="str">
        <f>_xlfn.IFNA(VLOOKUP(A7414,过往入选债券!A:D,4,0),2)</f>
        <v>否</v>
      </c>
      <c r="Y7414">
        <f>_xlfn.IFNA(VLOOKUP(C7414,[2]Sheet1!$A:$A,1,0),3)</f>
        <v>3</v>
      </c>
    </row>
    <row r="7415" spans="1:25" x14ac:dyDescent="0.2">
      <c r="A7415" s="29" t="s">
        <v>6578</v>
      </c>
      <c r="B7415" s="29" t="s">
        <v>6579</v>
      </c>
      <c r="C7415" s="40" t="s">
        <v>6580</v>
      </c>
      <c r="D7415" s="26" t="str">
        <f>[1]!b_calc_yield(A7415,日期设置!$B$2,F7415,1,R7415,1,O7415,L7415,S7415,)</f>
        <v>Fetching...</v>
      </c>
      <c r="E7415" s="26">
        <f t="shared" si="230"/>
        <v>0.15186376522930978</v>
      </c>
      <c r="F7415" s="18">
        <f>[1]!b_dq_cleanprice($A7415,日期设置!B$2)</f>
        <v>100.1279</v>
      </c>
      <c r="G7415" s="18" t="str">
        <f t="shared" si="231"/>
        <v>0.05 + 0</v>
      </c>
      <c r="H7415" s="27">
        <f>[1]!b_dq_pctchange($A7415,日期设置!$B$2,1)/100</f>
        <v>0</v>
      </c>
      <c r="I7415" s="26">
        <f>[1]!b_pq_pctchange(A7415,日期设置!$B$4,日期设置!$B$2,1)</f>
        <v>-0.11701308391823269</v>
      </c>
      <c r="J7415" s="26">
        <f>[1]!b_pq_pctchange(A7415,日期设置!$C$4,日期设置!$B$2,1)</f>
        <v>-0.35835124591991357</v>
      </c>
      <c r="K7415" s="52">
        <f>[1]!b_dq_amount($A7415,日期设置!B$2,2,10000)</f>
        <v>6289.8482465999996</v>
      </c>
      <c r="L7415" s="26">
        <f>[1]!b_info_latestpar(A7415,日期设置!$B$2)</f>
        <v>100</v>
      </c>
      <c r="M7415" s="6">
        <f>[1]!b_info_outstandingbalance($A7415,日期设置!B$2)</f>
        <v>30</v>
      </c>
      <c r="N7415" s="7" t="str">
        <f>[1]!b_info_latestissurercreditrating2(A7415,日期设置!$B$2,"102","1")</f>
        <v>AAA</v>
      </c>
      <c r="O7415" s="8">
        <v>4.99</v>
      </c>
      <c r="P7415" s="9">
        <f>[1]!b_info_repurchasedate(A7415)</f>
        <v>0</v>
      </c>
      <c r="Q7415" s="8" t="s">
        <v>17260</v>
      </c>
      <c r="R7415" s="2" t="str">
        <f>IF((--IF(P7415=0,Q7415,P7415))&gt;(--日期设置!$B$2),IF(P7415=0,Q7415,P7415),Q7415)</f>
        <v>2021-04-12</v>
      </c>
      <c r="S7415" s="32" t="s">
        <v>18066</v>
      </c>
      <c r="T7415" s="8">
        <f>[1]!b_anal_ptmyear($A7415,日期设置!$B$2)</f>
        <v>5.7534246575342465E-2</v>
      </c>
      <c r="U7415" s="8">
        <f>[1]!b_anal_termifexercise($A7415,日期设置!B$2)</f>
        <v>0</v>
      </c>
      <c r="V7415" s="10">
        <f>[1]!b_dq_dirtyprice(A7415,日期设置!$B$2)</f>
        <v>104.8308</v>
      </c>
      <c r="W7415" s="11">
        <f>IF(U7415=0,ROUNDUP((Q7415-日期设置!$B$2)/365,0),ROUNDUP((R7415-日期设置!$B$2)/365,0))</f>
        <v>1</v>
      </c>
      <c r="X7415" s="18">
        <f>_xlfn.IFNA(VLOOKUP(A7415,过往入选债券!A:D,4,0),2)</f>
        <v>2</v>
      </c>
      <c r="Y7415">
        <f>_xlfn.IFNA(VLOOKUP(C7415,[2]Sheet1!$A:$A,1,0),3)</f>
        <v>3</v>
      </c>
    </row>
    <row r="7416" spans="1:25" hidden="1" x14ac:dyDescent="0.2">
      <c r="A7416" s="29" t="s">
        <v>13617</v>
      </c>
      <c r="B7416" s="29" t="s">
        <v>13618</v>
      </c>
      <c r="C7416" s="40" t="s">
        <v>11318</v>
      </c>
      <c r="D7416" s="26" t="str">
        <f>[1]!b_calc_yield(A7416,日期设置!$B$2,F7416,1,R7416,1,O7416,L7416,S7416,)</f>
        <v>Fetching...</v>
      </c>
      <c r="E7416" s="26">
        <f t="shared" si="230"/>
        <v>2.3888781829617844</v>
      </c>
      <c r="F7416" s="18">
        <f>[1]!b_dq_cleanprice($A7416,日期设置!B$2)</f>
        <v>101.8057</v>
      </c>
      <c r="G7416" s="18" t="str">
        <f t="shared" si="231"/>
        <v>2.90 + 0.90</v>
      </c>
      <c r="H7416" s="27">
        <f>[1]!b_dq_pctchange($A7416,日期设置!$B$2,1)/100</f>
        <v>0</v>
      </c>
      <c r="I7416" s="26">
        <f>[1]!b_pq_pctchange(A7416,日期设置!$B$4,日期设置!$B$2,1)</f>
        <v>0</v>
      </c>
      <c r="J7416" s="26">
        <f>[1]!b_pq_pctchange(A7416,日期设置!$C$4,日期设置!$B$2,1)</f>
        <v>0</v>
      </c>
      <c r="K7416" s="52">
        <f>[1]!b_dq_amount($A7416,日期设置!B$2,2,10000)</f>
        <v>0</v>
      </c>
      <c r="L7416" s="26">
        <f>[1]!b_info_latestpar(A7416,日期设置!$B$2)</f>
        <v>100</v>
      </c>
      <c r="M7416" s="6">
        <f>[1]!b_info_outstandingbalance($A7416,日期设置!B$2)</f>
        <v>14.4</v>
      </c>
      <c r="N7416" s="7" t="str">
        <f>[1]!b_info_latestissurercreditrating2(A7416,日期设置!$B$2,"102","1")</f>
        <v>AAA</v>
      </c>
      <c r="O7416" s="8">
        <v>4.67</v>
      </c>
      <c r="P7416" s="9" t="str">
        <f>[1]!b_info_repurchasedate(A7416)</f>
        <v>2022-02-17</v>
      </c>
      <c r="Q7416" s="8" t="s">
        <v>17739</v>
      </c>
      <c r="R7416" s="2" t="str">
        <f>IF((--IF(P7416=0,Q7416,P7416))&gt;(--日期设置!$B$2),IF(P7416=0,Q7416,P7416),Q7416)</f>
        <v>2022-02-17</v>
      </c>
      <c r="S7416" s="32" t="s">
        <v>18943</v>
      </c>
      <c r="T7416" s="8">
        <f>[1]!b_anal_ptmyear($A7416,日期设置!$B$2)</f>
        <v>2.9095890410958907</v>
      </c>
      <c r="U7416" s="8">
        <f>[1]!b_anal_termifexercise($A7416,日期设置!B$2)</f>
        <v>0.90958904109589045</v>
      </c>
      <c r="V7416" s="10">
        <f>[1]!b_dq_dirtyprice(A7416,日期设置!$B$2)</f>
        <v>102.22790000000001</v>
      </c>
      <c r="W7416" s="11">
        <f>IF(U7416=0,ROUNDUP((Q7416-日期设置!$B$2)/365,0),ROUNDUP((R7416-日期设置!$B$2)/365,0))</f>
        <v>1</v>
      </c>
      <c r="X7416" s="18">
        <f>_xlfn.IFNA(VLOOKUP(A7416,过往入选债券!A:D,4,0),2)</f>
        <v>2</v>
      </c>
      <c r="Y7416">
        <f>_xlfn.IFNA(VLOOKUP(C7416,[2]Sheet1!$A:$A,1,0),3)</f>
        <v>3</v>
      </c>
    </row>
    <row r="7417" spans="1:25" hidden="1" x14ac:dyDescent="0.2">
      <c r="A7417" s="35" t="s">
        <v>22866</v>
      </c>
      <c r="B7417" s="35" t="s">
        <v>22867</v>
      </c>
      <c r="C7417" s="54" t="s">
        <v>23030</v>
      </c>
      <c r="D7417" s="26">
        <f>[1]!b_calc_yield(A7417,日期设置!$B$2,F7417,1,R7417,1,O7417,L7417,S7417,)</f>
        <v>2.625010497675563</v>
      </c>
      <c r="E7417" s="26">
        <f t="shared" si="230"/>
        <v>2.2284606430409859</v>
      </c>
      <c r="F7417" s="18">
        <f>[1]!b_dq_cleanprice($A7417,日期设置!B$2)</f>
        <v>100.0034</v>
      </c>
      <c r="G7417" s="18" t="str">
        <f t="shared" si="231"/>
        <v>0.02 + 0</v>
      </c>
      <c r="H7417" s="27">
        <f>[1]!b_dq_pctchange($A7417,日期设置!$B$2,1)/100</f>
        <v>0</v>
      </c>
      <c r="I7417" s="26">
        <f>[1]!b_pq_pctchange(A7417,日期设置!$B$4,日期设置!$B$2,1)</f>
        <v>-2.1998768069007918E-3</v>
      </c>
      <c r="J7417" s="26">
        <f>[1]!b_pq_pctchange(A7417,日期设置!$C$4,日期设置!$B$2,1)</f>
        <v>0</v>
      </c>
      <c r="K7417" s="52">
        <f>[1]!b_dq_amount($A7417,日期设置!B$2,2,10000)</f>
        <v>0</v>
      </c>
      <c r="L7417" s="26">
        <f>[1]!b_info_latestpar(A7417,日期设置!$B$2)</f>
        <v>100</v>
      </c>
      <c r="M7417" s="6">
        <f>[1]!b_info_outstandingbalance($A7417,日期设置!B$2)</f>
        <v>30</v>
      </c>
      <c r="N7417" s="7" t="str">
        <f>[1]!b_info_latestissurercreditrating2(A7417,日期设置!$B$2,"102","1")</f>
        <v>AAA</v>
      </c>
      <c r="O7417" s="43">
        <v>2.4</v>
      </c>
      <c r="P7417" s="9">
        <f>[1]!b_info_repurchasedate(A7417)</f>
        <v>0</v>
      </c>
      <c r="Q7417" s="31" t="s">
        <v>17303</v>
      </c>
      <c r="R7417" s="2" t="str">
        <f>IF((--IF(P7417=0,Q7417,P7417))&gt;(--日期设置!$B$2),IF(P7417=0,Q7417,P7417),Q7417)</f>
        <v>2021-03-31</v>
      </c>
      <c r="S7417" s="32" t="s">
        <v>23374</v>
      </c>
      <c r="T7417" s="8">
        <f>[1]!b_anal_ptmyear($A7417,日期设置!$B$2)</f>
        <v>2.4657534246575342E-2</v>
      </c>
      <c r="U7417" s="8">
        <f>[1]!b_anal_termifexercise($A7417,日期设置!B$2)</f>
        <v>0</v>
      </c>
      <c r="V7417" s="10">
        <f>[1]!b_dq_dirtyprice(A7417,日期设置!$B$2)</f>
        <v>100.1678</v>
      </c>
      <c r="W7417" s="11">
        <f>IF(U7417=0,ROUNDUP((Q7417-日期设置!$B$2)/365,0),ROUNDUP((R7417-日期设置!$B$2)/365,0))</f>
        <v>1</v>
      </c>
      <c r="X7417" s="18">
        <f>_xlfn.IFNA(VLOOKUP(A7417,过往入选债券!A:D,4,0),2)</f>
        <v>2</v>
      </c>
      <c r="Y7417">
        <f>_xlfn.IFNA(VLOOKUP(C7417,[2]Sheet1!$A:$A,1,0),3)</f>
        <v>3</v>
      </c>
    </row>
    <row r="7418" spans="1:25" hidden="1" x14ac:dyDescent="0.2">
      <c r="A7418" s="29" t="s">
        <v>6590</v>
      </c>
      <c r="B7418" s="29" t="s">
        <v>6591</v>
      </c>
      <c r="C7418" s="40" t="s">
        <v>5055</v>
      </c>
      <c r="D7418" s="26" t="str">
        <f>[1]!b_calc_yield(A7418,日期设置!$B$2,F7418,1,R7418,1,O7418,L7418,S7418,)</f>
        <v>Fetching...</v>
      </c>
      <c r="E7418" s="26">
        <f t="shared" si="230"/>
        <v>0.15778411108304802</v>
      </c>
      <c r="F7418" s="18">
        <f>[1]!b_dq_cleanprice($A7418,日期设置!B$2)</f>
        <v>100.1653</v>
      </c>
      <c r="G7418" s="18" t="str">
        <f t="shared" si="231"/>
        <v>0.06 + 0.06</v>
      </c>
      <c r="H7418" s="27">
        <f>[1]!b_dq_pctchange($A7418,日期设置!$B$2,1)/100</f>
        <v>0</v>
      </c>
      <c r="I7418" s="26">
        <f>[1]!b_pq_pctchange(A7418,日期设置!$B$4,日期设置!$B$2,1)</f>
        <v>-3.9219756378446928E-2</v>
      </c>
      <c r="J7418" s="26">
        <f>[1]!b_pq_pctchange(A7418,日期设置!$C$4,日期设置!$B$2,1)</f>
        <v>-0.11776625044623368</v>
      </c>
      <c r="K7418" s="52">
        <f>[1]!b_dq_amount($A7418,日期设置!B$2,2,10000)</f>
        <v>0</v>
      </c>
      <c r="L7418" s="26">
        <f>[1]!b_info_latestpar(A7418,日期设置!$B$2)</f>
        <v>100</v>
      </c>
      <c r="M7418" s="6">
        <f>[1]!b_info_outstandingbalance($A7418,日期设置!B$2)</f>
        <v>10</v>
      </c>
      <c r="N7418" s="7" t="str">
        <f>[1]!b_info_latestissurercreditrating2(A7418,日期设置!$B$2,"102","1")</f>
        <v>AAA</v>
      </c>
      <c r="O7418" s="8">
        <v>5.5</v>
      </c>
      <c r="P7418" s="9">
        <f>[1]!b_info_repurchasedate(A7418)</f>
        <v>0</v>
      </c>
      <c r="Q7418" s="8" t="s">
        <v>16003</v>
      </c>
      <c r="R7418" s="2" t="str">
        <f>IF((--IF(P7418=0,Q7418,P7418))&gt;(--日期设置!$B$2),IF(P7418=0,Q7418,P7418),Q7418)</f>
        <v>2021-04-13</v>
      </c>
      <c r="S7418" s="32" t="s">
        <v>17791</v>
      </c>
      <c r="T7418" s="8">
        <f>[1]!b_anal_ptmyear($A7418,日期设置!$B$2)</f>
        <v>6.0273972602739728E-2</v>
      </c>
      <c r="U7418" s="8">
        <f>[1]!b_anal_termifexercise($A7418,日期设置!B$2)</f>
        <v>6.0273972602739728E-2</v>
      </c>
      <c r="V7418" s="10">
        <f>[1]!b_dq_dirtyprice(A7418,日期设置!$B$2)</f>
        <v>105.3338</v>
      </c>
      <c r="W7418" s="11">
        <f>IF(U7418=0,ROUNDUP((Q7418-日期设置!$B$2)/365,0),ROUNDUP((R7418-日期设置!$B$2)/365,0))</f>
        <v>1</v>
      </c>
      <c r="X7418" s="18">
        <f>_xlfn.IFNA(VLOOKUP(A7418,过往入选债券!A:D,4,0),2)</f>
        <v>2</v>
      </c>
      <c r="Y7418">
        <f>_xlfn.IFNA(VLOOKUP(C7418,[2]Sheet1!$A:$A,1,0),3)</f>
        <v>3</v>
      </c>
    </row>
    <row r="7419" spans="1:25" hidden="1" x14ac:dyDescent="0.2">
      <c r="A7419" s="29" t="s">
        <v>2093</v>
      </c>
      <c r="B7419" s="29" t="s">
        <v>2094</v>
      </c>
      <c r="C7419" s="40" t="s">
        <v>2095</v>
      </c>
      <c r="D7419" s="26" t="str">
        <f>[1]!b_calc_yield(A7419,日期设置!$B$2,F7419,1,R7419,1,O7419,L7419,S7419,)</f>
        <v>Fetching...</v>
      </c>
      <c r="E7419" s="26">
        <f t="shared" si="230"/>
        <v>1.2957968821943</v>
      </c>
      <c r="F7419" s="18">
        <f>[1]!b_dq_cleanprice($A7419,日期设置!B$2)</f>
        <v>102.4889</v>
      </c>
      <c r="G7419" s="18" t="str">
        <f t="shared" si="231"/>
        <v>2.49 + 0.50</v>
      </c>
      <c r="H7419" s="27">
        <f>[1]!b_dq_pctchange($A7419,日期设置!$B$2,1)/100</f>
        <v>0</v>
      </c>
      <c r="I7419" s="26">
        <f>[1]!b_pq_pctchange(A7419,日期设置!$B$4,日期设置!$B$2,1)</f>
        <v>0</v>
      </c>
      <c r="J7419" s="26">
        <f>[1]!b_pq_pctchange(A7419,日期设置!$C$4,日期设置!$B$2,1)</f>
        <v>0</v>
      </c>
      <c r="K7419" s="52">
        <f>[1]!b_dq_amount($A7419,日期设置!B$2,2,10000)</f>
        <v>0</v>
      </c>
      <c r="L7419" s="26">
        <f>[1]!b_info_latestpar(A7419,日期设置!$B$2)</f>
        <v>100</v>
      </c>
      <c r="M7419" s="6">
        <f>[1]!b_info_outstandingbalance($A7419,日期设置!B$2)</f>
        <v>2</v>
      </c>
      <c r="N7419" s="7">
        <f>[1]!b_info_latestissurercreditrating2(A7419,日期设置!$B$2,"102","1")</f>
        <v>0</v>
      </c>
      <c r="O7419" s="8">
        <v>7.8</v>
      </c>
      <c r="P7419" s="9" t="str">
        <f>[1]!b_info_repurchasedate(A7419)</f>
        <v>2021-09-22</v>
      </c>
      <c r="Q7419" s="8" t="s">
        <v>16410</v>
      </c>
      <c r="R7419" s="2" t="str">
        <f>IF((--IF(P7419=0,Q7419,P7419))&gt;(--日期设置!$B$2),IF(P7419=0,Q7419,P7419),Q7419)</f>
        <v>2021-09-22</v>
      </c>
      <c r="S7419" s="32" t="s">
        <v>18183</v>
      </c>
      <c r="T7419" s="8">
        <f>[1]!b_anal_ptmyear($A7419,日期设置!$B$2)</f>
        <v>2.495890410958904</v>
      </c>
      <c r="U7419" s="8">
        <f>[1]!b_anal_termifexercise($A7419,日期设置!B$2)</f>
        <v>0.50410958904109593</v>
      </c>
      <c r="V7419" s="10">
        <f>[1]!b_dq_dirtyprice(A7419,日期设置!$B$2)</f>
        <v>106.42100000000001</v>
      </c>
      <c r="W7419" s="11">
        <f>IF(U7419=0,ROUNDUP((Q7419-日期设置!$B$2)/365,0),ROUNDUP((R7419-日期设置!$B$2)/365,0))</f>
        <v>1</v>
      </c>
      <c r="X7419" s="18">
        <f>_xlfn.IFNA(VLOOKUP(A7419,过往入选债券!A:D,4,0),2)</f>
        <v>2</v>
      </c>
      <c r="Y7419">
        <f>_xlfn.IFNA(VLOOKUP(C7419,[2]Sheet1!$A:$A,1,0),3)</f>
        <v>3</v>
      </c>
    </row>
    <row r="7420" spans="1:25" hidden="1" x14ac:dyDescent="0.2">
      <c r="A7420" s="29" t="s">
        <v>6715</v>
      </c>
      <c r="B7420" s="29" t="s">
        <v>6716</v>
      </c>
      <c r="C7420" s="40" t="s">
        <v>103</v>
      </c>
      <c r="D7420" s="26" t="str">
        <f>[1]!b_calc_yield(A7420,日期设置!$B$2,F7420,1,R7420,1,O7420,L7420,S7420,)</f>
        <v>Fetching...</v>
      </c>
      <c r="E7420" s="26">
        <f t="shared" si="230"/>
        <v>0.24316224010856313</v>
      </c>
      <c r="F7420" s="18">
        <f>[1]!b_dq_cleanprice($A7420,日期设置!B$2)</f>
        <v>100.3344</v>
      </c>
      <c r="G7420" s="18" t="str">
        <f t="shared" si="231"/>
        <v>0.09 + 0.09</v>
      </c>
      <c r="H7420" s="27">
        <f>[1]!b_dq_pctchange($A7420,日期设置!$B$2,1)/100</f>
        <v>0</v>
      </c>
      <c r="I7420" s="26">
        <f>[1]!b_pq_pctchange(A7420,日期设置!$B$4,日期设置!$B$2,1)</f>
        <v>0</v>
      </c>
      <c r="J7420" s="26">
        <f>[1]!b_pq_pctchange(A7420,日期设置!$C$4,日期设置!$B$2,1)</f>
        <v>-0.2656021375405585</v>
      </c>
      <c r="K7420" s="52">
        <f>[1]!b_dq_amount($A7420,日期设置!B$2,2,10000)</f>
        <v>0</v>
      </c>
      <c r="L7420" s="26">
        <f>[1]!b_info_latestpar(A7420,日期设置!$B$2)</f>
        <v>100</v>
      </c>
      <c r="M7420" s="6">
        <f>[1]!b_info_outstandingbalance($A7420,日期设置!B$2)</f>
        <v>5</v>
      </c>
      <c r="N7420" s="7" t="str">
        <f>[1]!b_info_latestissurercreditrating2(A7420,日期设置!$B$2,"102","1")</f>
        <v>AAA</v>
      </c>
      <c r="O7420" s="8">
        <v>6.36</v>
      </c>
      <c r="P7420" s="9">
        <f>[1]!b_info_repurchasedate(A7420)</f>
        <v>0</v>
      </c>
      <c r="Q7420" s="8" t="s">
        <v>16091</v>
      </c>
      <c r="R7420" s="2" t="str">
        <f>IF((--IF(P7420=0,Q7420,P7420))&gt;(--日期设置!$B$2),IF(P7420=0,Q7420,P7420),Q7420)</f>
        <v>2021-04-25</v>
      </c>
      <c r="S7420" s="32" t="s">
        <v>18544</v>
      </c>
      <c r="T7420" s="8">
        <f>[1]!b_anal_ptmyear($A7420,日期设置!$B$2)</f>
        <v>9.3150684931506855E-2</v>
      </c>
      <c r="U7420" s="8">
        <f>[1]!b_anal_termifexercise($A7420,日期设置!B$2)</f>
        <v>9.3150684931506855E-2</v>
      </c>
      <c r="V7420" s="10">
        <f>[1]!b_dq_dirtyprice(A7420,日期设置!$B$2)</f>
        <v>106.102</v>
      </c>
      <c r="W7420" s="11">
        <f>IF(U7420=0,ROUNDUP((Q7420-日期设置!$B$2)/365,0),ROUNDUP((R7420-日期设置!$B$2)/365,0))</f>
        <v>1</v>
      </c>
      <c r="X7420" s="18">
        <f>_xlfn.IFNA(VLOOKUP(A7420,过往入选债券!A:D,4,0),2)</f>
        <v>2</v>
      </c>
      <c r="Y7420">
        <f>_xlfn.IFNA(VLOOKUP(C7420,[2]Sheet1!$A:$A,1,0),3)</f>
        <v>3</v>
      </c>
    </row>
    <row r="7421" spans="1:25" hidden="1" x14ac:dyDescent="0.2">
      <c r="A7421" s="29" t="s">
        <v>12599</v>
      </c>
      <c r="B7421" s="29" t="s">
        <v>12600</v>
      </c>
      <c r="C7421" s="40" t="s">
        <v>12601</v>
      </c>
      <c r="D7421" s="26" t="str">
        <f>[1]!b_calc_yield(A7421,日期设置!$B$2,F7421,1,R7421,1,O7421,L7421,S7421,)</f>
        <v>Fetching...</v>
      </c>
      <c r="E7421" s="26">
        <f t="shared" si="230"/>
        <v>23.513497264474225</v>
      </c>
      <c r="F7421" s="18">
        <f>[1]!b_dq_cleanprice($A7421,日期设置!B$2)</f>
        <v>40.810600000000001</v>
      </c>
      <c r="G7421" s="18" t="str">
        <f t="shared" si="231"/>
        <v>1.66 + 0</v>
      </c>
      <c r="H7421" s="27">
        <f>[1]!b_dq_pctchange($A7421,日期设置!$B$2,1)/100</f>
        <v>0</v>
      </c>
      <c r="I7421" s="26">
        <f>[1]!b_pq_pctchange(A7421,日期设置!$B$4,日期设置!$B$2,1)</f>
        <v>0</v>
      </c>
      <c r="J7421" s="26">
        <f>[1]!b_pq_pctchange(A7421,日期设置!$C$4,日期设置!$B$2,1)</f>
        <v>0</v>
      </c>
      <c r="K7421" s="52">
        <f>[1]!b_dq_amount($A7421,日期设置!B$2,2,10000)</f>
        <v>0</v>
      </c>
      <c r="L7421" s="26">
        <f>[1]!b_info_latestpar(A7421,日期设置!$B$2)</f>
        <v>40</v>
      </c>
      <c r="M7421" s="6">
        <f>[1]!b_info_outstandingbalance($A7421,日期设置!B$2)</f>
        <v>2.8</v>
      </c>
      <c r="N7421" s="7" t="str">
        <f>[1]!b_info_latestissurercreditrating2(A7421,日期设置!$B$2,"102","1")</f>
        <v>AA</v>
      </c>
      <c r="O7421" s="8">
        <v>5.68</v>
      </c>
      <c r="P7421" s="9">
        <f>[1]!b_info_repurchasedate(A7421)</f>
        <v>0</v>
      </c>
      <c r="Q7421" s="8" t="s">
        <v>17065</v>
      </c>
      <c r="R7421" s="2" t="str">
        <f>IF((--IF(P7421=0,Q7421,P7421))&gt;(--日期设置!$B$2),IF(P7421=0,Q7421,P7421),Q7421)</f>
        <v>2022-11-18</v>
      </c>
      <c r="S7421" s="32" t="s">
        <v>18899</v>
      </c>
      <c r="T7421" s="8">
        <f>[1]!b_anal_ptmyear($A7421,日期设置!$B$2)</f>
        <v>1.6602739726027398</v>
      </c>
      <c r="U7421" s="8">
        <f>[1]!b_anal_termifexercise($A7421,日期设置!B$2)</f>
        <v>0</v>
      </c>
      <c r="V7421" s="10">
        <f>[1]!b_dq_dirtyprice(A7421,日期设置!$B$2)</f>
        <v>41.582500000000003</v>
      </c>
      <c r="W7421" s="11">
        <f>IF(U7421=0,ROUNDUP((Q7421-日期设置!$B$2)/365,0),ROUNDUP((R7421-日期设置!$B$2)/365,0))</f>
        <v>2</v>
      </c>
      <c r="X7421" s="18">
        <f>_xlfn.IFNA(VLOOKUP(A7421,过往入选债券!A:D,4,0),2)</f>
        <v>2</v>
      </c>
      <c r="Y7421">
        <f>_xlfn.IFNA(VLOOKUP(C7421,[2]Sheet1!$A:$A,1,0),3)</f>
        <v>3</v>
      </c>
    </row>
    <row r="7422" spans="1:25" hidden="1" x14ac:dyDescent="0.2">
      <c r="A7422" s="29" t="s">
        <v>13086</v>
      </c>
      <c r="B7422" s="29" t="s">
        <v>13087</v>
      </c>
      <c r="C7422" s="40" t="s">
        <v>4552</v>
      </c>
      <c r="D7422" s="26" t="str">
        <f>[1]!b_calc_yield(A7422,日期设置!$B$2,F7422,1,R7422,1,O7422,L7422,S7422,)</f>
        <v>Fetching...</v>
      </c>
      <c r="E7422" s="26">
        <f t="shared" si="230"/>
        <v>16.013342330069904</v>
      </c>
      <c r="F7422" s="18">
        <f>[1]!b_dq_cleanprice($A7422,日期设置!B$2)</f>
        <v>60.497900000000001</v>
      </c>
      <c r="G7422" s="18" t="str">
        <f t="shared" si="231"/>
        <v>2.09 + 0</v>
      </c>
      <c r="H7422" s="27">
        <f>[1]!b_dq_pctchange($A7422,日期设置!$B$2,1)/100</f>
        <v>0</v>
      </c>
      <c r="I7422" s="26">
        <f>[1]!b_pq_pctchange(A7422,日期设置!$B$4,日期设置!$B$2,1)</f>
        <v>1.4382732785364317E-2</v>
      </c>
      <c r="J7422" s="26">
        <f>[1]!b_pq_pctchange(A7422,日期设置!$C$4,日期设置!$B$2,1)</f>
        <v>-0.13931461829609498</v>
      </c>
      <c r="K7422" s="52">
        <f>[1]!b_dq_amount($A7422,日期设置!B$2,2,10000)</f>
        <v>0</v>
      </c>
      <c r="L7422" s="26">
        <f>[1]!b_info_latestpar(A7422,日期设置!$B$2)</f>
        <v>60</v>
      </c>
      <c r="M7422" s="6">
        <f>[1]!b_info_outstandingbalance($A7422,日期设置!B$2)</f>
        <v>7.2</v>
      </c>
      <c r="N7422" s="7" t="str">
        <f>[1]!b_info_latestissurercreditrating2(A7422,日期设置!$B$2,"102","1")</f>
        <v>AA+</v>
      </c>
      <c r="O7422" s="8">
        <v>4.3</v>
      </c>
      <c r="P7422" s="9">
        <f>[1]!b_info_repurchasedate(A7422)</f>
        <v>0</v>
      </c>
      <c r="Q7422" s="8" t="s">
        <v>16872</v>
      </c>
      <c r="R7422" s="2" t="str">
        <f>IF((--IF(P7422=0,Q7422,P7422))&gt;(--日期设置!$B$2),IF(P7422=0,Q7422,P7422),Q7422)</f>
        <v>2023-04-25</v>
      </c>
      <c r="S7422" s="32" t="s">
        <v>18558</v>
      </c>
      <c r="T7422" s="8">
        <f>[1]!b_anal_ptmyear($A7422,日期设置!$B$2)</f>
        <v>2.0931506849315067</v>
      </c>
      <c r="U7422" s="8">
        <f>[1]!b_anal_termifexercise($A7422,日期设置!B$2)</f>
        <v>0</v>
      </c>
      <c r="V7422" s="10">
        <f>[1]!b_dq_dirtyprice(A7422,日期设置!$B$2)</f>
        <v>62.837600000000002</v>
      </c>
      <c r="W7422" s="11">
        <f>IF(U7422=0,ROUNDUP((Q7422-日期设置!$B$2)/365,0),ROUNDUP((R7422-日期设置!$B$2)/365,0))</f>
        <v>3</v>
      </c>
      <c r="X7422" s="18">
        <f>_xlfn.IFNA(VLOOKUP(A7422,过往入选债券!A:D,4,0),2)</f>
        <v>2</v>
      </c>
      <c r="Y7422">
        <f>_xlfn.IFNA(VLOOKUP(C7422,[2]Sheet1!$A:$A,1,0),3)</f>
        <v>3</v>
      </c>
    </row>
    <row r="7423" spans="1:25" hidden="1" x14ac:dyDescent="0.2">
      <c r="A7423" s="29" t="s">
        <v>4907</v>
      </c>
      <c r="B7423" s="29" t="s">
        <v>4908</v>
      </c>
      <c r="C7423" s="40" t="s">
        <v>4909</v>
      </c>
      <c r="D7423" s="26" t="str">
        <f>[1]!b_calc_yield(A7423,日期设置!$B$2,F7423,1,R7423,1,O7423,L7423,S7423,)</f>
        <v>Fetching...</v>
      </c>
      <c r="E7423" s="26">
        <f t="shared" si="230"/>
        <v>0.9860043392865725</v>
      </c>
      <c r="F7423" s="18">
        <f>[1]!b_dq_cleanprice($A7423,日期设置!B$2)</f>
        <v>101.6581</v>
      </c>
      <c r="G7423" s="18" t="str">
        <f t="shared" si="231"/>
        <v>0.38 + 0</v>
      </c>
      <c r="H7423" s="27">
        <f>[1]!b_dq_pctchange($A7423,日期设置!$B$2,1)/100</f>
        <v>0</v>
      </c>
      <c r="I7423" s="26">
        <f>[1]!b_pq_pctchange(A7423,日期设置!$B$4,日期设置!$B$2,1)</f>
        <v>0</v>
      </c>
      <c r="J7423" s="26">
        <f>[1]!b_pq_pctchange(A7423,日期设置!$C$4,日期设置!$B$2,1)</f>
        <v>0</v>
      </c>
      <c r="K7423" s="52">
        <f>[1]!b_dq_amount($A7423,日期设置!B$2,2,10000)</f>
        <v>0</v>
      </c>
      <c r="L7423" s="26">
        <f>[1]!b_info_latestpar(A7423,日期设置!$B$2)</f>
        <v>100</v>
      </c>
      <c r="M7423" s="6">
        <f>[1]!b_info_outstandingbalance($A7423,日期设置!B$2)</f>
        <v>5</v>
      </c>
      <c r="N7423" s="7" t="str">
        <f>[1]!b_info_latestissurercreditrating2(A7423,日期设置!$B$2,"102","1")</f>
        <v>AA+</v>
      </c>
      <c r="O7423" s="8">
        <v>7.1</v>
      </c>
      <c r="P7423" s="9">
        <f>[1]!b_info_repurchasedate(A7423)</f>
        <v>0</v>
      </c>
      <c r="Q7423" s="8" t="s">
        <v>16507</v>
      </c>
      <c r="R7423" s="2" t="str">
        <f>IF((--IF(P7423=0,Q7423,P7423))&gt;(--日期设置!$B$2),IF(P7423=0,Q7423,P7423),Q7423)</f>
        <v>2021-08-08</v>
      </c>
      <c r="S7423" s="32" t="s">
        <v>18528</v>
      </c>
      <c r="T7423" s="8">
        <f>[1]!b_anal_ptmyear($A7423,日期设置!$B$2)</f>
        <v>0.38082191780821917</v>
      </c>
      <c r="U7423" s="8">
        <f>[1]!b_anal_termifexercise($A7423,日期设置!B$2)</f>
        <v>0</v>
      </c>
      <c r="V7423" s="10">
        <f>[1]!b_dq_dirtyprice(A7423,日期设置!$B$2)</f>
        <v>106.0543</v>
      </c>
      <c r="W7423" s="11">
        <f>IF(U7423=0,ROUNDUP((Q7423-日期设置!$B$2)/365,0),ROUNDUP((R7423-日期设置!$B$2)/365,0))</f>
        <v>1</v>
      </c>
      <c r="X7423" s="18">
        <f>_xlfn.IFNA(VLOOKUP(A7423,过往入选债券!A:D,4,0),2)</f>
        <v>2</v>
      </c>
      <c r="Y7423">
        <f>_xlfn.IFNA(VLOOKUP(C7423,[2]Sheet1!$A:$A,1,0),3)</f>
        <v>3</v>
      </c>
    </row>
    <row r="7424" spans="1:25" hidden="1" x14ac:dyDescent="0.2">
      <c r="A7424" s="22" t="s">
        <v>22236</v>
      </c>
      <c r="B7424" s="22" t="s">
        <v>22237</v>
      </c>
      <c r="C7424" s="42" t="s">
        <v>92</v>
      </c>
      <c r="D7424" s="26">
        <f>[1]!b_calc_yield(A7424,日期设置!$B$2,F7424,1,R7424,1,O7424,L7424,S7424,)</f>
        <v>2.5862185213558173</v>
      </c>
      <c r="E7424" s="26">
        <f t="shared" si="230"/>
        <v>2.9778629501043818</v>
      </c>
      <c r="F7424" s="18">
        <f>[1]!b_dq_cleanprice($A7424,日期设置!B$2)</f>
        <v>100.0598</v>
      </c>
      <c r="G7424" s="18" t="str">
        <f t="shared" si="231"/>
        <v>0.42 + 0</v>
      </c>
      <c r="H7424" s="27">
        <f>[1]!b_dq_pctchange($A7424,日期设置!$B$2,1)/100</f>
        <v>0</v>
      </c>
      <c r="I7424" s="26">
        <f>[1]!b_pq_pctchange(A7424,日期设置!$B$4,日期设置!$B$2,1)</f>
        <v>0</v>
      </c>
      <c r="J7424" s="26">
        <f>[1]!b_pq_pctchange(A7424,日期设置!$C$4,日期设置!$B$2,1)</f>
        <v>0</v>
      </c>
      <c r="K7424" s="52">
        <f>[1]!b_dq_amount($A7424,日期设置!B$2,2,10000)</f>
        <v>0</v>
      </c>
      <c r="L7424" s="26">
        <f>[1]!b_info_latestpar(A7424,日期设置!$B$2)</f>
        <v>100</v>
      </c>
      <c r="M7424" s="6">
        <f>[1]!b_info_outstandingbalance($A7424,日期设置!B$2)</f>
        <v>5</v>
      </c>
      <c r="N7424" s="7" t="str">
        <f>[1]!b_info_latestissurercreditrating2(A7424,日期设置!$B$2,"102","1")</f>
        <v>AAA</v>
      </c>
      <c r="O7424" s="43">
        <v>3.28</v>
      </c>
      <c r="P7424" s="9">
        <f>[1]!b_info_repurchasedate(A7424)</f>
        <v>0</v>
      </c>
      <c r="Q7424" s="31" t="s">
        <v>16552</v>
      </c>
      <c r="R7424" s="2" t="str">
        <f>IF((--IF(P7424=0,Q7424,P7424))&gt;(--日期设置!$B$2),IF(P7424=0,Q7424,P7424),Q7424)</f>
        <v>2021-08-23</v>
      </c>
      <c r="S7424" s="32" t="s">
        <v>18527</v>
      </c>
      <c r="T7424" s="8">
        <f>[1]!b_anal_ptmyear($A7424,日期设置!$B$2)</f>
        <v>0.42191780821917807</v>
      </c>
      <c r="U7424" s="8">
        <f>[1]!b_anal_termifexercise($A7424,日期设置!B$2)</f>
        <v>0</v>
      </c>
      <c r="V7424" s="10">
        <f>[1]!b_dq_dirtyprice(A7424,日期设置!$B$2)</f>
        <v>100.29340000000001</v>
      </c>
      <c r="W7424" s="11">
        <f>IF(U7424=0,ROUNDUP((Q7424-日期设置!$B$2)/365,0),ROUNDUP((R7424-日期设置!$B$2)/365,0))</f>
        <v>1</v>
      </c>
      <c r="X7424" s="18">
        <f>_xlfn.IFNA(VLOOKUP(A7424,过往入选债券!A:D,4,0),2)</f>
        <v>2</v>
      </c>
      <c r="Y7424">
        <f>_xlfn.IFNA(VLOOKUP(C7424,[2]Sheet1!$A:$A,1,0),3)</f>
        <v>3</v>
      </c>
    </row>
    <row r="7425" spans="1:25" hidden="1" x14ac:dyDescent="0.2">
      <c r="A7425" s="29" t="s">
        <v>5278</v>
      </c>
      <c r="B7425" s="29" t="s">
        <v>5279</v>
      </c>
      <c r="C7425" s="40" t="s">
        <v>4878</v>
      </c>
      <c r="D7425" s="26" t="str">
        <f>[1]!b_calc_yield(A7425,日期设置!$B$2,F7425,1,R7425,1,O7425,L7425,S7425,)</f>
        <v>Fetching...</v>
      </c>
      <c r="E7425" s="26">
        <f t="shared" si="230"/>
        <v>0.12021344372599163</v>
      </c>
      <c r="F7425" s="18">
        <f>[1]!b_dq_cleanprice($A7425,日期设置!B$2)</f>
        <v>100.0701</v>
      </c>
      <c r="G7425" s="18" t="str">
        <f t="shared" si="231"/>
        <v>0.04 + 0</v>
      </c>
      <c r="H7425" s="27">
        <f>[1]!b_dq_pctchange($A7425,日期设置!$B$2,1)/100</f>
        <v>0</v>
      </c>
      <c r="I7425" s="26">
        <f>[1]!b_pq_pctchange(A7425,日期设置!$B$4,日期设置!$B$2,1)</f>
        <v>-0.1274479080379054</v>
      </c>
      <c r="J7425" s="26">
        <f>[1]!b_pq_pctchange(A7425,日期设置!$C$4,日期设置!$B$2,1)</f>
        <v>-0.1274479080379054</v>
      </c>
      <c r="K7425" s="52">
        <f>[1]!b_dq_amount($A7425,日期设置!B$2,2,10000)</f>
        <v>0</v>
      </c>
      <c r="L7425" s="26">
        <f>[1]!b_info_latestpar(A7425,日期设置!$B$2)</f>
        <v>100</v>
      </c>
      <c r="M7425" s="6">
        <f>[1]!b_info_outstandingbalance($A7425,日期设置!B$2)</f>
        <v>5</v>
      </c>
      <c r="N7425" s="7" t="str">
        <f>[1]!b_info_latestissurercreditrating2(A7425,日期设置!$B$2,"102","1")</f>
        <v>AA+</v>
      </c>
      <c r="O7425" s="8">
        <v>4.1900000000000004</v>
      </c>
      <c r="P7425" s="9">
        <f>[1]!b_info_repurchasedate(A7425)</f>
        <v>0</v>
      </c>
      <c r="Q7425" s="8" t="s">
        <v>17167</v>
      </c>
      <c r="R7425" s="2" t="str">
        <f>IF((--IF(P7425=0,Q7425,P7425))&gt;(--日期设置!$B$2),IF(P7425=0,Q7425,P7425),Q7425)</f>
        <v>2021-04-08</v>
      </c>
      <c r="S7425" s="32" t="s">
        <v>18956</v>
      </c>
      <c r="T7425" s="8">
        <f>[1]!b_anal_ptmyear($A7425,日期设置!$B$2)</f>
        <v>4.6575342465753428E-2</v>
      </c>
      <c r="U7425" s="8">
        <f>[1]!b_anal_termifexercise($A7425,日期设置!B$2)</f>
        <v>0</v>
      </c>
      <c r="V7425" s="10">
        <f>[1]!b_dq_dirtyprice(A7425,日期设置!$B$2)</f>
        <v>104.06489999999999</v>
      </c>
      <c r="W7425" s="11">
        <f>IF(U7425=0,ROUNDUP((Q7425-日期设置!$B$2)/365,0),ROUNDUP((R7425-日期设置!$B$2)/365,0))</f>
        <v>1</v>
      </c>
      <c r="X7425" s="18">
        <f>_xlfn.IFNA(VLOOKUP(A7425,过往入选债券!A:D,4,0),2)</f>
        <v>2</v>
      </c>
      <c r="Y7425">
        <f>_xlfn.IFNA(VLOOKUP(C7425,[2]Sheet1!$A:$A,1,0),3)</f>
        <v>3</v>
      </c>
    </row>
    <row r="7426" spans="1:25" hidden="1" x14ac:dyDescent="0.2">
      <c r="A7426" s="29" t="s">
        <v>6612</v>
      </c>
      <c r="B7426" s="29" t="s">
        <v>6613</v>
      </c>
      <c r="C7426" s="40" t="s">
        <v>2108</v>
      </c>
      <c r="D7426" s="26" t="str">
        <f>[1]!b_calc_yield(A7426,日期设置!$B$2,F7426,1,R7426,1,O7426,L7426,S7426,)</f>
        <v>Fetching...</v>
      </c>
      <c r="E7426" s="26">
        <f t="shared" ref="E7426:E7489" si="232">((O7426*W7426+L7426)/V7426-1)*100</f>
        <v>0.15547257778849577</v>
      </c>
      <c r="F7426" s="18">
        <f>[1]!b_dq_cleanprice($A7426,日期设置!B$2)</f>
        <v>100.16889999999999</v>
      </c>
      <c r="G7426" s="18" t="str">
        <f t="shared" ref="G7426:G7489" si="233">LEFT(T7426,4)&amp;" + "&amp;LEFT(U7426,4)</f>
        <v>0.06 + 0</v>
      </c>
      <c r="H7426" s="27">
        <f>[1]!b_dq_pctchange($A7426,日期设置!$B$2,1)/100</f>
        <v>0</v>
      </c>
      <c r="I7426" s="26">
        <f>[1]!b_pq_pctchange(A7426,日期设置!$B$4,日期设置!$B$2,1)</f>
        <v>-0.14504398172148028</v>
      </c>
      <c r="J7426" s="26">
        <f>[1]!b_pq_pctchange(A7426,日期设置!$C$4,日期设置!$B$2,1)</f>
        <v>-0.14504398172148028</v>
      </c>
      <c r="K7426" s="52">
        <f>[1]!b_dq_amount($A7426,日期设置!B$2,2,10000)</f>
        <v>0</v>
      </c>
      <c r="L7426" s="26">
        <f>[1]!b_info_latestpar(A7426,日期设置!$B$2)</f>
        <v>100</v>
      </c>
      <c r="M7426" s="6">
        <f>[1]!b_info_outstandingbalance($A7426,日期设置!B$2)</f>
        <v>5</v>
      </c>
      <c r="N7426" s="7" t="str">
        <f>[1]!b_info_latestissurercreditrating2(A7426,日期设置!$B$2,"102","1")</f>
        <v>AA+</v>
      </c>
      <c r="O7426" s="8">
        <v>5.52</v>
      </c>
      <c r="P7426" s="9">
        <f>[1]!b_info_repurchasedate(A7426)</f>
        <v>0</v>
      </c>
      <c r="Q7426" s="8" t="s">
        <v>16003</v>
      </c>
      <c r="R7426" s="2" t="str">
        <f>IF((--IF(P7426=0,Q7426,P7426))&gt;(--日期设置!$B$2),IF(P7426=0,Q7426,P7426),Q7426)</f>
        <v>2021-04-13</v>
      </c>
      <c r="S7426" s="32" t="s">
        <v>17791</v>
      </c>
      <c r="T7426" s="8">
        <f>[1]!b_anal_ptmyear($A7426,日期设置!$B$2)</f>
        <v>6.0273972602739728E-2</v>
      </c>
      <c r="U7426" s="8">
        <f>[1]!b_anal_termifexercise($A7426,日期设置!B$2)</f>
        <v>0</v>
      </c>
      <c r="V7426" s="10">
        <f>[1]!b_dq_dirtyprice(A7426,日期设置!$B$2)</f>
        <v>105.3562</v>
      </c>
      <c r="W7426" s="11">
        <f>IF(U7426=0,ROUNDUP((Q7426-日期设置!$B$2)/365,0),ROUNDUP((R7426-日期设置!$B$2)/365,0))</f>
        <v>1</v>
      </c>
      <c r="X7426" s="18">
        <f>_xlfn.IFNA(VLOOKUP(A7426,过往入选债券!A:D,4,0),2)</f>
        <v>2</v>
      </c>
      <c r="Y7426">
        <f>_xlfn.IFNA(VLOOKUP(C7426,[2]Sheet1!$A:$A,1,0),3)</f>
        <v>3</v>
      </c>
    </row>
    <row r="7427" spans="1:25" hidden="1" x14ac:dyDescent="0.2">
      <c r="A7427" s="22" t="s">
        <v>22208</v>
      </c>
      <c r="B7427" s="22" t="s">
        <v>22209</v>
      </c>
      <c r="C7427" s="42" t="s">
        <v>22968</v>
      </c>
      <c r="D7427" s="26">
        <f>[1]!b_calc_yield(A7427,日期设置!$B$2,F7427,1,R7427,1,O7427,L7427,S7427,)</f>
        <v>2.5774118977802867</v>
      </c>
      <c r="E7427" s="26">
        <f t="shared" si="232"/>
        <v>2.6349855848619486</v>
      </c>
      <c r="F7427" s="18">
        <f>[1]!b_dq_cleanprice($A7427,日期设置!B$2)</f>
        <v>100.01</v>
      </c>
      <c r="G7427" s="18" t="str">
        <f t="shared" si="233"/>
        <v>0.04 + 0</v>
      </c>
      <c r="H7427" s="27">
        <f>[1]!b_dq_pctchange($A7427,日期设置!$B$2,1)/100</f>
        <v>0</v>
      </c>
      <c r="I7427" s="26">
        <f>[1]!b_pq_pctchange(A7427,日期设置!$B$4,日期设置!$B$2,1)</f>
        <v>1.0000000000005116E-2</v>
      </c>
      <c r="J7427" s="26">
        <f>[1]!b_pq_pctchange(A7427,日期设置!$C$4,日期设置!$B$2,1)</f>
        <v>1.0000000000005116E-2</v>
      </c>
      <c r="K7427" s="52">
        <f>[1]!b_dq_amount($A7427,日期设置!B$2,2,10000)</f>
        <v>0</v>
      </c>
      <c r="L7427" s="26">
        <f>[1]!b_info_latestpar(A7427,日期设置!$B$2)</f>
        <v>100</v>
      </c>
      <c r="M7427" s="6">
        <f>[1]!b_info_outstandingbalance($A7427,日期设置!B$2)</f>
        <v>6</v>
      </c>
      <c r="N7427" s="7" t="str">
        <f>[1]!b_info_latestissurercreditrating2(A7427,日期设置!$B$2,"102","1")</f>
        <v>AAA</v>
      </c>
      <c r="O7427" s="43">
        <v>2.99</v>
      </c>
      <c r="P7427" s="9">
        <f>[1]!b_info_repurchasedate(A7427)</f>
        <v>0</v>
      </c>
      <c r="Q7427" s="31" t="s">
        <v>17467</v>
      </c>
      <c r="R7427" s="2" t="str">
        <f>IF((--IF(P7427=0,Q7427,P7427))&gt;(--日期设置!$B$2),IF(P7427=0,Q7427,P7427),Q7427)</f>
        <v>2021-04-09</v>
      </c>
      <c r="S7427" s="32" t="s">
        <v>23056</v>
      </c>
      <c r="T7427" s="8">
        <f>[1]!b_anal_ptmyear($A7427,日期设置!$B$2)</f>
        <v>4.9315068493150684E-2</v>
      </c>
      <c r="U7427" s="8">
        <f>[1]!b_anal_termifexercise($A7427,日期设置!B$2)</f>
        <v>0</v>
      </c>
      <c r="V7427" s="10">
        <f>[1]!b_dq_dirtyprice(A7427,日期设置!$B$2)</f>
        <v>100.3459</v>
      </c>
      <c r="W7427" s="11">
        <f>IF(U7427=0,ROUNDUP((Q7427-日期设置!$B$2)/365,0),ROUNDUP((R7427-日期设置!$B$2)/365,0))</f>
        <v>1</v>
      </c>
      <c r="X7427" s="18">
        <f>_xlfn.IFNA(VLOOKUP(A7427,过往入选债券!A:D,4,0),2)</f>
        <v>2</v>
      </c>
      <c r="Y7427">
        <f>_xlfn.IFNA(VLOOKUP(C7427,[2]Sheet1!$A:$A,1,0),3)</f>
        <v>3</v>
      </c>
    </row>
    <row r="7428" spans="1:25" hidden="1" x14ac:dyDescent="0.2">
      <c r="A7428" s="29" t="s">
        <v>13632</v>
      </c>
      <c r="B7428" s="29" t="s">
        <v>13633</v>
      </c>
      <c r="C7428" s="40" t="s">
        <v>11318</v>
      </c>
      <c r="D7428" s="26" t="str">
        <f>[1]!b_calc_yield(A7428,日期设置!$B$2,F7428,1,R7428,1,O7428,L7428,S7428,)</f>
        <v>Fetching...</v>
      </c>
      <c r="E7428" s="26">
        <f t="shared" si="232"/>
        <v>2.4690391876821982</v>
      </c>
      <c r="F7428" s="18">
        <f>[1]!b_dq_cleanprice($A7428,日期设置!B$2)</f>
        <v>102.0308</v>
      </c>
      <c r="G7428" s="18" t="str">
        <f t="shared" si="233"/>
        <v>2.95 + 0.95</v>
      </c>
      <c r="H7428" s="27">
        <f>[1]!b_dq_pctchange($A7428,日期设置!$B$2,1)/100</f>
        <v>0</v>
      </c>
      <c r="I7428" s="26">
        <f>[1]!b_pq_pctchange(A7428,日期设置!$B$4,日期设置!$B$2,1)</f>
        <v>0</v>
      </c>
      <c r="J7428" s="26">
        <f>[1]!b_pq_pctchange(A7428,日期设置!$C$4,日期设置!$B$2,1)</f>
        <v>0</v>
      </c>
      <c r="K7428" s="52">
        <f>[1]!b_dq_amount($A7428,日期设置!B$2,2,10000)</f>
        <v>0</v>
      </c>
      <c r="L7428" s="26">
        <f>[1]!b_info_latestpar(A7428,日期设置!$B$2)</f>
        <v>100</v>
      </c>
      <c r="M7428" s="6">
        <f>[1]!b_info_outstandingbalance($A7428,日期设置!B$2)</f>
        <v>10</v>
      </c>
      <c r="N7428" s="7" t="str">
        <f>[1]!b_info_latestissurercreditrating2(A7428,日期设置!$B$2,"102","1")</f>
        <v>AAA</v>
      </c>
      <c r="O7428" s="8">
        <v>4.75</v>
      </c>
      <c r="P7428" s="9" t="str">
        <f>[1]!b_info_repurchasedate(A7428)</f>
        <v>2022-03-07</v>
      </c>
      <c r="Q7428" s="8" t="s">
        <v>16937</v>
      </c>
      <c r="R7428" s="2" t="str">
        <f>IF((--IF(P7428=0,Q7428,P7428))&gt;(--日期设置!$B$2),IF(P7428=0,Q7428,P7428),Q7428)</f>
        <v>2022-03-07</v>
      </c>
      <c r="S7428" s="32" t="s">
        <v>18215</v>
      </c>
      <c r="T7428" s="8">
        <f>[1]!b_anal_ptmyear($A7428,日期设置!$B$2)</f>
        <v>2.9589041095890409</v>
      </c>
      <c r="U7428" s="8">
        <f>[1]!b_anal_termifexercise($A7428,日期设置!B$2)</f>
        <v>0.95890410958904104</v>
      </c>
      <c r="V7428" s="10">
        <f>[1]!b_dq_dirtyprice(A7428,日期设置!$B$2)</f>
        <v>102.226</v>
      </c>
      <c r="W7428" s="11">
        <f>IF(U7428=0,ROUNDUP((Q7428-日期设置!$B$2)/365,0),ROUNDUP((R7428-日期设置!$B$2)/365,0))</f>
        <v>1</v>
      </c>
      <c r="X7428" s="18">
        <f>_xlfn.IFNA(VLOOKUP(A7428,过往入选债券!A:D,4,0),2)</f>
        <v>2</v>
      </c>
      <c r="Y7428">
        <f>_xlfn.IFNA(VLOOKUP(C7428,[2]Sheet1!$A:$A,1,0),3)</f>
        <v>3</v>
      </c>
    </row>
    <row r="7429" spans="1:25" hidden="1" x14ac:dyDescent="0.2">
      <c r="A7429" s="29" t="s">
        <v>6930</v>
      </c>
      <c r="B7429" s="29" t="s">
        <v>6931</v>
      </c>
      <c r="C7429" s="40" t="s">
        <v>271</v>
      </c>
      <c r="D7429" s="26" t="str">
        <f>[1]!b_calc_yield(A7429,日期设置!$B$2,F7429,1,R7429,1,O7429,L7429,S7429,)</f>
        <v>Fetching...</v>
      </c>
      <c r="E7429" s="26">
        <f t="shared" si="232"/>
        <v>0.57700444812069929</v>
      </c>
      <c r="F7429" s="18">
        <f>[1]!b_dq_cleanprice($A7429,日期设置!B$2)</f>
        <v>100.5866</v>
      </c>
      <c r="G7429" s="18" t="str">
        <f t="shared" si="233"/>
        <v>0.22 + 0</v>
      </c>
      <c r="H7429" s="27">
        <f>[1]!b_dq_pctchange($A7429,日期设置!$B$2,1)/100</f>
        <v>0</v>
      </c>
      <c r="I7429" s="26">
        <f>[1]!b_pq_pctchange(A7429,日期设置!$B$4,日期设置!$B$2,1)</f>
        <v>0</v>
      </c>
      <c r="J7429" s="26">
        <f>[1]!b_pq_pctchange(A7429,日期设置!$C$4,日期设置!$B$2,1)</f>
        <v>-4.4022263539323092E-2</v>
      </c>
      <c r="K7429" s="52">
        <f>[1]!b_dq_amount($A7429,日期设置!B$2,2,10000)</f>
        <v>0</v>
      </c>
      <c r="L7429" s="26">
        <f>[1]!b_info_latestpar(A7429,日期设置!$B$2)</f>
        <v>100</v>
      </c>
      <c r="M7429" s="6">
        <f>[1]!b_info_outstandingbalance($A7429,日期设置!B$2)</f>
        <v>20</v>
      </c>
      <c r="N7429" s="7" t="str">
        <f>[1]!b_info_latestissurercreditrating2(A7429,日期设置!$B$2,"102","1")</f>
        <v>AAA</v>
      </c>
      <c r="O7429" s="8">
        <v>5.3</v>
      </c>
      <c r="P7429" s="9">
        <f>[1]!b_info_repurchasedate(A7429)</f>
        <v>0</v>
      </c>
      <c r="Q7429" s="8" t="s">
        <v>16294</v>
      </c>
      <c r="R7429" s="2" t="str">
        <f>IF((--IF(P7429=0,Q7429,P7429))&gt;(--日期设置!$B$2),IF(P7429=0,Q7429,P7429),Q7429)</f>
        <v>2021-06-12</v>
      </c>
      <c r="S7429" s="32" t="s">
        <v>18075</v>
      </c>
      <c r="T7429" s="8">
        <f>[1]!b_anal_ptmyear($A7429,日期设置!$B$2)</f>
        <v>0.22465753424657534</v>
      </c>
      <c r="U7429" s="8">
        <f>[1]!b_anal_termifexercise($A7429,日期设置!B$2)</f>
        <v>0</v>
      </c>
      <c r="V7429" s="10">
        <f>[1]!b_dq_dirtyprice(A7429,日期设置!$B$2)</f>
        <v>104.69589999999999</v>
      </c>
      <c r="W7429" s="11">
        <f>IF(U7429=0,ROUNDUP((Q7429-日期设置!$B$2)/365,0),ROUNDUP((R7429-日期设置!$B$2)/365,0))</f>
        <v>1</v>
      </c>
      <c r="X7429" s="18">
        <f>_xlfn.IFNA(VLOOKUP(A7429,过往入选债券!A:D,4,0),2)</f>
        <v>2</v>
      </c>
      <c r="Y7429">
        <f>_xlfn.IFNA(VLOOKUP(C7429,[2]Sheet1!$A:$A,1,0),3)</f>
        <v>3</v>
      </c>
    </row>
    <row r="7430" spans="1:25" hidden="1" x14ac:dyDescent="0.2">
      <c r="A7430" s="29" t="s">
        <v>12565</v>
      </c>
      <c r="B7430" s="29" t="s">
        <v>12566</v>
      </c>
      <c r="C7430" s="40" t="s">
        <v>409</v>
      </c>
      <c r="D7430" s="26" t="str">
        <f>[1]!b_calc_yield(A7430,日期设置!$B$2,F7430,1,R7430,1,O7430,L7430,S7430,)</f>
        <v>Fetching...</v>
      </c>
      <c r="E7430" s="26">
        <f t="shared" si="232"/>
        <v>23.401543856918416</v>
      </c>
      <c r="F7430" s="18">
        <f>[1]!b_dq_cleanprice($A7430,日期设置!B$2)</f>
        <v>40.064399999999999</v>
      </c>
      <c r="G7430" s="18" t="str">
        <f t="shared" si="233"/>
        <v>1.50 + 0</v>
      </c>
      <c r="H7430" s="27">
        <f>[1]!b_dq_pctchange($A7430,日期设置!$B$2,1)/100</f>
        <v>0</v>
      </c>
      <c r="I7430" s="26">
        <f>[1]!b_pq_pctchange(A7430,日期设置!$B$4,日期设置!$B$2,1)</f>
        <v>0</v>
      </c>
      <c r="J7430" s="26">
        <f>[1]!b_pq_pctchange(A7430,日期设置!$C$4,日期设置!$B$2,1)</f>
        <v>0</v>
      </c>
      <c r="K7430" s="52">
        <f>[1]!b_dq_amount($A7430,日期设置!B$2,2,10000)</f>
        <v>0</v>
      </c>
      <c r="L7430" s="26">
        <f>[1]!b_info_latestpar(A7430,日期设置!$B$2)</f>
        <v>40</v>
      </c>
      <c r="M7430" s="6">
        <f>[1]!b_info_outstandingbalance($A7430,日期设置!B$2)</f>
        <v>2</v>
      </c>
      <c r="N7430" s="7" t="str">
        <f>[1]!b_info_latestissurercreditrating2(A7430,日期设置!$B$2,"102","1")</f>
        <v>AA</v>
      </c>
      <c r="O7430" s="8">
        <v>5.37</v>
      </c>
      <c r="P7430" s="9">
        <f>[1]!b_info_repurchasedate(A7430)</f>
        <v>0</v>
      </c>
      <c r="Q7430" s="8" t="s">
        <v>16640</v>
      </c>
      <c r="R7430" s="2" t="str">
        <f>IF((--IF(P7430=0,Q7430,P7430))&gt;(--日期设置!$B$2),IF(P7430=0,Q7430,P7430),Q7430)</f>
        <v>2022-09-24</v>
      </c>
      <c r="S7430" s="32" t="s">
        <v>19006</v>
      </c>
      <c r="T7430" s="8">
        <f>[1]!b_anal_ptmyear($A7430,日期设置!$B$2)</f>
        <v>1.5095890410958903</v>
      </c>
      <c r="U7430" s="8">
        <f>[1]!b_anal_termifexercise($A7430,日期设置!B$2)</f>
        <v>0</v>
      </c>
      <c r="V7430" s="10">
        <f>[1]!b_dq_dirtyprice(A7430,日期设置!$B$2)</f>
        <v>41.117800000000003</v>
      </c>
      <c r="W7430" s="11">
        <f>IF(U7430=0,ROUNDUP((Q7430-日期设置!$B$2)/365,0),ROUNDUP((R7430-日期设置!$B$2)/365,0))</f>
        <v>2</v>
      </c>
      <c r="X7430" s="18">
        <f>_xlfn.IFNA(VLOOKUP(A7430,过往入选债券!A:D,4,0),2)</f>
        <v>2</v>
      </c>
      <c r="Y7430">
        <f>_xlfn.IFNA(VLOOKUP(C7430,[2]Sheet1!$A:$A,1,0),3)</f>
        <v>3</v>
      </c>
    </row>
    <row r="7431" spans="1:25" hidden="1" x14ac:dyDescent="0.2">
      <c r="A7431" s="29" t="s">
        <v>12987</v>
      </c>
      <c r="B7431" s="29" t="s">
        <v>12988</v>
      </c>
      <c r="C7431" s="40" t="s">
        <v>12989</v>
      </c>
      <c r="D7431" s="26" t="str">
        <f>[1]!b_calc_yield(A7431,日期设置!$B$2,F7431,1,R7431,1,O7431,L7431,S7431,)</f>
        <v>Fetching...</v>
      </c>
      <c r="E7431" s="26">
        <f t="shared" si="232"/>
        <v>14.48222737549818</v>
      </c>
      <c r="F7431" s="18">
        <f>[1]!b_dq_cleanprice($A7431,日期设置!B$2)</f>
        <v>59.887599999999999</v>
      </c>
      <c r="G7431" s="18" t="str">
        <f t="shared" si="233"/>
        <v>2.01 + 0</v>
      </c>
      <c r="H7431" s="27">
        <f>[1]!b_dq_pctchange($A7431,日期设置!$B$2,1)/100</f>
        <v>0</v>
      </c>
      <c r="I7431" s="26">
        <f>[1]!b_pq_pctchange(A7431,日期设置!$B$4,日期设置!$B$2,1)</f>
        <v>0.28870371362734465</v>
      </c>
      <c r="J7431" s="26">
        <f>[1]!b_pq_pctchange(A7431,日期设置!$C$4,日期设置!$B$2,1)</f>
        <v>0.28870371362734465</v>
      </c>
      <c r="K7431" s="52">
        <f>[1]!b_dq_amount($A7431,日期设置!B$2,2,10000)</f>
        <v>0</v>
      </c>
      <c r="L7431" s="26">
        <f>[1]!b_info_latestpar(A7431,日期设置!$B$2)</f>
        <v>60</v>
      </c>
      <c r="M7431" s="6">
        <f>[1]!b_info_outstandingbalance($A7431,日期设置!B$2)</f>
        <v>7.8</v>
      </c>
      <c r="N7431" s="7" t="str">
        <f>[1]!b_info_latestissurercreditrating2(A7431,日期设置!$B$2,"102","1")</f>
        <v>AA</v>
      </c>
      <c r="O7431" s="8">
        <v>3.68</v>
      </c>
      <c r="P7431" s="9">
        <f>[1]!b_info_repurchasedate(A7431)</f>
        <v>0</v>
      </c>
      <c r="Q7431" s="8" t="s">
        <v>16310</v>
      </c>
      <c r="R7431" s="2" t="str">
        <f>IF((--IF(P7431=0,Q7431,P7431))&gt;(--日期设置!$B$2),IF(P7431=0,Q7431,P7431),Q7431)</f>
        <v>2023-03-29</v>
      </c>
      <c r="S7431" s="32" t="s">
        <v>18030</v>
      </c>
      <c r="T7431" s="8">
        <f>[1]!b_anal_ptmyear($A7431,日期设置!$B$2)</f>
        <v>2.0191780821917806</v>
      </c>
      <c r="U7431" s="8">
        <f>[1]!b_anal_termifexercise($A7431,日期设置!B$2)</f>
        <v>0</v>
      </c>
      <c r="V7431" s="10">
        <f>[1]!b_dq_dirtyprice(A7431,日期设置!$B$2)</f>
        <v>62.0533</v>
      </c>
      <c r="W7431" s="11">
        <f>IF(U7431=0,ROUNDUP((Q7431-日期设置!$B$2)/365,0),ROUNDUP((R7431-日期设置!$B$2)/365,0))</f>
        <v>3</v>
      </c>
      <c r="X7431" s="18">
        <f>_xlfn.IFNA(VLOOKUP(A7431,过往入选债券!A:D,4,0),2)</f>
        <v>2</v>
      </c>
      <c r="Y7431">
        <f>_xlfn.IFNA(VLOOKUP(C7431,[2]Sheet1!$A:$A,1,0),3)</f>
        <v>3</v>
      </c>
    </row>
    <row r="7432" spans="1:25" hidden="1" x14ac:dyDescent="0.2">
      <c r="A7432" s="22" t="s">
        <v>22212</v>
      </c>
      <c r="B7432" s="22" t="s">
        <v>22213</v>
      </c>
      <c r="C7432" s="42" t="s">
        <v>93</v>
      </c>
      <c r="D7432" s="26">
        <f>[1]!b_calc_yield(A7432,日期设置!$B$2,F7432,1,R7432,1,O7432,L7432,S7432,)</f>
        <v>2.5292260458016109</v>
      </c>
      <c r="E7432" s="26">
        <f t="shared" si="232"/>
        <v>2.9934780748279932</v>
      </c>
      <c r="F7432" s="18">
        <f>[1]!b_dq_cleanprice($A7432,日期设置!B$2)</f>
        <v>100.0411</v>
      </c>
      <c r="G7432" s="18" t="str">
        <f t="shared" si="233"/>
        <v>0.06 + 0</v>
      </c>
      <c r="H7432" s="27">
        <f>[1]!b_dq_pctchange($A7432,日期设置!$B$2,1)/100</f>
        <v>0</v>
      </c>
      <c r="I7432" s="26">
        <f>[1]!b_pq_pctchange(A7432,日期设置!$B$4,日期设置!$B$2,1)</f>
        <v>0</v>
      </c>
      <c r="J7432" s="26">
        <f>[1]!b_pq_pctchange(A7432,日期设置!$C$4,日期设置!$B$2,1)</f>
        <v>4.1100000000000136E-2</v>
      </c>
      <c r="K7432" s="52">
        <f>[1]!b_dq_amount($A7432,日期设置!B$2,2,10000)</f>
        <v>0</v>
      </c>
      <c r="L7432" s="26">
        <f>[1]!b_info_latestpar(A7432,日期设置!$B$2)</f>
        <v>100</v>
      </c>
      <c r="M7432" s="6">
        <f>[1]!b_info_outstandingbalance($A7432,日期设置!B$2)</f>
        <v>5</v>
      </c>
      <c r="N7432" s="7" t="str">
        <f>[1]!b_info_latestissurercreditrating2(A7432,日期设置!$B$2,"102","1")</f>
        <v>AAA</v>
      </c>
      <c r="O7432" s="43">
        <v>3.5</v>
      </c>
      <c r="P7432" s="9">
        <f>[1]!b_info_repurchasedate(A7432)</f>
        <v>0</v>
      </c>
      <c r="Q7432" s="31" t="s">
        <v>16005</v>
      </c>
      <c r="R7432" s="2" t="str">
        <f>IF((--IF(P7432=0,Q7432,P7432))&gt;(--日期设置!$B$2),IF(P7432=0,Q7432,P7432),Q7432)</f>
        <v>2021-04-14</v>
      </c>
      <c r="S7432" s="32" t="s">
        <v>19018</v>
      </c>
      <c r="T7432" s="8">
        <f>[1]!b_anal_ptmyear($A7432,日期设置!$B$2)</f>
        <v>6.3013698630136991E-2</v>
      </c>
      <c r="U7432" s="8">
        <f>[1]!b_anal_termifexercise($A7432,日期设置!B$2)</f>
        <v>0</v>
      </c>
      <c r="V7432" s="10">
        <f>[1]!b_dq_dirtyprice(A7432,日期设置!$B$2)</f>
        <v>100.4918</v>
      </c>
      <c r="W7432" s="11">
        <f>IF(U7432=0,ROUNDUP((Q7432-日期设置!$B$2)/365,0),ROUNDUP((R7432-日期设置!$B$2)/365,0))</f>
        <v>1</v>
      </c>
      <c r="X7432" s="18">
        <f>_xlfn.IFNA(VLOOKUP(A7432,过往入选债券!A:D,4,0),2)</f>
        <v>2</v>
      </c>
      <c r="Y7432">
        <f>_xlfn.IFNA(VLOOKUP(C7432,[2]Sheet1!$A:$A,1,0),3)</f>
        <v>3</v>
      </c>
    </row>
    <row r="7433" spans="1:25" hidden="1" x14ac:dyDescent="0.2">
      <c r="A7433" s="29" t="s">
        <v>12964</v>
      </c>
      <c r="B7433" s="29" t="s">
        <v>12965</v>
      </c>
      <c r="C7433" s="40" t="s">
        <v>154</v>
      </c>
      <c r="D7433" s="26" t="str">
        <f>[1]!b_calc_yield(A7433,日期设置!$B$2,F7433,1,R7433,1,O7433,L7433,S7433,)</f>
        <v>Fetching...</v>
      </c>
      <c r="E7433" s="26">
        <f t="shared" si="232"/>
        <v>15.063096534494891</v>
      </c>
      <c r="F7433" s="18">
        <f>[1]!b_dq_cleanprice($A7433,日期设置!B$2)</f>
        <v>60.087000000000003</v>
      </c>
      <c r="G7433" s="18" t="str">
        <f t="shared" si="233"/>
        <v>2.00 + 0</v>
      </c>
      <c r="H7433" s="27">
        <f>[1]!b_dq_pctchange($A7433,日期设置!$B$2,1)/100</f>
        <v>0</v>
      </c>
      <c r="I7433" s="26">
        <f>[1]!b_pq_pctchange(A7433,日期设置!$B$4,日期设置!$B$2,1)</f>
        <v>0</v>
      </c>
      <c r="J7433" s="26">
        <f>[1]!b_pq_pctchange(A7433,日期设置!$C$4,日期设置!$B$2,1)</f>
        <v>0.21665490825941605</v>
      </c>
      <c r="K7433" s="52">
        <f>[1]!b_dq_amount($A7433,日期设置!B$2,2,10000)</f>
        <v>0</v>
      </c>
      <c r="L7433" s="26">
        <f>[1]!b_info_latestpar(A7433,日期设置!$B$2)</f>
        <v>60</v>
      </c>
      <c r="M7433" s="6">
        <f>[1]!b_info_outstandingbalance($A7433,日期设置!B$2)</f>
        <v>9.6</v>
      </c>
      <c r="N7433" s="7" t="str">
        <f>[1]!b_info_latestissurercreditrating2(A7433,日期设置!$B$2,"102","1")</f>
        <v>AA</v>
      </c>
      <c r="O7433" s="8">
        <v>3.95</v>
      </c>
      <c r="P7433" s="9">
        <f>[1]!b_info_repurchasedate(A7433)</f>
        <v>0</v>
      </c>
      <c r="Q7433" s="8" t="s">
        <v>16132</v>
      </c>
      <c r="R7433" s="2" t="str">
        <f>IF((--IF(P7433=0,Q7433,P7433))&gt;(--日期设置!$B$2),IF(P7433=0,Q7433,P7433),Q7433)</f>
        <v>2023-03-24</v>
      </c>
      <c r="S7433" s="32" t="s">
        <v>17919</v>
      </c>
      <c r="T7433" s="8">
        <f>[1]!b_anal_ptmyear($A7433,日期设置!$B$2)</f>
        <v>2.0054794520547947</v>
      </c>
      <c r="U7433" s="8">
        <f>[1]!b_anal_termifexercise($A7433,日期设置!B$2)</f>
        <v>0</v>
      </c>
      <c r="V7433" s="10">
        <f>[1]!b_dq_dirtyprice(A7433,日期设置!$B$2)</f>
        <v>62.444000000000003</v>
      </c>
      <c r="W7433" s="11">
        <f>IF(U7433=0,ROUNDUP((Q7433-日期设置!$B$2)/365,0),ROUNDUP((R7433-日期设置!$B$2)/365,0))</f>
        <v>3</v>
      </c>
      <c r="X7433" s="18">
        <f>_xlfn.IFNA(VLOOKUP(A7433,过往入选债券!A:D,4,0),2)</f>
        <v>2</v>
      </c>
      <c r="Y7433">
        <f>_xlfn.IFNA(VLOOKUP(C7433,[2]Sheet1!$A:$A,1,0),3)</f>
        <v>3</v>
      </c>
    </row>
    <row r="7434" spans="1:25" x14ac:dyDescent="0.2">
      <c r="A7434" s="22" t="s">
        <v>22238</v>
      </c>
      <c r="B7434" s="22" t="s">
        <v>22239</v>
      </c>
      <c r="C7434" s="42" t="s">
        <v>92</v>
      </c>
      <c r="D7434" s="26">
        <f>[1]!b_calc_yield(A7434,日期设置!$B$2,F7434,1,R7434,1,O7434,L7434,S7434,)</f>
        <v>2.4916063020458754</v>
      </c>
      <c r="E7434" s="26">
        <f t="shared" si="232"/>
        <v>2.8593769791678048</v>
      </c>
      <c r="F7434" s="18">
        <f>[1]!b_dq_cleanprice($A7434,日期设置!B$2)</f>
        <v>100.0487</v>
      </c>
      <c r="G7434" s="18" t="str">
        <f t="shared" si="233"/>
        <v>0.34 + 0</v>
      </c>
      <c r="H7434" s="27">
        <f>[1]!b_dq_pctchange($A7434,日期设置!$B$2,1)/100</f>
        <v>1.8794380480235227E-4</v>
      </c>
      <c r="I7434" s="26">
        <f>[1]!b_pq_pctchange(A7434,日期设置!$B$4,日期设置!$B$2,1)</f>
        <v>2.1794137377044508E-2</v>
      </c>
      <c r="J7434" s="26">
        <f>[1]!b_pq_pctchange(A7434,日期设置!$C$4,日期设置!$B$2,1)</f>
        <v>0</v>
      </c>
      <c r="K7434" s="52">
        <f>[1]!b_dq_amount($A7434,日期设置!B$2,2,10000)</f>
        <v>2005.2116711999997</v>
      </c>
      <c r="L7434" s="26">
        <f>[1]!b_info_latestpar(A7434,日期设置!$B$2)</f>
        <v>100</v>
      </c>
      <c r="M7434" s="6">
        <f>[1]!b_info_outstandingbalance($A7434,日期设置!B$2)</f>
        <v>5</v>
      </c>
      <c r="N7434" s="7" t="str">
        <f>[1]!b_info_latestissurercreditrating2(A7434,日期设置!$B$2,"102","1")</f>
        <v>AAA</v>
      </c>
      <c r="O7434" s="43">
        <v>3.13</v>
      </c>
      <c r="P7434" s="9">
        <f>[1]!b_info_repurchasedate(A7434)</f>
        <v>0</v>
      </c>
      <c r="Q7434" s="31" t="s">
        <v>17174</v>
      </c>
      <c r="R7434" s="2" t="str">
        <f>IF((--IF(P7434=0,Q7434,P7434))&gt;(--日期设置!$B$2),IF(P7434=0,Q7434,P7434),Q7434)</f>
        <v>2021-07-25</v>
      </c>
      <c r="S7434" s="32" t="s">
        <v>18829</v>
      </c>
      <c r="T7434" s="8">
        <f>[1]!b_anal_ptmyear($A7434,日期设置!$B$2)</f>
        <v>0.34246575342465752</v>
      </c>
      <c r="U7434" s="8">
        <f>[1]!b_anal_termifexercise($A7434,日期设置!B$2)</f>
        <v>0</v>
      </c>
      <c r="V7434" s="10">
        <f>[1]!b_dq_dirtyprice(A7434,日期设置!$B$2)</f>
        <v>100.26309999999999</v>
      </c>
      <c r="W7434" s="11">
        <f>IF(U7434=0,ROUNDUP((Q7434-日期设置!$B$2)/365,0),ROUNDUP((R7434-日期设置!$B$2)/365,0))</f>
        <v>1</v>
      </c>
      <c r="X7434" s="18">
        <f>_xlfn.IFNA(VLOOKUP(A7434,过往入选债券!A:D,4,0),2)</f>
        <v>2</v>
      </c>
      <c r="Y7434">
        <f>_xlfn.IFNA(VLOOKUP(C7434,[2]Sheet1!$A:$A,1,0),3)</f>
        <v>3</v>
      </c>
    </row>
    <row r="7435" spans="1:25" hidden="1" x14ac:dyDescent="0.2">
      <c r="A7435" s="29" t="s">
        <v>5920</v>
      </c>
      <c r="B7435" s="29" t="s">
        <v>5921</v>
      </c>
      <c r="C7435" s="40" t="s">
        <v>1600</v>
      </c>
      <c r="D7435" s="26" t="str">
        <f>[1]!b_calc_yield(A7435,日期设置!$B$2,F7435,1,R7435,1,O7435,L7435,S7435,)</f>
        <v>Fetching...</v>
      </c>
      <c r="E7435" s="26">
        <f t="shared" si="232"/>
        <v>3.4635213854825597</v>
      </c>
      <c r="F7435" s="18">
        <f>[1]!b_dq_cleanprice($A7435,日期设置!B$2)</f>
        <v>104.80110000000001</v>
      </c>
      <c r="G7435" s="18" t="str">
        <f t="shared" si="233"/>
        <v>1.44 + 0</v>
      </c>
      <c r="H7435" s="27">
        <f>[1]!b_dq_pctchange($A7435,日期设置!$B$2,1)/100</f>
        <v>0</v>
      </c>
      <c r="I7435" s="26">
        <f>[1]!b_pq_pctchange(A7435,日期设置!$B$4,日期设置!$B$2,1)</f>
        <v>0</v>
      </c>
      <c r="J7435" s="26">
        <f>[1]!b_pq_pctchange(A7435,日期设置!$C$4,日期设置!$B$2,1)</f>
        <v>0</v>
      </c>
      <c r="K7435" s="52">
        <f>[1]!b_dq_amount($A7435,日期设置!B$2,2,10000)</f>
        <v>0</v>
      </c>
      <c r="L7435" s="26">
        <f>[1]!b_info_latestpar(A7435,日期设置!$B$2)</f>
        <v>100</v>
      </c>
      <c r="M7435" s="6">
        <f>[1]!b_info_outstandingbalance($A7435,日期设置!B$2)</f>
        <v>7</v>
      </c>
      <c r="N7435" s="7" t="str">
        <f>[1]!b_info_latestissurercreditrating2(A7435,日期设置!$B$2,"102","1")</f>
        <v>AA</v>
      </c>
      <c r="O7435" s="8">
        <v>5.93</v>
      </c>
      <c r="P7435" s="9">
        <f>[1]!b_info_repurchasedate(A7435)</f>
        <v>0</v>
      </c>
      <c r="Q7435" s="8" t="s">
        <v>17338</v>
      </c>
      <c r="R7435" s="2" t="str">
        <f>IF((--IF(P7435=0,Q7435,P7435))&gt;(--日期设置!$B$2),IF(P7435=0,Q7435,P7435),Q7435)</f>
        <v>2022-08-30</v>
      </c>
      <c r="S7435" s="32" t="s">
        <v>18543</v>
      </c>
      <c r="T7435" s="8">
        <f>[1]!b_anal_ptmyear($A7435,日期设置!$B$2)</f>
        <v>1.441095890410959</v>
      </c>
      <c r="U7435" s="8">
        <f>[1]!b_anal_termifexercise($A7435,日期设置!B$2)</f>
        <v>0</v>
      </c>
      <c r="V7435" s="10">
        <f>[1]!b_dq_dirtyprice(A7435,日期设置!$B$2)</f>
        <v>108.11539999999999</v>
      </c>
      <c r="W7435" s="11">
        <f>IF(U7435=0,ROUNDUP((Q7435-日期设置!$B$2)/365,0),ROUNDUP((R7435-日期设置!$B$2)/365,0))</f>
        <v>2</v>
      </c>
      <c r="X7435" s="18">
        <f>_xlfn.IFNA(VLOOKUP(A7435,过往入选债券!A:D,4,0),2)</f>
        <v>2</v>
      </c>
      <c r="Y7435">
        <f>_xlfn.IFNA(VLOOKUP(C7435,[2]Sheet1!$A:$A,1,0),3)</f>
        <v>3</v>
      </c>
    </row>
    <row r="7436" spans="1:25" hidden="1" x14ac:dyDescent="0.2">
      <c r="A7436" s="29" t="s">
        <v>12974</v>
      </c>
      <c r="B7436" s="29" t="s">
        <v>12975</v>
      </c>
      <c r="C7436" s="40" t="s">
        <v>12976</v>
      </c>
      <c r="D7436" s="26" t="str">
        <f>[1]!b_calc_yield(A7436,日期设置!$B$2,F7436,1,R7436,1,O7436,L7436,S7436,)</f>
        <v>Fetching...</v>
      </c>
      <c r="E7436" s="26">
        <f t="shared" si="232"/>
        <v>15.054664559836727</v>
      </c>
      <c r="F7436" s="18">
        <f>[1]!b_dq_cleanprice($A7436,日期设置!B$2)</f>
        <v>60.184600000000003</v>
      </c>
      <c r="G7436" s="18" t="str">
        <f t="shared" si="233"/>
        <v>2.01 + 0</v>
      </c>
      <c r="H7436" s="27">
        <f>[1]!b_dq_pctchange($A7436,日期设置!$B$2,1)/100</f>
        <v>0</v>
      </c>
      <c r="I7436" s="26">
        <f>[1]!b_pq_pctchange(A7436,日期设置!$B$4,日期设置!$B$2,1)</f>
        <v>0</v>
      </c>
      <c r="J7436" s="26">
        <f>[1]!b_pq_pctchange(A7436,日期设置!$C$4,日期设置!$B$2,1)</f>
        <v>7.6157156444757526E-2</v>
      </c>
      <c r="K7436" s="52">
        <f>[1]!b_dq_amount($A7436,日期设置!B$2,2,10000)</f>
        <v>0</v>
      </c>
      <c r="L7436" s="26">
        <f>[1]!b_info_latestpar(A7436,日期设置!$B$2)</f>
        <v>60</v>
      </c>
      <c r="M7436" s="6">
        <f>[1]!b_info_outstandingbalance($A7436,日期设置!B$2)</f>
        <v>8.4</v>
      </c>
      <c r="N7436" s="7" t="str">
        <f>[1]!b_info_latestissurercreditrating2(A7436,日期设置!$B$2,"102","1")</f>
        <v>AA+</v>
      </c>
      <c r="O7436" s="8">
        <v>3.98</v>
      </c>
      <c r="P7436" s="9">
        <f>[1]!b_info_repurchasedate(A7436)</f>
        <v>0</v>
      </c>
      <c r="Q7436" s="8" t="s">
        <v>16310</v>
      </c>
      <c r="R7436" s="2" t="str">
        <f>IF((--IF(P7436=0,Q7436,P7436))&gt;(--日期设置!$B$2),IF(P7436=0,Q7436,P7436),Q7436)</f>
        <v>2023-03-29</v>
      </c>
      <c r="S7436" s="32" t="s">
        <v>18030</v>
      </c>
      <c r="T7436" s="8">
        <f>[1]!b_anal_ptmyear($A7436,日期设置!$B$2)</f>
        <v>2.0191780821917806</v>
      </c>
      <c r="U7436" s="8">
        <f>[1]!b_anal_termifexercise($A7436,日期设置!B$2)</f>
        <v>0</v>
      </c>
      <c r="V7436" s="10">
        <f>[1]!b_dq_dirtyprice(A7436,日期设置!$B$2)</f>
        <v>62.526800000000001</v>
      </c>
      <c r="W7436" s="11">
        <f>IF(U7436=0,ROUNDUP((Q7436-日期设置!$B$2)/365,0),ROUNDUP((R7436-日期设置!$B$2)/365,0))</f>
        <v>3</v>
      </c>
      <c r="X7436" s="18">
        <f>_xlfn.IFNA(VLOOKUP(A7436,过往入选债券!A:D,4,0),2)</f>
        <v>2</v>
      </c>
      <c r="Y7436">
        <f>_xlfn.IFNA(VLOOKUP(C7436,[2]Sheet1!$A:$A,1,0),3)</f>
        <v>3</v>
      </c>
    </row>
    <row r="7437" spans="1:25" hidden="1" x14ac:dyDescent="0.2">
      <c r="A7437" s="29" t="s">
        <v>6759</v>
      </c>
      <c r="B7437" s="29" t="s">
        <v>6760</v>
      </c>
      <c r="C7437" s="40" t="s">
        <v>16</v>
      </c>
      <c r="D7437" s="26" t="str">
        <f>[1]!b_calc_yield(A7437,日期设置!$B$2,F7437,1,R7437,1,O7437,L7437,S7437,)</f>
        <v>Fetching...</v>
      </c>
      <c r="E7437" s="26">
        <f t="shared" si="232"/>
        <v>0.24472936399897449</v>
      </c>
      <c r="F7437" s="18">
        <f>[1]!b_dq_cleanprice($A7437,日期设置!B$2)</f>
        <v>100.2589</v>
      </c>
      <c r="G7437" s="18" t="str">
        <f t="shared" si="233"/>
        <v>0.09 + 0</v>
      </c>
      <c r="H7437" s="27">
        <f>[1]!b_dq_pctchange($A7437,日期设置!$B$2,1)/100</f>
        <v>0</v>
      </c>
      <c r="I7437" s="26">
        <f>[1]!b_pq_pctchange(A7437,日期设置!$B$4,日期设置!$B$2,1)</f>
        <v>0</v>
      </c>
      <c r="J7437" s="26">
        <f>[1]!b_pq_pctchange(A7437,日期设置!$C$4,日期设置!$B$2,1)</f>
        <v>0</v>
      </c>
      <c r="K7437" s="52">
        <f>[1]!b_dq_amount($A7437,日期设置!B$2,2,10000)</f>
        <v>0</v>
      </c>
      <c r="L7437" s="26">
        <f>[1]!b_info_latestpar(A7437,日期设置!$B$2)</f>
        <v>100</v>
      </c>
      <c r="M7437" s="6">
        <f>[1]!b_info_outstandingbalance($A7437,日期设置!B$2)</f>
        <v>8</v>
      </c>
      <c r="N7437" s="7" t="str">
        <f>[1]!b_info_latestissurercreditrating2(A7437,日期设置!$B$2,"102","1")</f>
        <v>AAA</v>
      </c>
      <c r="O7437" s="8">
        <v>5.23</v>
      </c>
      <c r="P7437" s="9">
        <f>[1]!b_info_repurchasedate(A7437)</f>
        <v>0</v>
      </c>
      <c r="Q7437" s="8" t="s">
        <v>16083</v>
      </c>
      <c r="R7437" s="2" t="str">
        <f>IF((--IF(P7437=0,Q7437,P7437))&gt;(--日期设置!$B$2),IF(P7437=0,Q7437,P7437),Q7437)</f>
        <v>2021-04-27</v>
      </c>
      <c r="S7437" s="32" t="s">
        <v>17868</v>
      </c>
      <c r="T7437" s="8">
        <f>[1]!b_anal_ptmyear($A7437,日期设置!$B$2)</f>
        <v>9.8630136986301367E-2</v>
      </c>
      <c r="U7437" s="8">
        <f>[1]!b_anal_termifexercise($A7437,日期设置!B$2)</f>
        <v>0</v>
      </c>
      <c r="V7437" s="10">
        <f>[1]!b_dq_dirtyprice(A7437,日期设置!$B$2)</f>
        <v>104.9731</v>
      </c>
      <c r="W7437" s="11">
        <f>IF(U7437=0,ROUNDUP((Q7437-日期设置!$B$2)/365,0),ROUNDUP((R7437-日期设置!$B$2)/365,0))</f>
        <v>1</v>
      </c>
      <c r="X7437" s="18">
        <f>_xlfn.IFNA(VLOOKUP(A7437,过往入选债券!A:D,4,0),2)</f>
        <v>2</v>
      </c>
      <c r="Y7437">
        <f>_xlfn.IFNA(VLOOKUP(C7437,[2]Sheet1!$A:$A,1,0),3)</f>
        <v>3</v>
      </c>
    </row>
    <row r="7438" spans="1:25" hidden="1" x14ac:dyDescent="0.2">
      <c r="A7438" s="29" t="s">
        <v>6429</v>
      </c>
      <c r="B7438" s="29" t="s">
        <v>6430</v>
      </c>
      <c r="C7438" s="40" t="s">
        <v>787</v>
      </c>
      <c r="D7438" s="26" t="str">
        <f>[1]!b_calc_yield(A7438,日期设置!$B$2,F7438,1,R7438,1,O7438,L7438,S7438,)</f>
        <v>Fetching...</v>
      </c>
      <c r="E7438" s="26">
        <f t="shared" si="232"/>
        <v>0.24446409404066394</v>
      </c>
      <c r="F7438" s="18">
        <f>[1]!b_dq_cleanprice($A7438,日期设置!B$2)</f>
        <v>100.33329999999999</v>
      </c>
      <c r="G7438" s="18" t="str">
        <f t="shared" si="233"/>
        <v>2.09 + 0.09</v>
      </c>
      <c r="H7438" s="27">
        <f>[1]!b_dq_pctchange($A7438,日期设置!$B$2,1)/100</f>
        <v>0</v>
      </c>
      <c r="I7438" s="26">
        <f>[1]!b_pq_pctchange(A7438,日期设置!$B$4,日期设置!$B$2,1)</f>
        <v>-1.9730332197015928E-2</v>
      </c>
      <c r="J7438" s="26">
        <f>[1]!b_pq_pctchange(A7438,日期设置!$C$4,日期设置!$B$2,1)</f>
        <v>-0.43583318861792608</v>
      </c>
      <c r="K7438" s="52">
        <f>[1]!b_dq_amount($A7438,日期设置!B$2,2,10000)</f>
        <v>0</v>
      </c>
      <c r="L7438" s="26">
        <f>[1]!b_info_latestpar(A7438,日期设置!$B$2)</f>
        <v>100</v>
      </c>
      <c r="M7438" s="6">
        <f>[1]!b_info_outstandingbalance($A7438,日期设置!B$2)</f>
        <v>10</v>
      </c>
      <c r="N7438" s="7" t="str">
        <f>[1]!b_info_latestissurercreditrating2(A7438,日期设置!$B$2,"102","1")</f>
        <v>AA+</v>
      </c>
      <c r="O7438" s="8">
        <v>6</v>
      </c>
      <c r="P7438" s="9" t="str">
        <f>[1]!b_info_repurchasedate(A7438)</f>
        <v>2021-04-27</v>
      </c>
      <c r="Q7438" s="8" t="s">
        <v>16427</v>
      </c>
      <c r="R7438" s="2" t="str">
        <f>IF((--IF(P7438=0,Q7438,P7438))&gt;(--日期设置!$B$2),IF(P7438=0,Q7438,P7438),Q7438)</f>
        <v>2021-04-27</v>
      </c>
      <c r="S7438" s="32" t="s">
        <v>17868</v>
      </c>
      <c r="T7438" s="8">
        <f>[1]!b_anal_ptmyear($A7438,日期设置!$B$2)</f>
        <v>2.0986301369863014</v>
      </c>
      <c r="U7438" s="8">
        <f>[1]!b_anal_termifexercise($A7438,日期设置!B$2)</f>
        <v>9.8630136986301367E-2</v>
      </c>
      <c r="V7438" s="10">
        <f>[1]!b_dq_dirtyprice(A7438,日期设置!$B$2)</f>
        <v>105.7415</v>
      </c>
      <c r="W7438" s="11">
        <f>IF(U7438=0,ROUNDUP((Q7438-日期设置!$B$2)/365,0),ROUNDUP((R7438-日期设置!$B$2)/365,0))</f>
        <v>1</v>
      </c>
      <c r="X7438" s="18">
        <f>_xlfn.IFNA(VLOOKUP(A7438,过往入选债券!A:D,4,0),2)</f>
        <v>2</v>
      </c>
      <c r="Y7438">
        <f>_xlfn.IFNA(VLOOKUP(C7438,[2]Sheet1!$A:$A,1,0),3)</f>
        <v>3</v>
      </c>
    </row>
    <row r="7439" spans="1:25" hidden="1" x14ac:dyDescent="0.2">
      <c r="A7439" s="29" t="s">
        <v>6251</v>
      </c>
      <c r="B7439" s="29" t="s">
        <v>6252</v>
      </c>
      <c r="C7439" s="40" t="s">
        <v>432</v>
      </c>
      <c r="D7439" s="26" t="str">
        <f>[1]!b_calc_yield(A7439,日期设置!$B$2,F7439,1,R7439,1,O7439,L7439,S7439,)</f>
        <v>Fetching...</v>
      </c>
      <c r="E7439" s="26">
        <f t="shared" si="232"/>
        <v>0.29150146688037282</v>
      </c>
      <c r="F7439" s="18">
        <f>[1]!b_dq_cleanprice($A7439,日期设置!B$2)</f>
        <v>100.5137</v>
      </c>
      <c r="G7439" s="18" t="str">
        <f t="shared" si="233"/>
        <v>0.11 + 0</v>
      </c>
      <c r="H7439" s="27">
        <f>[1]!b_dq_pctchange($A7439,日期设置!$B$2,1)/100</f>
        <v>0</v>
      </c>
      <c r="I7439" s="26">
        <f>[1]!b_pq_pctchange(A7439,日期设置!$B$4,日期设置!$B$2,1)</f>
        <v>0</v>
      </c>
      <c r="J7439" s="26">
        <f>[1]!b_pq_pctchange(A7439,日期设置!$C$4,日期设置!$B$2,1)</f>
        <v>-0.15535893974477524</v>
      </c>
      <c r="K7439" s="52">
        <f>[1]!b_dq_amount($A7439,日期设置!B$2,2,10000)</f>
        <v>0</v>
      </c>
      <c r="L7439" s="26">
        <f>[1]!b_info_latestpar(A7439,日期设置!$B$2)</f>
        <v>100</v>
      </c>
      <c r="M7439" s="6">
        <f>[1]!b_info_outstandingbalance($A7439,日期设置!B$2)</f>
        <v>10</v>
      </c>
      <c r="N7439" s="7" t="str">
        <f>[1]!b_info_latestissurercreditrating2(A7439,日期设置!$B$2,"102","1")</f>
        <v>AA</v>
      </c>
      <c r="O7439" s="8">
        <v>7</v>
      </c>
      <c r="P7439" s="9">
        <f>[1]!b_info_repurchasedate(A7439)</f>
        <v>0</v>
      </c>
      <c r="Q7439" s="8" t="s">
        <v>16818</v>
      </c>
      <c r="R7439" s="2" t="str">
        <f>IF((--IF(P7439=0,Q7439,P7439))&gt;(--日期设置!$B$2),IF(P7439=0,Q7439,P7439),Q7439)</f>
        <v>2021-05-04</v>
      </c>
      <c r="S7439" s="32" t="s">
        <v>18374</v>
      </c>
      <c r="T7439" s="8">
        <f>[1]!b_anal_ptmyear($A7439,日期设置!$B$2)</f>
        <v>0.11780821917808219</v>
      </c>
      <c r="U7439" s="8">
        <f>[1]!b_anal_termifexercise($A7439,日期设置!B$2)</f>
        <v>0</v>
      </c>
      <c r="V7439" s="10">
        <f>[1]!b_dq_dirtyprice(A7439,日期设置!$B$2)</f>
        <v>106.68899999999999</v>
      </c>
      <c r="W7439" s="11">
        <f>IF(U7439=0,ROUNDUP((Q7439-日期设置!$B$2)/365,0),ROUNDUP((R7439-日期设置!$B$2)/365,0))</f>
        <v>1</v>
      </c>
      <c r="X7439" s="18">
        <f>_xlfn.IFNA(VLOOKUP(A7439,过往入选债券!A:D,4,0),2)</f>
        <v>2</v>
      </c>
      <c r="Y7439">
        <f>_xlfn.IFNA(VLOOKUP(C7439,[2]Sheet1!$A:$A,1,0),3)</f>
        <v>3</v>
      </c>
    </row>
    <row r="7440" spans="1:25" hidden="1" x14ac:dyDescent="0.2">
      <c r="A7440" s="29" t="s">
        <v>7136</v>
      </c>
      <c r="B7440" s="29" t="s">
        <v>7137</v>
      </c>
      <c r="C7440" s="40" t="s">
        <v>161</v>
      </c>
      <c r="D7440" s="26" t="str">
        <f>[1]!b_calc_yield(A7440,日期设置!$B$2,F7440,1,R7440,1,O7440,L7440,S7440,)</f>
        <v>Fetching...</v>
      </c>
      <c r="E7440" s="26">
        <f t="shared" si="232"/>
        <v>1.0007570337115856</v>
      </c>
      <c r="F7440" s="18">
        <f>[1]!b_dq_cleanprice($A7440,日期设置!B$2)</f>
        <v>101.7782</v>
      </c>
      <c r="G7440" s="18" t="str">
        <f t="shared" si="233"/>
        <v>0.40 + 0</v>
      </c>
      <c r="H7440" s="27">
        <f>[1]!b_dq_pctchange($A7440,日期设置!$B$2,1)/100</f>
        <v>0</v>
      </c>
      <c r="I7440" s="26">
        <f>[1]!b_pq_pctchange(A7440,日期设置!$B$4,日期设置!$B$2,1)</f>
        <v>0</v>
      </c>
      <c r="J7440" s="26">
        <f>[1]!b_pq_pctchange(A7440,日期设置!$C$4,日期设置!$B$2,1)</f>
        <v>0</v>
      </c>
      <c r="K7440" s="52">
        <f>[1]!b_dq_amount($A7440,日期设置!B$2,2,10000)</f>
        <v>0</v>
      </c>
      <c r="L7440" s="26">
        <f>[1]!b_info_latestpar(A7440,日期设置!$B$2)</f>
        <v>100</v>
      </c>
      <c r="M7440" s="6">
        <f>[1]!b_info_outstandingbalance($A7440,日期设置!B$2)</f>
        <v>10</v>
      </c>
      <c r="N7440" s="7" t="str">
        <f>[1]!b_info_latestissurercreditrating2(A7440,日期设置!$B$2,"102","1")</f>
        <v>AA+</v>
      </c>
      <c r="O7440" s="8">
        <v>7</v>
      </c>
      <c r="P7440" s="9">
        <f>[1]!b_info_repurchasedate(A7440)</f>
        <v>0</v>
      </c>
      <c r="Q7440" s="8" t="s">
        <v>16438</v>
      </c>
      <c r="R7440" s="2" t="str">
        <f>IF((--IF(P7440=0,Q7440,P7440))&gt;(--日期设置!$B$2),IF(P7440=0,Q7440,P7440),Q7440)</f>
        <v>2021-08-17</v>
      </c>
      <c r="S7440" s="32" t="s">
        <v>18038</v>
      </c>
      <c r="T7440" s="8">
        <f>[1]!b_anal_ptmyear($A7440,日期设置!$B$2)</f>
        <v>0.40547945205479452</v>
      </c>
      <c r="U7440" s="8">
        <f>[1]!b_anal_termifexercise($A7440,日期设置!B$2)</f>
        <v>0</v>
      </c>
      <c r="V7440" s="10">
        <f>[1]!b_dq_dirtyprice(A7440,日期设置!$B$2)</f>
        <v>105.93980000000001</v>
      </c>
      <c r="W7440" s="11">
        <f>IF(U7440=0,ROUNDUP((Q7440-日期设置!$B$2)/365,0),ROUNDUP((R7440-日期设置!$B$2)/365,0))</f>
        <v>1</v>
      </c>
      <c r="X7440" s="18">
        <f>_xlfn.IFNA(VLOOKUP(A7440,过往入选债券!A:D,4,0),2)</f>
        <v>2</v>
      </c>
      <c r="Y7440">
        <f>_xlfn.IFNA(VLOOKUP(C7440,[2]Sheet1!$A:$A,1,0),3)</f>
        <v>3</v>
      </c>
    </row>
    <row r="7441" spans="1:25" hidden="1" x14ac:dyDescent="0.2">
      <c r="A7441" s="29" t="s">
        <v>12949</v>
      </c>
      <c r="B7441" s="29" t="s">
        <v>12950</v>
      </c>
      <c r="C7441" s="40" t="s">
        <v>12951</v>
      </c>
      <c r="D7441" s="26" t="str">
        <f>[1]!b_calc_yield(A7441,日期设置!$B$2,F7441,1,R7441,1,O7441,L7441,S7441,)</f>
        <v>Fetching...</v>
      </c>
      <c r="E7441" s="26">
        <f t="shared" si="232"/>
        <v>14.455236785096703</v>
      </c>
      <c r="F7441" s="18">
        <f>[1]!b_dq_cleanprice($A7441,日期设置!B$2)</f>
        <v>59.987299999999998</v>
      </c>
      <c r="G7441" s="18" t="str">
        <f t="shared" si="233"/>
        <v>2.00 + 0</v>
      </c>
      <c r="H7441" s="27">
        <f>[1]!b_dq_pctchange($A7441,日期设置!$B$2,1)/100</f>
        <v>0</v>
      </c>
      <c r="I7441" s="26">
        <f>[1]!b_pq_pctchange(A7441,日期设置!$B$4,日期设置!$B$2,1)</f>
        <v>0</v>
      </c>
      <c r="J7441" s="26">
        <f>[1]!b_pq_pctchange(A7441,日期设置!$C$4,日期设置!$B$2,1)</f>
        <v>-5.8478168150556981E-2</v>
      </c>
      <c r="K7441" s="52">
        <f>[1]!b_dq_amount($A7441,日期设置!B$2,2,10000)</f>
        <v>0</v>
      </c>
      <c r="L7441" s="26">
        <f>[1]!b_info_latestpar(A7441,日期设置!$B$2)</f>
        <v>60</v>
      </c>
      <c r="M7441" s="6">
        <f>[1]!b_info_outstandingbalance($A7441,日期设置!B$2)</f>
        <v>9</v>
      </c>
      <c r="N7441" s="7" t="str">
        <f>[1]!b_info_latestissurercreditrating2(A7441,日期设置!$B$2,"102","1")</f>
        <v>AA+</v>
      </c>
      <c r="O7441" s="8">
        <v>3.74</v>
      </c>
      <c r="P7441" s="9">
        <f>[1]!b_info_repurchasedate(A7441)</f>
        <v>0</v>
      </c>
      <c r="Q7441" s="8" t="s">
        <v>16574</v>
      </c>
      <c r="R7441" s="2" t="str">
        <f>IF((--IF(P7441=0,Q7441,P7441))&gt;(--日期设置!$B$2),IF(P7441=0,Q7441,P7441),Q7441)</f>
        <v>2023-03-23</v>
      </c>
      <c r="S7441" s="32" t="s">
        <v>18324</v>
      </c>
      <c r="T7441" s="8">
        <f>[1]!b_anal_ptmyear($A7441,日期设置!$B$2)</f>
        <v>2.0027397260273974</v>
      </c>
      <c r="U7441" s="8">
        <f>[1]!b_anal_termifexercise($A7441,日期设置!B$2)</f>
        <v>0</v>
      </c>
      <c r="V7441" s="10">
        <f>[1]!b_dq_dirtyprice(A7441,日期设置!$B$2)</f>
        <v>62.225200000000001</v>
      </c>
      <c r="W7441" s="11">
        <f>IF(U7441=0,ROUNDUP((Q7441-日期设置!$B$2)/365,0),ROUNDUP((R7441-日期设置!$B$2)/365,0))</f>
        <v>3</v>
      </c>
      <c r="X7441" s="18">
        <f>_xlfn.IFNA(VLOOKUP(A7441,过往入选债券!A:D,4,0),2)</f>
        <v>2</v>
      </c>
      <c r="Y7441">
        <f>_xlfn.IFNA(VLOOKUP(C7441,[2]Sheet1!$A:$A,1,0),3)</f>
        <v>3</v>
      </c>
    </row>
    <row r="7442" spans="1:25" hidden="1" x14ac:dyDescent="0.2">
      <c r="A7442" s="29" t="s">
        <v>6806</v>
      </c>
      <c r="B7442" s="29" t="s">
        <v>6807</v>
      </c>
      <c r="C7442" s="40" t="s">
        <v>1530</v>
      </c>
      <c r="D7442" s="26" t="str">
        <f>[1]!b_calc_yield(A7442,日期设置!$B$2,F7442,1,R7442,1,O7442,L7442,S7442,)</f>
        <v>Fetching...</v>
      </c>
      <c r="E7442" s="26">
        <f t="shared" si="232"/>
        <v>0.24206393528942716</v>
      </c>
      <c r="F7442" s="18">
        <f>[1]!b_dq_cleanprice($A7442,日期设置!B$2)</f>
        <v>100.4128</v>
      </c>
      <c r="G7442" s="18" t="str">
        <f t="shared" si="233"/>
        <v>0.09 + 0</v>
      </c>
      <c r="H7442" s="27">
        <f>[1]!b_dq_pctchange($A7442,日期设置!$B$2,1)/100</f>
        <v>0</v>
      </c>
      <c r="I7442" s="26">
        <f>[1]!b_pq_pctchange(A7442,日期设置!$B$4,日期设置!$B$2,1)</f>
        <v>0</v>
      </c>
      <c r="J7442" s="26">
        <f>[1]!b_pq_pctchange(A7442,日期设置!$C$4,日期设置!$B$2,1)</f>
        <v>-0.26539531187922377</v>
      </c>
      <c r="K7442" s="52">
        <f>[1]!b_dq_amount($A7442,日期设置!B$2,2,10000)</f>
        <v>0</v>
      </c>
      <c r="L7442" s="26">
        <f>[1]!b_info_latestpar(A7442,日期设置!$B$2)</f>
        <v>100</v>
      </c>
      <c r="M7442" s="6">
        <f>[1]!b_info_outstandingbalance($A7442,日期设置!B$2)</f>
        <v>4</v>
      </c>
      <c r="N7442" s="7" t="str">
        <f>[1]!b_info_latestissurercreditrating2(A7442,日期设置!$B$2,"102","1")</f>
        <v>AA</v>
      </c>
      <c r="O7442" s="8">
        <v>6.8</v>
      </c>
      <c r="P7442" s="9">
        <f>[1]!b_info_repurchasedate(A7442)</f>
        <v>0</v>
      </c>
      <c r="Q7442" s="8" t="s">
        <v>16083</v>
      </c>
      <c r="R7442" s="2" t="str">
        <f>IF((--IF(P7442=0,Q7442,P7442))&gt;(--日期设置!$B$2),IF(P7442=0,Q7442,P7442),Q7442)</f>
        <v>2021-04-27</v>
      </c>
      <c r="S7442" s="32" t="s">
        <v>17868</v>
      </c>
      <c r="T7442" s="8">
        <f>[1]!b_anal_ptmyear($A7442,日期设置!$B$2)</f>
        <v>9.8630136986301367E-2</v>
      </c>
      <c r="U7442" s="8">
        <f>[1]!b_anal_termifexercise($A7442,日期设置!B$2)</f>
        <v>0</v>
      </c>
      <c r="V7442" s="10">
        <f>[1]!b_dq_dirtyprice(A7442,日期设置!$B$2)</f>
        <v>106.5421</v>
      </c>
      <c r="W7442" s="11">
        <f>IF(U7442=0,ROUNDUP((Q7442-日期设置!$B$2)/365,0),ROUNDUP((R7442-日期设置!$B$2)/365,0))</f>
        <v>1</v>
      </c>
      <c r="X7442" s="18">
        <f>_xlfn.IFNA(VLOOKUP(A7442,过往入选债券!A:D,4,0),2)</f>
        <v>2</v>
      </c>
      <c r="Y7442">
        <f>_xlfn.IFNA(VLOOKUP(C7442,[2]Sheet1!$A:$A,1,0),3)</f>
        <v>3</v>
      </c>
    </row>
    <row r="7443" spans="1:25" hidden="1" x14ac:dyDescent="0.2">
      <c r="A7443" s="29" t="s">
        <v>11892</v>
      </c>
      <c r="B7443" s="29" t="s">
        <v>11893</v>
      </c>
      <c r="C7443" s="40" t="s">
        <v>145</v>
      </c>
      <c r="D7443" s="26" t="str">
        <f>[1]!b_calc_yield(A7443,日期设置!$B$2,F7443,1,R7443,1,O7443,L7443,S7443,)</f>
        <v>Fetching...</v>
      </c>
      <c r="E7443" s="26">
        <f t="shared" si="232"/>
        <v>0.8726351303258495</v>
      </c>
      <c r="F7443" s="18">
        <f>[1]!b_dq_cleanprice($A7443,日期设置!B$2)</f>
        <v>101.32080000000001</v>
      </c>
      <c r="G7443" s="18" t="str">
        <f t="shared" si="233"/>
        <v>0.35 + 0</v>
      </c>
      <c r="H7443" s="27">
        <f>[1]!b_dq_pctchange($A7443,日期设置!$B$2,1)/100</f>
        <v>0</v>
      </c>
      <c r="I7443" s="26">
        <f>[1]!b_pq_pctchange(A7443,日期设置!$B$4,日期设置!$B$2,1)</f>
        <v>0</v>
      </c>
      <c r="J7443" s="26">
        <f>[1]!b_pq_pctchange(A7443,日期设置!$C$4,日期设置!$B$2,1)</f>
        <v>0</v>
      </c>
      <c r="K7443" s="52">
        <f>[1]!b_dq_amount($A7443,日期设置!B$2,2,10000)</f>
        <v>0</v>
      </c>
      <c r="L7443" s="26">
        <f>[1]!b_info_latestpar(A7443,日期设置!$B$2)</f>
        <v>100</v>
      </c>
      <c r="M7443" s="6">
        <f>[1]!b_info_outstandingbalance($A7443,日期设置!B$2)</f>
        <v>7.1999899999999997</v>
      </c>
      <c r="N7443" s="7" t="str">
        <f>[1]!b_info_latestissurercreditrating2(A7443,日期设置!$B$2,"102","1")</f>
        <v>AAA</v>
      </c>
      <c r="O7443" s="8">
        <v>6.29</v>
      </c>
      <c r="P7443" s="9" t="str">
        <f>[1]!b_info_repurchasedate(A7443)</f>
        <v>2019-07-30</v>
      </c>
      <c r="Q7443" s="8" t="s">
        <v>16683</v>
      </c>
      <c r="R7443" s="2" t="str">
        <f>IF((--IF(P7443=0,Q7443,P7443))&gt;(--日期设置!$B$2),IF(P7443=0,Q7443,P7443),Q7443)</f>
        <v>2021-07-30</v>
      </c>
      <c r="S7443" s="32" t="s">
        <v>18428</v>
      </c>
      <c r="T7443" s="8">
        <f>[1]!b_anal_ptmyear($A7443,日期设置!$B$2)</f>
        <v>0.35616438356164382</v>
      </c>
      <c r="U7443" s="8">
        <f>[1]!b_anal_termifexercise($A7443,日期设置!B$2)</f>
        <v>0</v>
      </c>
      <c r="V7443" s="10">
        <f>[1]!b_dq_dirtyprice(A7443,日期设置!$B$2)</f>
        <v>105.37050000000001</v>
      </c>
      <c r="W7443" s="11">
        <f>IF(U7443=0,ROUNDUP((Q7443-日期设置!$B$2)/365,0),ROUNDUP((R7443-日期设置!$B$2)/365,0))</f>
        <v>1</v>
      </c>
      <c r="X7443" s="18">
        <f>_xlfn.IFNA(VLOOKUP(A7443,过往入选债券!A:D,4,0),2)</f>
        <v>2</v>
      </c>
      <c r="Y7443">
        <f>_xlfn.IFNA(VLOOKUP(C7443,[2]Sheet1!$A:$A,1,0),3)</f>
        <v>3</v>
      </c>
    </row>
    <row r="7444" spans="1:25" hidden="1" x14ac:dyDescent="0.2">
      <c r="A7444" s="35" t="s">
        <v>22348</v>
      </c>
      <c r="B7444" s="35" t="s">
        <v>22349</v>
      </c>
      <c r="C7444" s="54" t="s">
        <v>21982</v>
      </c>
      <c r="D7444" s="26">
        <f>[1]!b_calc_yield(A7444,日期设置!$B$2,F7444,1,R7444,1,O7444,L7444,S7444,)</f>
        <v>2.4415033120384124</v>
      </c>
      <c r="E7444" s="26">
        <f t="shared" si="232"/>
        <v>2.0607598067077904</v>
      </c>
      <c r="F7444" s="18">
        <f>[1]!b_dq_cleanprice($A7444,日期设置!B$2)</f>
        <v>99.980800000000002</v>
      </c>
      <c r="G7444" s="18" t="str">
        <f t="shared" si="233"/>
        <v>0.03 + 0</v>
      </c>
      <c r="H7444" s="27">
        <f>[1]!b_dq_pctchange($A7444,日期设置!$B$2,1)/100</f>
        <v>0</v>
      </c>
      <c r="I7444" s="26">
        <f>[1]!b_pq_pctchange(A7444,日期设置!$B$4,日期设置!$B$2,1)</f>
        <v>0</v>
      </c>
      <c r="J7444" s="26">
        <f>[1]!b_pq_pctchange(A7444,日期设置!$C$4,日期设置!$B$2,1)</f>
        <v>9.1701605378759335E-2</v>
      </c>
      <c r="K7444" s="52">
        <f>[1]!b_dq_amount($A7444,日期设置!B$2,2,10000)</f>
        <v>0</v>
      </c>
      <c r="L7444" s="26">
        <f>[1]!b_info_latestpar(A7444,日期设置!$B$2)</f>
        <v>100</v>
      </c>
      <c r="M7444" s="6">
        <f>[1]!b_info_outstandingbalance($A7444,日期设置!B$2)</f>
        <v>10</v>
      </c>
      <c r="N7444" s="7" t="str">
        <f>[1]!b_info_latestissurercreditrating2(A7444,日期设置!$B$2,"102","1")</f>
        <v>AAA</v>
      </c>
      <c r="O7444" s="43">
        <v>2.35</v>
      </c>
      <c r="P7444" s="9">
        <f>[1]!b_info_repurchasedate(A7444)</f>
        <v>0</v>
      </c>
      <c r="Q7444" s="31" t="s">
        <v>16242</v>
      </c>
      <c r="R7444" s="2" t="str">
        <f>IF((--IF(P7444=0,Q7444,P7444))&gt;(--日期设置!$B$2),IF(P7444=0,Q7444,P7444),Q7444)</f>
        <v>2021-04-02</v>
      </c>
      <c r="S7444" s="32" t="s">
        <v>23116</v>
      </c>
      <c r="T7444" s="8">
        <f>[1]!b_anal_ptmyear($A7444,日期设置!$B$2)</f>
        <v>3.0136986301369864E-2</v>
      </c>
      <c r="U7444" s="8">
        <f>[1]!b_anal_termifexercise($A7444,日期设置!B$2)</f>
        <v>0</v>
      </c>
      <c r="V7444" s="10">
        <f>[1]!b_dq_dirtyprice(A7444,日期设置!$B$2)</f>
        <v>100.2834</v>
      </c>
      <c r="W7444" s="11">
        <f>IF(U7444=0,ROUNDUP((Q7444-日期设置!$B$2)/365,0),ROUNDUP((R7444-日期设置!$B$2)/365,0))</f>
        <v>1</v>
      </c>
      <c r="X7444" s="18">
        <f>_xlfn.IFNA(VLOOKUP(A7444,过往入选债券!A:D,4,0),2)</f>
        <v>2</v>
      </c>
      <c r="Y7444">
        <f>_xlfn.IFNA(VLOOKUP(C7444,[2]Sheet1!$A:$A,1,0),3)</f>
        <v>3</v>
      </c>
    </row>
    <row r="7445" spans="1:25" hidden="1" x14ac:dyDescent="0.2">
      <c r="A7445" s="29" t="s">
        <v>12955</v>
      </c>
      <c r="B7445" s="29" t="s">
        <v>12956</v>
      </c>
      <c r="C7445" s="40" t="s">
        <v>459</v>
      </c>
      <c r="D7445" s="26" t="str">
        <f>[1]!b_calc_yield(A7445,日期设置!$B$2,F7445,1,R7445,1,O7445,L7445,S7445,)</f>
        <v>Fetching...</v>
      </c>
      <c r="E7445" s="26">
        <f t="shared" si="232"/>
        <v>14.731844129898164</v>
      </c>
      <c r="F7445" s="18">
        <f>[1]!b_dq_cleanprice($A7445,日期设置!B$2)</f>
        <v>60.1462</v>
      </c>
      <c r="G7445" s="18" t="str">
        <f t="shared" si="233"/>
        <v>2.00 + 0</v>
      </c>
      <c r="H7445" s="27">
        <f>[1]!b_dq_pctchange($A7445,日期设置!$B$2,1)/100</f>
        <v>0</v>
      </c>
      <c r="I7445" s="26">
        <f>[1]!b_pq_pctchange(A7445,日期设置!$B$4,日期设置!$B$2,1)</f>
        <v>0</v>
      </c>
      <c r="J7445" s="26">
        <f>[1]!b_pq_pctchange(A7445,日期设置!$C$4,日期设置!$B$2,1)</f>
        <v>0.1461910407203679</v>
      </c>
      <c r="K7445" s="52">
        <f>[1]!b_dq_amount($A7445,日期设置!B$2,2,10000)</f>
        <v>0</v>
      </c>
      <c r="L7445" s="26">
        <f>[1]!b_info_latestpar(A7445,日期设置!$B$2)</f>
        <v>60</v>
      </c>
      <c r="M7445" s="6">
        <f>[1]!b_info_outstandingbalance($A7445,日期设置!B$2)</f>
        <v>11.22</v>
      </c>
      <c r="N7445" s="7" t="str">
        <f>[1]!b_info_latestissurercreditrating2(A7445,日期设置!$B$2,"102","1")</f>
        <v>AA+</v>
      </c>
      <c r="O7445" s="8">
        <v>3.89</v>
      </c>
      <c r="P7445" s="9">
        <f>[1]!b_info_repurchasedate(A7445)</f>
        <v>0</v>
      </c>
      <c r="Q7445" s="8" t="s">
        <v>16132</v>
      </c>
      <c r="R7445" s="2" t="str">
        <f>IF((--IF(P7445=0,Q7445,P7445))&gt;(--日期设置!$B$2),IF(P7445=0,Q7445,P7445),Q7445)</f>
        <v>2023-03-24</v>
      </c>
      <c r="S7445" s="32" t="s">
        <v>17919</v>
      </c>
      <c r="T7445" s="8">
        <f>[1]!b_anal_ptmyear($A7445,日期设置!$B$2)</f>
        <v>2.0054794520547947</v>
      </c>
      <c r="U7445" s="8">
        <f>[1]!b_anal_termifexercise($A7445,日期设置!B$2)</f>
        <v>0</v>
      </c>
      <c r="V7445" s="10">
        <f>[1]!b_dq_dirtyprice(A7445,日期设置!$B$2)</f>
        <v>62.467399999999998</v>
      </c>
      <c r="W7445" s="11">
        <f>IF(U7445=0,ROUNDUP((Q7445-日期设置!$B$2)/365,0),ROUNDUP((R7445-日期设置!$B$2)/365,0))</f>
        <v>3</v>
      </c>
      <c r="X7445" s="18">
        <f>_xlfn.IFNA(VLOOKUP(A7445,过往入选债券!A:D,4,0),2)</f>
        <v>2</v>
      </c>
      <c r="Y7445">
        <f>_xlfn.IFNA(VLOOKUP(C7445,[2]Sheet1!$A:$A,1,0),3)</f>
        <v>3</v>
      </c>
    </row>
    <row r="7446" spans="1:25" hidden="1" x14ac:dyDescent="0.2">
      <c r="A7446" s="29" t="s">
        <v>12579</v>
      </c>
      <c r="B7446" s="29" t="s">
        <v>12580</v>
      </c>
      <c r="C7446" s="40" t="s">
        <v>12581</v>
      </c>
      <c r="D7446" s="26" t="str">
        <f>[1]!b_calc_yield(A7446,日期设置!$B$2,F7446,1,R7446,1,O7446,L7446,S7446,)</f>
        <v>Fetching...</v>
      </c>
      <c r="E7446" s="26">
        <f t="shared" si="232"/>
        <v>18.638576926097539</v>
      </c>
      <c r="F7446" s="18">
        <f>[1]!b_dq_cleanprice($A7446,日期设置!B$2)</f>
        <v>40.082999999999998</v>
      </c>
      <c r="G7446" s="18" t="str">
        <f t="shared" si="233"/>
        <v>1.60 + 0</v>
      </c>
      <c r="H7446" s="27">
        <f>[1]!b_dq_pctchange($A7446,日期设置!$B$2,1)/100</f>
        <v>0</v>
      </c>
      <c r="I7446" s="26">
        <f>[1]!b_pq_pctchange(A7446,日期设置!$B$4,日期设置!$B$2,1)</f>
        <v>0</v>
      </c>
      <c r="J7446" s="26">
        <f>[1]!b_pq_pctchange(A7446,日期设置!$C$4,日期设置!$B$2,1)</f>
        <v>0</v>
      </c>
      <c r="K7446" s="52">
        <f>[1]!b_dq_amount($A7446,日期设置!B$2,2,10000)</f>
        <v>0</v>
      </c>
      <c r="L7446" s="26">
        <f>[1]!b_info_latestpar(A7446,日期设置!$B$2)</f>
        <v>40</v>
      </c>
      <c r="M7446" s="6">
        <f>[1]!b_info_outstandingbalance($A7446,日期设置!B$2)</f>
        <v>6</v>
      </c>
      <c r="N7446" s="7" t="str">
        <f>[1]!b_info_latestissurercreditrating2(A7446,日期设置!$B$2,"102","1")</f>
        <v>AA</v>
      </c>
      <c r="O7446" s="8">
        <v>4.17</v>
      </c>
      <c r="P7446" s="9">
        <f>[1]!b_info_repurchasedate(A7446)</f>
        <v>0</v>
      </c>
      <c r="Q7446" s="8" t="s">
        <v>16170</v>
      </c>
      <c r="R7446" s="2" t="str">
        <f>IF((--IF(P7446=0,Q7446,P7446))&gt;(--日期设置!$B$2),IF(P7446=0,Q7446,P7446),Q7446)</f>
        <v>2022-10-28</v>
      </c>
      <c r="S7446" s="32" t="s">
        <v>18493</v>
      </c>
      <c r="T7446" s="8">
        <f>[1]!b_anal_ptmyear($A7446,日期设置!$B$2)</f>
        <v>1.6027397260273972</v>
      </c>
      <c r="U7446" s="8">
        <f>[1]!b_anal_termifexercise($A7446,日期设置!B$2)</f>
        <v>0</v>
      </c>
      <c r="V7446" s="10">
        <f>[1]!b_dq_dirtyprice(A7446,日期设置!$B$2)</f>
        <v>40.745600000000003</v>
      </c>
      <c r="W7446" s="11">
        <f>IF(U7446=0,ROUNDUP((Q7446-日期设置!$B$2)/365,0),ROUNDUP((R7446-日期设置!$B$2)/365,0))</f>
        <v>2</v>
      </c>
      <c r="X7446" s="18">
        <f>_xlfn.IFNA(VLOOKUP(A7446,过往入选债券!A:D,4,0),2)</f>
        <v>2</v>
      </c>
      <c r="Y7446">
        <f>_xlfn.IFNA(VLOOKUP(C7446,[2]Sheet1!$A:$A,1,0),3)</f>
        <v>3</v>
      </c>
    </row>
    <row r="7447" spans="1:25" hidden="1" x14ac:dyDescent="0.2">
      <c r="A7447" s="22" t="s">
        <v>22210</v>
      </c>
      <c r="B7447" s="22" t="s">
        <v>22211</v>
      </c>
      <c r="C7447" s="42" t="s">
        <v>194</v>
      </c>
      <c r="D7447" s="26">
        <f>[1]!b_calc_yield(A7447,日期设置!$B$2,F7447,1,R7447,1,O7447,L7447,S7447,)</f>
        <v>2.4149644114739663</v>
      </c>
      <c r="E7447" s="26">
        <f t="shared" si="232"/>
        <v>2.3630209350817166</v>
      </c>
      <c r="F7447" s="18">
        <f>[1]!b_dq_cleanprice($A7447,日期设置!B$2)</f>
        <v>99.996300000000005</v>
      </c>
      <c r="G7447" s="18" t="str">
        <f t="shared" si="233"/>
        <v>0.10 + 0</v>
      </c>
      <c r="H7447" s="27">
        <f>[1]!b_dq_pctchange($A7447,日期设置!$B$2,1)/100</f>
        <v>0</v>
      </c>
      <c r="I7447" s="26">
        <f>[1]!b_pq_pctchange(A7447,日期设置!$B$4,日期设置!$B$2,1)</f>
        <v>0</v>
      </c>
      <c r="J7447" s="26">
        <f>[1]!b_pq_pctchange(A7447,日期设置!$C$4,日期设置!$B$2,1)</f>
        <v>-3.69999999999493E-3</v>
      </c>
      <c r="K7447" s="52">
        <f>[1]!b_dq_amount($A7447,日期设置!B$2,2,10000)</f>
        <v>0</v>
      </c>
      <c r="L7447" s="26">
        <f>[1]!b_info_latestpar(A7447,日期设置!$B$2)</f>
        <v>100</v>
      </c>
      <c r="M7447" s="6">
        <f>[1]!b_info_outstandingbalance($A7447,日期设置!B$2)</f>
        <v>40</v>
      </c>
      <c r="N7447" s="7" t="str">
        <f>[1]!b_info_latestissurercreditrating2(A7447,日期设置!$B$2,"102","1")</f>
        <v>AAA</v>
      </c>
      <c r="O7447" s="43">
        <v>2.7</v>
      </c>
      <c r="P7447" s="9">
        <f>[1]!b_info_repurchasedate(A7447)</f>
        <v>0</v>
      </c>
      <c r="Q7447" s="31" t="s">
        <v>16441</v>
      </c>
      <c r="R7447" s="2" t="str">
        <f>IF((--IF(P7447=0,Q7447,P7447))&gt;(--日期设置!$B$2),IF(P7447=0,Q7447,P7447),Q7447)</f>
        <v>2021-04-30</v>
      </c>
      <c r="S7447" s="32" t="s">
        <v>18628</v>
      </c>
      <c r="T7447" s="8">
        <f>[1]!b_anal_ptmyear($A7447,日期设置!$B$2)</f>
        <v>0.10684931506849316</v>
      </c>
      <c r="U7447" s="8">
        <f>[1]!b_anal_termifexercise($A7447,日期设置!B$2)</f>
        <v>0</v>
      </c>
      <c r="V7447" s="10">
        <f>[1]!b_dq_dirtyprice(A7447,日期设置!$B$2)</f>
        <v>100.3292</v>
      </c>
      <c r="W7447" s="11">
        <f>IF(U7447=0,ROUNDUP((Q7447-日期设置!$B$2)/365,0),ROUNDUP((R7447-日期设置!$B$2)/365,0))</f>
        <v>1</v>
      </c>
      <c r="X7447" s="18">
        <f>_xlfn.IFNA(VLOOKUP(A7447,过往入选债券!A:D,4,0),2)</f>
        <v>2</v>
      </c>
      <c r="Y7447">
        <f>_xlfn.IFNA(VLOOKUP(C7447,[2]Sheet1!$A:$A,1,0),3)</f>
        <v>3</v>
      </c>
    </row>
    <row r="7448" spans="1:25" hidden="1" x14ac:dyDescent="0.2">
      <c r="A7448" s="22" t="s">
        <v>22220</v>
      </c>
      <c r="B7448" s="22" t="s">
        <v>22221</v>
      </c>
      <c r="C7448" s="42" t="s">
        <v>20736</v>
      </c>
      <c r="D7448" s="26">
        <f>[1]!b_calc_yield(A7448,日期设置!$B$2,F7448,1,R7448,1,O7448,L7448,S7448,)</f>
        <v>2.4127008894786219</v>
      </c>
      <c r="E7448" s="26">
        <f t="shared" si="232"/>
        <v>2.6630721327457474</v>
      </c>
      <c r="F7448" s="18">
        <f>[1]!b_dq_cleanprice($A7448,日期设置!B$2)</f>
        <v>100.1022</v>
      </c>
      <c r="G7448" s="18" t="str">
        <f t="shared" si="233"/>
        <v>0.34 + 0</v>
      </c>
      <c r="H7448" s="27">
        <f>[1]!b_dq_pctchange($A7448,日期设置!$B$2,1)/100</f>
        <v>0</v>
      </c>
      <c r="I7448" s="26">
        <f>[1]!b_pq_pctchange(A7448,日期设置!$B$4,日期设置!$B$2,1)</f>
        <v>4.067498488429723E-2</v>
      </c>
      <c r="J7448" s="26">
        <f>[1]!b_pq_pctchange(A7448,日期设置!$C$4,日期设置!$B$2,1)</f>
        <v>0.12432747637226925</v>
      </c>
      <c r="K7448" s="52">
        <f>[1]!b_dq_amount($A7448,日期设置!B$2,2,10000)</f>
        <v>0</v>
      </c>
      <c r="L7448" s="26">
        <f>[1]!b_info_latestpar(A7448,日期设置!$B$2)</f>
        <v>100</v>
      </c>
      <c r="M7448" s="6">
        <f>[1]!b_info_outstandingbalance($A7448,日期设置!B$2)</f>
        <v>20</v>
      </c>
      <c r="N7448" s="7" t="str">
        <f>[1]!b_info_latestissurercreditrating2(A7448,日期设置!$B$2,"102","1")</f>
        <v>AAA</v>
      </c>
      <c r="O7448" s="43">
        <v>3.2</v>
      </c>
      <c r="P7448" s="9">
        <f>[1]!b_info_repurchasedate(A7448)</f>
        <v>0</v>
      </c>
      <c r="Q7448" s="31" t="s">
        <v>16347</v>
      </c>
      <c r="R7448" s="2" t="str">
        <f>IF((--IF(P7448=0,Q7448,P7448))&gt;(--日期设置!$B$2),IF(P7448=0,Q7448,P7448),Q7448)</f>
        <v>2021-07-27</v>
      </c>
      <c r="S7448" s="32" t="s">
        <v>18643</v>
      </c>
      <c r="T7448" s="8">
        <f>[1]!b_anal_ptmyear($A7448,日期设置!$B$2)</f>
        <v>0.34794520547945207</v>
      </c>
      <c r="U7448" s="8">
        <f>[1]!b_anal_termifexercise($A7448,日期设置!B$2)</f>
        <v>0</v>
      </c>
      <c r="V7448" s="10">
        <f>[1]!b_dq_dirtyprice(A7448,日期设置!$B$2)</f>
        <v>100.523</v>
      </c>
      <c r="W7448" s="11">
        <f>IF(U7448=0,ROUNDUP((Q7448-日期设置!$B$2)/365,0),ROUNDUP((R7448-日期设置!$B$2)/365,0))</f>
        <v>1</v>
      </c>
      <c r="X7448" s="18">
        <f>_xlfn.IFNA(VLOOKUP(A7448,过往入选债券!A:D,4,0),2)</f>
        <v>2</v>
      </c>
      <c r="Y7448">
        <f>_xlfn.IFNA(VLOOKUP(C7448,[2]Sheet1!$A:$A,1,0),3)</f>
        <v>3</v>
      </c>
    </row>
    <row r="7449" spans="1:25" hidden="1" x14ac:dyDescent="0.2">
      <c r="A7449" s="22" t="s">
        <v>22216</v>
      </c>
      <c r="B7449" s="22" t="s">
        <v>22217</v>
      </c>
      <c r="C7449" s="42" t="s">
        <v>21943</v>
      </c>
      <c r="D7449" s="26">
        <f>[1]!b_calc_yield(A7449,日期设置!$B$2,F7449,1,R7449,1,O7449,L7449,S7449,)</f>
        <v>2.4090347412197155</v>
      </c>
      <c r="E7449" s="26">
        <f t="shared" si="232"/>
        <v>2.6330337666173653</v>
      </c>
      <c r="F7449" s="18">
        <f>[1]!b_dq_cleanprice($A7449,日期设置!B$2)</f>
        <v>100.00839999999999</v>
      </c>
      <c r="G7449" s="18" t="str">
        <f t="shared" si="233"/>
        <v>0.17 + 0</v>
      </c>
      <c r="H7449" s="27">
        <f>[1]!b_dq_pctchange($A7449,日期设置!$B$2,1)/100</f>
        <v>0</v>
      </c>
      <c r="I7449" s="26">
        <f>[1]!b_pq_pctchange(A7449,日期设置!$B$4,日期设置!$B$2,1)</f>
        <v>2.7405206989328065E-2</v>
      </c>
      <c r="J7449" s="26">
        <f>[1]!b_pq_pctchange(A7449,日期设置!$C$4,日期设置!$B$2,1)</f>
        <v>0</v>
      </c>
      <c r="K7449" s="52">
        <f>[1]!b_dq_amount($A7449,日期设置!B$2,2,10000)</f>
        <v>0</v>
      </c>
      <c r="L7449" s="26">
        <f>[1]!b_info_latestpar(A7449,日期设置!$B$2)</f>
        <v>100</v>
      </c>
      <c r="M7449" s="6">
        <f>[1]!b_info_outstandingbalance($A7449,日期设置!B$2)</f>
        <v>15</v>
      </c>
      <c r="N7449" s="7" t="str">
        <f>[1]!b_info_latestissurercreditrating2(A7449,日期设置!$B$2,"102","1")</f>
        <v>AAA</v>
      </c>
      <c r="O7449" s="43">
        <v>2.85</v>
      </c>
      <c r="P7449" s="9">
        <f>[1]!b_info_repurchasedate(A7449)</f>
        <v>0</v>
      </c>
      <c r="Q7449" s="31" t="s">
        <v>17145</v>
      </c>
      <c r="R7449" s="2" t="str">
        <f>IF((--IF(P7449=0,Q7449,P7449))&gt;(--日期设置!$B$2),IF(P7449=0,Q7449,P7449),Q7449)</f>
        <v>2021-05-25</v>
      </c>
      <c r="S7449" s="32" t="s">
        <v>23058</v>
      </c>
      <c r="T7449" s="8">
        <f>[1]!b_anal_ptmyear($A7449,日期设置!$B$2)</f>
        <v>0.17534246575342466</v>
      </c>
      <c r="U7449" s="8">
        <f>[1]!b_anal_termifexercise($A7449,日期设置!B$2)</f>
        <v>0</v>
      </c>
      <c r="V7449" s="10">
        <f>[1]!b_dq_dirtyprice(A7449,日期设置!$B$2)</f>
        <v>100.2114</v>
      </c>
      <c r="W7449" s="11">
        <f>IF(U7449=0,ROUNDUP((Q7449-日期设置!$B$2)/365,0),ROUNDUP((R7449-日期设置!$B$2)/365,0))</f>
        <v>1</v>
      </c>
      <c r="X7449" s="18">
        <f>_xlfn.IFNA(VLOOKUP(A7449,过往入选债券!A:D,4,0),2)</f>
        <v>2</v>
      </c>
      <c r="Y7449">
        <f>_xlfn.IFNA(VLOOKUP(C7449,[2]Sheet1!$A:$A,1,0),3)</f>
        <v>3</v>
      </c>
    </row>
    <row r="7450" spans="1:25" hidden="1" x14ac:dyDescent="0.2">
      <c r="A7450" s="29" t="s">
        <v>14958</v>
      </c>
      <c r="B7450" s="29" t="s">
        <v>14959</v>
      </c>
      <c r="C7450" s="40" t="s">
        <v>14957</v>
      </c>
      <c r="D7450" s="26" t="str">
        <f>[1]!b_calc_yield(A7450,日期设置!$B$2,F7450,1,R7450,1,O7450,L7450,S7450,)</f>
        <v>Fetching...</v>
      </c>
      <c r="E7450" s="26">
        <f t="shared" si="232"/>
        <v>3.5613367137426355</v>
      </c>
      <c r="F7450" s="18">
        <f>[1]!b_dq_cleanprice($A7450,日期设置!B$2)</f>
        <v>101.58</v>
      </c>
      <c r="G7450" s="18" t="str">
        <f t="shared" si="233"/>
        <v>1.50 + 0</v>
      </c>
      <c r="H7450" s="27">
        <f>[1]!b_dq_pctchange($A7450,日期设置!$B$2,1)/100</f>
        <v>0</v>
      </c>
      <c r="I7450" s="26">
        <f>[1]!b_pq_pctchange(A7450,日期设置!$B$4,日期设置!$B$2,1)</f>
        <v>0</v>
      </c>
      <c r="J7450" s="26">
        <f>[1]!b_pq_pctchange(A7450,日期设置!$C$4,日期设置!$B$2,1)</f>
        <v>0</v>
      </c>
      <c r="K7450" s="52">
        <f>[1]!b_dq_amount($A7450,日期设置!B$2,2,10000)</f>
        <v>0</v>
      </c>
      <c r="L7450" s="26">
        <f>[1]!b_info_latestpar(A7450,日期设置!$B$2)</f>
        <v>100</v>
      </c>
      <c r="M7450" s="6">
        <f>[1]!b_info_outstandingbalance($A7450,日期设置!B$2)</f>
        <v>20</v>
      </c>
      <c r="N7450" s="7" t="str">
        <f>[1]!b_info_latestissurercreditrating2(A7450,日期设置!$B$2,"102","1")</f>
        <v>AAA</v>
      </c>
      <c r="O7450" s="8">
        <v>3.49</v>
      </c>
      <c r="P7450" s="9">
        <f>[1]!b_info_repurchasedate(A7450)</f>
        <v>0</v>
      </c>
      <c r="Q7450" s="8" t="s">
        <v>17548</v>
      </c>
      <c r="R7450" s="2" t="str">
        <f>IF((--IF(P7450=0,Q7450,P7450))&gt;(--日期设置!$B$2),IF(P7450=0,Q7450,P7450),Q7450)</f>
        <v>2022-09-23</v>
      </c>
      <c r="S7450" s="32" t="s">
        <v>18289</v>
      </c>
      <c r="T7450" s="8">
        <f>[1]!b_anal_ptmyear($A7450,日期设置!$B$2)</f>
        <v>1.5068493150684932</v>
      </c>
      <c r="U7450" s="8">
        <f>[1]!b_anal_termifexercise($A7450,日期设置!B$2)</f>
        <v>0</v>
      </c>
      <c r="V7450" s="10">
        <f>[1]!b_dq_dirtyprice(A7450,日期设置!$B$2)</f>
        <v>103.30110000000001</v>
      </c>
      <c r="W7450" s="11">
        <f>IF(U7450=0,ROUNDUP((Q7450-日期设置!$B$2)/365,0),ROUNDUP((R7450-日期设置!$B$2)/365,0))</f>
        <v>2</v>
      </c>
      <c r="X7450" s="18">
        <f>_xlfn.IFNA(VLOOKUP(A7450,过往入选债券!A:D,4,0),2)</f>
        <v>2</v>
      </c>
      <c r="Y7450">
        <f>_xlfn.IFNA(VLOOKUP(C7450,[2]Sheet1!$A:$A,1,0),3)</f>
        <v>3</v>
      </c>
    </row>
    <row r="7451" spans="1:25" hidden="1" x14ac:dyDescent="0.2">
      <c r="A7451" s="29" t="s">
        <v>1874</v>
      </c>
      <c r="B7451" s="29" t="s">
        <v>1875</v>
      </c>
      <c r="C7451" s="40" t="s">
        <v>1551</v>
      </c>
      <c r="D7451" s="26" t="str">
        <f>[1]!b_calc_yield(A7451,日期设置!$B$2,F7451,1,R7451,1,O7451,L7451,S7451,)</f>
        <v>Fetching...</v>
      </c>
      <c r="E7451" s="26">
        <f t="shared" si="232"/>
        <v>0.3738951470033447</v>
      </c>
      <c r="F7451" s="18">
        <f>[1]!b_dq_cleanprice($A7451,日期设置!B$2)</f>
        <v>100.4049</v>
      </c>
      <c r="G7451" s="18" t="str">
        <f t="shared" si="233"/>
        <v>2.15 + 0.15</v>
      </c>
      <c r="H7451" s="27">
        <f>[1]!b_dq_pctchange($A7451,日期设置!$B$2,1)/100</f>
        <v>0</v>
      </c>
      <c r="I7451" s="26">
        <f>[1]!b_pq_pctchange(A7451,日期设置!$B$4,日期设置!$B$2,1)</f>
        <v>0</v>
      </c>
      <c r="J7451" s="26">
        <f>[1]!b_pq_pctchange(A7451,日期设置!$C$4,日期设置!$B$2,1)</f>
        <v>-0.17071565354167997</v>
      </c>
      <c r="K7451" s="52">
        <f>[1]!b_dq_amount($A7451,日期设置!B$2,2,10000)</f>
        <v>0</v>
      </c>
      <c r="L7451" s="26">
        <f>[1]!b_info_latestpar(A7451,日期设置!$B$2)</f>
        <v>100</v>
      </c>
      <c r="M7451" s="6">
        <f>[1]!b_info_outstandingbalance($A7451,日期设置!B$2)</f>
        <v>20</v>
      </c>
      <c r="N7451" s="7">
        <f>[1]!b_info_latestissurercreditrating2(A7451,日期设置!$B$2,"102","1")</f>
        <v>0</v>
      </c>
      <c r="O7451" s="8">
        <v>5.0999999999999996</v>
      </c>
      <c r="P7451" s="9" t="str">
        <f>[1]!b_info_repurchasedate(A7451)</f>
        <v>2021-05-18</v>
      </c>
      <c r="Q7451" s="8" t="s">
        <v>15998</v>
      </c>
      <c r="R7451" s="2" t="str">
        <f>IF((--IF(P7451=0,Q7451,P7451))&gt;(--日期设置!$B$2),IF(P7451=0,Q7451,P7451),Q7451)</f>
        <v>2021-05-18</v>
      </c>
      <c r="S7451" s="32" t="s">
        <v>17787</v>
      </c>
      <c r="T7451" s="8">
        <f>[1]!b_anal_ptmyear($A7451,日期设置!$B$2)</f>
        <v>2.1561643835616437</v>
      </c>
      <c r="U7451" s="8">
        <f>[1]!b_anal_termifexercise($A7451,日期设置!B$2)</f>
        <v>0.15616438356164383</v>
      </c>
      <c r="V7451" s="10">
        <f>[1]!b_dq_dirtyprice(A7451,日期设置!$B$2)</f>
        <v>104.7085</v>
      </c>
      <c r="W7451" s="11">
        <f>IF(U7451=0,ROUNDUP((Q7451-日期设置!$B$2)/365,0),ROUNDUP((R7451-日期设置!$B$2)/365,0))</f>
        <v>1</v>
      </c>
      <c r="X7451" s="18">
        <f>_xlfn.IFNA(VLOOKUP(A7451,过往入选债券!A:D,4,0),2)</f>
        <v>2</v>
      </c>
      <c r="Y7451">
        <f>_xlfn.IFNA(VLOOKUP(C7451,[2]Sheet1!$A:$A,1,0),3)</f>
        <v>3</v>
      </c>
    </row>
    <row r="7452" spans="1:25" hidden="1" x14ac:dyDescent="0.2">
      <c r="A7452" s="29" t="s">
        <v>11415</v>
      </c>
      <c r="B7452" s="29" t="s">
        <v>11416</v>
      </c>
      <c r="C7452" s="40" t="s">
        <v>1481</v>
      </c>
      <c r="D7452" s="26" t="str">
        <f>[1]!b_calc_yield(A7452,日期设置!$B$2,F7452,1,R7452,1,O7452,L7452,S7452,)</f>
        <v>Fetching...</v>
      </c>
      <c r="E7452" s="26">
        <f t="shared" si="232"/>
        <v>0.84513788769273734</v>
      </c>
      <c r="F7452" s="18">
        <f>[1]!b_dq_cleanprice($A7452,日期设置!B$2)</f>
        <v>101.56</v>
      </c>
      <c r="G7452" s="18" t="str">
        <f t="shared" si="233"/>
        <v>2.85 + 0.85</v>
      </c>
      <c r="H7452" s="27">
        <f>[1]!b_dq_pctchange($A7452,日期设置!$B$2,1)/100</f>
        <v>0</v>
      </c>
      <c r="I7452" s="26">
        <f>[1]!b_pq_pctchange(A7452,日期设置!$B$4,日期设置!$B$2,1)</f>
        <v>0</v>
      </c>
      <c r="J7452" s="26">
        <f>[1]!b_pq_pctchange(A7452,日期设置!$C$4,日期设置!$B$2,1)</f>
        <v>0.70201879982548532</v>
      </c>
      <c r="K7452" s="52">
        <f>[1]!b_dq_amount($A7452,日期设置!B$2,2,10000)</f>
        <v>0</v>
      </c>
      <c r="L7452" s="26">
        <f>[1]!b_info_latestpar(A7452,日期设置!$B$2)</f>
        <v>100</v>
      </c>
      <c r="M7452" s="6">
        <f>[1]!b_info_outstandingbalance($A7452,日期设置!B$2)</f>
        <v>5</v>
      </c>
      <c r="N7452" s="7" t="str">
        <f>[1]!b_info_latestissurercreditrating2(A7452,日期设置!$B$2,"102","1")</f>
        <v>AA</v>
      </c>
      <c r="O7452" s="8">
        <v>6.95</v>
      </c>
      <c r="P7452" s="9" t="str">
        <f>[1]!b_info_repurchasedate(A7452)</f>
        <v>2022-01-28</v>
      </c>
      <c r="Q7452" s="8" t="s">
        <v>16750</v>
      </c>
      <c r="R7452" s="2" t="str">
        <f>IF((--IF(P7452=0,Q7452,P7452))&gt;(--日期设置!$B$2),IF(P7452=0,Q7452,P7452),Q7452)</f>
        <v>2022-01-28</v>
      </c>
      <c r="S7452" s="32" t="s">
        <v>18003</v>
      </c>
      <c r="T7452" s="8">
        <f>[1]!b_anal_ptmyear($A7452,日期设置!$B$2)</f>
        <v>2.8547945205479452</v>
      </c>
      <c r="U7452" s="8">
        <f>[1]!b_anal_termifexercise($A7452,日期设置!B$2)</f>
        <v>0.85479452054794525</v>
      </c>
      <c r="V7452" s="10">
        <f>[1]!b_dq_dirtyprice(A7452,日期设置!$B$2)</f>
        <v>106.05370000000001</v>
      </c>
      <c r="W7452" s="11">
        <f>IF(U7452=0,ROUNDUP((Q7452-日期设置!$B$2)/365,0),ROUNDUP((R7452-日期设置!$B$2)/365,0))</f>
        <v>1</v>
      </c>
      <c r="X7452" s="18">
        <f>_xlfn.IFNA(VLOOKUP(A7452,过往入选债券!A:D,4,0),2)</f>
        <v>2</v>
      </c>
      <c r="Y7452">
        <f>_xlfn.IFNA(VLOOKUP(C7452,[2]Sheet1!$A:$A,1,0),3)</f>
        <v>3</v>
      </c>
    </row>
    <row r="7453" spans="1:25" hidden="1" x14ac:dyDescent="0.2">
      <c r="A7453" s="29" t="s">
        <v>2904</v>
      </c>
      <c r="B7453" s="29" t="s">
        <v>2905</v>
      </c>
      <c r="C7453" s="40" t="s">
        <v>704</v>
      </c>
      <c r="D7453" s="26" t="str">
        <f>[1]!b_calc_yield(A7453,日期设置!$B$2,F7453,1,R7453,1,O7453,L7453,S7453,)</f>
        <v>Fetching...</v>
      </c>
      <c r="E7453" s="26">
        <f t="shared" si="232"/>
        <v>0.1305018388895407</v>
      </c>
      <c r="F7453" s="18">
        <f>[1]!b_dq_cleanprice($A7453,日期设置!B$2)</f>
        <v>100.1639</v>
      </c>
      <c r="G7453" s="18" t="str">
        <f t="shared" si="233"/>
        <v>0.05 + 0</v>
      </c>
      <c r="H7453" s="27">
        <f>[1]!b_dq_pctchange($A7453,日期设置!$B$2,1)/100</f>
        <v>0</v>
      </c>
      <c r="I7453" s="26">
        <f>[1]!b_pq_pctchange(A7453,日期设置!$B$4,日期设置!$B$2,1)</f>
        <v>0</v>
      </c>
      <c r="J7453" s="26">
        <f>[1]!b_pq_pctchange(A7453,日期设置!$C$4,日期设置!$B$2,1)</f>
        <v>0</v>
      </c>
      <c r="K7453" s="52">
        <f>[1]!b_dq_amount($A7453,日期设置!B$2,2,10000)</f>
        <v>0</v>
      </c>
      <c r="L7453" s="26">
        <f>[1]!b_info_latestpar(A7453,日期设置!$B$2)</f>
        <v>100</v>
      </c>
      <c r="M7453" s="6">
        <f>[1]!b_info_outstandingbalance($A7453,日期设置!B$2)</f>
        <v>3</v>
      </c>
      <c r="N7453" s="7">
        <f>[1]!b_info_latestissurercreditrating2(A7453,日期设置!$B$2,"102","1")</f>
        <v>0</v>
      </c>
      <c r="O7453" s="8">
        <v>5.5</v>
      </c>
      <c r="P7453" s="9">
        <f>[1]!b_info_repurchasedate(A7453)</f>
        <v>0</v>
      </c>
      <c r="Q7453" s="8" t="s">
        <v>17035</v>
      </c>
      <c r="R7453" s="2" t="str">
        <f>IF((--IF(P7453=0,Q7453,P7453))&gt;(--日期设置!$B$2),IF(P7453=0,Q7453,P7453),Q7453)</f>
        <v>2021-04-11</v>
      </c>
      <c r="S7453" s="32" t="s">
        <v>18646</v>
      </c>
      <c r="T7453" s="8">
        <f>[1]!b_anal_ptmyear($A7453,日期设置!$B$2)</f>
        <v>5.4794520547945202E-2</v>
      </c>
      <c r="U7453" s="8">
        <f>[1]!b_anal_termifexercise($A7453,日期设置!B$2)</f>
        <v>0</v>
      </c>
      <c r="V7453" s="10">
        <f>[1]!b_dq_dirtyprice(A7453,日期设置!$B$2)</f>
        <v>105.3625</v>
      </c>
      <c r="W7453" s="11">
        <f>IF(U7453=0,ROUNDUP((Q7453-日期设置!$B$2)/365,0),ROUNDUP((R7453-日期设置!$B$2)/365,0))</f>
        <v>1</v>
      </c>
      <c r="X7453" s="18">
        <f>_xlfn.IFNA(VLOOKUP(A7453,过往入选债券!A:D,4,0),2)</f>
        <v>2</v>
      </c>
      <c r="Y7453">
        <f>_xlfn.IFNA(VLOOKUP(C7453,[2]Sheet1!$A:$A,1,0),3)</f>
        <v>3</v>
      </c>
    </row>
    <row r="7454" spans="1:25" hidden="1" x14ac:dyDescent="0.2">
      <c r="A7454" s="35" t="s">
        <v>22702</v>
      </c>
      <c r="B7454" s="35" t="s">
        <v>22703</v>
      </c>
      <c r="C7454" s="54" t="s">
        <v>143</v>
      </c>
      <c r="D7454" s="26">
        <f>[1]!b_calc_yield(A7454,日期设置!$B$2,F7454,1,R7454,1,O7454,L7454,S7454,)</f>
        <v>2.379830656702477</v>
      </c>
      <c r="E7454" s="26">
        <f t="shared" si="232"/>
        <v>3.8256048688429578</v>
      </c>
      <c r="F7454" s="18">
        <f>[1]!b_dq_cleanprice($A7454,日期设置!B$2)</f>
        <v>99.865799999999993</v>
      </c>
      <c r="G7454" s="18" t="str">
        <f t="shared" si="233"/>
        <v>0.04 + 0</v>
      </c>
      <c r="H7454" s="27">
        <f>[1]!b_dq_pctchange($A7454,日期设置!$B$2,1)/100</f>
        <v>0</v>
      </c>
      <c r="I7454" s="26">
        <f>[1]!b_pq_pctchange(A7454,日期设置!$B$4,日期设置!$B$2,1)</f>
        <v>0</v>
      </c>
      <c r="J7454" s="26">
        <f>[1]!b_pq_pctchange(A7454,日期设置!$C$4,日期设置!$B$2,1)</f>
        <v>1.6324568475542572E-2</v>
      </c>
      <c r="K7454" s="52">
        <f>[1]!b_dq_amount($A7454,日期设置!B$2,2,10000)</f>
        <v>0</v>
      </c>
      <c r="L7454" s="26">
        <f>[1]!b_info_latestpar(A7454,日期设置!$B$2)</f>
        <v>100</v>
      </c>
      <c r="M7454" s="6">
        <f>[1]!b_info_outstandingbalance($A7454,日期设置!B$2)</f>
        <v>10</v>
      </c>
      <c r="N7454" s="7" t="str">
        <f>[1]!b_info_latestissurercreditrating2(A7454,日期设置!$B$2,"102","1")</f>
        <v>AAA</v>
      </c>
      <c r="O7454" s="43">
        <v>4.2</v>
      </c>
      <c r="P7454" s="9">
        <f>[1]!b_info_repurchasedate(A7454)</f>
        <v>0</v>
      </c>
      <c r="Q7454" s="31" t="s">
        <v>17167</v>
      </c>
      <c r="R7454" s="2" t="str">
        <f>IF((--IF(P7454=0,Q7454,P7454))&gt;(--日期设置!$B$2),IF(P7454=0,Q7454,P7454),Q7454)</f>
        <v>2021-04-08</v>
      </c>
      <c r="S7454" s="32" t="s">
        <v>23292</v>
      </c>
      <c r="T7454" s="8">
        <f>[1]!b_anal_ptmyear($A7454,日期设置!$B$2)</f>
        <v>4.6575342465753428E-2</v>
      </c>
      <c r="U7454" s="8">
        <f>[1]!b_anal_termifexercise($A7454,日期设置!B$2)</f>
        <v>0</v>
      </c>
      <c r="V7454" s="10">
        <f>[1]!b_dq_dirtyprice(A7454,日期设置!$B$2)</f>
        <v>100.36060000000001</v>
      </c>
      <c r="W7454" s="11">
        <f>IF(U7454=0,ROUNDUP((Q7454-日期设置!$B$2)/365,0),ROUNDUP((R7454-日期设置!$B$2)/365,0))</f>
        <v>1</v>
      </c>
      <c r="X7454" s="18">
        <f>_xlfn.IFNA(VLOOKUP(A7454,过往入选债券!A:D,4,0),2)</f>
        <v>2</v>
      </c>
      <c r="Y7454">
        <f>_xlfn.IFNA(VLOOKUP(C7454,[2]Sheet1!$A:$A,1,0),3)</f>
        <v>3</v>
      </c>
    </row>
    <row r="7455" spans="1:25" hidden="1" x14ac:dyDescent="0.2">
      <c r="A7455" s="29" t="s">
        <v>6541</v>
      </c>
      <c r="B7455" s="29" t="s">
        <v>6542</v>
      </c>
      <c r="C7455" s="40" t="s">
        <v>311</v>
      </c>
      <c r="D7455" s="26" t="str">
        <f>[1]!b_calc_yield(A7455,日期设置!$B$2,F7455,1,R7455,1,O7455,L7455,S7455,)</f>
        <v>Fetching...</v>
      </c>
      <c r="E7455" s="26">
        <f t="shared" si="232"/>
        <v>0.11715229512863079</v>
      </c>
      <c r="F7455" s="18">
        <f>[1]!b_dq_cleanprice($A7455,日期设置!B$2)</f>
        <v>100.13330000000001</v>
      </c>
      <c r="G7455" s="18" t="str">
        <f t="shared" si="233"/>
        <v>0.04 + 0</v>
      </c>
      <c r="H7455" s="27">
        <f>[1]!b_dq_pctchange($A7455,日期设置!$B$2,1)/100</f>
        <v>0</v>
      </c>
      <c r="I7455" s="26">
        <f>[1]!b_pq_pctchange(A7455,日期设置!$B$4,日期设置!$B$2,1)</f>
        <v>0</v>
      </c>
      <c r="J7455" s="26">
        <f>[1]!b_pq_pctchange(A7455,日期设置!$C$4,日期设置!$B$2,1)</f>
        <v>-0.14469716309793468</v>
      </c>
      <c r="K7455" s="52">
        <f>[1]!b_dq_amount($A7455,日期设置!B$2,2,10000)</f>
        <v>0</v>
      </c>
      <c r="L7455" s="26">
        <f>[1]!b_info_latestpar(A7455,日期设置!$B$2)</f>
        <v>100</v>
      </c>
      <c r="M7455" s="6">
        <f>[1]!b_info_outstandingbalance($A7455,日期设置!B$2)</f>
        <v>5</v>
      </c>
      <c r="N7455" s="7" t="str">
        <f>[1]!b_info_latestissurercreditrating2(A7455,日期设置!$B$2,"102","1")</f>
        <v>AA+</v>
      </c>
      <c r="O7455" s="8">
        <v>5.2</v>
      </c>
      <c r="P7455" s="9">
        <f>[1]!b_info_repurchasedate(A7455)</f>
        <v>0</v>
      </c>
      <c r="Q7455" s="8" t="s">
        <v>17467</v>
      </c>
      <c r="R7455" s="2" t="str">
        <f>IF((--IF(P7455=0,Q7455,P7455))&gt;(--日期设置!$B$2),IF(P7455=0,Q7455,P7455),Q7455)</f>
        <v>2021-04-09</v>
      </c>
      <c r="S7455" s="32" t="s">
        <v>18935</v>
      </c>
      <c r="T7455" s="8">
        <f>[1]!b_anal_ptmyear($A7455,日期设置!$B$2)</f>
        <v>4.9315068493150684E-2</v>
      </c>
      <c r="U7455" s="8">
        <f>[1]!b_anal_termifexercise($A7455,日期设置!B$2)</f>
        <v>0</v>
      </c>
      <c r="V7455" s="10">
        <f>[1]!b_dq_dirtyprice(A7455,日期设置!$B$2)</f>
        <v>105.07689999999999</v>
      </c>
      <c r="W7455" s="11">
        <f>IF(U7455=0,ROUNDUP((Q7455-日期设置!$B$2)/365,0),ROUNDUP((R7455-日期设置!$B$2)/365,0))</f>
        <v>1</v>
      </c>
      <c r="X7455" s="18">
        <f>_xlfn.IFNA(VLOOKUP(A7455,过往入选债券!A:D,4,0),2)</f>
        <v>2</v>
      </c>
      <c r="Y7455">
        <f>_xlfn.IFNA(VLOOKUP(C7455,[2]Sheet1!$A:$A,1,0),3)</f>
        <v>3</v>
      </c>
    </row>
    <row r="7456" spans="1:25" hidden="1" x14ac:dyDescent="0.2">
      <c r="A7456" s="29" t="s">
        <v>7003</v>
      </c>
      <c r="B7456" s="29" t="s">
        <v>7004</v>
      </c>
      <c r="C7456" s="40" t="s">
        <v>6285</v>
      </c>
      <c r="D7456" s="26" t="str">
        <f>[1]!b_calc_yield(A7456,日期设置!$B$2,F7456,1,R7456,1,O7456,L7456,S7456,)</f>
        <v>Fetching...</v>
      </c>
      <c r="E7456" s="26">
        <f t="shared" si="232"/>
        <v>0.77439628888349432</v>
      </c>
      <c r="F7456" s="18">
        <f>[1]!b_dq_cleanprice($A7456,日期设置!B$2)</f>
        <v>101.6987</v>
      </c>
      <c r="G7456" s="18" t="str">
        <f t="shared" si="233"/>
        <v>0.32 + 0</v>
      </c>
      <c r="H7456" s="27">
        <f>[1]!b_dq_pctchange($A7456,日期设置!$B$2,1)/100</f>
        <v>0</v>
      </c>
      <c r="I7456" s="26">
        <f>[1]!b_pq_pctchange(A7456,日期设置!$B$4,日期设置!$B$2,1)</f>
        <v>0</v>
      </c>
      <c r="J7456" s="26">
        <f>[1]!b_pq_pctchange(A7456,日期设置!$C$4,日期设置!$B$2,1)</f>
        <v>0</v>
      </c>
      <c r="K7456" s="52">
        <f>[1]!b_dq_amount($A7456,日期设置!B$2,2,10000)</f>
        <v>0</v>
      </c>
      <c r="L7456" s="26">
        <f>[1]!b_info_latestpar(A7456,日期设置!$B$2)</f>
        <v>100</v>
      </c>
      <c r="M7456" s="6">
        <f>[1]!b_info_outstandingbalance($A7456,日期设置!B$2)</f>
        <v>6</v>
      </c>
      <c r="N7456" s="7" t="str">
        <f>[1]!b_info_latestissurercreditrating2(A7456,日期设置!$B$2,"102","1")</f>
        <v>AA+</v>
      </c>
      <c r="O7456" s="8">
        <v>7.75</v>
      </c>
      <c r="P7456" s="9">
        <f>[1]!b_info_repurchasedate(A7456)</f>
        <v>0</v>
      </c>
      <c r="Q7456" s="8" t="s">
        <v>17472</v>
      </c>
      <c r="R7456" s="2" t="str">
        <f>IF((--IF(P7456=0,Q7456,P7456))&gt;(--日期设置!$B$2),IF(P7456=0,Q7456,P7456),Q7456)</f>
        <v>2021-07-19</v>
      </c>
      <c r="S7456" s="32" t="s">
        <v>18398</v>
      </c>
      <c r="T7456" s="8">
        <f>[1]!b_anal_ptmyear($A7456,日期设置!$B$2)</f>
        <v>0.32602739726027397</v>
      </c>
      <c r="U7456" s="8">
        <f>[1]!b_anal_termifexercise($A7456,日期设置!B$2)</f>
        <v>0</v>
      </c>
      <c r="V7456" s="10">
        <f>[1]!b_dq_dirtyprice(A7456,日期设置!$B$2)</f>
        <v>106.922</v>
      </c>
      <c r="W7456" s="11">
        <f>IF(U7456=0,ROUNDUP((Q7456-日期设置!$B$2)/365,0),ROUNDUP((R7456-日期设置!$B$2)/365,0))</f>
        <v>1</v>
      </c>
      <c r="X7456" s="18">
        <f>_xlfn.IFNA(VLOOKUP(A7456,过往入选债券!A:D,4,0),2)</f>
        <v>2</v>
      </c>
      <c r="Y7456">
        <f>_xlfn.IFNA(VLOOKUP(C7456,[2]Sheet1!$A:$A,1,0),3)</f>
        <v>3</v>
      </c>
    </row>
    <row r="7457" spans="1:25" hidden="1" x14ac:dyDescent="0.2">
      <c r="A7457" s="29" t="s">
        <v>2055</v>
      </c>
      <c r="B7457" s="29" t="s">
        <v>2056</v>
      </c>
      <c r="C7457" s="40" t="s">
        <v>1170</v>
      </c>
      <c r="D7457" s="26" t="str">
        <f>[1]!b_calc_yield(A7457,日期设置!$B$2,F7457,1,R7457,1,O7457,L7457,S7457,)</f>
        <v>Fetching...</v>
      </c>
      <c r="E7457" s="26">
        <f t="shared" si="232"/>
        <v>1.0497897265728362</v>
      </c>
      <c r="F7457" s="18">
        <f>[1]!b_dq_cleanprice($A7457,日期设置!B$2)</f>
        <v>101.4318</v>
      </c>
      <c r="G7457" s="18" t="str">
        <f t="shared" si="233"/>
        <v>0.44 + 0</v>
      </c>
      <c r="H7457" s="27">
        <f>[1]!b_dq_pctchange($A7457,日期设置!$B$2,1)/100</f>
        <v>0</v>
      </c>
      <c r="I7457" s="26">
        <f>[1]!b_pq_pctchange(A7457,日期设置!$B$4,日期设置!$B$2,1)</f>
        <v>0</v>
      </c>
      <c r="J7457" s="26">
        <f>[1]!b_pq_pctchange(A7457,日期设置!$C$4,日期设置!$B$2,1)</f>
        <v>0</v>
      </c>
      <c r="K7457" s="52">
        <f>[1]!b_dq_amount($A7457,日期设置!B$2,2,10000)</f>
        <v>0</v>
      </c>
      <c r="L7457" s="26">
        <f>[1]!b_info_latestpar(A7457,日期设置!$B$2)</f>
        <v>100</v>
      </c>
      <c r="M7457" s="6">
        <f>[1]!b_info_outstandingbalance($A7457,日期设置!B$2)</f>
        <v>3.3</v>
      </c>
      <c r="N7457" s="7">
        <f>[1]!b_info_latestissurercreditrating2(A7457,日期设置!$B$2,"102","1")</f>
        <v>0</v>
      </c>
      <c r="O7457" s="8">
        <v>5.7</v>
      </c>
      <c r="P7457" s="9">
        <f>[1]!b_info_repurchasedate(A7457)</f>
        <v>0</v>
      </c>
      <c r="Q7457" s="8" t="s">
        <v>16207</v>
      </c>
      <c r="R7457" s="2" t="str">
        <f>IF((--IF(P7457=0,Q7457,P7457))&gt;(--日期设置!$B$2),IF(P7457=0,Q7457,P7457),Q7457)</f>
        <v>2021-08-31</v>
      </c>
      <c r="S7457" s="32" t="s">
        <v>17993</v>
      </c>
      <c r="T7457" s="8">
        <f>[1]!b_anal_ptmyear($A7457,日期设置!$B$2)</f>
        <v>0.44383561643835617</v>
      </c>
      <c r="U7457" s="8">
        <f>[1]!b_anal_termifexercise($A7457,日期设置!B$2)</f>
        <v>0</v>
      </c>
      <c r="V7457" s="10">
        <f>[1]!b_dq_dirtyprice(A7457,日期设置!$B$2)</f>
        <v>104.6019</v>
      </c>
      <c r="W7457" s="11">
        <f>IF(U7457=0,ROUNDUP((Q7457-日期设置!$B$2)/365,0),ROUNDUP((R7457-日期设置!$B$2)/365,0))</f>
        <v>1</v>
      </c>
      <c r="X7457" s="18">
        <f>_xlfn.IFNA(VLOOKUP(A7457,过往入选债券!A:D,4,0),2)</f>
        <v>2</v>
      </c>
      <c r="Y7457">
        <f>_xlfn.IFNA(VLOOKUP(C7457,[2]Sheet1!$A:$A,1,0),3)</f>
        <v>3</v>
      </c>
    </row>
    <row r="7458" spans="1:25" hidden="1" x14ac:dyDescent="0.2">
      <c r="A7458" s="29" t="s">
        <v>4859</v>
      </c>
      <c r="B7458" s="29" t="s">
        <v>4860</v>
      </c>
      <c r="C7458" s="40" t="s">
        <v>4861</v>
      </c>
      <c r="D7458" s="26" t="str">
        <f>[1]!b_calc_yield(A7458,日期设置!$B$2,F7458,1,R7458,1,O7458,L7458,S7458,)</f>
        <v>Fetching...</v>
      </c>
      <c r="E7458" s="26">
        <f t="shared" si="232"/>
        <v>2.1280684998401744</v>
      </c>
      <c r="F7458" s="18">
        <f>[1]!b_dq_cleanprice($A7458,日期设置!B$2)</f>
        <v>101.5819</v>
      </c>
      <c r="G7458" s="18" t="str">
        <f t="shared" si="233"/>
        <v>0.90 + 0</v>
      </c>
      <c r="H7458" s="27">
        <f>[1]!b_dq_pctchange($A7458,日期设置!$B$2,1)/100</f>
        <v>0</v>
      </c>
      <c r="I7458" s="26">
        <f>[1]!b_pq_pctchange(A7458,日期设置!$B$4,日期设置!$B$2,1)</f>
        <v>0</v>
      </c>
      <c r="J7458" s="26">
        <f>[1]!b_pq_pctchange(A7458,日期设置!$C$4,日期设置!$B$2,1)</f>
        <v>0</v>
      </c>
      <c r="K7458" s="52">
        <f>[1]!b_dq_amount($A7458,日期设置!B$2,2,10000)</f>
        <v>0</v>
      </c>
      <c r="L7458" s="26">
        <f>[1]!b_info_latestpar(A7458,日期设置!$B$2)</f>
        <v>100</v>
      </c>
      <c r="M7458" s="6">
        <f>[1]!b_info_outstandingbalance($A7458,日期设置!B$2)</f>
        <v>20</v>
      </c>
      <c r="N7458" s="7" t="str">
        <f>[1]!b_info_latestissurercreditrating2(A7458,日期设置!$B$2,"102","1")</f>
        <v>AAA</v>
      </c>
      <c r="O7458" s="8">
        <v>4.1500000000000004</v>
      </c>
      <c r="P7458" s="9">
        <f>[1]!b_info_repurchasedate(A7458)</f>
        <v>0</v>
      </c>
      <c r="Q7458" s="8" t="s">
        <v>17172</v>
      </c>
      <c r="R7458" s="2" t="str">
        <f>IF((--IF(P7458=0,Q7458,P7458))&gt;(--日期设置!$B$2),IF(P7458=0,Q7458,P7458),Q7458)</f>
        <v>2022-02-15</v>
      </c>
      <c r="S7458" s="32" t="s">
        <v>18964</v>
      </c>
      <c r="T7458" s="8">
        <f>[1]!b_anal_ptmyear($A7458,日期设置!$B$2)</f>
        <v>0.90410958904109584</v>
      </c>
      <c r="U7458" s="8">
        <f>[1]!b_anal_termifexercise($A7458,日期设置!B$2)</f>
        <v>0</v>
      </c>
      <c r="V7458" s="10">
        <f>[1]!b_dq_dirtyprice(A7458,日期设置!$B$2)</f>
        <v>101.9798</v>
      </c>
      <c r="W7458" s="11">
        <f>IF(U7458=0,ROUNDUP((Q7458-日期设置!$B$2)/365,0),ROUNDUP((R7458-日期设置!$B$2)/365,0))</f>
        <v>1</v>
      </c>
      <c r="X7458" s="18">
        <f>_xlfn.IFNA(VLOOKUP(A7458,过往入选债券!A:D,4,0),2)</f>
        <v>2</v>
      </c>
      <c r="Y7458">
        <f>_xlfn.IFNA(VLOOKUP(C7458,[2]Sheet1!$A:$A,1,0),3)</f>
        <v>3</v>
      </c>
    </row>
    <row r="7459" spans="1:25" hidden="1" x14ac:dyDescent="0.2">
      <c r="A7459" s="29" t="s">
        <v>11783</v>
      </c>
      <c r="B7459" s="29" t="s">
        <v>11784</v>
      </c>
      <c r="C7459" s="40" t="s">
        <v>11785</v>
      </c>
      <c r="D7459" s="26" t="str">
        <f>[1]!b_calc_yield(A7459,日期设置!$B$2,F7459,1,R7459,1,O7459,L7459,S7459,)</f>
        <v>Fetching...</v>
      </c>
      <c r="E7459" s="26">
        <f t="shared" si="232"/>
        <v>0.15459415531340337</v>
      </c>
      <c r="F7459" s="18">
        <f>[1]!b_dq_cleanprice($A7459,日期设置!B$2)</f>
        <v>100.3092</v>
      </c>
      <c r="G7459" s="18" t="str">
        <f t="shared" si="233"/>
        <v>0.06 + 0</v>
      </c>
      <c r="H7459" s="27">
        <f>[1]!b_dq_pctchange($A7459,日期设置!$B$2,1)/100</f>
        <v>0</v>
      </c>
      <c r="I7459" s="26">
        <f>[1]!b_pq_pctchange(A7459,日期设置!$B$4,日期设置!$B$2,1)</f>
        <v>0</v>
      </c>
      <c r="J7459" s="26">
        <f>[1]!b_pq_pctchange(A7459,日期设置!$C$4,日期设置!$B$2,1)</f>
        <v>-0.21864337653810564</v>
      </c>
      <c r="K7459" s="52">
        <f>[1]!b_dq_amount($A7459,日期设置!B$2,2,10000)</f>
        <v>0</v>
      </c>
      <c r="L7459" s="26">
        <f>[1]!b_info_latestpar(A7459,日期设置!$B$2)</f>
        <v>100</v>
      </c>
      <c r="M7459" s="6">
        <f>[1]!b_info_outstandingbalance($A7459,日期设置!B$2)</f>
        <v>19.995999999999999</v>
      </c>
      <c r="N7459" s="7" t="str">
        <f>[1]!b_info_latestissurercreditrating2(A7459,日期设置!$B$2,"102","1")</f>
        <v>AA</v>
      </c>
      <c r="O7459" s="8">
        <v>7.22</v>
      </c>
      <c r="P7459" s="9" t="str">
        <f>[1]!b_info_repurchasedate(A7459)</f>
        <v>2019-04-15</v>
      </c>
      <c r="Q7459" s="8" t="s">
        <v>16163</v>
      </c>
      <c r="R7459" s="2" t="str">
        <f>IF((--IF(P7459=0,Q7459,P7459))&gt;(--日期设置!$B$2),IF(P7459=0,Q7459,P7459),Q7459)</f>
        <v>2021-04-15</v>
      </c>
      <c r="S7459" s="32" t="s">
        <v>18579</v>
      </c>
      <c r="T7459" s="8">
        <f>[1]!b_anal_ptmyear($A7459,日期设置!$B$2)</f>
        <v>6.575342465753424E-2</v>
      </c>
      <c r="U7459" s="8">
        <f>[1]!b_anal_termifexercise($A7459,日期设置!B$2)</f>
        <v>0</v>
      </c>
      <c r="V7459" s="10">
        <f>[1]!b_dq_dirtyprice(A7459,日期设置!$B$2)</f>
        <v>107.0545</v>
      </c>
      <c r="W7459" s="11">
        <f>IF(U7459=0,ROUNDUP((Q7459-日期设置!$B$2)/365,0),ROUNDUP((R7459-日期设置!$B$2)/365,0))</f>
        <v>1</v>
      </c>
      <c r="X7459" s="18">
        <f>_xlfn.IFNA(VLOOKUP(A7459,过往入选债券!A:D,4,0),2)</f>
        <v>2</v>
      </c>
      <c r="Y7459">
        <f>_xlfn.IFNA(VLOOKUP(C7459,[2]Sheet1!$A:$A,1,0),3)</f>
        <v>3</v>
      </c>
    </row>
    <row r="7460" spans="1:25" hidden="1" x14ac:dyDescent="0.2">
      <c r="A7460" s="29" t="s">
        <v>4949</v>
      </c>
      <c r="B7460" s="29" t="s">
        <v>4950</v>
      </c>
      <c r="C7460" s="40" t="s">
        <v>457</v>
      </c>
      <c r="D7460" s="26" t="str">
        <f>[1]!b_calc_yield(A7460,日期设置!$B$2,F7460,1,R7460,1,O7460,L7460,S7460,)</f>
        <v>Fetching...</v>
      </c>
      <c r="E7460" s="26">
        <f t="shared" si="232"/>
        <v>0.24427554878150293</v>
      </c>
      <c r="F7460" s="18">
        <f>[1]!b_dq_cleanprice($A7460,日期设置!B$2)</f>
        <v>100.529</v>
      </c>
      <c r="G7460" s="18" t="str">
        <f t="shared" si="233"/>
        <v>0.10 + 0</v>
      </c>
      <c r="H7460" s="27">
        <f>[1]!b_dq_pctchange($A7460,日期设置!$B$2,1)/100</f>
        <v>0</v>
      </c>
      <c r="I7460" s="26">
        <f>[1]!b_pq_pctchange(A7460,日期设置!$B$4,日期设置!$B$2,1)</f>
        <v>-0.7027819894212306</v>
      </c>
      <c r="J7460" s="26">
        <f>[1]!b_pq_pctchange(A7460,日期设置!$C$4,日期设置!$B$2,1)</f>
        <v>-0.7027819894212306</v>
      </c>
      <c r="K7460" s="52">
        <f>[1]!b_dq_amount($A7460,日期设置!B$2,2,10000)</f>
        <v>0</v>
      </c>
      <c r="L7460" s="26">
        <f>[1]!b_info_latestpar(A7460,日期设置!$B$2)</f>
        <v>100</v>
      </c>
      <c r="M7460" s="6">
        <f>[1]!b_info_outstandingbalance($A7460,日期设置!B$2)</f>
        <v>9</v>
      </c>
      <c r="N7460" s="7" t="str">
        <f>[1]!b_info_latestissurercreditrating2(A7460,日期设置!$B$2,"102","1")</f>
        <v>AA+</v>
      </c>
      <c r="O7460" s="8">
        <v>7.6</v>
      </c>
      <c r="P7460" s="9">
        <f>[1]!b_info_repurchasedate(A7460)</f>
        <v>0</v>
      </c>
      <c r="Q7460" s="8" t="s">
        <v>16178</v>
      </c>
      <c r="R7460" s="2" t="str">
        <f>IF((--IF(P7460=0,Q7460,P7460))&gt;(--日期设置!$B$2),IF(P7460=0,Q7460,P7460),Q7460)</f>
        <v>2021-04-29</v>
      </c>
      <c r="S7460" s="32" t="s">
        <v>18078</v>
      </c>
      <c r="T7460" s="8">
        <f>[1]!b_anal_ptmyear($A7460,日期设置!$B$2)</f>
        <v>0.10410958904109589</v>
      </c>
      <c r="U7460" s="8">
        <f>[1]!b_anal_termifexercise($A7460,日期设置!B$2)</f>
        <v>0</v>
      </c>
      <c r="V7460" s="10">
        <f>[1]!b_dq_dirtyprice(A7460,日期设置!$B$2)</f>
        <v>107.3378</v>
      </c>
      <c r="W7460" s="11">
        <f>IF(U7460=0,ROUNDUP((Q7460-日期设置!$B$2)/365,0),ROUNDUP((R7460-日期设置!$B$2)/365,0))</f>
        <v>1</v>
      </c>
      <c r="X7460" s="18">
        <f>_xlfn.IFNA(VLOOKUP(A7460,过往入选债券!A:D,4,0),2)</f>
        <v>2</v>
      </c>
      <c r="Y7460">
        <f>_xlfn.IFNA(VLOOKUP(C7460,[2]Sheet1!$A:$A,1,0),3)</f>
        <v>3</v>
      </c>
    </row>
    <row r="7461" spans="1:25" hidden="1" x14ac:dyDescent="0.2">
      <c r="A7461" s="29" t="s">
        <v>3011</v>
      </c>
      <c r="B7461" s="29" t="s">
        <v>3012</v>
      </c>
      <c r="C7461" s="40" t="s">
        <v>140</v>
      </c>
      <c r="D7461" s="26" t="str">
        <f>[1]!b_calc_yield(A7461,日期设置!$B$2,F7461,1,R7461,1,O7461,L7461,S7461,)</f>
        <v>Fetching...</v>
      </c>
      <c r="E7461" s="26">
        <f t="shared" si="232"/>
        <v>2.4516684254203058</v>
      </c>
      <c r="F7461" s="18">
        <f>[1]!b_dq_cleanprice($A7461,日期设置!B$2)</f>
        <v>102.8335</v>
      </c>
      <c r="G7461" s="18" t="str">
        <f t="shared" si="233"/>
        <v>1.09 + 0</v>
      </c>
      <c r="H7461" s="27">
        <f>[1]!b_dq_pctchange($A7461,日期设置!$B$2,1)/100</f>
        <v>0</v>
      </c>
      <c r="I7461" s="26">
        <f>[1]!b_pq_pctchange(A7461,日期设置!$B$4,日期设置!$B$2,1)</f>
        <v>0</v>
      </c>
      <c r="J7461" s="26">
        <f>[1]!b_pq_pctchange(A7461,日期设置!$C$4,日期设置!$B$2,1)</f>
        <v>0</v>
      </c>
      <c r="K7461" s="52">
        <f>[1]!b_dq_amount($A7461,日期设置!B$2,2,10000)</f>
        <v>0</v>
      </c>
      <c r="L7461" s="26">
        <f>[1]!b_info_latestpar(A7461,日期设置!$B$2)</f>
        <v>100</v>
      </c>
      <c r="M7461" s="6">
        <f>[1]!b_info_outstandingbalance($A7461,日期设置!B$2)</f>
        <v>5</v>
      </c>
      <c r="N7461" s="7">
        <f>[1]!b_info_latestissurercreditrating2(A7461,日期设置!$B$2,"102","1")</f>
        <v>0</v>
      </c>
      <c r="O7461" s="8">
        <v>5</v>
      </c>
      <c r="P7461" s="9">
        <f>[1]!b_info_repurchasedate(A7461)</f>
        <v>0</v>
      </c>
      <c r="Q7461" s="8" t="s">
        <v>16326</v>
      </c>
      <c r="R7461" s="2" t="str">
        <f>IF((--IF(P7461=0,Q7461,P7461))&gt;(--日期设置!$B$2),IF(P7461=0,Q7461,P7461),Q7461)</f>
        <v>2022-04-25</v>
      </c>
      <c r="S7461" s="32" t="s">
        <v>18104</v>
      </c>
      <c r="T7461" s="8">
        <f>[1]!b_anal_ptmyear($A7461,日期设置!$B$2)</f>
        <v>1.0931506849315069</v>
      </c>
      <c r="U7461" s="8">
        <f>[1]!b_anal_termifexercise($A7461,日期设置!B$2)</f>
        <v>0</v>
      </c>
      <c r="V7461" s="10">
        <f>[1]!b_dq_dirtyprice(A7461,日期设置!$B$2)</f>
        <v>107.3677</v>
      </c>
      <c r="W7461" s="11">
        <f>IF(U7461=0,ROUNDUP((Q7461-日期设置!$B$2)/365,0),ROUNDUP((R7461-日期设置!$B$2)/365,0))</f>
        <v>2</v>
      </c>
      <c r="X7461" s="18">
        <f>_xlfn.IFNA(VLOOKUP(A7461,过往入选债券!A:D,4,0),2)</f>
        <v>2</v>
      </c>
      <c r="Y7461">
        <f>_xlfn.IFNA(VLOOKUP(C7461,[2]Sheet1!$A:$A,1,0),3)</f>
        <v>3</v>
      </c>
    </row>
    <row r="7462" spans="1:25" hidden="1" x14ac:dyDescent="0.2">
      <c r="A7462" s="29" t="s">
        <v>5141</v>
      </c>
      <c r="B7462" s="29" t="s">
        <v>5142</v>
      </c>
      <c r="C7462" s="40" t="s">
        <v>5143</v>
      </c>
      <c r="D7462" s="26" t="str">
        <f>[1]!b_calc_yield(A7462,日期设置!$B$2,F7462,1,R7462,1,O7462,L7462,S7462,)</f>
        <v>Fetching...</v>
      </c>
      <c r="E7462" s="26">
        <f t="shared" si="232"/>
        <v>0.19847004643813726</v>
      </c>
      <c r="F7462" s="18">
        <f>[1]!b_dq_cleanprice($A7462,日期设置!B$2)</f>
        <v>100.1337</v>
      </c>
      <c r="G7462" s="18" t="str">
        <f t="shared" si="233"/>
        <v>0.08 + 0</v>
      </c>
      <c r="H7462" s="27">
        <f>[1]!b_dq_pctchange($A7462,日期设置!$B$2,1)/100</f>
        <v>0</v>
      </c>
      <c r="I7462" s="26">
        <f>[1]!b_pq_pctchange(A7462,日期设置!$B$4,日期设置!$B$2,1)</f>
        <v>0</v>
      </c>
      <c r="J7462" s="26">
        <f>[1]!b_pq_pctchange(A7462,日期设置!$C$4,日期设置!$B$2,1)</f>
        <v>-7.0057153464086544E-2</v>
      </c>
      <c r="K7462" s="52">
        <f>[1]!b_dq_amount($A7462,日期设置!B$2,2,10000)</f>
        <v>0</v>
      </c>
      <c r="L7462" s="26">
        <f>[1]!b_info_latestpar(A7462,日期设置!$B$2)</f>
        <v>100</v>
      </c>
      <c r="M7462" s="6">
        <f>[1]!b_info_outstandingbalance($A7462,日期设置!B$2)</f>
        <v>10</v>
      </c>
      <c r="N7462" s="7" t="str">
        <f>[1]!b_info_latestissurercreditrating2(A7462,日期设置!$B$2,"102","1")</f>
        <v>AAA</v>
      </c>
      <c r="O7462" s="8">
        <v>4</v>
      </c>
      <c r="P7462" s="9">
        <f>[1]!b_info_repurchasedate(A7462)</f>
        <v>0</v>
      </c>
      <c r="Q7462" s="8" t="s">
        <v>16160</v>
      </c>
      <c r="R7462" s="2" t="str">
        <f>IF((--IF(P7462=0,Q7462,P7462))&gt;(--日期设置!$B$2),IF(P7462=0,Q7462,P7462),Q7462)</f>
        <v>2021-04-22</v>
      </c>
      <c r="S7462" s="32" t="s">
        <v>18523</v>
      </c>
      <c r="T7462" s="8">
        <f>[1]!b_anal_ptmyear($A7462,日期设置!$B$2)</f>
        <v>8.4931506849315067E-2</v>
      </c>
      <c r="U7462" s="8">
        <f>[1]!b_anal_termifexercise($A7462,日期设置!B$2)</f>
        <v>0</v>
      </c>
      <c r="V7462" s="10">
        <f>[1]!b_dq_dirtyprice(A7462,日期设置!$B$2)</f>
        <v>103.794</v>
      </c>
      <c r="W7462" s="11">
        <f>IF(U7462=0,ROUNDUP((Q7462-日期设置!$B$2)/365,0),ROUNDUP((R7462-日期设置!$B$2)/365,0))</f>
        <v>1</v>
      </c>
      <c r="X7462" s="18">
        <f>_xlfn.IFNA(VLOOKUP(A7462,过往入选债券!A:D,4,0),2)</f>
        <v>2</v>
      </c>
      <c r="Y7462">
        <f>_xlfn.IFNA(VLOOKUP(C7462,[2]Sheet1!$A:$A,1,0),3)</f>
        <v>3</v>
      </c>
    </row>
    <row r="7463" spans="1:25" hidden="1" x14ac:dyDescent="0.2">
      <c r="A7463" s="29" t="s">
        <v>7322</v>
      </c>
      <c r="B7463" s="29" t="s">
        <v>7323</v>
      </c>
      <c r="C7463" s="40" t="s">
        <v>333</v>
      </c>
      <c r="D7463" s="26" t="str">
        <f>[1]!b_calc_yield(A7463,日期设置!$B$2,F7463,1,R7463,1,O7463,L7463,S7463,)</f>
        <v>Fetching...</v>
      </c>
      <c r="E7463" s="26">
        <f t="shared" si="232"/>
        <v>1.1229206787121582</v>
      </c>
      <c r="F7463" s="18">
        <f>[1]!b_dq_cleanprice($A7463,日期设置!B$2)</f>
        <v>100.9576</v>
      </c>
      <c r="G7463" s="18" t="str">
        <f t="shared" si="233"/>
        <v>2.48 + 0.48</v>
      </c>
      <c r="H7463" s="27">
        <f>[1]!b_dq_pctchange($A7463,日期设置!$B$2,1)/100</f>
        <v>0</v>
      </c>
      <c r="I7463" s="26">
        <f>[1]!b_pq_pctchange(A7463,日期设置!$B$4,日期设置!$B$2,1)</f>
        <v>0</v>
      </c>
      <c r="J7463" s="26">
        <f>[1]!b_pq_pctchange(A7463,日期设置!$C$4,日期设置!$B$2,1)</f>
        <v>0</v>
      </c>
      <c r="K7463" s="52">
        <f>[1]!b_dq_amount($A7463,日期设置!B$2,2,10000)</f>
        <v>0</v>
      </c>
      <c r="L7463" s="26">
        <f>[1]!b_info_latestpar(A7463,日期设置!$B$2)</f>
        <v>100</v>
      </c>
      <c r="M7463" s="6">
        <f>[1]!b_info_outstandingbalance($A7463,日期设置!B$2)</f>
        <v>5</v>
      </c>
      <c r="N7463" s="7" t="str">
        <f>[1]!b_info_latestissurercreditrating2(A7463,日期设置!$B$2,"102","1")</f>
        <v>AAA</v>
      </c>
      <c r="O7463" s="8">
        <v>4.3899999999999997</v>
      </c>
      <c r="P7463" s="9" t="str">
        <f>[1]!b_info_repurchasedate(A7463)</f>
        <v>2021-09-14</v>
      </c>
      <c r="Q7463" s="8" t="s">
        <v>16991</v>
      </c>
      <c r="R7463" s="2" t="str">
        <f>IF((--IF(P7463=0,Q7463,P7463))&gt;(--日期设置!$B$2),IF(P7463=0,Q7463,P7463),Q7463)</f>
        <v>2021-09-14</v>
      </c>
      <c r="S7463" s="32" t="s">
        <v>18610</v>
      </c>
      <c r="T7463" s="8">
        <f>[1]!b_anal_ptmyear($A7463,日期设置!$B$2)</f>
        <v>2.4821917808219176</v>
      </c>
      <c r="U7463" s="8">
        <f>[1]!b_anal_termifexercise($A7463,日期设置!B$2)</f>
        <v>0.48219178082191783</v>
      </c>
      <c r="V7463" s="10">
        <f>[1]!b_dq_dirtyprice(A7463,日期设置!$B$2)</f>
        <v>103.2308</v>
      </c>
      <c r="W7463" s="11">
        <f>IF(U7463=0,ROUNDUP((Q7463-日期设置!$B$2)/365,0),ROUNDUP((R7463-日期设置!$B$2)/365,0))</f>
        <v>1</v>
      </c>
      <c r="X7463" s="18">
        <f>_xlfn.IFNA(VLOOKUP(A7463,过往入选债券!A:D,4,0),2)</f>
        <v>2</v>
      </c>
      <c r="Y7463">
        <f>_xlfn.IFNA(VLOOKUP(C7463,[2]Sheet1!$A:$A,1,0),3)</f>
        <v>3</v>
      </c>
    </row>
    <row r="7464" spans="1:25" hidden="1" x14ac:dyDescent="0.2">
      <c r="A7464" s="29" t="s">
        <v>2149</v>
      </c>
      <c r="B7464" s="29" t="s">
        <v>2150</v>
      </c>
      <c r="C7464" s="40" t="s">
        <v>1802</v>
      </c>
      <c r="D7464" s="26" t="str">
        <f>[1]!b_calc_yield(A7464,日期设置!$B$2,F7464,1,R7464,1,O7464,L7464,S7464,)</f>
        <v>Fetching...</v>
      </c>
      <c r="E7464" s="26">
        <f t="shared" si="232"/>
        <v>1.3821031608032275</v>
      </c>
      <c r="F7464" s="18">
        <f>[1]!b_dq_cleanprice($A7464,日期设置!B$2)</f>
        <v>102.547</v>
      </c>
      <c r="G7464" s="18" t="str">
        <f t="shared" si="233"/>
        <v>0.59 + 0</v>
      </c>
      <c r="H7464" s="27">
        <f>[1]!b_dq_pctchange($A7464,日期设置!$B$2,1)/100</f>
        <v>0</v>
      </c>
      <c r="I7464" s="26">
        <f>[1]!b_pq_pctchange(A7464,日期设置!$B$4,日期设置!$B$2,1)</f>
        <v>0</v>
      </c>
      <c r="J7464" s="26">
        <f>[1]!b_pq_pctchange(A7464,日期设置!$C$4,日期设置!$B$2,1)</f>
        <v>0</v>
      </c>
      <c r="K7464" s="52">
        <f>[1]!b_dq_amount($A7464,日期设置!B$2,2,10000)</f>
        <v>0</v>
      </c>
      <c r="L7464" s="26">
        <f>[1]!b_info_latestpar(A7464,日期设置!$B$2)</f>
        <v>100</v>
      </c>
      <c r="M7464" s="6">
        <f>[1]!b_info_outstandingbalance($A7464,日期设置!B$2)</f>
        <v>5</v>
      </c>
      <c r="N7464" s="7">
        <f>[1]!b_info_latestissurercreditrating2(A7464,日期设置!$B$2,"102","1")</f>
        <v>0</v>
      </c>
      <c r="O7464" s="8">
        <v>6.7</v>
      </c>
      <c r="P7464" s="9">
        <f>[1]!b_info_repurchasedate(A7464)</f>
        <v>0</v>
      </c>
      <c r="Q7464" s="8" t="s">
        <v>17214</v>
      </c>
      <c r="R7464" s="2" t="str">
        <f>IF((--IF(P7464=0,Q7464,P7464))&gt;(--日期设置!$B$2),IF(P7464=0,Q7464,P7464),Q7464)</f>
        <v>2021-10-26</v>
      </c>
      <c r="S7464" s="32" t="s">
        <v>17890</v>
      </c>
      <c r="T7464" s="8">
        <f>[1]!b_anal_ptmyear($A7464,日期设置!$B$2)</f>
        <v>0.59726027397260273</v>
      </c>
      <c r="U7464" s="8">
        <f>[1]!b_anal_termifexercise($A7464,日期设置!B$2)</f>
        <v>0</v>
      </c>
      <c r="V7464" s="10">
        <f>[1]!b_dq_dirtyprice(A7464,日期设置!$B$2)</f>
        <v>105.2454</v>
      </c>
      <c r="W7464" s="11">
        <f>IF(U7464=0,ROUNDUP((Q7464-日期设置!$B$2)/365,0),ROUNDUP((R7464-日期设置!$B$2)/365,0))</f>
        <v>1</v>
      </c>
      <c r="X7464" s="18">
        <f>_xlfn.IFNA(VLOOKUP(A7464,过往入选债券!A:D,4,0),2)</f>
        <v>2</v>
      </c>
      <c r="Y7464">
        <f>_xlfn.IFNA(VLOOKUP(C7464,[2]Sheet1!$A:$A,1,0),3)</f>
        <v>3</v>
      </c>
    </row>
    <row r="7465" spans="1:25" hidden="1" x14ac:dyDescent="0.2">
      <c r="A7465" s="29" t="s">
        <v>6652</v>
      </c>
      <c r="B7465" s="29" t="s">
        <v>6653</v>
      </c>
      <c r="C7465" s="40" t="s">
        <v>188</v>
      </c>
      <c r="D7465" s="26" t="str">
        <f>[1]!b_calc_yield(A7465,日期设置!$B$2,F7465,1,R7465,1,O7465,L7465,S7465,)</f>
        <v>Fetching...</v>
      </c>
      <c r="E7465" s="26">
        <f t="shared" si="232"/>
        <v>0.17694806714663169</v>
      </c>
      <c r="F7465" s="18">
        <f>[1]!b_dq_cleanprice($A7465,日期设置!B$2)</f>
        <v>100.348</v>
      </c>
      <c r="G7465" s="18" t="str">
        <f t="shared" si="233"/>
        <v>2.07 + 0.07</v>
      </c>
      <c r="H7465" s="27">
        <f>[1]!b_dq_pctchange($A7465,日期设置!$B$2,1)/100</f>
        <v>0</v>
      </c>
      <c r="I7465" s="26">
        <f>[1]!b_pq_pctchange(A7465,日期设置!$B$4,日期设置!$B$2,1)</f>
        <v>0</v>
      </c>
      <c r="J7465" s="26">
        <f>[1]!b_pq_pctchange(A7465,日期设置!$C$4,日期设置!$B$2,1)</f>
        <v>0</v>
      </c>
      <c r="K7465" s="52">
        <f>[1]!b_dq_amount($A7465,日期设置!B$2,2,10000)</f>
        <v>0</v>
      </c>
      <c r="L7465" s="26">
        <f>[1]!b_info_latestpar(A7465,日期设置!$B$2)</f>
        <v>100</v>
      </c>
      <c r="M7465" s="6">
        <f>[1]!b_info_outstandingbalance($A7465,日期设置!B$2)</f>
        <v>5</v>
      </c>
      <c r="N7465" s="7" t="str">
        <f>[1]!b_info_latestissurercreditrating2(A7465,日期设置!$B$2,"102","1")</f>
        <v>AA</v>
      </c>
      <c r="O7465" s="8">
        <v>7</v>
      </c>
      <c r="P7465" s="9" t="str">
        <f>[1]!b_info_repurchasedate(A7465)</f>
        <v>2021-04-19</v>
      </c>
      <c r="Q7465" s="8" t="s">
        <v>17228</v>
      </c>
      <c r="R7465" s="2" t="str">
        <f>IF((--IF(P7465=0,Q7465,P7465))&gt;(--日期设置!$B$2),IF(P7465=0,Q7465,P7465),Q7465)</f>
        <v>2021-04-19</v>
      </c>
      <c r="S7465" s="32" t="s">
        <v>18422</v>
      </c>
      <c r="T7465" s="8">
        <f>[1]!b_anal_ptmyear($A7465,日期设置!$B$2)</f>
        <v>2.0767123287671234</v>
      </c>
      <c r="U7465" s="8">
        <f>[1]!b_anal_termifexercise($A7465,日期设置!B$2)</f>
        <v>7.6712328767123292E-2</v>
      </c>
      <c r="V7465" s="10">
        <f>[1]!b_dq_dirtyprice(A7465,日期设置!$B$2)</f>
        <v>106.81100000000001</v>
      </c>
      <c r="W7465" s="11">
        <f>IF(U7465=0,ROUNDUP((Q7465-日期设置!$B$2)/365,0),ROUNDUP((R7465-日期设置!$B$2)/365,0))</f>
        <v>1</v>
      </c>
      <c r="X7465" s="18">
        <f>_xlfn.IFNA(VLOOKUP(A7465,过往入选债券!A:D,4,0),2)</f>
        <v>2</v>
      </c>
      <c r="Y7465">
        <f>_xlfn.IFNA(VLOOKUP(C7465,[2]Sheet1!$A:$A,1,0),3)</f>
        <v>3</v>
      </c>
    </row>
    <row r="7466" spans="1:25" hidden="1" x14ac:dyDescent="0.2">
      <c r="A7466" s="29" t="s">
        <v>5207</v>
      </c>
      <c r="B7466" s="29" t="s">
        <v>5208</v>
      </c>
      <c r="C7466" s="40" t="s">
        <v>193</v>
      </c>
      <c r="D7466" s="26" t="str">
        <f>[1]!b_calc_yield(A7466,日期设置!$B$2,F7466,1,R7466,1,O7466,L7466,S7466,)</f>
        <v>Fetching...</v>
      </c>
      <c r="E7466" s="26">
        <f t="shared" si="232"/>
        <v>1.0293723991920745</v>
      </c>
      <c r="F7466" s="18">
        <f>[1]!b_dq_cleanprice($A7466,日期设置!B$2)</f>
        <v>100.63500000000001</v>
      </c>
      <c r="G7466" s="18" t="str">
        <f t="shared" si="233"/>
        <v>2.44 + 0.44</v>
      </c>
      <c r="H7466" s="27">
        <f>[1]!b_dq_pctchange($A7466,日期设置!$B$2,1)/100</f>
        <v>0</v>
      </c>
      <c r="I7466" s="26">
        <f>[1]!b_pq_pctchange(A7466,日期设置!$B$4,日期设置!$B$2,1)</f>
        <v>0</v>
      </c>
      <c r="J7466" s="26">
        <f>[1]!b_pq_pctchange(A7466,日期设置!$C$4,日期设置!$B$2,1)</f>
        <v>0</v>
      </c>
      <c r="K7466" s="52">
        <f>[1]!b_dq_amount($A7466,日期设置!B$2,2,10000)</f>
        <v>0</v>
      </c>
      <c r="L7466" s="26">
        <f>[1]!b_info_latestpar(A7466,日期设置!$B$2)</f>
        <v>100</v>
      </c>
      <c r="M7466" s="6">
        <f>[1]!b_info_outstandingbalance($A7466,日期设置!B$2)</f>
        <v>5</v>
      </c>
      <c r="N7466" s="7" t="str">
        <f>[1]!b_info_latestissurercreditrating2(A7466,日期设置!$B$2,"102","1")</f>
        <v>AAA</v>
      </c>
      <c r="O7466" s="8">
        <v>3.79</v>
      </c>
      <c r="P7466" s="9" t="str">
        <f>[1]!b_info_repurchasedate(A7466)</f>
        <v>2021-09-01</v>
      </c>
      <c r="Q7466" s="8" t="s">
        <v>16733</v>
      </c>
      <c r="R7466" s="2" t="str">
        <f>IF((--IF(P7466=0,Q7466,P7466))&gt;(--日期设置!$B$2),IF(P7466=0,Q7466,P7466),Q7466)</f>
        <v>2021-09-01</v>
      </c>
      <c r="S7466" s="32" t="s">
        <v>18453</v>
      </c>
      <c r="T7466" s="8">
        <f>[1]!b_anal_ptmyear($A7466,日期设置!$B$2)</f>
        <v>2.4465753424657533</v>
      </c>
      <c r="U7466" s="8">
        <f>[1]!b_anal_termifexercise($A7466,日期设置!B$2)</f>
        <v>0.44657534246575342</v>
      </c>
      <c r="V7466" s="10">
        <f>[1]!b_dq_dirtyprice(A7466,日期设置!$B$2)</f>
        <v>102.7325</v>
      </c>
      <c r="W7466" s="11">
        <f>IF(U7466=0,ROUNDUP((Q7466-日期设置!$B$2)/365,0),ROUNDUP((R7466-日期设置!$B$2)/365,0))</f>
        <v>1</v>
      </c>
      <c r="X7466" s="18">
        <f>_xlfn.IFNA(VLOOKUP(A7466,过往入选债券!A:D,4,0),2)</f>
        <v>2</v>
      </c>
      <c r="Y7466">
        <f>_xlfn.IFNA(VLOOKUP(C7466,[2]Sheet1!$A:$A,1,0),3)</f>
        <v>3</v>
      </c>
    </row>
    <row r="7467" spans="1:25" hidden="1" x14ac:dyDescent="0.2">
      <c r="A7467" s="29" t="s">
        <v>13205</v>
      </c>
      <c r="B7467" s="29" t="s">
        <v>13206</v>
      </c>
      <c r="C7467" s="40" t="s">
        <v>13207</v>
      </c>
      <c r="D7467" s="26" t="str">
        <f>[1]!b_calc_yield(A7467,日期设置!$B$2,F7467,1,R7467,1,O7467,L7467,S7467,)</f>
        <v>Fetching...</v>
      </c>
      <c r="E7467" s="26">
        <f t="shared" si="232"/>
        <v>16.957709050317305</v>
      </c>
      <c r="F7467" s="18">
        <f>[1]!b_dq_cleanprice($A7467,日期设置!B$2)</f>
        <v>49.739699999999999</v>
      </c>
      <c r="G7467" s="18" t="str">
        <f t="shared" si="233"/>
        <v>1.22 + 0</v>
      </c>
      <c r="H7467" s="27">
        <f>[1]!b_dq_pctchange($A7467,日期设置!$B$2,1)/100</f>
        <v>0</v>
      </c>
      <c r="I7467" s="26">
        <f>[1]!b_pq_pctchange(A7467,日期设置!$B$4,日期设置!$B$2,1)</f>
        <v>-9.4402722012111959E-2</v>
      </c>
      <c r="J7467" s="26">
        <f>[1]!b_pq_pctchange(A7467,日期设置!$C$4,日期设置!$B$2,1)</f>
        <v>-9.4402722012111959E-2</v>
      </c>
      <c r="K7467" s="52">
        <f>[1]!b_dq_amount($A7467,日期设置!B$2,2,10000)</f>
        <v>0</v>
      </c>
      <c r="L7467" s="26">
        <f>[1]!b_info_latestpar(A7467,日期设置!$B$2)</f>
        <v>50</v>
      </c>
      <c r="M7467" s="6">
        <f>[1]!b_info_outstandingbalance($A7467,日期设置!B$2)</f>
        <v>4</v>
      </c>
      <c r="N7467" s="7" t="str">
        <f>[1]!b_info_latestissurercreditrating2(A7467,日期设置!$B$2,"102","1")</f>
        <v>AA</v>
      </c>
      <c r="O7467" s="8">
        <v>5.28</v>
      </c>
      <c r="P7467" s="9">
        <f>[1]!b_info_repurchasedate(A7467)</f>
        <v>0</v>
      </c>
      <c r="Q7467" s="8" t="s">
        <v>17466</v>
      </c>
      <c r="R7467" s="2" t="str">
        <f>IF((--IF(P7467=0,Q7467,P7467))&gt;(--日期设置!$B$2),IF(P7467=0,Q7467,P7467),Q7467)</f>
        <v>2022-06-13</v>
      </c>
      <c r="S7467" s="32" t="s">
        <v>19042</v>
      </c>
      <c r="T7467" s="8">
        <f>[1]!b_anal_ptmyear($A7467,日期设置!$B$2)</f>
        <v>1.2273972602739727</v>
      </c>
      <c r="U7467" s="8">
        <f>[1]!b_anal_termifexercise($A7467,日期设置!B$2)</f>
        <v>0</v>
      </c>
      <c r="V7467" s="10">
        <f>[1]!b_dq_dirtyprice(A7467,日期设置!$B$2)</f>
        <v>51.779400000000003</v>
      </c>
      <c r="W7467" s="11">
        <f>IF(U7467=0,ROUNDUP((Q7467-日期设置!$B$2)/365,0),ROUNDUP((R7467-日期设置!$B$2)/365,0))</f>
        <v>2</v>
      </c>
      <c r="X7467" s="18">
        <f>_xlfn.IFNA(VLOOKUP(A7467,过往入选债券!A:D,4,0),2)</f>
        <v>2</v>
      </c>
      <c r="Y7467">
        <f>_xlfn.IFNA(VLOOKUP(C7467,[2]Sheet1!$A:$A,1,0),3)</f>
        <v>3</v>
      </c>
    </row>
    <row r="7468" spans="1:25" hidden="1" x14ac:dyDescent="0.2">
      <c r="A7468" s="29" t="s">
        <v>12539</v>
      </c>
      <c r="B7468" s="29" t="s">
        <v>12540</v>
      </c>
      <c r="C7468" s="40" t="s">
        <v>11642</v>
      </c>
      <c r="D7468" s="26" t="str">
        <f>[1]!b_calc_yield(A7468,日期设置!$B$2,F7468,1,R7468,1,O7468,L7468,S7468,)</f>
        <v>Fetching...</v>
      </c>
      <c r="E7468" s="26">
        <f t="shared" si="232"/>
        <v>24.881575727324943</v>
      </c>
      <c r="F7468" s="18">
        <f>[1]!b_dq_cleanprice($A7468,日期设置!B$2)</f>
        <v>39.9559</v>
      </c>
      <c r="G7468" s="18" t="str">
        <f t="shared" si="233"/>
        <v>1.43 + 0</v>
      </c>
      <c r="H7468" s="27">
        <f>[1]!b_dq_pctchange($A7468,日期设置!$B$2,1)/100</f>
        <v>0</v>
      </c>
      <c r="I7468" s="26">
        <f>[1]!b_pq_pctchange(A7468,日期设置!$B$4,日期设置!$B$2,1)</f>
        <v>0</v>
      </c>
      <c r="J7468" s="26">
        <f>[1]!b_pq_pctchange(A7468,日期设置!$C$4,日期设置!$B$2,1)</f>
        <v>0</v>
      </c>
      <c r="K7468" s="52">
        <f>[1]!b_dq_amount($A7468,日期设置!B$2,2,10000)</f>
        <v>0</v>
      </c>
      <c r="L7468" s="26">
        <f>[1]!b_info_latestpar(A7468,日期设置!$B$2)</f>
        <v>40</v>
      </c>
      <c r="M7468" s="6">
        <f>[1]!b_info_outstandingbalance($A7468,日期设置!B$2)</f>
        <v>3.2</v>
      </c>
      <c r="N7468" s="7" t="str">
        <f>[1]!b_info_latestissurercreditrating2(A7468,日期设置!$B$2,"102","1")</f>
        <v>AA</v>
      </c>
      <c r="O7468" s="8">
        <v>5.77</v>
      </c>
      <c r="P7468" s="9">
        <f>[1]!b_info_repurchasedate(A7468)</f>
        <v>0</v>
      </c>
      <c r="Q7468" s="8" t="s">
        <v>16260</v>
      </c>
      <c r="R7468" s="2" t="str">
        <f>IF((--IF(P7468=0,Q7468,P7468))&gt;(--日期设置!$B$2),IF(P7468=0,Q7468,P7468),Q7468)</f>
        <v>2022-08-26</v>
      </c>
      <c r="S7468" s="32" t="s">
        <v>18042</v>
      </c>
      <c r="T7468" s="8">
        <f>[1]!b_anal_ptmyear($A7468,日期设置!$B$2)</f>
        <v>1.43013698630137</v>
      </c>
      <c r="U7468" s="8">
        <f>[1]!b_anal_termifexercise($A7468,日期设置!B$2)</f>
        <v>0</v>
      </c>
      <c r="V7468" s="10">
        <f>[1]!b_dq_dirtyprice(A7468,日期设置!$B$2)</f>
        <v>41.271099999999997</v>
      </c>
      <c r="W7468" s="11">
        <f>IF(U7468=0,ROUNDUP((Q7468-日期设置!$B$2)/365,0),ROUNDUP((R7468-日期设置!$B$2)/365,0))</f>
        <v>2</v>
      </c>
      <c r="X7468" s="18">
        <f>_xlfn.IFNA(VLOOKUP(A7468,过往入选债券!A:D,4,0),2)</f>
        <v>2</v>
      </c>
      <c r="Y7468">
        <f>_xlfn.IFNA(VLOOKUP(C7468,[2]Sheet1!$A:$A,1,0),3)</f>
        <v>3</v>
      </c>
    </row>
    <row r="7469" spans="1:25" hidden="1" x14ac:dyDescent="0.2">
      <c r="A7469" s="29" t="s">
        <v>6662</v>
      </c>
      <c r="B7469" s="29" t="s">
        <v>6663</v>
      </c>
      <c r="C7469" s="40" t="s">
        <v>707</v>
      </c>
      <c r="D7469" s="26" t="str">
        <f>[1]!b_calc_yield(A7469,日期设置!$B$2,F7469,1,R7469,1,O7469,L7469,S7469,)</f>
        <v>Fetching...</v>
      </c>
      <c r="E7469" s="26">
        <f t="shared" si="232"/>
        <v>0.17559079972253588</v>
      </c>
      <c r="F7469" s="18">
        <f>[1]!b_dq_cleanprice($A7469,日期设置!B$2)</f>
        <v>100.2745</v>
      </c>
      <c r="G7469" s="18" t="str">
        <f t="shared" si="233"/>
        <v>0.07 + 0</v>
      </c>
      <c r="H7469" s="27">
        <f>[1]!b_dq_pctchange($A7469,日期设置!$B$2,1)/100</f>
        <v>0</v>
      </c>
      <c r="I7469" s="26">
        <f>[1]!b_pq_pctchange(A7469,日期设置!$B$4,日期设置!$B$2,1)</f>
        <v>0</v>
      </c>
      <c r="J7469" s="26">
        <f>[1]!b_pq_pctchange(A7469,日期设置!$C$4,日期设置!$B$2,1)</f>
        <v>-0.35119484755221314</v>
      </c>
      <c r="K7469" s="52">
        <f>[1]!b_dq_amount($A7469,日期设置!B$2,2,10000)</f>
        <v>0</v>
      </c>
      <c r="L7469" s="26">
        <f>[1]!b_info_latestpar(A7469,日期设置!$B$2)</f>
        <v>100</v>
      </c>
      <c r="M7469" s="6">
        <f>[1]!b_info_outstandingbalance($A7469,日期设置!B$2)</f>
        <v>3</v>
      </c>
      <c r="N7469" s="7" t="str">
        <f>[1]!b_info_latestissurercreditrating2(A7469,日期设置!$B$2,"102","1")</f>
        <v>AA+</v>
      </c>
      <c r="O7469" s="8">
        <v>6</v>
      </c>
      <c r="P7469" s="9">
        <f>[1]!b_info_repurchasedate(A7469)</f>
        <v>0</v>
      </c>
      <c r="Q7469" s="8" t="s">
        <v>16694</v>
      </c>
      <c r="R7469" s="2" t="str">
        <f>IF((--IF(P7469=0,Q7469,P7469))&gt;(--日期设置!$B$2),IF(P7469=0,Q7469,P7469),Q7469)</f>
        <v>2021-04-19</v>
      </c>
      <c r="S7469" s="32" t="s">
        <v>18422</v>
      </c>
      <c r="T7469" s="8">
        <f>[1]!b_anal_ptmyear($A7469,日期设置!$B$2)</f>
        <v>7.6712328767123292E-2</v>
      </c>
      <c r="U7469" s="8">
        <f>[1]!b_anal_termifexercise($A7469,日期设置!B$2)</f>
        <v>0</v>
      </c>
      <c r="V7469" s="10">
        <f>[1]!b_dq_dirtyprice(A7469,日期设置!$B$2)</f>
        <v>105.8142</v>
      </c>
      <c r="W7469" s="11">
        <f>IF(U7469=0,ROUNDUP((Q7469-日期设置!$B$2)/365,0),ROUNDUP((R7469-日期设置!$B$2)/365,0))</f>
        <v>1</v>
      </c>
      <c r="X7469" s="18">
        <f>_xlfn.IFNA(VLOOKUP(A7469,过往入选债券!A:D,4,0),2)</f>
        <v>2</v>
      </c>
      <c r="Y7469">
        <f>_xlfn.IFNA(VLOOKUP(C7469,[2]Sheet1!$A:$A,1,0),3)</f>
        <v>3</v>
      </c>
    </row>
    <row r="7470" spans="1:25" hidden="1" x14ac:dyDescent="0.2">
      <c r="A7470" s="29" t="s">
        <v>4880</v>
      </c>
      <c r="B7470" s="29" t="s">
        <v>4881</v>
      </c>
      <c r="C7470" s="40" t="s">
        <v>4858</v>
      </c>
      <c r="D7470" s="26" t="str">
        <f>[1]!b_calc_yield(A7470,日期设置!$B$2,F7470,1,R7470,1,O7470,L7470,S7470,)</f>
        <v>Fetching...</v>
      </c>
      <c r="E7470" s="26">
        <f t="shared" si="232"/>
        <v>4.8021660292526969</v>
      </c>
      <c r="F7470" s="18">
        <f>[1]!b_dq_cleanprice($A7470,日期设置!B$2)</f>
        <v>108.46040000000001</v>
      </c>
      <c r="G7470" s="18" t="str">
        <f t="shared" si="233"/>
        <v>2.24 + 0</v>
      </c>
      <c r="H7470" s="27">
        <f>[1]!b_dq_pctchange($A7470,日期设置!$B$2,1)/100</f>
        <v>0</v>
      </c>
      <c r="I7470" s="26">
        <f>[1]!b_pq_pctchange(A7470,日期设置!$B$4,日期设置!$B$2,1)</f>
        <v>0</v>
      </c>
      <c r="J7470" s="26">
        <f>[1]!b_pq_pctchange(A7470,日期设置!$C$4,日期设置!$B$2,1)</f>
        <v>0</v>
      </c>
      <c r="K7470" s="52">
        <f>[1]!b_dq_amount($A7470,日期设置!B$2,2,10000)</f>
        <v>0</v>
      </c>
      <c r="L7470" s="26">
        <f>[1]!b_info_latestpar(A7470,日期设置!$B$2)</f>
        <v>100</v>
      </c>
      <c r="M7470" s="6">
        <f>[1]!b_info_outstandingbalance($A7470,日期设置!B$2)</f>
        <v>6</v>
      </c>
      <c r="N7470" s="7" t="str">
        <f>[1]!b_info_latestissurercreditrating2(A7470,日期设置!$B$2,"102","1")</f>
        <v>AAA</v>
      </c>
      <c r="O7470" s="8">
        <v>6.2</v>
      </c>
      <c r="P7470" s="9">
        <f>[1]!b_info_repurchasedate(A7470)</f>
        <v>0</v>
      </c>
      <c r="Q7470" s="8" t="s">
        <v>16063</v>
      </c>
      <c r="R7470" s="2" t="str">
        <f>IF((--IF(P7470=0,Q7470,P7470))&gt;(--日期设置!$B$2),IF(P7470=0,Q7470,P7470),Q7470)</f>
        <v>2023-06-18</v>
      </c>
      <c r="S7470" s="32" t="s">
        <v>18860</v>
      </c>
      <c r="T7470" s="8">
        <f>[1]!b_anal_ptmyear($A7470,日期设置!$B$2)</f>
        <v>2.2410958904109588</v>
      </c>
      <c r="U7470" s="8">
        <f>[1]!b_anal_termifexercise($A7470,日期设置!B$2)</f>
        <v>0</v>
      </c>
      <c r="V7470" s="10">
        <f>[1]!b_dq_dirtyprice(A7470,日期设置!$B$2)</f>
        <v>113.1656</v>
      </c>
      <c r="W7470" s="11">
        <f>IF(U7470=0,ROUNDUP((Q7470-日期设置!$B$2)/365,0),ROUNDUP((R7470-日期设置!$B$2)/365,0))</f>
        <v>3</v>
      </c>
      <c r="X7470" s="18">
        <f>_xlfn.IFNA(VLOOKUP(A7470,过往入选债券!A:D,4,0),2)</f>
        <v>2</v>
      </c>
      <c r="Y7470">
        <f>_xlfn.IFNA(VLOOKUP(C7470,[2]Sheet1!$A:$A,1,0),3)</f>
        <v>3</v>
      </c>
    </row>
    <row r="7471" spans="1:25" hidden="1" x14ac:dyDescent="0.2">
      <c r="A7471" s="29" t="s">
        <v>6602</v>
      </c>
      <c r="B7471" s="29" t="s">
        <v>6603</v>
      </c>
      <c r="C7471" s="40" t="s">
        <v>2609</v>
      </c>
      <c r="D7471" s="26" t="str">
        <f>[1]!b_calc_yield(A7471,日期设置!$B$2,F7471,1,R7471,1,O7471,L7471,S7471,)</f>
        <v>Fetching...</v>
      </c>
      <c r="E7471" s="26">
        <f t="shared" si="232"/>
        <v>0.15533129401450463</v>
      </c>
      <c r="F7471" s="18">
        <f>[1]!b_dq_cleanprice($A7471,日期设置!B$2)</f>
        <v>100.1863</v>
      </c>
      <c r="G7471" s="18" t="str">
        <f t="shared" si="233"/>
        <v>0.06 + 0</v>
      </c>
      <c r="H7471" s="27">
        <f>[1]!b_dq_pctchange($A7471,日期设置!$B$2,1)/100</f>
        <v>0</v>
      </c>
      <c r="I7471" s="26">
        <f>[1]!b_pq_pctchange(A7471,日期设置!$B$4,日期设置!$B$2,1)</f>
        <v>0</v>
      </c>
      <c r="J7471" s="26">
        <f>[1]!b_pq_pctchange(A7471,日期设置!$C$4,日期设置!$B$2,1)</f>
        <v>-0.21135773940845304</v>
      </c>
      <c r="K7471" s="52">
        <f>[1]!b_dq_amount($A7471,日期设置!B$2,2,10000)</f>
        <v>0</v>
      </c>
      <c r="L7471" s="26">
        <f>[1]!b_info_latestpar(A7471,日期设置!$B$2)</f>
        <v>100</v>
      </c>
      <c r="M7471" s="6">
        <f>[1]!b_info_outstandingbalance($A7471,日期设置!B$2)</f>
        <v>12</v>
      </c>
      <c r="N7471" s="7" t="str">
        <f>[1]!b_info_latestissurercreditrating2(A7471,日期设置!$B$2,"102","1")</f>
        <v>AA+</v>
      </c>
      <c r="O7471" s="8">
        <v>5.0999999999999996</v>
      </c>
      <c r="P7471" s="9">
        <f>[1]!b_info_repurchasedate(A7471)</f>
        <v>0</v>
      </c>
      <c r="Q7471" s="8" t="s">
        <v>16572</v>
      </c>
      <c r="R7471" s="2" t="str">
        <f>IF((--IF(P7471=0,Q7471,P7471))&gt;(--日期设置!$B$2),IF(P7471=0,Q7471,P7471),Q7471)</f>
        <v>2021-04-16</v>
      </c>
      <c r="S7471" s="32" t="s">
        <v>18720</v>
      </c>
      <c r="T7471" s="8">
        <f>[1]!b_anal_ptmyear($A7471,日期设置!$B$2)</f>
        <v>6.8493150684931503E-2</v>
      </c>
      <c r="U7471" s="8">
        <f>[1]!b_anal_termifexercise($A7471,日期设置!B$2)</f>
        <v>0</v>
      </c>
      <c r="V7471" s="10">
        <f>[1]!b_dq_dirtyprice(A7471,日期设置!$B$2)</f>
        <v>104.937</v>
      </c>
      <c r="W7471" s="11">
        <f>IF(U7471=0,ROUNDUP((Q7471-日期设置!$B$2)/365,0),ROUNDUP((R7471-日期设置!$B$2)/365,0))</f>
        <v>1</v>
      </c>
      <c r="X7471" s="18">
        <f>_xlfn.IFNA(VLOOKUP(A7471,过往入选债券!A:D,4,0),2)</f>
        <v>2</v>
      </c>
      <c r="Y7471" s="45">
        <f>_xlfn.IFNA(VLOOKUP(C7471,[2]Sheet1!$A:$A,1,0),3)</f>
        <v>3</v>
      </c>
    </row>
    <row r="7472" spans="1:25" hidden="1" x14ac:dyDescent="0.2">
      <c r="A7472" s="29" t="s">
        <v>12561</v>
      </c>
      <c r="B7472" s="29" t="s">
        <v>12562</v>
      </c>
      <c r="C7472" s="40" t="s">
        <v>1433</v>
      </c>
      <c r="D7472" s="26" t="str">
        <f>[1]!b_calc_yield(A7472,日期设置!$B$2,F7472,1,R7472,1,O7472,L7472,S7472,)</f>
        <v>Fetching...</v>
      </c>
      <c r="E7472" s="26">
        <f t="shared" si="232"/>
        <v>21.423515590224838</v>
      </c>
      <c r="F7472" s="18">
        <f>[1]!b_dq_cleanprice($A7472,日期设置!B$2)</f>
        <v>40.161099999999998</v>
      </c>
      <c r="G7472" s="18" t="str">
        <f t="shared" si="233"/>
        <v>1.52 + 0</v>
      </c>
      <c r="H7472" s="27">
        <f>[1]!b_dq_pctchange($A7472,日期设置!$B$2,1)/100</f>
        <v>0</v>
      </c>
      <c r="I7472" s="26">
        <f>[1]!b_pq_pctchange(A7472,日期设置!$B$4,日期设置!$B$2,1)</f>
        <v>0</v>
      </c>
      <c r="J7472" s="26">
        <f>[1]!b_pq_pctchange(A7472,日期设置!$C$4,日期设置!$B$2,1)</f>
        <v>-0.48739029382176402</v>
      </c>
      <c r="K7472" s="52">
        <f>[1]!b_dq_amount($A7472,日期设置!B$2,2,10000)</f>
        <v>0</v>
      </c>
      <c r="L7472" s="26">
        <f>[1]!b_info_latestpar(A7472,日期设置!$B$2)</f>
        <v>40</v>
      </c>
      <c r="M7472" s="6">
        <f>[1]!b_info_outstandingbalance($A7472,日期设置!B$2)</f>
        <v>6</v>
      </c>
      <c r="N7472" s="7" t="str">
        <f>[1]!b_info_latestissurercreditrating2(A7472,日期设置!$B$2,"102","1")</f>
        <v>AA</v>
      </c>
      <c r="O7472" s="8">
        <v>4.96</v>
      </c>
      <c r="P7472" s="9">
        <f>[1]!b_info_repurchasedate(A7472)</f>
        <v>0</v>
      </c>
      <c r="Q7472" s="8" t="s">
        <v>17078</v>
      </c>
      <c r="R7472" s="2" t="str">
        <f>IF((--IF(P7472=0,Q7472,P7472))&gt;(--日期设置!$B$2),IF(P7472=0,Q7472,P7472),Q7472)</f>
        <v>2022-09-28</v>
      </c>
      <c r="S7472" s="32" t="s">
        <v>18881</v>
      </c>
      <c r="T7472" s="8">
        <f>[1]!b_anal_ptmyear($A7472,日期设置!$B$2)</f>
        <v>1.5205479452054793</v>
      </c>
      <c r="U7472" s="8">
        <f>[1]!b_anal_termifexercise($A7472,日期设置!B$2)</f>
        <v>0</v>
      </c>
      <c r="V7472" s="10">
        <f>[1]!b_dq_dirtyprice(A7472,日期设置!$B$2)</f>
        <v>41.112299999999998</v>
      </c>
      <c r="W7472" s="11">
        <f>IF(U7472=0,ROUNDUP((Q7472-日期设置!$B$2)/365,0),ROUNDUP((R7472-日期设置!$B$2)/365,0))</f>
        <v>2</v>
      </c>
      <c r="X7472" s="18">
        <f>_xlfn.IFNA(VLOOKUP(A7472,过往入选债券!A:D,4,0),2)</f>
        <v>2</v>
      </c>
      <c r="Y7472">
        <f>_xlfn.IFNA(VLOOKUP(C7472,[2]Sheet1!$A:$A,1,0),3)</f>
        <v>3</v>
      </c>
    </row>
    <row r="7473" spans="1:25" hidden="1" x14ac:dyDescent="0.2">
      <c r="A7473" s="35" t="s">
        <v>22824</v>
      </c>
      <c r="B7473" s="35" t="s">
        <v>22825</v>
      </c>
      <c r="C7473" s="54" t="s">
        <v>23025</v>
      </c>
      <c r="D7473" s="26">
        <f>[1]!b_calc_yield(A7473,日期设置!$B$2,F7473,1,R7473,1,O7473,L7473,S7473,)</f>
        <v>2.262184427500014</v>
      </c>
      <c r="E7473" s="26">
        <f t="shared" si="232"/>
        <v>2.2412355046143029</v>
      </c>
      <c r="F7473" s="18">
        <f>[1]!b_dq_cleanprice($A7473,日期设置!B$2)</f>
        <v>100.009</v>
      </c>
      <c r="G7473" s="18" t="str">
        <f t="shared" si="233"/>
        <v>0.03 + 0</v>
      </c>
      <c r="H7473" s="27">
        <f>[1]!b_dq_pctchange($A7473,日期设置!$B$2,1)/100</f>
        <v>0</v>
      </c>
      <c r="I7473" s="26">
        <f>[1]!b_pq_pctchange(A7473,日期设置!$B$4,日期设置!$B$2,1)</f>
        <v>0</v>
      </c>
      <c r="J7473" s="26">
        <f>[1]!b_pq_pctchange(A7473,日期设置!$C$4,日期设置!$B$2,1)</f>
        <v>9.0000000000003411E-3</v>
      </c>
      <c r="K7473" s="52">
        <f>[1]!b_dq_amount($A7473,日期设置!B$2,2,10000)</f>
        <v>0</v>
      </c>
      <c r="L7473" s="26">
        <f>[1]!b_info_latestpar(A7473,日期设置!$B$2)</f>
        <v>100</v>
      </c>
      <c r="M7473" s="6">
        <f>[1]!b_info_outstandingbalance($A7473,日期设置!B$2)</f>
        <v>15</v>
      </c>
      <c r="N7473" s="7" t="str">
        <f>[1]!b_info_latestissurercreditrating2(A7473,日期设置!$B$2,"102","1")</f>
        <v>AAA</v>
      </c>
      <c r="O7473" s="43">
        <v>2.6</v>
      </c>
      <c r="P7473" s="9">
        <f>[1]!b_info_repurchasedate(A7473)</f>
        <v>0</v>
      </c>
      <c r="Q7473" s="31" t="s">
        <v>16242</v>
      </c>
      <c r="R7473" s="2" t="str">
        <f>IF((--IF(P7473=0,Q7473,P7473))&gt;(--日期设置!$B$2),IF(P7473=0,Q7473,P7473),Q7473)</f>
        <v>2021-04-02</v>
      </c>
      <c r="S7473" s="32" t="s">
        <v>23353</v>
      </c>
      <c r="T7473" s="8">
        <f>[1]!b_anal_ptmyear($A7473,日期设置!$B$2)</f>
        <v>3.0136986301369864E-2</v>
      </c>
      <c r="U7473" s="8">
        <f>[1]!b_anal_termifexercise($A7473,日期设置!B$2)</f>
        <v>0</v>
      </c>
      <c r="V7473" s="10">
        <f>[1]!b_dq_dirtyprice(A7473,日期设置!$B$2)</f>
        <v>100.3509</v>
      </c>
      <c r="W7473" s="11">
        <f>IF(U7473=0,ROUNDUP((Q7473-日期设置!$B$2)/365,0),ROUNDUP((R7473-日期设置!$B$2)/365,0))</f>
        <v>1</v>
      </c>
      <c r="X7473" s="18">
        <f>_xlfn.IFNA(VLOOKUP(A7473,过往入选债券!A:D,4,0),2)</f>
        <v>2</v>
      </c>
      <c r="Y7473">
        <f>_xlfn.IFNA(VLOOKUP(C7473,[2]Sheet1!$A:$A,1,0),3)</f>
        <v>3</v>
      </c>
    </row>
    <row r="7474" spans="1:25" hidden="1" x14ac:dyDescent="0.2">
      <c r="A7474" s="29" t="s">
        <v>12277</v>
      </c>
      <c r="B7474" s="29" t="s">
        <v>12278</v>
      </c>
      <c r="C7474" s="40" t="s">
        <v>12279</v>
      </c>
      <c r="D7474" s="26" t="str">
        <f>[1]!b_calc_yield(A7474,日期设置!$B$2,F7474,1,R7474,1,O7474,L7474,S7474,)</f>
        <v>Fetching...</v>
      </c>
      <c r="E7474" s="26">
        <f t="shared" si="232"/>
        <v>30.421296729374546</v>
      </c>
      <c r="F7474" s="18">
        <f>[1]!b_dq_cleanprice($A7474,日期设置!B$2)</f>
        <v>20.168900000000001</v>
      </c>
      <c r="G7474" s="18" t="str">
        <f t="shared" si="233"/>
        <v>0.89 + 0</v>
      </c>
      <c r="H7474" s="27">
        <f>[1]!b_dq_pctchange($A7474,日期设置!$B$2,1)/100</f>
        <v>0</v>
      </c>
      <c r="I7474" s="26">
        <f>[1]!b_pq_pctchange(A7474,日期设置!$B$4,日期设置!$B$2,1)</f>
        <v>0</v>
      </c>
      <c r="J7474" s="26">
        <f>[1]!b_pq_pctchange(A7474,日期设置!$C$4,日期设置!$B$2,1)</f>
        <v>0</v>
      </c>
      <c r="K7474" s="52">
        <f>[1]!b_dq_amount($A7474,日期设置!B$2,2,10000)</f>
        <v>0</v>
      </c>
      <c r="L7474" s="26">
        <f>[1]!b_info_latestpar(A7474,日期设置!$B$2)</f>
        <v>19.999999999999996</v>
      </c>
      <c r="M7474" s="6">
        <f>[1]!b_info_outstandingbalance($A7474,日期设置!B$2)</f>
        <v>2</v>
      </c>
      <c r="N7474" s="7" t="str">
        <f>[1]!b_info_latestissurercreditrating2(A7474,日期设置!$B$2,"102","1")</f>
        <v>AA</v>
      </c>
      <c r="O7474" s="8">
        <v>6.49</v>
      </c>
      <c r="P7474" s="9">
        <f>[1]!b_info_repurchasedate(A7474)</f>
        <v>0</v>
      </c>
      <c r="Q7474" s="8" t="s">
        <v>16577</v>
      </c>
      <c r="R7474" s="2" t="str">
        <f>IF((--IF(P7474=0,Q7474,P7474))&gt;(--日期设置!$B$2),IF(P7474=0,Q7474,P7474),Q7474)</f>
        <v>2022-02-10</v>
      </c>
      <c r="S7474" s="32" t="s">
        <v>18328</v>
      </c>
      <c r="T7474" s="8">
        <f>[1]!b_anal_ptmyear($A7474,日期设置!$B$2)</f>
        <v>0.8904109589041096</v>
      </c>
      <c r="U7474" s="8">
        <f>[1]!b_anal_termifexercise($A7474,日期设置!B$2)</f>
        <v>0</v>
      </c>
      <c r="V7474" s="10">
        <f>[1]!b_dq_dirtyprice(A7474,日期设置!$B$2)</f>
        <v>20.3111</v>
      </c>
      <c r="W7474" s="11">
        <f>IF(U7474=0,ROUNDUP((Q7474-日期设置!$B$2)/365,0),ROUNDUP((R7474-日期设置!$B$2)/365,0))</f>
        <v>1</v>
      </c>
      <c r="X7474" s="18">
        <f>_xlfn.IFNA(VLOOKUP(A7474,过往入选债券!A:D,4,0),2)</f>
        <v>2</v>
      </c>
      <c r="Y7474">
        <f>_xlfn.IFNA(VLOOKUP(C7474,[2]Sheet1!$A:$A,1,0),3)</f>
        <v>3</v>
      </c>
    </row>
    <row r="7475" spans="1:25" hidden="1" x14ac:dyDescent="0.2">
      <c r="A7475" s="29" t="s">
        <v>5144</v>
      </c>
      <c r="B7475" s="29" t="s">
        <v>5145</v>
      </c>
      <c r="C7475" s="40" t="s">
        <v>229</v>
      </c>
      <c r="D7475" s="26" t="str">
        <f>[1]!b_calc_yield(A7475,日期设置!$B$2,F7475,1,R7475,1,O7475,L7475,S7475,)</f>
        <v>Fetching...</v>
      </c>
      <c r="E7475" s="26">
        <f t="shared" si="232"/>
        <v>0.14611482326674086</v>
      </c>
      <c r="F7475" s="18">
        <f>[1]!b_dq_cleanprice($A7475,日期设置!B$2)</f>
        <v>100.092</v>
      </c>
      <c r="G7475" s="18" t="str">
        <f t="shared" si="233"/>
        <v>0.06 + 0</v>
      </c>
      <c r="H7475" s="27">
        <f>[1]!b_dq_pctchange($A7475,日期设置!$B$2,1)/100</f>
        <v>0</v>
      </c>
      <c r="I7475" s="26">
        <f>[1]!b_pq_pctchange(A7475,日期设置!$B$4,日期设置!$B$2,1)</f>
        <v>0</v>
      </c>
      <c r="J7475" s="26">
        <f>[1]!b_pq_pctchange(A7475,日期设置!$C$4,日期设置!$B$2,1)</f>
        <v>-0.16497535344025011</v>
      </c>
      <c r="K7475" s="52">
        <f>[1]!b_dq_amount($A7475,日期设置!B$2,2,10000)</f>
        <v>0</v>
      </c>
      <c r="L7475" s="26">
        <f>[1]!b_info_latestpar(A7475,日期设置!$B$2)</f>
        <v>100</v>
      </c>
      <c r="M7475" s="6">
        <f>[1]!b_info_outstandingbalance($A7475,日期设置!B$2)</f>
        <v>10</v>
      </c>
      <c r="N7475" s="7" t="str">
        <f>[1]!b_info_latestissurercreditrating2(A7475,日期设置!$B$2,"102","1")</f>
        <v>AAA</v>
      </c>
      <c r="O7475" s="8">
        <v>3.7</v>
      </c>
      <c r="P7475" s="9">
        <f>[1]!b_info_repurchasedate(A7475)</f>
        <v>0</v>
      </c>
      <c r="Q7475" s="8" t="s">
        <v>16163</v>
      </c>
      <c r="R7475" s="2" t="str">
        <f>IF((--IF(P7475=0,Q7475,P7475))&gt;(--日期设置!$B$2),IF(P7475=0,Q7475,P7475),Q7475)</f>
        <v>2021-04-15</v>
      </c>
      <c r="S7475" s="32" t="s">
        <v>17952</v>
      </c>
      <c r="T7475" s="8">
        <f>[1]!b_anal_ptmyear($A7475,日期设置!$B$2)</f>
        <v>6.575342465753424E-2</v>
      </c>
      <c r="U7475" s="8">
        <f>[1]!b_anal_termifexercise($A7475,日期设置!B$2)</f>
        <v>0</v>
      </c>
      <c r="V7475" s="10">
        <f>[1]!b_dq_dirtyprice(A7475,日期设置!$B$2)</f>
        <v>103.5487</v>
      </c>
      <c r="W7475" s="11">
        <f>IF(U7475=0,ROUNDUP((Q7475-日期设置!$B$2)/365,0),ROUNDUP((R7475-日期设置!$B$2)/365,0))</f>
        <v>1</v>
      </c>
      <c r="X7475" s="18">
        <f>_xlfn.IFNA(VLOOKUP(A7475,过往入选债券!A:D,4,0),2)</f>
        <v>2</v>
      </c>
      <c r="Y7475">
        <f>_xlfn.IFNA(VLOOKUP(C7475,[2]Sheet1!$A:$A,1,0),3)</f>
        <v>3</v>
      </c>
    </row>
    <row r="7476" spans="1:25" hidden="1" x14ac:dyDescent="0.2">
      <c r="A7476" s="29" t="s">
        <v>758</v>
      </c>
      <c r="B7476" s="29" t="s">
        <v>759</v>
      </c>
      <c r="C7476" s="40" t="s">
        <v>29</v>
      </c>
      <c r="D7476" s="26" t="str">
        <f>[1]!b_calc_yield(A7476,日期设置!$B$2,F7476,1,R7476,1,O7476,L7476,S7476,)</f>
        <v>Fetching...</v>
      </c>
      <c r="E7476" s="26">
        <f t="shared" si="232"/>
        <v>0.16923831311186355</v>
      </c>
      <c r="F7476" s="18">
        <f>[1]!b_dq_cleanprice($A7476,日期设置!B$2)</f>
        <v>100.2062</v>
      </c>
      <c r="G7476" s="18" t="str">
        <f t="shared" si="233"/>
        <v>0.07 + 0</v>
      </c>
      <c r="H7476" s="27">
        <f>[1]!b_dq_pctchange($A7476,日期设置!$B$2,1)/100</f>
        <v>0</v>
      </c>
      <c r="I7476" s="26">
        <f>[1]!b_pq_pctchange(A7476,日期设置!$B$4,日期设置!$B$2,1)</f>
        <v>0</v>
      </c>
      <c r="J7476" s="26">
        <f>[1]!b_pq_pctchange(A7476,日期设置!$C$4,日期设置!$B$2,1)</f>
        <v>-1.8350421338683527</v>
      </c>
      <c r="K7476" s="52">
        <f>[1]!b_dq_amount($A7476,日期设置!B$2,2,10000)</f>
        <v>0</v>
      </c>
      <c r="L7476" s="26">
        <f>[1]!b_info_latestpar(A7476,日期设置!$B$2)</f>
        <v>100</v>
      </c>
      <c r="M7476" s="6">
        <f>[1]!b_info_outstandingbalance($A7476,日期设置!B$2)</f>
        <v>5</v>
      </c>
      <c r="N7476" s="7">
        <f>[1]!b_info_latestissurercreditrating2(A7476,日期设置!$B$2,"102","1")</f>
        <v>0</v>
      </c>
      <c r="O7476" s="8">
        <v>5</v>
      </c>
      <c r="P7476" s="9">
        <f>[1]!b_info_repurchasedate(A7476)</f>
        <v>0</v>
      </c>
      <c r="Q7476" s="8" t="s">
        <v>16694</v>
      </c>
      <c r="R7476" s="2" t="str">
        <f>IF((--IF(P7476=0,Q7476,P7476))&gt;(--日期设置!$B$2),IF(P7476=0,Q7476,P7476),Q7476)</f>
        <v>2021-04-19</v>
      </c>
      <c r="S7476" s="32" t="s">
        <v>18532</v>
      </c>
      <c r="T7476" s="8">
        <f>[1]!b_anal_ptmyear($A7476,日期设置!$B$2)</f>
        <v>7.6712328767123292E-2</v>
      </c>
      <c r="U7476" s="8">
        <f>[1]!b_anal_termifexercise($A7476,日期设置!B$2)</f>
        <v>0</v>
      </c>
      <c r="V7476" s="10">
        <f>[1]!b_dq_dirtyprice(A7476,日期设置!$B$2)</f>
        <v>104.82259999999999</v>
      </c>
      <c r="W7476" s="11">
        <f>IF(U7476=0,ROUNDUP((Q7476-日期设置!$B$2)/365,0),ROUNDUP((R7476-日期设置!$B$2)/365,0))</f>
        <v>1</v>
      </c>
      <c r="X7476" s="18">
        <f>_xlfn.IFNA(VLOOKUP(A7476,过往入选债券!A:D,4,0),2)</f>
        <v>2</v>
      </c>
      <c r="Y7476">
        <f>_xlfn.IFNA(VLOOKUP(C7476,[2]Sheet1!$A:$A,1,0),3)</f>
        <v>3</v>
      </c>
    </row>
    <row r="7477" spans="1:25" hidden="1" x14ac:dyDescent="0.2">
      <c r="A7477" s="29" t="s">
        <v>716</v>
      </c>
      <c r="B7477" s="29" t="s">
        <v>717</v>
      </c>
      <c r="C7477" s="40" t="s">
        <v>710</v>
      </c>
      <c r="D7477" s="26" t="str">
        <f>[1]!b_calc_yield(A7477,日期设置!$B$2,F7477,1,R7477,1,O7477,L7477,S7477,)</f>
        <v>Fetching...</v>
      </c>
      <c r="E7477" s="26">
        <f t="shared" si="232"/>
        <v>-1.3236435265325697</v>
      </c>
      <c r="F7477" s="18">
        <f>[1]!b_dq_cleanprice($A7477,日期设置!B$2)</f>
        <v>100.6</v>
      </c>
      <c r="G7477" s="18" t="str">
        <f t="shared" si="233"/>
        <v>0.17 + 0</v>
      </c>
      <c r="H7477" s="27">
        <f>[1]!b_dq_pctchange($A7477,日期设置!$B$2,1)/100</f>
        <v>0</v>
      </c>
      <c r="I7477" s="26">
        <f>[1]!b_pq_pctchange(A7477,日期设置!$B$4,日期设置!$B$2,1)</f>
        <v>0</v>
      </c>
      <c r="J7477" s="26">
        <f>[1]!b_pq_pctchange(A7477,日期设置!$C$4,日期设置!$B$2,1)</f>
        <v>0</v>
      </c>
      <c r="K7477" s="52">
        <f>[1]!b_dq_amount($A7477,日期设置!B$2,2,10000)</f>
        <v>0</v>
      </c>
      <c r="L7477" s="26">
        <f>[1]!b_info_latestpar(A7477,日期设置!$B$2)</f>
        <v>100</v>
      </c>
      <c r="M7477" s="6">
        <f>[1]!b_info_outstandingbalance($A7477,日期设置!B$2)</f>
        <v>4</v>
      </c>
      <c r="N7477" s="7">
        <f>[1]!b_info_latestissurercreditrating2(A7477,日期设置!$B$2,"102","1")</f>
        <v>0</v>
      </c>
      <c r="O7477" s="8">
        <v>5.8</v>
      </c>
      <c r="P7477" s="9">
        <f>[1]!b_info_repurchasedate(A7477)</f>
        <v>0</v>
      </c>
      <c r="Q7477" s="8" t="s">
        <v>16346</v>
      </c>
      <c r="R7477" s="2" t="str">
        <f>IF((--IF(P7477=0,Q7477,P7477))&gt;(--日期设置!$B$2),IF(P7477=0,Q7477,P7477),Q7477)</f>
        <v>2021-05-24</v>
      </c>
      <c r="S7477" s="32" t="s">
        <v>18123</v>
      </c>
      <c r="T7477" s="8">
        <f>[1]!b_anal_ptmyear($A7477,日期设置!$B$2)</f>
        <v>0.17260273972602741</v>
      </c>
      <c r="U7477" s="8">
        <f>[1]!b_anal_termifexercise($A7477,日期设置!B$2)</f>
        <v>0</v>
      </c>
      <c r="V7477" s="10">
        <f>[1]!b_dq_dirtyprice(A7477,日期设置!$B$2)</f>
        <v>107.2192</v>
      </c>
      <c r="W7477" s="11">
        <f>IF(U7477=0,ROUNDUP((Q7477-日期设置!$B$2)/365,0),ROUNDUP((R7477-日期设置!$B$2)/365,0))</f>
        <v>1</v>
      </c>
      <c r="X7477" s="18">
        <f>_xlfn.IFNA(VLOOKUP(A7477,过往入选债券!A:D,4,0),2)</f>
        <v>2</v>
      </c>
      <c r="Y7477">
        <f>_xlfn.IFNA(VLOOKUP(C7477,[2]Sheet1!$A:$A,1,0),3)</f>
        <v>3</v>
      </c>
    </row>
    <row r="7478" spans="1:25" hidden="1" x14ac:dyDescent="0.2">
      <c r="A7478" s="29" t="s">
        <v>587</v>
      </c>
      <c r="B7478" s="29" t="s">
        <v>588</v>
      </c>
      <c r="C7478" s="40" t="s">
        <v>498</v>
      </c>
      <c r="D7478" s="26" t="str">
        <f>[1]!b_calc_yield(A7478,日期设置!$B$2,F7478,1,R7478,1,O7478,L7478,S7478,)</f>
        <v>Fetching...</v>
      </c>
      <c r="E7478" s="26">
        <f t="shared" si="232"/>
        <v>0.10263724720158685</v>
      </c>
      <c r="F7478" s="18">
        <f>[1]!b_dq_cleanprice($A7478,日期设置!B$2)</f>
        <v>100.0737</v>
      </c>
      <c r="G7478" s="18" t="str">
        <f t="shared" si="233"/>
        <v>0.04 + 0</v>
      </c>
      <c r="H7478" s="27">
        <f>[1]!b_dq_pctchange($A7478,日期设置!$B$2,1)/100</f>
        <v>0</v>
      </c>
      <c r="I7478" s="26">
        <f>[1]!b_pq_pctchange(A7478,日期设置!$B$4,日期设置!$B$2,1)</f>
        <v>0</v>
      </c>
      <c r="J7478" s="26">
        <f>[1]!b_pq_pctchange(A7478,日期设置!$C$4,日期设置!$B$2,1)</f>
        <v>-6.6946175275029302E-3</v>
      </c>
      <c r="K7478" s="52">
        <f>[1]!b_dq_amount($A7478,日期设置!B$2,2,10000)</f>
        <v>0</v>
      </c>
      <c r="L7478" s="26">
        <f>[1]!b_info_latestpar(A7478,日期设置!$B$2)</f>
        <v>100</v>
      </c>
      <c r="M7478" s="6">
        <f>[1]!b_info_outstandingbalance($A7478,日期设置!B$2)</f>
        <v>25</v>
      </c>
      <c r="N7478" s="7">
        <f>[1]!b_info_latestissurercreditrating2(A7478,日期设置!$B$2,"102","1")</f>
        <v>0</v>
      </c>
      <c r="O7478" s="8">
        <v>3.87</v>
      </c>
      <c r="P7478" s="9">
        <f>[1]!b_info_repurchasedate(A7478)</f>
        <v>0</v>
      </c>
      <c r="Q7478" s="8" t="s">
        <v>17167</v>
      </c>
      <c r="R7478" s="2" t="str">
        <f>IF((--IF(P7478=0,Q7478,P7478))&gt;(--日期设置!$B$2),IF(P7478=0,Q7478,P7478),Q7478)</f>
        <v>2021-04-08</v>
      </c>
      <c r="S7478" s="32" t="s">
        <v>18956</v>
      </c>
      <c r="T7478" s="8">
        <f>[1]!b_anal_ptmyear($A7478,日期设置!$B$2)</f>
        <v>4.6575342465753428E-2</v>
      </c>
      <c r="U7478" s="8">
        <f>[1]!b_anal_termifexercise($A7478,日期设置!B$2)</f>
        <v>0</v>
      </c>
      <c r="V7478" s="10">
        <f>[1]!b_dq_dirtyprice(A7478,日期设置!$B$2)</f>
        <v>103.76349999999999</v>
      </c>
      <c r="W7478" s="11">
        <f>IF(U7478=0,ROUNDUP((Q7478-日期设置!$B$2)/365,0),ROUNDUP((R7478-日期设置!$B$2)/365,0))</f>
        <v>1</v>
      </c>
      <c r="X7478" s="18">
        <f>_xlfn.IFNA(VLOOKUP(A7478,过往入选债券!A:D,4,0),2)</f>
        <v>2</v>
      </c>
      <c r="Y7478" s="45">
        <f>_xlfn.IFNA(VLOOKUP(C7478,[2]Sheet1!$A:$A,1,0),3)</f>
        <v>3</v>
      </c>
    </row>
    <row r="7479" spans="1:25" hidden="1" x14ac:dyDescent="0.2">
      <c r="A7479" s="29" t="s">
        <v>2439</v>
      </c>
      <c r="B7479" s="29" t="s">
        <v>2440</v>
      </c>
      <c r="C7479" s="40" t="s">
        <v>1973</v>
      </c>
      <c r="D7479" s="26" t="str">
        <f>[1]!b_calc_yield(A7479,日期设置!$B$2,F7479,1,R7479,1,O7479,L7479,S7479,)</f>
        <v>Fetching...</v>
      </c>
      <c r="E7479" s="26">
        <f t="shared" si="232"/>
        <v>1.7349640098890839</v>
      </c>
      <c r="F7479" s="18">
        <f>[1]!b_dq_cleanprice($A7479,日期设置!B$2)</f>
        <v>103.65989999999999</v>
      </c>
      <c r="G7479" s="18" t="str">
        <f t="shared" si="233"/>
        <v>0.78 + 0</v>
      </c>
      <c r="H7479" s="27">
        <f>[1]!b_dq_pctchange($A7479,日期设置!$B$2,1)/100</f>
        <v>0</v>
      </c>
      <c r="I7479" s="26">
        <f>[1]!b_pq_pctchange(A7479,日期设置!$B$4,日期设置!$B$2,1)</f>
        <v>0</v>
      </c>
      <c r="J7479" s="26">
        <f>[1]!b_pq_pctchange(A7479,日期设置!$C$4,日期设置!$B$2,1)</f>
        <v>0</v>
      </c>
      <c r="K7479" s="52">
        <f>[1]!b_dq_amount($A7479,日期设置!B$2,2,10000)</f>
        <v>0</v>
      </c>
      <c r="L7479" s="26">
        <f>[1]!b_info_latestpar(A7479,日期设置!$B$2)</f>
        <v>100</v>
      </c>
      <c r="M7479" s="6">
        <f>[1]!b_info_outstandingbalance($A7479,日期设置!B$2)</f>
        <v>2</v>
      </c>
      <c r="N7479" s="7">
        <f>[1]!b_info_latestissurercreditrating2(A7479,日期设置!$B$2,"102","1")</f>
        <v>0</v>
      </c>
      <c r="O7479" s="8">
        <v>6.95</v>
      </c>
      <c r="P7479" s="9">
        <f>[1]!b_info_repurchasedate(A7479)</f>
        <v>0</v>
      </c>
      <c r="Q7479" s="8" t="s">
        <v>17130</v>
      </c>
      <c r="R7479" s="2" t="str">
        <f>IF((--IF(P7479=0,Q7479,P7479))&gt;(--日期设置!$B$2),IF(P7479=0,Q7479,P7479),Q7479)</f>
        <v>2022-01-04</v>
      </c>
      <c r="S7479" s="32" t="s">
        <v>18730</v>
      </c>
      <c r="T7479" s="8">
        <f>[1]!b_anal_ptmyear($A7479,日期设置!$B$2)</f>
        <v>0.78904109589041094</v>
      </c>
      <c r="U7479" s="8">
        <f>[1]!b_anal_termifexercise($A7479,日期设置!B$2)</f>
        <v>0</v>
      </c>
      <c r="V7479" s="10">
        <f>[1]!b_dq_dirtyprice(A7479,日期设置!$B$2)</f>
        <v>105.12609999999999</v>
      </c>
      <c r="W7479" s="11">
        <f>IF(U7479=0,ROUNDUP((Q7479-日期设置!$B$2)/365,0),ROUNDUP((R7479-日期设置!$B$2)/365,0))</f>
        <v>1</v>
      </c>
      <c r="X7479" s="18">
        <f>_xlfn.IFNA(VLOOKUP(A7479,过往入选债券!A:D,4,0),2)</f>
        <v>2</v>
      </c>
      <c r="Y7479">
        <f>_xlfn.IFNA(VLOOKUP(C7479,[2]Sheet1!$A:$A,1,0),3)</f>
        <v>3</v>
      </c>
    </row>
    <row r="7480" spans="1:25" hidden="1" x14ac:dyDescent="0.2">
      <c r="A7480" s="29" t="s">
        <v>6633</v>
      </c>
      <c r="B7480" s="29" t="s">
        <v>6634</v>
      </c>
      <c r="C7480" s="40" t="s">
        <v>6635</v>
      </c>
      <c r="D7480" s="26" t="str">
        <f>[1]!b_calc_yield(A7480,日期设置!$B$2,F7480,1,R7480,1,O7480,L7480,S7480,)</f>
        <v>Fetching...</v>
      </c>
      <c r="E7480" s="26">
        <f t="shared" si="232"/>
        <v>0.16772581173278844</v>
      </c>
      <c r="F7480" s="18">
        <f>[1]!b_dq_cleanprice($A7480,日期设置!B$2)</f>
        <v>100.2025</v>
      </c>
      <c r="G7480" s="18" t="str">
        <f t="shared" si="233"/>
        <v>0.07 + 0</v>
      </c>
      <c r="H7480" s="27">
        <f>[1]!b_dq_pctchange($A7480,日期设置!$B$2,1)/100</f>
        <v>0</v>
      </c>
      <c r="I7480" s="26">
        <f>[1]!b_pq_pctchange(A7480,日期设置!$B$4,日期设置!$B$2,1)</f>
        <v>0</v>
      </c>
      <c r="J7480" s="26">
        <f>[1]!b_pq_pctchange(A7480,日期设置!$C$4,日期设置!$B$2,1)</f>
        <v>-0.2009874079098263</v>
      </c>
      <c r="K7480" s="52">
        <f>[1]!b_dq_amount($A7480,日期设置!B$2,2,10000)</f>
        <v>0</v>
      </c>
      <c r="L7480" s="26">
        <f>[1]!b_info_latestpar(A7480,日期设置!$B$2)</f>
        <v>100</v>
      </c>
      <c r="M7480" s="6">
        <f>[1]!b_info_outstandingbalance($A7480,日期设置!B$2)</f>
        <v>2</v>
      </c>
      <c r="N7480" s="7" t="str">
        <f>[1]!b_info_latestissurercreditrating2(A7480,日期设置!$B$2,"102","1")</f>
        <v>AA+</v>
      </c>
      <c r="O7480" s="8">
        <v>4.93</v>
      </c>
      <c r="P7480" s="9">
        <f>[1]!b_info_repurchasedate(A7480)</f>
        <v>0</v>
      </c>
      <c r="Q7480" s="8" t="s">
        <v>16694</v>
      </c>
      <c r="R7480" s="2" t="str">
        <f>IF((--IF(P7480=0,Q7480,P7480))&gt;(--日期设置!$B$2),IF(P7480=0,Q7480,P7480),Q7480)</f>
        <v>2021-04-19</v>
      </c>
      <c r="S7480" s="32" t="s">
        <v>18422</v>
      </c>
      <c r="T7480" s="8">
        <f>[1]!b_anal_ptmyear($A7480,日期设置!$B$2)</f>
        <v>7.6712328767123292E-2</v>
      </c>
      <c r="U7480" s="8">
        <f>[1]!b_anal_termifexercise($A7480,日期设置!B$2)</f>
        <v>0</v>
      </c>
      <c r="V7480" s="10">
        <f>[1]!b_dq_dirtyprice(A7480,日期设置!$B$2)</f>
        <v>104.7543</v>
      </c>
      <c r="W7480" s="11">
        <f>IF(U7480=0,ROUNDUP((Q7480-日期设置!$B$2)/365,0),ROUNDUP((R7480-日期设置!$B$2)/365,0))</f>
        <v>1</v>
      </c>
      <c r="X7480" s="18">
        <f>_xlfn.IFNA(VLOOKUP(A7480,过往入选债券!A:D,4,0),2)</f>
        <v>2</v>
      </c>
      <c r="Y7480">
        <f>_xlfn.IFNA(VLOOKUP(C7480,[2]Sheet1!$A:$A,1,0),3)</f>
        <v>3</v>
      </c>
    </row>
    <row r="7481" spans="1:25" x14ac:dyDescent="0.2">
      <c r="A7481" s="29" t="s">
        <v>5328</v>
      </c>
      <c r="B7481" s="29" t="s">
        <v>5329</v>
      </c>
      <c r="C7481" s="40" t="s">
        <v>438</v>
      </c>
      <c r="D7481" s="26" t="str">
        <f>[1]!b_calc_yield(A7481,日期设置!$B$2,F7481,1,R7481,1,O7481,L7481,S7481,)</f>
        <v>Fetching...</v>
      </c>
      <c r="E7481" s="26">
        <f t="shared" si="232"/>
        <v>0.22154235678868428</v>
      </c>
      <c r="F7481" s="18">
        <f>[1]!b_dq_cleanprice($A7481,日期设置!B$2)</f>
        <v>100.2252</v>
      </c>
      <c r="G7481" s="18" t="str">
        <f t="shared" si="233"/>
        <v>2.10 + 0.10</v>
      </c>
      <c r="H7481" s="27">
        <f>[1]!b_dq_pctchange($A7481,日期设置!$B$2,1)/100</f>
        <v>6.5095846645371765E-4</v>
      </c>
      <c r="I7481" s="26">
        <f>[1]!b_pq_pctchange(A7481,日期设置!$B$4,日期设置!$B$2,1)</f>
        <v>1.716429825962253E-2</v>
      </c>
      <c r="J7481" s="26">
        <f>[1]!b_pq_pctchange(A7481,日期设置!$C$4,日期设置!$B$2,1)</f>
        <v>-0.14635541151375955</v>
      </c>
      <c r="K7481" s="52">
        <f>[1]!b_dq_amount($A7481,日期设置!B$2,2,10000)</f>
        <v>10426.753562</v>
      </c>
      <c r="L7481" s="26">
        <f>[1]!b_info_latestpar(A7481,日期设置!$B$2)</f>
        <v>100</v>
      </c>
      <c r="M7481" s="6">
        <f>[1]!b_info_outstandingbalance($A7481,日期设置!B$2)</f>
        <v>12</v>
      </c>
      <c r="N7481" s="7" t="str">
        <f>[1]!b_info_latestissurercreditrating2(A7481,日期设置!$B$2,"102","1")</f>
        <v>AAA</v>
      </c>
      <c r="O7481" s="8">
        <v>4.5</v>
      </c>
      <c r="P7481" s="9" t="str">
        <f>[1]!b_info_repurchasedate(A7481)</f>
        <v>2021-04-28</v>
      </c>
      <c r="Q7481" s="8" t="s">
        <v>16306</v>
      </c>
      <c r="R7481" s="2" t="str">
        <f>IF((--IF(P7481=0,Q7481,P7481))&gt;(--日期设置!$B$2),IF(P7481=0,Q7481,P7481),Q7481)</f>
        <v>2021-04-28</v>
      </c>
      <c r="S7481" s="32" t="s">
        <v>18244</v>
      </c>
      <c r="T7481" s="8">
        <f>[1]!b_anal_ptmyear($A7481,日期设置!$B$2)</f>
        <v>2.1013698630136988</v>
      </c>
      <c r="U7481" s="8">
        <f>[1]!b_anal_termifexercise($A7481,日期设置!B$2)</f>
        <v>0.10136986301369863</v>
      </c>
      <c r="V7481" s="10">
        <f>[1]!b_dq_dirtyprice(A7481,日期设置!$B$2)</f>
        <v>104.26900000000001</v>
      </c>
      <c r="W7481" s="11">
        <f>IF(U7481=0,ROUNDUP((Q7481-日期设置!$B$2)/365,0),ROUNDUP((R7481-日期设置!$B$2)/365,0))</f>
        <v>1</v>
      </c>
      <c r="X7481" s="18">
        <f>_xlfn.IFNA(VLOOKUP(A7481,过往入选债券!A:D,4,0),2)</f>
        <v>2</v>
      </c>
      <c r="Y7481">
        <f>_xlfn.IFNA(VLOOKUP(C7481,[2]Sheet1!$A:$A,1,0),3)</f>
        <v>3</v>
      </c>
    </row>
    <row r="7482" spans="1:25" hidden="1" x14ac:dyDescent="0.2">
      <c r="A7482" s="35" t="s">
        <v>22668</v>
      </c>
      <c r="B7482" s="35" t="s">
        <v>22669</v>
      </c>
      <c r="C7482" s="54" t="s">
        <v>602</v>
      </c>
      <c r="D7482" s="26">
        <f>[1]!b_calc_yield(A7482,日期设置!$B$2,F7482,1,R7482,1,O7482,L7482,S7482,)</f>
        <v>2.1734972934115602</v>
      </c>
      <c r="E7482" s="26">
        <f t="shared" si="232"/>
        <v>2.7448552685445105</v>
      </c>
      <c r="F7482" s="18">
        <f>[1]!b_dq_cleanprice($A7482,日期设置!B$2)</f>
        <v>99.992099999999994</v>
      </c>
      <c r="G7482" s="18" t="str">
        <f t="shared" si="233"/>
        <v>0.03 + 0</v>
      </c>
      <c r="H7482" s="27">
        <f>[1]!b_dq_pctchange($A7482,日期设置!$B$2,1)/100</f>
        <v>0</v>
      </c>
      <c r="I7482" s="26">
        <f>[1]!b_pq_pctchange(A7482,日期设置!$B$4,日期设置!$B$2,1)</f>
        <v>0</v>
      </c>
      <c r="J7482" s="26">
        <f>[1]!b_pq_pctchange(A7482,日期设置!$C$4,日期设置!$B$2,1)</f>
        <v>0</v>
      </c>
      <c r="K7482" s="52">
        <f>[1]!b_dq_amount($A7482,日期设置!B$2,2,10000)</f>
        <v>0</v>
      </c>
      <c r="L7482" s="26">
        <f>[1]!b_info_latestpar(A7482,日期设置!$B$2)</f>
        <v>100</v>
      </c>
      <c r="M7482" s="6">
        <f>[1]!b_info_outstandingbalance($A7482,日期设置!B$2)</f>
        <v>1</v>
      </c>
      <c r="N7482" s="7" t="str">
        <f>[1]!b_info_latestissurercreditrating2(A7482,日期设置!$B$2,"102","1")</f>
        <v>AA+</v>
      </c>
      <c r="O7482" s="43">
        <v>2.9</v>
      </c>
      <c r="P7482" s="9">
        <f>[1]!b_info_repurchasedate(A7482)</f>
        <v>0</v>
      </c>
      <c r="Q7482" s="31" t="s">
        <v>16182</v>
      </c>
      <c r="R7482" s="2" t="str">
        <f>IF((--IF(P7482=0,Q7482,P7482))&gt;(--日期设置!$B$2),IF(P7482=0,Q7482,P7482),Q7482)</f>
        <v>2021-04-04</v>
      </c>
      <c r="S7482" s="32" t="s">
        <v>23275</v>
      </c>
      <c r="T7482" s="8">
        <f>[1]!b_anal_ptmyear($A7482,日期设置!$B$2)</f>
        <v>3.5616438356164383E-2</v>
      </c>
      <c r="U7482" s="8">
        <f>[1]!b_anal_termifexercise($A7482,日期设置!B$2)</f>
        <v>0</v>
      </c>
      <c r="V7482" s="10">
        <f>[1]!b_dq_dirtyprice(A7482,日期设置!$B$2)</f>
        <v>100.151</v>
      </c>
      <c r="W7482" s="11">
        <f>IF(U7482=0,ROUNDUP((Q7482-日期设置!$B$2)/365,0),ROUNDUP((R7482-日期设置!$B$2)/365,0))</f>
        <v>1</v>
      </c>
      <c r="X7482" s="18">
        <f>_xlfn.IFNA(VLOOKUP(A7482,过往入选债券!A:D,4,0),2)</f>
        <v>2</v>
      </c>
      <c r="Y7482">
        <f>_xlfn.IFNA(VLOOKUP(C7482,[2]Sheet1!$A:$A,1,0),3)</f>
        <v>3</v>
      </c>
    </row>
    <row r="7483" spans="1:25" hidden="1" x14ac:dyDescent="0.2">
      <c r="A7483" s="29" t="s">
        <v>12249</v>
      </c>
      <c r="B7483" s="29" t="s">
        <v>12250</v>
      </c>
      <c r="C7483" s="40" t="s">
        <v>5075</v>
      </c>
      <c r="D7483" s="26" t="str">
        <f>[1]!b_calc_yield(A7483,日期设置!$B$2,F7483,1,R7483,1,O7483,L7483,S7483,)</f>
        <v>Fetching...</v>
      </c>
      <c r="E7483" s="26">
        <f t="shared" si="232"/>
        <v>32.082685747483694</v>
      </c>
      <c r="F7483" s="18">
        <f>[1]!b_dq_cleanprice($A7483,日期设置!B$2)</f>
        <v>19.940000000000001</v>
      </c>
      <c r="G7483" s="18" t="str">
        <f t="shared" si="233"/>
        <v>0.84 + 0</v>
      </c>
      <c r="H7483" s="27">
        <f>[1]!b_dq_pctchange($A7483,日期设置!$B$2,1)/100</f>
        <v>0</v>
      </c>
      <c r="I7483" s="26">
        <f>[1]!b_pq_pctchange(A7483,日期设置!$B$4,日期设置!$B$2,1)</f>
        <v>0</v>
      </c>
      <c r="J7483" s="26">
        <f>[1]!b_pq_pctchange(A7483,日期设置!$C$4,日期设置!$B$2,1)</f>
        <v>-0.32990102969108742</v>
      </c>
      <c r="K7483" s="52">
        <f>[1]!b_dq_amount($A7483,日期设置!B$2,2,10000)</f>
        <v>0</v>
      </c>
      <c r="L7483" s="26">
        <f>[1]!b_info_latestpar(A7483,日期设置!$B$2)</f>
        <v>19.999999999999996</v>
      </c>
      <c r="M7483" s="6">
        <f>[1]!b_info_outstandingbalance($A7483,日期设置!B$2)</f>
        <v>2</v>
      </c>
      <c r="N7483" s="7" t="str">
        <f>[1]!b_info_latestissurercreditrating2(A7483,日期设置!$B$2,"102","1")</f>
        <v>AA</v>
      </c>
      <c r="O7483" s="8">
        <v>6.6</v>
      </c>
      <c r="P7483" s="9">
        <f>[1]!b_info_repurchasedate(A7483)</f>
        <v>0</v>
      </c>
      <c r="Q7483" s="8" t="s">
        <v>16232</v>
      </c>
      <c r="R7483" s="2" t="str">
        <f>IF((--IF(P7483=0,Q7483,P7483))&gt;(--日期设置!$B$2),IF(P7483=0,Q7483,P7483),Q7483)</f>
        <v>2022-01-26</v>
      </c>
      <c r="S7483" s="32" t="s">
        <v>18870</v>
      </c>
      <c r="T7483" s="8">
        <f>[1]!b_anal_ptmyear($A7483,日期设置!$B$2)</f>
        <v>0.84931506849315064</v>
      </c>
      <c r="U7483" s="8">
        <f>[1]!b_anal_termifexercise($A7483,日期设置!B$2)</f>
        <v>0</v>
      </c>
      <c r="V7483" s="10">
        <f>[1]!b_dq_dirtyprice(A7483,日期设置!$B$2)</f>
        <v>20.1389</v>
      </c>
      <c r="W7483" s="11">
        <f>IF(U7483=0,ROUNDUP((Q7483-日期设置!$B$2)/365,0),ROUNDUP((R7483-日期设置!$B$2)/365,0))</f>
        <v>1</v>
      </c>
      <c r="X7483" s="18">
        <f>_xlfn.IFNA(VLOOKUP(A7483,过往入选债券!A:D,4,0),2)</f>
        <v>2</v>
      </c>
      <c r="Y7483">
        <f>_xlfn.IFNA(VLOOKUP(C7483,[2]Sheet1!$A:$A,1,0),3)</f>
        <v>3</v>
      </c>
    </row>
    <row r="7484" spans="1:25" hidden="1" x14ac:dyDescent="0.2">
      <c r="A7484" s="29" t="s">
        <v>12645</v>
      </c>
      <c r="B7484" s="29" t="s">
        <v>12646</v>
      </c>
      <c r="C7484" s="40" t="s">
        <v>12647</v>
      </c>
      <c r="D7484" s="26" t="str">
        <f>[1]!b_calc_yield(A7484,日期设置!$B$2,F7484,1,R7484,1,O7484,L7484,S7484,)</f>
        <v>Fetching...</v>
      </c>
      <c r="E7484" s="26">
        <f t="shared" si="232"/>
        <v>18.072470560807808</v>
      </c>
      <c r="F7484" s="18">
        <f>[1]!b_dq_cleanprice($A7484,日期设置!B$2)</f>
        <v>40.682200000000002</v>
      </c>
      <c r="G7484" s="18" t="str">
        <f t="shared" si="233"/>
        <v>1.71 + 0</v>
      </c>
      <c r="H7484" s="27">
        <f>[1]!b_dq_pctchange($A7484,日期设置!$B$2,1)/100</f>
        <v>0</v>
      </c>
      <c r="I7484" s="26">
        <f>[1]!b_pq_pctchange(A7484,日期设置!$B$4,日期设置!$B$2,1)</f>
        <v>0</v>
      </c>
      <c r="J7484" s="26">
        <f>[1]!b_pq_pctchange(A7484,日期设置!$C$4,日期设置!$B$2,1)</f>
        <v>0</v>
      </c>
      <c r="K7484" s="52">
        <f>[1]!b_dq_amount($A7484,日期设置!B$2,2,10000)</f>
        <v>0</v>
      </c>
      <c r="L7484" s="26">
        <f>[1]!b_info_latestpar(A7484,日期设置!$B$2)</f>
        <v>40</v>
      </c>
      <c r="M7484" s="6">
        <f>[1]!b_info_outstandingbalance($A7484,日期设置!B$2)</f>
        <v>4.4000000000000004</v>
      </c>
      <c r="N7484" s="7" t="str">
        <f>[1]!b_info_latestissurercreditrating2(A7484,日期设置!$B$2,"102","1")</f>
        <v>AA+</v>
      </c>
      <c r="O7484" s="8">
        <v>4.3099999999999996</v>
      </c>
      <c r="P7484" s="9">
        <f>[1]!b_info_repurchasedate(A7484)</f>
        <v>0</v>
      </c>
      <c r="Q7484" s="8" t="s">
        <v>16715</v>
      </c>
      <c r="R7484" s="2" t="str">
        <f>IF((--IF(P7484=0,Q7484,P7484))&gt;(--日期设置!$B$2),IF(P7484=0,Q7484,P7484),Q7484)</f>
        <v>2022-12-07</v>
      </c>
      <c r="S7484" s="32" t="s">
        <v>18931</v>
      </c>
      <c r="T7484" s="8">
        <f>[1]!b_anal_ptmyear($A7484,日期设置!$B$2)</f>
        <v>1.7123287671232876</v>
      </c>
      <c r="U7484" s="8">
        <f>[1]!b_anal_termifexercise($A7484,日期设置!B$2)</f>
        <v>0</v>
      </c>
      <c r="V7484" s="10">
        <f>[1]!b_dq_dirtyprice(A7484,日期设置!$B$2)</f>
        <v>41.178100000000001</v>
      </c>
      <c r="W7484" s="11">
        <f>IF(U7484=0,ROUNDUP((Q7484-日期设置!$B$2)/365,0),ROUNDUP((R7484-日期设置!$B$2)/365,0))</f>
        <v>2</v>
      </c>
      <c r="X7484" s="18">
        <f>_xlfn.IFNA(VLOOKUP(A7484,过往入选债券!A:D,4,0),2)</f>
        <v>2</v>
      </c>
      <c r="Y7484">
        <f>_xlfn.IFNA(VLOOKUP(C7484,[2]Sheet1!$A:$A,1,0),3)</f>
        <v>3</v>
      </c>
    </row>
    <row r="7485" spans="1:25" hidden="1" x14ac:dyDescent="0.2">
      <c r="A7485" s="29" t="s">
        <v>6740</v>
      </c>
      <c r="B7485" s="29" t="s">
        <v>6741</v>
      </c>
      <c r="C7485" s="40" t="s">
        <v>4026</v>
      </c>
      <c r="D7485" s="26" t="str">
        <f>[1]!b_calc_yield(A7485,日期设置!$B$2,F7485,1,R7485,1,O7485,L7485,S7485,)</f>
        <v>Fetching...</v>
      </c>
      <c r="E7485" s="26">
        <f t="shared" si="232"/>
        <v>0.19456987667856307</v>
      </c>
      <c r="F7485" s="18">
        <f>[1]!b_dq_cleanprice($A7485,日期设置!B$2)</f>
        <v>100.40300000000001</v>
      </c>
      <c r="G7485" s="18" t="str">
        <f t="shared" si="233"/>
        <v>2.09 + 0.09</v>
      </c>
      <c r="H7485" s="27">
        <f>[1]!b_dq_pctchange($A7485,日期设置!$B$2,1)/100</f>
        <v>0</v>
      </c>
      <c r="I7485" s="26">
        <f>[1]!b_pq_pctchange(A7485,日期设置!$B$4,日期设置!$B$2,1)</f>
        <v>0</v>
      </c>
      <c r="J7485" s="26">
        <f>[1]!b_pq_pctchange(A7485,日期设置!$C$4,日期设置!$B$2,1)</f>
        <v>0</v>
      </c>
      <c r="K7485" s="52">
        <f>[1]!b_dq_amount($A7485,日期设置!B$2,2,10000)</f>
        <v>0</v>
      </c>
      <c r="L7485" s="26">
        <f>[1]!b_info_latestpar(A7485,日期设置!$B$2)</f>
        <v>100</v>
      </c>
      <c r="M7485" s="6">
        <f>[1]!b_info_outstandingbalance($A7485,日期设置!B$2)</f>
        <v>3</v>
      </c>
      <c r="N7485" s="7" t="str">
        <f>[1]!b_info_latestissurercreditrating2(A7485,日期设置!$B$2,"102","1")</f>
        <v>AA</v>
      </c>
      <c r="O7485" s="8">
        <v>6.75</v>
      </c>
      <c r="P7485" s="9" t="str">
        <f>[1]!b_info_repurchasedate(A7485)</f>
        <v>2021-04-25</v>
      </c>
      <c r="Q7485" s="8" t="s">
        <v>16074</v>
      </c>
      <c r="R7485" s="2" t="str">
        <f>IF((--IF(P7485=0,Q7485,P7485))&gt;(--日期设置!$B$2),IF(P7485=0,Q7485,P7485),Q7485)</f>
        <v>2021-04-25</v>
      </c>
      <c r="S7485" s="32" t="s">
        <v>18213</v>
      </c>
      <c r="T7485" s="8">
        <f>[1]!b_anal_ptmyear($A7485,日期设置!$B$2)</f>
        <v>2.0904109589041098</v>
      </c>
      <c r="U7485" s="8">
        <f>[1]!b_anal_termifexercise($A7485,日期设置!B$2)</f>
        <v>9.3150684931506855E-2</v>
      </c>
      <c r="V7485" s="10">
        <f>[1]!b_dq_dirtyprice(A7485,日期设置!$B$2)</f>
        <v>106.5427</v>
      </c>
      <c r="W7485" s="11">
        <f>IF(U7485=0,ROUNDUP((Q7485-日期设置!$B$2)/365,0),ROUNDUP((R7485-日期设置!$B$2)/365,0))</f>
        <v>1</v>
      </c>
      <c r="X7485" s="18">
        <f>_xlfn.IFNA(VLOOKUP(A7485,过往入选债券!A:D,4,0),2)</f>
        <v>2</v>
      </c>
      <c r="Y7485">
        <f>_xlfn.IFNA(VLOOKUP(C7485,[2]Sheet1!$A:$A,1,0),3)</f>
        <v>3</v>
      </c>
    </row>
    <row r="7486" spans="1:25" hidden="1" x14ac:dyDescent="0.2">
      <c r="A7486" s="29" t="s">
        <v>6802</v>
      </c>
      <c r="B7486" s="29" t="s">
        <v>6803</v>
      </c>
      <c r="C7486" s="40" t="s">
        <v>793</v>
      </c>
      <c r="D7486" s="26" t="str">
        <f>[1]!b_calc_yield(A7486,日期设置!$B$2,F7486,1,R7486,1,O7486,L7486,S7486,)</f>
        <v>Fetching...</v>
      </c>
      <c r="E7486" s="26">
        <f t="shared" si="232"/>
        <v>0.20829063454765873</v>
      </c>
      <c r="F7486" s="18">
        <f>[1]!b_dq_cleanprice($A7486,日期设置!B$2)</f>
        <v>100.2865</v>
      </c>
      <c r="G7486" s="18" t="str">
        <f t="shared" si="233"/>
        <v>2.09 + 0.09</v>
      </c>
      <c r="H7486" s="27">
        <f>[1]!b_dq_pctchange($A7486,日期设置!$B$2,1)/100</f>
        <v>0</v>
      </c>
      <c r="I7486" s="26">
        <f>[1]!b_pq_pctchange(A7486,日期设置!$B$4,日期设置!$B$2,1)</f>
        <v>0</v>
      </c>
      <c r="J7486" s="26">
        <f>[1]!b_pq_pctchange(A7486,日期设置!$C$4,日期设置!$B$2,1)</f>
        <v>-0.23229208117786737</v>
      </c>
      <c r="K7486" s="52">
        <f>[1]!b_dq_amount($A7486,日期设置!B$2,2,10000)</f>
        <v>0</v>
      </c>
      <c r="L7486" s="26">
        <f>[1]!b_info_latestpar(A7486,日期设置!$B$2)</f>
        <v>100</v>
      </c>
      <c r="M7486" s="6">
        <f>[1]!b_info_outstandingbalance($A7486,日期设置!B$2)</f>
        <v>10</v>
      </c>
      <c r="N7486" s="7" t="str">
        <f>[1]!b_info_latestissurercreditrating2(A7486,日期设置!$B$2,"102","1")</f>
        <v>AA+</v>
      </c>
      <c r="O7486" s="8">
        <v>5.12</v>
      </c>
      <c r="P7486" s="9" t="str">
        <f>[1]!b_info_repurchasedate(A7486)</f>
        <v>2021-04-27</v>
      </c>
      <c r="Q7486" s="8" t="s">
        <v>16427</v>
      </c>
      <c r="R7486" s="2" t="str">
        <f>IF((--IF(P7486=0,Q7486,P7486))&gt;(--日期设置!$B$2),IF(P7486=0,Q7486,P7486),Q7486)</f>
        <v>2021-04-27</v>
      </c>
      <c r="S7486" s="32" t="s">
        <v>17868</v>
      </c>
      <c r="T7486" s="8">
        <f>[1]!b_anal_ptmyear($A7486,日期设置!$B$2)</f>
        <v>2.0986301369863014</v>
      </c>
      <c r="U7486" s="8">
        <f>[1]!b_anal_termifexercise($A7486,日期设置!B$2)</f>
        <v>9.8630136986301367E-2</v>
      </c>
      <c r="V7486" s="10">
        <f>[1]!b_dq_dirtyprice(A7486,日期设置!$B$2)</f>
        <v>104.9015</v>
      </c>
      <c r="W7486" s="11">
        <f>IF(U7486=0,ROUNDUP((Q7486-日期设置!$B$2)/365,0),ROUNDUP((R7486-日期设置!$B$2)/365,0))</f>
        <v>1</v>
      </c>
      <c r="X7486" s="18">
        <f>_xlfn.IFNA(VLOOKUP(A7486,过往入选债券!A:D,4,0),2)</f>
        <v>2</v>
      </c>
      <c r="Y7486">
        <f>_xlfn.IFNA(VLOOKUP(C7486,[2]Sheet1!$A:$A,1,0),3)</f>
        <v>3</v>
      </c>
    </row>
    <row r="7487" spans="1:25" hidden="1" x14ac:dyDescent="0.2">
      <c r="A7487" s="29" t="s">
        <v>6287</v>
      </c>
      <c r="B7487" s="29" t="s">
        <v>6288</v>
      </c>
      <c r="C7487" s="40" t="s">
        <v>180</v>
      </c>
      <c r="D7487" s="26" t="str">
        <f>[1]!b_calc_yield(A7487,日期设置!$B$2,F7487,1,R7487,1,O7487,L7487,S7487,)</f>
        <v>Fetching...</v>
      </c>
      <c r="E7487" s="26">
        <f t="shared" si="232"/>
        <v>0.16684978676084761</v>
      </c>
      <c r="F7487" s="18">
        <f>[1]!b_dq_cleanprice($A7487,日期设置!B$2)</f>
        <v>100.2597</v>
      </c>
      <c r="G7487" s="18" t="str">
        <f t="shared" si="233"/>
        <v>2.07 + 0.07</v>
      </c>
      <c r="H7487" s="27">
        <f>[1]!b_dq_pctchange($A7487,日期设置!$B$2,1)/100</f>
        <v>0</v>
      </c>
      <c r="I7487" s="26">
        <f>[1]!b_pq_pctchange(A7487,日期设置!$B$4,日期设置!$B$2,1)</f>
        <v>0</v>
      </c>
      <c r="J7487" s="26">
        <f>[1]!b_pq_pctchange(A7487,日期设置!$C$4,日期设置!$B$2,1)</f>
        <v>0</v>
      </c>
      <c r="K7487" s="52">
        <f>[1]!b_dq_amount($A7487,日期设置!B$2,2,10000)</f>
        <v>0</v>
      </c>
      <c r="L7487" s="26">
        <f>[1]!b_info_latestpar(A7487,日期设置!$B$2)</f>
        <v>100</v>
      </c>
      <c r="M7487" s="6">
        <f>[1]!b_info_outstandingbalance($A7487,日期设置!B$2)</f>
        <v>5</v>
      </c>
      <c r="N7487" s="7" t="str">
        <f>[1]!b_info_latestissurercreditrating2(A7487,日期设置!$B$2,"102","1")</f>
        <v>AA+</v>
      </c>
      <c r="O7487" s="8">
        <v>5.48</v>
      </c>
      <c r="P7487" s="9" t="str">
        <f>[1]!b_info_repurchasedate(A7487)</f>
        <v>2021-04-20</v>
      </c>
      <c r="Q7487" s="8" t="s">
        <v>16505</v>
      </c>
      <c r="R7487" s="2" t="str">
        <f>IF((--IF(P7487=0,Q7487,P7487))&gt;(--日期设置!$B$2),IF(P7487=0,Q7487,P7487),Q7487)</f>
        <v>2021-04-20</v>
      </c>
      <c r="S7487" s="32" t="s">
        <v>18474</v>
      </c>
      <c r="T7487" s="8">
        <f>[1]!b_anal_ptmyear($A7487,日期设置!$B$2)</f>
        <v>2.0794520547945208</v>
      </c>
      <c r="U7487" s="8">
        <f>[1]!b_anal_termifexercise($A7487,日期设置!B$2)</f>
        <v>7.9452054794520555E-2</v>
      </c>
      <c r="V7487" s="10">
        <f>[1]!b_dq_dirtyprice(A7487,日期设置!$B$2)</f>
        <v>105.3043</v>
      </c>
      <c r="W7487" s="11">
        <f>IF(U7487=0,ROUNDUP((Q7487-日期设置!$B$2)/365,0),ROUNDUP((R7487-日期设置!$B$2)/365,0))</f>
        <v>1</v>
      </c>
      <c r="X7487" s="18">
        <f>_xlfn.IFNA(VLOOKUP(A7487,过往入选债券!A:D,4,0),2)</f>
        <v>2</v>
      </c>
      <c r="Y7487">
        <f>_xlfn.IFNA(VLOOKUP(C7487,[2]Sheet1!$A:$A,1,0),3)</f>
        <v>3</v>
      </c>
    </row>
    <row r="7488" spans="1:25" hidden="1" x14ac:dyDescent="0.2">
      <c r="A7488" s="29" t="s">
        <v>1974</v>
      </c>
      <c r="B7488" s="29" t="s">
        <v>1975</v>
      </c>
      <c r="C7488" s="40" t="s">
        <v>361</v>
      </c>
      <c r="D7488" s="26" t="str">
        <f>[1]!b_calc_yield(A7488,日期设置!$B$2,F7488,1,R7488,1,O7488,L7488,S7488,)</f>
        <v>Fetching...</v>
      </c>
      <c r="E7488" s="26">
        <f t="shared" si="232"/>
        <v>0.66971354031277741</v>
      </c>
      <c r="F7488" s="18">
        <f>[1]!b_dq_cleanprice($A7488,日期设置!B$2)</f>
        <v>101.3751</v>
      </c>
      <c r="G7488" s="18" t="str">
        <f t="shared" si="233"/>
        <v>0.32 + 0</v>
      </c>
      <c r="H7488" s="27">
        <f>[1]!b_dq_pctchange($A7488,日期设置!$B$2,1)/100</f>
        <v>0</v>
      </c>
      <c r="I7488" s="26">
        <f>[1]!b_pq_pctchange(A7488,日期设置!$B$4,日期设置!$B$2,1)</f>
        <v>0</v>
      </c>
      <c r="J7488" s="26">
        <f>[1]!b_pq_pctchange(A7488,日期设置!$C$4,日期设置!$B$2,1)</f>
        <v>0</v>
      </c>
      <c r="K7488" s="52">
        <f>[1]!b_dq_amount($A7488,日期设置!B$2,2,10000)</f>
        <v>0</v>
      </c>
      <c r="L7488" s="26">
        <f>[1]!b_info_latestpar(A7488,日期设置!$B$2)</f>
        <v>100</v>
      </c>
      <c r="M7488" s="6">
        <f>[1]!b_info_outstandingbalance($A7488,日期设置!B$2)</f>
        <v>10</v>
      </c>
      <c r="N7488" s="7">
        <f>[1]!b_info_latestissurercreditrating2(A7488,日期设置!$B$2,"102","1")</f>
        <v>0</v>
      </c>
      <c r="O7488" s="8">
        <v>6.5</v>
      </c>
      <c r="P7488" s="9">
        <f>[1]!b_info_repurchasedate(A7488)</f>
        <v>0</v>
      </c>
      <c r="Q7488" s="8" t="s">
        <v>17208</v>
      </c>
      <c r="R7488" s="2" t="str">
        <f>IF((--IF(P7488=0,Q7488,P7488))&gt;(--日期设置!$B$2),IF(P7488=0,Q7488,P7488),Q7488)</f>
        <v>2021-07-17</v>
      </c>
      <c r="S7488" s="32" t="s">
        <v>18735</v>
      </c>
      <c r="T7488" s="8">
        <f>[1]!b_anal_ptmyear($A7488,日期设置!$B$2)</f>
        <v>0.32054794520547947</v>
      </c>
      <c r="U7488" s="8">
        <f>[1]!b_anal_termifexercise($A7488,日期设置!B$2)</f>
        <v>0</v>
      </c>
      <c r="V7488" s="10">
        <f>[1]!b_dq_dirtyprice(A7488,日期设置!$B$2)</f>
        <v>105.7915</v>
      </c>
      <c r="W7488" s="11">
        <f>IF(U7488=0,ROUNDUP((Q7488-日期设置!$B$2)/365,0),ROUNDUP((R7488-日期设置!$B$2)/365,0))</f>
        <v>1</v>
      </c>
      <c r="X7488" s="18">
        <f>_xlfn.IFNA(VLOOKUP(A7488,过往入选债券!A:D,4,0),2)</f>
        <v>2</v>
      </c>
      <c r="Y7488">
        <f>_xlfn.IFNA(VLOOKUP(C7488,[2]Sheet1!$A:$A,1,0),3)</f>
        <v>3</v>
      </c>
    </row>
    <row r="7489" spans="1:25" hidden="1" x14ac:dyDescent="0.2">
      <c r="A7489" s="29" t="s">
        <v>6493</v>
      </c>
      <c r="B7489" s="29" t="s">
        <v>6494</v>
      </c>
      <c r="C7489" s="40" t="s">
        <v>1250</v>
      </c>
      <c r="D7489" s="26" t="str">
        <f>[1]!b_calc_yield(A7489,日期设置!$B$2,F7489,1,R7489,1,O7489,L7489,S7489,)</f>
        <v>Fetching...</v>
      </c>
      <c r="E7489" s="26">
        <f t="shared" si="232"/>
        <v>0.15353770244990184</v>
      </c>
      <c r="F7489" s="18">
        <f>[1]!b_dq_cleanprice($A7489,日期设置!B$2)</f>
        <v>100.39</v>
      </c>
      <c r="G7489" s="18" t="str">
        <f t="shared" si="233"/>
        <v>0.07 + 0.07</v>
      </c>
      <c r="H7489" s="27">
        <f>[1]!b_dq_pctchange($A7489,日期设置!$B$2,1)/100</f>
        <v>0</v>
      </c>
      <c r="I7489" s="26">
        <f>[1]!b_pq_pctchange(A7489,日期设置!$B$4,日期设置!$B$2,1)</f>
        <v>0</v>
      </c>
      <c r="J7489" s="26">
        <f>[1]!b_pq_pctchange(A7489,日期设置!$C$4,日期设置!$B$2,1)</f>
        <v>-0.13012232294211107</v>
      </c>
      <c r="K7489" s="52">
        <f>[1]!b_dq_amount($A7489,日期设置!B$2,2,10000)</f>
        <v>0</v>
      </c>
      <c r="L7489" s="26">
        <f>[1]!b_info_latestpar(A7489,日期设置!$B$2)</f>
        <v>100</v>
      </c>
      <c r="M7489" s="6">
        <f>[1]!b_info_outstandingbalance($A7489,日期设置!B$2)</f>
        <v>5</v>
      </c>
      <c r="N7489" s="7" t="str">
        <f>[1]!b_info_latestissurercreditrating2(A7489,日期设置!$B$2,"102","1")</f>
        <v>AA</v>
      </c>
      <c r="O7489" s="8">
        <v>7.5</v>
      </c>
      <c r="P7489" s="9">
        <f>[1]!b_info_repurchasedate(A7489)</f>
        <v>0</v>
      </c>
      <c r="Q7489" s="8" t="s">
        <v>16510</v>
      </c>
      <c r="R7489" s="2" t="str">
        <f>IF((--IF(P7489=0,Q7489,P7489))&gt;(--日期设置!$B$2),IF(P7489=0,Q7489,P7489),Q7489)</f>
        <v>2021-04-18</v>
      </c>
      <c r="S7489" s="32" t="s">
        <v>18265</v>
      </c>
      <c r="T7489" s="8">
        <f>[1]!b_anal_ptmyear($A7489,日期设置!$B$2)</f>
        <v>7.3972602739726029E-2</v>
      </c>
      <c r="U7489" s="8">
        <f>[1]!b_anal_termifexercise($A7489,日期设置!B$2)</f>
        <v>7.6712328767123292E-2</v>
      </c>
      <c r="V7489" s="10">
        <f>[1]!b_dq_dirtyprice(A7489,日期设置!$B$2)</f>
        <v>107.3352</v>
      </c>
      <c r="W7489" s="11">
        <f>IF(U7489=0,ROUNDUP((Q7489-日期设置!$B$2)/365,0),ROUNDUP((R7489-日期设置!$B$2)/365,0))</f>
        <v>1</v>
      </c>
      <c r="X7489" s="18">
        <f>_xlfn.IFNA(VLOOKUP(A7489,过往入选债券!A:D,4,0),2)</f>
        <v>2</v>
      </c>
      <c r="Y7489">
        <f>_xlfn.IFNA(VLOOKUP(C7489,[2]Sheet1!$A:$A,1,0),3)</f>
        <v>3</v>
      </c>
    </row>
    <row r="7490" spans="1:25" hidden="1" x14ac:dyDescent="0.2">
      <c r="A7490" s="29" t="s">
        <v>1869</v>
      </c>
      <c r="B7490" s="29" t="s">
        <v>1870</v>
      </c>
      <c r="C7490" s="40" t="s">
        <v>1871</v>
      </c>
      <c r="D7490" s="26" t="str">
        <f>[1]!b_calc_yield(A7490,日期设置!$B$2,F7490,1,R7490,1,O7490,L7490,S7490,)</f>
        <v>Fetching...</v>
      </c>
      <c r="E7490" s="26">
        <f t="shared" ref="E7490:E7553" si="234">((O7490*W7490+L7490)/V7490-1)*100</f>
        <v>0.34533943231045416</v>
      </c>
      <c r="F7490" s="18">
        <f>[1]!b_dq_cleanprice($A7490,日期设置!B$2)</f>
        <v>100.6379</v>
      </c>
      <c r="G7490" s="18" t="str">
        <f t="shared" ref="G7490:G7553" si="235">LEFT(T7490,4)&amp;" + "&amp;LEFT(U7490,4)</f>
        <v>2.16 + 0.17</v>
      </c>
      <c r="H7490" s="27">
        <f>[1]!b_dq_pctchange($A7490,日期设置!$B$2,1)/100</f>
        <v>0</v>
      </c>
      <c r="I7490" s="26">
        <f>[1]!b_pq_pctchange(A7490,日期设置!$B$4,日期设置!$B$2,1)</f>
        <v>0</v>
      </c>
      <c r="J7490" s="26">
        <f>[1]!b_pq_pctchange(A7490,日期设置!$C$4,日期设置!$B$2,1)</f>
        <v>0</v>
      </c>
      <c r="K7490" s="52">
        <f>[1]!b_dq_amount($A7490,日期设置!B$2,2,10000)</f>
        <v>0</v>
      </c>
      <c r="L7490" s="26">
        <f>[1]!b_info_latestpar(A7490,日期设置!$B$2)</f>
        <v>100</v>
      </c>
      <c r="M7490" s="6">
        <f>[1]!b_info_outstandingbalance($A7490,日期设置!B$2)</f>
        <v>10</v>
      </c>
      <c r="N7490" s="7">
        <f>[1]!b_info_latestissurercreditrating2(A7490,日期设置!$B$2,"102","1")</f>
        <v>0</v>
      </c>
      <c r="O7490" s="8">
        <v>6</v>
      </c>
      <c r="P7490" s="9" t="str">
        <f>[1]!b_info_repurchasedate(A7490)</f>
        <v>2021-05-24</v>
      </c>
      <c r="Q7490" s="8" t="s">
        <v>16476</v>
      </c>
      <c r="R7490" s="2" t="str">
        <f>IF((--IF(P7490=0,Q7490,P7490))&gt;(--日期设置!$B$2),IF(P7490=0,Q7490,P7490),Q7490)</f>
        <v>2021-05-24</v>
      </c>
      <c r="S7490" s="32" t="s">
        <v>18892</v>
      </c>
      <c r="T7490" s="8">
        <f>[1]!b_anal_ptmyear($A7490,日期设置!$B$2)</f>
        <v>2.1671232876712327</v>
      </c>
      <c r="U7490" s="8">
        <f>[1]!b_anal_termifexercise($A7490,日期设置!B$2)</f>
        <v>0.17260273972602741</v>
      </c>
      <c r="V7490" s="10">
        <f>[1]!b_dq_dirtyprice(A7490,日期设置!$B$2)</f>
        <v>105.6352</v>
      </c>
      <c r="W7490" s="11">
        <f>IF(U7490=0,ROUNDUP((Q7490-日期设置!$B$2)/365,0),ROUNDUP((R7490-日期设置!$B$2)/365,0))</f>
        <v>1</v>
      </c>
      <c r="X7490" s="18">
        <f>_xlfn.IFNA(VLOOKUP(A7490,过往入选债券!A:D,4,0),2)</f>
        <v>2</v>
      </c>
      <c r="Y7490">
        <f>_xlfn.IFNA(VLOOKUP(C7490,[2]Sheet1!$A:$A,1,0),3)</f>
        <v>3</v>
      </c>
    </row>
    <row r="7491" spans="1:25" hidden="1" x14ac:dyDescent="0.2">
      <c r="A7491" s="29" t="s">
        <v>6873</v>
      </c>
      <c r="B7491" s="29" t="s">
        <v>6874</v>
      </c>
      <c r="C7491" s="40" t="s">
        <v>320</v>
      </c>
      <c r="D7491" s="26" t="str">
        <f>[1]!b_calc_yield(A7491,日期设置!$B$2,F7491,1,R7491,1,O7491,L7491,S7491,)</f>
        <v>Fetching...</v>
      </c>
      <c r="E7491" s="26">
        <f t="shared" si="234"/>
        <v>0.39001306241603917</v>
      </c>
      <c r="F7491" s="18">
        <f>[1]!b_dq_cleanprice($A7491,日期设置!B$2)</f>
        <v>101.089</v>
      </c>
      <c r="G7491" s="18" t="str">
        <f t="shared" si="235"/>
        <v>0.18 + 0</v>
      </c>
      <c r="H7491" s="27">
        <f>[1]!b_dq_pctchange($A7491,日期设置!$B$2,1)/100</f>
        <v>0</v>
      </c>
      <c r="I7491" s="26">
        <f>[1]!b_pq_pctchange(A7491,日期设置!$B$4,日期设置!$B$2,1)</f>
        <v>0</v>
      </c>
      <c r="J7491" s="26">
        <f>[1]!b_pq_pctchange(A7491,日期设置!$C$4,日期设置!$B$2,1)</f>
        <v>-0.12202050142028607</v>
      </c>
      <c r="K7491" s="52">
        <f>[1]!b_dq_amount($A7491,日期设置!B$2,2,10000)</f>
        <v>0</v>
      </c>
      <c r="L7491" s="26">
        <f>[1]!b_info_latestpar(A7491,日期设置!$B$2)</f>
        <v>100</v>
      </c>
      <c r="M7491" s="6">
        <f>[1]!b_info_outstandingbalance($A7491,日期设置!B$2)</f>
        <v>7</v>
      </c>
      <c r="N7491" s="7" t="str">
        <f>[1]!b_info_latestissurercreditrating2(A7491,日期设置!$B$2,"102","1")</f>
        <v>AA+</v>
      </c>
      <c r="O7491" s="8">
        <v>7.98</v>
      </c>
      <c r="P7491" s="9">
        <f>[1]!b_info_repurchasedate(A7491)</f>
        <v>0</v>
      </c>
      <c r="Q7491" s="8" t="s">
        <v>17169</v>
      </c>
      <c r="R7491" s="2" t="str">
        <f>IF((--IF(P7491=0,Q7491,P7491))&gt;(--日期设置!$B$2),IF(P7491=0,Q7491,P7491),Q7491)</f>
        <v>2021-05-30</v>
      </c>
      <c r="S7491" s="32" t="s">
        <v>18775</v>
      </c>
      <c r="T7491" s="8">
        <f>[1]!b_anal_ptmyear($A7491,日期设置!$B$2)</f>
        <v>0.18904109589041096</v>
      </c>
      <c r="U7491" s="8">
        <f>[1]!b_anal_termifexercise($A7491,日期设置!B$2)</f>
        <v>0</v>
      </c>
      <c r="V7491" s="10">
        <f>[1]!b_dq_dirtyprice(A7491,日期设置!$B$2)</f>
        <v>107.5605</v>
      </c>
      <c r="W7491" s="11">
        <f>IF(U7491=0,ROUNDUP((Q7491-日期设置!$B$2)/365,0),ROUNDUP((R7491-日期设置!$B$2)/365,0))</f>
        <v>1</v>
      </c>
      <c r="X7491" s="18">
        <f>_xlfn.IFNA(VLOOKUP(A7491,过往入选债券!A:D,4,0),2)</f>
        <v>2</v>
      </c>
      <c r="Y7491">
        <f>_xlfn.IFNA(VLOOKUP(C7491,[2]Sheet1!$A:$A,1,0),3)</f>
        <v>3</v>
      </c>
    </row>
    <row r="7492" spans="1:25" hidden="1" x14ac:dyDescent="0.2">
      <c r="A7492" s="29" t="s">
        <v>5401</v>
      </c>
      <c r="B7492" s="29" t="s">
        <v>5402</v>
      </c>
      <c r="C7492" s="40" t="s">
        <v>153</v>
      </c>
      <c r="D7492" s="26" t="str">
        <f>[1]!b_calc_yield(A7492,日期设置!$B$2,F7492,1,R7492,1,O7492,L7492,S7492,)</f>
        <v>Fetching...</v>
      </c>
      <c r="E7492" s="26">
        <f t="shared" si="234"/>
        <v>0.19781666187488334</v>
      </c>
      <c r="F7492" s="18">
        <f>[1]!b_dq_cleanprice($A7492,日期设置!B$2)</f>
        <v>100.2628</v>
      </c>
      <c r="G7492" s="18" t="str">
        <f t="shared" si="235"/>
        <v>0.09 + 0</v>
      </c>
      <c r="H7492" s="27">
        <f>[1]!b_dq_pctchange($A7492,日期设置!$B$2,1)/100</f>
        <v>0</v>
      </c>
      <c r="I7492" s="26">
        <f>[1]!b_pq_pctchange(A7492,日期设置!$B$4,日期设置!$B$2,1)</f>
        <v>0</v>
      </c>
      <c r="J7492" s="26">
        <f>[1]!b_pq_pctchange(A7492,日期设置!$C$4,日期设置!$B$2,1)</f>
        <v>-0.13486297563104135</v>
      </c>
      <c r="K7492" s="52">
        <f>[1]!b_dq_amount($A7492,日期设置!B$2,2,10000)</f>
        <v>0</v>
      </c>
      <c r="L7492" s="26">
        <f>[1]!b_info_latestpar(A7492,日期设置!$B$2)</f>
        <v>100</v>
      </c>
      <c r="M7492" s="6">
        <f>[1]!b_info_outstandingbalance($A7492,日期设置!B$2)</f>
        <v>3.5</v>
      </c>
      <c r="N7492" s="7" t="str">
        <f>[1]!b_info_latestissurercreditrating2(A7492,日期设置!$B$2,"102","1")</f>
        <v>AA+</v>
      </c>
      <c r="O7492" s="8">
        <v>4.9000000000000004</v>
      </c>
      <c r="P7492" s="9">
        <f>[1]!b_info_repurchasedate(A7492)</f>
        <v>0</v>
      </c>
      <c r="Q7492" s="8" t="s">
        <v>16224</v>
      </c>
      <c r="R7492" s="2" t="str">
        <f>IF((--IF(P7492=0,Q7492,P7492))&gt;(--日期设置!$B$2),IF(P7492=0,Q7492,P7492),Q7492)</f>
        <v>2021-04-26</v>
      </c>
      <c r="S7492" s="32" t="s">
        <v>18851</v>
      </c>
      <c r="T7492" s="8">
        <f>[1]!b_anal_ptmyear($A7492,日期设置!$B$2)</f>
        <v>9.5890410958904104E-2</v>
      </c>
      <c r="U7492" s="8">
        <f>[1]!b_anal_termifexercise($A7492,日期设置!B$2)</f>
        <v>0</v>
      </c>
      <c r="V7492" s="10">
        <f>[1]!b_dq_dirtyprice(A7492,日期设置!$B$2)</f>
        <v>104.69289999999999</v>
      </c>
      <c r="W7492" s="11">
        <f>IF(U7492=0,ROUNDUP((Q7492-日期设置!$B$2)/365,0),ROUNDUP((R7492-日期设置!$B$2)/365,0))</f>
        <v>1</v>
      </c>
      <c r="X7492" s="18">
        <f>_xlfn.IFNA(VLOOKUP(A7492,过往入选债券!A:D,4,0),2)</f>
        <v>2</v>
      </c>
      <c r="Y7492">
        <f>_xlfn.IFNA(VLOOKUP(C7492,[2]Sheet1!$A:$A,1,0),3)</f>
        <v>3</v>
      </c>
    </row>
    <row r="7493" spans="1:25" hidden="1" x14ac:dyDescent="0.2">
      <c r="A7493" s="29" t="s">
        <v>13151</v>
      </c>
      <c r="B7493" s="29" t="s">
        <v>13152</v>
      </c>
      <c r="C7493" s="40" t="s">
        <v>91</v>
      </c>
      <c r="D7493" s="26" t="str">
        <f>[1]!b_calc_yield(A7493,日期设置!$B$2,F7493,1,R7493,1,O7493,L7493,S7493,)</f>
        <v>Fetching...</v>
      </c>
      <c r="E7493" s="26">
        <f t="shared" si="234"/>
        <v>15.17262569131792</v>
      </c>
      <c r="F7493" s="18">
        <f>[1]!b_dq_cleanprice($A7493,日期设置!B$2)</f>
        <v>61.407200000000003</v>
      </c>
      <c r="G7493" s="18" t="str">
        <f t="shared" si="235"/>
        <v>2.11 + 0</v>
      </c>
      <c r="H7493" s="27">
        <f>[1]!b_dq_pctchange($A7493,日期设置!$B$2,1)/100</f>
        <v>0</v>
      </c>
      <c r="I7493" s="26">
        <f>[1]!b_pq_pctchange(A7493,日期设置!$B$4,日期设置!$B$2,1)</f>
        <v>0</v>
      </c>
      <c r="J7493" s="26">
        <f>[1]!b_pq_pctchange(A7493,日期设置!$C$4,日期设置!$B$2,1)</f>
        <v>0</v>
      </c>
      <c r="K7493" s="52">
        <f>[1]!b_dq_amount($A7493,日期设置!B$2,2,10000)</f>
        <v>0</v>
      </c>
      <c r="L7493" s="26">
        <f>[1]!b_info_latestpar(A7493,日期设置!$B$2)</f>
        <v>60</v>
      </c>
      <c r="M7493" s="6">
        <f>[1]!b_info_outstandingbalance($A7493,日期设置!B$2)</f>
        <v>6</v>
      </c>
      <c r="N7493" s="7" t="str">
        <f>[1]!b_info_latestissurercreditrating2(A7493,日期设置!$B$2,"102","1")</f>
        <v>AAA</v>
      </c>
      <c r="O7493" s="8">
        <v>4.49</v>
      </c>
      <c r="P7493" s="9">
        <f>[1]!b_info_repurchasedate(A7493)</f>
        <v>0</v>
      </c>
      <c r="Q7493" s="8" t="s">
        <v>16361</v>
      </c>
      <c r="R7493" s="2" t="str">
        <f>IF((--IF(P7493=0,Q7493,P7493))&gt;(--日期设置!$B$2),IF(P7493=0,Q7493,P7493),Q7493)</f>
        <v>2023-05-03</v>
      </c>
      <c r="S7493" s="32" t="s">
        <v>18141</v>
      </c>
      <c r="T7493" s="8">
        <f>[1]!b_anal_ptmyear($A7493,日期设置!$B$2)</f>
        <v>2.1150684931506851</v>
      </c>
      <c r="U7493" s="8">
        <f>[1]!b_anal_termifexercise($A7493,日期设置!B$2)</f>
        <v>0</v>
      </c>
      <c r="V7493" s="10">
        <f>[1]!b_dq_dirtyprice(A7493,日期设置!$B$2)</f>
        <v>63.791200000000003</v>
      </c>
      <c r="W7493" s="11">
        <f>IF(U7493=0,ROUNDUP((Q7493-日期设置!$B$2)/365,0),ROUNDUP((R7493-日期设置!$B$2)/365,0))</f>
        <v>3</v>
      </c>
      <c r="X7493" s="18">
        <f>_xlfn.IFNA(VLOOKUP(A7493,过往入选债券!A:D,4,0),2)</f>
        <v>2</v>
      </c>
      <c r="Y7493">
        <f>_xlfn.IFNA(VLOOKUP(C7493,[2]Sheet1!$A:$A,1,0),3)</f>
        <v>3</v>
      </c>
    </row>
    <row r="7494" spans="1:25" hidden="1" x14ac:dyDescent="0.2">
      <c r="A7494" s="29" t="s">
        <v>6808</v>
      </c>
      <c r="B7494" s="29" t="s">
        <v>6809</v>
      </c>
      <c r="C7494" s="40" t="s">
        <v>4794</v>
      </c>
      <c r="D7494" s="26" t="str">
        <f>[1]!b_calc_yield(A7494,日期设置!$B$2,F7494,1,R7494,1,O7494,L7494,S7494,)</f>
        <v>Fetching...</v>
      </c>
      <c r="E7494" s="26">
        <f t="shared" si="234"/>
        <v>0.20060910328771886</v>
      </c>
      <c r="F7494" s="18">
        <f>[1]!b_dq_cleanprice($A7494,日期设置!B$2)</f>
        <v>100.38339999999999</v>
      </c>
      <c r="G7494" s="18" t="str">
        <f t="shared" si="235"/>
        <v>2.09 + 0.09</v>
      </c>
      <c r="H7494" s="27">
        <f>[1]!b_dq_pctchange($A7494,日期设置!$B$2,1)/100</f>
        <v>0</v>
      </c>
      <c r="I7494" s="26">
        <f>[1]!b_pq_pctchange(A7494,日期设置!$B$4,日期设置!$B$2,1)</f>
        <v>0</v>
      </c>
      <c r="J7494" s="26">
        <f>[1]!b_pq_pctchange(A7494,日期设置!$C$4,日期设置!$B$2,1)</f>
        <v>-0.28964489694561962</v>
      </c>
      <c r="K7494" s="52">
        <f>[1]!b_dq_amount($A7494,日期设置!B$2,2,10000)</f>
        <v>0</v>
      </c>
      <c r="L7494" s="26">
        <f>[1]!b_info_latestpar(A7494,日期设置!$B$2)</f>
        <v>100</v>
      </c>
      <c r="M7494" s="6">
        <f>[1]!b_info_outstandingbalance($A7494,日期设置!B$2)</f>
        <v>6</v>
      </c>
      <c r="N7494" s="7" t="str">
        <f>[1]!b_info_latestissurercreditrating2(A7494,日期设置!$B$2,"102","1")</f>
        <v>AA</v>
      </c>
      <c r="O7494" s="8">
        <v>6.04</v>
      </c>
      <c r="P7494" s="9" t="str">
        <f>[1]!b_info_repurchasedate(A7494)</f>
        <v>2021-04-27</v>
      </c>
      <c r="Q7494" s="8" t="s">
        <v>16427</v>
      </c>
      <c r="R7494" s="2" t="str">
        <f>IF((--IF(P7494=0,Q7494,P7494))&gt;(--日期设置!$B$2),IF(P7494=0,Q7494,P7494),Q7494)</f>
        <v>2021-04-27</v>
      </c>
      <c r="S7494" s="32" t="s">
        <v>17868</v>
      </c>
      <c r="T7494" s="8">
        <f>[1]!b_anal_ptmyear($A7494,日期设置!$B$2)</f>
        <v>2.0986301369863014</v>
      </c>
      <c r="U7494" s="8">
        <f>[1]!b_anal_termifexercise($A7494,日期设置!B$2)</f>
        <v>9.8630136986301367E-2</v>
      </c>
      <c r="V7494" s="10">
        <f>[1]!b_dq_dirtyprice(A7494,日期设置!$B$2)</f>
        <v>105.82769999999999</v>
      </c>
      <c r="W7494" s="11">
        <f>IF(U7494=0,ROUNDUP((Q7494-日期设置!$B$2)/365,0),ROUNDUP((R7494-日期设置!$B$2)/365,0))</f>
        <v>1</v>
      </c>
      <c r="X7494" s="18">
        <f>_xlfn.IFNA(VLOOKUP(A7494,过往入选债券!A:D,4,0),2)</f>
        <v>2</v>
      </c>
      <c r="Y7494">
        <f>_xlfn.IFNA(VLOOKUP(C7494,[2]Sheet1!$A:$A,1,0),3)</f>
        <v>3</v>
      </c>
    </row>
    <row r="7495" spans="1:25" hidden="1" x14ac:dyDescent="0.2">
      <c r="A7495" s="29" t="s">
        <v>12574</v>
      </c>
      <c r="B7495" s="29" t="s">
        <v>12575</v>
      </c>
      <c r="C7495" s="40" t="s">
        <v>273</v>
      </c>
      <c r="D7495" s="26" t="str">
        <f>[1]!b_calc_yield(A7495,日期设置!$B$2,F7495,1,R7495,1,O7495,L7495,S7495,)</f>
        <v>Fetching...</v>
      </c>
      <c r="E7495" s="26">
        <f t="shared" si="234"/>
        <v>20.773238582701879</v>
      </c>
      <c r="F7495" s="18">
        <f>[1]!b_dq_cleanprice($A7495,日期设置!B$2)</f>
        <v>40.556100000000001</v>
      </c>
      <c r="G7495" s="18" t="str">
        <f t="shared" si="235"/>
        <v>1.57 + 0</v>
      </c>
      <c r="H7495" s="27">
        <f>[1]!b_dq_pctchange($A7495,日期设置!$B$2,1)/100</f>
        <v>0</v>
      </c>
      <c r="I7495" s="26">
        <f>[1]!b_pq_pctchange(A7495,日期设置!$B$4,日期设置!$B$2,1)</f>
        <v>0</v>
      </c>
      <c r="J7495" s="26">
        <f>[1]!b_pq_pctchange(A7495,日期设置!$C$4,日期设置!$B$2,1)</f>
        <v>-3.3276147657360464E-2</v>
      </c>
      <c r="K7495" s="52">
        <f>[1]!b_dq_amount($A7495,日期设置!B$2,2,10000)</f>
        <v>0</v>
      </c>
      <c r="L7495" s="26">
        <f>[1]!b_info_latestpar(A7495,日期设置!$B$2)</f>
        <v>40</v>
      </c>
      <c r="M7495" s="6">
        <f>[1]!b_info_outstandingbalance($A7495,日期设置!B$2)</f>
        <v>5.2</v>
      </c>
      <c r="N7495" s="7" t="str">
        <f>[1]!b_info_latestissurercreditrating2(A7495,日期设置!$B$2,"102","1")</f>
        <v>AA</v>
      </c>
      <c r="O7495" s="8">
        <v>5</v>
      </c>
      <c r="P7495" s="9">
        <f>[1]!b_info_repurchasedate(A7495)</f>
        <v>0</v>
      </c>
      <c r="Q7495" s="8" t="s">
        <v>17243</v>
      </c>
      <c r="R7495" s="2" t="str">
        <f>IF((--IF(P7495=0,Q7495,P7495))&gt;(--日期设置!$B$2),IF(P7495=0,Q7495,P7495),Q7495)</f>
        <v>2022-10-19</v>
      </c>
      <c r="S7495" s="32" t="s">
        <v>18382</v>
      </c>
      <c r="T7495" s="8">
        <f>[1]!b_anal_ptmyear($A7495,日期设置!$B$2)</f>
        <v>1.5780821917808219</v>
      </c>
      <c r="U7495" s="8">
        <f>[1]!b_anal_termifexercise($A7495,日期设置!B$2)</f>
        <v>0</v>
      </c>
      <c r="V7495" s="10">
        <f>[1]!b_dq_dirtyprice(A7495,日期设置!$B$2)</f>
        <v>41.399900000000002</v>
      </c>
      <c r="W7495" s="11">
        <f>IF(U7495=0,ROUNDUP((Q7495-日期设置!$B$2)/365,0),ROUNDUP((R7495-日期设置!$B$2)/365,0))</f>
        <v>2</v>
      </c>
      <c r="X7495" s="18">
        <f>_xlfn.IFNA(VLOOKUP(A7495,过往入选债券!A:D,4,0),2)</f>
        <v>2</v>
      </c>
      <c r="Y7495">
        <f>_xlfn.IFNA(VLOOKUP(C7495,[2]Sheet1!$A:$A,1,0),3)</f>
        <v>3</v>
      </c>
    </row>
    <row r="7496" spans="1:25" hidden="1" x14ac:dyDescent="0.2">
      <c r="A7496" s="29" t="s">
        <v>11469</v>
      </c>
      <c r="B7496" s="29" t="s">
        <v>11470</v>
      </c>
      <c r="C7496" s="40" t="s">
        <v>4872</v>
      </c>
      <c r="D7496" s="26" t="str">
        <f>[1]!b_calc_yield(A7496,日期设置!$B$2,F7496,1,R7496,1,O7496,L7496,S7496,)</f>
        <v>Fetching...</v>
      </c>
      <c r="E7496" s="26">
        <f t="shared" si="234"/>
        <v>0.20002228765811925</v>
      </c>
      <c r="F7496" s="18">
        <f>[1]!b_dq_cleanprice($A7496,日期设置!B$2)</f>
        <v>100.38979999999999</v>
      </c>
      <c r="G7496" s="18" t="str">
        <f t="shared" si="235"/>
        <v>0.09 + 0</v>
      </c>
      <c r="H7496" s="27">
        <f>[1]!b_dq_pctchange($A7496,日期设置!$B$2,1)/100</f>
        <v>0</v>
      </c>
      <c r="I7496" s="26">
        <f>[1]!b_pq_pctchange(A7496,日期设置!$B$4,日期设置!$B$2,1)</f>
        <v>0</v>
      </c>
      <c r="J7496" s="26">
        <f>[1]!b_pq_pctchange(A7496,日期设置!$C$4,日期设置!$B$2,1)</f>
        <v>0</v>
      </c>
      <c r="K7496" s="52">
        <f>[1]!b_dq_amount($A7496,日期设置!B$2,2,10000)</f>
        <v>0</v>
      </c>
      <c r="L7496" s="26">
        <f>[1]!b_info_latestpar(A7496,日期设置!$B$2)</f>
        <v>100</v>
      </c>
      <c r="M7496" s="6">
        <f>[1]!b_info_outstandingbalance($A7496,日期设置!B$2)</f>
        <v>15</v>
      </c>
      <c r="N7496" s="7" t="str">
        <f>[1]!b_info_latestissurercreditrating2(A7496,日期设置!$B$2,"102","1")</f>
        <v>AA+</v>
      </c>
      <c r="O7496" s="8">
        <v>6.1</v>
      </c>
      <c r="P7496" s="9" t="str">
        <f>[1]!b_info_repurchasedate(A7496)</f>
        <v>2016-04-27</v>
      </c>
      <c r="Q7496" s="8" t="s">
        <v>16083</v>
      </c>
      <c r="R7496" s="2" t="str">
        <f>IF((--IF(P7496=0,Q7496,P7496))&gt;(--日期设置!$B$2),IF(P7496=0,Q7496,P7496),Q7496)</f>
        <v>2021-04-27</v>
      </c>
      <c r="S7496" s="32" t="s">
        <v>18898</v>
      </c>
      <c r="T7496" s="8">
        <f>[1]!b_anal_ptmyear($A7496,日期设置!$B$2)</f>
        <v>9.8630136986301367E-2</v>
      </c>
      <c r="U7496" s="8">
        <f>[1]!b_anal_termifexercise($A7496,日期设置!B$2)</f>
        <v>0</v>
      </c>
      <c r="V7496" s="10">
        <f>[1]!b_dq_dirtyprice(A7496,日期设置!$B$2)</f>
        <v>105.8882</v>
      </c>
      <c r="W7496" s="11">
        <f>IF(U7496=0,ROUNDUP((Q7496-日期设置!$B$2)/365,0),ROUNDUP((R7496-日期设置!$B$2)/365,0))</f>
        <v>1</v>
      </c>
      <c r="X7496" s="18">
        <f>_xlfn.IFNA(VLOOKUP(A7496,过往入选债券!A:D,4,0),2)</f>
        <v>2</v>
      </c>
      <c r="Y7496">
        <f>_xlfn.IFNA(VLOOKUP(C7496,[2]Sheet1!$A:$A,1,0),3)</f>
        <v>3</v>
      </c>
    </row>
    <row r="7497" spans="1:25" hidden="1" x14ac:dyDescent="0.2">
      <c r="A7497" s="29" t="s">
        <v>12547</v>
      </c>
      <c r="B7497" s="29" t="s">
        <v>12548</v>
      </c>
      <c r="C7497" s="40" t="s">
        <v>11771</v>
      </c>
      <c r="D7497" s="26" t="str">
        <f>[1]!b_calc_yield(A7497,日期设置!$B$2,F7497,1,R7497,1,O7497,L7497,S7497,)</f>
        <v>Fetching...</v>
      </c>
      <c r="E7497" s="26">
        <f t="shared" si="234"/>
        <v>23.080637373249637</v>
      </c>
      <c r="F7497" s="18">
        <f>[1]!b_dq_cleanprice($A7497,日期设置!B$2)</f>
        <v>40.264800000000001</v>
      </c>
      <c r="G7497" s="18" t="str">
        <f t="shared" si="235"/>
        <v>1.47 + 0</v>
      </c>
      <c r="H7497" s="27">
        <f>[1]!b_dq_pctchange($A7497,日期设置!$B$2,1)/100</f>
        <v>0</v>
      </c>
      <c r="I7497" s="26">
        <f>[1]!b_pq_pctchange(A7497,日期设置!$B$4,日期设置!$B$2,1)</f>
        <v>0.40921978918073171</v>
      </c>
      <c r="J7497" s="26">
        <f>[1]!b_pq_pctchange(A7497,日期设置!$C$4,日期设置!$B$2,1)</f>
        <v>0.16119402985074177</v>
      </c>
      <c r="K7497" s="52">
        <f>[1]!b_dq_amount($A7497,日期设置!B$2,2,10000)</f>
        <v>0</v>
      </c>
      <c r="L7497" s="26">
        <f>[1]!b_info_latestpar(A7497,日期设置!$B$2)</f>
        <v>40</v>
      </c>
      <c r="M7497" s="6">
        <f>[1]!b_info_outstandingbalance($A7497,日期设置!B$2)</f>
        <v>3.2</v>
      </c>
      <c r="N7497" s="7" t="str">
        <f>[1]!b_info_latestissurercreditrating2(A7497,日期设置!$B$2,"102","1")</f>
        <v>AA</v>
      </c>
      <c r="O7497" s="8">
        <v>5.49</v>
      </c>
      <c r="P7497" s="9">
        <f>[1]!b_info_repurchasedate(A7497)</f>
        <v>0</v>
      </c>
      <c r="Q7497" s="8" t="s">
        <v>16907</v>
      </c>
      <c r="R7497" s="2" t="str">
        <f>IF((--IF(P7497=0,Q7497,P7497))&gt;(--日期设置!$B$2),IF(P7497=0,Q7497,P7497),Q7497)</f>
        <v>2022-09-11</v>
      </c>
      <c r="S7497" s="32" t="s">
        <v>18862</v>
      </c>
      <c r="T7497" s="8">
        <f>[1]!b_anal_ptmyear($A7497,日期设置!$B$2)</f>
        <v>1.473972602739726</v>
      </c>
      <c r="U7497" s="8">
        <f>[1]!b_anal_termifexercise($A7497,日期设置!B$2)</f>
        <v>0</v>
      </c>
      <c r="V7497" s="10">
        <f>[1]!b_dq_dirtyprice(A7497,日期设置!$B$2)</f>
        <v>41.42</v>
      </c>
      <c r="W7497" s="11">
        <f>IF(U7497=0,ROUNDUP((Q7497-日期设置!$B$2)/365,0),ROUNDUP((R7497-日期设置!$B$2)/365,0))</f>
        <v>2</v>
      </c>
      <c r="X7497" s="18">
        <f>_xlfn.IFNA(VLOOKUP(A7497,过往入选债券!A:D,4,0),2)</f>
        <v>2</v>
      </c>
      <c r="Y7497">
        <f>_xlfn.IFNA(VLOOKUP(C7497,[2]Sheet1!$A:$A,1,0),3)</f>
        <v>3</v>
      </c>
    </row>
    <row r="7498" spans="1:25" hidden="1" x14ac:dyDescent="0.2">
      <c r="A7498" s="29" t="s">
        <v>15949</v>
      </c>
      <c r="B7498" s="29" t="s">
        <v>15950</v>
      </c>
      <c r="C7498" s="40" t="s">
        <v>14389</v>
      </c>
      <c r="D7498" s="26" t="str">
        <f>[1]!b_calc_yield(A7498,日期设置!$B$2,F7498,1,R7498,1,O7498,L7498,S7498,)</f>
        <v>Fetching...</v>
      </c>
      <c r="E7498" s="26">
        <f t="shared" si="234"/>
        <v>5.9254392561340463</v>
      </c>
      <c r="F7498" s="18">
        <f>[1]!b_dq_cleanprice($A7498,日期设置!B$2)</f>
        <v>75.566400000000002</v>
      </c>
      <c r="G7498" s="18" t="str">
        <f t="shared" si="235"/>
        <v>0.51 + 0</v>
      </c>
      <c r="H7498" s="27">
        <f>[1]!b_dq_pctchange($A7498,日期设置!$B$2,1)/100</f>
        <v>0</v>
      </c>
      <c r="I7498" s="26">
        <f>[1]!b_pq_pctchange(A7498,日期设置!$B$4,日期设置!$B$2,1)</f>
        <v>0</v>
      </c>
      <c r="J7498" s="26">
        <f>[1]!b_pq_pctchange(A7498,日期设置!$C$4,日期设置!$B$2,1)</f>
        <v>-24.379985409655447</v>
      </c>
      <c r="K7498" s="52">
        <f>[1]!b_dq_amount($A7498,日期设置!B$2,2,10000)</f>
        <v>0</v>
      </c>
      <c r="L7498" s="26">
        <f>[1]!b_info_latestpar(A7498,日期设置!$B$2)</f>
        <v>75.62</v>
      </c>
      <c r="M7498" s="6">
        <f>[1]!b_info_outstandingbalance($A7498,日期设置!B$2)</f>
        <v>13.006640000000001</v>
      </c>
      <c r="N7498" s="7" t="str">
        <f>[1]!b_info_latestissurercreditrating2(A7498,日期设置!$B$2,"102","1")</f>
        <v>AA+</v>
      </c>
      <c r="O7498" s="8">
        <v>4.67</v>
      </c>
      <c r="P7498" s="9">
        <f>[1]!b_info_repurchasedate(A7498)</f>
        <v>0</v>
      </c>
      <c r="Q7498" s="8" t="s">
        <v>16201</v>
      </c>
      <c r="R7498" s="2" t="str">
        <f>IF((--IF(P7498=0,Q7498,P7498))&gt;(--日期设置!$B$2),IF(P7498=0,Q7498,P7498),Q7498)</f>
        <v>2021-09-26</v>
      </c>
      <c r="S7498" s="32" t="s">
        <v>18169</v>
      </c>
      <c r="T7498" s="8">
        <f>[1]!b_anal_ptmyear($A7498,日期设置!$B$2)</f>
        <v>0.51506849315068493</v>
      </c>
      <c r="U7498" s="8">
        <f>[1]!b_anal_termifexercise($A7498,日期设置!B$2)</f>
        <v>0</v>
      </c>
      <c r="V7498" s="10">
        <f>[1]!b_dq_dirtyprice(A7498,日期设置!$B$2)</f>
        <v>75.798599999999993</v>
      </c>
      <c r="W7498" s="11">
        <f>IF(U7498=0,ROUNDUP((Q7498-日期设置!$B$2)/365,0),ROUNDUP((R7498-日期设置!$B$2)/365,0))</f>
        <v>1</v>
      </c>
      <c r="X7498" s="18">
        <f>_xlfn.IFNA(VLOOKUP(A7498,过往入选债券!A:D,4,0),2)</f>
        <v>2</v>
      </c>
      <c r="Y7498">
        <f>_xlfn.IFNA(VLOOKUP(C7498,[2]Sheet1!$A:$A,1,0),3)</f>
        <v>3</v>
      </c>
    </row>
    <row r="7499" spans="1:25" hidden="1" x14ac:dyDescent="0.2">
      <c r="A7499" s="35" t="s">
        <v>22834</v>
      </c>
      <c r="B7499" s="35" t="s">
        <v>22835</v>
      </c>
      <c r="C7499" s="54" t="s">
        <v>19618</v>
      </c>
      <c r="D7499" s="26">
        <f>[1]!b_calc_yield(A7499,日期设置!$B$2,F7499,1,R7499,1,O7499,L7499,S7499,)</f>
        <v>1.9883377376542979</v>
      </c>
      <c r="E7499" s="26">
        <f t="shared" si="234"/>
        <v>2.3445573523154017</v>
      </c>
      <c r="F7499" s="18">
        <f>[1]!b_dq_cleanprice($A7499,日期设置!B$2)</f>
        <v>99.999600000000001</v>
      </c>
      <c r="G7499" s="18" t="str">
        <f t="shared" si="235"/>
        <v>0.03 + 0</v>
      </c>
      <c r="H7499" s="27">
        <f>[1]!b_dq_pctchange($A7499,日期设置!$B$2,1)/100</f>
        <v>0</v>
      </c>
      <c r="I7499" s="26">
        <f>[1]!b_pq_pctchange(A7499,日期设置!$B$4,日期设置!$B$2,1)</f>
        <v>6.9005037367744675E-3</v>
      </c>
      <c r="J7499" s="26">
        <f>[1]!b_pq_pctchange(A7499,日期设置!$C$4,日期设置!$B$2,1)</f>
        <v>-3.9999999999906771E-4</v>
      </c>
      <c r="K7499" s="52">
        <f>[1]!b_dq_amount($A7499,日期设置!B$2,2,10000)</f>
        <v>0</v>
      </c>
      <c r="L7499" s="26">
        <f>[1]!b_info_latestpar(A7499,日期设置!$B$2)</f>
        <v>100</v>
      </c>
      <c r="M7499" s="6">
        <f>[1]!b_info_outstandingbalance($A7499,日期设置!B$2)</f>
        <v>20</v>
      </c>
      <c r="N7499" s="7" t="str">
        <f>[1]!b_info_latestissurercreditrating2(A7499,日期设置!$B$2,"102","1")</f>
        <v>AAA</v>
      </c>
      <c r="O7499" s="43">
        <v>2.7</v>
      </c>
      <c r="P7499" s="9">
        <f>[1]!b_info_repurchasedate(A7499)</f>
        <v>0</v>
      </c>
      <c r="Q7499" s="31" t="s">
        <v>23460</v>
      </c>
      <c r="R7499" s="2" t="str">
        <f>IF((--IF(P7499=0,Q7499,P7499))&gt;(--日期设置!$B$2),IF(P7499=0,Q7499,P7499),Q7499)</f>
        <v>2021-04-05</v>
      </c>
      <c r="S7499" s="32" t="s">
        <v>23358</v>
      </c>
      <c r="T7499" s="8">
        <f>[1]!b_anal_ptmyear($A7499,日期设置!$B$2)</f>
        <v>3.8356164383561646E-2</v>
      </c>
      <c r="U7499" s="8">
        <f>[1]!b_anal_termifexercise($A7499,日期设置!B$2)</f>
        <v>0</v>
      </c>
      <c r="V7499" s="10">
        <f>[1]!b_dq_dirtyprice(A7499,日期设置!$B$2)</f>
        <v>100.3473</v>
      </c>
      <c r="W7499" s="11">
        <f>IF(U7499=0,ROUNDUP((Q7499-日期设置!$B$2)/365,0),ROUNDUP((R7499-日期设置!$B$2)/365,0))</f>
        <v>1</v>
      </c>
      <c r="X7499" s="18">
        <f>_xlfn.IFNA(VLOOKUP(A7499,过往入选债券!A:D,4,0),2)</f>
        <v>2</v>
      </c>
      <c r="Y7499">
        <f>_xlfn.IFNA(VLOOKUP(C7499,[2]Sheet1!$A:$A,1,0),3)</f>
        <v>3</v>
      </c>
    </row>
    <row r="7500" spans="1:25" hidden="1" x14ac:dyDescent="0.2">
      <c r="A7500" s="29" t="s">
        <v>13698</v>
      </c>
      <c r="B7500" s="29" t="s">
        <v>13699</v>
      </c>
      <c r="C7500" s="40" t="s">
        <v>2176</v>
      </c>
      <c r="D7500" s="26" t="str">
        <f>[1]!b_calc_yield(A7500,日期设置!$B$2,F7500,1,R7500,1,O7500,L7500,S7500,)</f>
        <v>Fetching...</v>
      </c>
      <c r="E7500" s="26">
        <f t="shared" si="234"/>
        <v>0.1470724279788671</v>
      </c>
      <c r="F7500" s="18">
        <f>[1]!b_dq_cleanprice($A7500,日期设置!B$2)</f>
        <v>100.29470000000001</v>
      </c>
      <c r="G7500" s="18" t="str">
        <f t="shared" si="235"/>
        <v>0.07 + 0</v>
      </c>
      <c r="H7500" s="27">
        <f>[1]!b_dq_pctchange($A7500,日期设置!$B$2,1)/100</f>
        <v>0</v>
      </c>
      <c r="I7500" s="26">
        <f>[1]!b_pq_pctchange(A7500,日期设置!$B$4,日期设置!$B$2,1)</f>
        <v>0</v>
      </c>
      <c r="J7500" s="26">
        <f>[1]!b_pq_pctchange(A7500,日期设置!$C$4,日期设置!$B$2,1)</f>
        <v>-1.1265527485884622E-2</v>
      </c>
      <c r="K7500" s="52">
        <f>[1]!b_dq_amount($A7500,日期设置!B$2,2,10000)</f>
        <v>0</v>
      </c>
      <c r="L7500" s="26">
        <f>[1]!b_info_latestpar(A7500,日期设置!$B$2)</f>
        <v>100</v>
      </c>
      <c r="M7500" s="6">
        <f>[1]!b_info_outstandingbalance($A7500,日期设置!B$2)</f>
        <v>4.9000000000000004</v>
      </c>
      <c r="N7500" s="7" t="str">
        <f>[1]!b_info_latestissurercreditrating2(A7500,日期设置!$B$2,"102","1")</f>
        <v>AA+</v>
      </c>
      <c r="O7500" s="8">
        <v>6.09</v>
      </c>
      <c r="P7500" s="9" t="str">
        <f>[1]!b_info_repurchasedate(A7500)</f>
        <v>2020-04-20</v>
      </c>
      <c r="Q7500" s="8" t="s">
        <v>16510</v>
      </c>
      <c r="R7500" s="2" t="str">
        <f>IF((--IF(P7500=0,Q7500,P7500))&gt;(--日期设置!$B$2),IF(P7500=0,Q7500,P7500),Q7500)</f>
        <v>2021-04-18</v>
      </c>
      <c r="S7500" s="32" t="s">
        <v>17916</v>
      </c>
      <c r="T7500" s="8">
        <f>[1]!b_anal_ptmyear($A7500,日期设置!$B$2)</f>
        <v>7.3972602739726029E-2</v>
      </c>
      <c r="U7500" s="8">
        <f>[1]!b_anal_termifexercise($A7500,日期设置!B$2)</f>
        <v>0</v>
      </c>
      <c r="V7500" s="10">
        <f>[1]!b_dq_dirtyprice(A7500,日期设置!$B$2)</f>
        <v>105.9342</v>
      </c>
      <c r="W7500" s="11">
        <f>IF(U7500=0,ROUNDUP((Q7500-日期设置!$B$2)/365,0),ROUNDUP((R7500-日期设置!$B$2)/365,0))</f>
        <v>1</v>
      </c>
      <c r="X7500" s="18">
        <f>_xlfn.IFNA(VLOOKUP(A7500,过往入选债券!A:D,4,0),2)</f>
        <v>2</v>
      </c>
      <c r="Y7500">
        <f>_xlfn.IFNA(VLOOKUP(C7500,[2]Sheet1!$A:$A,1,0),3)</f>
        <v>3</v>
      </c>
    </row>
    <row r="7501" spans="1:25" hidden="1" x14ac:dyDescent="0.2">
      <c r="A7501" s="29" t="s">
        <v>788</v>
      </c>
      <c r="B7501" s="29" t="s">
        <v>789</v>
      </c>
      <c r="C7501" s="40" t="s">
        <v>790</v>
      </c>
      <c r="D7501" s="26" t="str">
        <f>[1]!b_calc_yield(A7501,日期设置!$B$2,F7501,1,R7501,1,O7501,L7501,S7501,)</f>
        <v>Fetching...</v>
      </c>
      <c r="E7501" s="26">
        <f t="shared" si="234"/>
        <v>-7.0751433622384674E-2</v>
      </c>
      <c r="F7501" s="18">
        <f>[1]!b_dq_cleanprice($A7501,日期设置!B$2)</f>
        <v>100.358</v>
      </c>
      <c r="G7501" s="18" t="str">
        <f t="shared" si="235"/>
        <v>0.13 + 0</v>
      </c>
      <c r="H7501" s="27">
        <f>[1]!b_dq_pctchange($A7501,日期设置!$B$2,1)/100</f>
        <v>0</v>
      </c>
      <c r="I7501" s="26">
        <f>[1]!b_pq_pctchange(A7501,日期设置!$B$4,日期设置!$B$2,1)</f>
        <v>0</v>
      </c>
      <c r="J7501" s="26">
        <f>[1]!b_pq_pctchange(A7501,日期设置!$C$4,日期设置!$B$2,1)</f>
        <v>0</v>
      </c>
      <c r="K7501" s="52">
        <f>[1]!b_dq_amount($A7501,日期设置!B$2,2,10000)</f>
        <v>0</v>
      </c>
      <c r="L7501" s="26">
        <f>[1]!b_info_latestpar(A7501,日期设置!$B$2)</f>
        <v>100</v>
      </c>
      <c r="M7501" s="6">
        <f>[1]!b_info_outstandingbalance($A7501,日期设置!B$2)</f>
        <v>8</v>
      </c>
      <c r="N7501" s="7">
        <f>[1]!b_info_latestissurercreditrating2(A7501,日期设置!$B$2,"102","1")</f>
        <v>0</v>
      </c>
      <c r="O7501" s="8">
        <v>4.8</v>
      </c>
      <c r="P7501" s="9">
        <f>[1]!b_info_repurchasedate(A7501)</f>
        <v>0</v>
      </c>
      <c r="Q7501" s="8" t="s">
        <v>17281</v>
      </c>
      <c r="R7501" s="2" t="str">
        <f>IF((--IF(P7501=0,Q7501,P7501))&gt;(--日期设置!$B$2),IF(P7501=0,Q7501,P7501),Q7501)</f>
        <v>2021-05-09</v>
      </c>
      <c r="S7501" s="32" t="s">
        <v>18833</v>
      </c>
      <c r="T7501" s="8">
        <f>[1]!b_anal_ptmyear($A7501,日期设置!$B$2)</f>
        <v>0.13150684931506848</v>
      </c>
      <c r="U7501" s="8">
        <f>[1]!b_anal_termifexercise($A7501,日期设置!B$2)</f>
        <v>0</v>
      </c>
      <c r="V7501" s="10">
        <f>[1]!b_dq_dirtyprice(A7501,日期设置!$B$2)</f>
        <v>104.8742</v>
      </c>
      <c r="W7501" s="11">
        <f>IF(U7501=0,ROUNDUP((Q7501-日期设置!$B$2)/365,0),ROUNDUP((R7501-日期设置!$B$2)/365,0))</f>
        <v>1</v>
      </c>
      <c r="X7501" s="18">
        <f>_xlfn.IFNA(VLOOKUP(A7501,过往入选债券!A:D,4,0),2)</f>
        <v>2</v>
      </c>
      <c r="Y7501">
        <f>_xlfn.IFNA(VLOOKUP(C7501,[2]Sheet1!$A:$A,1,0),3)</f>
        <v>3</v>
      </c>
    </row>
    <row r="7502" spans="1:25" hidden="1" x14ac:dyDescent="0.2">
      <c r="A7502" s="29" t="s">
        <v>12541</v>
      </c>
      <c r="B7502" s="29" t="s">
        <v>12542</v>
      </c>
      <c r="C7502" s="40" t="s">
        <v>12543</v>
      </c>
      <c r="D7502" s="26" t="str">
        <f>[1]!b_calc_yield(A7502,日期设置!$B$2,F7502,1,R7502,1,O7502,L7502,S7502,)</f>
        <v>Fetching...</v>
      </c>
      <c r="E7502" s="26">
        <f t="shared" si="234"/>
        <v>23.087022524925118</v>
      </c>
      <c r="F7502" s="18">
        <f>[1]!b_dq_cleanprice($A7502,日期设置!B$2)</f>
        <v>40.264800000000001</v>
      </c>
      <c r="G7502" s="18" t="str">
        <f t="shared" si="235"/>
        <v>1.46 + 0</v>
      </c>
      <c r="H7502" s="27">
        <f>[1]!b_dq_pctchange($A7502,日期设置!$B$2,1)/100</f>
        <v>0</v>
      </c>
      <c r="I7502" s="26">
        <f>[1]!b_pq_pctchange(A7502,日期设置!$B$4,日期设置!$B$2,1)</f>
        <v>0</v>
      </c>
      <c r="J7502" s="26">
        <f>[1]!b_pq_pctchange(A7502,日期设置!$C$4,日期设置!$B$2,1)</f>
        <v>0</v>
      </c>
      <c r="K7502" s="52">
        <f>[1]!b_dq_amount($A7502,日期设置!B$2,2,10000)</f>
        <v>0</v>
      </c>
      <c r="L7502" s="26">
        <f>[1]!b_info_latestpar(A7502,日期设置!$B$2)</f>
        <v>40</v>
      </c>
      <c r="M7502" s="6">
        <f>[1]!b_info_outstandingbalance($A7502,日期设置!B$2)</f>
        <v>2</v>
      </c>
      <c r="N7502" s="7" t="str">
        <f>[1]!b_info_latestissurercreditrating2(A7502,日期设置!$B$2,"102","1")</f>
        <v>AA</v>
      </c>
      <c r="O7502" s="8">
        <v>5.5</v>
      </c>
      <c r="P7502" s="9">
        <f>[1]!b_info_repurchasedate(A7502)</f>
        <v>0</v>
      </c>
      <c r="Q7502" s="8" t="s">
        <v>16300</v>
      </c>
      <c r="R7502" s="2" t="str">
        <f>IF((--IF(P7502=0,Q7502,P7502))&gt;(--日期设置!$B$2),IF(P7502=0,Q7502,P7502),Q7502)</f>
        <v>2022-09-09</v>
      </c>
      <c r="S7502" s="32" t="s">
        <v>18514</v>
      </c>
      <c r="T7502" s="8">
        <f>[1]!b_anal_ptmyear($A7502,日期设置!$B$2)</f>
        <v>1.4684931506849315</v>
      </c>
      <c r="U7502" s="8">
        <f>[1]!b_anal_termifexercise($A7502,日期设置!B$2)</f>
        <v>0</v>
      </c>
      <c r="V7502" s="10">
        <f>[1]!b_dq_dirtyprice(A7502,日期设置!$B$2)</f>
        <v>41.434100000000001</v>
      </c>
      <c r="W7502" s="11">
        <f>IF(U7502=0,ROUNDUP((Q7502-日期设置!$B$2)/365,0),ROUNDUP((R7502-日期设置!$B$2)/365,0))</f>
        <v>2</v>
      </c>
      <c r="X7502" s="18">
        <f>_xlfn.IFNA(VLOOKUP(A7502,过往入选债券!A:D,4,0),2)</f>
        <v>2</v>
      </c>
      <c r="Y7502">
        <f>_xlfn.IFNA(VLOOKUP(C7502,[2]Sheet1!$A:$A,1,0),3)</f>
        <v>3</v>
      </c>
    </row>
    <row r="7503" spans="1:25" hidden="1" x14ac:dyDescent="0.2">
      <c r="A7503" s="29" t="s">
        <v>12572</v>
      </c>
      <c r="B7503" s="29" t="s">
        <v>12573</v>
      </c>
      <c r="C7503" s="40" t="s">
        <v>4813</v>
      </c>
      <c r="D7503" s="26" t="str">
        <f>[1]!b_calc_yield(A7503,日期设置!$B$2,F7503,1,R7503,1,O7503,L7503,S7503,)</f>
        <v>Fetching...</v>
      </c>
      <c r="E7503" s="26">
        <f t="shared" si="234"/>
        <v>18.698831474868214</v>
      </c>
      <c r="F7503" s="18">
        <f>[1]!b_dq_cleanprice($A7503,日期设置!B$2)</f>
        <v>40.434800000000003</v>
      </c>
      <c r="G7503" s="18" t="str">
        <f t="shared" si="235"/>
        <v>1.58 + 0</v>
      </c>
      <c r="H7503" s="27">
        <f>[1]!b_dq_pctchange($A7503,日期设置!$B$2,1)/100</f>
        <v>0</v>
      </c>
      <c r="I7503" s="26">
        <f>[1]!b_pq_pctchange(A7503,日期设置!$B$4,日期设置!$B$2,1)</f>
        <v>0</v>
      </c>
      <c r="J7503" s="26">
        <f>[1]!b_pq_pctchange(A7503,日期设置!$C$4,日期设置!$B$2,1)</f>
        <v>0</v>
      </c>
      <c r="K7503" s="52">
        <f>[1]!b_dq_amount($A7503,日期设置!B$2,2,10000)</f>
        <v>0</v>
      </c>
      <c r="L7503" s="26">
        <f>[1]!b_info_latestpar(A7503,日期设置!$B$2)</f>
        <v>40</v>
      </c>
      <c r="M7503" s="6">
        <f>[1]!b_info_outstandingbalance($A7503,日期设置!B$2)</f>
        <v>6</v>
      </c>
      <c r="N7503" s="7" t="str">
        <f>[1]!b_info_latestissurercreditrating2(A7503,日期设置!$B$2,"102","1")</f>
        <v>AA</v>
      </c>
      <c r="O7503" s="8">
        <v>4.43</v>
      </c>
      <c r="P7503" s="9">
        <f>[1]!b_info_repurchasedate(A7503)</f>
        <v>0</v>
      </c>
      <c r="Q7503" s="8" t="s">
        <v>16930</v>
      </c>
      <c r="R7503" s="2" t="str">
        <f>IF((--IF(P7503=0,Q7503,P7503))&gt;(--日期设置!$B$2),IF(P7503=0,Q7503,P7503),Q7503)</f>
        <v>2022-10-23</v>
      </c>
      <c r="S7503" s="32" t="s">
        <v>18817</v>
      </c>
      <c r="T7503" s="8">
        <f>[1]!b_anal_ptmyear($A7503,日期设置!$B$2)</f>
        <v>1.5890410958904111</v>
      </c>
      <c r="U7503" s="8">
        <f>[1]!b_anal_termifexercise($A7503,日期设置!B$2)</f>
        <v>0</v>
      </c>
      <c r="V7503" s="10">
        <f>[1]!b_dq_dirtyprice(A7503,日期设置!$B$2)</f>
        <v>41.162999999999997</v>
      </c>
      <c r="W7503" s="11">
        <f>IF(U7503=0,ROUNDUP((Q7503-日期设置!$B$2)/365,0),ROUNDUP((R7503-日期设置!$B$2)/365,0))</f>
        <v>2</v>
      </c>
      <c r="X7503" s="18">
        <f>_xlfn.IFNA(VLOOKUP(A7503,过往入选债券!A:D,4,0),2)</f>
        <v>2</v>
      </c>
      <c r="Y7503">
        <f>_xlfn.IFNA(VLOOKUP(C7503,[2]Sheet1!$A:$A,1,0),3)</f>
        <v>3</v>
      </c>
    </row>
    <row r="7504" spans="1:25" hidden="1" x14ac:dyDescent="0.2">
      <c r="A7504" s="29" t="s">
        <v>6990</v>
      </c>
      <c r="B7504" s="29" t="s">
        <v>6991</v>
      </c>
      <c r="C7504" s="40" t="s">
        <v>74</v>
      </c>
      <c r="D7504" s="26" t="str">
        <f>[1]!b_calc_yield(A7504,日期设置!$B$2,F7504,1,R7504,1,O7504,L7504,S7504,)</f>
        <v>Fetching...</v>
      </c>
      <c r="E7504" s="26">
        <f t="shared" si="234"/>
        <v>0.60230610003064733</v>
      </c>
      <c r="F7504" s="18">
        <f>[1]!b_dq_cleanprice($A7504,日期设置!B$2)</f>
        <v>101.739</v>
      </c>
      <c r="G7504" s="18" t="str">
        <f t="shared" si="235"/>
        <v>4.30 + 0.30</v>
      </c>
      <c r="H7504" s="27">
        <f>[1]!b_dq_pctchange($A7504,日期设置!$B$2,1)/100</f>
        <v>0</v>
      </c>
      <c r="I7504" s="26">
        <f>[1]!b_pq_pctchange(A7504,日期设置!$B$4,日期设置!$B$2,1)</f>
        <v>0</v>
      </c>
      <c r="J7504" s="26">
        <f>[1]!b_pq_pctchange(A7504,日期设置!$C$4,日期设置!$B$2,1)</f>
        <v>0</v>
      </c>
      <c r="K7504" s="52">
        <f>[1]!b_dq_amount($A7504,日期设置!B$2,2,10000)</f>
        <v>0</v>
      </c>
      <c r="L7504" s="26">
        <f>[1]!b_info_latestpar(A7504,日期设置!$B$2)</f>
        <v>100</v>
      </c>
      <c r="M7504" s="6">
        <f>[1]!b_info_outstandingbalance($A7504,日期设置!B$2)</f>
        <v>7</v>
      </c>
      <c r="N7504" s="7" t="str">
        <f>[1]!b_info_latestissurercreditrating2(A7504,日期设置!$B$2,"102","1")</f>
        <v>AA</v>
      </c>
      <c r="O7504" s="8">
        <v>7.7</v>
      </c>
      <c r="P7504" s="9" t="str">
        <f>[1]!b_info_repurchasedate(A7504)</f>
        <v>2021-07-13</v>
      </c>
      <c r="Q7504" s="8" t="s">
        <v>16278</v>
      </c>
      <c r="R7504" s="2" t="str">
        <f>IF((--IF(P7504=0,Q7504,P7504))&gt;(--日期设置!$B$2),IF(P7504=0,Q7504,P7504),Q7504)</f>
        <v>2021-07-13</v>
      </c>
      <c r="S7504" s="32" t="s">
        <v>18037</v>
      </c>
      <c r="T7504" s="8">
        <f>[1]!b_anal_ptmyear($A7504,日期设置!$B$2)</f>
        <v>4.3095890410958901</v>
      </c>
      <c r="U7504" s="8">
        <f>[1]!b_anal_termifexercise($A7504,日期设置!B$2)</f>
        <v>0.30958904109589042</v>
      </c>
      <c r="V7504" s="10">
        <f>[1]!b_dq_dirtyprice(A7504,日期设置!$B$2)</f>
        <v>107.0552</v>
      </c>
      <c r="W7504" s="11">
        <f>IF(U7504=0,ROUNDUP((Q7504-日期设置!$B$2)/365,0),ROUNDUP((R7504-日期设置!$B$2)/365,0))</f>
        <v>1</v>
      </c>
      <c r="X7504" s="18">
        <f>_xlfn.IFNA(VLOOKUP(A7504,过往入选债券!A:D,4,0),2)</f>
        <v>2</v>
      </c>
      <c r="Y7504">
        <f>_xlfn.IFNA(VLOOKUP(C7504,[2]Sheet1!$A:$A,1,0),3)</f>
        <v>3</v>
      </c>
    </row>
    <row r="7505" spans="1:25" hidden="1" x14ac:dyDescent="0.2">
      <c r="A7505" s="29" t="s">
        <v>4873</v>
      </c>
      <c r="B7505" s="29" t="s">
        <v>4874</v>
      </c>
      <c r="C7505" s="40" t="s">
        <v>4841</v>
      </c>
      <c r="D7505" s="26" t="str">
        <f>[1]!b_calc_yield(A7505,日期设置!$B$2,F7505,1,R7505,1,O7505,L7505,S7505,)</f>
        <v>Fetching...</v>
      </c>
      <c r="E7505" s="26">
        <f t="shared" si="234"/>
        <v>3.0798332988502208</v>
      </c>
      <c r="F7505" s="18">
        <f>[1]!b_dq_cleanprice($A7505,日期设置!B$2)</f>
        <v>106.1204</v>
      </c>
      <c r="G7505" s="18" t="str">
        <f t="shared" si="235"/>
        <v>1.63 + 0</v>
      </c>
      <c r="H7505" s="27">
        <f>[1]!b_dq_pctchange($A7505,日期设置!$B$2,1)/100</f>
        <v>0</v>
      </c>
      <c r="I7505" s="26">
        <f>[1]!b_pq_pctchange(A7505,日期设置!$B$4,日期设置!$B$2,1)</f>
        <v>0</v>
      </c>
      <c r="J7505" s="26">
        <f>[1]!b_pq_pctchange(A7505,日期设置!$C$4,日期设置!$B$2,1)</f>
        <v>0</v>
      </c>
      <c r="K7505" s="52">
        <f>[1]!b_dq_amount($A7505,日期设置!B$2,2,10000)</f>
        <v>0</v>
      </c>
      <c r="L7505" s="26">
        <f>[1]!b_info_latestpar(A7505,日期设置!$B$2)</f>
        <v>100</v>
      </c>
      <c r="M7505" s="6">
        <f>[1]!b_info_outstandingbalance($A7505,日期设置!B$2)</f>
        <v>8</v>
      </c>
      <c r="N7505" s="7" t="str">
        <f>[1]!b_info_latestissurercreditrating2(A7505,日期设置!$B$2,"102","1")</f>
        <v>AAA</v>
      </c>
      <c r="O7505" s="8">
        <v>5.8</v>
      </c>
      <c r="P7505" s="9">
        <f>[1]!b_info_repurchasedate(A7505)</f>
        <v>0</v>
      </c>
      <c r="Q7505" s="8" t="s">
        <v>15989</v>
      </c>
      <c r="R7505" s="2" t="str">
        <f>IF((--IF(P7505=0,Q7505,P7505))&gt;(--日期设置!$B$2),IF(P7505=0,Q7505,P7505),Q7505)</f>
        <v>2022-11-07</v>
      </c>
      <c r="S7505" s="32" t="s">
        <v>18513</v>
      </c>
      <c r="T7505" s="8">
        <f>[1]!b_anal_ptmyear($A7505,日期设置!$B$2)</f>
        <v>1.6301369863013697</v>
      </c>
      <c r="U7505" s="8">
        <f>[1]!b_anal_termifexercise($A7505,日期设置!B$2)</f>
        <v>0</v>
      </c>
      <c r="V7505" s="10">
        <f>[1]!b_dq_dirtyprice(A7505,日期设置!$B$2)</f>
        <v>108.26560000000001</v>
      </c>
      <c r="W7505" s="11">
        <f>IF(U7505=0,ROUNDUP((Q7505-日期设置!$B$2)/365,0),ROUNDUP((R7505-日期设置!$B$2)/365,0))</f>
        <v>2</v>
      </c>
      <c r="X7505" s="18">
        <f>_xlfn.IFNA(VLOOKUP(A7505,过往入选债券!A:D,4,0),2)</f>
        <v>2</v>
      </c>
      <c r="Y7505">
        <f>_xlfn.IFNA(VLOOKUP(C7505,[2]Sheet1!$A:$A,1,0),3)</f>
        <v>3</v>
      </c>
    </row>
    <row r="7506" spans="1:25" hidden="1" x14ac:dyDescent="0.2">
      <c r="A7506" s="29" t="s">
        <v>4853</v>
      </c>
      <c r="B7506" s="29" t="s">
        <v>4854</v>
      </c>
      <c r="C7506" s="40" t="s">
        <v>4855</v>
      </c>
      <c r="D7506" s="26" t="str">
        <f>[1]!b_calc_yield(A7506,日期设置!$B$2,F7506,1,R7506,1,O7506,L7506,S7506,)</f>
        <v>Fetching...</v>
      </c>
      <c r="E7506" s="26">
        <f t="shared" si="234"/>
        <v>0.52494754381633424</v>
      </c>
      <c r="F7506" s="18">
        <f>[1]!b_dq_cleanprice($A7506,日期设置!B$2)</f>
        <v>100.6083</v>
      </c>
      <c r="G7506" s="18" t="str">
        <f t="shared" si="235"/>
        <v>0.27 + 0</v>
      </c>
      <c r="H7506" s="27">
        <f>[1]!b_dq_pctchange($A7506,日期设置!$B$2,1)/100</f>
        <v>0</v>
      </c>
      <c r="I7506" s="26">
        <f>[1]!b_pq_pctchange(A7506,日期设置!$B$4,日期设置!$B$2,1)</f>
        <v>0</v>
      </c>
      <c r="J7506" s="26">
        <f>[1]!b_pq_pctchange(A7506,日期设置!$C$4,日期设置!$B$2,1)</f>
        <v>0</v>
      </c>
      <c r="K7506" s="52">
        <f>[1]!b_dq_amount($A7506,日期设置!B$2,2,10000)</f>
        <v>0</v>
      </c>
      <c r="L7506" s="26">
        <f>[1]!b_info_latestpar(A7506,日期设置!$B$2)</f>
        <v>100</v>
      </c>
      <c r="M7506" s="6">
        <f>[1]!b_info_outstandingbalance($A7506,日期设置!B$2)</f>
        <v>15</v>
      </c>
      <c r="N7506" s="7" t="str">
        <f>[1]!b_info_latestissurercreditrating2(A7506,日期设置!$B$2,"102","1")</f>
        <v>AAA</v>
      </c>
      <c r="O7506" s="8">
        <v>4.25</v>
      </c>
      <c r="P7506" s="9">
        <f>[1]!b_info_repurchasedate(A7506)</f>
        <v>0</v>
      </c>
      <c r="Q7506" s="8" t="s">
        <v>16596</v>
      </c>
      <c r="R7506" s="2" t="str">
        <f>IF((--IF(P7506=0,Q7506,P7506))&gt;(--日期设置!$B$2),IF(P7506=0,Q7506,P7506),Q7506)</f>
        <v>2021-06-29</v>
      </c>
      <c r="S7506" s="32" t="s">
        <v>18966</v>
      </c>
      <c r="T7506" s="8">
        <f>[1]!b_anal_ptmyear($A7506,日期设置!$B$2)</f>
        <v>0.27123287671232876</v>
      </c>
      <c r="U7506" s="8">
        <f>[1]!b_anal_termifexercise($A7506,日期设置!B$2)</f>
        <v>0</v>
      </c>
      <c r="V7506" s="10">
        <f>[1]!b_dq_dirtyprice(A7506,日期设置!$B$2)</f>
        <v>103.7056</v>
      </c>
      <c r="W7506" s="11">
        <f>IF(U7506=0,ROUNDUP((Q7506-日期设置!$B$2)/365,0),ROUNDUP((R7506-日期设置!$B$2)/365,0))</f>
        <v>1</v>
      </c>
      <c r="X7506" s="18">
        <f>_xlfn.IFNA(VLOOKUP(A7506,过往入选债券!A:D,4,0),2)</f>
        <v>2</v>
      </c>
      <c r="Y7506">
        <f>_xlfn.IFNA(VLOOKUP(C7506,[2]Sheet1!$A:$A,1,0),3)</f>
        <v>3</v>
      </c>
    </row>
    <row r="7507" spans="1:25" x14ac:dyDescent="0.2">
      <c r="A7507" s="29" t="s">
        <v>13284</v>
      </c>
      <c r="B7507" s="29" t="s">
        <v>13285</v>
      </c>
      <c r="C7507" s="40" t="s">
        <v>12032</v>
      </c>
      <c r="D7507" s="26" t="str">
        <f>[1]!b_calc_yield(A7507,日期设置!$B$2,F7507,1,R7507,1,O7507,L7507,S7507,)</f>
        <v>Fetching...</v>
      </c>
      <c r="E7507" s="26">
        <f t="shared" si="234"/>
        <v>12.933186390382767</v>
      </c>
      <c r="F7507" s="18">
        <f>[1]!b_dq_cleanprice($A7507,日期设置!B$2)</f>
        <v>50.048200000000001</v>
      </c>
      <c r="G7507" s="18" t="str">
        <f t="shared" si="235"/>
        <v>1.34 + 0</v>
      </c>
      <c r="H7507" s="27">
        <f>[1]!b_dq_pctchange($A7507,日期设置!$B$2,1)/100</f>
        <v>9.9913674585209555E-5</v>
      </c>
      <c r="I7507" s="26">
        <f>[1]!b_pq_pctchange(A7507,日期设置!$B$4,日期设置!$B$2,1)</f>
        <v>9.6400000000002706E-2</v>
      </c>
      <c r="J7507" s="26">
        <f>[1]!b_pq_pctchange(A7507,日期设置!$C$4,日期设置!$B$2,1)</f>
        <v>9.6400000000002706E-2</v>
      </c>
      <c r="K7507" s="52">
        <f>[1]!b_dq_amount($A7507,日期设置!B$2,2,10000)</f>
        <v>770.36683559999994</v>
      </c>
      <c r="L7507" s="26">
        <f>[1]!b_info_latestpar(A7507,日期设置!$B$2)</f>
        <v>50</v>
      </c>
      <c r="M7507" s="6">
        <f>[1]!b_info_outstandingbalance($A7507,日期设置!B$2)</f>
        <v>5</v>
      </c>
      <c r="N7507" s="7" t="str">
        <f>[1]!b_info_latestissurercreditrating2(A7507,日期设置!$B$2,"102","1")</f>
        <v>AA</v>
      </c>
      <c r="O7507" s="8">
        <v>4</v>
      </c>
      <c r="P7507" s="9">
        <f>[1]!b_info_repurchasedate(A7507)</f>
        <v>0</v>
      </c>
      <c r="Q7507" s="8" t="s">
        <v>16177</v>
      </c>
      <c r="R7507" s="2" t="str">
        <f>IF((--IF(P7507=0,Q7507,P7507))&gt;(--日期设置!$B$2),IF(P7507=0,Q7507,P7507),Q7507)</f>
        <v>2022-07-26</v>
      </c>
      <c r="S7507" s="32" t="s">
        <v>18796</v>
      </c>
      <c r="T7507" s="8">
        <f>[1]!b_anal_ptmyear($A7507,日期设置!$B$2)</f>
        <v>1.3452054794520549</v>
      </c>
      <c r="U7507" s="8">
        <f>[1]!b_anal_termifexercise($A7507,日期设置!B$2)</f>
        <v>0</v>
      </c>
      <c r="V7507" s="10">
        <f>[1]!b_dq_dirtyprice(A7507,日期设置!$B$2)</f>
        <v>51.357799999999997</v>
      </c>
      <c r="W7507" s="11">
        <f>IF(U7507=0,ROUNDUP((Q7507-日期设置!$B$2)/365,0),ROUNDUP((R7507-日期设置!$B$2)/365,0))</f>
        <v>2</v>
      </c>
      <c r="X7507" s="18">
        <f>_xlfn.IFNA(VLOOKUP(A7507,过往入选债券!A:D,4,0),2)</f>
        <v>2</v>
      </c>
      <c r="Y7507" s="45">
        <f>_xlfn.IFNA(VLOOKUP(C7507,[2]Sheet1!$A:$A,1,0),3)</f>
        <v>3</v>
      </c>
    </row>
    <row r="7508" spans="1:25" hidden="1" x14ac:dyDescent="0.2">
      <c r="A7508" s="29" t="s">
        <v>5626</v>
      </c>
      <c r="B7508" s="29" t="s">
        <v>5627</v>
      </c>
      <c r="C7508" s="40" t="s">
        <v>16</v>
      </c>
      <c r="D7508" s="26" t="str">
        <f>[1]!b_calc_yield(A7508,日期设置!$B$2,F7508,1,R7508,1,O7508,L7508,S7508,)</f>
        <v>Fetching...</v>
      </c>
      <c r="E7508" s="26">
        <f t="shared" si="234"/>
        <v>0.40666290394939519</v>
      </c>
      <c r="F7508" s="18">
        <f>[1]!b_dq_cleanprice($A7508,日期设置!B$2)</f>
        <v>100.4371</v>
      </c>
      <c r="G7508" s="18" t="str">
        <f t="shared" si="235"/>
        <v>0.21 + 0</v>
      </c>
      <c r="H7508" s="27">
        <f>[1]!b_dq_pctchange($A7508,日期设置!$B$2,1)/100</f>
        <v>0</v>
      </c>
      <c r="I7508" s="26">
        <f>[1]!b_pq_pctchange(A7508,日期设置!$B$4,日期设置!$B$2,1)</f>
        <v>0</v>
      </c>
      <c r="J7508" s="26">
        <f>[1]!b_pq_pctchange(A7508,日期设置!$C$4,日期设置!$B$2,1)</f>
        <v>0</v>
      </c>
      <c r="K7508" s="52">
        <f>[1]!b_dq_amount($A7508,日期设置!B$2,2,10000)</f>
        <v>0</v>
      </c>
      <c r="L7508" s="26">
        <f>[1]!b_info_latestpar(A7508,日期设置!$B$2)</f>
        <v>100</v>
      </c>
      <c r="M7508" s="6">
        <f>[1]!b_info_outstandingbalance($A7508,日期设置!B$2)</f>
        <v>1.85</v>
      </c>
      <c r="N7508" s="7" t="str">
        <f>[1]!b_info_latestissurercreditrating2(A7508,日期设置!$B$2,"102","1")</f>
        <v>AAA</v>
      </c>
      <c r="O7508" s="8">
        <v>4.07</v>
      </c>
      <c r="P7508" s="9" t="str">
        <f>[1]!b_info_repurchasedate(A7508)</f>
        <v>2019-06-10</v>
      </c>
      <c r="Q7508" s="8" t="s">
        <v>16841</v>
      </c>
      <c r="R7508" s="2" t="str">
        <f>IF((--IF(P7508=0,Q7508,P7508))&gt;(--日期设置!$B$2),IF(P7508=0,Q7508,P7508),Q7508)</f>
        <v>2021-06-07</v>
      </c>
      <c r="S7508" s="32" t="s">
        <v>18494</v>
      </c>
      <c r="T7508" s="8">
        <f>[1]!b_anal_ptmyear($A7508,日期设置!$B$2)</f>
        <v>0.21095890410958903</v>
      </c>
      <c r="U7508" s="8">
        <f>[1]!b_anal_termifexercise($A7508,日期设置!B$2)</f>
        <v>0</v>
      </c>
      <c r="V7508" s="10">
        <f>[1]!b_dq_dirtyprice(A7508,日期设置!$B$2)</f>
        <v>103.6485</v>
      </c>
      <c r="W7508" s="11">
        <f>IF(U7508=0,ROUNDUP((Q7508-日期设置!$B$2)/365,0),ROUNDUP((R7508-日期设置!$B$2)/365,0))</f>
        <v>1</v>
      </c>
      <c r="X7508" s="18">
        <f>_xlfn.IFNA(VLOOKUP(A7508,过往入选债券!A:D,4,0),2)</f>
        <v>2</v>
      </c>
      <c r="Y7508">
        <f>_xlfn.IFNA(VLOOKUP(C7508,[2]Sheet1!$A:$A,1,0),3)</f>
        <v>3</v>
      </c>
    </row>
    <row r="7509" spans="1:25" hidden="1" x14ac:dyDescent="0.2">
      <c r="A7509" s="29" t="s">
        <v>6610</v>
      </c>
      <c r="B7509" s="29" t="s">
        <v>6611</v>
      </c>
      <c r="C7509" s="40" t="s">
        <v>1401</v>
      </c>
      <c r="D7509" s="26" t="str">
        <f>[1]!b_calc_yield(A7509,日期设置!$B$2,F7509,1,R7509,1,O7509,L7509,S7509,)</f>
        <v>Fetching...</v>
      </c>
      <c r="E7509" s="26">
        <f t="shared" si="234"/>
        <v>0.1365154870074381</v>
      </c>
      <c r="F7509" s="18">
        <f>[1]!b_dq_cleanprice($A7509,日期设置!B$2)</f>
        <v>100.2927</v>
      </c>
      <c r="G7509" s="18" t="str">
        <f t="shared" si="235"/>
        <v>0.07 + 0</v>
      </c>
      <c r="H7509" s="27">
        <f>[1]!b_dq_pctchange($A7509,日期设置!$B$2,1)/100</f>
        <v>0</v>
      </c>
      <c r="I7509" s="26">
        <f>[1]!b_pq_pctchange(A7509,日期设置!$B$4,日期设置!$B$2,1)</f>
        <v>0</v>
      </c>
      <c r="J7509" s="26">
        <f>[1]!b_pq_pctchange(A7509,日期设置!$C$4,日期设置!$B$2,1)</f>
        <v>0</v>
      </c>
      <c r="K7509" s="52">
        <f>[1]!b_dq_amount($A7509,日期设置!B$2,2,10000)</f>
        <v>0</v>
      </c>
      <c r="L7509" s="26">
        <f>[1]!b_info_latestpar(A7509,日期设置!$B$2)</f>
        <v>100</v>
      </c>
      <c r="M7509" s="6">
        <f>[1]!b_info_outstandingbalance($A7509,日期设置!B$2)</f>
        <v>5</v>
      </c>
      <c r="N7509" s="7" t="str">
        <f>[1]!b_info_latestissurercreditrating2(A7509,日期设置!$B$2,"102","1")</f>
        <v>AA</v>
      </c>
      <c r="O7509" s="8">
        <v>6.14</v>
      </c>
      <c r="P7509" s="9">
        <f>[1]!b_info_repurchasedate(A7509)</f>
        <v>0</v>
      </c>
      <c r="Q7509" s="8" t="s">
        <v>16106</v>
      </c>
      <c r="R7509" s="2" t="str">
        <f>IF((--IF(P7509=0,Q7509,P7509))&gt;(--日期设置!$B$2),IF(P7509=0,Q7509,P7509),Q7509)</f>
        <v>2021-04-17</v>
      </c>
      <c r="S7509" s="32" t="s">
        <v>18455</v>
      </c>
      <c r="T7509" s="8">
        <f>[1]!b_anal_ptmyear($A7509,日期设置!$B$2)</f>
        <v>7.1232876712328766E-2</v>
      </c>
      <c r="U7509" s="8">
        <f>[1]!b_anal_termifexercise($A7509,日期设置!B$2)</f>
        <v>0</v>
      </c>
      <c r="V7509" s="10">
        <f>[1]!b_dq_dirtyprice(A7509,日期设置!$B$2)</f>
        <v>105.9953</v>
      </c>
      <c r="W7509" s="11">
        <f>IF(U7509=0,ROUNDUP((Q7509-日期设置!$B$2)/365,0),ROUNDUP((R7509-日期设置!$B$2)/365,0))</f>
        <v>1</v>
      </c>
      <c r="X7509" s="18">
        <f>_xlfn.IFNA(VLOOKUP(A7509,过往入选债券!A:D,4,0),2)</f>
        <v>2</v>
      </c>
      <c r="Y7509">
        <f>_xlfn.IFNA(VLOOKUP(C7509,[2]Sheet1!$A:$A,1,0),3)</f>
        <v>3</v>
      </c>
    </row>
    <row r="7510" spans="1:25" hidden="1" x14ac:dyDescent="0.2">
      <c r="A7510" s="29" t="s">
        <v>7340</v>
      </c>
      <c r="B7510" s="29" t="s">
        <v>7341</v>
      </c>
      <c r="C7510" s="40" t="s">
        <v>196</v>
      </c>
      <c r="D7510" s="26" t="str">
        <f>[1]!b_calc_yield(A7510,日期设置!$B$2,F7510,1,R7510,1,O7510,L7510,S7510,)</f>
        <v>Fetching...</v>
      </c>
      <c r="E7510" s="26">
        <f t="shared" si="234"/>
        <v>0.95228282666390829</v>
      </c>
      <c r="F7510" s="18">
        <f>[1]!b_dq_cleanprice($A7510,日期设置!B$2)</f>
        <v>101.9198</v>
      </c>
      <c r="G7510" s="18" t="str">
        <f t="shared" si="235"/>
        <v>0.50 + 0.50</v>
      </c>
      <c r="H7510" s="27">
        <f>[1]!b_dq_pctchange($A7510,日期设置!$B$2,1)/100</f>
        <v>0</v>
      </c>
      <c r="I7510" s="26">
        <f>[1]!b_pq_pctchange(A7510,日期设置!$B$4,日期设置!$B$2,1)</f>
        <v>0</v>
      </c>
      <c r="J7510" s="26">
        <f>[1]!b_pq_pctchange(A7510,日期设置!$C$4,日期设置!$B$2,1)</f>
        <v>0</v>
      </c>
      <c r="K7510" s="52">
        <f>[1]!b_dq_amount($A7510,日期设置!B$2,2,10000)</f>
        <v>0</v>
      </c>
      <c r="L7510" s="26">
        <f>[1]!b_info_latestpar(A7510,日期设置!$B$2)</f>
        <v>100</v>
      </c>
      <c r="M7510" s="6">
        <f>[1]!b_info_outstandingbalance($A7510,日期设置!B$2)</f>
        <v>15</v>
      </c>
      <c r="N7510" s="7" t="str">
        <f>[1]!b_info_latestissurercreditrating2(A7510,日期设置!$B$2,"102","1")</f>
        <v>AAA</v>
      </c>
      <c r="O7510" s="8">
        <v>5.82</v>
      </c>
      <c r="P7510" s="9">
        <f>[1]!b_info_repurchasedate(A7510)</f>
        <v>0</v>
      </c>
      <c r="Q7510" s="8" t="s">
        <v>16146</v>
      </c>
      <c r="R7510" s="2" t="str">
        <f>IF((--IF(P7510=0,Q7510,P7510))&gt;(--日期设置!$B$2),IF(P7510=0,Q7510,P7510),Q7510)</f>
        <v>2021-09-21</v>
      </c>
      <c r="S7510" s="32" t="s">
        <v>17934</v>
      </c>
      <c r="T7510" s="8">
        <f>[1]!b_anal_ptmyear($A7510,日期设置!$B$2)</f>
        <v>0.50136986301369868</v>
      </c>
      <c r="U7510" s="8">
        <f>[1]!b_anal_termifexercise($A7510,日期设置!B$2)</f>
        <v>0.50410958904109593</v>
      </c>
      <c r="V7510" s="10">
        <f>[1]!b_dq_dirtyprice(A7510,日期设置!$B$2)</f>
        <v>104.8218</v>
      </c>
      <c r="W7510" s="11">
        <f>IF(U7510=0,ROUNDUP((Q7510-日期设置!$B$2)/365,0),ROUNDUP((R7510-日期设置!$B$2)/365,0))</f>
        <v>1</v>
      </c>
      <c r="X7510" s="18">
        <f>_xlfn.IFNA(VLOOKUP(A7510,过往入选债券!A:D,4,0),2)</f>
        <v>2</v>
      </c>
      <c r="Y7510">
        <f>_xlfn.IFNA(VLOOKUP(C7510,[2]Sheet1!$A:$A,1,0),3)</f>
        <v>3</v>
      </c>
    </row>
    <row r="7511" spans="1:25" hidden="1" x14ac:dyDescent="0.2">
      <c r="A7511" s="29" t="s">
        <v>6431</v>
      </c>
      <c r="B7511" s="29" t="s">
        <v>6432</v>
      </c>
      <c r="C7511" s="40" t="s">
        <v>5968</v>
      </c>
      <c r="D7511" s="26" t="str">
        <f>[1]!b_calc_yield(A7511,日期设置!$B$2,F7511,1,R7511,1,O7511,L7511,S7511,)</f>
        <v>Fetching...</v>
      </c>
      <c r="E7511" s="26">
        <f t="shared" si="234"/>
        <v>0.16463733868807839</v>
      </c>
      <c r="F7511" s="18">
        <f>[1]!b_dq_cleanprice($A7511,日期设置!B$2)</f>
        <v>100.33459999999999</v>
      </c>
      <c r="G7511" s="18" t="str">
        <f t="shared" si="235"/>
        <v>0.08 + 0</v>
      </c>
      <c r="H7511" s="27">
        <f>[1]!b_dq_pctchange($A7511,日期设置!$B$2,1)/100</f>
        <v>0</v>
      </c>
      <c r="I7511" s="26">
        <f>[1]!b_pq_pctchange(A7511,日期设置!$B$4,日期设置!$B$2,1)</f>
        <v>0</v>
      </c>
      <c r="J7511" s="26">
        <f>[1]!b_pq_pctchange(A7511,日期设置!$C$4,日期设置!$B$2,1)</f>
        <v>0</v>
      </c>
      <c r="K7511" s="52">
        <f>[1]!b_dq_amount($A7511,日期设置!B$2,2,10000)</f>
        <v>0</v>
      </c>
      <c r="L7511" s="26">
        <f>[1]!b_info_latestpar(A7511,日期设置!$B$2)</f>
        <v>100</v>
      </c>
      <c r="M7511" s="6">
        <f>[1]!b_info_outstandingbalance($A7511,日期设置!B$2)</f>
        <v>5</v>
      </c>
      <c r="N7511" s="7" t="str">
        <f>[1]!b_info_latestissurercreditrating2(A7511,日期设置!$B$2,"102","1")</f>
        <v>AA+</v>
      </c>
      <c r="O7511" s="8">
        <v>5.8</v>
      </c>
      <c r="P7511" s="9">
        <f>[1]!b_info_repurchasedate(A7511)</f>
        <v>0</v>
      </c>
      <c r="Q7511" s="8" t="s">
        <v>16246</v>
      </c>
      <c r="R7511" s="2" t="str">
        <f>IF((--IF(P7511=0,Q7511,P7511))&gt;(--日期设置!$B$2),IF(P7511=0,Q7511,P7511),Q7511)</f>
        <v>2021-04-23</v>
      </c>
      <c r="S7511" s="32" t="s">
        <v>18031</v>
      </c>
      <c r="T7511" s="8">
        <f>[1]!b_anal_ptmyear($A7511,日期设置!$B$2)</f>
        <v>8.7671232876712329E-2</v>
      </c>
      <c r="U7511" s="8">
        <f>[1]!b_anal_termifexercise($A7511,日期设置!B$2)</f>
        <v>0</v>
      </c>
      <c r="V7511" s="10">
        <f>[1]!b_dq_dirtyprice(A7511,日期设置!$B$2)</f>
        <v>105.62609999999999</v>
      </c>
      <c r="W7511" s="11">
        <f>IF(U7511=0,ROUNDUP((Q7511-日期设置!$B$2)/365,0),ROUNDUP((R7511-日期设置!$B$2)/365,0))</f>
        <v>1</v>
      </c>
      <c r="X7511" s="18">
        <f>_xlfn.IFNA(VLOOKUP(A7511,过往入选债券!A:D,4,0),2)</f>
        <v>2</v>
      </c>
      <c r="Y7511">
        <f>_xlfn.IFNA(VLOOKUP(C7511,[2]Sheet1!$A:$A,1,0),3)</f>
        <v>3</v>
      </c>
    </row>
    <row r="7512" spans="1:25" hidden="1" x14ac:dyDescent="0.2">
      <c r="A7512" s="29" t="s">
        <v>1791</v>
      </c>
      <c r="B7512" s="29" t="s">
        <v>1792</v>
      </c>
      <c r="C7512" s="40" t="s">
        <v>394</v>
      </c>
      <c r="D7512" s="26" t="str">
        <f>[1]!b_calc_yield(A7512,日期设置!$B$2,F7512,1,R7512,1,O7512,L7512,S7512,)</f>
        <v>Fetching...</v>
      </c>
      <c r="E7512" s="26">
        <f t="shared" si="234"/>
        <v>0.16931625776979153</v>
      </c>
      <c r="F7512" s="18">
        <f>[1]!b_dq_cleanprice($A7512,日期设置!B$2)</f>
        <v>100.3438</v>
      </c>
      <c r="G7512" s="18" t="str">
        <f t="shared" si="235"/>
        <v>0.09 + 0</v>
      </c>
      <c r="H7512" s="27">
        <f>[1]!b_dq_pctchange($A7512,日期设置!$B$2,1)/100</f>
        <v>0</v>
      </c>
      <c r="I7512" s="26">
        <f>[1]!b_pq_pctchange(A7512,日期设置!$B$4,日期设置!$B$2,1)</f>
        <v>0</v>
      </c>
      <c r="J7512" s="26">
        <f>[1]!b_pq_pctchange(A7512,日期设置!$C$4,日期设置!$B$2,1)</f>
        <v>0</v>
      </c>
      <c r="K7512" s="52">
        <f>[1]!b_dq_amount($A7512,日期设置!B$2,2,10000)</f>
        <v>0</v>
      </c>
      <c r="L7512" s="26">
        <f>[1]!b_info_latestpar(A7512,日期设置!$B$2)</f>
        <v>100</v>
      </c>
      <c r="M7512" s="6">
        <f>[1]!b_info_outstandingbalance($A7512,日期设置!B$2)</f>
        <v>5</v>
      </c>
      <c r="N7512" s="7">
        <f>[1]!b_info_latestissurercreditrating2(A7512,日期设置!$B$2,"102","1")</f>
        <v>0</v>
      </c>
      <c r="O7512" s="8">
        <v>5.78</v>
      </c>
      <c r="P7512" s="9">
        <f>[1]!b_info_repurchasedate(A7512)</f>
        <v>0</v>
      </c>
      <c r="Q7512" s="8" t="s">
        <v>16026</v>
      </c>
      <c r="R7512" s="2" t="str">
        <f>IF((--IF(P7512=0,Q7512,P7512))&gt;(--日期设置!$B$2),IF(P7512=0,Q7512,P7512),Q7512)</f>
        <v>2021-04-24</v>
      </c>
      <c r="S7512" s="32" t="s">
        <v>18213</v>
      </c>
      <c r="T7512" s="8">
        <f>[1]!b_anal_ptmyear($A7512,日期设置!$B$2)</f>
        <v>9.0410958904109592E-2</v>
      </c>
      <c r="U7512" s="8">
        <f>[1]!b_anal_termifexercise($A7512,日期设置!B$2)</f>
        <v>0</v>
      </c>
      <c r="V7512" s="10">
        <f>[1]!b_dq_dirtyprice(A7512,日期设置!$B$2)</f>
        <v>105.60120000000001</v>
      </c>
      <c r="W7512" s="11">
        <f>IF(U7512=0,ROUNDUP((Q7512-日期设置!$B$2)/365,0),ROUNDUP((R7512-日期设置!$B$2)/365,0))</f>
        <v>1</v>
      </c>
      <c r="X7512" s="18">
        <f>_xlfn.IFNA(VLOOKUP(A7512,过往入选债券!A:D,4,0),2)</f>
        <v>2</v>
      </c>
      <c r="Y7512">
        <f>_xlfn.IFNA(VLOOKUP(C7512,[2]Sheet1!$A:$A,1,0),3)</f>
        <v>3</v>
      </c>
    </row>
    <row r="7513" spans="1:25" hidden="1" x14ac:dyDescent="0.2">
      <c r="A7513" s="29" t="s">
        <v>12466</v>
      </c>
      <c r="B7513" s="29" t="s">
        <v>12467</v>
      </c>
      <c r="C7513" s="40" t="s">
        <v>7811</v>
      </c>
      <c r="D7513" s="26" t="str">
        <f>[1]!b_calc_yield(A7513,日期设置!$B$2,F7513,1,R7513,1,O7513,L7513,S7513,)</f>
        <v>Fetching...</v>
      </c>
      <c r="E7513" s="26">
        <f t="shared" si="234"/>
        <v>1.9731623509949392</v>
      </c>
      <c r="F7513" s="18">
        <f>[1]!b_dq_cleanprice($A7513,日期设置!B$2)</f>
        <v>104.0313</v>
      </c>
      <c r="G7513" s="18" t="str">
        <f t="shared" si="235"/>
        <v>1.10 + 0</v>
      </c>
      <c r="H7513" s="27">
        <f>[1]!b_dq_pctchange($A7513,日期设置!$B$2,1)/100</f>
        <v>0</v>
      </c>
      <c r="I7513" s="26">
        <f>[1]!b_pq_pctchange(A7513,日期设置!$B$4,日期设置!$B$2,1)</f>
        <v>0</v>
      </c>
      <c r="J7513" s="26">
        <f>[1]!b_pq_pctchange(A7513,日期设置!$C$4,日期设置!$B$2,1)</f>
        <v>0</v>
      </c>
      <c r="K7513" s="52">
        <f>[1]!b_dq_amount($A7513,日期设置!B$2,2,10000)</f>
        <v>0</v>
      </c>
      <c r="L7513" s="26">
        <f>[1]!b_info_latestpar(A7513,日期设置!$B$2)</f>
        <v>100</v>
      </c>
      <c r="M7513" s="6">
        <f>[1]!b_info_outstandingbalance($A7513,日期设置!B$2)</f>
        <v>10</v>
      </c>
      <c r="N7513" s="7" t="str">
        <f>[1]!b_info_latestissurercreditrating2(A7513,日期设置!$B$2,"102","1")</f>
        <v>AAA</v>
      </c>
      <c r="O7513" s="8">
        <v>5.6</v>
      </c>
      <c r="P7513" s="9" t="str">
        <f>[1]!b_info_repurchasedate(A7513)</f>
        <v>2020-04-29</v>
      </c>
      <c r="Q7513" s="8" t="s">
        <v>16265</v>
      </c>
      <c r="R7513" s="2" t="str">
        <f>IF((--IF(P7513=0,Q7513,P7513))&gt;(--日期设置!$B$2),IF(P7513=0,Q7513,P7513),Q7513)</f>
        <v>2022-04-29</v>
      </c>
      <c r="S7513" s="32" t="s">
        <v>18570</v>
      </c>
      <c r="T7513" s="8">
        <f>[1]!b_anal_ptmyear($A7513,日期设置!$B$2)</f>
        <v>1.1041095890410959</v>
      </c>
      <c r="U7513" s="8">
        <f>[1]!b_anal_termifexercise($A7513,日期设置!B$2)</f>
        <v>0</v>
      </c>
      <c r="V7513" s="10">
        <f>[1]!b_dq_dirtyprice(A7513,日期设置!$B$2)</f>
        <v>109.0483</v>
      </c>
      <c r="W7513" s="11">
        <f>IF(U7513=0,ROUNDUP((Q7513-日期设置!$B$2)/365,0),ROUNDUP((R7513-日期设置!$B$2)/365,0))</f>
        <v>2</v>
      </c>
      <c r="X7513" s="18">
        <f>_xlfn.IFNA(VLOOKUP(A7513,过往入选债券!A:D,4,0),2)</f>
        <v>2</v>
      </c>
      <c r="Y7513">
        <f>_xlfn.IFNA(VLOOKUP(C7513,[2]Sheet1!$A:$A,1,0),3)</f>
        <v>3</v>
      </c>
    </row>
    <row r="7514" spans="1:25" hidden="1" x14ac:dyDescent="0.2">
      <c r="A7514" s="35" t="s">
        <v>22860</v>
      </c>
      <c r="B7514" s="35" t="s">
        <v>22861</v>
      </c>
      <c r="C7514" s="54" t="s">
        <v>23030</v>
      </c>
      <c r="D7514" s="26">
        <f>[1]!b_calc_yield(A7514,日期设置!$B$2,F7514,1,R7514,1,O7514,L7514,S7514,)</f>
        <v>1.8607891785338329</v>
      </c>
      <c r="E7514" s="26">
        <f t="shared" si="234"/>
        <v>2.1850656277353275</v>
      </c>
      <c r="F7514" s="18">
        <f>[1]!b_dq_cleanprice($A7514,日期设置!B$2)</f>
        <v>100</v>
      </c>
      <c r="G7514" s="18" t="str">
        <f t="shared" si="235"/>
        <v>0.04 + 0</v>
      </c>
      <c r="H7514" s="27">
        <f>[1]!b_dq_pctchange($A7514,日期设置!$B$2,1)/100</f>
        <v>0</v>
      </c>
      <c r="I7514" s="26">
        <f>[1]!b_pq_pctchange(A7514,日期设置!$B$4,日期设置!$B$2,1)</f>
        <v>0</v>
      </c>
      <c r="J7514" s="26">
        <f>[1]!b_pq_pctchange(A7514,日期设置!$C$4,日期设置!$B$2,1)</f>
        <v>0</v>
      </c>
      <c r="K7514" s="52">
        <f>[1]!b_dq_amount($A7514,日期设置!B$2,2,10000)</f>
        <v>0</v>
      </c>
      <c r="L7514" s="26">
        <f>[1]!b_info_latestpar(A7514,日期设置!$B$2)</f>
        <v>100</v>
      </c>
      <c r="M7514" s="6">
        <f>[1]!b_info_outstandingbalance($A7514,日期设置!B$2)</f>
        <v>20</v>
      </c>
      <c r="N7514" s="7" t="str">
        <f>[1]!b_info_latestissurercreditrating2(A7514,日期设置!$B$2,"102","1")</f>
        <v>AAA</v>
      </c>
      <c r="O7514" s="43">
        <v>2.5</v>
      </c>
      <c r="P7514" s="9">
        <f>[1]!b_info_repurchasedate(A7514)</f>
        <v>0</v>
      </c>
      <c r="Q7514" s="31" t="s">
        <v>17697</v>
      </c>
      <c r="R7514" s="2" t="str">
        <f>IF((--IF(P7514=0,Q7514,P7514))&gt;(--日期设置!$B$2),IF(P7514=0,Q7514,P7514),Q7514)</f>
        <v>2021-04-06</v>
      </c>
      <c r="S7514" s="32" t="s">
        <v>23371</v>
      </c>
      <c r="T7514" s="8">
        <f>[1]!b_anal_ptmyear($A7514,日期设置!$B$2)</f>
        <v>4.1095890410958902E-2</v>
      </c>
      <c r="U7514" s="8">
        <f>[1]!b_anal_termifexercise($A7514,日期设置!B$2)</f>
        <v>0</v>
      </c>
      <c r="V7514" s="10">
        <f>[1]!b_dq_dirtyprice(A7514,日期设置!$B$2)</f>
        <v>100.3082</v>
      </c>
      <c r="W7514" s="11">
        <f>IF(U7514=0,ROUNDUP((Q7514-日期设置!$B$2)/365,0),ROUNDUP((R7514-日期设置!$B$2)/365,0))</f>
        <v>1</v>
      </c>
      <c r="X7514" s="18">
        <f>_xlfn.IFNA(VLOOKUP(A7514,过往入选债券!A:D,4,0),2)</f>
        <v>2</v>
      </c>
      <c r="Y7514">
        <f>_xlfn.IFNA(VLOOKUP(C7514,[2]Sheet1!$A:$A,1,0),3)</f>
        <v>3</v>
      </c>
    </row>
    <row r="7515" spans="1:25" hidden="1" x14ac:dyDescent="0.2">
      <c r="A7515" s="35" t="s">
        <v>22750</v>
      </c>
      <c r="B7515" s="35" t="s">
        <v>22751</v>
      </c>
      <c r="C7515" s="54" t="s">
        <v>421</v>
      </c>
      <c r="D7515" s="26">
        <f>[1]!b_calc_yield(A7515,日期设置!$B$2,F7515,1,R7515,1,O7515,L7515,S7515,)</f>
        <v>1.8584894746213787</v>
      </c>
      <c r="E7515" s="26">
        <f t="shared" si="234"/>
        <v>5.0275088607645291</v>
      </c>
      <c r="F7515" s="18">
        <f>[1]!b_dq_cleanprice($A7515,日期设置!B$2)</f>
        <v>100</v>
      </c>
      <c r="G7515" s="18" t="str">
        <f t="shared" si="235"/>
        <v>0.05 + 0</v>
      </c>
      <c r="H7515" s="27">
        <f>[1]!b_dq_pctchange($A7515,日期设置!$B$2,1)/100</f>
        <v>0</v>
      </c>
      <c r="I7515" s="26">
        <f>[1]!b_pq_pctchange(A7515,日期设置!$B$4,日期设置!$B$2,1)</f>
        <v>0</v>
      </c>
      <c r="J7515" s="26">
        <f>[1]!b_pq_pctchange(A7515,日期设置!$C$4,日期设置!$B$2,1)</f>
        <v>0</v>
      </c>
      <c r="K7515" s="52">
        <f>[1]!b_dq_amount($A7515,日期设置!B$2,2,10000)</f>
        <v>0</v>
      </c>
      <c r="L7515" s="26">
        <f>[1]!b_info_latestpar(A7515,日期设置!$B$2)</f>
        <v>100</v>
      </c>
      <c r="M7515" s="6">
        <f>[1]!b_info_outstandingbalance($A7515,日期设置!B$2)</f>
        <v>2</v>
      </c>
      <c r="N7515" s="7" t="str">
        <f>[1]!b_info_latestissurercreditrating2(A7515,日期设置!$B$2,"102","1")</f>
        <v>AA+</v>
      </c>
      <c r="O7515" s="43">
        <v>5.7</v>
      </c>
      <c r="P7515" s="9">
        <f>[1]!b_info_repurchasedate(A7515)</f>
        <v>0</v>
      </c>
      <c r="Q7515" s="31" t="s">
        <v>16168</v>
      </c>
      <c r="R7515" s="2" t="str">
        <f>IF((--IF(P7515=0,Q7515,P7515))&gt;(--日期设置!$B$2),IF(P7515=0,Q7515,P7515),Q7515)</f>
        <v>2021-04-10</v>
      </c>
      <c r="S7515" s="32" t="s">
        <v>23316</v>
      </c>
      <c r="T7515" s="8">
        <f>[1]!b_anal_ptmyear($A7515,日期设置!$B$2)</f>
        <v>5.2054794520547946E-2</v>
      </c>
      <c r="U7515" s="8">
        <f>[1]!b_anal_termifexercise($A7515,日期设置!B$2)</f>
        <v>0</v>
      </c>
      <c r="V7515" s="10">
        <f>[1]!b_dq_dirtyprice(A7515,日期设置!$B$2)</f>
        <v>100.6403</v>
      </c>
      <c r="W7515" s="11">
        <f>IF(U7515=0,ROUNDUP((Q7515-日期设置!$B$2)/365,0),ROUNDUP((R7515-日期设置!$B$2)/365,0))</f>
        <v>1</v>
      </c>
      <c r="X7515" s="18">
        <f>_xlfn.IFNA(VLOOKUP(A7515,过往入选债券!A:D,4,0),2)</f>
        <v>2</v>
      </c>
      <c r="Y7515">
        <f>_xlfn.IFNA(VLOOKUP(C7515,[2]Sheet1!$A:$A,1,0),3)</f>
        <v>3</v>
      </c>
    </row>
    <row r="7516" spans="1:25" hidden="1" x14ac:dyDescent="0.2">
      <c r="A7516" s="29" t="s">
        <v>5320</v>
      </c>
      <c r="B7516" s="29" t="s">
        <v>5321</v>
      </c>
      <c r="C7516" s="40" t="s">
        <v>890</v>
      </c>
      <c r="D7516" s="26" t="str">
        <f>[1]!b_calc_yield(A7516,日期设置!$B$2,F7516,1,R7516,1,O7516,L7516,S7516,)</f>
        <v>Fetching...</v>
      </c>
      <c r="E7516" s="26">
        <f t="shared" si="234"/>
        <v>3.5149046401539152E-2</v>
      </c>
      <c r="F7516" s="18">
        <f>[1]!b_dq_cleanprice($A7516,日期设置!B$2)</f>
        <v>100.03789999999999</v>
      </c>
      <c r="G7516" s="18" t="str">
        <f t="shared" si="235"/>
        <v>0.01 + 0</v>
      </c>
      <c r="H7516" s="27">
        <f>[1]!b_dq_pctchange($A7516,日期设置!$B$2,1)/100</f>
        <v>0</v>
      </c>
      <c r="I7516" s="26">
        <f>[1]!b_pq_pctchange(A7516,日期设置!$B$4,日期设置!$B$2,1)</f>
        <v>0</v>
      </c>
      <c r="J7516" s="26">
        <f>[1]!b_pq_pctchange(A7516,日期设置!$C$4,日期设置!$B$2,1)</f>
        <v>-7.6911628538821289E-2</v>
      </c>
      <c r="K7516" s="52">
        <f>[1]!b_dq_amount($A7516,日期设置!B$2,2,10000)</f>
        <v>0</v>
      </c>
      <c r="L7516" s="26">
        <f>[1]!b_info_latestpar(A7516,日期设置!$B$2)</f>
        <v>100</v>
      </c>
      <c r="M7516" s="6">
        <f>[1]!b_info_outstandingbalance($A7516,日期设置!B$2)</f>
        <v>7.5</v>
      </c>
      <c r="N7516" s="7" t="str">
        <f>[1]!b_info_latestissurercreditrating2(A7516,日期设置!$B$2,"102","1")</f>
        <v>AA+</v>
      </c>
      <c r="O7516" s="8">
        <v>3.88</v>
      </c>
      <c r="P7516" s="9">
        <f>[1]!b_info_repurchasedate(A7516)</f>
        <v>0</v>
      </c>
      <c r="Q7516" s="8" t="s">
        <v>16245</v>
      </c>
      <c r="R7516" s="2" t="str">
        <f>IF((--IF(P7516=0,Q7516,P7516))&gt;(--日期设置!$B$2),IF(P7516=0,Q7516,P7516),Q7516)</f>
        <v>2021-03-29</v>
      </c>
      <c r="S7516" s="32" t="s">
        <v>18030</v>
      </c>
      <c r="T7516" s="8">
        <f>[1]!b_anal_ptmyear($A7516,日期设置!$B$2)</f>
        <v>1.9178082191780823E-2</v>
      </c>
      <c r="U7516" s="8">
        <f>[1]!b_anal_termifexercise($A7516,日期设置!B$2)</f>
        <v>0</v>
      </c>
      <c r="V7516" s="10">
        <f>[1]!b_dq_dirtyprice(A7516,日期设置!$B$2)</f>
        <v>103.84350000000001</v>
      </c>
      <c r="W7516" s="11">
        <f>IF(U7516=0,ROUNDUP((Q7516-日期设置!$B$2)/365,0),ROUNDUP((R7516-日期设置!$B$2)/365,0))</f>
        <v>1</v>
      </c>
      <c r="X7516" s="18">
        <f>_xlfn.IFNA(VLOOKUP(A7516,过往入选债券!A:D,4,0),2)</f>
        <v>2</v>
      </c>
      <c r="Y7516">
        <f>_xlfn.IFNA(VLOOKUP(C7516,[2]Sheet1!$A:$A,1,0),3)</f>
        <v>3</v>
      </c>
    </row>
    <row r="7517" spans="1:25" hidden="1" x14ac:dyDescent="0.2">
      <c r="A7517" s="29" t="s">
        <v>1902</v>
      </c>
      <c r="B7517" s="29" t="s">
        <v>1903</v>
      </c>
      <c r="C7517" s="40" t="s">
        <v>941</v>
      </c>
      <c r="D7517" s="26" t="str">
        <f>[1]!b_calc_yield(A7517,日期设置!$B$2,F7517,1,R7517,1,O7517,L7517,S7517,)</f>
        <v>Fetching...</v>
      </c>
      <c r="E7517" s="26">
        <f t="shared" si="234"/>
        <v>0.4106246164871985</v>
      </c>
      <c r="F7517" s="18">
        <f>[1]!b_dq_cleanprice($A7517,日期设置!B$2)</f>
        <v>100.9586</v>
      </c>
      <c r="G7517" s="18" t="str">
        <f t="shared" si="235"/>
        <v>0.22 + 0</v>
      </c>
      <c r="H7517" s="27">
        <f>[1]!b_dq_pctchange($A7517,日期设置!$B$2,1)/100</f>
        <v>0</v>
      </c>
      <c r="I7517" s="26">
        <f>[1]!b_pq_pctchange(A7517,日期设置!$B$4,日期设置!$B$2,1)</f>
        <v>0</v>
      </c>
      <c r="J7517" s="26">
        <f>[1]!b_pq_pctchange(A7517,日期设置!$C$4,日期设置!$B$2,1)</f>
        <v>0</v>
      </c>
      <c r="K7517" s="52">
        <f>[1]!b_dq_amount($A7517,日期设置!B$2,2,10000)</f>
        <v>0</v>
      </c>
      <c r="L7517" s="26">
        <f>[1]!b_info_latestpar(A7517,日期设置!$B$2)</f>
        <v>100</v>
      </c>
      <c r="M7517" s="6">
        <f>[1]!b_info_outstandingbalance($A7517,日期设置!B$2)</f>
        <v>5</v>
      </c>
      <c r="N7517" s="7">
        <f>[1]!b_info_latestissurercreditrating2(A7517,日期设置!$B$2,"102","1")</f>
        <v>0</v>
      </c>
      <c r="O7517" s="8">
        <v>6.2</v>
      </c>
      <c r="P7517" s="9">
        <f>[1]!b_info_repurchasedate(A7517)</f>
        <v>0</v>
      </c>
      <c r="Q7517" s="8" t="s">
        <v>16294</v>
      </c>
      <c r="R7517" s="2" t="str">
        <f>IF((--IF(P7517=0,Q7517,P7517))&gt;(--日期设置!$B$2),IF(P7517=0,Q7517,P7517),Q7517)</f>
        <v>2021-06-12</v>
      </c>
      <c r="S7517" s="32" t="s">
        <v>18075</v>
      </c>
      <c r="T7517" s="8">
        <f>[1]!b_anal_ptmyear($A7517,日期设置!$B$2)</f>
        <v>0.22465753424657534</v>
      </c>
      <c r="U7517" s="8">
        <f>[1]!b_anal_termifexercise($A7517,日期设置!B$2)</f>
        <v>0</v>
      </c>
      <c r="V7517" s="10">
        <f>[1]!b_dq_dirtyprice(A7517,日期设置!$B$2)</f>
        <v>105.7657</v>
      </c>
      <c r="W7517" s="11">
        <f>IF(U7517=0,ROUNDUP((Q7517-日期设置!$B$2)/365,0),ROUNDUP((R7517-日期设置!$B$2)/365,0))</f>
        <v>1</v>
      </c>
      <c r="X7517" s="18">
        <f>_xlfn.IFNA(VLOOKUP(A7517,过往入选债券!A:D,4,0),2)</f>
        <v>2</v>
      </c>
      <c r="Y7517">
        <f>_xlfn.IFNA(VLOOKUP(C7517,[2]Sheet1!$A:$A,1,0),3)</f>
        <v>3</v>
      </c>
    </row>
    <row r="7518" spans="1:25" hidden="1" x14ac:dyDescent="0.2">
      <c r="A7518" s="29" t="s">
        <v>1985</v>
      </c>
      <c r="B7518" s="29" t="s">
        <v>1986</v>
      </c>
      <c r="C7518" s="40" t="s">
        <v>1987</v>
      </c>
      <c r="D7518" s="26" t="str">
        <f>[1]!b_calc_yield(A7518,日期设置!$B$2,F7518,1,R7518,1,O7518,L7518,S7518,)</f>
        <v>Fetching...</v>
      </c>
      <c r="E7518" s="26">
        <f t="shared" si="234"/>
        <v>0.63300500450274022</v>
      </c>
      <c r="F7518" s="18">
        <f>[1]!b_dq_cleanprice($A7518,日期设置!B$2)</f>
        <v>101.93340000000001</v>
      </c>
      <c r="G7518" s="18" t="str">
        <f t="shared" si="235"/>
        <v>0.34 + 0</v>
      </c>
      <c r="H7518" s="27">
        <f>[1]!b_dq_pctchange($A7518,日期设置!$B$2,1)/100</f>
        <v>0</v>
      </c>
      <c r="I7518" s="26">
        <f>[1]!b_pq_pctchange(A7518,日期设置!$B$4,日期设置!$B$2,1)</f>
        <v>0</v>
      </c>
      <c r="J7518" s="26">
        <f>[1]!b_pq_pctchange(A7518,日期设置!$C$4,日期设置!$B$2,1)</f>
        <v>0</v>
      </c>
      <c r="K7518" s="52">
        <f>[1]!b_dq_amount($A7518,日期设置!B$2,2,10000)</f>
        <v>0</v>
      </c>
      <c r="L7518" s="26">
        <f>[1]!b_info_latestpar(A7518,日期设置!$B$2)</f>
        <v>100</v>
      </c>
      <c r="M7518" s="6">
        <f>[1]!b_info_outstandingbalance($A7518,日期设置!B$2)</f>
        <v>10</v>
      </c>
      <c r="N7518" s="7">
        <f>[1]!b_info_latestissurercreditrating2(A7518,日期设置!$B$2,"102","1")</f>
        <v>0</v>
      </c>
      <c r="O7518" s="8">
        <v>7.5</v>
      </c>
      <c r="P7518" s="9">
        <f>[1]!b_info_repurchasedate(A7518)</f>
        <v>0</v>
      </c>
      <c r="Q7518" s="8" t="s">
        <v>16347</v>
      </c>
      <c r="R7518" s="2" t="str">
        <f>IF((--IF(P7518=0,Q7518,P7518))&gt;(--日期设置!$B$2),IF(P7518=0,Q7518,P7518),Q7518)</f>
        <v>2021-07-27</v>
      </c>
      <c r="S7518" s="32" t="s">
        <v>18804</v>
      </c>
      <c r="T7518" s="8">
        <f>[1]!b_anal_ptmyear($A7518,日期设置!$B$2)</f>
        <v>0.34794520547945207</v>
      </c>
      <c r="U7518" s="8">
        <f>[1]!b_anal_termifexercise($A7518,日期设置!B$2)</f>
        <v>0</v>
      </c>
      <c r="V7518" s="10">
        <f>[1]!b_dq_dirtyprice(A7518,日期设置!$B$2)</f>
        <v>106.82380000000001</v>
      </c>
      <c r="W7518" s="11">
        <f>IF(U7518=0,ROUNDUP((Q7518-日期设置!$B$2)/365,0),ROUNDUP((R7518-日期设置!$B$2)/365,0))</f>
        <v>1</v>
      </c>
      <c r="X7518" s="18">
        <f>_xlfn.IFNA(VLOOKUP(A7518,过往入选债券!A:D,4,0),2)</f>
        <v>2</v>
      </c>
      <c r="Y7518">
        <f>_xlfn.IFNA(VLOOKUP(C7518,[2]Sheet1!$A:$A,1,0),3)</f>
        <v>3</v>
      </c>
    </row>
    <row r="7519" spans="1:25" hidden="1" x14ac:dyDescent="0.2">
      <c r="A7519" s="35" t="s">
        <v>22382</v>
      </c>
      <c r="B7519" s="35" t="s">
        <v>22383</v>
      </c>
      <c r="C7519" s="54" t="s">
        <v>19644</v>
      </c>
      <c r="D7519" s="26">
        <f>[1]!b_calc_yield(A7519,日期设置!$B$2,F7519,1,R7519,1,O7519,L7519,S7519,)</f>
        <v>1.8146505166307501</v>
      </c>
      <c r="E7519" s="26">
        <f t="shared" si="234"/>
        <v>2.2406068938524815</v>
      </c>
      <c r="F7519" s="18">
        <f>[1]!b_dq_cleanprice($A7519,日期设置!B$2)</f>
        <v>99.991500000000002</v>
      </c>
      <c r="G7519" s="18" t="str">
        <f t="shared" si="235"/>
        <v>0.04 + 0</v>
      </c>
      <c r="H7519" s="27">
        <f>[1]!b_dq_pctchange($A7519,日期设置!$B$2,1)/100</f>
        <v>0</v>
      </c>
      <c r="I7519" s="26">
        <f>[1]!b_pq_pctchange(A7519,日期设置!$B$4,日期设置!$B$2,1)</f>
        <v>-8.4999999999979536E-3</v>
      </c>
      <c r="J7519" s="26">
        <f>[1]!b_pq_pctchange(A7519,日期设置!$C$4,日期设置!$B$2,1)</f>
        <v>0</v>
      </c>
      <c r="K7519" s="52">
        <f>[1]!b_dq_amount($A7519,日期设置!B$2,2,10000)</f>
        <v>0</v>
      </c>
      <c r="L7519" s="26">
        <f>[1]!b_info_latestpar(A7519,日期设置!$B$2)</f>
        <v>100</v>
      </c>
      <c r="M7519" s="6">
        <f>[1]!b_info_outstandingbalance($A7519,日期设置!B$2)</f>
        <v>30</v>
      </c>
      <c r="N7519" s="7" t="str">
        <f>[1]!b_info_latestissurercreditrating2(A7519,日期设置!$B$2,"102","1")</f>
        <v>AAA</v>
      </c>
      <c r="O7519" s="43">
        <v>2.4</v>
      </c>
      <c r="P7519" s="9">
        <f>[1]!b_info_repurchasedate(A7519)</f>
        <v>0</v>
      </c>
      <c r="Q7519" s="31" t="s">
        <v>17170</v>
      </c>
      <c r="R7519" s="2" t="str">
        <f>IF((--IF(P7519=0,Q7519,P7519))&gt;(--日期设置!$B$2),IF(P7519=0,Q7519,P7519),Q7519)</f>
        <v>2021-04-07</v>
      </c>
      <c r="S7519" s="32" t="s">
        <v>23133</v>
      </c>
      <c r="T7519" s="8">
        <f>[1]!b_anal_ptmyear($A7519,日期设置!$B$2)</f>
        <v>4.3835616438356165E-2</v>
      </c>
      <c r="U7519" s="8">
        <f>[1]!b_anal_termifexercise($A7519,日期设置!B$2)</f>
        <v>0</v>
      </c>
      <c r="V7519" s="10">
        <f>[1]!b_dq_dirtyprice(A7519,日期设置!$B$2)</f>
        <v>100.1559</v>
      </c>
      <c r="W7519" s="11">
        <f>IF(U7519=0,ROUNDUP((Q7519-日期设置!$B$2)/365,0),ROUNDUP((R7519-日期设置!$B$2)/365,0))</f>
        <v>1</v>
      </c>
      <c r="X7519" s="18">
        <f>_xlfn.IFNA(VLOOKUP(A7519,过往入选债券!A:D,4,0),2)</f>
        <v>2</v>
      </c>
      <c r="Y7519">
        <f>_xlfn.IFNA(VLOOKUP(C7519,[2]Sheet1!$A:$A,1,0),3)</f>
        <v>3</v>
      </c>
    </row>
    <row r="7520" spans="1:25" hidden="1" x14ac:dyDescent="0.2">
      <c r="A7520" s="29" t="s">
        <v>11657</v>
      </c>
      <c r="B7520" s="29" t="s">
        <v>11658</v>
      </c>
      <c r="C7520" s="40" t="s">
        <v>11659</v>
      </c>
      <c r="D7520" s="26" t="str">
        <f>[1]!b_calc_yield(A7520,日期设置!$B$2,F7520,1,R7520,1,O7520,L7520,S7520,)</f>
        <v>Fetching...</v>
      </c>
      <c r="E7520" s="26">
        <f t="shared" si="234"/>
        <v>3.2369452901989337</v>
      </c>
      <c r="F7520" s="18">
        <f>[1]!b_dq_cleanprice($A7520,日期设置!B$2)</f>
        <v>106.3409</v>
      </c>
      <c r="G7520" s="18" t="str">
        <f t="shared" si="235"/>
        <v>1.82 + 0</v>
      </c>
      <c r="H7520" s="27">
        <f>[1]!b_dq_pctchange($A7520,日期设置!$B$2,1)/100</f>
        <v>0</v>
      </c>
      <c r="I7520" s="26">
        <f>[1]!b_pq_pctchange(A7520,日期设置!$B$4,日期设置!$B$2,1)</f>
        <v>0</v>
      </c>
      <c r="J7520" s="26">
        <f>[1]!b_pq_pctchange(A7520,日期设置!$C$4,日期设置!$B$2,1)</f>
        <v>0</v>
      </c>
      <c r="K7520" s="52">
        <f>[1]!b_dq_amount($A7520,日期设置!B$2,2,10000)</f>
        <v>0</v>
      </c>
      <c r="L7520" s="26">
        <f>[1]!b_info_latestpar(A7520,日期设置!$B$2)</f>
        <v>100</v>
      </c>
      <c r="M7520" s="6">
        <f>[1]!b_info_outstandingbalance($A7520,日期设置!B$2)</f>
        <v>30</v>
      </c>
      <c r="N7520" s="7" t="str">
        <f>[1]!b_info_latestissurercreditrating2(A7520,日期设置!$B$2,"102","1")</f>
        <v>AAA</v>
      </c>
      <c r="O7520" s="8">
        <v>5.37</v>
      </c>
      <c r="P7520" s="9">
        <f>[1]!b_info_repurchasedate(A7520)</f>
        <v>0</v>
      </c>
      <c r="Q7520" s="8" t="s">
        <v>16885</v>
      </c>
      <c r="R7520" s="2" t="str">
        <f>IF((--IF(P7520=0,Q7520,P7520))&gt;(--日期设置!$B$2),IF(P7520=0,Q7520,P7520),Q7520)</f>
        <v>2023-01-18</v>
      </c>
      <c r="S7520" s="32" t="s">
        <v>19077</v>
      </c>
      <c r="T7520" s="8">
        <f>[1]!b_anal_ptmyear($A7520,日期设置!$B$2)</f>
        <v>1.8273972602739725</v>
      </c>
      <c r="U7520" s="8">
        <f>[1]!b_anal_termifexercise($A7520,日期设置!B$2)</f>
        <v>0</v>
      </c>
      <c r="V7520" s="10">
        <f>[1]!b_dq_dirtyprice(A7520,日期设置!$B$2)</f>
        <v>107.26779999999999</v>
      </c>
      <c r="W7520" s="11">
        <f>IF(U7520=0,ROUNDUP((Q7520-日期设置!$B$2)/365,0),ROUNDUP((R7520-日期设置!$B$2)/365,0))</f>
        <v>2</v>
      </c>
      <c r="X7520" s="18">
        <f>_xlfn.IFNA(VLOOKUP(A7520,过往入选债券!A:D,4,0),2)</f>
        <v>2</v>
      </c>
      <c r="Y7520">
        <f>_xlfn.IFNA(VLOOKUP(C7520,[2]Sheet1!$A:$A,1,0),3)</f>
        <v>3</v>
      </c>
    </row>
    <row r="7521" spans="1:25" hidden="1" x14ac:dyDescent="0.2">
      <c r="A7521" s="29" t="s">
        <v>4865</v>
      </c>
      <c r="B7521" s="29" t="s">
        <v>4866</v>
      </c>
      <c r="C7521" s="40" t="s">
        <v>4818</v>
      </c>
      <c r="D7521" s="26" t="str">
        <f>[1]!b_calc_yield(A7521,日期设置!$B$2,F7521,1,R7521,1,O7521,L7521,S7521,)</f>
        <v>Fetching...</v>
      </c>
      <c r="E7521" s="26">
        <f t="shared" si="234"/>
        <v>2.2913256955810146</v>
      </c>
      <c r="F7521" s="18">
        <f>[1]!b_dq_cleanprice($A7521,日期设置!B$2)</f>
        <v>104.7766</v>
      </c>
      <c r="G7521" s="18" t="str">
        <f t="shared" si="235"/>
        <v>1.32 + 0</v>
      </c>
      <c r="H7521" s="27">
        <f>[1]!b_dq_pctchange($A7521,日期设置!$B$2,1)/100</f>
        <v>0</v>
      </c>
      <c r="I7521" s="26">
        <f>[1]!b_pq_pctchange(A7521,日期设置!$B$4,日期设置!$B$2,1)</f>
        <v>0</v>
      </c>
      <c r="J7521" s="26">
        <f>[1]!b_pq_pctchange(A7521,日期设置!$C$4,日期设置!$B$2,1)</f>
        <v>0</v>
      </c>
      <c r="K7521" s="52">
        <f>[1]!b_dq_amount($A7521,日期设置!B$2,2,10000)</f>
        <v>0</v>
      </c>
      <c r="L7521" s="26">
        <f>[1]!b_info_latestpar(A7521,日期设置!$B$2)</f>
        <v>100</v>
      </c>
      <c r="M7521" s="6">
        <f>[1]!b_info_outstandingbalance($A7521,日期设置!B$2)</f>
        <v>18</v>
      </c>
      <c r="N7521" s="7" t="str">
        <f>[1]!b_info_latestissurercreditrating2(A7521,日期设置!$B$2,"102","1")</f>
        <v>AAA</v>
      </c>
      <c r="O7521" s="8">
        <v>5.5</v>
      </c>
      <c r="P7521" s="9">
        <f>[1]!b_info_repurchasedate(A7521)</f>
        <v>0</v>
      </c>
      <c r="Q7521" s="8" t="s">
        <v>16812</v>
      </c>
      <c r="R7521" s="2" t="str">
        <f>IF((--IF(P7521=0,Q7521,P7521))&gt;(--日期设置!$B$2),IF(P7521=0,Q7521,P7521),Q7521)</f>
        <v>2022-07-17</v>
      </c>
      <c r="S7521" s="32" t="s">
        <v>18574</v>
      </c>
      <c r="T7521" s="8">
        <f>[1]!b_anal_ptmyear($A7521,日期设置!$B$2)</f>
        <v>1.3205479452054796</v>
      </c>
      <c r="U7521" s="8">
        <f>[1]!b_anal_termifexercise($A7521,日期设置!B$2)</f>
        <v>0</v>
      </c>
      <c r="V7521" s="10">
        <f>[1]!b_dq_dirtyprice(A7521,日期设置!$B$2)</f>
        <v>108.5136</v>
      </c>
      <c r="W7521" s="11">
        <f>IF(U7521=0,ROUNDUP((Q7521-日期设置!$B$2)/365,0),ROUNDUP((R7521-日期设置!$B$2)/365,0))</f>
        <v>2</v>
      </c>
      <c r="X7521" s="18">
        <f>_xlfn.IFNA(VLOOKUP(A7521,过往入选债券!A:D,4,0),2)</f>
        <v>2</v>
      </c>
      <c r="Y7521">
        <f>_xlfn.IFNA(VLOOKUP(C7521,[2]Sheet1!$A:$A,1,0),3)</f>
        <v>3</v>
      </c>
    </row>
    <row r="7522" spans="1:25" hidden="1" x14ac:dyDescent="0.2">
      <c r="A7522" s="29" t="s">
        <v>12569</v>
      </c>
      <c r="B7522" s="29" t="s">
        <v>12570</v>
      </c>
      <c r="C7522" s="40" t="s">
        <v>12571</v>
      </c>
      <c r="D7522" s="26" t="str">
        <f>[1]!b_calc_yield(A7522,日期设置!$B$2,F7522,1,R7522,1,O7522,L7522,S7522,)</f>
        <v>Fetching...</v>
      </c>
      <c r="E7522" s="26">
        <f t="shared" si="234"/>
        <v>18.60770344683964</v>
      </c>
      <c r="F7522" s="18">
        <f>[1]!b_dq_cleanprice($A7522,日期设置!B$2)</f>
        <v>40.552799999999998</v>
      </c>
      <c r="G7522" s="18" t="str">
        <f t="shared" si="235"/>
        <v>1.58 + 0</v>
      </c>
      <c r="H7522" s="27">
        <f>[1]!b_dq_pctchange($A7522,日期设置!$B$2,1)/100</f>
        <v>0</v>
      </c>
      <c r="I7522" s="26">
        <f>[1]!b_pq_pctchange(A7522,日期设置!$B$4,日期设置!$B$2,1)</f>
        <v>0</v>
      </c>
      <c r="J7522" s="26">
        <f>[1]!b_pq_pctchange(A7522,日期设置!$C$4,日期设置!$B$2,1)</f>
        <v>0</v>
      </c>
      <c r="K7522" s="52">
        <f>[1]!b_dq_amount($A7522,日期设置!B$2,2,10000)</f>
        <v>0</v>
      </c>
      <c r="L7522" s="26">
        <f>[1]!b_info_latestpar(A7522,日期设置!$B$2)</f>
        <v>40</v>
      </c>
      <c r="M7522" s="6">
        <f>[1]!b_info_outstandingbalance($A7522,日期设置!B$2)</f>
        <v>8</v>
      </c>
      <c r="N7522" s="7" t="str">
        <f>[1]!b_info_latestissurercreditrating2(A7522,日期设置!$B$2,"102","1")</f>
        <v>AA</v>
      </c>
      <c r="O7522" s="8">
        <v>4.49</v>
      </c>
      <c r="P7522" s="9">
        <f>[1]!b_info_repurchasedate(A7522)</f>
        <v>0</v>
      </c>
      <c r="Q7522" s="8" t="s">
        <v>16519</v>
      </c>
      <c r="R7522" s="2" t="str">
        <f>IF((--IF(P7522=0,Q7522,P7522))&gt;(--日期设置!$B$2),IF(P7522=0,Q7522,P7522),Q7522)</f>
        <v>2022-10-22</v>
      </c>
      <c r="S7522" s="32" t="s">
        <v>17985</v>
      </c>
      <c r="T7522" s="8">
        <f>[1]!b_anal_ptmyear($A7522,日期设置!$B$2)</f>
        <v>1.5863013698630137</v>
      </c>
      <c r="U7522" s="8">
        <f>[1]!b_anal_termifexercise($A7522,日期设置!B$2)</f>
        <v>0</v>
      </c>
      <c r="V7522" s="10">
        <f>[1]!b_dq_dirtyprice(A7522,日期设置!$B$2)</f>
        <v>41.2958</v>
      </c>
      <c r="W7522" s="11">
        <f>IF(U7522=0,ROUNDUP((Q7522-日期设置!$B$2)/365,0),ROUNDUP((R7522-日期设置!$B$2)/365,0))</f>
        <v>2</v>
      </c>
      <c r="X7522" s="18">
        <f>_xlfn.IFNA(VLOOKUP(A7522,过往入选债券!A:D,4,0),2)</f>
        <v>2</v>
      </c>
      <c r="Y7522">
        <f>_xlfn.IFNA(VLOOKUP(C7522,[2]Sheet1!$A:$A,1,0),3)</f>
        <v>3</v>
      </c>
    </row>
    <row r="7523" spans="1:25" hidden="1" x14ac:dyDescent="0.2">
      <c r="A7523" s="29" t="s">
        <v>1784</v>
      </c>
      <c r="B7523" s="29" t="s">
        <v>1785</v>
      </c>
      <c r="C7523" s="40" t="s">
        <v>1786</v>
      </c>
      <c r="D7523" s="26" t="str">
        <f>[1]!b_calc_yield(A7523,日期设置!$B$2,F7523,1,R7523,1,O7523,L7523,S7523,)</f>
        <v>Fetching...</v>
      </c>
      <c r="E7523" s="26">
        <f t="shared" si="234"/>
        <v>0.16202820294528575</v>
      </c>
      <c r="F7523" s="18">
        <f>[1]!b_dq_cleanprice($A7523,日期设置!B$2)</f>
        <v>100.3506</v>
      </c>
      <c r="G7523" s="18" t="str">
        <f t="shared" si="235"/>
        <v>2.09 + 0.09</v>
      </c>
      <c r="H7523" s="27">
        <f>[1]!b_dq_pctchange($A7523,日期设置!$B$2,1)/100</f>
        <v>0</v>
      </c>
      <c r="I7523" s="26">
        <f>[1]!b_pq_pctchange(A7523,日期设置!$B$4,日期设置!$B$2,1)</f>
        <v>0</v>
      </c>
      <c r="J7523" s="26">
        <f>[1]!b_pq_pctchange(A7523,日期设置!$C$4,日期设置!$B$2,1)</f>
        <v>-0.21795807488928157</v>
      </c>
      <c r="K7523" s="52">
        <f>[1]!b_dq_amount($A7523,日期设置!B$2,2,10000)</f>
        <v>0</v>
      </c>
      <c r="L7523" s="26">
        <f>[1]!b_info_latestpar(A7523,日期设置!$B$2)</f>
        <v>100</v>
      </c>
      <c r="M7523" s="6">
        <f>[1]!b_info_outstandingbalance($A7523,日期设置!B$2)</f>
        <v>30</v>
      </c>
      <c r="N7523" s="7" t="str">
        <f>[1]!b_info_latestissurercreditrating2(A7523,日期设置!$B$2,"102","1")</f>
        <v>AAA</v>
      </c>
      <c r="O7523" s="8">
        <v>5.77</v>
      </c>
      <c r="P7523" s="9" t="str">
        <f>[1]!b_info_repurchasedate(A7523)</f>
        <v>2021-04-25</v>
      </c>
      <c r="Q7523" s="8" t="s">
        <v>16074</v>
      </c>
      <c r="R7523" s="2" t="str">
        <f>IF((--IF(P7523=0,Q7523,P7523))&gt;(--日期设置!$B$2),IF(P7523=0,Q7523,P7523),Q7523)</f>
        <v>2021-04-25</v>
      </c>
      <c r="S7523" s="32" t="s">
        <v>18213</v>
      </c>
      <c r="T7523" s="8">
        <f>[1]!b_anal_ptmyear($A7523,日期设置!$B$2)</f>
        <v>2.0904109589041098</v>
      </c>
      <c r="U7523" s="8">
        <f>[1]!b_anal_termifexercise($A7523,日期设置!B$2)</f>
        <v>9.3150684931506855E-2</v>
      </c>
      <c r="V7523" s="10">
        <f>[1]!b_dq_dirtyprice(A7523,日期设置!$B$2)</f>
        <v>105.5989</v>
      </c>
      <c r="W7523" s="11">
        <f>IF(U7523=0,ROUNDUP((Q7523-日期设置!$B$2)/365,0),ROUNDUP((R7523-日期设置!$B$2)/365,0))</f>
        <v>1</v>
      </c>
      <c r="X7523" s="18">
        <f>_xlfn.IFNA(VLOOKUP(A7523,过往入选债券!A:D,4,0),2)</f>
        <v>2</v>
      </c>
      <c r="Y7523" t="str">
        <f>_xlfn.IFNA(VLOOKUP(C7523,[2]Sheet1!$A:$A,1,0),3)</f>
        <v>陕西煤业化工集团有限责任公司</v>
      </c>
    </row>
    <row r="7524" spans="1:25" hidden="1" x14ac:dyDescent="0.2">
      <c r="A7524" s="29" t="s">
        <v>5003</v>
      </c>
      <c r="B7524" s="29" t="s">
        <v>5004</v>
      </c>
      <c r="C7524" s="40" t="s">
        <v>5005</v>
      </c>
      <c r="D7524" s="26" t="str">
        <f>[1]!b_calc_yield(A7524,日期设置!$B$2,F7524,1,R7524,1,O7524,L7524,S7524,)</f>
        <v>Fetching...</v>
      </c>
      <c r="E7524" s="26">
        <f t="shared" si="234"/>
        <v>2.2741668955351679</v>
      </c>
      <c r="F7524" s="18">
        <f>[1]!b_dq_cleanprice($A7524,日期设置!B$2)</f>
        <v>104.52509999999999</v>
      </c>
      <c r="G7524" s="18" t="str">
        <f t="shared" si="235"/>
        <v>1.31 + 0</v>
      </c>
      <c r="H7524" s="27">
        <f>[1]!b_dq_pctchange($A7524,日期设置!$B$2,1)/100</f>
        <v>0</v>
      </c>
      <c r="I7524" s="26">
        <f>[1]!b_pq_pctchange(A7524,日期设置!$B$4,日期设置!$B$2,1)</f>
        <v>0</v>
      </c>
      <c r="J7524" s="26">
        <f>[1]!b_pq_pctchange(A7524,日期设置!$C$4,日期设置!$B$2,1)</f>
        <v>0</v>
      </c>
      <c r="K7524" s="52">
        <f>[1]!b_dq_amount($A7524,日期设置!B$2,2,10000)</f>
        <v>0</v>
      </c>
      <c r="L7524" s="26">
        <f>[1]!b_info_latestpar(A7524,日期设置!$B$2)</f>
        <v>100</v>
      </c>
      <c r="M7524" s="6">
        <f>[1]!b_info_outstandingbalance($A7524,日期设置!B$2)</f>
        <v>2</v>
      </c>
      <c r="N7524" s="7" t="str">
        <f>[1]!b_info_latestissurercreditrating2(A7524,日期设置!$B$2,"102","1")</f>
        <v>AA+</v>
      </c>
      <c r="O7524" s="8">
        <v>5.3</v>
      </c>
      <c r="P7524" s="9">
        <f>[1]!b_info_repurchasedate(A7524)</f>
        <v>0</v>
      </c>
      <c r="Q7524" s="8" t="s">
        <v>16117</v>
      </c>
      <c r="R7524" s="2" t="str">
        <f>IF((--IF(P7524=0,Q7524,P7524))&gt;(--日期设置!$B$2),IF(P7524=0,Q7524,P7524),Q7524)</f>
        <v>2022-07-16</v>
      </c>
      <c r="S7524" s="32" t="s">
        <v>18309</v>
      </c>
      <c r="T7524" s="8">
        <f>[1]!b_anal_ptmyear($A7524,日期设置!$B$2)</f>
        <v>1.3178082191780822</v>
      </c>
      <c r="U7524" s="8">
        <f>[1]!b_anal_termifexercise($A7524,日期设置!B$2)</f>
        <v>0</v>
      </c>
      <c r="V7524" s="10">
        <f>[1]!b_dq_dirtyprice(A7524,日期设置!$B$2)</f>
        <v>108.1407</v>
      </c>
      <c r="W7524" s="11">
        <f>IF(U7524=0,ROUNDUP((Q7524-日期设置!$B$2)/365,0),ROUNDUP((R7524-日期设置!$B$2)/365,0))</f>
        <v>2</v>
      </c>
      <c r="X7524" s="18">
        <f>_xlfn.IFNA(VLOOKUP(A7524,过往入选债券!A:D,4,0),2)</f>
        <v>2</v>
      </c>
      <c r="Y7524">
        <f>_xlfn.IFNA(VLOOKUP(C7524,[2]Sheet1!$A:$A,1,0),3)</f>
        <v>3</v>
      </c>
    </row>
    <row r="7525" spans="1:25" hidden="1" x14ac:dyDescent="0.2">
      <c r="A7525" s="35" t="s">
        <v>22946</v>
      </c>
      <c r="B7525" s="35" t="s">
        <v>22947</v>
      </c>
      <c r="C7525" s="54" t="s">
        <v>23051</v>
      </c>
      <c r="D7525" s="26" t="str">
        <f>[1]!b_calc_yield(A7525,日期设置!$B$2,F7525,1,R7525,1,O7525,L7525,S7525,)</f>
        <v>Fetching...</v>
      </c>
      <c r="E7525" s="26">
        <f t="shared" si="234"/>
        <v>2.2556150715190126</v>
      </c>
      <c r="F7525" s="18">
        <f>[1]!b_dq_cleanprice($A7525,日期设置!B$2)</f>
        <v>99.976799999999997</v>
      </c>
      <c r="G7525" s="18" t="str">
        <f t="shared" si="235"/>
        <v>0.04 + 0</v>
      </c>
      <c r="H7525" s="27">
        <f>[1]!b_dq_pctchange($A7525,日期设置!$B$2,1)/100</f>
        <v>0</v>
      </c>
      <c r="I7525" s="26">
        <f>[1]!b_pq_pctchange(A7525,日期设置!$B$4,日期设置!$B$2,1)</f>
        <v>5.7016477761975895E-3</v>
      </c>
      <c r="J7525" s="26">
        <f>[1]!b_pq_pctchange(A7525,日期设置!$C$4,日期设置!$B$2,1)</f>
        <v>0</v>
      </c>
      <c r="K7525" s="52">
        <f>[1]!b_dq_amount($A7525,日期设置!B$2,2,10000)</f>
        <v>0</v>
      </c>
      <c r="L7525" s="26">
        <f>[1]!b_info_latestpar(A7525,日期设置!$B$2)</f>
        <v>100</v>
      </c>
      <c r="M7525" s="6">
        <f>[1]!b_info_outstandingbalance($A7525,日期设置!B$2)</f>
        <v>30</v>
      </c>
      <c r="N7525" s="7" t="str">
        <f>[1]!b_info_latestissurercreditrating2(A7525,日期设置!$B$2,"102","1")</f>
        <v>AAA</v>
      </c>
      <c r="O7525" s="43">
        <v>2.4</v>
      </c>
      <c r="P7525" s="9">
        <f>[1]!b_info_repurchasedate(A7525)</f>
        <v>0</v>
      </c>
      <c r="Q7525" s="31" t="s">
        <v>17467</v>
      </c>
      <c r="R7525" s="2" t="str">
        <f>IF((--IF(P7525=0,Q7525,P7525))&gt;(--日期设置!$B$2),IF(P7525=0,Q7525,P7525),Q7525)</f>
        <v>2021-04-09</v>
      </c>
      <c r="S7525" s="32" t="s">
        <v>23414</v>
      </c>
      <c r="T7525" s="8">
        <f>[1]!b_anal_ptmyear($A7525,日期设置!$B$2)</f>
        <v>4.9315068493150684E-2</v>
      </c>
      <c r="U7525" s="8">
        <f>[1]!b_anal_termifexercise($A7525,日期设置!B$2)</f>
        <v>0</v>
      </c>
      <c r="V7525" s="10">
        <f>[1]!b_dq_dirtyprice(A7525,日期设置!$B$2)</f>
        <v>100.1412</v>
      </c>
      <c r="W7525" s="11">
        <f>IF(U7525=0,ROUNDUP((Q7525-日期设置!$B$2)/365,0),ROUNDUP((R7525-日期设置!$B$2)/365,0))</f>
        <v>1</v>
      </c>
      <c r="X7525" s="18">
        <f>_xlfn.IFNA(VLOOKUP(A7525,过往入选债券!A:D,4,0),2)</f>
        <v>2</v>
      </c>
      <c r="Y7525">
        <f>_xlfn.IFNA(VLOOKUP(C7525,[2]Sheet1!$A:$A,1,0),3)</f>
        <v>3</v>
      </c>
    </row>
    <row r="7526" spans="1:25" hidden="1" x14ac:dyDescent="0.2">
      <c r="A7526" s="35" t="s">
        <v>22868</v>
      </c>
      <c r="B7526" s="35" t="s">
        <v>22869</v>
      </c>
      <c r="C7526" s="54" t="s">
        <v>23031</v>
      </c>
      <c r="D7526" s="26">
        <f>[1]!b_calc_yield(A7526,日期设置!$B$2,F7526,1,R7526,1,O7526,L7526,S7526,)</f>
        <v>1.7570853470140475</v>
      </c>
      <c r="E7526" s="26">
        <f t="shared" si="234"/>
        <v>2.1647560012445277</v>
      </c>
      <c r="F7526" s="18">
        <f>[1]!b_dq_cleanprice($A7526,日期设置!B$2)</f>
        <v>99.990600000000001</v>
      </c>
      <c r="G7526" s="18" t="str">
        <f t="shared" si="235"/>
        <v>0.04 + 0</v>
      </c>
      <c r="H7526" s="27">
        <f>[1]!b_dq_pctchange($A7526,日期设置!$B$2,1)/100</f>
        <v>0</v>
      </c>
      <c r="I7526" s="26">
        <f>[1]!b_pq_pctchange(A7526,日期设置!$B$4,日期设置!$B$2,1)</f>
        <v>-9.3999999999994088E-3</v>
      </c>
      <c r="J7526" s="26">
        <f>[1]!b_pq_pctchange(A7526,日期设置!$C$4,日期设置!$B$2,1)</f>
        <v>-9.3999999999994088E-3</v>
      </c>
      <c r="K7526" s="52">
        <f>[1]!b_dq_amount($A7526,日期设置!B$2,2,10000)</f>
        <v>0</v>
      </c>
      <c r="L7526" s="26">
        <f>[1]!b_info_latestpar(A7526,日期设置!$B$2)</f>
        <v>100</v>
      </c>
      <c r="M7526" s="6">
        <f>[1]!b_info_outstandingbalance($A7526,日期设置!B$2)</f>
        <v>15</v>
      </c>
      <c r="N7526" s="7" t="str">
        <f>[1]!b_info_latestissurercreditrating2(A7526,日期设置!$B$2,"102","1")</f>
        <v>AAA</v>
      </c>
      <c r="O7526" s="43">
        <v>2.4500000000000002</v>
      </c>
      <c r="P7526" s="9">
        <f>[1]!b_info_repurchasedate(A7526)</f>
        <v>0</v>
      </c>
      <c r="Q7526" s="31" t="s">
        <v>17167</v>
      </c>
      <c r="R7526" s="2" t="str">
        <f>IF((--IF(P7526=0,Q7526,P7526))&gt;(--日期设置!$B$2),IF(P7526=0,Q7526,P7526),Q7526)</f>
        <v>2021-04-08</v>
      </c>
      <c r="S7526" s="32" t="s">
        <v>23375</v>
      </c>
      <c r="T7526" s="8">
        <f>[1]!b_anal_ptmyear($A7526,日期设置!$B$2)</f>
        <v>4.6575342465753428E-2</v>
      </c>
      <c r="U7526" s="8">
        <f>[1]!b_anal_termifexercise($A7526,日期设置!B$2)</f>
        <v>0</v>
      </c>
      <c r="V7526" s="10">
        <f>[1]!b_dq_dirtyprice(A7526,日期设置!$B$2)</f>
        <v>100.2792</v>
      </c>
      <c r="W7526" s="11">
        <f>IF(U7526=0,ROUNDUP((Q7526-日期设置!$B$2)/365,0),ROUNDUP((R7526-日期设置!$B$2)/365,0))</f>
        <v>1</v>
      </c>
      <c r="X7526" s="18">
        <f>_xlfn.IFNA(VLOOKUP(A7526,过往入选债券!A:D,4,0),2)</f>
        <v>2</v>
      </c>
      <c r="Y7526">
        <f>_xlfn.IFNA(VLOOKUP(C7526,[2]Sheet1!$A:$A,1,0),3)</f>
        <v>3</v>
      </c>
    </row>
    <row r="7527" spans="1:25" hidden="1" x14ac:dyDescent="0.2">
      <c r="A7527" s="29" t="s">
        <v>12563</v>
      </c>
      <c r="B7527" s="29" t="s">
        <v>12564</v>
      </c>
      <c r="C7527" s="40" t="s">
        <v>11641</v>
      </c>
      <c r="D7527" s="26" t="str">
        <f>[1]!b_calc_yield(A7527,日期设置!$B$2,F7527,1,R7527,1,O7527,L7527,S7527,)</f>
        <v>Fetching...</v>
      </c>
      <c r="E7527" s="26">
        <f t="shared" si="234"/>
        <v>21.597686607626954</v>
      </c>
      <c r="F7527" s="18">
        <f>[1]!b_dq_cleanprice($A7527,日期设置!B$2)</f>
        <v>40.437199999999997</v>
      </c>
      <c r="G7527" s="18" t="str">
        <f t="shared" si="235"/>
        <v>1.49 + 0</v>
      </c>
      <c r="H7527" s="27">
        <f>[1]!b_dq_pctchange($A7527,日期设置!$B$2,1)/100</f>
        <v>0</v>
      </c>
      <c r="I7527" s="26">
        <f>[1]!b_pq_pctchange(A7527,日期设置!$B$4,日期设置!$B$2,1)</f>
        <v>0</v>
      </c>
      <c r="J7527" s="26">
        <f>[1]!b_pq_pctchange(A7527,日期设置!$C$4,日期设置!$B$2,1)</f>
        <v>0</v>
      </c>
      <c r="K7527" s="52">
        <f>[1]!b_dq_amount($A7527,日期设置!B$2,2,10000)</f>
        <v>0</v>
      </c>
      <c r="L7527" s="26">
        <f>[1]!b_info_latestpar(A7527,日期设置!$B$2)</f>
        <v>40</v>
      </c>
      <c r="M7527" s="6">
        <f>[1]!b_info_outstandingbalance($A7527,日期设置!B$2)</f>
        <v>4</v>
      </c>
      <c r="N7527" s="7" t="str">
        <f>[1]!b_info_latestissurercreditrating2(A7527,日期设置!$B$2,"102","1")</f>
        <v>AA</v>
      </c>
      <c r="O7527" s="8">
        <v>5.23</v>
      </c>
      <c r="P7527" s="9">
        <f>[1]!b_info_repurchasedate(A7527)</f>
        <v>0</v>
      </c>
      <c r="Q7527" s="8" t="s">
        <v>16928</v>
      </c>
      <c r="R7527" s="2" t="str">
        <f>IF((--IF(P7527=0,Q7527,P7527))&gt;(--日期设置!$B$2),IF(P7527=0,Q7527,P7527),Q7527)</f>
        <v>2022-09-18</v>
      </c>
      <c r="S7527" s="32" t="s">
        <v>18211</v>
      </c>
      <c r="T7527" s="8">
        <f>[1]!b_anal_ptmyear($A7527,日期设置!$B$2)</f>
        <v>1.4931506849315068</v>
      </c>
      <c r="U7527" s="8">
        <f>[1]!b_anal_termifexercise($A7527,日期设置!B$2)</f>
        <v>0</v>
      </c>
      <c r="V7527" s="10">
        <f>[1]!b_dq_dirtyprice(A7527,日期设置!$B$2)</f>
        <v>41.497500000000002</v>
      </c>
      <c r="W7527" s="11">
        <f>IF(U7527=0,ROUNDUP((Q7527-日期设置!$B$2)/365,0),ROUNDUP((R7527-日期设置!$B$2)/365,0))</f>
        <v>2</v>
      </c>
      <c r="X7527" s="18">
        <f>_xlfn.IFNA(VLOOKUP(A7527,过往入选债券!A:D,4,0),2)</f>
        <v>2</v>
      </c>
      <c r="Y7527">
        <f>_xlfn.IFNA(VLOOKUP(C7527,[2]Sheet1!$A:$A,1,0),3)</f>
        <v>3</v>
      </c>
    </row>
    <row r="7528" spans="1:25" hidden="1" x14ac:dyDescent="0.2">
      <c r="A7528" s="29" t="s">
        <v>6828</v>
      </c>
      <c r="B7528" s="29" t="s">
        <v>6829</v>
      </c>
      <c r="C7528" s="40" t="s">
        <v>3407</v>
      </c>
      <c r="D7528" s="26" t="str">
        <f>[1]!b_calc_yield(A7528,日期设置!$B$2,F7528,1,R7528,1,O7528,L7528,S7528,)</f>
        <v>Fetching...</v>
      </c>
      <c r="E7528" s="26">
        <f t="shared" si="234"/>
        <v>0.20539399532848446</v>
      </c>
      <c r="F7528" s="18">
        <f>[1]!b_dq_cleanprice($A7528,日期设置!B$2)</f>
        <v>100.6493</v>
      </c>
      <c r="G7528" s="18" t="str">
        <f t="shared" si="235"/>
        <v>2.11 + 0.12</v>
      </c>
      <c r="H7528" s="27">
        <f>[1]!b_dq_pctchange($A7528,日期设置!$B$2,1)/100</f>
        <v>0</v>
      </c>
      <c r="I7528" s="26">
        <f>[1]!b_pq_pctchange(A7528,日期设置!$B$4,日期设置!$B$2,1)</f>
        <v>0</v>
      </c>
      <c r="J7528" s="26">
        <f>[1]!b_pq_pctchange(A7528,日期设置!$C$4,日期设置!$B$2,1)</f>
        <v>0</v>
      </c>
      <c r="K7528" s="52">
        <f>[1]!b_dq_amount($A7528,日期设置!B$2,2,10000)</f>
        <v>0</v>
      </c>
      <c r="L7528" s="26">
        <f>[1]!b_info_latestpar(A7528,日期设置!$B$2)</f>
        <v>100</v>
      </c>
      <c r="M7528" s="6">
        <f>[1]!b_info_outstandingbalance($A7528,日期设置!B$2)</f>
        <v>2.9</v>
      </c>
      <c r="N7528" s="7" t="str">
        <f>[1]!b_info_latestissurercreditrating2(A7528,日期设置!$B$2,"102","1")</f>
        <v>AA</v>
      </c>
      <c r="O7528" s="8">
        <v>7.38</v>
      </c>
      <c r="P7528" s="9" t="str">
        <f>[1]!b_info_repurchasedate(A7528)</f>
        <v>2021-05-06</v>
      </c>
      <c r="Q7528" s="8" t="s">
        <v>16626</v>
      </c>
      <c r="R7528" s="2" t="str">
        <f>IF((--IF(P7528=0,Q7528,P7528))&gt;(--日期设置!$B$2),IF(P7528=0,Q7528,P7528),Q7528)</f>
        <v>2021-05-06</v>
      </c>
      <c r="S7528" s="32" t="s">
        <v>18374</v>
      </c>
      <c r="T7528" s="8">
        <f>[1]!b_anal_ptmyear($A7528,日期设置!$B$2)</f>
        <v>2.117808219178082</v>
      </c>
      <c r="U7528" s="8">
        <f>[1]!b_anal_termifexercise($A7528,日期设置!B$2)</f>
        <v>0.12328767123287671</v>
      </c>
      <c r="V7528" s="10">
        <f>[1]!b_dq_dirtyprice(A7528,日期设置!$B$2)</f>
        <v>107.15989999999999</v>
      </c>
      <c r="W7528" s="11">
        <f>IF(U7528=0,ROUNDUP((Q7528-日期设置!$B$2)/365,0),ROUNDUP((R7528-日期设置!$B$2)/365,0))</f>
        <v>1</v>
      </c>
      <c r="X7528" s="18">
        <f>_xlfn.IFNA(VLOOKUP(A7528,过往入选债券!A:D,4,0),2)</f>
        <v>2</v>
      </c>
      <c r="Y7528">
        <f>_xlfn.IFNA(VLOOKUP(C7528,[2]Sheet1!$A:$A,1,0),3)</f>
        <v>3</v>
      </c>
    </row>
    <row r="7529" spans="1:25" hidden="1" x14ac:dyDescent="0.2">
      <c r="A7529" s="35" t="s">
        <v>22532</v>
      </c>
      <c r="B7529" s="35" t="s">
        <v>22533</v>
      </c>
      <c r="C7529" s="54" t="s">
        <v>442</v>
      </c>
      <c r="D7529" s="26">
        <f>[1]!b_calc_yield(A7529,日期设置!$B$2,F7529,1,R7529,1,O7529,L7529,S7529,)</f>
        <v>1.7371178111818419</v>
      </c>
      <c r="E7529" s="26">
        <f t="shared" si="234"/>
        <v>2.3766361534351077</v>
      </c>
      <c r="F7529" s="18">
        <f>[1]!b_dq_cleanprice($A7529,日期设置!B$2)</f>
        <v>99.983500000000006</v>
      </c>
      <c r="G7529" s="18" t="str">
        <f t="shared" si="235"/>
        <v>0.04 + 0</v>
      </c>
      <c r="H7529" s="27">
        <f>[1]!b_dq_pctchange($A7529,日期设置!$B$2,1)/100</f>
        <v>0</v>
      </c>
      <c r="I7529" s="26">
        <f>[1]!b_pq_pctchange(A7529,日期设置!$B$4,日期设置!$B$2,1)</f>
        <v>0</v>
      </c>
      <c r="J7529" s="26">
        <f>[1]!b_pq_pctchange(A7529,日期设置!$C$4,日期设置!$B$2,1)</f>
        <v>0</v>
      </c>
      <c r="K7529" s="52">
        <f>[1]!b_dq_amount($A7529,日期设置!B$2,2,10000)</f>
        <v>0</v>
      </c>
      <c r="L7529" s="26">
        <f>[1]!b_info_latestpar(A7529,日期设置!$B$2)</f>
        <v>100</v>
      </c>
      <c r="M7529" s="6">
        <f>[1]!b_info_outstandingbalance($A7529,日期设置!B$2)</f>
        <v>25</v>
      </c>
      <c r="N7529" s="7" t="str">
        <f>[1]!b_info_latestissurercreditrating2(A7529,日期设置!$B$2,"102","1")</f>
        <v>AAA</v>
      </c>
      <c r="O7529" s="43">
        <v>2.5</v>
      </c>
      <c r="P7529" s="9">
        <f>[1]!b_info_repurchasedate(A7529)</f>
        <v>0</v>
      </c>
      <c r="Q7529" s="31" t="s">
        <v>17467</v>
      </c>
      <c r="R7529" s="2" t="str">
        <f>IF((--IF(P7529=0,Q7529,P7529))&gt;(--日期设置!$B$2),IF(P7529=0,Q7529,P7529),Q7529)</f>
        <v>2021-04-09</v>
      </c>
      <c r="S7529" s="32" t="s">
        <v>23208</v>
      </c>
      <c r="T7529" s="8">
        <f>[1]!b_anal_ptmyear($A7529,日期设置!$B$2)</f>
        <v>4.9315068493150684E-2</v>
      </c>
      <c r="U7529" s="8">
        <f>[1]!b_anal_termifexercise($A7529,日期设置!B$2)</f>
        <v>0</v>
      </c>
      <c r="V7529" s="10">
        <f>[1]!b_dq_dirtyprice(A7529,日期设置!$B$2)</f>
        <v>100.12050000000001</v>
      </c>
      <c r="W7529" s="11">
        <f>IF(U7529=0,ROUNDUP((Q7529-日期设置!$B$2)/365,0),ROUNDUP((R7529-日期设置!$B$2)/365,0))</f>
        <v>1</v>
      </c>
      <c r="X7529" s="18">
        <f>_xlfn.IFNA(VLOOKUP(A7529,过往入选债券!A:D,4,0),2)</f>
        <v>2</v>
      </c>
      <c r="Y7529">
        <f>_xlfn.IFNA(VLOOKUP(C7529,[2]Sheet1!$A:$A,1,0),3)</f>
        <v>3</v>
      </c>
    </row>
    <row r="7530" spans="1:25" hidden="1" x14ac:dyDescent="0.2">
      <c r="A7530" s="29" t="s">
        <v>1983</v>
      </c>
      <c r="B7530" s="29" t="s">
        <v>1984</v>
      </c>
      <c r="C7530" s="40" t="s">
        <v>123</v>
      </c>
      <c r="D7530" s="26" t="str">
        <f>[1]!b_calc_yield(A7530,日期设置!$B$2,F7530,1,R7530,1,O7530,L7530,S7530,)</f>
        <v>Fetching...</v>
      </c>
      <c r="E7530" s="26">
        <f t="shared" si="234"/>
        <v>0.59721626559403607</v>
      </c>
      <c r="F7530" s="18">
        <f>[1]!b_dq_cleanprice($A7530,日期设置!B$2)</f>
        <v>101.6082</v>
      </c>
      <c r="G7530" s="18" t="str">
        <f t="shared" si="235"/>
        <v>0.34 + 0</v>
      </c>
      <c r="H7530" s="27">
        <f>[1]!b_dq_pctchange($A7530,日期设置!$B$2,1)/100</f>
        <v>0</v>
      </c>
      <c r="I7530" s="26">
        <f>[1]!b_pq_pctchange(A7530,日期设置!$B$4,日期设置!$B$2,1)</f>
        <v>0</v>
      </c>
      <c r="J7530" s="26">
        <f>[1]!b_pq_pctchange(A7530,日期设置!$C$4,日期设置!$B$2,1)</f>
        <v>0</v>
      </c>
      <c r="K7530" s="52">
        <f>[1]!b_dq_amount($A7530,日期设置!B$2,2,10000)</f>
        <v>0</v>
      </c>
      <c r="L7530" s="26">
        <f>[1]!b_info_latestpar(A7530,日期设置!$B$2)</f>
        <v>100</v>
      </c>
      <c r="M7530" s="6">
        <f>[1]!b_info_outstandingbalance($A7530,日期设置!B$2)</f>
        <v>10</v>
      </c>
      <c r="N7530" s="7" t="str">
        <f>[1]!b_info_latestissurercreditrating2(A7530,日期设置!$B$2,"102","1")</f>
        <v>AAA</v>
      </c>
      <c r="O7530" s="8">
        <v>6.49</v>
      </c>
      <c r="P7530" s="9">
        <f>[1]!b_info_repurchasedate(A7530)</f>
        <v>0</v>
      </c>
      <c r="Q7530" s="8" t="s">
        <v>16913</v>
      </c>
      <c r="R7530" s="2" t="str">
        <f>IF((--IF(P7530=0,Q7530,P7530))&gt;(--日期设置!$B$2),IF(P7530=0,Q7530,P7530),Q7530)</f>
        <v>2021-07-26</v>
      </c>
      <c r="S7530" s="32" t="s">
        <v>18604</v>
      </c>
      <c r="T7530" s="8">
        <f>[1]!b_anal_ptmyear($A7530,日期设置!$B$2)</f>
        <v>0.34520547945205482</v>
      </c>
      <c r="U7530" s="8">
        <f>[1]!b_anal_termifexercise($A7530,日期设置!B$2)</f>
        <v>0</v>
      </c>
      <c r="V7530" s="10">
        <f>[1]!b_dq_dirtyprice(A7530,日期设置!$B$2)</f>
        <v>105.8578</v>
      </c>
      <c r="W7530" s="11">
        <f>IF(U7530=0,ROUNDUP((Q7530-日期设置!$B$2)/365,0),ROUNDUP((R7530-日期设置!$B$2)/365,0))</f>
        <v>1</v>
      </c>
      <c r="X7530" s="18">
        <f>_xlfn.IFNA(VLOOKUP(A7530,过往入选债券!A:D,4,0),2)</f>
        <v>2</v>
      </c>
      <c r="Y7530">
        <f>_xlfn.IFNA(VLOOKUP(C7530,[2]Sheet1!$A:$A,1,0),3)</f>
        <v>3</v>
      </c>
    </row>
    <row r="7531" spans="1:25" hidden="1" x14ac:dyDescent="0.2">
      <c r="A7531" s="35" t="s">
        <v>22622</v>
      </c>
      <c r="B7531" s="35" t="s">
        <v>22623</v>
      </c>
      <c r="C7531" s="54" t="s">
        <v>23003</v>
      </c>
      <c r="D7531" s="26">
        <f>[1]!b_calc_yield(A7531,日期设置!$B$2,F7531,1,R7531,1,O7531,L7531,S7531,)</f>
        <v>1.7260101223910664</v>
      </c>
      <c r="E7531" s="26">
        <f t="shared" si="234"/>
        <v>2.3812515080993801</v>
      </c>
      <c r="F7531" s="18">
        <f>[1]!b_dq_cleanprice($A7531,日期设置!B$2)</f>
        <v>99.990799999999993</v>
      </c>
      <c r="G7531" s="18" t="str">
        <f t="shared" si="235"/>
        <v>0.04 + 0</v>
      </c>
      <c r="H7531" s="27">
        <f>[1]!b_dq_pctchange($A7531,日期设置!$B$2,1)/100</f>
        <v>0</v>
      </c>
      <c r="I7531" s="26">
        <f>[1]!b_pq_pctchange(A7531,日期设置!$B$4,日期设置!$B$2,1)</f>
        <v>0</v>
      </c>
      <c r="J7531" s="26">
        <f>[1]!b_pq_pctchange(A7531,日期设置!$C$4,日期设置!$B$2,1)</f>
        <v>-9.2000000000069804E-3</v>
      </c>
      <c r="K7531" s="52">
        <f>[1]!b_dq_amount($A7531,日期设置!B$2,2,10000)</f>
        <v>0</v>
      </c>
      <c r="L7531" s="26">
        <f>[1]!b_info_latestpar(A7531,日期设置!$B$2)</f>
        <v>100</v>
      </c>
      <c r="M7531" s="6">
        <f>[1]!b_info_outstandingbalance($A7531,日期设置!B$2)</f>
        <v>20</v>
      </c>
      <c r="N7531" s="7" t="str">
        <f>[1]!b_info_latestissurercreditrating2(A7531,日期设置!$B$2,"102","1")</f>
        <v>AAA</v>
      </c>
      <c r="O7531" s="43">
        <v>2.68</v>
      </c>
      <c r="P7531" s="9">
        <f>[1]!b_info_repurchasedate(A7531)</f>
        <v>0</v>
      </c>
      <c r="Q7531" s="31" t="s">
        <v>17467</v>
      </c>
      <c r="R7531" s="2" t="str">
        <f>IF((--IF(P7531=0,Q7531,P7531))&gt;(--日期设置!$B$2),IF(P7531=0,Q7531,P7531),Q7531)</f>
        <v>2021-04-09</v>
      </c>
      <c r="S7531" s="32" t="s">
        <v>23253</v>
      </c>
      <c r="T7531" s="8">
        <f>[1]!b_anal_ptmyear($A7531,日期设置!$B$2)</f>
        <v>4.9315068493150684E-2</v>
      </c>
      <c r="U7531" s="8">
        <f>[1]!b_anal_termifexercise($A7531,日期设置!B$2)</f>
        <v>0</v>
      </c>
      <c r="V7531" s="10">
        <f>[1]!b_dq_dirtyprice(A7531,日期设置!$B$2)</f>
        <v>100.29179999999999</v>
      </c>
      <c r="W7531" s="11">
        <f>IF(U7531=0,ROUNDUP((Q7531-日期设置!$B$2)/365,0),ROUNDUP((R7531-日期设置!$B$2)/365,0))</f>
        <v>1</v>
      </c>
      <c r="X7531" s="18">
        <f>_xlfn.IFNA(VLOOKUP(A7531,过往入选债券!A:D,4,0),2)</f>
        <v>2</v>
      </c>
      <c r="Y7531">
        <f>_xlfn.IFNA(VLOOKUP(C7531,[2]Sheet1!$A:$A,1,0),3)</f>
        <v>3</v>
      </c>
    </row>
    <row r="7532" spans="1:25" hidden="1" x14ac:dyDescent="0.2">
      <c r="A7532" s="29" t="s">
        <v>6937</v>
      </c>
      <c r="B7532" s="29" t="s">
        <v>6938</v>
      </c>
      <c r="C7532" s="40" t="s">
        <v>52</v>
      </c>
      <c r="D7532" s="26" t="str">
        <f>[1]!b_calc_yield(A7532,日期设置!$B$2,F7532,1,R7532,1,O7532,L7532,S7532,)</f>
        <v>Fetching...</v>
      </c>
      <c r="E7532" s="26">
        <f t="shared" si="234"/>
        <v>0.39697063543455702</v>
      </c>
      <c r="F7532" s="18">
        <f>[1]!b_dq_cleanprice($A7532,日期设置!B$2)</f>
        <v>101.18340000000001</v>
      </c>
      <c r="G7532" s="18" t="str">
        <f t="shared" si="235"/>
        <v>0.23 + 0</v>
      </c>
      <c r="H7532" s="27">
        <f>[1]!b_dq_pctchange($A7532,日期设置!$B$2,1)/100</f>
        <v>0</v>
      </c>
      <c r="I7532" s="26">
        <f>[1]!b_pq_pctchange(A7532,日期设置!$B$4,日期设置!$B$2,1)</f>
        <v>0</v>
      </c>
      <c r="J7532" s="26">
        <f>[1]!b_pq_pctchange(A7532,日期设置!$C$4,日期设置!$B$2,1)</f>
        <v>0</v>
      </c>
      <c r="K7532" s="52">
        <f>[1]!b_dq_amount($A7532,日期设置!B$2,2,10000)</f>
        <v>0</v>
      </c>
      <c r="L7532" s="26">
        <f>[1]!b_info_latestpar(A7532,日期设置!$B$2)</f>
        <v>100</v>
      </c>
      <c r="M7532" s="6">
        <f>[1]!b_info_outstandingbalance($A7532,日期设置!B$2)</f>
        <v>6</v>
      </c>
      <c r="N7532" s="7" t="str">
        <f>[1]!b_info_latestissurercreditrating2(A7532,日期设置!$B$2,"102","1")</f>
        <v>AA+</v>
      </c>
      <c r="O7532" s="8">
        <v>6.98</v>
      </c>
      <c r="P7532" s="9">
        <f>[1]!b_info_repurchasedate(A7532)</f>
        <v>0</v>
      </c>
      <c r="Q7532" s="8" t="s">
        <v>16933</v>
      </c>
      <c r="R7532" s="2" t="str">
        <f>IF((--IF(P7532=0,Q7532,P7532))&gt;(--日期设置!$B$2),IF(P7532=0,Q7532,P7532),Q7532)</f>
        <v>2021-06-14</v>
      </c>
      <c r="S7532" s="32" t="s">
        <v>18801</v>
      </c>
      <c r="T7532" s="8">
        <f>[1]!b_anal_ptmyear($A7532,日期设置!$B$2)</f>
        <v>0.23013698630136986</v>
      </c>
      <c r="U7532" s="8">
        <f>[1]!b_anal_termifexercise($A7532,日期设置!B$2)</f>
        <v>0</v>
      </c>
      <c r="V7532" s="10">
        <f>[1]!b_dq_dirtyprice(A7532,日期设置!$B$2)</f>
        <v>106.557</v>
      </c>
      <c r="W7532" s="11">
        <f>IF(U7532=0,ROUNDUP((Q7532-日期设置!$B$2)/365,0),ROUNDUP((R7532-日期设置!$B$2)/365,0))</f>
        <v>1</v>
      </c>
      <c r="X7532" s="18">
        <f>_xlfn.IFNA(VLOOKUP(A7532,过往入选债券!A:D,4,0),2)</f>
        <v>2</v>
      </c>
      <c r="Y7532">
        <f>_xlfn.IFNA(VLOOKUP(C7532,[2]Sheet1!$A:$A,1,0),3)</f>
        <v>3</v>
      </c>
    </row>
    <row r="7533" spans="1:25" hidden="1" x14ac:dyDescent="0.2">
      <c r="A7533" s="29" t="s">
        <v>12260</v>
      </c>
      <c r="B7533" s="29" t="s">
        <v>12261</v>
      </c>
      <c r="C7533" s="40" t="s">
        <v>476</v>
      </c>
      <c r="D7533" s="26" t="str">
        <f>[1]!b_calc_yield(A7533,日期设置!$B$2,F7533,1,R7533,1,O7533,L7533,S7533,)</f>
        <v>Fetching...</v>
      </c>
      <c r="E7533" s="26">
        <f t="shared" si="234"/>
        <v>25.073236611354389</v>
      </c>
      <c r="F7533" s="18">
        <f>[1]!b_dq_cleanprice($A7533,日期设置!B$2)</f>
        <v>19.9923</v>
      </c>
      <c r="G7533" s="18" t="str">
        <f t="shared" si="235"/>
        <v>0.85 + 0</v>
      </c>
      <c r="H7533" s="27">
        <f>[1]!b_dq_pctchange($A7533,日期设置!$B$2,1)/100</f>
        <v>0</v>
      </c>
      <c r="I7533" s="26">
        <f>[1]!b_pq_pctchange(A7533,日期设置!$B$4,日期设置!$B$2,1)</f>
        <v>0</v>
      </c>
      <c r="J7533" s="26">
        <f>[1]!b_pq_pctchange(A7533,日期设置!$C$4,日期设置!$B$2,1)</f>
        <v>0</v>
      </c>
      <c r="K7533" s="52">
        <f>[1]!b_dq_amount($A7533,日期设置!B$2,2,10000)</f>
        <v>0</v>
      </c>
      <c r="L7533" s="26">
        <f>[1]!b_info_latestpar(A7533,日期设置!$B$2)</f>
        <v>19.999999999999996</v>
      </c>
      <c r="M7533" s="6">
        <f>[1]!b_info_outstandingbalance($A7533,日期设置!B$2)</f>
        <v>3.2</v>
      </c>
      <c r="N7533" s="7" t="str">
        <f>[1]!b_info_latestissurercreditrating2(A7533,日期设置!$B$2,"102","1")</f>
        <v>AA+</v>
      </c>
      <c r="O7533" s="8">
        <v>5.19</v>
      </c>
      <c r="P7533" s="9">
        <f>[1]!b_info_repurchasedate(A7533)</f>
        <v>0</v>
      </c>
      <c r="Q7533" s="8" t="s">
        <v>17091</v>
      </c>
      <c r="R7533" s="2" t="str">
        <f>IF((--IF(P7533=0,Q7533,P7533))&gt;(--日期设置!$B$2),IF(P7533=0,Q7533,P7533),Q7533)</f>
        <v>2022-01-29</v>
      </c>
      <c r="S7533" s="32" t="s">
        <v>18707</v>
      </c>
      <c r="T7533" s="8">
        <f>[1]!b_anal_ptmyear($A7533,日期设置!$B$2)</f>
        <v>0.8575342465753425</v>
      </c>
      <c r="U7533" s="8">
        <f>[1]!b_anal_termifexercise($A7533,日期设置!B$2)</f>
        <v>0</v>
      </c>
      <c r="V7533" s="10">
        <f>[1]!b_dq_dirtyprice(A7533,日期设置!$B$2)</f>
        <v>20.1402</v>
      </c>
      <c r="W7533" s="11">
        <f>IF(U7533=0,ROUNDUP((Q7533-日期设置!$B$2)/365,0),ROUNDUP((R7533-日期设置!$B$2)/365,0))</f>
        <v>1</v>
      </c>
      <c r="X7533" s="18">
        <f>_xlfn.IFNA(VLOOKUP(A7533,过往入选债券!A:D,4,0),2)</f>
        <v>2</v>
      </c>
      <c r="Y7533">
        <f>_xlfn.IFNA(VLOOKUP(C7533,[2]Sheet1!$A:$A,1,0),3)</f>
        <v>3</v>
      </c>
    </row>
    <row r="7534" spans="1:25" hidden="1" x14ac:dyDescent="0.2">
      <c r="A7534" s="35" t="s">
        <v>22862</v>
      </c>
      <c r="B7534" s="35" t="s">
        <v>22863</v>
      </c>
      <c r="C7534" s="54" t="s">
        <v>23030</v>
      </c>
      <c r="D7534" s="26">
        <f>[1]!b_calc_yield(A7534,日期设置!$B$2,F7534,1,R7534,1,O7534,L7534,S7534,)</f>
        <v>1.7177834890082793</v>
      </c>
      <c r="E7534" s="26">
        <f t="shared" si="234"/>
        <v>2.1763716766499464</v>
      </c>
      <c r="F7534" s="18">
        <f>[1]!b_dq_cleanprice($A7534,日期设置!B$2)</f>
        <v>99.985900000000001</v>
      </c>
      <c r="G7534" s="18" t="str">
        <f t="shared" si="235"/>
        <v>0.04 + 0</v>
      </c>
      <c r="H7534" s="27">
        <f>[1]!b_dq_pctchange($A7534,日期设置!$B$2,1)/100</f>
        <v>0</v>
      </c>
      <c r="I7534" s="26">
        <f>[1]!b_pq_pctchange(A7534,日期设置!$B$4,日期设置!$B$2,1)</f>
        <v>0</v>
      </c>
      <c r="J7534" s="26">
        <f>[1]!b_pq_pctchange(A7534,日期设置!$C$4,日期设置!$B$2,1)</f>
        <v>-1.4099999999999112E-2</v>
      </c>
      <c r="K7534" s="52">
        <f>[1]!b_dq_amount($A7534,日期设置!B$2,2,10000)</f>
        <v>0</v>
      </c>
      <c r="L7534" s="26">
        <f>[1]!b_info_latestpar(A7534,日期设置!$B$2)</f>
        <v>100</v>
      </c>
      <c r="M7534" s="6">
        <f>[1]!b_info_outstandingbalance($A7534,日期设置!B$2)</f>
        <v>30</v>
      </c>
      <c r="N7534" s="7" t="str">
        <f>[1]!b_info_latestissurercreditrating2(A7534,日期设置!$B$2,"102","1")</f>
        <v>AAA</v>
      </c>
      <c r="O7534" s="43">
        <v>2.4500000000000002</v>
      </c>
      <c r="P7534" s="9">
        <f>[1]!b_info_repurchasedate(A7534)</f>
        <v>0</v>
      </c>
      <c r="Q7534" s="31" t="s">
        <v>17467</v>
      </c>
      <c r="R7534" s="2" t="str">
        <f>IF((--IF(P7534=0,Q7534,P7534))&gt;(--日期设置!$B$2),IF(P7534=0,Q7534,P7534),Q7534)</f>
        <v>2021-04-09</v>
      </c>
      <c r="S7534" s="32" t="s">
        <v>23372</v>
      </c>
      <c r="T7534" s="8">
        <f>[1]!b_anal_ptmyear($A7534,日期设置!$B$2)</f>
        <v>4.9315068493150684E-2</v>
      </c>
      <c r="U7534" s="8">
        <f>[1]!b_anal_termifexercise($A7534,日期设置!B$2)</f>
        <v>0</v>
      </c>
      <c r="V7534" s="10">
        <f>[1]!b_dq_dirtyprice(A7534,日期设置!$B$2)</f>
        <v>100.26779999999999</v>
      </c>
      <c r="W7534" s="11">
        <f>IF(U7534=0,ROUNDUP((Q7534-日期设置!$B$2)/365,0),ROUNDUP((R7534-日期设置!$B$2)/365,0))</f>
        <v>1</v>
      </c>
      <c r="X7534" s="18">
        <f>_xlfn.IFNA(VLOOKUP(A7534,过往入选债券!A:D,4,0),2)</f>
        <v>2</v>
      </c>
      <c r="Y7534">
        <f>_xlfn.IFNA(VLOOKUP(C7534,[2]Sheet1!$A:$A,1,0),3)</f>
        <v>3</v>
      </c>
    </row>
    <row r="7535" spans="1:25" hidden="1" x14ac:dyDescent="0.2">
      <c r="A7535" s="29" t="s">
        <v>12531</v>
      </c>
      <c r="B7535" s="29" t="s">
        <v>12532</v>
      </c>
      <c r="C7535" s="40" t="s">
        <v>312</v>
      </c>
      <c r="D7535" s="26" t="str">
        <f>[1]!b_calc_yield(A7535,日期设置!$B$2,F7535,1,R7535,1,O7535,L7535,S7535,)</f>
        <v>Fetching...</v>
      </c>
      <c r="E7535" s="26">
        <f t="shared" si="234"/>
        <v>18.508361695355148</v>
      </c>
      <c r="F7535" s="18">
        <f>[1]!b_dq_cleanprice($A7535,日期设置!B$2)</f>
        <v>39.819200000000002</v>
      </c>
      <c r="G7535" s="18" t="str">
        <f t="shared" si="235"/>
        <v>1.39 + 0</v>
      </c>
      <c r="H7535" s="27">
        <f>[1]!b_dq_pctchange($A7535,日期设置!$B$2,1)/100</f>
        <v>0</v>
      </c>
      <c r="I7535" s="26">
        <f>[1]!b_pq_pctchange(A7535,日期设置!$B$4,日期设置!$B$2,1)</f>
        <v>0</v>
      </c>
      <c r="J7535" s="26">
        <f>[1]!b_pq_pctchange(A7535,日期设置!$C$4,日期设置!$B$2,1)</f>
        <v>0</v>
      </c>
      <c r="K7535" s="52">
        <f>[1]!b_dq_amount($A7535,日期设置!B$2,2,10000)</f>
        <v>0</v>
      </c>
      <c r="L7535" s="26">
        <f>[1]!b_info_latestpar(A7535,日期设置!$B$2)</f>
        <v>40</v>
      </c>
      <c r="M7535" s="6">
        <f>[1]!b_info_outstandingbalance($A7535,日期设置!B$2)</f>
        <v>4.4000000000000004</v>
      </c>
      <c r="N7535" s="7" t="str">
        <f>[1]!b_info_latestissurercreditrating2(A7535,日期设置!$B$2,"102","1")</f>
        <v>AAA</v>
      </c>
      <c r="O7535" s="8">
        <v>4.2</v>
      </c>
      <c r="P7535" s="9">
        <f>[1]!b_info_repurchasedate(A7535)</f>
        <v>0</v>
      </c>
      <c r="Q7535" s="8" t="s">
        <v>17276</v>
      </c>
      <c r="R7535" s="2" t="str">
        <f>IF((--IF(P7535=0,Q7535,P7535))&gt;(--日期设置!$B$2),IF(P7535=0,Q7535,P7535),Q7535)</f>
        <v>2022-08-12</v>
      </c>
      <c r="S7535" s="32" t="s">
        <v>18392</v>
      </c>
      <c r="T7535" s="8">
        <f>[1]!b_anal_ptmyear($A7535,日期设置!$B$2)</f>
        <v>1.3917808219178083</v>
      </c>
      <c r="U7535" s="8">
        <f>[1]!b_anal_termifexercise($A7535,日期设置!B$2)</f>
        <v>0</v>
      </c>
      <c r="V7535" s="10">
        <f>[1]!b_dq_dirtyprice(A7535,日期设置!$B$2)</f>
        <v>40.841000000000001</v>
      </c>
      <c r="W7535" s="11">
        <f>IF(U7535=0,ROUNDUP((Q7535-日期设置!$B$2)/365,0),ROUNDUP((R7535-日期设置!$B$2)/365,0))</f>
        <v>2</v>
      </c>
      <c r="X7535" s="18">
        <f>_xlfn.IFNA(VLOOKUP(A7535,过往入选债券!A:D,4,0),2)</f>
        <v>2</v>
      </c>
      <c r="Y7535">
        <f>_xlfn.IFNA(VLOOKUP(C7535,[2]Sheet1!$A:$A,1,0),3)</f>
        <v>3</v>
      </c>
    </row>
    <row r="7536" spans="1:25" hidden="1" x14ac:dyDescent="0.2">
      <c r="A7536" s="29" t="s">
        <v>12555</v>
      </c>
      <c r="B7536" s="29" t="s">
        <v>12556</v>
      </c>
      <c r="C7536" s="40" t="s">
        <v>12557</v>
      </c>
      <c r="D7536" s="26" t="str">
        <f>[1]!b_calc_yield(A7536,日期设置!$B$2,F7536,1,R7536,1,O7536,L7536,S7536,)</f>
        <v>Fetching...</v>
      </c>
      <c r="E7536" s="26">
        <f t="shared" si="234"/>
        <v>22.414662855221135</v>
      </c>
      <c r="F7536" s="18">
        <f>[1]!b_dq_cleanprice($A7536,日期设置!B$2)</f>
        <v>40.5</v>
      </c>
      <c r="G7536" s="18" t="str">
        <f t="shared" si="235"/>
        <v>1.48 + 0</v>
      </c>
      <c r="H7536" s="27">
        <f>[1]!b_dq_pctchange($A7536,日期设置!$B$2,1)/100</f>
        <v>0</v>
      </c>
      <c r="I7536" s="26">
        <f>[1]!b_pq_pctchange(A7536,日期设置!$B$4,日期设置!$B$2,1)</f>
        <v>0</v>
      </c>
      <c r="J7536" s="26">
        <f>[1]!b_pq_pctchange(A7536,日期设置!$C$4,日期设置!$B$2,1)</f>
        <v>0.30885219428709421</v>
      </c>
      <c r="K7536" s="52">
        <f>[1]!b_dq_amount($A7536,日期设置!B$2,2,10000)</f>
        <v>0</v>
      </c>
      <c r="L7536" s="26">
        <f>[1]!b_info_latestpar(A7536,日期设置!$B$2)</f>
        <v>40</v>
      </c>
      <c r="M7536" s="6">
        <f>[1]!b_info_outstandingbalance($A7536,日期设置!B$2)</f>
        <v>4</v>
      </c>
      <c r="N7536" s="7" t="str">
        <f>[1]!b_info_latestissurercreditrating2(A7536,日期设置!$B$2,"102","1")</f>
        <v>AA</v>
      </c>
      <c r="O7536" s="8">
        <v>5.48</v>
      </c>
      <c r="P7536" s="9">
        <f>[1]!b_info_repurchasedate(A7536)</f>
        <v>0</v>
      </c>
      <c r="Q7536" s="8" t="s">
        <v>16667</v>
      </c>
      <c r="R7536" s="2" t="str">
        <f>IF((--IF(P7536=0,Q7536,P7536))&gt;(--日期设置!$B$2),IF(P7536=0,Q7536,P7536),Q7536)</f>
        <v>2022-09-15</v>
      </c>
      <c r="S7536" s="32" t="s">
        <v>18355</v>
      </c>
      <c r="T7536" s="8">
        <f>[1]!b_anal_ptmyear($A7536,日期设置!$B$2)</f>
        <v>1.484931506849315</v>
      </c>
      <c r="U7536" s="8">
        <f>[1]!b_anal_termifexercise($A7536,日期设置!B$2)</f>
        <v>0</v>
      </c>
      <c r="V7536" s="10">
        <f>[1]!b_dq_dirtyprice(A7536,日期设置!$B$2)</f>
        <v>41.628999999999998</v>
      </c>
      <c r="W7536" s="11">
        <f>IF(U7536=0,ROUNDUP((Q7536-日期设置!$B$2)/365,0),ROUNDUP((R7536-日期设置!$B$2)/365,0))</f>
        <v>2</v>
      </c>
      <c r="X7536" s="18" t="str">
        <f>_xlfn.IFNA(VLOOKUP(A7536,过往入选债券!A:D,4,0),2)</f>
        <v>否</v>
      </c>
      <c r="Y7536">
        <f>_xlfn.IFNA(VLOOKUP(C7536,[2]Sheet1!$A:$A,1,0),3)</f>
        <v>3</v>
      </c>
    </row>
    <row r="7537" spans="1:25" x14ac:dyDescent="0.2">
      <c r="A7537" s="35" t="s">
        <v>22820</v>
      </c>
      <c r="B7537" s="35" t="s">
        <v>22821</v>
      </c>
      <c r="C7537" s="54" t="s">
        <v>23023</v>
      </c>
      <c r="D7537" s="26">
        <f>[1]!b_calc_yield(A7537,日期设置!$B$2,F7537,1,R7537,1,O7537,L7537,S7537,)</f>
        <v>1.6994662062308086</v>
      </c>
      <c r="E7537" s="26">
        <f t="shared" si="234"/>
        <v>2.1544299373392972</v>
      </c>
      <c r="F7537" s="18">
        <f>[1]!b_dq_cleanprice($A7537,日期设置!B$2)</f>
        <v>99.984999999999999</v>
      </c>
      <c r="G7537" s="18" t="str">
        <f t="shared" si="235"/>
        <v>0.04 + 0</v>
      </c>
      <c r="H7537" s="27">
        <f>[1]!b_dq_pctchange($A7537,日期设置!$B$2,1)/100</f>
        <v>2.4004176726694513E-5</v>
      </c>
      <c r="I7537" s="26">
        <f>[1]!b_pq_pctchange(A7537,日期设置!$B$4,日期设置!$B$2,1)</f>
        <v>-1.5000000000000568E-2</v>
      </c>
      <c r="J7537" s="26">
        <f>[1]!b_pq_pctchange(A7537,日期设置!$C$4,日期设置!$B$2,1)</f>
        <v>0</v>
      </c>
      <c r="K7537" s="52">
        <f>[1]!b_dq_amount($A7537,日期设置!B$2,2,10000)</f>
        <v>60085.460550000003</v>
      </c>
      <c r="L7537" s="26">
        <f>[1]!b_info_latestpar(A7537,日期设置!$B$2)</f>
        <v>100</v>
      </c>
      <c r="M7537" s="6">
        <f>[1]!b_info_outstandingbalance($A7537,日期设置!B$2)</f>
        <v>30</v>
      </c>
      <c r="N7537" s="7" t="str">
        <f>[1]!b_info_latestissurercreditrating2(A7537,日期设置!$B$2,"102","1")</f>
        <v>AAA</v>
      </c>
      <c r="O7537" s="43">
        <v>2.2999999999999998</v>
      </c>
      <c r="P7537" s="9">
        <f>[1]!b_info_repurchasedate(A7537)</f>
        <v>0</v>
      </c>
      <c r="Q7537" s="31" t="s">
        <v>17467</v>
      </c>
      <c r="R7537" s="2" t="str">
        <f>IF((--IF(P7537=0,Q7537,P7537))&gt;(--日期设置!$B$2),IF(P7537=0,Q7537,P7537),Q7537)</f>
        <v>2021-04-09</v>
      </c>
      <c r="S7537" s="32" t="s">
        <v>23351</v>
      </c>
      <c r="T7537" s="8">
        <f>[1]!b_anal_ptmyear($A7537,日期设置!$B$2)</f>
        <v>4.9315068493150684E-2</v>
      </c>
      <c r="U7537" s="8">
        <f>[1]!b_anal_termifexercise($A7537,日期设置!B$2)</f>
        <v>0</v>
      </c>
      <c r="V7537" s="10">
        <f>[1]!b_dq_dirtyprice(A7537,日期设置!$B$2)</f>
        <v>100.1425</v>
      </c>
      <c r="W7537" s="11">
        <f>IF(U7537=0,ROUNDUP((Q7537-日期设置!$B$2)/365,0),ROUNDUP((R7537-日期设置!$B$2)/365,0))</f>
        <v>1</v>
      </c>
      <c r="X7537" s="18">
        <f>_xlfn.IFNA(VLOOKUP(A7537,过往入选债券!A:D,4,0),2)</f>
        <v>2</v>
      </c>
      <c r="Y7537">
        <f>_xlfn.IFNA(VLOOKUP(C7537,[2]Sheet1!$A:$A,1,0),3)</f>
        <v>3</v>
      </c>
    </row>
    <row r="7538" spans="1:25" hidden="1" x14ac:dyDescent="0.2">
      <c r="A7538" s="35" t="s">
        <v>22752</v>
      </c>
      <c r="B7538" s="35" t="s">
        <v>22753</v>
      </c>
      <c r="C7538" s="54" t="s">
        <v>421</v>
      </c>
      <c r="D7538" s="26">
        <f>[1]!b_calc_yield(A7538,日期设置!$B$2,F7538,1,R7538,1,O7538,L7538,S7538,)</f>
        <v>1.6930974610938874</v>
      </c>
      <c r="E7538" s="26">
        <f t="shared" si="234"/>
        <v>5.111002561981004</v>
      </c>
      <c r="F7538" s="18">
        <f>[1]!b_dq_cleanprice($A7538,日期设置!B$2)</f>
        <v>100</v>
      </c>
      <c r="G7538" s="18" t="str">
        <f t="shared" si="235"/>
        <v>0.06 + 0</v>
      </c>
      <c r="H7538" s="27">
        <f>[1]!b_dq_pctchange($A7538,日期设置!$B$2,1)/100</f>
        <v>0</v>
      </c>
      <c r="I7538" s="26">
        <f>[1]!b_pq_pctchange(A7538,日期设置!$B$4,日期设置!$B$2,1)</f>
        <v>0</v>
      </c>
      <c r="J7538" s="26">
        <f>[1]!b_pq_pctchange(A7538,日期设置!$C$4,日期设置!$B$2,1)</f>
        <v>0</v>
      </c>
      <c r="K7538" s="52">
        <f>[1]!b_dq_amount($A7538,日期设置!B$2,2,10000)</f>
        <v>0</v>
      </c>
      <c r="L7538" s="26">
        <f>[1]!b_info_latestpar(A7538,日期设置!$B$2)</f>
        <v>100</v>
      </c>
      <c r="M7538" s="6">
        <f>[1]!b_info_outstandingbalance($A7538,日期设置!B$2)</f>
        <v>4</v>
      </c>
      <c r="N7538" s="7" t="str">
        <f>[1]!b_info_latestissurercreditrating2(A7538,日期设置!$B$2,"102","1")</f>
        <v>AA+</v>
      </c>
      <c r="O7538" s="43">
        <v>5.44</v>
      </c>
      <c r="P7538" s="9">
        <f>[1]!b_info_repurchasedate(A7538)</f>
        <v>0</v>
      </c>
      <c r="Q7538" s="31" t="s">
        <v>16003</v>
      </c>
      <c r="R7538" s="2" t="str">
        <f>IF((--IF(P7538=0,Q7538,P7538))&gt;(--日期设置!$B$2),IF(P7538=0,Q7538,P7538),Q7538)</f>
        <v>2021-04-13</v>
      </c>
      <c r="S7538" s="32" t="s">
        <v>23317</v>
      </c>
      <c r="T7538" s="8">
        <f>[1]!b_anal_ptmyear($A7538,日期设置!$B$2)</f>
        <v>6.0273972602739728E-2</v>
      </c>
      <c r="U7538" s="8">
        <f>[1]!b_anal_termifexercise($A7538,日期设置!B$2)</f>
        <v>0</v>
      </c>
      <c r="V7538" s="10">
        <f>[1]!b_dq_dirtyprice(A7538,日期设置!$B$2)</f>
        <v>100.313</v>
      </c>
      <c r="W7538" s="11">
        <f>IF(U7538=0,ROUNDUP((Q7538-日期设置!$B$2)/365,0),ROUNDUP((R7538-日期设置!$B$2)/365,0))</f>
        <v>1</v>
      </c>
      <c r="X7538" s="18">
        <f>_xlfn.IFNA(VLOOKUP(A7538,过往入选债券!A:D,4,0),2)</f>
        <v>2</v>
      </c>
      <c r="Y7538">
        <f>_xlfn.IFNA(VLOOKUP(C7538,[2]Sheet1!$A:$A,1,0),3)</f>
        <v>3</v>
      </c>
    </row>
    <row r="7539" spans="1:25" hidden="1" x14ac:dyDescent="0.2">
      <c r="A7539" s="35" t="s">
        <v>22482</v>
      </c>
      <c r="B7539" s="35" t="s">
        <v>22483</v>
      </c>
      <c r="C7539" s="54" t="s">
        <v>424</v>
      </c>
      <c r="D7539" s="26">
        <f>[1]!b_calc_yield(A7539,日期设置!$B$2,F7539,1,R7539,1,O7539,L7539,S7539,)</f>
        <v>1.6880071480603731</v>
      </c>
      <c r="E7539" s="26">
        <f t="shared" si="234"/>
        <v>3.2465114982689336</v>
      </c>
      <c r="F7539" s="18">
        <f>[1]!b_dq_cleanprice($A7539,日期设置!B$2)</f>
        <v>100</v>
      </c>
      <c r="G7539" s="18" t="str">
        <f t="shared" si="235"/>
        <v>0.05 + 0</v>
      </c>
      <c r="H7539" s="27">
        <f>[1]!b_dq_pctchange($A7539,日期设置!$B$2,1)/100</f>
        <v>0</v>
      </c>
      <c r="I7539" s="26">
        <f>[1]!b_pq_pctchange(A7539,日期设置!$B$4,日期设置!$B$2,1)</f>
        <v>0</v>
      </c>
      <c r="J7539" s="26">
        <f>[1]!b_pq_pctchange(A7539,日期设置!$C$4,日期设置!$B$2,1)</f>
        <v>0</v>
      </c>
      <c r="K7539" s="52">
        <f>[1]!b_dq_amount($A7539,日期设置!B$2,2,10000)</f>
        <v>0</v>
      </c>
      <c r="L7539" s="26">
        <f>[1]!b_info_latestpar(A7539,日期设置!$B$2)</f>
        <v>100</v>
      </c>
      <c r="M7539" s="6">
        <f>[1]!b_info_outstandingbalance($A7539,日期设置!B$2)</f>
        <v>2</v>
      </c>
      <c r="N7539" s="7" t="str">
        <f>[1]!b_info_latestissurercreditrating2(A7539,日期设置!$B$2,"102","1")</f>
        <v>AA+</v>
      </c>
      <c r="O7539" s="43">
        <v>3.72</v>
      </c>
      <c r="P7539" s="9">
        <f>[1]!b_info_repurchasedate(A7539)</f>
        <v>0</v>
      </c>
      <c r="Q7539" s="31" t="s">
        <v>17035</v>
      </c>
      <c r="R7539" s="2" t="str">
        <f>IF((--IF(P7539=0,Q7539,P7539))&gt;(--日期设置!$B$2),IF(P7539=0,Q7539,P7539),Q7539)</f>
        <v>2021-04-11</v>
      </c>
      <c r="S7539" s="32" t="s">
        <v>23183</v>
      </c>
      <c r="T7539" s="8">
        <f>[1]!b_anal_ptmyear($A7539,日期设置!$B$2)</f>
        <v>5.4794520547945202E-2</v>
      </c>
      <c r="U7539" s="8">
        <f>[1]!b_anal_termifexercise($A7539,日期设置!B$2)</f>
        <v>0</v>
      </c>
      <c r="V7539" s="10">
        <f>[1]!b_dq_dirtyprice(A7539,日期设置!$B$2)</f>
        <v>100.4586</v>
      </c>
      <c r="W7539" s="11">
        <f>IF(U7539=0,ROUNDUP((Q7539-日期设置!$B$2)/365,0),ROUNDUP((R7539-日期设置!$B$2)/365,0))</f>
        <v>1</v>
      </c>
      <c r="X7539" s="18">
        <f>_xlfn.IFNA(VLOOKUP(A7539,过往入选债券!A:D,4,0),2)</f>
        <v>2</v>
      </c>
      <c r="Y7539">
        <f>_xlfn.IFNA(VLOOKUP(C7539,[2]Sheet1!$A:$A,1,0),3)</f>
        <v>3</v>
      </c>
    </row>
    <row r="7540" spans="1:25" hidden="1" x14ac:dyDescent="0.2">
      <c r="A7540" s="29" t="s">
        <v>6581</v>
      </c>
      <c r="B7540" s="29" t="s">
        <v>6582</v>
      </c>
      <c r="C7540" s="40" t="s">
        <v>150</v>
      </c>
      <c r="D7540" s="26" t="str">
        <f>[1]!b_calc_yield(A7540,日期设置!$B$2,F7540,1,R7540,1,O7540,L7540,S7540,)</f>
        <v>Fetching...</v>
      </c>
      <c r="E7540" s="26">
        <f t="shared" si="234"/>
        <v>0.10101762366065969</v>
      </c>
      <c r="F7540" s="18">
        <f>[1]!b_dq_cleanprice($A7540,日期设置!B$2)</f>
        <v>100.1859</v>
      </c>
      <c r="G7540" s="18" t="str">
        <f t="shared" si="235"/>
        <v>0.06 + 0</v>
      </c>
      <c r="H7540" s="27">
        <f>[1]!b_dq_pctchange($A7540,日期设置!$B$2,1)/100</f>
        <v>0</v>
      </c>
      <c r="I7540" s="26">
        <f>[1]!b_pq_pctchange(A7540,日期设置!$B$4,日期设置!$B$2,1)</f>
        <v>0</v>
      </c>
      <c r="J7540" s="26">
        <f>[1]!b_pq_pctchange(A7540,日期设置!$C$4,日期设置!$B$2,1)</f>
        <v>-0.37062966270412945</v>
      </c>
      <c r="K7540" s="52">
        <f>[1]!b_dq_amount($A7540,日期设置!B$2,2,10000)</f>
        <v>0</v>
      </c>
      <c r="L7540" s="26">
        <f>[1]!b_info_latestpar(A7540,日期设置!$B$2)</f>
        <v>100</v>
      </c>
      <c r="M7540" s="6">
        <f>[1]!b_info_outstandingbalance($A7540,日期设置!B$2)</f>
        <v>7.5</v>
      </c>
      <c r="N7540" s="7" t="str">
        <f>[1]!b_info_latestissurercreditrating2(A7540,日期设置!$B$2,"102","1")</f>
        <v>AAA</v>
      </c>
      <c r="O7540" s="8">
        <v>4.84</v>
      </c>
      <c r="P7540" s="9">
        <f>[1]!b_info_repurchasedate(A7540)</f>
        <v>0</v>
      </c>
      <c r="Q7540" s="8" t="s">
        <v>16003</v>
      </c>
      <c r="R7540" s="2" t="str">
        <f>IF((--IF(P7540=0,Q7540,P7540))&gt;(--日期设置!$B$2),IF(P7540=0,Q7540,P7540),Q7540)</f>
        <v>2021-04-13</v>
      </c>
      <c r="S7540" s="32" t="s">
        <v>17791</v>
      </c>
      <c r="T7540" s="8">
        <f>[1]!b_anal_ptmyear($A7540,日期设置!$B$2)</f>
        <v>6.0273972602739728E-2</v>
      </c>
      <c r="U7540" s="8">
        <f>[1]!b_anal_termifexercise($A7540,日期设置!B$2)</f>
        <v>0</v>
      </c>
      <c r="V7540" s="10">
        <f>[1]!b_dq_dirtyprice(A7540,日期设置!$B$2)</f>
        <v>104.7342</v>
      </c>
      <c r="W7540" s="11">
        <f>IF(U7540=0,ROUNDUP((Q7540-日期设置!$B$2)/365,0),ROUNDUP((R7540-日期设置!$B$2)/365,0))</f>
        <v>1</v>
      </c>
      <c r="X7540" s="18">
        <f>_xlfn.IFNA(VLOOKUP(A7540,过往入选债券!A:D,4,0),2)</f>
        <v>2</v>
      </c>
      <c r="Y7540">
        <f>_xlfn.IFNA(VLOOKUP(C7540,[2]Sheet1!$A:$A,1,0),3)</f>
        <v>3</v>
      </c>
    </row>
    <row r="7541" spans="1:25" hidden="1" x14ac:dyDescent="0.2">
      <c r="A7541" s="29" t="s">
        <v>1945</v>
      </c>
      <c r="B7541" s="29" t="s">
        <v>1946</v>
      </c>
      <c r="C7541" s="40" t="s">
        <v>1570</v>
      </c>
      <c r="D7541" s="26" t="str">
        <f>[1]!b_calc_yield(A7541,日期设置!$B$2,F7541,1,R7541,1,O7541,L7541,S7541,)</f>
        <v>Fetching...</v>
      </c>
      <c r="E7541" s="26">
        <f t="shared" si="234"/>
        <v>0.44658646659090362</v>
      </c>
      <c r="F7541" s="18">
        <f>[1]!b_dq_cleanprice($A7541,日期设置!B$2)</f>
        <v>101.2717</v>
      </c>
      <c r="G7541" s="18" t="str">
        <f t="shared" si="235"/>
        <v>0.26 + 0</v>
      </c>
      <c r="H7541" s="27">
        <f>[1]!b_dq_pctchange($A7541,日期设置!$B$2,1)/100</f>
        <v>0</v>
      </c>
      <c r="I7541" s="26">
        <f>[1]!b_pq_pctchange(A7541,日期设置!$B$4,日期设置!$B$2,1)</f>
        <v>0</v>
      </c>
      <c r="J7541" s="26">
        <f>[1]!b_pq_pctchange(A7541,日期设置!$C$4,日期设置!$B$2,1)</f>
        <v>0</v>
      </c>
      <c r="K7541" s="52">
        <f>[1]!b_dq_amount($A7541,日期设置!B$2,2,10000)</f>
        <v>0</v>
      </c>
      <c r="L7541" s="26">
        <f>[1]!b_info_latestpar(A7541,日期设置!$B$2)</f>
        <v>100</v>
      </c>
      <c r="M7541" s="6">
        <f>[1]!b_info_outstandingbalance($A7541,日期设置!B$2)</f>
        <v>10</v>
      </c>
      <c r="N7541" s="7">
        <f>[1]!b_info_latestissurercreditrating2(A7541,日期设置!$B$2,"102","1")</f>
        <v>0</v>
      </c>
      <c r="O7541" s="8">
        <v>6.5</v>
      </c>
      <c r="P7541" s="9">
        <f>[1]!b_info_repurchasedate(A7541)</f>
        <v>0</v>
      </c>
      <c r="Q7541" s="8" t="s">
        <v>17034</v>
      </c>
      <c r="R7541" s="2" t="str">
        <f>IF((--IF(P7541=0,Q7541,P7541))&gt;(--日期设置!$B$2),IF(P7541=0,Q7541,P7541),Q7541)</f>
        <v>2021-06-28</v>
      </c>
      <c r="S7541" s="32" t="s">
        <v>18668</v>
      </c>
      <c r="T7541" s="8">
        <f>[1]!b_anal_ptmyear($A7541,日期设置!$B$2)</f>
        <v>0.26849315068493151</v>
      </c>
      <c r="U7541" s="8">
        <f>[1]!b_anal_termifexercise($A7541,日期设置!B$2)</f>
        <v>0</v>
      </c>
      <c r="V7541" s="10">
        <f>[1]!b_dq_dirtyprice(A7541,日期设置!$B$2)</f>
        <v>106.0265</v>
      </c>
      <c r="W7541" s="11">
        <f>IF(U7541=0,ROUNDUP((Q7541-日期设置!$B$2)/365,0),ROUNDUP((R7541-日期设置!$B$2)/365,0))</f>
        <v>1</v>
      </c>
      <c r="X7541" s="18">
        <f>_xlfn.IFNA(VLOOKUP(A7541,过往入选债券!A:D,4,0),2)</f>
        <v>2</v>
      </c>
      <c r="Y7541">
        <f>_xlfn.IFNA(VLOOKUP(C7541,[2]Sheet1!$A:$A,1,0),3)</f>
        <v>3</v>
      </c>
    </row>
    <row r="7542" spans="1:25" hidden="1" x14ac:dyDescent="0.2">
      <c r="A7542" s="29" t="s">
        <v>2810</v>
      </c>
      <c r="B7542" s="29" t="s">
        <v>2811</v>
      </c>
      <c r="C7542" s="40" t="s">
        <v>580</v>
      </c>
      <c r="D7542" s="26" t="str">
        <f>[1]!b_calc_yield(A7542,日期设置!$B$2,F7542,1,R7542,1,O7542,L7542,S7542,)</f>
        <v>Fetching...</v>
      </c>
      <c r="E7542" s="26">
        <f t="shared" si="234"/>
        <v>2.2672058632400294E-2</v>
      </c>
      <c r="F7542" s="18">
        <f>[1]!b_dq_cleanprice($A7542,日期设置!B$2)</f>
        <v>100.0506</v>
      </c>
      <c r="G7542" s="18" t="str">
        <f t="shared" si="235"/>
        <v>1.01 + 0.01</v>
      </c>
      <c r="H7542" s="27">
        <f>[1]!b_dq_pctchange($A7542,日期设置!$B$2,1)/100</f>
        <v>0</v>
      </c>
      <c r="I7542" s="26">
        <f>[1]!b_pq_pctchange(A7542,日期设置!$B$4,日期设置!$B$2,1)</f>
        <v>0</v>
      </c>
      <c r="J7542" s="26">
        <f>[1]!b_pq_pctchange(A7542,日期设置!$C$4,日期设置!$B$2,1)</f>
        <v>0</v>
      </c>
      <c r="K7542" s="52">
        <f>[1]!b_dq_amount($A7542,日期设置!B$2,2,10000)</f>
        <v>0</v>
      </c>
      <c r="L7542" s="26">
        <f>[1]!b_info_latestpar(A7542,日期设置!$B$2)</f>
        <v>100</v>
      </c>
      <c r="M7542" s="6">
        <f>[1]!b_info_outstandingbalance($A7542,日期设置!B$2)</f>
        <v>10</v>
      </c>
      <c r="N7542" s="7">
        <f>[1]!b_info_latestissurercreditrating2(A7542,日期设置!$B$2,"102","1")</f>
        <v>0</v>
      </c>
      <c r="O7542" s="8">
        <v>5.44</v>
      </c>
      <c r="P7542" s="9" t="str">
        <f>[1]!b_info_repurchasedate(A7542)</f>
        <v>2021-03-29</v>
      </c>
      <c r="Q7542" s="8" t="s">
        <v>16101</v>
      </c>
      <c r="R7542" s="2" t="str">
        <f>IF((--IF(P7542=0,Q7542,P7542))&gt;(--日期设置!$B$2),IF(P7542=0,Q7542,P7542),Q7542)</f>
        <v>2021-03-29</v>
      </c>
      <c r="S7542" s="32" t="s">
        <v>17886</v>
      </c>
      <c r="T7542" s="8">
        <f>[1]!b_anal_ptmyear($A7542,日期设置!$B$2)</f>
        <v>1.0136986301369864</v>
      </c>
      <c r="U7542" s="8">
        <f>[1]!b_anal_termifexercise($A7542,日期设置!B$2)</f>
        <v>1.9178082191780823E-2</v>
      </c>
      <c r="V7542" s="10">
        <f>[1]!b_dq_dirtyprice(A7542,日期设置!$B$2)</f>
        <v>105.4161</v>
      </c>
      <c r="W7542" s="11">
        <f>IF(U7542=0,ROUNDUP((Q7542-日期设置!$B$2)/365,0),ROUNDUP((R7542-日期设置!$B$2)/365,0))</f>
        <v>1</v>
      </c>
      <c r="X7542" s="18">
        <f>_xlfn.IFNA(VLOOKUP(A7542,过往入选债券!A:D,4,0),2)</f>
        <v>2</v>
      </c>
      <c r="Y7542" t="str">
        <f>_xlfn.IFNA(VLOOKUP(C7542,[2]Sheet1!$A:$A,1,0),3)</f>
        <v>河南能源化工集团有限公司</v>
      </c>
    </row>
    <row r="7543" spans="1:25" hidden="1" x14ac:dyDescent="0.2">
      <c r="A7543" s="35" t="s">
        <v>22836</v>
      </c>
      <c r="B7543" s="35" t="s">
        <v>22837</v>
      </c>
      <c r="C7543" s="54" t="s">
        <v>19618</v>
      </c>
      <c r="D7543" s="26">
        <f>[1]!b_calc_yield(A7543,日期设置!$B$2,F7543,1,R7543,1,O7543,L7543,S7543,)</f>
        <v>1.6508061573194197</v>
      </c>
      <c r="E7543" s="26">
        <f t="shared" si="234"/>
        <v>2.3821035684200575</v>
      </c>
      <c r="F7543" s="18">
        <f>[1]!b_dq_cleanprice($A7543,日期设置!B$2)</f>
        <v>100.0072</v>
      </c>
      <c r="G7543" s="18" t="str">
        <f t="shared" si="235"/>
        <v>0.04 + 0</v>
      </c>
      <c r="H7543" s="27">
        <f>[1]!b_dq_pctchange($A7543,日期设置!$B$2,1)/100</f>
        <v>0</v>
      </c>
      <c r="I7543" s="26">
        <f>[1]!b_pq_pctchange(A7543,日期设置!$B$4,日期设置!$B$2,1)</f>
        <v>0</v>
      </c>
      <c r="J7543" s="26">
        <f>[1]!b_pq_pctchange(A7543,日期设置!$C$4,日期设置!$B$2,1)</f>
        <v>7.1999999999974307E-3</v>
      </c>
      <c r="K7543" s="52">
        <f>[1]!b_dq_amount($A7543,日期设置!B$2,2,10000)</f>
        <v>0</v>
      </c>
      <c r="L7543" s="26">
        <f>[1]!b_info_latestpar(A7543,日期设置!$B$2)</f>
        <v>100</v>
      </c>
      <c r="M7543" s="6">
        <f>[1]!b_info_outstandingbalance($A7543,日期设置!B$2)</f>
        <v>20</v>
      </c>
      <c r="N7543" s="7" t="str">
        <f>[1]!b_info_latestissurercreditrating2(A7543,日期设置!$B$2,"102","1")</f>
        <v>AAA</v>
      </c>
      <c r="O7543" s="43">
        <v>2.7</v>
      </c>
      <c r="P7543" s="9">
        <f>[1]!b_info_repurchasedate(A7543)</f>
        <v>0</v>
      </c>
      <c r="Q7543" s="31" t="s">
        <v>17467</v>
      </c>
      <c r="R7543" s="2" t="str">
        <f>IF((--IF(P7543=0,Q7543,P7543))&gt;(--日期设置!$B$2),IF(P7543=0,Q7543,P7543),Q7543)</f>
        <v>2021-04-09</v>
      </c>
      <c r="S7543" s="32" t="s">
        <v>23359</v>
      </c>
      <c r="T7543" s="8">
        <f>[1]!b_anal_ptmyear($A7543,日期设置!$B$2)</f>
        <v>4.9315068493150684E-2</v>
      </c>
      <c r="U7543" s="8">
        <f>[1]!b_anal_termifexercise($A7543,日期设置!B$2)</f>
        <v>0</v>
      </c>
      <c r="V7543" s="10">
        <f>[1]!b_dq_dirtyprice(A7543,日期设置!$B$2)</f>
        <v>100.3105</v>
      </c>
      <c r="W7543" s="11">
        <f>IF(U7543=0,ROUNDUP((Q7543-日期设置!$B$2)/365,0),ROUNDUP((R7543-日期设置!$B$2)/365,0))</f>
        <v>1</v>
      </c>
      <c r="X7543" s="18">
        <f>_xlfn.IFNA(VLOOKUP(A7543,过往入选债券!A:D,4,0),2)</f>
        <v>2</v>
      </c>
      <c r="Y7543">
        <f>_xlfn.IFNA(VLOOKUP(C7543,[2]Sheet1!$A:$A,1,0),3)</f>
        <v>3</v>
      </c>
    </row>
    <row r="7544" spans="1:25" hidden="1" x14ac:dyDescent="0.2">
      <c r="A7544" s="29" t="s">
        <v>11541</v>
      </c>
      <c r="B7544" s="29" t="s">
        <v>11542</v>
      </c>
      <c r="C7544" s="40" t="s">
        <v>11543</v>
      </c>
      <c r="D7544" s="26" t="str">
        <f>[1]!b_calc_yield(A7544,日期设置!$B$2,F7544,1,R7544,1,O7544,L7544,S7544,)</f>
        <v>Fetching...</v>
      </c>
      <c r="E7544" s="26">
        <f t="shared" si="234"/>
        <v>40.330121892128304</v>
      </c>
      <c r="F7544" s="18">
        <f>[1]!b_dq_cleanprice($A7544,日期设置!B$2)</f>
        <v>31.0502</v>
      </c>
      <c r="G7544" s="18" t="str">
        <f t="shared" si="235"/>
        <v>1.66 + 0</v>
      </c>
      <c r="H7544" s="27">
        <f>[1]!b_dq_pctchange($A7544,日期设置!$B$2,1)/100</f>
        <v>0</v>
      </c>
      <c r="I7544" s="26">
        <f>[1]!b_pq_pctchange(A7544,日期设置!$B$4,日期设置!$B$2,1)</f>
        <v>0</v>
      </c>
      <c r="J7544" s="26">
        <f>[1]!b_pq_pctchange(A7544,日期设置!$C$4,日期设置!$B$2,1)</f>
        <v>-5.986713358739084E-2</v>
      </c>
      <c r="K7544" s="52">
        <f>[1]!b_dq_amount($A7544,日期设置!B$2,2,10000)</f>
        <v>0</v>
      </c>
      <c r="L7544" s="26">
        <f>[1]!b_info_latestpar(A7544,日期设置!$B$2)</f>
        <v>30.000000000000004</v>
      </c>
      <c r="M7544" s="6">
        <f>[1]!b_info_outstandingbalance($A7544,日期设置!B$2)</f>
        <v>4.5</v>
      </c>
      <c r="N7544" s="7" t="str">
        <f>[1]!b_info_latestissurercreditrating2(A7544,日期设置!$B$2,"102","1")</f>
        <v>AA</v>
      </c>
      <c r="O7544" s="8">
        <v>7.3</v>
      </c>
      <c r="P7544" s="9">
        <f>[1]!b_info_repurchasedate(A7544)</f>
        <v>0</v>
      </c>
      <c r="Q7544" s="8" t="s">
        <v>16418</v>
      </c>
      <c r="R7544" s="2" t="str">
        <f>IF((--IF(P7544=0,Q7544,P7544))&gt;(--日期设置!$B$2),IF(P7544=0,Q7544,P7544),Q7544)</f>
        <v>2022-11-20</v>
      </c>
      <c r="S7544" s="32" t="s">
        <v>18913</v>
      </c>
      <c r="T7544" s="8">
        <f>[1]!b_anal_ptmyear($A7544,日期设置!$B$2)</f>
        <v>1.6657534246575343</v>
      </c>
      <c r="U7544" s="8">
        <f>[1]!b_anal_termifexercise($A7544,日期设置!B$2)</f>
        <v>0</v>
      </c>
      <c r="V7544" s="10">
        <f>[1]!b_dq_dirtyprice(A7544,日期设置!$B$2)</f>
        <v>31.7822</v>
      </c>
      <c r="W7544" s="11">
        <f>IF(U7544=0,ROUNDUP((Q7544-日期设置!$B$2)/365,0),ROUNDUP((R7544-日期设置!$B$2)/365,0))</f>
        <v>2</v>
      </c>
      <c r="X7544" s="18">
        <f>_xlfn.IFNA(VLOOKUP(A7544,过往入选债券!A:D,4,0),2)</f>
        <v>2</v>
      </c>
      <c r="Y7544">
        <f>_xlfn.IFNA(VLOOKUP(C7544,[2]Sheet1!$A:$A,1,0),3)</f>
        <v>3</v>
      </c>
    </row>
    <row r="7545" spans="1:25" hidden="1" x14ac:dyDescent="0.2">
      <c r="A7545" s="29" t="s">
        <v>12242</v>
      </c>
      <c r="B7545" s="29" t="s">
        <v>12243</v>
      </c>
      <c r="C7545" s="40" t="s">
        <v>12244</v>
      </c>
      <c r="D7545" s="26" t="str">
        <f>[1]!b_calc_yield(A7545,日期设置!$B$2,F7545,1,R7545,1,O7545,L7545,S7545,)</f>
        <v>Fetching...</v>
      </c>
      <c r="E7545" s="26">
        <f t="shared" si="234"/>
        <v>32.855480843176288</v>
      </c>
      <c r="F7545" s="18">
        <f>[1]!b_dq_cleanprice($A7545,日期设置!B$2)</f>
        <v>20.083400000000001</v>
      </c>
      <c r="G7545" s="18" t="str">
        <f t="shared" si="235"/>
        <v>0.85 + 0</v>
      </c>
      <c r="H7545" s="27">
        <f>[1]!b_dq_pctchange($A7545,日期设置!$B$2,1)/100</f>
        <v>0</v>
      </c>
      <c r="I7545" s="26">
        <f>[1]!b_pq_pctchange(A7545,日期设置!$B$4,日期设置!$B$2,1)</f>
        <v>0</v>
      </c>
      <c r="J7545" s="26">
        <f>[1]!b_pq_pctchange(A7545,日期设置!$C$4,日期设置!$B$2,1)</f>
        <v>0</v>
      </c>
      <c r="K7545" s="52">
        <f>[1]!b_dq_amount($A7545,日期设置!B$2,2,10000)</f>
        <v>0</v>
      </c>
      <c r="L7545" s="26">
        <f>[1]!b_info_latestpar(A7545,日期设置!$B$2)</f>
        <v>19.999999999999996</v>
      </c>
      <c r="M7545" s="6">
        <f>[1]!b_info_outstandingbalance($A7545,日期设置!B$2)</f>
        <v>3</v>
      </c>
      <c r="N7545" s="7" t="str">
        <f>[1]!b_info_latestissurercreditrating2(A7545,日期设置!$B$2,"102","1")</f>
        <v>AA</v>
      </c>
      <c r="O7545" s="8">
        <v>6.95</v>
      </c>
      <c r="P7545" s="9">
        <f>[1]!b_info_repurchasedate(A7545)</f>
        <v>0</v>
      </c>
      <c r="Q7545" s="8" t="s">
        <v>16142</v>
      </c>
      <c r="R7545" s="2" t="str">
        <f>IF((--IF(P7545=0,Q7545,P7545))&gt;(--日期设置!$B$2),IF(P7545=0,Q7545,P7545),Q7545)</f>
        <v>2022-01-28</v>
      </c>
      <c r="S7545" s="32" t="s">
        <v>18023</v>
      </c>
      <c r="T7545" s="8">
        <f>[1]!b_anal_ptmyear($A7545,日期设置!$B$2)</f>
        <v>0.85479452054794525</v>
      </c>
      <c r="U7545" s="8">
        <f>[1]!b_anal_termifexercise($A7545,日期设置!B$2)</f>
        <v>0</v>
      </c>
      <c r="V7545" s="10">
        <f>[1]!b_dq_dirtyprice(A7545,日期设置!$B$2)</f>
        <v>20.2852</v>
      </c>
      <c r="W7545" s="11">
        <f>IF(U7545=0,ROUNDUP((Q7545-日期设置!$B$2)/365,0),ROUNDUP((R7545-日期设置!$B$2)/365,0))</f>
        <v>1</v>
      </c>
      <c r="X7545" s="18">
        <f>_xlfn.IFNA(VLOOKUP(A7545,过往入选债券!A:D,4,0),2)</f>
        <v>2</v>
      </c>
      <c r="Y7545">
        <f>_xlfn.IFNA(VLOOKUP(C7545,[2]Sheet1!$A:$A,1,0),3)</f>
        <v>3</v>
      </c>
    </row>
    <row r="7546" spans="1:25" hidden="1" x14ac:dyDescent="0.2">
      <c r="A7546" s="29" t="s">
        <v>742</v>
      </c>
      <c r="B7546" s="29" t="s">
        <v>743</v>
      </c>
      <c r="C7546" s="40" t="s">
        <v>744</v>
      </c>
      <c r="D7546" s="26" t="str">
        <f>[1]!b_calc_yield(A7546,日期设置!$B$2,F7546,1,R7546,1,O7546,L7546,S7546,)</f>
        <v>Fetching...</v>
      </c>
      <c r="E7546" s="26">
        <f t="shared" si="234"/>
        <v>-0.34167211078811599</v>
      </c>
      <c r="F7546" s="18">
        <f>[1]!b_dq_cleanprice($A7546,日期设置!B$2)</f>
        <v>100.059</v>
      </c>
      <c r="G7546" s="18" t="str">
        <f t="shared" si="235"/>
        <v>0.01 + 0</v>
      </c>
      <c r="H7546" s="27">
        <f>[1]!b_dq_pctchange($A7546,日期设置!$B$2,1)/100</f>
        <v>0</v>
      </c>
      <c r="I7546" s="26">
        <f>[1]!b_pq_pctchange(A7546,日期设置!$B$4,日期设置!$B$2,1)</f>
        <v>0</v>
      </c>
      <c r="J7546" s="26">
        <f>[1]!b_pq_pctchange(A7546,日期设置!$C$4,日期设置!$B$2,1)</f>
        <v>0</v>
      </c>
      <c r="K7546" s="52">
        <f>[1]!b_dq_amount($A7546,日期设置!B$2,2,10000)</f>
        <v>0</v>
      </c>
      <c r="L7546" s="26">
        <f>[1]!b_info_latestpar(A7546,日期设置!$B$2)</f>
        <v>100</v>
      </c>
      <c r="M7546" s="6">
        <f>[1]!b_info_outstandingbalance($A7546,日期设置!B$2)</f>
        <v>5</v>
      </c>
      <c r="N7546" s="7">
        <f>[1]!b_info_latestissurercreditrating2(A7546,日期设置!$B$2,"102","1")</f>
        <v>0</v>
      </c>
      <c r="O7546" s="8">
        <v>4.8</v>
      </c>
      <c r="P7546" s="9">
        <f>[1]!b_info_repurchasedate(A7546)</f>
        <v>0</v>
      </c>
      <c r="Q7546" s="8" t="s">
        <v>16245</v>
      </c>
      <c r="R7546" s="2" t="str">
        <f>IF((--IF(P7546=0,Q7546,P7546))&gt;(--日期设置!$B$2),IF(P7546=0,Q7546,P7546),Q7546)</f>
        <v>2021-03-29</v>
      </c>
      <c r="S7546" s="32" t="s">
        <v>18030</v>
      </c>
      <c r="T7546" s="8">
        <f>[1]!b_anal_ptmyear($A7546,日期设置!$B$2)</f>
        <v>1.9178082191780823E-2</v>
      </c>
      <c r="U7546" s="8">
        <f>[1]!b_anal_termifexercise($A7546,日期设置!B$2)</f>
        <v>0</v>
      </c>
      <c r="V7546" s="10">
        <f>[1]!b_dq_dirtyprice(A7546,日期设置!$B$2)</f>
        <v>105.1593</v>
      </c>
      <c r="W7546" s="11">
        <f>IF(U7546=0,ROUNDUP((Q7546-日期设置!$B$2)/365,0),ROUNDUP((R7546-日期设置!$B$2)/365,0))</f>
        <v>1</v>
      </c>
      <c r="X7546" s="18">
        <f>_xlfn.IFNA(VLOOKUP(A7546,过往入选债券!A:D,4,0),2)</f>
        <v>2</v>
      </c>
      <c r="Y7546">
        <f>_xlfn.IFNA(VLOOKUP(C7546,[2]Sheet1!$A:$A,1,0),3)</f>
        <v>3</v>
      </c>
    </row>
    <row r="7547" spans="1:25" hidden="1" x14ac:dyDescent="0.2">
      <c r="A7547" s="29" t="s">
        <v>12495</v>
      </c>
      <c r="B7547" s="29" t="s">
        <v>12496</v>
      </c>
      <c r="C7547" s="40" t="s">
        <v>12497</v>
      </c>
      <c r="D7547" s="26" t="str">
        <f>[1]!b_calc_yield(A7547,日期设置!$B$2,F7547,1,R7547,1,O7547,L7547,S7547,)</f>
        <v>Fetching...</v>
      </c>
      <c r="E7547" s="26">
        <f t="shared" si="234"/>
        <v>27.448746600477982</v>
      </c>
      <c r="F7547" s="18">
        <f>[1]!b_dq_cleanprice($A7547,日期设置!B$2)</f>
        <v>39.305</v>
      </c>
      <c r="G7547" s="18" t="str">
        <f t="shared" si="235"/>
        <v>1.22 + 0</v>
      </c>
      <c r="H7547" s="27">
        <f>[1]!b_dq_pctchange($A7547,日期设置!$B$2,1)/100</f>
        <v>0</v>
      </c>
      <c r="I7547" s="26">
        <f>[1]!b_pq_pctchange(A7547,日期设置!$B$4,日期设置!$B$2,1)</f>
        <v>0</v>
      </c>
      <c r="J7547" s="26">
        <f>[1]!b_pq_pctchange(A7547,日期设置!$C$4,日期设置!$B$2,1)</f>
        <v>0</v>
      </c>
      <c r="K7547" s="52">
        <f>[1]!b_dq_amount($A7547,日期设置!B$2,2,10000)</f>
        <v>0</v>
      </c>
      <c r="L7547" s="26">
        <f>[1]!b_info_latestpar(A7547,日期设置!$B$2)</f>
        <v>40</v>
      </c>
      <c r="M7547" s="6">
        <f>[1]!b_info_outstandingbalance($A7547,日期设置!B$2)</f>
        <v>3.2</v>
      </c>
      <c r="N7547" s="7" t="str">
        <f>[1]!b_info_latestissurercreditrating2(A7547,日期设置!$B$2,"102","1")</f>
        <v>AA</v>
      </c>
      <c r="O7547" s="8">
        <v>6.29</v>
      </c>
      <c r="P7547" s="9">
        <f>[1]!b_info_repurchasedate(A7547)</f>
        <v>0</v>
      </c>
      <c r="Q7547" s="8" t="s">
        <v>16087</v>
      </c>
      <c r="R7547" s="2" t="str">
        <f>IF((--IF(P7547=0,Q7547,P7547))&gt;(--日期设置!$B$2),IF(P7547=0,Q7547,P7547),Q7547)</f>
        <v>2022-06-12</v>
      </c>
      <c r="S7547" s="32" t="s">
        <v>18274</v>
      </c>
      <c r="T7547" s="8">
        <f>[1]!b_anal_ptmyear($A7547,日期设置!$B$2)</f>
        <v>1.2246575342465753</v>
      </c>
      <c r="U7547" s="8">
        <f>[1]!b_anal_termifexercise($A7547,日期设置!B$2)</f>
        <v>0</v>
      </c>
      <c r="V7547" s="10">
        <f>[1]!b_dq_dirtyprice(A7547,日期设置!$B$2)</f>
        <v>41.255800000000001</v>
      </c>
      <c r="W7547" s="11">
        <f>IF(U7547=0,ROUNDUP((Q7547-日期设置!$B$2)/365,0),ROUNDUP((R7547-日期设置!$B$2)/365,0))</f>
        <v>2</v>
      </c>
      <c r="X7547" s="18">
        <f>_xlfn.IFNA(VLOOKUP(A7547,过往入选债券!A:D,4,0),2)</f>
        <v>2</v>
      </c>
      <c r="Y7547">
        <f>_xlfn.IFNA(VLOOKUP(C7547,[2]Sheet1!$A:$A,1,0),3)</f>
        <v>3</v>
      </c>
    </row>
    <row r="7548" spans="1:25" x14ac:dyDescent="0.2">
      <c r="A7548" s="22" t="s">
        <v>22280</v>
      </c>
      <c r="B7548" s="22" t="s">
        <v>22281</v>
      </c>
      <c r="C7548" s="42" t="s">
        <v>406</v>
      </c>
      <c r="D7548" s="26">
        <f>[1]!b_calc_yield(A7548,日期设置!$B$2,F7548,1,R7548,1,O7548,L7548,S7548,)</f>
        <v>1.6384029166035581</v>
      </c>
      <c r="E7548" s="26">
        <f t="shared" si="234"/>
        <v>3.3000278651327708</v>
      </c>
      <c r="F7548" s="18">
        <f>[1]!b_dq_cleanprice($A7548,日期设置!B$2)</f>
        <v>100.0467</v>
      </c>
      <c r="G7548" s="18" t="str">
        <f t="shared" si="235"/>
        <v>0.04 + 0</v>
      </c>
      <c r="H7548" s="27">
        <f>[1]!b_dq_pctchange($A7548,日期设置!$B$2,1)/100</f>
        <v>-1.7588690472028102E-4</v>
      </c>
      <c r="I7548" s="26">
        <f>[1]!b_pq_pctchange(A7548,日期设置!$B$4,日期设置!$B$2,1)</f>
        <v>-1.7588690472028101E-2</v>
      </c>
      <c r="J7548" s="26">
        <f>[1]!b_pq_pctchange(A7548,日期设置!$C$4,日期设置!$B$2,1)</f>
        <v>7.2971249327772368E-3</v>
      </c>
      <c r="K7548" s="52">
        <f>[1]!b_dq_amount($A7548,日期设置!B$2,2,10000)</f>
        <v>4019.3584108000005</v>
      </c>
      <c r="L7548" s="26">
        <f>[1]!b_info_latestpar(A7548,日期设置!$B$2)</f>
        <v>100</v>
      </c>
      <c r="M7548" s="6">
        <f>[1]!b_info_outstandingbalance($A7548,日期设置!B$2)</f>
        <v>7</v>
      </c>
      <c r="N7548" s="7" t="str">
        <f>[1]!b_info_latestissurercreditrating2(A7548,日期设置!$B$2,"102","1")</f>
        <v>AA+</v>
      </c>
      <c r="O7548" s="43">
        <v>3.8</v>
      </c>
      <c r="P7548" s="9">
        <f>[1]!b_info_repurchasedate(A7548)</f>
        <v>0</v>
      </c>
      <c r="Q7548" s="31" t="s">
        <v>17467</v>
      </c>
      <c r="R7548" s="2" t="str">
        <f>IF((--IF(P7548=0,Q7548,P7548))&gt;(--日期设置!$B$2),IF(P7548=0,Q7548,P7548),Q7548)</f>
        <v>2021-04-09</v>
      </c>
      <c r="S7548" s="32" t="s">
        <v>23082</v>
      </c>
      <c r="T7548" s="8">
        <f>[1]!b_anal_ptmyear($A7548,日期设置!$B$2)</f>
        <v>4.9315068493150684E-2</v>
      </c>
      <c r="U7548" s="8">
        <f>[1]!b_anal_termifexercise($A7548,日期设置!B$2)</f>
        <v>0</v>
      </c>
      <c r="V7548" s="10">
        <f>[1]!b_dq_dirtyprice(A7548,日期设置!$B$2)</f>
        <v>100.48399999999999</v>
      </c>
      <c r="W7548" s="11">
        <f>IF(U7548=0,ROUNDUP((Q7548-日期设置!$B$2)/365,0),ROUNDUP((R7548-日期设置!$B$2)/365,0))</f>
        <v>1</v>
      </c>
      <c r="X7548" s="18">
        <f>_xlfn.IFNA(VLOOKUP(A7548,过往入选债券!A:D,4,0),2)</f>
        <v>2</v>
      </c>
      <c r="Y7548">
        <f>_xlfn.IFNA(VLOOKUP(C7548,[2]Sheet1!$A:$A,1,0),3)</f>
        <v>3</v>
      </c>
    </row>
    <row r="7549" spans="1:25" hidden="1" x14ac:dyDescent="0.2">
      <c r="A7549" s="29" t="s">
        <v>8582</v>
      </c>
      <c r="B7549" s="29" t="s">
        <v>8583</v>
      </c>
      <c r="C7549" s="40" t="s">
        <v>237</v>
      </c>
      <c r="D7549" s="26" t="str">
        <f>[1]!b_calc_yield(A7549,日期设置!$B$2,F7549,1,R7549,1,O7549,L7549,S7549,)</f>
        <v>Fetching...</v>
      </c>
      <c r="E7549" s="26">
        <f t="shared" si="234"/>
        <v>0.21036377921745952</v>
      </c>
      <c r="F7549" s="18">
        <f>[1]!b_dq_cleanprice($A7549,日期设置!B$2)</f>
        <v>100.1447</v>
      </c>
      <c r="G7549" s="18" t="str">
        <f t="shared" si="235"/>
        <v>0.12 + 0</v>
      </c>
      <c r="H7549" s="27">
        <f>[1]!b_dq_pctchange($A7549,日期设置!$B$2,1)/100</f>
        <v>0</v>
      </c>
      <c r="I7549" s="26">
        <f>[1]!b_pq_pctchange(A7549,日期设置!$B$4,日期设置!$B$2,1)</f>
        <v>0</v>
      </c>
      <c r="J7549" s="26">
        <f>[1]!b_pq_pctchange(A7549,日期设置!$C$4,日期设置!$B$2,1)</f>
        <v>0</v>
      </c>
      <c r="K7549" s="52">
        <f>[1]!b_dq_amount($A7549,日期设置!B$2,2,10000)</f>
        <v>0</v>
      </c>
      <c r="L7549" s="26">
        <f>[1]!b_info_latestpar(A7549,日期设置!$B$2)</f>
        <v>100</v>
      </c>
      <c r="M7549" s="6">
        <f>[1]!b_info_outstandingbalance($A7549,日期设置!B$2)</f>
        <v>1</v>
      </c>
      <c r="N7549" s="7" t="str">
        <f>[1]!b_info_latestissurercreditrating2(A7549,日期设置!$B$2,"102","1")</f>
        <v>AAA</v>
      </c>
      <c r="O7549" s="8">
        <v>2.8</v>
      </c>
      <c r="P7549" s="9" t="str">
        <f>[1]!b_info_repurchasedate(A7549)</f>
        <v>2020-05-08</v>
      </c>
      <c r="Q7549" s="8" t="s">
        <v>16951</v>
      </c>
      <c r="R7549" s="2" t="str">
        <f>IF((--IF(P7549=0,Q7549,P7549))&gt;(--日期设置!$B$2),IF(P7549=0,Q7549,P7549),Q7549)</f>
        <v>2021-05-08</v>
      </c>
      <c r="S7549" s="32" t="s">
        <v>18299</v>
      </c>
      <c r="T7549" s="8">
        <f>[1]!b_anal_ptmyear($A7549,日期设置!$B$2)</f>
        <v>0.12876712328767123</v>
      </c>
      <c r="U7549" s="8">
        <f>[1]!b_anal_termifexercise($A7549,日期设置!B$2)</f>
        <v>0</v>
      </c>
      <c r="V7549" s="10">
        <f>[1]!b_dq_dirtyprice(A7549,日期设置!$B$2)</f>
        <v>102.5842</v>
      </c>
      <c r="W7549" s="11">
        <f>IF(U7549=0,ROUNDUP((Q7549-日期设置!$B$2)/365,0),ROUNDUP((R7549-日期设置!$B$2)/365,0))</f>
        <v>1</v>
      </c>
      <c r="X7549" s="18">
        <f>_xlfn.IFNA(VLOOKUP(A7549,过往入选债券!A:D,4,0),2)</f>
        <v>2</v>
      </c>
      <c r="Y7549">
        <f>_xlfn.IFNA(VLOOKUP(C7549,[2]Sheet1!$A:$A,1,0),3)</f>
        <v>3</v>
      </c>
    </row>
    <row r="7550" spans="1:25" hidden="1" x14ac:dyDescent="0.2">
      <c r="A7550" s="29" t="s">
        <v>6466</v>
      </c>
      <c r="B7550" s="29" t="s">
        <v>6467</v>
      </c>
      <c r="C7550" s="40" t="s">
        <v>1982</v>
      </c>
      <c r="D7550" s="26" t="str">
        <f>[1]!b_calc_yield(A7550,日期设置!$B$2,F7550,1,R7550,1,O7550,L7550,S7550,)</f>
        <v>Fetching...</v>
      </c>
      <c r="E7550" s="26">
        <f t="shared" si="234"/>
        <v>1.7900716970808972E-2</v>
      </c>
      <c r="F7550" s="18">
        <f>[1]!b_dq_cleanprice($A7550,日期设置!B$2)</f>
        <v>100.0485</v>
      </c>
      <c r="G7550" s="18" t="str">
        <f t="shared" si="235"/>
        <v>0.01 + 0</v>
      </c>
      <c r="H7550" s="27">
        <f>[1]!b_dq_pctchange($A7550,日期设置!$B$2,1)/100</f>
        <v>0</v>
      </c>
      <c r="I7550" s="26">
        <f>[1]!b_pq_pctchange(A7550,日期设置!$B$4,日期设置!$B$2,1)</f>
        <v>0</v>
      </c>
      <c r="J7550" s="26">
        <f>[1]!b_pq_pctchange(A7550,日期设置!$C$4,日期设置!$B$2,1)</f>
        <v>-8.6682718282160884E-2</v>
      </c>
      <c r="K7550" s="52">
        <f>[1]!b_dq_amount($A7550,日期设置!B$2,2,10000)</f>
        <v>0</v>
      </c>
      <c r="L7550" s="26">
        <f>[1]!b_info_latestpar(A7550,日期设置!$B$2)</f>
        <v>100</v>
      </c>
      <c r="M7550" s="6">
        <f>[1]!b_info_outstandingbalance($A7550,日期设置!B$2)</f>
        <v>15</v>
      </c>
      <c r="N7550" s="7" t="str">
        <f>[1]!b_info_latestissurercreditrating2(A7550,日期设置!$B$2,"102","1")</f>
        <v>AAA</v>
      </c>
      <c r="O7550" s="8">
        <v>6.16</v>
      </c>
      <c r="P7550" s="9">
        <f>[1]!b_info_repurchasedate(A7550)</f>
        <v>0</v>
      </c>
      <c r="Q7550" s="8" t="s">
        <v>16244</v>
      </c>
      <c r="R7550" s="2" t="str">
        <f>IF((--IF(P7550=0,Q7550,P7550))&gt;(--日期设置!$B$2),IF(P7550=0,Q7550,P7550),Q7550)</f>
        <v>2021-03-26</v>
      </c>
      <c r="S7550" s="32" t="s">
        <v>17895</v>
      </c>
      <c r="T7550" s="8">
        <f>[1]!b_anal_ptmyear($A7550,日期设置!$B$2)</f>
        <v>1.0958904109589041E-2</v>
      </c>
      <c r="U7550" s="8">
        <f>[1]!b_anal_termifexercise($A7550,日期设置!B$2)</f>
        <v>0</v>
      </c>
      <c r="V7550" s="10">
        <f>[1]!b_dq_dirtyprice(A7550,日期设置!$B$2)</f>
        <v>106.14100000000001</v>
      </c>
      <c r="W7550" s="11">
        <f>IF(U7550=0,ROUNDUP((Q7550-日期设置!$B$2)/365,0),ROUNDUP((R7550-日期设置!$B$2)/365,0))</f>
        <v>1</v>
      </c>
      <c r="X7550" s="18">
        <f>_xlfn.IFNA(VLOOKUP(A7550,过往入选债券!A:D,4,0),2)</f>
        <v>2</v>
      </c>
      <c r="Y7550">
        <f>_xlfn.IFNA(VLOOKUP(C7550,[2]Sheet1!$A:$A,1,0),3)</f>
        <v>3</v>
      </c>
    </row>
    <row r="7551" spans="1:25" hidden="1" x14ac:dyDescent="0.2">
      <c r="A7551" s="29" t="s">
        <v>12529</v>
      </c>
      <c r="B7551" s="29" t="s">
        <v>12530</v>
      </c>
      <c r="C7551" s="40" t="s">
        <v>1401</v>
      </c>
      <c r="D7551" s="26" t="str">
        <f>[1]!b_calc_yield(A7551,日期设置!$B$2,F7551,1,R7551,1,O7551,L7551,S7551,)</f>
        <v>Fetching...</v>
      </c>
      <c r="E7551" s="26">
        <f t="shared" si="234"/>
        <v>23.004139562389135</v>
      </c>
      <c r="F7551" s="18">
        <f>[1]!b_dq_cleanprice($A7551,日期设置!B$2)</f>
        <v>40.090299999999999</v>
      </c>
      <c r="G7551" s="18" t="str">
        <f t="shared" si="235"/>
        <v>1.38 + 0</v>
      </c>
      <c r="H7551" s="27">
        <f>[1]!b_dq_pctchange($A7551,日期设置!$B$2,1)/100</f>
        <v>0</v>
      </c>
      <c r="I7551" s="26">
        <f>[1]!b_pq_pctchange(A7551,日期设置!$B$4,日期设置!$B$2,1)</f>
        <v>-0.1091341278364219</v>
      </c>
      <c r="J7551" s="26">
        <f>[1]!b_pq_pctchange(A7551,日期设置!$C$4,日期设置!$B$2,1)</f>
        <v>-0.1091341278364219</v>
      </c>
      <c r="K7551" s="52">
        <f>[1]!b_dq_amount($A7551,日期设置!B$2,2,10000)</f>
        <v>0</v>
      </c>
      <c r="L7551" s="26">
        <f>[1]!b_info_latestpar(A7551,日期设置!$B$2)</f>
        <v>40</v>
      </c>
      <c r="M7551" s="6">
        <f>[1]!b_info_outstandingbalance($A7551,日期设置!B$2)</f>
        <v>2.8</v>
      </c>
      <c r="N7551" s="7" t="str">
        <f>[1]!b_info_latestissurercreditrating2(A7551,日期设置!$B$2,"102","1")</f>
        <v>AA</v>
      </c>
      <c r="O7551" s="8">
        <v>5.48</v>
      </c>
      <c r="P7551" s="9">
        <f>[1]!b_info_repurchasedate(A7551)</f>
        <v>0</v>
      </c>
      <c r="Q7551" s="8" t="s">
        <v>16636</v>
      </c>
      <c r="R7551" s="2" t="str">
        <f>IF((--IF(P7551=0,Q7551,P7551))&gt;(--日期设置!$B$2),IF(P7551=0,Q7551,P7551),Q7551)</f>
        <v>2022-08-11</v>
      </c>
      <c r="S7551" s="32" t="s">
        <v>18486</v>
      </c>
      <c r="T7551" s="8">
        <f>[1]!b_anal_ptmyear($A7551,日期设置!$B$2)</f>
        <v>1.3890410958904109</v>
      </c>
      <c r="U7551" s="8">
        <f>[1]!b_anal_termifexercise($A7551,日期设置!B$2)</f>
        <v>0</v>
      </c>
      <c r="V7551" s="10">
        <f>[1]!b_dq_dirtyprice(A7551,日期设置!$B$2)</f>
        <v>41.429499999999997</v>
      </c>
      <c r="W7551" s="11">
        <f>IF(U7551=0,ROUNDUP((Q7551-日期设置!$B$2)/365,0),ROUNDUP((R7551-日期设置!$B$2)/365,0))</f>
        <v>2</v>
      </c>
      <c r="X7551" s="18">
        <f>_xlfn.IFNA(VLOOKUP(A7551,过往入选债券!A:D,4,0),2)</f>
        <v>2</v>
      </c>
      <c r="Y7551" s="45">
        <f>_xlfn.IFNA(VLOOKUP(C7551,[2]Sheet1!$A:$A,1,0),3)</f>
        <v>3</v>
      </c>
    </row>
    <row r="7552" spans="1:25" hidden="1" x14ac:dyDescent="0.2">
      <c r="A7552" s="29" t="s">
        <v>6731</v>
      </c>
      <c r="B7552" s="29" t="s">
        <v>6732</v>
      </c>
      <c r="C7552" s="40" t="s">
        <v>91</v>
      </c>
      <c r="D7552" s="26" t="str">
        <f>[1]!b_calc_yield(A7552,日期设置!$B$2,F7552,1,R7552,1,O7552,L7552,S7552,)</f>
        <v>Fetching...</v>
      </c>
      <c r="E7552" s="26">
        <f t="shared" si="234"/>
        <v>0.14964999373292542</v>
      </c>
      <c r="F7552" s="18">
        <f>[1]!b_dq_cleanprice($A7552,日期设置!B$2)</f>
        <v>100.3519</v>
      </c>
      <c r="G7552" s="18" t="str">
        <f t="shared" si="235"/>
        <v>2.09 + 0.09</v>
      </c>
      <c r="H7552" s="27">
        <f>[1]!b_dq_pctchange($A7552,日期设置!$B$2,1)/100</f>
        <v>0</v>
      </c>
      <c r="I7552" s="26">
        <f>[1]!b_pq_pctchange(A7552,日期设置!$B$4,日期设置!$B$2,1)</f>
        <v>0</v>
      </c>
      <c r="J7552" s="26">
        <f>[1]!b_pq_pctchange(A7552,日期设置!$C$4,日期设置!$B$2,1)</f>
        <v>-0.20088728532657429</v>
      </c>
      <c r="K7552" s="52">
        <f>[1]!b_dq_amount($A7552,日期设置!B$2,2,10000)</f>
        <v>0</v>
      </c>
      <c r="L7552" s="26">
        <f>[1]!b_info_latestpar(A7552,日期设置!$B$2)</f>
        <v>100</v>
      </c>
      <c r="M7552" s="6">
        <f>[1]!b_info_outstandingbalance($A7552,日期设置!B$2)</f>
        <v>9</v>
      </c>
      <c r="N7552" s="7" t="str">
        <f>[1]!b_info_latestissurercreditrating2(A7552,日期设置!$B$2,"102","1")</f>
        <v>AAA</v>
      </c>
      <c r="O7552" s="8">
        <v>5.47</v>
      </c>
      <c r="P7552" s="9" t="str">
        <f>[1]!b_info_repurchasedate(A7552)</f>
        <v>2021-04-25</v>
      </c>
      <c r="Q7552" s="8" t="s">
        <v>16872</v>
      </c>
      <c r="R7552" s="2" t="str">
        <f>IF((--IF(P7552=0,Q7552,P7552))&gt;(--日期设置!$B$2),IF(P7552=0,Q7552,P7552),Q7552)</f>
        <v>2021-04-25</v>
      </c>
      <c r="S7552" s="32" t="s">
        <v>18544</v>
      </c>
      <c r="T7552" s="8">
        <f>[1]!b_anal_ptmyear($A7552,日期设置!$B$2)</f>
        <v>2.0931506849315067</v>
      </c>
      <c r="U7552" s="8">
        <f>[1]!b_anal_termifexercise($A7552,日期设置!B$2)</f>
        <v>9.3150684931506855E-2</v>
      </c>
      <c r="V7552" s="10">
        <f>[1]!b_dq_dirtyprice(A7552,日期设置!$B$2)</f>
        <v>105.3124</v>
      </c>
      <c r="W7552" s="11">
        <f>IF(U7552=0,ROUNDUP((Q7552-日期设置!$B$2)/365,0),ROUNDUP((R7552-日期设置!$B$2)/365,0))</f>
        <v>1</v>
      </c>
      <c r="X7552" s="18">
        <f>_xlfn.IFNA(VLOOKUP(A7552,过往入选债券!A:D,4,0),2)</f>
        <v>2</v>
      </c>
      <c r="Y7552">
        <f>_xlfn.IFNA(VLOOKUP(C7552,[2]Sheet1!$A:$A,1,0),3)</f>
        <v>3</v>
      </c>
    </row>
    <row r="7553" spans="1:25" hidden="1" x14ac:dyDescent="0.2">
      <c r="A7553" s="29" t="s">
        <v>7047</v>
      </c>
      <c r="B7553" s="29" t="s">
        <v>7048</v>
      </c>
      <c r="C7553" s="40" t="s">
        <v>1982</v>
      </c>
      <c r="D7553" s="26" t="str">
        <f>[1]!b_calc_yield(A7553,日期设置!$B$2,F7553,1,R7553,1,O7553,L7553,S7553,)</f>
        <v>Fetching...</v>
      </c>
      <c r="E7553" s="26">
        <f t="shared" si="234"/>
        <v>0.57030378780507096</v>
      </c>
      <c r="F7553" s="18">
        <f>[1]!b_dq_cleanprice($A7553,日期设置!B$2)</f>
        <v>102.0616</v>
      </c>
      <c r="G7553" s="18" t="str">
        <f t="shared" si="235"/>
        <v>0.35 + 0.35</v>
      </c>
      <c r="H7553" s="27">
        <f>[1]!b_dq_pctchange($A7553,日期设置!$B$2,1)/100</f>
        <v>0</v>
      </c>
      <c r="I7553" s="26">
        <f>[1]!b_pq_pctchange(A7553,日期设置!$B$4,日期设置!$B$2,1)</f>
        <v>0</v>
      </c>
      <c r="J7553" s="26">
        <f>[1]!b_pq_pctchange(A7553,日期设置!$C$4,日期设置!$B$2,1)</f>
        <v>0</v>
      </c>
      <c r="K7553" s="52">
        <f>[1]!b_dq_amount($A7553,日期设置!B$2,2,10000)</f>
        <v>0</v>
      </c>
      <c r="L7553" s="26">
        <f>[1]!b_info_latestpar(A7553,日期设置!$B$2)</f>
        <v>100</v>
      </c>
      <c r="M7553" s="6">
        <f>[1]!b_info_outstandingbalance($A7553,日期设置!B$2)</f>
        <v>10</v>
      </c>
      <c r="N7553" s="7" t="str">
        <f>[1]!b_info_latestissurercreditrating2(A7553,日期设置!$B$2,"102","1")</f>
        <v>AAA</v>
      </c>
      <c r="O7553" s="8">
        <v>7.5</v>
      </c>
      <c r="P7553" s="9">
        <f>[1]!b_info_repurchasedate(A7553)</f>
        <v>0</v>
      </c>
      <c r="Q7553" s="8" t="s">
        <v>16683</v>
      </c>
      <c r="R7553" s="2" t="str">
        <f>IF((--IF(P7553=0,Q7553,P7553))&gt;(--日期设置!$B$2),IF(P7553=0,Q7553,P7553),Q7553)</f>
        <v>2021-07-30</v>
      </c>
      <c r="S7553" s="32" t="s">
        <v>18267</v>
      </c>
      <c r="T7553" s="8">
        <f>[1]!b_anal_ptmyear($A7553,日期设置!$B$2)</f>
        <v>0.35616438356164382</v>
      </c>
      <c r="U7553" s="8">
        <f>[1]!b_anal_termifexercise($A7553,日期设置!B$2)</f>
        <v>0.35616438356164382</v>
      </c>
      <c r="V7553" s="10">
        <f>[1]!b_dq_dirtyprice(A7553,日期设置!$B$2)</f>
        <v>106.8904</v>
      </c>
      <c r="W7553" s="11">
        <f>IF(U7553=0,ROUNDUP((Q7553-日期设置!$B$2)/365,0),ROUNDUP((R7553-日期设置!$B$2)/365,0))</f>
        <v>1</v>
      </c>
      <c r="X7553" s="18">
        <f>_xlfn.IFNA(VLOOKUP(A7553,过往入选债券!A:D,4,0),2)</f>
        <v>2</v>
      </c>
      <c r="Y7553">
        <f>_xlfn.IFNA(VLOOKUP(C7553,[2]Sheet1!$A:$A,1,0),3)</f>
        <v>3</v>
      </c>
    </row>
    <row r="7554" spans="1:25" hidden="1" x14ac:dyDescent="0.2">
      <c r="A7554" s="29" t="s">
        <v>2119</v>
      </c>
      <c r="B7554" s="29" t="s">
        <v>2120</v>
      </c>
      <c r="C7554" s="40" t="s">
        <v>2121</v>
      </c>
      <c r="D7554" s="26" t="str">
        <f>[1]!b_calc_yield(A7554,日期设置!$B$2,F7554,1,R7554,1,O7554,L7554,S7554,)</f>
        <v>Fetching...</v>
      </c>
      <c r="E7554" s="26">
        <f t="shared" ref="E7554:E7617" si="236">((O7554*W7554+L7554)/V7554-1)*100</f>
        <v>0.82990042695600952</v>
      </c>
      <c r="F7554" s="18">
        <f>[1]!b_dq_cleanprice($A7554,日期设置!B$2)</f>
        <v>103.0193</v>
      </c>
      <c r="G7554" s="18" t="str">
        <f t="shared" ref="G7554:G7617" si="237">LEFT(T7554,4)&amp;" + "&amp;LEFT(U7554,4)</f>
        <v>0.52 + 0</v>
      </c>
      <c r="H7554" s="27">
        <f>[1]!b_dq_pctchange($A7554,日期设置!$B$2,1)/100</f>
        <v>0</v>
      </c>
      <c r="I7554" s="26">
        <f>[1]!b_pq_pctchange(A7554,日期设置!$B$4,日期设置!$B$2,1)</f>
        <v>0</v>
      </c>
      <c r="J7554" s="26">
        <f>[1]!b_pq_pctchange(A7554,日期设置!$C$4,日期设置!$B$2,1)</f>
        <v>0</v>
      </c>
      <c r="K7554" s="52">
        <f>[1]!b_dq_amount($A7554,日期设置!B$2,2,10000)</f>
        <v>0</v>
      </c>
      <c r="L7554" s="26">
        <f>[1]!b_info_latestpar(A7554,日期设置!$B$2)</f>
        <v>100</v>
      </c>
      <c r="M7554" s="6">
        <f>[1]!b_info_outstandingbalance($A7554,日期设置!B$2)</f>
        <v>5</v>
      </c>
      <c r="N7554" s="7">
        <f>[1]!b_info_latestissurercreditrating2(A7554,日期设置!$B$2,"102","1")</f>
        <v>0</v>
      </c>
      <c r="O7554" s="8">
        <v>7.5</v>
      </c>
      <c r="P7554" s="9">
        <f>[1]!b_info_repurchasedate(A7554)</f>
        <v>0</v>
      </c>
      <c r="Q7554" s="8" t="s">
        <v>16190</v>
      </c>
      <c r="R7554" s="2" t="str">
        <f>IF((--IF(P7554=0,Q7554,P7554))&gt;(--日期设置!$B$2),IF(P7554=0,Q7554,P7554),Q7554)</f>
        <v>2021-09-28</v>
      </c>
      <c r="S7554" s="32" t="s">
        <v>17978</v>
      </c>
      <c r="T7554" s="8">
        <f>[1]!b_anal_ptmyear($A7554,日期设置!$B$2)</f>
        <v>0.52054794520547942</v>
      </c>
      <c r="U7554" s="8">
        <f>[1]!b_anal_termifexercise($A7554,日期设置!B$2)</f>
        <v>0</v>
      </c>
      <c r="V7554" s="10">
        <f>[1]!b_dq_dirtyprice(A7554,日期设置!$B$2)</f>
        <v>106.6152</v>
      </c>
      <c r="W7554" s="11">
        <f>IF(U7554=0,ROUNDUP((Q7554-日期设置!$B$2)/365,0),ROUNDUP((R7554-日期设置!$B$2)/365,0))</f>
        <v>1</v>
      </c>
      <c r="X7554" s="18">
        <f>_xlfn.IFNA(VLOOKUP(A7554,过往入选债券!A:D,4,0),2)</f>
        <v>2</v>
      </c>
      <c r="Y7554">
        <f>_xlfn.IFNA(VLOOKUP(C7554,[2]Sheet1!$A:$A,1,0),3)</f>
        <v>3</v>
      </c>
    </row>
    <row r="7555" spans="1:25" hidden="1" x14ac:dyDescent="0.2">
      <c r="A7555" s="29" t="s">
        <v>1851</v>
      </c>
      <c r="B7555" s="29" t="s">
        <v>1852</v>
      </c>
      <c r="C7555" s="40" t="s">
        <v>1180</v>
      </c>
      <c r="D7555" s="26" t="str">
        <f>[1]!b_calc_yield(A7555,日期设置!$B$2,F7555,1,R7555,1,O7555,L7555,S7555,)</f>
        <v>Fetching...</v>
      </c>
      <c r="E7555" s="26">
        <f t="shared" si="236"/>
        <v>0.21475938087454072</v>
      </c>
      <c r="F7555" s="18">
        <f>[1]!b_dq_cleanprice($A7555,日期设置!B$2)</f>
        <v>100.6352</v>
      </c>
      <c r="G7555" s="18" t="str">
        <f t="shared" si="237"/>
        <v>2.13 + 0.13</v>
      </c>
      <c r="H7555" s="27">
        <f>[1]!b_dq_pctchange($A7555,日期设置!$B$2,1)/100</f>
        <v>0</v>
      </c>
      <c r="I7555" s="26">
        <f>[1]!b_pq_pctchange(A7555,日期设置!$B$4,日期设置!$B$2,1)</f>
        <v>0</v>
      </c>
      <c r="J7555" s="26">
        <f>[1]!b_pq_pctchange(A7555,日期设置!$C$4,日期设置!$B$2,1)</f>
        <v>0</v>
      </c>
      <c r="K7555" s="52">
        <f>[1]!b_dq_amount($A7555,日期设置!B$2,2,10000)</f>
        <v>0</v>
      </c>
      <c r="L7555" s="26">
        <f>[1]!b_info_latestpar(A7555,日期设置!$B$2)</f>
        <v>100</v>
      </c>
      <c r="M7555" s="6">
        <f>[1]!b_info_outstandingbalance($A7555,日期设置!B$2)</f>
        <v>10</v>
      </c>
      <c r="N7555" s="7">
        <f>[1]!b_info_latestissurercreditrating2(A7555,日期设置!$B$2,"102","1")</f>
        <v>0</v>
      </c>
      <c r="O7555" s="8">
        <v>6.3</v>
      </c>
      <c r="P7555" s="9" t="str">
        <f>[1]!b_info_repurchasedate(A7555)</f>
        <v>2021-05-11</v>
      </c>
      <c r="Q7555" s="8" t="s">
        <v>17265</v>
      </c>
      <c r="R7555" s="2" t="str">
        <f>IF((--IF(P7555=0,Q7555,P7555))&gt;(--日期设置!$B$2),IF(P7555=0,Q7555,P7555),Q7555)</f>
        <v>2021-05-11</v>
      </c>
      <c r="S7555" s="32" t="s">
        <v>18873</v>
      </c>
      <c r="T7555" s="8">
        <f>[1]!b_anal_ptmyear($A7555,日期设置!$B$2)</f>
        <v>2.1369863013698631</v>
      </c>
      <c r="U7555" s="8">
        <f>[1]!b_anal_termifexercise($A7555,日期设置!B$2)</f>
        <v>0.13698630136986301</v>
      </c>
      <c r="V7555" s="10">
        <f>[1]!b_dq_dirtyprice(A7555,日期设置!$B$2)</f>
        <v>106.0722</v>
      </c>
      <c r="W7555" s="11">
        <f>IF(U7555=0,ROUNDUP((Q7555-日期设置!$B$2)/365,0),ROUNDUP((R7555-日期设置!$B$2)/365,0))</f>
        <v>1</v>
      </c>
      <c r="X7555" s="18">
        <f>_xlfn.IFNA(VLOOKUP(A7555,过往入选债券!A:D,4,0),2)</f>
        <v>2</v>
      </c>
      <c r="Y7555">
        <f>_xlfn.IFNA(VLOOKUP(C7555,[2]Sheet1!$A:$A,1,0),3)</f>
        <v>3</v>
      </c>
    </row>
    <row r="7556" spans="1:25" hidden="1" x14ac:dyDescent="0.2">
      <c r="A7556" s="29" t="s">
        <v>6752</v>
      </c>
      <c r="B7556" s="29" t="s">
        <v>6753</v>
      </c>
      <c r="C7556" s="40" t="s">
        <v>1982</v>
      </c>
      <c r="D7556" s="26" t="str">
        <f>[1]!b_calc_yield(A7556,日期设置!$B$2,F7556,1,R7556,1,O7556,L7556,S7556,)</f>
        <v>Fetching...</v>
      </c>
      <c r="E7556" s="26">
        <f t="shared" si="236"/>
        <v>0.14970396884357307</v>
      </c>
      <c r="F7556" s="18">
        <f>[1]!b_dq_cleanprice($A7556,日期设置!B$2)</f>
        <v>100.4896</v>
      </c>
      <c r="G7556" s="18" t="str">
        <f t="shared" si="237"/>
        <v>0.09 + 0.09</v>
      </c>
      <c r="H7556" s="27">
        <f>[1]!b_dq_pctchange($A7556,日期设置!$B$2,1)/100</f>
        <v>0</v>
      </c>
      <c r="I7556" s="26">
        <f>[1]!b_pq_pctchange(A7556,日期设置!$B$4,日期设置!$B$2,1)</f>
        <v>0</v>
      </c>
      <c r="J7556" s="26">
        <f>[1]!b_pq_pctchange(A7556,日期设置!$C$4,日期设置!$B$2,1)</f>
        <v>0</v>
      </c>
      <c r="K7556" s="52">
        <f>[1]!b_dq_amount($A7556,日期设置!B$2,2,10000)</f>
        <v>0</v>
      </c>
      <c r="L7556" s="26">
        <f>[1]!b_info_latestpar(A7556,日期设置!$B$2)</f>
        <v>100</v>
      </c>
      <c r="M7556" s="6">
        <f>[1]!b_info_outstandingbalance($A7556,日期设置!B$2)</f>
        <v>10</v>
      </c>
      <c r="N7556" s="7" t="str">
        <f>[1]!b_info_latestissurercreditrating2(A7556,日期设置!$B$2,"102","1")</f>
        <v>AAA</v>
      </c>
      <c r="O7556" s="8">
        <v>6.77</v>
      </c>
      <c r="P7556" s="9">
        <f>[1]!b_info_repurchasedate(A7556)</f>
        <v>0</v>
      </c>
      <c r="Q7556" s="8" t="s">
        <v>16224</v>
      </c>
      <c r="R7556" s="2" t="str">
        <f>IF((--IF(P7556=0,Q7556,P7556))&gt;(--日期设置!$B$2),IF(P7556=0,Q7556,P7556),Q7556)</f>
        <v>2021-04-26</v>
      </c>
      <c r="S7556" s="32" t="s">
        <v>18010</v>
      </c>
      <c r="T7556" s="8">
        <f>[1]!b_anal_ptmyear($A7556,日期设置!$B$2)</f>
        <v>9.5890410958904104E-2</v>
      </c>
      <c r="U7556" s="8">
        <f>[1]!b_anal_termifexercise($A7556,日期设置!B$2)</f>
        <v>9.5890410958904104E-2</v>
      </c>
      <c r="V7556" s="10">
        <f>[1]!b_dq_dirtyprice(A7556,日期设置!$B$2)</f>
        <v>106.6104</v>
      </c>
      <c r="W7556" s="11">
        <f>IF(U7556=0,ROUNDUP((Q7556-日期设置!$B$2)/365,0),ROUNDUP((R7556-日期设置!$B$2)/365,0))</f>
        <v>1</v>
      </c>
      <c r="X7556" s="18">
        <f>_xlfn.IFNA(VLOOKUP(A7556,过往入选债券!A:D,4,0),2)</f>
        <v>2</v>
      </c>
      <c r="Y7556">
        <f>_xlfn.IFNA(VLOOKUP(C7556,[2]Sheet1!$A:$A,1,0),3)</f>
        <v>3</v>
      </c>
    </row>
    <row r="7557" spans="1:25" hidden="1" x14ac:dyDescent="0.2">
      <c r="A7557" s="29" t="s">
        <v>12269</v>
      </c>
      <c r="B7557" s="29" t="s">
        <v>12270</v>
      </c>
      <c r="C7557" s="40" t="s">
        <v>3035</v>
      </c>
      <c r="D7557" s="26" t="str">
        <f>[1]!b_calc_yield(A7557,日期设置!$B$2,F7557,1,R7557,1,O7557,L7557,S7557,)</f>
        <v>Fetching...</v>
      </c>
      <c r="E7557" s="26">
        <f t="shared" si="236"/>
        <v>28.769659536742687</v>
      </c>
      <c r="F7557" s="18">
        <f>[1]!b_dq_cleanprice($A7557,日期设置!B$2)</f>
        <v>20.278400000000001</v>
      </c>
      <c r="G7557" s="18" t="str">
        <f t="shared" si="237"/>
        <v>0.89 + 0</v>
      </c>
      <c r="H7557" s="27">
        <f>[1]!b_dq_pctchange($A7557,日期设置!$B$2,1)/100</f>
        <v>0</v>
      </c>
      <c r="I7557" s="26">
        <f>[1]!b_pq_pctchange(A7557,日期设置!$B$4,日期设置!$B$2,1)</f>
        <v>0</v>
      </c>
      <c r="J7557" s="26">
        <f>[1]!b_pq_pctchange(A7557,日期设置!$C$4,日期设置!$B$2,1)</f>
        <v>0.29031093438578093</v>
      </c>
      <c r="K7557" s="52">
        <f>[1]!b_dq_amount($A7557,日期设置!B$2,2,10000)</f>
        <v>0</v>
      </c>
      <c r="L7557" s="26">
        <f>[1]!b_info_latestpar(A7557,日期设置!$B$2)</f>
        <v>19.999999999999996</v>
      </c>
      <c r="M7557" s="6">
        <f>[1]!b_info_outstandingbalance($A7557,日期设置!B$2)</f>
        <v>2.8</v>
      </c>
      <c r="N7557" s="7" t="str">
        <f>[1]!b_info_latestissurercreditrating2(A7557,日期设置!$B$2,"102","1")</f>
        <v>AA</v>
      </c>
      <c r="O7557" s="8">
        <v>6.29</v>
      </c>
      <c r="P7557" s="9">
        <f>[1]!b_info_repurchasedate(A7557)</f>
        <v>0</v>
      </c>
      <c r="Q7557" s="8" t="s">
        <v>16577</v>
      </c>
      <c r="R7557" s="2" t="str">
        <f>IF((--IF(P7557=0,Q7557,P7557))&gt;(--日期设置!$B$2),IF(P7557=0,Q7557,P7557),Q7557)</f>
        <v>2022-02-10</v>
      </c>
      <c r="S7557" s="32" t="s">
        <v>18328</v>
      </c>
      <c r="T7557" s="8">
        <f>[1]!b_anal_ptmyear($A7557,日期设置!$B$2)</f>
        <v>0.8904109589041096</v>
      </c>
      <c r="U7557" s="8">
        <f>[1]!b_anal_termifexercise($A7557,日期设置!B$2)</f>
        <v>0</v>
      </c>
      <c r="V7557" s="10">
        <f>[1]!b_dq_dirtyprice(A7557,日期设置!$B$2)</f>
        <v>20.4163</v>
      </c>
      <c r="W7557" s="11">
        <f>IF(U7557=0,ROUNDUP((Q7557-日期设置!$B$2)/365,0),ROUNDUP((R7557-日期设置!$B$2)/365,0))</f>
        <v>1</v>
      </c>
      <c r="X7557" s="18">
        <f>_xlfn.IFNA(VLOOKUP(A7557,过往入选债券!A:D,4,0),2)</f>
        <v>2</v>
      </c>
      <c r="Y7557">
        <f>_xlfn.IFNA(VLOOKUP(C7557,[2]Sheet1!$A:$A,1,0),3)</f>
        <v>3</v>
      </c>
    </row>
    <row r="7558" spans="1:25" hidden="1" x14ac:dyDescent="0.2">
      <c r="A7558" s="29" t="s">
        <v>4851</v>
      </c>
      <c r="B7558" s="29" t="s">
        <v>4852</v>
      </c>
      <c r="C7558" s="40" t="s">
        <v>1786</v>
      </c>
      <c r="D7558" s="26" t="str">
        <f>[1]!b_calc_yield(A7558,日期设置!$B$2,F7558,1,R7558,1,O7558,L7558,S7558,)</f>
        <v>Fetching...</v>
      </c>
      <c r="E7558" s="26">
        <f t="shared" si="236"/>
        <v>0.24437875916420992</v>
      </c>
      <c r="F7558" s="18">
        <f>[1]!b_dq_cleanprice($A7558,日期设置!B$2)</f>
        <v>100.40560000000001</v>
      </c>
      <c r="G7558" s="18" t="str">
        <f t="shared" si="237"/>
        <v>0.15 + 0</v>
      </c>
      <c r="H7558" s="27">
        <f>[1]!b_dq_pctchange($A7558,日期设置!$B$2,1)/100</f>
        <v>0</v>
      </c>
      <c r="I7558" s="26">
        <f>[1]!b_pq_pctchange(A7558,日期设置!$B$4,日期设置!$B$2,1)</f>
        <v>0</v>
      </c>
      <c r="J7558" s="26">
        <f>[1]!b_pq_pctchange(A7558,日期设置!$C$4,日期设置!$B$2,1)</f>
        <v>0</v>
      </c>
      <c r="K7558" s="52">
        <f>[1]!b_dq_amount($A7558,日期设置!B$2,2,10000)</f>
        <v>0</v>
      </c>
      <c r="L7558" s="26">
        <f>[1]!b_info_latestpar(A7558,日期设置!$B$2)</f>
        <v>100</v>
      </c>
      <c r="M7558" s="6">
        <f>[1]!b_info_outstandingbalance($A7558,日期设置!B$2)</f>
        <v>10</v>
      </c>
      <c r="N7558" s="7" t="str">
        <f>[1]!b_info_latestissurercreditrating2(A7558,日期设置!$B$2,"102","1")</f>
        <v>AAA</v>
      </c>
      <c r="O7558" s="8">
        <v>4.1500000000000004</v>
      </c>
      <c r="P7558" s="9">
        <f>[1]!b_info_repurchasedate(A7558)</f>
        <v>0</v>
      </c>
      <c r="Q7558" s="8" t="s">
        <v>16962</v>
      </c>
      <c r="R7558" s="2" t="str">
        <f>IF((--IF(P7558=0,Q7558,P7558))&gt;(--日期设置!$B$2),IF(P7558=0,Q7558,P7558),Q7558)</f>
        <v>2021-05-19</v>
      </c>
      <c r="S7558" s="32" t="s">
        <v>18958</v>
      </c>
      <c r="T7558" s="8">
        <f>[1]!b_anal_ptmyear($A7558,日期设置!$B$2)</f>
        <v>0.15890410958904111</v>
      </c>
      <c r="U7558" s="8">
        <f>[1]!b_anal_termifexercise($A7558,日期设置!B$2)</f>
        <v>0</v>
      </c>
      <c r="V7558" s="10">
        <f>[1]!b_dq_dirtyprice(A7558,日期设置!$B$2)</f>
        <v>103.8961</v>
      </c>
      <c r="W7558" s="11">
        <f>IF(U7558=0,ROUNDUP((Q7558-日期设置!$B$2)/365,0),ROUNDUP((R7558-日期设置!$B$2)/365,0))</f>
        <v>1</v>
      </c>
      <c r="X7558" s="18">
        <f>_xlfn.IFNA(VLOOKUP(A7558,过往入选债券!A:D,4,0),2)</f>
        <v>2</v>
      </c>
      <c r="Y7558" t="str">
        <f>_xlfn.IFNA(VLOOKUP(C7558,[2]Sheet1!$A:$A,1,0),3)</f>
        <v>陕西煤业化工集团有限责任公司</v>
      </c>
    </row>
    <row r="7559" spans="1:25" hidden="1" x14ac:dyDescent="0.2">
      <c r="A7559" s="29" t="s">
        <v>1894</v>
      </c>
      <c r="B7559" s="29" t="s">
        <v>1895</v>
      </c>
      <c r="C7559" s="40" t="s">
        <v>627</v>
      </c>
      <c r="D7559" s="26" t="str">
        <f>[1]!b_calc_yield(A7559,日期设置!$B$2,F7559,1,R7559,1,O7559,L7559,S7559,)</f>
        <v>Fetching...</v>
      </c>
      <c r="E7559" s="26">
        <f t="shared" si="236"/>
        <v>0.2833477608904289</v>
      </c>
      <c r="F7559" s="18">
        <f>[1]!b_dq_cleanprice($A7559,日期设置!B$2)</f>
        <v>100.81829999999999</v>
      </c>
      <c r="G7559" s="18" t="str">
        <f t="shared" si="237"/>
        <v>0.18 + 0</v>
      </c>
      <c r="H7559" s="27">
        <f>[1]!b_dq_pctchange($A7559,日期设置!$B$2,1)/100</f>
        <v>0</v>
      </c>
      <c r="I7559" s="26">
        <f>[1]!b_pq_pctchange(A7559,日期设置!$B$4,日期设置!$B$2,1)</f>
        <v>0</v>
      </c>
      <c r="J7559" s="26">
        <f>[1]!b_pq_pctchange(A7559,日期设置!$C$4,日期设置!$B$2,1)</f>
        <v>0</v>
      </c>
      <c r="K7559" s="52">
        <f>[1]!b_dq_amount($A7559,日期设置!B$2,2,10000)</f>
        <v>0</v>
      </c>
      <c r="L7559" s="26">
        <f>[1]!b_info_latestpar(A7559,日期设置!$B$2)</f>
        <v>100</v>
      </c>
      <c r="M7559" s="6">
        <f>[1]!b_info_outstandingbalance($A7559,日期设置!B$2)</f>
        <v>10</v>
      </c>
      <c r="N7559" s="7">
        <f>[1]!b_info_latestissurercreditrating2(A7559,日期设置!$B$2,"102","1")</f>
        <v>0</v>
      </c>
      <c r="O7559" s="8">
        <v>6</v>
      </c>
      <c r="P7559" s="9">
        <f>[1]!b_info_repurchasedate(A7559)</f>
        <v>0</v>
      </c>
      <c r="Q7559" s="8" t="s">
        <v>17180</v>
      </c>
      <c r="R7559" s="2" t="str">
        <f>IF((--IF(P7559=0,Q7559,P7559))&gt;(--日期设置!$B$2),IF(P7559=0,Q7559,P7559),Q7559)</f>
        <v>2021-05-29</v>
      </c>
      <c r="S7559" s="32" t="s">
        <v>18884</v>
      </c>
      <c r="T7559" s="8">
        <f>[1]!b_anal_ptmyear($A7559,日期设置!$B$2)</f>
        <v>0.18630136986301371</v>
      </c>
      <c r="U7559" s="8">
        <f>[1]!b_anal_termifexercise($A7559,日期设置!B$2)</f>
        <v>0</v>
      </c>
      <c r="V7559" s="10">
        <f>[1]!b_dq_dirtyprice(A7559,日期设置!$B$2)</f>
        <v>105.70050000000001</v>
      </c>
      <c r="W7559" s="11">
        <f>IF(U7559=0,ROUNDUP((Q7559-日期设置!$B$2)/365,0),ROUNDUP((R7559-日期设置!$B$2)/365,0))</f>
        <v>1</v>
      </c>
      <c r="X7559" s="18">
        <f>_xlfn.IFNA(VLOOKUP(A7559,过往入选债券!A:D,4,0),2)</f>
        <v>2</v>
      </c>
      <c r="Y7559">
        <f>_xlfn.IFNA(VLOOKUP(C7559,[2]Sheet1!$A:$A,1,0),3)</f>
        <v>3</v>
      </c>
    </row>
    <row r="7560" spans="1:25" hidden="1" x14ac:dyDescent="0.2">
      <c r="A7560" s="29" t="s">
        <v>6536</v>
      </c>
      <c r="B7560" s="29" t="s">
        <v>6537</v>
      </c>
      <c r="C7560" s="40" t="s">
        <v>193</v>
      </c>
      <c r="D7560" s="26" t="str">
        <f>[1]!b_calc_yield(A7560,日期设置!$B$2,F7560,1,R7560,1,O7560,L7560,S7560,)</f>
        <v>Fetching...</v>
      </c>
      <c r="E7560" s="26">
        <f t="shared" si="236"/>
        <v>5.3972990739215021E-2</v>
      </c>
      <c r="F7560" s="18">
        <f>[1]!b_dq_cleanprice($A7560,日期设置!B$2)</f>
        <v>100.1383</v>
      </c>
      <c r="G7560" s="18" t="str">
        <f t="shared" si="237"/>
        <v>0.03 + 0</v>
      </c>
      <c r="H7560" s="27">
        <f>[1]!b_dq_pctchange($A7560,日期设置!$B$2,1)/100</f>
        <v>0</v>
      </c>
      <c r="I7560" s="26">
        <f>[1]!b_pq_pctchange(A7560,日期设置!$B$4,日期设置!$B$2,1)</f>
        <v>0</v>
      </c>
      <c r="J7560" s="26">
        <f>[1]!b_pq_pctchange(A7560,日期设置!$C$4,日期设置!$B$2,1)</f>
        <v>-0.40657562475695408</v>
      </c>
      <c r="K7560" s="52">
        <f>[1]!b_dq_amount($A7560,日期设置!B$2,2,10000)</f>
        <v>0</v>
      </c>
      <c r="L7560" s="26">
        <f>[1]!b_info_latestpar(A7560,日期设置!$B$2)</f>
        <v>100</v>
      </c>
      <c r="M7560" s="6">
        <f>[1]!b_info_outstandingbalance($A7560,日期设置!B$2)</f>
        <v>10</v>
      </c>
      <c r="N7560" s="7" t="str">
        <f>[1]!b_info_latestissurercreditrating2(A7560,日期设置!$B$2,"102","1")</f>
        <v>AAA</v>
      </c>
      <c r="O7560" s="8">
        <v>5.48</v>
      </c>
      <c r="P7560" s="9">
        <f>[1]!b_info_repurchasedate(A7560)</f>
        <v>0</v>
      </c>
      <c r="Q7560" s="8" t="s">
        <v>16182</v>
      </c>
      <c r="R7560" s="2" t="str">
        <f>IF((--IF(P7560=0,Q7560,P7560))&gt;(--日期设置!$B$2),IF(P7560=0,Q7560,P7560),Q7560)</f>
        <v>2021-04-04</v>
      </c>
      <c r="S7560" s="32" t="s">
        <v>17971</v>
      </c>
      <c r="T7560" s="8">
        <f>[1]!b_anal_ptmyear($A7560,日期设置!$B$2)</f>
        <v>3.5616438356164383E-2</v>
      </c>
      <c r="U7560" s="8">
        <f>[1]!b_anal_termifexercise($A7560,日期设置!B$2)</f>
        <v>0</v>
      </c>
      <c r="V7560" s="10">
        <f>[1]!b_dq_dirtyprice(A7560,日期设置!$B$2)</f>
        <v>105.42310000000001</v>
      </c>
      <c r="W7560" s="11">
        <f>IF(U7560=0,ROUNDUP((Q7560-日期设置!$B$2)/365,0),ROUNDUP((R7560-日期设置!$B$2)/365,0))</f>
        <v>1</v>
      </c>
      <c r="X7560" s="18">
        <f>_xlfn.IFNA(VLOOKUP(A7560,过往入选债券!A:D,4,0),2)</f>
        <v>2</v>
      </c>
      <c r="Y7560">
        <f>_xlfn.IFNA(VLOOKUP(C7560,[2]Sheet1!$A:$A,1,0),3)</f>
        <v>3</v>
      </c>
    </row>
    <row r="7561" spans="1:25" hidden="1" x14ac:dyDescent="0.2">
      <c r="A7561" s="29" t="s">
        <v>12251</v>
      </c>
      <c r="B7561" s="29" t="s">
        <v>12252</v>
      </c>
      <c r="C7561" s="40" t="s">
        <v>1319</v>
      </c>
      <c r="D7561" s="26" t="str">
        <f>[1]!b_calc_yield(A7561,日期设置!$B$2,F7561,1,R7561,1,O7561,L7561,S7561,)</f>
        <v>Fetching...</v>
      </c>
      <c r="E7561" s="26">
        <f t="shared" si="236"/>
        <v>32.203356386704684</v>
      </c>
      <c r="F7561" s="18">
        <f>[1]!b_dq_cleanprice($A7561,日期设置!B$2)</f>
        <v>20.0669</v>
      </c>
      <c r="G7561" s="18" t="str">
        <f t="shared" si="237"/>
        <v>0.84 + 0</v>
      </c>
      <c r="H7561" s="27">
        <f>[1]!b_dq_pctchange($A7561,日期设置!$B$2,1)/100</f>
        <v>0</v>
      </c>
      <c r="I7561" s="26">
        <f>[1]!b_pq_pctchange(A7561,日期设置!$B$4,日期设置!$B$2,1)</f>
        <v>0.1317332401886124</v>
      </c>
      <c r="J7561" s="26">
        <f>[1]!b_pq_pctchange(A7561,日期设置!$C$4,日期设置!$B$2,1)</f>
        <v>0.1317332401886124</v>
      </c>
      <c r="K7561" s="52">
        <f>[1]!b_dq_amount($A7561,日期设置!B$2,2,10000)</f>
        <v>0</v>
      </c>
      <c r="L7561" s="26">
        <f>[1]!b_info_latestpar(A7561,日期设置!$B$2)</f>
        <v>19.999999999999996</v>
      </c>
      <c r="M7561" s="6">
        <f>[1]!b_info_outstandingbalance($A7561,日期设置!B$2)</f>
        <v>3</v>
      </c>
      <c r="N7561" s="7" t="str">
        <f>[1]!b_info_latestissurercreditrating2(A7561,日期设置!$B$2,"102","1")</f>
        <v>AA</v>
      </c>
      <c r="O7561" s="8">
        <v>6.8</v>
      </c>
      <c r="P7561" s="9">
        <f>[1]!b_info_repurchasedate(A7561)</f>
        <v>0</v>
      </c>
      <c r="Q7561" s="8" t="s">
        <v>16232</v>
      </c>
      <c r="R7561" s="2" t="str">
        <f>IF((--IF(P7561=0,Q7561,P7561))&gt;(--日期设置!$B$2),IF(P7561=0,Q7561,P7561),Q7561)</f>
        <v>2022-01-26</v>
      </c>
      <c r="S7561" s="32" t="s">
        <v>18870</v>
      </c>
      <c r="T7561" s="8">
        <f>[1]!b_anal_ptmyear($A7561,日期设置!$B$2)</f>
        <v>0.84931506849315064</v>
      </c>
      <c r="U7561" s="8">
        <f>[1]!b_anal_termifexercise($A7561,日期设置!B$2)</f>
        <v>0</v>
      </c>
      <c r="V7561" s="10">
        <f>[1]!b_dq_dirtyprice(A7561,日期设置!$B$2)</f>
        <v>20.271799999999999</v>
      </c>
      <c r="W7561" s="11">
        <f>IF(U7561=0,ROUNDUP((Q7561-日期设置!$B$2)/365,0),ROUNDUP((R7561-日期设置!$B$2)/365,0))</f>
        <v>1</v>
      </c>
      <c r="X7561" s="18">
        <f>_xlfn.IFNA(VLOOKUP(A7561,过往入选债券!A:D,4,0),2)</f>
        <v>2</v>
      </c>
      <c r="Y7561">
        <f>_xlfn.IFNA(VLOOKUP(C7561,[2]Sheet1!$A:$A,1,0),3)</f>
        <v>3</v>
      </c>
    </row>
    <row r="7562" spans="1:25" hidden="1" x14ac:dyDescent="0.2">
      <c r="A7562" s="29" t="s">
        <v>7257</v>
      </c>
      <c r="B7562" s="29" t="s">
        <v>7258</v>
      </c>
      <c r="C7562" s="40" t="s">
        <v>580</v>
      </c>
      <c r="D7562" s="26" t="str">
        <f>[1]!b_calc_yield(A7562,日期设置!$B$2,F7562,1,R7562,1,O7562,L7562,S7562,)</f>
        <v>Fetching...</v>
      </c>
      <c r="E7562" s="26">
        <f t="shared" si="236"/>
        <v>0.67741247780073177</v>
      </c>
      <c r="F7562" s="18">
        <f>[1]!b_dq_cleanprice($A7562,日期设置!B$2)</f>
        <v>102.5532</v>
      </c>
      <c r="G7562" s="18" t="str">
        <f t="shared" si="237"/>
        <v>2.45 + 0.46</v>
      </c>
      <c r="H7562" s="27">
        <f>[1]!b_dq_pctchange($A7562,日期设置!$B$2,1)/100</f>
        <v>0</v>
      </c>
      <c r="I7562" s="26">
        <f>[1]!b_pq_pctchange(A7562,日期设置!$B$4,日期设置!$B$2,1)</f>
        <v>0</v>
      </c>
      <c r="J7562" s="26">
        <f>[1]!b_pq_pctchange(A7562,日期设置!$C$4,日期设置!$B$2,1)</f>
        <v>0</v>
      </c>
      <c r="K7562" s="52">
        <f>[1]!b_dq_amount($A7562,日期设置!B$2,2,10000)</f>
        <v>0</v>
      </c>
      <c r="L7562" s="26">
        <f>[1]!b_info_latestpar(A7562,日期设置!$B$2)</f>
        <v>100</v>
      </c>
      <c r="M7562" s="6">
        <f>[1]!b_info_outstandingbalance($A7562,日期设置!B$2)</f>
        <v>10</v>
      </c>
      <c r="N7562" s="7" t="str">
        <f>[1]!b_info_latestissurercreditrating2(A7562,日期设置!$B$2,"102","1")</f>
        <v>BB</v>
      </c>
      <c r="O7562" s="8">
        <v>7.2</v>
      </c>
      <c r="P7562" s="9" t="str">
        <f>[1]!b_info_repurchasedate(A7562)</f>
        <v>2021-09-06</v>
      </c>
      <c r="Q7562" s="8" t="s">
        <v>16850</v>
      </c>
      <c r="R7562" s="2" t="str">
        <f>IF((--IF(P7562=0,Q7562,P7562))&gt;(--日期设置!$B$2),IF(P7562=0,Q7562,P7562),Q7562)</f>
        <v>2021-09-06</v>
      </c>
      <c r="S7562" s="32" t="s">
        <v>18545</v>
      </c>
      <c r="T7562" s="8">
        <f>[1]!b_anal_ptmyear($A7562,日期设置!$B$2)</f>
        <v>2.4547945205479453</v>
      </c>
      <c r="U7562" s="8">
        <f>[1]!b_anal_termifexercise($A7562,日期设置!B$2)</f>
        <v>0.46027397260273972</v>
      </c>
      <c r="V7562" s="10">
        <f>[1]!b_dq_dirtyprice(A7562,日期设置!$B$2)</f>
        <v>106.4787</v>
      </c>
      <c r="W7562" s="11">
        <f>IF(U7562=0,ROUNDUP((Q7562-日期设置!$B$2)/365,0),ROUNDUP((R7562-日期设置!$B$2)/365,0))</f>
        <v>1</v>
      </c>
      <c r="X7562" s="18">
        <f>_xlfn.IFNA(VLOOKUP(A7562,过往入选债券!A:D,4,0),2)</f>
        <v>2</v>
      </c>
      <c r="Y7562" t="str">
        <f>_xlfn.IFNA(VLOOKUP(C7562,[2]Sheet1!$A:$A,1,0),3)</f>
        <v>河南能源化工集团有限公司</v>
      </c>
    </row>
    <row r="7563" spans="1:25" hidden="1" x14ac:dyDescent="0.2">
      <c r="A7563" s="29" t="s">
        <v>5536</v>
      </c>
      <c r="B7563" s="29" t="s">
        <v>5537</v>
      </c>
      <c r="C7563" s="40" t="s">
        <v>430</v>
      </c>
      <c r="D7563" s="26" t="str">
        <f>[1]!b_calc_yield(A7563,日期设置!$B$2,F7563,1,R7563,1,O7563,L7563,S7563,)</f>
        <v>Fetching...</v>
      </c>
      <c r="E7563" s="26">
        <f t="shared" si="236"/>
        <v>3.2638175497101685E-2</v>
      </c>
      <c r="F7563" s="18">
        <f>[1]!b_dq_cleanprice($A7563,日期设置!B$2)</f>
        <v>100.05159999999999</v>
      </c>
      <c r="G7563" s="18" t="str">
        <f t="shared" si="237"/>
        <v>0.02 + 0</v>
      </c>
      <c r="H7563" s="27">
        <f>[1]!b_dq_pctchange($A7563,日期设置!$B$2,1)/100</f>
        <v>0</v>
      </c>
      <c r="I7563" s="26">
        <f>[1]!b_pq_pctchange(A7563,日期设置!$B$4,日期设置!$B$2,1)</f>
        <v>0</v>
      </c>
      <c r="J7563" s="26">
        <f>[1]!b_pq_pctchange(A7563,日期设置!$C$4,日期设置!$B$2,1)</f>
        <v>-4.2460045097567171E-2</v>
      </c>
      <c r="K7563" s="52">
        <f>[1]!b_dq_amount($A7563,日期设置!B$2,2,10000)</f>
        <v>0</v>
      </c>
      <c r="L7563" s="26">
        <f>[1]!b_info_latestpar(A7563,日期设置!$B$2)</f>
        <v>100</v>
      </c>
      <c r="M7563" s="6">
        <f>[1]!b_info_outstandingbalance($A7563,日期设置!B$2)</f>
        <v>4</v>
      </c>
      <c r="N7563" s="7" t="str">
        <f>[1]!b_info_latestissurercreditrating2(A7563,日期设置!$B$2,"102","1")</f>
        <v>AA</v>
      </c>
      <c r="O7563" s="8">
        <v>3.9</v>
      </c>
      <c r="P7563" s="9">
        <f>[1]!b_info_repurchasedate(A7563)</f>
        <v>0</v>
      </c>
      <c r="Q7563" s="8" t="s">
        <v>16927</v>
      </c>
      <c r="R7563" s="2" t="str">
        <f>IF((--IF(P7563=0,Q7563,P7563))&gt;(--日期设置!$B$2),IF(P7563=0,Q7563,P7563),Q7563)</f>
        <v>2021-03-30</v>
      </c>
      <c r="S7563" s="32" t="s">
        <v>18636</v>
      </c>
      <c r="T7563" s="8">
        <f>[1]!b_anal_ptmyear($A7563,日期设置!$B$2)</f>
        <v>2.1917808219178082E-2</v>
      </c>
      <c r="U7563" s="8">
        <f>[1]!b_anal_termifexercise($A7563,日期设置!B$2)</f>
        <v>0</v>
      </c>
      <c r="V7563" s="10">
        <f>[1]!b_dq_dirtyprice(A7563,日期设置!$B$2)</f>
        <v>103.8661</v>
      </c>
      <c r="W7563" s="11">
        <f>IF(U7563=0,ROUNDUP((Q7563-日期设置!$B$2)/365,0),ROUNDUP((R7563-日期设置!$B$2)/365,0))</f>
        <v>1</v>
      </c>
      <c r="X7563" s="18">
        <f>_xlfn.IFNA(VLOOKUP(A7563,过往入选债券!A:D,4,0),2)</f>
        <v>2</v>
      </c>
      <c r="Y7563">
        <f>_xlfn.IFNA(VLOOKUP(C7563,[2]Sheet1!$A:$A,1,0),3)</f>
        <v>3</v>
      </c>
    </row>
    <row r="7564" spans="1:25" hidden="1" x14ac:dyDescent="0.2">
      <c r="A7564" s="29" t="s">
        <v>11628</v>
      </c>
      <c r="B7564" s="29" t="s">
        <v>11629</v>
      </c>
      <c r="C7564" s="40" t="s">
        <v>897</v>
      </c>
      <c r="D7564" s="26" t="str">
        <f>[1]!b_calc_yield(A7564,日期设置!$B$2,F7564,1,R7564,1,O7564,L7564,S7564,)</f>
        <v>Fetching...</v>
      </c>
      <c r="E7564" s="26">
        <f t="shared" si="236"/>
        <v>24.45399635610519</v>
      </c>
      <c r="F7564" s="18">
        <f>[1]!b_dq_cleanprice($A7564,日期设置!B$2)</f>
        <v>45.314500000000002</v>
      </c>
      <c r="G7564" s="18" t="str">
        <f t="shared" si="237"/>
        <v>2.01 + 0</v>
      </c>
      <c r="H7564" s="27">
        <f>[1]!b_dq_pctchange($A7564,日期设置!$B$2,1)/100</f>
        <v>0</v>
      </c>
      <c r="I7564" s="26">
        <f>[1]!b_pq_pctchange(A7564,日期设置!$B$4,日期设置!$B$2,1)</f>
        <v>0</v>
      </c>
      <c r="J7564" s="26">
        <f>[1]!b_pq_pctchange(A7564,日期设置!$C$4,日期设置!$B$2,1)</f>
        <v>0</v>
      </c>
      <c r="K7564" s="52">
        <f>[1]!b_dq_amount($A7564,日期设置!B$2,2,10000)</f>
        <v>0</v>
      </c>
      <c r="L7564" s="26">
        <f>[1]!b_info_latestpar(A7564,日期设置!$B$2)</f>
        <v>44.999999999999993</v>
      </c>
      <c r="M7564" s="6">
        <f>[1]!b_info_outstandingbalance($A7564,日期设置!B$2)</f>
        <v>4.5</v>
      </c>
      <c r="N7564" s="7" t="str">
        <f>[1]!b_info_latestissurercreditrating2(A7564,日期设置!$B$2,"102","1")</f>
        <v>AA</v>
      </c>
      <c r="O7564" s="8">
        <v>4.6500000000000004</v>
      </c>
      <c r="P7564" s="9">
        <f>[1]!b_info_repurchasedate(A7564)</f>
        <v>0</v>
      </c>
      <c r="Q7564" s="8" t="s">
        <v>16310</v>
      </c>
      <c r="R7564" s="2" t="str">
        <f>IF((--IF(P7564=0,Q7564,P7564))&gt;(--日期设置!$B$2),IF(P7564=0,Q7564,P7564),Q7564)</f>
        <v>2023-03-29</v>
      </c>
      <c r="S7564" s="32" t="s">
        <v>18741</v>
      </c>
      <c r="T7564" s="8">
        <f>[1]!b_anal_ptmyear($A7564,日期设置!$B$2)</f>
        <v>2.0191780821917806</v>
      </c>
      <c r="U7564" s="8">
        <f>[1]!b_anal_termifexercise($A7564,日期设置!B$2)</f>
        <v>0</v>
      </c>
      <c r="V7564" s="10">
        <f>[1]!b_dq_dirtyprice(A7564,日期设置!$B$2)</f>
        <v>47.366900000000001</v>
      </c>
      <c r="W7564" s="11">
        <f>IF(U7564=0,ROUNDUP((Q7564-日期设置!$B$2)/365,0),ROUNDUP((R7564-日期设置!$B$2)/365,0))</f>
        <v>3</v>
      </c>
      <c r="X7564" s="18">
        <f>_xlfn.IFNA(VLOOKUP(A7564,过往入选债券!A:D,4,0),2)</f>
        <v>2</v>
      </c>
      <c r="Y7564">
        <f>_xlfn.IFNA(VLOOKUP(C7564,[2]Sheet1!$A:$A,1,0),3)</f>
        <v>3</v>
      </c>
    </row>
    <row r="7565" spans="1:25" hidden="1" x14ac:dyDescent="0.2">
      <c r="A7565" s="29" t="s">
        <v>7248</v>
      </c>
      <c r="B7565" s="29" t="s">
        <v>7249</v>
      </c>
      <c r="C7565" s="40" t="s">
        <v>7250</v>
      </c>
      <c r="D7565" s="26" t="str">
        <f>[1]!b_calc_yield(A7565,日期设置!$B$2,F7565,1,R7565,1,O7565,L7565,S7565,)</f>
        <v>Fetching...</v>
      </c>
      <c r="E7565" s="26">
        <f t="shared" si="236"/>
        <v>0.63852405876088092</v>
      </c>
      <c r="F7565" s="18">
        <f>[1]!b_dq_cleanprice($A7565,日期设置!B$2)</f>
        <v>101.08150000000001</v>
      </c>
      <c r="G7565" s="18" t="str">
        <f t="shared" si="237"/>
        <v>0.45 + 0</v>
      </c>
      <c r="H7565" s="27">
        <f>[1]!b_dq_pctchange($A7565,日期设置!$B$2,1)/100</f>
        <v>0</v>
      </c>
      <c r="I7565" s="26">
        <f>[1]!b_pq_pctchange(A7565,日期设置!$B$4,日期设置!$B$2,1)</f>
        <v>0</v>
      </c>
      <c r="J7565" s="26">
        <f>[1]!b_pq_pctchange(A7565,日期设置!$C$4,日期设置!$B$2,1)</f>
        <v>0</v>
      </c>
      <c r="K7565" s="52">
        <f>[1]!b_dq_amount($A7565,日期设置!B$2,2,10000)</f>
        <v>0</v>
      </c>
      <c r="L7565" s="26">
        <f>[1]!b_info_latestpar(A7565,日期设置!$B$2)</f>
        <v>100</v>
      </c>
      <c r="M7565" s="6">
        <f>[1]!b_info_outstandingbalance($A7565,日期设置!B$2)</f>
        <v>3</v>
      </c>
      <c r="N7565" s="7" t="str">
        <f>[1]!b_info_latestissurercreditrating2(A7565,日期设置!$B$2,"102","1")</f>
        <v>AA</v>
      </c>
      <c r="O7565" s="8">
        <v>3.85</v>
      </c>
      <c r="P7565" s="9" t="str">
        <f>[1]!b_info_repurchasedate(A7565)</f>
        <v>2020-09-03</v>
      </c>
      <c r="Q7565" s="8" t="s">
        <v>16154</v>
      </c>
      <c r="R7565" s="2" t="str">
        <f>IF((--IF(P7565=0,Q7565,P7565))&gt;(--日期设置!$B$2),IF(P7565=0,Q7565,P7565),Q7565)</f>
        <v>2021-09-03</v>
      </c>
      <c r="S7565" s="32" t="s">
        <v>17943</v>
      </c>
      <c r="T7565" s="8">
        <f>[1]!b_anal_ptmyear($A7565,日期设置!$B$2)</f>
        <v>0.45205479452054792</v>
      </c>
      <c r="U7565" s="8">
        <f>[1]!b_anal_termifexercise($A7565,日期设置!B$2)</f>
        <v>0</v>
      </c>
      <c r="V7565" s="10">
        <f>[1]!b_dq_dirtyprice(A7565,日期设置!$B$2)</f>
        <v>103.19110000000001</v>
      </c>
      <c r="W7565" s="11">
        <f>IF(U7565=0,ROUNDUP((Q7565-日期设置!$B$2)/365,0),ROUNDUP((R7565-日期设置!$B$2)/365,0))</f>
        <v>1</v>
      </c>
      <c r="X7565" s="18">
        <f>_xlfn.IFNA(VLOOKUP(A7565,过往入选债券!A:D,4,0),2)</f>
        <v>2</v>
      </c>
      <c r="Y7565">
        <f>_xlfn.IFNA(VLOOKUP(C7565,[2]Sheet1!$A:$A,1,0),3)</f>
        <v>3</v>
      </c>
    </row>
    <row r="7566" spans="1:25" hidden="1" x14ac:dyDescent="0.2">
      <c r="A7566" s="29" t="s">
        <v>12471</v>
      </c>
      <c r="B7566" s="29" t="s">
        <v>12472</v>
      </c>
      <c r="C7566" s="40" t="s">
        <v>12473</v>
      </c>
      <c r="D7566" s="26" t="str">
        <f>[1]!b_calc_yield(A7566,日期设置!$B$2,F7566,1,R7566,1,O7566,L7566,S7566,)</f>
        <v>Fetching...</v>
      </c>
      <c r="E7566" s="26">
        <f t="shared" si="236"/>
        <v>22.42559912566837</v>
      </c>
      <c r="F7566" s="18">
        <f>[1]!b_dq_cleanprice($A7566,日期设置!B$2)</f>
        <v>40.4726</v>
      </c>
      <c r="G7566" s="18" t="str">
        <f t="shared" si="237"/>
        <v>1.43 + 0</v>
      </c>
      <c r="H7566" s="27">
        <f>[1]!b_dq_pctchange($A7566,日期设置!$B$2,1)/100</f>
        <v>0</v>
      </c>
      <c r="I7566" s="26">
        <f>[1]!b_pq_pctchange(A7566,日期设置!$B$4,日期设置!$B$2,1)</f>
        <v>0</v>
      </c>
      <c r="J7566" s="26">
        <f>[1]!b_pq_pctchange(A7566,日期设置!$C$4,日期设置!$B$2,1)</f>
        <v>7.1658549482620185E-3</v>
      </c>
      <c r="K7566" s="52">
        <f>[1]!b_dq_amount($A7566,日期设置!B$2,2,10000)</f>
        <v>0</v>
      </c>
      <c r="L7566" s="26">
        <f>[1]!b_info_latestpar(A7566,日期设置!$B$2)</f>
        <v>40</v>
      </c>
      <c r="M7566" s="6">
        <f>[1]!b_info_outstandingbalance($A7566,日期设置!B$2)</f>
        <v>5.6</v>
      </c>
      <c r="N7566" s="7" t="str">
        <f>[1]!b_info_latestissurercreditrating2(A7566,日期设置!$B$2,"102","1")</f>
        <v>AA</v>
      </c>
      <c r="O7566" s="8">
        <v>5.54</v>
      </c>
      <c r="P7566" s="9">
        <f>[1]!b_info_repurchasedate(A7566)</f>
        <v>0</v>
      </c>
      <c r="Q7566" s="8" t="s">
        <v>16227</v>
      </c>
      <c r="R7566" s="2" t="str">
        <f>IF((--IF(P7566=0,Q7566,P7566))&gt;(--日期设置!$B$2),IF(P7566=0,Q7566,P7566),Q7566)</f>
        <v>2022-08-28</v>
      </c>
      <c r="S7566" s="32" t="s">
        <v>18501</v>
      </c>
      <c r="T7566" s="8">
        <f>[1]!b_anal_ptmyear($A7566,日期设置!$B$2)</f>
        <v>1.4356164383561643</v>
      </c>
      <c r="U7566" s="8">
        <f>[1]!b_anal_termifexercise($A7566,日期设置!B$2)</f>
        <v>0</v>
      </c>
      <c r="V7566" s="10">
        <f>[1]!b_dq_dirtyprice(A7566,日期设置!$B$2)</f>
        <v>41.723300000000002</v>
      </c>
      <c r="W7566" s="11">
        <f>IF(U7566=0,ROUNDUP((Q7566-日期设置!$B$2)/365,0),ROUNDUP((R7566-日期设置!$B$2)/365,0))</f>
        <v>2</v>
      </c>
      <c r="X7566" s="18">
        <f>_xlfn.IFNA(VLOOKUP(A7566,过往入选债券!A:D,4,0),2)</f>
        <v>2</v>
      </c>
      <c r="Y7566">
        <f>_xlfn.IFNA(VLOOKUP(C7566,[2]Sheet1!$A:$A,1,0),3)</f>
        <v>3</v>
      </c>
    </row>
    <row r="7567" spans="1:25" hidden="1" x14ac:dyDescent="0.2">
      <c r="A7567" s="29" t="s">
        <v>11996</v>
      </c>
      <c r="B7567" s="29" t="s">
        <v>11997</v>
      </c>
      <c r="C7567" s="40" t="s">
        <v>5450</v>
      </c>
      <c r="D7567" s="26" t="str">
        <f>[1]!b_calc_yield(A7567,日期设置!$B$2,F7567,1,R7567,1,O7567,L7567,S7567,)</f>
        <v>Fetching...</v>
      </c>
      <c r="E7567" s="26">
        <f t="shared" si="236"/>
        <v>0.43103610256181035</v>
      </c>
      <c r="F7567" s="18">
        <f>[1]!b_dq_cleanprice($A7567,日期设置!B$2)</f>
        <v>101.7341</v>
      </c>
      <c r="G7567" s="18" t="str">
        <f t="shared" si="237"/>
        <v>0.31 + 0</v>
      </c>
      <c r="H7567" s="27">
        <f>[1]!b_dq_pctchange($A7567,日期设置!$B$2,1)/100</f>
        <v>0</v>
      </c>
      <c r="I7567" s="26">
        <f>[1]!b_pq_pctchange(A7567,日期设置!$B$4,日期设置!$B$2,1)</f>
        <v>0</v>
      </c>
      <c r="J7567" s="26">
        <f>[1]!b_pq_pctchange(A7567,日期设置!$C$4,日期设置!$B$2,1)</f>
        <v>0</v>
      </c>
      <c r="K7567" s="52">
        <f>[1]!b_dq_amount($A7567,日期设置!B$2,2,10000)</f>
        <v>0</v>
      </c>
      <c r="L7567" s="26">
        <f>[1]!b_info_latestpar(A7567,日期设置!$B$2)</f>
        <v>100</v>
      </c>
      <c r="M7567" s="6">
        <f>[1]!b_info_outstandingbalance($A7567,日期设置!B$2)</f>
        <v>3.5009999999999999</v>
      </c>
      <c r="N7567" s="7" t="str">
        <f>[1]!b_info_latestissurercreditrating2(A7567,日期设置!$B$2,"102","1")</f>
        <v>AA</v>
      </c>
      <c r="O7567" s="8">
        <v>6.9</v>
      </c>
      <c r="P7567" s="9" t="str">
        <f>[1]!b_info_repurchasedate(A7567)</f>
        <v>2019-07-16</v>
      </c>
      <c r="Q7567" s="8" t="s">
        <v>16932</v>
      </c>
      <c r="R7567" s="2" t="str">
        <f>IF((--IF(P7567=0,Q7567,P7567))&gt;(--日期设置!$B$2),IF(P7567=0,Q7567,P7567),Q7567)</f>
        <v>2021-07-16</v>
      </c>
      <c r="S7567" s="32" t="s">
        <v>19040</v>
      </c>
      <c r="T7567" s="8">
        <f>[1]!b_anal_ptmyear($A7567,日期设置!$B$2)</f>
        <v>0.31780821917808222</v>
      </c>
      <c r="U7567" s="8">
        <f>[1]!b_anal_termifexercise($A7567,日期设置!B$2)</f>
        <v>0</v>
      </c>
      <c r="V7567" s="10">
        <f>[1]!b_dq_dirtyprice(A7567,日期设置!$B$2)</f>
        <v>106.44119999999999</v>
      </c>
      <c r="W7567" s="11">
        <f>IF(U7567=0,ROUNDUP((Q7567-日期设置!$B$2)/365,0),ROUNDUP((R7567-日期设置!$B$2)/365,0))</f>
        <v>1</v>
      </c>
      <c r="X7567" s="18">
        <f>_xlfn.IFNA(VLOOKUP(A7567,过往入选债券!A:D,4,0),2)</f>
        <v>2</v>
      </c>
      <c r="Y7567">
        <f>_xlfn.IFNA(VLOOKUP(C7567,[2]Sheet1!$A:$A,1,0),3)</f>
        <v>3</v>
      </c>
    </row>
    <row r="7568" spans="1:25" hidden="1" x14ac:dyDescent="0.2">
      <c r="A7568" s="29" t="s">
        <v>12537</v>
      </c>
      <c r="B7568" s="29" t="s">
        <v>12538</v>
      </c>
      <c r="C7568" s="40" t="s">
        <v>7995</v>
      </c>
      <c r="D7568" s="26" t="str">
        <f>[1]!b_calc_yield(A7568,日期设置!$B$2,F7568,1,R7568,1,O7568,L7568,S7568,)</f>
        <v>Fetching...</v>
      </c>
      <c r="E7568" s="26">
        <f t="shared" si="236"/>
        <v>20.381070016428747</v>
      </c>
      <c r="F7568" s="18">
        <f>[1]!b_dq_cleanprice($A7568,日期设置!B$2)</f>
        <v>40.317900000000002</v>
      </c>
      <c r="G7568" s="18" t="str">
        <f t="shared" si="237"/>
        <v>1.42 + 0</v>
      </c>
      <c r="H7568" s="27">
        <f>[1]!b_dq_pctchange($A7568,日期设置!$B$2,1)/100</f>
        <v>0</v>
      </c>
      <c r="I7568" s="26">
        <f>[1]!b_pq_pctchange(A7568,日期设置!$B$4,日期设置!$B$2,1)</f>
        <v>0</v>
      </c>
      <c r="J7568" s="26">
        <f>[1]!b_pq_pctchange(A7568,日期设置!$C$4,日期设置!$B$2,1)</f>
        <v>-1.1283044779047453</v>
      </c>
      <c r="K7568" s="52">
        <f>[1]!b_dq_amount($A7568,日期设置!B$2,2,10000)</f>
        <v>0</v>
      </c>
      <c r="L7568" s="26">
        <f>[1]!b_info_latestpar(A7568,日期设置!$B$2)</f>
        <v>40</v>
      </c>
      <c r="M7568" s="6">
        <f>[1]!b_info_outstandingbalance($A7568,日期设置!B$2)</f>
        <v>6</v>
      </c>
      <c r="N7568" s="7" t="str">
        <f>[1]!b_info_latestissurercreditrating2(A7568,日期设置!$B$2,"102","1")</f>
        <v>AA</v>
      </c>
      <c r="O7568" s="8">
        <v>4.95</v>
      </c>
      <c r="P7568" s="9">
        <f>[1]!b_info_repurchasedate(A7568)</f>
        <v>0</v>
      </c>
      <c r="Q7568" s="8" t="s">
        <v>17745</v>
      </c>
      <c r="R7568" s="2" t="str">
        <f>IF((--IF(P7568=0,Q7568,P7568))&gt;(--日期设置!$B$2),IF(P7568=0,Q7568,P7568),Q7568)</f>
        <v>2022-08-25</v>
      </c>
      <c r="S7568" s="32" t="s">
        <v>18754</v>
      </c>
      <c r="T7568" s="8">
        <f>[1]!b_anal_ptmyear($A7568,日期设置!$B$2)</f>
        <v>1.4273972602739726</v>
      </c>
      <c r="U7568" s="8">
        <f>[1]!b_anal_termifexercise($A7568,日期设置!B$2)</f>
        <v>0</v>
      </c>
      <c r="V7568" s="10">
        <f>[1]!b_dq_dirtyprice(A7568,日期设置!$B$2)</f>
        <v>41.451700000000002</v>
      </c>
      <c r="W7568" s="11">
        <f>IF(U7568=0,ROUNDUP((Q7568-日期设置!$B$2)/365,0),ROUNDUP((R7568-日期设置!$B$2)/365,0))</f>
        <v>2</v>
      </c>
      <c r="X7568" s="18">
        <f>_xlfn.IFNA(VLOOKUP(A7568,过往入选债券!A:D,4,0),2)</f>
        <v>2</v>
      </c>
      <c r="Y7568">
        <f>_xlfn.IFNA(VLOOKUP(C7568,[2]Sheet1!$A:$A,1,0),3)</f>
        <v>3</v>
      </c>
    </row>
    <row r="7569" spans="1:25" hidden="1" x14ac:dyDescent="0.2">
      <c r="A7569" s="29" t="s">
        <v>549</v>
      </c>
      <c r="B7569" s="29" t="s">
        <v>550</v>
      </c>
      <c r="C7569" s="40" t="s">
        <v>479</v>
      </c>
      <c r="D7569" s="26" t="str">
        <f>[1]!b_calc_yield(A7569,日期设置!$B$2,F7569,1,R7569,1,O7569,L7569,S7569,)</f>
        <v>Fetching...</v>
      </c>
      <c r="E7569" s="26">
        <f t="shared" si="236"/>
        <v>0.66497001965659663</v>
      </c>
      <c r="F7569" s="18">
        <f>[1]!b_dq_cleanprice($A7569,日期设置!B$2)</f>
        <v>102.08839999999999</v>
      </c>
      <c r="G7569" s="18" t="str">
        <f t="shared" si="237"/>
        <v>0.49 + 0</v>
      </c>
      <c r="H7569" s="27">
        <f>[1]!b_dq_pctchange($A7569,日期设置!$B$2,1)/100</f>
        <v>0</v>
      </c>
      <c r="I7569" s="26">
        <f>[1]!b_pq_pctchange(A7569,日期设置!$B$4,日期设置!$B$2,1)</f>
        <v>0</v>
      </c>
      <c r="J7569" s="26">
        <f>[1]!b_pq_pctchange(A7569,日期设置!$C$4,日期设置!$B$2,1)</f>
        <v>0</v>
      </c>
      <c r="K7569" s="52">
        <f>[1]!b_dq_amount($A7569,日期设置!B$2,2,10000)</f>
        <v>0</v>
      </c>
      <c r="L7569" s="26">
        <f>[1]!b_info_latestpar(A7569,日期设置!$B$2)</f>
        <v>100</v>
      </c>
      <c r="M7569" s="6">
        <f>[1]!b_info_outstandingbalance($A7569,日期设置!B$2)</f>
        <v>5</v>
      </c>
      <c r="N7569" s="7">
        <f>[1]!b_info_latestissurercreditrating2(A7569,日期设置!$B$2,"102","1")</f>
        <v>0</v>
      </c>
      <c r="O7569" s="8">
        <v>5.65</v>
      </c>
      <c r="P7569" s="9">
        <f>[1]!b_info_repurchasedate(A7569)</f>
        <v>0</v>
      </c>
      <c r="Q7569" s="8" t="s">
        <v>17064</v>
      </c>
      <c r="R7569" s="2" t="str">
        <f>IF((--IF(P7569=0,Q7569,P7569))&gt;(--日期设置!$B$2),IF(P7569=0,Q7569,P7569),Q7569)</f>
        <v>2021-09-18</v>
      </c>
      <c r="S7569" s="32" t="s">
        <v>18211</v>
      </c>
      <c r="T7569" s="8">
        <f>[1]!b_anal_ptmyear($A7569,日期设置!$B$2)</f>
        <v>0.49315068493150682</v>
      </c>
      <c r="U7569" s="8">
        <f>[1]!b_anal_termifexercise($A7569,日期设置!B$2)</f>
        <v>0</v>
      </c>
      <c r="V7569" s="10">
        <f>[1]!b_dq_dirtyprice(A7569,日期设置!$B$2)</f>
        <v>104.9521</v>
      </c>
      <c r="W7569" s="11">
        <f>IF(U7569=0,ROUNDUP((Q7569-日期设置!$B$2)/365,0),ROUNDUP((R7569-日期设置!$B$2)/365,0))</f>
        <v>1</v>
      </c>
      <c r="X7569" s="18">
        <f>_xlfn.IFNA(VLOOKUP(A7569,过往入选债券!A:D,4,0),2)</f>
        <v>2</v>
      </c>
      <c r="Y7569">
        <f>_xlfn.IFNA(VLOOKUP(C7569,[2]Sheet1!$A:$A,1,0),3)</f>
        <v>3</v>
      </c>
    </row>
    <row r="7570" spans="1:25" hidden="1" x14ac:dyDescent="0.2">
      <c r="A7570" s="29" t="s">
        <v>12258</v>
      </c>
      <c r="B7570" s="29" t="s">
        <v>12259</v>
      </c>
      <c r="C7570" s="40" t="s">
        <v>1202</v>
      </c>
      <c r="D7570" s="26" t="str">
        <f>[1]!b_calc_yield(A7570,日期设置!$B$2,F7570,1,R7570,1,O7570,L7570,S7570,)</f>
        <v>Fetching...</v>
      </c>
      <c r="E7570" s="26">
        <f t="shared" si="236"/>
        <v>29.954547916738484</v>
      </c>
      <c r="F7570" s="18">
        <f>[1]!b_dq_cleanprice($A7570,日期设置!B$2)</f>
        <v>20.125</v>
      </c>
      <c r="G7570" s="18" t="str">
        <f t="shared" si="237"/>
        <v>0.85 + 0</v>
      </c>
      <c r="H7570" s="27">
        <f>[1]!b_dq_pctchange($A7570,日期设置!$B$2,1)/100</f>
        <v>0</v>
      </c>
      <c r="I7570" s="26">
        <f>[1]!b_pq_pctchange(A7570,日期设置!$B$4,日期设置!$B$2,1)</f>
        <v>2.9325367436915471E-2</v>
      </c>
      <c r="J7570" s="26">
        <f>[1]!b_pq_pctchange(A7570,日期设置!$C$4,日期设置!$B$2,1)</f>
        <v>1.0932872164899642E-2</v>
      </c>
      <c r="K7570" s="52">
        <f>[1]!b_dq_amount($A7570,日期设置!B$2,2,10000)</f>
        <v>0</v>
      </c>
      <c r="L7570" s="26">
        <f>[1]!b_info_latestpar(A7570,日期设置!$B$2)</f>
        <v>19.999999999999996</v>
      </c>
      <c r="M7570" s="6">
        <f>[1]!b_info_outstandingbalance($A7570,日期设置!B$2)</f>
        <v>3</v>
      </c>
      <c r="N7570" s="7" t="str">
        <f>[1]!b_info_latestissurercreditrating2(A7570,日期设置!$B$2,"102","1")</f>
        <v>AA</v>
      </c>
      <c r="O7570" s="8">
        <v>6.39</v>
      </c>
      <c r="P7570" s="9">
        <f>[1]!b_info_repurchasedate(A7570)</f>
        <v>0</v>
      </c>
      <c r="Q7570" s="8" t="s">
        <v>17091</v>
      </c>
      <c r="R7570" s="2" t="str">
        <f>IF((--IF(P7570=0,Q7570,P7570))&gt;(--日期设置!$B$2),IF(P7570=0,Q7570,P7570),Q7570)</f>
        <v>2022-01-29</v>
      </c>
      <c r="S7570" s="32" t="s">
        <v>18707</v>
      </c>
      <c r="T7570" s="8">
        <f>[1]!b_anal_ptmyear($A7570,日期设置!$B$2)</f>
        <v>0.8575342465753425</v>
      </c>
      <c r="U7570" s="8">
        <f>[1]!b_anal_termifexercise($A7570,日期设置!B$2)</f>
        <v>0</v>
      </c>
      <c r="V7570" s="10">
        <f>[1]!b_dq_dirtyprice(A7570,日期设置!$B$2)</f>
        <v>20.307099999999998</v>
      </c>
      <c r="W7570" s="11">
        <f>IF(U7570=0,ROUNDUP((Q7570-日期设置!$B$2)/365,0),ROUNDUP((R7570-日期设置!$B$2)/365,0))</f>
        <v>1</v>
      </c>
      <c r="X7570" s="18">
        <f>_xlfn.IFNA(VLOOKUP(A7570,过往入选债券!A:D,4,0),2)</f>
        <v>2</v>
      </c>
      <c r="Y7570">
        <f>_xlfn.IFNA(VLOOKUP(C7570,[2]Sheet1!$A:$A,1,0),3)</f>
        <v>3</v>
      </c>
    </row>
    <row r="7571" spans="1:25" hidden="1" x14ac:dyDescent="0.2">
      <c r="A7571" s="29" t="s">
        <v>12224</v>
      </c>
      <c r="B7571" s="29" t="s">
        <v>12225</v>
      </c>
      <c r="C7571" s="40" t="s">
        <v>12226</v>
      </c>
      <c r="D7571" s="26" t="str">
        <f>[1]!b_calc_yield(A7571,日期设置!$B$2,F7571,1,R7571,1,O7571,L7571,S7571,)</f>
        <v>Fetching...</v>
      </c>
      <c r="E7571" s="26">
        <f t="shared" si="236"/>
        <v>30.489804560741753</v>
      </c>
      <c r="F7571" s="18">
        <f>[1]!b_dq_cleanprice($A7571,日期设置!B$2)</f>
        <v>20.119399999999999</v>
      </c>
      <c r="G7571" s="18" t="str">
        <f t="shared" si="237"/>
        <v>0.85 + 0</v>
      </c>
      <c r="H7571" s="27">
        <f>[1]!b_dq_pctchange($A7571,日期设置!$B$2,1)/100</f>
        <v>0</v>
      </c>
      <c r="I7571" s="26">
        <f>[1]!b_pq_pctchange(A7571,日期设置!$B$4,日期设置!$B$2,1)</f>
        <v>0</v>
      </c>
      <c r="J7571" s="26">
        <f>[1]!b_pq_pctchange(A7571,日期设置!$C$4,日期设置!$B$2,1)</f>
        <v>0</v>
      </c>
      <c r="K7571" s="52">
        <f>[1]!b_dq_amount($A7571,日期设置!B$2,2,10000)</f>
        <v>0</v>
      </c>
      <c r="L7571" s="26">
        <f>[1]!b_info_latestpar(A7571,日期设置!$B$2)</f>
        <v>19.999999999999996</v>
      </c>
      <c r="M7571" s="6">
        <f>[1]!b_info_outstandingbalance($A7571,日期设置!B$2)</f>
        <v>3.2</v>
      </c>
      <c r="N7571" s="7" t="str">
        <f>[1]!b_info_latestissurercreditrating2(A7571,日期设置!$B$2,"102","1")</f>
        <v>AA</v>
      </c>
      <c r="O7571" s="8">
        <v>6.5</v>
      </c>
      <c r="P7571" s="9">
        <f>[1]!b_info_repurchasedate(A7571)</f>
        <v>0</v>
      </c>
      <c r="Q7571" s="8" t="s">
        <v>16142</v>
      </c>
      <c r="R7571" s="2" t="str">
        <f>IF((--IF(P7571=0,Q7571,P7571))&gt;(--日期设置!$B$2),IF(P7571=0,Q7571,P7571),Q7571)</f>
        <v>2022-01-28</v>
      </c>
      <c r="S7571" s="32" t="s">
        <v>18023</v>
      </c>
      <c r="T7571" s="8">
        <f>[1]!b_anal_ptmyear($A7571,日期设置!$B$2)</f>
        <v>0.85479452054794525</v>
      </c>
      <c r="U7571" s="8">
        <f>[1]!b_anal_termifexercise($A7571,日期设置!B$2)</f>
        <v>0</v>
      </c>
      <c r="V7571" s="10">
        <f>[1]!b_dq_dirtyprice(A7571,日期设置!$B$2)</f>
        <v>20.3081</v>
      </c>
      <c r="W7571" s="11">
        <f>IF(U7571=0,ROUNDUP((Q7571-日期设置!$B$2)/365,0),ROUNDUP((R7571-日期设置!$B$2)/365,0))</f>
        <v>1</v>
      </c>
      <c r="X7571" s="18" t="str">
        <f>_xlfn.IFNA(VLOOKUP(A7571,过往入选债券!A:D,4,0),2)</f>
        <v>否</v>
      </c>
      <c r="Y7571">
        <f>_xlfn.IFNA(VLOOKUP(C7571,[2]Sheet1!$A:$A,1,0),3)</f>
        <v>3</v>
      </c>
    </row>
    <row r="7572" spans="1:25" hidden="1" x14ac:dyDescent="0.2">
      <c r="A7572" s="35" t="s">
        <v>22864</v>
      </c>
      <c r="B7572" s="35" t="s">
        <v>22865</v>
      </c>
      <c r="C7572" s="54" t="s">
        <v>23030</v>
      </c>
      <c r="D7572" s="26">
        <f>[1]!b_calc_yield(A7572,日期设置!$B$2,F7572,1,R7572,1,O7572,L7572,S7572,)</f>
        <v>1.2912507891519514</v>
      </c>
      <c r="E7572" s="26">
        <f t="shared" si="236"/>
        <v>2.3101651258910172</v>
      </c>
      <c r="F7572" s="18">
        <f>[1]!b_dq_cleanprice($A7572,日期设置!B$2)</f>
        <v>99.982500000000002</v>
      </c>
      <c r="G7572" s="18" t="str">
        <f t="shared" si="237"/>
        <v>0.08 + 0</v>
      </c>
      <c r="H7572" s="27">
        <f>[1]!b_dq_pctchange($A7572,日期设置!$B$2,1)/100</f>
        <v>0</v>
      </c>
      <c r="I7572" s="26">
        <f>[1]!b_pq_pctchange(A7572,日期设置!$B$4,日期设置!$B$2,1)</f>
        <v>1.280387957550997E-2</v>
      </c>
      <c r="J7572" s="26">
        <f>[1]!b_pq_pctchange(A7572,日期设置!$C$4,日期设置!$B$2,1)</f>
        <v>0</v>
      </c>
      <c r="K7572" s="52">
        <f>[1]!b_dq_amount($A7572,日期设置!B$2,2,10000)</f>
        <v>0</v>
      </c>
      <c r="L7572" s="26">
        <f>[1]!b_info_latestpar(A7572,日期设置!$B$2)</f>
        <v>100</v>
      </c>
      <c r="M7572" s="6">
        <f>[1]!b_info_outstandingbalance($A7572,日期设置!B$2)</f>
        <v>15</v>
      </c>
      <c r="N7572" s="7" t="str">
        <f>[1]!b_info_latestissurercreditrating2(A7572,日期设置!$B$2,"102","1")</f>
        <v>AAA</v>
      </c>
      <c r="O7572" s="43">
        <v>2.48</v>
      </c>
      <c r="P7572" s="9">
        <f>[1]!b_info_repurchasedate(A7572)</f>
        <v>0</v>
      </c>
      <c r="Q7572" s="31" t="s">
        <v>16121</v>
      </c>
      <c r="R7572" s="2" t="str">
        <f>IF((--IF(P7572=0,Q7572,P7572))&gt;(--日期设置!$B$2),IF(P7572=0,Q7572,P7572),Q7572)</f>
        <v>2021-04-21</v>
      </c>
      <c r="S7572" s="32" t="s">
        <v>23373</v>
      </c>
      <c r="T7572" s="8">
        <f>[1]!b_anal_ptmyear($A7572,日期设置!$B$2)</f>
        <v>8.2191780821917804E-2</v>
      </c>
      <c r="U7572" s="8">
        <f>[1]!b_anal_termifexercise($A7572,日期设置!B$2)</f>
        <v>0</v>
      </c>
      <c r="V7572" s="10">
        <f>[1]!b_dq_dirtyprice(A7572,日期设置!$B$2)</f>
        <v>100.166</v>
      </c>
      <c r="W7572" s="11">
        <f>IF(U7572=0,ROUNDUP((Q7572-日期设置!$B$2)/365,0),ROUNDUP((R7572-日期设置!$B$2)/365,0))</f>
        <v>1</v>
      </c>
      <c r="X7572" s="18">
        <f>_xlfn.IFNA(VLOOKUP(A7572,过往入选债券!A:D,4,0),2)</f>
        <v>2</v>
      </c>
      <c r="Y7572">
        <f>_xlfn.IFNA(VLOOKUP(C7572,[2]Sheet1!$A:$A,1,0),3)</f>
        <v>3</v>
      </c>
    </row>
    <row r="7573" spans="1:25" hidden="1" x14ac:dyDescent="0.2">
      <c r="A7573" s="35" t="s">
        <v>22954</v>
      </c>
      <c r="B7573" s="35" t="s">
        <v>22955</v>
      </c>
      <c r="C7573" s="54" t="s">
        <v>423</v>
      </c>
      <c r="D7573" s="26" t="str">
        <f>[1]!b_calc_yield(A7573,日期设置!$B$2,F7573,1,R7573,1,O7573,L7573,S7573,)</f>
        <v>Fetching...</v>
      </c>
      <c r="E7573" s="26">
        <f t="shared" si="236"/>
        <v>3.2472507302124365</v>
      </c>
      <c r="F7573" s="18">
        <f>[1]!b_dq_cleanprice($A7573,日期设置!B$2)</f>
        <v>99.995500000000007</v>
      </c>
      <c r="G7573" s="18" t="str">
        <f t="shared" si="237"/>
        <v>0.09 + 0</v>
      </c>
      <c r="H7573" s="27">
        <f>[1]!b_dq_pctchange($A7573,日期设置!$B$2,1)/100</f>
        <v>0</v>
      </c>
      <c r="I7573" s="26">
        <f>[1]!b_pq_pctchange(A7573,日期设置!$B$4,日期设置!$B$2,1)</f>
        <v>0</v>
      </c>
      <c r="J7573" s="26">
        <f>[1]!b_pq_pctchange(A7573,日期设置!$C$4,日期设置!$B$2,1)</f>
        <v>0</v>
      </c>
      <c r="K7573" s="52">
        <f>[1]!b_dq_amount($A7573,日期设置!B$2,2,10000)</f>
        <v>0</v>
      </c>
      <c r="L7573" s="26">
        <f>[1]!b_info_latestpar(A7573,日期设置!$B$2)</f>
        <v>100</v>
      </c>
      <c r="M7573" s="6">
        <f>[1]!b_info_outstandingbalance($A7573,日期设置!B$2)</f>
        <v>3</v>
      </c>
      <c r="N7573" s="7" t="str">
        <f>[1]!b_info_latestissurercreditrating2(A7573,日期设置!$B$2,"102","1")</f>
        <v>AA+</v>
      </c>
      <c r="O7573" s="43">
        <v>3.5</v>
      </c>
      <c r="P7573" s="9">
        <f>[1]!b_info_repurchasedate(A7573)</f>
        <v>0</v>
      </c>
      <c r="Q7573" s="31" t="s">
        <v>16026</v>
      </c>
      <c r="R7573" s="2" t="str">
        <f>IF((--IF(P7573=0,Q7573,P7573))&gt;(--日期设置!$B$2),IF(P7573=0,Q7573,P7573),Q7573)</f>
        <v>2021-04-24</v>
      </c>
      <c r="S7573" s="32" t="s">
        <v>23418</v>
      </c>
      <c r="T7573" s="8">
        <f>[1]!b_anal_ptmyear($A7573,日期设置!$B$2)</f>
        <v>9.0410958904109592E-2</v>
      </c>
      <c r="U7573" s="8">
        <f>[1]!b_anal_termifexercise($A7573,日期设置!B$2)</f>
        <v>0</v>
      </c>
      <c r="V7573" s="10">
        <f>[1]!b_dq_dirtyprice(A7573,日期设置!$B$2)</f>
        <v>100.2448</v>
      </c>
      <c r="W7573" s="11">
        <f>IF(U7573=0,ROUNDUP((Q7573-日期设置!$B$2)/365,0),ROUNDUP((R7573-日期设置!$B$2)/365,0))</f>
        <v>1</v>
      </c>
      <c r="X7573" s="18">
        <f>_xlfn.IFNA(VLOOKUP(A7573,过往入选债券!A:D,4,0),2)</f>
        <v>2</v>
      </c>
      <c r="Y7573">
        <f>_xlfn.IFNA(VLOOKUP(C7573,[2]Sheet1!$A:$A,1,0),3)</f>
        <v>3</v>
      </c>
    </row>
    <row r="7574" spans="1:25" hidden="1" x14ac:dyDescent="0.2">
      <c r="A7574" s="35" t="s">
        <v>22914</v>
      </c>
      <c r="B7574" s="35" t="s">
        <v>22915</v>
      </c>
      <c r="C7574" s="54" t="s">
        <v>328</v>
      </c>
      <c r="D7574" s="26">
        <f>[1]!b_calc_yield(A7574,日期设置!$B$2,F7574,1,R7574,1,O7574,L7574,S7574,)</f>
        <v>1.2835407956486378</v>
      </c>
      <c r="E7574" s="26">
        <f t="shared" si="236"/>
        <v>2.5816890189741315</v>
      </c>
      <c r="F7574" s="18">
        <f>[1]!b_dq_cleanprice($A7574,日期设置!B$2)</f>
        <v>99.984499999999997</v>
      </c>
      <c r="G7574" s="18" t="str">
        <f t="shared" si="237"/>
        <v>0.08 + 0</v>
      </c>
      <c r="H7574" s="27">
        <f>[1]!b_dq_pctchange($A7574,日期设置!$B$2,1)/100</f>
        <v>0</v>
      </c>
      <c r="I7574" s="26">
        <f>[1]!b_pq_pctchange(A7574,日期设置!$B$4,日期设置!$B$2,1)</f>
        <v>0</v>
      </c>
      <c r="J7574" s="26">
        <f>[1]!b_pq_pctchange(A7574,日期设置!$C$4,日期设置!$B$2,1)</f>
        <v>-1.5500000000002958E-2</v>
      </c>
      <c r="K7574" s="52">
        <f>[1]!b_dq_amount($A7574,日期设置!B$2,2,10000)</f>
        <v>0</v>
      </c>
      <c r="L7574" s="26">
        <f>[1]!b_info_latestpar(A7574,日期设置!$B$2)</f>
        <v>100</v>
      </c>
      <c r="M7574" s="6">
        <f>[1]!b_info_outstandingbalance($A7574,日期设置!B$2)</f>
        <v>10</v>
      </c>
      <c r="N7574" s="7" t="str">
        <f>[1]!b_info_latestissurercreditrating2(A7574,日期设置!$B$2,"102","1")</f>
        <v>AAA</v>
      </c>
      <c r="O7574" s="43">
        <v>2.9</v>
      </c>
      <c r="P7574" s="9">
        <f>[1]!b_info_repurchasedate(A7574)</f>
        <v>0</v>
      </c>
      <c r="Q7574" s="31" t="s">
        <v>16246</v>
      </c>
      <c r="R7574" s="2" t="str">
        <f>IF((--IF(P7574=0,Q7574,P7574))&gt;(--日期设置!$B$2),IF(P7574=0,Q7574,P7574),Q7574)</f>
        <v>2021-04-23</v>
      </c>
      <c r="S7574" s="32" t="s">
        <v>23398</v>
      </c>
      <c r="T7574" s="8">
        <f>[1]!b_anal_ptmyear($A7574,日期设置!$B$2)</f>
        <v>8.7671232876712329E-2</v>
      </c>
      <c r="U7574" s="8">
        <f>[1]!b_anal_termifexercise($A7574,日期设置!B$2)</f>
        <v>0</v>
      </c>
      <c r="V7574" s="10">
        <f>[1]!b_dq_dirtyprice(A7574,日期设置!$B$2)</f>
        <v>100.3103</v>
      </c>
      <c r="W7574" s="11">
        <f>IF(U7574=0,ROUNDUP((Q7574-日期设置!$B$2)/365,0),ROUNDUP((R7574-日期设置!$B$2)/365,0))</f>
        <v>1</v>
      </c>
      <c r="X7574" s="18">
        <f>_xlfn.IFNA(VLOOKUP(A7574,过往入选债券!A:D,4,0),2)</f>
        <v>2</v>
      </c>
      <c r="Y7574">
        <f>_xlfn.IFNA(VLOOKUP(C7574,[2]Sheet1!$A:$A,1,0),3)</f>
        <v>3</v>
      </c>
    </row>
    <row r="7575" spans="1:25" hidden="1" x14ac:dyDescent="0.2">
      <c r="A7575" s="35" t="s">
        <v>22940</v>
      </c>
      <c r="B7575" s="35" t="s">
        <v>22941</v>
      </c>
      <c r="C7575" s="54" t="s">
        <v>19660</v>
      </c>
      <c r="D7575" s="26">
        <f>[1]!b_calc_yield(A7575,日期设置!$B$2,F7575,1,R7575,1,O7575,L7575,S7575,)</f>
        <v>1.2697243432445184</v>
      </c>
      <c r="E7575" s="26">
        <f t="shared" si="236"/>
        <v>3.4273654646352236</v>
      </c>
      <c r="F7575" s="18">
        <f>[1]!b_dq_cleanprice($A7575,日期设置!B$2)</f>
        <v>100</v>
      </c>
      <c r="G7575" s="18" t="str">
        <f t="shared" si="237"/>
        <v>0.09 + 0</v>
      </c>
      <c r="H7575" s="27">
        <f>[1]!b_dq_pctchange($A7575,日期设置!$B$2,1)/100</f>
        <v>0</v>
      </c>
      <c r="I7575" s="26">
        <f>[1]!b_pq_pctchange(A7575,日期设置!$B$4,日期设置!$B$2,1)</f>
        <v>0</v>
      </c>
      <c r="J7575" s="26">
        <f>[1]!b_pq_pctchange(A7575,日期设置!$C$4,日期设置!$B$2,1)</f>
        <v>0</v>
      </c>
      <c r="K7575" s="52">
        <f>[1]!b_dq_amount($A7575,日期设置!B$2,2,10000)</f>
        <v>0</v>
      </c>
      <c r="L7575" s="26">
        <f>[1]!b_info_latestpar(A7575,日期设置!$B$2)</f>
        <v>100</v>
      </c>
      <c r="M7575" s="6">
        <f>[1]!b_info_outstandingbalance($A7575,日期设置!B$2)</f>
        <v>5</v>
      </c>
      <c r="N7575" s="7" t="str">
        <f>[1]!b_info_latestissurercreditrating2(A7575,日期设置!$B$2,"102","1")</f>
        <v>AA+</v>
      </c>
      <c r="O7575" s="43">
        <v>3.7</v>
      </c>
      <c r="P7575" s="9">
        <f>[1]!b_info_repurchasedate(A7575)</f>
        <v>0</v>
      </c>
      <c r="Q7575" s="31" t="s">
        <v>16091</v>
      </c>
      <c r="R7575" s="2" t="str">
        <f>IF((--IF(P7575=0,Q7575,P7575))&gt;(--日期设置!$B$2),IF(P7575=0,Q7575,P7575),Q7575)</f>
        <v>2021-04-25</v>
      </c>
      <c r="S7575" s="32" t="s">
        <v>23411</v>
      </c>
      <c r="T7575" s="8">
        <f>[1]!b_anal_ptmyear($A7575,日期设置!$B$2)</f>
        <v>9.3150684931506855E-2</v>
      </c>
      <c r="U7575" s="8">
        <f>[1]!b_anal_termifexercise($A7575,日期设置!B$2)</f>
        <v>0</v>
      </c>
      <c r="V7575" s="10">
        <f>[1]!b_dq_dirtyprice(A7575,日期设置!$B$2)</f>
        <v>100.2636</v>
      </c>
      <c r="W7575" s="11">
        <f>IF(U7575=0,ROUNDUP((Q7575-日期设置!$B$2)/365,0),ROUNDUP((R7575-日期设置!$B$2)/365,0))</f>
        <v>1</v>
      </c>
      <c r="X7575" s="18">
        <f>_xlfn.IFNA(VLOOKUP(A7575,过往入选债券!A:D,4,0),2)</f>
        <v>2</v>
      </c>
      <c r="Y7575">
        <f>_xlfn.IFNA(VLOOKUP(C7575,[2]Sheet1!$A:$A,1,0),3)</f>
        <v>3</v>
      </c>
    </row>
    <row r="7576" spans="1:25" hidden="1" x14ac:dyDescent="0.2">
      <c r="A7576" s="29" t="s">
        <v>12739</v>
      </c>
      <c r="B7576" s="29" t="s">
        <v>12740</v>
      </c>
      <c r="C7576" s="40" t="s">
        <v>1085</v>
      </c>
      <c r="D7576" s="26" t="str">
        <f>[1]!b_calc_yield(A7576,日期设置!$B$2,F7576,1,R7576,1,O7576,L7576,S7576,)</f>
        <v>Fetching...</v>
      </c>
      <c r="E7576" s="26">
        <f t="shared" si="236"/>
        <v>7.7721445859936011</v>
      </c>
      <c r="F7576" s="18">
        <f>[1]!b_dq_cleanprice($A7576,日期设置!B$2)</f>
        <v>39.583599999999997</v>
      </c>
      <c r="G7576" s="18" t="str">
        <f t="shared" si="237"/>
        <v>0.56 + 0</v>
      </c>
      <c r="H7576" s="27">
        <f>[1]!b_dq_pctchange($A7576,日期设置!$B$2,1)/100</f>
        <v>0</v>
      </c>
      <c r="I7576" s="26">
        <f>[1]!b_pq_pctchange(A7576,日期设置!$B$4,日期设置!$B$2,1)</f>
        <v>0</v>
      </c>
      <c r="J7576" s="26">
        <f>[1]!b_pq_pctchange(A7576,日期设置!$C$4,日期设置!$B$2,1)</f>
        <v>0</v>
      </c>
      <c r="K7576" s="52">
        <f>[1]!b_dq_amount($A7576,日期设置!B$2,2,10000)</f>
        <v>0</v>
      </c>
      <c r="L7576" s="26">
        <f>[1]!b_info_latestpar(A7576,日期设置!$B$2)</f>
        <v>40</v>
      </c>
      <c r="M7576" s="6">
        <f>[1]!b_info_outstandingbalance($A7576,日期设置!B$2)</f>
        <v>4</v>
      </c>
      <c r="N7576" s="7" t="str">
        <f>[1]!b_info_latestissurercreditrating2(A7576,日期设置!$B$2,"102","1")</f>
        <v>AA</v>
      </c>
      <c r="O7576" s="8">
        <v>3.28</v>
      </c>
      <c r="P7576" s="9">
        <f>[1]!b_info_repurchasedate(A7576)</f>
        <v>0</v>
      </c>
      <c r="Q7576" s="8" t="s">
        <v>17134</v>
      </c>
      <c r="R7576" s="2" t="str">
        <f>IF((--IF(P7576=0,Q7576,P7576))&gt;(--日期设置!$B$2),IF(P7576=0,Q7576,P7576),Q7576)</f>
        <v>2021-10-13</v>
      </c>
      <c r="S7576" s="32" t="s">
        <v>18202</v>
      </c>
      <c r="T7576" s="8">
        <f>[1]!b_anal_ptmyear($A7576,日期设置!$B$2)</f>
        <v>0.56164383561643838</v>
      </c>
      <c r="U7576" s="8">
        <f>[1]!b_anal_termifexercise($A7576,日期设置!B$2)</f>
        <v>0</v>
      </c>
      <c r="V7576" s="10">
        <f>[1]!b_dq_dirtyprice(A7576,日期设置!$B$2)</f>
        <v>40.158799999999999</v>
      </c>
      <c r="W7576" s="11">
        <f>IF(U7576=0,ROUNDUP((Q7576-日期设置!$B$2)/365,0),ROUNDUP((R7576-日期设置!$B$2)/365,0))</f>
        <v>1</v>
      </c>
      <c r="X7576" s="18">
        <f>_xlfn.IFNA(VLOOKUP(A7576,过往入选债券!A:D,4,0),2)</f>
        <v>2</v>
      </c>
      <c r="Y7576">
        <f>_xlfn.IFNA(VLOOKUP(C7576,[2]Sheet1!$A:$A,1,0),3)</f>
        <v>3</v>
      </c>
    </row>
    <row r="7577" spans="1:25" hidden="1" x14ac:dyDescent="0.2">
      <c r="A7577" s="35" t="s">
        <v>22484</v>
      </c>
      <c r="B7577" s="35" t="s">
        <v>22485</v>
      </c>
      <c r="C7577" s="54" t="s">
        <v>20769</v>
      </c>
      <c r="D7577" s="26">
        <f>[1]!b_calc_yield(A7577,日期设置!$B$2,F7577,1,R7577,1,O7577,L7577,S7577,)</f>
        <v>1.2562433964449244</v>
      </c>
      <c r="E7577" s="26">
        <f t="shared" si="236"/>
        <v>2.433545488581057</v>
      </c>
      <c r="F7577" s="18">
        <f>[1]!b_dq_cleanprice($A7577,日期设置!B$2)</f>
        <v>99.984399999999994</v>
      </c>
      <c r="G7577" s="18" t="str">
        <f t="shared" si="237"/>
        <v>0.08 + 0</v>
      </c>
      <c r="H7577" s="27">
        <f>[1]!b_dq_pctchange($A7577,日期设置!$B$2,1)/100</f>
        <v>0</v>
      </c>
      <c r="I7577" s="26">
        <f>[1]!b_pq_pctchange(A7577,日期设置!$B$4,日期设置!$B$2,1)</f>
        <v>6.5014368175250765E-3</v>
      </c>
      <c r="J7577" s="26">
        <f>[1]!b_pq_pctchange(A7577,日期设置!$C$4,日期设置!$B$2,1)</f>
        <v>0</v>
      </c>
      <c r="K7577" s="52">
        <f>[1]!b_dq_amount($A7577,日期设置!B$2,2,10000)</f>
        <v>0</v>
      </c>
      <c r="L7577" s="26">
        <f>[1]!b_info_latestpar(A7577,日期设置!$B$2)</f>
        <v>100</v>
      </c>
      <c r="M7577" s="6">
        <f>[1]!b_info_outstandingbalance($A7577,日期设置!B$2)</f>
        <v>10</v>
      </c>
      <c r="N7577" s="7" t="str">
        <f>[1]!b_info_latestissurercreditrating2(A7577,日期设置!$B$2,"102","1")</f>
        <v>AAA</v>
      </c>
      <c r="O7577" s="43">
        <v>2.6</v>
      </c>
      <c r="P7577" s="9">
        <f>[1]!b_info_repurchasedate(A7577)</f>
        <v>0</v>
      </c>
      <c r="Q7577" s="31" t="s">
        <v>16246</v>
      </c>
      <c r="R7577" s="2" t="str">
        <f>IF((--IF(P7577=0,Q7577,P7577))&gt;(--日期设置!$B$2),IF(P7577=0,Q7577,P7577),Q7577)</f>
        <v>2021-04-23</v>
      </c>
      <c r="S7577" s="32" t="s">
        <v>23184</v>
      </c>
      <c r="T7577" s="8">
        <f>[1]!b_anal_ptmyear($A7577,日期设置!$B$2)</f>
        <v>8.7671232876712329E-2</v>
      </c>
      <c r="U7577" s="8">
        <f>[1]!b_anal_termifexercise($A7577,日期设置!B$2)</f>
        <v>0</v>
      </c>
      <c r="V7577" s="10">
        <f>[1]!b_dq_dirtyprice(A7577,日期设置!$B$2)</f>
        <v>100.16249999999999</v>
      </c>
      <c r="W7577" s="11">
        <f>IF(U7577=0,ROUNDUP((Q7577-日期设置!$B$2)/365,0),ROUNDUP((R7577-日期设置!$B$2)/365,0))</f>
        <v>1</v>
      </c>
      <c r="X7577" s="18">
        <f>_xlfn.IFNA(VLOOKUP(A7577,过往入选债券!A:D,4,0),2)</f>
        <v>2</v>
      </c>
      <c r="Y7577">
        <f>_xlfn.IFNA(VLOOKUP(C7577,[2]Sheet1!$A:$A,1,0),3)</f>
        <v>3</v>
      </c>
    </row>
    <row r="7578" spans="1:25" hidden="1" x14ac:dyDescent="0.2">
      <c r="A7578" s="35" t="s">
        <v>22478</v>
      </c>
      <c r="B7578" s="35" t="s">
        <v>22479</v>
      </c>
      <c r="C7578" s="54" t="s">
        <v>142</v>
      </c>
      <c r="D7578" s="26">
        <f>[1]!b_calc_yield(A7578,日期设置!$B$2,F7578,1,R7578,1,O7578,L7578,S7578,)</f>
        <v>1.2486127964023435</v>
      </c>
      <c r="E7578" s="26">
        <f t="shared" si="236"/>
        <v>4.360325731015724</v>
      </c>
      <c r="F7578" s="18">
        <f>[1]!b_dq_cleanprice($A7578,日期设置!B$2)</f>
        <v>99.994699999999995</v>
      </c>
      <c r="G7578" s="18" t="str">
        <f t="shared" si="237"/>
        <v>0.10 + 0</v>
      </c>
      <c r="H7578" s="27">
        <f>[1]!b_dq_pctchange($A7578,日期设置!$B$2,1)/100</f>
        <v>0</v>
      </c>
      <c r="I7578" s="26">
        <f>[1]!b_pq_pctchange(A7578,日期设置!$B$4,日期设置!$B$2,1)</f>
        <v>0</v>
      </c>
      <c r="J7578" s="26">
        <f>[1]!b_pq_pctchange(A7578,日期设置!$C$4,日期设置!$B$2,1)</f>
        <v>0</v>
      </c>
      <c r="K7578" s="52">
        <f>[1]!b_dq_amount($A7578,日期设置!B$2,2,10000)</f>
        <v>0</v>
      </c>
      <c r="L7578" s="26">
        <f>[1]!b_info_latestpar(A7578,日期设置!$B$2)</f>
        <v>100</v>
      </c>
      <c r="M7578" s="6">
        <f>[1]!b_info_outstandingbalance($A7578,日期设置!B$2)</f>
        <v>5</v>
      </c>
      <c r="N7578" s="7" t="str">
        <f>[1]!b_info_latestissurercreditrating2(A7578,日期设置!$B$2,"102","1")</f>
        <v>AA+</v>
      </c>
      <c r="O7578" s="43">
        <v>4.6900000000000004</v>
      </c>
      <c r="P7578" s="9">
        <f>[1]!b_info_repurchasedate(A7578)</f>
        <v>0</v>
      </c>
      <c r="Q7578" s="31" t="s">
        <v>16441</v>
      </c>
      <c r="R7578" s="2" t="str">
        <f>IF((--IF(P7578=0,Q7578,P7578))&gt;(--日期设置!$B$2),IF(P7578=0,Q7578,P7578),Q7578)</f>
        <v>2021-04-30</v>
      </c>
      <c r="S7578" s="32" t="s">
        <v>23181</v>
      </c>
      <c r="T7578" s="8">
        <f>[1]!b_anal_ptmyear($A7578,日期设置!$B$2)</f>
        <v>0.10684931506849316</v>
      </c>
      <c r="U7578" s="8">
        <f>[1]!b_anal_termifexercise($A7578,日期设置!B$2)</f>
        <v>0</v>
      </c>
      <c r="V7578" s="10">
        <f>[1]!b_dq_dirtyprice(A7578,日期设置!$B$2)</f>
        <v>100.3159</v>
      </c>
      <c r="W7578" s="11">
        <f>IF(U7578=0,ROUNDUP((Q7578-日期设置!$B$2)/365,0),ROUNDUP((R7578-日期设置!$B$2)/365,0))</f>
        <v>1</v>
      </c>
      <c r="X7578" s="18">
        <f>_xlfn.IFNA(VLOOKUP(A7578,过往入选债券!A:D,4,0),2)</f>
        <v>2</v>
      </c>
      <c r="Y7578">
        <f>_xlfn.IFNA(VLOOKUP(C7578,[2]Sheet1!$A:$A,1,0),3)</f>
        <v>3</v>
      </c>
    </row>
    <row r="7579" spans="1:25" hidden="1" x14ac:dyDescent="0.2">
      <c r="A7579" s="29" t="s">
        <v>14400</v>
      </c>
      <c r="B7579" s="29" t="s">
        <v>14401</v>
      </c>
      <c r="C7579" s="40" t="s">
        <v>14402</v>
      </c>
      <c r="D7579" s="26" t="str">
        <f>[1]!b_calc_yield(A7579,日期设置!$B$2,F7579,1,R7579,1,O7579,L7579,S7579,)</f>
        <v>Fetching...</v>
      </c>
      <c r="E7579" s="26">
        <f t="shared" si="236"/>
        <v>0.19244396233188965</v>
      </c>
      <c r="F7579" s="18">
        <f>[1]!b_dq_cleanprice($A7579,日期设置!B$2)</f>
        <v>100.6532</v>
      </c>
      <c r="G7579" s="18" t="str">
        <f t="shared" si="237"/>
        <v>0.15 + 0</v>
      </c>
      <c r="H7579" s="27">
        <f>[1]!b_dq_pctchange($A7579,日期设置!$B$2,1)/100</f>
        <v>0</v>
      </c>
      <c r="I7579" s="26">
        <f>[1]!b_pq_pctchange(A7579,日期设置!$B$4,日期设置!$B$2,1)</f>
        <v>0</v>
      </c>
      <c r="J7579" s="26">
        <f>[1]!b_pq_pctchange(A7579,日期设置!$C$4,日期设置!$B$2,1)</f>
        <v>0</v>
      </c>
      <c r="K7579" s="52">
        <f>[1]!b_dq_amount($A7579,日期设置!B$2,2,10000)</f>
        <v>0</v>
      </c>
      <c r="L7579" s="26">
        <f>[1]!b_info_latestpar(A7579,日期设置!$B$2)</f>
        <v>100</v>
      </c>
      <c r="M7579" s="6">
        <f>[1]!b_info_outstandingbalance($A7579,日期设置!B$2)</f>
        <v>29</v>
      </c>
      <c r="N7579" s="7" t="str">
        <f>[1]!b_info_latestissurercreditrating2(A7579,日期设置!$B$2,"102","1")</f>
        <v>AAA</v>
      </c>
      <c r="O7579" s="8">
        <v>5.48</v>
      </c>
      <c r="P7579" s="9">
        <f>[1]!b_info_repurchasedate(A7579)</f>
        <v>0</v>
      </c>
      <c r="Q7579" s="8" t="s">
        <v>16756</v>
      </c>
      <c r="R7579" s="2" t="str">
        <f>IF((--IF(P7579=0,Q7579,P7579))&gt;(--日期设置!$B$2),IF(P7579=0,Q7579,P7579),Q7579)</f>
        <v>2021-05-18</v>
      </c>
      <c r="S7579" s="32" t="s">
        <v>17787</v>
      </c>
      <c r="T7579" s="8">
        <f>[1]!b_anal_ptmyear($A7579,日期设置!$B$2)</f>
        <v>0.15616438356164383</v>
      </c>
      <c r="U7579" s="8">
        <f>[1]!b_anal_termifexercise($A7579,日期设置!B$2)</f>
        <v>0</v>
      </c>
      <c r="V7579" s="10">
        <f>[1]!b_dq_dirtyprice(A7579,日期设置!$B$2)</f>
        <v>105.2774</v>
      </c>
      <c r="W7579" s="11">
        <f>IF(U7579=0,ROUNDUP((Q7579-日期设置!$B$2)/365,0),ROUNDUP((R7579-日期设置!$B$2)/365,0))</f>
        <v>1</v>
      </c>
      <c r="X7579" s="18">
        <f>_xlfn.IFNA(VLOOKUP(A7579,过往入选债券!A:D,4,0),2)</f>
        <v>2</v>
      </c>
      <c r="Y7579">
        <f>_xlfn.IFNA(VLOOKUP(C7579,[2]Sheet1!$A:$A,1,0),3)</f>
        <v>3</v>
      </c>
    </row>
    <row r="7580" spans="1:25" hidden="1" x14ac:dyDescent="0.2">
      <c r="A7580" s="29" t="s">
        <v>1824</v>
      </c>
      <c r="B7580" s="29" t="s">
        <v>1825</v>
      </c>
      <c r="C7580" s="40" t="s">
        <v>488</v>
      </c>
      <c r="D7580" s="26" t="str">
        <f>[1]!b_calc_yield(A7580,日期设置!$B$2,F7580,1,R7580,1,O7580,L7580,S7580,)</f>
        <v>Fetching...</v>
      </c>
      <c r="E7580" s="26">
        <f t="shared" si="236"/>
        <v>0.12118741010045397</v>
      </c>
      <c r="F7580" s="18">
        <f>[1]!b_dq_cleanprice($A7580,日期设置!B$2)</f>
        <v>100.4713</v>
      </c>
      <c r="G7580" s="18" t="str">
        <f t="shared" si="237"/>
        <v>0.09 + 0</v>
      </c>
      <c r="H7580" s="27">
        <f>[1]!b_dq_pctchange($A7580,日期设置!$B$2,1)/100</f>
        <v>0</v>
      </c>
      <c r="I7580" s="26">
        <f>[1]!b_pq_pctchange(A7580,日期设置!$B$4,日期设置!$B$2,1)</f>
        <v>0</v>
      </c>
      <c r="J7580" s="26">
        <f>[1]!b_pq_pctchange(A7580,日期设置!$C$4,日期设置!$B$2,1)</f>
        <v>0</v>
      </c>
      <c r="K7580" s="52">
        <f>[1]!b_dq_amount($A7580,日期设置!B$2,2,10000)</f>
        <v>0</v>
      </c>
      <c r="L7580" s="26">
        <f>[1]!b_info_latestpar(A7580,日期设置!$B$2)</f>
        <v>100</v>
      </c>
      <c r="M7580" s="6">
        <f>[1]!b_info_outstandingbalance($A7580,日期设置!B$2)</f>
        <v>3</v>
      </c>
      <c r="N7580" s="7">
        <f>[1]!b_info_latestissurercreditrating2(A7580,日期设置!$B$2,"102","1")</f>
        <v>0</v>
      </c>
      <c r="O7580" s="8">
        <v>6.08</v>
      </c>
      <c r="P7580" s="9">
        <f>[1]!b_info_repurchasedate(A7580)</f>
        <v>0</v>
      </c>
      <c r="Q7580" s="8" t="s">
        <v>16083</v>
      </c>
      <c r="R7580" s="2" t="str">
        <f>IF((--IF(P7580=0,Q7580,P7580))&gt;(--日期设置!$B$2),IF(P7580=0,Q7580,P7580),Q7580)</f>
        <v>2021-04-27</v>
      </c>
      <c r="S7580" s="32" t="s">
        <v>17868</v>
      </c>
      <c r="T7580" s="8">
        <f>[1]!b_anal_ptmyear($A7580,日期设置!$B$2)</f>
        <v>9.8630136986301367E-2</v>
      </c>
      <c r="U7580" s="8">
        <f>[1]!b_anal_termifexercise($A7580,日期设置!B$2)</f>
        <v>0</v>
      </c>
      <c r="V7580" s="10">
        <f>[1]!b_dq_dirtyprice(A7580,日期设置!$B$2)</f>
        <v>105.9516</v>
      </c>
      <c r="W7580" s="11">
        <f>IF(U7580=0,ROUNDUP((Q7580-日期设置!$B$2)/365,0),ROUNDUP((R7580-日期设置!$B$2)/365,0))</f>
        <v>1</v>
      </c>
      <c r="X7580" s="18">
        <f>_xlfn.IFNA(VLOOKUP(A7580,过往入选债券!A:D,4,0),2)</f>
        <v>2</v>
      </c>
      <c r="Y7580">
        <f>_xlfn.IFNA(VLOOKUP(C7580,[2]Sheet1!$A:$A,1,0),3)</f>
        <v>3</v>
      </c>
    </row>
    <row r="7581" spans="1:25" hidden="1" x14ac:dyDescent="0.2">
      <c r="A7581" s="29" t="s">
        <v>8245</v>
      </c>
      <c r="B7581" s="29" t="s">
        <v>8246</v>
      </c>
      <c r="C7581" s="40" t="s">
        <v>198</v>
      </c>
      <c r="D7581" s="26" t="str">
        <f>[1]!b_calc_yield(A7581,日期设置!$B$2,F7581,1,R7581,1,O7581,L7581,S7581,)</f>
        <v>Fetching...</v>
      </c>
      <c r="E7581" s="26">
        <f t="shared" si="236"/>
        <v>1.346152752312868E-2</v>
      </c>
      <c r="F7581" s="18">
        <f>[1]!b_dq_cleanprice($A7581,日期设置!B$2)</f>
        <v>100.0461</v>
      </c>
      <c r="G7581" s="18" t="str">
        <f t="shared" si="237"/>
        <v>1.01 + 0.01</v>
      </c>
      <c r="H7581" s="27">
        <f>[1]!b_dq_pctchange($A7581,日期设置!$B$2,1)/100</f>
        <v>0</v>
      </c>
      <c r="I7581" s="26">
        <f>[1]!b_pq_pctchange(A7581,日期设置!$B$4,日期设置!$B$2,1)</f>
        <v>0</v>
      </c>
      <c r="J7581" s="26">
        <f>[1]!b_pq_pctchange(A7581,日期设置!$C$4,日期设置!$B$2,1)</f>
        <v>-0.27402039453354965</v>
      </c>
      <c r="K7581" s="52">
        <f>[1]!b_dq_amount($A7581,日期设置!B$2,2,10000)</f>
        <v>0</v>
      </c>
      <c r="L7581" s="26">
        <f>[1]!b_info_latestpar(A7581,日期设置!$B$2)</f>
        <v>100</v>
      </c>
      <c r="M7581" s="6">
        <f>[1]!b_info_outstandingbalance($A7581,日期设置!B$2)</f>
        <v>4</v>
      </c>
      <c r="N7581" s="7" t="str">
        <f>[1]!b_info_latestissurercreditrating2(A7581,日期设置!$B$2,"102","1")</f>
        <v>AA+</v>
      </c>
      <c r="O7581" s="8">
        <v>5.5</v>
      </c>
      <c r="P7581" s="9" t="str">
        <f>[1]!b_info_repurchasedate(A7581)</f>
        <v>2021-03-26</v>
      </c>
      <c r="Q7581" s="8" t="s">
        <v>16131</v>
      </c>
      <c r="R7581" s="2" t="str">
        <f>IF((--IF(P7581=0,Q7581,P7581))&gt;(--日期设置!$B$2),IF(P7581=0,Q7581,P7581),Q7581)</f>
        <v>2021-03-26</v>
      </c>
      <c r="S7581" s="32" t="s">
        <v>17918</v>
      </c>
      <c r="T7581" s="8">
        <f>[1]!b_anal_ptmyear($A7581,日期设置!$B$2)</f>
        <v>1.010958904109589</v>
      </c>
      <c r="U7581" s="8">
        <f>[1]!b_anal_termifexercise($A7581,日期设置!B$2)</f>
        <v>1.0958904109589041E-2</v>
      </c>
      <c r="V7581" s="10">
        <f>[1]!b_dq_dirtyprice(A7581,日期设置!$B$2)</f>
        <v>105.4858</v>
      </c>
      <c r="W7581" s="11">
        <f>IF(U7581=0,ROUNDUP((Q7581-日期设置!$B$2)/365,0),ROUNDUP((R7581-日期设置!$B$2)/365,0))</f>
        <v>1</v>
      </c>
      <c r="X7581" s="18">
        <f>_xlfn.IFNA(VLOOKUP(A7581,过往入选债券!A:D,4,0),2)</f>
        <v>2</v>
      </c>
      <c r="Y7581">
        <f>_xlfn.IFNA(VLOOKUP(C7581,[2]Sheet1!$A:$A,1,0),3)</f>
        <v>3</v>
      </c>
    </row>
    <row r="7582" spans="1:25" hidden="1" x14ac:dyDescent="0.2">
      <c r="A7582" s="29" t="s">
        <v>1789</v>
      </c>
      <c r="B7582" s="29" t="s">
        <v>1790</v>
      </c>
      <c r="C7582" s="40" t="s">
        <v>534</v>
      </c>
      <c r="D7582" s="26" t="str">
        <f>[1]!b_calc_yield(A7582,日期设置!$B$2,F7582,1,R7582,1,O7582,L7582,S7582,)</f>
        <v>Fetching...</v>
      </c>
      <c r="E7582" s="26">
        <f t="shared" si="236"/>
        <v>0.10993203857820877</v>
      </c>
      <c r="F7582" s="18">
        <f>[1]!b_dq_cleanprice($A7582,日期设置!B$2)</f>
        <v>100.42610000000001</v>
      </c>
      <c r="G7582" s="18" t="str">
        <f t="shared" si="237"/>
        <v>2.09 + 0.09</v>
      </c>
      <c r="H7582" s="27">
        <f>[1]!b_dq_pctchange($A7582,日期设置!$B$2,1)/100</f>
        <v>0</v>
      </c>
      <c r="I7582" s="26">
        <f>[1]!b_pq_pctchange(A7582,日期设置!$B$4,日期设置!$B$2,1)</f>
        <v>0</v>
      </c>
      <c r="J7582" s="26">
        <f>[1]!b_pq_pctchange(A7582,日期设置!$C$4,日期设置!$B$2,1)</f>
        <v>-2.6480124476482712E-2</v>
      </c>
      <c r="K7582" s="52">
        <f>[1]!b_dq_amount($A7582,日期设置!B$2,2,10000)</f>
        <v>0</v>
      </c>
      <c r="L7582" s="26">
        <f>[1]!b_info_latestpar(A7582,日期设置!$B$2)</f>
        <v>100</v>
      </c>
      <c r="M7582" s="6">
        <f>[1]!b_info_outstandingbalance($A7582,日期设置!B$2)</f>
        <v>10</v>
      </c>
      <c r="N7582" s="7">
        <f>[1]!b_info_latestissurercreditrating2(A7582,日期设置!$B$2,"102","1")</f>
        <v>0</v>
      </c>
      <c r="O7582" s="8">
        <v>6</v>
      </c>
      <c r="P7582" s="9" t="str">
        <f>[1]!b_info_repurchasedate(A7582)</f>
        <v>2021-04-25</v>
      </c>
      <c r="Q7582" s="8" t="s">
        <v>16074</v>
      </c>
      <c r="R7582" s="2" t="str">
        <f>IF((--IF(P7582=0,Q7582,P7582))&gt;(--日期设置!$B$2),IF(P7582=0,Q7582,P7582),Q7582)</f>
        <v>2021-04-25</v>
      </c>
      <c r="S7582" s="32" t="s">
        <v>18213</v>
      </c>
      <c r="T7582" s="8">
        <f>[1]!b_anal_ptmyear($A7582,日期设置!$B$2)</f>
        <v>2.0904109589041098</v>
      </c>
      <c r="U7582" s="8">
        <f>[1]!b_anal_termifexercise($A7582,日期设置!B$2)</f>
        <v>9.3150684931506855E-2</v>
      </c>
      <c r="V7582" s="10">
        <f>[1]!b_dq_dirtyprice(A7582,日期设置!$B$2)</f>
        <v>105.8836</v>
      </c>
      <c r="W7582" s="11">
        <f>IF(U7582=0,ROUNDUP((Q7582-日期设置!$B$2)/365,0),ROUNDUP((R7582-日期设置!$B$2)/365,0))</f>
        <v>1</v>
      </c>
      <c r="X7582" s="18">
        <f>_xlfn.IFNA(VLOOKUP(A7582,过往入选债券!A:D,4,0),2)</f>
        <v>2</v>
      </c>
      <c r="Y7582">
        <f>_xlfn.IFNA(VLOOKUP(C7582,[2]Sheet1!$A:$A,1,0),3)</f>
        <v>3</v>
      </c>
    </row>
    <row r="7583" spans="1:25" hidden="1" x14ac:dyDescent="0.2">
      <c r="A7583" s="29" t="s">
        <v>6841</v>
      </c>
      <c r="B7583" s="29" t="s">
        <v>6842</v>
      </c>
      <c r="C7583" s="40" t="s">
        <v>1169</v>
      </c>
      <c r="D7583" s="26" t="str">
        <f>[1]!b_calc_yield(A7583,日期设置!$B$2,F7583,1,R7583,1,O7583,L7583,S7583,)</f>
        <v>Fetching...</v>
      </c>
      <c r="E7583" s="26">
        <f t="shared" si="236"/>
        <v>0.4321768955402483</v>
      </c>
      <c r="F7583" s="18">
        <f>[1]!b_dq_cleanprice($A7583,日期设置!B$2)</f>
        <v>102.1228</v>
      </c>
      <c r="G7583" s="18" t="str">
        <f t="shared" si="237"/>
        <v>0.35 + 0</v>
      </c>
      <c r="H7583" s="27">
        <f>[1]!b_dq_pctchange($A7583,日期设置!$B$2,1)/100</f>
        <v>0</v>
      </c>
      <c r="I7583" s="26">
        <f>[1]!b_pq_pctchange(A7583,日期设置!$B$4,日期设置!$B$2,1)</f>
        <v>0</v>
      </c>
      <c r="J7583" s="26">
        <f>[1]!b_pq_pctchange(A7583,日期设置!$C$4,日期设置!$B$2,1)</f>
        <v>0</v>
      </c>
      <c r="K7583" s="52">
        <f>[1]!b_dq_amount($A7583,日期设置!B$2,2,10000)</f>
        <v>0</v>
      </c>
      <c r="L7583" s="26">
        <f>[1]!b_info_latestpar(A7583,日期设置!$B$2)</f>
        <v>100</v>
      </c>
      <c r="M7583" s="6">
        <f>[1]!b_info_outstandingbalance($A7583,日期设置!B$2)</f>
        <v>4</v>
      </c>
      <c r="N7583" s="7" t="str">
        <f>[1]!b_info_latestissurercreditrating2(A7583,日期设置!$B$2,"102","1")</f>
        <v>AA</v>
      </c>
      <c r="O7583" s="8">
        <v>7.2</v>
      </c>
      <c r="P7583" s="9">
        <f>[1]!b_info_repurchasedate(A7583)</f>
        <v>0</v>
      </c>
      <c r="Q7583" s="8" t="s">
        <v>16617</v>
      </c>
      <c r="R7583" s="2" t="str">
        <f>IF((--IF(P7583=0,Q7583,P7583))&gt;(--日期设置!$B$2),IF(P7583=0,Q7583,P7583),Q7583)</f>
        <v>2021-07-31</v>
      </c>
      <c r="S7583" s="32" t="s">
        <v>18366</v>
      </c>
      <c r="T7583" s="8">
        <f>[1]!b_anal_ptmyear($A7583,日期设置!$B$2)</f>
        <v>0.35890410958904112</v>
      </c>
      <c r="U7583" s="8">
        <f>[1]!b_anal_termifexercise($A7583,日期设置!B$2)</f>
        <v>0</v>
      </c>
      <c r="V7583" s="10">
        <f>[1]!b_dq_dirtyprice(A7583,日期设置!$B$2)</f>
        <v>106.73869999999999</v>
      </c>
      <c r="W7583" s="11">
        <f>IF(U7583=0,ROUNDUP((Q7583-日期设置!$B$2)/365,0),ROUNDUP((R7583-日期设置!$B$2)/365,0))</f>
        <v>1</v>
      </c>
      <c r="X7583" s="18">
        <f>_xlfn.IFNA(VLOOKUP(A7583,过往入选债券!A:D,4,0),2)</f>
        <v>2</v>
      </c>
      <c r="Y7583">
        <f>_xlfn.IFNA(VLOOKUP(C7583,[2]Sheet1!$A:$A,1,0),3)</f>
        <v>3</v>
      </c>
    </row>
    <row r="7584" spans="1:25" hidden="1" x14ac:dyDescent="0.2">
      <c r="A7584" s="29" t="s">
        <v>12236</v>
      </c>
      <c r="B7584" s="29" t="s">
        <v>12237</v>
      </c>
      <c r="C7584" s="40" t="s">
        <v>12238</v>
      </c>
      <c r="D7584" s="26" t="str">
        <f>[1]!b_calc_yield(A7584,日期设置!$B$2,F7584,1,R7584,1,O7584,L7584,S7584,)</f>
        <v>Fetching...</v>
      </c>
      <c r="E7584" s="26">
        <f t="shared" si="236"/>
        <v>31.596470373530728</v>
      </c>
      <c r="F7584" s="18">
        <f>[1]!b_dq_cleanprice($A7584,日期设置!B$2)</f>
        <v>20.061800000000002</v>
      </c>
      <c r="G7584" s="18" t="str">
        <f t="shared" si="237"/>
        <v>0.84 + 0</v>
      </c>
      <c r="H7584" s="27">
        <f>[1]!b_dq_pctchange($A7584,日期设置!$B$2,1)/100</f>
        <v>0</v>
      </c>
      <c r="I7584" s="26">
        <f>[1]!b_pq_pctchange(A7584,日期设置!$B$4,日期设置!$B$2,1)</f>
        <v>0</v>
      </c>
      <c r="J7584" s="26">
        <f>[1]!b_pq_pctchange(A7584,日期设置!$C$4,日期设置!$B$2,1)</f>
        <v>3.1911604854567087E-2</v>
      </c>
      <c r="K7584" s="52">
        <f>[1]!b_dq_amount($A7584,日期设置!B$2,2,10000)</f>
        <v>0</v>
      </c>
      <c r="L7584" s="26">
        <f>[1]!b_info_latestpar(A7584,日期设置!$B$2)</f>
        <v>19.999999999999996</v>
      </c>
      <c r="M7584" s="6">
        <f>[1]!b_info_outstandingbalance($A7584,日期设置!B$2)</f>
        <v>2.2000000000000002</v>
      </c>
      <c r="N7584" s="7" t="str">
        <f>[1]!b_info_latestissurercreditrating2(A7584,日期设置!$B$2,"102","1")</f>
        <v>AA</v>
      </c>
      <c r="O7584" s="8">
        <v>6.68</v>
      </c>
      <c r="P7584" s="9">
        <f>[1]!b_info_repurchasedate(A7584)</f>
        <v>0</v>
      </c>
      <c r="Q7584" s="8" t="s">
        <v>16223</v>
      </c>
      <c r="R7584" s="2" t="str">
        <f>IF((--IF(P7584=0,Q7584,P7584))&gt;(--日期设置!$B$2),IF(P7584=0,Q7584,P7584),Q7584)</f>
        <v>2022-01-23</v>
      </c>
      <c r="S7584" s="32" t="s">
        <v>18122</v>
      </c>
      <c r="T7584" s="8">
        <f>[1]!b_anal_ptmyear($A7584,日期设置!$B$2)</f>
        <v>0.84109589041095889</v>
      </c>
      <c r="U7584" s="8">
        <f>[1]!b_anal_termifexercise($A7584,日期设置!B$2)</f>
        <v>0</v>
      </c>
      <c r="V7584" s="10">
        <f>[1]!b_dq_dirtyprice(A7584,日期设置!$B$2)</f>
        <v>20.274100000000001</v>
      </c>
      <c r="W7584" s="11">
        <f>IF(U7584=0,ROUNDUP((Q7584-日期设置!$B$2)/365,0),ROUNDUP((R7584-日期设置!$B$2)/365,0))</f>
        <v>1</v>
      </c>
      <c r="X7584" s="18">
        <f>_xlfn.IFNA(VLOOKUP(A7584,过往入选债券!A:D,4,0),2)</f>
        <v>2</v>
      </c>
      <c r="Y7584">
        <f>_xlfn.IFNA(VLOOKUP(C7584,[2]Sheet1!$A:$A,1,0),3)</f>
        <v>3</v>
      </c>
    </row>
    <row r="7585" spans="1:25" hidden="1" x14ac:dyDescent="0.2">
      <c r="A7585" s="35" t="s">
        <v>22886</v>
      </c>
      <c r="B7585" s="35" t="s">
        <v>22887</v>
      </c>
      <c r="C7585" s="54" t="s">
        <v>21709</v>
      </c>
      <c r="D7585" s="26">
        <f>[1]!b_calc_yield(A7585,日期设置!$B$2,F7585,1,R7585,1,O7585,L7585,S7585,)</f>
        <v>1.1951325599247347</v>
      </c>
      <c r="E7585" s="26">
        <f t="shared" si="236"/>
        <v>2.4766010097986291</v>
      </c>
      <c r="F7585" s="18">
        <f>[1]!b_dq_cleanprice($A7585,日期设置!B$2)</f>
        <v>100.01090000000001</v>
      </c>
      <c r="G7585" s="18" t="str">
        <f t="shared" si="237"/>
        <v>0.08 + 0</v>
      </c>
      <c r="H7585" s="27">
        <f>[1]!b_dq_pctchange($A7585,日期设置!$B$2,1)/100</f>
        <v>0</v>
      </c>
      <c r="I7585" s="26">
        <f>[1]!b_pq_pctchange(A7585,日期设置!$B$4,日期设置!$B$2,1)</f>
        <v>9.1998436026657342E-3</v>
      </c>
      <c r="J7585" s="26">
        <f>[1]!b_pq_pctchange(A7585,日期设置!$C$4,日期设置!$B$2,1)</f>
        <v>0</v>
      </c>
      <c r="K7585" s="52">
        <f>[1]!b_dq_amount($A7585,日期设置!B$2,2,10000)</f>
        <v>0</v>
      </c>
      <c r="L7585" s="26">
        <f>[1]!b_info_latestpar(A7585,日期设置!$B$2)</f>
        <v>100</v>
      </c>
      <c r="M7585" s="6">
        <f>[1]!b_info_outstandingbalance($A7585,日期设置!B$2)</f>
        <v>15</v>
      </c>
      <c r="N7585" s="7" t="str">
        <f>[1]!b_info_latestissurercreditrating2(A7585,日期设置!$B$2,"102","1")</f>
        <v>AAA</v>
      </c>
      <c r="O7585" s="43">
        <v>2.7</v>
      </c>
      <c r="P7585" s="9">
        <f>[1]!b_info_repurchasedate(A7585)</f>
        <v>0</v>
      </c>
      <c r="Q7585" s="31" t="s">
        <v>16246</v>
      </c>
      <c r="R7585" s="2" t="str">
        <f>IF((--IF(P7585=0,Q7585,P7585))&gt;(--日期设置!$B$2),IF(P7585=0,Q7585,P7585),Q7585)</f>
        <v>2021-04-23</v>
      </c>
      <c r="S7585" s="32" t="s">
        <v>23384</v>
      </c>
      <c r="T7585" s="8">
        <f>[1]!b_anal_ptmyear($A7585,日期设置!$B$2)</f>
        <v>8.7671232876712329E-2</v>
      </c>
      <c r="U7585" s="8">
        <f>[1]!b_anal_termifexercise($A7585,日期设置!B$2)</f>
        <v>0</v>
      </c>
      <c r="V7585" s="10">
        <f>[1]!b_dq_dirtyprice(A7585,日期设置!$B$2)</f>
        <v>100.218</v>
      </c>
      <c r="W7585" s="11">
        <f>IF(U7585=0,ROUNDUP((Q7585-日期设置!$B$2)/365,0),ROUNDUP((R7585-日期设置!$B$2)/365,0))</f>
        <v>1</v>
      </c>
      <c r="X7585" s="18">
        <f>_xlfn.IFNA(VLOOKUP(A7585,过往入选债券!A:D,4,0),2)</f>
        <v>2</v>
      </c>
      <c r="Y7585">
        <f>_xlfn.IFNA(VLOOKUP(C7585,[2]Sheet1!$A:$A,1,0),3)</f>
        <v>3</v>
      </c>
    </row>
    <row r="7586" spans="1:25" hidden="1" x14ac:dyDescent="0.2">
      <c r="A7586" s="35" t="s">
        <v>22486</v>
      </c>
      <c r="B7586" s="35" t="s">
        <v>22487</v>
      </c>
      <c r="C7586" s="54" t="s">
        <v>20769</v>
      </c>
      <c r="D7586" s="26">
        <f>[1]!b_calc_yield(A7586,日期设置!$B$2,F7586,1,R7586,1,O7586,L7586,S7586,)</f>
        <v>1.1928470959988837</v>
      </c>
      <c r="E7586" s="26">
        <f t="shared" si="236"/>
        <v>2.4363067817627426</v>
      </c>
      <c r="F7586" s="18">
        <f>[1]!b_dq_cleanprice($A7586,日期设置!B$2)</f>
        <v>99.981700000000004</v>
      </c>
      <c r="G7586" s="18" t="str">
        <f t="shared" si="237"/>
        <v>0.09 + 0</v>
      </c>
      <c r="H7586" s="27">
        <f>[1]!b_dq_pctchange($A7586,日期设置!$B$2,1)/100</f>
        <v>0</v>
      </c>
      <c r="I7586" s="26">
        <f>[1]!b_pq_pctchange(A7586,日期设置!$B$4,日期设置!$B$2,1)</f>
        <v>0</v>
      </c>
      <c r="J7586" s="26">
        <f>[1]!b_pq_pctchange(A7586,日期设置!$C$4,日期设置!$B$2,1)</f>
        <v>0</v>
      </c>
      <c r="K7586" s="52">
        <f>[1]!b_dq_amount($A7586,日期设置!B$2,2,10000)</f>
        <v>0</v>
      </c>
      <c r="L7586" s="26">
        <f>[1]!b_info_latestpar(A7586,日期设置!$B$2)</f>
        <v>100</v>
      </c>
      <c r="M7586" s="6">
        <f>[1]!b_info_outstandingbalance($A7586,日期设置!B$2)</f>
        <v>20</v>
      </c>
      <c r="N7586" s="7" t="str">
        <f>[1]!b_info_latestissurercreditrating2(A7586,日期设置!$B$2,"102","1")</f>
        <v>AAA</v>
      </c>
      <c r="O7586" s="43">
        <v>2.6</v>
      </c>
      <c r="P7586" s="9">
        <f>[1]!b_info_repurchasedate(A7586)</f>
        <v>0</v>
      </c>
      <c r="Q7586" s="31" t="s">
        <v>16083</v>
      </c>
      <c r="R7586" s="2" t="str">
        <f>IF((--IF(P7586=0,Q7586,P7586))&gt;(--日期设置!$B$2),IF(P7586=0,Q7586,P7586),Q7586)</f>
        <v>2021-04-27</v>
      </c>
      <c r="S7586" s="32" t="s">
        <v>23185</v>
      </c>
      <c r="T7586" s="8">
        <f>[1]!b_anal_ptmyear($A7586,日期设置!$B$2)</f>
        <v>9.8630136986301367E-2</v>
      </c>
      <c r="U7586" s="8">
        <f>[1]!b_anal_termifexercise($A7586,日期设置!B$2)</f>
        <v>0</v>
      </c>
      <c r="V7586" s="10">
        <f>[1]!b_dq_dirtyprice(A7586,日期设置!$B$2)</f>
        <v>100.1598</v>
      </c>
      <c r="W7586" s="11">
        <f>IF(U7586=0,ROUNDUP((Q7586-日期设置!$B$2)/365,0),ROUNDUP((R7586-日期设置!$B$2)/365,0))</f>
        <v>1</v>
      </c>
      <c r="X7586" s="18">
        <f>_xlfn.IFNA(VLOOKUP(A7586,过往入选债券!A:D,4,0),2)</f>
        <v>2</v>
      </c>
      <c r="Y7586">
        <f>_xlfn.IFNA(VLOOKUP(C7586,[2]Sheet1!$A:$A,1,0),3)</f>
        <v>3</v>
      </c>
    </row>
    <row r="7587" spans="1:25" hidden="1" x14ac:dyDescent="0.2">
      <c r="A7587" s="35" t="s">
        <v>22366</v>
      </c>
      <c r="B7587" s="35" t="s">
        <v>22367</v>
      </c>
      <c r="C7587" s="54" t="s">
        <v>22980</v>
      </c>
      <c r="D7587" s="26" t="str">
        <f>[1]!b_calc_yield(A7587,日期设置!$B$2,F7587,1,R7587,1,O7587,L7587,S7587,)</f>
        <v>Fetching...</v>
      </c>
      <c r="E7587" s="26">
        <f t="shared" si="236"/>
        <v>2.2054439106494961</v>
      </c>
      <c r="F7587" s="18">
        <f>[1]!b_dq_cleanprice($A7587,日期设置!B$2)</f>
        <v>99.959400000000002</v>
      </c>
      <c r="G7587" s="18" t="str">
        <f t="shared" si="237"/>
        <v>0.10 + 0</v>
      </c>
      <c r="H7587" s="27">
        <f>[1]!b_dq_pctchange($A7587,日期设置!$B$2,1)/100</f>
        <v>0</v>
      </c>
      <c r="I7587" s="26">
        <f>[1]!b_pq_pctchange(A7587,日期设置!$B$4,日期设置!$B$2,1)</f>
        <v>4.4019808914050893E-3</v>
      </c>
      <c r="J7587" s="26">
        <f>[1]!b_pq_pctchange(A7587,日期设置!$C$4,日期设置!$B$2,1)</f>
        <v>0.122298980441181</v>
      </c>
      <c r="K7587" s="52">
        <f>[1]!b_dq_amount($A7587,日期设置!B$2,2,10000)</f>
        <v>0</v>
      </c>
      <c r="L7587" s="26">
        <f>[1]!b_info_latestpar(A7587,日期设置!$B$2)</f>
        <v>100</v>
      </c>
      <c r="M7587" s="6">
        <f>[1]!b_info_outstandingbalance($A7587,日期设置!B$2)</f>
        <v>10</v>
      </c>
      <c r="N7587" s="7" t="str">
        <f>[1]!b_info_latestissurercreditrating2(A7587,日期设置!$B$2,"102","1")</f>
        <v>AA+</v>
      </c>
      <c r="O7587" s="43">
        <v>2.5</v>
      </c>
      <c r="P7587" s="9">
        <f>[1]!b_info_repurchasedate(A7587)</f>
        <v>0</v>
      </c>
      <c r="Q7587" s="31" t="s">
        <v>16441</v>
      </c>
      <c r="R7587" s="2" t="str">
        <f>IF((--IF(P7587=0,Q7587,P7587))&gt;(--日期设置!$B$2),IF(P7587=0,Q7587,P7587),Q7587)</f>
        <v>2021-04-30</v>
      </c>
      <c r="S7587" s="32" t="s">
        <v>23125</v>
      </c>
      <c r="T7587" s="8">
        <f>[1]!b_anal_ptmyear($A7587,日期设置!$B$2)</f>
        <v>0.10684931506849316</v>
      </c>
      <c r="U7587" s="8">
        <f>[1]!b_anal_termifexercise($A7587,日期设置!B$2)</f>
        <v>0</v>
      </c>
      <c r="V7587" s="10">
        <f>[1]!b_dq_dirtyprice(A7587,日期设置!$B$2)</f>
        <v>100.2882</v>
      </c>
      <c r="W7587" s="11">
        <f>IF(U7587=0,ROUNDUP((Q7587-日期设置!$B$2)/365,0),ROUNDUP((R7587-日期设置!$B$2)/365,0))</f>
        <v>1</v>
      </c>
      <c r="X7587" s="18">
        <f>_xlfn.IFNA(VLOOKUP(A7587,过往入选债券!A:D,4,0),2)</f>
        <v>2</v>
      </c>
      <c r="Y7587">
        <f>_xlfn.IFNA(VLOOKUP(C7587,[2]Sheet1!$A:$A,1,0),3)</f>
        <v>3</v>
      </c>
    </row>
    <row r="7588" spans="1:25" hidden="1" x14ac:dyDescent="0.2">
      <c r="A7588" s="35" t="s">
        <v>22790</v>
      </c>
      <c r="B7588" s="35" t="s">
        <v>22791</v>
      </c>
      <c r="C7588" s="54" t="s">
        <v>3957</v>
      </c>
      <c r="D7588" s="26">
        <f>[1]!b_calc_yield(A7588,日期设置!$B$2,F7588,1,R7588,1,O7588,L7588,S7588,)</f>
        <v>1.1841916844599598</v>
      </c>
      <c r="E7588" s="26">
        <f t="shared" si="236"/>
        <v>5.9029742160500165</v>
      </c>
      <c r="F7588" s="18">
        <f>[1]!b_dq_cleanprice($A7588,日期设置!B$2)</f>
        <v>100</v>
      </c>
      <c r="G7588" s="18" t="str">
        <f t="shared" si="237"/>
        <v>0.13 + 0</v>
      </c>
      <c r="H7588" s="27">
        <f>[1]!b_dq_pctchange($A7588,日期设置!$B$2,1)/100</f>
        <v>0</v>
      </c>
      <c r="I7588" s="26">
        <f>[1]!b_pq_pctchange(A7588,日期设置!$B$4,日期设置!$B$2,1)</f>
        <v>0</v>
      </c>
      <c r="J7588" s="26">
        <f>[1]!b_pq_pctchange(A7588,日期设置!$C$4,日期设置!$B$2,1)</f>
        <v>0</v>
      </c>
      <c r="K7588" s="52">
        <f>[1]!b_dq_amount($A7588,日期设置!B$2,2,10000)</f>
        <v>0</v>
      </c>
      <c r="L7588" s="26">
        <f>[1]!b_info_latestpar(A7588,日期设置!$B$2)</f>
        <v>100</v>
      </c>
      <c r="M7588" s="6">
        <f>[1]!b_info_outstandingbalance($A7588,日期设置!B$2)</f>
        <v>4</v>
      </c>
      <c r="N7588" s="7" t="str">
        <f>[1]!b_info_latestissurercreditrating2(A7588,日期设置!$B$2,"102","1")</f>
        <v>AA+</v>
      </c>
      <c r="O7588" s="43">
        <v>6.7</v>
      </c>
      <c r="P7588" s="9">
        <f>[1]!b_info_repurchasedate(A7588)</f>
        <v>0</v>
      </c>
      <c r="Q7588" s="31" t="s">
        <v>17069</v>
      </c>
      <c r="R7588" s="2" t="str">
        <f>IF((--IF(P7588=0,Q7588,P7588))&gt;(--日期设置!$B$2),IF(P7588=0,Q7588,P7588),Q7588)</f>
        <v>2021-05-10</v>
      </c>
      <c r="S7588" s="32" t="s">
        <v>23336</v>
      </c>
      <c r="T7588" s="8">
        <f>[1]!b_anal_ptmyear($A7588,日期设置!$B$2)</f>
        <v>0.13424657534246576</v>
      </c>
      <c r="U7588" s="8">
        <f>[1]!b_anal_termifexercise($A7588,日期设置!B$2)</f>
        <v>0</v>
      </c>
      <c r="V7588" s="10">
        <f>[1]!b_dq_dirtyprice(A7588,日期设置!$B$2)</f>
        <v>100.7526</v>
      </c>
      <c r="W7588" s="11">
        <f>IF(U7588=0,ROUNDUP((Q7588-日期设置!$B$2)/365,0),ROUNDUP((R7588-日期设置!$B$2)/365,0))</f>
        <v>1</v>
      </c>
      <c r="X7588" s="18">
        <f>_xlfn.IFNA(VLOOKUP(A7588,过往入选债券!A:D,4,0),2)</f>
        <v>2</v>
      </c>
      <c r="Y7588">
        <f>_xlfn.IFNA(VLOOKUP(C7588,[2]Sheet1!$A:$A,1,0),3)</f>
        <v>3</v>
      </c>
    </row>
    <row r="7589" spans="1:25" hidden="1" x14ac:dyDescent="0.2">
      <c r="A7589" s="29" t="s">
        <v>5284</v>
      </c>
      <c r="B7589" s="29" t="s">
        <v>5285</v>
      </c>
      <c r="C7589" s="40" t="s">
        <v>278</v>
      </c>
      <c r="D7589" s="26" t="str">
        <f>[1]!b_calc_yield(A7589,日期设置!$B$2,F7589,1,R7589,1,O7589,L7589,S7589,)</f>
        <v>Fetching...</v>
      </c>
      <c r="E7589" s="26">
        <f t="shared" si="236"/>
        <v>9.3210009320987552E-2</v>
      </c>
      <c r="F7589" s="18">
        <f>[1]!b_dq_cleanprice($A7589,日期设置!B$2)</f>
        <v>100.27589999999999</v>
      </c>
      <c r="G7589" s="18" t="str">
        <f t="shared" si="237"/>
        <v>0.07 + 0</v>
      </c>
      <c r="H7589" s="27">
        <f>[1]!b_dq_pctchange($A7589,日期设置!$B$2,1)/100</f>
        <v>0</v>
      </c>
      <c r="I7589" s="26">
        <f>[1]!b_pq_pctchange(A7589,日期设置!$B$4,日期设置!$B$2,1)</f>
        <v>0</v>
      </c>
      <c r="J7589" s="26">
        <f>[1]!b_pq_pctchange(A7589,日期设置!$C$4,日期设置!$B$2,1)</f>
        <v>0</v>
      </c>
      <c r="K7589" s="52">
        <f>[1]!b_dq_amount($A7589,日期设置!B$2,2,10000)</f>
        <v>0</v>
      </c>
      <c r="L7589" s="26">
        <f>[1]!b_info_latestpar(A7589,日期设置!$B$2)</f>
        <v>100</v>
      </c>
      <c r="M7589" s="6">
        <f>[1]!b_info_outstandingbalance($A7589,日期设置!B$2)</f>
        <v>5</v>
      </c>
      <c r="N7589" s="7" t="str">
        <f>[1]!b_info_latestissurercreditrating2(A7589,日期设置!$B$2,"102","1")</f>
        <v>AA+</v>
      </c>
      <c r="O7589" s="8">
        <v>4.7</v>
      </c>
      <c r="P7589" s="9">
        <f>[1]!b_info_repurchasedate(A7589)</f>
        <v>0</v>
      </c>
      <c r="Q7589" s="8" t="s">
        <v>16319</v>
      </c>
      <c r="R7589" s="2" t="str">
        <f>IF((--IF(P7589=0,Q7589,P7589))&gt;(--日期设置!$B$2),IF(P7589=0,Q7589,P7589),Q7589)</f>
        <v>2021-04-20</v>
      </c>
      <c r="S7589" s="32" t="s">
        <v>18098</v>
      </c>
      <c r="T7589" s="8">
        <f>[1]!b_anal_ptmyear($A7589,日期设置!$B$2)</f>
        <v>7.9452054794520555E-2</v>
      </c>
      <c r="U7589" s="8">
        <f>[1]!b_anal_termifexercise($A7589,日期设置!B$2)</f>
        <v>0</v>
      </c>
      <c r="V7589" s="10">
        <f>[1]!b_dq_dirtyprice(A7589,日期设置!$B$2)</f>
        <v>104.60250000000001</v>
      </c>
      <c r="W7589" s="11">
        <f>IF(U7589=0,ROUNDUP((Q7589-日期设置!$B$2)/365,0),ROUNDUP((R7589-日期设置!$B$2)/365,0))</f>
        <v>1</v>
      </c>
      <c r="X7589" s="18">
        <f>_xlfn.IFNA(VLOOKUP(A7589,过往入选债券!A:D,4,0),2)</f>
        <v>2</v>
      </c>
      <c r="Y7589">
        <f>_xlfn.IFNA(VLOOKUP(C7589,[2]Sheet1!$A:$A,1,0),3)</f>
        <v>3</v>
      </c>
    </row>
    <row r="7590" spans="1:25" hidden="1" x14ac:dyDescent="0.2">
      <c r="A7590" s="29" t="s">
        <v>12227</v>
      </c>
      <c r="B7590" s="29" t="s">
        <v>12228</v>
      </c>
      <c r="C7590" s="40" t="s">
        <v>9578</v>
      </c>
      <c r="D7590" s="26" t="str">
        <f>[1]!b_calc_yield(A7590,日期设置!$B$2,F7590,1,R7590,1,O7590,L7590,S7590,)</f>
        <v>Fetching...</v>
      </c>
      <c r="E7590" s="26">
        <f t="shared" si="236"/>
        <v>32.792345783954204</v>
      </c>
      <c r="F7590" s="18">
        <f>[1]!b_dq_cleanprice($A7590,日期设置!B$2)</f>
        <v>20.001200000000001</v>
      </c>
      <c r="G7590" s="18" t="str">
        <f t="shared" si="237"/>
        <v>0.83 + 0</v>
      </c>
      <c r="H7590" s="27">
        <f>[1]!b_dq_pctchange($A7590,日期设置!$B$2,1)/100</f>
        <v>0</v>
      </c>
      <c r="I7590" s="26">
        <f>[1]!b_pq_pctchange(A7590,日期设置!$B$4,日期设置!$B$2,1)</f>
        <v>0</v>
      </c>
      <c r="J7590" s="26">
        <f>[1]!b_pq_pctchange(A7590,日期设置!$C$4,日期设置!$B$2,1)</f>
        <v>0</v>
      </c>
      <c r="K7590" s="52">
        <f>[1]!b_dq_amount($A7590,日期设置!B$2,2,10000)</f>
        <v>0</v>
      </c>
      <c r="L7590" s="26">
        <f>[1]!b_info_latestpar(A7590,日期设置!$B$2)</f>
        <v>19.999999999999996</v>
      </c>
      <c r="M7590" s="6">
        <f>[1]!b_info_outstandingbalance($A7590,日期设置!B$2)</f>
        <v>2.6</v>
      </c>
      <c r="N7590" s="7" t="str">
        <f>[1]!b_info_latestissurercreditrating2(A7590,日期设置!$B$2,"102","1")</f>
        <v>AA</v>
      </c>
      <c r="O7590" s="8">
        <v>6.87</v>
      </c>
      <c r="P7590" s="9">
        <f>[1]!b_info_repurchasedate(A7590)</f>
        <v>0</v>
      </c>
      <c r="Q7590" s="8" t="s">
        <v>16330</v>
      </c>
      <c r="R7590" s="2" t="str">
        <f>IF((--IF(P7590=0,Q7590,P7590))&gt;(--日期设置!$B$2),IF(P7590=0,Q7590,P7590),Q7590)</f>
        <v>2022-01-19</v>
      </c>
      <c r="S7590" s="32" t="s">
        <v>18683</v>
      </c>
      <c r="T7590" s="8">
        <f>[1]!b_anal_ptmyear($A7590,日期设置!$B$2)</f>
        <v>0.83013698630136989</v>
      </c>
      <c r="U7590" s="8">
        <f>[1]!b_anal_termifexercise($A7590,日期设置!B$2)</f>
        <v>0</v>
      </c>
      <c r="V7590" s="10">
        <f>[1]!b_dq_dirtyprice(A7590,日期设置!$B$2)</f>
        <v>20.2346</v>
      </c>
      <c r="W7590" s="11">
        <f>IF(U7590=0,ROUNDUP((Q7590-日期设置!$B$2)/365,0),ROUNDUP((R7590-日期设置!$B$2)/365,0))</f>
        <v>1</v>
      </c>
      <c r="X7590" s="18">
        <f>_xlfn.IFNA(VLOOKUP(A7590,过往入选债券!A:D,4,0),2)</f>
        <v>2</v>
      </c>
      <c r="Y7590">
        <f>_xlfn.IFNA(VLOOKUP(C7590,[2]Sheet1!$A:$A,1,0),3)</f>
        <v>3</v>
      </c>
    </row>
    <row r="7591" spans="1:25" hidden="1" x14ac:dyDescent="0.2">
      <c r="A7591" s="35" t="s">
        <v>22642</v>
      </c>
      <c r="B7591" s="35" t="s">
        <v>22643</v>
      </c>
      <c r="C7591" s="54" t="s">
        <v>23011</v>
      </c>
      <c r="D7591" s="26">
        <f>[1]!b_calc_yield(A7591,日期设置!$B$2,F7591,1,R7591,1,O7591,L7591,S7591,)</f>
        <v>1.1683247027005648</v>
      </c>
      <c r="E7591" s="26">
        <f t="shared" si="236"/>
        <v>2.46402778956194</v>
      </c>
      <c r="F7591" s="18">
        <f>[1]!b_dq_cleanprice($A7591,日期设置!B$2)</f>
        <v>100</v>
      </c>
      <c r="G7591" s="18" t="str">
        <f t="shared" si="237"/>
        <v>0.09 + 0</v>
      </c>
      <c r="H7591" s="27">
        <f>[1]!b_dq_pctchange($A7591,日期设置!$B$2,1)/100</f>
        <v>0</v>
      </c>
      <c r="I7591" s="26">
        <f>[1]!b_pq_pctchange(A7591,日期设置!$B$4,日期设置!$B$2,1)</f>
        <v>0</v>
      </c>
      <c r="J7591" s="26">
        <f>[1]!b_pq_pctchange(A7591,日期设置!$C$4,日期设置!$B$2,1)</f>
        <v>0</v>
      </c>
      <c r="K7591" s="52">
        <f>[1]!b_dq_amount($A7591,日期设置!B$2,2,10000)</f>
        <v>0</v>
      </c>
      <c r="L7591" s="26">
        <f>[1]!b_info_latestpar(A7591,日期设置!$B$2)</f>
        <v>100</v>
      </c>
      <c r="M7591" s="6">
        <f>[1]!b_info_outstandingbalance($A7591,日期设置!B$2)</f>
        <v>10</v>
      </c>
      <c r="N7591" s="7" t="str">
        <f>[1]!b_info_latestissurercreditrating2(A7591,日期设置!$B$2,"102","1")</f>
        <v>AAA</v>
      </c>
      <c r="O7591" s="43">
        <v>2.65</v>
      </c>
      <c r="P7591" s="9">
        <f>[1]!b_info_repurchasedate(A7591)</f>
        <v>0</v>
      </c>
      <c r="Q7591" s="31" t="s">
        <v>16224</v>
      </c>
      <c r="R7591" s="2" t="str">
        <f>IF((--IF(P7591=0,Q7591,P7591))&gt;(--日期设置!$B$2),IF(P7591=0,Q7591,P7591),Q7591)</f>
        <v>2021-04-26</v>
      </c>
      <c r="S7591" s="32" t="s">
        <v>23262</v>
      </c>
      <c r="T7591" s="8">
        <f>[1]!b_anal_ptmyear($A7591,日期设置!$B$2)</f>
        <v>9.5890410958904104E-2</v>
      </c>
      <c r="U7591" s="8">
        <f>[1]!b_anal_termifexercise($A7591,日期设置!B$2)</f>
        <v>0</v>
      </c>
      <c r="V7591" s="10">
        <f>[1]!b_dq_dirtyprice(A7591,日期设置!$B$2)</f>
        <v>100.1815</v>
      </c>
      <c r="W7591" s="11">
        <f>IF(U7591=0,ROUNDUP((Q7591-日期设置!$B$2)/365,0),ROUNDUP((R7591-日期设置!$B$2)/365,0))</f>
        <v>1</v>
      </c>
      <c r="X7591" s="18">
        <f>_xlfn.IFNA(VLOOKUP(A7591,过往入选债券!A:D,4,0),2)</f>
        <v>2</v>
      </c>
      <c r="Y7591">
        <f>_xlfn.IFNA(VLOOKUP(C7591,[2]Sheet1!$A:$A,1,0),3)</f>
        <v>3</v>
      </c>
    </row>
    <row r="7592" spans="1:25" hidden="1" x14ac:dyDescent="0.2">
      <c r="A7592" s="29" t="s">
        <v>5282</v>
      </c>
      <c r="B7592" s="29" t="s">
        <v>5283</v>
      </c>
      <c r="C7592" s="40" t="s">
        <v>197</v>
      </c>
      <c r="D7592" s="26" t="str">
        <f>[1]!b_calc_yield(A7592,日期设置!$B$2,F7592,1,R7592,1,O7592,L7592,S7592,)</f>
        <v>Fetching...</v>
      </c>
      <c r="E7592" s="26">
        <f t="shared" si="236"/>
        <v>7.6432530920422792E-2</v>
      </c>
      <c r="F7592" s="18">
        <f>[1]!b_dq_cleanprice($A7592,日期设置!B$2)</f>
        <v>100.1641</v>
      </c>
      <c r="G7592" s="18" t="str">
        <f t="shared" si="237"/>
        <v>0.06 + 0</v>
      </c>
      <c r="H7592" s="27">
        <f>[1]!b_dq_pctchange($A7592,日期设置!$B$2,1)/100</f>
        <v>0</v>
      </c>
      <c r="I7592" s="26">
        <f>[1]!b_pq_pctchange(A7592,日期设置!$B$4,日期设置!$B$2,1)</f>
        <v>0</v>
      </c>
      <c r="J7592" s="26">
        <f>[1]!b_pq_pctchange(A7592,日期设置!$C$4,日期设置!$B$2,1)</f>
        <v>0</v>
      </c>
      <c r="K7592" s="52">
        <f>[1]!b_dq_amount($A7592,日期设置!B$2,2,10000)</f>
        <v>0</v>
      </c>
      <c r="L7592" s="26">
        <f>[1]!b_info_latestpar(A7592,日期设置!$B$2)</f>
        <v>100</v>
      </c>
      <c r="M7592" s="6">
        <f>[1]!b_info_outstandingbalance($A7592,日期设置!B$2)</f>
        <v>6</v>
      </c>
      <c r="N7592" s="7" t="str">
        <f>[1]!b_info_latestissurercreditrating2(A7592,日期设置!$B$2,"102","1")</f>
        <v>AA+</v>
      </c>
      <c r="O7592" s="8">
        <v>3.7</v>
      </c>
      <c r="P7592" s="9">
        <f>[1]!b_info_repurchasedate(A7592)</f>
        <v>0</v>
      </c>
      <c r="Q7592" s="8" t="s">
        <v>16163</v>
      </c>
      <c r="R7592" s="2" t="str">
        <f>IF((--IF(P7592=0,Q7592,P7592))&gt;(--日期设置!$B$2),IF(P7592=0,Q7592,P7592),Q7592)</f>
        <v>2021-04-15</v>
      </c>
      <c r="S7592" s="32" t="s">
        <v>17952</v>
      </c>
      <c r="T7592" s="8">
        <f>[1]!b_anal_ptmyear($A7592,日期设置!$B$2)</f>
        <v>6.575342465753424E-2</v>
      </c>
      <c r="U7592" s="8">
        <f>[1]!b_anal_termifexercise($A7592,日期设置!B$2)</f>
        <v>0</v>
      </c>
      <c r="V7592" s="10">
        <f>[1]!b_dq_dirtyprice(A7592,日期设置!$B$2)</f>
        <v>103.6208</v>
      </c>
      <c r="W7592" s="11">
        <f>IF(U7592=0,ROUNDUP((Q7592-日期设置!$B$2)/365,0),ROUNDUP((R7592-日期设置!$B$2)/365,0))</f>
        <v>1</v>
      </c>
      <c r="X7592" s="18">
        <f>_xlfn.IFNA(VLOOKUP(A7592,过往入选债券!A:D,4,0),2)</f>
        <v>2</v>
      </c>
      <c r="Y7592">
        <f>_xlfn.IFNA(VLOOKUP(C7592,[2]Sheet1!$A:$A,1,0),3)</f>
        <v>3</v>
      </c>
    </row>
    <row r="7593" spans="1:25" hidden="1" x14ac:dyDescent="0.2">
      <c r="A7593" s="35" t="s">
        <v>22444</v>
      </c>
      <c r="B7593" s="35" t="s">
        <v>22445</v>
      </c>
      <c r="C7593" s="54" t="s">
        <v>10187</v>
      </c>
      <c r="D7593" s="26">
        <f>[1]!b_calc_yield(A7593,日期设置!$B$2,F7593,1,R7593,1,O7593,L7593,S7593,)</f>
        <v>1.1595719914374554</v>
      </c>
      <c r="E7593" s="26">
        <f t="shared" si="236"/>
        <v>3.1304834776993973</v>
      </c>
      <c r="F7593" s="18">
        <f>[1]!b_dq_cleanprice($A7593,日期设置!B$2)</f>
        <v>99.955600000000004</v>
      </c>
      <c r="G7593" s="18" t="str">
        <f t="shared" si="237"/>
        <v>0.12 + 0</v>
      </c>
      <c r="H7593" s="27">
        <f>[1]!b_dq_pctchange($A7593,日期设置!$B$2,1)/100</f>
        <v>0</v>
      </c>
      <c r="I7593" s="26">
        <f>[1]!b_pq_pctchange(A7593,日期设置!$B$4,日期设置!$B$2,1)</f>
        <v>0</v>
      </c>
      <c r="J7593" s="26">
        <f>[1]!b_pq_pctchange(A7593,日期设置!$C$4,日期设置!$B$2,1)</f>
        <v>-4.4399999999995998E-2</v>
      </c>
      <c r="K7593" s="52">
        <f>[1]!b_dq_amount($A7593,日期设置!B$2,2,10000)</f>
        <v>0</v>
      </c>
      <c r="L7593" s="26">
        <f>[1]!b_info_latestpar(A7593,日期设置!$B$2)</f>
        <v>100</v>
      </c>
      <c r="M7593" s="6">
        <f>[1]!b_info_outstandingbalance($A7593,日期设置!B$2)</f>
        <v>3</v>
      </c>
      <c r="N7593" s="7" t="str">
        <f>[1]!b_info_latestissurercreditrating2(A7593,日期设置!$B$2,"102","1")</f>
        <v>AA+</v>
      </c>
      <c r="O7593" s="43">
        <v>3.5</v>
      </c>
      <c r="P7593" s="9">
        <f>[1]!b_info_repurchasedate(A7593)</f>
        <v>0</v>
      </c>
      <c r="Q7593" s="31" t="s">
        <v>16951</v>
      </c>
      <c r="R7593" s="2" t="str">
        <f>IF((--IF(P7593=0,Q7593,P7593))&gt;(--日期设置!$B$2),IF(P7593=0,Q7593,P7593),Q7593)</f>
        <v>2021-05-08</v>
      </c>
      <c r="S7593" s="32" t="s">
        <v>23164</v>
      </c>
      <c r="T7593" s="8">
        <f>[1]!b_anal_ptmyear($A7593,日期设置!$B$2)</f>
        <v>0.12876712328767123</v>
      </c>
      <c r="U7593" s="8">
        <f>[1]!b_anal_termifexercise($A7593,日期设置!B$2)</f>
        <v>0</v>
      </c>
      <c r="V7593" s="10">
        <f>[1]!b_dq_dirtyprice(A7593,日期设置!$B$2)</f>
        <v>100.3583</v>
      </c>
      <c r="W7593" s="11">
        <f>IF(U7593=0,ROUNDUP((Q7593-日期设置!$B$2)/365,0),ROUNDUP((R7593-日期设置!$B$2)/365,0))</f>
        <v>1</v>
      </c>
      <c r="X7593" s="18">
        <f>_xlfn.IFNA(VLOOKUP(A7593,过往入选债券!A:D,4,0),2)</f>
        <v>2</v>
      </c>
      <c r="Y7593">
        <f>_xlfn.IFNA(VLOOKUP(C7593,[2]Sheet1!$A:$A,1,0),3)</f>
        <v>3</v>
      </c>
    </row>
    <row r="7594" spans="1:25" hidden="1" x14ac:dyDescent="0.2">
      <c r="A7594" s="35" t="s">
        <v>22756</v>
      </c>
      <c r="B7594" s="35" t="s">
        <v>22757</v>
      </c>
      <c r="C7594" s="54" t="s">
        <v>134</v>
      </c>
      <c r="D7594" s="26" t="str">
        <f>[1]!b_calc_yield(A7594,日期设置!$B$2,F7594,1,R7594,1,O7594,L7594,S7594,)</f>
        <v>Fetching...</v>
      </c>
      <c r="E7594" s="26">
        <f t="shared" si="236"/>
        <v>2.6511646939877398</v>
      </c>
      <c r="F7594" s="18">
        <f>[1]!b_dq_cleanprice($A7594,日期设置!B$2)</f>
        <v>100.0063</v>
      </c>
      <c r="G7594" s="18" t="str">
        <f t="shared" si="237"/>
        <v>0.09 + 0</v>
      </c>
      <c r="H7594" s="27">
        <f>[1]!b_dq_pctchange($A7594,日期设置!$B$2,1)/100</f>
        <v>0</v>
      </c>
      <c r="I7594" s="26">
        <f>[1]!b_pq_pctchange(A7594,日期设置!$B$4,日期设置!$B$2,1)</f>
        <v>6.2999999999959746E-3</v>
      </c>
      <c r="J7594" s="26">
        <f>[1]!b_pq_pctchange(A7594,日期设置!$C$4,日期设置!$B$2,1)</f>
        <v>0</v>
      </c>
      <c r="K7594" s="52">
        <f>[1]!b_dq_amount($A7594,日期设置!B$2,2,10000)</f>
        <v>0</v>
      </c>
      <c r="L7594" s="26">
        <f>[1]!b_info_latestpar(A7594,日期设置!$B$2)</f>
        <v>100</v>
      </c>
      <c r="M7594" s="6">
        <f>[1]!b_info_outstandingbalance($A7594,日期设置!B$2)</f>
        <v>9</v>
      </c>
      <c r="N7594" s="7" t="str">
        <f>[1]!b_info_latestissurercreditrating2(A7594,日期设置!$B$2,"102","1")</f>
        <v>AAA</v>
      </c>
      <c r="O7594" s="43">
        <v>2.85</v>
      </c>
      <c r="P7594" s="9">
        <f>[1]!b_info_repurchasedate(A7594)</f>
        <v>0</v>
      </c>
      <c r="Q7594" s="31" t="s">
        <v>16083</v>
      </c>
      <c r="R7594" s="2" t="str">
        <f>IF((--IF(P7594=0,Q7594,P7594))&gt;(--日期设置!$B$2),IF(P7594=0,Q7594,P7594),Q7594)</f>
        <v>2021-04-27</v>
      </c>
      <c r="S7594" s="32" t="s">
        <v>23319</v>
      </c>
      <c r="T7594" s="8">
        <f>[1]!b_anal_ptmyear($A7594,日期设置!$B$2)</f>
        <v>9.8630136986301367E-2</v>
      </c>
      <c r="U7594" s="8">
        <f>[1]!b_anal_termifexercise($A7594,日期设置!B$2)</f>
        <v>0</v>
      </c>
      <c r="V7594" s="10">
        <f>[1]!b_dq_dirtyprice(A7594,日期设置!$B$2)</f>
        <v>100.19370000000001</v>
      </c>
      <c r="W7594" s="11">
        <f>IF(U7594=0,ROUNDUP((Q7594-日期设置!$B$2)/365,0),ROUNDUP((R7594-日期设置!$B$2)/365,0))</f>
        <v>1</v>
      </c>
      <c r="X7594" s="18">
        <f>_xlfn.IFNA(VLOOKUP(A7594,过往入选债券!A:D,4,0),2)</f>
        <v>2</v>
      </c>
      <c r="Y7594">
        <f>_xlfn.IFNA(VLOOKUP(C7594,[2]Sheet1!$A:$A,1,0),3)</f>
        <v>3</v>
      </c>
    </row>
    <row r="7595" spans="1:25" hidden="1" x14ac:dyDescent="0.2">
      <c r="A7595" s="35" t="s">
        <v>22464</v>
      </c>
      <c r="B7595" s="35" t="s">
        <v>22465</v>
      </c>
      <c r="C7595" s="54" t="s">
        <v>286</v>
      </c>
      <c r="D7595" s="26">
        <f>[1]!b_calc_yield(A7595,日期设置!$B$2,F7595,1,R7595,1,O7595,L7595,S7595,)</f>
        <v>1.1527474539572808</v>
      </c>
      <c r="E7595" s="26">
        <f t="shared" si="236"/>
        <v>3.1158932974669318</v>
      </c>
      <c r="F7595" s="18">
        <f>[1]!b_dq_cleanprice($A7595,日期设置!B$2)</f>
        <v>99.9602</v>
      </c>
      <c r="G7595" s="18" t="str">
        <f t="shared" si="237"/>
        <v>0.12 + 0</v>
      </c>
      <c r="H7595" s="27">
        <f>[1]!b_dq_pctchange($A7595,日期设置!$B$2,1)/100</f>
        <v>0</v>
      </c>
      <c r="I7595" s="26">
        <f>[1]!b_pq_pctchange(A7595,日期设置!$B$4,日期设置!$B$2,1)</f>
        <v>0</v>
      </c>
      <c r="J7595" s="26">
        <f>[1]!b_pq_pctchange(A7595,日期设置!$C$4,日期设置!$B$2,1)</f>
        <v>-3.9799999999999613E-2</v>
      </c>
      <c r="K7595" s="52">
        <f>[1]!b_dq_amount($A7595,日期设置!B$2,2,10000)</f>
        <v>0</v>
      </c>
      <c r="L7595" s="26">
        <f>[1]!b_info_latestpar(A7595,日期设置!$B$2)</f>
        <v>100</v>
      </c>
      <c r="M7595" s="6">
        <f>[1]!b_info_outstandingbalance($A7595,日期设置!B$2)</f>
        <v>5</v>
      </c>
      <c r="N7595" s="7" t="str">
        <f>[1]!b_info_latestissurercreditrating2(A7595,日期设置!$B$2,"102","1")</f>
        <v>AA+</v>
      </c>
      <c r="O7595" s="43">
        <v>3.5</v>
      </c>
      <c r="P7595" s="9">
        <f>[1]!b_info_repurchasedate(A7595)</f>
        <v>0</v>
      </c>
      <c r="Q7595" s="31" t="s">
        <v>16951</v>
      </c>
      <c r="R7595" s="2" t="str">
        <f>IF((--IF(P7595=0,Q7595,P7595))&gt;(--日期设置!$B$2),IF(P7595=0,Q7595,P7595),Q7595)</f>
        <v>2021-05-08</v>
      </c>
      <c r="S7595" s="32" t="s">
        <v>23174</v>
      </c>
      <c r="T7595" s="8">
        <f>[1]!b_anal_ptmyear($A7595,日期设置!$B$2)</f>
        <v>0.12876712328767123</v>
      </c>
      <c r="U7595" s="8">
        <f>[1]!b_anal_termifexercise($A7595,日期设置!B$2)</f>
        <v>0</v>
      </c>
      <c r="V7595" s="10">
        <f>[1]!b_dq_dirtyprice(A7595,日期设置!$B$2)</f>
        <v>100.3725</v>
      </c>
      <c r="W7595" s="11">
        <f>IF(U7595=0,ROUNDUP((Q7595-日期设置!$B$2)/365,0),ROUNDUP((R7595-日期设置!$B$2)/365,0))</f>
        <v>1</v>
      </c>
      <c r="X7595" s="18">
        <f>_xlfn.IFNA(VLOOKUP(A7595,过往入选债券!A:D,4,0),2)</f>
        <v>2</v>
      </c>
      <c r="Y7595">
        <f>_xlfn.IFNA(VLOOKUP(C7595,[2]Sheet1!$A:$A,1,0),3)</f>
        <v>3</v>
      </c>
    </row>
    <row r="7596" spans="1:25" hidden="1" x14ac:dyDescent="0.2">
      <c r="A7596" s="35" t="s">
        <v>22674</v>
      </c>
      <c r="B7596" s="35" t="s">
        <v>22675</v>
      </c>
      <c r="C7596" s="54" t="s">
        <v>212</v>
      </c>
      <c r="D7596" s="26">
        <f>[1]!b_calc_yield(A7596,日期设置!$B$2,F7596,1,R7596,1,O7596,L7596,S7596,)</f>
        <v>1.1467134505132865</v>
      </c>
      <c r="E7596" s="26">
        <f t="shared" si="236"/>
        <v>3.028211577857598</v>
      </c>
      <c r="F7596" s="18">
        <f>[1]!b_dq_cleanprice($A7596,日期设置!B$2)</f>
        <v>100.0378</v>
      </c>
      <c r="G7596" s="18" t="str">
        <f t="shared" si="237"/>
        <v>0.09 + 0</v>
      </c>
      <c r="H7596" s="27">
        <f>[1]!b_dq_pctchange($A7596,日期设置!$B$2,1)/100</f>
        <v>0</v>
      </c>
      <c r="I7596" s="26">
        <f>[1]!b_pq_pctchange(A7596,日期设置!$B$4,日期设置!$B$2,1)</f>
        <v>3.7800000000004275E-2</v>
      </c>
      <c r="J7596" s="26">
        <f>[1]!b_pq_pctchange(A7596,日期设置!$C$4,日期设置!$B$2,1)</f>
        <v>0</v>
      </c>
      <c r="K7596" s="52">
        <f>[1]!b_dq_amount($A7596,日期设置!B$2,2,10000)</f>
        <v>0</v>
      </c>
      <c r="L7596" s="26">
        <f>[1]!b_info_latestpar(A7596,日期设置!$B$2)</f>
        <v>100</v>
      </c>
      <c r="M7596" s="6">
        <f>[1]!b_info_outstandingbalance($A7596,日期设置!B$2)</f>
        <v>10</v>
      </c>
      <c r="N7596" s="7" t="str">
        <f>[1]!b_info_latestissurercreditrating2(A7596,日期设置!$B$2,"102","1")</f>
        <v>AA+</v>
      </c>
      <c r="O7596" s="43">
        <v>3.3</v>
      </c>
      <c r="P7596" s="9">
        <f>[1]!b_info_repurchasedate(A7596)</f>
        <v>0</v>
      </c>
      <c r="Q7596" s="31" t="s">
        <v>16224</v>
      </c>
      <c r="R7596" s="2" t="str">
        <f>IF((--IF(P7596=0,Q7596,P7596))&gt;(--日期设置!$B$2),IF(P7596=0,Q7596,P7596),Q7596)</f>
        <v>2021-04-26</v>
      </c>
      <c r="S7596" s="32" t="s">
        <v>23278</v>
      </c>
      <c r="T7596" s="8">
        <f>[1]!b_anal_ptmyear($A7596,日期设置!$B$2)</f>
        <v>9.5890410958904104E-2</v>
      </c>
      <c r="U7596" s="8">
        <f>[1]!b_anal_termifexercise($A7596,日期设置!B$2)</f>
        <v>0</v>
      </c>
      <c r="V7596" s="10">
        <f>[1]!b_dq_dirtyprice(A7596,日期设置!$B$2)</f>
        <v>100.2638</v>
      </c>
      <c r="W7596" s="11">
        <f>IF(U7596=0,ROUNDUP((Q7596-日期设置!$B$2)/365,0),ROUNDUP((R7596-日期设置!$B$2)/365,0))</f>
        <v>1</v>
      </c>
      <c r="X7596" s="18">
        <f>_xlfn.IFNA(VLOOKUP(A7596,过往入选债券!A:D,4,0),2)</f>
        <v>2</v>
      </c>
      <c r="Y7596">
        <f>_xlfn.IFNA(VLOOKUP(C7596,[2]Sheet1!$A:$A,1,0),3)</f>
        <v>3</v>
      </c>
    </row>
    <row r="7597" spans="1:25" hidden="1" x14ac:dyDescent="0.2">
      <c r="A7597" s="35" t="s">
        <v>22512</v>
      </c>
      <c r="B7597" s="35" t="s">
        <v>22513</v>
      </c>
      <c r="C7597" s="54" t="s">
        <v>22993</v>
      </c>
      <c r="D7597" s="26">
        <f>[1]!b_calc_yield(A7597,日期设置!$B$2,F7597,1,R7597,1,O7597,L7597,S7597,)</f>
        <v>1.1438987072763003</v>
      </c>
      <c r="E7597" s="26">
        <f t="shared" si="236"/>
        <v>2.6536041392357212</v>
      </c>
      <c r="F7597" s="18">
        <f>[1]!b_dq_cleanprice($A7597,日期设置!B$2)</f>
        <v>100</v>
      </c>
      <c r="G7597" s="18" t="str">
        <f t="shared" si="237"/>
        <v>0.10 + 0</v>
      </c>
      <c r="H7597" s="27">
        <f>[1]!b_dq_pctchange($A7597,日期设置!$B$2,1)/100</f>
        <v>0</v>
      </c>
      <c r="I7597" s="26">
        <f>[1]!b_pq_pctchange(A7597,日期设置!$B$4,日期设置!$B$2,1)</f>
        <v>0</v>
      </c>
      <c r="J7597" s="26">
        <f>[1]!b_pq_pctchange(A7597,日期设置!$C$4,日期设置!$B$2,1)</f>
        <v>0</v>
      </c>
      <c r="K7597" s="52">
        <f>[1]!b_dq_amount($A7597,日期设置!B$2,2,10000)</f>
        <v>0</v>
      </c>
      <c r="L7597" s="26">
        <f>[1]!b_info_latestpar(A7597,日期设置!$B$2)</f>
        <v>100</v>
      </c>
      <c r="M7597" s="6">
        <f>[1]!b_info_outstandingbalance($A7597,日期设置!B$2)</f>
        <v>5</v>
      </c>
      <c r="N7597" s="7" t="str">
        <f>[1]!b_info_latestissurercreditrating2(A7597,日期设置!$B$2,"102","1")</f>
        <v>AAA</v>
      </c>
      <c r="O7597" s="43">
        <v>2.99</v>
      </c>
      <c r="P7597" s="9">
        <f>[1]!b_info_repurchasedate(A7597)</f>
        <v>0</v>
      </c>
      <c r="Q7597" s="31" t="s">
        <v>16441</v>
      </c>
      <c r="R7597" s="2" t="str">
        <f>IF((--IF(P7597=0,Q7597,P7597))&gt;(--日期设置!$B$2),IF(P7597=0,Q7597,P7597),Q7597)</f>
        <v>2021-04-30</v>
      </c>
      <c r="S7597" s="32" t="s">
        <v>23198</v>
      </c>
      <c r="T7597" s="8">
        <f>[1]!b_anal_ptmyear($A7597,日期设置!$B$2)</f>
        <v>0.10684931506849316</v>
      </c>
      <c r="U7597" s="8">
        <f>[1]!b_anal_termifexercise($A7597,日期设置!B$2)</f>
        <v>0</v>
      </c>
      <c r="V7597" s="10">
        <f>[1]!b_dq_dirtyprice(A7597,日期设置!$B$2)</f>
        <v>100.32769999999999</v>
      </c>
      <c r="W7597" s="11">
        <f>IF(U7597=0,ROUNDUP((Q7597-日期设置!$B$2)/365,0),ROUNDUP((R7597-日期设置!$B$2)/365,0))</f>
        <v>1</v>
      </c>
      <c r="X7597" s="18">
        <f>_xlfn.IFNA(VLOOKUP(A7597,过往入选债券!A:D,4,0),2)</f>
        <v>2</v>
      </c>
      <c r="Y7597">
        <f>_xlfn.IFNA(VLOOKUP(C7597,[2]Sheet1!$A:$A,1,0),3)</f>
        <v>3</v>
      </c>
    </row>
    <row r="7598" spans="1:25" hidden="1" x14ac:dyDescent="0.2">
      <c r="A7598" s="35" t="s">
        <v>22626</v>
      </c>
      <c r="B7598" s="35" t="s">
        <v>22627</v>
      </c>
      <c r="C7598" s="54" t="s">
        <v>23005</v>
      </c>
      <c r="D7598" s="26" t="str">
        <f>[1]!b_calc_yield(A7598,日期设置!$B$2,F7598,1,R7598,1,O7598,L7598,S7598,)</f>
        <v>Fetching...</v>
      </c>
      <c r="E7598" s="26">
        <f t="shared" si="236"/>
        <v>2.6425463339237565</v>
      </c>
      <c r="F7598" s="18">
        <f>[1]!b_dq_cleanprice($A7598,日期设置!B$2)</f>
        <v>100</v>
      </c>
      <c r="G7598" s="18" t="str">
        <f t="shared" si="237"/>
        <v>0.10 + 0</v>
      </c>
      <c r="H7598" s="27">
        <f>[1]!b_dq_pctchange($A7598,日期设置!$B$2,1)/100</f>
        <v>0</v>
      </c>
      <c r="I7598" s="26">
        <f>[1]!b_pq_pctchange(A7598,日期设置!$B$4,日期设置!$B$2,1)</f>
        <v>0</v>
      </c>
      <c r="J7598" s="26">
        <f>[1]!b_pq_pctchange(A7598,日期设置!$C$4,日期设置!$B$2,1)</f>
        <v>0</v>
      </c>
      <c r="K7598" s="52">
        <f>[1]!b_dq_amount($A7598,日期设置!B$2,2,10000)</f>
        <v>0</v>
      </c>
      <c r="L7598" s="26">
        <f>[1]!b_info_latestpar(A7598,日期设置!$B$2)</f>
        <v>100</v>
      </c>
      <c r="M7598" s="6">
        <f>[1]!b_info_outstandingbalance($A7598,日期设置!B$2)</f>
        <v>7</v>
      </c>
      <c r="N7598" s="7" t="str">
        <f>[1]!b_info_latestissurercreditrating2(A7598,日期设置!$B$2,"102","1")</f>
        <v>AAA</v>
      </c>
      <c r="O7598" s="43">
        <v>2.8</v>
      </c>
      <c r="P7598" s="9">
        <f>[1]!b_info_repurchasedate(A7598)</f>
        <v>0</v>
      </c>
      <c r="Q7598" s="31" t="s">
        <v>16178</v>
      </c>
      <c r="R7598" s="2" t="str">
        <f>IF((--IF(P7598=0,Q7598,P7598))&gt;(--日期设置!$B$2),IF(P7598=0,Q7598,P7598),Q7598)</f>
        <v>2021-04-29</v>
      </c>
      <c r="S7598" s="32" t="s">
        <v>23254</v>
      </c>
      <c r="T7598" s="8">
        <f>[1]!b_anal_ptmyear($A7598,日期设置!$B$2)</f>
        <v>0.10410958904109589</v>
      </c>
      <c r="U7598" s="8">
        <f>[1]!b_anal_termifexercise($A7598,日期设置!B$2)</f>
        <v>0</v>
      </c>
      <c r="V7598" s="10">
        <f>[1]!b_dq_dirtyprice(A7598,日期设置!$B$2)</f>
        <v>100.1534</v>
      </c>
      <c r="W7598" s="11">
        <f>IF(U7598=0,ROUNDUP((Q7598-日期设置!$B$2)/365,0),ROUNDUP((R7598-日期设置!$B$2)/365,0))</f>
        <v>1</v>
      </c>
      <c r="X7598" s="18">
        <f>_xlfn.IFNA(VLOOKUP(A7598,过往入选债券!A:D,4,0),2)</f>
        <v>2</v>
      </c>
      <c r="Y7598">
        <f>_xlfn.IFNA(VLOOKUP(C7598,[2]Sheet1!$A:$A,1,0),3)</f>
        <v>3</v>
      </c>
    </row>
    <row r="7599" spans="1:25" hidden="1" x14ac:dyDescent="0.2">
      <c r="A7599" s="35" t="s">
        <v>22376</v>
      </c>
      <c r="B7599" s="35" t="s">
        <v>22377</v>
      </c>
      <c r="C7599" s="54" t="s">
        <v>22983</v>
      </c>
      <c r="D7599" s="26">
        <f>[1]!b_calc_yield(A7599,日期设置!$B$2,F7599,1,R7599,1,O7599,L7599,S7599,)</f>
        <v>1.1386942439575645</v>
      </c>
      <c r="E7599" s="26">
        <f t="shared" si="236"/>
        <v>2.7913017841064036</v>
      </c>
      <c r="F7599" s="18">
        <f>[1]!b_dq_cleanprice($A7599,日期设置!B$2)</f>
        <v>99.985500000000002</v>
      </c>
      <c r="G7599" s="18" t="str">
        <f t="shared" si="237"/>
        <v>0.11 + 0</v>
      </c>
      <c r="H7599" s="27">
        <f>[1]!b_dq_pctchange($A7599,日期设置!$B$2,1)/100</f>
        <v>0</v>
      </c>
      <c r="I7599" s="26">
        <f>[1]!b_pq_pctchange(A7599,日期设置!$B$4,日期设置!$B$2,1)</f>
        <v>0</v>
      </c>
      <c r="J7599" s="26">
        <f>[1]!b_pq_pctchange(A7599,日期设置!$C$4,日期设置!$B$2,1)</f>
        <v>0</v>
      </c>
      <c r="K7599" s="52">
        <f>[1]!b_dq_amount($A7599,日期设置!B$2,2,10000)</f>
        <v>0</v>
      </c>
      <c r="L7599" s="26">
        <f>[1]!b_info_latestpar(A7599,日期设置!$B$2)</f>
        <v>100</v>
      </c>
      <c r="M7599" s="6">
        <f>[1]!b_info_outstandingbalance($A7599,日期设置!B$2)</f>
        <v>5</v>
      </c>
      <c r="N7599" s="7" t="str">
        <f>[1]!b_info_latestissurercreditrating2(A7599,日期设置!$B$2,"102","1")</f>
        <v>AAA</v>
      </c>
      <c r="O7599" s="43">
        <v>3.2</v>
      </c>
      <c r="P7599" s="9">
        <f>[1]!b_info_repurchasedate(A7599)</f>
        <v>0</v>
      </c>
      <c r="Q7599" s="31" t="s">
        <v>16818</v>
      </c>
      <c r="R7599" s="2" t="str">
        <f>IF((--IF(P7599=0,Q7599,P7599))&gt;(--日期设置!$B$2),IF(P7599=0,Q7599,P7599),Q7599)</f>
        <v>2021-05-04</v>
      </c>
      <c r="S7599" s="32" t="s">
        <v>23130</v>
      </c>
      <c r="T7599" s="8">
        <f>[1]!b_anal_ptmyear($A7599,日期设置!$B$2)</f>
        <v>0.11780821917808219</v>
      </c>
      <c r="U7599" s="8">
        <f>[1]!b_anal_termifexercise($A7599,日期设置!B$2)</f>
        <v>0</v>
      </c>
      <c r="V7599" s="10">
        <f>[1]!b_dq_dirtyprice(A7599,日期设置!$B$2)</f>
        <v>100.3976</v>
      </c>
      <c r="W7599" s="11">
        <f>IF(U7599=0,ROUNDUP((Q7599-日期设置!$B$2)/365,0),ROUNDUP((R7599-日期设置!$B$2)/365,0))</f>
        <v>1</v>
      </c>
      <c r="X7599" s="18">
        <f>_xlfn.IFNA(VLOOKUP(A7599,过往入选债券!A:D,4,0),2)</f>
        <v>2</v>
      </c>
      <c r="Y7599">
        <f>_xlfn.IFNA(VLOOKUP(C7599,[2]Sheet1!$A:$A,1,0),3)</f>
        <v>3</v>
      </c>
    </row>
    <row r="7600" spans="1:25" hidden="1" x14ac:dyDescent="0.2">
      <c r="A7600" s="35" t="s">
        <v>22826</v>
      </c>
      <c r="B7600" s="35" t="s">
        <v>22827</v>
      </c>
      <c r="C7600" s="54" t="s">
        <v>23025</v>
      </c>
      <c r="D7600" s="26">
        <f>[1]!b_calc_yield(A7600,日期设置!$B$2,F7600,1,R7600,1,O7600,L7600,S7600,)</f>
        <v>1.1334442655900379</v>
      </c>
      <c r="E7600" s="26">
        <f t="shared" si="236"/>
        <v>2.3778005394925694</v>
      </c>
      <c r="F7600" s="18">
        <f>[1]!b_dq_cleanprice($A7600,日期设置!B$2)</f>
        <v>99.986599999999996</v>
      </c>
      <c r="G7600" s="18" t="str">
        <f t="shared" si="237"/>
        <v>0.10 + 0</v>
      </c>
      <c r="H7600" s="27">
        <f>[1]!b_dq_pctchange($A7600,日期设置!$B$2,1)/100</f>
        <v>0</v>
      </c>
      <c r="I7600" s="26">
        <f>[1]!b_pq_pctchange(A7600,日期设置!$B$4,日期设置!$B$2,1)</f>
        <v>1.580461494756339E-2</v>
      </c>
      <c r="J7600" s="26">
        <f>[1]!b_pq_pctchange(A7600,日期设置!$C$4,日期设置!$B$2,1)</f>
        <v>0</v>
      </c>
      <c r="K7600" s="52">
        <f>[1]!b_dq_amount($A7600,日期设置!B$2,2,10000)</f>
        <v>0</v>
      </c>
      <c r="L7600" s="26">
        <f>[1]!b_info_latestpar(A7600,日期设置!$B$2)</f>
        <v>100</v>
      </c>
      <c r="M7600" s="6">
        <f>[1]!b_info_outstandingbalance($A7600,日期设置!B$2)</f>
        <v>20</v>
      </c>
      <c r="N7600" s="7" t="str">
        <f>[1]!b_info_latestissurercreditrating2(A7600,日期设置!$B$2,"102","1")</f>
        <v>AAA</v>
      </c>
      <c r="O7600" s="43">
        <v>2.5499999999999998</v>
      </c>
      <c r="P7600" s="9">
        <f>[1]!b_info_repurchasedate(A7600)</f>
        <v>0</v>
      </c>
      <c r="Q7600" s="31" t="s">
        <v>16441</v>
      </c>
      <c r="R7600" s="2" t="str">
        <f>IF((--IF(P7600=0,Q7600,P7600))&gt;(--日期设置!$B$2),IF(P7600=0,Q7600,P7600),Q7600)</f>
        <v>2021-04-30</v>
      </c>
      <c r="S7600" s="32" t="s">
        <v>23354</v>
      </c>
      <c r="T7600" s="8">
        <f>[1]!b_anal_ptmyear($A7600,日期设置!$B$2)</f>
        <v>0.10684931506849316</v>
      </c>
      <c r="U7600" s="8">
        <f>[1]!b_anal_termifexercise($A7600,日期设置!B$2)</f>
        <v>0</v>
      </c>
      <c r="V7600" s="10">
        <f>[1]!b_dq_dirtyprice(A7600,日期设置!$B$2)</f>
        <v>100.1682</v>
      </c>
      <c r="W7600" s="11">
        <f>IF(U7600=0,ROUNDUP((Q7600-日期设置!$B$2)/365,0),ROUNDUP((R7600-日期设置!$B$2)/365,0))</f>
        <v>1</v>
      </c>
      <c r="X7600" s="18">
        <f>_xlfn.IFNA(VLOOKUP(A7600,过往入选债券!A:D,4,0),2)</f>
        <v>2</v>
      </c>
      <c r="Y7600">
        <f>_xlfn.IFNA(VLOOKUP(C7600,[2]Sheet1!$A:$A,1,0),3)</f>
        <v>3</v>
      </c>
    </row>
    <row r="7601" spans="1:25" hidden="1" x14ac:dyDescent="0.2">
      <c r="A7601" s="35" t="s">
        <v>22830</v>
      </c>
      <c r="B7601" s="35" t="s">
        <v>22831</v>
      </c>
      <c r="C7601" s="54" t="s">
        <v>21690</v>
      </c>
      <c r="D7601" s="26">
        <f>[1]!b_calc_yield(A7601,日期设置!$B$2,F7601,1,R7601,1,O7601,L7601,S7601,)</f>
        <v>1.1229908966251554</v>
      </c>
      <c r="E7601" s="26">
        <f t="shared" si="236"/>
        <v>2.371188982615946</v>
      </c>
      <c r="F7601" s="18">
        <f>[1]!b_dq_cleanprice($A7601,日期设置!B$2)</f>
        <v>99.998999999999995</v>
      </c>
      <c r="G7601" s="18" t="str">
        <f t="shared" si="237"/>
        <v>0.10 + 0</v>
      </c>
      <c r="H7601" s="27">
        <f>[1]!b_dq_pctchange($A7601,日期设置!$B$2,1)/100</f>
        <v>0</v>
      </c>
      <c r="I7601" s="26">
        <f>[1]!b_pq_pctchange(A7601,日期设置!$B$4,日期设置!$B$2,1)</f>
        <v>-4.699826106433767E-3</v>
      </c>
      <c r="J7601" s="26">
        <f>[1]!b_pq_pctchange(A7601,日期设置!$C$4,日期设置!$B$2,1)</f>
        <v>3.0809797515609239E-2</v>
      </c>
      <c r="K7601" s="52">
        <f>[1]!b_dq_amount($A7601,日期设置!B$2,2,10000)</f>
        <v>0</v>
      </c>
      <c r="L7601" s="26">
        <f>[1]!b_info_latestpar(A7601,日期设置!$B$2)</f>
        <v>100</v>
      </c>
      <c r="M7601" s="6">
        <f>[1]!b_info_outstandingbalance($A7601,日期设置!B$2)</f>
        <v>10</v>
      </c>
      <c r="N7601" s="7" t="str">
        <f>[1]!b_info_latestissurercreditrating2(A7601,日期设置!$B$2,"102","1")</f>
        <v>AAA</v>
      </c>
      <c r="O7601" s="43">
        <v>2.73</v>
      </c>
      <c r="P7601" s="9">
        <f>[1]!b_info_repurchasedate(A7601)</f>
        <v>0</v>
      </c>
      <c r="Q7601" s="31" t="s">
        <v>16441</v>
      </c>
      <c r="R7601" s="2" t="str">
        <f>IF((--IF(P7601=0,Q7601,P7601))&gt;(--日期设置!$B$2),IF(P7601=0,Q7601,P7601),Q7601)</f>
        <v>2021-04-30</v>
      </c>
      <c r="S7601" s="32" t="s">
        <v>23356</v>
      </c>
      <c r="T7601" s="8">
        <f>[1]!b_anal_ptmyear($A7601,日期设置!$B$2)</f>
        <v>0.10684931506849316</v>
      </c>
      <c r="U7601" s="8">
        <f>[1]!b_anal_termifexercise($A7601,日期设置!B$2)</f>
        <v>0</v>
      </c>
      <c r="V7601" s="10">
        <f>[1]!b_dq_dirtyprice(A7601,日期设置!$B$2)</f>
        <v>100.3505</v>
      </c>
      <c r="W7601" s="11">
        <f>IF(U7601=0,ROUNDUP((Q7601-日期设置!$B$2)/365,0),ROUNDUP((R7601-日期设置!$B$2)/365,0))</f>
        <v>1</v>
      </c>
      <c r="X7601" s="18">
        <f>_xlfn.IFNA(VLOOKUP(A7601,过往入选债券!A:D,4,0),2)</f>
        <v>2</v>
      </c>
      <c r="Y7601">
        <f>_xlfn.IFNA(VLOOKUP(C7601,[2]Sheet1!$A:$A,1,0),3)</f>
        <v>3</v>
      </c>
    </row>
    <row r="7602" spans="1:25" hidden="1" x14ac:dyDescent="0.2">
      <c r="A7602" s="35" t="s">
        <v>22786</v>
      </c>
      <c r="B7602" s="35" t="s">
        <v>22787</v>
      </c>
      <c r="C7602" s="54" t="s">
        <v>270</v>
      </c>
      <c r="D7602" s="26">
        <f>[1]!b_calc_yield(A7602,日期设置!$B$2,F7602,1,R7602,1,O7602,L7602,S7602,)</f>
        <v>1.1159782128837867</v>
      </c>
      <c r="E7602" s="26">
        <f t="shared" si="236"/>
        <v>3.6111625351591181</v>
      </c>
      <c r="F7602" s="18">
        <f>[1]!b_dq_cleanprice($A7602,日期设置!B$2)</f>
        <v>100</v>
      </c>
      <c r="G7602" s="18" t="str">
        <f t="shared" si="237"/>
        <v>0.13 + 0</v>
      </c>
      <c r="H7602" s="27">
        <f>[1]!b_dq_pctchange($A7602,日期设置!$B$2,1)/100</f>
        <v>0</v>
      </c>
      <c r="I7602" s="26">
        <f>[1]!b_pq_pctchange(A7602,日期设置!$B$4,日期设置!$B$2,1)</f>
        <v>0</v>
      </c>
      <c r="J7602" s="26">
        <f>[1]!b_pq_pctchange(A7602,日期设置!$C$4,日期设置!$B$2,1)</f>
        <v>0</v>
      </c>
      <c r="K7602" s="52">
        <f>[1]!b_dq_amount($A7602,日期设置!B$2,2,10000)</f>
        <v>0</v>
      </c>
      <c r="L7602" s="26">
        <f>[1]!b_info_latestpar(A7602,日期设置!$B$2)</f>
        <v>100</v>
      </c>
      <c r="M7602" s="6">
        <f>[1]!b_info_outstandingbalance($A7602,日期设置!B$2)</f>
        <v>10</v>
      </c>
      <c r="N7602" s="7" t="str">
        <f>[1]!b_info_latestissurercreditrating2(A7602,日期设置!$B$2,"102","1")</f>
        <v>AAA</v>
      </c>
      <c r="O7602" s="43">
        <v>4.0999999999999996</v>
      </c>
      <c r="P7602" s="9">
        <f>[1]!b_info_repurchasedate(A7602)</f>
        <v>0</v>
      </c>
      <c r="Q7602" s="31" t="s">
        <v>17281</v>
      </c>
      <c r="R7602" s="2" t="str">
        <f>IF((--IF(P7602=0,Q7602,P7602))&gt;(--日期设置!$B$2),IF(P7602=0,Q7602,P7602),Q7602)</f>
        <v>2021-05-09</v>
      </c>
      <c r="S7602" s="32" t="s">
        <v>23334</v>
      </c>
      <c r="T7602" s="8">
        <f>[1]!b_anal_ptmyear($A7602,日期设置!$B$2)</f>
        <v>0.13150684931506848</v>
      </c>
      <c r="U7602" s="8">
        <f>[1]!b_anal_termifexercise($A7602,日期设置!B$2)</f>
        <v>0</v>
      </c>
      <c r="V7602" s="10">
        <f>[1]!b_dq_dirtyprice(A7602,日期设置!$B$2)</f>
        <v>100.4718</v>
      </c>
      <c r="W7602" s="11">
        <f>IF(U7602=0,ROUNDUP((Q7602-日期设置!$B$2)/365,0),ROUNDUP((R7602-日期设置!$B$2)/365,0))</f>
        <v>1</v>
      </c>
      <c r="X7602" s="18">
        <f>_xlfn.IFNA(VLOOKUP(A7602,过往入选债券!A:D,4,0),2)</f>
        <v>2</v>
      </c>
      <c r="Y7602">
        <f>_xlfn.IFNA(VLOOKUP(C7602,[2]Sheet1!$A:$A,1,0),3)</f>
        <v>3</v>
      </c>
    </row>
    <row r="7603" spans="1:25" hidden="1" x14ac:dyDescent="0.2">
      <c r="A7603" s="35" t="s">
        <v>22788</v>
      </c>
      <c r="B7603" s="35" t="s">
        <v>22789</v>
      </c>
      <c r="C7603" s="54" t="s">
        <v>270</v>
      </c>
      <c r="D7603" s="26">
        <f>[1]!b_calc_yield(A7603,日期设置!$B$2,F7603,1,R7603,1,O7603,L7603,S7603,)</f>
        <v>1.1072185722802124</v>
      </c>
      <c r="E7603" s="26">
        <f t="shared" si="236"/>
        <v>3.6228169280463351</v>
      </c>
      <c r="F7603" s="18">
        <f>[1]!b_dq_cleanprice($A7603,日期设置!B$2)</f>
        <v>100</v>
      </c>
      <c r="G7603" s="18" t="str">
        <f t="shared" si="237"/>
        <v>0.13 + 0</v>
      </c>
      <c r="H7603" s="27">
        <f>[1]!b_dq_pctchange($A7603,日期设置!$B$2,1)/100</f>
        <v>0</v>
      </c>
      <c r="I7603" s="26">
        <f>[1]!b_pq_pctchange(A7603,日期设置!$B$4,日期设置!$B$2,1)</f>
        <v>0</v>
      </c>
      <c r="J7603" s="26">
        <f>[1]!b_pq_pctchange(A7603,日期设置!$C$4,日期设置!$B$2,1)</f>
        <v>0</v>
      </c>
      <c r="K7603" s="52">
        <f>[1]!b_dq_amount($A7603,日期设置!B$2,2,10000)</f>
        <v>0</v>
      </c>
      <c r="L7603" s="26">
        <f>[1]!b_info_latestpar(A7603,日期设置!$B$2)</f>
        <v>100</v>
      </c>
      <c r="M7603" s="6">
        <f>[1]!b_info_outstandingbalance($A7603,日期设置!B$2)</f>
        <v>10</v>
      </c>
      <c r="N7603" s="7" t="str">
        <f>[1]!b_info_latestissurercreditrating2(A7603,日期设置!$B$2,"102","1")</f>
        <v>AAA</v>
      </c>
      <c r="O7603" s="43">
        <v>4.0999999999999996</v>
      </c>
      <c r="P7603" s="9">
        <f>[1]!b_info_repurchasedate(A7603)</f>
        <v>0</v>
      </c>
      <c r="Q7603" s="31" t="s">
        <v>17069</v>
      </c>
      <c r="R7603" s="2" t="str">
        <f>IF((--IF(P7603=0,Q7603,P7603))&gt;(--日期设置!$B$2),IF(P7603=0,Q7603,P7603),Q7603)</f>
        <v>2021-05-10</v>
      </c>
      <c r="S7603" s="32" t="s">
        <v>23335</v>
      </c>
      <c r="T7603" s="8">
        <f>[1]!b_anal_ptmyear($A7603,日期设置!$B$2)</f>
        <v>0.13424657534246576</v>
      </c>
      <c r="U7603" s="8">
        <f>[1]!b_anal_termifexercise($A7603,日期设置!B$2)</f>
        <v>0</v>
      </c>
      <c r="V7603" s="10">
        <f>[1]!b_dq_dirtyprice(A7603,日期设置!$B$2)</f>
        <v>100.4605</v>
      </c>
      <c r="W7603" s="11">
        <f>IF(U7603=0,ROUNDUP((Q7603-日期设置!$B$2)/365,0),ROUNDUP((R7603-日期设置!$B$2)/365,0))</f>
        <v>1</v>
      </c>
      <c r="X7603" s="18">
        <f>_xlfn.IFNA(VLOOKUP(A7603,过往入选债券!A:D,4,0),2)</f>
        <v>2</v>
      </c>
      <c r="Y7603">
        <f>_xlfn.IFNA(VLOOKUP(C7603,[2]Sheet1!$A:$A,1,0),3)</f>
        <v>3</v>
      </c>
    </row>
    <row r="7604" spans="1:25" hidden="1" x14ac:dyDescent="0.2">
      <c r="A7604" s="22" t="s">
        <v>22274</v>
      </c>
      <c r="B7604" s="22" t="s">
        <v>22275</v>
      </c>
      <c r="C7604" s="42" t="s">
        <v>294</v>
      </c>
      <c r="D7604" s="26">
        <f>[1]!b_calc_yield(A7604,日期设置!$B$2,F7604,1,R7604,1,O7604,L7604,S7604,)</f>
        <v>1.0992999942054864</v>
      </c>
      <c r="E7604" s="26">
        <f t="shared" si="236"/>
        <v>2.9299918147719817</v>
      </c>
      <c r="F7604" s="18">
        <f>[1]!b_dq_cleanprice($A7604,日期设置!B$2)</f>
        <v>99.861699999999999</v>
      </c>
      <c r="G7604" s="18" t="str">
        <f t="shared" si="237"/>
        <v>0.18 + 0</v>
      </c>
      <c r="H7604" s="27">
        <f>[1]!b_dq_pctchange($A7604,日期设置!$B$2,1)/100</f>
        <v>0</v>
      </c>
      <c r="I7604" s="26">
        <f>[1]!b_pq_pctchange(A7604,日期设置!$B$4,日期设置!$B$2,1)</f>
        <v>-0.1310095636981502</v>
      </c>
      <c r="J7604" s="26">
        <f>[1]!b_pq_pctchange(A7604,日期设置!$C$4,日期设置!$B$2,1)</f>
        <v>0</v>
      </c>
      <c r="K7604" s="52">
        <f>[1]!b_dq_amount($A7604,日期设置!B$2,2,10000)</f>
        <v>0</v>
      </c>
      <c r="L7604" s="26">
        <f>[1]!b_info_latestpar(A7604,日期设置!$B$2)</f>
        <v>100</v>
      </c>
      <c r="M7604" s="6">
        <f>[1]!b_info_outstandingbalance($A7604,日期设置!B$2)</f>
        <v>10</v>
      </c>
      <c r="N7604" s="7" t="str">
        <f>[1]!b_info_latestissurercreditrating2(A7604,日期设置!$B$2,"102","1")</f>
        <v>AAA</v>
      </c>
      <c r="O7604" s="43">
        <v>2.99</v>
      </c>
      <c r="P7604" s="9">
        <f>[1]!b_info_repurchasedate(A7604)</f>
        <v>0</v>
      </c>
      <c r="Q7604" s="31" t="s">
        <v>16164</v>
      </c>
      <c r="R7604" s="2" t="str">
        <f>IF((--IF(P7604=0,Q7604,P7604))&gt;(--日期设置!$B$2),IF(P7604=0,Q7604,P7604),Q7604)</f>
        <v>2021-05-28</v>
      </c>
      <c r="S7604" s="32" t="s">
        <v>23079</v>
      </c>
      <c r="T7604" s="8">
        <f>[1]!b_anal_ptmyear($A7604,日期设置!$B$2)</f>
        <v>0.18356164383561643</v>
      </c>
      <c r="U7604" s="8">
        <f>[1]!b_anal_termifexercise($A7604,日期设置!B$2)</f>
        <v>0</v>
      </c>
      <c r="V7604" s="10">
        <f>[1]!b_dq_dirtyprice(A7604,日期设置!$B$2)</f>
        <v>100.0583</v>
      </c>
      <c r="W7604" s="11">
        <f>IF(U7604=0,ROUNDUP((Q7604-日期设置!$B$2)/365,0),ROUNDUP((R7604-日期设置!$B$2)/365,0))</f>
        <v>1</v>
      </c>
      <c r="X7604" s="18">
        <f>_xlfn.IFNA(VLOOKUP(A7604,过往入选债券!A:D,4,0),2)</f>
        <v>2</v>
      </c>
      <c r="Y7604">
        <f>_xlfn.IFNA(VLOOKUP(C7604,[2]Sheet1!$A:$A,1,0),3)</f>
        <v>3</v>
      </c>
    </row>
    <row r="7605" spans="1:25" hidden="1" x14ac:dyDescent="0.2">
      <c r="A7605" s="29" t="s">
        <v>7415</v>
      </c>
      <c r="B7605" s="29" t="s">
        <v>7416</v>
      </c>
      <c r="C7605" s="40" t="s">
        <v>461</v>
      </c>
      <c r="D7605" s="26" t="str">
        <f>[1]!b_calc_yield(A7605,日期设置!$B$2,F7605,1,R7605,1,O7605,L7605,S7605,)</f>
        <v>Fetching...</v>
      </c>
      <c r="E7605" s="26">
        <f t="shared" si="236"/>
        <v>0.62876597306145143</v>
      </c>
      <c r="F7605" s="18">
        <f>[1]!b_dq_cleanprice($A7605,日期设置!B$2)</f>
        <v>103.6228</v>
      </c>
      <c r="G7605" s="18" t="str">
        <f t="shared" si="237"/>
        <v>0.57 + 0</v>
      </c>
      <c r="H7605" s="27">
        <f>[1]!b_dq_pctchange($A7605,日期设置!$B$2,1)/100</f>
        <v>0</v>
      </c>
      <c r="I7605" s="26">
        <f>[1]!b_pq_pctchange(A7605,日期设置!$B$4,日期设置!$B$2,1)</f>
        <v>0</v>
      </c>
      <c r="J7605" s="26">
        <f>[1]!b_pq_pctchange(A7605,日期设置!$C$4,日期设置!$B$2,1)</f>
        <v>0</v>
      </c>
      <c r="K7605" s="52">
        <f>[1]!b_dq_amount($A7605,日期设置!B$2,2,10000)</f>
        <v>0</v>
      </c>
      <c r="L7605" s="26">
        <f>[1]!b_info_latestpar(A7605,日期设置!$B$2)</f>
        <v>100</v>
      </c>
      <c r="M7605" s="6">
        <f>[1]!b_info_outstandingbalance($A7605,日期设置!B$2)</f>
        <v>3</v>
      </c>
      <c r="N7605" s="7" t="str">
        <f>[1]!b_info_latestissurercreditrating2(A7605,日期设置!$B$2,"102","1")</f>
        <v>AA+</v>
      </c>
      <c r="O7605" s="8">
        <v>7.5</v>
      </c>
      <c r="P7605" s="9">
        <f>[1]!b_info_repurchasedate(A7605)</f>
        <v>0</v>
      </c>
      <c r="Q7605" s="8" t="s">
        <v>16147</v>
      </c>
      <c r="R7605" s="2" t="str">
        <f>IF((--IF(P7605=0,Q7605,P7605))&gt;(--日期设置!$B$2),IF(P7605=0,Q7605,P7605),Q7605)</f>
        <v>2021-10-17</v>
      </c>
      <c r="S7605" s="32" t="s">
        <v>17935</v>
      </c>
      <c r="T7605" s="8">
        <f>[1]!b_anal_ptmyear($A7605,日期设置!$B$2)</f>
        <v>0.57260273972602738</v>
      </c>
      <c r="U7605" s="8">
        <f>[1]!b_anal_termifexercise($A7605,日期设置!B$2)</f>
        <v>0</v>
      </c>
      <c r="V7605" s="10">
        <f>[1]!b_dq_dirtyprice(A7605,日期设置!$B$2)</f>
        <v>106.8283</v>
      </c>
      <c r="W7605" s="11">
        <f>IF(U7605=0,ROUNDUP((Q7605-日期设置!$B$2)/365,0),ROUNDUP((R7605-日期设置!$B$2)/365,0))</f>
        <v>1</v>
      </c>
      <c r="X7605" s="18">
        <f>_xlfn.IFNA(VLOOKUP(A7605,过往入选债券!A:D,4,0),2)</f>
        <v>2</v>
      </c>
      <c r="Y7605">
        <f>_xlfn.IFNA(VLOOKUP(C7605,[2]Sheet1!$A:$A,1,0),3)</f>
        <v>3</v>
      </c>
    </row>
    <row r="7606" spans="1:25" hidden="1" x14ac:dyDescent="0.2">
      <c r="A7606" s="29" t="s">
        <v>4900</v>
      </c>
      <c r="B7606" s="29" t="s">
        <v>4901</v>
      </c>
      <c r="C7606" s="40" t="s">
        <v>56</v>
      </c>
      <c r="D7606" s="26" t="str">
        <f>[1]!b_calc_yield(A7606,日期设置!$B$2,F7606,1,R7606,1,O7606,L7606,S7606,)</f>
        <v>Fetching...</v>
      </c>
      <c r="E7606" s="26">
        <f t="shared" si="236"/>
        <v>0.13188101401846453</v>
      </c>
      <c r="F7606" s="18">
        <f>[1]!b_dq_cleanprice($A7606,日期设置!B$2)</f>
        <v>100.65519999999999</v>
      </c>
      <c r="G7606" s="18" t="str">
        <f t="shared" si="237"/>
        <v>0.12 + 0</v>
      </c>
      <c r="H7606" s="27">
        <f>[1]!b_dq_pctchange($A7606,日期设置!$B$2,1)/100</f>
        <v>0</v>
      </c>
      <c r="I7606" s="26">
        <f>[1]!b_pq_pctchange(A7606,日期设置!$B$4,日期设置!$B$2,1)</f>
        <v>0</v>
      </c>
      <c r="J7606" s="26">
        <f>[1]!b_pq_pctchange(A7606,日期设置!$C$4,日期设置!$B$2,1)</f>
        <v>-0.16504399850826618</v>
      </c>
      <c r="K7606" s="52">
        <f>[1]!b_dq_amount($A7606,日期设置!B$2,2,10000)</f>
        <v>0</v>
      </c>
      <c r="L7606" s="26">
        <f>[1]!b_info_latestpar(A7606,日期设置!$B$2)</f>
        <v>100</v>
      </c>
      <c r="M7606" s="6">
        <f>[1]!b_info_outstandingbalance($A7606,日期设置!B$2)</f>
        <v>20</v>
      </c>
      <c r="N7606" s="7" t="str">
        <f>[1]!b_info_latestissurercreditrating2(A7606,日期设置!$B$2,"102","1")</f>
        <v>AAA</v>
      </c>
      <c r="O7606" s="8">
        <v>6.6</v>
      </c>
      <c r="P7606" s="9">
        <f>[1]!b_info_repurchasedate(A7606)</f>
        <v>0</v>
      </c>
      <c r="Q7606" s="8" t="s">
        <v>17535</v>
      </c>
      <c r="R7606" s="2" t="str">
        <f>IF((--IF(P7606=0,Q7606,P7606))&gt;(--日期设置!$B$2),IF(P7606=0,Q7606,P7606),Q7606)</f>
        <v>2021-05-05</v>
      </c>
      <c r="S7606" s="32" t="s">
        <v>18988</v>
      </c>
      <c r="T7606" s="8">
        <f>[1]!b_anal_ptmyear($A7606,日期设置!$B$2)</f>
        <v>0.12054794520547946</v>
      </c>
      <c r="U7606" s="8">
        <f>[1]!b_anal_termifexercise($A7606,日期设置!B$2)</f>
        <v>0</v>
      </c>
      <c r="V7606" s="10">
        <f>[1]!b_dq_dirtyprice(A7606,日期设置!$B$2)</f>
        <v>106.45959999999999</v>
      </c>
      <c r="W7606" s="11">
        <f>IF(U7606=0,ROUNDUP((Q7606-日期设置!$B$2)/365,0),ROUNDUP((R7606-日期设置!$B$2)/365,0))</f>
        <v>1</v>
      </c>
      <c r="X7606" s="18">
        <f>_xlfn.IFNA(VLOOKUP(A7606,过往入选债券!A:D,4,0),2)</f>
        <v>2</v>
      </c>
      <c r="Y7606">
        <f>_xlfn.IFNA(VLOOKUP(C7606,[2]Sheet1!$A:$A,1,0),3)</f>
        <v>3</v>
      </c>
    </row>
    <row r="7607" spans="1:25" hidden="1" x14ac:dyDescent="0.2">
      <c r="A7607" s="29" t="s">
        <v>6495</v>
      </c>
      <c r="B7607" s="29" t="s">
        <v>6496</v>
      </c>
      <c r="C7607" s="40" t="s">
        <v>196</v>
      </c>
      <c r="D7607" s="26" t="str">
        <f>[1]!b_calc_yield(A7607,日期设置!$B$2,F7607,1,R7607,1,O7607,L7607,S7607,)</f>
        <v>Fetching...</v>
      </c>
      <c r="E7607" s="26">
        <f t="shared" si="236"/>
        <v>1.7971244127590325E-2</v>
      </c>
      <c r="F7607" s="18">
        <f>[1]!b_dq_cleanprice($A7607,日期设置!B$2)</f>
        <v>100.08450000000001</v>
      </c>
      <c r="G7607" s="18" t="str">
        <f t="shared" si="237"/>
        <v>0.01 + 0.01</v>
      </c>
      <c r="H7607" s="27">
        <f>[1]!b_dq_pctchange($A7607,日期设置!$B$2,1)/100</f>
        <v>0</v>
      </c>
      <c r="I7607" s="26">
        <f>[1]!b_pq_pctchange(A7607,日期设置!$B$4,日期设置!$B$2,1)</f>
        <v>-1.9479741069281579E-2</v>
      </c>
      <c r="J7607" s="26">
        <f>[1]!b_pq_pctchange(A7607,日期设置!$C$4,日期设置!$B$2,1)</f>
        <v>-0.21216922090624715</v>
      </c>
      <c r="K7607" s="52">
        <f>[1]!b_dq_amount($A7607,日期设置!B$2,2,10000)</f>
        <v>0</v>
      </c>
      <c r="L7607" s="26">
        <f>[1]!b_info_latestpar(A7607,日期设置!$B$2)</f>
        <v>100</v>
      </c>
      <c r="M7607" s="6">
        <f>[1]!b_info_outstandingbalance($A7607,日期设置!B$2)</f>
        <v>10</v>
      </c>
      <c r="N7607" s="7" t="str">
        <f>[1]!b_info_latestissurercreditrating2(A7607,日期设置!$B$2,"102","1")</f>
        <v>AAA</v>
      </c>
      <c r="O7607" s="8">
        <v>6.3</v>
      </c>
      <c r="P7607" s="9">
        <f>[1]!b_info_repurchasedate(A7607)</f>
        <v>0</v>
      </c>
      <c r="Q7607" s="8" t="s">
        <v>16531</v>
      </c>
      <c r="R7607" s="2" t="str">
        <f>IF((--IF(P7607=0,Q7607,P7607))&gt;(--日期设置!$B$2),IF(P7607=0,Q7607,P7607),Q7607)</f>
        <v>2021-03-28</v>
      </c>
      <c r="S7607" s="32" t="s">
        <v>18115</v>
      </c>
      <c r="T7607" s="8">
        <f>[1]!b_anal_ptmyear($A7607,日期设置!$B$2)</f>
        <v>1.643835616438356E-2</v>
      </c>
      <c r="U7607" s="8">
        <f>[1]!b_anal_termifexercise($A7607,日期设置!B$2)</f>
        <v>1.9178082191780823E-2</v>
      </c>
      <c r="V7607" s="10">
        <f>[1]!b_dq_dirtyprice(A7607,日期设置!$B$2)</f>
        <v>106.2809</v>
      </c>
      <c r="W7607" s="11">
        <f>IF(U7607=0,ROUNDUP((Q7607-日期设置!$B$2)/365,0),ROUNDUP((R7607-日期设置!$B$2)/365,0))</f>
        <v>1</v>
      </c>
      <c r="X7607" s="18">
        <f>_xlfn.IFNA(VLOOKUP(A7607,过往入选债券!A:D,4,0),2)</f>
        <v>2</v>
      </c>
      <c r="Y7607">
        <f>_xlfn.IFNA(VLOOKUP(C7607,[2]Sheet1!$A:$A,1,0),3)</f>
        <v>3</v>
      </c>
    </row>
    <row r="7608" spans="1:25" hidden="1" x14ac:dyDescent="0.2">
      <c r="A7608" s="29" t="s">
        <v>12229</v>
      </c>
      <c r="B7608" s="29" t="s">
        <v>12230</v>
      </c>
      <c r="C7608" s="40" t="s">
        <v>1750</v>
      </c>
      <c r="D7608" s="26" t="str">
        <f>[1]!b_calc_yield(A7608,日期设置!$B$2,F7608,1,R7608,1,O7608,L7608,S7608,)</f>
        <v>Fetching...</v>
      </c>
      <c r="E7608" s="26">
        <f t="shared" si="236"/>
        <v>29.588566179557183</v>
      </c>
      <c r="F7608" s="18">
        <f>[1]!b_dq_cleanprice($A7608,日期设置!B$2)</f>
        <v>20.047000000000001</v>
      </c>
      <c r="G7608" s="18" t="str">
        <f t="shared" si="237"/>
        <v>0.83 + 0</v>
      </c>
      <c r="H7608" s="27">
        <f>[1]!b_dq_pctchange($A7608,日期设置!$B$2,1)/100</f>
        <v>0</v>
      </c>
      <c r="I7608" s="26">
        <f>[1]!b_pq_pctchange(A7608,日期设置!$B$4,日期设置!$B$2,1)</f>
        <v>0</v>
      </c>
      <c r="J7608" s="26">
        <f>[1]!b_pq_pctchange(A7608,日期设置!$C$4,日期设置!$B$2,1)</f>
        <v>0</v>
      </c>
      <c r="K7608" s="52">
        <f>[1]!b_dq_amount($A7608,日期设置!B$2,2,10000)</f>
        <v>0</v>
      </c>
      <c r="L7608" s="26">
        <f>[1]!b_info_latestpar(A7608,日期设置!$B$2)</f>
        <v>19.999999999999996</v>
      </c>
      <c r="M7608" s="6">
        <f>[1]!b_info_outstandingbalance($A7608,日期设置!B$2)</f>
        <v>1.8</v>
      </c>
      <c r="N7608" s="7" t="str">
        <f>[1]!b_info_latestissurercreditrating2(A7608,日期设置!$B$2,"102","1")</f>
        <v>AA</v>
      </c>
      <c r="O7608" s="8">
        <v>6.24</v>
      </c>
      <c r="P7608" s="9">
        <f>[1]!b_info_repurchasedate(A7608)</f>
        <v>0</v>
      </c>
      <c r="Q7608" s="8" t="s">
        <v>16230</v>
      </c>
      <c r="R7608" s="2" t="str">
        <f>IF((--IF(P7608=0,Q7608,P7608))&gt;(--日期设置!$B$2),IF(P7608=0,Q7608,P7608),Q7608)</f>
        <v>2022-01-22</v>
      </c>
      <c r="S7608" s="32" t="s">
        <v>18016</v>
      </c>
      <c r="T7608" s="8">
        <f>[1]!b_anal_ptmyear($A7608,日期设置!$B$2)</f>
        <v>0.83835616438356164</v>
      </c>
      <c r="U7608" s="8">
        <f>[1]!b_anal_termifexercise($A7608,日期设置!B$2)</f>
        <v>0</v>
      </c>
      <c r="V7608" s="10">
        <f>[1]!b_dq_dirtyprice(A7608,日期设置!$B$2)</f>
        <v>20.248699999999999</v>
      </c>
      <c r="W7608" s="11">
        <f>IF(U7608=0,ROUNDUP((Q7608-日期设置!$B$2)/365,0),ROUNDUP((R7608-日期设置!$B$2)/365,0))</f>
        <v>1</v>
      </c>
      <c r="X7608" s="18">
        <f>_xlfn.IFNA(VLOOKUP(A7608,过往入选债券!A:D,4,0),2)</f>
        <v>2</v>
      </c>
      <c r="Y7608">
        <f>_xlfn.IFNA(VLOOKUP(C7608,[2]Sheet1!$A:$A,1,0),3)</f>
        <v>3</v>
      </c>
    </row>
    <row r="7609" spans="1:25" hidden="1" x14ac:dyDescent="0.2">
      <c r="A7609" s="35" t="s">
        <v>22732</v>
      </c>
      <c r="B7609" s="35" t="s">
        <v>22733</v>
      </c>
      <c r="C7609" s="54" t="s">
        <v>23017</v>
      </c>
      <c r="D7609" s="26">
        <f>[1]!b_calc_yield(A7609,日期设置!$B$2,F7609,1,R7609,1,O7609,L7609,S7609,)</f>
        <v>1.0892513842845437</v>
      </c>
      <c r="E7609" s="26">
        <f t="shared" si="236"/>
        <v>3.1966169742461359</v>
      </c>
      <c r="F7609" s="18">
        <f>[1]!b_dq_cleanprice($A7609,日期设置!B$2)</f>
        <v>100.0232</v>
      </c>
      <c r="G7609" s="18" t="str">
        <f t="shared" si="237"/>
        <v>0.12 + 0</v>
      </c>
      <c r="H7609" s="27">
        <f>[1]!b_dq_pctchange($A7609,日期设置!$B$2,1)/100</f>
        <v>0</v>
      </c>
      <c r="I7609" s="26">
        <f>[1]!b_pq_pctchange(A7609,日期设置!$B$4,日期设置!$B$2,1)</f>
        <v>0</v>
      </c>
      <c r="J7609" s="26">
        <f>[1]!b_pq_pctchange(A7609,日期设置!$C$4,日期设置!$B$2,1)</f>
        <v>3.7605415179783525E-2</v>
      </c>
      <c r="K7609" s="52">
        <f>[1]!b_dq_amount($A7609,日期设置!B$2,2,10000)</f>
        <v>0</v>
      </c>
      <c r="L7609" s="26">
        <f>[1]!b_info_latestpar(A7609,日期设置!$B$2)</f>
        <v>100</v>
      </c>
      <c r="M7609" s="6">
        <f>[1]!b_info_outstandingbalance($A7609,日期设置!B$2)</f>
        <v>5</v>
      </c>
      <c r="N7609" s="7" t="str">
        <f>[1]!b_info_latestissurercreditrating2(A7609,日期设置!$B$2,"102","1")</f>
        <v>AA+</v>
      </c>
      <c r="O7609" s="43">
        <v>3.69</v>
      </c>
      <c r="P7609" s="9">
        <f>[1]!b_info_repurchasedate(A7609)</f>
        <v>0</v>
      </c>
      <c r="Q7609" s="31" t="s">
        <v>17312</v>
      </c>
      <c r="R7609" s="2" t="str">
        <f>IF((--IF(P7609=0,Q7609,P7609))&gt;(--日期设置!$B$2),IF(P7609=0,Q7609,P7609),Q7609)</f>
        <v>2021-05-06</v>
      </c>
      <c r="S7609" s="32" t="s">
        <v>23307</v>
      </c>
      <c r="T7609" s="8">
        <f>[1]!b_anal_ptmyear($A7609,日期设置!$B$2)</f>
        <v>0.12328767123287671</v>
      </c>
      <c r="U7609" s="8">
        <f>[1]!b_anal_termifexercise($A7609,日期设置!B$2)</f>
        <v>0</v>
      </c>
      <c r="V7609" s="10">
        <f>[1]!b_dq_dirtyprice(A7609,日期设置!$B$2)</f>
        <v>100.4781</v>
      </c>
      <c r="W7609" s="11">
        <f>IF(U7609=0,ROUNDUP((Q7609-日期设置!$B$2)/365,0),ROUNDUP((R7609-日期设置!$B$2)/365,0))</f>
        <v>1</v>
      </c>
      <c r="X7609" s="18">
        <f>_xlfn.IFNA(VLOOKUP(A7609,过往入选债券!A:D,4,0),2)</f>
        <v>2</v>
      </c>
      <c r="Y7609">
        <f>_xlfn.IFNA(VLOOKUP(C7609,[2]Sheet1!$A:$A,1,0),3)</f>
        <v>3</v>
      </c>
    </row>
    <row r="7610" spans="1:25" hidden="1" x14ac:dyDescent="0.2">
      <c r="A7610" s="35" t="s">
        <v>22420</v>
      </c>
      <c r="B7610" s="35" t="s">
        <v>22421</v>
      </c>
      <c r="C7610" s="54" t="s">
        <v>60</v>
      </c>
      <c r="D7610" s="26" t="str">
        <f>[1]!b_calc_yield(A7610,日期设置!$B$2,F7610,1,R7610,1,O7610,L7610,S7610,)</f>
        <v>Fetching...</v>
      </c>
      <c r="E7610" s="26">
        <f t="shared" si="236"/>
        <v>5.9630995575331358</v>
      </c>
      <c r="F7610" s="18">
        <f>[1]!b_dq_cleanprice($A7610,日期设置!B$2)</f>
        <v>100</v>
      </c>
      <c r="G7610" s="18" t="str">
        <f t="shared" si="237"/>
        <v>0.17 + 0</v>
      </c>
      <c r="H7610" s="27">
        <f>[1]!b_dq_pctchange($A7610,日期设置!$B$2,1)/100</f>
        <v>0</v>
      </c>
      <c r="I7610" s="26">
        <f>[1]!b_pq_pctchange(A7610,日期设置!$B$4,日期设置!$B$2,1)</f>
        <v>-9.9999000010477391E-4</v>
      </c>
      <c r="J7610" s="26">
        <f>[1]!b_pq_pctchange(A7610,日期设置!$C$4,日期设置!$B$2,1)</f>
        <v>0</v>
      </c>
      <c r="K7610" s="52">
        <f>[1]!b_dq_amount($A7610,日期设置!B$2,2,10000)</f>
        <v>0</v>
      </c>
      <c r="L7610" s="26">
        <f>[1]!b_info_latestpar(A7610,日期设置!$B$2)</f>
        <v>100</v>
      </c>
      <c r="M7610" s="6">
        <f>[1]!b_info_outstandingbalance($A7610,日期设置!B$2)</f>
        <v>5</v>
      </c>
      <c r="N7610" s="7" t="str">
        <f>[1]!b_info_latestissurercreditrating2(A7610,日期设置!$B$2,"102","1")</f>
        <v>AA+</v>
      </c>
      <c r="O7610" s="43">
        <v>6.45</v>
      </c>
      <c r="P7610" s="9">
        <f>[1]!b_info_repurchasedate(A7610)</f>
        <v>0</v>
      </c>
      <c r="Q7610" s="31" t="s">
        <v>17145</v>
      </c>
      <c r="R7610" s="2" t="str">
        <f>IF((--IF(P7610=0,Q7610,P7610))&gt;(--日期设置!$B$2),IF(P7610=0,Q7610,P7610),Q7610)</f>
        <v>2021-05-25</v>
      </c>
      <c r="S7610" s="32" t="s">
        <v>23152</v>
      </c>
      <c r="T7610" s="8">
        <f>[1]!b_anal_ptmyear($A7610,日期设置!$B$2)</f>
        <v>0.17534246575342466</v>
      </c>
      <c r="U7610" s="8">
        <f>[1]!b_anal_termifexercise($A7610,日期设置!B$2)</f>
        <v>0</v>
      </c>
      <c r="V7610" s="10">
        <f>[1]!b_dq_dirtyprice(A7610,日期设置!$B$2)</f>
        <v>100.45950000000001</v>
      </c>
      <c r="W7610" s="11">
        <f>IF(U7610=0,ROUNDUP((Q7610-日期设置!$B$2)/365,0),ROUNDUP((R7610-日期设置!$B$2)/365,0))</f>
        <v>1</v>
      </c>
      <c r="X7610" s="18">
        <f>_xlfn.IFNA(VLOOKUP(A7610,过往入选债券!A:D,4,0),2)</f>
        <v>2</v>
      </c>
      <c r="Y7610">
        <f>_xlfn.IFNA(VLOOKUP(C7610,[2]Sheet1!$A:$A,1,0),3)</f>
        <v>3</v>
      </c>
    </row>
    <row r="7611" spans="1:25" hidden="1" x14ac:dyDescent="0.2">
      <c r="A7611" s="35" t="s">
        <v>22316</v>
      </c>
      <c r="B7611" s="35" t="s">
        <v>22317</v>
      </c>
      <c r="C7611" s="54" t="s">
        <v>15</v>
      </c>
      <c r="D7611" s="26">
        <f>[1]!b_calc_yield(A7611,日期设置!$B$2,F7611,1,R7611,1,O7611,L7611,S7611,)</f>
        <v>1.0694495186424298</v>
      </c>
      <c r="E7611" s="26">
        <f t="shared" si="236"/>
        <v>2.8654888028549319</v>
      </c>
      <c r="F7611" s="18">
        <f>[1]!b_dq_cleanprice($A7611,日期设置!B$2)</f>
        <v>99.999799999999993</v>
      </c>
      <c r="G7611" s="18" t="str">
        <f t="shared" si="237"/>
        <v>0.13 + 0</v>
      </c>
      <c r="H7611" s="27">
        <f>[1]!b_dq_pctchange($A7611,日期设置!$B$2,1)/100</f>
        <v>0</v>
      </c>
      <c r="I7611" s="26">
        <f>[1]!b_pq_pctchange(A7611,日期设置!$B$4,日期设置!$B$2,1)</f>
        <v>-2.0000000000663934E-4</v>
      </c>
      <c r="J7611" s="26">
        <f>[1]!b_pq_pctchange(A7611,日期设置!$C$4,日期设置!$B$2,1)</f>
        <v>-2.0000000000663934E-4</v>
      </c>
      <c r="K7611" s="52">
        <f>[1]!b_dq_amount($A7611,日期设置!B$2,2,10000)</f>
        <v>0</v>
      </c>
      <c r="L7611" s="26">
        <f>[1]!b_info_latestpar(A7611,日期设置!$B$2)</f>
        <v>100</v>
      </c>
      <c r="M7611" s="6">
        <f>[1]!b_info_outstandingbalance($A7611,日期设置!B$2)</f>
        <v>9</v>
      </c>
      <c r="N7611" s="7" t="str">
        <f>[1]!b_info_latestissurercreditrating2(A7611,日期设置!$B$2,"102","1")</f>
        <v>AAA</v>
      </c>
      <c r="O7611" s="43">
        <v>3.25</v>
      </c>
      <c r="P7611" s="9">
        <f>[1]!b_info_repurchasedate(A7611)</f>
        <v>0</v>
      </c>
      <c r="Q7611" s="31" t="s">
        <v>17281</v>
      </c>
      <c r="R7611" s="2" t="str">
        <f>IF((--IF(P7611=0,Q7611,P7611))&gt;(--日期设置!$B$2),IF(P7611=0,Q7611,P7611),Q7611)</f>
        <v>2021-05-09</v>
      </c>
      <c r="S7611" s="32" t="s">
        <v>23100</v>
      </c>
      <c r="T7611" s="8">
        <f>[1]!b_anal_ptmyear($A7611,日期设置!$B$2)</f>
        <v>0.13150684931506848</v>
      </c>
      <c r="U7611" s="8">
        <f>[1]!b_anal_termifexercise($A7611,日期设置!B$2)</f>
        <v>0</v>
      </c>
      <c r="V7611" s="10">
        <f>[1]!b_dq_dirtyprice(A7611,日期设置!$B$2)</f>
        <v>100.3738</v>
      </c>
      <c r="W7611" s="11">
        <f>IF(U7611=0,ROUNDUP((Q7611-日期设置!$B$2)/365,0),ROUNDUP((R7611-日期设置!$B$2)/365,0))</f>
        <v>1</v>
      </c>
      <c r="X7611" s="18">
        <f>_xlfn.IFNA(VLOOKUP(A7611,过往入选债券!A:D,4,0),2)</f>
        <v>2</v>
      </c>
      <c r="Y7611">
        <f>_xlfn.IFNA(VLOOKUP(C7611,[2]Sheet1!$A:$A,1,0),3)</f>
        <v>3</v>
      </c>
    </row>
    <row r="7612" spans="1:25" hidden="1" x14ac:dyDescent="0.2">
      <c r="A7612" s="29" t="s">
        <v>2051</v>
      </c>
      <c r="B7612" s="29" t="s">
        <v>2052</v>
      </c>
      <c r="C7612" s="40" t="s">
        <v>274</v>
      </c>
      <c r="D7612" s="26" t="str">
        <f>[1]!b_calc_yield(A7612,日期设置!$B$2,F7612,1,R7612,1,O7612,L7612,S7612,)</f>
        <v>Fetching...</v>
      </c>
      <c r="E7612" s="26">
        <f t="shared" si="236"/>
        <v>0.46608753131349712</v>
      </c>
      <c r="F7612" s="18">
        <f>[1]!b_dq_cleanprice($A7612,日期设置!B$2)</f>
        <v>102.57210000000001</v>
      </c>
      <c r="G7612" s="18" t="str">
        <f t="shared" si="237"/>
        <v>0.43 + 0</v>
      </c>
      <c r="H7612" s="27">
        <f>[1]!b_dq_pctchange($A7612,日期设置!$B$2,1)/100</f>
        <v>0</v>
      </c>
      <c r="I7612" s="26">
        <f>[1]!b_pq_pctchange(A7612,日期设置!$B$4,日期设置!$B$2,1)</f>
        <v>0</v>
      </c>
      <c r="J7612" s="26">
        <f>[1]!b_pq_pctchange(A7612,日期设置!$C$4,日期设置!$B$2,1)</f>
        <v>0</v>
      </c>
      <c r="K7612" s="52">
        <f>[1]!b_dq_amount($A7612,日期设置!B$2,2,10000)</f>
        <v>0</v>
      </c>
      <c r="L7612" s="26">
        <f>[1]!b_info_latestpar(A7612,日期设置!$B$2)</f>
        <v>100</v>
      </c>
      <c r="M7612" s="6">
        <f>[1]!b_info_outstandingbalance($A7612,日期设置!B$2)</f>
        <v>3.5</v>
      </c>
      <c r="N7612" s="7">
        <f>[1]!b_info_latestissurercreditrating2(A7612,日期设置!$B$2,"102","1")</f>
        <v>0</v>
      </c>
      <c r="O7612" s="8">
        <v>7</v>
      </c>
      <c r="P7612" s="9">
        <f>[1]!b_info_repurchasedate(A7612)</f>
        <v>0</v>
      </c>
      <c r="Q7612" s="8" t="s">
        <v>16788</v>
      </c>
      <c r="R7612" s="2" t="str">
        <f>IF((--IF(P7612=0,Q7612,P7612))&gt;(--日期设置!$B$2),IF(P7612=0,Q7612,P7612),Q7612)</f>
        <v>2021-08-29</v>
      </c>
      <c r="S7612" s="32" t="s">
        <v>18319</v>
      </c>
      <c r="T7612" s="8">
        <f>[1]!b_anal_ptmyear($A7612,日期设置!$B$2)</f>
        <v>0.43835616438356162</v>
      </c>
      <c r="U7612" s="8">
        <f>[1]!b_anal_termifexercise($A7612,日期设置!B$2)</f>
        <v>0</v>
      </c>
      <c r="V7612" s="10">
        <f>[1]!b_dq_dirtyprice(A7612,日期设置!$B$2)</f>
        <v>106.50360000000001</v>
      </c>
      <c r="W7612" s="11">
        <f>IF(U7612=0,ROUNDUP((Q7612-日期设置!$B$2)/365,0),ROUNDUP((R7612-日期设置!$B$2)/365,0))</f>
        <v>1</v>
      </c>
      <c r="X7612" s="18">
        <f>_xlfn.IFNA(VLOOKUP(A7612,过往入选债券!A:D,4,0),2)</f>
        <v>2</v>
      </c>
      <c r="Y7612">
        <f>_xlfn.IFNA(VLOOKUP(C7612,[2]Sheet1!$A:$A,1,0),3)</f>
        <v>3</v>
      </c>
    </row>
    <row r="7613" spans="1:25" hidden="1" x14ac:dyDescent="0.2">
      <c r="A7613" s="35" t="s">
        <v>22832</v>
      </c>
      <c r="B7613" s="35" t="s">
        <v>22833</v>
      </c>
      <c r="C7613" s="54" t="s">
        <v>5053</v>
      </c>
      <c r="D7613" s="26">
        <f>[1]!b_calc_yield(A7613,日期设置!$B$2,F7613,1,R7613,1,O7613,L7613,S7613,)</f>
        <v>1.0535944317195687</v>
      </c>
      <c r="E7613" s="26">
        <f t="shared" si="236"/>
        <v>5.0882641809390838</v>
      </c>
      <c r="F7613" s="18">
        <f>[1]!b_dq_cleanprice($A7613,日期设置!B$2)</f>
        <v>100</v>
      </c>
      <c r="G7613" s="18" t="str">
        <f t="shared" si="237"/>
        <v>0.17 + 0</v>
      </c>
      <c r="H7613" s="27">
        <f>[1]!b_dq_pctchange($A7613,日期设置!$B$2,1)/100</f>
        <v>0</v>
      </c>
      <c r="I7613" s="26">
        <f>[1]!b_pq_pctchange(A7613,日期设置!$B$4,日期设置!$B$2,1)</f>
        <v>0</v>
      </c>
      <c r="J7613" s="26">
        <f>[1]!b_pq_pctchange(A7613,日期设置!$C$4,日期设置!$B$2,1)</f>
        <v>0</v>
      </c>
      <c r="K7613" s="52">
        <f>[1]!b_dq_amount($A7613,日期设置!B$2,2,10000)</f>
        <v>0</v>
      </c>
      <c r="L7613" s="26">
        <f>[1]!b_info_latestpar(A7613,日期设置!$B$2)</f>
        <v>100</v>
      </c>
      <c r="M7613" s="6">
        <f>[1]!b_info_outstandingbalance($A7613,日期设置!B$2)</f>
        <v>2</v>
      </c>
      <c r="N7613" s="7" t="str">
        <f>[1]!b_info_latestissurercreditrating2(A7613,日期设置!$B$2,"102","1")</f>
        <v>AAA</v>
      </c>
      <c r="O7613" s="43">
        <v>5.5</v>
      </c>
      <c r="P7613" s="9">
        <f>[1]!b_info_repurchasedate(A7613)</f>
        <v>0</v>
      </c>
      <c r="Q7613" s="31" t="s">
        <v>17145</v>
      </c>
      <c r="R7613" s="2" t="str">
        <f>IF((--IF(P7613=0,Q7613,P7613))&gt;(--日期设置!$B$2),IF(P7613=0,Q7613,P7613),Q7613)</f>
        <v>2021-05-25</v>
      </c>
      <c r="S7613" s="32" t="s">
        <v>23357</v>
      </c>
      <c r="T7613" s="8">
        <f>[1]!b_anal_ptmyear($A7613,日期设置!$B$2)</f>
        <v>0.17534246575342466</v>
      </c>
      <c r="U7613" s="8">
        <f>[1]!b_anal_termifexercise($A7613,日期设置!B$2)</f>
        <v>0</v>
      </c>
      <c r="V7613" s="10">
        <f>[1]!b_dq_dirtyprice(A7613,日期设置!$B$2)</f>
        <v>100.3918</v>
      </c>
      <c r="W7613" s="11">
        <f>IF(U7613=0,ROUNDUP((Q7613-日期设置!$B$2)/365,0),ROUNDUP((R7613-日期设置!$B$2)/365,0))</f>
        <v>1</v>
      </c>
      <c r="X7613" s="18">
        <f>_xlfn.IFNA(VLOOKUP(A7613,过往入选债券!A:D,4,0),2)</f>
        <v>2</v>
      </c>
      <c r="Y7613">
        <f>_xlfn.IFNA(VLOOKUP(C7613,[2]Sheet1!$A:$A,1,0),3)</f>
        <v>3</v>
      </c>
    </row>
    <row r="7614" spans="1:25" hidden="1" x14ac:dyDescent="0.2">
      <c r="A7614" s="35" t="s">
        <v>22908</v>
      </c>
      <c r="B7614" s="35" t="s">
        <v>22909</v>
      </c>
      <c r="C7614" s="54" t="s">
        <v>23042</v>
      </c>
      <c r="D7614" s="26">
        <f>[1]!b_calc_yield(A7614,日期设置!$B$2,F7614,1,R7614,1,O7614,L7614,S7614,)</f>
        <v>1.030020270164101</v>
      </c>
      <c r="E7614" s="26">
        <f t="shared" si="236"/>
        <v>2.7829776613004009</v>
      </c>
      <c r="F7614" s="18">
        <f>[1]!b_dq_cleanprice($A7614,日期设置!B$2)</f>
        <v>100.0009</v>
      </c>
      <c r="G7614" s="18" t="str">
        <f t="shared" si="237"/>
        <v>0.13 + 0</v>
      </c>
      <c r="H7614" s="27">
        <f>[1]!b_dq_pctchange($A7614,日期设置!$B$2,1)/100</f>
        <v>0</v>
      </c>
      <c r="I7614" s="26">
        <f>[1]!b_pq_pctchange(A7614,日期设置!$B$4,日期设置!$B$2,1)</f>
        <v>-6.9998880017401312E-4</v>
      </c>
      <c r="J7614" s="26">
        <f>[1]!b_pq_pctchange(A7614,日期设置!$C$4,日期设置!$B$2,1)</f>
        <v>0</v>
      </c>
      <c r="K7614" s="52">
        <f>[1]!b_dq_amount($A7614,日期设置!B$2,2,10000)</f>
        <v>0</v>
      </c>
      <c r="L7614" s="26">
        <f>[1]!b_info_latestpar(A7614,日期设置!$B$2)</f>
        <v>100</v>
      </c>
      <c r="M7614" s="6">
        <f>[1]!b_info_outstandingbalance($A7614,日期设置!B$2)</f>
        <v>10</v>
      </c>
      <c r="N7614" s="7" t="str">
        <f>[1]!b_info_latestissurercreditrating2(A7614,日期设置!$B$2,"102","1")</f>
        <v>AAA</v>
      </c>
      <c r="O7614" s="43">
        <v>2.95</v>
      </c>
      <c r="P7614" s="9">
        <f>[1]!b_info_repurchasedate(A7614)</f>
        <v>0</v>
      </c>
      <c r="Q7614" s="31" t="s">
        <v>17362</v>
      </c>
      <c r="R7614" s="2" t="str">
        <f>IF((--IF(P7614=0,Q7614,P7614))&gt;(--日期设置!$B$2),IF(P7614=0,Q7614,P7614),Q7614)</f>
        <v>2021-05-11</v>
      </c>
      <c r="S7614" s="32" t="s">
        <v>23395</v>
      </c>
      <c r="T7614" s="8">
        <f>[1]!b_anal_ptmyear($A7614,日期设置!$B$2)</f>
        <v>0.13698630136986301</v>
      </c>
      <c r="U7614" s="8">
        <f>[1]!b_anal_termifexercise($A7614,日期设置!B$2)</f>
        <v>0</v>
      </c>
      <c r="V7614" s="10">
        <f>[1]!b_dq_dirtyprice(A7614,日期设置!$B$2)</f>
        <v>100.16249999999999</v>
      </c>
      <c r="W7614" s="11">
        <f>IF(U7614=0,ROUNDUP((Q7614-日期设置!$B$2)/365,0),ROUNDUP((R7614-日期设置!$B$2)/365,0))</f>
        <v>1</v>
      </c>
      <c r="X7614" s="18">
        <f>_xlfn.IFNA(VLOOKUP(A7614,过往入选债券!A:D,4,0),2)</f>
        <v>2</v>
      </c>
      <c r="Y7614">
        <f>_xlfn.IFNA(VLOOKUP(C7614,[2]Sheet1!$A:$A,1,0),3)</f>
        <v>3</v>
      </c>
    </row>
    <row r="7615" spans="1:25" hidden="1" x14ac:dyDescent="0.2">
      <c r="A7615" s="35" t="s">
        <v>22422</v>
      </c>
      <c r="B7615" s="35" t="s">
        <v>22423</v>
      </c>
      <c r="C7615" s="54" t="s">
        <v>20770</v>
      </c>
      <c r="D7615" s="26">
        <f>[1]!b_calc_yield(A7615,日期设置!$B$2,F7615,1,R7615,1,O7615,L7615,S7615,)</f>
        <v>1.0056463186668465</v>
      </c>
      <c r="E7615" s="26">
        <f t="shared" si="236"/>
        <v>2.3817973737623399</v>
      </c>
      <c r="F7615" s="18">
        <f>[1]!b_dq_cleanprice($A7615,日期设置!B$2)</f>
        <v>100.00749999999999</v>
      </c>
      <c r="G7615" s="18" t="str">
        <f t="shared" si="237"/>
        <v>0.13 + 0</v>
      </c>
      <c r="H7615" s="27">
        <f>[1]!b_dq_pctchange($A7615,日期设置!$B$2,1)/100</f>
        <v>0</v>
      </c>
      <c r="I7615" s="26">
        <f>[1]!b_pq_pctchange(A7615,日期设置!$B$4,日期设置!$B$2,1)</f>
        <v>4.7018572336069792E-2</v>
      </c>
      <c r="J7615" s="26">
        <f>[1]!b_pq_pctchange(A7615,日期设置!$C$4,日期设置!$B$2,1)</f>
        <v>7.4999999999931788E-3</v>
      </c>
      <c r="K7615" s="52">
        <f>[1]!b_dq_amount($A7615,日期设置!B$2,2,10000)</f>
        <v>0</v>
      </c>
      <c r="L7615" s="26">
        <f>[1]!b_info_latestpar(A7615,日期设置!$B$2)</f>
        <v>100</v>
      </c>
      <c r="M7615" s="6">
        <f>[1]!b_info_outstandingbalance($A7615,日期设置!B$2)</f>
        <v>20</v>
      </c>
      <c r="N7615" s="7" t="str">
        <f>[1]!b_info_latestissurercreditrating2(A7615,日期设置!$B$2,"102","1")</f>
        <v>AAA</v>
      </c>
      <c r="O7615" s="43">
        <v>2.7</v>
      </c>
      <c r="P7615" s="9">
        <f>[1]!b_info_repurchasedate(A7615)</f>
        <v>0</v>
      </c>
      <c r="Q7615" s="31" t="s">
        <v>17069</v>
      </c>
      <c r="R7615" s="2" t="str">
        <f>IF((--IF(P7615=0,Q7615,P7615))&gt;(--日期设置!$B$2),IF(P7615=0,Q7615,P7615),Q7615)</f>
        <v>2021-05-10</v>
      </c>
      <c r="S7615" s="32" t="s">
        <v>23153</v>
      </c>
      <c r="T7615" s="8">
        <f>[1]!b_anal_ptmyear($A7615,日期设置!$B$2)</f>
        <v>0.13424657534246576</v>
      </c>
      <c r="U7615" s="8">
        <f>[1]!b_anal_termifexercise($A7615,日期设置!B$2)</f>
        <v>0</v>
      </c>
      <c r="V7615" s="10">
        <f>[1]!b_dq_dirtyprice(A7615,日期设置!$B$2)</f>
        <v>100.3108</v>
      </c>
      <c r="W7615" s="11">
        <f>IF(U7615=0,ROUNDUP((Q7615-日期设置!$B$2)/365,0),ROUNDUP((R7615-日期设置!$B$2)/365,0))</f>
        <v>1</v>
      </c>
      <c r="X7615" s="18">
        <f>_xlfn.IFNA(VLOOKUP(A7615,过往入选债券!A:D,4,0),2)</f>
        <v>2</v>
      </c>
      <c r="Y7615">
        <f>_xlfn.IFNA(VLOOKUP(C7615,[2]Sheet1!$A:$A,1,0),3)</f>
        <v>3</v>
      </c>
    </row>
    <row r="7616" spans="1:25" hidden="1" x14ac:dyDescent="0.2">
      <c r="A7616" s="29" t="s">
        <v>1379</v>
      </c>
      <c r="B7616" s="29" t="s">
        <v>1380</v>
      </c>
      <c r="C7616" s="40" t="s">
        <v>1381</v>
      </c>
      <c r="D7616" s="26" t="str">
        <f>[1]!b_calc_yield(A7616,日期设置!$B$2,F7616,1,R7616,1,O7616,L7616,S7616,)</f>
        <v>Fetching...</v>
      </c>
      <c r="E7616" s="26">
        <f t="shared" si="236"/>
        <v>1.4023052780392176</v>
      </c>
      <c r="F7616" s="18">
        <f>[1]!b_dq_cleanprice($A7616,日期设置!B$2)</f>
        <v>100.71259999999999</v>
      </c>
      <c r="G7616" s="18" t="str">
        <f t="shared" si="237"/>
        <v>1.42 + 0</v>
      </c>
      <c r="H7616" s="27">
        <f>[1]!b_dq_pctchange($A7616,日期设置!$B$2,1)/100</f>
        <v>0</v>
      </c>
      <c r="I7616" s="26">
        <f>[1]!b_pq_pctchange(A7616,日期设置!$B$4,日期设置!$B$2,1)</f>
        <v>0</v>
      </c>
      <c r="J7616" s="26">
        <f>[1]!b_pq_pctchange(A7616,日期设置!$C$4,日期设置!$B$2,1)</f>
        <v>0</v>
      </c>
      <c r="K7616" s="52">
        <f>[1]!b_dq_amount($A7616,日期设置!B$2,2,10000)</f>
        <v>0</v>
      </c>
      <c r="L7616" s="26">
        <f>[1]!b_info_latestpar(A7616,日期设置!$B$2)</f>
        <v>100</v>
      </c>
      <c r="M7616" s="6">
        <f>[1]!b_info_outstandingbalance($A7616,日期设置!B$2)</f>
        <v>3</v>
      </c>
      <c r="N7616" s="7">
        <f>[1]!b_info_latestissurercreditrating2(A7616,日期设置!$B$2,"102","1")</f>
        <v>0</v>
      </c>
      <c r="O7616" s="8">
        <v>1.5</v>
      </c>
      <c r="P7616" s="9">
        <f>[1]!b_info_repurchasedate(A7616)</f>
        <v>0</v>
      </c>
      <c r="Q7616" s="8" t="s">
        <v>16686</v>
      </c>
      <c r="R7616" s="2" t="str">
        <f>IF((--IF(P7616=0,Q7616,P7616))&gt;(--日期设置!$B$2),IF(P7616=0,Q7616,P7616),Q7616)</f>
        <v>2022-08-24</v>
      </c>
      <c r="S7616" s="32" t="s">
        <v>18046</v>
      </c>
      <c r="T7616" s="8">
        <f>[1]!b_anal_ptmyear($A7616,日期设置!$B$2)</f>
        <v>1.4246575342465753</v>
      </c>
      <c r="U7616" s="8">
        <f>[1]!b_anal_termifexercise($A7616,日期设置!B$2)</f>
        <v>0</v>
      </c>
      <c r="V7616" s="10">
        <f>[1]!b_dq_dirtyprice(A7616,日期设置!$B$2)</f>
        <v>101.57559999999999</v>
      </c>
      <c r="W7616" s="11">
        <f>IF(U7616=0,ROUNDUP((Q7616-日期设置!$B$2)/365,0),ROUNDUP((R7616-日期设置!$B$2)/365,0))</f>
        <v>2</v>
      </c>
      <c r="X7616" s="18">
        <f>_xlfn.IFNA(VLOOKUP(A7616,过往入选债券!A:D,4,0),2)</f>
        <v>2</v>
      </c>
      <c r="Y7616">
        <f>_xlfn.IFNA(VLOOKUP(C7616,[2]Sheet1!$A:$A,1,0),3)</f>
        <v>3</v>
      </c>
    </row>
    <row r="7617" spans="1:25" hidden="1" x14ac:dyDescent="0.2">
      <c r="A7617" s="29" t="s">
        <v>6954</v>
      </c>
      <c r="B7617" s="29" t="s">
        <v>6955</v>
      </c>
      <c r="C7617" s="40" t="s">
        <v>492</v>
      </c>
      <c r="D7617" s="26" t="str">
        <f>[1]!b_calc_yield(A7617,日期设置!$B$2,F7617,1,R7617,1,O7617,L7617,S7617,)</f>
        <v>Fetching...</v>
      </c>
      <c r="E7617" s="26">
        <f t="shared" si="236"/>
        <v>0.24964310005906043</v>
      </c>
      <c r="F7617" s="18">
        <f>[1]!b_dq_cleanprice($A7617,日期设置!B$2)</f>
        <v>101.5728</v>
      </c>
      <c r="G7617" s="18" t="str">
        <f t="shared" si="237"/>
        <v>0.25 + 0</v>
      </c>
      <c r="H7617" s="27">
        <f>[1]!b_dq_pctchange($A7617,日期设置!$B$2,1)/100</f>
        <v>0</v>
      </c>
      <c r="I7617" s="26">
        <f>[1]!b_pq_pctchange(A7617,日期设置!$B$4,日期设置!$B$2,1)</f>
        <v>0</v>
      </c>
      <c r="J7617" s="26">
        <f>[1]!b_pq_pctchange(A7617,日期设置!$C$4,日期设置!$B$2,1)</f>
        <v>0</v>
      </c>
      <c r="K7617" s="52">
        <f>[1]!b_dq_amount($A7617,日期设置!B$2,2,10000)</f>
        <v>0</v>
      </c>
      <c r="L7617" s="26">
        <f>[1]!b_info_latestpar(A7617,日期设置!$B$2)</f>
        <v>100</v>
      </c>
      <c r="M7617" s="6">
        <f>[1]!b_info_outstandingbalance($A7617,日期设置!B$2)</f>
        <v>2</v>
      </c>
      <c r="N7617" s="7" t="str">
        <f>[1]!b_info_latestissurercreditrating2(A7617,日期设置!$B$2,"102","1")</f>
        <v>AA</v>
      </c>
      <c r="O7617" s="8">
        <v>7.3</v>
      </c>
      <c r="P7617" s="9">
        <f>[1]!b_info_repurchasedate(A7617)</f>
        <v>0</v>
      </c>
      <c r="Q7617" s="8" t="s">
        <v>17367</v>
      </c>
      <c r="R7617" s="2" t="str">
        <f>IF((--IF(P7617=0,Q7617,P7617))&gt;(--日期设置!$B$2),IF(P7617=0,Q7617,P7617),Q7617)</f>
        <v>2021-06-22</v>
      </c>
      <c r="S7617" s="32" t="s">
        <v>18878</v>
      </c>
      <c r="T7617" s="8">
        <f>[1]!b_anal_ptmyear($A7617,日期设置!$B$2)</f>
        <v>0.25205479452054796</v>
      </c>
      <c r="U7617" s="8">
        <f>[1]!b_anal_termifexercise($A7617,日期设置!B$2)</f>
        <v>0</v>
      </c>
      <c r="V7617" s="10">
        <f>[1]!b_dq_dirtyprice(A7617,日期设置!$B$2)</f>
        <v>107.03279999999999</v>
      </c>
      <c r="W7617" s="11">
        <f>IF(U7617=0,ROUNDUP((Q7617-日期设置!$B$2)/365,0),ROUNDUP((R7617-日期设置!$B$2)/365,0))</f>
        <v>1</v>
      </c>
      <c r="X7617" s="18">
        <f>_xlfn.IFNA(VLOOKUP(A7617,过往入选债券!A:D,4,0),2)</f>
        <v>2</v>
      </c>
      <c r="Y7617">
        <f>_xlfn.IFNA(VLOOKUP(C7617,[2]Sheet1!$A:$A,1,0),3)</f>
        <v>3</v>
      </c>
    </row>
    <row r="7618" spans="1:25" hidden="1" x14ac:dyDescent="0.2">
      <c r="A7618" s="29" t="s">
        <v>11534</v>
      </c>
      <c r="B7618" s="29" t="s">
        <v>11535</v>
      </c>
      <c r="C7618" s="40" t="s">
        <v>3418</v>
      </c>
      <c r="D7618" s="26" t="str">
        <f>[1]!b_calc_yield(A7618,日期设置!$B$2,F7618,1,R7618,1,O7618,L7618,S7618,)</f>
        <v>Fetching...</v>
      </c>
      <c r="E7618" s="26">
        <f t="shared" ref="E7618:E7681" si="238">((O7618*W7618+L7618)/V7618-1)*100</f>
        <v>11.452973399455457</v>
      </c>
      <c r="F7618" s="18">
        <f>[1]!b_dq_cleanprice($A7618,日期设置!B$2)</f>
        <v>61.466799999999999</v>
      </c>
      <c r="G7618" s="18" t="str">
        <f t="shared" ref="G7618:G7681" si="239">LEFT(T7618,4)&amp;" + "&amp;LEFT(U7618,4)</f>
        <v>1.17 + 0</v>
      </c>
      <c r="H7618" s="27">
        <f>[1]!b_dq_pctchange($A7618,日期设置!$B$2,1)/100</f>
        <v>0</v>
      </c>
      <c r="I7618" s="26">
        <f>[1]!b_pq_pctchange(A7618,日期设置!$B$4,日期设置!$B$2,1)</f>
        <v>0</v>
      </c>
      <c r="J7618" s="26">
        <f>[1]!b_pq_pctchange(A7618,日期设置!$C$4,日期设置!$B$2,1)</f>
        <v>0</v>
      </c>
      <c r="K7618" s="52">
        <f>[1]!b_dq_amount($A7618,日期设置!B$2,2,10000)</f>
        <v>0</v>
      </c>
      <c r="L7618" s="26">
        <f>[1]!b_info_latestpar(A7618,日期设置!$B$2)</f>
        <v>60</v>
      </c>
      <c r="M7618" s="6">
        <f>[1]!b_info_outstandingbalance($A7618,日期设置!B$2)</f>
        <v>8.7701879999999992</v>
      </c>
      <c r="N7618" s="7" t="str">
        <f>[1]!b_info_latestissurercreditrating2(A7618,日期设置!$B$2,"102","1")</f>
        <v>AA+</v>
      </c>
      <c r="O7618" s="8">
        <v>5.88</v>
      </c>
      <c r="P7618" s="9" t="str">
        <f>[1]!b_info_repurchasedate(A7618)</f>
        <v>2017-05-24</v>
      </c>
      <c r="Q7618" s="8" t="s">
        <v>17481</v>
      </c>
      <c r="R7618" s="2" t="str">
        <f>IF((--IF(P7618=0,Q7618,P7618))&gt;(--日期设置!$B$2),IF(P7618=0,Q7618,P7618),Q7618)</f>
        <v>2022-05-24</v>
      </c>
      <c r="S7618" s="32" t="s">
        <v>18945</v>
      </c>
      <c r="T7618" s="8">
        <f>[1]!b_anal_ptmyear($A7618,日期设置!$B$2)</f>
        <v>1.1726027397260275</v>
      </c>
      <c r="U7618" s="8">
        <f>[1]!b_anal_termifexercise($A7618,日期设置!B$2)</f>
        <v>0</v>
      </c>
      <c r="V7618" s="10">
        <f>[1]!b_dq_dirtyprice(A7618,日期设置!$B$2)</f>
        <v>64.385900000000007</v>
      </c>
      <c r="W7618" s="11">
        <f>IF(U7618=0,ROUNDUP((Q7618-日期设置!$B$2)/365,0),ROUNDUP((R7618-日期设置!$B$2)/365,0))</f>
        <v>2</v>
      </c>
      <c r="X7618" s="18">
        <f>_xlfn.IFNA(VLOOKUP(A7618,过往入选债券!A:D,4,0),2)</f>
        <v>2</v>
      </c>
      <c r="Y7618">
        <f>_xlfn.IFNA(VLOOKUP(C7618,[2]Sheet1!$A:$A,1,0),3)</f>
        <v>3</v>
      </c>
    </row>
    <row r="7619" spans="1:25" hidden="1" x14ac:dyDescent="0.2">
      <c r="A7619" s="35" t="s">
        <v>22956</v>
      </c>
      <c r="B7619" s="35" t="s">
        <v>22957</v>
      </c>
      <c r="C7619" s="54" t="s">
        <v>423</v>
      </c>
      <c r="D7619" s="26">
        <f>[1]!b_calc_yield(A7619,日期设置!$B$2,F7619,1,R7619,1,O7619,L7619,S7619,)</f>
        <v>0.97103475534819372</v>
      </c>
      <c r="E7619" s="26">
        <f t="shared" si="238"/>
        <v>3.2623932331704797</v>
      </c>
      <c r="F7619" s="18">
        <f>[1]!b_dq_cleanprice($A7619,日期设置!B$2)</f>
        <v>100</v>
      </c>
      <c r="G7619" s="18" t="str">
        <f t="shared" si="239"/>
        <v>0.18 + 0</v>
      </c>
      <c r="H7619" s="27">
        <f>[1]!b_dq_pctchange($A7619,日期设置!$B$2,1)/100</f>
        <v>0</v>
      </c>
      <c r="I7619" s="26">
        <f>[1]!b_pq_pctchange(A7619,日期设置!$B$4,日期设置!$B$2,1)</f>
        <v>0</v>
      </c>
      <c r="J7619" s="26">
        <f>[1]!b_pq_pctchange(A7619,日期设置!$C$4,日期设置!$B$2,1)</f>
        <v>0</v>
      </c>
      <c r="K7619" s="52">
        <f>[1]!b_dq_amount($A7619,日期设置!B$2,2,10000)</f>
        <v>0</v>
      </c>
      <c r="L7619" s="26">
        <f>[1]!b_info_latestpar(A7619,日期设置!$B$2)</f>
        <v>100</v>
      </c>
      <c r="M7619" s="6">
        <f>[1]!b_info_outstandingbalance($A7619,日期设置!B$2)</f>
        <v>3</v>
      </c>
      <c r="N7619" s="7" t="str">
        <f>[1]!b_info_latestissurercreditrating2(A7619,日期设置!$B$2,"102","1")</f>
        <v>AA+</v>
      </c>
      <c r="O7619" s="43">
        <v>3.5</v>
      </c>
      <c r="P7619" s="9">
        <f>[1]!b_info_repurchasedate(A7619)</f>
        <v>0</v>
      </c>
      <c r="Q7619" s="31" t="s">
        <v>16901</v>
      </c>
      <c r="R7619" s="2" t="str">
        <f>IF((--IF(P7619=0,Q7619,P7619))&gt;(--日期设置!$B$2),IF(P7619=0,Q7619,P7619),Q7619)</f>
        <v>2021-05-27</v>
      </c>
      <c r="S7619" s="32" t="s">
        <v>23419</v>
      </c>
      <c r="T7619" s="8">
        <f>[1]!b_anal_ptmyear($A7619,日期设置!$B$2)</f>
        <v>0.18082191780821918</v>
      </c>
      <c r="U7619" s="8">
        <f>[1]!b_anal_termifexercise($A7619,日期设置!B$2)</f>
        <v>0</v>
      </c>
      <c r="V7619" s="10">
        <f>[1]!b_dq_dirtyprice(A7619,日期设置!$B$2)</f>
        <v>100.23009999999999</v>
      </c>
      <c r="W7619" s="11">
        <f>IF(U7619=0,ROUNDUP((Q7619-日期设置!$B$2)/365,0),ROUNDUP((R7619-日期设置!$B$2)/365,0))</f>
        <v>1</v>
      </c>
      <c r="X7619" s="18">
        <f>_xlfn.IFNA(VLOOKUP(A7619,过往入选债券!A:D,4,0),2)</f>
        <v>2</v>
      </c>
      <c r="Y7619">
        <f>_xlfn.IFNA(VLOOKUP(C7619,[2]Sheet1!$A:$A,1,0),3)</f>
        <v>3</v>
      </c>
    </row>
    <row r="7620" spans="1:25" hidden="1" x14ac:dyDescent="0.2">
      <c r="A7620" s="35" t="s">
        <v>22378</v>
      </c>
      <c r="B7620" s="35" t="s">
        <v>22379</v>
      </c>
      <c r="C7620" s="54" t="s">
        <v>22983</v>
      </c>
      <c r="D7620" s="26">
        <f>[1]!b_calc_yield(A7620,日期设置!$B$2,F7620,1,R7620,1,O7620,L7620,S7620,)</f>
        <v>0.96324264875535648</v>
      </c>
      <c r="E7620" s="26">
        <f t="shared" si="238"/>
        <v>2.754321676093352</v>
      </c>
      <c r="F7620" s="18">
        <f>[1]!b_dq_cleanprice($A7620,日期设置!B$2)</f>
        <v>100.0569</v>
      </c>
      <c r="G7620" s="18" t="str">
        <f t="shared" si="239"/>
        <v>0.13 + 0</v>
      </c>
      <c r="H7620" s="27">
        <f>[1]!b_dq_pctchange($A7620,日期设置!$B$2,1)/100</f>
        <v>0</v>
      </c>
      <c r="I7620" s="26">
        <f>[1]!b_pq_pctchange(A7620,日期设置!$B$4,日期设置!$B$2,1)</f>
        <v>0</v>
      </c>
      <c r="J7620" s="26">
        <f>[1]!b_pq_pctchange(A7620,日期设置!$C$4,日期设置!$B$2,1)</f>
        <v>5.6899999999998833E-2</v>
      </c>
      <c r="K7620" s="52">
        <f>[1]!b_dq_amount($A7620,日期设置!B$2,2,10000)</f>
        <v>0</v>
      </c>
      <c r="L7620" s="26">
        <f>[1]!b_info_latestpar(A7620,日期设置!$B$2)</f>
        <v>100</v>
      </c>
      <c r="M7620" s="6">
        <f>[1]!b_info_outstandingbalance($A7620,日期设置!B$2)</f>
        <v>5</v>
      </c>
      <c r="N7620" s="7" t="str">
        <f>[1]!b_info_latestissurercreditrating2(A7620,日期设置!$B$2,"102","1")</f>
        <v>AAA</v>
      </c>
      <c r="O7620" s="43">
        <v>3.19</v>
      </c>
      <c r="P7620" s="9">
        <f>[1]!b_info_repurchasedate(A7620)</f>
        <v>0</v>
      </c>
      <c r="Q7620" s="31" t="s">
        <v>17362</v>
      </c>
      <c r="R7620" s="2" t="str">
        <f>IF((--IF(P7620=0,Q7620,P7620))&gt;(--日期设置!$B$2),IF(P7620=0,Q7620,P7620),Q7620)</f>
        <v>2021-05-11</v>
      </c>
      <c r="S7620" s="32" t="s">
        <v>23131</v>
      </c>
      <c r="T7620" s="8">
        <f>[1]!b_anal_ptmyear($A7620,日期设置!$B$2)</f>
        <v>0.13698630136986301</v>
      </c>
      <c r="U7620" s="8">
        <f>[1]!b_anal_termifexercise($A7620,日期设置!B$2)</f>
        <v>0</v>
      </c>
      <c r="V7620" s="10">
        <f>[1]!b_dq_dirtyprice(A7620,日期设置!$B$2)</f>
        <v>100.42400000000001</v>
      </c>
      <c r="W7620" s="11">
        <f>IF(U7620=0,ROUNDUP((Q7620-日期设置!$B$2)/365,0),ROUNDUP((R7620-日期设置!$B$2)/365,0))</f>
        <v>1</v>
      </c>
      <c r="X7620" s="18">
        <f>_xlfn.IFNA(VLOOKUP(A7620,过往入选债券!A:D,4,0),2)</f>
        <v>2</v>
      </c>
      <c r="Y7620">
        <f>_xlfn.IFNA(VLOOKUP(C7620,[2]Sheet1!$A:$A,1,0),3)</f>
        <v>3</v>
      </c>
    </row>
    <row r="7621" spans="1:25" x14ac:dyDescent="0.2">
      <c r="A7621" s="35" t="s">
        <v>22620</v>
      </c>
      <c r="B7621" s="35" t="s">
        <v>22621</v>
      </c>
      <c r="C7621" s="54" t="s">
        <v>23002</v>
      </c>
      <c r="D7621" s="26">
        <f>[1]!b_calc_yield(A7621,日期设置!$B$2,F7621,1,R7621,1,O7621,L7621,S7621,)</f>
        <v>0.95947026867666363</v>
      </c>
      <c r="E7621" s="26">
        <f t="shared" si="238"/>
        <v>2.9006813801666143</v>
      </c>
      <c r="F7621" s="18">
        <f>[1]!b_dq_cleanprice($A7621,日期设置!B$2)</f>
        <v>99.989900000000006</v>
      </c>
      <c r="G7621" s="18" t="str">
        <f t="shared" si="239"/>
        <v>0.18 + 0</v>
      </c>
      <c r="H7621" s="27">
        <f>[1]!b_dq_pctchange($A7621,日期设置!$B$2,1)/100</f>
        <v>4.0004200440953074E-6</v>
      </c>
      <c r="I7621" s="26">
        <f>[1]!b_pq_pctchange(A7621,日期设置!$B$4,日期设置!$B$2,1)</f>
        <v>1.0001110123271431E-3</v>
      </c>
      <c r="J7621" s="26">
        <f>[1]!b_pq_pctchange(A7621,日期设置!$C$4,日期设置!$B$2,1)</f>
        <v>0</v>
      </c>
      <c r="K7621" s="52">
        <f>[1]!b_dq_amount($A7621,日期设置!B$2,2,10000)</f>
        <v>8015.4988496000005</v>
      </c>
      <c r="L7621" s="26">
        <f>[1]!b_info_latestpar(A7621,日期设置!$B$2)</f>
        <v>100</v>
      </c>
      <c r="M7621" s="6">
        <f>[1]!b_info_outstandingbalance($A7621,日期设置!B$2)</f>
        <v>15</v>
      </c>
      <c r="N7621" s="7" t="str">
        <f>[1]!b_info_latestissurercreditrating2(A7621,日期设置!$B$2,"102","1")</f>
        <v>AAA</v>
      </c>
      <c r="O7621" s="43">
        <v>3.1</v>
      </c>
      <c r="P7621" s="9">
        <f>[1]!b_info_repurchasedate(A7621)</f>
        <v>0</v>
      </c>
      <c r="Q7621" s="31" t="s">
        <v>16901</v>
      </c>
      <c r="R7621" s="2" t="str">
        <f>IF((--IF(P7621=0,Q7621,P7621))&gt;(--日期设置!$B$2),IF(P7621=0,Q7621,P7621),Q7621)</f>
        <v>2021-05-27</v>
      </c>
      <c r="S7621" s="32" t="s">
        <v>23252</v>
      </c>
      <c r="T7621" s="8">
        <f>[1]!b_anal_ptmyear($A7621,日期设置!$B$2)</f>
        <v>0.18082191780821918</v>
      </c>
      <c r="U7621" s="8">
        <f>[1]!b_anal_termifexercise($A7621,日期设置!B$2)</f>
        <v>0</v>
      </c>
      <c r="V7621" s="10">
        <f>[1]!b_dq_dirtyprice(A7621,日期设置!$B$2)</f>
        <v>100.19370000000001</v>
      </c>
      <c r="W7621" s="11">
        <f>IF(U7621=0,ROUNDUP((Q7621-日期设置!$B$2)/365,0),ROUNDUP((R7621-日期设置!$B$2)/365,0))</f>
        <v>1</v>
      </c>
      <c r="X7621" s="18">
        <f>_xlfn.IFNA(VLOOKUP(A7621,过往入选债券!A:D,4,0),2)</f>
        <v>2</v>
      </c>
      <c r="Y7621">
        <f>_xlfn.IFNA(VLOOKUP(C7621,[2]Sheet1!$A:$A,1,0),3)</f>
        <v>3</v>
      </c>
    </row>
    <row r="7622" spans="1:25" hidden="1" x14ac:dyDescent="0.2">
      <c r="A7622" s="35" t="s">
        <v>22570</v>
      </c>
      <c r="B7622" s="35" t="s">
        <v>22571</v>
      </c>
      <c r="C7622" s="54" t="s">
        <v>199</v>
      </c>
      <c r="D7622" s="26">
        <f>[1]!b_calc_yield(A7622,日期设置!$B$2,F7622,1,R7622,1,O7622,L7622,S7622,)</f>
        <v>0.95856239138854316</v>
      </c>
      <c r="E7622" s="26">
        <f t="shared" si="238"/>
        <v>2.9742803774127191</v>
      </c>
      <c r="F7622" s="18">
        <f>[1]!b_dq_cleanprice($A7622,日期设置!B$2)</f>
        <v>100</v>
      </c>
      <c r="G7622" s="18" t="str">
        <f t="shared" si="239"/>
        <v>0.17 + 0</v>
      </c>
      <c r="H7622" s="27">
        <f>[1]!b_dq_pctchange($A7622,日期设置!$B$2,1)/100</f>
        <v>0</v>
      </c>
      <c r="I7622" s="26">
        <f>[1]!b_pq_pctchange(A7622,日期设置!$B$4,日期设置!$B$2,1)</f>
        <v>0</v>
      </c>
      <c r="J7622" s="26">
        <f>[1]!b_pq_pctchange(A7622,日期设置!$C$4,日期设置!$B$2,1)</f>
        <v>0</v>
      </c>
      <c r="K7622" s="52">
        <f>[1]!b_dq_amount($A7622,日期设置!B$2,2,10000)</f>
        <v>0</v>
      </c>
      <c r="L7622" s="26">
        <f>[1]!b_info_latestpar(A7622,日期设置!$B$2)</f>
        <v>100</v>
      </c>
      <c r="M7622" s="6">
        <f>[1]!b_info_outstandingbalance($A7622,日期设置!B$2)</f>
        <v>10</v>
      </c>
      <c r="N7622" s="7" t="str">
        <f>[1]!b_info_latestissurercreditrating2(A7622,日期设置!$B$2,"102","1")</f>
        <v>AAA</v>
      </c>
      <c r="O7622" s="43">
        <v>3.2</v>
      </c>
      <c r="P7622" s="9">
        <f>[1]!b_info_repurchasedate(A7622)</f>
        <v>0</v>
      </c>
      <c r="Q7622" s="31" t="s">
        <v>17215</v>
      </c>
      <c r="R7622" s="2" t="str">
        <f>IF((--IF(P7622=0,Q7622,P7622))&gt;(--日期设置!$B$2),IF(P7622=0,Q7622,P7622),Q7622)</f>
        <v>2021-05-26</v>
      </c>
      <c r="S7622" s="32" t="s">
        <v>23227</v>
      </c>
      <c r="T7622" s="8">
        <f>[1]!b_anal_ptmyear($A7622,日期设置!$B$2)</f>
        <v>0.17808219178082191</v>
      </c>
      <c r="U7622" s="8">
        <f>[1]!b_anal_termifexercise($A7622,日期设置!B$2)</f>
        <v>0</v>
      </c>
      <c r="V7622" s="10">
        <f>[1]!b_dq_dirtyprice(A7622,日期设置!$B$2)</f>
        <v>100.2192</v>
      </c>
      <c r="W7622" s="11">
        <f>IF(U7622=0,ROUNDUP((Q7622-日期设置!$B$2)/365,0),ROUNDUP((R7622-日期设置!$B$2)/365,0))</f>
        <v>1</v>
      </c>
      <c r="X7622" s="18">
        <f>_xlfn.IFNA(VLOOKUP(A7622,过往入选债券!A:D,4,0),2)</f>
        <v>2</v>
      </c>
      <c r="Y7622">
        <f>_xlfn.IFNA(VLOOKUP(C7622,[2]Sheet1!$A:$A,1,0),3)</f>
        <v>3</v>
      </c>
    </row>
    <row r="7623" spans="1:25" x14ac:dyDescent="0.2">
      <c r="A7623" s="35" t="s">
        <v>22714</v>
      </c>
      <c r="B7623" s="35" t="s">
        <v>22715</v>
      </c>
      <c r="C7623" s="54" t="s">
        <v>19623</v>
      </c>
      <c r="D7623" s="26">
        <f>[1]!b_calc_yield(A7623,日期设置!$B$2,F7623,1,R7623,1,O7623,L7623,S7623,)</f>
        <v>0.94989251592150659</v>
      </c>
      <c r="E7623" s="26">
        <f t="shared" si="238"/>
        <v>3.1597945217141321</v>
      </c>
      <c r="F7623" s="18">
        <f>[1]!b_dq_cleanprice($A7623,日期设置!B$2)</f>
        <v>99.647800000000004</v>
      </c>
      <c r="G7623" s="18" t="str">
        <f t="shared" si="239"/>
        <v>0.42 + 0</v>
      </c>
      <c r="H7623" s="27">
        <f>[1]!b_dq_pctchange($A7623,日期设置!$B$2,1)/100</f>
        <v>0</v>
      </c>
      <c r="I7623" s="26">
        <f>[1]!b_pq_pctchange(A7623,日期设置!$B$4,日期设置!$B$2,1)</f>
        <v>-0.35219999999999629</v>
      </c>
      <c r="J7623" s="26">
        <f>[1]!b_pq_pctchange(A7623,日期设置!$C$4,日期设置!$B$2,1)</f>
        <v>0</v>
      </c>
      <c r="K7623" s="52">
        <f>[1]!b_dq_amount($A7623,日期设置!B$2,2,10000)</f>
        <v>9984.5060269999994</v>
      </c>
      <c r="L7623" s="26">
        <f>[1]!b_info_latestpar(A7623,日期设置!$B$2)</f>
        <v>100</v>
      </c>
      <c r="M7623" s="6">
        <f>[1]!b_info_outstandingbalance($A7623,日期设置!B$2)</f>
        <v>5</v>
      </c>
      <c r="N7623" s="7" t="str">
        <f>[1]!b_info_latestissurercreditrating2(A7623,日期设置!$B$2,"102","1")</f>
        <v>AAA</v>
      </c>
      <c r="O7623" s="43">
        <v>3</v>
      </c>
      <c r="P7623" s="9">
        <f>[1]!b_info_repurchasedate(A7623)</f>
        <v>0</v>
      </c>
      <c r="Q7623" s="31" t="s">
        <v>17220</v>
      </c>
      <c r="R7623" s="2" t="str">
        <f>IF((--IF(P7623=0,Q7623,P7623))&gt;(--日期设置!$B$2),IF(P7623=0,Q7623,P7623),Q7623)</f>
        <v>2021-08-25</v>
      </c>
      <c r="S7623" s="32" t="s">
        <v>23298</v>
      </c>
      <c r="T7623" s="8">
        <f>[1]!b_anal_ptmyear($A7623,日期设置!$B$2)</f>
        <v>0.42739726027397262</v>
      </c>
      <c r="U7623" s="8">
        <f>[1]!b_anal_termifexercise($A7623,日期设置!B$2)</f>
        <v>0</v>
      </c>
      <c r="V7623" s="10">
        <f>[1]!b_dq_dirtyprice(A7623,日期设置!$B$2)</f>
        <v>99.845100000000002</v>
      </c>
      <c r="W7623" s="11">
        <f>IF(U7623=0,ROUNDUP((Q7623-日期设置!$B$2)/365,0),ROUNDUP((R7623-日期设置!$B$2)/365,0))</f>
        <v>1</v>
      </c>
      <c r="X7623" s="18">
        <f>_xlfn.IFNA(VLOOKUP(A7623,过往入选债券!A:D,4,0),2)</f>
        <v>2</v>
      </c>
      <c r="Y7623">
        <f>_xlfn.IFNA(VLOOKUP(C7623,[2]Sheet1!$A:$A,1,0),3)</f>
        <v>3</v>
      </c>
    </row>
    <row r="7624" spans="1:25" hidden="1" x14ac:dyDescent="0.2">
      <c r="A7624" s="35" t="s">
        <v>22704</v>
      </c>
      <c r="B7624" s="35" t="s">
        <v>22705</v>
      </c>
      <c r="C7624" s="54" t="s">
        <v>115</v>
      </c>
      <c r="D7624" s="26">
        <f>[1]!b_calc_yield(A7624,日期设置!$B$2,F7624,1,R7624,1,O7624,L7624,S7624,)</f>
        <v>0.94809852503994119</v>
      </c>
      <c r="E7624" s="26">
        <f t="shared" si="238"/>
        <v>6.4312454154616061</v>
      </c>
      <c r="F7624" s="18">
        <f>[1]!b_dq_cleanprice($A7624,日期设置!B$2)</f>
        <v>99.334500000000006</v>
      </c>
      <c r="G7624" s="18" t="str">
        <f t="shared" si="239"/>
        <v>0.62 + 0</v>
      </c>
      <c r="H7624" s="27">
        <f>[1]!b_dq_pctchange($A7624,日期设置!$B$2,1)/100</f>
        <v>0</v>
      </c>
      <c r="I7624" s="26">
        <f>[1]!b_pq_pctchange(A7624,日期设置!$B$4,日期设置!$B$2,1)</f>
        <v>0</v>
      </c>
      <c r="J7624" s="26">
        <f>[1]!b_pq_pctchange(A7624,日期设置!$C$4,日期设置!$B$2,1)</f>
        <v>-0.66549999999999443</v>
      </c>
      <c r="K7624" s="52">
        <f>[1]!b_dq_amount($A7624,日期设置!B$2,2,10000)</f>
        <v>0</v>
      </c>
      <c r="L7624" s="26">
        <f>[1]!b_info_latestpar(A7624,日期设置!$B$2)</f>
        <v>100</v>
      </c>
      <c r="M7624" s="6">
        <f>[1]!b_info_outstandingbalance($A7624,日期设置!B$2)</f>
        <v>4</v>
      </c>
      <c r="N7624" s="7" t="str">
        <f>[1]!b_info_latestissurercreditrating2(A7624,日期设置!$B$2,"102","1")</f>
        <v>AA+</v>
      </c>
      <c r="O7624" s="43">
        <v>6.5</v>
      </c>
      <c r="P7624" s="9">
        <f>[1]!b_info_repurchasedate(A7624)</f>
        <v>0</v>
      </c>
      <c r="Q7624" s="31" t="s">
        <v>17272</v>
      </c>
      <c r="R7624" s="2" t="str">
        <f>IF((--IF(P7624=0,Q7624,P7624))&gt;(--日期设置!$B$2),IF(P7624=0,Q7624,P7624),Q7624)</f>
        <v>2021-11-06</v>
      </c>
      <c r="S7624" s="32" t="s">
        <v>23293</v>
      </c>
      <c r="T7624" s="8">
        <f>[1]!b_anal_ptmyear($A7624,日期设置!$B$2)</f>
        <v>0.62739726027397258</v>
      </c>
      <c r="U7624" s="8">
        <f>[1]!b_anal_termifexercise($A7624,日期设置!B$2)</f>
        <v>0</v>
      </c>
      <c r="V7624" s="10">
        <f>[1]!b_dq_dirtyprice(A7624,日期设置!$B$2)</f>
        <v>100.0646</v>
      </c>
      <c r="W7624" s="11">
        <f>IF(U7624=0,ROUNDUP((Q7624-日期设置!$B$2)/365,0),ROUNDUP((R7624-日期设置!$B$2)/365,0))</f>
        <v>1</v>
      </c>
      <c r="X7624" s="18">
        <f>_xlfn.IFNA(VLOOKUP(A7624,过往入选债券!A:D,4,0),2)</f>
        <v>2</v>
      </c>
      <c r="Y7624">
        <f>_xlfn.IFNA(VLOOKUP(C7624,[2]Sheet1!$A:$A,1,0),3)</f>
        <v>3</v>
      </c>
    </row>
    <row r="7625" spans="1:25" hidden="1" x14ac:dyDescent="0.2">
      <c r="A7625" s="35" t="s">
        <v>22634</v>
      </c>
      <c r="B7625" s="35" t="s">
        <v>22635</v>
      </c>
      <c r="C7625" s="54" t="s">
        <v>21271</v>
      </c>
      <c r="D7625" s="26">
        <f>[1]!b_calc_yield(A7625,日期设置!$B$2,F7625,1,R7625,1,O7625,L7625,S7625,)</f>
        <v>0.94214268513270372</v>
      </c>
      <c r="E7625" s="26">
        <f t="shared" si="238"/>
        <v>2.4925714103137597</v>
      </c>
      <c r="F7625" s="18">
        <f>[1]!b_dq_cleanprice($A7625,日期设置!B$2)</f>
        <v>99.979399999999998</v>
      </c>
      <c r="G7625" s="18" t="str">
        <f t="shared" si="239"/>
        <v>0.18 + 0</v>
      </c>
      <c r="H7625" s="27">
        <f>[1]!b_dq_pctchange($A7625,日期设置!$B$2,1)/100</f>
        <v>0</v>
      </c>
      <c r="I7625" s="26">
        <f>[1]!b_pq_pctchange(A7625,日期设置!$B$4,日期设置!$B$2,1)</f>
        <v>-3.3005709987786506E-3</v>
      </c>
      <c r="J7625" s="26">
        <f>[1]!b_pq_pctchange(A7625,日期设置!$C$4,日期设置!$B$2,1)</f>
        <v>0</v>
      </c>
      <c r="K7625" s="52">
        <f>[1]!b_dq_amount($A7625,日期设置!B$2,2,10000)</f>
        <v>0</v>
      </c>
      <c r="L7625" s="26">
        <f>[1]!b_info_latestpar(A7625,日期设置!$B$2)</f>
        <v>100</v>
      </c>
      <c r="M7625" s="6">
        <f>[1]!b_info_outstandingbalance($A7625,日期设置!B$2)</f>
        <v>8</v>
      </c>
      <c r="N7625" s="7" t="str">
        <f>[1]!b_info_latestissurercreditrating2(A7625,日期设置!$B$2,"102","1")</f>
        <v>AAA</v>
      </c>
      <c r="O7625" s="43">
        <v>2.65</v>
      </c>
      <c r="P7625" s="9">
        <f>[1]!b_info_repurchasedate(A7625)</f>
        <v>0</v>
      </c>
      <c r="Q7625" s="31" t="s">
        <v>16901</v>
      </c>
      <c r="R7625" s="2" t="str">
        <f>IF((--IF(P7625=0,Q7625,P7625))&gt;(--日期设置!$B$2),IF(P7625=0,Q7625,P7625),Q7625)</f>
        <v>2021-05-27</v>
      </c>
      <c r="S7625" s="32" t="s">
        <v>23258</v>
      </c>
      <c r="T7625" s="8">
        <f>[1]!b_anal_ptmyear($A7625,日期设置!$B$2)</f>
        <v>0.18082191780821918</v>
      </c>
      <c r="U7625" s="8">
        <f>[1]!b_anal_termifexercise($A7625,日期设置!B$2)</f>
        <v>0</v>
      </c>
      <c r="V7625" s="10">
        <f>[1]!b_dq_dirtyprice(A7625,日期设置!$B$2)</f>
        <v>100.1536</v>
      </c>
      <c r="W7625" s="11">
        <f>IF(U7625=0,ROUNDUP((Q7625-日期设置!$B$2)/365,0),ROUNDUP((R7625-日期设置!$B$2)/365,0))</f>
        <v>1</v>
      </c>
      <c r="X7625" s="18">
        <f>_xlfn.IFNA(VLOOKUP(A7625,过往入选债券!A:D,4,0),2)</f>
        <v>2</v>
      </c>
      <c r="Y7625">
        <f>_xlfn.IFNA(VLOOKUP(C7625,[2]Sheet1!$A:$A,1,0),3)</f>
        <v>3</v>
      </c>
    </row>
    <row r="7626" spans="1:25" x14ac:dyDescent="0.2">
      <c r="A7626" s="35" t="s">
        <v>22328</v>
      </c>
      <c r="B7626" s="35" t="s">
        <v>22329</v>
      </c>
      <c r="C7626" s="54" t="s">
        <v>21712</v>
      </c>
      <c r="D7626" s="26">
        <f>[1]!b_calc_yield(A7626,日期设置!$B$2,F7626,1,R7626,1,O7626,L7626,S7626,)</f>
        <v>0.94187409539964362</v>
      </c>
      <c r="E7626" s="26">
        <f t="shared" si="238"/>
        <v>2.9378337594038406</v>
      </c>
      <c r="F7626" s="18">
        <f>[1]!b_dq_cleanprice($A7626,日期设置!B$2)</f>
        <v>99.666600000000003</v>
      </c>
      <c r="G7626" s="18" t="str">
        <f t="shared" si="239"/>
        <v>0.42 + 0</v>
      </c>
      <c r="H7626" s="27">
        <f>[1]!b_dq_pctchange($A7626,日期设置!$B$2,1)/100</f>
        <v>-2.8463918856320163E-3</v>
      </c>
      <c r="I7626" s="26">
        <f>[1]!b_pq_pctchange(A7626,日期设置!$B$4,日期设置!$B$2,1)</f>
        <v>-0.28463918856320164</v>
      </c>
      <c r="J7626" s="26">
        <f>[1]!b_pq_pctchange(A7626,日期设置!$C$4,日期设置!$B$2,1)</f>
        <v>0</v>
      </c>
      <c r="K7626" s="52">
        <f>[1]!b_dq_amount($A7626,日期设置!B$2,2,10000)</f>
        <v>9986.6052049999998</v>
      </c>
      <c r="L7626" s="26">
        <f>[1]!b_info_latestpar(A7626,日期设置!$B$2)</f>
        <v>100</v>
      </c>
      <c r="M7626" s="6">
        <f>[1]!b_info_outstandingbalance($A7626,日期设置!B$2)</f>
        <v>20</v>
      </c>
      <c r="N7626" s="7" t="str">
        <f>[1]!b_info_latestissurercreditrating2(A7626,日期设置!$B$2,"102","1")</f>
        <v>AAA</v>
      </c>
      <c r="O7626" s="43">
        <v>2.8</v>
      </c>
      <c r="P7626" s="9">
        <f>[1]!b_info_repurchasedate(A7626)</f>
        <v>0</v>
      </c>
      <c r="Q7626" s="31" t="s">
        <v>16552</v>
      </c>
      <c r="R7626" s="2" t="str">
        <f>IF((--IF(P7626=0,Q7626,P7626))&gt;(--日期设置!$B$2),IF(P7626=0,Q7626,P7626),Q7626)</f>
        <v>2021-08-23</v>
      </c>
      <c r="S7626" s="32" t="s">
        <v>23106</v>
      </c>
      <c r="T7626" s="8">
        <f>[1]!b_anal_ptmyear($A7626,日期设置!$B$2)</f>
        <v>0.42191780821917807</v>
      </c>
      <c r="U7626" s="8">
        <f>[1]!b_anal_termifexercise($A7626,日期设置!B$2)</f>
        <v>0</v>
      </c>
      <c r="V7626" s="10">
        <f>[1]!b_dq_dirtyprice(A7626,日期设置!$B$2)</f>
        <v>99.866100000000003</v>
      </c>
      <c r="W7626" s="11">
        <f>IF(U7626=0,ROUNDUP((Q7626-日期设置!$B$2)/365,0),ROUNDUP((R7626-日期设置!$B$2)/365,0))</f>
        <v>1</v>
      </c>
      <c r="X7626" s="18">
        <f>_xlfn.IFNA(VLOOKUP(A7626,过往入选债券!A:D,4,0),2)</f>
        <v>2</v>
      </c>
      <c r="Y7626">
        <f>_xlfn.IFNA(VLOOKUP(C7626,[2]Sheet1!$A:$A,1,0),3)</f>
        <v>3</v>
      </c>
    </row>
    <row r="7627" spans="1:25" hidden="1" x14ac:dyDescent="0.2">
      <c r="A7627" s="35" t="s">
        <v>22466</v>
      </c>
      <c r="B7627" s="35" t="s">
        <v>22467</v>
      </c>
      <c r="C7627" s="54" t="s">
        <v>286</v>
      </c>
      <c r="D7627" s="26">
        <f>[1]!b_calc_yield(A7627,日期设置!$B$2,F7627,1,R7627,1,O7627,L7627,S7627,)</f>
        <v>0.93668220849452766</v>
      </c>
      <c r="E7627" s="26">
        <f t="shared" si="238"/>
        <v>3.1693134152036118</v>
      </c>
      <c r="F7627" s="18">
        <f>[1]!b_dq_cleanprice($A7627,日期设置!B$2)</f>
        <v>100</v>
      </c>
      <c r="G7627" s="18" t="str">
        <f t="shared" si="239"/>
        <v>0.2 + 0</v>
      </c>
      <c r="H7627" s="27">
        <f>[1]!b_dq_pctchange($A7627,日期设置!$B$2,1)/100</f>
        <v>0</v>
      </c>
      <c r="I7627" s="26">
        <f>[1]!b_pq_pctchange(A7627,日期设置!$B$4,日期设置!$B$2,1)</f>
        <v>0</v>
      </c>
      <c r="J7627" s="26">
        <f>[1]!b_pq_pctchange(A7627,日期设置!$C$4,日期设置!$B$2,1)</f>
        <v>0</v>
      </c>
      <c r="K7627" s="52">
        <f>[1]!b_dq_amount($A7627,日期设置!B$2,2,10000)</f>
        <v>0</v>
      </c>
      <c r="L7627" s="26">
        <f>[1]!b_info_latestpar(A7627,日期设置!$B$2)</f>
        <v>100</v>
      </c>
      <c r="M7627" s="6">
        <f>[1]!b_info_outstandingbalance($A7627,日期设置!B$2)</f>
        <v>5</v>
      </c>
      <c r="N7627" s="7" t="str">
        <f>[1]!b_info_latestissurercreditrating2(A7627,日期设置!$B$2,"102","1")</f>
        <v>AA+</v>
      </c>
      <c r="O7627" s="43">
        <v>3.4</v>
      </c>
      <c r="P7627" s="9">
        <f>[1]!b_info_repurchasedate(A7627)</f>
        <v>0</v>
      </c>
      <c r="Q7627" s="31" t="s">
        <v>16565</v>
      </c>
      <c r="R7627" s="2" t="str">
        <f>IF((--IF(P7627=0,Q7627,P7627))&gt;(--日期设置!$B$2),IF(P7627=0,Q7627,P7627),Q7627)</f>
        <v>2021-06-03</v>
      </c>
      <c r="S7627" s="32" t="s">
        <v>23175</v>
      </c>
      <c r="T7627" s="8">
        <f>[1]!b_anal_ptmyear($A7627,日期设置!$B$2)</f>
        <v>0.2</v>
      </c>
      <c r="U7627" s="8">
        <f>[1]!b_anal_termifexercise($A7627,日期设置!B$2)</f>
        <v>0</v>
      </c>
      <c r="V7627" s="10">
        <f>[1]!b_dq_dirtyprice(A7627,日期设置!$B$2)</f>
        <v>100.2236</v>
      </c>
      <c r="W7627" s="11">
        <f>IF(U7627=0,ROUNDUP((Q7627-日期设置!$B$2)/365,0),ROUNDUP((R7627-日期设置!$B$2)/365,0))</f>
        <v>1</v>
      </c>
      <c r="X7627" s="18">
        <f>_xlfn.IFNA(VLOOKUP(A7627,过往入选债券!A:D,4,0),2)</f>
        <v>2</v>
      </c>
      <c r="Y7627">
        <f>_xlfn.IFNA(VLOOKUP(C7627,[2]Sheet1!$A:$A,1,0),3)</f>
        <v>3</v>
      </c>
    </row>
    <row r="7628" spans="1:25" x14ac:dyDescent="0.2">
      <c r="A7628" s="35" t="s">
        <v>22670</v>
      </c>
      <c r="B7628" s="35" t="s">
        <v>22671</v>
      </c>
      <c r="C7628" s="54" t="s">
        <v>254</v>
      </c>
      <c r="D7628" s="26">
        <f>[1]!b_calc_yield(A7628,日期设置!$B$2,F7628,1,R7628,1,O7628,L7628,S7628,)</f>
        <v>0.93470566997342763</v>
      </c>
      <c r="E7628" s="26">
        <f t="shared" si="238"/>
        <v>3.4527466390074535</v>
      </c>
      <c r="F7628" s="18">
        <f>[1]!b_dq_cleanprice($A7628,日期设置!B$2)</f>
        <v>100.0125</v>
      </c>
      <c r="G7628" s="18" t="str">
        <f t="shared" si="239"/>
        <v>0.20 + 0</v>
      </c>
      <c r="H7628" s="27">
        <f>[1]!b_dq_pctchange($A7628,日期设置!$B$2,1)/100</f>
        <v>1.2500000000002841E-4</v>
      </c>
      <c r="I7628" s="26">
        <f>[1]!b_pq_pctchange(A7628,日期设置!$B$4,日期设置!$B$2,1)</f>
        <v>1.250000000000284E-2</v>
      </c>
      <c r="J7628" s="26">
        <f>[1]!b_pq_pctchange(A7628,日期设置!$C$4,日期设置!$B$2,1)</f>
        <v>0</v>
      </c>
      <c r="K7628" s="52">
        <f>[1]!b_dq_amount($A7628,日期设置!B$2,2,10000)</f>
        <v>2907.77140405</v>
      </c>
      <c r="L7628" s="26">
        <f>[1]!b_info_latestpar(A7628,日期设置!$B$2)</f>
        <v>100</v>
      </c>
      <c r="M7628" s="6">
        <f>[1]!b_info_outstandingbalance($A7628,日期设置!B$2)</f>
        <v>2</v>
      </c>
      <c r="N7628" s="7" t="str">
        <f>[1]!b_info_latestissurercreditrating2(A7628,日期设置!$B$2,"102","1")</f>
        <v>AA</v>
      </c>
      <c r="O7628" s="43">
        <v>3.73</v>
      </c>
      <c r="P7628" s="9">
        <f>[1]!b_info_repurchasedate(A7628)</f>
        <v>0</v>
      </c>
      <c r="Q7628" s="31" t="s">
        <v>23457</v>
      </c>
      <c r="R7628" s="2" t="str">
        <f>IF((--IF(P7628=0,Q7628,P7628))&gt;(--日期设置!$B$2),IF(P7628=0,Q7628,P7628),Q7628)</f>
        <v>2021-06-05</v>
      </c>
      <c r="S7628" s="32" t="s">
        <v>23276</v>
      </c>
      <c r="T7628" s="8">
        <f>[1]!b_anal_ptmyear($A7628,日期设置!$B$2)</f>
        <v>0.20547945205479451</v>
      </c>
      <c r="U7628" s="8">
        <f>[1]!b_anal_termifexercise($A7628,日期设置!B$2)</f>
        <v>0</v>
      </c>
      <c r="V7628" s="10">
        <f>[1]!b_dq_dirtyprice(A7628,日期设置!$B$2)</f>
        <v>100.268</v>
      </c>
      <c r="W7628" s="11">
        <f>IF(U7628=0,ROUNDUP((Q7628-日期设置!$B$2)/365,0),ROUNDUP((R7628-日期设置!$B$2)/365,0))</f>
        <v>1</v>
      </c>
      <c r="X7628" s="18">
        <f>_xlfn.IFNA(VLOOKUP(A7628,过往入选债券!A:D,4,0),2)</f>
        <v>2</v>
      </c>
      <c r="Y7628">
        <f>_xlfn.IFNA(VLOOKUP(C7628,[2]Sheet1!$A:$A,1,0),3)</f>
        <v>3</v>
      </c>
    </row>
    <row r="7629" spans="1:25" hidden="1" x14ac:dyDescent="0.2">
      <c r="A7629" s="35" t="s">
        <v>22900</v>
      </c>
      <c r="B7629" s="35" t="s">
        <v>22901</v>
      </c>
      <c r="C7629" s="54" t="s">
        <v>23039</v>
      </c>
      <c r="D7629" s="26">
        <f>[1]!b_calc_yield(A7629,日期设置!$B$2,F7629,1,R7629,1,O7629,L7629,S7629,)</f>
        <v>0.91909203872080369</v>
      </c>
      <c r="E7629" s="26">
        <f t="shared" si="238"/>
        <v>2.5180304958698496</v>
      </c>
      <c r="F7629" s="18">
        <f>[1]!b_dq_cleanprice($A7629,日期设置!B$2)</f>
        <v>100</v>
      </c>
      <c r="G7629" s="18" t="str">
        <f t="shared" si="239"/>
        <v>0.18 + 0</v>
      </c>
      <c r="H7629" s="27">
        <f>[1]!b_dq_pctchange($A7629,日期设置!$B$2,1)/100</f>
        <v>0</v>
      </c>
      <c r="I7629" s="26">
        <f>[1]!b_pq_pctchange(A7629,日期设置!$B$4,日期设置!$B$2,1)</f>
        <v>0</v>
      </c>
      <c r="J7629" s="26">
        <f>[1]!b_pq_pctchange(A7629,日期设置!$C$4,日期设置!$B$2,1)</f>
        <v>0</v>
      </c>
      <c r="K7629" s="52">
        <f>[1]!b_dq_amount($A7629,日期设置!B$2,2,10000)</f>
        <v>0</v>
      </c>
      <c r="L7629" s="26">
        <f>[1]!b_info_latestpar(A7629,日期设置!$B$2)</f>
        <v>100</v>
      </c>
      <c r="M7629" s="6">
        <f>[1]!b_info_outstandingbalance($A7629,日期设置!B$2)</f>
        <v>20</v>
      </c>
      <c r="N7629" s="7" t="str">
        <f>[1]!b_info_latestissurercreditrating2(A7629,日期设置!$B$2,"102","1")</f>
        <v>AAA</v>
      </c>
      <c r="O7629" s="43">
        <v>2.7</v>
      </c>
      <c r="P7629" s="9">
        <f>[1]!b_info_repurchasedate(A7629)</f>
        <v>0</v>
      </c>
      <c r="Q7629" s="31" t="s">
        <v>16901</v>
      </c>
      <c r="R7629" s="2" t="str">
        <f>IF((--IF(P7629=0,Q7629,P7629))&gt;(--日期设置!$B$2),IF(P7629=0,Q7629,P7629),Q7629)</f>
        <v>2021-05-27</v>
      </c>
      <c r="S7629" s="32" t="s">
        <v>23391</v>
      </c>
      <c r="T7629" s="8">
        <f>[1]!b_anal_ptmyear($A7629,日期设置!$B$2)</f>
        <v>0.18082191780821918</v>
      </c>
      <c r="U7629" s="8">
        <f>[1]!b_anal_termifexercise($A7629,日期设置!B$2)</f>
        <v>0</v>
      </c>
      <c r="V7629" s="10">
        <f>[1]!b_dq_dirtyprice(A7629,日期设置!$B$2)</f>
        <v>100.17749999999999</v>
      </c>
      <c r="W7629" s="11">
        <f>IF(U7629=0,ROUNDUP((Q7629-日期设置!$B$2)/365,0),ROUNDUP((R7629-日期设置!$B$2)/365,0))</f>
        <v>1</v>
      </c>
      <c r="X7629" s="18">
        <f>_xlfn.IFNA(VLOOKUP(A7629,过往入选债券!A:D,4,0),2)</f>
        <v>2</v>
      </c>
      <c r="Y7629">
        <f>_xlfn.IFNA(VLOOKUP(C7629,[2]Sheet1!$A:$A,1,0),3)</f>
        <v>3</v>
      </c>
    </row>
    <row r="7630" spans="1:25" hidden="1" x14ac:dyDescent="0.2">
      <c r="A7630" s="29" t="s">
        <v>11556</v>
      </c>
      <c r="B7630" s="29" t="s">
        <v>11557</v>
      </c>
      <c r="C7630" s="40" t="s">
        <v>7758</v>
      </c>
      <c r="D7630" s="26" t="str">
        <f>[1]!b_calc_yield(A7630,日期设置!$B$2,F7630,1,R7630,1,O7630,L7630,S7630,)</f>
        <v>Fetching...</v>
      </c>
      <c r="E7630" s="26">
        <f t="shared" si="238"/>
        <v>0.16312279998855761</v>
      </c>
      <c r="F7630" s="18">
        <f>[1]!b_dq_cleanprice($A7630,日期设置!B$2)</f>
        <v>100.71939999999999</v>
      </c>
      <c r="G7630" s="18" t="str">
        <f t="shared" si="239"/>
        <v>0.17 + 0.17</v>
      </c>
      <c r="H7630" s="27">
        <f>[1]!b_dq_pctchange($A7630,日期设置!$B$2,1)/100</f>
        <v>0</v>
      </c>
      <c r="I7630" s="26">
        <f>[1]!b_pq_pctchange(A7630,日期设置!$B$4,日期设置!$B$2,1)</f>
        <v>0</v>
      </c>
      <c r="J7630" s="26">
        <f>[1]!b_pq_pctchange(A7630,日期设置!$C$4,日期设置!$B$2,1)</f>
        <v>0</v>
      </c>
      <c r="K7630" s="52">
        <f>[1]!b_dq_amount($A7630,日期设置!B$2,2,10000)</f>
        <v>0</v>
      </c>
      <c r="L7630" s="26">
        <f>[1]!b_info_latestpar(A7630,日期设置!$B$2)</f>
        <v>100</v>
      </c>
      <c r="M7630" s="6">
        <f>[1]!b_info_outstandingbalance($A7630,日期设置!B$2)</f>
        <v>10</v>
      </c>
      <c r="N7630" s="7" t="str">
        <f>[1]!b_info_latestissurercreditrating2(A7630,日期设置!$B$2,"102","1")</f>
        <v>AAA</v>
      </c>
      <c r="O7630" s="8">
        <v>5</v>
      </c>
      <c r="P7630" s="9">
        <f>[1]!b_info_repurchasedate(A7630)</f>
        <v>0</v>
      </c>
      <c r="Q7630" s="8" t="s">
        <v>17215</v>
      </c>
      <c r="R7630" s="2" t="str">
        <f>IF((--IF(P7630=0,Q7630,P7630))&gt;(--日期设置!$B$2),IF(P7630=0,Q7630,P7630),Q7630)</f>
        <v>2021-05-26</v>
      </c>
      <c r="S7630" s="32" t="s">
        <v>18937</v>
      </c>
      <c r="T7630" s="8">
        <f>[1]!b_anal_ptmyear($A7630,日期设置!$B$2)</f>
        <v>0.17808219178082191</v>
      </c>
      <c r="U7630" s="8">
        <f>[1]!b_anal_termifexercise($A7630,日期设置!B$2)</f>
        <v>0.17808219178082191</v>
      </c>
      <c r="V7630" s="10">
        <f>[1]!b_dq_dirtyprice(A7630,日期设置!$B$2)</f>
        <v>104.82899999999999</v>
      </c>
      <c r="W7630" s="11">
        <f>IF(U7630=0,ROUNDUP((Q7630-日期设置!$B$2)/365,0),ROUNDUP((R7630-日期设置!$B$2)/365,0))</f>
        <v>1</v>
      </c>
      <c r="X7630" s="18">
        <f>_xlfn.IFNA(VLOOKUP(A7630,过往入选债券!A:D,4,0),2)</f>
        <v>2</v>
      </c>
      <c r="Y7630">
        <f>_xlfn.IFNA(VLOOKUP(C7630,[2]Sheet1!$A:$A,1,0),3)</f>
        <v>3</v>
      </c>
    </row>
    <row r="7631" spans="1:25" hidden="1" x14ac:dyDescent="0.2">
      <c r="A7631" s="35" t="s">
        <v>22310</v>
      </c>
      <c r="B7631" s="35" t="s">
        <v>22311</v>
      </c>
      <c r="C7631" s="54" t="s">
        <v>145</v>
      </c>
      <c r="D7631" s="26">
        <f>[1]!b_calc_yield(A7631,日期设置!$B$2,F7631,1,R7631,1,O7631,L7631,S7631,)</f>
        <v>0.91483400476970445</v>
      </c>
      <c r="E7631" s="26">
        <f t="shared" si="238"/>
        <v>3.4420903673290315</v>
      </c>
      <c r="F7631" s="18">
        <f>[1]!b_dq_cleanprice($A7631,日期设置!B$2)</f>
        <v>99.835899999999995</v>
      </c>
      <c r="G7631" s="18" t="str">
        <f t="shared" si="239"/>
        <v>0.35 + 0</v>
      </c>
      <c r="H7631" s="27">
        <f>[1]!b_dq_pctchange($A7631,日期设置!$B$2,1)/100</f>
        <v>0</v>
      </c>
      <c r="I7631" s="26">
        <f>[1]!b_pq_pctchange(A7631,日期设置!$B$4,日期设置!$B$2,1)</f>
        <v>0</v>
      </c>
      <c r="J7631" s="26">
        <f>[1]!b_pq_pctchange(A7631,日期设置!$C$4,日期设置!$B$2,1)</f>
        <v>0</v>
      </c>
      <c r="K7631" s="52">
        <f>[1]!b_dq_amount($A7631,日期设置!B$2,2,10000)</f>
        <v>0</v>
      </c>
      <c r="L7631" s="26">
        <f>[1]!b_info_latestpar(A7631,日期设置!$B$2)</f>
        <v>100</v>
      </c>
      <c r="M7631" s="6">
        <f>[1]!b_info_outstandingbalance($A7631,日期设置!B$2)</f>
        <v>10</v>
      </c>
      <c r="N7631" s="7" t="str">
        <f>[1]!b_info_latestissurercreditrating2(A7631,日期设置!$B$2,"102","1")</f>
        <v>AAA</v>
      </c>
      <c r="O7631" s="43">
        <v>3.8</v>
      </c>
      <c r="P7631" s="9">
        <f>[1]!b_info_repurchasedate(A7631)</f>
        <v>0</v>
      </c>
      <c r="Q7631" s="31" t="s">
        <v>16617</v>
      </c>
      <c r="R7631" s="2" t="str">
        <f>IF((--IF(P7631=0,Q7631,P7631))&gt;(--日期设置!$B$2),IF(P7631=0,Q7631,P7631),Q7631)</f>
        <v>2021-07-31</v>
      </c>
      <c r="S7631" s="32" t="s">
        <v>23097</v>
      </c>
      <c r="T7631" s="8">
        <f>[1]!b_anal_ptmyear($A7631,日期设置!$B$2)</f>
        <v>0.35890410958904112</v>
      </c>
      <c r="U7631" s="8">
        <f>[1]!b_anal_termifexercise($A7631,日期设置!B$2)</f>
        <v>0</v>
      </c>
      <c r="V7631" s="10">
        <f>[1]!b_dq_dirtyprice(A7631,日期设置!$B$2)</f>
        <v>100.346</v>
      </c>
      <c r="W7631" s="11">
        <f>IF(U7631=0,ROUNDUP((Q7631-日期设置!$B$2)/365,0),ROUNDUP((R7631-日期设置!$B$2)/365,0))</f>
        <v>1</v>
      </c>
      <c r="X7631" s="18">
        <f>_xlfn.IFNA(VLOOKUP(A7631,过往入选债券!A:D,4,0),2)</f>
        <v>2</v>
      </c>
      <c r="Y7631">
        <f>_xlfn.IFNA(VLOOKUP(C7631,[2]Sheet1!$A:$A,1,0),3)</f>
        <v>3</v>
      </c>
    </row>
    <row r="7632" spans="1:25" hidden="1" x14ac:dyDescent="0.2">
      <c r="A7632" s="35" t="s">
        <v>22888</v>
      </c>
      <c r="B7632" s="35" t="s">
        <v>22889</v>
      </c>
      <c r="C7632" s="54" t="s">
        <v>21709</v>
      </c>
      <c r="D7632" s="26">
        <f>[1]!b_calc_yield(A7632,日期设置!$B$2,F7632,1,R7632,1,O7632,L7632,S7632,)</f>
        <v>0.91078355124419996</v>
      </c>
      <c r="E7632" s="26">
        <f t="shared" si="238"/>
        <v>2.4936971119043472</v>
      </c>
      <c r="F7632" s="18">
        <f>[1]!b_dq_cleanprice($A7632,日期设置!B$2)</f>
        <v>100</v>
      </c>
      <c r="G7632" s="18" t="str">
        <f t="shared" si="239"/>
        <v>0.18 + 0</v>
      </c>
      <c r="H7632" s="27">
        <f>[1]!b_dq_pctchange($A7632,日期设置!$B$2,1)/100</f>
        <v>0</v>
      </c>
      <c r="I7632" s="26">
        <f>[1]!b_pq_pctchange(A7632,日期设置!$B$4,日期设置!$B$2,1)</f>
        <v>0</v>
      </c>
      <c r="J7632" s="26">
        <f>[1]!b_pq_pctchange(A7632,日期设置!$C$4,日期设置!$B$2,1)</f>
        <v>0</v>
      </c>
      <c r="K7632" s="52">
        <f>[1]!b_dq_amount($A7632,日期设置!B$2,2,10000)</f>
        <v>0</v>
      </c>
      <c r="L7632" s="26">
        <f>[1]!b_info_latestpar(A7632,日期设置!$B$2)</f>
        <v>100</v>
      </c>
      <c r="M7632" s="6">
        <f>[1]!b_info_outstandingbalance($A7632,日期设置!B$2)</f>
        <v>30</v>
      </c>
      <c r="N7632" s="7" t="str">
        <f>[1]!b_info_latestissurercreditrating2(A7632,日期设置!$B$2,"102","1")</f>
        <v>AAA</v>
      </c>
      <c r="O7632" s="43">
        <v>2.65</v>
      </c>
      <c r="P7632" s="9">
        <f>[1]!b_info_repurchasedate(A7632)</f>
        <v>0</v>
      </c>
      <c r="Q7632" s="31" t="s">
        <v>16164</v>
      </c>
      <c r="R7632" s="2" t="str">
        <f>IF((--IF(P7632=0,Q7632,P7632))&gt;(--日期设置!$B$2),IF(P7632=0,Q7632,P7632),Q7632)</f>
        <v>2021-05-28</v>
      </c>
      <c r="S7632" s="32" t="s">
        <v>23385</v>
      </c>
      <c r="T7632" s="8">
        <f>[1]!b_anal_ptmyear($A7632,日期设置!$B$2)</f>
        <v>0.18356164383561643</v>
      </c>
      <c r="U7632" s="8">
        <f>[1]!b_anal_termifexercise($A7632,日期设置!B$2)</f>
        <v>0</v>
      </c>
      <c r="V7632" s="10">
        <f>[1]!b_dq_dirtyprice(A7632,日期设置!$B$2)</f>
        <v>100.1525</v>
      </c>
      <c r="W7632" s="11">
        <f>IF(U7632=0,ROUNDUP((Q7632-日期设置!$B$2)/365,0),ROUNDUP((R7632-日期设置!$B$2)/365,0))</f>
        <v>1</v>
      </c>
      <c r="X7632" s="18">
        <f>_xlfn.IFNA(VLOOKUP(A7632,过往入选债券!A:D,4,0),2)</f>
        <v>2</v>
      </c>
      <c r="Y7632">
        <f>_xlfn.IFNA(VLOOKUP(C7632,[2]Sheet1!$A:$A,1,0),3)</f>
        <v>3</v>
      </c>
    </row>
    <row r="7633" spans="1:25" hidden="1" x14ac:dyDescent="0.2">
      <c r="A7633" s="35" t="s">
        <v>22544</v>
      </c>
      <c r="B7633" s="35" t="s">
        <v>22545</v>
      </c>
      <c r="C7633" s="54" t="s">
        <v>4820</v>
      </c>
      <c r="D7633" s="26">
        <f>[1]!b_calc_yield(A7633,日期设置!$B$2,F7633,1,R7633,1,O7633,L7633,S7633,)</f>
        <v>0.91076454042344646</v>
      </c>
      <c r="E7633" s="26">
        <f t="shared" si="238"/>
        <v>3.5959756947903099</v>
      </c>
      <c r="F7633" s="18">
        <f>[1]!b_dq_cleanprice($A7633,日期设置!B$2)</f>
        <v>99.852999999999994</v>
      </c>
      <c r="G7633" s="18" t="str">
        <f t="shared" si="239"/>
        <v>0.35 + 0</v>
      </c>
      <c r="H7633" s="27">
        <f>[1]!b_dq_pctchange($A7633,日期设置!$B$2,1)/100</f>
        <v>0</v>
      </c>
      <c r="I7633" s="26">
        <f>[1]!b_pq_pctchange(A7633,日期设置!$B$4,日期设置!$B$2,1)</f>
        <v>-0.10194597763591436</v>
      </c>
      <c r="J7633" s="26">
        <f>[1]!b_pq_pctchange(A7633,日期设置!$C$4,日期设置!$B$2,1)</f>
        <v>-1.2616957190470152E-2</v>
      </c>
      <c r="K7633" s="52">
        <f>[1]!b_dq_amount($A7633,日期设置!B$2,2,10000)</f>
        <v>0</v>
      </c>
      <c r="L7633" s="26">
        <f>[1]!b_info_latestpar(A7633,日期设置!$B$2)</f>
        <v>100</v>
      </c>
      <c r="M7633" s="6">
        <f>[1]!b_info_outstandingbalance($A7633,日期设置!B$2)</f>
        <v>4</v>
      </c>
      <c r="N7633" s="7" t="str">
        <f>[1]!b_info_latestissurercreditrating2(A7633,日期设置!$B$2,"102","1")</f>
        <v>AAA</v>
      </c>
      <c r="O7633" s="43">
        <v>4</v>
      </c>
      <c r="P7633" s="9">
        <f>[1]!b_info_repurchasedate(A7633)</f>
        <v>0</v>
      </c>
      <c r="Q7633" s="31" t="s">
        <v>16617</v>
      </c>
      <c r="R7633" s="2" t="str">
        <f>IF((--IF(P7633=0,Q7633,P7633))&gt;(--日期设置!$B$2),IF(P7633=0,Q7633,P7633),Q7633)</f>
        <v>2021-07-31</v>
      </c>
      <c r="S7633" s="32" t="s">
        <v>23214</v>
      </c>
      <c r="T7633" s="8">
        <f>[1]!b_anal_ptmyear($A7633,日期设置!$B$2)</f>
        <v>0.35890410958904112</v>
      </c>
      <c r="U7633" s="8">
        <f>[1]!b_anal_termifexercise($A7633,日期设置!B$2)</f>
        <v>0</v>
      </c>
      <c r="V7633" s="10">
        <f>[1]!b_dq_dirtyprice(A7633,日期设置!$B$2)</f>
        <v>100.39</v>
      </c>
      <c r="W7633" s="11">
        <f>IF(U7633=0,ROUNDUP((Q7633-日期设置!$B$2)/365,0),ROUNDUP((R7633-日期设置!$B$2)/365,0))</f>
        <v>1</v>
      </c>
      <c r="X7633" s="18">
        <f>_xlfn.IFNA(VLOOKUP(A7633,过往入选债券!A:D,4,0),2)</f>
        <v>2</v>
      </c>
      <c r="Y7633">
        <f>_xlfn.IFNA(VLOOKUP(C7633,[2]Sheet1!$A:$A,1,0),3)</f>
        <v>3</v>
      </c>
    </row>
    <row r="7634" spans="1:25" hidden="1" x14ac:dyDescent="0.2">
      <c r="A7634" s="35" t="s">
        <v>22748</v>
      </c>
      <c r="B7634" s="35" t="s">
        <v>22749</v>
      </c>
      <c r="C7634" s="54" t="s">
        <v>207</v>
      </c>
      <c r="D7634" s="26">
        <f>[1]!b_calc_yield(A7634,日期设置!$B$2,F7634,1,R7634,1,O7634,L7634,S7634,)</f>
        <v>0.90821155641391127</v>
      </c>
      <c r="E7634" s="26">
        <f t="shared" si="238"/>
        <v>4.4767174733814086</v>
      </c>
      <c r="F7634" s="18">
        <f>[1]!b_dq_cleanprice($A7634,日期设置!B$2)</f>
        <v>99.538300000000007</v>
      </c>
      <c r="G7634" s="18" t="str">
        <f t="shared" si="239"/>
        <v>0.61 + 0</v>
      </c>
      <c r="H7634" s="27">
        <f>[1]!b_dq_pctchange($A7634,日期设置!$B$2,1)/100</f>
        <v>0</v>
      </c>
      <c r="I7634" s="26">
        <f>[1]!b_pq_pctchange(A7634,日期设置!$B$4,日期设置!$B$2,1)</f>
        <v>0</v>
      </c>
      <c r="J7634" s="26">
        <f>[1]!b_pq_pctchange(A7634,日期设置!$C$4,日期设置!$B$2,1)</f>
        <v>-0.46169999999999334</v>
      </c>
      <c r="K7634" s="52">
        <f>[1]!b_dq_amount($A7634,日期设置!B$2,2,10000)</f>
        <v>0</v>
      </c>
      <c r="L7634" s="26">
        <f>[1]!b_info_latestpar(A7634,日期设置!$B$2)</f>
        <v>100</v>
      </c>
      <c r="M7634" s="6">
        <f>[1]!b_info_outstandingbalance($A7634,日期设置!B$2)</f>
        <v>5</v>
      </c>
      <c r="N7634" s="7" t="str">
        <f>[1]!b_info_latestissurercreditrating2(A7634,日期设置!$B$2,"102","1")</f>
        <v>AA+</v>
      </c>
      <c r="O7634" s="43">
        <v>4.5999999999999996</v>
      </c>
      <c r="P7634" s="9">
        <f>[1]!b_info_repurchasedate(A7634)</f>
        <v>0</v>
      </c>
      <c r="Q7634" s="31" t="s">
        <v>17175</v>
      </c>
      <c r="R7634" s="2" t="str">
        <f>IF((--IF(P7634=0,Q7634,P7634))&gt;(--日期设置!$B$2),IF(P7634=0,Q7634,P7634),Q7634)</f>
        <v>2021-11-01</v>
      </c>
      <c r="S7634" s="32" t="s">
        <v>23315</v>
      </c>
      <c r="T7634" s="8">
        <f>[1]!b_anal_ptmyear($A7634,日期设置!$B$2)</f>
        <v>0.61369863013698633</v>
      </c>
      <c r="U7634" s="8">
        <f>[1]!b_anal_termifexercise($A7634,日期设置!B$2)</f>
        <v>0</v>
      </c>
      <c r="V7634" s="10">
        <f>[1]!b_dq_dirtyprice(A7634,日期设置!$B$2)</f>
        <v>100.11799999999999</v>
      </c>
      <c r="W7634" s="11">
        <f>IF(U7634=0,ROUNDUP((Q7634-日期设置!$B$2)/365,0),ROUNDUP((R7634-日期设置!$B$2)/365,0))</f>
        <v>1</v>
      </c>
      <c r="X7634" s="18">
        <f>_xlfn.IFNA(VLOOKUP(A7634,过往入选债券!A:D,4,0),2)</f>
        <v>2</v>
      </c>
      <c r="Y7634">
        <f>_xlfn.IFNA(VLOOKUP(C7634,[2]Sheet1!$A:$A,1,0),3)</f>
        <v>3</v>
      </c>
    </row>
    <row r="7635" spans="1:25" hidden="1" x14ac:dyDescent="0.2">
      <c r="A7635" s="35" t="s">
        <v>22916</v>
      </c>
      <c r="B7635" s="35" t="s">
        <v>22917</v>
      </c>
      <c r="C7635" s="54" t="s">
        <v>328</v>
      </c>
      <c r="D7635" s="26">
        <f>[1]!b_calc_yield(A7635,日期设置!$B$2,F7635,1,R7635,1,O7635,L7635,S7635,)</f>
        <v>0.89586132534716822</v>
      </c>
      <c r="E7635" s="26">
        <f t="shared" si="238"/>
        <v>2.6453486053393593</v>
      </c>
      <c r="F7635" s="18">
        <f>[1]!b_dq_cleanprice($A7635,日期设置!B$2)</f>
        <v>99.965400000000002</v>
      </c>
      <c r="G7635" s="18" t="str">
        <f t="shared" si="239"/>
        <v>0.24 + 0</v>
      </c>
      <c r="H7635" s="27">
        <f>[1]!b_dq_pctchange($A7635,日期设置!$B$2,1)/100</f>
        <v>0</v>
      </c>
      <c r="I7635" s="26">
        <f>[1]!b_pq_pctchange(A7635,日期设置!$B$4,日期设置!$B$2,1)</f>
        <v>0</v>
      </c>
      <c r="J7635" s="26">
        <f>[1]!b_pq_pctchange(A7635,日期设置!$C$4,日期设置!$B$2,1)</f>
        <v>0.10855523398460114</v>
      </c>
      <c r="K7635" s="52">
        <f>[1]!b_dq_amount($A7635,日期设置!B$2,2,10000)</f>
        <v>0</v>
      </c>
      <c r="L7635" s="26">
        <f>[1]!b_info_latestpar(A7635,日期设置!$B$2)</f>
        <v>100</v>
      </c>
      <c r="M7635" s="6">
        <f>[1]!b_info_outstandingbalance($A7635,日期设置!B$2)</f>
        <v>10</v>
      </c>
      <c r="N7635" s="7" t="str">
        <f>[1]!b_info_latestissurercreditrating2(A7635,日期设置!$B$2,"102","1")</f>
        <v>AAA</v>
      </c>
      <c r="O7635" s="43">
        <v>2.95</v>
      </c>
      <c r="P7635" s="9">
        <f>[1]!b_info_repurchasedate(A7635)</f>
        <v>0</v>
      </c>
      <c r="Q7635" s="31" t="s">
        <v>23462</v>
      </c>
      <c r="R7635" s="2" t="str">
        <f>IF((--IF(P7635=0,Q7635,P7635))&gt;(--日期设置!$B$2),IF(P7635=0,Q7635,P7635),Q7635)</f>
        <v>2021-06-18</v>
      </c>
      <c r="S7635" s="32" t="s">
        <v>23399</v>
      </c>
      <c r="T7635" s="8">
        <f>[1]!b_anal_ptmyear($A7635,日期设置!$B$2)</f>
        <v>0.24109589041095891</v>
      </c>
      <c r="U7635" s="8">
        <f>[1]!b_anal_termifexercise($A7635,日期设置!B$2)</f>
        <v>0</v>
      </c>
      <c r="V7635" s="10">
        <f>[1]!b_dq_dirtyprice(A7635,日期设置!$B$2)</f>
        <v>100.2968</v>
      </c>
      <c r="W7635" s="11">
        <f>IF(U7635=0,ROUNDUP((Q7635-日期设置!$B$2)/365,0),ROUNDUP((R7635-日期设置!$B$2)/365,0))</f>
        <v>1</v>
      </c>
      <c r="X7635" s="18">
        <f>_xlfn.IFNA(VLOOKUP(A7635,过往入选债券!A:D,4,0),2)</f>
        <v>2</v>
      </c>
      <c r="Y7635">
        <f>_xlfn.IFNA(VLOOKUP(C7635,[2]Sheet1!$A:$A,1,0),3)</f>
        <v>3</v>
      </c>
    </row>
    <row r="7636" spans="1:25" hidden="1" x14ac:dyDescent="0.2">
      <c r="A7636" s="35" t="s">
        <v>22456</v>
      </c>
      <c r="B7636" s="35" t="s">
        <v>22457</v>
      </c>
      <c r="C7636" s="54" t="s">
        <v>22989</v>
      </c>
      <c r="D7636" s="26">
        <f>[1]!b_calc_yield(A7636,日期设置!$B$2,F7636,1,R7636,1,O7636,L7636,S7636,)</f>
        <v>0.8947026131590069</v>
      </c>
      <c r="E7636" s="26">
        <f t="shared" si="238"/>
        <v>5.6532944978938682</v>
      </c>
      <c r="F7636" s="18">
        <f>[1]!b_dq_cleanprice($A7636,日期设置!B$2)</f>
        <v>100</v>
      </c>
      <c r="G7636" s="18" t="str">
        <f t="shared" si="239"/>
        <v>0.36 + 0</v>
      </c>
      <c r="H7636" s="27">
        <f>[1]!b_dq_pctchange($A7636,日期设置!$B$2,1)/100</f>
        <v>0</v>
      </c>
      <c r="I7636" s="26">
        <f>[1]!b_pq_pctchange(A7636,日期设置!$B$4,日期设置!$B$2,1)</f>
        <v>0</v>
      </c>
      <c r="J7636" s="26">
        <f>[1]!b_pq_pctchange(A7636,日期设置!$C$4,日期设置!$B$2,1)</f>
        <v>0</v>
      </c>
      <c r="K7636" s="52">
        <f>[1]!b_dq_amount($A7636,日期设置!B$2,2,10000)</f>
        <v>0</v>
      </c>
      <c r="L7636" s="26">
        <f>[1]!b_info_latestpar(A7636,日期设置!$B$2)</f>
        <v>100</v>
      </c>
      <c r="M7636" s="6">
        <f>[1]!b_info_outstandingbalance($A7636,日期设置!B$2)</f>
        <v>10</v>
      </c>
      <c r="N7636" s="7" t="str">
        <f>[1]!b_info_latestissurercreditrating2(A7636,日期设置!$B$2,"102","1")</f>
        <v>AAA</v>
      </c>
      <c r="O7636" s="43">
        <v>6.5</v>
      </c>
      <c r="P7636" s="9">
        <f>[1]!b_info_repurchasedate(A7636)</f>
        <v>0</v>
      </c>
      <c r="Q7636" s="31" t="s">
        <v>17639</v>
      </c>
      <c r="R7636" s="2" t="str">
        <f>IF((--IF(P7636=0,Q7636,P7636))&gt;(--日期设置!$B$2),IF(P7636=0,Q7636,P7636),Q7636)</f>
        <v>2021-08-04</v>
      </c>
      <c r="S7636" s="32" t="s">
        <v>23170</v>
      </c>
      <c r="T7636" s="8">
        <f>[1]!b_anal_ptmyear($A7636,日期设置!$B$2)</f>
        <v>0.36986301369863012</v>
      </c>
      <c r="U7636" s="8">
        <f>[1]!b_anal_termifexercise($A7636,日期设置!B$2)</f>
        <v>0</v>
      </c>
      <c r="V7636" s="10">
        <f>[1]!b_dq_dirtyprice(A7636,日期设置!$B$2)</f>
        <v>100.8014</v>
      </c>
      <c r="W7636" s="11">
        <f>IF(U7636=0,ROUNDUP((Q7636-日期设置!$B$2)/365,0),ROUNDUP((R7636-日期设置!$B$2)/365,0))</f>
        <v>1</v>
      </c>
      <c r="X7636" s="18">
        <f>_xlfn.IFNA(VLOOKUP(A7636,过往入选债券!A:D,4,0),2)</f>
        <v>2</v>
      </c>
      <c r="Y7636">
        <f>_xlfn.IFNA(VLOOKUP(C7636,[2]Sheet1!$A:$A,1,0),3)</f>
        <v>3</v>
      </c>
    </row>
    <row r="7637" spans="1:25" hidden="1" x14ac:dyDescent="0.2">
      <c r="A7637" s="35" t="s">
        <v>22402</v>
      </c>
      <c r="B7637" s="35" t="s">
        <v>22403</v>
      </c>
      <c r="C7637" s="54" t="s">
        <v>268</v>
      </c>
      <c r="D7637" s="26">
        <f>[1]!b_calc_yield(A7637,日期设置!$B$2,F7637,1,R7637,1,O7637,L7637,S7637,)</f>
        <v>0.89334270689668627</v>
      </c>
      <c r="E7637" s="26">
        <f t="shared" si="238"/>
        <v>3.0957672850083995</v>
      </c>
      <c r="F7637" s="18">
        <f>[1]!b_dq_cleanprice($A7637,日期设置!B$2)</f>
        <v>99.827399999999997</v>
      </c>
      <c r="G7637" s="18" t="str">
        <f t="shared" si="239"/>
        <v>0.38 + 0</v>
      </c>
      <c r="H7637" s="27">
        <f>[1]!b_dq_pctchange($A7637,日期设置!$B$2,1)/100</f>
        <v>0</v>
      </c>
      <c r="I7637" s="26">
        <f>[1]!b_pq_pctchange(A7637,日期设置!$B$4,日期设置!$B$2,1)</f>
        <v>0</v>
      </c>
      <c r="J7637" s="26">
        <f>[1]!b_pq_pctchange(A7637,日期设置!$C$4,日期设置!$B$2,1)</f>
        <v>-0.17260000000000275</v>
      </c>
      <c r="K7637" s="52">
        <f>[1]!b_dq_amount($A7637,日期设置!B$2,2,10000)</f>
        <v>0</v>
      </c>
      <c r="L7637" s="26">
        <f>[1]!b_info_latestpar(A7637,日期设置!$B$2)</f>
        <v>100</v>
      </c>
      <c r="M7637" s="6">
        <f>[1]!b_info_outstandingbalance($A7637,日期设置!B$2)</f>
        <v>3</v>
      </c>
      <c r="N7637" s="7" t="str">
        <f>[1]!b_info_latestissurercreditrating2(A7637,日期设置!$B$2,"102","1")</f>
        <v>AA+</v>
      </c>
      <c r="O7637" s="43">
        <v>3.3</v>
      </c>
      <c r="P7637" s="9">
        <f>[1]!b_info_repurchasedate(A7637)</f>
        <v>0</v>
      </c>
      <c r="Q7637" s="31" t="s">
        <v>16507</v>
      </c>
      <c r="R7637" s="2" t="str">
        <f>IF((--IF(P7637=0,Q7637,P7637))&gt;(--日期设置!$B$2),IF(P7637=0,Q7637,P7637),Q7637)</f>
        <v>2021-08-08</v>
      </c>
      <c r="S7637" s="32" t="s">
        <v>23143</v>
      </c>
      <c r="T7637" s="8">
        <f>[1]!b_anal_ptmyear($A7637,日期设置!$B$2)</f>
        <v>0.38082191780821917</v>
      </c>
      <c r="U7637" s="8">
        <f>[1]!b_anal_termifexercise($A7637,日期设置!B$2)</f>
        <v>0</v>
      </c>
      <c r="V7637" s="10">
        <f>[1]!b_dq_dirtyprice(A7637,日期设置!$B$2)</f>
        <v>100.1981</v>
      </c>
      <c r="W7637" s="11">
        <f>IF(U7637=0,ROUNDUP((Q7637-日期设置!$B$2)/365,0),ROUNDUP((R7637-日期设置!$B$2)/365,0))</f>
        <v>1</v>
      </c>
      <c r="X7637" s="18">
        <f>_xlfn.IFNA(VLOOKUP(A7637,过往入选债券!A:D,4,0),2)</f>
        <v>2</v>
      </c>
      <c r="Y7637">
        <f>_xlfn.IFNA(VLOOKUP(C7637,[2]Sheet1!$A:$A,1,0),3)</f>
        <v>3</v>
      </c>
    </row>
    <row r="7638" spans="1:25" hidden="1" x14ac:dyDescent="0.2">
      <c r="A7638" s="29" t="s">
        <v>12535</v>
      </c>
      <c r="B7638" s="29" t="s">
        <v>12536</v>
      </c>
      <c r="C7638" s="40" t="s">
        <v>1312</v>
      </c>
      <c r="D7638" s="26" t="str">
        <f>[1]!b_calc_yield(A7638,日期设置!$B$2,F7638,1,R7638,1,O7638,L7638,S7638,)</f>
        <v>Fetching...</v>
      </c>
      <c r="E7638" s="26">
        <f t="shared" si="238"/>
        <v>22.387582928672401</v>
      </c>
      <c r="F7638" s="18">
        <f>[1]!b_dq_cleanprice($A7638,日期设置!B$2)</f>
        <v>40.575499999999998</v>
      </c>
      <c r="G7638" s="18" t="str">
        <f t="shared" si="239"/>
        <v>1.39 + 0</v>
      </c>
      <c r="H7638" s="27">
        <f>[1]!b_dq_pctchange($A7638,日期设置!$B$2,1)/100</f>
        <v>0</v>
      </c>
      <c r="I7638" s="26">
        <f>[1]!b_pq_pctchange(A7638,日期设置!$B$4,日期设置!$B$2,1)</f>
        <v>0</v>
      </c>
      <c r="J7638" s="26">
        <f>[1]!b_pq_pctchange(A7638,日期设置!$C$4,日期设置!$B$2,1)</f>
        <v>0</v>
      </c>
      <c r="K7638" s="52">
        <f>[1]!b_dq_amount($A7638,日期设置!B$2,2,10000)</f>
        <v>0</v>
      </c>
      <c r="L7638" s="26">
        <f>[1]!b_info_latestpar(A7638,日期设置!$B$2)</f>
        <v>40</v>
      </c>
      <c r="M7638" s="6">
        <f>[1]!b_info_outstandingbalance($A7638,日期设置!B$2)</f>
        <v>2.4</v>
      </c>
      <c r="N7638" s="7" t="str">
        <f>[1]!b_info_latestissurercreditrating2(A7638,日期设置!$B$2,"102","1")</f>
        <v>AA</v>
      </c>
      <c r="O7638" s="8">
        <v>5.67</v>
      </c>
      <c r="P7638" s="9">
        <f>[1]!b_info_repurchasedate(A7638)</f>
        <v>0</v>
      </c>
      <c r="Q7638" s="8" t="s">
        <v>16471</v>
      </c>
      <c r="R7638" s="2" t="str">
        <f>IF((--IF(P7638=0,Q7638,P7638))&gt;(--日期设置!$B$2),IF(P7638=0,Q7638,P7638),Q7638)</f>
        <v>2022-08-13</v>
      </c>
      <c r="S7638" s="32" t="s">
        <v>18717</v>
      </c>
      <c r="T7638" s="8">
        <f>[1]!b_anal_ptmyear($A7638,日期设置!$B$2)</f>
        <v>1.3945205479452054</v>
      </c>
      <c r="U7638" s="8">
        <f>[1]!b_anal_termifexercise($A7638,日期设置!B$2)</f>
        <v>0</v>
      </c>
      <c r="V7638" s="10">
        <f>[1]!b_dq_dirtyprice(A7638,日期设置!$B$2)</f>
        <v>41.948700000000002</v>
      </c>
      <c r="W7638" s="11">
        <f>IF(U7638=0,ROUNDUP((Q7638-日期设置!$B$2)/365,0),ROUNDUP((R7638-日期设置!$B$2)/365,0))</f>
        <v>2</v>
      </c>
      <c r="X7638" s="18">
        <f>_xlfn.IFNA(VLOOKUP(A7638,过往入选债券!A:D,4,0),2)</f>
        <v>2</v>
      </c>
      <c r="Y7638">
        <f>_xlfn.IFNA(VLOOKUP(C7638,[2]Sheet1!$A:$A,1,0),3)</f>
        <v>3</v>
      </c>
    </row>
    <row r="7639" spans="1:25" hidden="1" x14ac:dyDescent="0.2">
      <c r="A7639" s="29" t="s">
        <v>12280</v>
      </c>
      <c r="B7639" s="29" t="s">
        <v>12281</v>
      </c>
      <c r="C7639" s="40" t="s">
        <v>367</v>
      </c>
      <c r="D7639" s="26" t="str">
        <f>[1]!b_calc_yield(A7639,日期设置!$B$2,F7639,1,R7639,1,O7639,L7639,S7639,)</f>
        <v>Fetching...</v>
      </c>
      <c r="E7639" s="26">
        <f t="shared" si="238"/>
        <v>28.620486989804572</v>
      </c>
      <c r="F7639" s="18">
        <f>[1]!b_dq_cleanprice($A7639,日期设置!B$2)</f>
        <v>20.4528</v>
      </c>
      <c r="G7639" s="18" t="str">
        <f t="shared" si="239"/>
        <v>0.89 + 0</v>
      </c>
      <c r="H7639" s="27">
        <f>[1]!b_dq_pctchange($A7639,日期设置!$B$2,1)/100</f>
        <v>0</v>
      </c>
      <c r="I7639" s="26">
        <f>[1]!b_pq_pctchange(A7639,日期设置!$B$4,日期设置!$B$2,1)</f>
        <v>0</v>
      </c>
      <c r="J7639" s="26">
        <f>[1]!b_pq_pctchange(A7639,日期设置!$C$4,日期设置!$B$2,1)</f>
        <v>0.78845698967121414</v>
      </c>
      <c r="K7639" s="52">
        <f>[1]!b_dq_amount($A7639,日期设置!B$2,2,10000)</f>
        <v>0</v>
      </c>
      <c r="L7639" s="26">
        <f>[1]!b_info_latestpar(A7639,日期设置!$B$2)</f>
        <v>19.999999999999996</v>
      </c>
      <c r="M7639" s="6">
        <f>[1]!b_info_outstandingbalance($A7639,日期设置!B$2)</f>
        <v>2.4</v>
      </c>
      <c r="N7639" s="7" t="str">
        <f>[1]!b_info_latestissurercreditrating2(A7639,日期设置!$B$2,"102","1")</f>
        <v>AA+</v>
      </c>
      <c r="O7639" s="8">
        <v>6.48</v>
      </c>
      <c r="P7639" s="9">
        <f>[1]!b_info_repurchasedate(A7639)</f>
        <v>0</v>
      </c>
      <c r="Q7639" s="8" t="s">
        <v>16318</v>
      </c>
      <c r="R7639" s="2" t="str">
        <f>IF((--IF(P7639=0,Q7639,P7639))&gt;(--日期设置!$B$2),IF(P7639=0,Q7639,P7639),Q7639)</f>
        <v>2022-02-12</v>
      </c>
      <c r="S7639" s="32" t="s">
        <v>18097</v>
      </c>
      <c r="T7639" s="8">
        <f>[1]!b_anal_ptmyear($A7639,日期设置!$B$2)</f>
        <v>0.89589041095890409</v>
      </c>
      <c r="U7639" s="8">
        <f>[1]!b_anal_termifexercise($A7639,日期设置!B$2)</f>
        <v>0</v>
      </c>
      <c r="V7639" s="10">
        <f>[1]!b_dq_dirtyprice(A7639,日期设置!$B$2)</f>
        <v>20.587700000000002</v>
      </c>
      <c r="W7639" s="11">
        <f>IF(U7639=0,ROUNDUP((Q7639-日期设置!$B$2)/365,0),ROUNDUP((R7639-日期设置!$B$2)/365,0))</f>
        <v>1</v>
      </c>
      <c r="X7639" s="18">
        <f>_xlfn.IFNA(VLOOKUP(A7639,过往入选债券!A:D,4,0),2)</f>
        <v>2</v>
      </c>
      <c r="Y7639">
        <f>_xlfn.IFNA(VLOOKUP(C7639,[2]Sheet1!$A:$A,1,0),3)</f>
        <v>3</v>
      </c>
    </row>
    <row r="7640" spans="1:25" hidden="1" x14ac:dyDescent="0.2">
      <c r="A7640" s="35" t="s">
        <v>22660</v>
      </c>
      <c r="B7640" s="35" t="s">
        <v>22661</v>
      </c>
      <c r="C7640" s="54" t="s">
        <v>4808</v>
      </c>
      <c r="D7640" s="26">
        <f>[1]!b_calc_yield(A7640,日期设置!$B$2,F7640,1,R7640,1,O7640,L7640,S7640,)</f>
        <v>0.89004665030578689</v>
      </c>
      <c r="E7640" s="26">
        <f t="shared" si="238"/>
        <v>5.1702070662473121</v>
      </c>
      <c r="F7640" s="18">
        <f>[1]!b_dq_cleanprice($A7640,日期设置!B$2)</f>
        <v>100</v>
      </c>
      <c r="G7640" s="18" t="str">
        <f t="shared" si="239"/>
        <v>0.36 + 0</v>
      </c>
      <c r="H7640" s="27">
        <f>[1]!b_dq_pctchange($A7640,日期设置!$B$2,1)/100</f>
        <v>0</v>
      </c>
      <c r="I7640" s="26">
        <f>[1]!b_pq_pctchange(A7640,日期设置!$B$4,日期设置!$B$2,1)</f>
        <v>0</v>
      </c>
      <c r="J7640" s="26">
        <f>[1]!b_pq_pctchange(A7640,日期设置!$C$4,日期设置!$B$2,1)</f>
        <v>0</v>
      </c>
      <c r="K7640" s="52">
        <f>[1]!b_dq_amount($A7640,日期设置!B$2,2,10000)</f>
        <v>0</v>
      </c>
      <c r="L7640" s="26">
        <f>[1]!b_info_latestpar(A7640,日期设置!$B$2)</f>
        <v>100</v>
      </c>
      <c r="M7640" s="6">
        <f>[1]!b_info_outstandingbalance($A7640,日期设置!B$2)</f>
        <v>5</v>
      </c>
      <c r="N7640" s="7" t="str">
        <f>[1]!b_info_latestissurercreditrating2(A7640,日期设置!$B$2,"102","1")</f>
        <v>AA+</v>
      </c>
      <c r="O7640" s="43">
        <v>6</v>
      </c>
      <c r="P7640" s="9">
        <f>[1]!b_info_repurchasedate(A7640)</f>
        <v>0</v>
      </c>
      <c r="Q7640" s="31" t="s">
        <v>16925</v>
      </c>
      <c r="R7640" s="2" t="str">
        <f>IF((--IF(P7640=0,Q7640,P7640))&gt;(--日期设置!$B$2),IF(P7640=0,Q7640,P7640),Q7640)</f>
        <v>2021-08-01</v>
      </c>
      <c r="S7640" s="32" t="s">
        <v>23271</v>
      </c>
      <c r="T7640" s="8">
        <f>[1]!b_anal_ptmyear($A7640,日期设置!$B$2)</f>
        <v>0.36164383561643837</v>
      </c>
      <c r="U7640" s="8">
        <f>[1]!b_anal_termifexercise($A7640,日期设置!B$2)</f>
        <v>0</v>
      </c>
      <c r="V7640" s="10">
        <f>[1]!b_dq_dirtyprice(A7640,日期设置!$B$2)</f>
        <v>100.789</v>
      </c>
      <c r="W7640" s="11">
        <f>IF(U7640=0,ROUNDUP((Q7640-日期设置!$B$2)/365,0),ROUNDUP((R7640-日期设置!$B$2)/365,0))</f>
        <v>1</v>
      </c>
      <c r="X7640" s="18">
        <f>_xlfn.IFNA(VLOOKUP(A7640,过往入选债券!A:D,4,0),2)</f>
        <v>2</v>
      </c>
      <c r="Y7640">
        <f>_xlfn.IFNA(VLOOKUP(C7640,[2]Sheet1!$A:$A,1,0),3)</f>
        <v>3</v>
      </c>
    </row>
    <row r="7641" spans="1:25" hidden="1" x14ac:dyDescent="0.2">
      <c r="A7641" s="35" t="s">
        <v>22458</v>
      </c>
      <c r="B7641" s="35" t="s">
        <v>22459</v>
      </c>
      <c r="C7641" s="54" t="s">
        <v>22989</v>
      </c>
      <c r="D7641" s="26">
        <f>[1]!b_calc_yield(A7641,日期设置!$B$2,F7641,1,R7641,1,O7641,L7641,S7641,)</f>
        <v>0.8757483781376264</v>
      </c>
      <c r="E7641" s="26">
        <f t="shared" si="238"/>
        <v>6.2320478293118819</v>
      </c>
      <c r="F7641" s="18">
        <f>[1]!b_dq_cleanprice($A7641,日期设置!B$2)</f>
        <v>100</v>
      </c>
      <c r="G7641" s="18" t="str">
        <f t="shared" si="239"/>
        <v>0.42 + 0</v>
      </c>
      <c r="H7641" s="27">
        <f>[1]!b_dq_pctchange($A7641,日期设置!$B$2,1)/100</f>
        <v>0</v>
      </c>
      <c r="I7641" s="26">
        <f>[1]!b_pq_pctchange(A7641,日期设置!$B$4,日期设置!$B$2,1)</f>
        <v>0</v>
      </c>
      <c r="J7641" s="26">
        <f>[1]!b_pq_pctchange(A7641,日期设置!$C$4,日期设置!$B$2,1)</f>
        <v>0</v>
      </c>
      <c r="K7641" s="52">
        <f>[1]!b_dq_amount($A7641,日期设置!B$2,2,10000)</f>
        <v>0</v>
      </c>
      <c r="L7641" s="26">
        <f>[1]!b_info_latestpar(A7641,日期设置!$B$2)</f>
        <v>100</v>
      </c>
      <c r="M7641" s="6">
        <f>[1]!b_info_outstandingbalance($A7641,日期设置!B$2)</f>
        <v>5</v>
      </c>
      <c r="N7641" s="7" t="str">
        <f>[1]!b_info_latestissurercreditrating2(A7641,日期设置!$B$2,"102","1")</f>
        <v>AAA</v>
      </c>
      <c r="O7641" s="55">
        <v>6.7</v>
      </c>
      <c r="P7641" s="9">
        <f>[1]!b_info_repurchasedate(A7641)</f>
        <v>0</v>
      </c>
      <c r="Q7641" s="36" t="s">
        <v>17220</v>
      </c>
      <c r="R7641" s="2" t="str">
        <f>IF((--IF(P7641=0,Q7641,P7641))&gt;(--日期设置!$B$2),IF(P7641=0,Q7641,P7641),Q7641)</f>
        <v>2021-08-25</v>
      </c>
      <c r="S7641" s="32" t="s">
        <v>23171</v>
      </c>
      <c r="T7641" s="8">
        <f>[1]!b_anal_ptmyear($A7641,日期设置!$B$2)</f>
        <v>0.42739726027397262</v>
      </c>
      <c r="U7641" s="8">
        <f>[1]!b_anal_termifexercise($A7641,日期设置!B$2)</f>
        <v>0</v>
      </c>
      <c r="V7641" s="10">
        <f>[1]!b_dq_dirtyprice(A7641,日期设置!$B$2)</f>
        <v>100.4405</v>
      </c>
      <c r="W7641" s="11">
        <f>IF(U7641=0,ROUNDUP((Q7641-日期设置!$B$2)/365,0),ROUNDUP((R7641-日期设置!$B$2)/365,0))</f>
        <v>1</v>
      </c>
      <c r="X7641" s="18">
        <f>_xlfn.IFNA(VLOOKUP(A7641,过往入选债券!A:D,4,0),2)</f>
        <v>2</v>
      </c>
      <c r="Y7641">
        <f>_xlfn.IFNA(VLOOKUP(C7641,[2]Sheet1!$A:$A,1,0),3)</f>
        <v>3</v>
      </c>
    </row>
    <row r="7642" spans="1:25" hidden="1" x14ac:dyDescent="0.2">
      <c r="A7642" s="35" t="s">
        <v>22390</v>
      </c>
      <c r="B7642" s="35" t="s">
        <v>22391</v>
      </c>
      <c r="C7642" s="54" t="s">
        <v>61</v>
      </c>
      <c r="D7642" s="26">
        <f>[1]!b_calc_yield(A7642,日期设置!$B$2,F7642,1,R7642,1,O7642,L7642,S7642,)</f>
        <v>0.87123735113237477</v>
      </c>
      <c r="E7642" s="26">
        <f t="shared" si="238"/>
        <v>3.4326717952033015</v>
      </c>
      <c r="F7642" s="18">
        <f>[1]!b_dq_cleanprice($A7642,日期设置!B$2)</f>
        <v>100.02249999999999</v>
      </c>
      <c r="G7642" s="18" t="str">
        <f t="shared" si="239"/>
        <v>0.27 + 0</v>
      </c>
      <c r="H7642" s="27">
        <f>[1]!b_dq_pctchange($A7642,日期设置!$B$2,1)/100</f>
        <v>0</v>
      </c>
      <c r="I7642" s="26">
        <f>[1]!b_pq_pctchange(A7642,日期设置!$B$4,日期设置!$B$2,1)</f>
        <v>0</v>
      </c>
      <c r="J7642" s="26">
        <f>[1]!b_pq_pctchange(A7642,日期设置!$C$4,日期设置!$B$2,1)</f>
        <v>1.0998735145453954E-2</v>
      </c>
      <c r="K7642" s="52">
        <f>[1]!b_dq_amount($A7642,日期设置!B$2,2,10000)</f>
        <v>0</v>
      </c>
      <c r="L7642" s="26">
        <f>[1]!b_info_latestpar(A7642,日期设置!$B$2)</f>
        <v>100</v>
      </c>
      <c r="M7642" s="6">
        <f>[1]!b_info_outstandingbalance($A7642,日期设置!B$2)</f>
        <v>10</v>
      </c>
      <c r="N7642" s="7" t="str">
        <f>[1]!b_info_latestissurercreditrating2(A7642,日期设置!$B$2,"102","1")</f>
        <v>AA+</v>
      </c>
      <c r="O7642" s="55">
        <v>4</v>
      </c>
      <c r="P7642" s="9">
        <f>[1]!b_info_repurchasedate(A7642)</f>
        <v>0</v>
      </c>
      <c r="Q7642" s="36" t="s">
        <v>17758</v>
      </c>
      <c r="R7642" s="2" t="str">
        <f>IF((--IF(P7642=0,Q7642,P7642))&gt;(--日期设置!$B$2),IF(P7642=0,Q7642,P7642),Q7642)</f>
        <v>2021-07-02</v>
      </c>
      <c r="S7642" s="32" t="s">
        <v>23137</v>
      </c>
      <c r="T7642" s="8">
        <f>[1]!b_anal_ptmyear($A7642,日期设置!$B$2)</f>
        <v>0.27945205479452057</v>
      </c>
      <c r="U7642" s="8">
        <f>[1]!b_anal_termifexercise($A7642,日期设置!B$2)</f>
        <v>0</v>
      </c>
      <c r="V7642" s="10">
        <f>[1]!b_dq_dirtyprice(A7642,日期设置!$B$2)</f>
        <v>100.5485</v>
      </c>
      <c r="W7642" s="11">
        <f>IF(U7642=0,ROUNDUP((Q7642-日期设置!$B$2)/365,0),ROUNDUP((R7642-日期设置!$B$2)/365,0))</f>
        <v>1</v>
      </c>
      <c r="X7642" s="18">
        <f>_xlfn.IFNA(VLOOKUP(A7642,过往入选债券!A:D,4,0),2)</f>
        <v>2</v>
      </c>
      <c r="Y7642">
        <f>_xlfn.IFNA(VLOOKUP(C7642,[2]Sheet1!$A:$A,1,0),3)</f>
        <v>3</v>
      </c>
    </row>
    <row r="7643" spans="1:25" hidden="1" x14ac:dyDescent="0.2">
      <c r="A7643" s="35" t="s">
        <v>22700</v>
      </c>
      <c r="B7643" s="35" t="s">
        <v>22701</v>
      </c>
      <c r="C7643" s="54" t="s">
        <v>343</v>
      </c>
      <c r="D7643" s="26">
        <f>[1]!b_calc_yield(A7643,日期设置!$B$2,F7643,1,R7643,1,O7643,L7643,S7643,)</f>
        <v>0.86789233291876022</v>
      </c>
      <c r="E7643" s="26">
        <f t="shared" si="238"/>
        <v>4.5890950955469023</v>
      </c>
      <c r="F7643" s="18">
        <f>[1]!b_dq_cleanprice($A7643,日期设置!B$2)</f>
        <v>100</v>
      </c>
      <c r="G7643" s="18" t="str">
        <f t="shared" si="239"/>
        <v>0.37 + 0</v>
      </c>
      <c r="H7643" s="27">
        <f>[1]!b_dq_pctchange($A7643,日期设置!$B$2,1)/100</f>
        <v>0</v>
      </c>
      <c r="I7643" s="26">
        <f>[1]!b_pq_pctchange(A7643,日期设置!$B$4,日期设置!$B$2,1)</f>
        <v>0</v>
      </c>
      <c r="J7643" s="26">
        <f>[1]!b_pq_pctchange(A7643,日期设置!$C$4,日期设置!$B$2,1)</f>
        <v>0</v>
      </c>
      <c r="K7643" s="52">
        <f>[1]!b_dq_amount($A7643,日期设置!B$2,2,10000)</f>
        <v>0</v>
      </c>
      <c r="L7643" s="26">
        <f>[1]!b_info_latestpar(A7643,日期设置!$B$2)</f>
        <v>100</v>
      </c>
      <c r="M7643" s="6">
        <f>[1]!b_info_outstandingbalance($A7643,日期设置!B$2)</f>
        <v>10</v>
      </c>
      <c r="N7643" s="7" t="str">
        <f>[1]!b_info_latestissurercreditrating2(A7643,日期设置!$B$2,"102","1")</f>
        <v>AAA</v>
      </c>
      <c r="O7643" s="55">
        <v>5.2</v>
      </c>
      <c r="P7643" s="9">
        <f>[1]!b_info_repurchasedate(A7643)</f>
        <v>0</v>
      </c>
      <c r="Q7643" s="36" t="s">
        <v>16999</v>
      </c>
      <c r="R7643" s="2" t="str">
        <f>IF((--IF(P7643=0,Q7643,P7643))&gt;(--日期设置!$B$2),IF(P7643=0,Q7643,P7643),Q7643)</f>
        <v>2021-08-06</v>
      </c>
      <c r="S7643" s="32" t="s">
        <v>23291</v>
      </c>
      <c r="T7643" s="8">
        <f>[1]!b_anal_ptmyear($A7643,日期设置!$B$2)</f>
        <v>0.37534246575342467</v>
      </c>
      <c r="U7643" s="8">
        <f>[1]!b_anal_termifexercise($A7643,日期设置!B$2)</f>
        <v>0</v>
      </c>
      <c r="V7643" s="10">
        <f>[1]!b_dq_dirtyprice(A7643,日期设置!$B$2)</f>
        <v>100.58410000000001</v>
      </c>
      <c r="W7643" s="11">
        <f>IF(U7643=0,ROUNDUP((Q7643-日期设置!$B$2)/365,0),ROUNDUP((R7643-日期设置!$B$2)/365,0))</f>
        <v>1</v>
      </c>
      <c r="X7643" s="18">
        <f>_xlfn.IFNA(VLOOKUP(A7643,过往入选债券!A:D,4,0),2)</f>
        <v>2</v>
      </c>
      <c r="Y7643">
        <f>_xlfn.IFNA(VLOOKUP(C7643,[2]Sheet1!$A:$A,1,0),3)</f>
        <v>3</v>
      </c>
    </row>
    <row r="7644" spans="1:25" hidden="1" x14ac:dyDescent="0.2">
      <c r="A7644" s="29" t="s">
        <v>3022</v>
      </c>
      <c r="B7644" s="29" t="s">
        <v>3023</v>
      </c>
      <c r="C7644" s="40" t="s">
        <v>1679</v>
      </c>
      <c r="D7644" s="26" t="str">
        <f>[1]!b_calc_yield(A7644,日期设置!$B$2,F7644,1,R7644,1,O7644,L7644,S7644,)</f>
        <v>Fetching...</v>
      </c>
      <c r="E7644" s="26">
        <f t="shared" si="238"/>
        <v>8.2912289422698571E-2</v>
      </c>
      <c r="F7644" s="18">
        <f>[1]!b_dq_cleanprice($A7644,日期设置!B$2)</f>
        <v>100.44</v>
      </c>
      <c r="G7644" s="18" t="str">
        <f t="shared" si="239"/>
        <v>0.09 + 0</v>
      </c>
      <c r="H7644" s="27">
        <f>[1]!b_dq_pctchange($A7644,日期设置!$B$2,1)/100</f>
        <v>0</v>
      </c>
      <c r="I7644" s="26">
        <f>[1]!b_pq_pctchange(A7644,日期设置!$B$4,日期设置!$B$2,1)</f>
        <v>0</v>
      </c>
      <c r="J7644" s="26">
        <f>[1]!b_pq_pctchange(A7644,日期设置!$C$4,日期设置!$B$2,1)</f>
        <v>0</v>
      </c>
      <c r="K7644" s="52">
        <f>[1]!b_dq_amount($A7644,日期设置!B$2,2,10000)</f>
        <v>0</v>
      </c>
      <c r="L7644" s="26">
        <f>[1]!b_info_latestpar(A7644,日期设置!$B$2)</f>
        <v>100</v>
      </c>
      <c r="M7644" s="6">
        <f>[1]!b_info_outstandingbalance($A7644,日期设置!B$2)</f>
        <v>5</v>
      </c>
      <c r="N7644" s="7">
        <f>[1]!b_info_latestissurercreditrating2(A7644,日期设置!$B$2,"102","1")</f>
        <v>0</v>
      </c>
      <c r="O7644" s="44">
        <v>5.5</v>
      </c>
      <c r="P7644" s="9">
        <f>[1]!b_info_repurchasedate(A7644)</f>
        <v>0</v>
      </c>
      <c r="Q7644" s="44" t="s">
        <v>16224</v>
      </c>
      <c r="R7644" s="2" t="str">
        <f>IF((--IF(P7644=0,Q7644,P7644))&gt;(--日期设置!$B$2),IF(P7644=0,Q7644,P7644),Q7644)</f>
        <v>2021-04-26</v>
      </c>
      <c r="S7644" s="32" t="s">
        <v>17815</v>
      </c>
      <c r="T7644" s="8">
        <f>[1]!b_anal_ptmyear($A7644,日期设置!$B$2)</f>
        <v>9.5890410958904104E-2</v>
      </c>
      <c r="U7644" s="8">
        <f>[1]!b_anal_termifexercise($A7644,日期设置!B$2)</f>
        <v>0</v>
      </c>
      <c r="V7644" s="10">
        <f>[1]!b_dq_dirtyprice(A7644,日期设置!$B$2)</f>
        <v>105.4126</v>
      </c>
      <c r="W7644" s="11">
        <f>IF(U7644=0,ROUNDUP((Q7644-日期设置!$B$2)/365,0),ROUNDUP((R7644-日期设置!$B$2)/365,0))</f>
        <v>1</v>
      </c>
      <c r="X7644" s="18">
        <f>_xlfn.IFNA(VLOOKUP(A7644,过往入选债券!A:D,4,0),2)</f>
        <v>2</v>
      </c>
      <c r="Y7644">
        <f>_xlfn.IFNA(VLOOKUP(C7644,[2]Sheet1!$A:$A,1,0),3)</f>
        <v>3</v>
      </c>
    </row>
    <row r="7645" spans="1:25" hidden="1" x14ac:dyDescent="0.2">
      <c r="A7645" s="35" t="s">
        <v>22672</v>
      </c>
      <c r="B7645" s="35" t="s">
        <v>22673</v>
      </c>
      <c r="C7645" s="54" t="s">
        <v>413</v>
      </c>
      <c r="D7645" s="26">
        <f>[1]!b_calc_yield(A7645,日期设置!$B$2,F7645,1,R7645,1,O7645,L7645,S7645,)</f>
        <v>0.85085844415146261</v>
      </c>
      <c r="E7645" s="26">
        <f t="shared" si="238"/>
        <v>3.3026888670872001</v>
      </c>
      <c r="F7645" s="18">
        <f>[1]!b_dq_cleanprice($A7645,日期设置!B$2)</f>
        <v>99.870599999999996</v>
      </c>
      <c r="G7645" s="18" t="str">
        <f t="shared" si="239"/>
        <v>0.42 + 0</v>
      </c>
      <c r="H7645" s="27">
        <f>[1]!b_dq_pctchange($A7645,日期设置!$B$2,1)/100</f>
        <v>0</v>
      </c>
      <c r="I7645" s="26">
        <f>[1]!b_pq_pctchange(A7645,日期设置!$B$4,日期设置!$B$2,1)</f>
        <v>7.6758121730764489E-2</v>
      </c>
      <c r="J7645" s="26">
        <f>[1]!b_pq_pctchange(A7645,日期设置!$C$4,日期设置!$B$2,1)</f>
        <v>0</v>
      </c>
      <c r="K7645" s="52">
        <f>[1]!b_dq_amount($A7645,日期设置!B$2,2,10000)</f>
        <v>0</v>
      </c>
      <c r="L7645" s="26">
        <f>[1]!b_info_latestpar(A7645,日期设置!$B$2)</f>
        <v>100</v>
      </c>
      <c r="M7645" s="6">
        <f>[1]!b_info_outstandingbalance($A7645,日期设置!B$2)</f>
        <v>4</v>
      </c>
      <c r="N7645" s="7" t="str">
        <f>[1]!b_info_latestissurercreditrating2(A7645,日期设置!$B$2,"102","1")</f>
        <v>AA+</v>
      </c>
      <c r="O7645" s="55">
        <v>3.4</v>
      </c>
      <c r="P7645" s="9">
        <f>[1]!b_info_repurchasedate(A7645)</f>
        <v>0</v>
      </c>
      <c r="Q7645" s="36" t="s">
        <v>17220</v>
      </c>
      <c r="R7645" s="2" t="str">
        <f>IF((--IF(P7645=0,Q7645,P7645))&gt;(--日期设置!$B$2),IF(P7645=0,Q7645,P7645),Q7645)</f>
        <v>2021-08-25</v>
      </c>
      <c r="S7645" s="32" t="s">
        <v>23277</v>
      </c>
      <c r="T7645" s="8">
        <f>[1]!b_anal_ptmyear($A7645,日期设置!$B$2)</f>
        <v>0.42739726027397262</v>
      </c>
      <c r="U7645" s="8">
        <f>[1]!b_anal_termifexercise($A7645,日期设置!B$2)</f>
        <v>0</v>
      </c>
      <c r="V7645" s="10">
        <f>[1]!b_dq_dirtyprice(A7645,日期设置!$B$2)</f>
        <v>100.0942</v>
      </c>
      <c r="W7645" s="11">
        <f>IF(U7645=0,ROUNDUP((Q7645-日期设置!$B$2)/365,0),ROUNDUP((R7645-日期设置!$B$2)/365,0))</f>
        <v>1</v>
      </c>
      <c r="X7645" s="18">
        <f>_xlfn.IFNA(VLOOKUP(A7645,过往入选债券!A:D,4,0),2)</f>
        <v>2</v>
      </c>
      <c r="Y7645">
        <f>_xlfn.IFNA(VLOOKUP(C7645,[2]Sheet1!$A:$A,1,0),3)</f>
        <v>3</v>
      </c>
    </row>
    <row r="7646" spans="1:25" hidden="1" x14ac:dyDescent="0.2">
      <c r="A7646" s="22" t="s">
        <v>22266</v>
      </c>
      <c r="B7646" s="22" t="s">
        <v>22267</v>
      </c>
      <c r="C7646" s="42" t="s">
        <v>22971</v>
      </c>
      <c r="D7646" s="26">
        <f>[1]!b_calc_yield(A7646,日期设置!$B$2,F7646,1,R7646,1,O7646,L7646,S7646,)</f>
        <v>0.84931573141528749</v>
      </c>
      <c r="E7646" s="26">
        <f t="shared" si="238"/>
        <v>2.9865085670148561</v>
      </c>
      <c r="F7646" s="18">
        <f>[1]!b_dq_cleanprice($A7646,日期设置!B$2)</f>
        <v>99.611800000000002</v>
      </c>
      <c r="G7646" s="18" t="str">
        <f t="shared" si="239"/>
        <v>0.66 + 0</v>
      </c>
      <c r="H7646" s="27">
        <f>[1]!b_dq_pctchange($A7646,日期设置!$B$2,1)/100</f>
        <v>0</v>
      </c>
      <c r="I7646" s="26">
        <f>[1]!b_pq_pctchange(A7646,日期设置!$B$4,日期设置!$B$2,1)</f>
        <v>0</v>
      </c>
      <c r="J7646" s="26">
        <f>[1]!b_pq_pctchange(A7646,日期设置!$C$4,日期设置!$B$2,1)</f>
        <v>0</v>
      </c>
      <c r="K7646" s="52">
        <f>[1]!b_dq_amount($A7646,日期设置!B$2,2,10000)</f>
        <v>0</v>
      </c>
      <c r="L7646" s="26">
        <f>[1]!b_info_latestpar(A7646,日期设置!$B$2)</f>
        <v>100</v>
      </c>
      <c r="M7646" s="6">
        <f>[1]!b_info_outstandingbalance($A7646,日期设置!B$2)</f>
        <v>1</v>
      </c>
      <c r="N7646" s="7" t="str">
        <f>[1]!b_info_latestissurercreditrating2(A7646,日期设置!$B$2,"102","1")</f>
        <v>AA+</v>
      </c>
      <c r="O7646" s="55">
        <v>2.8</v>
      </c>
      <c r="P7646" s="9">
        <f>[1]!b_info_repurchasedate(A7646)</f>
        <v>0</v>
      </c>
      <c r="Q7646" s="36" t="s">
        <v>17468</v>
      </c>
      <c r="R7646" s="2" t="str">
        <f>IF((--IF(P7646=0,Q7646,P7646))&gt;(--日期设置!$B$2),IF(P7646=0,Q7646,P7646),Q7646)</f>
        <v>2021-11-20</v>
      </c>
      <c r="S7646" s="32" t="s">
        <v>23075</v>
      </c>
      <c r="T7646" s="8">
        <f>[1]!b_anal_ptmyear($A7646,日期设置!$B$2)</f>
        <v>0.66575342465753429</v>
      </c>
      <c r="U7646" s="8">
        <f>[1]!b_anal_termifexercise($A7646,日期设置!B$2)</f>
        <v>0</v>
      </c>
      <c r="V7646" s="10">
        <f>[1]!b_dq_dirtyprice(A7646,日期设置!$B$2)</f>
        <v>99.818899999999999</v>
      </c>
      <c r="W7646" s="11">
        <f>IF(U7646=0,ROUNDUP((Q7646-日期设置!$B$2)/365,0),ROUNDUP((R7646-日期设置!$B$2)/365,0))</f>
        <v>1</v>
      </c>
      <c r="X7646" s="18">
        <f>_xlfn.IFNA(VLOOKUP(A7646,过往入选债券!A:D,4,0),2)</f>
        <v>2</v>
      </c>
      <c r="Y7646">
        <f>_xlfn.IFNA(VLOOKUP(C7646,[2]Sheet1!$A:$A,1,0),3)</f>
        <v>3</v>
      </c>
    </row>
    <row r="7647" spans="1:25" hidden="1" x14ac:dyDescent="0.2">
      <c r="A7647" s="29" t="s">
        <v>5615</v>
      </c>
      <c r="B7647" s="29" t="s">
        <v>5616</v>
      </c>
      <c r="C7647" s="40" t="s">
        <v>5075</v>
      </c>
      <c r="D7647" s="26" t="str">
        <f>[1]!b_calc_yield(A7647,日期设置!$B$2,F7647,1,R7647,1,O7647,L7647,S7647,)</f>
        <v>Fetching...</v>
      </c>
      <c r="E7647" s="26">
        <f t="shared" si="238"/>
        <v>5.5814878105642229E-2</v>
      </c>
      <c r="F7647" s="18">
        <f>[1]!b_dq_cleanprice($A7647,日期设置!B$2)</f>
        <v>100.25</v>
      </c>
      <c r="G7647" s="18" t="str">
        <f t="shared" si="239"/>
        <v>0.06 + 0</v>
      </c>
      <c r="H7647" s="27">
        <f>[1]!b_dq_pctchange($A7647,日期设置!$B$2,1)/100</f>
        <v>0</v>
      </c>
      <c r="I7647" s="26">
        <f>[1]!b_pq_pctchange(A7647,日期设置!$B$4,日期设置!$B$2,1)</f>
        <v>0</v>
      </c>
      <c r="J7647" s="26">
        <f>[1]!b_pq_pctchange(A7647,日期设置!$C$4,日期设置!$B$2,1)</f>
        <v>0.5770766532764503</v>
      </c>
      <c r="K7647" s="52">
        <f>[1]!b_dq_amount($A7647,日期设置!B$2,2,10000)</f>
        <v>0</v>
      </c>
      <c r="L7647" s="26">
        <f>[1]!b_info_latestpar(A7647,日期设置!$B$2)</f>
        <v>100</v>
      </c>
      <c r="M7647" s="6">
        <f>[1]!b_info_outstandingbalance($A7647,日期设置!B$2)</f>
        <v>7</v>
      </c>
      <c r="N7647" s="7" t="str">
        <f>[1]!b_info_latestissurercreditrating2(A7647,日期设置!$B$2,"102","1")</f>
        <v>AA</v>
      </c>
      <c r="O7647" s="44">
        <v>4.6900000000000004</v>
      </c>
      <c r="P7647" s="9">
        <f>[1]!b_info_repurchasedate(A7647)</f>
        <v>0</v>
      </c>
      <c r="Q7647" s="44" t="s">
        <v>16163</v>
      </c>
      <c r="R7647" s="2" t="str">
        <f>IF((--IF(P7647=0,Q7647,P7647))&gt;(--日期设置!$B$2),IF(P7647=0,Q7647,P7647),Q7647)</f>
        <v>2021-04-15</v>
      </c>
      <c r="S7647" s="32" t="s">
        <v>17952</v>
      </c>
      <c r="T7647" s="8">
        <f>[1]!b_anal_ptmyear($A7647,日期设置!$B$2)</f>
        <v>6.575342465753424E-2</v>
      </c>
      <c r="U7647" s="8">
        <f>[1]!b_anal_termifexercise($A7647,日期设置!B$2)</f>
        <v>0</v>
      </c>
      <c r="V7647" s="10">
        <f>[1]!b_dq_dirtyprice(A7647,日期设置!$B$2)</f>
        <v>104.63160000000001</v>
      </c>
      <c r="W7647" s="11">
        <f>IF(U7647=0,ROUNDUP((Q7647-日期设置!$B$2)/365,0),ROUNDUP((R7647-日期设置!$B$2)/365,0))</f>
        <v>1</v>
      </c>
      <c r="X7647" s="18">
        <f>_xlfn.IFNA(VLOOKUP(A7647,过往入选债券!A:D,4,0),2)</f>
        <v>2</v>
      </c>
      <c r="Y7647">
        <f>_xlfn.IFNA(VLOOKUP(C7647,[2]Sheet1!$A:$A,1,0),3)</f>
        <v>3</v>
      </c>
    </row>
    <row r="7648" spans="1:25" hidden="1" x14ac:dyDescent="0.2">
      <c r="A7648" s="35" t="s">
        <v>22692</v>
      </c>
      <c r="B7648" s="35" t="s">
        <v>22693</v>
      </c>
      <c r="C7648" s="54" t="s">
        <v>308</v>
      </c>
      <c r="D7648" s="26">
        <f>[1]!b_calc_yield(A7648,日期设置!$B$2,F7648,1,R7648,1,O7648,L7648,S7648,)</f>
        <v>0.84836495270130674</v>
      </c>
      <c r="E7648" s="26">
        <f t="shared" si="238"/>
        <v>5.2683093450093921</v>
      </c>
      <c r="F7648" s="18">
        <f>[1]!b_dq_cleanprice($A7648,日期设置!B$2)</f>
        <v>99.77</v>
      </c>
      <c r="G7648" s="18" t="str">
        <f t="shared" si="239"/>
        <v>0.67 + 0</v>
      </c>
      <c r="H7648" s="27">
        <f>[1]!b_dq_pctchange($A7648,日期设置!$B$2,1)/100</f>
        <v>0</v>
      </c>
      <c r="I7648" s="26">
        <f>[1]!b_pq_pctchange(A7648,日期设置!$B$4,日期设置!$B$2,1)</f>
        <v>0</v>
      </c>
      <c r="J7648" s="26">
        <f>[1]!b_pq_pctchange(A7648,日期设置!$C$4,日期设置!$B$2,1)</f>
        <v>0</v>
      </c>
      <c r="K7648" s="52">
        <f>[1]!b_dq_amount($A7648,日期设置!B$2,2,10000)</f>
        <v>0</v>
      </c>
      <c r="L7648" s="26">
        <f>[1]!b_info_latestpar(A7648,日期设置!$B$2)</f>
        <v>100</v>
      </c>
      <c r="M7648" s="6">
        <f>[1]!b_info_outstandingbalance($A7648,日期设置!B$2)</f>
        <v>5</v>
      </c>
      <c r="N7648" s="7" t="str">
        <f>[1]!b_info_latestissurercreditrating2(A7648,日期设置!$B$2,"102","1")</f>
        <v>AA+</v>
      </c>
      <c r="O7648" s="55">
        <v>5.4</v>
      </c>
      <c r="P7648" s="9">
        <f>[1]!b_info_repurchasedate(A7648)</f>
        <v>0</v>
      </c>
      <c r="Q7648" s="36" t="s">
        <v>16065</v>
      </c>
      <c r="R7648" s="2" t="str">
        <f>IF((--IF(P7648=0,Q7648,P7648))&gt;(--日期设置!$B$2),IF(P7648=0,Q7648,P7648),Q7648)</f>
        <v>2021-11-23</v>
      </c>
      <c r="S7648" s="32" t="s">
        <v>23287</v>
      </c>
      <c r="T7648" s="8">
        <f>[1]!b_anal_ptmyear($A7648,日期设置!$B$2)</f>
        <v>0.67397260273972603</v>
      </c>
      <c r="U7648" s="8">
        <f>[1]!b_anal_termifexercise($A7648,日期设置!B$2)</f>
        <v>0</v>
      </c>
      <c r="V7648" s="10">
        <f>[1]!b_dq_dirtyprice(A7648,日期设置!$B$2)</f>
        <v>100.1251</v>
      </c>
      <c r="W7648" s="11">
        <f>IF(U7648=0,ROUNDUP((Q7648-日期设置!$B$2)/365,0),ROUNDUP((R7648-日期设置!$B$2)/365,0))</f>
        <v>1</v>
      </c>
      <c r="X7648" s="18">
        <f>_xlfn.IFNA(VLOOKUP(A7648,过往入选债券!A:D,4,0),2)</f>
        <v>2</v>
      </c>
      <c r="Y7648">
        <f>_xlfn.IFNA(VLOOKUP(C7648,[2]Sheet1!$A:$A,1,0),3)</f>
        <v>3</v>
      </c>
    </row>
    <row r="7649" spans="1:25" hidden="1" x14ac:dyDescent="0.2">
      <c r="A7649" s="35" t="s">
        <v>22852</v>
      </c>
      <c r="B7649" s="35" t="s">
        <v>22853</v>
      </c>
      <c r="C7649" s="54" t="s">
        <v>23029</v>
      </c>
      <c r="D7649" s="26">
        <f>[1]!b_calc_yield(A7649,日期设置!$B$2,F7649,1,R7649,1,O7649,L7649,S7649,)</f>
        <v>0.84519998240349659</v>
      </c>
      <c r="E7649" s="26">
        <f t="shared" si="238"/>
        <v>2.5213469789113097</v>
      </c>
      <c r="F7649" s="18">
        <f>[1]!b_dq_cleanprice($A7649,日期设置!B$2)</f>
        <v>99.957300000000004</v>
      </c>
      <c r="G7649" s="18" t="str">
        <f t="shared" si="239"/>
        <v>0.29 + 0</v>
      </c>
      <c r="H7649" s="27">
        <f>[1]!b_dq_pctchange($A7649,日期设置!$B$2,1)/100</f>
        <v>0</v>
      </c>
      <c r="I7649" s="26">
        <f>[1]!b_pq_pctchange(A7649,日期设置!$B$4,日期设置!$B$2,1)</f>
        <v>0</v>
      </c>
      <c r="J7649" s="26">
        <f>[1]!b_pq_pctchange(A7649,日期设置!$C$4,日期设置!$B$2,1)</f>
        <v>-4.2699999999996407E-2</v>
      </c>
      <c r="K7649" s="52">
        <f>[1]!b_dq_amount($A7649,日期设置!B$2,2,10000)</f>
        <v>0</v>
      </c>
      <c r="L7649" s="26">
        <f>[1]!b_info_latestpar(A7649,日期设置!$B$2)</f>
        <v>100</v>
      </c>
      <c r="M7649" s="6">
        <f>[1]!b_info_outstandingbalance($A7649,日期设置!B$2)</f>
        <v>10</v>
      </c>
      <c r="N7649" s="7" t="str">
        <f>[1]!b_info_latestissurercreditrating2(A7649,日期设置!$B$2,"102","1")</f>
        <v>AAA</v>
      </c>
      <c r="O7649" s="55">
        <v>2.8</v>
      </c>
      <c r="P7649" s="9">
        <f>[1]!b_info_repurchasedate(A7649)</f>
        <v>0</v>
      </c>
      <c r="Q7649" s="36" t="s">
        <v>17042</v>
      </c>
      <c r="R7649" s="2" t="str">
        <f>IF((--IF(P7649=0,Q7649,P7649))&gt;(--日期设置!$B$2),IF(P7649=0,Q7649,P7649),Q7649)</f>
        <v>2021-07-09</v>
      </c>
      <c r="S7649" s="32" t="s">
        <v>23367</v>
      </c>
      <c r="T7649" s="8">
        <f>[1]!b_anal_ptmyear($A7649,日期设置!$B$2)</f>
        <v>0.29863013698630136</v>
      </c>
      <c r="U7649" s="8">
        <f>[1]!b_anal_termifexercise($A7649,日期设置!B$2)</f>
        <v>0</v>
      </c>
      <c r="V7649" s="10">
        <f>[1]!b_dq_dirtyprice(A7649,日期设置!$B$2)</f>
        <v>100.2718</v>
      </c>
      <c r="W7649" s="11">
        <f>IF(U7649=0,ROUNDUP((Q7649-日期设置!$B$2)/365,0),ROUNDUP((R7649-日期设置!$B$2)/365,0))</f>
        <v>1</v>
      </c>
      <c r="X7649" s="18">
        <f>_xlfn.IFNA(VLOOKUP(A7649,过往入选债券!A:D,4,0),2)</f>
        <v>2</v>
      </c>
      <c r="Y7649">
        <f>_xlfn.IFNA(VLOOKUP(C7649,[2]Sheet1!$A:$A,1,0),3)</f>
        <v>3</v>
      </c>
    </row>
    <row r="7650" spans="1:25" hidden="1" x14ac:dyDescent="0.2">
      <c r="A7650" s="35" t="s">
        <v>22608</v>
      </c>
      <c r="B7650" s="35" t="s">
        <v>22609</v>
      </c>
      <c r="C7650" s="54" t="s">
        <v>19603</v>
      </c>
      <c r="D7650" s="26">
        <f>[1]!b_calc_yield(A7650,日期设置!$B$2,F7650,1,R7650,1,O7650,L7650,S7650,)</f>
        <v>0.84460133444097774</v>
      </c>
      <c r="E7650" s="26">
        <f t="shared" si="238"/>
        <v>2.6242486438938784</v>
      </c>
      <c r="F7650" s="18">
        <f>[1]!b_dq_cleanprice($A7650,日期设置!B$2)</f>
        <v>99.903199999999998</v>
      </c>
      <c r="G7650" s="18" t="str">
        <f t="shared" si="239"/>
        <v>0.36 + 0</v>
      </c>
      <c r="H7650" s="27">
        <f>[1]!b_dq_pctchange($A7650,日期设置!$B$2,1)/100</f>
        <v>0</v>
      </c>
      <c r="I7650" s="26">
        <f>[1]!b_pq_pctchange(A7650,日期设置!$B$4,日期设置!$B$2,1)</f>
        <v>0</v>
      </c>
      <c r="J7650" s="26">
        <f>[1]!b_pq_pctchange(A7650,日期设置!$C$4,日期设置!$B$2,1)</f>
        <v>-9.6800000000001774E-2</v>
      </c>
      <c r="K7650" s="52">
        <f>[1]!b_dq_amount($A7650,日期设置!B$2,2,10000)</f>
        <v>0</v>
      </c>
      <c r="L7650" s="26">
        <f>[1]!b_info_latestpar(A7650,日期设置!$B$2)</f>
        <v>100</v>
      </c>
      <c r="M7650" s="6">
        <f>[1]!b_info_outstandingbalance($A7650,日期设置!B$2)</f>
        <v>20</v>
      </c>
      <c r="N7650" s="7" t="str">
        <f>[1]!b_info_latestissurercreditrating2(A7650,日期设置!$B$2,"102","1")</f>
        <v>AAA</v>
      </c>
      <c r="O7650" s="55">
        <v>2.9</v>
      </c>
      <c r="P7650" s="9">
        <f>[1]!b_info_repurchasedate(A7650)</f>
        <v>0</v>
      </c>
      <c r="Q7650" s="36" t="s">
        <v>16647</v>
      </c>
      <c r="R7650" s="2" t="str">
        <f>IF((--IF(P7650=0,Q7650,P7650))&gt;(--日期设置!$B$2),IF(P7650=0,Q7650,P7650),Q7650)</f>
        <v>2021-08-03</v>
      </c>
      <c r="S7650" s="32" t="s">
        <v>23246</v>
      </c>
      <c r="T7650" s="8">
        <f>[1]!b_anal_ptmyear($A7650,日期设置!$B$2)</f>
        <v>0.36712328767123287</v>
      </c>
      <c r="U7650" s="8">
        <f>[1]!b_anal_termifexercise($A7650,日期设置!B$2)</f>
        <v>0</v>
      </c>
      <c r="V7650" s="10">
        <f>[1]!b_dq_dirtyprice(A7650,日期设置!$B$2)</f>
        <v>100.2687</v>
      </c>
      <c r="W7650" s="11">
        <f>IF(U7650=0,ROUNDUP((Q7650-日期设置!$B$2)/365,0),ROUNDUP((R7650-日期设置!$B$2)/365,0))</f>
        <v>1</v>
      </c>
      <c r="X7650" s="18">
        <f>_xlfn.IFNA(VLOOKUP(A7650,过往入选债券!A:D,4,0),2)</f>
        <v>2</v>
      </c>
      <c r="Y7650">
        <f>_xlfn.IFNA(VLOOKUP(C7650,[2]Sheet1!$A:$A,1,0),3)</f>
        <v>3</v>
      </c>
    </row>
    <row r="7651" spans="1:25" hidden="1" x14ac:dyDescent="0.2">
      <c r="A7651" s="35" t="s">
        <v>22560</v>
      </c>
      <c r="B7651" s="35" t="s">
        <v>22561</v>
      </c>
      <c r="C7651" s="54" t="s">
        <v>22996</v>
      </c>
      <c r="D7651" s="26">
        <f>[1]!b_calc_yield(A7651,日期设置!$B$2,F7651,1,R7651,1,O7651,L7651,S7651,)</f>
        <v>0.84311333457258575</v>
      </c>
      <c r="E7651" s="26">
        <f t="shared" si="238"/>
        <v>3.0547957927280489</v>
      </c>
      <c r="F7651" s="18">
        <f>[1]!b_dq_cleanprice($A7651,日期设置!B$2)</f>
        <v>99.711299999999994</v>
      </c>
      <c r="G7651" s="18" t="str">
        <f t="shared" si="239"/>
        <v>0.60 + 0</v>
      </c>
      <c r="H7651" s="27">
        <f>[1]!b_dq_pctchange($A7651,日期设置!$B$2,1)/100</f>
        <v>0</v>
      </c>
      <c r="I7651" s="26">
        <f>[1]!b_pq_pctchange(A7651,日期设置!$B$4,日期设置!$B$2,1)</f>
        <v>8.4515157020525158E-2</v>
      </c>
      <c r="J7651" s="26">
        <f>[1]!b_pq_pctchange(A7651,日期设置!$C$4,日期设置!$B$2,1)</f>
        <v>-0.28870000000000573</v>
      </c>
      <c r="K7651" s="52">
        <f>[1]!b_dq_amount($A7651,日期设置!B$2,2,10000)</f>
        <v>0</v>
      </c>
      <c r="L7651" s="26">
        <f>[1]!b_info_latestpar(A7651,日期设置!$B$2)</f>
        <v>100</v>
      </c>
      <c r="M7651" s="6">
        <f>[1]!b_info_outstandingbalance($A7651,日期设置!B$2)</f>
        <v>10</v>
      </c>
      <c r="N7651" s="7" t="str">
        <f>[1]!b_info_latestissurercreditrating2(A7651,日期设置!$B$2,"102","1")</f>
        <v>AA+</v>
      </c>
      <c r="O7651" s="55">
        <v>3.2</v>
      </c>
      <c r="P7651" s="9">
        <f>[1]!b_info_repurchasedate(A7651)</f>
        <v>0</v>
      </c>
      <c r="Q7651" s="36" t="s">
        <v>16440</v>
      </c>
      <c r="R7651" s="2" t="str">
        <f>IF((--IF(P7651=0,Q7651,P7651))&gt;(--日期设置!$B$2),IF(P7651=0,Q7651,P7651),Q7651)</f>
        <v>2021-10-29</v>
      </c>
      <c r="S7651" s="32" t="s">
        <v>23222</v>
      </c>
      <c r="T7651" s="8">
        <f>[1]!b_anal_ptmyear($A7651,日期设置!$B$2)</f>
        <v>0.60547945205479448</v>
      </c>
      <c r="U7651" s="8">
        <f>[1]!b_anal_termifexercise($A7651,日期设置!B$2)</f>
        <v>0</v>
      </c>
      <c r="V7651" s="10">
        <f>[1]!b_dq_dirtyprice(A7651,日期设置!$B$2)</f>
        <v>100.1409</v>
      </c>
      <c r="W7651" s="11">
        <f>IF(U7651=0,ROUNDUP((Q7651-日期设置!$B$2)/365,0),ROUNDUP((R7651-日期设置!$B$2)/365,0))</f>
        <v>1</v>
      </c>
      <c r="X7651" s="18">
        <f>_xlfn.IFNA(VLOOKUP(A7651,过往入选债券!A:D,4,0),2)</f>
        <v>2</v>
      </c>
      <c r="Y7651">
        <f>_xlfn.IFNA(VLOOKUP(C7651,[2]Sheet1!$A:$A,1,0),3)</f>
        <v>3</v>
      </c>
    </row>
    <row r="7652" spans="1:25" hidden="1" x14ac:dyDescent="0.2">
      <c r="A7652" s="35" t="s">
        <v>22350</v>
      </c>
      <c r="B7652" s="35" t="s">
        <v>22351</v>
      </c>
      <c r="C7652" s="54" t="s">
        <v>122</v>
      </c>
      <c r="D7652" s="26">
        <f>[1]!b_calc_yield(A7652,日期设置!$B$2,F7652,1,R7652,1,O7652,L7652,S7652,)</f>
        <v>0.84205437002259753</v>
      </c>
      <c r="E7652" s="26">
        <f t="shared" si="238"/>
        <v>4.6427640493705402</v>
      </c>
      <c r="F7652" s="18">
        <f>[1]!b_dq_cleanprice($A7652,日期设置!B$2)</f>
        <v>99.846400000000003</v>
      </c>
      <c r="G7652" s="18" t="str">
        <f t="shared" si="239"/>
        <v>0.61 + 0</v>
      </c>
      <c r="H7652" s="27">
        <f>[1]!b_dq_pctchange($A7652,日期设置!$B$2,1)/100</f>
        <v>0</v>
      </c>
      <c r="I7652" s="26">
        <f>[1]!b_pq_pctchange(A7652,日期设置!$B$4,日期设置!$B$2,1)</f>
        <v>0</v>
      </c>
      <c r="J7652" s="26">
        <f>[1]!b_pq_pctchange(A7652,日期设置!$C$4,日期设置!$B$2,1)</f>
        <v>0.13679671046034397</v>
      </c>
      <c r="K7652" s="52">
        <f>[1]!b_dq_amount($A7652,日期设置!B$2,2,10000)</f>
        <v>0</v>
      </c>
      <c r="L7652" s="26">
        <f>[1]!b_info_latestpar(A7652,日期设置!$B$2)</f>
        <v>100</v>
      </c>
      <c r="M7652" s="6">
        <f>[1]!b_info_outstandingbalance($A7652,日期设置!B$2)</f>
        <v>5</v>
      </c>
      <c r="N7652" s="7" t="str">
        <f>[1]!b_info_latestissurercreditrating2(A7652,日期设置!$B$2,"102","1")</f>
        <v>AA+</v>
      </c>
      <c r="O7652" s="55">
        <v>5.18</v>
      </c>
      <c r="P7652" s="9">
        <f>[1]!b_info_repurchasedate(A7652)</f>
        <v>0</v>
      </c>
      <c r="Q7652" s="36" t="s">
        <v>16152</v>
      </c>
      <c r="R7652" s="2" t="str">
        <f>IF((--IF(P7652=0,Q7652,P7652))&gt;(--日期设置!$B$2),IF(P7652=0,Q7652,P7652),Q7652)</f>
        <v>2021-10-31</v>
      </c>
      <c r="S7652" s="32" t="s">
        <v>23117</v>
      </c>
      <c r="T7652" s="8">
        <f>[1]!b_anal_ptmyear($A7652,日期设置!$B$2)</f>
        <v>0.61095890410958908</v>
      </c>
      <c r="U7652" s="8">
        <f>[1]!b_anal_termifexercise($A7652,日期设置!B$2)</f>
        <v>0</v>
      </c>
      <c r="V7652" s="10">
        <f>[1]!b_dq_dirtyprice(A7652,日期设置!$B$2)</f>
        <v>100.5134</v>
      </c>
      <c r="W7652" s="11">
        <f>IF(U7652=0,ROUNDUP((Q7652-日期设置!$B$2)/365,0),ROUNDUP((R7652-日期设置!$B$2)/365,0))</f>
        <v>1</v>
      </c>
      <c r="X7652" s="18">
        <f>_xlfn.IFNA(VLOOKUP(A7652,过往入选债券!A:D,4,0),2)</f>
        <v>2</v>
      </c>
      <c r="Y7652">
        <f>_xlfn.IFNA(VLOOKUP(C7652,[2]Sheet1!$A:$A,1,0),3)</f>
        <v>3</v>
      </c>
    </row>
    <row r="7653" spans="1:25" hidden="1" x14ac:dyDescent="0.2">
      <c r="A7653" s="35" t="s">
        <v>22910</v>
      </c>
      <c r="B7653" s="35" t="s">
        <v>22911</v>
      </c>
      <c r="C7653" s="54" t="s">
        <v>23043</v>
      </c>
      <c r="D7653" s="26" t="str">
        <f>[1]!b_calc_yield(A7653,日期设置!$B$2,F7653,1,R7653,1,O7653,L7653,S7653,)</f>
        <v>Fetching...</v>
      </c>
      <c r="E7653" s="26">
        <f t="shared" si="238"/>
        <v>2.6303899655604868</v>
      </c>
      <c r="F7653" s="18">
        <f>[1]!b_dq_cleanprice($A7653,日期设置!B$2)</f>
        <v>99.905199999999994</v>
      </c>
      <c r="G7653" s="18" t="str">
        <f t="shared" si="239"/>
        <v>0.36 + 0</v>
      </c>
      <c r="H7653" s="27">
        <f>[1]!b_dq_pctchange($A7653,日期设置!$B$2,1)/100</f>
        <v>0</v>
      </c>
      <c r="I7653" s="26">
        <f>[1]!b_pq_pctchange(A7653,日期设置!$B$4,日期设置!$B$2,1)</f>
        <v>0</v>
      </c>
      <c r="J7653" s="26">
        <f>[1]!b_pq_pctchange(A7653,日期设置!$C$4,日期设置!$B$2,1)</f>
        <v>-9.4800000000006435E-2</v>
      </c>
      <c r="K7653" s="52">
        <f>[1]!b_dq_amount($A7653,日期设置!B$2,2,10000)</f>
        <v>0</v>
      </c>
      <c r="L7653" s="26">
        <f>[1]!b_info_latestpar(A7653,日期设置!$B$2)</f>
        <v>100</v>
      </c>
      <c r="M7653" s="6">
        <f>[1]!b_info_outstandingbalance($A7653,日期设置!B$2)</f>
        <v>5</v>
      </c>
      <c r="N7653" s="7" t="str">
        <f>[1]!b_info_latestissurercreditrating2(A7653,日期设置!$B$2,"102","1")</f>
        <v>AAA</v>
      </c>
      <c r="O7653" s="55">
        <v>2.9</v>
      </c>
      <c r="P7653" s="9">
        <f>[1]!b_info_repurchasedate(A7653)</f>
        <v>0</v>
      </c>
      <c r="Q7653" s="36" t="s">
        <v>17639</v>
      </c>
      <c r="R7653" s="2" t="str">
        <f>IF((--IF(P7653=0,Q7653,P7653))&gt;(--日期设置!$B$2),IF(P7653=0,Q7653,P7653),Q7653)</f>
        <v>2021-08-04</v>
      </c>
      <c r="S7653" s="32" t="s">
        <v>23396</v>
      </c>
      <c r="T7653" s="8">
        <f>[1]!b_anal_ptmyear($A7653,日期设置!$B$2)</f>
        <v>0.36986301369863012</v>
      </c>
      <c r="U7653" s="8">
        <f>[1]!b_anal_termifexercise($A7653,日期设置!B$2)</f>
        <v>0</v>
      </c>
      <c r="V7653" s="10">
        <f>[1]!b_dq_dirtyprice(A7653,日期设置!$B$2)</f>
        <v>100.2627</v>
      </c>
      <c r="W7653" s="11">
        <f>IF(U7653=0,ROUNDUP((Q7653-日期设置!$B$2)/365,0),ROUNDUP((R7653-日期设置!$B$2)/365,0))</f>
        <v>1</v>
      </c>
      <c r="X7653" s="18">
        <f>_xlfn.IFNA(VLOOKUP(A7653,过往入选债券!A:D,4,0),2)</f>
        <v>2</v>
      </c>
      <c r="Y7653">
        <f>_xlfn.IFNA(VLOOKUP(C7653,[2]Sheet1!$A:$A,1,0),3)</f>
        <v>3</v>
      </c>
    </row>
    <row r="7654" spans="1:25" hidden="1" x14ac:dyDescent="0.2">
      <c r="A7654" s="22" t="s">
        <v>22258</v>
      </c>
      <c r="B7654" s="22" t="s">
        <v>22259</v>
      </c>
      <c r="C7654" s="42" t="s">
        <v>329</v>
      </c>
      <c r="D7654" s="26">
        <f>[1]!b_calc_yield(A7654,日期设置!$B$2,F7654,1,R7654,1,O7654,L7654,S7654,)</f>
        <v>0.84075777111942684</v>
      </c>
      <c r="E7654" s="26">
        <f t="shared" si="238"/>
        <v>3.3449532136449189</v>
      </c>
      <c r="F7654" s="18">
        <f>[1]!b_dq_cleanprice($A7654,日期设置!B$2)</f>
        <v>100.0457</v>
      </c>
      <c r="G7654" s="18" t="str">
        <f t="shared" si="239"/>
        <v>0.29 + 0</v>
      </c>
      <c r="H7654" s="27">
        <f>[1]!b_dq_pctchange($A7654,日期设置!$B$2,1)/100</f>
        <v>0</v>
      </c>
      <c r="I7654" s="26">
        <f>[1]!b_pq_pctchange(A7654,日期设置!$B$4,日期设置!$B$2,1)</f>
        <v>0</v>
      </c>
      <c r="J7654" s="26">
        <f>[1]!b_pq_pctchange(A7654,日期设置!$C$4,日期设置!$B$2,1)</f>
        <v>0</v>
      </c>
      <c r="K7654" s="52">
        <f>[1]!b_dq_amount($A7654,日期设置!B$2,2,10000)</f>
        <v>0</v>
      </c>
      <c r="L7654" s="26">
        <f>[1]!b_info_latestpar(A7654,日期设置!$B$2)</f>
        <v>100</v>
      </c>
      <c r="M7654" s="6">
        <f>[1]!b_info_outstandingbalance($A7654,日期设置!B$2)</f>
        <v>5</v>
      </c>
      <c r="N7654" s="7" t="str">
        <f>[1]!b_info_latestissurercreditrating2(A7654,日期设置!$B$2,"102","1")</f>
        <v>AA+</v>
      </c>
      <c r="O7654" s="55">
        <v>3.85</v>
      </c>
      <c r="P7654" s="9">
        <f>[1]!b_info_repurchasedate(A7654)</f>
        <v>0</v>
      </c>
      <c r="Q7654" s="36" t="s">
        <v>23429</v>
      </c>
      <c r="R7654" s="2" t="str">
        <f>IF((--IF(P7654=0,Q7654,P7654))&gt;(--日期设置!$B$2),IF(P7654=0,Q7654,P7654),Q7654)</f>
        <v>2021-07-08</v>
      </c>
      <c r="S7654" s="32" t="s">
        <v>23071</v>
      </c>
      <c r="T7654" s="8">
        <f>[1]!b_anal_ptmyear($A7654,日期设置!$B$2)</f>
        <v>0.29589041095890412</v>
      </c>
      <c r="U7654" s="8">
        <f>[1]!b_anal_termifexercise($A7654,日期设置!B$2)</f>
        <v>0</v>
      </c>
      <c r="V7654" s="10">
        <f>[1]!b_dq_dirtyprice(A7654,日期设置!$B$2)</f>
        <v>100.48869999999999</v>
      </c>
      <c r="W7654" s="11">
        <f>IF(U7654=0,ROUNDUP((Q7654-日期设置!$B$2)/365,0),ROUNDUP((R7654-日期设置!$B$2)/365,0))</f>
        <v>1</v>
      </c>
      <c r="X7654" s="18">
        <f>_xlfn.IFNA(VLOOKUP(A7654,过往入选债券!A:D,4,0),2)</f>
        <v>2</v>
      </c>
      <c r="Y7654">
        <f>_xlfn.IFNA(VLOOKUP(C7654,[2]Sheet1!$A:$A,1,0),3)</f>
        <v>3</v>
      </c>
    </row>
    <row r="7655" spans="1:25" hidden="1" x14ac:dyDescent="0.2">
      <c r="A7655" s="35" t="s">
        <v>22588</v>
      </c>
      <c r="B7655" s="35" t="s">
        <v>22589</v>
      </c>
      <c r="C7655" s="54" t="s">
        <v>393</v>
      </c>
      <c r="D7655" s="26">
        <f>[1]!b_calc_yield(A7655,日期设置!$B$2,F7655,1,R7655,1,O7655,L7655,S7655,)</f>
        <v>0.84062696479818877</v>
      </c>
      <c r="E7655" s="26">
        <f t="shared" si="238"/>
        <v>2.9308255870561517</v>
      </c>
      <c r="F7655" s="18">
        <f>[1]!b_dq_cleanprice($A7655,日期设置!B$2)</f>
        <v>99.991</v>
      </c>
      <c r="G7655" s="18" t="str">
        <f t="shared" si="239"/>
        <v>0.31 + 0</v>
      </c>
      <c r="H7655" s="27">
        <f>[1]!b_dq_pctchange($A7655,日期设置!$B$2,1)/100</f>
        <v>0</v>
      </c>
      <c r="I7655" s="26">
        <f>[1]!b_pq_pctchange(A7655,日期设置!$B$4,日期设置!$B$2,1)</f>
        <v>0</v>
      </c>
      <c r="J7655" s="26">
        <f>[1]!b_pq_pctchange(A7655,日期设置!$C$4,日期设置!$B$2,1)</f>
        <v>-9.0000000000003411E-3</v>
      </c>
      <c r="K7655" s="52">
        <f>[1]!b_dq_amount($A7655,日期设置!B$2,2,10000)</f>
        <v>0</v>
      </c>
      <c r="L7655" s="26">
        <f>[1]!b_info_latestpar(A7655,日期设置!$B$2)</f>
        <v>100</v>
      </c>
      <c r="M7655" s="6">
        <f>[1]!b_info_outstandingbalance($A7655,日期设置!B$2)</f>
        <v>10</v>
      </c>
      <c r="N7655" s="7" t="str">
        <f>[1]!b_info_latestissurercreditrating2(A7655,日期设置!$B$2,"102","1")</f>
        <v>AAA</v>
      </c>
      <c r="O7655" s="55">
        <v>3.39</v>
      </c>
      <c r="P7655" s="9">
        <f>[1]!b_info_repurchasedate(A7655)</f>
        <v>0</v>
      </c>
      <c r="Q7655" s="36" t="s">
        <v>16932</v>
      </c>
      <c r="R7655" s="2" t="str">
        <f>IF((--IF(P7655=0,Q7655,P7655))&gt;(--日期设置!$B$2),IF(P7655=0,Q7655,P7655),Q7655)</f>
        <v>2021-07-16</v>
      </c>
      <c r="S7655" s="32" t="s">
        <v>23236</v>
      </c>
      <c r="T7655" s="8">
        <f>[1]!b_anal_ptmyear($A7655,日期设置!$B$2)</f>
        <v>0.31780821917808222</v>
      </c>
      <c r="U7655" s="8">
        <f>[1]!b_anal_termifexercise($A7655,日期设置!B$2)</f>
        <v>0</v>
      </c>
      <c r="V7655" s="10">
        <f>[1]!b_dq_dirtyprice(A7655,日期设置!$B$2)</f>
        <v>100.4461</v>
      </c>
      <c r="W7655" s="11">
        <f>IF(U7655=0,ROUNDUP((Q7655-日期设置!$B$2)/365,0),ROUNDUP((R7655-日期设置!$B$2)/365,0))</f>
        <v>1</v>
      </c>
      <c r="X7655" s="18">
        <f>_xlfn.IFNA(VLOOKUP(A7655,过往入选债券!A:D,4,0),2)</f>
        <v>2</v>
      </c>
      <c r="Y7655">
        <f>_xlfn.IFNA(VLOOKUP(C7655,[2]Sheet1!$A:$A,1,0),3)</f>
        <v>3</v>
      </c>
    </row>
    <row r="7656" spans="1:25" hidden="1" x14ac:dyDescent="0.2">
      <c r="A7656" s="35" t="s">
        <v>22462</v>
      </c>
      <c r="B7656" s="35" t="s">
        <v>22463</v>
      </c>
      <c r="C7656" s="54" t="s">
        <v>146</v>
      </c>
      <c r="D7656" s="26">
        <f>[1]!b_calc_yield(A7656,日期设置!$B$2,F7656,1,R7656,1,O7656,L7656,S7656,)</f>
        <v>0.83994208669213377</v>
      </c>
      <c r="E7656" s="26">
        <f t="shared" si="238"/>
        <v>3.7546751806873946</v>
      </c>
      <c r="F7656" s="18">
        <f>[1]!b_dq_cleanprice($A7656,日期设置!B$2)</f>
        <v>100</v>
      </c>
      <c r="G7656" s="18" t="str">
        <f t="shared" si="239"/>
        <v>0.38 + 0</v>
      </c>
      <c r="H7656" s="27">
        <f>[1]!b_dq_pctchange($A7656,日期设置!$B$2,1)/100</f>
        <v>0</v>
      </c>
      <c r="I7656" s="26">
        <f>[1]!b_pq_pctchange(A7656,日期设置!$B$4,日期设置!$B$2,1)</f>
        <v>0</v>
      </c>
      <c r="J7656" s="26">
        <f>[1]!b_pq_pctchange(A7656,日期设置!$C$4,日期设置!$B$2,1)</f>
        <v>0</v>
      </c>
      <c r="K7656" s="52">
        <f>[1]!b_dq_amount($A7656,日期设置!B$2,2,10000)</f>
        <v>0</v>
      </c>
      <c r="L7656" s="26">
        <f>[1]!b_info_latestpar(A7656,日期设置!$B$2)</f>
        <v>100</v>
      </c>
      <c r="M7656" s="6">
        <f>[1]!b_info_outstandingbalance($A7656,日期设置!B$2)</f>
        <v>5</v>
      </c>
      <c r="N7656" s="7" t="str">
        <f>[1]!b_info_latestissurercreditrating2(A7656,日期设置!$B$2,"102","1")</f>
        <v>AA+</v>
      </c>
      <c r="O7656" s="55">
        <v>4.25</v>
      </c>
      <c r="P7656" s="9">
        <f>[1]!b_info_repurchasedate(A7656)</f>
        <v>0</v>
      </c>
      <c r="Q7656" s="36" t="s">
        <v>16507</v>
      </c>
      <c r="R7656" s="2" t="str">
        <f>IF((--IF(P7656=0,Q7656,P7656))&gt;(--日期设置!$B$2),IF(P7656=0,Q7656,P7656),Q7656)</f>
        <v>2021-08-08</v>
      </c>
      <c r="S7656" s="32" t="s">
        <v>23173</v>
      </c>
      <c r="T7656" s="8">
        <f>[1]!b_anal_ptmyear($A7656,日期设置!$B$2)</f>
        <v>0.38082191780821917</v>
      </c>
      <c r="U7656" s="8">
        <f>[1]!b_anal_termifexercise($A7656,日期设置!B$2)</f>
        <v>0</v>
      </c>
      <c r="V7656" s="10">
        <f>[1]!b_dq_dirtyprice(A7656,日期设置!$B$2)</f>
        <v>100.4774</v>
      </c>
      <c r="W7656" s="11">
        <f>IF(U7656=0,ROUNDUP((Q7656-日期设置!$B$2)/365,0),ROUNDUP((R7656-日期设置!$B$2)/365,0))</f>
        <v>1</v>
      </c>
      <c r="X7656" s="18">
        <f>_xlfn.IFNA(VLOOKUP(A7656,过往入选债券!A:D,4,0),2)</f>
        <v>2</v>
      </c>
      <c r="Y7656">
        <f>_xlfn.IFNA(VLOOKUP(C7656,[2]Sheet1!$A:$A,1,0),3)</f>
        <v>3</v>
      </c>
    </row>
    <row r="7657" spans="1:25" hidden="1" x14ac:dyDescent="0.2">
      <c r="A7657" s="35" t="s">
        <v>22536</v>
      </c>
      <c r="B7657" s="35" t="s">
        <v>22537</v>
      </c>
      <c r="C7657" s="54" t="s">
        <v>408</v>
      </c>
      <c r="D7657" s="26">
        <f>[1]!b_calc_yield(A7657,日期设置!$B$2,F7657,1,R7657,1,O7657,L7657,S7657,)</f>
        <v>0.83691720863489127</v>
      </c>
      <c r="E7657" s="26">
        <f t="shared" si="238"/>
        <v>3.2713239303827413</v>
      </c>
      <c r="F7657" s="18">
        <f>[1]!b_dq_cleanprice($A7657,日期设置!B$2)</f>
        <v>99.900999999999996</v>
      </c>
      <c r="G7657" s="18" t="str">
        <f t="shared" si="239"/>
        <v>0.42 + 0</v>
      </c>
      <c r="H7657" s="27">
        <f>[1]!b_dq_pctchange($A7657,日期设置!$B$2,1)/100</f>
        <v>0</v>
      </c>
      <c r="I7657" s="26">
        <f>[1]!b_pq_pctchange(A7657,日期设置!$B$4,日期设置!$B$2,1)</f>
        <v>0</v>
      </c>
      <c r="J7657" s="26">
        <f>[1]!b_pq_pctchange(A7657,日期设置!$C$4,日期设置!$B$2,1)</f>
        <v>0</v>
      </c>
      <c r="K7657" s="52">
        <f>[1]!b_dq_amount($A7657,日期设置!B$2,2,10000)</f>
        <v>0</v>
      </c>
      <c r="L7657" s="26">
        <f>[1]!b_info_latestpar(A7657,日期设置!$B$2)</f>
        <v>100</v>
      </c>
      <c r="M7657" s="6">
        <f>[1]!b_info_outstandingbalance($A7657,日期设置!B$2)</f>
        <v>2</v>
      </c>
      <c r="N7657" s="7" t="str">
        <f>[1]!b_info_latestissurercreditrating2(A7657,日期设置!$B$2,"102","1")</f>
        <v>AA+</v>
      </c>
      <c r="O7657" s="55">
        <v>3.4</v>
      </c>
      <c r="P7657" s="9">
        <f>[1]!b_info_repurchasedate(A7657)</f>
        <v>0</v>
      </c>
      <c r="Q7657" s="36" t="s">
        <v>17220</v>
      </c>
      <c r="R7657" s="2" t="str">
        <f>IF((--IF(P7657=0,Q7657,P7657))&gt;(--日期设置!$B$2),IF(P7657=0,Q7657,P7657),Q7657)</f>
        <v>2021-08-25</v>
      </c>
      <c r="S7657" s="32" t="s">
        <v>23210</v>
      </c>
      <c r="T7657" s="8">
        <f>[1]!b_anal_ptmyear($A7657,日期设置!$B$2)</f>
        <v>0.42739726027397262</v>
      </c>
      <c r="U7657" s="8">
        <f>[1]!b_anal_termifexercise($A7657,日期设置!B$2)</f>
        <v>0</v>
      </c>
      <c r="V7657" s="10">
        <f>[1]!b_dq_dirtyprice(A7657,日期设置!$B$2)</f>
        <v>100.1246</v>
      </c>
      <c r="W7657" s="11">
        <f>IF(U7657=0,ROUNDUP((Q7657-日期设置!$B$2)/365,0),ROUNDUP((R7657-日期设置!$B$2)/365,0))</f>
        <v>1</v>
      </c>
      <c r="X7657" s="18">
        <f>_xlfn.IFNA(VLOOKUP(A7657,过往入选债券!A:D,4,0),2)</f>
        <v>2</v>
      </c>
      <c r="Y7657">
        <f>_xlfn.IFNA(VLOOKUP(C7657,[2]Sheet1!$A:$A,1,0),3)</f>
        <v>3</v>
      </c>
    </row>
    <row r="7658" spans="1:25" hidden="1" x14ac:dyDescent="0.2">
      <c r="A7658" s="35" t="s">
        <v>22698</v>
      </c>
      <c r="B7658" s="35" t="s">
        <v>22699</v>
      </c>
      <c r="C7658" s="54" t="s">
        <v>295</v>
      </c>
      <c r="D7658" s="26">
        <f>[1]!b_calc_yield(A7658,日期设置!$B$2,F7658,1,R7658,1,O7658,L7658,S7658,)</f>
        <v>0.83677247812438638</v>
      </c>
      <c r="E7658" s="26">
        <f t="shared" si="238"/>
        <v>4.5250989896571836</v>
      </c>
      <c r="F7658" s="18">
        <f>[1]!b_dq_cleanprice($A7658,日期设置!B$2)</f>
        <v>100</v>
      </c>
      <c r="G7658" s="18" t="str">
        <f t="shared" si="239"/>
        <v>0.43 + 0</v>
      </c>
      <c r="H7658" s="27">
        <f>[1]!b_dq_pctchange($A7658,日期设置!$B$2,1)/100</f>
        <v>0</v>
      </c>
      <c r="I7658" s="26">
        <f>[1]!b_pq_pctchange(A7658,日期设置!$B$4,日期设置!$B$2,1)</f>
        <v>0</v>
      </c>
      <c r="J7658" s="26">
        <f>[1]!b_pq_pctchange(A7658,日期设置!$C$4,日期设置!$B$2,1)</f>
        <v>0</v>
      </c>
      <c r="K7658" s="52">
        <f>[1]!b_dq_amount($A7658,日期设置!B$2,2,10000)</f>
        <v>0</v>
      </c>
      <c r="L7658" s="26">
        <f>[1]!b_info_latestpar(A7658,日期设置!$B$2)</f>
        <v>100</v>
      </c>
      <c r="M7658" s="6">
        <f>[1]!b_info_outstandingbalance($A7658,日期设置!B$2)</f>
        <v>10</v>
      </c>
      <c r="N7658" s="7" t="str">
        <f>[1]!b_info_latestissurercreditrating2(A7658,日期设置!$B$2,"102","1")</f>
        <v>AAA</v>
      </c>
      <c r="O7658" s="55">
        <v>4.8</v>
      </c>
      <c r="P7658" s="9">
        <f>[1]!b_info_repurchasedate(A7658)</f>
        <v>0</v>
      </c>
      <c r="Q7658" s="36" t="s">
        <v>16342</v>
      </c>
      <c r="R7658" s="2" t="str">
        <f>IF((--IF(P7658=0,Q7658,P7658))&gt;(--日期设置!$B$2),IF(P7658=0,Q7658,P7658),Q7658)</f>
        <v>2021-08-28</v>
      </c>
      <c r="S7658" s="32" t="s">
        <v>23290</v>
      </c>
      <c r="T7658" s="8">
        <f>[1]!b_anal_ptmyear($A7658,日期设置!$B$2)</f>
        <v>0.43561643835616437</v>
      </c>
      <c r="U7658" s="8">
        <f>[1]!b_anal_termifexercise($A7658,日期设置!B$2)</f>
        <v>0</v>
      </c>
      <c r="V7658" s="10">
        <f>[1]!b_dq_dirtyprice(A7658,日期设置!$B$2)</f>
        <v>100.26300000000001</v>
      </c>
      <c r="W7658" s="11">
        <f>IF(U7658=0,ROUNDUP((Q7658-日期设置!$B$2)/365,0),ROUNDUP((R7658-日期设置!$B$2)/365,0))</f>
        <v>1</v>
      </c>
      <c r="X7658" s="18">
        <f>_xlfn.IFNA(VLOOKUP(A7658,过往入选债券!A:D,4,0),2)</f>
        <v>2</v>
      </c>
      <c r="Y7658">
        <f>_xlfn.IFNA(VLOOKUP(C7658,[2]Sheet1!$A:$A,1,0),3)</f>
        <v>3</v>
      </c>
    </row>
    <row r="7659" spans="1:25" hidden="1" x14ac:dyDescent="0.2">
      <c r="A7659" s="35" t="s">
        <v>22606</v>
      </c>
      <c r="B7659" s="35" t="s">
        <v>22607</v>
      </c>
      <c r="C7659" s="54" t="s">
        <v>23001</v>
      </c>
      <c r="D7659" s="26">
        <f>[1]!b_calc_yield(A7659,日期设置!$B$2,F7659,1,R7659,1,O7659,L7659,S7659,)</f>
        <v>0.83670547503076498</v>
      </c>
      <c r="E7659" s="26">
        <f t="shared" si="238"/>
        <v>2.6073637984468379</v>
      </c>
      <c r="F7659" s="18">
        <f>[1]!b_dq_cleanprice($A7659,日期设置!B$2)</f>
        <v>99.959400000000002</v>
      </c>
      <c r="G7659" s="18" t="str">
        <f t="shared" si="239"/>
        <v>0.31 + 0</v>
      </c>
      <c r="H7659" s="27">
        <f>[1]!b_dq_pctchange($A7659,日期设置!$B$2,1)/100</f>
        <v>0</v>
      </c>
      <c r="I7659" s="26">
        <f>[1]!b_pq_pctchange(A7659,日期设置!$B$4,日期设置!$B$2,1)</f>
        <v>0</v>
      </c>
      <c r="J7659" s="26">
        <f>[1]!b_pq_pctchange(A7659,日期设置!$C$4,日期设置!$B$2,1)</f>
        <v>-4.0599999999997749E-2</v>
      </c>
      <c r="K7659" s="52">
        <f>[1]!b_dq_amount($A7659,日期设置!B$2,2,10000)</f>
        <v>0</v>
      </c>
      <c r="L7659" s="26">
        <f>[1]!b_info_latestpar(A7659,日期设置!$B$2)</f>
        <v>100</v>
      </c>
      <c r="M7659" s="6">
        <f>[1]!b_info_outstandingbalance($A7659,日期设置!B$2)</f>
        <v>20</v>
      </c>
      <c r="N7659" s="7" t="str">
        <f>[1]!b_info_latestissurercreditrating2(A7659,日期设置!$B$2,"102","1")</f>
        <v>AAA</v>
      </c>
      <c r="O7659" s="55">
        <v>2.9</v>
      </c>
      <c r="P7659" s="9">
        <f>[1]!b_info_repurchasedate(A7659)</f>
        <v>0</v>
      </c>
      <c r="Q7659" s="36" t="s">
        <v>16932</v>
      </c>
      <c r="R7659" s="2" t="str">
        <f>IF((--IF(P7659=0,Q7659,P7659))&gt;(--日期设置!$B$2),IF(P7659=0,Q7659,P7659),Q7659)</f>
        <v>2021-07-16</v>
      </c>
      <c r="S7659" s="32" t="s">
        <v>23245</v>
      </c>
      <c r="T7659" s="8">
        <f>[1]!b_anal_ptmyear($A7659,日期设置!$B$2)</f>
        <v>0.31780821917808222</v>
      </c>
      <c r="U7659" s="8">
        <f>[1]!b_anal_termifexercise($A7659,日期设置!B$2)</f>
        <v>0</v>
      </c>
      <c r="V7659" s="10">
        <f>[1]!b_dq_dirtyprice(A7659,日期设置!$B$2)</f>
        <v>100.2852</v>
      </c>
      <c r="W7659" s="11">
        <f>IF(U7659=0,ROUNDUP((Q7659-日期设置!$B$2)/365,0),ROUNDUP((R7659-日期设置!$B$2)/365,0))</f>
        <v>1</v>
      </c>
      <c r="X7659" s="18">
        <f>_xlfn.IFNA(VLOOKUP(A7659,过往入选债券!A:D,4,0),2)</f>
        <v>2</v>
      </c>
      <c r="Y7659">
        <f>_xlfn.IFNA(VLOOKUP(C7659,[2]Sheet1!$A:$A,1,0),3)</f>
        <v>3</v>
      </c>
    </row>
    <row r="7660" spans="1:25" hidden="1" x14ac:dyDescent="0.2">
      <c r="A7660" s="35" t="s">
        <v>22596</v>
      </c>
      <c r="B7660" s="35" t="s">
        <v>22597</v>
      </c>
      <c r="C7660" s="54" t="s">
        <v>21267</v>
      </c>
      <c r="D7660" s="26">
        <f>[1]!b_calc_yield(A7660,日期设置!$B$2,F7660,1,R7660,1,O7660,L7660,S7660,)</f>
        <v>0.83416075449381666</v>
      </c>
      <c r="E7660" s="26">
        <f t="shared" si="238"/>
        <v>2.5644096707578612</v>
      </c>
      <c r="F7660" s="18">
        <f>[1]!b_dq_cleanprice($A7660,日期设置!B$2)</f>
        <v>100.0017</v>
      </c>
      <c r="G7660" s="18" t="str">
        <f t="shared" si="239"/>
        <v>0.26 + 0</v>
      </c>
      <c r="H7660" s="27">
        <f>[1]!b_dq_pctchange($A7660,日期设置!$B$2,1)/100</f>
        <v>0</v>
      </c>
      <c r="I7660" s="26">
        <f>[1]!b_pq_pctchange(A7660,日期设置!$B$4,日期设置!$B$2,1)</f>
        <v>3.801379900903698E-2</v>
      </c>
      <c r="J7660" s="26">
        <f>[1]!b_pq_pctchange(A7660,日期设置!$C$4,日期设置!$B$2,1)</f>
        <v>0</v>
      </c>
      <c r="K7660" s="52">
        <f>[1]!b_dq_amount($A7660,日期设置!B$2,2,10000)</f>
        <v>0</v>
      </c>
      <c r="L7660" s="26">
        <f>[1]!b_info_latestpar(A7660,日期设置!$B$2)</f>
        <v>100</v>
      </c>
      <c r="M7660" s="6">
        <f>[1]!b_info_outstandingbalance($A7660,日期设置!B$2)</f>
        <v>18</v>
      </c>
      <c r="N7660" s="7" t="str">
        <f>[1]!b_info_latestissurercreditrating2(A7660,日期设置!$B$2,"102","1")</f>
        <v>AAA</v>
      </c>
      <c r="O7660" s="55">
        <v>2.76</v>
      </c>
      <c r="P7660" s="9">
        <f>[1]!b_info_repurchasedate(A7660)</f>
        <v>0</v>
      </c>
      <c r="Q7660" s="36" t="s">
        <v>17540</v>
      </c>
      <c r="R7660" s="2" t="str">
        <f>IF((--IF(P7660=0,Q7660,P7660))&gt;(--日期设置!$B$2),IF(P7660=0,Q7660,P7660),Q7660)</f>
        <v>2021-06-25</v>
      </c>
      <c r="S7660" s="32" t="s">
        <v>23240</v>
      </c>
      <c r="T7660" s="8">
        <f>[1]!b_anal_ptmyear($A7660,日期设置!$B$2)</f>
        <v>0.26027397260273971</v>
      </c>
      <c r="U7660" s="8">
        <f>[1]!b_anal_termifexercise($A7660,日期设置!B$2)</f>
        <v>0</v>
      </c>
      <c r="V7660" s="10">
        <f>[1]!b_dq_dirtyprice(A7660,日期设置!$B$2)</f>
        <v>100.19070000000001</v>
      </c>
      <c r="W7660" s="11">
        <f>IF(U7660=0,ROUNDUP((Q7660-日期设置!$B$2)/365,0),ROUNDUP((R7660-日期设置!$B$2)/365,0))</f>
        <v>1</v>
      </c>
      <c r="X7660" s="18">
        <f>_xlfn.IFNA(VLOOKUP(A7660,过往入选债券!A:D,4,0),2)</f>
        <v>2</v>
      </c>
      <c r="Y7660">
        <f>_xlfn.IFNA(VLOOKUP(C7660,[2]Sheet1!$A:$A,1,0),3)</f>
        <v>3</v>
      </c>
    </row>
    <row r="7661" spans="1:25" hidden="1" x14ac:dyDescent="0.2">
      <c r="A7661" s="35" t="s">
        <v>22960</v>
      </c>
      <c r="B7661" s="35" t="s">
        <v>22961</v>
      </c>
      <c r="C7661" s="54" t="s">
        <v>140</v>
      </c>
      <c r="D7661" s="26">
        <f>[1]!b_calc_yield(A7661,日期设置!$B$2,F7661,1,R7661,1,O7661,L7661,S7661,)</f>
        <v>0.83099751615868844</v>
      </c>
      <c r="E7661" s="26">
        <f t="shared" si="238"/>
        <v>3.4600016154718416</v>
      </c>
      <c r="F7661" s="18">
        <f>[1]!b_dq_cleanprice($A7661,日期设置!B$2)</f>
        <v>99.787099999999995</v>
      </c>
      <c r="G7661" s="18" t="str">
        <f t="shared" si="239"/>
        <v>0.60 + 0</v>
      </c>
      <c r="H7661" s="27">
        <f>[1]!b_dq_pctchange($A7661,日期设置!$B$2,1)/100</f>
        <v>0</v>
      </c>
      <c r="I7661" s="26">
        <f>[1]!b_pq_pctchange(A7661,日期设置!$B$4,日期设置!$B$2,1)</f>
        <v>0</v>
      </c>
      <c r="J7661" s="26">
        <f>[1]!b_pq_pctchange(A7661,日期设置!$C$4,日期设置!$B$2,1)</f>
        <v>0</v>
      </c>
      <c r="K7661" s="52">
        <f>[1]!b_dq_amount($A7661,日期设置!B$2,2,10000)</f>
        <v>0</v>
      </c>
      <c r="L7661" s="26">
        <f>[1]!b_info_latestpar(A7661,日期设置!$B$2)</f>
        <v>100</v>
      </c>
      <c r="M7661" s="6">
        <f>[1]!b_info_outstandingbalance($A7661,日期设置!B$2)</f>
        <v>5</v>
      </c>
      <c r="N7661" s="7" t="str">
        <f>[1]!b_info_latestissurercreditrating2(A7661,日期设置!$B$2,"102","1")</f>
        <v>AA+</v>
      </c>
      <c r="O7661" s="55">
        <v>3.75</v>
      </c>
      <c r="P7661" s="9">
        <f>[1]!b_info_repurchasedate(A7661)</f>
        <v>0</v>
      </c>
      <c r="Q7661" s="36" t="s">
        <v>16514</v>
      </c>
      <c r="R7661" s="2" t="str">
        <f>IF((--IF(P7661=0,Q7661,P7661))&gt;(--日期设置!$B$2),IF(P7661=0,Q7661,P7661),Q7661)</f>
        <v>2021-10-30</v>
      </c>
      <c r="S7661" s="32" t="s">
        <v>23421</v>
      </c>
      <c r="T7661" s="8">
        <f>[1]!b_anal_ptmyear($A7661,日期设置!$B$2)</f>
        <v>0.60821917808219184</v>
      </c>
      <c r="U7661" s="8">
        <f>[1]!b_anal_termifexercise($A7661,日期设置!B$2)</f>
        <v>0</v>
      </c>
      <c r="V7661" s="10">
        <f>[1]!b_dq_dirtyprice(A7661,日期设置!$B$2)</f>
        <v>100.2803</v>
      </c>
      <c r="W7661" s="11">
        <f>IF(U7661=0,ROUNDUP((Q7661-日期设置!$B$2)/365,0),ROUNDUP((R7661-日期设置!$B$2)/365,0))</f>
        <v>1</v>
      </c>
      <c r="X7661" s="18">
        <f>_xlfn.IFNA(VLOOKUP(A7661,过往入选债券!A:D,4,0),2)</f>
        <v>2</v>
      </c>
      <c r="Y7661">
        <f>_xlfn.IFNA(VLOOKUP(C7661,[2]Sheet1!$A:$A,1,0),3)</f>
        <v>3</v>
      </c>
    </row>
    <row r="7662" spans="1:25" hidden="1" x14ac:dyDescent="0.2">
      <c r="A7662" s="35" t="s">
        <v>22548</v>
      </c>
      <c r="B7662" s="35" t="s">
        <v>22549</v>
      </c>
      <c r="C7662" s="54" t="s">
        <v>2137</v>
      </c>
      <c r="D7662" s="26">
        <f>[1]!b_calc_yield(A7662,日期设置!$B$2,F7662,1,R7662,1,O7662,L7662,S7662,)</f>
        <v>0.83062553742772749</v>
      </c>
      <c r="E7662" s="26">
        <f t="shared" si="238"/>
        <v>4.1731060296366973</v>
      </c>
      <c r="F7662" s="18">
        <f>[1]!b_dq_cleanprice($A7662,日期设置!B$2)</f>
        <v>100</v>
      </c>
      <c r="G7662" s="18" t="str">
        <f t="shared" si="239"/>
        <v>0.42 + 0</v>
      </c>
      <c r="H7662" s="27">
        <f>[1]!b_dq_pctchange($A7662,日期设置!$B$2,1)/100</f>
        <v>0</v>
      </c>
      <c r="I7662" s="26">
        <f>[1]!b_pq_pctchange(A7662,日期设置!$B$4,日期设置!$B$2,1)</f>
        <v>0</v>
      </c>
      <c r="J7662" s="26">
        <f>[1]!b_pq_pctchange(A7662,日期设置!$C$4,日期设置!$B$2,1)</f>
        <v>0</v>
      </c>
      <c r="K7662" s="52">
        <f>[1]!b_dq_amount($A7662,日期设置!B$2,2,10000)</f>
        <v>0</v>
      </c>
      <c r="L7662" s="26">
        <f>[1]!b_info_latestpar(A7662,日期设置!$B$2)</f>
        <v>100</v>
      </c>
      <c r="M7662" s="6">
        <f>[1]!b_info_outstandingbalance($A7662,日期设置!B$2)</f>
        <v>3</v>
      </c>
      <c r="N7662" s="7" t="str">
        <f>[1]!b_info_latestissurercreditrating2(A7662,日期设置!$B$2,"102","1")</f>
        <v>AA+</v>
      </c>
      <c r="O7662" s="55">
        <v>4.4800000000000004</v>
      </c>
      <c r="P7662" s="9">
        <f>[1]!b_info_repurchasedate(A7662)</f>
        <v>0</v>
      </c>
      <c r="Q7662" s="36" t="s">
        <v>17220</v>
      </c>
      <c r="R7662" s="2" t="str">
        <f>IF((--IF(P7662=0,Q7662,P7662))&gt;(--日期设置!$B$2),IF(P7662=0,Q7662,P7662),Q7662)</f>
        <v>2021-08-25</v>
      </c>
      <c r="S7662" s="32" t="s">
        <v>23216</v>
      </c>
      <c r="T7662" s="8">
        <f>[1]!b_anal_ptmyear($A7662,日期设置!$B$2)</f>
        <v>0.42739726027397262</v>
      </c>
      <c r="U7662" s="8">
        <f>[1]!b_anal_termifexercise($A7662,日期设置!B$2)</f>
        <v>0</v>
      </c>
      <c r="V7662" s="10">
        <f>[1]!b_dq_dirtyprice(A7662,日期设置!$B$2)</f>
        <v>100.2946</v>
      </c>
      <c r="W7662" s="11">
        <f>IF(U7662=0,ROUNDUP((Q7662-日期设置!$B$2)/365,0),ROUNDUP((R7662-日期设置!$B$2)/365,0))</f>
        <v>1</v>
      </c>
      <c r="X7662" s="18">
        <f>_xlfn.IFNA(VLOOKUP(A7662,过往入选债券!A:D,4,0),2)</f>
        <v>2</v>
      </c>
      <c r="Y7662">
        <f>_xlfn.IFNA(VLOOKUP(C7662,[2]Sheet1!$A:$A,1,0),3)</f>
        <v>3</v>
      </c>
    </row>
    <row r="7663" spans="1:25" x14ac:dyDescent="0.2">
      <c r="A7663" s="35" t="s">
        <v>22870</v>
      </c>
      <c r="B7663" s="35" t="s">
        <v>22871</v>
      </c>
      <c r="C7663" s="54" t="s">
        <v>23032</v>
      </c>
      <c r="D7663" s="26">
        <f>[1]!b_calc_yield(A7663,日期设置!$B$2,F7663,1,R7663,1,O7663,L7663,S7663,)</f>
        <v>0.82868220577328178</v>
      </c>
      <c r="E7663" s="26">
        <f t="shared" si="238"/>
        <v>2.2920402821064778</v>
      </c>
      <c r="F7663" s="18">
        <f>[1]!b_dq_cleanprice($A7663,日期设置!B$2)</f>
        <v>99.895099999999999</v>
      </c>
      <c r="G7663" s="18" t="str">
        <f t="shared" si="239"/>
        <v>0.36 + 0</v>
      </c>
      <c r="H7663" s="27">
        <f>[1]!b_dq_pctchange($A7663,日期设置!$B$2,1)/100</f>
        <v>3.0942019262160609E-4</v>
      </c>
      <c r="I7663" s="26">
        <f>[1]!b_pq_pctchange(A7663,日期设置!$B$4,日期设置!$B$2,1)</f>
        <v>0.13050682153743662</v>
      </c>
      <c r="J7663" s="26">
        <f>[1]!b_pq_pctchange(A7663,日期设置!$C$4,日期设置!$B$2,1)</f>
        <v>0.12609089168712032</v>
      </c>
      <c r="K7663" s="52">
        <f>[1]!b_dq_amount($A7663,日期设置!B$2,2,10000)</f>
        <v>10020.331918</v>
      </c>
      <c r="L7663" s="26">
        <f>[1]!b_info_latestpar(A7663,日期设置!$B$2)</f>
        <v>100</v>
      </c>
      <c r="M7663" s="6">
        <f>[1]!b_info_outstandingbalance($A7663,日期设置!B$2)</f>
        <v>50</v>
      </c>
      <c r="N7663" s="7" t="str">
        <f>[1]!b_info_latestissurercreditrating2(A7663,日期设置!$B$2,"102","1")</f>
        <v>AAA</v>
      </c>
      <c r="O7663" s="55">
        <v>2.5</v>
      </c>
      <c r="P7663" s="9">
        <f>[1]!b_info_repurchasedate(A7663)</f>
        <v>0</v>
      </c>
      <c r="Q7663" s="36" t="s">
        <v>17639</v>
      </c>
      <c r="R7663" s="2" t="str">
        <f>IF((--IF(P7663=0,Q7663,P7663))&gt;(--日期设置!$B$2),IF(P7663=0,Q7663,P7663),Q7663)</f>
        <v>2021-08-04</v>
      </c>
      <c r="S7663" s="32" t="s">
        <v>23376</v>
      </c>
      <c r="T7663" s="8">
        <f>[1]!b_anal_ptmyear($A7663,日期设置!$B$2)</f>
        <v>0.36986301369863012</v>
      </c>
      <c r="U7663" s="8">
        <f>[1]!b_anal_termifexercise($A7663,日期设置!B$2)</f>
        <v>0</v>
      </c>
      <c r="V7663" s="10">
        <f>[1]!b_dq_dirtyprice(A7663,日期设置!$B$2)</f>
        <v>100.2033</v>
      </c>
      <c r="W7663" s="11">
        <f>IF(U7663=0,ROUNDUP((Q7663-日期设置!$B$2)/365,0),ROUNDUP((R7663-日期设置!$B$2)/365,0))</f>
        <v>1</v>
      </c>
      <c r="X7663" s="18">
        <f>_xlfn.IFNA(VLOOKUP(A7663,过往入选债券!A:D,4,0),2)</f>
        <v>2</v>
      </c>
      <c r="Y7663">
        <f>_xlfn.IFNA(VLOOKUP(C7663,[2]Sheet1!$A:$A,1,0),3)</f>
        <v>3</v>
      </c>
    </row>
    <row r="7664" spans="1:25" x14ac:dyDescent="0.2">
      <c r="A7664" s="35" t="s">
        <v>22450</v>
      </c>
      <c r="B7664" s="35" t="s">
        <v>22451</v>
      </c>
      <c r="C7664" s="54" t="s">
        <v>22016</v>
      </c>
      <c r="D7664" s="26">
        <f>[1]!b_calc_yield(A7664,日期设置!$B$2,F7664,1,R7664,1,O7664,L7664,S7664,)</f>
        <v>0.82716249803919295</v>
      </c>
      <c r="E7664" s="26">
        <f t="shared" si="238"/>
        <v>2.4023634385635706</v>
      </c>
      <c r="F7664" s="18">
        <f>[1]!b_dq_cleanprice($A7664,日期设置!B$2)</f>
        <v>99.900899999999993</v>
      </c>
      <c r="G7664" s="18" t="str">
        <f t="shared" si="239"/>
        <v>0.37 + 0</v>
      </c>
      <c r="H7664" s="27">
        <f>[1]!b_dq_pctchange($A7664,日期设置!$B$2,1)/100</f>
        <v>0</v>
      </c>
      <c r="I7664" s="26">
        <f>[1]!b_pq_pctchange(A7664,日期设置!$B$4,日期设置!$B$2,1)</f>
        <v>0.12788992646327907</v>
      </c>
      <c r="J7664" s="26">
        <f>[1]!b_pq_pctchange(A7664,日期设置!$C$4,日期设置!$B$2,1)</f>
        <v>-9.9100000000007085E-2</v>
      </c>
      <c r="K7664" s="52">
        <f>[1]!b_dq_amount($A7664,日期设置!B$2,2,10000)</f>
        <v>10019.295479</v>
      </c>
      <c r="L7664" s="26">
        <f>[1]!b_info_latestpar(A7664,日期设置!$B$2)</f>
        <v>100</v>
      </c>
      <c r="M7664" s="6">
        <f>[1]!b_info_outstandingbalance($A7664,日期设置!B$2)</f>
        <v>15</v>
      </c>
      <c r="N7664" s="7" t="str">
        <f>[1]!b_info_latestissurercreditrating2(A7664,日期设置!$B$2,"102","1")</f>
        <v>AAA</v>
      </c>
      <c r="O7664" s="55">
        <v>2.6</v>
      </c>
      <c r="P7664" s="9">
        <f>[1]!b_info_repurchasedate(A7664)</f>
        <v>0</v>
      </c>
      <c r="Q7664" s="36" t="s">
        <v>16999</v>
      </c>
      <c r="R7664" s="2" t="str">
        <f>IF((--IF(P7664=0,Q7664,P7664))&gt;(--日期设置!$B$2),IF(P7664=0,Q7664,P7664),Q7664)</f>
        <v>2021-08-06</v>
      </c>
      <c r="S7664" s="32" t="s">
        <v>23167</v>
      </c>
      <c r="T7664" s="8">
        <f>[1]!b_anal_ptmyear($A7664,日期设置!$B$2)</f>
        <v>0.37534246575342467</v>
      </c>
      <c r="U7664" s="8">
        <f>[1]!b_anal_termifexercise($A7664,日期设置!B$2)</f>
        <v>0</v>
      </c>
      <c r="V7664" s="10">
        <f>[1]!b_dq_dirtyprice(A7664,日期设置!$B$2)</f>
        <v>100.193</v>
      </c>
      <c r="W7664" s="11">
        <f>IF(U7664=0,ROUNDUP((Q7664-日期设置!$B$2)/365,0),ROUNDUP((R7664-日期设置!$B$2)/365,0))</f>
        <v>1</v>
      </c>
      <c r="X7664" s="18">
        <f>_xlfn.IFNA(VLOOKUP(A7664,过往入选债券!A:D,4,0),2)</f>
        <v>2</v>
      </c>
      <c r="Y7664">
        <f>_xlfn.IFNA(VLOOKUP(C7664,[2]Sheet1!$A:$A,1,0),3)</f>
        <v>3</v>
      </c>
    </row>
    <row r="7665" spans="1:25" hidden="1" x14ac:dyDescent="0.2">
      <c r="A7665" s="35" t="s">
        <v>22510</v>
      </c>
      <c r="B7665" s="35" t="s">
        <v>22511</v>
      </c>
      <c r="C7665" s="54" t="s">
        <v>22992</v>
      </c>
      <c r="D7665" s="26">
        <f>[1]!b_calc_yield(A7665,日期设置!$B$2,F7665,1,R7665,1,O7665,L7665,S7665,)</f>
        <v>0.82546302156136375</v>
      </c>
      <c r="E7665" s="26">
        <f t="shared" si="238"/>
        <v>3.1823601658561573</v>
      </c>
      <c r="F7665" s="18">
        <f>[1]!b_dq_cleanprice($A7665,日期设置!B$2)</f>
        <v>100</v>
      </c>
      <c r="G7665" s="18" t="str">
        <f t="shared" si="239"/>
        <v>0.36 + 0</v>
      </c>
      <c r="H7665" s="27">
        <f>[1]!b_dq_pctchange($A7665,日期设置!$B$2,1)/100</f>
        <v>0</v>
      </c>
      <c r="I7665" s="26">
        <f>[1]!b_pq_pctchange(A7665,日期设置!$B$4,日期设置!$B$2,1)</f>
        <v>0</v>
      </c>
      <c r="J7665" s="26">
        <f>[1]!b_pq_pctchange(A7665,日期设置!$C$4,日期设置!$B$2,1)</f>
        <v>0</v>
      </c>
      <c r="K7665" s="52">
        <f>[1]!b_dq_amount($A7665,日期设置!B$2,2,10000)</f>
        <v>0</v>
      </c>
      <c r="L7665" s="26">
        <f>[1]!b_info_latestpar(A7665,日期设置!$B$2)</f>
        <v>100</v>
      </c>
      <c r="M7665" s="6">
        <f>[1]!b_info_outstandingbalance($A7665,日期设置!B$2)</f>
        <v>3</v>
      </c>
      <c r="N7665" s="7" t="str">
        <f>[1]!b_info_latestissurercreditrating2(A7665,日期设置!$B$2,"102","1")</f>
        <v>AA+</v>
      </c>
      <c r="O7665" s="55">
        <v>3.67</v>
      </c>
      <c r="P7665" s="9">
        <f>[1]!b_info_repurchasedate(A7665)</f>
        <v>0</v>
      </c>
      <c r="Q7665" s="36" t="s">
        <v>17178</v>
      </c>
      <c r="R7665" s="2" t="str">
        <f>IF((--IF(P7665=0,Q7665,P7665))&gt;(--日期设置!$B$2),IF(P7665=0,Q7665,P7665),Q7665)</f>
        <v>2021-08-02</v>
      </c>
      <c r="S7665" s="32" t="s">
        <v>23197</v>
      </c>
      <c r="T7665" s="8">
        <f>[1]!b_anal_ptmyear($A7665,日期设置!$B$2)</f>
        <v>0.36438356164383562</v>
      </c>
      <c r="U7665" s="8">
        <f>[1]!b_anal_termifexercise($A7665,日期设置!B$2)</f>
        <v>0</v>
      </c>
      <c r="V7665" s="10">
        <f>[1]!b_dq_dirtyprice(A7665,日期设置!$B$2)</f>
        <v>100.4726</v>
      </c>
      <c r="W7665" s="11">
        <f>IF(U7665=0,ROUNDUP((Q7665-日期设置!$B$2)/365,0),ROUNDUP((R7665-日期设置!$B$2)/365,0))</f>
        <v>1</v>
      </c>
      <c r="X7665" s="18">
        <f>_xlfn.IFNA(VLOOKUP(A7665,过往入选债券!A:D,4,0),2)</f>
        <v>2</v>
      </c>
      <c r="Y7665">
        <f>_xlfn.IFNA(VLOOKUP(C7665,[2]Sheet1!$A:$A,1,0),3)</f>
        <v>3</v>
      </c>
    </row>
    <row r="7666" spans="1:25" hidden="1" x14ac:dyDescent="0.2">
      <c r="A7666" s="35" t="s">
        <v>22618</v>
      </c>
      <c r="B7666" s="35" t="s">
        <v>22619</v>
      </c>
      <c r="C7666" s="54" t="s">
        <v>296</v>
      </c>
      <c r="D7666" s="26">
        <f>[1]!b_calc_yield(A7666,日期设置!$B$2,F7666,1,R7666,1,O7666,L7666,S7666,)</f>
        <v>0.82132477944315518</v>
      </c>
      <c r="E7666" s="26">
        <f t="shared" si="238"/>
        <v>4.094309842783761</v>
      </c>
      <c r="F7666" s="18">
        <f>[1]!b_dq_cleanprice($A7666,日期设置!B$2)</f>
        <v>99.893500000000003</v>
      </c>
      <c r="G7666" s="18" t="str">
        <f t="shared" si="239"/>
        <v>0.60 + 0</v>
      </c>
      <c r="H7666" s="27">
        <f>[1]!b_dq_pctchange($A7666,日期设置!$B$2,1)/100</f>
        <v>0</v>
      </c>
      <c r="I7666" s="26">
        <f>[1]!b_pq_pctchange(A7666,日期设置!$B$4,日期设置!$B$2,1)</f>
        <v>0</v>
      </c>
      <c r="J7666" s="26">
        <f>[1]!b_pq_pctchange(A7666,日期设置!$C$4,日期设置!$B$2,1)</f>
        <v>-0.10649999999999694</v>
      </c>
      <c r="K7666" s="52">
        <f>[1]!b_dq_amount($A7666,日期设置!B$2,2,10000)</f>
        <v>0</v>
      </c>
      <c r="L7666" s="26">
        <f>[1]!b_info_latestpar(A7666,日期设置!$B$2)</f>
        <v>100</v>
      </c>
      <c r="M7666" s="6">
        <f>[1]!b_info_outstandingbalance($A7666,日期设置!B$2)</f>
        <v>20</v>
      </c>
      <c r="N7666" s="7" t="str">
        <f>[1]!b_info_latestissurercreditrating2(A7666,日期设置!$B$2,"102","1")</f>
        <v>AAA</v>
      </c>
      <c r="O7666" s="55">
        <v>4.5999999999999996</v>
      </c>
      <c r="P7666" s="9">
        <f>[1]!b_info_repurchasedate(A7666)</f>
        <v>0</v>
      </c>
      <c r="Q7666" s="36" t="s">
        <v>16440</v>
      </c>
      <c r="R7666" s="2" t="str">
        <f>IF((--IF(P7666=0,Q7666,P7666))&gt;(--日期设置!$B$2),IF(P7666=0,Q7666,P7666),Q7666)</f>
        <v>2021-10-29</v>
      </c>
      <c r="S7666" s="32" t="s">
        <v>23251</v>
      </c>
      <c r="T7666" s="8">
        <f>[1]!b_anal_ptmyear($A7666,日期设置!$B$2)</f>
        <v>0.60547945205479448</v>
      </c>
      <c r="U7666" s="8">
        <f>[1]!b_anal_termifexercise($A7666,日期设置!B$2)</f>
        <v>0</v>
      </c>
      <c r="V7666" s="10">
        <f>[1]!b_dq_dirtyprice(A7666,日期设置!$B$2)</f>
        <v>100.4858</v>
      </c>
      <c r="W7666" s="11">
        <f>IF(U7666=0,ROUNDUP((Q7666-日期设置!$B$2)/365,0),ROUNDUP((R7666-日期设置!$B$2)/365,0))</f>
        <v>1</v>
      </c>
      <c r="X7666" s="18">
        <f>_xlfn.IFNA(VLOOKUP(A7666,过往入选债券!A:D,4,0),2)</f>
        <v>2</v>
      </c>
      <c r="Y7666">
        <f>_xlfn.IFNA(VLOOKUP(C7666,[2]Sheet1!$A:$A,1,0),3)</f>
        <v>3</v>
      </c>
    </row>
    <row r="7667" spans="1:25" hidden="1" x14ac:dyDescent="0.2">
      <c r="A7667" s="35" t="s">
        <v>22922</v>
      </c>
      <c r="B7667" s="35" t="s">
        <v>22923</v>
      </c>
      <c r="C7667" s="54" t="s">
        <v>23047</v>
      </c>
      <c r="D7667" s="26">
        <f>[1]!b_calc_yield(A7667,日期设置!$B$2,F7667,1,R7667,1,O7667,L7667,S7667,)</f>
        <v>0.82064730135403197</v>
      </c>
      <c r="E7667" s="26">
        <f t="shared" si="238"/>
        <v>5.273193869524806</v>
      </c>
      <c r="F7667" s="18">
        <f>[1]!b_dq_cleanprice($A7667,日期设置!B$2)</f>
        <v>100</v>
      </c>
      <c r="G7667" s="18" t="str">
        <f t="shared" si="239"/>
        <v>0.62 + 0</v>
      </c>
      <c r="H7667" s="27">
        <f>[1]!b_dq_pctchange($A7667,日期设置!$B$2,1)/100</f>
        <v>0</v>
      </c>
      <c r="I7667" s="26">
        <f>[1]!b_pq_pctchange(A7667,日期设置!$B$4,日期设置!$B$2,1)</f>
        <v>0</v>
      </c>
      <c r="J7667" s="26">
        <f>[1]!b_pq_pctchange(A7667,日期设置!$C$4,日期设置!$B$2,1)</f>
        <v>0</v>
      </c>
      <c r="K7667" s="52">
        <f>[1]!b_dq_amount($A7667,日期设置!B$2,2,10000)</f>
        <v>0</v>
      </c>
      <c r="L7667" s="26">
        <f>[1]!b_info_latestpar(A7667,日期设置!$B$2)</f>
        <v>100</v>
      </c>
      <c r="M7667" s="6">
        <f>[1]!b_info_outstandingbalance($A7667,日期设置!B$2)</f>
        <v>5</v>
      </c>
      <c r="N7667" s="7" t="str">
        <f>[1]!b_info_latestissurercreditrating2(A7667,日期设置!$B$2,"102","1")</f>
        <v>AA</v>
      </c>
      <c r="O7667" s="55">
        <v>6</v>
      </c>
      <c r="P7667" s="9">
        <f>[1]!b_info_repurchasedate(A7667)</f>
        <v>0</v>
      </c>
      <c r="Q7667" s="36" t="s">
        <v>16590</v>
      </c>
      <c r="R7667" s="2" t="str">
        <f>IF((--IF(P7667=0,Q7667,P7667))&gt;(--日期设置!$B$2),IF(P7667=0,Q7667,P7667),Q7667)</f>
        <v>2021-11-05</v>
      </c>
      <c r="S7667" s="32" t="s">
        <v>23402</v>
      </c>
      <c r="T7667" s="8">
        <f>[1]!b_anal_ptmyear($A7667,日期设置!$B$2)</f>
        <v>0.62465753424657533</v>
      </c>
      <c r="U7667" s="8">
        <f>[1]!b_anal_termifexercise($A7667,日期设置!B$2)</f>
        <v>0</v>
      </c>
      <c r="V7667" s="10">
        <f>[1]!b_dq_dirtyprice(A7667,日期设置!$B$2)</f>
        <v>100.6904</v>
      </c>
      <c r="W7667" s="11">
        <f>IF(U7667=0,ROUNDUP((Q7667-日期设置!$B$2)/365,0),ROUNDUP((R7667-日期设置!$B$2)/365,0))</f>
        <v>1</v>
      </c>
      <c r="X7667" s="18">
        <f>_xlfn.IFNA(VLOOKUP(A7667,过往入选债券!A:D,4,0),2)</f>
        <v>2</v>
      </c>
      <c r="Y7667">
        <f>_xlfn.IFNA(VLOOKUP(C7667,[2]Sheet1!$A:$A,1,0),3)</f>
        <v>3</v>
      </c>
    </row>
    <row r="7668" spans="1:25" hidden="1" x14ac:dyDescent="0.2">
      <c r="A7668" s="35" t="s">
        <v>22806</v>
      </c>
      <c r="B7668" s="35" t="s">
        <v>22807</v>
      </c>
      <c r="C7668" s="54" t="s">
        <v>21276</v>
      </c>
      <c r="D7668" s="26">
        <f>[1]!b_calc_yield(A7668,日期设置!$B$2,F7668,1,R7668,1,O7668,L7668,S7668,)</f>
        <v>0.81910334044211708</v>
      </c>
      <c r="E7668" s="26">
        <f t="shared" si="238"/>
        <v>2.6154286091375045</v>
      </c>
      <c r="F7668" s="18">
        <f>[1]!b_dq_cleanprice($A7668,日期设置!B$2)</f>
        <v>99.870099999999994</v>
      </c>
      <c r="G7668" s="18" t="str">
        <f t="shared" si="239"/>
        <v>0.43 + 0</v>
      </c>
      <c r="H7668" s="27">
        <f>[1]!b_dq_pctchange($A7668,日期设置!$B$2,1)/100</f>
        <v>0</v>
      </c>
      <c r="I7668" s="26">
        <f>[1]!b_pq_pctchange(A7668,日期设置!$B$4,日期设置!$B$2,1)</f>
        <v>2.5033143882477664E-3</v>
      </c>
      <c r="J7668" s="26">
        <f>[1]!b_pq_pctchange(A7668,日期设置!$C$4,日期设置!$B$2,1)</f>
        <v>0</v>
      </c>
      <c r="K7668" s="52">
        <f>[1]!b_dq_amount($A7668,日期设置!B$2,2,10000)</f>
        <v>0</v>
      </c>
      <c r="L7668" s="26">
        <f>[1]!b_info_latestpar(A7668,日期设置!$B$2)</f>
        <v>100</v>
      </c>
      <c r="M7668" s="6">
        <f>[1]!b_info_outstandingbalance($A7668,日期设置!B$2)</f>
        <v>10</v>
      </c>
      <c r="N7668" s="7" t="str">
        <f>[1]!b_info_latestissurercreditrating2(A7668,日期设置!$B$2,"102","1")</f>
        <v>AAA</v>
      </c>
      <c r="O7668" s="55">
        <v>2.63</v>
      </c>
      <c r="P7668" s="9">
        <f>[1]!b_info_repurchasedate(A7668)</f>
        <v>0</v>
      </c>
      <c r="Q7668" s="36" t="s">
        <v>16290</v>
      </c>
      <c r="R7668" s="2" t="str">
        <f>IF((--IF(P7668=0,Q7668,P7668))&gt;(--日期设置!$B$2),IF(P7668=0,Q7668,P7668),Q7668)</f>
        <v>2021-08-27</v>
      </c>
      <c r="S7668" s="32" t="s">
        <v>23344</v>
      </c>
      <c r="T7668" s="8">
        <f>[1]!b_anal_ptmyear($A7668,日期设置!$B$2)</f>
        <v>0.43287671232876712</v>
      </c>
      <c r="U7668" s="8">
        <f>[1]!b_anal_termifexercise($A7668,日期设置!B$2)</f>
        <v>0</v>
      </c>
      <c r="V7668" s="10">
        <f>[1]!b_dq_dirtyprice(A7668,日期设置!$B$2)</f>
        <v>100.0142</v>
      </c>
      <c r="W7668" s="11">
        <f>IF(U7668=0,ROUNDUP((Q7668-日期设置!$B$2)/365,0),ROUNDUP((R7668-日期设置!$B$2)/365,0))</f>
        <v>1</v>
      </c>
      <c r="X7668" s="18">
        <f>_xlfn.IFNA(VLOOKUP(A7668,过往入选债券!A:D,4,0),2)</f>
        <v>2</v>
      </c>
      <c r="Y7668">
        <f>_xlfn.IFNA(VLOOKUP(C7668,[2]Sheet1!$A:$A,1,0),3)</f>
        <v>3</v>
      </c>
    </row>
    <row r="7669" spans="1:25" hidden="1" x14ac:dyDescent="0.2">
      <c r="A7669" s="35" t="s">
        <v>22416</v>
      </c>
      <c r="B7669" s="35" t="s">
        <v>22417</v>
      </c>
      <c r="C7669" s="54" t="s">
        <v>1149</v>
      </c>
      <c r="D7669" s="26">
        <f>[1]!b_calc_yield(A7669,日期设置!$B$2,F7669,1,R7669,1,O7669,L7669,S7669,)</f>
        <v>0.81869851877251787</v>
      </c>
      <c r="E7669" s="26">
        <f t="shared" si="238"/>
        <v>3.9891116699112494</v>
      </c>
      <c r="F7669" s="18">
        <f>[1]!b_dq_cleanprice($A7669,日期设置!B$2)</f>
        <v>100.107</v>
      </c>
      <c r="G7669" s="18" t="str">
        <f t="shared" si="239"/>
        <v>0.36 + 0</v>
      </c>
      <c r="H7669" s="27">
        <f>[1]!b_dq_pctchange($A7669,日期设置!$B$2,1)/100</f>
        <v>0</v>
      </c>
      <c r="I7669" s="26">
        <f>[1]!b_pq_pctchange(A7669,日期设置!$B$4,日期设置!$B$2,1)</f>
        <v>4.8071685777082436E-2</v>
      </c>
      <c r="J7669" s="26">
        <f>[1]!b_pq_pctchange(A7669,日期设置!$C$4,日期设置!$B$2,1)</f>
        <v>0.10699999999999933</v>
      </c>
      <c r="K7669" s="52">
        <f>[1]!b_dq_amount($A7669,日期设置!B$2,2,10000)</f>
        <v>0</v>
      </c>
      <c r="L7669" s="26">
        <f>[1]!b_info_latestpar(A7669,日期设置!$B$2)</f>
        <v>100</v>
      </c>
      <c r="M7669" s="6">
        <f>[1]!b_info_outstandingbalance($A7669,日期设置!B$2)</f>
        <v>3</v>
      </c>
      <c r="N7669" s="7" t="str">
        <f>[1]!b_info_latestissurercreditrating2(A7669,日期设置!$B$2,"102","1")</f>
        <v>AA</v>
      </c>
      <c r="O7669" s="55">
        <v>4.75</v>
      </c>
      <c r="P7669" s="9">
        <f>[1]!b_info_repurchasedate(A7669)</f>
        <v>0</v>
      </c>
      <c r="Q7669" s="36" t="s">
        <v>16925</v>
      </c>
      <c r="R7669" s="2" t="str">
        <f>IF((--IF(P7669=0,Q7669,P7669))&gt;(--日期设置!$B$2),IF(P7669=0,Q7669,P7669),Q7669)</f>
        <v>2021-08-01</v>
      </c>
      <c r="S7669" s="32" t="s">
        <v>23150</v>
      </c>
      <c r="T7669" s="8">
        <f>[1]!b_anal_ptmyear($A7669,日期设置!$B$2)</f>
        <v>0.36164383561643837</v>
      </c>
      <c r="U7669" s="8">
        <f>[1]!b_anal_termifexercise($A7669,日期设置!B$2)</f>
        <v>0</v>
      </c>
      <c r="V7669" s="10">
        <f>[1]!b_dq_dirtyprice(A7669,日期设置!$B$2)</f>
        <v>100.7317</v>
      </c>
      <c r="W7669" s="11">
        <f>IF(U7669=0,ROUNDUP((Q7669-日期设置!$B$2)/365,0),ROUNDUP((R7669-日期设置!$B$2)/365,0))</f>
        <v>1</v>
      </c>
      <c r="X7669" s="18">
        <f>_xlfn.IFNA(VLOOKUP(A7669,过往入选债券!A:D,4,0),2)</f>
        <v>2</v>
      </c>
      <c r="Y7669">
        <f>_xlfn.IFNA(VLOOKUP(C7669,[2]Sheet1!$A:$A,1,0),3)</f>
        <v>3</v>
      </c>
    </row>
    <row r="7670" spans="1:25" hidden="1" x14ac:dyDescent="0.2">
      <c r="A7670" s="35" t="s">
        <v>22690</v>
      </c>
      <c r="B7670" s="35" t="s">
        <v>22691</v>
      </c>
      <c r="C7670" s="54" t="s">
        <v>84</v>
      </c>
      <c r="D7670" s="26">
        <f>[1]!b_calc_yield(A7670,日期设置!$B$2,F7670,1,R7670,1,O7670,L7670,S7670,)</f>
        <v>0.81839803762832986</v>
      </c>
      <c r="E7670" s="26">
        <f t="shared" si="238"/>
        <v>5.4033613945797754</v>
      </c>
      <c r="F7670" s="18">
        <f>[1]!b_dq_cleanprice($A7670,日期设置!B$2)</f>
        <v>99.974400000000003</v>
      </c>
      <c r="G7670" s="18" t="str">
        <f t="shared" si="239"/>
        <v>0.69 + 0</v>
      </c>
      <c r="H7670" s="27">
        <f>[1]!b_dq_pctchange($A7670,日期设置!$B$2,1)/100</f>
        <v>0</v>
      </c>
      <c r="I7670" s="26">
        <f>[1]!b_pq_pctchange(A7670,日期设置!$B$4,日期设置!$B$2,1)</f>
        <v>0</v>
      </c>
      <c r="J7670" s="26">
        <f>[1]!b_pq_pctchange(A7670,日期设置!$C$4,日期设置!$B$2,1)</f>
        <v>-2.5599999999997181E-2</v>
      </c>
      <c r="K7670" s="52">
        <f>[1]!b_dq_amount($A7670,日期设置!B$2,2,10000)</f>
        <v>0</v>
      </c>
      <c r="L7670" s="26">
        <f>[1]!b_info_latestpar(A7670,日期设置!$B$2)</f>
        <v>100</v>
      </c>
      <c r="M7670" s="6">
        <f>[1]!b_info_outstandingbalance($A7670,日期设置!B$2)</f>
        <v>5</v>
      </c>
      <c r="N7670" s="7" t="str">
        <f>[1]!b_info_latestissurercreditrating2(A7670,日期设置!$B$2,"102","1")</f>
        <v>AA</v>
      </c>
      <c r="O7670" s="55">
        <v>6.2</v>
      </c>
      <c r="P7670" s="9">
        <f>[1]!b_info_repurchasedate(A7670)</f>
        <v>0</v>
      </c>
      <c r="Q7670" s="36" t="s">
        <v>16641</v>
      </c>
      <c r="R7670" s="2" t="str">
        <f>IF((--IF(P7670=0,Q7670,P7670))&gt;(--日期设置!$B$2),IF(P7670=0,Q7670,P7670),Q7670)</f>
        <v>2021-12-01</v>
      </c>
      <c r="S7670" s="32" t="s">
        <v>23286</v>
      </c>
      <c r="T7670" s="8">
        <f>[1]!b_anal_ptmyear($A7670,日期设置!$B$2)</f>
        <v>0.69589041095890414</v>
      </c>
      <c r="U7670" s="8">
        <f>[1]!b_anal_termifexercise($A7670,日期设置!B$2)</f>
        <v>0</v>
      </c>
      <c r="V7670" s="10">
        <f>[1]!b_dq_dirtyprice(A7670,日期设置!$B$2)</f>
        <v>100.75579999999999</v>
      </c>
      <c r="W7670" s="11">
        <f>IF(U7670=0,ROUNDUP((Q7670-日期设置!$B$2)/365,0),ROUNDUP((R7670-日期设置!$B$2)/365,0))</f>
        <v>1</v>
      </c>
      <c r="X7670" s="18">
        <f>_xlfn.IFNA(VLOOKUP(A7670,过往入选债券!A:D,4,0),2)</f>
        <v>2</v>
      </c>
      <c r="Y7670">
        <f>_xlfn.IFNA(VLOOKUP(C7670,[2]Sheet1!$A:$A,1,0),3)</f>
        <v>3</v>
      </c>
    </row>
    <row r="7671" spans="1:25" hidden="1" x14ac:dyDescent="0.2">
      <c r="A7671" s="35" t="s">
        <v>22414</v>
      </c>
      <c r="B7671" s="35" t="s">
        <v>22415</v>
      </c>
      <c r="C7671" s="54" t="s">
        <v>345</v>
      </c>
      <c r="D7671" s="26">
        <f>[1]!b_calc_yield(A7671,日期设置!$B$2,F7671,1,R7671,1,O7671,L7671,S7671,)</f>
        <v>0.81531479783968352</v>
      </c>
      <c r="E7671" s="26">
        <f t="shared" si="238"/>
        <v>5.5508864292283855</v>
      </c>
      <c r="F7671" s="18">
        <f>[1]!b_dq_cleanprice($A7671,日期设置!B$2)</f>
        <v>100.08</v>
      </c>
      <c r="G7671" s="18" t="str">
        <f t="shared" si="239"/>
        <v>0.61 + 0</v>
      </c>
      <c r="H7671" s="27">
        <f>[1]!b_dq_pctchange($A7671,日期设置!$B$2,1)/100</f>
        <v>0</v>
      </c>
      <c r="I7671" s="26">
        <f>[1]!b_pq_pctchange(A7671,日期设置!$B$4,日期设置!$B$2,1)</f>
        <v>0</v>
      </c>
      <c r="J7671" s="26">
        <f>[1]!b_pq_pctchange(A7671,日期设置!$C$4,日期设置!$B$2,1)</f>
        <v>7.9999999999998295E-2</v>
      </c>
      <c r="K7671" s="52">
        <f>[1]!b_dq_amount($A7671,日期设置!B$2,2,10000)</f>
        <v>0</v>
      </c>
      <c r="L7671" s="26">
        <f>[1]!b_info_latestpar(A7671,日期设置!$B$2)</f>
        <v>100</v>
      </c>
      <c r="M7671" s="6">
        <f>[1]!b_info_outstandingbalance($A7671,日期设置!B$2)</f>
        <v>5</v>
      </c>
      <c r="N7671" s="7" t="str">
        <f>[1]!b_info_latestissurercreditrating2(A7671,日期设置!$B$2,"102","1")</f>
        <v>AA</v>
      </c>
      <c r="O7671" s="55">
        <v>6.5</v>
      </c>
      <c r="P7671" s="9">
        <f>[1]!b_info_repurchasedate(A7671)</f>
        <v>0</v>
      </c>
      <c r="Q7671" s="36" t="s">
        <v>17175</v>
      </c>
      <c r="R7671" s="2" t="str">
        <f>IF((--IF(P7671=0,Q7671,P7671))&gt;(--日期设置!$B$2),IF(P7671=0,Q7671,P7671),Q7671)</f>
        <v>2021-11-01</v>
      </c>
      <c r="S7671" s="32" t="s">
        <v>23149</v>
      </c>
      <c r="T7671" s="8">
        <f>[1]!b_anal_ptmyear($A7671,日期设置!$B$2)</f>
        <v>0.61369863013698633</v>
      </c>
      <c r="U7671" s="8">
        <f>[1]!b_anal_termifexercise($A7671,日期设置!B$2)</f>
        <v>0</v>
      </c>
      <c r="V7671" s="10">
        <f>[1]!b_dq_dirtyprice(A7671,日期设置!$B$2)</f>
        <v>100.89919999999999</v>
      </c>
      <c r="W7671" s="11">
        <f>IF(U7671=0,ROUNDUP((Q7671-日期设置!$B$2)/365,0),ROUNDUP((R7671-日期设置!$B$2)/365,0))</f>
        <v>1</v>
      </c>
      <c r="X7671" s="18">
        <f>_xlfn.IFNA(VLOOKUP(A7671,过往入选债券!A:D,4,0),2)</f>
        <v>2</v>
      </c>
      <c r="Y7671">
        <f>_xlfn.IFNA(VLOOKUP(C7671,[2]Sheet1!$A:$A,1,0),3)</f>
        <v>3</v>
      </c>
    </row>
    <row r="7672" spans="1:25" hidden="1" x14ac:dyDescent="0.2">
      <c r="A7672" s="35" t="s">
        <v>22736</v>
      </c>
      <c r="B7672" s="35" t="s">
        <v>22737</v>
      </c>
      <c r="C7672" s="54" t="s">
        <v>184</v>
      </c>
      <c r="D7672" s="26" t="str">
        <f>[1]!b_calc_yield(A7672,日期设置!$B$2,F7672,1,R7672,1,O7672,L7672,S7672,)</f>
        <v>Fetching...</v>
      </c>
      <c r="E7672" s="26">
        <f t="shared" si="238"/>
        <v>2.8324624953677935</v>
      </c>
      <c r="F7672" s="18">
        <f>[1]!b_dq_cleanprice($A7672,日期设置!B$2)</f>
        <v>99.912199999999999</v>
      </c>
      <c r="G7672" s="18" t="str">
        <f t="shared" si="239"/>
        <v>0.42 + 0</v>
      </c>
      <c r="H7672" s="27">
        <f>[1]!b_dq_pctchange($A7672,日期设置!$B$2,1)/100</f>
        <v>0</v>
      </c>
      <c r="I7672" s="26">
        <f>[1]!b_pq_pctchange(A7672,日期设置!$B$4,日期设置!$B$2,1)</f>
        <v>3.6144783386620707E-2</v>
      </c>
      <c r="J7672" s="26">
        <f>[1]!b_pq_pctchange(A7672,日期设置!$C$4,日期设置!$B$2,1)</f>
        <v>0</v>
      </c>
      <c r="K7672" s="52">
        <f>[1]!b_dq_amount($A7672,日期设置!B$2,2,10000)</f>
        <v>0</v>
      </c>
      <c r="L7672" s="26">
        <f>[1]!b_info_latestpar(A7672,日期设置!$B$2)</f>
        <v>100</v>
      </c>
      <c r="M7672" s="6">
        <f>[1]!b_info_outstandingbalance($A7672,日期设置!B$2)</f>
        <v>20</v>
      </c>
      <c r="N7672" s="7" t="str">
        <f>[1]!b_info_latestissurercreditrating2(A7672,日期设置!$B$2,"102","1")</f>
        <v>AAA</v>
      </c>
      <c r="O7672" s="55">
        <v>2.95</v>
      </c>
      <c r="P7672" s="9">
        <f>[1]!b_info_repurchasedate(A7672)</f>
        <v>0</v>
      </c>
      <c r="Q7672" s="36" t="s">
        <v>16977</v>
      </c>
      <c r="R7672" s="2" t="str">
        <f>IF((--IF(P7672=0,Q7672,P7672))&gt;(--日期设置!$B$2),IF(P7672=0,Q7672,P7672),Q7672)</f>
        <v>2021-08-24</v>
      </c>
      <c r="S7672" s="32" t="s">
        <v>23309</v>
      </c>
      <c r="T7672" s="8">
        <f>[1]!b_anal_ptmyear($A7672,日期设置!$B$2)</f>
        <v>0.42465753424657532</v>
      </c>
      <c r="U7672" s="8">
        <f>[1]!b_anal_termifexercise($A7672,日期设置!B$2)</f>
        <v>0</v>
      </c>
      <c r="V7672" s="10">
        <f>[1]!b_dq_dirtyprice(A7672,日期设置!$B$2)</f>
        <v>100.1143</v>
      </c>
      <c r="W7672" s="11">
        <f>IF(U7672=0,ROUNDUP((Q7672-日期设置!$B$2)/365,0),ROUNDUP((R7672-日期设置!$B$2)/365,0))</f>
        <v>1</v>
      </c>
      <c r="X7672" s="18">
        <f>_xlfn.IFNA(VLOOKUP(A7672,过往入选债券!A:D,4,0),2)</f>
        <v>2</v>
      </c>
      <c r="Y7672">
        <f>_xlfn.IFNA(VLOOKUP(C7672,[2]Sheet1!$A:$A,1,0),3)</f>
        <v>3</v>
      </c>
    </row>
    <row r="7673" spans="1:25" hidden="1" x14ac:dyDescent="0.2">
      <c r="A7673" s="35" t="s">
        <v>22694</v>
      </c>
      <c r="B7673" s="35" t="s">
        <v>22695</v>
      </c>
      <c r="C7673" s="54" t="s">
        <v>4817</v>
      </c>
      <c r="D7673" s="26">
        <f>[1]!b_calc_yield(A7673,日期设置!$B$2,F7673,1,R7673,1,O7673,L7673,S7673,)</f>
        <v>0.81360970284477752</v>
      </c>
      <c r="E7673" s="26">
        <f t="shared" si="238"/>
        <v>4.8285922974899975</v>
      </c>
      <c r="F7673" s="18">
        <f>[1]!b_dq_cleanprice($A7673,日期设置!B$2)</f>
        <v>99.770200000000003</v>
      </c>
      <c r="G7673" s="18" t="str">
        <f t="shared" si="239"/>
        <v>0.88 + 0</v>
      </c>
      <c r="H7673" s="27">
        <f>[1]!b_dq_pctchange($A7673,日期设置!$B$2,1)/100</f>
        <v>0</v>
      </c>
      <c r="I7673" s="26">
        <f>[1]!b_pq_pctchange(A7673,日期设置!$B$4,日期设置!$B$2,1)</f>
        <v>0</v>
      </c>
      <c r="J7673" s="26">
        <f>[1]!b_pq_pctchange(A7673,日期设置!$C$4,日期设置!$B$2,1)</f>
        <v>-0.22979999999999731</v>
      </c>
      <c r="K7673" s="52">
        <f>[1]!b_dq_amount($A7673,日期设置!B$2,2,10000)</f>
        <v>0</v>
      </c>
      <c r="L7673" s="26">
        <f>[1]!b_info_latestpar(A7673,日期设置!$B$2)</f>
        <v>100</v>
      </c>
      <c r="M7673" s="6">
        <f>[1]!b_info_outstandingbalance($A7673,日期设置!B$2)</f>
        <v>4</v>
      </c>
      <c r="N7673" s="7" t="str">
        <f>[1]!b_info_latestissurercreditrating2(A7673,日期设置!$B$2,"102","1")</f>
        <v>AA+</v>
      </c>
      <c r="O7673" s="55">
        <v>5.2</v>
      </c>
      <c r="P7673" s="9">
        <f>[1]!b_info_repurchasedate(A7673)</f>
        <v>0</v>
      </c>
      <c r="Q7673" s="36" t="s">
        <v>17082</v>
      </c>
      <c r="R7673" s="2" t="str">
        <f>IF((--IF(P7673=0,Q7673,P7673))&gt;(--日期设置!$B$2),IF(P7673=0,Q7673,P7673),Q7673)</f>
        <v>2022-02-09</v>
      </c>
      <c r="S7673" s="32" t="s">
        <v>23288</v>
      </c>
      <c r="T7673" s="8">
        <f>[1]!b_anal_ptmyear($A7673,日期设置!$B$2)</f>
        <v>0.88767123287671235</v>
      </c>
      <c r="U7673" s="8">
        <f>[1]!b_anal_termifexercise($A7673,日期设置!B$2)</f>
        <v>0</v>
      </c>
      <c r="V7673" s="10">
        <f>[1]!b_dq_dirtyprice(A7673,日期设置!$B$2)</f>
        <v>100.35429999999999</v>
      </c>
      <c r="W7673" s="11">
        <f>IF(U7673=0,ROUNDUP((Q7673-日期设置!$B$2)/365,0),ROUNDUP((R7673-日期设置!$B$2)/365,0))</f>
        <v>1</v>
      </c>
      <c r="X7673" s="18">
        <f>_xlfn.IFNA(VLOOKUP(A7673,过往入选债券!A:D,4,0),2)</f>
        <v>2</v>
      </c>
      <c r="Y7673">
        <f>_xlfn.IFNA(VLOOKUP(C7673,[2]Sheet1!$A:$A,1,0),3)</f>
        <v>3</v>
      </c>
    </row>
    <row r="7674" spans="1:25" hidden="1" x14ac:dyDescent="0.2">
      <c r="A7674" s="35" t="s">
        <v>22804</v>
      </c>
      <c r="B7674" s="35" t="s">
        <v>22805</v>
      </c>
      <c r="C7674" s="54" t="s">
        <v>21276</v>
      </c>
      <c r="D7674" s="26">
        <f>[1]!b_calc_yield(A7674,日期设置!$B$2,F7674,1,R7674,1,O7674,L7674,S7674,)</f>
        <v>0.81357604994421218</v>
      </c>
      <c r="E7674" s="26">
        <f t="shared" si="238"/>
        <v>2.4157306732570216</v>
      </c>
      <c r="F7674" s="18">
        <f>[1]!b_dq_cleanprice($A7674,日期设置!B$2)</f>
        <v>99.936199999999999</v>
      </c>
      <c r="G7674" s="18" t="str">
        <f t="shared" si="239"/>
        <v>0.36 + 0</v>
      </c>
      <c r="H7674" s="27">
        <f>[1]!b_dq_pctchange($A7674,日期设置!$B$2,1)/100</f>
        <v>0</v>
      </c>
      <c r="I7674" s="26">
        <f>[1]!b_pq_pctchange(A7674,日期设置!$B$4,日期设置!$B$2,1)</f>
        <v>0.11891702356801566</v>
      </c>
      <c r="J7674" s="26">
        <f>[1]!b_pq_pctchange(A7674,日期设置!$C$4,日期设置!$B$2,1)</f>
        <v>-6.3800000000000523E-2</v>
      </c>
      <c r="K7674" s="52">
        <f>[1]!b_dq_amount($A7674,日期设置!B$2,2,10000)</f>
        <v>0</v>
      </c>
      <c r="L7674" s="26">
        <f>[1]!b_info_latestpar(A7674,日期设置!$B$2)</f>
        <v>100</v>
      </c>
      <c r="M7674" s="6">
        <f>[1]!b_info_outstandingbalance($A7674,日期设置!B$2)</f>
        <v>15</v>
      </c>
      <c r="N7674" s="7" t="str">
        <f>[1]!b_info_latestissurercreditrating2(A7674,日期设置!$B$2,"102","1")</f>
        <v>AAA</v>
      </c>
      <c r="O7674" s="55">
        <v>2.69</v>
      </c>
      <c r="P7674" s="9">
        <f>[1]!b_info_repurchasedate(A7674)</f>
        <v>0</v>
      </c>
      <c r="Q7674" s="36" t="s">
        <v>16647</v>
      </c>
      <c r="R7674" s="2" t="str">
        <f>IF((--IF(P7674=0,Q7674,P7674))&gt;(--日期设置!$B$2),IF(P7674=0,Q7674,P7674),Q7674)</f>
        <v>2021-08-03</v>
      </c>
      <c r="S7674" s="32" t="s">
        <v>23343</v>
      </c>
      <c r="T7674" s="8">
        <f>[1]!b_anal_ptmyear($A7674,日期设置!$B$2)</f>
        <v>0.36712328767123287</v>
      </c>
      <c r="U7674" s="8">
        <f>[1]!b_anal_termifexercise($A7674,日期设置!B$2)</f>
        <v>0</v>
      </c>
      <c r="V7674" s="10">
        <f>[1]!b_dq_dirtyprice(A7674,日期设置!$B$2)</f>
        <v>100.26779999999999</v>
      </c>
      <c r="W7674" s="11">
        <f>IF(U7674=0,ROUNDUP((Q7674-日期设置!$B$2)/365,0),ROUNDUP((R7674-日期设置!$B$2)/365,0))</f>
        <v>1</v>
      </c>
      <c r="X7674" s="18">
        <f>_xlfn.IFNA(VLOOKUP(A7674,过往入选债券!A:D,4,0),2)</f>
        <v>2</v>
      </c>
      <c r="Y7674">
        <f>_xlfn.IFNA(VLOOKUP(C7674,[2]Sheet1!$A:$A,1,0),3)</f>
        <v>3</v>
      </c>
    </row>
    <row r="7675" spans="1:25" hidden="1" x14ac:dyDescent="0.2">
      <c r="A7675" s="35" t="s">
        <v>22326</v>
      </c>
      <c r="B7675" s="35" t="s">
        <v>22327</v>
      </c>
      <c r="C7675" s="54" t="s">
        <v>129</v>
      </c>
      <c r="D7675" s="26">
        <f>[1]!b_calc_yield(A7675,日期设置!$B$2,F7675,1,R7675,1,O7675,L7675,S7675,)</f>
        <v>0.81255944132025359</v>
      </c>
      <c r="E7675" s="26">
        <f t="shared" si="238"/>
        <v>4.1199397908629809</v>
      </c>
      <c r="F7675" s="18">
        <f>[1]!b_dq_cleanprice($A7675,日期设置!B$2)</f>
        <v>100</v>
      </c>
      <c r="G7675" s="18" t="str">
        <f t="shared" si="239"/>
        <v>0.49 + 0</v>
      </c>
      <c r="H7675" s="27">
        <f>[1]!b_dq_pctchange($A7675,日期设置!$B$2,1)/100</f>
        <v>0</v>
      </c>
      <c r="I7675" s="26">
        <f>[1]!b_pq_pctchange(A7675,日期设置!$B$4,日期设置!$B$2,1)</f>
        <v>0</v>
      </c>
      <c r="J7675" s="26">
        <f>[1]!b_pq_pctchange(A7675,日期设置!$C$4,日期设置!$B$2,1)</f>
        <v>0</v>
      </c>
      <c r="K7675" s="52">
        <f>[1]!b_dq_amount($A7675,日期设置!B$2,2,10000)</f>
        <v>0</v>
      </c>
      <c r="L7675" s="26">
        <f>[1]!b_info_latestpar(A7675,日期设置!$B$2)</f>
        <v>100</v>
      </c>
      <c r="M7675" s="6">
        <f>[1]!b_info_outstandingbalance($A7675,日期设置!B$2)</f>
        <v>5</v>
      </c>
      <c r="N7675" s="7" t="str">
        <f>[1]!b_info_latestissurercreditrating2(A7675,日期设置!$B$2,"102","1")</f>
        <v>AA+</v>
      </c>
      <c r="O7675" s="55">
        <v>4.45</v>
      </c>
      <c r="P7675" s="9">
        <f>[1]!b_info_repurchasedate(A7675)</f>
        <v>0</v>
      </c>
      <c r="Q7675" s="36" t="s">
        <v>17341</v>
      </c>
      <c r="R7675" s="2" t="str">
        <f>IF((--IF(P7675=0,Q7675,P7675))&gt;(--日期设置!$B$2),IF(P7675=0,Q7675,P7675),Q7675)</f>
        <v>2021-09-17</v>
      </c>
      <c r="S7675" s="32" t="s">
        <v>23105</v>
      </c>
      <c r="T7675" s="8">
        <f>[1]!b_anal_ptmyear($A7675,日期设置!$B$2)</f>
        <v>0.49041095890410957</v>
      </c>
      <c r="U7675" s="8">
        <f>[1]!b_anal_termifexercise($A7675,日期设置!B$2)</f>
        <v>0</v>
      </c>
      <c r="V7675" s="10">
        <f>[1]!b_dq_dirtyprice(A7675,日期设置!$B$2)</f>
        <v>100.31699999999999</v>
      </c>
      <c r="W7675" s="11">
        <f>IF(U7675=0,ROUNDUP((Q7675-日期设置!$B$2)/365,0),ROUNDUP((R7675-日期设置!$B$2)/365,0))</f>
        <v>1</v>
      </c>
      <c r="X7675" s="18">
        <f>_xlfn.IFNA(VLOOKUP(A7675,过往入选债券!A:D,4,0),2)</f>
        <v>2</v>
      </c>
      <c r="Y7675">
        <f>_xlfn.IFNA(VLOOKUP(C7675,[2]Sheet1!$A:$A,1,0),3)</f>
        <v>3</v>
      </c>
    </row>
    <row r="7676" spans="1:25" hidden="1" x14ac:dyDescent="0.2">
      <c r="A7676" s="35" t="s">
        <v>22666</v>
      </c>
      <c r="B7676" s="35" t="s">
        <v>22667</v>
      </c>
      <c r="C7676" s="54" t="s">
        <v>56</v>
      </c>
      <c r="D7676" s="26" t="str">
        <f>[1]!b_calc_yield(A7676,日期设置!$B$2,F7676,1,R7676,1,O7676,L7676,S7676,)</f>
        <v>Fetching...</v>
      </c>
      <c r="E7676" s="26">
        <f t="shared" si="238"/>
        <v>2.7314021596206661</v>
      </c>
      <c r="F7676" s="18">
        <f>[1]!b_dq_cleanprice($A7676,日期设置!B$2)</f>
        <v>99.984999999999999</v>
      </c>
      <c r="G7676" s="18" t="str">
        <f t="shared" si="239"/>
        <v>0.35 + 0</v>
      </c>
      <c r="H7676" s="27">
        <f>[1]!b_dq_pctchange($A7676,日期设置!$B$2,1)/100</f>
        <v>0</v>
      </c>
      <c r="I7676" s="26">
        <f>[1]!b_pq_pctchange(A7676,日期设置!$B$4,日期设置!$B$2,1)</f>
        <v>0</v>
      </c>
      <c r="J7676" s="26">
        <f>[1]!b_pq_pctchange(A7676,日期设置!$C$4,日期设置!$B$2,1)</f>
        <v>-4.0005840852671269E-4</v>
      </c>
      <c r="K7676" s="52">
        <f>[1]!b_dq_amount($A7676,日期设置!B$2,2,10000)</f>
        <v>0</v>
      </c>
      <c r="L7676" s="26">
        <f>[1]!b_info_latestpar(A7676,日期设置!$B$2)</f>
        <v>100</v>
      </c>
      <c r="M7676" s="6">
        <f>[1]!b_info_outstandingbalance($A7676,日期设置!B$2)</f>
        <v>10</v>
      </c>
      <c r="N7676" s="7" t="str">
        <f>[1]!b_info_latestissurercreditrating2(A7676,日期设置!$B$2,"102","1")</f>
        <v>AAA</v>
      </c>
      <c r="O7676" s="55">
        <v>3.13</v>
      </c>
      <c r="P7676" s="9">
        <f>[1]!b_info_repurchasedate(A7676)</f>
        <v>0</v>
      </c>
      <c r="Q7676" s="36" t="s">
        <v>16683</v>
      </c>
      <c r="R7676" s="2" t="str">
        <f>IF((--IF(P7676=0,Q7676,P7676))&gt;(--日期设置!$B$2),IF(P7676=0,Q7676,P7676),Q7676)</f>
        <v>2021-07-30</v>
      </c>
      <c r="S7676" s="32" t="s">
        <v>23274</v>
      </c>
      <c r="T7676" s="8">
        <f>[1]!b_anal_ptmyear($A7676,日期设置!$B$2)</f>
        <v>0.35616438356164382</v>
      </c>
      <c r="U7676" s="8">
        <f>[1]!b_anal_termifexercise($A7676,日期设置!B$2)</f>
        <v>0</v>
      </c>
      <c r="V7676" s="10">
        <f>[1]!b_dq_dirtyprice(A7676,日期设置!$B$2)</f>
        <v>100.38800000000001</v>
      </c>
      <c r="W7676" s="11">
        <f>IF(U7676=0,ROUNDUP((Q7676-日期设置!$B$2)/365,0),ROUNDUP((R7676-日期设置!$B$2)/365,0))</f>
        <v>1</v>
      </c>
      <c r="X7676" s="18">
        <f>_xlfn.IFNA(VLOOKUP(A7676,过往入选债券!A:D,4,0),2)</f>
        <v>2</v>
      </c>
      <c r="Y7676">
        <f>_xlfn.IFNA(VLOOKUP(C7676,[2]Sheet1!$A:$A,1,0),3)</f>
        <v>3</v>
      </c>
    </row>
    <row r="7677" spans="1:25" hidden="1" x14ac:dyDescent="0.2">
      <c r="A7677" s="35" t="s">
        <v>22522</v>
      </c>
      <c r="B7677" s="35" t="s">
        <v>22523</v>
      </c>
      <c r="C7677" s="54" t="s">
        <v>346</v>
      </c>
      <c r="D7677" s="26">
        <f>[1]!b_calc_yield(A7677,日期设置!$B$2,F7677,1,R7677,1,O7677,L7677,S7677,)</f>
        <v>0.81173772994176374</v>
      </c>
      <c r="E7677" s="26">
        <f t="shared" si="238"/>
        <v>2.6570228865360868</v>
      </c>
      <c r="F7677" s="18">
        <f>[1]!b_dq_cleanprice($A7677,日期设置!B$2)</f>
        <v>99.964200000000005</v>
      </c>
      <c r="G7677" s="18" t="str">
        <f t="shared" si="239"/>
        <v>0.36 + 0</v>
      </c>
      <c r="H7677" s="27">
        <f>[1]!b_dq_pctchange($A7677,日期设置!$B$2,1)/100</f>
        <v>0</v>
      </c>
      <c r="I7677" s="26">
        <f>[1]!b_pq_pctchange(A7677,日期设置!$B$4,日期设置!$B$2,1)</f>
        <v>0</v>
      </c>
      <c r="J7677" s="26">
        <f>[1]!b_pq_pctchange(A7677,日期设置!$C$4,日期设置!$B$2,1)</f>
        <v>6.9072387862482501E-2</v>
      </c>
      <c r="K7677" s="52">
        <f>[1]!b_dq_amount($A7677,日期设置!B$2,2,10000)</f>
        <v>0</v>
      </c>
      <c r="L7677" s="26">
        <f>[1]!b_info_latestpar(A7677,日期设置!$B$2)</f>
        <v>100</v>
      </c>
      <c r="M7677" s="6">
        <f>[1]!b_info_outstandingbalance($A7677,日期设置!B$2)</f>
        <v>10</v>
      </c>
      <c r="N7677" s="7" t="str">
        <f>[1]!b_info_latestissurercreditrating2(A7677,日期设置!$B$2,"102","1")</f>
        <v>AAA</v>
      </c>
      <c r="O7677" s="55">
        <v>3</v>
      </c>
      <c r="P7677" s="9">
        <f>[1]!b_info_repurchasedate(A7677)</f>
        <v>0</v>
      </c>
      <c r="Q7677" s="36" t="s">
        <v>17639</v>
      </c>
      <c r="R7677" s="2" t="str">
        <f>IF((--IF(P7677=0,Q7677,P7677))&gt;(--日期设置!$B$2),IF(P7677=0,Q7677,P7677),Q7677)</f>
        <v>2021-08-04</v>
      </c>
      <c r="S7677" s="32" t="s">
        <v>23203</v>
      </c>
      <c r="T7677" s="8">
        <f>[1]!b_anal_ptmyear($A7677,日期设置!$B$2)</f>
        <v>0.36986301369863012</v>
      </c>
      <c r="U7677" s="8">
        <f>[1]!b_anal_termifexercise($A7677,日期设置!B$2)</f>
        <v>0</v>
      </c>
      <c r="V7677" s="10">
        <f>[1]!b_dq_dirtyprice(A7677,日期设置!$B$2)</f>
        <v>100.33410000000001</v>
      </c>
      <c r="W7677" s="11">
        <f>IF(U7677=0,ROUNDUP((Q7677-日期设置!$B$2)/365,0),ROUNDUP((R7677-日期设置!$B$2)/365,0))</f>
        <v>1</v>
      </c>
      <c r="X7677" s="18">
        <f>_xlfn.IFNA(VLOOKUP(A7677,过往入选债券!A:D,4,0),2)</f>
        <v>2</v>
      </c>
      <c r="Y7677">
        <f>_xlfn.IFNA(VLOOKUP(C7677,[2]Sheet1!$A:$A,1,0),3)</f>
        <v>3</v>
      </c>
    </row>
    <row r="7678" spans="1:25" hidden="1" x14ac:dyDescent="0.2">
      <c r="A7678" s="35" t="s">
        <v>22514</v>
      </c>
      <c r="B7678" s="35" t="s">
        <v>22515</v>
      </c>
      <c r="C7678" s="54" t="s">
        <v>70</v>
      </c>
      <c r="D7678" s="26">
        <f>[1]!b_calc_yield(A7678,日期设置!$B$2,F7678,1,R7678,1,O7678,L7678,S7678,)</f>
        <v>0.81100973546121347</v>
      </c>
      <c r="E7678" s="26">
        <f t="shared" si="238"/>
        <v>5.364633335059521</v>
      </c>
      <c r="F7678" s="18">
        <f>[1]!b_dq_cleanprice($A7678,日期设置!B$2)</f>
        <v>100</v>
      </c>
      <c r="G7678" s="18" t="str">
        <f t="shared" si="239"/>
        <v>0.66 + 0</v>
      </c>
      <c r="H7678" s="27">
        <f>[1]!b_dq_pctchange($A7678,日期设置!$B$2,1)/100</f>
        <v>0</v>
      </c>
      <c r="I7678" s="26">
        <f>[1]!b_pq_pctchange(A7678,日期设置!$B$4,日期设置!$B$2,1)</f>
        <v>0</v>
      </c>
      <c r="J7678" s="26">
        <f>[1]!b_pq_pctchange(A7678,日期设置!$C$4,日期设置!$B$2,1)</f>
        <v>0</v>
      </c>
      <c r="K7678" s="52">
        <f>[1]!b_dq_amount($A7678,日期设置!B$2,2,10000)</f>
        <v>0</v>
      </c>
      <c r="L7678" s="26">
        <f>[1]!b_info_latestpar(A7678,日期设置!$B$2)</f>
        <v>100</v>
      </c>
      <c r="M7678" s="6">
        <f>[1]!b_info_outstandingbalance($A7678,日期设置!B$2)</f>
        <v>4.8</v>
      </c>
      <c r="N7678" s="7" t="str">
        <f>[1]!b_info_latestissurercreditrating2(A7678,日期设置!$B$2,"102","1")</f>
        <v>AA</v>
      </c>
      <c r="O7678" s="55">
        <v>5.8</v>
      </c>
      <c r="P7678" s="9">
        <f>[1]!b_info_repurchasedate(A7678)</f>
        <v>0</v>
      </c>
      <c r="Q7678" s="36" t="s">
        <v>16891</v>
      </c>
      <c r="R7678" s="2" t="str">
        <f>IF((--IF(P7678=0,Q7678,P7678))&gt;(--日期设置!$B$2),IF(P7678=0,Q7678,P7678),Q7678)</f>
        <v>2021-11-21</v>
      </c>
      <c r="S7678" s="32" t="s">
        <v>23199</v>
      </c>
      <c r="T7678" s="8">
        <f>[1]!b_anal_ptmyear($A7678,日期设置!$B$2)</f>
        <v>0.66849315068493154</v>
      </c>
      <c r="U7678" s="8">
        <f>[1]!b_anal_termifexercise($A7678,日期设置!B$2)</f>
        <v>0</v>
      </c>
      <c r="V7678" s="10">
        <f>[1]!b_dq_dirtyprice(A7678,日期设置!$B$2)</f>
        <v>100.4132</v>
      </c>
      <c r="W7678" s="11">
        <f>IF(U7678=0,ROUNDUP((Q7678-日期设置!$B$2)/365,0),ROUNDUP((R7678-日期设置!$B$2)/365,0))</f>
        <v>1</v>
      </c>
      <c r="X7678" s="18">
        <f>_xlfn.IFNA(VLOOKUP(A7678,过往入选债券!A:D,4,0),2)</f>
        <v>2</v>
      </c>
      <c r="Y7678">
        <f>_xlfn.IFNA(VLOOKUP(C7678,[2]Sheet1!$A:$A,1,0),3)</f>
        <v>3</v>
      </c>
    </row>
    <row r="7679" spans="1:25" x14ac:dyDescent="0.2">
      <c r="A7679" s="35" t="s">
        <v>22802</v>
      </c>
      <c r="B7679" s="35" t="s">
        <v>22803</v>
      </c>
      <c r="C7679" s="54" t="s">
        <v>19495</v>
      </c>
      <c r="D7679" s="26">
        <f>[1]!b_calc_yield(A7679,日期设置!$B$2,F7679,1,R7679,1,O7679,L7679,S7679,)</f>
        <v>0.80937020223012457</v>
      </c>
      <c r="E7679" s="26">
        <f t="shared" si="238"/>
        <v>2.5544751996916304</v>
      </c>
      <c r="F7679" s="18">
        <f>[1]!b_dq_cleanprice($A7679,日期设置!B$2)</f>
        <v>99.912599999999998</v>
      </c>
      <c r="G7679" s="18" t="str">
        <f t="shared" si="239"/>
        <v>0.40 + 0</v>
      </c>
      <c r="H7679" s="27">
        <f>[1]!b_dq_pctchange($A7679,日期设置!$B$2,1)/100</f>
        <v>1.8018992017587222E-4</v>
      </c>
      <c r="I7679" s="26">
        <f>[1]!b_pq_pctchange(A7679,日期设置!$B$4,日期设置!$B$2,1)</f>
        <v>0.10139122384816918</v>
      </c>
      <c r="J7679" s="26">
        <f>[1]!b_pq_pctchange(A7679,日期设置!$C$4,日期设置!$B$2,1)</f>
        <v>-8.7400000000002365E-2</v>
      </c>
      <c r="K7679" s="52">
        <f>[1]!b_dq_amount($A7679,日期设置!B$2,2,10000)</f>
        <v>48068.119233599995</v>
      </c>
      <c r="L7679" s="26">
        <f>[1]!b_info_latestpar(A7679,日期设置!$B$2)</f>
        <v>100</v>
      </c>
      <c r="M7679" s="6">
        <f>[1]!b_info_outstandingbalance($A7679,日期设置!B$2)</f>
        <v>8</v>
      </c>
      <c r="N7679" s="7" t="str">
        <f>[1]!b_info_latestissurercreditrating2(A7679,日期设置!$B$2,"102","1")</f>
        <v>AAA</v>
      </c>
      <c r="O7679" s="55">
        <v>2.7</v>
      </c>
      <c r="P7679" s="9">
        <f>[1]!b_info_repurchasedate(A7679)</f>
        <v>0</v>
      </c>
      <c r="Q7679" s="36" t="s">
        <v>16206</v>
      </c>
      <c r="R7679" s="2" t="str">
        <f>IF((--IF(P7679=0,Q7679,P7679))&gt;(--日期设置!$B$2),IF(P7679=0,Q7679,P7679),Q7679)</f>
        <v>2021-08-18</v>
      </c>
      <c r="S7679" s="32" t="s">
        <v>23342</v>
      </c>
      <c r="T7679" s="8">
        <f>[1]!b_anal_ptmyear($A7679,日期设置!$B$2)</f>
        <v>0.40821917808219177</v>
      </c>
      <c r="U7679" s="8">
        <f>[1]!b_anal_termifexercise($A7679,日期设置!B$2)</f>
        <v>0</v>
      </c>
      <c r="V7679" s="10">
        <f>[1]!b_dq_dirtyprice(A7679,日期设置!$B$2)</f>
        <v>100.14190000000001</v>
      </c>
      <c r="W7679" s="11">
        <f>IF(U7679=0,ROUNDUP((Q7679-日期设置!$B$2)/365,0),ROUNDUP((R7679-日期设置!$B$2)/365,0))</f>
        <v>1</v>
      </c>
      <c r="X7679" s="18">
        <f>_xlfn.IFNA(VLOOKUP(A7679,过往入选债券!A:D,4,0),2)</f>
        <v>2</v>
      </c>
      <c r="Y7679">
        <f>_xlfn.IFNA(VLOOKUP(C7679,[2]Sheet1!$A:$A,1,0),3)</f>
        <v>3</v>
      </c>
    </row>
    <row r="7680" spans="1:25" hidden="1" x14ac:dyDescent="0.2">
      <c r="A7680" s="35" t="s">
        <v>22936</v>
      </c>
      <c r="B7680" s="35" t="s">
        <v>22937</v>
      </c>
      <c r="C7680" s="54" t="s">
        <v>10724</v>
      </c>
      <c r="D7680" s="26">
        <f>[1]!b_calc_yield(A7680,日期设置!$B$2,F7680,1,R7680,1,O7680,L7680,S7680,)</f>
        <v>0.80733044950722122</v>
      </c>
      <c r="E7680" s="26">
        <f t="shared" si="238"/>
        <v>3.7892335357379681</v>
      </c>
      <c r="F7680" s="18">
        <f>[1]!b_dq_cleanprice($A7680,日期设置!B$2)</f>
        <v>99.895499999999998</v>
      </c>
      <c r="G7680" s="18" t="str">
        <f t="shared" si="239"/>
        <v>0.62 + 0</v>
      </c>
      <c r="H7680" s="27">
        <f>[1]!b_dq_pctchange($A7680,日期设置!$B$2,1)/100</f>
        <v>0</v>
      </c>
      <c r="I7680" s="26">
        <f>[1]!b_pq_pctchange(A7680,日期设置!$B$4,日期设置!$B$2,1)</f>
        <v>-2.191810435419882E-2</v>
      </c>
      <c r="J7680" s="26">
        <f>[1]!b_pq_pctchange(A7680,日期设置!$C$4,日期设置!$B$2,1)</f>
        <v>5.1055957329220547E-3</v>
      </c>
      <c r="K7680" s="52">
        <f>[1]!b_dq_amount($A7680,日期设置!B$2,2,10000)</f>
        <v>0</v>
      </c>
      <c r="L7680" s="26">
        <f>[1]!b_info_latestpar(A7680,日期设置!$B$2)</f>
        <v>100</v>
      </c>
      <c r="M7680" s="6">
        <f>[1]!b_info_outstandingbalance($A7680,日期设置!B$2)</f>
        <v>5</v>
      </c>
      <c r="N7680" s="7" t="str">
        <f>[1]!b_info_latestissurercreditrating2(A7680,日期设置!$B$2,"102","1")</f>
        <v>AA+</v>
      </c>
      <c r="O7680" s="55">
        <v>4.18</v>
      </c>
      <c r="P7680" s="9">
        <f>[1]!b_info_repurchasedate(A7680)</f>
        <v>0</v>
      </c>
      <c r="Q7680" s="36" t="s">
        <v>16590</v>
      </c>
      <c r="R7680" s="2" t="str">
        <f>IF((--IF(P7680=0,Q7680,P7680))&gt;(--日期设置!$B$2),IF(P7680=0,Q7680,P7680),Q7680)</f>
        <v>2021-11-05</v>
      </c>
      <c r="S7680" s="32" t="s">
        <v>23409</v>
      </c>
      <c r="T7680" s="8">
        <f>[1]!b_anal_ptmyear($A7680,日期设置!$B$2)</f>
        <v>0.62465753424657533</v>
      </c>
      <c r="U7680" s="8">
        <f>[1]!b_anal_termifexercise($A7680,日期设置!B$2)</f>
        <v>0</v>
      </c>
      <c r="V7680" s="10">
        <f>[1]!b_dq_dirtyprice(A7680,日期设置!$B$2)</f>
        <v>100.37649999999999</v>
      </c>
      <c r="W7680" s="11">
        <f>IF(U7680=0,ROUNDUP((Q7680-日期设置!$B$2)/365,0),ROUNDUP((R7680-日期设置!$B$2)/365,0))</f>
        <v>1</v>
      </c>
      <c r="X7680" s="18">
        <f>_xlfn.IFNA(VLOOKUP(A7680,过往入选债券!A:D,4,0),2)</f>
        <v>2</v>
      </c>
      <c r="Y7680">
        <f>_xlfn.IFNA(VLOOKUP(C7680,[2]Sheet1!$A:$A,1,0),3)</f>
        <v>3</v>
      </c>
    </row>
    <row r="7681" spans="1:25" hidden="1" x14ac:dyDescent="0.2">
      <c r="A7681" s="35" t="s">
        <v>22610</v>
      </c>
      <c r="B7681" s="35" t="s">
        <v>22611</v>
      </c>
      <c r="C7681" s="54" t="s">
        <v>19603</v>
      </c>
      <c r="D7681" s="26">
        <f>[1]!b_calc_yield(A7681,日期设置!$B$2,F7681,1,R7681,1,O7681,L7681,S7681,)</f>
        <v>0.8068710446698617</v>
      </c>
      <c r="E7681" s="26">
        <f t="shared" si="238"/>
        <v>2.6114565840855697</v>
      </c>
      <c r="F7681" s="18">
        <f>[1]!b_dq_cleanprice($A7681,日期设置!B$2)</f>
        <v>99.955399999999997</v>
      </c>
      <c r="G7681" s="18" t="str">
        <f t="shared" si="239"/>
        <v>0.38 + 0</v>
      </c>
      <c r="H7681" s="27">
        <f>[1]!b_dq_pctchange($A7681,日期设置!$B$2,1)/100</f>
        <v>0</v>
      </c>
      <c r="I7681" s="26">
        <f>[1]!b_pq_pctchange(A7681,日期设置!$B$4,日期设置!$B$2,1)</f>
        <v>0</v>
      </c>
      <c r="J7681" s="26">
        <f>[1]!b_pq_pctchange(A7681,日期设置!$C$4,日期设置!$B$2,1)</f>
        <v>-4.4600000000002638E-2</v>
      </c>
      <c r="K7681" s="52">
        <f>[1]!b_dq_amount($A7681,日期设置!B$2,2,10000)</f>
        <v>0</v>
      </c>
      <c r="L7681" s="26">
        <f>[1]!b_info_latestpar(A7681,日期设置!$B$2)</f>
        <v>100</v>
      </c>
      <c r="M7681" s="6">
        <f>[1]!b_info_outstandingbalance($A7681,日期设置!B$2)</f>
        <v>20</v>
      </c>
      <c r="N7681" s="7" t="str">
        <f>[1]!b_info_latestissurercreditrating2(A7681,日期设置!$B$2,"102","1")</f>
        <v>AAA</v>
      </c>
      <c r="O7681" s="55">
        <v>2.9</v>
      </c>
      <c r="P7681" s="9">
        <f>[1]!b_info_repurchasedate(A7681)</f>
        <v>0</v>
      </c>
      <c r="Q7681" s="36" t="s">
        <v>16507</v>
      </c>
      <c r="R7681" s="2" t="str">
        <f>IF((--IF(P7681=0,Q7681,P7681))&gt;(--日期设置!$B$2),IF(P7681=0,Q7681,P7681),Q7681)</f>
        <v>2021-08-08</v>
      </c>
      <c r="S7681" s="32" t="s">
        <v>23247</v>
      </c>
      <c r="T7681" s="8">
        <f>[1]!b_anal_ptmyear($A7681,日期设置!$B$2)</f>
        <v>0.38082191780821917</v>
      </c>
      <c r="U7681" s="8">
        <f>[1]!b_anal_termifexercise($A7681,日期设置!B$2)</f>
        <v>0</v>
      </c>
      <c r="V7681" s="10">
        <f>[1]!b_dq_dirtyprice(A7681,日期设置!$B$2)</f>
        <v>100.2812</v>
      </c>
      <c r="W7681" s="11">
        <f>IF(U7681=0,ROUNDUP((Q7681-日期设置!$B$2)/365,0),ROUNDUP((R7681-日期设置!$B$2)/365,0))</f>
        <v>1</v>
      </c>
      <c r="X7681" s="18">
        <f>_xlfn.IFNA(VLOOKUP(A7681,过往入选债券!A:D,4,0),2)</f>
        <v>2</v>
      </c>
      <c r="Y7681">
        <f>_xlfn.IFNA(VLOOKUP(C7681,[2]Sheet1!$A:$A,1,0),3)</f>
        <v>3</v>
      </c>
    </row>
    <row r="7682" spans="1:25" hidden="1" x14ac:dyDescent="0.2">
      <c r="A7682" s="35" t="s">
        <v>22320</v>
      </c>
      <c r="B7682" s="35" t="s">
        <v>22321</v>
      </c>
      <c r="C7682" s="54" t="s">
        <v>397</v>
      </c>
      <c r="D7682" s="26">
        <f>[1]!b_calc_yield(A7682,日期设置!$B$2,F7682,1,R7682,1,O7682,L7682,S7682,)</f>
        <v>0.80648831933205301</v>
      </c>
      <c r="E7682" s="26">
        <f t="shared" ref="E7682:E7745" si="240">((O7682*W7682+L7682)/V7682-1)*100</f>
        <v>4.5125826472149022</v>
      </c>
      <c r="F7682" s="18">
        <f>[1]!b_dq_cleanprice($A7682,日期设置!B$2)</f>
        <v>100</v>
      </c>
      <c r="G7682" s="18" t="str">
        <f t="shared" ref="G7682:G7745" si="241">LEFT(T7682,4)&amp;" + "&amp;LEFT(U7682,4)</f>
        <v>0.61 + 0</v>
      </c>
      <c r="H7682" s="27">
        <f>[1]!b_dq_pctchange($A7682,日期设置!$B$2,1)/100</f>
        <v>0</v>
      </c>
      <c r="I7682" s="26">
        <f>[1]!b_pq_pctchange(A7682,日期设置!$B$4,日期设置!$B$2,1)</f>
        <v>0</v>
      </c>
      <c r="J7682" s="26">
        <f>[1]!b_pq_pctchange(A7682,日期设置!$C$4,日期设置!$B$2,1)</f>
        <v>0</v>
      </c>
      <c r="K7682" s="52">
        <f>[1]!b_dq_amount($A7682,日期设置!B$2,2,10000)</f>
        <v>0</v>
      </c>
      <c r="L7682" s="26">
        <f>[1]!b_info_latestpar(A7682,日期设置!$B$2)</f>
        <v>100</v>
      </c>
      <c r="M7682" s="6">
        <f>[1]!b_info_outstandingbalance($A7682,日期设置!B$2)</f>
        <v>2</v>
      </c>
      <c r="N7682" s="7" t="str">
        <f>[1]!b_info_latestissurercreditrating2(A7682,日期设置!$B$2,"102","1")</f>
        <v>AA</v>
      </c>
      <c r="O7682" s="55">
        <v>5.18</v>
      </c>
      <c r="P7682" s="9">
        <f>[1]!b_info_repurchasedate(A7682)</f>
        <v>0</v>
      </c>
      <c r="Q7682" s="36" t="s">
        <v>16064</v>
      </c>
      <c r="R7682" s="2" t="str">
        <f>IF((--IF(P7682=0,Q7682,P7682))&gt;(--日期设置!$B$2),IF(P7682=0,Q7682,P7682),Q7682)</f>
        <v>2021-11-02</v>
      </c>
      <c r="S7682" s="32" t="s">
        <v>23102</v>
      </c>
      <c r="T7682" s="8">
        <f>[1]!b_anal_ptmyear($A7682,日期设置!$B$2)</f>
        <v>0.61643835616438358</v>
      </c>
      <c r="U7682" s="8">
        <f>[1]!b_anal_termifexercise($A7682,日期设置!B$2)</f>
        <v>0</v>
      </c>
      <c r="V7682" s="10">
        <f>[1]!b_dq_dirtyprice(A7682,日期设置!$B$2)</f>
        <v>100.6386</v>
      </c>
      <c r="W7682" s="11">
        <f>IF(U7682=0,ROUNDUP((Q7682-日期设置!$B$2)/365,0),ROUNDUP((R7682-日期设置!$B$2)/365,0))</f>
        <v>1</v>
      </c>
      <c r="X7682" s="18">
        <f>_xlfn.IFNA(VLOOKUP(A7682,过往入选债券!A:D,4,0),2)</f>
        <v>2</v>
      </c>
      <c r="Y7682">
        <f>_xlfn.IFNA(VLOOKUP(C7682,[2]Sheet1!$A:$A,1,0),3)</f>
        <v>3</v>
      </c>
    </row>
    <row r="7683" spans="1:25" hidden="1" x14ac:dyDescent="0.2">
      <c r="A7683" s="35" t="s">
        <v>22470</v>
      </c>
      <c r="B7683" s="35" t="s">
        <v>22471</v>
      </c>
      <c r="C7683" s="54" t="s">
        <v>20772</v>
      </c>
      <c r="D7683" s="26">
        <f>[1]!b_calc_yield(A7683,日期设置!$B$2,F7683,1,R7683,1,O7683,L7683,S7683,)</f>
        <v>0.8047405783654703</v>
      </c>
      <c r="E7683" s="26">
        <f t="shared" si="240"/>
        <v>4.4151706293052539</v>
      </c>
      <c r="F7683" s="18">
        <f>[1]!b_dq_cleanprice($A7683,日期设置!B$2)</f>
        <v>99.984800000000007</v>
      </c>
      <c r="G7683" s="18" t="str">
        <f t="shared" si="241"/>
        <v>0.62 + 0</v>
      </c>
      <c r="H7683" s="27">
        <f>[1]!b_dq_pctchange($A7683,日期设置!$B$2,1)/100</f>
        <v>0</v>
      </c>
      <c r="I7683" s="26">
        <f>[1]!b_pq_pctchange(A7683,日期设置!$B$4,日期设置!$B$2,1)</f>
        <v>0</v>
      </c>
      <c r="J7683" s="26">
        <f>[1]!b_pq_pctchange(A7683,日期设置!$C$4,日期设置!$B$2,1)</f>
        <v>-2.8096375567546693E-2</v>
      </c>
      <c r="K7683" s="52">
        <f>[1]!b_dq_amount($A7683,日期设置!B$2,2,10000)</f>
        <v>0</v>
      </c>
      <c r="L7683" s="26">
        <f>[1]!b_info_latestpar(A7683,日期设置!$B$2)</f>
        <v>100</v>
      </c>
      <c r="M7683" s="6">
        <f>[1]!b_info_outstandingbalance($A7683,日期设置!B$2)</f>
        <v>10</v>
      </c>
      <c r="N7683" s="7" t="str">
        <f>[1]!b_info_latestissurercreditrating2(A7683,日期设置!$B$2,"102","1")</f>
        <v>AA+</v>
      </c>
      <c r="O7683" s="55">
        <v>5</v>
      </c>
      <c r="P7683" s="9">
        <f>[1]!b_info_repurchasedate(A7683)</f>
        <v>0</v>
      </c>
      <c r="Q7683" s="36" t="s">
        <v>16590</v>
      </c>
      <c r="R7683" s="2" t="str">
        <f>IF((--IF(P7683=0,Q7683,P7683))&gt;(--日期设置!$B$2),IF(P7683=0,Q7683,P7683),Q7683)</f>
        <v>2021-11-05</v>
      </c>
      <c r="S7683" s="32" t="s">
        <v>23177</v>
      </c>
      <c r="T7683" s="8">
        <f>[1]!b_anal_ptmyear($A7683,日期设置!$B$2)</f>
        <v>0.62465753424657533</v>
      </c>
      <c r="U7683" s="8">
        <f>[1]!b_anal_termifexercise($A7683,日期设置!B$2)</f>
        <v>0</v>
      </c>
      <c r="V7683" s="10">
        <f>[1]!b_dq_dirtyprice(A7683,日期设置!$B$2)</f>
        <v>100.56010000000001</v>
      </c>
      <c r="W7683" s="11">
        <f>IF(U7683=0,ROUNDUP((Q7683-日期设置!$B$2)/365,0),ROUNDUP((R7683-日期设置!$B$2)/365,0))</f>
        <v>1</v>
      </c>
      <c r="X7683" s="18">
        <f>_xlfn.IFNA(VLOOKUP(A7683,过往入选债券!A:D,4,0),2)</f>
        <v>2</v>
      </c>
      <c r="Y7683">
        <f>_xlfn.IFNA(VLOOKUP(C7683,[2]Sheet1!$A:$A,1,0),3)</f>
        <v>3</v>
      </c>
    </row>
    <row r="7684" spans="1:25" hidden="1" x14ac:dyDescent="0.2">
      <c r="A7684" s="35" t="s">
        <v>22746</v>
      </c>
      <c r="B7684" s="35" t="s">
        <v>22747</v>
      </c>
      <c r="C7684" s="54" t="s">
        <v>399</v>
      </c>
      <c r="D7684" s="26">
        <f>[1]!b_calc_yield(A7684,日期设置!$B$2,F7684,1,R7684,1,O7684,L7684,S7684,)</f>
        <v>0.80375482476546689</v>
      </c>
      <c r="E7684" s="26">
        <f t="shared" si="240"/>
        <v>4.5277113273319181</v>
      </c>
      <c r="F7684" s="18">
        <f>[1]!b_dq_cleanprice($A7684,日期设置!B$2)</f>
        <v>100</v>
      </c>
      <c r="G7684" s="18" t="str">
        <f t="shared" si="241"/>
        <v>0.62 + 0</v>
      </c>
      <c r="H7684" s="27">
        <f>[1]!b_dq_pctchange($A7684,日期设置!$B$2,1)/100</f>
        <v>0</v>
      </c>
      <c r="I7684" s="26">
        <f>[1]!b_pq_pctchange(A7684,日期设置!$B$4,日期设置!$B$2,1)</f>
        <v>0</v>
      </c>
      <c r="J7684" s="26">
        <f>[1]!b_pq_pctchange(A7684,日期设置!$C$4,日期设置!$B$2,1)</f>
        <v>0</v>
      </c>
      <c r="K7684" s="52">
        <f>[1]!b_dq_amount($A7684,日期设置!B$2,2,10000)</f>
        <v>0</v>
      </c>
      <c r="L7684" s="26">
        <f>[1]!b_info_latestpar(A7684,日期设置!$B$2)</f>
        <v>100</v>
      </c>
      <c r="M7684" s="6">
        <f>[1]!b_info_outstandingbalance($A7684,日期设置!B$2)</f>
        <v>4</v>
      </c>
      <c r="N7684" s="7" t="str">
        <f>[1]!b_info_latestissurercreditrating2(A7684,日期设置!$B$2,"102","1")</f>
        <v>AA</v>
      </c>
      <c r="O7684" s="55">
        <v>5.13</v>
      </c>
      <c r="P7684" s="9">
        <f>[1]!b_info_repurchasedate(A7684)</f>
        <v>0</v>
      </c>
      <c r="Q7684" s="36" t="s">
        <v>17272</v>
      </c>
      <c r="R7684" s="2" t="str">
        <f>IF((--IF(P7684=0,Q7684,P7684))&gt;(--日期设置!$B$2),IF(P7684=0,Q7684,P7684),Q7684)</f>
        <v>2021-11-06</v>
      </c>
      <c r="S7684" s="32" t="s">
        <v>23314</v>
      </c>
      <c r="T7684" s="8">
        <f>[1]!b_anal_ptmyear($A7684,日期设置!$B$2)</f>
        <v>0.62739726027397258</v>
      </c>
      <c r="U7684" s="8">
        <f>[1]!b_anal_termifexercise($A7684,日期设置!B$2)</f>
        <v>0</v>
      </c>
      <c r="V7684" s="10">
        <f>[1]!b_dq_dirtyprice(A7684,日期设置!$B$2)</f>
        <v>100.5762</v>
      </c>
      <c r="W7684" s="11">
        <f>IF(U7684=0,ROUNDUP((Q7684-日期设置!$B$2)/365,0),ROUNDUP((R7684-日期设置!$B$2)/365,0))</f>
        <v>1</v>
      </c>
      <c r="X7684" s="18">
        <f>_xlfn.IFNA(VLOOKUP(A7684,过往入选债券!A:D,4,0),2)</f>
        <v>2</v>
      </c>
      <c r="Y7684">
        <f>_xlfn.IFNA(VLOOKUP(C7684,[2]Sheet1!$A:$A,1,0),3)</f>
        <v>3</v>
      </c>
    </row>
    <row r="7685" spans="1:25" hidden="1" x14ac:dyDescent="0.2">
      <c r="A7685" s="35" t="s">
        <v>22772</v>
      </c>
      <c r="B7685" s="35" t="s">
        <v>22773</v>
      </c>
      <c r="C7685" s="54" t="s">
        <v>2807</v>
      </c>
      <c r="D7685" s="26">
        <f>[1]!b_calc_yield(A7685,日期设置!$B$2,F7685,1,R7685,1,O7685,L7685,S7685,)</f>
        <v>0.80288229306003656</v>
      </c>
      <c r="E7685" s="26">
        <f t="shared" si="240"/>
        <v>5.0270489491814674</v>
      </c>
      <c r="F7685" s="18">
        <f>[1]!b_dq_cleanprice($A7685,日期设置!B$2)</f>
        <v>100</v>
      </c>
      <c r="G7685" s="18" t="str">
        <f t="shared" si="241"/>
        <v>0.67 + 0</v>
      </c>
      <c r="H7685" s="27">
        <f>[1]!b_dq_pctchange($A7685,日期设置!$B$2,1)/100</f>
        <v>0</v>
      </c>
      <c r="I7685" s="26">
        <f>[1]!b_pq_pctchange(A7685,日期设置!$B$4,日期设置!$B$2,1)</f>
        <v>0</v>
      </c>
      <c r="J7685" s="26">
        <f>[1]!b_pq_pctchange(A7685,日期设置!$C$4,日期设置!$B$2,1)</f>
        <v>0</v>
      </c>
      <c r="K7685" s="52">
        <f>[1]!b_dq_amount($A7685,日期设置!B$2,2,10000)</f>
        <v>0</v>
      </c>
      <c r="L7685" s="26">
        <f>[1]!b_info_latestpar(A7685,日期设置!$B$2)</f>
        <v>100</v>
      </c>
      <c r="M7685" s="6">
        <f>[1]!b_info_outstandingbalance($A7685,日期设置!B$2)</f>
        <v>2</v>
      </c>
      <c r="N7685" s="7" t="str">
        <f>[1]!b_info_latestissurercreditrating2(A7685,日期设置!$B$2,"102","1")</f>
        <v>AA</v>
      </c>
      <c r="O7685" s="55">
        <v>5.4</v>
      </c>
      <c r="P7685" s="9">
        <f>[1]!b_info_repurchasedate(A7685)</f>
        <v>0</v>
      </c>
      <c r="Q7685" s="36" t="s">
        <v>16065</v>
      </c>
      <c r="R7685" s="2" t="str">
        <f>IF((--IF(P7685=0,Q7685,P7685))&gt;(--日期设置!$B$2),IF(P7685=0,Q7685,P7685),Q7685)</f>
        <v>2021-11-23</v>
      </c>
      <c r="S7685" s="32" t="s">
        <v>23327</v>
      </c>
      <c r="T7685" s="8">
        <f>[1]!b_anal_ptmyear($A7685,日期设置!$B$2)</f>
        <v>0.67397260273972603</v>
      </c>
      <c r="U7685" s="8">
        <f>[1]!b_anal_termifexercise($A7685,日期设置!B$2)</f>
        <v>0</v>
      </c>
      <c r="V7685" s="10">
        <f>[1]!b_dq_dirtyprice(A7685,日期设置!$B$2)</f>
        <v>100.35509999999999</v>
      </c>
      <c r="W7685" s="11">
        <f>IF(U7685=0,ROUNDUP((Q7685-日期设置!$B$2)/365,0),ROUNDUP((R7685-日期设置!$B$2)/365,0))</f>
        <v>1</v>
      </c>
      <c r="X7685" s="18">
        <f>_xlfn.IFNA(VLOOKUP(A7685,过往入选债券!A:D,4,0),2)</f>
        <v>2</v>
      </c>
      <c r="Y7685">
        <f>_xlfn.IFNA(VLOOKUP(C7685,[2]Sheet1!$A:$A,1,0),3)</f>
        <v>3</v>
      </c>
    </row>
    <row r="7686" spans="1:25" hidden="1" x14ac:dyDescent="0.2">
      <c r="A7686" s="29" t="s">
        <v>6607</v>
      </c>
      <c r="B7686" s="29" t="s">
        <v>6608</v>
      </c>
      <c r="C7686" s="40" t="s">
        <v>6609</v>
      </c>
      <c r="D7686" s="26" t="str">
        <f>[1]!b_calc_yield(A7686,日期设置!$B$2,F7686,1,R7686,1,O7686,L7686,S7686,)</f>
        <v>Fetching...</v>
      </c>
      <c r="E7686" s="26">
        <f t="shared" si="240"/>
        <v>4.8292721276133044E-2</v>
      </c>
      <c r="F7686" s="18">
        <f>[1]!b_dq_cleanprice($A7686,日期设置!B$2)</f>
        <v>100.3643</v>
      </c>
      <c r="G7686" s="18" t="str">
        <f t="shared" si="241"/>
        <v>0.06 + 0</v>
      </c>
      <c r="H7686" s="27">
        <f>[1]!b_dq_pctchange($A7686,日期设置!$B$2,1)/100</f>
        <v>0</v>
      </c>
      <c r="I7686" s="26">
        <f>[1]!b_pq_pctchange(A7686,日期设置!$B$4,日期设置!$B$2,1)</f>
        <v>0</v>
      </c>
      <c r="J7686" s="26">
        <f>[1]!b_pq_pctchange(A7686,日期设置!$C$4,日期设置!$B$2,1)</f>
        <v>0</v>
      </c>
      <c r="K7686" s="52">
        <f>[1]!b_dq_amount($A7686,日期设置!B$2,2,10000)</f>
        <v>0</v>
      </c>
      <c r="L7686" s="26">
        <f>[1]!b_info_latestpar(A7686,日期设置!$B$2)</f>
        <v>100</v>
      </c>
      <c r="M7686" s="6">
        <f>[1]!b_info_outstandingbalance($A7686,日期设置!B$2)</f>
        <v>3</v>
      </c>
      <c r="N7686" s="7" t="str">
        <f>[1]!b_info_latestissurercreditrating2(A7686,日期设置!$B$2,"102","1")</f>
        <v>AA</v>
      </c>
      <c r="O7686" s="44">
        <v>6.9</v>
      </c>
      <c r="P7686" s="9">
        <f>[1]!b_info_repurchasedate(A7686)</f>
        <v>0</v>
      </c>
      <c r="Q7686" s="44" t="s">
        <v>16003</v>
      </c>
      <c r="R7686" s="2" t="str">
        <f>IF((--IF(P7686=0,Q7686,P7686))&gt;(--日期设置!$B$2),IF(P7686=0,Q7686,P7686),Q7686)</f>
        <v>2021-04-13</v>
      </c>
      <c r="S7686" s="32" t="s">
        <v>17791</v>
      </c>
      <c r="T7686" s="8">
        <f>[1]!b_anal_ptmyear($A7686,日期设置!$B$2)</f>
        <v>6.0273972602739728E-2</v>
      </c>
      <c r="U7686" s="8">
        <f>[1]!b_anal_termifexercise($A7686,日期设置!B$2)</f>
        <v>0</v>
      </c>
      <c r="V7686" s="10">
        <f>[1]!b_dq_dirtyprice(A7686,日期设置!$B$2)</f>
        <v>106.8484</v>
      </c>
      <c r="W7686" s="11">
        <f>IF(U7686=0,ROUNDUP((Q7686-日期设置!$B$2)/365,0),ROUNDUP((R7686-日期设置!$B$2)/365,0))</f>
        <v>1</v>
      </c>
      <c r="X7686" s="18">
        <f>_xlfn.IFNA(VLOOKUP(A7686,过往入选债券!A:D,4,0),2)</f>
        <v>2</v>
      </c>
      <c r="Y7686">
        <f>_xlfn.IFNA(VLOOKUP(C7686,[2]Sheet1!$A:$A,1,0),3)</f>
        <v>3</v>
      </c>
    </row>
    <row r="7687" spans="1:25" x14ac:dyDescent="0.2">
      <c r="A7687" s="35" t="s">
        <v>22810</v>
      </c>
      <c r="B7687" s="35" t="s">
        <v>22811</v>
      </c>
      <c r="C7687" s="54" t="s">
        <v>300</v>
      </c>
      <c r="D7687" s="26">
        <f>[1]!b_calc_yield(A7687,日期设置!$B$2,F7687,1,R7687,1,O7687,L7687,S7687,)</f>
        <v>0.80077354362010134</v>
      </c>
      <c r="E7687" s="26">
        <f t="shared" si="240"/>
        <v>4.7101091399603501</v>
      </c>
      <c r="F7687" s="18">
        <f>[1]!b_dq_cleanprice($A7687,日期设置!B$2)</f>
        <v>99.957899999999995</v>
      </c>
      <c r="G7687" s="18" t="str">
        <f t="shared" si="241"/>
        <v>0.68 + 0</v>
      </c>
      <c r="H7687" s="27">
        <f>[1]!b_dq_pctchange($A7687,日期设置!$B$2,1)/100</f>
        <v>1.0294917335218932E-3</v>
      </c>
      <c r="I7687" s="26">
        <f>[1]!b_pq_pctchange(A7687,日期设置!$B$4,日期设置!$B$2,1)</f>
        <v>0.27376235140692462</v>
      </c>
      <c r="J7687" s="26">
        <f>[1]!b_pq_pctchange(A7687,日期设置!$C$4,日期设置!$B$2,1)</f>
        <v>0</v>
      </c>
      <c r="K7687" s="52">
        <f>[1]!b_dq_amount($A7687,日期设置!B$2,2,10000)</f>
        <v>12027.4959456</v>
      </c>
      <c r="L7687" s="26">
        <f>[1]!b_info_latestpar(A7687,日期设置!$B$2)</f>
        <v>100</v>
      </c>
      <c r="M7687" s="6">
        <f>[1]!b_info_outstandingbalance($A7687,日期设置!B$2)</f>
        <v>3</v>
      </c>
      <c r="N7687" s="7" t="str">
        <f>[1]!b_info_latestissurercreditrating2(A7687,日期设置!$B$2,"102","1")</f>
        <v>AA+</v>
      </c>
      <c r="O7687" s="55">
        <v>4.95</v>
      </c>
      <c r="P7687" s="9">
        <f>[1]!b_info_repurchasedate(A7687)</f>
        <v>0</v>
      </c>
      <c r="Q7687" s="36" t="s">
        <v>16765</v>
      </c>
      <c r="R7687" s="2" t="str">
        <f>IF((--IF(P7687=0,Q7687,P7687))&gt;(--日期设置!$B$2),IF(P7687=0,Q7687,P7687),Q7687)</f>
        <v>2021-11-27</v>
      </c>
      <c r="S7687" s="32" t="s">
        <v>23346</v>
      </c>
      <c r="T7687" s="8">
        <f>[1]!b_anal_ptmyear($A7687,日期设置!$B$2)</f>
        <v>0.68493150684931503</v>
      </c>
      <c r="U7687" s="8">
        <f>[1]!b_anal_termifexercise($A7687,日期设置!B$2)</f>
        <v>0</v>
      </c>
      <c r="V7687" s="10">
        <f>[1]!b_dq_dirtyprice(A7687,日期设置!$B$2)</f>
        <v>100.2291</v>
      </c>
      <c r="W7687" s="11">
        <f>IF(U7687=0,ROUNDUP((Q7687-日期设置!$B$2)/365,0),ROUNDUP((R7687-日期设置!$B$2)/365,0))</f>
        <v>1</v>
      </c>
      <c r="X7687" s="18">
        <f>_xlfn.IFNA(VLOOKUP(A7687,过往入选债券!A:D,4,0),2)</f>
        <v>2</v>
      </c>
      <c r="Y7687">
        <f>_xlfn.IFNA(VLOOKUP(C7687,[2]Sheet1!$A:$A,1,0),3)</f>
        <v>3</v>
      </c>
    </row>
    <row r="7688" spans="1:25" hidden="1" x14ac:dyDescent="0.2">
      <c r="A7688" s="35" t="s">
        <v>22388</v>
      </c>
      <c r="B7688" s="35" t="s">
        <v>22389</v>
      </c>
      <c r="C7688" s="54" t="s">
        <v>61</v>
      </c>
      <c r="D7688" s="26">
        <f>[1]!b_calc_yield(A7688,日期设置!$B$2,F7688,1,R7688,1,O7688,L7688,S7688,)</f>
        <v>0.80055939544084231</v>
      </c>
      <c r="E7688" s="26">
        <f t="shared" si="240"/>
        <v>3.3273390229605404</v>
      </c>
      <c r="F7688" s="18">
        <f>[1]!b_dq_cleanprice($A7688,日期设置!B$2)</f>
        <v>100.13590000000001</v>
      </c>
      <c r="G7688" s="18" t="str">
        <f t="shared" si="241"/>
        <v>0.28 + 0</v>
      </c>
      <c r="H7688" s="27">
        <f>[1]!b_dq_pctchange($A7688,日期设置!$B$2,1)/100</f>
        <v>0</v>
      </c>
      <c r="I7688" s="26">
        <f>[1]!b_pq_pctchange(A7688,日期设置!$B$4,日期设置!$B$2,1)</f>
        <v>0.16464725376183684</v>
      </c>
      <c r="J7688" s="26">
        <f>[1]!b_pq_pctchange(A7688,日期设置!$C$4,日期设置!$B$2,1)</f>
        <v>0.16464725376183684</v>
      </c>
      <c r="K7688" s="52">
        <f>[1]!b_dq_amount($A7688,日期设置!B$2,2,10000)</f>
        <v>0</v>
      </c>
      <c r="L7688" s="26">
        <f>[1]!b_info_latestpar(A7688,日期设置!$B$2)</f>
        <v>100</v>
      </c>
      <c r="M7688" s="6">
        <f>[1]!b_info_outstandingbalance($A7688,日期设置!B$2)</f>
        <v>6</v>
      </c>
      <c r="N7688" s="7" t="str">
        <f>[1]!b_info_latestissurercreditrating2(A7688,日期设置!$B$2,"102","1")</f>
        <v>AA+</v>
      </c>
      <c r="O7688" s="55">
        <v>4</v>
      </c>
      <c r="P7688" s="9">
        <f>[1]!b_info_repurchasedate(A7688)</f>
        <v>0</v>
      </c>
      <c r="Q7688" s="36" t="s">
        <v>23441</v>
      </c>
      <c r="R7688" s="2" t="str">
        <f>IF((--IF(P7688=0,Q7688,P7688))&gt;(--日期设置!$B$2),IF(P7688=0,Q7688,P7688),Q7688)</f>
        <v>2021-07-03</v>
      </c>
      <c r="S7688" s="32" t="s">
        <v>23136</v>
      </c>
      <c r="T7688" s="8">
        <f>[1]!b_anal_ptmyear($A7688,日期设置!$B$2)</f>
        <v>0.28219178082191781</v>
      </c>
      <c r="U7688" s="8">
        <f>[1]!b_anal_termifexercise($A7688,日期设置!B$2)</f>
        <v>0</v>
      </c>
      <c r="V7688" s="10">
        <f>[1]!b_dq_dirtyprice(A7688,日期设置!$B$2)</f>
        <v>100.651</v>
      </c>
      <c r="W7688" s="11">
        <f>IF(U7688=0,ROUNDUP((Q7688-日期设置!$B$2)/365,0),ROUNDUP((R7688-日期设置!$B$2)/365,0))</f>
        <v>1</v>
      </c>
      <c r="X7688" s="18">
        <f>_xlfn.IFNA(VLOOKUP(A7688,过往入选债券!A:D,4,0),2)</f>
        <v>2</v>
      </c>
      <c r="Y7688">
        <f>_xlfn.IFNA(VLOOKUP(C7688,[2]Sheet1!$A:$A,1,0),3)</f>
        <v>3</v>
      </c>
    </row>
    <row r="7689" spans="1:25" hidden="1" x14ac:dyDescent="0.2">
      <c r="A7689" s="35" t="s">
        <v>22818</v>
      </c>
      <c r="B7689" s="35" t="s">
        <v>22819</v>
      </c>
      <c r="C7689" s="54" t="s">
        <v>21693</v>
      </c>
      <c r="D7689" s="26">
        <f>[1]!b_calc_yield(A7689,日期设置!$B$2,F7689,1,R7689,1,O7689,L7689,S7689,)</f>
        <v>0.79947712320573361</v>
      </c>
      <c r="E7689" s="26">
        <f t="shared" si="240"/>
        <v>2.821411562626408</v>
      </c>
      <c r="F7689" s="18">
        <f>[1]!b_dq_cleanprice($A7689,日期设置!B$2)</f>
        <v>100</v>
      </c>
      <c r="G7689" s="18" t="str">
        <f t="shared" si="241"/>
        <v>0.37 + 0</v>
      </c>
      <c r="H7689" s="27">
        <f>[1]!b_dq_pctchange($A7689,日期设置!$B$2,1)/100</f>
        <v>0</v>
      </c>
      <c r="I7689" s="26">
        <f>[1]!b_pq_pctchange(A7689,日期设置!$B$4,日期设置!$B$2,1)</f>
        <v>0</v>
      </c>
      <c r="J7689" s="26">
        <f>[1]!b_pq_pctchange(A7689,日期设置!$C$4,日期设置!$B$2,1)</f>
        <v>0</v>
      </c>
      <c r="K7689" s="52">
        <f>[1]!b_dq_amount($A7689,日期设置!B$2,2,10000)</f>
        <v>0</v>
      </c>
      <c r="L7689" s="26">
        <f>[1]!b_info_latestpar(A7689,日期设置!$B$2)</f>
        <v>100</v>
      </c>
      <c r="M7689" s="6">
        <f>[1]!b_info_outstandingbalance($A7689,日期设置!B$2)</f>
        <v>5</v>
      </c>
      <c r="N7689" s="7" t="str">
        <f>[1]!b_info_latestissurercreditrating2(A7689,日期设置!$B$2,"102","1")</f>
        <v>AAA</v>
      </c>
      <c r="O7689" s="55">
        <v>3.2</v>
      </c>
      <c r="P7689" s="9">
        <f>[1]!b_info_repurchasedate(A7689)</f>
        <v>0</v>
      </c>
      <c r="Q7689" s="36" t="s">
        <v>16999</v>
      </c>
      <c r="R7689" s="2" t="str">
        <f>IF((--IF(P7689=0,Q7689,P7689))&gt;(--日期设置!$B$2),IF(P7689=0,Q7689,P7689),Q7689)</f>
        <v>2021-08-06</v>
      </c>
      <c r="S7689" s="32" t="s">
        <v>23350</v>
      </c>
      <c r="T7689" s="8">
        <f>[1]!b_anal_ptmyear($A7689,日期设置!$B$2)</f>
        <v>0.37534246575342467</v>
      </c>
      <c r="U7689" s="8">
        <f>[1]!b_anal_termifexercise($A7689,日期设置!B$2)</f>
        <v>0</v>
      </c>
      <c r="V7689" s="10">
        <f>[1]!b_dq_dirtyprice(A7689,日期设置!$B$2)</f>
        <v>100.3682</v>
      </c>
      <c r="W7689" s="11">
        <f>IF(U7689=0,ROUNDUP((Q7689-日期设置!$B$2)/365,0),ROUNDUP((R7689-日期设置!$B$2)/365,0))</f>
        <v>1</v>
      </c>
      <c r="X7689" s="18">
        <f>_xlfn.IFNA(VLOOKUP(A7689,过往入选债券!A:D,4,0),2)</f>
        <v>2</v>
      </c>
      <c r="Y7689">
        <f>_xlfn.IFNA(VLOOKUP(C7689,[2]Sheet1!$A:$A,1,0),3)</f>
        <v>3</v>
      </c>
    </row>
    <row r="7690" spans="1:25" hidden="1" x14ac:dyDescent="0.2">
      <c r="A7690" s="22" t="s">
        <v>22300</v>
      </c>
      <c r="B7690" s="22" t="s">
        <v>22301</v>
      </c>
      <c r="C7690" s="42" t="s">
        <v>355</v>
      </c>
      <c r="D7690" s="26">
        <f>[1]!b_calc_yield(A7690,日期设置!$B$2,F7690,1,R7690,1,O7690,L7690,S7690,)</f>
        <v>0.7988958700708777</v>
      </c>
      <c r="E7690" s="26">
        <f t="shared" si="240"/>
        <v>3.7731891628430159</v>
      </c>
      <c r="F7690" s="18">
        <f>[1]!b_dq_cleanprice($A7690,日期设置!B$2)</f>
        <v>99.865799999999993</v>
      </c>
      <c r="G7690" s="18" t="str">
        <f t="shared" si="241"/>
        <v>0.67 + 0</v>
      </c>
      <c r="H7690" s="27">
        <f>[1]!b_dq_pctchange($A7690,日期设置!$B$2,1)/100</f>
        <v>0</v>
      </c>
      <c r="I7690" s="26">
        <f>[1]!b_pq_pctchange(A7690,日期设置!$B$4,日期设置!$B$2,1)</f>
        <v>0</v>
      </c>
      <c r="J7690" s="26">
        <f>[1]!b_pq_pctchange(A7690,日期设置!$C$4,日期设置!$B$2,1)</f>
        <v>0</v>
      </c>
      <c r="K7690" s="52">
        <f>[1]!b_dq_amount($A7690,日期设置!B$2,2,10000)</f>
        <v>0</v>
      </c>
      <c r="L7690" s="26">
        <f>[1]!b_info_latestpar(A7690,日期设置!$B$2)</f>
        <v>100</v>
      </c>
      <c r="M7690" s="6">
        <f>[1]!b_info_outstandingbalance($A7690,日期设置!B$2)</f>
        <v>3.3</v>
      </c>
      <c r="N7690" s="7" t="str">
        <f>[1]!b_info_latestissurercreditrating2(A7690,日期设置!$B$2,"102","1")</f>
        <v>AA+</v>
      </c>
      <c r="O7690" s="55">
        <v>3.9</v>
      </c>
      <c r="P7690" s="9">
        <f>[1]!b_info_repurchasedate(A7690)</f>
        <v>0</v>
      </c>
      <c r="Q7690" s="36" t="s">
        <v>16065</v>
      </c>
      <c r="R7690" s="2" t="str">
        <f>IF((--IF(P7690=0,Q7690,P7690))&gt;(--日期设置!$B$2),IF(P7690=0,Q7690,P7690),Q7690)</f>
        <v>2021-11-23</v>
      </c>
      <c r="S7690" s="32" t="s">
        <v>23092</v>
      </c>
      <c r="T7690" s="8">
        <f>[1]!b_anal_ptmyear($A7690,日期设置!$B$2)</f>
        <v>0.67397260273972603</v>
      </c>
      <c r="U7690" s="8">
        <f>[1]!b_anal_termifexercise($A7690,日期设置!B$2)</f>
        <v>0</v>
      </c>
      <c r="V7690" s="10">
        <f>[1]!b_dq_dirtyprice(A7690,日期设置!$B$2)</f>
        <v>100.12220000000001</v>
      </c>
      <c r="W7690" s="11">
        <f>IF(U7690=0,ROUNDUP((Q7690-日期设置!$B$2)/365,0),ROUNDUP((R7690-日期设置!$B$2)/365,0))</f>
        <v>1</v>
      </c>
      <c r="X7690" s="18">
        <f>_xlfn.IFNA(VLOOKUP(A7690,过往入选债券!A:D,4,0),2)</f>
        <v>2</v>
      </c>
      <c r="Y7690">
        <f>_xlfn.IFNA(VLOOKUP(C7690,[2]Sheet1!$A:$A,1,0),3)</f>
        <v>3</v>
      </c>
    </row>
    <row r="7691" spans="1:25" hidden="1" x14ac:dyDescent="0.2">
      <c r="A7691" s="35" t="s">
        <v>22798</v>
      </c>
      <c r="B7691" s="35" t="s">
        <v>22799</v>
      </c>
      <c r="C7691" s="54" t="s">
        <v>19673</v>
      </c>
      <c r="D7691" s="26">
        <f>[1]!b_calc_yield(A7691,日期设置!$B$2,F7691,1,R7691,1,O7691,L7691,S7691,)</f>
        <v>0.79851710380343255</v>
      </c>
      <c r="E7691" s="26">
        <f t="shared" si="240"/>
        <v>2.6900612753886444</v>
      </c>
      <c r="F7691" s="18">
        <f>[1]!b_dq_cleanprice($A7691,日期设置!B$2)</f>
        <v>100</v>
      </c>
      <c r="G7691" s="18" t="str">
        <f t="shared" si="241"/>
        <v>0.36 + 0</v>
      </c>
      <c r="H7691" s="27">
        <f>[1]!b_dq_pctchange($A7691,日期设置!$B$2,1)/100</f>
        <v>0</v>
      </c>
      <c r="I7691" s="26">
        <f>[1]!b_pq_pctchange(A7691,日期设置!$B$4,日期设置!$B$2,1)</f>
        <v>0</v>
      </c>
      <c r="J7691" s="26">
        <f>[1]!b_pq_pctchange(A7691,日期设置!$C$4,日期设置!$B$2,1)</f>
        <v>0</v>
      </c>
      <c r="K7691" s="52">
        <f>[1]!b_dq_amount($A7691,日期设置!B$2,2,10000)</f>
        <v>0</v>
      </c>
      <c r="L7691" s="26">
        <f>[1]!b_info_latestpar(A7691,日期设置!$B$2)</f>
        <v>100</v>
      </c>
      <c r="M7691" s="6">
        <f>[1]!b_info_outstandingbalance($A7691,日期设置!B$2)</f>
        <v>10</v>
      </c>
      <c r="N7691" s="7" t="str">
        <f>[1]!b_info_latestissurercreditrating2(A7691,日期设置!$B$2,"102","1")</f>
        <v>AAA</v>
      </c>
      <c r="O7691" s="55">
        <v>3.1</v>
      </c>
      <c r="P7691" s="9">
        <f>[1]!b_info_repurchasedate(A7691)</f>
        <v>0</v>
      </c>
      <c r="Q7691" s="36" t="s">
        <v>17178</v>
      </c>
      <c r="R7691" s="2" t="str">
        <f>IF((--IF(P7691=0,Q7691,P7691))&gt;(--日期设置!$B$2),IF(P7691=0,Q7691,P7691),Q7691)</f>
        <v>2021-08-02</v>
      </c>
      <c r="S7691" s="32" t="s">
        <v>23340</v>
      </c>
      <c r="T7691" s="8">
        <f>[1]!b_anal_ptmyear($A7691,日期设置!$B$2)</f>
        <v>0.36438356164383562</v>
      </c>
      <c r="U7691" s="8">
        <f>[1]!b_anal_termifexercise($A7691,日期设置!B$2)</f>
        <v>0</v>
      </c>
      <c r="V7691" s="10">
        <f>[1]!b_dq_dirtyprice(A7691,日期设置!$B$2)</f>
        <v>100.39919999999999</v>
      </c>
      <c r="W7691" s="11">
        <f>IF(U7691=0,ROUNDUP((Q7691-日期设置!$B$2)/365,0),ROUNDUP((R7691-日期设置!$B$2)/365,0))</f>
        <v>1</v>
      </c>
      <c r="X7691" s="18">
        <f>_xlfn.IFNA(VLOOKUP(A7691,过往入选债券!A:D,4,0),2)</f>
        <v>2</v>
      </c>
      <c r="Y7691">
        <f>_xlfn.IFNA(VLOOKUP(C7691,[2]Sheet1!$A:$A,1,0),3)</f>
        <v>3</v>
      </c>
    </row>
    <row r="7692" spans="1:25" hidden="1" x14ac:dyDescent="0.2">
      <c r="A7692" s="35" t="s">
        <v>22312</v>
      </c>
      <c r="B7692" s="35" t="s">
        <v>22313</v>
      </c>
      <c r="C7692" s="54" t="s">
        <v>145</v>
      </c>
      <c r="D7692" s="26">
        <f>[1]!b_calc_yield(A7692,日期设置!$B$2,F7692,1,R7692,1,O7692,L7692,S7692,)</f>
        <v>0.79787400148642751</v>
      </c>
      <c r="E7692" s="26">
        <f t="shared" si="240"/>
        <v>3.6591686534674039</v>
      </c>
      <c r="F7692" s="18">
        <f>[1]!b_dq_cleanprice($A7692,日期设置!B$2)</f>
        <v>100</v>
      </c>
      <c r="G7692" s="18" t="str">
        <f t="shared" si="241"/>
        <v>0.49 + 0</v>
      </c>
      <c r="H7692" s="27">
        <f>[1]!b_dq_pctchange($A7692,日期设置!$B$2,1)/100</f>
        <v>0</v>
      </c>
      <c r="I7692" s="26">
        <f>[1]!b_pq_pctchange(A7692,日期设置!$B$4,日期设置!$B$2,1)</f>
        <v>0</v>
      </c>
      <c r="J7692" s="26">
        <f>[1]!b_pq_pctchange(A7692,日期设置!$C$4,日期设置!$B$2,1)</f>
        <v>0</v>
      </c>
      <c r="K7692" s="52">
        <f>[1]!b_dq_amount($A7692,日期设置!B$2,2,10000)</f>
        <v>0</v>
      </c>
      <c r="L7692" s="26">
        <f>[1]!b_info_latestpar(A7692,日期设置!$B$2)</f>
        <v>100</v>
      </c>
      <c r="M7692" s="6">
        <f>[1]!b_info_outstandingbalance($A7692,日期设置!B$2)</f>
        <v>10</v>
      </c>
      <c r="N7692" s="7" t="str">
        <f>[1]!b_info_latestissurercreditrating2(A7692,日期设置!$B$2,"102","1")</f>
        <v>AAA</v>
      </c>
      <c r="O7692" s="55">
        <v>4</v>
      </c>
      <c r="P7692" s="9">
        <f>[1]!b_info_repurchasedate(A7692)</f>
        <v>0</v>
      </c>
      <c r="Q7692" s="36" t="s">
        <v>17064</v>
      </c>
      <c r="R7692" s="2" t="str">
        <f>IF((--IF(P7692=0,Q7692,P7692))&gt;(--日期设置!$B$2),IF(P7692=0,Q7692,P7692),Q7692)</f>
        <v>2021-09-18</v>
      </c>
      <c r="S7692" s="32" t="s">
        <v>23098</v>
      </c>
      <c r="T7692" s="8">
        <f>[1]!b_anal_ptmyear($A7692,日期设置!$B$2)</f>
        <v>0.49315068493150682</v>
      </c>
      <c r="U7692" s="8">
        <f>[1]!b_anal_termifexercise($A7692,日期设置!B$2)</f>
        <v>0</v>
      </c>
      <c r="V7692" s="10">
        <f>[1]!b_dq_dirtyprice(A7692,日期设置!$B$2)</f>
        <v>100.3288</v>
      </c>
      <c r="W7692" s="11">
        <f>IF(U7692=0,ROUNDUP((Q7692-日期设置!$B$2)/365,0),ROUNDUP((R7692-日期设置!$B$2)/365,0))</f>
        <v>1</v>
      </c>
      <c r="X7692" s="18">
        <f>_xlfn.IFNA(VLOOKUP(A7692,过往入选债券!A:D,4,0),2)</f>
        <v>2</v>
      </c>
      <c r="Y7692">
        <f>_xlfn.IFNA(VLOOKUP(C7692,[2]Sheet1!$A:$A,1,0),3)</f>
        <v>3</v>
      </c>
    </row>
    <row r="7693" spans="1:25" x14ac:dyDescent="0.2">
      <c r="A7693" s="35" t="s">
        <v>22504</v>
      </c>
      <c r="B7693" s="35" t="s">
        <v>22505</v>
      </c>
      <c r="C7693" s="54" t="s">
        <v>22991</v>
      </c>
      <c r="D7693" s="26">
        <f>[1]!b_calc_yield(A7693,日期设置!$B$2,F7693,1,R7693,1,O7693,L7693,S7693,)</f>
        <v>0.79784912004966324</v>
      </c>
      <c r="E7693" s="26">
        <f t="shared" si="240"/>
        <v>2.6246797651445108</v>
      </c>
      <c r="F7693" s="18">
        <f>[1]!b_dq_cleanprice($A7693,日期设置!B$2)</f>
        <v>99.977500000000006</v>
      </c>
      <c r="G7693" s="18" t="str">
        <f t="shared" si="241"/>
        <v>0.37 + 0</v>
      </c>
      <c r="H7693" s="27">
        <f>[1]!b_dq_pctchange($A7693,日期设置!$B$2,1)/100</f>
        <v>2.0004541031478075E-6</v>
      </c>
      <c r="I7693" s="26">
        <f>[1]!b_pq_pctchange(A7693,日期设置!$B$4,日期设置!$B$2,1)</f>
        <v>3.3318591774221223E-2</v>
      </c>
      <c r="J7693" s="26">
        <f>[1]!b_pq_pctchange(A7693,日期设置!$C$4,日期设置!$B$2,1)</f>
        <v>-2.2499999999993747E-2</v>
      </c>
      <c r="K7693" s="52">
        <f>[1]!b_dq_amount($A7693,日期设置!B$2,2,10000)</f>
        <v>8025.3561639999998</v>
      </c>
      <c r="L7693" s="26">
        <f>[1]!b_info_latestpar(A7693,日期设置!$B$2)</f>
        <v>100</v>
      </c>
      <c r="M7693" s="6">
        <f>[1]!b_info_outstandingbalance($A7693,日期设置!B$2)</f>
        <v>6</v>
      </c>
      <c r="N7693" s="7" t="str">
        <f>[1]!b_info_latestissurercreditrating2(A7693,日期设置!$B$2,"102","1")</f>
        <v>AAA</v>
      </c>
      <c r="O7693" s="55">
        <v>2.95</v>
      </c>
      <c r="P7693" s="9">
        <f>[1]!b_info_repurchasedate(A7693)</f>
        <v>0</v>
      </c>
      <c r="Q7693" s="36" t="s">
        <v>17513</v>
      </c>
      <c r="R7693" s="2" t="str">
        <f>IF((--IF(P7693=0,Q7693,P7693))&gt;(--日期设置!$B$2),IF(P7693=0,Q7693,P7693),Q7693)</f>
        <v>2021-08-07</v>
      </c>
      <c r="S7693" s="32" t="s">
        <v>23194</v>
      </c>
      <c r="T7693" s="8">
        <f>[1]!b_anal_ptmyear($A7693,日期设置!$B$2)</f>
        <v>0.37808219178082192</v>
      </c>
      <c r="U7693" s="8">
        <f>[1]!b_anal_termifexercise($A7693,日期设置!B$2)</f>
        <v>0</v>
      </c>
      <c r="V7693" s="10">
        <f>[1]!b_dq_dirtyprice(A7693,日期设置!$B$2)</f>
        <v>100.31699999999999</v>
      </c>
      <c r="W7693" s="11">
        <f>IF(U7693=0,ROUNDUP((Q7693-日期设置!$B$2)/365,0),ROUNDUP((R7693-日期设置!$B$2)/365,0))</f>
        <v>1</v>
      </c>
      <c r="X7693" s="18">
        <f>_xlfn.IFNA(VLOOKUP(A7693,过往入选债券!A:D,4,0),2)</f>
        <v>2</v>
      </c>
      <c r="Y7693">
        <f>_xlfn.IFNA(VLOOKUP(C7693,[2]Sheet1!$A:$A,1,0),3)</f>
        <v>3</v>
      </c>
    </row>
    <row r="7694" spans="1:25" hidden="1" x14ac:dyDescent="0.2">
      <c r="A7694" s="35" t="s">
        <v>22676</v>
      </c>
      <c r="B7694" s="35" t="s">
        <v>22677</v>
      </c>
      <c r="C7694" s="54" t="s">
        <v>388</v>
      </c>
      <c r="D7694" s="26">
        <f>[1]!b_calc_yield(A7694,日期设置!$B$2,F7694,1,R7694,1,O7694,L7694,S7694,)</f>
        <v>0.79700029015228091</v>
      </c>
      <c r="E7694" s="26">
        <f t="shared" si="240"/>
        <v>4.1266975882368051</v>
      </c>
      <c r="F7694" s="18">
        <f>[1]!b_dq_cleanprice($A7694,日期设置!B$2)</f>
        <v>100</v>
      </c>
      <c r="G7694" s="18" t="str">
        <f t="shared" si="241"/>
        <v>0.61 + 0</v>
      </c>
      <c r="H7694" s="27">
        <f>[1]!b_dq_pctchange($A7694,日期设置!$B$2,1)/100</f>
        <v>0</v>
      </c>
      <c r="I7694" s="26">
        <f>[1]!b_pq_pctchange(A7694,日期设置!$B$4,日期设置!$B$2,1)</f>
        <v>0</v>
      </c>
      <c r="J7694" s="26">
        <f>[1]!b_pq_pctchange(A7694,日期设置!$C$4,日期设置!$B$2,1)</f>
        <v>0</v>
      </c>
      <c r="K7694" s="52">
        <f>[1]!b_dq_amount($A7694,日期设置!B$2,2,10000)</f>
        <v>0</v>
      </c>
      <c r="L7694" s="26">
        <f>[1]!b_info_latestpar(A7694,日期设置!$B$2)</f>
        <v>100</v>
      </c>
      <c r="M7694" s="6">
        <f>[1]!b_info_outstandingbalance($A7694,日期设置!B$2)</f>
        <v>5</v>
      </c>
      <c r="N7694" s="7" t="str">
        <f>[1]!b_info_latestissurercreditrating2(A7694,日期设置!$B$2,"102","1")</f>
        <v>AA</v>
      </c>
      <c r="O7694" s="55">
        <v>4.75</v>
      </c>
      <c r="P7694" s="9">
        <f>[1]!b_info_repurchasedate(A7694)</f>
        <v>0</v>
      </c>
      <c r="Q7694" s="36" t="s">
        <v>17175</v>
      </c>
      <c r="R7694" s="2" t="str">
        <f>IF((--IF(P7694=0,Q7694,P7694))&gt;(--日期设置!$B$2),IF(P7694=0,Q7694,P7694),Q7694)</f>
        <v>2021-11-01</v>
      </c>
      <c r="S7694" s="32" t="s">
        <v>23279</v>
      </c>
      <c r="T7694" s="8">
        <f>[1]!b_anal_ptmyear($A7694,日期设置!$B$2)</f>
        <v>0.61369863013698633</v>
      </c>
      <c r="U7694" s="8">
        <f>[1]!b_anal_termifexercise($A7694,日期设置!B$2)</f>
        <v>0</v>
      </c>
      <c r="V7694" s="10">
        <f>[1]!b_dq_dirtyprice(A7694,日期设置!$B$2)</f>
        <v>100.5986</v>
      </c>
      <c r="W7694" s="11">
        <f>IF(U7694=0,ROUNDUP((Q7694-日期设置!$B$2)/365,0),ROUNDUP((R7694-日期设置!$B$2)/365,0))</f>
        <v>1</v>
      </c>
      <c r="X7694" s="18">
        <f>_xlfn.IFNA(VLOOKUP(A7694,过往入选债券!A:D,4,0),2)</f>
        <v>2</v>
      </c>
      <c r="Y7694">
        <f>_xlfn.IFNA(VLOOKUP(C7694,[2]Sheet1!$A:$A,1,0),3)</f>
        <v>3</v>
      </c>
    </row>
    <row r="7695" spans="1:25" hidden="1" x14ac:dyDescent="0.2">
      <c r="A7695" s="29" t="s">
        <v>1891</v>
      </c>
      <c r="B7695" s="29" t="s">
        <v>1892</v>
      </c>
      <c r="C7695" s="40" t="s">
        <v>1893</v>
      </c>
      <c r="D7695" s="26" t="str">
        <f>[1]!b_calc_yield(A7695,日期设置!$B$2,F7695,1,R7695,1,O7695,L7695,S7695,)</f>
        <v>Fetching...</v>
      </c>
      <c r="E7695" s="26">
        <f t="shared" si="240"/>
        <v>0.14844432963252441</v>
      </c>
      <c r="F7695" s="18">
        <f>[1]!b_dq_cleanprice($A7695,日期设置!B$2)</f>
        <v>101.1455</v>
      </c>
      <c r="G7695" s="18" t="str">
        <f t="shared" si="241"/>
        <v>0.18 + 0</v>
      </c>
      <c r="H7695" s="27">
        <f>[1]!b_dq_pctchange($A7695,日期设置!$B$2,1)/100</f>
        <v>0</v>
      </c>
      <c r="I7695" s="26">
        <f>[1]!b_pq_pctchange(A7695,日期设置!$B$4,日期设置!$B$2,1)</f>
        <v>0</v>
      </c>
      <c r="J7695" s="26">
        <f>[1]!b_pq_pctchange(A7695,日期设置!$C$4,日期设置!$B$2,1)</f>
        <v>0</v>
      </c>
      <c r="K7695" s="52">
        <f>[1]!b_dq_amount($A7695,日期设置!B$2,2,10000)</f>
        <v>0</v>
      </c>
      <c r="L7695" s="26">
        <f>[1]!b_info_latestpar(A7695,日期设置!$B$2)</f>
        <v>100</v>
      </c>
      <c r="M7695" s="6">
        <f>[1]!b_info_outstandingbalance($A7695,日期设置!B$2)</f>
        <v>5</v>
      </c>
      <c r="N7695" s="7">
        <f>[1]!b_info_latestissurercreditrating2(A7695,日期设置!$B$2,"102","1")</f>
        <v>0</v>
      </c>
      <c r="O7695" s="44">
        <v>7</v>
      </c>
      <c r="P7695" s="9">
        <f>[1]!b_info_repurchasedate(A7695)</f>
        <v>0</v>
      </c>
      <c r="Q7695" s="44" t="s">
        <v>17180</v>
      </c>
      <c r="R7695" s="2" t="str">
        <f>IF((--IF(P7695=0,Q7695,P7695))&gt;(--日期设置!$B$2),IF(P7695=0,Q7695,P7695),Q7695)</f>
        <v>2021-05-29</v>
      </c>
      <c r="S7695" s="32" t="s">
        <v>18884</v>
      </c>
      <c r="T7695" s="8">
        <f>[1]!b_anal_ptmyear($A7695,日期设置!$B$2)</f>
        <v>0.18630136986301371</v>
      </c>
      <c r="U7695" s="8">
        <f>[1]!b_anal_termifexercise($A7695,日期设置!B$2)</f>
        <v>0</v>
      </c>
      <c r="V7695" s="10">
        <f>[1]!b_dq_dirtyprice(A7695,日期设置!$B$2)</f>
        <v>106.84139999999999</v>
      </c>
      <c r="W7695" s="11">
        <f>IF(U7695=0,ROUNDUP((Q7695-日期设置!$B$2)/365,0),ROUNDUP((R7695-日期设置!$B$2)/365,0))</f>
        <v>1</v>
      </c>
      <c r="X7695" s="18">
        <f>_xlfn.IFNA(VLOOKUP(A7695,过往入选债券!A:D,4,0),2)</f>
        <v>2</v>
      </c>
      <c r="Y7695">
        <f>_xlfn.IFNA(VLOOKUP(C7695,[2]Sheet1!$A:$A,1,0),3)</f>
        <v>3</v>
      </c>
    </row>
    <row r="7696" spans="1:25" hidden="1" x14ac:dyDescent="0.2">
      <c r="A7696" s="35" t="s">
        <v>22324</v>
      </c>
      <c r="B7696" s="35" t="s">
        <v>22325</v>
      </c>
      <c r="C7696" s="54" t="s">
        <v>297</v>
      </c>
      <c r="D7696" s="26">
        <f>[1]!b_calc_yield(A7696,日期设置!$B$2,F7696,1,R7696,1,O7696,L7696,S7696,)</f>
        <v>0.79679223808898836</v>
      </c>
      <c r="E7696" s="26">
        <f t="shared" si="240"/>
        <v>6.0221997301613595</v>
      </c>
      <c r="F7696" s="18">
        <f>[1]!b_dq_cleanprice($A7696,日期设置!B$2)</f>
        <v>100.0754</v>
      </c>
      <c r="G7696" s="18" t="str">
        <f t="shared" si="241"/>
        <v>0.88 + 0</v>
      </c>
      <c r="H7696" s="27">
        <f>[1]!b_dq_pctchange($A7696,日期设置!$B$2,1)/100</f>
        <v>0</v>
      </c>
      <c r="I7696" s="26">
        <f>[1]!b_pq_pctchange(A7696,日期设置!$B$4,日期设置!$B$2,1)</f>
        <v>0</v>
      </c>
      <c r="J7696" s="26">
        <f>[1]!b_pq_pctchange(A7696,日期设置!$C$4,日期设置!$B$2,1)</f>
        <v>0</v>
      </c>
      <c r="K7696" s="52">
        <f>[1]!b_dq_amount($A7696,日期设置!B$2,2,10000)</f>
        <v>0</v>
      </c>
      <c r="L7696" s="26">
        <f>[1]!b_info_latestpar(A7696,日期设置!$B$2)</f>
        <v>100</v>
      </c>
      <c r="M7696" s="6">
        <f>[1]!b_info_outstandingbalance($A7696,日期设置!B$2)</f>
        <v>5</v>
      </c>
      <c r="N7696" s="7" t="str">
        <f>[1]!b_info_latestissurercreditrating2(A7696,日期设置!$B$2,"102","1")</f>
        <v>AA+</v>
      </c>
      <c r="O7696" s="55">
        <v>6.95</v>
      </c>
      <c r="P7696" s="9">
        <f>[1]!b_info_repurchasedate(A7696)</f>
        <v>0</v>
      </c>
      <c r="Q7696" s="36" t="s">
        <v>23430</v>
      </c>
      <c r="R7696" s="2" t="str">
        <f>IF((--IF(P7696=0,Q7696,P7696))&gt;(--日期设置!$B$2),IF(P7696=0,Q7696,P7696),Q7696)</f>
        <v>2022-02-08</v>
      </c>
      <c r="S7696" s="32" t="s">
        <v>23104</v>
      </c>
      <c r="T7696" s="8">
        <f>[1]!b_anal_ptmyear($A7696,日期设置!$B$2)</f>
        <v>0.8849315068493151</v>
      </c>
      <c r="U7696" s="8">
        <f>[1]!b_anal_termifexercise($A7696,日期设置!B$2)</f>
        <v>0</v>
      </c>
      <c r="V7696" s="10">
        <f>[1]!b_dq_dirtyprice(A7696,日期设置!$B$2)</f>
        <v>100.8751</v>
      </c>
      <c r="W7696" s="11">
        <f>IF(U7696=0,ROUNDUP((Q7696-日期设置!$B$2)/365,0),ROUNDUP((R7696-日期设置!$B$2)/365,0))</f>
        <v>1</v>
      </c>
      <c r="X7696" s="18">
        <f>_xlfn.IFNA(VLOOKUP(A7696,过往入选债券!A:D,4,0),2)</f>
        <v>2</v>
      </c>
      <c r="Y7696">
        <f>_xlfn.IFNA(VLOOKUP(C7696,[2]Sheet1!$A:$A,1,0),3)</f>
        <v>3</v>
      </c>
    </row>
    <row r="7697" spans="1:25" hidden="1" x14ac:dyDescent="0.2">
      <c r="A7697" s="35" t="s">
        <v>22684</v>
      </c>
      <c r="B7697" s="35" t="s">
        <v>22685</v>
      </c>
      <c r="C7697" s="54" t="s">
        <v>461</v>
      </c>
      <c r="D7697" s="26">
        <f>[1]!b_calc_yield(A7697,日期设置!$B$2,F7697,1,R7697,1,O7697,L7697,S7697,)</f>
        <v>0.79586988390993463</v>
      </c>
      <c r="E7697" s="26">
        <f t="shared" si="240"/>
        <v>3.5664707534261542</v>
      </c>
      <c r="F7697" s="18">
        <f>[1]!b_dq_cleanprice($A7697,日期设置!B$2)</f>
        <v>99.925399999999996</v>
      </c>
      <c r="G7697" s="18" t="str">
        <f t="shared" si="241"/>
        <v>0.61 + 0</v>
      </c>
      <c r="H7697" s="27">
        <f>[1]!b_dq_pctchange($A7697,日期设置!$B$2,1)/100</f>
        <v>0</v>
      </c>
      <c r="I7697" s="26">
        <f>[1]!b_pq_pctchange(A7697,日期设置!$B$4,日期设置!$B$2,1)</f>
        <v>0</v>
      </c>
      <c r="J7697" s="26">
        <f>[1]!b_pq_pctchange(A7697,日期设置!$C$4,日期设置!$B$2,1)</f>
        <v>-7.4600000000003774E-2</v>
      </c>
      <c r="K7697" s="52">
        <f>[1]!b_dq_amount($A7697,日期设置!B$2,2,10000)</f>
        <v>0</v>
      </c>
      <c r="L7697" s="26">
        <f>[1]!b_info_latestpar(A7697,日期设置!$B$2)</f>
        <v>100</v>
      </c>
      <c r="M7697" s="6">
        <f>[1]!b_info_outstandingbalance($A7697,日期设置!B$2)</f>
        <v>5</v>
      </c>
      <c r="N7697" s="7" t="str">
        <f>[1]!b_info_latestissurercreditrating2(A7697,日期设置!$B$2,"102","1")</f>
        <v>AA+</v>
      </c>
      <c r="O7697" s="55">
        <v>4</v>
      </c>
      <c r="P7697" s="9">
        <f>[1]!b_info_repurchasedate(A7697)</f>
        <v>0</v>
      </c>
      <c r="Q7697" s="36" t="s">
        <v>16064</v>
      </c>
      <c r="R7697" s="2" t="str">
        <f>IF((--IF(P7697=0,Q7697,P7697))&gt;(--日期设置!$B$2),IF(P7697=0,Q7697,P7697),Q7697)</f>
        <v>2021-11-02</v>
      </c>
      <c r="S7697" s="32" t="s">
        <v>23283</v>
      </c>
      <c r="T7697" s="8">
        <f>[1]!b_anal_ptmyear($A7697,日期设置!$B$2)</f>
        <v>0.61643835616438358</v>
      </c>
      <c r="U7697" s="8">
        <f>[1]!b_anal_termifexercise($A7697,日期设置!B$2)</f>
        <v>0</v>
      </c>
      <c r="V7697" s="10">
        <f>[1]!b_dq_dirtyprice(A7697,日期设置!$B$2)</f>
        <v>100.4186</v>
      </c>
      <c r="W7697" s="11">
        <f>IF(U7697=0,ROUNDUP((Q7697-日期设置!$B$2)/365,0),ROUNDUP((R7697-日期设置!$B$2)/365,0))</f>
        <v>1</v>
      </c>
      <c r="X7697" s="18">
        <f>_xlfn.IFNA(VLOOKUP(A7697,过往入选债券!A:D,4,0),2)</f>
        <v>2</v>
      </c>
      <c r="Y7697">
        <f>_xlfn.IFNA(VLOOKUP(C7697,[2]Sheet1!$A:$A,1,0),3)</f>
        <v>3</v>
      </c>
    </row>
    <row r="7698" spans="1:25" hidden="1" x14ac:dyDescent="0.2">
      <c r="A7698" s="35" t="s">
        <v>22426</v>
      </c>
      <c r="B7698" s="35" t="s">
        <v>22427</v>
      </c>
      <c r="C7698" s="54" t="s">
        <v>205</v>
      </c>
      <c r="D7698" s="26">
        <f>[1]!b_calc_yield(A7698,日期设置!$B$2,F7698,1,R7698,1,O7698,L7698,S7698,)</f>
        <v>0.79480580152681513</v>
      </c>
      <c r="E7698" s="26">
        <f t="shared" si="240"/>
        <v>3.9976580680053386</v>
      </c>
      <c r="F7698" s="18">
        <f>[1]!b_dq_cleanprice($A7698,日期设置!B$2)</f>
        <v>100.1666</v>
      </c>
      <c r="G7698" s="18" t="str">
        <f t="shared" si="241"/>
        <v>0.36 + 0</v>
      </c>
      <c r="H7698" s="27">
        <f>[1]!b_dq_pctchange($A7698,日期设置!$B$2,1)/100</f>
        <v>0</v>
      </c>
      <c r="I7698" s="26">
        <f>[1]!b_pq_pctchange(A7698,日期设置!$B$4,日期设置!$B$2,1)</f>
        <v>0</v>
      </c>
      <c r="J7698" s="26">
        <f>[1]!b_pq_pctchange(A7698,日期设置!$C$4,日期设置!$B$2,1)</f>
        <v>0.16660000000000252</v>
      </c>
      <c r="K7698" s="52">
        <f>[1]!b_dq_amount($A7698,日期设置!B$2,2,10000)</f>
        <v>0</v>
      </c>
      <c r="L7698" s="26">
        <f>[1]!b_info_latestpar(A7698,日期设置!$B$2)</f>
        <v>100</v>
      </c>
      <c r="M7698" s="6">
        <f>[1]!b_info_outstandingbalance($A7698,日期设置!B$2)</f>
        <v>5</v>
      </c>
      <c r="N7698" s="7" t="str">
        <f>[1]!b_info_latestissurercreditrating2(A7698,日期设置!$B$2,"102","1")</f>
        <v>AA</v>
      </c>
      <c r="O7698" s="55">
        <v>4.8</v>
      </c>
      <c r="P7698" s="9">
        <f>[1]!b_info_repurchasedate(A7698)</f>
        <v>0</v>
      </c>
      <c r="Q7698" s="36" t="s">
        <v>16647</v>
      </c>
      <c r="R7698" s="2" t="str">
        <f>IF((--IF(P7698=0,Q7698,P7698))&gt;(--日期设置!$B$2),IF(P7698=0,Q7698,P7698),Q7698)</f>
        <v>2021-08-03</v>
      </c>
      <c r="S7698" s="32" t="s">
        <v>23155</v>
      </c>
      <c r="T7698" s="8">
        <f>[1]!b_anal_ptmyear($A7698,日期设置!$B$2)</f>
        <v>0.36712328767123287</v>
      </c>
      <c r="U7698" s="8">
        <f>[1]!b_anal_termifexercise($A7698,日期设置!B$2)</f>
        <v>0</v>
      </c>
      <c r="V7698" s="10">
        <f>[1]!b_dq_dirtyprice(A7698,日期设置!$B$2)</f>
        <v>100.7715</v>
      </c>
      <c r="W7698" s="11">
        <f>IF(U7698=0,ROUNDUP((Q7698-日期设置!$B$2)/365,0),ROUNDUP((R7698-日期设置!$B$2)/365,0))</f>
        <v>1</v>
      </c>
      <c r="X7698" s="18">
        <f>_xlfn.IFNA(VLOOKUP(A7698,过往入选债券!A:D,4,0),2)</f>
        <v>2</v>
      </c>
      <c r="Y7698">
        <f>_xlfn.IFNA(VLOOKUP(C7698,[2]Sheet1!$A:$A,1,0),3)</f>
        <v>3</v>
      </c>
    </row>
    <row r="7699" spans="1:25" hidden="1" x14ac:dyDescent="0.2">
      <c r="A7699" s="35" t="s">
        <v>22718</v>
      </c>
      <c r="B7699" s="35" t="s">
        <v>22719</v>
      </c>
      <c r="C7699" s="54" t="s">
        <v>19623</v>
      </c>
      <c r="D7699" s="26">
        <f>[1]!b_calc_yield(A7699,日期设置!$B$2,F7699,1,R7699,1,O7699,L7699,S7699,)</f>
        <v>0.79397603959605445</v>
      </c>
      <c r="E7699" s="26">
        <f t="shared" si="240"/>
        <v>2.8428561158549748</v>
      </c>
      <c r="F7699" s="18">
        <f>[1]!b_dq_cleanprice($A7699,日期设置!B$2)</f>
        <v>99.955500000000001</v>
      </c>
      <c r="G7699" s="18" t="str">
        <f t="shared" si="241"/>
        <v>0.42 + 0</v>
      </c>
      <c r="H7699" s="27">
        <f>[1]!b_dq_pctchange($A7699,日期设置!$B$2,1)/100</f>
        <v>0</v>
      </c>
      <c r="I7699" s="26">
        <f>[1]!b_pq_pctchange(A7699,日期设置!$B$4,日期设置!$B$2,1)</f>
        <v>0</v>
      </c>
      <c r="J7699" s="26">
        <f>[1]!b_pq_pctchange(A7699,日期设置!$C$4,日期设置!$B$2,1)</f>
        <v>0</v>
      </c>
      <c r="K7699" s="52">
        <f>[1]!b_dq_amount($A7699,日期设置!B$2,2,10000)</f>
        <v>0</v>
      </c>
      <c r="L7699" s="26">
        <f>[1]!b_info_latestpar(A7699,日期设置!$B$2)</f>
        <v>100</v>
      </c>
      <c r="M7699" s="6">
        <f>[1]!b_info_outstandingbalance($A7699,日期设置!B$2)</f>
        <v>3</v>
      </c>
      <c r="N7699" s="7" t="str">
        <f>[1]!b_info_latestissurercreditrating2(A7699,日期设置!$B$2,"102","1")</f>
        <v>AAA</v>
      </c>
      <c r="O7699" s="55">
        <v>3</v>
      </c>
      <c r="P7699" s="9">
        <f>[1]!b_info_repurchasedate(A7699)</f>
        <v>0</v>
      </c>
      <c r="Q7699" s="36" t="s">
        <v>17220</v>
      </c>
      <c r="R7699" s="2" t="str">
        <f>IF((--IF(P7699=0,Q7699,P7699))&gt;(--日期设置!$B$2),IF(P7699=0,Q7699,P7699),Q7699)</f>
        <v>2021-08-25</v>
      </c>
      <c r="S7699" s="32" t="s">
        <v>23300</v>
      </c>
      <c r="T7699" s="8">
        <f>[1]!b_anal_ptmyear($A7699,日期设置!$B$2)</f>
        <v>0.42739726027397262</v>
      </c>
      <c r="U7699" s="8">
        <f>[1]!b_anal_termifexercise($A7699,日期设置!B$2)</f>
        <v>0</v>
      </c>
      <c r="V7699" s="10">
        <f>[1]!b_dq_dirtyprice(A7699,日期设置!$B$2)</f>
        <v>100.1528</v>
      </c>
      <c r="W7699" s="11">
        <f>IF(U7699=0,ROUNDUP((Q7699-日期设置!$B$2)/365,0),ROUNDUP((R7699-日期设置!$B$2)/365,0))</f>
        <v>1</v>
      </c>
      <c r="X7699" s="18">
        <f>_xlfn.IFNA(VLOOKUP(A7699,过往入选债券!A:D,4,0),2)</f>
        <v>2</v>
      </c>
      <c r="Y7699">
        <f>_xlfn.IFNA(VLOOKUP(C7699,[2]Sheet1!$A:$A,1,0),3)</f>
        <v>3</v>
      </c>
    </row>
    <row r="7700" spans="1:25" hidden="1" x14ac:dyDescent="0.2">
      <c r="A7700" s="35" t="s">
        <v>22334</v>
      </c>
      <c r="B7700" s="35" t="s">
        <v>22335</v>
      </c>
      <c r="C7700" s="54" t="s">
        <v>22976</v>
      </c>
      <c r="D7700" s="26">
        <f>[1]!b_calc_yield(A7700,日期设置!$B$2,F7700,1,R7700,1,O7700,L7700,S7700,)</f>
        <v>0.7936780568130728</v>
      </c>
      <c r="E7700" s="26">
        <f t="shared" si="240"/>
        <v>2.6096728046511197</v>
      </c>
      <c r="F7700" s="18">
        <f>[1]!b_dq_cleanprice($A7700,日期设置!B$2)</f>
        <v>100.04340000000001</v>
      </c>
      <c r="G7700" s="18" t="str">
        <f t="shared" si="241"/>
        <v>0.29 + 0</v>
      </c>
      <c r="H7700" s="27">
        <f>[1]!b_dq_pctchange($A7700,日期设置!$B$2,1)/100</f>
        <v>0</v>
      </c>
      <c r="I7700" s="26">
        <f>[1]!b_pq_pctchange(A7700,日期设置!$B$4,日期设置!$B$2,1)</f>
        <v>2.4595376069305588E-2</v>
      </c>
      <c r="J7700" s="26">
        <f>[1]!b_pq_pctchange(A7700,日期设置!$C$4,日期设置!$B$2,1)</f>
        <v>4.3400000000005434E-2</v>
      </c>
      <c r="K7700" s="52">
        <f>[1]!b_dq_amount($A7700,日期设置!B$2,2,10000)</f>
        <v>0</v>
      </c>
      <c r="L7700" s="26">
        <f>[1]!b_info_latestpar(A7700,日期设置!$B$2)</f>
        <v>100</v>
      </c>
      <c r="M7700" s="6">
        <f>[1]!b_info_outstandingbalance($A7700,日期设置!B$2)</f>
        <v>10</v>
      </c>
      <c r="N7700" s="7" t="str">
        <f>[1]!b_info_latestissurercreditrating2(A7700,日期设置!$B$2,"102","1")</f>
        <v>AAA</v>
      </c>
      <c r="O7700" s="55">
        <v>3</v>
      </c>
      <c r="P7700" s="9">
        <f>[1]!b_info_repurchasedate(A7700)</f>
        <v>0</v>
      </c>
      <c r="Q7700" s="36" t="s">
        <v>17042</v>
      </c>
      <c r="R7700" s="2" t="str">
        <f>IF((--IF(P7700=0,Q7700,P7700))&gt;(--日期设置!$B$2),IF(P7700=0,Q7700,P7700),Q7700)</f>
        <v>2021-07-09</v>
      </c>
      <c r="S7700" s="32" t="s">
        <v>23109</v>
      </c>
      <c r="T7700" s="8">
        <f>[1]!b_anal_ptmyear($A7700,日期设置!$B$2)</f>
        <v>0.29863013698630136</v>
      </c>
      <c r="U7700" s="8">
        <f>[1]!b_anal_termifexercise($A7700,日期设置!B$2)</f>
        <v>0</v>
      </c>
      <c r="V7700" s="10">
        <f>[1]!b_dq_dirtyprice(A7700,日期设置!$B$2)</f>
        <v>100.38039999999999</v>
      </c>
      <c r="W7700" s="11">
        <f>IF(U7700=0,ROUNDUP((Q7700-日期设置!$B$2)/365,0),ROUNDUP((R7700-日期设置!$B$2)/365,0))</f>
        <v>1</v>
      </c>
      <c r="X7700" s="18">
        <f>_xlfn.IFNA(VLOOKUP(A7700,过往入选债券!A:D,4,0),2)</f>
        <v>2</v>
      </c>
      <c r="Y7700">
        <f>_xlfn.IFNA(VLOOKUP(C7700,[2]Sheet1!$A:$A,1,0),3)</f>
        <v>3</v>
      </c>
    </row>
    <row r="7701" spans="1:25" hidden="1" x14ac:dyDescent="0.2">
      <c r="A7701" s="35" t="s">
        <v>22506</v>
      </c>
      <c r="B7701" s="35" t="s">
        <v>22507</v>
      </c>
      <c r="C7701" s="54" t="s">
        <v>372</v>
      </c>
      <c r="D7701" s="26">
        <f>[1]!b_calc_yield(A7701,日期设置!$B$2,F7701,1,R7701,1,O7701,L7701,S7701,)</f>
        <v>0.79287560972614279</v>
      </c>
      <c r="E7701" s="26">
        <f t="shared" si="240"/>
        <v>3.6023182261533337</v>
      </c>
      <c r="F7701" s="18">
        <f>[1]!b_dq_cleanprice($A7701,日期设置!B$2)</f>
        <v>100.10509999999999</v>
      </c>
      <c r="G7701" s="18" t="str">
        <f t="shared" si="241"/>
        <v>0.38 + 0</v>
      </c>
      <c r="H7701" s="27">
        <f>[1]!b_dq_pctchange($A7701,日期设置!$B$2,1)/100</f>
        <v>0</v>
      </c>
      <c r="I7701" s="26">
        <f>[1]!b_pq_pctchange(A7701,日期设置!$B$4,日期设置!$B$2,1)</f>
        <v>7.2576412665877818E-2</v>
      </c>
      <c r="J7701" s="26">
        <f>[1]!b_pq_pctchange(A7701,日期设置!$C$4,日期设置!$B$2,1)</f>
        <v>3.5875174379327551E-2</v>
      </c>
      <c r="K7701" s="52">
        <f>[1]!b_dq_amount($A7701,日期设置!B$2,2,10000)</f>
        <v>0</v>
      </c>
      <c r="L7701" s="26">
        <f>[1]!b_info_latestpar(A7701,日期设置!$B$2)</f>
        <v>100</v>
      </c>
      <c r="M7701" s="6">
        <f>[1]!b_info_outstandingbalance($A7701,日期设置!B$2)</f>
        <v>3</v>
      </c>
      <c r="N7701" s="7" t="str">
        <f>[1]!b_info_latestissurercreditrating2(A7701,日期设置!$B$2,"102","1")</f>
        <v>AA</v>
      </c>
      <c r="O7701" s="55">
        <v>4.2</v>
      </c>
      <c r="P7701" s="9">
        <f>[1]!b_info_repurchasedate(A7701)</f>
        <v>0</v>
      </c>
      <c r="Q7701" s="36" t="s">
        <v>16507</v>
      </c>
      <c r="R7701" s="2" t="str">
        <f>IF((--IF(P7701=0,Q7701,P7701))&gt;(--日期设置!$B$2),IF(P7701=0,Q7701,P7701),Q7701)</f>
        <v>2021-08-08</v>
      </c>
      <c r="S7701" s="32" t="s">
        <v>23195</v>
      </c>
      <c r="T7701" s="8">
        <f>[1]!b_anal_ptmyear($A7701,日期设置!$B$2)</f>
        <v>0.38082191780821917</v>
      </c>
      <c r="U7701" s="8">
        <f>[1]!b_anal_termifexercise($A7701,日期设置!B$2)</f>
        <v>0</v>
      </c>
      <c r="V7701" s="10">
        <f>[1]!b_dq_dirtyprice(A7701,日期设置!$B$2)</f>
        <v>100.57689999999999</v>
      </c>
      <c r="W7701" s="11">
        <f>IF(U7701=0,ROUNDUP((Q7701-日期设置!$B$2)/365,0),ROUNDUP((R7701-日期设置!$B$2)/365,0))</f>
        <v>1</v>
      </c>
      <c r="X7701" s="18">
        <f>_xlfn.IFNA(VLOOKUP(A7701,过往入选债券!A:D,4,0),2)</f>
        <v>2</v>
      </c>
      <c r="Y7701">
        <f>_xlfn.IFNA(VLOOKUP(C7701,[2]Sheet1!$A:$A,1,0),3)</f>
        <v>3</v>
      </c>
    </row>
    <row r="7702" spans="1:25" hidden="1" x14ac:dyDescent="0.2">
      <c r="A7702" s="35" t="s">
        <v>22442</v>
      </c>
      <c r="B7702" s="35" t="s">
        <v>22443</v>
      </c>
      <c r="C7702" s="54" t="s">
        <v>2912</v>
      </c>
      <c r="D7702" s="26">
        <f>[1]!b_calc_yield(A7702,日期设置!$B$2,F7702,1,R7702,1,O7702,L7702,S7702,)</f>
        <v>0.79240800754060126</v>
      </c>
      <c r="E7702" s="26">
        <f t="shared" si="240"/>
        <v>5.1784111756156825</v>
      </c>
      <c r="F7702" s="18">
        <f>[1]!b_dq_cleanprice($A7702,日期设置!B$2)</f>
        <v>100</v>
      </c>
      <c r="G7702" s="18" t="str">
        <f t="shared" si="241"/>
        <v>0.87 + 0</v>
      </c>
      <c r="H7702" s="27">
        <f>[1]!b_dq_pctchange($A7702,日期设置!$B$2,1)/100</f>
        <v>0</v>
      </c>
      <c r="I7702" s="26">
        <f>[1]!b_pq_pctchange(A7702,日期设置!$B$4,日期设置!$B$2,1)</f>
        <v>0</v>
      </c>
      <c r="J7702" s="26">
        <f>[1]!b_pq_pctchange(A7702,日期设置!$C$4,日期设置!$B$2,1)</f>
        <v>0.56315366049879545</v>
      </c>
      <c r="K7702" s="52">
        <f>[1]!b_dq_amount($A7702,日期设置!B$2,2,10000)</f>
        <v>0</v>
      </c>
      <c r="L7702" s="26">
        <f>[1]!b_info_latestpar(A7702,日期设置!$B$2)</f>
        <v>100</v>
      </c>
      <c r="M7702" s="6">
        <f>[1]!b_info_outstandingbalance($A7702,日期设置!B$2)</f>
        <v>4</v>
      </c>
      <c r="N7702" s="7" t="str">
        <f>[1]!b_info_latestissurercreditrating2(A7702,日期设置!$B$2,"102","1")</f>
        <v>AA</v>
      </c>
      <c r="O7702" s="55">
        <v>5.95</v>
      </c>
      <c r="P7702" s="9">
        <f>[1]!b_info_repurchasedate(A7702)</f>
        <v>0</v>
      </c>
      <c r="Q7702" s="36" t="s">
        <v>23448</v>
      </c>
      <c r="R7702" s="2" t="str">
        <f>IF((--IF(P7702=0,Q7702,P7702))&gt;(--日期设置!$B$2),IF(P7702=0,Q7702,P7702),Q7702)</f>
        <v>2022-02-05</v>
      </c>
      <c r="S7702" s="32" t="s">
        <v>23163</v>
      </c>
      <c r="T7702" s="8">
        <f>[1]!b_anal_ptmyear($A7702,日期设置!$B$2)</f>
        <v>0.87671232876712324</v>
      </c>
      <c r="U7702" s="8">
        <f>[1]!b_anal_termifexercise($A7702,日期设置!B$2)</f>
        <v>0</v>
      </c>
      <c r="V7702" s="10">
        <f>[1]!b_dq_dirtyprice(A7702,日期设置!$B$2)</f>
        <v>100.7336</v>
      </c>
      <c r="W7702" s="11">
        <f>IF(U7702=0,ROUNDUP((Q7702-日期设置!$B$2)/365,0),ROUNDUP((R7702-日期设置!$B$2)/365,0))</f>
        <v>1</v>
      </c>
      <c r="X7702" s="18">
        <f>_xlfn.IFNA(VLOOKUP(A7702,过往入选债券!A:D,4,0),2)</f>
        <v>2</v>
      </c>
      <c r="Y7702">
        <f>_xlfn.IFNA(VLOOKUP(C7702,[2]Sheet1!$A:$A,1,0),3)</f>
        <v>3</v>
      </c>
    </row>
    <row r="7703" spans="1:25" hidden="1" x14ac:dyDescent="0.2">
      <c r="A7703" s="35" t="s">
        <v>22948</v>
      </c>
      <c r="B7703" s="35" t="s">
        <v>22949</v>
      </c>
      <c r="C7703" s="54" t="s">
        <v>19811</v>
      </c>
      <c r="D7703" s="26">
        <f>[1]!b_calc_yield(A7703,日期设置!$B$2,F7703,1,R7703,1,O7703,L7703,S7703,)</f>
        <v>0.79127640644496156</v>
      </c>
      <c r="E7703" s="26">
        <f t="shared" si="240"/>
        <v>3.3394583366621378</v>
      </c>
      <c r="F7703" s="18">
        <f>[1]!b_dq_cleanprice($A7703,日期设置!B$2)</f>
        <v>99.888099999999994</v>
      </c>
      <c r="G7703" s="18" t="str">
        <f t="shared" si="241"/>
        <v>0.61 + 0</v>
      </c>
      <c r="H7703" s="27">
        <f>[1]!b_dq_pctchange($A7703,日期设置!$B$2,1)/100</f>
        <v>0</v>
      </c>
      <c r="I7703" s="26">
        <f>[1]!b_pq_pctchange(A7703,日期设置!$B$4,日期设置!$B$2,1)</f>
        <v>0</v>
      </c>
      <c r="J7703" s="26">
        <f>[1]!b_pq_pctchange(A7703,日期设置!$C$4,日期设置!$B$2,1)</f>
        <v>0</v>
      </c>
      <c r="K7703" s="52">
        <f>[1]!b_dq_amount($A7703,日期设置!B$2,2,10000)</f>
        <v>0</v>
      </c>
      <c r="L7703" s="26">
        <f>[1]!b_info_latestpar(A7703,日期设置!$B$2)</f>
        <v>100</v>
      </c>
      <c r="M7703" s="6">
        <f>[1]!b_info_outstandingbalance($A7703,日期设置!B$2)</f>
        <v>10</v>
      </c>
      <c r="N7703" s="7" t="str">
        <f>[1]!b_info_latestissurercreditrating2(A7703,日期设置!$B$2,"102","1")</f>
        <v>AAA</v>
      </c>
      <c r="O7703" s="55">
        <v>3.48</v>
      </c>
      <c r="P7703" s="9">
        <f>[1]!b_info_repurchasedate(A7703)</f>
        <v>0</v>
      </c>
      <c r="Q7703" s="36" t="s">
        <v>17175</v>
      </c>
      <c r="R7703" s="2" t="str">
        <f>IF((--IF(P7703=0,Q7703,P7703))&gt;(--日期设置!$B$2),IF(P7703=0,Q7703,P7703),Q7703)</f>
        <v>2021-11-01</v>
      </c>
      <c r="S7703" s="32" t="s">
        <v>23415</v>
      </c>
      <c r="T7703" s="8">
        <f>[1]!b_anal_ptmyear($A7703,日期设置!$B$2)</f>
        <v>0.61369863013698633</v>
      </c>
      <c r="U7703" s="8">
        <f>[1]!b_anal_termifexercise($A7703,日期设置!B$2)</f>
        <v>0</v>
      </c>
      <c r="V7703" s="10">
        <f>[1]!b_dq_dirtyprice(A7703,日期设置!$B$2)</f>
        <v>100.136</v>
      </c>
      <c r="W7703" s="11">
        <f>IF(U7703=0,ROUNDUP((Q7703-日期设置!$B$2)/365,0),ROUNDUP((R7703-日期设置!$B$2)/365,0))</f>
        <v>1</v>
      </c>
      <c r="X7703" s="18">
        <f>_xlfn.IFNA(VLOOKUP(A7703,过往入选债券!A:D,4,0),2)</f>
        <v>2</v>
      </c>
      <c r="Y7703">
        <f>_xlfn.IFNA(VLOOKUP(C7703,[2]Sheet1!$A:$A,1,0),3)</f>
        <v>3</v>
      </c>
    </row>
    <row r="7704" spans="1:25" hidden="1" x14ac:dyDescent="0.2">
      <c r="A7704" s="35" t="s">
        <v>22394</v>
      </c>
      <c r="B7704" s="35" t="s">
        <v>22395</v>
      </c>
      <c r="C7704" s="54" t="s">
        <v>116</v>
      </c>
      <c r="D7704" s="26">
        <f>[1]!b_calc_yield(A7704,日期设置!$B$2,F7704,1,R7704,1,O7704,L7704,S7704,)</f>
        <v>0.79028009948194922</v>
      </c>
      <c r="E7704" s="26">
        <f t="shared" si="240"/>
        <v>4.488874755898542</v>
      </c>
      <c r="F7704" s="18">
        <f>[1]!b_dq_cleanprice($A7704,日期设置!B$2)</f>
        <v>100</v>
      </c>
      <c r="G7704" s="18" t="str">
        <f t="shared" si="241"/>
        <v>0.67 + 0</v>
      </c>
      <c r="H7704" s="27">
        <f>[1]!b_dq_pctchange($A7704,日期设置!$B$2,1)/100</f>
        <v>0</v>
      </c>
      <c r="I7704" s="26">
        <f>[1]!b_pq_pctchange(A7704,日期设置!$B$4,日期设置!$B$2,1)</f>
        <v>0</v>
      </c>
      <c r="J7704" s="26">
        <f>[1]!b_pq_pctchange(A7704,日期设置!$C$4,日期设置!$B$2,1)</f>
        <v>0</v>
      </c>
      <c r="K7704" s="52">
        <f>[1]!b_dq_amount($A7704,日期设置!B$2,2,10000)</f>
        <v>0</v>
      </c>
      <c r="L7704" s="26">
        <f>[1]!b_info_latestpar(A7704,日期设置!$B$2)</f>
        <v>100</v>
      </c>
      <c r="M7704" s="6">
        <f>[1]!b_info_outstandingbalance($A7704,日期设置!B$2)</f>
        <v>2</v>
      </c>
      <c r="N7704" s="7" t="str">
        <f>[1]!b_info_latestissurercreditrating2(A7704,日期设置!$B$2,"102","1")</f>
        <v>AA+</v>
      </c>
      <c r="O7704" s="55">
        <v>4.82</v>
      </c>
      <c r="P7704" s="9">
        <f>[1]!b_info_repurchasedate(A7704)</f>
        <v>0</v>
      </c>
      <c r="Q7704" s="36" t="s">
        <v>16065</v>
      </c>
      <c r="R7704" s="2" t="str">
        <f>IF((--IF(P7704=0,Q7704,P7704))&gt;(--日期设置!$B$2),IF(P7704=0,Q7704,P7704),Q7704)</f>
        <v>2021-11-23</v>
      </c>
      <c r="S7704" s="32" t="s">
        <v>23139</v>
      </c>
      <c r="T7704" s="8">
        <f>[1]!b_anal_ptmyear($A7704,日期设置!$B$2)</f>
        <v>0.67397260273972603</v>
      </c>
      <c r="U7704" s="8">
        <f>[1]!b_anal_termifexercise($A7704,日期设置!B$2)</f>
        <v>0</v>
      </c>
      <c r="V7704" s="10">
        <f>[1]!b_dq_dirtyprice(A7704,日期设置!$B$2)</f>
        <v>100.3169</v>
      </c>
      <c r="W7704" s="11">
        <f>IF(U7704=0,ROUNDUP((Q7704-日期设置!$B$2)/365,0),ROUNDUP((R7704-日期设置!$B$2)/365,0))</f>
        <v>1</v>
      </c>
      <c r="X7704" s="18">
        <f>_xlfn.IFNA(VLOOKUP(A7704,过往入选债券!A:D,4,0),2)</f>
        <v>2</v>
      </c>
      <c r="Y7704">
        <f>_xlfn.IFNA(VLOOKUP(C7704,[2]Sheet1!$A:$A,1,0),3)</f>
        <v>3</v>
      </c>
    </row>
    <row r="7705" spans="1:25" hidden="1" x14ac:dyDescent="0.2">
      <c r="A7705" s="35" t="s">
        <v>22430</v>
      </c>
      <c r="B7705" s="35" t="s">
        <v>22431</v>
      </c>
      <c r="C7705" s="54" t="s">
        <v>150</v>
      </c>
      <c r="D7705" s="26">
        <f>[1]!b_calc_yield(A7705,日期设置!$B$2,F7705,1,R7705,1,O7705,L7705,S7705,)</f>
        <v>0.78976720747508156</v>
      </c>
      <c r="E7705" s="26">
        <f t="shared" si="240"/>
        <v>2.701865990243113</v>
      </c>
      <c r="F7705" s="18">
        <f>[1]!b_dq_cleanprice($A7705,日期设置!B$2)</f>
        <v>99.947800000000001</v>
      </c>
      <c r="G7705" s="18" t="str">
        <f t="shared" si="241"/>
        <v>0.42 + 0</v>
      </c>
      <c r="H7705" s="27">
        <f>[1]!b_dq_pctchange($A7705,日期设置!$B$2,1)/100</f>
        <v>0</v>
      </c>
      <c r="I7705" s="26">
        <f>[1]!b_pq_pctchange(A7705,日期设置!$B$4,日期设置!$B$2,1)</f>
        <v>0</v>
      </c>
      <c r="J7705" s="26">
        <f>[1]!b_pq_pctchange(A7705,日期设置!$C$4,日期设置!$B$2,1)</f>
        <v>0</v>
      </c>
      <c r="K7705" s="52">
        <f>[1]!b_dq_amount($A7705,日期设置!B$2,2,10000)</f>
        <v>0</v>
      </c>
      <c r="L7705" s="26">
        <f>[1]!b_info_latestpar(A7705,日期设置!$B$2)</f>
        <v>100</v>
      </c>
      <c r="M7705" s="6">
        <f>[1]!b_info_outstandingbalance($A7705,日期设置!B$2)</f>
        <v>15</v>
      </c>
      <c r="N7705" s="7" t="str">
        <f>[1]!b_info_latestissurercreditrating2(A7705,日期设置!$B$2,"102","1")</f>
        <v>AAA</v>
      </c>
      <c r="O7705" s="55">
        <v>2.84</v>
      </c>
      <c r="P7705" s="9">
        <f>[1]!b_info_repurchasedate(A7705)</f>
        <v>0</v>
      </c>
      <c r="Q7705" s="36" t="s">
        <v>17220</v>
      </c>
      <c r="R7705" s="2" t="str">
        <f>IF((--IF(P7705=0,Q7705,P7705))&gt;(--日期设置!$B$2),IF(P7705=0,Q7705,P7705),Q7705)</f>
        <v>2021-08-25</v>
      </c>
      <c r="S7705" s="32" t="s">
        <v>23157</v>
      </c>
      <c r="T7705" s="8">
        <f>[1]!b_anal_ptmyear($A7705,日期设置!$B$2)</f>
        <v>0.42739726027397262</v>
      </c>
      <c r="U7705" s="8">
        <f>[1]!b_anal_termifexercise($A7705,日期设置!B$2)</f>
        <v>0</v>
      </c>
      <c r="V7705" s="10">
        <f>[1]!b_dq_dirtyprice(A7705,日期设置!$B$2)</f>
        <v>100.1345</v>
      </c>
      <c r="W7705" s="11">
        <f>IF(U7705=0,ROUNDUP((Q7705-日期设置!$B$2)/365,0),ROUNDUP((R7705-日期设置!$B$2)/365,0))</f>
        <v>1</v>
      </c>
      <c r="X7705" s="18">
        <f>_xlfn.IFNA(VLOOKUP(A7705,过往入选债券!A:D,4,0),2)</f>
        <v>2</v>
      </c>
      <c r="Y7705">
        <f>_xlfn.IFNA(VLOOKUP(C7705,[2]Sheet1!$A:$A,1,0),3)</f>
        <v>3</v>
      </c>
    </row>
    <row r="7706" spans="1:25" hidden="1" x14ac:dyDescent="0.2">
      <c r="A7706" s="35" t="s">
        <v>22878</v>
      </c>
      <c r="B7706" s="35" t="s">
        <v>22879</v>
      </c>
      <c r="C7706" s="54" t="s">
        <v>21</v>
      </c>
      <c r="D7706" s="26">
        <f>[1]!b_calc_yield(A7706,日期设置!$B$2,F7706,1,R7706,1,O7706,L7706,S7706,)</f>
        <v>0.78963348023949242</v>
      </c>
      <c r="E7706" s="26">
        <f t="shared" si="240"/>
        <v>3.20086981456702</v>
      </c>
      <c r="F7706" s="18">
        <f>[1]!b_dq_cleanprice($A7706,日期设置!B$2)</f>
        <v>99.965199999999996</v>
      </c>
      <c r="G7706" s="18" t="str">
        <f t="shared" si="241"/>
        <v>0.52 + 0</v>
      </c>
      <c r="H7706" s="27">
        <f>[1]!b_dq_pctchange($A7706,日期设置!$B$2,1)/100</f>
        <v>0</v>
      </c>
      <c r="I7706" s="26">
        <f>[1]!b_pq_pctchange(A7706,日期设置!$B$4,日期设置!$B$2,1)</f>
        <v>-5.8016824879292984E-3</v>
      </c>
      <c r="J7706" s="26">
        <f>[1]!b_pq_pctchange(A7706,日期设置!$C$4,日期设置!$B$2,1)</f>
        <v>-1.2004033355179375E-3</v>
      </c>
      <c r="K7706" s="52">
        <f>[1]!b_dq_amount($A7706,日期设置!B$2,2,10000)</f>
        <v>0</v>
      </c>
      <c r="L7706" s="26">
        <f>[1]!b_info_latestpar(A7706,日期设置!$B$2)</f>
        <v>100</v>
      </c>
      <c r="M7706" s="6">
        <f>[1]!b_info_outstandingbalance($A7706,日期设置!B$2)</f>
        <v>5</v>
      </c>
      <c r="N7706" s="7" t="str">
        <f>[1]!b_info_latestissurercreditrating2(A7706,日期设置!$B$2,"102","1")</f>
        <v>AAA</v>
      </c>
      <c r="O7706" s="55">
        <v>3.65</v>
      </c>
      <c r="P7706" s="9">
        <f>[1]!b_info_repurchasedate(A7706)</f>
        <v>0</v>
      </c>
      <c r="Q7706" s="36" t="s">
        <v>23461</v>
      </c>
      <c r="R7706" s="2" t="str">
        <f>IF((--IF(P7706=0,Q7706,P7706))&gt;(--日期设置!$B$2),IF(P7706=0,Q7706,P7706),Q7706)</f>
        <v>2021-10-01</v>
      </c>
      <c r="S7706" s="32" t="s">
        <v>23380</v>
      </c>
      <c r="T7706" s="8">
        <f>[1]!b_anal_ptmyear($A7706,日期设置!$B$2)</f>
        <v>0.52876712328767128</v>
      </c>
      <c r="U7706" s="8">
        <f>[1]!b_anal_termifexercise($A7706,日期设置!B$2)</f>
        <v>0</v>
      </c>
      <c r="V7706" s="10">
        <f>[1]!b_dq_dirtyprice(A7706,日期设置!$B$2)</f>
        <v>100.43519999999999</v>
      </c>
      <c r="W7706" s="11">
        <f>IF(U7706=0,ROUNDUP((Q7706-日期设置!$B$2)/365,0),ROUNDUP((R7706-日期设置!$B$2)/365,0))</f>
        <v>1</v>
      </c>
      <c r="X7706" s="18">
        <f>_xlfn.IFNA(VLOOKUP(A7706,过往入选债券!A:D,4,0),2)</f>
        <v>2</v>
      </c>
      <c r="Y7706">
        <f>_xlfn.IFNA(VLOOKUP(C7706,[2]Sheet1!$A:$A,1,0),3)</f>
        <v>3</v>
      </c>
    </row>
    <row r="7707" spans="1:25" hidden="1" x14ac:dyDescent="0.2">
      <c r="A7707" s="35" t="s">
        <v>22850</v>
      </c>
      <c r="B7707" s="35" t="s">
        <v>22851</v>
      </c>
      <c r="C7707" s="54" t="s">
        <v>23029</v>
      </c>
      <c r="D7707" s="26">
        <f>[1]!b_calc_yield(A7707,日期设置!$B$2,F7707,1,R7707,1,O7707,L7707,S7707,)</f>
        <v>0.7896276091044101</v>
      </c>
      <c r="E7707" s="26">
        <f t="shared" si="240"/>
        <v>2.444816890483259</v>
      </c>
      <c r="F7707" s="18">
        <f>[1]!b_dq_cleanprice($A7707,日期设置!B$2)</f>
        <v>99.9739</v>
      </c>
      <c r="G7707" s="18" t="str">
        <f t="shared" si="241"/>
        <v>0.37 + 0</v>
      </c>
      <c r="H7707" s="27">
        <f>[1]!b_dq_pctchange($A7707,日期设置!$B$2,1)/100</f>
        <v>0</v>
      </c>
      <c r="I7707" s="26">
        <f>[1]!b_pq_pctchange(A7707,日期设置!$B$4,日期设置!$B$2,1)</f>
        <v>-1.1401676046373566E-2</v>
      </c>
      <c r="J7707" s="26">
        <f>[1]!b_pq_pctchange(A7707,日期设置!$C$4,日期设置!$B$2,1)</f>
        <v>6.5960683829121972E-2</v>
      </c>
      <c r="K7707" s="52">
        <f>[1]!b_dq_amount($A7707,日期设置!B$2,2,10000)</f>
        <v>0</v>
      </c>
      <c r="L7707" s="26">
        <f>[1]!b_info_latestpar(A7707,日期设置!$B$2)</f>
        <v>100</v>
      </c>
      <c r="M7707" s="6">
        <f>[1]!b_info_outstandingbalance($A7707,日期设置!B$2)</f>
        <v>30</v>
      </c>
      <c r="N7707" s="7" t="str">
        <f>[1]!b_info_latestissurercreditrating2(A7707,日期设置!$B$2,"102","1")</f>
        <v>AAA</v>
      </c>
      <c r="O7707" s="55">
        <v>2.75</v>
      </c>
      <c r="P7707" s="9">
        <f>[1]!b_info_repurchasedate(A7707)</f>
        <v>0</v>
      </c>
      <c r="Q7707" s="36" t="s">
        <v>16999</v>
      </c>
      <c r="R7707" s="2" t="str">
        <f>IF((--IF(P7707=0,Q7707,P7707))&gt;(--日期设置!$B$2),IF(P7707=0,Q7707,P7707),Q7707)</f>
        <v>2021-08-06</v>
      </c>
      <c r="S7707" s="32" t="s">
        <v>23366</v>
      </c>
      <c r="T7707" s="8">
        <f>[1]!b_anal_ptmyear($A7707,日期设置!$B$2)</f>
        <v>0.37534246575342467</v>
      </c>
      <c r="U7707" s="8">
        <f>[1]!b_anal_termifexercise($A7707,日期设置!B$2)</f>
        <v>0</v>
      </c>
      <c r="V7707" s="10">
        <f>[1]!b_dq_dirtyprice(A7707,日期设置!$B$2)</f>
        <v>100.2979</v>
      </c>
      <c r="W7707" s="11">
        <f>IF(U7707=0,ROUNDUP((Q7707-日期设置!$B$2)/365,0),ROUNDUP((R7707-日期设置!$B$2)/365,0))</f>
        <v>1</v>
      </c>
      <c r="X7707" s="18">
        <f>_xlfn.IFNA(VLOOKUP(A7707,过往入选债券!A:D,4,0),2)</f>
        <v>2</v>
      </c>
      <c r="Y7707">
        <f>_xlfn.IFNA(VLOOKUP(C7707,[2]Sheet1!$A:$A,1,0),3)</f>
        <v>3</v>
      </c>
    </row>
    <row r="7708" spans="1:25" hidden="1" x14ac:dyDescent="0.2">
      <c r="A7708" s="35" t="s">
        <v>22828</v>
      </c>
      <c r="B7708" s="35" t="s">
        <v>22829</v>
      </c>
      <c r="C7708" s="54" t="s">
        <v>23026</v>
      </c>
      <c r="D7708" s="26">
        <f>[1]!b_calc_yield(A7708,日期设置!$B$2,F7708,1,R7708,1,O7708,L7708,S7708,)</f>
        <v>0.78922795172325122</v>
      </c>
      <c r="E7708" s="26">
        <f t="shared" si="240"/>
        <v>3.1228204266001924</v>
      </c>
      <c r="F7708" s="18">
        <f>[1]!b_dq_cleanprice($A7708,日期设置!B$2)</f>
        <v>100</v>
      </c>
      <c r="G7708" s="18" t="str">
        <f t="shared" si="241"/>
        <v>0.42 + 0</v>
      </c>
      <c r="H7708" s="27">
        <f>[1]!b_dq_pctchange($A7708,日期设置!$B$2,1)/100</f>
        <v>0</v>
      </c>
      <c r="I7708" s="26">
        <f>[1]!b_pq_pctchange(A7708,日期设置!$B$4,日期设置!$B$2,1)</f>
        <v>0</v>
      </c>
      <c r="J7708" s="26">
        <f>[1]!b_pq_pctchange(A7708,日期设置!$C$4,日期设置!$B$2,1)</f>
        <v>0</v>
      </c>
      <c r="K7708" s="52">
        <f>[1]!b_dq_amount($A7708,日期设置!B$2,2,10000)</f>
        <v>0</v>
      </c>
      <c r="L7708" s="26">
        <f>[1]!b_info_latestpar(A7708,日期设置!$B$2)</f>
        <v>100</v>
      </c>
      <c r="M7708" s="6">
        <f>[1]!b_info_outstandingbalance($A7708,日期设置!B$2)</f>
        <v>3</v>
      </c>
      <c r="N7708" s="7" t="str">
        <f>[1]!b_info_latestissurercreditrating2(A7708,日期设置!$B$2,"102","1")</f>
        <v>AAA</v>
      </c>
      <c r="O7708" s="55">
        <v>3.35</v>
      </c>
      <c r="P7708" s="9">
        <f>[1]!b_info_repurchasedate(A7708)</f>
        <v>0</v>
      </c>
      <c r="Q7708" s="36" t="s">
        <v>17220</v>
      </c>
      <c r="R7708" s="2" t="str">
        <f>IF((--IF(P7708=0,Q7708,P7708))&gt;(--日期设置!$B$2),IF(P7708=0,Q7708,P7708),Q7708)</f>
        <v>2021-08-25</v>
      </c>
      <c r="S7708" s="32" t="s">
        <v>23355</v>
      </c>
      <c r="T7708" s="8">
        <f>[1]!b_anal_ptmyear($A7708,日期设置!$B$2)</f>
        <v>0.42739726027397262</v>
      </c>
      <c r="U7708" s="8">
        <f>[1]!b_anal_termifexercise($A7708,日期设置!B$2)</f>
        <v>0</v>
      </c>
      <c r="V7708" s="10">
        <f>[1]!b_dq_dirtyprice(A7708,日期设置!$B$2)</f>
        <v>100.22029999999999</v>
      </c>
      <c r="W7708" s="11">
        <f>IF(U7708=0,ROUNDUP((Q7708-日期设置!$B$2)/365,0),ROUNDUP((R7708-日期设置!$B$2)/365,0))</f>
        <v>1</v>
      </c>
      <c r="X7708" s="18">
        <f>_xlfn.IFNA(VLOOKUP(A7708,过往入选债券!A:D,4,0),2)</f>
        <v>2</v>
      </c>
      <c r="Y7708">
        <f>_xlfn.IFNA(VLOOKUP(C7708,[2]Sheet1!$A:$A,1,0),3)</f>
        <v>3</v>
      </c>
    </row>
    <row r="7709" spans="1:25" hidden="1" x14ac:dyDescent="0.2">
      <c r="A7709" s="35" t="s">
        <v>22920</v>
      </c>
      <c r="B7709" s="35" t="s">
        <v>22921</v>
      </c>
      <c r="C7709" s="54" t="s">
        <v>23046</v>
      </c>
      <c r="D7709" s="26">
        <f>[1]!b_calc_yield(A7709,日期设置!$B$2,F7709,1,R7709,1,O7709,L7709,S7709,)</f>
        <v>0.78846327676558892</v>
      </c>
      <c r="E7709" s="26">
        <f t="shared" si="240"/>
        <v>3.9744093606817632</v>
      </c>
      <c r="F7709" s="18">
        <f>[1]!b_dq_cleanprice($A7709,日期设置!B$2)</f>
        <v>100</v>
      </c>
      <c r="G7709" s="18" t="str">
        <f t="shared" si="241"/>
        <v>0.62 + 0</v>
      </c>
      <c r="H7709" s="27">
        <f>[1]!b_dq_pctchange($A7709,日期设置!$B$2,1)/100</f>
        <v>0</v>
      </c>
      <c r="I7709" s="26">
        <f>[1]!b_pq_pctchange(A7709,日期设置!$B$4,日期设置!$B$2,1)</f>
        <v>0</v>
      </c>
      <c r="J7709" s="26">
        <f>[1]!b_pq_pctchange(A7709,日期设置!$C$4,日期设置!$B$2,1)</f>
        <v>0</v>
      </c>
      <c r="K7709" s="52">
        <f>[1]!b_dq_amount($A7709,日期设置!B$2,2,10000)</f>
        <v>0</v>
      </c>
      <c r="L7709" s="26">
        <f>[1]!b_info_latestpar(A7709,日期设置!$B$2)</f>
        <v>100</v>
      </c>
      <c r="M7709" s="6">
        <f>[1]!b_info_outstandingbalance($A7709,日期设置!B$2)</f>
        <v>4</v>
      </c>
      <c r="N7709" s="7" t="str">
        <f>[1]!b_info_latestissurercreditrating2(A7709,日期设置!$B$2,"102","1")</f>
        <v>AA+</v>
      </c>
      <c r="O7709" s="55">
        <v>4.5</v>
      </c>
      <c r="P7709" s="9">
        <f>[1]!b_info_repurchasedate(A7709)</f>
        <v>0</v>
      </c>
      <c r="Q7709" s="36" t="s">
        <v>17272</v>
      </c>
      <c r="R7709" s="2" t="str">
        <f>IF((--IF(P7709=0,Q7709,P7709))&gt;(--日期设置!$B$2),IF(P7709=0,Q7709,P7709),Q7709)</f>
        <v>2021-11-06</v>
      </c>
      <c r="S7709" s="32" t="s">
        <v>23401</v>
      </c>
      <c r="T7709" s="8">
        <f>[1]!b_anal_ptmyear($A7709,日期设置!$B$2)</f>
        <v>0.62739726027397258</v>
      </c>
      <c r="U7709" s="8">
        <f>[1]!b_anal_termifexercise($A7709,日期设置!B$2)</f>
        <v>0</v>
      </c>
      <c r="V7709" s="10">
        <f>[1]!b_dq_dirtyprice(A7709,日期设置!$B$2)</f>
        <v>100.5055</v>
      </c>
      <c r="W7709" s="11">
        <f>IF(U7709=0,ROUNDUP((Q7709-日期设置!$B$2)/365,0),ROUNDUP((R7709-日期设置!$B$2)/365,0))</f>
        <v>1</v>
      </c>
      <c r="X7709" s="18">
        <f>_xlfn.IFNA(VLOOKUP(A7709,过往入选债券!A:D,4,0),2)</f>
        <v>2</v>
      </c>
      <c r="Y7709">
        <f>_xlfn.IFNA(VLOOKUP(C7709,[2]Sheet1!$A:$A,1,0),3)</f>
        <v>3</v>
      </c>
    </row>
    <row r="7710" spans="1:25" hidden="1" x14ac:dyDescent="0.2">
      <c r="A7710" s="35" t="s">
        <v>22476</v>
      </c>
      <c r="B7710" s="35" t="s">
        <v>22477</v>
      </c>
      <c r="C7710" s="54" t="s">
        <v>3477</v>
      </c>
      <c r="D7710" s="26">
        <f>[1]!b_calc_yield(A7710,日期设置!$B$2,F7710,1,R7710,1,O7710,L7710,S7710,)</f>
        <v>0.78734240206349904</v>
      </c>
      <c r="E7710" s="26">
        <f t="shared" si="240"/>
        <v>4.3774736065557374</v>
      </c>
      <c r="F7710" s="18">
        <f>[1]!b_dq_cleanprice($A7710,日期设置!B$2)</f>
        <v>100</v>
      </c>
      <c r="G7710" s="18" t="str">
        <f t="shared" si="241"/>
        <v>0.67 + 0</v>
      </c>
      <c r="H7710" s="27">
        <f>[1]!b_dq_pctchange($A7710,日期设置!$B$2,1)/100</f>
        <v>0</v>
      </c>
      <c r="I7710" s="26">
        <f>[1]!b_pq_pctchange(A7710,日期设置!$B$4,日期设置!$B$2,1)</f>
        <v>0</v>
      </c>
      <c r="J7710" s="26">
        <f>[1]!b_pq_pctchange(A7710,日期设置!$C$4,日期设置!$B$2,1)</f>
        <v>0</v>
      </c>
      <c r="K7710" s="52">
        <f>[1]!b_dq_amount($A7710,日期设置!B$2,2,10000)</f>
        <v>0</v>
      </c>
      <c r="L7710" s="26">
        <f>[1]!b_info_latestpar(A7710,日期设置!$B$2)</f>
        <v>100</v>
      </c>
      <c r="M7710" s="6">
        <f>[1]!b_info_outstandingbalance($A7710,日期设置!B$2)</f>
        <v>5</v>
      </c>
      <c r="N7710" s="7" t="str">
        <f>[1]!b_info_latestissurercreditrating2(A7710,日期设置!$B$2,"102","1")</f>
        <v>AA+</v>
      </c>
      <c r="O7710" s="55">
        <v>4.7</v>
      </c>
      <c r="P7710" s="9">
        <f>[1]!b_info_repurchasedate(A7710)</f>
        <v>0</v>
      </c>
      <c r="Q7710" s="36" t="s">
        <v>16065</v>
      </c>
      <c r="R7710" s="2" t="str">
        <f>IF((--IF(P7710=0,Q7710,P7710))&gt;(--日期设置!$B$2),IF(P7710=0,Q7710,P7710),Q7710)</f>
        <v>2021-11-23</v>
      </c>
      <c r="S7710" s="32" t="s">
        <v>23180</v>
      </c>
      <c r="T7710" s="8">
        <f>[1]!b_anal_ptmyear($A7710,日期设置!$B$2)</f>
        <v>0.67397260273972603</v>
      </c>
      <c r="U7710" s="8">
        <f>[1]!b_anal_termifexercise($A7710,日期设置!B$2)</f>
        <v>0</v>
      </c>
      <c r="V7710" s="10">
        <f>[1]!b_dq_dirtyprice(A7710,日期设置!$B$2)</f>
        <v>100.309</v>
      </c>
      <c r="W7710" s="11">
        <f>IF(U7710=0,ROUNDUP((Q7710-日期设置!$B$2)/365,0),ROUNDUP((R7710-日期设置!$B$2)/365,0))</f>
        <v>1</v>
      </c>
      <c r="X7710" s="18">
        <f>_xlfn.IFNA(VLOOKUP(A7710,过往入选债券!A:D,4,0),2)</f>
        <v>2</v>
      </c>
      <c r="Y7710">
        <f>_xlfn.IFNA(VLOOKUP(C7710,[2]Sheet1!$A:$A,1,0),3)</f>
        <v>3</v>
      </c>
    </row>
    <row r="7711" spans="1:25" hidden="1" x14ac:dyDescent="0.2">
      <c r="A7711" s="35" t="s">
        <v>22716</v>
      </c>
      <c r="B7711" s="35" t="s">
        <v>22717</v>
      </c>
      <c r="C7711" s="54" t="s">
        <v>19623</v>
      </c>
      <c r="D7711" s="26">
        <f>[1]!b_calc_yield(A7711,日期设置!$B$2,F7711,1,R7711,1,O7711,L7711,S7711,)</f>
        <v>0.78714011433534115</v>
      </c>
      <c r="E7711" s="26">
        <f t="shared" si="240"/>
        <v>2.828995380681909</v>
      </c>
      <c r="F7711" s="18">
        <f>[1]!b_dq_cleanprice($A7711,日期设置!B$2)</f>
        <v>99.968999999999994</v>
      </c>
      <c r="G7711" s="18" t="str">
        <f t="shared" si="241"/>
        <v>0.42 + 0</v>
      </c>
      <c r="H7711" s="27">
        <f>[1]!b_dq_pctchange($A7711,日期设置!$B$2,1)/100</f>
        <v>0</v>
      </c>
      <c r="I7711" s="26">
        <f>[1]!b_pq_pctchange(A7711,日期设置!$B$4,日期设置!$B$2,1)</f>
        <v>0</v>
      </c>
      <c r="J7711" s="26">
        <f>[1]!b_pq_pctchange(A7711,日期设置!$C$4,日期设置!$B$2,1)</f>
        <v>0</v>
      </c>
      <c r="K7711" s="52">
        <f>[1]!b_dq_amount($A7711,日期设置!B$2,2,10000)</f>
        <v>0</v>
      </c>
      <c r="L7711" s="26">
        <f>[1]!b_info_latestpar(A7711,日期设置!$B$2)</f>
        <v>100</v>
      </c>
      <c r="M7711" s="6">
        <f>[1]!b_info_outstandingbalance($A7711,日期设置!B$2)</f>
        <v>5</v>
      </c>
      <c r="N7711" s="7" t="str">
        <f>[1]!b_info_latestissurercreditrating2(A7711,日期设置!$B$2,"102","1")</f>
        <v>AAA</v>
      </c>
      <c r="O7711" s="55">
        <v>3</v>
      </c>
      <c r="P7711" s="9">
        <f>[1]!b_info_repurchasedate(A7711)</f>
        <v>0</v>
      </c>
      <c r="Q7711" s="36" t="s">
        <v>17220</v>
      </c>
      <c r="R7711" s="2" t="str">
        <f>IF((--IF(P7711=0,Q7711,P7711))&gt;(--日期设置!$B$2),IF(P7711=0,Q7711,P7711),Q7711)</f>
        <v>2021-08-25</v>
      </c>
      <c r="S7711" s="32" t="s">
        <v>23299</v>
      </c>
      <c r="T7711" s="8">
        <f>[1]!b_anal_ptmyear($A7711,日期设置!$B$2)</f>
        <v>0.42739726027397262</v>
      </c>
      <c r="U7711" s="8">
        <f>[1]!b_anal_termifexercise($A7711,日期设置!B$2)</f>
        <v>0</v>
      </c>
      <c r="V7711" s="10">
        <f>[1]!b_dq_dirtyprice(A7711,日期设置!$B$2)</f>
        <v>100.16630000000001</v>
      </c>
      <c r="W7711" s="11">
        <f>IF(U7711=0,ROUNDUP((Q7711-日期设置!$B$2)/365,0),ROUNDUP((R7711-日期设置!$B$2)/365,0))</f>
        <v>1</v>
      </c>
      <c r="X7711" s="18">
        <f>_xlfn.IFNA(VLOOKUP(A7711,过往入选债券!A:D,4,0),2)</f>
        <v>2</v>
      </c>
      <c r="Y7711">
        <f>_xlfn.IFNA(VLOOKUP(C7711,[2]Sheet1!$A:$A,1,0),3)</f>
        <v>3</v>
      </c>
    </row>
    <row r="7712" spans="1:25" hidden="1" x14ac:dyDescent="0.2">
      <c r="A7712" s="35" t="s">
        <v>22308</v>
      </c>
      <c r="B7712" s="35" t="s">
        <v>22309</v>
      </c>
      <c r="C7712" s="54" t="s">
        <v>19958</v>
      </c>
      <c r="D7712" s="26">
        <f>[1]!b_calc_yield(A7712,日期设置!$B$2,F7712,1,R7712,1,O7712,L7712,S7712,)</f>
        <v>0.78704650808195287</v>
      </c>
      <c r="E7712" s="26">
        <f t="shared" si="240"/>
        <v>2.8092756768834048</v>
      </c>
      <c r="F7712" s="18">
        <f>[1]!b_dq_cleanprice($A7712,日期设置!B$2)</f>
        <v>99.8583</v>
      </c>
      <c r="G7712" s="18" t="str">
        <f t="shared" si="241"/>
        <v>0.61 + 0</v>
      </c>
      <c r="H7712" s="27">
        <f>[1]!b_dq_pctchange($A7712,日期设置!$B$2,1)/100</f>
        <v>0</v>
      </c>
      <c r="I7712" s="26">
        <f>[1]!b_pq_pctchange(A7712,日期设置!$B$4,日期设置!$B$2,1)</f>
        <v>0</v>
      </c>
      <c r="J7712" s="26">
        <f>[1]!b_pq_pctchange(A7712,日期设置!$C$4,日期设置!$B$2,1)</f>
        <v>-0.14170000000000016</v>
      </c>
      <c r="K7712" s="52">
        <f>[1]!b_dq_amount($A7712,日期设置!B$2,2,10000)</f>
        <v>0</v>
      </c>
      <c r="L7712" s="26">
        <f>[1]!b_info_latestpar(A7712,日期设置!$B$2)</f>
        <v>100</v>
      </c>
      <c r="M7712" s="6">
        <f>[1]!b_info_outstandingbalance($A7712,日期设置!B$2)</f>
        <v>5</v>
      </c>
      <c r="N7712" s="7" t="str">
        <f>[1]!b_info_latestissurercreditrating2(A7712,日期设置!$B$2,"102","1")</f>
        <v>AAA</v>
      </c>
      <c r="O7712" s="55">
        <v>3.07</v>
      </c>
      <c r="P7712" s="9">
        <f>[1]!b_info_repurchasedate(A7712)</f>
        <v>0</v>
      </c>
      <c r="Q7712" s="36" t="s">
        <v>16152</v>
      </c>
      <c r="R7712" s="2" t="str">
        <f>IF((--IF(P7712=0,Q7712,P7712))&gt;(--日期设置!$B$2),IF(P7712=0,Q7712,P7712),Q7712)</f>
        <v>2021-10-31</v>
      </c>
      <c r="S7712" s="32" t="s">
        <v>23096</v>
      </c>
      <c r="T7712" s="8">
        <f>[1]!b_anal_ptmyear($A7712,日期设置!$B$2)</f>
        <v>0.61095890410958908</v>
      </c>
      <c r="U7712" s="8">
        <f>[1]!b_anal_termifexercise($A7712,日期设置!B$2)</f>
        <v>0</v>
      </c>
      <c r="V7712" s="10">
        <f>[1]!b_dq_dirtyprice(A7712,日期设置!$B$2)</f>
        <v>100.25360000000001</v>
      </c>
      <c r="W7712" s="11">
        <f>IF(U7712=0,ROUNDUP((Q7712-日期设置!$B$2)/365,0),ROUNDUP((R7712-日期设置!$B$2)/365,0))</f>
        <v>1</v>
      </c>
      <c r="X7712" s="18">
        <f>_xlfn.IFNA(VLOOKUP(A7712,过往入选债券!A:D,4,0),2)</f>
        <v>2</v>
      </c>
      <c r="Y7712">
        <f>_xlfn.IFNA(VLOOKUP(C7712,[2]Sheet1!$A:$A,1,0),3)</f>
        <v>3</v>
      </c>
    </row>
    <row r="7713" spans="1:25" hidden="1" x14ac:dyDescent="0.2">
      <c r="A7713" s="35" t="s">
        <v>22428</v>
      </c>
      <c r="B7713" s="35" t="s">
        <v>22429</v>
      </c>
      <c r="C7713" s="54" t="s">
        <v>229</v>
      </c>
      <c r="D7713" s="26">
        <f>[1]!b_calc_yield(A7713,日期设置!$B$2,F7713,1,R7713,1,O7713,L7713,S7713,)</f>
        <v>0.78535398347209928</v>
      </c>
      <c r="E7713" s="26">
        <f t="shared" si="240"/>
        <v>2.5895392534469597</v>
      </c>
      <c r="F7713" s="18">
        <f>[1]!b_dq_cleanprice($A7713,日期设置!B$2)</f>
        <v>100.0549</v>
      </c>
      <c r="G7713" s="18" t="str">
        <f t="shared" si="241"/>
        <v>0.29 + 0</v>
      </c>
      <c r="H7713" s="27">
        <f>[1]!b_dq_pctchange($A7713,日期设置!$B$2,1)/100</f>
        <v>0</v>
      </c>
      <c r="I7713" s="26">
        <f>[1]!b_pq_pctchange(A7713,日期设置!$B$4,日期设置!$B$2,1)</f>
        <v>2.5992488170929064E-2</v>
      </c>
      <c r="J7713" s="26">
        <f>[1]!b_pq_pctchange(A7713,日期设置!$C$4,日期设置!$B$2,1)</f>
        <v>5.4900000000003502E-2</v>
      </c>
      <c r="K7713" s="52">
        <f>[1]!b_dq_amount($A7713,日期设置!B$2,2,10000)</f>
        <v>0</v>
      </c>
      <c r="L7713" s="26">
        <f>[1]!b_info_latestpar(A7713,日期设置!$B$2)</f>
        <v>100</v>
      </c>
      <c r="M7713" s="6">
        <f>[1]!b_info_outstandingbalance($A7713,日期设置!B$2)</f>
        <v>10</v>
      </c>
      <c r="N7713" s="7" t="str">
        <f>[1]!b_info_latestissurercreditrating2(A7713,日期设置!$B$2,"102","1")</f>
        <v>AAA</v>
      </c>
      <c r="O7713" s="55">
        <v>3</v>
      </c>
      <c r="P7713" s="9">
        <f>[1]!b_info_repurchasedate(A7713)</f>
        <v>0</v>
      </c>
      <c r="Q7713" s="36" t="s">
        <v>17042</v>
      </c>
      <c r="R7713" s="2" t="str">
        <f>IF((--IF(P7713=0,Q7713,P7713))&gt;(--日期设置!$B$2),IF(P7713=0,Q7713,P7713),Q7713)</f>
        <v>2021-07-09</v>
      </c>
      <c r="S7713" s="32" t="s">
        <v>23156</v>
      </c>
      <c r="T7713" s="8">
        <f>[1]!b_anal_ptmyear($A7713,日期设置!$B$2)</f>
        <v>0.29863013698630136</v>
      </c>
      <c r="U7713" s="8">
        <f>[1]!b_anal_termifexercise($A7713,日期设置!B$2)</f>
        <v>0</v>
      </c>
      <c r="V7713" s="10">
        <f>[1]!b_dq_dirtyprice(A7713,日期设置!$B$2)</f>
        <v>100.40009999999999</v>
      </c>
      <c r="W7713" s="11">
        <f>IF(U7713=0,ROUNDUP((Q7713-日期设置!$B$2)/365,0),ROUNDUP((R7713-日期设置!$B$2)/365,0))</f>
        <v>1</v>
      </c>
      <c r="X7713" s="18">
        <f>_xlfn.IFNA(VLOOKUP(A7713,过往入选债券!A:D,4,0),2)</f>
        <v>2</v>
      </c>
      <c r="Y7713">
        <f>_xlfn.IFNA(VLOOKUP(C7713,[2]Sheet1!$A:$A,1,0),3)</f>
        <v>3</v>
      </c>
    </row>
    <row r="7714" spans="1:25" hidden="1" x14ac:dyDescent="0.2">
      <c r="A7714" s="35" t="s">
        <v>22586</v>
      </c>
      <c r="B7714" s="35" t="s">
        <v>22587</v>
      </c>
      <c r="C7714" s="54" t="s">
        <v>263</v>
      </c>
      <c r="D7714" s="26">
        <f>[1]!b_calc_yield(A7714,日期设置!$B$2,F7714,1,R7714,1,O7714,L7714,S7714,)</f>
        <v>0.7841271658563882</v>
      </c>
      <c r="E7714" s="26">
        <f t="shared" si="240"/>
        <v>2.928308377841482</v>
      </c>
      <c r="F7714" s="18">
        <f>[1]!b_dq_cleanprice($A7714,日期设置!B$2)</f>
        <v>100</v>
      </c>
      <c r="G7714" s="18" t="str">
        <f t="shared" si="241"/>
        <v>0.41 + 0</v>
      </c>
      <c r="H7714" s="27">
        <f>[1]!b_dq_pctchange($A7714,日期设置!$B$2,1)/100</f>
        <v>0</v>
      </c>
      <c r="I7714" s="26">
        <f>[1]!b_pq_pctchange(A7714,日期设置!$B$4,日期设置!$B$2,1)</f>
        <v>0</v>
      </c>
      <c r="J7714" s="26">
        <f>[1]!b_pq_pctchange(A7714,日期设置!$C$4,日期设置!$B$2,1)</f>
        <v>0</v>
      </c>
      <c r="K7714" s="52">
        <f>[1]!b_dq_amount($A7714,日期设置!B$2,2,10000)</f>
        <v>0</v>
      </c>
      <c r="L7714" s="26">
        <f>[1]!b_info_latestpar(A7714,日期设置!$B$2)</f>
        <v>100</v>
      </c>
      <c r="M7714" s="6">
        <f>[1]!b_info_outstandingbalance($A7714,日期设置!B$2)</f>
        <v>5</v>
      </c>
      <c r="N7714" s="7" t="str">
        <f>[1]!b_info_latestissurercreditrating2(A7714,日期设置!$B$2,"102","1")</f>
        <v>AAA</v>
      </c>
      <c r="O7714" s="55">
        <v>3.16</v>
      </c>
      <c r="P7714" s="9">
        <f>[1]!b_info_repurchasedate(A7714)</f>
        <v>0</v>
      </c>
      <c r="Q7714" s="36" t="s">
        <v>17498</v>
      </c>
      <c r="R7714" s="2" t="str">
        <f>IF((--IF(P7714=0,Q7714,P7714))&gt;(--日期设置!$B$2),IF(P7714=0,Q7714,P7714),Q7714)</f>
        <v>2021-08-20</v>
      </c>
      <c r="S7714" s="32" t="s">
        <v>23235</v>
      </c>
      <c r="T7714" s="8">
        <f>[1]!b_anal_ptmyear($A7714,日期设置!$B$2)</f>
        <v>0.41369863013698632</v>
      </c>
      <c r="U7714" s="8">
        <f>[1]!b_anal_termifexercise($A7714,日期设置!B$2)</f>
        <v>0</v>
      </c>
      <c r="V7714" s="10">
        <f>[1]!b_dq_dirtyprice(A7714,日期设置!$B$2)</f>
        <v>100.2251</v>
      </c>
      <c r="W7714" s="11">
        <f>IF(U7714=0,ROUNDUP((Q7714-日期设置!$B$2)/365,0),ROUNDUP((R7714-日期设置!$B$2)/365,0))</f>
        <v>1</v>
      </c>
      <c r="X7714" s="18">
        <f>_xlfn.IFNA(VLOOKUP(A7714,过往入选债券!A:D,4,0),2)</f>
        <v>2</v>
      </c>
      <c r="Y7714">
        <f>_xlfn.IFNA(VLOOKUP(C7714,[2]Sheet1!$A:$A,1,0),3)</f>
        <v>3</v>
      </c>
    </row>
    <row r="7715" spans="1:25" hidden="1" x14ac:dyDescent="0.2">
      <c r="A7715" s="35" t="s">
        <v>22602</v>
      </c>
      <c r="B7715" s="35" t="s">
        <v>22603</v>
      </c>
      <c r="C7715" s="54" t="s">
        <v>23000</v>
      </c>
      <c r="D7715" s="26">
        <f>[1]!b_calc_yield(A7715,日期设置!$B$2,F7715,1,R7715,1,O7715,L7715,S7715,)</f>
        <v>0.78269931309984109</v>
      </c>
      <c r="E7715" s="26">
        <f t="shared" si="240"/>
        <v>3.2050343336052833</v>
      </c>
      <c r="F7715" s="18">
        <f>[1]!b_dq_cleanprice($A7715,日期设置!B$2)</f>
        <v>99.929000000000002</v>
      </c>
      <c r="G7715" s="18" t="str">
        <f t="shared" si="241"/>
        <v>0.61 + 0</v>
      </c>
      <c r="H7715" s="27">
        <f>[1]!b_dq_pctchange($A7715,日期设置!$B$2,1)/100</f>
        <v>0</v>
      </c>
      <c r="I7715" s="26">
        <f>[1]!b_pq_pctchange(A7715,日期设置!$B$4,日期设置!$B$2,1)</f>
        <v>0</v>
      </c>
      <c r="J7715" s="26">
        <f>[1]!b_pq_pctchange(A7715,日期设置!$C$4,日期设置!$B$2,1)</f>
        <v>-7.0999999999997954E-2</v>
      </c>
      <c r="K7715" s="52">
        <f>[1]!b_dq_amount($A7715,日期设置!B$2,2,10000)</f>
        <v>0</v>
      </c>
      <c r="L7715" s="26">
        <f>[1]!b_info_latestpar(A7715,日期设置!$B$2)</f>
        <v>100</v>
      </c>
      <c r="M7715" s="6">
        <f>[1]!b_info_outstandingbalance($A7715,日期设置!B$2)</f>
        <v>7</v>
      </c>
      <c r="N7715" s="7" t="str">
        <f>[1]!b_info_latestissurercreditrating2(A7715,日期设置!$B$2,"102","1")</f>
        <v>AA+</v>
      </c>
      <c r="O7715" s="55">
        <v>3.6</v>
      </c>
      <c r="P7715" s="9">
        <f>[1]!b_info_repurchasedate(A7715)</f>
        <v>0</v>
      </c>
      <c r="Q7715" s="36" t="s">
        <v>17175</v>
      </c>
      <c r="R7715" s="2" t="str">
        <f>IF((--IF(P7715=0,Q7715,P7715))&gt;(--日期设置!$B$2),IF(P7715=0,Q7715,P7715),Q7715)</f>
        <v>2021-11-01</v>
      </c>
      <c r="S7715" s="32" t="s">
        <v>23243</v>
      </c>
      <c r="T7715" s="8">
        <f>[1]!b_anal_ptmyear($A7715,日期设置!$B$2)</f>
        <v>0.61369863013698633</v>
      </c>
      <c r="U7715" s="8">
        <f>[1]!b_anal_termifexercise($A7715,日期设置!B$2)</f>
        <v>0</v>
      </c>
      <c r="V7715" s="10">
        <f>[1]!b_dq_dirtyprice(A7715,日期设置!$B$2)</f>
        <v>100.3827</v>
      </c>
      <c r="W7715" s="11">
        <f>IF(U7715=0,ROUNDUP((Q7715-日期设置!$B$2)/365,0),ROUNDUP((R7715-日期设置!$B$2)/365,0))</f>
        <v>1</v>
      </c>
      <c r="X7715" s="18">
        <f>_xlfn.IFNA(VLOOKUP(A7715,过往入选债券!A:D,4,0),2)</f>
        <v>2</v>
      </c>
      <c r="Y7715">
        <f>_xlfn.IFNA(VLOOKUP(C7715,[2]Sheet1!$A:$A,1,0),3)</f>
        <v>3</v>
      </c>
    </row>
    <row r="7716" spans="1:25" hidden="1" x14ac:dyDescent="0.2">
      <c r="A7716" s="35" t="s">
        <v>22792</v>
      </c>
      <c r="B7716" s="35" t="s">
        <v>22793</v>
      </c>
      <c r="C7716" s="54" t="s">
        <v>4780</v>
      </c>
      <c r="D7716" s="26">
        <f>[1]!b_calc_yield(A7716,日期设置!$B$2,F7716,1,R7716,1,O7716,L7716,S7716,)</f>
        <v>0.78268808950921653</v>
      </c>
      <c r="E7716" s="26">
        <f t="shared" si="240"/>
        <v>3.5867072043566761</v>
      </c>
      <c r="F7716" s="18">
        <f>[1]!b_dq_cleanprice($A7716,日期设置!B$2)</f>
        <v>99.917299999999997</v>
      </c>
      <c r="G7716" s="18" t="str">
        <f t="shared" si="241"/>
        <v>0.66 + 0</v>
      </c>
      <c r="H7716" s="27">
        <f>[1]!b_dq_pctchange($A7716,日期设置!$B$2,1)/100</f>
        <v>0</v>
      </c>
      <c r="I7716" s="26">
        <f>[1]!b_pq_pctchange(A7716,日期设置!$B$4,日期设置!$B$2,1)</f>
        <v>0</v>
      </c>
      <c r="J7716" s="26">
        <f>[1]!b_pq_pctchange(A7716,日期设置!$C$4,日期设置!$B$2,1)</f>
        <v>0</v>
      </c>
      <c r="K7716" s="52">
        <f>[1]!b_dq_amount($A7716,日期设置!B$2,2,10000)</f>
        <v>0</v>
      </c>
      <c r="L7716" s="26">
        <f>[1]!b_info_latestpar(A7716,日期设置!$B$2)</f>
        <v>100</v>
      </c>
      <c r="M7716" s="6">
        <f>[1]!b_info_outstandingbalance($A7716,日期设置!B$2)</f>
        <v>5</v>
      </c>
      <c r="N7716" s="7" t="str">
        <f>[1]!b_info_latestissurercreditrating2(A7716,日期设置!$B$2,"102","1")</f>
        <v>AA</v>
      </c>
      <c r="O7716" s="55">
        <v>3.78</v>
      </c>
      <c r="P7716" s="9">
        <f>[1]!b_info_repurchasedate(A7716)</f>
        <v>0</v>
      </c>
      <c r="Q7716" s="36" t="s">
        <v>16891</v>
      </c>
      <c r="R7716" s="2" t="str">
        <f>IF((--IF(P7716=0,Q7716,P7716))&gt;(--日期设置!$B$2),IF(P7716=0,Q7716,P7716),Q7716)</f>
        <v>2021-11-21</v>
      </c>
      <c r="S7716" s="32" t="s">
        <v>23337</v>
      </c>
      <c r="T7716" s="8">
        <f>[1]!b_anal_ptmyear($A7716,日期设置!$B$2)</f>
        <v>0.66849315068493154</v>
      </c>
      <c r="U7716" s="8">
        <f>[1]!b_anal_termifexercise($A7716,日期设置!B$2)</f>
        <v>0</v>
      </c>
      <c r="V7716" s="10">
        <f>[1]!b_dq_dirtyprice(A7716,日期设置!$B$2)</f>
        <v>100.1866</v>
      </c>
      <c r="W7716" s="11">
        <f>IF(U7716=0,ROUNDUP((Q7716-日期设置!$B$2)/365,0),ROUNDUP((R7716-日期设置!$B$2)/365,0))</f>
        <v>1</v>
      </c>
      <c r="X7716" s="18">
        <f>_xlfn.IFNA(VLOOKUP(A7716,过往入选债券!A:D,4,0),2)</f>
        <v>2</v>
      </c>
      <c r="Y7716">
        <f>_xlfn.IFNA(VLOOKUP(C7716,[2]Sheet1!$A:$A,1,0),3)</f>
        <v>3</v>
      </c>
    </row>
    <row r="7717" spans="1:25" hidden="1" x14ac:dyDescent="0.2">
      <c r="A7717" s="35" t="s">
        <v>22576</v>
      </c>
      <c r="B7717" s="35" t="s">
        <v>22577</v>
      </c>
      <c r="C7717" s="54" t="s">
        <v>172</v>
      </c>
      <c r="D7717" s="26">
        <f>[1]!b_calc_yield(A7717,日期设置!$B$2,F7717,1,R7717,1,O7717,L7717,S7717,)</f>
        <v>0.78211759892401433</v>
      </c>
      <c r="E7717" s="26">
        <f t="shared" si="240"/>
        <v>3.1451805788089038</v>
      </c>
      <c r="F7717" s="18">
        <f>[1]!b_dq_cleanprice($A7717,日期设置!B$2)</f>
        <v>100.0851</v>
      </c>
      <c r="G7717" s="18" t="str">
        <f t="shared" si="241"/>
        <v>0.33 + 0</v>
      </c>
      <c r="H7717" s="27">
        <f>[1]!b_dq_pctchange($A7717,日期设置!$B$2,1)/100</f>
        <v>0</v>
      </c>
      <c r="I7717" s="26">
        <f>[1]!b_pq_pctchange(A7717,日期设置!$B$4,日期设置!$B$2,1)</f>
        <v>0</v>
      </c>
      <c r="J7717" s="26">
        <f>[1]!b_pq_pctchange(A7717,日期设置!$C$4,日期设置!$B$2,1)</f>
        <v>0</v>
      </c>
      <c r="K7717" s="52">
        <f>[1]!b_dq_amount($A7717,日期设置!B$2,2,10000)</f>
        <v>0</v>
      </c>
      <c r="L7717" s="26">
        <f>[1]!b_info_latestpar(A7717,日期设置!$B$2)</f>
        <v>100</v>
      </c>
      <c r="M7717" s="6">
        <f>[1]!b_info_outstandingbalance($A7717,日期设置!B$2)</f>
        <v>10</v>
      </c>
      <c r="N7717" s="7" t="str">
        <f>[1]!b_info_latestissurercreditrating2(A7717,日期设置!$B$2,"102","1")</f>
        <v>AAA</v>
      </c>
      <c r="O7717" s="55">
        <v>3.5</v>
      </c>
      <c r="P7717" s="9">
        <f>[1]!b_info_repurchasedate(A7717)</f>
        <v>0</v>
      </c>
      <c r="Q7717" s="36" t="s">
        <v>17207</v>
      </c>
      <c r="R7717" s="2" t="str">
        <f>IF((--IF(P7717=0,Q7717,P7717))&gt;(--日期设置!$B$2),IF(P7717=0,Q7717,P7717),Q7717)</f>
        <v>2021-07-23</v>
      </c>
      <c r="S7717" s="32" t="s">
        <v>23230</v>
      </c>
      <c r="T7717" s="8">
        <f>[1]!b_anal_ptmyear($A7717,日期设置!$B$2)</f>
        <v>0.33698630136986302</v>
      </c>
      <c r="U7717" s="8">
        <f>[1]!b_anal_termifexercise($A7717,日期设置!B$2)</f>
        <v>0</v>
      </c>
      <c r="V7717" s="10">
        <f>[1]!b_dq_dirtyprice(A7717,日期设置!$B$2)</f>
        <v>100.34399999999999</v>
      </c>
      <c r="W7717" s="11">
        <f>IF(U7717=0,ROUNDUP((Q7717-日期设置!$B$2)/365,0),ROUNDUP((R7717-日期设置!$B$2)/365,0))</f>
        <v>1</v>
      </c>
      <c r="X7717" s="18">
        <f>_xlfn.IFNA(VLOOKUP(A7717,过往入选债券!A:D,4,0),2)</f>
        <v>2</v>
      </c>
      <c r="Y7717">
        <f>_xlfn.IFNA(VLOOKUP(C7717,[2]Sheet1!$A:$A,1,0),3)</f>
        <v>3</v>
      </c>
    </row>
    <row r="7718" spans="1:25" hidden="1" x14ac:dyDescent="0.2">
      <c r="A7718" s="35" t="s">
        <v>22374</v>
      </c>
      <c r="B7718" s="35" t="s">
        <v>22375</v>
      </c>
      <c r="C7718" s="54" t="s">
        <v>22982</v>
      </c>
      <c r="D7718" s="26">
        <f>[1]!b_calc_yield(A7718,日期设置!$B$2,F7718,1,R7718,1,O7718,L7718,S7718,)</f>
        <v>0.78176467663393168</v>
      </c>
      <c r="E7718" s="26">
        <f t="shared" si="240"/>
        <v>3.5967279558126064</v>
      </c>
      <c r="F7718" s="18">
        <f>[1]!b_dq_cleanprice($A7718,日期设置!B$2)</f>
        <v>99.739500000000007</v>
      </c>
      <c r="G7718" s="18" t="str">
        <f t="shared" si="241"/>
        <v>0.93 + 0</v>
      </c>
      <c r="H7718" s="27">
        <f>[1]!b_dq_pctchange($A7718,日期设置!$B$2,1)/100</f>
        <v>0</v>
      </c>
      <c r="I7718" s="26">
        <f>[1]!b_pq_pctchange(A7718,日期设置!$B$4,日期设置!$B$2,1)</f>
        <v>-4.0288756129752523E-2</v>
      </c>
      <c r="J7718" s="26">
        <f>[1]!b_pq_pctchange(A7718,日期设置!$C$4,日期设置!$B$2,1)</f>
        <v>0</v>
      </c>
      <c r="K7718" s="52">
        <f>[1]!b_dq_amount($A7718,日期设置!B$2,2,10000)</f>
        <v>0</v>
      </c>
      <c r="L7718" s="26">
        <f>[1]!b_info_latestpar(A7718,日期设置!$B$2)</f>
        <v>100</v>
      </c>
      <c r="M7718" s="6">
        <f>[1]!b_info_outstandingbalance($A7718,日期设置!B$2)</f>
        <v>10</v>
      </c>
      <c r="N7718" s="7" t="str">
        <f>[1]!b_info_latestissurercreditrating2(A7718,日期设置!$B$2,"102","1")</f>
        <v>AAA</v>
      </c>
      <c r="O7718" s="55">
        <v>3.57</v>
      </c>
      <c r="P7718" s="9">
        <f>[1]!b_info_repurchasedate(A7718)</f>
        <v>0</v>
      </c>
      <c r="Q7718" s="36" t="s">
        <v>16253</v>
      </c>
      <c r="R7718" s="2" t="str">
        <f>IF((--IF(P7718=0,Q7718,P7718))&gt;(--日期设置!$B$2),IF(P7718=0,Q7718,P7718),Q7718)</f>
        <v>2022-02-26</v>
      </c>
      <c r="S7718" s="32" t="s">
        <v>23129</v>
      </c>
      <c r="T7718" s="8">
        <f>[1]!b_anal_ptmyear($A7718,日期设置!$B$2)</f>
        <v>0.9342465753424658</v>
      </c>
      <c r="U7718" s="8">
        <f>[1]!b_anal_termifexercise($A7718,日期设置!B$2)</f>
        <v>0</v>
      </c>
      <c r="V7718" s="10">
        <f>[1]!b_dq_dirtyprice(A7718,日期设置!$B$2)</f>
        <v>99.974199999999996</v>
      </c>
      <c r="W7718" s="11">
        <f>IF(U7718=0,ROUNDUP((Q7718-日期设置!$B$2)/365,0),ROUNDUP((R7718-日期设置!$B$2)/365,0))</f>
        <v>1</v>
      </c>
      <c r="X7718" s="18">
        <f>_xlfn.IFNA(VLOOKUP(A7718,过往入选债券!A:D,4,0),2)</f>
        <v>2</v>
      </c>
      <c r="Y7718">
        <f>_xlfn.IFNA(VLOOKUP(C7718,[2]Sheet1!$A:$A,1,0),3)</f>
        <v>3</v>
      </c>
    </row>
    <row r="7719" spans="1:25" hidden="1" x14ac:dyDescent="0.2">
      <c r="A7719" s="35" t="s">
        <v>22436</v>
      </c>
      <c r="B7719" s="35" t="s">
        <v>22437</v>
      </c>
      <c r="C7719" s="54" t="s">
        <v>66</v>
      </c>
      <c r="D7719" s="26">
        <f>[1]!b_calc_yield(A7719,日期设置!$B$2,F7719,1,R7719,1,O7719,L7719,S7719,)</f>
        <v>0.78160606105815067</v>
      </c>
      <c r="E7719" s="26">
        <f t="shared" si="240"/>
        <v>2.7903218897161075</v>
      </c>
      <c r="F7719" s="18">
        <f>[1]!b_dq_cleanprice($A7719,日期设置!B$2)</f>
        <v>100.03060000000001</v>
      </c>
      <c r="G7719" s="18" t="str">
        <f t="shared" si="241"/>
        <v>0.37 + 0</v>
      </c>
      <c r="H7719" s="27">
        <f>[1]!b_dq_pctchange($A7719,日期设置!$B$2,1)/100</f>
        <v>0</v>
      </c>
      <c r="I7719" s="26">
        <f>[1]!b_pq_pctchange(A7719,日期设置!$B$4,日期设置!$B$2,1)</f>
        <v>0</v>
      </c>
      <c r="J7719" s="26">
        <f>[1]!b_pq_pctchange(A7719,日期设置!$C$4,日期设置!$B$2,1)</f>
        <v>3.0600000000006844E-2</v>
      </c>
      <c r="K7719" s="52">
        <f>[1]!b_dq_amount($A7719,日期设置!B$2,2,10000)</f>
        <v>0</v>
      </c>
      <c r="L7719" s="26">
        <f>[1]!b_info_latestpar(A7719,日期设置!$B$2)</f>
        <v>100</v>
      </c>
      <c r="M7719" s="6">
        <f>[1]!b_info_outstandingbalance($A7719,日期设置!B$2)</f>
        <v>3</v>
      </c>
      <c r="N7719" s="7" t="str">
        <f>[1]!b_info_latestissurercreditrating2(A7719,日期设置!$B$2,"102","1")</f>
        <v>AA+</v>
      </c>
      <c r="O7719" s="55">
        <v>3.18</v>
      </c>
      <c r="P7719" s="9">
        <f>[1]!b_info_repurchasedate(A7719)</f>
        <v>0</v>
      </c>
      <c r="Q7719" s="36" t="s">
        <v>16999</v>
      </c>
      <c r="R7719" s="2" t="str">
        <f>IF((--IF(P7719=0,Q7719,P7719))&gt;(--日期设置!$B$2),IF(P7719=0,Q7719,P7719),Q7719)</f>
        <v>2021-08-06</v>
      </c>
      <c r="S7719" s="32" t="s">
        <v>23160</v>
      </c>
      <c r="T7719" s="8">
        <f>[1]!b_anal_ptmyear($A7719,日期设置!$B$2)</f>
        <v>0.37534246575342467</v>
      </c>
      <c r="U7719" s="8">
        <f>[1]!b_anal_termifexercise($A7719,日期设置!B$2)</f>
        <v>0</v>
      </c>
      <c r="V7719" s="10">
        <f>[1]!b_dq_dirtyprice(A7719,日期设置!$B$2)</f>
        <v>100.37909999999999</v>
      </c>
      <c r="W7719" s="11">
        <f>IF(U7719=0,ROUNDUP((Q7719-日期设置!$B$2)/365,0),ROUNDUP((R7719-日期设置!$B$2)/365,0))</f>
        <v>1</v>
      </c>
      <c r="X7719" s="18">
        <f>_xlfn.IFNA(VLOOKUP(A7719,过往入选债券!A:D,4,0),2)</f>
        <v>2</v>
      </c>
      <c r="Y7719">
        <f>_xlfn.IFNA(VLOOKUP(C7719,[2]Sheet1!$A:$A,1,0),3)</f>
        <v>3</v>
      </c>
    </row>
    <row r="7720" spans="1:25" hidden="1" x14ac:dyDescent="0.2">
      <c r="A7720" s="35" t="s">
        <v>22708</v>
      </c>
      <c r="B7720" s="35" t="s">
        <v>22709</v>
      </c>
      <c r="C7720" s="54" t="s">
        <v>157</v>
      </c>
      <c r="D7720" s="26">
        <f>[1]!b_calc_yield(A7720,日期设置!$B$2,F7720,1,R7720,1,O7720,L7720,S7720,)</f>
        <v>0.78123651329716048</v>
      </c>
      <c r="E7720" s="26">
        <f t="shared" si="240"/>
        <v>3.634055794076807</v>
      </c>
      <c r="F7720" s="18">
        <f>[1]!b_dq_cleanprice($A7720,日期设置!B$2)</f>
        <v>100</v>
      </c>
      <c r="G7720" s="18" t="str">
        <f t="shared" si="241"/>
        <v>0.61 + 0</v>
      </c>
      <c r="H7720" s="27">
        <f>[1]!b_dq_pctchange($A7720,日期设置!$B$2,1)/100</f>
        <v>0</v>
      </c>
      <c r="I7720" s="26">
        <f>[1]!b_pq_pctchange(A7720,日期设置!$B$4,日期设置!$B$2,1)</f>
        <v>0</v>
      </c>
      <c r="J7720" s="26">
        <f>[1]!b_pq_pctchange(A7720,日期设置!$C$4,日期设置!$B$2,1)</f>
        <v>0</v>
      </c>
      <c r="K7720" s="52">
        <f>[1]!b_dq_amount($A7720,日期设置!B$2,2,10000)</f>
        <v>0</v>
      </c>
      <c r="L7720" s="26">
        <f>[1]!b_info_latestpar(A7720,日期设置!$B$2)</f>
        <v>100</v>
      </c>
      <c r="M7720" s="6">
        <f>[1]!b_info_outstandingbalance($A7720,日期设置!B$2)</f>
        <v>5</v>
      </c>
      <c r="N7720" s="7" t="str">
        <f>[1]!b_info_latestissurercreditrating2(A7720,日期设置!$B$2,"102","1")</f>
        <v>AA</v>
      </c>
      <c r="O7720" s="55">
        <v>4.18</v>
      </c>
      <c r="P7720" s="9">
        <f>[1]!b_info_repurchasedate(A7720)</f>
        <v>0</v>
      </c>
      <c r="Q7720" s="36" t="s">
        <v>17175</v>
      </c>
      <c r="R7720" s="2" t="str">
        <f>IF((--IF(P7720=0,Q7720,P7720))&gt;(--日期设置!$B$2),IF(P7720=0,Q7720,P7720),Q7720)</f>
        <v>2021-11-01</v>
      </c>
      <c r="S7720" s="32" t="s">
        <v>23295</v>
      </c>
      <c r="T7720" s="8">
        <f>[1]!b_anal_ptmyear($A7720,日期设置!$B$2)</f>
        <v>0.61369863013698633</v>
      </c>
      <c r="U7720" s="8">
        <f>[1]!b_anal_termifexercise($A7720,日期设置!B$2)</f>
        <v>0</v>
      </c>
      <c r="V7720" s="10">
        <f>[1]!b_dq_dirtyprice(A7720,日期设置!$B$2)</f>
        <v>100.52679999999999</v>
      </c>
      <c r="W7720" s="11">
        <f>IF(U7720=0,ROUNDUP((Q7720-日期设置!$B$2)/365,0),ROUNDUP((R7720-日期设置!$B$2)/365,0))</f>
        <v>1</v>
      </c>
      <c r="X7720" s="18">
        <f>_xlfn.IFNA(VLOOKUP(A7720,过往入选债券!A:D,4,0),2)</f>
        <v>2</v>
      </c>
      <c r="Y7720">
        <f>_xlfn.IFNA(VLOOKUP(C7720,[2]Sheet1!$A:$A,1,0),3)</f>
        <v>3</v>
      </c>
    </row>
    <row r="7721" spans="1:25" x14ac:dyDescent="0.2">
      <c r="A7721" s="35" t="s">
        <v>22318</v>
      </c>
      <c r="B7721" s="35" t="s">
        <v>22319</v>
      </c>
      <c r="C7721" s="54" t="s">
        <v>15</v>
      </c>
      <c r="D7721" s="26">
        <f>[1]!b_calc_yield(A7721,日期设置!$B$2,F7721,1,R7721,1,O7721,L7721,S7721,)</f>
        <v>0.77933407885128891</v>
      </c>
      <c r="E7721" s="26">
        <f t="shared" si="240"/>
        <v>3.2801949738303637</v>
      </c>
      <c r="F7721" s="18">
        <f>[1]!b_dq_cleanprice($A7721,日期设置!B$2)</f>
        <v>99.883099999999999</v>
      </c>
      <c r="G7721" s="18" t="str">
        <f t="shared" si="241"/>
        <v>0.67 + 0</v>
      </c>
      <c r="H7721" s="27">
        <f>[1]!b_dq_pctchange($A7721,日期设置!$B$2,1)/100</f>
        <v>-2.5723459795333844E-4</v>
      </c>
      <c r="I7721" s="26">
        <f>[1]!b_pq_pctchange(A7721,日期设置!$B$4,日期设置!$B$2,1)</f>
        <v>-3.6040834265280769E-3</v>
      </c>
      <c r="J7721" s="26">
        <f>[1]!b_pq_pctchange(A7721,日期设置!$C$4,日期设置!$B$2,1)</f>
        <v>0</v>
      </c>
      <c r="K7721" s="52">
        <f>[1]!b_dq_amount($A7721,日期设置!B$2,2,10000)</f>
        <v>12013.917205199999</v>
      </c>
      <c r="L7721" s="26">
        <f>[1]!b_info_latestpar(A7721,日期设置!$B$2)</f>
        <v>100</v>
      </c>
      <c r="M7721" s="6">
        <f>[1]!b_info_outstandingbalance($A7721,日期设置!B$2)</f>
        <v>15</v>
      </c>
      <c r="N7721" s="7" t="str">
        <f>[1]!b_info_latestissurercreditrating2(A7721,日期设置!$B$2,"102","1")</f>
        <v>AAA</v>
      </c>
      <c r="O7721" s="55">
        <v>3.4</v>
      </c>
      <c r="P7721" s="9">
        <f>[1]!b_info_repurchasedate(A7721)</f>
        <v>0</v>
      </c>
      <c r="Q7721" s="36" t="s">
        <v>17079</v>
      </c>
      <c r="R7721" s="2" t="str">
        <f>IF((--IF(P7721=0,Q7721,P7721))&gt;(--日期设置!$B$2),IF(P7721=0,Q7721,P7721),Q7721)</f>
        <v>2021-11-22</v>
      </c>
      <c r="S7721" s="32" t="s">
        <v>23101</v>
      </c>
      <c r="T7721" s="8">
        <f>[1]!b_anal_ptmyear($A7721,日期设置!$B$2)</f>
        <v>0.67123287671232879</v>
      </c>
      <c r="U7721" s="8">
        <f>[1]!b_anal_termifexercise($A7721,日期设置!B$2)</f>
        <v>0</v>
      </c>
      <c r="V7721" s="10">
        <f>[1]!b_dq_dirtyprice(A7721,日期设置!$B$2)</f>
        <v>100.116</v>
      </c>
      <c r="W7721" s="11">
        <f>IF(U7721=0,ROUNDUP((Q7721-日期设置!$B$2)/365,0),ROUNDUP((R7721-日期设置!$B$2)/365,0))</f>
        <v>1</v>
      </c>
      <c r="X7721" s="18">
        <f>_xlfn.IFNA(VLOOKUP(A7721,过往入选债券!A:D,4,0),2)</f>
        <v>2</v>
      </c>
      <c r="Y7721">
        <f>_xlfn.IFNA(VLOOKUP(C7721,[2]Sheet1!$A:$A,1,0),3)</f>
        <v>3</v>
      </c>
    </row>
    <row r="7722" spans="1:25" hidden="1" x14ac:dyDescent="0.2">
      <c r="A7722" s="35" t="s">
        <v>22590</v>
      </c>
      <c r="B7722" s="35" t="s">
        <v>22591</v>
      </c>
      <c r="C7722" s="54" t="s">
        <v>185</v>
      </c>
      <c r="D7722" s="26">
        <f>[1]!b_calc_yield(A7722,日期设置!$B$2,F7722,1,R7722,1,O7722,L7722,S7722,)</f>
        <v>0.77884961956404408</v>
      </c>
      <c r="E7722" s="26">
        <f t="shared" si="240"/>
        <v>3.2610213584330472</v>
      </c>
      <c r="F7722" s="18">
        <f>[1]!b_dq_cleanprice($A7722,日期设置!B$2)</f>
        <v>100.0483</v>
      </c>
      <c r="G7722" s="18" t="str">
        <f t="shared" si="241"/>
        <v>0.41 + 0</v>
      </c>
      <c r="H7722" s="27">
        <f>[1]!b_dq_pctchange($A7722,日期设置!$B$2,1)/100</f>
        <v>0</v>
      </c>
      <c r="I7722" s="26">
        <f>[1]!b_pq_pctchange(A7722,日期设置!$B$4,日期设置!$B$2,1)</f>
        <v>4.8299999999997567E-2</v>
      </c>
      <c r="J7722" s="26">
        <f>[1]!b_pq_pctchange(A7722,日期设置!$C$4,日期设置!$B$2,1)</f>
        <v>0</v>
      </c>
      <c r="K7722" s="52">
        <f>[1]!b_dq_amount($A7722,日期设置!B$2,2,10000)</f>
        <v>0</v>
      </c>
      <c r="L7722" s="26">
        <f>[1]!b_info_latestpar(A7722,日期设置!$B$2)</f>
        <v>100</v>
      </c>
      <c r="M7722" s="6">
        <f>[1]!b_info_outstandingbalance($A7722,日期设置!B$2)</f>
        <v>10</v>
      </c>
      <c r="N7722" s="7" t="str">
        <f>[1]!b_info_latestissurercreditrating2(A7722,日期设置!$B$2,"102","1")</f>
        <v>AAA</v>
      </c>
      <c r="O7722" s="55">
        <v>3.52</v>
      </c>
      <c r="P7722" s="9">
        <f>[1]!b_info_repurchasedate(A7722)</f>
        <v>0</v>
      </c>
      <c r="Q7722" s="36" t="s">
        <v>17498</v>
      </c>
      <c r="R7722" s="2" t="str">
        <f>IF((--IF(P7722=0,Q7722,P7722))&gt;(--日期设置!$B$2),IF(P7722=0,Q7722,P7722),Q7722)</f>
        <v>2021-08-20</v>
      </c>
      <c r="S7722" s="32" t="s">
        <v>23237</v>
      </c>
      <c r="T7722" s="8">
        <f>[1]!b_anal_ptmyear($A7722,日期设置!$B$2)</f>
        <v>0.41369863013698632</v>
      </c>
      <c r="U7722" s="8">
        <f>[1]!b_anal_termifexercise($A7722,日期设置!B$2)</f>
        <v>0</v>
      </c>
      <c r="V7722" s="10">
        <f>[1]!b_dq_dirtyprice(A7722,日期设置!$B$2)</f>
        <v>100.2508</v>
      </c>
      <c r="W7722" s="11">
        <f>IF(U7722=0,ROUNDUP((Q7722-日期设置!$B$2)/365,0),ROUNDUP((R7722-日期设置!$B$2)/365,0))</f>
        <v>1</v>
      </c>
      <c r="X7722" s="18">
        <f>_xlfn.IFNA(VLOOKUP(A7722,过往入选债券!A:D,4,0),2)</f>
        <v>2</v>
      </c>
      <c r="Y7722">
        <f>_xlfn.IFNA(VLOOKUP(C7722,[2]Sheet1!$A:$A,1,0),3)</f>
        <v>3</v>
      </c>
    </row>
    <row r="7723" spans="1:25" hidden="1" x14ac:dyDescent="0.2">
      <c r="A7723" s="35" t="s">
        <v>22582</v>
      </c>
      <c r="B7723" s="35" t="s">
        <v>22583</v>
      </c>
      <c r="C7723" s="54" t="s">
        <v>22999</v>
      </c>
      <c r="D7723" s="26">
        <f>[1]!b_calc_yield(A7723,日期设置!$B$2,F7723,1,R7723,1,O7723,L7723,S7723,)</f>
        <v>0.77883317169922284</v>
      </c>
      <c r="E7723" s="26">
        <f t="shared" si="240"/>
        <v>2.5138570626914269</v>
      </c>
      <c r="F7723" s="18">
        <f>[1]!b_dq_cleanprice($A7723,日期设置!B$2)</f>
        <v>100</v>
      </c>
      <c r="G7723" s="18" t="str">
        <f t="shared" si="241"/>
        <v>0.37 + 0</v>
      </c>
      <c r="H7723" s="27">
        <f>[1]!b_dq_pctchange($A7723,日期设置!$B$2,1)/100</f>
        <v>0</v>
      </c>
      <c r="I7723" s="26">
        <f>[1]!b_pq_pctchange(A7723,日期设置!$B$4,日期设置!$B$2,1)</f>
        <v>7.7960731409767836E-2</v>
      </c>
      <c r="J7723" s="26">
        <f>[1]!b_pq_pctchange(A7723,日期设置!$C$4,日期设置!$B$2,1)</f>
        <v>0</v>
      </c>
      <c r="K7723" s="52">
        <f>[1]!b_dq_amount($A7723,日期设置!B$2,2,10000)</f>
        <v>0</v>
      </c>
      <c r="L7723" s="26">
        <f>[1]!b_info_latestpar(A7723,日期设置!$B$2)</f>
        <v>100</v>
      </c>
      <c r="M7723" s="6">
        <f>[1]!b_info_outstandingbalance($A7723,日期设置!B$2)</f>
        <v>5</v>
      </c>
      <c r="N7723" s="7" t="str">
        <f>[1]!b_info_latestissurercreditrating2(A7723,日期设置!$B$2,"102","1")</f>
        <v>AAA</v>
      </c>
      <c r="O7723" s="55">
        <v>2.85</v>
      </c>
      <c r="P7723" s="9">
        <f>[1]!b_info_repurchasedate(A7723)</f>
        <v>0</v>
      </c>
      <c r="Q7723" s="36" t="s">
        <v>17513</v>
      </c>
      <c r="R7723" s="2" t="str">
        <f>IF((--IF(P7723=0,Q7723,P7723))&gt;(--日期设置!$B$2),IF(P7723=0,Q7723,P7723),Q7723)</f>
        <v>2021-08-07</v>
      </c>
      <c r="S7723" s="32" t="s">
        <v>23233</v>
      </c>
      <c r="T7723" s="8">
        <f>[1]!b_anal_ptmyear($A7723,日期设置!$B$2)</f>
        <v>0.37808219178082192</v>
      </c>
      <c r="U7723" s="8">
        <f>[1]!b_anal_termifexercise($A7723,日期设置!B$2)</f>
        <v>0</v>
      </c>
      <c r="V7723" s="10">
        <f>[1]!b_dq_dirtyprice(A7723,日期设置!$B$2)</f>
        <v>100.3279</v>
      </c>
      <c r="W7723" s="11">
        <f>IF(U7723=0,ROUNDUP((Q7723-日期设置!$B$2)/365,0),ROUNDUP((R7723-日期设置!$B$2)/365,0))</f>
        <v>1</v>
      </c>
      <c r="X7723" s="18">
        <f>_xlfn.IFNA(VLOOKUP(A7723,过往入选债券!A:D,4,0),2)</f>
        <v>2</v>
      </c>
      <c r="Y7723">
        <f>_xlfn.IFNA(VLOOKUP(C7723,[2]Sheet1!$A:$A,1,0),3)</f>
        <v>3</v>
      </c>
    </row>
    <row r="7724" spans="1:25" hidden="1" x14ac:dyDescent="0.2">
      <c r="A7724" s="35" t="s">
        <v>22446</v>
      </c>
      <c r="B7724" s="35" t="s">
        <v>22447</v>
      </c>
      <c r="C7724" s="54" t="s">
        <v>22986</v>
      </c>
      <c r="D7724" s="26">
        <f>[1]!b_calc_yield(A7724,日期设置!$B$2,F7724,1,R7724,1,O7724,L7724,S7724,)</f>
        <v>0.77791039996692724</v>
      </c>
      <c r="E7724" s="26">
        <f t="shared" si="240"/>
        <v>3.0457860458249497</v>
      </c>
      <c r="F7724" s="18">
        <f>[1]!b_dq_cleanprice($A7724,日期设置!B$2)</f>
        <v>100.02070000000001</v>
      </c>
      <c r="G7724" s="18" t="str">
        <f t="shared" si="241"/>
        <v>0.42 + 0</v>
      </c>
      <c r="H7724" s="27">
        <f>[1]!b_dq_pctchange($A7724,日期设置!$B$2,1)/100</f>
        <v>0</v>
      </c>
      <c r="I7724" s="26">
        <f>[1]!b_pq_pctchange(A7724,日期设置!$B$4,日期设置!$B$2,1)</f>
        <v>0</v>
      </c>
      <c r="J7724" s="26">
        <f>[1]!b_pq_pctchange(A7724,日期设置!$C$4,日期设置!$B$2,1)</f>
        <v>0</v>
      </c>
      <c r="K7724" s="52">
        <f>[1]!b_dq_amount($A7724,日期设置!B$2,2,10000)</f>
        <v>0</v>
      </c>
      <c r="L7724" s="26">
        <f>[1]!b_info_latestpar(A7724,日期设置!$B$2)</f>
        <v>100</v>
      </c>
      <c r="M7724" s="6">
        <f>[1]!b_info_outstandingbalance($A7724,日期设置!B$2)</f>
        <v>5</v>
      </c>
      <c r="N7724" s="7" t="str">
        <f>[1]!b_info_latestissurercreditrating2(A7724,日期设置!$B$2,"102","1")</f>
        <v>AA+</v>
      </c>
      <c r="O7724" s="55">
        <v>3.3</v>
      </c>
      <c r="P7724" s="9">
        <f>[1]!b_info_repurchasedate(A7724)</f>
        <v>0</v>
      </c>
      <c r="Q7724" s="36" t="s">
        <v>16977</v>
      </c>
      <c r="R7724" s="2" t="str">
        <f>IF((--IF(P7724=0,Q7724,P7724))&gt;(--日期设置!$B$2),IF(P7724=0,Q7724,P7724),Q7724)</f>
        <v>2021-08-24</v>
      </c>
      <c r="S7724" s="32" t="s">
        <v>23165</v>
      </c>
      <c r="T7724" s="8">
        <f>[1]!b_anal_ptmyear($A7724,日期设置!$B$2)</f>
        <v>0.42465753424657532</v>
      </c>
      <c r="U7724" s="8">
        <f>[1]!b_anal_termifexercise($A7724,日期设置!B$2)</f>
        <v>0</v>
      </c>
      <c r="V7724" s="10">
        <f>[1]!b_dq_dirtyprice(A7724,日期设置!$B$2)</f>
        <v>100.2467</v>
      </c>
      <c r="W7724" s="11">
        <f>IF(U7724=0,ROUNDUP((Q7724-日期设置!$B$2)/365,0),ROUNDUP((R7724-日期设置!$B$2)/365,0))</f>
        <v>1</v>
      </c>
      <c r="X7724" s="18">
        <f>_xlfn.IFNA(VLOOKUP(A7724,过往入选债券!A:D,4,0),2)</f>
        <v>2</v>
      </c>
      <c r="Y7724">
        <f>_xlfn.IFNA(VLOOKUP(C7724,[2]Sheet1!$A:$A,1,0),3)</f>
        <v>3</v>
      </c>
    </row>
    <row r="7725" spans="1:25" x14ac:dyDescent="0.2">
      <c r="A7725" s="35" t="s">
        <v>22768</v>
      </c>
      <c r="B7725" s="35" t="s">
        <v>22769</v>
      </c>
      <c r="C7725" s="54" t="s">
        <v>41</v>
      </c>
      <c r="D7725" s="26">
        <f>[1]!b_calc_yield(A7725,日期设置!$B$2,F7725,1,R7725,1,O7725,L7725,S7725,)</f>
        <v>0.7778004544906163</v>
      </c>
      <c r="E7725" s="26">
        <f t="shared" si="240"/>
        <v>4.5721488184937709</v>
      </c>
      <c r="F7725" s="18">
        <f>[1]!b_dq_cleanprice($A7725,日期设置!B$2)</f>
        <v>100.002</v>
      </c>
      <c r="G7725" s="18" t="str">
        <f t="shared" si="241"/>
        <v>0.88 + 0</v>
      </c>
      <c r="H7725" s="27">
        <f>[1]!b_dq_pctchange($A7725,日期设置!$B$2,1)/100</f>
        <v>1.9999999999953388E-5</v>
      </c>
      <c r="I7725" s="26">
        <f>[1]!b_pq_pctchange(A7725,日期设置!$B$4,日期设置!$B$2,1)</f>
        <v>1.0620397347780859</v>
      </c>
      <c r="J7725" s="26">
        <f>[1]!b_pq_pctchange(A7725,日期设置!$C$4,日期设置!$B$2,1)</f>
        <v>0</v>
      </c>
      <c r="K7725" s="52">
        <f>[1]!b_dq_amount($A7725,日期设置!B$2,2,10000)</f>
        <v>18107.884108800001</v>
      </c>
      <c r="L7725" s="26">
        <f>[1]!b_info_latestpar(A7725,日期设置!$B$2)</f>
        <v>100</v>
      </c>
      <c r="M7725" s="6">
        <f>[1]!b_info_outstandingbalance($A7725,日期设置!B$2)</f>
        <v>6</v>
      </c>
      <c r="N7725" s="7" t="str">
        <f>[1]!b_info_latestissurercreditrating2(A7725,日期设置!$B$2,"102","1")</f>
        <v>AA</v>
      </c>
      <c r="O7725" s="55">
        <v>5.2</v>
      </c>
      <c r="P7725" s="9">
        <f>[1]!b_info_repurchasedate(A7725)</f>
        <v>0</v>
      </c>
      <c r="Q7725" s="36" t="s">
        <v>23430</v>
      </c>
      <c r="R7725" s="2" t="str">
        <f>IF((--IF(P7725=0,Q7725,P7725))&gt;(--日期设置!$B$2),IF(P7725=0,Q7725,P7725),Q7725)</f>
        <v>2022-02-08</v>
      </c>
      <c r="S7725" s="32" t="s">
        <v>23325</v>
      </c>
      <c r="T7725" s="8">
        <f>[1]!b_anal_ptmyear($A7725,日期设置!$B$2)</f>
        <v>0.8849315068493151</v>
      </c>
      <c r="U7725" s="8">
        <f>[1]!b_anal_termifexercise($A7725,日期设置!B$2)</f>
        <v>0</v>
      </c>
      <c r="V7725" s="10">
        <f>[1]!b_dq_dirtyprice(A7725,日期设置!$B$2)</f>
        <v>100.60039999999999</v>
      </c>
      <c r="W7725" s="11">
        <f>IF(U7725=0,ROUNDUP((Q7725-日期设置!$B$2)/365,0),ROUNDUP((R7725-日期设置!$B$2)/365,0))</f>
        <v>1</v>
      </c>
      <c r="X7725" s="18">
        <f>_xlfn.IFNA(VLOOKUP(A7725,过往入选债券!A:D,4,0),2)</f>
        <v>2</v>
      </c>
      <c r="Y7725">
        <f>_xlfn.IFNA(VLOOKUP(C7725,[2]Sheet1!$A:$A,1,0),3)</f>
        <v>3</v>
      </c>
    </row>
    <row r="7726" spans="1:25" hidden="1" x14ac:dyDescent="0.2">
      <c r="A7726" s="35" t="s">
        <v>22926</v>
      </c>
      <c r="B7726" s="35" t="s">
        <v>22927</v>
      </c>
      <c r="C7726" s="54" t="s">
        <v>126</v>
      </c>
      <c r="D7726" s="26">
        <f>[1]!b_calc_yield(A7726,日期设置!$B$2,F7726,1,R7726,1,O7726,L7726,S7726,)</f>
        <v>0.7772719463009562</v>
      </c>
      <c r="E7726" s="26">
        <f t="shared" si="240"/>
        <v>3.0018540333726085</v>
      </c>
      <c r="F7726" s="18">
        <f>[1]!b_dq_cleanprice($A7726,日期设置!B$2)</f>
        <v>99.833799999999997</v>
      </c>
      <c r="G7726" s="18" t="str">
        <f t="shared" si="241"/>
        <v>0.68 + 0</v>
      </c>
      <c r="H7726" s="27">
        <f>[1]!b_dq_pctchange($A7726,日期设置!$B$2,1)/100</f>
        <v>0</v>
      </c>
      <c r="I7726" s="26">
        <f>[1]!b_pq_pctchange(A7726,日期设置!$B$4,日期设置!$B$2,1)</f>
        <v>7.9394834924905872E-2</v>
      </c>
      <c r="J7726" s="26">
        <f>[1]!b_pq_pctchange(A7726,日期设置!$C$4,日期设置!$B$2,1)</f>
        <v>0</v>
      </c>
      <c r="K7726" s="52">
        <f>[1]!b_dq_amount($A7726,日期设置!B$2,2,10000)</f>
        <v>0</v>
      </c>
      <c r="L7726" s="26">
        <f>[1]!b_info_latestpar(A7726,日期设置!$B$2)</f>
        <v>100</v>
      </c>
      <c r="M7726" s="6">
        <f>[1]!b_info_outstandingbalance($A7726,日期设置!B$2)</f>
        <v>13</v>
      </c>
      <c r="N7726" s="7" t="str">
        <f>[1]!b_info_latestissurercreditrating2(A7726,日期设置!$B$2,"102","1")</f>
        <v>AAA</v>
      </c>
      <c r="O7726" s="55">
        <v>3</v>
      </c>
      <c r="P7726" s="9">
        <f>[1]!b_info_repurchasedate(A7726)</f>
        <v>0</v>
      </c>
      <c r="Q7726" s="36" t="s">
        <v>16765</v>
      </c>
      <c r="R7726" s="2" t="str">
        <f>IF((--IF(P7726=0,Q7726,P7726))&gt;(--日期设置!$B$2),IF(P7726=0,Q7726,P7726),Q7726)</f>
        <v>2021-11-27</v>
      </c>
      <c r="S7726" s="32" t="s">
        <v>23404</v>
      </c>
      <c r="T7726" s="8">
        <f>[1]!b_anal_ptmyear($A7726,日期设置!$B$2)</f>
        <v>0.68493150684931503</v>
      </c>
      <c r="U7726" s="8">
        <f>[1]!b_anal_termifexercise($A7726,日期设置!B$2)</f>
        <v>0</v>
      </c>
      <c r="V7726" s="10">
        <f>[1]!b_dq_dirtyprice(A7726,日期设置!$B$2)</f>
        <v>99.998199999999997</v>
      </c>
      <c r="W7726" s="11">
        <f>IF(U7726=0,ROUNDUP((Q7726-日期设置!$B$2)/365,0),ROUNDUP((R7726-日期设置!$B$2)/365,0))</f>
        <v>1</v>
      </c>
      <c r="X7726" s="18">
        <f>_xlfn.IFNA(VLOOKUP(A7726,过往入选债券!A:D,4,0),2)</f>
        <v>2</v>
      </c>
      <c r="Y7726">
        <f>_xlfn.IFNA(VLOOKUP(C7726,[2]Sheet1!$A:$A,1,0),3)</f>
        <v>3</v>
      </c>
    </row>
    <row r="7727" spans="1:25" hidden="1" x14ac:dyDescent="0.2">
      <c r="A7727" s="35" t="s">
        <v>22556</v>
      </c>
      <c r="B7727" s="35" t="s">
        <v>22557</v>
      </c>
      <c r="C7727" s="54" t="s">
        <v>21701</v>
      </c>
      <c r="D7727" s="26">
        <f>[1]!b_calc_yield(A7727,日期设置!$B$2,F7727,1,R7727,1,O7727,L7727,S7727,)</f>
        <v>0.7766210281453737</v>
      </c>
      <c r="E7727" s="26">
        <f t="shared" si="240"/>
        <v>2.8712754962852083</v>
      </c>
      <c r="F7727" s="18">
        <f>[1]!b_dq_cleanprice($A7727,日期设置!B$2)</f>
        <v>100.05419999999999</v>
      </c>
      <c r="G7727" s="18" t="str">
        <f t="shared" si="241"/>
        <v>0.37 + 0</v>
      </c>
      <c r="H7727" s="27">
        <f>[1]!b_dq_pctchange($A7727,日期设置!$B$2,1)/100</f>
        <v>0</v>
      </c>
      <c r="I7727" s="26">
        <f>[1]!b_pq_pctchange(A7727,日期设置!$B$4,日期设置!$B$2,1)</f>
        <v>0</v>
      </c>
      <c r="J7727" s="26">
        <f>[1]!b_pq_pctchange(A7727,日期设置!$C$4,日期设置!$B$2,1)</f>
        <v>5.4199999999994475E-2</v>
      </c>
      <c r="K7727" s="52">
        <f>[1]!b_dq_amount($A7727,日期设置!B$2,2,10000)</f>
        <v>0</v>
      </c>
      <c r="L7727" s="26">
        <f>[1]!b_info_latestpar(A7727,日期设置!$B$2)</f>
        <v>100</v>
      </c>
      <c r="M7727" s="6">
        <f>[1]!b_info_outstandingbalance($A7727,日期设置!B$2)</f>
        <v>10</v>
      </c>
      <c r="N7727" s="7" t="str">
        <f>[1]!b_info_latestissurercreditrating2(A7727,日期设置!$B$2,"102","1")</f>
        <v>AAA</v>
      </c>
      <c r="O7727" s="55">
        <v>3.32</v>
      </c>
      <c r="P7727" s="9">
        <f>[1]!b_info_repurchasedate(A7727)</f>
        <v>0</v>
      </c>
      <c r="Q7727" s="36" t="s">
        <v>16999</v>
      </c>
      <c r="R7727" s="2" t="str">
        <f>IF((--IF(P7727=0,Q7727,P7727))&gt;(--日期设置!$B$2),IF(P7727=0,Q7727,P7727),Q7727)</f>
        <v>2021-08-06</v>
      </c>
      <c r="S7727" s="32" t="s">
        <v>23220</v>
      </c>
      <c r="T7727" s="8">
        <f>[1]!b_anal_ptmyear($A7727,日期设置!$B$2)</f>
        <v>0.37534246575342467</v>
      </c>
      <c r="U7727" s="8">
        <f>[1]!b_anal_termifexercise($A7727,日期设置!B$2)</f>
        <v>0</v>
      </c>
      <c r="V7727" s="10">
        <f>[1]!b_dq_dirtyprice(A7727,日期设置!$B$2)</f>
        <v>100.4362</v>
      </c>
      <c r="W7727" s="11">
        <f>IF(U7727=0,ROUNDUP((Q7727-日期设置!$B$2)/365,0),ROUNDUP((R7727-日期设置!$B$2)/365,0))</f>
        <v>1</v>
      </c>
      <c r="X7727" s="18">
        <f>_xlfn.IFNA(VLOOKUP(A7727,过往入选债券!A:D,4,0),2)</f>
        <v>2</v>
      </c>
      <c r="Y7727">
        <f>_xlfn.IFNA(VLOOKUP(C7727,[2]Sheet1!$A:$A,1,0),3)</f>
        <v>3</v>
      </c>
    </row>
    <row r="7728" spans="1:25" hidden="1" x14ac:dyDescent="0.2">
      <c r="A7728" s="35" t="s">
        <v>22568</v>
      </c>
      <c r="B7728" s="35" t="s">
        <v>22569</v>
      </c>
      <c r="C7728" s="54" t="s">
        <v>199</v>
      </c>
      <c r="D7728" s="26">
        <f>[1]!b_calc_yield(A7728,日期设置!$B$2,F7728,1,R7728,1,O7728,L7728,S7728,)</f>
        <v>0.77621344311219143</v>
      </c>
      <c r="E7728" s="26">
        <f t="shared" si="240"/>
        <v>3.1093347852404252</v>
      </c>
      <c r="F7728" s="18">
        <f>[1]!b_dq_cleanprice($A7728,日期设置!B$2)</f>
        <v>100.0397</v>
      </c>
      <c r="G7728" s="18" t="str">
        <f t="shared" si="241"/>
        <v>0.41 + 0</v>
      </c>
      <c r="H7728" s="27">
        <f>[1]!b_dq_pctchange($A7728,日期设置!$B$2,1)/100</f>
        <v>0</v>
      </c>
      <c r="I7728" s="26">
        <f>[1]!b_pq_pctchange(A7728,日期设置!$B$4,日期设置!$B$2,1)</f>
        <v>2.0992106967766704E-3</v>
      </c>
      <c r="J7728" s="26">
        <f>[1]!b_pq_pctchange(A7728,日期设置!$C$4,日期设置!$B$2,1)</f>
        <v>0</v>
      </c>
      <c r="K7728" s="52">
        <f>[1]!b_dq_amount($A7728,日期设置!B$2,2,10000)</f>
        <v>0</v>
      </c>
      <c r="L7728" s="26">
        <f>[1]!b_info_latestpar(A7728,日期设置!$B$2)</f>
        <v>100</v>
      </c>
      <c r="M7728" s="6">
        <f>[1]!b_info_outstandingbalance($A7728,日期设置!B$2)</f>
        <v>18</v>
      </c>
      <c r="N7728" s="7" t="str">
        <f>[1]!b_info_latestissurercreditrating2(A7728,日期设置!$B$2,"102","1")</f>
        <v>AAA</v>
      </c>
      <c r="O7728" s="55">
        <v>3.4</v>
      </c>
      <c r="P7728" s="9">
        <f>[1]!b_info_repurchasedate(A7728)</f>
        <v>0</v>
      </c>
      <c r="Q7728" s="36" t="s">
        <v>16383</v>
      </c>
      <c r="R7728" s="2" t="str">
        <f>IF((--IF(P7728=0,Q7728,P7728))&gt;(--日期设置!$B$2),IF(P7728=0,Q7728,P7728),Q7728)</f>
        <v>2021-08-21</v>
      </c>
      <c r="S7728" s="32" t="s">
        <v>23226</v>
      </c>
      <c r="T7728" s="8">
        <f>[1]!b_anal_ptmyear($A7728,日期设置!$B$2)</f>
        <v>0.41643835616438357</v>
      </c>
      <c r="U7728" s="8">
        <f>[1]!b_anal_termifexercise($A7728,日期设置!B$2)</f>
        <v>0</v>
      </c>
      <c r="V7728" s="10">
        <f>[1]!b_dq_dirtyprice(A7728,日期设置!$B$2)</f>
        <v>100.28189999999999</v>
      </c>
      <c r="W7728" s="11">
        <f>IF(U7728=0,ROUNDUP((Q7728-日期设置!$B$2)/365,0),ROUNDUP((R7728-日期设置!$B$2)/365,0))</f>
        <v>1</v>
      </c>
      <c r="X7728" s="18">
        <f>_xlfn.IFNA(VLOOKUP(A7728,过往入选债券!A:D,4,0),2)</f>
        <v>2</v>
      </c>
      <c r="Y7728">
        <f>_xlfn.IFNA(VLOOKUP(C7728,[2]Sheet1!$A:$A,1,0),3)</f>
        <v>3</v>
      </c>
    </row>
    <row r="7729" spans="1:25" hidden="1" x14ac:dyDescent="0.2">
      <c r="A7729" s="35" t="s">
        <v>22380</v>
      </c>
      <c r="B7729" s="35" t="s">
        <v>22381</v>
      </c>
      <c r="C7729" s="54" t="s">
        <v>22984</v>
      </c>
      <c r="D7729" s="26">
        <f>[1]!b_calc_yield(A7729,日期设置!$B$2,F7729,1,R7729,1,O7729,L7729,S7729,)</f>
        <v>0.77507760144398963</v>
      </c>
      <c r="E7729" s="26">
        <f t="shared" si="240"/>
        <v>3.4895893453487314</v>
      </c>
      <c r="F7729" s="18">
        <f>[1]!b_dq_cleanprice($A7729,日期设置!B$2)</f>
        <v>100</v>
      </c>
      <c r="G7729" s="18" t="str">
        <f t="shared" si="241"/>
        <v>0.61 + 0</v>
      </c>
      <c r="H7729" s="27">
        <f>[1]!b_dq_pctchange($A7729,日期设置!$B$2,1)/100</f>
        <v>0</v>
      </c>
      <c r="I7729" s="26">
        <f>[1]!b_pq_pctchange(A7729,日期设置!$B$4,日期设置!$B$2,1)</f>
        <v>0</v>
      </c>
      <c r="J7729" s="26">
        <f>[1]!b_pq_pctchange(A7729,日期设置!$C$4,日期设置!$B$2,1)</f>
        <v>0</v>
      </c>
      <c r="K7729" s="52">
        <f>[1]!b_dq_amount($A7729,日期设置!B$2,2,10000)</f>
        <v>0</v>
      </c>
      <c r="L7729" s="26">
        <f>[1]!b_info_latestpar(A7729,日期设置!$B$2)</f>
        <v>100</v>
      </c>
      <c r="M7729" s="6">
        <f>[1]!b_info_outstandingbalance($A7729,日期设置!B$2)</f>
        <v>3</v>
      </c>
      <c r="N7729" s="7" t="str">
        <f>[1]!b_info_latestissurercreditrating2(A7729,日期设置!$B$2,"102","1")</f>
        <v>AA+</v>
      </c>
      <c r="O7729" s="55">
        <v>4</v>
      </c>
      <c r="P7729" s="9">
        <f>[1]!b_info_repurchasedate(A7729)</f>
        <v>0</v>
      </c>
      <c r="Q7729" s="36" t="s">
        <v>16064</v>
      </c>
      <c r="R7729" s="2" t="str">
        <f>IF((--IF(P7729=0,Q7729,P7729))&gt;(--日期设置!$B$2),IF(P7729=0,Q7729,P7729),Q7729)</f>
        <v>2021-11-02</v>
      </c>
      <c r="S7729" s="32" t="s">
        <v>23132</v>
      </c>
      <c r="T7729" s="8">
        <f>[1]!b_anal_ptmyear($A7729,日期设置!$B$2)</f>
        <v>0.61643835616438358</v>
      </c>
      <c r="U7729" s="8">
        <f>[1]!b_anal_termifexercise($A7729,日期设置!B$2)</f>
        <v>0</v>
      </c>
      <c r="V7729" s="10">
        <f>[1]!b_dq_dirtyprice(A7729,日期设置!$B$2)</f>
        <v>100.4932</v>
      </c>
      <c r="W7729" s="11">
        <f>IF(U7729=0,ROUNDUP((Q7729-日期设置!$B$2)/365,0),ROUNDUP((R7729-日期设置!$B$2)/365,0))</f>
        <v>1</v>
      </c>
      <c r="X7729" s="18">
        <f>_xlfn.IFNA(VLOOKUP(A7729,过往入选债券!A:D,4,0),2)</f>
        <v>2</v>
      </c>
      <c r="Y7729">
        <f>_xlfn.IFNA(VLOOKUP(C7729,[2]Sheet1!$A:$A,1,0),3)</f>
        <v>3</v>
      </c>
    </row>
    <row r="7730" spans="1:25" hidden="1" x14ac:dyDescent="0.2">
      <c r="A7730" s="35" t="s">
        <v>22800</v>
      </c>
      <c r="B7730" s="35" t="s">
        <v>22801</v>
      </c>
      <c r="C7730" s="54" t="s">
        <v>65</v>
      </c>
      <c r="D7730" s="26">
        <f>[1]!b_calc_yield(A7730,日期设置!$B$2,F7730,1,R7730,1,O7730,L7730,S7730,)</f>
        <v>0.77359171707698182</v>
      </c>
      <c r="E7730" s="26">
        <f t="shared" si="240"/>
        <v>3.9129923152253498</v>
      </c>
      <c r="F7730" s="18">
        <f>[1]!b_dq_cleanprice($A7730,日期设置!B$2)</f>
        <v>100</v>
      </c>
      <c r="G7730" s="18" t="str">
        <f t="shared" si="241"/>
        <v>0.67 + 0</v>
      </c>
      <c r="H7730" s="27">
        <f>[1]!b_dq_pctchange($A7730,日期设置!$B$2,1)/100</f>
        <v>0</v>
      </c>
      <c r="I7730" s="26">
        <f>[1]!b_pq_pctchange(A7730,日期设置!$B$4,日期设置!$B$2,1)</f>
        <v>0</v>
      </c>
      <c r="J7730" s="26">
        <f>[1]!b_pq_pctchange(A7730,日期设置!$C$4,日期设置!$B$2,1)</f>
        <v>0</v>
      </c>
      <c r="K7730" s="52">
        <f>[1]!b_dq_amount($A7730,日期设置!B$2,2,10000)</f>
        <v>0</v>
      </c>
      <c r="L7730" s="26">
        <f>[1]!b_info_latestpar(A7730,日期设置!$B$2)</f>
        <v>100</v>
      </c>
      <c r="M7730" s="6">
        <f>[1]!b_info_outstandingbalance($A7730,日期设置!B$2)</f>
        <v>10</v>
      </c>
      <c r="N7730" s="7" t="str">
        <f>[1]!b_info_latestissurercreditrating2(A7730,日期设置!$B$2,"102","1")</f>
        <v>AAA</v>
      </c>
      <c r="O7730" s="55">
        <v>4.2</v>
      </c>
      <c r="P7730" s="9">
        <f>[1]!b_info_repurchasedate(A7730)</f>
        <v>0</v>
      </c>
      <c r="Q7730" s="36" t="s">
        <v>16065</v>
      </c>
      <c r="R7730" s="2" t="str">
        <f>IF((--IF(P7730=0,Q7730,P7730))&gt;(--日期设置!$B$2),IF(P7730=0,Q7730,P7730),Q7730)</f>
        <v>2021-11-23</v>
      </c>
      <c r="S7730" s="32" t="s">
        <v>23341</v>
      </c>
      <c r="T7730" s="8">
        <f>[1]!b_anal_ptmyear($A7730,日期设置!$B$2)</f>
        <v>0.67397260273972603</v>
      </c>
      <c r="U7730" s="8">
        <f>[1]!b_anal_termifexercise($A7730,日期设置!B$2)</f>
        <v>0</v>
      </c>
      <c r="V7730" s="10">
        <f>[1]!b_dq_dirtyprice(A7730,日期设置!$B$2)</f>
        <v>100.2762</v>
      </c>
      <c r="W7730" s="11">
        <f>IF(U7730=0,ROUNDUP((Q7730-日期设置!$B$2)/365,0),ROUNDUP((R7730-日期设置!$B$2)/365,0))</f>
        <v>1</v>
      </c>
      <c r="X7730" s="18">
        <f>_xlfn.IFNA(VLOOKUP(A7730,过往入选债券!A:D,4,0),2)</f>
        <v>2</v>
      </c>
      <c r="Y7730">
        <f>_xlfn.IFNA(VLOOKUP(C7730,[2]Sheet1!$A:$A,1,0),3)</f>
        <v>3</v>
      </c>
    </row>
    <row r="7731" spans="1:25" hidden="1" x14ac:dyDescent="0.2">
      <c r="A7731" s="22" t="s">
        <v>22252</v>
      </c>
      <c r="B7731" s="22" t="s">
        <v>22253</v>
      </c>
      <c r="C7731" s="42" t="s">
        <v>7296</v>
      </c>
      <c r="D7731" s="26">
        <f>[1]!b_calc_yield(A7731,日期设置!$B$2,F7731,1,R7731,1,O7731,L7731,S7731,)</f>
        <v>0.77276549368979108</v>
      </c>
      <c r="E7731" s="26">
        <f t="shared" si="240"/>
        <v>2.7535312171973025</v>
      </c>
      <c r="F7731" s="18">
        <f>[1]!b_dq_cleanprice($A7731,日期设置!B$2)</f>
        <v>100</v>
      </c>
      <c r="G7731" s="18" t="str">
        <f t="shared" si="241"/>
        <v>0.41 + 0</v>
      </c>
      <c r="H7731" s="27">
        <f>[1]!b_dq_pctchange($A7731,日期设置!$B$2,1)/100</f>
        <v>0</v>
      </c>
      <c r="I7731" s="26">
        <f>[1]!b_pq_pctchange(A7731,日期设置!$B$4,日期设置!$B$2,1)</f>
        <v>0</v>
      </c>
      <c r="J7731" s="26">
        <f>[1]!b_pq_pctchange(A7731,日期设置!$C$4,日期设置!$B$2,1)</f>
        <v>0</v>
      </c>
      <c r="K7731" s="52">
        <f>[1]!b_dq_amount($A7731,日期设置!B$2,2,10000)</f>
        <v>0</v>
      </c>
      <c r="L7731" s="26">
        <f>[1]!b_info_latestpar(A7731,日期设置!$B$2)</f>
        <v>100</v>
      </c>
      <c r="M7731" s="6">
        <f>[1]!b_info_outstandingbalance($A7731,日期设置!B$2)</f>
        <v>4</v>
      </c>
      <c r="N7731" s="7" t="str">
        <f>[1]!b_info_latestissurercreditrating2(A7731,日期设置!$B$2,"102","1")</f>
        <v>AA+</v>
      </c>
      <c r="O7731" s="55">
        <v>2.98</v>
      </c>
      <c r="P7731" s="9">
        <f>[1]!b_info_repurchasedate(A7731)</f>
        <v>0</v>
      </c>
      <c r="Q7731" s="36" t="s">
        <v>16141</v>
      </c>
      <c r="R7731" s="2" t="str">
        <f>IF((--IF(P7731=0,Q7731,P7731))&gt;(--日期设置!$B$2),IF(P7731=0,Q7731,P7731),Q7731)</f>
        <v>2021-08-22</v>
      </c>
      <c r="S7731" s="32" t="s">
        <v>23068</v>
      </c>
      <c r="T7731" s="8">
        <f>[1]!b_anal_ptmyear($A7731,日期设置!$B$2)</f>
        <v>0.41917808219178082</v>
      </c>
      <c r="U7731" s="8">
        <f>[1]!b_anal_termifexercise($A7731,日期设置!B$2)</f>
        <v>0</v>
      </c>
      <c r="V7731" s="10">
        <f>[1]!b_dq_dirtyprice(A7731,日期设置!$B$2)</f>
        <v>100.2204</v>
      </c>
      <c r="W7731" s="11">
        <f>IF(U7731=0,ROUNDUP((Q7731-日期设置!$B$2)/365,0),ROUNDUP((R7731-日期设置!$B$2)/365,0))</f>
        <v>1</v>
      </c>
      <c r="X7731" s="18">
        <f>_xlfn.IFNA(VLOOKUP(A7731,过往入选债券!A:D,4,0),2)</f>
        <v>2</v>
      </c>
      <c r="Y7731">
        <f>_xlfn.IFNA(VLOOKUP(C7731,[2]Sheet1!$A:$A,1,0),3)</f>
        <v>3</v>
      </c>
    </row>
    <row r="7732" spans="1:25" x14ac:dyDescent="0.2">
      <c r="A7732" s="35" t="s">
        <v>22550</v>
      </c>
      <c r="B7732" s="35" t="s">
        <v>22551</v>
      </c>
      <c r="C7732" s="54" t="s">
        <v>22050</v>
      </c>
      <c r="D7732" s="26">
        <f>[1]!b_calc_yield(A7732,日期设置!$B$2,F7732,1,R7732,1,O7732,L7732,S7732,)</f>
        <v>0.7718528775345842</v>
      </c>
      <c r="E7732" s="26">
        <f t="shared" si="240"/>
        <v>2.7421124200391445</v>
      </c>
      <c r="F7732" s="18">
        <f>[1]!b_dq_cleanprice($A7732,日期设置!B$2)</f>
        <v>100.09480000000001</v>
      </c>
      <c r="G7732" s="18" t="str">
        <f t="shared" si="241"/>
        <v>0.29 + 0</v>
      </c>
      <c r="H7732" s="27">
        <f>[1]!b_dq_pctchange($A7732,日期设置!$B$2,1)/100</f>
        <v>1.8385953131807049E-4</v>
      </c>
      <c r="I7732" s="26">
        <f>[1]!b_pq_pctchange(A7732,日期设置!$B$4,日期设置!$B$2,1)</f>
        <v>1.8385953131807048E-2</v>
      </c>
      <c r="J7732" s="26">
        <f>[1]!b_pq_pctchange(A7732,日期设置!$C$4,日期设置!$B$2,1)</f>
        <v>9.6701837334922033E-2</v>
      </c>
      <c r="K7732" s="52">
        <f>[1]!b_dq_amount($A7732,日期设置!B$2,2,10000)</f>
        <v>2009.1035068000001</v>
      </c>
      <c r="L7732" s="26">
        <f>[1]!b_info_latestpar(A7732,日期设置!$B$2)</f>
        <v>100</v>
      </c>
      <c r="M7732" s="6">
        <f>[1]!b_info_outstandingbalance($A7732,日期设置!B$2)</f>
        <v>10</v>
      </c>
      <c r="N7732" s="7" t="str">
        <f>[1]!b_info_latestissurercreditrating2(A7732,日期设置!$B$2,"102","1")</f>
        <v>AAA</v>
      </c>
      <c r="O7732" s="55">
        <v>3.21</v>
      </c>
      <c r="P7732" s="9">
        <f>[1]!b_info_repurchasedate(A7732)</f>
        <v>0</v>
      </c>
      <c r="Q7732" s="36" t="s">
        <v>17042</v>
      </c>
      <c r="R7732" s="2" t="str">
        <f>IF((--IF(P7732=0,Q7732,P7732))&gt;(--日期设置!$B$2),IF(P7732=0,Q7732,P7732),Q7732)</f>
        <v>2021-07-09</v>
      </c>
      <c r="S7732" s="32" t="s">
        <v>23217</v>
      </c>
      <c r="T7732" s="8">
        <f>[1]!b_anal_ptmyear($A7732,日期设置!$B$2)</f>
        <v>0.29863013698630136</v>
      </c>
      <c r="U7732" s="8">
        <f>[1]!b_anal_termifexercise($A7732,日期设置!B$2)</f>
        <v>0</v>
      </c>
      <c r="V7732" s="10">
        <f>[1]!b_dq_dirtyprice(A7732,日期设置!$B$2)</f>
        <v>100.4554</v>
      </c>
      <c r="W7732" s="11">
        <f>IF(U7732=0,ROUNDUP((Q7732-日期设置!$B$2)/365,0),ROUNDUP((R7732-日期设置!$B$2)/365,0))</f>
        <v>1</v>
      </c>
      <c r="X7732" s="18">
        <f>_xlfn.IFNA(VLOOKUP(A7732,过往入选债券!A:D,4,0),2)</f>
        <v>2</v>
      </c>
      <c r="Y7732">
        <f>_xlfn.IFNA(VLOOKUP(C7732,[2]Sheet1!$A:$A,1,0),3)</f>
        <v>3</v>
      </c>
    </row>
    <row r="7733" spans="1:25" hidden="1" x14ac:dyDescent="0.2">
      <c r="A7733" s="35" t="s">
        <v>22848</v>
      </c>
      <c r="B7733" s="35" t="s">
        <v>22849</v>
      </c>
      <c r="C7733" s="54" t="s">
        <v>19793</v>
      </c>
      <c r="D7733" s="26">
        <f>[1]!b_calc_yield(A7733,日期设置!$B$2,F7733,1,R7733,1,O7733,L7733,S7733,)</f>
        <v>0.77167159062941071</v>
      </c>
      <c r="E7733" s="26">
        <f t="shared" si="240"/>
        <v>2.7971644225828429</v>
      </c>
      <c r="F7733" s="18">
        <f>[1]!b_dq_cleanprice($A7733,日期设置!B$2)</f>
        <v>100.0107</v>
      </c>
      <c r="G7733" s="18" t="str">
        <f t="shared" si="241"/>
        <v>0.41 + 0</v>
      </c>
      <c r="H7733" s="27">
        <f>[1]!b_dq_pctchange($A7733,日期设置!$B$2,1)/100</f>
        <v>0</v>
      </c>
      <c r="I7733" s="26">
        <f>[1]!b_pq_pctchange(A7733,日期设置!$B$4,日期设置!$B$2,1)</f>
        <v>2.4103229832801824E-2</v>
      </c>
      <c r="J7733" s="26">
        <f>[1]!b_pq_pctchange(A7733,日期设置!$C$4,日期设置!$B$2,1)</f>
        <v>0</v>
      </c>
      <c r="K7733" s="52">
        <f>[1]!b_dq_amount($A7733,日期设置!B$2,2,10000)</f>
        <v>0</v>
      </c>
      <c r="L7733" s="26">
        <f>[1]!b_info_latestpar(A7733,日期设置!$B$2)</f>
        <v>100</v>
      </c>
      <c r="M7733" s="6">
        <f>[1]!b_info_outstandingbalance($A7733,日期设置!B$2)</f>
        <v>20</v>
      </c>
      <c r="N7733" s="7" t="str">
        <f>[1]!b_info_latestissurercreditrating2(A7733,日期设置!$B$2,"102","1")</f>
        <v>AAA</v>
      </c>
      <c r="O7733" s="55">
        <v>3.03</v>
      </c>
      <c r="P7733" s="9">
        <f>[1]!b_info_repurchasedate(A7733)</f>
        <v>0</v>
      </c>
      <c r="Q7733" s="36" t="s">
        <v>17498</v>
      </c>
      <c r="R7733" s="2" t="str">
        <f>IF((--IF(P7733=0,Q7733,P7733))&gt;(--日期设置!$B$2),IF(P7733=0,Q7733,P7733),Q7733)</f>
        <v>2021-08-20</v>
      </c>
      <c r="S7733" s="32" t="s">
        <v>23365</v>
      </c>
      <c r="T7733" s="8">
        <f>[1]!b_anal_ptmyear($A7733,日期设置!$B$2)</f>
        <v>0.41369863013698632</v>
      </c>
      <c r="U7733" s="8">
        <f>[1]!b_anal_termifexercise($A7733,日期设置!B$2)</f>
        <v>0</v>
      </c>
      <c r="V7733" s="10">
        <f>[1]!b_dq_dirtyprice(A7733,日期设置!$B$2)</f>
        <v>100.2265</v>
      </c>
      <c r="W7733" s="11">
        <f>IF(U7733=0,ROUNDUP((Q7733-日期设置!$B$2)/365,0),ROUNDUP((R7733-日期设置!$B$2)/365,0))</f>
        <v>1</v>
      </c>
      <c r="X7733" s="18">
        <f>_xlfn.IFNA(VLOOKUP(A7733,过往入选债券!A:D,4,0),2)</f>
        <v>2</v>
      </c>
      <c r="Y7733">
        <f>_xlfn.IFNA(VLOOKUP(C7733,[2]Sheet1!$A:$A,1,0),3)</f>
        <v>3</v>
      </c>
    </row>
    <row r="7734" spans="1:25" hidden="1" x14ac:dyDescent="0.2">
      <c r="A7734" s="35" t="s">
        <v>22438</v>
      </c>
      <c r="B7734" s="35" t="s">
        <v>22439</v>
      </c>
      <c r="C7734" s="54" t="s">
        <v>66</v>
      </c>
      <c r="D7734" s="26">
        <f>[1]!b_calc_yield(A7734,日期设置!$B$2,F7734,1,R7734,1,O7734,L7734,S7734,)</f>
        <v>0.77043992224025992</v>
      </c>
      <c r="E7734" s="26">
        <f t="shared" si="240"/>
        <v>3.0754848143442759</v>
      </c>
      <c r="F7734" s="18">
        <f>[1]!b_dq_cleanprice($A7734,日期设置!B$2)</f>
        <v>99.892899999999997</v>
      </c>
      <c r="G7734" s="18" t="str">
        <f t="shared" si="241"/>
        <v>0.66 + 0</v>
      </c>
      <c r="H7734" s="27">
        <f>[1]!b_dq_pctchange($A7734,日期设置!$B$2,1)/100</f>
        <v>0</v>
      </c>
      <c r="I7734" s="26">
        <f>[1]!b_pq_pctchange(A7734,日期设置!$B$4,日期设置!$B$2,1)</f>
        <v>0</v>
      </c>
      <c r="J7734" s="26">
        <f>[1]!b_pq_pctchange(A7734,日期设置!$C$4,日期设置!$B$2,1)</f>
        <v>0</v>
      </c>
      <c r="K7734" s="52">
        <f>[1]!b_dq_amount($A7734,日期设置!B$2,2,10000)</f>
        <v>0</v>
      </c>
      <c r="L7734" s="26">
        <f>[1]!b_info_latestpar(A7734,日期设置!$B$2)</f>
        <v>100</v>
      </c>
      <c r="M7734" s="6">
        <f>[1]!b_info_outstandingbalance($A7734,日期设置!B$2)</f>
        <v>3</v>
      </c>
      <c r="N7734" s="7" t="str">
        <f>[1]!b_info_latestissurercreditrating2(A7734,日期设置!$B$2,"102","1")</f>
        <v>AA+</v>
      </c>
      <c r="O7734" s="55">
        <v>3.2</v>
      </c>
      <c r="P7734" s="9">
        <f>[1]!b_info_repurchasedate(A7734)</f>
        <v>0</v>
      </c>
      <c r="Q7734" s="36" t="s">
        <v>16702</v>
      </c>
      <c r="R7734" s="2" t="str">
        <f>IF((--IF(P7734=0,Q7734,P7734))&gt;(--日期设置!$B$2),IF(P7734=0,Q7734,P7734),Q7734)</f>
        <v>2021-11-19</v>
      </c>
      <c r="S7734" s="32" t="s">
        <v>23161</v>
      </c>
      <c r="T7734" s="8">
        <f>[1]!b_anal_ptmyear($A7734,日期设置!$B$2)</f>
        <v>0.66301369863013704</v>
      </c>
      <c r="U7734" s="8">
        <f>[1]!b_anal_termifexercise($A7734,日期设置!B$2)</f>
        <v>0</v>
      </c>
      <c r="V7734" s="10">
        <f>[1]!b_dq_dirtyprice(A7734,日期设置!$B$2)</f>
        <v>100.1208</v>
      </c>
      <c r="W7734" s="11">
        <f>IF(U7734=0,ROUNDUP((Q7734-日期设置!$B$2)/365,0),ROUNDUP((R7734-日期设置!$B$2)/365,0))</f>
        <v>1</v>
      </c>
      <c r="X7734" s="18">
        <f>_xlfn.IFNA(VLOOKUP(A7734,过往入选债券!A:D,4,0),2)</f>
        <v>2</v>
      </c>
      <c r="Y7734">
        <f>_xlfn.IFNA(VLOOKUP(C7734,[2]Sheet1!$A:$A,1,0),3)</f>
        <v>3</v>
      </c>
    </row>
    <row r="7735" spans="1:25" hidden="1" x14ac:dyDescent="0.2">
      <c r="A7735" s="35" t="s">
        <v>22336</v>
      </c>
      <c r="B7735" s="35" t="s">
        <v>22337</v>
      </c>
      <c r="C7735" s="54" t="s">
        <v>22977</v>
      </c>
      <c r="D7735" s="26">
        <f>[1]!b_calc_yield(A7735,日期设置!$B$2,F7735,1,R7735,1,O7735,L7735,S7735,)</f>
        <v>0.77024463511094288</v>
      </c>
      <c r="E7735" s="26">
        <f t="shared" si="240"/>
        <v>2.7341555392121242</v>
      </c>
      <c r="F7735" s="18">
        <f>[1]!b_dq_cleanprice($A7735,日期设置!B$2)</f>
        <v>100</v>
      </c>
      <c r="G7735" s="18" t="str">
        <f t="shared" si="241"/>
        <v>0.42 + 0</v>
      </c>
      <c r="H7735" s="27">
        <f>[1]!b_dq_pctchange($A7735,日期设置!$B$2,1)/100</f>
        <v>0</v>
      </c>
      <c r="I7735" s="26">
        <f>[1]!b_pq_pctchange(A7735,日期设置!$B$4,日期设置!$B$2,1)</f>
        <v>0</v>
      </c>
      <c r="J7735" s="26">
        <f>[1]!b_pq_pctchange(A7735,日期设置!$C$4,日期设置!$B$2,1)</f>
        <v>0</v>
      </c>
      <c r="K7735" s="52">
        <f>[1]!b_dq_amount($A7735,日期设置!B$2,2,10000)</f>
        <v>0</v>
      </c>
      <c r="L7735" s="26">
        <f>[1]!b_info_latestpar(A7735,日期设置!$B$2)</f>
        <v>100</v>
      </c>
      <c r="M7735" s="6">
        <f>[1]!b_info_outstandingbalance($A7735,日期设置!B$2)</f>
        <v>10</v>
      </c>
      <c r="N7735" s="7" t="str">
        <f>[1]!b_info_latestissurercreditrating2(A7735,日期设置!$B$2,"102","1")</f>
        <v>AAA</v>
      </c>
      <c r="O7735" s="55">
        <v>2.95</v>
      </c>
      <c r="P7735" s="9">
        <f>[1]!b_info_repurchasedate(A7735)</f>
        <v>0</v>
      </c>
      <c r="Q7735" s="36" t="s">
        <v>16552</v>
      </c>
      <c r="R7735" s="2" t="str">
        <f>IF((--IF(P7735=0,Q7735,P7735))&gt;(--日期设置!$B$2),IF(P7735=0,Q7735,P7735),Q7735)</f>
        <v>2021-08-23</v>
      </c>
      <c r="S7735" s="32" t="s">
        <v>23110</v>
      </c>
      <c r="T7735" s="8">
        <f>[1]!b_anal_ptmyear($A7735,日期设置!$B$2)</f>
        <v>0.42191780821917807</v>
      </c>
      <c r="U7735" s="8">
        <f>[1]!b_anal_termifexercise($A7735,日期设置!B$2)</f>
        <v>0</v>
      </c>
      <c r="V7735" s="10">
        <f>[1]!b_dq_dirtyprice(A7735,日期设置!$B$2)</f>
        <v>100.2101</v>
      </c>
      <c r="W7735" s="11">
        <f>IF(U7735=0,ROUNDUP((Q7735-日期设置!$B$2)/365,0),ROUNDUP((R7735-日期设置!$B$2)/365,0))</f>
        <v>1</v>
      </c>
      <c r="X7735" s="18">
        <f>_xlfn.IFNA(VLOOKUP(A7735,过往入选债券!A:D,4,0),2)</f>
        <v>2</v>
      </c>
      <c r="Y7735">
        <f>_xlfn.IFNA(VLOOKUP(C7735,[2]Sheet1!$A:$A,1,0),3)</f>
        <v>3</v>
      </c>
    </row>
    <row r="7736" spans="1:25" hidden="1" x14ac:dyDescent="0.2">
      <c r="A7736" s="35" t="s">
        <v>22340</v>
      </c>
      <c r="B7736" s="35" t="s">
        <v>22341</v>
      </c>
      <c r="C7736" s="54" t="s">
        <v>228</v>
      </c>
      <c r="D7736" s="26" t="str">
        <f>[1]!b_calc_yield(A7736,日期设置!$B$2,F7736,1,R7736,1,O7736,L7736,S7736,)</f>
        <v>Fetching...</v>
      </c>
      <c r="E7736" s="26">
        <f t="shared" si="240"/>
        <v>3.3364272383404669</v>
      </c>
      <c r="F7736" s="18">
        <f>[1]!b_dq_cleanprice($A7736,日期设置!B$2)</f>
        <v>99.935100000000006</v>
      </c>
      <c r="G7736" s="18" t="str">
        <f t="shared" si="241"/>
        <v>0.66 + 0</v>
      </c>
      <c r="H7736" s="27">
        <f>[1]!b_dq_pctchange($A7736,日期设置!$B$2,1)/100</f>
        <v>0</v>
      </c>
      <c r="I7736" s="26">
        <f>[1]!b_pq_pctchange(A7736,日期设置!$B$4,日期设置!$B$2,1)</f>
        <v>0</v>
      </c>
      <c r="J7736" s="26">
        <f>[1]!b_pq_pctchange(A7736,日期设置!$C$4,日期设置!$B$2,1)</f>
        <v>0</v>
      </c>
      <c r="K7736" s="52">
        <f>[1]!b_dq_amount($A7736,日期设置!B$2,2,10000)</f>
        <v>0</v>
      </c>
      <c r="L7736" s="26">
        <f>[1]!b_info_latestpar(A7736,日期设置!$B$2)</f>
        <v>100</v>
      </c>
      <c r="M7736" s="6">
        <f>[1]!b_info_outstandingbalance($A7736,日期设置!B$2)</f>
        <v>10</v>
      </c>
      <c r="N7736" s="7" t="str">
        <f>[1]!b_info_latestissurercreditrating2(A7736,日期设置!$B$2,"102","1")</f>
        <v>AAA</v>
      </c>
      <c r="O7736" s="55">
        <v>3.54</v>
      </c>
      <c r="P7736" s="9">
        <f>[1]!b_info_repurchasedate(A7736)</f>
        <v>0</v>
      </c>
      <c r="Q7736" s="36" t="s">
        <v>17468</v>
      </c>
      <c r="R7736" s="2" t="str">
        <f>IF((--IF(P7736=0,Q7736,P7736))&gt;(--日期设置!$B$2),IF(P7736=0,Q7736,P7736),Q7736)</f>
        <v>2021-11-20</v>
      </c>
      <c r="S7736" s="32" t="s">
        <v>23112</v>
      </c>
      <c r="T7736" s="8">
        <f>[1]!b_anal_ptmyear($A7736,日期设置!$B$2)</f>
        <v>0.66575342465753429</v>
      </c>
      <c r="U7736" s="8">
        <f>[1]!b_anal_termifexercise($A7736,日期设置!B$2)</f>
        <v>0</v>
      </c>
      <c r="V7736" s="10">
        <f>[1]!b_dq_dirtyprice(A7736,日期设置!$B$2)</f>
        <v>100.197</v>
      </c>
      <c r="W7736" s="11">
        <f>IF(U7736=0,ROUNDUP((Q7736-日期设置!$B$2)/365,0),ROUNDUP((R7736-日期设置!$B$2)/365,0))</f>
        <v>1</v>
      </c>
      <c r="X7736" s="18">
        <f>_xlfn.IFNA(VLOOKUP(A7736,过往入选债券!A:D,4,0),2)</f>
        <v>2</v>
      </c>
      <c r="Y7736">
        <f>_xlfn.IFNA(VLOOKUP(C7736,[2]Sheet1!$A:$A,1,0),3)</f>
        <v>3</v>
      </c>
    </row>
    <row r="7737" spans="1:25" hidden="1" x14ac:dyDescent="0.2">
      <c r="A7737" s="22" t="s">
        <v>22290</v>
      </c>
      <c r="B7737" s="22" t="s">
        <v>22291</v>
      </c>
      <c r="C7737" s="42" t="s">
        <v>4976</v>
      </c>
      <c r="D7737" s="26">
        <f>[1]!b_calc_yield(A7737,日期设置!$B$2,F7737,1,R7737,1,O7737,L7737,S7737,)</f>
        <v>0.769584280226288</v>
      </c>
      <c r="E7737" s="26">
        <f t="shared" si="240"/>
        <v>2.3244780365182516</v>
      </c>
      <c r="F7737" s="18">
        <f>[1]!b_dq_cleanprice($A7737,日期设置!B$2)</f>
        <v>100</v>
      </c>
      <c r="G7737" s="18" t="str">
        <f t="shared" si="241"/>
        <v>0.36 + 0</v>
      </c>
      <c r="H7737" s="27">
        <f>[1]!b_dq_pctchange($A7737,日期设置!$B$2,1)/100</f>
        <v>0</v>
      </c>
      <c r="I7737" s="26">
        <f>[1]!b_pq_pctchange(A7737,日期设置!$B$4,日期设置!$B$2,1)</f>
        <v>0</v>
      </c>
      <c r="J7737" s="26">
        <f>[1]!b_pq_pctchange(A7737,日期设置!$C$4,日期设置!$B$2,1)</f>
        <v>0</v>
      </c>
      <c r="K7737" s="52">
        <f>[1]!b_dq_amount($A7737,日期设置!B$2,2,10000)</f>
        <v>0</v>
      </c>
      <c r="L7737" s="26">
        <f>[1]!b_info_latestpar(A7737,日期设置!$B$2)</f>
        <v>100</v>
      </c>
      <c r="M7737" s="6">
        <f>[1]!b_info_outstandingbalance($A7737,日期设置!B$2)</f>
        <v>20</v>
      </c>
      <c r="N7737" s="7" t="str">
        <f>[1]!b_info_latestissurercreditrating2(A7737,日期设置!$B$2,"102","1")</f>
        <v>AAA</v>
      </c>
      <c r="O7737" s="55">
        <v>2.66</v>
      </c>
      <c r="P7737" s="9">
        <f>[1]!b_info_repurchasedate(A7737)</f>
        <v>0</v>
      </c>
      <c r="Q7737" s="36" t="s">
        <v>17639</v>
      </c>
      <c r="R7737" s="2" t="str">
        <f>IF((--IF(P7737=0,Q7737,P7737))&gt;(--日期设置!$B$2),IF(P7737=0,Q7737,P7737),Q7737)</f>
        <v>2021-08-04</v>
      </c>
      <c r="S7737" s="32" t="s">
        <v>23087</v>
      </c>
      <c r="T7737" s="8">
        <f>[1]!b_anal_ptmyear($A7737,日期设置!$B$2)</f>
        <v>0.36986301369863012</v>
      </c>
      <c r="U7737" s="8">
        <f>[1]!b_anal_termifexercise($A7737,日期设置!B$2)</f>
        <v>0</v>
      </c>
      <c r="V7737" s="10">
        <f>[1]!b_dq_dirtyprice(A7737,日期设置!$B$2)</f>
        <v>100.3279</v>
      </c>
      <c r="W7737" s="11">
        <f>IF(U7737=0,ROUNDUP((Q7737-日期设置!$B$2)/365,0),ROUNDUP((R7737-日期设置!$B$2)/365,0))</f>
        <v>1</v>
      </c>
      <c r="X7737" s="18">
        <f>_xlfn.IFNA(VLOOKUP(A7737,过往入选债券!A:D,4,0),2)</f>
        <v>2</v>
      </c>
      <c r="Y7737">
        <f>_xlfn.IFNA(VLOOKUP(C7737,[2]Sheet1!$A:$A,1,0),3)</f>
        <v>3</v>
      </c>
    </row>
    <row r="7738" spans="1:25" hidden="1" x14ac:dyDescent="0.2">
      <c r="A7738" s="35" t="s">
        <v>22678</v>
      </c>
      <c r="B7738" s="35" t="s">
        <v>22679</v>
      </c>
      <c r="C7738" s="54" t="s">
        <v>430</v>
      </c>
      <c r="D7738" s="26">
        <f>[1]!b_calc_yield(A7738,日期设置!$B$2,F7738,1,R7738,1,O7738,L7738,S7738,)</f>
        <v>0.7691380713449486</v>
      </c>
      <c r="E7738" s="26">
        <f t="shared" si="240"/>
        <v>3.3237397453580009</v>
      </c>
      <c r="F7738" s="18">
        <f>[1]!b_dq_cleanprice($A7738,日期设置!B$2)</f>
        <v>100.0827</v>
      </c>
      <c r="G7738" s="18" t="str">
        <f t="shared" si="241"/>
        <v>0.42 + 0</v>
      </c>
      <c r="H7738" s="27">
        <f>[1]!b_dq_pctchange($A7738,日期设置!$B$2,1)/100</f>
        <v>0</v>
      </c>
      <c r="I7738" s="26">
        <f>[1]!b_pq_pctchange(A7738,日期设置!$B$4,日期设置!$B$2,1)</f>
        <v>0</v>
      </c>
      <c r="J7738" s="26">
        <f>[1]!b_pq_pctchange(A7738,日期设置!$C$4,日期设置!$B$2,1)</f>
        <v>0</v>
      </c>
      <c r="K7738" s="52">
        <f>[1]!b_dq_amount($A7738,日期设置!B$2,2,10000)</f>
        <v>0</v>
      </c>
      <c r="L7738" s="26">
        <f>[1]!b_info_latestpar(A7738,日期设置!$B$2)</f>
        <v>100</v>
      </c>
      <c r="M7738" s="6">
        <f>[1]!b_info_outstandingbalance($A7738,日期设置!B$2)</f>
        <v>5</v>
      </c>
      <c r="N7738" s="7" t="str">
        <f>[1]!b_info_latestissurercreditrating2(A7738,日期设置!$B$2,"102","1")</f>
        <v>AA+</v>
      </c>
      <c r="O7738" s="55">
        <v>3.68</v>
      </c>
      <c r="P7738" s="9">
        <f>[1]!b_info_repurchasedate(A7738)</f>
        <v>0</v>
      </c>
      <c r="Q7738" s="36" t="s">
        <v>16552</v>
      </c>
      <c r="R7738" s="2" t="str">
        <f>IF((--IF(P7738=0,Q7738,P7738))&gt;(--日期设置!$B$2),IF(P7738=0,Q7738,P7738),Q7738)</f>
        <v>2021-08-23</v>
      </c>
      <c r="S7738" s="32" t="s">
        <v>23280</v>
      </c>
      <c r="T7738" s="8">
        <f>[1]!b_anal_ptmyear($A7738,日期设置!$B$2)</f>
        <v>0.42191780821917807</v>
      </c>
      <c r="U7738" s="8">
        <f>[1]!b_anal_termifexercise($A7738,日期设置!B$2)</f>
        <v>0</v>
      </c>
      <c r="V7738" s="10">
        <f>[1]!b_dq_dirtyprice(A7738,日期设置!$B$2)</f>
        <v>100.34480000000001</v>
      </c>
      <c r="W7738" s="11">
        <f>IF(U7738=0,ROUNDUP((Q7738-日期设置!$B$2)/365,0),ROUNDUP((R7738-日期设置!$B$2)/365,0))</f>
        <v>1</v>
      </c>
      <c r="X7738" s="18">
        <f>_xlfn.IFNA(VLOOKUP(A7738,过往入选债券!A:D,4,0),2)</f>
        <v>2</v>
      </c>
      <c r="Y7738">
        <f>_xlfn.IFNA(VLOOKUP(C7738,[2]Sheet1!$A:$A,1,0),3)</f>
        <v>3</v>
      </c>
    </row>
    <row r="7739" spans="1:25" hidden="1" x14ac:dyDescent="0.2">
      <c r="A7739" s="35" t="s">
        <v>22640</v>
      </c>
      <c r="B7739" s="35" t="s">
        <v>22641</v>
      </c>
      <c r="C7739" s="54" t="s">
        <v>23010</v>
      </c>
      <c r="D7739" s="26">
        <f>[1]!b_calc_yield(A7739,日期设置!$B$2,F7739,1,R7739,1,O7739,L7739,S7739,)</f>
        <v>0.76904047243291473</v>
      </c>
      <c r="E7739" s="26">
        <f t="shared" si="240"/>
        <v>3.2719407982027215</v>
      </c>
      <c r="F7739" s="18">
        <f>[1]!b_dq_cleanprice($A7739,日期设置!B$2)</f>
        <v>99.979799999999997</v>
      </c>
      <c r="G7739" s="18" t="str">
        <f t="shared" si="241"/>
        <v>0.58 + 0</v>
      </c>
      <c r="H7739" s="27">
        <f>[1]!b_dq_pctchange($A7739,日期设置!$B$2,1)/100</f>
        <v>0</v>
      </c>
      <c r="I7739" s="26">
        <f>[1]!b_pq_pctchange(A7739,日期设置!$B$4,日期设置!$B$2,1)</f>
        <v>0</v>
      </c>
      <c r="J7739" s="26">
        <f>[1]!b_pq_pctchange(A7739,日期设置!$C$4,日期设置!$B$2,1)</f>
        <v>0</v>
      </c>
      <c r="K7739" s="52">
        <f>[1]!b_dq_amount($A7739,日期设置!B$2,2,10000)</f>
        <v>0</v>
      </c>
      <c r="L7739" s="26">
        <f>[1]!b_info_latestpar(A7739,日期设置!$B$2)</f>
        <v>100</v>
      </c>
      <c r="M7739" s="6">
        <f>[1]!b_info_outstandingbalance($A7739,日期设置!B$2)</f>
        <v>4</v>
      </c>
      <c r="N7739" s="7" t="str">
        <f>[1]!b_info_latestissurercreditrating2(A7739,日期设置!$B$2,"102","1")</f>
        <v>AA+</v>
      </c>
      <c r="O7739" s="55">
        <v>3.52</v>
      </c>
      <c r="P7739" s="9">
        <f>[1]!b_info_repurchasedate(A7739)</f>
        <v>0</v>
      </c>
      <c r="Q7739" s="36" t="s">
        <v>16773</v>
      </c>
      <c r="R7739" s="2" t="str">
        <f>IF((--IF(P7739=0,Q7739,P7739))&gt;(--日期设置!$B$2),IF(P7739=0,Q7739,P7739),Q7739)</f>
        <v>2021-10-21</v>
      </c>
      <c r="S7739" s="32" t="s">
        <v>23261</v>
      </c>
      <c r="T7739" s="8">
        <f>[1]!b_anal_ptmyear($A7739,日期设置!$B$2)</f>
        <v>0.58356164383561648</v>
      </c>
      <c r="U7739" s="8">
        <f>[1]!b_anal_termifexercise($A7739,日期设置!B$2)</f>
        <v>0</v>
      </c>
      <c r="V7739" s="10">
        <f>[1]!b_dq_dirtyprice(A7739,日期设置!$B$2)</f>
        <v>100.2402</v>
      </c>
      <c r="W7739" s="11">
        <f>IF(U7739=0,ROUNDUP((Q7739-日期设置!$B$2)/365,0),ROUNDUP((R7739-日期设置!$B$2)/365,0))</f>
        <v>1</v>
      </c>
      <c r="X7739" s="18">
        <f>_xlfn.IFNA(VLOOKUP(A7739,过往入选债券!A:D,4,0),2)</f>
        <v>2</v>
      </c>
      <c r="Y7739">
        <f>_xlfn.IFNA(VLOOKUP(C7739,[2]Sheet1!$A:$A,1,0),3)</f>
        <v>3</v>
      </c>
    </row>
    <row r="7740" spans="1:25" hidden="1" x14ac:dyDescent="0.2">
      <c r="A7740" s="35" t="s">
        <v>22654</v>
      </c>
      <c r="B7740" s="35" t="s">
        <v>22655</v>
      </c>
      <c r="C7740" s="54" t="s">
        <v>23014</v>
      </c>
      <c r="D7740" s="26">
        <f>[1]!b_calc_yield(A7740,日期设置!$B$2,F7740,1,R7740,1,O7740,L7740,S7740,)</f>
        <v>0.76878428544847477</v>
      </c>
      <c r="E7740" s="26">
        <f t="shared" si="240"/>
        <v>2.8327144743157673</v>
      </c>
      <c r="F7740" s="18">
        <f>[1]!b_dq_cleanprice($A7740,日期设置!B$2)</f>
        <v>100.0108</v>
      </c>
      <c r="G7740" s="18" t="str">
        <f t="shared" si="241"/>
        <v>0.42 + 0</v>
      </c>
      <c r="H7740" s="27">
        <f>[1]!b_dq_pctchange($A7740,日期设置!$B$2,1)/100</f>
        <v>0</v>
      </c>
      <c r="I7740" s="26">
        <f>[1]!b_pq_pctchange(A7740,日期设置!$B$4,日期设置!$B$2,1)</f>
        <v>1.0800000000003251E-2</v>
      </c>
      <c r="J7740" s="26">
        <f>[1]!b_pq_pctchange(A7740,日期设置!$C$4,日期设置!$B$2,1)</f>
        <v>0</v>
      </c>
      <c r="K7740" s="52">
        <f>[1]!b_dq_amount($A7740,日期设置!B$2,2,10000)</f>
        <v>0</v>
      </c>
      <c r="L7740" s="26">
        <f>[1]!b_info_latestpar(A7740,日期设置!$B$2)</f>
        <v>100</v>
      </c>
      <c r="M7740" s="6">
        <f>[1]!b_info_outstandingbalance($A7740,日期设置!B$2)</f>
        <v>10</v>
      </c>
      <c r="N7740" s="7" t="str">
        <f>[1]!b_info_latestissurercreditrating2(A7740,日期设置!$B$2,"102","1")</f>
        <v>AAA</v>
      </c>
      <c r="O7740" s="55">
        <v>3.05</v>
      </c>
      <c r="P7740" s="9">
        <f>[1]!b_info_repurchasedate(A7740)</f>
        <v>0</v>
      </c>
      <c r="Q7740" s="36" t="s">
        <v>17220</v>
      </c>
      <c r="R7740" s="2" t="str">
        <f>IF((--IF(P7740=0,Q7740,P7740))&gt;(--日期设置!$B$2),IF(P7740=0,Q7740,P7740),Q7740)</f>
        <v>2021-08-25</v>
      </c>
      <c r="S7740" s="32" t="s">
        <v>23268</v>
      </c>
      <c r="T7740" s="8">
        <f>[1]!b_anal_ptmyear($A7740,日期设置!$B$2)</f>
        <v>0.42739726027397262</v>
      </c>
      <c r="U7740" s="8">
        <f>[1]!b_anal_termifexercise($A7740,日期设置!B$2)</f>
        <v>0</v>
      </c>
      <c r="V7740" s="10">
        <f>[1]!b_dq_dirtyprice(A7740,日期设置!$B$2)</f>
        <v>100.21129999999999</v>
      </c>
      <c r="W7740" s="11">
        <f>IF(U7740=0,ROUNDUP((Q7740-日期设置!$B$2)/365,0),ROUNDUP((R7740-日期设置!$B$2)/365,0))</f>
        <v>1</v>
      </c>
      <c r="X7740" s="18">
        <f>_xlfn.IFNA(VLOOKUP(A7740,过往入选债券!A:D,4,0),2)</f>
        <v>2</v>
      </c>
      <c r="Y7740">
        <f>_xlfn.IFNA(VLOOKUP(C7740,[2]Sheet1!$A:$A,1,0),3)</f>
        <v>3</v>
      </c>
    </row>
    <row r="7741" spans="1:25" hidden="1" x14ac:dyDescent="0.2">
      <c r="A7741" s="35" t="s">
        <v>22584</v>
      </c>
      <c r="B7741" s="35" t="s">
        <v>22585</v>
      </c>
      <c r="C7741" s="54" t="s">
        <v>22999</v>
      </c>
      <c r="D7741" s="26" t="str">
        <f>[1]!b_calc_yield(A7741,日期设置!$B$2,F7741,1,R7741,1,O7741,L7741,S7741,)</f>
        <v>Fetching...</v>
      </c>
      <c r="E7741" s="26">
        <f t="shared" si="240"/>
        <v>2.8618747599307603</v>
      </c>
      <c r="F7741" s="18">
        <f>[1]!b_dq_cleanprice($A7741,日期设置!B$2)</f>
        <v>100.0192</v>
      </c>
      <c r="G7741" s="18" t="str">
        <f t="shared" si="241"/>
        <v>0.42 + 0</v>
      </c>
      <c r="H7741" s="27">
        <f>[1]!b_dq_pctchange($A7741,日期设置!$B$2,1)/100</f>
        <v>0</v>
      </c>
      <c r="I7741" s="26">
        <f>[1]!b_pq_pctchange(A7741,日期设置!$B$4,日期设置!$B$2,1)</f>
        <v>-2.8993592416043999E-3</v>
      </c>
      <c r="J7741" s="26">
        <f>[1]!b_pq_pctchange(A7741,日期设置!$C$4,日期设置!$B$2,1)</f>
        <v>0</v>
      </c>
      <c r="K7741" s="52">
        <f>[1]!b_dq_amount($A7741,日期设置!B$2,2,10000)</f>
        <v>0</v>
      </c>
      <c r="L7741" s="26">
        <f>[1]!b_info_latestpar(A7741,日期设置!$B$2)</f>
        <v>100</v>
      </c>
      <c r="M7741" s="6">
        <f>[1]!b_info_outstandingbalance($A7741,日期设置!B$2)</f>
        <v>10</v>
      </c>
      <c r="N7741" s="7" t="str">
        <f>[1]!b_info_latestissurercreditrating2(A7741,日期设置!$B$2,"102","1")</f>
        <v>AAA</v>
      </c>
      <c r="O7741" s="55">
        <v>3.1</v>
      </c>
      <c r="P7741" s="9">
        <f>[1]!b_info_repurchasedate(A7741)</f>
        <v>0</v>
      </c>
      <c r="Q7741" s="36" t="s">
        <v>16977</v>
      </c>
      <c r="R7741" s="2" t="str">
        <f>IF((--IF(P7741=0,Q7741,P7741))&gt;(--日期设置!$B$2),IF(P7741=0,Q7741,P7741),Q7741)</f>
        <v>2021-08-24</v>
      </c>
      <c r="S7741" s="32" t="s">
        <v>23234</v>
      </c>
      <c r="T7741" s="8">
        <f>[1]!b_anal_ptmyear($A7741,日期设置!$B$2)</f>
        <v>0.42465753424657532</v>
      </c>
      <c r="U7741" s="8">
        <f>[1]!b_anal_termifexercise($A7741,日期设置!B$2)</f>
        <v>0</v>
      </c>
      <c r="V7741" s="10">
        <f>[1]!b_dq_dirtyprice(A7741,日期设置!$B$2)</f>
        <v>100.2315</v>
      </c>
      <c r="W7741" s="11">
        <f>IF(U7741=0,ROUNDUP((Q7741-日期设置!$B$2)/365,0),ROUNDUP((R7741-日期设置!$B$2)/365,0))</f>
        <v>1</v>
      </c>
      <c r="X7741" s="18">
        <f>_xlfn.IFNA(VLOOKUP(A7741,过往入选债券!A:D,4,0),2)</f>
        <v>2</v>
      </c>
      <c r="Y7741">
        <f>_xlfn.IFNA(VLOOKUP(C7741,[2]Sheet1!$A:$A,1,0),3)</f>
        <v>3</v>
      </c>
    </row>
    <row r="7742" spans="1:25" hidden="1" x14ac:dyDescent="0.2">
      <c r="A7742" s="35" t="s">
        <v>22508</v>
      </c>
      <c r="B7742" s="35" t="s">
        <v>22509</v>
      </c>
      <c r="C7742" s="54" t="s">
        <v>372</v>
      </c>
      <c r="D7742" s="26">
        <f>[1]!b_calc_yield(A7742,日期设置!$B$2,F7742,1,R7742,1,O7742,L7742,S7742,)</f>
        <v>0.76667864991205337</v>
      </c>
      <c r="E7742" s="26">
        <f t="shared" si="240"/>
        <v>3.9710758659262435</v>
      </c>
      <c r="F7742" s="18">
        <f>[1]!b_dq_cleanprice($A7742,日期设置!B$2)</f>
        <v>99.888099999999994</v>
      </c>
      <c r="G7742" s="18" t="str">
        <f t="shared" si="241"/>
        <v>0.94 + 0</v>
      </c>
      <c r="H7742" s="27">
        <f>[1]!b_dq_pctchange($A7742,日期设置!$B$2,1)/100</f>
        <v>0</v>
      </c>
      <c r="I7742" s="26">
        <f>[1]!b_pq_pctchange(A7742,日期设置!$B$4,日期设置!$B$2,1)</f>
        <v>1.2515569368282773E-2</v>
      </c>
      <c r="J7742" s="26">
        <f>[1]!b_pq_pctchange(A7742,日期设置!$C$4,日期设置!$B$2,1)</f>
        <v>0</v>
      </c>
      <c r="K7742" s="52">
        <f>[1]!b_dq_amount($A7742,日期设置!B$2,2,10000)</f>
        <v>0</v>
      </c>
      <c r="L7742" s="26">
        <f>[1]!b_info_latestpar(A7742,日期设置!$B$2)</f>
        <v>100</v>
      </c>
      <c r="M7742" s="6">
        <f>[1]!b_info_outstandingbalance($A7742,日期设置!B$2)</f>
        <v>5</v>
      </c>
      <c r="N7742" s="7" t="str">
        <f>[1]!b_info_latestissurercreditrating2(A7742,日期设置!$B$2,"102","1")</f>
        <v>AA</v>
      </c>
      <c r="O7742" s="55">
        <v>4.0999999999999996</v>
      </c>
      <c r="P7742" s="9">
        <f>[1]!b_info_repurchasedate(A7742)</f>
        <v>0</v>
      </c>
      <c r="Q7742" s="36" t="s">
        <v>16261</v>
      </c>
      <c r="R7742" s="2" t="str">
        <f>IF((--IF(P7742=0,Q7742,P7742))&gt;(--日期设置!$B$2),IF(P7742=0,Q7742,P7742),Q7742)</f>
        <v>2022-03-01</v>
      </c>
      <c r="S7742" s="32" t="s">
        <v>23196</v>
      </c>
      <c r="T7742" s="8">
        <f>[1]!b_anal_ptmyear($A7742,日期设置!$B$2)</f>
        <v>0.94246575342465755</v>
      </c>
      <c r="U7742" s="8">
        <f>[1]!b_anal_termifexercise($A7742,日期设置!B$2)</f>
        <v>0</v>
      </c>
      <c r="V7742" s="10">
        <f>[1]!b_dq_dirtyprice(A7742,日期设置!$B$2)</f>
        <v>100.124</v>
      </c>
      <c r="W7742" s="11">
        <f>IF(U7742=0,ROUNDUP((Q7742-日期设置!$B$2)/365,0),ROUNDUP((R7742-日期设置!$B$2)/365,0))</f>
        <v>1</v>
      </c>
      <c r="X7742" s="18">
        <f>_xlfn.IFNA(VLOOKUP(A7742,过往入选债券!A:D,4,0),2)</f>
        <v>2</v>
      </c>
      <c r="Y7742">
        <f>_xlfn.IFNA(VLOOKUP(C7742,[2]Sheet1!$A:$A,1,0),3)</f>
        <v>3</v>
      </c>
    </row>
    <row r="7743" spans="1:25" hidden="1" x14ac:dyDescent="0.2">
      <c r="A7743" s="35" t="s">
        <v>22342</v>
      </c>
      <c r="B7743" s="35" t="s">
        <v>22343</v>
      </c>
      <c r="C7743" s="54" t="s">
        <v>228</v>
      </c>
      <c r="D7743" s="26">
        <f>[1]!b_calc_yield(A7743,日期设置!$B$2,F7743,1,R7743,1,O7743,L7743,S7743,)</f>
        <v>0.76646115414077032</v>
      </c>
      <c r="E7743" s="26">
        <f t="shared" si="240"/>
        <v>3.1751095656057604</v>
      </c>
      <c r="F7743" s="18">
        <f>[1]!b_dq_cleanprice($A7743,日期设置!B$2)</f>
        <v>100.06619999999999</v>
      </c>
      <c r="G7743" s="18" t="str">
        <f t="shared" si="241"/>
        <v>0.42 + 0</v>
      </c>
      <c r="H7743" s="27">
        <f>[1]!b_dq_pctchange($A7743,日期设置!$B$2,1)/100</f>
        <v>0</v>
      </c>
      <c r="I7743" s="26">
        <f>[1]!b_pq_pctchange(A7743,日期设置!$B$4,日期设置!$B$2,1)</f>
        <v>0</v>
      </c>
      <c r="J7743" s="26">
        <f>[1]!b_pq_pctchange(A7743,日期设置!$C$4,日期设置!$B$2,1)</f>
        <v>0</v>
      </c>
      <c r="K7743" s="52">
        <f>[1]!b_dq_amount($A7743,日期设置!B$2,2,10000)</f>
        <v>0</v>
      </c>
      <c r="L7743" s="26">
        <f>[1]!b_info_latestpar(A7743,日期设置!$B$2)</f>
        <v>100</v>
      </c>
      <c r="M7743" s="6">
        <f>[1]!b_info_outstandingbalance($A7743,日期设置!B$2)</f>
        <v>10</v>
      </c>
      <c r="N7743" s="7" t="str">
        <f>[1]!b_info_latestissurercreditrating2(A7743,日期设置!$B$2,"102","1")</f>
        <v>AAA</v>
      </c>
      <c r="O7743" s="55">
        <v>3.49</v>
      </c>
      <c r="P7743" s="9">
        <f>[1]!b_info_repurchasedate(A7743)</f>
        <v>0</v>
      </c>
      <c r="Q7743" s="36" t="s">
        <v>16977</v>
      </c>
      <c r="R7743" s="2" t="str">
        <f>IF((--IF(P7743=0,Q7743,P7743))&gt;(--日期设置!$B$2),IF(P7743=0,Q7743,P7743),Q7743)</f>
        <v>2021-08-24</v>
      </c>
      <c r="S7743" s="32" t="s">
        <v>23113</v>
      </c>
      <c r="T7743" s="8">
        <f>[1]!b_anal_ptmyear($A7743,日期设置!$B$2)</f>
        <v>0.42465753424657532</v>
      </c>
      <c r="U7743" s="8">
        <f>[1]!b_anal_termifexercise($A7743,日期设置!B$2)</f>
        <v>0</v>
      </c>
      <c r="V7743" s="10">
        <f>[1]!b_dq_dirtyprice(A7743,日期设置!$B$2)</f>
        <v>100.3052</v>
      </c>
      <c r="W7743" s="11">
        <f>IF(U7743=0,ROUNDUP((Q7743-日期设置!$B$2)/365,0),ROUNDUP((R7743-日期设置!$B$2)/365,0))</f>
        <v>1</v>
      </c>
      <c r="X7743" s="18">
        <f>_xlfn.IFNA(VLOOKUP(A7743,过往入选债券!A:D,4,0),2)</f>
        <v>2</v>
      </c>
      <c r="Y7743">
        <f>_xlfn.IFNA(VLOOKUP(C7743,[2]Sheet1!$A:$A,1,0),3)</f>
        <v>3</v>
      </c>
    </row>
    <row r="7744" spans="1:25" hidden="1" x14ac:dyDescent="0.2">
      <c r="A7744" s="35" t="s">
        <v>22434</v>
      </c>
      <c r="B7744" s="35" t="s">
        <v>22435</v>
      </c>
      <c r="C7744" s="54" t="s">
        <v>66</v>
      </c>
      <c r="D7744" s="26">
        <f>[1]!b_calc_yield(A7744,日期设置!$B$2,F7744,1,R7744,1,O7744,L7744,S7744,)</f>
        <v>0.76582147507698883</v>
      </c>
      <c r="E7744" s="26">
        <f t="shared" si="240"/>
        <v>2.8635333823064713</v>
      </c>
      <c r="F7744" s="18">
        <f>[1]!b_dq_cleanprice($A7744,日期设置!B$2)</f>
        <v>99.932599999999994</v>
      </c>
      <c r="G7744" s="18" t="str">
        <f t="shared" si="241"/>
        <v>0.61 + 0</v>
      </c>
      <c r="H7744" s="27">
        <f>[1]!b_dq_pctchange($A7744,日期设置!$B$2,1)/100</f>
        <v>0</v>
      </c>
      <c r="I7744" s="26">
        <f>[1]!b_pq_pctchange(A7744,日期设置!$B$4,日期设置!$B$2,1)</f>
        <v>0</v>
      </c>
      <c r="J7744" s="26">
        <f>[1]!b_pq_pctchange(A7744,日期设置!$C$4,日期设置!$B$2,1)</f>
        <v>-6.7400000000006344E-2</v>
      </c>
      <c r="K7744" s="52">
        <f>[1]!b_dq_amount($A7744,日期设置!B$2,2,10000)</f>
        <v>0</v>
      </c>
      <c r="L7744" s="26">
        <f>[1]!b_info_latestpar(A7744,日期设置!$B$2)</f>
        <v>100</v>
      </c>
      <c r="M7744" s="6">
        <f>[1]!b_info_outstandingbalance($A7744,日期设置!B$2)</f>
        <v>3</v>
      </c>
      <c r="N7744" s="7" t="str">
        <f>[1]!b_info_latestissurercreditrating2(A7744,日期设置!$B$2,"102","1")</f>
        <v>AA+</v>
      </c>
      <c r="O7744" s="55">
        <v>3.2</v>
      </c>
      <c r="P7744" s="9">
        <f>[1]!b_info_repurchasedate(A7744)</f>
        <v>0</v>
      </c>
      <c r="Q7744" s="36" t="s">
        <v>16064</v>
      </c>
      <c r="R7744" s="2" t="str">
        <f>IF((--IF(P7744=0,Q7744,P7744))&gt;(--日期设置!$B$2),IF(P7744=0,Q7744,P7744),Q7744)</f>
        <v>2021-11-02</v>
      </c>
      <c r="S7744" s="32" t="s">
        <v>23159</v>
      </c>
      <c r="T7744" s="8">
        <f>[1]!b_anal_ptmyear($A7744,日期设置!$B$2)</f>
        <v>0.61643835616438358</v>
      </c>
      <c r="U7744" s="8">
        <f>[1]!b_anal_termifexercise($A7744,日期设置!B$2)</f>
        <v>0</v>
      </c>
      <c r="V7744" s="10">
        <f>[1]!b_dq_dirtyprice(A7744,日期设置!$B$2)</f>
        <v>100.3271</v>
      </c>
      <c r="W7744" s="11">
        <f>IF(U7744=0,ROUNDUP((Q7744-日期设置!$B$2)/365,0),ROUNDUP((R7744-日期设置!$B$2)/365,0))</f>
        <v>1</v>
      </c>
      <c r="X7744" s="18">
        <f>_xlfn.IFNA(VLOOKUP(A7744,过往入选债券!A:D,4,0),2)</f>
        <v>2</v>
      </c>
      <c r="Y7744">
        <f>_xlfn.IFNA(VLOOKUP(C7744,[2]Sheet1!$A:$A,1,0),3)</f>
        <v>3</v>
      </c>
    </row>
    <row r="7745" spans="1:25" hidden="1" x14ac:dyDescent="0.2">
      <c r="A7745" s="35" t="s">
        <v>22528</v>
      </c>
      <c r="B7745" s="35" t="s">
        <v>22529</v>
      </c>
      <c r="C7745" s="54" t="s">
        <v>26</v>
      </c>
      <c r="D7745" s="26">
        <f>[1]!b_calc_yield(A7745,日期设置!$B$2,F7745,1,R7745,1,O7745,L7745,S7745,)</f>
        <v>0.76529987013812473</v>
      </c>
      <c r="E7745" s="26">
        <f t="shared" si="240"/>
        <v>3.7330736597611214</v>
      </c>
      <c r="F7745" s="18">
        <f>[1]!b_dq_cleanprice($A7745,日期设置!B$2)</f>
        <v>100</v>
      </c>
      <c r="G7745" s="18" t="str">
        <f t="shared" si="241"/>
        <v>0.68 + 0</v>
      </c>
      <c r="H7745" s="27">
        <f>[1]!b_dq_pctchange($A7745,日期设置!$B$2,1)/100</f>
        <v>0</v>
      </c>
      <c r="I7745" s="26">
        <f>[1]!b_pq_pctchange(A7745,日期设置!$B$4,日期设置!$B$2,1)</f>
        <v>0</v>
      </c>
      <c r="J7745" s="26">
        <f>[1]!b_pq_pctchange(A7745,日期设置!$C$4,日期设置!$B$2,1)</f>
        <v>0</v>
      </c>
      <c r="K7745" s="52">
        <f>[1]!b_dq_amount($A7745,日期设置!B$2,2,10000)</f>
        <v>0</v>
      </c>
      <c r="L7745" s="26">
        <f>[1]!b_info_latestpar(A7745,日期设置!$B$2)</f>
        <v>100</v>
      </c>
      <c r="M7745" s="6">
        <f>[1]!b_info_outstandingbalance($A7745,日期设置!B$2)</f>
        <v>5</v>
      </c>
      <c r="N7745" s="7" t="str">
        <f>[1]!b_info_latestissurercreditrating2(A7745,日期设置!$B$2,"102","1")</f>
        <v>AA+</v>
      </c>
      <c r="O7745" s="55">
        <v>3.97</v>
      </c>
      <c r="P7745" s="9">
        <f>[1]!b_info_repurchasedate(A7745)</f>
        <v>0</v>
      </c>
      <c r="Q7745" s="36" t="s">
        <v>16684</v>
      </c>
      <c r="R7745" s="2" t="str">
        <f>IF((--IF(P7745=0,Q7745,P7745))&gt;(--日期设置!$B$2),IF(P7745=0,Q7745,P7745),Q7745)</f>
        <v>2021-11-26</v>
      </c>
      <c r="S7745" s="32" t="s">
        <v>23206</v>
      </c>
      <c r="T7745" s="8">
        <f>[1]!b_anal_ptmyear($A7745,日期设置!$B$2)</f>
        <v>0.68219178082191778</v>
      </c>
      <c r="U7745" s="8">
        <f>[1]!b_anal_termifexercise($A7745,日期设置!B$2)</f>
        <v>0</v>
      </c>
      <c r="V7745" s="10">
        <f>[1]!b_dq_dirtyprice(A7745,日期设置!$B$2)</f>
        <v>100.22839999999999</v>
      </c>
      <c r="W7745" s="11">
        <f>IF(U7745=0,ROUNDUP((Q7745-日期设置!$B$2)/365,0),ROUNDUP((R7745-日期设置!$B$2)/365,0))</f>
        <v>1</v>
      </c>
      <c r="X7745" s="18">
        <f>_xlfn.IFNA(VLOOKUP(A7745,过往入选债券!A:D,4,0),2)</f>
        <v>2</v>
      </c>
      <c r="Y7745">
        <f>_xlfn.IFNA(VLOOKUP(C7745,[2]Sheet1!$A:$A,1,0),3)</f>
        <v>3</v>
      </c>
    </row>
    <row r="7746" spans="1:25" hidden="1" x14ac:dyDescent="0.2">
      <c r="A7746" s="22" t="s">
        <v>22292</v>
      </c>
      <c r="B7746" s="22" t="s">
        <v>22293</v>
      </c>
      <c r="C7746" s="42" t="s">
        <v>4976</v>
      </c>
      <c r="D7746" s="26">
        <f>[1]!b_calc_yield(A7746,日期设置!$B$2,F7746,1,R7746,1,O7746,L7746,S7746,)</f>
        <v>0.76487444565288776</v>
      </c>
      <c r="E7746" s="26">
        <f t="shared" ref="E7746:E7809" si="242">((O7746*W7746+L7746)/V7746-1)*100</f>
        <v>2.3453179883486941</v>
      </c>
      <c r="F7746" s="18">
        <f>[1]!b_dq_cleanprice($A7746,日期设置!B$2)</f>
        <v>100</v>
      </c>
      <c r="G7746" s="18" t="str">
        <f t="shared" ref="G7746:G7809" si="243">LEFT(T7746,4)&amp;" + "&amp;LEFT(U7746,4)</f>
        <v>0.38 + 0</v>
      </c>
      <c r="H7746" s="27">
        <f>[1]!b_dq_pctchange($A7746,日期设置!$B$2,1)/100</f>
        <v>0</v>
      </c>
      <c r="I7746" s="26">
        <f>[1]!b_pq_pctchange(A7746,日期设置!$B$4,日期设置!$B$2,1)</f>
        <v>0</v>
      </c>
      <c r="J7746" s="26">
        <f>[1]!b_pq_pctchange(A7746,日期设置!$C$4,日期设置!$B$2,1)</f>
        <v>0</v>
      </c>
      <c r="K7746" s="52">
        <f>[1]!b_dq_amount($A7746,日期设置!B$2,2,10000)</f>
        <v>0</v>
      </c>
      <c r="L7746" s="26">
        <f>[1]!b_info_latestpar(A7746,日期设置!$B$2)</f>
        <v>100</v>
      </c>
      <c r="M7746" s="6">
        <f>[1]!b_info_outstandingbalance($A7746,日期设置!B$2)</f>
        <v>5</v>
      </c>
      <c r="N7746" s="7" t="str">
        <f>[1]!b_info_latestissurercreditrating2(A7746,日期设置!$B$2,"102","1")</f>
        <v>AAA</v>
      </c>
      <c r="O7746" s="55">
        <v>2.65</v>
      </c>
      <c r="P7746" s="9">
        <f>[1]!b_info_repurchasedate(A7746)</f>
        <v>0</v>
      </c>
      <c r="Q7746" s="36" t="s">
        <v>16507</v>
      </c>
      <c r="R7746" s="2" t="str">
        <f>IF((--IF(P7746=0,Q7746,P7746))&gt;(--日期设置!$B$2),IF(P7746=0,Q7746,P7746),Q7746)</f>
        <v>2021-08-08</v>
      </c>
      <c r="S7746" s="32" t="s">
        <v>23088</v>
      </c>
      <c r="T7746" s="8">
        <f>[1]!b_anal_ptmyear($A7746,日期设置!$B$2)</f>
        <v>0.38082191780821917</v>
      </c>
      <c r="U7746" s="8">
        <f>[1]!b_anal_termifexercise($A7746,日期设置!B$2)</f>
        <v>0</v>
      </c>
      <c r="V7746" s="10">
        <f>[1]!b_dq_dirtyprice(A7746,日期设置!$B$2)</f>
        <v>100.29770000000001</v>
      </c>
      <c r="W7746" s="11">
        <f>IF(U7746=0,ROUNDUP((Q7746-日期设置!$B$2)/365,0),ROUNDUP((R7746-日期设置!$B$2)/365,0))</f>
        <v>1</v>
      </c>
      <c r="X7746" s="18">
        <f>_xlfn.IFNA(VLOOKUP(A7746,过往入选债券!A:D,4,0),2)</f>
        <v>2</v>
      </c>
      <c r="Y7746">
        <f>_xlfn.IFNA(VLOOKUP(C7746,[2]Sheet1!$A:$A,1,0),3)</f>
        <v>3</v>
      </c>
    </row>
    <row r="7747" spans="1:25" hidden="1" x14ac:dyDescent="0.2">
      <c r="A7747" s="35" t="s">
        <v>22770</v>
      </c>
      <c r="B7747" s="35" t="s">
        <v>22771</v>
      </c>
      <c r="C7747" s="54" t="s">
        <v>196</v>
      </c>
      <c r="D7747" s="26">
        <f>[1]!b_calc_yield(A7747,日期设置!$B$2,F7747,1,R7747,1,O7747,L7747,S7747,)</f>
        <v>0.75993710899360578</v>
      </c>
      <c r="E7747" s="26">
        <f t="shared" si="242"/>
        <v>3.2594440904063715</v>
      </c>
      <c r="F7747" s="18">
        <f>[1]!b_dq_cleanprice($A7747,日期设置!B$2)</f>
        <v>100.068</v>
      </c>
      <c r="G7747" s="18" t="str">
        <f t="shared" si="243"/>
        <v>0.46 + 0</v>
      </c>
      <c r="H7747" s="27">
        <f>[1]!b_dq_pctchange($A7747,日期设置!$B$2,1)/100</f>
        <v>0</v>
      </c>
      <c r="I7747" s="26">
        <f>[1]!b_pq_pctchange(A7747,日期设置!$B$4,日期设置!$B$2,1)</f>
        <v>0</v>
      </c>
      <c r="J7747" s="26">
        <f>[1]!b_pq_pctchange(A7747,日期设置!$C$4,日期设置!$B$2,1)</f>
        <v>0</v>
      </c>
      <c r="K7747" s="52">
        <f>[1]!b_dq_amount($A7747,日期设置!B$2,2,10000)</f>
        <v>0</v>
      </c>
      <c r="L7747" s="26">
        <f>[1]!b_info_latestpar(A7747,日期设置!$B$2)</f>
        <v>100</v>
      </c>
      <c r="M7747" s="6">
        <f>[1]!b_info_outstandingbalance($A7747,日期设置!B$2)</f>
        <v>15</v>
      </c>
      <c r="N7747" s="7" t="str">
        <f>[1]!b_info_latestissurercreditrating2(A7747,日期设置!$B$2,"102","1")</f>
        <v>AAA</v>
      </c>
      <c r="O7747" s="55">
        <v>3.54</v>
      </c>
      <c r="P7747" s="9">
        <f>[1]!b_info_repurchasedate(A7747)</f>
        <v>0</v>
      </c>
      <c r="Q7747" s="36" t="s">
        <v>16040</v>
      </c>
      <c r="R7747" s="2" t="str">
        <f>IF((--IF(P7747=0,Q7747,P7747))&gt;(--日期设置!$B$2),IF(P7747=0,Q7747,P7747),Q7747)</f>
        <v>2021-09-07</v>
      </c>
      <c r="S7747" s="32" t="s">
        <v>23326</v>
      </c>
      <c r="T7747" s="8">
        <f>[1]!b_anal_ptmyear($A7747,日期设置!$B$2)</f>
        <v>0.46301369863013697</v>
      </c>
      <c r="U7747" s="8">
        <f>[1]!b_anal_termifexercise($A7747,日期设置!B$2)</f>
        <v>0</v>
      </c>
      <c r="V7747" s="10">
        <f>[1]!b_dq_dirtyprice(A7747,日期设置!$B$2)</f>
        <v>100.2717</v>
      </c>
      <c r="W7747" s="11">
        <f>IF(U7747=0,ROUNDUP((Q7747-日期设置!$B$2)/365,0),ROUNDUP((R7747-日期设置!$B$2)/365,0))</f>
        <v>1</v>
      </c>
      <c r="X7747" s="18">
        <f>_xlfn.IFNA(VLOOKUP(A7747,过往入选债券!A:D,4,0),2)</f>
        <v>2</v>
      </c>
      <c r="Y7747">
        <f>_xlfn.IFNA(VLOOKUP(C7747,[2]Sheet1!$A:$A,1,0),3)</f>
        <v>3</v>
      </c>
    </row>
    <row r="7748" spans="1:25" hidden="1" x14ac:dyDescent="0.2">
      <c r="A7748" s="35" t="s">
        <v>22578</v>
      </c>
      <c r="B7748" s="35" t="s">
        <v>22579</v>
      </c>
      <c r="C7748" s="54" t="s">
        <v>172</v>
      </c>
      <c r="D7748" s="26" t="str">
        <f>[1]!b_calc_yield(A7748,日期设置!$B$2,F7748,1,R7748,1,O7748,L7748,S7748,)</f>
        <v>Fetching...</v>
      </c>
      <c r="E7748" s="26">
        <f t="shared" si="242"/>
        <v>3.1477557464333339</v>
      </c>
      <c r="F7748" s="18">
        <f>[1]!b_dq_cleanprice($A7748,日期设置!B$2)</f>
        <v>100.08320000000001</v>
      </c>
      <c r="G7748" s="18" t="str">
        <f t="shared" si="243"/>
        <v>0.42 + 0</v>
      </c>
      <c r="H7748" s="27">
        <f>[1]!b_dq_pctchange($A7748,日期设置!$B$2,1)/100</f>
        <v>0</v>
      </c>
      <c r="I7748" s="26">
        <f>[1]!b_pq_pctchange(A7748,日期设置!$B$4,日期设置!$B$2,1)</f>
        <v>0</v>
      </c>
      <c r="J7748" s="26">
        <f>[1]!b_pq_pctchange(A7748,日期设置!$C$4,日期设置!$B$2,1)</f>
        <v>0</v>
      </c>
      <c r="K7748" s="52">
        <f>[1]!b_dq_amount($A7748,日期设置!B$2,2,10000)</f>
        <v>0</v>
      </c>
      <c r="L7748" s="26">
        <f>[1]!b_info_latestpar(A7748,日期设置!$B$2)</f>
        <v>100</v>
      </c>
      <c r="M7748" s="6">
        <f>[1]!b_info_outstandingbalance($A7748,日期设置!B$2)</f>
        <v>20</v>
      </c>
      <c r="N7748" s="7" t="str">
        <f>[1]!b_info_latestissurercreditrating2(A7748,日期设置!$B$2,"102","1")</f>
        <v>AAA</v>
      </c>
      <c r="O7748" s="55">
        <v>3.49</v>
      </c>
      <c r="P7748" s="9">
        <f>[1]!b_info_repurchasedate(A7748)</f>
        <v>0</v>
      </c>
      <c r="Q7748" s="36" t="s">
        <v>16552</v>
      </c>
      <c r="R7748" s="2" t="str">
        <f>IF((--IF(P7748=0,Q7748,P7748))&gt;(--日期设置!$B$2),IF(P7748=0,Q7748,P7748),Q7748)</f>
        <v>2021-08-23</v>
      </c>
      <c r="S7748" s="32" t="s">
        <v>23231</v>
      </c>
      <c r="T7748" s="8">
        <f>[1]!b_anal_ptmyear($A7748,日期设置!$B$2)</f>
        <v>0.42191780821917807</v>
      </c>
      <c r="U7748" s="8">
        <f>[1]!b_anal_termifexercise($A7748,日期设置!B$2)</f>
        <v>0</v>
      </c>
      <c r="V7748" s="10">
        <f>[1]!b_dq_dirtyprice(A7748,日期设置!$B$2)</f>
        <v>100.3318</v>
      </c>
      <c r="W7748" s="11">
        <f>IF(U7748=0,ROUNDUP((Q7748-日期设置!$B$2)/365,0),ROUNDUP((R7748-日期设置!$B$2)/365,0))</f>
        <v>1</v>
      </c>
      <c r="X7748" s="18">
        <f>_xlfn.IFNA(VLOOKUP(A7748,过往入选债券!A:D,4,0),2)</f>
        <v>2</v>
      </c>
      <c r="Y7748">
        <f>_xlfn.IFNA(VLOOKUP(C7748,[2]Sheet1!$A:$A,1,0),3)</f>
        <v>3</v>
      </c>
    </row>
    <row r="7749" spans="1:25" hidden="1" x14ac:dyDescent="0.2">
      <c r="A7749" s="35" t="s">
        <v>22686</v>
      </c>
      <c r="B7749" s="35" t="s">
        <v>22687</v>
      </c>
      <c r="C7749" s="54" t="s">
        <v>461</v>
      </c>
      <c r="D7749" s="26" t="str">
        <f>[1]!b_calc_yield(A7749,日期设置!$B$2,F7749,1,R7749,1,O7749,L7749,S7749,)</f>
        <v>Fetching...</v>
      </c>
      <c r="E7749" s="26">
        <f t="shared" si="242"/>
        <v>3.8886600154041995</v>
      </c>
      <c r="F7749" s="18">
        <f>[1]!b_dq_cleanprice($A7749,日期设置!B$2)</f>
        <v>99.998000000000005</v>
      </c>
      <c r="G7749" s="18" t="str">
        <f t="shared" si="243"/>
        <v>0.88 + 0</v>
      </c>
      <c r="H7749" s="27">
        <f>[1]!b_dq_pctchange($A7749,日期设置!$B$2,1)/100</f>
        <v>0</v>
      </c>
      <c r="I7749" s="26">
        <f>[1]!b_pq_pctchange(A7749,日期设置!$B$4,日期设置!$B$2,1)</f>
        <v>0</v>
      </c>
      <c r="J7749" s="26">
        <f>[1]!b_pq_pctchange(A7749,日期设置!$C$4,日期设置!$B$2,1)</f>
        <v>-6.8554342807679428E-2</v>
      </c>
      <c r="K7749" s="52">
        <f>[1]!b_dq_amount($A7749,日期设置!B$2,2,10000)</f>
        <v>0</v>
      </c>
      <c r="L7749" s="26">
        <f>[1]!b_info_latestpar(A7749,日期设置!$B$2)</f>
        <v>100</v>
      </c>
      <c r="M7749" s="6">
        <f>[1]!b_info_outstandingbalance($A7749,日期设置!B$2)</f>
        <v>3</v>
      </c>
      <c r="N7749" s="7" t="str">
        <f>[1]!b_info_latestissurercreditrating2(A7749,日期设置!$B$2,"102","1")</f>
        <v>AA+</v>
      </c>
      <c r="O7749" s="55">
        <v>4.4000000000000004</v>
      </c>
      <c r="P7749" s="9">
        <f>[1]!b_info_repurchasedate(A7749)</f>
        <v>0</v>
      </c>
      <c r="Q7749" s="36" t="s">
        <v>17082</v>
      </c>
      <c r="R7749" s="2" t="str">
        <f>IF((--IF(P7749=0,Q7749,P7749))&gt;(--日期设置!$B$2),IF(P7749=0,Q7749,P7749),Q7749)</f>
        <v>2022-02-09</v>
      </c>
      <c r="S7749" s="32" t="s">
        <v>23284</v>
      </c>
      <c r="T7749" s="8">
        <f>[1]!b_anal_ptmyear($A7749,日期设置!$B$2)</f>
        <v>0.88767123287671235</v>
      </c>
      <c r="U7749" s="8">
        <f>[1]!b_anal_termifexercise($A7749,日期设置!B$2)</f>
        <v>0</v>
      </c>
      <c r="V7749" s="10">
        <f>[1]!b_dq_dirtyprice(A7749,日期设置!$B$2)</f>
        <v>100.4922</v>
      </c>
      <c r="W7749" s="11">
        <f>IF(U7749=0,ROUNDUP((Q7749-日期设置!$B$2)/365,0),ROUNDUP((R7749-日期设置!$B$2)/365,0))</f>
        <v>1</v>
      </c>
      <c r="X7749" s="18">
        <f>_xlfn.IFNA(VLOOKUP(A7749,过往入选债券!A:D,4,0),2)</f>
        <v>2</v>
      </c>
      <c r="Y7749">
        <f>_xlfn.IFNA(VLOOKUP(C7749,[2]Sheet1!$A:$A,1,0),3)</f>
        <v>3</v>
      </c>
    </row>
    <row r="7750" spans="1:25" hidden="1" x14ac:dyDescent="0.2">
      <c r="A7750" s="35" t="s">
        <v>22346</v>
      </c>
      <c r="B7750" s="35" t="s">
        <v>22347</v>
      </c>
      <c r="C7750" s="54" t="s">
        <v>22979</v>
      </c>
      <c r="D7750" s="26">
        <f>[1]!b_calc_yield(A7750,日期设置!$B$2,F7750,1,R7750,1,O7750,L7750,S7750,)</f>
        <v>0.75858921796722723</v>
      </c>
      <c r="E7750" s="26">
        <f t="shared" si="242"/>
        <v>2.9447544442538831</v>
      </c>
      <c r="F7750" s="18">
        <f>[1]!b_dq_cleanprice($A7750,日期设置!B$2)</f>
        <v>100.056</v>
      </c>
      <c r="G7750" s="18" t="str">
        <f t="shared" si="243"/>
        <v>0.42 + 0</v>
      </c>
      <c r="H7750" s="27">
        <f>[1]!b_dq_pctchange($A7750,日期设置!$B$2,1)/100</f>
        <v>0</v>
      </c>
      <c r="I7750" s="26">
        <f>[1]!b_pq_pctchange(A7750,日期设置!$B$4,日期设置!$B$2,1)</f>
        <v>0</v>
      </c>
      <c r="J7750" s="26">
        <f>[1]!b_pq_pctchange(A7750,日期设置!$C$4,日期设置!$B$2,1)</f>
        <v>0</v>
      </c>
      <c r="K7750" s="52">
        <f>[1]!b_dq_amount($A7750,日期设置!B$2,2,10000)</f>
        <v>0</v>
      </c>
      <c r="L7750" s="26">
        <f>[1]!b_info_latestpar(A7750,日期设置!$B$2)</f>
        <v>100</v>
      </c>
      <c r="M7750" s="6">
        <f>[1]!b_info_outstandingbalance($A7750,日期设置!B$2)</f>
        <v>5</v>
      </c>
      <c r="N7750" s="7" t="str">
        <f>[1]!b_info_latestissurercreditrating2(A7750,日期设置!$B$2,"102","1")</f>
        <v>AAA</v>
      </c>
      <c r="O7750" s="55">
        <v>3.24</v>
      </c>
      <c r="P7750" s="9">
        <f>[1]!b_info_repurchasedate(A7750)</f>
        <v>0</v>
      </c>
      <c r="Q7750" s="36" t="s">
        <v>16552</v>
      </c>
      <c r="R7750" s="2" t="str">
        <f>IF((--IF(P7750=0,Q7750,P7750))&gt;(--日期设置!$B$2),IF(P7750=0,Q7750,P7750),Q7750)</f>
        <v>2021-08-23</v>
      </c>
      <c r="S7750" s="32" t="s">
        <v>23115</v>
      </c>
      <c r="T7750" s="8">
        <f>[1]!b_anal_ptmyear($A7750,日期设置!$B$2)</f>
        <v>0.42191780821917807</v>
      </c>
      <c r="U7750" s="8">
        <f>[1]!b_anal_termifexercise($A7750,日期设置!B$2)</f>
        <v>0</v>
      </c>
      <c r="V7750" s="10">
        <f>[1]!b_dq_dirtyprice(A7750,日期设置!$B$2)</f>
        <v>100.2868</v>
      </c>
      <c r="W7750" s="11">
        <f>IF(U7750=0,ROUNDUP((Q7750-日期设置!$B$2)/365,0),ROUNDUP((R7750-日期设置!$B$2)/365,0))</f>
        <v>1</v>
      </c>
      <c r="X7750" s="18">
        <f>_xlfn.IFNA(VLOOKUP(A7750,过往入选债券!A:D,4,0),2)</f>
        <v>2</v>
      </c>
      <c r="Y7750">
        <f>_xlfn.IFNA(VLOOKUP(C7750,[2]Sheet1!$A:$A,1,0),3)</f>
        <v>3</v>
      </c>
    </row>
    <row r="7751" spans="1:25" hidden="1" x14ac:dyDescent="0.2">
      <c r="A7751" s="22" t="s">
        <v>22260</v>
      </c>
      <c r="B7751" s="22" t="s">
        <v>22261</v>
      </c>
      <c r="C7751" s="42" t="s">
        <v>329</v>
      </c>
      <c r="D7751" s="26">
        <f>[1]!b_calc_yield(A7751,日期设置!$B$2,F7751,1,R7751,1,O7751,L7751,S7751,)</f>
        <v>0.75845906988919676</v>
      </c>
      <c r="E7751" s="26">
        <f t="shared" si="242"/>
        <v>3.5820464426040921</v>
      </c>
      <c r="F7751" s="18">
        <f>[1]!b_dq_cleanprice($A7751,日期设置!B$2)</f>
        <v>99.943200000000004</v>
      </c>
      <c r="G7751" s="18" t="str">
        <f t="shared" si="243"/>
        <v>0.88 + 0</v>
      </c>
      <c r="H7751" s="27">
        <f>[1]!b_dq_pctchange($A7751,日期设置!$B$2,1)/100</f>
        <v>0</v>
      </c>
      <c r="I7751" s="26">
        <f>[1]!b_pq_pctchange(A7751,日期设置!$B$4,日期设置!$B$2,1)</f>
        <v>0</v>
      </c>
      <c r="J7751" s="26">
        <f>[1]!b_pq_pctchange(A7751,日期设置!$C$4,日期设置!$B$2,1)</f>
        <v>4.7850051153515968E-2</v>
      </c>
      <c r="K7751" s="52">
        <f>[1]!b_dq_amount($A7751,日期设置!B$2,2,10000)</f>
        <v>0</v>
      </c>
      <c r="L7751" s="26">
        <f>[1]!b_info_latestpar(A7751,日期设置!$B$2)</f>
        <v>100</v>
      </c>
      <c r="M7751" s="6">
        <f>[1]!b_info_outstandingbalance($A7751,日期设置!B$2)</f>
        <v>5</v>
      </c>
      <c r="N7751" s="7" t="str">
        <f>[1]!b_info_latestissurercreditrating2(A7751,日期设置!$B$2,"102","1")</f>
        <v>AA+</v>
      </c>
      <c r="O7751" s="55">
        <v>4</v>
      </c>
      <c r="P7751" s="9">
        <f>[1]!b_info_repurchasedate(A7751)</f>
        <v>0</v>
      </c>
      <c r="Q7751" s="36" t="s">
        <v>23430</v>
      </c>
      <c r="R7751" s="2" t="str">
        <f>IF((--IF(P7751=0,Q7751,P7751))&gt;(--日期设置!$B$2),IF(P7751=0,Q7751,P7751),Q7751)</f>
        <v>2022-02-08</v>
      </c>
      <c r="S7751" s="32" t="s">
        <v>23072</v>
      </c>
      <c r="T7751" s="8">
        <f>[1]!b_anal_ptmyear($A7751,日期设置!$B$2)</f>
        <v>0.8849315068493151</v>
      </c>
      <c r="U7751" s="8">
        <f>[1]!b_anal_termifexercise($A7751,日期设置!B$2)</f>
        <v>0</v>
      </c>
      <c r="V7751" s="10">
        <f>[1]!b_dq_dirtyprice(A7751,日期设置!$B$2)</f>
        <v>100.40349999999999</v>
      </c>
      <c r="W7751" s="11">
        <f>IF(U7751=0,ROUNDUP((Q7751-日期设置!$B$2)/365,0),ROUNDUP((R7751-日期设置!$B$2)/365,0))</f>
        <v>1</v>
      </c>
      <c r="X7751" s="18">
        <f>_xlfn.IFNA(VLOOKUP(A7751,过往入选债券!A:D,4,0),2)</f>
        <v>2</v>
      </c>
      <c r="Y7751">
        <f>_xlfn.IFNA(VLOOKUP(C7751,[2]Sheet1!$A:$A,1,0),3)</f>
        <v>3</v>
      </c>
    </row>
    <row r="7752" spans="1:25" hidden="1" x14ac:dyDescent="0.2">
      <c r="A7752" s="35" t="s">
        <v>22728</v>
      </c>
      <c r="B7752" s="35" t="s">
        <v>22729</v>
      </c>
      <c r="C7752" s="54" t="s">
        <v>350</v>
      </c>
      <c r="D7752" s="26" t="str">
        <f>[1]!b_calc_yield(A7752,日期设置!$B$2,F7752,1,R7752,1,O7752,L7752,S7752,)</f>
        <v>Fetching...</v>
      </c>
      <c r="E7752" s="26">
        <f t="shared" si="242"/>
        <v>3.0460492024914743</v>
      </c>
      <c r="F7752" s="18">
        <f>[1]!b_dq_cleanprice($A7752,日期设置!B$2)</f>
        <v>99.930199999999999</v>
      </c>
      <c r="G7752" s="18" t="str">
        <f t="shared" si="243"/>
        <v>0.67 + 0</v>
      </c>
      <c r="H7752" s="27">
        <f>[1]!b_dq_pctchange($A7752,日期设置!$B$2,1)/100</f>
        <v>0</v>
      </c>
      <c r="I7752" s="26">
        <f>[1]!b_pq_pctchange(A7752,日期设置!$B$4,日期设置!$B$2,1)</f>
        <v>1.2710486151069903E-2</v>
      </c>
      <c r="J7752" s="26">
        <f>[1]!b_pq_pctchange(A7752,日期设置!$C$4,日期设置!$B$2,1)</f>
        <v>0</v>
      </c>
      <c r="K7752" s="52">
        <f>[1]!b_dq_amount($A7752,日期设置!B$2,2,10000)</f>
        <v>0</v>
      </c>
      <c r="L7752" s="26">
        <f>[1]!b_info_latestpar(A7752,日期设置!$B$2)</f>
        <v>100</v>
      </c>
      <c r="M7752" s="6">
        <f>[1]!b_info_outstandingbalance($A7752,日期设置!B$2)</f>
        <v>3</v>
      </c>
      <c r="N7752" s="7" t="str">
        <f>[1]!b_info_latestissurercreditrating2(A7752,日期设置!$B$2,"102","1")</f>
        <v>AA+</v>
      </c>
      <c r="O7752" s="55">
        <v>3.2</v>
      </c>
      <c r="P7752" s="9">
        <f>[1]!b_info_repurchasedate(A7752)</f>
        <v>0</v>
      </c>
      <c r="Q7752" s="36" t="s">
        <v>17079</v>
      </c>
      <c r="R7752" s="2" t="str">
        <f>IF((--IF(P7752=0,Q7752,P7752))&gt;(--日期设置!$B$2),IF(P7752=0,Q7752,P7752),Q7752)</f>
        <v>2021-11-22</v>
      </c>
      <c r="S7752" s="32" t="s">
        <v>23305</v>
      </c>
      <c r="T7752" s="8">
        <f>[1]!b_anal_ptmyear($A7752,日期设置!$B$2)</f>
        <v>0.67123287671232879</v>
      </c>
      <c r="U7752" s="8">
        <f>[1]!b_anal_termifexercise($A7752,日期设置!B$2)</f>
        <v>0</v>
      </c>
      <c r="V7752" s="10">
        <f>[1]!b_dq_dirtyprice(A7752,日期设置!$B$2)</f>
        <v>100.1494</v>
      </c>
      <c r="W7752" s="11">
        <f>IF(U7752=0,ROUNDUP((Q7752-日期设置!$B$2)/365,0),ROUNDUP((R7752-日期设置!$B$2)/365,0))</f>
        <v>1</v>
      </c>
      <c r="X7752" s="18">
        <f>_xlfn.IFNA(VLOOKUP(A7752,过往入选债券!A:D,4,0),2)</f>
        <v>2</v>
      </c>
      <c r="Y7752">
        <f>_xlfn.IFNA(VLOOKUP(C7752,[2]Sheet1!$A:$A,1,0),3)</f>
        <v>3</v>
      </c>
    </row>
    <row r="7753" spans="1:25" hidden="1" x14ac:dyDescent="0.2">
      <c r="A7753" s="35" t="s">
        <v>22854</v>
      </c>
      <c r="B7753" s="35" t="s">
        <v>22855</v>
      </c>
      <c r="C7753" s="54" t="s">
        <v>23029</v>
      </c>
      <c r="D7753" s="26">
        <f>[1]!b_calc_yield(A7753,日期设置!$B$2,F7753,1,R7753,1,O7753,L7753,S7753,)</f>
        <v>0.75739708082325496</v>
      </c>
      <c r="E7753" s="26">
        <f t="shared" si="242"/>
        <v>2.5567830207888331</v>
      </c>
      <c r="F7753" s="18">
        <f>[1]!b_dq_cleanprice($A7753,日期设置!B$2)</f>
        <v>100</v>
      </c>
      <c r="G7753" s="18" t="str">
        <f t="shared" si="243"/>
        <v>0.42 + 0</v>
      </c>
      <c r="H7753" s="27">
        <f>[1]!b_dq_pctchange($A7753,日期设置!$B$2,1)/100</f>
        <v>0</v>
      </c>
      <c r="I7753" s="26">
        <f>[1]!b_pq_pctchange(A7753,日期设置!$B$4,日期设置!$B$2,1)</f>
        <v>0</v>
      </c>
      <c r="J7753" s="26">
        <f>[1]!b_pq_pctchange(A7753,日期设置!$C$4,日期设置!$B$2,1)</f>
        <v>0</v>
      </c>
      <c r="K7753" s="52">
        <f>[1]!b_dq_amount($A7753,日期设置!B$2,2,10000)</f>
        <v>0</v>
      </c>
      <c r="L7753" s="26">
        <f>[1]!b_info_latestpar(A7753,日期设置!$B$2)</f>
        <v>100</v>
      </c>
      <c r="M7753" s="6">
        <f>[1]!b_info_outstandingbalance($A7753,日期设置!B$2)</f>
        <v>35</v>
      </c>
      <c r="N7753" s="7" t="str">
        <f>[1]!b_info_latestissurercreditrating2(A7753,日期设置!$B$2,"102","1")</f>
        <v>AAA</v>
      </c>
      <c r="O7753" s="55">
        <v>2.75</v>
      </c>
      <c r="P7753" s="9">
        <f>[1]!b_info_repurchasedate(A7753)</f>
        <v>0</v>
      </c>
      <c r="Q7753" s="36" t="s">
        <v>16977</v>
      </c>
      <c r="R7753" s="2" t="str">
        <f>IF((--IF(P7753=0,Q7753,P7753))&gt;(--日期设置!$B$2),IF(P7753=0,Q7753,P7753),Q7753)</f>
        <v>2021-08-24</v>
      </c>
      <c r="S7753" s="32" t="s">
        <v>23368</v>
      </c>
      <c r="T7753" s="8">
        <f>[1]!b_anal_ptmyear($A7753,日期设置!$B$2)</f>
        <v>0.42465753424657532</v>
      </c>
      <c r="U7753" s="8">
        <f>[1]!b_anal_termifexercise($A7753,日期设置!B$2)</f>
        <v>0</v>
      </c>
      <c r="V7753" s="10">
        <f>[1]!b_dq_dirtyprice(A7753,日期设置!$B$2)</f>
        <v>100.1884</v>
      </c>
      <c r="W7753" s="11">
        <f>IF(U7753=0,ROUNDUP((Q7753-日期设置!$B$2)/365,0),ROUNDUP((R7753-日期设置!$B$2)/365,0))</f>
        <v>1</v>
      </c>
      <c r="X7753" s="18">
        <f>_xlfn.IFNA(VLOOKUP(A7753,过往入选债券!A:D,4,0),2)</f>
        <v>2</v>
      </c>
      <c r="Y7753">
        <f>_xlfn.IFNA(VLOOKUP(C7753,[2]Sheet1!$A:$A,1,0),3)</f>
        <v>3</v>
      </c>
    </row>
    <row r="7754" spans="1:25" hidden="1" x14ac:dyDescent="0.2">
      <c r="A7754" s="35" t="s">
        <v>22410</v>
      </c>
      <c r="B7754" s="35" t="s">
        <v>22411</v>
      </c>
      <c r="C7754" s="54" t="s">
        <v>285</v>
      </c>
      <c r="D7754" s="26">
        <f>[1]!b_calc_yield(A7754,日期设置!$B$2,F7754,1,R7754,1,O7754,L7754,S7754,)</f>
        <v>0.75596527424062554</v>
      </c>
      <c r="E7754" s="26">
        <f t="shared" si="242"/>
        <v>3.5995685999558935</v>
      </c>
      <c r="F7754" s="18">
        <f>[1]!b_dq_cleanprice($A7754,日期设置!B$2)</f>
        <v>100.1155</v>
      </c>
      <c r="G7754" s="18" t="str">
        <f t="shared" si="243"/>
        <v>0.60 + 0</v>
      </c>
      <c r="H7754" s="27">
        <f>[1]!b_dq_pctchange($A7754,日期设置!$B$2,1)/100</f>
        <v>0</v>
      </c>
      <c r="I7754" s="26">
        <f>[1]!b_pq_pctchange(A7754,日期设置!$B$4,日期设置!$B$2,1)</f>
        <v>0</v>
      </c>
      <c r="J7754" s="26">
        <f>[1]!b_pq_pctchange(A7754,日期设置!$C$4,日期设置!$B$2,1)</f>
        <v>0.11549999999999727</v>
      </c>
      <c r="K7754" s="52">
        <f>[1]!b_dq_amount($A7754,日期设置!B$2,2,10000)</f>
        <v>0</v>
      </c>
      <c r="L7754" s="26">
        <f>[1]!b_info_latestpar(A7754,日期设置!$B$2)</f>
        <v>100</v>
      </c>
      <c r="M7754" s="6">
        <f>[1]!b_info_outstandingbalance($A7754,日期设置!B$2)</f>
        <v>5</v>
      </c>
      <c r="N7754" s="7" t="str">
        <f>[1]!b_info_latestissurercreditrating2(A7754,日期设置!$B$2,"102","1")</f>
        <v>AA</v>
      </c>
      <c r="O7754" s="55">
        <v>4.32</v>
      </c>
      <c r="P7754" s="9">
        <f>[1]!b_info_repurchasedate(A7754)</f>
        <v>0</v>
      </c>
      <c r="Q7754" s="36" t="s">
        <v>16440</v>
      </c>
      <c r="R7754" s="2" t="str">
        <f>IF((--IF(P7754=0,Q7754,P7754))&gt;(--日期设置!$B$2),IF(P7754=0,Q7754,P7754),Q7754)</f>
        <v>2021-10-29</v>
      </c>
      <c r="S7754" s="32" t="s">
        <v>23147</v>
      </c>
      <c r="T7754" s="8">
        <f>[1]!b_anal_ptmyear($A7754,日期设置!$B$2)</f>
        <v>0.60547945205479448</v>
      </c>
      <c r="U7754" s="8">
        <f>[1]!b_anal_termifexercise($A7754,日期设置!B$2)</f>
        <v>0</v>
      </c>
      <c r="V7754" s="10">
        <f>[1]!b_dq_dirtyprice(A7754,日期设置!$B$2)</f>
        <v>100.69540000000001</v>
      </c>
      <c r="W7754" s="11">
        <f>IF(U7754=0,ROUNDUP((Q7754-日期设置!$B$2)/365,0),ROUNDUP((R7754-日期设置!$B$2)/365,0))</f>
        <v>1</v>
      </c>
      <c r="X7754" s="18">
        <f>_xlfn.IFNA(VLOOKUP(A7754,过往入选债券!A:D,4,0),2)</f>
        <v>2</v>
      </c>
      <c r="Y7754">
        <f>_xlfn.IFNA(VLOOKUP(C7754,[2]Sheet1!$A:$A,1,0),3)</f>
        <v>3</v>
      </c>
    </row>
    <row r="7755" spans="1:25" hidden="1" x14ac:dyDescent="0.2">
      <c r="A7755" s="35" t="s">
        <v>22950</v>
      </c>
      <c r="B7755" s="35" t="s">
        <v>22951</v>
      </c>
      <c r="C7755" s="54" t="s">
        <v>19811</v>
      </c>
      <c r="D7755" s="26">
        <f>[1]!b_calc_yield(A7755,日期设置!$B$2,F7755,1,R7755,1,O7755,L7755,S7755,)</f>
        <v>0.75576943834627441</v>
      </c>
      <c r="E7755" s="26">
        <f t="shared" si="242"/>
        <v>3.2338904052738426</v>
      </c>
      <c r="F7755" s="18">
        <f>[1]!b_dq_cleanprice($A7755,日期设置!B$2)</f>
        <v>100</v>
      </c>
      <c r="G7755" s="18" t="str">
        <f t="shared" si="243"/>
        <v>0.61 + 0</v>
      </c>
      <c r="H7755" s="27">
        <f>[1]!b_dq_pctchange($A7755,日期设置!$B$2,1)/100</f>
        <v>0</v>
      </c>
      <c r="I7755" s="26">
        <f>[1]!b_pq_pctchange(A7755,日期设置!$B$4,日期设置!$B$2,1)</f>
        <v>0</v>
      </c>
      <c r="J7755" s="26">
        <f>[1]!b_pq_pctchange(A7755,日期设置!$C$4,日期设置!$B$2,1)</f>
        <v>0</v>
      </c>
      <c r="K7755" s="52">
        <f>[1]!b_dq_amount($A7755,日期设置!B$2,2,10000)</f>
        <v>0</v>
      </c>
      <c r="L7755" s="26">
        <f>[1]!b_info_latestpar(A7755,日期设置!$B$2)</f>
        <v>100</v>
      </c>
      <c r="M7755" s="6">
        <f>[1]!b_info_outstandingbalance($A7755,日期设置!B$2)</f>
        <v>10</v>
      </c>
      <c r="N7755" s="7" t="str">
        <f>[1]!b_info_latestissurercreditrating2(A7755,日期设置!$B$2,"102","1")</f>
        <v>AAA</v>
      </c>
      <c r="O7755" s="55">
        <v>3.48</v>
      </c>
      <c r="P7755" s="9">
        <f>[1]!b_info_repurchasedate(A7755)</f>
        <v>0</v>
      </c>
      <c r="Q7755" s="36" t="s">
        <v>16064</v>
      </c>
      <c r="R7755" s="2" t="str">
        <f>IF((--IF(P7755=0,Q7755,P7755))&gt;(--日期设置!$B$2),IF(P7755=0,Q7755,P7755),Q7755)</f>
        <v>2021-11-02</v>
      </c>
      <c r="S7755" s="32" t="s">
        <v>23416</v>
      </c>
      <c r="T7755" s="8">
        <f>[1]!b_anal_ptmyear($A7755,日期设置!$B$2)</f>
        <v>0.61643835616438358</v>
      </c>
      <c r="U7755" s="8">
        <f>[1]!b_anal_termifexercise($A7755,日期设置!B$2)</f>
        <v>0</v>
      </c>
      <c r="V7755" s="10">
        <f>[1]!b_dq_dirtyprice(A7755,日期设置!$B$2)</f>
        <v>100.2384</v>
      </c>
      <c r="W7755" s="11">
        <f>IF(U7755=0,ROUNDUP((Q7755-日期设置!$B$2)/365,0),ROUNDUP((R7755-日期设置!$B$2)/365,0))</f>
        <v>1</v>
      </c>
      <c r="X7755" s="18">
        <f>_xlfn.IFNA(VLOOKUP(A7755,过往入选债券!A:D,4,0),2)</f>
        <v>2</v>
      </c>
      <c r="Y7755">
        <f>_xlfn.IFNA(VLOOKUP(C7755,[2]Sheet1!$A:$A,1,0),3)</f>
        <v>3</v>
      </c>
    </row>
    <row r="7756" spans="1:25" hidden="1" x14ac:dyDescent="0.2">
      <c r="A7756" s="35" t="s">
        <v>22880</v>
      </c>
      <c r="B7756" s="35" t="s">
        <v>22881</v>
      </c>
      <c r="C7756" s="54" t="s">
        <v>23035</v>
      </c>
      <c r="D7756" s="26">
        <f>[1]!b_calc_yield(A7756,日期设置!$B$2,F7756,1,R7756,1,O7756,L7756,S7756,)</f>
        <v>0.75491685123686514</v>
      </c>
      <c r="E7756" s="26">
        <f t="shared" si="242"/>
        <v>3.4018355945730328</v>
      </c>
      <c r="F7756" s="18">
        <f>[1]!b_dq_cleanprice($A7756,日期设置!B$2)</f>
        <v>100</v>
      </c>
      <c r="G7756" s="18" t="str">
        <f t="shared" si="243"/>
        <v>0.67 + 0</v>
      </c>
      <c r="H7756" s="27">
        <f>[1]!b_dq_pctchange($A7756,日期设置!$B$2,1)/100</f>
        <v>0</v>
      </c>
      <c r="I7756" s="26">
        <f>[1]!b_pq_pctchange(A7756,日期设置!$B$4,日期设置!$B$2,1)</f>
        <v>0</v>
      </c>
      <c r="J7756" s="26">
        <f>[1]!b_pq_pctchange(A7756,日期设置!$C$4,日期设置!$B$2,1)</f>
        <v>0</v>
      </c>
      <c r="K7756" s="52">
        <f>[1]!b_dq_amount($A7756,日期设置!B$2,2,10000)</f>
        <v>0</v>
      </c>
      <c r="L7756" s="26">
        <f>[1]!b_info_latestpar(A7756,日期设置!$B$2)</f>
        <v>100</v>
      </c>
      <c r="M7756" s="6">
        <f>[1]!b_info_outstandingbalance($A7756,日期设置!B$2)</f>
        <v>15</v>
      </c>
      <c r="N7756" s="7" t="str">
        <f>[1]!b_info_latestissurercreditrating2(A7756,日期设置!$B$2,"102","1")</f>
        <v>AA+</v>
      </c>
      <c r="O7756" s="55">
        <v>3.65</v>
      </c>
      <c r="P7756" s="9">
        <f>[1]!b_info_repurchasedate(A7756)</f>
        <v>0</v>
      </c>
      <c r="Q7756" s="36" t="s">
        <v>16065</v>
      </c>
      <c r="R7756" s="2" t="str">
        <f>IF((--IF(P7756=0,Q7756,P7756))&gt;(--日期设置!$B$2),IF(P7756=0,Q7756,P7756),Q7756)</f>
        <v>2021-11-23</v>
      </c>
      <c r="S7756" s="32" t="s">
        <v>23381</v>
      </c>
      <c r="T7756" s="8">
        <f>[1]!b_anal_ptmyear($A7756,日期设置!$B$2)</f>
        <v>0.67397260273972603</v>
      </c>
      <c r="U7756" s="8">
        <f>[1]!b_anal_termifexercise($A7756,日期设置!B$2)</f>
        <v>0</v>
      </c>
      <c r="V7756" s="10">
        <f>[1]!b_dq_dirtyprice(A7756,日期设置!$B$2)</f>
        <v>100.24</v>
      </c>
      <c r="W7756" s="11">
        <f>IF(U7756=0,ROUNDUP((Q7756-日期设置!$B$2)/365,0),ROUNDUP((R7756-日期设置!$B$2)/365,0))</f>
        <v>1</v>
      </c>
      <c r="X7756" s="18">
        <f>_xlfn.IFNA(VLOOKUP(A7756,过往入选债券!A:D,4,0),2)</f>
        <v>2</v>
      </c>
      <c r="Y7756">
        <f>_xlfn.IFNA(VLOOKUP(C7756,[2]Sheet1!$A:$A,1,0),3)</f>
        <v>3</v>
      </c>
    </row>
    <row r="7757" spans="1:25" hidden="1" x14ac:dyDescent="0.2">
      <c r="A7757" s="35" t="s">
        <v>22872</v>
      </c>
      <c r="B7757" s="35" t="s">
        <v>22873</v>
      </c>
      <c r="C7757" s="54" t="s">
        <v>23033</v>
      </c>
      <c r="D7757" s="26">
        <f>[1]!b_calc_yield(A7757,日期设置!$B$2,F7757,1,R7757,1,O7757,L7757,S7757,)</f>
        <v>0.75468901382622988</v>
      </c>
      <c r="E7757" s="26">
        <f t="shared" si="242"/>
        <v>2.5366644439741792</v>
      </c>
      <c r="F7757" s="18">
        <f>[1]!b_dq_cleanprice($A7757,日期设置!B$2)</f>
        <v>100</v>
      </c>
      <c r="G7757" s="18" t="str">
        <f t="shared" si="243"/>
        <v>0.42 + 0</v>
      </c>
      <c r="H7757" s="27">
        <f>[1]!b_dq_pctchange($A7757,日期设置!$B$2,1)/100</f>
        <v>0</v>
      </c>
      <c r="I7757" s="26">
        <f>[1]!b_pq_pctchange(A7757,日期设置!$B$4,日期设置!$B$2,1)</f>
        <v>0</v>
      </c>
      <c r="J7757" s="26">
        <f>[1]!b_pq_pctchange(A7757,日期设置!$C$4,日期设置!$B$2,1)</f>
        <v>0</v>
      </c>
      <c r="K7757" s="52">
        <f>[1]!b_dq_amount($A7757,日期设置!B$2,2,10000)</f>
        <v>0</v>
      </c>
      <c r="L7757" s="26">
        <f>[1]!b_info_latestpar(A7757,日期设置!$B$2)</f>
        <v>100</v>
      </c>
      <c r="M7757" s="6">
        <f>[1]!b_info_outstandingbalance($A7757,日期设置!B$2)</f>
        <v>110</v>
      </c>
      <c r="N7757" s="7" t="str">
        <f>[1]!b_info_latestissurercreditrating2(A7757,日期设置!$B$2,"102","1")</f>
        <v>AAA</v>
      </c>
      <c r="O7757" s="55">
        <v>2.72</v>
      </c>
      <c r="P7757" s="9">
        <f>[1]!b_info_repurchasedate(A7757)</f>
        <v>0</v>
      </c>
      <c r="Q7757" s="36" t="s">
        <v>17220</v>
      </c>
      <c r="R7757" s="2" t="str">
        <f>IF((--IF(P7757=0,Q7757,P7757))&gt;(--日期设置!$B$2),IF(P7757=0,Q7757,P7757),Q7757)</f>
        <v>2021-08-25</v>
      </c>
      <c r="S7757" s="32" t="s">
        <v>23377</v>
      </c>
      <c r="T7757" s="8">
        <f>[1]!b_anal_ptmyear($A7757,日期设置!$B$2)</f>
        <v>0.42739726027397262</v>
      </c>
      <c r="U7757" s="8">
        <f>[1]!b_anal_termifexercise($A7757,日期设置!B$2)</f>
        <v>0</v>
      </c>
      <c r="V7757" s="10">
        <f>[1]!b_dq_dirtyprice(A7757,日期设置!$B$2)</f>
        <v>100.1788</v>
      </c>
      <c r="W7757" s="11">
        <f>IF(U7757=0,ROUNDUP((Q7757-日期设置!$B$2)/365,0),ROUNDUP((R7757-日期设置!$B$2)/365,0))</f>
        <v>1</v>
      </c>
      <c r="X7757" s="18">
        <f>_xlfn.IFNA(VLOOKUP(A7757,过往入选债券!A:D,4,0),2)</f>
        <v>2</v>
      </c>
      <c r="Y7757">
        <f>_xlfn.IFNA(VLOOKUP(C7757,[2]Sheet1!$A:$A,1,0),3)</f>
        <v>3</v>
      </c>
    </row>
    <row r="7758" spans="1:25" hidden="1" x14ac:dyDescent="0.2">
      <c r="A7758" s="35" t="s">
        <v>22874</v>
      </c>
      <c r="B7758" s="35" t="s">
        <v>22875</v>
      </c>
      <c r="C7758" s="54" t="s">
        <v>23033</v>
      </c>
      <c r="D7758" s="26">
        <f>[1]!b_calc_yield(A7758,日期设置!$B$2,F7758,1,R7758,1,O7758,L7758,S7758,)</f>
        <v>0.75468901382622988</v>
      </c>
      <c r="E7758" s="26">
        <f t="shared" si="242"/>
        <v>2.5366644439741792</v>
      </c>
      <c r="F7758" s="18">
        <f>[1]!b_dq_cleanprice($A7758,日期设置!B$2)</f>
        <v>100</v>
      </c>
      <c r="G7758" s="18" t="str">
        <f t="shared" si="243"/>
        <v>0.42 + 0</v>
      </c>
      <c r="H7758" s="27">
        <f>[1]!b_dq_pctchange($A7758,日期设置!$B$2,1)/100</f>
        <v>0</v>
      </c>
      <c r="I7758" s="26">
        <f>[1]!b_pq_pctchange(A7758,日期设置!$B$4,日期设置!$B$2,1)</f>
        <v>0</v>
      </c>
      <c r="J7758" s="26">
        <f>[1]!b_pq_pctchange(A7758,日期设置!$C$4,日期设置!$B$2,1)</f>
        <v>0</v>
      </c>
      <c r="K7758" s="52">
        <f>[1]!b_dq_amount($A7758,日期设置!B$2,2,10000)</f>
        <v>0</v>
      </c>
      <c r="L7758" s="26">
        <f>[1]!b_info_latestpar(A7758,日期设置!$B$2)</f>
        <v>100</v>
      </c>
      <c r="M7758" s="6">
        <f>[1]!b_info_outstandingbalance($A7758,日期设置!B$2)</f>
        <v>60</v>
      </c>
      <c r="N7758" s="7" t="str">
        <f>[1]!b_info_latestissurercreditrating2(A7758,日期设置!$B$2,"102","1")</f>
        <v>AAA</v>
      </c>
      <c r="O7758" s="55">
        <v>2.72</v>
      </c>
      <c r="P7758" s="9">
        <f>[1]!b_info_repurchasedate(A7758)</f>
        <v>0</v>
      </c>
      <c r="Q7758" s="36" t="s">
        <v>17220</v>
      </c>
      <c r="R7758" s="2" t="str">
        <f>IF((--IF(P7758=0,Q7758,P7758))&gt;(--日期设置!$B$2),IF(P7758=0,Q7758,P7758),Q7758)</f>
        <v>2021-08-25</v>
      </c>
      <c r="S7758" s="32" t="s">
        <v>23378</v>
      </c>
      <c r="T7758" s="8">
        <f>[1]!b_anal_ptmyear($A7758,日期设置!$B$2)</f>
        <v>0.42739726027397262</v>
      </c>
      <c r="U7758" s="8">
        <f>[1]!b_anal_termifexercise($A7758,日期设置!B$2)</f>
        <v>0</v>
      </c>
      <c r="V7758" s="10">
        <f>[1]!b_dq_dirtyprice(A7758,日期设置!$B$2)</f>
        <v>100.1788</v>
      </c>
      <c r="W7758" s="11">
        <f>IF(U7758=0,ROUNDUP((Q7758-日期设置!$B$2)/365,0),ROUNDUP((R7758-日期设置!$B$2)/365,0))</f>
        <v>1</v>
      </c>
      <c r="X7758" s="18">
        <f>_xlfn.IFNA(VLOOKUP(A7758,过往入选债券!A:D,4,0),2)</f>
        <v>2</v>
      </c>
      <c r="Y7758">
        <f>_xlfn.IFNA(VLOOKUP(C7758,[2]Sheet1!$A:$A,1,0),3)</f>
        <v>3</v>
      </c>
    </row>
    <row r="7759" spans="1:25" hidden="1" x14ac:dyDescent="0.2">
      <c r="A7759" s="35" t="s">
        <v>22912</v>
      </c>
      <c r="B7759" s="35" t="s">
        <v>22913</v>
      </c>
      <c r="C7759" s="54" t="s">
        <v>23044</v>
      </c>
      <c r="D7759" s="26" t="str">
        <f>[1]!b_calc_yield(A7759,日期设置!$B$2,F7759,1,R7759,1,O7759,L7759,S7759,)</f>
        <v>Fetching...</v>
      </c>
      <c r="E7759" s="26">
        <f t="shared" si="242"/>
        <v>2.6590055468497464</v>
      </c>
      <c r="F7759" s="18">
        <f>[1]!b_dq_cleanprice($A7759,日期设置!B$2)</f>
        <v>100.08929999999999</v>
      </c>
      <c r="G7759" s="18" t="str">
        <f t="shared" si="243"/>
        <v>0.35 + 0</v>
      </c>
      <c r="H7759" s="27">
        <f>[1]!b_dq_pctchange($A7759,日期设置!$B$2,1)/100</f>
        <v>0</v>
      </c>
      <c r="I7759" s="26">
        <f>[1]!b_pq_pctchange(A7759,日期设置!$B$4,日期设置!$B$2,1)</f>
        <v>0</v>
      </c>
      <c r="J7759" s="26">
        <f>[1]!b_pq_pctchange(A7759,日期设置!$C$4,日期设置!$B$2,1)</f>
        <v>8.9299999999994384E-2</v>
      </c>
      <c r="K7759" s="52">
        <f>[1]!b_dq_amount($A7759,日期设置!B$2,2,10000)</f>
        <v>0</v>
      </c>
      <c r="L7759" s="26">
        <f>[1]!b_info_latestpar(A7759,日期设置!$B$2)</f>
        <v>100</v>
      </c>
      <c r="M7759" s="6">
        <f>[1]!b_info_outstandingbalance($A7759,日期设置!B$2)</f>
        <v>10</v>
      </c>
      <c r="N7759" s="7" t="str">
        <f>[1]!b_info_latestissurercreditrating2(A7759,日期设置!$B$2,"102","1")</f>
        <v>AAA</v>
      </c>
      <c r="O7759" s="55">
        <v>3.18</v>
      </c>
      <c r="P7759" s="9">
        <f>[1]!b_info_repurchasedate(A7759)</f>
        <v>0</v>
      </c>
      <c r="Q7759" s="36" t="s">
        <v>16683</v>
      </c>
      <c r="R7759" s="2" t="str">
        <f>IF((--IF(P7759=0,Q7759,P7759))&gt;(--日期设置!$B$2),IF(P7759=0,Q7759,P7759),Q7759)</f>
        <v>2021-07-30</v>
      </c>
      <c r="S7759" s="32" t="s">
        <v>23397</v>
      </c>
      <c r="T7759" s="8">
        <f>[1]!b_anal_ptmyear($A7759,日期设置!$B$2)</f>
        <v>0.35616438356164382</v>
      </c>
      <c r="U7759" s="8">
        <f>[1]!b_anal_termifexercise($A7759,日期设置!B$2)</f>
        <v>0</v>
      </c>
      <c r="V7759" s="10">
        <f>[1]!b_dq_dirtyprice(A7759,日期设置!$B$2)</f>
        <v>100.50749999999999</v>
      </c>
      <c r="W7759" s="11">
        <f>IF(U7759=0,ROUNDUP((Q7759-日期设置!$B$2)/365,0),ROUNDUP((R7759-日期设置!$B$2)/365,0))</f>
        <v>1</v>
      </c>
      <c r="X7759" s="18">
        <f>_xlfn.IFNA(VLOOKUP(A7759,过往入选债券!A:D,4,0),2)</f>
        <v>2</v>
      </c>
      <c r="Y7759">
        <f>_xlfn.IFNA(VLOOKUP(C7759,[2]Sheet1!$A:$A,1,0),3)</f>
        <v>3</v>
      </c>
    </row>
    <row r="7760" spans="1:25" hidden="1" x14ac:dyDescent="0.2">
      <c r="A7760" s="35" t="s">
        <v>22840</v>
      </c>
      <c r="B7760" s="35" t="s">
        <v>22841</v>
      </c>
      <c r="C7760" s="54" t="s">
        <v>102</v>
      </c>
      <c r="D7760" s="26">
        <f>[1]!b_calc_yield(A7760,日期设置!$B$2,F7760,1,R7760,1,O7760,L7760,S7760,)</f>
        <v>0.74923522133136078</v>
      </c>
      <c r="E7760" s="26">
        <f t="shared" si="242"/>
        <v>2.9380655307157832</v>
      </c>
      <c r="F7760" s="18">
        <f>[1]!b_dq_cleanprice($A7760,日期设置!B$2)</f>
        <v>99.990499999999997</v>
      </c>
      <c r="G7760" s="18" t="str">
        <f t="shared" si="243"/>
        <v>0.58 + 0</v>
      </c>
      <c r="H7760" s="27">
        <f>[1]!b_dq_pctchange($A7760,日期设置!$B$2,1)/100</f>
        <v>0</v>
      </c>
      <c r="I7760" s="26">
        <f>[1]!b_pq_pctchange(A7760,日期设置!$B$4,日期设置!$B$2,1)</f>
        <v>3.5515982191985374E-2</v>
      </c>
      <c r="J7760" s="26">
        <f>[1]!b_pq_pctchange(A7760,日期设置!$C$4,日期设置!$B$2,1)</f>
        <v>0</v>
      </c>
      <c r="K7760" s="52">
        <f>[1]!b_dq_amount($A7760,日期设置!B$2,2,10000)</f>
        <v>0</v>
      </c>
      <c r="L7760" s="26">
        <f>[1]!b_info_latestpar(A7760,日期设置!$B$2)</f>
        <v>100</v>
      </c>
      <c r="M7760" s="6">
        <f>[1]!b_info_outstandingbalance($A7760,日期设置!B$2)</f>
        <v>20</v>
      </c>
      <c r="N7760" s="7" t="str">
        <f>[1]!b_info_latestissurercreditrating2(A7760,日期设置!$B$2,"102","1")</f>
        <v>AAA</v>
      </c>
      <c r="O7760" s="55">
        <v>3.16</v>
      </c>
      <c r="P7760" s="9">
        <f>[1]!b_info_repurchasedate(A7760)</f>
        <v>0</v>
      </c>
      <c r="Q7760" s="36" t="s">
        <v>17277</v>
      </c>
      <c r="R7760" s="2" t="str">
        <f>IF((--IF(P7760=0,Q7760,P7760))&gt;(--日期设置!$B$2),IF(P7760=0,Q7760,P7760),Q7760)</f>
        <v>2021-10-22</v>
      </c>
      <c r="S7760" s="32" t="s">
        <v>23361</v>
      </c>
      <c r="T7760" s="8">
        <f>[1]!b_anal_ptmyear($A7760,日期设置!$B$2)</f>
        <v>0.58630136986301373</v>
      </c>
      <c r="U7760" s="8">
        <f>[1]!b_anal_termifexercise($A7760,日期设置!B$2)</f>
        <v>0</v>
      </c>
      <c r="V7760" s="10">
        <f>[1]!b_dq_dirtyprice(A7760,日期设置!$B$2)</f>
        <v>100.21559999999999</v>
      </c>
      <c r="W7760" s="11">
        <f>IF(U7760=0,ROUNDUP((Q7760-日期设置!$B$2)/365,0),ROUNDUP((R7760-日期设置!$B$2)/365,0))</f>
        <v>1</v>
      </c>
      <c r="X7760" s="18">
        <f>_xlfn.IFNA(VLOOKUP(A7760,过往入选债券!A:D,4,0),2)</f>
        <v>2</v>
      </c>
      <c r="Y7760">
        <f>_xlfn.IFNA(VLOOKUP(C7760,[2]Sheet1!$A:$A,1,0),3)</f>
        <v>3</v>
      </c>
    </row>
    <row r="7761" spans="1:25" hidden="1" x14ac:dyDescent="0.2">
      <c r="A7761" s="35" t="s">
        <v>22572</v>
      </c>
      <c r="B7761" s="35" t="s">
        <v>22573</v>
      </c>
      <c r="C7761" s="54" t="s">
        <v>19579</v>
      </c>
      <c r="D7761" s="26">
        <f>[1]!b_calc_yield(A7761,日期设置!$B$2,F7761,1,R7761,1,O7761,L7761,S7761,)</f>
        <v>0.74819431787519253</v>
      </c>
      <c r="E7761" s="26">
        <f t="shared" si="242"/>
        <v>2.8007711301914373</v>
      </c>
      <c r="F7761" s="18">
        <f>[1]!b_dq_cleanprice($A7761,日期设置!B$2)</f>
        <v>100.0703</v>
      </c>
      <c r="G7761" s="18" t="str">
        <f t="shared" si="243"/>
        <v>0.45 + 0</v>
      </c>
      <c r="H7761" s="27">
        <f>[1]!b_dq_pctchange($A7761,日期设置!$B$2,1)/100</f>
        <v>0</v>
      </c>
      <c r="I7761" s="26">
        <f>[1]!b_pq_pctchange(A7761,日期设置!$B$4,日期设置!$B$2,1)</f>
        <v>0</v>
      </c>
      <c r="J7761" s="26">
        <f>[1]!b_pq_pctchange(A7761,日期设置!$C$4,日期设置!$B$2,1)</f>
        <v>3.2487719641974194E-2</v>
      </c>
      <c r="K7761" s="52">
        <f>[1]!b_dq_amount($A7761,日期设置!B$2,2,10000)</f>
        <v>0</v>
      </c>
      <c r="L7761" s="26">
        <f>[1]!b_info_latestpar(A7761,日期设置!$B$2)</f>
        <v>100</v>
      </c>
      <c r="M7761" s="6">
        <f>[1]!b_info_outstandingbalance($A7761,日期设置!B$2)</f>
        <v>3</v>
      </c>
      <c r="N7761" s="7" t="str">
        <f>[1]!b_info_latestissurercreditrating2(A7761,日期设置!$B$2,"102","1")</f>
        <v>AAA</v>
      </c>
      <c r="O7761" s="55">
        <v>3.29</v>
      </c>
      <c r="P7761" s="9">
        <f>[1]!b_info_repurchasedate(A7761)</f>
        <v>0</v>
      </c>
      <c r="Q7761" s="36" t="s">
        <v>16154</v>
      </c>
      <c r="R7761" s="2" t="str">
        <f>IF((--IF(P7761=0,Q7761,P7761))&gt;(--日期设置!$B$2),IF(P7761=0,Q7761,P7761),Q7761)</f>
        <v>2021-09-03</v>
      </c>
      <c r="S7761" s="32" t="s">
        <v>23228</v>
      </c>
      <c r="T7761" s="8">
        <f>[1]!b_anal_ptmyear($A7761,日期设置!$B$2)</f>
        <v>0.45205479452054792</v>
      </c>
      <c r="U7761" s="8">
        <f>[1]!b_anal_termifexercise($A7761,日期设置!B$2)</f>
        <v>0</v>
      </c>
      <c r="V7761" s="10">
        <f>[1]!b_dq_dirtyprice(A7761,日期设置!$B$2)</f>
        <v>100.4759</v>
      </c>
      <c r="W7761" s="11">
        <f>IF(U7761=0,ROUNDUP((Q7761-日期设置!$B$2)/365,0),ROUNDUP((R7761-日期设置!$B$2)/365,0))</f>
        <v>1</v>
      </c>
      <c r="X7761" s="18">
        <f>_xlfn.IFNA(VLOOKUP(A7761,过往入选债券!A:D,4,0),2)</f>
        <v>2</v>
      </c>
      <c r="Y7761">
        <f>_xlfn.IFNA(VLOOKUP(C7761,[2]Sheet1!$A:$A,1,0),3)</f>
        <v>3</v>
      </c>
    </row>
    <row r="7762" spans="1:25" hidden="1" x14ac:dyDescent="0.2">
      <c r="A7762" s="22" t="s">
        <v>22284</v>
      </c>
      <c r="B7762" s="22" t="s">
        <v>22285</v>
      </c>
      <c r="C7762" s="42" t="s">
        <v>21250</v>
      </c>
      <c r="D7762" s="26" t="str">
        <f>[1]!b_calc_yield(A7762,日期设置!$B$2,F7762,1,R7762,1,O7762,L7762,S7762,)</f>
        <v>Fetching...</v>
      </c>
      <c r="E7762" s="26">
        <f t="shared" si="242"/>
        <v>2.8581559436018145</v>
      </c>
      <c r="F7762" s="18">
        <f>[1]!b_dq_cleanprice($A7762,日期设置!B$2)</f>
        <v>99.997200000000007</v>
      </c>
      <c r="G7762" s="18" t="str">
        <f t="shared" si="243"/>
        <v>0.61 + 0</v>
      </c>
      <c r="H7762" s="27">
        <f>[1]!b_dq_pctchange($A7762,日期设置!$B$2,1)/100</f>
        <v>0</v>
      </c>
      <c r="I7762" s="26">
        <f>[1]!b_pq_pctchange(A7762,日期设置!$B$4,日期设置!$B$2,1)</f>
        <v>0</v>
      </c>
      <c r="J7762" s="26">
        <f>[1]!b_pq_pctchange(A7762,日期设置!$C$4,日期设置!$B$2,1)</f>
        <v>0</v>
      </c>
      <c r="K7762" s="52">
        <f>[1]!b_dq_amount($A7762,日期设置!B$2,2,10000)</f>
        <v>0</v>
      </c>
      <c r="L7762" s="26">
        <f>[1]!b_info_latestpar(A7762,日期设置!$B$2)</f>
        <v>100</v>
      </c>
      <c r="M7762" s="6">
        <f>[1]!b_info_outstandingbalance($A7762,日期设置!B$2)</f>
        <v>5.8</v>
      </c>
      <c r="N7762" s="7" t="str">
        <f>[1]!b_info_latestissurercreditrating2(A7762,日期设置!$B$2,"102","1")</f>
        <v>AAA</v>
      </c>
      <c r="O7762" s="55">
        <v>3.27</v>
      </c>
      <c r="P7762" s="9">
        <f>[1]!b_info_repurchasedate(A7762)</f>
        <v>0</v>
      </c>
      <c r="Q7762" s="36" t="s">
        <v>16064</v>
      </c>
      <c r="R7762" s="2" t="str">
        <f>IF((--IF(P7762=0,Q7762,P7762))&gt;(--日期设置!$B$2),IF(P7762=0,Q7762,P7762),Q7762)</f>
        <v>2021-11-02</v>
      </c>
      <c r="S7762" s="32" t="s">
        <v>23084</v>
      </c>
      <c r="T7762" s="8">
        <f>[1]!b_anal_ptmyear($A7762,日期设置!$B$2)</f>
        <v>0.61643835616438358</v>
      </c>
      <c r="U7762" s="8">
        <f>[1]!b_anal_termifexercise($A7762,日期设置!B$2)</f>
        <v>0</v>
      </c>
      <c r="V7762" s="10">
        <f>[1]!b_dq_dirtyprice(A7762,日期设置!$B$2)</f>
        <v>100.4004</v>
      </c>
      <c r="W7762" s="11">
        <f>IF(U7762=0,ROUNDUP((Q7762-日期设置!$B$2)/365,0),ROUNDUP((R7762-日期设置!$B$2)/365,0))</f>
        <v>1</v>
      </c>
      <c r="X7762" s="18">
        <f>_xlfn.IFNA(VLOOKUP(A7762,过往入选债券!A:D,4,0),2)</f>
        <v>2</v>
      </c>
      <c r="Y7762">
        <f>_xlfn.IFNA(VLOOKUP(C7762,[2]Sheet1!$A:$A,1,0),3)</f>
        <v>3</v>
      </c>
    </row>
    <row r="7763" spans="1:25" hidden="1" x14ac:dyDescent="0.2">
      <c r="A7763" s="35" t="s">
        <v>22928</v>
      </c>
      <c r="B7763" s="35" t="s">
        <v>22929</v>
      </c>
      <c r="C7763" s="54" t="s">
        <v>411</v>
      </c>
      <c r="D7763" s="26">
        <f>[1]!b_calc_yield(A7763,日期设置!$B$2,F7763,1,R7763,1,O7763,L7763,S7763,)</f>
        <v>0.74627555823140301</v>
      </c>
      <c r="E7763" s="26">
        <f t="shared" si="242"/>
        <v>3.1559391740141551</v>
      </c>
      <c r="F7763" s="18">
        <f>[1]!b_dq_cleanprice($A7763,日期设置!B$2)</f>
        <v>99.994699999999995</v>
      </c>
      <c r="G7763" s="18" t="str">
        <f t="shared" si="243"/>
        <v>0.67 + 0</v>
      </c>
      <c r="H7763" s="27">
        <f>[1]!b_dq_pctchange($A7763,日期设置!$B$2,1)/100</f>
        <v>0</v>
      </c>
      <c r="I7763" s="26">
        <f>[1]!b_pq_pctchange(A7763,日期设置!$B$4,日期设置!$B$2,1)</f>
        <v>0</v>
      </c>
      <c r="J7763" s="26">
        <f>[1]!b_pq_pctchange(A7763,日期设置!$C$4,日期设置!$B$2,1)</f>
        <v>0</v>
      </c>
      <c r="K7763" s="52">
        <f>[1]!b_dq_amount($A7763,日期设置!B$2,2,10000)</f>
        <v>0</v>
      </c>
      <c r="L7763" s="26">
        <f>[1]!b_info_latestpar(A7763,日期设置!$B$2)</f>
        <v>100</v>
      </c>
      <c r="M7763" s="6">
        <f>[1]!b_info_outstandingbalance($A7763,日期设置!B$2)</f>
        <v>10</v>
      </c>
      <c r="N7763" s="7" t="str">
        <f>[1]!b_info_latestissurercreditrating2(A7763,日期设置!$B$2,"102","1")</f>
        <v>AA+</v>
      </c>
      <c r="O7763" s="55">
        <v>3.39</v>
      </c>
      <c r="P7763" s="9">
        <f>[1]!b_info_repurchasedate(A7763)</f>
        <v>0</v>
      </c>
      <c r="Q7763" s="36" t="s">
        <v>17079</v>
      </c>
      <c r="R7763" s="2" t="str">
        <f>IF((--IF(P7763=0,Q7763,P7763))&gt;(--日期设置!$B$2),IF(P7763=0,Q7763,P7763),Q7763)</f>
        <v>2021-11-22</v>
      </c>
      <c r="S7763" s="32" t="s">
        <v>23405</v>
      </c>
      <c r="T7763" s="8">
        <f>[1]!b_anal_ptmyear($A7763,日期设置!$B$2)</f>
        <v>0.67123287671232879</v>
      </c>
      <c r="U7763" s="8">
        <f>[1]!b_anal_termifexercise($A7763,日期设置!B$2)</f>
        <v>0</v>
      </c>
      <c r="V7763" s="10">
        <f>[1]!b_dq_dirtyprice(A7763,日期设置!$B$2)</f>
        <v>100.2269</v>
      </c>
      <c r="W7763" s="11">
        <f>IF(U7763=0,ROUNDUP((Q7763-日期设置!$B$2)/365,0),ROUNDUP((R7763-日期设置!$B$2)/365,0))</f>
        <v>1</v>
      </c>
      <c r="X7763" s="18">
        <f>_xlfn.IFNA(VLOOKUP(A7763,过往入选债券!A:D,4,0),2)</f>
        <v>2</v>
      </c>
      <c r="Y7763">
        <f>_xlfn.IFNA(VLOOKUP(C7763,[2]Sheet1!$A:$A,1,0),3)</f>
        <v>3</v>
      </c>
    </row>
    <row r="7764" spans="1:25" hidden="1" x14ac:dyDescent="0.2">
      <c r="A7764" s="35" t="s">
        <v>22604</v>
      </c>
      <c r="B7764" s="35" t="s">
        <v>22605</v>
      </c>
      <c r="C7764" s="54" t="s">
        <v>21269</v>
      </c>
      <c r="D7764" s="26" t="str">
        <f>[1]!b_calc_yield(A7764,日期设置!$B$2,F7764,1,R7764,1,O7764,L7764,S7764,)</f>
        <v>Fetching...</v>
      </c>
      <c r="E7764" s="26">
        <f t="shared" si="242"/>
        <v>2.8719329247059333</v>
      </c>
      <c r="F7764" s="18">
        <f>[1]!b_dq_cleanprice($A7764,日期设置!B$2)</f>
        <v>99.864999999999995</v>
      </c>
      <c r="G7764" s="18" t="str">
        <f t="shared" si="243"/>
        <v>0.88 + 0</v>
      </c>
      <c r="H7764" s="27">
        <f>[1]!b_dq_pctchange($A7764,日期设置!$B$2,1)/100</f>
        <v>0</v>
      </c>
      <c r="I7764" s="26">
        <f>[1]!b_pq_pctchange(A7764,日期设置!$B$4,日期设置!$B$2,1)</f>
        <v>0</v>
      </c>
      <c r="J7764" s="26">
        <f>[1]!b_pq_pctchange(A7764,日期设置!$C$4,日期设置!$B$2,1)</f>
        <v>-0.13500000000000512</v>
      </c>
      <c r="K7764" s="52">
        <f>[1]!b_dq_amount($A7764,日期设置!B$2,2,10000)</f>
        <v>0</v>
      </c>
      <c r="L7764" s="26">
        <f>[1]!b_info_latestpar(A7764,日期设置!$B$2)</f>
        <v>100</v>
      </c>
      <c r="M7764" s="6">
        <f>[1]!b_info_outstandingbalance($A7764,日期设置!B$2)</f>
        <v>15</v>
      </c>
      <c r="N7764" s="7" t="str">
        <f>[1]!b_info_latestissurercreditrating2(A7764,日期设置!$B$2,"102","1")</f>
        <v>AAA</v>
      </c>
      <c r="O7764" s="55">
        <v>3.1</v>
      </c>
      <c r="P7764" s="9">
        <f>[1]!b_info_repurchasedate(A7764)</f>
        <v>0</v>
      </c>
      <c r="Q7764" s="36" t="s">
        <v>23430</v>
      </c>
      <c r="R7764" s="2" t="str">
        <f>IF((--IF(P7764=0,Q7764,P7764))&gt;(--日期设置!$B$2),IF(P7764=0,Q7764,P7764),Q7764)</f>
        <v>2022-02-08</v>
      </c>
      <c r="S7764" s="32" t="s">
        <v>23244</v>
      </c>
      <c r="T7764" s="8">
        <f>[1]!b_anal_ptmyear($A7764,日期设置!$B$2)</f>
        <v>0.8849315068493151</v>
      </c>
      <c r="U7764" s="8">
        <f>[1]!b_anal_termifexercise($A7764,日期设置!B$2)</f>
        <v>0</v>
      </c>
      <c r="V7764" s="10">
        <f>[1]!b_dq_dirtyprice(A7764,日期设置!$B$2)</f>
        <v>100.2217</v>
      </c>
      <c r="W7764" s="11">
        <f>IF(U7764=0,ROUNDUP((Q7764-日期设置!$B$2)/365,0),ROUNDUP((R7764-日期设置!$B$2)/365,0))</f>
        <v>1</v>
      </c>
      <c r="X7764" s="18">
        <f>_xlfn.IFNA(VLOOKUP(A7764,过往入选债券!A:D,4,0),2)</f>
        <v>2</v>
      </c>
      <c r="Y7764">
        <f>_xlfn.IFNA(VLOOKUP(C7764,[2]Sheet1!$A:$A,1,0),3)</f>
        <v>3</v>
      </c>
    </row>
    <row r="7765" spans="1:25" hidden="1" x14ac:dyDescent="0.2">
      <c r="A7765" s="35" t="s">
        <v>22574</v>
      </c>
      <c r="B7765" s="35" t="s">
        <v>22575</v>
      </c>
      <c r="C7765" s="54" t="s">
        <v>172</v>
      </c>
      <c r="D7765" s="26">
        <f>[1]!b_calc_yield(A7765,日期设置!$B$2,F7765,1,R7765,1,O7765,L7765,S7765,)</f>
        <v>0.741787724921396</v>
      </c>
      <c r="E7765" s="26">
        <f t="shared" si="242"/>
        <v>3.0907337634579646</v>
      </c>
      <c r="F7765" s="18">
        <f>[1]!b_dq_cleanprice($A7765,日期设置!B$2)</f>
        <v>100.1652</v>
      </c>
      <c r="G7765" s="18" t="str">
        <f t="shared" si="243"/>
        <v>0.37 + 0</v>
      </c>
      <c r="H7765" s="27">
        <f>[1]!b_dq_pctchange($A7765,日期设置!$B$2,1)/100</f>
        <v>0</v>
      </c>
      <c r="I7765" s="26">
        <f>[1]!b_pq_pctchange(A7765,日期设置!$B$4,日期设置!$B$2,1)</f>
        <v>3.3156233771415411E-2</v>
      </c>
      <c r="J7765" s="26">
        <f>[1]!b_pq_pctchange(A7765,日期设置!$C$4,日期设置!$B$2,1)</f>
        <v>0.16519999999999868</v>
      </c>
      <c r="K7765" s="52">
        <f>[1]!b_dq_amount($A7765,日期设置!B$2,2,10000)</f>
        <v>0</v>
      </c>
      <c r="L7765" s="26">
        <f>[1]!b_info_latestpar(A7765,日期设置!$B$2)</f>
        <v>100</v>
      </c>
      <c r="M7765" s="6">
        <f>[1]!b_info_outstandingbalance($A7765,日期设置!B$2)</f>
        <v>10</v>
      </c>
      <c r="N7765" s="7" t="str">
        <f>[1]!b_info_latestissurercreditrating2(A7765,日期设置!$B$2,"102","1")</f>
        <v>AAA</v>
      </c>
      <c r="O7765" s="55">
        <v>3.7</v>
      </c>
      <c r="P7765" s="9">
        <f>[1]!b_info_repurchasedate(A7765)</f>
        <v>0</v>
      </c>
      <c r="Q7765" s="36" t="s">
        <v>16999</v>
      </c>
      <c r="R7765" s="2" t="str">
        <f>IF((--IF(P7765=0,Q7765,P7765))&gt;(--日期设置!$B$2),IF(P7765=0,Q7765,P7765),Q7765)</f>
        <v>2021-08-06</v>
      </c>
      <c r="S7765" s="32" t="s">
        <v>23229</v>
      </c>
      <c r="T7765" s="8">
        <f>[1]!b_anal_ptmyear($A7765,日期设置!$B$2)</f>
        <v>0.37534246575342467</v>
      </c>
      <c r="U7765" s="8">
        <f>[1]!b_anal_termifexercise($A7765,日期设置!B$2)</f>
        <v>0</v>
      </c>
      <c r="V7765" s="10">
        <f>[1]!b_dq_dirtyprice(A7765,日期设置!$B$2)</f>
        <v>100.59099999999999</v>
      </c>
      <c r="W7765" s="11">
        <f>IF(U7765=0,ROUNDUP((Q7765-日期设置!$B$2)/365,0),ROUNDUP((R7765-日期设置!$B$2)/365,0))</f>
        <v>1</v>
      </c>
      <c r="X7765" s="18">
        <f>_xlfn.IFNA(VLOOKUP(A7765,过往入选债券!A:D,4,0),2)</f>
        <v>2</v>
      </c>
      <c r="Y7765">
        <f>_xlfn.IFNA(VLOOKUP(C7765,[2]Sheet1!$A:$A,1,0),3)</f>
        <v>3</v>
      </c>
    </row>
    <row r="7766" spans="1:25" hidden="1" x14ac:dyDescent="0.2">
      <c r="A7766" s="35" t="s">
        <v>22494</v>
      </c>
      <c r="B7766" s="35" t="s">
        <v>22495</v>
      </c>
      <c r="C7766" s="54" t="s">
        <v>182</v>
      </c>
      <c r="D7766" s="26">
        <f>[1]!b_calc_yield(A7766,日期设置!$B$2,F7766,1,R7766,1,O7766,L7766,S7766,)</f>
        <v>0.74111243346419875</v>
      </c>
      <c r="E7766" s="26">
        <f t="shared" si="242"/>
        <v>2.7592749867237254</v>
      </c>
      <c r="F7766" s="18">
        <f>[1]!b_dq_cleanprice($A7766,日期设置!B$2)</f>
        <v>100.1266</v>
      </c>
      <c r="G7766" s="18" t="str">
        <f t="shared" si="243"/>
        <v>0.36 + 0</v>
      </c>
      <c r="H7766" s="27">
        <f>[1]!b_dq_pctchange($A7766,日期设置!$B$2,1)/100</f>
        <v>0</v>
      </c>
      <c r="I7766" s="26">
        <f>[1]!b_pq_pctchange(A7766,日期设置!$B$4,日期设置!$B$2,1)</f>
        <v>7.4261161412575036E-2</v>
      </c>
      <c r="J7766" s="26">
        <f>[1]!b_pq_pctchange(A7766,日期设置!$C$4,日期设置!$B$2,1)</f>
        <v>0.11318483323233884</v>
      </c>
      <c r="K7766" s="52">
        <f>[1]!b_dq_amount($A7766,日期设置!B$2,2,10000)</f>
        <v>0</v>
      </c>
      <c r="L7766" s="26">
        <f>[1]!b_info_latestpar(A7766,日期设置!$B$2)</f>
        <v>100</v>
      </c>
      <c r="M7766" s="6">
        <f>[1]!b_info_outstandingbalance($A7766,日期设置!B$2)</f>
        <v>8</v>
      </c>
      <c r="N7766" s="7" t="str">
        <f>[1]!b_info_latestissurercreditrating2(A7766,日期设置!$B$2,"102","1")</f>
        <v>AAA</v>
      </c>
      <c r="O7766" s="55">
        <v>3.33</v>
      </c>
      <c r="P7766" s="9">
        <f>[1]!b_info_repurchasedate(A7766)</f>
        <v>0</v>
      </c>
      <c r="Q7766" s="36" t="s">
        <v>17178</v>
      </c>
      <c r="R7766" s="2" t="str">
        <f>IF((--IF(P7766=0,Q7766,P7766))&gt;(--日期设置!$B$2),IF(P7766=0,Q7766,P7766),Q7766)</f>
        <v>2021-08-02</v>
      </c>
      <c r="S7766" s="32" t="s">
        <v>23189</v>
      </c>
      <c r="T7766" s="8">
        <f>[1]!b_anal_ptmyear($A7766,日期设置!$B$2)</f>
        <v>0.36438356164383562</v>
      </c>
      <c r="U7766" s="8">
        <f>[1]!b_anal_termifexercise($A7766,日期设置!B$2)</f>
        <v>0</v>
      </c>
      <c r="V7766" s="10">
        <f>[1]!b_dq_dirtyprice(A7766,日期设置!$B$2)</f>
        <v>100.55540000000001</v>
      </c>
      <c r="W7766" s="11">
        <f>IF(U7766=0,ROUNDUP((Q7766-日期设置!$B$2)/365,0),ROUNDUP((R7766-日期设置!$B$2)/365,0))</f>
        <v>1</v>
      </c>
      <c r="X7766" s="18">
        <f>_xlfn.IFNA(VLOOKUP(A7766,过往入选债券!A:D,4,0),2)</f>
        <v>2</v>
      </c>
      <c r="Y7766">
        <f>_xlfn.IFNA(VLOOKUP(C7766,[2]Sheet1!$A:$A,1,0),3)</f>
        <v>3</v>
      </c>
    </row>
    <row r="7767" spans="1:25" hidden="1" x14ac:dyDescent="0.2">
      <c r="A7767" s="35" t="s">
        <v>22652</v>
      </c>
      <c r="B7767" s="35" t="s">
        <v>22653</v>
      </c>
      <c r="C7767" s="54" t="s">
        <v>23014</v>
      </c>
      <c r="D7767" s="26">
        <f>[1]!b_calc_yield(A7767,日期设置!$B$2,F7767,1,R7767,1,O7767,L7767,S7767,)</f>
        <v>0.74064940961684245</v>
      </c>
      <c r="E7767" s="26">
        <f t="shared" si="242"/>
        <v>3.0484544228329025</v>
      </c>
      <c r="F7767" s="18">
        <f>[1]!b_dq_cleanprice($A7767,日期设置!B$2)</f>
        <v>100</v>
      </c>
      <c r="G7767" s="18" t="str">
        <f t="shared" si="243"/>
        <v>0.66 + 0</v>
      </c>
      <c r="H7767" s="27">
        <f>[1]!b_dq_pctchange($A7767,日期设置!$B$2,1)/100</f>
        <v>0</v>
      </c>
      <c r="I7767" s="26">
        <f>[1]!b_pq_pctchange(A7767,日期设置!$B$4,日期设置!$B$2,1)</f>
        <v>0</v>
      </c>
      <c r="J7767" s="26">
        <f>[1]!b_pq_pctchange(A7767,日期设置!$C$4,日期设置!$B$2,1)</f>
        <v>0</v>
      </c>
      <c r="K7767" s="52">
        <f>[1]!b_dq_amount($A7767,日期设置!B$2,2,10000)</f>
        <v>0</v>
      </c>
      <c r="L7767" s="26">
        <f>[1]!b_info_latestpar(A7767,日期设置!$B$2)</f>
        <v>100</v>
      </c>
      <c r="M7767" s="6">
        <f>[1]!b_info_outstandingbalance($A7767,日期设置!B$2)</f>
        <v>10</v>
      </c>
      <c r="N7767" s="7" t="str">
        <f>[1]!b_info_latestissurercreditrating2(A7767,日期设置!$B$2,"102","1")</f>
        <v>AAA</v>
      </c>
      <c r="O7767" s="55">
        <v>3.29</v>
      </c>
      <c r="P7767" s="9">
        <f>[1]!b_info_repurchasedate(A7767)</f>
        <v>0</v>
      </c>
      <c r="Q7767" s="36" t="s">
        <v>16891</v>
      </c>
      <c r="R7767" s="2" t="str">
        <f>IF((--IF(P7767=0,Q7767,P7767))&gt;(--日期设置!$B$2),IF(P7767=0,Q7767,P7767),Q7767)</f>
        <v>2021-11-21</v>
      </c>
      <c r="S7767" s="32" t="s">
        <v>23267</v>
      </c>
      <c r="T7767" s="8">
        <f>[1]!b_anal_ptmyear($A7767,日期设置!$B$2)</f>
        <v>0.66849315068493154</v>
      </c>
      <c r="U7767" s="8">
        <f>[1]!b_anal_termifexercise($A7767,日期设置!B$2)</f>
        <v>0</v>
      </c>
      <c r="V7767" s="10">
        <f>[1]!b_dq_dirtyprice(A7767,日期设置!$B$2)</f>
        <v>100.23439999999999</v>
      </c>
      <c r="W7767" s="11">
        <f>IF(U7767=0,ROUNDUP((Q7767-日期设置!$B$2)/365,0),ROUNDUP((R7767-日期设置!$B$2)/365,0))</f>
        <v>1</v>
      </c>
      <c r="X7767" s="18">
        <f>_xlfn.IFNA(VLOOKUP(A7767,过往入选债券!A:D,4,0),2)</f>
        <v>2</v>
      </c>
      <c r="Y7767">
        <f>_xlfn.IFNA(VLOOKUP(C7767,[2]Sheet1!$A:$A,1,0),3)</f>
        <v>3</v>
      </c>
    </row>
    <row r="7768" spans="1:25" hidden="1" x14ac:dyDescent="0.2">
      <c r="A7768" s="29" t="s">
        <v>13120</v>
      </c>
      <c r="B7768" s="29" t="s">
        <v>13121</v>
      </c>
      <c r="C7768" s="40" t="s">
        <v>13122</v>
      </c>
      <c r="D7768" s="26" t="str">
        <f>[1]!b_calc_yield(A7768,日期设置!$B$2,F7768,1,R7768,1,O7768,L7768,S7768,)</f>
        <v>Fetching...</v>
      </c>
      <c r="E7768" s="26">
        <f t="shared" si="242"/>
        <v>16.927198628659635</v>
      </c>
      <c r="F7768" s="18">
        <f>[1]!b_dq_cleanprice($A7768,日期设置!B$2)</f>
        <v>50.242899999999999</v>
      </c>
      <c r="G7768" s="18" t="str">
        <f t="shared" si="243"/>
        <v>1.11 + 0</v>
      </c>
      <c r="H7768" s="27">
        <f>[1]!b_dq_pctchange($A7768,日期设置!$B$2,1)/100</f>
        <v>0</v>
      </c>
      <c r="I7768" s="26">
        <f>[1]!b_pq_pctchange(A7768,日期设置!$B$4,日期设置!$B$2,1)</f>
        <v>0</v>
      </c>
      <c r="J7768" s="26">
        <f>[1]!b_pq_pctchange(A7768,日期设置!$C$4,日期设置!$B$2,1)</f>
        <v>0</v>
      </c>
      <c r="K7768" s="52">
        <f>[1]!b_dq_amount($A7768,日期设置!B$2,2,10000)</f>
        <v>0</v>
      </c>
      <c r="L7768" s="26">
        <f>[1]!b_info_latestpar(A7768,日期设置!$B$2)</f>
        <v>50</v>
      </c>
      <c r="M7768" s="6">
        <f>[1]!b_info_outstandingbalance($A7768,日期设置!B$2)</f>
        <v>2.5</v>
      </c>
      <c r="N7768" s="7" t="str">
        <f>[1]!b_info_latestissurercreditrating2(A7768,日期设置!$B$2,"102","1")</f>
        <v>AA</v>
      </c>
      <c r="O7768" s="44">
        <v>5.9</v>
      </c>
      <c r="P7768" s="9">
        <f>[1]!b_info_repurchasedate(A7768)</f>
        <v>0</v>
      </c>
      <c r="Q7768" s="44" t="s">
        <v>17419</v>
      </c>
      <c r="R7768" s="2" t="str">
        <f>IF((--IF(P7768=0,Q7768,P7768))&gt;(--日期设置!$B$2),IF(P7768=0,Q7768,P7768),Q7768)</f>
        <v>2022-05-03</v>
      </c>
      <c r="S7768" s="32" t="s">
        <v>18141</v>
      </c>
      <c r="T7768" s="8">
        <f>[1]!b_anal_ptmyear($A7768,日期设置!$B$2)</f>
        <v>1.1150684931506849</v>
      </c>
      <c r="U7768" s="8">
        <f>[1]!b_anal_termifexercise($A7768,日期设置!B$2)</f>
        <v>0</v>
      </c>
      <c r="V7768" s="10">
        <f>[1]!b_dq_dirtyprice(A7768,日期设置!$B$2)</f>
        <v>52.853400000000001</v>
      </c>
      <c r="W7768" s="11">
        <f>IF(U7768=0,ROUNDUP((Q7768-日期设置!$B$2)/365,0),ROUNDUP((R7768-日期设置!$B$2)/365,0))</f>
        <v>2</v>
      </c>
      <c r="X7768" s="18">
        <f>_xlfn.IFNA(VLOOKUP(A7768,过往入选债券!A:D,4,0),2)</f>
        <v>2</v>
      </c>
      <c r="Y7768">
        <f>_xlfn.IFNA(VLOOKUP(C7768,[2]Sheet1!$A:$A,1,0),3)</f>
        <v>3</v>
      </c>
    </row>
    <row r="7769" spans="1:25" hidden="1" x14ac:dyDescent="0.2">
      <c r="A7769" s="35" t="s">
        <v>22558</v>
      </c>
      <c r="B7769" s="35" t="s">
        <v>22559</v>
      </c>
      <c r="C7769" s="54" t="s">
        <v>21701</v>
      </c>
      <c r="D7769" s="26">
        <f>[1]!b_calc_yield(A7769,日期设置!$B$2,F7769,1,R7769,1,O7769,L7769,S7769,)</f>
        <v>0.73966975748054031</v>
      </c>
      <c r="E7769" s="26">
        <f t="shared" si="242"/>
        <v>2.8727617448895071</v>
      </c>
      <c r="F7769" s="18">
        <f>[1]!b_dq_cleanprice($A7769,日期设置!B$2)</f>
        <v>100.0902</v>
      </c>
      <c r="G7769" s="18" t="str">
        <f t="shared" si="243"/>
        <v>0.42 + 0</v>
      </c>
      <c r="H7769" s="27">
        <f>[1]!b_dq_pctchange($A7769,日期设置!$B$2,1)/100</f>
        <v>0</v>
      </c>
      <c r="I7769" s="26">
        <f>[1]!b_pq_pctchange(A7769,日期设置!$B$4,日期设置!$B$2,1)</f>
        <v>0</v>
      </c>
      <c r="J7769" s="26">
        <f>[1]!b_pq_pctchange(A7769,日期设置!$C$4,日期设置!$B$2,1)</f>
        <v>0</v>
      </c>
      <c r="K7769" s="52">
        <f>[1]!b_dq_amount($A7769,日期设置!B$2,2,10000)</f>
        <v>0</v>
      </c>
      <c r="L7769" s="26">
        <f>[1]!b_info_latestpar(A7769,日期设置!$B$2)</f>
        <v>100</v>
      </c>
      <c r="M7769" s="6">
        <f>[1]!b_info_outstandingbalance($A7769,日期设置!B$2)</f>
        <v>10</v>
      </c>
      <c r="N7769" s="7" t="str">
        <f>[1]!b_info_latestissurercreditrating2(A7769,日期设置!$B$2,"102","1")</f>
        <v>AAA</v>
      </c>
      <c r="O7769" s="55">
        <v>3.2</v>
      </c>
      <c r="P7769" s="9">
        <f>[1]!b_info_repurchasedate(A7769)</f>
        <v>0</v>
      </c>
      <c r="Q7769" s="36" t="s">
        <v>16552</v>
      </c>
      <c r="R7769" s="2" t="str">
        <f>IF((--IF(P7769=0,Q7769,P7769))&gt;(--日期设置!$B$2),IF(P7769=0,Q7769,P7769),Q7769)</f>
        <v>2021-08-23</v>
      </c>
      <c r="S7769" s="32" t="s">
        <v>23221</v>
      </c>
      <c r="T7769" s="8">
        <f>[1]!b_anal_ptmyear($A7769,日期设置!$B$2)</f>
        <v>0.42191780821917807</v>
      </c>
      <c r="U7769" s="8">
        <f>[1]!b_anal_termifexercise($A7769,日期设置!B$2)</f>
        <v>0</v>
      </c>
      <c r="V7769" s="10">
        <f>[1]!b_dq_dirtyprice(A7769,日期设置!$B$2)</f>
        <v>100.3181</v>
      </c>
      <c r="W7769" s="11">
        <f>IF(U7769=0,ROUNDUP((Q7769-日期设置!$B$2)/365,0),ROUNDUP((R7769-日期设置!$B$2)/365,0))</f>
        <v>1</v>
      </c>
      <c r="X7769" s="18">
        <f>_xlfn.IFNA(VLOOKUP(A7769,过往入选债券!A:D,4,0),2)</f>
        <v>2</v>
      </c>
      <c r="Y7769">
        <f>_xlfn.IFNA(VLOOKUP(C7769,[2]Sheet1!$A:$A,1,0),3)</f>
        <v>3</v>
      </c>
    </row>
    <row r="7770" spans="1:25" hidden="1" x14ac:dyDescent="0.2">
      <c r="A7770" s="22" t="s">
        <v>22276</v>
      </c>
      <c r="B7770" s="22" t="s">
        <v>22277</v>
      </c>
      <c r="C7770" s="42" t="s">
        <v>306</v>
      </c>
      <c r="D7770" s="26">
        <f>[1]!b_calc_yield(A7770,日期设置!$B$2,F7770,1,R7770,1,O7770,L7770,S7770,)</f>
        <v>0.73914159571484483</v>
      </c>
      <c r="E7770" s="26">
        <f t="shared" si="242"/>
        <v>3.2340426379399823</v>
      </c>
      <c r="F7770" s="18">
        <f>[1]!b_dq_cleanprice($A7770,日期设置!B$2)</f>
        <v>100</v>
      </c>
      <c r="G7770" s="18" t="str">
        <f t="shared" si="243"/>
        <v>0.84 + 0</v>
      </c>
      <c r="H7770" s="27">
        <f>[1]!b_dq_pctchange($A7770,日期设置!$B$2,1)/100</f>
        <v>0</v>
      </c>
      <c r="I7770" s="26">
        <f>[1]!b_pq_pctchange(A7770,日期设置!$B$4,日期设置!$B$2,1)</f>
        <v>0</v>
      </c>
      <c r="J7770" s="26">
        <f>[1]!b_pq_pctchange(A7770,日期设置!$C$4,日期设置!$B$2,1)</f>
        <v>0</v>
      </c>
      <c r="K7770" s="52">
        <f>[1]!b_dq_amount($A7770,日期设置!B$2,2,10000)</f>
        <v>0</v>
      </c>
      <c r="L7770" s="26">
        <f>[1]!b_info_latestpar(A7770,日期设置!$B$2)</f>
        <v>100</v>
      </c>
      <c r="M7770" s="6">
        <f>[1]!b_info_outstandingbalance($A7770,日期设置!B$2)</f>
        <v>8</v>
      </c>
      <c r="N7770" s="7" t="str">
        <f>[1]!b_info_latestissurercreditrating2(A7770,日期设置!$B$2,"102","1")</f>
        <v>AA+</v>
      </c>
      <c r="O7770" s="55">
        <v>3.67</v>
      </c>
      <c r="P7770" s="9">
        <f>[1]!b_info_repurchasedate(A7770)</f>
        <v>0</v>
      </c>
      <c r="Q7770" s="36" t="s">
        <v>16004</v>
      </c>
      <c r="R7770" s="2" t="str">
        <f>IF((--IF(P7770=0,Q7770,P7770))&gt;(--日期设置!$B$2),IF(P7770=0,Q7770,P7770),Q7770)</f>
        <v>2022-01-24</v>
      </c>
      <c r="S7770" s="32" t="s">
        <v>23080</v>
      </c>
      <c r="T7770" s="8">
        <f>[1]!b_anal_ptmyear($A7770,日期设置!$B$2)</f>
        <v>0.84383561643835614</v>
      </c>
      <c r="U7770" s="8">
        <f>[1]!b_anal_termifexercise($A7770,日期设置!B$2)</f>
        <v>0</v>
      </c>
      <c r="V7770" s="10">
        <f>[1]!b_dq_dirtyprice(A7770,日期设置!$B$2)</f>
        <v>100.42230000000001</v>
      </c>
      <c r="W7770" s="11">
        <f>IF(U7770=0,ROUNDUP((Q7770-日期设置!$B$2)/365,0),ROUNDUP((R7770-日期设置!$B$2)/365,0))</f>
        <v>1</v>
      </c>
      <c r="X7770" s="18">
        <f>_xlfn.IFNA(VLOOKUP(A7770,过往入选债券!A:D,4,0),2)</f>
        <v>2</v>
      </c>
      <c r="Y7770">
        <f>_xlfn.IFNA(VLOOKUP(C7770,[2]Sheet1!$A:$A,1,0),3)</f>
        <v>3</v>
      </c>
    </row>
    <row r="7771" spans="1:25" hidden="1" x14ac:dyDescent="0.2">
      <c r="A7771" s="35" t="s">
        <v>22496</v>
      </c>
      <c r="B7771" s="35" t="s">
        <v>22497</v>
      </c>
      <c r="C7771" s="54" t="s">
        <v>182</v>
      </c>
      <c r="D7771" s="26">
        <f>[1]!b_calc_yield(A7771,日期设置!$B$2,F7771,1,R7771,1,O7771,L7771,S7771,)</f>
        <v>0.73874685986451705</v>
      </c>
      <c r="E7771" s="26">
        <f t="shared" si="242"/>
        <v>2.7906134814340344</v>
      </c>
      <c r="F7771" s="18">
        <f>[1]!b_dq_cleanprice($A7771,日期设置!B$2)</f>
        <v>100.13120000000001</v>
      </c>
      <c r="G7771" s="18" t="str">
        <f t="shared" si="243"/>
        <v>0.36 + 0</v>
      </c>
      <c r="H7771" s="27">
        <f>[1]!b_dq_pctchange($A7771,日期设置!$B$2,1)/100</f>
        <v>0</v>
      </c>
      <c r="I7771" s="26">
        <f>[1]!b_pq_pctchange(A7771,日期设置!$B$4,日期设置!$B$2,1)</f>
        <v>0.13120000000000687</v>
      </c>
      <c r="J7771" s="26">
        <f>[1]!b_pq_pctchange(A7771,日期设置!$C$4,日期设置!$B$2,1)</f>
        <v>0.13120000000000687</v>
      </c>
      <c r="K7771" s="52">
        <f>[1]!b_dq_amount($A7771,日期设置!B$2,2,10000)</f>
        <v>0</v>
      </c>
      <c r="L7771" s="26">
        <f>[1]!b_info_latestpar(A7771,日期设置!$B$2)</f>
        <v>100</v>
      </c>
      <c r="M7771" s="6">
        <f>[1]!b_info_outstandingbalance($A7771,日期设置!B$2)</f>
        <v>5</v>
      </c>
      <c r="N7771" s="7" t="str">
        <f>[1]!b_info_latestissurercreditrating2(A7771,日期设置!$B$2,"102","1")</f>
        <v>AAA</v>
      </c>
      <c r="O7771" s="55">
        <v>3.35</v>
      </c>
      <c r="P7771" s="9">
        <f>[1]!b_info_repurchasedate(A7771)</f>
        <v>0</v>
      </c>
      <c r="Q7771" s="36" t="s">
        <v>17639</v>
      </c>
      <c r="R7771" s="2" t="str">
        <f>IF((--IF(P7771=0,Q7771,P7771))&gt;(--日期设置!$B$2),IF(P7771=0,Q7771,P7771),Q7771)</f>
        <v>2021-08-04</v>
      </c>
      <c r="S7771" s="32" t="s">
        <v>23190</v>
      </c>
      <c r="T7771" s="8">
        <f>[1]!b_anal_ptmyear($A7771,日期设置!$B$2)</f>
        <v>0.36986301369863012</v>
      </c>
      <c r="U7771" s="8">
        <f>[1]!b_anal_termifexercise($A7771,日期设置!B$2)</f>
        <v>0</v>
      </c>
      <c r="V7771" s="10">
        <f>[1]!b_dq_dirtyprice(A7771,日期设置!$B$2)</f>
        <v>100.5442</v>
      </c>
      <c r="W7771" s="11">
        <f>IF(U7771=0,ROUNDUP((Q7771-日期设置!$B$2)/365,0),ROUNDUP((R7771-日期设置!$B$2)/365,0))</f>
        <v>1</v>
      </c>
      <c r="X7771" s="18">
        <f>_xlfn.IFNA(VLOOKUP(A7771,过往入选债券!A:D,4,0),2)</f>
        <v>2</v>
      </c>
      <c r="Y7771">
        <f>_xlfn.IFNA(VLOOKUP(C7771,[2]Sheet1!$A:$A,1,0),3)</f>
        <v>3</v>
      </c>
    </row>
    <row r="7772" spans="1:25" hidden="1" x14ac:dyDescent="0.2">
      <c r="A7772" s="35" t="s">
        <v>22632</v>
      </c>
      <c r="B7772" s="35" t="s">
        <v>22633</v>
      </c>
      <c r="C7772" s="54" t="s">
        <v>23008</v>
      </c>
      <c r="D7772" s="26">
        <f>[1]!b_calc_yield(A7772,日期设置!$B$2,F7772,1,R7772,1,O7772,L7772,S7772,)</f>
        <v>0.73870317759157189</v>
      </c>
      <c r="E7772" s="26">
        <f t="shared" si="242"/>
        <v>3.1041033017469521</v>
      </c>
      <c r="F7772" s="18">
        <f>[1]!b_dq_cleanprice($A7772,日期设置!B$2)</f>
        <v>100</v>
      </c>
      <c r="G7772" s="18" t="str">
        <f t="shared" si="243"/>
        <v>0.68 + 0</v>
      </c>
      <c r="H7772" s="27">
        <f>[1]!b_dq_pctchange($A7772,日期设置!$B$2,1)/100</f>
        <v>0</v>
      </c>
      <c r="I7772" s="26">
        <f>[1]!b_pq_pctchange(A7772,日期设置!$B$4,日期设置!$B$2,1)</f>
        <v>0</v>
      </c>
      <c r="J7772" s="26">
        <f>[1]!b_pq_pctchange(A7772,日期设置!$C$4,日期设置!$B$2,1)</f>
        <v>0</v>
      </c>
      <c r="K7772" s="52">
        <f>[1]!b_dq_amount($A7772,日期设置!B$2,2,10000)</f>
        <v>0</v>
      </c>
      <c r="L7772" s="26">
        <f>[1]!b_info_latestpar(A7772,日期设置!$B$2)</f>
        <v>100</v>
      </c>
      <c r="M7772" s="6">
        <f>[1]!b_info_outstandingbalance($A7772,日期设置!B$2)</f>
        <v>5</v>
      </c>
      <c r="N7772" s="7" t="str">
        <f>[1]!b_info_latestissurercreditrating2(A7772,日期设置!$B$2,"102","1")</f>
        <v>AAA</v>
      </c>
      <c r="O7772" s="55">
        <v>3.29</v>
      </c>
      <c r="P7772" s="9">
        <f>[1]!b_info_repurchasedate(A7772)</f>
        <v>0</v>
      </c>
      <c r="Q7772" s="36" t="s">
        <v>16765</v>
      </c>
      <c r="R7772" s="2" t="str">
        <f>IF((--IF(P7772=0,Q7772,P7772))&gt;(--日期设置!$B$2),IF(P7772=0,Q7772,P7772),Q7772)</f>
        <v>2021-11-27</v>
      </c>
      <c r="S7772" s="32" t="s">
        <v>23257</v>
      </c>
      <c r="T7772" s="8">
        <f>[1]!b_anal_ptmyear($A7772,日期设置!$B$2)</f>
        <v>0.68493150684931503</v>
      </c>
      <c r="U7772" s="8">
        <f>[1]!b_anal_termifexercise($A7772,日期设置!B$2)</f>
        <v>0</v>
      </c>
      <c r="V7772" s="10">
        <f>[1]!b_dq_dirtyprice(A7772,日期设置!$B$2)</f>
        <v>100.1803</v>
      </c>
      <c r="W7772" s="11">
        <f>IF(U7772=0,ROUNDUP((Q7772-日期设置!$B$2)/365,0),ROUNDUP((R7772-日期设置!$B$2)/365,0))</f>
        <v>1</v>
      </c>
      <c r="X7772" s="18">
        <f>_xlfn.IFNA(VLOOKUP(A7772,过往入选债券!A:D,4,0),2)</f>
        <v>2</v>
      </c>
      <c r="Y7772">
        <f>_xlfn.IFNA(VLOOKUP(C7772,[2]Sheet1!$A:$A,1,0),3)</f>
        <v>3</v>
      </c>
    </row>
    <row r="7773" spans="1:25" x14ac:dyDescent="0.2">
      <c r="A7773" s="35" t="s">
        <v>22776</v>
      </c>
      <c r="B7773" s="35" t="s">
        <v>22777</v>
      </c>
      <c r="C7773" s="54" t="s">
        <v>419</v>
      </c>
      <c r="D7773" s="26">
        <f>[1]!b_calc_yield(A7773,日期设置!$B$2,F7773,1,R7773,1,O7773,L7773,S7773,)</f>
        <v>0.73769525583717865</v>
      </c>
      <c r="E7773" s="26">
        <f t="shared" si="242"/>
        <v>3.3629464946500542</v>
      </c>
      <c r="F7773" s="18">
        <f>[1]!b_dq_cleanprice($A7773,日期设置!B$2)</f>
        <v>100.14319999999999</v>
      </c>
      <c r="G7773" s="18" t="str">
        <f t="shared" si="243"/>
        <v>0.61 + 0</v>
      </c>
      <c r="H7773" s="27">
        <f>[1]!b_dq_pctchange($A7773,日期设置!$B$2,1)/100</f>
        <v>6.7548933006645749E-4</v>
      </c>
      <c r="I7773" s="26">
        <f>[1]!b_pq_pctchange(A7773,日期设置!$B$4,日期设置!$B$2,1)</f>
        <v>6.7548933006645745E-2</v>
      </c>
      <c r="J7773" s="26">
        <f>[1]!b_pq_pctchange(A7773,日期设置!$C$4,日期设置!$B$2,1)</f>
        <v>0.13098401994955217</v>
      </c>
      <c r="K7773" s="52">
        <f>[1]!b_dq_amount($A7773,日期设置!B$2,2,10000)</f>
        <v>100.66470685</v>
      </c>
      <c r="L7773" s="26">
        <f>[1]!b_info_latestpar(A7773,日期设置!$B$2)</f>
        <v>100</v>
      </c>
      <c r="M7773" s="6">
        <f>[1]!b_info_outstandingbalance($A7773,日期设置!B$2)</f>
        <v>5</v>
      </c>
      <c r="N7773" s="7" t="str">
        <f>[1]!b_info_latestissurercreditrating2(A7773,日期设置!$B$2,"102","1")</f>
        <v>AA+</v>
      </c>
      <c r="O7773" s="55">
        <v>4.05</v>
      </c>
      <c r="P7773" s="9">
        <f>[1]!b_info_repurchasedate(A7773)</f>
        <v>0</v>
      </c>
      <c r="Q7773" s="36" t="s">
        <v>16152</v>
      </c>
      <c r="R7773" s="2" t="str">
        <f>IF((--IF(P7773=0,Q7773,P7773))&gt;(--日期设置!$B$2),IF(P7773=0,Q7773,P7773),Q7773)</f>
        <v>2021-10-31</v>
      </c>
      <c r="S7773" s="32" t="s">
        <v>23329</v>
      </c>
      <c r="T7773" s="8">
        <f>[1]!b_anal_ptmyear($A7773,日期设置!$B$2)</f>
        <v>0.61095890410958908</v>
      </c>
      <c r="U7773" s="8">
        <f>[1]!b_anal_termifexercise($A7773,日期设置!B$2)</f>
        <v>0</v>
      </c>
      <c r="V7773" s="10">
        <f>[1]!b_dq_dirtyprice(A7773,日期设置!$B$2)</f>
        <v>100.6647</v>
      </c>
      <c r="W7773" s="11">
        <f>IF(U7773=0,ROUNDUP((Q7773-日期设置!$B$2)/365,0),ROUNDUP((R7773-日期设置!$B$2)/365,0))</f>
        <v>1</v>
      </c>
      <c r="X7773" s="18">
        <f>_xlfn.IFNA(VLOOKUP(A7773,过往入选债券!A:D,4,0),2)</f>
        <v>2</v>
      </c>
      <c r="Y7773">
        <f>_xlfn.IFNA(VLOOKUP(C7773,[2]Sheet1!$A:$A,1,0),3)</f>
        <v>3</v>
      </c>
    </row>
    <row r="7774" spans="1:25" hidden="1" x14ac:dyDescent="0.2">
      <c r="A7774" s="35" t="s">
        <v>22564</v>
      </c>
      <c r="B7774" s="35" t="s">
        <v>22565</v>
      </c>
      <c r="C7774" s="54" t="s">
        <v>22997</v>
      </c>
      <c r="D7774" s="26">
        <f>[1]!b_calc_yield(A7774,日期设置!$B$2,F7774,1,R7774,1,O7774,L7774,S7774,)</f>
        <v>0.73690791715018467</v>
      </c>
      <c r="E7774" s="26">
        <f t="shared" si="242"/>
        <v>2.9746799442365912</v>
      </c>
      <c r="F7774" s="18">
        <f>[1]!b_dq_cleanprice($A7774,日期设置!B$2)</f>
        <v>99.999300000000005</v>
      </c>
      <c r="G7774" s="18" t="str">
        <f t="shared" si="243"/>
        <v>0.66 + 0</v>
      </c>
      <c r="H7774" s="27">
        <f>[1]!b_dq_pctchange($A7774,日期设置!$B$2,1)/100</f>
        <v>0</v>
      </c>
      <c r="I7774" s="26">
        <f>[1]!b_pq_pctchange(A7774,日期设置!$B$4,日期设置!$B$2,1)</f>
        <v>-2.3694550253432662E-2</v>
      </c>
      <c r="J7774" s="26">
        <f>[1]!b_pq_pctchange(A7774,日期设置!$C$4,日期设置!$B$2,1)</f>
        <v>0</v>
      </c>
      <c r="K7774" s="52">
        <f>[1]!b_dq_amount($A7774,日期设置!B$2,2,10000)</f>
        <v>0</v>
      </c>
      <c r="L7774" s="26">
        <f>[1]!b_info_latestpar(A7774,日期设置!$B$2)</f>
        <v>100</v>
      </c>
      <c r="M7774" s="6">
        <f>[1]!b_info_outstandingbalance($A7774,日期设置!B$2)</f>
        <v>4</v>
      </c>
      <c r="N7774" s="7" t="str">
        <f>[1]!b_info_latestissurercreditrating2(A7774,日期设置!$B$2,"102","1")</f>
        <v>AAA</v>
      </c>
      <c r="O7774" s="55">
        <v>3.19</v>
      </c>
      <c r="P7774" s="9">
        <f>[1]!b_info_repurchasedate(A7774)</f>
        <v>0</v>
      </c>
      <c r="Q7774" s="36" t="s">
        <v>16702</v>
      </c>
      <c r="R7774" s="2" t="str">
        <f>IF((--IF(P7774=0,Q7774,P7774))&gt;(--日期设置!$B$2),IF(P7774=0,Q7774,P7774),Q7774)</f>
        <v>2021-11-19</v>
      </c>
      <c r="S7774" s="32" t="s">
        <v>23224</v>
      </c>
      <c r="T7774" s="8">
        <f>[1]!b_anal_ptmyear($A7774,日期设置!$B$2)</f>
        <v>0.66301369863013704</v>
      </c>
      <c r="U7774" s="8">
        <f>[1]!b_anal_termifexercise($A7774,日期设置!B$2)</f>
        <v>0</v>
      </c>
      <c r="V7774" s="10">
        <f>[1]!b_dq_dirtyprice(A7774,日期设置!$B$2)</f>
        <v>100.20910000000001</v>
      </c>
      <c r="W7774" s="11">
        <f>IF(U7774=0,ROUNDUP((Q7774-日期设置!$B$2)/365,0),ROUNDUP((R7774-日期设置!$B$2)/365,0))</f>
        <v>1</v>
      </c>
      <c r="X7774" s="18">
        <f>_xlfn.IFNA(VLOOKUP(A7774,过往入选债券!A:D,4,0),2)</f>
        <v>2</v>
      </c>
      <c r="Y7774">
        <f>_xlfn.IFNA(VLOOKUP(C7774,[2]Sheet1!$A:$A,1,0),3)</f>
        <v>3</v>
      </c>
    </row>
    <row r="7775" spans="1:25" hidden="1" x14ac:dyDescent="0.2">
      <c r="A7775" s="35" t="s">
        <v>22372</v>
      </c>
      <c r="B7775" s="35" t="s">
        <v>22373</v>
      </c>
      <c r="C7775" s="54" t="s">
        <v>22981</v>
      </c>
      <c r="D7775" s="26">
        <f>[1]!b_calc_yield(A7775,日期设置!$B$2,F7775,1,R7775,1,O7775,L7775,S7775,)</f>
        <v>0.73556094525499771</v>
      </c>
      <c r="E7775" s="26">
        <f t="shared" si="242"/>
        <v>3.0875391253867734</v>
      </c>
      <c r="F7775" s="18">
        <f>[1]!b_dq_cleanprice($A7775,日期设置!B$2)</f>
        <v>100.02509999999999</v>
      </c>
      <c r="G7775" s="18" t="str">
        <f t="shared" si="243"/>
        <v>0.67 + 0</v>
      </c>
      <c r="H7775" s="27">
        <f>[1]!b_dq_pctchange($A7775,日期设置!$B$2,1)/100</f>
        <v>0</v>
      </c>
      <c r="I7775" s="26">
        <f>[1]!b_pq_pctchange(A7775,日期设置!$B$4,日期设置!$B$2,1)</f>
        <v>-3.5989670964491397E-3</v>
      </c>
      <c r="J7775" s="26">
        <f>[1]!b_pq_pctchange(A7775,日期设置!$C$4,日期设置!$B$2,1)</f>
        <v>0</v>
      </c>
      <c r="K7775" s="52">
        <f>[1]!b_dq_amount($A7775,日期设置!B$2,2,10000)</f>
        <v>0</v>
      </c>
      <c r="L7775" s="26">
        <f>[1]!b_info_latestpar(A7775,日期设置!$B$2)</f>
        <v>100</v>
      </c>
      <c r="M7775" s="6">
        <f>[1]!b_info_outstandingbalance($A7775,日期设置!B$2)</f>
        <v>5</v>
      </c>
      <c r="N7775" s="7" t="str">
        <f>[1]!b_info_latestissurercreditrating2(A7775,日期设置!$B$2,"102","1")</f>
        <v>AA+</v>
      </c>
      <c r="O7775" s="55">
        <v>3.35</v>
      </c>
      <c r="P7775" s="9">
        <f>[1]!b_info_repurchasedate(A7775)</f>
        <v>0</v>
      </c>
      <c r="Q7775" s="36" t="s">
        <v>17079</v>
      </c>
      <c r="R7775" s="2" t="str">
        <f>IF((--IF(P7775=0,Q7775,P7775))&gt;(--日期设置!$B$2),IF(P7775=0,Q7775,P7775),Q7775)</f>
        <v>2021-11-22</v>
      </c>
      <c r="S7775" s="32" t="s">
        <v>23128</v>
      </c>
      <c r="T7775" s="8">
        <f>[1]!b_anal_ptmyear($A7775,日期设置!$B$2)</f>
        <v>0.67123287671232879</v>
      </c>
      <c r="U7775" s="8">
        <f>[1]!b_anal_termifexercise($A7775,日期设置!B$2)</f>
        <v>0</v>
      </c>
      <c r="V7775" s="10">
        <f>[1]!b_dq_dirtyprice(A7775,日期设置!$B$2)</f>
        <v>100.2546</v>
      </c>
      <c r="W7775" s="11">
        <f>IF(U7775=0,ROUNDUP((Q7775-日期设置!$B$2)/365,0),ROUNDUP((R7775-日期设置!$B$2)/365,0))</f>
        <v>1</v>
      </c>
      <c r="X7775" s="18">
        <f>_xlfn.IFNA(VLOOKUP(A7775,过往入选债券!A:D,4,0),2)</f>
        <v>2</v>
      </c>
      <c r="Y7775">
        <f>_xlfn.IFNA(VLOOKUP(C7775,[2]Sheet1!$A:$A,1,0),3)</f>
        <v>3</v>
      </c>
    </row>
    <row r="7776" spans="1:25" hidden="1" x14ac:dyDescent="0.2">
      <c r="A7776" s="35" t="s">
        <v>22932</v>
      </c>
      <c r="B7776" s="35" t="s">
        <v>22933</v>
      </c>
      <c r="C7776" s="54" t="s">
        <v>14205</v>
      </c>
      <c r="D7776" s="26" t="str">
        <f>[1]!b_calc_yield(A7776,日期设置!$B$2,F7776,1,R7776,1,O7776,L7776,S7776,)</f>
        <v>Fetching...</v>
      </c>
      <c r="E7776" s="26">
        <f t="shared" si="242"/>
        <v>3.5356119779375694</v>
      </c>
      <c r="F7776" s="18">
        <f>[1]!b_dq_cleanprice($A7776,日期设置!B$2)</f>
        <v>100.1009</v>
      </c>
      <c r="G7776" s="18" t="str">
        <f t="shared" si="243"/>
        <v>0.87 + 0</v>
      </c>
      <c r="H7776" s="27">
        <f>[1]!b_dq_pctchange($A7776,日期设置!$B$2,1)/100</f>
        <v>0</v>
      </c>
      <c r="I7776" s="26">
        <f>[1]!b_pq_pctchange(A7776,日期设置!$B$4,日期设置!$B$2,1)</f>
        <v>0</v>
      </c>
      <c r="J7776" s="26">
        <f>[1]!b_pq_pctchange(A7776,日期设置!$C$4,日期设置!$B$2,1)</f>
        <v>0.10089999999999576</v>
      </c>
      <c r="K7776" s="52">
        <f>[1]!b_dq_amount($A7776,日期设置!B$2,2,10000)</f>
        <v>0</v>
      </c>
      <c r="L7776" s="26">
        <f>[1]!b_info_latestpar(A7776,日期设置!$B$2)</f>
        <v>100</v>
      </c>
      <c r="M7776" s="6">
        <f>[1]!b_info_outstandingbalance($A7776,日期设置!B$2)</f>
        <v>5</v>
      </c>
      <c r="N7776" s="7" t="str">
        <f>[1]!b_info_latestissurercreditrating2(A7776,日期设置!$B$2,"102","1")</f>
        <v>AA+</v>
      </c>
      <c r="O7776" s="55">
        <v>4.2</v>
      </c>
      <c r="P7776" s="9">
        <f>[1]!b_info_repurchasedate(A7776)</f>
        <v>0</v>
      </c>
      <c r="Q7776" s="36" t="s">
        <v>23463</v>
      </c>
      <c r="R7776" s="2" t="str">
        <f>IF((--IF(P7776=0,Q7776,P7776))&gt;(--日期设置!$B$2),IF(P7776=0,Q7776,P7776),Q7776)</f>
        <v>2022-02-03</v>
      </c>
      <c r="S7776" s="32" t="s">
        <v>23407</v>
      </c>
      <c r="T7776" s="8">
        <f>[1]!b_anal_ptmyear($A7776,日期设置!$B$2)</f>
        <v>0.87123287671232874</v>
      </c>
      <c r="U7776" s="8">
        <f>[1]!b_anal_termifexercise($A7776,日期设置!B$2)</f>
        <v>0</v>
      </c>
      <c r="V7776" s="10">
        <f>[1]!b_dq_dirtyprice(A7776,日期设置!$B$2)</f>
        <v>100.6417</v>
      </c>
      <c r="W7776" s="11">
        <f>IF(U7776=0,ROUNDUP((Q7776-日期设置!$B$2)/365,0),ROUNDUP((R7776-日期设置!$B$2)/365,0))</f>
        <v>1</v>
      </c>
      <c r="X7776" s="18">
        <f>_xlfn.IFNA(VLOOKUP(A7776,过往入选债券!A:D,4,0),2)</f>
        <v>2</v>
      </c>
      <c r="Y7776">
        <f>_xlfn.IFNA(VLOOKUP(C7776,[2]Sheet1!$A:$A,1,0),3)</f>
        <v>3</v>
      </c>
    </row>
    <row r="7777" spans="1:25" hidden="1" x14ac:dyDescent="0.2">
      <c r="A7777" s="35" t="s">
        <v>22448</v>
      </c>
      <c r="B7777" s="35" t="s">
        <v>22449</v>
      </c>
      <c r="C7777" s="54" t="s">
        <v>22016</v>
      </c>
      <c r="D7777" s="26">
        <f>[1]!b_calc_yield(A7777,日期设置!$B$2,F7777,1,R7777,1,O7777,L7777,S7777,)</f>
        <v>0.73519418462330433</v>
      </c>
      <c r="E7777" s="26">
        <f t="shared" si="242"/>
        <v>2.4102813141622326</v>
      </c>
      <c r="F7777" s="18">
        <f>[1]!b_dq_cleanprice($A7777,日期设置!B$2)</f>
        <v>99.95</v>
      </c>
      <c r="G7777" s="18" t="str">
        <f t="shared" si="243"/>
        <v>0.61 + 0</v>
      </c>
      <c r="H7777" s="27">
        <f>[1]!b_dq_pctchange($A7777,日期设置!$B$2,1)/100</f>
        <v>0</v>
      </c>
      <c r="I7777" s="26">
        <f>[1]!b_pq_pctchange(A7777,日期设置!$B$4,日期设置!$B$2,1)</f>
        <v>0.23265609017429084</v>
      </c>
      <c r="J7777" s="26">
        <f>[1]!b_pq_pctchange(A7777,日期设置!$C$4,日期设置!$B$2,1)</f>
        <v>0.29954391052819496</v>
      </c>
      <c r="K7777" s="52">
        <f>[1]!b_dq_amount($A7777,日期设置!B$2,2,10000)</f>
        <v>0</v>
      </c>
      <c r="L7777" s="26">
        <f>[1]!b_info_latestpar(A7777,日期设置!$B$2)</f>
        <v>100</v>
      </c>
      <c r="M7777" s="6">
        <f>[1]!b_info_outstandingbalance($A7777,日期设置!B$2)</f>
        <v>15</v>
      </c>
      <c r="N7777" s="7" t="str">
        <f>[1]!b_info_latestissurercreditrating2(A7777,日期设置!$B$2,"102","1")</f>
        <v>AAA</v>
      </c>
      <c r="O7777" s="55">
        <v>2.7</v>
      </c>
      <c r="P7777" s="9">
        <f>[1]!b_info_repurchasedate(A7777)</f>
        <v>0</v>
      </c>
      <c r="Q7777" s="36" t="s">
        <v>16064</v>
      </c>
      <c r="R7777" s="2" t="str">
        <f>IF((--IF(P7777=0,Q7777,P7777))&gt;(--日期设置!$B$2),IF(P7777=0,Q7777,P7777),Q7777)</f>
        <v>2021-11-02</v>
      </c>
      <c r="S7777" s="32" t="s">
        <v>23166</v>
      </c>
      <c r="T7777" s="8">
        <f>[1]!b_anal_ptmyear($A7777,日期设置!$B$2)</f>
        <v>0.61643835616438358</v>
      </c>
      <c r="U7777" s="8">
        <f>[1]!b_anal_termifexercise($A7777,日期设置!B$2)</f>
        <v>0</v>
      </c>
      <c r="V7777" s="10">
        <f>[1]!b_dq_dirtyprice(A7777,日期设置!$B$2)</f>
        <v>100.2829</v>
      </c>
      <c r="W7777" s="11">
        <f>IF(U7777=0,ROUNDUP((Q7777-日期设置!$B$2)/365,0),ROUNDUP((R7777-日期设置!$B$2)/365,0))</f>
        <v>1</v>
      </c>
      <c r="X7777" s="18">
        <f>_xlfn.IFNA(VLOOKUP(A7777,过往入选债券!A:D,4,0),2)</f>
        <v>2</v>
      </c>
      <c r="Y7777">
        <f>_xlfn.IFNA(VLOOKUP(C7777,[2]Sheet1!$A:$A,1,0),3)</f>
        <v>3</v>
      </c>
    </row>
    <row r="7778" spans="1:25" x14ac:dyDescent="0.2">
      <c r="A7778" s="35" t="s">
        <v>22594</v>
      </c>
      <c r="B7778" s="35" t="s">
        <v>22595</v>
      </c>
      <c r="C7778" s="54" t="s">
        <v>20762</v>
      </c>
      <c r="D7778" s="26">
        <f>[1]!b_calc_yield(A7778,日期设置!$B$2,F7778,1,R7778,1,O7778,L7778,S7778,)</f>
        <v>0.73228297150903143</v>
      </c>
      <c r="E7778" s="26">
        <f t="shared" si="242"/>
        <v>2.741190663978621</v>
      </c>
      <c r="F7778" s="18">
        <f>[1]!b_dq_cleanprice($A7778,日期设置!B$2)</f>
        <v>100.1371</v>
      </c>
      <c r="G7778" s="18" t="str">
        <f t="shared" si="243"/>
        <v>0.36 + 0</v>
      </c>
      <c r="H7778" s="27">
        <f>[1]!b_dq_pctchange($A7778,日期设置!$B$2,1)/100</f>
        <v>-8.3877957571679553E-5</v>
      </c>
      <c r="I7778" s="26">
        <f>[1]!b_pq_pctchange(A7778,日期设置!$B$4,日期设置!$B$2,1)</f>
        <v>-1.7672642749015248E-2</v>
      </c>
      <c r="J7778" s="26">
        <f>[1]!b_pq_pctchange(A7778,日期设置!$C$4,日期设置!$B$2,1)</f>
        <v>0.13710000000000377</v>
      </c>
      <c r="K7778" s="52">
        <f>[1]!b_dq_amount($A7778,日期设置!B$2,2,10000)</f>
        <v>2010.9789863999999</v>
      </c>
      <c r="L7778" s="26">
        <f>[1]!b_info_latestpar(A7778,日期设置!$B$2)</f>
        <v>100</v>
      </c>
      <c r="M7778" s="6">
        <f>[1]!b_info_outstandingbalance($A7778,日期设置!B$2)</f>
        <v>10</v>
      </c>
      <c r="N7778" s="7" t="str">
        <f>[1]!b_info_latestissurercreditrating2(A7778,日期设置!$B$2,"102","1")</f>
        <v>AAA</v>
      </c>
      <c r="O7778" s="55">
        <v>3.3</v>
      </c>
      <c r="P7778" s="9">
        <f>[1]!b_info_repurchasedate(A7778)</f>
        <v>0</v>
      </c>
      <c r="Q7778" s="36" t="s">
        <v>17639</v>
      </c>
      <c r="R7778" s="2" t="str">
        <f>IF((--IF(P7778=0,Q7778,P7778))&gt;(--日期设置!$B$2),IF(P7778=0,Q7778,P7778),Q7778)</f>
        <v>2021-08-04</v>
      </c>
      <c r="S7778" s="32" t="s">
        <v>23239</v>
      </c>
      <c r="T7778" s="8">
        <f>[1]!b_anal_ptmyear($A7778,日期设置!$B$2)</f>
        <v>0.36986301369863012</v>
      </c>
      <c r="U7778" s="8">
        <f>[1]!b_anal_termifexercise($A7778,日期设置!B$2)</f>
        <v>0</v>
      </c>
      <c r="V7778" s="10">
        <f>[1]!b_dq_dirtyprice(A7778,日期设置!$B$2)</f>
        <v>100.54389999999999</v>
      </c>
      <c r="W7778" s="11">
        <f>IF(U7778=0,ROUNDUP((Q7778-日期设置!$B$2)/365,0),ROUNDUP((R7778-日期设置!$B$2)/365,0))</f>
        <v>1</v>
      </c>
      <c r="X7778" s="18">
        <f>_xlfn.IFNA(VLOOKUP(A7778,过往入选债券!A:D,4,0),2)</f>
        <v>2</v>
      </c>
      <c r="Y7778">
        <f>_xlfn.IFNA(VLOOKUP(C7778,[2]Sheet1!$A:$A,1,0),3)</f>
        <v>3</v>
      </c>
    </row>
    <row r="7779" spans="1:25" hidden="1" x14ac:dyDescent="0.2">
      <c r="A7779" s="35" t="s">
        <v>22502</v>
      </c>
      <c r="B7779" s="35" t="s">
        <v>22503</v>
      </c>
      <c r="C7779" s="54" t="s">
        <v>21264</v>
      </c>
      <c r="D7779" s="26">
        <f>[1]!b_calc_yield(A7779,日期设置!$B$2,F7779,1,R7779,1,O7779,L7779,S7779,)</f>
        <v>0.72919056301014795</v>
      </c>
      <c r="E7779" s="26">
        <f t="shared" si="242"/>
        <v>2.8843543931918791</v>
      </c>
      <c r="F7779" s="18">
        <f>[1]!b_dq_cleanprice($A7779,日期设置!B$2)</f>
        <v>100.00579999999999</v>
      </c>
      <c r="G7779" s="18" t="str">
        <f t="shared" si="243"/>
        <v>0.67 + 0</v>
      </c>
      <c r="H7779" s="27">
        <f>[1]!b_dq_pctchange($A7779,日期设置!$B$2,1)/100</f>
        <v>0</v>
      </c>
      <c r="I7779" s="26">
        <f>[1]!b_pq_pctchange(A7779,日期设置!$B$4,日期设置!$B$2,1)</f>
        <v>0</v>
      </c>
      <c r="J7779" s="26">
        <f>[1]!b_pq_pctchange(A7779,日期设置!$C$4,日期设置!$B$2,1)</f>
        <v>0</v>
      </c>
      <c r="K7779" s="52">
        <f>[1]!b_dq_amount($A7779,日期设置!B$2,2,10000)</f>
        <v>0</v>
      </c>
      <c r="L7779" s="26">
        <f>[1]!b_info_latestpar(A7779,日期设置!$B$2)</f>
        <v>100</v>
      </c>
      <c r="M7779" s="6">
        <f>[1]!b_info_outstandingbalance($A7779,日期设置!B$2)</f>
        <v>10</v>
      </c>
      <c r="N7779" s="7" t="str">
        <f>[1]!b_info_latestissurercreditrating2(A7779,日期设置!$B$2,"102","1")</f>
        <v>AAA</v>
      </c>
      <c r="O7779" s="55">
        <v>3.1</v>
      </c>
      <c r="P7779" s="9">
        <f>[1]!b_info_repurchasedate(A7779)</f>
        <v>0</v>
      </c>
      <c r="Q7779" s="36" t="s">
        <v>16065</v>
      </c>
      <c r="R7779" s="2" t="str">
        <f>IF((--IF(P7779=0,Q7779,P7779))&gt;(--日期设置!$B$2),IF(P7779=0,Q7779,P7779),Q7779)</f>
        <v>2021-11-23</v>
      </c>
      <c r="S7779" s="32" t="s">
        <v>23193</v>
      </c>
      <c r="T7779" s="8">
        <f>[1]!b_anal_ptmyear($A7779,日期设置!$B$2)</f>
        <v>0.67397260273972603</v>
      </c>
      <c r="U7779" s="8">
        <f>[1]!b_anal_termifexercise($A7779,日期设置!B$2)</f>
        <v>0</v>
      </c>
      <c r="V7779" s="10">
        <f>[1]!b_dq_dirtyprice(A7779,日期设置!$B$2)</f>
        <v>100.20959999999999</v>
      </c>
      <c r="W7779" s="11">
        <f>IF(U7779=0,ROUNDUP((Q7779-日期设置!$B$2)/365,0),ROUNDUP((R7779-日期设置!$B$2)/365,0))</f>
        <v>1</v>
      </c>
      <c r="X7779" s="18">
        <f>_xlfn.IFNA(VLOOKUP(A7779,过往入选债券!A:D,4,0),2)</f>
        <v>2</v>
      </c>
      <c r="Y7779">
        <f>_xlfn.IFNA(VLOOKUP(C7779,[2]Sheet1!$A:$A,1,0),3)</f>
        <v>3</v>
      </c>
    </row>
    <row r="7780" spans="1:25" x14ac:dyDescent="0.2">
      <c r="A7780" s="35" t="s">
        <v>22646</v>
      </c>
      <c r="B7780" s="35" t="s">
        <v>22647</v>
      </c>
      <c r="C7780" s="54" t="s">
        <v>19456</v>
      </c>
      <c r="D7780" s="26">
        <f>[1]!b_calc_yield(A7780,日期设置!$B$2,F7780,1,R7780,1,O7780,L7780,S7780,)</f>
        <v>0.72904199909541889</v>
      </c>
      <c r="E7780" s="26">
        <f t="shared" si="242"/>
        <v>2.9704115923756325</v>
      </c>
      <c r="F7780" s="18">
        <f>[1]!b_dq_cleanprice($A7780,日期设置!B$2)</f>
        <v>100.0309</v>
      </c>
      <c r="G7780" s="18" t="str">
        <f t="shared" si="243"/>
        <v>0.66 + 0</v>
      </c>
      <c r="H7780" s="27">
        <f>[1]!b_dq_pctchange($A7780,日期设置!$B$2,1)/100</f>
        <v>5.9985063719136205E-5</v>
      </c>
      <c r="I7780" s="26">
        <f>[1]!b_pq_pctchange(A7780,日期设置!$B$4,日期设置!$B$2,1)</f>
        <v>2.7899163025111726E-2</v>
      </c>
      <c r="J7780" s="26">
        <f>[1]!b_pq_pctchange(A7780,日期设置!$C$4,日期设置!$B$2,1)</f>
        <v>0</v>
      </c>
      <c r="K7780" s="52">
        <f>[1]!b_dq_amount($A7780,日期设置!B$2,2,10000)</f>
        <v>48120.591782399999</v>
      </c>
      <c r="L7780" s="26">
        <f>[1]!b_info_latestpar(A7780,日期设置!$B$2)</f>
        <v>100</v>
      </c>
      <c r="M7780" s="6">
        <f>[1]!b_info_outstandingbalance($A7780,日期设置!B$2)</f>
        <v>20</v>
      </c>
      <c r="N7780" s="7" t="str">
        <f>[1]!b_info_latestissurercreditrating2(A7780,日期设置!$B$2,"102","1")</f>
        <v>AAA</v>
      </c>
      <c r="O7780" s="55">
        <v>3.23</v>
      </c>
      <c r="P7780" s="9">
        <f>[1]!b_info_repurchasedate(A7780)</f>
        <v>0</v>
      </c>
      <c r="Q7780" s="36" t="s">
        <v>16702</v>
      </c>
      <c r="R7780" s="2" t="str">
        <f>IF((--IF(P7780=0,Q7780,P7780))&gt;(--日期设置!$B$2),IF(P7780=0,Q7780,P7780),Q7780)</f>
        <v>2021-11-19</v>
      </c>
      <c r="S7780" s="32" t="s">
        <v>23264</v>
      </c>
      <c r="T7780" s="8">
        <f>[1]!b_anal_ptmyear($A7780,日期设置!$B$2)</f>
        <v>0.66301369863013704</v>
      </c>
      <c r="U7780" s="8">
        <f>[1]!b_anal_termifexercise($A7780,日期设置!B$2)</f>
        <v>0</v>
      </c>
      <c r="V7780" s="10">
        <f>[1]!b_dq_dirtyprice(A7780,日期设置!$B$2)</f>
        <v>100.2521</v>
      </c>
      <c r="W7780" s="11">
        <f>IF(U7780=0,ROUNDUP((Q7780-日期设置!$B$2)/365,0),ROUNDUP((R7780-日期设置!$B$2)/365,0))</f>
        <v>1</v>
      </c>
      <c r="X7780" s="18">
        <f>_xlfn.IFNA(VLOOKUP(A7780,过往入选债券!A:D,4,0),2)</f>
        <v>2</v>
      </c>
      <c r="Y7780">
        <f>_xlfn.IFNA(VLOOKUP(C7780,[2]Sheet1!$A:$A,1,0),3)</f>
        <v>3</v>
      </c>
    </row>
    <row r="7781" spans="1:25" hidden="1" x14ac:dyDescent="0.2">
      <c r="A7781" s="35" t="s">
        <v>22406</v>
      </c>
      <c r="B7781" s="35" t="s">
        <v>22407</v>
      </c>
      <c r="C7781" s="54" t="s">
        <v>197</v>
      </c>
      <c r="D7781" s="26">
        <f>[1]!b_calc_yield(A7781,日期设置!$B$2,F7781,1,R7781,1,O7781,L7781,S7781,)</f>
        <v>0.72714006322338709</v>
      </c>
      <c r="E7781" s="26">
        <f t="shared" si="242"/>
        <v>2.8322683038052299</v>
      </c>
      <c r="F7781" s="18">
        <f>[1]!b_dq_cleanprice($A7781,日期设置!B$2)</f>
        <v>100.05800000000001</v>
      </c>
      <c r="G7781" s="18" t="str">
        <f t="shared" si="243"/>
        <v>0.62 + 0</v>
      </c>
      <c r="H7781" s="27">
        <f>[1]!b_dq_pctchange($A7781,日期设置!$B$2,1)/100</f>
        <v>0</v>
      </c>
      <c r="I7781" s="26">
        <f>[1]!b_pq_pctchange(A7781,日期设置!$B$4,日期设置!$B$2,1)</f>
        <v>0</v>
      </c>
      <c r="J7781" s="26">
        <f>[1]!b_pq_pctchange(A7781,日期设置!$C$4,日期设置!$B$2,1)</f>
        <v>0.10885529849163599</v>
      </c>
      <c r="K7781" s="52">
        <f>[1]!b_dq_amount($A7781,日期设置!B$2,2,10000)</f>
        <v>0</v>
      </c>
      <c r="L7781" s="26">
        <f>[1]!b_info_latestpar(A7781,日期设置!$B$2)</f>
        <v>100</v>
      </c>
      <c r="M7781" s="6">
        <f>[1]!b_info_outstandingbalance($A7781,日期设置!B$2)</f>
        <v>5</v>
      </c>
      <c r="N7781" s="7" t="str">
        <f>[1]!b_info_latestissurercreditrating2(A7781,日期设置!$B$2,"102","1")</f>
        <v>AA+</v>
      </c>
      <c r="O7781" s="55">
        <v>3.28</v>
      </c>
      <c r="P7781" s="9">
        <f>[1]!b_info_repurchasedate(A7781)</f>
        <v>0</v>
      </c>
      <c r="Q7781" s="36" t="s">
        <v>16590</v>
      </c>
      <c r="R7781" s="2" t="str">
        <f>IF((--IF(P7781=0,Q7781,P7781))&gt;(--日期设置!$B$2),IF(P7781=0,Q7781,P7781),Q7781)</f>
        <v>2021-11-05</v>
      </c>
      <c r="S7781" s="32" t="s">
        <v>23145</v>
      </c>
      <c r="T7781" s="8">
        <f>[1]!b_anal_ptmyear($A7781,日期设置!$B$2)</f>
        <v>0.62465753424657533</v>
      </c>
      <c r="U7781" s="8">
        <f>[1]!b_anal_termifexercise($A7781,日期设置!B$2)</f>
        <v>0</v>
      </c>
      <c r="V7781" s="10">
        <f>[1]!b_dq_dirtyprice(A7781,日期设置!$B$2)</f>
        <v>100.4354</v>
      </c>
      <c r="W7781" s="11">
        <f>IF(U7781=0,ROUNDUP((Q7781-日期设置!$B$2)/365,0),ROUNDUP((R7781-日期设置!$B$2)/365,0))</f>
        <v>1</v>
      </c>
      <c r="X7781" s="18">
        <f>_xlfn.IFNA(VLOOKUP(A7781,过往入选债券!A:D,4,0),2)</f>
        <v>2</v>
      </c>
      <c r="Y7781">
        <f>_xlfn.IFNA(VLOOKUP(C7781,[2]Sheet1!$A:$A,1,0),3)</f>
        <v>3</v>
      </c>
    </row>
    <row r="7782" spans="1:25" hidden="1" x14ac:dyDescent="0.2">
      <c r="A7782" s="35" t="s">
        <v>22542</v>
      </c>
      <c r="B7782" s="35" t="s">
        <v>22543</v>
      </c>
      <c r="C7782" s="54" t="s">
        <v>148</v>
      </c>
      <c r="D7782" s="26">
        <f>[1]!b_calc_yield(A7782,日期设置!$B$2,F7782,1,R7782,1,O7782,L7782,S7782,)</f>
        <v>0.72686494018330794</v>
      </c>
      <c r="E7782" s="26">
        <f t="shared" si="242"/>
        <v>3.3118427473496359</v>
      </c>
      <c r="F7782" s="18">
        <f>[1]!b_dq_cleanprice($A7782,日期设置!B$2)</f>
        <v>100.1632</v>
      </c>
      <c r="G7782" s="18" t="str">
        <f t="shared" si="243"/>
        <v>0.62 + 0</v>
      </c>
      <c r="H7782" s="27">
        <f>[1]!b_dq_pctchange($A7782,日期设置!$B$2,1)/100</f>
        <v>0</v>
      </c>
      <c r="I7782" s="26">
        <f>[1]!b_pq_pctchange(A7782,日期设置!$B$4,日期设置!$B$2,1)</f>
        <v>0</v>
      </c>
      <c r="J7782" s="26">
        <f>[1]!b_pq_pctchange(A7782,日期设置!$C$4,日期设置!$B$2,1)</f>
        <v>0.16320000000000334</v>
      </c>
      <c r="K7782" s="52">
        <f>[1]!b_dq_amount($A7782,日期设置!B$2,2,10000)</f>
        <v>0</v>
      </c>
      <c r="L7782" s="26">
        <f>[1]!b_info_latestpar(A7782,日期设置!$B$2)</f>
        <v>100</v>
      </c>
      <c r="M7782" s="6">
        <f>[1]!b_info_outstandingbalance($A7782,日期设置!B$2)</f>
        <v>2.2999999999999998</v>
      </c>
      <c r="N7782" s="7" t="str">
        <f>[1]!b_info_latestissurercreditrating2(A7782,日期设置!$B$2,"102","1")</f>
        <v>AAA</v>
      </c>
      <c r="O7782" s="55">
        <v>3.95</v>
      </c>
      <c r="P7782" s="9">
        <f>[1]!b_info_repurchasedate(A7782)</f>
        <v>0</v>
      </c>
      <c r="Q7782" s="36" t="s">
        <v>16590</v>
      </c>
      <c r="R7782" s="2" t="str">
        <f>IF((--IF(P7782=0,Q7782,P7782))&gt;(--日期设置!$B$2),IF(P7782=0,Q7782,P7782),Q7782)</f>
        <v>2021-11-05</v>
      </c>
      <c r="S7782" s="32" t="s">
        <v>23213</v>
      </c>
      <c r="T7782" s="8">
        <f>[1]!b_anal_ptmyear($A7782,日期设置!$B$2)</f>
        <v>0.62465753424657533</v>
      </c>
      <c r="U7782" s="8">
        <f>[1]!b_anal_termifexercise($A7782,日期设置!B$2)</f>
        <v>0</v>
      </c>
      <c r="V7782" s="10">
        <f>[1]!b_dq_dirtyprice(A7782,日期设置!$B$2)</f>
        <v>100.6177</v>
      </c>
      <c r="W7782" s="11">
        <f>IF(U7782=0,ROUNDUP((Q7782-日期设置!$B$2)/365,0),ROUNDUP((R7782-日期设置!$B$2)/365,0))</f>
        <v>1</v>
      </c>
      <c r="X7782" s="18">
        <f>_xlfn.IFNA(VLOOKUP(A7782,过往入选债券!A:D,4,0),2)</f>
        <v>2</v>
      </c>
      <c r="Y7782">
        <f>_xlfn.IFNA(VLOOKUP(C7782,[2]Sheet1!$A:$A,1,0),3)</f>
        <v>3</v>
      </c>
    </row>
    <row r="7783" spans="1:25" hidden="1" x14ac:dyDescent="0.2">
      <c r="A7783" s="35" t="s">
        <v>22474</v>
      </c>
      <c r="B7783" s="35" t="s">
        <v>22475</v>
      </c>
      <c r="C7783" s="54" t="s">
        <v>469</v>
      </c>
      <c r="D7783" s="26">
        <f>[1]!b_calc_yield(A7783,日期设置!$B$2,F7783,1,R7783,1,O7783,L7783,S7783,)</f>
        <v>0.72631833514953259</v>
      </c>
      <c r="E7783" s="26">
        <f t="shared" si="242"/>
        <v>3.2623932331704797</v>
      </c>
      <c r="F7783" s="18">
        <f>[1]!b_dq_cleanprice($A7783,日期设置!B$2)</f>
        <v>100</v>
      </c>
      <c r="G7783" s="18" t="str">
        <f t="shared" si="243"/>
        <v>0.93 + 0</v>
      </c>
      <c r="H7783" s="27">
        <f>[1]!b_dq_pctchange($A7783,日期设置!$B$2,1)/100</f>
        <v>0</v>
      </c>
      <c r="I7783" s="26">
        <f>[1]!b_pq_pctchange(A7783,日期设置!$B$4,日期设置!$B$2,1)</f>
        <v>0</v>
      </c>
      <c r="J7783" s="26">
        <f>[1]!b_pq_pctchange(A7783,日期设置!$C$4,日期设置!$B$2,1)</f>
        <v>0</v>
      </c>
      <c r="K7783" s="52">
        <f>[1]!b_dq_amount($A7783,日期设置!B$2,2,10000)</f>
        <v>0</v>
      </c>
      <c r="L7783" s="26">
        <f>[1]!b_info_latestpar(A7783,日期设置!$B$2)</f>
        <v>100</v>
      </c>
      <c r="M7783" s="6">
        <f>[1]!b_info_outstandingbalance($A7783,日期设置!B$2)</f>
        <v>10</v>
      </c>
      <c r="N7783" s="7" t="str">
        <f>[1]!b_info_latestissurercreditrating2(A7783,日期设置!$B$2,"102","1")</f>
        <v>AA+</v>
      </c>
      <c r="O7783" s="55">
        <v>3.5</v>
      </c>
      <c r="P7783" s="9">
        <f>[1]!b_info_repurchasedate(A7783)</f>
        <v>0</v>
      </c>
      <c r="Q7783" s="36" t="s">
        <v>16253</v>
      </c>
      <c r="R7783" s="2" t="str">
        <f>IF((--IF(P7783=0,Q7783,P7783))&gt;(--日期设置!$B$2),IF(P7783=0,Q7783,P7783),Q7783)</f>
        <v>2022-02-26</v>
      </c>
      <c r="S7783" s="32" t="s">
        <v>23179</v>
      </c>
      <c r="T7783" s="8">
        <f>[1]!b_anal_ptmyear($A7783,日期设置!$B$2)</f>
        <v>0.9342465753424658</v>
      </c>
      <c r="U7783" s="8">
        <f>[1]!b_anal_termifexercise($A7783,日期设置!B$2)</f>
        <v>0</v>
      </c>
      <c r="V7783" s="10">
        <f>[1]!b_dq_dirtyprice(A7783,日期设置!$B$2)</f>
        <v>100.23009999999999</v>
      </c>
      <c r="W7783" s="11">
        <f>IF(U7783=0,ROUNDUP((Q7783-日期设置!$B$2)/365,0),ROUNDUP((R7783-日期设置!$B$2)/365,0))</f>
        <v>1</v>
      </c>
      <c r="X7783" s="18">
        <f>_xlfn.IFNA(VLOOKUP(A7783,过往入选债券!A:D,4,0),2)</f>
        <v>2</v>
      </c>
      <c r="Y7783">
        <f>_xlfn.IFNA(VLOOKUP(C7783,[2]Sheet1!$A:$A,1,0),3)</f>
        <v>3</v>
      </c>
    </row>
    <row r="7784" spans="1:25" hidden="1" x14ac:dyDescent="0.2">
      <c r="A7784" s="35" t="s">
        <v>22354</v>
      </c>
      <c r="B7784" s="35" t="s">
        <v>22355</v>
      </c>
      <c r="C7784" s="54" t="s">
        <v>141</v>
      </c>
      <c r="D7784" s="26">
        <f>[1]!b_calc_yield(A7784,日期设置!$B$2,F7784,1,R7784,1,O7784,L7784,S7784,)</f>
        <v>0.72550128353363552</v>
      </c>
      <c r="E7784" s="26">
        <f t="shared" si="242"/>
        <v>3.9680508828124017</v>
      </c>
      <c r="F7784" s="18">
        <f>[1]!b_dq_cleanprice($A7784,日期设置!B$2)</f>
        <v>100.18040000000001</v>
      </c>
      <c r="G7784" s="18" t="str">
        <f t="shared" si="243"/>
        <v>0.94 + 0</v>
      </c>
      <c r="H7784" s="27">
        <f>[1]!b_dq_pctchange($A7784,日期设置!$B$2,1)/100</f>
        <v>0</v>
      </c>
      <c r="I7784" s="26">
        <f>[1]!b_pq_pctchange(A7784,日期设置!$B$4,日期设置!$B$2,1)</f>
        <v>0</v>
      </c>
      <c r="J7784" s="26">
        <f>[1]!b_pq_pctchange(A7784,日期设置!$C$4,日期设置!$B$2,1)</f>
        <v>0</v>
      </c>
      <c r="K7784" s="52">
        <f>[1]!b_dq_amount($A7784,日期设置!B$2,2,10000)</f>
        <v>0</v>
      </c>
      <c r="L7784" s="26">
        <f>[1]!b_info_latestpar(A7784,日期设置!$B$2)</f>
        <v>100</v>
      </c>
      <c r="M7784" s="6">
        <f>[1]!b_info_outstandingbalance($A7784,日期设置!B$2)</f>
        <v>5</v>
      </c>
      <c r="N7784" s="7" t="str">
        <f>[1]!b_info_latestissurercreditrating2(A7784,日期设置!$B$2,"102","1")</f>
        <v>AA</v>
      </c>
      <c r="O7784" s="55">
        <v>4.42</v>
      </c>
      <c r="P7784" s="9">
        <f>[1]!b_info_repurchasedate(A7784)</f>
        <v>0</v>
      </c>
      <c r="Q7784" s="36" t="s">
        <v>16261</v>
      </c>
      <c r="R7784" s="2" t="str">
        <f>IF((--IF(P7784=0,Q7784,P7784))&gt;(--日期设置!$B$2),IF(P7784=0,Q7784,P7784),Q7784)</f>
        <v>2022-03-01</v>
      </c>
      <c r="S7784" s="32" t="s">
        <v>23119</v>
      </c>
      <c r="T7784" s="8">
        <f>[1]!b_anal_ptmyear($A7784,日期设置!$B$2)</f>
        <v>0.94246575342465755</v>
      </c>
      <c r="U7784" s="8">
        <f>[1]!b_anal_termifexercise($A7784,日期设置!B$2)</f>
        <v>0</v>
      </c>
      <c r="V7784" s="10">
        <f>[1]!b_dq_dirtyprice(A7784,日期设置!$B$2)</f>
        <v>100.43470000000001</v>
      </c>
      <c r="W7784" s="11">
        <f>IF(U7784=0,ROUNDUP((Q7784-日期设置!$B$2)/365,0),ROUNDUP((R7784-日期设置!$B$2)/365,0))</f>
        <v>1</v>
      </c>
      <c r="X7784" s="18">
        <f>_xlfn.IFNA(VLOOKUP(A7784,过往入选债券!A:D,4,0),2)</f>
        <v>2</v>
      </c>
      <c r="Y7784">
        <f>_xlfn.IFNA(VLOOKUP(C7784,[2]Sheet1!$A:$A,1,0),3)</f>
        <v>3</v>
      </c>
    </row>
    <row r="7785" spans="1:25" hidden="1" x14ac:dyDescent="0.2">
      <c r="A7785" s="35" t="s">
        <v>22808</v>
      </c>
      <c r="B7785" s="35" t="s">
        <v>22809</v>
      </c>
      <c r="C7785" s="54" t="s">
        <v>75</v>
      </c>
      <c r="D7785" s="26">
        <f>[1]!b_calc_yield(A7785,日期设置!$B$2,F7785,1,R7785,1,O7785,L7785,S7785,)</f>
        <v>0.72487715497530314</v>
      </c>
      <c r="E7785" s="26">
        <f t="shared" si="242"/>
        <v>2.9903045684267937</v>
      </c>
      <c r="F7785" s="18">
        <f>[1]!b_dq_cleanprice($A7785,日期设置!B$2)</f>
        <v>100.1463</v>
      </c>
      <c r="G7785" s="18" t="str">
        <f t="shared" si="243"/>
        <v>0.42 + 0</v>
      </c>
      <c r="H7785" s="27">
        <f>[1]!b_dq_pctchange($A7785,日期设置!$B$2,1)/100</f>
        <v>0</v>
      </c>
      <c r="I7785" s="26">
        <f>[1]!b_pq_pctchange(A7785,日期设置!$B$4,日期设置!$B$2,1)</f>
        <v>2.6168571545576651E-2</v>
      </c>
      <c r="J7785" s="26">
        <f>[1]!b_pq_pctchange(A7785,日期设置!$C$4,日期设置!$B$2,1)</f>
        <v>0</v>
      </c>
      <c r="K7785" s="52">
        <f>[1]!b_dq_amount($A7785,日期设置!B$2,2,10000)</f>
        <v>0</v>
      </c>
      <c r="L7785" s="26">
        <f>[1]!b_info_latestpar(A7785,日期设置!$B$2)</f>
        <v>100</v>
      </c>
      <c r="M7785" s="6">
        <f>[1]!b_info_outstandingbalance($A7785,日期设置!B$2)</f>
        <v>10</v>
      </c>
      <c r="N7785" s="7" t="str">
        <f>[1]!b_info_latestissurercreditrating2(A7785,日期设置!$B$2,"102","1")</f>
        <v>AAA</v>
      </c>
      <c r="O7785" s="55">
        <v>3.4</v>
      </c>
      <c r="P7785" s="9">
        <f>[1]!b_info_repurchasedate(A7785)</f>
        <v>0</v>
      </c>
      <c r="Q7785" s="36" t="s">
        <v>16977</v>
      </c>
      <c r="R7785" s="2" t="str">
        <f>IF((--IF(P7785=0,Q7785,P7785))&gt;(--日期设置!$B$2),IF(P7785=0,Q7785,P7785),Q7785)</f>
        <v>2021-08-24</v>
      </c>
      <c r="S7785" s="32" t="s">
        <v>23345</v>
      </c>
      <c r="T7785" s="8">
        <f>[1]!b_anal_ptmyear($A7785,日期设置!$B$2)</f>
        <v>0.42465753424657532</v>
      </c>
      <c r="U7785" s="8">
        <f>[1]!b_anal_termifexercise($A7785,日期设置!B$2)</f>
        <v>0</v>
      </c>
      <c r="V7785" s="10">
        <f>[1]!b_dq_dirtyprice(A7785,日期设置!$B$2)</f>
        <v>100.3978</v>
      </c>
      <c r="W7785" s="11">
        <f>IF(U7785=0,ROUNDUP((Q7785-日期设置!$B$2)/365,0),ROUNDUP((R7785-日期设置!$B$2)/365,0))</f>
        <v>1</v>
      </c>
      <c r="X7785" s="18">
        <f>_xlfn.IFNA(VLOOKUP(A7785,过往入选债券!A:D,4,0),2)</f>
        <v>2</v>
      </c>
      <c r="Y7785">
        <f>_xlfn.IFNA(VLOOKUP(C7785,[2]Sheet1!$A:$A,1,0),3)</f>
        <v>3</v>
      </c>
    </row>
    <row r="7786" spans="1:25" hidden="1" x14ac:dyDescent="0.2">
      <c r="A7786" s="35" t="s">
        <v>22322</v>
      </c>
      <c r="B7786" s="35" t="s">
        <v>22323</v>
      </c>
      <c r="C7786" s="54" t="s">
        <v>297</v>
      </c>
      <c r="D7786" s="26">
        <f>[1]!b_calc_yield(A7786,日期设置!$B$2,F7786,1,R7786,1,O7786,L7786,S7786,)</f>
        <v>0.72160981100984278</v>
      </c>
      <c r="E7786" s="26">
        <f t="shared" si="242"/>
        <v>5.1786953504510791</v>
      </c>
      <c r="F7786" s="18">
        <f>[1]!b_dq_cleanprice($A7786,日期设置!B$2)</f>
        <v>100.6204</v>
      </c>
      <c r="G7786" s="18" t="str">
        <f t="shared" si="243"/>
        <v>0.61 + 0</v>
      </c>
      <c r="H7786" s="27">
        <f>[1]!b_dq_pctchange($A7786,日期设置!$B$2,1)/100</f>
        <v>0</v>
      </c>
      <c r="I7786" s="26">
        <f>[1]!b_pq_pctchange(A7786,日期设置!$B$4,日期设置!$B$2,1)</f>
        <v>1.9880636657518491E-2</v>
      </c>
      <c r="J7786" s="26">
        <f>[1]!b_pq_pctchange(A7786,日期设置!$C$4,日期设置!$B$2,1)</f>
        <v>0.51164639859672545</v>
      </c>
      <c r="K7786" s="52">
        <f>[1]!b_dq_amount($A7786,日期设置!B$2,2,10000)</f>
        <v>0</v>
      </c>
      <c r="L7786" s="26">
        <f>[1]!b_info_latestpar(A7786,日期设置!$B$2)</f>
        <v>100</v>
      </c>
      <c r="M7786" s="6">
        <f>[1]!b_info_outstandingbalance($A7786,日期设置!B$2)</f>
        <v>10</v>
      </c>
      <c r="N7786" s="7" t="str">
        <f>[1]!b_info_latestissurercreditrating2(A7786,日期设置!$B$2,"102","1")</f>
        <v>AA+</v>
      </c>
      <c r="O7786" s="55">
        <v>6.7</v>
      </c>
      <c r="P7786" s="9">
        <f>[1]!b_info_repurchasedate(A7786)</f>
        <v>0</v>
      </c>
      <c r="Q7786" s="36" t="s">
        <v>16064</v>
      </c>
      <c r="R7786" s="2" t="str">
        <f>IF((--IF(P7786=0,Q7786,P7786))&gt;(--日期设置!$B$2),IF(P7786=0,Q7786,P7786),Q7786)</f>
        <v>2021-11-02</v>
      </c>
      <c r="S7786" s="32" t="s">
        <v>23103</v>
      </c>
      <c r="T7786" s="8">
        <f>[1]!b_anal_ptmyear($A7786,日期设置!$B$2)</f>
        <v>0.61643835616438358</v>
      </c>
      <c r="U7786" s="8">
        <f>[1]!b_anal_termifexercise($A7786,日期设置!B$2)</f>
        <v>0</v>
      </c>
      <c r="V7786" s="10">
        <f>[1]!b_dq_dirtyprice(A7786,日期设置!$B$2)</f>
        <v>101.4464</v>
      </c>
      <c r="W7786" s="11">
        <f>IF(U7786=0,ROUNDUP((Q7786-日期设置!$B$2)/365,0),ROUNDUP((R7786-日期设置!$B$2)/365,0))</f>
        <v>1</v>
      </c>
      <c r="X7786" s="18">
        <f>_xlfn.IFNA(VLOOKUP(A7786,过往入选债券!A:D,4,0),2)</f>
        <v>2</v>
      </c>
      <c r="Y7786">
        <f>_xlfn.IFNA(VLOOKUP(C7786,[2]Sheet1!$A:$A,1,0),3)</f>
        <v>3</v>
      </c>
    </row>
    <row r="7787" spans="1:25" hidden="1" x14ac:dyDescent="0.2">
      <c r="A7787" s="35" t="s">
        <v>22722</v>
      </c>
      <c r="B7787" s="35" t="s">
        <v>22723</v>
      </c>
      <c r="C7787" s="54" t="s">
        <v>178</v>
      </c>
      <c r="D7787" s="26">
        <f>[1]!b_calc_yield(A7787,日期设置!$B$2,F7787,1,R7787,1,O7787,L7787,S7787,)</f>
        <v>0.72094448368613884</v>
      </c>
      <c r="E7787" s="26">
        <f t="shared" si="242"/>
        <v>2.8902619974782606</v>
      </c>
      <c r="F7787" s="18">
        <f>[1]!b_dq_cleanprice($A7787,日期设置!B$2)</f>
        <v>100.0956</v>
      </c>
      <c r="G7787" s="18" t="str">
        <f t="shared" si="243"/>
        <v>0.62 + 0</v>
      </c>
      <c r="H7787" s="27">
        <f>[1]!b_dq_pctchange($A7787,日期设置!$B$2,1)/100</f>
        <v>0</v>
      </c>
      <c r="I7787" s="26">
        <f>[1]!b_pq_pctchange(A7787,日期设置!$B$4,日期设置!$B$2,1)</f>
        <v>0</v>
      </c>
      <c r="J7787" s="26">
        <f>[1]!b_pq_pctchange(A7787,日期设置!$C$4,日期设置!$B$2,1)</f>
        <v>3.5778604394580978E-2</v>
      </c>
      <c r="K7787" s="52">
        <f>[1]!b_dq_amount($A7787,日期设置!B$2,2,10000)</f>
        <v>0</v>
      </c>
      <c r="L7787" s="26">
        <f>[1]!b_info_latestpar(A7787,日期设置!$B$2)</f>
        <v>100</v>
      </c>
      <c r="M7787" s="6">
        <f>[1]!b_info_outstandingbalance($A7787,日期设置!B$2)</f>
        <v>3.5</v>
      </c>
      <c r="N7787" s="7" t="str">
        <f>[1]!b_info_latestissurercreditrating2(A7787,日期设置!$B$2,"102","1")</f>
        <v>AAA</v>
      </c>
      <c r="O7787" s="55">
        <v>3.39</v>
      </c>
      <c r="P7787" s="9">
        <f>[1]!b_info_repurchasedate(A7787)</f>
        <v>0</v>
      </c>
      <c r="Q7787" s="36" t="s">
        <v>16183</v>
      </c>
      <c r="R7787" s="2" t="str">
        <f>IF((--IF(P7787=0,Q7787,P7787))&gt;(--日期设置!$B$2),IF(P7787=0,Q7787,P7787),Q7787)</f>
        <v>2021-11-04</v>
      </c>
      <c r="S7787" s="32" t="s">
        <v>23302</v>
      </c>
      <c r="T7787" s="8">
        <f>[1]!b_anal_ptmyear($A7787,日期设置!$B$2)</f>
        <v>0.62191780821917808</v>
      </c>
      <c r="U7787" s="8">
        <f>[1]!b_anal_termifexercise($A7787,日期设置!B$2)</f>
        <v>0</v>
      </c>
      <c r="V7787" s="10">
        <f>[1]!b_dq_dirtyprice(A7787,日期设置!$B$2)</f>
        <v>100.48569999999999</v>
      </c>
      <c r="W7787" s="11">
        <f>IF(U7787=0,ROUNDUP((Q7787-日期设置!$B$2)/365,0),ROUNDUP((R7787-日期设置!$B$2)/365,0))</f>
        <v>1</v>
      </c>
      <c r="X7787" s="18">
        <f>_xlfn.IFNA(VLOOKUP(A7787,过往入选债券!A:D,4,0),2)</f>
        <v>2</v>
      </c>
      <c r="Y7787">
        <f>_xlfn.IFNA(VLOOKUP(C7787,[2]Sheet1!$A:$A,1,0),3)</f>
        <v>3</v>
      </c>
    </row>
    <row r="7788" spans="1:25" hidden="1" x14ac:dyDescent="0.2">
      <c r="A7788" s="35" t="s">
        <v>22500</v>
      </c>
      <c r="B7788" s="35" t="s">
        <v>22501</v>
      </c>
      <c r="C7788" s="54" t="s">
        <v>21264</v>
      </c>
      <c r="D7788" s="26">
        <f>[1]!b_calc_yield(A7788,日期设置!$B$2,F7788,1,R7788,1,O7788,L7788,S7788,)</f>
        <v>0.71917028351876033</v>
      </c>
      <c r="E7788" s="26">
        <f t="shared" si="242"/>
        <v>2.640376394505406</v>
      </c>
      <c r="F7788" s="18">
        <f>[1]!b_dq_cleanprice($A7788,日期设置!B$2)</f>
        <v>100.05710000000001</v>
      </c>
      <c r="G7788" s="18" t="str">
        <f t="shared" si="243"/>
        <v>0.61 + 0</v>
      </c>
      <c r="H7788" s="27">
        <f>[1]!b_dq_pctchange($A7788,日期设置!$B$2,1)/100</f>
        <v>0</v>
      </c>
      <c r="I7788" s="26">
        <f>[1]!b_pq_pctchange(A7788,日期设置!$B$4,日期设置!$B$2,1)</f>
        <v>0</v>
      </c>
      <c r="J7788" s="26">
        <f>[1]!b_pq_pctchange(A7788,日期设置!$C$4,日期设置!$B$2,1)</f>
        <v>5.7100000000005473E-2</v>
      </c>
      <c r="K7788" s="52">
        <f>[1]!b_dq_amount($A7788,日期设置!B$2,2,10000)</f>
        <v>0</v>
      </c>
      <c r="L7788" s="26">
        <f>[1]!b_info_latestpar(A7788,日期设置!$B$2)</f>
        <v>100</v>
      </c>
      <c r="M7788" s="6">
        <f>[1]!b_info_outstandingbalance($A7788,日期设置!B$2)</f>
        <v>7</v>
      </c>
      <c r="N7788" s="7" t="str">
        <f>[1]!b_info_latestissurercreditrating2(A7788,日期设置!$B$2,"102","1")</f>
        <v>AAA</v>
      </c>
      <c r="O7788" s="55">
        <v>3.1</v>
      </c>
      <c r="P7788" s="9">
        <f>[1]!b_info_repurchasedate(A7788)</f>
        <v>0</v>
      </c>
      <c r="Q7788" s="36" t="s">
        <v>17175</v>
      </c>
      <c r="R7788" s="2" t="str">
        <f>IF((--IF(P7788=0,Q7788,P7788))&gt;(--日期设置!$B$2),IF(P7788=0,Q7788,P7788),Q7788)</f>
        <v>2021-11-01</v>
      </c>
      <c r="S7788" s="32" t="s">
        <v>23192</v>
      </c>
      <c r="T7788" s="8">
        <f>[1]!b_anal_ptmyear($A7788,日期设置!$B$2)</f>
        <v>0.61369863013698633</v>
      </c>
      <c r="U7788" s="8">
        <f>[1]!b_anal_termifexercise($A7788,日期设置!B$2)</f>
        <v>0</v>
      </c>
      <c r="V7788" s="10">
        <f>[1]!b_dq_dirtyprice(A7788,日期设置!$B$2)</f>
        <v>100.4478</v>
      </c>
      <c r="W7788" s="11">
        <f>IF(U7788=0,ROUNDUP((Q7788-日期设置!$B$2)/365,0),ROUNDUP((R7788-日期设置!$B$2)/365,0))</f>
        <v>1</v>
      </c>
      <c r="X7788" s="18">
        <f>_xlfn.IFNA(VLOOKUP(A7788,过往入选债券!A:D,4,0),2)</f>
        <v>2</v>
      </c>
      <c r="Y7788">
        <f>_xlfn.IFNA(VLOOKUP(C7788,[2]Sheet1!$A:$A,1,0),3)</f>
        <v>3</v>
      </c>
    </row>
    <row r="7789" spans="1:25" hidden="1" x14ac:dyDescent="0.2">
      <c r="A7789" s="35" t="s">
        <v>22724</v>
      </c>
      <c r="B7789" s="35" t="s">
        <v>22725</v>
      </c>
      <c r="C7789" s="54" t="s">
        <v>91</v>
      </c>
      <c r="D7789" s="26">
        <f>[1]!b_calc_yield(A7789,日期设置!$B$2,F7789,1,R7789,1,O7789,L7789,S7789,)</f>
        <v>0.71891562187820901</v>
      </c>
      <c r="E7789" s="26">
        <f t="shared" si="242"/>
        <v>3.0467557213870844</v>
      </c>
      <c r="F7789" s="18">
        <f>[1]!b_dq_cleanprice($A7789,日期设置!B$2)</f>
        <v>100.0913</v>
      </c>
      <c r="G7789" s="18" t="str">
        <f t="shared" si="243"/>
        <v>0.66 + 0</v>
      </c>
      <c r="H7789" s="27">
        <f>[1]!b_dq_pctchange($A7789,日期设置!$B$2,1)/100</f>
        <v>0</v>
      </c>
      <c r="I7789" s="26">
        <f>[1]!b_pq_pctchange(A7789,日期设置!$B$4,日期设置!$B$2,1)</f>
        <v>9.1300000000003934E-2</v>
      </c>
      <c r="J7789" s="26">
        <f>[1]!b_pq_pctchange(A7789,日期设置!$C$4,日期设置!$B$2,1)</f>
        <v>0</v>
      </c>
      <c r="K7789" s="52">
        <f>[1]!b_dq_amount($A7789,日期设置!B$2,2,10000)</f>
        <v>0</v>
      </c>
      <c r="L7789" s="26">
        <f>[1]!b_info_latestpar(A7789,日期设置!$B$2)</f>
        <v>100</v>
      </c>
      <c r="M7789" s="6">
        <f>[1]!b_info_outstandingbalance($A7789,日期设置!B$2)</f>
        <v>5</v>
      </c>
      <c r="N7789" s="7" t="str">
        <f>[1]!b_info_latestissurercreditrating2(A7789,日期设置!$B$2,"102","1")</f>
        <v>AAA</v>
      </c>
      <c r="O7789" s="55">
        <v>3.4</v>
      </c>
      <c r="P7789" s="9">
        <f>[1]!b_info_repurchasedate(A7789)</f>
        <v>0</v>
      </c>
      <c r="Q7789" s="36" t="s">
        <v>17468</v>
      </c>
      <c r="R7789" s="2" t="str">
        <f>IF((--IF(P7789=0,Q7789,P7789))&gt;(--日期设置!$B$2),IF(P7789=0,Q7789,P7789),Q7789)</f>
        <v>2021-11-20</v>
      </c>
      <c r="S7789" s="32" t="s">
        <v>23303</v>
      </c>
      <c r="T7789" s="8">
        <f>[1]!b_anal_ptmyear($A7789,日期设置!$B$2)</f>
        <v>0.66575342465753429</v>
      </c>
      <c r="U7789" s="8">
        <f>[1]!b_anal_termifexercise($A7789,日期设置!B$2)</f>
        <v>0</v>
      </c>
      <c r="V7789" s="10">
        <f>[1]!b_dq_dirtyprice(A7789,日期设置!$B$2)</f>
        <v>100.3428</v>
      </c>
      <c r="W7789" s="11">
        <f>IF(U7789=0,ROUNDUP((Q7789-日期设置!$B$2)/365,0),ROUNDUP((R7789-日期设置!$B$2)/365,0))</f>
        <v>1</v>
      </c>
      <c r="X7789" s="18">
        <f>_xlfn.IFNA(VLOOKUP(A7789,过往入选债券!A:D,4,0),2)</f>
        <v>2</v>
      </c>
      <c r="Y7789">
        <f>_xlfn.IFNA(VLOOKUP(C7789,[2]Sheet1!$A:$A,1,0),3)</f>
        <v>3</v>
      </c>
    </row>
    <row r="7790" spans="1:25" hidden="1" x14ac:dyDescent="0.2">
      <c r="A7790" s="35" t="s">
        <v>22526</v>
      </c>
      <c r="B7790" s="35" t="s">
        <v>22527</v>
      </c>
      <c r="C7790" s="54" t="s">
        <v>273</v>
      </c>
      <c r="D7790" s="26">
        <f>[1]!b_calc_yield(A7790,日期设置!$B$2,F7790,1,R7790,1,O7790,L7790,S7790,)</f>
        <v>0.71880904402976076</v>
      </c>
      <c r="E7790" s="26">
        <f t="shared" si="242"/>
        <v>3.1303807155155905</v>
      </c>
      <c r="F7790" s="18">
        <f>[1]!b_dq_cleanprice($A7790,日期设置!B$2)</f>
        <v>100.1091</v>
      </c>
      <c r="G7790" s="18" t="str">
        <f t="shared" si="243"/>
        <v>0.66 + 0</v>
      </c>
      <c r="H7790" s="27">
        <f>[1]!b_dq_pctchange($A7790,日期设置!$B$2,1)/100</f>
        <v>0</v>
      </c>
      <c r="I7790" s="26">
        <f>[1]!b_pq_pctchange(A7790,日期设置!$B$4,日期设置!$B$2,1)</f>
        <v>5.6870313696249404E-2</v>
      </c>
      <c r="J7790" s="26">
        <f>[1]!b_pq_pctchange(A7790,日期设置!$C$4,日期设置!$B$2,1)</f>
        <v>0</v>
      </c>
      <c r="K7790" s="52">
        <f>[1]!b_dq_amount($A7790,日期设置!B$2,2,10000)</f>
        <v>0</v>
      </c>
      <c r="L7790" s="26">
        <f>[1]!b_info_latestpar(A7790,日期设置!$B$2)</f>
        <v>100</v>
      </c>
      <c r="M7790" s="6">
        <f>[1]!b_info_outstandingbalance($A7790,日期设置!B$2)</f>
        <v>6.6</v>
      </c>
      <c r="N7790" s="7" t="str">
        <f>[1]!b_info_latestissurercreditrating2(A7790,日期设置!$B$2,"102","1")</f>
        <v>AA+</v>
      </c>
      <c r="O7790" s="55">
        <v>3.5</v>
      </c>
      <c r="P7790" s="9">
        <f>[1]!b_info_repurchasedate(A7790)</f>
        <v>0</v>
      </c>
      <c r="Q7790" s="36" t="s">
        <v>16702</v>
      </c>
      <c r="R7790" s="2" t="str">
        <f>IF((--IF(P7790=0,Q7790,P7790))&gt;(--日期设置!$B$2),IF(P7790=0,Q7790,P7790),Q7790)</f>
        <v>2021-11-19</v>
      </c>
      <c r="S7790" s="32" t="s">
        <v>23205</v>
      </c>
      <c r="T7790" s="8">
        <f>[1]!b_anal_ptmyear($A7790,日期设置!$B$2)</f>
        <v>0.66301369863013704</v>
      </c>
      <c r="U7790" s="8">
        <f>[1]!b_anal_termifexercise($A7790,日期设置!B$2)</f>
        <v>0</v>
      </c>
      <c r="V7790" s="10">
        <f>[1]!b_dq_dirtyprice(A7790,日期设置!$B$2)</f>
        <v>100.3584</v>
      </c>
      <c r="W7790" s="11">
        <f>IF(U7790=0,ROUNDUP((Q7790-日期设置!$B$2)/365,0),ROUNDUP((R7790-日期设置!$B$2)/365,0))</f>
        <v>1</v>
      </c>
      <c r="X7790" s="18">
        <f>_xlfn.IFNA(VLOOKUP(A7790,过往入选债券!A:D,4,0),2)</f>
        <v>2</v>
      </c>
      <c r="Y7790">
        <f>_xlfn.IFNA(VLOOKUP(C7790,[2]Sheet1!$A:$A,1,0),3)</f>
        <v>3</v>
      </c>
    </row>
    <row r="7791" spans="1:25" hidden="1" x14ac:dyDescent="0.2">
      <c r="A7791" s="35" t="s">
        <v>22964</v>
      </c>
      <c r="B7791" s="35" t="s">
        <v>22965</v>
      </c>
      <c r="C7791" s="54" t="s">
        <v>2391</v>
      </c>
      <c r="D7791" s="26">
        <f>[1]!b_calc_yield(A7791,日期设置!$B$2,F7791,1,R7791,1,O7791,L7791,S7791,)</f>
        <v>0.71637323485303495</v>
      </c>
      <c r="E7791" s="26">
        <f t="shared" si="242"/>
        <v>3.143706474757213</v>
      </c>
      <c r="F7791" s="18">
        <f>[1]!b_dq_cleanprice($A7791,日期设置!B$2)</f>
        <v>100.1198</v>
      </c>
      <c r="G7791" s="18" t="str">
        <f t="shared" si="243"/>
        <v>0.86 + 0</v>
      </c>
      <c r="H7791" s="27">
        <f>[1]!b_dq_pctchange($A7791,日期设置!$B$2,1)/100</f>
        <v>0</v>
      </c>
      <c r="I7791" s="26">
        <f>[1]!b_pq_pctchange(A7791,日期设置!$B$4,日期设置!$B$2,1)</f>
        <v>0</v>
      </c>
      <c r="J7791" s="26">
        <f>[1]!b_pq_pctchange(A7791,日期设置!$C$4,日期设置!$B$2,1)</f>
        <v>6.0364143698644346E-2</v>
      </c>
      <c r="K7791" s="52">
        <f>[1]!b_dq_amount($A7791,日期设置!B$2,2,10000)</f>
        <v>0</v>
      </c>
      <c r="L7791" s="26">
        <f>[1]!b_info_latestpar(A7791,日期设置!$B$2)</f>
        <v>100</v>
      </c>
      <c r="M7791" s="6">
        <f>[1]!b_info_outstandingbalance($A7791,日期设置!B$2)</f>
        <v>5</v>
      </c>
      <c r="N7791" s="7" t="str">
        <f>[1]!b_info_latestissurercreditrating2(A7791,日期设置!$B$2,"102","1")</f>
        <v>AAA</v>
      </c>
      <c r="O7791" s="55">
        <v>3.78</v>
      </c>
      <c r="P7791" s="9">
        <f>[1]!b_info_repurchasedate(A7791)</f>
        <v>0</v>
      </c>
      <c r="Q7791" s="36" t="s">
        <v>23465</v>
      </c>
      <c r="R7791" s="2" t="str">
        <f>IF((--IF(P7791=0,Q7791,P7791))&gt;(--日期设置!$B$2),IF(P7791=0,Q7791,P7791),Q7791)</f>
        <v>2022-02-02</v>
      </c>
      <c r="S7791" s="32" t="s">
        <v>23423</v>
      </c>
      <c r="T7791" s="8">
        <f>[1]!b_anal_ptmyear($A7791,日期设置!$B$2)</f>
        <v>0.86849315068493149</v>
      </c>
      <c r="U7791" s="8">
        <f>[1]!b_anal_termifexercise($A7791,日期设置!B$2)</f>
        <v>0</v>
      </c>
      <c r="V7791" s="10">
        <f>[1]!b_dq_dirtyprice(A7791,日期设置!$B$2)</f>
        <v>100.6169</v>
      </c>
      <c r="W7791" s="11">
        <f>IF(U7791=0,ROUNDUP((Q7791-日期设置!$B$2)/365,0),ROUNDUP((R7791-日期设置!$B$2)/365,0))</f>
        <v>1</v>
      </c>
      <c r="X7791" s="18">
        <f>_xlfn.IFNA(VLOOKUP(A7791,过往入选债券!A:D,4,0),2)</f>
        <v>2</v>
      </c>
      <c r="Y7791">
        <f>_xlfn.IFNA(VLOOKUP(C7791,[2]Sheet1!$A:$A,1,0),3)</f>
        <v>3</v>
      </c>
    </row>
    <row r="7792" spans="1:25" hidden="1" x14ac:dyDescent="0.2">
      <c r="A7792" s="35" t="s">
        <v>22358</v>
      </c>
      <c r="B7792" s="35" t="s">
        <v>22359</v>
      </c>
      <c r="C7792" s="54" t="s">
        <v>4807</v>
      </c>
      <c r="D7792" s="26">
        <f>[1]!b_calc_yield(A7792,日期设置!$B$2,F7792,1,R7792,1,O7792,L7792,S7792,)</f>
        <v>0.71485098769048794</v>
      </c>
      <c r="E7792" s="26">
        <f t="shared" si="242"/>
        <v>3.398221753269004</v>
      </c>
      <c r="F7792" s="18">
        <f>[1]!b_dq_cleanprice($A7792,日期设置!B$2)</f>
        <v>100.1814</v>
      </c>
      <c r="G7792" s="18" t="str">
        <f t="shared" si="243"/>
        <v>0.88 + 0</v>
      </c>
      <c r="H7792" s="27">
        <f>[1]!b_dq_pctchange($A7792,日期设置!$B$2,1)/100</f>
        <v>0</v>
      </c>
      <c r="I7792" s="26">
        <f>[1]!b_pq_pctchange(A7792,日期设置!$B$4,日期设置!$B$2,1)</f>
        <v>0</v>
      </c>
      <c r="J7792" s="26">
        <f>[1]!b_pq_pctchange(A7792,日期设置!$C$4,日期设置!$B$2,1)</f>
        <v>0.18139999999999645</v>
      </c>
      <c r="K7792" s="52">
        <f>[1]!b_dq_amount($A7792,日期设置!B$2,2,10000)</f>
        <v>0</v>
      </c>
      <c r="L7792" s="26">
        <f>[1]!b_info_latestpar(A7792,日期设置!$B$2)</f>
        <v>100</v>
      </c>
      <c r="M7792" s="6">
        <f>[1]!b_info_outstandingbalance($A7792,日期设置!B$2)</f>
        <v>9</v>
      </c>
      <c r="N7792" s="7" t="str">
        <f>[1]!b_info_latestissurercreditrating2(A7792,日期设置!$B$2,"102","1")</f>
        <v>AAA</v>
      </c>
      <c r="O7792" s="55">
        <v>4.07</v>
      </c>
      <c r="P7792" s="9">
        <f>[1]!b_info_repurchasedate(A7792)</f>
        <v>0</v>
      </c>
      <c r="Q7792" s="36" t="s">
        <v>23430</v>
      </c>
      <c r="R7792" s="2" t="str">
        <f>IF((--IF(P7792=0,Q7792,P7792))&gt;(--日期设置!$B$2),IF(P7792=0,Q7792,P7792),Q7792)</f>
        <v>2022-02-08</v>
      </c>
      <c r="S7792" s="32" t="s">
        <v>23121</v>
      </c>
      <c r="T7792" s="8">
        <f>[1]!b_anal_ptmyear($A7792,日期设置!$B$2)</f>
        <v>0.8849315068493151</v>
      </c>
      <c r="U7792" s="8">
        <f>[1]!b_anal_termifexercise($A7792,日期设置!B$2)</f>
        <v>0</v>
      </c>
      <c r="V7792" s="10">
        <f>[1]!b_dq_dirtyprice(A7792,日期设置!$B$2)</f>
        <v>100.6497</v>
      </c>
      <c r="W7792" s="11">
        <f>IF(U7792=0,ROUNDUP((Q7792-日期设置!$B$2)/365,0),ROUNDUP((R7792-日期设置!$B$2)/365,0))</f>
        <v>1</v>
      </c>
      <c r="X7792" s="18">
        <f>_xlfn.IFNA(VLOOKUP(A7792,过往入选债券!A:D,4,0),2)</f>
        <v>2</v>
      </c>
      <c r="Y7792">
        <f>_xlfn.IFNA(VLOOKUP(C7792,[2]Sheet1!$A:$A,1,0),3)</f>
        <v>3</v>
      </c>
    </row>
    <row r="7793" spans="1:25" hidden="1" x14ac:dyDescent="0.2">
      <c r="A7793" s="29" t="s">
        <v>12483</v>
      </c>
      <c r="B7793" s="29" t="s">
        <v>12484</v>
      </c>
      <c r="C7793" s="40" t="s">
        <v>1085</v>
      </c>
      <c r="D7793" s="26" t="str">
        <f>[1]!b_calc_yield(A7793,日期设置!$B$2,F7793,1,R7793,1,O7793,L7793,S7793,)</f>
        <v>Fetching...</v>
      </c>
      <c r="E7793" s="26">
        <f t="shared" si="242"/>
        <v>26.344512180475711</v>
      </c>
      <c r="F7793" s="18">
        <f>[1]!b_dq_cleanprice($A7793,日期设置!B$2)</f>
        <v>39.602400000000003</v>
      </c>
      <c r="G7793" s="18" t="str">
        <f t="shared" si="243"/>
        <v>1.19 + 0</v>
      </c>
      <c r="H7793" s="27">
        <f>[1]!b_dq_pctchange($A7793,日期设置!$B$2,1)/100</f>
        <v>0</v>
      </c>
      <c r="I7793" s="26">
        <f>[1]!b_pq_pctchange(A7793,日期设置!$B$4,日期设置!$B$2,1)</f>
        <v>4.0995930898882396</v>
      </c>
      <c r="J7793" s="26">
        <f>[1]!b_pq_pctchange(A7793,日期设置!$C$4,日期设置!$B$2,1)</f>
        <v>-1.2093635873795123</v>
      </c>
      <c r="K7793" s="52">
        <f>[1]!b_dq_amount($A7793,日期设置!B$2,2,10000)</f>
        <v>0</v>
      </c>
      <c r="L7793" s="26">
        <f>[1]!b_info_latestpar(A7793,日期设置!$B$2)</f>
        <v>40</v>
      </c>
      <c r="M7793" s="6">
        <f>[1]!b_info_outstandingbalance($A7793,日期设置!B$2)</f>
        <v>5.6</v>
      </c>
      <c r="N7793" s="7" t="str">
        <f>[1]!b_info_latestissurercreditrating2(A7793,日期设置!$B$2,"102","1")</f>
        <v>AA</v>
      </c>
      <c r="O7793" s="44">
        <v>6.3</v>
      </c>
      <c r="P7793" s="9">
        <f>[1]!b_info_repurchasedate(A7793)</f>
        <v>0</v>
      </c>
      <c r="Q7793" s="44" t="s">
        <v>17133</v>
      </c>
      <c r="R7793" s="2" t="str">
        <f>IF((--IF(P7793=0,Q7793,P7793))&gt;(--日期设置!$B$2),IF(P7793=0,Q7793,P7793),Q7793)</f>
        <v>2022-06-01</v>
      </c>
      <c r="S7793" s="32" t="s">
        <v>18733</v>
      </c>
      <c r="T7793" s="8">
        <f>[1]!b_anal_ptmyear($A7793,日期设置!$B$2)</f>
        <v>1.1945205479452055</v>
      </c>
      <c r="U7793" s="8">
        <f>[1]!b_anal_termifexercise($A7793,日期设置!B$2)</f>
        <v>0</v>
      </c>
      <c r="V7793" s="10">
        <f>[1]!b_dq_dirtyprice(A7793,日期设置!$B$2)</f>
        <v>41.632199999999997</v>
      </c>
      <c r="W7793" s="11">
        <f>IF(U7793=0,ROUNDUP((Q7793-日期设置!$B$2)/365,0),ROUNDUP((R7793-日期设置!$B$2)/365,0))</f>
        <v>2</v>
      </c>
      <c r="X7793" s="18">
        <f>_xlfn.IFNA(VLOOKUP(A7793,过往入选债券!A:D,4,0),2)</f>
        <v>2</v>
      </c>
      <c r="Y7793">
        <f>_xlfn.IFNA(VLOOKUP(C7793,[2]Sheet1!$A:$A,1,0),3)</f>
        <v>3</v>
      </c>
    </row>
    <row r="7794" spans="1:25" hidden="1" x14ac:dyDescent="0.2">
      <c r="A7794" s="35" t="s">
        <v>22356</v>
      </c>
      <c r="B7794" s="35" t="s">
        <v>22357</v>
      </c>
      <c r="C7794" s="54" t="s">
        <v>103</v>
      </c>
      <c r="D7794" s="26">
        <f>[1]!b_calc_yield(A7794,日期设置!$B$2,F7794,1,R7794,1,O7794,L7794,S7794,)</f>
        <v>0.71343032359120939</v>
      </c>
      <c r="E7794" s="26">
        <f t="shared" si="242"/>
        <v>2.9129843373397968</v>
      </c>
      <c r="F7794" s="18">
        <f>[1]!b_dq_cleanprice($A7794,日期设置!B$2)</f>
        <v>100.13890000000001</v>
      </c>
      <c r="G7794" s="18" t="str">
        <f t="shared" si="243"/>
        <v>0.61 + 0</v>
      </c>
      <c r="H7794" s="27">
        <f>[1]!b_dq_pctchange($A7794,日期设置!$B$2,1)/100</f>
        <v>0</v>
      </c>
      <c r="I7794" s="26">
        <f>[1]!b_pq_pctchange(A7794,日期设置!$B$4,日期设置!$B$2,1)</f>
        <v>0.16053467548991901</v>
      </c>
      <c r="J7794" s="26">
        <f>[1]!b_pq_pctchange(A7794,日期设置!$C$4,日期设置!$B$2,1)</f>
        <v>0.13890000000000668</v>
      </c>
      <c r="K7794" s="52">
        <f>[1]!b_dq_amount($A7794,日期设置!B$2,2,10000)</f>
        <v>0</v>
      </c>
      <c r="L7794" s="26">
        <f>[1]!b_info_latestpar(A7794,日期设置!$B$2)</f>
        <v>100</v>
      </c>
      <c r="M7794" s="6">
        <f>[1]!b_info_outstandingbalance($A7794,日期设置!B$2)</f>
        <v>10</v>
      </c>
      <c r="N7794" s="7" t="str">
        <f>[1]!b_info_latestissurercreditrating2(A7794,日期设置!$B$2,"102","1")</f>
        <v>AAA</v>
      </c>
      <c r="O7794" s="55">
        <v>3.5</v>
      </c>
      <c r="P7794" s="9">
        <f>[1]!b_info_repurchasedate(A7794)</f>
        <v>0</v>
      </c>
      <c r="Q7794" s="36" t="s">
        <v>16064</v>
      </c>
      <c r="R7794" s="2" t="str">
        <f>IF((--IF(P7794=0,Q7794,P7794))&gt;(--日期设置!$B$2),IF(P7794=0,Q7794,P7794),Q7794)</f>
        <v>2021-11-02</v>
      </c>
      <c r="S7794" s="32" t="s">
        <v>23120</v>
      </c>
      <c r="T7794" s="8">
        <f>[1]!b_anal_ptmyear($A7794,日期设置!$B$2)</f>
        <v>0.61643835616438358</v>
      </c>
      <c r="U7794" s="8">
        <f>[1]!b_anal_termifexercise($A7794,日期设置!B$2)</f>
        <v>0</v>
      </c>
      <c r="V7794" s="10">
        <f>[1]!b_dq_dirtyprice(A7794,日期设置!$B$2)</f>
        <v>100.57040000000001</v>
      </c>
      <c r="W7794" s="11">
        <f>IF(U7794=0,ROUNDUP((Q7794-日期设置!$B$2)/365,0),ROUNDUP((R7794-日期设置!$B$2)/365,0))</f>
        <v>1</v>
      </c>
      <c r="X7794" s="18">
        <f>_xlfn.IFNA(VLOOKUP(A7794,过往入选债券!A:D,4,0),2)</f>
        <v>2</v>
      </c>
      <c r="Y7794">
        <f>_xlfn.IFNA(VLOOKUP(C7794,[2]Sheet1!$A:$A,1,0),3)</f>
        <v>3</v>
      </c>
    </row>
    <row r="7795" spans="1:25" hidden="1" x14ac:dyDescent="0.2">
      <c r="A7795" s="35" t="s">
        <v>22712</v>
      </c>
      <c r="B7795" s="35" t="s">
        <v>22713</v>
      </c>
      <c r="C7795" s="54" t="s">
        <v>514</v>
      </c>
      <c r="D7795" s="26">
        <f>[1]!b_calc_yield(A7795,日期设置!$B$2,F7795,1,R7795,1,O7795,L7795,S7795,)</f>
        <v>0.70899673751414216</v>
      </c>
      <c r="E7795" s="26">
        <f t="shared" si="242"/>
        <v>2.9156107904253048</v>
      </c>
      <c r="F7795" s="18">
        <f>[1]!b_dq_cleanprice($A7795,日期设置!B$2)</f>
        <v>100.148</v>
      </c>
      <c r="G7795" s="18" t="str">
        <f t="shared" si="243"/>
        <v>0.62 + 0</v>
      </c>
      <c r="H7795" s="27">
        <f>[1]!b_dq_pctchange($A7795,日期设置!$B$2,1)/100</f>
        <v>0</v>
      </c>
      <c r="I7795" s="26">
        <f>[1]!b_pq_pctchange(A7795,日期设置!$B$4,日期设置!$B$2,1)</f>
        <v>0</v>
      </c>
      <c r="J7795" s="26">
        <f>[1]!b_pq_pctchange(A7795,日期设置!$C$4,日期设置!$B$2,1)</f>
        <v>0.14799999999999613</v>
      </c>
      <c r="K7795" s="52">
        <f>[1]!b_dq_amount($A7795,日期设置!B$2,2,10000)</f>
        <v>0</v>
      </c>
      <c r="L7795" s="26">
        <f>[1]!b_info_latestpar(A7795,日期设置!$B$2)</f>
        <v>100</v>
      </c>
      <c r="M7795" s="6">
        <f>[1]!b_info_outstandingbalance($A7795,日期设置!B$2)</f>
        <v>5</v>
      </c>
      <c r="N7795" s="7" t="str">
        <f>[1]!b_info_latestissurercreditrating2(A7795,日期设置!$B$2,"102","1")</f>
        <v>AAA</v>
      </c>
      <c r="O7795" s="55">
        <v>3.48</v>
      </c>
      <c r="P7795" s="9">
        <f>[1]!b_info_repurchasedate(A7795)</f>
        <v>0</v>
      </c>
      <c r="Q7795" s="36" t="s">
        <v>16590</v>
      </c>
      <c r="R7795" s="2" t="str">
        <f>IF((--IF(P7795=0,Q7795,P7795))&gt;(--日期设置!$B$2),IF(P7795=0,Q7795,P7795),Q7795)</f>
        <v>2021-11-05</v>
      </c>
      <c r="S7795" s="32" t="s">
        <v>23297</v>
      </c>
      <c r="T7795" s="8">
        <f>[1]!b_anal_ptmyear($A7795,日期设置!$B$2)</f>
        <v>0.62465753424657533</v>
      </c>
      <c r="U7795" s="8">
        <f>[1]!b_anal_termifexercise($A7795,日期设置!B$2)</f>
        <v>0</v>
      </c>
      <c r="V7795" s="10">
        <f>[1]!b_dq_dirtyprice(A7795,日期设置!$B$2)</f>
        <v>100.5484</v>
      </c>
      <c r="W7795" s="11">
        <f>IF(U7795=0,ROUNDUP((Q7795-日期设置!$B$2)/365,0),ROUNDUP((R7795-日期设置!$B$2)/365,0))</f>
        <v>1</v>
      </c>
      <c r="X7795" s="18">
        <f>_xlfn.IFNA(VLOOKUP(A7795,过往入选债券!A:D,4,0),2)</f>
        <v>2</v>
      </c>
      <c r="Y7795">
        <f>_xlfn.IFNA(VLOOKUP(C7795,[2]Sheet1!$A:$A,1,0),3)</f>
        <v>3</v>
      </c>
    </row>
    <row r="7796" spans="1:25" x14ac:dyDescent="0.2">
      <c r="A7796" s="35" t="s">
        <v>22368</v>
      </c>
      <c r="B7796" s="35" t="s">
        <v>22369</v>
      </c>
      <c r="C7796" s="54" t="s">
        <v>20760</v>
      </c>
      <c r="D7796" s="26">
        <f>[1]!b_calc_yield(A7796,日期设置!$B$2,F7796,1,R7796,1,O7796,L7796,S7796,)</f>
        <v>0.70686750142484278</v>
      </c>
      <c r="E7796" s="26">
        <f t="shared" si="242"/>
        <v>2.9521940688762127</v>
      </c>
      <c r="F7796" s="18">
        <f>[1]!b_dq_cleanprice($A7796,日期设置!B$2)</f>
        <v>100.0303</v>
      </c>
      <c r="G7796" s="18" t="str">
        <f t="shared" si="243"/>
        <v>0.93 + 0</v>
      </c>
      <c r="H7796" s="27">
        <f>[1]!b_dq_pctchange($A7796,日期设置!$B$2,1)/100</f>
        <v>1.2297786398444483E-4</v>
      </c>
      <c r="I7796" s="26">
        <f>[1]!b_pq_pctchange(A7796,日期设置!$B$4,日期设置!$B$2,1)</f>
        <v>1.2297786398444484E-2</v>
      </c>
      <c r="J7796" s="26">
        <f>[1]!b_pq_pctchange(A7796,日期设置!$C$4,日期设置!$B$2,1)</f>
        <v>0</v>
      </c>
      <c r="K7796" s="52">
        <f>[1]!b_dq_amount($A7796,日期设置!B$2,2,10000)</f>
        <v>15036.106644</v>
      </c>
      <c r="L7796" s="26">
        <f>[1]!b_info_latestpar(A7796,日期设置!$B$2)</f>
        <v>100</v>
      </c>
      <c r="M7796" s="6">
        <f>[1]!b_info_outstandingbalance($A7796,日期设置!B$2)</f>
        <v>10</v>
      </c>
      <c r="N7796" s="7" t="str">
        <f>[1]!b_info_latestissurercreditrating2(A7796,日期设置!$B$2,"102","1")</f>
        <v>AAA</v>
      </c>
      <c r="O7796" s="55">
        <v>3.2</v>
      </c>
      <c r="P7796" s="9">
        <f>[1]!b_info_repurchasedate(A7796)</f>
        <v>0</v>
      </c>
      <c r="Q7796" s="36" t="s">
        <v>16253</v>
      </c>
      <c r="R7796" s="2" t="str">
        <f>IF((--IF(P7796=0,Q7796,P7796))&gt;(--日期设置!$B$2),IF(P7796=0,Q7796,P7796),Q7796)</f>
        <v>2022-02-26</v>
      </c>
      <c r="S7796" s="32" t="s">
        <v>23126</v>
      </c>
      <c r="T7796" s="8">
        <f>[1]!b_anal_ptmyear($A7796,日期设置!$B$2)</f>
        <v>0.9342465753424658</v>
      </c>
      <c r="U7796" s="8">
        <f>[1]!b_anal_termifexercise($A7796,日期设置!B$2)</f>
        <v>0</v>
      </c>
      <c r="V7796" s="10">
        <f>[1]!b_dq_dirtyprice(A7796,日期设置!$B$2)</f>
        <v>100.2407</v>
      </c>
      <c r="W7796" s="11">
        <f>IF(U7796=0,ROUNDUP((Q7796-日期设置!$B$2)/365,0),ROUNDUP((R7796-日期设置!$B$2)/365,0))</f>
        <v>1</v>
      </c>
      <c r="X7796" s="18">
        <f>_xlfn.IFNA(VLOOKUP(A7796,过往入选债券!A:D,4,0),2)</f>
        <v>2</v>
      </c>
      <c r="Y7796">
        <f>_xlfn.IFNA(VLOOKUP(C7796,[2]Sheet1!$A:$A,1,0),3)</f>
        <v>3</v>
      </c>
    </row>
    <row r="7797" spans="1:25" hidden="1" x14ac:dyDescent="0.2">
      <c r="A7797" s="35" t="s">
        <v>22904</v>
      </c>
      <c r="B7797" s="35" t="s">
        <v>22905</v>
      </c>
      <c r="C7797" s="54" t="s">
        <v>23040</v>
      </c>
      <c r="D7797" s="26" t="str">
        <f>[1]!b_calc_yield(A7797,日期设置!$B$2,F7797,1,R7797,1,O7797,L7797,S7797,)</f>
        <v>Fetching...</v>
      </c>
      <c r="E7797" s="26">
        <f t="shared" si="242"/>
        <v>2.7853997989046198</v>
      </c>
      <c r="F7797" s="18">
        <f>[1]!b_dq_cleanprice($A7797,日期设置!B$2)</f>
        <v>100.13630000000001</v>
      </c>
      <c r="G7797" s="18" t="str">
        <f t="shared" si="243"/>
        <v>0.61 + 0</v>
      </c>
      <c r="H7797" s="27">
        <f>[1]!b_dq_pctchange($A7797,日期设置!$B$2,1)/100</f>
        <v>0</v>
      </c>
      <c r="I7797" s="26">
        <f>[1]!b_pq_pctchange(A7797,日期设置!$B$4,日期设置!$B$2,1)</f>
        <v>0.1372012348111204</v>
      </c>
      <c r="J7797" s="26">
        <f>[1]!b_pq_pctchange(A7797,日期设置!$C$4,日期设置!$B$2,1)</f>
        <v>0.1372012348111204</v>
      </c>
      <c r="K7797" s="52">
        <f>[1]!b_dq_amount($A7797,日期设置!B$2,2,10000)</f>
        <v>0</v>
      </c>
      <c r="L7797" s="26">
        <f>[1]!b_info_latestpar(A7797,日期设置!$B$2)</f>
        <v>100</v>
      </c>
      <c r="M7797" s="6">
        <f>[1]!b_info_outstandingbalance($A7797,日期设置!B$2)</f>
        <v>4</v>
      </c>
      <c r="N7797" s="7" t="str">
        <f>[1]!b_info_latestissurercreditrating2(A7797,日期设置!$B$2,"102","1")</f>
        <v>AAA</v>
      </c>
      <c r="O7797" s="55">
        <v>3.35</v>
      </c>
      <c r="P7797" s="9">
        <f>[1]!b_info_repurchasedate(A7797)</f>
        <v>0</v>
      </c>
      <c r="Q7797" s="36" t="s">
        <v>16064</v>
      </c>
      <c r="R7797" s="2" t="str">
        <f>IF((--IF(P7797=0,Q7797,P7797))&gt;(--日期设置!$B$2),IF(P7797=0,Q7797,P7797),Q7797)</f>
        <v>2021-11-02</v>
      </c>
      <c r="S7797" s="32" t="s">
        <v>23393</v>
      </c>
      <c r="T7797" s="8">
        <f>[1]!b_anal_ptmyear($A7797,日期设置!$B$2)</f>
        <v>0.61643835616438358</v>
      </c>
      <c r="U7797" s="8">
        <f>[1]!b_anal_termifexercise($A7797,日期设置!B$2)</f>
        <v>0</v>
      </c>
      <c r="V7797" s="10">
        <f>[1]!b_dq_dirtyprice(A7797,日期设置!$B$2)</f>
        <v>100.5493</v>
      </c>
      <c r="W7797" s="11">
        <f>IF(U7797=0,ROUNDUP((Q7797-日期设置!$B$2)/365,0),ROUNDUP((R7797-日期设置!$B$2)/365,0))</f>
        <v>1</v>
      </c>
      <c r="X7797" s="18">
        <f>_xlfn.IFNA(VLOOKUP(A7797,过往入选债券!A:D,4,0),2)</f>
        <v>2</v>
      </c>
      <c r="Y7797">
        <f>_xlfn.IFNA(VLOOKUP(C7797,[2]Sheet1!$A:$A,1,0),3)</f>
        <v>3</v>
      </c>
    </row>
    <row r="7798" spans="1:25" x14ac:dyDescent="0.2">
      <c r="A7798" s="35" t="s">
        <v>22846</v>
      </c>
      <c r="B7798" s="35" t="s">
        <v>22847</v>
      </c>
      <c r="C7798" s="54" t="s">
        <v>19793</v>
      </c>
      <c r="D7798" s="26">
        <f>[1]!b_calc_yield(A7798,日期设置!$B$2,F7798,1,R7798,1,O7798,L7798,S7798,)</f>
        <v>0.70589385431804286</v>
      </c>
      <c r="E7798" s="26">
        <f t="shared" si="242"/>
        <v>2.8470228886114279</v>
      </c>
      <c r="F7798" s="18">
        <f>[1]!b_dq_cleanprice($A7798,日期设置!B$2)</f>
        <v>100.1392</v>
      </c>
      <c r="G7798" s="18" t="str">
        <f t="shared" si="243"/>
        <v>0.62 + 0</v>
      </c>
      <c r="H7798" s="27">
        <f>[1]!b_dq_pctchange($A7798,日期设置!$B$2,1)/100</f>
        <v>1.2384296711768998E-4</v>
      </c>
      <c r="I7798" s="26">
        <f>[1]!b_pq_pctchange(A7798,日期设置!$B$4,日期设置!$B$2,1)</f>
        <v>4.1459494074288623E-2</v>
      </c>
      <c r="J7798" s="26">
        <f>[1]!b_pq_pctchange(A7798,日期设置!$C$4,日期设置!$B$2,1)</f>
        <v>0.1619367596444421</v>
      </c>
      <c r="K7798" s="52">
        <f>[1]!b_dq_amount($A7798,日期设置!B$2,2,10000)</f>
        <v>32162.820822399997</v>
      </c>
      <c r="L7798" s="26">
        <f>[1]!b_info_latestpar(A7798,日期设置!$B$2)</f>
        <v>100</v>
      </c>
      <c r="M7798" s="6">
        <f>[1]!b_info_outstandingbalance($A7798,日期设置!B$2)</f>
        <v>20</v>
      </c>
      <c r="N7798" s="7" t="str">
        <f>[1]!b_info_latestissurercreditrating2(A7798,日期设置!$B$2,"102","1")</f>
        <v>AAA</v>
      </c>
      <c r="O7798" s="55">
        <v>3.37</v>
      </c>
      <c r="P7798" s="9">
        <f>[1]!b_info_repurchasedate(A7798)</f>
        <v>0</v>
      </c>
      <c r="Q7798" s="36" t="s">
        <v>16590</v>
      </c>
      <c r="R7798" s="2" t="str">
        <f>IF((--IF(P7798=0,Q7798,P7798))&gt;(--日期设置!$B$2),IF(P7798=0,Q7798,P7798),Q7798)</f>
        <v>2021-11-05</v>
      </c>
      <c r="S7798" s="32" t="s">
        <v>23364</v>
      </c>
      <c r="T7798" s="8">
        <f>[1]!b_anal_ptmyear($A7798,日期设置!$B$2)</f>
        <v>0.62465753424657533</v>
      </c>
      <c r="U7798" s="8">
        <f>[1]!b_anal_termifexercise($A7798,日期设置!B$2)</f>
        <v>0</v>
      </c>
      <c r="V7798" s="10">
        <f>[1]!b_dq_dirtyprice(A7798,日期设置!$B$2)</f>
        <v>100.5085</v>
      </c>
      <c r="W7798" s="11">
        <f>IF(U7798=0,ROUNDUP((Q7798-日期设置!$B$2)/365,0),ROUNDUP((R7798-日期设置!$B$2)/365,0))</f>
        <v>1</v>
      </c>
      <c r="X7798" s="18">
        <f>_xlfn.IFNA(VLOOKUP(A7798,过往入选债券!A:D,4,0),2)</f>
        <v>2</v>
      </c>
      <c r="Y7798">
        <f>_xlfn.IFNA(VLOOKUP(C7798,[2]Sheet1!$A:$A,1,0),3)</f>
        <v>3</v>
      </c>
    </row>
    <row r="7799" spans="1:25" hidden="1" x14ac:dyDescent="0.2">
      <c r="A7799" s="35" t="s">
        <v>22636</v>
      </c>
      <c r="B7799" s="35" t="s">
        <v>22637</v>
      </c>
      <c r="C7799" s="54" t="s">
        <v>163</v>
      </c>
      <c r="D7799" s="26">
        <f>[1]!b_calc_yield(A7799,日期设置!$B$2,F7799,1,R7799,1,O7799,L7799,S7799,)</f>
        <v>0.70481181631270451</v>
      </c>
      <c r="E7799" s="26">
        <f t="shared" si="242"/>
        <v>3.0999582430256023</v>
      </c>
      <c r="F7799" s="18">
        <f>[1]!b_dq_cleanprice($A7799,日期设置!B$2)</f>
        <v>100.1562</v>
      </c>
      <c r="G7799" s="18" t="str">
        <f t="shared" si="243"/>
        <v>0.88 + 0</v>
      </c>
      <c r="H7799" s="27">
        <f>[1]!b_dq_pctchange($A7799,日期设置!$B$2,1)/100</f>
        <v>0</v>
      </c>
      <c r="I7799" s="26">
        <f>[1]!b_pq_pctchange(A7799,日期设置!$B$4,日期设置!$B$2,1)</f>
        <v>0.11275106603733269</v>
      </c>
      <c r="J7799" s="26">
        <f>[1]!b_pq_pctchange(A7799,日期设置!$C$4,日期设置!$B$2,1)</f>
        <v>0.1261621513545908</v>
      </c>
      <c r="K7799" s="52">
        <f>[1]!b_dq_amount($A7799,日期设置!B$2,2,10000)</f>
        <v>0</v>
      </c>
      <c r="L7799" s="26">
        <f>[1]!b_info_latestpar(A7799,日期设置!$B$2)</f>
        <v>100</v>
      </c>
      <c r="M7799" s="6">
        <f>[1]!b_info_outstandingbalance($A7799,日期设置!B$2)</f>
        <v>5</v>
      </c>
      <c r="N7799" s="7" t="str">
        <f>[1]!b_info_latestissurercreditrating2(A7799,日期设置!$B$2,"102","1")</f>
        <v>AAA</v>
      </c>
      <c r="O7799" s="55">
        <v>3.7</v>
      </c>
      <c r="P7799" s="9">
        <f>[1]!b_info_repurchasedate(A7799)</f>
        <v>0</v>
      </c>
      <c r="Q7799" s="36" t="s">
        <v>23430</v>
      </c>
      <c r="R7799" s="2" t="str">
        <f>IF((--IF(P7799=0,Q7799,P7799))&gt;(--日期设置!$B$2),IF(P7799=0,Q7799,P7799),Q7799)</f>
        <v>2022-02-08</v>
      </c>
      <c r="S7799" s="32" t="s">
        <v>23259</v>
      </c>
      <c r="T7799" s="8">
        <f>[1]!b_anal_ptmyear($A7799,日期设置!$B$2)</f>
        <v>0.8849315068493151</v>
      </c>
      <c r="U7799" s="8">
        <f>[1]!b_anal_termifexercise($A7799,日期设置!B$2)</f>
        <v>0</v>
      </c>
      <c r="V7799" s="10">
        <f>[1]!b_dq_dirtyprice(A7799,日期设置!$B$2)</f>
        <v>100.58199999999999</v>
      </c>
      <c r="W7799" s="11">
        <f>IF(U7799=0,ROUNDUP((Q7799-日期设置!$B$2)/365,0),ROUNDUP((R7799-日期设置!$B$2)/365,0))</f>
        <v>1</v>
      </c>
      <c r="X7799" s="18">
        <f>_xlfn.IFNA(VLOOKUP(A7799,过往入选债券!A:D,4,0),2)</f>
        <v>2</v>
      </c>
      <c r="Y7799">
        <f>_xlfn.IFNA(VLOOKUP(C7799,[2]Sheet1!$A:$A,1,0),3)</f>
        <v>3</v>
      </c>
    </row>
    <row r="7800" spans="1:25" hidden="1" x14ac:dyDescent="0.2">
      <c r="A7800" s="35" t="s">
        <v>22720</v>
      </c>
      <c r="B7800" s="35" t="s">
        <v>22721</v>
      </c>
      <c r="C7800" s="54" t="s">
        <v>178</v>
      </c>
      <c r="D7800" s="26">
        <f>[1]!b_calc_yield(A7800,日期设置!$B$2,F7800,1,R7800,1,O7800,L7800,S7800,)</f>
        <v>0.70369845526106545</v>
      </c>
      <c r="E7800" s="26">
        <f t="shared" si="242"/>
        <v>2.8048348798638267</v>
      </c>
      <c r="F7800" s="18">
        <f>[1]!b_dq_cleanprice($A7800,日期设置!B$2)</f>
        <v>100.15130000000001</v>
      </c>
      <c r="G7800" s="18" t="str">
        <f t="shared" si="243"/>
        <v>0.61 + 0</v>
      </c>
      <c r="H7800" s="27">
        <f>[1]!b_dq_pctchange($A7800,日期设置!$B$2,1)/100</f>
        <v>0</v>
      </c>
      <c r="I7800" s="26">
        <f>[1]!b_pq_pctchange(A7800,日期设置!$B$4,日期设置!$B$2,1)</f>
        <v>0</v>
      </c>
      <c r="J7800" s="26">
        <f>[1]!b_pq_pctchange(A7800,日期设置!$C$4,日期设置!$B$2,1)</f>
        <v>0.15130000000000621</v>
      </c>
      <c r="K7800" s="52">
        <f>[1]!b_dq_amount($A7800,日期设置!B$2,2,10000)</f>
        <v>0</v>
      </c>
      <c r="L7800" s="26">
        <f>[1]!b_info_latestpar(A7800,日期设置!$B$2)</f>
        <v>100</v>
      </c>
      <c r="M7800" s="6">
        <f>[1]!b_info_outstandingbalance($A7800,日期设置!B$2)</f>
        <v>5</v>
      </c>
      <c r="N7800" s="7" t="str">
        <f>[1]!b_info_latestissurercreditrating2(A7800,日期设置!$B$2,"102","1")</f>
        <v>AAA</v>
      </c>
      <c r="O7800" s="55">
        <v>3.39</v>
      </c>
      <c r="P7800" s="9">
        <f>[1]!b_info_repurchasedate(A7800)</f>
        <v>0</v>
      </c>
      <c r="Q7800" s="36" t="s">
        <v>16064</v>
      </c>
      <c r="R7800" s="2" t="str">
        <f>IF((--IF(P7800=0,Q7800,P7800))&gt;(--日期设置!$B$2),IF(P7800=0,Q7800,P7800),Q7800)</f>
        <v>2021-11-02</v>
      </c>
      <c r="S7800" s="32" t="s">
        <v>23301</v>
      </c>
      <c r="T7800" s="8">
        <f>[1]!b_anal_ptmyear($A7800,日期设置!$B$2)</f>
        <v>0.61643835616438358</v>
      </c>
      <c r="U7800" s="8">
        <f>[1]!b_anal_termifexercise($A7800,日期设置!B$2)</f>
        <v>0</v>
      </c>
      <c r="V7800" s="10">
        <f>[1]!b_dq_dirtyprice(A7800,日期设置!$B$2)</f>
        <v>100.5692</v>
      </c>
      <c r="W7800" s="11">
        <f>IF(U7800=0,ROUNDUP((Q7800-日期设置!$B$2)/365,0),ROUNDUP((R7800-日期设置!$B$2)/365,0))</f>
        <v>1</v>
      </c>
      <c r="X7800" s="18">
        <f>_xlfn.IFNA(VLOOKUP(A7800,过往入选债券!A:D,4,0),2)</f>
        <v>2</v>
      </c>
      <c r="Y7800">
        <f>_xlfn.IFNA(VLOOKUP(C7800,[2]Sheet1!$A:$A,1,0),3)</f>
        <v>3</v>
      </c>
    </row>
    <row r="7801" spans="1:25" hidden="1" x14ac:dyDescent="0.2">
      <c r="A7801" s="35" t="s">
        <v>22398</v>
      </c>
      <c r="B7801" s="35" t="s">
        <v>22399</v>
      </c>
      <c r="C7801" s="54" t="s">
        <v>219</v>
      </c>
      <c r="D7801" s="26">
        <f>[1]!b_calc_yield(A7801,日期设置!$B$2,F7801,1,R7801,1,O7801,L7801,S7801,)</f>
        <v>0.69860976958975962</v>
      </c>
      <c r="E7801" s="26">
        <f t="shared" si="242"/>
        <v>3.007513570996645</v>
      </c>
      <c r="F7801" s="18">
        <f>[1]!b_dq_cleanprice($A7801,日期设置!B$2)</f>
        <v>100.2295</v>
      </c>
      <c r="G7801" s="18" t="str">
        <f t="shared" si="243"/>
        <v>0.61 + 0</v>
      </c>
      <c r="H7801" s="27">
        <f>[1]!b_dq_pctchange($A7801,日期设置!$B$2,1)/100</f>
        <v>0</v>
      </c>
      <c r="I7801" s="26">
        <f>[1]!b_pq_pctchange(A7801,日期设置!$B$4,日期设置!$B$2,1)</f>
        <v>0</v>
      </c>
      <c r="J7801" s="26">
        <f>[1]!b_pq_pctchange(A7801,日期设置!$C$4,日期设置!$B$2,1)</f>
        <v>0.13837407958758294</v>
      </c>
      <c r="K7801" s="52">
        <f>[1]!b_dq_amount($A7801,日期设置!B$2,2,10000)</f>
        <v>0</v>
      </c>
      <c r="L7801" s="26">
        <f>[1]!b_info_latestpar(A7801,日期设置!$B$2)</f>
        <v>100</v>
      </c>
      <c r="M7801" s="6">
        <f>[1]!b_info_outstandingbalance($A7801,日期设置!B$2)</f>
        <v>12</v>
      </c>
      <c r="N7801" s="7" t="str">
        <f>[1]!b_info_latestissurercreditrating2(A7801,日期设置!$B$2,"102","1")</f>
        <v>AAA</v>
      </c>
      <c r="O7801" s="55">
        <v>3.74</v>
      </c>
      <c r="P7801" s="9">
        <f>[1]!b_info_repurchasedate(A7801)</f>
        <v>0</v>
      </c>
      <c r="Q7801" s="36" t="s">
        <v>16152</v>
      </c>
      <c r="R7801" s="2" t="str">
        <f>IF((--IF(P7801=0,Q7801,P7801))&gt;(--日期设置!$B$2),IF(P7801=0,Q7801,P7801),Q7801)</f>
        <v>2021-10-31</v>
      </c>
      <c r="S7801" s="32" t="s">
        <v>23141</v>
      </c>
      <c r="T7801" s="8">
        <f>[1]!b_anal_ptmyear($A7801,日期设置!$B$2)</f>
        <v>0.61095890410958908</v>
      </c>
      <c r="U7801" s="8">
        <f>[1]!b_anal_termifexercise($A7801,日期设置!B$2)</f>
        <v>0</v>
      </c>
      <c r="V7801" s="10">
        <f>[1]!b_dq_dirtyprice(A7801,日期设置!$B$2)</f>
        <v>100.7111</v>
      </c>
      <c r="W7801" s="11">
        <f>IF(U7801=0,ROUNDUP((Q7801-日期设置!$B$2)/365,0),ROUNDUP((R7801-日期设置!$B$2)/365,0))</f>
        <v>1</v>
      </c>
      <c r="X7801" s="18">
        <f>_xlfn.IFNA(VLOOKUP(A7801,过往入选债券!A:D,4,0),2)</f>
        <v>2</v>
      </c>
      <c r="Y7801">
        <f>_xlfn.IFNA(VLOOKUP(C7801,[2]Sheet1!$A:$A,1,0),3)</f>
        <v>3</v>
      </c>
    </row>
    <row r="7802" spans="1:25" hidden="1" x14ac:dyDescent="0.2">
      <c r="A7802" s="35" t="s">
        <v>22766</v>
      </c>
      <c r="B7802" s="35" t="s">
        <v>22767</v>
      </c>
      <c r="C7802" s="54" t="s">
        <v>23020</v>
      </c>
      <c r="D7802" s="26">
        <f>[1]!b_calc_yield(A7802,日期设置!$B$2,F7802,1,R7802,1,O7802,L7802,S7802,)</f>
        <v>0.69499162280673887</v>
      </c>
      <c r="E7802" s="26">
        <f t="shared" si="242"/>
        <v>3.3631212527396093</v>
      </c>
      <c r="F7802" s="18">
        <f>[1]!b_dq_cleanprice($A7802,日期设置!B$2)</f>
        <v>100.30929999999999</v>
      </c>
      <c r="G7802" s="18" t="str">
        <f t="shared" si="243"/>
        <v>0.88 + 0</v>
      </c>
      <c r="H7802" s="27">
        <f>[1]!b_dq_pctchange($A7802,日期设置!$B$2,1)/100</f>
        <v>0</v>
      </c>
      <c r="I7802" s="26">
        <f>[1]!b_pq_pctchange(A7802,日期设置!$B$4,日期设置!$B$2,1)</f>
        <v>0</v>
      </c>
      <c r="J7802" s="26">
        <f>[1]!b_pq_pctchange(A7802,日期设置!$C$4,日期设置!$B$2,1)</f>
        <v>4.3684018929731852E-2</v>
      </c>
      <c r="K7802" s="52">
        <f>[1]!b_dq_amount($A7802,日期设置!B$2,2,10000)</f>
        <v>0</v>
      </c>
      <c r="L7802" s="26">
        <f>[1]!b_info_latestpar(A7802,日期设置!$B$2)</f>
        <v>100</v>
      </c>
      <c r="M7802" s="6">
        <f>[1]!b_info_outstandingbalance($A7802,日期设置!B$2)</f>
        <v>10</v>
      </c>
      <c r="N7802" s="7" t="str">
        <f>[1]!b_info_latestissurercreditrating2(A7802,日期设置!$B$2,"102","1")</f>
        <v>AAA</v>
      </c>
      <c r="O7802" s="55">
        <v>4.18</v>
      </c>
      <c r="P7802" s="9">
        <f>[1]!b_info_repurchasedate(A7802)</f>
        <v>0</v>
      </c>
      <c r="Q7802" s="36" t="s">
        <v>23430</v>
      </c>
      <c r="R7802" s="2" t="str">
        <f>IF((--IF(P7802=0,Q7802,P7802))&gt;(--日期设置!$B$2),IF(P7802=0,Q7802,P7802),Q7802)</f>
        <v>2022-02-08</v>
      </c>
      <c r="S7802" s="32" t="s">
        <v>23324</v>
      </c>
      <c r="T7802" s="8">
        <f>[1]!b_anal_ptmyear($A7802,日期设置!$B$2)</f>
        <v>0.8849315068493151</v>
      </c>
      <c r="U7802" s="8">
        <f>[1]!b_anal_termifexercise($A7802,日期设置!B$2)</f>
        <v>0</v>
      </c>
      <c r="V7802" s="10">
        <f>[1]!b_dq_dirtyprice(A7802,日期设置!$B$2)</f>
        <v>100.7903</v>
      </c>
      <c r="W7802" s="11">
        <f>IF(U7802=0,ROUNDUP((Q7802-日期设置!$B$2)/365,0),ROUNDUP((R7802-日期设置!$B$2)/365,0))</f>
        <v>1</v>
      </c>
      <c r="X7802" s="18">
        <f>_xlfn.IFNA(VLOOKUP(A7802,过往入选债券!A:D,4,0),2)</f>
        <v>2</v>
      </c>
      <c r="Y7802">
        <f>_xlfn.IFNA(VLOOKUP(C7802,[2]Sheet1!$A:$A,1,0),3)</f>
        <v>3</v>
      </c>
    </row>
    <row r="7803" spans="1:25" hidden="1" x14ac:dyDescent="0.2">
      <c r="A7803" s="29" t="s">
        <v>1883</v>
      </c>
      <c r="B7803" s="29" t="s">
        <v>1884</v>
      </c>
      <c r="C7803" s="40" t="s">
        <v>488</v>
      </c>
      <c r="D7803" s="26" t="str">
        <f>[1]!b_calc_yield(A7803,日期设置!$B$2,F7803,1,R7803,1,O7803,L7803,S7803,)</f>
        <v>Fetching...</v>
      </c>
      <c r="E7803" s="26">
        <f t="shared" si="242"/>
        <v>0.11790200301671216</v>
      </c>
      <c r="F7803" s="18">
        <f>[1]!b_dq_cleanprice($A7803,日期设置!B$2)</f>
        <v>100.9618</v>
      </c>
      <c r="G7803" s="18" t="str">
        <f t="shared" si="243"/>
        <v>0.16 + 0</v>
      </c>
      <c r="H7803" s="27">
        <f>[1]!b_dq_pctchange($A7803,日期设置!$B$2,1)/100</f>
        <v>0</v>
      </c>
      <c r="I7803" s="26">
        <f>[1]!b_pq_pctchange(A7803,日期设置!$B$4,日期设置!$B$2,1)</f>
        <v>0</v>
      </c>
      <c r="J7803" s="26">
        <f>[1]!b_pq_pctchange(A7803,日期设置!$C$4,日期设置!$B$2,1)</f>
        <v>0</v>
      </c>
      <c r="K7803" s="52">
        <f>[1]!b_dq_amount($A7803,日期设置!B$2,2,10000)</f>
        <v>0</v>
      </c>
      <c r="L7803" s="26">
        <f>[1]!b_info_latestpar(A7803,日期设置!$B$2)</f>
        <v>100</v>
      </c>
      <c r="M7803" s="6">
        <f>[1]!b_info_outstandingbalance($A7803,日期设置!B$2)</f>
        <v>3</v>
      </c>
      <c r="N7803" s="7">
        <f>[1]!b_info_latestissurercreditrating2(A7803,日期设置!$B$2,"102","1")</f>
        <v>0</v>
      </c>
      <c r="O7803" s="44">
        <v>6.4</v>
      </c>
      <c r="P7803" s="9">
        <f>[1]!b_info_repurchasedate(A7803)</f>
        <v>0</v>
      </c>
      <c r="Q7803" s="44" t="s">
        <v>16530</v>
      </c>
      <c r="R7803" s="2" t="str">
        <f>IF((--IF(P7803=0,Q7803,P7803))&gt;(--日期设置!$B$2),IF(P7803=0,Q7803,P7803),Q7803)</f>
        <v>2021-05-23</v>
      </c>
      <c r="S7803" s="32" t="s">
        <v>18572</v>
      </c>
      <c r="T7803" s="8">
        <f>[1]!b_anal_ptmyear($A7803,日期设置!$B$2)</f>
        <v>0.16986301369863013</v>
      </c>
      <c r="U7803" s="8">
        <f>[1]!b_anal_termifexercise($A7803,日期设置!B$2)</f>
        <v>0</v>
      </c>
      <c r="V7803" s="10">
        <f>[1]!b_dq_dirtyprice(A7803,日期设置!$B$2)</f>
        <v>106.2747</v>
      </c>
      <c r="W7803" s="11">
        <f>IF(U7803=0,ROUNDUP((Q7803-日期设置!$B$2)/365,0),ROUNDUP((R7803-日期设置!$B$2)/365,0))</f>
        <v>1</v>
      </c>
      <c r="X7803" s="18">
        <f>_xlfn.IFNA(VLOOKUP(A7803,过往入选债券!A:D,4,0),2)</f>
        <v>2</v>
      </c>
      <c r="Y7803" s="45">
        <f>_xlfn.IFNA(VLOOKUP(C7803,[2]Sheet1!$A:$A,1,0),3)</f>
        <v>3</v>
      </c>
    </row>
    <row r="7804" spans="1:25" hidden="1" x14ac:dyDescent="0.2">
      <c r="A7804" s="29" t="s">
        <v>12522</v>
      </c>
      <c r="B7804" s="29" t="s">
        <v>12523</v>
      </c>
      <c r="C7804" s="40" t="s">
        <v>1220</v>
      </c>
      <c r="D7804" s="26" t="str">
        <f>[1]!b_calc_yield(A7804,日期设置!$B$2,F7804,1,R7804,1,O7804,L7804,S7804,)</f>
        <v>Fetching...</v>
      </c>
      <c r="E7804" s="26">
        <f t="shared" si="242"/>
        <v>21.690872706953268</v>
      </c>
      <c r="F7804" s="18">
        <f>[1]!b_dq_cleanprice($A7804,日期设置!B$2)</f>
        <v>40.471299999999999</v>
      </c>
      <c r="G7804" s="18" t="str">
        <f t="shared" si="243"/>
        <v>1.35 + 0</v>
      </c>
      <c r="H7804" s="27">
        <f>[1]!b_dq_pctchange($A7804,日期设置!$B$2,1)/100</f>
        <v>0</v>
      </c>
      <c r="I7804" s="26">
        <f>[1]!b_pq_pctchange(A7804,日期设置!$B$4,日期设置!$B$2,1)</f>
        <v>0</v>
      </c>
      <c r="J7804" s="26">
        <f>[1]!b_pq_pctchange(A7804,日期设置!$C$4,日期设置!$B$2,1)</f>
        <v>-0.19481976705474591</v>
      </c>
      <c r="K7804" s="52">
        <f>[1]!b_dq_amount($A7804,日期设置!B$2,2,10000)</f>
        <v>0</v>
      </c>
      <c r="L7804" s="26">
        <f>[1]!b_info_latestpar(A7804,日期设置!$B$2)</f>
        <v>40</v>
      </c>
      <c r="M7804" s="6">
        <f>[1]!b_info_outstandingbalance($A7804,日期设置!B$2)</f>
        <v>5.2</v>
      </c>
      <c r="N7804" s="7" t="str">
        <f>[1]!b_info_latestissurercreditrating2(A7804,日期设置!$B$2,"102","1")</f>
        <v>AA+</v>
      </c>
      <c r="O7804" s="44">
        <v>5.48</v>
      </c>
      <c r="P7804" s="9">
        <f>[1]!b_info_repurchasedate(A7804)</f>
        <v>0</v>
      </c>
      <c r="Q7804" s="44" t="s">
        <v>17056</v>
      </c>
      <c r="R7804" s="2" t="str">
        <f>IF((--IF(P7804=0,Q7804,P7804))&gt;(--日期设置!$B$2),IF(P7804=0,Q7804,P7804),Q7804)</f>
        <v>2022-07-31</v>
      </c>
      <c r="S7804" s="32" t="s">
        <v>19060</v>
      </c>
      <c r="T7804" s="8">
        <f>[1]!b_anal_ptmyear($A7804,日期设置!$B$2)</f>
        <v>1.3589041095890411</v>
      </c>
      <c r="U7804" s="8">
        <f>[1]!b_anal_termifexercise($A7804,日期设置!B$2)</f>
        <v>0</v>
      </c>
      <c r="V7804" s="10">
        <f>[1]!b_dq_dirtyprice(A7804,日期设置!$B$2)</f>
        <v>41.876600000000003</v>
      </c>
      <c r="W7804" s="11">
        <f>IF(U7804=0,ROUNDUP((Q7804-日期设置!$B$2)/365,0),ROUNDUP((R7804-日期设置!$B$2)/365,0))</f>
        <v>2</v>
      </c>
      <c r="X7804" s="18">
        <f>_xlfn.IFNA(VLOOKUP(A7804,过往入选债券!A:D,4,0),2)</f>
        <v>2</v>
      </c>
      <c r="Y7804">
        <f>_xlfn.IFNA(VLOOKUP(C7804,[2]Sheet1!$A:$A,1,0),3)</f>
        <v>3</v>
      </c>
    </row>
    <row r="7805" spans="1:25" hidden="1" x14ac:dyDescent="0.2">
      <c r="A7805" s="35" t="s">
        <v>22774</v>
      </c>
      <c r="B7805" s="35" t="s">
        <v>22775</v>
      </c>
      <c r="C7805" s="54" t="s">
        <v>23021</v>
      </c>
      <c r="D7805" s="26">
        <f>[1]!b_calc_yield(A7805,日期设置!$B$2,F7805,1,R7805,1,O7805,L7805,S7805,)</f>
        <v>0.69175007384378084</v>
      </c>
      <c r="E7805" s="26">
        <f t="shared" si="242"/>
        <v>2.877159062767598</v>
      </c>
      <c r="F7805" s="18">
        <f>[1]!b_dq_cleanprice($A7805,日期设置!B$2)</f>
        <v>100.16070000000001</v>
      </c>
      <c r="G7805" s="18" t="str">
        <f t="shared" si="243"/>
        <v>0.88 + 0</v>
      </c>
      <c r="H7805" s="27">
        <f>[1]!b_dq_pctchange($A7805,日期设置!$B$2,1)/100</f>
        <v>0</v>
      </c>
      <c r="I7805" s="26">
        <f>[1]!b_pq_pctchange(A7805,日期设置!$B$4,日期设置!$B$2,1)</f>
        <v>3.5755341578377543E-2</v>
      </c>
      <c r="J7805" s="26">
        <f>[1]!b_pq_pctchange(A7805,日期设置!$C$4,日期设置!$B$2,1)</f>
        <v>0.16070000000000562</v>
      </c>
      <c r="K7805" s="52">
        <f>[1]!b_dq_amount($A7805,日期设置!B$2,2,10000)</f>
        <v>0</v>
      </c>
      <c r="L7805" s="26">
        <f>[1]!b_info_latestpar(A7805,日期设置!$B$2)</f>
        <v>100</v>
      </c>
      <c r="M7805" s="6">
        <f>[1]!b_info_outstandingbalance($A7805,日期设置!B$2)</f>
        <v>10</v>
      </c>
      <c r="N7805" s="7" t="str">
        <f>[1]!b_info_latestissurercreditrating2(A7805,日期设置!$B$2,"102","1")</f>
        <v>AAA</v>
      </c>
      <c r="O7805" s="55">
        <v>3.44</v>
      </c>
      <c r="P7805" s="9">
        <f>[1]!b_info_repurchasedate(A7805)</f>
        <v>0</v>
      </c>
      <c r="Q7805" s="36" t="s">
        <v>17082</v>
      </c>
      <c r="R7805" s="2" t="str">
        <f>IF((--IF(P7805=0,Q7805,P7805))&gt;(--日期设置!$B$2),IF(P7805=0,Q7805,P7805),Q7805)</f>
        <v>2022-02-09</v>
      </c>
      <c r="S7805" s="32" t="s">
        <v>23328</v>
      </c>
      <c r="T7805" s="8">
        <f>[1]!b_anal_ptmyear($A7805,日期设置!$B$2)</f>
        <v>0.88767123287671235</v>
      </c>
      <c r="U7805" s="8">
        <f>[1]!b_anal_termifexercise($A7805,日期设置!B$2)</f>
        <v>0</v>
      </c>
      <c r="V7805" s="10">
        <f>[1]!b_dq_dirtyprice(A7805,日期设置!$B$2)</f>
        <v>100.5471</v>
      </c>
      <c r="W7805" s="11">
        <f>IF(U7805=0,ROUNDUP((Q7805-日期设置!$B$2)/365,0),ROUNDUP((R7805-日期设置!$B$2)/365,0))</f>
        <v>1</v>
      </c>
      <c r="X7805" s="18">
        <f>_xlfn.IFNA(VLOOKUP(A7805,过往入选债券!A:D,4,0),2)</f>
        <v>2</v>
      </c>
      <c r="Y7805">
        <f>_xlfn.IFNA(VLOOKUP(C7805,[2]Sheet1!$A:$A,1,0),3)</f>
        <v>3</v>
      </c>
    </row>
    <row r="7806" spans="1:25" hidden="1" x14ac:dyDescent="0.2">
      <c r="A7806" s="29" t="s">
        <v>12520</v>
      </c>
      <c r="B7806" s="29" t="s">
        <v>12521</v>
      </c>
      <c r="C7806" s="40" t="s">
        <v>10774</v>
      </c>
      <c r="D7806" s="26" t="str">
        <f>[1]!b_calc_yield(A7806,日期设置!$B$2,F7806,1,R7806,1,O7806,L7806,S7806,)</f>
        <v>Fetching...</v>
      </c>
      <c r="E7806" s="26">
        <f t="shared" si="242"/>
        <v>26.131351067165532</v>
      </c>
      <c r="F7806" s="18">
        <f>[1]!b_dq_cleanprice($A7806,日期设置!B$2)</f>
        <v>40.685099999999998</v>
      </c>
      <c r="G7806" s="18" t="str">
        <f t="shared" si="243"/>
        <v>1.35 + 0</v>
      </c>
      <c r="H7806" s="27">
        <f>[1]!b_dq_pctchange($A7806,日期设置!$B$2,1)/100</f>
        <v>0</v>
      </c>
      <c r="I7806" s="26">
        <f>[1]!b_pq_pctchange(A7806,日期设置!$B$4,日期设置!$B$2,1)</f>
        <v>0</v>
      </c>
      <c r="J7806" s="26">
        <f>[1]!b_pq_pctchange(A7806,日期设置!$C$4,日期设置!$B$2,1)</f>
        <v>-0.27477375898345496</v>
      </c>
      <c r="K7806" s="52">
        <f>[1]!b_dq_amount($A7806,日期设置!B$2,2,10000)</f>
        <v>0</v>
      </c>
      <c r="L7806" s="26">
        <f>[1]!b_info_latestpar(A7806,日期设置!$B$2)</f>
        <v>40</v>
      </c>
      <c r="M7806" s="6">
        <f>[1]!b_info_outstandingbalance($A7806,日期设置!B$2)</f>
        <v>3.6</v>
      </c>
      <c r="N7806" s="7" t="str">
        <f>[1]!b_info_latestissurercreditrating2(A7806,日期设置!$B$2,"102","1")</f>
        <v>AA</v>
      </c>
      <c r="O7806" s="44">
        <v>6.75</v>
      </c>
      <c r="P7806" s="9">
        <f>[1]!b_info_repurchasedate(A7806)</f>
        <v>0</v>
      </c>
      <c r="Q7806" s="44" t="s">
        <v>17056</v>
      </c>
      <c r="R7806" s="2" t="str">
        <f>IF((--IF(P7806=0,Q7806,P7806))&gt;(--日期设置!$B$2),IF(P7806=0,Q7806,P7806),Q7806)</f>
        <v>2022-07-31</v>
      </c>
      <c r="S7806" s="32" t="s">
        <v>19060</v>
      </c>
      <c r="T7806" s="8">
        <f>[1]!b_anal_ptmyear($A7806,日期设置!$B$2)</f>
        <v>1.3589041095890411</v>
      </c>
      <c r="U7806" s="8">
        <f>[1]!b_anal_termifexercise($A7806,日期设置!B$2)</f>
        <v>0</v>
      </c>
      <c r="V7806" s="10">
        <f>[1]!b_dq_dirtyprice(A7806,日期设置!$B$2)</f>
        <v>42.4161</v>
      </c>
      <c r="W7806" s="11">
        <f>IF(U7806=0,ROUNDUP((Q7806-日期设置!$B$2)/365,0),ROUNDUP((R7806-日期设置!$B$2)/365,0))</f>
        <v>2</v>
      </c>
      <c r="X7806" s="18">
        <f>_xlfn.IFNA(VLOOKUP(A7806,过往入选债券!A:D,4,0),2)</f>
        <v>2</v>
      </c>
      <c r="Y7806">
        <f>_xlfn.IFNA(VLOOKUP(C7806,[2]Sheet1!$A:$A,1,0),3)</f>
        <v>3</v>
      </c>
    </row>
    <row r="7807" spans="1:25" hidden="1" x14ac:dyDescent="0.2">
      <c r="A7807" s="29" t="s">
        <v>6557</v>
      </c>
      <c r="B7807" s="29" t="s">
        <v>6558</v>
      </c>
      <c r="C7807" s="40" t="s">
        <v>6342</v>
      </c>
      <c r="D7807" s="26" t="str">
        <f>[1]!b_calc_yield(A7807,日期设置!$B$2,F7807,1,R7807,1,O7807,L7807,S7807,)</f>
        <v>Fetching...</v>
      </c>
      <c r="E7807" s="26">
        <f t="shared" si="242"/>
        <v>2.1610480988898395E-2</v>
      </c>
      <c r="F7807" s="18">
        <f>[1]!b_dq_cleanprice($A7807,日期设置!B$2)</f>
        <v>100.1904</v>
      </c>
      <c r="G7807" s="18" t="str">
        <f t="shared" si="243"/>
        <v>2.03 + 0.04</v>
      </c>
      <c r="H7807" s="27">
        <f>[1]!b_dq_pctchange($A7807,日期设置!$B$2,1)/100</f>
        <v>0</v>
      </c>
      <c r="I7807" s="26">
        <f>[1]!b_pq_pctchange(A7807,日期设置!$B$4,日期设置!$B$2,1)</f>
        <v>0</v>
      </c>
      <c r="J7807" s="26">
        <f>[1]!b_pq_pctchange(A7807,日期设置!$C$4,日期设置!$B$2,1)</f>
        <v>-0.13157579962202359</v>
      </c>
      <c r="K7807" s="52">
        <f>[1]!b_dq_amount($A7807,日期设置!B$2,2,10000)</f>
        <v>0</v>
      </c>
      <c r="L7807" s="26">
        <f>[1]!b_info_latestpar(A7807,日期设置!$B$2)</f>
        <v>100</v>
      </c>
      <c r="M7807" s="6">
        <f>[1]!b_info_outstandingbalance($A7807,日期设置!B$2)</f>
        <v>10</v>
      </c>
      <c r="N7807" s="7" t="str">
        <f>[1]!b_info_latestissurercreditrating2(A7807,日期设置!$B$2,"102","1")</f>
        <v>AA+</v>
      </c>
      <c r="O7807" s="44">
        <v>5.99</v>
      </c>
      <c r="P7807" s="9" t="str">
        <f>[1]!b_info_repurchasedate(A7807)</f>
        <v>2021-04-06</v>
      </c>
      <c r="Q7807" s="44" t="s">
        <v>16873</v>
      </c>
      <c r="R7807" s="2" t="str">
        <f>IF((--IF(P7807=0,Q7807,P7807))&gt;(--日期设置!$B$2),IF(P7807=0,Q7807,P7807),Q7807)</f>
        <v>2021-04-06</v>
      </c>
      <c r="S7807" s="32" t="s">
        <v>17971</v>
      </c>
      <c r="T7807" s="8">
        <f>[1]!b_anal_ptmyear($A7807,日期设置!$B$2)</f>
        <v>2.0356164383561643</v>
      </c>
      <c r="U7807" s="8">
        <f>[1]!b_anal_termifexercise($A7807,日期设置!B$2)</f>
        <v>4.1095890410958902E-2</v>
      </c>
      <c r="V7807" s="10">
        <f>[1]!b_dq_dirtyprice(A7807,日期设置!$B$2)</f>
        <v>105.9671</v>
      </c>
      <c r="W7807" s="11">
        <f>IF(U7807=0,ROUNDUP((Q7807-日期设置!$B$2)/365,0),ROUNDUP((R7807-日期设置!$B$2)/365,0))</f>
        <v>1</v>
      </c>
      <c r="X7807" s="18">
        <f>_xlfn.IFNA(VLOOKUP(A7807,过往入选债券!A:D,4,0),2)</f>
        <v>2</v>
      </c>
      <c r="Y7807">
        <f>_xlfn.IFNA(VLOOKUP(C7807,[2]Sheet1!$A:$A,1,0),3)</f>
        <v>3</v>
      </c>
    </row>
    <row r="7808" spans="1:25" x14ac:dyDescent="0.2">
      <c r="A7808" s="29" t="s">
        <v>12524</v>
      </c>
      <c r="B7808" s="29" t="s">
        <v>12525</v>
      </c>
      <c r="C7808" s="40" t="s">
        <v>2488</v>
      </c>
      <c r="D7808" s="26" t="str">
        <f>[1]!b_calc_yield(A7808,日期设置!$B$2,F7808,1,R7808,1,O7808,L7808,S7808,)</f>
        <v>Fetching...</v>
      </c>
      <c r="E7808" s="26">
        <f t="shared" si="242"/>
        <v>20.000955041424916</v>
      </c>
      <c r="F7808" s="18">
        <f>[1]!b_dq_cleanprice($A7808,日期设置!B$2)</f>
        <v>40.634900000000002</v>
      </c>
      <c r="G7808" s="18" t="str">
        <f t="shared" si="243"/>
        <v>1.39 + 0</v>
      </c>
      <c r="H7808" s="27">
        <f>[1]!b_dq_pctchange($A7808,日期设置!$B$2,1)/100</f>
        <v>2.0183770771443915E-4</v>
      </c>
      <c r="I7808" s="26">
        <f>[1]!b_pq_pctchange(A7808,日期设置!$B$4,日期设置!$B$2,1)</f>
        <v>3.3726231622896528E-2</v>
      </c>
      <c r="J7808" s="26">
        <f>[1]!b_pq_pctchange(A7808,日期设置!$C$4,日期设置!$B$2,1)</f>
        <v>0.10494601192837112</v>
      </c>
      <c r="K7808" s="52">
        <f>[1]!b_dq_amount($A7808,日期设置!B$2,2,10000)</f>
        <v>3769.6919175000003</v>
      </c>
      <c r="L7808" s="26">
        <f>[1]!b_info_latestpar(A7808,日期设置!$B$2)</f>
        <v>40</v>
      </c>
      <c r="M7808" s="6">
        <f>[1]!b_info_outstandingbalance($A7808,日期设置!B$2)</f>
        <v>8</v>
      </c>
      <c r="N7808" s="7" t="str">
        <f>[1]!b_info_latestissurercreditrating2(A7808,日期设置!$B$2,"102","1")</f>
        <v>AAA</v>
      </c>
      <c r="O7808" s="44">
        <v>5.13</v>
      </c>
      <c r="P7808" s="9">
        <f>[1]!b_info_repurchasedate(A7808)</f>
        <v>0</v>
      </c>
      <c r="Q7808" s="44" t="s">
        <v>17276</v>
      </c>
      <c r="R7808" s="2" t="str">
        <f>IF((--IF(P7808=0,Q7808,P7808))&gt;(--日期设置!$B$2),IF(P7808=0,Q7808,P7808),Q7808)</f>
        <v>2022-08-12</v>
      </c>
      <c r="S7808" s="32" t="s">
        <v>18392</v>
      </c>
      <c r="T7808" s="8">
        <f>[1]!b_anal_ptmyear($A7808,日期设置!$B$2)</f>
        <v>1.3917808219178083</v>
      </c>
      <c r="U7808" s="8">
        <f>[1]!b_anal_termifexercise($A7808,日期设置!B$2)</f>
        <v>0</v>
      </c>
      <c r="V7808" s="10">
        <f>[1]!b_dq_dirtyprice(A7808,日期设置!$B$2)</f>
        <v>41.883000000000003</v>
      </c>
      <c r="W7808" s="11">
        <f>IF(U7808=0,ROUNDUP((Q7808-日期设置!$B$2)/365,0),ROUNDUP((R7808-日期设置!$B$2)/365,0))</f>
        <v>2</v>
      </c>
      <c r="X7808" s="18">
        <f>_xlfn.IFNA(VLOOKUP(A7808,过往入选债券!A:D,4,0),2)</f>
        <v>2</v>
      </c>
      <c r="Y7808">
        <f>_xlfn.IFNA(VLOOKUP(C7808,[2]Sheet1!$A:$A,1,0),3)</f>
        <v>3</v>
      </c>
    </row>
    <row r="7809" spans="1:25" hidden="1" x14ac:dyDescent="0.2">
      <c r="A7809" s="29" t="s">
        <v>12247</v>
      </c>
      <c r="B7809" s="29" t="s">
        <v>12248</v>
      </c>
      <c r="C7809" s="40" t="s">
        <v>7694</v>
      </c>
      <c r="D7809" s="26" t="str">
        <f>[1]!b_calc_yield(A7809,日期设置!$B$2,F7809,1,R7809,1,O7809,L7809,S7809,)</f>
        <v>Fetching...</v>
      </c>
      <c r="E7809" s="26">
        <f t="shared" si="242"/>
        <v>29.856102745879689</v>
      </c>
      <c r="F7809" s="18">
        <f>[1]!b_dq_cleanprice($A7809,日期设置!B$2)</f>
        <v>20.163699999999999</v>
      </c>
      <c r="G7809" s="18" t="str">
        <f t="shared" si="243"/>
        <v>0.84 + 0</v>
      </c>
      <c r="H7809" s="27">
        <f>[1]!b_dq_pctchange($A7809,日期设置!$B$2,1)/100</f>
        <v>0</v>
      </c>
      <c r="I7809" s="26">
        <f>[1]!b_pq_pctchange(A7809,日期设置!$B$4,日期设置!$B$2,1)</f>
        <v>0.18731988472621186</v>
      </c>
      <c r="J7809" s="26">
        <f>[1]!b_pq_pctchange(A7809,日期设置!$C$4,日期设置!$B$2,1)</f>
        <v>1.2701649356128351</v>
      </c>
      <c r="K7809" s="52">
        <f>[1]!b_dq_amount($A7809,日期设置!B$2,2,10000)</f>
        <v>0</v>
      </c>
      <c r="L7809" s="26">
        <f>[1]!b_info_latestpar(A7809,日期设置!$B$2)</f>
        <v>19.999999999999996</v>
      </c>
      <c r="M7809" s="6">
        <f>[1]!b_info_outstandingbalance($A7809,日期设置!B$2)</f>
        <v>3</v>
      </c>
      <c r="N7809" s="7" t="str">
        <f>[1]!b_info_latestissurercreditrating2(A7809,日期设置!$B$2,"102","1")</f>
        <v>AA</v>
      </c>
      <c r="O7809" s="44">
        <v>6.45</v>
      </c>
      <c r="P7809" s="9">
        <f>[1]!b_info_repurchasedate(A7809)</f>
        <v>0</v>
      </c>
      <c r="Q7809" s="44" t="s">
        <v>16223</v>
      </c>
      <c r="R7809" s="2" t="str">
        <f>IF((--IF(P7809=0,Q7809,P7809))&gt;(--日期设置!$B$2),IF(P7809=0,Q7809,P7809),Q7809)</f>
        <v>2022-01-23</v>
      </c>
      <c r="S7809" s="32" t="s">
        <v>18122</v>
      </c>
      <c r="T7809" s="8">
        <f>[1]!b_anal_ptmyear($A7809,日期设置!$B$2)</f>
        <v>0.84109589041095889</v>
      </c>
      <c r="U7809" s="8">
        <f>[1]!b_anal_termifexercise($A7809,日期设置!B$2)</f>
        <v>0</v>
      </c>
      <c r="V7809" s="10">
        <f>[1]!b_dq_dirtyprice(A7809,日期设置!$B$2)</f>
        <v>20.3687</v>
      </c>
      <c r="W7809" s="11">
        <f>IF(U7809=0,ROUNDUP((Q7809-日期设置!$B$2)/365,0),ROUNDUP((R7809-日期设置!$B$2)/365,0))</f>
        <v>1</v>
      </c>
      <c r="X7809" s="18">
        <f>_xlfn.IFNA(VLOOKUP(A7809,过往入选债券!A:D,4,0),2)</f>
        <v>2</v>
      </c>
      <c r="Y7809">
        <f>_xlfn.IFNA(VLOOKUP(C7809,[2]Sheet1!$A:$A,1,0),3)</f>
        <v>3</v>
      </c>
    </row>
    <row r="7810" spans="1:25" hidden="1" x14ac:dyDescent="0.2">
      <c r="A7810" s="29" t="s">
        <v>1889</v>
      </c>
      <c r="B7810" s="29" t="s">
        <v>1890</v>
      </c>
      <c r="C7810" s="40" t="s">
        <v>17</v>
      </c>
      <c r="D7810" s="26" t="str">
        <f>[1]!b_calc_yield(A7810,日期设置!$B$2,F7810,1,R7810,1,O7810,L7810,S7810,)</f>
        <v>Fetching...</v>
      </c>
      <c r="E7810" s="26">
        <f t="shared" ref="E7810:E7873" si="244">((O7810*W7810+L7810)/V7810-1)*100</f>
        <v>0.10244128336942548</v>
      </c>
      <c r="F7810" s="18">
        <f>[1]!b_dq_cleanprice($A7810,日期设置!B$2)</f>
        <v>101.1754</v>
      </c>
      <c r="G7810" s="18" t="str">
        <f t="shared" ref="G7810:G7873" si="245">LEFT(T7810,4)&amp;" + "&amp;LEFT(U7810,4)</f>
        <v>2.18 + 0.18</v>
      </c>
      <c r="H7810" s="27">
        <f>[1]!b_dq_pctchange($A7810,日期设置!$B$2,1)/100</f>
        <v>0</v>
      </c>
      <c r="I7810" s="26">
        <f>[1]!b_pq_pctchange(A7810,日期设置!$B$4,日期设置!$B$2,1)</f>
        <v>0</v>
      </c>
      <c r="J7810" s="26">
        <f>[1]!b_pq_pctchange(A7810,日期设置!$C$4,日期设置!$B$2,1)</f>
        <v>0</v>
      </c>
      <c r="K7810" s="52">
        <f>[1]!b_dq_amount($A7810,日期设置!B$2,2,10000)</f>
        <v>0</v>
      </c>
      <c r="L7810" s="26">
        <f>[1]!b_info_latestpar(A7810,日期设置!$B$2)</f>
        <v>100</v>
      </c>
      <c r="M7810" s="6">
        <f>[1]!b_info_outstandingbalance($A7810,日期设置!B$2)</f>
        <v>10</v>
      </c>
      <c r="N7810" s="7">
        <f>[1]!b_info_latestissurercreditrating2(A7810,日期设置!$B$2,"102","1")</f>
        <v>0</v>
      </c>
      <c r="O7810" s="44">
        <v>7</v>
      </c>
      <c r="P7810" s="9" t="str">
        <f>[1]!b_info_repurchasedate(A7810)</f>
        <v>2021-05-28</v>
      </c>
      <c r="Q7810" s="44" t="s">
        <v>16356</v>
      </c>
      <c r="R7810" s="2" t="str">
        <f>IF((--IF(P7810=0,Q7810,P7810))&gt;(--日期设置!$B$2),IF(P7810=0,Q7810,P7810),Q7810)</f>
        <v>2021-05-28</v>
      </c>
      <c r="S7810" s="32" t="s">
        <v>17953</v>
      </c>
      <c r="T7810" s="8">
        <f>[1]!b_anal_ptmyear($A7810,日期设置!$B$2)</f>
        <v>2.1835616438356165</v>
      </c>
      <c r="U7810" s="8">
        <f>[1]!b_anal_termifexercise($A7810,日期设置!B$2)</f>
        <v>0.18356164383561643</v>
      </c>
      <c r="V7810" s="10">
        <f>[1]!b_dq_dirtyprice(A7810,日期设置!$B$2)</f>
        <v>106.8905</v>
      </c>
      <c r="W7810" s="11">
        <f>IF(U7810=0,ROUNDUP((Q7810-日期设置!$B$2)/365,0),ROUNDUP((R7810-日期设置!$B$2)/365,0))</f>
        <v>1</v>
      </c>
      <c r="X7810" s="18">
        <f>_xlfn.IFNA(VLOOKUP(A7810,过往入选债券!A:D,4,0),2)</f>
        <v>2</v>
      </c>
      <c r="Y7810">
        <f>_xlfn.IFNA(VLOOKUP(C7810,[2]Sheet1!$A:$A,1,0),3)</f>
        <v>3</v>
      </c>
    </row>
    <row r="7811" spans="1:25" hidden="1" x14ac:dyDescent="0.2">
      <c r="A7811" s="29" t="s">
        <v>623</v>
      </c>
      <c r="B7811" s="29" t="s">
        <v>624</v>
      </c>
      <c r="C7811" s="40" t="s">
        <v>88</v>
      </c>
      <c r="D7811" s="26" t="str">
        <f>[1]!b_calc_yield(A7811,日期设置!$B$2,F7811,1,R7811,1,O7811,L7811,S7811,)</f>
        <v>Fetching...</v>
      </c>
      <c r="E7811" s="26">
        <f t="shared" si="244"/>
        <v>9.6179911762454893</v>
      </c>
      <c r="F7811" s="18">
        <f>[1]!b_dq_cleanprice($A7811,日期设置!B$2)</f>
        <v>39.752099999999999</v>
      </c>
      <c r="G7811" s="18" t="str">
        <f t="shared" si="245"/>
        <v>0.57 + 0</v>
      </c>
      <c r="H7811" s="27">
        <f>[1]!b_dq_pctchange($A7811,日期设置!$B$2,1)/100</f>
        <v>0</v>
      </c>
      <c r="I7811" s="26">
        <f>[1]!b_pq_pctchange(A7811,日期设置!$B$4,日期设置!$B$2,1)</f>
        <v>0</v>
      </c>
      <c r="J7811" s="26">
        <f>[1]!b_pq_pctchange(A7811,日期设置!$C$4,日期设置!$B$2,1)</f>
        <v>0.45740451996532161</v>
      </c>
      <c r="K7811" s="52">
        <f>[1]!b_dq_amount($A7811,日期设置!B$2,2,10000)</f>
        <v>0</v>
      </c>
      <c r="L7811" s="26">
        <f>[1]!b_info_latestpar(A7811,日期设置!$B$2)</f>
        <v>40</v>
      </c>
      <c r="M7811" s="6">
        <f>[1]!b_info_outstandingbalance($A7811,日期设置!B$2)</f>
        <v>3.6</v>
      </c>
      <c r="N7811" s="7">
        <f>[1]!b_info_latestissurercreditrating2(A7811,日期设置!$B$2,"102","1")</f>
        <v>0</v>
      </c>
      <c r="O7811" s="44">
        <v>4.4000000000000004</v>
      </c>
      <c r="P7811" s="9">
        <f>[1]!b_info_repurchasedate(A7811)</f>
        <v>0</v>
      </c>
      <c r="Q7811" s="44" t="s">
        <v>16147</v>
      </c>
      <c r="R7811" s="2" t="str">
        <f>IF((--IF(P7811=0,Q7811,P7811))&gt;(--日期设置!$B$2),IF(P7811=0,Q7811,P7811),Q7811)</f>
        <v>2021-10-17</v>
      </c>
      <c r="S7811" s="32" t="s">
        <v>18557</v>
      </c>
      <c r="T7811" s="8">
        <f>[1]!b_anal_ptmyear($A7811,日期设置!$B$2)</f>
        <v>0.57260273972602738</v>
      </c>
      <c r="U7811" s="8">
        <f>[1]!b_anal_termifexercise($A7811,日期设置!B$2)</f>
        <v>0</v>
      </c>
      <c r="V7811" s="10">
        <f>[1]!b_dq_dirtyprice(A7811,日期设置!$B$2)</f>
        <v>40.504300000000001</v>
      </c>
      <c r="W7811" s="11">
        <f>IF(U7811=0,ROUNDUP((Q7811-日期设置!$B$2)/365,0),ROUNDUP((R7811-日期设置!$B$2)/365,0))</f>
        <v>1</v>
      </c>
      <c r="X7811" s="18">
        <f>_xlfn.IFNA(VLOOKUP(A7811,过往入选债券!A:D,4,0),2)</f>
        <v>2</v>
      </c>
      <c r="Y7811">
        <f>_xlfn.IFNA(VLOOKUP(C7811,[2]Sheet1!$A:$A,1,0),3)</f>
        <v>3</v>
      </c>
    </row>
    <row r="7812" spans="1:25" hidden="1" x14ac:dyDescent="0.2">
      <c r="A7812" s="29" t="s">
        <v>1937</v>
      </c>
      <c r="B7812" s="29" t="s">
        <v>1938</v>
      </c>
      <c r="C7812" s="40" t="s">
        <v>304</v>
      </c>
      <c r="D7812" s="26" t="str">
        <f>[1]!b_calc_yield(A7812,日期设置!$B$2,F7812,1,R7812,1,O7812,L7812,S7812,)</f>
        <v>Fetching...</v>
      </c>
      <c r="E7812" s="26">
        <f t="shared" si="244"/>
        <v>0.20191346026834367</v>
      </c>
      <c r="F7812" s="18">
        <f>[1]!b_dq_cleanprice($A7812,日期设置!B$2)</f>
        <v>102.1301</v>
      </c>
      <c r="G7812" s="18" t="str">
        <f t="shared" si="245"/>
        <v>0.37 + 0</v>
      </c>
      <c r="H7812" s="27">
        <f>[1]!b_dq_pctchange($A7812,日期设置!$B$2,1)/100</f>
        <v>0</v>
      </c>
      <c r="I7812" s="26">
        <f>[1]!b_pq_pctchange(A7812,日期设置!$B$4,日期设置!$B$2,1)</f>
        <v>0</v>
      </c>
      <c r="J7812" s="26">
        <f>[1]!b_pq_pctchange(A7812,日期设置!$C$4,日期设置!$B$2,1)</f>
        <v>0</v>
      </c>
      <c r="K7812" s="52">
        <f>[1]!b_dq_amount($A7812,日期设置!B$2,2,10000)</f>
        <v>0</v>
      </c>
      <c r="L7812" s="26">
        <f>[1]!b_info_latestpar(A7812,日期设置!$B$2)</f>
        <v>100</v>
      </c>
      <c r="M7812" s="6">
        <f>[1]!b_info_outstandingbalance($A7812,日期设置!B$2)</f>
        <v>15</v>
      </c>
      <c r="N7812" s="7">
        <f>[1]!b_info_latestissurercreditrating2(A7812,日期设置!$B$2,"102","1")</f>
        <v>0</v>
      </c>
      <c r="O7812" s="44">
        <v>6.2</v>
      </c>
      <c r="P7812" s="9">
        <f>[1]!b_info_repurchasedate(A7812)</f>
        <v>0</v>
      </c>
      <c r="Q7812" s="44" t="s">
        <v>17513</v>
      </c>
      <c r="R7812" s="2" t="str">
        <f>IF((--IF(P7812=0,Q7812,P7812))&gt;(--日期设置!$B$2),IF(P7812=0,Q7812,P7812),Q7812)</f>
        <v>2021-08-07</v>
      </c>
      <c r="S7812" s="32" t="s">
        <v>17976</v>
      </c>
      <c r="T7812" s="8">
        <f>[1]!b_anal_ptmyear($A7812,日期设置!$B$2)</f>
        <v>0.37808219178082192</v>
      </c>
      <c r="U7812" s="8">
        <f>[1]!b_anal_termifexercise($A7812,日期设置!B$2)</f>
        <v>0</v>
      </c>
      <c r="V7812" s="10">
        <f>[1]!b_dq_dirtyprice(A7812,日期设置!$B$2)</f>
        <v>105.986</v>
      </c>
      <c r="W7812" s="11">
        <f>IF(U7812=0,ROUNDUP((Q7812-日期设置!$B$2)/365,0),ROUNDUP((R7812-日期设置!$B$2)/365,0))</f>
        <v>1</v>
      </c>
      <c r="X7812" s="18">
        <f>_xlfn.IFNA(VLOOKUP(A7812,过往入选债券!A:D,4,0),2)</f>
        <v>2</v>
      </c>
      <c r="Y7812">
        <f>_xlfn.IFNA(VLOOKUP(C7812,[2]Sheet1!$A:$A,1,0),3)</f>
        <v>3</v>
      </c>
    </row>
    <row r="7813" spans="1:25" hidden="1" x14ac:dyDescent="0.2">
      <c r="A7813" s="29" t="s">
        <v>6789</v>
      </c>
      <c r="B7813" s="29" t="s">
        <v>6790</v>
      </c>
      <c r="C7813" s="40" t="s">
        <v>1388</v>
      </c>
      <c r="D7813" s="26" t="str">
        <f>[1]!b_calc_yield(A7813,日期设置!$B$2,F7813,1,R7813,1,O7813,L7813,S7813,)</f>
        <v>Fetching...</v>
      </c>
      <c r="E7813" s="26">
        <f t="shared" si="244"/>
        <v>3.5536602700769748E-2</v>
      </c>
      <c r="F7813" s="18">
        <f>[1]!b_dq_cleanprice($A7813,日期设置!B$2)</f>
        <v>100.6495</v>
      </c>
      <c r="G7813" s="18" t="str">
        <f t="shared" si="245"/>
        <v>0.09 + 0.09</v>
      </c>
      <c r="H7813" s="27">
        <f>[1]!b_dq_pctchange($A7813,日期设置!$B$2,1)/100</f>
        <v>0</v>
      </c>
      <c r="I7813" s="26">
        <f>[1]!b_pq_pctchange(A7813,日期设置!$B$4,日期设置!$B$2,1)</f>
        <v>0</v>
      </c>
      <c r="J7813" s="26">
        <f>[1]!b_pq_pctchange(A7813,日期设置!$C$4,日期设置!$B$2,1)</f>
        <v>0</v>
      </c>
      <c r="K7813" s="52">
        <f>[1]!b_dq_amount($A7813,日期设置!B$2,2,10000)</f>
        <v>0</v>
      </c>
      <c r="L7813" s="26">
        <f>[1]!b_info_latestpar(A7813,日期设置!$B$2)</f>
        <v>100</v>
      </c>
      <c r="M7813" s="6">
        <f>[1]!b_info_outstandingbalance($A7813,日期设置!B$2)</f>
        <v>5</v>
      </c>
      <c r="N7813" s="7" t="str">
        <f>[1]!b_info_latestissurercreditrating2(A7813,日期设置!$B$2,"102","1")</f>
        <v>AA+</v>
      </c>
      <c r="O7813" s="44">
        <v>6.97</v>
      </c>
      <c r="P7813" s="9">
        <f>[1]!b_info_repurchasedate(A7813)</f>
        <v>0</v>
      </c>
      <c r="Q7813" s="44" t="s">
        <v>16083</v>
      </c>
      <c r="R7813" s="2" t="str">
        <f>IF((--IF(P7813=0,Q7813,P7813))&gt;(--日期设置!$B$2),IF(P7813=0,Q7813,P7813),Q7813)</f>
        <v>2021-04-27</v>
      </c>
      <c r="S7813" s="32" t="s">
        <v>17868</v>
      </c>
      <c r="T7813" s="8">
        <f>[1]!b_anal_ptmyear($A7813,日期设置!$B$2)</f>
        <v>9.8630136986301367E-2</v>
      </c>
      <c r="U7813" s="8">
        <f>[1]!b_anal_termifexercise($A7813,日期设置!B$2)</f>
        <v>9.8630136986301367E-2</v>
      </c>
      <c r="V7813" s="10">
        <f>[1]!b_dq_dirtyprice(A7813,日期设置!$B$2)</f>
        <v>106.932</v>
      </c>
      <c r="W7813" s="11">
        <f>IF(U7813=0,ROUNDUP((Q7813-日期设置!$B$2)/365,0),ROUNDUP((R7813-日期设置!$B$2)/365,0))</f>
        <v>1</v>
      </c>
      <c r="X7813" s="18">
        <f>_xlfn.IFNA(VLOOKUP(A7813,过往入选债券!A:D,4,0),2)</f>
        <v>2</v>
      </c>
      <c r="Y7813">
        <f>_xlfn.IFNA(VLOOKUP(C7813,[2]Sheet1!$A:$A,1,0),3)</f>
        <v>3</v>
      </c>
    </row>
    <row r="7814" spans="1:25" hidden="1" x14ac:dyDescent="0.2">
      <c r="A7814" s="29" t="s">
        <v>1147</v>
      </c>
      <c r="B7814" s="29" t="s">
        <v>1148</v>
      </c>
      <c r="C7814" s="40" t="s">
        <v>1143</v>
      </c>
      <c r="D7814" s="26" t="str">
        <f>[1]!b_calc_yield(A7814,日期设置!$B$2,F7814,1,R7814,1,O7814,L7814,S7814,)</f>
        <v>Fetching...</v>
      </c>
      <c r="E7814" s="26">
        <f t="shared" si="244"/>
        <v>-0.19230552962742342</v>
      </c>
      <c r="F7814" s="18">
        <f>[1]!b_dq_cleanprice($A7814,日期设置!B$2)</f>
        <v>102.16</v>
      </c>
      <c r="G7814" s="18" t="str">
        <f t="shared" si="245"/>
        <v>1.35 + 0.35</v>
      </c>
      <c r="H7814" s="27">
        <f>[1]!b_dq_pctchange($A7814,日期设置!$B$2,1)/100</f>
        <v>0</v>
      </c>
      <c r="I7814" s="26">
        <f>[1]!b_pq_pctchange(A7814,日期设置!$B$4,日期设置!$B$2,1)</f>
        <v>0</v>
      </c>
      <c r="J7814" s="26">
        <f>[1]!b_pq_pctchange(A7814,日期设置!$C$4,日期设置!$B$2,1)</f>
        <v>0</v>
      </c>
      <c r="K7814" s="52">
        <f>[1]!b_dq_amount($A7814,日期设置!B$2,2,10000)</f>
        <v>0</v>
      </c>
      <c r="L7814" s="26">
        <f>[1]!b_info_latestpar(A7814,日期设置!$B$2)</f>
        <v>100</v>
      </c>
      <c r="M7814" s="6">
        <f>[1]!b_info_outstandingbalance($A7814,日期设置!B$2)</f>
        <v>5</v>
      </c>
      <c r="N7814" s="7">
        <f>[1]!b_info_latestissurercreditrating2(A7814,日期设置!$B$2,"102","1")</f>
        <v>0</v>
      </c>
      <c r="O7814" s="44">
        <v>6.5</v>
      </c>
      <c r="P7814" s="9" t="str">
        <f>[1]!b_info_repurchasedate(A7814)</f>
        <v>2021-07-28</v>
      </c>
      <c r="Q7814" s="44" t="s">
        <v>17455</v>
      </c>
      <c r="R7814" s="2" t="str">
        <f>IF((--IF(P7814=0,Q7814,P7814))&gt;(--日期设置!$B$2),IF(P7814=0,Q7814,P7814),Q7814)</f>
        <v>2021-07-28</v>
      </c>
      <c r="S7814" s="32" t="s">
        <v>18645</v>
      </c>
      <c r="T7814" s="8">
        <f>[1]!b_anal_ptmyear($A7814,日期设置!$B$2)</f>
        <v>1.3506849315068492</v>
      </c>
      <c r="U7814" s="8">
        <f>[1]!b_anal_termifexercise($A7814,日期设置!B$2)</f>
        <v>0.35068493150684932</v>
      </c>
      <c r="V7814" s="10">
        <f>[1]!b_dq_dirtyprice(A7814,日期设置!$B$2)</f>
        <v>106.7052</v>
      </c>
      <c r="W7814" s="11">
        <f>IF(U7814=0,ROUNDUP((Q7814-日期设置!$B$2)/365,0),ROUNDUP((R7814-日期设置!$B$2)/365,0))</f>
        <v>1</v>
      </c>
      <c r="X7814" s="18">
        <f>_xlfn.IFNA(VLOOKUP(A7814,过往入选债券!A:D,4,0),2)</f>
        <v>2</v>
      </c>
      <c r="Y7814">
        <f>_xlfn.IFNA(VLOOKUP(C7814,[2]Sheet1!$A:$A,1,0),3)</f>
        <v>3</v>
      </c>
    </row>
    <row r="7815" spans="1:25" hidden="1" x14ac:dyDescent="0.2">
      <c r="A7815" s="29" t="s">
        <v>12502</v>
      </c>
      <c r="B7815" s="29" t="s">
        <v>12503</v>
      </c>
      <c r="C7815" s="40" t="s">
        <v>59</v>
      </c>
      <c r="D7815" s="26" t="str">
        <f>[1]!b_calc_yield(A7815,日期设置!$B$2,F7815,1,R7815,1,O7815,L7815,S7815,)</f>
        <v>Fetching...</v>
      </c>
      <c r="E7815" s="26">
        <f t="shared" si="244"/>
        <v>22.396463891144069</v>
      </c>
      <c r="F7815" s="18">
        <f>[1]!b_dq_cleanprice($A7815,日期设置!B$2)</f>
        <v>40.573500000000003</v>
      </c>
      <c r="G7815" s="18" t="str">
        <f t="shared" si="245"/>
        <v>1.32 + 0</v>
      </c>
      <c r="H7815" s="27">
        <f>[1]!b_dq_pctchange($A7815,日期设置!$B$2,1)/100</f>
        <v>0</v>
      </c>
      <c r="I7815" s="26">
        <f>[1]!b_pq_pctchange(A7815,日期设置!$B$4,日期设置!$B$2,1)</f>
        <v>-2.8089264726523282E-2</v>
      </c>
      <c r="J7815" s="26">
        <f>[1]!b_pq_pctchange(A7815,日期设置!$C$4,日期设置!$B$2,1)</f>
        <v>2.3173199947735579E-2</v>
      </c>
      <c r="K7815" s="52">
        <f>[1]!b_dq_amount($A7815,日期设置!B$2,2,10000)</f>
        <v>0</v>
      </c>
      <c r="L7815" s="26">
        <f>[1]!b_info_latestpar(A7815,日期设置!$B$2)</f>
        <v>40</v>
      </c>
      <c r="M7815" s="6">
        <f>[1]!b_info_outstandingbalance($A7815,日期设置!B$2)</f>
        <v>3.2</v>
      </c>
      <c r="N7815" s="7" t="str">
        <f>[1]!b_info_latestissurercreditrating2(A7815,日期设置!$B$2,"102","1")</f>
        <v>AA</v>
      </c>
      <c r="O7815" s="44">
        <v>5.78</v>
      </c>
      <c r="P7815" s="9">
        <f>[1]!b_info_repurchasedate(A7815)</f>
        <v>0</v>
      </c>
      <c r="Q7815" s="44" t="s">
        <v>16431</v>
      </c>
      <c r="R7815" s="2" t="str">
        <f>IF((--IF(P7815=0,Q7815,P7815))&gt;(--日期设置!$B$2),IF(P7815=0,Q7815,P7815),Q7815)</f>
        <v>2022-07-20</v>
      </c>
      <c r="S7815" s="32" t="s">
        <v>18763</v>
      </c>
      <c r="T7815" s="8">
        <f>[1]!b_anal_ptmyear($A7815,日期设置!$B$2)</f>
        <v>1.3287671232876712</v>
      </c>
      <c r="U7815" s="8">
        <f>[1]!b_anal_termifexercise($A7815,日期设置!B$2)</f>
        <v>0</v>
      </c>
      <c r="V7815" s="10">
        <f>[1]!b_dq_dirtyprice(A7815,日期设置!$B$2)</f>
        <v>42.125399999999999</v>
      </c>
      <c r="W7815" s="11">
        <f>IF(U7815=0,ROUNDUP((Q7815-日期设置!$B$2)/365,0),ROUNDUP((R7815-日期设置!$B$2)/365,0))</f>
        <v>2</v>
      </c>
      <c r="X7815" s="18">
        <f>_xlfn.IFNA(VLOOKUP(A7815,过往入选债券!A:D,4,0),2)</f>
        <v>2</v>
      </c>
      <c r="Y7815">
        <f>_xlfn.IFNA(VLOOKUP(C7815,[2]Sheet1!$A:$A,1,0),3)</f>
        <v>3</v>
      </c>
    </row>
    <row r="7816" spans="1:25" hidden="1" x14ac:dyDescent="0.2">
      <c r="A7816" s="29" t="s">
        <v>12262</v>
      </c>
      <c r="B7816" s="29" t="s">
        <v>12263</v>
      </c>
      <c r="C7816" s="40" t="s">
        <v>12264</v>
      </c>
      <c r="D7816" s="26" t="str">
        <f>[1]!b_calc_yield(A7816,日期设置!$B$2,F7816,1,R7816,1,O7816,L7816,S7816,)</f>
        <v>Fetching...</v>
      </c>
      <c r="E7816" s="26">
        <f t="shared" si="244"/>
        <v>26.975183006504189</v>
      </c>
      <c r="F7816" s="18">
        <f>[1]!b_dq_cleanprice($A7816,日期设置!B$2)</f>
        <v>20.438700000000001</v>
      </c>
      <c r="G7816" s="18" t="str">
        <f t="shared" si="245"/>
        <v>0.87 + 0</v>
      </c>
      <c r="H7816" s="27">
        <f>[1]!b_dq_pctchange($A7816,日期设置!$B$2,1)/100</f>
        <v>0</v>
      </c>
      <c r="I7816" s="26">
        <f>[1]!b_pq_pctchange(A7816,日期设置!$B$4,日期设置!$B$2,1)</f>
        <v>0</v>
      </c>
      <c r="J7816" s="26">
        <f>[1]!b_pq_pctchange(A7816,日期设置!$C$4,日期设置!$B$2,1)</f>
        <v>-1.6107214549445599</v>
      </c>
      <c r="K7816" s="52">
        <f>[1]!b_dq_amount($A7816,日期设置!B$2,2,10000)</f>
        <v>0</v>
      </c>
      <c r="L7816" s="26">
        <f>[1]!b_info_latestpar(A7816,日期设置!$B$2)</f>
        <v>19.999999999999996</v>
      </c>
      <c r="M7816" s="6">
        <f>[1]!b_info_outstandingbalance($A7816,日期设置!B$2)</f>
        <v>2.6</v>
      </c>
      <c r="N7816" s="7" t="str">
        <f>[1]!b_info_latestissurercreditrating2(A7816,日期设置!$B$2,"102","1")</f>
        <v>AA</v>
      </c>
      <c r="O7816" s="44">
        <v>6.14</v>
      </c>
      <c r="P7816" s="9">
        <f>[1]!b_info_repurchasedate(A7816)</f>
        <v>0</v>
      </c>
      <c r="Q7816" s="44" t="s">
        <v>17640</v>
      </c>
      <c r="R7816" s="2" t="str">
        <f>IF((--IF(P7816=0,Q7816,P7816))&gt;(--日期设置!$B$2),IF(P7816=0,Q7816,P7816),Q7816)</f>
        <v>2022-02-06</v>
      </c>
      <c r="S7816" s="32" t="s">
        <v>19024</v>
      </c>
      <c r="T7816" s="8">
        <f>[1]!b_anal_ptmyear($A7816,日期设置!$B$2)</f>
        <v>0.8794520547945206</v>
      </c>
      <c r="U7816" s="8">
        <f>[1]!b_anal_termifexercise($A7816,日期设置!B$2)</f>
        <v>0</v>
      </c>
      <c r="V7816" s="10">
        <f>[1]!b_dq_dirtyprice(A7816,日期设置!$B$2)</f>
        <v>20.5867</v>
      </c>
      <c r="W7816" s="11">
        <f>IF(U7816=0,ROUNDUP((Q7816-日期设置!$B$2)/365,0),ROUNDUP((R7816-日期设置!$B$2)/365,0))</f>
        <v>1</v>
      </c>
      <c r="X7816" s="18">
        <f>_xlfn.IFNA(VLOOKUP(A7816,过往入选债券!A:D,4,0),2)</f>
        <v>2</v>
      </c>
      <c r="Y7816">
        <f>_xlfn.IFNA(VLOOKUP(C7816,[2]Sheet1!$A:$A,1,0),3)</f>
        <v>3</v>
      </c>
    </row>
    <row r="7817" spans="1:25" hidden="1" x14ac:dyDescent="0.2">
      <c r="A7817" s="29" t="s">
        <v>6834</v>
      </c>
      <c r="B7817" s="29" t="s">
        <v>6835</v>
      </c>
      <c r="C7817" s="40" t="s">
        <v>6836</v>
      </c>
      <c r="D7817" s="26" t="str">
        <f>[1]!b_calc_yield(A7817,日期设置!$B$2,F7817,1,R7817,1,O7817,L7817,S7817,)</f>
        <v>Fetching...</v>
      </c>
      <c r="E7817" s="26">
        <f t="shared" si="244"/>
        <v>2.9575599565223598E-2</v>
      </c>
      <c r="F7817" s="18">
        <f>[1]!b_dq_cleanprice($A7817,日期设置!B$2)</f>
        <v>100.75</v>
      </c>
      <c r="G7817" s="18" t="str">
        <f t="shared" si="245"/>
        <v>0.12 + 0</v>
      </c>
      <c r="H7817" s="27">
        <f>[1]!b_dq_pctchange($A7817,日期设置!$B$2,1)/100</f>
        <v>0</v>
      </c>
      <c r="I7817" s="26">
        <f>[1]!b_pq_pctchange(A7817,日期设置!$B$4,日期设置!$B$2,1)</f>
        <v>0</v>
      </c>
      <c r="J7817" s="26">
        <f>[1]!b_pq_pctchange(A7817,日期设置!$C$4,日期设置!$B$2,1)</f>
        <v>0</v>
      </c>
      <c r="K7817" s="52">
        <f>[1]!b_dq_amount($A7817,日期设置!B$2,2,10000)</f>
        <v>0</v>
      </c>
      <c r="L7817" s="26">
        <f>[1]!b_info_latestpar(A7817,日期设置!$B$2)</f>
        <v>100</v>
      </c>
      <c r="M7817" s="6">
        <f>[1]!b_info_outstandingbalance($A7817,日期设置!B$2)</f>
        <v>5</v>
      </c>
      <c r="N7817" s="7" t="str">
        <f>[1]!b_info_latestissurercreditrating2(A7817,日期设置!$B$2,"102","1")</f>
        <v>AA</v>
      </c>
      <c r="O7817" s="44">
        <v>6.2</v>
      </c>
      <c r="P7817" s="9">
        <f>[1]!b_info_repurchasedate(A7817)</f>
        <v>0</v>
      </c>
      <c r="Q7817" s="44" t="s">
        <v>16671</v>
      </c>
      <c r="R7817" s="2" t="str">
        <f>IF((--IF(P7817=0,Q7817,P7817))&gt;(--日期设置!$B$2),IF(P7817=0,Q7817,P7817),Q7817)</f>
        <v>2021-05-07</v>
      </c>
      <c r="S7817" s="32" t="s">
        <v>18409</v>
      </c>
      <c r="T7817" s="8">
        <f>[1]!b_anal_ptmyear($A7817,日期设置!$B$2)</f>
        <v>0.12602739726027398</v>
      </c>
      <c r="U7817" s="8">
        <f>[1]!b_anal_termifexercise($A7817,日期设置!B$2)</f>
        <v>0</v>
      </c>
      <c r="V7817" s="10">
        <f>[1]!b_dq_dirtyprice(A7817,日期设置!$B$2)</f>
        <v>106.1686</v>
      </c>
      <c r="W7817" s="11">
        <f>IF(U7817=0,ROUNDUP((Q7817-日期设置!$B$2)/365,0),ROUNDUP((R7817-日期设置!$B$2)/365,0))</f>
        <v>1</v>
      </c>
      <c r="X7817" s="18">
        <f>_xlfn.IFNA(VLOOKUP(A7817,过往入选债券!A:D,4,0),2)</f>
        <v>2</v>
      </c>
      <c r="Y7817">
        <f>_xlfn.IFNA(VLOOKUP(C7817,[2]Sheet1!$A:$A,1,0),3)</f>
        <v>3</v>
      </c>
    </row>
    <row r="7818" spans="1:25" hidden="1" x14ac:dyDescent="0.2">
      <c r="A7818" s="29" t="s">
        <v>12233</v>
      </c>
      <c r="B7818" s="29" t="s">
        <v>12234</v>
      </c>
      <c r="C7818" s="40" t="s">
        <v>12235</v>
      </c>
      <c r="D7818" s="26" t="str">
        <f>[1]!b_calc_yield(A7818,日期设置!$B$2,F7818,1,R7818,1,O7818,L7818,S7818,)</f>
        <v>Fetching...</v>
      </c>
      <c r="E7818" s="26">
        <f t="shared" si="244"/>
        <v>33.054691581666276</v>
      </c>
      <c r="F7818" s="18">
        <f>[1]!b_dq_cleanprice($A7818,日期设置!B$2)</f>
        <v>20.245899999999999</v>
      </c>
      <c r="G7818" s="18" t="str">
        <f t="shared" si="245"/>
        <v>0.83 + 0</v>
      </c>
      <c r="H7818" s="27">
        <f>[1]!b_dq_pctchange($A7818,日期设置!$B$2,1)/100</f>
        <v>0</v>
      </c>
      <c r="I7818" s="26">
        <f>[1]!b_pq_pctchange(A7818,日期设置!$B$4,日期设置!$B$2,1)</f>
        <v>0</v>
      </c>
      <c r="J7818" s="26">
        <f>[1]!b_pq_pctchange(A7818,日期设置!$C$4,日期设置!$B$2,1)</f>
        <v>0</v>
      </c>
      <c r="K7818" s="52">
        <f>[1]!b_dq_amount($A7818,日期设置!B$2,2,10000)</f>
        <v>0</v>
      </c>
      <c r="L7818" s="26">
        <f>[1]!b_info_latestpar(A7818,日期设置!$B$2)</f>
        <v>19.999999999999996</v>
      </c>
      <c r="M7818" s="6">
        <f>[1]!b_info_outstandingbalance($A7818,日期设置!B$2)</f>
        <v>1.6</v>
      </c>
      <c r="N7818" s="7" t="str">
        <f>[1]!b_info_latestissurercreditrating2(A7818,日期设置!$B$2,"102","1")</f>
        <v>AA-</v>
      </c>
      <c r="O7818" s="44">
        <v>7.25</v>
      </c>
      <c r="P7818" s="9">
        <f>[1]!b_info_repurchasedate(A7818)</f>
        <v>0</v>
      </c>
      <c r="Q7818" s="44" t="s">
        <v>16230</v>
      </c>
      <c r="R7818" s="2" t="str">
        <f>IF((--IF(P7818=0,Q7818,P7818))&gt;(--日期设置!$B$2),IF(P7818=0,Q7818,P7818),Q7818)</f>
        <v>2022-01-22</v>
      </c>
      <c r="S7818" s="32" t="s">
        <v>18016</v>
      </c>
      <c r="T7818" s="8">
        <f>[1]!b_anal_ptmyear($A7818,日期设置!$B$2)</f>
        <v>0.83835616438356164</v>
      </c>
      <c r="U7818" s="8">
        <f>[1]!b_anal_termifexercise($A7818,日期设置!B$2)</f>
        <v>0</v>
      </c>
      <c r="V7818" s="10">
        <f>[1]!b_dq_dirtyprice(A7818,日期设置!$B$2)</f>
        <v>20.4803</v>
      </c>
      <c r="W7818" s="11">
        <f>IF(U7818=0,ROUNDUP((Q7818-日期设置!$B$2)/365,0),ROUNDUP((R7818-日期设置!$B$2)/365,0))</f>
        <v>1</v>
      </c>
      <c r="X7818" s="18">
        <f>_xlfn.IFNA(VLOOKUP(A7818,过往入选债券!A:D,4,0),2)</f>
        <v>2</v>
      </c>
      <c r="Y7818">
        <f>_xlfn.IFNA(VLOOKUP(C7818,[2]Sheet1!$A:$A,1,0),3)</f>
        <v>3</v>
      </c>
    </row>
    <row r="7819" spans="1:25" hidden="1" x14ac:dyDescent="0.2">
      <c r="A7819" s="29" t="s">
        <v>12526</v>
      </c>
      <c r="B7819" s="29" t="s">
        <v>12527</v>
      </c>
      <c r="C7819" s="40" t="s">
        <v>12528</v>
      </c>
      <c r="D7819" s="26" t="str">
        <f>[1]!b_calc_yield(A7819,日期设置!$B$2,F7819,1,R7819,1,O7819,L7819,S7819,)</f>
        <v>Fetching...</v>
      </c>
      <c r="E7819" s="26">
        <f t="shared" si="244"/>
        <v>20.169601068174224</v>
      </c>
      <c r="F7819" s="18">
        <f>[1]!b_dq_cleanprice($A7819,日期设置!B$2)</f>
        <v>40.919600000000003</v>
      </c>
      <c r="G7819" s="18" t="str">
        <f t="shared" si="245"/>
        <v>1.38 + 0</v>
      </c>
      <c r="H7819" s="27">
        <f>[1]!b_dq_pctchange($A7819,日期设置!$B$2,1)/100</f>
        <v>0</v>
      </c>
      <c r="I7819" s="26">
        <f>[1]!b_pq_pctchange(A7819,日期设置!$B$4,日期设置!$B$2,1)</f>
        <v>0</v>
      </c>
      <c r="J7819" s="26">
        <f>[1]!b_pq_pctchange(A7819,日期设置!$C$4,日期设置!$B$2,1)</f>
        <v>0</v>
      </c>
      <c r="K7819" s="52">
        <f>[1]!b_dq_amount($A7819,日期设置!B$2,2,10000)</f>
        <v>0</v>
      </c>
      <c r="L7819" s="26">
        <f>[1]!b_info_latestpar(A7819,日期设置!$B$2)</f>
        <v>40</v>
      </c>
      <c r="M7819" s="6">
        <f>[1]!b_info_outstandingbalance($A7819,日期设置!B$2)</f>
        <v>3.6</v>
      </c>
      <c r="N7819" s="7" t="str">
        <f>[1]!b_info_latestissurercreditrating2(A7819,日期设置!$B$2,"102","1")</f>
        <v>AA</v>
      </c>
      <c r="O7819" s="44">
        <v>5.38</v>
      </c>
      <c r="P7819" s="9">
        <f>[1]!b_info_repurchasedate(A7819)</f>
        <v>0</v>
      </c>
      <c r="Q7819" s="44" t="s">
        <v>16528</v>
      </c>
      <c r="R7819" s="2" t="str">
        <f>IF((--IF(P7819=0,Q7819,P7819))&gt;(--日期设置!$B$2),IF(P7819=0,Q7819,P7819),Q7819)</f>
        <v>2022-08-10</v>
      </c>
      <c r="S7819" s="32" t="s">
        <v>18281</v>
      </c>
      <c r="T7819" s="8">
        <f>[1]!b_anal_ptmyear($A7819,日期设置!$B$2)</f>
        <v>1.3863013698630138</v>
      </c>
      <c r="U7819" s="8">
        <f>[1]!b_anal_termifexercise($A7819,日期设置!B$2)</f>
        <v>0</v>
      </c>
      <c r="V7819" s="10">
        <f>[1]!b_dq_dirtyprice(A7819,日期设置!$B$2)</f>
        <v>42.240299999999998</v>
      </c>
      <c r="W7819" s="11">
        <f>IF(U7819=0,ROUNDUP((Q7819-日期设置!$B$2)/365,0),ROUNDUP((R7819-日期设置!$B$2)/365,0))</f>
        <v>2</v>
      </c>
      <c r="X7819" s="18">
        <f>_xlfn.IFNA(VLOOKUP(A7819,过往入选债券!A:D,4,0),2)</f>
        <v>2</v>
      </c>
      <c r="Y7819">
        <f>_xlfn.IFNA(VLOOKUP(C7819,[2]Sheet1!$A:$A,1,0),3)</f>
        <v>3</v>
      </c>
    </row>
    <row r="7820" spans="1:25" hidden="1" x14ac:dyDescent="0.2">
      <c r="A7820" s="29" t="s">
        <v>5318</v>
      </c>
      <c r="B7820" s="29" t="s">
        <v>5319</v>
      </c>
      <c r="C7820" s="40" t="s">
        <v>419</v>
      </c>
      <c r="D7820" s="26" t="str">
        <f>[1]!b_calc_yield(A7820,日期设置!$B$2,F7820,1,R7820,1,O7820,L7820,S7820,)</f>
        <v>Fetching...</v>
      </c>
      <c r="E7820" s="26">
        <f t="shared" si="244"/>
        <v>8.6555855935976922E-4</v>
      </c>
      <c r="F7820" s="18">
        <f>[1]!b_dq_cleanprice($A7820,日期设置!B$2)</f>
        <v>100.0318</v>
      </c>
      <c r="G7820" s="18" t="str">
        <f t="shared" si="245"/>
        <v>0.00 + 0</v>
      </c>
      <c r="H7820" s="27">
        <f>[1]!b_dq_pctchange($A7820,日期设置!$B$2,1)/100</f>
        <v>0</v>
      </c>
      <c r="I7820" s="26">
        <f>[1]!b_pq_pctchange(A7820,日期设置!$B$4,日期设置!$B$2,1)</f>
        <v>0</v>
      </c>
      <c r="J7820" s="26">
        <f>[1]!b_pq_pctchange(A7820,日期设置!$C$4,日期设置!$B$2,1)</f>
        <v>-4.0870287301125581E-2</v>
      </c>
      <c r="K7820" s="52">
        <f>[1]!b_dq_amount($A7820,日期设置!B$2,2,10000)</f>
        <v>0</v>
      </c>
      <c r="L7820" s="26">
        <f>[1]!b_info_latestpar(A7820,日期设置!$B$2)</f>
        <v>100</v>
      </c>
      <c r="M7820" s="6">
        <f>[1]!b_info_outstandingbalance($A7820,日期设置!B$2)</f>
        <v>6</v>
      </c>
      <c r="N7820" s="7" t="str">
        <f>[1]!b_info_latestissurercreditrating2(A7820,日期设置!$B$2,"102","1")</f>
        <v>AA+</v>
      </c>
      <c r="O7820" s="44">
        <v>3.98</v>
      </c>
      <c r="P7820" s="9">
        <f>[1]!b_info_repurchasedate(A7820)</f>
        <v>0</v>
      </c>
      <c r="Q7820" s="44" t="s">
        <v>16829</v>
      </c>
      <c r="R7820" s="2" t="str">
        <f>IF((--IF(P7820=0,Q7820,P7820))&gt;(--日期设置!$B$2),IF(P7820=0,Q7820,P7820),Q7820)</f>
        <v>2021-03-25</v>
      </c>
      <c r="S7820" s="32" t="s">
        <v>18011</v>
      </c>
      <c r="T7820" s="8">
        <f>[1]!b_anal_ptmyear($A7820,日期设置!$B$2)</f>
        <v>8.21917808219178E-3</v>
      </c>
      <c r="U7820" s="8">
        <f>[1]!b_anal_termifexercise($A7820,日期设置!B$2)</f>
        <v>0</v>
      </c>
      <c r="V7820" s="10">
        <f>[1]!b_dq_dirtyprice(A7820,日期设置!$B$2)</f>
        <v>103.9791</v>
      </c>
      <c r="W7820" s="11">
        <f>IF(U7820=0,ROUNDUP((Q7820-日期设置!$B$2)/365,0),ROUNDUP((R7820-日期设置!$B$2)/365,0))</f>
        <v>1</v>
      </c>
      <c r="X7820" s="18">
        <f>_xlfn.IFNA(VLOOKUP(A7820,过往入选债券!A:D,4,0),2)</f>
        <v>2</v>
      </c>
      <c r="Y7820">
        <f>_xlfn.IFNA(VLOOKUP(C7820,[2]Sheet1!$A:$A,1,0),3)</f>
        <v>3</v>
      </c>
    </row>
    <row r="7821" spans="1:25" hidden="1" x14ac:dyDescent="0.2">
      <c r="A7821" s="29" t="s">
        <v>1770</v>
      </c>
      <c r="B7821" s="29" t="s">
        <v>1771</v>
      </c>
      <c r="C7821" s="40" t="s">
        <v>1388</v>
      </c>
      <c r="D7821" s="26" t="str">
        <f>[1]!b_calc_yield(A7821,日期设置!$B$2,F7821,1,R7821,1,O7821,L7821,S7821,)</f>
        <v>Fetching...</v>
      </c>
      <c r="E7821" s="26">
        <f t="shared" si="244"/>
        <v>7.555580740814527E-3</v>
      </c>
      <c r="F7821" s="18">
        <f>[1]!b_dq_cleanprice($A7821,日期设置!B$2)</f>
        <v>100.46</v>
      </c>
      <c r="G7821" s="18" t="str">
        <f t="shared" si="245"/>
        <v>2.07 + 0.07</v>
      </c>
      <c r="H7821" s="27">
        <f>[1]!b_dq_pctchange($A7821,日期设置!$B$2,1)/100</f>
        <v>0</v>
      </c>
      <c r="I7821" s="26">
        <f>[1]!b_pq_pctchange(A7821,日期设置!$B$4,日期设置!$B$2,1)</f>
        <v>0.15952143569291785</v>
      </c>
      <c r="J7821" s="26">
        <f>[1]!b_pq_pctchange(A7821,日期设置!$C$4,日期设置!$B$2,1)</f>
        <v>-0.16417358673574103</v>
      </c>
      <c r="K7821" s="52">
        <f>[1]!b_dq_amount($A7821,日期设置!B$2,2,10000)</f>
        <v>0</v>
      </c>
      <c r="L7821" s="26">
        <f>[1]!b_info_latestpar(A7821,日期设置!$B$2)</f>
        <v>100</v>
      </c>
      <c r="M7821" s="6">
        <f>[1]!b_info_outstandingbalance($A7821,日期设置!B$2)</f>
        <v>10</v>
      </c>
      <c r="N7821" s="7">
        <f>[1]!b_info_latestissurercreditrating2(A7821,日期设置!$B$2,"102","1")</f>
        <v>0</v>
      </c>
      <c r="O7821" s="44">
        <v>5.89</v>
      </c>
      <c r="P7821" s="9" t="str">
        <f>[1]!b_info_repurchasedate(A7821)</f>
        <v>2021-04-20</v>
      </c>
      <c r="Q7821" s="44" t="s">
        <v>16505</v>
      </c>
      <c r="R7821" s="2" t="str">
        <f>IF((--IF(P7821=0,Q7821,P7821))&gt;(--日期设置!$B$2),IF(P7821=0,Q7821,P7821),Q7821)</f>
        <v>2021-04-20</v>
      </c>
      <c r="S7821" s="32" t="s">
        <v>18474</v>
      </c>
      <c r="T7821" s="8">
        <f>[1]!b_anal_ptmyear($A7821,日期设置!$B$2)</f>
        <v>2.0794520547945208</v>
      </c>
      <c r="U7821" s="8">
        <f>[1]!b_anal_termifexercise($A7821,日期设置!B$2)</f>
        <v>7.9452054794520555E-2</v>
      </c>
      <c r="V7821" s="10">
        <f>[1]!b_dq_dirtyprice(A7821,日期设置!$B$2)</f>
        <v>105.88200000000001</v>
      </c>
      <c r="W7821" s="11">
        <f>IF(U7821=0,ROUNDUP((Q7821-日期设置!$B$2)/365,0),ROUNDUP((R7821-日期设置!$B$2)/365,0))</f>
        <v>1</v>
      </c>
      <c r="X7821" s="18">
        <f>_xlfn.IFNA(VLOOKUP(A7821,过往入选债券!A:D,4,0),2)</f>
        <v>2</v>
      </c>
      <c r="Y7821">
        <f>_xlfn.IFNA(VLOOKUP(C7821,[2]Sheet1!$A:$A,1,0),3)</f>
        <v>3</v>
      </c>
    </row>
    <row r="7822" spans="1:25" hidden="1" x14ac:dyDescent="0.2">
      <c r="A7822" s="29" t="s">
        <v>2013</v>
      </c>
      <c r="B7822" s="29" t="s">
        <v>2014</v>
      </c>
      <c r="C7822" s="40" t="s">
        <v>2015</v>
      </c>
      <c r="D7822" s="26" t="str">
        <f>[1]!b_calc_yield(A7822,日期设置!$B$2,F7822,1,R7822,1,O7822,L7822,S7822,)</f>
        <v>Fetching...</v>
      </c>
      <c r="E7822" s="26">
        <f t="shared" si="244"/>
        <v>3.7043792532198694E-2</v>
      </c>
      <c r="F7822" s="18">
        <f>[1]!b_dq_cleanprice($A7822,日期设置!B$2)</f>
        <v>102.4855</v>
      </c>
      <c r="G7822" s="18" t="str">
        <f t="shared" si="245"/>
        <v>0.39 + 0</v>
      </c>
      <c r="H7822" s="27">
        <f>[1]!b_dq_pctchange($A7822,日期设置!$B$2,1)/100</f>
        <v>0</v>
      </c>
      <c r="I7822" s="26">
        <f>[1]!b_pq_pctchange(A7822,日期设置!$B$4,日期设置!$B$2,1)</f>
        <v>0</v>
      </c>
      <c r="J7822" s="26">
        <f>[1]!b_pq_pctchange(A7822,日期设置!$C$4,日期设置!$B$2,1)</f>
        <v>0</v>
      </c>
      <c r="K7822" s="52">
        <f>[1]!b_dq_amount($A7822,日期设置!B$2,2,10000)</f>
        <v>0</v>
      </c>
      <c r="L7822" s="26">
        <f>[1]!b_info_latestpar(A7822,日期设置!$B$2)</f>
        <v>100</v>
      </c>
      <c r="M7822" s="6">
        <f>[1]!b_info_outstandingbalance($A7822,日期设置!B$2)</f>
        <v>5</v>
      </c>
      <c r="N7822" s="7">
        <f>[1]!b_info_latestissurercreditrating2(A7822,日期设置!$B$2,"102","1")</f>
        <v>0</v>
      </c>
      <c r="O7822" s="44">
        <v>6.4</v>
      </c>
      <c r="P7822" s="9">
        <f>[1]!b_info_repurchasedate(A7822)</f>
        <v>0</v>
      </c>
      <c r="Q7822" s="44" t="s">
        <v>16628</v>
      </c>
      <c r="R7822" s="2" t="str">
        <f>IF((--IF(P7822=0,Q7822,P7822))&gt;(--日期设置!$B$2),IF(P7822=0,Q7822,P7822),Q7822)</f>
        <v>2021-08-13</v>
      </c>
      <c r="S7822" s="32" t="s">
        <v>18693</v>
      </c>
      <c r="T7822" s="8">
        <f>[1]!b_anal_ptmyear($A7822,日期设置!$B$2)</f>
        <v>0.39452054794520547</v>
      </c>
      <c r="U7822" s="8">
        <f>[1]!b_anal_termifexercise($A7822,日期设置!B$2)</f>
        <v>0</v>
      </c>
      <c r="V7822" s="10">
        <f>[1]!b_dq_dirtyprice(A7822,日期设置!$B$2)</f>
        <v>106.36060000000001</v>
      </c>
      <c r="W7822" s="11">
        <f>IF(U7822=0,ROUNDUP((Q7822-日期设置!$B$2)/365,0),ROUNDUP((R7822-日期设置!$B$2)/365,0))</f>
        <v>1</v>
      </c>
      <c r="X7822" s="18">
        <f>_xlfn.IFNA(VLOOKUP(A7822,过往入选债券!A:D,4,0),2)</f>
        <v>2</v>
      </c>
      <c r="Y7822">
        <f>_xlfn.IFNA(VLOOKUP(C7822,[2]Sheet1!$A:$A,1,0),3)</f>
        <v>3</v>
      </c>
    </row>
    <row r="7823" spans="1:25" hidden="1" x14ac:dyDescent="0.2">
      <c r="A7823" s="29" t="s">
        <v>3093</v>
      </c>
      <c r="B7823" s="29" t="s">
        <v>3094</v>
      </c>
      <c r="C7823" s="40" t="s">
        <v>751</v>
      </c>
      <c r="D7823" s="26" t="str">
        <f>[1]!b_calc_yield(A7823,日期设置!$B$2,F7823,1,R7823,1,O7823,L7823,S7823,)</f>
        <v>Fetching...</v>
      </c>
      <c r="E7823" s="26">
        <f t="shared" si="244"/>
        <v>8.8792930213354992E-3</v>
      </c>
      <c r="F7823" s="18">
        <f>[1]!b_dq_cleanprice($A7823,日期设置!B$2)</f>
        <v>100.89190000000001</v>
      </c>
      <c r="G7823" s="18" t="str">
        <f t="shared" si="245"/>
        <v>1.12 + 0.12</v>
      </c>
      <c r="H7823" s="27">
        <f>[1]!b_dq_pctchange($A7823,日期设置!$B$2,1)/100</f>
        <v>0</v>
      </c>
      <c r="I7823" s="26">
        <f>[1]!b_pq_pctchange(A7823,日期设置!$B$4,日期设置!$B$2,1)</f>
        <v>0</v>
      </c>
      <c r="J7823" s="26">
        <f>[1]!b_pq_pctchange(A7823,日期设置!$C$4,日期设置!$B$2,1)</f>
        <v>0</v>
      </c>
      <c r="K7823" s="52">
        <f>[1]!b_dq_amount($A7823,日期设置!B$2,2,10000)</f>
        <v>0</v>
      </c>
      <c r="L7823" s="26">
        <f>[1]!b_info_latestpar(A7823,日期设置!$B$2)</f>
        <v>100</v>
      </c>
      <c r="M7823" s="6">
        <f>[1]!b_info_outstandingbalance($A7823,日期设置!B$2)</f>
        <v>2.1</v>
      </c>
      <c r="N7823" s="7">
        <f>[1]!b_info_latestissurercreditrating2(A7823,日期设置!$B$2,"102","1")</f>
        <v>0</v>
      </c>
      <c r="O7823" s="44">
        <v>7</v>
      </c>
      <c r="P7823" s="9" t="str">
        <f>[1]!b_info_repurchasedate(A7823)</f>
        <v>2021-05-08</v>
      </c>
      <c r="Q7823" s="44" t="s">
        <v>16222</v>
      </c>
      <c r="R7823" s="2" t="str">
        <f>IF((--IF(P7823=0,Q7823,P7823))&gt;(--日期设置!$B$2),IF(P7823=0,Q7823,P7823),Q7823)</f>
        <v>2021-05-08</v>
      </c>
      <c r="S7823" s="32" t="s">
        <v>18299</v>
      </c>
      <c r="T7823" s="8">
        <f>[1]!b_anal_ptmyear($A7823,日期设置!$B$2)</f>
        <v>1.1287671232876713</v>
      </c>
      <c r="U7823" s="8">
        <f>[1]!b_anal_termifexercise($A7823,日期设置!B$2)</f>
        <v>0.12876712328767123</v>
      </c>
      <c r="V7823" s="10">
        <f>[1]!b_dq_dirtyprice(A7823,日期设置!$B$2)</f>
        <v>106.9905</v>
      </c>
      <c r="W7823" s="11">
        <f>IF(U7823=0,ROUNDUP((Q7823-日期设置!$B$2)/365,0),ROUNDUP((R7823-日期设置!$B$2)/365,0))</f>
        <v>1</v>
      </c>
      <c r="X7823" s="18">
        <f>_xlfn.IFNA(VLOOKUP(A7823,过往入选债券!A:D,4,0),2)</f>
        <v>2</v>
      </c>
      <c r="Y7823">
        <f>_xlfn.IFNA(VLOOKUP(C7823,[2]Sheet1!$A:$A,1,0),3)</f>
        <v>3</v>
      </c>
    </row>
    <row r="7824" spans="1:25" hidden="1" x14ac:dyDescent="0.2">
      <c r="A7824" s="29" t="s">
        <v>584</v>
      </c>
      <c r="B7824" s="29" t="s">
        <v>585</v>
      </c>
      <c r="C7824" s="40" t="s">
        <v>143</v>
      </c>
      <c r="D7824" s="26" t="str">
        <f>[1]!b_calc_yield(A7824,日期设置!$B$2,F7824,1,R7824,1,O7824,L7824,S7824,)</f>
        <v>Fetching...</v>
      </c>
      <c r="E7824" s="26">
        <f t="shared" si="244"/>
        <v>1.0578041908271274E-2</v>
      </c>
      <c r="F7824" s="18">
        <f>[1]!b_dq_cleanprice($A7824,日期设置!B$2)</f>
        <v>100.7123</v>
      </c>
      <c r="G7824" s="18" t="str">
        <f t="shared" si="245"/>
        <v>0.18 + 0</v>
      </c>
      <c r="H7824" s="27">
        <f>[1]!b_dq_pctchange($A7824,日期设置!$B$2,1)/100</f>
        <v>0</v>
      </c>
      <c r="I7824" s="26">
        <f>[1]!b_pq_pctchange(A7824,日期设置!$B$4,日期设置!$B$2,1)</f>
        <v>0</v>
      </c>
      <c r="J7824" s="26">
        <f>[1]!b_pq_pctchange(A7824,日期设置!$C$4,日期设置!$B$2,1)</f>
        <v>0</v>
      </c>
      <c r="K7824" s="52">
        <f>[1]!b_dq_amount($A7824,日期设置!B$2,2,10000)</f>
        <v>0</v>
      </c>
      <c r="L7824" s="26">
        <f>[1]!b_info_latestpar(A7824,日期设置!$B$2)</f>
        <v>100</v>
      </c>
      <c r="M7824" s="6">
        <f>[1]!b_info_outstandingbalance($A7824,日期设置!B$2)</f>
        <v>5</v>
      </c>
      <c r="N7824" s="7">
        <f>[1]!b_info_latestissurercreditrating2(A7824,日期设置!$B$2,"102","1")</f>
        <v>0</v>
      </c>
      <c r="O7824" s="44">
        <v>4</v>
      </c>
      <c r="P7824" s="9">
        <f>[1]!b_info_repurchasedate(A7824)</f>
        <v>0</v>
      </c>
      <c r="Q7824" s="44" t="s">
        <v>16901</v>
      </c>
      <c r="R7824" s="2" t="str">
        <f>IF((--IF(P7824=0,Q7824,P7824))&gt;(--日期设置!$B$2),IF(P7824=0,Q7824,P7824),Q7824)</f>
        <v>2021-05-27</v>
      </c>
      <c r="S7824" s="32" t="s">
        <v>18984</v>
      </c>
      <c r="T7824" s="8">
        <f>[1]!b_anal_ptmyear($A7824,日期设置!$B$2)</f>
        <v>0.18082191780821918</v>
      </c>
      <c r="U7824" s="8">
        <f>[1]!b_anal_termifexercise($A7824,日期设置!B$2)</f>
        <v>0</v>
      </c>
      <c r="V7824" s="10">
        <f>[1]!b_dq_dirtyprice(A7824,日期设置!$B$2)</f>
        <v>103.989</v>
      </c>
      <c r="W7824" s="11">
        <f>IF(U7824=0,ROUNDUP((Q7824-日期设置!$B$2)/365,0),ROUNDUP((R7824-日期设置!$B$2)/365,0))</f>
        <v>1</v>
      </c>
      <c r="X7824" s="18">
        <f>_xlfn.IFNA(VLOOKUP(A7824,过往入选债券!A:D,4,0),2)</f>
        <v>2</v>
      </c>
      <c r="Y7824">
        <f>_xlfn.IFNA(VLOOKUP(C7824,[2]Sheet1!$A:$A,1,0),3)</f>
        <v>3</v>
      </c>
    </row>
    <row r="7825" spans="1:25" hidden="1" x14ac:dyDescent="0.2">
      <c r="A7825" s="29" t="s">
        <v>2296</v>
      </c>
      <c r="B7825" s="29" t="s">
        <v>2297</v>
      </c>
      <c r="C7825" s="40" t="s">
        <v>2298</v>
      </c>
      <c r="D7825" s="26" t="str">
        <f>[1]!b_calc_yield(A7825,日期设置!$B$2,F7825,1,R7825,1,O7825,L7825,S7825,)</f>
        <v>Fetching...</v>
      </c>
      <c r="E7825" s="26">
        <f t="shared" si="244"/>
        <v>3.3685762089175064E-2</v>
      </c>
      <c r="F7825" s="18">
        <f>[1]!b_dq_cleanprice($A7825,日期设置!B$2)</f>
        <v>105.42959999999999</v>
      </c>
      <c r="G7825" s="18" t="str">
        <f t="shared" si="245"/>
        <v>2.72 + 0.72</v>
      </c>
      <c r="H7825" s="27">
        <f>[1]!b_dq_pctchange($A7825,日期设置!$B$2,1)/100</f>
        <v>0</v>
      </c>
      <c r="I7825" s="26">
        <f>[1]!b_pq_pctchange(A7825,日期设置!$B$4,日期设置!$B$2,1)</f>
        <v>0</v>
      </c>
      <c r="J7825" s="26">
        <f>[1]!b_pq_pctchange(A7825,日期设置!$C$4,日期设置!$B$2,1)</f>
        <v>-0.71607495997740289</v>
      </c>
      <c r="K7825" s="52">
        <f>[1]!b_dq_amount($A7825,日期设置!B$2,2,10000)</f>
        <v>0</v>
      </c>
      <c r="L7825" s="26">
        <f>[1]!b_info_latestpar(A7825,日期设置!$B$2)</f>
        <v>100</v>
      </c>
      <c r="M7825" s="6">
        <f>[1]!b_info_outstandingbalance($A7825,日期设置!B$2)</f>
        <v>4</v>
      </c>
      <c r="N7825" s="7">
        <f>[1]!b_info_latestissurercreditrating2(A7825,日期设置!$B$2,"102","1")</f>
        <v>0</v>
      </c>
      <c r="O7825" s="44">
        <v>7.5</v>
      </c>
      <c r="P7825" s="9" t="str">
        <f>[1]!b_info_repurchasedate(A7825)</f>
        <v>2021-12-13</v>
      </c>
      <c r="Q7825" s="44" t="s">
        <v>16655</v>
      </c>
      <c r="R7825" s="2" t="str">
        <f>IF((--IF(P7825=0,Q7825,P7825))&gt;(--日期设置!$B$2),IF(P7825=0,Q7825,P7825),Q7825)</f>
        <v>2021-12-13</v>
      </c>
      <c r="S7825" s="32" t="s">
        <v>18399</v>
      </c>
      <c r="T7825" s="8">
        <f>[1]!b_anal_ptmyear($A7825,日期设置!$B$2)</f>
        <v>2.7287671232876711</v>
      </c>
      <c r="U7825" s="8">
        <f>[1]!b_anal_termifexercise($A7825,日期设置!B$2)</f>
        <v>0.72876712328767124</v>
      </c>
      <c r="V7825" s="10">
        <f>[1]!b_dq_dirtyprice(A7825,日期设置!$B$2)</f>
        <v>107.46380000000001</v>
      </c>
      <c r="W7825" s="11">
        <f>IF(U7825=0,ROUNDUP((Q7825-日期设置!$B$2)/365,0),ROUNDUP((R7825-日期设置!$B$2)/365,0))</f>
        <v>1</v>
      </c>
      <c r="X7825" s="18">
        <f>_xlfn.IFNA(VLOOKUP(A7825,过往入选债券!A:D,4,0),2)</f>
        <v>2</v>
      </c>
      <c r="Y7825">
        <f>_xlfn.IFNA(VLOOKUP(C7825,[2]Sheet1!$A:$A,1,0),3)</f>
        <v>3</v>
      </c>
    </row>
    <row r="7826" spans="1:25" hidden="1" x14ac:dyDescent="0.2">
      <c r="A7826" s="29" t="s">
        <v>6824</v>
      </c>
      <c r="B7826" s="29" t="s">
        <v>6825</v>
      </c>
      <c r="C7826" s="40" t="s">
        <v>2267</v>
      </c>
      <c r="D7826" s="26" t="str">
        <f>[1]!b_calc_yield(A7826,日期设置!$B$2,F7826,1,R7826,1,O7826,L7826,S7826,)</f>
        <v>Fetching...</v>
      </c>
      <c r="E7826" s="26">
        <f t="shared" si="244"/>
        <v>1.5920837848071301E-3</v>
      </c>
      <c r="F7826" s="18">
        <f>[1]!b_dq_cleanprice($A7826,日期设置!B$2)</f>
        <v>100.7599</v>
      </c>
      <c r="G7826" s="18" t="str">
        <f t="shared" si="245"/>
        <v>2.11 + 0.12</v>
      </c>
      <c r="H7826" s="27">
        <f>[1]!b_dq_pctchange($A7826,日期设置!$B$2,1)/100</f>
        <v>0</v>
      </c>
      <c r="I7826" s="26">
        <f>[1]!b_pq_pctchange(A7826,日期设置!$B$4,日期设置!$B$2,1)</f>
        <v>0</v>
      </c>
      <c r="J7826" s="26">
        <f>[1]!b_pq_pctchange(A7826,日期设置!$C$4,日期设置!$B$2,1)</f>
        <v>0</v>
      </c>
      <c r="K7826" s="52">
        <f>[1]!b_dq_amount($A7826,日期设置!B$2,2,10000)</f>
        <v>0</v>
      </c>
      <c r="L7826" s="26">
        <f>[1]!b_info_latestpar(A7826,日期设置!$B$2)</f>
        <v>100</v>
      </c>
      <c r="M7826" s="6">
        <f>[1]!b_info_outstandingbalance($A7826,日期设置!B$2)</f>
        <v>4</v>
      </c>
      <c r="N7826" s="7" t="str">
        <f>[1]!b_info_latestissurercreditrating2(A7826,日期设置!$B$2,"102","1")</f>
        <v>AA</v>
      </c>
      <c r="O7826" s="44">
        <v>6.78</v>
      </c>
      <c r="P7826" s="9" t="str">
        <f>[1]!b_info_repurchasedate(A7826)</f>
        <v>2021-05-06</v>
      </c>
      <c r="Q7826" s="44" t="s">
        <v>17041</v>
      </c>
      <c r="R7826" s="2" t="str">
        <f>IF((--IF(P7826=0,Q7826,P7826))&gt;(--日期设置!$B$2),IF(P7826=0,Q7826,P7826),Q7826)</f>
        <v>2021-05-06</v>
      </c>
      <c r="S7826" s="32" t="s">
        <v>17810</v>
      </c>
      <c r="T7826" s="8">
        <f>[1]!b_anal_ptmyear($A7826,日期设置!$B$2)</f>
        <v>2.1123287671232878</v>
      </c>
      <c r="U7826" s="8">
        <f>[1]!b_anal_termifexercise($A7826,日期设置!B$2)</f>
        <v>0.12328767123287671</v>
      </c>
      <c r="V7826" s="10">
        <f>[1]!b_dq_dirtyprice(A7826,日期设置!$B$2)</f>
        <v>106.7783</v>
      </c>
      <c r="W7826" s="11">
        <f>IF(U7826=0,ROUNDUP((Q7826-日期设置!$B$2)/365,0),ROUNDUP((R7826-日期设置!$B$2)/365,0))</f>
        <v>1</v>
      </c>
      <c r="X7826" s="18">
        <f>_xlfn.IFNA(VLOOKUP(A7826,过往入选债券!A:D,4,0),2)</f>
        <v>2</v>
      </c>
      <c r="Y7826" s="45">
        <f>_xlfn.IFNA(VLOOKUP(C7826,[2]Sheet1!$A:$A,1,0),3)</f>
        <v>3</v>
      </c>
    </row>
    <row r="7827" spans="1:25" hidden="1" x14ac:dyDescent="0.2">
      <c r="A7827" s="29" t="s">
        <v>1662</v>
      </c>
      <c r="B7827" s="29" t="s">
        <v>1663</v>
      </c>
      <c r="C7827" s="40" t="s">
        <v>511</v>
      </c>
      <c r="D7827" s="26" t="str">
        <f>[1]!b_calc_yield(A7827,日期设置!$B$2,F7827,1,R7827,1,O7827,L7827,S7827,)</f>
        <v>Fetching...</v>
      </c>
      <c r="E7827" s="26" t="e">
        <f t="shared" si="244"/>
        <v>#DIV/0!</v>
      </c>
      <c r="F7827" s="18">
        <f>[1]!b_dq_cleanprice($A7827,日期设置!B$2)</f>
        <v>0</v>
      </c>
      <c r="G7827" s="18" t="str">
        <f t="shared" si="245"/>
        <v>0 + 0</v>
      </c>
      <c r="H7827" s="27">
        <f>[1]!b_dq_pctchange($A7827,日期设置!$B$2,1)/100</f>
        <v>0</v>
      </c>
      <c r="I7827" s="26">
        <f>[1]!b_pq_pctchange(A7827,日期设置!$B$4,日期设置!$B$2,1)</f>
        <v>0</v>
      </c>
      <c r="J7827" s="26">
        <f>[1]!b_pq_pctchange(A7827,日期设置!$C$4,日期设置!$B$2,1)</f>
        <v>0</v>
      </c>
      <c r="K7827" s="52">
        <f>[1]!b_dq_amount($A7827,日期设置!B$2,2,10000)</f>
        <v>0</v>
      </c>
      <c r="L7827" s="26">
        <f>[1]!b_info_latestpar(A7827,日期设置!$B$2)</f>
        <v>100</v>
      </c>
      <c r="M7827" s="6">
        <f>[1]!b_info_outstandingbalance($A7827,日期设置!B$2)</f>
        <v>25</v>
      </c>
      <c r="N7827" s="7">
        <f>[1]!b_info_latestissurercreditrating2(A7827,日期设置!$B$2,"102","1")</f>
        <v>0</v>
      </c>
      <c r="O7827" s="44">
        <v>6.2</v>
      </c>
      <c r="P7827" s="9">
        <f>[1]!b_info_repurchasedate(A7827)</f>
        <v>0</v>
      </c>
      <c r="Q7827" s="44" t="s">
        <v>17039</v>
      </c>
      <c r="R7827" s="2" t="str">
        <f>IF((--IF(P7827=0,Q7827,P7827))&gt;(--日期设置!$B$2),IF(P7827=0,Q7827,P7827),Q7827)</f>
        <v>2021-03-16</v>
      </c>
      <c r="S7827" s="32" t="s">
        <v>18000</v>
      </c>
      <c r="T7827" s="8">
        <f>[1]!b_anal_ptmyear($A7827,日期设置!$B$2)</f>
        <v>0</v>
      </c>
      <c r="U7827" s="8">
        <f>[1]!b_anal_termifexercise($A7827,日期设置!B$2)</f>
        <v>0</v>
      </c>
      <c r="V7827" s="10">
        <f>[1]!b_dq_dirtyprice(A7827,日期设置!$B$2)</f>
        <v>0</v>
      </c>
      <c r="W7827" s="11">
        <f>IF(U7827=0,ROUNDUP((Q7827-日期设置!$B$2)/365,0),ROUNDUP((R7827-日期设置!$B$2)/365,0))</f>
        <v>-1</v>
      </c>
      <c r="X7827" s="18">
        <f>_xlfn.IFNA(VLOOKUP(A7827,过往入选债券!A:D,4,0),2)</f>
        <v>2</v>
      </c>
      <c r="Y7827" t="str">
        <f>_xlfn.IFNA(VLOOKUP(C7827,[2]Sheet1!$A:$A,1,0),3)</f>
        <v>紫光集团有限公司</v>
      </c>
    </row>
    <row r="7828" spans="1:25" hidden="1" x14ac:dyDescent="0.2">
      <c r="A7828" s="29" t="s">
        <v>605</v>
      </c>
      <c r="B7828" s="29" t="s">
        <v>606</v>
      </c>
      <c r="C7828" s="40" t="s">
        <v>603</v>
      </c>
      <c r="D7828" s="26" t="str">
        <f>[1]!b_calc_yield(A7828,日期设置!$B$2,F7828,1,R7828,1,O7828,L7828,S7828,)</f>
        <v>Fetching...</v>
      </c>
      <c r="E7828" s="26" t="e">
        <f t="shared" si="244"/>
        <v>#DIV/0!</v>
      </c>
      <c r="F7828" s="18">
        <f>[1]!b_dq_cleanprice($A7828,日期设置!B$2)</f>
        <v>0</v>
      </c>
      <c r="G7828" s="18" t="str">
        <f t="shared" si="245"/>
        <v>0 + 0</v>
      </c>
      <c r="H7828" s="27">
        <f>[1]!b_dq_pctchange($A7828,日期设置!$B$2,1)/100</f>
        <v>0</v>
      </c>
      <c r="I7828" s="26">
        <f>[1]!b_pq_pctchange(A7828,日期设置!$B$4,日期设置!$B$2,1)</f>
        <v>0</v>
      </c>
      <c r="J7828" s="26">
        <f>[1]!b_pq_pctchange(A7828,日期设置!$C$4,日期设置!$B$2,1)</f>
        <v>0</v>
      </c>
      <c r="K7828" s="52">
        <f>[1]!b_dq_amount($A7828,日期设置!B$2,2,10000)</f>
        <v>0</v>
      </c>
      <c r="L7828" s="26">
        <f>[1]!b_info_latestpar(A7828,日期设置!$B$2)</f>
        <v>100</v>
      </c>
      <c r="M7828" s="6">
        <f>[1]!b_info_outstandingbalance($A7828,日期设置!B$2)</f>
        <v>0</v>
      </c>
      <c r="N7828" s="7">
        <f>[1]!b_info_latestissurercreditrating2(A7828,日期设置!$B$2,"102","1")</f>
        <v>0</v>
      </c>
      <c r="O7828" s="44">
        <v>4.0999999999999996</v>
      </c>
      <c r="P7828" s="9">
        <f>[1]!b_info_repurchasedate(A7828)</f>
        <v>0</v>
      </c>
      <c r="Q7828" s="44" t="s">
        <v>16192</v>
      </c>
      <c r="R7828" s="2" t="str">
        <f>IF((--IF(P7828=0,Q7828,P7828))&gt;(--日期设置!$B$2),IF(P7828=0,Q7828,P7828),Q7828)</f>
        <v>2021-03-11</v>
      </c>
      <c r="S7828" s="32" t="s">
        <v>17774</v>
      </c>
      <c r="T7828" s="8">
        <f>[1]!b_anal_ptmyear($A7828,日期设置!$B$2)</f>
        <v>0</v>
      </c>
      <c r="U7828" s="8">
        <f>[1]!b_anal_termifexercise($A7828,日期设置!B$2)</f>
        <v>0</v>
      </c>
      <c r="V7828" s="10">
        <f>[1]!b_dq_dirtyprice(A7828,日期设置!$B$2)</f>
        <v>0</v>
      </c>
      <c r="W7828" s="11">
        <f>IF(U7828=0,ROUNDUP((Q7828-日期设置!$B$2)/365,0),ROUNDUP((R7828-日期设置!$B$2)/365,0))</f>
        <v>-1</v>
      </c>
      <c r="X7828" s="18">
        <f>_xlfn.IFNA(VLOOKUP(A7828,过往入选债券!A:D,4,0),2)</f>
        <v>2</v>
      </c>
      <c r="Y7828">
        <f>_xlfn.IFNA(VLOOKUP(C7828,[2]Sheet1!$A:$A,1,0),3)</f>
        <v>3</v>
      </c>
    </row>
    <row r="7829" spans="1:25" hidden="1" x14ac:dyDescent="0.2">
      <c r="A7829" s="29" t="s">
        <v>801</v>
      </c>
      <c r="B7829" s="29" t="s">
        <v>802</v>
      </c>
      <c r="C7829" s="40" t="s">
        <v>735</v>
      </c>
      <c r="D7829" s="26" t="str">
        <f>[1]!b_calc_yield(A7829,日期设置!$B$2,F7829,1,R7829,1,O7829,L7829,S7829,)</f>
        <v>Fetching...</v>
      </c>
      <c r="E7829" s="26" t="e">
        <f t="shared" si="244"/>
        <v>#DIV/0!</v>
      </c>
      <c r="F7829" s="18">
        <f>[1]!b_dq_cleanprice($A7829,日期设置!B$2)</f>
        <v>0</v>
      </c>
      <c r="G7829" s="18" t="str">
        <f t="shared" si="245"/>
        <v>0 + 0</v>
      </c>
      <c r="H7829" s="27">
        <f>[1]!b_dq_pctchange($A7829,日期设置!$B$2,1)/100</f>
        <v>0</v>
      </c>
      <c r="I7829" s="26">
        <f>[1]!b_pq_pctchange(A7829,日期设置!$B$4,日期设置!$B$2,1)</f>
        <v>0</v>
      </c>
      <c r="J7829" s="26">
        <f>[1]!b_pq_pctchange(A7829,日期设置!$C$4,日期设置!$B$2,1)</f>
        <v>0</v>
      </c>
      <c r="K7829" s="52">
        <f>[1]!b_dq_amount($A7829,日期设置!B$2,2,10000)</f>
        <v>0</v>
      </c>
      <c r="L7829" s="26">
        <f>[1]!b_info_latestpar(A7829,日期设置!$B$2)</f>
        <v>100</v>
      </c>
      <c r="M7829" s="6">
        <f>[1]!b_info_outstandingbalance($A7829,日期设置!B$2)</f>
        <v>0</v>
      </c>
      <c r="N7829" s="7">
        <f>[1]!b_info_latestissurercreditrating2(A7829,日期设置!$B$2,"102","1")</f>
        <v>0</v>
      </c>
      <c r="O7829" s="44">
        <v>5.46</v>
      </c>
      <c r="P7829" s="9">
        <f>[1]!b_info_repurchasedate(A7829)</f>
        <v>0</v>
      </c>
      <c r="Q7829" s="44" t="s">
        <v>16153</v>
      </c>
      <c r="R7829" s="2" t="str">
        <f>IF((--IF(P7829=0,Q7829,P7829))&gt;(--日期设置!$B$2),IF(P7829=0,Q7829,P7829),Q7829)</f>
        <v>2021-03-09</v>
      </c>
      <c r="S7829" s="32" t="s">
        <v>17829</v>
      </c>
      <c r="T7829" s="8">
        <f>[1]!b_anal_ptmyear($A7829,日期设置!$B$2)</f>
        <v>0</v>
      </c>
      <c r="U7829" s="8">
        <f>[1]!b_anal_termifexercise($A7829,日期设置!B$2)</f>
        <v>0</v>
      </c>
      <c r="V7829" s="10">
        <f>[1]!b_dq_dirtyprice(A7829,日期设置!$B$2)</f>
        <v>0</v>
      </c>
      <c r="W7829" s="11">
        <f>IF(U7829=0,ROUNDUP((Q7829-日期设置!$B$2)/365,0),ROUNDUP((R7829-日期设置!$B$2)/365,0))</f>
        <v>-1</v>
      </c>
      <c r="X7829" s="18">
        <f>_xlfn.IFNA(VLOOKUP(A7829,过往入选债券!A:D,4,0),2)</f>
        <v>2</v>
      </c>
      <c r="Y7829">
        <f>_xlfn.IFNA(VLOOKUP(C7829,[2]Sheet1!$A:$A,1,0),3)</f>
        <v>3</v>
      </c>
    </row>
    <row r="7830" spans="1:25" hidden="1" x14ac:dyDescent="0.2">
      <c r="A7830" s="29" t="s">
        <v>592</v>
      </c>
      <c r="B7830" s="29" t="s">
        <v>593</v>
      </c>
      <c r="C7830" s="40" t="s">
        <v>594</v>
      </c>
      <c r="D7830" s="26" t="str">
        <f>[1]!b_calc_yield(A7830,日期设置!$B$2,F7830,1,R7830,1,O7830,L7830,S7830,)</f>
        <v>Fetching...</v>
      </c>
      <c r="E7830" s="26" t="e">
        <f t="shared" si="244"/>
        <v>#DIV/0!</v>
      </c>
      <c r="F7830" s="18">
        <f>[1]!b_dq_cleanprice($A7830,日期设置!B$2)</f>
        <v>0</v>
      </c>
      <c r="G7830" s="18" t="str">
        <f t="shared" si="245"/>
        <v>0 + 0</v>
      </c>
      <c r="H7830" s="27">
        <f>[1]!b_dq_pctchange($A7830,日期设置!$B$2,1)/100</f>
        <v>0</v>
      </c>
      <c r="I7830" s="26">
        <f>[1]!b_pq_pctchange(A7830,日期设置!$B$4,日期设置!$B$2,1)</f>
        <v>0</v>
      </c>
      <c r="J7830" s="26">
        <f>[1]!b_pq_pctchange(A7830,日期设置!$C$4,日期设置!$B$2,1)</f>
        <v>0</v>
      </c>
      <c r="K7830" s="52">
        <f>[1]!b_dq_amount($A7830,日期设置!B$2,2,10000)</f>
        <v>0</v>
      </c>
      <c r="L7830" s="26">
        <f>[1]!b_info_latestpar(A7830,日期设置!$B$2)</f>
        <v>100</v>
      </c>
      <c r="M7830" s="6">
        <f>[1]!b_info_outstandingbalance($A7830,日期设置!B$2)</f>
        <v>0</v>
      </c>
      <c r="N7830" s="7">
        <f>[1]!b_info_latestissurercreditrating2(A7830,日期设置!$B$2,"102","1")</f>
        <v>0</v>
      </c>
      <c r="O7830" s="44">
        <v>5.5</v>
      </c>
      <c r="P7830" s="9">
        <f>[1]!b_info_repurchasedate(A7830)</f>
        <v>0</v>
      </c>
      <c r="Q7830" s="44" t="s">
        <v>16727</v>
      </c>
      <c r="R7830" s="2" t="str">
        <f>IF((--IF(P7830=0,Q7830,P7830))&gt;(--日期设置!$B$2),IF(P7830=0,Q7830,P7830),Q7830)</f>
        <v>2021-03-18</v>
      </c>
      <c r="S7830" s="32" t="s">
        <v>18383</v>
      </c>
      <c r="T7830" s="8">
        <f>[1]!b_anal_ptmyear($A7830,日期设置!$B$2)</f>
        <v>0</v>
      </c>
      <c r="U7830" s="8">
        <f>[1]!b_anal_termifexercise($A7830,日期设置!B$2)</f>
        <v>0</v>
      </c>
      <c r="V7830" s="10">
        <f>[1]!b_dq_dirtyprice(A7830,日期设置!$B$2)</f>
        <v>0</v>
      </c>
      <c r="W7830" s="11">
        <f>IF(U7830=0,ROUNDUP((Q7830-日期设置!$B$2)/365,0),ROUNDUP((R7830-日期设置!$B$2)/365,0))</f>
        <v>-1</v>
      </c>
      <c r="X7830" s="18">
        <f>_xlfn.IFNA(VLOOKUP(A7830,过往入选债券!A:D,4,0),2)</f>
        <v>2</v>
      </c>
      <c r="Y7830">
        <f>_xlfn.IFNA(VLOOKUP(C7830,[2]Sheet1!$A:$A,1,0),3)</f>
        <v>3</v>
      </c>
    </row>
    <row r="7831" spans="1:25" hidden="1" x14ac:dyDescent="0.2">
      <c r="A7831" s="29" t="s">
        <v>11707</v>
      </c>
      <c r="B7831" s="29" t="s">
        <v>11708</v>
      </c>
      <c r="C7831" s="40" t="s">
        <v>11709</v>
      </c>
      <c r="D7831" s="26" t="str">
        <f>[1]!b_calc_yield(A7831,日期设置!$B$2,F7831,1,R7831,1,O7831,L7831,S7831,)</f>
        <v>Fetching...</v>
      </c>
      <c r="E7831" s="26" t="e">
        <f t="shared" si="244"/>
        <v>#DIV/0!</v>
      </c>
      <c r="F7831" s="18">
        <f>[1]!b_dq_cleanprice($A7831,日期设置!B$2)</f>
        <v>0</v>
      </c>
      <c r="G7831" s="18" t="str">
        <f t="shared" si="245"/>
        <v>0 + 0</v>
      </c>
      <c r="H7831" s="27">
        <f>[1]!b_dq_pctchange($A7831,日期设置!$B$2,1)/100</f>
        <v>0</v>
      </c>
      <c r="I7831" s="26">
        <f>[1]!b_pq_pctchange(A7831,日期设置!$B$4,日期设置!$B$2,1)</f>
        <v>0</v>
      </c>
      <c r="J7831" s="26">
        <f>[1]!b_pq_pctchange(A7831,日期设置!$C$4,日期设置!$B$2,1)</f>
        <v>0</v>
      </c>
      <c r="K7831" s="52">
        <f>[1]!b_dq_amount($A7831,日期设置!B$2,2,10000)</f>
        <v>0</v>
      </c>
      <c r="L7831" s="26">
        <f>[1]!b_info_latestpar(A7831,日期设置!$B$2)</f>
        <v>0</v>
      </c>
      <c r="M7831" s="6">
        <f>[1]!b_info_outstandingbalance($A7831,日期设置!B$2)</f>
        <v>0</v>
      </c>
      <c r="N7831" s="7" t="str">
        <f>[1]!b_info_latestissurercreditrating2(A7831,日期设置!$B$2,"102","1")</f>
        <v>AA</v>
      </c>
      <c r="O7831" s="44">
        <v>8</v>
      </c>
      <c r="P7831" s="9">
        <f>[1]!b_info_repurchasedate(A7831)</f>
        <v>0</v>
      </c>
      <c r="Q7831" s="44" t="s">
        <v>16509</v>
      </c>
      <c r="R7831" s="2" t="str">
        <f>IF((--IF(P7831=0,Q7831,P7831))&gt;(--日期设置!$B$2),IF(P7831=0,Q7831,P7831),Q7831)</f>
        <v>2021-03-21</v>
      </c>
      <c r="S7831" s="32" t="s">
        <v>18751</v>
      </c>
      <c r="T7831" s="8">
        <f>[1]!b_anal_ptmyear($A7831,日期设置!$B$2)</f>
        <v>0</v>
      </c>
      <c r="U7831" s="8">
        <f>[1]!b_anal_termifexercise($A7831,日期设置!B$2)</f>
        <v>0</v>
      </c>
      <c r="V7831" s="10">
        <f>[1]!b_dq_dirtyprice(A7831,日期设置!$B$2)</f>
        <v>0</v>
      </c>
      <c r="W7831" s="11">
        <f>IF(U7831=0,ROUNDUP((Q7831-日期设置!$B$2)/365,0),ROUNDUP((R7831-日期设置!$B$2)/365,0))</f>
        <v>-1</v>
      </c>
      <c r="X7831" s="18">
        <f>_xlfn.IFNA(VLOOKUP(A7831,过往入选债券!A:D,4,0),2)</f>
        <v>2</v>
      </c>
      <c r="Y7831">
        <f>_xlfn.IFNA(VLOOKUP(C7831,[2]Sheet1!$A:$A,1,0),3)</f>
        <v>3</v>
      </c>
    </row>
    <row r="7832" spans="1:25" hidden="1" x14ac:dyDescent="0.2">
      <c r="A7832" s="29" t="s">
        <v>614</v>
      </c>
      <c r="B7832" s="29" t="s">
        <v>615</v>
      </c>
      <c r="C7832" s="40" t="s">
        <v>366</v>
      </c>
      <c r="D7832" s="26" t="str">
        <f>[1]!b_calc_yield(A7832,日期设置!$B$2,F7832,1,R7832,1,O7832,L7832,S7832,)</f>
        <v>Fetching...</v>
      </c>
      <c r="E7832" s="26" t="e">
        <f t="shared" si="244"/>
        <v>#DIV/0!</v>
      </c>
      <c r="F7832" s="18">
        <f>[1]!b_dq_cleanprice($A7832,日期设置!B$2)</f>
        <v>0</v>
      </c>
      <c r="G7832" s="18" t="str">
        <f t="shared" si="245"/>
        <v>0 + 0</v>
      </c>
      <c r="H7832" s="27">
        <f>[1]!b_dq_pctchange($A7832,日期设置!$B$2,1)/100</f>
        <v>0</v>
      </c>
      <c r="I7832" s="26">
        <f>[1]!b_pq_pctchange(A7832,日期设置!$B$4,日期设置!$B$2,1)</f>
        <v>0</v>
      </c>
      <c r="J7832" s="26">
        <f>[1]!b_pq_pctchange(A7832,日期设置!$C$4,日期设置!$B$2,1)</f>
        <v>0</v>
      </c>
      <c r="K7832" s="52">
        <f>[1]!b_dq_amount($A7832,日期设置!B$2,2,10000)</f>
        <v>0</v>
      </c>
      <c r="L7832" s="26">
        <f>[1]!b_info_latestpar(A7832,日期设置!$B$2)</f>
        <v>100</v>
      </c>
      <c r="M7832" s="6">
        <f>[1]!b_info_outstandingbalance($A7832,日期设置!B$2)</f>
        <v>0</v>
      </c>
      <c r="N7832" s="7">
        <f>[1]!b_info_latestissurercreditrating2(A7832,日期设置!$B$2,"102","1")</f>
        <v>0</v>
      </c>
      <c r="O7832" s="44">
        <v>5.25</v>
      </c>
      <c r="P7832" s="9">
        <f>[1]!b_info_repurchasedate(A7832)</f>
        <v>0</v>
      </c>
      <c r="Q7832" s="44" t="s">
        <v>16840</v>
      </c>
      <c r="R7832" s="2" t="str">
        <f>IF((--IF(P7832=0,Q7832,P7832))&gt;(--日期设置!$B$2),IF(P7832=0,Q7832,P7832),Q7832)</f>
        <v>2021-03-14</v>
      </c>
      <c r="S7832" s="32" t="s">
        <v>18536</v>
      </c>
      <c r="T7832" s="8">
        <f>[1]!b_anal_ptmyear($A7832,日期设置!$B$2)</f>
        <v>0</v>
      </c>
      <c r="U7832" s="8">
        <f>[1]!b_anal_termifexercise($A7832,日期设置!B$2)</f>
        <v>0</v>
      </c>
      <c r="V7832" s="10">
        <f>[1]!b_dq_dirtyprice(A7832,日期设置!$B$2)</f>
        <v>0</v>
      </c>
      <c r="W7832" s="11">
        <f>IF(U7832=0,ROUNDUP((Q7832-日期设置!$B$2)/365,0),ROUNDUP((R7832-日期设置!$B$2)/365,0))</f>
        <v>-1</v>
      </c>
      <c r="X7832" s="18">
        <f>_xlfn.IFNA(VLOOKUP(A7832,过往入选债券!A:D,4,0),2)</f>
        <v>2</v>
      </c>
      <c r="Y7832">
        <f>_xlfn.IFNA(VLOOKUP(C7832,[2]Sheet1!$A:$A,1,0),3)</f>
        <v>3</v>
      </c>
    </row>
    <row r="7833" spans="1:25" hidden="1" x14ac:dyDescent="0.2">
      <c r="A7833" s="29" t="s">
        <v>799</v>
      </c>
      <c r="B7833" s="29" t="s">
        <v>800</v>
      </c>
      <c r="C7833" s="40" t="s">
        <v>783</v>
      </c>
      <c r="D7833" s="26" t="str">
        <f>[1]!b_calc_yield(A7833,日期设置!$B$2,F7833,1,R7833,1,O7833,L7833,S7833,)</f>
        <v>Fetching...</v>
      </c>
      <c r="E7833" s="26" t="e">
        <f t="shared" si="244"/>
        <v>#DIV/0!</v>
      </c>
      <c r="F7833" s="18">
        <f>[1]!b_dq_cleanprice($A7833,日期设置!B$2)</f>
        <v>0</v>
      </c>
      <c r="G7833" s="18" t="str">
        <f t="shared" si="245"/>
        <v>0 + 0</v>
      </c>
      <c r="H7833" s="27">
        <f>[1]!b_dq_pctchange($A7833,日期设置!$B$2,1)/100</f>
        <v>0</v>
      </c>
      <c r="I7833" s="26">
        <f>[1]!b_pq_pctchange(A7833,日期设置!$B$4,日期设置!$B$2,1)</f>
        <v>0</v>
      </c>
      <c r="J7833" s="26">
        <f>[1]!b_pq_pctchange(A7833,日期设置!$C$4,日期设置!$B$2,1)</f>
        <v>0</v>
      </c>
      <c r="K7833" s="52">
        <f>[1]!b_dq_amount($A7833,日期设置!B$2,2,10000)</f>
        <v>0</v>
      </c>
      <c r="L7833" s="26">
        <f>[1]!b_info_latestpar(A7833,日期设置!$B$2)</f>
        <v>100</v>
      </c>
      <c r="M7833" s="6">
        <f>[1]!b_info_outstandingbalance($A7833,日期设置!B$2)</f>
        <v>0</v>
      </c>
      <c r="N7833" s="7">
        <f>[1]!b_info_latestissurercreditrating2(A7833,日期设置!$B$2,"102","1")</f>
        <v>0</v>
      </c>
      <c r="O7833" s="44">
        <v>5.36</v>
      </c>
      <c r="P7833" s="9">
        <f>[1]!b_info_repurchasedate(A7833)</f>
        <v>0</v>
      </c>
      <c r="Q7833" s="44" t="s">
        <v>17494</v>
      </c>
      <c r="R7833" s="2" t="str">
        <f>IF((--IF(P7833=0,Q7833,P7833))&gt;(--日期设置!$B$2),IF(P7833=0,Q7833,P7833),Q7833)</f>
        <v>2021-03-07</v>
      </c>
      <c r="S7833" s="32" t="s">
        <v>18377</v>
      </c>
      <c r="T7833" s="8">
        <f>[1]!b_anal_ptmyear($A7833,日期设置!$B$2)</f>
        <v>0</v>
      </c>
      <c r="U7833" s="8">
        <f>[1]!b_anal_termifexercise($A7833,日期设置!B$2)</f>
        <v>0</v>
      </c>
      <c r="V7833" s="10">
        <f>[1]!b_dq_dirtyprice(A7833,日期设置!$B$2)</f>
        <v>0</v>
      </c>
      <c r="W7833" s="11">
        <f>IF(U7833=0,ROUNDUP((Q7833-日期设置!$B$2)/365,0),ROUNDUP((R7833-日期设置!$B$2)/365,0))</f>
        <v>-1</v>
      </c>
      <c r="X7833" s="18">
        <f>_xlfn.IFNA(VLOOKUP(A7833,过往入选债券!A:D,4,0),2)</f>
        <v>2</v>
      </c>
      <c r="Y7833">
        <f>_xlfn.IFNA(VLOOKUP(C7833,[2]Sheet1!$A:$A,1,0),3)</f>
        <v>3</v>
      </c>
    </row>
    <row r="7834" spans="1:25" hidden="1" x14ac:dyDescent="0.2">
      <c r="A7834" s="35" t="s">
        <v>22898</v>
      </c>
      <c r="B7834" s="35" t="s">
        <v>22899</v>
      </c>
      <c r="C7834" s="54" t="s">
        <v>23039</v>
      </c>
      <c r="D7834" s="26">
        <f>[1]!b_calc_yield(A7834,日期设置!$B$2,F7834,1,R7834,1,O7834,L7834,S7834,)</f>
        <v>0</v>
      </c>
      <c r="E7834" s="26" t="e">
        <f t="shared" si="244"/>
        <v>#DIV/0!</v>
      </c>
      <c r="F7834" s="18">
        <f>[1]!b_dq_cleanprice($A7834,日期设置!B$2)</f>
        <v>0</v>
      </c>
      <c r="G7834" s="18" t="str">
        <f t="shared" si="245"/>
        <v>0 + 0</v>
      </c>
      <c r="H7834" s="27">
        <f>[1]!b_dq_pctchange($A7834,日期设置!$B$2,1)/100</f>
        <v>0</v>
      </c>
      <c r="I7834" s="26">
        <f>[1]!b_pq_pctchange(A7834,日期设置!$B$4,日期设置!$B$2,1)</f>
        <v>0</v>
      </c>
      <c r="J7834" s="26">
        <f>[1]!b_pq_pctchange(A7834,日期设置!$C$4,日期设置!$B$2,1)</f>
        <v>0</v>
      </c>
      <c r="K7834" s="52">
        <f>[1]!b_dq_amount($A7834,日期设置!B$2,2,10000)</f>
        <v>0</v>
      </c>
      <c r="L7834" s="26">
        <f>[1]!b_info_latestpar(A7834,日期设置!$B$2)</f>
        <v>100</v>
      </c>
      <c r="M7834" s="6">
        <f>[1]!b_info_outstandingbalance($A7834,日期设置!B$2)</f>
        <v>0</v>
      </c>
      <c r="N7834" s="7" t="str">
        <f>[1]!b_info_latestissurercreditrating2(A7834,日期设置!$B$2,"102","1")</f>
        <v>AAA</v>
      </c>
      <c r="O7834" s="55">
        <v>2.6</v>
      </c>
      <c r="P7834" s="9">
        <f>[1]!b_info_repurchasedate(A7834)</f>
        <v>0</v>
      </c>
      <c r="Q7834" s="36" t="s">
        <v>17097</v>
      </c>
      <c r="R7834" s="2" t="str">
        <f>IF((--IF(P7834=0,Q7834,P7834))&gt;(--日期设置!$B$2),IF(P7834=0,Q7834,P7834),Q7834)</f>
        <v>2021-03-05</v>
      </c>
      <c r="S7834" s="32" t="s">
        <v>23390</v>
      </c>
      <c r="T7834" s="8">
        <f>[1]!b_anal_ptmyear($A7834,日期设置!$B$2)</f>
        <v>0</v>
      </c>
      <c r="U7834" s="8">
        <f>[1]!b_anal_termifexercise($A7834,日期设置!B$2)</f>
        <v>0</v>
      </c>
      <c r="V7834" s="10">
        <f>[1]!b_dq_dirtyprice(A7834,日期设置!$B$2)</f>
        <v>0</v>
      </c>
      <c r="W7834" s="11">
        <f>IF(U7834=0,ROUNDUP((Q7834-日期设置!$B$2)/365,0),ROUNDUP((R7834-日期设置!$B$2)/365,0))</f>
        <v>-1</v>
      </c>
      <c r="X7834" s="18">
        <f>_xlfn.IFNA(VLOOKUP(A7834,过往入选债券!A:D,4,0),2)</f>
        <v>2</v>
      </c>
      <c r="Y7834">
        <f>_xlfn.IFNA(VLOOKUP(C7834,[2]Sheet1!$A:$A,1,0),3)</f>
        <v>3</v>
      </c>
    </row>
    <row r="7835" spans="1:25" hidden="1" x14ac:dyDescent="0.2">
      <c r="A7835" s="35" t="s">
        <v>22896</v>
      </c>
      <c r="B7835" s="35" t="s">
        <v>22897</v>
      </c>
      <c r="C7835" s="54" t="s">
        <v>23039</v>
      </c>
      <c r="D7835" s="26">
        <f>[1]!b_calc_yield(A7835,日期设置!$B$2,F7835,1,R7835,1,O7835,L7835,S7835,)</f>
        <v>0</v>
      </c>
      <c r="E7835" s="26" t="e">
        <f t="shared" si="244"/>
        <v>#DIV/0!</v>
      </c>
      <c r="F7835" s="18">
        <f>[1]!b_dq_cleanprice($A7835,日期设置!B$2)</f>
        <v>0</v>
      </c>
      <c r="G7835" s="18" t="str">
        <f t="shared" si="245"/>
        <v>0 + 0</v>
      </c>
      <c r="H7835" s="27">
        <f>[1]!b_dq_pctchange($A7835,日期设置!$B$2,1)/100</f>
        <v>0</v>
      </c>
      <c r="I7835" s="26">
        <f>[1]!b_pq_pctchange(A7835,日期设置!$B$4,日期设置!$B$2,1)</f>
        <v>0</v>
      </c>
      <c r="J7835" s="26">
        <f>[1]!b_pq_pctchange(A7835,日期设置!$C$4,日期设置!$B$2,1)</f>
        <v>-1.099968100918957E-3</v>
      </c>
      <c r="K7835" s="52">
        <f>[1]!b_dq_amount($A7835,日期设置!B$2,2,10000)</f>
        <v>0</v>
      </c>
      <c r="L7835" s="26">
        <f>[1]!b_info_latestpar(A7835,日期设置!$B$2)</f>
        <v>100</v>
      </c>
      <c r="M7835" s="6">
        <f>[1]!b_info_outstandingbalance($A7835,日期设置!B$2)</f>
        <v>0</v>
      </c>
      <c r="N7835" s="7" t="str">
        <f>[1]!b_info_latestissurercreditrating2(A7835,日期设置!$B$2,"102","1")</f>
        <v>AAA</v>
      </c>
      <c r="O7835" s="55">
        <v>2.6</v>
      </c>
      <c r="P7835" s="9">
        <f>[1]!b_info_repurchasedate(A7835)</f>
        <v>0</v>
      </c>
      <c r="Q7835" s="36" t="s">
        <v>17097</v>
      </c>
      <c r="R7835" s="2" t="str">
        <f>IF((--IF(P7835=0,Q7835,P7835))&gt;(--日期设置!$B$2),IF(P7835=0,Q7835,P7835),Q7835)</f>
        <v>2021-03-05</v>
      </c>
      <c r="S7835" s="32" t="s">
        <v>23389</v>
      </c>
      <c r="T7835" s="8">
        <f>[1]!b_anal_ptmyear($A7835,日期设置!$B$2)</f>
        <v>0</v>
      </c>
      <c r="U7835" s="8">
        <f>[1]!b_anal_termifexercise($A7835,日期设置!B$2)</f>
        <v>0</v>
      </c>
      <c r="V7835" s="10">
        <f>[1]!b_dq_dirtyprice(A7835,日期设置!$B$2)</f>
        <v>0</v>
      </c>
      <c r="W7835" s="11">
        <f>IF(U7835=0,ROUNDUP((Q7835-日期设置!$B$2)/365,0),ROUNDUP((R7835-日期设置!$B$2)/365,0))</f>
        <v>-1</v>
      </c>
      <c r="X7835" s="18">
        <f>_xlfn.IFNA(VLOOKUP(A7835,过往入选债券!A:D,4,0),2)</f>
        <v>2</v>
      </c>
      <c r="Y7835">
        <f>_xlfn.IFNA(VLOOKUP(C7835,[2]Sheet1!$A:$A,1,0),3)</f>
        <v>3</v>
      </c>
    </row>
    <row r="7836" spans="1:25" hidden="1" x14ac:dyDescent="0.2">
      <c r="A7836" s="35" t="s">
        <v>22892</v>
      </c>
      <c r="B7836" s="35" t="s">
        <v>22893</v>
      </c>
      <c r="C7836" s="54" t="s">
        <v>23037</v>
      </c>
      <c r="D7836" s="26">
        <f>[1]!b_calc_yield(A7836,日期设置!$B$2,F7836,1,R7836,1,O7836,L7836,S7836,)</f>
        <v>0</v>
      </c>
      <c r="E7836" s="26" t="e">
        <f t="shared" si="244"/>
        <v>#DIV/0!</v>
      </c>
      <c r="F7836" s="18">
        <f>[1]!b_dq_cleanprice($A7836,日期设置!B$2)</f>
        <v>0</v>
      </c>
      <c r="G7836" s="18" t="str">
        <f t="shared" si="245"/>
        <v>0 + 0</v>
      </c>
      <c r="H7836" s="27">
        <f>[1]!b_dq_pctchange($A7836,日期设置!$B$2,1)/100</f>
        <v>0</v>
      </c>
      <c r="I7836" s="26">
        <f>[1]!b_pq_pctchange(A7836,日期设置!$B$4,日期设置!$B$2,1)</f>
        <v>0</v>
      </c>
      <c r="J7836" s="26">
        <f>[1]!b_pq_pctchange(A7836,日期设置!$C$4,日期设置!$B$2,1)</f>
        <v>0</v>
      </c>
      <c r="K7836" s="52">
        <f>[1]!b_dq_amount($A7836,日期设置!B$2,2,10000)</f>
        <v>0</v>
      </c>
      <c r="L7836" s="26">
        <f>[1]!b_info_latestpar(A7836,日期设置!$B$2)</f>
        <v>100</v>
      </c>
      <c r="M7836" s="6">
        <f>[1]!b_info_outstandingbalance($A7836,日期设置!B$2)</f>
        <v>0</v>
      </c>
      <c r="N7836" s="7" t="str">
        <f>[1]!b_info_latestissurercreditrating2(A7836,日期设置!$B$2,"102","1")</f>
        <v>AAA</v>
      </c>
      <c r="O7836" s="55">
        <v>2.35</v>
      </c>
      <c r="P7836" s="9">
        <f>[1]!b_info_repurchasedate(A7836)</f>
        <v>0</v>
      </c>
      <c r="Q7836" s="36" t="s">
        <v>16153</v>
      </c>
      <c r="R7836" s="2" t="str">
        <f>IF((--IF(P7836=0,Q7836,P7836))&gt;(--日期设置!$B$2),IF(P7836=0,Q7836,P7836),Q7836)</f>
        <v>2021-03-09</v>
      </c>
      <c r="S7836" s="32" t="s">
        <v>23387</v>
      </c>
      <c r="T7836" s="8">
        <f>[1]!b_anal_ptmyear($A7836,日期设置!$B$2)</f>
        <v>0</v>
      </c>
      <c r="U7836" s="8">
        <f>[1]!b_anal_termifexercise($A7836,日期设置!B$2)</f>
        <v>0</v>
      </c>
      <c r="V7836" s="10">
        <f>[1]!b_dq_dirtyprice(A7836,日期设置!$B$2)</f>
        <v>0</v>
      </c>
      <c r="W7836" s="11">
        <f>IF(U7836=0,ROUNDUP((Q7836-日期设置!$B$2)/365,0),ROUNDUP((R7836-日期设置!$B$2)/365,0))</f>
        <v>-1</v>
      </c>
      <c r="X7836" s="18">
        <f>_xlfn.IFNA(VLOOKUP(A7836,过往入选债券!A:D,4,0),2)</f>
        <v>2</v>
      </c>
      <c r="Y7836">
        <f>_xlfn.IFNA(VLOOKUP(C7836,[2]Sheet1!$A:$A,1,0),3)</f>
        <v>3</v>
      </c>
    </row>
    <row r="7837" spans="1:25" hidden="1" x14ac:dyDescent="0.2">
      <c r="A7837" s="35" t="s">
        <v>22884</v>
      </c>
      <c r="B7837" s="35" t="s">
        <v>22885</v>
      </c>
      <c r="C7837" s="54" t="s">
        <v>21709</v>
      </c>
      <c r="D7837" s="26">
        <f>[1]!b_calc_yield(A7837,日期设置!$B$2,F7837,1,R7837,1,O7837,L7837,S7837,)</f>
        <v>0</v>
      </c>
      <c r="E7837" s="26" t="e">
        <f t="shared" si="244"/>
        <v>#DIV/0!</v>
      </c>
      <c r="F7837" s="18">
        <f>[1]!b_dq_cleanprice($A7837,日期设置!B$2)</f>
        <v>0</v>
      </c>
      <c r="G7837" s="18" t="str">
        <f t="shared" si="245"/>
        <v>0 + 0</v>
      </c>
      <c r="H7837" s="27">
        <f>[1]!b_dq_pctchange($A7837,日期设置!$B$2,1)/100</f>
        <v>0</v>
      </c>
      <c r="I7837" s="26">
        <f>[1]!b_pq_pctchange(A7837,日期设置!$B$4,日期设置!$B$2,1)</f>
        <v>0</v>
      </c>
      <c r="J7837" s="26">
        <f>[1]!b_pq_pctchange(A7837,日期设置!$C$4,日期设置!$B$2,1)</f>
        <v>2.3999999999944066E-3</v>
      </c>
      <c r="K7837" s="52">
        <f>[1]!b_dq_amount($A7837,日期设置!B$2,2,10000)</f>
        <v>0</v>
      </c>
      <c r="L7837" s="26">
        <f>[1]!b_info_latestpar(A7837,日期设置!$B$2)</f>
        <v>100</v>
      </c>
      <c r="M7837" s="6">
        <f>[1]!b_info_outstandingbalance($A7837,日期设置!B$2)</f>
        <v>0</v>
      </c>
      <c r="N7837" s="7" t="str">
        <f>[1]!b_info_latestissurercreditrating2(A7837,日期设置!$B$2,"102","1")</f>
        <v>AAA</v>
      </c>
      <c r="O7837" s="55">
        <v>2.5</v>
      </c>
      <c r="P7837" s="9">
        <f>[1]!b_info_repurchasedate(A7837)</f>
        <v>0</v>
      </c>
      <c r="Q7837" s="36" t="s">
        <v>16192</v>
      </c>
      <c r="R7837" s="2" t="str">
        <f>IF((--IF(P7837=0,Q7837,P7837))&gt;(--日期设置!$B$2),IF(P7837=0,Q7837,P7837),Q7837)</f>
        <v>2021-03-11</v>
      </c>
      <c r="S7837" s="32" t="s">
        <v>23383</v>
      </c>
      <c r="T7837" s="8">
        <f>[1]!b_anal_ptmyear($A7837,日期设置!$B$2)</f>
        <v>0</v>
      </c>
      <c r="U7837" s="8">
        <f>[1]!b_anal_termifexercise($A7837,日期设置!B$2)</f>
        <v>0</v>
      </c>
      <c r="V7837" s="10">
        <f>[1]!b_dq_dirtyprice(A7837,日期设置!$B$2)</f>
        <v>0</v>
      </c>
      <c r="W7837" s="11">
        <f>IF(U7837=0,ROUNDUP((Q7837-日期设置!$B$2)/365,0),ROUNDUP((R7837-日期设置!$B$2)/365,0))</f>
        <v>-1</v>
      </c>
      <c r="X7837" s="18">
        <f>_xlfn.IFNA(VLOOKUP(A7837,过往入选债券!A:D,4,0),2)</f>
        <v>2</v>
      </c>
      <c r="Y7837">
        <f>_xlfn.IFNA(VLOOKUP(C7837,[2]Sheet1!$A:$A,1,0),3)</f>
        <v>3</v>
      </c>
    </row>
    <row r="7838" spans="1:25" hidden="1" x14ac:dyDescent="0.2">
      <c r="A7838" s="29" t="s">
        <v>5510</v>
      </c>
      <c r="B7838" s="29" t="s">
        <v>5511</v>
      </c>
      <c r="C7838" s="40" t="s">
        <v>305</v>
      </c>
      <c r="D7838" s="26" t="str">
        <f>[1]!b_calc_yield(A7838,日期设置!$B$2,F7838,1,R7838,1,O7838,L7838,S7838,)</f>
        <v>Fetching...</v>
      </c>
      <c r="E7838" s="26" t="e">
        <f t="shared" si="244"/>
        <v>#DIV/0!</v>
      </c>
      <c r="F7838" s="18">
        <f>[1]!b_dq_cleanprice($A7838,日期设置!B$2)</f>
        <v>0</v>
      </c>
      <c r="G7838" s="18" t="str">
        <f t="shared" si="245"/>
        <v>0 + 0</v>
      </c>
      <c r="H7838" s="27">
        <f>[1]!b_dq_pctchange($A7838,日期设置!$B$2,1)/100</f>
        <v>0</v>
      </c>
      <c r="I7838" s="26">
        <f>[1]!b_pq_pctchange(A7838,日期设置!$B$4,日期设置!$B$2,1)</f>
        <v>0</v>
      </c>
      <c r="J7838" s="26">
        <f>[1]!b_pq_pctchange(A7838,日期设置!$C$4,日期设置!$B$2,1)</f>
        <v>0</v>
      </c>
      <c r="K7838" s="52">
        <f>[1]!b_dq_amount($A7838,日期设置!B$2,2,10000)</f>
        <v>0</v>
      </c>
      <c r="L7838" s="26">
        <f>[1]!b_info_latestpar(A7838,日期设置!$B$2)</f>
        <v>100</v>
      </c>
      <c r="M7838" s="6">
        <f>[1]!b_info_outstandingbalance($A7838,日期设置!B$2)</f>
        <v>0</v>
      </c>
      <c r="N7838" s="7" t="str">
        <f>[1]!b_info_latestissurercreditrating2(A7838,日期设置!$B$2,"102","1")</f>
        <v>AAA</v>
      </c>
      <c r="O7838" s="44">
        <v>3.68</v>
      </c>
      <c r="P7838" s="9">
        <f>[1]!b_info_repurchasedate(A7838)</f>
        <v>0</v>
      </c>
      <c r="Q7838" s="44" t="s">
        <v>17494</v>
      </c>
      <c r="R7838" s="2" t="str">
        <f>IF((--IF(P7838=0,Q7838,P7838))&gt;(--日期设置!$B$2),IF(P7838=0,Q7838,P7838),Q7838)</f>
        <v>2021-03-07</v>
      </c>
      <c r="S7838" s="32" t="s">
        <v>18377</v>
      </c>
      <c r="T7838" s="8">
        <f>[1]!b_anal_ptmyear($A7838,日期设置!$B$2)</f>
        <v>0</v>
      </c>
      <c r="U7838" s="8">
        <f>[1]!b_anal_termifexercise($A7838,日期设置!B$2)</f>
        <v>0</v>
      </c>
      <c r="V7838" s="10">
        <f>[1]!b_dq_dirtyprice(A7838,日期设置!$B$2)</f>
        <v>0</v>
      </c>
      <c r="W7838" s="11">
        <f>IF(U7838=0,ROUNDUP((Q7838-日期设置!$B$2)/365,0),ROUNDUP((R7838-日期设置!$B$2)/365,0))</f>
        <v>-1</v>
      </c>
      <c r="X7838" s="18">
        <f>_xlfn.IFNA(VLOOKUP(A7838,过往入选债券!A:D,4,0),2)</f>
        <v>2</v>
      </c>
      <c r="Y7838">
        <f>_xlfn.IFNA(VLOOKUP(C7838,[2]Sheet1!$A:$A,1,0),3)</f>
        <v>3</v>
      </c>
    </row>
    <row r="7839" spans="1:25" hidden="1" x14ac:dyDescent="0.2">
      <c r="A7839" s="35" t="s">
        <v>22816</v>
      </c>
      <c r="B7839" s="35" t="s">
        <v>22817</v>
      </c>
      <c r="C7839" s="54" t="s">
        <v>324</v>
      </c>
      <c r="D7839" s="26">
        <f>[1]!b_calc_yield(A7839,日期设置!$B$2,F7839,1,R7839,1,O7839,L7839,S7839,)</f>
        <v>0</v>
      </c>
      <c r="E7839" s="26" t="e">
        <f t="shared" si="244"/>
        <v>#DIV/0!</v>
      </c>
      <c r="F7839" s="18">
        <f>[1]!b_dq_cleanprice($A7839,日期设置!B$2)</f>
        <v>0</v>
      </c>
      <c r="G7839" s="18" t="str">
        <f t="shared" si="245"/>
        <v>0 + 0</v>
      </c>
      <c r="H7839" s="27">
        <f>[1]!b_dq_pctchange($A7839,日期设置!$B$2,1)/100</f>
        <v>0</v>
      </c>
      <c r="I7839" s="26">
        <f>[1]!b_pq_pctchange(A7839,日期设置!$B$4,日期设置!$B$2,1)</f>
        <v>0</v>
      </c>
      <c r="J7839" s="26">
        <f>[1]!b_pq_pctchange(A7839,日期设置!$C$4,日期设置!$B$2,1)</f>
        <v>8.0999999999988859E-3</v>
      </c>
      <c r="K7839" s="52">
        <f>[1]!b_dq_amount($A7839,日期设置!B$2,2,10000)</f>
        <v>0</v>
      </c>
      <c r="L7839" s="26">
        <f>[1]!b_info_latestpar(A7839,日期设置!$B$2)</f>
        <v>100</v>
      </c>
      <c r="M7839" s="6">
        <f>[1]!b_info_outstandingbalance($A7839,日期设置!B$2)</f>
        <v>0</v>
      </c>
      <c r="N7839" s="7" t="str">
        <f>[1]!b_info_latestissurercreditrating2(A7839,日期设置!$B$2,"102","1")</f>
        <v>AAA</v>
      </c>
      <c r="O7839" s="55">
        <v>2.69</v>
      </c>
      <c r="P7839" s="9">
        <f>[1]!b_info_repurchasedate(A7839)</f>
        <v>0</v>
      </c>
      <c r="Q7839" s="36" t="s">
        <v>16506</v>
      </c>
      <c r="R7839" s="2" t="str">
        <f>IF((--IF(P7839=0,Q7839,P7839))&gt;(--日期设置!$B$2),IF(P7839=0,Q7839,P7839),Q7839)</f>
        <v>2021-03-17</v>
      </c>
      <c r="S7839" s="32" t="s">
        <v>23349</v>
      </c>
      <c r="T7839" s="8">
        <f>[1]!b_anal_ptmyear($A7839,日期设置!$B$2)</f>
        <v>0</v>
      </c>
      <c r="U7839" s="8">
        <f>[1]!b_anal_termifexercise($A7839,日期设置!B$2)</f>
        <v>0</v>
      </c>
      <c r="V7839" s="10">
        <f>[1]!b_dq_dirtyprice(A7839,日期设置!$B$2)</f>
        <v>0</v>
      </c>
      <c r="W7839" s="11">
        <f>IF(U7839=0,ROUNDUP((Q7839-日期设置!$B$2)/365,0),ROUNDUP((R7839-日期设置!$B$2)/365,0))</f>
        <v>-1</v>
      </c>
      <c r="X7839" s="18">
        <f>_xlfn.IFNA(VLOOKUP(A7839,过往入选债券!A:D,4,0),2)</f>
        <v>2</v>
      </c>
      <c r="Y7839">
        <f>_xlfn.IFNA(VLOOKUP(C7839,[2]Sheet1!$A:$A,1,0),3)</f>
        <v>3</v>
      </c>
    </row>
    <row r="7840" spans="1:25" hidden="1" x14ac:dyDescent="0.2">
      <c r="A7840" s="29" t="s">
        <v>6437</v>
      </c>
      <c r="B7840" s="29" t="s">
        <v>6438</v>
      </c>
      <c r="C7840" s="40" t="s">
        <v>5719</v>
      </c>
      <c r="D7840" s="26" t="str">
        <f>[1]!b_calc_yield(A7840,日期设置!$B$2,F7840,1,R7840,1,O7840,L7840,S7840,)</f>
        <v>Fetching...</v>
      </c>
      <c r="E7840" s="26" t="e">
        <f t="shared" si="244"/>
        <v>#DIV/0!</v>
      </c>
      <c r="F7840" s="18">
        <f>[1]!b_dq_cleanprice($A7840,日期设置!B$2)</f>
        <v>0</v>
      </c>
      <c r="G7840" s="18" t="str">
        <f t="shared" si="245"/>
        <v>0 + 0</v>
      </c>
      <c r="H7840" s="27">
        <f>[1]!b_dq_pctchange($A7840,日期设置!$B$2,1)/100</f>
        <v>0</v>
      </c>
      <c r="I7840" s="26">
        <f>[1]!b_pq_pctchange(A7840,日期设置!$B$4,日期设置!$B$2,1)</f>
        <v>0</v>
      </c>
      <c r="J7840" s="26">
        <f>[1]!b_pq_pctchange(A7840,日期设置!$C$4,日期设置!$B$2,1)</f>
        <v>0</v>
      </c>
      <c r="K7840" s="52">
        <f>[1]!b_dq_amount($A7840,日期设置!B$2,2,10000)</f>
        <v>0</v>
      </c>
      <c r="L7840" s="26">
        <f>[1]!b_info_latestpar(A7840,日期设置!$B$2)</f>
        <v>100</v>
      </c>
      <c r="M7840" s="6">
        <f>[1]!b_info_outstandingbalance($A7840,日期设置!B$2)</f>
        <v>0</v>
      </c>
      <c r="N7840" s="7" t="str">
        <f>[1]!b_info_latestissurercreditrating2(A7840,日期设置!$B$2,"102","1")</f>
        <v>AA+</v>
      </c>
      <c r="O7840" s="44">
        <v>7</v>
      </c>
      <c r="P7840" s="9">
        <f>[1]!b_info_repurchasedate(A7840)</f>
        <v>0</v>
      </c>
      <c r="Q7840" s="44" t="s">
        <v>16509</v>
      </c>
      <c r="R7840" s="2" t="str">
        <f>IF((--IF(P7840=0,Q7840,P7840))&gt;(--日期设置!$B$2),IF(P7840=0,Q7840,P7840),Q7840)</f>
        <v>2021-03-21</v>
      </c>
      <c r="S7840" s="32" t="s">
        <v>18264</v>
      </c>
      <c r="T7840" s="8">
        <f>[1]!b_anal_ptmyear($A7840,日期设置!$B$2)</f>
        <v>0</v>
      </c>
      <c r="U7840" s="8">
        <f>[1]!b_anal_termifexercise($A7840,日期设置!B$2)</f>
        <v>0</v>
      </c>
      <c r="V7840" s="10">
        <f>[1]!b_dq_dirtyprice(A7840,日期设置!$B$2)</f>
        <v>0</v>
      </c>
      <c r="W7840" s="11">
        <f>IF(U7840=0,ROUNDUP((Q7840-日期设置!$B$2)/365,0),ROUNDUP((R7840-日期设置!$B$2)/365,0))</f>
        <v>-1</v>
      </c>
      <c r="X7840" s="18">
        <f>_xlfn.IFNA(VLOOKUP(A7840,过往入选债券!A:D,4,0),2)</f>
        <v>2</v>
      </c>
      <c r="Y7840">
        <f>_xlfn.IFNA(VLOOKUP(C7840,[2]Sheet1!$A:$A,1,0),3)</f>
        <v>3</v>
      </c>
    </row>
    <row r="7841" spans="1:25" hidden="1" x14ac:dyDescent="0.2">
      <c r="A7841" s="29" t="s">
        <v>5381</v>
      </c>
      <c r="B7841" s="29" t="s">
        <v>5382</v>
      </c>
      <c r="C7841" s="40" t="s">
        <v>300</v>
      </c>
      <c r="D7841" s="26" t="str">
        <f>[1]!b_calc_yield(A7841,日期设置!$B$2,F7841,1,R7841,1,O7841,L7841,S7841,)</f>
        <v>Fetching...</v>
      </c>
      <c r="E7841" s="26" t="e">
        <f t="shared" si="244"/>
        <v>#DIV/0!</v>
      </c>
      <c r="F7841" s="18">
        <f>[1]!b_dq_cleanprice($A7841,日期设置!B$2)</f>
        <v>0</v>
      </c>
      <c r="G7841" s="18" t="str">
        <f t="shared" si="245"/>
        <v>0 + 0</v>
      </c>
      <c r="H7841" s="27">
        <f>[1]!b_dq_pctchange($A7841,日期设置!$B$2,1)/100</f>
        <v>0</v>
      </c>
      <c r="I7841" s="26">
        <f>[1]!b_pq_pctchange(A7841,日期设置!$B$4,日期设置!$B$2,1)</f>
        <v>0</v>
      </c>
      <c r="J7841" s="26">
        <f>[1]!b_pq_pctchange(A7841,日期设置!$C$4,日期设置!$B$2,1)</f>
        <v>0</v>
      </c>
      <c r="K7841" s="52">
        <f>[1]!b_dq_amount($A7841,日期设置!B$2,2,10000)</f>
        <v>0</v>
      </c>
      <c r="L7841" s="26">
        <f>[1]!b_info_latestpar(A7841,日期设置!$B$2)</f>
        <v>100</v>
      </c>
      <c r="M7841" s="6">
        <f>[1]!b_info_outstandingbalance($A7841,日期设置!B$2)</f>
        <v>0</v>
      </c>
      <c r="N7841" s="7" t="str">
        <f>[1]!b_info_latestissurercreditrating2(A7841,日期设置!$B$2,"102","1")</f>
        <v>AA+</v>
      </c>
      <c r="O7841" s="44">
        <v>4.38</v>
      </c>
      <c r="P7841" s="9">
        <f>[1]!b_info_repurchasedate(A7841)</f>
        <v>0</v>
      </c>
      <c r="Q7841" s="44" t="s">
        <v>16153</v>
      </c>
      <c r="R7841" s="2" t="str">
        <f>IF((--IF(P7841=0,Q7841,P7841))&gt;(--日期设置!$B$2),IF(P7841=0,Q7841,P7841),Q7841)</f>
        <v>2021-03-09</v>
      </c>
      <c r="S7841" s="32" t="s">
        <v>17829</v>
      </c>
      <c r="T7841" s="8">
        <f>[1]!b_anal_ptmyear($A7841,日期设置!$B$2)</f>
        <v>0</v>
      </c>
      <c r="U7841" s="8">
        <f>[1]!b_anal_termifexercise($A7841,日期设置!B$2)</f>
        <v>0</v>
      </c>
      <c r="V7841" s="10">
        <f>[1]!b_dq_dirtyprice(A7841,日期设置!$B$2)</f>
        <v>0</v>
      </c>
      <c r="W7841" s="11">
        <f>IF(U7841=0,ROUNDUP((Q7841-日期设置!$B$2)/365,0),ROUNDUP((R7841-日期设置!$B$2)/365,0))</f>
        <v>-1</v>
      </c>
      <c r="X7841" s="18">
        <f>_xlfn.IFNA(VLOOKUP(A7841,过往入选债券!A:D,4,0),2)</f>
        <v>2</v>
      </c>
      <c r="Y7841">
        <f>_xlfn.IFNA(VLOOKUP(C7841,[2]Sheet1!$A:$A,1,0),3)</f>
        <v>3</v>
      </c>
    </row>
    <row r="7842" spans="1:25" hidden="1" x14ac:dyDescent="0.2">
      <c r="A7842" s="29" t="s">
        <v>2668</v>
      </c>
      <c r="B7842" s="29" t="s">
        <v>2669</v>
      </c>
      <c r="C7842" s="40" t="s">
        <v>300</v>
      </c>
      <c r="D7842" s="26" t="str">
        <f>[1]!b_calc_yield(A7842,日期设置!$B$2,F7842,1,R7842,1,O7842,L7842,S7842,)</f>
        <v>Fetching...</v>
      </c>
      <c r="E7842" s="26" t="e">
        <f t="shared" si="244"/>
        <v>#DIV/0!</v>
      </c>
      <c r="F7842" s="18">
        <f>[1]!b_dq_cleanprice($A7842,日期设置!B$2)</f>
        <v>0</v>
      </c>
      <c r="G7842" s="18" t="str">
        <f t="shared" si="245"/>
        <v>0 + 0</v>
      </c>
      <c r="H7842" s="27">
        <f>[1]!b_dq_pctchange($A7842,日期设置!$B$2,1)/100</f>
        <v>0</v>
      </c>
      <c r="I7842" s="26">
        <f>[1]!b_pq_pctchange(A7842,日期设置!$B$4,日期设置!$B$2,1)</f>
        <v>0</v>
      </c>
      <c r="J7842" s="26">
        <f>[1]!b_pq_pctchange(A7842,日期设置!$C$4,日期设置!$B$2,1)</f>
        <v>0</v>
      </c>
      <c r="K7842" s="52">
        <f>[1]!b_dq_amount($A7842,日期设置!B$2,2,10000)</f>
        <v>0</v>
      </c>
      <c r="L7842" s="26">
        <f>[1]!b_info_latestpar(A7842,日期设置!$B$2)</f>
        <v>100</v>
      </c>
      <c r="M7842" s="6">
        <f>[1]!b_info_outstandingbalance($A7842,日期设置!B$2)</f>
        <v>0</v>
      </c>
      <c r="N7842" s="7">
        <f>[1]!b_info_latestissurercreditrating2(A7842,日期设置!$B$2,"102","1")</f>
        <v>0</v>
      </c>
      <c r="O7842" s="44">
        <v>5.5</v>
      </c>
      <c r="P7842" s="9">
        <f>[1]!b_info_repurchasedate(A7842)</f>
        <v>0</v>
      </c>
      <c r="Q7842" s="44" t="s">
        <v>16761</v>
      </c>
      <c r="R7842" s="2" t="str">
        <f>IF((--IF(P7842=0,Q7842,P7842))&gt;(--日期设置!$B$2),IF(P7842=0,Q7842,P7842),Q7842)</f>
        <v>2021-03-06</v>
      </c>
      <c r="S7842" s="32" t="s">
        <v>18386</v>
      </c>
      <c r="T7842" s="8">
        <f>[1]!b_anal_ptmyear($A7842,日期设置!$B$2)</f>
        <v>0</v>
      </c>
      <c r="U7842" s="8">
        <f>[1]!b_anal_termifexercise($A7842,日期设置!B$2)</f>
        <v>0</v>
      </c>
      <c r="V7842" s="10">
        <f>[1]!b_dq_dirtyprice(A7842,日期设置!$B$2)</f>
        <v>0</v>
      </c>
      <c r="W7842" s="11">
        <f>IF(U7842=0,ROUNDUP((Q7842-日期设置!$B$2)/365,0),ROUNDUP((R7842-日期设置!$B$2)/365,0))</f>
        <v>-1</v>
      </c>
      <c r="X7842" s="18">
        <f>_xlfn.IFNA(VLOOKUP(A7842,过往入选债券!A:D,4,0),2)</f>
        <v>2</v>
      </c>
      <c r="Y7842">
        <f>_xlfn.IFNA(VLOOKUP(C7842,[2]Sheet1!$A:$A,1,0),3)</f>
        <v>3</v>
      </c>
    </row>
    <row r="7843" spans="1:25" hidden="1" x14ac:dyDescent="0.2">
      <c r="A7843" s="29" t="s">
        <v>6383</v>
      </c>
      <c r="B7843" s="29" t="s">
        <v>6384</v>
      </c>
      <c r="C7843" s="40" t="s">
        <v>5967</v>
      </c>
      <c r="D7843" s="26" t="str">
        <f>[1]!b_calc_yield(A7843,日期设置!$B$2,F7843,1,R7843,1,O7843,L7843,S7843,)</f>
        <v>Fetching...</v>
      </c>
      <c r="E7843" s="26" t="e">
        <f t="shared" si="244"/>
        <v>#DIV/0!</v>
      </c>
      <c r="F7843" s="18">
        <f>[1]!b_dq_cleanprice($A7843,日期设置!B$2)</f>
        <v>0</v>
      </c>
      <c r="G7843" s="18" t="str">
        <f t="shared" si="245"/>
        <v>0 + 0</v>
      </c>
      <c r="H7843" s="27">
        <f>[1]!b_dq_pctchange($A7843,日期设置!$B$2,1)/100</f>
        <v>0</v>
      </c>
      <c r="I7843" s="26">
        <f>[1]!b_pq_pctchange(A7843,日期设置!$B$4,日期设置!$B$2,1)</f>
        <v>0</v>
      </c>
      <c r="J7843" s="26">
        <f>[1]!b_pq_pctchange(A7843,日期设置!$C$4,日期设置!$B$2,1)</f>
        <v>0</v>
      </c>
      <c r="K7843" s="52">
        <f>[1]!b_dq_amount($A7843,日期设置!B$2,2,10000)</f>
        <v>0</v>
      </c>
      <c r="L7843" s="26">
        <f>[1]!b_info_latestpar(A7843,日期设置!$B$2)</f>
        <v>100</v>
      </c>
      <c r="M7843" s="6">
        <f>[1]!b_info_outstandingbalance($A7843,日期设置!B$2)</f>
        <v>0</v>
      </c>
      <c r="N7843" s="7" t="str">
        <f>[1]!b_info_latestissurercreditrating2(A7843,日期设置!$B$2,"102","1")</f>
        <v>AAA</v>
      </c>
      <c r="O7843" s="44">
        <v>5.97</v>
      </c>
      <c r="P7843" s="9">
        <f>[1]!b_info_repurchasedate(A7843)</f>
        <v>0</v>
      </c>
      <c r="Q7843" s="44" t="s">
        <v>17039</v>
      </c>
      <c r="R7843" s="2" t="str">
        <f>IF((--IF(P7843=0,Q7843,P7843))&gt;(--日期设置!$B$2),IF(P7843=0,Q7843,P7843),Q7843)</f>
        <v>2021-03-16</v>
      </c>
      <c r="S7843" s="32" t="s">
        <v>18000</v>
      </c>
      <c r="T7843" s="8">
        <f>[1]!b_anal_ptmyear($A7843,日期设置!$B$2)</f>
        <v>0</v>
      </c>
      <c r="U7843" s="8">
        <f>[1]!b_anal_termifexercise($A7843,日期设置!B$2)</f>
        <v>0</v>
      </c>
      <c r="V7843" s="10">
        <f>[1]!b_dq_dirtyprice(A7843,日期设置!$B$2)</f>
        <v>0</v>
      </c>
      <c r="W7843" s="11">
        <f>IF(U7843=0,ROUNDUP((Q7843-日期设置!$B$2)/365,0),ROUNDUP((R7843-日期设置!$B$2)/365,0))</f>
        <v>-1</v>
      </c>
      <c r="X7843" s="18">
        <f>_xlfn.IFNA(VLOOKUP(A7843,过往入选债券!A:D,4,0),2)</f>
        <v>2</v>
      </c>
      <c r="Y7843">
        <f>_xlfn.IFNA(VLOOKUP(C7843,[2]Sheet1!$A:$A,1,0),3)</f>
        <v>3</v>
      </c>
    </row>
    <row r="7844" spans="1:25" hidden="1" x14ac:dyDescent="0.2">
      <c r="A7844" s="29" t="s">
        <v>803</v>
      </c>
      <c r="B7844" s="29" t="s">
        <v>804</v>
      </c>
      <c r="C7844" s="40" t="s">
        <v>805</v>
      </c>
      <c r="D7844" s="26" t="str">
        <f>[1]!b_calc_yield(A7844,日期设置!$B$2,F7844,1,R7844,1,O7844,L7844,S7844,)</f>
        <v>Fetching...</v>
      </c>
      <c r="E7844" s="26" t="e">
        <f t="shared" si="244"/>
        <v>#DIV/0!</v>
      </c>
      <c r="F7844" s="18">
        <f>[1]!b_dq_cleanprice($A7844,日期设置!B$2)</f>
        <v>0</v>
      </c>
      <c r="G7844" s="18" t="str">
        <f t="shared" si="245"/>
        <v>0 + 0</v>
      </c>
      <c r="H7844" s="27">
        <f>[1]!b_dq_pctchange($A7844,日期设置!$B$2,1)/100</f>
        <v>0</v>
      </c>
      <c r="I7844" s="26">
        <f>[1]!b_pq_pctchange(A7844,日期设置!$B$4,日期设置!$B$2,1)</f>
        <v>0</v>
      </c>
      <c r="J7844" s="26">
        <f>[1]!b_pq_pctchange(A7844,日期设置!$C$4,日期设置!$B$2,1)</f>
        <v>0</v>
      </c>
      <c r="K7844" s="52">
        <f>[1]!b_dq_amount($A7844,日期设置!B$2,2,10000)</f>
        <v>0</v>
      </c>
      <c r="L7844" s="26">
        <f>[1]!b_info_latestpar(A7844,日期设置!$B$2)</f>
        <v>100</v>
      </c>
      <c r="M7844" s="6">
        <f>[1]!b_info_outstandingbalance($A7844,日期设置!B$2)</f>
        <v>0</v>
      </c>
      <c r="N7844" s="7">
        <f>[1]!b_info_latestissurercreditrating2(A7844,日期设置!$B$2,"102","1")</f>
        <v>0</v>
      </c>
      <c r="O7844" s="44">
        <v>4.8499999999999996</v>
      </c>
      <c r="P7844" s="9">
        <f>[1]!b_info_repurchasedate(A7844)</f>
        <v>0</v>
      </c>
      <c r="Q7844" s="44" t="s">
        <v>17039</v>
      </c>
      <c r="R7844" s="2" t="str">
        <f>IF((--IF(P7844=0,Q7844,P7844))&gt;(--日期设置!$B$2),IF(P7844=0,Q7844,P7844),Q7844)</f>
        <v>2021-03-16</v>
      </c>
      <c r="S7844" s="32" t="s">
        <v>18781</v>
      </c>
      <c r="T7844" s="8">
        <f>[1]!b_anal_ptmyear($A7844,日期设置!$B$2)</f>
        <v>0</v>
      </c>
      <c r="U7844" s="8">
        <f>[1]!b_anal_termifexercise($A7844,日期设置!B$2)</f>
        <v>0</v>
      </c>
      <c r="V7844" s="10">
        <f>[1]!b_dq_dirtyprice(A7844,日期设置!$B$2)</f>
        <v>0</v>
      </c>
      <c r="W7844" s="11">
        <f>IF(U7844=0,ROUNDUP((Q7844-日期设置!$B$2)/365,0),ROUNDUP((R7844-日期设置!$B$2)/365,0))</f>
        <v>-1</v>
      </c>
      <c r="X7844" s="18">
        <f>_xlfn.IFNA(VLOOKUP(A7844,过往入选债券!A:D,4,0),2)</f>
        <v>2</v>
      </c>
      <c r="Y7844">
        <f>_xlfn.IFNA(VLOOKUP(C7844,[2]Sheet1!$A:$A,1,0),3)</f>
        <v>3</v>
      </c>
    </row>
    <row r="7845" spans="1:25" hidden="1" x14ac:dyDescent="0.2">
      <c r="A7845" s="29" t="s">
        <v>1664</v>
      </c>
      <c r="B7845" s="29" t="s">
        <v>1665</v>
      </c>
      <c r="C7845" s="40" t="s">
        <v>1666</v>
      </c>
      <c r="D7845" s="26" t="str">
        <f>[1]!b_calc_yield(A7845,日期设置!$B$2,F7845,1,R7845,1,O7845,L7845,S7845,)</f>
        <v>Fetching...</v>
      </c>
      <c r="E7845" s="26" t="e">
        <f t="shared" si="244"/>
        <v>#DIV/0!</v>
      </c>
      <c r="F7845" s="18">
        <f>[1]!b_dq_cleanprice($A7845,日期设置!B$2)</f>
        <v>0</v>
      </c>
      <c r="G7845" s="18" t="str">
        <f t="shared" si="245"/>
        <v>0 + 0</v>
      </c>
      <c r="H7845" s="27">
        <f>[1]!b_dq_pctchange($A7845,日期设置!$B$2,1)/100</f>
        <v>0</v>
      </c>
      <c r="I7845" s="26">
        <f>[1]!b_pq_pctchange(A7845,日期设置!$B$4,日期设置!$B$2,1)</f>
        <v>0</v>
      </c>
      <c r="J7845" s="26">
        <f>[1]!b_pq_pctchange(A7845,日期设置!$C$4,日期设置!$B$2,1)</f>
        <v>0</v>
      </c>
      <c r="K7845" s="52">
        <f>[1]!b_dq_amount($A7845,日期设置!B$2,2,10000)</f>
        <v>0</v>
      </c>
      <c r="L7845" s="26">
        <f>[1]!b_info_latestpar(A7845,日期设置!$B$2)</f>
        <v>100</v>
      </c>
      <c r="M7845" s="6">
        <f>[1]!b_info_outstandingbalance($A7845,日期设置!B$2)</f>
        <v>0</v>
      </c>
      <c r="N7845" s="7">
        <f>[1]!b_info_latestissurercreditrating2(A7845,日期设置!$B$2,"102","1")</f>
        <v>0</v>
      </c>
      <c r="O7845" s="44">
        <v>6.98</v>
      </c>
      <c r="P7845" s="9">
        <f>[1]!b_info_repurchasedate(A7845)</f>
        <v>0</v>
      </c>
      <c r="Q7845" s="44" t="s">
        <v>16082</v>
      </c>
      <c r="R7845" s="2" t="str">
        <f>IF((--IF(P7845=0,Q7845,P7845))&gt;(--日期设置!$B$2),IF(P7845=0,Q7845,P7845),Q7845)</f>
        <v>2021-03-20</v>
      </c>
      <c r="S7845" s="32" t="s">
        <v>17867</v>
      </c>
      <c r="T7845" s="8">
        <f>[1]!b_anal_ptmyear($A7845,日期设置!$B$2)</f>
        <v>0</v>
      </c>
      <c r="U7845" s="8">
        <f>[1]!b_anal_termifexercise($A7845,日期设置!B$2)</f>
        <v>0</v>
      </c>
      <c r="V7845" s="10">
        <f>[1]!b_dq_dirtyprice(A7845,日期设置!$B$2)</f>
        <v>0</v>
      </c>
      <c r="W7845" s="11">
        <f>IF(U7845=0,ROUNDUP((Q7845-日期设置!$B$2)/365,0),ROUNDUP((R7845-日期设置!$B$2)/365,0))</f>
        <v>-1</v>
      </c>
      <c r="X7845" s="18">
        <f>_xlfn.IFNA(VLOOKUP(A7845,过往入选债券!A:D,4,0),2)</f>
        <v>2</v>
      </c>
      <c r="Y7845">
        <f>_xlfn.IFNA(VLOOKUP(C7845,[2]Sheet1!$A:$A,1,0),3)</f>
        <v>3</v>
      </c>
    </row>
    <row r="7846" spans="1:25" hidden="1" x14ac:dyDescent="0.2">
      <c r="A7846" s="29" t="s">
        <v>6419</v>
      </c>
      <c r="B7846" s="29" t="s">
        <v>6420</v>
      </c>
      <c r="C7846" s="40" t="s">
        <v>270</v>
      </c>
      <c r="D7846" s="26" t="str">
        <f>[1]!b_calc_yield(A7846,日期设置!$B$2,F7846,1,R7846,1,O7846,L7846,S7846,)</f>
        <v>Fetching...</v>
      </c>
      <c r="E7846" s="26" t="e">
        <f t="shared" si="244"/>
        <v>#DIV/0!</v>
      </c>
      <c r="F7846" s="18">
        <f>[1]!b_dq_cleanprice($A7846,日期设置!B$2)</f>
        <v>0</v>
      </c>
      <c r="G7846" s="18" t="str">
        <f t="shared" si="245"/>
        <v>0 + 0</v>
      </c>
      <c r="H7846" s="27">
        <f>[1]!b_dq_pctchange($A7846,日期设置!$B$2,1)/100</f>
        <v>0</v>
      </c>
      <c r="I7846" s="26">
        <f>[1]!b_pq_pctchange(A7846,日期设置!$B$4,日期设置!$B$2,1)</f>
        <v>0</v>
      </c>
      <c r="J7846" s="26">
        <f>[1]!b_pq_pctchange(A7846,日期设置!$C$4,日期设置!$B$2,1)</f>
        <v>0</v>
      </c>
      <c r="K7846" s="52">
        <f>[1]!b_dq_amount($A7846,日期设置!B$2,2,10000)</f>
        <v>0</v>
      </c>
      <c r="L7846" s="26">
        <f>[1]!b_info_latestpar(A7846,日期设置!$B$2)</f>
        <v>100</v>
      </c>
      <c r="M7846" s="6">
        <f>[1]!b_info_outstandingbalance($A7846,日期设置!B$2)</f>
        <v>0</v>
      </c>
      <c r="N7846" s="7" t="str">
        <f>[1]!b_info_latestissurercreditrating2(A7846,日期设置!$B$2,"102","1")</f>
        <v>AAA</v>
      </c>
      <c r="O7846" s="44">
        <v>5.93</v>
      </c>
      <c r="P7846" s="9">
        <f>[1]!b_info_repurchasedate(A7846)</f>
        <v>0</v>
      </c>
      <c r="Q7846" s="44" t="s">
        <v>16509</v>
      </c>
      <c r="R7846" s="2" t="str">
        <f>IF((--IF(P7846=0,Q7846,P7846))&gt;(--日期设置!$B$2),IF(P7846=0,Q7846,P7846),Q7846)</f>
        <v>2021-03-21</v>
      </c>
      <c r="S7846" s="32" t="s">
        <v>18264</v>
      </c>
      <c r="T7846" s="8">
        <f>[1]!b_anal_ptmyear($A7846,日期设置!$B$2)</f>
        <v>0</v>
      </c>
      <c r="U7846" s="8">
        <f>[1]!b_anal_termifexercise($A7846,日期设置!B$2)</f>
        <v>0</v>
      </c>
      <c r="V7846" s="10">
        <f>[1]!b_dq_dirtyprice(A7846,日期设置!$B$2)</f>
        <v>0</v>
      </c>
      <c r="W7846" s="11">
        <f>IF(U7846=0,ROUNDUP((Q7846-日期设置!$B$2)/365,0),ROUNDUP((R7846-日期设置!$B$2)/365,0))</f>
        <v>-1</v>
      </c>
      <c r="X7846" s="18">
        <f>_xlfn.IFNA(VLOOKUP(A7846,过往入选债券!A:D,4,0),2)</f>
        <v>2</v>
      </c>
      <c r="Y7846">
        <f>_xlfn.IFNA(VLOOKUP(C7846,[2]Sheet1!$A:$A,1,0),3)</f>
        <v>3</v>
      </c>
    </row>
    <row r="7847" spans="1:25" hidden="1" x14ac:dyDescent="0.2">
      <c r="A7847" s="29" t="s">
        <v>5546</v>
      </c>
      <c r="B7847" s="29" t="s">
        <v>5547</v>
      </c>
      <c r="C7847" s="40" t="s">
        <v>364</v>
      </c>
      <c r="D7847" s="26" t="str">
        <f>[1]!b_calc_yield(A7847,日期设置!$B$2,F7847,1,R7847,1,O7847,L7847,S7847,)</f>
        <v>Fetching...</v>
      </c>
      <c r="E7847" s="26" t="e">
        <f t="shared" si="244"/>
        <v>#DIV/0!</v>
      </c>
      <c r="F7847" s="18">
        <f>[1]!b_dq_cleanprice($A7847,日期设置!B$2)</f>
        <v>0</v>
      </c>
      <c r="G7847" s="18" t="str">
        <f t="shared" si="245"/>
        <v>0 + 0</v>
      </c>
      <c r="H7847" s="27">
        <f>[1]!b_dq_pctchange($A7847,日期设置!$B$2,1)/100</f>
        <v>0</v>
      </c>
      <c r="I7847" s="26">
        <f>[1]!b_pq_pctchange(A7847,日期设置!$B$4,日期设置!$B$2,1)</f>
        <v>0</v>
      </c>
      <c r="J7847" s="26">
        <f>[1]!b_pq_pctchange(A7847,日期设置!$C$4,日期设置!$B$2,1)</f>
        <v>0</v>
      </c>
      <c r="K7847" s="52">
        <f>[1]!b_dq_amount($A7847,日期设置!B$2,2,10000)</f>
        <v>0</v>
      </c>
      <c r="L7847" s="26">
        <f>[1]!b_info_latestpar(A7847,日期设置!$B$2)</f>
        <v>100</v>
      </c>
      <c r="M7847" s="6">
        <f>[1]!b_info_outstandingbalance($A7847,日期设置!B$2)</f>
        <v>0</v>
      </c>
      <c r="N7847" s="7" t="str">
        <f>[1]!b_info_latestissurercreditrating2(A7847,日期设置!$B$2,"102","1")</f>
        <v>AAA</v>
      </c>
      <c r="O7847" s="44">
        <v>5.0999999999999996</v>
      </c>
      <c r="P7847" s="9">
        <f>[1]!b_info_repurchasedate(A7847)</f>
        <v>0</v>
      </c>
      <c r="Q7847" s="44" t="s">
        <v>16727</v>
      </c>
      <c r="R7847" s="2" t="str">
        <f>IF((--IF(P7847=0,Q7847,P7847))&gt;(--日期设置!$B$2),IF(P7847=0,Q7847,P7847),Q7847)</f>
        <v>2021-03-18</v>
      </c>
      <c r="S7847" s="32" t="s">
        <v>18383</v>
      </c>
      <c r="T7847" s="8">
        <f>[1]!b_anal_ptmyear($A7847,日期设置!$B$2)</f>
        <v>0</v>
      </c>
      <c r="U7847" s="8">
        <f>[1]!b_anal_termifexercise($A7847,日期设置!B$2)</f>
        <v>0</v>
      </c>
      <c r="V7847" s="10">
        <f>[1]!b_dq_dirtyprice(A7847,日期设置!$B$2)</f>
        <v>0</v>
      </c>
      <c r="W7847" s="11">
        <f>IF(U7847=0,ROUNDUP((Q7847-日期设置!$B$2)/365,0),ROUNDUP((R7847-日期设置!$B$2)/365,0))</f>
        <v>-1</v>
      </c>
      <c r="X7847" s="18">
        <f>_xlfn.IFNA(VLOOKUP(A7847,过往入选债券!A:D,4,0),2)</f>
        <v>2</v>
      </c>
      <c r="Y7847">
        <f>_xlfn.IFNA(VLOOKUP(C7847,[2]Sheet1!$A:$A,1,0),3)</f>
        <v>3</v>
      </c>
    </row>
    <row r="7848" spans="1:25" hidden="1" x14ac:dyDescent="0.2">
      <c r="A7848" s="29" t="s">
        <v>6235</v>
      </c>
      <c r="B7848" s="29" t="s">
        <v>6236</v>
      </c>
      <c r="C7848" s="40" t="s">
        <v>425</v>
      </c>
      <c r="D7848" s="26" t="str">
        <f>[1]!b_calc_yield(A7848,日期设置!$B$2,F7848,1,R7848,1,O7848,L7848,S7848,)</f>
        <v>Fetching...</v>
      </c>
      <c r="E7848" s="26" t="e">
        <f t="shared" si="244"/>
        <v>#DIV/0!</v>
      </c>
      <c r="F7848" s="18">
        <f>[1]!b_dq_cleanprice($A7848,日期设置!B$2)</f>
        <v>0</v>
      </c>
      <c r="G7848" s="18" t="str">
        <f t="shared" si="245"/>
        <v>0 + 0</v>
      </c>
      <c r="H7848" s="27">
        <f>[1]!b_dq_pctchange($A7848,日期设置!$B$2,1)/100</f>
        <v>0</v>
      </c>
      <c r="I7848" s="26">
        <f>[1]!b_pq_pctchange(A7848,日期设置!$B$4,日期设置!$B$2,1)</f>
        <v>0</v>
      </c>
      <c r="J7848" s="26">
        <f>[1]!b_pq_pctchange(A7848,日期设置!$C$4,日期设置!$B$2,1)</f>
        <v>0</v>
      </c>
      <c r="K7848" s="52">
        <f>[1]!b_dq_amount($A7848,日期设置!B$2,2,10000)</f>
        <v>0</v>
      </c>
      <c r="L7848" s="26">
        <f>[1]!b_info_latestpar(A7848,日期设置!$B$2)</f>
        <v>100</v>
      </c>
      <c r="M7848" s="6">
        <f>[1]!b_info_outstandingbalance($A7848,日期设置!B$2)</f>
        <v>0</v>
      </c>
      <c r="N7848" s="7" t="str">
        <f>[1]!b_info_latestissurercreditrating2(A7848,日期设置!$B$2,"102","1")</f>
        <v>AAA</v>
      </c>
      <c r="O7848" s="44">
        <v>7.5</v>
      </c>
      <c r="P7848" s="9">
        <f>[1]!b_info_repurchasedate(A7848)</f>
        <v>0</v>
      </c>
      <c r="Q7848" s="44" t="s">
        <v>16153</v>
      </c>
      <c r="R7848" s="2" t="str">
        <f>IF((--IF(P7848=0,Q7848,P7848))&gt;(--日期设置!$B$2),IF(P7848=0,Q7848,P7848),Q7848)</f>
        <v>2021-03-09</v>
      </c>
      <c r="S7848" s="32" t="s">
        <v>17942</v>
      </c>
      <c r="T7848" s="8">
        <f>[1]!b_anal_ptmyear($A7848,日期设置!$B$2)</f>
        <v>0</v>
      </c>
      <c r="U7848" s="8">
        <f>[1]!b_anal_termifexercise($A7848,日期设置!B$2)</f>
        <v>0</v>
      </c>
      <c r="V7848" s="10">
        <f>[1]!b_dq_dirtyprice(A7848,日期设置!$B$2)</f>
        <v>0</v>
      </c>
      <c r="W7848" s="11">
        <f>IF(U7848=0,ROUNDUP((Q7848-日期设置!$B$2)/365,0),ROUNDUP((R7848-日期设置!$B$2)/365,0))</f>
        <v>-1</v>
      </c>
      <c r="X7848" s="18">
        <f>_xlfn.IFNA(VLOOKUP(A7848,过往入选债券!A:D,4,0),2)</f>
        <v>2</v>
      </c>
      <c r="Y7848">
        <f>_xlfn.IFNA(VLOOKUP(C7848,[2]Sheet1!$A:$A,1,0),3)</f>
        <v>3</v>
      </c>
    </row>
    <row r="7849" spans="1:25" hidden="1" x14ac:dyDescent="0.2">
      <c r="A7849" s="29" t="s">
        <v>6345</v>
      </c>
      <c r="B7849" s="29" t="s">
        <v>6346</v>
      </c>
      <c r="C7849" s="40" t="s">
        <v>394</v>
      </c>
      <c r="D7849" s="26" t="str">
        <f>[1]!b_calc_yield(A7849,日期设置!$B$2,F7849,1,R7849,1,O7849,L7849,S7849,)</f>
        <v>Fetching...</v>
      </c>
      <c r="E7849" s="26" t="e">
        <f t="shared" si="244"/>
        <v>#DIV/0!</v>
      </c>
      <c r="F7849" s="18">
        <f>[1]!b_dq_cleanprice($A7849,日期设置!B$2)</f>
        <v>0</v>
      </c>
      <c r="G7849" s="18" t="str">
        <f t="shared" si="245"/>
        <v>0 + 0</v>
      </c>
      <c r="H7849" s="27">
        <f>[1]!b_dq_pctchange($A7849,日期设置!$B$2,1)/100</f>
        <v>0</v>
      </c>
      <c r="I7849" s="26">
        <f>[1]!b_pq_pctchange(A7849,日期设置!$B$4,日期设置!$B$2,1)</f>
        <v>0</v>
      </c>
      <c r="J7849" s="26">
        <f>[1]!b_pq_pctchange(A7849,日期设置!$C$4,日期设置!$B$2,1)</f>
        <v>-0.30581314010008315</v>
      </c>
      <c r="K7849" s="52">
        <f>[1]!b_dq_amount($A7849,日期设置!B$2,2,10000)</f>
        <v>0</v>
      </c>
      <c r="L7849" s="26">
        <f>[1]!b_info_latestpar(A7849,日期设置!$B$2)</f>
        <v>100</v>
      </c>
      <c r="M7849" s="6">
        <f>[1]!b_info_outstandingbalance($A7849,日期设置!B$2)</f>
        <v>0</v>
      </c>
      <c r="N7849" s="7" t="str">
        <f>[1]!b_info_latestissurercreditrating2(A7849,日期设置!$B$2,"102","1")</f>
        <v>AAA</v>
      </c>
      <c r="O7849" s="44">
        <v>5.7</v>
      </c>
      <c r="P7849" s="9">
        <f>[1]!b_info_repurchasedate(A7849)</f>
        <v>0</v>
      </c>
      <c r="Q7849" s="44" t="s">
        <v>16970</v>
      </c>
      <c r="R7849" s="2" t="str">
        <f>IF((--IF(P7849=0,Q7849,P7849))&gt;(--日期设置!$B$2),IF(P7849=0,Q7849,P7849),Q7849)</f>
        <v>2021-03-12</v>
      </c>
      <c r="S7849" s="32" t="s">
        <v>18559</v>
      </c>
      <c r="T7849" s="8">
        <f>[1]!b_anal_ptmyear($A7849,日期设置!$B$2)</f>
        <v>0</v>
      </c>
      <c r="U7849" s="8">
        <f>[1]!b_anal_termifexercise($A7849,日期设置!B$2)</f>
        <v>0</v>
      </c>
      <c r="V7849" s="10">
        <f>[1]!b_dq_dirtyprice(A7849,日期设置!$B$2)</f>
        <v>0</v>
      </c>
      <c r="W7849" s="11">
        <f>IF(U7849=0,ROUNDUP((Q7849-日期设置!$B$2)/365,0),ROUNDUP((R7849-日期设置!$B$2)/365,0))</f>
        <v>-1</v>
      </c>
      <c r="X7849" s="18">
        <f>_xlfn.IFNA(VLOOKUP(A7849,过往入选债券!A:D,4,0),2)</f>
        <v>2</v>
      </c>
      <c r="Y7849">
        <f>_xlfn.IFNA(VLOOKUP(C7849,[2]Sheet1!$A:$A,1,0),3)</f>
        <v>3</v>
      </c>
    </row>
    <row r="7850" spans="1:25" hidden="1" x14ac:dyDescent="0.2">
      <c r="A7850" s="29" t="s">
        <v>845</v>
      </c>
      <c r="B7850" s="29" t="s">
        <v>846</v>
      </c>
      <c r="C7850" s="40" t="s">
        <v>847</v>
      </c>
      <c r="D7850" s="26" t="str">
        <f>[1]!b_calc_yield(A7850,日期设置!$B$2,F7850,1,R7850,1,O7850,L7850,S7850,)</f>
        <v>Fetching...</v>
      </c>
      <c r="E7850" s="26" t="e">
        <f t="shared" si="244"/>
        <v>#DIV/0!</v>
      </c>
      <c r="F7850" s="18">
        <f>[1]!b_dq_cleanprice($A7850,日期设置!B$2)</f>
        <v>0</v>
      </c>
      <c r="G7850" s="18" t="str">
        <f t="shared" si="245"/>
        <v>0 + 0</v>
      </c>
      <c r="H7850" s="27">
        <f>[1]!b_dq_pctchange($A7850,日期设置!$B$2,1)/100</f>
        <v>0</v>
      </c>
      <c r="I7850" s="26">
        <f>[1]!b_pq_pctchange(A7850,日期设置!$B$4,日期设置!$B$2,1)</f>
        <v>0</v>
      </c>
      <c r="J7850" s="26">
        <f>[1]!b_pq_pctchange(A7850,日期设置!$C$4,日期设置!$B$2,1)</f>
        <v>0</v>
      </c>
      <c r="K7850" s="52">
        <f>[1]!b_dq_amount($A7850,日期设置!B$2,2,10000)</f>
        <v>0</v>
      </c>
      <c r="L7850" s="26">
        <f>[1]!b_info_latestpar(A7850,日期设置!$B$2)</f>
        <v>100</v>
      </c>
      <c r="M7850" s="6">
        <f>[1]!b_info_outstandingbalance($A7850,日期设置!B$2)</f>
        <v>0</v>
      </c>
      <c r="N7850" s="7">
        <f>[1]!b_info_latestissurercreditrating2(A7850,日期设置!$B$2,"102","1")</f>
        <v>0</v>
      </c>
      <c r="O7850" s="44">
        <v>5.69</v>
      </c>
      <c r="P7850" s="9">
        <f>[1]!b_info_repurchasedate(A7850)</f>
        <v>0</v>
      </c>
      <c r="Q7850" s="44" t="s">
        <v>17494</v>
      </c>
      <c r="R7850" s="2" t="str">
        <f>IF((--IF(P7850=0,Q7850,P7850))&gt;(--日期设置!$B$2),IF(P7850=0,Q7850,P7850),Q7850)</f>
        <v>2021-03-07</v>
      </c>
      <c r="S7850" s="32" t="s">
        <v>18377</v>
      </c>
      <c r="T7850" s="8">
        <f>[1]!b_anal_ptmyear($A7850,日期设置!$B$2)</f>
        <v>0</v>
      </c>
      <c r="U7850" s="8">
        <f>[1]!b_anal_termifexercise($A7850,日期设置!B$2)</f>
        <v>0</v>
      </c>
      <c r="V7850" s="10">
        <f>[1]!b_dq_dirtyprice(A7850,日期设置!$B$2)</f>
        <v>0</v>
      </c>
      <c r="W7850" s="11">
        <f>IF(U7850=0,ROUNDUP((Q7850-日期设置!$B$2)/365,0),ROUNDUP((R7850-日期设置!$B$2)/365,0))</f>
        <v>-1</v>
      </c>
      <c r="X7850" s="18">
        <f>_xlfn.IFNA(VLOOKUP(A7850,过往入选债券!A:D,4,0),2)</f>
        <v>2</v>
      </c>
      <c r="Y7850">
        <f>_xlfn.IFNA(VLOOKUP(C7850,[2]Sheet1!$A:$A,1,0),3)</f>
        <v>3</v>
      </c>
    </row>
    <row r="7851" spans="1:25" hidden="1" x14ac:dyDescent="0.2">
      <c r="A7851" s="29" t="s">
        <v>12921</v>
      </c>
      <c r="B7851" s="29" t="s">
        <v>12922</v>
      </c>
      <c r="C7851" s="40" t="s">
        <v>12923</v>
      </c>
      <c r="D7851" s="26" t="str">
        <f>[1]!b_calc_yield(A7851,日期设置!$B$2,F7851,1,R7851,1,O7851,L7851,S7851,)</f>
        <v>Fetching...</v>
      </c>
      <c r="E7851" s="26" t="e">
        <f t="shared" si="244"/>
        <v>#DIV/0!</v>
      </c>
      <c r="F7851" s="18">
        <f>[1]!b_dq_cleanprice($A7851,日期设置!B$2)</f>
        <v>0</v>
      </c>
      <c r="G7851" s="18" t="str">
        <f t="shared" si="245"/>
        <v>0 + 0</v>
      </c>
      <c r="H7851" s="27">
        <f>[1]!b_dq_pctchange($A7851,日期设置!$B$2,1)/100</f>
        <v>0</v>
      </c>
      <c r="I7851" s="26">
        <f>[1]!b_pq_pctchange(A7851,日期设置!$B$4,日期设置!$B$2,1)</f>
        <v>0</v>
      </c>
      <c r="J7851" s="26">
        <f>[1]!b_pq_pctchange(A7851,日期设置!$C$4,日期设置!$B$2,1)</f>
        <v>0</v>
      </c>
      <c r="K7851" s="52">
        <f>[1]!b_dq_amount($A7851,日期设置!B$2,2,10000)</f>
        <v>0</v>
      </c>
      <c r="L7851" s="26">
        <f>[1]!b_info_latestpar(A7851,日期设置!$B$2)</f>
        <v>100</v>
      </c>
      <c r="M7851" s="6">
        <f>[1]!b_info_outstandingbalance($A7851,日期设置!B$2)</f>
        <v>0</v>
      </c>
      <c r="N7851" s="7" t="str">
        <f>[1]!b_info_latestissurercreditrating2(A7851,日期设置!$B$2,"102","1")</f>
        <v>AA</v>
      </c>
      <c r="O7851" s="44">
        <v>7.5</v>
      </c>
      <c r="P7851" s="9" t="str">
        <f>[1]!b_info_repurchasedate(A7851)</f>
        <v>2019-03-22</v>
      </c>
      <c r="Q7851" s="44" t="s">
        <v>17137</v>
      </c>
      <c r="R7851" s="2" t="str">
        <f>IF((--IF(P7851=0,Q7851,P7851))&gt;(--日期设置!$B$2),IF(P7851=0,Q7851,P7851),Q7851)</f>
        <v>2021-03-22</v>
      </c>
      <c r="S7851" s="32" t="s">
        <v>18121</v>
      </c>
      <c r="T7851" s="8">
        <f>[1]!b_anal_ptmyear($A7851,日期设置!$B$2)</f>
        <v>0</v>
      </c>
      <c r="U7851" s="8">
        <f>[1]!b_anal_termifexercise($A7851,日期设置!B$2)</f>
        <v>0</v>
      </c>
      <c r="V7851" s="10">
        <f>[1]!b_dq_dirtyprice(A7851,日期设置!$B$2)</f>
        <v>0</v>
      </c>
      <c r="W7851" s="11">
        <f>IF(U7851=0,ROUNDUP((Q7851-日期设置!$B$2)/365,0),ROUNDUP((R7851-日期设置!$B$2)/365,0))</f>
        <v>0</v>
      </c>
      <c r="X7851" s="18">
        <f>_xlfn.IFNA(VLOOKUP(A7851,过往入选债券!A:D,4,0),2)</f>
        <v>2</v>
      </c>
      <c r="Y7851">
        <f>_xlfn.IFNA(VLOOKUP(C7851,[2]Sheet1!$A:$A,1,0),3)</f>
        <v>3</v>
      </c>
    </row>
    <row r="7852" spans="1:25" hidden="1" x14ac:dyDescent="0.2">
      <c r="A7852" s="29" t="s">
        <v>1592</v>
      </c>
      <c r="B7852" s="29" t="s">
        <v>1593</v>
      </c>
      <c r="C7852" s="40" t="s">
        <v>1594</v>
      </c>
      <c r="D7852" s="26" t="str">
        <f>[1]!b_calc_yield(A7852,日期设置!$B$2,F7852,1,R7852,1,O7852,L7852,S7852,)</f>
        <v>Fetching...</v>
      </c>
      <c r="E7852" s="26" t="e">
        <f t="shared" si="244"/>
        <v>#DIV/0!</v>
      </c>
      <c r="F7852" s="18">
        <f>[1]!b_dq_cleanprice($A7852,日期设置!B$2)</f>
        <v>0</v>
      </c>
      <c r="G7852" s="18" t="str">
        <f t="shared" si="245"/>
        <v>0 + 0</v>
      </c>
      <c r="H7852" s="27">
        <f>[1]!b_dq_pctchange($A7852,日期设置!$B$2,1)/100</f>
        <v>0</v>
      </c>
      <c r="I7852" s="26">
        <f>[1]!b_pq_pctchange(A7852,日期设置!$B$4,日期设置!$B$2,1)</f>
        <v>0</v>
      </c>
      <c r="J7852" s="26">
        <f>[1]!b_pq_pctchange(A7852,日期设置!$C$4,日期设置!$B$2,1)</f>
        <v>0</v>
      </c>
      <c r="K7852" s="52">
        <f>[1]!b_dq_amount($A7852,日期设置!B$2,2,10000)</f>
        <v>0</v>
      </c>
      <c r="L7852" s="26">
        <f>[1]!b_info_latestpar(A7852,日期设置!$B$2)</f>
        <v>100</v>
      </c>
      <c r="M7852" s="6">
        <f>[1]!b_info_outstandingbalance($A7852,日期设置!B$2)</f>
        <v>0</v>
      </c>
      <c r="N7852" s="7">
        <f>[1]!b_info_latestissurercreditrating2(A7852,日期设置!$B$2,"102","1")</f>
        <v>0</v>
      </c>
      <c r="O7852" s="44">
        <v>7</v>
      </c>
      <c r="P7852" s="9">
        <f>[1]!b_info_repurchasedate(A7852)</f>
        <v>0</v>
      </c>
      <c r="Q7852" s="44" t="s">
        <v>17494</v>
      </c>
      <c r="R7852" s="2" t="str">
        <f>IF((--IF(P7852=0,Q7852,P7852))&gt;(--日期设置!$B$2),IF(P7852=0,Q7852,P7852),Q7852)</f>
        <v>2021-03-07</v>
      </c>
      <c r="S7852" s="32" t="s">
        <v>18723</v>
      </c>
      <c r="T7852" s="8">
        <f>[1]!b_anal_ptmyear($A7852,日期设置!$B$2)</f>
        <v>0</v>
      </c>
      <c r="U7852" s="8">
        <f>[1]!b_anal_termifexercise($A7852,日期设置!B$2)</f>
        <v>0</v>
      </c>
      <c r="V7852" s="10">
        <f>[1]!b_dq_dirtyprice(A7852,日期设置!$B$2)</f>
        <v>0</v>
      </c>
      <c r="W7852" s="11">
        <f>IF(U7852=0,ROUNDUP((Q7852-日期设置!$B$2)/365,0),ROUNDUP((R7852-日期设置!$B$2)/365,0))</f>
        <v>-1</v>
      </c>
      <c r="X7852" s="18">
        <f>_xlfn.IFNA(VLOOKUP(A7852,过往入选债券!A:D,4,0),2)</f>
        <v>2</v>
      </c>
      <c r="Y7852">
        <f>_xlfn.IFNA(VLOOKUP(C7852,[2]Sheet1!$A:$A,1,0),3)</f>
        <v>3</v>
      </c>
    </row>
    <row r="7853" spans="1:25" hidden="1" x14ac:dyDescent="0.2">
      <c r="A7853" s="29" t="s">
        <v>5605</v>
      </c>
      <c r="B7853" s="29" t="s">
        <v>5606</v>
      </c>
      <c r="C7853" s="40" t="s">
        <v>208</v>
      </c>
      <c r="D7853" s="26" t="str">
        <f>[1]!b_calc_yield(A7853,日期设置!$B$2,F7853,1,R7853,1,O7853,L7853,S7853,)</f>
        <v>Fetching...</v>
      </c>
      <c r="E7853" s="26" t="e">
        <f t="shared" si="244"/>
        <v>#DIV/0!</v>
      </c>
      <c r="F7853" s="18">
        <f>[1]!b_dq_cleanprice($A7853,日期设置!B$2)</f>
        <v>0</v>
      </c>
      <c r="G7853" s="18" t="str">
        <f t="shared" si="245"/>
        <v>0 + 0</v>
      </c>
      <c r="H7853" s="27">
        <f>[1]!b_dq_pctchange($A7853,日期设置!$B$2,1)/100</f>
        <v>0</v>
      </c>
      <c r="I7853" s="26">
        <f>[1]!b_pq_pctchange(A7853,日期设置!$B$4,日期设置!$B$2,1)</f>
        <v>0</v>
      </c>
      <c r="J7853" s="26">
        <f>[1]!b_pq_pctchange(A7853,日期设置!$C$4,日期设置!$B$2,1)</f>
        <v>5.9996520201830569E-3</v>
      </c>
      <c r="K7853" s="52">
        <f>[1]!b_dq_amount($A7853,日期设置!B$2,2,10000)</f>
        <v>0</v>
      </c>
      <c r="L7853" s="26">
        <f>[1]!b_info_latestpar(A7853,日期设置!$B$2)</f>
        <v>100</v>
      </c>
      <c r="M7853" s="6">
        <f>[1]!b_info_outstandingbalance($A7853,日期设置!B$2)</f>
        <v>0</v>
      </c>
      <c r="N7853" s="7" t="str">
        <f>[1]!b_info_latestissurercreditrating2(A7853,日期设置!$B$2,"102","1")</f>
        <v>AA</v>
      </c>
      <c r="O7853" s="44">
        <v>3.9</v>
      </c>
      <c r="P7853" s="9">
        <f>[1]!b_info_repurchasedate(A7853)</f>
        <v>0</v>
      </c>
      <c r="Q7853" s="44" t="s">
        <v>16506</v>
      </c>
      <c r="R7853" s="2" t="str">
        <f>IF((--IF(P7853=0,Q7853,P7853))&gt;(--日期设置!$B$2),IF(P7853=0,Q7853,P7853),Q7853)</f>
        <v>2021-03-17</v>
      </c>
      <c r="S7853" s="32" t="s">
        <v>18261</v>
      </c>
      <c r="T7853" s="8">
        <f>[1]!b_anal_ptmyear($A7853,日期设置!$B$2)</f>
        <v>0</v>
      </c>
      <c r="U7853" s="8">
        <f>[1]!b_anal_termifexercise($A7853,日期设置!B$2)</f>
        <v>0</v>
      </c>
      <c r="V7853" s="10">
        <f>[1]!b_dq_dirtyprice(A7853,日期设置!$B$2)</f>
        <v>0</v>
      </c>
      <c r="W7853" s="11">
        <f>IF(U7853=0,ROUNDUP((Q7853-日期设置!$B$2)/365,0),ROUNDUP((R7853-日期设置!$B$2)/365,0))</f>
        <v>-1</v>
      </c>
      <c r="X7853" s="18">
        <f>_xlfn.IFNA(VLOOKUP(A7853,过往入选债券!A:D,4,0),2)</f>
        <v>2</v>
      </c>
      <c r="Y7853">
        <f>_xlfn.IFNA(VLOOKUP(C7853,[2]Sheet1!$A:$A,1,0),3)</f>
        <v>3</v>
      </c>
    </row>
    <row r="7854" spans="1:25" hidden="1" x14ac:dyDescent="0.2">
      <c r="A7854" s="29" t="s">
        <v>6421</v>
      </c>
      <c r="B7854" s="29" t="s">
        <v>6422</v>
      </c>
      <c r="C7854" s="40" t="s">
        <v>196</v>
      </c>
      <c r="D7854" s="26" t="str">
        <f>[1]!b_calc_yield(A7854,日期设置!$B$2,F7854,1,R7854,1,O7854,L7854,S7854,)</f>
        <v>Fetching...</v>
      </c>
      <c r="E7854" s="26" t="e">
        <f t="shared" si="244"/>
        <v>#DIV/0!</v>
      </c>
      <c r="F7854" s="18">
        <f>[1]!b_dq_cleanprice($A7854,日期设置!B$2)</f>
        <v>0</v>
      </c>
      <c r="G7854" s="18" t="str">
        <f t="shared" si="245"/>
        <v>0 + 0</v>
      </c>
      <c r="H7854" s="27">
        <f>[1]!b_dq_pctchange($A7854,日期设置!$B$2,1)/100</f>
        <v>0</v>
      </c>
      <c r="I7854" s="26">
        <f>[1]!b_pq_pctchange(A7854,日期设置!$B$4,日期设置!$B$2,1)</f>
        <v>0</v>
      </c>
      <c r="J7854" s="26">
        <f>[1]!b_pq_pctchange(A7854,日期设置!$C$4,日期设置!$B$2,1)</f>
        <v>0</v>
      </c>
      <c r="K7854" s="52">
        <f>[1]!b_dq_amount($A7854,日期设置!B$2,2,10000)</f>
        <v>0</v>
      </c>
      <c r="L7854" s="26">
        <f>[1]!b_info_latestpar(A7854,日期设置!$B$2)</f>
        <v>100</v>
      </c>
      <c r="M7854" s="6">
        <f>[1]!b_info_outstandingbalance($A7854,日期设置!B$2)</f>
        <v>0</v>
      </c>
      <c r="N7854" s="7" t="str">
        <f>[1]!b_info_latestissurercreditrating2(A7854,日期设置!$B$2,"102","1")</f>
        <v>AAA</v>
      </c>
      <c r="O7854" s="44">
        <v>2.85</v>
      </c>
      <c r="P7854" s="9" t="str">
        <f>[1]!b_info_repurchasedate(A7854)</f>
        <v>2020-03-20</v>
      </c>
      <c r="Q7854" s="44" t="s">
        <v>16082</v>
      </c>
      <c r="R7854" s="2" t="str">
        <f>IF((--IF(P7854=0,Q7854,P7854))&gt;(--日期设置!$B$2),IF(P7854=0,Q7854,P7854),Q7854)</f>
        <v>2021-03-20</v>
      </c>
      <c r="S7854" s="32" t="s">
        <v>17867</v>
      </c>
      <c r="T7854" s="8">
        <f>[1]!b_anal_ptmyear($A7854,日期设置!$B$2)</f>
        <v>0</v>
      </c>
      <c r="U7854" s="8">
        <f>[1]!b_anal_termifexercise($A7854,日期设置!B$2)</f>
        <v>0</v>
      </c>
      <c r="V7854" s="10">
        <f>[1]!b_dq_dirtyprice(A7854,日期设置!$B$2)</f>
        <v>0</v>
      </c>
      <c r="W7854" s="11">
        <f>IF(U7854=0,ROUNDUP((Q7854-日期设置!$B$2)/365,0),ROUNDUP((R7854-日期设置!$B$2)/365,0))</f>
        <v>-1</v>
      </c>
      <c r="X7854" s="18">
        <f>_xlfn.IFNA(VLOOKUP(A7854,过往入选债券!A:D,4,0),2)</f>
        <v>2</v>
      </c>
      <c r="Y7854">
        <f>_xlfn.IFNA(VLOOKUP(C7854,[2]Sheet1!$A:$A,1,0),3)</f>
        <v>3</v>
      </c>
    </row>
    <row r="7855" spans="1:25" hidden="1" x14ac:dyDescent="0.2">
      <c r="A7855" s="29" t="s">
        <v>6367</v>
      </c>
      <c r="B7855" s="29" t="s">
        <v>6368</v>
      </c>
      <c r="C7855" s="40" t="s">
        <v>196</v>
      </c>
      <c r="D7855" s="26" t="str">
        <f>[1]!b_calc_yield(A7855,日期设置!$B$2,F7855,1,R7855,1,O7855,L7855,S7855,)</f>
        <v>Fetching...</v>
      </c>
      <c r="E7855" s="26" t="e">
        <f t="shared" si="244"/>
        <v>#DIV/0!</v>
      </c>
      <c r="F7855" s="18">
        <f>[1]!b_dq_cleanprice($A7855,日期设置!B$2)</f>
        <v>0</v>
      </c>
      <c r="G7855" s="18" t="str">
        <f t="shared" si="245"/>
        <v>0 + 0</v>
      </c>
      <c r="H7855" s="27">
        <f>[1]!b_dq_pctchange($A7855,日期设置!$B$2,1)/100</f>
        <v>0</v>
      </c>
      <c r="I7855" s="26">
        <f>[1]!b_pq_pctchange(A7855,日期设置!$B$4,日期设置!$B$2,1)</f>
        <v>0</v>
      </c>
      <c r="J7855" s="26">
        <f>[1]!b_pq_pctchange(A7855,日期设置!$C$4,日期设置!$B$2,1)</f>
        <v>-0.33741616850503603</v>
      </c>
      <c r="K7855" s="52">
        <f>[1]!b_dq_amount($A7855,日期设置!B$2,2,10000)</f>
        <v>0</v>
      </c>
      <c r="L7855" s="26">
        <f>[1]!b_info_latestpar(A7855,日期设置!$B$2)</f>
        <v>100</v>
      </c>
      <c r="M7855" s="6">
        <f>[1]!b_info_outstandingbalance($A7855,日期设置!B$2)</f>
        <v>0</v>
      </c>
      <c r="N7855" s="7" t="str">
        <f>[1]!b_info_latestissurercreditrating2(A7855,日期设置!$B$2,"102","1")</f>
        <v>AAA</v>
      </c>
      <c r="O7855" s="44">
        <v>5.59</v>
      </c>
      <c r="P7855" s="9">
        <f>[1]!b_info_repurchasedate(A7855)</f>
        <v>0</v>
      </c>
      <c r="Q7855" s="44" t="s">
        <v>16840</v>
      </c>
      <c r="R7855" s="2" t="str">
        <f>IF((--IF(P7855=0,Q7855,P7855))&gt;(--日期设置!$B$2),IF(P7855=0,Q7855,P7855),Q7855)</f>
        <v>2021-03-14</v>
      </c>
      <c r="S7855" s="32" t="s">
        <v>18663</v>
      </c>
      <c r="T7855" s="8">
        <f>[1]!b_anal_ptmyear($A7855,日期设置!$B$2)</f>
        <v>0</v>
      </c>
      <c r="U7855" s="8">
        <f>[1]!b_anal_termifexercise($A7855,日期设置!B$2)</f>
        <v>0</v>
      </c>
      <c r="V7855" s="10">
        <f>[1]!b_dq_dirtyprice(A7855,日期设置!$B$2)</f>
        <v>0</v>
      </c>
      <c r="W7855" s="11">
        <f>IF(U7855=0,ROUNDUP((Q7855-日期设置!$B$2)/365,0),ROUNDUP((R7855-日期设置!$B$2)/365,0))</f>
        <v>-1</v>
      </c>
      <c r="X7855" s="18">
        <f>_xlfn.IFNA(VLOOKUP(A7855,过往入选债券!A:D,4,0),2)</f>
        <v>2</v>
      </c>
      <c r="Y7855">
        <f>_xlfn.IFNA(VLOOKUP(C7855,[2]Sheet1!$A:$A,1,0),3)</f>
        <v>3</v>
      </c>
    </row>
    <row r="7856" spans="1:25" hidden="1" x14ac:dyDescent="0.2">
      <c r="A7856" s="29" t="s">
        <v>739</v>
      </c>
      <c r="B7856" s="29" t="s">
        <v>740</v>
      </c>
      <c r="C7856" s="40" t="s">
        <v>741</v>
      </c>
      <c r="D7856" s="26" t="str">
        <f>[1]!b_calc_yield(A7856,日期设置!$B$2,F7856,1,R7856,1,O7856,L7856,S7856,)</f>
        <v>Fetching...</v>
      </c>
      <c r="E7856" s="26" t="e">
        <f t="shared" si="244"/>
        <v>#DIV/0!</v>
      </c>
      <c r="F7856" s="18">
        <f>[1]!b_dq_cleanprice($A7856,日期设置!B$2)</f>
        <v>0</v>
      </c>
      <c r="G7856" s="18" t="str">
        <f t="shared" si="245"/>
        <v>0 + 0</v>
      </c>
      <c r="H7856" s="27">
        <f>[1]!b_dq_pctchange($A7856,日期设置!$B$2,1)/100</f>
        <v>0</v>
      </c>
      <c r="I7856" s="26">
        <f>[1]!b_pq_pctchange(A7856,日期设置!$B$4,日期设置!$B$2,1)</f>
        <v>0</v>
      </c>
      <c r="J7856" s="26">
        <f>[1]!b_pq_pctchange(A7856,日期设置!$C$4,日期设置!$B$2,1)</f>
        <v>0</v>
      </c>
      <c r="K7856" s="52">
        <f>[1]!b_dq_amount($A7856,日期设置!B$2,2,10000)</f>
        <v>0</v>
      </c>
      <c r="L7856" s="26">
        <f>[1]!b_info_latestpar(A7856,日期设置!$B$2)</f>
        <v>100</v>
      </c>
      <c r="M7856" s="6">
        <f>[1]!b_info_outstandingbalance($A7856,日期设置!B$2)</f>
        <v>0</v>
      </c>
      <c r="N7856" s="7">
        <f>[1]!b_info_latestissurercreditrating2(A7856,日期设置!$B$2,"102","1")</f>
        <v>0</v>
      </c>
      <c r="O7856" s="44">
        <v>4.68</v>
      </c>
      <c r="P7856" s="9">
        <f>[1]!b_info_repurchasedate(A7856)</f>
        <v>0</v>
      </c>
      <c r="Q7856" s="44" t="s">
        <v>16840</v>
      </c>
      <c r="R7856" s="2" t="str">
        <f>IF((--IF(P7856=0,Q7856,P7856))&gt;(--日期设置!$B$2),IF(P7856=0,Q7856,P7856),Q7856)</f>
        <v>2021-03-14</v>
      </c>
      <c r="S7856" s="32" t="s">
        <v>18536</v>
      </c>
      <c r="T7856" s="8">
        <f>[1]!b_anal_ptmyear($A7856,日期设置!$B$2)</f>
        <v>0</v>
      </c>
      <c r="U7856" s="8">
        <f>[1]!b_anal_termifexercise($A7856,日期设置!B$2)</f>
        <v>0</v>
      </c>
      <c r="V7856" s="10">
        <f>[1]!b_dq_dirtyprice(A7856,日期设置!$B$2)</f>
        <v>0</v>
      </c>
      <c r="W7856" s="11">
        <f>IF(U7856=0,ROUNDUP((Q7856-日期设置!$B$2)/365,0),ROUNDUP((R7856-日期设置!$B$2)/365,0))</f>
        <v>-1</v>
      </c>
      <c r="X7856" s="18">
        <f>_xlfn.IFNA(VLOOKUP(A7856,过往入选债券!A:D,4,0),2)</f>
        <v>2</v>
      </c>
      <c r="Y7856">
        <f>_xlfn.IFNA(VLOOKUP(C7856,[2]Sheet1!$A:$A,1,0),3)</f>
        <v>3</v>
      </c>
    </row>
    <row r="7857" spans="1:25" hidden="1" x14ac:dyDescent="0.2">
      <c r="A7857" s="29" t="s">
        <v>1669</v>
      </c>
      <c r="B7857" s="29" t="s">
        <v>1670</v>
      </c>
      <c r="C7857" s="40" t="s">
        <v>436</v>
      </c>
      <c r="D7857" s="26" t="str">
        <f>[1]!b_calc_yield(A7857,日期设置!$B$2,F7857,1,R7857,1,O7857,L7857,S7857,)</f>
        <v>Fetching...</v>
      </c>
      <c r="E7857" s="26" t="e">
        <f t="shared" si="244"/>
        <v>#DIV/0!</v>
      </c>
      <c r="F7857" s="18">
        <f>[1]!b_dq_cleanprice($A7857,日期设置!B$2)</f>
        <v>0</v>
      </c>
      <c r="G7857" s="18" t="str">
        <f t="shared" si="245"/>
        <v>0 + 0</v>
      </c>
      <c r="H7857" s="27">
        <f>[1]!b_dq_pctchange($A7857,日期设置!$B$2,1)/100</f>
        <v>0</v>
      </c>
      <c r="I7857" s="26">
        <f>[1]!b_pq_pctchange(A7857,日期设置!$B$4,日期设置!$B$2,1)</f>
        <v>0</v>
      </c>
      <c r="J7857" s="26">
        <f>[1]!b_pq_pctchange(A7857,日期设置!$C$4,日期设置!$B$2,1)</f>
        <v>0.2231000000000023</v>
      </c>
      <c r="K7857" s="52">
        <f>[1]!b_dq_amount($A7857,日期设置!B$2,2,10000)</f>
        <v>0</v>
      </c>
      <c r="L7857" s="26">
        <f>[1]!b_info_latestpar(A7857,日期设置!$B$2)</f>
        <v>100</v>
      </c>
      <c r="M7857" s="6">
        <f>[1]!b_info_outstandingbalance($A7857,日期设置!B$2)</f>
        <v>0</v>
      </c>
      <c r="N7857" s="7">
        <f>[1]!b_info_latestissurercreditrating2(A7857,日期设置!$B$2,"102","1")</f>
        <v>0</v>
      </c>
      <c r="O7857" s="44">
        <v>7.1</v>
      </c>
      <c r="P7857" s="9">
        <f>[1]!b_info_repurchasedate(A7857)</f>
        <v>0</v>
      </c>
      <c r="Q7857" s="44" t="s">
        <v>16509</v>
      </c>
      <c r="R7857" s="2" t="str">
        <f>IF((--IF(P7857=0,Q7857,P7857))&gt;(--日期设置!$B$2),IF(P7857=0,Q7857,P7857),Q7857)</f>
        <v>2021-03-21</v>
      </c>
      <c r="S7857" s="32" t="s">
        <v>18264</v>
      </c>
      <c r="T7857" s="8">
        <f>[1]!b_anal_ptmyear($A7857,日期设置!$B$2)</f>
        <v>0</v>
      </c>
      <c r="U7857" s="8">
        <f>[1]!b_anal_termifexercise($A7857,日期设置!B$2)</f>
        <v>0</v>
      </c>
      <c r="V7857" s="10">
        <f>[1]!b_dq_dirtyprice(A7857,日期设置!$B$2)</f>
        <v>0</v>
      </c>
      <c r="W7857" s="11">
        <f>IF(U7857=0,ROUNDUP((Q7857-日期设置!$B$2)/365,0),ROUNDUP((R7857-日期设置!$B$2)/365,0))</f>
        <v>-1</v>
      </c>
      <c r="X7857" s="18">
        <f>_xlfn.IFNA(VLOOKUP(A7857,过往入选债券!A:D,4,0),2)</f>
        <v>2</v>
      </c>
      <c r="Y7857">
        <f>_xlfn.IFNA(VLOOKUP(C7857,[2]Sheet1!$A:$A,1,0),3)</f>
        <v>3</v>
      </c>
    </row>
    <row r="7858" spans="1:25" hidden="1" x14ac:dyDescent="0.2">
      <c r="A7858" s="29" t="s">
        <v>6373</v>
      </c>
      <c r="B7858" s="29" t="s">
        <v>6374</v>
      </c>
      <c r="C7858" s="40" t="s">
        <v>2488</v>
      </c>
      <c r="D7858" s="26" t="str">
        <f>[1]!b_calc_yield(A7858,日期设置!$B$2,F7858,1,R7858,1,O7858,L7858,S7858,)</f>
        <v>Fetching...</v>
      </c>
      <c r="E7858" s="26" t="e">
        <f t="shared" si="244"/>
        <v>#DIV/0!</v>
      </c>
      <c r="F7858" s="18">
        <f>[1]!b_dq_cleanprice($A7858,日期设置!B$2)</f>
        <v>0</v>
      </c>
      <c r="G7858" s="18" t="str">
        <f t="shared" si="245"/>
        <v>0 + 0</v>
      </c>
      <c r="H7858" s="27">
        <f>[1]!b_dq_pctchange($A7858,日期设置!$B$2,1)/100</f>
        <v>0</v>
      </c>
      <c r="I7858" s="26">
        <f>[1]!b_pq_pctchange(A7858,日期设置!$B$4,日期设置!$B$2,1)</f>
        <v>0</v>
      </c>
      <c r="J7858" s="26">
        <f>[1]!b_pq_pctchange(A7858,日期设置!$C$4,日期设置!$B$2,1)</f>
        <v>0</v>
      </c>
      <c r="K7858" s="52">
        <f>[1]!b_dq_amount($A7858,日期设置!B$2,2,10000)</f>
        <v>0</v>
      </c>
      <c r="L7858" s="26">
        <f>[1]!b_info_latestpar(A7858,日期设置!$B$2)</f>
        <v>100</v>
      </c>
      <c r="M7858" s="6">
        <f>[1]!b_info_outstandingbalance($A7858,日期设置!B$2)</f>
        <v>0</v>
      </c>
      <c r="N7858" s="7" t="str">
        <f>[1]!b_info_latestissurercreditrating2(A7858,日期设置!$B$2,"102","1")</f>
        <v>AAA</v>
      </c>
      <c r="O7858" s="44">
        <v>6.9</v>
      </c>
      <c r="P7858" s="9">
        <f>[1]!b_info_repurchasedate(A7858)</f>
        <v>0</v>
      </c>
      <c r="Q7858" s="44" t="s">
        <v>16840</v>
      </c>
      <c r="R7858" s="2" t="str">
        <f>IF((--IF(P7858=0,Q7858,P7858))&gt;(--日期设置!$B$2),IF(P7858=0,Q7858,P7858),Q7858)</f>
        <v>2021-03-14</v>
      </c>
      <c r="S7858" s="32" t="s">
        <v>18663</v>
      </c>
      <c r="T7858" s="8">
        <f>[1]!b_anal_ptmyear($A7858,日期设置!$B$2)</f>
        <v>0</v>
      </c>
      <c r="U7858" s="8">
        <f>[1]!b_anal_termifexercise($A7858,日期设置!B$2)</f>
        <v>0</v>
      </c>
      <c r="V7858" s="10">
        <f>[1]!b_dq_dirtyprice(A7858,日期设置!$B$2)</f>
        <v>0</v>
      </c>
      <c r="W7858" s="11">
        <f>IF(U7858=0,ROUNDUP((Q7858-日期设置!$B$2)/365,0),ROUNDUP((R7858-日期设置!$B$2)/365,0))</f>
        <v>-1</v>
      </c>
      <c r="X7858" s="18">
        <f>_xlfn.IFNA(VLOOKUP(A7858,过往入选债券!A:D,4,0),2)</f>
        <v>2</v>
      </c>
      <c r="Y7858">
        <f>_xlfn.IFNA(VLOOKUP(C7858,[2]Sheet1!$A:$A,1,0),3)</f>
        <v>3</v>
      </c>
    </row>
    <row r="7859" spans="1:25" hidden="1" x14ac:dyDescent="0.2">
      <c r="A7859" s="29" t="s">
        <v>6319</v>
      </c>
      <c r="B7859" s="29" t="s">
        <v>6320</v>
      </c>
      <c r="C7859" s="40" t="s">
        <v>421</v>
      </c>
      <c r="D7859" s="26" t="str">
        <f>[1]!b_calc_yield(A7859,日期设置!$B$2,F7859,1,R7859,1,O7859,L7859,S7859,)</f>
        <v>Fetching...</v>
      </c>
      <c r="E7859" s="26" t="e">
        <f t="shared" si="244"/>
        <v>#DIV/0!</v>
      </c>
      <c r="F7859" s="18">
        <f>[1]!b_dq_cleanprice($A7859,日期设置!B$2)</f>
        <v>0</v>
      </c>
      <c r="G7859" s="18" t="str">
        <f t="shared" si="245"/>
        <v>0 + 0</v>
      </c>
      <c r="H7859" s="27">
        <f>[1]!b_dq_pctchange($A7859,日期设置!$B$2,1)/100</f>
        <v>0</v>
      </c>
      <c r="I7859" s="26">
        <f>[1]!b_pq_pctchange(A7859,日期设置!$B$4,日期设置!$B$2,1)</f>
        <v>0</v>
      </c>
      <c r="J7859" s="26">
        <f>[1]!b_pq_pctchange(A7859,日期设置!$C$4,日期设置!$B$2,1)</f>
        <v>0</v>
      </c>
      <c r="K7859" s="52">
        <f>[1]!b_dq_amount($A7859,日期设置!B$2,2,10000)</f>
        <v>0</v>
      </c>
      <c r="L7859" s="26">
        <f>[1]!b_info_latestpar(A7859,日期设置!$B$2)</f>
        <v>100</v>
      </c>
      <c r="M7859" s="6">
        <f>[1]!b_info_outstandingbalance($A7859,日期设置!B$2)</f>
        <v>0</v>
      </c>
      <c r="N7859" s="7" t="str">
        <f>[1]!b_info_latestissurercreditrating2(A7859,日期设置!$B$2,"102","1")</f>
        <v>AA+</v>
      </c>
      <c r="O7859" s="44">
        <v>6.37</v>
      </c>
      <c r="P7859" s="9">
        <f>[1]!b_info_repurchasedate(A7859)</f>
        <v>0</v>
      </c>
      <c r="Q7859" s="44" t="s">
        <v>17494</v>
      </c>
      <c r="R7859" s="2" t="str">
        <f>IF((--IF(P7859=0,Q7859,P7859))&gt;(--日期设置!$B$2),IF(P7859=0,Q7859,P7859),Q7859)</f>
        <v>2021-03-07</v>
      </c>
      <c r="S7859" s="32" t="s">
        <v>18723</v>
      </c>
      <c r="T7859" s="8">
        <f>[1]!b_anal_ptmyear($A7859,日期设置!$B$2)</f>
        <v>0</v>
      </c>
      <c r="U7859" s="8">
        <f>[1]!b_anal_termifexercise($A7859,日期设置!B$2)</f>
        <v>0</v>
      </c>
      <c r="V7859" s="10">
        <f>[1]!b_dq_dirtyprice(A7859,日期设置!$B$2)</f>
        <v>0</v>
      </c>
      <c r="W7859" s="11">
        <f>IF(U7859=0,ROUNDUP((Q7859-日期设置!$B$2)/365,0),ROUNDUP((R7859-日期设置!$B$2)/365,0))</f>
        <v>-1</v>
      </c>
      <c r="X7859" s="18" t="str">
        <f>_xlfn.IFNA(VLOOKUP(A7859,过往入选债券!A:D,4,0),2)</f>
        <v>否</v>
      </c>
      <c r="Y7859">
        <f>_xlfn.IFNA(VLOOKUP(C7859,[2]Sheet1!$A:$A,1,0),3)</f>
        <v>3</v>
      </c>
    </row>
    <row r="7860" spans="1:25" hidden="1" x14ac:dyDescent="0.2">
      <c r="A7860" s="29" t="s">
        <v>5386</v>
      </c>
      <c r="B7860" s="29" t="s">
        <v>5387</v>
      </c>
      <c r="C7860" s="40" t="s">
        <v>207</v>
      </c>
      <c r="D7860" s="26" t="str">
        <f>[1]!b_calc_yield(A7860,日期设置!$B$2,F7860,1,R7860,1,O7860,L7860,S7860,)</f>
        <v>Fetching...</v>
      </c>
      <c r="E7860" s="26" t="e">
        <f t="shared" si="244"/>
        <v>#DIV/0!</v>
      </c>
      <c r="F7860" s="18">
        <f>[1]!b_dq_cleanprice($A7860,日期设置!B$2)</f>
        <v>0</v>
      </c>
      <c r="G7860" s="18" t="str">
        <f t="shared" si="245"/>
        <v>0 + 0</v>
      </c>
      <c r="H7860" s="27">
        <f>[1]!b_dq_pctchange($A7860,日期设置!$B$2,1)/100</f>
        <v>0</v>
      </c>
      <c r="I7860" s="26">
        <f>[1]!b_pq_pctchange(A7860,日期设置!$B$4,日期设置!$B$2,1)</f>
        <v>0</v>
      </c>
      <c r="J7860" s="26">
        <f>[1]!b_pq_pctchange(A7860,日期设置!$C$4,日期设置!$B$2,1)</f>
        <v>0.26135243365649363</v>
      </c>
      <c r="K7860" s="52">
        <f>[1]!b_dq_amount($A7860,日期设置!B$2,2,10000)</f>
        <v>0</v>
      </c>
      <c r="L7860" s="26">
        <f>[1]!b_info_latestpar(A7860,日期设置!$B$2)</f>
        <v>100</v>
      </c>
      <c r="M7860" s="6">
        <f>[1]!b_info_outstandingbalance($A7860,日期设置!B$2)</f>
        <v>0</v>
      </c>
      <c r="N7860" s="7" t="str">
        <f>[1]!b_info_latestissurercreditrating2(A7860,日期设置!$B$2,"102","1")</f>
        <v>AA+</v>
      </c>
      <c r="O7860" s="44">
        <v>3.9</v>
      </c>
      <c r="P7860" s="9">
        <f>[1]!b_info_repurchasedate(A7860)</f>
        <v>0</v>
      </c>
      <c r="Q7860" s="44" t="s">
        <v>16591</v>
      </c>
      <c r="R7860" s="2" t="str">
        <f>IF((--IF(P7860=0,Q7860,P7860))&gt;(--日期设置!$B$2),IF(P7860=0,Q7860,P7860),Q7860)</f>
        <v>2021-03-15</v>
      </c>
      <c r="S7860" s="32" t="s">
        <v>18341</v>
      </c>
      <c r="T7860" s="8">
        <f>[1]!b_anal_ptmyear($A7860,日期设置!$B$2)</f>
        <v>0</v>
      </c>
      <c r="U7860" s="8">
        <f>[1]!b_anal_termifexercise($A7860,日期设置!B$2)</f>
        <v>0</v>
      </c>
      <c r="V7860" s="10">
        <f>[1]!b_dq_dirtyprice(A7860,日期设置!$B$2)</f>
        <v>0</v>
      </c>
      <c r="W7860" s="11">
        <f>IF(U7860=0,ROUNDUP((Q7860-日期设置!$B$2)/365,0),ROUNDUP((R7860-日期设置!$B$2)/365,0))</f>
        <v>-1</v>
      </c>
      <c r="X7860" s="18">
        <f>_xlfn.IFNA(VLOOKUP(A7860,过往入选债券!A:D,4,0),2)</f>
        <v>2</v>
      </c>
      <c r="Y7860">
        <f>_xlfn.IFNA(VLOOKUP(C7860,[2]Sheet1!$A:$A,1,0),3)</f>
        <v>3</v>
      </c>
    </row>
    <row r="7861" spans="1:25" hidden="1" x14ac:dyDescent="0.2">
      <c r="A7861" s="29" t="s">
        <v>2738</v>
      </c>
      <c r="B7861" s="29" t="s">
        <v>2739</v>
      </c>
      <c r="C7861" s="40" t="s">
        <v>2740</v>
      </c>
      <c r="D7861" s="26" t="str">
        <f>[1]!b_calc_yield(A7861,日期设置!$B$2,F7861,1,R7861,1,O7861,L7861,S7861,)</f>
        <v>Fetching...</v>
      </c>
      <c r="E7861" s="26" t="e">
        <f t="shared" si="244"/>
        <v>#DIV/0!</v>
      </c>
      <c r="F7861" s="18">
        <f>[1]!b_dq_cleanprice($A7861,日期设置!B$2)</f>
        <v>0</v>
      </c>
      <c r="G7861" s="18" t="str">
        <f t="shared" si="245"/>
        <v>0 + 0</v>
      </c>
      <c r="H7861" s="27">
        <f>[1]!b_dq_pctchange($A7861,日期设置!$B$2,1)/100</f>
        <v>0</v>
      </c>
      <c r="I7861" s="26">
        <f>[1]!b_pq_pctchange(A7861,日期设置!$B$4,日期设置!$B$2,1)</f>
        <v>0</v>
      </c>
      <c r="J7861" s="26">
        <f>[1]!b_pq_pctchange(A7861,日期设置!$C$4,日期设置!$B$2,1)</f>
        <v>0</v>
      </c>
      <c r="K7861" s="52">
        <f>[1]!b_dq_amount($A7861,日期设置!B$2,2,10000)</f>
        <v>0</v>
      </c>
      <c r="L7861" s="26">
        <f>[1]!b_info_latestpar(A7861,日期设置!$B$2)</f>
        <v>100</v>
      </c>
      <c r="M7861" s="6">
        <f>[1]!b_info_outstandingbalance($A7861,日期设置!B$2)</f>
        <v>0</v>
      </c>
      <c r="N7861" s="7">
        <f>[1]!b_info_latestissurercreditrating2(A7861,日期设置!$B$2,"102","1")</f>
        <v>0</v>
      </c>
      <c r="O7861" s="44">
        <v>5.27</v>
      </c>
      <c r="P7861" s="9">
        <f>[1]!b_info_repurchasedate(A7861)</f>
        <v>0</v>
      </c>
      <c r="Q7861" s="44" t="s">
        <v>16591</v>
      </c>
      <c r="R7861" s="2" t="str">
        <f>IF((--IF(P7861=0,Q7861,P7861))&gt;(--日期设置!$B$2),IF(P7861=0,Q7861,P7861),Q7861)</f>
        <v>2021-03-15</v>
      </c>
      <c r="S7861" s="32" t="s">
        <v>18387</v>
      </c>
      <c r="T7861" s="8">
        <f>[1]!b_anal_ptmyear($A7861,日期设置!$B$2)</f>
        <v>0</v>
      </c>
      <c r="U7861" s="8">
        <f>[1]!b_anal_termifexercise($A7861,日期设置!B$2)</f>
        <v>0</v>
      </c>
      <c r="V7861" s="10">
        <f>[1]!b_dq_dirtyprice(A7861,日期设置!$B$2)</f>
        <v>0</v>
      </c>
      <c r="W7861" s="11">
        <f>IF(U7861=0,ROUNDUP((Q7861-日期设置!$B$2)/365,0),ROUNDUP((R7861-日期设置!$B$2)/365,0))</f>
        <v>-1</v>
      </c>
      <c r="X7861" s="18">
        <f>_xlfn.IFNA(VLOOKUP(A7861,过往入选债券!A:D,4,0),2)</f>
        <v>2</v>
      </c>
      <c r="Y7861">
        <f>_xlfn.IFNA(VLOOKUP(C7861,[2]Sheet1!$A:$A,1,0),3)</f>
        <v>3</v>
      </c>
    </row>
    <row r="7862" spans="1:25" hidden="1" x14ac:dyDescent="0.2">
      <c r="A7862" s="29" t="s">
        <v>4945</v>
      </c>
      <c r="B7862" s="29" t="s">
        <v>4946</v>
      </c>
      <c r="C7862" s="40" t="s">
        <v>4947</v>
      </c>
      <c r="D7862" s="26" t="str">
        <f>[1]!b_calc_yield(A7862,日期设置!$B$2,F7862,1,R7862,1,O7862,L7862,S7862,)</f>
        <v>Fetching...</v>
      </c>
      <c r="E7862" s="26" t="e">
        <f t="shared" si="244"/>
        <v>#DIV/0!</v>
      </c>
      <c r="F7862" s="18">
        <f>[1]!b_dq_cleanprice($A7862,日期设置!B$2)</f>
        <v>0</v>
      </c>
      <c r="G7862" s="18" t="str">
        <f t="shared" si="245"/>
        <v>0 + 0</v>
      </c>
      <c r="H7862" s="27">
        <f>[1]!b_dq_pctchange($A7862,日期设置!$B$2,1)/100</f>
        <v>0</v>
      </c>
      <c r="I7862" s="26">
        <f>[1]!b_pq_pctchange(A7862,日期设置!$B$4,日期设置!$B$2,1)</f>
        <v>0</v>
      </c>
      <c r="J7862" s="26">
        <f>[1]!b_pq_pctchange(A7862,日期设置!$C$4,日期设置!$B$2,1)</f>
        <v>0</v>
      </c>
      <c r="K7862" s="52">
        <f>[1]!b_dq_amount($A7862,日期设置!B$2,2,10000)</f>
        <v>0</v>
      </c>
      <c r="L7862" s="26">
        <f>[1]!b_info_latestpar(A7862,日期设置!$B$2)</f>
        <v>100</v>
      </c>
      <c r="M7862" s="6">
        <f>[1]!b_info_outstandingbalance($A7862,日期设置!B$2)</f>
        <v>0</v>
      </c>
      <c r="N7862" s="7" t="str">
        <f>[1]!b_info_latestissurercreditrating2(A7862,日期设置!$B$2,"102","1")</f>
        <v>AA</v>
      </c>
      <c r="O7862" s="44">
        <v>9.5</v>
      </c>
      <c r="P7862" s="9">
        <f>[1]!b_info_repurchasedate(A7862)</f>
        <v>0</v>
      </c>
      <c r="Q7862" s="44" t="s">
        <v>16200</v>
      </c>
      <c r="R7862" s="2" t="str">
        <f>IF((--IF(P7862=0,Q7862,P7862))&gt;(--日期设置!$B$2),IF(P7862=0,Q7862,P7862),Q7862)</f>
        <v>2021-03-19</v>
      </c>
      <c r="S7862" s="32" t="s">
        <v>18989</v>
      </c>
      <c r="T7862" s="8">
        <f>[1]!b_anal_ptmyear($A7862,日期设置!$B$2)</f>
        <v>0</v>
      </c>
      <c r="U7862" s="8">
        <f>[1]!b_anal_termifexercise($A7862,日期设置!B$2)</f>
        <v>0</v>
      </c>
      <c r="V7862" s="10">
        <f>[1]!b_dq_dirtyprice(A7862,日期设置!$B$2)</f>
        <v>0</v>
      </c>
      <c r="W7862" s="11">
        <f>IF(U7862=0,ROUNDUP((Q7862-日期设置!$B$2)/365,0),ROUNDUP((R7862-日期设置!$B$2)/365,0))</f>
        <v>-1</v>
      </c>
      <c r="X7862" s="18">
        <f>_xlfn.IFNA(VLOOKUP(A7862,过往入选债券!A:D,4,0),2)</f>
        <v>2</v>
      </c>
      <c r="Y7862">
        <f>_xlfn.IFNA(VLOOKUP(C7862,[2]Sheet1!$A:$A,1,0),3)</f>
        <v>3</v>
      </c>
    </row>
    <row r="7863" spans="1:25" hidden="1" x14ac:dyDescent="0.2">
      <c r="A7863" s="29" t="s">
        <v>2775</v>
      </c>
      <c r="B7863" s="29" t="s">
        <v>2776</v>
      </c>
      <c r="C7863" s="40" t="s">
        <v>1586</v>
      </c>
      <c r="D7863" s="26" t="str">
        <f>[1]!b_calc_yield(A7863,日期设置!$B$2,F7863,1,R7863,1,O7863,L7863,S7863,)</f>
        <v>Fetching...</v>
      </c>
      <c r="E7863" s="26" t="e">
        <f t="shared" si="244"/>
        <v>#DIV/0!</v>
      </c>
      <c r="F7863" s="18">
        <f>[1]!b_dq_cleanprice($A7863,日期设置!B$2)</f>
        <v>0</v>
      </c>
      <c r="G7863" s="18" t="str">
        <f t="shared" si="245"/>
        <v>0 + 0</v>
      </c>
      <c r="H7863" s="27">
        <f>[1]!b_dq_pctchange($A7863,日期设置!$B$2,1)/100</f>
        <v>0</v>
      </c>
      <c r="I7863" s="26">
        <f>[1]!b_pq_pctchange(A7863,日期设置!$B$4,日期设置!$B$2,1)</f>
        <v>0</v>
      </c>
      <c r="J7863" s="26">
        <f>[1]!b_pq_pctchange(A7863,日期设置!$C$4,日期设置!$B$2,1)</f>
        <v>-0.15970297839570818</v>
      </c>
      <c r="K7863" s="52">
        <f>[1]!b_dq_amount($A7863,日期设置!B$2,2,10000)</f>
        <v>0</v>
      </c>
      <c r="L7863" s="26">
        <f>[1]!b_info_latestpar(A7863,日期设置!$B$2)</f>
        <v>100</v>
      </c>
      <c r="M7863" s="6">
        <f>[1]!b_info_outstandingbalance($A7863,日期设置!B$2)</f>
        <v>0</v>
      </c>
      <c r="N7863" s="7">
        <f>[1]!b_info_latestissurercreditrating2(A7863,日期设置!$B$2,"102","1")</f>
        <v>0</v>
      </c>
      <c r="O7863" s="44">
        <v>6.6</v>
      </c>
      <c r="P7863" s="9">
        <f>[1]!b_info_repurchasedate(A7863)</f>
        <v>0</v>
      </c>
      <c r="Q7863" s="44" t="s">
        <v>16591</v>
      </c>
      <c r="R7863" s="2" t="str">
        <f>IF((--IF(P7863=0,Q7863,P7863))&gt;(--日期设置!$B$2),IF(P7863=0,Q7863,P7863),Q7863)</f>
        <v>2021-03-15</v>
      </c>
      <c r="S7863" s="32" t="s">
        <v>18387</v>
      </c>
      <c r="T7863" s="8">
        <f>[1]!b_anal_ptmyear($A7863,日期设置!$B$2)</f>
        <v>0</v>
      </c>
      <c r="U7863" s="8">
        <f>[1]!b_anal_termifexercise($A7863,日期设置!B$2)</f>
        <v>0</v>
      </c>
      <c r="V7863" s="10">
        <f>[1]!b_dq_dirtyprice(A7863,日期设置!$B$2)</f>
        <v>0</v>
      </c>
      <c r="W7863" s="11">
        <f>IF(U7863=0,ROUNDUP((Q7863-日期设置!$B$2)/365,0),ROUNDUP((R7863-日期设置!$B$2)/365,0))</f>
        <v>-1</v>
      </c>
      <c r="X7863" s="18">
        <f>_xlfn.IFNA(VLOOKUP(A7863,过往入选债券!A:D,4,0),2)</f>
        <v>2</v>
      </c>
      <c r="Y7863">
        <f>_xlfn.IFNA(VLOOKUP(C7863,[2]Sheet1!$A:$A,1,0),3)</f>
        <v>3</v>
      </c>
    </row>
    <row r="7864" spans="1:25" hidden="1" x14ac:dyDescent="0.2">
      <c r="A7864" s="29" t="s">
        <v>485</v>
      </c>
      <c r="B7864" s="29" t="s">
        <v>486</v>
      </c>
      <c r="C7864" s="40" t="s">
        <v>487</v>
      </c>
      <c r="D7864" s="26" t="str">
        <f>[1]!b_calc_yield(A7864,日期设置!$B$2,F7864,1,R7864,1,O7864,L7864,S7864,)</f>
        <v>Fetching...</v>
      </c>
      <c r="E7864" s="26" t="e">
        <f t="shared" si="244"/>
        <v>#DIV/0!</v>
      </c>
      <c r="F7864" s="18">
        <f>[1]!b_dq_cleanprice($A7864,日期设置!B$2)</f>
        <v>0</v>
      </c>
      <c r="G7864" s="18" t="str">
        <f t="shared" si="245"/>
        <v>0 + 0</v>
      </c>
      <c r="H7864" s="27">
        <f>[1]!b_dq_pctchange($A7864,日期设置!$B$2,1)/100</f>
        <v>0</v>
      </c>
      <c r="I7864" s="26">
        <f>[1]!b_pq_pctchange(A7864,日期设置!$B$4,日期设置!$B$2,1)</f>
        <v>0</v>
      </c>
      <c r="J7864" s="26">
        <f>[1]!b_pq_pctchange(A7864,日期设置!$C$4,日期设置!$B$2,1)</f>
        <v>0</v>
      </c>
      <c r="K7864" s="52">
        <f>[1]!b_dq_amount($A7864,日期设置!B$2,2,10000)</f>
        <v>0</v>
      </c>
      <c r="L7864" s="26">
        <f>[1]!b_info_latestpar(A7864,日期设置!$B$2)</f>
        <v>100</v>
      </c>
      <c r="M7864" s="6">
        <f>[1]!b_info_outstandingbalance($A7864,日期设置!B$2)</f>
        <v>0</v>
      </c>
      <c r="N7864" s="7">
        <f>[1]!b_info_latestissurercreditrating2(A7864,日期设置!$B$2,"102","1")</f>
        <v>0</v>
      </c>
      <c r="O7864" s="44">
        <v>9</v>
      </c>
      <c r="P7864" s="9">
        <f>[1]!b_info_repurchasedate(A7864)</f>
        <v>0</v>
      </c>
      <c r="Q7864" s="44" t="s">
        <v>16082</v>
      </c>
      <c r="R7864" s="2" t="str">
        <f>IF((--IF(P7864=0,Q7864,P7864))&gt;(--日期设置!$B$2),IF(P7864=0,Q7864,P7864),Q7864)</f>
        <v>2021-03-20</v>
      </c>
      <c r="S7864" s="32" t="s">
        <v>18177</v>
      </c>
      <c r="T7864" s="8">
        <f>[1]!b_anal_ptmyear($A7864,日期设置!$B$2)</f>
        <v>0</v>
      </c>
      <c r="U7864" s="8">
        <f>[1]!b_anal_termifexercise($A7864,日期设置!B$2)</f>
        <v>0</v>
      </c>
      <c r="V7864" s="10">
        <f>[1]!b_dq_dirtyprice(A7864,日期设置!$B$2)</f>
        <v>0</v>
      </c>
      <c r="W7864" s="11">
        <f>IF(U7864=0,ROUNDUP((Q7864-日期设置!$B$2)/365,0),ROUNDUP((R7864-日期设置!$B$2)/365,0))</f>
        <v>-1</v>
      </c>
      <c r="X7864" s="18">
        <f>_xlfn.IFNA(VLOOKUP(A7864,过往入选债券!A:D,4,0),2)</f>
        <v>2</v>
      </c>
      <c r="Y7864">
        <f>_xlfn.IFNA(VLOOKUP(C7864,[2]Sheet1!$A:$A,1,0),3)</f>
        <v>3</v>
      </c>
    </row>
    <row r="7865" spans="1:25" hidden="1" x14ac:dyDescent="0.2">
      <c r="A7865" s="29" t="s">
        <v>6435</v>
      </c>
      <c r="B7865" s="29" t="s">
        <v>6436</v>
      </c>
      <c r="C7865" s="40" t="s">
        <v>170</v>
      </c>
      <c r="D7865" s="26" t="str">
        <f>[1]!b_calc_yield(A7865,日期设置!$B$2,F7865,1,R7865,1,O7865,L7865,S7865,)</f>
        <v>Fetching...</v>
      </c>
      <c r="E7865" s="26" t="e">
        <f t="shared" si="244"/>
        <v>#DIV/0!</v>
      </c>
      <c r="F7865" s="18">
        <f>[1]!b_dq_cleanprice($A7865,日期设置!B$2)</f>
        <v>0</v>
      </c>
      <c r="G7865" s="18" t="str">
        <f t="shared" si="245"/>
        <v>0 + 0</v>
      </c>
      <c r="H7865" s="27">
        <f>[1]!b_dq_pctchange($A7865,日期设置!$B$2,1)/100</f>
        <v>0</v>
      </c>
      <c r="I7865" s="26">
        <f>[1]!b_pq_pctchange(A7865,日期设置!$B$4,日期设置!$B$2,1)</f>
        <v>0</v>
      </c>
      <c r="J7865" s="26">
        <f>[1]!b_pq_pctchange(A7865,日期设置!$C$4,日期设置!$B$2,1)</f>
        <v>0</v>
      </c>
      <c r="K7865" s="52">
        <f>[1]!b_dq_amount($A7865,日期设置!B$2,2,10000)</f>
        <v>0</v>
      </c>
      <c r="L7865" s="26">
        <f>[1]!b_info_latestpar(A7865,日期设置!$B$2)</f>
        <v>100</v>
      </c>
      <c r="M7865" s="6">
        <f>[1]!b_info_outstandingbalance($A7865,日期设置!B$2)</f>
        <v>0</v>
      </c>
      <c r="N7865" s="7" t="str">
        <f>[1]!b_info_latestissurercreditrating2(A7865,日期设置!$B$2,"102","1")</f>
        <v>AA+</v>
      </c>
      <c r="O7865" s="44">
        <v>7.3</v>
      </c>
      <c r="P7865" s="9">
        <f>[1]!b_info_repurchasedate(A7865)</f>
        <v>0</v>
      </c>
      <c r="Q7865" s="44" t="s">
        <v>16509</v>
      </c>
      <c r="R7865" s="2" t="str">
        <f>IF((--IF(P7865=0,Q7865,P7865))&gt;(--日期设置!$B$2),IF(P7865=0,Q7865,P7865),Q7865)</f>
        <v>2021-03-21</v>
      </c>
      <c r="S7865" s="32" t="s">
        <v>18264</v>
      </c>
      <c r="T7865" s="8">
        <f>[1]!b_anal_ptmyear($A7865,日期设置!$B$2)</f>
        <v>0</v>
      </c>
      <c r="U7865" s="8">
        <f>[1]!b_anal_termifexercise($A7865,日期设置!B$2)</f>
        <v>0</v>
      </c>
      <c r="V7865" s="10">
        <f>[1]!b_dq_dirtyprice(A7865,日期设置!$B$2)</f>
        <v>0</v>
      </c>
      <c r="W7865" s="11">
        <f>IF(U7865=0,ROUNDUP((Q7865-日期设置!$B$2)/365,0),ROUNDUP((R7865-日期设置!$B$2)/365,0))</f>
        <v>-1</v>
      </c>
      <c r="X7865" s="18" t="str">
        <f>_xlfn.IFNA(VLOOKUP(A7865,过往入选债券!A:D,4,0),2)</f>
        <v>否</v>
      </c>
      <c r="Y7865">
        <f>_xlfn.IFNA(VLOOKUP(C7865,[2]Sheet1!$A:$A,1,0),3)</f>
        <v>3</v>
      </c>
    </row>
    <row r="7866" spans="1:25" hidden="1" x14ac:dyDescent="0.2">
      <c r="A7866" s="29" t="s">
        <v>14511</v>
      </c>
      <c r="B7866" s="29" t="s">
        <v>14512</v>
      </c>
      <c r="C7866" s="40" t="s">
        <v>398</v>
      </c>
      <c r="D7866" s="26" t="str">
        <f>[1]!b_calc_yield(A7866,日期设置!$B$2,F7866,1,R7866,1,O7866,L7866,S7866,)</f>
        <v>Fetching...</v>
      </c>
      <c r="E7866" s="26" t="e">
        <f t="shared" si="244"/>
        <v>#DIV/0!</v>
      </c>
      <c r="F7866" s="18">
        <f>[1]!b_dq_cleanprice($A7866,日期设置!B$2)</f>
        <v>0</v>
      </c>
      <c r="G7866" s="18" t="str">
        <f t="shared" si="245"/>
        <v>4.05 + 0</v>
      </c>
      <c r="H7866" s="27">
        <f>[1]!b_dq_pctchange($A7866,日期设置!$B$2,1)/100</f>
        <v>0</v>
      </c>
      <c r="I7866" s="26">
        <f>[1]!b_pq_pctchange(A7866,日期设置!$B$4,日期设置!$B$2,1)</f>
        <v>0</v>
      </c>
      <c r="J7866" s="26">
        <f>[1]!b_pq_pctchange(A7866,日期设置!$C$4,日期设置!$B$2,1)</f>
        <v>-2.758538741599093</v>
      </c>
      <c r="K7866" s="52">
        <f>[1]!b_dq_amount($A7866,日期设置!B$2,2,10000)</f>
        <v>0</v>
      </c>
      <c r="L7866" s="26">
        <f>[1]!b_info_latestpar(A7866,日期设置!$B$2)</f>
        <v>0</v>
      </c>
      <c r="M7866" s="6">
        <f>[1]!b_info_outstandingbalance($A7866,日期设置!B$2)</f>
        <v>0</v>
      </c>
      <c r="N7866" s="7" t="str">
        <f>[1]!b_info_latestissurercreditrating2(A7866,日期设置!$B$2,"102","1")</f>
        <v>AA</v>
      </c>
      <c r="O7866" s="44">
        <v>6</v>
      </c>
      <c r="P7866" s="9">
        <f>[1]!b_info_repurchasedate(A7866)</f>
        <v>0</v>
      </c>
      <c r="Q7866" s="44" t="s">
        <v>16716</v>
      </c>
      <c r="R7866" s="2" t="str">
        <f>IF((--IF(P7866=0,Q7866,P7866))&gt;(--日期设置!$B$2),IF(P7866=0,Q7866,P7866),Q7866)</f>
        <v>2025-04-10</v>
      </c>
      <c r="S7866" s="32" t="s">
        <v>18012</v>
      </c>
      <c r="T7866" s="8">
        <f>[1]!b_anal_ptmyear($A7866,日期设置!$B$2)</f>
        <v>4.0520547945205481</v>
      </c>
      <c r="U7866" s="8">
        <f>[1]!b_anal_termifexercise($A7866,日期设置!B$2)</f>
        <v>0</v>
      </c>
      <c r="V7866" s="10">
        <f>[1]!b_dq_dirtyprice(A7866,日期设置!$B$2)</f>
        <v>0</v>
      </c>
      <c r="W7866" s="11">
        <f>IF(U7866=0,ROUNDUP((Q7866-日期设置!$B$2)/365,0),ROUNDUP((R7866-日期设置!$B$2)/365,0))</f>
        <v>5</v>
      </c>
      <c r="X7866" s="18">
        <f>_xlfn.IFNA(VLOOKUP(A7866,过往入选债券!A:D,4,0),2)</f>
        <v>2</v>
      </c>
      <c r="Y7866">
        <f>_xlfn.IFNA(VLOOKUP(C7866,[2]Sheet1!$A:$A,1,0),3)</f>
        <v>3</v>
      </c>
    </row>
    <row r="7867" spans="1:25" hidden="1" x14ac:dyDescent="0.2">
      <c r="A7867" s="29" t="s">
        <v>1686</v>
      </c>
      <c r="B7867" s="29" t="s">
        <v>1687</v>
      </c>
      <c r="C7867" s="40" t="s">
        <v>280</v>
      </c>
      <c r="D7867" s="26" t="str">
        <f>[1]!b_calc_yield(A7867,日期设置!$B$2,F7867,1,R7867,1,O7867,L7867,S7867,)</f>
        <v>Fetching...</v>
      </c>
      <c r="E7867" s="26" t="e">
        <f t="shared" si="244"/>
        <v>#DIV/0!</v>
      </c>
      <c r="F7867" s="18">
        <f>[1]!b_dq_cleanprice($A7867,日期设置!B$2)</f>
        <v>0</v>
      </c>
      <c r="G7867" s="18" t="str">
        <f t="shared" si="245"/>
        <v>0 + 0</v>
      </c>
      <c r="H7867" s="27">
        <f>[1]!b_dq_pctchange($A7867,日期设置!$B$2,1)/100</f>
        <v>0</v>
      </c>
      <c r="I7867" s="26">
        <f>[1]!b_pq_pctchange(A7867,日期设置!$B$4,日期设置!$B$2,1)</f>
        <v>0</v>
      </c>
      <c r="J7867" s="26">
        <f>[1]!b_pq_pctchange(A7867,日期设置!$C$4,日期设置!$B$2,1)</f>
        <v>0</v>
      </c>
      <c r="K7867" s="52">
        <f>[1]!b_dq_amount($A7867,日期设置!B$2,2,10000)</f>
        <v>0</v>
      </c>
      <c r="L7867" s="26">
        <f>[1]!b_info_latestpar(A7867,日期设置!$B$2)</f>
        <v>100</v>
      </c>
      <c r="M7867" s="6">
        <f>[1]!b_info_outstandingbalance($A7867,日期设置!B$2)</f>
        <v>0</v>
      </c>
      <c r="N7867" s="7">
        <f>[1]!b_info_latestissurercreditrating2(A7867,日期设置!$B$2,"102","1")</f>
        <v>0</v>
      </c>
      <c r="O7867" s="44">
        <v>6.4</v>
      </c>
      <c r="P7867" s="9">
        <f>[1]!b_info_repurchasedate(A7867)</f>
        <v>0</v>
      </c>
      <c r="Q7867" s="44" t="s">
        <v>17137</v>
      </c>
      <c r="R7867" s="2" t="str">
        <f>IF((--IF(P7867=0,Q7867,P7867))&gt;(--日期设置!$B$2),IF(P7867=0,Q7867,P7867),Q7867)</f>
        <v>2021-03-22</v>
      </c>
      <c r="S7867" s="32" t="s">
        <v>18320</v>
      </c>
      <c r="T7867" s="8">
        <f>[1]!b_anal_ptmyear($A7867,日期设置!$B$2)</f>
        <v>0</v>
      </c>
      <c r="U7867" s="8">
        <f>[1]!b_anal_termifexercise($A7867,日期设置!B$2)</f>
        <v>0</v>
      </c>
      <c r="V7867" s="10">
        <f>[1]!b_dq_dirtyprice(A7867,日期设置!$B$2)</f>
        <v>0</v>
      </c>
      <c r="W7867" s="11">
        <f>IF(U7867=0,ROUNDUP((Q7867-日期设置!$B$2)/365,0),ROUNDUP((R7867-日期设置!$B$2)/365,0))</f>
        <v>0</v>
      </c>
      <c r="X7867" s="18">
        <f>_xlfn.IFNA(VLOOKUP(A7867,过往入选债券!A:D,4,0),2)</f>
        <v>2</v>
      </c>
      <c r="Y7867">
        <f>_xlfn.IFNA(VLOOKUP(C7867,[2]Sheet1!$A:$A,1,0),3)</f>
        <v>3</v>
      </c>
    </row>
    <row r="7868" spans="1:25" hidden="1" x14ac:dyDescent="0.2">
      <c r="A7868" s="29" t="s">
        <v>5532</v>
      </c>
      <c r="B7868" s="29" t="s">
        <v>5533</v>
      </c>
      <c r="C7868" s="40" t="s">
        <v>91</v>
      </c>
      <c r="D7868" s="26" t="str">
        <f>[1]!b_calc_yield(A7868,日期设置!$B$2,F7868,1,R7868,1,O7868,L7868,S7868,)</f>
        <v>Fetching...</v>
      </c>
      <c r="E7868" s="26" t="e">
        <f t="shared" si="244"/>
        <v>#DIV/0!</v>
      </c>
      <c r="F7868" s="18">
        <f>[1]!b_dq_cleanprice($A7868,日期设置!B$2)</f>
        <v>0</v>
      </c>
      <c r="G7868" s="18" t="str">
        <f t="shared" si="245"/>
        <v>0 + 0</v>
      </c>
      <c r="H7868" s="27">
        <f>[1]!b_dq_pctchange($A7868,日期设置!$B$2,1)/100</f>
        <v>0</v>
      </c>
      <c r="I7868" s="26">
        <f>[1]!b_pq_pctchange(A7868,日期设置!$B$4,日期设置!$B$2,1)</f>
        <v>0</v>
      </c>
      <c r="J7868" s="26">
        <f>[1]!b_pq_pctchange(A7868,日期设置!$C$4,日期设置!$B$2,1)</f>
        <v>0</v>
      </c>
      <c r="K7868" s="52">
        <f>[1]!b_dq_amount($A7868,日期设置!B$2,2,10000)</f>
        <v>0</v>
      </c>
      <c r="L7868" s="26">
        <f>[1]!b_info_latestpar(A7868,日期设置!$B$2)</f>
        <v>100</v>
      </c>
      <c r="M7868" s="6">
        <f>[1]!b_info_outstandingbalance($A7868,日期设置!B$2)</f>
        <v>0</v>
      </c>
      <c r="N7868" s="7" t="str">
        <f>[1]!b_info_latestissurercreditrating2(A7868,日期设置!$B$2,"102","1")</f>
        <v>AAA</v>
      </c>
      <c r="O7868" s="44">
        <v>5</v>
      </c>
      <c r="P7868" s="9">
        <f>[1]!b_info_repurchasedate(A7868)</f>
        <v>0</v>
      </c>
      <c r="Q7868" s="44" t="s">
        <v>17494</v>
      </c>
      <c r="R7868" s="2" t="str">
        <f>IF((--IF(P7868=0,Q7868,P7868))&gt;(--日期设置!$B$2),IF(P7868=0,Q7868,P7868),Q7868)</f>
        <v>2021-03-07</v>
      </c>
      <c r="S7868" s="32" t="s">
        <v>18377</v>
      </c>
      <c r="T7868" s="8">
        <f>[1]!b_anal_ptmyear($A7868,日期设置!$B$2)</f>
        <v>0</v>
      </c>
      <c r="U7868" s="8">
        <f>[1]!b_anal_termifexercise($A7868,日期设置!B$2)</f>
        <v>0</v>
      </c>
      <c r="V7868" s="10">
        <f>[1]!b_dq_dirtyprice(A7868,日期设置!$B$2)</f>
        <v>0</v>
      </c>
      <c r="W7868" s="11">
        <f>IF(U7868=0,ROUNDUP((Q7868-日期设置!$B$2)/365,0),ROUNDUP((R7868-日期设置!$B$2)/365,0))</f>
        <v>-1</v>
      </c>
      <c r="X7868" s="18">
        <f>_xlfn.IFNA(VLOOKUP(A7868,过往入选债券!A:D,4,0),2)</f>
        <v>2</v>
      </c>
      <c r="Y7868">
        <f>_xlfn.IFNA(VLOOKUP(C7868,[2]Sheet1!$A:$A,1,0),3)</f>
        <v>3</v>
      </c>
    </row>
    <row r="7869" spans="1:25" hidden="1" x14ac:dyDescent="0.2">
      <c r="A7869" s="29" t="s">
        <v>6391</v>
      </c>
      <c r="B7869" s="29" t="s">
        <v>6392</v>
      </c>
      <c r="C7869" s="40" t="s">
        <v>1640</v>
      </c>
      <c r="D7869" s="26" t="str">
        <f>[1]!b_calc_yield(A7869,日期设置!$B$2,F7869,1,R7869,1,O7869,L7869,S7869,)</f>
        <v>Fetching...</v>
      </c>
      <c r="E7869" s="26" t="e">
        <f t="shared" si="244"/>
        <v>#DIV/0!</v>
      </c>
      <c r="F7869" s="18">
        <f>[1]!b_dq_cleanprice($A7869,日期设置!B$2)</f>
        <v>0</v>
      </c>
      <c r="G7869" s="18" t="str">
        <f t="shared" si="245"/>
        <v>0 + 0</v>
      </c>
      <c r="H7869" s="27">
        <f>[1]!b_dq_pctchange($A7869,日期设置!$B$2,1)/100</f>
        <v>0</v>
      </c>
      <c r="I7869" s="26">
        <f>[1]!b_pq_pctchange(A7869,日期设置!$B$4,日期设置!$B$2,1)</f>
        <v>0</v>
      </c>
      <c r="J7869" s="26">
        <f>[1]!b_pq_pctchange(A7869,日期设置!$C$4,日期设置!$B$2,1)</f>
        <v>0</v>
      </c>
      <c r="K7869" s="52">
        <f>[1]!b_dq_amount($A7869,日期设置!B$2,2,10000)</f>
        <v>0</v>
      </c>
      <c r="L7869" s="26">
        <f>[1]!b_info_latestpar(A7869,日期设置!$B$2)</f>
        <v>100</v>
      </c>
      <c r="M7869" s="6">
        <f>[1]!b_info_outstandingbalance($A7869,日期设置!B$2)</f>
        <v>0</v>
      </c>
      <c r="N7869" s="7" t="str">
        <f>[1]!b_info_latestissurercreditrating2(A7869,日期设置!$B$2,"102","1")</f>
        <v>AA</v>
      </c>
      <c r="O7869" s="44">
        <v>6.8</v>
      </c>
      <c r="P7869" s="9">
        <f>[1]!b_info_repurchasedate(A7869)</f>
        <v>0</v>
      </c>
      <c r="Q7869" s="44" t="s">
        <v>17039</v>
      </c>
      <c r="R7869" s="2" t="str">
        <f>IF((--IF(P7869=0,Q7869,P7869))&gt;(--日期设置!$B$2),IF(P7869=0,Q7869,P7869),Q7869)</f>
        <v>2021-03-16</v>
      </c>
      <c r="S7869" s="32" t="s">
        <v>18000</v>
      </c>
      <c r="T7869" s="8">
        <f>[1]!b_anal_ptmyear($A7869,日期设置!$B$2)</f>
        <v>0</v>
      </c>
      <c r="U7869" s="8">
        <f>[1]!b_anal_termifexercise($A7869,日期设置!B$2)</f>
        <v>0</v>
      </c>
      <c r="V7869" s="10">
        <f>[1]!b_dq_dirtyprice(A7869,日期设置!$B$2)</f>
        <v>0</v>
      </c>
      <c r="W7869" s="11">
        <f>IF(U7869=0,ROUNDUP((Q7869-日期设置!$B$2)/365,0),ROUNDUP((R7869-日期设置!$B$2)/365,0))</f>
        <v>-1</v>
      </c>
      <c r="X7869" s="18">
        <f>_xlfn.IFNA(VLOOKUP(A7869,过往入选债券!A:D,4,0),2)</f>
        <v>2</v>
      </c>
      <c r="Y7869">
        <f>_xlfn.IFNA(VLOOKUP(C7869,[2]Sheet1!$A:$A,1,0),3)</f>
        <v>3</v>
      </c>
    </row>
    <row r="7870" spans="1:25" hidden="1" x14ac:dyDescent="0.2">
      <c r="A7870" s="29" t="s">
        <v>1638</v>
      </c>
      <c r="B7870" s="29" t="s">
        <v>1639</v>
      </c>
      <c r="C7870" s="40" t="s">
        <v>1640</v>
      </c>
      <c r="D7870" s="26" t="str">
        <f>[1]!b_calc_yield(A7870,日期设置!$B$2,F7870,1,R7870,1,O7870,L7870,S7870,)</f>
        <v>Fetching...</v>
      </c>
      <c r="E7870" s="26" t="e">
        <f t="shared" si="244"/>
        <v>#DIV/0!</v>
      </c>
      <c r="F7870" s="18">
        <f>[1]!b_dq_cleanprice($A7870,日期设置!B$2)</f>
        <v>0</v>
      </c>
      <c r="G7870" s="18" t="str">
        <f t="shared" si="245"/>
        <v>0 + 0</v>
      </c>
      <c r="H7870" s="27">
        <f>[1]!b_dq_pctchange($A7870,日期设置!$B$2,1)/100</f>
        <v>0</v>
      </c>
      <c r="I7870" s="26">
        <f>[1]!b_pq_pctchange(A7870,日期设置!$B$4,日期设置!$B$2,1)</f>
        <v>0</v>
      </c>
      <c r="J7870" s="26">
        <f>[1]!b_pq_pctchange(A7870,日期设置!$C$4,日期设置!$B$2,1)</f>
        <v>0</v>
      </c>
      <c r="K7870" s="52">
        <f>[1]!b_dq_amount($A7870,日期设置!B$2,2,10000)</f>
        <v>0</v>
      </c>
      <c r="L7870" s="26">
        <f>[1]!b_info_latestpar(A7870,日期设置!$B$2)</f>
        <v>100</v>
      </c>
      <c r="M7870" s="6">
        <f>[1]!b_info_outstandingbalance($A7870,日期设置!B$2)</f>
        <v>0</v>
      </c>
      <c r="N7870" s="7">
        <f>[1]!b_info_latestissurercreditrating2(A7870,日期设置!$B$2,"102","1")</f>
        <v>0</v>
      </c>
      <c r="O7870" s="44">
        <v>6.38</v>
      </c>
      <c r="P7870" s="9">
        <f>[1]!b_info_repurchasedate(A7870)</f>
        <v>0</v>
      </c>
      <c r="Q7870" s="44" t="s">
        <v>16524</v>
      </c>
      <c r="R7870" s="2" t="str">
        <f>IF((--IF(P7870=0,Q7870,P7870))&gt;(--日期设置!$B$2),IF(P7870=0,Q7870,P7870),Q7870)</f>
        <v>2021-03-13</v>
      </c>
      <c r="S7870" s="32" t="s">
        <v>18276</v>
      </c>
      <c r="T7870" s="8">
        <f>[1]!b_anal_ptmyear($A7870,日期设置!$B$2)</f>
        <v>0</v>
      </c>
      <c r="U7870" s="8">
        <f>[1]!b_anal_termifexercise($A7870,日期设置!B$2)</f>
        <v>0</v>
      </c>
      <c r="V7870" s="10">
        <f>[1]!b_dq_dirtyprice(A7870,日期设置!$B$2)</f>
        <v>0</v>
      </c>
      <c r="W7870" s="11">
        <f>IF(U7870=0,ROUNDUP((Q7870-日期设置!$B$2)/365,0),ROUNDUP((R7870-日期设置!$B$2)/365,0))</f>
        <v>-1</v>
      </c>
      <c r="X7870" s="18">
        <f>_xlfn.IFNA(VLOOKUP(A7870,过往入选债券!A:D,4,0),2)</f>
        <v>2</v>
      </c>
      <c r="Y7870">
        <f>_xlfn.IFNA(VLOOKUP(C7870,[2]Sheet1!$A:$A,1,0),3)</f>
        <v>3</v>
      </c>
    </row>
    <row r="7871" spans="1:25" hidden="1" x14ac:dyDescent="0.2">
      <c r="A7871" s="29" t="s">
        <v>11695</v>
      </c>
      <c r="B7871" s="29" t="s">
        <v>11696</v>
      </c>
      <c r="C7871" s="40" t="s">
        <v>4561</v>
      </c>
      <c r="D7871" s="26" t="str">
        <f>[1]!b_calc_yield(A7871,日期设置!$B$2,F7871,1,R7871,1,O7871,L7871,S7871,)</f>
        <v>Fetching...</v>
      </c>
      <c r="E7871" s="26" t="e">
        <f t="shared" si="244"/>
        <v>#DIV/0!</v>
      </c>
      <c r="F7871" s="18">
        <f>[1]!b_dq_cleanprice($A7871,日期设置!B$2)</f>
        <v>0</v>
      </c>
      <c r="G7871" s="18" t="str">
        <f t="shared" si="245"/>
        <v>0 + 0</v>
      </c>
      <c r="H7871" s="27">
        <f>[1]!b_dq_pctchange($A7871,日期设置!$B$2,1)/100</f>
        <v>0</v>
      </c>
      <c r="I7871" s="26">
        <f>[1]!b_pq_pctchange(A7871,日期设置!$B$4,日期设置!$B$2,1)</f>
        <v>0</v>
      </c>
      <c r="J7871" s="26">
        <f>[1]!b_pq_pctchange(A7871,日期设置!$C$4,日期设置!$B$2,1)</f>
        <v>0</v>
      </c>
      <c r="K7871" s="52">
        <f>[1]!b_dq_amount($A7871,日期设置!B$2,2,10000)</f>
        <v>0</v>
      </c>
      <c r="L7871" s="26">
        <f>[1]!b_info_latestpar(A7871,日期设置!$B$2)</f>
        <v>0</v>
      </c>
      <c r="M7871" s="6">
        <f>[1]!b_info_outstandingbalance($A7871,日期设置!B$2)</f>
        <v>0</v>
      </c>
      <c r="N7871" s="7" t="str">
        <f>[1]!b_info_latestissurercreditrating2(A7871,日期设置!$B$2,"102","1")</f>
        <v>AA</v>
      </c>
      <c r="O7871" s="44">
        <v>7.95</v>
      </c>
      <c r="P7871" s="9">
        <f>[1]!b_info_repurchasedate(A7871)</f>
        <v>0</v>
      </c>
      <c r="Q7871" s="44" t="s">
        <v>16509</v>
      </c>
      <c r="R7871" s="2" t="str">
        <f>IF((--IF(P7871=0,Q7871,P7871))&gt;(--日期设置!$B$2),IF(P7871=0,Q7871,P7871),Q7871)</f>
        <v>2021-03-21</v>
      </c>
      <c r="S7871" s="32" t="s">
        <v>18751</v>
      </c>
      <c r="T7871" s="8">
        <f>[1]!b_anal_ptmyear($A7871,日期设置!$B$2)</f>
        <v>0</v>
      </c>
      <c r="U7871" s="8">
        <f>[1]!b_anal_termifexercise($A7871,日期设置!B$2)</f>
        <v>0</v>
      </c>
      <c r="V7871" s="10">
        <f>[1]!b_dq_dirtyprice(A7871,日期设置!$B$2)</f>
        <v>0</v>
      </c>
      <c r="W7871" s="11">
        <f>IF(U7871=0,ROUNDUP((Q7871-日期设置!$B$2)/365,0),ROUNDUP((R7871-日期设置!$B$2)/365,0))</f>
        <v>-1</v>
      </c>
      <c r="X7871" s="18">
        <f>_xlfn.IFNA(VLOOKUP(A7871,过往入选债券!A:D,4,0),2)</f>
        <v>2</v>
      </c>
      <c r="Y7871">
        <f>_xlfn.IFNA(VLOOKUP(C7871,[2]Sheet1!$A:$A,1,0),3)</f>
        <v>3</v>
      </c>
    </row>
    <row r="7872" spans="1:25" hidden="1" x14ac:dyDescent="0.2">
      <c r="A7872" s="29" t="s">
        <v>5590</v>
      </c>
      <c r="B7872" s="29" t="s">
        <v>5591</v>
      </c>
      <c r="C7872" s="40" t="s">
        <v>231</v>
      </c>
      <c r="D7872" s="26" t="str">
        <f>[1]!b_calc_yield(A7872,日期设置!$B$2,F7872,1,R7872,1,O7872,L7872,S7872,)</f>
        <v>Fetching...</v>
      </c>
      <c r="E7872" s="26" t="e">
        <f t="shared" si="244"/>
        <v>#DIV/0!</v>
      </c>
      <c r="F7872" s="18">
        <f>[1]!b_dq_cleanprice($A7872,日期设置!B$2)</f>
        <v>0</v>
      </c>
      <c r="G7872" s="18" t="str">
        <f t="shared" si="245"/>
        <v>0 + 0</v>
      </c>
      <c r="H7872" s="27">
        <f>[1]!b_dq_pctchange($A7872,日期设置!$B$2,1)/100</f>
        <v>0</v>
      </c>
      <c r="I7872" s="26">
        <f>[1]!b_pq_pctchange(A7872,日期设置!$B$4,日期设置!$B$2,1)</f>
        <v>0</v>
      </c>
      <c r="J7872" s="26">
        <f>[1]!b_pq_pctchange(A7872,日期设置!$C$4,日期设置!$B$2,1)</f>
        <v>0</v>
      </c>
      <c r="K7872" s="52">
        <f>[1]!b_dq_amount($A7872,日期设置!B$2,2,10000)</f>
        <v>0</v>
      </c>
      <c r="L7872" s="26">
        <f>[1]!b_info_latestpar(A7872,日期设置!$B$2)</f>
        <v>100</v>
      </c>
      <c r="M7872" s="6">
        <f>[1]!b_info_outstandingbalance($A7872,日期设置!B$2)</f>
        <v>0</v>
      </c>
      <c r="N7872" s="7" t="str">
        <f>[1]!b_info_latestissurercreditrating2(A7872,日期设置!$B$2,"102","1")</f>
        <v>AA</v>
      </c>
      <c r="O7872" s="44">
        <v>3.7</v>
      </c>
      <c r="P7872" s="9">
        <f>[1]!b_info_repurchasedate(A7872)</f>
        <v>0</v>
      </c>
      <c r="Q7872" s="44" t="s">
        <v>16840</v>
      </c>
      <c r="R7872" s="2" t="str">
        <f>IF((--IF(P7872=0,Q7872,P7872))&gt;(--日期设置!$B$2),IF(P7872=0,Q7872,P7872),Q7872)</f>
        <v>2021-03-14</v>
      </c>
      <c r="S7872" s="32" t="s">
        <v>18536</v>
      </c>
      <c r="T7872" s="8">
        <f>[1]!b_anal_ptmyear($A7872,日期设置!$B$2)</f>
        <v>0</v>
      </c>
      <c r="U7872" s="8">
        <f>[1]!b_anal_termifexercise($A7872,日期设置!B$2)</f>
        <v>0</v>
      </c>
      <c r="V7872" s="10">
        <f>[1]!b_dq_dirtyprice(A7872,日期设置!$B$2)</f>
        <v>0</v>
      </c>
      <c r="W7872" s="11">
        <f>IF(U7872=0,ROUNDUP((Q7872-日期设置!$B$2)/365,0),ROUNDUP((R7872-日期设置!$B$2)/365,0))</f>
        <v>-1</v>
      </c>
      <c r="X7872" s="18">
        <f>_xlfn.IFNA(VLOOKUP(A7872,过往入选债券!A:D,4,0),2)</f>
        <v>2</v>
      </c>
      <c r="Y7872" t="str">
        <f>_xlfn.IFNA(VLOOKUP(C7872,[2]Sheet1!$A:$A,1,0),3)</f>
        <v>潍坊水务投资有限责任公司</v>
      </c>
    </row>
    <row r="7873" spans="1:25" hidden="1" x14ac:dyDescent="0.2">
      <c r="A7873" s="29" t="s">
        <v>1624</v>
      </c>
      <c r="B7873" s="29" t="s">
        <v>1625</v>
      </c>
      <c r="C7873" s="40" t="s">
        <v>1626</v>
      </c>
      <c r="D7873" s="26" t="str">
        <f>[1]!b_calc_yield(A7873,日期设置!$B$2,F7873,1,R7873,1,O7873,L7873,S7873,)</f>
        <v>Fetching...</v>
      </c>
      <c r="E7873" s="26" t="e">
        <f t="shared" si="244"/>
        <v>#DIV/0!</v>
      </c>
      <c r="F7873" s="18">
        <f>[1]!b_dq_cleanprice($A7873,日期设置!B$2)</f>
        <v>0</v>
      </c>
      <c r="G7873" s="18" t="str">
        <f t="shared" si="245"/>
        <v>0 + 0</v>
      </c>
      <c r="H7873" s="27">
        <f>[1]!b_dq_pctchange($A7873,日期设置!$B$2,1)/100</f>
        <v>0</v>
      </c>
      <c r="I7873" s="26">
        <f>[1]!b_pq_pctchange(A7873,日期设置!$B$4,日期设置!$B$2,1)</f>
        <v>0</v>
      </c>
      <c r="J7873" s="26">
        <f>[1]!b_pq_pctchange(A7873,日期设置!$C$4,日期设置!$B$2,1)</f>
        <v>0</v>
      </c>
      <c r="K7873" s="52">
        <f>[1]!b_dq_amount($A7873,日期设置!B$2,2,10000)</f>
        <v>0</v>
      </c>
      <c r="L7873" s="26">
        <f>[1]!b_info_latestpar(A7873,日期设置!$B$2)</f>
        <v>100</v>
      </c>
      <c r="M7873" s="6">
        <f>[1]!b_info_outstandingbalance($A7873,日期设置!B$2)</f>
        <v>0</v>
      </c>
      <c r="N7873" s="7">
        <f>[1]!b_info_latestissurercreditrating2(A7873,日期设置!$B$2,"102","1")</f>
        <v>0</v>
      </c>
      <c r="O7873" s="44">
        <v>6.28</v>
      </c>
      <c r="P7873" s="9">
        <f>[1]!b_info_repurchasedate(A7873)</f>
        <v>0</v>
      </c>
      <c r="Q7873" s="44" t="s">
        <v>16524</v>
      </c>
      <c r="R7873" s="2" t="str">
        <f>IF((--IF(P7873=0,Q7873,P7873))&gt;(--日期设置!$B$2),IF(P7873=0,Q7873,P7873),Q7873)</f>
        <v>2021-03-13</v>
      </c>
      <c r="S7873" s="32" t="s">
        <v>18276</v>
      </c>
      <c r="T7873" s="8">
        <f>[1]!b_anal_ptmyear($A7873,日期设置!$B$2)</f>
        <v>0</v>
      </c>
      <c r="U7873" s="8">
        <f>[1]!b_anal_termifexercise($A7873,日期设置!B$2)</f>
        <v>0</v>
      </c>
      <c r="V7873" s="10">
        <f>[1]!b_dq_dirtyprice(A7873,日期设置!$B$2)</f>
        <v>0</v>
      </c>
      <c r="W7873" s="11">
        <f>IF(U7873=0,ROUNDUP((Q7873-日期设置!$B$2)/365,0),ROUNDUP((R7873-日期设置!$B$2)/365,0))</f>
        <v>-1</v>
      </c>
      <c r="X7873" s="18">
        <f>_xlfn.IFNA(VLOOKUP(A7873,过往入选债券!A:D,4,0),2)</f>
        <v>2</v>
      </c>
      <c r="Y7873">
        <f>_xlfn.IFNA(VLOOKUP(C7873,[2]Sheet1!$A:$A,1,0),3)</f>
        <v>3</v>
      </c>
    </row>
    <row r="7874" spans="1:25" hidden="1" x14ac:dyDescent="0.2">
      <c r="A7874" s="35" t="s">
        <v>19989</v>
      </c>
      <c r="B7874" s="35" t="s">
        <v>19990</v>
      </c>
      <c r="C7874" s="41" t="s">
        <v>19988</v>
      </c>
      <c r="D7874" s="26" t="str">
        <f>[1]!b_calc_yield(A7874,日期设置!$B$2,F7874,1,R7874,1,O7874,L7874,S7874,)</f>
        <v>Fetching...</v>
      </c>
      <c r="E7874" s="26">
        <f t="shared" ref="E7874:E7937" si="246">((O7874*W7874+L7874)/V7874-1)*100</f>
        <v>0</v>
      </c>
      <c r="F7874" s="18">
        <f>[1]!b_dq_cleanprice($A7874,日期设置!B$2)</f>
        <v>100</v>
      </c>
      <c r="G7874" s="18" t="str">
        <f t="shared" ref="G7874:G7937" si="247">LEFT(T7874,4)&amp;" + "&amp;LEFT(U7874,4)</f>
        <v>2.68 + 0</v>
      </c>
      <c r="H7874" s="27">
        <f>[1]!b_dq_pctchange($A7874,日期设置!$B$2,1)/100</f>
        <v>0</v>
      </c>
      <c r="I7874" s="26">
        <f>[1]!b_pq_pctchange(A7874,日期设置!$B$4,日期设置!$B$2,1)</f>
        <v>0</v>
      </c>
      <c r="J7874" s="26">
        <f>[1]!b_pq_pctchange(A7874,日期设置!$C$4,日期设置!$B$2,1)</f>
        <v>0</v>
      </c>
      <c r="K7874" s="52">
        <f>[1]!b_dq_amount($A7874,日期设置!B$2,2,10000)</f>
        <v>0</v>
      </c>
      <c r="L7874" s="26">
        <f>[1]!b_info_latestpar(A7874,日期设置!$B$2)</f>
        <v>100</v>
      </c>
      <c r="M7874" s="6">
        <f>[1]!b_info_outstandingbalance($A7874,日期设置!B$2)</f>
        <v>1.199322</v>
      </c>
      <c r="N7874" s="7" t="str">
        <f>[1]!b_info_latestissurercreditrating2(A7874,日期设置!$B$2,"102","1")</f>
        <v>AA+</v>
      </c>
      <c r="O7874" s="44">
        <v>0</v>
      </c>
      <c r="P7874" s="9">
        <f>[1]!b_info_repurchasedate(A7874)</f>
        <v>0</v>
      </c>
      <c r="Q7874" s="44" t="s">
        <v>16571</v>
      </c>
      <c r="R7874" s="2" t="str">
        <f>IF((--IF(P7874=0,Q7874,P7874))&gt;(--日期设置!$B$2),IF(P7874=0,Q7874,P7874),Q7874)</f>
        <v>2023-11-26</v>
      </c>
      <c r="S7874" s="36" t="s">
        <v>19121</v>
      </c>
      <c r="T7874" s="8">
        <f>[1]!b_anal_ptmyear($A7874,日期设置!$B$2)</f>
        <v>2.6821917808219178</v>
      </c>
      <c r="U7874" s="8">
        <f>[1]!b_anal_termifexercise($A7874,日期设置!B$2)</f>
        <v>0</v>
      </c>
      <c r="V7874" s="10">
        <f>[1]!b_dq_dirtyprice(A7874,日期设置!$B$2)</f>
        <v>100</v>
      </c>
      <c r="W7874" s="11">
        <f>IF(U7874=0,ROUNDUP((Q7874-日期设置!$B$2)/365,0),ROUNDUP((R7874-日期设置!$B$2)/365,0))</f>
        <v>3</v>
      </c>
      <c r="X7874" s="18">
        <f>_xlfn.IFNA(VLOOKUP(A7874,过往入选债券!A:D,4,0),2)</f>
        <v>2</v>
      </c>
      <c r="Y7874">
        <f>_xlfn.IFNA(VLOOKUP(C7874,[2]Sheet1!$A:$A,1,0),3)</f>
        <v>3</v>
      </c>
    </row>
    <row r="7875" spans="1:25" hidden="1" x14ac:dyDescent="0.2">
      <c r="A7875" s="29" t="s">
        <v>6363</v>
      </c>
      <c r="B7875" s="29" t="s">
        <v>6364</v>
      </c>
      <c r="C7875" s="40" t="s">
        <v>390</v>
      </c>
      <c r="D7875" s="26" t="str">
        <f>[1]!b_calc_yield(A7875,日期设置!$B$2,F7875,1,R7875,1,O7875,L7875,S7875,)</f>
        <v>Fetching...</v>
      </c>
      <c r="E7875" s="26" t="e">
        <f t="shared" si="246"/>
        <v>#DIV/0!</v>
      </c>
      <c r="F7875" s="18">
        <f>[1]!b_dq_cleanprice($A7875,日期设置!B$2)</f>
        <v>0</v>
      </c>
      <c r="G7875" s="18" t="str">
        <f t="shared" si="247"/>
        <v>0 + 0</v>
      </c>
      <c r="H7875" s="27">
        <f>[1]!b_dq_pctchange($A7875,日期设置!$B$2,1)/100</f>
        <v>0</v>
      </c>
      <c r="I7875" s="26">
        <f>[1]!b_pq_pctchange(A7875,日期设置!$B$4,日期设置!$B$2,1)</f>
        <v>0</v>
      </c>
      <c r="J7875" s="26">
        <f>[1]!b_pq_pctchange(A7875,日期设置!$C$4,日期设置!$B$2,1)</f>
        <v>0</v>
      </c>
      <c r="K7875" s="52">
        <f>[1]!b_dq_amount($A7875,日期设置!B$2,2,10000)</f>
        <v>0</v>
      </c>
      <c r="L7875" s="26">
        <f>[1]!b_info_latestpar(A7875,日期设置!$B$2)</f>
        <v>100</v>
      </c>
      <c r="M7875" s="6">
        <f>[1]!b_info_outstandingbalance($A7875,日期设置!B$2)</f>
        <v>0</v>
      </c>
      <c r="N7875" s="7" t="str">
        <f>[1]!b_info_latestissurercreditrating2(A7875,日期设置!$B$2,"102","1")</f>
        <v>AAA</v>
      </c>
      <c r="O7875" s="44">
        <v>6.94</v>
      </c>
      <c r="P7875" s="9">
        <f>[1]!b_info_repurchasedate(A7875)</f>
        <v>0</v>
      </c>
      <c r="Q7875" s="44" t="s">
        <v>16840</v>
      </c>
      <c r="R7875" s="2" t="str">
        <f>IF((--IF(P7875=0,Q7875,P7875))&gt;(--日期设置!$B$2),IF(P7875=0,Q7875,P7875),Q7875)</f>
        <v>2021-03-14</v>
      </c>
      <c r="S7875" s="32" t="s">
        <v>18663</v>
      </c>
      <c r="T7875" s="8">
        <f>[1]!b_anal_ptmyear($A7875,日期设置!$B$2)</f>
        <v>0</v>
      </c>
      <c r="U7875" s="8">
        <f>[1]!b_anal_termifexercise($A7875,日期设置!B$2)</f>
        <v>0</v>
      </c>
      <c r="V7875" s="10">
        <f>[1]!b_dq_dirtyprice(A7875,日期设置!$B$2)</f>
        <v>0</v>
      </c>
      <c r="W7875" s="11">
        <f>IF(U7875=0,ROUNDUP((Q7875-日期设置!$B$2)/365,0),ROUNDUP((R7875-日期设置!$B$2)/365,0))</f>
        <v>-1</v>
      </c>
      <c r="X7875" s="18">
        <f>_xlfn.IFNA(VLOOKUP(A7875,过往入选债券!A:D,4,0),2)</f>
        <v>2</v>
      </c>
      <c r="Y7875">
        <f>_xlfn.IFNA(VLOOKUP(C7875,[2]Sheet1!$A:$A,1,0),3)</f>
        <v>3</v>
      </c>
    </row>
    <row r="7876" spans="1:25" hidden="1" x14ac:dyDescent="0.2">
      <c r="A7876" s="29" t="s">
        <v>6317</v>
      </c>
      <c r="B7876" s="29" t="s">
        <v>6318</v>
      </c>
      <c r="C7876" s="40" t="s">
        <v>156</v>
      </c>
      <c r="D7876" s="26" t="str">
        <f>[1]!b_calc_yield(A7876,日期设置!$B$2,F7876,1,R7876,1,O7876,L7876,S7876,)</f>
        <v>Fetching...</v>
      </c>
      <c r="E7876" s="26" t="e">
        <f t="shared" si="246"/>
        <v>#DIV/0!</v>
      </c>
      <c r="F7876" s="18">
        <f>[1]!b_dq_cleanprice($A7876,日期设置!B$2)</f>
        <v>0</v>
      </c>
      <c r="G7876" s="18" t="str">
        <f t="shared" si="247"/>
        <v>0 + 0</v>
      </c>
      <c r="H7876" s="27">
        <f>[1]!b_dq_pctchange($A7876,日期设置!$B$2,1)/100</f>
        <v>0</v>
      </c>
      <c r="I7876" s="26">
        <f>[1]!b_pq_pctchange(A7876,日期设置!$B$4,日期设置!$B$2,1)</f>
        <v>0</v>
      </c>
      <c r="J7876" s="26">
        <f>[1]!b_pq_pctchange(A7876,日期设置!$C$4,日期设置!$B$2,1)</f>
        <v>0</v>
      </c>
      <c r="K7876" s="52">
        <f>[1]!b_dq_amount($A7876,日期设置!B$2,2,10000)</f>
        <v>0</v>
      </c>
      <c r="L7876" s="26">
        <f>[1]!b_info_latestpar(A7876,日期设置!$B$2)</f>
        <v>100</v>
      </c>
      <c r="M7876" s="6">
        <f>[1]!b_info_outstandingbalance($A7876,日期设置!B$2)</f>
        <v>0</v>
      </c>
      <c r="N7876" s="7" t="str">
        <f>[1]!b_info_latestissurercreditrating2(A7876,日期设置!$B$2,"102","1")</f>
        <v>AA+</v>
      </c>
      <c r="O7876" s="44">
        <v>5.89</v>
      </c>
      <c r="P7876" s="9">
        <f>[1]!b_info_repurchasedate(A7876)</f>
        <v>0</v>
      </c>
      <c r="Q7876" s="44" t="s">
        <v>17494</v>
      </c>
      <c r="R7876" s="2" t="str">
        <f>IF((--IF(P7876=0,Q7876,P7876))&gt;(--日期设置!$B$2),IF(P7876=0,Q7876,P7876),Q7876)</f>
        <v>2021-03-07</v>
      </c>
      <c r="S7876" s="32" t="s">
        <v>18723</v>
      </c>
      <c r="T7876" s="8">
        <f>[1]!b_anal_ptmyear($A7876,日期设置!$B$2)</f>
        <v>0</v>
      </c>
      <c r="U7876" s="8">
        <f>[1]!b_anal_termifexercise($A7876,日期设置!B$2)</f>
        <v>0</v>
      </c>
      <c r="V7876" s="10">
        <f>[1]!b_dq_dirtyprice(A7876,日期设置!$B$2)</f>
        <v>0</v>
      </c>
      <c r="W7876" s="11">
        <f>IF(U7876=0,ROUNDUP((Q7876-日期设置!$B$2)/365,0),ROUNDUP((R7876-日期设置!$B$2)/365,0))</f>
        <v>-1</v>
      </c>
      <c r="X7876" s="18" t="str">
        <f>_xlfn.IFNA(VLOOKUP(A7876,过往入选债券!A:D,4,0),2)</f>
        <v>否</v>
      </c>
      <c r="Y7876">
        <f>_xlfn.IFNA(VLOOKUP(C7876,[2]Sheet1!$A:$A,1,0),3)</f>
        <v>3</v>
      </c>
    </row>
    <row r="7877" spans="1:25" hidden="1" x14ac:dyDescent="0.2">
      <c r="A7877" s="29" t="s">
        <v>12120</v>
      </c>
      <c r="B7877" s="29" t="s">
        <v>12121</v>
      </c>
      <c r="C7877" s="40" t="s">
        <v>11970</v>
      </c>
      <c r="D7877" s="26" t="str">
        <f>[1]!b_calc_yield(A7877,日期设置!$B$2,F7877,1,R7877,1,O7877,L7877,S7877,)</f>
        <v>Fetching...</v>
      </c>
      <c r="E7877" s="26">
        <f t="shared" si="246"/>
        <v>8.1997367139740049</v>
      </c>
      <c r="F7877" s="18">
        <f>[1]!b_dq_cleanprice($A7877,日期设置!B$2)</f>
        <v>96.374300000000005</v>
      </c>
      <c r="G7877" s="18" t="str">
        <f t="shared" si="247"/>
        <v>0.56 + 0</v>
      </c>
      <c r="H7877" s="27">
        <f>[1]!b_dq_pctchange($A7877,日期设置!$B$2,1)/100</f>
        <v>0</v>
      </c>
      <c r="I7877" s="26">
        <f>[1]!b_pq_pctchange(A7877,日期设置!$B$4,日期设置!$B$2,1)</f>
        <v>0</v>
      </c>
      <c r="J7877" s="26">
        <f>[1]!b_pq_pctchange(A7877,日期设置!$C$4,日期设置!$B$2,1)</f>
        <v>0</v>
      </c>
      <c r="K7877" s="52">
        <f>[1]!b_dq_amount($A7877,日期设置!B$2,2,10000)</f>
        <v>0</v>
      </c>
      <c r="L7877" s="26">
        <f>[1]!b_info_latestpar(A7877,日期设置!$B$2)</f>
        <v>100</v>
      </c>
      <c r="M7877" s="6">
        <f>[1]!b_info_outstandingbalance($A7877,日期设置!B$2)</f>
        <v>5.4308199999999998</v>
      </c>
      <c r="N7877" s="7" t="str">
        <f>[1]!b_info_latestissurercreditrating2(A7877,日期设置!$B$2,"102","1")</f>
        <v>AA</v>
      </c>
      <c r="O7877" s="44">
        <v>8</v>
      </c>
      <c r="P7877" s="9" t="str">
        <f>[1]!b_info_repurchasedate(A7877)</f>
        <v>2017-10-16,2019-10-16</v>
      </c>
      <c r="Q7877" s="44" t="s">
        <v>17024</v>
      </c>
      <c r="R7877" s="2" t="e">
        <f>IF((--IF(P7877=0,Q7877,P7877))&gt;(--日期设置!$B$2),IF(P7877=0,Q7877,P7877),Q7877)</f>
        <v>#VALUE!</v>
      </c>
      <c r="S7877" s="32" t="s">
        <v>19023</v>
      </c>
      <c r="T7877" s="8">
        <f>[1]!b_anal_ptmyear($A7877,日期设置!$B$2)</f>
        <v>0.56986301369863013</v>
      </c>
      <c r="U7877" s="8">
        <f>[1]!b_anal_termifexercise($A7877,日期设置!B$2)</f>
        <v>0</v>
      </c>
      <c r="V7877" s="10">
        <f>[1]!b_dq_dirtyprice(A7877,日期设置!$B$2)</f>
        <v>99.815399999999997</v>
      </c>
      <c r="W7877" s="11">
        <f>IF(U7877=0,ROUNDUP((Q7877-日期设置!$B$2)/365,0),ROUNDUP((R7877-日期设置!$B$2)/365,0))</f>
        <v>1</v>
      </c>
      <c r="X7877" s="18">
        <f>_xlfn.IFNA(VLOOKUP(A7877,过往入选债券!A:D,4,0),2)</f>
        <v>2</v>
      </c>
      <c r="Y7877">
        <f>_xlfn.IFNA(VLOOKUP(C7877,[2]Sheet1!$A:$A,1,0),3)</f>
        <v>3</v>
      </c>
    </row>
    <row r="7878" spans="1:25" hidden="1" x14ac:dyDescent="0.2">
      <c r="A7878" s="29" t="s">
        <v>666</v>
      </c>
      <c r="B7878" s="29" t="s">
        <v>667</v>
      </c>
      <c r="C7878" s="40" t="s">
        <v>375</v>
      </c>
      <c r="D7878" s="26" t="str">
        <f>[1]!b_calc_yield(A7878,日期设置!$B$2,F7878,1,R7878,1,O7878,L7878,S7878,)</f>
        <v>Fetching...</v>
      </c>
      <c r="E7878" s="26" t="e">
        <f t="shared" si="246"/>
        <v>#DIV/0!</v>
      </c>
      <c r="F7878" s="18">
        <f>[1]!b_dq_cleanprice($A7878,日期设置!B$2)</f>
        <v>0</v>
      </c>
      <c r="G7878" s="18" t="str">
        <f t="shared" si="247"/>
        <v>0 + 0</v>
      </c>
      <c r="H7878" s="27">
        <f>[1]!b_dq_pctchange($A7878,日期设置!$B$2,1)/100</f>
        <v>0</v>
      </c>
      <c r="I7878" s="26">
        <f>[1]!b_pq_pctchange(A7878,日期设置!$B$4,日期设置!$B$2,1)</f>
        <v>0</v>
      </c>
      <c r="J7878" s="26">
        <f>[1]!b_pq_pctchange(A7878,日期设置!$C$4,日期设置!$B$2,1)</f>
        <v>0</v>
      </c>
      <c r="K7878" s="52">
        <f>[1]!b_dq_amount($A7878,日期设置!B$2,2,10000)</f>
        <v>0</v>
      </c>
      <c r="L7878" s="26">
        <f>[1]!b_info_latestpar(A7878,日期设置!$B$2)</f>
        <v>100</v>
      </c>
      <c r="M7878" s="6">
        <f>[1]!b_info_outstandingbalance($A7878,日期设置!B$2)</f>
        <v>0</v>
      </c>
      <c r="N7878" s="7">
        <f>[1]!b_info_latestissurercreditrating2(A7878,日期设置!$B$2,"102","1")</f>
        <v>0</v>
      </c>
      <c r="O7878" s="44">
        <v>5.65</v>
      </c>
      <c r="P7878" s="9">
        <f>[1]!b_info_repurchasedate(A7878)</f>
        <v>0</v>
      </c>
      <c r="Q7878" s="44" t="s">
        <v>16727</v>
      </c>
      <c r="R7878" s="2" t="str">
        <f>IF((--IF(P7878=0,Q7878,P7878))&gt;(--日期设置!$B$2),IF(P7878=0,Q7878,P7878),Q7878)</f>
        <v>2021-03-18</v>
      </c>
      <c r="S7878" s="32" t="s">
        <v>18383</v>
      </c>
      <c r="T7878" s="8">
        <f>[1]!b_anal_ptmyear($A7878,日期设置!$B$2)</f>
        <v>0</v>
      </c>
      <c r="U7878" s="8">
        <f>[1]!b_anal_termifexercise($A7878,日期设置!B$2)</f>
        <v>0</v>
      </c>
      <c r="V7878" s="10">
        <f>[1]!b_dq_dirtyprice(A7878,日期设置!$B$2)</f>
        <v>0</v>
      </c>
      <c r="W7878" s="11">
        <f>IF(U7878=0,ROUNDUP((Q7878-日期设置!$B$2)/365,0),ROUNDUP((R7878-日期设置!$B$2)/365,0))</f>
        <v>-1</v>
      </c>
      <c r="X7878" s="18">
        <f>_xlfn.IFNA(VLOOKUP(A7878,过往入选债券!A:D,4,0),2)</f>
        <v>2</v>
      </c>
      <c r="Y7878">
        <f>_xlfn.IFNA(VLOOKUP(C7878,[2]Sheet1!$A:$A,1,0),3)</f>
        <v>3</v>
      </c>
    </row>
    <row r="7879" spans="1:25" hidden="1" x14ac:dyDescent="0.2">
      <c r="A7879" s="29" t="s">
        <v>11732</v>
      </c>
      <c r="B7879" s="29" t="s">
        <v>11733</v>
      </c>
      <c r="C7879" s="40" t="s">
        <v>1973</v>
      </c>
      <c r="D7879" s="26" t="str">
        <f>[1]!b_calc_yield(A7879,日期设置!$B$2,F7879,1,R7879,1,O7879,L7879,S7879,)</f>
        <v>Fetching...</v>
      </c>
      <c r="E7879" s="26" t="e">
        <f t="shared" si="246"/>
        <v>#DIV/0!</v>
      </c>
      <c r="F7879" s="18">
        <f>[1]!b_dq_cleanprice($A7879,日期设置!B$2)</f>
        <v>0</v>
      </c>
      <c r="G7879" s="18" t="str">
        <f t="shared" si="247"/>
        <v>0 + 0</v>
      </c>
      <c r="H7879" s="27">
        <f>[1]!b_dq_pctchange($A7879,日期设置!$B$2,1)/100</f>
        <v>0</v>
      </c>
      <c r="I7879" s="26">
        <f>[1]!b_pq_pctchange(A7879,日期设置!$B$4,日期设置!$B$2,1)</f>
        <v>0</v>
      </c>
      <c r="J7879" s="26">
        <f>[1]!b_pq_pctchange(A7879,日期设置!$C$4,日期设置!$B$2,1)</f>
        <v>0</v>
      </c>
      <c r="K7879" s="52">
        <f>[1]!b_dq_amount($A7879,日期设置!B$2,2,10000)</f>
        <v>0</v>
      </c>
      <c r="L7879" s="26">
        <f>[1]!b_info_latestpar(A7879,日期设置!$B$2)</f>
        <v>0</v>
      </c>
      <c r="M7879" s="6">
        <f>[1]!b_info_outstandingbalance($A7879,日期设置!B$2)</f>
        <v>0</v>
      </c>
      <c r="N7879" s="7" t="str">
        <f>[1]!b_info_latestissurercreditrating2(A7879,日期设置!$B$2,"102","1")</f>
        <v>AA+</v>
      </c>
      <c r="O7879" s="44">
        <v>7.18</v>
      </c>
      <c r="P7879" s="9">
        <f>[1]!b_info_repurchasedate(A7879)</f>
        <v>0</v>
      </c>
      <c r="Q7879" s="44" t="s">
        <v>16200</v>
      </c>
      <c r="R7879" s="2" t="str">
        <f>IF((--IF(P7879=0,Q7879,P7879))&gt;(--日期设置!$B$2),IF(P7879=0,Q7879,P7879),Q7879)</f>
        <v>2021-03-19</v>
      </c>
      <c r="S7879" s="32" t="s">
        <v>18989</v>
      </c>
      <c r="T7879" s="8">
        <f>[1]!b_anal_ptmyear($A7879,日期设置!$B$2)</f>
        <v>0</v>
      </c>
      <c r="U7879" s="8">
        <f>[1]!b_anal_termifexercise($A7879,日期设置!B$2)</f>
        <v>0</v>
      </c>
      <c r="V7879" s="10">
        <f>[1]!b_dq_dirtyprice(A7879,日期设置!$B$2)</f>
        <v>0</v>
      </c>
      <c r="W7879" s="11">
        <f>IF(U7879=0,ROUNDUP((Q7879-日期设置!$B$2)/365,0),ROUNDUP((R7879-日期设置!$B$2)/365,0))</f>
        <v>-1</v>
      </c>
      <c r="X7879" s="18">
        <f>_xlfn.IFNA(VLOOKUP(A7879,过往入选债券!A:D,4,0),2)</f>
        <v>2</v>
      </c>
      <c r="Y7879" s="45">
        <f>_xlfn.IFNA(VLOOKUP(C7879,[2]Sheet1!$A:$A,1,0),3)</f>
        <v>3</v>
      </c>
    </row>
    <row r="7880" spans="1:25" hidden="1" x14ac:dyDescent="0.2">
      <c r="A7880" s="29" t="s">
        <v>6409</v>
      </c>
      <c r="B7880" s="29" t="s">
        <v>6410</v>
      </c>
      <c r="C7880" s="40" t="s">
        <v>115</v>
      </c>
      <c r="D7880" s="26" t="str">
        <f>[1]!b_calc_yield(A7880,日期设置!$B$2,F7880,1,R7880,1,O7880,L7880,S7880,)</f>
        <v>Fetching...</v>
      </c>
      <c r="E7880" s="26" t="e">
        <f t="shared" si="246"/>
        <v>#DIV/0!</v>
      </c>
      <c r="F7880" s="18">
        <f>[1]!b_dq_cleanprice($A7880,日期设置!B$2)</f>
        <v>0</v>
      </c>
      <c r="G7880" s="18" t="str">
        <f t="shared" si="247"/>
        <v>0 + 0</v>
      </c>
      <c r="H7880" s="27">
        <f>[1]!b_dq_pctchange($A7880,日期设置!$B$2,1)/100</f>
        <v>0</v>
      </c>
      <c r="I7880" s="26">
        <f>[1]!b_pq_pctchange(A7880,日期设置!$B$4,日期设置!$B$2,1)</f>
        <v>0</v>
      </c>
      <c r="J7880" s="26">
        <f>[1]!b_pq_pctchange(A7880,日期设置!$C$4,日期设置!$B$2,1)</f>
        <v>-0.43362543723483843</v>
      </c>
      <c r="K7880" s="52">
        <f>[1]!b_dq_amount($A7880,日期设置!B$2,2,10000)</f>
        <v>0</v>
      </c>
      <c r="L7880" s="26">
        <f>[1]!b_info_latestpar(A7880,日期设置!$B$2)</f>
        <v>100</v>
      </c>
      <c r="M7880" s="6">
        <f>[1]!b_info_outstandingbalance($A7880,日期设置!B$2)</f>
        <v>0</v>
      </c>
      <c r="N7880" s="7" t="str">
        <f>[1]!b_info_latestissurercreditrating2(A7880,日期设置!$B$2,"102","1")</f>
        <v>AA+</v>
      </c>
      <c r="O7880" s="44">
        <v>6.87</v>
      </c>
      <c r="P7880" s="9">
        <f>[1]!b_info_repurchasedate(A7880)</f>
        <v>0</v>
      </c>
      <c r="Q7880" s="44" t="s">
        <v>16509</v>
      </c>
      <c r="R7880" s="2" t="str">
        <f>IF((--IF(P7880=0,Q7880,P7880))&gt;(--日期设置!$B$2),IF(P7880=0,Q7880,P7880),Q7880)</f>
        <v>2021-03-21</v>
      </c>
      <c r="S7880" s="32" t="s">
        <v>18264</v>
      </c>
      <c r="T7880" s="8">
        <f>[1]!b_anal_ptmyear($A7880,日期设置!$B$2)</f>
        <v>0</v>
      </c>
      <c r="U7880" s="8">
        <f>[1]!b_anal_termifexercise($A7880,日期设置!B$2)</f>
        <v>0</v>
      </c>
      <c r="V7880" s="10">
        <f>[1]!b_dq_dirtyprice(A7880,日期设置!$B$2)</f>
        <v>0</v>
      </c>
      <c r="W7880" s="11">
        <f>IF(U7880=0,ROUNDUP((Q7880-日期设置!$B$2)/365,0),ROUNDUP((R7880-日期设置!$B$2)/365,0))</f>
        <v>-1</v>
      </c>
      <c r="X7880" s="18">
        <f>_xlfn.IFNA(VLOOKUP(A7880,过往入选债券!A:D,4,0),2)</f>
        <v>2</v>
      </c>
      <c r="Y7880">
        <f>_xlfn.IFNA(VLOOKUP(C7880,[2]Sheet1!$A:$A,1,0),3)</f>
        <v>3</v>
      </c>
    </row>
    <row r="7881" spans="1:25" hidden="1" x14ac:dyDescent="0.2">
      <c r="A7881" s="29" t="s">
        <v>11725</v>
      </c>
      <c r="B7881" s="29" t="s">
        <v>11726</v>
      </c>
      <c r="C7881" s="40" t="s">
        <v>11727</v>
      </c>
      <c r="D7881" s="26" t="str">
        <f>[1]!b_calc_yield(A7881,日期设置!$B$2,F7881,1,R7881,1,O7881,L7881,S7881,)</f>
        <v>Fetching...</v>
      </c>
      <c r="E7881" s="26" t="e">
        <f t="shared" si="246"/>
        <v>#DIV/0!</v>
      </c>
      <c r="F7881" s="18">
        <f>[1]!b_dq_cleanprice($A7881,日期设置!B$2)</f>
        <v>0</v>
      </c>
      <c r="G7881" s="18" t="str">
        <f t="shared" si="247"/>
        <v>0 + 0</v>
      </c>
      <c r="H7881" s="27">
        <f>[1]!b_dq_pctchange($A7881,日期设置!$B$2,1)/100</f>
        <v>0</v>
      </c>
      <c r="I7881" s="26">
        <f>[1]!b_pq_pctchange(A7881,日期设置!$B$4,日期设置!$B$2,1)</f>
        <v>0</v>
      </c>
      <c r="J7881" s="26">
        <f>[1]!b_pq_pctchange(A7881,日期设置!$C$4,日期设置!$B$2,1)</f>
        <v>0</v>
      </c>
      <c r="K7881" s="52">
        <f>[1]!b_dq_amount($A7881,日期设置!B$2,2,10000)</f>
        <v>0</v>
      </c>
      <c r="L7881" s="26">
        <f>[1]!b_info_latestpar(A7881,日期设置!$B$2)</f>
        <v>0</v>
      </c>
      <c r="M7881" s="6">
        <f>[1]!b_info_outstandingbalance($A7881,日期设置!B$2)</f>
        <v>0</v>
      </c>
      <c r="N7881" s="7" t="str">
        <f>[1]!b_info_latestissurercreditrating2(A7881,日期设置!$B$2,"102","1")</f>
        <v>C</v>
      </c>
      <c r="O7881" s="44">
        <v>8.59</v>
      </c>
      <c r="P7881" s="9">
        <f>[1]!b_info_repurchasedate(A7881)</f>
        <v>0</v>
      </c>
      <c r="Q7881" s="44" t="s">
        <v>16524</v>
      </c>
      <c r="R7881" s="2" t="str">
        <f>IF((--IF(P7881=0,Q7881,P7881))&gt;(--日期设置!$B$2),IF(P7881=0,Q7881,P7881),Q7881)</f>
        <v>2021-03-13</v>
      </c>
      <c r="S7881" s="32" t="s">
        <v>19018</v>
      </c>
      <c r="T7881" s="8">
        <f>[1]!b_anal_ptmyear($A7881,日期设置!$B$2)</f>
        <v>0</v>
      </c>
      <c r="U7881" s="8">
        <f>[1]!b_anal_termifexercise($A7881,日期设置!B$2)</f>
        <v>0</v>
      </c>
      <c r="V7881" s="10">
        <f>[1]!b_dq_dirtyprice(A7881,日期设置!$B$2)</f>
        <v>0</v>
      </c>
      <c r="W7881" s="11">
        <f>IF(U7881=0,ROUNDUP((Q7881-日期设置!$B$2)/365,0),ROUNDUP((R7881-日期设置!$B$2)/365,0))</f>
        <v>-1</v>
      </c>
      <c r="X7881" s="18">
        <f>_xlfn.IFNA(VLOOKUP(A7881,过往入选债券!A:D,4,0),2)</f>
        <v>2</v>
      </c>
      <c r="Y7881">
        <f>_xlfn.IFNA(VLOOKUP(C7881,[2]Sheet1!$A:$A,1,0),3)</f>
        <v>3</v>
      </c>
    </row>
    <row r="7882" spans="1:25" hidden="1" x14ac:dyDescent="0.2">
      <c r="A7882" s="29" t="s">
        <v>616</v>
      </c>
      <c r="B7882" s="29" t="s">
        <v>617</v>
      </c>
      <c r="C7882" s="40" t="s">
        <v>496</v>
      </c>
      <c r="D7882" s="26" t="str">
        <f>[1]!b_calc_yield(A7882,日期设置!$B$2,F7882,1,R7882,1,O7882,L7882,S7882,)</f>
        <v>Fetching...</v>
      </c>
      <c r="E7882" s="26" t="e">
        <f t="shared" si="246"/>
        <v>#DIV/0!</v>
      </c>
      <c r="F7882" s="18">
        <f>[1]!b_dq_cleanprice($A7882,日期设置!B$2)</f>
        <v>0</v>
      </c>
      <c r="G7882" s="18" t="str">
        <f t="shared" si="247"/>
        <v>0 + 0</v>
      </c>
      <c r="H7882" s="27">
        <f>[1]!b_dq_pctchange($A7882,日期设置!$B$2,1)/100</f>
        <v>0</v>
      </c>
      <c r="I7882" s="26">
        <f>[1]!b_pq_pctchange(A7882,日期设置!$B$4,日期设置!$B$2,1)</f>
        <v>0</v>
      </c>
      <c r="J7882" s="26">
        <f>[1]!b_pq_pctchange(A7882,日期设置!$C$4,日期设置!$B$2,1)</f>
        <v>-8.6630695443638425E-2</v>
      </c>
      <c r="K7882" s="52">
        <f>[1]!b_dq_amount($A7882,日期设置!B$2,2,10000)</f>
        <v>0</v>
      </c>
      <c r="L7882" s="26">
        <f>[1]!b_info_latestpar(A7882,日期设置!$B$2)</f>
        <v>100</v>
      </c>
      <c r="M7882" s="6">
        <f>[1]!b_info_outstandingbalance($A7882,日期设置!B$2)</f>
        <v>0</v>
      </c>
      <c r="N7882" s="7">
        <f>[1]!b_info_latestissurercreditrating2(A7882,日期设置!$B$2,"102","1")</f>
        <v>0</v>
      </c>
      <c r="O7882" s="44">
        <v>3.75</v>
      </c>
      <c r="P7882" s="9">
        <f>[1]!b_info_repurchasedate(A7882)</f>
        <v>0</v>
      </c>
      <c r="Q7882" s="44" t="s">
        <v>16509</v>
      </c>
      <c r="R7882" s="2" t="str">
        <f>IF((--IF(P7882=0,Q7882,P7882))&gt;(--日期设置!$B$2),IF(P7882=0,Q7882,P7882),Q7882)</f>
        <v>2021-03-21</v>
      </c>
      <c r="S7882" s="32" t="s">
        <v>18285</v>
      </c>
      <c r="T7882" s="8">
        <f>[1]!b_anal_ptmyear($A7882,日期设置!$B$2)</f>
        <v>0</v>
      </c>
      <c r="U7882" s="8">
        <f>[1]!b_anal_termifexercise($A7882,日期设置!B$2)</f>
        <v>0</v>
      </c>
      <c r="V7882" s="10">
        <f>[1]!b_dq_dirtyprice(A7882,日期设置!$B$2)</f>
        <v>0</v>
      </c>
      <c r="W7882" s="11">
        <f>IF(U7882=0,ROUNDUP((Q7882-日期设置!$B$2)/365,0),ROUNDUP((R7882-日期设置!$B$2)/365,0))</f>
        <v>-1</v>
      </c>
      <c r="X7882" s="18">
        <f>_xlfn.IFNA(VLOOKUP(A7882,过往入选债券!A:D,4,0),2)</f>
        <v>2</v>
      </c>
      <c r="Y7882">
        <f>_xlfn.IFNA(VLOOKUP(C7882,[2]Sheet1!$A:$A,1,0),3)</f>
        <v>3</v>
      </c>
    </row>
    <row r="7883" spans="1:25" hidden="1" x14ac:dyDescent="0.2">
      <c r="A7883" s="29" t="s">
        <v>11728</v>
      </c>
      <c r="B7883" s="29" t="s">
        <v>11729</v>
      </c>
      <c r="C7883" s="40" t="s">
        <v>9604</v>
      </c>
      <c r="D7883" s="26" t="str">
        <f>[1]!b_calc_yield(A7883,日期设置!$B$2,F7883,1,R7883,1,O7883,L7883,S7883,)</f>
        <v>Fetching...</v>
      </c>
      <c r="E7883" s="26" t="e">
        <f t="shared" si="246"/>
        <v>#DIV/0!</v>
      </c>
      <c r="F7883" s="18">
        <f>[1]!b_dq_cleanprice($A7883,日期设置!B$2)</f>
        <v>0</v>
      </c>
      <c r="G7883" s="18" t="str">
        <f t="shared" si="247"/>
        <v>0 + 0</v>
      </c>
      <c r="H7883" s="27">
        <f>[1]!b_dq_pctchange($A7883,日期设置!$B$2,1)/100</f>
        <v>0</v>
      </c>
      <c r="I7883" s="26">
        <f>[1]!b_pq_pctchange(A7883,日期设置!$B$4,日期设置!$B$2,1)</f>
        <v>0</v>
      </c>
      <c r="J7883" s="26">
        <f>[1]!b_pq_pctchange(A7883,日期设置!$C$4,日期设置!$B$2,1)</f>
        <v>0</v>
      </c>
      <c r="K7883" s="52">
        <f>[1]!b_dq_amount($A7883,日期设置!B$2,2,10000)</f>
        <v>0</v>
      </c>
      <c r="L7883" s="26">
        <f>[1]!b_info_latestpar(A7883,日期设置!$B$2)</f>
        <v>0</v>
      </c>
      <c r="M7883" s="6">
        <f>[1]!b_info_outstandingbalance($A7883,日期设置!B$2)</f>
        <v>0</v>
      </c>
      <c r="N7883" s="7" t="str">
        <f>[1]!b_info_latestissurercreditrating2(A7883,日期设置!$B$2,"102","1")</f>
        <v>AA+</v>
      </c>
      <c r="O7883" s="44">
        <v>7.2</v>
      </c>
      <c r="P7883" s="9">
        <f>[1]!b_info_repurchasedate(A7883)</f>
        <v>0</v>
      </c>
      <c r="Q7883" s="44" t="s">
        <v>16509</v>
      </c>
      <c r="R7883" s="2" t="str">
        <f>IF((--IF(P7883=0,Q7883,P7883))&gt;(--日期设置!$B$2),IF(P7883=0,Q7883,P7883),Q7883)</f>
        <v>2021-03-21</v>
      </c>
      <c r="S7883" s="32" t="s">
        <v>18751</v>
      </c>
      <c r="T7883" s="8">
        <f>[1]!b_anal_ptmyear($A7883,日期设置!$B$2)</f>
        <v>0</v>
      </c>
      <c r="U7883" s="8">
        <f>[1]!b_anal_termifexercise($A7883,日期设置!B$2)</f>
        <v>0</v>
      </c>
      <c r="V7883" s="10">
        <f>[1]!b_dq_dirtyprice(A7883,日期设置!$B$2)</f>
        <v>0</v>
      </c>
      <c r="W7883" s="11">
        <f>IF(U7883=0,ROUNDUP((Q7883-日期设置!$B$2)/365,0),ROUNDUP((R7883-日期设置!$B$2)/365,0))</f>
        <v>-1</v>
      </c>
      <c r="X7883" s="18">
        <f>_xlfn.IFNA(VLOOKUP(A7883,过往入选债券!A:D,4,0),2)</f>
        <v>2</v>
      </c>
      <c r="Y7883">
        <f>_xlfn.IFNA(VLOOKUP(C7883,[2]Sheet1!$A:$A,1,0),3)</f>
        <v>3</v>
      </c>
    </row>
    <row r="7884" spans="1:25" hidden="1" x14ac:dyDescent="0.2">
      <c r="A7884" s="29" t="s">
        <v>6395</v>
      </c>
      <c r="B7884" s="29" t="s">
        <v>6396</v>
      </c>
      <c r="C7884" s="40" t="s">
        <v>143</v>
      </c>
      <c r="D7884" s="26" t="str">
        <f>[1]!b_calc_yield(A7884,日期设置!$B$2,F7884,1,R7884,1,O7884,L7884,S7884,)</f>
        <v>Fetching...</v>
      </c>
      <c r="E7884" s="26" t="e">
        <f t="shared" si="246"/>
        <v>#DIV/0!</v>
      </c>
      <c r="F7884" s="18">
        <f>[1]!b_dq_cleanprice($A7884,日期设置!B$2)</f>
        <v>0</v>
      </c>
      <c r="G7884" s="18" t="str">
        <f t="shared" si="247"/>
        <v>0 + 0</v>
      </c>
      <c r="H7884" s="27">
        <f>[1]!b_dq_pctchange($A7884,日期设置!$B$2,1)/100</f>
        <v>0</v>
      </c>
      <c r="I7884" s="26">
        <f>[1]!b_pq_pctchange(A7884,日期设置!$B$4,日期设置!$B$2,1)</f>
        <v>0</v>
      </c>
      <c r="J7884" s="26">
        <f>[1]!b_pq_pctchange(A7884,日期设置!$C$4,日期设置!$B$2,1)</f>
        <v>-0.22785565284536013</v>
      </c>
      <c r="K7884" s="52">
        <f>[1]!b_dq_amount($A7884,日期设置!B$2,2,10000)</f>
        <v>0</v>
      </c>
      <c r="L7884" s="26">
        <f>[1]!b_info_latestpar(A7884,日期设置!$B$2)</f>
        <v>100</v>
      </c>
      <c r="M7884" s="6">
        <f>[1]!b_info_outstandingbalance($A7884,日期设置!B$2)</f>
        <v>0</v>
      </c>
      <c r="N7884" s="7" t="str">
        <f>[1]!b_info_latestissurercreditrating2(A7884,日期设置!$B$2,"102","1")</f>
        <v>AAA</v>
      </c>
      <c r="O7884" s="44">
        <v>5.47</v>
      </c>
      <c r="P7884" s="9">
        <f>[1]!b_info_repurchasedate(A7884)</f>
        <v>0</v>
      </c>
      <c r="Q7884" s="44" t="s">
        <v>17039</v>
      </c>
      <c r="R7884" s="2" t="str">
        <f>IF((--IF(P7884=0,Q7884,P7884))&gt;(--日期设置!$B$2),IF(P7884=0,Q7884,P7884),Q7884)</f>
        <v>2021-03-16</v>
      </c>
      <c r="S7884" s="32" t="s">
        <v>18000</v>
      </c>
      <c r="T7884" s="8">
        <f>[1]!b_anal_ptmyear($A7884,日期设置!$B$2)</f>
        <v>0</v>
      </c>
      <c r="U7884" s="8">
        <f>[1]!b_anal_termifexercise($A7884,日期设置!B$2)</f>
        <v>0</v>
      </c>
      <c r="V7884" s="10">
        <f>[1]!b_dq_dirtyprice(A7884,日期设置!$B$2)</f>
        <v>0</v>
      </c>
      <c r="W7884" s="11">
        <f>IF(U7884=0,ROUNDUP((Q7884-日期设置!$B$2)/365,0),ROUNDUP((R7884-日期设置!$B$2)/365,0))</f>
        <v>-1</v>
      </c>
      <c r="X7884" s="18">
        <f>_xlfn.IFNA(VLOOKUP(A7884,过往入选债券!A:D,4,0),2)</f>
        <v>2</v>
      </c>
      <c r="Y7884">
        <f>_xlfn.IFNA(VLOOKUP(C7884,[2]Sheet1!$A:$A,1,0),3)</f>
        <v>3</v>
      </c>
    </row>
    <row r="7885" spans="1:25" hidden="1" x14ac:dyDescent="0.2">
      <c r="A7885" s="29" t="s">
        <v>6361</v>
      </c>
      <c r="B7885" s="29" t="s">
        <v>6362</v>
      </c>
      <c r="C7885" s="40" t="s">
        <v>143</v>
      </c>
      <c r="D7885" s="26" t="str">
        <f>[1]!b_calc_yield(A7885,日期设置!$B$2,F7885,1,R7885,1,O7885,L7885,S7885,)</f>
        <v>Fetching...</v>
      </c>
      <c r="E7885" s="26" t="e">
        <f t="shared" si="246"/>
        <v>#DIV/0!</v>
      </c>
      <c r="F7885" s="18">
        <f>[1]!b_dq_cleanprice($A7885,日期设置!B$2)</f>
        <v>0</v>
      </c>
      <c r="G7885" s="18" t="str">
        <f t="shared" si="247"/>
        <v>0 + 0</v>
      </c>
      <c r="H7885" s="27">
        <f>[1]!b_dq_pctchange($A7885,日期设置!$B$2,1)/100</f>
        <v>0</v>
      </c>
      <c r="I7885" s="26">
        <f>[1]!b_pq_pctchange(A7885,日期设置!$B$4,日期设置!$B$2,1)</f>
        <v>0</v>
      </c>
      <c r="J7885" s="26">
        <f>[1]!b_pq_pctchange(A7885,日期设置!$C$4,日期设置!$B$2,1)</f>
        <v>0</v>
      </c>
      <c r="K7885" s="52">
        <f>[1]!b_dq_amount($A7885,日期设置!B$2,2,10000)</f>
        <v>0</v>
      </c>
      <c r="L7885" s="26">
        <f>[1]!b_info_latestpar(A7885,日期设置!$B$2)</f>
        <v>100</v>
      </c>
      <c r="M7885" s="6">
        <f>[1]!b_info_outstandingbalance($A7885,日期设置!B$2)</f>
        <v>0</v>
      </c>
      <c r="N7885" s="7" t="str">
        <f>[1]!b_info_latestissurercreditrating2(A7885,日期设置!$B$2,"102","1")</f>
        <v>AAA</v>
      </c>
      <c r="O7885" s="44">
        <v>5.48</v>
      </c>
      <c r="P7885" s="9">
        <f>[1]!b_info_repurchasedate(A7885)</f>
        <v>0</v>
      </c>
      <c r="Q7885" s="44" t="s">
        <v>16840</v>
      </c>
      <c r="R7885" s="2" t="str">
        <f>IF((--IF(P7885=0,Q7885,P7885))&gt;(--日期设置!$B$2),IF(P7885=0,Q7885,P7885),Q7885)</f>
        <v>2021-03-14</v>
      </c>
      <c r="S7885" s="32" t="s">
        <v>18663</v>
      </c>
      <c r="T7885" s="8">
        <f>[1]!b_anal_ptmyear($A7885,日期设置!$B$2)</f>
        <v>0</v>
      </c>
      <c r="U7885" s="8">
        <f>[1]!b_anal_termifexercise($A7885,日期设置!B$2)</f>
        <v>0</v>
      </c>
      <c r="V7885" s="10">
        <f>[1]!b_dq_dirtyprice(A7885,日期设置!$B$2)</f>
        <v>0</v>
      </c>
      <c r="W7885" s="11">
        <f>IF(U7885=0,ROUNDUP((Q7885-日期设置!$B$2)/365,0),ROUNDUP((R7885-日期设置!$B$2)/365,0))</f>
        <v>-1</v>
      </c>
      <c r="X7885" s="18">
        <f>_xlfn.IFNA(VLOOKUP(A7885,过往入选债券!A:D,4,0),2)</f>
        <v>2</v>
      </c>
      <c r="Y7885">
        <f>_xlfn.IFNA(VLOOKUP(C7885,[2]Sheet1!$A:$A,1,0),3)</f>
        <v>3</v>
      </c>
    </row>
    <row r="7886" spans="1:25" hidden="1" x14ac:dyDescent="0.2">
      <c r="A7886" s="29" t="s">
        <v>5316</v>
      </c>
      <c r="B7886" s="29" t="s">
        <v>5317</v>
      </c>
      <c r="C7886" s="40" t="s">
        <v>249</v>
      </c>
      <c r="D7886" s="26" t="str">
        <f>[1]!b_calc_yield(A7886,日期设置!$B$2,F7886,1,R7886,1,O7886,L7886,S7886,)</f>
        <v>Fetching...</v>
      </c>
      <c r="E7886" s="26" t="e">
        <f t="shared" si="246"/>
        <v>#DIV/0!</v>
      </c>
      <c r="F7886" s="18">
        <f>[1]!b_dq_cleanprice($A7886,日期设置!B$2)</f>
        <v>0</v>
      </c>
      <c r="G7886" s="18" t="str">
        <f t="shared" si="247"/>
        <v>0 + 0</v>
      </c>
      <c r="H7886" s="27">
        <f>[1]!b_dq_pctchange($A7886,日期设置!$B$2,1)/100</f>
        <v>0</v>
      </c>
      <c r="I7886" s="26">
        <f>[1]!b_pq_pctchange(A7886,日期设置!$B$4,日期设置!$B$2,1)</f>
        <v>0</v>
      </c>
      <c r="J7886" s="26">
        <f>[1]!b_pq_pctchange(A7886,日期设置!$C$4,日期设置!$B$2,1)</f>
        <v>0</v>
      </c>
      <c r="K7886" s="52">
        <f>[1]!b_dq_amount($A7886,日期设置!B$2,2,10000)</f>
        <v>0</v>
      </c>
      <c r="L7886" s="26">
        <f>[1]!b_info_latestpar(A7886,日期设置!$B$2)</f>
        <v>100</v>
      </c>
      <c r="M7886" s="6">
        <f>[1]!b_info_outstandingbalance($A7886,日期设置!B$2)</f>
        <v>0</v>
      </c>
      <c r="N7886" s="7" t="str">
        <f>[1]!b_info_latestissurercreditrating2(A7886,日期设置!$B$2,"102","1")</f>
        <v>AAA</v>
      </c>
      <c r="O7886" s="44">
        <v>5.8</v>
      </c>
      <c r="P7886" s="9">
        <f>[1]!b_info_repurchasedate(A7886)</f>
        <v>0</v>
      </c>
      <c r="Q7886" s="44" t="s">
        <v>16591</v>
      </c>
      <c r="R7886" s="2" t="str">
        <f>IF((--IF(P7886=0,Q7886,P7886))&gt;(--日期设置!$B$2),IF(P7886=0,Q7886,P7886),Q7886)</f>
        <v>2021-03-15</v>
      </c>
      <c r="S7886" s="32" t="s">
        <v>18341</v>
      </c>
      <c r="T7886" s="8">
        <f>[1]!b_anal_ptmyear($A7886,日期设置!$B$2)</f>
        <v>0</v>
      </c>
      <c r="U7886" s="8">
        <f>[1]!b_anal_termifexercise($A7886,日期设置!B$2)</f>
        <v>0</v>
      </c>
      <c r="V7886" s="10">
        <f>[1]!b_dq_dirtyprice(A7886,日期设置!$B$2)</f>
        <v>0</v>
      </c>
      <c r="W7886" s="11">
        <f>IF(U7886=0,ROUNDUP((Q7886-日期设置!$B$2)/365,0),ROUNDUP((R7886-日期设置!$B$2)/365,0))</f>
        <v>-1</v>
      </c>
      <c r="X7886" s="18">
        <f>_xlfn.IFNA(VLOOKUP(A7886,过往入选债券!A:D,4,0),2)</f>
        <v>2</v>
      </c>
      <c r="Y7886">
        <f>_xlfn.IFNA(VLOOKUP(C7886,[2]Sheet1!$A:$A,1,0),3)</f>
        <v>3</v>
      </c>
    </row>
    <row r="7887" spans="1:25" hidden="1" x14ac:dyDescent="0.2">
      <c r="A7887" s="29" t="s">
        <v>5379</v>
      </c>
      <c r="B7887" s="29" t="s">
        <v>5380</v>
      </c>
      <c r="C7887" s="40" t="s">
        <v>31</v>
      </c>
      <c r="D7887" s="26" t="str">
        <f>[1]!b_calc_yield(A7887,日期设置!$B$2,F7887,1,R7887,1,O7887,L7887,S7887,)</f>
        <v>Fetching...</v>
      </c>
      <c r="E7887" s="26" t="e">
        <f t="shared" si="246"/>
        <v>#DIV/0!</v>
      </c>
      <c r="F7887" s="18">
        <f>[1]!b_dq_cleanprice($A7887,日期设置!B$2)</f>
        <v>0</v>
      </c>
      <c r="G7887" s="18" t="str">
        <f t="shared" si="247"/>
        <v>0 + 0</v>
      </c>
      <c r="H7887" s="27">
        <f>[1]!b_dq_pctchange($A7887,日期设置!$B$2,1)/100</f>
        <v>0</v>
      </c>
      <c r="I7887" s="26">
        <f>[1]!b_pq_pctchange(A7887,日期设置!$B$4,日期设置!$B$2,1)</f>
        <v>0</v>
      </c>
      <c r="J7887" s="26">
        <f>[1]!b_pq_pctchange(A7887,日期设置!$C$4,日期设置!$B$2,1)</f>
        <v>0</v>
      </c>
      <c r="K7887" s="52">
        <f>[1]!b_dq_amount($A7887,日期设置!B$2,2,10000)</f>
        <v>0</v>
      </c>
      <c r="L7887" s="26">
        <f>[1]!b_info_latestpar(A7887,日期设置!$B$2)</f>
        <v>100</v>
      </c>
      <c r="M7887" s="6">
        <f>[1]!b_info_outstandingbalance($A7887,日期设置!B$2)</f>
        <v>0</v>
      </c>
      <c r="N7887" s="7" t="str">
        <f>[1]!b_info_latestissurercreditrating2(A7887,日期设置!$B$2,"102","1")</f>
        <v>AAA</v>
      </c>
      <c r="O7887" s="44">
        <v>3.78</v>
      </c>
      <c r="P7887" s="9">
        <f>[1]!b_info_repurchasedate(A7887)</f>
        <v>0</v>
      </c>
      <c r="Q7887" s="44" t="s">
        <v>16153</v>
      </c>
      <c r="R7887" s="2" t="str">
        <f>IF((--IF(P7887=0,Q7887,P7887))&gt;(--日期设置!$B$2),IF(P7887=0,Q7887,P7887),Q7887)</f>
        <v>2021-03-09</v>
      </c>
      <c r="S7887" s="32" t="s">
        <v>17829</v>
      </c>
      <c r="T7887" s="8">
        <f>[1]!b_anal_ptmyear($A7887,日期设置!$B$2)</f>
        <v>0</v>
      </c>
      <c r="U7887" s="8">
        <f>[1]!b_anal_termifexercise($A7887,日期设置!B$2)</f>
        <v>0</v>
      </c>
      <c r="V7887" s="10">
        <f>[1]!b_dq_dirtyprice(A7887,日期设置!$B$2)</f>
        <v>0</v>
      </c>
      <c r="W7887" s="11">
        <f>IF(U7887=0,ROUNDUP((Q7887-日期设置!$B$2)/365,0),ROUNDUP((R7887-日期设置!$B$2)/365,0))</f>
        <v>-1</v>
      </c>
      <c r="X7887" s="18">
        <f>_xlfn.IFNA(VLOOKUP(A7887,过往入选债券!A:D,4,0),2)</f>
        <v>2</v>
      </c>
      <c r="Y7887">
        <f>_xlfn.IFNA(VLOOKUP(C7887,[2]Sheet1!$A:$A,1,0),3)</f>
        <v>3</v>
      </c>
    </row>
    <row r="7888" spans="1:25" hidden="1" x14ac:dyDescent="0.2">
      <c r="A7888" s="29" t="s">
        <v>4934</v>
      </c>
      <c r="B7888" s="29" t="s">
        <v>4935</v>
      </c>
      <c r="C7888" s="40" t="s">
        <v>438</v>
      </c>
      <c r="D7888" s="26" t="str">
        <f>[1]!b_calc_yield(A7888,日期设置!$B$2,F7888,1,R7888,1,O7888,L7888,S7888,)</f>
        <v>Fetching...</v>
      </c>
      <c r="E7888" s="26" t="e">
        <f t="shared" si="246"/>
        <v>#DIV/0!</v>
      </c>
      <c r="F7888" s="18">
        <f>[1]!b_dq_cleanprice($A7888,日期设置!B$2)</f>
        <v>0</v>
      </c>
      <c r="G7888" s="18" t="str">
        <f t="shared" si="247"/>
        <v>0 + 0</v>
      </c>
      <c r="H7888" s="27">
        <f>[1]!b_dq_pctchange($A7888,日期设置!$B$2,1)/100</f>
        <v>0</v>
      </c>
      <c r="I7888" s="26">
        <f>[1]!b_pq_pctchange(A7888,日期设置!$B$4,日期设置!$B$2,1)</f>
        <v>0</v>
      </c>
      <c r="J7888" s="26">
        <f>[1]!b_pq_pctchange(A7888,日期设置!$C$4,日期设置!$B$2,1)</f>
        <v>0</v>
      </c>
      <c r="K7888" s="52">
        <f>[1]!b_dq_amount($A7888,日期设置!B$2,2,10000)</f>
        <v>0</v>
      </c>
      <c r="L7888" s="26">
        <f>[1]!b_info_latestpar(A7888,日期设置!$B$2)</f>
        <v>100</v>
      </c>
      <c r="M7888" s="6">
        <f>[1]!b_info_outstandingbalance($A7888,日期设置!B$2)</f>
        <v>0</v>
      </c>
      <c r="N7888" s="7" t="str">
        <f>[1]!b_info_latestissurercreditrating2(A7888,日期设置!$B$2,"102","1")</f>
        <v>AAA</v>
      </c>
      <c r="O7888" s="44">
        <v>6</v>
      </c>
      <c r="P7888" s="9" t="str">
        <f>[1]!b_info_repurchasedate(A7888)</f>
        <v>2019-03-12</v>
      </c>
      <c r="Q7888" s="44" t="s">
        <v>16970</v>
      </c>
      <c r="R7888" s="2" t="str">
        <f>IF((--IF(P7888=0,Q7888,P7888))&gt;(--日期设置!$B$2),IF(P7888=0,Q7888,P7888),Q7888)</f>
        <v>2021-03-12</v>
      </c>
      <c r="S7888" s="32" t="s">
        <v>18628</v>
      </c>
      <c r="T7888" s="8">
        <f>[1]!b_anal_ptmyear($A7888,日期设置!$B$2)</f>
        <v>0</v>
      </c>
      <c r="U7888" s="8">
        <f>[1]!b_anal_termifexercise($A7888,日期设置!B$2)</f>
        <v>0</v>
      </c>
      <c r="V7888" s="10">
        <f>[1]!b_dq_dirtyprice(A7888,日期设置!$B$2)</f>
        <v>0</v>
      </c>
      <c r="W7888" s="11">
        <f>IF(U7888=0,ROUNDUP((Q7888-日期设置!$B$2)/365,0),ROUNDUP((R7888-日期设置!$B$2)/365,0))</f>
        <v>-1</v>
      </c>
      <c r="X7888" s="18">
        <f>_xlfn.IFNA(VLOOKUP(A7888,过往入选债券!A:D,4,0),2)</f>
        <v>2</v>
      </c>
      <c r="Y7888">
        <f>_xlfn.IFNA(VLOOKUP(C7888,[2]Sheet1!$A:$A,1,0),3)</f>
        <v>3</v>
      </c>
    </row>
    <row r="7889" spans="1:25" hidden="1" x14ac:dyDescent="0.2">
      <c r="A7889" s="29" t="s">
        <v>11730</v>
      </c>
      <c r="B7889" s="29" t="s">
        <v>11731</v>
      </c>
      <c r="C7889" s="40" t="s">
        <v>1039</v>
      </c>
      <c r="D7889" s="26" t="str">
        <f>[1]!b_calc_yield(A7889,日期设置!$B$2,F7889,1,R7889,1,O7889,L7889,S7889,)</f>
        <v>Fetching...</v>
      </c>
      <c r="E7889" s="26" t="e">
        <f t="shared" si="246"/>
        <v>#DIV/0!</v>
      </c>
      <c r="F7889" s="18">
        <f>[1]!b_dq_cleanprice($A7889,日期设置!B$2)</f>
        <v>0</v>
      </c>
      <c r="G7889" s="18" t="str">
        <f t="shared" si="247"/>
        <v>0 + 0</v>
      </c>
      <c r="H7889" s="27">
        <f>[1]!b_dq_pctchange($A7889,日期设置!$B$2,1)/100</f>
        <v>0</v>
      </c>
      <c r="I7889" s="26">
        <f>[1]!b_pq_pctchange(A7889,日期设置!$B$4,日期设置!$B$2,1)</f>
        <v>0</v>
      </c>
      <c r="J7889" s="26">
        <f>[1]!b_pq_pctchange(A7889,日期设置!$C$4,日期设置!$B$2,1)</f>
        <v>0</v>
      </c>
      <c r="K7889" s="52">
        <f>[1]!b_dq_amount($A7889,日期设置!B$2,2,10000)</f>
        <v>0</v>
      </c>
      <c r="L7889" s="26">
        <f>[1]!b_info_latestpar(A7889,日期设置!$B$2)</f>
        <v>0</v>
      </c>
      <c r="M7889" s="6">
        <f>[1]!b_info_outstandingbalance($A7889,日期设置!B$2)</f>
        <v>0</v>
      </c>
      <c r="N7889" s="7" t="str">
        <f>[1]!b_info_latestissurercreditrating2(A7889,日期设置!$B$2,"102","1")</f>
        <v>AA+</v>
      </c>
      <c r="O7889" s="44">
        <v>7.2</v>
      </c>
      <c r="P7889" s="9">
        <f>[1]!b_info_repurchasedate(A7889)</f>
        <v>0</v>
      </c>
      <c r="Q7889" s="44" t="s">
        <v>16200</v>
      </c>
      <c r="R7889" s="2" t="str">
        <f>IF((--IF(P7889=0,Q7889,P7889))&gt;(--日期设置!$B$2),IF(P7889=0,Q7889,P7889),Q7889)</f>
        <v>2021-03-19</v>
      </c>
      <c r="S7889" s="32" t="s">
        <v>18989</v>
      </c>
      <c r="T7889" s="8">
        <f>[1]!b_anal_ptmyear($A7889,日期设置!$B$2)</f>
        <v>0</v>
      </c>
      <c r="U7889" s="8">
        <f>[1]!b_anal_termifexercise($A7889,日期设置!B$2)</f>
        <v>0</v>
      </c>
      <c r="V7889" s="10">
        <f>[1]!b_dq_dirtyprice(A7889,日期设置!$B$2)</f>
        <v>0</v>
      </c>
      <c r="W7889" s="11">
        <f>IF(U7889=0,ROUNDUP((Q7889-日期设置!$B$2)/365,0),ROUNDUP((R7889-日期设置!$B$2)/365,0))</f>
        <v>-1</v>
      </c>
      <c r="X7889" s="18">
        <f>_xlfn.IFNA(VLOOKUP(A7889,过往入选债券!A:D,4,0),2)</f>
        <v>2</v>
      </c>
      <c r="Y7889">
        <f>_xlfn.IFNA(VLOOKUP(C7889,[2]Sheet1!$A:$A,1,0),3)</f>
        <v>3</v>
      </c>
    </row>
    <row r="7890" spans="1:25" hidden="1" x14ac:dyDescent="0.2">
      <c r="A7890" s="29" t="s">
        <v>11734</v>
      </c>
      <c r="B7890" s="29" t="s">
        <v>11735</v>
      </c>
      <c r="C7890" s="40" t="s">
        <v>331</v>
      </c>
      <c r="D7890" s="26" t="str">
        <f>[1]!b_calc_yield(A7890,日期设置!$B$2,F7890,1,R7890,1,O7890,L7890,S7890,)</f>
        <v>Fetching...</v>
      </c>
      <c r="E7890" s="26" t="e">
        <f t="shared" si="246"/>
        <v>#DIV/0!</v>
      </c>
      <c r="F7890" s="18">
        <f>[1]!b_dq_cleanprice($A7890,日期设置!B$2)</f>
        <v>0</v>
      </c>
      <c r="G7890" s="18" t="str">
        <f t="shared" si="247"/>
        <v>0 + 0</v>
      </c>
      <c r="H7890" s="27">
        <f>[1]!b_dq_pctchange($A7890,日期设置!$B$2,1)/100</f>
        <v>0</v>
      </c>
      <c r="I7890" s="26">
        <f>[1]!b_pq_pctchange(A7890,日期设置!$B$4,日期设置!$B$2,1)</f>
        <v>0</v>
      </c>
      <c r="J7890" s="26">
        <f>[1]!b_pq_pctchange(A7890,日期设置!$C$4,日期设置!$B$2,1)</f>
        <v>-0.12005100922550002</v>
      </c>
      <c r="K7890" s="52">
        <f>[1]!b_dq_amount($A7890,日期设置!B$2,2,10000)</f>
        <v>0</v>
      </c>
      <c r="L7890" s="26">
        <f>[1]!b_info_latestpar(A7890,日期设置!$B$2)</f>
        <v>0</v>
      </c>
      <c r="M7890" s="6">
        <f>[1]!b_info_outstandingbalance($A7890,日期设置!B$2)</f>
        <v>0</v>
      </c>
      <c r="N7890" s="7" t="str">
        <f>[1]!b_info_latestissurercreditrating2(A7890,日期设置!$B$2,"102","1")</f>
        <v>AA+</v>
      </c>
      <c r="O7890" s="44">
        <v>6.95</v>
      </c>
      <c r="P7890" s="9">
        <f>[1]!b_info_repurchasedate(A7890)</f>
        <v>0</v>
      </c>
      <c r="Q7890" s="44" t="s">
        <v>16200</v>
      </c>
      <c r="R7890" s="2" t="str">
        <f>IF((--IF(P7890=0,Q7890,P7890))&gt;(--日期设置!$B$2),IF(P7890=0,Q7890,P7890),Q7890)</f>
        <v>2021-03-19</v>
      </c>
      <c r="S7890" s="32" t="s">
        <v>18989</v>
      </c>
      <c r="T7890" s="8">
        <f>[1]!b_anal_ptmyear($A7890,日期设置!$B$2)</f>
        <v>0</v>
      </c>
      <c r="U7890" s="8">
        <f>[1]!b_anal_termifexercise($A7890,日期设置!B$2)</f>
        <v>0</v>
      </c>
      <c r="V7890" s="10">
        <f>[1]!b_dq_dirtyprice(A7890,日期设置!$B$2)</f>
        <v>0</v>
      </c>
      <c r="W7890" s="11">
        <f>IF(U7890=0,ROUNDUP((Q7890-日期设置!$B$2)/365,0),ROUNDUP((R7890-日期设置!$B$2)/365,0))</f>
        <v>-1</v>
      </c>
      <c r="X7890" s="18">
        <f>_xlfn.IFNA(VLOOKUP(A7890,过往入选债券!A:D,4,0),2)</f>
        <v>2</v>
      </c>
      <c r="Y7890">
        <f>_xlfn.IFNA(VLOOKUP(C7890,[2]Sheet1!$A:$A,1,0),3)</f>
        <v>3</v>
      </c>
    </row>
    <row r="7891" spans="1:25" hidden="1" x14ac:dyDescent="0.2">
      <c r="A7891" s="29" t="s">
        <v>6387</v>
      </c>
      <c r="B7891" s="29" t="s">
        <v>6388</v>
      </c>
      <c r="C7891" s="40" t="s">
        <v>4796</v>
      </c>
      <c r="D7891" s="26" t="str">
        <f>[1]!b_calc_yield(A7891,日期设置!$B$2,F7891,1,R7891,1,O7891,L7891,S7891,)</f>
        <v>Fetching...</v>
      </c>
      <c r="E7891" s="26" t="e">
        <f t="shared" si="246"/>
        <v>#DIV/0!</v>
      </c>
      <c r="F7891" s="18">
        <f>[1]!b_dq_cleanprice($A7891,日期设置!B$2)</f>
        <v>0</v>
      </c>
      <c r="G7891" s="18" t="str">
        <f t="shared" si="247"/>
        <v>0 + 0</v>
      </c>
      <c r="H7891" s="27">
        <f>[1]!b_dq_pctchange($A7891,日期设置!$B$2,1)/100</f>
        <v>0</v>
      </c>
      <c r="I7891" s="26">
        <f>[1]!b_pq_pctchange(A7891,日期设置!$B$4,日期设置!$B$2,1)</f>
        <v>0</v>
      </c>
      <c r="J7891" s="26">
        <f>[1]!b_pq_pctchange(A7891,日期设置!$C$4,日期设置!$B$2,1)</f>
        <v>0.18521061192663699</v>
      </c>
      <c r="K7891" s="52">
        <f>[1]!b_dq_amount($A7891,日期设置!B$2,2,10000)</f>
        <v>0</v>
      </c>
      <c r="L7891" s="26">
        <f>[1]!b_info_latestpar(A7891,日期设置!$B$2)</f>
        <v>100</v>
      </c>
      <c r="M7891" s="6">
        <f>[1]!b_info_outstandingbalance($A7891,日期设置!B$2)</f>
        <v>0</v>
      </c>
      <c r="N7891" s="7" t="str">
        <f>[1]!b_info_latestissurercreditrating2(A7891,日期设置!$B$2,"102","1")</f>
        <v>AAA</v>
      </c>
      <c r="O7891" s="44">
        <v>7.8</v>
      </c>
      <c r="P7891" s="9">
        <f>[1]!b_info_repurchasedate(A7891)</f>
        <v>0</v>
      </c>
      <c r="Q7891" s="44" t="s">
        <v>16591</v>
      </c>
      <c r="R7891" s="2" t="str">
        <f>IF((--IF(P7891=0,Q7891,P7891))&gt;(--日期设置!$B$2),IF(P7891=0,Q7891,P7891),Q7891)</f>
        <v>2021-03-15</v>
      </c>
      <c r="S7891" s="32" t="s">
        <v>18550</v>
      </c>
      <c r="T7891" s="8">
        <f>[1]!b_anal_ptmyear($A7891,日期设置!$B$2)</f>
        <v>0</v>
      </c>
      <c r="U7891" s="8">
        <f>[1]!b_anal_termifexercise($A7891,日期设置!B$2)</f>
        <v>0</v>
      </c>
      <c r="V7891" s="10">
        <f>[1]!b_dq_dirtyprice(A7891,日期设置!$B$2)</f>
        <v>0</v>
      </c>
      <c r="W7891" s="11">
        <f>IF(U7891=0,ROUNDUP((Q7891-日期设置!$B$2)/365,0),ROUNDUP((R7891-日期设置!$B$2)/365,0))</f>
        <v>-1</v>
      </c>
      <c r="X7891" s="18" t="str">
        <f>_xlfn.IFNA(VLOOKUP(A7891,过往入选债券!A:D,4,0),2)</f>
        <v>否</v>
      </c>
      <c r="Y7891" s="45">
        <f>_xlfn.IFNA(VLOOKUP(C7891,[2]Sheet1!$A:$A,1,0),3)</f>
        <v>3</v>
      </c>
    </row>
    <row r="7892" spans="1:25" hidden="1" x14ac:dyDescent="0.2">
      <c r="A7892" s="29" t="s">
        <v>11458</v>
      </c>
      <c r="B7892" s="29" t="s">
        <v>11459</v>
      </c>
      <c r="C7892" s="40" t="s">
        <v>11460</v>
      </c>
      <c r="D7892" s="26" t="str">
        <f>[1]!b_calc_yield(A7892,日期设置!$B$2,F7892,1,R7892,1,O7892,L7892,S7892,)</f>
        <v>Fetching...</v>
      </c>
      <c r="E7892" s="26" t="e">
        <f t="shared" si="246"/>
        <v>#DIV/0!</v>
      </c>
      <c r="F7892" s="18">
        <f>[1]!b_dq_cleanprice($A7892,日期设置!B$2)</f>
        <v>0</v>
      </c>
      <c r="G7892" s="18" t="str">
        <f t="shared" si="247"/>
        <v>0 + 0</v>
      </c>
      <c r="H7892" s="27">
        <f>[1]!b_dq_pctchange($A7892,日期设置!$B$2,1)/100</f>
        <v>0</v>
      </c>
      <c r="I7892" s="26">
        <f>[1]!b_pq_pctchange(A7892,日期设置!$B$4,日期设置!$B$2,1)</f>
        <v>0</v>
      </c>
      <c r="J7892" s="26">
        <f>[1]!b_pq_pctchange(A7892,日期设置!$C$4,日期设置!$B$2,1)</f>
        <v>0</v>
      </c>
      <c r="K7892" s="52">
        <f>[1]!b_dq_amount($A7892,日期设置!B$2,2,10000)</f>
        <v>0</v>
      </c>
      <c r="L7892" s="26">
        <f>[1]!b_info_latestpar(A7892,日期设置!$B$2)</f>
        <v>0</v>
      </c>
      <c r="M7892" s="6">
        <f>[1]!b_info_outstandingbalance($A7892,日期设置!B$2)</f>
        <v>0</v>
      </c>
      <c r="N7892" s="7" t="str">
        <f>[1]!b_info_latestissurercreditrating2(A7892,日期设置!$B$2,"102","1")</f>
        <v>AA+</v>
      </c>
      <c r="O7892" s="44">
        <v>6.55</v>
      </c>
      <c r="P7892" s="9" t="str">
        <f>[1]!b_info_repurchasedate(A7892)</f>
        <v>2016-03-09</v>
      </c>
      <c r="Q7892" s="44" t="s">
        <v>16153</v>
      </c>
      <c r="R7892" s="2" t="str">
        <f>IF((--IF(P7892=0,Q7892,P7892))&gt;(--日期设置!$B$2),IF(P7892=0,Q7892,P7892),Q7892)</f>
        <v>2021-03-09</v>
      </c>
      <c r="S7892" s="32" t="s">
        <v>18978</v>
      </c>
      <c r="T7892" s="8">
        <f>[1]!b_anal_ptmyear($A7892,日期设置!$B$2)</f>
        <v>0</v>
      </c>
      <c r="U7892" s="8">
        <f>[1]!b_anal_termifexercise($A7892,日期设置!B$2)</f>
        <v>0</v>
      </c>
      <c r="V7892" s="10">
        <f>[1]!b_dq_dirtyprice(A7892,日期设置!$B$2)</f>
        <v>0</v>
      </c>
      <c r="W7892" s="11">
        <f>IF(U7892=0,ROUNDUP((Q7892-日期设置!$B$2)/365,0),ROUNDUP((R7892-日期设置!$B$2)/365,0))</f>
        <v>-1</v>
      </c>
      <c r="X7892" s="18">
        <f>_xlfn.IFNA(VLOOKUP(A7892,过往入选债券!A:D,4,0),2)</f>
        <v>2</v>
      </c>
      <c r="Y7892">
        <f>_xlfn.IFNA(VLOOKUP(C7892,[2]Sheet1!$A:$A,1,0),3)</f>
        <v>3</v>
      </c>
    </row>
    <row r="7893" spans="1:25" hidden="1" x14ac:dyDescent="0.2">
      <c r="A7893" s="29" t="s">
        <v>651</v>
      </c>
      <c r="B7893" s="29" t="s">
        <v>652</v>
      </c>
      <c r="C7893" s="40" t="s">
        <v>653</v>
      </c>
      <c r="D7893" s="26" t="str">
        <f>[1]!b_calc_yield(A7893,日期设置!$B$2,F7893,1,R7893,1,O7893,L7893,S7893,)</f>
        <v>Fetching...</v>
      </c>
      <c r="E7893" s="26" t="e">
        <f t="shared" si="246"/>
        <v>#DIV/0!</v>
      </c>
      <c r="F7893" s="18">
        <f>[1]!b_dq_cleanprice($A7893,日期设置!B$2)</f>
        <v>0</v>
      </c>
      <c r="G7893" s="18" t="str">
        <f t="shared" si="247"/>
        <v>0 + 0</v>
      </c>
      <c r="H7893" s="27">
        <f>[1]!b_dq_pctchange($A7893,日期设置!$B$2,1)/100</f>
        <v>0</v>
      </c>
      <c r="I7893" s="26">
        <f>[1]!b_pq_pctchange(A7893,日期设置!$B$4,日期设置!$B$2,1)</f>
        <v>0</v>
      </c>
      <c r="J7893" s="26">
        <f>[1]!b_pq_pctchange(A7893,日期设置!$C$4,日期设置!$B$2,1)</f>
        <v>0</v>
      </c>
      <c r="K7893" s="52">
        <f>[1]!b_dq_amount($A7893,日期设置!B$2,2,10000)</f>
        <v>0</v>
      </c>
      <c r="L7893" s="26">
        <f>[1]!b_info_latestpar(A7893,日期设置!$B$2)</f>
        <v>100</v>
      </c>
      <c r="M7893" s="6">
        <f>[1]!b_info_outstandingbalance($A7893,日期设置!B$2)</f>
        <v>0</v>
      </c>
      <c r="N7893" s="7">
        <f>[1]!b_info_latestissurercreditrating2(A7893,日期设置!$B$2,"102","1")</f>
        <v>0</v>
      </c>
      <c r="O7893" s="44">
        <v>4.95</v>
      </c>
      <c r="P7893" s="9">
        <f>[1]!b_info_repurchasedate(A7893)</f>
        <v>0</v>
      </c>
      <c r="Q7893" s="44" t="s">
        <v>16727</v>
      </c>
      <c r="R7893" s="2" t="str">
        <f>IF((--IF(P7893=0,Q7893,P7893))&gt;(--日期设置!$B$2),IF(P7893=0,Q7893,P7893),Q7893)</f>
        <v>2021-03-18</v>
      </c>
      <c r="S7893" s="32" t="s">
        <v>18383</v>
      </c>
      <c r="T7893" s="8">
        <f>[1]!b_anal_ptmyear($A7893,日期设置!$B$2)</f>
        <v>0</v>
      </c>
      <c r="U7893" s="8">
        <f>[1]!b_anal_termifexercise($A7893,日期设置!B$2)</f>
        <v>0</v>
      </c>
      <c r="V7893" s="10">
        <f>[1]!b_dq_dirtyprice(A7893,日期设置!$B$2)</f>
        <v>0</v>
      </c>
      <c r="W7893" s="11">
        <f>IF(U7893=0,ROUNDUP((Q7893-日期设置!$B$2)/365,0),ROUNDUP((R7893-日期设置!$B$2)/365,0))</f>
        <v>-1</v>
      </c>
      <c r="X7893" s="18">
        <f>_xlfn.IFNA(VLOOKUP(A7893,过往入选债券!A:D,4,0),2)</f>
        <v>2</v>
      </c>
      <c r="Y7893">
        <f>_xlfn.IFNA(VLOOKUP(C7893,[2]Sheet1!$A:$A,1,0),3)</f>
        <v>3</v>
      </c>
    </row>
    <row r="7894" spans="1:25" hidden="1" x14ac:dyDescent="0.2">
      <c r="A7894" s="29" t="s">
        <v>6328</v>
      </c>
      <c r="B7894" s="29" t="s">
        <v>6329</v>
      </c>
      <c r="C7894" s="40" t="s">
        <v>3883</v>
      </c>
      <c r="D7894" s="26" t="str">
        <f>[1]!b_calc_yield(A7894,日期设置!$B$2,F7894,1,R7894,1,O7894,L7894,S7894,)</f>
        <v>Fetching...</v>
      </c>
      <c r="E7894" s="26" t="e">
        <f t="shared" si="246"/>
        <v>#DIV/0!</v>
      </c>
      <c r="F7894" s="18">
        <f>[1]!b_dq_cleanprice($A7894,日期设置!B$2)</f>
        <v>0</v>
      </c>
      <c r="G7894" s="18" t="str">
        <f t="shared" si="247"/>
        <v>0 + 0</v>
      </c>
      <c r="H7894" s="27">
        <f>[1]!b_dq_pctchange($A7894,日期设置!$B$2,1)/100</f>
        <v>0</v>
      </c>
      <c r="I7894" s="26">
        <f>[1]!b_pq_pctchange(A7894,日期设置!$B$4,日期设置!$B$2,1)</f>
        <v>0</v>
      </c>
      <c r="J7894" s="26">
        <f>[1]!b_pq_pctchange(A7894,日期设置!$C$4,日期设置!$B$2,1)</f>
        <v>0</v>
      </c>
      <c r="K7894" s="52">
        <f>[1]!b_dq_amount($A7894,日期设置!B$2,2,10000)</f>
        <v>0</v>
      </c>
      <c r="L7894" s="26">
        <f>[1]!b_info_latestpar(A7894,日期设置!$B$2)</f>
        <v>100</v>
      </c>
      <c r="M7894" s="6">
        <f>[1]!b_info_outstandingbalance($A7894,日期设置!B$2)</f>
        <v>0</v>
      </c>
      <c r="N7894" s="7" t="str">
        <f>[1]!b_info_latestissurercreditrating2(A7894,日期设置!$B$2,"102","1")</f>
        <v>AAA</v>
      </c>
      <c r="O7894" s="44">
        <v>6.33</v>
      </c>
      <c r="P7894" s="9">
        <f>[1]!b_info_repurchasedate(A7894)</f>
        <v>0</v>
      </c>
      <c r="Q7894" s="44" t="s">
        <v>16747</v>
      </c>
      <c r="R7894" s="2" t="str">
        <f>IF((--IF(P7894=0,Q7894,P7894))&gt;(--日期设置!$B$2),IF(P7894=0,Q7894,P7894),Q7894)</f>
        <v>2021-03-08</v>
      </c>
      <c r="S7894" s="32" t="s">
        <v>18210</v>
      </c>
      <c r="T7894" s="8">
        <f>[1]!b_anal_ptmyear($A7894,日期设置!$B$2)</f>
        <v>0</v>
      </c>
      <c r="U7894" s="8">
        <f>[1]!b_anal_termifexercise($A7894,日期设置!B$2)</f>
        <v>0</v>
      </c>
      <c r="V7894" s="10">
        <f>[1]!b_dq_dirtyprice(A7894,日期设置!$B$2)</f>
        <v>0</v>
      </c>
      <c r="W7894" s="11">
        <f>IF(U7894=0,ROUNDUP((Q7894-日期设置!$B$2)/365,0),ROUNDUP((R7894-日期设置!$B$2)/365,0))</f>
        <v>-1</v>
      </c>
      <c r="X7894" s="18">
        <f>_xlfn.IFNA(VLOOKUP(A7894,过往入选债券!A:D,4,0),2)</f>
        <v>2</v>
      </c>
      <c r="Y7894">
        <f>_xlfn.IFNA(VLOOKUP(C7894,[2]Sheet1!$A:$A,1,0),3)</f>
        <v>3</v>
      </c>
    </row>
    <row r="7895" spans="1:25" hidden="1" x14ac:dyDescent="0.2">
      <c r="A7895" s="35" t="s">
        <v>22624</v>
      </c>
      <c r="B7895" s="35" t="s">
        <v>22625</v>
      </c>
      <c r="C7895" s="54" t="s">
        <v>23004</v>
      </c>
      <c r="D7895" s="26">
        <f>[1]!b_calc_yield(A7895,日期设置!$B$2,F7895,1,R7895,1,O7895,L7895,S7895,)</f>
        <v>0</v>
      </c>
      <c r="E7895" s="26" t="e">
        <f t="shared" si="246"/>
        <v>#DIV/0!</v>
      </c>
      <c r="F7895" s="18">
        <f>[1]!b_dq_cleanprice($A7895,日期设置!B$2)</f>
        <v>0</v>
      </c>
      <c r="G7895" s="18" t="str">
        <f t="shared" si="247"/>
        <v>0 + 0</v>
      </c>
      <c r="H7895" s="27">
        <f>[1]!b_dq_pctchange($A7895,日期设置!$B$2,1)/100</f>
        <v>0</v>
      </c>
      <c r="I7895" s="26">
        <f>[1]!b_pq_pctchange(A7895,日期设置!$B$4,日期设置!$B$2,1)</f>
        <v>0</v>
      </c>
      <c r="J7895" s="26">
        <f>[1]!b_pq_pctchange(A7895,日期设置!$C$4,日期设置!$B$2,1)</f>
        <v>4.6999999999997044E-3</v>
      </c>
      <c r="K7895" s="52">
        <f>[1]!b_dq_amount($A7895,日期设置!B$2,2,10000)</f>
        <v>0</v>
      </c>
      <c r="L7895" s="26">
        <f>[1]!b_info_latestpar(A7895,日期设置!$B$2)</f>
        <v>100</v>
      </c>
      <c r="M7895" s="6">
        <f>[1]!b_info_outstandingbalance($A7895,日期设置!B$2)</f>
        <v>0</v>
      </c>
      <c r="N7895" s="7" t="str">
        <f>[1]!b_info_latestissurercreditrating2(A7895,日期设置!$B$2,"102","1")</f>
        <v>AAA</v>
      </c>
      <c r="O7895" s="55">
        <v>2.7</v>
      </c>
      <c r="P7895" s="9">
        <f>[1]!b_info_repurchasedate(A7895)</f>
        <v>0</v>
      </c>
      <c r="Q7895" s="36" t="s">
        <v>17016</v>
      </c>
      <c r="R7895" s="2" t="str">
        <f>IF((--IF(P7895=0,Q7895,P7895))&gt;(--日期设置!$B$2),IF(P7895=0,Q7895,P7895),Q7895)</f>
        <v>2021-03-10</v>
      </c>
      <c r="S7895" s="32" t="s">
        <v>23053</v>
      </c>
      <c r="T7895" s="8">
        <f>[1]!b_anal_ptmyear($A7895,日期设置!$B$2)</f>
        <v>0</v>
      </c>
      <c r="U7895" s="8">
        <f>[1]!b_anal_termifexercise($A7895,日期设置!B$2)</f>
        <v>0</v>
      </c>
      <c r="V7895" s="10">
        <f>[1]!b_dq_dirtyprice(A7895,日期设置!$B$2)</f>
        <v>0</v>
      </c>
      <c r="W7895" s="11">
        <f>IF(U7895=0,ROUNDUP((Q7895-日期设置!$B$2)/365,0),ROUNDUP((R7895-日期设置!$B$2)/365,0))</f>
        <v>-1</v>
      </c>
      <c r="X7895" s="18">
        <f>_xlfn.IFNA(VLOOKUP(A7895,过往入选债券!A:D,4,0),2)</f>
        <v>2</v>
      </c>
      <c r="Y7895">
        <f>_xlfn.IFNA(VLOOKUP(C7895,[2]Sheet1!$A:$A,1,0),3)</f>
        <v>3</v>
      </c>
    </row>
    <row r="7896" spans="1:25" hidden="1" x14ac:dyDescent="0.2">
      <c r="A7896" s="29" t="s">
        <v>8108</v>
      </c>
      <c r="B7896" s="29" t="s">
        <v>8109</v>
      </c>
      <c r="C7896" s="40" t="s">
        <v>99</v>
      </c>
      <c r="D7896" s="26" t="str">
        <f>[1]!b_calc_yield(A7896,日期设置!$B$2,F7896,1,R7896,1,O7896,L7896,S7896,)</f>
        <v>Fetching...</v>
      </c>
      <c r="E7896" s="26" t="e">
        <f t="shared" si="246"/>
        <v>#DIV/0!</v>
      </c>
      <c r="F7896" s="18">
        <f>[1]!b_dq_cleanprice($A7896,日期设置!B$2)</f>
        <v>0</v>
      </c>
      <c r="G7896" s="18" t="str">
        <f t="shared" si="247"/>
        <v>0 + 0</v>
      </c>
      <c r="H7896" s="27">
        <f>[1]!b_dq_pctchange($A7896,日期设置!$B$2,1)/100</f>
        <v>0</v>
      </c>
      <c r="I7896" s="26">
        <f>[1]!b_pq_pctchange(A7896,日期设置!$B$4,日期设置!$B$2,1)</f>
        <v>0</v>
      </c>
      <c r="J7896" s="26">
        <f>[1]!b_pq_pctchange(A7896,日期设置!$C$4,日期设置!$B$2,1)</f>
        <v>-6.2431699720505766E-2</v>
      </c>
      <c r="K7896" s="52">
        <f>[1]!b_dq_amount($A7896,日期设置!B$2,2,10000)</f>
        <v>0</v>
      </c>
      <c r="L7896" s="26">
        <f>[1]!b_info_latestpar(A7896,日期设置!$B$2)</f>
        <v>100</v>
      </c>
      <c r="M7896" s="6">
        <f>[1]!b_info_outstandingbalance($A7896,日期设置!B$2)</f>
        <v>0</v>
      </c>
      <c r="N7896" s="7" t="str">
        <f>[1]!b_info_latestissurercreditrating2(A7896,日期设置!$B$2,"102","1")</f>
        <v>AA+</v>
      </c>
      <c r="O7896" s="44">
        <v>7.2</v>
      </c>
      <c r="P7896" s="9">
        <f>[1]!b_info_repurchasedate(A7896)</f>
        <v>0</v>
      </c>
      <c r="Q7896" s="44" t="s">
        <v>17494</v>
      </c>
      <c r="R7896" s="2" t="str">
        <f>IF((--IF(P7896=0,Q7896,P7896))&gt;(--日期设置!$B$2),IF(P7896=0,Q7896,P7896),Q7896)</f>
        <v>2021-03-07</v>
      </c>
      <c r="S7896" s="32" t="s">
        <v>18101</v>
      </c>
      <c r="T7896" s="8">
        <f>[1]!b_anal_ptmyear($A7896,日期设置!$B$2)</f>
        <v>0</v>
      </c>
      <c r="U7896" s="8">
        <f>[1]!b_anal_termifexercise($A7896,日期设置!B$2)</f>
        <v>0</v>
      </c>
      <c r="V7896" s="10">
        <f>[1]!b_dq_dirtyprice(A7896,日期设置!$B$2)</f>
        <v>0</v>
      </c>
      <c r="W7896" s="11">
        <f>IF(U7896=0,ROUNDUP((Q7896-日期设置!$B$2)/365,0),ROUNDUP((R7896-日期设置!$B$2)/365,0))</f>
        <v>-1</v>
      </c>
      <c r="X7896" s="18">
        <f>_xlfn.IFNA(VLOOKUP(A7896,过往入选债券!A:D,4,0),2)</f>
        <v>2</v>
      </c>
      <c r="Y7896">
        <f>_xlfn.IFNA(VLOOKUP(C7896,[2]Sheet1!$A:$A,1,0),3)</f>
        <v>3</v>
      </c>
    </row>
    <row r="7897" spans="1:25" hidden="1" x14ac:dyDescent="0.2">
      <c r="A7897" s="29" t="s">
        <v>6359</v>
      </c>
      <c r="B7897" s="29" t="s">
        <v>6360</v>
      </c>
      <c r="C7897" s="40" t="s">
        <v>1786</v>
      </c>
      <c r="D7897" s="26" t="str">
        <f>[1]!b_calc_yield(A7897,日期设置!$B$2,F7897,1,R7897,1,O7897,L7897,S7897,)</f>
        <v>Fetching...</v>
      </c>
      <c r="E7897" s="26" t="e">
        <f t="shared" si="246"/>
        <v>#DIV/0!</v>
      </c>
      <c r="F7897" s="18">
        <f>[1]!b_dq_cleanprice($A7897,日期设置!B$2)</f>
        <v>0</v>
      </c>
      <c r="G7897" s="18" t="str">
        <f t="shared" si="247"/>
        <v>0 + 0</v>
      </c>
      <c r="H7897" s="27">
        <f>[1]!b_dq_pctchange($A7897,日期设置!$B$2,1)/100</f>
        <v>0</v>
      </c>
      <c r="I7897" s="26">
        <f>[1]!b_pq_pctchange(A7897,日期设置!$B$4,日期设置!$B$2,1)</f>
        <v>0</v>
      </c>
      <c r="J7897" s="26">
        <f>[1]!b_pq_pctchange(A7897,日期设置!$C$4,日期设置!$B$2,1)</f>
        <v>-0.18120332169523976</v>
      </c>
      <c r="K7897" s="52">
        <f>[1]!b_dq_amount($A7897,日期设置!B$2,2,10000)</f>
        <v>0</v>
      </c>
      <c r="L7897" s="26">
        <f>[1]!b_info_latestpar(A7897,日期设置!$B$2)</f>
        <v>100</v>
      </c>
      <c r="M7897" s="6">
        <f>[1]!b_info_outstandingbalance($A7897,日期设置!B$2)</f>
        <v>0</v>
      </c>
      <c r="N7897" s="7" t="str">
        <f>[1]!b_info_latestissurercreditrating2(A7897,日期设置!$B$2,"102","1")</f>
        <v>AAA</v>
      </c>
      <c r="O7897" s="44">
        <v>6.41</v>
      </c>
      <c r="P7897" s="9">
        <f>[1]!b_info_repurchasedate(A7897)</f>
        <v>0</v>
      </c>
      <c r="Q7897" s="44" t="s">
        <v>16840</v>
      </c>
      <c r="R7897" s="2" t="str">
        <f>IF((--IF(P7897=0,Q7897,P7897))&gt;(--日期设置!$B$2),IF(P7897=0,Q7897,P7897),Q7897)</f>
        <v>2021-03-14</v>
      </c>
      <c r="S7897" s="32" t="s">
        <v>18663</v>
      </c>
      <c r="T7897" s="8">
        <f>[1]!b_anal_ptmyear($A7897,日期设置!$B$2)</f>
        <v>0</v>
      </c>
      <c r="U7897" s="8">
        <f>[1]!b_anal_termifexercise($A7897,日期设置!B$2)</f>
        <v>0</v>
      </c>
      <c r="V7897" s="10">
        <f>[1]!b_dq_dirtyprice(A7897,日期设置!$B$2)</f>
        <v>0</v>
      </c>
      <c r="W7897" s="11">
        <f>IF(U7897=0,ROUNDUP((Q7897-日期设置!$B$2)/365,0),ROUNDUP((R7897-日期设置!$B$2)/365,0))</f>
        <v>-1</v>
      </c>
      <c r="X7897" s="18">
        <f>_xlfn.IFNA(VLOOKUP(A7897,过往入选债券!A:D,4,0),2)</f>
        <v>2</v>
      </c>
      <c r="Y7897" t="str">
        <f>_xlfn.IFNA(VLOOKUP(C7897,[2]Sheet1!$A:$A,1,0),3)</f>
        <v>陕西煤业化工集团有限责任公司</v>
      </c>
    </row>
    <row r="7898" spans="1:25" hidden="1" x14ac:dyDescent="0.2">
      <c r="A7898" s="29" t="s">
        <v>6439</v>
      </c>
      <c r="B7898" s="29" t="s">
        <v>6440</v>
      </c>
      <c r="C7898" s="40" t="s">
        <v>123</v>
      </c>
      <c r="D7898" s="26" t="str">
        <f>[1]!b_calc_yield(A7898,日期设置!$B$2,F7898,1,R7898,1,O7898,L7898,S7898,)</f>
        <v>Fetching...</v>
      </c>
      <c r="E7898" s="26" t="e">
        <f t="shared" si="246"/>
        <v>#DIV/0!</v>
      </c>
      <c r="F7898" s="18">
        <f>[1]!b_dq_cleanprice($A7898,日期设置!B$2)</f>
        <v>0</v>
      </c>
      <c r="G7898" s="18" t="str">
        <f t="shared" si="247"/>
        <v>0 + 0</v>
      </c>
      <c r="H7898" s="27">
        <f>[1]!b_dq_pctchange($A7898,日期设置!$B$2,1)/100</f>
        <v>0</v>
      </c>
      <c r="I7898" s="26">
        <f>[1]!b_pq_pctchange(A7898,日期设置!$B$4,日期设置!$B$2,1)</f>
        <v>0</v>
      </c>
      <c r="J7898" s="26">
        <f>[1]!b_pq_pctchange(A7898,日期设置!$C$4,日期设置!$B$2,1)</f>
        <v>0</v>
      </c>
      <c r="K7898" s="52">
        <f>[1]!b_dq_amount($A7898,日期设置!B$2,2,10000)</f>
        <v>0</v>
      </c>
      <c r="L7898" s="26">
        <f>[1]!b_info_latestpar(A7898,日期设置!$B$2)</f>
        <v>100</v>
      </c>
      <c r="M7898" s="6">
        <f>[1]!b_info_outstandingbalance($A7898,日期设置!B$2)</f>
        <v>0</v>
      </c>
      <c r="N7898" s="7" t="str">
        <f>[1]!b_info_latestissurercreditrating2(A7898,日期设置!$B$2,"102","1")</f>
        <v>AAA</v>
      </c>
      <c r="O7898" s="44">
        <v>6.95</v>
      </c>
      <c r="P7898" s="9">
        <f>[1]!b_info_repurchasedate(A7898)</f>
        <v>0</v>
      </c>
      <c r="Q7898" s="44" t="s">
        <v>17137</v>
      </c>
      <c r="R7898" s="2" t="str">
        <f>IF((--IF(P7898=0,Q7898,P7898))&gt;(--日期设置!$B$2),IF(P7898=0,Q7898,P7898),Q7898)</f>
        <v>2021-03-22</v>
      </c>
      <c r="S7898" s="32" t="s">
        <v>18320</v>
      </c>
      <c r="T7898" s="8">
        <f>[1]!b_anal_ptmyear($A7898,日期设置!$B$2)</f>
        <v>0</v>
      </c>
      <c r="U7898" s="8">
        <f>[1]!b_anal_termifexercise($A7898,日期设置!B$2)</f>
        <v>0</v>
      </c>
      <c r="V7898" s="10">
        <f>[1]!b_dq_dirtyprice(A7898,日期设置!$B$2)</f>
        <v>0</v>
      </c>
      <c r="W7898" s="11">
        <f>IF(U7898=0,ROUNDUP((Q7898-日期设置!$B$2)/365,0),ROUNDUP((R7898-日期设置!$B$2)/365,0))</f>
        <v>0</v>
      </c>
      <c r="X7898" s="18" t="str">
        <f>_xlfn.IFNA(VLOOKUP(A7898,过往入选债券!A:D,4,0),2)</f>
        <v>否</v>
      </c>
      <c r="Y7898">
        <f>_xlfn.IFNA(VLOOKUP(C7898,[2]Sheet1!$A:$A,1,0),3)</f>
        <v>3</v>
      </c>
    </row>
    <row r="7899" spans="1:25" hidden="1" x14ac:dyDescent="0.2">
      <c r="A7899" s="29" t="s">
        <v>6369</v>
      </c>
      <c r="B7899" s="29" t="s">
        <v>6370</v>
      </c>
      <c r="C7899" s="40" t="s">
        <v>298</v>
      </c>
      <c r="D7899" s="26" t="str">
        <f>[1]!b_calc_yield(A7899,日期设置!$B$2,F7899,1,R7899,1,O7899,L7899,S7899,)</f>
        <v>Fetching...</v>
      </c>
      <c r="E7899" s="26" t="e">
        <f t="shared" si="246"/>
        <v>#DIV/0!</v>
      </c>
      <c r="F7899" s="18">
        <f>[1]!b_dq_cleanprice($A7899,日期设置!B$2)</f>
        <v>0</v>
      </c>
      <c r="G7899" s="18" t="str">
        <f t="shared" si="247"/>
        <v>0 + 0</v>
      </c>
      <c r="H7899" s="27">
        <f>[1]!b_dq_pctchange($A7899,日期设置!$B$2,1)/100</f>
        <v>0</v>
      </c>
      <c r="I7899" s="26">
        <f>[1]!b_pq_pctchange(A7899,日期设置!$B$4,日期设置!$B$2,1)</f>
        <v>0</v>
      </c>
      <c r="J7899" s="26">
        <f>[1]!b_pq_pctchange(A7899,日期设置!$C$4,日期设置!$B$2,1)</f>
        <v>0</v>
      </c>
      <c r="K7899" s="52">
        <f>[1]!b_dq_amount($A7899,日期设置!B$2,2,10000)</f>
        <v>0</v>
      </c>
      <c r="L7899" s="26">
        <f>[1]!b_info_latestpar(A7899,日期设置!$B$2)</f>
        <v>100</v>
      </c>
      <c r="M7899" s="6">
        <f>[1]!b_info_outstandingbalance($A7899,日期设置!B$2)</f>
        <v>0</v>
      </c>
      <c r="N7899" s="7" t="str">
        <f>[1]!b_info_latestissurercreditrating2(A7899,日期设置!$B$2,"102","1")</f>
        <v>AA+</v>
      </c>
      <c r="O7899" s="44">
        <v>7.9</v>
      </c>
      <c r="P7899" s="9">
        <f>[1]!b_info_repurchasedate(A7899)</f>
        <v>0</v>
      </c>
      <c r="Q7899" s="44" t="s">
        <v>16591</v>
      </c>
      <c r="R7899" s="2" t="str">
        <f>IF((--IF(P7899=0,Q7899,P7899))&gt;(--日期设置!$B$2),IF(P7899=0,Q7899,P7899),Q7899)</f>
        <v>2021-03-15</v>
      </c>
      <c r="S7899" s="32" t="s">
        <v>18550</v>
      </c>
      <c r="T7899" s="8">
        <f>[1]!b_anal_ptmyear($A7899,日期设置!$B$2)</f>
        <v>0</v>
      </c>
      <c r="U7899" s="8">
        <f>[1]!b_anal_termifexercise($A7899,日期设置!B$2)</f>
        <v>0</v>
      </c>
      <c r="V7899" s="10">
        <f>[1]!b_dq_dirtyprice(A7899,日期设置!$B$2)</f>
        <v>0</v>
      </c>
      <c r="W7899" s="11">
        <f>IF(U7899=0,ROUNDUP((Q7899-日期设置!$B$2)/365,0),ROUNDUP((R7899-日期设置!$B$2)/365,0))</f>
        <v>-1</v>
      </c>
      <c r="X7899" s="18" t="str">
        <f>_xlfn.IFNA(VLOOKUP(A7899,过往入选债券!A:D,4,0),2)</f>
        <v>否</v>
      </c>
      <c r="Y7899">
        <f>_xlfn.IFNA(VLOOKUP(C7899,[2]Sheet1!$A:$A,1,0),3)</f>
        <v>3</v>
      </c>
    </row>
    <row r="7900" spans="1:25" hidden="1" x14ac:dyDescent="0.2">
      <c r="A7900" s="29" t="s">
        <v>11567</v>
      </c>
      <c r="B7900" s="29" t="s">
        <v>11568</v>
      </c>
      <c r="C7900" s="40" t="s">
        <v>353</v>
      </c>
      <c r="D7900" s="26" t="str">
        <f>[1]!b_calc_yield(A7900,日期设置!$B$2,F7900,1,R7900,1,O7900,L7900,S7900,)</f>
        <v>Fetching...</v>
      </c>
      <c r="E7900" s="26" t="e">
        <f t="shared" si="246"/>
        <v>#DIV/0!</v>
      </c>
      <c r="F7900" s="18">
        <f>[1]!b_dq_cleanprice($A7900,日期设置!B$2)</f>
        <v>0</v>
      </c>
      <c r="G7900" s="18" t="str">
        <f t="shared" si="247"/>
        <v>0 + 0</v>
      </c>
      <c r="H7900" s="27">
        <f>[1]!b_dq_pctchange($A7900,日期设置!$B$2,1)/100</f>
        <v>0</v>
      </c>
      <c r="I7900" s="26">
        <f>[1]!b_pq_pctchange(A7900,日期设置!$B$4,日期设置!$B$2,1)</f>
        <v>0</v>
      </c>
      <c r="J7900" s="26">
        <f>[1]!b_pq_pctchange(A7900,日期设置!$C$4,日期设置!$B$2,1)</f>
        <v>-0.38449703187411582</v>
      </c>
      <c r="K7900" s="52">
        <f>[1]!b_dq_amount($A7900,日期设置!B$2,2,10000)</f>
        <v>0</v>
      </c>
      <c r="L7900" s="26">
        <f>[1]!b_info_latestpar(A7900,日期设置!$B$2)</f>
        <v>100</v>
      </c>
      <c r="M7900" s="6">
        <f>[1]!b_info_outstandingbalance($A7900,日期设置!B$2)</f>
        <v>0</v>
      </c>
      <c r="N7900" s="7" t="str">
        <f>[1]!b_info_latestissurercreditrating2(A7900,日期设置!$B$2,"102","1")</f>
        <v>AAA</v>
      </c>
      <c r="O7900" s="44">
        <v>5.7</v>
      </c>
      <c r="P7900" s="9">
        <f>[1]!b_info_repurchasedate(A7900)</f>
        <v>0</v>
      </c>
      <c r="Q7900" s="44" t="s">
        <v>16747</v>
      </c>
      <c r="R7900" s="2" t="str">
        <f>IF((--IF(P7900=0,Q7900,P7900))&gt;(--日期设置!$B$2),IF(P7900=0,Q7900,P7900),Q7900)</f>
        <v>2021-03-08</v>
      </c>
      <c r="S7900" s="32" t="s">
        <v>18210</v>
      </c>
      <c r="T7900" s="8">
        <f>[1]!b_anal_ptmyear($A7900,日期设置!$B$2)</f>
        <v>0</v>
      </c>
      <c r="U7900" s="8">
        <f>[1]!b_anal_termifexercise($A7900,日期设置!B$2)</f>
        <v>0</v>
      </c>
      <c r="V7900" s="10">
        <f>[1]!b_dq_dirtyprice(A7900,日期设置!$B$2)</f>
        <v>0</v>
      </c>
      <c r="W7900" s="11">
        <f>IF(U7900=0,ROUNDUP((Q7900-日期设置!$B$2)/365,0),ROUNDUP((R7900-日期设置!$B$2)/365,0))</f>
        <v>-1</v>
      </c>
      <c r="X7900" s="18">
        <f>_xlfn.IFNA(VLOOKUP(A7900,过往入选债券!A:D,4,0),2)</f>
        <v>2</v>
      </c>
      <c r="Y7900">
        <f>_xlfn.IFNA(VLOOKUP(C7900,[2]Sheet1!$A:$A,1,0),3)</f>
        <v>3</v>
      </c>
    </row>
    <row r="7901" spans="1:25" hidden="1" x14ac:dyDescent="0.2">
      <c r="A7901" s="29" t="s">
        <v>6310</v>
      </c>
      <c r="B7901" s="29" t="s">
        <v>6311</v>
      </c>
      <c r="C7901" s="40" t="s">
        <v>5019</v>
      </c>
      <c r="D7901" s="26" t="str">
        <f>[1]!b_calc_yield(A7901,日期设置!$B$2,F7901,1,R7901,1,O7901,L7901,S7901,)</f>
        <v>Fetching...</v>
      </c>
      <c r="E7901" s="26" t="e">
        <f t="shared" si="246"/>
        <v>#DIV/0!</v>
      </c>
      <c r="F7901" s="18">
        <f>[1]!b_dq_cleanprice($A7901,日期设置!B$2)</f>
        <v>0</v>
      </c>
      <c r="G7901" s="18" t="str">
        <f t="shared" si="247"/>
        <v>0 + 0</v>
      </c>
      <c r="H7901" s="27">
        <f>[1]!b_dq_pctchange($A7901,日期设置!$B$2,1)/100</f>
        <v>0</v>
      </c>
      <c r="I7901" s="26">
        <f>[1]!b_pq_pctchange(A7901,日期设置!$B$4,日期设置!$B$2,1)</f>
        <v>0</v>
      </c>
      <c r="J7901" s="26">
        <f>[1]!b_pq_pctchange(A7901,日期设置!$C$4,日期设置!$B$2,1)</f>
        <v>0</v>
      </c>
      <c r="K7901" s="52">
        <f>[1]!b_dq_amount($A7901,日期设置!B$2,2,10000)</f>
        <v>0</v>
      </c>
      <c r="L7901" s="26">
        <f>[1]!b_info_latestpar(A7901,日期设置!$B$2)</f>
        <v>100</v>
      </c>
      <c r="M7901" s="6">
        <f>[1]!b_info_outstandingbalance($A7901,日期设置!B$2)</f>
        <v>0</v>
      </c>
      <c r="N7901" s="7" t="str">
        <f>[1]!b_info_latestissurercreditrating2(A7901,日期设置!$B$2,"102","1")</f>
        <v>AA+</v>
      </c>
      <c r="O7901" s="44">
        <v>7.5</v>
      </c>
      <c r="P7901" s="9">
        <f>[1]!b_info_repurchasedate(A7901)</f>
        <v>0</v>
      </c>
      <c r="Q7901" s="44" t="s">
        <v>16761</v>
      </c>
      <c r="R7901" s="2" t="str">
        <f>IF((--IF(P7901=0,Q7901,P7901))&gt;(--日期设置!$B$2),IF(P7901=0,Q7901,P7901),Q7901)</f>
        <v>2021-03-06</v>
      </c>
      <c r="S7901" s="32" t="s">
        <v>18473</v>
      </c>
      <c r="T7901" s="8">
        <f>[1]!b_anal_ptmyear($A7901,日期设置!$B$2)</f>
        <v>0</v>
      </c>
      <c r="U7901" s="8">
        <f>[1]!b_anal_termifexercise($A7901,日期设置!B$2)</f>
        <v>0</v>
      </c>
      <c r="V7901" s="10">
        <f>[1]!b_dq_dirtyprice(A7901,日期设置!$B$2)</f>
        <v>0</v>
      </c>
      <c r="W7901" s="11">
        <f>IF(U7901=0,ROUNDUP((Q7901-日期设置!$B$2)/365,0),ROUNDUP((R7901-日期设置!$B$2)/365,0))</f>
        <v>-1</v>
      </c>
      <c r="X7901" s="18" t="str">
        <f>_xlfn.IFNA(VLOOKUP(A7901,过往入选债券!A:D,4,0),2)</f>
        <v>否</v>
      </c>
      <c r="Y7901" t="str">
        <f>_xlfn.IFNA(VLOOKUP(C7901,[2]Sheet1!$A:$A,1,0),3)</f>
        <v>山东宏桥新型材料有限公司</v>
      </c>
    </row>
    <row r="7902" spans="1:25" hidden="1" x14ac:dyDescent="0.2">
      <c r="A7902" s="29" t="s">
        <v>12061</v>
      </c>
      <c r="B7902" s="29" t="s">
        <v>12062</v>
      </c>
      <c r="C7902" s="40" t="s">
        <v>5019</v>
      </c>
      <c r="D7902" s="26" t="str">
        <f>[1]!b_calc_yield(A7902,日期设置!$B$2,F7902,1,R7902,1,O7902,L7902,S7902,)</f>
        <v>Fetching...</v>
      </c>
      <c r="E7902" s="26">
        <f t="shared" si="246"/>
        <v>5.425927615706061</v>
      </c>
      <c r="F7902" s="18">
        <f>[1]!b_dq_cleanprice($A7902,日期设置!B$2)</f>
        <v>97.572400000000002</v>
      </c>
      <c r="G7902" s="18" t="str">
        <f t="shared" si="247"/>
        <v>0.41 + 0</v>
      </c>
      <c r="H7902" s="27">
        <f>[1]!b_dq_pctchange($A7902,日期设置!$B$2,1)/100</f>
        <v>0</v>
      </c>
      <c r="I7902" s="26">
        <f>[1]!b_pq_pctchange(A7902,日期设置!$B$4,日期设置!$B$2,1)</f>
        <v>0</v>
      </c>
      <c r="J7902" s="26">
        <f>[1]!b_pq_pctchange(A7902,日期设置!$C$4,日期设置!$B$2,1)</f>
        <v>0</v>
      </c>
      <c r="K7902" s="52">
        <f>[1]!b_dq_amount($A7902,日期设置!B$2,2,10000)</f>
        <v>0</v>
      </c>
      <c r="L7902" s="26">
        <f>[1]!b_info_latestpar(A7902,日期设置!$B$2)</f>
        <v>100</v>
      </c>
      <c r="M7902" s="6">
        <f>[1]!b_info_outstandingbalance($A7902,日期设置!B$2)</f>
        <v>10.56362</v>
      </c>
      <c r="N7902" s="7" t="str">
        <f>[1]!b_info_latestissurercreditrating2(A7902,日期设置!$B$2,"102","1")</f>
        <v>AA+</v>
      </c>
      <c r="O7902" s="44">
        <v>7.45</v>
      </c>
      <c r="P7902" s="9" t="str">
        <f>[1]!b_info_repurchasedate(A7902)</f>
        <v>2017-08-21,2019-08-21</v>
      </c>
      <c r="Q7902" s="44" t="s">
        <v>16383</v>
      </c>
      <c r="R7902" s="2" t="e">
        <f>IF((--IF(P7902=0,Q7902,P7902))&gt;(--日期设置!$B$2),IF(P7902=0,Q7902,P7902),Q7902)</f>
        <v>#VALUE!</v>
      </c>
      <c r="S7902" s="32" t="s">
        <v>18890</v>
      </c>
      <c r="T7902" s="8">
        <f>[1]!b_anal_ptmyear($A7902,日期设置!$B$2)</f>
        <v>0.41643835616438357</v>
      </c>
      <c r="U7902" s="8">
        <f>[1]!b_anal_termifexercise($A7902,日期设置!B$2)</f>
        <v>0</v>
      </c>
      <c r="V7902" s="10">
        <f>[1]!b_dq_dirtyprice(A7902,日期设置!$B$2)</f>
        <v>101.9199</v>
      </c>
      <c r="W7902" s="11">
        <f>IF(U7902=0,ROUNDUP((Q7902-日期设置!$B$2)/365,0),ROUNDUP((R7902-日期设置!$B$2)/365,0))</f>
        <v>1</v>
      </c>
      <c r="X7902" s="18">
        <f>_xlfn.IFNA(VLOOKUP(A7902,过往入选债券!A:D,4,0),2)</f>
        <v>2</v>
      </c>
      <c r="Y7902" t="str">
        <f>_xlfn.IFNA(VLOOKUP(C7902,[2]Sheet1!$A:$A,1,0),3)</f>
        <v>山东宏桥新型材料有限公司</v>
      </c>
    </row>
    <row r="7903" spans="1:25" hidden="1" x14ac:dyDescent="0.2">
      <c r="A7903" s="29" t="s">
        <v>6417</v>
      </c>
      <c r="B7903" s="29" t="s">
        <v>6418</v>
      </c>
      <c r="C7903" s="40" t="s">
        <v>341</v>
      </c>
      <c r="D7903" s="26" t="str">
        <f>[1]!b_calc_yield(A7903,日期设置!$B$2,F7903,1,R7903,1,O7903,L7903,S7903,)</f>
        <v>Fetching...</v>
      </c>
      <c r="E7903" s="26" t="e">
        <f t="shared" si="246"/>
        <v>#DIV/0!</v>
      </c>
      <c r="F7903" s="18">
        <f>[1]!b_dq_cleanprice($A7903,日期设置!B$2)</f>
        <v>0</v>
      </c>
      <c r="G7903" s="18" t="str">
        <f t="shared" si="247"/>
        <v>0 + 0</v>
      </c>
      <c r="H7903" s="27">
        <f>[1]!b_dq_pctchange($A7903,日期设置!$B$2,1)/100</f>
        <v>0</v>
      </c>
      <c r="I7903" s="26">
        <f>[1]!b_pq_pctchange(A7903,日期设置!$B$4,日期设置!$B$2,1)</f>
        <v>0</v>
      </c>
      <c r="J7903" s="26">
        <f>[1]!b_pq_pctchange(A7903,日期设置!$C$4,日期设置!$B$2,1)</f>
        <v>21.953048780487798</v>
      </c>
      <c r="K7903" s="52">
        <f>[1]!b_dq_amount($A7903,日期设置!B$2,2,10000)</f>
        <v>0</v>
      </c>
      <c r="L7903" s="26">
        <f>[1]!b_info_latestpar(A7903,日期设置!$B$2)</f>
        <v>100</v>
      </c>
      <c r="M7903" s="6">
        <f>[1]!b_info_outstandingbalance($A7903,日期设置!B$2)</f>
        <v>0</v>
      </c>
      <c r="N7903" s="7" t="str">
        <f>[1]!b_info_latestissurercreditrating2(A7903,日期设置!$B$2,"102","1")</f>
        <v>AA+</v>
      </c>
      <c r="O7903" s="44">
        <v>7.5</v>
      </c>
      <c r="P7903" s="9">
        <f>[1]!b_info_repurchasedate(A7903)</f>
        <v>0</v>
      </c>
      <c r="Q7903" s="44" t="s">
        <v>16082</v>
      </c>
      <c r="R7903" s="2" t="str">
        <f>IF((--IF(P7903=0,Q7903,P7903))&gt;(--日期设置!$B$2),IF(P7903=0,Q7903,P7903),Q7903)</f>
        <v>2021-03-20</v>
      </c>
      <c r="S7903" s="32" t="s">
        <v>17867</v>
      </c>
      <c r="T7903" s="8">
        <f>[1]!b_anal_ptmyear($A7903,日期设置!$B$2)</f>
        <v>0</v>
      </c>
      <c r="U7903" s="8">
        <f>[1]!b_anal_termifexercise($A7903,日期设置!B$2)</f>
        <v>0</v>
      </c>
      <c r="V7903" s="10">
        <f>[1]!b_dq_dirtyprice(A7903,日期设置!$B$2)</f>
        <v>0</v>
      </c>
      <c r="W7903" s="11">
        <f>IF(U7903=0,ROUNDUP((Q7903-日期设置!$B$2)/365,0),ROUNDUP((R7903-日期设置!$B$2)/365,0))</f>
        <v>-1</v>
      </c>
      <c r="X7903" s="18">
        <f>_xlfn.IFNA(VLOOKUP(A7903,过往入选债券!A:D,4,0),2)</f>
        <v>2</v>
      </c>
      <c r="Y7903" t="str">
        <f>_xlfn.IFNA(VLOOKUP(C7903,[2]Sheet1!$A:$A,1,0),3)</f>
        <v>山东晨鸣纸业集团股份有限公司</v>
      </c>
    </row>
    <row r="7904" spans="1:25" hidden="1" x14ac:dyDescent="0.2">
      <c r="A7904" s="29" t="s">
        <v>5312</v>
      </c>
      <c r="B7904" s="29" t="s">
        <v>5313</v>
      </c>
      <c r="C7904" s="40" t="s">
        <v>185</v>
      </c>
      <c r="D7904" s="26" t="str">
        <f>[1]!b_calc_yield(A7904,日期设置!$B$2,F7904,1,R7904,1,O7904,L7904,S7904,)</f>
        <v>Fetching...</v>
      </c>
      <c r="E7904" s="26" t="e">
        <f t="shared" si="246"/>
        <v>#DIV/0!</v>
      </c>
      <c r="F7904" s="18">
        <f>[1]!b_dq_cleanprice($A7904,日期设置!B$2)</f>
        <v>0</v>
      </c>
      <c r="G7904" s="18" t="str">
        <f t="shared" si="247"/>
        <v>0 + 0</v>
      </c>
      <c r="H7904" s="27">
        <f>[1]!b_dq_pctchange($A7904,日期设置!$B$2,1)/100</f>
        <v>0</v>
      </c>
      <c r="I7904" s="26">
        <f>[1]!b_pq_pctchange(A7904,日期设置!$B$4,日期设置!$B$2,1)</f>
        <v>0</v>
      </c>
      <c r="J7904" s="26">
        <f>[1]!b_pq_pctchange(A7904,日期设置!$C$4,日期设置!$B$2,1)</f>
        <v>0</v>
      </c>
      <c r="K7904" s="52">
        <f>[1]!b_dq_amount($A7904,日期设置!B$2,2,10000)</f>
        <v>0</v>
      </c>
      <c r="L7904" s="26">
        <f>[1]!b_info_latestpar(A7904,日期设置!$B$2)</f>
        <v>100</v>
      </c>
      <c r="M7904" s="6">
        <f>[1]!b_info_outstandingbalance($A7904,日期设置!B$2)</f>
        <v>0</v>
      </c>
      <c r="N7904" s="7" t="str">
        <f>[1]!b_info_latestissurercreditrating2(A7904,日期设置!$B$2,"102","1")</f>
        <v>AAA</v>
      </c>
      <c r="O7904" s="44">
        <v>4.5</v>
      </c>
      <c r="P7904" s="9">
        <f>[1]!b_info_repurchasedate(A7904)</f>
        <v>0</v>
      </c>
      <c r="Q7904" s="44" t="s">
        <v>16747</v>
      </c>
      <c r="R7904" s="2" t="str">
        <f>IF((--IF(P7904=0,Q7904,P7904))&gt;(--日期设置!$B$2),IF(P7904=0,Q7904,P7904),Q7904)</f>
        <v>2021-03-08</v>
      </c>
      <c r="S7904" s="32" t="s">
        <v>18132</v>
      </c>
      <c r="T7904" s="8">
        <f>[1]!b_anal_ptmyear($A7904,日期设置!$B$2)</f>
        <v>0</v>
      </c>
      <c r="U7904" s="8">
        <f>[1]!b_anal_termifexercise($A7904,日期设置!B$2)</f>
        <v>0</v>
      </c>
      <c r="V7904" s="10">
        <f>[1]!b_dq_dirtyprice(A7904,日期设置!$B$2)</f>
        <v>0</v>
      </c>
      <c r="W7904" s="11">
        <f>IF(U7904=0,ROUNDUP((Q7904-日期设置!$B$2)/365,0),ROUNDUP((R7904-日期设置!$B$2)/365,0))</f>
        <v>-1</v>
      </c>
      <c r="X7904" s="18">
        <f>_xlfn.IFNA(VLOOKUP(A7904,过往入选债券!A:D,4,0),2)</f>
        <v>2</v>
      </c>
      <c r="Y7904">
        <f>_xlfn.IFNA(VLOOKUP(C7904,[2]Sheet1!$A:$A,1,0),3)</f>
        <v>3</v>
      </c>
    </row>
    <row r="7905" spans="1:25" hidden="1" x14ac:dyDescent="0.2">
      <c r="A7905" s="29" t="s">
        <v>6226</v>
      </c>
      <c r="B7905" s="29" t="s">
        <v>6227</v>
      </c>
      <c r="C7905" s="40" t="s">
        <v>224</v>
      </c>
      <c r="D7905" s="26" t="str">
        <f>[1]!b_calc_yield(A7905,日期设置!$B$2,F7905,1,R7905,1,O7905,L7905,S7905,)</f>
        <v>Fetching...</v>
      </c>
      <c r="E7905" s="26" t="e">
        <f t="shared" si="246"/>
        <v>#DIV/0!</v>
      </c>
      <c r="F7905" s="18">
        <f>[1]!b_dq_cleanprice($A7905,日期设置!B$2)</f>
        <v>0</v>
      </c>
      <c r="G7905" s="18" t="str">
        <f t="shared" si="247"/>
        <v>0 + 0</v>
      </c>
      <c r="H7905" s="27">
        <f>[1]!b_dq_pctchange($A7905,日期设置!$B$2,1)/100</f>
        <v>0</v>
      </c>
      <c r="I7905" s="26">
        <f>[1]!b_pq_pctchange(A7905,日期设置!$B$4,日期设置!$B$2,1)</f>
        <v>0</v>
      </c>
      <c r="J7905" s="26">
        <f>[1]!b_pq_pctchange(A7905,日期设置!$C$4,日期设置!$B$2,1)</f>
        <v>-0.10958226004928906</v>
      </c>
      <c r="K7905" s="52">
        <f>[1]!b_dq_amount($A7905,日期设置!B$2,2,10000)</f>
        <v>0</v>
      </c>
      <c r="L7905" s="26">
        <f>[1]!b_info_latestpar(A7905,日期设置!$B$2)</f>
        <v>100</v>
      </c>
      <c r="M7905" s="6">
        <f>[1]!b_info_outstandingbalance($A7905,日期设置!B$2)</f>
        <v>0</v>
      </c>
      <c r="N7905" s="7" t="str">
        <f>[1]!b_info_latestissurercreditrating2(A7905,日期设置!$B$2,"102","1")</f>
        <v>AA</v>
      </c>
      <c r="O7905" s="44">
        <v>7.2</v>
      </c>
      <c r="P7905" s="9">
        <f>[1]!b_info_repurchasedate(A7905)</f>
        <v>0</v>
      </c>
      <c r="Q7905" s="44" t="s">
        <v>16509</v>
      </c>
      <c r="R7905" s="2" t="str">
        <f>IF((--IF(P7905=0,Q7905,P7905))&gt;(--日期设置!$B$2),IF(P7905=0,Q7905,P7905),Q7905)</f>
        <v>2021-03-21</v>
      </c>
      <c r="S7905" s="32" t="s">
        <v>18264</v>
      </c>
      <c r="T7905" s="8">
        <f>[1]!b_anal_ptmyear($A7905,日期设置!$B$2)</f>
        <v>0</v>
      </c>
      <c r="U7905" s="8">
        <f>[1]!b_anal_termifexercise($A7905,日期设置!B$2)</f>
        <v>0</v>
      </c>
      <c r="V7905" s="10">
        <f>[1]!b_dq_dirtyprice(A7905,日期设置!$B$2)</f>
        <v>0</v>
      </c>
      <c r="W7905" s="11">
        <f>IF(U7905=0,ROUNDUP((Q7905-日期设置!$B$2)/365,0),ROUNDUP((R7905-日期设置!$B$2)/365,0))</f>
        <v>-1</v>
      </c>
      <c r="X7905" s="18">
        <f>_xlfn.IFNA(VLOOKUP(A7905,过往入选债券!A:D,4,0),2)</f>
        <v>2</v>
      </c>
      <c r="Y7905">
        <f>_xlfn.IFNA(VLOOKUP(C7905,[2]Sheet1!$A:$A,1,0),3)</f>
        <v>3</v>
      </c>
    </row>
    <row r="7906" spans="1:25" hidden="1" x14ac:dyDescent="0.2">
      <c r="A7906" s="29" t="s">
        <v>11700</v>
      </c>
      <c r="B7906" s="29" t="s">
        <v>11701</v>
      </c>
      <c r="C7906" s="40" t="s">
        <v>11702</v>
      </c>
      <c r="D7906" s="26" t="str">
        <f>[1]!b_calc_yield(A7906,日期设置!$B$2,F7906,1,R7906,1,O7906,L7906,S7906,)</f>
        <v>Fetching...</v>
      </c>
      <c r="E7906" s="26" t="e">
        <f t="shared" si="246"/>
        <v>#DIV/0!</v>
      </c>
      <c r="F7906" s="18">
        <f>[1]!b_dq_cleanprice($A7906,日期设置!B$2)</f>
        <v>0</v>
      </c>
      <c r="G7906" s="18" t="str">
        <f t="shared" si="247"/>
        <v>0 + 0</v>
      </c>
      <c r="H7906" s="27">
        <f>[1]!b_dq_pctchange($A7906,日期设置!$B$2,1)/100</f>
        <v>0</v>
      </c>
      <c r="I7906" s="26">
        <f>[1]!b_pq_pctchange(A7906,日期设置!$B$4,日期设置!$B$2,1)</f>
        <v>0</v>
      </c>
      <c r="J7906" s="26">
        <f>[1]!b_pq_pctchange(A7906,日期设置!$C$4,日期设置!$B$2,1)</f>
        <v>0</v>
      </c>
      <c r="K7906" s="52">
        <f>[1]!b_dq_amount($A7906,日期设置!B$2,2,10000)</f>
        <v>0</v>
      </c>
      <c r="L7906" s="26">
        <f>[1]!b_info_latestpar(A7906,日期设置!$B$2)</f>
        <v>0</v>
      </c>
      <c r="M7906" s="6">
        <f>[1]!b_info_outstandingbalance($A7906,日期设置!B$2)</f>
        <v>0</v>
      </c>
      <c r="N7906" s="7" t="str">
        <f>[1]!b_info_latestissurercreditrating2(A7906,日期设置!$B$2,"102","1")</f>
        <v>AA</v>
      </c>
      <c r="O7906" s="44">
        <v>7.5</v>
      </c>
      <c r="P7906" s="9">
        <f>[1]!b_info_repurchasedate(A7906)</f>
        <v>0</v>
      </c>
      <c r="Q7906" s="44" t="s">
        <v>16761</v>
      </c>
      <c r="R7906" s="2" t="str">
        <f>IF((--IF(P7906=0,Q7906,P7906))&gt;(--日期设置!$B$2),IF(P7906=0,Q7906,P7906),Q7906)</f>
        <v>2021-03-06</v>
      </c>
      <c r="S7906" s="32" t="s">
        <v>18894</v>
      </c>
      <c r="T7906" s="8">
        <f>[1]!b_anal_ptmyear($A7906,日期设置!$B$2)</f>
        <v>0</v>
      </c>
      <c r="U7906" s="8">
        <f>[1]!b_anal_termifexercise($A7906,日期设置!B$2)</f>
        <v>0</v>
      </c>
      <c r="V7906" s="10">
        <f>[1]!b_dq_dirtyprice(A7906,日期设置!$B$2)</f>
        <v>0</v>
      </c>
      <c r="W7906" s="11">
        <f>IF(U7906=0,ROUNDUP((Q7906-日期设置!$B$2)/365,0),ROUNDUP((R7906-日期设置!$B$2)/365,0))</f>
        <v>-1</v>
      </c>
      <c r="X7906" s="18">
        <f>_xlfn.IFNA(VLOOKUP(A7906,过往入选债券!A:D,4,0),2)</f>
        <v>2</v>
      </c>
      <c r="Y7906">
        <f>_xlfn.IFNA(VLOOKUP(C7906,[2]Sheet1!$A:$A,1,0),3)</f>
        <v>3</v>
      </c>
    </row>
    <row r="7907" spans="1:25" hidden="1" x14ac:dyDescent="0.2">
      <c r="A7907" s="29" t="s">
        <v>1659</v>
      </c>
      <c r="B7907" s="29" t="s">
        <v>1660</v>
      </c>
      <c r="C7907" s="40" t="s">
        <v>1661</v>
      </c>
      <c r="D7907" s="26" t="str">
        <f>[1]!b_calc_yield(A7907,日期设置!$B$2,F7907,1,R7907,1,O7907,L7907,S7907,)</f>
        <v>Fetching...</v>
      </c>
      <c r="E7907" s="26" t="e">
        <f t="shared" si="246"/>
        <v>#DIV/0!</v>
      </c>
      <c r="F7907" s="18">
        <f>[1]!b_dq_cleanprice($A7907,日期设置!B$2)</f>
        <v>0</v>
      </c>
      <c r="G7907" s="18" t="str">
        <f t="shared" si="247"/>
        <v>0 + 0</v>
      </c>
      <c r="H7907" s="27">
        <f>[1]!b_dq_pctchange($A7907,日期设置!$B$2,1)/100</f>
        <v>0</v>
      </c>
      <c r="I7907" s="26">
        <f>[1]!b_pq_pctchange(A7907,日期设置!$B$4,日期设置!$B$2,1)</f>
        <v>0</v>
      </c>
      <c r="J7907" s="26">
        <f>[1]!b_pq_pctchange(A7907,日期设置!$C$4,日期设置!$B$2,1)</f>
        <v>0</v>
      </c>
      <c r="K7907" s="52">
        <f>[1]!b_dq_amount($A7907,日期设置!B$2,2,10000)</f>
        <v>0</v>
      </c>
      <c r="L7907" s="26">
        <f>[1]!b_info_latestpar(A7907,日期设置!$B$2)</f>
        <v>100</v>
      </c>
      <c r="M7907" s="6">
        <f>[1]!b_info_outstandingbalance($A7907,日期设置!B$2)</f>
        <v>0</v>
      </c>
      <c r="N7907" s="7">
        <f>[1]!b_info_latestissurercreditrating2(A7907,日期设置!$B$2,"102","1")</f>
        <v>0</v>
      </c>
      <c r="O7907" s="44">
        <v>7</v>
      </c>
      <c r="P7907" s="9">
        <f>[1]!b_info_repurchasedate(A7907)</f>
        <v>0</v>
      </c>
      <c r="Q7907" s="44" t="s">
        <v>17039</v>
      </c>
      <c r="R7907" s="2" t="str">
        <f>IF((--IF(P7907=0,Q7907,P7907))&gt;(--日期设置!$B$2),IF(P7907=0,Q7907,P7907),Q7907)</f>
        <v>2021-03-16</v>
      </c>
      <c r="S7907" s="32" t="s">
        <v>18000</v>
      </c>
      <c r="T7907" s="8">
        <f>[1]!b_anal_ptmyear($A7907,日期设置!$B$2)</f>
        <v>0</v>
      </c>
      <c r="U7907" s="8">
        <f>[1]!b_anal_termifexercise($A7907,日期设置!B$2)</f>
        <v>0</v>
      </c>
      <c r="V7907" s="10">
        <f>[1]!b_dq_dirtyprice(A7907,日期设置!$B$2)</f>
        <v>0</v>
      </c>
      <c r="W7907" s="11">
        <f>IF(U7907=0,ROUNDUP((Q7907-日期设置!$B$2)/365,0),ROUNDUP((R7907-日期设置!$B$2)/365,0))</f>
        <v>-1</v>
      </c>
      <c r="X7907" s="18">
        <f>_xlfn.IFNA(VLOOKUP(A7907,过往入选债券!A:D,4,0),2)</f>
        <v>2</v>
      </c>
      <c r="Y7907">
        <f>_xlfn.IFNA(VLOOKUP(C7907,[2]Sheet1!$A:$A,1,0),3)</f>
        <v>3</v>
      </c>
    </row>
    <row r="7908" spans="1:25" hidden="1" x14ac:dyDescent="0.2">
      <c r="A7908" s="29" t="s">
        <v>11710</v>
      </c>
      <c r="B7908" s="29" t="s">
        <v>11711</v>
      </c>
      <c r="C7908" s="40" t="s">
        <v>8701</v>
      </c>
      <c r="D7908" s="26" t="str">
        <f>[1]!b_calc_yield(A7908,日期设置!$B$2,F7908,1,R7908,1,O7908,L7908,S7908,)</f>
        <v>Fetching...</v>
      </c>
      <c r="E7908" s="26" t="e">
        <f t="shared" si="246"/>
        <v>#DIV/0!</v>
      </c>
      <c r="F7908" s="18">
        <f>[1]!b_dq_cleanprice($A7908,日期设置!B$2)</f>
        <v>0</v>
      </c>
      <c r="G7908" s="18" t="str">
        <f t="shared" si="247"/>
        <v>0 + 0</v>
      </c>
      <c r="H7908" s="27">
        <f>[1]!b_dq_pctchange($A7908,日期设置!$B$2,1)/100</f>
        <v>0</v>
      </c>
      <c r="I7908" s="26">
        <f>[1]!b_pq_pctchange(A7908,日期设置!$B$4,日期设置!$B$2,1)</f>
        <v>0</v>
      </c>
      <c r="J7908" s="26">
        <f>[1]!b_pq_pctchange(A7908,日期设置!$C$4,日期设置!$B$2,1)</f>
        <v>0</v>
      </c>
      <c r="K7908" s="52">
        <f>[1]!b_dq_amount($A7908,日期设置!B$2,2,10000)</f>
        <v>0</v>
      </c>
      <c r="L7908" s="26">
        <f>[1]!b_info_latestpar(A7908,日期设置!$B$2)</f>
        <v>0</v>
      </c>
      <c r="M7908" s="6">
        <f>[1]!b_info_outstandingbalance($A7908,日期设置!B$2)</f>
        <v>0</v>
      </c>
      <c r="N7908" s="7" t="str">
        <f>[1]!b_info_latestissurercreditrating2(A7908,日期设置!$B$2,"102","1")</f>
        <v>AA+</v>
      </c>
      <c r="O7908" s="44">
        <v>7.75</v>
      </c>
      <c r="P7908" s="9">
        <f>[1]!b_info_repurchasedate(A7908)</f>
        <v>0</v>
      </c>
      <c r="Q7908" s="44" t="s">
        <v>16761</v>
      </c>
      <c r="R7908" s="2" t="str">
        <f>IF((--IF(P7908=0,Q7908,P7908))&gt;(--日期设置!$B$2),IF(P7908=0,Q7908,P7908),Q7908)</f>
        <v>2021-03-06</v>
      </c>
      <c r="S7908" s="32" t="s">
        <v>18894</v>
      </c>
      <c r="T7908" s="8">
        <f>[1]!b_anal_ptmyear($A7908,日期设置!$B$2)</f>
        <v>0</v>
      </c>
      <c r="U7908" s="8">
        <f>[1]!b_anal_termifexercise($A7908,日期设置!B$2)</f>
        <v>0</v>
      </c>
      <c r="V7908" s="10">
        <f>[1]!b_dq_dirtyprice(A7908,日期设置!$B$2)</f>
        <v>0</v>
      </c>
      <c r="W7908" s="11">
        <f>IF(U7908=0,ROUNDUP((Q7908-日期设置!$B$2)/365,0),ROUNDUP((R7908-日期设置!$B$2)/365,0))</f>
        <v>-1</v>
      </c>
      <c r="X7908" s="18">
        <f>_xlfn.IFNA(VLOOKUP(A7908,过往入选债券!A:D,4,0),2)</f>
        <v>2</v>
      </c>
      <c r="Y7908">
        <f>_xlfn.IFNA(VLOOKUP(C7908,[2]Sheet1!$A:$A,1,0),3)</f>
        <v>3</v>
      </c>
    </row>
    <row r="7909" spans="1:25" hidden="1" x14ac:dyDescent="0.2">
      <c r="A7909" s="29" t="s">
        <v>5314</v>
      </c>
      <c r="B7909" s="29" t="s">
        <v>5315</v>
      </c>
      <c r="C7909" s="40" t="s">
        <v>113</v>
      </c>
      <c r="D7909" s="26" t="str">
        <f>[1]!b_calc_yield(A7909,日期设置!$B$2,F7909,1,R7909,1,O7909,L7909,S7909,)</f>
        <v>Fetching...</v>
      </c>
      <c r="E7909" s="26" t="e">
        <f t="shared" si="246"/>
        <v>#DIV/0!</v>
      </c>
      <c r="F7909" s="18">
        <f>[1]!b_dq_cleanprice($A7909,日期设置!B$2)</f>
        <v>0</v>
      </c>
      <c r="G7909" s="18" t="str">
        <f t="shared" si="247"/>
        <v>0 + 0</v>
      </c>
      <c r="H7909" s="27">
        <f>[1]!b_dq_pctchange($A7909,日期设置!$B$2,1)/100</f>
        <v>0</v>
      </c>
      <c r="I7909" s="26">
        <f>[1]!b_pq_pctchange(A7909,日期设置!$B$4,日期设置!$B$2,1)</f>
        <v>0</v>
      </c>
      <c r="J7909" s="26">
        <f>[1]!b_pq_pctchange(A7909,日期设置!$C$4,日期设置!$B$2,1)</f>
        <v>0</v>
      </c>
      <c r="K7909" s="52">
        <f>[1]!b_dq_amount($A7909,日期设置!B$2,2,10000)</f>
        <v>0</v>
      </c>
      <c r="L7909" s="26">
        <f>[1]!b_info_latestpar(A7909,日期设置!$B$2)</f>
        <v>100</v>
      </c>
      <c r="M7909" s="6">
        <f>[1]!b_info_outstandingbalance($A7909,日期设置!B$2)</f>
        <v>0</v>
      </c>
      <c r="N7909" s="7" t="str">
        <f>[1]!b_info_latestissurercreditrating2(A7909,日期设置!$B$2,"102","1")</f>
        <v>AA+</v>
      </c>
      <c r="O7909" s="44">
        <v>4.3899999999999997</v>
      </c>
      <c r="P7909" s="9">
        <f>[1]!b_info_repurchasedate(A7909)</f>
        <v>0</v>
      </c>
      <c r="Q7909" s="44" t="s">
        <v>16840</v>
      </c>
      <c r="R7909" s="2" t="str">
        <f>IF((--IF(P7909=0,Q7909,P7909))&gt;(--日期设置!$B$2),IF(P7909=0,Q7909,P7909),Q7909)</f>
        <v>2021-03-14</v>
      </c>
      <c r="S7909" s="32" t="s">
        <v>18536</v>
      </c>
      <c r="T7909" s="8">
        <f>[1]!b_anal_ptmyear($A7909,日期设置!$B$2)</f>
        <v>0</v>
      </c>
      <c r="U7909" s="8">
        <f>[1]!b_anal_termifexercise($A7909,日期设置!B$2)</f>
        <v>0</v>
      </c>
      <c r="V7909" s="10">
        <f>[1]!b_dq_dirtyprice(A7909,日期设置!$B$2)</f>
        <v>0</v>
      </c>
      <c r="W7909" s="11">
        <f>IF(U7909=0,ROUNDUP((Q7909-日期设置!$B$2)/365,0),ROUNDUP((R7909-日期设置!$B$2)/365,0))</f>
        <v>-1</v>
      </c>
      <c r="X7909" s="18">
        <f>_xlfn.IFNA(VLOOKUP(A7909,过往入选债券!A:D,4,0),2)</f>
        <v>2</v>
      </c>
      <c r="Y7909">
        <f>_xlfn.IFNA(VLOOKUP(C7909,[2]Sheet1!$A:$A,1,0),3)</f>
        <v>3</v>
      </c>
    </row>
    <row r="7910" spans="1:25" hidden="1" x14ac:dyDescent="0.2">
      <c r="A7910" s="29" t="s">
        <v>5623</v>
      </c>
      <c r="B7910" s="29" t="s">
        <v>5624</v>
      </c>
      <c r="C7910" s="40" t="s">
        <v>5625</v>
      </c>
      <c r="D7910" s="26" t="str">
        <f>[1]!b_calc_yield(A7910,日期设置!$B$2,F7910,1,R7910,1,O7910,L7910,S7910,)</f>
        <v>Fetching...</v>
      </c>
      <c r="E7910" s="26" t="e">
        <f t="shared" si="246"/>
        <v>#DIV/0!</v>
      </c>
      <c r="F7910" s="18">
        <f>[1]!b_dq_cleanprice($A7910,日期设置!B$2)</f>
        <v>0</v>
      </c>
      <c r="G7910" s="18" t="str">
        <f t="shared" si="247"/>
        <v>0 + 0</v>
      </c>
      <c r="H7910" s="27">
        <f>[1]!b_dq_pctchange($A7910,日期设置!$B$2,1)/100</f>
        <v>0</v>
      </c>
      <c r="I7910" s="26">
        <f>[1]!b_pq_pctchange(A7910,日期设置!$B$4,日期设置!$B$2,1)</f>
        <v>0</v>
      </c>
      <c r="J7910" s="26">
        <f>[1]!b_pq_pctchange(A7910,日期设置!$C$4,日期设置!$B$2,1)</f>
        <v>0</v>
      </c>
      <c r="K7910" s="52">
        <f>[1]!b_dq_amount($A7910,日期设置!B$2,2,10000)</f>
        <v>0</v>
      </c>
      <c r="L7910" s="26">
        <f>[1]!b_info_latestpar(A7910,日期设置!$B$2)</f>
        <v>100</v>
      </c>
      <c r="M7910" s="6">
        <f>[1]!b_info_outstandingbalance($A7910,日期设置!B$2)</f>
        <v>0</v>
      </c>
      <c r="N7910" s="7" t="str">
        <f>[1]!b_info_latestissurercreditrating2(A7910,日期设置!$B$2,"102","1")</f>
        <v>AA+</v>
      </c>
      <c r="O7910" s="44">
        <v>3.68</v>
      </c>
      <c r="P7910" s="9">
        <f>[1]!b_info_repurchasedate(A7910)</f>
        <v>0</v>
      </c>
      <c r="Q7910" s="44" t="s">
        <v>16727</v>
      </c>
      <c r="R7910" s="2" t="str">
        <f>IF((--IF(P7910=0,Q7910,P7910))&gt;(--日期设置!$B$2),IF(P7910=0,Q7910,P7910),Q7910)</f>
        <v>2021-03-18</v>
      </c>
      <c r="S7910" s="32" t="s">
        <v>18383</v>
      </c>
      <c r="T7910" s="8">
        <f>[1]!b_anal_ptmyear($A7910,日期设置!$B$2)</f>
        <v>0</v>
      </c>
      <c r="U7910" s="8">
        <f>[1]!b_anal_termifexercise($A7910,日期设置!B$2)</f>
        <v>0</v>
      </c>
      <c r="V7910" s="10">
        <f>[1]!b_dq_dirtyprice(A7910,日期设置!$B$2)</f>
        <v>0</v>
      </c>
      <c r="W7910" s="11">
        <f>IF(U7910=0,ROUNDUP((Q7910-日期设置!$B$2)/365,0),ROUNDUP((R7910-日期设置!$B$2)/365,0))</f>
        <v>-1</v>
      </c>
      <c r="X7910" s="18">
        <f>_xlfn.IFNA(VLOOKUP(A7910,过往入选债券!A:D,4,0),2)</f>
        <v>2</v>
      </c>
      <c r="Y7910">
        <f>_xlfn.IFNA(VLOOKUP(C7910,[2]Sheet1!$A:$A,1,0),3)</f>
        <v>3</v>
      </c>
    </row>
    <row r="7911" spans="1:25" hidden="1" x14ac:dyDescent="0.2">
      <c r="A7911" s="29" t="s">
        <v>6308</v>
      </c>
      <c r="B7911" s="29" t="s">
        <v>6309</v>
      </c>
      <c r="C7911" s="40" t="s">
        <v>44</v>
      </c>
      <c r="D7911" s="26" t="str">
        <f>[1]!b_calc_yield(A7911,日期设置!$B$2,F7911,1,R7911,1,O7911,L7911,S7911,)</f>
        <v>Fetching...</v>
      </c>
      <c r="E7911" s="26" t="e">
        <f t="shared" si="246"/>
        <v>#DIV/0!</v>
      </c>
      <c r="F7911" s="18">
        <f>[1]!b_dq_cleanprice($A7911,日期设置!B$2)</f>
        <v>0</v>
      </c>
      <c r="G7911" s="18" t="str">
        <f t="shared" si="247"/>
        <v>0 + 0</v>
      </c>
      <c r="H7911" s="27">
        <f>[1]!b_dq_pctchange($A7911,日期设置!$B$2,1)/100</f>
        <v>0</v>
      </c>
      <c r="I7911" s="26">
        <f>[1]!b_pq_pctchange(A7911,日期设置!$B$4,日期设置!$B$2,1)</f>
        <v>0</v>
      </c>
      <c r="J7911" s="26">
        <f>[1]!b_pq_pctchange(A7911,日期设置!$C$4,日期设置!$B$2,1)</f>
        <v>0</v>
      </c>
      <c r="K7911" s="52">
        <f>[1]!b_dq_amount($A7911,日期设置!B$2,2,10000)</f>
        <v>0</v>
      </c>
      <c r="L7911" s="26">
        <f>[1]!b_info_latestpar(A7911,日期设置!$B$2)</f>
        <v>100</v>
      </c>
      <c r="M7911" s="6">
        <f>[1]!b_info_outstandingbalance($A7911,日期设置!B$2)</f>
        <v>0</v>
      </c>
      <c r="N7911" s="7" t="str">
        <f>[1]!b_info_latestissurercreditrating2(A7911,日期设置!$B$2,"102","1")</f>
        <v>AA</v>
      </c>
      <c r="O7911" s="44">
        <v>6.4</v>
      </c>
      <c r="P7911" s="9">
        <f>[1]!b_info_repurchasedate(A7911)</f>
        <v>0</v>
      </c>
      <c r="Q7911" s="44" t="s">
        <v>16761</v>
      </c>
      <c r="R7911" s="2" t="str">
        <f>IF((--IF(P7911=0,Q7911,P7911))&gt;(--日期设置!$B$2),IF(P7911=0,Q7911,P7911),Q7911)</f>
        <v>2021-03-06</v>
      </c>
      <c r="S7911" s="32" t="s">
        <v>18473</v>
      </c>
      <c r="T7911" s="8">
        <f>[1]!b_anal_ptmyear($A7911,日期设置!$B$2)</f>
        <v>0</v>
      </c>
      <c r="U7911" s="8">
        <f>[1]!b_anal_termifexercise($A7911,日期设置!B$2)</f>
        <v>0</v>
      </c>
      <c r="V7911" s="10">
        <f>[1]!b_dq_dirtyprice(A7911,日期设置!$B$2)</f>
        <v>0</v>
      </c>
      <c r="W7911" s="11">
        <f>IF(U7911=0,ROUNDUP((Q7911-日期设置!$B$2)/365,0),ROUNDUP((R7911-日期设置!$B$2)/365,0))</f>
        <v>-1</v>
      </c>
      <c r="X7911" s="18">
        <f>_xlfn.IFNA(VLOOKUP(A7911,过往入选债券!A:D,4,0),2)</f>
        <v>2</v>
      </c>
      <c r="Y7911">
        <f>_xlfn.IFNA(VLOOKUP(C7911,[2]Sheet1!$A:$A,1,0),3)</f>
        <v>3</v>
      </c>
    </row>
    <row r="7912" spans="1:25" hidden="1" x14ac:dyDescent="0.2">
      <c r="A7912" s="29" t="s">
        <v>5355</v>
      </c>
      <c r="B7912" s="29" t="s">
        <v>5356</v>
      </c>
      <c r="C7912" s="40" t="s">
        <v>1600</v>
      </c>
      <c r="D7912" s="26" t="str">
        <f>[1]!b_calc_yield(A7912,日期设置!$B$2,F7912,1,R7912,1,O7912,L7912,S7912,)</f>
        <v>Fetching...</v>
      </c>
      <c r="E7912" s="26" t="e">
        <f t="shared" si="246"/>
        <v>#DIV/0!</v>
      </c>
      <c r="F7912" s="18">
        <f>[1]!b_dq_cleanprice($A7912,日期设置!B$2)</f>
        <v>0</v>
      </c>
      <c r="G7912" s="18" t="str">
        <f t="shared" si="247"/>
        <v>0 + 0</v>
      </c>
      <c r="H7912" s="27">
        <f>[1]!b_dq_pctchange($A7912,日期设置!$B$2,1)/100</f>
        <v>0</v>
      </c>
      <c r="I7912" s="26">
        <f>[1]!b_pq_pctchange(A7912,日期设置!$B$4,日期设置!$B$2,1)</f>
        <v>0</v>
      </c>
      <c r="J7912" s="26">
        <f>[1]!b_pq_pctchange(A7912,日期设置!$C$4,日期设置!$B$2,1)</f>
        <v>0</v>
      </c>
      <c r="K7912" s="52">
        <f>[1]!b_dq_amount($A7912,日期设置!B$2,2,10000)</f>
        <v>0</v>
      </c>
      <c r="L7912" s="26">
        <f>[1]!b_info_latestpar(A7912,日期设置!$B$2)</f>
        <v>100</v>
      </c>
      <c r="M7912" s="6">
        <f>[1]!b_info_outstandingbalance($A7912,日期设置!B$2)</f>
        <v>0</v>
      </c>
      <c r="N7912" s="7" t="str">
        <f>[1]!b_info_latestissurercreditrating2(A7912,日期设置!$B$2,"102","1")</f>
        <v>AA</v>
      </c>
      <c r="O7912" s="44">
        <v>4.16</v>
      </c>
      <c r="P7912" s="9">
        <f>[1]!b_info_repurchasedate(A7912)</f>
        <v>0</v>
      </c>
      <c r="Q7912" s="44" t="s">
        <v>16506</v>
      </c>
      <c r="R7912" s="2" t="str">
        <f>IF((--IF(P7912=0,Q7912,P7912))&gt;(--日期设置!$B$2),IF(P7912=0,Q7912,P7912),Q7912)</f>
        <v>2021-03-17</v>
      </c>
      <c r="S7912" s="32" t="s">
        <v>18261</v>
      </c>
      <c r="T7912" s="8">
        <f>[1]!b_anal_ptmyear($A7912,日期设置!$B$2)</f>
        <v>0</v>
      </c>
      <c r="U7912" s="8">
        <f>[1]!b_anal_termifexercise($A7912,日期设置!B$2)</f>
        <v>0</v>
      </c>
      <c r="V7912" s="10">
        <f>[1]!b_dq_dirtyprice(A7912,日期设置!$B$2)</f>
        <v>0</v>
      </c>
      <c r="W7912" s="11">
        <f>IF(U7912=0,ROUNDUP((Q7912-日期设置!$B$2)/365,0),ROUNDUP((R7912-日期设置!$B$2)/365,0))</f>
        <v>-1</v>
      </c>
      <c r="X7912" s="18">
        <f>_xlfn.IFNA(VLOOKUP(A7912,过往入选债券!A:D,4,0),2)</f>
        <v>2</v>
      </c>
      <c r="Y7912">
        <f>_xlfn.IFNA(VLOOKUP(C7912,[2]Sheet1!$A:$A,1,0),3)</f>
        <v>3</v>
      </c>
    </row>
    <row r="7913" spans="1:25" hidden="1" x14ac:dyDescent="0.2">
      <c r="A7913" s="29" t="s">
        <v>5121</v>
      </c>
      <c r="B7913" s="29" t="s">
        <v>5122</v>
      </c>
      <c r="C7913" s="40" t="s">
        <v>213</v>
      </c>
      <c r="D7913" s="26" t="str">
        <f>[1]!b_calc_yield(A7913,日期设置!$B$2,F7913,1,R7913,1,O7913,L7913,S7913,)</f>
        <v>Fetching...</v>
      </c>
      <c r="E7913" s="26" t="e">
        <f t="shared" si="246"/>
        <v>#DIV/0!</v>
      </c>
      <c r="F7913" s="18">
        <f>[1]!b_dq_cleanprice($A7913,日期设置!B$2)</f>
        <v>0</v>
      </c>
      <c r="G7913" s="18" t="str">
        <f t="shared" si="247"/>
        <v>0 + 0</v>
      </c>
      <c r="H7913" s="27">
        <f>[1]!b_dq_pctchange($A7913,日期设置!$B$2,1)/100</f>
        <v>0</v>
      </c>
      <c r="I7913" s="26">
        <f>[1]!b_pq_pctchange(A7913,日期设置!$B$4,日期设置!$B$2,1)</f>
        <v>0</v>
      </c>
      <c r="J7913" s="26">
        <f>[1]!b_pq_pctchange(A7913,日期设置!$C$4,日期设置!$B$2,1)</f>
        <v>-0.16824195652498677</v>
      </c>
      <c r="K7913" s="52">
        <f>[1]!b_dq_amount($A7913,日期设置!B$2,2,10000)</f>
        <v>0</v>
      </c>
      <c r="L7913" s="26">
        <f>[1]!b_info_latestpar(A7913,日期设置!$B$2)</f>
        <v>100</v>
      </c>
      <c r="M7913" s="6">
        <f>[1]!b_info_outstandingbalance($A7913,日期设置!B$2)</f>
        <v>0</v>
      </c>
      <c r="N7913" s="7" t="str">
        <f>[1]!b_info_latestissurercreditrating2(A7913,日期设置!$B$2,"102","1")</f>
        <v>AAA</v>
      </c>
      <c r="O7913" s="44">
        <v>4.22</v>
      </c>
      <c r="P7913" s="9">
        <f>[1]!b_info_repurchasedate(A7913)</f>
        <v>0</v>
      </c>
      <c r="Q7913" s="44" t="s">
        <v>16509</v>
      </c>
      <c r="R7913" s="2" t="str">
        <f>IF((--IF(P7913=0,Q7913,P7913))&gt;(--日期设置!$B$2),IF(P7913=0,Q7913,P7913),Q7913)</f>
        <v>2021-03-21</v>
      </c>
      <c r="S7913" s="32" t="s">
        <v>18285</v>
      </c>
      <c r="T7913" s="8">
        <f>[1]!b_anal_ptmyear($A7913,日期设置!$B$2)</f>
        <v>0</v>
      </c>
      <c r="U7913" s="8">
        <f>[1]!b_anal_termifexercise($A7913,日期设置!B$2)</f>
        <v>0</v>
      </c>
      <c r="V7913" s="10">
        <f>[1]!b_dq_dirtyprice(A7913,日期设置!$B$2)</f>
        <v>0</v>
      </c>
      <c r="W7913" s="11">
        <f>IF(U7913=0,ROUNDUP((Q7913-日期设置!$B$2)/365,0),ROUNDUP((R7913-日期设置!$B$2)/365,0))</f>
        <v>-1</v>
      </c>
      <c r="X7913" s="18">
        <f>_xlfn.IFNA(VLOOKUP(A7913,过往入选债券!A:D,4,0),2)</f>
        <v>2</v>
      </c>
      <c r="Y7913">
        <f>_xlfn.IFNA(VLOOKUP(C7913,[2]Sheet1!$A:$A,1,0),3)</f>
        <v>3</v>
      </c>
    </row>
    <row r="7914" spans="1:25" hidden="1" x14ac:dyDescent="0.2">
      <c r="A7914" s="29" t="s">
        <v>11626</v>
      </c>
      <c r="B7914" s="29" t="s">
        <v>11627</v>
      </c>
      <c r="C7914" s="40" t="s">
        <v>385</v>
      </c>
      <c r="D7914" s="26" t="str">
        <f>[1]!b_calc_yield(A7914,日期设置!$B$2,F7914,1,R7914,1,O7914,L7914,S7914,)</f>
        <v>Fetching...</v>
      </c>
      <c r="E7914" s="26" t="e">
        <f t="shared" si="246"/>
        <v>#DIV/0!</v>
      </c>
      <c r="F7914" s="18">
        <f>[1]!b_dq_cleanprice($A7914,日期设置!B$2)</f>
        <v>0</v>
      </c>
      <c r="G7914" s="18" t="str">
        <f t="shared" si="247"/>
        <v>0 + 0</v>
      </c>
      <c r="H7914" s="27">
        <f>[1]!b_dq_pctchange($A7914,日期设置!$B$2,1)/100</f>
        <v>0</v>
      </c>
      <c r="I7914" s="26">
        <f>[1]!b_pq_pctchange(A7914,日期设置!$B$4,日期设置!$B$2,1)</f>
        <v>0</v>
      </c>
      <c r="J7914" s="26">
        <f>[1]!b_pq_pctchange(A7914,日期设置!$C$4,日期设置!$B$2,1)</f>
        <v>-0.25146605407766887</v>
      </c>
      <c r="K7914" s="52">
        <f>[1]!b_dq_amount($A7914,日期设置!B$2,2,10000)</f>
        <v>0</v>
      </c>
      <c r="L7914" s="26">
        <f>[1]!b_info_latestpar(A7914,日期设置!$B$2)</f>
        <v>100</v>
      </c>
      <c r="M7914" s="6">
        <f>[1]!b_info_outstandingbalance($A7914,日期设置!B$2)</f>
        <v>0</v>
      </c>
      <c r="N7914" s="7" t="str">
        <f>[1]!b_info_latestissurercreditrating2(A7914,日期设置!$B$2,"102","1")</f>
        <v>AA</v>
      </c>
      <c r="O7914" s="44">
        <v>6.68</v>
      </c>
      <c r="P7914" s="9" t="str">
        <f>[1]!b_info_repurchasedate(A7914)</f>
        <v>2018-03-12</v>
      </c>
      <c r="Q7914" s="44" t="s">
        <v>16192</v>
      </c>
      <c r="R7914" s="2" t="str">
        <f>IF((--IF(P7914=0,Q7914,P7914))&gt;(--日期设置!$B$2),IF(P7914=0,Q7914,P7914),Q7914)</f>
        <v>2021-03-11</v>
      </c>
      <c r="S7914" s="32" t="s">
        <v>18854</v>
      </c>
      <c r="T7914" s="8">
        <f>[1]!b_anal_ptmyear($A7914,日期设置!$B$2)</f>
        <v>0</v>
      </c>
      <c r="U7914" s="8">
        <f>[1]!b_anal_termifexercise($A7914,日期设置!B$2)</f>
        <v>0</v>
      </c>
      <c r="V7914" s="10">
        <f>[1]!b_dq_dirtyprice(A7914,日期设置!$B$2)</f>
        <v>0</v>
      </c>
      <c r="W7914" s="11">
        <f>IF(U7914=0,ROUNDUP((Q7914-日期设置!$B$2)/365,0),ROUNDUP((R7914-日期设置!$B$2)/365,0))</f>
        <v>-1</v>
      </c>
      <c r="X7914" s="18">
        <f>_xlfn.IFNA(VLOOKUP(A7914,过往入选债券!A:D,4,0),2)</f>
        <v>2</v>
      </c>
      <c r="Y7914">
        <f>_xlfn.IFNA(VLOOKUP(C7914,[2]Sheet1!$A:$A,1,0),3)</f>
        <v>3</v>
      </c>
    </row>
    <row r="7915" spans="1:25" hidden="1" x14ac:dyDescent="0.2">
      <c r="A7915" s="29" t="s">
        <v>6448</v>
      </c>
      <c r="B7915" s="29" t="s">
        <v>6449</v>
      </c>
      <c r="C7915" s="40" t="s">
        <v>1078</v>
      </c>
      <c r="D7915" s="26" t="str">
        <f>[1]!b_calc_yield(A7915,日期设置!$B$2,F7915,1,R7915,1,O7915,L7915,S7915,)</f>
        <v>Fetching...</v>
      </c>
      <c r="E7915" s="26" t="e">
        <f t="shared" si="246"/>
        <v>#DIV/0!</v>
      </c>
      <c r="F7915" s="18">
        <f>[1]!b_dq_cleanprice($A7915,日期设置!B$2)</f>
        <v>0</v>
      </c>
      <c r="G7915" s="18" t="str">
        <f t="shared" si="247"/>
        <v>0 + 0</v>
      </c>
      <c r="H7915" s="27">
        <f>[1]!b_dq_pctchange($A7915,日期设置!$B$2,1)/100</f>
        <v>0</v>
      </c>
      <c r="I7915" s="26">
        <f>[1]!b_pq_pctchange(A7915,日期设置!$B$4,日期设置!$B$2,1)</f>
        <v>-0.14732567958461051</v>
      </c>
      <c r="J7915" s="26">
        <f>[1]!b_pq_pctchange(A7915,日期设置!$C$4,日期设置!$B$2,1)</f>
        <v>-0.21395847110962257</v>
      </c>
      <c r="K7915" s="52">
        <f>[1]!b_dq_amount($A7915,日期设置!B$2,2,10000)</f>
        <v>0</v>
      </c>
      <c r="L7915" s="26">
        <f>[1]!b_info_latestpar(A7915,日期设置!$B$2)</f>
        <v>100</v>
      </c>
      <c r="M7915" s="6">
        <f>[1]!b_info_outstandingbalance($A7915,日期设置!B$2)</f>
        <v>0</v>
      </c>
      <c r="N7915" s="7" t="str">
        <f>[1]!b_info_latestissurercreditrating2(A7915,日期设置!$B$2,"102","1")</f>
        <v>AA+</v>
      </c>
      <c r="O7915" s="44">
        <v>5.89</v>
      </c>
      <c r="P7915" s="9" t="str">
        <f>[1]!b_info_repurchasedate(A7915)</f>
        <v>2020-10-22</v>
      </c>
      <c r="Q7915" s="44" t="s">
        <v>17137</v>
      </c>
      <c r="R7915" s="2" t="str">
        <f>IF((--IF(P7915=0,Q7915,P7915))&gt;(--日期设置!$B$2),IF(P7915=0,Q7915,P7915),Q7915)</f>
        <v>2021-03-22</v>
      </c>
      <c r="S7915" s="32" t="s">
        <v>18320</v>
      </c>
      <c r="T7915" s="8">
        <f>[1]!b_anal_ptmyear($A7915,日期设置!$B$2)</f>
        <v>0</v>
      </c>
      <c r="U7915" s="8">
        <f>[1]!b_anal_termifexercise($A7915,日期设置!B$2)</f>
        <v>0</v>
      </c>
      <c r="V7915" s="10">
        <f>[1]!b_dq_dirtyprice(A7915,日期设置!$B$2)</f>
        <v>0</v>
      </c>
      <c r="W7915" s="11">
        <f>IF(U7915=0,ROUNDUP((Q7915-日期设置!$B$2)/365,0),ROUNDUP((R7915-日期设置!$B$2)/365,0))</f>
        <v>0</v>
      </c>
      <c r="X7915" s="18">
        <f>_xlfn.IFNA(VLOOKUP(A7915,过往入选债券!A:D,4,0),2)</f>
        <v>2</v>
      </c>
      <c r="Y7915">
        <f>_xlfn.IFNA(VLOOKUP(C7915,[2]Sheet1!$A:$A,1,0),3)</f>
        <v>3</v>
      </c>
    </row>
    <row r="7916" spans="1:25" hidden="1" x14ac:dyDescent="0.2">
      <c r="A7916" s="29" t="s">
        <v>6425</v>
      </c>
      <c r="B7916" s="29" t="s">
        <v>6426</v>
      </c>
      <c r="C7916" s="40" t="s">
        <v>1529</v>
      </c>
      <c r="D7916" s="26" t="str">
        <f>[1]!b_calc_yield(A7916,日期设置!$B$2,F7916,1,R7916,1,O7916,L7916,S7916,)</f>
        <v>Fetching...</v>
      </c>
      <c r="E7916" s="26" t="e">
        <f t="shared" si="246"/>
        <v>#DIV/0!</v>
      </c>
      <c r="F7916" s="18">
        <f>[1]!b_dq_cleanprice($A7916,日期设置!B$2)</f>
        <v>0</v>
      </c>
      <c r="G7916" s="18" t="str">
        <f t="shared" si="247"/>
        <v>0 + 0</v>
      </c>
      <c r="H7916" s="27">
        <f>[1]!b_dq_pctchange($A7916,日期设置!$B$2,1)/100</f>
        <v>0</v>
      </c>
      <c r="I7916" s="26">
        <f>[1]!b_pq_pctchange(A7916,日期设置!$B$4,日期设置!$B$2,1)</f>
        <v>0</v>
      </c>
      <c r="J7916" s="26">
        <f>[1]!b_pq_pctchange(A7916,日期设置!$C$4,日期设置!$B$2,1)</f>
        <v>0</v>
      </c>
      <c r="K7916" s="52">
        <f>[1]!b_dq_amount($A7916,日期设置!B$2,2,10000)</f>
        <v>0</v>
      </c>
      <c r="L7916" s="26">
        <f>[1]!b_info_latestpar(A7916,日期设置!$B$2)</f>
        <v>100</v>
      </c>
      <c r="M7916" s="6">
        <f>[1]!b_info_outstandingbalance($A7916,日期设置!B$2)</f>
        <v>0</v>
      </c>
      <c r="N7916" s="7" t="str">
        <f>[1]!b_info_latestissurercreditrating2(A7916,日期设置!$B$2,"102","1")</f>
        <v>AA+</v>
      </c>
      <c r="O7916" s="44">
        <v>5.89</v>
      </c>
      <c r="P7916" s="9">
        <f>[1]!b_info_repurchasedate(A7916)</f>
        <v>0</v>
      </c>
      <c r="Q7916" s="44" t="s">
        <v>16082</v>
      </c>
      <c r="R7916" s="2" t="str">
        <f>IF((--IF(P7916=0,Q7916,P7916))&gt;(--日期设置!$B$2),IF(P7916=0,Q7916,P7916),Q7916)</f>
        <v>2021-03-20</v>
      </c>
      <c r="S7916" s="32" t="s">
        <v>17867</v>
      </c>
      <c r="T7916" s="8">
        <f>[1]!b_anal_ptmyear($A7916,日期设置!$B$2)</f>
        <v>0</v>
      </c>
      <c r="U7916" s="8">
        <f>[1]!b_anal_termifexercise($A7916,日期设置!B$2)</f>
        <v>0</v>
      </c>
      <c r="V7916" s="10">
        <f>[1]!b_dq_dirtyprice(A7916,日期设置!$B$2)</f>
        <v>0</v>
      </c>
      <c r="W7916" s="11">
        <f>IF(U7916=0,ROUNDUP((Q7916-日期设置!$B$2)/365,0),ROUNDUP((R7916-日期设置!$B$2)/365,0))</f>
        <v>-1</v>
      </c>
      <c r="X7916" s="18">
        <f>_xlfn.IFNA(VLOOKUP(A7916,过往入选债券!A:D,4,0),2)</f>
        <v>2</v>
      </c>
      <c r="Y7916">
        <f>_xlfn.IFNA(VLOOKUP(C7916,[2]Sheet1!$A:$A,1,0),3)</f>
        <v>3</v>
      </c>
    </row>
    <row r="7917" spans="1:25" hidden="1" x14ac:dyDescent="0.2">
      <c r="A7917" s="29" t="s">
        <v>1648</v>
      </c>
      <c r="B7917" s="29" t="s">
        <v>1649</v>
      </c>
      <c r="C7917" s="40" t="s">
        <v>142</v>
      </c>
      <c r="D7917" s="26" t="str">
        <f>[1]!b_calc_yield(A7917,日期设置!$B$2,F7917,1,R7917,1,O7917,L7917,S7917,)</f>
        <v>Fetching...</v>
      </c>
      <c r="E7917" s="26" t="e">
        <f t="shared" si="246"/>
        <v>#DIV/0!</v>
      </c>
      <c r="F7917" s="18">
        <f>[1]!b_dq_cleanprice($A7917,日期设置!B$2)</f>
        <v>0</v>
      </c>
      <c r="G7917" s="18" t="str">
        <f t="shared" si="247"/>
        <v>0 + 0</v>
      </c>
      <c r="H7917" s="27">
        <f>[1]!b_dq_pctchange($A7917,日期设置!$B$2,1)/100</f>
        <v>0</v>
      </c>
      <c r="I7917" s="26">
        <f>[1]!b_pq_pctchange(A7917,日期设置!$B$4,日期设置!$B$2,1)</f>
        <v>0</v>
      </c>
      <c r="J7917" s="26">
        <f>[1]!b_pq_pctchange(A7917,日期设置!$C$4,日期设置!$B$2,1)</f>
        <v>-0.10848368353503007</v>
      </c>
      <c r="K7917" s="52">
        <f>[1]!b_dq_amount($A7917,日期设置!B$2,2,10000)</f>
        <v>0</v>
      </c>
      <c r="L7917" s="26">
        <f>[1]!b_info_latestpar(A7917,日期设置!$B$2)</f>
        <v>100</v>
      </c>
      <c r="M7917" s="6">
        <f>[1]!b_info_outstandingbalance($A7917,日期设置!B$2)</f>
        <v>0</v>
      </c>
      <c r="N7917" s="7">
        <f>[1]!b_info_latestissurercreditrating2(A7917,日期设置!$B$2,"102","1")</f>
        <v>0</v>
      </c>
      <c r="O7917" s="44">
        <v>6.38</v>
      </c>
      <c r="P7917" s="9">
        <f>[1]!b_info_repurchasedate(A7917)</f>
        <v>0</v>
      </c>
      <c r="Q7917" s="44" t="s">
        <v>17039</v>
      </c>
      <c r="R7917" s="2" t="str">
        <f>IF((--IF(P7917=0,Q7917,P7917))&gt;(--日期设置!$B$2),IF(P7917=0,Q7917,P7917),Q7917)</f>
        <v>2021-03-16</v>
      </c>
      <c r="S7917" s="32" t="s">
        <v>18000</v>
      </c>
      <c r="T7917" s="8">
        <f>[1]!b_anal_ptmyear($A7917,日期设置!$B$2)</f>
        <v>0</v>
      </c>
      <c r="U7917" s="8">
        <f>[1]!b_anal_termifexercise($A7917,日期设置!B$2)</f>
        <v>0</v>
      </c>
      <c r="V7917" s="10">
        <f>[1]!b_dq_dirtyprice(A7917,日期设置!$B$2)</f>
        <v>0</v>
      </c>
      <c r="W7917" s="11">
        <f>IF(U7917=0,ROUNDUP((Q7917-日期设置!$B$2)/365,0),ROUNDUP((R7917-日期设置!$B$2)/365,0))</f>
        <v>-1</v>
      </c>
      <c r="X7917" s="18">
        <f>_xlfn.IFNA(VLOOKUP(A7917,过往入选债券!A:D,4,0),2)</f>
        <v>2</v>
      </c>
      <c r="Y7917">
        <f>_xlfn.IFNA(VLOOKUP(C7917,[2]Sheet1!$A:$A,1,0),3)</f>
        <v>3</v>
      </c>
    </row>
    <row r="7918" spans="1:25" hidden="1" x14ac:dyDescent="0.2">
      <c r="A7918" s="29" t="s">
        <v>6230</v>
      </c>
      <c r="B7918" s="29" t="s">
        <v>6231</v>
      </c>
      <c r="C7918" s="40" t="s">
        <v>6232</v>
      </c>
      <c r="D7918" s="26" t="str">
        <f>[1]!b_calc_yield(A7918,日期设置!$B$2,F7918,1,R7918,1,O7918,L7918,S7918,)</f>
        <v>Fetching...</v>
      </c>
      <c r="E7918" s="26" t="e">
        <f t="shared" si="246"/>
        <v>#DIV/0!</v>
      </c>
      <c r="F7918" s="18">
        <f>[1]!b_dq_cleanprice($A7918,日期设置!B$2)</f>
        <v>0</v>
      </c>
      <c r="G7918" s="18" t="str">
        <f t="shared" si="247"/>
        <v>0 + 0</v>
      </c>
      <c r="H7918" s="27">
        <f>[1]!b_dq_pctchange($A7918,日期设置!$B$2,1)/100</f>
        <v>0</v>
      </c>
      <c r="I7918" s="26">
        <f>[1]!b_pq_pctchange(A7918,日期设置!$B$4,日期设置!$B$2,1)</f>
        <v>0</v>
      </c>
      <c r="J7918" s="26">
        <f>[1]!b_pq_pctchange(A7918,日期设置!$C$4,日期设置!$B$2,1)</f>
        <v>0</v>
      </c>
      <c r="K7918" s="52">
        <f>[1]!b_dq_amount($A7918,日期设置!B$2,2,10000)</f>
        <v>0</v>
      </c>
      <c r="L7918" s="26">
        <f>[1]!b_info_latestpar(A7918,日期设置!$B$2)</f>
        <v>100</v>
      </c>
      <c r="M7918" s="6">
        <f>[1]!b_info_outstandingbalance($A7918,日期设置!B$2)</f>
        <v>0</v>
      </c>
      <c r="N7918" s="7" t="str">
        <f>[1]!b_info_latestissurercreditrating2(A7918,日期设置!$B$2,"102","1")</f>
        <v>AA</v>
      </c>
      <c r="O7918" s="44">
        <v>6.8</v>
      </c>
      <c r="P7918" s="9">
        <f>[1]!b_info_repurchasedate(A7918)</f>
        <v>0</v>
      </c>
      <c r="Q7918" s="44" t="s">
        <v>16200</v>
      </c>
      <c r="R7918" s="2" t="str">
        <f>IF((--IF(P7918=0,Q7918,P7918))&gt;(--日期设置!$B$2),IF(P7918=0,Q7918,P7918),Q7918)</f>
        <v>2021-03-19</v>
      </c>
      <c r="S7918" s="32" t="s">
        <v>17987</v>
      </c>
      <c r="T7918" s="8">
        <f>[1]!b_anal_ptmyear($A7918,日期设置!$B$2)</f>
        <v>0</v>
      </c>
      <c r="U7918" s="8">
        <f>[1]!b_anal_termifexercise($A7918,日期设置!B$2)</f>
        <v>0</v>
      </c>
      <c r="V7918" s="10">
        <f>[1]!b_dq_dirtyprice(A7918,日期设置!$B$2)</f>
        <v>0</v>
      </c>
      <c r="W7918" s="11">
        <f>IF(U7918=0,ROUNDUP((Q7918-日期设置!$B$2)/365,0),ROUNDUP((R7918-日期设置!$B$2)/365,0))</f>
        <v>-1</v>
      </c>
      <c r="X7918" s="18">
        <f>_xlfn.IFNA(VLOOKUP(A7918,过往入选债券!A:D,4,0),2)</f>
        <v>2</v>
      </c>
      <c r="Y7918">
        <f>_xlfn.IFNA(VLOOKUP(C7918,[2]Sheet1!$A:$A,1,0),3)</f>
        <v>3</v>
      </c>
    </row>
    <row r="7919" spans="1:25" hidden="1" x14ac:dyDescent="0.2">
      <c r="A7919" s="29" t="s">
        <v>6336</v>
      </c>
      <c r="B7919" s="29" t="s">
        <v>6337</v>
      </c>
      <c r="C7919" s="40" t="s">
        <v>5710</v>
      </c>
      <c r="D7919" s="26" t="str">
        <f>[1]!b_calc_yield(A7919,日期设置!$B$2,F7919,1,R7919,1,O7919,L7919,S7919,)</f>
        <v>Fetching...</v>
      </c>
      <c r="E7919" s="26" t="e">
        <f t="shared" si="246"/>
        <v>#DIV/0!</v>
      </c>
      <c r="F7919" s="18">
        <f>[1]!b_dq_cleanprice($A7919,日期设置!B$2)</f>
        <v>0</v>
      </c>
      <c r="G7919" s="18" t="str">
        <f t="shared" si="247"/>
        <v>0 + 0</v>
      </c>
      <c r="H7919" s="27">
        <f>[1]!b_dq_pctchange($A7919,日期设置!$B$2,1)/100</f>
        <v>0</v>
      </c>
      <c r="I7919" s="26">
        <f>[1]!b_pq_pctchange(A7919,日期设置!$B$4,日期设置!$B$2,1)</f>
        <v>0</v>
      </c>
      <c r="J7919" s="26">
        <f>[1]!b_pq_pctchange(A7919,日期设置!$C$4,日期设置!$B$2,1)</f>
        <v>0</v>
      </c>
      <c r="K7919" s="52">
        <f>[1]!b_dq_amount($A7919,日期设置!B$2,2,10000)</f>
        <v>0</v>
      </c>
      <c r="L7919" s="26">
        <f>[1]!b_info_latestpar(A7919,日期设置!$B$2)</f>
        <v>100</v>
      </c>
      <c r="M7919" s="6">
        <f>[1]!b_info_outstandingbalance($A7919,日期设置!B$2)</f>
        <v>10</v>
      </c>
      <c r="N7919" s="7" t="str">
        <f>[1]!b_info_latestissurercreditrating2(A7919,日期设置!$B$2,"102","1")</f>
        <v>C</v>
      </c>
      <c r="O7919" s="44">
        <v>6.28</v>
      </c>
      <c r="P7919" s="9">
        <f>[1]!b_info_repurchasedate(A7919)</f>
        <v>0</v>
      </c>
      <c r="Q7919" s="44" t="s">
        <v>16082</v>
      </c>
      <c r="R7919" s="2" t="str">
        <f>IF((--IF(P7919=0,Q7919,P7919))&gt;(--日期设置!$B$2),IF(P7919=0,Q7919,P7919),Q7919)</f>
        <v>2021-03-20</v>
      </c>
      <c r="S7919" s="32" t="s">
        <v>17867</v>
      </c>
      <c r="T7919" s="8">
        <f>[1]!b_anal_ptmyear($A7919,日期设置!$B$2)</f>
        <v>0</v>
      </c>
      <c r="U7919" s="8">
        <f>[1]!b_anal_termifexercise($A7919,日期设置!B$2)</f>
        <v>0</v>
      </c>
      <c r="V7919" s="10">
        <f>[1]!b_dq_dirtyprice(A7919,日期设置!$B$2)</f>
        <v>0</v>
      </c>
      <c r="W7919" s="11">
        <f>IF(U7919=0,ROUNDUP((Q7919-日期设置!$B$2)/365,0),ROUNDUP((R7919-日期设置!$B$2)/365,0))</f>
        <v>-1</v>
      </c>
      <c r="X7919" s="18" t="str">
        <f>_xlfn.IFNA(VLOOKUP(A7919,过往入选债券!A:D,4,0),2)</f>
        <v>否</v>
      </c>
      <c r="Y7919">
        <f>_xlfn.IFNA(VLOOKUP(C7919,[2]Sheet1!$A:$A,1,0),3)</f>
        <v>3</v>
      </c>
    </row>
    <row r="7920" spans="1:25" hidden="1" x14ac:dyDescent="0.2">
      <c r="A7920" s="29" t="s">
        <v>1630</v>
      </c>
      <c r="B7920" s="29" t="s">
        <v>1631</v>
      </c>
      <c r="C7920" s="40" t="s">
        <v>1025</v>
      </c>
      <c r="D7920" s="26" t="str">
        <f>[1]!b_calc_yield(A7920,日期设置!$B$2,F7920,1,R7920,1,O7920,L7920,S7920,)</f>
        <v>Fetching...</v>
      </c>
      <c r="E7920" s="26" t="e">
        <f t="shared" si="246"/>
        <v>#DIV/0!</v>
      </c>
      <c r="F7920" s="18">
        <f>[1]!b_dq_cleanprice($A7920,日期设置!B$2)</f>
        <v>0</v>
      </c>
      <c r="G7920" s="18" t="str">
        <f t="shared" si="247"/>
        <v>0 + 0</v>
      </c>
      <c r="H7920" s="27">
        <f>[1]!b_dq_pctchange($A7920,日期设置!$B$2,1)/100</f>
        <v>0</v>
      </c>
      <c r="I7920" s="26">
        <f>[1]!b_pq_pctchange(A7920,日期设置!$B$4,日期设置!$B$2,1)</f>
        <v>0</v>
      </c>
      <c r="J7920" s="26">
        <f>[1]!b_pq_pctchange(A7920,日期设置!$C$4,日期设置!$B$2,1)</f>
        <v>0</v>
      </c>
      <c r="K7920" s="52">
        <f>[1]!b_dq_amount($A7920,日期设置!B$2,2,10000)</f>
        <v>0</v>
      </c>
      <c r="L7920" s="26">
        <f>[1]!b_info_latestpar(A7920,日期设置!$B$2)</f>
        <v>100</v>
      </c>
      <c r="M7920" s="6">
        <f>[1]!b_info_outstandingbalance($A7920,日期设置!B$2)</f>
        <v>0</v>
      </c>
      <c r="N7920" s="7">
        <f>[1]!b_info_latestissurercreditrating2(A7920,日期设置!$B$2,"102","1")</f>
        <v>0</v>
      </c>
      <c r="O7920" s="44">
        <v>7</v>
      </c>
      <c r="P7920" s="9">
        <f>[1]!b_info_repurchasedate(A7920)</f>
        <v>0</v>
      </c>
      <c r="Q7920" s="44" t="s">
        <v>16747</v>
      </c>
      <c r="R7920" s="2" t="str">
        <f>IF((--IF(P7920=0,Q7920,P7920))&gt;(--日期设置!$B$2),IF(P7920=0,Q7920,P7920),Q7920)</f>
        <v>2021-03-08</v>
      </c>
      <c r="S7920" s="32" t="s">
        <v>18210</v>
      </c>
      <c r="T7920" s="8">
        <f>[1]!b_anal_ptmyear($A7920,日期设置!$B$2)</f>
        <v>0</v>
      </c>
      <c r="U7920" s="8">
        <f>[1]!b_anal_termifexercise($A7920,日期设置!B$2)</f>
        <v>0</v>
      </c>
      <c r="V7920" s="10">
        <f>[1]!b_dq_dirtyprice(A7920,日期设置!$B$2)</f>
        <v>0</v>
      </c>
      <c r="W7920" s="11">
        <f>IF(U7920=0,ROUNDUP((Q7920-日期设置!$B$2)/365,0),ROUNDUP((R7920-日期设置!$B$2)/365,0))</f>
        <v>-1</v>
      </c>
      <c r="X7920" s="18">
        <f>_xlfn.IFNA(VLOOKUP(A7920,过往入选债券!A:D,4,0),2)</f>
        <v>2</v>
      </c>
      <c r="Y7920">
        <f>_xlfn.IFNA(VLOOKUP(C7920,[2]Sheet1!$A:$A,1,0),3)</f>
        <v>3</v>
      </c>
    </row>
    <row r="7921" spans="1:25" hidden="1" x14ac:dyDescent="0.2">
      <c r="A7921" s="29" t="s">
        <v>1616</v>
      </c>
      <c r="B7921" s="29" t="s">
        <v>1617</v>
      </c>
      <c r="C7921" s="40" t="s">
        <v>1401</v>
      </c>
      <c r="D7921" s="26" t="str">
        <f>[1]!b_calc_yield(A7921,日期设置!$B$2,F7921,1,R7921,1,O7921,L7921,S7921,)</f>
        <v>Fetching...</v>
      </c>
      <c r="E7921" s="26" t="e">
        <f t="shared" si="246"/>
        <v>#DIV/0!</v>
      </c>
      <c r="F7921" s="18">
        <f>[1]!b_dq_cleanprice($A7921,日期设置!B$2)</f>
        <v>0</v>
      </c>
      <c r="G7921" s="18" t="str">
        <f t="shared" si="247"/>
        <v>0 + 0</v>
      </c>
      <c r="H7921" s="27">
        <f>[1]!b_dq_pctchange($A7921,日期设置!$B$2,1)/100</f>
        <v>0</v>
      </c>
      <c r="I7921" s="26">
        <f>[1]!b_pq_pctchange(A7921,日期设置!$B$4,日期设置!$B$2,1)</f>
        <v>0</v>
      </c>
      <c r="J7921" s="26">
        <f>[1]!b_pq_pctchange(A7921,日期设置!$C$4,日期设置!$B$2,1)</f>
        <v>0</v>
      </c>
      <c r="K7921" s="52">
        <f>[1]!b_dq_amount($A7921,日期设置!B$2,2,10000)</f>
        <v>0</v>
      </c>
      <c r="L7921" s="26">
        <f>[1]!b_info_latestpar(A7921,日期设置!$B$2)</f>
        <v>100</v>
      </c>
      <c r="M7921" s="6">
        <f>[1]!b_info_outstandingbalance($A7921,日期设置!B$2)</f>
        <v>0</v>
      </c>
      <c r="N7921" s="7">
        <f>[1]!b_info_latestissurercreditrating2(A7921,日期设置!$B$2,"102","1")</f>
        <v>0</v>
      </c>
      <c r="O7921" s="44">
        <v>7.5</v>
      </c>
      <c r="P7921" s="9">
        <f>[1]!b_info_repurchasedate(A7921)</f>
        <v>0</v>
      </c>
      <c r="Q7921" s="44" t="s">
        <v>16970</v>
      </c>
      <c r="R7921" s="2" t="str">
        <f>IF((--IF(P7921=0,Q7921,P7921))&gt;(--日期设置!$B$2),IF(P7921=0,Q7921,P7921),Q7921)</f>
        <v>2021-03-12</v>
      </c>
      <c r="S7921" s="32" t="s">
        <v>18559</v>
      </c>
      <c r="T7921" s="8">
        <f>[1]!b_anal_ptmyear($A7921,日期设置!$B$2)</f>
        <v>0</v>
      </c>
      <c r="U7921" s="8">
        <f>[1]!b_anal_termifexercise($A7921,日期设置!B$2)</f>
        <v>0</v>
      </c>
      <c r="V7921" s="10">
        <f>[1]!b_dq_dirtyprice(A7921,日期设置!$B$2)</f>
        <v>0</v>
      </c>
      <c r="W7921" s="11">
        <f>IF(U7921=0,ROUNDUP((Q7921-日期设置!$B$2)/365,0),ROUNDUP((R7921-日期设置!$B$2)/365,0))</f>
        <v>-1</v>
      </c>
      <c r="X7921" s="18">
        <f>_xlfn.IFNA(VLOOKUP(A7921,过往入选债券!A:D,4,0),2)</f>
        <v>2</v>
      </c>
      <c r="Y7921">
        <f>_xlfn.IFNA(VLOOKUP(C7921,[2]Sheet1!$A:$A,1,0),3)</f>
        <v>3</v>
      </c>
    </row>
    <row r="7922" spans="1:25" hidden="1" x14ac:dyDescent="0.2">
      <c r="A7922" s="29" t="s">
        <v>5077</v>
      </c>
      <c r="B7922" s="29" t="s">
        <v>5078</v>
      </c>
      <c r="C7922" s="40" t="s">
        <v>4964</v>
      </c>
      <c r="D7922" s="26" t="str">
        <f>[1]!b_calc_yield(A7922,日期设置!$B$2,F7922,1,R7922,1,O7922,L7922,S7922,)</f>
        <v>Fetching...</v>
      </c>
      <c r="E7922" s="26" t="e">
        <f t="shared" si="246"/>
        <v>#DIV/0!</v>
      </c>
      <c r="F7922" s="18">
        <f>[1]!b_dq_cleanprice($A7922,日期设置!B$2)</f>
        <v>0</v>
      </c>
      <c r="G7922" s="18" t="str">
        <f t="shared" si="247"/>
        <v>0 + 0</v>
      </c>
      <c r="H7922" s="27">
        <f>[1]!b_dq_pctchange($A7922,日期设置!$B$2,1)/100</f>
        <v>0</v>
      </c>
      <c r="I7922" s="26">
        <f>[1]!b_pq_pctchange(A7922,日期设置!$B$4,日期设置!$B$2,1)</f>
        <v>0</v>
      </c>
      <c r="J7922" s="26">
        <f>[1]!b_pq_pctchange(A7922,日期设置!$C$4,日期设置!$B$2,1)</f>
        <v>2.775950668037007</v>
      </c>
      <c r="K7922" s="52">
        <f>[1]!b_dq_amount($A7922,日期设置!B$2,2,10000)</f>
        <v>0</v>
      </c>
      <c r="L7922" s="26">
        <f>[1]!b_info_latestpar(A7922,日期设置!$B$2)</f>
        <v>100</v>
      </c>
      <c r="M7922" s="6">
        <f>[1]!b_info_outstandingbalance($A7922,日期设置!B$2)</f>
        <v>0</v>
      </c>
      <c r="N7922" s="7" t="str">
        <f>[1]!b_info_latestissurercreditrating2(A7922,日期设置!$B$2,"102","1")</f>
        <v>AAA</v>
      </c>
      <c r="O7922" s="44">
        <v>5.5</v>
      </c>
      <c r="P7922" s="9">
        <f>[1]!b_info_repurchasedate(A7922)</f>
        <v>0</v>
      </c>
      <c r="Q7922" s="44" t="s">
        <v>16192</v>
      </c>
      <c r="R7922" s="2" t="str">
        <f>IF((--IF(P7922=0,Q7922,P7922))&gt;(--日期设置!$B$2),IF(P7922=0,Q7922,P7922),Q7922)</f>
        <v>2021-03-11</v>
      </c>
      <c r="S7922" s="32" t="s">
        <v>17774</v>
      </c>
      <c r="T7922" s="8">
        <f>[1]!b_anal_ptmyear($A7922,日期设置!$B$2)</f>
        <v>0</v>
      </c>
      <c r="U7922" s="8">
        <f>[1]!b_anal_termifexercise($A7922,日期设置!B$2)</f>
        <v>0</v>
      </c>
      <c r="V7922" s="10">
        <f>[1]!b_dq_dirtyprice(A7922,日期设置!$B$2)</f>
        <v>0</v>
      </c>
      <c r="W7922" s="11">
        <f>IF(U7922=0,ROUNDUP((Q7922-日期设置!$B$2)/365,0),ROUNDUP((R7922-日期设置!$B$2)/365,0))</f>
        <v>-1</v>
      </c>
      <c r="X7922" s="18" t="str">
        <f>_xlfn.IFNA(VLOOKUP(A7922,过往入选债券!A:D,4,0),2)</f>
        <v>否</v>
      </c>
      <c r="Y7922">
        <f>_xlfn.IFNA(VLOOKUP(C7922,[2]Sheet1!$A:$A,1,0),3)</f>
        <v>3</v>
      </c>
    </row>
    <row r="7923" spans="1:25" hidden="1" x14ac:dyDescent="0.2">
      <c r="A7923" s="29" t="s">
        <v>15953</v>
      </c>
      <c r="B7923" s="29" t="s">
        <v>15954</v>
      </c>
      <c r="C7923" s="40" t="s">
        <v>14389</v>
      </c>
      <c r="D7923" s="26" t="str">
        <f>[1]!b_calc_yield(A7923,日期设置!$B$2,F7923,1,R7923,1,O7923,L7923,S7923,)</f>
        <v>Fetching...</v>
      </c>
      <c r="E7923" s="26">
        <f t="shared" si="246"/>
        <v>0</v>
      </c>
      <c r="F7923" s="18">
        <f>[1]!b_dq_cleanprice($A7923,日期设置!B$2)</f>
        <v>100</v>
      </c>
      <c r="G7923" s="18" t="str">
        <f t="shared" si="247"/>
        <v>1.84 + 0</v>
      </c>
      <c r="H7923" s="27">
        <f>[1]!b_dq_pctchange($A7923,日期设置!$B$2,1)/100</f>
        <v>0</v>
      </c>
      <c r="I7923" s="26">
        <f>[1]!b_pq_pctchange(A7923,日期设置!$B$4,日期设置!$B$2,1)</f>
        <v>0</v>
      </c>
      <c r="J7923" s="26">
        <f>[1]!b_pq_pctchange(A7923,日期设置!$C$4,日期设置!$B$2,1)</f>
        <v>0</v>
      </c>
      <c r="K7923" s="52">
        <f>[1]!b_dq_amount($A7923,日期设置!B$2,2,10000)</f>
        <v>0</v>
      </c>
      <c r="L7923" s="26">
        <f>[1]!b_info_latestpar(A7923,日期设置!$B$2)</f>
        <v>100</v>
      </c>
      <c r="M7923" s="6">
        <f>[1]!b_info_outstandingbalance($A7923,日期设置!B$2)</f>
        <v>5.4</v>
      </c>
      <c r="N7923" s="7" t="str">
        <f>[1]!b_info_latestissurercreditrating2(A7923,日期设置!$B$2,"102","1")</f>
        <v>AA+</v>
      </c>
      <c r="O7923" s="44">
        <v>0</v>
      </c>
      <c r="P7923" s="9">
        <f>[1]!b_info_repurchasedate(A7923)</f>
        <v>0</v>
      </c>
      <c r="Q7923" s="44" t="s">
        <v>16665</v>
      </c>
      <c r="R7923" s="2" t="str">
        <f>IF((--IF(P7923=0,Q7923,P7923))&gt;(--日期设置!$B$2),IF(P7923=0,Q7923,P7923),Q7923)</f>
        <v>2023-01-26</v>
      </c>
      <c r="S7923" s="32" t="s">
        <v>18169</v>
      </c>
      <c r="T7923" s="8">
        <f>[1]!b_anal_ptmyear($A7923,日期设置!$B$2)</f>
        <v>1.8493150684931505</v>
      </c>
      <c r="U7923" s="8">
        <f>[1]!b_anal_termifexercise($A7923,日期设置!B$2)</f>
        <v>0</v>
      </c>
      <c r="V7923" s="10">
        <f>[1]!b_dq_dirtyprice(A7923,日期设置!$B$2)</f>
        <v>100</v>
      </c>
      <c r="W7923" s="11">
        <f>IF(U7923=0,ROUNDUP((Q7923-日期设置!$B$2)/365,0),ROUNDUP((R7923-日期设置!$B$2)/365,0))</f>
        <v>2</v>
      </c>
      <c r="X7923" s="18">
        <f>_xlfn.IFNA(VLOOKUP(A7923,过往入选债券!A:D,4,0),2)</f>
        <v>2</v>
      </c>
      <c r="Y7923">
        <f>_xlfn.IFNA(VLOOKUP(C7923,[2]Sheet1!$A:$A,1,0),3)</f>
        <v>3</v>
      </c>
    </row>
    <row r="7924" spans="1:25" hidden="1" x14ac:dyDescent="0.2">
      <c r="A7924" s="29" t="s">
        <v>15947</v>
      </c>
      <c r="B7924" s="29" t="s">
        <v>15948</v>
      </c>
      <c r="C7924" s="40" t="s">
        <v>14389</v>
      </c>
      <c r="D7924" s="26" t="str">
        <f>[1]!b_calc_yield(A7924,日期设置!$B$2,F7924,1,R7924,1,O7924,L7924,S7924,)</f>
        <v>Fetching...</v>
      </c>
      <c r="E7924" s="26">
        <f t="shared" si="246"/>
        <v>0</v>
      </c>
      <c r="F7924" s="18">
        <f>[1]!b_dq_cleanprice($A7924,日期设置!B$2)</f>
        <v>100</v>
      </c>
      <c r="G7924" s="18" t="str">
        <f t="shared" si="247"/>
        <v>2.51 + 0</v>
      </c>
      <c r="H7924" s="27">
        <f>[1]!b_dq_pctchange($A7924,日期设置!$B$2,1)/100</f>
        <v>0</v>
      </c>
      <c r="I7924" s="26">
        <f>[1]!b_pq_pctchange(A7924,日期设置!$B$4,日期设置!$B$2,1)</f>
        <v>0</v>
      </c>
      <c r="J7924" s="26">
        <f>[1]!b_pq_pctchange(A7924,日期设置!$C$4,日期设置!$B$2,1)</f>
        <v>0</v>
      </c>
      <c r="K7924" s="52">
        <f>[1]!b_dq_amount($A7924,日期设置!B$2,2,10000)</f>
        <v>0</v>
      </c>
      <c r="L7924" s="26">
        <f>[1]!b_info_latestpar(A7924,日期设置!$B$2)</f>
        <v>100</v>
      </c>
      <c r="M7924" s="6">
        <f>[1]!b_info_outstandingbalance($A7924,日期设置!B$2)</f>
        <v>5.46</v>
      </c>
      <c r="N7924" s="7" t="str">
        <f>[1]!b_info_latestissurercreditrating2(A7924,日期设置!$B$2,"102","1")</f>
        <v>AA+</v>
      </c>
      <c r="O7924" s="44">
        <v>0</v>
      </c>
      <c r="P7924" s="9">
        <f>[1]!b_info_repurchasedate(A7924)</f>
        <v>0</v>
      </c>
      <c r="Q7924" s="44" t="s">
        <v>16470</v>
      </c>
      <c r="R7924" s="2" t="str">
        <f>IF((--IF(P7924=0,Q7924,P7924))&gt;(--日期设置!$B$2),IF(P7924=0,Q7924,P7924),Q7924)</f>
        <v>2023-09-26</v>
      </c>
      <c r="S7924" s="32" t="s">
        <v>17770</v>
      </c>
      <c r="T7924" s="8">
        <f>[1]!b_anal_ptmyear($A7924,日期设置!$B$2)</f>
        <v>2.515068493150685</v>
      </c>
      <c r="U7924" s="8">
        <f>[1]!b_anal_termifexercise($A7924,日期设置!B$2)</f>
        <v>0</v>
      </c>
      <c r="V7924" s="10">
        <f>[1]!b_dq_dirtyprice(A7924,日期设置!$B$2)</f>
        <v>100</v>
      </c>
      <c r="W7924" s="11">
        <f>IF(U7924=0,ROUNDUP((Q7924-日期设置!$B$2)/365,0),ROUNDUP((R7924-日期设置!$B$2)/365,0))</f>
        <v>3</v>
      </c>
      <c r="X7924" s="18">
        <f>_xlfn.IFNA(VLOOKUP(A7924,过往入选债券!A:D,4,0),2)</f>
        <v>2</v>
      </c>
      <c r="Y7924">
        <f>_xlfn.IFNA(VLOOKUP(C7924,[2]Sheet1!$A:$A,1,0),3)</f>
        <v>3</v>
      </c>
    </row>
    <row r="7925" spans="1:25" hidden="1" x14ac:dyDescent="0.2">
      <c r="A7925" s="29" t="s">
        <v>15941</v>
      </c>
      <c r="B7925" s="29" t="s">
        <v>15942</v>
      </c>
      <c r="C7925" s="40" t="s">
        <v>14389</v>
      </c>
      <c r="D7925" s="26" t="str">
        <f>[1]!b_calc_yield(A7925,日期设置!$B$2,F7925,1,R7925,1,O7925,L7925,S7925,)</f>
        <v>Fetching...</v>
      </c>
      <c r="E7925" s="26">
        <f t="shared" si="246"/>
        <v>0</v>
      </c>
      <c r="F7925" s="18">
        <f>[1]!b_dq_cleanprice($A7925,日期设置!B$2)</f>
        <v>100</v>
      </c>
      <c r="G7925" s="18" t="str">
        <f t="shared" si="247"/>
        <v>2.34 + 0</v>
      </c>
      <c r="H7925" s="27">
        <f>[1]!b_dq_pctchange($A7925,日期设置!$B$2,1)/100</f>
        <v>0</v>
      </c>
      <c r="I7925" s="26">
        <f>[1]!b_pq_pctchange(A7925,日期设置!$B$4,日期设置!$B$2,1)</f>
        <v>0</v>
      </c>
      <c r="J7925" s="26">
        <f>[1]!b_pq_pctchange(A7925,日期设置!$C$4,日期设置!$B$2,1)</f>
        <v>0</v>
      </c>
      <c r="K7925" s="52">
        <f>[1]!b_dq_amount($A7925,日期设置!B$2,2,10000)</f>
        <v>0</v>
      </c>
      <c r="L7925" s="26">
        <f>[1]!b_info_latestpar(A7925,日期设置!$B$2)</f>
        <v>100</v>
      </c>
      <c r="M7925" s="6">
        <f>[1]!b_info_outstandingbalance($A7925,日期设置!B$2)</f>
        <v>5.7</v>
      </c>
      <c r="N7925" s="7" t="str">
        <f>[1]!b_info_latestissurercreditrating2(A7925,日期设置!$B$2,"102","1")</f>
        <v>AA+</v>
      </c>
      <c r="O7925" s="44">
        <v>0</v>
      </c>
      <c r="P7925" s="9">
        <f>[1]!b_info_repurchasedate(A7925)</f>
        <v>0</v>
      </c>
      <c r="Q7925" s="44" t="s">
        <v>16942</v>
      </c>
      <c r="R7925" s="2" t="str">
        <f>IF((--IF(P7925=0,Q7925,P7925))&gt;(--日期设置!$B$2),IF(P7925=0,Q7925,P7925),Q7925)</f>
        <v>2023-07-26</v>
      </c>
      <c r="S7925" s="32" t="s">
        <v>17802</v>
      </c>
      <c r="T7925" s="8">
        <f>[1]!b_anal_ptmyear($A7925,日期设置!$B$2)</f>
        <v>2.3452054794520549</v>
      </c>
      <c r="U7925" s="8">
        <f>[1]!b_anal_termifexercise($A7925,日期设置!B$2)</f>
        <v>0</v>
      </c>
      <c r="V7925" s="10">
        <f>[1]!b_dq_dirtyprice(A7925,日期设置!$B$2)</f>
        <v>100</v>
      </c>
      <c r="W7925" s="11">
        <f>IF(U7925=0,ROUNDUP((Q7925-日期设置!$B$2)/365,0),ROUNDUP((R7925-日期设置!$B$2)/365,0))</f>
        <v>3</v>
      </c>
      <c r="X7925" s="18">
        <f>_xlfn.IFNA(VLOOKUP(A7925,过往入选债券!A:D,4,0),2)</f>
        <v>2</v>
      </c>
      <c r="Y7925">
        <f>_xlfn.IFNA(VLOOKUP(C7925,[2]Sheet1!$A:$A,1,0),3)</f>
        <v>3</v>
      </c>
    </row>
    <row r="7926" spans="1:25" hidden="1" x14ac:dyDescent="0.2">
      <c r="A7926" s="29" t="s">
        <v>1677</v>
      </c>
      <c r="B7926" s="29" t="s">
        <v>1678</v>
      </c>
      <c r="C7926" s="40" t="s">
        <v>1679</v>
      </c>
      <c r="D7926" s="26" t="str">
        <f>[1]!b_calc_yield(A7926,日期设置!$B$2,F7926,1,R7926,1,O7926,L7926,S7926,)</f>
        <v>Fetching...</v>
      </c>
      <c r="E7926" s="26" t="e">
        <f t="shared" si="246"/>
        <v>#DIV/0!</v>
      </c>
      <c r="F7926" s="18">
        <f>[1]!b_dq_cleanprice($A7926,日期设置!B$2)</f>
        <v>0</v>
      </c>
      <c r="G7926" s="18" t="str">
        <f t="shared" si="247"/>
        <v>0 + 0</v>
      </c>
      <c r="H7926" s="27">
        <f>[1]!b_dq_pctchange($A7926,日期设置!$B$2,1)/100</f>
        <v>0</v>
      </c>
      <c r="I7926" s="26">
        <f>[1]!b_pq_pctchange(A7926,日期设置!$B$4,日期设置!$B$2,1)</f>
        <v>0</v>
      </c>
      <c r="J7926" s="26">
        <f>[1]!b_pq_pctchange(A7926,日期设置!$C$4,日期设置!$B$2,1)</f>
        <v>0</v>
      </c>
      <c r="K7926" s="52">
        <f>[1]!b_dq_amount($A7926,日期设置!B$2,2,10000)</f>
        <v>0</v>
      </c>
      <c r="L7926" s="26">
        <f>[1]!b_info_latestpar(A7926,日期设置!$B$2)</f>
        <v>100</v>
      </c>
      <c r="M7926" s="6">
        <f>[1]!b_info_outstandingbalance($A7926,日期设置!B$2)</f>
        <v>0</v>
      </c>
      <c r="N7926" s="7">
        <f>[1]!b_info_latestissurercreditrating2(A7926,日期设置!$B$2,"102","1")</f>
        <v>0</v>
      </c>
      <c r="O7926" s="44">
        <v>6.9</v>
      </c>
      <c r="P7926" s="9">
        <f>[1]!b_info_repurchasedate(A7926)</f>
        <v>0</v>
      </c>
      <c r="Q7926" s="44" t="s">
        <v>16509</v>
      </c>
      <c r="R7926" s="2" t="str">
        <f>IF((--IF(P7926=0,Q7926,P7926))&gt;(--日期设置!$B$2),IF(P7926=0,Q7926,P7926),Q7926)</f>
        <v>2021-03-21</v>
      </c>
      <c r="S7926" s="32" t="s">
        <v>18264</v>
      </c>
      <c r="T7926" s="8">
        <f>[1]!b_anal_ptmyear($A7926,日期设置!$B$2)</f>
        <v>0</v>
      </c>
      <c r="U7926" s="8">
        <f>[1]!b_anal_termifexercise($A7926,日期设置!B$2)</f>
        <v>0</v>
      </c>
      <c r="V7926" s="10">
        <f>[1]!b_dq_dirtyprice(A7926,日期设置!$B$2)</f>
        <v>0</v>
      </c>
      <c r="W7926" s="11">
        <f>IF(U7926=0,ROUNDUP((Q7926-日期设置!$B$2)/365,0),ROUNDUP((R7926-日期设置!$B$2)/365,0))</f>
        <v>-1</v>
      </c>
      <c r="X7926" s="18">
        <f>_xlfn.IFNA(VLOOKUP(A7926,过往入选债券!A:D,4,0),2)</f>
        <v>2</v>
      </c>
      <c r="Y7926">
        <f>_xlfn.IFNA(VLOOKUP(C7926,[2]Sheet1!$A:$A,1,0),3)</f>
        <v>3</v>
      </c>
    </row>
    <row r="7927" spans="1:25" hidden="1" x14ac:dyDescent="0.2">
      <c r="A7927" s="29" t="s">
        <v>6423</v>
      </c>
      <c r="B7927" s="29" t="s">
        <v>6424</v>
      </c>
      <c r="C7927" s="40" t="s">
        <v>240</v>
      </c>
      <c r="D7927" s="26" t="str">
        <f>[1]!b_calc_yield(A7927,日期设置!$B$2,F7927,1,R7927,1,O7927,L7927,S7927,)</f>
        <v>Fetching...</v>
      </c>
      <c r="E7927" s="26" t="e">
        <f t="shared" si="246"/>
        <v>#DIV/0!</v>
      </c>
      <c r="F7927" s="18">
        <f>[1]!b_dq_cleanprice($A7927,日期设置!B$2)</f>
        <v>0</v>
      </c>
      <c r="G7927" s="18" t="str">
        <f t="shared" si="247"/>
        <v>0 + 0</v>
      </c>
      <c r="H7927" s="27">
        <f>[1]!b_dq_pctchange($A7927,日期设置!$B$2,1)/100</f>
        <v>0</v>
      </c>
      <c r="I7927" s="26">
        <f>[1]!b_pq_pctchange(A7927,日期设置!$B$4,日期设置!$B$2,1)</f>
        <v>0</v>
      </c>
      <c r="J7927" s="26">
        <f>[1]!b_pq_pctchange(A7927,日期设置!$C$4,日期设置!$B$2,1)</f>
        <v>0</v>
      </c>
      <c r="K7927" s="52">
        <f>[1]!b_dq_amount($A7927,日期设置!B$2,2,10000)</f>
        <v>0</v>
      </c>
      <c r="L7927" s="26">
        <f>[1]!b_info_latestpar(A7927,日期设置!$B$2)</f>
        <v>100</v>
      </c>
      <c r="M7927" s="6">
        <f>[1]!b_info_outstandingbalance($A7927,日期设置!B$2)</f>
        <v>0</v>
      </c>
      <c r="N7927" s="7" t="str">
        <f>[1]!b_info_latestissurercreditrating2(A7927,日期设置!$B$2,"102","1")</f>
        <v>AAA</v>
      </c>
      <c r="O7927" s="44">
        <v>5.62</v>
      </c>
      <c r="P7927" s="9">
        <f>[1]!b_info_repurchasedate(A7927)</f>
        <v>0</v>
      </c>
      <c r="Q7927" s="44" t="s">
        <v>16082</v>
      </c>
      <c r="R7927" s="2" t="str">
        <f>IF((--IF(P7927=0,Q7927,P7927))&gt;(--日期设置!$B$2),IF(P7927=0,Q7927,P7927),Q7927)</f>
        <v>2021-03-20</v>
      </c>
      <c r="S7927" s="32" t="s">
        <v>17867</v>
      </c>
      <c r="T7927" s="8">
        <f>[1]!b_anal_ptmyear($A7927,日期设置!$B$2)</f>
        <v>0</v>
      </c>
      <c r="U7927" s="8">
        <f>[1]!b_anal_termifexercise($A7927,日期设置!B$2)</f>
        <v>0</v>
      </c>
      <c r="V7927" s="10">
        <f>[1]!b_dq_dirtyprice(A7927,日期设置!$B$2)</f>
        <v>0</v>
      </c>
      <c r="W7927" s="11">
        <f>IF(U7927=0,ROUNDUP((Q7927-日期设置!$B$2)/365,0),ROUNDUP((R7927-日期设置!$B$2)/365,0))</f>
        <v>-1</v>
      </c>
      <c r="X7927" s="18">
        <f>_xlfn.IFNA(VLOOKUP(A7927,过往入选债券!A:D,4,0),2)</f>
        <v>2</v>
      </c>
      <c r="Y7927">
        <f>_xlfn.IFNA(VLOOKUP(C7927,[2]Sheet1!$A:$A,1,0),3)</f>
        <v>3</v>
      </c>
    </row>
    <row r="7928" spans="1:25" hidden="1" x14ac:dyDescent="0.2">
      <c r="A7928" s="29" t="s">
        <v>648</v>
      </c>
      <c r="B7928" s="29" t="s">
        <v>649</v>
      </c>
      <c r="C7928" s="40" t="s">
        <v>650</v>
      </c>
      <c r="D7928" s="26" t="str">
        <f>[1]!b_calc_yield(A7928,日期设置!$B$2,F7928,1,R7928,1,O7928,L7928,S7928,)</f>
        <v>Fetching...</v>
      </c>
      <c r="E7928" s="26" t="e">
        <f t="shared" si="246"/>
        <v>#DIV/0!</v>
      </c>
      <c r="F7928" s="18">
        <f>[1]!b_dq_cleanprice($A7928,日期设置!B$2)</f>
        <v>0</v>
      </c>
      <c r="G7928" s="18" t="str">
        <f t="shared" si="247"/>
        <v>0 + 0</v>
      </c>
      <c r="H7928" s="27">
        <f>[1]!b_dq_pctchange($A7928,日期设置!$B$2,1)/100</f>
        <v>0</v>
      </c>
      <c r="I7928" s="26">
        <f>[1]!b_pq_pctchange(A7928,日期设置!$B$4,日期设置!$B$2,1)</f>
        <v>0</v>
      </c>
      <c r="J7928" s="26">
        <f>[1]!b_pq_pctchange(A7928,日期设置!$C$4,日期设置!$B$2,1)</f>
        <v>0</v>
      </c>
      <c r="K7928" s="52">
        <f>[1]!b_dq_amount($A7928,日期设置!B$2,2,10000)</f>
        <v>0</v>
      </c>
      <c r="L7928" s="26">
        <f>[1]!b_info_latestpar(A7928,日期设置!$B$2)</f>
        <v>100</v>
      </c>
      <c r="M7928" s="6">
        <f>[1]!b_info_outstandingbalance($A7928,日期设置!B$2)</f>
        <v>0</v>
      </c>
      <c r="N7928" s="7">
        <f>[1]!b_info_latestissurercreditrating2(A7928,日期设置!$B$2,"102","1")</f>
        <v>0</v>
      </c>
      <c r="O7928" s="44">
        <v>4.9000000000000004</v>
      </c>
      <c r="P7928" s="9">
        <f>[1]!b_info_repurchasedate(A7928)</f>
        <v>0</v>
      </c>
      <c r="Q7928" s="44" t="s">
        <v>16192</v>
      </c>
      <c r="R7928" s="2" t="str">
        <f>IF((--IF(P7928=0,Q7928,P7928))&gt;(--日期设置!$B$2),IF(P7928=0,Q7928,P7928),Q7928)</f>
        <v>2021-03-11</v>
      </c>
      <c r="S7928" s="32" t="s">
        <v>17774</v>
      </c>
      <c r="T7928" s="8">
        <f>[1]!b_anal_ptmyear($A7928,日期设置!$B$2)</f>
        <v>0</v>
      </c>
      <c r="U7928" s="8">
        <f>[1]!b_anal_termifexercise($A7928,日期设置!B$2)</f>
        <v>0</v>
      </c>
      <c r="V7928" s="10">
        <f>[1]!b_dq_dirtyprice(A7928,日期设置!$B$2)</f>
        <v>0</v>
      </c>
      <c r="W7928" s="11">
        <f>IF(U7928=0,ROUNDUP((Q7928-日期设置!$B$2)/365,0),ROUNDUP((R7928-日期设置!$B$2)/365,0))</f>
        <v>-1</v>
      </c>
      <c r="X7928" s="18">
        <f>_xlfn.IFNA(VLOOKUP(A7928,过往入选债券!A:D,4,0),2)</f>
        <v>2</v>
      </c>
      <c r="Y7928">
        <f>_xlfn.IFNA(VLOOKUP(C7928,[2]Sheet1!$A:$A,1,0),3)</f>
        <v>3</v>
      </c>
    </row>
    <row r="7929" spans="1:25" hidden="1" x14ac:dyDescent="0.2">
      <c r="A7929" s="29" t="s">
        <v>11746</v>
      </c>
      <c r="B7929" s="29" t="s">
        <v>11747</v>
      </c>
      <c r="C7929" s="40" t="s">
        <v>11748</v>
      </c>
      <c r="D7929" s="26" t="str">
        <f>[1]!b_calc_yield(A7929,日期设置!$B$2,F7929,1,R7929,1,O7929,L7929,S7929,)</f>
        <v>Fetching...</v>
      </c>
      <c r="E7929" s="26" t="e">
        <f t="shared" si="246"/>
        <v>#DIV/0!</v>
      </c>
      <c r="F7929" s="18">
        <f>[1]!b_dq_cleanprice($A7929,日期设置!B$2)</f>
        <v>0</v>
      </c>
      <c r="G7929" s="18" t="str">
        <f t="shared" si="247"/>
        <v>0 + 0</v>
      </c>
      <c r="H7929" s="27">
        <f>[1]!b_dq_pctchange($A7929,日期设置!$B$2,1)/100</f>
        <v>0</v>
      </c>
      <c r="I7929" s="26">
        <f>[1]!b_pq_pctchange(A7929,日期设置!$B$4,日期设置!$B$2,1)</f>
        <v>0</v>
      </c>
      <c r="J7929" s="26">
        <f>[1]!b_pq_pctchange(A7929,日期设置!$C$4,日期设置!$B$2,1)</f>
        <v>0</v>
      </c>
      <c r="K7929" s="52">
        <f>[1]!b_dq_amount($A7929,日期设置!B$2,2,10000)</f>
        <v>0</v>
      </c>
      <c r="L7929" s="26">
        <f>[1]!b_info_latestpar(A7929,日期设置!$B$2)</f>
        <v>0</v>
      </c>
      <c r="M7929" s="6">
        <f>[1]!b_info_outstandingbalance($A7929,日期设置!B$2)</f>
        <v>0</v>
      </c>
      <c r="N7929" s="7" t="str">
        <f>[1]!b_info_latestissurercreditrating2(A7929,日期设置!$B$2,"102","1")</f>
        <v>AA+</v>
      </c>
      <c r="O7929" s="44">
        <v>7.7</v>
      </c>
      <c r="P7929" s="9">
        <f>[1]!b_info_repurchasedate(A7929)</f>
        <v>0</v>
      </c>
      <c r="Q7929" s="44" t="s">
        <v>16509</v>
      </c>
      <c r="R7929" s="2" t="str">
        <f>IF((--IF(P7929=0,Q7929,P7929))&gt;(--日期设置!$B$2),IF(P7929=0,Q7929,P7929),Q7929)</f>
        <v>2021-03-21</v>
      </c>
      <c r="S7929" s="32" t="s">
        <v>18751</v>
      </c>
      <c r="T7929" s="8">
        <f>[1]!b_anal_ptmyear($A7929,日期设置!$B$2)</f>
        <v>0</v>
      </c>
      <c r="U7929" s="8">
        <f>[1]!b_anal_termifexercise($A7929,日期设置!B$2)</f>
        <v>0</v>
      </c>
      <c r="V7929" s="10">
        <f>[1]!b_dq_dirtyprice(A7929,日期设置!$B$2)</f>
        <v>0</v>
      </c>
      <c r="W7929" s="11">
        <f>IF(U7929=0,ROUNDUP((Q7929-日期设置!$B$2)/365,0),ROUNDUP((R7929-日期设置!$B$2)/365,0))</f>
        <v>-1</v>
      </c>
      <c r="X7929" s="18">
        <f>_xlfn.IFNA(VLOOKUP(A7929,过往入选债券!A:D,4,0),2)</f>
        <v>2</v>
      </c>
      <c r="Y7929">
        <f>_xlfn.IFNA(VLOOKUP(C7929,[2]Sheet1!$A:$A,1,0),3)</f>
        <v>3</v>
      </c>
    </row>
    <row r="7930" spans="1:25" hidden="1" x14ac:dyDescent="0.2">
      <c r="A7930" s="29" t="s">
        <v>14392</v>
      </c>
      <c r="B7930" s="29" t="s">
        <v>14393</v>
      </c>
      <c r="C7930" s="40" t="s">
        <v>14394</v>
      </c>
      <c r="D7930" s="26" t="str">
        <f>[1]!b_calc_yield(A7930,日期设置!$B$2,F7930,1,R7930,1,O7930,L7930,S7930,)</f>
        <v>Fetching...</v>
      </c>
      <c r="E7930" s="26" t="e">
        <f t="shared" si="246"/>
        <v>#DIV/0!</v>
      </c>
      <c r="F7930" s="18">
        <f>[1]!b_dq_cleanprice($A7930,日期设置!B$2)</f>
        <v>0</v>
      </c>
      <c r="G7930" s="18" t="str">
        <f t="shared" si="247"/>
        <v>0 + 0</v>
      </c>
      <c r="H7930" s="27">
        <f>[1]!b_dq_pctchange($A7930,日期设置!$B$2,1)/100</f>
        <v>0</v>
      </c>
      <c r="I7930" s="26">
        <f>[1]!b_pq_pctchange(A7930,日期设置!$B$4,日期设置!$B$2,1)</f>
        <v>0</v>
      </c>
      <c r="J7930" s="26">
        <f>[1]!b_pq_pctchange(A7930,日期设置!$C$4,日期设置!$B$2,1)</f>
        <v>0</v>
      </c>
      <c r="K7930" s="52">
        <f>[1]!b_dq_amount($A7930,日期设置!B$2,2,10000)</f>
        <v>0</v>
      </c>
      <c r="L7930" s="26">
        <f>[1]!b_info_latestpar(A7930,日期设置!$B$2)</f>
        <v>100</v>
      </c>
      <c r="M7930" s="6">
        <f>[1]!b_info_outstandingbalance($A7930,日期设置!B$2)</f>
        <v>0</v>
      </c>
      <c r="N7930" s="7" t="str">
        <f>[1]!b_info_latestissurercreditrating2(A7930,日期设置!$B$2,"102","1")</f>
        <v>AAA</v>
      </c>
      <c r="O7930" s="44">
        <v>5.5</v>
      </c>
      <c r="P7930" s="9">
        <f>[1]!b_info_repurchasedate(A7930)</f>
        <v>0</v>
      </c>
      <c r="Q7930" s="44" t="s">
        <v>16200</v>
      </c>
      <c r="R7930" s="2" t="str">
        <f>IF((--IF(P7930=0,Q7930,P7930))&gt;(--日期设置!$B$2),IF(P7930=0,Q7930,P7930),Q7930)</f>
        <v>2021-03-19</v>
      </c>
      <c r="S7930" s="32" t="s">
        <v>17987</v>
      </c>
      <c r="T7930" s="8">
        <f>[1]!b_anal_ptmyear($A7930,日期设置!$B$2)</f>
        <v>0</v>
      </c>
      <c r="U7930" s="8">
        <f>[1]!b_anal_termifexercise($A7930,日期设置!B$2)</f>
        <v>0</v>
      </c>
      <c r="V7930" s="10">
        <f>[1]!b_dq_dirtyprice(A7930,日期设置!$B$2)</f>
        <v>0</v>
      </c>
      <c r="W7930" s="11">
        <f>IF(U7930=0,ROUNDUP((Q7930-日期设置!$B$2)/365,0),ROUNDUP((R7930-日期设置!$B$2)/365,0))</f>
        <v>-1</v>
      </c>
      <c r="X7930" s="18">
        <f>_xlfn.IFNA(VLOOKUP(A7930,过往入选债券!A:D,4,0),2)</f>
        <v>2</v>
      </c>
      <c r="Y7930">
        <f>_xlfn.IFNA(VLOOKUP(C7930,[2]Sheet1!$A:$A,1,0),3)</f>
        <v>3</v>
      </c>
    </row>
    <row r="7931" spans="1:25" hidden="1" x14ac:dyDescent="0.2">
      <c r="A7931" s="29" t="s">
        <v>2005</v>
      </c>
      <c r="B7931" s="29" t="s">
        <v>2006</v>
      </c>
      <c r="C7931" s="40" t="s">
        <v>989</v>
      </c>
      <c r="D7931" s="26" t="str">
        <f>[1]!b_calc_yield(A7931,日期设置!$B$2,F7931,1,R7931,1,O7931,L7931,S7931,)</f>
        <v>Fetching...</v>
      </c>
      <c r="E7931" s="26" t="e">
        <f t="shared" si="246"/>
        <v>#DIV/0!</v>
      </c>
      <c r="F7931" s="18">
        <f>[1]!b_dq_cleanprice($A7931,日期设置!B$2)</f>
        <v>0</v>
      </c>
      <c r="G7931" s="18" t="str">
        <f t="shared" si="247"/>
        <v>0.38 + 0</v>
      </c>
      <c r="H7931" s="27">
        <f>[1]!b_dq_pctchange($A7931,日期设置!$B$2,1)/100</f>
        <v>0</v>
      </c>
      <c r="I7931" s="26">
        <f>[1]!b_pq_pctchange(A7931,日期设置!$B$4,日期设置!$B$2,1)</f>
        <v>0</v>
      </c>
      <c r="J7931" s="26">
        <f>[1]!b_pq_pctchange(A7931,日期设置!$C$4,日期设置!$B$2,1)</f>
        <v>0</v>
      </c>
      <c r="K7931" s="52">
        <f>[1]!b_dq_amount($A7931,日期设置!B$2,2,10000)</f>
        <v>0</v>
      </c>
      <c r="L7931" s="26">
        <f>[1]!b_info_latestpar(A7931,日期设置!$B$2)</f>
        <v>100</v>
      </c>
      <c r="M7931" s="6">
        <f>[1]!b_info_outstandingbalance($A7931,日期设置!B$2)</f>
        <v>0</v>
      </c>
      <c r="N7931" s="7">
        <f>[1]!b_info_latestissurercreditrating2(A7931,日期设置!$B$2,"102","1")</f>
        <v>0</v>
      </c>
      <c r="O7931" s="44">
        <v>6.68</v>
      </c>
      <c r="P7931" s="9" t="str">
        <f>[1]!b_info_repurchasedate(A7931)</f>
        <v>2019-08-08,2020-08-10</v>
      </c>
      <c r="Q7931" s="44" t="s">
        <v>16507</v>
      </c>
      <c r="R7931" s="2" t="e">
        <f>IF((--IF(P7931=0,Q7931,P7931))&gt;(--日期设置!$B$2),IF(P7931=0,Q7931,P7931),Q7931)</f>
        <v>#VALUE!</v>
      </c>
      <c r="S7931" s="32" t="s">
        <v>18444</v>
      </c>
      <c r="T7931" s="8">
        <f>[1]!b_anal_ptmyear($A7931,日期设置!$B$2)</f>
        <v>0.38082191780821917</v>
      </c>
      <c r="U7931" s="8">
        <f>[1]!b_anal_termifexercise($A7931,日期设置!B$2)</f>
        <v>0</v>
      </c>
      <c r="V7931" s="10">
        <f>[1]!b_dq_dirtyprice(A7931,日期设置!$B$2)</f>
        <v>0</v>
      </c>
      <c r="W7931" s="11">
        <f>IF(U7931=0,ROUNDUP((Q7931-日期设置!$B$2)/365,0),ROUNDUP((R7931-日期设置!$B$2)/365,0))</f>
        <v>1</v>
      </c>
      <c r="X7931" s="18">
        <f>_xlfn.IFNA(VLOOKUP(A7931,过往入选债券!A:D,4,0),2)</f>
        <v>2</v>
      </c>
      <c r="Y7931">
        <f>_xlfn.IFNA(VLOOKUP(C7931,[2]Sheet1!$A:$A,1,0),3)</f>
        <v>3</v>
      </c>
    </row>
    <row r="7932" spans="1:25" hidden="1" x14ac:dyDescent="0.2">
      <c r="A7932" s="29" t="s">
        <v>5388</v>
      </c>
      <c r="B7932" s="29" t="s">
        <v>5389</v>
      </c>
      <c r="C7932" s="40" t="s">
        <v>787</v>
      </c>
      <c r="D7932" s="26" t="str">
        <f>[1]!b_calc_yield(A7932,日期设置!$B$2,F7932,1,R7932,1,O7932,L7932,S7932,)</f>
        <v>Fetching...</v>
      </c>
      <c r="E7932" s="26" t="e">
        <f t="shared" si="246"/>
        <v>#DIV/0!</v>
      </c>
      <c r="F7932" s="18">
        <f>[1]!b_dq_cleanprice($A7932,日期设置!B$2)</f>
        <v>0</v>
      </c>
      <c r="G7932" s="18" t="str">
        <f t="shared" si="247"/>
        <v>0 + 0</v>
      </c>
      <c r="H7932" s="27">
        <f>[1]!b_dq_pctchange($A7932,日期设置!$B$2,1)/100</f>
        <v>0</v>
      </c>
      <c r="I7932" s="26">
        <f>[1]!b_pq_pctchange(A7932,日期设置!$B$4,日期设置!$B$2,1)</f>
        <v>-0.12183041206640345</v>
      </c>
      <c r="J7932" s="26">
        <f>[1]!b_pq_pctchange(A7932,日期设置!$C$4,日期设置!$B$2,1)</f>
        <v>-0.12183041206640345</v>
      </c>
      <c r="K7932" s="52">
        <f>[1]!b_dq_amount($A7932,日期设置!B$2,2,10000)</f>
        <v>0</v>
      </c>
      <c r="L7932" s="26">
        <f>[1]!b_info_latestpar(A7932,日期设置!$B$2)</f>
        <v>100</v>
      </c>
      <c r="M7932" s="6">
        <f>[1]!b_info_outstandingbalance($A7932,日期设置!B$2)</f>
        <v>0</v>
      </c>
      <c r="N7932" s="7" t="str">
        <f>[1]!b_info_latestissurercreditrating2(A7932,日期设置!$B$2,"102","1")</f>
        <v>AA+</v>
      </c>
      <c r="O7932" s="44">
        <v>4.8099999999999996</v>
      </c>
      <c r="P7932" s="9">
        <f>[1]!b_info_repurchasedate(A7932)</f>
        <v>0</v>
      </c>
      <c r="Q7932" s="44" t="s">
        <v>17137</v>
      </c>
      <c r="R7932" s="2" t="str">
        <f>IF((--IF(P7932=0,Q7932,P7932))&gt;(--日期设置!$B$2),IF(P7932=0,Q7932,P7932),Q7932)</f>
        <v>2021-03-22</v>
      </c>
      <c r="S7932" s="32" t="s">
        <v>18121</v>
      </c>
      <c r="T7932" s="8">
        <f>[1]!b_anal_ptmyear($A7932,日期设置!$B$2)</f>
        <v>0</v>
      </c>
      <c r="U7932" s="8">
        <f>[1]!b_anal_termifexercise($A7932,日期设置!B$2)</f>
        <v>0</v>
      </c>
      <c r="V7932" s="10">
        <f>[1]!b_dq_dirtyprice(A7932,日期设置!$B$2)</f>
        <v>0</v>
      </c>
      <c r="W7932" s="11">
        <f>IF(U7932=0,ROUNDUP((Q7932-日期设置!$B$2)/365,0),ROUNDUP((R7932-日期设置!$B$2)/365,0))</f>
        <v>0</v>
      </c>
      <c r="X7932" s="18">
        <f>_xlfn.IFNA(VLOOKUP(A7932,过往入选债券!A:D,4,0),2)</f>
        <v>2</v>
      </c>
      <c r="Y7932">
        <f>_xlfn.IFNA(VLOOKUP(C7932,[2]Sheet1!$A:$A,1,0),3)</f>
        <v>3</v>
      </c>
    </row>
    <row r="7933" spans="1:25" hidden="1" x14ac:dyDescent="0.2">
      <c r="A7933" s="29" t="s">
        <v>1667</v>
      </c>
      <c r="B7933" s="29" t="s">
        <v>1668</v>
      </c>
      <c r="C7933" s="40" t="s">
        <v>1028</v>
      </c>
      <c r="D7933" s="26" t="str">
        <f>[1]!b_calc_yield(A7933,日期设置!$B$2,F7933,1,R7933,1,O7933,L7933,S7933,)</f>
        <v>Fetching...</v>
      </c>
      <c r="E7933" s="26" t="e">
        <f t="shared" si="246"/>
        <v>#DIV/0!</v>
      </c>
      <c r="F7933" s="18">
        <f>[1]!b_dq_cleanprice($A7933,日期设置!B$2)</f>
        <v>0</v>
      </c>
      <c r="G7933" s="18" t="str">
        <f t="shared" si="247"/>
        <v>0 + 0</v>
      </c>
      <c r="H7933" s="27">
        <f>[1]!b_dq_pctchange($A7933,日期设置!$B$2,1)/100</f>
        <v>0</v>
      </c>
      <c r="I7933" s="26">
        <f>[1]!b_pq_pctchange(A7933,日期设置!$B$4,日期设置!$B$2,1)</f>
        <v>0</v>
      </c>
      <c r="J7933" s="26">
        <f>[1]!b_pq_pctchange(A7933,日期设置!$C$4,日期设置!$B$2,1)</f>
        <v>0</v>
      </c>
      <c r="K7933" s="52">
        <f>[1]!b_dq_amount($A7933,日期设置!B$2,2,10000)</f>
        <v>0</v>
      </c>
      <c r="L7933" s="26">
        <f>[1]!b_info_latestpar(A7933,日期设置!$B$2)</f>
        <v>100</v>
      </c>
      <c r="M7933" s="6">
        <f>[1]!b_info_outstandingbalance($A7933,日期设置!B$2)</f>
        <v>0</v>
      </c>
      <c r="N7933" s="7">
        <f>[1]!b_info_latestissurercreditrating2(A7933,日期设置!$B$2,"102","1")</f>
        <v>0</v>
      </c>
      <c r="O7933" s="44">
        <v>6.5</v>
      </c>
      <c r="P7933" s="9">
        <f>[1]!b_info_repurchasedate(A7933)</f>
        <v>0</v>
      </c>
      <c r="Q7933" s="44" t="s">
        <v>16200</v>
      </c>
      <c r="R7933" s="2" t="str">
        <f>IF((--IF(P7933=0,Q7933,P7933))&gt;(--日期设置!$B$2),IF(P7933=0,Q7933,P7933),Q7933)</f>
        <v>2021-03-19</v>
      </c>
      <c r="S7933" s="32" t="s">
        <v>17987</v>
      </c>
      <c r="T7933" s="8">
        <f>[1]!b_anal_ptmyear($A7933,日期设置!$B$2)</f>
        <v>0</v>
      </c>
      <c r="U7933" s="8">
        <f>[1]!b_anal_termifexercise($A7933,日期设置!B$2)</f>
        <v>0</v>
      </c>
      <c r="V7933" s="10">
        <f>[1]!b_dq_dirtyprice(A7933,日期设置!$B$2)</f>
        <v>0</v>
      </c>
      <c r="W7933" s="11">
        <f>IF(U7933=0,ROUNDUP((Q7933-日期设置!$B$2)/365,0),ROUNDUP((R7933-日期设置!$B$2)/365,0))</f>
        <v>-1</v>
      </c>
      <c r="X7933" s="18">
        <f>_xlfn.IFNA(VLOOKUP(A7933,过往入选债券!A:D,4,0),2)</f>
        <v>2</v>
      </c>
      <c r="Y7933">
        <f>_xlfn.IFNA(VLOOKUP(C7933,[2]Sheet1!$A:$A,1,0),3)</f>
        <v>3</v>
      </c>
    </row>
    <row r="7934" spans="1:25" hidden="1" x14ac:dyDescent="0.2">
      <c r="A7934" s="29" t="s">
        <v>5310</v>
      </c>
      <c r="B7934" s="29" t="s">
        <v>5311</v>
      </c>
      <c r="C7934" s="40" t="s">
        <v>1028</v>
      </c>
      <c r="D7934" s="26" t="str">
        <f>[1]!b_calc_yield(A7934,日期设置!$B$2,F7934,1,R7934,1,O7934,L7934,S7934,)</f>
        <v>Fetching...</v>
      </c>
      <c r="E7934" s="26" t="e">
        <f t="shared" si="246"/>
        <v>#DIV/0!</v>
      </c>
      <c r="F7934" s="18">
        <f>[1]!b_dq_cleanprice($A7934,日期设置!B$2)</f>
        <v>0</v>
      </c>
      <c r="G7934" s="18" t="str">
        <f t="shared" si="247"/>
        <v>0 + 0</v>
      </c>
      <c r="H7934" s="27">
        <f>[1]!b_dq_pctchange($A7934,日期设置!$B$2,1)/100</f>
        <v>0</v>
      </c>
      <c r="I7934" s="26">
        <f>[1]!b_pq_pctchange(A7934,日期设置!$B$4,日期设置!$B$2,1)</f>
        <v>0</v>
      </c>
      <c r="J7934" s="26">
        <f>[1]!b_pq_pctchange(A7934,日期设置!$C$4,日期设置!$B$2,1)</f>
        <v>0</v>
      </c>
      <c r="K7934" s="52">
        <f>[1]!b_dq_amount($A7934,日期设置!B$2,2,10000)</f>
        <v>0</v>
      </c>
      <c r="L7934" s="26">
        <f>[1]!b_info_latestpar(A7934,日期设置!$B$2)</f>
        <v>100</v>
      </c>
      <c r="M7934" s="6">
        <f>[1]!b_info_outstandingbalance($A7934,日期设置!B$2)</f>
        <v>0</v>
      </c>
      <c r="N7934" s="7" t="str">
        <f>[1]!b_info_latestissurercreditrating2(A7934,日期设置!$B$2,"102","1")</f>
        <v>AAA</v>
      </c>
      <c r="O7934" s="44">
        <v>3.8</v>
      </c>
      <c r="P7934" s="9">
        <f>[1]!b_info_repurchasedate(A7934)</f>
        <v>0</v>
      </c>
      <c r="Q7934" s="44" t="s">
        <v>16747</v>
      </c>
      <c r="R7934" s="2" t="str">
        <f>IF((--IF(P7934=0,Q7934,P7934))&gt;(--日期设置!$B$2),IF(P7934=0,Q7934,P7934),Q7934)</f>
        <v>2021-03-08</v>
      </c>
      <c r="S7934" s="32" t="s">
        <v>18132</v>
      </c>
      <c r="T7934" s="8">
        <f>[1]!b_anal_ptmyear($A7934,日期设置!$B$2)</f>
        <v>0</v>
      </c>
      <c r="U7934" s="8">
        <f>[1]!b_anal_termifexercise($A7934,日期设置!B$2)</f>
        <v>0</v>
      </c>
      <c r="V7934" s="10">
        <f>[1]!b_dq_dirtyprice(A7934,日期设置!$B$2)</f>
        <v>0</v>
      </c>
      <c r="W7934" s="11">
        <f>IF(U7934=0,ROUNDUP((Q7934-日期设置!$B$2)/365,0),ROUNDUP((R7934-日期设置!$B$2)/365,0))</f>
        <v>-1</v>
      </c>
      <c r="X7934" s="18">
        <f>_xlfn.IFNA(VLOOKUP(A7934,过往入选债券!A:D,4,0),2)</f>
        <v>2</v>
      </c>
      <c r="Y7934">
        <f>_xlfn.IFNA(VLOOKUP(C7934,[2]Sheet1!$A:$A,1,0),3)</f>
        <v>3</v>
      </c>
    </row>
    <row r="7935" spans="1:25" hidden="1" x14ac:dyDescent="0.2">
      <c r="A7935" s="29" t="s">
        <v>4099</v>
      </c>
      <c r="B7935" s="29" t="s">
        <v>4100</v>
      </c>
      <c r="C7935" s="40" t="s">
        <v>284</v>
      </c>
      <c r="D7935" s="26" t="str">
        <f>[1]!b_calc_yield(A7935,日期设置!$B$2,F7935,1,R7935,1,O7935,L7935,S7935,)</f>
        <v>Fetching...</v>
      </c>
      <c r="E7935" s="26" t="e">
        <f t="shared" si="246"/>
        <v>#DIV/0!</v>
      </c>
      <c r="F7935" s="18">
        <f>[1]!b_dq_cleanprice($A7935,日期设置!B$2)</f>
        <v>0</v>
      </c>
      <c r="G7935" s="18" t="str">
        <f t="shared" si="247"/>
        <v>0 + 0</v>
      </c>
      <c r="H7935" s="27">
        <f>[1]!b_dq_pctchange($A7935,日期设置!$B$2,1)/100</f>
        <v>0</v>
      </c>
      <c r="I7935" s="26">
        <f>[1]!b_pq_pctchange(A7935,日期设置!$B$4,日期设置!$B$2,1)</f>
        <v>0</v>
      </c>
      <c r="J7935" s="26">
        <f>[1]!b_pq_pctchange(A7935,日期设置!$C$4,日期设置!$B$2,1)</f>
        <v>-35.638400000000004</v>
      </c>
      <c r="K7935" s="52">
        <f>[1]!b_dq_amount($A7935,日期设置!B$2,2,10000)</f>
        <v>0</v>
      </c>
      <c r="L7935" s="26">
        <f>[1]!b_info_latestpar(A7935,日期设置!$B$2)</f>
        <v>100</v>
      </c>
      <c r="M7935" s="6">
        <f>[1]!b_info_outstandingbalance($A7935,日期设置!B$2)</f>
        <v>0</v>
      </c>
      <c r="N7935" s="7">
        <f>[1]!b_info_latestissurercreditrating2(A7935,日期设置!$B$2,"102","1")</f>
        <v>0</v>
      </c>
      <c r="O7935" s="44">
        <v>6</v>
      </c>
      <c r="P7935" s="9">
        <f>[1]!b_info_repurchasedate(A7935)</f>
        <v>0</v>
      </c>
      <c r="Q7935" s="44" t="s">
        <v>16506</v>
      </c>
      <c r="R7935" s="2" t="str">
        <f>IF((--IF(P7935=0,Q7935,P7935))&gt;(--日期设置!$B$2),IF(P7935=0,Q7935,P7935),Q7935)</f>
        <v>2021-03-17</v>
      </c>
      <c r="S7935" s="32" t="s">
        <v>18498</v>
      </c>
      <c r="T7935" s="8">
        <f>[1]!b_anal_ptmyear($A7935,日期设置!$B$2)</f>
        <v>0</v>
      </c>
      <c r="U7935" s="8">
        <f>[1]!b_anal_termifexercise($A7935,日期设置!B$2)</f>
        <v>0</v>
      </c>
      <c r="V7935" s="10">
        <f>[1]!b_dq_dirtyprice(A7935,日期设置!$B$2)</f>
        <v>0</v>
      </c>
      <c r="W7935" s="11">
        <f>IF(U7935=0,ROUNDUP((Q7935-日期设置!$B$2)/365,0),ROUNDUP((R7935-日期设置!$B$2)/365,0))</f>
        <v>-1</v>
      </c>
      <c r="X7935" s="18" t="str">
        <f>_xlfn.IFNA(VLOOKUP(A7935,过往入选债券!A:D,4,0),2)</f>
        <v>否</v>
      </c>
      <c r="Y7935">
        <f>_xlfn.IFNA(VLOOKUP(C7935,[2]Sheet1!$A:$A,1,0),3)</f>
        <v>3</v>
      </c>
    </row>
    <row r="7936" spans="1:25" hidden="1" x14ac:dyDescent="0.2">
      <c r="A7936" s="29" t="s">
        <v>1654</v>
      </c>
      <c r="B7936" s="29" t="s">
        <v>1655</v>
      </c>
      <c r="C7936" s="40" t="s">
        <v>1656</v>
      </c>
      <c r="D7936" s="26" t="str">
        <f>[1]!b_calc_yield(A7936,日期设置!$B$2,F7936,1,R7936,1,O7936,L7936,S7936,)</f>
        <v>Fetching...</v>
      </c>
      <c r="E7936" s="26" t="e">
        <f t="shared" si="246"/>
        <v>#DIV/0!</v>
      </c>
      <c r="F7936" s="18">
        <f>[1]!b_dq_cleanprice($A7936,日期设置!B$2)</f>
        <v>0</v>
      </c>
      <c r="G7936" s="18" t="str">
        <f t="shared" si="247"/>
        <v>0 + 0</v>
      </c>
      <c r="H7936" s="27">
        <f>[1]!b_dq_pctchange($A7936,日期设置!$B$2,1)/100</f>
        <v>0</v>
      </c>
      <c r="I7936" s="26">
        <f>[1]!b_pq_pctchange(A7936,日期设置!$B$4,日期设置!$B$2,1)</f>
        <v>0</v>
      </c>
      <c r="J7936" s="26">
        <f>[1]!b_pq_pctchange(A7936,日期设置!$C$4,日期设置!$B$2,1)</f>
        <v>0</v>
      </c>
      <c r="K7936" s="52">
        <f>[1]!b_dq_amount($A7936,日期设置!B$2,2,10000)</f>
        <v>0</v>
      </c>
      <c r="L7936" s="26">
        <f>[1]!b_info_latestpar(A7936,日期设置!$B$2)</f>
        <v>100</v>
      </c>
      <c r="M7936" s="6">
        <f>[1]!b_info_outstandingbalance($A7936,日期设置!B$2)</f>
        <v>0</v>
      </c>
      <c r="N7936" s="7">
        <f>[1]!b_info_latestissurercreditrating2(A7936,日期设置!$B$2,"102","1")</f>
        <v>0</v>
      </c>
      <c r="O7936" s="44">
        <v>7.2</v>
      </c>
      <c r="P7936" s="9">
        <f>[1]!b_info_repurchasedate(A7936)</f>
        <v>0</v>
      </c>
      <c r="Q7936" s="44" t="s">
        <v>17039</v>
      </c>
      <c r="R7936" s="2" t="str">
        <f>IF((--IF(P7936=0,Q7936,P7936))&gt;(--日期设置!$B$2),IF(P7936=0,Q7936,P7936),Q7936)</f>
        <v>2021-03-16</v>
      </c>
      <c r="S7936" s="32" t="s">
        <v>18000</v>
      </c>
      <c r="T7936" s="8">
        <f>[1]!b_anal_ptmyear($A7936,日期设置!$B$2)</f>
        <v>0</v>
      </c>
      <c r="U7936" s="8">
        <f>[1]!b_anal_termifexercise($A7936,日期设置!B$2)</f>
        <v>0</v>
      </c>
      <c r="V7936" s="10">
        <f>[1]!b_dq_dirtyprice(A7936,日期设置!$B$2)</f>
        <v>0</v>
      </c>
      <c r="W7936" s="11">
        <f>IF(U7936=0,ROUNDUP((Q7936-日期设置!$B$2)/365,0),ROUNDUP((R7936-日期设置!$B$2)/365,0))</f>
        <v>-1</v>
      </c>
      <c r="X7936" s="18">
        <f>_xlfn.IFNA(VLOOKUP(A7936,过往入选债券!A:D,4,0),2)</f>
        <v>2</v>
      </c>
      <c r="Y7936">
        <f>_xlfn.IFNA(VLOOKUP(C7936,[2]Sheet1!$A:$A,1,0),3)</f>
        <v>3</v>
      </c>
    </row>
    <row r="7937" spans="1:25" hidden="1" x14ac:dyDescent="0.2">
      <c r="A7937" s="29" t="s">
        <v>6275</v>
      </c>
      <c r="B7937" s="29" t="s">
        <v>6276</v>
      </c>
      <c r="C7937" s="40" t="s">
        <v>116</v>
      </c>
      <c r="D7937" s="26" t="str">
        <f>[1]!b_calc_yield(A7937,日期设置!$B$2,F7937,1,R7937,1,O7937,L7937,S7937,)</f>
        <v>Fetching...</v>
      </c>
      <c r="E7937" s="26" t="e">
        <f t="shared" si="246"/>
        <v>#DIV/0!</v>
      </c>
      <c r="F7937" s="18">
        <f>[1]!b_dq_cleanprice($A7937,日期设置!B$2)</f>
        <v>0</v>
      </c>
      <c r="G7937" s="18" t="str">
        <f t="shared" si="247"/>
        <v>0 + 0</v>
      </c>
      <c r="H7937" s="27">
        <f>[1]!b_dq_pctchange($A7937,日期设置!$B$2,1)/100</f>
        <v>0</v>
      </c>
      <c r="I7937" s="26">
        <f>[1]!b_pq_pctchange(A7937,日期设置!$B$4,日期设置!$B$2,1)</f>
        <v>0</v>
      </c>
      <c r="J7937" s="26">
        <f>[1]!b_pq_pctchange(A7937,日期设置!$C$4,日期设置!$B$2,1)</f>
        <v>0</v>
      </c>
      <c r="K7937" s="52">
        <f>[1]!b_dq_amount($A7937,日期设置!B$2,2,10000)</f>
        <v>0</v>
      </c>
      <c r="L7937" s="26">
        <f>[1]!b_info_latestpar(A7937,日期设置!$B$2)</f>
        <v>100</v>
      </c>
      <c r="M7937" s="6">
        <f>[1]!b_info_outstandingbalance($A7937,日期设置!B$2)</f>
        <v>0</v>
      </c>
      <c r="N7937" s="7" t="str">
        <f>[1]!b_info_latestissurercreditrating2(A7937,日期设置!$B$2,"102","1")</f>
        <v>AA</v>
      </c>
      <c r="O7937" s="44">
        <v>7.3</v>
      </c>
      <c r="P7937" s="9">
        <f>[1]!b_info_repurchasedate(A7937)</f>
        <v>0</v>
      </c>
      <c r="Q7937" s="44" t="s">
        <v>16200</v>
      </c>
      <c r="R7937" s="2" t="str">
        <f>IF((--IF(P7937=0,Q7937,P7937))&gt;(--日期设置!$B$2),IF(P7937=0,Q7937,P7937),Q7937)</f>
        <v>2021-03-19</v>
      </c>
      <c r="S7937" s="32" t="s">
        <v>17987</v>
      </c>
      <c r="T7937" s="8">
        <f>[1]!b_anal_ptmyear($A7937,日期设置!$B$2)</f>
        <v>0</v>
      </c>
      <c r="U7937" s="8">
        <f>[1]!b_anal_termifexercise($A7937,日期设置!B$2)</f>
        <v>0</v>
      </c>
      <c r="V7937" s="10">
        <f>[1]!b_dq_dirtyprice(A7937,日期设置!$B$2)</f>
        <v>0</v>
      </c>
      <c r="W7937" s="11">
        <f>IF(U7937=0,ROUNDUP((Q7937-日期设置!$B$2)/365,0),ROUNDUP((R7937-日期设置!$B$2)/365,0))</f>
        <v>-1</v>
      </c>
      <c r="X7937" s="18">
        <f>_xlfn.IFNA(VLOOKUP(A7937,过往入选债券!A:D,4,0),2)</f>
        <v>2</v>
      </c>
      <c r="Y7937">
        <f>_xlfn.IFNA(VLOOKUP(C7937,[2]Sheet1!$A:$A,1,0),3)</f>
        <v>3</v>
      </c>
    </row>
    <row r="7938" spans="1:25" hidden="1" x14ac:dyDescent="0.2">
      <c r="A7938" s="29" t="s">
        <v>11719</v>
      </c>
      <c r="B7938" s="29" t="s">
        <v>11720</v>
      </c>
      <c r="C7938" s="40" t="s">
        <v>180</v>
      </c>
      <c r="D7938" s="26" t="str">
        <f>[1]!b_calc_yield(A7938,日期设置!$B$2,F7938,1,R7938,1,O7938,L7938,S7938,)</f>
        <v>Fetching...</v>
      </c>
      <c r="E7938" s="26" t="e">
        <f t="shared" ref="E7938:E8001" si="248">((O7938*W7938+L7938)/V7938-1)*100</f>
        <v>#DIV/0!</v>
      </c>
      <c r="F7938" s="18">
        <f>[1]!b_dq_cleanprice($A7938,日期设置!B$2)</f>
        <v>0</v>
      </c>
      <c r="G7938" s="18" t="str">
        <f t="shared" ref="G7938:G8001" si="249">LEFT(T7938,4)&amp;" + "&amp;LEFT(U7938,4)</f>
        <v>0 + 0</v>
      </c>
      <c r="H7938" s="27">
        <f>[1]!b_dq_pctchange($A7938,日期设置!$B$2,1)/100</f>
        <v>0</v>
      </c>
      <c r="I7938" s="26">
        <f>[1]!b_pq_pctchange(A7938,日期设置!$B$4,日期设置!$B$2,1)</f>
        <v>0</v>
      </c>
      <c r="J7938" s="26">
        <f>[1]!b_pq_pctchange(A7938,日期设置!$C$4,日期设置!$B$2,1)</f>
        <v>0</v>
      </c>
      <c r="K7938" s="52">
        <f>[1]!b_dq_amount($A7938,日期设置!B$2,2,10000)</f>
        <v>0</v>
      </c>
      <c r="L7938" s="26">
        <f>[1]!b_info_latestpar(A7938,日期设置!$B$2)</f>
        <v>0</v>
      </c>
      <c r="M7938" s="6">
        <f>[1]!b_info_outstandingbalance($A7938,日期设置!B$2)</f>
        <v>0</v>
      </c>
      <c r="N7938" s="7" t="str">
        <f>[1]!b_info_latestissurercreditrating2(A7938,日期设置!$B$2,"102","1")</f>
        <v>AA+</v>
      </c>
      <c r="O7938" s="44">
        <v>7.3</v>
      </c>
      <c r="P7938" s="9">
        <f>[1]!b_info_repurchasedate(A7938)</f>
        <v>0</v>
      </c>
      <c r="Q7938" s="44" t="s">
        <v>17016</v>
      </c>
      <c r="R7938" s="2" t="str">
        <f>IF((--IF(P7938=0,Q7938,P7938))&gt;(--日期设置!$B$2),IF(P7938=0,Q7938,P7938),Q7938)</f>
        <v>2021-03-10</v>
      </c>
      <c r="S7938" s="32" t="s">
        <v>18661</v>
      </c>
      <c r="T7938" s="8">
        <f>[1]!b_anal_ptmyear($A7938,日期设置!$B$2)</f>
        <v>0</v>
      </c>
      <c r="U7938" s="8">
        <f>[1]!b_anal_termifexercise($A7938,日期设置!B$2)</f>
        <v>0</v>
      </c>
      <c r="V7938" s="10">
        <f>[1]!b_dq_dirtyprice(A7938,日期设置!$B$2)</f>
        <v>0</v>
      </c>
      <c r="W7938" s="11">
        <f>IF(U7938=0,ROUNDUP((Q7938-日期设置!$B$2)/365,0),ROUNDUP((R7938-日期设置!$B$2)/365,0))</f>
        <v>-1</v>
      </c>
      <c r="X7938" s="18">
        <f>_xlfn.IFNA(VLOOKUP(A7938,过往入选债券!A:D,4,0),2)</f>
        <v>2</v>
      </c>
      <c r="Y7938">
        <f>_xlfn.IFNA(VLOOKUP(C7938,[2]Sheet1!$A:$A,1,0),3)</f>
        <v>3</v>
      </c>
    </row>
    <row r="7939" spans="1:25" hidden="1" x14ac:dyDescent="0.2">
      <c r="A7939" s="29" t="s">
        <v>5588</v>
      </c>
      <c r="B7939" s="29" t="s">
        <v>5589</v>
      </c>
      <c r="C7939" s="40" t="s">
        <v>3298</v>
      </c>
      <c r="D7939" s="26" t="str">
        <f>[1]!b_calc_yield(A7939,日期设置!$B$2,F7939,1,R7939,1,O7939,L7939,S7939,)</f>
        <v>Fetching...</v>
      </c>
      <c r="E7939" s="26" t="e">
        <f t="shared" si="248"/>
        <v>#DIV/0!</v>
      </c>
      <c r="F7939" s="18">
        <f>[1]!b_dq_cleanprice($A7939,日期设置!B$2)</f>
        <v>0</v>
      </c>
      <c r="G7939" s="18" t="str">
        <f t="shared" si="249"/>
        <v>0 + 0</v>
      </c>
      <c r="H7939" s="27">
        <f>[1]!b_dq_pctchange($A7939,日期设置!$B$2,1)/100</f>
        <v>0</v>
      </c>
      <c r="I7939" s="26">
        <f>[1]!b_pq_pctchange(A7939,日期设置!$B$4,日期设置!$B$2,1)</f>
        <v>0</v>
      </c>
      <c r="J7939" s="26">
        <f>[1]!b_pq_pctchange(A7939,日期设置!$C$4,日期设置!$B$2,1)</f>
        <v>0.10196426443000819</v>
      </c>
      <c r="K7939" s="52">
        <f>[1]!b_dq_amount($A7939,日期设置!B$2,2,10000)</f>
        <v>0</v>
      </c>
      <c r="L7939" s="26">
        <f>[1]!b_info_latestpar(A7939,日期设置!$B$2)</f>
        <v>100</v>
      </c>
      <c r="M7939" s="6">
        <f>[1]!b_info_outstandingbalance($A7939,日期设置!B$2)</f>
        <v>0</v>
      </c>
      <c r="N7939" s="7" t="str">
        <f>[1]!b_info_latestissurercreditrating2(A7939,日期设置!$B$2,"102","1")</f>
        <v>AA</v>
      </c>
      <c r="O7939" s="44">
        <v>4.12</v>
      </c>
      <c r="P7939" s="9">
        <f>[1]!b_info_repurchasedate(A7939)</f>
        <v>0</v>
      </c>
      <c r="Q7939" s="44" t="s">
        <v>16506</v>
      </c>
      <c r="R7939" s="2" t="str">
        <f>IF((--IF(P7939=0,Q7939,P7939))&gt;(--日期设置!$B$2),IF(P7939=0,Q7939,P7939),Q7939)</f>
        <v>2021-03-17</v>
      </c>
      <c r="S7939" s="32" t="s">
        <v>18261</v>
      </c>
      <c r="T7939" s="8">
        <f>[1]!b_anal_ptmyear($A7939,日期设置!$B$2)</f>
        <v>0</v>
      </c>
      <c r="U7939" s="8">
        <f>[1]!b_anal_termifexercise($A7939,日期设置!B$2)</f>
        <v>0</v>
      </c>
      <c r="V7939" s="10">
        <f>[1]!b_dq_dirtyprice(A7939,日期设置!$B$2)</f>
        <v>0</v>
      </c>
      <c r="W7939" s="11">
        <f>IF(U7939=0,ROUNDUP((Q7939-日期设置!$B$2)/365,0),ROUNDUP((R7939-日期设置!$B$2)/365,0))</f>
        <v>-1</v>
      </c>
      <c r="X7939" s="18">
        <f>_xlfn.IFNA(VLOOKUP(A7939,过往入选债券!A:D,4,0),2)</f>
        <v>2</v>
      </c>
      <c r="Y7939">
        <f>_xlfn.IFNA(VLOOKUP(C7939,[2]Sheet1!$A:$A,1,0),3)</f>
        <v>3</v>
      </c>
    </row>
    <row r="7940" spans="1:25" hidden="1" x14ac:dyDescent="0.2">
      <c r="A7940" s="29" t="s">
        <v>11697</v>
      </c>
      <c r="B7940" s="29" t="s">
        <v>11698</v>
      </c>
      <c r="C7940" s="40" t="s">
        <v>11699</v>
      </c>
      <c r="D7940" s="26" t="str">
        <f>[1]!b_calc_yield(A7940,日期设置!$B$2,F7940,1,R7940,1,O7940,L7940,S7940,)</f>
        <v>Fetching...</v>
      </c>
      <c r="E7940" s="26" t="e">
        <f t="shared" si="248"/>
        <v>#DIV/0!</v>
      </c>
      <c r="F7940" s="18">
        <f>[1]!b_dq_cleanprice($A7940,日期设置!B$2)</f>
        <v>0</v>
      </c>
      <c r="G7940" s="18" t="str">
        <f t="shared" si="249"/>
        <v>0 + 0</v>
      </c>
      <c r="H7940" s="27">
        <f>[1]!b_dq_pctchange($A7940,日期设置!$B$2,1)/100</f>
        <v>0</v>
      </c>
      <c r="I7940" s="26">
        <f>[1]!b_pq_pctchange(A7940,日期设置!$B$4,日期设置!$B$2,1)</f>
        <v>0</v>
      </c>
      <c r="J7940" s="26">
        <f>[1]!b_pq_pctchange(A7940,日期设置!$C$4,日期设置!$B$2,1)</f>
        <v>0</v>
      </c>
      <c r="K7940" s="52">
        <f>[1]!b_dq_amount($A7940,日期设置!B$2,2,10000)</f>
        <v>0</v>
      </c>
      <c r="L7940" s="26">
        <f>[1]!b_info_latestpar(A7940,日期设置!$B$2)</f>
        <v>0</v>
      </c>
      <c r="M7940" s="6">
        <f>[1]!b_info_outstandingbalance($A7940,日期设置!B$2)</f>
        <v>0</v>
      </c>
      <c r="N7940" s="7" t="str">
        <f>[1]!b_info_latestissurercreditrating2(A7940,日期设置!$B$2,"102","1")</f>
        <v>AA+</v>
      </c>
      <c r="O7940" s="44">
        <v>7.36</v>
      </c>
      <c r="P7940" s="9">
        <f>[1]!b_info_repurchasedate(A7940)</f>
        <v>0</v>
      </c>
      <c r="Q7940" s="44" t="s">
        <v>16506</v>
      </c>
      <c r="R7940" s="2" t="str">
        <f>IF((--IF(P7940=0,Q7940,P7940))&gt;(--日期设置!$B$2),IF(P7940=0,Q7940,P7940),Q7940)</f>
        <v>2021-03-17</v>
      </c>
      <c r="S7940" s="32" t="s">
        <v>18643</v>
      </c>
      <c r="T7940" s="8">
        <f>[1]!b_anal_ptmyear($A7940,日期设置!$B$2)</f>
        <v>0</v>
      </c>
      <c r="U7940" s="8">
        <f>[1]!b_anal_termifexercise($A7940,日期设置!B$2)</f>
        <v>0</v>
      </c>
      <c r="V7940" s="10">
        <f>[1]!b_dq_dirtyprice(A7940,日期设置!$B$2)</f>
        <v>0</v>
      </c>
      <c r="W7940" s="11">
        <f>IF(U7940=0,ROUNDUP((Q7940-日期设置!$B$2)/365,0),ROUNDUP((R7940-日期设置!$B$2)/365,0))</f>
        <v>-1</v>
      </c>
      <c r="X7940" s="18">
        <f>_xlfn.IFNA(VLOOKUP(A7940,过往入选债券!A:D,4,0),2)</f>
        <v>2</v>
      </c>
      <c r="Y7940">
        <f>_xlfn.IFNA(VLOOKUP(C7940,[2]Sheet1!$A:$A,1,0),3)</f>
        <v>3</v>
      </c>
    </row>
    <row r="7941" spans="1:25" hidden="1" x14ac:dyDescent="0.2">
      <c r="A7941" s="29" t="s">
        <v>11692</v>
      </c>
      <c r="B7941" s="29" t="s">
        <v>11693</v>
      </c>
      <c r="C7941" s="40" t="s">
        <v>11694</v>
      </c>
      <c r="D7941" s="26" t="str">
        <f>[1]!b_calc_yield(A7941,日期设置!$B$2,F7941,1,R7941,1,O7941,L7941,S7941,)</f>
        <v>Fetching...</v>
      </c>
      <c r="E7941" s="26" t="e">
        <f t="shared" si="248"/>
        <v>#DIV/0!</v>
      </c>
      <c r="F7941" s="18">
        <f>[1]!b_dq_cleanprice($A7941,日期设置!B$2)</f>
        <v>0</v>
      </c>
      <c r="G7941" s="18" t="str">
        <f t="shared" si="249"/>
        <v>0 + 0</v>
      </c>
      <c r="H7941" s="27">
        <f>[1]!b_dq_pctchange($A7941,日期设置!$B$2,1)/100</f>
        <v>0</v>
      </c>
      <c r="I7941" s="26">
        <f>[1]!b_pq_pctchange(A7941,日期设置!$B$4,日期设置!$B$2,1)</f>
        <v>0</v>
      </c>
      <c r="J7941" s="26">
        <f>[1]!b_pq_pctchange(A7941,日期设置!$C$4,日期设置!$B$2,1)</f>
        <v>0</v>
      </c>
      <c r="K7941" s="52">
        <f>[1]!b_dq_amount($A7941,日期设置!B$2,2,10000)</f>
        <v>0</v>
      </c>
      <c r="L7941" s="26">
        <f>[1]!b_info_latestpar(A7941,日期设置!$B$2)</f>
        <v>100</v>
      </c>
      <c r="M7941" s="6">
        <f>[1]!b_info_outstandingbalance($A7941,日期设置!B$2)</f>
        <v>0</v>
      </c>
      <c r="N7941" s="7" t="str">
        <f>[1]!b_info_latestissurercreditrating2(A7941,日期设置!$B$2,"102","1")</f>
        <v>AA</v>
      </c>
      <c r="O7941" s="44">
        <v>8.5</v>
      </c>
      <c r="P7941" s="9" t="str">
        <f>[1]!b_info_repurchasedate(A7941)</f>
        <v>2019-03-12</v>
      </c>
      <c r="Q7941" s="44" t="s">
        <v>16970</v>
      </c>
      <c r="R7941" s="2" t="str">
        <f>IF((--IF(P7941=0,Q7941,P7941))&gt;(--日期设置!$B$2),IF(P7941=0,Q7941,P7941),Q7941)</f>
        <v>2021-03-12</v>
      </c>
      <c r="S7941" s="32" t="s">
        <v>18628</v>
      </c>
      <c r="T7941" s="8">
        <f>[1]!b_anal_ptmyear($A7941,日期设置!$B$2)</f>
        <v>0</v>
      </c>
      <c r="U7941" s="8">
        <f>[1]!b_anal_termifexercise($A7941,日期设置!B$2)</f>
        <v>0</v>
      </c>
      <c r="V7941" s="10">
        <f>[1]!b_dq_dirtyprice(A7941,日期设置!$B$2)</f>
        <v>0</v>
      </c>
      <c r="W7941" s="11">
        <f>IF(U7941=0,ROUNDUP((Q7941-日期设置!$B$2)/365,0),ROUNDUP((R7941-日期设置!$B$2)/365,0))</f>
        <v>-1</v>
      </c>
      <c r="X7941" s="18">
        <f>_xlfn.IFNA(VLOOKUP(A7941,过往入选债券!A:D,4,0),2)</f>
        <v>2</v>
      </c>
      <c r="Y7941">
        <f>_xlfn.IFNA(VLOOKUP(C7941,[2]Sheet1!$A:$A,1,0),3)</f>
        <v>3</v>
      </c>
    </row>
    <row r="7942" spans="1:25" hidden="1" x14ac:dyDescent="0.2">
      <c r="A7942" s="29" t="s">
        <v>6352</v>
      </c>
      <c r="B7942" s="29" t="s">
        <v>6353</v>
      </c>
      <c r="C7942" s="40" t="s">
        <v>6354</v>
      </c>
      <c r="D7942" s="26" t="str">
        <f>[1]!b_calc_yield(A7942,日期设置!$B$2,F7942,1,R7942,1,O7942,L7942,S7942,)</f>
        <v>Fetching...</v>
      </c>
      <c r="E7942" s="26" t="e">
        <f t="shared" si="248"/>
        <v>#DIV/0!</v>
      </c>
      <c r="F7942" s="18">
        <f>[1]!b_dq_cleanprice($A7942,日期设置!B$2)</f>
        <v>0</v>
      </c>
      <c r="G7942" s="18" t="str">
        <f t="shared" si="249"/>
        <v>0 + 0</v>
      </c>
      <c r="H7942" s="27">
        <f>[1]!b_dq_pctchange($A7942,日期设置!$B$2,1)/100</f>
        <v>0</v>
      </c>
      <c r="I7942" s="26">
        <f>[1]!b_pq_pctchange(A7942,日期设置!$B$4,日期设置!$B$2,1)</f>
        <v>0</v>
      </c>
      <c r="J7942" s="26">
        <f>[1]!b_pq_pctchange(A7942,日期设置!$C$4,日期设置!$B$2,1)</f>
        <v>0</v>
      </c>
      <c r="K7942" s="52">
        <f>[1]!b_dq_amount($A7942,日期设置!B$2,2,10000)</f>
        <v>0</v>
      </c>
      <c r="L7942" s="26">
        <f>[1]!b_info_latestpar(A7942,日期设置!$B$2)</f>
        <v>100</v>
      </c>
      <c r="M7942" s="6">
        <f>[1]!b_info_outstandingbalance($A7942,日期设置!B$2)</f>
        <v>0</v>
      </c>
      <c r="N7942" s="7" t="str">
        <f>[1]!b_info_latestissurercreditrating2(A7942,日期设置!$B$2,"102","1")</f>
        <v>AA+</v>
      </c>
      <c r="O7942" s="44">
        <v>6.78</v>
      </c>
      <c r="P7942" s="9">
        <f>[1]!b_info_repurchasedate(A7942)</f>
        <v>0</v>
      </c>
      <c r="Q7942" s="44" t="s">
        <v>16591</v>
      </c>
      <c r="R7942" s="2" t="str">
        <f>IF((--IF(P7942=0,Q7942,P7942))&gt;(--日期设置!$B$2),IF(P7942=0,Q7942,P7942),Q7942)</f>
        <v>2021-03-15</v>
      </c>
      <c r="S7942" s="32" t="s">
        <v>18550</v>
      </c>
      <c r="T7942" s="8">
        <f>[1]!b_anal_ptmyear($A7942,日期设置!$B$2)</f>
        <v>0</v>
      </c>
      <c r="U7942" s="8">
        <f>[1]!b_anal_termifexercise($A7942,日期设置!B$2)</f>
        <v>0</v>
      </c>
      <c r="V7942" s="10">
        <f>[1]!b_dq_dirtyprice(A7942,日期设置!$B$2)</f>
        <v>0</v>
      </c>
      <c r="W7942" s="11">
        <f>IF(U7942=0,ROUNDUP((Q7942-日期设置!$B$2)/365,0),ROUNDUP((R7942-日期设置!$B$2)/365,0))</f>
        <v>-1</v>
      </c>
      <c r="X7942" s="18">
        <f>_xlfn.IFNA(VLOOKUP(A7942,过往入选债券!A:D,4,0),2)</f>
        <v>2</v>
      </c>
      <c r="Y7942">
        <f>_xlfn.IFNA(VLOOKUP(C7942,[2]Sheet1!$A:$A,1,0),3)</f>
        <v>3</v>
      </c>
    </row>
    <row r="7943" spans="1:25" hidden="1" x14ac:dyDescent="0.2">
      <c r="A7943" s="29" t="s">
        <v>1627</v>
      </c>
      <c r="B7943" s="29" t="s">
        <v>1628</v>
      </c>
      <c r="C7943" s="40" t="s">
        <v>1629</v>
      </c>
      <c r="D7943" s="26" t="str">
        <f>[1]!b_calc_yield(A7943,日期设置!$B$2,F7943,1,R7943,1,O7943,L7943,S7943,)</f>
        <v>Fetching...</v>
      </c>
      <c r="E7943" s="26" t="e">
        <f t="shared" si="248"/>
        <v>#DIV/0!</v>
      </c>
      <c r="F7943" s="18">
        <f>[1]!b_dq_cleanprice($A7943,日期设置!B$2)</f>
        <v>0</v>
      </c>
      <c r="G7943" s="18" t="str">
        <f t="shared" si="249"/>
        <v>0 + 0</v>
      </c>
      <c r="H7943" s="27">
        <f>[1]!b_dq_pctchange($A7943,日期设置!$B$2,1)/100</f>
        <v>0</v>
      </c>
      <c r="I7943" s="26">
        <f>[1]!b_pq_pctchange(A7943,日期设置!$B$4,日期设置!$B$2,1)</f>
        <v>0</v>
      </c>
      <c r="J7943" s="26">
        <f>[1]!b_pq_pctchange(A7943,日期设置!$C$4,日期设置!$B$2,1)</f>
        <v>0</v>
      </c>
      <c r="K7943" s="52">
        <f>[1]!b_dq_amount($A7943,日期设置!B$2,2,10000)</f>
        <v>0</v>
      </c>
      <c r="L7943" s="26">
        <f>[1]!b_info_latestpar(A7943,日期设置!$B$2)</f>
        <v>100</v>
      </c>
      <c r="M7943" s="6">
        <f>[1]!b_info_outstandingbalance($A7943,日期设置!B$2)</f>
        <v>0</v>
      </c>
      <c r="N7943" s="7">
        <f>[1]!b_info_latestissurercreditrating2(A7943,日期设置!$B$2,"102","1")</f>
        <v>0</v>
      </c>
      <c r="O7943" s="44">
        <v>6.9</v>
      </c>
      <c r="P7943" s="9">
        <f>[1]!b_info_repurchasedate(A7943)</f>
        <v>0</v>
      </c>
      <c r="Q7943" s="44" t="s">
        <v>16153</v>
      </c>
      <c r="R7943" s="2" t="str">
        <f>IF((--IF(P7943=0,Q7943,P7943))&gt;(--日期设置!$B$2),IF(P7943=0,Q7943,P7943),Q7943)</f>
        <v>2021-03-09</v>
      </c>
      <c r="S7943" s="32" t="s">
        <v>17942</v>
      </c>
      <c r="T7943" s="8">
        <f>[1]!b_anal_ptmyear($A7943,日期设置!$B$2)</f>
        <v>0</v>
      </c>
      <c r="U7943" s="8">
        <f>[1]!b_anal_termifexercise($A7943,日期设置!B$2)</f>
        <v>0</v>
      </c>
      <c r="V7943" s="10">
        <f>[1]!b_dq_dirtyprice(A7943,日期设置!$B$2)</f>
        <v>0</v>
      </c>
      <c r="W7943" s="11">
        <f>IF(U7943=0,ROUNDUP((Q7943-日期设置!$B$2)/365,0),ROUNDUP((R7943-日期设置!$B$2)/365,0))</f>
        <v>-1</v>
      </c>
      <c r="X7943" s="18">
        <f>_xlfn.IFNA(VLOOKUP(A7943,过往入选债券!A:D,4,0),2)</f>
        <v>2</v>
      </c>
      <c r="Y7943">
        <f>_xlfn.IFNA(VLOOKUP(C7943,[2]Sheet1!$A:$A,1,0),3)</f>
        <v>3</v>
      </c>
    </row>
    <row r="7944" spans="1:25" hidden="1" x14ac:dyDescent="0.2">
      <c r="A7944" s="29" t="s">
        <v>15626</v>
      </c>
      <c r="B7944" s="29" t="s">
        <v>15627</v>
      </c>
      <c r="C7944" s="40" t="s">
        <v>13587</v>
      </c>
      <c r="D7944" s="26" t="str">
        <f>[1]!b_calc_yield(A7944,日期设置!$B$2,F7944,1,R7944,1,O7944,L7944,S7944,)</f>
        <v>Fetching...</v>
      </c>
      <c r="E7944" s="26">
        <f t="shared" si="248"/>
        <v>41.367408386575711</v>
      </c>
      <c r="F7944" s="18">
        <f>[1]!b_dq_cleanprice($A7944,日期设置!B$2)</f>
        <v>13.5</v>
      </c>
      <c r="G7944" s="18" t="str">
        <f t="shared" si="249"/>
        <v>0.34 + 0</v>
      </c>
      <c r="H7944" s="27">
        <f>[1]!b_dq_pctchange($A7944,日期设置!$B$2,1)/100</f>
        <v>0</v>
      </c>
      <c r="I7944" s="26">
        <f>[1]!b_pq_pctchange(A7944,日期设置!$B$4,日期设置!$B$2,1)</f>
        <v>0</v>
      </c>
      <c r="J7944" s="26">
        <f>[1]!b_pq_pctchange(A7944,日期设置!$C$4,日期设置!$B$2,1)</f>
        <v>0</v>
      </c>
      <c r="K7944" s="52">
        <f>[1]!b_dq_amount($A7944,日期设置!B$2,2,10000)</f>
        <v>0</v>
      </c>
      <c r="L7944" s="26">
        <f>[1]!b_info_latestpar(A7944,日期设置!$B$2)</f>
        <v>13.500000000000012</v>
      </c>
      <c r="M7944" s="6">
        <f>[1]!b_info_outstandingbalance($A7944,日期设置!B$2)</f>
        <v>1.8765000000000001</v>
      </c>
      <c r="N7944" s="7" t="str">
        <f>[1]!b_info_latestissurercreditrating2(A7944,日期设置!$B$2,"102","1")</f>
        <v>AAA</v>
      </c>
      <c r="O7944" s="44">
        <v>5.75</v>
      </c>
      <c r="P7944" s="9">
        <f>[1]!b_info_repurchasedate(A7944)</f>
        <v>0</v>
      </c>
      <c r="Q7944" s="44" t="s">
        <v>16913</v>
      </c>
      <c r="R7944" s="2" t="str">
        <f>IF((--IF(P7944=0,Q7944,P7944))&gt;(--日期设置!$B$2),IF(P7944=0,Q7944,P7944),Q7944)</f>
        <v>2021-07-26</v>
      </c>
      <c r="S7944" s="32" t="s">
        <v>18427</v>
      </c>
      <c r="T7944" s="8">
        <f>[1]!b_anal_ptmyear($A7944,日期设置!$B$2)</f>
        <v>0.34520547945205482</v>
      </c>
      <c r="U7944" s="8">
        <f>[1]!b_anal_termifexercise($A7944,日期设置!B$2)</f>
        <v>0</v>
      </c>
      <c r="V7944" s="10">
        <f>[1]!b_dq_dirtyprice(A7944,日期设置!$B$2)</f>
        <v>13.617000000000001</v>
      </c>
      <c r="W7944" s="11">
        <f>IF(U7944=0,ROUNDUP((Q7944-日期设置!$B$2)/365,0),ROUNDUP((R7944-日期设置!$B$2)/365,0))</f>
        <v>1</v>
      </c>
      <c r="X7944" s="18">
        <f>_xlfn.IFNA(VLOOKUP(A7944,过往入选债券!A:D,4,0),2)</f>
        <v>2</v>
      </c>
      <c r="Y7944">
        <f>_xlfn.IFNA(VLOOKUP(C7944,[2]Sheet1!$A:$A,1,0),3)</f>
        <v>3</v>
      </c>
    </row>
    <row r="7945" spans="1:25" hidden="1" x14ac:dyDescent="0.2">
      <c r="A7945" s="29" t="s">
        <v>15630</v>
      </c>
      <c r="B7945" s="29" t="s">
        <v>15631</v>
      </c>
      <c r="C7945" s="40" t="s">
        <v>13587</v>
      </c>
      <c r="D7945" s="26" t="str">
        <f>[1]!b_calc_yield(A7945,日期设置!$B$2,F7945,1,R7945,1,O7945,L7945,S7945,)</f>
        <v>Fetching...</v>
      </c>
      <c r="E7945" s="26">
        <f t="shared" si="248"/>
        <v>0</v>
      </c>
      <c r="F7945" s="18">
        <f>[1]!b_dq_cleanprice($A7945,日期设置!B$2)</f>
        <v>100</v>
      </c>
      <c r="G7945" s="18" t="str">
        <f t="shared" si="249"/>
        <v>2.84 + 0</v>
      </c>
      <c r="H7945" s="27">
        <f>[1]!b_dq_pctchange($A7945,日期设置!$B$2,1)/100</f>
        <v>0</v>
      </c>
      <c r="I7945" s="26">
        <f>[1]!b_pq_pctchange(A7945,日期设置!$B$4,日期设置!$B$2,1)</f>
        <v>0</v>
      </c>
      <c r="J7945" s="26">
        <f>[1]!b_pq_pctchange(A7945,日期设置!$C$4,日期设置!$B$2,1)</f>
        <v>0</v>
      </c>
      <c r="K7945" s="52">
        <f>[1]!b_dq_amount($A7945,日期设置!B$2,2,10000)</f>
        <v>0</v>
      </c>
      <c r="L7945" s="26">
        <f>[1]!b_info_latestpar(A7945,日期设置!$B$2)</f>
        <v>100</v>
      </c>
      <c r="M7945" s="6">
        <f>[1]!b_info_outstandingbalance($A7945,日期设置!B$2)</f>
        <v>3.9350908800000002</v>
      </c>
      <c r="N7945" s="7" t="str">
        <f>[1]!b_info_latestissurercreditrating2(A7945,日期设置!$B$2,"102","1")</f>
        <v>AAA</v>
      </c>
      <c r="O7945" s="44">
        <v>0</v>
      </c>
      <c r="P7945" s="9">
        <f>[1]!b_info_repurchasedate(A7945)</f>
        <v>0</v>
      </c>
      <c r="Q7945" s="44" t="s">
        <v>16914</v>
      </c>
      <c r="R7945" s="2" t="str">
        <f>IF((--IF(P7945=0,Q7945,P7945))&gt;(--日期设置!$B$2),IF(P7945=0,Q7945,P7945),Q7945)</f>
        <v>2024-01-26</v>
      </c>
      <c r="S7945" s="32" t="s">
        <v>18427</v>
      </c>
      <c r="T7945" s="8">
        <f>[1]!b_anal_ptmyear($A7945,日期设置!$B$2)</f>
        <v>2.8493150684931505</v>
      </c>
      <c r="U7945" s="8">
        <f>[1]!b_anal_termifexercise($A7945,日期设置!B$2)</f>
        <v>0</v>
      </c>
      <c r="V7945" s="10">
        <f>[1]!b_dq_dirtyprice(A7945,日期设置!$B$2)</f>
        <v>100</v>
      </c>
      <c r="W7945" s="11">
        <f>IF(U7945=0,ROUNDUP((Q7945-日期设置!$B$2)/365,0),ROUNDUP((R7945-日期设置!$B$2)/365,0))</f>
        <v>3</v>
      </c>
      <c r="X7945" s="18">
        <f>_xlfn.IFNA(VLOOKUP(A7945,过往入选债券!A:D,4,0),2)</f>
        <v>2</v>
      </c>
      <c r="Y7945">
        <f>_xlfn.IFNA(VLOOKUP(C7945,[2]Sheet1!$A:$A,1,0),3)</f>
        <v>3</v>
      </c>
    </row>
    <row r="7946" spans="1:25" hidden="1" x14ac:dyDescent="0.2">
      <c r="A7946" s="29" t="s">
        <v>6379</v>
      </c>
      <c r="B7946" s="29" t="s">
        <v>6380</v>
      </c>
      <c r="C7946" s="40" t="s">
        <v>4807</v>
      </c>
      <c r="D7946" s="26" t="str">
        <f>[1]!b_calc_yield(A7946,日期设置!$B$2,F7946,1,R7946,1,O7946,L7946,S7946,)</f>
        <v>Fetching...</v>
      </c>
      <c r="E7946" s="26" t="e">
        <f t="shared" si="248"/>
        <v>#DIV/0!</v>
      </c>
      <c r="F7946" s="18">
        <f>[1]!b_dq_cleanprice($A7946,日期设置!B$2)</f>
        <v>0</v>
      </c>
      <c r="G7946" s="18" t="str">
        <f t="shared" si="249"/>
        <v>0 + 0</v>
      </c>
      <c r="H7946" s="27">
        <f>[1]!b_dq_pctchange($A7946,日期设置!$B$2,1)/100</f>
        <v>0</v>
      </c>
      <c r="I7946" s="26">
        <f>[1]!b_pq_pctchange(A7946,日期设置!$B$4,日期设置!$B$2,1)</f>
        <v>0</v>
      </c>
      <c r="J7946" s="26">
        <f>[1]!b_pq_pctchange(A7946,日期设置!$C$4,日期设置!$B$2,1)</f>
        <v>-0.14268464499841363</v>
      </c>
      <c r="K7946" s="52">
        <f>[1]!b_dq_amount($A7946,日期设置!B$2,2,10000)</f>
        <v>0</v>
      </c>
      <c r="L7946" s="26">
        <f>[1]!b_info_latestpar(A7946,日期设置!$B$2)</f>
        <v>100</v>
      </c>
      <c r="M7946" s="6">
        <f>[1]!b_info_outstandingbalance($A7946,日期设置!B$2)</f>
        <v>0</v>
      </c>
      <c r="N7946" s="7" t="str">
        <f>[1]!b_info_latestissurercreditrating2(A7946,日期设置!$B$2,"102","1")</f>
        <v>AAA</v>
      </c>
      <c r="O7946" s="44">
        <v>6.4</v>
      </c>
      <c r="P7946" s="9">
        <f>[1]!b_info_repurchasedate(A7946)</f>
        <v>0</v>
      </c>
      <c r="Q7946" s="44" t="s">
        <v>16591</v>
      </c>
      <c r="R7946" s="2" t="str">
        <f>IF((--IF(P7946=0,Q7946,P7946))&gt;(--日期设置!$B$2),IF(P7946=0,Q7946,P7946),Q7946)</f>
        <v>2021-03-15</v>
      </c>
      <c r="S7946" s="32" t="s">
        <v>18550</v>
      </c>
      <c r="T7946" s="8">
        <f>[1]!b_anal_ptmyear($A7946,日期设置!$B$2)</f>
        <v>0</v>
      </c>
      <c r="U7946" s="8">
        <f>[1]!b_anal_termifexercise($A7946,日期设置!B$2)</f>
        <v>0</v>
      </c>
      <c r="V7946" s="10">
        <f>[1]!b_dq_dirtyprice(A7946,日期设置!$B$2)</f>
        <v>0</v>
      </c>
      <c r="W7946" s="11">
        <f>IF(U7946=0,ROUNDUP((Q7946-日期设置!$B$2)/365,0),ROUNDUP((R7946-日期设置!$B$2)/365,0))</f>
        <v>-1</v>
      </c>
      <c r="X7946" s="18">
        <f>_xlfn.IFNA(VLOOKUP(A7946,过往入选债券!A:D,4,0),2)</f>
        <v>2</v>
      </c>
      <c r="Y7946">
        <f>_xlfn.IFNA(VLOOKUP(C7946,[2]Sheet1!$A:$A,1,0),3)</f>
        <v>3</v>
      </c>
    </row>
    <row r="7947" spans="1:25" hidden="1" x14ac:dyDescent="0.2">
      <c r="A7947" s="29" t="s">
        <v>5185</v>
      </c>
      <c r="B7947" s="29" t="s">
        <v>5186</v>
      </c>
      <c r="C7947" s="40" t="s">
        <v>16</v>
      </c>
      <c r="D7947" s="26" t="str">
        <f>[1]!b_calc_yield(A7947,日期设置!$B$2,F7947,1,R7947,1,O7947,L7947,S7947,)</f>
        <v>Fetching...</v>
      </c>
      <c r="E7947" s="26" t="e">
        <f t="shared" si="248"/>
        <v>#DIV/0!</v>
      </c>
      <c r="F7947" s="18">
        <f>[1]!b_dq_cleanprice($A7947,日期设置!B$2)</f>
        <v>0</v>
      </c>
      <c r="G7947" s="18" t="str">
        <f t="shared" si="249"/>
        <v>0 + 0</v>
      </c>
      <c r="H7947" s="27">
        <f>[1]!b_dq_pctchange($A7947,日期设置!$B$2,1)/100</f>
        <v>0</v>
      </c>
      <c r="I7947" s="26">
        <f>[1]!b_pq_pctchange(A7947,日期设置!$B$4,日期设置!$B$2,1)</f>
        <v>0</v>
      </c>
      <c r="J7947" s="26">
        <f>[1]!b_pq_pctchange(A7947,日期设置!$C$4,日期设置!$B$2,1)</f>
        <v>0</v>
      </c>
      <c r="K7947" s="52">
        <f>[1]!b_dq_amount($A7947,日期设置!B$2,2,10000)</f>
        <v>0</v>
      </c>
      <c r="L7947" s="26">
        <f>[1]!b_info_latestpar(A7947,日期设置!$B$2)</f>
        <v>100</v>
      </c>
      <c r="M7947" s="6">
        <f>[1]!b_info_outstandingbalance($A7947,日期设置!B$2)</f>
        <v>0</v>
      </c>
      <c r="N7947" s="7" t="str">
        <f>[1]!b_info_latestissurercreditrating2(A7947,日期设置!$B$2,"102","1")</f>
        <v>AAA</v>
      </c>
      <c r="O7947" s="44">
        <v>4.47</v>
      </c>
      <c r="P7947" s="9">
        <f>[1]!b_info_repurchasedate(A7947)</f>
        <v>0</v>
      </c>
      <c r="Q7947" s="44" t="s">
        <v>16840</v>
      </c>
      <c r="R7947" s="2" t="str">
        <f>IF((--IF(P7947=0,Q7947,P7947))&gt;(--日期设置!$B$2),IF(P7947=0,Q7947,P7947),Q7947)</f>
        <v>2021-03-14</v>
      </c>
      <c r="S7947" s="32" t="s">
        <v>18536</v>
      </c>
      <c r="T7947" s="8">
        <f>[1]!b_anal_ptmyear($A7947,日期设置!$B$2)</f>
        <v>0</v>
      </c>
      <c r="U7947" s="8">
        <f>[1]!b_anal_termifexercise($A7947,日期设置!B$2)</f>
        <v>0</v>
      </c>
      <c r="V7947" s="10">
        <f>[1]!b_dq_dirtyprice(A7947,日期设置!$B$2)</f>
        <v>0</v>
      </c>
      <c r="W7947" s="11">
        <f>IF(U7947=0,ROUNDUP((Q7947-日期设置!$B$2)/365,0),ROUNDUP((R7947-日期设置!$B$2)/365,0))</f>
        <v>-1</v>
      </c>
      <c r="X7947" s="18">
        <f>_xlfn.IFNA(VLOOKUP(A7947,过往入选债券!A:D,4,0),2)</f>
        <v>2</v>
      </c>
      <c r="Y7947">
        <f>_xlfn.IFNA(VLOOKUP(C7947,[2]Sheet1!$A:$A,1,0),3)</f>
        <v>3</v>
      </c>
    </row>
    <row r="7948" spans="1:25" hidden="1" x14ac:dyDescent="0.2">
      <c r="A7948" s="29" t="s">
        <v>1657</v>
      </c>
      <c r="B7948" s="29" t="s">
        <v>1658</v>
      </c>
      <c r="C7948" s="40" t="s">
        <v>938</v>
      </c>
      <c r="D7948" s="26" t="str">
        <f>[1]!b_calc_yield(A7948,日期设置!$B$2,F7948,1,R7948,1,O7948,L7948,S7948,)</f>
        <v>Fetching...</v>
      </c>
      <c r="E7948" s="26" t="e">
        <f t="shared" si="248"/>
        <v>#DIV/0!</v>
      </c>
      <c r="F7948" s="18">
        <f>[1]!b_dq_cleanprice($A7948,日期设置!B$2)</f>
        <v>0</v>
      </c>
      <c r="G7948" s="18" t="str">
        <f t="shared" si="249"/>
        <v>0 + 0</v>
      </c>
      <c r="H7948" s="27">
        <f>[1]!b_dq_pctchange($A7948,日期设置!$B$2,1)/100</f>
        <v>0</v>
      </c>
      <c r="I7948" s="26">
        <f>[1]!b_pq_pctchange(A7948,日期设置!$B$4,日期设置!$B$2,1)</f>
        <v>0</v>
      </c>
      <c r="J7948" s="26">
        <f>[1]!b_pq_pctchange(A7948,日期设置!$C$4,日期设置!$B$2,1)</f>
        <v>0</v>
      </c>
      <c r="K7948" s="52">
        <f>[1]!b_dq_amount($A7948,日期设置!B$2,2,10000)</f>
        <v>0</v>
      </c>
      <c r="L7948" s="26">
        <f>[1]!b_info_latestpar(A7948,日期设置!$B$2)</f>
        <v>100</v>
      </c>
      <c r="M7948" s="6">
        <f>[1]!b_info_outstandingbalance($A7948,日期设置!B$2)</f>
        <v>0</v>
      </c>
      <c r="N7948" s="7">
        <f>[1]!b_info_latestissurercreditrating2(A7948,日期设置!$B$2,"102","1")</f>
        <v>0</v>
      </c>
      <c r="O7948" s="44">
        <v>6.2</v>
      </c>
      <c r="P7948" s="9">
        <f>[1]!b_info_repurchasedate(A7948)</f>
        <v>0</v>
      </c>
      <c r="Q7948" s="44" t="s">
        <v>16082</v>
      </c>
      <c r="R7948" s="2" t="str">
        <f>IF((--IF(P7948=0,Q7948,P7948))&gt;(--日期设置!$B$2),IF(P7948=0,Q7948,P7948),Q7948)</f>
        <v>2021-03-20</v>
      </c>
      <c r="S7948" s="32" t="s">
        <v>17867</v>
      </c>
      <c r="T7948" s="8">
        <f>[1]!b_anal_ptmyear($A7948,日期设置!$B$2)</f>
        <v>0</v>
      </c>
      <c r="U7948" s="8">
        <f>[1]!b_anal_termifexercise($A7948,日期设置!B$2)</f>
        <v>0</v>
      </c>
      <c r="V7948" s="10">
        <f>[1]!b_dq_dirtyprice(A7948,日期设置!$B$2)</f>
        <v>0</v>
      </c>
      <c r="W7948" s="11">
        <f>IF(U7948=0,ROUNDUP((Q7948-日期设置!$B$2)/365,0),ROUNDUP((R7948-日期设置!$B$2)/365,0))</f>
        <v>-1</v>
      </c>
      <c r="X7948" s="18">
        <f>_xlfn.IFNA(VLOOKUP(A7948,过往入选债券!A:D,4,0),2)</f>
        <v>2</v>
      </c>
      <c r="Y7948">
        <f>_xlfn.IFNA(VLOOKUP(C7948,[2]Sheet1!$A:$A,1,0),3)</f>
        <v>3</v>
      </c>
    </row>
    <row r="7949" spans="1:25" hidden="1" x14ac:dyDescent="0.2">
      <c r="A7949" s="29" t="s">
        <v>1620</v>
      </c>
      <c r="B7949" s="29" t="s">
        <v>1621</v>
      </c>
      <c r="C7949" s="40" t="s">
        <v>938</v>
      </c>
      <c r="D7949" s="26" t="str">
        <f>[1]!b_calc_yield(A7949,日期设置!$B$2,F7949,1,R7949,1,O7949,L7949,S7949,)</f>
        <v>Fetching...</v>
      </c>
      <c r="E7949" s="26" t="e">
        <f t="shared" si="248"/>
        <v>#DIV/0!</v>
      </c>
      <c r="F7949" s="18">
        <f>[1]!b_dq_cleanprice($A7949,日期设置!B$2)</f>
        <v>0</v>
      </c>
      <c r="G7949" s="18" t="str">
        <f t="shared" si="249"/>
        <v>0 + 0</v>
      </c>
      <c r="H7949" s="27">
        <f>[1]!b_dq_pctchange($A7949,日期设置!$B$2,1)/100</f>
        <v>0</v>
      </c>
      <c r="I7949" s="26">
        <f>[1]!b_pq_pctchange(A7949,日期设置!$B$4,日期设置!$B$2,1)</f>
        <v>0</v>
      </c>
      <c r="J7949" s="26">
        <f>[1]!b_pq_pctchange(A7949,日期设置!$C$4,日期设置!$B$2,1)</f>
        <v>0</v>
      </c>
      <c r="K7949" s="52">
        <f>[1]!b_dq_amount($A7949,日期设置!B$2,2,10000)</f>
        <v>0</v>
      </c>
      <c r="L7949" s="26">
        <f>[1]!b_info_latestpar(A7949,日期设置!$B$2)</f>
        <v>100</v>
      </c>
      <c r="M7949" s="6">
        <f>[1]!b_info_outstandingbalance($A7949,日期设置!B$2)</f>
        <v>0</v>
      </c>
      <c r="N7949" s="7">
        <f>[1]!b_info_latestissurercreditrating2(A7949,日期设置!$B$2,"102","1")</f>
        <v>0</v>
      </c>
      <c r="O7949" s="44">
        <v>6.08</v>
      </c>
      <c r="P7949" s="9">
        <f>[1]!b_info_repurchasedate(A7949)</f>
        <v>0</v>
      </c>
      <c r="Q7949" s="44" t="s">
        <v>16761</v>
      </c>
      <c r="R7949" s="2" t="str">
        <f>IF((--IF(P7949=0,Q7949,P7949))&gt;(--日期设置!$B$2),IF(P7949=0,Q7949,P7949),Q7949)</f>
        <v>2021-03-06</v>
      </c>
      <c r="S7949" s="32" t="s">
        <v>18473</v>
      </c>
      <c r="T7949" s="8">
        <f>[1]!b_anal_ptmyear($A7949,日期设置!$B$2)</f>
        <v>0</v>
      </c>
      <c r="U7949" s="8">
        <f>[1]!b_anal_termifexercise($A7949,日期设置!B$2)</f>
        <v>0</v>
      </c>
      <c r="V7949" s="10">
        <f>[1]!b_dq_dirtyprice(A7949,日期设置!$B$2)</f>
        <v>0</v>
      </c>
      <c r="W7949" s="11">
        <f>IF(U7949=0,ROUNDUP((Q7949-日期设置!$B$2)/365,0),ROUNDUP((R7949-日期设置!$B$2)/365,0))</f>
        <v>-1</v>
      </c>
      <c r="X7949" s="18">
        <f>_xlfn.IFNA(VLOOKUP(A7949,过往入选债券!A:D,4,0),2)</f>
        <v>2</v>
      </c>
      <c r="Y7949">
        <f>_xlfn.IFNA(VLOOKUP(C7949,[2]Sheet1!$A:$A,1,0),3)</f>
        <v>3</v>
      </c>
    </row>
    <row r="7950" spans="1:25" hidden="1" x14ac:dyDescent="0.2">
      <c r="A7950" s="29" t="s">
        <v>5456</v>
      </c>
      <c r="B7950" s="29" t="s">
        <v>5457</v>
      </c>
      <c r="C7950" s="40" t="s">
        <v>129</v>
      </c>
      <c r="D7950" s="26" t="str">
        <f>[1]!b_calc_yield(A7950,日期设置!$B$2,F7950,1,R7950,1,O7950,L7950,S7950,)</f>
        <v>Fetching...</v>
      </c>
      <c r="E7950" s="26" t="e">
        <f t="shared" si="248"/>
        <v>#DIV/0!</v>
      </c>
      <c r="F7950" s="18">
        <f>[1]!b_dq_cleanprice($A7950,日期设置!B$2)</f>
        <v>0</v>
      </c>
      <c r="G7950" s="18" t="str">
        <f t="shared" si="249"/>
        <v>0 + 0</v>
      </c>
      <c r="H7950" s="27">
        <f>[1]!b_dq_pctchange($A7950,日期设置!$B$2,1)/100</f>
        <v>0</v>
      </c>
      <c r="I7950" s="26">
        <f>[1]!b_pq_pctchange(A7950,日期设置!$B$4,日期设置!$B$2,1)</f>
        <v>0</v>
      </c>
      <c r="J7950" s="26">
        <f>[1]!b_pq_pctchange(A7950,日期设置!$C$4,日期设置!$B$2,1)</f>
        <v>0</v>
      </c>
      <c r="K7950" s="52">
        <f>[1]!b_dq_amount($A7950,日期设置!B$2,2,10000)</f>
        <v>0</v>
      </c>
      <c r="L7950" s="26">
        <f>[1]!b_info_latestpar(A7950,日期设置!$B$2)</f>
        <v>100</v>
      </c>
      <c r="M7950" s="6">
        <f>[1]!b_info_outstandingbalance($A7950,日期设置!B$2)</f>
        <v>0</v>
      </c>
      <c r="N7950" s="7" t="str">
        <f>[1]!b_info_latestissurercreditrating2(A7950,日期设置!$B$2,"102","1")</f>
        <v>AA+</v>
      </c>
      <c r="O7950" s="44">
        <v>5.5</v>
      </c>
      <c r="P7950" s="9">
        <f>[1]!b_info_repurchasedate(A7950)</f>
        <v>0</v>
      </c>
      <c r="Q7950" s="44" t="s">
        <v>16591</v>
      </c>
      <c r="R7950" s="2" t="str">
        <f>IF((--IF(P7950=0,Q7950,P7950))&gt;(--日期设置!$B$2),IF(P7950=0,Q7950,P7950),Q7950)</f>
        <v>2021-03-15</v>
      </c>
      <c r="S7950" s="32" t="s">
        <v>18341</v>
      </c>
      <c r="T7950" s="8">
        <f>[1]!b_anal_ptmyear($A7950,日期设置!$B$2)</f>
        <v>0</v>
      </c>
      <c r="U7950" s="8">
        <f>[1]!b_anal_termifexercise($A7950,日期设置!B$2)</f>
        <v>0</v>
      </c>
      <c r="V7950" s="10">
        <f>[1]!b_dq_dirtyprice(A7950,日期设置!$B$2)</f>
        <v>0</v>
      </c>
      <c r="W7950" s="11">
        <f>IF(U7950=0,ROUNDUP((Q7950-日期设置!$B$2)/365,0),ROUNDUP((R7950-日期设置!$B$2)/365,0))</f>
        <v>-1</v>
      </c>
      <c r="X7950" s="18">
        <f>_xlfn.IFNA(VLOOKUP(A7950,过往入选债券!A:D,4,0),2)</f>
        <v>2</v>
      </c>
      <c r="Y7950">
        <f>_xlfn.IFNA(VLOOKUP(C7950,[2]Sheet1!$A:$A,1,0),3)</f>
        <v>3</v>
      </c>
    </row>
    <row r="7951" spans="1:25" hidden="1" x14ac:dyDescent="0.2">
      <c r="A7951" s="29" t="s">
        <v>6324</v>
      </c>
      <c r="B7951" s="29" t="s">
        <v>6325</v>
      </c>
      <c r="C7951" s="40" t="s">
        <v>129</v>
      </c>
      <c r="D7951" s="26" t="str">
        <f>[1]!b_calc_yield(A7951,日期设置!$B$2,F7951,1,R7951,1,O7951,L7951,S7951,)</f>
        <v>Fetching...</v>
      </c>
      <c r="E7951" s="26" t="e">
        <f t="shared" si="248"/>
        <v>#DIV/0!</v>
      </c>
      <c r="F7951" s="18">
        <f>[1]!b_dq_cleanprice($A7951,日期设置!B$2)</f>
        <v>0</v>
      </c>
      <c r="G7951" s="18" t="str">
        <f t="shared" si="249"/>
        <v>0 + 0</v>
      </c>
      <c r="H7951" s="27">
        <f>[1]!b_dq_pctchange($A7951,日期设置!$B$2,1)/100</f>
        <v>0</v>
      </c>
      <c r="I7951" s="26">
        <f>[1]!b_pq_pctchange(A7951,日期设置!$B$4,日期设置!$B$2,1)</f>
        <v>0</v>
      </c>
      <c r="J7951" s="26">
        <f>[1]!b_pq_pctchange(A7951,日期设置!$C$4,日期设置!$B$2,1)</f>
        <v>0</v>
      </c>
      <c r="K7951" s="52">
        <f>[1]!b_dq_amount($A7951,日期设置!B$2,2,10000)</f>
        <v>0</v>
      </c>
      <c r="L7951" s="26">
        <f>[1]!b_info_latestpar(A7951,日期设置!$B$2)</f>
        <v>100</v>
      </c>
      <c r="M7951" s="6">
        <f>[1]!b_info_outstandingbalance($A7951,日期设置!B$2)</f>
        <v>0</v>
      </c>
      <c r="N7951" s="7" t="str">
        <f>[1]!b_info_latestissurercreditrating2(A7951,日期设置!$B$2,"102","1")</f>
        <v>AA+</v>
      </c>
      <c r="O7951" s="44">
        <v>6.68</v>
      </c>
      <c r="P7951" s="9">
        <f>[1]!b_info_repurchasedate(A7951)</f>
        <v>0</v>
      </c>
      <c r="Q7951" s="44" t="s">
        <v>16747</v>
      </c>
      <c r="R7951" s="2" t="str">
        <f>IF((--IF(P7951=0,Q7951,P7951))&gt;(--日期设置!$B$2),IF(P7951=0,Q7951,P7951),Q7951)</f>
        <v>2021-03-08</v>
      </c>
      <c r="S7951" s="32" t="s">
        <v>18210</v>
      </c>
      <c r="T7951" s="8">
        <f>[1]!b_anal_ptmyear($A7951,日期设置!$B$2)</f>
        <v>0</v>
      </c>
      <c r="U7951" s="8">
        <f>[1]!b_anal_termifexercise($A7951,日期设置!B$2)</f>
        <v>0</v>
      </c>
      <c r="V7951" s="10">
        <f>[1]!b_dq_dirtyprice(A7951,日期设置!$B$2)</f>
        <v>0</v>
      </c>
      <c r="W7951" s="11">
        <f>IF(U7951=0,ROUNDUP((Q7951-日期设置!$B$2)/365,0),ROUNDUP((R7951-日期设置!$B$2)/365,0))</f>
        <v>-1</v>
      </c>
      <c r="X7951" s="18">
        <f>_xlfn.IFNA(VLOOKUP(A7951,过往入选债券!A:D,4,0),2)</f>
        <v>2</v>
      </c>
      <c r="Y7951">
        <f>_xlfn.IFNA(VLOOKUP(C7951,[2]Sheet1!$A:$A,1,0),3)</f>
        <v>3</v>
      </c>
    </row>
    <row r="7952" spans="1:25" hidden="1" x14ac:dyDescent="0.2">
      <c r="A7952" s="29" t="s">
        <v>11741</v>
      </c>
      <c r="B7952" s="29" t="s">
        <v>11742</v>
      </c>
      <c r="C7952" s="40" t="s">
        <v>215</v>
      </c>
      <c r="D7952" s="26" t="str">
        <f>[1]!b_calc_yield(A7952,日期设置!$B$2,F7952,1,R7952,1,O7952,L7952,S7952,)</f>
        <v>Fetching...</v>
      </c>
      <c r="E7952" s="26" t="e">
        <f t="shared" si="248"/>
        <v>#DIV/0!</v>
      </c>
      <c r="F7952" s="18">
        <f>[1]!b_dq_cleanprice($A7952,日期设置!B$2)</f>
        <v>0</v>
      </c>
      <c r="G7952" s="18" t="str">
        <f t="shared" si="249"/>
        <v>0 + 0</v>
      </c>
      <c r="H7952" s="27">
        <f>[1]!b_dq_pctchange($A7952,日期设置!$B$2,1)/100</f>
        <v>0</v>
      </c>
      <c r="I7952" s="26">
        <f>[1]!b_pq_pctchange(A7952,日期设置!$B$4,日期设置!$B$2,1)</f>
        <v>0</v>
      </c>
      <c r="J7952" s="26">
        <f>[1]!b_pq_pctchange(A7952,日期设置!$C$4,日期设置!$B$2,1)</f>
        <v>0</v>
      </c>
      <c r="K7952" s="52">
        <f>[1]!b_dq_amount($A7952,日期设置!B$2,2,10000)</f>
        <v>0</v>
      </c>
      <c r="L7952" s="26">
        <f>[1]!b_info_latestpar(A7952,日期设置!$B$2)</f>
        <v>100</v>
      </c>
      <c r="M7952" s="6">
        <f>[1]!b_info_outstandingbalance($A7952,日期设置!B$2)</f>
        <v>0</v>
      </c>
      <c r="N7952" s="7" t="str">
        <f>[1]!b_info_latestissurercreditrating2(A7952,日期设置!$B$2,"102","1")</f>
        <v>AA+</v>
      </c>
      <c r="O7952" s="44">
        <v>7.5</v>
      </c>
      <c r="P7952" s="9" t="str">
        <f>[1]!b_info_repurchasedate(A7952)</f>
        <v>2019-03-18</v>
      </c>
      <c r="Q7952" s="44" t="s">
        <v>16727</v>
      </c>
      <c r="R7952" s="2" t="str">
        <f>IF((--IF(P7952=0,Q7952,P7952))&gt;(--日期设置!$B$2),IF(P7952=0,Q7952,P7952),Q7952)</f>
        <v>2021-03-18</v>
      </c>
      <c r="S7952" s="32" t="s">
        <v>18448</v>
      </c>
      <c r="T7952" s="8">
        <f>[1]!b_anal_ptmyear($A7952,日期设置!$B$2)</f>
        <v>0</v>
      </c>
      <c r="U7952" s="8">
        <f>[1]!b_anal_termifexercise($A7952,日期设置!B$2)</f>
        <v>0</v>
      </c>
      <c r="V7952" s="10">
        <f>[1]!b_dq_dirtyprice(A7952,日期设置!$B$2)</f>
        <v>0</v>
      </c>
      <c r="W7952" s="11">
        <f>IF(U7952=0,ROUNDUP((Q7952-日期设置!$B$2)/365,0),ROUNDUP((R7952-日期设置!$B$2)/365,0))</f>
        <v>-1</v>
      </c>
      <c r="X7952" s="18">
        <f>_xlfn.IFNA(VLOOKUP(A7952,过往入选债券!A:D,4,0),2)</f>
        <v>2</v>
      </c>
      <c r="Y7952">
        <f>_xlfn.IFNA(VLOOKUP(C7952,[2]Sheet1!$A:$A,1,0),3)</f>
        <v>3</v>
      </c>
    </row>
    <row r="7953" spans="1:25" hidden="1" x14ac:dyDescent="0.2">
      <c r="A7953" s="29" t="s">
        <v>1632</v>
      </c>
      <c r="B7953" s="29" t="s">
        <v>1633</v>
      </c>
      <c r="C7953" s="40" t="s">
        <v>1634</v>
      </c>
      <c r="D7953" s="26" t="str">
        <f>[1]!b_calc_yield(A7953,日期设置!$B$2,F7953,1,R7953,1,O7953,L7953,S7953,)</f>
        <v>Fetching...</v>
      </c>
      <c r="E7953" s="26" t="e">
        <f t="shared" si="248"/>
        <v>#DIV/0!</v>
      </c>
      <c r="F7953" s="18">
        <f>[1]!b_dq_cleanprice($A7953,日期设置!B$2)</f>
        <v>0</v>
      </c>
      <c r="G7953" s="18" t="str">
        <f t="shared" si="249"/>
        <v>0 + 0</v>
      </c>
      <c r="H7953" s="27">
        <f>[1]!b_dq_pctchange($A7953,日期设置!$B$2,1)/100</f>
        <v>0</v>
      </c>
      <c r="I7953" s="26">
        <f>[1]!b_pq_pctchange(A7953,日期设置!$B$4,日期设置!$B$2,1)</f>
        <v>0</v>
      </c>
      <c r="J7953" s="26">
        <f>[1]!b_pq_pctchange(A7953,日期设置!$C$4,日期设置!$B$2,1)</f>
        <v>0</v>
      </c>
      <c r="K7953" s="52">
        <f>[1]!b_dq_amount($A7953,日期设置!B$2,2,10000)</f>
        <v>0</v>
      </c>
      <c r="L7953" s="26">
        <f>[1]!b_info_latestpar(A7953,日期设置!$B$2)</f>
        <v>100</v>
      </c>
      <c r="M7953" s="6">
        <f>[1]!b_info_outstandingbalance($A7953,日期设置!B$2)</f>
        <v>0</v>
      </c>
      <c r="N7953" s="7">
        <f>[1]!b_info_latestissurercreditrating2(A7953,日期设置!$B$2,"102","1")</f>
        <v>0</v>
      </c>
      <c r="O7953" s="44">
        <v>7</v>
      </c>
      <c r="P7953" s="9">
        <f>[1]!b_info_repurchasedate(A7953)</f>
        <v>0</v>
      </c>
      <c r="Q7953" s="44" t="s">
        <v>16153</v>
      </c>
      <c r="R7953" s="2" t="str">
        <f>IF((--IF(P7953=0,Q7953,P7953))&gt;(--日期设置!$B$2),IF(P7953=0,Q7953,P7953),Q7953)</f>
        <v>2021-03-09</v>
      </c>
      <c r="S7953" s="32" t="s">
        <v>17942</v>
      </c>
      <c r="T7953" s="8">
        <f>[1]!b_anal_ptmyear($A7953,日期设置!$B$2)</f>
        <v>0</v>
      </c>
      <c r="U7953" s="8">
        <f>[1]!b_anal_termifexercise($A7953,日期设置!B$2)</f>
        <v>0</v>
      </c>
      <c r="V7953" s="10">
        <f>[1]!b_dq_dirtyprice(A7953,日期设置!$B$2)</f>
        <v>0</v>
      </c>
      <c r="W7953" s="11">
        <f>IF(U7953=0,ROUNDUP((Q7953-日期设置!$B$2)/365,0),ROUNDUP((R7953-日期设置!$B$2)/365,0))</f>
        <v>-1</v>
      </c>
      <c r="X7953" s="18">
        <f>_xlfn.IFNA(VLOOKUP(A7953,过往入选债券!A:D,4,0),2)</f>
        <v>2</v>
      </c>
      <c r="Y7953">
        <f>_xlfn.IFNA(VLOOKUP(C7953,[2]Sheet1!$A:$A,1,0),3)</f>
        <v>3</v>
      </c>
    </row>
    <row r="7954" spans="1:25" hidden="1" x14ac:dyDescent="0.2">
      <c r="A7954" s="29" t="s">
        <v>5383</v>
      </c>
      <c r="B7954" s="29" t="s">
        <v>5384</v>
      </c>
      <c r="C7954" s="40" t="s">
        <v>5385</v>
      </c>
      <c r="D7954" s="26" t="str">
        <f>[1]!b_calc_yield(A7954,日期设置!$B$2,F7954,1,R7954,1,O7954,L7954,S7954,)</f>
        <v>Fetching...</v>
      </c>
      <c r="E7954" s="26" t="e">
        <f t="shared" si="248"/>
        <v>#DIV/0!</v>
      </c>
      <c r="F7954" s="18">
        <f>[1]!b_dq_cleanprice($A7954,日期设置!B$2)</f>
        <v>0</v>
      </c>
      <c r="G7954" s="18" t="str">
        <f t="shared" si="249"/>
        <v>0 + 0</v>
      </c>
      <c r="H7954" s="27">
        <f>[1]!b_dq_pctchange($A7954,日期设置!$B$2,1)/100</f>
        <v>0</v>
      </c>
      <c r="I7954" s="26">
        <f>[1]!b_pq_pctchange(A7954,日期设置!$B$4,日期设置!$B$2,1)</f>
        <v>0</v>
      </c>
      <c r="J7954" s="26">
        <f>[1]!b_pq_pctchange(A7954,日期设置!$C$4,日期设置!$B$2,1)</f>
        <v>0</v>
      </c>
      <c r="K7954" s="52">
        <f>[1]!b_dq_amount($A7954,日期设置!B$2,2,10000)</f>
        <v>0</v>
      </c>
      <c r="L7954" s="26">
        <f>[1]!b_info_latestpar(A7954,日期设置!$B$2)</f>
        <v>100</v>
      </c>
      <c r="M7954" s="6">
        <f>[1]!b_info_outstandingbalance($A7954,日期设置!B$2)</f>
        <v>0</v>
      </c>
      <c r="N7954" s="7" t="str">
        <f>[1]!b_info_latestissurercreditrating2(A7954,日期设置!$B$2,"102","1")</f>
        <v>AA</v>
      </c>
      <c r="O7954" s="44">
        <v>4.2</v>
      </c>
      <c r="P7954" s="9">
        <f>[1]!b_info_repurchasedate(A7954)</f>
        <v>0</v>
      </c>
      <c r="Q7954" s="44" t="s">
        <v>16591</v>
      </c>
      <c r="R7954" s="2" t="str">
        <f>IF((--IF(P7954=0,Q7954,P7954))&gt;(--日期设置!$B$2),IF(P7954=0,Q7954,P7954),Q7954)</f>
        <v>2021-03-15</v>
      </c>
      <c r="S7954" s="32" t="s">
        <v>18341</v>
      </c>
      <c r="T7954" s="8">
        <f>[1]!b_anal_ptmyear($A7954,日期设置!$B$2)</f>
        <v>0</v>
      </c>
      <c r="U7954" s="8">
        <f>[1]!b_anal_termifexercise($A7954,日期设置!B$2)</f>
        <v>0</v>
      </c>
      <c r="V7954" s="10">
        <f>[1]!b_dq_dirtyprice(A7954,日期设置!$B$2)</f>
        <v>0</v>
      </c>
      <c r="W7954" s="11">
        <f>IF(U7954=0,ROUNDUP((Q7954-日期设置!$B$2)/365,0),ROUNDUP((R7954-日期设置!$B$2)/365,0))</f>
        <v>-1</v>
      </c>
      <c r="X7954" s="18">
        <f>_xlfn.IFNA(VLOOKUP(A7954,过往入选债券!A:D,4,0),2)</f>
        <v>2</v>
      </c>
      <c r="Y7954">
        <f>_xlfn.IFNA(VLOOKUP(C7954,[2]Sheet1!$A:$A,1,0),3)</f>
        <v>3</v>
      </c>
    </row>
    <row r="7955" spans="1:25" hidden="1" x14ac:dyDescent="0.2">
      <c r="A7955" s="29" t="s">
        <v>6389</v>
      </c>
      <c r="B7955" s="29" t="s">
        <v>6390</v>
      </c>
      <c r="C7955" s="40" t="s">
        <v>15</v>
      </c>
      <c r="D7955" s="26" t="str">
        <f>[1]!b_calc_yield(A7955,日期设置!$B$2,F7955,1,R7955,1,O7955,L7955,S7955,)</f>
        <v>Fetching...</v>
      </c>
      <c r="E7955" s="26" t="e">
        <f t="shared" si="248"/>
        <v>#DIV/0!</v>
      </c>
      <c r="F7955" s="18">
        <f>[1]!b_dq_cleanprice($A7955,日期设置!B$2)</f>
        <v>0</v>
      </c>
      <c r="G7955" s="18" t="str">
        <f t="shared" si="249"/>
        <v>0 + 0</v>
      </c>
      <c r="H7955" s="27">
        <f>[1]!b_dq_pctchange($A7955,日期设置!$B$2,1)/100</f>
        <v>0</v>
      </c>
      <c r="I7955" s="26">
        <f>[1]!b_pq_pctchange(A7955,日期设置!$B$4,日期设置!$B$2,1)</f>
        <v>0</v>
      </c>
      <c r="J7955" s="26">
        <f>[1]!b_pq_pctchange(A7955,日期设置!$C$4,日期设置!$B$2,1)</f>
        <v>-0.15307242501048243</v>
      </c>
      <c r="K7955" s="52">
        <f>[1]!b_dq_amount($A7955,日期设置!B$2,2,10000)</f>
        <v>0</v>
      </c>
      <c r="L7955" s="26">
        <f>[1]!b_info_latestpar(A7955,日期设置!$B$2)</f>
        <v>100</v>
      </c>
      <c r="M7955" s="6">
        <f>[1]!b_info_outstandingbalance($A7955,日期设置!B$2)</f>
        <v>0</v>
      </c>
      <c r="N7955" s="7" t="str">
        <f>[1]!b_info_latestissurercreditrating2(A7955,日期设置!$B$2,"102","1")</f>
        <v>AAA</v>
      </c>
      <c r="O7955" s="44">
        <v>5.58</v>
      </c>
      <c r="P7955" s="9">
        <f>[1]!b_info_repurchasedate(A7955)</f>
        <v>0</v>
      </c>
      <c r="Q7955" s="44" t="s">
        <v>16200</v>
      </c>
      <c r="R7955" s="2" t="str">
        <f>IF((--IF(P7955=0,Q7955,P7955))&gt;(--日期设置!$B$2),IF(P7955=0,Q7955,P7955),Q7955)</f>
        <v>2021-03-19</v>
      </c>
      <c r="S7955" s="32" t="s">
        <v>17987</v>
      </c>
      <c r="T7955" s="8">
        <f>[1]!b_anal_ptmyear($A7955,日期设置!$B$2)</f>
        <v>0</v>
      </c>
      <c r="U7955" s="8">
        <f>[1]!b_anal_termifexercise($A7955,日期设置!B$2)</f>
        <v>0</v>
      </c>
      <c r="V7955" s="10">
        <f>[1]!b_dq_dirtyprice(A7955,日期设置!$B$2)</f>
        <v>0</v>
      </c>
      <c r="W7955" s="11">
        <f>IF(U7955=0,ROUNDUP((Q7955-日期设置!$B$2)/365,0),ROUNDUP((R7955-日期设置!$B$2)/365,0))</f>
        <v>-1</v>
      </c>
      <c r="X7955" s="18">
        <f>_xlfn.IFNA(VLOOKUP(A7955,过往入选债券!A:D,4,0),2)</f>
        <v>2</v>
      </c>
      <c r="Y7955" s="45">
        <f>_xlfn.IFNA(VLOOKUP(C7955,[2]Sheet1!$A:$A,1,0),3)</f>
        <v>3</v>
      </c>
    </row>
    <row r="7956" spans="1:25" hidden="1" x14ac:dyDescent="0.2">
      <c r="A7956" s="29" t="s">
        <v>13399</v>
      </c>
      <c r="B7956" s="29" t="s">
        <v>13400</v>
      </c>
      <c r="C7956" s="40" t="s">
        <v>13401</v>
      </c>
      <c r="D7956" s="26" t="str">
        <f>[1]!b_calc_yield(A7956,日期设置!$B$2,F7956,1,R7956,1,O7956,L7956,S7956,)</f>
        <v>Fetching...</v>
      </c>
      <c r="E7956" s="26" t="e">
        <f t="shared" si="248"/>
        <v>#DIV/0!</v>
      </c>
      <c r="F7956" s="18">
        <f>[1]!b_dq_cleanprice($A7956,日期设置!B$2)</f>
        <v>0</v>
      </c>
      <c r="G7956" s="18" t="str">
        <f t="shared" si="249"/>
        <v>2.46 + 0</v>
      </c>
      <c r="H7956" s="27">
        <f>[1]!b_dq_pctchange($A7956,日期设置!$B$2,1)/100</f>
        <v>0</v>
      </c>
      <c r="I7956" s="26">
        <f>[1]!b_pq_pctchange(A7956,日期设置!$B$4,日期设置!$B$2,1)</f>
        <v>0</v>
      </c>
      <c r="J7956" s="26">
        <f>[1]!b_pq_pctchange(A7956,日期设置!$C$4,日期设置!$B$2,1)</f>
        <v>0</v>
      </c>
      <c r="K7956" s="52">
        <f>[1]!b_dq_amount($A7956,日期设置!B$2,2,10000)</f>
        <v>0</v>
      </c>
      <c r="L7956" s="26">
        <f>[1]!b_info_latestpar(A7956,日期设置!$B$2)</f>
        <v>0</v>
      </c>
      <c r="M7956" s="6">
        <f>[1]!b_info_outstandingbalance($A7956,日期设置!B$2)</f>
        <v>0</v>
      </c>
      <c r="N7956" s="7" t="str">
        <f>[1]!b_info_latestissurercreditrating2(A7956,日期设置!$B$2,"102","1")</f>
        <v>AA</v>
      </c>
      <c r="O7956" s="44">
        <v>3.61</v>
      </c>
      <c r="P7956" s="9">
        <f>[1]!b_info_repurchasedate(A7956)</f>
        <v>0</v>
      </c>
      <c r="Q7956" s="44" t="s">
        <v>16695</v>
      </c>
      <c r="R7956" s="2" t="str">
        <f>IF((--IF(P7956=0,Q7956,P7956))&gt;(--日期设置!$B$2),IF(P7956=0,Q7956,P7956),Q7956)</f>
        <v>2023-09-08</v>
      </c>
      <c r="S7956" s="32" t="s">
        <v>18080</v>
      </c>
      <c r="T7956" s="8">
        <f>[1]!b_anal_ptmyear($A7956,日期设置!$B$2)</f>
        <v>2.4657534246575343</v>
      </c>
      <c r="U7956" s="8">
        <f>[1]!b_anal_termifexercise($A7956,日期设置!B$2)</f>
        <v>0</v>
      </c>
      <c r="V7956" s="10">
        <f>[1]!b_dq_dirtyprice(A7956,日期设置!$B$2)</f>
        <v>0</v>
      </c>
      <c r="W7956" s="11">
        <f>IF(U7956=0,ROUNDUP((Q7956-日期设置!$B$2)/365,0),ROUNDUP((R7956-日期设置!$B$2)/365,0))</f>
        <v>3</v>
      </c>
      <c r="X7956" s="18">
        <f>_xlfn.IFNA(VLOOKUP(A7956,过往入选债券!A:D,4,0),2)</f>
        <v>2</v>
      </c>
      <c r="Y7956">
        <f>_xlfn.IFNA(VLOOKUP(C7956,[2]Sheet1!$A:$A,1,0),3)</f>
        <v>3</v>
      </c>
    </row>
    <row r="7957" spans="1:25" hidden="1" x14ac:dyDescent="0.2">
      <c r="A7957" s="35" t="s">
        <v>22304</v>
      </c>
      <c r="B7957" s="35" t="s">
        <v>22305</v>
      </c>
      <c r="C7957" s="54" t="s">
        <v>22975</v>
      </c>
      <c r="D7957" s="26">
        <f>[1]!b_calc_yield(A7957,日期设置!$B$2,F7957,1,R7957,1,O7957,L7957,S7957,)</f>
        <v>0</v>
      </c>
      <c r="E7957" s="26" t="e">
        <f t="shared" si="248"/>
        <v>#DIV/0!</v>
      </c>
      <c r="F7957" s="18">
        <f>[1]!b_dq_cleanprice($A7957,日期设置!B$2)</f>
        <v>0</v>
      </c>
      <c r="G7957" s="18" t="str">
        <f t="shared" si="249"/>
        <v>0 + 0</v>
      </c>
      <c r="H7957" s="27">
        <f>[1]!b_dq_pctchange($A7957,日期设置!$B$2,1)/100</f>
        <v>0</v>
      </c>
      <c r="I7957" s="26">
        <f>[1]!b_pq_pctchange(A7957,日期设置!$B$4,日期设置!$B$2,1)</f>
        <v>-7.1992656748985908E-3</v>
      </c>
      <c r="J7957" s="26">
        <f>[1]!b_pq_pctchange(A7957,日期设置!$C$4,日期设置!$B$2,1)</f>
        <v>8.2004264221761589E-3</v>
      </c>
      <c r="K7957" s="52">
        <f>[1]!b_dq_amount($A7957,日期设置!B$2,2,10000)</f>
        <v>0</v>
      </c>
      <c r="L7957" s="26">
        <f>[1]!b_info_latestpar(A7957,日期设置!$B$2)</f>
        <v>100</v>
      </c>
      <c r="M7957" s="6">
        <f>[1]!b_info_outstandingbalance($A7957,日期设置!B$2)</f>
        <v>0</v>
      </c>
      <c r="N7957" s="7" t="str">
        <f>[1]!b_info_latestissurercreditrating2(A7957,日期设置!$B$2,"102","1")</f>
        <v>AAA</v>
      </c>
      <c r="O7957" s="55">
        <v>2.85</v>
      </c>
      <c r="P7957" s="9">
        <f>[1]!b_info_repurchasedate(A7957)</f>
        <v>0</v>
      </c>
      <c r="Q7957" s="36" t="s">
        <v>16200</v>
      </c>
      <c r="R7957" s="2" t="str">
        <f>IF((--IF(P7957=0,Q7957,P7957))&gt;(--日期设置!$B$2),IF(P7957=0,Q7957,P7957),Q7957)</f>
        <v>2021-03-19</v>
      </c>
      <c r="S7957" s="32" t="s">
        <v>23094</v>
      </c>
      <c r="T7957" s="8">
        <f>[1]!b_anal_ptmyear($A7957,日期设置!$B$2)</f>
        <v>0</v>
      </c>
      <c r="U7957" s="8">
        <f>[1]!b_anal_termifexercise($A7957,日期设置!B$2)</f>
        <v>0</v>
      </c>
      <c r="V7957" s="10">
        <f>[1]!b_dq_dirtyprice(A7957,日期设置!$B$2)</f>
        <v>0</v>
      </c>
      <c r="W7957" s="11">
        <f>IF(U7957=0,ROUNDUP((Q7957-日期设置!$B$2)/365,0),ROUNDUP((R7957-日期设置!$B$2)/365,0))</f>
        <v>-1</v>
      </c>
      <c r="X7957" s="18" t="str">
        <f>_xlfn.IFNA(VLOOKUP(A7957,过往入选债券!A:D,4,0),2)</f>
        <v>否</v>
      </c>
      <c r="Y7957">
        <f>_xlfn.IFNA(VLOOKUP(C7957,[2]Sheet1!$A:$A,1,0),3)</f>
        <v>3</v>
      </c>
    </row>
    <row r="7958" spans="1:25" hidden="1" x14ac:dyDescent="0.2">
      <c r="A7958" s="35" t="s">
        <v>22302</v>
      </c>
      <c r="B7958" s="35" t="s">
        <v>22303</v>
      </c>
      <c r="C7958" s="54" t="s">
        <v>22974</v>
      </c>
      <c r="D7958" s="26">
        <f>[1]!b_calc_yield(A7958,日期设置!$B$2,F7958,1,R7958,1,O7958,L7958,S7958,)</f>
        <v>0</v>
      </c>
      <c r="E7958" s="26" t="e">
        <f t="shared" si="248"/>
        <v>#DIV/0!</v>
      </c>
      <c r="F7958" s="18">
        <f>[1]!b_dq_cleanprice($A7958,日期设置!B$2)</f>
        <v>0</v>
      </c>
      <c r="G7958" s="18" t="str">
        <f t="shared" si="249"/>
        <v>0 + 0</v>
      </c>
      <c r="H7958" s="27">
        <f>[1]!b_dq_pctchange($A7958,日期设置!$B$2,1)/100</f>
        <v>0</v>
      </c>
      <c r="I7958" s="26">
        <f>[1]!b_pq_pctchange(A7958,日期设置!$B$4,日期设置!$B$2,1)</f>
        <v>0</v>
      </c>
      <c r="J7958" s="26">
        <f>[1]!b_pq_pctchange(A7958,日期设置!$C$4,日期设置!$B$2,1)</f>
        <v>3.7999999999982492E-3</v>
      </c>
      <c r="K7958" s="52">
        <f>[1]!b_dq_amount($A7958,日期设置!B$2,2,10000)</f>
        <v>0</v>
      </c>
      <c r="L7958" s="26">
        <f>[1]!b_info_latestpar(A7958,日期设置!$B$2)</f>
        <v>100</v>
      </c>
      <c r="M7958" s="6">
        <f>[1]!b_info_outstandingbalance($A7958,日期设置!B$2)</f>
        <v>0</v>
      </c>
      <c r="N7958" s="7" t="str">
        <f>[1]!b_info_latestissurercreditrating2(A7958,日期设置!$B$2,"102","1")</f>
        <v>AAA</v>
      </c>
      <c r="O7958" s="55">
        <v>3.12</v>
      </c>
      <c r="P7958" s="9">
        <f>[1]!b_info_repurchasedate(A7958)</f>
        <v>0</v>
      </c>
      <c r="Q7958" s="36" t="s">
        <v>16192</v>
      </c>
      <c r="R7958" s="2" t="str">
        <f>IF((--IF(P7958=0,Q7958,P7958))&gt;(--日期设置!$B$2),IF(P7958=0,Q7958,P7958),Q7958)</f>
        <v>2021-03-11</v>
      </c>
      <c r="S7958" s="32" t="s">
        <v>23093</v>
      </c>
      <c r="T7958" s="8">
        <f>[1]!b_anal_ptmyear($A7958,日期设置!$B$2)</f>
        <v>0</v>
      </c>
      <c r="U7958" s="8">
        <f>[1]!b_anal_termifexercise($A7958,日期设置!B$2)</f>
        <v>0</v>
      </c>
      <c r="V7958" s="10">
        <f>[1]!b_dq_dirtyprice(A7958,日期设置!$B$2)</f>
        <v>0</v>
      </c>
      <c r="W7958" s="11">
        <f>IF(U7958=0,ROUNDUP((Q7958-日期设置!$B$2)/365,0),ROUNDUP((R7958-日期设置!$B$2)/365,0))</f>
        <v>-1</v>
      </c>
      <c r="X7958" s="18">
        <f>_xlfn.IFNA(VLOOKUP(A7958,过往入选债券!A:D,4,0),2)</f>
        <v>2</v>
      </c>
      <c r="Y7958">
        <f>_xlfn.IFNA(VLOOKUP(C7958,[2]Sheet1!$A:$A,1,0),3)</f>
        <v>3</v>
      </c>
    </row>
    <row r="7959" spans="1:25" hidden="1" x14ac:dyDescent="0.2">
      <c r="A7959" s="29" t="s">
        <v>851</v>
      </c>
      <c r="B7959" s="29" t="s">
        <v>852</v>
      </c>
      <c r="C7959" s="40" t="s">
        <v>848</v>
      </c>
      <c r="D7959" s="26" t="str">
        <f>[1]!b_calc_yield(A7959,日期设置!$B$2,F7959,1,R7959,1,O7959,L7959,S7959,)</f>
        <v>Fetching...</v>
      </c>
      <c r="E7959" s="26" t="e">
        <f t="shared" si="248"/>
        <v>#DIV/0!</v>
      </c>
      <c r="F7959" s="18">
        <f>[1]!b_dq_cleanprice($A7959,日期设置!B$2)</f>
        <v>0</v>
      </c>
      <c r="G7959" s="18" t="str">
        <f t="shared" si="249"/>
        <v>0 + 0</v>
      </c>
      <c r="H7959" s="27">
        <f>[1]!b_dq_pctchange($A7959,日期设置!$B$2,1)/100</f>
        <v>0</v>
      </c>
      <c r="I7959" s="26">
        <f>[1]!b_pq_pctchange(A7959,日期设置!$B$4,日期设置!$B$2,1)</f>
        <v>0</v>
      </c>
      <c r="J7959" s="26">
        <f>[1]!b_pq_pctchange(A7959,日期设置!$C$4,日期设置!$B$2,1)</f>
        <v>0</v>
      </c>
      <c r="K7959" s="52">
        <f>[1]!b_dq_amount($A7959,日期设置!B$2,2,10000)</f>
        <v>0</v>
      </c>
      <c r="L7959" s="26">
        <f>[1]!b_info_latestpar(A7959,日期设置!$B$2)</f>
        <v>100</v>
      </c>
      <c r="M7959" s="6">
        <f>[1]!b_info_outstandingbalance($A7959,日期设置!B$2)</f>
        <v>0</v>
      </c>
      <c r="N7959" s="7" t="str">
        <f>[1]!b_info_latestissurercreditrating2(A7959,日期设置!$B$2,"102","1")</f>
        <v>AA</v>
      </c>
      <c r="O7959" s="44">
        <v>7.2</v>
      </c>
      <c r="P7959" s="9" t="str">
        <f>[1]!b_info_repurchasedate(A7959)</f>
        <v>2020-03-17</v>
      </c>
      <c r="Q7959" s="44" t="s">
        <v>16506</v>
      </c>
      <c r="R7959" s="2" t="str">
        <f>IF((--IF(P7959=0,Q7959,P7959))&gt;(--日期设置!$B$2),IF(P7959=0,Q7959,P7959),Q7959)</f>
        <v>2021-03-17</v>
      </c>
      <c r="S7959" s="32" t="s">
        <v>18261</v>
      </c>
      <c r="T7959" s="8">
        <f>[1]!b_anal_ptmyear($A7959,日期设置!$B$2)</f>
        <v>0</v>
      </c>
      <c r="U7959" s="8">
        <f>[1]!b_anal_termifexercise($A7959,日期设置!B$2)</f>
        <v>0</v>
      </c>
      <c r="V7959" s="10">
        <f>[1]!b_dq_dirtyprice(A7959,日期设置!$B$2)</f>
        <v>0</v>
      </c>
      <c r="W7959" s="11">
        <f>IF(U7959=0,ROUNDUP((Q7959-日期设置!$B$2)/365,0),ROUNDUP((R7959-日期设置!$B$2)/365,0))</f>
        <v>-1</v>
      </c>
      <c r="X7959" s="18">
        <f>_xlfn.IFNA(VLOOKUP(A7959,过往入选债券!A:D,4,0),2)</f>
        <v>2</v>
      </c>
      <c r="Y7959">
        <f>_xlfn.IFNA(VLOOKUP(C7959,[2]Sheet1!$A:$A,1,0),3)</f>
        <v>3</v>
      </c>
    </row>
    <row r="7960" spans="1:25" hidden="1" x14ac:dyDescent="0.2">
      <c r="A7960" s="29" t="s">
        <v>1635</v>
      </c>
      <c r="B7960" s="29" t="s">
        <v>1636</v>
      </c>
      <c r="C7960" s="40" t="s">
        <v>1637</v>
      </c>
      <c r="D7960" s="26" t="str">
        <f>[1]!b_calc_yield(A7960,日期设置!$B$2,F7960,1,R7960,1,O7960,L7960,S7960,)</f>
        <v>Fetching...</v>
      </c>
      <c r="E7960" s="26" t="e">
        <f t="shared" si="248"/>
        <v>#DIV/0!</v>
      </c>
      <c r="F7960" s="18">
        <f>[1]!b_dq_cleanprice($A7960,日期设置!B$2)</f>
        <v>0</v>
      </c>
      <c r="G7960" s="18" t="str">
        <f t="shared" si="249"/>
        <v>0 + 0</v>
      </c>
      <c r="H7960" s="27">
        <f>[1]!b_dq_pctchange($A7960,日期设置!$B$2,1)/100</f>
        <v>0</v>
      </c>
      <c r="I7960" s="26">
        <f>[1]!b_pq_pctchange(A7960,日期设置!$B$4,日期设置!$B$2,1)</f>
        <v>0</v>
      </c>
      <c r="J7960" s="26">
        <f>[1]!b_pq_pctchange(A7960,日期设置!$C$4,日期设置!$B$2,1)</f>
        <v>0</v>
      </c>
      <c r="K7960" s="52">
        <f>[1]!b_dq_amount($A7960,日期设置!B$2,2,10000)</f>
        <v>0</v>
      </c>
      <c r="L7960" s="26">
        <f>[1]!b_info_latestpar(A7960,日期设置!$B$2)</f>
        <v>100</v>
      </c>
      <c r="M7960" s="6">
        <f>[1]!b_info_outstandingbalance($A7960,日期设置!B$2)</f>
        <v>0</v>
      </c>
      <c r="N7960" s="7">
        <f>[1]!b_info_latestissurercreditrating2(A7960,日期设置!$B$2,"102","1")</f>
        <v>0</v>
      </c>
      <c r="O7960" s="44">
        <v>6.93</v>
      </c>
      <c r="P7960" s="9">
        <f>[1]!b_info_repurchasedate(A7960)</f>
        <v>0</v>
      </c>
      <c r="Q7960" s="44" t="s">
        <v>16524</v>
      </c>
      <c r="R7960" s="2" t="str">
        <f>IF((--IF(P7960=0,Q7960,P7960))&gt;(--日期设置!$B$2),IF(P7960=0,Q7960,P7960),Q7960)</f>
        <v>2021-03-13</v>
      </c>
      <c r="S7960" s="32" t="s">
        <v>18276</v>
      </c>
      <c r="T7960" s="8">
        <f>[1]!b_anal_ptmyear($A7960,日期设置!$B$2)</f>
        <v>0</v>
      </c>
      <c r="U7960" s="8">
        <f>[1]!b_anal_termifexercise($A7960,日期设置!B$2)</f>
        <v>0</v>
      </c>
      <c r="V7960" s="10">
        <f>[1]!b_dq_dirtyprice(A7960,日期设置!$B$2)</f>
        <v>0</v>
      </c>
      <c r="W7960" s="11">
        <f>IF(U7960=0,ROUNDUP((Q7960-日期设置!$B$2)/365,0),ROUNDUP((R7960-日期设置!$B$2)/365,0))</f>
        <v>-1</v>
      </c>
      <c r="X7960" s="18">
        <f>_xlfn.IFNA(VLOOKUP(A7960,过往入选债券!A:D,4,0),2)</f>
        <v>2</v>
      </c>
      <c r="Y7960">
        <f>_xlfn.IFNA(VLOOKUP(C7960,[2]Sheet1!$A:$A,1,0),3)</f>
        <v>3</v>
      </c>
    </row>
    <row r="7961" spans="1:25" hidden="1" x14ac:dyDescent="0.2">
      <c r="A7961" s="29" t="s">
        <v>5100</v>
      </c>
      <c r="B7961" s="29" t="s">
        <v>5101</v>
      </c>
      <c r="C7961" s="40" t="s">
        <v>218</v>
      </c>
      <c r="D7961" s="26" t="str">
        <f>[1]!b_calc_yield(A7961,日期设置!$B$2,F7961,1,R7961,1,O7961,L7961,S7961,)</f>
        <v>Fetching...</v>
      </c>
      <c r="E7961" s="26" t="e">
        <f t="shared" si="248"/>
        <v>#DIV/0!</v>
      </c>
      <c r="F7961" s="18">
        <f>[1]!b_dq_cleanprice($A7961,日期设置!B$2)</f>
        <v>0</v>
      </c>
      <c r="G7961" s="18" t="str">
        <f t="shared" si="249"/>
        <v>0 + 0</v>
      </c>
      <c r="H7961" s="27">
        <f>[1]!b_dq_pctchange($A7961,日期设置!$B$2,1)/100</f>
        <v>0</v>
      </c>
      <c r="I7961" s="26">
        <f>[1]!b_pq_pctchange(A7961,日期设置!$B$4,日期设置!$B$2,1)</f>
        <v>0</v>
      </c>
      <c r="J7961" s="26">
        <f>[1]!b_pq_pctchange(A7961,日期设置!$C$4,日期设置!$B$2,1)</f>
        <v>0.10932222224447061</v>
      </c>
      <c r="K7961" s="52">
        <f>[1]!b_dq_amount($A7961,日期设置!B$2,2,10000)</f>
        <v>0</v>
      </c>
      <c r="L7961" s="26">
        <f>[1]!b_info_latestpar(A7961,日期设置!$B$2)</f>
        <v>100</v>
      </c>
      <c r="M7961" s="6">
        <f>[1]!b_info_outstandingbalance($A7961,日期设置!B$2)</f>
        <v>0</v>
      </c>
      <c r="N7961" s="7" t="str">
        <f>[1]!b_info_latestissurercreditrating2(A7961,日期设置!$B$2,"102","1")</f>
        <v>AAA</v>
      </c>
      <c r="O7961" s="44">
        <v>3.65</v>
      </c>
      <c r="P7961" s="9">
        <f>[1]!b_info_repurchasedate(A7961)</f>
        <v>0</v>
      </c>
      <c r="Q7961" s="44" t="s">
        <v>16591</v>
      </c>
      <c r="R7961" s="2" t="str">
        <f>IF((--IF(P7961=0,Q7961,P7961))&gt;(--日期设置!$B$2),IF(P7961=0,Q7961,P7961),Q7961)</f>
        <v>2021-03-15</v>
      </c>
      <c r="S7961" s="32" t="s">
        <v>18341</v>
      </c>
      <c r="T7961" s="8">
        <f>[1]!b_anal_ptmyear($A7961,日期设置!$B$2)</f>
        <v>0</v>
      </c>
      <c r="U7961" s="8">
        <f>[1]!b_anal_termifexercise($A7961,日期设置!B$2)</f>
        <v>0</v>
      </c>
      <c r="V7961" s="10">
        <f>[1]!b_dq_dirtyprice(A7961,日期设置!$B$2)</f>
        <v>0</v>
      </c>
      <c r="W7961" s="11">
        <f>IF(U7961=0,ROUNDUP((Q7961-日期设置!$B$2)/365,0),ROUNDUP((R7961-日期设置!$B$2)/365,0))</f>
        <v>-1</v>
      </c>
      <c r="X7961" s="18">
        <f>_xlfn.IFNA(VLOOKUP(A7961,过往入选债券!A:D,4,0),2)</f>
        <v>2</v>
      </c>
      <c r="Y7961">
        <f>_xlfn.IFNA(VLOOKUP(C7961,[2]Sheet1!$A:$A,1,0),3)</f>
        <v>3</v>
      </c>
    </row>
    <row r="7962" spans="1:25" hidden="1" x14ac:dyDescent="0.2">
      <c r="A7962" s="29" t="s">
        <v>1641</v>
      </c>
      <c r="B7962" s="29" t="s">
        <v>1642</v>
      </c>
      <c r="C7962" s="40" t="s">
        <v>1643</v>
      </c>
      <c r="D7962" s="26" t="str">
        <f>[1]!b_calc_yield(A7962,日期设置!$B$2,F7962,1,R7962,1,O7962,L7962,S7962,)</f>
        <v>Fetching...</v>
      </c>
      <c r="E7962" s="26" t="e">
        <f t="shared" si="248"/>
        <v>#DIV/0!</v>
      </c>
      <c r="F7962" s="18">
        <f>[1]!b_dq_cleanprice($A7962,日期设置!B$2)</f>
        <v>0</v>
      </c>
      <c r="G7962" s="18" t="str">
        <f t="shared" si="249"/>
        <v>0 + 0</v>
      </c>
      <c r="H7962" s="27">
        <f>[1]!b_dq_pctchange($A7962,日期设置!$B$2,1)/100</f>
        <v>0</v>
      </c>
      <c r="I7962" s="26">
        <f>[1]!b_pq_pctchange(A7962,日期设置!$B$4,日期设置!$B$2,1)</f>
        <v>0</v>
      </c>
      <c r="J7962" s="26">
        <f>[1]!b_pq_pctchange(A7962,日期设置!$C$4,日期设置!$B$2,1)</f>
        <v>0</v>
      </c>
      <c r="K7962" s="52">
        <f>[1]!b_dq_amount($A7962,日期设置!B$2,2,10000)</f>
        <v>0</v>
      </c>
      <c r="L7962" s="26">
        <f>[1]!b_info_latestpar(A7962,日期设置!$B$2)</f>
        <v>100</v>
      </c>
      <c r="M7962" s="6">
        <f>[1]!b_info_outstandingbalance($A7962,日期设置!B$2)</f>
        <v>0</v>
      </c>
      <c r="N7962" s="7">
        <f>[1]!b_info_latestissurercreditrating2(A7962,日期设置!$B$2,"102","1")</f>
        <v>0</v>
      </c>
      <c r="O7962" s="44">
        <v>7.8</v>
      </c>
      <c r="P7962" s="9">
        <f>[1]!b_info_repurchasedate(A7962)</f>
        <v>0</v>
      </c>
      <c r="Q7962" s="44" t="s">
        <v>16524</v>
      </c>
      <c r="R7962" s="2" t="str">
        <f>IF((--IF(P7962=0,Q7962,P7962))&gt;(--日期设置!$B$2),IF(P7962=0,Q7962,P7962),Q7962)</f>
        <v>2021-03-13</v>
      </c>
      <c r="S7962" s="32" t="s">
        <v>18276</v>
      </c>
      <c r="T7962" s="8">
        <f>[1]!b_anal_ptmyear($A7962,日期设置!$B$2)</f>
        <v>0</v>
      </c>
      <c r="U7962" s="8">
        <f>[1]!b_anal_termifexercise($A7962,日期设置!B$2)</f>
        <v>0</v>
      </c>
      <c r="V7962" s="10">
        <f>[1]!b_dq_dirtyprice(A7962,日期设置!$B$2)</f>
        <v>0</v>
      </c>
      <c r="W7962" s="11">
        <f>IF(U7962=0,ROUNDUP((Q7962-日期设置!$B$2)/365,0),ROUNDUP((R7962-日期设置!$B$2)/365,0))</f>
        <v>-1</v>
      </c>
      <c r="X7962" s="18">
        <f>_xlfn.IFNA(VLOOKUP(A7962,过往入选债券!A:D,4,0),2)</f>
        <v>2</v>
      </c>
      <c r="Y7962">
        <f>_xlfn.IFNA(VLOOKUP(C7962,[2]Sheet1!$A:$A,1,0),3)</f>
        <v>3</v>
      </c>
    </row>
    <row r="7963" spans="1:25" hidden="1" x14ac:dyDescent="0.2">
      <c r="A7963" s="29" t="s">
        <v>6446</v>
      </c>
      <c r="B7963" s="29" t="s">
        <v>6447</v>
      </c>
      <c r="C7963" s="40" t="s">
        <v>25</v>
      </c>
      <c r="D7963" s="26" t="str">
        <f>[1]!b_calc_yield(A7963,日期设置!$B$2,F7963,1,R7963,1,O7963,L7963,S7963,)</f>
        <v>Fetching...</v>
      </c>
      <c r="E7963" s="26" t="e">
        <f t="shared" si="248"/>
        <v>#DIV/0!</v>
      </c>
      <c r="F7963" s="18">
        <f>[1]!b_dq_cleanprice($A7963,日期设置!B$2)</f>
        <v>0</v>
      </c>
      <c r="G7963" s="18" t="str">
        <f t="shared" si="249"/>
        <v>0 + 0</v>
      </c>
      <c r="H7963" s="27">
        <f>[1]!b_dq_pctchange($A7963,日期设置!$B$2,1)/100</f>
        <v>0</v>
      </c>
      <c r="I7963" s="26">
        <f>[1]!b_pq_pctchange(A7963,日期设置!$B$4,日期设置!$B$2,1)</f>
        <v>0</v>
      </c>
      <c r="J7963" s="26">
        <f>[1]!b_pq_pctchange(A7963,日期设置!$C$4,日期设置!$B$2,1)</f>
        <v>-0.57767794704919295</v>
      </c>
      <c r="K7963" s="52">
        <f>[1]!b_dq_amount($A7963,日期设置!B$2,2,10000)</f>
        <v>0</v>
      </c>
      <c r="L7963" s="26">
        <f>[1]!b_info_latestpar(A7963,日期设置!$B$2)</f>
        <v>100</v>
      </c>
      <c r="M7963" s="6">
        <f>[1]!b_info_outstandingbalance($A7963,日期设置!B$2)</f>
        <v>0</v>
      </c>
      <c r="N7963" s="7" t="str">
        <f>[1]!b_info_latestissurercreditrating2(A7963,日期设置!$B$2,"102","1")</f>
        <v>AAA</v>
      </c>
      <c r="O7963" s="44">
        <v>6.4</v>
      </c>
      <c r="P7963" s="9">
        <f>[1]!b_info_repurchasedate(A7963)</f>
        <v>0</v>
      </c>
      <c r="Q7963" s="44" t="s">
        <v>16509</v>
      </c>
      <c r="R7963" s="2" t="str">
        <f>IF((--IF(P7963=0,Q7963,P7963))&gt;(--日期设置!$B$2),IF(P7963=0,Q7963,P7963),Q7963)</f>
        <v>2021-03-21</v>
      </c>
      <c r="S7963" s="32" t="s">
        <v>18264</v>
      </c>
      <c r="T7963" s="8">
        <f>[1]!b_anal_ptmyear($A7963,日期设置!$B$2)</f>
        <v>0</v>
      </c>
      <c r="U7963" s="8">
        <f>[1]!b_anal_termifexercise($A7963,日期设置!B$2)</f>
        <v>0</v>
      </c>
      <c r="V7963" s="10">
        <f>[1]!b_dq_dirtyprice(A7963,日期设置!$B$2)</f>
        <v>0</v>
      </c>
      <c r="W7963" s="11">
        <f>IF(U7963=0,ROUNDUP((Q7963-日期设置!$B$2)/365,0),ROUNDUP((R7963-日期设置!$B$2)/365,0))</f>
        <v>-1</v>
      </c>
      <c r="X7963" s="18" t="str">
        <f>_xlfn.IFNA(VLOOKUP(A7963,过往入选债券!A:D,4,0),2)</f>
        <v>否</v>
      </c>
      <c r="Y7963" t="str">
        <f>_xlfn.IFNA(VLOOKUP(C7963,[2]Sheet1!$A:$A,1,0),3)</f>
        <v>大同煤矿集团有限责任公司</v>
      </c>
    </row>
    <row r="7964" spans="1:25" hidden="1" x14ac:dyDescent="0.2">
      <c r="A7964" s="29" t="s">
        <v>5442</v>
      </c>
      <c r="B7964" s="29" t="s">
        <v>5443</v>
      </c>
      <c r="C7964" s="40" t="s">
        <v>25</v>
      </c>
      <c r="D7964" s="26" t="str">
        <f>[1]!b_calc_yield(A7964,日期设置!$B$2,F7964,1,R7964,1,O7964,L7964,S7964,)</f>
        <v>Fetching...</v>
      </c>
      <c r="E7964" s="26" t="e">
        <f t="shared" si="248"/>
        <v>#DIV/0!</v>
      </c>
      <c r="F7964" s="18">
        <f>[1]!b_dq_cleanprice($A7964,日期设置!B$2)</f>
        <v>0</v>
      </c>
      <c r="G7964" s="18" t="str">
        <f t="shared" si="249"/>
        <v>0 + 0</v>
      </c>
      <c r="H7964" s="27">
        <f>[1]!b_dq_pctchange($A7964,日期设置!$B$2,1)/100</f>
        <v>0</v>
      </c>
      <c r="I7964" s="26">
        <f>[1]!b_pq_pctchange(A7964,日期设置!$B$4,日期设置!$B$2,1)</f>
        <v>0</v>
      </c>
      <c r="J7964" s="26">
        <f>[1]!b_pq_pctchange(A7964,日期设置!$C$4,日期设置!$B$2,1)</f>
        <v>0</v>
      </c>
      <c r="K7964" s="52">
        <f>[1]!b_dq_amount($A7964,日期设置!B$2,2,10000)</f>
        <v>0</v>
      </c>
      <c r="L7964" s="26">
        <f>[1]!b_info_latestpar(A7964,日期设置!$B$2)</f>
        <v>100</v>
      </c>
      <c r="M7964" s="6">
        <f>[1]!b_info_outstandingbalance($A7964,日期设置!B$2)</f>
        <v>0</v>
      </c>
      <c r="N7964" s="7" t="str">
        <f>[1]!b_info_latestissurercreditrating2(A7964,日期设置!$B$2,"102","1")</f>
        <v>AAA</v>
      </c>
      <c r="O7964" s="44">
        <v>6.6</v>
      </c>
      <c r="P7964" s="9">
        <f>[1]!b_info_repurchasedate(A7964)</f>
        <v>0</v>
      </c>
      <c r="Q7964" s="44" t="s">
        <v>16506</v>
      </c>
      <c r="R7964" s="2" t="str">
        <f>IF((--IF(P7964=0,Q7964,P7964))&gt;(--日期设置!$B$2),IF(P7964=0,Q7964,P7964),Q7964)</f>
        <v>2021-03-17</v>
      </c>
      <c r="S7964" s="32" t="s">
        <v>18261</v>
      </c>
      <c r="T7964" s="8">
        <f>[1]!b_anal_ptmyear($A7964,日期设置!$B$2)</f>
        <v>0</v>
      </c>
      <c r="U7964" s="8">
        <f>[1]!b_anal_termifexercise($A7964,日期设置!B$2)</f>
        <v>0</v>
      </c>
      <c r="V7964" s="10">
        <f>[1]!b_dq_dirtyprice(A7964,日期设置!$B$2)</f>
        <v>0</v>
      </c>
      <c r="W7964" s="11">
        <f>IF(U7964=0,ROUNDUP((Q7964-日期设置!$B$2)/365,0),ROUNDUP((R7964-日期设置!$B$2)/365,0))</f>
        <v>-1</v>
      </c>
      <c r="X7964" s="18">
        <f>_xlfn.IFNA(VLOOKUP(A7964,过往入选债券!A:D,4,0),2)</f>
        <v>2</v>
      </c>
      <c r="Y7964" t="str">
        <f>_xlfn.IFNA(VLOOKUP(C7964,[2]Sheet1!$A:$A,1,0),3)</f>
        <v>大同煤矿集团有限责任公司</v>
      </c>
    </row>
    <row r="7965" spans="1:25" hidden="1" x14ac:dyDescent="0.2">
      <c r="A7965" s="35" t="s">
        <v>22246</v>
      </c>
      <c r="B7965" s="35" t="s">
        <v>22247</v>
      </c>
      <c r="C7965" s="54" t="s">
        <v>19443</v>
      </c>
      <c r="D7965" s="26">
        <f>[1]!b_calc_yield(A7965,日期设置!$B$2,F7965,1,R7965,1,O7965,L7965,S7965,)</f>
        <v>0</v>
      </c>
      <c r="E7965" s="26" t="e">
        <f t="shared" si="248"/>
        <v>#DIV/0!</v>
      </c>
      <c r="F7965" s="18">
        <f>[1]!b_dq_cleanprice($A7965,日期设置!B$2)</f>
        <v>0</v>
      </c>
      <c r="G7965" s="18" t="str">
        <f t="shared" si="249"/>
        <v>0 + 0</v>
      </c>
      <c r="H7965" s="27">
        <f>[1]!b_dq_pctchange($A7965,日期设置!$B$2,1)/100</f>
        <v>0</v>
      </c>
      <c r="I7965" s="26">
        <f>[1]!b_pq_pctchange(A7965,日期设置!$B$4,日期设置!$B$2,1)</f>
        <v>0</v>
      </c>
      <c r="J7965" s="26">
        <f>[1]!b_pq_pctchange(A7965,日期设置!$C$4,日期设置!$B$2,1)</f>
        <v>0</v>
      </c>
      <c r="K7965" s="52">
        <f>[1]!b_dq_amount($A7965,日期设置!B$2,2,10000)</f>
        <v>0</v>
      </c>
      <c r="L7965" s="26">
        <f>[1]!b_info_latestpar(A7965,日期设置!$B$2)</f>
        <v>100</v>
      </c>
      <c r="M7965" s="6">
        <f>[1]!b_info_outstandingbalance($A7965,日期设置!B$2)</f>
        <v>0</v>
      </c>
      <c r="N7965" s="7" t="str">
        <f>[1]!b_info_latestissurercreditrating2(A7965,日期设置!$B$2,"102","1")</f>
        <v>AAA</v>
      </c>
      <c r="O7965" s="55">
        <v>2.6</v>
      </c>
      <c r="P7965" s="9">
        <f>[1]!b_info_repurchasedate(A7965)</f>
        <v>0</v>
      </c>
      <c r="Q7965" s="36" t="s">
        <v>16153</v>
      </c>
      <c r="R7965" s="2" t="str">
        <f>IF((--IF(P7965=0,Q7965,P7965))&gt;(--日期设置!$B$2),IF(P7965=0,Q7965,P7965),Q7965)</f>
        <v>2021-03-09</v>
      </c>
      <c r="S7965" s="32" t="s">
        <v>23065</v>
      </c>
      <c r="T7965" s="8">
        <f>[1]!b_anal_ptmyear($A7965,日期设置!$B$2)</f>
        <v>0</v>
      </c>
      <c r="U7965" s="8">
        <f>[1]!b_anal_termifexercise($A7965,日期设置!B$2)</f>
        <v>0</v>
      </c>
      <c r="V7965" s="10">
        <f>[1]!b_dq_dirtyprice(A7965,日期设置!$B$2)</f>
        <v>0</v>
      </c>
      <c r="W7965" s="11">
        <f>IF(U7965=0,ROUNDUP((Q7965-日期设置!$B$2)/365,0),ROUNDUP((R7965-日期设置!$B$2)/365,0))</f>
        <v>-1</v>
      </c>
      <c r="X7965" s="18">
        <f>_xlfn.IFNA(VLOOKUP(A7965,过往入选债券!A:D,4,0),2)</f>
        <v>2</v>
      </c>
      <c r="Y7965">
        <f>_xlfn.IFNA(VLOOKUP(C7965,[2]Sheet1!$A:$A,1,0),3)</f>
        <v>3</v>
      </c>
    </row>
    <row r="7966" spans="1:25" hidden="1" x14ac:dyDescent="0.2">
      <c r="A7966" s="29" t="s">
        <v>6401</v>
      </c>
      <c r="B7966" s="29" t="s">
        <v>6402</v>
      </c>
      <c r="C7966" s="40" t="s">
        <v>27</v>
      </c>
      <c r="D7966" s="26" t="str">
        <f>[1]!b_calc_yield(A7966,日期设置!$B$2,F7966,1,R7966,1,O7966,L7966,S7966,)</f>
        <v>Fetching...</v>
      </c>
      <c r="E7966" s="26" t="e">
        <f t="shared" si="248"/>
        <v>#DIV/0!</v>
      </c>
      <c r="F7966" s="18">
        <f>[1]!b_dq_cleanprice($A7966,日期设置!B$2)</f>
        <v>0</v>
      </c>
      <c r="G7966" s="18" t="str">
        <f t="shared" si="249"/>
        <v>0 + 0</v>
      </c>
      <c r="H7966" s="27">
        <f>[1]!b_dq_pctchange($A7966,日期设置!$B$2,1)/100</f>
        <v>0</v>
      </c>
      <c r="I7966" s="26">
        <f>[1]!b_pq_pctchange(A7966,日期设置!$B$4,日期设置!$B$2,1)</f>
        <v>0</v>
      </c>
      <c r="J7966" s="26">
        <f>[1]!b_pq_pctchange(A7966,日期设置!$C$4,日期设置!$B$2,1)</f>
        <v>0</v>
      </c>
      <c r="K7966" s="52">
        <f>[1]!b_dq_amount($A7966,日期设置!B$2,2,10000)</f>
        <v>0</v>
      </c>
      <c r="L7966" s="26">
        <f>[1]!b_info_latestpar(A7966,日期设置!$B$2)</f>
        <v>100</v>
      </c>
      <c r="M7966" s="6">
        <f>[1]!b_info_outstandingbalance($A7966,日期设置!B$2)</f>
        <v>0</v>
      </c>
      <c r="N7966" s="7" t="str">
        <f>[1]!b_info_latestissurercreditrating2(A7966,日期设置!$B$2,"102","1")</f>
        <v>AAA</v>
      </c>
      <c r="O7966" s="44">
        <v>6.72</v>
      </c>
      <c r="P7966" s="9">
        <f>[1]!b_info_repurchasedate(A7966)</f>
        <v>0</v>
      </c>
      <c r="Q7966" s="44" t="s">
        <v>16200</v>
      </c>
      <c r="R7966" s="2" t="str">
        <f>IF((--IF(P7966=0,Q7966,P7966))&gt;(--日期设置!$B$2),IF(P7966=0,Q7966,P7966),Q7966)</f>
        <v>2021-03-19</v>
      </c>
      <c r="S7966" s="32" t="s">
        <v>17987</v>
      </c>
      <c r="T7966" s="8">
        <f>[1]!b_anal_ptmyear($A7966,日期设置!$B$2)</f>
        <v>0</v>
      </c>
      <c r="U7966" s="8">
        <f>[1]!b_anal_termifexercise($A7966,日期设置!B$2)</f>
        <v>0</v>
      </c>
      <c r="V7966" s="10">
        <f>[1]!b_dq_dirtyprice(A7966,日期设置!$B$2)</f>
        <v>0</v>
      </c>
      <c r="W7966" s="11">
        <f>IF(U7966=0,ROUNDUP((Q7966-日期设置!$B$2)/365,0),ROUNDUP((R7966-日期设置!$B$2)/365,0))</f>
        <v>-1</v>
      </c>
      <c r="X7966" s="18" t="str">
        <f>_xlfn.IFNA(VLOOKUP(A7966,过往入选债券!A:D,4,0),2)</f>
        <v>否</v>
      </c>
      <c r="Y7966" t="str">
        <f>_xlfn.IFNA(VLOOKUP(C7966,[2]Sheet1!$A:$A,1,0),3)</f>
        <v>北京市海淀区国有资产投资集团有限公司</v>
      </c>
    </row>
    <row r="7967" spans="1:25" hidden="1" x14ac:dyDescent="0.2">
      <c r="A7967" s="29" t="s">
        <v>5512</v>
      </c>
      <c r="B7967" s="29" t="s">
        <v>5513</v>
      </c>
      <c r="C7967" s="40" t="s">
        <v>236</v>
      </c>
      <c r="D7967" s="26" t="str">
        <f>[1]!b_calc_yield(A7967,日期设置!$B$2,F7967,1,R7967,1,O7967,L7967,S7967,)</f>
        <v>Fetching...</v>
      </c>
      <c r="E7967" s="26" t="e">
        <f t="shared" si="248"/>
        <v>#DIV/0!</v>
      </c>
      <c r="F7967" s="18">
        <f>[1]!b_dq_cleanprice($A7967,日期设置!B$2)</f>
        <v>0</v>
      </c>
      <c r="G7967" s="18" t="str">
        <f t="shared" si="249"/>
        <v>0 + 0</v>
      </c>
      <c r="H7967" s="27">
        <f>[1]!b_dq_pctchange($A7967,日期设置!$B$2,1)/100</f>
        <v>0</v>
      </c>
      <c r="I7967" s="26">
        <f>[1]!b_pq_pctchange(A7967,日期设置!$B$4,日期设置!$B$2,1)</f>
        <v>0</v>
      </c>
      <c r="J7967" s="26">
        <f>[1]!b_pq_pctchange(A7967,日期设置!$C$4,日期设置!$B$2,1)</f>
        <v>0</v>
      </c>
      <c r="K7967" s="52">
        <f>[1]!b_dq_amount($A7967,日期设置!B$2,2,10000)</f>
        <v>0</v>
      </c>
      <c r="L7967" s="26">
        <f>[1]!b_info_latestpar(A7967,日期设置!$B$2)</f>
        <v>100</v>
      </c>
      <c r="M7967" s="6">
        <f>[1]!b_info_outstandingbalance($A7967,日期设置!B$2)</f>
        <v>0</v>
      </c>
      <c r="N7967" s="7" t="str">
        <f>[1]!b_info_latestissurercreditrating2(A7967,日期设置!$B$2,"102","1")</f>
        <v>AAA</v>
      </c>
      <c r="O7967" s="44">
        <v>3.44</v>
      </c>
      <c r="P7967" s="9">
        <f>[1]!b_info_repurchasedate(A7967)</f>
        <v>0</v>
      </c>
      <c r="Q7967" s="44" t="s">
        <v>16192</v>
      </c>
      <c r="R7967" s="2" t="str">
        <f>IF((--IF(P7967=0,Q7967,P7967))&gt;(--日期设置!$B$2),IF(P7967=0,Q7967,P7967),Q7967)</f>
        <v>2021-03-11</v>
      </c>
      <c r="S7967" s="32" t="s">
        <v>17774</v>
      </c>
      <c r="T7967" s="8">
        <f>[1]!b_anal_ptmyear($A7967,日期设置!$B$2)</f>
        <v>0</v>
      </c>
      <c r="U7967" s="8">
        <f>[1]!b_anal_termifexercise($A7967,日期设置!B$2)</f>
        <v>0</v>
      </c>
      <c r="V7967" s="10">
        <f>[1]!b_dq_dirtyprice(A7967,日期设置!$B$2)</f>
        <v>0</v>
      </c>
      <c r="W7967" s="11">
        <f>IF(U7967=0,ROUNDUP((Q7967-日期设置!$B$2)/365,0),ROUNDUP((R7967-日期设置!$B$2)/365,0))</f>
        <v>-1</v>
      </c>
      <c r="X7967" s="18">
        <f>_xlfn.IFNA(VLOOKUP(A7967,过往入选债券!A:D,4,0),2)</f>
        <v>2</v>
      </c>
      <c r="Y7967">
        <f>_xlfn.IFNA(VLOOKUP(C7967,[2]Sheet1!$A:$A,1,0),3)</f>
        <v>3</v>
      </c>
    </row>
    <row r="7968" spans="1:25" hidden="1" x14ac:dyDescent="0.2">
      <c r="A7968" s="29" t="s">
        <v>6321</v>
      </c>
      <c r="B7968" s="29" t="s">
        <v>6322</v>
      </c>
      <c r="C7968" s="40" t="s">
        <v>6323</v>
      </c>
      <c r="D7968" s="26" t="str">
        <f>[1]!b_calc_yield(A7968,日期设置!$B$2,F7968,1,R7968,1,O7968,L7968,S7968,)</f>
        <v>Fetching...</v>
      </c>
      <c r="E7968" s="26" t="e">
        <f t="shared" si="248"/>
        <v>#DIV/0!</v>
      </c>
      <c r="F7968" s="18">
        <f>[1]!b_dq_cleanprice($A7968,日期设置!B$2)</f>
        <v>0</v>
      </c>
      <c r="G7968" s="18" t="str">
        <f t="shared" si="249"/>
        <v>0 + 0</v>
      </c>
      <c r="H7968" s="27">
        <f>[1]!b_dq_pctchange($A7968,日期设置!$B$2,1)/100</f>
        <v>0</v>
      </c>
      <c r="I7968" s="26">
        <f>[1]!b_pq_pctchange(A7968,日期设置!$B$4,日期设置!$B$2,1)</f>
        <v>0</v>
      </c>
      <c r="J7968" s="26">
        <f>[1]!b_pq_pctchange(A7968,日期设置!$C$4,日期设置!$B$2,1)</f>
        <v>-5.6624576064688244E-2</v>
      </c>
      <c r="K7968" s="52">
        <f>[1]!b_dq_amount($A7968,日期设置!B$2,2,10000)</f>
        <v>0</v>
      </c>
      <c r="L7968" s="26">
        <f>[1]!b_info_latestpar(A7968,日期设置!$B$2)</f>
        <v>100</v>
      </c>
      <c r="M7968" s="6">
        <f>[1]!b_info_outstandingbalance($A7968,日期设置!B$2)</f>
        <v>0</v>
      </c>
      <c r="N7968" s="7" t="str">
        <f>[1]!b_info_latestissurercreditrating2(A7968,日期设置!$B$2,"102","1")</f>
        <v>AA</v>
      </c>
      <c r="O7968" s="44">
        <v>5.75</v>
      </c>
      <c r="P7968" s="9">
        <f>[1]!b_info_repurchasedate(A7968)</f>
        <v>0</v>
      </c>
      <c r="Q7968" s="44" t="s">
        <v>16153</v>
      </c>
      <c r="R7968" s="2" t="str">
        <f>IF((--IF(P7968=0,Q7968,P7968))&gt;(--日期设置!$B$2),IF(P7968=0,Q7968,P7968),Q7968)</f>
        <v>2021-03-09</v>
      </c>
      <c r="S7968" s="32" t="s">
        <v>17942</v>
      </c>
      <c r="T7968" s="8">
        <f>[1]!b_anal_ptmyear($A7968,日期设置!$B$2)</f>
        <v>0</v>
      </c>
      <c r="U7968" s="8">
        <f>[1]!b_anal_termifexercise($A7968,日期设置!B$2)</f>
        <v>0</v>
      </c>
      <c r="V7968" s="10">
        <f>[1]!b_dq_dirtyprice(A7968,日期设置!$B$2)</f>
        <v>0</v>
      </c>
      <c r="W7968" s="11">
        <f>IF(U7968=0,ROUNDUP((Q7968-日期设置!$B$2)/365,0),ROUNDUP((R7968-日期设置!$B$2)/365,0))</f>
        <v>-1</v>
      </c>
      <c r="X7968" s="18">
        <f>_xlfn.IFNA(VLOOKUP(A7968,过往入选债券!A:D,4,0),2)</f>
        <v>2</v>
      </c>
      <c r="Y7968">
        <f>_xlfn.IFNA(VLOOKUP(C7968,[2]Sheet1!$A:$A,1,0),3)</f>
        <v>3</v>
      </c>
    </row>
    <row r="7969" spans="1:25" hidden="1" x14ac:dyDescent="0.2">
      <c r="A7969" s="29" t="s">
        <v>2496</v>
      </c>
      <c r="B7969" s="29" t="s">
        <v>2497</v>
      </c>
      <c r="C7969" s="40" t="s">
        <v>1061</v>
      </c>
      <c r="D7969" s="26" t="str">
        <f>[1]!b_calc_yield(A7969,日期设置!$B$2,F7969,1,R7969,1,O7969,L7969,S7969,)</f>
        <v>Fetching...</v>
      </c>
      <c r="E7969" s="26">
        <f t="shared" si="248"/>
        <v>6.2431933330176603</v>
      </c>
      <c r="F7969" s="18">
        <f>[1]!b_dq_cleanprice($A7969,日期设置!B$2)</f>
        <v>100</v>
      </c>
      <c r="G7969" s="18" t="str">
        <f t="shared" si="249"/>
        <v>0.65 + 0</v>
      </c>
      <c r="H7969" s="27">
        <f>[1]!b_dq_pctchange($A7969,日期设置!$B$2,1)/100</f>
        <v>0</v>
      </c>
      <c r="I7969" s="26">
        <f>[1]!b_pq_pctchange(A7969,日期设置!$B$4,日期设置!$B$2,1)</f>
        <v>0</v>
      </c>
      <c r="J7969" s="26">
        <f>[1]!b_pq_pctchange(A7969,日期设置!$C$4,日期设置!$B$2,1)</f>
        <v>0</v>
      </c>
      <c r="K7969" s="52">
        <f>[1]!b_dq_amount($A7969,日期设置!B$2,2,10000)</f>
        <v>0</v>
      </c>
      <c r="L7969" s="26">
        <f>[1]!b_info_latestpar(A7969,日期设置!$B$2)</f>
        <v>100</v>
      </c>
      <c r="M7969" s="6">
        <f>[1]!b_info_outstandingbalance($A7969,日期设置!B$2)</f>
        <v>1</v>
      </c>
      <c r="N7969" s="7">
        <f>[1]!b_info_latestissurercreditrating2(A7969,日期设置!$B$2,"102","1")</f>
        <v>0</v>
      </c>
      <c r="O7969" s="44">
        <v>7.7</v>
      </c>
      <c r="P7969" s="9">
        <f>[1]!b_info_repurchasedate(A7969)</f>
        <v>0</v>
      </c>
      <c r="Q7969" s="44" t="s">
        <v>16100</v>
      </c>
      <c r="R7969" s="2" t="str">
        <f>IF((--IF(P7969=0,Q7969,P7969))&gt;(--日期设置!$B$2),IF(P7969=0,Q7969,P7969),Q7969)</f>
        <v>2021-11-16</v>
      </c>
      <c r="S7969" s="32" t="s">
        <v>17885</v>
      </c>
      <c r="T7969" s="8">
        <f>[1]!b_anal_ptmyear($A7969,日期设置!$B$2)</f>
        <v>0.65479452054794518</v>
      </c>
      <c r="U7969" s="8">
        <f>[1]!b_anal_termifexercise($A7969,日期设置!B$2)</f>
        <v>0</v>
      </c>
      <c r="V7969" s="10">
        <f>[1]!b_dq_dirtyprice(A7969,日期设置!$B$2)</f>
        <v>101.3712</v>
      </c>
      <c r="W7969" s="11">
        <f>IF(U7969=0,ROUNDUP((Q7969-日期设置!$B$2)/365,0),ROUNDUP((R7969-日期设置!$B$2)/365,0))</f>
        <v>1</v>
      </c>
      <c r="X7969" s="18">
        <f>_xlfn.IFNA(VLOOKUP(A7969,过往入选债券!A:D,4,0),2)</f>
        <v>2</v>
      </c>
      <c r="Y7969">
        <f>_xlfn.IFNA(VLOOKUP(C7969,[2]Sheet1!$A:$A,1,0),3)</f>
        <v>3</v>
      </c>
    </row>
    <row r="7970" spans="1:25" hidden="1" x14ac:dyDescent="0.2">
      <c r="A7970" s="29" t="s">
        <v>6411</v>
      </c>
      <c r="B7970" s="29" t="s">
        <v>6412</v>
      </c>
      <c r="C7970" s="40" t="s">
        <v>5649</v>
      </c>
      <c r="D7970" s="26" t="str">
        <f>[1]!b_calc_yield(A7970,日期设置!$B$2,F7970,1,R7970,1,O7970,L7970,S7970,)</f>
        <v>Fetching...</v>
      </c>
      <c r="E7970" s="26" t="e">
        <f t="shared" si="248"/>
        <v>#DIV/0!</v>
      </c>
      <c r="F7970" s="18">
        <f>[1]!b_dq_cleanprice($A7970,日期设置!B$2)</f>
        <v>0</v>
      </c>
      <c r="G7970" s="18" t="str">
        <f t="shared" si="249"/>
        <v>0 + 0</v>
      </c>
      <c r="H7970" s="27">
        <f>[1]!b_dq_pctchange($A7970,日期设置!$B$2,1)/100</f>
        <v>0</v>
      </c>
      <c r="I7970" s="26">
        <f>[1]!b_pq_pctchange(A7970,日期设置!$B$4,日期设置!$B$2,1)</f>
        <v>0</v>
      </c>
      <c r="J7970" s="26">
        <f>[1]!b_pq_pctchange(A7970,日期设置!$C$4,日期设置!$B$2,1)</f>
        <v>0</v>
      </c>
      <c r="K7970" s="52">
        <f>[1]!b_dq_amount($A7970,日期设置!B$2,2,10000)</f>
        <v>0</v>
      </c>
      <c r="L7970" s="26">
        <f>[1]!b_info_latestpar(A7970,日期设置!$B$2)</f>
        <v>100</v>
      </c>
      <c r="M7970" s="6">
        <f>[1]!b_info_outstandingbalance($A7970,日期设置!B$2)</f>
        <v>0</v>
      </c>
      <c r="N7970" s="7" t="str">
        <f>[1]!b_info_latestissurercreditrating2(A7970,日期设置!$B$2,"102","1")</f>
        <v>AA+</v>
      </c>
      <c r="O7970" s="44">
        <v>6.39</v>
      </c>
      <c r="P7970" s="9">
        <f>[1]!b_info_repurchasedate(A7970)</f>
        <v>0</v>
      </c>
      <c r="Q7970" s="44" t="s">
        <v>16082</v>
      </c>
      <c r="R7970" s="2" t="str">
        <f>IF((--IF(P7970=0,Q7970,P7970))&gt;(--日期设置!$B$2),IF(P7970=0,Q7970,P7970),Q7970)</f>
        <v>2021-03-20</v>
      </c>
      <c r="S7970" s="32" t="s">
        <v>17867</v>
      </c>
      <c r="T7970" s="8">
        <f>[1]!b_anal_ptmyear($A7970,日期设置!$B$2)</f>
        <v>0</v>
      </c>
      <c r="U7970" s="8">
        <f>[1]!b_anal_termifexercise($A7970,日期设置!B$2)</f>
        <v>0</v>
      </c>
      <c r="V7970" s="10">
        <f>[1]!b_dq_dirtyprice(A7970,日期设置!$B$2)</f>
        <v>0</v>
      </c>
      <c r="W7970" s="11">
        <f>IF(U7970=0,ROUNDUP((Q7970-日期设置!$B$2)/365,0),ROUNDUP((R7970-日期设置!$B$2)/365,0))</f>
        <v>-1</v>
      </c>
      <c r="X7970" s="18">
        <f>_xlfn.IFNA(VLOOKUP(A7970,过往入选债券!A:D,4,0),2)</f>
        <v>2</v>
      </c>
      <c r="Y7970">
        <f>_xlfn.IFNA(VLOOKUP(C7970,[2]Sheet1!$A:$A,1,0),3)</f>
        <v>3</v>
      </c>
    </row>
    <row r="7971" spans="1:25" hidden="1" x14ac:dyDescent="0.2">
      <c r="A7971" s="29" t="s">
        <v>12514</v>
      </c>
      <c r="B7971" s="29" t="s">
        <v>12515</v>
      </c>
      <c r="C7971" s="40" t="s">
        <v>12516</v>
      </c>
      <c r="D7971" s="26" t="str">
        <f>[1]!b_calc_yield(A7971,日期设置!$B$2,F7971,1,R7971,1,O7971,L7971,S7971,)</f>
        <v>Fetching...</v>
      </c>
      <c r="E7971" s="26">
        <f t="shared" si="248"/>
        <v>21.920675950910386</v>
      </c>
      <c r="F7971" s="18">
        <f>[1]!b_dq_cleanprice($A7971,日期设置!B$2)</f>
        <v>40.765300000000003</v>
      </c>
      <c r="G7971" s="18" t="str">
        <f t="shared" si="249"/>
        <v>1.32 + 0</v>
      </c>
      <c r="H7971" s="27">
        <f>[1]!b_dq_pctchange($A7971,日期设置!$B$2,1)/100</f>
        <v>0</v>
      </c>
      <c r="I7971" s="26">
        <f>[1]!b_pq_pctchange(A7971,日期设置!$B$4,日期设置!$B$2,1)</f>
        <v>0</v>
      </c>
      <c r="J7971" s="26">
        <f>[1]!b_pq_pctchange(A7971,日期设置!$C$4,日期设置!$B$2,1)</f>
        <v>0</v>
      </c>
      <c r="K7971" s="52">
        <f>[1]!b_dq_amount($A7971,日期设置!B$2,2,10000)</f>
        <v>0</v>
      </c>
      <c r="L7971" s="26">
        <f>[1]!b_info_latestpar(A7971,日期设置!$B$2)</f>
        <v>40</v>
      </c>
      <c r="M7971" s="6">
        <f>[1]!b_info_outstandingbalance($A7971,日期设置!B$2)</f>
        <v>2.8</v>
      </c>
      <c r="N7971" s="7" t="str">
        <f>[1]!b_info_latestissurercreditrating2(A7971,日期设置!$B$2,"102","1")</f>
        <v>AA</v>
      </c>
      <c r="O7971" s="44">
        <v>5.8</v>
      </c>
      <c r="P7971" s="9">
        <f>[1]!b_info_repurchasedate(A7971)</f>
        <v>0</v>
      </c>
      <c r="Q7971" s="44" t="s">
        <v>16431</v>
      </c>
      <c r="R7971" s="2" t="str">
        <f>IF((--IF(P7971=0,Q7971,P7971))&gt;(--日期设置!$B$2),IF(P7971=0,Q7971,P7971),Q7971)</f>
        <v>2022-07-20</v>
      </c>
      <c r="S7971" s="32" t="s">
        <v>18763</v>
      </c>
      <c r="T7971" s="8">
        <f>[1]!b_anal_ptmyear($A7971,日期设置!$B$2)</f>
        <v>1.3287671232876712</v>
      </c>
      <c r="U7971" s="8">
        <f>[1]!b_anal_termifexercise($A7971,日期设置!B$2)</f>
        <v>0</v>
      </c>
      <c r="V7971" s="10">
        <f>[1]!b_dq_dirtyprice(A7971,日期设置!$B$2)</f>
        <v>42.322600000000001</v>
      </c>
      <c r="W7971" s="11">
        <f>IF(U7971=0,ROUNDUP((Q7971-日期设置!$B$2)/365,0),ROUNDUP((R7971-日期设置!$B$2)/365,0))</f>
        <v>2</v>
      </c>
      <c r="X7971" s="18">
        <f>_xlfn.IFNA(VLOOKUP(A7971,过往入选债券!A:D,4,0),2)</f>
        <v>2</v>
      </c>
      <c r="Y7971">
        <f>_xlfn.IFNA(VLOOKUP(C7971,[2]Sheet1!$A:$A,1,0),3)</f>
        <v>3</v>
      </c>
    </row>
    <row r="7972" spans="1:25" hidden="1" x14ac:dyDescent="0.2">
      <c r="A7972" s="29" t="s">
        <v>1808</v>
      </c>
      <c r="B7972" s="29" t="s">
        <v>1809</v>
      </c>
      <c r="C7972" s="40" t="s">
        <v>1032</v>
      </c>
      <c r="D7972" s="26" t="str">
        <f>[1]!b_calc_yield(A7972,日期设置!$B$2,F7972,1,R7972,1,O7972,L7972,S7972,)</f>
        <v>Fetching...</v>
      </c>
      <c r="E7972" s="26">
        <f t="shared" si="248"/>
        <v>4.3095062292699327</v>
      </c>
      <c r="F7972" s="18">
        <f>[1]!b_dq_cleanprice($A7972,日期设置!B$2)</f>
        <v>100.79470000000001</v>
      </c>
      <c r="G7972" s="18" t="str">
        <f t="shared" si="249"/>
        <v>0.11 + 0</v>
      </c>
      <c r="H7972" s="27">
        <f>[1]!b_dq_pctchange($A7972,日期设置!$B$2,1)/100</f>
        <v>0</v>
      </c>
      <c r="I7972" s="26">
        <f>[1]!b_pq_pctchange(A7972,日期设置!$B$4,日期设置!$B$2,1)</f>
        <v>0</v>
      </c>
      <c r="J7972" s="26">
        <f>[1]!b_pq_pctchange(A7972,日期设置!$C$4,日期设置!$B$2,1)</f>
        <v>0</v>
      </c>
      <c r="K7972" s="52">
        <f>[1]!b_dq_amount($A7972,日期设置!B$2,2,10000)</f>
        <v>0</v>
      </c>
      <c r="L7972" s="26">
        <f>[1]!b_info_latestpar(A7972,日期设置!$B$2)</f>
        <v>100</v>
      </c>
      <c r="M7972" s="6">
        <f>[1]!b_info_outstandingbalance($A7972,日期设置!B$2)</f>
        <v>5</v>
      </c>
      <c r="N7972" s="7">
        <f>[1]!b_info_latestissurercreditrating2(A7972,日期设置!$B$2,"102","1")</f>
        <v>0</v>
      </c>
      <c r="O7972" s="44">
        <v>6.8</v>
      </c>
      <c r="P7972" s="9">
        <f>[1]!b_info_repurchasedate(A7972)</f>
        <v>0</v>
      </c>
      <c r="Q7972" s="44" t="s">
        <v>17230</v>
      </c>
      <c r="R7972" s="2" t="str">
        <f>IF((--IF(P7972=0,Q7972,P7972))&gt;(--日期设置!$B$2),IF(P7972=0,Q7972,P7972),Q7972)</f>
        <v>2021-05-03</v>
      </c>
      <c r="S7972" s="32" t="s">
        <v>18117</v>
      </c>
      <c r="T7972" s="8">
        <f>[1]!b_anal_ptmyear($A7972,日期设置!$B$2)</f>
        <v>0.11506849315068493</v>
      </c>
      <c r="U7972" s="8">
        <f>[1]!b_anal_termifexercise($A7972,日期设置!B$2)</f>
        <v>0</v>
      </c>
      <c r="V7972" s="10">
        <f>[1]!b_dq_dirtyprice(A7972,日期设置!$B$2)</f>
        <v>102.38760000000001</v>
      </c>
      <c r="W7972" s="11">
        <f>IF(U7972=0,ROUNDUP((Q7972-日期设置!$B$2)/365,0),ROUNDUP((R7972-日期设置!$B$2)/365,0))</f>
        <v>1</v>
      </c>
      <c r="X7972" s="18">
        <f>_xlfn.IFNA(VLOOKUP(A7972,过往入选债券!A:D,4,0),2)</f>
        <v>2</v>
      </c>
      <c r="Y7972">
        <f>_xlfn.IFNA(VLOOKUP(C7972,[2]Sheet1!$A:$A,1,0),3)</f>
        <v>3</v>
      </c>
    </row>
    <row r="7973" spans="1:25" hidden="1" x14ac:dyDescent="0.2">
      <c r="A7973" s="29" t="s">
        <v>12506</v>
      </c>
      <c r="B7973" s="29" t="s">
        <v>12507</v>
      </c>
      <c r="C7973" s="40" t="s">
        <v>12508</v>
      </c>
      <c r="D7973" s="26" t="str">
        <f>[1]!b_calc_yield(A7973,日期设置!$B$2,F7973,1,R7973,1,O7973,L7973,S7973,)</f>
        <v>Fetching...</v>
      </c>
      <c r="E7973" s="26">
        <f t="shared" si="248"/>
        <v>19.5634499316097</v>
      </c>
      <c r="F7973" s="18">
        <f>[1]!b_dq_cleanprice($A7973,日期设置!B$2)</f>
        <v>40.328400000000002</v>
      </c>
      <c r="G7973" s="18" t="str">
        <f t="shared" si="249"/>
        <v>1.25 + 0</v>
      </c>
      <c r="H7973" s="27">
        <f>[1]!b_dq_pctchange($A7973,日期设置!$B$2,1)/100</f>
        <v>0</v>
      </c>
      <c r="I7973" s="26">
        <f>[1]!b_pq_pctchange(A7973,日期设置!$B$4,日期设置!$B$2,1)</f>
        <v>0</v>
      </c>
      <c r="J7973" s="26">
        <f>[1]!b_pq_pctchange(A7973,日期设置!$C$4,日期设置!$B$2,1)</f>
        <v>0</v>
      </c>
      <c r="K7973" s="52">
        <f>[1]!b_dq_amount($A7973,日期设置!B$2,2,10000)</f>
        <v>0</v>
      </c>
      <c r="L7973" s="26">
        <f>[1]!b_info_latestpar(A7973,日期设置!$B$2)</f>
        <v>40</v>
      </c>
      <c r="M7973" s="6">
        <f>[1]!b_info_outstandingbalance($A7973,日期设置!B$2)</f>
        <v>4.8</v>
      </c>
      <c r="N7973" s="7" t="str">
        <f>[1]!b_info_latestissurercreditrating2(A7973,日期设置!$B$2,"102","1")</f>
        <v>AA</v>
      </c>
      <c r="O7973" s="44">
        <v>5</v>
      </c>
      <c r="P7973" s="9">
        <f>[1]!b_info_repurchasedate(A7973)</f>
        <v>0</v>
      </c>
      <c r="Q7973" s="44" t="s">
        <v>16104</v>
      </c>
      <c r="R7973" s="2" t="str">
        <f>IF((--IF(P7973=0,Q7973,P7973))&gt;(--日期设置!$B$2),IF(P7973=0,Q7973,P7973),Q7973)</f>
        <v>2022-06-23</v>
      </c>
      <c r="S7973" s="32" t="s">
        <v>18701</v>
      </c>
      <c r="T7973" s="8">
        <f>[1]!b_anal_ptmyear($A7973,日期设置!$B$2)</f>
        <v>1.2547945205479452</v>
      </c>
      <c r="U7973" s="8">
        <f>[1]!b_anal_termifexercise($A7973,日期设置!B$2)</f>
        <v>0</v>
      </c>
      <c r="V7973" s="10">
        <f>[1]!b_dq_dirtyprice(A7973,日期设置!$B$2)</f>
        <v>41.818800000000003</v>
      </c>
      <c r="W7973" s="11">
        <f>IF(U7973=0,ROUNDUP((Q7973-日期设置!$B$2)/365,0),ROUNDUP((R7973-日期设置!$B$2)/365,0))</f>
        <v>2</v>
      </c>
      <c r="X7973" s="18">
        <f>_xlfn.IFNA(VLOOKUP(A7973,过往入选债券!A:D,4,0),2)</f>
        <v>2</v>
      </c>
      <c r="Y7973">
        <f>_xlfn.IFNA(VLOOKUP(C7973,[2]Sheet1!$A:$A,1,0),3)</f>
        <v>3</v>
      </c>
    </row>
    <row r="7974" spans="1:25" hidden="1" x14ac:dyDescent="0.2">
      <c r="A7974" s="29" t="s">
        <v>6865</v>
      </c>
      <c r="B7974" s="29" t="s">
        <v>6866</v>
      </c>
      <c r="C7974" s="40" t="s">
        <v>321</v>
      </c>
      <c r="D7974" s="26" t="str">
        <f>[1]!b_calc_yield(A7974,日期设置!$B$2,F7974,1,R7974,1,O7974,L7974,S7974,)</f>
        <v>Fetching...</v>
      </c>
      <c r="E7974" s="26">
        <f t="shared" si="248"/>
        <v>-1.549055780090125E-2</v>
      </c>
      <c r="F7974" s="18">
        <f>[1]!b_dq_cleanprice($A7974,日期设置!B$2)</f>
        <v>100.8535</v>
      </c>
      <c r="G7974" s="18" t="str">
        <f t="shared" si="249"/>
        <v>2.12 + 0.12</v>
      </c>
      <c r="H7974" s="27">
        <f>[1]!b_dq_pctchange($A7974,日期设置!$B$2,1)/100</f>
        <v>0</v>
      </c>
      <c r="I7974" s="26">
        <f>[1]!b_pq_pctchange(A7974,日期设置!$B$4,日期设置!$B$2,1)</f>
        <v>0</v>
      </c>
      <c r="J7974" s="26">
        <f>[1]!b_pq_pctchange(A7974,日期设置!$C$4,日期设置!$B$2,1)</f>
        <v>0</v>
      </c>
      <c r="K7974" s="52">
        <f>[1]!b_dq_amount($A7974,日期设置!B$2,2,10000)</f>
        <v>0</v>
      </c>
      <c r="L7974" s="26">
        <f>[1]!b_info_latestpar(A7974,日期设置!$B$2)</f>
        <v>100</v>
      </c>
      <c r="M7974" s="6">
        <f>[1]!b_info_outstandingbalance($A7974,日期设置!B$2)</f>
        <v>4</v>
      </c>
      <c r="N7974" s="7" t="str">
        <f>[1]!b_info_latestissurercreditrating2(A7974,日期设置!$B$2,"102","1")</f>
        <v>AA+</v>
      </c>
      <c r="O7974" s="44">
        <v>6.5</v>
      </c>
      <c r="P7974" s="9" t="str">
        <f>[1]!b_info_repurchasedate(A7974)</f>
        <v>2021-05-08</v>
      </c>
      <c r="Q7974" s="44" t="s">
        <v>16274</v>
      </c>
      <c r="R7974" s="2" t="str">
        <f>IF((--IF(P7974=0,Q7974,P7974))&gt;(--日期设置!$B$2),IF(P7974=0,Q7974,P7974),Q7974)</f>
        <v>2021-05-08</v>
      </c>
      <c r="S7974" s="32" t="s">
        <v>18426</v>
      </c>
      <c r="T7974" s="8">
        <f>[1]!b_anal_ptmyear($A7974,日期设置!$B$2)</f>
        <v>2.128767123287671</v>
      </c>
      <c r="U7974" s="8">
        <f>[1]!b_anal_termifexercise($A7974,日期设置!B$2)</f>
        <v>0.12876712328767123</v>
      </c>
      <c r="V7974" s="10">
        <f>[1]!b_dq_dirtyprice(A7974,日期设置!$B$2)</f>
        <v>106.51649999999999</v>
      </c>
      <c r="W7974" s="11">
        <f>IF(U7974=0,ROUNDUP((Q7974-日期设置!$B$2)/365,0),ROUNDUP((R7974-日期设置!$B$2)/365,0))</f>
        <v>1</v>
      </c>
      <c r="X7974" s="18">
        <f>_xlfn.IFNA(VLOOKUP(A7974,过往入选债券!A:D,4,0),2)</f>
        <v>2</v>
      </c>
      <c r="Y7974" s="45">
        <f>_xlfn.IFNA(VLOOKUP(C7974,[2]Sheet1!$A:$A,1,0),3)</f>
        <v>3</v>
      </c>
    </row>
    <row r="7975" spans="1:25" hidden="1" x14ac:dyDescent="0.2">
      <c r="A7975" s="29" t="s">
        <v>12406</v>
      </c>
      <c r="B7975" s="29" t="s">
        <v>12407</v>
      </c>
      <c r="C7975" s="40" t="s">
        <v>12408</v>
      </c>
      <c r="D7975" s="26" t="str">
        <f>[1]!b_calc_yield(A7975,日期设置!$B$2,F7975,1,R7975,1,O7975,L7975,S7975,)</f>
        <v>Fetching...</v>
      </c>
      <c r="E7975" s="26">
        <f t="shared" si="248"/>
        <v>29.387557774814255</v>
      </c>
      <c r="F7975" s="18">
        <f>[1]!b_dq_cleanprice($A7975,日期设置!B$2)</f>
        <v>40.530299999999997</v>
      </c>
      <c r="G7975" s="18" t="str">
        <f t="shared" si="249"/>
        <v>1.25 + 0</v>
      </c>
      <c r="H7975" s="27">
        <f>[1]!b_dq_pctchange($A7975,日期设置!$B$2,1)/100</f>
        <v>0</v>
      </c>
      <c r="I7975" s="26">
        <f>[1]!b_pq_pctchange(A7975,日期设置!$B$4,日期设置!$B$2,1)</f>
        <v>0.13613274301299544</v>
      </c>
      <c r="J7975" s="26">
        <f>[1]!b_pq_pctchange(A7975,日期设置!$C$4,日期设置!$B$2,1)</f>
        <v>-0.15077048150476474</v>
      </c>
      <c r="K7975" s="52">
        <f>[1]!b_dq_amount($A7975,日期设置!B$2,2,10000)</f>
        <v>0</v>
      </c>
      <c r="L7975" s="26">
        <f>[1]!b_info_latestpar(A7975,日期设置!$B$2)</f>
        <v>40</v>
      </c>
      <c r="M7975" s="6">
        <f>[1]!b_info_outstandingbalance($A7975,日期设置!B$2)</f>
        <v>4.8</v>
      </c>
      <c r="N7975" s="7" t="str">
        <f>[1]!b_info_latestissurercreditrating2(A7975,日期设置!$B$2,"102","1")</f>
        <v>AA</v>
      </c>
      <c r="O7975" s="44">
        <v>7.7</v>
      </c>
      <c r="P7975" s="9">
        <f>[1]!b_info_repurchasedate(A7975)</f>
        <v>0</v>
      </c>
      <c r="Q7975" s="44" t="s">
        <v>16203</v>
      </c>
      <c r="R7975" s="2" t="str">
        <f>IF((--IF(P7975=0,Q7975,P7975))&gt;(--日期设置!$B$2),IF(P7975=0,Q7975,P7975),Q7975)</f>
        <v>2022-06-24</v>
      </c>
      <c r="S7975" s="32" t="s">
        <v>19041</v>
      </c>
      <c r="T7975" s="8">
        <f>[1]!b_anal_ptmyear($A7975,日期设置!$B$2)</f>
        <v>1.2575342465753425</v>
      </c>
      <c r="U7975" s="8">
        <f>[1]!b_anal_termifexercise($A7975,日期设置!B$2)</f>
        <v>0</v>
      </c>
      <c r="V7975" s="10">
        <f>[1]!b_dq_dirtyprice(A7975,日期设置!$B$2)</f>
        <v>42.817100000000003</v>
      </c>
      <c r="W7975" s="11">
        <f>IF(U7975=0,ROUNDUP((Q7975-日期设置!$B$2)/365,0),ROUNDUP((R7975-日期设置!$B$2)/365,0))</f>
        <v>2</v>
      </c>
      <c r="X7975" s="18">
        <f>_xlfn.IFNA(VLOOKUP(A7975,过往入选债券!A:D,4,0),2)</f>
        <v>2</v>
      </c>
      <c r="Y7975">
        <f>_xlfn.IFNA(VLOOKUP(C7975,[2]Sheet1!$A:$A,1,0),3)</f>
        <v>3</v>
      </c>
    </row>
    <row r="7976" spans="1:25" hidden="1" x14ac:dyDescent="0.2">
      <c r="A7976" s="29" t="s">
        <v>12487</v>
      </c>
      <c r="B7976" s="29" t="s">
        <v>12488</v>
      </c>
      <c r="C7976" s="40" t="s">
        <v>12489</v>
      </c>
      <c r="D7976" s="26" t="str">
        <f>[1]!b_calc_yield(A7976,日期设置!$B$2,F7976,1,R7976,1,O7976,L7976,S7976,)</f>
        <v>Fetching...</v>
      </c>
      <c r="E7976" s="26">
        <f t="shared" si="248"/>
        <v>23.65113259681646</v>
      </c>
      <c r="F7976" s="18">
        <f>[1]!b_dq_cleanprice($A7976,日期设置!B$2)</f>
        <v>40.166699999999999</v>
      </c>
      <c r="G7976" s="18" t="str">
        <f t="shared" si="249"/>
        <v>1.21 + 0</v>
      </c>
      <c r="H7976" s="27">
        <f>[1]!b_dq_pctchange($A7976,日期设置!$B$2,1)/100</f>
        <v>0</v>
      </c>
      <c r="I7976" s="26">
        <f>[1]!b_pq_pctchange(A7976,日期设置!$B$4,日期设置!$B$2,1)</f>
        <v>0</v>
      </c>
      <c r="J7976" s="26">
        <f>[1]!b_pq_pctchange(A7976,日期设置!$C$4,日期设置!$B$2,1)</f>
        <v>0</v>
      </c>
      <c r="K7976" s="52">
        <f>[1]!b_dq_amount($A7976,日期设置!B$2,2,10000)</f>
        <v>0</v>
      </c>
      <c r="L7976" s="26">
        <f>[1]!b_info_latestpar(A7976,日期设置!$B$2)</f>
        <v>40</v>
      </c>
      <c r="M7976" s="6">
        <f>[1]!b_info_outstandingbalance($A7976,日期设置!B$2)</f>
        <v>3.2</v>
      </c>
      <c r="N7976" s="7" t="str">
        <f>[1]!b_info_latestissurercreditrating2(A7976,日期设置!$B$2,"102","1")</f>
        <v>AA</v>
      </c>
      <c r="O7976" s="44">
        <v>6</v>
      </c>
      <c r="P7976" s="9">
        <f>[1]!b_info_repurchasedate(A7976)</f>
        <v>0</v>
      </c>
      <c r="Q7976" s="44" t="s">
        <v>16186</v>
      </c>
      <c r="R7976" s="2" t="str">
        <f>IF((--IF(P7976=0,Q7976,P7976))&gt;(--日期设置!$B$2),IF(P7976=0,Q7976,P7976),Q7976)</f>
        <v>2022-06-08</v>
      </c>
      <c r="S7976" s="32" t="s">
        <v>18944</v>
      </c>
      <c r="T7976" s="8">
        <f>[1]!b_anal_ptmyear($A7976,日期设置!$B$2)</f>
        <v>1.2136986301369863</v>
      </c>
      <c r="U7976" s="8">
        <f>[1]!b_anal_termifexercise($A7976,日期设置!B$2)</f>
        <v>0</v>
      </c>
      <c r="V7976" s="10">
        <f>[1]!b_dq_dirtyprice(A7976,日期设置!$B$2)</f>
        <v>42.053800000000003</v>
      </c>
      <c r="W7976" s="11">
        <f>IF(U7976=0,ROUNDUP((Q7976-日期设置!$B$2)/365,0),ROUNDUP((R7976-日期设置!$B$2)/365,0))</f>
        <v>2</v>
      </c>
      <c r="X7976" s="18">
        <f>_xlfn.IFNA(VLOOKUP(A7976,过往入选债券!A:D,4,0),2)</f>
        <v>2</v>
      </c>
      <c r="Y7976">
        <f>_xlfn.IFNA(VLOOKUP(C7976,[2]Sheet1!$A:$A,1,0),3)</f>
        <v>3</v>
      </c>
    </row>
    <row r="7977" spans="1:25" hidden="1" x14ac:dyDescent="0.2">
      <c r="A7977" s="29" t="s">
        <v>12509</v>
      </c>
      <c r="B7977" s="29" t="s">
        <v>12510</v>
      </c>
      <c r="C7977" s="40" t="s">
        <v>12511</v>
      </c>
      <c r="D7977" s="26" t="str">
        <f>[1]!b_calc_yield(A7977,日期设置!$B$2,F7977,1,R7977,1,O7977,L7977,S7977,)</f>
        <v>Fetching...</v>
      </c>
      <c r="E7977" s="26">
        <f t="shared" si="248"/>
        <v>24.747078595841622</v>
      </c>
      <c r="F7977" s="18">
        <f>[1]!b_dq_cleanprice($A7977,日期设置!B$2)</f>
        <v>40.572000000000003</v>
      </c>
      <c r="G7977" s="18" t="str">
        <f t="shared" si="249"/>
        <v>1.27 + 0</v>
      </c>
      <c r="H7977" s="27">
        <f>[1]!b_dq_pctchange($A7977,日期设置!$B$2,1)/100</f>
        <v>0</v>
      </c>
      <c r="I7977" s="26">
        <f>[1]!b_pq_pctchange(A7977,日期设置!$B$4,日期设置!$B$2,1)</f>
        <v>0</v>
      </c>
      <c r="J7977" s="26">
        <f>[1]!b_pq_pctchange(A7977,日期设置!$C$4,日期设置!$B$2,1)</f>
        <v>0</v>
      </c>
      <c r="K7977" s="52">
        <f>[1]!b_dq_amount($A7977,日期设置!B$2,2,10000)</f>
        <v>0</v>
      </c>
      <c r="L7977" s="26">
        <f>[1]!b_info_latestpar(A7977,日期设置!$B$2)</f>
        <v>40</v>
      </c>
      <c r="M7977" s="6">
        <f>[1]!b_info_outstandingbalance($A7977,日期设置!B$2)</f>
        <v>2.4</v>
      </c>
      <c r="N7977" s="7" t="str">
        <f>[1]!b_info_latestissurercreditrating2(A7977,日期设置!$B$2,"102","1")</f>
        <v>AA</v>
      </c>
      <c r="O7977" s="44">
        <v>6.48</v>
      </c>
      <c r="P7977" s="9">
        <f>[1]!b_info_repurchasedate(A7977)</f>
        <v>0</v>
      </c>
      <c r="Q7977" s="44" t="s">
        <v>17166</v>
      </c>
      <c r="R7977" s="2" t="str">
        <f>IF((--IF(P7977=0,Q7977,P7977))&gt;(--日期设置!$B$2),IF(P7977=0,Q7977,P7977),Q7977)</f>
        <v>2022-06-30</v>
      </c>
      <c r="S7977" s="32" t="s">
        <v>18869</v>
      </c>
      <c r="T7977" s="8">
        <f>[1]!b_anal_ptmyear($A7977,日期设置!$B$2)</f>
        <v>1.273972602739726</v>
      </c>
      <c r="U7977" s="8">
        <f>[1]!b_anal_termifexercise($A7977,日期设置!B$2)</f>
        <v>0</v>
      </c>
      <c r="V7977" s="10">
        <f>[1]!b_dq_dirtyprice(A7977,日期设置!$B$2)</f>
        <v>42.453899999999997</v>
      </c>
      <c r="W7977" s="11">
        <f>IF(U7977=0,ROUNDUP((Q7977-日期设置!$B$2)/365,0),ROUNDUP((R7977-日期设置!$B$2)/365,0))</f>
        <v>2</v>
      </c>
      <c r="X7977" s="18">
        <f>_xlfn.IFNA(VLOOKUP(A7977,过往入选债券!A:D,4,0),2)</f>
        <v>2</v>
      </c>
      <c r="Y7977">
        <f>_xlfn.IFNA(VLOOKUP(C7977,[2]Sheet1!$A:$A,1,0),3)</f>
        <v>3</v>
      </c>
    </row>
    <row r="7978" spans="1:25" hidden="1" x14ac:dyDescent="0.2">
      <c r="A7978" s="29" t="s">
        <v>11821</v>
      </c>
      <c r="B7978" s="29" t="s">
        <v>11822</v>
      </c>
      <c r="C7978" s="40" t="s">
        <v>947</v>
      </c>
      <c r="D7978" s="26" t="str">
        <f>[1]!b_calc_yield(A7978,日期设置!$B$2,F7978,1,R7978,1,O7978,L7978,S7978,)</f>
        <v>Fetching...</v>
      </c>
      <c r="E7978" s="26">
        <f t="shared" si="248"/>
        <v>-1.7404551009381208E-2</v>
      </c>
      <c r="F7978" s="18">
        <f>[1]!b_dq_cleanprice($A7978,日期设置!B$2)</f>
        <v>100.58159999999999</v>
      </c>
      <c r="G7978" s="18" t="str">
        <f t="shared" si="249"/>
        <v>0.08 + 0</v>
      </c>
      <c r="H7978" s="27">
        <f>[1]!b_dq_pctchange($A7978,日期设置!$B$2,1)/100</f>
        <v>0</v>
      </c>
      <c r="I7978" s="26">
        <f>[1]!b_pq_pctchange(A7978,日期设置!$B$4,日期设置!$B$2,1)</f>
        <v>0</v>
      </c>
      <c r="J7978" s="26">
        <f>[1]!b_pq_pctchange(A7978,日期设置!$C$4,日期设置!$B$2,1)</f>
        <v>-0.45978968036403578</v>
      </c>
      <c r="K7978" s="52">
        <f>[1]!b_dq_amount($A7978,日期设置!B$2,2,10000)</f>
        <v>0</v>
      </c>
      <c r="L7978" s="26">
        <f>[1]!b_info_latestpar(A7978,日期设置!$B$2)</f>
        <v>100</v>
      </c>
      <c r="M7978" s="6">
        <f>[1]!b_info_outstandingbalance($A7978,日期设置!B$2)</f>
        <v>10</v>
      </c>
      <c r="N7978" s="7" t="str">
        <f>[1]!b_info_latestissurercreditrating2(A7978,日期设置!$B$2,"102","1")</f>
        <v>AAA</v>
      </c>
      <c r="O7978" s="44">
        <v>6.85</v>
      </c>
      <c r="P7978" s="9" t="str">
        <f>[1]!b_info_repurchasedate(A7978)</f>
        <v>2019-04-22</v>
      </c>
      <c r="Q7978" s="44" t="s">
        <v>16121</v>
      </c>
      <c r="R7978" s="2" t="str">
        <f>IF((--IF(P7978=0,Q7978,P7978))&gt;(--日期设置!$B$2),IF(P7978=0,Q7978,P7978),Q7978)</f>
        <v>2021-04-21</v>
      </c>
      <c r="S7978" s="32" t="s">
        <v>17907</v>
      </c>
      <c r="T7978" s="8">
        <f>[1]!b_anal_ptmyear($A7978,日期设置!$B$2)</f>
        <v>8.2191780821917804E-2</v>
      </c>
      <c r="U7978" s="8">
        <f>[1]!b_anal_termifexercise($A7978,日期设置!B$2)</f>
        <v>0</v>
      </c>
      <c r="V7978" s="10">
        <f>[1]!b_dq_dirtyprice(A7978,日期设置!$B$2)</f>
        <v>106.8686</v>
      </c>
      <c r="W7978" s="11">
        <f>IF(U7978=0,ROUNDUP((Q7978-日期设置!$B$2)/365,0),ROUNDUP((R7978-日期设置!$B$2)/365,0))</f>
        <v>1</v>
      </c>
      <c r="X7978" s="18">
        <f>_xlfn.IFNA(VLOOKUP(A7978,过往入选债券!A:D,4,0),2)</f>
        <v>2</v>
      </c>
      <c r="Y7978">
        <f>_xlfn.IFNA(VLOOKUP(C7978,[2]Sheet1!$A:$A,1,0),3)</f>
        <v>3</v>
      </c>
    </row>
    <row r="7979" spans="1:25" hidden="1" x14ac:dyDescent="0.2">
      <c r="A7979" s="29" t="s">
        <v>1719</v>
      </c>
      <c r="B7979" s="29" t="s">
        <v>1720</v>
      </c>
      <c r="C7979" s="40" t="s">
        <v>507</v>
      </c>
      <c r="D7979" s="26" t="str">
        <f>[1]!b_calc_yield(A7979,日期设置!$B$2,F7979,1,R7979,1,O7979,L7979,S7979,)</f>
        <v>Fetching...</v>
      </c>
      <c r="E7979" s="26">
        <f t="shared" si="248"/>
        <v>-5.1375221263749715E-3</v>
      </c>
      <c r="F7979" s="18">
        <f>[1]!b_dq_cleanprice($A7979,日期设置!B$2)</f>
        <v>100.16</v>
      </c>
      <c r="G7979" s="18" t="str">
        <f t="shared" si="249"/>
        <v>2.02 + 0.02</v>
      </c>
      <c r="H7979" s="27">
        <f>[1]!b_dq_pctchange($A7979,日期设置!$B$2,1)/100</f>
        <v>0</v>
      </c>
      <c r="I7979" s="26">
        <f>[1]!b_pq_pctchange(A7979,日期设置!$B$4,日期设置!$B$2,1)</f>
        <v>0</v>
      </c>
      <c r="J7979" s="26">
        <f>[1]!b_pq_pctchange(A7979,日期设置!$C$4,日期设置!$B$2,1)</f>
        <v>-0.22910648470963638</v>
      </c>
      <c r="K7979" s="52">
        <f>[1]!b_dq_amount($A7979,日期设置!B$2,2,10000)</f>
        <v>0</v>
      </c>
      <c r="L7979" s="26">
        <f>[1]!b_info_latestpar(A7979,日期设置!$B$2)</f>
        <v>100</v>
      </c>
      <c r="M7979" s="6">
        <f>[1]!b_info_outstandingbalance($A7979,日期设置!B$2)</f>
        <v>5</v>
      </c>
      <c r="N7979" s="7">
        <f>[1]!b_info_latestissurercreditrating2(A7979,日期设置!$B$2,"102","1")</f>
        <v>0</v>
      </c>
      <c r="O7979" s="44">
        <v>7.05</v>
      </c>
      <c r="P7979" s="9" t="str">
        <f>[1]!b_info_repurchasedate(A7979)</f>
        <v>2021-03-30</v>
      </c>
      <c r="Q7979" s="44" t="s">
        <v>16123</v>
      </c>
      <c r="R7979" s="2" t="str">
        <f>IF((--IF(P7979=0,Q7979,P7979))&gt;(--日期设置!$B$2),IF(P7979=0,Q7979,P7979),Q7979)</f>
        <v>2021-03-30</v>
      </c>
      <c r="S7979" s="32" t="s">
        <v>17909</v>
      </c>
      <c r="T7979" s="8">
        <f>[1]!b_anal_ptmyear($A7979,日期设置!$B$2)</f>
        <v>2.021917808219178</v>
      </c>
      <c r="U7979" s="8">
        <f>[1]!b_anal_termifexercise($A7979,日期设置!B$2)</f>
        <v>2.1917808219178082E-2</v>
      </c>
      <c r="V7979" s="10">
        <f>[1]!b_dq_dirtyprice(A7979,日期设置!$B$2)</f>
        <v>107.05549999999999</v>
      </c>
      <c r="W7979" s="11">
        <f>IF(U7979=0,ROUNDUP((Q7979-日期设置!$B$2)/365,0),ROUNDUP((R7979-日期设置!$B$2)/365,0))</f>
        <v>1</v>
      </c>
      <c r="X7979" s="18">
        <f>_xlfn.IFNA(VLOOKUP(A7979,过往入选债券!A:D,4,0),2)</f>
        <v>2</v>
      </c>
      <c r="Y7979">
        <f>_xlfn.IFNA(VLOOKUP(C7979,[2]Sheet1!$A:$A,1,0),3)</f>
        <v>3</v>
      </c>
    </row>
    <row r="7980" spans="1:25" hidden="1" x14ac:dyDescent="0.2">
      <c r="A7980" s="29" t="s">
        <v>12490</v>
      </c>
      <c r="B7980" s="29" t="s">
        <v>12491</v>
      </c>
      <c r="C7980" s="40" t="s">
        <v>466</v>
      </c>
      <c r="D7980" s="26" t="str">
        <f>[1]!b_calc_yield(A7980,日期设置!$B$2,F7980,1,R7980,1,O7980,L7980,S7980,)</f>
        <v>Fetching...</v>
      </c>
      <c r="E7980" s="26">
        <f t="shared" si="248"/>
        <v>23.353248270792882</v>
      </c>
      <c r="F7980" s="18">
        <f>[1]!b_dq_cleanprice($A7980,日期设置!B$2)</f>
        <v>40.693100000000001</v>
      </c>
      <c r="G7980" s="18" t="str">
        <f t="shared" si="249"/>
        <v>1.29 + 0</v>
      </c>
      <c r="H7980" s="27">
        <f>[1]!b_dq_pctchange($A7980,日期设置!$B$2,1)/100</f>
        <v>0</v>
      </c>
      <c r="I7980" s="26">
        <f>[1]!b_pq_pctchange(A7980,日期设置!$B$4,日期设置!$B$2,1)</f>
        <v>0</v>
      </c>
      <c r="J7980" s="26">
        <f>[1]!b_pq_pctchange(A7980,日期设置!$C$4,日期设置!$B$2,1)</f>
        <v>-0.29133588160344126</v>
      </c>
      <c r="K7980" s="52">
        <f>[1]!b_dq_amount($A7980,日期设置!B$2,2,10000)</f>
        <v>0</v>
      </c>
      <c r="L7980" s="26">
        <f>[1]!b_info_latestpar(A7980,日期设置!$B$2)</f>
        <v>40</v>
      </c>
      <c r="M7980" s="6">
        <f>[1]!b_info_outstandingbalance($A7980,日期设置!B$2)</f>
        <v>4</v>
      </c>
      <c r="N7980" s="7" t="str">
        <f>[1]!b_info_latestissurercreditrating2(A7980,日期设置!$B$2,"102","1")</f>
        <v>AA</v>
      </c>
      <c r="O7980" s="44">
        <v>6.18</v>
      </c>
      <c r="P7980" s="9">
        <f>[1]!b_info_repurchasedate(A7980)</f>
        <v>0</v>
      </c>
      <c r="Q7980" s="44" t="s">
        <v>17139</v>
      </c>
      <c r="R7980" s="2" t="str">
        <f>IF((--IF(P7980=0,Q7980,P7980))&gt;(--日期设置!$B$2),IF(P7980=0,Q7980,P7980),Q7980)</f>
        <v>2022-07-06</v>
      </c>
      <c r="S7980" s="32" t="s">
        <v>18997</v>
      </c>
      <c r="T7980" s="8">
        <f>[1]!b_anal_ptmyear($A7980,日期设置!$B$2)</f>
        <v>1.2904109589041095</v>
      </c>
      <c r="U7980" s="8">
        <f>[1]!b_anal_termifexercise($A7980,日期设置!B$2)</f>
        <v>0</v>
      </c>
      <c r="V7980" s="10">
        <f>[1]!b_dq_dirtyprice(A7980,日期设置!$B$2)</f>
        <v>42.447200000000002</v>
      </c>
      <c r="W7980" s="11">
        <f>IF(U7980=0,ROUNDUP((Q7980-日期设置!$B$2)/365,0),ROUNDUP((R7980-日期设置!$B$2)/365,0))</f>
        <v>2</v>
      </c>
      <c r="X7980" s="18">
        <f>_xlfn.IFNA(VLOOKUP(A7980,过往入选债券!A:D,4,0),2)</f>
        <v>2</v>
      </c>
      <c r="Y7980">
        <f>_xlfn.IFNA(VLOOKUP(C7980,[2]Sheet1!$A:$A,1,0),3)</f>
        <v>3</v>
      </c>
    </row>
    <row r="7981" spans="1:25" hidden="1" x14ac:dyDescent="0.2">
      <c r="A7981" s="29" t="s">
        <v>6775</v>
      </c>
      <c r="B7981" s="29" t="s">
        <v>6776</v>
      </c>
      <c r="C7981" s="40" t="s">
        <v>100</v>
      </c>
      <c r="D7981" s="26" t="str">
        <f>[1]!b_calc_yield(A7981,日期设置!$B$2,F7981,1,R7981,1,O7981,L7981,S7981,)</f>
        <v>Fetching...</v>
      </c>
      <c r="E7981" s="26">
        <f t="shared" si="248"/>
        <v>-2.5574852944598714E-2</v>
      </c>
      <c r="F7981" s="18">
        <f>[1]!b_dq_cleanprice($A7981,日期设置!B$2)</f>
        <v>100.7672</v>
      </c>
      <c r="G7981" s="18" t="str">
        <f t="shared" si="249"/>
        <v>0.09 + 0.09</v>
      </c>
      <c r="H7981" s="27">
        <f>[1]!b_dq_pctchange($A7981,日期设置!$B$2,1)/100</f>
        <v>0</v>
      </c>
      <c r="I7981" s="26">
        <f>[1]!b_pq_pctchange(A7981,日期设置!$B$4,日期设置!$B$2,1)</f>
        <v>0</v>
      </c>
      <c r="J7981" s="26">
        <f>[1]!b_pq_pctchange(A7981,日期设置!$C$4,日期设置!$B$2,1)</f>
        <v>0</v>
      </c>
      <c r="K7981" s="52">
        <f>[1]!b_dq_amount($A7981,日期设置!B$2,2,10000)</f>
        <v>0</v>
      </c>
      <c r="L7981" s="26">
        <f>[1]!b_info_latestpar(A7981,日期设置!$B$2)</f>
        <v>100</v>
      </c>
      <c r="M7981" s="6">
        <f>[1]!b_info_outstandingbalance($A7981,日期设置!B$2)</f>
        <v>10</v>
      </c>
      <c r="N7981" s="7" t="str">
        <f>[1]!b_info_latestissurercreditrating2(A7981,日期设置!$B$2,"102","1")</f>
        <v>AA+</v>
      </c>
      <c r="O7981" s="44">
        <v>7.5</v>
      </c>
      <c r="P7981" s="9">
        <f>[1]!b_info_repurchasedate(A7981)</f>
        <v>0</v>
      </c>
      <c r="Q7981" s="44" t="s">
        <v>16083</v>
      </c>
      <c r="R7981" s="2" t="str">
        <f>IF((--IF(P7981=0,Q7981,P7981))&gt;(--日期设置!$B$2),IF(P7981=0,Q7981,P7981),Q7981)</f>
        <v>2021-04-27</v>
      </c>
      <c r="S7981" s="32" t="s">
        <v>17868</v>
      </c>
      <c r="T7981" s="8">
        <f>[1]!b_anal_ptmyear($A7981,日期设置!$B$2)</f>
        <v>9.8630136986301367E-2</v>
      </c>
      <c r="U7981" s="8">
        <f>[1]!b_anal_termifexercise($A7981,日期设置!B$2)</f>
        <v>9.8630136986301367E-2</v>
      </c>
      <c r="V7981" s="10">
        <f>[1]!b_dq_dirtyprice(A7981,日期设置!$B$2)</f>
        <v>107.5275</v>
      </c>
      <c r="W7981" s="11">
        <f>IF(U7981=0,ROUNDUP((Q7981-日期设置!$B$2)/365,0),ROUNDUP((R7981-日期设置!$B$2)/365,0))</f>
        <v>1</v>
      </c>
      <c r="X7981" s="18">
        <f>_xlfn.IFNA(VLOOKUP(A7981,过往入选债券!A:D,4,0),2)</f>
        <v>2</v>
      </c>
      <c r="Y7981">
        <f>_xlfn.IFNA(VLOOKUP(C7981,[2]Sheet1!$A:$A,1,0),3)</f>
        <v>3</v>
      </c>
    </row>
    <row r="7982" spans="1:25" hidden="1" x14ac:dyDescent="0.2">
      <c r="A7982" s="29" t="s">
        <v>12504</v>
      </c>
      <c r="B7982" s="29" t="s">
        <v>12505</v>
      </c>
      <c r="C7982" s="40" t="s">
        <v>591</v>
      </c>
      <c r="D7982" s="26" t="str">
        <f>[1]!b_calc_yield(A7982,日期设置!$B$2,F7982,1,R7982,1,O7982,L7982,S7982,)</f>
        <v>Fetching...</v>
      </c>
      <c r="E7982" s="26">
        <f t="shared" si="248"/>
        <v>23.388372599729056</v>
      </c>
      <c r="F7982" s="18">
        <f>[1]!b_dq_cleanprice($A7982,日期设置!B$2)</f>
        <v>40.387900000000002</v>
      </c>
      <c r="G7982" s="18" t="str">
        <f t="shared" si="249"/>
        <v>1.24 + 0</v>
      </c>
      <c r="H7982" s="27">
        <f>[1]!b_dq_pctchange($A7982,日期设置!$B$2,1)/100</f>
        <v>0</v>
      </c>
      <c r="I7982" s="26">
        <f>[1]!b_pq_pctchange(A7982,日期设置!$B$4,日期设置!$B$2,1)</f>
        <v>0</v>
      </c>
      <c r="J7982" s="26">
        <f>[1]!b_pq_pctchange(A7982,日期设置!$C$4,日期设置!$B$2,1)</f>
        <v>-0.59195045830009874</v>
      </c>
      <c r="K7982" s="52">
        <f>[1]!b_dq_amount($A7982,日期设置!B$2,2,10000)</f>
        <v>0</v>
      </c>
      <c r="L7982" s="26">
        <f>[1]!b_info_latestpar(A7982,日期设置!$B$2)</f>
        <v>40</v>
      </c>
      <c r="M7982" s="6">
        <f>[1]!b_info_outstandingbalance($A7982,日期设置!B$2)</f>
        <v>4</v>
      </c>
      <c r="N7982" s="7" t="str">
        <f>[1]!b_info_latestissurercreditrating2(A7982,日期设置!$B$2,"102","1")</f>
        <v>AA+</v>
      </c>
      <c r="O7982" s="44">
        <v>6.05</v>
      </c>
      <c r="P7982" s="9">
        <f>[1]!b_info_repurchasedate(A7982)</f>
        <v>0</v>
      </c>
      <c r="Q7982" s="44" t="s">
        <v>17399</v>
      </c>
      <c r="R7982" s="2" t="str">
        <f>IF((--IF(P7982=0,Q7982,P7982))&gt;(--日期设置!$B$2),IF(P7982=0,Q7982,P7982),Q7982)</f>
        <v>2022-06-18</v>
      </c>
      <c r="S7982" s="32" t="s">
        <v>18940</v>
      </c>
      <c r="T7982" s="8">
        <f>[1]!b_anal_ptmyear($A7982,日期设置!$B$2)</f>
        <v>1.2410958904109588</v>
      </c>
      <c r="U7982" s="8">
        <f>[1]!b_anal_termifexercise($A7982,日期设置!B$2)</f>
        <v>0</v>
      </c>
      <c r="V7982" s="10">
        <f>[1]!b_dq_dirtyprice(A7982,日期设置!$B$2)</f>
        <v>42.224400000000003</v>
      </c>
      <c r="W7982" s="11">
        <f>IF(U7982=0,ROUNDUP((Q7982-日期设置!$B$2)/365,0),ROUNDUP((R7982-日期设置!$B$2)/365,0))</f>
        <v>2</v>
      </c>
      <c r="X7982" s="18">
        <f>_xlfn.IFNA(VLOOKUP(A7982,过往入选债券!A:D,4,0),2)</f>
        <v>2</v>
      </c>
      <c r="Y7982">
        <f>_xlfn.IFNA(VLOOKUP(C7982,[2]Sheet1!$A:$A,1,0),3)</f>
        <v>3</v>
      </c>
    </row>
    <row r="7983" spans="1:25" hidden="1" x14ac:dyDescent="0.2">
      <c r="A7983" s="29" t="s">
        <v>5359</v>
      </c>
      <c r="B7983" s="29" t="s">
        <v>5360</v>
      </c>
      <c r="C7983" s="40" t="s">
        <v>5361</v>
      </c>
      <c r="D7983" s="26" t="str">
        <f>[1]!b_calc_yield(A7983,日期设置!$B$2,F7983,1,R7983,1,O7983,L7983,S7983,)</f>
        <v>Fetching...</v>
      </c>
      <c r="E7983" s="26">
        <f t="shared" si="248"/>
        <v>-1.7241709611293121E-2</v>
      </c>
      <c r="F7983" s="18">
        <f>[1]!b_dq_cleanprice($A7983,日期设置!B$2)</f>
        <v>100.294</v>
      </c>
      <c r="G7983" s="18" t="str">
        <f t="shared" si="249"/>
        <v>0.06 + 0</v>
      </c>
      <c r="H7983" s="27">
        <f>[1]!b_dq_pctchange($A7983,日期设置!$B$2,1)/100</f>
        <v>0</v>
      </c>
      <c r="I7983" s="26">
        <f>[1]!b_pq_pctchange(A7983,日期设置!$B$4,日期设置!$B$2,1)</f>
        <v>0</v>
      </c>
      <c r="J7983" s="26">
        <f>[1]!b_pq_pctchange(A7983,日期设置!$C$4,日期设置!$B$2,1)</f>
        <v>0</v>
      </c>
      <c r="K7983" s="52">
        <f>[1]!b_dq_amount($A7983,日期设置!B$2,2,10000)</f>
        <v>0</v>
      </c>
      <c r="L7983" s="26">
        <f>[1]!b_info_latestpar(A7983,日期设置!$B$2)</f>
        <v>100</v>
      </c>
      <c r="M7983" s="6">
        <f>[1]!b_info_outstandingbalance($A7983,日期设置!B$2)</f>
        <v>2</v>
      </c>
      <c r="N7983" s="7" t="str">
        <f>[1]!b_info_latestissurercreditrating2(A7983,日期设置!$B$2,"102","1")</f>
        <v>AA</v>
      </c>
      <c r="O7983" s="44">
        <v>4.38</v>
      </c>
      <c r="P7983" s="9">
        <f>[1]!b_info_repurchasedate(A7983)</f>
        <v>0</v>
      </c>
      <c r="Q7983" s="44" t="s">
        <v>16005</v>
      </c>
      <c r="R7983" s="2" t="str">
        <f>IF((--IF(P7983=0,Q7983,P7983))&gt;(--日期设置!$B$2),IF(P7983=0,Q7983,P7983),Q7983)</f>
        <v>2021-04-14</v>
      </c>
      <c r="S7983" s="32" t="s">
        <v>17794</v>
      </c>
      <c r="T7983" s="8">
        <f>[1]!b_anal_ptmyear($A7983,日期设置!$B$2)</f>
        <v>6.3013698630136991E-2</v>
      </c>
      <c r="U7983" s="8">
        <f>[1]!b_anal_termifexercise($A7983,日期设置!B$2)</f>
        <v>0</v>
      </c>
      <c r="V7983" s="10">
        <f>[1]!b_dq_dirtyprice(A7983,日期设置!$B$2)</f>
        <v>104.398</v>
      </c>
      <c r="W7983" s="11">
        <f>IF(U7983=0,ROUNDUP((Q7983-日期设置!$B$2)/365,0),ROUNDUP((R7983-日期设置!$B$2)/365,0))</f>
        <v>1</v>
      </c>
      <c r="X7983" s="18">
        <f>_xlfn.IFNA(VLOOKUP(A7983,过往入选债券!A:D,4,0),2)</f>
        <v>2</v>
      </c>
      <c r="Y7983">
        <f>_xlfn.IFNA(VLOOKUP(C7983,[2]Sheet1!$A:$A,1,0),3)</f>
        <v>3</v>
      </c>
    </row>
    <row r="7984" spans="1:25" hidden="1" x14ac:dyDescent="0.2">
      <c r="A7984" s="29" t="s">
        <v>4896</v>
      </c>
      <c r="B7984" s="29" t="s">
        <v>4897</v>
      </c>
      <c r="C7984" s="40" t="s">
        <v>3</v>
      </c>
      <c r="D7984" s="26" t="str">
        <f>[1]!b_calc_yield(A7984,日期设置!$B$2,F7984,1,R7984,1,O7984,L7984,S7984,)</f>
        <v>Fetching...</v>
      </c>
      <c r="E7984" s="26">
        <f t="shared" si="248"/>
        <v>-5.0679852830970429E-2</v>
      </c>
      <c r="F7984" s="18">
        <f>[1]!b_dq_cleanprice($A7984,日期设置!B$2)</f>
        <v>101.1931</v>
      </c>
      <c r="G7984" s="18" t="str">
        <f t="shared" si="249"/>
        <v>0.18 + 0</v>
      </c>
      <c r="H7984" s="27">
        <f>[1]!b_dq_pctchange($A7984,日期设置!$B$2,1)/100</f>
        <v>0</v>
      </c>
      <c r="I7984" s="26">
        <f>[1]!b_pq_pctchange(A7984,日期设置!$B$4,日期设置!$B$2,1)</f>
        <v>0</v>
      </c>
      <c r="J7984" s="26">
        <f>[1]!b_pq_pctchange(A7984,日期设置!$C$4,日期设置!$B$2,1)</f>
        <v>0</v>
      </c>
      <c r="K7984" s="52">
        <f>[1]!b_dq_amount($A7984,日期设置!B$2,2,10000)</f>
        <v>0</v>
      </c>
      <c r="L7984" s="26">
        <f>[1]!b_info_latestpar(A7984,日期设置!$B$2)</f>
        <v>100</v>
      </c>
      <c r="M7984" s="6">
        <f>[1]!b_info_outstandingbalance($A7984,日期设置!B$2)</f>
        <v>18</v>
      </c>
      <c r="N7984" s="7" t="str">
        <f>[1]!b_info_latestissurercreditrating2(A7984,日期设置!$B$2,"102","1")</f>
        <v>AAA</v>
      </c>
      <c r="O7984" s="44">
        <v>6.3</v>
      </c>
      <c r="P7984" s="9">
        <f>[1]!b_info_repurchasedate(A7984)</f>
        <v>0</v>
      </c>
      <c r="Q7984" s="44" t="s">
        <v>16901</v>
      </c>
      <c r="R7984" s="2" t="str">
        <f>IF((--IF(P7984=0,Q7984,P7984))&gt;(--日期设置!$B$2),IF(P7984=0,Q7984,P7984),Q7984)</f>
        <v>2021-05-27</v>
      </c>
      <c r="S7984" s="32" t="s">
        <v>18571</v>
      </c>
      <c r="T7984" s="8">
        <f>[1]!b_anal_ptmyear($A7984,日期设置!$B$2)</f>
        <v>0.18082191780821918</v>
      </c>
      <c r="U7984" s="8">
        <f>[1]!b_anal_termifexercise($A7984,日期设置!B$2)</f>
        <v>0</v>
      </c>
      <c r="V7984" s="10">
        <f>[1]!b_dq_dirtyprice(A7984,日期设置!$B$2)</f>
        <v>106.3539</v>
      </c>
      <c r="W7984" s="11">
        <f>IF(U7984=0,ROUNDUP((Q7984-日期设置!$B$2)/365,0),ROUNDUP((R7984-日期设置!$B$2)/365,0))</f>
        <v>1</v>
      </c>
      <c r="X7984" s="18">
        <f>_xlfn.IFNA(VLOOKUP(A7984,过往入选债券!A:D,4,0),2)</f>
        <v>2</v>
      </c>
      <c r="Y7984">
        <f>_xlfn.IFNA(VLOOKUP(C7984,[2]Sheet1!$A:$A,1,0),3)</f>
        <v>3</v>
      </c>
    </row>
    <row r="7985" spans="1:25" hidden="1" x14ac:dyDescent="0.2">
      <c r="A7985" s="29" t="s">
        <v>12218</v>
      </c>
      <c r="B7985" s="29" t="s">
        <v>12219</v>
      </c>
      <c r="C7985" s="40" t="s">
        <v>12220</v>
      </c>
      <c r="D7985" s="26" t="str">
        <f>[1]!b_calc_yield(A7985,日期设置!$B$2,F7985,1,R7985,1,O7985,L7985,S7985,)</f>
        <v>Fetching...</v>
      </c>
      <c r="E7985" s="26">
        <f t="shared" si="248"/>
        <v>27.631165567075055</v>
      </c>
      <c r="F7985" s="18">
        <f>[1]!b_dq_cleanprice($A7985,日期设置!B$2)</f>
        <v>20.1509</v>
      </c>
      <c r="G7985" s="18" t="str">
        <f t="shared" si="249"/>
        <v>0.81 + 0</v>
      </c>
      <c r="H7985" s="27">
        <f>[1]!b_dq_pctchange($A7985,日期设置!$B$2,1)/100</f>
        <v>0</v>
      </c>
      <c r="I7985" s="26">
        <f>[1]!b_pq_pctchange(A7985,日期设置!$B$4,日期设置!$B$2,1)</f>
        <v>0</v>
      </c>
      <c r="J7985" s="26">
        <f>[1]!b_pq_pctchange(A7985,日期设置!$C$4,日期设置!$B$2,1)</f>
        <v>0.25872062650194588</v>
      </c>
      <c r="K7985" s="52">
        <f>[1]!b_dq_amount($A7985,日期设置!B$2,2,10000)</f>
        <v>0</v>
      </c>
      <c r="L7985" s="26">
        <f>[1]!b_info_latestpar(A7985,日期设置!$B$2)</f>
        <v>19.999999999999996</v>
      </c>
      <c r="M7985" s="6">
        <f>[1]!b_info_outstandingbalance($A7985,日期设置!B$2)</f>
        <v>2.4</v>
      </c>
      <c r="N7985" s="7" t="str">
        <f>[1]!b_info_latestissurercreditrating2(A7985,日期设置!$B$2,"102","1")</f>
        <v>AA</v>
      </c>
      <c r="O7985" s="44">
        <v>6</v>
      </c>
      <c r="P7985" s="9">
        <f>[1]!b_info_repurchasedate(A7985)</f>
        <v>0</v>
      </c>
      <c r="Q7985" s="44" t="s">
        <v>16463</v>
      </c>
      <c r="R7985" s="2" t="str">
        <f>IF((--IF(P7985=0,Q7985,P7985))&gt;(--日期设置!$B$2),IF(P7985=0,Q7985,P7985),Q7985)</f>
        <v>2022-01-14</v>
      </c>
      <c r="S7985" s="32" t="s">
        <v>18228</v>
      </c>
      <c r="T7985" s="8">
        <f>[1]!b_anal_ptmyear($A7985,日期设置!$B$2)</f>
        <v>0.81643835616438354</v>
      </c>
      <c r="U7985" s="8">
        <f>[1]!b_anal_termifexercise($A7985,日期设置!B$2)</f>
        <v>0</v>
      </c>
      <c r="V7985" s="10">
        <f>[1]!b_dq_dirtyprice(A7985,日期设置!$B$2)</f>
        <v>20.371200000000002</v>
      </c>
      <c r="W7985" s="11">
        <f>IF(U7985=0,ROUNDUP((Q7985-日期设置!$B$2)/365,0),ROUNDUP((R7985-日期设置!$B$2)/365,0))</f>
        <v>1</v>
      </c>
      <c r="X7985" s="18">
        <f>_xlfn.IFNA(VLOOKUP(A7985,过往入选债券!A:D,4,0),2)</f>
        <v>2</v>
      </c>
      <c r="Y7985">
        <f>_xlfn.IFNA(VLOOKUP(C7985,[2]Sheet1!$A:$A,1,0),3)</f>
        <v>3</v>
      </c>
    </row>
    <row r="7986" spans="1:25" hidden="1" x14ac:dyDescent="0.2">
      <c r="A7986" s="29" t="s">
        <v>12476</v>
      </c>
      <c r="B7986" s="29" t="s">
        <v>12477</v>
      </c>
      <c r="C7986" s="40" t="s">
        <v>3410</v>
      </c>
      <c r="D7986" s="26" t="str">
        <f>[1]!b_calc_yield(A7986,日期设置!$B$2,F7986,1,R7986,1,O7986,L7986,S7986,)</f>
        <v>Fetching...</v>
      </c>
      <c r="E7986" s="26">
        <f t="shared" si="248"/>
        <v>26.025318856384217</v>
      </c>
      <c r="F7986" s="18">
        <f>[1]!b_dq_cleanprice($A7986,日期设置!B$2)</f>
        <v>40.018700000000003</v>
      </c>
      <c r="G7986" s="18" t="str">
        <f t="shared" si="249"/>
        <v>1.17 + 0</v>
      </c>
      <c r="H7986" s="27">
        <f>[1]!b_dq_pctchange($A7986,日期设置!$B$2,1)/100</f>
        <v>0</v>
      </c>
      <c r="I7986" s="26">
        <f>[1]!b_pq_pctchange(A7986,日期设置!$B$4,日期设置!$B$2,1)</f>
        <v>0</v>
      </c>
      <c r="J7986" s="26">
        <f>[1]!b_pq_pctchange(A7986,日期设置!$C$4,日期设置!$B$2,1)</f>
        <v>0</v>
      </c>
      <c r="K7986" s="52">
        <f>[1]!b_dq_amount($A7986,日期设置!B$2,2,10000)</f>
        <v>0</v>
      </c>
      <c r="L7986" s="26">
        <f>[1]!b_info_latestpar(A7986,日期设置!$B$2)</f>
        <v>40</v>
      </c>
      <c r="M7986" s="6">
        <f>[1]!b_info_outstandingbalance($A7986,日期设置!B$2)</f>
        <v>2</v>
      </c>
      <c r="N7986" s="7" t="str">
        <f>[1]!b_info_latestissurercreditrating2(A7986,日期设置!$B$2,"102","1")</f>
        <v>AA</v>
      </c>
      <c r="O7986" s="44">
        <v>6.58</v>
      </c>
      <c r="P7986" s="9">
        <f>[1]!b_info_repurchasedate(A7986)</f>
        <v>0</v>
      </c>
      <c r="Q7986" s="44" t="s">
        <v>16391</v>
      </c>
      <c r="R7986" s="2" t="str">
        <f>IF((--IF(P7986=0,Q7986,P7986))&gt;(--日期设置!$B$2),IF(P7986=0,Q7986,P7986),Q7986)</f>
        <v>2022-05-26</v>
      </c>
      <c r="S7986" s="32" t="s">
        <v>18164</v>
      </c>
      <c r="T7986" s="8">
        <f>[1]!b_anal_ptmyear($A7986,日期设置!$B$2)</f>
        <v>1.178082191780822</v>
      </c>
      <c r="U7986" s="8">
        <f>[1]!b_anal_termifexercise($A7986,日期设置!B$2)</f>
        <v>0</v>
      </c>
      <c r="V7986" s="10">
        <f>[1]!b_dq_dirtyprice(A7986,日期设置!$B$2)</f>
        <v>42.182000000000002</v>
      </c>
      <c r="W7986" s="11">
        <f>IF(U7986=0,ROUNDUP((Q7986-日期设置!$B$2)/365,0),ROUNDUP((R7986-日期设置!$B$2)/365,0))</f>
        <v>2</v>
      </c>
      <c r="X7986" s="18">
        <f>_xlfn.IFNA(VLOOKUP(A7986,过往入选债券!A:D,4,0),2)</f>
        <v>2</v>
      </c>
      <c r="Y7986">
        <f>_xlfn.IFNA(VLOOKUP(C7986,[2]Sheet1!$A:$A,1,0),3)</f>
        <v>3</v>
      </c>
    </row>
    <row r="7987" spans="1:25" hidden="1" x14ac:dyDescent="0.2">
      <c r="A7987" s="29" t="s">
        <v>1997</v>
      </c>
      <c r="B7987" s="29" t="s">
        <v>1998</v>
      </c>
      <c r="C7987" s="40" t="s">
        <v>1828</v>
      </c>
      <c r="D7987" s="26" t="str">
        <f>[1]!b_calc_yield(A7987,日期设置!$B$2,F7987,1,R7987,1,O7987,L7987,S7987,)</f>
        <v>Fetching...</v>
      </c>
      <c r="E7987" s="26">
        <f t="shared" si="248"/>
        <v>-0.13145011556616737</v>
      </c>
      <c r="F7987" s="18">
        <f>[1]!b_dq_cleanprice($A7987,日期设置!B$2)</f>
        <v>102.883</v>
      </c>
      <c r="G7987" s="18" t="str">
        <f t="shared" si="249"/>
        <v>0.38 + 0</v>
      </c>
      <c r="H7987" s="27">
        <f>[1]!b_dq_pctchange($A7987,日期设置!$B$2,1)/100</f>
        <v>0</v>
      </c>
      <c r="I7987" s="26">
        <f>[1]!b_pq_pctchange(A7987,日期设置!$B$4,日期设置!$B$2,1)</f>
        <v>0</v>
      </c>
      <c r="J7987" s="26">
        <f>[1]!b_pq_pctchange(A7987,日期设置!$C$4,日期设置!$B$2,1)</f>
        <v>0</v>
      </c>
      <c r="K7987" s="52">
        <f>[1]!b_dq_amount($A7987,日期设置!B$2,2,10000)</f>
        <v>0</v>
      </c>
      <c r="L7987" s="26">
        <f>[1]!b_info_latestpar(A7987,日期设置!$B$2)</f>
        <v>100</v>
      </c>
      <c r="M7987" s="6">
        <f>[1]!b_info_outstandingbalance($A7987,日期设置!B$2)</f>
        <v>5</v>
      </c>
      <c r="N7987" s="7">
        <f>[1]!b_info_latestissurercreditrating2(A7987,日期设置!$B$2,"102","1")</f>
        <v>0</v>
      </c>
      <c r="O7987" s="44">
        <v>7.2</v>
      </c>
      <c r="P7987" s="9">
        <f>[1]!b_info_repurchasedate(A7987)</f>
        <v>0</v>
      </c>
      <c r="Q7987" s="44" t="s">
        <v>16507</v>
      </c>
      <c r="R7987" s="2" t="str">
        <f>IF((--IF(P7987=0,Q7987,P7987))&gt;(--日期设置!$B$2),IF(P7987=0,Q7987,P7987),Q7987)</f>
        <v>2021-08-08</v>
      </c>
      <c r="S7987" s="32" t="s">
        <v>18444</v>
      </c>
      <c r="T7987" s="8">
        <f>[1]!b_anal_ptmyear($A7987,日期设置!$B$2)</f>
        <v>0.38082191780821917</v>
      </c>
      <c r="U7987" s="8">
        <f>[1]!b_anal_termifexercise($A7987,日期设置!B$2)</f>
        <v>0</v>
      </c>
      <c r="V7987" s="10">
        <f>[1]!b_dq_dirtyprice(A7987,日期设置!$B$2)</f>
        <v>107.3411</v>
      </c>
      <c r="W7987" s="11">
        <f>IF(U7987=0,ROUNDUP((Q7987-日期设置!$B$2)/365,0),ROUNDUP((R7987-日期设置!$B$2)/365,0))</f>
        <v>1</v>
      </c>
      <c r="X7987" s="18">
        <f>_xlfn.IFNA(VLOOKUP(A7987,过往入选债券!A:D,4,0),2)</f>
        <v>2</v>
      </c>
      <c r="Y7987">
        <f>_xlfn.IFNA(VLOOKUP(C7987,[2]Sheet1!$A:$A,1,0),3)</f>
        <v>3</v>
      </c>
    </row>
    <row r="7988" spans="1:25" hidden="1" x14ac:dyDescent="0.2">
      <c r="A7988" s="29" t="s">
        <v>6988</v>
      </c>
      <c r="B7988" s="29" t="s">
        <v>6989</v>
      </c>
      <c r="C7988" s="40" t="s">
        <v>447</v>
      </c>
      <c r="D7988" s="26" t="str">
        <f>[1]!b_calc_yield(A7988,日期设置!$B$2,F7988,1,R7988,1,O7988,L7988,S7988,)</f>
        <v>Fetching...</v>
      </c>
      <c r="E7988" s="26">
        <f t="shared" si="248"/>
        <v>-0.11482566607343703</v>
      </c>
      <c r="F7988" s="18">
        <f>[1]!b_dq_cleanprice($A7988,日期设置!B$2)</f>
        <v>102.07259999999999</v>
      </c>
      <c r="G7988" s="18" t="str">
        <f t="shared" si="249"/>
        <v>0.30 + 0</v>
      </c>
      <c r="H7988" s="27">
        <f>[1]!b_dq_pctchange($A7988,日期设置!$B$2,1)/100</f>
        <v>0</v>
      </c>
      <c r="I7988" s="26">
        <f>[1]!b_pq_pctchange(A7988,日期设置!$B$4,日期设置!$B$2,1)</f>
        <v>0</v>
      </c>
      <c r="J7988" s="26">
        <f>[1]!b_pq_pctchange(A7988,日期设置!$C$4,日期设置!$B$2,1)</f>
        <v>0</v>
      </c>
      <c r="K7988" s="52">
        <f>[1]!b_dq_amount($A7988,日期设置!B$2,2,10000)</f>
        <v>0</v>
      </c>
      <c r="L7988" s="26">
        <f>[1]!b_info_latestpar(A7988,日期设置!$B$2)</f>
        <v>100</v>
      </c>
      <c r="M7988" s="6">
        <f>[1]!b_info_outstandingbalance($A7988,日期设置!B$2)</f>
        <v>3</v>
      </c>
      <c r="N7988" s="7" t="str">
        <f>[1]!b_info_latestissurercreditrating2(A7988,日期设置!$B$2,"102","1")</f>
        <v>AA+</v>
      </c>
      <c r="O7988" s="44">
        <v>6.3</v>
      </c>
      <c r="P7988" s="9">
        <f>[1]!b_info_repurchasedate(A7988)</f>
        <v>0</v>
      </c>
      <c r="Q7988" s="44" t="s">
        <v>16580</v>
      </c>
      <c r="R7988" s="2" t="str">
        <f>IF((--IF(P7988=0,Q7988,P7988))&gt;(--日期设置!$B$2),IF(P7988=0,Q7988,P7988),Q7988)</f>
        <v>2021-07-13</v>
      </c>
      <c r="S7988" s="32" t="s">
        <v>18037</v>
      </c>
      <c r="T7988" s="8">
        <f>[1]!b_anal_ptmyear($A7988,日期设置!$B$2)</f>
        <v>0.30958904109589042</v>
      </c>
      <c r="U7988" s="8">
        <f>[1]!b_anal_termifexercise($A7988,日期设置!B$2)</f>
        <v>0</v>
      </c>
      <c r="V7988" s="10">
        <f>[1]!b_dq_dirtyprice(A7988,日期设置!$B$2)</f>
        <v>106.4222</v>
      </c>
      <c r="W7988" s="11">
        <f>IF(U7988=0,ROUNDUP((Q7988-日期设置!$B$2)/365,0),ROUNDUP((R7988-日期设置!$B$2)/365,0))</f>
        <v>1</v>
      </c>
      <c r="X7988" s="18">
        <f>_xlfn.IFNA(VLOOKUP(A7988,过往入选债券!A:D,4,0),2)</f>
        <v>2</v>
      </c>
      <c r="Y7988">
        <f>_xlfn.IFNA(VLOOKUP(C7988,[2]Sheet1!$A:$A,1,0),3)</f>
        <v>3</v>
      </c>
    </row>
    <row r="7989" spans="1:25" hidden="1" x14ac:dyDescent="0.2">
      <c r="A7989" s="29" t="s">
        <v>4955</v>
      </c>
      <c r="B7989" s="29" t="s">
        <v>4956</v>
      </c>
      <c r="C7989" s="40" t="s">
        <v>3379</v>
      </c>
      <c r="D7989" s="26" t="str">
        <f>[1]!b_calc_yield(A7989,日期设置!$B$2,F7989,1,R7989,1,O7989,L7989,S7989,)</f>
        <v>Fetching...</v>
      </c>
      <c r="E7989" s="26">
        <f t="shared" si="248"/>
        <v>12.724005172300433</v>
      </c>
      <c r="F7989" s="18">
        <f>[1]!b_dq_cleanprice($A7989,日期设置!B$2)</f>
        <v>40.017200000000003</v>
      </c>
      <c r="G7989" s="18" t="str">
        <f t="shared" si="249"/>
        <v>0.58 + 0</v>
      </c>
      <c r="H7989" s="27">
        <f>[1]!b_dq_pctchange($A7989,日期设置!$B$2,1)/100</f>
        <v>0</v>
      </c>
      <c r="I7989" s="26">
        <f>[1]!b_pq_pctchange(A7989,日期设置!$B$4,日期设置!$B$2,1)</f>
        <v>0</v>
      </c>
      <c r="J7989" s="26">
        <f>[1]!b_pq_pctchange(A7989,日期设置!$C$4,日期设置!$B$2,1)</f>
        <v>0</v>
      </c>
      <c r="K7989" s="52">
        <f>[1]!b_dq_amount($A7989,日期设置!B$2,2,10000)</f>
        <v>0</v>
      </c>
      <c r="L7989" s="26">
        <f>[1]!b_info_latestpar(A7989,日期设置!$B$2)</f>
        <v>40</v>
      </c>
      <c r="M7989" s="6">
        <f>[1]!b_info_outstandingbalance($A7989,日期设置!B$2)</f>
        <v>2.88</v>
      </c>
      <c r="N7989" s="7" t="str">
        <f>[1]!b_info_latestissurercreditrating2(A7989,日期设置!$B$2,"102","1")</f>
        <v>AA+</v>
      </c>
      <c r="O7989" s="44">
        <v>6.29</v>
      </c>
      <c r="P7989" s="9">
        <f>[1]!b_info_repurchasedate(A7989)</f>
        <v>0</v>
      </c>
      <c r="Q7989" s="44" t="s">
        <v>16773</v>
      </c>
      <c r="R7989" s="2" t="str">
        <f>IF((--IF(P7989=0,Q7989,P7989))&gt;(--日期设置!$B$2),IF(P7989=0,Q7989,P7989),Q7989)</f>
        <v>2021-10-21</v>
      </c>
      <c r="S7989" s="32" t="s">
        <v>19017</v>
      </c>
      <c r="T7989" s="8">
        <f>[1]!b_anal_ptmyear($A7989,日期设置!$B$2)</f>
        <v>0.58356164383561648</v>
      </c>
      <c r="U7989" s="8">
        <f>[1]!b_anal_termifexercise($A7989,日期设置!B$2)</f>
        <v>0</v>
      </c>
      <c r="V7989" s="10">
        <f>[1]!b_dq_dirtyprice(A7989,日期设置!$B$2)</f>
        <v>41.064900000000002</v>
      </c>
      <c r="W7989" s="11">
        <f>IF(U7989=0,ROUNDUP((Q7989-日期设置!$B$2)/365,0),ROUNDUP((R7989-日期设置!$B$2)/365,0))</f>
        <v>1</v>
      </c>
      <c r="X7989" s="18">
        <f>_xlfn.IFNA(VLOOKUP(A7989,过往入选债券!A:D,4,0),2)</f>
        <v>2</v>
      </c>
      <c r="Y7989">
        <f>_xlfn.IFNA(VLOOKUP(C7989,[2]Sheet1!$A:$A,1,0),3)</f>
        <v>3</v>
      </c>
    </row>
    <row r="7990" spans="1:25" hidden="1" x14ac:dyDescent="0.2">
      <c r="A7990" s="29" t="s">
        <v>1955</v>
      </c>
      <c r="B7990" s="29" t="s">
        <v>1956</v>
      </c>
      <c r="C7990" s="40" t="s">
        <v>17</v>
      </c>
      <c r="D7990" s="26" t="str">
        <f>[1]!b_calc_yield(A7990,日期设置!$B$2,F7990,1,R7990,1,O7990,L7990,S7990,)</f>
        <v>Fetching...</v>
      </c>
      <c r="E7990" s="26">
        <f t="shared" si="248"/>
        <v>-0.13197512819508317</v>
      </c>
      <c r="F7990" s="18">
        <f>[1]!b_dq_cleanprice($A7990,日期设置!B$2)</f>
        <v>102.04</v>
      </c>
      <c r="G7990" s="18" t="str">
        <f t="shared" si="249"/>
        <v>2.27 + 0.27</v>
      </c>
      <c r="H7990" s="27">
        <f>[1]!b_dq_pctchange($A7990,日期设置!$B$2,1)/100</f>
        <v>0</v>
      </c>
      <c r="I7990" s="26">
        <f>[1]!b_pq_pctchange(A7990,日期设置!$B$4,日期设置!$B$2,1)</f>
        <v>0</v>
      </c>
      <c r="J7990" s="26">
        <f>[1]!b_pq_pctchange(A7990,日期设置!$C$4,日期设置!$B$2,1)</f>
        <v>0</v>
      </c>
      <c r="K7990" s="52">
        <f>[1]!b_dq_amount($A7990,日期设置!B$2,2,10000)</f>
        <v>0</v>
      </c>
      <c r="L7990" s="26">
        <f>[1]!b_info_latestpar(A7990,日期设置!$B$2)</f>
        <v>100</v>
      </c>
      <c r="M7990" s="6">
        <f>[1]!b_info_outstandingbalance($A7990,日期设置!B$2)</f>
        <v>3.5</v>
      </c>
      <c r="N7990" s="7">
        <f>[1]!b_info_latestissurercreditrating2(A7990,日期设置!$B$2,"102","1")</f>
        <v>0</v>
      </c>
      <c r="O7990" s="44">
        <v>7</v>
      </c>
      <c r="P7990" s="9" t="str">
        <f>[1]!b_info_repurchasedate(A7990)</f>
        <v>2021-06-29</v>
      </c>
      <c r="Q7990" s="44" t="s">
        <v>17018</v>
      </c>
      <c r="R7990" s="2" t="str">
        <f>IF((--IF(P7990=0,Q7990,P7990))&gt;(--日期设置!$B$2),IF(P7990=0,Q7990,P7990),Q7990)</f>
        <v>2021-06-29</v>
      </c>
      <c r="S7990" s="32" t="s">
        <v>18349</v>
      </c>
      <c r="T7990" s="8">
        <f>[1]!b_anal_ptmyear($A7990,日期设置!$B$2)</f>
        <v>2.2712328767123289</v>
      </c>
      <c r="U7990" s="8">
        <f>[1]!b_anal_termifexercise($A7990,日期设置!B$2)</f>
        <v>0.27123287671232876</v>
      </c>
      <c r="V7990" s="10">
        <f>[1]!b_dq_dirtyprice(A7990,日期设置!$B$2)</f>
        <v>107.1414</v>
      </c>
      <c r="W7990" s="11">
        <f>IF(U7990=0,ROUNDUP((Q7990-日期设置!$B$2)/365,0),ROUNDUP((R7990-日期设置!$B$2)/365,0))</f>
        <v>1</v>
      </c>
      <c r="X7990" s="18">
        <f>_xlfn.IFNA(VLOOKUP(A7990,过往入选债券!A:D,4,0),2)</f>
        <v>2</v>
      </c>
      <c r="Y7990">
        <f>_xlfn.IFNA(VLOOKUP(C7990,[2]Sheet1!$A:$A,1,0),3)</f>
        <v>3</v>
      </c>
    </row>
    <row r="7991" spans="1:25" hidden="1" x14ac:dyDescent="0.2">
      <c r="A7991" s="29" t="s">
        <v>6669</v>
      </c>
      <c r="B7991" s="29" t="s">
        <v>6670</v>
      </c>
      <c r="C7991" s="40" t="s">
        <v>91</v>
      </c>
      <c r="D7991" s="26" t="str">
        <f>[1]!b_calc_yield(A7991,日期设置!$B$2,F7991,1,R7991,1,O7991,L7991,S7991,)</f>
        <v>Fetching...</v>
      </c>
      <c r="E7991" s="26">
        <f t="shared" si="248"/>
        <v>-4.0079168257300957E-2</v>
      </c>
      <c r="F7991" s="18">
        <f>[1]!b_dq_cleanprice($A7991,日期设置!B$2)</f>
        <v>100.43940000000001</v>
      </c>
      <c r="G7991" s="18" t="str">
        <f t="shared" si="249"/>
        <v>2.07 + 0.07</v>
      </c>
      <c r="H7991" s="27">
        <f>[1]!b_dq_pctchange($A7991,日期设置!$B$2,1)/100</f>
        <v>0</v>
      </c>
      <c r="I7991" s="26">
        <f>[1]!b_pq_pctchange(A7991,日期设置!$B$4,日期设置!$B$2,1)</f>
        <v>0</v>
      </c>
      <c r="J7991" s="26">
        <f>[1]!b_pq_pctchange(A7991,日期设置!$C$4,日期设置!$B$2,1)</f>
        <v>0</v>
      </c>
      <c r="K7991" s="52">
        <f>[1]!b_dq_amount($A7991,日期设置!B$2,2,10000)</f>
        <v>0</v>
      </c>
      <c r="L7991" s="26">
        <f>[1]!b_info_latestpar(A7991,日期设置!$B$2)</f>
        <v>100</v>
      </c>
      <c r="M7991" s="6">
        <f>[1]!b_info_outstandingbalance($A7991,日期设置!B$2)</f>
        <v>10</v>
      </c>
      <c r="N7991" s="7" t="str">
        <f>[1]!b_info_latestissurercreditrating2(A7991,日期设置!$B$2,"102","1")</f>
        <v>AAA</v>
      </c>
      <c r="O7991" s="44">
        <v>5</v>
      </c>
      <c r="P7991" s="9" t="str">
        <f>[1]!b_info_repurchasedate(A7991)</f>
        <v>2021-04-20</v>
      </c>
      <c r="Q7991" s="44" t="s">
        <v>16505</v>
      </c>
      <c r="R7991" s="2" t="str">
        <f>IF((--IF(P7991=0,Q7991,P7991))&gt;(--日期设置!$B$2),IF(P7991=0,Q7991,P7991),Q7991)</f>
        <v>2021-04-20</v>
      </c>
      <c r="S7991" s="32" t="s">
        <v>18474</v>
      </c>
      <c r="T7991" s="8">
        <f>[1]!b_anal_ptmyear($A7991,日期设置!$B$2)</f>
        <v>2.0794520547945208</v>
      </c>
      <c r="U7991" s="8">
        <f>[1]!b_anal_termifexercise($A7991,日期设置!B$2)</f>
        <v>7.9452054794520555E-2</v>
      </c>
      <c r="V7991" s="10">
        <f>[1]!b_dq_dirtyprice(A7991,日期设置!$B$2)</f>
        <v>105.0421</v>
      </c>
      <c r="W7991" s="11">
        <f>IF(U7991=0,ROUNDUP((Q7991-日期设置!$B$2)/365,0),ROUNDUP((R7991-日期设置!$B$2)/365,0))</f>
        <v>1</v>
      </c>
      <c r="X7991" s="18">
        <f>_xlfn.IFNA(VLOOKUP(A7991,过往入选债券!A:D,4,0),2)</f>
        <v>2</v>
      </c>
      <c r="Y7991">
        <f>_xlfn.IFNA(VLOOKUP(C7991,[2]Sheet1!$A:$A,1,0),3)</f>
        <v>3</v>
      </c>
    </row>
    <row r="7992" spans="1:25" hidden="1" x14ac:dyDescent="0.2">
      <c r="A7992" s="29" t="s">
        <v>6525</v>
      </c>
      <c r="B7992" s="29" t="s">
        <v>6526</v>
      </c>
      <c r="C7992" s="40" t="s">
        <v>137</v>
      </c>
      <c r="D7992" s="26" t="str">
        <f>[1]!b_calc_yield(A7992,日期设置!$B$2,F7992,1,R7992,1,O7992,L7992,S7992,)</f>
        <v>Fetching...</v>
      </c>
      <c r="E7992" s="26">
        <f t="shared" si="248"/>
        <v>-1.0933383919708994E-2</v>
      </c>
      <c r="F7992" s="18">
        <f>[1]!b_dq_cleanprice($A7992,日期设置!B$2)</f>
        <v>100.1459</v>
      </c>
      <c r="G7992" s="18" t="str">
        <f t="shared" si="249"/>
        <v>0.01 + 0.01</v>
      </c>
      <c r="H7992" s="27">
        <f>[1]!b_dq_pctchange($A7992,日期设置!$B$2,1)/100</f>
        <v>0</v>
      </c>
      <c r="I7992" s="26">
        <f>[1]!b_pq_pctchange(A7992,日期设置!$B$4,日期设置!$B$2,1)</f>
        <v>0</v>
      </c>
      <c r="J7992" s="26">
        <f>[1]!b_pq_pctchange(A7992,日期设置!$C$4,日期设置!$B$2,1)</f>
        <v>-0.41724050494454129</v>
      </c>
      <c r="K7992" s="52">
        <f>[1]!b_dq_amount($A7992,日期设置!B$2,2,10000)</f>
        <v>0</v>
      </c>
      <c r="L7992" s="26">
        <f>[1]!b_info_latestpar(A7992,日期设置!$B$2)</f>
        <v>100</v>
      </c>
      <c r="M7992" s="6">
        <f>[1]!b_info_outstandingbalance($A7992,日期设置!B$2)</f>
        <v>5</v>
      </c>
      <c r="N7992" s="7" t="str">
        <f>[1]!b_info_latestissurercreditrating2(A7992,日期设置!$B$2,"102","1")</f>
        <v>AA+</v>
      </c>
      <c r="O7992" s="44">
        <v>7</v>
      </c>
      <c r="P7992" s="9">
        <f>[1]!b_info_repurchasedate(A7992)</f>
        <v>0</v>
      </c>
      <c r="Q7992" s="44" t="s">
        <v>16245</v>
      </c>
      <c r="R7992" s="2" t="str">
        <f>IF((--IF(P7992=0,Q7992,P7992))&gt;(--日期设置!$B$2),IF(P7992=0,Q7992,P7992),Q7992)</f>
        <v>2021-03-29</v>
      </c>
      <c r="S7992" s="32" t="s">
        <v>18090</v>
      </c>
      <c r="T7992" s="8">
        <f>[1]!b_anal_ptmyear($A7992,日期设置!$B$2)</f>
        <v>1.9178082191780823E-2</v>
      </c>
      <c r="U7992" s="8">
        <f>[1]!b_anal_termifexercise($A7992,日期设置!B$2)</f>
        <v>1.9178082191780823E-2</v>
      </c>
      <c r="V7992" s="10">
        <f>[1]!b_dq_dirtyprice(A7992,日期设置!$B$2)</f>
        <v>107.0117</v>
      </c>
      <c r="W7992" s="11">
        <f>IF(U7992=0,ROUNDUP((Q7992-日期设置!$B$2)/365,0),ROUNDUP((R7992-日期设置!$B$2)/365,0))</f>
        <v>1</v>
      </c>
      <c r="X7992" s="18">
        <f>_xlfn.IFNA(VLOOKUP(A7992,过往入选债券!A:D,4,0),2)</f>
        <v>2</v>
      </c>
      <c r="Y7992">
        <f>_xlfn.IFNA(VLOOKUP(C7992,[2]Sheet1!$A:$A,1,0),3)</f>
        <v>3</v>
      </c>
    </row>
    <row r="7993" spans="1:25" hidden="1" x14ac:dyDescent="0.2">
      <c r="A7993" s="29" t="s">
        <v>13734</v>
      </c>
      <c r="B7993" s="29" t="s">
        <v>13735</v>
      </c>
      <c r="C7993" s="40" t="s">
        <v>514</v>
      </c>
      <c r="D7993" s="26" t="str">
        <f>[1]!b_calc_yield(A7993,日期设置!$B$2,F7993,1,R7993,1,O7993,L7993,S7993,)</f>
        <v>Fetching...</v>
      </c>
      <c r="E7993" s="26">
        <f t="shared" si="248"/>
        <v>-5.4975580952276726E-2</v>
      </c>
      <c r="F7993" s="18">
        <f>[1]!b_dq_cleanprice($A7993,日期设置!B$2)</f>
        <v>100.352</v>
      </c>
      <c r="G7993" s="18" t="str">
        <f t="shared" si="249"/>
        <v>0.09 + 0</v>
      </c>
      <c r="H7993" s="27">
        <f>[1]!b_dq_pctchange($A7993,日期设置!$B$2,1)/100</f>
        <v>0</v>
      </c>
      <c r="I7993" s="26">
        <f>[1]!b_pq_pctchange(A7993,日期设置!$B$4,日期设置!$B$2,1)</f>
        <v>0</v>
      </c>
      <c r="J7993" s="26">
        <f>[1]!b_pq_pctchange(A7993,日期设置!$C$4,日期设置!$B$2,1)</f>
        <v>0</v>
      </c>
      <c r="K7993" s="52">
        <f>[1]!b_dq_amount($A7993,日期设置!B$2,2,10000)</f>
        <v>0</v>
      </c>
      <c r="L7993" s="26">
        <f>[1]!b_info_latestpar(A7993,日期设置!$B$2)</f>
        <v>100</v>
      </c>
      <c r="M7993" s="6">
        <f>[1]!b_info_outstandingbalance($A7993,日期设置!B$2)</f>
        <v>20</v>
      </c>
      <c r="N7993" s="7" t="str">
        <f>[1]!b_info_latestissurercreditrating2(A7993,日期设置!$B$2,"102","1")</f>
        <v>AAA</v>
      </c>
      <c r="O7993" s="44">
        <v>3.08</v>
      </c>
      <c r="P7993" s="9" t="str">
        <f>[1]!b_info_repurchasedate(A7993)</f>
        <v>2020-04-26</v>
      </c>
      <c r="Q7993" s="44" t="s">
        <v>16224</v>
      </c>
      <c r="R7993" s="2" t="str">
        <f>IF((--IF(P7993=0,Q7993,P7993))&gt;(--日期设置!$B$2),IF(P7993=0,Q7993,P7993),Q7993)</f>
        <v>2021-04-26</v>
      </c>
      <c r="S7993" s="32" t="s">
        <v>18193</v>
      </c>
      <c r="T7993" s="8">
        <f>[1]!b_anal_ptmyear($A7993,日期设置!$B$2)</f>
        <v>9.5890410958904104E-2</v>
      </c>
      <c r="U7993" s="8">
        <f>[1]!b_anal_termifexercise($A7993,日期设置!B$2)</f>
        <v>0</v>
      </c>
      <c r="V7993" s="10">
        <f>[1]!b_dq_dirtyprice(A7993,日期设置!$B$2)</f>
        <v>103.1367</v>
      </c>
      <c r="W7993" s="11">
        <f>IF(U7993=0,ROUNDUP((Q7993-日期设置!$B$2)/365,0),ROUNDUP((R7993-日期设置!$B$2)/365,0))</f>
        <v>1</v>
      </c>
      <c r="X7993" s="18">
        <f>_xlfn.IFNA(VLOOKUP(A7993,过往入选债券!A:D,4,0),2)</f>
        <v>2</v>
      </c>
      <c r="Y7993">
        <f>_xlfn.IFNA(VLOOKUP(C7993,[2]Sheet1!$A:$A,1,0),3)</f>
        <v>3</v>
      </c>
    </row>
    <row r="7994" spans="1:25" hidden="1" x14ac:dyDescent="0.2">
      <c r="A7994" s="29" t="s">
        <v>1806</v>
      </c>
      <c r="B7994" s="29" t="s">
        <v>1807</v>
      </c>
      <c r="C7994" s="40" t="s">
        <v>1600</v>
      </c>
      <c r="D7994" s="26" t="str">
        <f>[1]!b_calc_yield(A7994,日期设置!$B$2,F7994,1,R7994,1,O7994,L7994,S7994,)</f>
        <v>Fetching...</v>
      </c>
      <c r="E7994" s="26">
        <f t="shared" si="248"/>
        <v>-0.28797428322679952</v>
      </c>
      <c r="F7994" s="18">
        <f>[1]!b_dq_cleanprice($A7994,日期设置!B$2)</f>
        <v>103.60380000000001</v>
      </c>
      <c r="G7994" s="18" t="str">
        <f t="shared" si="249"/>
        <v>0.45 + 0</v>
      </c>
      <c r="H7994" s="27">
        <f>[1]!b_dq_pctchange($A7994,日期设置!$B$2,1)/100</f>
        <v>0</v>
      </c>
      <c r="I7994" s="26">
        <f>[1]!b_pq_pctchange(A7994,日期设置!$B$4,日期设置!$B$2,1)</f>
        <v>0</v>
      </c>
      <c r="J7994" s="26">
        <f>[1]!b_pq_pctchange(A7994,日期设置!$C$4,日期设置!$B$2,1)</f>
        <v>0</v>
      </c>
      <c r="K7994" s="52">
        <f>[1]!b_dq_amount($A7994,日期设置!B$2,2,10000)</f>
        <v>0</v>
      </c>
      <c r="L7994" s="26">
        <f>[1]!b_info_latestpar(A7994,日期设置!$B$2)</f>
        <v>100</v>
      </c>
      <c r="M7994" s="6">
        <f>[1]!b_info_outstandingbalance($A7994,日期设置!B$2)</f>
        <v>5</v>
      </c>
      <c r="N7994" s="7">
        <f>[1]!b_info_latestissurercreditrating2(A7994,日期设置!$B$2,"102","1")</f>
        <v>0</v>
      </c>
      <c r="O7994" s="44">
        <v>7.2</v>
      </c>
      <c r="P7994" s="9">
        <f>[1]!b_info_repurchasedate(A7994)</f>
        <v>0</v>
      </c>
      <c r="Q7994" s="44" t="s">
        <v>16415</v>
      </c>
      <c r="R7994" s="2" t="str">
        <f>IF((--IF(P7994=0,Q7994,P7994))&gt;(--日期设置!$B$2),IF(P7994=0,Q7994,P7994),Q7994)</f>
        <v>2021-09-05</v>
      </c>
      <c r="S7994" s="32" t="s">
        <v>18188</v>
      </c>
      <c r="T7994" s="8">
        <f>[1]!b_anal_ptmyear($A7994,日期设置!$B$2)</f>
        <v>0.45753424657534247</v>
      </c>
      <c r="U7994" s="8">
        <f>[1]!b_anal_termifexercise($A7994,日期设置!B$2)</f>
        <v>0</v>
      </c>
      <c r="V7994" s="10">
        <f>[1]!b_dq_dirtyprice(A7994,日期设置!$B$2)</f>
        <v>107.50960000000001</v>
      </c>
      <c r="W7994" s="11">
        <f>IF(U7994=0,ROUNDUP((Q7994-日期设置!$B$2)/365,0),ROUNDUP((R7994-日期设置!$B$2)/365,0))</f>
        <v>1</v>
      </c>
      <c r="X7994" s="18">
        <f>_xlfn.IFNA(VLOOKUP(A7994,过往入选债券!A:D,4,0),2)</f>
        <v>2</v>
      </c>
      <c r="Y7994">
        <f>_xlfn.IFNA(VLOOKUP(C7994,[2]Sheet1!$A:$A,1,0),3)</f>
        <v>3</v>
      </c>
    </row>
    <row r="7995" spans="1:25" hidden="1" x14ac:dyDescent="0.2">
      <c r="A7995" s="29" t="s">
        <v>6783</v>
      </c>
      <c r="B7995" s="29" t="s">
        <v>6784</v>
      </c>
      <c r="C7995" s="40" t="s">
        <v>774</v>
      </c>
      <c r="D7995" s="26" t="str">
        <f>[1]!b_calc_yield(A7995,日期设置!$B$2,F7995,1,R7995,1,O7995,L7995,S7995,)</f>
        <v>Fetching...</v>
      </c>
      <c r="E7995" s="26">
        <f t="shared" si="248"/>
        <v>-6.9046597122446318E-2</v>
      </c>
      <c r="F7995" s="18">
        <f>[1]!b_dq_cleanprice($A7995,日期设置!B$2)</f>
        <v>100.7743</v>
      </c>
      <c r="G7995" s="18" t="str">
        <f t="shared" si="249"/>
        <v>2.09 + 0.09</v>
      </c>
      <c r="H7995" s="27">
        <f>[1]!b_dq_pctchange($A7995,日期设置!$B$2,1)/100</f>
        <v>0</v>
      </c>
      <c r="I7995" s="26">
        <f>[1]!b_pq_pctchange(A7995,日期设置!$B$4,日期设置!$B$2,1)</f>
        <v>0</v>
      </c>
      <c r="J7995" s="26">
        <f>[1]!b_pq_pctchange(A7995,日期设置!$C$4,日期设置!$B$2,1)</f>
        <v>0</v>
      </c>
      <c r="K7995" s="52">
        <f>[1]!b_dq_amount($A7995,日期设置!B$2,2,10000)</f>
        <v>0</v>
      </c>
      <c r="L7995" s="26">
        <f>[1]!b_info_latestpar(A7995,日期设置!$B$2)</f>
        <v>100</v>
      </c>
      <c r="M7995" s="6">
        <f>[1]!b_info_outstandingbalance($A7995,日期设置!B$2)</f>
        <v>5</v>
      </c>
      <c r="N7995" s="7" t="str">
        <f>[1]!b_info_latestissurercreditrating2(A7995,日期设置!$B$2,"102","1")</f>
        <v>AA</v>
      </c>
      <c r="O7995" s="44">
        <v>7.1</v>
      </c>
      <c r="P7995" s="9" t="str">
        <f>[1]!b_info_repurchasedate(A7995)</f>
        <v>2021-04-27</v>
      </c>
      <c r="Q7995" s="44" t="s">
        <v>16427</v>
      </c>
      <c r="R7995" s="2" t="str">
        <f>IF((--IF(P7995=0,Q7995,P7995))&gt;(--日期设置!$B$2),IF(P7995=0,Q7995,P7995),Q7995)</f>
        <v>2021-04-27</v>
      </c>
      <c r="S7995" s="32" t="s">
        <v>17868</v>
      </c>
      <c r="T7995" s="8">
        <f>[1]!b_anal_ptmyear($A7995,日期设置!$B$2)</f>
        <v>2.0986301369863014</v>
      </c>
      <c r="U7995" s="8">
        <f>[1]!b_anal_termifexercise($A7995,日期设置!B$2)</f>
        <v>9.8630136986301367E-2</v>
      </c>
      <c r="V7995" s="10">
        <f>[1]!b_dq_dirtyprice(A7995,日期设置!$B$2)</f>
        <v>107.17400000000001</v>
      </c>
      <c r="W7995" s="11">
        <f>IF(U7995=0,ROUNDUP((Q7995-日期设置!$B$2)/365,0),ROUNDUP((R7995-日期设置!$B$2)/365,0))</f>
        <v>1</v>
      </c>
      <c r="X7995" s="18">
        <f>_xlfn.IFNA(VLOOKUP(A7995,过往入选债券!A:D,4,0),2)</f>
        <v>2</v>
      </c>
      <c r="Y7995">
        <f>_xlfn.IFNA(VLOOKUP(C7995,[2]Sheet1!$A:$A,1,0),3)</f>
        <v>3</v>
      </c>
    </row>
    <row r="7996" spans="1:25" hidden="1" x14ac:dyDescent="0.2">
      <c r="A7996" s="29" t="s">
        <v>12500</v>
      </c>
      <c r="B7996" s="29" t="s">
        <v>12501</v>
      </c>
      <c r="C7996" s="40" t="s">
        <v>6082</v>
      </c>
      <c r="D7996" s="26" t="str">
        <f>[1]!b_calc_yield(A7996,日期设置!$B$2,F7996,1,R7996,1,O7996,L7996,S7996,)</f>
        <v>Fetching...</v>
      </c>
      <c r="E7996" s="26">
        <f t="shared" si="248"/>
        <v>22.114928644396905</v>
      </c>
      <c r="F7996" s="18">
        <f>[1]!b_dq_cleanprice($A7996,日期设置!B$2)</f>
        <v>40.582000000000001</v>
      </c>
      <c r="G7996" s="18" t="str">
        <f t="shared" si="249"/>
        <v>1.23 + 0</v>
      </c>
      <c r="H7996" s="27">
        <f>[1]!b_dq_pctchange($A7996,日期设置!$B$2,1)/100</f>
        <v>0</v>
      </c>
      <c r="I7996" s="26">
        <f>[1]!b_pq_pctchange(A7996,日期设置!$B$4,日期设置!$B$2,1)</f>
        <v>0</v>
      </c>
      <c r="J7996" s="26">
        <f>[1]!b_pq_pctchange(A7996,日期设置!$C$4,日期设置!$B$2,1)</f>
        <v>1.3801125777548426E-2</v>
      </c>
      <c r="K7996" s="52">
        <f>[1]!b_dq_amount($A7996,日期设置!B$2,2,10000)</f>
        <v>0</v>
      </c>
      <c r="L7996" s="26">
        <f>[1]!b_info_latestpar(A7996,日期设置!$B$2)</f>
        <v>40</v>
      </c>
      <c r="M7996" s="6">
        <f>[1]!b_info_outstandingbalance($A7996,日期设置!B$2)</f>
        <v>4</v>
      </c>
      <c r="N7996" s="7" t="str">
        <f>[1]!b_info_latestissurercreditrating2(A7996,日期设置!$B$2,"102","1")</f>
        <v>AA+</v>
      </c>
      <c r="O7996" s="44">
        <v>5.88</v>
      </c>
      <c r="P7996" s="9">
        <f>[1]!b_info_repurchasedate(A7996)</f>
        <v>0</v>
      </c>
      <c r="Q7996" s="44" t="s">
        <v>16659</v>
      </c>
      <c r="R7996" s="2" t="str">
        <f>IF((--IF(P7996=0,Q7996,P7996))&gt;(--日期设置!$B$2),IF(P7996=0,Q7996,P7996),Q7996)</f>
        <v>2022-06-15</v>
      </c>
      <c r="S7996" s="32" t="s">
        <v>18402</v>
      </c>
      <c r="T7996" s="8">
        <f>[1]!b_anal_ptmyear($A7996,日期设置!$B$2)</f>
        <v>1.2328767123287672</v>
      </c>
      <c r="U7996" s="8">
        <f>[1]!b_anal_termifexercise($A7996,日期设置!B$2)</f>
        <v>0</v>
      </c>
      <c r="V7996" s="10">
        <f>[1]!b_dq_dirtyprice(A7996,日期设置!$B$2)</f>
        <v>42.386299999999999</v>
      </c>
      <c r="W7996" s="11">
        <f>IF(U7996=0,ROUNDUP((Q7996-日期设置!$B$2)/365,0),ROUNDUP((R7996-日期设置!$B$2)/365,0))</f>
        <v>2</v>
      </c>
      <c r="X7996" s="18">
        <f>_xlfn.IFNA(VLOOKUP(A7996,过往入选债券!A:D,4,0),2)</f>
        <v>2</v>
      </c>
      <c r="Y7996">
        <f>_xlfn.IFNA(VLOOKUP(C7996,[2]Sheet1!$A:$A,1,0),3)</f>
        <v>3</v>
      </c>
    </row>
    <row r="7997" spans="1:25" hidden="1" x14ac:dyDescent="0.2">
      <c r="A7997" s="29" t="s">
        <v>12485</v>
      </c>
      <c r="B7997" s="29" t="s">
        <v>12486</v>
      </c>
      <c r="C7997" s="40" t="s">
        <v>62</v>
      </c>
      <c r="D7997" s="26" t="str">
        <f>[1]!b_calc_yield(A7997,日期设置!$B$2,F7997,1,R7997,1,O7997,L7997,S7997,)</f>
        <v>Fetching...</v>
      </c>
      <c r="E7997" s="26">
        <f t="shared" si="248"/>
        <v>20.654943422294657</v>
      </c>
      <c r="F7997" s="18">
        <f>[1]!b_dq_cleanprice($A7997,日期设置!B$2)</f>
        <v>40.587699999999998</v>
      </c>
      <c r="G7997" s="18" t="str">
        <f t="shared" si="249"/>
        <v>1.23 + 0</v>
      </c>
      <c r="H7997" s="27">
        <f>[1]!b_dq_pctchange($A7997,日期设置!$B$2,1)/100</f>
        <v>0</v>
      </c>
      <c r="I7997" s="26">
        <f>[1]!b_pq_pctchange(A7997,日期设置!$B$4,日期设置!$B$2,1)</f>
        <v>0</v>
      </c>
      <c r="J7997" s="26">
        <f>[1]!b_pq_pctchange(A7997,日期设置!$C$4,日期设置!$B$2,1)</f>
        <v>-0.30139718597705206</v>
      </c>
      <c r="K7997" s="52">
        <f>[1]!b_dq_amount($A7997,日期设置!B$2,2,10000)</f>
        <v>0</v>
      </c>
      <c r="L7997" s="26">
        <f>[1]!b_info_latestpar(A7997,日期设置!$B$2)</f>
        <v>40</v>
      </c>
      <c r="M7997" s="6">
        <f>[1]!b_info_outstandingbalance($A7997,日期设置!B$2)</f>
        <v>8</v>
      </c>
      <c r="N7997" s="7" t="str">
        <f>[1]!b_info_latestissurercreditrating2(A7997,日期设置!$B$2,"102","1")</f>
        <v>AA+</v>
      </c>
      <c r="O7997" s="44">
        <v>5.5</v>
      </c>
      <c r="P7997" s="9">
        <f>[1]!b_info_repurchasedate(A7997)</f>
        <v>0</v>
      </c>
      <c r="Q7997" s="44" t="s">
        <v>16297</v>
      </c>
      <c r="R7997" s="2" t="str">
        <f>IF((--IF(P7997=0,Q7997,P7997))&gt;(--日期设置!$B$2),IF(P7997=0,Q7997,P7997),Q7997)</f>
        <v>2022-06-16</v>
      </c>
      <c r="S7997" s="32" t="s">
        <v>18397</v>
      </c>
      <c r="T7997" s="8">
        <f>[1]!b_anal_ptmyear($A7997,日期设置!$B$2)</f>
        <v>1.2356164383561643</v>
      </c>
      <c r="U7997" s="8">
        <f>[1]!b_anal_termifexercise($A7997,日期设置!B$2)</f>
        <v>0</v>
      </c>
      <c r="V7997" s="10">
        <f>[1]!b_dq_dirtyprice(A7997,日期设置!$B$2)</f>
        <v>42.269300000000001</v>
      </c>
      <c r="W7997" s="11">
        <f>IF(U7997=0,ROUNDUP((Q7997-日期设置!$B$2)/365,0),ROUNDUP((R7997-日期设置!$B$2)/365,0))</f>
        <v>2</v>
      </c>
      <c r="X7997" s="18">
        <f>_xlfn.IFNA(VLOOKUP(A7997,过往入选债券!A:D,4,0),2)</f>
        <v>2</v>
      </c>
      <c r="Y7997">
        <f>_xlfn.IFNA(VLOOKUP(C7997,[2]Sheet1!$A:$A,1,0),3)</f>
        <v>3</v>
      </c>
    </row>
    <row r="7998" spans="1:25" hidden="1" x14ac:dyDescent="0.2">
      <c r="A7998" s="29" t="s">
        <v>4910</v>
      </c>
      <c r="B7998" s="29" t="s">
        <v>4911</v>
      </c>
      <c r="C7998" s="40" t="s">
        <v>193</v>
      </c>
      <c r="D7998" s="26" t="str">
        <f>[1]!b_calc_yield(A7998,日期设置!$B$2,F7998,1,R7998,1,O7998,L7998,S7998,)</f>
        <v>Fetching...</v>
      </c>
      <c r="E7998" s="26">
        <f t="shared" si="248"/>
        <v>-0.30805328560403744</v>
      </c>
      <c r="F7998" s="18">
        <f>[1]!b_dq_cleanprice($A7998,日期设置!B$2)</f>
        <v>102.81399999999999</v>
      </c>
      <c r="G7998" s="18" t="str">
        <f t="shared" si="249"/>
        <v>0.41 + 0</v>
      </c>
      <c r="H7998" s="27">
        <f>[1]!b_dq_pctchange($A7998,日期设置!$B$2,1)/100</f>
        <v>0</v>
      </c>
      <c r="I7998" s="26">
        <f>[1]!b_pq_pctchange(A7998,日期设置!$B$4,日期设置!$B$2,1)</f>
        <v>0</v>
      </c>
      <c r="J7998" s="26">
        <f>[1]!b_pq_pctchange(A7998,日期设置!$C$4,日期设置!$B$2,1)</f>
        <v>0</v>
      </c>
      <c r="K7998" s="52">
        <f>[1]!b_dq_amount($A7998,日期设置!B$2,2,10000)</f>
        <v>0</v>
      </c>
      <c r="L7998" s="26">
        <f>[1]!b_info_latestpar(A7998,日期设置!$B$2)</f>
        <v>100</v>
      </c>
      <c r="M7998" s="6">
        <f>[1]!b_info_outstandingbalance($A7998,日期设置!B$2)</f>
        <v>9.4</v>
      </c>
      <c r="N7998" s="7" t="str">
        <f>[1]!b_info_latestissurercreditrating2(A7998,日期设置!$B$2,"102","1")</f>
        <v>AAA</v>
      </c>
      <c r="O7998" s="44">
        <v>6.05</v>
      </c>
      <c r="P7998" s="9" t="str">
        <f>[1]!b_info_repurchasedate(A7998)</f>
        <v>2019-08-19</v>
      </c>
      <c r="Q7998" s="44" t="s">
        <v>16731</v>
      </c>
      <c r="R7998" s="2" t="str">
        <f>IF((--IF(P7998=0,Q7998,P7998))&gt;(--日期设置!$B$2),IF(P7998=0,Q7998,P7998),Q7998)</f>
        <v>2021-08-19</v>
      </c>
      <c r="S7998" s="32" t="s">
        <v>18451</v>
      </c>
      <c r="T7998" s="8">
        <f>[1]!b_anal_ptmyear($A7998,日期设置!$B$2)</f>
        <v>0.41095890410958902</v>
      </c>
      <c r="U7998" s="8">
        <f>[1]!b_anal_termifexercise($A7998,日期设置!B$2)</f>
        <v>0</v>
      </c>
      <c r="V7998" s="10">
        <f>[1]!b_dq_dirtyprice(A7998,日期设置!$B$2)</f>
        <v>106.3777</v>
      </c>
      <c r="W7998" s="11">
        <f>IF(U7998=0,ROUNDUP((Q7998-日期设置!$B$2)/365,0),ROUNDUP((R7998-日期设置!$B$2)/365,0))</f>
        <v>1</v>
      </c>
      <c r="X7998" s="18">
        <f>_xlfn.IFNA(VLOOKUP(A7998,过往入选债券!A:D,4,0),2)</f>
        <v>2</v>
      </c>
      <c r="Y7998">
        <f>_xlfn.IFNA(VLOOKUP(C7998,[2]Sheet1!$A:$A,1,0),3)</f>
        <v>3</v>
      </c>
    </row>
    <row r="7999" spans="1:25" hidden="1" x14ac:dyDescent="0.2">
      <c r="A7999" s="29" t="s">
        <v>8427</v>
      </c>
      <c r="B7999" s="29" t="s">
        <v>8428</v>
      </c>
      <c r="C7999" s="40" t="s">
        <v>5059</v>
      </c>
      <c r="D7999" s="26" t="str">
        <f>[1]!b_calc_yield(A7999,日期设置!$B$2,F7999,1,R7999,1,O7999,L7999,S7999,)</f>
        <v>Fetching...</v>
      </c>
      <c r="E7999" s="26">
        <f t="shared" si="248"/>
        <v>-6.8485063171552785E-2</v>
      </c>
      <c r="F7999" s="18">
        <f>[1]!b_dq_cleanprice($A7999,日期设置!B$2)</f>
        <v>100.5643</v>
      </c>
      <c r="G7999" s="18" t="str">
        <f t="shared" si="249"/>
        <v>1.08 + 0.08</v>
      </c>
      <c r="H7999" s="27">
        <f>[1]!b_dq_pctchange($A7999,日期设置!$B$2,1)/100</f>
        <v>0</v>
      </c>
      <c r="I7999" s="26">
        <f>[1]!b_pq_pctchange(A7999,日期设置!$B$4,日期设置!$B$2,1)</f>
        <v>0</v>
      </c>
      <c r="J7999" s="26">
        <f>[1]!b_pq_pctchange(A7999,日期设置!$C$4,日期设置!$B$2,1)</f>
        <v>0</v>
      </c>
      <c r="K7999" s="52">
        <f>[1]!b_dq_amount($A7999,日期设置!B$2,2,10000)</f>
        <v>0</v>
      </c>
      <c r="L7999" s="26">
        <f>[1]!b_info_latestpar(A7999,日期设置!$B$2)</f>
        <v>100</v>
      </c>
      <c r="M7999" s="6">
        <f>[1]!b_info_outstandingbalance($A7999,日期设置!B$2)</f>
        <v>10</v>
      </c>
      <c r="N7999" s="7" t="str">
        <f>[1]!b_info_latestissurercreditrating2(A7999,日期设置!$B$2,"102","1")</f>
        <v>AA+</v>
      </c>
      <c r="O7999" s="44">
        <v>5.79</v>
      </c>
      <c r="P7999" s="9" t="str">
        <f>[1]!b_info_repurchasedate(A7999)</f>
        <v>2021-04-22</v>
      </c>
      <c r="Q7999" s="44" t="s">
        <v>16305</v>
      </c>
      <c r="R7999" s="2" t="str">
        <f>IF((--IF(P7999=0,Q7999,P7999))&gt;(--日期设置!$B$2),IF(P7999=0,Q7999,P7999),Q7999)</f>
        <v>2021-04-22</v>
      </c>
      <c r="S7999" s="32" t="s">
        <v>17871</v>
      </c>
      <c r="T7999" s="8">
        <f>[1]!b_anal_ptmyear($A7999,日期设置!$B$2)</f>
        <v>1.0849315068493151</v>
      </c>
      <c r="U7999" s="8">
        <f>[1]!b_anal_termifexercise($A7999,日期设置!B$2)</f>
        <v>8.4931506849315067E-2</v>
      </c>
      <c r="V7999" s="10">
        <f>[1]!b_dq_dirtyprice(A7999,日期设置!$B$2)</f>
        <v>105.8625</v>
      </c>
      <c r="W7999" s="11">
        <f>IF(U7999=0,ROUNDUP((Q7999-日期设置!$B$2)/365,0),ROUNDUP((R7999-日期设置!$B$2)/365,0))</f>
        <v>1</v>
      </c>
      <c r="X7999" s="18">
        <f>_xlfn.IFNA(VLOOKUP(A7999,过往入选债券!A:D,4,0),2)</f>
        <v>2</v>
      </c>
      <c r="Y7999">
        <f>_xlfn.IFNA(VLOOKUP(C7999,[2]Sheet1!$A:$A,1,0),3)</f>
        <v>3</v>
      </c>
    </row>
    <row r="8000" spans="1:25" hidden="1" x14ac:dyDescent="0.2">
      <c r="A8000" s="29" t="s">
        <v>1949</v>
      </c>
      <c r="B8000" s="29" t="s">
        <v>1950</v>
      </c>
      <c r="C8000" s="40" t="s">
        <v>270</v>
      </c>
      <c r="D8000" s="26" t="str">
        <f>[1]!b_calc_yield(A8000,日期设置!$B$2,F8000,1,R8000,1,O8000,L8000,S8000,)</f>
        <v>Fetching...</v>
      </c>
      <c r="E8000" s="26">
        <f t="shared" si="248"/>
        <v>-0.22874149494888085</v>
      </c>
      <c r="F8000" s="18">
        <f>[1]!b_dq_cleanprice($A8000,日期设置!B$2)</f>
        <v>101.001</v>
      </c>
      <c r="G8000" s="18" t="str">
        <f t="shared" si="249"/>
        <v>0.26 + 0</v>
      </c>
      <c r="H8000" s="27">
        <f>[1]!b_dq_pctchange($A8000,日期设置!$B$2,1)/100</f>
        <v>0</v>
      </c>
      <c r="I8000" s="26">
        <f>[1]!b_pq_pctchange(A8000,日期设置!$B$4,日期设置!$B$2,1)</f>
        <v>0</v>
      </c>
      <c r="J8000" s="26">
        <f>[1]!b_pq_pctchange(A8000,日期设置!$C$4,日期设置!$B$2,1)</f>
        <v>0</v>
      </c>
      <c r="K8000" s="52">
        <f>[1]!b_dq_amount($A8000,日期设置!B$2,2,10000)</f>
        <v>0</v>
      </c>
      <c r="L8000" s="26">
        <f>[1]!b_info_latestpar(A8000,日期设置!$B$2)</f>
        <v>100</v>
      </c>
      <c r="M8000" s="6">
        <f>[1]!b_info_outstandingbalance($A8000,日期设置!B$2)</f>
        <v>10</v>
      </c>
      <c r="N8000" s="7">
        <f>[1]!b_info_latestissurercreditrating2(A8000,日期设置!$B$2,"102","1")</f>
        <v>0</v>
      </c>
      <c r="O8000" s="44">
        <v>2.85</v>
      </c>
      <c r="P8000" s="9">
        <f>[1]!b_info_repurchasedate(A8000)</f>
        <v>0</v>
      </c>
      <c r="Q8000" s="44" t="s">
        <v>17034</v>
      </c>
      <c r="R8000" s="2" t="str">
        <f>IF((--IF(P8000=0,Q8000,P8000))&gt;(--日期设置!$B$2),IF(P8000=0,Q8000,P8000),Q8000)</f>
        <v>2021-06-28</v>
      </c>
      <c r="S8000" s="32" t="s">
        <v>18668</v>
      </c>
      <c r="T8000" s="8">
        <f>[1]!b_anal_ptmyear($A8000,日期设置!$B$2)</f>
        <v>0.26849315068493151</v>
      </c>
      <c r="U8000" s="8">
        <f>[1]!b_anal_termifexercise($A8000,日期设置!B$2)</f>
        <v>0</v>
      </c>
      <c r="V8000" s="10">
        <f>[1]!b_dq_dirtyprice(A8000,日期设置!$B$2)</f>
        <v>103.08580000000001</v>
      </c>
      <c r="W8000" s="11">
        <f>IF(U8000=0,ROUNDUP((Q8000-日期设置!$B$2)/365,0),ROUNDUP((R8000-日期设置!$B$2)/365,0))</f>
        <v>1</v>
      </c>
      <c r="X8000" s="18">
        <f>_xlfn.IFNA(VLOOKUP(A8000,过往入选债券!A:D,4,0),2)</f>
        <v>2</v>
      </c>
      <c r="Y8000">
        <f>_xlfn.IFNA(VLOOKUP(C8000,[2]Sheet1!$A:$A,1,0),3)</f>
        <v>3</v>
      </c>
    </row>
    <row r="8001" spans="1:25" hidden="1" x14ac:dyDescent="0.2">
      <c r="A8001" s="29" t="s">
        <v>11632</v>
      </c>
      <c r="B8001" s="29" t="s">
        <v>11633</v>
      </c>
      <c r="C8001" s="40" t="s">
        <v>141</v>
      </c>
      <c r="D8001" s="26" t="str">
        <f>[1]!b_calc_yield(A8001,日期设置!$B$2,F8001,1,R8001,1,O8001,L8001,S8001,)</f>
        <v>Fetching...</v>
      </c>
      <c r="E8001" s="26">
        <f t="shared" si="248"/>
        <v>-6.7559959464025265E-2</v>
      </c>
      <c r="F8001" s="18">
        <f>[1]!b_dq_cleanprice($A8001,日期设置!B$2)</f>
        <v>100.5528</v>
      </c>
      <c r="G8001" s="18" t="str">
        <f t="shared" si="249"/>
        <v>0.07 + 0</v>
      </c>
      <c r="H8001" s="27">
        <f>[1]!b_dq_pctchange($A8001,日期设置!$B$2,1)/100</f>
        <v>0</v>
      </c>
      <c r="I8001" s="26">
        <f>[1]!b_pq_pctchange(A8001,日期设置!$B$4,日期设置!$B$2,1)</f>
        <v>0</v>
      </c>
      <c r="J8001" s="26">
        <f>[1]!b_pq_pctchange(A8001,日期设置!$C$4,日期设置!$B$2,1)</f>
        <v>0</v>
      </c>
      <c r="K8001" s="52">
        <f>[1]!b_dq_amount($A8001,日期设置!B$2,2,10000)</f>
        <v>0</v>
      </c>
      <c r="L8001" s="26">
        <f>[1]!b_info_latestpar(A8001,日期设置!$B$2)</f>
        <v>100</v>
      </c>
      <c r="M8001" s="6">
        <f>[1]!b_info_outstandingbalance($A8001,日期设置!B$2)</f>
        <v>9.9697700000000005</v>
      </c>
      <c r="N8001" s="7" t="str">
        <f>[1]!b_info_latestissurercreditrating2(A8001,日期设置!$B$2,"102","1")</f>
        <v>AA</v>
      </c>
      <c r="O8001" s="44">
        <v>6.5</v>
      </c>
      <c r="P8001" s="9" t="str">
        <f>[1]!b_info_repurchasedate(A8001)</f>
        <v>2018-04-18</v>
      </c>
      <c r="Q8001" s="44" t="s">
        <v>16510</v>
      </c>
      <c r="R8001" s="2" t="str">
        <f>IF((--IF(P8001=0,Q8001,P8001))&gt;(--日期设置!$B$2),IF(P8001=0,Q8001,P8001),Q8001)</f>
        <v>2021-04-18</v>
      </c>
      <c r="S8001" s="32" t="s">
        <v>18542</v>
      </c>
      <c r="T8001" s="8">
        <f>[1]!b_anal_ptmyear($A8001,日期设置!$B$2)</f>
        <v>7.3972602739726029E-2</v>
      </c>
      <c r="U8001" s="8">
        <f>[1]!b_anal_termifexercise($A8001,日期设置!B$2)</f>
        <v>0</v>
      </c>
      <c r="V8001" s="10">
        <f>[1]!b_dq_dirtyprice(A8001,日期设置!$B$2)</f>
        <v>106.572</v>
      </c>
      <c r="W8001" s="11">
        <f>IF(U8001=0,ROUNDUP((Q8001-日期设置!$B$2)/365,0),ROUNDUP((R8001-日期设置!$B$2)/365,0))</f>
        <v>1</v>
      </c>
      <c r="X8001" s="18">
        <f>_xlfn.IFNA(VLOOKUP(A8001,过往入选债券!A:D,4,0),2)</f>
        <v>2</v>
      </c>
      <c r="Y8001">
        <f>_xlfn.IFNA(VLOOKUP(C8001,[2]Sheet1!$A:$A,1,0),3)</f>
        <v>3</v>
      </c>
    </row>
    <row r="8002" spans="1:25" hidden="1" x14ac:dyDescent="0.2">
      <c r="A8002" s="29" t="s">
        <v>1709</v>
      </c>
      <c r="B8002" s="29" t="s">
        <v>1710</v>
      </c>
      <c r="C8002" s="40" t="s">
        <v>1551</v>
      </c>
      <c r="D8002" s="26" t="str">
        <f>[1]!b_calc_yield(A8002,日期设置!$B$2,F8002,1,R8002,1,O8002,L8002,S8002,)</f>
        <v>Fetching...</v>
      </c>
      <c r="E8002" s="26">
        <f t="shared" ref="E8002:E8065" si="250">((O8002*W8002+L8002)/V8002-1)*100</f>
        <v>-1.8006235843781582E-2</v>
      </c>
      <c r="F8002" s="18">
        <f>[1]!b_dq_cleanprice($A8002,日期设置!B$2)</f>
        <v>100.1245</v>
      </c>
      <c r="G8002" s="18" t="str">
        <f t="shared" ref="G8002:G8065" si="251">LEFT(T8002,4)&amp;" + "&amp;LEFT(U8002,4)</f>
        <v>2.01 + 0.01</v>
      </c>
      <c r="H8002" s="27">
        <f>[1]!b_dq_pctchange($A8002,日期设置!$B$2,1)/100</f>
        <v>0</v>
      </c>
      <c r="I8002" s="26">
        <f>[1]!b_pq_pctchange(A8002,日期设置!$B$4,日期设置!$B$2,1)</f>
        <v>0</v>
      </c>
      <c r="J8002" s="26">
        <f>[1]!b_pq_pctchange(A8002,日期设置!$C$4,日期设置!$B$2,1)</f>
        <v>-0.15626059520628066</v>
      </c>
      <c r="K8002" s="52">
        <f>[1]!b_dq_amount($A8002,日期设置!B$2,2,10000)</f>
        <v>0</v>
      </c>
      <c r="L8002" s="26">
        <f>[1]!b_info_latestpar(A8002,日期设置!$B$2)</f>
        <v>100</v>
      </c>
      <c r="M8002" s="6">
        <f>[1]!b_info_outstandingbalance($A8002,日期设置!B$2)</f>
        <v>20</v>
      </c>
      <c r="N8002" s="7">
        <f>[1]!b_info_latestissurercreditrating2(A8002,日期设置!$B$2,"102","1")</f>
        <v>0</v>
      </c>
      <c r="O8002" s="44">
        <v>5.5</v>
      </c>
      <c r="P8002" s="9" t="str">
        <f>[1]!b_info_repurchasedate(A8002)</f>
        <v>2021-03-29</v>
      </c>
      <c r="Q8002" s="44" t="s">
        <v>16310</v>
      </c>
      <c r="R8002" s="2" t="str">
        <f>IF((--IF(P8002=0,Q8002,P8002))&gt;(--日期设置!$B$2),IF(P8002=0,Q8002,P8002),Q8002)</f>
        <v>2021-03-29</v>
      </c>
      <c r="S8002" s="32" t="s">
        <v>18090</v>
      </c>
      <c r="T8002" s="8">
        <f>[1]!b_anal_ptmyear($A8002,日期设置!$B$2)</f>
        <v>2.0191780821917806</v>
      </c>
      <c r="U8002" s="8">
        <f>[1]!b_anal_termifexercise($A8002,日期设置!B$2)</f>
        <v>1.9178082191780823E-2</v>
      </c>
      <c r="V8002" s="10">
        <f>[1]!b_dq_dirtyprice(A8002,日期设置!$B$2)</f>
        <v>105.51900000000001</v>
      </c>
      <c r="W8002" s="11">
        <f>IF(U8002=0,ROUNDUP((Q8002-日期设置!$B$2)/365,0),ROUNDUP((R8002-日期设置!$B$2)/365,0))</f>
        <v>1</v>
      </c>
      <c r="X8002" s="18">
        <f>_xlfn.IFNA(VLOOKUP(A8002,过往入选债券!A:D,4,0),2)</f>
        <v>2</v>
      </c>
      <c r="Y8002">
        <f>_xlfn.IFNA(VLOOKUP(C8002,[2]Sheet1!$A:$A,1,0),3)</f>
        <v>3</v>
      </c>
    </row>
    <row r="8003" spans="1:25" hidden="1" x14ac:dyDescent="0.2">
      <c r="A8003" s="29" t="s">
        <v>5596</v>
      </c>
      <c r="B8003" s="29" t="s">
        <v>5597</v>
      </c>
      <c r="C8003" s="40" t="s">
        <v>5598</v>
      </c>
      <c r="D8003" s="26" t="str">
        <f>[1]!b_calc_yield(A8003,日期设置!$B$2,F8003,1,R8003,1,O8003,L8003,S8003,)</f>
        <v>Fetching...</v>
      </c>
      <c r="E8003" s="26">
        <f t="shared" si="250"/>
        <v>14.974356504779539</v>
      </c>
      <c r="F8003" s="18">
        <f>[1]!b_dq_cleanprice($A8003,日期设置!B$2)</f>
        <v>24.538599999999999</v>
      </c>
      <c r="G8003" s="18" t="str">
        <f t="shared" si="251"/>
        <v>0.58 + 0</v>
      </c>
      <c r="H8003" s="27">
        <f>[1]!b_dq_pctchange($A8003,日期设置!$B$2,1)/100</f>
        <v>0</v>
      </c>
      <c r="I8003" s="26">
        <f>[1]!b_pq_pctchange(A8003,日期设置!$B$4,日期设置!$B$2,1)</f>
        <v>0</v>
      </c>
      <c r="J8003" s="26">
        <f>[1]!b_pq_pctchange(A8003,日期设置!$C$4,日期设置!$B$2,1)</f>
        <v>0.76584770923246359</v>
      </c>
      <c r="K8003" s="52">
        <f>[1]!b_dq_amount($A8003,日期设置!B$2,2,10000)</f>
        <v>0</v>
      </c>
      <c r="L8003" s="26">
        <f>[1]!b_info_latestpar(A8003,日期设置!$B$2)</f>
        <v>25</v>
      </c>
      <c r="M8003" s="6">
        <f>[1]!b_info_outstandingbalance($A8003,日期设置!B$2)</f>
        <v>2.5</v>
      </c>
      <c r="N8003" s="7" t="str">
        <f>[1]!b_info_latestissurercreditrating2(A8003,日期设置!$B$2,"102","1")</f>
        <v>AA</v>
      </c>
      <c r="O8003" s="44">
        <v>3.65</v>
      </c>
      <c r="P8003" s="9">
        <f>[1]!b_info_repurchasedate(A8003)</f>
        <v>0</v>
      </c>
      <c r="Q8003" s="44" t="s">
        <v>16773</v>
      </c>
      <c r="R8003" s="2" t="str">
        <f>IF((--IF(P8003=0,Q8003,P8003))&gt;(--日期设置!$B$2),IF(P8003=0,Q8003,P8003),Q8003)</f>
        <v>2021-10-21</v>
      </c>
      <c r="S8003" s="32" t="s">
        <v>18310</v>
      </c>
      <c r="T8003" s="8">
        <f>[1]!b_anal_ptmyear($A8003,日期设置!$B$2)</f>
        <v>0.58356164383561648</v>
      </c>
      <c r="U8003" s="8">
        <f>[1]!b_anal_termifexercise($A8003,日期设置!B$2)</f>
        <v>0</v>
      </c>
      <c r="V8003" s="10">
        <f>[1]!b_dq_dirtyprice(A8003,日期设置!$B$2)</f>
        <v>24.918600000000001</v>
      </c>
      <c r="W8003" s="11">
        <f>IF(U8003=0,ROUNDUP((Q8003-日期设置!$B$2)/365,0),ROUNDUP((R8003-日期设置!$B$2)/365,0))</f>
        <v>1</v>
      </c>
      <c r="X8003" s="18">
        <f>_xlfn.IFNA(VLOOKUP(A8003,过往入选债券!A:D,4,0),2)</f>
        <v>2</v>
      </c>
      <c r="Y8003">
        <f>_xlfn.IFNA(VLOOKUP(C8003,[2]Sheet1!$A:$A,1,0),3)</f>
        <v>3</v>
      </c>
    </row>
    <row r="8004" spans="1:25" x14ac:dyDescent="0.2">
      <c r="A8004" s="29" t="s">
        <v>12480</v>
      </c>
      <c r="B8004" s="29" t="s">
        <v>12481</v>
      </c>
      <c r="C8004" s="40" t="s">
        <v>12482</v>
      </c>
      <c r="D8004" s="26" t="str">
        <f>[1]!b_calc_yield(A8004,日期设置!$B$2,F8004,1,R8004,1,O8004,L8004,S8004,)</f>
        <v>Fetching...</v>
      </c>
      <c r="E8004" s="26">
        <f t="shared" si="250"/>
        <v>20.735977710281041</v>
      </c>
      <c r="F8004" s="18">
        <f>[1]!b_dq_cleanprice($A8004,日期设置!B$2)</f>
        <v>40.412199999999999</v>
      </c>
      <c r="G8004" s="18" t="str">
        <f t="shared" si="251"/>
        <v>1.18 + 0</v>
      </c>
      <c r="H8004" s="27">
        <f>[1]!b_dq_pctchange($A8004,日期设置!$B$2,1)/100</f>
        <v>-1.6823770998783652E-4</v>
      </c>
      <c r="I8004" s="26">
        <f>[1]!b_pq_pctchange(A8004,日期设置!$B$4,日期设置!$B$2,1)</f>
        <v>-1.6823770998783648E-2</v>
      </c>
      <c r="J8004" s="26">
        <f>[1]!b_pq_pctchange(A8004,日期设置!$C$4,日期设置!$B$2,1)</f>
        <v>-0.54266637461945988</v>
      </c>
      <c r="K8004" s="52">
        <f>[1]!b_dq_amount($A8004,日期设置!B$2,2,10000)</f>
        <v>844.27676719999999</v>
      </c>
      <c r="L8004" s="26">
        <f>[1]!b_info_latestpar(A8004,日期设置!$B$2)</f>
        <v>40</v>
      </c>
      <c r="M8004" s="6">
        <f>[1]!b_info_outstandingbalance($A8004,日期设置!B$2)</f>
        <v>5.2</v>
      </c>
      <c r="N8004" s="7" t="str">
        <f>[1]!b_info_latestissurercreditrating2(A8004,日期设置!$B$2,"102","1")</f>
        <v>AA+</v>
      </c>
      <c r="O8004" s="44">
        <v>5.48</v>
      </c>
      <c r="P8004" s="9">
        <f>[1]!b_info_repurchasedate(A8004)</f>
        <v>0</v>
      </c>
      <c r="Q8004" s="44" t="s">
        <v>16847</v>
      </c>
      <c r="R8004" s="2" t="str">
        <f>IF((--IF(P8004=0,Q8004,P8004))&gt;(--日期设置!$B$2),IF(P8004=0,Q8004,P8004),Q8004)</f>
        <v>2022-05-27</v>
      </c>
      <c r="S8004" s="32" t="s">
        <v>18540</v>
      </c>
      <c r="T8004" s="8">
        <f>[1]!b_anal_ptmyear($A8004,日期设置!$B$2)</f>
        <v>1.1808219178082191</v>
      </c>
      <c r="U8004" s="8">
        <f>[1]!b_anal_termifexercise($A8004,日期设置!B$2)</f>
        <v>0</v>
      </c>
      <c r="V8004" s="10">
        <f>[1]!b_dq_dirtyprice(A8004,日期设置!$B$2)</f>
        <v>42.207799999999999</v>
      </c>
      <c r="W8004" s="11">
        <f>IF(U8004=0,ROUNDUP((Q8004-日期设置!$B$2)/365,0),ROUNDUP((R8004-日期设置!$B$2)/365,0))</f>
        <v>2</v>
      </c>
      <c r="X8004" s="18">
        <f>_xlfn.IFNA(VLOOKUP(A8004,过往入选债券!A:D,4,0),2)</f>
        <v>2</v>
      </c>
      <c r="Y8004">
        <f>_xlfn.IFNA(VLOOKUP(C8004,[2]Sheet1!$A:$A,1,0),3)</f>
        <v>3</v>
      </c>
    </row>
    <row r="8005" spans="1:25" hidden="1" x14ac:dyDescent="0.2">
      <c r="A8005" s="29" t="s">
        <v>5230</v>
      </c>
      <c r="B8005" s="29" t="s">
        <v>5231</v>
      </c>
      <c r="C8005" s="40" t="s">
        <v>3556</v>
      </c>
      <c r="D8005" s="26" t="str">
        <f>[1]!b_calc_yield(A8005,日期设置!$B$2,F8005,1,R8005,1,O8005,L8005,S8005,)</f>
        <v>Fetching...</v>
      </c>
      <c r="E8005" s="26">
        <f t="shared" si="250"/>
        <v>-9.0699097061497369E-3</v>
      </c>
      <c r="F8005" s="18">
        <f>[1]!b_dq_cleanprice($A8005,日期设置!B$2)</f>
        <v>100.03919999999999</v>
      </c>
      <c r="G8005" s="18" t="str">
        <f t="shared" si="251"/>
        <v>0.00 + 0</v>
      </c>
      <c r="H8005" s="27">
        <f>[1]!b_dq_pctchange($A8005,日期设置!$B$2,1)/100</f>
        <v>0</v>
      </c>
      <c r="I8005" s="26">
        <f>[1]!b_pq_pctchange(A8005,日期设置!$B$4,日期设置!$B$2,1)</f>
        <v>0</v>
      </c>
      <c r="J8005" s="26">
        <f>[1]!b_pq_pctchange(A8005,日期设置!$C$4,日期设置!$B$2,1)</f>
        <v>-5.297642549071075E-3</v>
      </c>
      <c r="K8005" s="52">
        <f>[1]!b_dq_amount($A8005,日期设置!B$2,2,10000)</f>
        <v>0</v>
      </c>
      <c r="L8005" s="26">
        <f>[1]!b_info_latestpar(A8005,日期设置!$B$2)</f>
        <v>100</v>
      </c>
      <c r="M8005" s="6">
        <f>[1]!b_info_outstandingbalance($A8005,日期设置!B$2)</f>
        <v>5</v>
      </c>
      <c r="N8005" s="7" t="str">
        <f>[1]!b_info_latestissurercreditrating2(A8005,日期设置!$B$2,"102","1")</f>
        <v>AA</v>
      </c>
      <c r="O8005" s="44">
        <v>3.63</v>
      </c>
      <c r="P8005" s="9">
        <f>[1]!b_info_repurchasedate(A8005)</f>
        <v>0</v>
      </c>
      <c r="Q8005" s="44" t="s">
        <v>16829</v>
      </c>
      <c r="R8005" s="2" t="str">
        <f>IF((--IF(P8005=0,Q8005,P8005))&gt;(--日期设置!$B$2),IF(P8005=0,Q8005,P8005),Q8005)</f>
        <v>2021-03-25</v>
      </c>
      <c r="S8005" s="32" t="s">
        <v>18011</v>
      </c>
      <c r="T8005" s="8">
        <f>[1]!b_anal_ptmyear($A8005,日期设置!$B$2)</f>
        <v>8.21917808219178E-3</v>
      </c>
      <c r="U8005" s="8">
        <f>[1]!b_anal_termifexercise($A8005,日期设置!B$2)</f>
        <v>0</v>
      </c>
      <c r="V8005" s="10">
        <f>[1]!b_dq_dirtyprice(A8005,日期设置!$B$2)</f>
        <v>103.63939999999999</v>
      </c>
      <c r="W8005" s="11">
        <f>IF(U8005=0,ROUNDUP((Q8005-日期设置!$B$2)/365,0),ROUNDUP((R8005-日期设置!$B$2)/365,0))</f>
        <v>1</v>
      </c>
      <c r="X8005" s="18">
        <f>_xlfn.IFNA(VLOOKUP(A8005,过往入选债券!A:D,4,0),2)</f>
        <v>2</v>
      </c>
      <c r="Y8005">
        <f>_xlfn.IFNA(VLOOKUP(C8005,[2]Sheet1!$A:$A,1,0),3)</f>
        <v>3</v>
      </c>
    </row>
    <row r="8006" spans="1:25" hidden="1" x14ac:dyDescent="0.2">
      <c r="A8006" s="29" t="s">
        <v>12231</v>
      </c>
      <c r="B8006" s="29" t="s">
        <v>12232</v>
      </c>
      <c r="C8006" s="40" t="s">
        <v>1014</v>
      </c>
      <c r="D8006" s="26" t="str">
        <f>[1]!b_calc_yield(A8006,日期设置!$B$2,F8006,1,R8006,1,O8006,L8006,S8006,)</f>
        <v>Fetching...</v>
      </c>
      <c r="E8006" s="26">
        <f t="shared" si="250"/>
        <v>29.330388281794907</v>
      </c>
      <c r="F8006" s="18">
        <f>[1]!b_dq_cleanprice($A8006,日期设置!B$2)</f>
        <v>20.4209</v>
      </c>
      <c r="G8006" s="18" t="str">
        <f t="shared" si="251"/>
        <v>0.83 + 0</v>
      </c>
      <c r="H8006" s="27">
        <f>[1]!b_dq_pctchange($A8006,日期设置!$B$2,1)/100</f>
        <v>0</v>
      </c>
      <c r="I8006" s="26">
        <f>[1]!b_pq_pctchange(A8006,日期设置!$B$4,日期设置!$B$2,1)</f>
        <v>0</v>
      </c>
      <c r="J8006" s="26">
        <f>[1]!b_pq_pctchange(A8006,日期设置!$C$4,日期设置!$B$2,1)</f>
        <v>-0.23742641490999009</v>
      </c>
      <c r="K8006" s="52">
        <f>[1]!b_dq_amount($A8006,日期设置!B$2,2,10000)</f>
        <v>0</v>
      </c>
      <c r="L8006" s="26">
        <f>[1]!b_info_latestpar(A8006,日期设置!$B$2)</f>
        <v>19.999999999999996</v>
      </c>
      <c r="M8006" s="6">
        <f>[1]!b_info_outstandingbalance($A8006,日期设置!B$2)</f>
        <v>2.6</v>
      </c>
      <c r="N8006" s="7" t="str">
        <f>[1]!b_info_latestissurercreditrating2(A8006,日期设置!$B$2,"102","1")</f>
        <v>AA+</v>
      </c>
      <c r="O8006" s="44">
        <v>6.7</v>
      </c>
      <c r="P8006" s="9">
        <f>[1]!b_info_repurchasedate(A8006)</f>
        <v>0</v>
      </c>
      <c r="Q8006" s="44" t="s">
        <v>17408</v>
      </c>
      <c r="R8006" s="2" t="str">
        <f>IF((--IF(P8006=0,Q8006,P8006))&gt;(--日期设置!$B$2),IF(P8006=0,Q8006,P8006),Q8006)</f>
        <v>2022-01-20</v>
      </c>
      <c r="S8006" s="32" t="s">
        <v>18901</v>
      </c>
      <c r="T8006" s="8">
        <f>[1]!b_anal_ptmyear($A8006,日期设置!$B$2)</f>
        <v>0.83287671232876714</v>
      </c>
      <c r="U8006" s="8">
        <f>[1]!b_anal_termifexercise($A8006,日期设置!B$2)</f>
        <v>0</v>
      </c>
      <c r="V8006" s="10">
        <f>[1]!b_dq_dirtyprice(A8006,日期设置!$B$2)</f>
        <v>20.6448</v>
      </c>
      <c r="W8006" s="11">
        <f>IF(U8006=0,ROUNDUP((Q8006-日期设置!$B$2)/365,0),ROUNDUP((R8006-日期设置!$B$2)/365,0))</f>
        <v>1</v>
      </c>
      <c r="X8006" s="18">
        <f>_xlfn.IFNA(VLOOKUP(A8006,过往入选债券!A:D,4,0),2)</f>
        <v>2</v>
      </c>
      <c r="Y8006">
        <f>_xlfn.IFNA(VLOOKUP(C8006,[2]Sheet1!$A:$A,1,0),3)</f>
        <v>3</v>
      </c>
    </row>
    <row r="8007" spans="1:25" hidden="1" x14ac:dyDescent="0.2">
      <c r="A8007" s="29" t="s">
        <v>12445</v>
      </c>
      <c r="B8007" s="29" t="s">
        <v>12446</v>
      </c>
      <c r="C8007" s="40" t="s">
        <v>9604</v>
      </c>
      <c r="D8007" s="26" t="str">
        <f>[1]!b_calc_yield(A8007,日期设置!$B$2,F8007,1,R8007,1,O8007,L8007,S8007,)</f>
        <v>Fetching...</v>
      </c>
      <c r="E8007" s="26">
        <f t="shared" si="250"/>
        <v>22.551352586190475</v>
      </c>
      <c r="F8007" s="18">
        <f>[1]!b_dq_cleanprice($A8007,日期设置!B$2)</f>
        <v>39.950000000000003</v>
      </c>
      <c r="G8007" s="18" t="str">
        <f t="shared" si="251"/>
        <v>1.09 + 0</v>
      </c>
      <c r="H8007" s="27">
        <f>[1]!b_dq_pctchange($A8007,日期设置!$B$2,1)/100</f>
        <v>0</v>
      </c>
      <c r="I8007" s="26">
        <f>[1]!b_pq_pctchange(A8007,日期设置!$B$4,日期设置!$B$2,1)</f>
        <v>-0.42596252825832931</v>
      </c>
      <c r="J8007" s="26">
        <f>[1]!b_pq_pctchange(A8007,日期设置!$C$4,日期设置!$B$2,1)</f>
        <v>-0.53430134994496958</v>
      </c>
      <c r="K8007" s="52">
        <f>[1]!b_dq_amount($A8007,日期设置!B$2,2,10000)</f>
        <v>0</v>
      </c>
      <c r="L8007" s="26">
        <f>[1]!b_info_latestpar(A8007,日期设置!$B$2)</f>
        <v>40</v>
      </c>
      <c r="M8007" s="6">
        <f>[1]!b_info_outstandingbalance($A8007,日期设置!B$2)</f>
        <v>4.8</v>
      </c>
      <c r="N8007" s="7" t="str">
        <f>[1]!b_info_latestissurercreditrating2(A8007,日期设置!$B$2,"102","1")</f>
        <v>AA+</v>
      </c>
      <c r="O8007" s="44">
        <v>5.75</v>
      </c>
      <c r="P8007" s="9">
        <f>[1]!b_info_repurchasedate(A8007)</f>
        <v>0</v>
      </c>
      <c r="Q8007" s="44" t="s">
        <v>16047</v>
      </c>
      <c r="R8007" s="2" t="str">
        <f>IF((--IF(P8007=0,Q8007,P8007))&gt;(--日期设置!$B$2),IF(P8007=0,Q8007,P8007),Q8007)</f>
        <v>2022-04-27</v>
      </c>
      <c r="S8007" s="32" t="s">
        <v>17833</v>
      </c>
      <c r="T8007" s="8">
        <f>[1]!b_anal_ptmyear($A8007,日期设置!$B$2)</f>
        <v>1.0986301369863014</v>
      </c>
      <c r="U8007" s="8">
        <f>[1]!b_anal_termifexercise($A8007,日期设置!B$2)</f>
        <v>0</v>
      </c>
      <c r="V8007" s="10">
        <f>[1]!b_dq_dirtyprice(A8007,日期设置!$B$2)</f>
        <v>42.023200000000003</v>
      </c>
      <c r="W8007" s="11">
        <f>IF(U8007=0,ROUNDUP((Q8007-日期设置!$B$2)/365,0),ROUNDUP((R8007-日期设置!$B$2)/365,0))</f>
        <v>2</v>
      </c>
      <c r="X8007" s="18">
        <f>_xlfn.IFNA(VLOOKUP(A8007,过往入选债券!A:D,4,0),2)</f>
        <v>2</v>
      </c>
      <c r="Y8007">
        <f>_xlfn.IFNA(VLOOKUP(C8007,[2]Sheet1!$A:$A,1,0),3)</f>
        <v>3</v>
      </c>
    </row>
    <row r="8008" spans="1:25" hidden="1" x14ac:dyDescent="0.2">
      <c r="A8008" s="29" t="s">
        <v>12425</v>
      </c>
      <c r="B8008" s="29" t="s">
        <v>12426</v>
      </c>
      <c r="C8008" s="40" t="s">
        <v>12427</v>
      </c>
      <c r="D8008" s="26" t="str">
        <f>[1]!b_calc_yield(A8008,日期设置!$B$2,F8008,1,R8008,1,O8008,L8008,S8008,)</f>
        <v>Fetching...</v>
      </c>
      <c r="E8008" s="26">
        <f t="shared" si="250"/>
        <v>25.128861398457204</v>
      </c>
      <c r="F8008" s="18">
        <f>[1]!b_dq_cleanprice($A8008,日期设置!B$2)</f>
        <v>39.868000000000002</v>
      </c>
      <c r="G8008" s="18" t="str">
        <f t="shared" si="251"/>
        <v>1.09 + 0</v>
      </c>
      <c r="H8008" s="27">
        <f>[1]!b_dq_pctchange($A8008,日期设置!$B$2,1)/100</f>
        <v>0</v>
      </c>
      <c r="I8008" s="26">
        <f>[1]!b_pq_pctchange(A8008,日期设置!$B$4,日期设置!$B$2,1)</f>
        <v>0</v>
      </c>
      <c r="J8008" s="26">
        <f>[1]!b_pq_pctchange(A8008,日期设置!$C$4,日期设置!$B$2,1)</f>
        <v>0</v>
      </c>
      <c r="K8008" s="52">
        <f>[1]!b_dq_amount($A8008,日期设置!B$2,2,10000)</f>
        <v>0</v>
      </c>
      <c r="L8008" s="26">
        <f>[1]!b_info_latestpar(A8008,日期设置!$B$2)</f>
        <v>40</v>
      </c>
      <c r="M8008" s="6">
        <f>[1]!b_info_outstandingbalance($A8008,日期设置!B$2)</f>
        <v>3.6</v>
      </c>
      <c r="N8008" s="7" t="str">
        <f>[1]!b_info_latestissurercreditrating2(A8008,日期设置!$B$2,"102","1")</f>
        <v>AA</v>
      </c>
      <c r="O8008" s="44">
        <v>6.4</v>
      </c>
      <c r="P8008" s="9">
        <f>[1]!b_info_repurchasedate(A8008)</f>
        <v>0</v>
      </c>
      <c r="Q8008" s="44" t="s">
        <v>16056</v>
      </c>
      <c r="R8008" s="2" t="str">
        <f>IF((--IF(P8008=0,Q8008,P8008))&gt;(--日期设置!$B$2),IF(P8008=0,Q8008,P8008),Q8008)</f>
        <v>2022-04-24</v>
      </c>
      <c r="S8008" s="32" t="s">
        <v>18131</v>
      </c>
      <c r="T8008" s="8">
        <f>[1]!b_anal_ptmyear($A8008,日期设置!$B$2)</f>
        <v>1.0904109589041096</v>
      </c>
      <c r="U8008" s="8">
        <f>[1]!b_anal_termifexercise($A8008,日期设置!B$2)</f>
        <v>0</v>
      </c>
      <c r="V8008" s="10">
        <f>[1]!b_dq_dirtyprice(A8008,日期设置!$B$2)</f>
        <v>42.1965</v>
      </c>
      <c r="W8008" s="11">
        <f>IF(U8008=0,ROUNDUP((Q8008-日期设置!$B$2)/365,0),ROUNDUP((R8008-日期设置!$B$2)/365,0))</f>
        <v>2</v>
      </c>
      <c r="X8008" s="18">
        <f>_xlfn.IFNA(VLOOKUP(A8008,过往入选债券!A:D,4,0),2)</f>
        <v>2</v>
      </c>
      <c r="Y8008">
        <f>_xlfn.IFNA(VLOOKUP(C8008,[2]Sheet1!$A:$A,1,0),3)</f>
        <v>3</v>
      </c>
    </row>
    <row r="8009" spans="1:25" hidden="1" x14ac:dyDescent="0.2">
      <c r="A8009" s="29" t="s">
        <v>1860</v>
      </c>
      <c r="B8009" s="29" t="s">
        <v>1861</v>
      </c>
      <c r="C8009" s="40" t="s">
        <v>1028</v>
      </c>
      <c r="D8009" s="26" t="str">
        <f>[1]!b_calc_yield(A8009,日期设置!$B$2,F8009,1,R8009,1,O8009,L8009,S8009,)</f>
        <v>Fetching...</v>
      </c>
      <c r="E8009" s="26">
        <f t="shared" si="250"/>
        <v>-0.15852763358835675</v>
      </c>
      <c r="F8009" s="18">
        <f>[1]!b_dq_cleanprice($A8009,日期设置!B$2)</f>
        <v>100.9349</v>
      </c>
      <c r="G8009" s="18" t="str">
        <f t="shared" si="251"/>
        <v>0.11 + 0</v>
      </c>
      <c r="H8009" s="27">
        <f>[1]!b_dq_pctchange($A8009,日期设置!$B$2,1)/100</f>
        <v>0</v>
      </c>
      <c r="I8009" s="26">
        <f>[1]!b_pq_pctchange(A8009,日期设置!$B$4,日期设置!$B$2,1)</f>
        <v>0</v>
      </c>
      <c r="J8009" s="26">
        <f>[1]!b_pq_pctchange(A8009,日期设置!$C$4,日期设置!$B$2,1)</f>
        <v>0</v>
      </c>
      <c r="K8009" s="52">
        <f>[1]!b_dq_amount($A8009,日期设置!B$2,2,10000)</f>
        <v>0</v>
      </c>
      <c r="L8009" s="26">
        <f>[1]!b_info_latestpar(A8009,日期设置!$B$2)</f>
        <v>100</v>
      </c>
      <c r="M8009" s="6">
        <f>[1]!b_info_outstandingbalance($A8009,日期设置!B$2)</f>
        <v>5</v>
      </c>
      <c r="N8009" s="7">
        <f>[1]!b_info_latestissurercreditrating2(A8009,日期设置!$B$2,"102","1")</f>
        <v>0</v>
      </c>
      <c r="O8009" s="44">
        <v>6.5</v>
      </c>
      <c r="P8009" s="9">
        <f>[1]!b_info_repurchasedate(A8009)</f>
        <v>0</v>
      </c>
      <c r="Q8009" s="44" t="s">
        <v>16818</v>
      </c>
      <c r="R8009" s="2" t="str">
        <f>IF((--IF(P8009=0,Q8009,P8009))&gt;(--日期设置!$B$2),IF(P8009=0,Q8009,P8009),Q8009)</f>
        <v>2021-05-04</v>
      </c>
      <c r="S8009" s="32" t="s">
        <v>18374</v>
      </c>
      <c r="T8009" s="8">
        <f>[1]!b_anal_ptmyear($A8009,日期设置!$B$2)</f>
        <v>0.11780821917808219</v>
      </c>
      <c r="U8009" s="8">
        <f>[1]!b_anal_termifexercise($A8009,日期设置!B$2)</f>
        <v>0</v>
      </c>
      <c r="V8009" s="10">
        <f>[1]!b_dq_dirtyprice(A8009,日期设置!$B$2)</f>
        <v>106.6691</v>
      </c>
      <c r="W8009" s="11">
        <f>IF(U8009=0,ROUNDUP((Q8009-日期设置!$B$2)/365,0),ROUNDUP((R8009-日期设置!$B$2)/365,0))</f>
        <v>1</v>
      </c>
      <c r="X8009" s="18">
        <f>_xlfn.IFNA(VLOOKUP(A8009,过往入选债券!A:D,4,0),2)</f>
        <v>2</v>
      </c>
      <c r="Y8009">
        <f>_xlfn.IFNA(VLOOKUP(C8009,[2]Sheet1!$A:$A,1,0),3)</f>
        <v>3</v>
      </c>
    </row>
    <row r="8010" spans="1:25" hidden="1" x14ac:dyDescent="0.2">
      <c r="A8010" s="29" t="s">
        <v>12199</v>
      </c>
      <c r="B8010" s="29" t="s">
        <v>12200</v>
      </c>
      <c r="C8010" s="40" t="s">
        <v>12201</v>
      </c>
      <c r="D8010" s="26" t="str">
        <f>[1]!b_calc_yield(A8010,日期设置!$B$2,F8010,1,R8010,1,O8010,L8010,S8010,)</f>
        <v>Fetching...</v>
      </c>
      <c r="E8010" s="26">
        <f t="shared" si="250"/>
        <v>31.404696166344937</v>
      </c>
      <c r="F8010" s="18">
        <f>[1]!b_dq_cleanprice($A8010,日期设置!B$2)</f>
        <v>20.176600000000001</v>
      </c>
      <c r="G8010" s="18" t="str">
        <f t="shared" si="251"/>
        <v>0.79 + 0</v>
      </c>
      <c r="H8010" s="27">
        <f>[1]!b_dq_pctchange($A8010,日期设置!$B$2,1)/100</f>
        <v>0</v>
      </c>
      <c r="I8010" s="26">
        <f>[1]!b_pq_pctchange(A8010,日期设置!$B$4,日期设置!$B$2,1)</f>
        <v>0</v>
      </c>
      <c r="J8010" s="26">
        <f>[1]!b_pq_pctchange(A8010,日期设置!$C$4,日期设置!$B$2,1)</f>
        <v>0</v>
      </c>
      <c r="K8010" s="52">
        <f>[1]!b_dq_amount($A8010,日期设置!B$2,2,10000)</f>
        <v>0</v>
      </c>
      <c r="L8010" s="26">
        <f>[1]!b_info_latestpar(A8010,日期设置!$B$2)</f>
        <v>19.999999999999996</v>
      </c>
      <c r="M8010" s="6">
        <f>[1]!b_info_outstandingbalance($A8010,日期设置!B$2)</f>
        <v>2</v>
      </c>
      <c r="N8010" s="7" t="str">
        <f>[1]!b_info_latestissurercreditrating2(A8010,日期设置!$B$2,"102","1")</f>
        <v>AA</v>
      </c>
      <c r="O8010" s="44">
        <v>6.89</v>
      </c>
      <c r="P8010" s="9">
        <f>[1]!b_info_repurchasedate(A8010)</f>
        <v>0</v>
      </c>
      <c r="Q8010" s="44" t="s">
        <v>17365</v>
      </c>
      <c r="R8010" s="2" t="str">
        <f>IF((--IF(P8010=0,Q8010,P8010))&gt;(--日期设置!$B$2),IF(P8010=0,Q8010,P8010),Q8010)</f>
        <v>2022-01-05</v>
      </c>
      <c r="S8010" s="32" t="s">
        <v>18960</v>
      </c>
      <c r="T8010" s="8">
        <f>[1]!b_anal_ptmyear($A8010,日期设置!$B$2)</f>
        <v>0.79178082191780819</v>
      </c>
      <c r="U8010" s="8">
        <f>[1]!b_anal_termifexercise($A8010,日期设置!B$2)</f>
        <v>0</v>
      </c>
      <c r="V8010" s="10">
        <f>[1]!b_dq_dirtyprice(A8010,日期设置!$B$2)</f>
        <v>20.4635</v>
      </c>
      <c r="W8010" s="11">
        <f>IF(U8010=0,ROUNDUP((Q8010-日期设置!$B$2)/365,0),ROUNDUP((R8010-日期设置!$B$2)/365,0))</f>
        <v>1</v>
      </c>
      <c r="X8010" s="18">
        <f>_xlfn.IFNA(VLOOKUP(A8010,过往入选债券!A:D,4,0),2)</f>
        <v>2</v>
      </c>
      <c r="Y8010">
        <f>_xlfn.IFNA(VLOOKUP(C8010,[2]Sheet1!$A:$A,1,0),3)</f>
        <v>3</v>
      </c>
    </row>
    <row r="8011" spans="1:25" hidden="1" x14ac:dyDescent="0.2">
      <c r="A8011" s="29" t="s">
        <v>1943</v>
      </c>
      <c r="B8011" s="29" t="s">
        <v>1944</v>
      </c>
      <c r="C8011" s="40" t="s">
        <v>540</v>
      </c>
      <c r="D8011" s="26" t="str">
        <f>[1]!b_calc_yield(A8011,日期设置!$B$2,F8011,1,R8011,1,O8011,L8011,S8011,)</f>
        <v>Fetching...</v>
      </c>
      <c r="E8011" s="26">
        <f t="shared" si="250"/>
        <v>-0.3828186133250866</v>
      </c>
      <c r="F8011" s="18">
        <f>[1]!b_dq_cleanprice($A8011,日期设置!B$2)</f>
        <v>102.1173</v>
      </c>
      <c r="G8011" s="18" t="str">
        <f t="shared" si="251"/>
        <v>0.27 + 0</v>
      </c>
      <c r="H8011" s="27">
        <f>[1]!b_dq_pctchange($A8011,日期设置!$B$2,1)/100</f>
        <v>0</v>
      </c>
      <c r="I8011" s="26">
        <f>[1]!b_pq_pctchange(A8011,日期设置!$B$4,日期设置!$B$2,1)</f>
        <v>0</v>
      </c>
      <c r="J8011" s="26">
        <f>[1]!b_pq_pctchange(A8011,日期设置!$C$4,日期设置!$B$2,1)</f>
        <v>0</v>
      </c>
      <c r="K8011" s="52">
        <f>[1]!b_dq_amount($A8011,日期设置!B$2,2,10000)</f>
        <v>0</v>
      </c>
      <c r="L8011" s="26">
        <f>[1]!b_info_latestpar(A8011,日期设置!$B$2)</f>
        <v>100</v>
      </c>
      <c r="M8011" s="6">
        <f>[1]!b_info_outstandingbalance($A8011,日期设置!B$2)</f>
        <v>5</v>
      </c>
      <c r="N8011" s="7">
        <f>[1]!b_info_latestissurercreditrating2(A8011,日期设置!$B$2,"102","1")</f>
        <v>0</v>
      </c>
      <c r="O8011" s="44">
        <v>6.3</v>
      </c>
      <c r="P8011" s="9">
        <f>[1]!b_info_repurchasedate(A8011)</f>
        <v>0</v>
      </c>
      <c r="Q8011" s="44" t="s">
        <v>16596</v>
      </c>
      <c r="R8011" s="2" t="str">
        <f>IF((--IF(P8011=0,Q8011,P8011))&gt;(--日期设置!$B$2),IF(P8011=0,Q8011,P8011),Q8011)</f>
        <v>2021-06-29</v>
      </c>
      <c r="S8011" s="32" t="s">
        <v>18349</v>
      </c>
      <c r="T8011" s="8">
        <f>[1]!b_anal_ptmyear($A8011,日期设置!$B$2)</f>
        <v>0.27123287671232876</v>
      </c>
      <c r="U8011" s="8">
        <f>[1]!b_anal_termifexercise($A8011,日期设置!B$2)</f>
        <v>0</v>
      </c>
      <c r="V8011" s="10">
        <f>[1]!b_dq_dirtyprice(A8011,日期设置!$B$2)</f>
        <v>106.7085</v>
      </c>
      <c r="W8011" s="11">
        <f>IF(U8011=0,ROUNDUP((Q8011-日期设置!$B$2)/365,0),ROUNDUP((R8011-日期设置!$B$2)/365,0))</f>
        <v>1</v>
      </c>
      <c r="X8011" s="18">
        <f>_xlfn.IFNA(VLOOKUP(A8011,过往入选债券!A:D,4,0),2)</f>
        <v>2</v>
      </c>
      <c r="Y8011">
        <f>_xlfn.IFNA(VLOOKUP(C8011,[2]Sheet1!$A:$A,1,0),3)</f>
        <v>3</v>
      </c>
    </row>
    <row r="8012" spans="1:25" hidden="1" x14ac:dyDescent="0.2">
      <c r="A8012" s="29" t="s">
        <v>12478</v>
      </c>
      <c r="B8012" s="29" t="s">
        <v>12479</v>
      </c>
      <c r="C8012" s="40" t="s">
        <v>3258</v>
      </c>
      <c r="D8012" s="26" t="str">
        <f>[1]!b_calc_yield(A8012,日期设置!$B$2,F8012,1,R8012,1,O8012,L8012,S8012,)</f>
        <v>Fetching...</v>
      </c>
      <c r="E8012" s="26">
        <f t="shared" si="250"/>
        <v>20.37585590774016</v>
      </c>
      <c r="F8012" s="18">
        <f>[1]!b_dq_cleanprice($A8012,日期设置!B$2)</f>
        <v>40.534999999999997</v>
      </c>
      <c r="G8012" s="18" t="str">
        <f t="shared" si="251"/>
        <v>1.16 + 0</v>
      </c>
      <c r="H8012" s="27">
        <f>[1]!b_dq_pctchange($A8012,日期设置!$B$2,1)/100</f>
        <v>0</v>
      </c>
      <c r="I8012" s="26">
        <f>[1]!b_pq_pctchange(A8012,日期设置!$B$4,日期设置!$B$2,1)</f>
        <v>0</v>
      </c>
      <c r="J8012" s="26">
        <f>[1]!b_pq_pctchange(A8012,日期设置!$C$4,日期设置!$B$2,1)</f>
        <v>1.5791317736115473E-2</v>
      </c>
      <c r="K8012" s="52">
        <f>[1]!b_dq_amount($A8012,日期设置!B$2,2,10000)</f>
        <v>0</v>
      </c>
      <c r="L8012" s="26">
        <f>[1]!b_info_latestpar(A8012,日期设置!$B$2)</f>
        <v>40</v>
      </c>
      <c r="M8012" s="6">
        <f>[1]!b_info_outstandingbalance($A8012,日期设置!B$2)</f>
        <v>5.6</v>
      </c>
      <c r="N8012" s="7" t="str">
        <f>[1]!b_info_latestissurercreditrating2(A8012,日期设置!$B$2,"102","1")</f>
        <v>AA+</v>
      </c>
      <c r="O8012" s="44">
        <v>5.5</v>
      </c>
      <c r="P8012" s="9">
        <f>[1]!b_info_repurchasedate(A8012)</f>
        <v>0</v>
      </c>
      <c r="Q8012" s="44" t="s">
        <v>16793</v>
      </c>
      <c r="R8012" s="2" t="str">
        <f>IF((--IF(P8012=0,Q8012,P8012))&gt;(--日期设置!$B$2),IF(P8012=0,Q8012,P8012),Q8012)</f>
        <v>2022-05-22</v>
      </c>
      <c r="S8012" s="32" t="s">
        <v>18495</v>
      </c>
      <c r="T8012" s="8">
        <f>[1]!b_anal_ptmyear($A8012,日期设置!$B$2)</f>
        <v>1.167123287671233</v>
      </c>
      <c r="U8012" s="8">
        <f>[1]!b_anal_termifexercise($A8012,日期设置!B$2)</f>
        <v>0</v>
      </c>
      <c r="V8012" s="10">
        <f>[1]!b_dq_dirtyprice(A8012,日期设置!$B$2)</f>
        <v>42.3673</v>
      </c>
      <c r="W8012" s="11">
        <f>IF(U8012=0,ROUNDUP((Q8012-日期设置!$B$2)/365,0),ROUNDUP((R8012-日期设置!$B$2)/365,0))</f>
        <v>2</v>
      </c>
      <c r="X8012" s="18">
        <f>_xlfn.IFNA(VLOOKUP(A8012,过往入选债券!A:D,4,0),2)</f>
        <v>2</v>
      </c>
      <c r="Y8012">
        <f>_xlfn.IFNA(VLOOKUP(C8012,[2]Sheet1!$A:$A,1,0),3)</f>
        <v>3</v>
      </c>
    </row>
    <row r="8013" spans="1:25" hidden="1" x14ac:dyDescent="0.2">
      <c r="A8013" s="29" t="s">
        <v>12454</v>
      </c>
      <c r="B8013" s="29" t="s">
        <v>12455</v>
      </c>
      <c r="C8013" s="40" t="s">
        <v>12293</v>
      </c>
      <c r="D8013" s="26" t="str">
        <f>[1]!b_calc_yield(A8013,日期设置!$B$2,F8013,1,R8013,1,O8013,L8013,S8013,)</f>
        <v>Fetching...</v>
      </c>
      <c r="E8013" s="26">
        <f t="shared" si="250"/>
        <v>24.748557373724523</v>
      </c>
      <c r="F8013" s="18">
        <f>[1]!b_dq_cleanprice($A8013,日期设置!B$2)</f>
        <v>40.100999999999999</v>
      </c>
      <c r="G8013" s="18" t="str">
        <f t="shared" si="251"/>
        <v>1.10 + 0</v>
      </c>
      <c r="H8013" s="27">
        <f>[1]!b_dq_pctchange($A8013,日期设置!$B$2,1)/100</f>
        <v>0</v>
      </c>
      <c r="I8013" s="26">
        <f>[1]!b_pq_pctchange(A8013,日期设置!$B$4,日期设置!$B$2,1)</f>
        <v>0</v>
      </c>
      <c r="J8013" s="26">
        <f>[1]!b_pq_pctchange(A8013,日期设置!$C$4,日期设置!$B$2,1)</f>
        <v>0</v>
      </c>
      <c r="K8013" s="52">
        <f>[1]!b_dq_amount($A8013,日期设置!B$2,2,10000)</f>
        <v>0</v>
      </c>
      <c r="L8013" s="26">
        <f>[1]!b_info_latestpar(A8013,日期设置!$B$2)</f>
        <v>40</v>
      </c>
      <c r="M8013" s="6">
        <f>[1]!b_info_outstandingbalance($A8013,日期设置!B$2)</f>
        <v>2</v>
      </c>
      <c r="N8013" s="7" t="str">
        <f>[1]!b_info_latestissurercreditrating2(A8013,日期设置!$B$2,"102","1")</f>
        <v>AA</v>
      </c>
      <c r="O8013" s="44">
        <v>6.45</v>
      </c>
      <c r="P8013" s="9">
        <f>[1]!b_info_repurchasedate(A8013)</f>
        <v>0</v>
      </c>
      <c r="Q8013" s="44" t="s">
        <v>16338</v>
      </c>
      <c r="R8013" s="2" t="str">
        <f>IF((--IF(P8013=0,Q8013,P8013))&gt;(--日期设置!$B$2),IF(P8013=0,Q8013,P8013),Q8013)</f>
        <v>2022-04-30</v>
      </c>
      <c r="S8013" s="32" t="s">
        <v>18116</v>
      </c>
      <c r="T8013" s="8">
        <f>[1]!b_anal_ptmyear($A8013,日期设置!$B$2)</f>
        <v>1.106849315068493</v>
      </c>
      <c r="U8013" s="8">
        <f>[1]!b_anal_termifexercise($A8013,日期设置!B$2)</f>
        <v>0</v>
      </c>
      <c r="V8013" s="10">
        <f>[1]!b_dq_dirtyprice(A8013,日期设置!$B$2)</f>
        <v>42.405299999999997</v>
      </c>
      <c r="W8013" s="11">
        <f>IF(U8013=0,ROUNDUP((Q8013-日期设置!$B$2)/365,0),ROUNDUP((R8013-日期设置!$B$2)/365,0))</f>
        <v>2</v>
      </c>
      <c r="X8013" s="18">
        <f>_xlfn.IFNA(VLOOKUP(A8013,过往入选债券!A:D,4,0),2)</f>
        <v>2</v>
      </c>
      <c r="Y8013">
        <f>_xlfn.IFNA(VLOOKUP(C8013,[2]Sheet1!$A:$A,1,0),3)</f>
        <v>3</v>
      </c>
    </row>
    <row r="8014" spans="1:25" hidden="1" x14ac:dyDescent="0.2">
      <c r="A8014" s="29" t="s">
        <v>6598</v>
      </c>
      <c r="B8014" s="29" t="s">
        <v>6599</v>
      </c>
      <c r="C8014" s="40" t="s">
        <v>431</v>
      </c>
      <c r="D8014" s="26" t="str">
        <f>[1]!b_calc_yield(A8014,日期设置!$B$2,F8014,1,R8014,1,O8014,L8014,S8014,)</f>
        <v>Fetching...</v>
      </c>
      <c r="E8014" s="26">
        <f t="shared" si="250"/>
        <v>-0.10176052356787313</v>
      </c>
      <c r="F8014" s="18">
        <f>[1]!b_dq_cleanprice($A8014,日期设置!B$2)</f>
        <v>100.4592</v>
      </c>
      <c r="G8014" s="18" t="str">
        <f t="shared" si="251"/>
        <v>0.06 + 0</v>
      </c>
      <c r="H8014" s="27">
        <f>[1]!b_dq_pctchange($A8014,日期设置!$B$2,1)/100</f>
        <v>0</v>
      </c>
      <c r="I8014" s="26">
        <f>[1]!b_pq_pctchange(A8014,日期设置!$B$4,日期设置!$B$2,1)</f>
        <v>0</v>
      </c>
      <c r="J8014" s="26">
        <f>[1]!b_pq_pctchange(A8014,日期设置!$C$4,日期设置!$B$2,1)</f>
        <v>0</v>
      </c>
      <c r="K8014" s="52">
        <f>[1]!b_dq_amount($A8014,日期设置!B$2,2,10000)</f>
        <v>0</v>
      </c>
      <c r="L8014" s="26">
        <f>[1]!b_info_latestpar(A8014,日期设置!$B$2)</f>
        <v>100</v>
      </c>
      <c r="M8014" s="6">
        <f>[1]!b_info_outstandingbalance($A8014,日期设置!B$2)</f>
        <v>6</v>
      </c>
      <c r="N8014" s="7" t="str">
        <f>[1]!b_info_latestissurercreditrating2(A8014,日期设置!$B$2,"102","1")</f>
        <v>AA+</v>
      </c>
      <c r="O8014" s="44">
        <v>5.14</v>
      </c>
      <c r="P8014" s="9">
        <f>[1]!b_info_repurchasedate(A8014)</f>
        <v>0</v>
      </c>
      <c r="Q8014" s="44" t="s">
        <v>16572</v>
      </c>
      <c r="R8014" s="2" t="str">
        <f>IF((--IF(P8014=0,Q8014,P8014))&gt;(--日期设置!$B$2),IF(P8014=0,Q8014,P8014),Q8014)</f>
        <v>2021-04-16</v>
      </c>
      <c r="S8014" s="32" t="s">
        <v>18720</v>
      </c>
      <c r="T8014" s="8">
        <f>[1]!b_anal_ptmyear($A8014,日期设置!$B$2)</f>
        <v>6.8493150684931503E-2</v>
      </c>
      <c r="U8014" s="8">
        <f>[1]!b_anal_termifexercise($A8014,日期设置!B$2)</f>
        <v>0</v>
      </c>
      <c r="V8014" s="10">
        <f>[1]!b_dq_dirtyprice(A8014,日期设置!$B$2)</f>
        <v>105.2471</v>
      </c>
      <c r="W8014" s="11">
        <f>IF(U8014=0,ROUNDUP((Q8014-日期设置!$B$2)/365,0),ROUNDUP((R8014-日期设置!$B$2)/365,0))</f>
        <v>1</v>
      </c>
      <c r="X8014" s="18">
        <f>_xlfn.IFNA(VLOOKUP(A8014,过往入选债券!A:D,4,0),2)</f>
        <v>2</v>
      </c>
      <c r="Y8014">
        <f>_xlfn.IFNA(VLOOKUP(C8014,[2]Sheet1!$A:$A,1,0),3)</f>
        <v>3</v>
      </c>
    </row>
    <row r="8015" spans="1:25" hidden="1" x14ac:dyDescent="0.2">
      <c r="A8015" s="29" t="s">
        <v>12221</v>
      </c>
      <c r="B8015" s="29" t="s">
        <v>12222</v>
      </c>
      <c r="C8015" s="40" t="s">
        <v>12223</v>
      </c>
      <c r="D8015" s="26" t="str">
        <f>[1]!b_calc_yield(A8015,日期设置!$B$2,F8015,1,R8015,1,O8015,L8015,S8015,)</f>
        <v>Fetching...</v>
      </c>
      <c r="E8015" s="26">
        <f t="shared" si="250"/>
        <v>28.818460583006633</v>
      </c>
      <c r="F8015" s="18">
        <f>[1]!b_dq_cleanprice($A8015,日期设置!B$2)</f>
        <v>20.369900000000001</v>
      </c>
      <c r="G8015" s="18" t="str">
        <f t="shared" si="251"/>
        <v>0.81 + 0</v>
      </c>
      <c r="H8015" s="27">
        <f>[1]!b_dq_pctchange($A8015,日期设置!$B$2,1)/100</f>
        <v>0</v>
      </c>
      <c r="I8015" s="26">
        <f>[1]!b_pq_pctchange(A8015,日期设置!$B$4,日期设置!$B$2,1)</f>
        <v>0</v>
      </c>
      <c r="J8015" s="26">
        <f>[1]!b_pq_pctchange(A8015,日期设置!$C$4,日期设置!$B$2,1)</f>
        <v>0</v>
      </c>
      <c r="K8015" s="52">
        <f>[1]!b_dq_amount($A8015,日期设置!B$2,2,10000)</f>
        <v>0</v>
      </c>
      <c r="L8015" s="26">
        <f>[1]!b_info_latestpar(A8015,日期设置!$B$2)</f>
        <v>19.999999999999996</v>
      </c>
      <c r="M8015" s="6">
        <f>[1]!b_info_outstandingbalance($A8015,日期设置!B$2)</f>
        <v>1</v>
      </c>
      <c r="N8015" s="7" t="str">
        <f>[1]!b_info_latestissurercreditrating2(A8015,日期设置!$B$2,"102","1")</f>
        <v>AA</v>
      </c>
      <c r="O8015" s="44">
        <v>6.55</v>
      </c>
      <c r="P8015" s="9">
        <f>[1]!b_info_repurchasedate(A8015)</f>
        <v>0</v>
      </c>
      <c r="Q8015" s="44" t="s">
        <v>16463</v>
      </c>
      <c r="R8015" s="2" t="str">
        <f>IF((--IF(P8015=0,Q8015,P8015))&gt;(--日期设置!$B$2),IF(P8015=0,Q8015,P8015),Q8015)</f>
        <v>2022-01-14</v>
      </c>
      <c r="S8015" s="32" t="s">
        <v>18228</v>
      </c>
      <c r="T8015" s="8">
        <f>[1]!b_anal_ptmyear($A8015,日期设置!$B$2)</f>
        <v>0.81643835616438354</v>
      </c>
      <c r="U8015" s="8">
        <f>[1]!b_anal_termifexercise($A8015,日期设置!B$2)</f>
        <v>0</v>
      </c>
      <c r="V8015" s="10">
        <f>[1]!b_dq_dirtyprice(A8015,日期设置!$B$2)</f>
        <v>20.610399999999998</v>
      </c>
      <c r="W8015" s="11">
        <f>IF(U8015=0,ROUNDUP((Q8015-日期设置!$B$2)/365,0),ROUNDUP((R8015-日期设置!$B$2)/365,0))</f>
        <v>1</v>
      </c>
      <c r="X8015" s="18">
        <f>_xlfn.IFNA(VLOOKUP(A8015,过往入选债券!A:D,4,0),2)</f>
        <v>2</v>
      </c>
      <c r="Y8015">
        <f>_xlfn.IFNA(VLOOKUP(C8015,[2]Sheet1!$A:$A,1,0),3)</f>
        <v>3</v>
      </c>
    </row>
    <row r="8016" spans="1:25" hidden="1" x14ac:dyDescent="0.2">
      <c r="A8016" s="29" t="s">
        <v>12401</v>
      </c>
      <c r="B8016" s="29" t="s">
        <v>12402</v>
      </c>
      <c r="C8016" s="40" t="s">
        <v>12403</v>
      </c>
      <c r="D8016" s="26" t="str">
        <f>[1]!b_calc_yield(A8016,日期设置!$B$2,F8016,1,R8016,1,O8016,L8016,S8016,)</f>
        <v>Fetching...</v>
      </c>
      <c r="E8016" s="26">
        <f t="shared" si="250"/>
        <v>24.823580309080185</v>
      </c>
      <c r="F8016" s="18">
        <f>[1]!b_dq_cleanprice($A8016,日期设置!B$2)</f>
        <v>39.943100000000001</v>
      </c>
      <c r="G8016" s="18" t="str">
        <f t="shared" si="251"/>
        <v>1.07 + 0</v>
      </c>
      <c r="H8016" s="27">
        <f>[1]!b_dq_pctchange($A8016,日期设置!$B$2,1)/100</f>
        <v>0</v>
      </c>
      <c r="I8016" s="26">
        <f>[1]!b_pq_pctchange(A8016,日期设置!$B$4,日期设置!$B$2,1)</f>
        <v>-2.0028089395330339E-3</v>
      </c>
      <c r="J8016" s="26">
        <f>[1]!b_pq_pctchange(A8016,日期设置!$C$4,日期设置!$B$2,1)</f>
        <v>-6.2799925941127946E-2</v>
      </c>
      <c r="K8016" s="52">
        <f>[1]!b_dq_amount($A8016,日期设置!B$2,2,10000)</f>
        <v>0</v>
      </c>
      <c r="L8016" s="26">
        <f>[1]!b_info_latestpar(A8016,日期设置!$B$2)</f>
        <v>40</v>
      </c>
      <c r="M8016" s="6">
        <f>[1]!b_info_outstandingbalance($A8016,日期设置!B$2)</f>
        <v>3.2</v>
      </c>
      <c r="N8016" s="7" t="str">
        <f>[1]!b_info_latestissurercreditrating2(A8016,日期设置!$B$2,"102","1")</f>
        <v>AA</v>
      </c>
      <c r="O8016" s="44">
        <v>6.4</v>
      </c>
      <c r="P8016" s="9">
        <f>[1]!b_info_repurchasedate(A8016)</f>
        <v>0</v>
      </c>
      <c r="Q8016" s="44" t="s">
        <v>15988</v>
      </c>
      <c r="R8016" s="2" t="str">
        <f>IF((--IF(P8016=0,Q8016,P8016))&gt;(--日期设置!$B$2),IF(P8016=0,Q8016,P8016),Q8016)</f>
        <v>2022-04-20</v>
      </c>
      <c r="S8016" s="32" t="s">
        <v>17776</v>
      </c>
      <c r="T8016" s="8">
        <f>[1]!b_anal_ptmyear($A8016,日期设置!$B$2)</f>
        <v>1.0794520547945206</v>
      </c>
      <c r="U8016" s="8">
        <f>[1]!b_anal_termifexercise($A8016,日期设置!B$2)</f>
        <v>0</v>
      </c>
      <c r="V8016" s="10">
        <f>[1]!b_dq_dirtyprice(A8016,日期设置!$B$2)</f>
        <v>42.299700000000001</v>
      </c>
      <c r="W8016" s="11">
        <f>IF(U8016=0,ROUNDUP((Q8016-日期设置!$B$2)/365,0),ROUNDUP((R8016-日期设置!$B$2)/365,0))</f>
        <v>2</v>
      </c>
      <c r="X8016" s="18">
        <f>_xlfn.IFNA(VLOOKUP(A8016,过往入选债券!A:D,4,0),2)</f>
        <v>2</v>
      </c>
      <c r="Y8016">
        <f>_xlfn.IFNA(VLOOKUP(C8016,[2]Sheet1!$A:$A,1,0),3)</f>
        <v>3</v>
      </c>
    </row>
    <row r="8017" spans="1:25" hidden="1" x14ac:dyDescent="0.2">
      <c r="A8017" s="29" t="s">
        <v>6736</v>
      </c>
      <c r="B8017" s="29" t="s">
        <v>6737</v>
      </c>
      <c r="C8017" s="40" t="s">
        <v>150</v>
      </c>
      <c r="D8017" s="26" t="str">
        <f>[1]!b_calc_yield(A8017,日期设置!$B$2,F8017,1,R8017,1,O8017,L8017,S8017,)</f>
        <v>Fetching...</v>
      </c>
      <c r="E8017" s="26">
        <f t="shared" si="250"/>
        <v>-0.14221793205015931</v>
      </c>
      <c r="F8017" s="18">
        <f>[1]!b_dq_cleanprice($A8017,日期设置!B$2)</f>
        <v>100.586</v>
      </c>
      <c r="G8017" s="18" t="str">
        <f t="shared" si="251"/>
        <v>0.09 + 0</v>
      </c>
      <c r="H8017" s="27">
        <f>[1]!b_dq_pctchange($A8017,日期设置!$B$2,1)/100</f>
        <v>0</v>
      </c>
      <c r="I8017" s="26">
        <f>[1]!b_pq_pctchange(A8017,日期设置!$B$4,日期设置!$B$2,1)</f>
        <v>0</v>
      </c>
      <c r="J8017" s="26">
        <f>[1]!b_pq_pctchange(A8017,日期设置!$C$4,日期设置!$B$2,1)</f>
        <v>0</v>
      </c>
      <c r="K8017" s="52">
        <f>[1]!b_dq_amount($A8017,日期设置!B$2,2,10000)</f>
        <v>0</v>
      </c>
      <c r="L8017" s="26">
        <f>[1]!b_info_latestpar(A8017,日期设置!$B$2)</f>
        <v>100</v>
      </c>
      <c r="M8017" s="6">
        <f>[1]!b_info_outstandingbalance($A8017,日期设置!B$2)</f>
        <v>5</v>
      </c>
      <c r="N8017" s="7" t="str">
        <f>[1]!b_info_latestissurercreditrating2(A8017,日期设置!$B$2,"102","1")</f>
        <v>AAA</v>
      </c>
      <c r="O8017" s="44">
        <v>4.6900000000000004</v>
      </c>
      <c r="P8017" s="9">
        <f>[1]!b_info_repurchasedate(A8017)</f>
        <v>0</v>
      </c>
      <c r="Q8017" s="44" t="s">
        <v>16091</v>
      </c>
      <c r="R8017" s="2" t="str">
        <f>IF((--IF(P8017=0,Q8017,P8017))&gt;(--日期设置!$B$2),IF(P8017=0,Q8017,P8017),Q8017)</f>
        <v>2021-04-25</v>
      </c>
      <c r="S8017" s="32" t="s">
        <v>18544</v>
      </c>
      <c r="T8017" s="8">
        <f>[1]!b_anal_ptmyear($A8017,日期设置!$B$2)</f>
        <v>9.3150684931506855E-2</v>
      </c>
      <c r="U8017" s="8">
        <f>[1]!b_anal_termifexercise($A8017,日期设置!B$2)</f>
        <v>0</v>
      </c>
      <c r="V8017" s="10">
        <f>[1]!b_dq_dirtyprice(A8017,日期设置!$B$2)</f>
        <v>104.8391</v>
      </c>
      <c r="W8017" s="11">
        <f>IF(U8017=0,ROUNDUP((Q8017-日期设置!$B$2)/365,0),ROUNDUP((R8017-日期设置!$B$2)/365,0))</f>
        <v>1</v>
      </c>
      <c r="X8017" s="18">
        <f>_xlfn.IFNA(VLOOKUP(A8017,过往入选债券!A:D,4,0),2)</f>
        <v>2</v>
      </c>
      <c r="Y8017">
        <f>_xlfn.IFNA(VLOOKUP(C8017,[2]Sheet1!$A:$A,1,0),3)</f>
        <v>3</v>
      </c>
    </row>
    <row r="8018" spans="1:25" hidden="1" x14ac:dyDescent="0.2">
      <c r="A8018" s="29" t="s">
        <v>1798</v>
      </c>
      <c r="B8018" s="29" t="s">
        <v>1799</v>
      </c>
      <c r="C8018" s="40" t="s">
        <v>95</v>
      </c>
      <c r="D8018" s="26" t="str">
        <f>[1]!b_calc_yield(A8018,日期设置!$B$2,F8018,1,R8018,1,O8018,L8018,S8018,)</f>
        <v>Fetching...</v>
      </c>
      <c r="E8018" s="26">
        <f t="shared" si="250"/>
        <v>-0.13887159283454409</v>
      </c>
      <c r="F8018" s="18">
        <f>[1]!b_dq_cleanprice($A8018,日期设置!B$2)</f>
        <v>100.67610000000001</v>
      </c>
      <c r="G8018" s="18" t="str">
        <f t="shared" si="251"/>
        <v>0.09 + 0</v>
      </c>
      <c r="H8018" s="27">
        <f>[1]!b_dq_pctchange($A8018,日期设置!$B$2,1)/100</f>
        <v>0</v>
      </c>
      <c r="I8018" s="26">
        <f>[1]!b_pq_pctchange(A8018,日期设置!$B$4,日期设置!$B$2,1)</f>
        <v>0</v>
      </c>
      <c r="J8018" s="26">
        <f>[1]!b_pq_pctchange(A8018,日期设置!$C$4,日期设置!$B$2,1)</f>
        <v>0</v>
      </c>
      <c r="K8018" s="52">
        <f>[1]!b_dq_amount($A8018,日期设置!B$2,2,10000)</f>
        <v>0</v>
      </c>
      <c r="L8018" s="26">
        <f>[1]!b_info_latestpar(A8018,日期设置!$B$2)</f>
        <v>100</v>
      </c>
      <c r="M8018" s="6">
        <f>[1]!b_info_outstandingbalance($A8018,日期设置!B$2)</f>
        <v>5</v>
      </c>
      <c r="N8018" s="7">
        <f>[1]!b_info_latestissurercreditrating2(A8018,日期设置!$B$2,"102","1")</f>
        <v>0</v>
      </c>
      <c r="O8018" s="44">
        <v>5.85</v>
      </c>
      <c r="P8018" s="9">
        <f>[1]!b_info_repurchasedate(A8018)</f>
        <v>0</v>
      </c>
      <c r="Q8018" s="44" t="s">
        <v>16026</v>
      </c>
      <c r="R8018" s="2" t="str">
        <f>IF((--IF(P8018=0,Q8018,P8018))&gt;(--日期设置!$B$2),IF(P8018=0,Q8018,P8018),Q8018)</f>
        <v>2021-04-24</v>
      </c>
      <c r="S8018" s="32" t="s">
        <v>18213</v>
      </c>
      <c r="T8018" s="8">
        <f>[1]!b_anal_ptmyear($A8018,日期设置!$B$2)</f>
        <v>9.0410958904109592E-2</v>
      </c>
      <c r="U8018" s="8">
        <f>[1]!b_anal_termifexercise($A8018,日期设置!B$2)</f>
        <v>0</v>
      </c>
      <c r="V8018" s="10">
        <f>[1]!b_dq_dirtyprice(A8018,日期设置!$B$2)</f>
        <v>105.99720000000001</v>
      </c>
      <c r="W8018" s="11">
        <f>IF(U8018=0,ROUNDUP((Q8018-日期设置!$B$2)/365,0),ROUNDUP((R8018-日期设置!$B$2)/365,0))</f>
        <v>1</v>
      </c>
      <c r="X8018" s="18">
        <f>_xlfn.IFNA(VLOOKUP(A8018,过往入选债券!A:D,4,0),2)</f>
        <v>2</v>
      </c>
      <c r="Y8018">
        <f>_xlfn.IFNA(VLOOKUP(C8018,[2]Sheet1!$A:$A,1,0),3)</f>
        <v>3</v>
      </c>
    </row>
    <row r="8019" spans="1:25" hidden="1" x14ac:dyDescent="0.2">
      <c r="A8019" s="29" t="s">
        <v>6489</v>
      </c>
      <c r="B8019" s="29" t="s">
        <v>6490</v>
      </c>
      <c r="C8019" s="40" t="s">
        <v>5808</v>
      </c>
      <c r="D8019" s="26" t="str">
        <f>[1]!b_calc_yield(A8019,日期设置!$B$2,F8019,1,R8019,1,O8019,L8019,S8019,)</f>
        <v>Fetching...</v>
      </c>
      <c r="E8019" s="26">
        <f t="shared" si="250"/>
        <v>-2.5541959552544125E-2</v>
      </c>
      <c r="F8019" s="18">
        <f>[1]!b_dq_cleanprice($A8019,日期设置!B$2)</f>
        <v>100.1139</v>
      </c>
      <c r="G8019" s="18" t="str">
        <f t="shared" si="251"/>
        <v>0.01 + 0</v>
      </c>
      <c r="H8019" s="27">
        <f>[1]!b_dq_pctchange($A8019,日期设置!$B$2,1)/100</f>
        <v>0</v>
      </c>
      <c r="I8019" s="26">
        <f>[1]!b_pq_pctchange(A8019,日期设置!$B$4,日期设置!$B$2,1)</f>
        <v>0</v>
      </c>
      <c r="J8019" s="26">
        <f>[1]!b_pq_pctchange(A8019,日期设置!$C$4,日期设置!$B$2,1)</f>
        <v>-0.31097462614337035</v>
      </c>
      <c r="K8019" s="52">
        <f>[1]!b_dq_amount($A8019,日期设置!B$2,2,10000)</f>
        <v>0</v>
      </c>
      <c r="L8019" s="26">
        <f>[1]!b_info_latestpar(A8019,日期设置!$B$2)</f>
        <v>100</v>
      </c>
      <c r="M8019" s="6">
        <f>[1]!b_info_outstandingbalance($A8019,日期设置!B$2)</f>
        <v>12</v>
      </c>
      <c r="N8019" s="7" t="str">
        <f>[1]!b_info_latestissurercreditrating2(A8019,日期设置!$B$2,"102","1")</f>
        <v>AAA</v>
      </c>
      <c r="O8019" s="44">
        <v>5.29</v>
      </c>
      <c r="P8019" s="9">
        <f>[1]!b_info_repurchasedate(A8019)</f>
        <v>0</v>
      </c>
      <c r="Q8019" s="44" t="s">
        <v>16531</v>
      </c>
      <c r="R8019" s="2" t="str">
        <f>IF((--IF(P8019=0,Q8019,P8019))&gt;(--日期设置!$B$2),IF(P8019=0,Q8019,P8019),Q8019)</f>
        <v>2021-03-28</v>
      </c>
      <c r="S8019" s="32" t="s">
        <v>18115</v>
      </c>
      <c r="T8019" s="8">
        <f>[1]!b_anal_ptmyear($A8019,日期设置!$B$2)</f>
        <v>1.643835616438356E-2</v>
      </c>
      <c r="U8019" s="8">
        <f>[1]!b_anal_termifexercise($A8019,日期设置!B$2)</f>
        <v>0</v>
      </c>
      <c r="V8019" s="10">
        <f>[1]!b_dq_dirtyprice(A8019,日期设置!$B$2)</f>
        <v>105.3169</v>
      </c>
      <c r="W8019" s="11">
        <f>IF(U8019=0,ROUNDUP((Q8019-日期设置!$B$2)/365,0),ROUNDUP((R8019-日期设置!$B$2)/365,0))</f>
        <v>1</v>
      </c>
      <c r="X8019" s="18">
        <f>_xlfn.IFNA(VLOOKUP(A8019,过往入选债券!A:D,4,0),2)</f>
        <v>2</v>
      </c>
      <c r="Y8019">
        <f>_xlfn.IFNA(VLOOKUP(C8019,[2]Sheet1!$A:$A,1,0),3)</f>
        <v>3</v>
      </c>
    </row>
    <row r="8020" spans="1:25" hidden="1" x14ac:dyDescent="0.2">
      <c r="A8020" s="29" t="s">
        <v>1812</v>
      </c>
      <c r="B8020" s="29" t="s">
        <v>1813</v>
      </c>
      <c r="C8020" s="40" t="s">
        <v>1814</v>
      </c>
      <c r="D8020" s="26" t="str">
        <f>[1]!b_calc_yield(A8020,日期设置!$B$2,F8020,1,R8020,1,O8020,L8020,S8020,)</f>
        <v>Fetching...</v>
      </c>
      <c r="E8020" s="26">
        <f t="shared" si="250"/>
        <v>-0.16198018915105639</v>
      </c>
      <c r="F8020" s="18">
        <f>[1]!b_dq_cleanprice($A8020,日期设置!B$2)</f>
        <v>100.864</v>
      </c>
      <c r="G8020" s="18" t="str">
        <f t="shared" si="251"/>
        <v>0.09 + 0</v>
      </c>
      <c r="H8020" s="27">
        <f>[1]!b_dq_pctchange($A8020,日期设置!$B$2,1)/100</f>
        <v>0</v>
      </c>
      <c r="I8020" s="26">
        <f>[1]!b_pq_pctchange(A8020,日期设置!$B$4,日期设置!$B$2,1)</f>
        <v>0</v>
      </c>
      <c r="J8020" s="26">
        <f>[1]!b_pq_pctchange(A8020,日期设置!$C$4,日期设置!$B$2,1)</f>
        <v>0</v>
      </c>
      <c r="K8020" s="52">
        <f>[1]!b_dq_amount($A8020,日期设置!B$2,2,10000)</f>
        <v>0</v>
      </c>
      <c r="L8020" s="26">
        <f>[1]!b_info_latestpar(A8020,日期设置!$B$2)</f>
        <v>100</v>
      </c>
      <c r="M8020" s="6">
        <f>[1]!b_info_outstandingbalance($A8020,日期设置!B$2)</f>
        <v>5</v>
      </c>
      <c r="N8020" s="7">
        <f>[1]!b_info_latestissurercreditrating2(A8020,日期设置!$B$2,"102","1")</f>
        <v>0</v>
      </c>
      <c r="O8020" s="44">
        <v>7</v>
      </c>
      <c r="P8020" s="9">
        <f>[1]!b_info_repurchasedate(A8020)</f>
        <v>0</v>
      </c>
      <c r="Q8020" s="44" t="s">
        <v>16083</v>
      </c>
      <c r="R8020" s="2" t="str">
        <f>IF((--IF(P8020=0,Q8020,P8020))&gt;(--日期设置!$B$2),IF(P8020=0,Q8020,P8020),Q8020)</f>
        <v>2021-04-27</v>
      </c>
      <c r="S8020" s="32" t="s">
        <v>17868</v>
      </c>
      <c r="T8020" s="8">
        <f>[1]!b_anal_ptmyear($A8020,日期设置!$B$2)</f>
        <v>9.8630136986301367E-2</v>
      </c>
      <c r="U8020" s="8">
        <f>[1]!b_anal_termifexercise($A8020,日期设置!B$2)</f>
        <v>0</v>
      </c>
      <c r="V8020" s="10">
        <f>[1]!b_dq_dirtyprice(A8020,日期设置!$B$2)</f>
        <v>107.17359999999999</v>
      </c>
      <c r="W8020" s="11">
        <f>IF(U8020=0,ROUNDUP((Q8020-日期设置!$B$2)/365,0),ROUNDUP((R8020-日期设置!$B$2)/365,0))</f>
        <v>1</v>
      </c>
      <c r="X8020" s="18">
        <f>_xlfn.IFNA(VLOOKUP(A8020,过往入选债券!A:D,4,0),2)</f>
        <v>2</v>
      </c>
      <c r="Y8020">
        <f>_xlfn.IFNA(VLOOKUP(C8020,[2]Sheet1!$A:$A,1,0),3)</f>
        <v>3</v>
      </c>
    </row>
    <row r="8021" spans="1:25" hidden="1" x14ac:dyDescent="0.2">
      <c r="A8021" s="29" t="s">
        <v>5551</v>
      </c>
      <c r="B8021" s="29" t="s">
        <v>5552</v>
      </c>
      <c r="C8021" s="40" t="s">
        <v>48</v>
      </c>
      <c r="D8021" s="26" t="str">
        <f>[1]!b_calc_yield(A8021,日期设置!$B$2,F8021,1,R8021,1,O8021,L8021,S8021,)</f>
        <v>Fetching...</v>
      </c>
      <c r="E8021" s="26">
        <f t="shared" si="250"/>
        <v>-3.611902491835739E-2</v>
      </c>
      <c r="F8021" s="18">
        <f>[1]!b_dq_cleanprice($A8021,日期设置!B$2)</f>
        <v>100.1698</v>
      </c>
      <c r="G8021" s="18" t="str">
        <f t="shared" si="251"/>
        <v>0.02 + 0</v>
      </c>
      <c r="H8021" s="27">
        <f>[1]!b_dq_pctchange($A8021,日期设置!$B$2,1)/100</f>
        <v>0</v>
      </c>
      <c r="I8021" s="26">
        <f>[1]!b_pq_pctchange(A8021,日期设置!$B$4,日期设置!$B$2,1)</f>
        <v>0</v>
      </c>
      <c r="J8021" s="26">
        <f>[1]!b_pq_pctchange(A8021,日期设置!$C$4,日期设置!$B$2,1)</f>
        <v>0</v>
      </c>
      <c r="K8021" s="52">
        <f>[1]!b_dq_amount($A8021,日期设置!B$2,2,10000)</f>
        <v>0</v>
      </c>
      <c r="L8021" s="26">
        <f>[1]!b_info_latestpar(A8021,日期设置!$B$2)</f>
        <v>100</v>
      </c>
      <c r="M8021" s="6">
        <f>[1]!b_info_outstandingbalance($A8021,日期设置!B$2)</f>
        <v>12</v>
      </c>
      <c r="N8021" s="7" t="str">
        <f>[1]!b_info_latestissurercreditrating2(A8021,日期设置!$B$2,"102","1")</f>
        <v>AA+</v>
      </c>
      <c r="O8021" s="44">
        <v>6</v>
      </c>
      <c r="P8021" s="9">
        <f>[1]!b_info_repurchasedate(A8021)</f>
        <v>0</v>
      </c>
      <c r="Q8021" s="44" t="s">
        <v>16927</v>
      </c>
      <c r="R8021" s="2" t="str">
        <f>IF((--IF(P8021=0,Q8021,P8021))&gt;(--日期设置!$B$2),IF(P8021=0,Q8021,P8021),Q8021)</f>
        <v>2021-03-30</v>
      </c>
      <c r="S8021" s="32" t="s">
        <v>18636</v>
      </c>
      <c r="T8021" s="8">
        <f>[1]!b_anal_ptmyear($A8021,日期设置!$B$2)</f>
        <v>2.1917808219178082E-2</v>
      </c>
      <c r="U8021" s="8">
        <f>[1]!b_anal_termifexercise($A8021,日期设置!B$2)</f>
        <v>0</v>
      </c>
      <c r="V8021" s="10">
        <f>[1]!b_dq_dirtyprice(A8021,日期设置!$B$2)</f>
        <v>106.03830000000001</v>
      </c>
      <c r="W8021" s="11">
        <f>IF(U8021=0,ROUNDUP((Q8021-日期设置!$B$2)/365,0),ROUNDUP((R8021-日期设置!$B$2)/365,0))</f>
        <v>1</v>
      </c>
      <c r="X8021" s="18">
        <f>_xlfn.IFNA(VLOOKUP(A8021,过往入选债券!A:D,4,0),2)</f>
        <v>2</v>
      </c>
      <c r="Y8021">
        <f>_xlfn.IFNA(VLOOKUP(C8021,[2]Sheet1!$A:$A,1,0),3)</f>
        <v>3</v>
      </c>
    </row>
    <row r="8022" spans="1:25" hidden="1" x14ac:dyDescent="0.2">
      <c r="A8022" s="29" t="s">
        <v>7397</v>
      </c>
      <c r="B8022" s="29" t="s">
        <v>7398</v>
      </c>
      <c r="C8022" s="40" t="s">
        <v>432</v>
      </c>
      <c r="D8022" s="26" t="str">
        <f>[1]!b_calc_yield(A8022,日期设置!$B$2,F8022,1,R8022,1,O8022,L8022,S8022,)</f>
        <v>Fetching...</v>
      </c>
      <c r="E8022" s="26">
        <f t="shared" si="250"/>
        <v>-0.92994132789128159</v>
      </c>
      <c r="F8022" s="18">
        <f>[1]!b_dq_cleanprice($A8022,日期设置!B$2)</f>
        <v>104.803</v>
      </c>
      <c r="G8022" s="18" t="str">
        <f t="shared" si="251"/>
        <v>2.55 + 0.55</v>
      </c>
      <c r="H8022" s="27">
        <f>[1]!b_dq_pctchange($A8022,日期设置!$B$2,1)/100</f>
        <v>0</v>
      </c>
      <c r="I8022" s="26">
        <f>[1]!b_pq_pctchange(A8022,日期设置!$B$4,日期设置!$B$2,1)</f>
        <v>0</v>
      </c>
      <c r="J8022" s="26">
        <f>[1]!b_pq_pctchange(A8022,日期设置!$C$4,日期设置!$B$2,1)</f>
        <v>2.9393853673102117</v>
      </c>
      <c r="K8022" s="52">
        <f>[1]!b_dq_amount($A8022,日期设置!B$2,2,10000)</f>
        <v>0</v>
      </c>
      <c r="L8022" s="26">
        <f>[1]!b_info_latestpar(A8022,日期设置!$B$2)</f>
        <v>100</v>
      </c>
      <c r="M8022" s="6">
        <f>[1]!b_info_outstandingbalance($A8022,日期设置!B$2)</f>
        <v>5</v>
      </c>
      <c r="N8022" s="7" t="str">
        <f>[1]!b_info_latestissurercreditrating2(A8022,日期设置!$B$2,"102","1")</f>
        <v>AA</v>
      </c>
      <c r="O8022" s="44">
        <v>6.8</v>
      </c>
      <c r="P8022" s="9" t="str">
        <f>[1]!b_info_repurchasedate(A8022)</f>
        <v>2021-10-12</v>
      </c>
      <c r="Q8022" s="44" t="s">
        <v>16903</v>
      </c>
      <c r="R8022" s="2" t="str">
        <f>IF((--IF(P8022=0,Q8022,P8022))&gt;(--日期设置!$B$2),IF(P8022=0,Q8022,P8022),Q8022)</f>
        <v>2021-10-12</v>
      </c>
      <c r="S8022" s="32" t="s">
        <v>18460</v>
      </c>
      <c r="T8022" s="8">
        <f>[1]!b_anal_ptmyear($A8022,日期设置!$B$2)</f>
        <v>2.558904109589041</v>
      </c>
      <c r="U8022" s="8">
        <f>[1]!b_anal_termifexercise($A8022,日期设置!B$2)</f>
        <v>0.55890410958904113</v>
      </c>
      <c r="V8022" s="10">
        <f>[1]!b_dq_dirtyprice(A8022,日期设置!$B$2)</f>
        <v>107.80249999999999</v>
      </c>
      <c r="W8022" s="11">
        <f>IF(U8022=0,ROUNDUP((Q8022-日期设置!$B$2)/365,0),ROUNDUP((R8022-日期设置!$B$2)/365,0))</f>
        <v>1</v>
      </c>
      <c r="X8022" s="18">
        <f>_xlfn.IFNA(VLOOKUP(A8022,过往入选债券!A:D,4,0),2)</f>
        <v>2</v>
      </c>
      <c r="Y8022">
        <f>_xlfn.IFNA(VLOOKUP(C8022,[2]Sheet1!$A:$A,1,0),3)</f>
        <v>3</v>
      </c>
    </row>
    <row r="8023" spans="1:25" hidden="1" x14ac:dyDescent="0.2">
      <c r="A8023" s="29" t="s">
        <v>12451</v>
      </c>
      <c r="B8023" s="29" t="s">
        <v>12452</v>
      </c>
      <c r="C8023" s="40" t="s">
        <v>12453</v>
      </c>
      <c r="D8023" s="26" t="str">
        <f>[1]!b_calc_yield(A8023,日期设置!$B$2,F8023,1,R8023,1,O8023,L8023,S8023,)</f>
        <v>Fetching...</v>
      </c>
      <c r="E8023" s="26">
        <f t="shared" si="250"/>
        <v>27.267106347897773</v>
      </c>
      <c r="F8023" s="18">
        <f>[1]!b_dq_cleanprice($A8023,日期设置!B$2)</f>
        <v>40.1282</v>
      </c>
      <c r="G8023" s="18" t="str">
        <f t="shared" si="251"/>
        <v>1.10 + 0</v>
      </c>
      <c r="H8023" s="27">
        <f>[1]!b_dq_pctchange($A8023,日期设置!$B$2,1)/100</f>
        <v>0</v>
      </c>
      <c r="I8023" s="26">
        <f>[1]!b_pq_pctchange(A8023,日期设置!$B$4,日期设置!$B$2,1)</f>
        <v>0</v>
      </c>
      <c r="J8023" s="26">
        <f>[1]!b_pq_pctchange(A8023,日期设置!$C$4,日期设置!$B$2,1)</f>
        <v>0</v>
      </c>
      <c r="K8023" s="52">
        <f>[1]!b_dq_amount($A8023,日期设置!B$2,2,10000)</f>
        <v>0</v>
      </c>
      <c r="L8023" s="26">
        <f>[1]!b_info_latestpar(A8023,日期设置!$B$2)</f>
        <v>40</v>
      </c>
      <c r="M8023" s="6">
        <f>[1]!b_info_outstandingbalance($A8023,日期设置!B$2)</f>
        <v>4.8</v>
      </c>
      <c r="N8023" s="7" t="str">
        <f>[1]!b_info_latestissurercreditrating2(A8023,日期设置!$B$2,"102","1")</f>
        <v>A+</v>
      </c>
      <c r="O8023" s="44">
        <v>7.17</v>
      </c>
      <c r="P8023" s="9">
        <f>[1]!b_info_repurchasedate(A8023)</f>
        <v>0</v>
      </c>
      <c r="Q8023" s="44" t="s">
        <v>16265</v>
      </c>
      <c r="R8023" s="2" t="str">
        <f>IF((--IF(P8023=0,Q8023,P8023))&gt;(--日期设置!$B$2),IF(P8023=0,Q8023,P8023),Q8023)</f>
        <v>2022-04-29</v>
      </c>
      <c r="S8023" s="32" t="s">
        <v>18570</v>
      </c>
      <c r="T8023" s="8">
        <f>[1]!b_anal_ptmyear($A8023,日期设置!$B$2)</f>
        <v>1.1041095890410959</v>
      </c>
      <c r="U8023" s="8">
        <f>[1]!b_anal_termifexercise($A8023,日期设置!B$2)</f>
        <v>0</v>
      </c>
      <c r="V8023" s="10">
        <f>[1]!b_dq_dirtyprice(A8023,日期设置!$B$2)</f>
        <v>42.697600000000001</v>
      </c>
      <c r="W8023" s="11">
        <f>IF(U8023=0,ROUNDUP((Q8023-日期设置!$B$2)/365,0),ROUNDUP((R8023-日期设置!$B$2)/365,0))</f>
        <v>2</v>
      </c>
      <c r="X8023" s="18">
        <f>_xlfn.IFNA(VLOOKUP(A8023,过往入选债券!A:D,4,0),2)</f>
        <v>2</v>
      </c>
      <c r="Y8023">
        <f>_xlfn.IFNA(VLOOKUP(C8023,[2]Sheet1!$A:$A,1,0),3)</f>
        <v>3</v>
      </c>
    </row>
    <row r="8024" spans="1:25" hidden="1" x14ac:dyDescent="0.2">
      <c r="A8024" s="29" t="s">
        <v>12441</v>
      </c>
      <c r="B8024" s="29" t="s">
        <v>12442</v>
      </c>
      <c r="C8024" s="40" t="s">
        <v>4408</v>
      </c>
      <c r="D8024" s="26" t="str">
        <f>[1]!b_calc_yield(A8024,日期设置!$B$2,F8024,1,R8024,1,O8024,L8024,S8024,)</f>
        <v>Fetching...</v>
      </c>
      <c r="E8024" s="26">
        <f t="shared" si="250"/>
        <v>23.906104613500112</v>
      </c>
      <c r="F8024" s="18">
        <f>[1]!b_dq_cleanprice($A8024,日期设置!B$2)</f>
        <v>40.186999999999998</v>
      </c>
      <c r="G8024" s="18" t="str">
        <f t="shared" si="251"/>
        <v>1.10 + 0</v>
      </c>
      <c r="H8024" s="27">
        <f>[1]!b_dq_pctchange($A8024,日期设置!$B$2,1)/100</f>
        <v>0</v>
      </c>
      <c r="I8024" s="26">
        <f>[1]!b_pq_pctchange(A8024,日期设置!$B$4,日期设置!$B$2,1)</f>
        <v>0</v>
      </c>
      <c r="J8024" s="26">
        <f>[1]!b_pq_pctchange(A8024,日期设置!$C$4,日期设置!$B$2,1)</f>
        <v>0</v>
      </c>
      <c r="K8024" s="52">
        <f>[1]!b_dq_amount($A8024,日期设置!B$2,2,10000)</f>
        <v>0</v>
      </c>
      <c r="L8024" s="26">
        <f>[1]!b_info_latestpar(A8024,日期设置!$B$2)</f>
        <v>40</v>
      </c>
      <c r="M8024" s="6">
        <f>[1]!b_info_outstandingbalance($A8024,日期设置!B$2)</f>
        <v>2.8</v>
      </c>
      <c r="N8024" s="7" t="str">
        <f>[1]!b_info_latestissurercreditrating2(A8024,日期设置!$B$2,"102","1")</f>
        <v>AA</v>
      </c>
      <c r="O8024" s="44">
        <v>6.3</v>
      </c>
      <c r="P8024" s="9">
        <f>[1]!b_info_repurchasedate(A8024)</f>
        <v>0</v>
      </c>
      <c r="Q8024" s="44" t="s">
        <v>16184</v>
      </c>
      <c r="R8024" s="2" t="str">
        <f>IF((--IF(P8024=0,Q8024,P8024))&gt;(--日期设置!$B$2),IF(P8024=0,Q8024,P8024),Q8024)</f>
        <v>2022-04-28</v>
      </c>
      <c r="S8024" s="32" t="s">
        <v>19079</v>
      </c>
      <c r="T8024" s="8">
        <f>[1]!b_anal_ptmyear($A8024,日期设置!$B$2)</f>
        <v>1.1013698630136985</v>
      </c>
      <c r="U8024" s="8">
        <f>[1]!b_anal_termifexercise($A8024,日期设置!B$2)</f>
        <v>0</v>
      </c>
      <c r="V8024" s="10">
        <f>[1]!b_dq_dirtyprice(A8024,日期设置!$B$2)</f>
        <v>42.451500000000003</v>
      </c>
      <c r="W8024" s="11">
        <f>IF(U8024=0,ROUNDUP((Q8024-日期设置!$B$2)/365,0),ROUNDUP((R8024-日期设置!$B$2)/365,0))</f>
        <v>2</v>
      </c>
      <c r="X8024" s="18">
        <f>_xlfn.IFNA(VLOOKUP(A8024,过往入选债券!A:D,4,0),2)</f>
        <v>2</v>
      </c>
      <c r="Y8024">
        <f>_xlfn.IFNA(VLOOKUP(C8024,[2]Sheet1!$A:$A,1,0),3)</f>
        <v>3</v>
      </c>
    </row>
    <row r="8025" spans="1:25" hidden="1" x14ac:dyDescent="0.2">
      <c r="A8025" s="29" t="s">
        <v>1751</v>
      </c>
      <c r="B8025" s="29" t="s">
        <v>1752</v>
      </c>
      <c r="C8025" s="40" t="s">
        <v>264</v>
      </c>
      <c r="D8025" s="26" t="str">
        <f>[1]!b_calc_yield(A8025,日期设置!$B$2,F8025,1,R8025,1,O8025,L8025,S8025,)</f>
        <v>Fetching...</v>
      </c>
      <c r="E8025" s="26">
        <f t="shared" si="250"/>
        <v>-8.8046820191445274E-2</v>
      </c>
      <c r="F8025" s="18">
        <f>[1]!b_dq_cleanprice($A8025,日期设置!B$2)</f>
        <v>100.411</v>
      </c>
      <c r="G8025" s="18" t="str">
        <f t="shared" si="251"/>
        <v>0.05 + 0</v>
      </c>
      <c r="H8025" s="27">
        <f>[1]!b_dq_pctchange($A8025,日期设置!$B$2,1)/100</f>
        <v>0</v>
      </c>
      <c r="I8025" s="26">
        <f>[1]!b_pq_pctchange(A8025,日期设置!$B$4,日期设置!$B$2,1)</f>
        <v>0</v>
      </c>
      <c r="J8025" s="26">
        <f>[1]!b_pq_pctchange(A8025,日期设置!$C$4,日期设置!$B$2,1)</f>
        <v>0</v>
      </c>
      <c r="K8025" s="52">
        <f>[1]!b_dq_amount($A8025,日期设置!B$2,2,10000)</f>
        <v>0</v>
      </c>
      <c r="L8025" s="26">
        <f>[1]!b_info_latestpar(A8025,日期设置!$B$2)</f>
        <v>100</v>
      </c>
      <c r="M8025" s="6">
        <f>[1]!b_info_outstandingbalance($A8025,日期设置!B$2)</f>
        <v>9</v>
      </c>
      <c r="N8025" s="7">
        <f>[1]!b_info_latestissurercreditrating2(A8025,日期设置!$B$2,"102","1")</f>
        <v>0</v>
      </c>
      <c r="O8025" s="44">
        <v>6.1</v>
      </c>
      <c r="P8025" s="9">
        <f>[1]!b_info_repurchasedate(A8025)</f>
        <v>0</v>
      </c>
      <c r="Q8025" s="44" t="s">
        <v>16168</v>
      </c>
      <c r="R8025" s="2" t="str">
        <f>IF((--IF(P8025=0,Q8025,P8025))&gt;(--日期设置!$B$2),IF(P8025=0,Q8025,P8025),Q8025)</f>
        <v>2021-04-10</v>
      </c>
      <c r="S8025" s="32" t="s">
        <v>18012</v>
      </c>
      <c r="T8025" s="8">
        <f>[1]!b_anal_ptmyear($A8025,日期设置!$B$2)</f>
        <v>5.2054794520547946E-2</v>
      </c>
      <c r="U8025" s="8">
        <f>[1]!b_anal_termifexercise($A8025,日期设置!B$2)</f>
        <v>0</v>
      </c>
      <c r="V8025" s="10">
        <f>[1]!b_dq_dirtyprice(A8025,日期设置!$B$2)</f>
        <v>106.1935</v>
      </c>
      <c r="W8025" s="11">
        <f>IF(U8025=0,ROUNDUP((Q8025-日期设置!$B$2)/365,0),ROUNDUP((R8025-日期设置!$B$2)/365,0))</f>
        <v>1</v>
      </c>
      <c r="X8025" s="18">
        <f>_xlfn.IFNA(VLOOKUP(A8025,过往入选债券!A:D,4,0),2)</f>
        <v>2</v>
      </c>
      <c r="Y8025">
        <f>_xlfn.IFNA(VLOOKUP(C8025,[2]Sheet1!$A:$A,1,0),3)</f>
        <v>3</v>
      </c>
    </row>
    <row r="8026" spans="1:25" hidden="1" x14ac:dyDescent="0.2">
      <c r="A8026" s="29" t="s">
        <v>12463</v>
      </c>
      <c r="B8026" s="29" t="s">
        <v>12464</v>
      </c>
      <c r="C8026" s="40" t="s">
        <v>12465</v>
      </c>
      <c r="D8026" s="26" t="str">
        <f>[1]!b_calc_yield(A8026,日期设置!$B$2,F8026,1,R8026,1,O8026,L8026,S8026,)</f>
        <v>Fetching...</v>
      </c>
      <c r="E8026" s="26">
        <f t="shared" si="250"/>
        <v>23.823127298740342</v>
      </c>
      <c r="F8026" s="18">
        <f>[1]!b_dq_cleanprice($A8026,日期设置!B$2)</f>
        <v>40.241799999999998</v>
      </c>
      <c r="G8026" s="18" t="str">
        <f t="shared" si="251"/>
        <v>1.10 + 0</v>
      </c>
      <c r="H8026" s="27">
        <f>[1]!b_dq_pctchange($A8026,日期设置!$B$2,1)/100</f>
        <v>0</v>
      </c>
      <c r="I8026" s="26">
        <f>[1]!b_pq_pctchange(A8026,日期设置!$B$4,日期设置!$B$2,1)</f>
        <v>0</v>
      </c>
      <c r="J8026" s="26">
        <f>[1]!b_pq_pctchange(A8026,日期设置!$C$4,日期设置!$B$2,1)</f>
        <v>0</v>
      </c>
      <c r="K8026" s="52">
        <f>[1]!b_dq_amount($A8026,日期设置!B$2,2,10000)</f>
        <v>0</v>
      </c>
      <c r="L8026" s="26">
        <f>[1]!b_info_latestpar(A8026,日期设置!$B$2)</f>
        <v>40</v>
      </c>
      <c r="M8026" s="6">
        <f>[1]!b_info_outstandingbalance($A8026,日期设置!B$2)</f>
        <v>2.8</v>
      </c>
      <c r="N8026" s="7" t="str">
        <f>[1]!b_info_latestissurercreditrating2(A8026,日期设置!$B$2,"102","1")</f>
        <v>AA</v>
      </c>
      <c r="O8026" s="44">
        <v>6.31</v>
      </c>
      <c r="P8026" s="9">
        <f>[1]!b_info_repurchasedate(A8026)</f>
        <v>0</v>
      </c>
      <c r="Q8026" s="44" t="s">
        <v>16338</v>
      </c>
      <c r="R8026" s="2" t="str">
        <f>IF((--IF(P8026=0,Q8026,P8026))&gt;(--日期设置!$B$2),IF(P8026=0,Q8026,P8026),Q8026)</f>
        <v>2022-04-30</v>
      </c>
      <c r="S8026" s="32" t="s">
        <v>18116</v>
      </c>
      <c r="T8026" s="8">
        <f>[1]!b_anal_ptmyear($A8026,日期设置!$B$2)</f>
        <v>1.106849315068493</v>
      </c>
      <c r="U8026" s="8">
        <f>[1]!b_anal_termifexercise($A8026,日期设置!B$2)</f>
        <v>0</v>
      </c>
      <c r="V8026" s="10">
        <f>[1]!b_dq_dirtyprice(A8026,日期设置!$B$2)</f>
        <v>42.496099999999998</v>
      </c>
      <c r="W8026" s="11">
        <f>IF(U8026=0,ROUNDUP((Q8026-日期设置!$B$2)/365,0),ROUNDUP((R8026-日期设置!$B$2)/365,0))</f>
        <v>2</v>
      </c>
      <c r="X8026" s="18">
        <f>_xlfn.IFNA(VLOOKUP(A8026,过往入选债券!A:D,4,0),2)</f>
        <v>2</v>
      </c>
      <c r="Y8026">
        <f>_xlfn.IFNA(VLOOKUP(C8026,[2]Sheet1!$A:$A,1,0),3)</f>
        <v>3</v>
      </c>
    </row>
    <row r="8027" spans="1:25" hidden="1" x14ac:dyDescent="0.2">
      <c r="A8027" s="29" t="s">
        <v>5599</v>
      </c>
      <c r="B8027" s="29" t="s">
        <v>5600</v>
      </c>
      <c r="C8027" s="40" t="s">
        <v>498</v>
      </c>
      <c r="D8027" s="26" t="str">
        <f>[1]!b_calc_yield(A8027,日期设置!$B$2,F8027,1,R8027,1,O8027,L8027,S8027,)</f>
        <v>Fetching...</v>
      </c>
      <c r="E8027" s="26">
        <f t="shared" si="250"/>
        <v>-1.4517122994650578E-2</v>
      </c>
      <c r="F8027" s="18">
        <f>[1]!b_dq_cleanprice($A8027,日期设置!B$2)</f>
        <v>100.048</v>
      </c>
      <c r="G8027" s="18" t="str">
        <f t="shared" si="251"/>
        <v>0.00 + 0.00</v>
      </c>
      <c r="H8027" s="27">
        <f>[1]!b_dq_pctchange($A8027,日期设置!$B$2,1)/100</f>
        <v>0</v>
      </c>
      <c r="I8027" s="26">
        <f>[1]!b_pq_pctchange(A8027,日期设置!$B$4,日期设置!$B$2,1)</f>
        <v>0</v>
      </c>
      <c r="J8027" s="26">
        <f>[1]!b_pq_pctchange(A8027,日期设置!$C$4,日期设置!$B$2,1)</f>
        <v>5.5404099903398736E-2</v>
      </c>
      <c r="K8027" s="52">
        <f>[1]!b_dq_amount($A8027,日期设置!B$2,2,10000)</f>
        <v>0</v>
      </c>
      <c r="L8027" s="26">
        <f>[1]!b_info_latestpar(A8027,日期设置!$B$2)</f>
        <v>100</v>
      </c>
      <c r="M8027" s="6">
        <f>[1]!b_info_outstandingbalance($A8027,日期设置!B$2)</f>
        <v>20</v>
      </c>
      <c r="N8027" s="7" t="str">
        <f>[1]!b_info_latestissurercreditrating2(A8027,日期设置!$B$2,"102","1")</f>
        <v>AAA</v>
      </c>
      <c r="O8027" s="44">
        <v>4</v>
      </c>
      <c r="P8027" s="9">
        <f>[1]!b_info_repurchasedate(A8027)</f>
        <v>0</v>
      </c>
      <c r="Q8027" s="44" t="s">
        <v>16829</v>
      </c>
      <c r="R8027" s="2" t="str">
        <f>IF((--IF(P8027=0,Q8027,P8027))&gt;(--日期设置!$B$2),IF(P8027=0,Q8027,P8027),Q8027)</f>
        <v>2021-03-25</v>
      </c>
      <c r="S8027" s="32" t="s">
        <v>18011</v>
      </c>
      <c r="T8027" s="8">
        <f>[1]!b_anal_ptmyear($A8027,日期设置!$B$2)</f>
        <v>8.21917808219178E-3</v>
      </c>
      <c r="U8027" s="8">
        <f>[1]!b_anal_termifexercise($A8027,日期设置!B$2)</f>
        <v>8.21917808219178E-3</v>
      </c>
      <c r="V8027" s="10">
        <f>[1]!b_dq_dirtyprice(A8027,日期设置!$B$2)</f>
        <v>104.0151</v>
      </c>
      <c r="W8027" s="11">
        <f>IF(U8027=0,ROUNDUP((Q8027-日期设置!$B$2)/365,0),ROUNDUP((R8027-日期设置!$B$2)/365,0))</f>
        <v>1</v>
      </c>
      <c r="X8027" s="18">
        <f>_xlfn.IFNA(VLOOKUP(A8027,过往入选债券!A:D,4,0),2)</f>
        <v>2</v>
      </c>
      <c r="Y8027">
        <f>_xlfn.IFNA(VLOOKUP(C8027,[2]Sheet1!$A:$A,1,0),3)</f>
        <v>3</v>
      </c>
    </row>
    <row r="8028" spans="1:25" hidden="1" x14ac:dyDescent="0.2">
      <c r="A8028" s="29" t="s">
        <v>2102</v>
      </c>
      <c r="B8028" s="29" t="s">
        <v>2103</v>
      </c>
      <c r="C8028" s="40" t="s">
        <v>175</v>
      </c>
      <c r="D8028" s="26" t="str">
        <f>[1]!b_calc_yield(A8028,日期设置!$B$2,F8028,1,R8028,1,O8028,L8028,S8028,)</f>
        <v>Fetching...</v>
      </c>
      <c r="E8028" s="26">
        <f t="shared" si="250"/>
        <v>-0.96300144728540538</v>
      </c>
      <c r="F8028" s="18">
        <f>[1]!b_dq_cleanprice($A8028,日期设置!B$2)</f>
        <v>104.4222</v>
      </c>
      <c r="G8028" s="18" t="str">
        <f t="shared" si="251"/>
        <v>2.50 + 0.50</v>
      </c>
      <c r="H8028" s="27">
        <f>[1]!b_dq_pctchange($A8028,日期设置!$B$2,1)/100</f>
        <v>0</v>
      </c>
      <c r="I8028" s="26">
        <f>[1]!b_pq_pctchange(A8028,日期设置!$B$4,日期设置!$B$2,1)</f>
        <v>0</v>
      </c>
      <c r="J8028" s="26">
        <f>[1]!b_pq_pctchange(A8028,日期设置!$C$4,日期设置!$B$2,1)</f>
        <v>2.1222037276459593</v>
      </c>
      <c r="K8028" s="52">
        <f>[1]!b_dq_amount($A8028,日期设置!B$2,2,10000)</f>
        <v>0</v>
      </c>
      <c r="L8028" s="26">
        <f>[1]!b_info_latestpar(A8028,日期设置!$B$2)</f>
        <v>100</v>
      </c>
      <c r="M8028" s="6">
        <f>[1]!b_info_outstandingbalance($A8028,日期设置!B$2)</f>
        <v>6</v>
      </c>
      <c r="N8028" s="7">
        <f>[1]!b_info_latestissurercreditrating2(A8028,日期设置!$B$2,"102","1")</f>
        <v>0</v>
      </c>
      <c r="O8028" s="44">
        <v>6.75</v>
      </c>
      <c r="P8028" s="9" t="str">
        <f>[1]!b_info_repurchasedate(A8028)</f>
        <v>2021-09-22</v>
      </c>
      <c r="Q8028" s="44" t="s">
        <v>16513</v>
      </c>
      <c r="R8028" s="2" t="str">
        <f>IF((--IF(P8028=0,Q8028,P8028))&gt;(--日期设置!$B$2),IF(P8028=0,Q8028,P8028),Q8028)</f>
        <v>2021-09-22</v>
      </c>
      <c r="S8028" s="32" t="s">
        <v>17934</v>
      </c>
      <c r="T8028" s="8">
        <f>[1]!b_anal_ptmyear($A8028,日期设置!$B$2)</f>
        <v>2.5013698630136987</v>
      </c>
      <c r="U8028" s="8">
        <f>[1]!b_anal_termifexercise($A8028,日期设置!B$2)</f>
        <v>0.50410958904109593</v>
      </c>
      <c r="V8028" s="10">
        <f>[1]!b_dq_dirtyprice(A8028,日期设置!$B$2)</f>
        <v>107.788</v>
      </c>
      <c r="W8028" s="11">
        <f>IF(U8028=0,ROUNDUP((Q8028-日期设置!$B$2)/365,0),ROUNDUP((R8028-日期设置!$B$2)/365,0))</f>
        <v>1</v>
      </c>
      <c r="X8028" s="18">
        <f>_xlfn.IFNA(VLOOKUP(A8028,过往入选债券!A:D,4,0),2)</f>
        <v>2</v>
      </c>
      <c r="Y8028">
        <f>_xlfn.IFNA(VLOOKUP(C8028,[2]Sheet1!$A:$A,1,0),3)</f>
        <v>3</v>
      </c>
    </row>
    <row r="8029" spans="1:25" hidden="1" x14ac:dyDescent="0.2">
      <c r="A8029" s="29" t="s">
        <v>1743</v>
      </c>
      <c r="B8029" s="29" t="s">
        <v>1744</v>
      </c>
      <c r="C8029" s="40" t="s">
        <v>1312</v>
      </c>
      <c r="D8029" s="26" t="str">
        <f>[1]!b_calc_yield(A8029,日期设置!$B$2,F8029,1,R8029,1,O8029,L8029,S8029,)</f>
        <v>Fetching...</v>
      </c>
      <c r="E8029" s="26">
        <f t="shared" si="250"/>
        <v>-0.79383475405215842</v>
      </c>
      <c r="F8029" s="18">
        <f>[1]!b_dq_cleanprice($A8029,日期设置!B$2)</f>
        <v>103.69459999999999</v>
      </c>
      <c r="G8029" s="18" t="str">
        <f t="shared" si="251"/>
        <v>2.40 + 0.40</v>
      </c>
      <c r="H8029" s="27">
        <f>[1]!b_dq_pctchange($A8029,日期设置!$B$2,1)/100</f>
        <v>0</v>
      </c>
      <c r="I8029" s="26">
        <f>[1]!b_pq_pctchange(A8029,日期设置!$B$4,日期设置!$B$2,1)</f>
        <v>0</v>
      </c>
      <c r="J8029" s="26">
        <f>[1]!b_pq_pctchange(A8029,日期设置!$C$4,日期设置!$B$2,1)</f>
        <v>0</v>
      </c>
      <c r="K8029" s="52">
        <f>[1]!b_dq_amount($A8029,日期设置!B$2,2,10000)</f>
        <v>0</v>
      </c>
      <c r="L8029" s="26">
        <f>[1]!b_info_latestpar(A8029,日期设置!$B$2)</f>
        <v>100</v>
      </c>
      <c r="M8029" s="6">
        <f>[1]!b_info_outstandingbalance($A8029,日期设置!B$2)</f>
        <v>1</v>
      </c>
      <c r="N8029" s="7">
        <f>[1]!b_info_latestissurercreditrating2(A8029,日期设置!$B$2,"102","1")</f>
        <v>0</v>
      </c>
      <c r="O8029" s="44">
        <v>7</v>
      </c>
      <c r="P8029" s="9" t="str">
        <f>[1]!b_info_repurchasedate(A8029)</f>
        <v>2021-08-17</v>
      </c>
      <c r="Q8029" s="44" t="s">
        <v>16257</v>
      </c>
      <c r="R8029" s="2" t="str">
        <f>IF((--IF(P8029=0,Q8029,P8029))&gt;(--日期设置!$B$2),IF(P8029=0,Q8029,P8029),Q8029)</f>
        <v>2021-08-17</v>
      </c>
      <c r="S8029" s="32" t="s">
        <v>18038</v>
      </c>
      <c r="T8029" s="8">
        <f>[1]!b_anal_ptmyear($A8029,日期设置!$B$2)</f>
        <v>2.4054794520547946</v>
      </c>
      <c r="U8029" s="8">
        <f>[1]!b_anal_termifexercise($A8029,日期设置!B$2)</f>
        <v>0.40547945205479452</v>
      </c>
      <c r="V8029" s="10">
        <f>[1]!b_dq_dirtyprice(A8029,日期设置!$B$2)</f>
        <v>107.8562</v>
      </c>
      <c r="W8029" s="11">
        <f>IF(U8029=0,ROUNDUP((Q8029-日期设置!$B$2)/365,0),ROUNDUP((R8029-日期设置!$B$2)/365,0))</f>
        <v>1</v>
      </c>
      <c r="X8029" s="18">
        <f>_xlfn.IFNA(VLOOKUP(A8029,过往入选债券!A:D,4,0),2)</f>
        <v>2</v>
      </c>
      <c r="Y8029">
        <f>_xlfn.IFNA(VLOOKUP(C8029,[2]Sheet1!$A:$A,1,0),3)</f>
        <v>3</v>
      </c>
    </row>
    <row r="8030" spans="1:25" hidden="1" x14ac:dyDescent="0.2">
      <c r="A8030" s="29" t="s">
        <v>1534</v>
      </c>
      <c r="B8030" s="29" t="s">
        <v>1535</v>
      </c>
      <c r="C8030" s="40" t="s">
        <v>1536</v>
      </c>
      <c r="D8030" s="26" t="str">
        <f>[1]!b_calc_yield(A8030,日期设置!$B$2,F8030,1,R8030,1,O8030,L8030,S8030,)</f>
        <v>Fetching...</v>
      </c>
      <c r="E8030" s="26">
        <f t="shared" si="250"/>
        <v>-5.9175488197771298E-2</v>
      </c>
      <c r="F8030" s="18">
        <f>[1]!b_dq_cleanprice($A8030,日期设置!B$2)</f>
        <v>100.2559</v>
      </c>
      <c r="G8030" s="18" t="str">
        <f t="shared" si="251"/>
        <v>0.03 + 0</v>
      </c>
      <c r="H8030" s="27">
        <f>[1]!b_dq_pctchange($A8030,日期设置!$B$2,1)/100</f>
        <v>0</v>
      </c>
      <c r="I8030" s="26">
        <f>[1]!b_pq_pctchange(A8030,日期设置!$B$4,日期设置!$B$2,1)</f>
        <v>0</v>
      </c>
      <c r="J8030" s="26">
        <f>[1]!b_pq_pctchange(A8030,日期设置!$C$4,日期设置!$B$2,1)</f>
        <v>0</v>
      </c>
      <c r="K8030" s="52">
        <f>[1]!b_dq_amount($A8030,日期设置!B$2,2,10000)</f>
        <v>0</v>
      </c>
      <c r="L8030" s="26">
        <f>[1]!b_info_latestpar(A8030,日期设置!$B$2)</f>
        <v>100</v>
      </c>
      <c r="M8030" s="6">
        <f>[1]!b_info_outstandingbalance($A8030,日期设置!B$2)</f>
        <v>7</v>
      </c>
      <c r="N8030" s="7">
        <f>[1]!b_info_latestissurercreditrating2(A8030,日期设置!$B$2,"102","1")</f>
        <v>0</v>
      </c>
      <c r="O8030" s="44">
        <v>6.4</v>
      </c>
      <c r="P8030" s="9">
        <f>[1]!b_info_repurchasedate(A8030)</f>
        <v>0</v>
      </c>
      <c r="Q8030" s="44" t="s">
        <v>16242</v>
      </c>
      <c r="R8030" s="2" t="str">
        <f>IF((--IF(P8030=0,Q8030,P8030))&gt;(--日期设置!$B$2),IF(P8030=0,Q8030,P8030),Q8030)</f>
        <v>2021-04-02</v>
      </c>
      <c r="S8030" s="32" t="s">
        <v>18028</v>
      </c>
      <c r="T8030" s="8">
        <f>[1]!b_anal_ptmyear($A8030,日期设置!$B$2)</f>
        <v>3.0136986301369864E-2</v>
      </c>
      <c r="U8030" s="8">
        <f>[1]!b_anal_termifexercise($A8030,日期设置!B$2)</f>
        <v>0</v>
      </c>
      <c r="V8030" s="10">
        <f>[1]!b_dq_dirtyprice(A8030,日期设置!$B$2)</f>
        <v>106.46299999999999</v>
      </c>
      <c r="W8030" s="11">
        <f>IF(U8030=0,ROUNDUP((Q8030-日期设置!$B$2)/365,0),ROUNDUP((R8030-日期设置!$B$2)/365,0))</f>
        <v>1</v>
      </c>
      <c r="X8030" s="18">
        <f>_xlfn.IFNA(VLOOKUP(A8030,过往入选债券!A:D,4,0),2)</f>
        <v>2</v>
      </c>
      <c r="Y8030">
        <f>_xlfn.IFNA(VLOOKUP(C8030,[2]Sheet1!$A:$A,1,0),3)</f>
        <v>3</v>
      </c>
    </row>
    <row r="8031" spans="1:25" hidden="1" x14ac:dyDescent="0.2">
      <c r="A8031" s="29" t="s">
        <v>5476</v>
      </c>
      <c r="B8031" s="29" t="s">
        <v>5477</v>
      </c>
      <c r="C8031" s="40" t="s">
        <v>404</v>
      </c>
      <c r="D8031" s="26" t="str">
        <f>[1]!b_calc_yield(A8031,日期设置!$B$2,F8031,1,R8031,1,O8031,L8031,S8031,)</f>
        <v>Fetching...</v>
      </c>
      <c r="E8031" s="26">
        <f t="shared" si="250"/>
        <v>3.2686376868862554</v>
      </c>
      <c r="F8031" s="18">
        <f>[1]!b_dq_cleanprice($A8031,日期设置!B$2)</f>
        <v>63.018300000000004</v>
      </c>
      <c r="G8031" s="18" t="str">
        <f t="shared" si="251"/>
        <v>0.28 + 0</v>
      </c>
      <c r="H8031" s="27">
        <f>[1]!b_dq_pctchange($A8031,日期设置!$B$2,1)/100</f>
        <v>0</v>
      </c>
      <c r="I8031" s="26">
        <f>[1]!b_pq_pctchange(A8031,日期设置!$B$4,日期设置!$B$2,1)</f>
        <v>0</v>
      </c>
      <c r="J8031" s="26">
        <f>[1]!b_pq_pctchange(A8031,日期设置!$C$4,日期设置!$B$2,1)</f>
        <v>0.21117745744249969</v>
      </c>
      <c r="K8031" s="52">
        <f>[1]!b_dq_amount($A8031,日期设置!B$2,2,10000)</f>
        <v>0</v>
      </c>
      <c r="L8031" s="26">
        <f>[1]!b_info_latestpar(A8031,日期设置!$B$2)</f>
        <v>62.963000000000001</v>
      </c>
      <c r="M8031" s="6">
        <f>[1]!b_info_outstandingbalance($A8031,日期设置!B$2)</f>
        <v>3.4</v>
      </c>
      <c r="N8031" s="7" t="str">
        <f>[1]!b_info_latestissurercreditrating2(A8031,日期设置!$B$2,"102","1")</f>
        <v>AA</v>
      </c>
      <c r="O8031" s="44">
        <v>3.94</v>
      </c>
      <c r="P8031" s="9">
        <f>[1]!b_info_repurchasedate(A8031)</f>
        <v>0</v>
      </c>
      <c r="Q8031" s="44" t="s">
        <v>17268</v>
      </c>
      <c r="R8031" s="2" t="str">
        <f>IF((--IF(P8031=0,Q8031,P8031))&gt;(--日期设置!$B$2),IF(P8031=0,Q8031,P8031),Q8031)</f>
        <v>2021-07-05</v>
      </c>
      <c r="S8031" s="32" t="s">
        <v>18356</v>
      </c>
      <c r="T8031" s="8">
        <f>[1]!b_anal_ptmyear($A8031,日期设置!$B$2)</f>
        <v>0.28767123287671231</v>
      </c>
      <c r="U8031" s="8">
        <f>[1]!b_anal_termifexercise($A8031,日期设置!B$2)</f>
        <v>0</v>
      </c>
      <c r="V8031" s="10">
        <f>[1]!b_dq_dirtyprice(A8031,日期设置!$B$2)</f>
        <v>64.785399999999996</v>
      </c>
      <c r="W8031" s="11">
        <f>IF(U8031=0,ROUNDUP((Q8031-日期设置!$B$2)/365,0),ROUNDUP((R8031-日期设置!$B$2)/365,0))</f>
        <v>1</v>
      </c>
      <c r="X8031" s="18">
        <f>_xlfn.IFNA(VLOOKUP(A8031,过往入选债券!A:D,4,0),2)</f>
        <v>2</v>
      </c>
      <c r="Y8031">
        <f>_xlfn.IFNA(VLOOKUP(C8031,[2]Sheet1!$A:$A,1,0),3)</f>
        <v>3</v>
      </c>
    </row>
    <row r="8032" spans="1:25" hidden="1" x14ac:dyDescent="0.2">
      <c r="A8032" s="29" t="s">
        <v>6259</v>
      </c>
      <c r="B8032" s="29" t="s">
        <v>6260</v>
      </c>
      <c r="C8032" s="40" t="s">
        <v>6261</v>
      </c>
      <c r="D8032" s="26" t="str">
        <f>[1]!b_calc_yield(A8032,日期设置!$B$2,F8032,1,R8032,1,O8032,L8032,S8032,)</f>
        <v>Fetching...</v>
      </c>
      <c r="E8032" s="26">
        <f t="shared" si="250"/>
        <v>-7.2231312133652636E-2</v>
      </c>
      <c r="F8032" s="18">
        <f>[1]!b_dq_cleanprice($A8032,日期设置!B$2)</f>
        <v>100.3245</v>
      </c>
      <c r="G8032" s="18" t="str">
        <f t="shared" si="251"/>
        <v>0.03 + 0</v>
      </c>
      <c r="H8032" s="27">
        <f>[1]!b_dq_pctchange($A8032,日期设置!$B$2,1)/100</f>
        <v>0</v>
      </c>
      <c r="I8032" s="26">
        <f>[1]!b_pq_pctchange(A8032,日期设置!$B$4,日期设置!$B$2,1)</f>
        <v>0</v>
      </c>
      <c r="J8032" s="26">
        <f>[1]!b_pq_pctchange(A8032,日期设置!$C$4,日期设置!$B$2,1)</f>
        <v>0</v>
      </c>
      <c r="K8032" s="52">
        <f>[1]!b_dq_amount($A8032,日期设置!B$2,2,10000)</f>
        <v>0</v>
      </c>
      <c r="L8032" s="26">
        <f>[1]!b_info_latestpar(A8032,日期设置!$B$2)</f>
        <v>100</v>
      </c>
      <c r="M8032" s="6">
        <f>[1]!b_info_outstandingbalance($A8032,日期设置!B$2)</f>
        <v>5</v>
      </c>
      <c r="N8032" s="7" t="str">
        <f>[1]!b_info_latestissurercreditrating2(A8032,日期设置!$B$2,"102","1")</f>
        <v>AA</v>
      </c>
      <c r="O8032" s="44">
        <v>6.94</v>
      </c>
      <c r="P8032" s="9">
        <f>[1]!b_info_repurchasedate(A8032)</f>
        <v>0</v>
      </c>
      <c r="Q8032" s="44" t="s">
        <v>16182</v>
      </c>
      <c r="R8032" s="2" t="str">
        <f>IF((--IF(P8032=0,Q8032,P8032))&gt;(--日期设置!$B$2),IF(P8032=0,Q8032,P8032),Q8032)</f>
        <v>2021-04-04</v>
      </c>
      <c r="S8032" s="32" t="s">
        <v>17971</v>
      </c>
      <c r="T8032" s="8">
        <f>[1]!b_anal_ptmyear($A8032,日期设置!$B$2)</f>
        <v>3.5616438356164383E-2</v>
      </c>
      <c r="U8032" s="8">
        <f>[1]!b_anal_termifexercise($A8032,日期设置!B$2)</f>
        <v>0</v>
      </c>
      <c r="V8032" s="10">
        <f>[1]!b_dq_dirtyprice(A8032,日期设置!$B$2)</f>
        <v>107.01730000000001</v>
      </c>
      <c r="W8032" s="11">
        <f>IF(U8032=0,ROUNDUP((Q8032-日期设置!$B$2)/365,0),ROUNDUP((R8032-日期设置!$B$2)/365,0))</f>
        <v>1</v>
      </c>
      <c r="X8032" s="18">
        <f>_xlfn.IFNA(VLOOKUP(A8032,过往入选债券!A:D,4,0),2)</f>
        <v>2</v>
      </c>
      <c r="Y8032">
        <f>_xlfn.IFNA(VLOOKUP(C8032,[2]Sheet1!$A:$A,1,0),3)</f>
        <v>3</v>
      </c>
    </row>
    <row r="8033" spans="1:25" hidden="1" x14ac:dyDescent="0.2">
      <c r="A8033" s="29" t="s">
        <v>12459</v>
      </c>
      <c r="B8033" s="29" t="s">
        <v>12460</v>
      </c>
      <c r="C8033" s="40" t="s">
        <v>632</v>
      </c>
      <c r="D8033" s="26" t="str">
        <f>[1]!b_calc_yield(A8033,日期设置!$B$2,F8033,1,R8033,1,O8033,L8033,S8033,)</f>
        <v>Fetching...</v>
      </c>
      <c r="E8033" s="26">
        <f t="shared" si="250"/>
        <v>21.988997991100767</v>
      </c>
      <c r="F8033" s="18">
        <f>[1]!b_dq_cleanprice($A8033,日期设置!B$2)</f>
        <v>40.463799999999999</v>
      </c>
      <c r="G8033" s="18" t="str">
        <f t="shared" si="251"/>
        <v>1.10 + 0</v>
      </c>
      <c r="H8033" s="27">
        <f>[1]!b_dq_pctchange($A8033,日期设置!$B$2,1)/100</f>
        <v>0</v>
      </c>
      <c r="I8033" s="26">
        <f>[1]!b_pq_pctchange(A8033,日期设置!$B$4,日期设置!$B$2,1)</f>
        <v>-1.21081230679494E-2</v>
      </c>
      <c r="J8033" s="26">
        <f>[1]!b_pq_pctchange(A8033,日期设置!$C$4,日期设置!$B$2,1)</f>
        <v>3.7825877350201653E-2</v>
      </c>
      <c r="K8033" s="52">
        <f>[1]!b_dq_amount($A8033,日期设置!B$2,2,10000)</f>
        <v>0</v>
      </c>
      <c r="L8033" s="26">
        <f>[1]!b_info_latestpar(A8033,日期设置!$B$2)</f>
        <v>40</v>
      </c>
      <c r="M8033" s="6">
        <f>[1]!b_info_outstandingbalance($A8033,日期设置!B$2)</f>
        <v>6</v>
      </c>
      <c r="N8033" s="7" t="str">
        <f>[1]!b_info_latestissurercreditrating2(A8033,日期设置!$B$2,"102","1")</f>
        <v>AA</v>
      </c>
      <c r="O8033" s="44">
        <v>5.99</v>
      </c>
      <c r="P8033" s="9">
        <f>[1]!b_info_repurchasedate(A8033)</f>
        <v>0</v>
      </c>
      <c r="Q8033" s="44" t="s">
        <v>16265</v>
      </c>
      <c r="R8033" s="2" t="str">
        <f>IF((--IF(P8033=0,Q8033,P8033))&gt;(--日期设置!$B$2),IF(P8033=0,Q8033,P8033),Q8033)</f>
        <v>2022-04-29</v>
      </c>
      <c r="S8033" s="32" t="s">
        <v>18570</v>
      </c>
      <c r="T8033" s="8">
        <f>[1]!b_anal_ptmyear($A8033,日期设置!$B$2)</f>
        <v>1.1041095890410959</v>
      </c>
      <c r="U8033" s="8">
        <f>[1]!b_anal_termifexercise($A8033,日期设置!B$2)</f>
        <v>0</v>
      </c>
      <c r="V8033" s="10">
        <f>[1]!b_dq_dirtyprice(A8033,日期设置!$B$2)</f>
        <v>42.610399999999998</v>
      </c>
      <c r="W8033" s="11">
        <f>IF(U8033=0,ROUNDUP((Q8033-日期设置!$B$2)/365,0),ROUNDUP((R8033-日期设置!$B$2)/365,0))</f>
        <v>2</v>
      </c>
      <c r="X8033" s="18">
        <f>_xlfn.IFNA(VLOOKUP(A8033,过往入选债券!A:D,4,0),2)</f>
        <v>2</v>
      </c>
      <c r="Y8033">
        <f>_xlfn.IFNA(VLOOKUP(C8033,[2]Sheet1!$A:$A,1,0),3)</f>
        <v>3</v>
      </c>
    </row>
    <row r="8034" spans="1:25" hidden="1" x14ac:dyDescent="0.2">
      <c r="A8034" s="29" t="s">
        <v>12456</v>
      </c>
      <c r="B8034" s="29" t="s">
        <v>12457</v>
      </c>
      <c r="C8034" s="40" t="s">
        <v>12458</v>
      </c>
      <c r="D8034" s="26" t="str">
        <f>[1]!b_calc_yield(A8034,日期设置!$B$2,F8034,1,R8034,1,O8034,L8034,S8034,)</f>
        <v>Fetching...</v>
      </c>
      <c r="E8034" s="26">
        <f t="shared" si="250"/>
        <v>23.08945639781912</v>
      </c>
      <c r="F8034" s="18">
        <f>[1]!b_dq_cleanprice($A8034,日期设置!B$2)</f>
        <v>40.469700000000003</v>
      </c>
      <c r="G8034" s="18" t="str">
        <f t="shared" si="251"/>
        <v>1.10 + 0</v>
      </c>
      <c r="H8034" s="27">
        <f>[1]!b_dq_pctchange($A8034,日期设置!$B$2,1)/100</f>
        <v>0</v>
      </c>
      <c r="I8034" s="26">
        <f>[1]!b_pq_pctchange(A8034,日期设置!$B$4,日期设置!$B$2,1)</f>
        <v>-1.6799871530390132E-2</v>
      </c>
      <c r="J8034" s="26">
        <f>[1]!b_pq_pctchange(A8034,日期设置!$C$4,日期设置!$B$2,1)</f>
        <v>-0.15690802377303079</v>
      </c>
      <c r="K8034" s="52">
        <f>[1]!b_dq_amount($A8034,日期设置!B$2,2,10000)</f>
        <v>0</v>
      </c>
      <c r="L8034" s="26">
        <f>[1]!b_info_latestpar(A8034,日期设置!$B$2)</f>
        <v>40</v>
      </c>
      <c r="M8034" s="6">
        <f>[1]!b_info_outstandingbalance($A8034,日期设置!B$2)</f>
        <v>4</v>
      </c>
      <c r="N8034" s="7" t="str">
        <f>[1]!b_info_latestissurercreditrating2(A8034,日期设置!$B$2,"102","1")</f>
        <v>AA</v>
      </c>
      <c r="O8034" s="44">
        <v>6.29</v>
      </c>
      <c r="P8034" s="9">
        <f>[1]!b_info_repurchasedate(A8034)</f>
        <v>0</v>
      </c>
      <c r="Q8034" s="44" t="s">
        <v>16338</v>
      </c>
      <c r="R8034" s="2" t="str">
        <f>IF((--IF(P8034=0,Q8034,P8034))&gt;(--日期设置!$B$2),IF(P8034=0,Q8034,P8034),Q8034)</f>
        <v>2022-04-30</v>
      </c>
      <c r="S8034" s="32" t="s">
        <v>18116</v>
      </c>
      <c r="T8034" s="8">
        <f>[1]!b_anal_ptmyear($A8034,日期设置!$B$2)</f>
        <v>1.106849315068493</v>
      </c>
      <c r="U8034" s="8">
        <f>[1]!b_anal_termifexercise($A8034,日期设置!B$2)</f>
        <v>0</v>
      </c>
      <c r="V8034" s="10">
        <f>[1]!b_dq_dirtyprice(A8034,日期设置!$B$2)</f>
        <v>42.716900000000003</v>
      </c>
      <c r="W8034" s="11">
        <f>IF(U8034=0,ROUNDUP((Q8034-日期设置!$B$2)/365,0),ROUNDUP((R8034-日期设置!$B$2)/365,0))</f>
        <v>2</v>
      </c>
      <c r="X8034" s="18">
        <f>_xlfn.IFNA(VLOOKUP(A8034,过往入选债券!A:D,4,0),2)</f>
        <v>2</v>
      </c>
      <c r="Y8034">
        <f>_xlfn.IFNA(VLOOKUP(C8034,[2]Sheet1!$A:$A,1,0),3)</f>
        <v>3</v>
      </c>
    </row>
    <row r="8035" spans="1:25" hidden="1" x14ac:dyDescent="0.2">
      <c r="A8035" s="29" t="s">
        <v>12411</v>
      </c>
      <c r="B8035" s="29" t="s">
        <v>12412</v>
      </c>
      <c r="C8035" s="40" t="s">
        <v>12413</v>
      </c>
      <c r="D8035" s="26" t="str">
        <f>[1]!b_calc_yield(A8035,日期设置!$B$2,F8035,1,R8035,1,O8035,L8035,S8035,)</f>
        <v>Fetching...</v>
      </c>
      <c r="E8035" s="26">
        <f t="shared" si="250"/>
        <v>23.123249890947982</v>
      </c>
      <c r="F8035" s="18">
        <f>[1]!b_dq_cleanprice($A8035,日期设置!B$2)</f>
        <v>40.352499999999999</v>
      </c>
      <c r="G8035" s="18" t="str">
        <f t="shared" si="251"/>
        <v>1.08 + 0</v>
      </c>
      <c r="H8035" s="27">
        <f>[1]!b_dq_pctchange($A8035,日期设置!$B$2,1)/100</f>
        <v>0</v>
      </c>
      <c r="I8035" s="26">
        <f>[1]!b_pq_pctchange(A8035,日期设置!$B$4,日期设置!$B$2,1)</f>
        <v>0</v>
      </c>
      <c r="J8035" s="26">
        <f>[1]!b_pq_pctchange(A8035,日期设置!$C$4,日期设置!$B$2,1)</f>
        <v>0</v>
      </c>
      <c r="K8035" s="52">
        <f>[1]!b_dq_amount($A8035,日期设置!B$2,2,10000)</f>
        <v>0</v>
      </c>
      <c r="L8035" s="26">
        <f>[1]!b_info_latestpar(A8035,日期设置!$B$2)</f>
        <v>40</v>
      </c>
      <c r="M8035" s="6">
        <f>[1]!b_info_outstandingbalance($A8035,日期设置!B$2)</f>
        <v>6</v>
      </c>
      <c r="N8035" s="7" t="str">
        <f>[1]!b_info_latestissurercreditrating2(A8035,日期设置!$B$2,"102","1")</f>
        <v>AA</v>
      </c>
      <c r="O8035" s="44">
        <v>6.25</v>
      </c>
      <c r="P8035" s="9">
        <f>[1]!b_info_repurchasedate(A8035)</f>
        <v>0</v>
      </c>
      <c r="Q8035" s="44" t="s">
        <v>16305</v>
      </c>
      <c r="R8035" s="2" t="str">
        <f>IF((--IF(P8035=0,Q8035,P8035))&gt;(--日期设置!$B$2),IF(P8035=0,Q8035,P8035),Q8035)</f>
        <v>2022-04-22</v>
      </c>
      <c r="S8035" s="32" t="s">
        <v>18509</v>
      </c>
      <c r="T8035" s="8">
        <f>[1]!b_anal_ptmyear($A8035,日期设置!$B$2)</f>
        <v>1.0849315068493151</v>
      </c>
      <c r="U8035" s="8">
        <f>[1]!b_anal_termifexercise($A8035,日期设置!B$2)</f>
        <v>0</v>
      </c>
      <c r="V8035" s="10">
        <f>[1]!b_dq_dirtyprice(A8035,日期设置!$B$2)</f>
        <v>42.6402</v>
      </c>
      <c r="W8035" s="11">
        <f>IF(U8035=0,ROUNDUP((Q8035-日期设置!$B$2)/365,0),ROUNDUP((R8035-日期设置!$B$2)/365,0))</f>
        <v>2</v>
      </c>
      <c r="X8035" s="18">
        <f>_xlfn.IFNA(VLOOKUP(A8035,过往入选债券!A:D,4,0),2)</f>
        <v>2</v>
      </c>
      <c r="Y8035">
        <f>_xlfn.IFNA(VLOOKUP(C8035,[2]Sheet1!$A:$A,1,0),3)</f>
        <v>3</v>
      </c>
    </row>
    <row r="8036" spans="1:25" hidden="1" x14ac:dyDescent="0.2">
      <c r="A8036" s="29" t="s">
        <v>12433</v>
      </c>
      <c r="B8036" s="29" t="s">
        <v>12434</v>
      </c>
      <c r="C8036" s="40" t="s">
        <v>357</v>
      </c>
      <c r="D8036" s="26" t="str">
        <f>[1]!b_calc_yield(A8036,日期设置!$B$2,F8036,1,R8036,1,O8036,L8036,S8036,)</f>
        <v>Fetching...</v>
      </c>
      <c r="E8036" s="26">
        <f t="shared" si="250"/>
        <v>22.612005856515371</v>
      </c>
      <c r="F8036" s="18">
        <f>[1]!b_dq_cleanprice($A8036,日期设置!B$2)</f>
        <v>40.462899999999998</v>
      </c>
      <c r="G8036" s="18" t="str">
        <f t="shared" si="251"/>
        <v>1.09 + 0</v>
      </c>
      <c r="H8036" s="27">
        <f>[1]!b_dq_pctchange($A8036,日期设置!$B$2,1)/100</f>
        <v>0</v>
      </c>
      <c r="I8036" s="26">
        <f>[1]!b_pq_pctchange(A8036,日期设置!$B$4,日期设置!$B$2,1)</f>
        <v>0</v>
      </c>
      <c r="J8036" s="26">
        <f>[1]!b_pq_pctchange(A8036,日期设置!$C$4,日期设置!$B$2,1)</f>
        <v>0</v>
      </c>
      <c r="K8036" s="52">
        <f>[1]!b_dq_amount($A8036,日期设置!B$2,2,10000)</f>
        <v>0</v>
      </c>
      <c r="L8036" s="26">
        <f>[1]!b_info_latestpar(A8036,日期设置!$B$2)</f>
        <v>40</v>
      </c>
      <c r="M8036" s="6">
        <f>[1]!b_info_outstandingbalance($A8036,日期设置!B$2)</f>
        <v>2.4</v>
      </c>
      <c r="N8036" s="7" t="str">
        <f>[1]!b_info_latestissurercreditrating2(A8036,日期设置!$B$2,"102","1")</f>
        <v>AA</v>
      </c>
      <c r="O8036" s="44">
        <v>6.17</v>
      </c>
      <c r="P8036" s="9">
        <f>[1]!b_info_repurchasedate(A8036)</f>
        <v>0</v>
      </c>
      <c r="Q8036" s="44" t="s">
        <v>16047</v>
      </c>
      <c r="R8036" s="2" t="str">
        <f>IF((--IF(P8036=0,Q8036,P8036))&gt;(--日期设置!$B$2),IF(P8036=0,Q8036,P8036),Q8036)</f>
        <v>2022-04-27</v>
      </c>
      <c r="S8036" s="32" t="s">
        <v>17833</v>
      </c>
      <c r="T8036" s="8">
        <f>[1]!b_anal_ptmyear($A8036,日期设置!$B$2)</f>
        <v>1.0986301369863014</v>
      </c>
      <c r="U8036" s="8">
        <f>[1]!b_anal_termifexercise($A8036,日期设置!B$2)</f>
        <v>0</v>
      </c>
      <c r="V8036" s="10">
        <f>[1]!b_dq_dirtyprice(A8036,日期设置!$B$2)</f>
        <v>42.6875</v>
      </c>
      <c r="W8036" s="11">
        <f>IF(U8036=0,ROUNDUP((Q8036-日期设置!$B$2)/365,0),ROUNDUP((R8036-日期设置!$B$2)/365,0))</f>
        <v>2</v>
      </c>
      <c r="X8036" s="18">
        <f>_xlfn.IFNA(VLOOKUP(A8036,过往入选债券!A:D,4,0),2)</f>
        <v>2</v>
      </c>
      <c r="Y8036">
        <f>_xlfn.IFNA(VLOOKUP(C8036,[2]Sheet1!$A:$A,1,0),3)</f>
        <v>3</v>
      </c>
    </row>
    <row r="8037" spans="1:25" hidden="1" x14ac:dyDescent="0.2">
      <c r="A8037" s="29" t="s">
        <v>12417</v>
      </c>
      <c r="B8037" s="29" t="s">
        <v>12418</v>
      </c>
      <c r="C8037" s="40" t="s">
        <v>836</v>
      </c>
      <c r="D8037" s="26" t="str">
        <f>[1]!b_calc_yield(A8037,日期设置!$B$2,F8037,1,R8037,1,O8037,L8037,S8037,)</f>
        <v>Fetching...</v>
      </c>
      <c r="E8037" s="26">
        <f t="shared" si="250"/>
        <v>22.197971017207951</v>
      </c>
      <c r="F8037" s="18">
        <f>[1]!b_dq_cleanprice($A8037,日期设置!B$2)</f>
        <v>40.518799999999999</v>
      </c>
      <c r="G8037" s="18" t="str">
        <f t="shared" si="251"/>
        <v>1.10 + 0</v>
      </c>
      <c r="H8037" s="27">
        <f>[1]!b_dq_pctchange($A8037,日期设置!$B$2,1)/100</f>
        <v>0</v>
      </c>
      <c r="I8037" s="26">
        <f>[1]!b_pq_pctchange(A8037,日期设置!$B$4,日期设置!$B$2,1)</f>
        <v>0</v>
      </c>
      <c r="J8037" s="26">
        <f>[1]!b_pq_pctchange(A8037,日期设置!$C$4,日期设置!$B$2,1)</f>
        <v>0</v>
      </c>
      <c r="K8037" s="52">
        <f>[1]!b_dq_amount($A8037,日期设置!B$2,2,10000)</f>
        <v>0</v>
      </c>
      <c r="L8037" s="26">
        <f>[1]!b_info_latestpar(A8037,日期设置!$B$2)</f>
        <v>40</v>
      </c>
      <c r="M8037" s="6">
        <f>[1]!b_info_outstandingbalance($A8037,日期设置!B$2)</f>
        <v>4.4000000000000004</v>
      </c>
      <c r="N8037" s="7" t="str">
        <f>[1]!b_info_latestissurercreditrating2(A8037,日期设置!$B$2,"102","1")</f>
        <v>AA+</v>
      </c>
      <c r="O8037" s="44">
        <v>6.09</v>
      </c>
      <c r="P8037" s="9">
        <f>[1]!b_info_repurchasedate(A8037)</f>
        <v>0</v>
      </c>
      <c r="Q8037" s="44" t="s">
        <v>16265</v>
      </c>
      <c r="R8037" s="2" t="str">
        <f>IF((--IF(P8037=0,Q8037,P8037))&gt;(--日期设置!$B$2),IF(P8037=0,Q8037,P8037),Q8037)</f>
        <v>2022-04-29</v>
      </c>
      <c r="S8037" s="32" t="s">
        <v>18570</v>
      </c>
      <c r="T8037" s="8">
        <f>[1]!b_anal_ptmyear($A8037,日期设置!$B$2)</f>
        <v>1.1041095890410959</v>
      </c>
      <c r="U8037" s="8">
        <f>[1]!b_anal_termifexercise($A8037,日期设置!B$2)</f>
        <v>0</v>
      </c>
      <c r="V8037" s="10">
        <f>[1]!b_dq_dirtyprice(A8037,日期设置!$B$2)</f>
        <v>42.7012</v>
      </c>
      <c r="W8037" s="11">
        <f>IF(U8037=0,ROUNDUP((Q8037-日期设置!$B$2)/365,0),ROUNDUP((R8037-日期设置!$B$2)/365,0))</f>
        <v>2</v>
      </c>
      <c r="X8037" s="18">
        <f>_xlfn.IFNA(VLOOKUP(A8037,过往入选债券!A:D,4,0),2)</f>
        <v>2</v>
      </c>
      <c r="Y8037">
        <f>_xlfn.IFNA(VLOOKUP(C8037,[2]Sheet1!$A:$A,1,0),3)</f>
        <v>3</v>
      </c>
    </row>
    <row r="8038" spans="1:25" hidden="1" x14ac:dyDescent="0.2">
      <c r="A8038" s="29" t="s">
        <v>12377</v>
      </c>
      <c r="B8038" s="29" t="s">
        <v>12378</v>
      </c>
      <c r="C8038" s="40" t="s">
        <v>12379</v>
      </c>
      <c r="D8038" s="26" t="str">
        <f>[1]!b_calc_yield(A8038,日期设置!$B$2,F8038,1,R8038,1,O8038,L8038,S8038,)</f>
        <v>Fetching...</v>
      </c>
      <c r="E8038" s="26">
        <f t="shared" si="250"/>
        <v>22.047879242742006</v>
      </c>
      <c r="F8038" s="18">
        <f>[1]!b_dq_cleanprice($A8038,日期设置!B$2)</f>
        <v>40.617600000000003</v>
      </c>
      <c r="G8038" s="18" t="str">
        <f t="shared" si="251"/>
        <v>1.11 + 0</v>
      </c>
      <c r="H8038" s="27">
        <f>[1]!b_dq_pctchange($A8038,日期设置!$B$2,1)/100</f>
        <v>0</v>
      </c>
      <c r="I8038" s="26">
        <f>[1]!b_pq_pctchange(A8038,日期设置!$B$4,日期设置!$B$2,1)</f>
        <v>0</v>
      </c>
      <c r="J8038" s="26">
        <f>[1]!b_pq_pctchange(A8038,日期设置!$C$4,日期设置!$B$2,1)</f>
        <v>0</v>
      </c>
      <c r="K8038" s="52">
        <f>[1]!b_dq_amount($A8038,日期设置!B$2,2,10000)</f>
        <v>0</v>
      </c>
      <c r="L8038" s="26">
        <f>[1]!b_info_latestpar(A8038,日期设置!$B$2)</f>
        <v>40</v>
      </c>
      <c r="M8038" s="6">
        <f>[1]!b_info_outstandingbalance($A8038,日期设置!B$2)</f>
        <v>3.2</v>
      </c>
      <c r="N8038" s="7" t="str">
        <f>[1]!b_info_latestissurercreditrating2(A8038,日期设置!$B$2,"102","1")</f>
        <v>AA</v>
      </c>
      <c r="O8038" s="44">
        <v>6.1</v>
      </c>
      <c r="P8038" s="9">
        <f>[1]!b_info_repurchasedate(A8038)</f>
        <v>0</v>
      </c>
      <c r="Q8038" s="44" t="s">
        <v>17522</v>
      </c>
      <c r="R8038" s="2" t="str">
        <f>IF((--IF(P8038=0,Q8038,P8038))&gt;(--日期设置!$B$2),IF(P8038=0,Q8038,P8038),Q8038)</f>
        <v>2022-05-04</v>
      </c>
      <c r="S8038" s="32" t="s">
        <v>18979</v>
      </c>
      <c r="T8038" s="8">
        <f>[1]!b_anal_ptmyear($A8038,日期设置!$B$2)</f>
        <v>1.1178082191780823</v>
      </c>
      <c r="U8038" s="8">
        <f>[1]!b_anal_termifexercise($A8038,日期设置!B$2)</f>
        <v>0</v>
      </c>
      <c r="V8038" s="10">
        <f>[1]!b_dq_dirtyprice(A8038,日期设置!$B$2)</f>
        <v>42.770099999999999</v>
      </c>
      <c r="W8038" s="11">
        <f>IF(U8038=0,ROUNDUP((Q8038-日期设置!$B$2)/365,0),ROUNDUP((R8038-日期设置!$B$2)/365,0))</f>
        <v>2</v>
      </c>
      <c r="X8038" s="18">
        <f>_xlfn.IFNA(VLOOKUP(A8038,过往入选债券!A:D,4,0),2)</f>
        <v>2</v>
      </c>
      <c r="Y8038">
        <f>_xlfn.IFNA(VLOOKUP(C8038,[2]Sheet1!$A:$A,1,0),3)</f>
        <v>3</v>
      </c>
    </row>
    <row r="8039" spans="1:25" hidden="1" x14ac:dyDescent="0.2">
      <c r="A8039" s="29" t="s">
        <v>12435</v>
      </c>
      <c r="B8039" s="29" t="s">
        <v>12436</v>
      </c>
      <c r="C8039" s="40" t="s">
        <v>12437</v>
      </c>
      <c r="D8039" s="26" t="str">
        <f>[1]!b_calc_yield(A8039,日期设置!$B$2,F8039,1,R8039,1,O8039,L8039,S8039,)</f>
        <v>Fetching...</v>
      </c>
      <c r="E8039" s="26">
        <f t="shared" si="250"/>
        <v>22.266117429834065</v>
      </c>
      <c r="F8039" s="18">
        <f>[1]!b_dq_cleanprice($A8039,日期设置!B$2)</f>
        <v>40.481699999999996</v>
      </c>
      <c r="G8039" s="18" t="str">
        <f t="shared" si="251"/>
        <v>1.09 + 0</v>
      </c>
      <c r="H8039" s="27">
        <f>[1]!b_dq_pctchange($A8039,日期设置!$B$2,1)/100</f>
        <v>0</v>
      </c>
      <c r="I8039" s="26">
        <f>[1]!b_pq_pctchange(A8039,日期设置!$B$4,日期设置!$B$2,1)</f>
        <v>0</v>
      </c>
      <c r="J8039" s="26">
        <f>[1]!b_pq_pctchange(A8039,日期设置!$C$4,日期设置!$B$2,1)</f>
        <v>-0.17360383309373978</v>
      </c>
      <c r="K8039" s="52">
        <f>[1]!b_dq_amount($A8039,日期设置!B$2,2,10000)</f>
        <v>0</v>
      </c>
      <c r="L8039" s="26">
        <f>[1]!b_info_latestpar(A8039,日期设置!$B$2)</f>
        <v>40</v>
      </c>
      <c r="M8039" s="6">
        <f>[1]!b_info_outstandingbalance($A8039,日期设置!B$2)</f>
        <v>2</v>
      </c>
      <c r="N8039" s="7" t="str">
        <f>[1]!b_info_latestissurercreditrating2(A8039,日期设置!$B$2,"102","1")</f>
        <v>AA</v>
      </c>
      <c r="O8039" s="44">
        <v>6.09</v>
      </c>
      <c r="P8039" s="9">
        <f>[1]!b_info_repurchasedate(A8039)</f>
        <v>0</v>
      </c>
      <c r="Q8039" s="44" t="s">
        <v>16047</v>
      </c>
      <c r="R8039" s="2" t="str">
        <f>IF((--IF(P8039=0,Q8039,P8039))&gt;(--日期设置!$B$2),IF(P8039=0,Q8039,P8039),Q8039)</f>
        <v>2022-04-27</v>
      </c>
      <c r="S8039" s="32" t="s">
        <v>17833</v>
      </c>
      <c r="T8039" s="8">
        <f>[1]!b_anal_ptmyear($A8039,日期设置!$B$2)</f>
        <v>1.0986301369863014</v>
      </c>
      <c r="U8039" s="8">
        <f>[1]!b_anal_termifexercise($A8039,日期设置!B$2)</f>
        <v>0</v>
      </c>
      <c r="V8039" s="10">
        <f>[1]!b_dq_dirtyprice(A8039,日期设置!$B$2)</f>
        <v>42.677399999999999</v>
      </c>
      <c r="W8039" s="11">
        <f>IF(U8039=0,ROUNDUP((Q8039-日期设置!$B$2)/365,0),ROUNDUP((R8039-日期设置!$B$2)/365,0))</f>
        <v>2</v>
      </c>
      <c r="X8039" s="18">
        <f>_xlfn.IFNA(VLOOKUP(A8039,过往入选债券!A:D,4,0),2)</f>
        <v>2</v>
      </c>
      <c r="Y8039">
        <f>_xlfn.IFNA(VLOOKUP(C8039,[2]Sheet1!$A:$A,1,0),3)</f>
        <v>3</v>
      </c>
    </row>
    <row r="8040" spans="1:25" hidden="1" x14ac:dyDescent="0.2">
      <c r="A8040" s="29" t="s">
        <v>12447</v>
      </c>
      <c r="B8040" s="29" t="s">
        <v>12448</v>
      </c>
      <c r="C8040" s="40" t="s">
        <v>5062</v>
      </c>
      <c r="D8040" s="26" t="str">
        <f>[1]!b_calc_yield(A8040,日期设置!$B$2,F8040,1,R8040,1,O8040,L8040,S8040,)</f>
        <v>Fetching...</v>
      </c>
      <c r="E8040" s="26">
        <f t="shared" si="250"/>
        <v>22.116752789635296</v>
      </c>
      <c r="F8040" s="18">
        <f>[1]!b_dq_cleanprice($A8040,日期设置!B$2)</f>
        <v>40.553899999999999</v>
      </c>
      <c r="G8040" s="18" t="str">
        <f t="shared" si="251"/>
        <v>1.10 + 0</v>
      </c>
      <c r="H8040" s="27">
        <f>[1]!b_dq_pctchange($A8040,日期设置!$B$2,1)/100</f>
        <v>0</v>
      </c>
      <c r="I8040" s="26">
        <f>[1]!b_pq_pctchange(A8040,日期设置!$B$4,日期设置!$B$2,1)</f>
        <v>0</v>
      </c>
      <c r="J8040" s="26">
        <f>[1]!b_pq_pctchange(A8040,日期设置!$C$4,日期设置!$B$2,1)</f>
        <v>0</v>
      </c>
      <c r="K8040" s="52">
        <f>[1]!b_dq_amount($A8040,日期设置!B$2,2,10000)</f>
        <v>0</v>
      </c>
      <c r="L8040" s="26">
        <f>[1]!b_info_latestpar(A8040,日期设置!$B$2)</f>
        <v>40</v>
      </c>
      <c r="M8040" s="6">
        <f>[1]!b_info_outstandingbalance($A8040,日期设置!B$2)</f>
        <v>3.2</v>
      </c>
      <c r="N8040" s="7" t="str">
        <f>[1]!b_info_latestissurercreditrating2(A8040,日期设置!$B$2,"102","1")</f>
        <v>AA+</v>
      </c>
      <c r="O8040" s="44">
        <v>6.09</v>
      </c>
      <c r="P8040" s="9">
        <f>[1]!b_info_repurchasedate(A8040)</f>
        <v>0</v>
      </c>
      <c r="Q8040" s="44" t="s">
        <v>16338</v>
      </c>
      <c r="R8040" s="2" t="str">
        <f>IF((--IF(P8040=0,Q8040,P8040))&gt;(--日期设置!$B$2),IF(P8040=0,Q8040,P8040),Q8040)</f>
        <v>2022-04-30</v>
      </c>
      <c r="S8040" s="32" t="s">
        <v>18116</v>
      </c>
      <c r="T8040" s="8">
        <f>[1]!b_anal_ptmyear($A8040,日期设置!$B$2)</f>
        <v>1.106849315068493</v>
      </c>
      <c r="U8040" s="8">
        <f>[1]!b_anal_termifexercise($A8040,日期设置!B$2)</f>
        <v>0</v>
      </c>
      <c r="V8040" s="10">
        <f>[1]!b_dq_dirtyprice(A8040,日期设置!$B$2)</f>
        <v>42.729599999999998</v>
      </c>
      <c r="W8040" s="11">
        <f>IF(U8040=0,ROUNDUP((Q8040-日期设置!$B$2)/365,0),ROUNDUP((R8040-日期设置!$B$2)/365,0))</f>
        <v>2</v>
      </c>
      <c r="X8040" s="18">
        <f>_xlfn.IFNA(VLOOKUP(A8040,过往入选债券!A:D,4,0),2)</f>
        <v>2</v>
      </c>
      <c r="Y8040">
        <f>_xlfn.IFNA(VLOOKUP(C8040,[2]Sheet1!$A:$A,1,0),3)</f>
        <v>3</v>
      </c>
    </row>
    <row r="8041" spans="1:25" hidden="1" x14ac:dyDescent="0.2">
      <c r="A8041" s="29" t="s">
        <v>12461</v>
      </c>
      <c r="B8041" s="29" t="s">
        <v>12462</v>
      </c>
      <c r="C8041" s="40" t="s">
        <v>2121</v>
      </c>
      <c r="D8041" s="26" t="str">
        <f>[1]!b_calc_yield(A8041,日期设置!$B$2,F8041,1,R8041,1,O8041,L8041,S8041,)</f>
        <v>Fetching...</v>
      </c>
      <c r="E8041" s="26">
        <f t="shared" si="250"/>
        <v>22.247901715119809</v>
      </c>
      <c r="F8041" s="18">
        <f>[1]!b_dq_cleanprice($A8041,日期设置!B$2)</f>
        <v>40.559199999999997</v>
      </c>
      <c r="G8041" s="18" t="str">
        <f t="shared" si="251"/>
        <v>1.10 + 0</v>
      </c>
      <c r="H8041" s="27">
        <f>[1]!b_dq_pctchange($A8041,日期设置!$B$2,1)/100</f>
        <v>0</v>
      </c>
      <c r="I8041" s="26">
        <f>[1]!b_pq_pctchange(A8041,日期设置!$B$4,日期设置!$B$2,1)</f>
        <v>0</v>
      </c>
      <c r="J8041" s="26">
        <f>[1]!b_pq_pctchange(A8041,日期设置!$C$4,日期设置!$B$2,1)</f>
        <v>0</v>
      </c>
      <c r="K8041" s="52">
        <f>[1]!b_dq_amount($A8041,日期设置!B$2,2,10000)</f>
        <v>0</v>
      </c>
      <c r="L8041" s="26">
        <f>[1]!b_info_latestpar(A8041,日期设置!$B$2)</f>
        <v>40</v>
      </c>
      <c r="M8041" s="6">
        <f>[1]!b_info_outstandingbalance($A8041,日期设置!B$2)</f>
        <v>1.6</v>
      </c>
      <c r="N8041" s="7" t="str">
        <f>[1]!b_info_latestissurercreditrating2(A8041,日期设置!$B$2,"102","1")</f>
        <v>AA+</v>
      </c>
      <c r="O8041" s="44">
        <v>6.13</v>
      </c>
      <c r="P8041" s="9">
        <f>[1]!b_info_repurchasedate(A8041)</f>
        <v>0</v>
      </c>
      <c r="Q8041" s="44" t="s">
        <v>16338</v>
      </c>
      <c r="R8041" s="2" t="str">
        <f>IF((--IF(P8041=0,Q8041,P8041))&gt;(--日期设置!$B$2),IF(P8041=0,Q8041,P8041),Q8041)</f>
        <v>2022-04-30</v>
      </c>
      <c r="S8041" s="32" t="s">
        <v>18116</v>
      </c>
      <c r="T8041" s="8">
        <f>[1]!b_anal_ptmyear($A8041,日期设置!$B$2)</f>
        <v>1.106849315068493</v>
      </c>
      <c r="U8041" s="8">
        <f>[1]!b_anal_termifexercise($A8041,日期设置!B$2)</f>
        <v>0</v>
      </c>
      <c r="V8041" s="10">
        <f>[1]!b_dq_dirtyprice(A8041,日期设置!$B$2)</f>
        <v>42.749200000000002</v>
      </c>
      <c r="W8041" s="11">
        <f>IF(U8041=0,ROUNDUP((Q8041-日期设置!$B$2)/365,0),ROUNDUP((R8041-日期设置!$B$2)/365,0))</f>
        <v>2</v>
      </c>
      <c r="X8041" s="18">
        <f>_xlfn.IFNA(VLOOKUP(A8041,过往入选债券!A:D,4,0),2)</f>
        <v>2</v>
      </c>
      <c r="Y8041">
        <f>_xlfn.IFNA(VLOOKUP(C8041,[2]Sheet1!$A:$A,1,0),3)</f>
        <v>3</v>
      </c>
    </row>
    <row r="8042" spans="1:25" x14ac:dyDescent="0.2">
      <c r="A8042" s="29" t="s">
        <v>12422</v>
      </c>
      <c r="B8042" s="29" t="s">
        <v>12423</v>
      </c>
      <c r="C8042" s="40" t="s">
        <v>12424</v>
      </c>
      <c r="D8042" s="26" t="str">
        <f>[1]!b_calc_yield(A8042,日期设置!$B$2,F8042,1,R8042,1,O8042,L8042,S8042,)</f>
        <v>Fetching...</v>
      </c>
      <c r="E8042" s="26">
        <f t="shared" si="250"/>
        <v>22.048462902333064</v>
      </c>
      <c r="F8042" s="18">
        <f>[1]!b_dq_cleanprice($A8042,日期设置!B$2)</f>
        <v>40.435299999999998</v>
      </c>
      <c r="G8042" s="18" t="str">
        <f t="shared" si="251"/>
        <v>1.08 + 0</v>
      </c>
      <c r="H8042" s="27">
        <f>[1]!b_dq_pctchange($A8042,日期设置!$B$2,1)/100</f>
        <v>7.4198103991118827E-5</v>
      </c>
      <c r="I8042" s="26">
        <f>[1]!b_pq_pctchange(A8042,日期设置!$B$4,日期设置!$B$2,1)</f>
        <v>-5.2896059243586022E-2</v>
      </c>
      <c r="J8042" s="26">
        <f>[1]!b_pq_pctchange(A8042,日期设置!$C$4,日期设置!$B$2,1)</f>
        <v>-0.14865849291897076</v>
      </c>
      <c r="K8042" s="52">
        <f>[1]!b_dq_amount($A8042,日期设置!B$2,2,10000)</f>
        <v>3411.1027943999998</v>
      </c>
      <c r="L8042" s="26">
        <f>[1]!b_info_latestpar(A8042,日期设置!$B$2)</f>
        <v>40</v>
      </c>
      <c r="M8042" s="6">
        <f>[1]!b_info_outstandingbalance($A8042,日期设置!B$2)</f>
        <v>4</v>
      </c>
      <c r="N8042" s="7" t="str">
        <f>[1]!b_info_latestissurercreditrating2(A8042,日期设置!$B$2,"102","1")</f>
        <v>AA</v>
      </c>
      <c r="O8042" s="44">
        <v>6.02</v>
      </c>
      <c r="P8042" s="9">
        <f>[1]!b_info_repurchasedate(A8042)</f>
        <v>0</v>
      </c>
      <c r="Q8042" s="44" t="s">
        <v>16305</v>
      </c>
      <c r="R8042" s="2" t="str">
        <f>IF((--IF(P8042=0,Q8042,P8042))&gt;(--日期设置!$B$2),IF(P8042=0,Q8042,P8042),Q8042)</f>
        <v>2022-04-22</v>
      </c>
      <c r="S8042" s="32" t="s">
        <v>18509</v>
      </c>
      <c r="T8042" s="8">
        <f>[1]!b_anal_ptmyear($A8042,日期设置!$B$2)</f>
        <v>1.0849315068493151</v>
      </c>
      <c r="U8042" s="8">
        <f>[1]!b_anal_termifexercise($A8042,日期设置!B$2)</f>
        <v>0</v>
      </c>
      <c r="V8042" s="10">
        <f>[1]!b_dq_dirtyprice(A8042,日期设置!$B$2)</f>
        <v>42.638800000000003</v>
      </c>
      <c r="W8042" s="11">
        <f>IF(U8042=0,ROUNDUP((Q8042-日期设置!$B$2)/365,0),ROUNDUP((R8042-日期设置!$B$2)/365,0))</f>
        <v>2</v>
      </c>
      <c r="X8042" s="18">
        <f>_xlfn.IFNA(VLOOKUP(A8042,过往入选债券!A:D,4,0),2)</f>
        <v>2</v>
      </c>
      <c r="Y8042">
        <f>_xlfn.IFNA(VLOOKUP(C8042,[2]Sheet1!$A:$A,1,0),3)</f>
        <v>3</v>
      </c>
    </row>
    <row r="8043" spans="1:25" hidden="1" x14ac:dyDescent="0.2">
      <c r="A8043" s="29" t="s">
        <v>12404</v>
      </c>
      <c r="B8043" s="29" t="s">
        <v>12405</v>
      </c>
      <c r="C8043" s="40" t="s">
        <v>690</v>
      </c>
      <c r="D8043" s="26" t="str">
        <f>[1]!b_calc_yield(A8043,日期设置!$B$2,F8043,1,R8043,1,O8043,L8043,S8043,)</f>
        <v>Fetching...</v>
      </c>
      <c r="E8043" s="26">
        <f t="shared" si="250"/>
        <v>23.650936873806195</v>
      </c>
      <c r="F8043" s="18">
        <f>[1]!b_dq_cleanprice($A8043,日期设置!B$2)</f>
        <v>40.298299999999998</v>
      </c>
      <c r="G8043" s="18" t="str">
        <f t="shared" si="251"/>
        <v>1.07 + 0</v>
      </c>
      <c r="H8043" s="27">
        <f>[1]!b_dq_pctchange($A8043,日期设置!$B$2,1)/100</f>
        <v>0</v>
      </c>
      <c r="I8043" s="26">
        <f>[1]!b_pq_pctchange(A8043,日期设置!$B$4,日期设置!$B$2,1)</f>
        <v>0</v>
      </c>
      <c r="J8043" s="26">
        <f>[1]!b_pq_pctchange(A8043,日期设置!$C$4,日期设置!$B$2,1)</f>
        <v>0</v>
      </c>
      <c r="K8043" s="52">
        <f>[1]!b_dq_amount($A8043,日期设置!B$2,2,10000)</f>
        <v>0</v>
      </c>
      <c r="L8043" s="26">
        <f>[1]!b_info_latestpar(A8043,日期设置!$B$2)</f>
        <v>40</v>
      </c>
      <c r="M8043" s="6">
        <f>[1]!b_info_outstandingbalance($A8043,日期设置!B$2)</f>
        <v>4</v>
      </c>
      <c r="N8043" s="7" t="str">
        <f>[1]!b_info_latestissurercreditrating2(A8043,日期设置!$B$2,"102","1")</f>
        <v>AA+</v>
      </c>
      <c r="O8043" s="44">
        <v>6.38</v>
      </c>
      <c r="P8043" s="9">
        <f>[1]!b_info_repurchasedate(A8043)</f>
        <v>0</v>
      </c>
      <c r="Q8043" s="44" t="s">
        <v>16935</v>
      </c>
      <c r="R8043" s="2" t="str">
        <f>IF((--IF(P8043=0,Q8043,P8043))&gt;(--日期设置!$B$2),IF(P8043=0,Q8043,P8043),Q8043)</f>
        <v>2022-04-17</v>
      </c>
      <c r="S8043" s="32" t="s">
        <v>18950</v>
      </c>
      <c r="T8043" s="8">
        <f>[1]!b_anal_ptmyear($A8043,日期设置!$B$2)</f>
        <v>1.0712328767123287</v>
      </c>
      <c r="U8043" s="8">
        <f>[1]!b_anal_termifexercise($A8043,日期设置!B$2)</f>
        <v>0</v>
      </c>
      <c r="V8043" s="10">
        <f>[1]!b_dq_dirtyprice(A8043,日期设置!$B$2)</f>
        <v>42.668500000000002</v>
      </c>
      <c r="W8043" s="11">
        <f>IF(U8043=0,ROUNDUP((Q8043-日期设置!$B$2)/365,0),ROUNDUP((R8043-日期设置!$B$2)/365,0))</f>
        <v>2</v>
      </c>
      <c r="X8043" s="18">
        <f>_xlfn.IFNA(VLOOKUP(A8043,过往入选债券!A:D,4,0),2)</f>
        <v>2</v>
      </c>
      <c r="Y8043">
        <f>_xlfn.IFNA(VLOOKUP(C8043,[2]Sheet1!$A:$A,1,0),3)</f>
        <v>3</v>
      </c>
    </row>
    <row r="8044" spans="1:25" hidden="1" x14ac:dyDescent="0.2">
      <c r="A8044" s="29" t="s">
        <v>6502</v>
      </c>
      <c r="B8044" s="29" t="s">
        <v>6503</v>
      </c>
      <c r="C8044" s="40" t="s">
        <v>334</v>
      </c>
      <c r="D8044" s="26" t="str">
        <f>[1]!b_calc_yield(A8044,日期设置!$B$2,F8044,1,R8044,1,O8044,L8044,S8044,)</f>
        <v>Fetching...</v>
      </c>
      <c r="E8044" s="26">
        <f t="shared" si="250"/>
        <v>-3.9626475756782131E-2</v>
      </c>
      <c r="F8044" s="18">
        <f>[1]!b_dq_cleanprice($A8044,日期设置!B$2)</f>
        <v>100.14400000000001</v>
      </c>
      <c r="G8044" s="18" t="str">
        <f t="shared" si="251"/>
        <v>0.01 + 0</v>
      </c>
      <c r="H8044" s="27">
        <f>[1]!b_dq_pctchange($A8044,日期设置!$B$2,1)/100</f>
        <v>0</v>
      </c>
      <c r="I8044" s="26">
        <f>[1]!b_pq_pctchange(A8044,日期设置!$B$4,日期设置!$B$2,1)</f>
        <v>0</v>
      </c>
      <c r="J8044" s="26">
        <f>[1]!b_pq_pctchange(A8044,日期设置!$C$4,日期设置!$B$2,1)</f>
        <v>-0.29619231094716764</v>
      </c>
      <c r="K8044" s="52">
        <f>[1]!b_dq_amount($A8044,日期设置!B$2,2,10000)</f>
        <v>0</v>
      </c>
      <c r="L8044" s="26">
        <f>[1]!b_info_latestpar(A8044,日期设置!$B$2)</f>
        <v>100</v>
      </c>
      <c r="M8044" s="6">
        <f>[1]!b_info_outstandingbalance($A8044,日期设置!B$2)</f>
        <v>6</v>
      </c>
      <c r="N8044" s="7" t="str">
        <f>[1]!b_info_latestissurercreditrating2(A8044,日期设置!$B$2,"102","1")</f>
        <v>AA+</v>
      </c>
      <c r="O8044" s="44">
        <v>6.2</v>
      </c>
      <c r="P8044" s="9">
        <f>[1]!b_info_repurchasedate(A8044)</f>
        <v>0</v>
      </c>
      <c r="Q8044" s="44" t="s">
        <v>16531</v>
      </c>
      <c r="R8044" s="2" t="str">
        <f>IF((--IF(P8044=0,Q8044,P8044))&gt;(--日期设置!$B$2),IF(P8044=0,Q8044,P8044),Q8044)</f>
        <v>2021-03-28</v>
      </c>
      <c r="S8044" s="32" t="s">
        <v>18115</v>
      </c>
      <c r="T8044" s="8">
        <f>[1]!b_anal_ptmyear($A8044,日期设置!$B$2)</f>
        <v>1.643835616438356E-2</v>
      </c>
      <c r="U8044" s="8">
        <f>[1]!b_anal_termifexercise($A8044,日期设置!B$2)</f>
        <v>0</v>
      </c>
      <c r="V8044" s="10">
        <f>[1]!b_dq_dirtyprice(A8044,日期设置!$B$2)</f>
        <v>106.24209999999999</v>
      </c>
      <c r="W8044" s="11">
        <f>IF(U8044=0,ROUNDUP((Q8044-日期设置!$B$2)/365,0),ROUNDUP((R8044-日期设置!$B$2)/365,0))</f>
        <v>1</v>
      </c>
      <c r="X8044" s="18">
        <f>_xlfn.IFNA(VLOOKUP(A8044,过往入选债券!A:D,4,0),2)</f>
        <v>2</v>
      </c>
      <c r="Y8044" s="45">
        <f>_xlfn.IFNA(VLOOKUP(C8044,[2]Sheet1!$A:$A,1,0),3)</f>
        <v>3</v>
      </c>
    </row>
    <row r="8045" spans="1:25" hidden="1" x14ac:dyDescent="0.2">
      <c r="A8045" s="29" t="s">
        <v>12195</v>
      </c>
      <c r="B8045" s="29" t="s">
        <v>12196</v>
      </c>
      <c r="C8045" s="40" t="s">
        <v>996</v>
      </c>
      <c r="D8045" s="26" t="str">
        <f>[1]!b_calc_yield(A8045,日期设置!$B$2,F8045,1,R8045,1,O8045,L8045,S8045,)</f>
        <v>Fetching...</v>
      </c>
      <c r="E8045" s="26">
        <f t="shared" si="250"/>
        <v>29.115118728503099</v>
      </c>
      <c r="F8045" s="18">
        <f>[1]!b_dq_cleanprice($A8045,日期设置!B$2)</f>
        <v>20.265000000000001</v>
      </c>
      <c r="G8045" s="18" t="str">
        <f t="shared" si="251"/>
        <v>0.77 + 0</v>
      </c>
      <c r="H8045" s="27">
        <f>[1]!b_dq_pctchange($A8045,日期设置!$B$2,1)/100</f>
        <v>0</v>
      </c>
      <c r="I8045" s="26">
        <f>[1]!b_pq_pctchange(A8045,日期设置!$B$4,日期设置!$B$2,1)</f>
        <v>0</v>
      </c>
      <c r="J8045" s="26">
        <f>[1]!b_pq_pctchange(A8045,日期设置!$C$4,日期设置!$B$2,1)</f>
        <v>0</v>
      </c>
      <c r="K8045" s="52">
        <f>[1]!b_dq_amount($A8045,日期设置!B$2,2,10000)</f>
        <v>0</v>
      </c>
      <c r="L8045" s="26">
        <f>[1]!b_info_latestpar(A8045,日期设置!$B$2)</f>
        <v>19.999999999999996</v>
      </c>
      <c r="M8045" s="6">
        <f>[1]!b_info_outstandingbalance($A8045,日期设置!B$2)</f>
        <v>3.4</v>
      </c>
      <c r="N8045" s="7" t="str">
        <f>[1]!b_info_latestissurercreditrating2(A8045,日期设置!$B$2,"102","1")</f>
        <v>AA</v>
      </c>
      <c r="O8045" s="44">
        <v>6.54</v>
      </c>
      <c r="P8045" s="9">
        <f>[1]!b_info_repurchasedate(A8045)</f>
        <v>0</v>
      </c>
      <c r="Q8045" s="44" t="s">
        <v>17393</v>
      </c>
      <c r="R8045" s="2" t="str">
        <f>IF((--IF(P8045=0,Q8045,P8045))&gt;(--日期设置!$B$2),IF(P8045=0,Q8045,P8045),Q8045)</f>
        <v>2021-12-31</v>
      </c>
      <c r="S8045" s="32" t="s">
        <v>18891</v>
      </c>
      <c r="T8045" s="8">
        <f>[1]!b_anal_ptmyear($A8045,日期设置!$B$2)</f>
        <v>0.77808219178082194</v>
      </c>
      <c r="U8045" s="8">
        <f>[1]!b_anal_termifexercise($A8045,日期设置!B$2)</f>
        <v>0</v>
      </c>
      <c r="V8045" s="10">
        <f>[1]!b_dq_dirtyprice(A8045,日期设置!$B$2)</f>
        <v>20.555299999999999</v>
      </c>
      <c r="W8045" s="11">
        <f>IF(U8045=0,ROUNDUP((Q8045-日期设置!$B$2)/365,0),ROUNDUP((R8045-日期设置!$B$2)/365,0))</f>
        <v>1</v>
      </c>
      <c r="X8045" s="18">
        <f>_xlfn.IFNA(VLOOKUP(A8045,过往入选债券!A:D,4,0),2)</f>
        <v>2</v>
      </c>
      <c r="Y8045">
        <f>_xlfn.IFNA(VLOOKUP(C8045,[2]Sheet1!$A:$A,1,0),3)</f>
        <v>3</v>
      </c>
    </row>
    <row r="8046" spans="1:25" hidden="1" x14ac:dyDescent="0.2">
      <c r="A8046" s="29" t="s">
        <v>1980</v>
      </c>
      <c r="B8046" s="29" t="s">
        <v>1981</v>
      </c>
      <c r="C8046" s="40" t="s">
        <v>1982</v>
      </c>
      <c r="D8046" s="26" t="str">
        <f>[1]!b_calc_yield(A8046,日期设置!$B$2,F8046,1,R8046,1,O8046,L8046,S8046,)</f>
        <v>Fetching...</v>
      </c>
      <c r="E8046" s="26">
        <f t="shared" si="250"/>
        <v>-0.82684459751918293</v>
      </c>
      <c r="F8046" s="18">
        <f>[1]!b_dq_cleanprice($A8046,日期设置!B$2)</f>
        <v>103.2702</v>
      </c>
      <c r="G8046" s="18" t="str">
        <f t="shared" si="251"/>
        <v>0.33 + 0</v>
      </c>
      <c r="H8046" s="27">
        <f>[1]!b_dq_pctchange($A8046,日期设置!$B$2,1)/100</f>
        <v>0</v>
      </c>
      <c r="I8046" s="26">
        <f>[1]!b_pq_pctchange(A8046,日期设置!$B$4,日期设置!$B$2,1)</f>
        <v>0</v>
      </c>
      <c r="J8046" s="26">
        <f>[1]!b_pq_pctchange(A8046,日期设置!$C$4,日期设置!$B$2,1)</f>
        <v>0</v>
      </c>
      <c r="K8046" s="52">
        <f>[1]!b_dq_amount($A8046,日期设置!B$2,2,10000)</f>
        <v>0</v>
      </c>
      <c r="L8046" s="26">
        <f>[1]!b_info_latestpar(A8046,日期设置!$B$2)</f>
        <v>100</v>
      </c>
      <c r="M8046" s="6">
        <f>[1]!b_info_outstandingbalance($A8046,日期设置!B$2)</f>
        <v>5</v>
      </c>
      <c r="N8046" s="7">
        <f>[1]!b_info_latestissurercreditrating2(A8046,日期设置!$B$2,"102","1")</f>
        <v>0</v>
      </c>
      <c r="O8046" s="44">
        <v>7</v>
      </c>
      <c r="P8046" s="9">
        <f>[1]!b_info_repurchasedate(A8046)</f>
        <v>0</v>
      </c>
      <c r="Q8046" s="44" t="s">
        <v>17233</v>
      </c>
      <c r="R8046" s="2" t="str">
        <f>IF((--IF(P8046=0,Q8046,P8046))&gt;(--日期设置!$B$2),IF(P8046=0,Q8046,P8046),Q8046)</f>
        <v>2021-07-24</v>
      </c>
      <c r="S8046" s="32" t="s">
        <v>18792</v>
      </c>
      <c r="T8046" s="8">
        <f>[1]!b_anal_ptmyear($A8046,日期设置!$B$2)</f>
        <v>0.33972602739726027</v>
      </c>
      <c r="U8046" s="8">
        <f>[1]!b_anal_termifexercise($A8046,日期设置!B$2)</f>
        <v>0</v>
      </c>
      <c r="V8046" s="10">
        <f>[1]!b_dq_dirtyprice(A8046,日期设置!$B$2)</f>
        <v>107.8921</v>
      </c>
      <c r="W8046" s="11">
        <f>IF(U8046=0,ROUNDUP((Q8046-日期设置!$B$2)/365,0),ROUNDUP((R8046-日期设置!$B$2)/365,0))</f>
        <v>1</v>
      </c>
      <c r="X8046" s="18">
        <f>_xlfn.IFNA(VLOOKUP(A8046,过往入选债券!A:D,4,0),2)</f>
        <v>2</v>
      </c>
      <c r="Y8046">
        <f>_xlfn.IFNA(VLOOKUP(C8046,[2]Sheet1!$A:$A,1,0),3)</f>
        <v>3</v>
      </c>
    </row>
    <row r="8047" spans="1:25" hidden="1" x14ac:dyDescent="0.2">
      <c r="A8047" s="29" t="s">
        <v>12431</v>
      </c>
      <c r="B8047" s="29" t="s">
        <v>12432</v>
      </c>
      <c r="C8047" s="40" t="s">
        <v>61</v>
      </c>
      <c r="D8047" s="26" t="str">
        <f>[1]!b_calc_yield(A8047,日期设置!$B$2,F8047,1,R8047,1,O8047,L8047,S8047,)</f>
        <v>Fetching...</v>
      </c>
      <c r="E8047" s="26">
        <f t="shared" si="250"/>
        <v>20.644816028391432</v>
      </c>
      <c r="F8047" s="18">
        <f>[1]!b_dq_cleanprice($A8047,日期设置!B$2)</f>
        <v>40.524299999999997</v>
      </c>
      <c r="G8047" s="18" t="str">
        <f t="shared" si="251"/>
        <v>1.08 + 0</v>
      </c>
      <c r="H8047" s="27">
        <f>[1]!b_dq_pctchange($A8047,日期设置!$B$2,1)/100</f>
        <v>0</v>
      </c>
      <c r="I8047" s="26">
        <f>[1]!b_pq_pctchange(A8047,日期设置!$B$4,日期设置!$B$2,1)</f>
        <v>-2.9109855166138138E-2</v>
      </c>
      <c r="J8047" s="26">
        <f>[1]!b_pq_pctchange(A8047,日期设置!$C$4,日期设置!$B$2,1)</f>
        <v>-0.298433286751838</v>
      </c>
      <c r="K8047" s="52">
        <f>[1]!b_dq_amount($A8047,日期设置!B$2,2,10000)</f>
        <v>0</v>
      </c>
      <c r="L8047" s="26">
        <f>[1]!b_info_latestpar(A8047,日期设置!$B$2)</f>
        <v>40</v>
      </c>
      <c r="M8047" s="6">
        <f>[1]!b_info_outstandingbalance($A8047,日期设置!B$2)</f>
        <v>4.8</v>
      </c>
      <c r="N8047" s="7" t="str">
        <f>[1]!b_info_latestissurercreditrating2(A8047,日期设置!$B$2,"102","1")</f>
        <v>AA+</v>
      </c>
      <c r="O8047" s="44">
        <v>5.7</v>
      </c>
      <c r="P8047" s="9">
        <f>[1]!b_info_repurchasedate(A8047)</f>
        <v>0</v>
      </c>
      <c r="Q8047" s="44" t="s">
        <v>16095</v>
      </c>
      <c r="R8047" s="2" t="str">
        <f>IF((--IF(P8047=0,Q8047,P8047))&gt;(--日期设置!$B$2),IF(P8047=0,Q8047,P8047),Q8047)</f>
        <v>2022-04-23</v>
      </c>
      <c r="S8047" s="32" t="s">
        <v>18662</v>
      </c>
      <c r="T8047" s="8">
        <f>[1]!b_anal_ptmyear($A8047,日期设置!$B$2)</f>
        <v>1.0876712328767124</v>
      </c>
      <c r="U8047" s="8">
        <f>[1]!b_anal_termifexercise($A8047,日期设置!B$2)</f>
        <v>0</v>
      </c>
      <c r="V8047" s="10">
        <f>[1]!b_dq_dirtyprice(A8047,日期设置!$B$2)</f>
        <v>42.604399999999998</v>
      </c>
      <c r="W8047" s="11">
        <f>IF(U8047=0,ROUNDUP((Q8047-日期设置!$B$2)/365,0),ROUNDUP((R8047-日期设置!$B$2)/365,0))</f>
        <v>2</v>
      </c>
      <c r="X8047" s="18">
        <f>_xlfn.IFNA(VLOOKUP(A8047,过往入选债券!A:D,4,0),2)</f>
        <v>2</v>
      </c>
      <c r="Y8047">
        <f>_xlfn.IFNA(VLOOKUP(C8047,[2]Sheet1!$A:$A,1,0),3)</f>
        <v>3</v>
      </c>
    </row>
    <row r="8048" spans="1:25" hidden="1" x14ac:dyDescent="0.2">
      <c r="A8048" s="29" t="s">
        <v>12443</v>
      </c>
      <c r="B8048" s="29" t="s">
        <v>12444</v>
      </c>
      <c r="C8048" s="40" t="s">
        <v>986</v>
      </c>
      <c r="D8048" s="26" t="str">
        <f>[1]!b_calc_yield(A8048,日期设置!$B$2,F8048,1,R8048,1,O8048,L8048,S8048,)</f>
        <v>Fetching...</v>
      </c>
      <c r="E8048" s="26">
        <f t="shared" si="250"/>
        <v>21.976078068438753</v>
      </c>
      <c r="F8048" s="18">
        <f>[1]!b_dq_cleanprice($A8048,日期设置!B$2)</f>
        <v>40.473399999999998</v>
      </c>
      <c r="G8048" s="18" t="str">
        <f t="shared" si="251"/>
        <v>1.08 + 0</v>
      </c>
      <c r="H8048" s="27">
        <f>[1]!b_dq_pctchange($A8048,日期设置!$B$2,1)/100</f>
        <v>0</v>
      </c>
      <c r="I8048" s="26">
        <f>[1]!b_pq_pctchange(A8048,日期设置!$B$4,日期设置!$B$2,1)</f>
        <v>0</v>
      </c>
      <c r="J8048" s="26">
        <f>[1]!b_pq_pctchange(A8048,日期设置!$C$4,日期设置!$B$2,1)</f>
        <v>-4.2001131559887212E-3</v>
      </c>
      <c r="K8048" s="52">
        <f>[1]!b_dq_amount($A8048,日期设置!B$2,2,10000)</f>
        <v>0</v>
      </c>
      <c r="L8048" s="26">
        <f>[1]!b_info_latestpar(A8048,日期设置!$B$2)</f>
        <v>40</v>
      </c>
      <c r="M8048" s="6">
        <f>[1]!b_info_outstandingbalance($A8048,日期设置!B$2)</f>
        <v>3.2</v>
      </c>
      <c r="N8048" s="7" t="str">
        <f>[1]!b_info_latestissurercreditrating2(A8048,日期设置!$B$2,"102","1")</f>
        <v>AA</v>
      </c>
      <c r="O8048" s="44">
        <v>6.03</v>
      </c>
      <c r="P8048" s="9">
        <f>[1]!b_info_repurchasedate(A8048)</f>
        <v>0</v>
      </c>
      <c r="Q8048" s="44" t="s">
        <v>16305</v>
      </c>
      <c r="R8048" s="2" t="str">
        <f>IF((--IF(P8048=0,Q8048,P8048))&gt;(--日期设置!$B$2),IF(P8048=0,Q8048,P8048),Q8048)</f>
        <v>2022-04-22</v>
      </c>
      <c r="S8048" s="32" t="s">
        <v>18509</v>
      </c>
      <c r="T8048" s="8">
        <f>[1]!b_anal_ptmyear($A8048,日期设置!$B$2)</f>
        <v>1.0849315068493151</v>
      </c>
      <c r="U8048" s="8">
        <f>[1]!b_anal_termifexercise($A8048,日期设置!B$2)</f>
        <v>0</v>
      </c>
      <c r="V8048" s="10">
        <f>[1]!b_dq_dirtyprice(A8048,日期设置!$B$2)</f>
        <v>42.680500000000002</v>
      </c>
      <c r="W8048" s="11">
        <f>IF(U8048=0,ROUNDUP((Q8048-日期设置!$B$2)/365,0),ROUNDUP((R8048-日期设置!$B$2)/365,0))</f>
        <v>2</v>
      </c>
      <c r="X8048" s="18">
        <f>_xlfn.IFNA(VLOOKUP(A8048,过往入选债券!A:D,4,0),2)</f>
        <v>2</v>
      </c>
      <c r="Y8048" s="45">
        <f>_xlfn.IFNA(VLOOKUP(C8048,[2]Sheet1!$A:$A,1,0),3)</f>
        <v>3</v>
      </c>
    </row>
    <row r="8049" spans="1:25" hidden="1" x14ac:dyDescent="0.2">
      <c r="A8049" s="29" t="s">
        <v>12388</v>
      </c>
      <c r="B8049" s="29" t="s">
        <v>12389</v>
      </c>
      <c r="C8049" s="40" t="s">
        <v>12390</v>
      </c>
      <c r="D8049" s="26" t="str">
        <f>[1]!b_calc_yield(A8049,日期设置!$B$2,F8049,1,R8049,1,O8049,L8049,S8049,)</f>
        <v>Fetching...</v>
      </c>
      <c r="E8049" s="26">
        <f t="shared" si="250"/>
        <v>24.73847046764055</v>
      </c>
      <c r="F8049" s="18">
        <f>[1]!b_dq_cleanprice($A8049,日期设置!B$2)</f>
        <v>40.229700000000001</v>
      </c>
      <c r="G8049" s="18" t="str">
        <f t="shared" si="251"/>
        <v>1.06 + 0</v>
      </c>
      <c r="H8049" s="27">
        <f>[1]!b_dq_pctchange($A8049,日期设置!$B$2,1)/100</f>
        <v>0</v>
      </c>
      <c r="I8049" s="26">
        <f>[1]!b_pq_pctchange(A8049,日期设置!$B$4,日期设置!$B$2,1)</f>
        <v>0</v>
      </c>
      <c r="J8049" s="26">
        <f>[1]!b_pq_pctchange(A8049,日期设置!$C$4,日期设置!$B$2,1)</f>
        <v>-0.84319650594748585</v>
      </c>
      <c r="K8049" s="52">
        <f>[1]!b_dq_amount($A8049,日期设置!B$2,2,10000)</f>
        <v>0</v>
      </c>
      <c r="L8049" s="26">
        <f>[1]!b_info_latestpar(A8049,日期设置!$B$2)</f>
        <v>40</v>
      </c>
      <c r="M8049" s="6">
        <f>[1]!b_info_outstandingbalance($A8049,日期设置!B$2)</f>
        <v>2</v>
      </c>
      <c r="N8049" s="7" t="str">
        <f>[1]!b_info_latestissurercreditrating2(A8049,日期设置!$B$2,"102","1")</f>
        <v>AA</v>
      </c>
      <c r="O8049" s="44">
        <v>6.65</v>
      </c>
      <c r="P8049" s="9">
        <f>[1]!b_info_repurchasedate(A8049)</f>
        <v>0</v>
      </c>
      <c r="Q8049" s="44" t="s">
        <v>16248</v>
      </c>
      <c r="R8049" s="2" t="str">
        <f>IF((--IF(P8049=0,Q8049,P8049))&gt;(--日期设置!$B$2),IF(P8049=0,Q8049,P8049),Q8049)</f>
        <v>2022-04-13</v>
      </c>
      <c r="S8049" s="32" t="s">
        <v>18032</v>
      </c>
      <c r="T8049" s="8">
        <f>[1]!b_anal_ptmyear($A8049,日期设置!$B$2)</f>
        <v>1.0602739726027397</v>
      </c>
      <c r="U8049" s="8">
        <f>[1]!b_anal_termifexercise($A8049,日期设置!B$2)</f>
        <v>0</v>
      </c>
      <c r="V8049" s="10">
        <f>[1]!b_dq_dirtyprice(A8049,日期设置!$B$2)</f>
        <v>42.729399999999998</v>
      </c>
      <c r="W8049" s="11">
        <f>IF(U8049=0,ROUNDUP((Q8049-日期设置!$B$2)/365,0),ROUNDUP((R8049-日期设置!$B$2)/365,0))</f>
        <v>2</v>
      </c>
      <c r="X8049" s="18">
        <f>_xlfn.IFNA(VLOOKUP(A8049,过往入选债券!A:D,4,0),2)</f>
        <v>2</v>
      </c>
      <c r="Y8049">
        <f>_xlfn.IFNA(VLOOKUP(C8049,[2]Sheet1!$A:$A,1,0),3)</f>
        <v>3</v>
      </c>
    </row>
    <row r="8050" spans="1:25" hidden="1" x14ac:dyDescent="0.2">
      <c r="A8050" s="29" t="s">
        <v>12335</v>
      </c>
      <c r="B8050" s="29" t="s">
        <v>12336</v>
      </c>
      <c r="C8050" s="40" t="s">
        <v>6106</v>
      </c>
      <c r="D8050" s="26" t="str">
        <f>[1]!b_calc_yield(A8050,日期设置!$B$2,F8050,1,R8050,1,O8050,L8050,S8050,)</f>
        <v>Fetching...</v>
      </c>
      <c r="E8050" s="26">
        <f t="shared" si="250"/>
        <v>21.668841830505613</v>
      </c>
      <c r="F8050" s="18">
        <f>[1]!b_dq_cleanprice($A8050,日期设置!B$2)</f>
        <v>40.588500000000003</v>
      </c>
      <c r="G8050" s="18" t="str">
        <f t="shared" si="251"/>
        <v>1.09 + 0</v>
      </c>
      <c r="H8050" s="27">
        <f>[1]!b_dq_pctchange($A8050,日期设置!$B$2,1)/100</f>
        <v>0</v>
      </c>
      <c r="I8050" s="26">
        <f>[1]!b_pq_pctchange(A8050,日期设置!$B$4,日期设置!$B$2,1)</f>
        <v>-1.576552719676436E-2</v>
      </c>
      <c r="J8050" s="26">
        <f>[1]!b_pq_pctchange(A8050,日期设置!$C$4,日期设置!$B$2,1)</f>
        <v>-1.7982155789499518E-2</v>
      </c>
      <c r="K8050" s="52">
        <f>[1]!b_dq_amount($A8050,日期设置!B$2,2,10000)</f>
        <v>0</v>
      </c>
      <c r="L8050" s="26">
        <f>[1]!b_info_latestpar(A8050,日期设置!$B$2)</f>
        <v>40</v>
      </c>
      <c r="M8050" s="6">
        <f>[1]!b_info_outstandingbalance($A8050,日期设置!B$2)</f>
        <v>6.4</v>
      </c>
      <c r="N8050" s="7" t="str">
        <f>[1]!b_info_latestissurercreditrating2(A8050,日期设置!$B$2,"102","1")</f>
        <v>AA+</v>
      </c>
      <c r="O8050" s="44">
        <v>6.01</v>
      </c>
      <c r="P8050" s="9">
        <f>[1]!b_info_repurchasedate(A8050)</f>
        <v>0</v>
      </c>
      <c r="Q8050" s="44" t="s">
        <v>16047</v>
      </c>
      <c r="R8050" s="2" t="str">
        <f>IF((--IF(P8050=0,Q8050,P8050))&gt;(--日期设置!$B$2),IF(P8050=0,Q8050,P8050),Q8050)</f>
        <v>2022-04-27</v>
      </c>
      <c r="S8050" s="32" t="s">
        <v>17833</v>
      </c>
      <c r="T8050" s="8">
        <f>[1]!b_anal_ptmyear($A8050,日期设置!$B$2)</f>
        <v>1.0986301369863014</v>
      </c>
      <c r="U8050" s="8">
        <f>[1]!b_anal_termifexercise($A8050,日期设置!B$2)</f>
        <v>0</v>
      </c>
      <c r="V8050" s="10">
        <f>[1]!b_dq_dirtyprice(A8050,日期设置!$B$2)</f>
        <v>42.755400000000002</v>
      </c>
      <c r="W8050" s="11">
        <f>IF(U8050=0,ROUNDUP((Q8050-日期设置!$B$2)/365,0),ROUNDUP((R8050-日期设置!$B$2)/365,0))</f>
        <v>2</v>
      </c>
      <c r="X8050" s="18">
        <f>_xlfn.IFNA(VLOOKUP(A8050,过往入选债券!A:D,4,0),2)</f>
        <v>2</v>
      </c>
      <c r="Y8050">
        <f>_xlfn.IFNA(VLOOKUP(C8050,[2]Sheet1!$A:$A,1,0),3)</f>
        <v>3</v>
      </c>
    </row>
    <row r="8051" spans="1:25" hidden="1" x14ac:dyDescent="0.2">
      <c r="A8051" s="29" t="s">
        <v>12346</v>
      </c>
      <c r="B8051" s="29" t="s">
        <v>12347</v>
      </c>
      <c r="C8051" s="40" t="s">
        <v>12348</v>
      </c>
      <c r="D8051" s="26" t="str">
        <f>[1]!b_calc_yield(A8051,日期设置!$B$2,F8051,1,R8051,1,O8051,L8051,S8051,)</f>
        <v>Fetching...</v>
      </c>
      <c r="E8051" s="26">
        <f t="shared" si="250"/>
        <v>20.33202813224786</v>
      </c>
      <c r="F8051" s="18">
        <f>[1]!b_dq_cleanprice($A8051,日期设置!B$2)</f>
        <v>40.525700000000001</v>
      </c>
      <c r="G8051" s="18" t="str">
        <f t="shared" si="251"/>
        <v>1.07 + 0</v>
      </c>
      <c r="H8051" s="27">
        <f>[1]!b_dq_pctchange($A8051,日期设置!$B$2,1)/100</f>
        <v>0</v>
      </c>
      <c r="I8051" s="26">
        <f>[1]!b_pq_pctchange(A8051,日期设置!$B$4,日期设置!$B$2,1)</f>
        <v>0</v>
      </c>
      <c r="J8051" s="26">
        <f>[1]!b_pq_pctchange(A8051,日期设置!$C$4,日期设置!$B$2,1)</f>
        <v>-0.28125000000000017</v>
      </c>
      <c r="K8051" s="52">
        <f>[1]!b_dq_amount($A8051,日期设置!B$2,2,10000)</f>
        <v>0</v>
      </c>
      <c r="L8051" s="26">
        <f>[1]!b_info_latestpar(A8051,日期设置!$B$2)</f>
        <v>40</v>
      </c>
      <c r="M8051" s="6">
        <f>[1]!b_info_outstandingbalance($A8051,日期设置!B$2)</f>
        <v>8</v>
      </c>
      <c r="N8051" s="7" t="str">
        <f>[1]!b_info_latestissurercreditrating2(A8051,日期设置!$B$2,"102","1")</f>
        <v>AA+</v>
      </c>
      <c r="O8051" s="44">
        <v>5.63</v>
      </c>
      <c r="P8051" s="9">
        <f>[1]!b_info_repurchasedate(A8051)</f>
        <v>0</v>
      </c>
      <c r="Q8051" s="44" t="s">
        <v>15988</v>
      </c>
      <c r="R8051" s="2" t="str">
        <f>IF((--IF(P8051=0,Q8051,P8051))&gt;(--日期设置!$B$2),IF(P8051=0,Q8051,P8051),Q8051)</f>
        <v>2022-04-20</v>
      </c>
      <c r="S8051" s="32" t="s">
        <v>17776</v>
      </c>
      <c r="T8051" s="8">
        <f>[1]!b_anal_ptmyear($A8051,日期设置!$B$2)</f>
        <v>1.0794520547945206</v>
      </c>
      <c r="U8051" s="8">
        <f>[1]!b_anal_termifexercise($A8051,日期设置!B$2)</f>
        <v>0</v>
      </c>
      <c r="V8051" s="10">
        <f>[1]!b_dq_dirtyprice(A8051,日期设置!$B$2)</f>
        <v>42.598799999999997</v>
      </c>
      <c r="W8051" s="11">
        <f>IF(U8051=0,ROUNDUP((Q8051-日期设置!$B$2)/365,0),ROUNDUP((R8051-日期设置!$B$2)/365,0))</f>
        <v>2</v>
      </c>
      <c r="X8051" s="18">
        <f>_xlfn.IFNA(VLOOKUP(A8051,过往入选债券!A:D,4,0),2)</f>
        <v>2</v>
      </c>
      <c r="Y8051">
        <f>_xlfn.IFNA(VLOOKUP(C8051,[2]Sheet1!$A:$A,1,0),3)</f>
        <v>3</v>
      </c>
    </row>
    <row r="8052" spans="1:25" hidden="1" x14ac:dyDescent="0.2">
      <c r="A8052" s="29" t="s">
        <v>12449</v>
      </c>
      <c r="B8052" s="29" t="s">
        <v>12450</v>
      </c>
      <c r="C8052" s="40" t="s">
        <v>222</v>
      </c>
      <c r="D8052" s="26" t="str">
        <f>[1]!b_calc_yield(A8052,日期设置!$B$2,F8052,1,R8052,1,O8052,L8052,S8052,)</f>
        <v>Fetching...</v>
      </c>
      <c r="E8052" s="26">
        <f t="shared" si="250"/>
        <v>23.214837856247804</v>
      </c>
      <c r="F8052" s="18">
        <f>[1]!b_dq_cleanprice($A8052,日期设置!B$2)</f>
        <v>40.692100000000003</v>
      </c>
      <c r="G8052" s="18" t="str">
        <f t="shared" si="251"/>
        <v>1.10 + 0</v>
      </c>
      <c r="H8052" s="27">
        <f>[1]!b_dq_pctchange($A8052,日期设置!$B$2,1)/100</f>
        <v>0</v>
      </c>
      <c r="I8052" s="26">
        <f>[1]!b_pq_pctchange(A8052,日期设置!$B$4,日期设置!$B$2,1)</f>
        <v>-0.38556069092475531</v>
      </c>
      <c r="J8052" s="26">
        <f>[1]!b_pq_pctchange(A8052,日期设置!$C$4,日期设置!$B$2,1)</f>
        <v>-0.38556069092475531</v>
      </c>
      <c r="K8052" s="52">
        <f>[1]!b_dq_amount($A8052,日期设置!B$2,2,10000)</f>
        <v>0</v>
      </c>
      <c r="L8052" s="26">
        <f>[1]!b_info_latestpar(A8052,日期设置!$B$2)</f>
        <v>40</v>
      </c>
      <c r="M8052" s="6">
        <f>[1]!b_info_outstandingbalance($A8052,日期设置!B$2)</f>
        <v>3.2</v>
      </c>
      <c r="N8052" s="7" t="str">
        <f>[1]!b_info_latestissurercreditrating2(A8052,日期设置!$B$2,"102","1")</f>
        <v>AA</v>
      </c>
      <c r="O8052" s="44">
        <v>6.5</v>
      </c>
      <c r="P8052" s="9">
        <f>[1]!b_info_repurchasedate(A8052)</f>
        <v>0</v>
      </c>
      <c r="Q8052" s="44" t="s">
        <v>16338</v>
      </c>
      <c r="R8052" s="2" t="str">
        <f>IF((--IF(P8052=0,Q8052,P8052))&gt;(--日期设置!$B$2),IF(P8052=0,Q8052,P8052),Q8052)</f>
        <v>2022-04-30</v>
      </c>
      <c r="S8052" s="32" t="s">
        <v>18116</v>
      </c>
      <c r="T8052" s="8">
        <f>[1]!b_anal_ptmyear($A8052,日期设置!$B$2)</f>
        <v>1.106849315068493</v>
      </c>
      <c r="U8052" s="8">
        <f>[1]!b_anal_termifexercise($A8052,日期设置!B$2)</f>
        <v>0</v>
      </c>
      <c r="V8052" s="10">
        <f>[1]!b_dq_dirtyprice(A8052,日期设置!$B$2)</f>
        <v>43.014299999999999</v>
      </c>
      <c r="W8052" s="11">
        <f>IF(U8052=0,ROUNDUP((Q8052-日期设置!$B$2)/365,0),ROUNDUP((R8052-日期设置!$B$2)/365,0))</f>
        <v>2</v>
      </c>
      <c r="X8052" s="18">
        <f>_xlfn.IFNA(VLOOKUP(A8052,过往入选债券!A:D,4,0),2)</f>
        <v>2</v>
      </c>
      <c r="Y8052">
        <f>_xlfn.IFNA(VLOOKUP(C8052,[2]Sheet1!$A:$A,1,0),3)</f>
        <v>3</v>
      </c>
    </row>
    <row r="8053" spans="1:25" hidden="1" x14ac:dyDescent="0.2">
      <c r="A8053" s="29" t="s">
        <v>12419</v>
      </c>
      <c r="B8053" s="29" t="s">
        <v>12420</v>
      </c>
      <c r="C8053" s="40" t="s">
        <v>12421</v>
      </c>
      <c r="D8053" s="26" t="str">
        <f>[1]!b_calc_yield(A8053,日期设置!$B$2,F8053,1,R8053,1,O8053,L8053,S8053,)</f>
        <v>Fetching...</v>
      </c>
      <c r="E8053" s="26">
        <f t="shared" si="250"/>
        <v>21.899614007934943</v>
      </c>
      <c r="F8053" s="18">
        <f>[1]!b_dq_cleanprice($A8053,日期设置!B$2)</f>
        <v>40.537799999999997</v>
      </c>
      <c r="G8053" s="18" t="str">
        <f t="shared" si="251"/>
        <v>1.07 + 0</v>
      </c>
      <c r="H8053" s="27">
        <f>[1]!b_dq_pctchange($A8053,日期设置!$B$2,1)/100</f>
        <v>0</v>
      </c>
      <c r="I8053" s="26">
        <f>[1]!b_pq_pctchange(A8053,日期设置!$B$4,日期设置!$B$2,1)</f>
        <v>0</v>
      </c>
      <c r="J8053" s="26">
        <f>[1]!b_pq_pctchange(A8053,日期设置!$C$4,日期设置!$B$2,1)</f>
        <v>0</v>
      </c>
      <c r="K8053" s="52">
        <f>[1]!b_dq_amount($A8053,日期设置!B$2,2,10000)</f>
        <v>0</v>
      </c>
      <c r="L8053" s="26">
        <f>[1]!b_info_latestpar(A8053,日期设置!$B$2)</f>
        <v>40</v>
      </c>
      <c r="M8053" s="6">
        <f>[1]!b_info_outstandingbalance($A8053,日期设置!B$2)</f>
        <v>4</v>
      </c>
      <c r="N8053" s="7" t="str">
        <f>[1]!b_info_latestissurercreditrating2(A8053,日期设置!$B$2,"102","1")</f>
        <v>AA</v>
      </c>
      <c r="O8053" s="44">
        <v>6.07</v>
      </c>
      <c r="P8053" s="9">
        <f>[1]!b_info_repurchasedate(A8053)</f>
        <v>0</v>
      </c>
      <c r="Q8053" s="44" t="s">
        <v>15988</v>
      </c>
      <c r="R8053" s="2" t="str">
        <f>IF((--IF(P8053=0,Q8053,P8053))&gt;(--日期设置!$B$2),IF(P8053=0,Q8053,P8053),Q8053)</f>
        <v>2022-04-20</v>
      </c>
      <c r="S8053" s="32" t="s">
        <v>17776</v>
      </c>
      <c r="T8053" s="8">
        <f>[1]!b_anal_ptmyear($A8053,日期设置!$B$2)</f>
        <v>1.0794520547945206</v>
      </c>
      <c r="U8053" s="8">
        <f>[1]!b_anal_termifexercise($A8053,日期设置!B$2)</f>
        <v>0</v>
      </c>
      <c r="V8053" s="10">
        <f>[1]!b_dq_dirtyprice(A8053,日期设置!$B$2)</f>
        <v>42.7729</v>
      </c>
      <c r="W8053" s="11">
        <f>IF(U8053=0,ROUNDUP((Q8053-日期设置!$B$2)/365,0),ROUNDUP((R8053-日期设置!$B$2)/365,0))</f>
        <v>2</v>
      </c>
      <c r="X8053" s="18">
        <f>_xlfn.IFNA(VLOOKUP(A8053,过往入选债券!A:D,4,0),2)</f>
        <v>2</v>
      </c>
      <c r="Y8053">
        <f>_xlfn.IFNA(VLOOKUP(C8053,[2]Sheet1!$A:$A,1,0),3)</f>
        <v>3</v>
      </c>
    </row>
    <row r="8054" spans="1:25" hidden="1" x14ac:dyDescent="0.2">
      <c r="A8054" s="29" t="s">
        <v>12414</v>
      </c>
      <c r="B8054" s="29" t="s">
        <v>12415</v>
      </c>
      <c r="C8054" s="40" t="s">
        <v>12416</v>
      </c>
      <c r="D8054" s="26" t="str">
        <f>[1]!b_calc_yield(A8054,日期设置!$B$2,F8054,1,R8054,1,O8054,L8054,S8054,)</f>
        <v>Fetching...</v>
      </c>
      <c r="E8054" s="26">
        <f t="shared" si="250"/>
        <v>23.057597469061129</v>
      </c>
      <c r="F8054" s="18">
        <f>[1]!b_dq_cleanprice($A8054,日期设置!B$2)</f>
        <v>40.6342</v>
      </c>
      <c r="G8054" s="18" t="str">
        <f t="shared" si="251"/>
        <v>1.08 + 0</v>
      </c>
      <c r="H8054" s="27">
        <f>[1]!b_dq_pctchange($A8054,日期设置!$B$2,1)/100</f>
        <v>0</v>
      </c>
      <c r="I8054" s="26">
        <f>[1]!b_pq_pctchange(A8054,日期设置!$B$4,日期设置!$B$2,1)</f>
        <v>0</v>
      </c>
      <c r="J8054" s="26">
        <f>[1]!b_pq_pctchange(A8054,日期设置!$C$4,日期设置!$B$2,1)</f>
        <v>-0.30325483711094137</v>
      </c>
      <c r="K8054" s="52">
        <f>[1]!b_dq_amount($A8054,日期设置!B$2,2,10000)</f>
        <v>0</v>
      </c>
      <c r="L8054" s="26">
        <f>[1]!b_info_latestpar(A8054,日期设置!$B$2)</f>
        <v>40</v>
      </c>
      <c r="M8054" s="6">
        <f>[1]!b_info_outstandingbalance($A8054,日期设置!B$2)</f>
        <v>6.4</v>
      </c>
      <c r="N8054" s="7" t="str">
        <f>[1]!b_info_latestissurercreditrating2(A8054,日期设置!$B$2,"102","1")</f>
        <v>AA+</v>
      </c>
      <c r="O8054" s="44">
        <v>6.45</v>
      </c>
      <c r="P8054" s="9">
        <f>[1]!b_info_repurchasedate(A8054)</f>
        <v>0</v>
      </c>
      <c r="Q8054" s="44" t="s">
        <v>16095</v>
      </c>
      <c r="R8054" s="2" t="str">
        <f>IF((--IF(P8054=0,Q8054,P8054))&gt;(--日期设置!$B$2),IF(P8054=0,Q8054,P8054),Q8054)</f>
        <v>2022-04-23</v>
      </c>
      <c r="S8054" s="32" t="s">
        <v>18662</v>
      </c>
      <c r="T8054" s="8">
        <f>[1]!b_anal_ptmyear($A8054,日期设置!$B$2)</f>
        <v>1.0876712328767124</v>
      </c>
      <c r="U8054" s="8">
        <f>[1]!b_anal_termifexercise($A8054,日期设置!B$2)</f>
        <v>0</v>
      </c>
      <c r="V8054" s="10">
        <f>[1]!b_dq_dirtyprice(A8054,日期设置!$B$2)</f>
        <v>42.988</v>
      </c>
      <c r="W8054" s="11">
        <f>IF(U8054=0,ROUNDUP((Q8054-日期设置!$B$2)/365,0),ROUNDUP((R8054-日期设置!$B$2)/365,0))</f>
        <v>2</v>
      </c>
      <c r="X8054" s="18">
        <f>_xlfn.IFNA(VLOOKUP(A8054,过往入选债券!A:D,4,0),2)</f>
        <v>2</v>
      </c>
      <c r="Y8054">
        <f>_xlfn.IFNA(VLOOKUP(C8054,[2]Sheet1!$A:$A,1,0),3)</f>
        <v>3</v>
      </c>
    </row>
    <row r="8055" spans="1:25" hidden="1" x14ac:dyDescent="0.2">
      <c r="A8055" s="29" t="s">
        <v>12385</v>
      </c>
      <c r="B8055" s="29" t="s">
        <v>12386</v>
      </c>
      <c r="C8055" s="40" t="s">
        <v>12387</v>
      </c>
      <c r="D8055" s="26" t="str">
        <f>[1]!b_calc_yield(A8055,日期设置!$B$2,F8055,1,R8055,1,O8055,L8055,S8055,)</f>
        <v>Fetching...</v>
      </c>
      <c r="E8055" s="26">
        <f t="shared" si="250"/>
        <v>22.661229605173936</v>
      </c>
      <c r="F8055" s="18">
        <f>[1]!b_dq_cleanprice($A8055,日期设置!B$2)</f>
        <v>40.405900000000003</v>
      </c>
      <c r="G8055" s="18" t="str">
        <f t="shared" si="251"/>
        <v>1.05 + 0</v>
      </c>
      <c r="H8055" s="27">
        <f>[1]!b_dq_pctchange($A8055,日期设置!$B$2,1)/100</f>
        <v>0</v>
      </c>
      <c r="I8055" s="26">
        <f>[1]!b_pq_pctchange(A8055,日期设置!$B$4,日期设置!$B$2,1)</f>
        <v>0</v>
      </c>
      <c r="J8055" s="26">
        <f>[1]!b_pq_pctchange(A8055,日期设置!$C$4,日期设置!$B$2,1)</f>
        <v>-1.1135339652332628</v>
      </c>
      <c r="K8055" s="52">
        <f>[1]!b_dq_amount($A8055,日期设置!B$2,2,10000)</f>
        <v>0</v>
      </c>
      <c r="L8055" s="26">
        <f>[1]!b_info_latestpar(A8055,日期设置!$B$2)</f>
        <v>40</v>
      </c>
      <c r="M8055" s="6">
        <f>[1]!b_info_outstandingbalance($A8055,日期设置!B$2)</f>
        <v>3.6</v>
      </c>
      <c r="N8055" s="7" t="str">
        <f>[1]!b_info_latestissurercreditrating2(A8055,日期设置!$B$2,"102","1")</f>
        <v>AA</v>
      </c>
      <c r="O8055" s="44">
        <v>6.23</v>
      </c>
      <c r="P8055" s="9">
        <f>[1]!b_info_repurchasedate(A8055)</f>
        <v>0</v>
      </c>
      <c r="Q8055" s="44" t="s">
        <v>17011</v>
      </c>
      <c r="R8055" s="2" t="str">
        <f>IF((--IF(P8055=0,Q8055,P8055))&gt;(--日期设置!$B$2),IF(P8055=0,Q8055,P8055),Q8055)</f>
        <v>2022-04-10</v>
      </c>
      <c r="S8055" s="32" t="s">
        <v>18773</v>
      </c>
      <c r="T8055" s="8">
        <f>[1]!b_anal_ptmyear($A8055,日期设置!$B$2)</f>
        <v>1.0520547945205478</v>
      </c>
      <c r="U8055" s="8">
        <f>[1]!b_anal_termifexercise($A8055,日期设置!B$2)</f>
        <v>0</v>
      </c>
      <c r="V8055" s="10">
        <f>[1]!b_dq_dirtyprice(A8055,日期设置!$B$2)</f>
        <v>42.7682</v>
      </c>
      <c r="W8055" s="11">
        <f>IF(U8055=0,ROUNDUP((Q8055-日期设置!$B$2)/365,0),ROUNDUP((R8055-日期设置!$B$2)/365,0))</f>
        <v>2</v>
      </c>
      <c r="X8055" s="18">
        <f>_xlfn.IFNA(VLOOKUP(A8055,过往入选债券!A:D,4,0),2)</f>
        <v>2</v>
      </c>
      <c r="Y8055">
        <f>_xlfn.IFNA(VLOOKUP(C8055,[2]Sheet1!$A:$A,1,0),3)</f>
        <v>3</v>
      </c>
    </row>
    <row r="8056" spans="1:25" x14ac:dyDescent="0.2">
      <c r="A8056" s="29" t="s">
        <v>11481</v>
      </c>
      <c r="B8056" s="29" t="s">
        <v>11482</v>
      </c>
      <c r="C8056" s="40" t="s">
        <v>534</v>
      </c>
      <c r="D8056" s="26" t="str">
        <f>[1]!b_calc_yield(A8056,日期设置!$B$2,F8056,1,R8056,1,O8056,L8056,S8056,)</f>
        <v>Fetching...</v>
      </c>
      <c r="E8056" s="26">
        <f t="shared" si="250"/>
        <v>15.976323771779644</v>
      </c>
      <c r="F8056" s="18">
        <f>[1]!b_dq_cleanprice($A8056,日期设置!B$2)</f>
        <v>30.607500000000002</v>
      </c>
      <c r="G8056" s="18" t="str">
        <f t="shared" si="251"/>
        <v>0.69 + 0</v>
      </c>
      <c r="H8056" s="27">
        <f>[1]!b_dq_pctchange($A8056,日期设置!$B$2,1)/100</f>
        <v>-5.1921079958458136E-4</v>
      </c>
      <c r="I8056" s="26">
        <f>[1]!b_pq_pctchange(A8056,日期设置!$B$4,日期设置!$B$2,1)</f>
        <v>-5.1921079958458148E-2</v>
      </c>
      <c r="J8056" s="26">
        <f>[1]!b_pq_pctchange(A8056,日期设置!$C$4,日期设置!$B$2,1)</f>
        <v>-0.53683947134960108</v>
      </c>
      <c r="K8056" s="52">
        <f>[1]!b_dq_amount($A8056,日期设置!B$2,2,10000)</f>
        <v>623.69890420000002</v>
      </c>
      <c r="L8056" s="26">
        <f>[1]!b_info_latestpar(A8056,日期设置!$B$2)</f>
        <v>30.000000000000004</v>
      </c>
      <c r="M8056" s="6">
        <f>[1]!b_info_outstandingbalance($A8056,日期设置!B$2)</f>
        <v>3</v>
      </c>
      <c r="N8056" s="7" t="str">
        <f>[1]!b_info_latestissurercreditrating2(A8056,日期设置!$B$2,"102","1")</f>
        <v>AA+</v>
      </c>
      <c r="O8056" s="44">
        <v>6.17</v>
      </c>
      <c r="P8056" s="9" t="str">
        <f>[1]!b_info_repurchasedate(A8056)</f>
        <v>2016-11-30</v>
      </c>
      <c r="Q8056" s="44" t="s">
        <v>16335</v>
      </c>
      <c r="R8056" s="2" t="str">
        <f>IF((--IF(P8056=0,Q8056,P8056))&gt;(--日期设置!$B$2),IF(P8056=0,Q8056,P8056),Q8056)</f>
        <v>2021-11-30</v>
      </c>
      <c r="S8056" s="32" t="s">
        <v>18218</v>
      </c>
      <c r="T8056" s="8">
        <f>[1]!b_anal_ptmyear($A8056,日期设置!$B$2)</f>
        <v>0.69315068493150689</v>
      </c>
      <c r="U8056" s="8">
        <f>[1]!b_anal_termifexercise($A8056,日期设置!B$2)</f>
        <v>0</v>
      </c>
      <c r="V8056" s="10">
        <f>[1]!b_dq_dirtyprice(A8056,日期设置!$B$2)</f>
        <v>31.1874</v>
      </c>
      <c r="W8056" s="11">
        <f>IF(U8056=0,ROUNDUP((Q8056-日期设置!$B$2)/365,0),ROUNDUP((R8056-日期设置!$B$2)/365,0))</f>
        <v>1</v>
      </c>
      <c r="X8056" s="18">
        <f>_xlfn.IFNA(VLOOKUP(A8056,过往入选债券!A:D,4,0),2)</f>
        <v>2</v>
      </c>
      <c r="Y8056">
        <f>_xlfn.IFNA(VLOOKUP(C8056,[2]Sheet1!$A:$A,1,0),3)</f>
        <v>3</v>
      </c>
    </row>
    <row r="8057" spans="1:25" hidden="1" x14ac:dyDescent="0.2">
      <c r="A8057" s="29" t="s">
        <v>2872</v>
      </c>
      <c r="B8057" s="29" t="s">
        <v>2873</v>
      </c>
      <c r="C8057" s="40" t="s">
        <v>1401</v>
      </c>
      <c r="D8057" s="26" t="str">
        <f>[1]!b_calc_yield(A8057,日期设置!$B$2,F8057,1,R8057,1,O8057,L8057,S8057,)</f>
        <v>Fetching...</v>
      </c>
      <c r="E8057" s="26">
        <f t="shared" si="250"/>
        <v>-5.5804039318085863E-2</v>
      </c>
      <c r="F8057" s="18">
        <f>[1]!b_dq_cleanprice($A8057,日期设置!B$2)</f>
        <v>100.1995</v>
      </c>
      <c r="G8057" s="18" t="str">
        <f t="shared" si="251"/>
        <v>3.01 + 0.01</v>
      </c>
      <c r="H8057" s="27">
        <f>[1]!b_dq_pctchange($A8057,日期设置!$B$2,1)/100</f>
        <v>0</v>
      </c>
      <c r="I8057" s="26">
        <f>[1]!b_pq_pctchange(A8057,日期设置!$B$4,日期设置!$B$2,1)</f>
        <v>0.60190763052209462</v>
      </c>
      <c r="J8057" s="26">
        <f>[1]!b_pq_pctchange(A8057,日期设置!$C$4,日期设置!$B$2,1)</f>
        <v>-9.3127230342329906E-2</v>
      </c>
      <c r="K8057" s="52">
        <f>[1]!b_dq_amount($A8057,日期设置!B$2,2,10000)</f>
        <v>0</v>
      </c>
      <c r="L8057" s="26">
        <f>[1]!b_info_latestpar(A8057,日期设置!$B$2)</f>
        <v>100</v>
      </c>
      <c r="M8057" s="6">
        <f>[1]!b_info_outstandingbalance($A8057,日期设置!B$2)</f>
        <v>7</v>
      </c>
      <c r="N8057" s="7">
        <f>[1]!b_info_latestissurercreditrating2(A8057,日期设置!$B$2,"102","1")</f>
        <v>0</v>
      </c>
      <c r="O8057" s="44">
        <v>7.28</v>
      </c>
      <c r="P8057" s="9" t="str">
        <f>[1]!b_info_repurchasedate(A8057)</f>
        <v>2021-03-29</v>
      </c>
      <c r="Q8057" s="44" t="s">
        <v>16981</v>
      </c>
      <c r="R8057" s="2" t="str">
        <f>IF((--IF(P8057=0,Q8057,P8057))&gt;(--日期设置!$B$2),IF(P8057=0,Q8057,P8057),Q8057)</f>
        <v>2021-03-29</v>
      </c>
      <c r="S8057" s="32" t="s">
        <v>18641</v>
      </c>
      <c r="T8057" s="8">
        <f>[1]!b_anal_ptmyear($A8057,日期设置!$B$2)</f>
        <v>3.0191780821917806</v>
      </c>
      <c r="U8057" s="8">
        <f>[1]!b_anal_termifexercise($A8057,日期设置!B$2)</f>
        <v>1.9178082191780823E-2</v>
      </c>
      <c r="V8057" s="10">
        <f>[1]!b_dq_dirtyprice(A8057,日期设置!$B$2)</f>
        <v>107.3399</v>
      </c>
      <c r="W8057" s="11">
        <f>IF(U8057=0,ROUNDUP((Q8057-日期设置!$B$2)/365,0),ROUNDUP((R8057-日期设置!$B$2)/365,0))</f>
        <v>1</v>
      </c>
      <c r="X8057" s="18" t="str">
        <f>_xlfn.IFNA(VLOOKUP(A8057,过往入选债券!A:D,4,0),2)</f>
        <v>否</v>
      </c>
      <c r="Y8057" s="45">
        <f>_xlfn.IFNA(VLOOKUP(C8057,[2]Sheet1!$A:$A,1,0),3)</f>
        <v>3</v>
      </c>
    </row>
    <row r="8058" spans="1:25" hidden="1" x14ac:dyDescent="0.2">
      <c r="A8058" s="29" t="s">
        <v>12391</v>
      </c>
      <c r="B8058" s="29" t="s">
        <v>12392</v>
      </c>
      <c r="C8058" s="40" t="s">
        <v>8136</v>
      </c>
      <c r="D8058" s="26" t="str">
        <f>[1]!b_calc_yield(A8058,日期设置!$B$2,F8058,1,R8058,1,O8058,L8058,S8058,)</f>
        <v>Fetching...</v>
      </c>
      <c r="E8058" s="26">
        <f t="shared" si="250"/>
        <v>24.196444353480739</v>
      </c>
      <c r="F8058" s="18">
        <f>[1]!b_dq_cleanprice($A8058,日期设置!B$2)</f>
        <v>40.5</v>
      </c>
      <c r="G8058" s="18" t="str">
        <f t="shared" si="251"/>
        <v>1.06 + 0</v>
      </c>
      <c r="H8058" s="27">
        <f>[1]!b_dq_pctchange($A8058,日期设置!$B$2,1)/100</f>
        <v>0</v>
      </c>
      <c r="I8058" s="26">
        <f>[1]!b_pq_pctchange(A8058,日期设置!$B$4,日期设置!$B$2,1)</f>
        <v>0</v>
      </c>
      <c r="J8058" s="26">
        <f>[1]!b_pq_pctchange(A8058,日期设置!$C$4,日期设置!$B$2,1)</f>
        <v>-0.10581384163442439</v>
      </c>
      <c r="K8058" s="52">
        <f>[1]!b_dq_amount($A8058,日期设置!B$2,2,10000)</f>
        <v>0</v>
      </c>
      <c r="L8058" s="26">
        <f>[1]!b_info_latestpar(A8058,日期设置!$B$2)</f>
        <v>40</v>
      </c>
      <c r="M8058" s="6">
        <f>[1]!b_info_outstandingbalance($A8058,日期设置!B$2)</f>
        <v>4</v>
      </c>
      <c r="N8058" s="7" t="str">
        <f>[1]!b_info_latestissurercreditrating2(A8058,日期设置!$B$2,"102","1")</f>
        <v>AA</v>
      </c>
      <c r="O8058" s="44">
        <v>6.7</v>
      </c>
      <c r="P8058" s="9">
        <f>[1]!b_info_repurchasedate(A8058)</f>
        <v>0</v>
      </c>
      <c r="Q8058" s="44" t="s">
        <v>17181</v>
      </c>
      <c r="R8058" s="2" t="str">
        <f>IF((--IF(P8058=0,Q8058,P8058))&gt;(--日期设置!$B$2),IF(P8058=0,Q8058,P8058),Q8058)</f>
        <v>2022-04-16</v>
      </c>
      <c r="S8058" s="32" t="s">
        <v>18858</v>
      </c>
      <c r="T8058" s="8">
        <f>[1]!b_anal_ptmyear($A8058,日期设置!$B$2)</f>
        <v>1.0684931506849316</v>
      </c>
      <c r="U8058" s="8">
        <f>[1]!b_anal_termifexercise($A8058,日期设置!B$2)</f>
        <v>0</v>
      </c>
      <c r="V8058" s="10">
        <f>[1]!b_dq_dirtyprice(A8058,日期设置!$B$2)</f>
        <v>42.996400000000001</v>
      </c>
      <c r="W8058" s="11">
        <f>IF(U8058=0,ROUNDUP((Q8058-日期设置!$B$2)/365,0),ROUNDUP((R8058-日期设置!$B$2)/365,0))</f>
        <v>2</v>
      </c>
      <c r="X8058" s="18">
        <f>_xlfn.IFNA(VLOOKUP(A8058,过往入选债券!A:D,4,0),2)</f>
        <v>2</v>
      </c>
      <c r="Y8058">
        <f>_xlfn.IFNA(VLOOKUP(C8058,[2]Sheet1!$A:$A,1,0),3)</f>
        <v>3</v>
      </c>
    </row>
    <row r="8059" spans="1:25" hidden="1" x14ac:dyDescent="0.2">
      <c r="A8059" s="29" t="s">
        <v>1842</v>
      </c>
      <c r="B8059" s="29" t="s">
        <v>1843</v>
      </c>
      <c r="C8059" s="40" t="s">
        <v>1095</v>
      </c>
      <c r="D8059" s="26" t="str">
        <f>[1]!b_calc_yield(A8059,日期设置!$B$2,F8059,1,R8059,1,O8059,L8059,S8059,)</f>
        <v>Fetching...</v>
      </c>
      <c r="E8059" s="26">
        <f t="shared" si="250"/>
        <v>-0.29047454208871448</v>
      </c>
      <c r="F8059" s="18">
        <f>[1]!b_dq_cleanprice($A8059,日期设置!B$2)</f>
        <v>100.9006</v>
      </c>
      <c r="G8059" s="18" t="str">
        <f t="shared" si="251"/>
        <v>2.09 + 0.09</v>
      </c>
      <c r="H8059" s="27">
        <f>[1]!b_dq_pctchange($A8059,日期设置!$B$2,1)/100</f>
        <v>0</v>
      </c>
      <c r="I8059" s="26">
        <f>[1]!b_pq_pctchange(A8059,日期设置!$B$4,日期设置!$B$2,1)</f>
        <v>0</v>
      </c>
      <c r="J8059" s="26">
        <f>[1]!b_pq_pctchange(A8059,日期设置!$C$4,日期设置!$B$2,1)</f>
        <v>0</v>
      </c>
      <c r="K8059" s="52">
        <f>[1]!b_dq_amount($A8059,日期设置!B$2,2,10000)</f>
        <v>0</v>
      </c>
      <c r="L8059" s="26">
        <f>[1]!b_info_latestpar(A8059,日期设置!$B$2)</f>
        <v>100</v>
      </c>
      <c r="M8059" s="6">
        <f>[1]!b_info_outstandingbalance($A8059,日期设置!B$2)</f>
        <v>5</v>
      </c>
      <c r="N8059" s="7">
        <f>[1]!b_info_latestissurercreditrating2(A8059,日期设置!$B$2,"102","1")</f>
        <v>0</v>
      </c>
      <c r="O8059" s="44">
        <v>6</v>
      </c>
      <c r="P8059" s="9" t="str">
        <f>[1]!b_info_repurchasedate(A8059)</f>
        <v>2021-04-27</v>
      </c>
      <c r="Q8059" s="44" t="s">
        <v>16427</v>
      </c>
      <c r="R8059" s="2" t="str">
        <f>IF((--IF(P8059=0,Q8059,P8059))&gt;(--日期设置!$B$2),IF(P8059=0,Q8059,P8059),Q8059)</f>
        <v>2021-04-27</v>
      </c>
      <c r="S8059" s="32" t="s">
        <v>17868</v>
      </c>
      <c r="T8059" s="8">
        <f>[1]!b_anal_ptmyear($A8059,日期设置!$B$2)</f>
        <v>2.0986301369863014</v>
      </c>
      <c r="U8059" s="8">
        <f>[1]!b_anal_termifexercise($A8059,日期设置!B$2)</f>
        <v>9.8630136986301367E-2</v>
      </c>
      <c r="V8059" s="10">
        <f>[1]!b_dq_dirtyprice(A8059,日期设置!$B$2)</f>
        <v>106.30880000000001</v>
      </c>
      <c r="W8059" s="11">
        <f>IF(U8059=0,ROUNDUP((Q8059-日期设置!$B$2)/365,0),ROUNDUP((R8059-日期设置!$B$2)/365,0))</f>
        <v>1</v>
      </c>
      <c r="X8059" s="18">
        <f>_xlfn.IFNA(VLOOKUP(A8059,过往入选债券!A:D,4,0),2)</f>
        <v>2</v>
      </c>
      <c r="Y8059">
        <f>_xlfn.IFNA(VLOOKUP(C8059,[2]Sheet1!$A:$A,1,0),3)</f>
        <v>3</v>
      </c>
    </row>
    <row r="8060" spans="1:25" hidden="1" x14ac:dyDescent="0.2">
      <c r="A8060" s="29" t="s">
        <v>4867</v>
      </c>
      <c r="B8060" s="29" t="s">
        <v>4868</v>
      </c>
      <c r="C8060" s="40" t="s">
        <v>4869</v>
      </c>
      <c r="D8060" s="26" t="str">
        <f>[1]!b_calc_yield(A8060,日期设置!$B$2,F8060,1,R8060,1,O8060,L8060,S8060,)</f>
        <v>Fetching...</v>
      </c>
      <c r="E8060" s="26">
        <f t="shared" si="250"/>
        <v>-3.9149527505702442</v>
      </c>
      <c r="F8060" s="18">
        <f>[1]!b_dq_cleanprice($A8060,日期设置!B$2)</f>
        <v>112.4692</v>
      </c>
      <c r="G8060" s="18" t="str">
        <f t="shared" si="251"/>
        <v>1.38 + 0</v>
      </c>
      <c r="H8060" s="27">
        <f>[1]!b_dq_pctchange($A8060,日期设置!$B$2,1)/100</f>
        <v>0</v>
      </c>
      <c r="I8060" s="26">
        <f>[1]!b_pq_pctchange(A8060,日期设置!$B$4,日期设置!$B$2,1)</f>
        <v>0</v>
      </c>
      <c r="J8060" s="26">
        <f>[1]!b_pq_pctchange(A8060,日期设置!$C$4,日期设置!$B$2,1)</f>
        <v>0</v>
      </c>
      <c r="K8060" s="52">
        <f>[1]!b_dq_amount($A8060,日期设置!B$2,2,10000)</f>
        <v>0</v>
      </c>
      <c r="L8060" s="26">
        <f>[1]!b_info_latestpar(A8060,日期设置!$B$2)</f>
        <v>100</v>
      </c>
      <c r="M8060" s="6">
        <f>[1]!b_info_outstandingbalance($A8060,日期设置!B$2)</f>
        <v>8</v>
      </c>
      <c r="N8060" s="7" t="str">
        <f>[1]!b_info_latestissurercreditrating2(A8060,日期设置!$B$2,"102","1")</f>
        <v>AA</v>
      </c>
      <c r="O8060" s="44">
        <v>5.73</v>
      </c>
      <c r="P8060" s="9">
        <f>[1]!b_info_repurchasedate(A8060)</f>
        <v>0</v>
      </c>
      <c r="Q8060" s="44" t="s">
        <v>16685</v>
      </c>
      <c r="R8060" s="2" t="str">
        <f>IF((--IF(P8060=0,Q8060,P8060))&gt;(--日期设置!$B$2),IF(P8060=0,Q8060,P8060),Q8060)</f>
        <v>2022-08-09</v>
      </c>
      <c r="S8060" s="32" t="s">
        <v>18974</v>
      </c>
      <c r="T8060" s="8">
        <f>[1]!b_anal_ptmyear($A8060,日期设置!$B$2)</f>
        <v>1.3835616438356164</v>
      </c>
      <c r="U8060" s="8">
        <f>[1]!b_anal_termifexercise($A8060,日期设置!B$2)</f>
        <v>0</v>
      </c>
      <c r="V8060" s="10">
        <f>[1]!b_dq_dirtyprice(A8060,日期设置!$B$2)</f>
        <v>116.0014</v>
      </c>
      <c r="W8060" s="11">
        <f>IF(U8060=0,ROUNDUP((Q8060-日期设置!$B$2)/365,0),ROUNDUP((R8060-日期设置!$B$2)/365,0))</f>
        <v>2</v>
      </c>
      <c r="X8060" s="18">
        <f>_xlfn.IFNA(VLOOKUP(A8060,过往入选债券!A:D,4,0),2)</f>
        <v>2</v>
      </c>
      <c r="Y8060">
        <f>_xlfn.IFNA(VLOOKUP(C8060,[2]Sheet1!$A:$A,1,0),3)</f>
        <v>3</v>
      </c>
    </row>
    <row r="8061" spans="1:25" hidden="1" x14ac:dyDescent="0.2">
      <c r="A8061" s="29" t="s">
        <v>12393</v>
      </c>
      <c r="B8061" s="29" t="s">
        <v>12394</v>
      </c>
      <c r="C8061" s="40" t="s">
        <v>12395</v>
      </c>
      <c r="D8061" s="26" t="str">
        <f>[1]!b_calc_yield(A8061,日期设置!$B$2,F8061,1,R8061,1,O8061,L8061,S8061,)</f>
        <v>Fetching...</v>
      </c>
      <c r="E8061" s="26">
        <f t="shared" si="250"/>
        <v>24.157411867084555</v>
      </c>
      <c r="F8061" s="18">
        <f>[1]!b_dq_cleanprice($A8061,日期设置!B$2)</f>
        <v>40.4741</v>
      </c>
      <c r="G8061" s="18" t="str">
        <f t="shared" si="251"/>
        <v>1.06 + 0</v>
      </c>
      <c r="H8061" s="27">
        <f>[1]!b_dq_pctchange($A8061,日期设置!$B$2,1)/100</f>
        <v>0</v>
      </c>
      <c r="I8061" s="26">
        <f>[1]!b_pq_pctchange(A8061,日期设置!$B$4,日期设置!$B$2,1)</f>
        <v>-0.24892113636195376</v>
      </c>
      <c r="J8061" s="26">
        <f>[1]!b_pq_pctchange(A8061,日期设置!$C$4,日期设置!$B$2,1)</f>
        <v>-0.24892113636195376</v>
      </c>
      <c r="K8061" s="52">
        <f>[1]!b_dq_amount($A8061,日期设置!B$2,2,10000)</f>
        <v>0</v>
      </c>
      <c r="L8061" s="26">
        <f>[1]!b_info_latestpar(A8061,日期设置!$B$2)</f>
        <v>40</v>
      </c>
      <c r="M8061" s="6">
        <f>[1]!b_info_outstandingbalance($A8061,日期设置!B$2)</f>
        <v>3.6</v>
      </c>
      <c r="N8061" s="7" t="str">
        <f>[1]!b_info_latestissurercreditrating2(A8061,日期设置!$B$2,"102","1")</f>
        <v>AA</v>
      </c>
      <c r="O8061" s="44">
        <v>6.68</v>
      </c>
      <c r="P8061" s="9">
        <f>[1]!b_info_repurchasedate(A8061)</f>
        <v>0</v>
      </c>
      <c r="Q8061" s="44" t="s">
        <v>16828</v>
      </c>
      <c r="R8061" s="2" t="str">
        <f>IF((--IF(P8061=0,Q8061,P8061))&gt;(--日期设置!$B$2),IF(P8061=0,Q8061,P8061),Q8061)</f>
        <v>2022-04-14</v>
      </c>
      <c r="S8061" s="32" t="s">
        <v>19053</v>
      </c>
      <c r="T8061" s="8">
        <f>[1]!b_anal_ptmyear($A8061,日期设置!$B$2)</f>
        <v>1.0630136986301371</v>
      </c>
      <c r="U8061" s="8">
        <f>[1]!b_anal_termifexercise($A8061,日期设置!B$2)</f>
        <v>0</v>
      </c>
      <c r="V8061" s="10">
        <f>[1]!b_dq_dirtyprice(A8061,日期设置!$B$2)</f>
        <v>42.977699999999999</v>
      </c>
      <c r="W8061" s="11">
        <f>IF(U8061=0,ROUNDUP((Q8061-日期设置!$B$2)/365,0),ROUNDUP((R8061-日期设置!$B$2)/365,0))</f>
        <v>2</v>
      </c>
      <c r="X8061" s="18">
        <f>_xlfn.IFNA(VLOOKUP(A8061,过往入选债券!A:D,4,0),2)</f>
        <v>2</v>
      </c>
      <c r="Y8061">
        <f>_xlfn.IFNA(VLOOKUP(C8061,[2]Sheet1!$A:$A,1,0),3)</f>
        <v>3</v>
      </c>
    </row>
    <row r="8062" spans="1:25" hidden="1" x14ac:dyDescent="0.2">
      <c r="A8062" s="29" t="s">
        <v>12373</v>
      </c>
      <c r="B8062" s="29" t="s">
        <v>12374</v>
      </c>
      <c r="C8062" s="40" t="s">
        <v>9317</v>
      </c>
      <c r="D8062" s="26" t="str">
        <f>[1]!b_calc_yield(A8062,日期设置!$B$2,F8062,1,R8062,1,O8062,L8062,S8062,)</f>
        <v>Fetching...</v>
      </c>
      <c r="E8062" s="26">
        <f t="shared" si="250"/>
        <v>22.415751697562179</v>
      </c>
      <c r="F8062" s="18">
        <f>[1]!b_dq_cleanprice($A8062,日期设置!B$2)</f>
        <v>40.531599999999997</v>
      </c>
      <c r="G8062" s="18" t="str">
        <f t="shared" si="251"/>
        <v>1.06 + 0</v>
      </c>
      <c r="H8062" s="27">
        <f>[1]!b_dq_pctchange($A8062,日期设置!$B$2,1)/100</f>
        <v>0</v>
      </c>
      <c r="I8062" s="26">
        <f>[1]!b_pq_pctchange(A8062,日期设置!$B$4,日期设置!$B$2,1)</f>
        <v>0</v>
      </c>
      <c r="J8062" s="26">
        <f>[1]!b_pq_pctchange(A8062,日期设置!$C$4,日期设置!$B$2,1)</f>
        <v>-3.5515217284077263E-2</v>
      </c>
      <c r="K8062" s="52">
        <f>[1]!b_dq_amount($A8062,日期设置!B$2,2,10000)</f>
        <v>0</v>
      </c>
      <c r="L8062" s="26">
        <f>[1]!b_info_latestpar(A8062,日期设置!$B$2)</f>
        <v>40</v>
      </c>
      <c r="M8062" s="6">
        <f>[1]!b_info_outstandingbalance($A8062,日期设置!B$2)</f>
        <v>4.4000000000000004</v>
      </c>
      <c r="N8062" s="7" t="str">
        <f>[1]!b_info_latestissurercreditrating2(A8062,日期设置!$B$2,"102","1")</f>
        <v>AA</v>
      </c>
      <c r="O8062" s="44">
        <v>6.24</v>
      </c>
      <c r="P8062" s="9">
        <f>[1]!b_info_repurchasedate(A8062)</f>
        <v>0</v>
      </c>
      <c r="Q8062" s="44" t="s">
        <v>16828</v>
      </c>
      <c r="R8062" s="2" t="str">
        <f>IF((--IF(P8062=0,Q8062,P8062))&gt;(--日期设置!$B$2),IF(P8062=0,Q8062,P8062),Q8062)</f>
        <v>2022-04-14</v>
      </c>
      <c r="S8062" s="32" t="s">
        <v>19053</v>
      </c>
      <c r="T8062" s="8">
        <f>[1]!b_anal_ptmyear($A8062,日期设置!$B$2)</f>
        <v>1.0630136986301371</v>
      </c>
      <c r="U8062" s="8">
        <f>[1]!b_anal_termifexercise($A8062,日期设置!B$2)</f>
        <v>0</v>
      </c>
      <c r="V8062" s="10">
        <f>[1]!b_dq_dirtyprice(A8062,日期设置!$B$2)</f>
        <v>42.8703</v>
      </c>
      <c r="W8062" s="11">
        <f>IF(U8062=0,ROUNDUP((Q8062-日期设置!$B$2)/365,0),ROUNDUP((R8062-日期设置!$B$2)/365,0))</f>
        <v>2</v>
      </c>
      <c r="X8062" s="18">
        <f>_xlfn.IFNA(VLOOKUP(A8062,过往入选债券!A:D,4,0),2)</f>
        <v>2</v>
      </c>
      <c r="Y8062">
        <f>_xlfn.IFNA(VLOOKUP(C8062,[2]Sheet1!$A:$A,1,0),3)</f>
        <v>3</v>
      </c>
    </row>
    <row r="8063" spans="1:25" hidden="1" x14ac:dyDescent="0.2">
      <c r="A8063" s="29" t="s">
        <v>12337</v>
      </c>
      <c r="B8063" s="29" t="s">
        <v>12338</v>
      </c>
      <c r="C8063" s="40" t="s">
        <v>1424</v>
      </c>
      <c r="D8063" s="26" t="str">
        <f>[1]!b_calc_yield(A8063,日期设置!$B$2,F8063,1,R8063,1,O8063,L8063,S8063,)</f>
        <v>Fetching...</v>
      </c>
      <c r="E8063" s="26">
        <f t="shared" si="250"/>
        <v>25.379530388161943</v>
      </c>
      <c r="F8063" s="18">
        <f>[1]!b_dq_cleanprice($A8063,日期设置!B$2)</f>
        <v>40.06</v>
      </c>
      <c r="G8063" s="18" t="str">
        <f t="shared" si="251"/>
        <v>1.01 + 0</v>
      </c>
      <c r="H8063" s="27">
        <f>[1]!b_dq_pctchange($A8063,日期设置!$B$2,1)/100</f>
        <v>0</v>
      </c>
      <c r="I8063" s="26">
        <f>[1]!b_pq_pctchange(A8063,日期设置!$B$4,日期设置!$B$2,1)</f>
        <v>0</v>
      </c>
      <c r="J8063" s="26">
        <f>[1]!b_pq_pctchange(A8063,日期设置!$C$4,日期设置!$B$2,1)</f>
        <v>1.5978588691152092E-2</v>
      </c>
      <c r="K8063" s="52">
        <f>[1]!b_dq_amount($A8063,日期设置!B$2,2,10000)</f>
        <v>0</v>
      </c>
      <c r="L8063" s="26">
        <f>[1]!b_info_latestpar(A8063,日期设置!$B$2)</f>
        <v>40</v>
      </c>
      <c r="M8063" s="6">
        <f>[1]!b_info_outstandingbalance($A8063,日期设置!B$2)</f>
        <v>2.8</v>
      </c>
      <c r="N8063" s="7" t="str">
        <f>[1]!b_info_latestissurercreditrating2(A8063,日期设置!$B$2,"102","1")</f>
        <v>AA</v>
      </c>
      <c r="O8063" s="44">
        <v>6.8</v>
      </c>
      <c r="P8063" s="9">
        <f>[1]!b_info_repurchasedate(A8063)</f>
        <v>0</v>
      </c>
      <c r="Q8063" s="44" t="s">
        <v>16131</v>
      </c>
      <c r="R8063" s="2" t="str">
        <f>IF((--IF(P8063=0,Q8063,P8063))&gt;(--日期设置!$B$2),IF(P8063=0,Q8063,P8063),Q8063)</f>
        <v>2022-03-26</v>
      </c>
      <c r="S8063" s="32" t="s">
        <v>18070</v>
      </c>
      <c r="T8063" s="8">
        <f>[1]!b_anal_ptmyear($A8063,日期设置!$B$2)</f>
        <v>1.010958904109589</v>
      </c>
      <c r="U8063" s="8">
        <f>[1]!b_anal_termifexercise($A8063,日期设置!B$2)</f>
        <v>0</v>
      </c>
      <c r="V8063" s="10">
        <f>[1]!b_dq_dirtyprice(A8063,日期设置!$B$2)</f>
        <v>42.7502</v>
      </c>
      <c r="W8063" s="11">
        <f>IF(U8063=0,ROUNDUP((Q8063-日期设置!$B$2)/365,0),ROUNDUP((R8063-日期设置!$B$2)/365,0))</f>
        <v>2</v>
      </c>
      <c r="X8063" s="18">
        <f>_xlfn.IFNA(VLOOKUP(A8063,过往入选债券!A:D,4,0),2)</f>
        <v>2</v>
      </c>
      <c r="Y8063" s="45">
        <f>_xlfn.IFNA(VLOOKUP(C8063,[2]Sheet1!$A:$A,1,0),3)</f>
        <v>3</v>
      </c>
    </row>
    <row r="8064" spans="1:25" hidden="1" x14ac:dyDescent="0.2">
      <c r="A8064" s="29" t="s">
        <v>12361</v>
      </c>
      <c r="B8064" s="29" t="s">
        <v>12362</v>
      </c>
      <c r="C8064" s="40" t="s">
        <v>12363</v>
      </c>
      <c r="D8064" s="26" t="str">
        <f>[1]!b_calc_yield(A8064,日期设置!$B$2,F8064,1,R8064,1,O8064,L8064,S8064,)</f>
        <v>Fetching...</v>
      </c>
      <c r="E8064" s="26">
        <f t="shared" si="250"/>
        <v>24.126939483429432</v>
      </c>
      <c r="F8064" s="18">
        <f>[1]!b_dq_cleanprice($A8064,日期设置!B$2)</f>
        <v>40.095300000000002</v>
      </c>
      <c r="G8064" s="18" t="str">
        <f t="shared" si="251"/>
        <v>1.00 + 0</v>
      </c>
      <c r="H8064" s="27">
        <f>[1]!b_dq_pctchange($A8064,日期设置!$B$2,1)/100</f>
        <v>0</v>
      </c>
      <c r="I8064" s="26">
        <f>[1]!b_pq_pctchange(A8064,日期设置!$B$4,日期设置!$B$2,1)</f>
        <v>0</v>
      </c>
      <c r="J8064" s="26">
        <f>[1]!b_pq_pctchange(A8064,日期设置!$C$4,日期设置!$B$2,1)</f>
        <v>0</v>
      </c>
      <c r="K8064" s="52">
        <f>[1]!b_dq_amount($A8064,日期设置!B$2,2,10000)</f>
        <v>0</v>
      </c>
      <c r="L8064" s="26">
        <f>[1]!b_info_latestpar(A8064,日期设置!$B$2)</f>
        <v>40</v>
      </c>
      <c r="M8064" s="6">
        <f>[1]!b_info_outstandingbalance($A8064,日期设置!B$2)</f>
        <v>2.4</v>
      </c>
      <c r="N8064" s="7" t="str">
        <f>[1]!b_info_latestissurercreditrating2(A8064,日期设置!$B$2,"102","1")</f>
        <v>AA</v>
      </c>
      <c r="O8064" s="44">
        <v>6.48</v>
      </c>
      <c r="P8064" s="9">
        <f>[1]!b_info_repurchasedate(A8064)</f>
        <v>0</v>
      </c>
      <c r="Q8064" s="44" t="s">
        <v>16120</v>
      </c>
      <c r="R8064" s="2" t="str">
        <f>IF((--IF(P8064=0,Q8064,P8064))&gt;(--日期设置!$B$2),IF(P8064=0,Q8064,P8064),Q8064)</f>
        <v>2022-03-25</v>
      </c>
      <c r="S8064" s="32" t="s">
        <v>17906</v>
      </c>
      <c r="T8064" s="8">
        <f>[1]!b_anal_ptmyear($A8064,日期设置!$B$2)</f>
        <v>1.0082191780821919</v>
      </c>
      <c r="U8064" s="8">
        <f>[1]!b_anal_termifexercise($A8064,日期设置!B$2)</f>
        <v>0</v>
      </c>
      <c r="V8064" s="10">
        <f>[1]!b_dq_dirtyprice(A8064,日期设置!$B$2)</f>
        <v>42.665999999999997</v>
      </c>
      <c r="W8064" s="11">
        <f>IF(U8064=0,ROUNDUP((Q8064-日期设置!$B$2)/365,0),ROUNDUP((R8064-日期设置!$B$2)/365,0))</f>
        <v>2</v>
      </c>
      <c r="X8064" s="18">
        <f>_xlfn.IFNA(VLOOKUP(A8064,过往入选债券!A:D,4,0),2)</f>
        <v>2</v>
      </c>
      <c r="Y8064">
        <f>_xlfn.IFNA(VLOOKUP(C8064,[2]Sheet1!$A:$A,1,0),3)</f>
        <v>3</v>
      </c>
    </row>
    <row r="8065" spans="1:25" hidden="1" x14ac:dyDescent="0.2">
      <c r="A8065" s="29" t="s">
        <v>11536</v>
      </c>
      <c r="B8065" s="29" t="s">
        <v>11537</v>
      </c>
      <c r="C8065" s="40" t="s">
        <v>1069</v>
      </c>
      <c r="D8065" s="26" t="str">
        <f>[1]!b_calc_yield(A8065,日期设置!$B$2,F8065,1,R8065,1,O8065,L8065,S8065,)</f>
        <v>Fetching...</v>
      </c>
      <c r="E8065" s="26">
        <f t="shared" si="250"/>
        <v>36.182465806359133</v>
      </c>
      <c r="F8065" s="18">
        <f>[1]!b_dq_cleanprice($A8065,日期设置!B$2)</f>
        <v>30.648</v>
      </c>
      <c r="G8065" s="18" t="str">
        <f t="shared" si="251"/>
        <v>1.29 + 0</v>
      </c>
      <c r="H8065" s="27">
        <f>[1]!b_dq_pctchange($A8065,日期设置!$B$2,1)/100</f>
        <v>0</v>
      </c>
      <c r="I8065" s="26">
        <f>[1]!b_pq_pctchange(A8065,日期设置!$B$4,日期设置!$B$2,1)</f>
        <v>0.10419354522620537</v>
      </c>
      <c r="J8065" s="26">
        <f>[1]!b_pq_pctchange(A8065,日期设置!$C$4,日期设置!$B$2,1)</f>
        <v>-1.8318444325574377</v>
      </c>
      <c r="K8065" s="52">
        <f>[1]!b_dq_amount($A8065,日期设置!B$2,2,10000)</f>
        <v>0</v>
      </c>
      <c r="L8065" s="26">
        <f>[1]!b_info_latestpar(A8065,日期设置!$B$2)</f>
        <v>30.000000000000004</v>
      </c>
      <c r="M8065" s="6">
        <f>[1]!b_info_outstandingbalance($A8065,日期设置!B$2)</f>
        <v>2.4</v>
      </c>
      <c r="N8065" s="7" t="str">
        <f>[1]!b_info_latestissurercreditrating2(A8065,日期设置!$B$2,"102","1")</f>
        <v>AA</v>
      </c>
      <c r="O8065" s="44">
        <v>6.85</v>
      </c>
      <c r="P8065" s="9">
        <f>[1]!b_info_repurchasedate(A8065)</f>
        <v>0</v>
      </c>
      <c r="Q8065" s="44" t="s">
        <v>17240</v>
      </c>
      <c r="R8065" s="2" t="str">
        <f>IF((--IF(P8065=0,Q8065,P8065))&gt;(--日期设置!$B$2),IF(P8065=0,Q8065,P8065),Q8065)</f>
        <v>2022-07-09</v>
      </c>
      <c r="S8065" s="32" t="s">
        <v>18811</v>
      </c>
      <c r="T8065" s="8">
        <f>[1]!b_anal_ptmyear($A8065,日期设置!$B$2)</f>
        <v>1.2986301369863014</v>
      </c>
      <c r="U8065" s="8">
        <f>[1]!b_anal_termifexercise($A8065,日期设置!B$2)</f>
        <v>0</v>
      </c>
      <c r="V8065" s="10">
        <f>[1]!b_dq_dirtyprice(A8065,日期设置!$B$2)</f>
        <v>32.089300000000001</v>
      </c>
      <c r="W8065" s="11">
        <f>IF(U8065=0,ROUNDUP((Q8065-日期设置!$B$2)/365,0),ROUNDUP((R8065-日期设置!$B$2)/365,0))</f>
        <v>2</v>
      </c>
      <c r="X8065" s="18">
        <f>_xlfn.IFNA(VLOOKUP(A8065,过往入选债券!A:D,4,0),2)</f>
        <v>2</v>
      </c>
      <c r="Y8065">
        <f>_xlfn.IFNA(VLOOKUP(C8065,[2]Sheet1!$A:$A,1,0),3)</f>
        <v>3</v>
      </c>
    </row>
    <row r="8066" spans="1:25" hidden="1" x14ac:dyDescent="0.2">
      <c r="A8066" s="29" t="s">
        <v>12368</v>
      </c>
      <c r="B8066" s="29" t="s">
        <v>12369</v>
      </c>
      <c r="C8066" s="40" t="s">
        <v>12370</v>
      </c>
      <c r="D8066" s="26" t="str">
        <f>[1]!b_calc_yield(A8066,日期设置!$B$2,F8066,1,R8066,1,O8066,L8066,S8066,)</f>
        <v>Fetching...</v>
      </c>
      <c r="E8066" s="26">
        <f t="shared" ref="E8066:E8129" si="252">((O8066*W8066+L8066)/V8066-1)*100</f>
        <v>20.12082548421801</v>
      </c>
      <c r="F8066" s="18">
        <f>[1]!b_dq_cleanprice($A8066,日期设置!B$2)</f>
        <v>40.400700000000001</v>
      </c>
      <c r="G8066" s="18" t="str">
        <f t="shared" ref="G8066:G8129" si="253">LEFT(T8066,4)&amp;" + "&amp;LEFT(U8066,4)</f>
        <v>1.02 + 0</v>
      </c>
      <c r="H8066" s="27">
        <f>[1]!b_dq_pctchange($A8066,日期设置!$B$2,1)/100</f>
        <v>0</v>
      </c>
      <c r="I8066" s="26">
        <f>[1]!b_pq_pctchange(A8066,日期设置!$B$4,日期设置!$B$2,1)</f>
        <v>-5.9690028930322807</v>
      </c>
      <c r="J8066" s="26">
        <f>[1]!b_pq_pctchange(A8066,日期设置!$C$4,日期设置!$B$2,1)</f>
        <v>-5.9690028930322807</v>
      </c>
      <c r="K8066" s="52">
        <f>[1]!b_dq_amount($A8066,日期设置!B$2,2,10000)</f>
        <v>0</v>
      </c>
      <c r="L8066" s="26">
        <f>[1]!b_info_latestpar(A8066,日期设置!$B$2)</f>
        <v>40</v>
      </c>
      <c r="M8066" s="6">
        <f>[1]!b_info_outstandingbalance($A8066,日期设置!B$2)</f>
        <v>3.2</v>
      </c>
      <c r="N8066" s="7" t="str">
        <f>[1]!b_info_latestissurercreditrating2(A8066,日期设置!$B$2,"102","1")</f>
        <v>AA</v>
      </c>
      <c r="O8066" s="44">
        <v>5.57</v>
      </c>
      <c r="P8066" s="9">
        <f>[1]!b_info_repurchasedate(A8066)</f>
        <v>0</v>
      </c>
      <c r="Q8066" s="44" t="s">
        <v>16085</v>
      </c>
      <c r="R8066" s="2" t="str">
        <f>IF((--IF(P8066=0,Q8066,P8066))&gt;(--日期设置!$B$2),IF(P8066=0,Q8066,P8066),Q8066)</f>
        <v>2022-03-31</v>
      </c>
      <c r="S8066" s="32" t="s">
        <v>18303</v>
      </c>
      <c r="T8066" s="8">
        <f>[1]!b_anal_ptmyear($A8066,日期设置!$B$2)</f>
        <v>1.0246575342465754</v>
      </c>
      <c r="U8066" s="8">
        <f>[1]!b_anal_termifexercise($A8066,日期设置!B$2)</f>
        <v>0</v>
      </c>
      <c r="V8066" s="10">
        <f>[1]!b_dq_dirtyprice(A8066,日期设置!$B$2)</f>
        <v>42.573799999999999</v>
      </c>
      <c r="W8066" s="11">
        <f>IF(U8066=0,ROUNDUP((Q8066-日期设置!$B$2)/365,0),ROUNDUP((R8066-日期设置!$B$2)/365,0))</f>
        <v>2</v>
      </c>
      <c r="X8066" s="18">
        <f>_xlfn.IFNA(VLOOKUP(A8066,过往入选债券!A:D,4,0),2)</f>
        <v>2</v>
      </c>
      <c r="Y8066">
        <f>_xlfn.IFNA(VLOOKUP(C8066,[2]Sheet1!$A:$A,1,0),3)</f>
        <v>3</v>
      </c>
    </row>
    <row r="8067" spans="1:25" hidden="1" x14ac:dyDescent="0.2">
      <c r="A8067" s="29" t="s">
        <v>4856</v>
      </c>
      <c r="B8067" s="29" t="s">
        <v>4857</v>
      </c>
      <c r="C8067" s="40" t="s">
        <v>4858</v>
      </c>
      <c r="D8067" s="26" t="str">
        <f>[1]!b_calc_yield(A8067,日期设置!$B$2,F8067,1,R8067,1,O8067,L8067,S8067,)</f>
        <v>Fetching...</v>
      </c>
      <c r="E8067" s="26">
        <f t="shared" si="252"/>
        <v>-1.1239104925146681</v>
      </c>
      <c r="F8067" s="18">
        <f>[1]!b_dq_cleanprice($A8067,日期设置!B$2)</f>
        <v>102.7659</v>
      </c>
      <c r="G8067" s="18" t="str">
        <f t="shared" si="253"/>
        <v>0.35 + 0</v>
      </c>
      <c r="H8067" s="27">
        <f>[1]!b_dq_pctchange($A8067,日期设置!$B$2,1)/100</f>
        <v>0</v>
      </c>
      <c r="I8067" s="26">
        <f>[1]!b_pq_pctchange(A8067,日期设置!$B$4,日期设置!$B$2,1)</f>
        <v>0</v>
      </c>
      <c r="J8067" s="26">
        <f>[1]!b_pq_pctchange(A8067,日期设置!$C$4,日期设置!$B$2,1)</f>
        <v>0</v>
      </c>
      <c r="K8067" s="52">
        <f>[1]!b_dq_amount($A8067,日期设置!B$2,2,10000)</f>
        <v>0</v>
      </c>
      <c r="L8067" s="26">
        <f>[1]!b_info_latestpar(A8067,日期设置!$B$2)</f>
        <v>100</v>
      </c>
      <c r="M8067" s="6">
        <f>[1]!b_info_outstandingbalance($A8067,日期设置!B$2)</f>
        <v>10</v>
      </c>
      <c r="N8067" s="7" t="str">
        <f>[1]!b_info_latestissurercreditrating2(A8067,日期设置!$B$2,"102","1")</f>
        <v>AAA</v>
      </c>
      <c r="O8067" s="44">
        <v>4.4000000000000004</v>
      </c>
      <c r="P8067" s="9">
        <f>[1]!b_info_repurchasedate(A8067)</f>
        <v>0</v>
      </c>
      <c r="Q8067" s="44" t="s">
        <v>16617</v>
      </c>
      <c r="R8067" s="2" t="str">
        <f>IF((--IF(P8067=0,Q8067,P8067))&gt;(--日期设置!$B$2),IF(P8067=0,Q8067,P8067),Q8067)</f>
        <v>2021-07-31</v>
      </c>
      <c r="S8067" s="32" t="s">
        <v>18859</v>
      </c>
      <c r="T8067" s="8">
        <f>[1]!b_anal_ptmyear($A8067,日期设置!$B$2)</f>
        <v>0.35890410958904112</v>
      </c>
      <c r="U8067" s="8">
        <f>[1]!b_anal_termifexercise($A8067,日期设置!B$2)</f>
        <v>0</v>
      </c>
      <c r="V8067" s="10">
        <f>[1]!b_dq_dirtyprice(A8067,日期设置!$B$2)</f>
        <v>105.58669999999999</v>
      </c>
      <c r="W8067" s="11">
        <f>IF(U8067=0,ROUNDUP((Q8067-日期设置!$B$2)/365,0),ROUNDUP((R8067-日期设置!$B$2)/365,0))</f>
        <v>1</v>
      </c>
      <c r="X8067" s="18">
        <f>_xlfn.IFNA(VLOOKUP(A8067,过往入选债券!A:D,4,0),2)</f>
        <v>2</v>
      </c>
      <c r="Y8067">
        <f>_xlfn.IFNA(VLOOKUP(C8067,[2]Sheet1!$A:$A,1,0),3)</f>
        <v>3</v>
      </c>
    </row>
    <row r="8068" spans="1:25" hidden="1" x14ac:dyDescent="0.2">
      <c r="A8068" s="29" t="s">
        <v>1713</v>
      </c>
      <c r="B8068" s="29" t="s">
        <v>1714</v>
      </c>
      <c r="C8068" s="40" t="s">
        <v>1169</v>
      </c>
      <c r="D8068" s="26" t="str">
        <f>[1]!b_calc_yield(A8068,日期设置!$B$2,F8068,1,R8068,1,O8068,L8068,S8068,)</f>
        <v>Fetching...</v>
      </c>
      <c r="E8068" s="26">
        <f t="shared" si="252"/>
        <v>-6.9082271469955714E-2</v>
      </c>
      <c r="F8068" s="18">
        <f>[1]!b_dq_cleanprice($A8068,日期设置!B$2)</f>
        <v>100.2251</v>
      </c>
      <c r="G8068" s="18" t="str">
        <f t="shared" si="253"/>
        <v>0.02 + 0</v>
      </c>
      <c r="H8068" s="27">
        <f>[1]!b_dq_pctchange($A8068,日期设置!$B$2,1)/100</f>
        <v>0</v>
      </c>
      <c r="I8068" s="26">
        <f>[1]!b_pq_pctchange(A8068,日期设置!$B$4,日期设置!$B$2,1)</f>
        <v>0</v>
      </c>
      <c r="J8068" s="26">
        <f>[1]!b_pq_pctchange(A8068,日期设置!$C$4,日期设置!$B$2,1)</f>
        <v>-8.8920522796854765E-2</v>
      </c>
      <c r="K8068" s="52">
        <f>[1]!b_dq_amount($A8068,日期设置!B$2,2,10000)</f>
        <v>0</v>
      </c>
      <c r="L8068" s="26">
        <f>[1]!b_info_latestpar(A8068,日期设置!$B$2)</f>
        <v>100</v>
      </c>
      <c r="M8068" s="6">
        <f>[1]!b_info_outstandingbalance($A8068,日期设置!B$2)</f>
        <v>5</v>
      </c>
      <c r="N8068" s="7">
        <f>[1]!b_info_latestissurercreditrating2(A8068,日期设置!$B$2,"102","1")</f>
        <v>0</v>
      </c>
      <c r="O8068" s="44">
        <v>6.9</v>
      </c>
      <c r="P8068" s="9">
        <f>[1]!b_info_repurchasedate(A8068)</f>
        <v>0</v>
      </c>
      <c r="Q8068" s="44" t="s">
        <v>16927</v>
      </c>
      <c r="R8068" s="2" t="str">
        <f>IF((--IF(P8068=0,Q8068,P8068))&gt;(--日期设置!$B$2),IF(P8068=0,Q8068,P8068),Q8068)</f>
        <v>2021-03-30</v>
      </c>
      <c r="S8068" s="32" t="s">
        <v>17909</v>
      </c>
      <c r="T8068" s="8">
        <f>[1]!b_anal_ptmyear($A8068,日期设置!$B$2)</f>
        <v>2.1917808219178082E-2</v>
      </c>
      <c r="U8068" s="8">
        <f>[1]!b_anal_termifexercise($A8068,日期设置!B$2)</f>
        <v>0</v>
      </c>
      <c r="V8068" s="10">
        <f>[1]!b_dq_dirtyprice(A8068,日期设置!$B$2)</f>
        <v>106.9739</v>
      </c>
      <c r="W8068" s="11">
        <f>IF(U8068=0,ROUNDUP((Q8068-日期设置!$B$2)/365,0),ROUNDUP((R8068-日期设置!$B$2)/365,0))</f>
        <v>1</v>
      </c>
      <c r="X8068" s="18">
        <f>_xlfn.IFNA(VLOOKUP(A8068,过往入选债券!A:D,4,0),2)</f>
        <v>2</v>
      </c>
      <c r="Y8068">
        <f>_xlfn.IFNA(VLOOKUP(C8068,[2]Sheet1!$A:$A,1,0),3)</f>
        <v>3</v>
      </c>
    </row>
    <row r="8069" spans="1:25" hidden="1" x14ac:dyDescent="0.2">
      <c r="A8069" s="29" t="s">
        <v>12339</v>
      </c>
      <c r="B8069" s="29" t="s">
        <v>12340</v>
      </c>
      <c r="C8069" s="40" t="s">
        <v>3276</v>
      </c>
      <c r="D8069" s="26" t="str">
        <f>[1]!b_calc_yield(A8069,日期设置!$B$2,F8069,1,R8069,1,O8069,L8069,S8069,)</f>
        <v>Fetching...</v>
      </c>
      <c r="E8069" s="26">
        <f t="shared" si="252"/>
        <v>25.801108447544419</v>
      </c>
      <c r="F8069" s="18">
        <f>[1]!b_dq_cleanprice($A8069,日期设置!B$2)</f>
        <v>40.186300000000003</v>
      </c>
      <c r="G8069" s="18" t="str">
        <f t="shared" si="253"/>
        <v>1.02 + 0</v>
      </c>
      <c r="H8069" s="27">
        <f>[1]!b_dq_pctchange($A8069,日期设置!$B$2,1)/100</f>
        <v>0</v>
      </c>
      <c r="I8069" s="26">
        <f>[1]!b_pq_pctchange(A8069,日期设置!$B$4,日期设置!$B$2,1)</f>
        <v>0</v>
      </c>
      <c r="J8069" s="26">
        <f>[1]!b_pq_pctchange(A8069,日期设置!$C$4,日期设置!$B$2,1)</f>
        <v>0</v>
      </c>
      <c r="K8069" s="52">
        <f>[1]!b_dq_amount($A8069,日期设置!B$2,2,10000)</f>
        <v>0</v>
      </c>
      <c r="L8069" s="26">
        <f>[1]!b_info_latestpar(A8069,日期设置!$B$2)</f>
        <v>40</v>
      </c>
      <c r="M8069" s="6">
        <f>[1]!b_info_outstandingbalance($A8069,日期设置!B$2)</f>
        <v>6.4</v>
      </c>
      <c r="N8069" s="7" t="str">
        <f>[1]!b_info_latestissurercreditrating2(A8069,日期设置!$B$2,"102","1")</f>
        <v>AA</v>
      </c>
      <c r="O8069" s="44">
        <v>7</v>
      </c>
      <c r="P8069" s="9">
        <f>[1]!b_info_repurchasedate(A8069)</f>
        <v>0</v>
      </c>
      <c r="Q8069" s="44" t="s">
        <v>16055</v>
      </c>
      <c r="R8069" s="2" t="str">
        <f>IF((--IF(P8069=0,Q8069,P8069))&gt;(--日期设置!$B$2),IF(P8069=0,Q8069,P8069),Q8069)</f>
        <v>2022-03-30</v>
      </c>
      <c r="S8069" s="32" t="s">
        <v>19055</v>
      </c>
      <c r="T8069" s="8">
        <f>[1]!b_anal_ptmyear($A8069,日期设置!$B$2)</f>
        <v>1.021917808219178</v>
      </c>
      <c r="U8069" s="8">
        <f>[1]!b_anal_termifexercise($A8069,日期设置!B$2)</f>
        <v>0</v>
      </c>
      <c r="V8069" s="10">
        <f>[1]!b_dq_dirtyprice(A8069,日期设置!$B$2)</f>
        <v>42.924900000000001</v>
      </c>
      <c r="W8069" s="11">
        <f>IF(U8069=0,ROUNDUP((Q8069-日期设置!$B$2)/365,0),ROUNDUP((R8069-日期设置!$B$2)/365,0))</f>
        <v>2</v>
      </c>
      <c r="X8069" s="18">
        <f>_xlfn.IFNA(VLOOKUP(A8069,过往入选债券!A:D,4,0),2)</f>
        <v>2</v>
      </c>
      <c r="Y8069">
        <f>_xlfn.IFNA(VLOOKUP(C8069,[2]Sheet1!$A:$A,1,0),3)</f>
        <v>3</v>
      </c>
    </row>
    <row r="8070" spans="1:25" hidden="1" x14ac:dyDescent="0.2">
      <c r="A8070" s="29" t="s">
        <v>12743</v>
      </c>
      <c r="B8070" s="29" t="s">
        <v>12744</v>
      </c>
      <c r="C8070" s="40" t="s">
        <v>12745</v>
      </c>
      <c r="D8070" s="26" t="str">
        <f>[1]!b_calc_yield(A8070,日期设置!$B$2,F8070,1,R8070,1,O8070,L8070,S8070,)</f>
        <v>Fetching...</v>
      </c>
      <c r="E8070" s="26">
        <f t="shared" si="252"/>
        <v>19.6801906937478</v>
      </c>
      <c r="F8070" s="18">
        <f>[1]!b_dq_cleanprice($A8070,日期设置!B$2)</f>
        <v>19.853899999999999</v>
      </c>
      <c r="G8070" s="18" t="str">
        <f t="shared" si="253"/>
        <v>0.65 + 0</v>
      </c>
      <c r="H8070" s="27">
        <f>[1]!b_dq_pctchange($A8070,日期设置!$B$2,1)/100</f>
        <v>0</v>
      </c>
      <c r="I8070" s="26">
        <f>[1]!b_pq_pctchange(A8070,日期设置!$B$4,日期设置!$B$2,1)</f>
        <v>0</v>
      </c>
      <c r="J8070" s="26">
        <f>[1]!b_pq_pctchange(A8070,日期设置!$C$4,日期设置!$B$2,1)</f>
        <v>8.7717087187752507E-2</v>
      </c>
      <c r="K8070" s="52">
        <f>[1]!b_dq_amount($A8070,日期设置!B$2,2,10000)</f>
        <v>0</v>
      </c>
      <c r="L8070" s="26">
        <f>[1]!b_info_latestpar(A8070,日期设置!$B$2)</f>
        <v>19.999999999999996</v>
      </c>
      <c r="M8070" s="6">
        <f>[1]!b_info_outstandingbalance($A8070,日期设置!B$2)</f>
        <v>2.4</v>
      </c>
      <c r="N8070" s="7" t="str">
        <f>[1]!b_info_latestissurercreditrating2(A8070,日期设置!$B$2,"102","1")</f>
        <v>AA</v>
      </c>
      <c r="O8070" s="44">
        <v>4.0999999999999996</v>
      </c>
      <c r="P8070" s="9">
        <f>[1]!b_info_repurchasedate(A8070)</f>
        <v>0</v>
      </c>
      <c r="Q8070" s="44" t="s">
        <v>16100</v>
      </c>
      <c r="R8070" s="2" t="str">
        <f>IF((--IF(P8070=0,Q8070,P8070))&gt;(--日期设置!$B$2),IF(P8070=0,Q8070,P8070),Q8070)</f>
        <v>2021-11-16</v>
      </c>
      <c r="S8070" s="32" t="s">
        <v>18301</v>
      </c>
      <c r="T8070" s="8">
        <f>[1]!b_anal_ptmyear($A8070,日期设置!$B$2)</f>
        <v>0.65479452054794518</v>
      </c>
      <c r="U8070" s="8">
        <f>[1]!b_anal_termifexercise($A8070,日期设置!B$2)</f>
        <v>0</v>
      </c>
      <c r="V8070" s="10">
        <f>[1]!b_dq_dirtyprice(A8070,日期设置!$B$2)</f>
        <v>20.137</v>
      </c>
      <c r="W8070" s="11">
        <f>IF(U8070=0,ROUNDUP((Q8070-日期设置!$B$2)/365,0),ROUNDUP((R8070-日期设置!$B$2)/365,0))</f>
        <v>1</v>
      </c>
      <c r="X8070" s="18" t="str">
        <f>_xlfn.IFNA(VLOOKUP(A8070,过往入选债券!A:D,4,0),2)</f>
        <v>否</v>
      </c>
      <c r="Y8070">
        <f>_xlfn.IFNA(VLOOKUP(C8070,[2]Sheet1!$A:$A,1,0),3)</f>
        <v>3</v>
      </c>
    </row>
    <row r="8071" spans="1:25" hidden="1" x14ac:dyDescent="0.2">
      <c r="A8071" s="29" t="s">
        <v>12396</v>
      </c>
      <c r="B8071" s="29" t="s">
        <v>12397</v>
      </c>
      <c r="C8071" s="40" t="s">
        <v>451</v>
      </c>
      <c r="D8071" s="26" t="str">
        <f>[1]!b_calc_yield(A8071,日期设置!$B$2,F8071,1,R8071,1,O8071,L8071,S8071,)</f>
        <v>Fetching...</v>
      </c>
      <c r="E8071" s="26">
        <f t="shared" si="252"/>
        <v>22.708511508571007</v>
      </c>
      <c r="F8071" s="18">
        <f>[1]!b_dq_cleanprice($A8071,日期设置!B$2)</f>
        <v>40.623100000000001</v>
      </c>
      <c r="G8071" s="18" t="str">
        <f t="shared" si="253"/>
        <v>1.06 + 0</v>
      </c>
      <c r="H8071" s="27">
        <f>[1]!b_dq_pctchange($A8071,日期设置!$B$2,1)/100</f>
        <v>0</v>
      </c>
      <c r="I8071" s="26">
        <f>[1]!b_pq_pctchange(A8071,日期设置!$B$4,日期设置!$B$2,1)</f>
        <v>0</v>
      </c>
      <c r="J8071" s="26">
        <f>[1]!b_pq_pctchange(A8071,日期设置!$C$4,日期设置!$B$2,1)</f>
        <v>0</v>
      </c>
      <c r="K8071" s="52">
        <f>[1]!b_dq_amount($A8071,日期设置!B$2,2,10000)</f>
        <v>0</v>
      </c>
      <c r="L8071" s="26">
        <f>[1]!b_info_latestpar(A8071,日期设置!$B$2)</f>
        <v>40</v>
      </c>
      <c r="M8071" s="6">
        <f>[1]!b_info_outstandingbalance($A8071,日期设置!B$2)</f>
        <v>3.96</v>
      </c>
      <c r="N8071" s="7" t="str">
        <f>[1]!b_info_latestissurercreditrating2(A8071,日期设置!$B$2,"102","1")</f>
        <v>AA+</v>
      </c>
      <c r="O8071" s="44">
        <v>6.4</v>
      </c>
      <c r="P8071" s="9">
        <f>[1]!b_info_repurchasedate(A8071)</f>
        <v>0</v>
      </c>
      <c r="Q8071" s="44" t="s">
        <v>16248</v>
      </c>
      <c r="R8071" s="2" t="str">
        <f>IF((--IF(P8071=0,Q8071,P8071))&gt;(--日期设置!$B$2),IF(P8071=0,Q8071,P8071),Q8071)</f>
        <v>2022-04-13</v>
      </c>
      <c r="S8071" s="32" t="s">
        <v>18032</v>
      </c>
      <c r="T8071" s="8">
        <f>[1]!b_anal_ptmyear($A8071,日期设置!$B$2)</f>
        <v>1.0602739726027397</v>
      </c>
      <c r="U8071" s="8">
        <f>[1]!b_anal_termifexercise($A8071,日期设置!B$2)</f>
        <v>0</v>
      </c>
      <c r="V8071" s="10">
        <f>[1]!b_dq_dirtyprice(A8071,日期设置!$B$2)</f>
        <v>43.028799999999997</v>
      </c>
      <c r="W8071" s="11">
        <f>IF(U8071=0,ROUNDUP((Q8071-日期设置!$B$2)/365,0),ROUNDUP((R8071-日期设置!$B$2)/365,0))</f>
        <v>2</v>
      </c>
      <c r="X8071" s="18">
        <f>_xlfn.IFNA(VLOOKUP(A8071,过往入选债券!A:D,4,0),2)</f>
        <v>2</v>
      </c>
      <c r="Y8071">
        <f>_xlfn.IFNA(VLOOKUP(C8071,[2]Sheet1!$A:$A,1,0),3)</f>
        <v>3</v>
      </c>
    </row>
    <row r="8072" spans="1:25" hidden="1" x14ac:dyDescent="0.2">
      <c r="A8072" s="29" t="s">
        <v>1978</v>
      </c>
      <c r="B8072" s="29" t="s">
        <v>1979</v>
      </c>
      <c r="C8072" s="40" t="s">
        <v>1541</v>
      </c>
      <c r="D8072" s="26" t="str">
        <f>[1]!b_calc_yield(A8072,日期设置!$B$2,F8072,1,R8072,1,O8072,L8072,S8072,)</f>
        <v>Fetching...</v>
      </c>
      <c r="E8072" s="26">
        <f t="shared" si="252"/>
        <v>-1.105866400005151</v>
      </c>
      <c r="F8072" s="18">
        <f>[1]!b_dq_cleanprice($A8072,日期设置!B$2)</f>
        <v>103.75</v>
      </c>
      <c r="G8072" s="18" t="str">
        <f t="shared" si="253"/>
        <v>0.33 + 0</v>
      </c>
      <c r="H8072" s="27">
        <f>[1]!b_dq_pctchange($A8072,日期设置!$B$2,1)/100</f>
        <v>0</v>
      </c>
      <c r="I8072" s="26">
        <f>[1]!b_pq_pctchange(A8072,日期设置!$B$4,日期设置!$B$2,1)</f>
        <v>0</v>
      </c>
      <c r="J8072" s="26">
        <f>[1]!b_pq_pctchange(A8072,日期设置!$C$4,日期设置!$B$2,1)</f>
        <v>0</v>
      </c>
      <c r="K8072" s="52">
        <f>[1]!b_dq_amount($A8072,日期设置!B$2,2,10000)</f>
        <v>0</v>
      </c>
      <c r="L8072" s="26">
        <f>[1]!b_info_latestpar(A8072,日期设置!$B$2)</f>
        <v>100</v>
      </c>
      <c r="M8072" s="6">
        <f>[1]!b_info_outstandingbalance($A8072,日期设置!B$2)</f>
        <v>1.5</v>
      </c>
      <c r="N8072" s="7">
        <f>[1]!b_info_latestissurercreditrating2(A8072,日期设置!$B$2,"102","1")</f>
        <v>0</v>
      </c>
      <c r="O8072" s="44">
        <v>7.5</v>
      </c>
      <c r="P8072" s="9">
        <f>[1]!b_info_repurchasedate(A8072)</f>
        <v>0</v>
      </c>
      <c r="Q8072" s="44" t="s">
        <v>17233</v>
      </c>
      <c r="R8072" s="2" t="str">
        <f>IF((--IF(P8072=0,Q8072,P8072))&gt;(--日期设置!$B$2),IF(P8072=0,Q8072,P8072),Q8072)</f>
        <v>2021-07-24</v>
      </c>
      <c r="S8072" s="32" t="s">
        <v>18792</v>
      </c>
      <c r="T8072" s="8">
        <f>[1]!b_anal_ptmyear($A8072,日期设置!$B$2)</f>
        <v>0.33972602739726027</v>
      </c>
      <c r="U8072" s="8">
        <f>[1]!b_anal_termifexercise($A8072,日期设置!B$2)</f>
        <v>0</v>
      </c>
      <c r="V8072" s="10">
        <f>[1]!b_dq_dirtyprice(A8072,日期设置!$B$2)</f>
        <v>108.7021</v>
      </c>
      <c r="W8072" s="11">
        <f>IF(U8072=0,ROUNDUP((Q8072-日期设置!$B$2)/365,0),ROUNDUP((R8072-日期设置!$B$2)/365,0))</f>
        <v>1</v>
      </c>
      <c r="X8072" s="18">
        <f>_xlfn.IFNA(VLOOKUP(A8072,过往入选债券!A:D,4,0),2)</f>
        <v>2</v>
      </c>
      <c r="Y8072">
        <f>_xlfn.IFNA(VLOOKUP(C8072,[2]Sheet1!$A:$A,1,0),3)</f>
        <v>3</v>
      </c>
    </row>
    <row r="8073" spans="1:25" hidden="1" x14ac:dyDescent="0.2">
      <c r="A8073" s="29" t="s">
        <v>12375</v>
      </c>
      <c r="B8073" s="29" t="s">
        <v>12376</v>
      </c>
      <c r="C8073" s="40" t="s">
        <v>11655</v>
      </c>
      <c r="D8073" s="26" t="str">
        <f>[1]!b_calc_yield(A8073,日期设置!$B$2,F8073,1,R8073,1,O8073,L8073,S8073,)</f>
        <v>Fetching...</v>
      </c>
      <c r="E8073" s="26">
        <f t="shared" si="252"/>
        <v>22.677418379755899</v>
      </c>
      <c r="F8073" s="18">
        <f>[1]!b_dq_cleanprice($A8073,日期设置!B$2)</f>
        <v>40.567</v>
      </c>
      <c r="G8073" s="18" t="str">
        <f t="shared" si="253"/>
        <v>1.04 + 0</v>
      </c>
      <c r="H8073" s="27">
        <f>[1]!b_dq_pctchange($A8073,日期设置!$B$2,1)/100</f>
        <v>0</v>
      </c>
      <c r="I8073" s="26">
        <f>[1]!b_pq_pctchange(A8073,日期设置!$B$4,日期设置!$B$2,1)</f>
        <v>0</v>
      </c>
      <c r="J8073" s="26">
        <f>[1]!b_pq_pctchange(A8073,日期设置!$C$4,日期设置!$B$2,1)</f>
        <v>0</v>
      </c>
      <c r="K8073" s="52">
        <f>[1]!b_dq_amount($A8073,日期设置!B$2,2,10000)</f>
        <v>0</v>
      </c>
      <c r="L8073" s="26">
        <f>[1]!b_info_latestpar(A8073,日期设置!$B$2)</f>
        <v>40</v>
      </c>
      <c r="M8073" s="6">
        <f>[1]!b_info_outstandingbalance($A8073,日期设置!B$2)</f>
        <v>4.4000000000000004</v>
      </c>
      <c r="N8073" s="7" t="str">
        <f>[1]!b_info_latestissurercreditrating2(A8073,日期设置!$B$2,"102","1")</f>
        <v>AA</v>
      </c>
      <c r="O8073" s="44">
        <v>6.38</v>
      </c>
      <c r="P8073" s="9">
        <f>[1]!b_info_repurchasedate(A8073)</f>
        <v>0</v>
      </c>
      <c r="Q8073" s="44" t="s">
        <v>16139</v>
      </c>
      <c r="R8073" s="2" t="str">
        <f>IF((--IF(P8073=0,Q8073,P8073))&gt;(--日期设置!$B$2),IF(P8073=0,Q8073,P8073),Q8073)</f>
        <v>2022-04-07</v>
      </c>
      <c r="S8073" s="32" t="s">
        <v>18752</v>
      </c>
      <c r="T8073" s="8">
        <f>[1]!b_anal_ptmyear($A8073,日期设置!$B$2)</f>
        <v>1.0438356164383562</v>
      </c>
      <c r="U8073" s="8">
        <f>[1]!b_anal_termifexercise($A8073,日期设置!B$2)</f>
        <v>0</v>
      </c>
      <c r="V8073" s="10">
        <f>[1]!b_dq_dirtyprice(A8073,日期设置!$B$2)</f>
        <v>43.007100000000001</v>
      </c>
      <c r="W8073" s="11">
        <f>IF(U8073=0,ROUNDUP((Q8073-日期设置!$B$2)/365,0),ROUNDUP((R8073-日期设置!$B$2)/365,0))</f>
        <v>2</v>
      </c>
      <c r="X8073" s="18">
        <f>_xlfn.IFNA(VLOOKUP(A8073,过往入选债券!A:D,4,0),2)</f>
        <v>2</v>
      </c>
      <c r="Y8073">
        <f>_xlfn.IFNA(VLOOKUP(C8073,[2]Sheet1!$A:$A,1,0),3)</f>
        <v>3</v>
      </c>
    </row>
    <row r="8074" spans="1:25" hidden="1" x14ac:dyDescent="0.2">
      <c r="A8074" s="29" t="s">
        <v>6332</v>
      </c>
      <c r="B8074" s="29" t="s">
        <v>6333</v>
      </c>
      <c r="C8074" s="40" t="s">
        <v>180</v>
      </c>
      <c r="D8074" s="26" t="str">
        <f>[1]!b_calc_yield(A8074,日期设置!$B$2,F8074,1,R8074,1,O8074,L8074,S8074,)</f>
        <v>Fetching...</v>
      </c>
      <c r="E8074" s="26">
        <f t="shared" si="252"/>
        <v>-7.4662258932467473E-2</v>
      </c>
      <c r="F8074" s="18">
        <f>[1]!b_dq_cleanprice($A8074,日期设置!B$2)</f>
        <v>100.21980000000001</v>
      </c>
      <c r="G8074" s="18" t="str">
        <f t="shared" si="253"/>
        <v>0.02 + 0</v>
      </c>
      <c r="H8074" s="27">
        <f>[1]!b_dq_pctchange($A8074,日期设置!$B$2,1)/100</f>
        <v>0</v>
      </c>
      <c r="I8074" s="26">
        <f>[1]!b_pq_pctchange(A8074,日期设置!$B$4,日期设置!$B$2,1)</f>
        <v>0</v>
      </c>
      <c r="J8074" s="26">
        <f>[1]!b_pq_pctchange(A8074,日期设置!$C$4,日期设置!$B$2,1)</f>
        <v>0</v>
      </c>
      <c r="K8074" s="52">
        <f>[1]!b_dq_amount($A8074,日期设置!B$2,2,10000)</f>
        <v>0</v>
      </c>
      <c r="L8074" s="26">
        <f>[1]!b_info_latestpar(A8074,日期设置!$B$2)</f>
        <v>100</v>
      </c>
      <c r="M8074" s="6">
        <f>[1]!b_info_outstandingbalance($A8074,日期设置!B$2)</f>
        <v>4</v>
      </c>
      <c r="N8074" s="7" t="str">
        <f>[1]!b_info_latestissurercreditrating2(A8074,日期设置!$B$2,"102","1")</f>
        <v>AA+</v>
      </c>
      <c r="O8074" s="44">
        <v>6.4</v>
      </c>
      <c r="P8074" s="9">
        <f>[1]!b_info_repurchasedate(A8074)</f>
        <v>0</v>
      </c>
      <c r="Q8074" s="44" t="s">
        <v>16927</v>
      </c>
      <c r="R8074" s="2" t="str">
        <f>IF((--IF(P8074=0,Q8074,P8074))&gt;(--日期设置!$B$2),IF(P8074=0,Q8074,P8074),Q8074)</f>
        <v>2021-03-30</v>
      </c>
      <c r="S8074" s="32" t="s">
        <v>17909</v>
      </c>
      <c r="T8074" s="8">
        <f>[1]!b_anal_ptmyear($A8074,日期设置!$B$2)</f>
        <v>2.1917808219178082E-2</v>
      </c>
      <c r="U8074" s="8">
        <f>[1]!b_anal_termifexercise($A8074,日期设置!B$2)</f>
        <v>0</v>
      </c>
      <c r="V8074" s="10">
        <f>[1]!b_dq_dirtyprice(A8074,日期设置!$B$2)</f>
        <v>106.4795</v>
      </c>
      <c r="W8074" s="11">
        <f>IF(U8074=0,ROUNDUP((Q8074-日期设置!$B$2)/365,0),ROUNDUP((R8074-日期设置!$B$2)/365,0))</f>
        <v>1</v>
      </c>
      <c r="X8074" s="18">
        <f>_xlfn.IFNA(VLOOKUP(A8074,过往入选债券!A:D,4,0),2)</f>
        <v>2</v>
      </c>
      <c r="Y8074">
        <f>_xlfn.IFNA(VLOOKUP(C8074,[2]Sheet1!$A:$A,1,0),3)</f>
        <v>3</v>
      </c>
    </row>
    <row r="8075" spans="1:25" hidden="1" x14ac:dyDescent="0.2">
      <c r="A8075" s="29" t="s">
        <v>8629</v>
      </c>
      <c r="B8075" s="29" t="s">
        <v>8630</v>
      </c>
      <c r="C8075" s="40" t="s">
        <v>48</v>
      </c>
      <c r="D8075" s="26" t="str">
        <f>[1]!b_calc_yield(A8075,日期设置!$B$2,F8075,1,R8075,1,O8075,L8075,S8075,)</f>
        <v>Fetching...</v>
      </c>
      <c r="E8075" s="26">
        <f t="shared" si="252"/>
        <v>-0.71557433618676392</v>
      </c>
      <c r="F8075" s="18">
        <f>[1]!b_dq_cleanprice($A8075,日期设置!B$2)</f>
        <v>102.1425</v>
      </c>
      <c r="G8075" s="18" t="str">
        <f t="shared" si="253"/>
        <v>1.20 + 0.21</v>
      </c>
      <c r="H8075" s="27">
        <f>[1]!b_dq_pctchange($A8075,日期设置!$B$2,1)/100</f>
        <v>0</v>
      </c>
      <c r="I8075" s="26">
        <f>[1]!b_pq_pctchange(A8075,日期设置!$B$4,日期设置!$B$2,1)</f>
        <v>0</v>
      </c>
      <c r="J8075" s="26">
        <f>[1]!b_pq_pctchange(A8075,日期设置!$C$4,日期设置!$B$2,1)</f>
        <v>0</v>
      </c>
      <c r="K8075" s="52">
        <f>[1]!b_dq_amount($A8075,日期设置!B$2,2,10000)</f>
        <v>0</v>
      </c>
      <c r="L8075" s="26">
        <f>[1]!b_info_latestpar(A8075,日期设置!$B$2)</f>
        <v>100</v>
      </c>
      <c r="M8075" s="6">
        <f>[1]!b_info_outstandingbalance($A8075,日期设置!B$2)</f>
        <v>5</v>
      </c>
      <c r="N8075" s="7" t="str">
        <f>[1]!b_info_latestissurercreditrating2(A8075,日期设置!$B$2,"102","1")</f>
        <v>AA+</v>
      </c>
      <c r="O8075" s="44">
        <v>6.6</v>
      </c>
      <c r="P8075" s="9" t="str">
        <f>[1]!b_info_repurchasedate(A8075)</f>
        <v>2021-06-07</v>
      </c>
      <c r="Q8075" s="44" t="s">
        <v>17095</v>
      </c>
      <c r="R8075" s="2" t="str">
        <f>IF((--IF(P8075=0,Q8075,P8075))&gt;(--日期设置!$B$2),IF(P8075=0,Q8075,P8075),Q8075)</f>
        <v>2021-06-07</v>
      </c>
      <c r="S8075" s="32" t="s">
        <v>18632</v>
      </c>
      <c r="T8075" s="8">
        <f>[1]!b_anal_ptmyear($A8075,日期设置!$B$2)</f>
        <v>1.2082191780821918</v>
      </c>
      <c r="U8075" s="8">
        <f>[1]!b_anal_termifexercise($A8075,日期设置!B$2)</f>
        <v>0.21095890410958903</v>
      </c>
      <c r="V8075" s="10">
        <f>[1]!b_dq_dirtyprice(A8075,日期设置!$B$2)</f>
        <v>107.3683</v>
      </c>
      <c r="W8075" s="11">
        <f>IF(U8075=0,ROUNDUP((Q8075-日期设置!$B$2)/365,0),ROUNDUP((R8075-日期设置!$B$2)/365,0))</f>
        <v>1</v>
      </c>
      <c r="X8075" s="18">
        <f>_xlfn.IFNA(VLOOKUP(A8075,过往入选债券!A:D,4,0),2)</f>
        <v>2</v>
      </c>
      <c r="Y8075">
        <f>_xlfn.IFNA(VLOOKUP(C8075,[2]Sheet1!$A:$A,1,0),3)</f>
        <v>3</v>
      </c>
    </row>
    <row r="8076" spans="1:25" hidden="1" x14ac:dyDescent="0.2">
      <c r="A8076" s="29" t="s">
        <v>12253</v>
      </c>
      <c r="B8076" s="29" t="s">
        <v>12254</v>
      </c>
      <c r="C8076" s="40" t="s">
        <v>2169</v>
      </c>
      <c r="D8076" s="26" t="str">
        <f>[1]!b_calc_yield(A8076,日期设置!$B$2,F8076,1,R8076,1,O8076,L8076,S8076,)</f>
        <v>Fetching...</v>
      </c>
      <c r="E8076" s="26">
        <f t="shared" si="252"/>
        <v>24.529806698957344</v>
      </c>
      <c r="F8076" s="18">
        <f>[1]!b_dq_cleanprice($A8076,日期设置!B$2)</f>
        <v>40.208599999999997</v>
      </c>
      <c r="G8076" s="18" t="str">
        <f t="shared" si="253"/>
        <v>1.00 + 0</v>
      </c>
      <c r="H8076" s="27">
        <f>[1]!b_dq_pctchange($A8076,日期设置!$B$2,1)/100</f>
        <v>0</v>
      </c>
      <c r="I8076" s="26">
        <f>[1]!b_pq_pctchange(A8076,日期设置!$B$4,日期设置!$B$2,1)</f>
        <v>0</v>
      </c>
      <c r="J8076" s="26">
        <f>[1]!b_pq_pctchange(A8076,日期设置!$C$4,日期设置!$B$2,1)</f>
        <v>-0.68100473516894333</v>
      </c>
      <c r="K8076" s="52">
        <f>[1]!b_dq_amount($A8076,日期设置!B$2,2,10000)</f>
        <v>0</v>
      </c>
      <c r="L8076" s="26">
        <f>[1]!b_info_latestpar(A8076,日期设置!$B$2)</f>
        <v>40</v>
      </c>
      <c r="M8076" s="6">
        <f>[1]!b_info_outstandingbalance($A8076,日期设置!B$2)</f>
        <v>4</v>
      </c>
      <c r="N8076" s="7" t="str">
        <f>[1]!b_info_latestissurercreditrating2(A8076,日期设置!$B$2,"102","1")</f>
        <v>AA</v>
      </c>
      <c r="O8076" s="44">
        <v>6.7</v>
      </c>
      <c r="P8076" s="9">
        <f>[1]!b_info_repurchasedate(A8076)</f>
        <v>0</v>
      </c>
      <c r="Q8076" s="44" t="s">
        <v>17020</v>
      </c>
      <c r="R8076" s="2" t="str">
        <f>IF((--IF(P8076=0,Q8076,P8076))&gt;(--日期设置!$B$2),IF(P8076=0,Q8076,P8076),Q8076)</f>
        <v>2022-03-23</v>
      </c>
      <c r="S8076" s="32" t="s">
        <v>18820</v>
      </c>
      <c r="T8076" s="8">
        <f>[1]!b_anal_ptmyear($A8076,日期设置!$B$2)</f>
        <v>1.0027397260273974</v>
      </c>
      <c r="U8076" s="8">
        <f>[1]!b_anal_termifexercise($A8076,日期设置!B$2)</f>
        <v>0</v>
      </c>
      <c r="V8076" s="10">
        <f>[1]!b_dq_dirtyprice(A8076,日期设置!$B$2)</f>
        <v>42.881300000000003</v>
      </c>
      <c r="W8076" s="11">
        <f>IF(U8076=0,ROUNDUP((Q8076-日期设置!$B$2)/365,0),ROUNDUP((R8076-日期设置!$B$2)/365,0))</f>
        <v>2</v>
      </c>
      <c r="X8076" s="18">
        <f>_xlfn.IFNA(VLOOKUP(A8076,过往入选债券!A:D,4,0),2)</f>
        <v>2</v>
      </c>
      <c r="Y8076">
        <f>_xlfn.IFNA(VLOOKUP(C8076,[2]Sheet1!$A:$A,1,0),3)</f>
        <v>3</v>
      </c>
    </row>
    <row r="8077" spans="1:25" hidden="1" x14ac:dyDescent="0.2">
      <c r="A8077" s="29" t="s">
        <v>12184</v>
      </c>
      <c r="B8077" s="29" t="s">
        <v>12185</v>
      </c>
      <c r="C8077" s="40" t="s">
        <v>2197</v>
      </c>
      <c r="D8077" s="26" t="str">
        <f>[1]!b_calc_yield(A8077,日期设置!$B$2,F8077,1,R8077,1,O8077,L8077,S8077,)</f>
        <v>Fetching...</v>
      </c>
      <c r="E8077" s="26">
        <f t="shared" si="252"/>
        <v>26.94802957362392</v>
      </c>
      <c r="F8077" s="18">
        <f>[1]!b_dq_cleanprice($A8077,日期设置!B$2)</f>
        <v>19.972799999999999</v>
      </c>
      <c r="G8077" s="18" t="str">
        <f t="shared" si="253"/>
        <v>0.70 + 0</v>
      </c>
      <c r="H8077" s="27">
        <f>[1]!b_dq_pctchange($A8077,日期设置!$B$2,1)/100</f>
        <v>0</v>
      </c>
      <c r="I8077" s="26">
        <f>[1]!b_pq_pctchange(A8077,日期设置!$B$4,日期设置!$B$2,1)</f>
        <v>-0.68224763799104915</v>
      </c>
      <c r="J8077" s="26">
        <f>[1]!b_pq_pctchange(A8077,日期设置!$C$4,日期设置!$B$2,1)</f>
        <v>-0.68224763799104915</v>
      </c>
      <c r="K8077" s="52">
        <f>[1]!b_dq_amount($A8077,日期设置!B$2,2,10000)</f>
        <v>0</v>
      </c>
      <c r="L8077" s="26">
        <f>[1]!b_info_latestpar(A8077,日期设置!$B$2)</f>
        <v>19.999999999999996</v>
      </c>
      <c r="M8077" s="6">
        <f>[1]!b_info_outstandingbalance($A8077,日期设置!B$2)</f>
        <v>2.2000000000000002</v>
      </c>
      <c r="N8077" s="7" t="str">
        <f>[1]!b_info_latestissurercreditrating2(A8077,日期设置!$B$2,"102","1")</f>
        <v>AA</v>
      </c>
      <c r="O8077" s="44">
        <v>5.79</v>
      </c>
      <c r="P8077" s="9">
        <f>[1]!b_info_repurchasedate(A8077)</f>
        <v>0</v>
      </c>
      <c r="Q8077" s="44" t="s">
        <v>16679</v>
      </c>
      <c r="R8077" s="2" t="str">
        <f>IF((--IF(P8077=0,Q8077,P8077))&gt;(--日期设置!$B$2),IF(P8077=0,Q8077,P8077),Q8077)</f>
        <v>2021-12-04</v>
      </c>
      <c r="S8077" s="32" t="s">
        <v>18987</v>
      </c>
      <c r="T8077" s="8">
        <f>[1]!b_anal_ptmyear($A8077,日期设置!$B$2)</f>
        <v>0.70410958904109588</v>
      </c>
      <c r="U8077" s="8">
        <f>[1]!b_anal_termifexercise($A8077,日期设置!B$2)</f>
        <v>0</v>
      </c>
      <c r="V8077" s="10">
        <f>[1]!b_dq_dirtyprice(A8077,日期设置!$B$2)</f>
        <v>20.3154</v>
      </c>
      <c r="W8077" s="11">
        <f>IF(U8077=0,ROUNDUP((Q8077-日期设置!$B$2)/365,0),ROUNDUP((R8077-日期设置!$B$2)/365,0))</f>
        <v>1</v>
      </c>
      <c r="X8077" s="18">
        <f>_xlfn.IFNA(VLOOKUP(A8077,过往入选债券!A:D,4,0),2)</f>
        <v>2</v>
      </c>
      <c r="Y8077">
        <f>_xlfn.IFNA(VLOOKUP(C8077,[2]Sheet1!$A:$A,1,0),3)</f>
        <v>3</v>
      </c>
    </row>
    <row r="8078" spans="1:25" hidden="1" x14ac:dyDescent="0.2">
      <c r="A8078" s="29" t="s">
        <v>810</v>
      </c>
      <c r="B8078" s="29" t="s">
        <v>811</v>
      </c>
      <c r="C8078" s="40" t="s">
        <v>812</v>
      </c>
      <c r="D8078" s="26" t="str">
        <f>[1]!b_calc_yield(A8078,日期设置!$B$2,F8078,1,R8078,1,O8078,L8078,S8078,)</f>
        <v>Fetching...</v>
      </c>
      <c r="E8078" s="26">
        <f t="shared" si="252"/>
        <v>-0.5993248291580322</v>
      </c>
      <c r="F8078" s="18">
        <f>[1]!b_dq_cleanprice($A8078,日期设置!B$2)</f>
        <v>101.58540000000001</v>
      </c>
      <c r="G8078" s="18" t="str">
        <f t="shared" si="253"/>
        <v>0.17 + 0</v>
      </c>
      <c r="H8078" s="27">
        <f>[1]!b_dq_pctchange($A8078,日期设置!$B$2,1)/100</f>
        <v>0</v>
      </c>
      <c r="I8078" s="26">
        <f>[1]!b_pq_pctchange(A8078,日期设置!$B$4,日期设置!$B$2,1)</f>
        <v>0</v>
      </c>
      <c r="J8078" s="26">
        <f>[1]!b_pq_pctchange(A8078,日期设置!$C$4,日期设置!$B$2,1)</f>
        <v>0</v>
      </c>
      <c r="K8078" s="52">
        <f>[1]!b_dq_amount($A8078,日期设置!B$2,2,10000)</f>
        <v>0</v>
      </c>
      <c r="L8078" s="26">
        <f>[1]!b_info_latestpar(A8078,日期设置!$B$2)</f>
        <v>100</v>
      </c>
      <c r="M8078" s="6">
        <f>[1]!b_info_outstandingbalance($A8078,日期设置!B$2)</f>
        <v>10</v>
      </c>
      <c r="N8078" s="7">
        <f>[1]!b_info_latestissurercreditrating2(A8078,日期设置!$B$2,"102","1")</f>
        <v>0</v>
      </c>
      <c r="O8078" s="44">
        <v>5.5</v>
      </c>
      <c r="P8078" s="9">
        <f>[1]!b_info_repurchasedate(A8078)</f>
        <v>0</v>
      </c>
      <c r="Q8078" s="44" t="s">
        <v>16346</v>
      </c>
      <c r="R8078" s="2" t="str">
        <f>IF((--IF(P8078=0,Q8078,P8078))&gt;(--日期设置!$B$2),IF(P8078=0,Q8078,P8078),Q8078)</f>
        <v>2021-05-24</v>
      </c>
      <c r="S8078" s="32" t="s">
        <v>18123</v>
      </c>
      <c r="T8078" s="8">
        <f>[1]!b_anal_ptmyear($A8078,日期设置!$B$2)</f>
        <v>0.17260273972602741</v>
      </c>
      <c r="U8078" s="8">
        <f>[1]!b_anal_termifexercise($A8078,日期设置!B$2)</f>
        <v>0</v>
      </c>
      <c r="V8078" s="10">
        <f>[1]!b_dq_dirtyprice(A8078,日期设置!$B$2)</f>
        <v>106.1361</v>
      </c>
      <c r="W8078" s="11">
        <f>IF(U8078=0,ROUNDUP((Q8078-日期设置!$B$2)/365,0),ROUNDUP((R8078-日期设置!$B$2)/365,0))</f>
        <v>1</v>
      </c>
      <c r="X8078" s="18">
        <f>_xlfn.IFNA(VLOOKUP(A8078,过往入选债券!A:D,4,0),2)</f>
        <v>2</v>
      </c>
      <c r="Y8078">
        <f>_xlfn.IFNA(VLOOKUP(C8078,[2]Sheet1!$A:$A,1,0),3)</f>
        <v>3</v>
      </c>
    </row>
    <row r="8079" spans="1:25" hidden="1" x14ac:dyDescent="0.2">
      <c r="A8079" s="29" t="s">
        <v>6508</v>
      </c>
      <c r="B8079" s="29" t="s">
        <v>6509</v>
      </c>
      <c r="C8079" s="40" t="s">
        <v>2443</v>
      </c>
      <c r="D8079" s="26" t="str">
        <f>[1]!b_calc_yield(A8079,日期设置!$B$2,F8079,1,R8079,1,O8079,L8079,S8079,)</f>
        <v>Fetching...</v>
      </c>
      <c r="E8079" s="26">
        <f t="shared" si="252"/>
        <v>-6.6565797984574626E-2</v>
      </c>
      <c r="F8079" s="18">
        <f>[1]!b_dq_cleanprice($A8079,日期设置!B$2)</f>
        <v>100.1885</v>
      </c>
      <c r="G8079" s="18" t="str">
        <f t="shared" si="253"/>
        <v>2.01 + 0.01</v>
      </c>
      <c r="H8079" s="27">
        <f>[1]!b_dq_pctchange($A8079,日期设置!$B$2,1)/100</f>
        <v>0</v>
      </c>
      <c r="I8079" s="26">
        <f>[1]!b_pq_pctchange(A8079,日期设置!$B$4,日期设置!$B$2,1)</f>
        <v>0</v>
      </c>
      <c r="J8079" s="26">
        <f>[1]!b_pq_pctchange(A8079,日期设置!$C$4,日期设置!$B$2,1)</f>
        <v>-0.1111665004984969</v>
      </c>
      <c r="K8079" s="52">
        <f>[1]!b_dq_amount($A8079,日期设置!B$2,2,10000)</f>
        <v>0</v>
      </c>
      <c r="L8079" s="26">
        <f>[1]!b_info_latestpar(A8079,日期设置!$B$2)</f>
        <v>100</v>
      </c>
      <c r="M8079" s="6">
        <f>[1]!b_info_outstandingbalance($A8079,日期设置!B$2)</f>
        <v>10</v>
      </c>
      <c r="N8079" s="7" t="str">
        <f>[1]!b_info_latestissurercreditrating2(A8079,日期设置!$B$2,"102","1")</f>
        <v>AA</v>
      </c>
      <c r="O8079" s="44">
        <v>6.14</v>
      </c>
      <c r="P8079" s="9" t="str">
        <f>[1]!b_info_repurchasedate(A8079)</f>
        <v>2021-03-29</v>
      </c>
      <c r="Q8079" s="44" t="s">
        <v>16310</v>
      </c>
      <c r="R8079" s="2" t="str">
        <f>IF((--IF(P8079=0,Q8079,P8079))&gt;(--日期设置!$B$2),IF(P8079=0,Q8079,P8079),Q8079)</f>
        <v>2021-03-29</v>
      </c>
      <c r="S8079" s="32" t="s">
        <v>18090</v>
      </c>
      <c r="T8079" s="8">
        <f>[1]!b_anal_ptmyear($A8079,日期设置!$B$2)</f>
        <v>2.0191780821917806</v>
      </c>
      <c r="U8079" s="8">
        <f>[1]!b_anal_termifexercise($A8079,日期设置!B$2)</f>
        <v>1.9178082191780823E-2</v>
      </c>
      <c r="V8079" s="10">
        <f>[1]!b_dq_dirtyprice(A8079,日期设置!$B$2)</f>
        <v>106.2107</v>
      </c>
      <c r="W8079" s="11">
        <f>IF(U8079=0,ROUNDUP((Q8079-日期设置!$B$2)/365,0),ROUNDUP((R8079-日期设置!$B$2)/365,0))</f>
        <v>1</v>
      </c>
      <c r="X8079" s="18">
        <f>_xlfn.IFNA(VLOOKUP(A8079,过往入选债券!A:D,4,0),2)</f>
        <v>2</v>
      </c>
      <c r="Y8079" s="45">
        <f>_xlfn.IFNA(VLOOKUP(C8079,[2]Sheet1!$A:$A,1,0),3)</f>
        <v>3</v>
      </c>
    </row>
    <row r="8080" spans="1:25" hidden="1" x14ac:dyDescent="0.2">
      <c r="A8080" s="29" t="s">
        <v>12341</v>
      </c>
      <c r="B8080" s="29" t="s">
        <v>12342</v>
      </c>
      <c r="C8080" s="40" t="s">
        <v>1381</v>
      </c>
      <c r="D8080" s="26" t="str">
        <f>[1]!b_calc_yield(A8080,日期设置!$B$2,F8080,1,R8080,1,O8080,L8080,S8080,)</f>
        <v>Fetching...</v>
      </c>
      <c r="E8080" s="26">
        <f t="shared" si="252"/>
        <v>23.11410097315656</v>
      </c>
      <c r="F8080" s="18">
        <f>[1]!b_dq_cleanprice($A8080,日期设置!B$2)</f>
        <v>40.328800000000001</v>
      </c>
      <c r="G8080" s="18" t="str">
        <f t="shared" si="253"/>
        <v>1.00 + 0</v>
      </c>
      <c r="H8080" s="27">
        <f>[1]!b_dq_pctchange($A8080,日期设置!$B$2,1)/100</f>
        <v>0</v>
      </c>
      <c r="I8080" s="26">
        <f>[1]!b_pq_pctchange(A8080,日期设置!$B$4,日期设置!$B$2,1)</f>
        <v>-1.6615378613125429</v>
      </c>
      <c r="J8080" s="26">
        <f>[1]!b_pq_pctchange(A8080,日期设置!$C$4,日期设置!$B$2,1)</f>
        <v>-1.6615378613125429</v>
      </c>
      <c r="K8080" s="52">
        <f>[1]!b_dq_amount($A8080,日期设置!B$2,2,10000)</f>
        <v>0</v>
      </c>
      <c r="L8080" s="26">
        <f>[1]!b_info_latestpar(A8080,日期设置!$B$2)</f>
        <v>40</v>
      </c>
      <c r="M8080" s="6">
        <f>[1]!b_info_outstandingbalance($A8080,日期设置!B$2)</f>
        <v>4.8</v>
      </c>
      <c r="N8080" s="7" t="str">
        <f>[1]!b_info_latestissurercreditrating2(A8080,日期设置!$B$2,"102","1")</f>
        <v>AA</v>
      </c>
      <c r="O8080" s="44">
        <v>6.39</v>
      </c>
      <c r="P8080" s="9">
        <f>[1]!b_info_repurchasedate(A8080)</f>
        <v>0</v>
      </c>
      <c r="Q8080" s="44" t="s">
        <v>16644</v>
      </c>
      <c r="R8080" s="2" t="str">
        <f>IF((--IF(P8080=0,Q8080,P8080))&gt;(--日期设置!$B$2),IF(P8080=0,Q8080,P8080),Q8080)</f>
        <v>2022-03-24</v>
      </c>
      <c r="S8080" s="32" t="s">
        <v>18419</v>
      </c>
      <c r="T8080" s="8">
        <f>[1]!b_anal_ptmyear($A8080,日期设置!$B$2)</f>
        <v>1.0054794520547945</v>
      </c>
      <c r="U8080" s="8">
        <f>[1]!b_anal_termifexercise($A8080,日期设置!B$2)</f>
        <v>0</v>
      </c>
      <c r="V8080" s="10">
        <f>[1]!b_dq_dirtyprice(A8080,日期设置!$B$2)</f>
        <v>42.870800000000003</v>
      </c>
      <c r="W8080" s="11">
        <f>IF(U8080=0,ROUNDUP((Q8080-日期设置!$B$2)/365,0),ROUNDUP((R8080-日期设置!$B$2)/365,0))</f>
        <v>2</v>
      </c>
      <c r="X8080" s="18" t="str">
        <f>_xlfn.IFNA(VLOOKUP(A8080,过往入选债券!A:D,4,0),2)</f>
        <v>否</v>
      </c>
      <c r="Y8080">
        <f>_xlfn.IFNA(VLOOKUP(C8080,[2]Sheet1!$A:$A,1,0),3)</f>
        <v>3</v>
      </c>
    </row>
    <row r="8081" spans="1:25" hidden="1" x14ac:dyDescent="0.2">
      <c r="A8081" s="29" t="s">
        <v>12355</v>
      </c>
      <c r="B8081" s="29" t="s">
        <v>12356</v>
      </c>
      <c r="C8081" s="40" t="s">
        <v>12357</v>
      </c>
      <c r="D8081" s="26" t="str">
        <f>[1]!b_calc_yield(A8081,日期设置!$B$2,F8081,1,R8081,1,O8081,L8081,S8081,)</f>
        <v>Fetching...</v>
      </c>
      <c r="E8081" s="26">
        <f t="shared" si="252"/>
        <v>25.422743913068736</v>
      </c>
      <c r="F8081" s="18">
        <f>[1]!b_dq_cleanprice($A8081,日期设置!B$2)</f>
        <v>40.253399999999999</v>
      </c>
      <c r="G8081" s="18" t="str">
        <f t="shared" si="253"/>
        <v>1.00 + 0</v>
      </c>
      <c r="H8081" s="27">
        <f>[1]!b_dq_pctchange($A8081,日期设置!$B$2,1)/100</f>
        <v>0</v>
      </c>
      <c r="I8081" s="26">
        <f>[1]!b_pq_pctchange(A8081,日期设置!$B$4,日期设置!$B$2,1)</f>
        <v>-3.898771017977181E-2</v>
      </c>
      <c r="J8081" s="26">
        <f>[1]!b_pq_pctchange(A8081,日期设置!$C$4,日期设置!$B$2,1)</f>
        <v>-0.2359437502168561</v>
      </c>
      <c r="K8081" s="52">
        <f>[1]!b_dq_amount($A8081,日期设置!B$2,2,10000)</f>
        <v>0</v>
      </c>
      <c r="L8081" s="26">
        <f>[1]!b_info_latestpar(A8081,日期设置!$B$2)</f>
        <v>40</v>
      </c>
      <c r="M8081" s="6">
        <f>[1]!b_info_outstandingbalance($A8081,日期设置!B$2)</f>
        <v>3.2</v>
      </c>
      <c r="N8081" s="7" t="str">
        <f>[1]!b_info_latestissurercreditrating2(A8081,日期设置!$B$2,"102","1")</f>
        <v>AA</v>
      </c>
      <c r="O8081" s="44">
        <v>6.98</v>
      </c>
      <c r="P8081" s="9">
        <f>[1]!b_info_repurchasedate(A8081)</f>
        <v>0</v>
      </c>
      <c r="Q8081" s="44" t="s">
        <v>16120</v>
      </c>
      <c r="R8081" s="2" t="str">
        <f>IF((--IF(P8081=0,Q8081,P8081))&gt;(--日期设置!$B$2),IF(P8081=0,Q8081,P8081),Q8081)</f>
        <v>2022-03-25</v>
      </c>
      <c r="S8081" s="32" t="s">
        <v>17906</v>
      </c>
      <c r="T8081" s="8">
        <f>[1]!b_anal_ptmyear($A8081,日期设置!$B$2)</f>
        <v>1.0082191780821919</v>
      </c>
      <c r="U8081" s="8">
        <f>[1]!b_anal_termifexercise($A8081,日期设置!B$2)</f>
        <v>0</v>
      </c>
      <c r="V8081" s="10">
        <f>[1]!b_dq_dirtyprice(A8081,日期设置!$B$2)</f>
        <v>43.022500000000001</v>
      </c>
      <c r="W8081" s="11">
        <f>IF(U8081=0,ROUNDUP((Q8081-日期设置!$B$2)/365,0),ROUNDUP((R8081-日期设置!$B$2)/365,0))</f>
        <v>2</v>
      </c>
      <c r="X8081" s="18">
        <f>_xlfn.IFNA(VLOOKUP(A8081,过往入选债券!A:D,4,0),2)</f>
        <v>2</v>
      </c>
      <c r="Y8081">
        <f>_xlfn.IFNA(VLOOKUP(C8081,[2]Sheet1!$A:$A,1,0),3)</f>
        <v>3</v>
      </c>
    </row>
    <row r="8082" spans="1:25" hidden="1" x14ac:dyDescent="0.2">
      <c r="A8082" s="29" t="s">
        <v>12428</v>
      </c>
      <c r="B8082" s="29" t="s">
        <v>12429</v>
      </c>
      <c r="C8082" s="40" t="s">
        <v>12430</v>
      </c>
      <c r="D8082" s="26" t="str">
        <f>[1]!b_calc_yield(A8082,日期设置!$B$2,F8082,1,R8082,1,O8082,L8082,S8082,)</f>
        <v>Fetching...</v>
      </c>
      <c r="E8082" s="26">
        <f t="shared" si="252"/>
        <v>18.751898986665939</v>
      </c>
      <c r="F8082" s="18">
        <f>[1]!b_dq_cleanprice($A8082,日期设置!B$2)</f>
        <v>41.065300000000001</v>
      </c>
      <c r="G8082" s="18" t="str">
        <f t="shared" si="253"/>
        <v>1.08 + 0</v>
      </c>
      <c r="H8082" s="27">
        <f>[1]!b_dq_pctchange($A8082,日期设置!$B$2,1)/100</f>
        <v>0</v>
      </c>
      <c r="I8082" s="26">
        <f>[1]!b_pq_pctchange(A8082,日期设置!$B$4,日期设置!$B$2,1)</f>
        <v>0</v>
      </c>
      <c r="J8082" s="26">
        <f>[1]!b_pq_pctchange(A8082,日期设置!$C$4,日期设置!$B$2,1)</f>
        <v>0</v>
      </c>
      <c r="K8082" s="52">
        <f>[1]!b_dq_amount($A8082,日期设置!B$2,2,10000)</f>
        <v>0</v>
      </c>
      <c r="L8082" s="26">
        <f>[1]!b_info_latestpar(A8082,日期设置!$B$2)</f>
        <v>40</v>
      </c>
      <c r="M8082" s="6">
        <f>[1]!b_info_outstandingbalance($A8082,日期设置!B$2)</f>
        <v>4</v>
      </c>
      <c r="N8082" s="7" t="str">
        <f>[1]!b_info_latestissurercreditrating2(A8082,日期设置!$B$2,"102","1")</f>
        <v>AA+</v>
      </c>
      <c r="O8082" s="44">
        <v>5.6</v>
      </c>
      <c r="P8082" s="9">
        <f>[1]!b_info_repurchasedate(A8082)</f>
        <v>0</v>
      </c>
      <c r="Q8082" s="44" t="s">
        <v>16305</v>
      </c>
      <c r="R8082" s="2" t="str">
        <f>IF((--IF(P8082=0,Q8082,P8082))&gt;(--日期设置!$B$2),IF(P8082=0,Q8082,P8082),Q8082)</f>
        <v>2022-04-22</v>
      </c>
      <c r="S8082" s="32" t="s">
        <v>18509</v>
      </c>
      <c r="T8082" s="8">
        <f>[1]!b_anal_ptmyear($A8082,日期设置!$B$2)</f>
        <v>1.0849315068493151</v>
      </c>
      <c r="U8082" s="8">
        <f>[1]!b_anal_termifexercise($A8082,日期设置!B$2)</f>
        <v>0</v>
      </c>
      <c r="V8082" s="10">
        <f>[1]!b_dq_dirtyprice(A8082,日期设置!$B$2)</f>
        <v>43.115099999999998</v>
      </c>
      <c r="W8082" s="11">
        <f>IF(U8082=0,ROUNDUP((Q8082-日期设置!$B$2)/365,0),ROUNDUP((R8082-日期设置!$B$2)/365,0))</f>
        <v>2</v>
      </c>
      <c r="X8082" s="18">
        <f>_xlfn.IFNA(VLOOKUP(A8082,过往入选债券!A:D,4,0),2)</f>
        <v>2</v>
      </c>
      <c r="Y8082">
        <f>_xlfn.IFNA(VLOOKUP(C8082,[2]Sheet1!$A:$A,1,0),3)</f>
        <v>3</v>
      </c>
    </row>
    <row r="8083" spans="1:25" hidden="1" x14ac:dyDescent="0.2">
      <c r="A8083" s="29" t="s">
        <v>12364</v>
      </c>
      <c r="B8083" s="29" t="s">
        <v>12365</v>
      </c>
      <c r="C8083" s="40" t="s">
        <v>139</v>
      </c>
      <c r="D8083" s="26" t="str">
        <f>[1]!b_calc_yield(A8083,日期设置!$B$2,F8083,1,R8083,1,O8083,L8083,S8083,)</f>
        <v>Fetching...</v>
      </c>
      <c r="E8083" s="26">
        <f t="shared" si="252"/>
        <v>24.823706777765153</v>
      </c>
      <c r="F8083" s="18">
        <f>[1]!b_dq_cleanprice($A8083,日期设置!B$2)</f>
        <v>40.4771</v>
      </c>
      <c r="G8083" s="18" t="str">
        <f t="shared" si="253"/>
        <v>1.02 + 0</v>
      </c>
      <c r="H8083" s="27">
        <f>[1]!b_dq_pctchange($A8083,日期设置!$B$2,1)/100</f>
        <v>0</v>
      </c>
      <c r="I8083" s="26">
        <f>[1]!b_pq_pctchange(A8083,日期设置!$B$4,日期设置!$B$2,1)</f>
        <v>0</v>
      </c>
      <c r="J8083" s="26">
        <f>[1]!b_pq_pctchange(A8083,日期设置!$C$4,日期设置!$B$2,1)</f>
        <v>0</v>
      </c>
      <c r="K8083" s="52">
        <f>[1]!b_dq_amount($A8083,日期设置!B$2,2,10000)</f>
        <v>0</v>
      </c>
      <c r="L8083" s="26">
        <f>[1]!b_info_latestpar(A8083,日期设置!$B$2)</f>
        <v>40</v>
      </c>
      <c r="M8083" s="6">
        <f>[1]!b_info_outstandingbalance($A8083,日期设置!B$2)</f>
        <v>5.6</v>
      </c>
      <c r="N8083" s="7" t="str">
        <f>[1]!b_info_latestissurercreditrating2(A8083,日期设置!$B$2,"102","1")</f>
        <v>AA</v>
      </c>
      <c r="O8083" s="44">
        <v>6.95</v>
      </c>
      <c r="P8083" s="9">
        <f>[1]!b_info_repurchasedate(A8083)</f>
        <v>0</v>
      </c>
      <c r="Q8083" s="44" t="s">
        <v>16387</v>
      </c>
      <c r="R8083" s="2" t="str">
        <f>IF((--IF(P8083=0,Q8083,P8083))&gt;(--日期设置!$B$2),IF(P8083=0,Q8083,P8083),Q8083)</f>
        <v>2022-04-01</v>
      </c>
      <c r="S8083" s="32" t="s">
        <v>18161</v>
      </c>
      <c r="T8083" s="8">
        <f>[1]!b_anal_ptmyear($A8083,日期设置!$B$2)</f>
        <v>1.0273972602739727</v>
      </c>
      <c r="U8083" s="8">
        <f>[1]!b_anal_termifexercise($A8083,日期设置!B$2)</f>
        <v>0</v>
      </c>
      <c r="V8083" s="10">
        <f>[1]!b_dq_dirtyprice(A8083,日期设置!$B$2)</f>
        <v>43.180900000000001</v>
      </c>
      <c r="W8083" s="11">
        <f>IF(U8083=0,ROUNDUP((Q8083-日期设置!$B$2)/365,0),ROUNDUP((R8083-日期设置!$B$2)/365,0))</f>
        <v>2</v>
      </c>
      <c r="X8083" s="18">
        <f>_xlfn.IFNA(VLOOKUP(A8083,过往入选债券!A:D,4,0),2)</f>
        <v>2</v>
      </c>
      <c r="Y8083">
        <f>_xlfn.IFNA(VLOOKUP(C8083,[2]Sheet1!$A:$A,1,0),3)</f>
        <v>3</v>
      </c>
    </row>
    <row r="8084" spans="1:25" hidden="1" x14ac:dyDescent="0.2">
      <c r="A8084" s="29" t="s">
        <v>1840</v>
      </c>
      <c r="B8084" s="29" t="s">
        <v>1841</v>
      </c>
      <c r="C8084" s="40" t="s">
        <v>1541</v>
      </c>
      <c r="D8084" s="26" t="str">
        <f>[1]!b_calc_yield(A8084,日期设置!$B$2,F8084,1,R8084,1,O8084,L8084,S8084,)</f>
        <v>Fetching...</v>
      </c>
      <c r="E8084" s="26">
        <f t="shared" si="252"/>
        <v>-0.36820850284575712</v>
      </c>
      <c r="F8084" s="18">
        <f>[1]!b_dq_cleanprice($A8084,日期设置!B$2)</f>
        <v>101.0654</v>
      </c>
      <c r="G8084" s="18" t="str">
        <f t="shared" si="253"/>
        <v>0.09 + 0</v>
      </c>
      <c r="H8084" s="27">
        <f>[1]!b_dq_pctchange($A8084,日期设置!$B$2,1)/100</f>
        <v>0</v>
      </c>
      <c r="I8084" s="26">
        <f>[1]!b_pq_pctchange(A8084,日期设置!$B$4,日期设置!$B$2,1)</f>
        <v>0</v>
      </c>
      <c r="J8084" s="26">
        <f>[1]!b_pq_pctchange(A8084,日期设置!$C$4,日期设置!$B$2,1)</f>
        <v>0</v>
      </c>
      <c r="K8084" s="52">
        <f>[1]!b_dq_amount($A8084,日期设置!B$2,2,10000)</f>
        <v>0</v>
      </c>
      <c r="L8084" s="26">
        <f>[1]!b_info_latestpar(A8084,日期设置!$B$2)</f>
        <v>100</v>
      </c>
      <c r="M8084" s="6">
        <f>[1]!b_info_outstandingbalance($A8084,日期设置!B$2)</f>
        <v>2</v>
      </c>
      <c r="N8084" s="7">
        <f>[1]!b_info_latestissurercreditrating2(A8084,日期设置!$B$2,"102","1")</f>
        <v>0</v>
      </c>
      <c r="O8084" s="44">
        <v>6.8</v>
      </c>
      <c r="P8084" s="9">
        <f>[1]!b_info_repurchasedate(A8084)</f>
        <v>0</v>
      </c>
      <c r="Q8084" s="44" t="s">
        <v>16083</v>
      </c>
      <c r="R8084" s="2" t="str">
        <f>IF((--IF(P8084=0,Q8084,P8084))&gt;(--日期设置!$B$2),IF(P8084=0,Q8084,P8084),Q8084)</f>
        <v>2021-04-27</v>
      </c>
      <c r="S8084" s="32" t="s">
        <v>17868</v>
      </c>
      <c r="T8084" s="8">
        <f>[1]!b_anal_ptmyear($A8084,日期设置!$B$2)</f>
        <v>9.8630136986301367E-2</v>
      </c>
      <c r="U8084" s="8">
        <f>[1]!b_anal_termifexercise($A8084,日期设置!B$2)</f>
        <v>0</v>
      </c>
      <c r="V8084" s="10">
        <f>[1]!b_dq_dirtyprice(A8084,日期设置!$B$2)</f>
        <v>107.1947</v>
      </c>
      <c r="W8084" s="11">
        <f>IF(U8084=0,ROUNDUP((Q8084-日期设置!$B$2)/365,0),ROUNDUP((R8084-日期设置!$B$2)/365,0))</f>
        <v>1</v>
      </c>
      <c r="X8084" s="18">
        <f>_xlfn.IFNA(VLOOKUP(A8084,过往入选债券!A:D,4,0),2)</f>
        <v>2</v>
      </c>
      <c r="Y8084">
        <f>_xlfn.IFNA(VLOOKUP(C8084,[2]Sheet1!$A:$A,1,0),3)</f>
        <v>3</v>
      </c>
    </row>
    <row r="8085" spans="1:25" hidden="1" x14ac:dyDescent="0.2">
      <c r="A8085" s="29" t="s">
        <v>12343</v>
      </c>
      <c r="B8085" s="29" t="s">
        <v>12344</v>
      </c>
      <c r="C8085" s="40" t="s">
        <v>12345</v>
      </c>
      <c r="D8085" s="26" t="str">
        <f>[1]!b_calc_yield(A8085,日期设置!$B$2,F8085,1,R8085,1,O8085,L8085,S8085,)</f>
        <v>Fetching...</v>
      </c>
      <c r="E8085" s="26">
        <f t="shared" si="252"/>
        <v>22.411050531821996</v>
      </c>
      <c r="F8085" s="18">
        <f>[1]!b_dq_cleanprice($A8085,日期设置!B$2)</f>
        <v>40.439100000000003</v>
      </c>
      <c r="G8085" s="18" t="str">
        <f t="shared" si="253"/>
        <v>1.00 + 0</v>
      </c>
      <c r="H8085" s="27">
        <f>[1]!b_dq_pctchange($A8085,日期设置!$B$2,1)/100</f>
        <v>0</v>
      </c>
      <c r="I8085" s="26">
        <f>[1]!b_pq_pctchange(A8085,日期设置!$B$4,日期设置!$B$2,1)</f>
        <v>0</v>
      </c>
      <c r="J8085" s="26">
        <f>[1]!b_pq_pctchange(A8085,日期设置!$C$4,日期设置!$B$2,1)</f>
        <v>-1.582376284135267E-2</v>
      </c>
      <c r="K8085" s="52">
        <f>[1]!b_dq_amount($A8085,日期设置!B$2,2,10000)</f>
        <v>0</v>
      </c>
      <c r="L8085" s="26">
        <f>[1]!b_info_latestpar(A8085,日期设置!$B$2)</f>
        <v>40</v>
      </c>
      <c r="M8085" s="6">
        <f>[1]!b_info_outstandingbalance($A8085,日期设置!B$2)</f>
        <v>3.2</v>
      </c>
      <c r="N8085" s="7" t="str">
        <f>[1]!b_info_latestissurercreditrating2(A8085,日期设置!$B$2,"102","1")</f>
        <v>AA</v>
      </c>
      <c r="O8085" s="44">
        <v>6.28</v>
      </c>
      <c r="P8085" s="9">
        <f>[1]!b_info_repurchasedate(A8085)</f>
        <v>0</v>
      </c>
      <c r="Q8085" s="44" t="s">
        <v>16644</v>
      </c>
      <c r="R8085" s="2" t="str">
        <f>IF((--IF(P8085=0,Q8085,P8085))&gt;(--日期设置!$B$2),IF(P8085=0,Q8085,P8085),Q8085)</f>
        <v>2022-03-24</v>
      </c>
      <c r="S8085" s="32" t="s">
        <v>18419</v>
      </c>
      <c r="T8085" s="8">
        <f>[1]!b_anal_ptmyear($A8085,日期设置!$B$2)</f>
        <v>1.0054794520547945</v>
      </c>
      <c r="U8085" s="8">
        <f>[1]!b_anal_termifexercise($A8085,日期设置!B$2)</f>
        <v>0</v>
      </c>
      <c r="V8085" s="10">
        <f>[1]!b_dq_dirtyprice(A8085,日期设置!$B$2)</f>
        <v>42.9373</v>
      </c>
      <c r="W8085" s="11">
        <f>IF(U8085=0,ROUNDUP((Q8085-日期设置!$B$2)/365,0),ROUNDUP((R8085-日期设置!$B$2)/365,0))</f>
        <v>2</v>
      </c>
      <c r="X8085" s="18">
        <f>_xlfn.IFNA(VLOOKUP(A8085,过往入选债券!A:D,4,0),2)</f>
        <v>2</v>
      </c>
      <c r="Y8085">
        <f>_xlfn.IFNA(VLOOKUP(C8085,[2]Sheet1!$A:$A,1,0),3)</f>
        <v>3</v>
      </c>
    </row>
    <row r="8086" spans="1:25" hidden="1" x14ac:dyDescent="0.2">
      <c r="A8086" s="29" t="s">
        <v>12383</v>
      </c>
      <c r="B8086" s="29" t="s">
        <v>12384</v>
      </c>
      <c r="C8086" s="40" t="s">
        <v>4156</v>
      </c>
      <c r="D8086" s="26" t="str">
        <f>[1]!b_calc_yield(A8086,日期设置!$B$2,F8086,1,R8086,1,O8086,L8086,S8086,)</f>
        <v>Fetching...</v>
      </c>
      <c r="E8086" s="26">
        <f t="shared" si="252"/>
        <v>21.732953556231838</v>
      </c>
      <c r="F8086" s="18">
        <f>[1]!b_dq_cleanprice($A8086,日期设置!B$2)</f>
        <v>40.671700000000001</v>
      </c>
      <c r="G8086" s="18" t="str">
        <f t="shared" si="253"/>
        <v>1.03 + 0</v>
      </c>
      <c r="H8086" s="27">
        <f>[1]!b_dq_pctchange($A8086,日期设置!$B$2,1)/100</f>
        <v>0</v>
      </c>
      <c r="I8086" s="26">
        <f>[1]!b_pq_pctchange(A8086,日期设置!$B$4,日期设置!$B$2,1)</f>
        <v>0</v>
      </c>
      <c r="J8086" s="26">
        <f>[1]!b_pq_pctchange(A8086,日期设置!$C$4,日期设置!$B$2,1)</f>
        <v>0</v>
      </c>
      <c r="K8086" s="52">
        <f>[1]!b_dq_amount($A8086,日期设置!B$2,2,10000)</f>
        <v>0</v>
      </c>
      <c r="L8086" s="26">
        <f>[1]!b_info_latestpar(A8086,日期设置!$B$2)</f>
        <v>40</v>
      </c>
      <c r="M8086" s="6">
        <f>[1]!b_info_outstandingbalance($A8086,日期设置!B$2)</f>
        <v>5.6</v>
      </c>
      <c r="N8086" s="7" t="str">
        <f>[1]!b_info_latestissurercreditrating2(A8086,日期设置!$B$2,"102","1")</f>
        <v>AA+</v>
      </c>
      <c r="O8086" s="44">
        <v>6.22</v>
      </c>
      <c r="P8086" s="9">
        <f>[1]!b_info_repurchasedate(A8086)</f>
        <v>0</v>
      </c>
      <c r="Q8086" s="44" t="s">
        <v>16094</v>
      </c>
      <c r="R8086" s="2" t="str">
        <f>IF((--IF(P8086=0,Q8086,P8086))&gt;(--日期设置!$B$2),IF(P8086=0,Q8086,P8086),Q8086)</f>
        <v>2022-04-03</v>
      </c>
      <c r="S8086" s="32" t="s">
        <v>18530</v>
      </c>
      <c r="T8086" s="8">
        <f>[1]!b_anal_ptmyear($A8086,日期设置!$B$2)</f>
        <v>1.0328767123287672</v>
      </c>
      <c r="U8086" s="8">
        <f>[1]!b_anal_termifexercise($A8086,日期设置!B$2)</f>
        <v>0</v>
      </c>
      <c r="V8086" s="10">
        <f>[1]!b_dq_dirtyprice(A8086,日期设置!$B$2)</f>
        <v>43.0779</v>
      </c>
      <c r="W8086" s="11">
        <f>IF(U8086=0,ROUNDUP((Q8086-日期设置!$B$2)/365,0),ROUNDUP((R8086-日期设置!$B$2)/365,0))</f>
        <v>2</v>
      </c>
      <c r="X8086" s="18">
        <f>_xlfn.IFNA(VLOOKUP(A8086,过往入选债券!A:D,4,0),2)</f>
        <v>2</v>
      </c>
      <c r="Y8086">
        <f>_xlfn.IFNA(VLOOKUP(C8086,[2]Sheet1!$A:$A,1,0),3)</f>
        <v>3</v>
      </c>
    </row>
    <row r="8087" spans="1:25" hidden="1" x14ac:dyDescent="0.2">
      <c r="A8087" s="29" t="s">
        <v>12306</v>
      </c>
      <c r="B8087" s="29" t="s">
        <v>12307</v>
      </c>
      <c r="C8087" s="40" t="s">
        <v>4376</v>
      </c>
      <c r="D8087" s="26" t="str">
        <f>[1]!b_calc_yield(A8087,日期设置!$B$2,F8087,1,R8087,1,O8087,L8087,S8087,)</f>
        <v>Fetching...</v>
      </c>
      <c r="E8087" s="26">
        <f t="shared" si="252"/>
        <v>22.089880519674175</v>
      </c>
      <c r="F8087" s="18">
        <f>[1]!b_dq_cleanprice($A8087,日期设置!B$2)</f>
        <v>40.445999999999998</v>
      </c>
      <c r="G8087" s="18" t="str">
        <f t="shared" si="253"/>
        <v>1.00 + 0</v>
      </c>
      <c r="H8087" s="27">
        <f>[1]!b_dq_pctchange($A8087,日期设置!$B$2,1)/100</f>
        <v>0</v>
      </c>
      <c r="I8087" s="26">
        <f>[1]!b_pq_pctchange(A8087,日期设置!$B$4,日期设置!$B$2,1)</f>
        <v>0</v>
      </c>
      <c r="J8087" s="26">
        <f>[1]!b_pq_pctchange(A8087,日期设置!$C$4,日期设置!$B$2,1)</f>
        <v>-0.21537846659413135</v>
      </c>
      <c r="K8087" s="52">
        <f>[1]!b_dq_amount($A8087,日期设置!B$2,2,10000)</f>
        <v>0</v>
      </c>
      <c r="L8087" s="26">
        <f>[1]!b_info_latestpar(A8087,日期设置!$B$2)</f>
        <v>40</v>
      </c>
      <c r="M8087" s="6">
        <f>[1]!b_info_outstandingbalance($A8087,日期设置!B$2)</f>
        <v>4.8</v>
      </c>
      <c r="N8087" s="7" t="str">
        <f>[1]!b_info_latestissurercreditrating2(A8087,日期设置!$B$2,"102","1")</f>
        <v>AA</v>
      </c>
      <c r="O8087" s="44">
        <v>6.2</v>
      </c>
      <c r="P8087" s="9">
        <f>[1]!b_info_repurchasedate(A8087)</f>
        <v>0</v>
      </c>
      <c r="Q8087" s="44" t="s">
        <v>17020</v>
      </c>
      <c r="R8087" s="2" t="str">
        <f>IF((--IF(P8087=0,Q8087,P8087))&gt;(--日期设置!$B$2),IF(P8087=0,Q8087,P8087),Q8087)</f>
        <v>2022-03-23</v>
      </c>
      <c r="S8087" s="32" t="s">
        <v>18820</v>
      </c>
      <c r="T8087" s="8">
        <f>[1]!b_anal_ptmyear($A8087,日期设置!$B$2)</f>
        <v>1.0027397260273974</v>
      </c>
      <c r="U8087" s="8">
        <f>[1]!b_anal_termifexercise($A8087,日期设置!B$2)</f>
        <v>0</v>
      </c>
      <c r="V8087" s="10">
        <f>[1]!b_dq_dirtyprice(A8087,日期设置!$B$2)</f>
        <v>42.919199999999996</v>
      </c>
      <c r="W8087" s="11">
        <f>IF(U8087=0,ROUNDUP((Q8087-日期设置!$B$2)/365,0),ROUNDUP((R8087-日期设置!$B$2)/365,0))</f>
        <v>2</v>
      </c>
      <c r="X8087" s="18">
        <f>_xlfn.IFNA(VLOOKUP(A8087,过往入选债券!A:D,4,0),2)</f>
        <v>2</v>
      </c>
      <c r="Y8087">
        <f>_xlfn.IFNA(VLOOKUP(C8087,[2]Sheet1!$A:$A,1,0),3)</f>
        <v>3</v>
      </c>
    </row>
    <row r="8088" spans="1:25" hidden="1" x14ac:dyDescent="0.2">
      <c r="A8088" s="29" t="s">
        <v>12352</v>
      </c>
      <c r="B8088" s="29" t="s">
        <v>12353</v>
      </c>
      <c r="C8088" s="40" t="s">
        <v>12354</v>
      </c>
      <c r="D8088" s="26" t="str">
        <f>[1]!b_calc_yield(A8088,日期设置!$B$2,F8088,1,R8088,1,O8088,L8088,S8088,)</f>
        <v>Fetching...</v>
      </c>
      <c r="E8088" s="26">
        <f t="shared" si="252"/>
        <v>21.615873288905107</v>
      </c>
      <c r="F8088" s="18">
        <f>[1]!b_dq_cleanprice($A8088,日期设置!B$2)</f>
        <v>40.610700000000001</v>
      </c>
      <c r="G8088" s="18" t="str">
        <f t="shared" si="253"/>
        <v>1.02 + 0</v>
      </c>
      <c r="H8088" s="27">
        <f>[1]!b_dq_pctchange($A8088,日期设置!$B$2,1)/100</f>
        <v>0</v>
      </c>
      <c r="I8088" s="26">
        <f>[1]!b_pq_pctchange(A8088,日期设置!$B$4,日期设置!$B$2,1)</f>
        <v>0</v>
      </c>
      <c r="J8088" s="26">
        <f>[1]!b_pq_pctchange(A8088,日期设置!$C$4,日期设置!$B$2,1)</f>
        <v>-6.5211185810042621E-2</v>
      </c>
      <c r="K8088" s="52">
        <f>[1]!b_dq_amount($A8088,日期设置!B$2,2,10000)</f>
        <v>0</v>
      </c>
      <c r="L8088" s="26">
        <f>[1]!b_info_latestpar(A8088,日期设置!$B$2)</f>
        <v>40</v>
      </c>
      <c r="M8088" s="6">
        <f>[1]!b_info_outstandingbalance($A8088,日期设置!B$2)</f>
        <v>4.4000000000000004</v>
      </c>
      <c r="N8088" s="7" t="str">
        <f>[1]!b_info_latestissurercreditrating2(A8088,日期设置!$B$2,"102","1")</f>
        <v>AA+</v>
      </c>
      <c r="O8088" s="44">
        <v>6.16</v>
      </c>
      <c r="P8088" s="9">
        <f>[1]!b_info_repurchasedate(A8088)</f>
        <v>0</v>
      </c>
      <c r="Q8088" s="44" t="s">
        <v>16055</v>
      </c>
      <c r="R8088" s="2" t="str">
        <f>IF((--IF(P8088=0,Q8088,P8088))&gt;(--日期设置!$B$2),IF(P8088=0,Q8088,P8088),Q8088)</f>
        <v>2022-03-30</v>
      </c>
      <c r="S8088" s="32" t="s">
        <v>19055</v>
      </c>
      <c r="T8088" s="8">
        <f>[1]!b_anal_ptmyear($A8088,日期设置!$B$2)</f>
        <v>1.021917808219178</v>
      </c>
      <c r="U8088" s="8">
        <f>[1]!b_anal_termifexercise($A8088,日期设置!B$2)</f>
        <v>0</v>
      </c>
      <c r="V8088" s="10">
        <f>[1]!b_dq_dirtyprice(A8088,日期设置!$B$2)</f>
        <v>43.020699999999998</v>
      </c>
      <c r="W8088" s="11">
        <f>IF(U8088=0,ROUNDUP((Q8088-日期设置!$B$2)/365,0),ROUNDUP((R8088-日期设置!$B$2)/365,0))</f>
        <v>2</v>
      </c>
      <c r="X8088" s="18">
        <f>_xlfn.IFNA(VLOOKUP(A8088,过往入选债券!A:D,4,0),2)</f>
        <v>2</v>
      </c>
      <c r="Y8088">
        <f>_xlfn.IFNA(VLOOKUP(C8088,[2]Sheet1!$A:$A,1,0),3)</f>
        <v>3</v>
      </c>
    </row>
    <row r="8089" spans="1:25" hidden="1" x14ac:dyDescent="0.2">
      <c r="A8089" s="29" t="s">
        <v>6694</v>
      </c>
      <c r="B8089" s="29" t="s">
        <v>6695</v>
      </c>
      <c r="C8089" s="40" t="s">
        <v>123</v>
      </c>
      <c r="D8089" s="26" t="str">
        <f>[1]!b_calc_yield(A8089,日期设置!$B$2,F8089,1,R8089,1,O8089,L8089,S8089,)</f>
        <v>Fetching...</v>
      </c>
      <c r="E8089" s="26">
        <f t="shared" si="252"/>
        <v>-0.3329468294574478</v>
      </c>
      <c r="F8089" s="18">
        <f>[1]!b_dq_cleanprice($A8089,日期设置!B$2)</f>
        <v>100.84739999999999</v>
      </c>
      <c r="G8089" s="18" t="str">
        <f t="shared" si="253"/>
        <v>0.08 + 0</v>
      </c>
      <c r="H8089" s="27">
        <f>[1]!b_dq_pctchange($A8089,日期设置!$B$2,1)/100</f>
        <v>0</v>
      </c>
      <c r="I8089" s="26">
        <f>[1]!b_pq_pctchange(A8089,日期设置!$B$4,日期设置!$B$2,1)</f>
        <v>0</v>
      </c>
      <c r="J8089" s="26">
        <f>[1]!b_pq_pctchange(A8089,日期设置!$C$4,日期设置!$B$2,1)</f>
        <v>0</v>
      </c>
      <c r="K8089" s="52">
        <f>[1]!b_dq_amount($A8089,日期设置!B$2,2,10000)</f>
        <v>0</v>
      </c>
      <c r="L8089" s="26">
        <f>[1]!b_info_latestpar(A8089,日期设置!$B$2)</f>
        <v>100</v>
      </c>
      <c r="M8089" s="6">
        <f>[1]!b_info_outstandingbalance($A8089,日期设置!B$2)</f>
        <v>20</v>
      </c>
      <c r="N8089" s="7" t="str">
        <f>[1]!b_info_latestissurercreditrating2(A8089,日期设置!$B$2,"102","1")</f>
        <v>AAA</v>
      </c>
      <c r="O8089" s="44">
        <v>5.64</v>
      </c>
      <c r="P8089" s="9">
        <f>[1]!b_info_repurchasedate(A8089)</f>
        <v>0</v>
      </c>
      <c r="Q8089" s="44" t="s">
        <v>16246</v>
      </c>
      <c r="R8089" s="2" t="str">
        <f>IF((--IF(P8089=0,Q8089,P8089))&gt;(--日期设置!$B$2),IF(P8089=0,Q8089,P8089),Q8089)</f>
        <v>2021-04-23</v>
      </c>
      <c r="S8089" s="32" t="s">
        <v>18031</v>
      </c>
      <c r="T8089" s="8">
        <f>[1]!b_anal_ptmyear($A8089,日期设置!$B$2)</f>
        <v>8.7671232876712329E-2</v>
      </c>
      <c r="U8089" s="8">
        <f>[1]!b_anal_termifexercise($A8089,日期设置!B$2)</f>
        <v>0</v>
      </c>
      <c r="V8089" s="10">
        <f>[1]!b_dq_dirtyprice(A8089,日期设置!$B$2)</f>
        <v>105.99290000000001</v>
      </c>
      <c r="W8089" s="11">
        <f>IF(U8089=0,ROUNDUP((Q8089-日期设置!$B$2)/365,0),ROUNDUP((R8089-日期设置!$B$2)/365,0))</f>
        <v>1</v>
      </c>
      <c r="X8089" s="18">
        <f>_xlfn.IFNA(VLOOKUP(A8089,过往入选债券!A:D,4,0),2)</f>
        <v>2</v>
      </c>
      <c r="Y8089">
        <f>_xlfn.IFNA(VLOOKUP(C8089,[2]Sheet1!$A:$A,1,0),3)</f>
        <v>3</v>
      </c>
    </row>
    <row r="8090" spans="1:25" hidden="1" x14ac:dyDescent="0.2">
      <c r="A8090" s="29" t="s">
        <v>12324</v>
      </c>
      <c r="B8090" s="29" t="s">
        <v>12325</v>
      </c>
      <c r="C8090" s="40" t="s">
        <v>2772</v>
      </c>
      <c r="D8090" s="26" t="str">
        <f>[1]!b_calc_yield(A8090,日期设置!$B$2,F8090,1,R8090,1,O8090,L8090,S8090,)</f>
        <v>Fetching...</v>
      </c>
      <c r="E8090" s="26">
        <f t="shared" si="252"/>
        <v>22.310063226899835</v>
      </c>
      <c r="F8090" s="18">
        <f>[1]!b_dq_cleanprice($A8090,日期设置!B$2)</f>
        <v>40.455300000000001</v>
      </c>
      <c r="G8090" s="18" t="str">
        <f t="shared" si="253"/>
        <v>1.00 + 0</v>
      </c>
      <c r="H8090" s="27">
        <f>[1]!b_dq_pctchange($A8090,日期设置!$B$2,1)/100</f>
        <v>0</v>
      </c>
      <c r="I8090" s="26">
        <f>[1]!b_pq_pctchange(A8090,日期设置!$B$4,日期设置!$B$2,1)</f>
        <v>-0.11875546250437749</v>
      </c>
      <c r="J8090" s="26">
        <f>[1]!b_pq_pctchange(A8090,日期设置!$C$4,日期设置!$B$2,1)</f>
        <v>-0.11875546250437749</v>
      </c>
      <c r="K8090" s="52">
        <f>[1]!b_dq_amount($A8090,日期设置!B$2,2,10000)</f>
        <v>0</v>
      </c>
      <c r="L8090" s="26">
        <f>[1]!b_info_latestpar(A8090,日期设置!$B$2)</f>
        <v>40</v>
      </c>
      <c r="M8090" s="6">
        <f>[1]!b_info_outstandingbalance($A8090,日期设置!B$2)</f>
        <v>3.2</v>
      </c>
      <c r="N8090" s="7" t="str">
        <f>[1]!b_info_latestissurercreditrating2(A8090,日期设置!$B$2,"102","1")</f>
        <v>AA+</v>
      </c>
      <c r="O8090" s="44">
        <v>6.27</v>
      </c>
      <c r="P8090" s="9">
        <f>[1]!b_info_repurchasedate(A8090)</f>
        <v>0</v>
      </c>
      <c r="Q8090" s="44" t="s">
        <v>17020</v>
      </c>
      <c r="R8090" s="2" t="str">
        <f>IF((--IF(P8090=0,Q8090,P8090))&gt;(--日期设置!$B$2),IF(P8090=0,Q8090,P8090),Q8090)</f>
        <v>2022-03-23</v>
      </c>
      <c r="S8090" s="32" t="s">
        <v>18820</v>
      </c>
      <c r="T8090" s="8">
        <f>[1]!b_anal_ptmyear($A8090,日期设置!$B$2)</f>
        <v>1.0027397260273974</v>
      </c>
      <c r="U8090" s="8">
        <f>[1]!b_anal_termifexercise($A8090,日期设置!B$2)</f>
        <v>0</v>
      </c>
      <c r="V8090" s="10">
        <f>[1]!b_dq_dirtyprice(A8090,日期设置!$B$2)</f>
        <v>42.956400000000002</v>
      </c>
      <c r="W8090" s="11">
        <f>IF(U8090=0,ROUNDUP((Q8090-日期设置!$B$2)/365,0),ROUNDUP((R8090-日期设置!$B$2)/365,0))</f>
        <v>2</v>
      </c>
      <c r="X8090" s="18">
        <f>_xlfn.IFNA(VLOOKUP(A8090,过往入选债券!A:D,4,0),2)</f>
        <v>2</v>
      </c>
      <c r="Y8090">
        <f>_xlfn.IFNA(VLOOKUP(C8090,[2]Sheet1!$A:$A,1,0),3)</f>
        <v>3</v>
      </c>
    </row>
    <row r="8091" spans="1:25" hidden="1" x14ac:dyDescent="0.2">
      <c r="A8091" s="29" t="s">
        <v>12358</v>
      </c>
      <c r="B8091" s="29" t="s">
        <v>12359</v>
      </c>
      <c r="C8091" s="40" t="s">
        <v>12360</v>
      </c>
      <c r="D8091" s="26" t="str">
        <f>[1]!b_calc_yield(A8091,日期设置!$B$2,F8091,1,R8091,1,O8091,L8091,S8091,)</f>
        <v>Fetching...</v>
      </c>
      <c r="E8091" s="26">
        <f t="shared" si="252"/>
        <v>26.228181713096753</v>
      </c>
      <c r="F8091" s="18">
        <f>[1]!b_dq_cleanprice($A8091,日期设置!B$2)</f>
        <v>40.375</v>
      </c>
      <c r="G8091" s="18" t="str">
        <f t="shared" si="253"/>
        <v>1.01 + 0</v>
      </c>
      <c r="H8091" s="27">
        <f>[1]!b_dq_pctchange($A8091,日期设置!$B$2,1)/100</f>
        <v>0</v>
      </c>
      <c r="I8091" s="26">
        <f>[1]!b_pq_pctchange(A8091,日期设置!$B$4,日期设置!$B$2,1)</f>
        <v>0</v>
      </c>
      <c r="J8091" s="26">
        <f>[1]!b_pq_pctchange(A8091,日期设置!$C$4,日期设置!$B$2,1)</f>
        <v>0</v>
      </c>
      <c r="K8091" s="52">
        <f>[1]!b_dq_amount($A8091,日期设置!B$2,2,10000)</f>
        <v>0</v>
      </c>
      <c r="L8091" s="26">
        <f>[1]!b_info_latestpar(A8091,日期设置!$B$2)</f>
        <v>40</v>
      </c>
      <c r="M8091" s="6">
        <f>[1]!b_info_outstandingbalance($A8091,日期设置!B$2)</f>
        <v>4</v>
      </c>
      <c r="N8091" s="7" t="str">
        <f>[1]!b_info_latestissurercreditrating2(A8091,日期设置!$B$2,"102","1")</f>
        <v>AA</v>
      </c>
      <c r="O8091" s="44">
        <v>7.3</v>
      </c>
      <c r="P8091" s="9">
        <f>[1]!b_info_repurchasedate(A8091)</f>
        <v>0</v>
      </c>
      <c r="Q8091" s="44" t="s">
        <v>16101</v>
      </c>
      <c r="R8091" s="2" t="str">
        <f>IF((--IF(P8091=0,Q8091,P8091))&gt;(--日期设置!$B$2),IF(P8091=0,Q8091,P8091),Q8091)</f>
        <v>2022-03-27</v>
      </c>
      <c r="S8091" s="32" t="s">
        <v>18480</v>
      </c>
      <c r="T8091" s="8">
        <f>[1]!b_anal_ptmyear($A8091,日期设置!$B$2)</f>
        <v>1.0136986301369864</v>
      </c>
      <c r="U8091" s="8">
        <f>[1]!b_anal_termifexercise($A8091,日期设置!B$2)</f>
        <v>0</v>
      </c>
      <c r="V8091" s="10">
        <f>[1]!b_dq_dirtyprice(A8091,日期设置!$B$2)</f>
        <v>43.255000000000003</v>
      </c>
      <c r="W8091" s="11">
        <f>IF(U8091=0,ROUNDUP((Q8091-日期设置!$B$2)/365,0),ROUNDUP((R8091-日期设置!$B$2)/365,0))</f>
        <v>2</v>
      </c>
      <c r="X8091" s="18">
        <f>_xlfn.IFNA(VLOOKUP(A8091,过往入选债券!A:D,4,0),2)</f>
        <v>2</v>
      </c>
      <c r="Y8091">
        <f>_xlfn.IFNA(VLOOKUP(C8091,[2]Sheet1!$A:$A,1,0),3)</f>
        <v>3</v>
      </c>
    </row>
    <row r="8092" spans="1:25" hidden="1" x14ac:dyDescent="0.2">
      <c r="A8092" s="29" t="s">
        <v>12366</v>
      </c>
      <c r="B8092" s="29" t="s">
        <v>12367</v>
      </c>
      <c r="C8092" s="40" t="s">
        <v>1962</v>
      </c>
      <c r="D8092" s="26" t="str">
        <f>[1]!b_calc_yield(A8092,日期设置!$B$2,F8092,1,R8092,1,O8092,L8092,S8092,)</f>
        <v>Fetching...</v>
      </c>
      <c r="E8092" s="26">
        <f t="shared" si="252"/>
        <v>23.17306442327336</v>
      </c>
      <c r="F8092" s="18">
        <f>[1]!b_dq_cleanprice($A8092,日期设置!B$2)</f>
        <v>40.494199999999999</v>
      </c>
      <c r="G8092" s="18" t="str">
        <f t="shared" si="253"/>
        <v>1.01 + 0</v>
      </c>
      <c r="H8092" s="27">
        <f>[1]!b_dq_pctchange($A8092,日期设置!$B$2,1)/100</f>
        <v>0</v>
      </c>
      <c r="I8092" s="26">
        <f>[1]!b_pq_pctchange(A8092,日期设置!$B$4,日期设置!$B$2,1)</f>
        <v>0</v>
      </c>
      <c r="J8092" s="26">
        <f>[1]!b_pq_pctchange(A8092,日期设置!$C$4,日期设置!$B$2,1)</f>
        <v>0</v>
      </c>
      <c r="K8092" s="52">
        <f>[1]!b_dq_amount($A8092,日期设置!B$2,2,10000)</f>
        <v>0</v>
      </c>
      <c r="L8092" s="26">
        <f>[1]!b_info_latestpar(A8092,日期设置!$B$2)</f>
        <v>40</v>
      </c>
      <c r="M8092" s="6">
        <f>[1]!b_info_outstandingbalance($A8092,日期设置!B$2)</f>
        <v>3.2</v>
      </c>
      <c r="N8092" s="7" t="str">
        <f>[1]!b_info_latestissurercreditrating2(A8092,日期设置!$B$2,"102","1")</f>
        <v>AA+</v>
      </c>
      <c r="O8092" s="44">
        <v>6.53</v>
      </c>
      <c r="P8092" s="9">
        <f>[1]!b_info_repurchasedate(A8092)</f>
        <v>0</v>
      </c>
      <c r="Q8092" s="44" t="s">
        <v>16131</v>
      </c>
      <c r="R8092" s="2" t="str">
        <f>IF((--IF(P8092=0,Q8092,P8092))&gt;(--日期设置!$B$2),IF(P8092=0,Q8092,P8092),Q8092)</f>
        <v>2022-03-26</v>
      </c>
      <c r="S8092" s="32" t="s">
        <v>18070</v>
      </c>
      <c r="T8092" s="8">
        <f>[1]!b_anal_ptmyear($A8092,日期设置!$B$2)</f>
        <v>1.010958904109589</v>
      </c>
      <c r="U8092" s="8">
        <f>[1]!b_anal_termifexercise($A8092,日期设置!B$2)</f>
        <v>0</v>
      </c>
      <c r="V8092" s="10">
        <f>[1]!b_dq_dirtyprice(A8092,日期设置!$B$2)</f>
        <v>43.077599999999997</v>
      </c>
      <c r="W8092" s="11">
        <f>IF(U8092=0,ROUNDUP((Q8092-日期设置!$B$2)/365,0),ROUNDUP((R8092-日期设置!$B$2)/365,0))</f>
        <v>2</v>
      </c>
      <c r="X8092" s="18">
        <f>_xlfn.IFNA(VLOOKUP(A8092,过往入选债券!A:D,4,0),2)</f>
        <v>2</v>
      </c>
      <c r="Y8092" s="45">
        <f>_xlfn.IFNA(VLOOKUP(C8092,[2]Sheet1!$A:$A,1,0),3)</f>
        <v>3</v>
      </c>
    </row>
    <row r="8093" spans="1:25" hidden="1" x14ac:dyDescent="0.2">
      <c r="A8093" s="29" t="s">
        <v>1705</v>
      </c>
      <c r="B8093" s="29" t="s">
        <v>1706</v>
      </c>
      <c r="C8093" s="40" t="s">
        <v>252</v>
      </c>
      <c r="D8093" s="26" t="str">
        <f>[1]!b_calc_yield(A8093,日期设置!$B$2,F8093,1,R8093,1,O8093,L8093,S8093,)</f>
        <v>Fetching...</v>
      </c>
      <c r="E8093" s="26">
        <f t="shared" si="252"/>
        <v>-8.6461854736663568E-2</v>
      </c>
      <c r="F8093" s="18">
        <f>[1]!b_dq_cleanprice($A8093,日期设置!B$2)</f>
        <v>100.262</v>
      </c>
      <c r="G8093" s="18" t="str">
        <f t="shared" si="253"/>
        <v>0.02 + 0</v>
      </c>
      <c r="H8093" s="27">
        <f>[1]!b_dq_pctchange($A8093,日期设置!$B$2,1)/100</f>
        <v>0</v>
      </c>
      <c r="I8093" s="26">
        <f>[1]!b_pq_pctchange(A8093,日期设置!$B$4,日期设置!$B$2,1)</f>
        <v>0</v>
      </c>
      <c r="J8093" s="26">
        <f>[1]!b_pq_pctchange(A8093,日期设置!$C$4,日期设置!$B$2,1)</f>
        <v>0</v>
      </c>
      <c r="K8093" s="52">
        <f>[1]!b_dq_amount($A8093,日期设置!B$2,2,10000)</f>
        <v>0</v>
      </c>
      <c r="L8093" s="26">
        <f>[1]!b_info_latestpar(A8093,日期设置!$B$2)</f>
        <v>100</v>
      </c>
      <c r="M8093" s="6">
        <f>[1]!b_info_outstandingbalance($A8093,日期设置!B$2)</f>
        <v>1.5</v>
      </c>
      <c r="N8093" s="7">
        <f>[1]!b_info_latestissurercreditrating2(A8093,日期设置!$B$2,"102","1")</f>
        <v>0</v>
      </c>
      <c r="O8093" s="44">
        <v>7.7</v>
      </c>
      <c r="P8093" s="9">
        <f>[1]!b_info_repurchasedate(A8093)</f>
        <v>0</v>
      </c>
      <c r="Q8093" s="44" t="s">
        <v>16927</v>
      </c>
      <c r="R8093" s="2" t="str">
        <f>IF((--IF(P8093=0,Q8093,P8093))&gt;(--日期设置!$B$2),IF(P8093=0,Q8093,P8093),Q8093)</f>
        <v>2021-03-30</v>
      </c>
      <c r="S8093" s="32" t="s">
        <v>17909</v>
      </c>
      <c r="T8093" s="8">
        <f>[1]!b_anal_ptmyear($A8093,日期设置!$B$2)</f>
        <v>2.1917808219178082E-2</v>
      </c>
      <c r="U8093" s="8">
        <f>[1]!b_anal_termifexercise($A8093,日期设置!B$2)</f>
        <v>0</v>
      </c>
      <c r="V8093" s="10">
        <f>[1]!b_dq_dirtyprice(A8093,日期设置!$B$2)</f>
        <v>107.7932</v>
      </c>
      <c r="W8093" s="11">
        <f>IF(U8093=0,ROUNDUP((Q8093-日期设置!$B$2)/365,0),ROUNDUP((R8093-日期设置!$B$2)/365,0))</f>
        <v>1</v>
      </c>
      <c r="X8093" s="18">
        <f>_xlfn.IFNA(VLOOKUP(A8093,过往入选债券!A:D,4,0),2)</f>
        <v>2</v>
      </c>
      <c r="Y8093">
        <f>_xlfn.IFNA(VLOOKUP(C8093,[2]Sheet1!$A:$A,1,0),3)</f>
        <v>3</v>
      </c>
    </row>
    <row r="8094" spans="1:25" hidden="1" x14ac:dyDescent="0.2">
      <c r="A8094" s="29" t="s">
        <v>12371</v>
      </c>
      <c r="B8094" s="29" t="s">
        <v>12372</v>
      </c>
      <c r="C8094" s="40" t="s">
        <v>887</v>
      </c>
      <c r="D8094" s="26" t="str">
        <f>[1]!b_calc_yield(A8094,日期设置!$B$2,F8094,1,R8094,1,O8094,L8094,S8094,)</f>
        <v>Fetching...</v>
      </c>
      <c r="E8094" s="26">
        <f t="shared" si="252"/>
        <v>22.623563185261197</v>
      </c>
      <c r="F8094" s="18">
        <f>[1]!b_dq_cleanprice($A8094,日期设置!B$2)</f>
        <v>40.8553</v>
      </c>
      <c r="G8094" s="18" t="str">
        <f t="shared" si="253"/>
        <v>1.04 + 0</v>
      </c>
      <c r="H8094" s="27">
        <f>[1]!b_dq_pctchange($A8094,日期设置!$B$2,1)/100</f>
        <v>0</v>
      </c>
      <c r="I8094" s="26">
        <f>[1]!b_pq_pctchange(A8094,日期设置!$B$4,日期设置!$B$2,1)</f>
        <v>0</v>
      </c>
      <c r="J8094" s="26">
        <f>[1]!b_pq_pctchange(A8094,日期设置!$C$4,日期设置!$B$2,1)</f>
        <v>0</v>
      </c>
      <c r="K8094" s="52">
        <f>[1]!b_dq_amount($A8094,日期设置!B$2,2,10000)</f>
        <v>0</v>
      </c>
      <c r="L8094" s="26">
        <f>[1]!b_info_latestpar(A8094,日期设置!$B$2)</f>
        <v>40</v>
      </c>
      <c r="M8094" s="6">
        <f>[1]!b_info_outstandingbalance($A8094,日期设置!B$2)</f>
        <v>4.8</v>
      </c>
      <c r="N8094" s="7" t="str">
        <f>[1]!b_info_latestissurercreditrating2(A8094,日期设置!$B$2,"102","1")</f>
        <v>AA</v>
      </c>
      <c r="O8094" s="44">
        <v>6.59</v>
      </c>
      <c r="P8094" s="9">
        <f>[1]!b_info_repurchasedate(A8094)</f>
        <v>0</v>
      </c>
      <c r="Q8094" s="44" t="s">
        <v>17558</v>
      </c>
      <c r="R8094" s="2" t="str">
        <f>IF((--IF(P8094=0,Q8094,P8094))&gt;(--日期设置!$B$2),IF(P8094=0,Q8094,P8094),Q8094)</f>
        <v>2022-04-08</v>
      </c>
      <c r="S8094" s="32" t="s">
        <v>19086</v>
      </c>
      <c r="T8094" s="8">
        <f>[1]!b_anal_ptmyear($A8094,日期设置!$B$2)</f>
        <v>1.0465753424657533</v>
      </c>
      <c r="U8094" s="8">
        <f>[1]!b_anal_termifexercise($A8094,日期设置!B$2)</f>
        <v>0</v>
      </c>
      <c r="V8094" s="10">
        <f>[1]!b_dq_dirtyprice(A8094,日期设置!$B$2)</f>
        <v>43.368499999999997</v>
      </c>
      <c r="W8094" s="11">
        <f>IF(U8094=0,ROUNDUP((Q8094-日期设置!$B$2)/365,0),ROUNDUP((R8094-日期设置!$B$2)/365,0))</f>
        <v>2</v>
      </c>
      <c r="X8094" s="18">
        <f>_xlfn.IFNA(VLOOKUP(A8094,过往入选债券!A:D,4,0),2)</f>
        <v>2</v>
      </c>
      <c r="Y8094">
        <f>_xlfn.IFNA(VLOOKUP(C8094,[2]Sheet1!$A:$A,1,0),3)</f>
        <v>3</v>
      </c>
    </row>
    <row r="8095" spans="1:25" hidden="1" x14ac:dyDescent="0.2">
      <c r="A8095" s="29" t="s">
        <v>6604</v>
      </c>
      <c r="B8095" s="29" t="s">
        <v>6605</v>
      </c>
      <c r="C8095" s="40" t="s">
        <v>6606</v>
      </c>
      <c r="D8095" s="26" t="str">
        <f>[1]!b_calc_yield(A8095,日期设置!$B$2,F8095,1,R8095,1,O8095,L8095,S8095,)</f>
        <v>Fetching...</v>
      </c>
      <c r="E8095" s="26">
        <f t="shared" si="252"/>
        <v>-0.28550730813483582</v>
      </c>
      <c r="F8095" s="18">
        <f>[1]!b_dq_cleanprice($A8095,日期设置!B$2)</f>
        <v>100.679</v>
      </c>
      <c r="G8095" s="18" t="str">
        <f t="shared" si="253"/>
        <v>2.07 + 0.07</v>
      </c>
      <c r="H8095" s="27">
        <f>[1]!b_dq_pctchange($A8095,日期设置!$B$2,1)/100</f>
        <v>0</v>
      </c>
      <c r="I8095" s="26">
        <f>[1]!b_pq_pctchange(A8095,日期设置!$B$4,日期设置!$B$2,1)</f>
        <v>0.37786640079761208</v>
      </c>
      <c r="J8095" s="26">
        <f>[1]!b_pq_pctchange(A8095,日期设置!$C$4,日期设置!$B$2,1)</f>
        <v>0.39488248257431546</v>
      </c>
      <c r="K8095" s="52">
        <f>[1]!b_dq_amount($A8095,日期设置!B$2,2,10000)</f>
        <v>0</v>
      </c>
      <c r="L8095" s="26">
        <f>[1]!b_info_latestpar(A8095,日期设置!$B$2)</f>
        <v>100</v>
      </c>
      <c r="M8095" s="6">
        <f>[1]!b_info_outstandingbalance($A8095,日期设置!B$2)</f>
        <v>10</v>
      </c>
      <c r="N8095" s="7" t="str">
        <f>[1]!b_info_latestissurercreditrating2(A8095,日期设置!$B$2,"102","1")</f>
        <v>AA+</v>
      </c>
      <c r="O8095" s="44">
        <v>5.3</v>
      </c>
      <c r="P8095" s="9" t="str">
        <f>[1]!b_info_repurchasedate(A8095)</f>
        <v>2021-04-19</v>
      </c>
      <c r="Q8095" s="44" t="s">
        <v>16485</v>
      </c>
      <c r="R8095" s="2" t="str">
        <f>IF((--IF(P8095=0,Q8095,P8095))&gt;(--日期设置!$B$2),IF(P8095=0,Q8095,P8095),Q8095)</f>
        <v>2021-04-19</v>
      </c>
      <c r="S8095" s="32" t="s">
        <v>18455</v>
      </c>
      <c r="T8095" s="8">
        <f>[1]!b_anal_ptmyear($A8095,日期设置!$B$2)</f>
        <v>2.0712328767123287</v>
      </c>
      <c r="U8095" s="8">
        <f>[1]!b_anal_termifexercise($A8095,日期设置!B$2)</f>
        <v>7.6712328767123292E-2</v>
      </c>
      <c r="V8095" s="10">
        <f>[1]!b_dq_dirtyprice(A8095,日期设置!$B$2)</f>
        <v>105.6015</v>
      </c>
      <c r="W8095" s="11">
        <f>IF(U8095=0,ROUNDUP((Q8095-日期设置!$B$2)/365,0),ROUNDUP((R8095-日期设置!$B$2)/365,0))</f>
        <v>1</v>
      </c>
      <c r="X8095" s="18">
        <f>_xlfn.IFNA(VLOOKUP(A8095,过往入选债券!A:D,4,0),2)</f>
        <v>2</v>
      </c>
      <c r="Y8095">
        <f>_xlfn.IFNA(VLOOKUP(C8095,[2]Sheet1!$A:$A,1,0),3)</f>
        <v>3</v>
      </c>
    </row>
    <row r="8096" spans="1:25" hidden="1" x14ac:dyDescent="0.2">
      <c r="A8096" s="29" t="s">
        <v>11479</v>
      </c>
      <c r="B8096" s="29" t="s">
        <v>11480</v>
      </c>
      <c r="C8096" s="40" t="s">
        <v>295</v>
      </c>
      <c r="D8096" s="26" t="str">
        <f>[1]!b_calc_yield(A8096,日期设置!$B$2,F8096,1,R8096,1,O8096,L8096,S8096,)</f>
        <v>Fetching...</v>
      </c>
      <c r="E8096" s="26">
        <f t="shared" si="252"/>
        <v>21.958631308117749</v>
      </c>
      <c r="F8096" s="18">
        <f>[1]!b_dq_cleanprice($A8096,日期设置!B$2)</f>
        <v>24.203199999999999</v>
      </c>
      <c r="G8096" s="18" t="str">
        <f t="shared" si="253"/>
        <v>0.67 + 0</v>
      </c>
      <c r="H8096" s="27">
        <f>[1]!b_dq_pctchange($A8096,日期设置!$B$2,1)/100</f>
        <v>0</v>
      </c>
      <c r="I8096" s="26">
        <f>[1]!b_pq_pctchange(A8096,日期设置!$B$4,日期设置!$B$2,1)</f>
        <v>-2.3347779418767063</v>
      </c>
      <c r="J8096" s="26">
        <f>[1]!b_pq_pctchange(A8096,日期设置!$C$4,日期设置!$B$2,1)</f>
        <v>-2.3347779418767063</v>
      </c>
      <c r="K8096" s="52">
        <f>[1]!b_dq_amount($A8096,日期设置!B$2,2,10000)</f>
        <v>0</v>
      </c>
      <c r="L8096" s="26">
        <f>[1]!b_info_latestpar(A8096,日期设置!$B$2)</f>
        <v>24</v>
      </c>
      <c r="M8096" s="6">
        <f>[1]!b_info_outstandingbalance($A8096,日期设置!B$2)</f>
        <v>6</v>
      </c>
      <c r="N8096" s="7" t="str">
        <f>[1]!b_info_latestissurercreditrating2(A8096,日期设置!$B$2,"102","1")</f>
        <v>AAA</v>
      </c>
      <c r="O8096" s="44">
        <v>6.1</v>
      </c>
      <c r="P8096" s="9" t="str">
        <f>[1]!b_info_repurchasedate(A8096)</f>
        <v>2018-11-23</v>
      </c>
      <c r="Q8096" s="44" t="s">
        <v>16065</v>
      </c>
      <c r="R8096" s="2" t="str">
        <f>IF((--IF(P8096=0,Q8096,P8096))&gt;(--日期设置!$B$2),IF(P8096=0,Q8096,P8096),Q8096)</f>
        <v>2021-11-23</v>
      </c>
      <c r="S8096" s="32" t="s">
        <v>19007</v>
      </c>
      <c r="T8096" s="8">
        <f>[1]!b_anal_ptmyear($A8096,日期设置!$B$2)</f>
        <v>0.67397260273972603</v>
      </c>
      <c r="U8096" s="8">
        <f>[1]!b_anal_termifexercise($A8096,日期设置!B$2)</f>
        <v>0</v>
      </c>
      <c r="V8096" s="10">
        <f>[1]!b_dq_dirtyprice(A8096,日期设置!$B$2)</f>
        <v>24.680499999999999</v>
      </c>
      <c r="W8096" s="11">
        <f>IF(U8096=0,ROUNDUP((Q8096-日期设置!$B$2)/365,0),ROUNDUP((R8096-日期设置!$B$2)/365,0))</f>
        <v>1</v>
      </c>
      <c r="X8096" s="18">
        <f>_xlfn.IFNA(VLOOKUP(A8096,过往入选债券!A:D,4,0),2)</f>
        <v>2</v>
      </c>
      <c r="Y8096">
        <f>_xlfn.IFNA(VLOOKUP(C8096,[2]Sheet1!$A:$A,1,0),3)</f>
        <v>3</v>
      </c>
    </row>
    <row r="8097" spans="1:25" x14ac:dyDescent="0.2">
      <c r="A8097" s="29" t="s">
        <v>12150</v>
      </c>
      <c r="B8097" s="29" t="s">
        <v>12151</v>
      </c>
      <c r="C8097" s="40" t="s">
        <v>1526</v>
      </c>
      <c r="D8097" s="26" t="str">
        <f>[1]!b_calc_yield(A8097,日期设置!$B$2,F8097,1,R8097,1,O8097,L8097,S8097,)</f>
        <v>Fetching...</v>
      </c>
      <c r="E8097" s="26">
        <f t="shared" si="252"/>
        <v>27.588035744663799</v>
      </c>
      <c r="F8097" s="18">
        <f>[1]!b_dq_cleanprice($A8097,日期设置!B$2)</f>
        <v>19.567299999999999</v>
      </c>
      <c r="G8097" s="18" t="str">
        <f t="shared" si="253"/>
        <v>0.61 + 0</v>
      </c>
      <c r="H8097" s="27">
        <f>[1]!b_dq_pctchange($A8097,日期设置!$B$2,1)/100</f>
        <v>-1.8213473956739213E-2</v>
      </c>
      <c r="I8097" s="26">
        <f>[1]!b_pq_pctchange(A8097,日期设置!$B$4,日期设置!$B$2,1)</f>
        <v>-1.8213473956739212</v>
      </c>
      <c r="J8097" s="26">
        <f>[1]!b_pq_pctchange(A8097,日期设置!$C$4,日期设置!$B$2,1)</f>
        <v>-1.4743128181630494</v>
      </c>
      <c r="K8097" s="52">
        <f>[1]!b_dq_amount($A8097,日期设置!B$2,2,10000)</f>
        <v>1598.7363288000001</v>
      </c>
      <c r="L8097" s="26">
        <f>[1]!b_info_latestpar(A8097,日期设置!$B$2)</f>
        <v>19.999999999999996</v>
      </c>
      <c r="M8097" s="6">
        <f>[1]!b_info_outstandingbalance($A8097,日期设置!B$2)</f>
        <v>2.6</v>
      </c>
      <c r="N8097" s="7" t="str">
        <f>[1]!b_info_latestissurercreditrating2(A8097,日期设置!$B$2,"102","1")</f>
        <v>AA</v>
      </c>
      <c r="O8097" s="44">
        <v>5.5</v>
      </c>
      <c r="P8097" s="9">
        <f>[1]!b_info_repurchasedate(A8097)</f>
        <v>0</v>
      </c>
      <c r="Q8097" s="44" t="s">
        <v>17085</v>
      </c>
      <c r="R8097" s="2" t="str">
        <f>IF((--IF(P8097=0,Q8097,P8097))&gt;(--日期设置!$B$2),IF(P8097=0,Q8097,P8097),Q8097)</f>
        <v>2021-11-03</v>
      </c>
      <c r="S8097" s="32" t="s">
        <v>19030</v>
      </c>
      <c r="T8097" s="8">
        <f>[1]!b_anal_ptmyear($A8097,日期设置!$B$2)</f>
        <v>0.61917808219178083</v>
      </c>
      <c r="U8097" s="8">
        <f>[1]!b_anal_termifexercise($A8097,日期设置!B$2)</f>
        <v>0</v>
      </c>
      <c r="V8097" s="10">
        <f>[1]!b_dq_dirtyprice(A8097,日期设置!$B$2)</f>
        <v>19.9862</v>
      </c>
      <c r="W8097" s="11">
        <f>IF(U8097=0,ROUNDUP((Q8097-日期设置!$B$2)/365,0),ROUNDUP((R8097-日期设置!$B$2)/365,0))</f>
        <v>1</v>
      </c>
      <c r="X8097" s="18">
        <f>_xlfn.IFNA(VLOOKUP(A8097,过往入选债券!A:D,4,0),2)</f>
        <v>2</v>
      </c>
      <c r="Y8097">
        <f>_xlfn.IFNA(VLOOKUP(C8097,[2]Sheet1!$A:$A,1,0),3)</f>
        <v>3</v>
      </c>
    </row>
    <row r="8098" spans="1:25" hidden="1" x14ac:dyDescent="0.2">
      <c r="A8098" s="29" t="s">
        <v>6484</v>
      </c>
      <c r="B8098" s="29" t="s">
        <v>6485</v>
      </c>
      <c r="C8098" s="40" t="s">
        <v>419</v>
      </c>
      <c r="D8098" s="26" t="str">
        <f>[1]!b_calc_yield(A8098,日期设置!$B$2,F8098,1,R8098,1,O8098,L8098,S8098,)</f>
        <v>Fetching...</v>
      </c>
      <c r="E8098" s="26">
        <f t="shared" si="252"/>
        <v>-6.8882269741454838E-2</v>
      </c>
      <c r="F8098" s="18">
        <f>[1]!b_dq_cleanprice($A8098,日期设置!B$2)</f>
        <v>100.1726</v>
      </c>
      <c r="G8098" s="18" t="str">
        <f t="shared" si="253"/>
        <v>0.01 + 0</v>
      </c>
      <c r="H8098" s="27">
        <f>[1]!b_dq_pctchange($A8098,日期设置!$B$2,1)/100</f>
        <v>0</v>
      </c>
      <c r="I8098" s="26">
        <f>[1]!b_pq_pctchange(A8098,日期设置!$B$4,日期设置!$B$2,1)</f>
        <v>0</v>
      </c>
      <c r="J8098" s="26">
        <f>[1]!b_pq_pctchange(A8098,日期设置!$C$4,日期设置!$B$2,1)</f>
        <v>-0.13488469003936965</v>
      </c>
      <c r="K8098" s="52">
        <f>[1]!b_dq_amount($A8098,日期设置!B$2,2,10000)</f>
        <v>0</v>
      </c>
      <c r="L8098" s="26">
        <f>[1]!b_info_latestpar(A8098,日期设置!$B$2)</f>
        <v>100</v>
      </c>
      <c r="M8098" s="6">
        <f>[1]!b_info_outstandingbalance($A8098,日期设置!B$2)</f>
        <v>10</v>
      </c>
      <c r="N8098" s="7" t="str">
        <f>[1]!b_info_latestissurercreditrating2(A8098,日期设置!$B$2,"102","1")</f>
        <v>AA+</v>
      </c>
      <c r="O8098" s="44">
        <v>6.05</v>
      </c>
      <c r="P8098" s="9">
        <f>[1]!b_info_repurchasedate(A8098)</f>
        <v>0</v>
      </c>
      <c r="Q8098" s="44" t="s">
        <v>16531</v>
      </c>
      <c r="R8098" s="2" t="str">
        <f>IF((--IF(P8098=0,Q8098,P8098))&gt;(--日期设置!$B$2),IF(P8098=0,Q8098,P8098),Q8098)</f>
        <v>2021-03-28</v>
      </c>
      <c r="S8098" s="32" t="s">
        <v>18115</v>
      </c>
      <c r="T8098" s="8">
        <f>[1]!b_anal_ptmyear($A8098,日期设置!$B$2)</f>
        <v>1.643835616438356E-2</v>
      </c>
      <c r="U8098" s="8">
        <f>[1]!b_anal_termifexercise($A8098,日期设置!B$2)</f>
        <v>0</v>
      </c>
      <c r="V8098" s="10">
        <f>[1]!b_dq_dirtyprice(A8098,日期设置!$B$2)</f>
        <v>106.12309999999999</v>
      </c>
      <c r="W8098" s="11">
        <f>IF(U8098=0,ROUNDUP((Q8098-日期设置!$B$2)/365,0),ROUNDUP((R8098-日期设置!$B$2)/365,0))</f>
        <v>1</v>
      </c>
      <c r="X8098" s="18">
        <f>_xlfn.IFNA(VLOOKUP(A8098,过往入选债券!A:D,4,0),2)</f>
        <v>2</v>
      </c>
      <c r="Y8098">
        <f>_xlfn.IFNA(VLOOKUP(C8098,[2]Sheet1!$A:$A,1,0),3)</f>
        <v>3</v>
      </c>
    </row>
    <row r="8099" spans="1:25" hidden="1" x14ac:dyDescent="0.2">
      <c r="A8099" s="29" t="s">
        <v>5621</v>
      </c>
      <c r="B8099" s="29" t="s">
        <v>5622</v>
      </c>
      <c r="C8099" s="40" t="s">
        <v>3253</v>
      </c>
      <c r="D8099" s="26" t="str">
        <f>[1]!b_calc_yield(A8099,日期设置!$B$2,F8099,1,R8099,1,O8099,L8099,S8099,)</f>
        <v>Fetching...</v>
      </c>
      <c r="E8099" s="26">
        <f t="shared" si="252"/>
        <v>6.8320608817868944</v>
      </c>
      <c r="F8099" s="18">
        <f>[1]!b_dq_cleanprice($A8099,日期设置!B$2)</f>
        <v>39.956699999999998</v>
      </c>
      <c r="G8099" s="18" t="str">
        <f t="shared" si="253"/>
        <v>0.39 + 0</v>
      </c>
      <c r="H8099" s="27">
        <f>[1]!b_dq_pctchange($A8099,日期设置!$B$2,1)/100</f>
        <v>0</v>
      </c>
      <c r="I8099" s="26">
        <f>[1]!b_pq_pctchange(A8099,日期设置!$B$4,日期设置!$B$2,1)</f>
        <v>0</v>
      </c>
      <c r="J8099" s="26">
        <f>[1]!b_pq_pctchange(A8099,日期设置!$C$4,日期设置!$B$2,1)</f>
        <v>0.14411316517623771</v>
      </c>
      <c r="K8099" s="52">
        <f>[1]!b_dq_amount($A8099,日期设置!B$2,2,10000)</f>
        <v>0</v>
      </c>
      <c r="L8099" s="26">
        <f>[1]!b_info_latestpar(A8099,日期设置!$B$2)</f>
        <v>40</v>
      </c>
      <c r="M8099" s="6">
        <f>[1]!b_info_outstandingbalance($A8099,日期设置!B$2)</f>
        <v>7.6</v>
      </c>
      <c r="N8099" s="7" t="str">
        <f>[1]!b_info_latestissurercreditrating2(A8099,日期设置!$B$2,"102","1")</f>
        <v>AA</v>
      </c>
      <c r="O8099" s="44">
        <v>3.63</v>
      </c>
      <c r="P8099" s="9">
        <f>[1]!b_info_repurchasedate(A8099)</f>
        <v>0</v>
      </c>
      <c r="Q8099" s="44" t="s">
        <v>16426</v>
      </c>
      <c r="R8099" s="2" t="str">
        <f>IF((--IF(P8099=0,Q8099,P8099))&gt;(--日期设置!$B$2),IF(P8099=0,Q8099,P8099),Q8099)</f>
        <v>2021-08-12</v>
      </c>
      <c r="S8099" s="32" t="s">
        <v>18982</v>
      </c>
      <c r="T8099" s="8">
        <f>[1]!b_anal_ptmyear($A8099,日期设置!$B$2)</f>
        <v>0.39178082191780822</v>
      </c>
      <c r="U8099" s="8">
        <f>[1]!b_anal_termifexercise($A8099,日期设置!B$2)</f>
        <v>0</v>
      </c>
      <c r="V8099" s="10">
        <f>[1]!b_dq_dirtyprice(A8099,日期设置!$B$2)</f>
        <v>40.839799999999997</v>
      </c>
      <c r="W8099" s="11">
        <f>IF(U8099=0,ROUNDUP((Q8099-日期设置!$B$2)/365,0),ROUNDUP((R8099-日期设置!$B$2)/365,0))</f>
        <v>1</v>
      </c>
      <c r="X8099" s="18" t="str">
        <f>_xlfn.IFNA(VLOOKUP(A8099,过往入选债券!A:D,4,0),2)</f>
        <v>否</v>
      </c>
      <c r="Y8099">
        <f>_xlfn.IFNA(VLOOKUP(C8099,[2]Sheet1!$A:$A,1,0),3)</f>
        <v>3</v>
      </c>
    </row>
    <row r="8100" spans="1:25" hidden="1" x14ac:dyDescent="0.2">
      <c r="A8100" s="29" t="s">
        <v>1715</v>
      </c>
      <c r="B8100" s="29" t="s">
        <v>1716</v>
      </c>
      <c r="C8100" s="40" t="s">
        <v>42</v>
      </c>
      <c r="D8100" s="26" t="str">
        <f>[1]!b_calc_yield(A8100,日期设置!$B$2,F8100,1,R8100,1,O8100,L8100,S8100,)</f>
        <v>Fetching...</v>
      </c>
      <c r="E8100" s="26">
        <f t="shared" si="252"/>
        <v>-9.4603155112893411E-2</v>
      </c>
      <c r="F8100" s="18">
        <f>[1]!b_dq_cleanprice($A8100,日期设置!B$2)</f>
        <v>100.26390000000001</v>
      </c>
      <c r="G8100" s="18" t="str">
        <f t="shared" si="253"/>
        <v>0.02 + 0</v>
      </c>
      <c r="H8100" s="27">
        <f>[1]!b_dq_pctchange($A8100,日期设置!$B$2,1)/100</f>
        <v>0</v>
      </c>
      <c r="I8100" s="26">
        <f>[1]!b_pq_pctchange(A8100,日期设置!$B$4,日期设置!$B$2,1)</f>
        <v>0</v>
      </c>
      <c r="J8100" s="26">
        <f>[1]!b_pq_pctchange(A8100,日期设置!$C$4,日期设置!$B$2,1)</f>
        <v>0</v>
      </c>
      <c r="K8100" s="52">
        <f>[1]!b_dq_amount($A8100,日期设置!B$2,2,10000)</f>
        <v>0</v>
      </c>
      <c r="L8100" s="26">
        <f>[1]!b_info_latestpar(A8100,日期设置!$B$2)</f>
        <v>100</v>
      </c>
      <c r="M8100" s="6">
        <f>[1]!b_info_outstandingbalance($A8100,日期设置!B$2)</f>
        <v>5</v>
      </c>
      <c r="N8100" s="7">
        <f>[1]!b_info_latestissurercreditrating2(A8100,日期设置!$B$2,"102","1")</f>
        <v>0</v>
      </c>
      <c r="O8100" s="44">
        <v>7.4</v>
      </c>
      <c r="P8100" s="9">
        <f>[1]!b_info_repurchasedate(A8100)</f>
        <v>0</v>
      </c>
      <c r="Q8100" s="44" t="s">
        <v>16927</v>
      </c>
      <c r="R8100" s="2" t="str">
        <f>IF((--IF(P8100=0,Q8100,P8100))&gt;(--日期设置!$B$2),IF(P8100=0,Q8100,P8100),Q8100)</f>
        <v>2021-03-30</v>
      </c>
      <c r="S8100" s="32" t="s">
        <v>17909</v>
      </c>
      <c r="T8100" s="8">
        <f>[1]!b_anal_ptmyear($A8100,日期设置!$B$2)</f>
        <v>2.1917808219178082E-2</v>
      </c>
      <c r="U8100" s="8">
        <f>[1]!b_anal_termifexercise($A8100,日期设置!B$2)</f>
        <v>0</v>
      </c>
      <c r="V8100" s="10">
        <f>[1]!b_dq_dirtyprice(A8100,日期设置!$B$2)</f>
        <v>107.5017</v>
      </c>
      <c r="W8100" s="11">
        <f>IF(U8100=0,ROUNDUP((Q8100-日期设置!$B$2)/365,0),ROUNDUP((R8100-日期设置!$B$2)/365,0))</f>
        <v>1</v>
      </c>
      <c r="X8100" s="18">
        <f>_xlfn.IFNA(VLOOKUP(A8100,过往入选债券!A:D,4,0),2)</f>
        <v>2</v>
      </c>
      <c r="Y8100">
        <f>_xlfn.IFNA(VLOOKUP(C8100,[2]Sheet1!$A:$A,1,0),3)</f>
        <v>3</v>
      </c>
    </row>
    <row r="8101" spans="1:25" hidden="1" x14ac:dyDescent="0.2">
      <c r="A8101" s="29" t="s">
        <v>11523</v>
      </c>
      <c r="B8101" s="29" t="s">
        <v>11524</v>
      </c>
      <c r="C8101" s="40" t="s">
        <v>460</v>
      </c>
      <c r="D8101" s="26" t="str">
        <f>[1]!b_calc_yield(A8101,日期设置!$B$2,F8101,1,R8101,1,O8101,L8101,S8101,)</f>
        <v>Fetching...</v>
      </c>
      <c r="E8101" s="26">
        <f t="shared" si="252"/>
        <v>25.106075693775274</v>
      </c>
      <c r="F8101" s="18">
        <f>[1]!b_dq_cleanprice($A8101,日期设置!B$2)</f>
        <v>40.642600000000002</v>
      </c>
      <c r="G8101" s="18" t="str">
        <f t="shared" si="253"/>
        <v>1.01 + 0</v>
      </c>
      <c r="H8101" s="27">
        <f>[1]!b_dq_pctchange($A8101,日期设置!$B$2,1)/100</f>
        <v>0</v>
      </c>
      <c r="I8101" s="26">
        <f>[1]!b_pq_pctchange(A8101,日期设置!$B$4,日期设置!$B$2,1)</f>
        <v>-8.2112302094602019E-2</v>
      </c>
      <c r="J8101" s="26">
        <f>[1]!b_pq_pctchange(A8101,日期设置!$C$4,日期设置!$B$2,1)</f>
        <v>-0.39310834987622401</v>
      </c>
      <c r="K8101" s="52">
        <f>[1]!b_dq_amount($A8101,日期设置!B$2,2,10000)</f>
        <v>0</v>
      </c>
      <c r="L8101" s="26">
        <f>[1]!b_info_latestpar(A8101,日期设置!$B$2)</f>
        <v>40</v>
      </c>
      <c r="M8101" s="6">
        <f>[1]!b_info_outstandingbalance($A8101,日期设置!B$2)</f>
        <v>8</v>
      </c>
      <c r="N8101" s="7" t="str">
        <f>[1]!b_info_latestissurercreditrating2(A8101,日期设置!$B$2,"102","1")</f>
        <v>AA+</v>
      </c>
      <c r="O8101" s="44">
        <v>7.2</v>
      </c>
      <c r="P8101" s="9" t="str">
        <f>[1]!b_info_repurchasedate(A8101)</f>
        <v>2017-03-27</v>
      </c>
      <c r="Q8101" s="44" t="s">
        <v>16101</v>
      </c>
      <c r="R8101" s="2" t="str">
        <f>IF((--IF(P8101=0,Q8101,P8101))&gt;(--日期设置!$B$2),IF(P8101=0,Q8101,P8101),Q8101)</f>
        <v>2022-03-27</v>
      </c>
      <c r="S8101" s="32" t="s">
        <v>18505</v>
      </c>
      <c r="T8101" s="8">
        <f>[1]!b_anal_ptmyear($A8101,日期设置!$B$2)</f>
        <v>1.0136986301369864</v>
      </c>
      <c r="U8101" s="8">
        <f>[1]!b_anal_termifexercise($A8101,日期设置!B$2)</f>
        <v>0</v>
      </c>
      <c r="V8101" s="10">
        <f>[1]!b_dq_dirtyprice(A8101,日期设置!$B$2)</f>
        <v>43.4831</v>
      </c>
      <c r="W8101" s="11">
        <f>IF(U8101=0,ROUNDUP((Q8101-日期设置!$B$2)/365,0),ROUNDUP((R8101-日期设置!$B$2)/365,0))</f>
        <v>2</v>
      </c>
      <c r="X8101" s="18">
        <f>_xlfn.IFNA(VLOOKUP(A8101,过往入选债券!A:D,4,0),2)</f>
        <v>2</v>
      </c>
      <c r="Y8101">
        <f>_xlfn.IFNA(VLOOKUP(C8101,[2]Sheet1!$A:$A,1,0),3)</f>
        <v>3</v>
      </c>
    </row>
    <row r="8102" spans="1:25" hidden="1" x14ac:dyDescent="0.2">
      <c r="A8102" s="29" t="s">
        <v>12197</v>
      </c>
      <c r="B8102" s="29" t="s">
        <v>12198</v>
      </c>
      <c r="C8102" s="40" t="s">
        <v>12140</v>
      </c>
      <c r="D8102" s="26" t="str">
        <f>[1]!b_calc_yield(A8102,日期设置!$B$2,F8102,1,R8102,1,O8102,L8102,S8102,)</f>
        <v>Fetching...</v>
      </c>
      <c r="E8102" s="26">
        <f t="shared" si="252"/>
        <v>28.627338678885049</v>
      </c>
      <c r="F8102" s="18">
        <f>[1]!b_dq_cleanprice($A8102,日期设置!B$2)</f>
        <v>20.6435</v>
      </c>
      <c r="G8102" s="18" t="str">
        <f t="shared" si="253"/>
        <v>0.77 + 0</v>
      </c>
      <c r="H8102" s="27">
        <f>[1]!b_dq_pctchange($A8102,日期设置!$B$2,1)/100</f>
        <v>0</v>
      </c>
      <c r="I8102" s="26">
        <f>[1]!b_pq_pctchange(A8102,日期设置!$B$4,日期设置!$B$2,1)</f>
        <v>0</v>
      </c>
      <c r="J8102" s="26">
        <f>[1]!b_pq_pctchange(A8102,日期设置!$C$4,日期设置!$B$2,1)</f>
        <v>0</v>
      </c>
      <c r="K8102" s="52">
        <f>[1]!b_dq_amount($A8102,日期设置!B$2,2,10000)</f>
        <v>0</v>
      </c>
      <c r="L8102" s="26">
        <f>[1]!b_info_latestpar(A8102,日期设置!$B$2)</f>
        <v>19.999999999999996</v>
      </c>
      <c r="M8102" s="6">
        <f>[1]!b_info_outstandingbalance($A8102,日期设置!B$2)</f>
        <v>1.2</v>
      </c>
      <c r="N8102" s="7" t="str">
        <f>[1]!b_info_latestissurercreditrating2(A8102,日期设置!$B$2,"102","1")</f>
        <v>AA+</v>
      </c>
      <c r="O8102" s="44">
        <v>6.95</v>
      </c>
      <c r="P8102" s="9">
        <f>[1]!b_info_repurchasedate(A8102)</f>
        <v>0</v>
      </c>
      <c r="Q8102" s="44" t="s">
        <v>17393</v>
      </c>
      <c r="R8102" s="2" t="str">
        <f>IF((--IF(P8102=0,Q8102,P8102))&gt;(--日期设置!$B$2),IF(P8102=0,Q8102,P8102),Q8102)</f>
        <v>2021-12-31</v>
      </c>
      <c r="S8102" s="32" t="s">
        <v>18891</v>
      </c>
      <c r="T8102" s="8">
        <f>[1]!b_anal_ptmyear($A8102,日期设置!$B$2)</f>
        <v>0.77808219178082194</v>
      </c>
      <c r="U8102" s="8">
        <f>[1]!b_anal_termifexercise($A8102,日期设置!B$2)</f>
        <v>0</v>
      </c>
      <c r="V8102" s="10">
        <f>[1]!b_dq_dirtyprice(A8102,日期设置!$B$2)</f>
        <v>20.952000000000002</v>
      </c>
      <c r="W8102" s="11">
        <f>IF(U8102=0,ROUNDUP((Q8102-日期设置!$B$2)/365,0),ROUNDUP((R8102-日期设置!$B$2)/365,0))</f>
        <v>1</v>
      </c>
      <c r="X8102" s="18">
        <f>_xlfn.IFNA(VLOOKUP(A8102,过往入选债券!A:D,4,0),2)</f>
        <v>2</v>
      </c>
      <c r="Y8102">
        <f>_xlfn.IFNA(VLOOKUP(C8102,[2]Sheet1!$A:$A,1,0),3)</f>
        <v>3</v>
      </c>
    </row>
    <row r="8103" spans="1:25" hidden="1" x14ac:dyDescent="0.2">
      <c r="A8103" s="29" t="s">
        <v>11466</v>
      </c>
      <c r="B8103" s="29" t="s">
        <v>11467</v>
      </c>
      <c r="C8103" s="40" t="s">
        <v>11468</v>
      </c>
      <c r="D8103" s="26" t="str">
        <f>[1]!b_calc_yield(A8103,日期设置!$B$2,F8103,1,R8103,1,O8103,L8103,S8103,)</f>
        <v>Fetching...</v>
      </c>
      <c r="E8103" s="26">
        <f t="shared" si="252"/>
        <v>-0.29723066639377738</v>
      </c>
      <c r="F8103" s="18">
        <f>[1]!b_dq_cleanprice($A8103,日期设置!B$2)</f>
        <v>100.7073</v>
      </c>
      <c r="G8103" s="18" t="str">
        <f t="shared" si="253"/>
        <v>0.06 + 0</v>
      </c>
      <c r="H8103" s="27">
        <f>[1]!b_dq_pctchange($A8103,日期设置!$B$2,1)/100</f>
        <v>0</v>
      </c>
      <c r="I8103" s="26">
        <f>[1]!b_pq_pctchange(A8103,日期设置!$B$4,日期设置!$B$2,1)</f>
        <v>0</v>
      </c>
      <c r="J8103" s="26">
        <f>[1]!b_pq_pctchange(A8103,日期设置!$C$4,日期设置!$B$2,1)</f>
        <v>0</v>
      </c>
      <c r="K8103" s="52">
        <f>[1]!b_dq_amount($A8103,日期设置!B$2,2,10000)</f>
        <v>0</v>
      </c>
      <c r="L8103" s="26">
        <f>[1]!b_info_latestpar(A8103,日期设置!$B$2)</f>
        <v>100</v>
      </c>
      <c r="M8103" s="6">
        <f>[1]!b_info_outstandingbalance($A8103,日期设置!B$2)</f>
        <v>10</v>
      </c>
      <c r="N8103" s="7" t="str">
        <f>[1]!b_info_latestissurercreditrating2(A8103,日期设置!$B$2,"102","1")</f>
        <v>AA+</v>
      </c>
      <c r="O8103" s="44">
        <v>6.2</v>
      </c>
      <c r="P8103" s="9" t="str">
        <f>[1]!b_info_repurchasedate(A8103)</f>
        <v>2016-04-14</v>
      </c>
      <c r="Q8103" s="44" t="s">
        <v>16005</v>
      </c>
      <c r="R8103" s="2" t="str">
        <f>IF((--IF(P8103=0,Q8103,P8103))&gt;(--日期设置!$B$2),IF(P8103=0,Q8103,P8103),Q8103)</f>
        <v>2021-04-14</v>
      </c>
      <c r="S8103" s="32" t="s">
        <v>19019</v>
      </c>
      <c r="T8103" s="8">
        <f>[1]!b_anal_ptmyear($A8103,日期设置!$B$2)</f>
        <v>6.3013698630136991E-2</v>
      </c>
      <c r="U8103" s="8">
        <f>[1]!b_anal_termifexercise($A8103,日期设置!B$2)</f>
        <v>0</v>
      </c>
      <c r="V8103" s="10">
        <f>[1]!b_dq_dirtyprice(A8103,日期设置!$B$2)</f>
        <v>106.5166</v>
      </c>
      <c r="W8103" s="11">
        <f>IF(U8103=0,ROUNDUP((Q8103-日期设置!$B$2)/365,0),ROUNDUP((R8103-日期设置!$B$2)/365,0))</f>
        <v>1</v>
      </c>
      <c r="X8103" s="18">
        <f>_xlfn.IFNA(VLOOKUP(A8103,过往入选债券!A:D,4,0),2)</f>
        <v>2</v>
      </c>
      <c r="Y8103">
        <f>_xlfn.IFNA(VLOOKUP(C8103,[2]Sheet1!$A:$A,1,0),3)</f>
        <v>3</v>
      </c>
    </row>
    <row r="8104" spans="1:25" hidden="1" x14ac:dyDescent="0.2">
      <c r="A8104" s="29" t="s">
        <v>12321</v>
      </c>
      <c r="B8104" s="29" t="s">
        <v>12322</v>
      </c>
      <c r="C8104" s="40" t="s">
        <v>12323</v>
      </c>
      <c r="D8104" s="26" t="str">
        <f>[1]!b_calc_yield(A8104,日期设置!$B$2,F8104,1,R8104,1,O8104,L8104,S8104,)</f>
        <v>Fetching...</v>
      </c>
      <c r="E8104" s="26">
        <f t="shared" si="252"/>
        <v>21.296375148743429</v>
      </c>
      <c r="F8104" s="18">
        <f>[1]!b_dq_cleanprice($A8104,日期设置!B$2)</f>
        <v>40.914299999999997</v>
      </c>
      <c r="G8104" s="18" t="str">
        <f t="shared" si="253"/>
        <v>1.00 + 0</v>
      </c>
      <c r="H8104" s="27">
        <f>[1]!b_dq_pctchange($A8104,日期设置!$B$2,1)/100</f>
        <v>0</v>
      </c>
      <c r="I8104" s="26">
        <f>[1]!b_pq_pctchange(A8104,日期设置!$B$4,日期设置!$B$2,1)</f>
        <v>0</v>
      </c>
      <c r="J8104" s="26">
        <f>[1]!b_pq_pctchange(A8104,日期设置!$C$4,日期设置!$B$2,1)</f>
        <v>0</v>
      </c>
      <c r="K8104" s="52">
        <f>[1]!b_dq_amount($A8104,日期设置!B$2,2,10000)</f>
        <v>0</v>
      </c>
      <c r="L8104" s="26">
        <f>[1]!b_info_latestpar(A8104,日期设置!$B$2)</f>
        <v>40</v>
      </c>
      <c r="M8104" s="6">
        <f>[1]!b_info_outstandingbalance($A8104,日期设置!B$2)</f>
        <v>4</v>
      </c>
      <c r="N8104" s="7" t="str">
        <f>[1]!b_info_latestissurercreditrating2(A8104,日期设置!$B$2,"102","1")</f>
        <v>AA</v>
      </c>
      <c r="O8104" s="44">
        <v>6.35</v>
      </c>
      <c r="P8104" s="9">
        <f>[1]!b_info_repurchasedate(A8104)</f>
        <v>0</v>
      </c>
      <c r="Q8104" s="44" t="s">
        <v>17020</v>
      </c>
      <c r="R8104" s="2" t="str">
        <f>IF((--IF(P8104=0,Q8104,P8104))&gt;(--日期设置!$B$2),IF(P8104=0,Q8104,P8104),Q8104)</f>
        <v>2022-03-23</v>
      </c>
      <c r="S8104" s="32" t="s">
        <v>18820</v>
      </c>
      <c r="T8104" s="8">
        <f>[1]!b_anal_ptmyear($A8104,日期设置!$B$2)</f>
        <v>1.0027397260273974</v>
      </c>
      <c r="U8104" s="8">
        <f>[1]!b_anal_termifexercise($A8104,日期设置!B$2)</f>
        <v>0</v>
      </c>
      <c r="V8104" s="10">
        <f>[1]!b_dq_dirtyprice(A8104,日期设置!$B$2)</f>
        <v>43.447299999999998</v>
      </c>
      <c r="W8104" s="11">
        <f>IF(U8104=0,ROUNDUP((Q8104-日期设置!$B$2)/365,0),ROUNDUP((R8104-日期设置!$B$2)/365,0))</f>
        <v>2</v>
      </c>
      <c r="X8104" s="18">
        <f>_xlfn.IFNA(VLOOKUP(A8104,过往入选债券!A:D,4,0),2)</f>
        <v>2</v>
      </c>
      <c r="Y8104">
        <f>_xlfn.IFNA(VLOOKUP(C8104,[2]Sheet1!$A:$A,1,0),3)</f>
        <v>3</v>
      </c>
    </row>
    <row r="8105" spans="1:25" hidden="1" x14ac:dyDescent="0.2">
      <c r="A8105" s="29" t="s">
        <v>12186</v>
      </c>
      <c r="B8105" s="29" t="s">
        <v>12187</v>
      </c>
      <c r="C8105" s="40" t="s">
        <v>12188</v>
      </c>
      <c r="D8105" s="26" t="str">
        <f>[1]!b_calc_yield(A8105,日期设置!$B$2,F8105,1,R8105,1,O8105,L8105,S8105,)</f>
        <v>Fetching...</v>
      </c>
      <c r="E8105" s="26">
        <f t="shared" si="252"/>
        <v>29.238513076896886</v>
      </c>
      <c r="F8105" s="18">
        <f>[1]!b_dq_cleanprice($A8105,日期设置!B$2)</f>
        <v>20.206</v>
      </c>
      <c r="G8105" s="18" t="str">
        <f t="shared" si="253"/>
        <v>0.71 + 0</v>
      </c>
      <c r="H8105" s="27">
        <f>[1]!b_dq_pctchange($A8105,日期设置!$B$2,1)/100</f>
        <v>0</v>
      </c>
      <c r="I8105" s="26">
        <f>[1]!b_pq_pctchange(A8105,日期设置!$B$4,日期设置!$B$2,1)</f>
        <v>0</v>
      </c>
      <c r="J8105" s="26">
        <f>[1]!b_pq_pctchange(A8105,日期设置!$C$4,日期设置!$B$2,1)</f>
        <v>1.1879071056633269E-2</v>
      </c>
      <c r="K8105" s="52">
        <f>[1]!b_dq_amount($A8105,日期设置!B$2,2,10000)</f>
        <v>0</v>
      </c>
      <c r="L8105" s="26">
        <f>[1]!b_info_latestpar(A8105,日期设置!$B$2)</f>
        <v>19.999999999999996</v>
      </c>
      <c r="M8105" s="6">
        <f>[1]!b_info_outstandingbalance($A8105,日期设置!B$2)</f>
        <v>3.2</v>
      </c>
      <c r="N8105" s="7" t="str">
        <f>[1]!b_info_latestissurercreditrating2(A8105,日期设置!$B$2,"102","1")</f>
        <v>AA</v>
      </c>
      <c r="O8105" s="44">
        <v>6.6</v>
      </c>
      <c r="P8105" s="9">
        <f>[1]!b_info_repurchasedate(A8105)</f>
        <v>0</v>
      </c>
      <c r="Q8105" s="44" t="s">
        <v>17176</v>
      </c>
      <c r="R8105" s="2" t="str">
        <f>IF((--IF(P8105=0,Q8105,P8105))&gt;(--日期设置!$B$2),IF(P8105=0,Q8105,P8105),Q8105)</f>
        <v>2021-12-08</v>
      </c>
      <c r="S8105" s="32" t="s">
        <v>19031</v>
      </c>
      <c r="T8105" s="8">
        <f>[1]!b_anal_ptmyear($A8105,日期设置!$B$2)</f>
        <v>0.71506849315068488</v>
      </c>
      <c r="U8105" s="8">
        <f>[1]!b_anal_termifexercise($A8105,日期设置!B$2)</f>
        <v>0</v>
      </c>
      <c r="V8105" s="10">
        <f>[1]!b_dq_dirtyprice(A8105,日期设置!$B$2)</f>
        <v>20.582100000000001</v>
      </c>
      <c r="W8105" s="11">
        <f>IF(U8105=0,ROUNDUP((Q8105-日期设置!$B$2)/365,0),ROUNDUP((R8105-日期设置!$B$2)/365,0))</f>
        <v>1</v>
      </c>
      <c r="X8105" s="18">
        <f>_xlfn.IFNA(VLOOKUP(A8105,过往入选债券!A:D,4,0),2)</f>
        <v>2</v>
      </c>
      <c r="Y8105">
        <f>_xlfn.IFNA(VLOOKUP(C8105,[2]Sheet1!$A:$A,1,0),3)</f>
        <v>3</v>
      </c>
    </row>
    <row r="8106" spans="1:25" hidden="1" x14ac:dyDescent="0.2">
      <c r="A8106" s="29" t="s">
        <v>6497</v>
      </c>
      <c r="B8106" s="29" t="s">
        <v>6498</v>
      </c>
      <c r="C8106" s="40" t="s">
        <v>20</v>
      </c>
      <c r="D8106" s="26" t="str">
        <f>[1]!b_calc_yield(A8106,日期设置!$B$2,F8106,1,R8106,1,O8106,L8106,S8106,)</f>
        <v>Fetching...</v>
      </c>
      <c r="E8106" s="26">
        <f t="shared" si="252"/>
        <v>-7.9965921065416889E-2</v>
      </c>
      <c r="F8106" s="18">
        <f>[1]!b_dq_cleanprice($A8106,日期设置!B$2)</f>
        <v>100.2</v>
      </c>
      <c r="G8106" s="18" t="str">
        <f t="shared" si="253"/>
        <v>0.01 + 0.01</v>
      </c>
      <c r="H8106" s="27">
        <f>[1]!b_dq_pctchange($A8106,日期设置!$B$2,1)/100</f>
        <v>0</v>
      </c>
      <c r="I8106" s="26">
        <f>[1]!b_pq_pctchange(A8106,日期设置!$B$4,日期设置!$B$2,1)</f>
        <v>0</v>
      </c>
      <c r="J8106" s="26">
        <f>[1]!b_pq_pctchange(A8106,日期设置!$C$4,日期设置!$B$2,1)</f>
        <v>-0.15405372548941659</v>
      </c>
      <c r="K8106" s="52">
        <f>[1]!b_dq_amount($A8106,日期设置!B$2,2,10000)</f>
        <v>0</v>
      </c>
      <c r="L8106" s="26">
        <f>[1]!b_info_latestpar(A8106,日期设置!$B$2)</f>
        <v>100</v>
      </c>
      <c r="M8106" s="6">
        <f>[1]!b_info_outstandingbalance($A8106,日期设置!B$2)</f>
        <v>10</v>
      </c>
      <c r="N8106" s="7" t="str">
        <f>[1]!b_info_latestissurercreditrating2(A8106,日期设置!$B$2,"102","1")</f>
        <v>AA+</v>
      </c>
      <c r="O8106" s="44">
        <v>6.96</v>
      </c>
      <c r="P8106" s="9">
        <f>[1]!b_info_repurchasedate(A8106)</f>
        <v>0</v>
      </c>
      <c r="Q8106" s="44" t="s">
        <v>16531</v>
      </c>
      <c r="R8106" s="2" t="str">
        <f>IF((--IF(P8106=0,Q8106,P8106))&gt;(--日期设置!$B$2),IF(P8106=0,Q8106,P8106),Q8106)</f>
        <v>2021-03-28</v>
      </c>
      <c r="S8106" s="32" t="s">
        <v>18115</v>
      </c>
      <c r="T8106" s="8">
        <f>[1]!b_anal_ptmyear($A8106,日期设置!$B$2)</f>
        <v>1.643835616438356E-2</v>
      </c>
      <c r="U8106" s="8">
        <f>[1]!b_anal_termifexercise($A8106,日期设置!B$2)</f>
        <v>1.9178082191780823E-2</v>
      </c>
      <c r="V8106" s="10">
        <f>[1]!b_dq_dirtyprice(A8106,日期设置!$B$2)</f>
        <v>107.04559999999999</v>
      </c>
      <c r="W8106" s="11">
        <f>IF(U8106=0,ROUNDUP((Q8106-日期设置!$B$2)/365,0),ROUNDUP((R8106-日期设置!$B$2)/365,0))</f>
        <v>1</v>
      </c>
      <c r="X8106" s="18">
        <f>_xlfn.IFNA(VLOOKUP(A8106,过往入选债券!A:D,4,0),2)</f>
        <v>2</v>
      </c>
      <c r="Y8106">
        <f>_xlfn.IFNA(VLOOKUP(C8106,[2]Sheet1!$A:$A,1,0),3)</f>
        <v>3</v>
      </c>
    </row>
    <row r="8107" spans="1:25" hidden="1" x14ac:dyDescent="0.2">
      <c r="A8107" s="29" t="s">
        <v>6545</v>
      </c>
      <c r="B8107" s="29" t="s">
        <v>6546</v>
      </c>
      <c r="C8107" s="40" t="s">
        <v>104</v>
      </c>
      <c r="D8107" s="26" t="str">
        <f>[1]!b_calc_yield(A8107,日期设置!$B$2,F8107,1,R8107,1,O8107,L8107,S8107,)</f>
        <v>Fetching...</v>
      </c>
      <c r="E8107" s="26">
        <f t="shared" si="252"/>
        <v>-0.1735378265559806</v>
      </c>
      <c r="F8107" s="18">
        <f>[1]!b_dq_cleanprice($A8107,日期设置!B$2)</f>
        <v>100.41370000000001</v>
      </c>
      <c r="G8107" s="18" t="str">
        <f t="shared" si="253"/>
        <v>2.03 + 0.04</v>
      </c>
      <c r="H8107" s="27">
        <f>[1]!b_dq_pctchange($A8107,日期设置!$B$2,1)/100</f>
        <v>0</v>
      </c>
      <c r="I8107" s="26">
        <f>[1]!b_pq_pctchange(A8107,日期设置!$B$4,日期设置!$B$2,1)</f>
        <v>0</v>
      </c>
      <c r="J8107" s="26">
        <f>[1]!b_pq_pctchange(A8107,日期设置!$C$4,日期设置!$B$2,1)</f>
        <v>0</v>
      </c>
      <c r="K8107" s="52">
        <f>[1]!b_dq_amount($A8107,日期设置!B$2,2,10000)</f>
        <v>0</v>
      </c>
      <c r="L8107" s="26">
        <f>[1]!b_info_latestpar(A8107,日期设置!$B$2)</f>
        <v>100</v>
      </c>
      <c r="M8107" s="6">
        <f>[1]!b_info_outstandingbalance($A8107,日期设置!B$2)</f>
        <v>8</v>
      </c>
      <c r="N8107" s="7" t="str">
        <f>[1]!b_info_latestissurercreditrating2(A8107,日期设置!$B$2,"102","1")</f>
        <v>AA</v>
      </c>
      <c r="O8107" s="44">
        <v>6.42</v>
      </c>
      <c r="P8107" s="9" t="str">
        <f>[1]!b_info_repurchasedate(A8107)</f>
        <v>2021-04-06</v>
      </c>
      <c r="Q8107" s="44" t="s">
        <v>16873</v>
      </c>
      <c r="R8107" s="2" t="str">
        <f>IF((--IF(P8107=0,Q8107,P8107))&gt;(--日期设置!$B$2),IF(P8107=0,Q8107,P8107),Q8107)</f>
        <v>2021-04-06</v>
      </c>
      <c r="S8107" s="32" t="s">
        <v>17971</v>
      </c>
      <c r="T8107" s="8">
        <f>[1]!b_anal_ptmyear($A8107,日期设置!$B$2)</f>
        <v>2.0356164383561643</v>
      </c>
      <c r="U8107" s="8">
        <f>[1]!b_anal_termifexercise($A8107,日期设置!B$2)</f>
        <v>4.1095890410958902E-2</v>
      </c>
      <c r="V8107" s="10">
        <f>[1]!b_dq_dirtyprice(A8107,日期设置!$B$2)</f>
        <v>106.605</v>
      </c>
      <c r="W8107" s="11">
        <f>IF(U8107=0,ROUNDUP((Q8107-日期设置!$B$2)/365,0),ROUNDUP((R8107-日期设置!$B$2)/365,0))</f>
        <v>1</v>
      </c>
      <c r="X8107" s="18">
        <f>_xlfn.IFNA(VLOOKUP(A8107,过往入选债券!A:D,4,0),2)</f>
        <v>2</v>
      </c>
      <c r="Y8107" s="45">
        <f>_xlfn.IFNA(VLOOKUP(C8107,[2]Sheet1!$A:$A,1,0),3)</f>
        <v>3</v>
      </c>
    </row>
    <row r="8108" spans="1:25" hidden="1" x14ac:dyDescent="0.2">
      <c r="A8108" s="29" t="s">
        <v>12171</v>
      </c>
      <c r="B8108" s="29" t="s">
        <v>12172</v>
      </c>
      <c r="C8108" s="40" t="s">
        <v>9322</v>
      </c>
      <c r="D8108" s="26" t="str">
        <f>[1]!b_calc_yield(A8108,日期设置!$B$2,F8108,1,R8108,1,O8108,L8108,S8108,)</f>
        <v>Fetching...</v>
      </c>
      <c r="E8108" s="26">
        <f t="shared" si="252"/>
        <v>25.677288109070261</v>
      </c>
      <c r="F8108" s="18">
        <f>[1]!b_dq_cleanprice($A8108,日期设置!B$2)</f>
        <v>20.09</v>
      </c>
      <c r="G8108" s="18" t="str">
        <f t="shared" si="253"/>
        <v>0.68 + 0</v>
      </c>
      <c r="H8108" s="27">
        <f>[1]!b_dq_pctchange($A8108,日期设置!$B$2,1)/100</f>
        <v>0</v>
      </c>
      <c r="I8108" s="26">
        <f>[1]!b_pq_pctchange(A8108,日期设置!$B$4,日期设置!$B$2,1)</f>
        <v>9.715751974290994E-2</v>
      </c>
      <c r="J8108" s="26">
        <f>[1]!b_pq_pctchange(A8108,日期设置!$C$4,日期设置!$B$2,1)</f>
        <v>9.9651220727451778E-2</v>
      </c>
      <c r="K8108" s="52">
        <f>[1]!b_dq_amount($A8108,日期设置!B$2,2,10000)</f>
        <v>0</v>
      </c>
      <c r="L8108" s="26">
        <f>[1]!b_info_latestpar(A8108,日期设置!$B$2)</f>
        <v>19.999999999999996</v>
      </c>
      <c r="M8108" s="6">
        <f>[1]!b_info_outstandingbalance($A8108,日期设置!B$2)</f>
        <v>2.6</v>
      </c>
      <c r="N8108" s="7" t="str">
        <f>[1]!b_info_latestissurercreditrating2(A8108,日期设置!$B$2,"102","1")</f>
        <v>AA</v>
      </c>
      <c r="O8108" s="44">
        <v>5.7</v>
      </c>
      <c r="P8108" s="9">
        <f>[1]!b_info_repurchasedate(A8108)</f>
        <v>0</v>
      </c>
      <c r="Q8108" s="44" t="s">
        <v>16765</v>
      </c>
      <c r="R8108" s="2" t="str">
        <f>IF((--IF(P8108=0,Q8108,P8108))&gt;(--日期设置!$B$2),IF(P8108=0,Q8108,P8108),Q8108)</f>
        <v>2021-11-27</v>
      </c>
      <c r="S8108" s="32" t="s">
        <v>18629</v>
      </c>
      <c r="T8108" s="8">
        <f>[1]!b_anal_ptmyear($A8108,日期设置!$B$2)</f>
        <v>0.68493150684931503</v>
      </c>
      <c r="U8108" s="8">
        <f>[1]!b_anal_termifexercise($A8108,日期设置!B$2)</f>
        <v>0</v>
      </c>
      <c r="V8108" s="10">
        <f>[1]!b_dq_dirtyprice(A8108,日期设置!$B$2)</f>
        <v>20.449200000000001</v>
      </c>
      <c r="W8108" s="11">
        <f>IF(U8108=0,ROUNDUP((Q8108-日期设置!$B$2)/365,0),ROUNDUP((R8108-日期设置!$B$2)/365,0))</f>
        <v>1</v>
      </c>
      <c r="X8108" s="18">
        <f>_xlfn.IFNA(VLOOKUP(A8108,过往入选债券!A:D,4,0),2)</f>
        <v>2</v>
      </c>
      <c r="Y8108">
        <f>_xlfn.IFNA(VLOOKUP(C8108,[2]Sheet1!$A:$A,1,0),3)</f>
        <v>3</v>
      </c>
    </row>
    <row r="8109" spans="1:25" hidden="1" x14ac:dyDescent="0.2">
      <c r="A8109" s="29" t="s">
        <v>12167</v>
      </c>
      <c r="B8109" s="29" t="s">
        <v>12168</v>
      </c>
      <c r="C8109" s="40" t="s">
        <v>412</v>
      </c>
      <c r="D8109" s="26" t="str">
        <f>[1]!b_calc_yield(A8109,日期设置!$B$2,F8109,1,R8109,1,O8109,L8109,S8109,)</f>
        <v>Fetching...</v>
      </c>
      <c r="E8109" s="26">
        <f t="shared" si="252"/>
        <v>27.976600815426099</v>
      </c>
      <c r="F8109" s="18">
        <f>[1]!b_dq_cleanprice($A8109,日期设置!B$2)</f>
        <v>19.904699999999998</v>
      </c>
      <c r="G8109" s="18" t="str">
        <f t="shared" si="253"/>
        <v>0.66 + 0</v>
      </c>
      <c r="H8109" s="27">
        <f>[1]!b_dq_pctchange($A8109,日期设置!$B$2,1)/100</f>
        <v>0</v>
      </c>
      <c r="I8109" s="26">
        <f>[1]!b_pq_pctchange(A8109,日期设置!$B$4,日期设置!$B$2,1)</f>
        <v>0</v>
      </c>
      <c r="J8109" s="26">
        <f>[1]!b_pq_pctchange(A8109,日期设置!$C$4,日期设置!$B$2,1)</f>
        <v>0</v>
      </c>
      <c r="K8109" s="52">
        <f>[1]!b_dq_amount($A8109,日期设置!B$2,2,10000)</f>
        <v>0</v>
      </c>
      <c r="L8109" s="26">
        <f>[1]!b_info_latestpar(A8109,日期设置!$B$2)</f>
        <v>19.999999999999996</v>
      </c>
      <c r="M8109" s="6">
        <f>[1]!b_info_outstandingbalance($A8109,日期设置!B$2)</f>
        <v>1.8</v>
      </c>
      <c r="N8109" s="7" t="str">
        <f>[1]!b_info_latestissurercreditrating2(A8109,日期设置!$B$2,"102","1")</f>
        <v>AA</v>
      </c>
      <c r="O8109" s="44">
        <v>5.99</v>
      </c>
      <c r="P8109" s="9">
        <f>[1]!b_info_repurchasedate(A8109)</f>
        <v>0</v>
      </c>
      <c r="Q8109" s="44" t="s">
        <v>16702</v>
      </c>
      <c r="R8109" s="2" t="str">
        <f>IF((--IF(P8109=0,Q8109,P8109))&gt;(--日期设置!$B$2),IF(P8109=0,Q8109,P8109),Q8109)</f>
        <v>2021-11-19</v>
      </c>
      <c r="S8109" s="32" t="s">
        <v>18762</v>
      </c>
      <c r="T8109" s="8">
        <f>[1]!b_anal_ptmyear($A8109,日期设置!$B$2)</f>
        <v>0.66301369863013704</v>
      </c>
      <c r="U8109" s="8">
        <f>[1]!b_anal_termifexercise($A8109,日期设置!B$2)</f>
        <v>0</v>
      </c>
      <c r="V8109" s="10">
        <f>[1]!b_dq_dirtyprice(A8109,日期设置!$B$2)</f>
        <v>20.308399999999999</v>
      </c>
      <c r="W8109" s="11">
        <f>IF(U8109=0,ROUNDUP((Q8109-日期设置!$B$2)/365,0),ROUNDUP((R8109-日期设置!$B$2)/365,0))</f>
        <v>1</v>
      </c>
      <c r="X8109" s="18">
        <f>_xlfn.IFNA(VLOOKUP(A8109,过往入选债券!A:D,4,0),2)</f>
        <v>2</v>
      </c>
      <c r="Y8109">
        <f>_xlfn.IFNA(VLOOKUP(C8109,[2]Sheet1!$A:$A,1,0),3)</f>
        <v>3</v>
      </c>
    </row>
    <row r="8110" spans="1:25" hidden="1" x14ac:dyDescent="0.2">
      <c r="A8110" s="29" t="s">
        <v>12192</v>
      </c>
      <c r="B8110" s="29" t="s">
        <v>12193</v>
      </c>
      <c r="C8110" s="40" t="s">
        <v>12194</v>
      </c>
      <c r="D8110" s="26" t="str">
        <f>[1]!b_calc_yield(A8110,日期设置!$B$2,F8110,1,R8110,1,O8110,L8110,S8110,)</f>
        <v>Fetching...</v>
      </c>
      <c r="E8110" s="26">
        <f t="shared" si="252"/>
        <v>34.145874056187942</v>
      </c>
      <c r="F8110" s="18">
        <f>[1]!b_dq_cleanprice($A8110,日期设置!B$2)</f>
        <v>20.478300000000001</v>
      </c>
      <c r="G8110" s="18" t="str">
        <f t="shared" si="253"/>
        <v>0.75 + 0</v>
      </c>
      <c r="H8110" s="27">
        <f>[1]!b_dq_pctchange($A8110,日期设置!$B$2,1)/100</f>
        <v>0</v>
      </c>
      <c r="I8110" s="26">
        <f>[1]!b_pq_pctchange(A8110,日期设置!$B$4,日期设置!$B$2,1)</f>
        <v>0</v>
      </c>
      <c r="J8110" s="26">
        <f>[1]!b_pq_pctchange(A8110,日期设置!$C$4,日期设置!$B$2,1)</f>
        <v>0</v>
      </c>
      <c r="K8110" s="52">
        <f>[1]!b_dq_amount($A8110,日期设置!B$2,2,10000)</f>
        <v>0</v>
      </c>
      <c r="L8110" s="26">
        <f>[1]!b_info_latestpar(A8110,日期设置!$B$2)</f>
        <v>19.999999999999996</v>
      </c>
      <c r="M8110" s="6">
        <f>[1]!b_info_outstandingbalance($A8110,日期设置!B$2)</f>
        <v>2</v>
      </c>
      <c r="N8110" s="7" t="str">
        <f>[1]!b_info_latestissurercreditrating2(A8110,日期设置!$B$2,"102","1")</f>
        <v>AA</v>
      </c>
      <c r="O8110" s="44">
        <v>8</v>
      </c>
      <c r="P8110" s="9">
        <f>[1]!b_info_repurchasedate(A8110)</f>
        <v>0</v>
      </c>
      <c r="Q8110" s="44" t="s">
        <v>17478</v>
      </c>
      <c r="R8110" s="2" t="str">
        <f>IF((--IF(P8110=0,Q8110,P8110))&gt;(--日期设置!$B$2),IF(P8110=0,Q8110,P8110),Q8110)</f>
        <v>2021-12-22</v>
      </c>
      <c r="S8110" s="32" t="s">
        <v>18942</v>
      </c>
      <c r="T8110" s="8">
        <f>[1]!b_anal_ptmyear($A8110,日期设置!$B$2)</f>
        <v>0.75342465753424659</v>
      </c>
      <c r="U8110" s="8">
        <f>[1]!b_anal_termifexercise($A8110,日期设置!B$2)</f>
        <v>0</v>
      </c>
      <c r="V8110" s="10">
        <f>[1]!b_dq_dirtyprice(A8110,日期设置!$B$2)</f>
        <v>20.872800000000002</v>
      </c>
      <c r="W8110" s="11">
        <f>IF(U8110=0,ROUNDUP((Q8110-日期设置!$B$2)/365,0),ROUNDUP((R8110-日期设置!$B$2)/365,0))</f>
        <v>1</v>
      </c>
      <c r="X8110" s="18">
        <f>_xlfn.IFNA(VLOOKUP(A8110,过往入选债券!A:D,4,0),2)</f>
        <v>2</v>
      </c>
      <c r="Y8110">
        <f>_xlfn.IFNA(VLOOKUP(C8110,[2]Sheet1!$A:$A,1,0),3)</f>
        <v>3</v>
      </c>
    </row>
    <row r="8111" spans="1:25" hidden="1" x14ac:dyDescent="0.2">
      <c r="A8111" s="29" t="s">
        <v>5534</v>
      </c>
      <c r="B8111" s="29" t="s">
        <v>5535</v>
      </c>
      <c r="C8111" s="40" t="s">
        <v>1679</v>
      </c>
      <c r="D8111" s="26" t="str">
        <f>[1]!b_calc_yield(A8111,日期设置!$B$2,F8111,1,R8111,1,O8111,L8111,S8111,)</f>
        <v>Fetching...</v>
      </c>
      <c r="E8111" s="26">
        <f t="shared" si="252"/>
        <v>-4.1936428969446826E-2</v>
      </c>
      <c r="F8111" s="18">
        <f>[1]!b_dq_cleanprice($A8111,日期设置!B$2)</f>
        <v>100.08</v>
      </c>
      <c r="G8111" s="18" t="str">
        <f t="shared" si="253"/>
        <v>2.00 + 0.00</v>
      </c>
      <c r="H8111" s="27">
        <f>[1]!b_dq_pctchange($A8111,日期设置!$B$2,1)/100</f>
        <v>0</v>
      </c>
      <c r="I8111" s="26">
        <f>[1]!b_pq_pctchange(A8111,日期设置!$B$4,日期设置!$B$2,1)</f>
        <v>0</v>
      </c>
      <c r="J8111" s="26">
        <f>[1]!b_pq_pctchange(A8111,日期设置!$C$4,日期设置!$B$2,1)</f>
        <v>0</v>
      </c>
      <c r="K8111" s="52">
        <f>[1]!b_dq_amount($A8111,日期设置!B$2,2,10000)</f>
        <v>0</v>
      </c>
      <c r="L8111" s="26">
        <f>[1]!b_info_latestpar(A8111,日期设置!$B$2)</f>
        <v>100</v>
      </c>
      <c r="M8111" s="6">
        <f>[1]!b_info_outstandingbalance($A8111,日期设置!B$2)</f>
        <v>5</v>
      </c>
      <c r="N8111" s="7" t="str">
        <f>[1]!b_info_latestissurercreditrating2(A8111,日期设置!$B$2,"102","1")</f>
        <v>AA</v>
      </c>
      <c r="O8111" s="44">
        <v>4.4000000000000004</v>
      </c>
      <c r="P8111" s="9" t="str">
        <f>[1]!b_info_repurchasedate(A8111)</f>
        <v>2021-03-25</v>
      </c>
      <c r="Q8111" s="44" t="s">
        <v>16225</v>
      </c>
      <c r="R8111" s="2" t="str">
        <f>IF((--IF(P8111=0,Q8111,P8111))&gt;(--日期设置!$B$2),IF(P8111=0,Q8111,P8111),Q8111)</f>
        <v>2021-03-25</v>
      </c>
      <c r="S8111" s="32" t="s">
        <v>18011</v>
      </c>
      <c r="T8111" s="8">
        <f>[1]!b_anal_ptmyear($A8111,日期设置!$B$2)</f>
        <v>2.0082191780821916</v>
      </c>
      <c r="U8111" s="8">
        <f>[1]!b_anal_termifexercise($A8111,日期设置!B$2)</f>
        <v>8.21917808219178E-3</v>
      </c>
      <c r="V8111" s="10">
        <f>[1]!b_dq_dirtyprice(A8111,日期设置!$B$2)</f>
        <v>104.4438</v>
      </c>
      <c r="W8111" s="11">
        <f>IF(U8111=0,ROUNDUP((Q8111-日期设置!$B$2)/365,0),ROUNDUP((R8111-日期设置!$B$2)/365,0))</f>
        <v>1</v>
      </c>
      <c r="X8111" s="18">
        <f>_xlfn.IFNA(VLOOKUP(A8111,过往入选债券!A:D,4,0),2)</f>
        <v>2</v>
      </c>
      <c r="Y8111">
        <f>_xlfn.IFNA(VLOOKUP(C8111,[2]Sheet1!$A:$A,1,0),3)</f>
        <v>3</v>
      </c>
    </row>
    <row r="8112" spans="1:25" hidden="1" x14ac:dyDescent="0.2">
      <c r="A8112" s="29" t="s">
        <v>12189</v>
      </c>
      <c r="B8112" s="29" t="s">
        <v>12190</v>
      </c>
      <c r="C8112" s="40" t="s">
        <v>12191</v>
      </c>
      <c r="D8112" s="26" t="str">
        <f>[1]!b_calc_yield(A8112,日期设置!$B$2,F8112,1,R8112,1,O8112,L8112,S8112,)</f>
        <v>Fetching...</v>
      </c>
      <c r="E8112" s="26">
        <f t="shared" si="252"/>
        <v>32.979753009949263</v>
      </c>
      <c r="F8112" s="18">
        <f>[1]!b_dq_cleanprice($A8112,日期设置!B$2)</f>
        <v>20.250800000000002</v>
      </c>
      <c r="G8112" s="18" t="str">
        <f t="shared" si="253"/>
        <v>0.72 + 0</v>
      </c>
      <c r="H8112" s="27">
        <f>[1]!b_dq_pctchange($A8112,日期设置!$B$2,1)/100</f>
        <v>0</v>
      </c>
      <c r="I8112" s="26">
        <f>[1]!b_pq_pctchange(A8112,日期设置!$B$4,日期设置!$B$2,1)</f>
        <v>0</v>
      </c>
      <c r="J8112" s="26">
        <f>[1]!b_pq_pctchange(A8112,日期设置!$C$4,日期设置!$B$2,1)</f>
        <v>-0.24482155611929685</v>
      </c>
      <c r="K8112" s="52">
        <f>[1]!b_dq_amount($A8112,日期设置!B$2,2,10000)</f>
        <v>0</v>
      </c>
      <c r="L8112" s="26">
        <f>[1]!b_info_latestpar(A8112,日期设置!$B$2)</f>
        <v>19.999999999999996</v>
      </c>
      <c r="M8112" s="6">
        <f>[1]!b_info_outstandingbalance($A8112,日期设置!B$2)</f>
        <v>2</v>
      </c>
      <c r="N8112" s="7" t="str">
        <f>[1]!b_info_latestissurercreditrating2(A8112,日期设置!$B$2,"102","1")</f>
        <v>AA</v>
      </c>
      <c r="O8112" s="44">
        <v>7.48</v>
      </c>
      <c r="P8112" s="9">
        <f>[1]!b_info_repurchasedate(A8112)</f>
        <v>0</v>
      </c>
      <c r="Q8112" s="44" t="s">
        <v>17728</v>
      </c>
      <c r="R8112" s="2" t="str">
        <f>IF((--IF(P8112=0,Q8112,P8112))&gt;(--日期设置!$B$2),IF(P8112=0,Q8112,P8112),Q8112)</f>
        <v>2021-12-11</v>
      </c>
      <c r="S8112" s="32" t="s">
        <v>19073</v>
      </c>
      <c r="T8112" s="8">
        <f>[1]!b_anal_ptmyear($A8112,日期设置!$B$2)</f>
        <v>0.72328767123287674</v>
      </c>
      <c r="U8112" s="8">
        <f>[1]!b_anal_termifexercise($A8112,日期设置!B$2)</f>
        <v>0</v>
      </c>
      <c r="V8112" s="10">
        <f>[1]!b_dq_dirtyprice(A8112,日期设置!$B$2)</f>
        <v>20.6648</v>
      </c>
      <c r="W8112" s="11">
        <f>IF(U8112=0,ROUNDUP((Q8112-日期设置!$B$2)/365,0),ROUNDUP((R8112-日期设置!$B$2)/365,0))</f>
        <v>1</v>
      </c>
      <c r="X8112" s="18">
        <f>_xlfn.IFNA(VLOOKUP(A8112,过往入选债券!A:D,4,0),2)</f>
        <v>2</v>
      </c>
      <c r="Y8112">
        <f>_xlfn.IFNA(VLOOKUP(C8112,[2]Sheet1!$A:$A,1,0),3)</f>
        <v>3</v>
      </c>
    </row>
    <row r="8113" spans="1:25" hidden="1" x14ac:dyDescent="0.2">
      <c r="A8113" s="29" t="s">
        <v>6690</v>
      </c>
      <c r="B8113" s="29" t="s">
        <v>6691</v>
      </c>
      <c r="C8113" s="40" t="s">
        <v>4802</v>
      </c>
      <c r="D8113" s="26" t="str">
        <f>[1]!b_calc_yield(A8113,日期设置!$B$2,F8113,1,R8113,1,O8113,L8113,S8113,)</f>
        <v>Fetching...</v>
      </c>
      <c r="E8113" s="26">
        <f t="shared" si="252"/>
        <v>-0.47510288911898346</v>
      </c>
      <c r="F8113" s="18">
        <f>[1]!b_dq_cleanprice($A8113,日期设置!B$2)</f>
        <v>101.0783</v>
      </c>
      <c r="G8113" s="18" t="str">
        <f t="shared" si="253"/>
        <v>0.08 + 0</v>
      </c>
      <c r="H8113" s="27">
        <f>[1]!b_dq_pctchange($A8113,日期设置!$B$2,1)/100</f>
        <v>0</v>
      </c>
      <c r="I8113" s="26">
        <f>[1]!b_pq_pctchange(A8113,日期设置!$B$4,日期设置!$B$2,1)</f>
        <v>0</v>
      </c>
      <c r="J8113" s="26">
        <f>[1]!b_pq_pctchange(A8113,日期设置!$C$4,日期设置!$B$2,1)</f>
        <v>0</v>
      </c>
      <c r="K8113" s="52">
        <f>[1]!b_dq_amount($A8113,日期设置!B$2,2,10000)</f>
        <v>0</v>
      </c>
      <c r="L8113" s="26">
        <f>[1]!b_info_latestpar(A8113,日期设置!$B$2)</f>
        <v>100</v>
      </c>
      <c r="M8113" s="6">
        <f>[1]!b_info_outstandingbalance($A8113,日期设置!B$2)</f>
        <v>3</v>
      </c>
      <c r="N8113" s="7" t="str">
        <f>[1]!b_info_latestissurercreditrating2(A8113,日期设置!$B$2,"102","1")</f>
        <v>AA+</v>
      </c>
      <c r="O8113" s="44">
        <v>6.5</v>
      </c>
      <c r="P8113" s="9">
        <f>[1]!b_info_repurchasedate(A8113)</f>
        <v>0</v>
      </c>
      <c r="Q8113" s="44" t="s">
        <v>16246</v>
      </c>
      <c r="R8113" s="2" t="str">
        <f>IF((--IF(P8113=0,Q8113,P8113))&gt;(--日期设置!$B$2),IF(P8113=0,Q8113,P8113),Q8113)</f>
        <v>2021-04-23</v>
      </c>
      <c r="S8113" s="32" t="s">
        <v>18031</v>
      </c>
      <c r="T8113" s="8">
        <f>[1]!b_anal_ptmyear($A8113,日期设置!$B$2)</f>
        <v>8.7671232876712329E-2</v>
      </c>
      <c r="U8113" s="8">
        <f>[1]!b_anal_termifexercise($A8113,日期设置!B$2)</f>
        <v>0</v>
      </c>
      <c r="V8113" s="10">
        <f>[1]!b_dq_dirtyprice(A8113,日期设置!$B$2)</f>
        <v>107.00839999999999</v>
      </c>
      <c r="W8113" s="11">
        <f>IF(U8113=0,ROUNDUP((Q8113-日期设置!$B$2)/365,0),ROUNDUP((R8113-日期设置!$B$2)/365,0))</f>
        <v>1</v>
      </c>
      <c r="X8113" s="18">
        <f>_xlfn.IFNA(VLOOKUP(A8113,过往入选债券!A:D,4,0),2)</f>
        <v>2</v>
      </c>
      <c r="Y8113">
        <f>_xlfn.IFNA(VLOOKUP(C8113,[2]Sheet1!$A:$A,1,0),3)</f>
        <v>3</v>
      </c>
    </row>
    <row r="8114" spans="1:25" hidden="1" x14ac:dyDescent="0.2">
      <c r="A8114" s="29" t="s">
        <v>12178</v>
      </c>
      <c r="B8114" s="29" t="s">
        <v>12179</v>
      </c>
      <c r="C8114" s="40" t="s">
        <v>2298</v>
      </c>
      <c r="D8114" s="26" t="str">
        <f>[1]!b_calc_yield(A8114,日期设置!$B$2,F8114,1,R8114,1,O8114,L8114,S8114,)</f>
        <v>Fetching...</v>
      </c>
      <c r="E8114" s="26">
        <f t="shared" si="252"/>
        <v>26.150516974522443</v>
      </c>
      <c r="F8114" s="18">
        <f>[1]!b_dq_cleanprice($A8114,日期设置!B$2)</f>
        <v>20.251899999999999</v>
      </c>
      <c r="G8114" s="18" t="str">
        <f t="shared" si="253"/>
        <v>0.70 + 0</v>
      </c>
      <c r="H8114" s="27">
        <f>[1]!b_dq_pctchange($A8114,日期设置!$B$2,1)/100</f>
        <v>0</v>
      </c>
      <c r="I8114" s="26">
        <f>[1]!b_pq_pctchange(A8114,日期设置!$B$4,日期设置!$B$2,1)</f>
        <v>0</v>
      </c>
      <c r="J8114" s="26">
        <f>[1]!b_pq_pctchange(A8114,日期设置!$C$4,日期设置!$B$2,1)</f>
        <v>0</v>
      </c>
      <c r="K8114" s="52">
        <f>[1]!b_dq_amount($A8114,日期设置!B$2,2,10000)</f>
        <v>0</v>
      </c>
      <c r="L8114" s="26">
        <f>[1]!b_info_latestpar(A8114,日期设置!$B$2)</f>
        <v>19.999999999999996</v>
      </c>
      <c r="M8114" s="6">
        <f>[1]!b_info_outstandingbalance($A8114,日期设置!B$2)</f>
        <v>2.6</v>
      </c>
      <c r="N8114" s="7" t="str">
        <f>[1]!b_info_latestissurercreditrating2(A8114,日期设置!$B$2,"102","1")</f>
        <v>AA+</v>
      </c>
      <c r="O8114" s="44">
        <v>6</v>
      </c>
      <c r="P8114" s="9">
        <f>[1]!b_info_repurchasedate(A8114)</f>
        <v>0</v>
      </c>
      <c r="Q8114" s="44" t="s">
        <v>15981</v>
      </c>
      <c r="R8114" s="2" t="str">
        <f>IF((--IF(P8114=0,Q8114,P8114))&gt;(--日期设置!$B$2),IF(P8114=0,Q8114,P8114),Q8114)</f>
        <v>2021-12-03</v>
      </c>
      <c r="S8114" s="32" t="s">
        <v>18587</v>
      </c>
      <c r="T8114" s="8">
        <f>[1]!b_anal_ptmyear($A8114,日期设置!$B$2)</f>
        <v>0.70136986301369864</v>
      </c>
      <c r="U8114" s="8">
        <f>[1]!b_anal_termifexercise($A8114,日期设置!B$2)</f>
        <v>0</v>
      </c>
      <c r="V8114" s="10">
        <f>[1]!b_dq_dirtyprice(A8114,日期设置!$B$2)</f>
        <v>20.610299999999999</v>
      </c>
      <c r="W8114" s="11">
        <f>IF(U8114=0,ROUNDUP((Q8114-日期设置!$B$2)/365,0),ROUNDUP((R8114-日期设置!$B$2)/365,0))</f>
        <v>1</v>
      </c>
      <c r="X8114" s="18">
        <f>_xlfn.IFNA(VLOOKUP(A8114,过往入选债券!A:D,4,0),2)</f>
        <v>2</v>
      </c>
      <c r="Y8114">
        <f>_xlfn.IFNA(VLOOKUP(C8114,[2]Sheet1!$A:$A,1,0),3)</f>
        <v>3</v>
      </c>
    </row>
    <row r="8115" spans="1:25" hidden="1" x14ac:dyDescent="0.2">
      <c r="A8115" s="29" t="s">
        <v>12182</v>
      </c>
      <c r="B8115" s="29" t="s">
        <v>12183</v>
      </c>
      <c r="C8115" s="40" t="s">
        <v>6735</v>
      </c>
      <c r="D8115" s="26" t="str">
        <f>[1]!b_calc_yield(A8115,日期设置!$B$2,F8115,1,R8115,1,O8115,L8115,S8115,)</f>
        <v>Fetching...</v>
      </c>
      <c r="E8115" s="26">
        <f t="shared" si="252"/>
        <v>28.206991787193815</v>
      </c>
      <c r="F8115" s="18">
        <f>[1]!b_dq_cleanprice($A8115,日期设置!B$2)</f>
        <v>20.259699999999999</v>
      </c>
      <c r="G8115" s="18" t="str">
        <f t="shared" si="253"/>
        <v>0.70 + 0</v>
      </c>
      <c r="H8115" s="27">
        <f>[1]!b_dq_pctchange($A8115,日期设置!$B$2,1)/100</f>
        <v>0</v>
      </c>
      <c r="I8115" s="26">
        <f>[1]!b_pq_pctchange(A8115,日期设置!$B$4,日期设置!$B$2,1)</f>
        <v>0</v>
      </c>
      <c r="J8115" s="26">
        <f>[1]!b_pq_pctchange(A8115,日期设置!$C$4,日期设置!$B$2,1)</f>
        <v>-0.20786231830518884</v>
      </c>
      <c r="K8115" s="52">
        <f>[1]!b_dq_amount($A8115,日期设置!B$2,2,10000)</f>
        <v>0</v>
      </c>
      <c r="L8115" s="26">
        <f>[1]!b_info_latestpar(A8115,日期设置!$B$2)</f>
        <v>19.999999999999996</v>
      </c>
      <c r="M8115" s="6">
        <f>[1]!b_info_outstandingbalance($A8115,日期设置!B$2)</f>
        <v>2.4</v>
      </c>
      <c r="N8115" s="7" t="str">
        <f>[1]!b_info_latestissurercreditrating2(A8115,日期设置!$B$2,"102","1")</f>
        <v>AA</v>
      </c>
      <c r="O8115" s="44">
        <v>6.46</v>
      </c>
      <c r="P8115" s="9">
        <f>[1]!b_info_repurchasedate(A8115)</f>
        <v>0</v>
      </c>
      <c r="Q8115" s="44" t="s">
        <v>16315</v>
      </c>
      <c r="R8115" s="2" t="str">
        <f>IF((--IF(P8115=0,Q8115,P8115))&gt;(--日期设置!$B$2),IF(P8115=0,Q8115,P8115),Q8115)</f>
        <v>2021-12-05</v>
      </c>
      <c r="S8115" s="32" t="s">
        <v>18905</v>
      </c>
      <c r="T8115" s="8">
        <f>[1]!b_anal_ptmyear($A8115,日期设置!$B$2)</f>
        <v>0.70684931506849313</v>
      </c>
      <c r="U8115" s="8">
        <f>[1]!b_anal_termifexercise($A8115,日期设置!B$2)</f>
        <v>0</v>
      </c>
      <c r="V8115" s="10">
        <f>[1]!b_dq_dirtyprice(A8115,日期设置!$B$2)</f>
        <v>20.638500000000001</v>
      </c>
      <c r="W8115" s="11">
        <f>IF(U8115=0,ROUNDUP((Q8115-日期设置!$B$2)/365,0),ROUNDUP((R8115-日期设置!$B$2)/365,0))</f>
        <v>1</v>
      </c>
      <c r="X8115" s="18">
        <f>_xlfn.IFNA(VLOOKUP(A8115,过往入选债券!A:D,4,0),2)</f>
        <v>2</v>
      </c>
      <c r="Y8115">
        <f>_xlfn.IFNA(VLOOKUP(C8115,[2]Sheet1!$A:$A,1,0),3)</f>
        <v>3</v>
      </c>
    </row>
    <row r="8116" spans="1:25" hidden="1" x14ac:dyDescent="0.2">
      <c r="A8116" s="29" t="s">
        <v>12173</v>
      </c>
      <c r="B8116" s="29" t="s">
        <v>12174</v>
      </c>
      <c r="C8116" s="40" t="s">
        <v>12175</v>
      </c>
      <c r="D8116" s="26" t="str">
        <f>[1]!b_calc_yield(A8116,日期设置!$B$2,F8116,1,R8116,1,O8116,L8116,S8116,)</f>
        <v>Fetching...</v>
      </c>
      <c r="E8116" s="26">
        <f t="shared" si="252"/>
        <v>22.813673417770765</v>
      </c>
      <c r="F8116" s="18">
        <f>[1]!b_dq_cleanprice($A8116,日期设置!B$2)</f>
        <v>20.225899999999999</v>
      </c>
      <c r="G8116" s="18" t="str">
        <f t="shared" si="253"/>
        <v>0.68 + 0</v>
      </c>
      <c r="H8116" s="27">
        <f>[1]!b_dq_pctchange($A8116,日期设置!$B$2,1)/100</f>
        <v>0</v>
      </c>
      <c r="I8116" s="26">
        <f>[1]!b_pq_pctchange(A8116,日期设置!$B$4,日期设置!$B$2,1)</f>
        <v>0</v>
      </c>
      <c r="J8116" s="26">
        <f>[1]!b_pq_pctchange(A8116,日期设置!$C$4,日期设置!$B$2,1)</f>
        <v>-0.21214767451612701</v>
      </c>
      <c r="K8116" s="52">
        <f>[1]!b_dq_amount($A8116,日期设置!B$2,2,10000)</f>
        <v>0</v>
      </c>
      <c r="L8116" s="26">
        <f>[1]!b_info_latestpar(A8116,日期设置!$B$2)</f>
        <v>19.999999999999996</v>
      </c>
      <c r="M8116" s="6">
        <f>[1]!b_info_outstandingbalance($A8116,日期设置!B$2)</f>
        <v>1.6</v>
      </c>
      <c r="N8116" s="7" t="str">
        <f>[1]!b_info_latestissurercreditrating2(A8116,日期设置!$B$2,"102","1")</f>
        <v>AA</v>
      </c>
      <c r="O8116" s="44">
        <v>5.25</v>
      </c>
      <c r="P8116" s="9">
        <f>[1]!b_info_repurchasedate(A8116)</f>
        <v>0</v>
      </c>
      <c r="Q8116" s="44" t="s">
        <v>16684</v>
      </c>
      <c r="R8116" s="2" t="str">
        <f>IF((--IF(P8116=0,Q8116,P8116))&gt;(--日期设置!$B$2),IF(P8116=0,Q8116,P8116),Q8116)</f>
        <v>2021-11-26</v>
      </c>
      <c r="S8116" s="32" t="s">
        <v>18439</v>
      </c>
      <c r="T8116" s="8">
        <f>[1]!b_anal_ptmyear($A8116,日期设置!$B$2)</f>
        <v>0.68219178082191778</v>
      </c>
      <c r="U8116" s="8">
        <f>[1]!b_anal_termifexercise($A8116,日期设置!B$2)</f>
        <v>0</v>
      </c>
      <c r="V8116" s="10">
        <f>[1]!b_dq_dirtyprice(A8116,日期设置!$B$2)</f>
        <v>20.5596</v>
      </c>
      <c r="W8116" s="11">
        <f>IF(U8116=0,ROUNDUP((Q8116-日期设置!$B$2)/365,0),ROUNDUP((R8116-日期设置!$B$2)/365,0))</f>
        <v>1</v>
      </c>
      <c r="X8116" s="18">
        <f>_xlfn.IFNA(VLOOKUP(A8116,过往入选债券!A:D,4,0),2)</f>
        <v>2</v>
      </c>
      <c r="Y8116">
        <f>_xlfn.IFNA(VLOOKUP(C8116,[2]Sheet1!$A:$A,1,0),3)</f>
        <v>3</v>
      </c>
    </row>
    <row r="8117" spans="1:25" hidden="1" x14ac:dyDescent="0.2">
      <c r="A8117" s="29" t="s">
        <v>12180</v>
      </c>
      <c r="B8117" s="29" t="s">
        <v>12181</v>
      </c>
      <c r="C8117" s="40" t="s">
        <v>682</v>
      </c>
      <c r="D8117" s="26" t="str">
        <f>[1]!b_calc_yield(A8117,日期设置!$B$2,F8117,1,R8117,1,O8117,L8117,S8117,)</f>
        <v>Fetching...</v>
      </c>
      <c r="E8117" s="26">
        <f t="shared" si="252"/>
        <v>26.89187552972512</v>
      </c>
      <c r="F8117" s="18">
        <f>[1]!b_dq_cleanprice($A8117,日期设置!B$2)</f>
        <v>20.277200000000001</v>
      </c>
      <c r="G8117" s="18" t="str">
        <f t="shared" si="253"/>
        <v>0.70 + 0</v>
      </c>
      <c r="H8117" s="27">
        <f>[1]!b_dq_pctchange($A8117,日期设置!$B$2,1)/100</f>
        <v>0</v>
      </c>
      <c r="I8117" s="26">
        <f>[1]!b_pq_pctchange(A8117,日期设置!$B$4,日期设置!$B$2,1)</f>
        <v>0</v>
      </c>
      <c r="J8117" s="26">
        <f>[1]!b_pq_pctchange(A8117,日期设置!$C$4,日期设置!$B$2,1)</f>
        <v>5.1809125313940593E-2</v>
      </c>
      <c r="K8117" s="52">
        <f>[1]!b_dq_amount($A8117,日期设置!B$2,2,10000)</f>
        <v>0</v>
      </c>
      <c r="L8117" s="26">
        <f>[1]!b_info_latestpar(A8117,日期设置!$B$2)</f>
        <v>19.999999999999996</v>
      </c>
      <c r="M8117" s="6">
        <f>[1]!b_info_outstandingbalance($A8117,日期设置!B$2)</f>
        <v>1.8</v>
      </c>
      <c r="N8117" s="7" t="str">
        <f>[1]!b_info_latestissurercreditrating2(A8117,日期设置!$B$2,"102","1")</f>
        <v>AA</v>
      </c>
      <c r="O8117" s="44">
        <v>6.2</v>
      </c>
      <c r="P8117" s="9">
        <f>[1]!b_info_repurchasedate(A8117)</f>
        <v>0</v>
      </c>
      <c r="Q8117" s="44" t="s">
        <v>15981</v>
      </c>
      <c r="R8117" s="2" t="str">
        <f>IF((--IF(P8117=0,Q8117,P8117))&gt;(--日期设置!$B$2),IF(P8117=0,Q8117,P8117),Q8117)</f>
        <v>2021-12-03</v>
      </c>
      <c r="S8117" s="32" t="s">
        <v>18587</v>
      </c>
      <c r="T8117" s="8">
        <f>[1]!b_anal_ptmyear($A8117,日期设置!$B$2)</f>
        <v>0.70136986301369864</v>
      </c>
      <c r="U8117" s="8">
        <f>[1]!b_anal_termifexercise($A8117,日期设置!B$2)</f>
        <v>0</v>
      </c>
      <c r="V8117" s="10">
        <f>[1]!b_dq_dirtyprice(A8117,日期设置!$B$2)</f>
        <v>20.647500000000001</v>
      </c>
      <c r="W8117" s="11">
        <f>IF(U8117=0,ROUNDUP((Q8117-日期设置!$B$2)/365,0),ROUNDUP((R8117-日期设置!$B$2)/365,0))</f>
        <v>1</v>
      </c>
      <c r="X8117" s="18">
        <f>_xlfn.IFNA(VLOOKUP(A8117,过往入选债券!A:D,4,0),2)</f>
        <v>2</v>
      </c>
      <c r="Y8117" s="45">
        <f>_xlfn.IFNA(VLOOKUP(C8117,[2]Sheet1!$A:$A,1,0),3)</f>
        <v>3</v>
      </c>
    </row>
    <row r="8118" spans="1:25" hidden="1" x14ac:dyDescent="0.2">
      <c r="A8118" s="29" t="s">
        <v>6617</v>
      </c>
      <c r="B8118" s="29" t="s">
        <v>6618</v>
      </c>
      <c r="C8118" s="40" t="s">
        <v>6619</v>
      </c>
      <c r="D8118" s="26" t="str">
        <f>[1]!b_calc_yield(A8118,日期设置!$B$2,F8118,1,R8118,1,O8118,L8118,S8118,)</f>
        <v>Fetching...</v>
      </c>
      <c r="E8118" s="26">
        <f t="shared" si="252"/>
        <v>-0.42538742324634837</v>
      </c>
      <c r="F8118" s="18">
        <f>[1]!b_dq_cleanprice($A8118,日期设置!B$2)</f>
        <v>100.863</v>
      </c>
      <c r="G8118" s="18" t="str">
        <f t="shared" si="253"/>
        <v>0.07 + 0</v>
      </c>
      <c r="H8118" s="27">
        <f>[1]!b_dq_pctchange($A8118,日期设置!$B$2,1)/100</f>
        <v>0</v>
      </c>
      <c r="I8118" s="26">
        <f>[1]!b_pq_pctchange(A8118,日期设置!$B$4,日期设置!$B$2,1)</f>
        <v>0</v>
      </c>
      <c r="J8118" s="26">
        <f>[1]!b_pq_pctchange(A8118,日期设置!$C$4,日期设置!$B$2,1)</f>
        <v>0</v>
      </c>
      <c r="K8118" s="52">
        <f>[1]!b_dq_amount($A8118,日期设置!B$2,2,10000)</f>
        <v>0</v>
      </c>
      <c r="L8118" s="26">
        <f>[1]!b_info_latestpar(A8118,日期设置!$B$2)</f>
        <v>100</v>
      </c>
      <c r="M8118" s="6">
        <f>[1]!b_info_outstandingbalance($A8118,日期设置!B$2)</f>
        <v>5</v>
      </c>
      <c r="N8118" s="7" t="str">
        <f>[1]!b_info_latestissurercreditrating2(A8118,日期设置!$B$2,"102","1")</f>
        <v>AA+</v>
      </c>
      <c r="O8118" s="44">
        <v>5.57</v>
      </c>
      <c r="P8118" s="9">
        <f>[1]!b_info_repurchasedate(A8118)</f>
        <v>0</v>
      </c>
      <c r="Q8118" s="44" t="s">
        <v>16510</v>
      </c>
      <c r="R8118" s="2" t="str">
        <f>IF((--IF(P8118=0,Q8118,P8118))&gt;(--日期设置!$B$2),IF(P8118=0,Q8118,P8118),Q8118)</f>
        <v>2021-04-18</v>
      </c>
      <c r="S8118" s="32" t="s">
        <v>18265</v>
      </c>
      <c r="T8118" s="8">
        <f>[1]!b_anal_ptmyear($A8118,日期设置!$B$2)</f>
        <v>7.3972602739726029E-2</v>
      </c>
      <c r="U8118" s="8">
        <f>[1]!b_anal_termifexercise($A8118,日期设置!B$2)</f>
        <v>0</v>
      </c>
      <c r="V8118" s="10">
        <f>[1]!b_dq_dirtyprice(A8118,日期设置!$B$2)</f>
        <v>106.021</v>
      </c>
      <c r="W8118" s="11">
        <f>IF(U8118=0,ROUNDUP((Q8118-日期设置!$B$2)/365,0),ROUNDUP((R8118-日期设置!$B$2)/365,0))</f>
        <v>1</v>
      </c>
      <c r="X8118" s="18">
        <f>_xlfn.IFNA(VLOOKUP(A8118,过往入选债券!A:D,4,0),2)</f>
        <v>2</v>
      </c>
      <c r="Y8118">
        <f>_xlfn.IFNA(VLOOKUP(C8118,[2]Sheet1!$A:$A,1,0),3)</f>
        <v>3</v>
      </c>
    </row>
    <row r="8119" spans="1:25" hidden="1" x14ac:dyDescent="0.2">
      <c r="A8119" s="29" t="s">
        <v>1694</v>
      </c>
      <c r="B8119" s="29" t="s">
        <v>1695</v>
      </c>
      <c r="C8119" s="40" t="s">
        <v>540</v>
      </c>
      <c r="D8119" s="26" t="str">
        <f>[1]!b_calc_yield(A8119,日期设置!$B$2,F8119,1,R8119,1,O8119,L8119,S8119,)</f>
        <v>Fetching...</v>
      </c>
      <c r="E8119" s="26">
        <f t="shared" si="252"/>
        <v>-6.390330430979807E-2</v>
      </c>
      <c r="F8119" s="18">
        <f>[1]!b_dq_cleanprice($A8119,日期设置!B$2)</f>
        <v>100.1339</v>
      </c>
      <c r="G8119" s="18" t="str">
        <f t="shared" si="253"/>
        <v>0.01 + 0</v>
      </c>
      <c r="H8119" s="27">
        <f>[1]!b_dq_pctchange($A8119,日期设置!$B$2,1)/100</f>
        <v>0</v>
      </c>
      <c r="I8119" s="26">
        <f>[1]!b_pq_pctchange(A8119,日期设置!$B$4,日期设置!$B$2,1)</f>
        <v>0</v>
      </c>
      <c r="J8119" s="26">
        <f>[1]!b_pq_pctchange(A8119,日期设置!$C$4,日期设置!$B$2,1)</f>
        <v>-0.37825538904492212</v>
      </c>
      <c r="K8119" s="52">
        <f>[1]!b_dq_amount($A8119,日期设置!B$2,2,10000)</f>
        <v>0</v>
      </c>
      <c r="L8119" s="26">
        <f>[1]!b_info_latestpar(A8119,日期设置!$B$2)</f>
        <v>100</v>
      </c>
      <c r="M8119" s="6">
        <f>[1]!b_info_outstandingbalance($A8119,日期设置!B$2)</f>
        <v>10</v>
      </c>
      <c r="N8119" s="7">
        <f>[1]!b_info_latestissurercreditrating2(A8119,日期设置!$B$2,"102","1")</f>
        <v>0</v>
      </c>
      <c r="O8119" s="44">
        <v>6.03</v>
      </c>
      <c r="P8119" s="9">
        <f>[1]!b_info_repurchasedate(A8119)</f>
        <v>0</v>
      </c>
      <c r="Q8119" s="44" t="s">
        <v>16244</v>
      </c>
      <c r="R8119" s="2" t="str">
        <f>IF((--IF(P8119=0,Q8119,P8119))&gt;(--日期设置!$B$2),IF(P8119=0,Q8119,P8119),Q8119)</f>
        <v>2021-03-26</v>
      </c>
      <c r="S8119" s="32" t="s">
        <v>17895</v>
      </c>
      <c r="T8119" s="8">
        <f>[1]!b_anal_ptmyear($A8119,日期设置!$B$2)</f>
        <v>1.0958904109589041E-2</v>
      </c>
      <c r="U8119" s="8">
        <f>[1]!b_anal_termifexercise($A8119,日期设置!B$2)</f>
        <v>0</v>
      </c>
      <c r="V8119" s="10">
        <f>[1]!b_dq_dirtyprice(A8119,日期设置!$B$2)</f>
        <v>106.09780000000001</v>
      </c>
      <c r="W8119" s="11">
        <f>IF(U8119=0,ROUNDUP((Q8119-日期设置!$B$2)/365,0),ROUNDUP((R8119-日期设置!$B$2)/365,0))</f>
        <v>1</v>
      </c>
      <c r="X8119" s="18">
        <f>_xlfn.IFNA(VLOOKUP(A8119,过往入选债券!A:D,4,0),2)</f>
        <v>2</v>
      </c>
      <c r="Y8119">
        <f>_xlfn.IFNA(VLOOKUP(C8119,[2]Sheet1!$A:$A,1,0),3)</f>
        <v>3</v>
      </c>
    </row>
    <row r="8120" spans="1:25" hidden="1" x14ac:dyDescent="0.2">
      <c r="A8120" s="29" t="s">
        <v>12301</v>
      </c>
      <c r="B8120" s="29" t="s">
        <v>12302</v>
      </c>
      <c r="C8120" s="40" t="s">
        <v>1258</v>
      </c>
      <c r="D8120" s="26" t="str">
        <f>[1]!b_calc_yield(A8120,日期设置!$B$2,F8120,1,R8120,1,O8120,L8120,S8120,)</f>
        <v>Fetching...</v>
      </c>
      <c r="E8120" s="26">
        <f t="shared" si="252"/>
        <v>21.21486341270289</v>
      </c>
      <c r="F8120" s="18">
        <f>[1]!b_dq_cleanprice($A8120,日期设置!B$2)</f>
        <v>41.508800000000001</v>
      </c>
      <c r="G8120" s="18" t="str">
        <f t="shared" si="253"/>
        <v>1.00 + 0</v>
      </c>
      <c r="H8120" s="27">
        <f>[1]!b_dq_pctchange($A8120,日期设置!$B$2,1)/100</f>
        <v>0</v>
      </c>
      <c r="I8120" s="26">
        <f>[1]!b_pq_pctchange(A8120,日期设置!$B$4,日期设置!$B$2,1)</f>
        <v>0</v>
      </c>
      <c r="J8120" s="26">
        <f>[1]!b_pq_pctchange(A8120,日期设置!$C$4,日期设置!$B$2,1)</f>
        <v>0</v>
      </c>
      <c r="K8120" s="52">
        <f>[1]!b_dq_amount($A8120,日期设置!B$2,2,10000)</f>
        <v>0</v>
      </c>
      <c r="L8120" s="26">
        <f>[1]!b_info_latestpar(A8120,日期设置!$B$2)</f>
        <v>40</v>
      </c>
      <c r="M8120" s="6">
        <f>[1]!b_info_outstandingbalance($A8120,日期设置!B$2)</f>
        <v>3.2</v>
      </c>
      <c r="N8120" s="7" t="str">
        <f>[1]!b_info_latestissurercreditrating2(A8120,日期设置!$B$2,"102","1")</f>
        <v>AA</v>
      </c>
      <c r="O8120" s="44">
        <v>6.79</v>
      </c>
      <c r="P8120" s="9">
        <f>[1]!b_info_repurchasedate(A8120)</f>
        <v>0</v>
      </c>
      <c r="Q8120" s="44" t="s">
        <v>16120</v>
      </c>
      <c r="R8120" s="2" t="str">
        <f>IF((--IF(P8120=0,Q8120,P8120))&gt;(--日期设置!$B$2),IF(P8120=0,Q8120,P8120),Q8120)</f>
        <v>2022-03-25</v>
      </c>
      <c r="S8120" s="32" t="s">
        <v>17906</v>
      </c>
      <c r="T8120" s="8">
        <f>[1]!b_anal_ptmyear($A8120,日期设置!$B$2)</f>
        <v>1.0082191780821919</v>
      </c>
      <c r="U8120" s="8">
        <f>[1]!b_anal_termifexercise($A8120,日期设置!B$2)</f>
        <v>0</v>
      </c>
      <c r="V8120" s="10">
        <f>[1]!b_dq_dirtyprice(A8120,日期设置!$B$2)</f>
        <v>44.202500000000001</v>
      </c>
      <c r="W8120" s="11">
        <f>IF(U8120=0,ROUNDUP((Q8120-日期设置!$B$2)/365,0),ROUNDUP((R8120-日期设置!$B$2)/365,0))</f>
        <v>2</v>
      </c>
      <c r="X8120" s="18">
        <f>_xlfn.IFNA(VLOOKUP(A8120,过往入选债券!A:D,4,0),2)</f>
        <v>2</v>
      </c>
      <c r="Y8120">
        <f>_xlfn.IFNA(VLOOKUP(C8120,[2]Sheet1!$A:$A,1,0),3)</f>
        <v>3</v>
      </c>
    </row>
    <row r="8121" spans="1:25" hidden="1" x14ac:dyDescent="0.2">
      <c r="A8121" s="29" t="s">
        <v>1756</v>
      </c>
      <c r="B8121" s="29" t="s">
        <v>1757</v>
      </c>
      <c r="C8121" s="40" t="s">
        <v>1028</v>
      </c>
      <c r="D8121" s="26" t="str">
        <f>[1]!b_calc_yield(A8121,日期设置!$B$2,F8121,1,R8121,1,O8121,L8121,S8121,)</f>
        <v>Fetching...</v>
      </c>
      <c r="E8121" s="26">
        <f t="shared" si="252"/>
        <v>-0.36921169076407079</v>
      </c>
      <c r="F8121" s="18">
        <f>[1]!b_dq_cleanprice($A8121,日期设置!B$2)</f>
        <v>100.7577</v>
      </c>
      <c r="G8121" s="18" t="str">
        <f t="shared" si="253"/>
        <v>0.06 + 0</v>
      </c>
      <c r="H8121" s="27">
        <f>[1]!b_dq_pctchange($A8121,日期设置!$B$2,1)/100</f>
        <v>0</v>
      </c>
      <c r="I8121" s="26">
        <f>[1]!b_pq_pctchange(A8121,日期设置!$B$4,日期设置!$B$2,1)</f>
        <v>0</v>
      </c>
      <c r="J8121" s="26">
        <f>[1]!b_pq_pctchange(A8121,日期设置!$C$4,日期设置!$B$2,1)</f>
        <v>0</v>
      </c>
      <c r="K8121" s="52">
        <f>[1]!b_dq_amount($A8121,日期设置!B$2,2,10000)</f>
        <v>0</v>
      </c>
      <c r="L8121" s="26">
        <f>[1]!b_info_latestpar(A8121,日期设置!$B$2)</f>
        <v>100</v>
      </c>
      <c r="M8121" s="6">
        <f>[1]!b_info_outstandingbalance($A8121,日期设置!B$2)</f>
        <v>5</v>
      </c>
      <c r="N8121" s="7">
        <f>[1]!b_info_latestissurercreditrating2(A8121,日期设置!$B$2,"102","1")</f>
        <v>0</v>
      </c>
      <c r="O8121" s="44">
        <v>6.05</v>
      </c>
      <c r="P8121" s="9">
        <f>[1]!b_info_repurchasedate(A8121)</f>
        <v>0</v>
      </c>
      <c r="Q8121" s="44" t="s">
        <v>16003</v>
      </c>
      <c r="R8121" s="2" t="str">
        <f>IF((--IF(P8121=0,Q8121,P8121))&gt;(--日期设置!$B$2),IF(P8121=0,Q8121,P8121),Q8121)</f>
        <v>2021-04-13</v>
      </c>
      <c r="S8121" s="32" t="s">
        <v>17791</v>
      </c>
      <c r="T8121" s="8">
        <f>[1]!b_anal_ptmyear($A8121,日期设置!$B$2)</f>
        <v>6.0273972602739728E-2</v>
      </c>
      <c r="U8121" s="8">
        <f>[1]!b_anal_termifexercise($A8121,日期设置!B$2)</f>
        <v>0</v>
      </c>
      <c r="V8121" s="10">
        <f>[1]!b_dq_dirtyprice(A8121,日期设置!$B$2)</f>
        <v>106.443</v>
      </c>
      <c r="W8121" s="11">
        <f>IF(U8121=0,ROUNDUP((Q8121-日期设置!$B$2)/365,0),ROUNDUP((R8121-日期设置!$B$2)/365,0))</f>
        <v>1</v>
      </c>
      <c r="X8121" s="18">
        <f>_xlfn.IFNA(VLOOKUP(A8121,过往入选债券!A:D,4,0),2)</f>
        <v>2</v>
      </c>
      <c r="Y8121">
        <f>_xlfn.IFNA(VLOOKUP(C8121,[2]Sheet1!$A:$A,1,0),3)</f>
        <v>3</v>
      </c>
    </row>
    <row r="8122" spans="1:25" hidden="1" x14ac:dyDescent="0.2">
      <c r="A8122" s="29" t="s">
        <v>3070</v>
      </c>
      <c r="B8122" s="29" t="s">
        <v>3071</v>
      </c>
      <c r="C8122" s="40" t="s">
        <v>2329</v>
      </c>
      <c r="D8122" s="26" t="str">
        <f>[1]!b_calc_yield(A8122,日期设置!$B$2,F8122,1,R8122,1,O8122,L8122,S8122,)</f>
        <v>Fetching...</v>
      </c>
      <c r="E8122" s="26">
        <f t="shared" si="252"/>
        <v>-0.65701417903750725</v>
      </c>
      <c r="F8122" s="18">
        <f>[1]!b_dq_cleanprice($A8122,日期设置!B$2)</f>
        <v>101.501</v>
      </c>
      <c r="G8122" s="18" t="str">
        <f t="shared" si="253"/>
        <v>0.10 + 0</v>
      </c>
      <c r="H8122" s="27">
        <f>[1]!b_dq_pctchange($A8122,日期设置!$B$2,1)/100</f>
        <v>0</v>
      </c>
      <c r="I8122" s="26">
        <f>[1]!b_pq_pctchange(A8122,日期设置!$B$4,日期设置!$B$2,1)</f>
        <v>0</v>
      </c>
      <c r="J8122" s="26">
        <f>[1]!b_pq_pctchange(A8122,日期设置!$C$4,日期设置!$B$2,1)</f>
        <v>0</v>
      </c>
      <c r="K8122" s="52">
        <f>[1]!b_dq_amount($A8122,日期设置!B$2,2,10000)</f>
        <v>0</v>
      </c>
      <c r="L8122" s="26">
        <f>[1]!b_info_latestpar(A8122,日期设置!$B$2)</f>
        <v>100</v>
      </c>
      <c r="M8122" s="6">
        <f>[1]!b_info_outstandingbalance($A8122,日期设置!B$2)</f>
        <v>6.7</v>
      </c>
      <c r="N8122" s="7">
        <f>[1]!b_info_latestissurercreditrating2(A8122,日期设置!$B$2,"102","1")</f>
        <v>0</v>
      </c>
      <c r="O8122" s="44">
        <v>7.4</v>
      </c>
      <c r="P8122" s="9">
        <f>[1]!b_info_repurchasedate(A8122)</f>
        <v>0</v>
      </c>
      <c r="Q8122" s="44" t="s">
        <v>16441</v>
      </c>
      <c r="R8122" s="2" t="str">
        <f>IF((--IF(P8122=0,Q8122,P8122))&gt;(--日期设置!$B$2),IF(P8122=0,Q8122,P8122),Q8122)</f>
        <v>2021-04-30</v>
      </c>
      <c r="S8122" s="32" t="s">
        <v>18483</v>
      </c>
      <c r="T8122" s="8">
        <f>[1]!b_anal_ptmyear($A8122,日期设置!$B$2)</f>
        <v>0.10684931506849316</v>
      </c>
      <c r="U8122" s="8">
        <f>[1]!b_anal_termifexercise($A8122,日期设置!B$2)</f>
        <v>0</v>
      </c>
      <c r="V8122" s="10">
        <f>[1]!b_dq_dirtyprice(A8122,日期设置!$B$2)</f>
        <v>108.1103</v>
      </c>
      <c r="W8122" s="11">
        <f>IF(U8122=0,ROUNDUP((Q8122-日期设置!$B$2)/365,0),ROUNDUP((R8122-日期设置!$B$2)/365,0))</f>
        <v>1</v>
      </c>
      <c r="X8122" s="18">
        <f>_xlfn.IFNA(VLOOKUP(A8122,过往入选债券!A:D,4,0),2)</f>
        <v>2</v>
      </c>
      <c r="Y8122">
        <f>_xlfn.IFNA(VLOOKUP(C8122,[2]Sheet1!$A:$A,1,0),3)</f>
        <v>3</v>
      </c>
    </row>
    <row r="8123" spans="1:25" hidden="1" x14ac:dyDescent="0.2">
      <c r="A8123" s="29" t="s">
        <v>711</v>
      </c>
      <c r="B8123" s="29" t="s">
        <v>712</v>
      </c>
      <c r="C8123" s="40" t="s">
        <v>514</v>
      </c>
      <c r="D8123" s="26" t="str">
        <f>[1]!b_calc_yield(A8123,日期设置!$B$2,F8123,1,R8123,1,O8123,L8123,S8123,)</f>
        <v>Fetching...</v>
      </c>
      <c r="E8123" s="26">
        <f t="shared" si="252"/>
        <v>-0.14093360620681672</v>
      </c>
      <c r="F8123" s="18">
        <f>[1]!b_dq_cleanprice($A8123,日期设置!B$2)</f>
        <v>100.2431</v>
      </c>
      <c r="G8123" s="18" t="str">
        <f t="shared" si="253"/>
        <v>0.02 + 0</v>
      </c>
      <c r="H8123" s="27">
        <f>[1]!b_dq_pctchange($A8123,日期设置!$B$2,1)/100</f>
        <v>0</v>
      </c>
      <c r="I8123" s="26">
        <f>[1]!b_pq_pctchange(A8123,日期设置!$B$4,日期设置!$B$2,1)</f>
        <v>0</v>
      </c>
      <c r="J8123" s="26">
        <f>[1]!b_pq_pctchange(A8123,日期设置!$C$4,日期设置!$B$2,1)</f>
        <v>0</v>
      </c>
      <c r="K8123" s="52">
        <f>[1]!b_dq_amount($A8123,日期设置!B$2,2,10000)</f>
        <v>0</v>
      </c>
      <c r="L8123" s="26">
        <f>[1]!b_info_latestpar(A8123,日期设置!$B$2)</f>
        <v>100</v>
      </c>
      <c r="M8123" s="6">
        <f>[1]!b_info_outstandingbalance($A8123,日期设置!B$2)</f>
        <v>20</v>
      </c>
      <c r="N8123" s="7">
        <f>[1]!b_info_latestissurercreditrating2(A8123,日期设置!$B$2,"102","1")</f>
        <v>0</v>
      </c>
      <c r="O8123" s="44">
        <v>4.37</v>
      </c>
      <c r="P8123" s="9">
        <f>[1]!b_info_repurchasedate(A8123)</f>
        <v>0</v>
      </c>
      <c r="Q8123" s="44" t="s">
        <v>16927</v>
      </c>
      <c r="R8123" s="2" t="str">
        <f>IF((--IF(P8123=0,Q8123,P8123))&gt;(--日期设置!$B$2),IF(P8123=0,Q8123,P8123),Q8123)</f>
        <v>2021-03-30</v>
      </c>
      <c r="S8123" s="32" t="s">
        <v>18636</v>
      </c>
      <c r="T8123" s="8">
        <f>[1]!b_anal_ptmyear($A8123,日期设置!$B$2)</f>
        <v>2.1917808219178082E-2</v>
      </c>
      <c r="U8123" s="8">
        <f>[1]!b_anal_termifexercise($A8123,日期设置!B$2)</f>
        <v>0</v>
      </c>
      <c r="V8123" s="10">
        <f>[1]!b_dq_dirtyprice(A8123,日期设置!$B$2)</f>
        <v>104.51730000000001</v>
      </c>
      <c r="W8123" s="11">
        <f>IF(U8123=0,ROUNDUP((Q8123-日期设置!$B$2)/365,0),ROUNDUP((R8123-日期设置!$B$2)/365,0))</f>
        <v>1</v>
      </c>
      <c r="X8123" s="18">
        <f>_xlfn.IFNA(VLOOKUP(A8123,过往入选债券!A:D,4,0),2)</f>
        <v>2</v>
      </c>
      <c r="Y8123">
        <f>_xlfn.IFNA(VLOOKUP(C8123,[2]Sheet1!$A:$A,1,0),3)</f>
        <v>3</v>
      </c>
    </row>
    <row r="8124" spans="1:25" hidden="1" x14ac:dyDescent="0.2">
      <c r="A8124" s="29" t="s">
        <v>12152</v>
      </c>
      <c r="B8124" s="29" t="s">
        <v>12153</v>
      </c>
      <c r="C8124" s="40" t="s">
        <v>12154</v>
      </c>
      <c r="D8124" s="26" t="str">
        <f>[1]!b_calc_yield(A8124,日期设置!$B$2,F8124,1,R8124,1,O8124,L8124,S8124,)</f>
        <v>Fetching...</v>
      </c>
      <c r="E8124" s="26">
        <f t="shared" si="252"/>
        <v>22.041149208612687</v>
      </c>
      <c r="F8124" s="18">
        <f>[1]!b_dq_cleanprice($A8124,日期设置!B$2)</f>
        <v>20.118500000000001</v>
      </c>
      <c r="G8124" s="18" t="str">
        <f t="shared" si="253"/>
        <v>0.64 + 0</v>
      </c>
      <c r="H8124" s="27">
        <f>[1]!b_dq_pctchange($A8124,日期设置!$B$2,1)/100</f>
        <v>0</v>
      </c>
      <c r="I8124" s="26">
        <f>[1]!b_pq_pctchange(A8124,日期设置!$B$4,日期设置!$B$2,1)</f>
        <v>7.0631655914418473E-2</v>
      </c>
      <c r="J8124" s="26">
        <f>[1]!b_pq_pctchange(A8124,日期设置!$C$4,日期设置!$B$2,1)</f>
        <v>-0.18159175593274141</v>
      </c>
      <c r="K8124" s="52">
        <f>[1]!b_dq_amount($A8124,日期设置!B$2,2,10000)</f>
        <v>0</v>
      </c>
      <c r="L8124" s="26">
        <f>[1]!b_info_latestpar(A8124,日期设置!$B$2)</f>
        <v>19.999999999999996</v>
      </c>
      <c r="M8124" s="6">
        <f>[1]!b_info_outstandingbalance($A8124,日期设置!B$2)</f>
        <v>2.8</v>
      </c>
      <c r="N8124" s="7" t="str">
        <f>[1]!b_info_latestissurercreditrating2(A8124,日期设置!$B$2,"102","1")</f>
        <v>AA+</v>
      </c>
      <c r="O8124" s="44">
        <v>4.99</v>
      </c>
      <c r="P8124" s="9">
        <f>[1]!b_info_repurchasedate(A8124)</f>
        <v>0</v>
      </c>
      <c r="Q8124" s="44" t="s">
        <v>17232</v>
      </c>
      <c r="R8124" s="2" t="str">
        <f>IF((--IF(P8124=0,Q8124,P8124))&gt;(--日期设置!$B$2),IF(P8124=0,Q8124,P8124),Q8124)</f>
        <v>2021-11-11</v>
      </c>
      <c r="S8124" s="32" t="s">
        <v>18803</v>
      </c>
      <c r="T8124" s="8">
        <f>[1]!b_anal_ptmyear($A8124,日期设置!$B$2)</f>
        <v>0.64109589041095894</v>
      </c>
      <c r="U8124" s="8">
        <f>[1]!b_anal_termifexercise($A8124,日期设置!B$2)</f>
        <v>0</v>
      </c>
      <c r="V8124" s="10">
        <f>[1]!b_dq_dirtyprice(A8124,日期设置!$B$2)</f>
        <v>20.476700000000001</v>
      </c>
      <c r="W8124" s="11">
        <f>IF(U8124=0,ROUNDUP((Q8124-日期设置!$B$2)/365,0),ROUNDUP((R8124-日期设置!$B$2)/365,0))</f>
        <v>1</v>
      </c>
      <c r="X8124" s="18">
        <f>_xlfn.IFNA(VLOOKUP(A8124,过往入选债券!A:D,4,0),2)</f>
        <v>2</v>
      </c>
      <c r="Y8124">
        <f>_xlfn.IFNA(VLOOKUP(C8124,[2]Sheet1!$A:$A,1,0),3)</f>
        <v>3</v>
      </c>
    </row>
    <row r="8125" spans="1:25" hidden="1" x14ac:dyDescent="0.2">
      <c r="A8125" s="29" t="s">
        <v>12158</v>
      </c>
      <c r="B8125" s="29" t="s">
        <v>12159</v>
      </c>
      <c r="C8125" s="40" t="s">
        <v>256</v>
      </c>
      <c r="D8125" s="26" t="str">
        <f>[1]!b_calc_yield(A8125,日期设置!$B$2,F8125,1,R8125,1,O8125,L8125,S8125,)</f>
        <v>Fetching...</v>
      </c>
      <c r="E8125" s="26">
        <f t="shared" si="252"/>
        <v>23.80304282311765</v>
      </c>
      <c r="F8125" s="18">
        <f>[1]!b_dq_cleanprice($A8125,日期设置!B$2)</f>
        <v>20.1983</v>
      </c>
      <c r="G8125" s="18" t="str">
        <f t="shared" si="253"/>
        <v>0.65 + 0</v>
      </c>
      <c r="H8125" s="27">
        <f>[1]!b_dq_pctchange($A8125,日期设置!$B$2,1)/100</f>
        <v>0</v>
      </c>
      <c r="I8125" s="26">
        <f>[1]!b_pq_pctchange(A8125,日期设置!$B$4,日期设置!$B$2,1)</f>
        <v>0</v>
      </c>
      <c r="J8125" s="26">
        <f>[1]!b_pq_pctchange(A8125,日期设置!$C$4,日期设置!$B$2,1)</f>
        <v>0</v>
      </c>
      <c r="K8125" s="52">
        <f>[1]!b_dq_amount($A8125,日期设置!B$2,2,10000)</f>
        <v>0</v>
      </c>
      <c r="L8125" s="26">
        <f>[1]!b_info_latestpar(A8125,日期设置!$B$2)</f>
        <v>19.999999999999996</v>
      </c>
      <c r="M8125" s="6">
        <f>[1]!b_info_outstandingbalance($A8125,日期设置!B$2)</f>
        <v>1.8</v>
      </c>
      <c r="N8125" s="7" t="str">
        <f>[1]!b_info_latestissurercreditrating2(A8125,日期设置!$B$2,"102","1")</f>
        <v>AA</v>
      </c>
      <c r="O8125" s="44">
        <v>5.47</v>
      </c>
      <c r="P8125" s="9">
        <f>[1]!b_info_repurchasedate(A8125)</f>
        <v>0</v>
      </c>
      <c r="Q8125" s="44" t="s">
        <v>17009</v>
      </c>
      <c r="R8125" s="2" t="str">
        <f>IF((--IF(P8125=0,Q8125,P8125))&gt;(--日期设置!$B$2),IF(P8125=0,Q8125,P8125),Q8125)</f>
        <v>2021-11-17</v>
      </c>
      <c r="S8125" s="32" t="s">
        <v>18836</v>
      </c>
      <c r="T8125" s="8">
        <f>[1]!b_anal_ptmyear($A8125,日期设置!$B$2)</f>
        <v>0.65753424657534243</v>
      </c>
      <c r="U8125" s="8">
        <f>[1]!b_anal_termifexercise($A8125,日期设置!B$2)</f>
        <v>0</v>
      </c>
      <c r="V8125" s="10">
        <f>[1]!b_dq_dirtyprice(A8125,日期设置!$B$2)</f>
        <v>20.573</v>
      </c>
      <c r="W8125" s="11">
        <f>IF(U8125=0,ROUNDUP((Q8125-日期设置!$B$2)/365,0),ROUNDUP((R8125-日期设置!$B$2)/365,0))</f>
        <v>1</v>
      </c>
      <c r="X8125" s="18">
        <f>_xlfn.IFNA(VLOOKUP(A8125,过往入选债券!A:D,4,0),2)</f>
        <v>2</v>
      </c>
      <c r="Y8125">
        <f>_xlfn.IFNA(VLOOKUP(C8125,[2]Sheet1!$A:$A,1,0),3)</f>
        <v>3</v>
      </c>
    </row>
    <row r="8126" spans="1:25" hidden="1" x14ac:dyDescent="0.2">
      <c r="A8126" s="29" t="s">
        <v>581</v>
      </c>
      <c r="B8126" s="29" t="s">
        <v>582</v>
      </c>
      <c r="C8126" s="40" t="s">
        <v>583</v>
      </c>
      <c r="D8126" s="26" t="str">
        <f>[1]!b_calc_yield(A8126,日期设置!$B$2,F8126,1,R8126,1,O8126,L8126,S8126,)</f>
        <v>Fetching...</v>
      </c>
      <c r="E8126" s="26">
        <f t="shared" si="252"/>
        <v>-5.5419506719023293E-2</v>
      </c>
      <c r="F8126" s="18">
        <f>[1]!b_dq_cleanprice($A8126,日期设置!B$2)</f>
        <v>100.1037</v>
      </c>
      <c r="G8126" s="18" t="str">
        <f t="shared" si="253"/>
        <v>0.00 + 0</v>
      </c>
      <c r="H8126" s="27">
        <f>[1]!b_dq_pctchange($A8126,日期设置!$B$2,1)/100</f>
        <v>0</v>
      </c>
      <c r="I8126" s="26">
        <f>[1]!b_pq_pctchange(A8126,日期设置!$B$4,日期设置!$B$2,1)</f>
        <v>0</v>
      </c>
      <c r="J8126" s="26">
        <f>[1]!b_pq_pctchange(A8126,日期设置!$C$4,日期设置!$B$2,1)</f>
        <v>0.13163672664674039</v>
      </c>
      <c r="K8126" s="52">
        <f>[1]!b_dq_amount($A8126,日期设置!B$2,2,10000)</f>
        <v>0</v>
      </c>
      <c r="L8126" s="26">
        <f>[1]!b_info_latestpar(A8126,日期设置!$B$2)</f>
        <v>100</v>
      </c>
      <c r="M8126" s="6">
        <f>[1]!b_info_outstandingbalance($A8126,日期设置!B$2)</f>
        <v>10</v>
      </c>
      <c r="N8126" s="7">
        <f>[1]!b_info_latestissurercreditrating2(A8126,日期设置!$B$2,"102","1")</f>
        <v>0</v>
      </c>
      <c r="O8126" s="44">
        <v>5.5</v>
      </c>
      <c r="P8126" s="9">
        <f>[1]!b_info_repurchasedate(A8126)</f>
        <v>0</v>
      </c>
      <c r="Q8126" s="44" t="s">
        <v>16829</v>
      </c>
      <c r="R8126" s="2" t="str">
        <f>IF((--IF(P8126=0,Q8126,P8126))&gt;(--日期设置!$B$2),IF(P8126=0,Q8126,P8126),Q8126)</f>
        <v>2021-03-25</v>
      </c>
      <c r="S8126" s="32" t="s">
        <v>18011</v>
      </c>
      <c r="T8126" s="8">
        <f>[1]!b_anal_ptmyear($A8126,日期设置!$B$2)</f>
        <v>8.21917808219178E-3</v>
      </c>
      <c r="U8126" s="8">
        <f>[1]!b_anal_termifexercise($A8126,日期设置!B$2)</f>
        <v>0</v>
      </c>
      <c r="V8126" s="10">
        <f>[1]!b_dq_dirtyprice(A8126,日期设置!$B$2)</f>
        <v>105.5585</v>
      </c>
      <c r="W8126" s="11">
        <f>IF(U8126=0,ROUNDUP((Q8126-日期设置!$B$2)/365,0),ROUNDUP((R8126-日期设置!$B$2)/365,0))</f>
        <v>1</v>
      </c>
      <c r="X8126" s="18">
        <f>_xlfn.IFNA(VLOOKUP(A8126,过往入选债券!A:D,4,0),2)</f>
        <v>2</v>
      </c>
      <c r="Y8126">
        <f>_xlfn.IFNA(VLOOKUP(C8126,[2]Sheet1!$A:$A,1,0),3)</f>
        <v>3</v>
      </c>
    </row>
    <row r="8127" spans="1:25" hidden="1" x14ac:dyDescent="0.2">
      <c r="A8127" s="29" t="s">
        <v>1976</v>
      </c>
      <c r="B8127" s="29" t="s">
        <v>1977</v>
      </c>
      <c r="C8127" s="40" t="s">
        <v>440</v>
      </c>
      <c r="D8127" s="26" t="str">
        <f>[1]!b_calc_yield(A8127,日期设置!$B$2,F8127,1,R8127,1,O8127,L8127,S8127,)</f>
        <v>Fetching...</v>
      </c>
      <c r="E8127" s="26">
        <f t="shared" si="252"/>
        <v>-2.2961684070772925</v>
      </c>
      <c r="F8127" s="18">
        <f>[1]!b_dq_cleanprice($A8127,日期设置!B$2)</f>
        <v>104.643</v>
      </c>
      <c r="G8127" s="18" t="str">
        <f t="shared" si="253"/>
        <v>2.32 + 0.32</v>
      </c>
      <c r="H8127" s="27">
        <f>[1]!b_dq_pctchange($A8127,日期设置!$B$2,1)/100</f>
        <v>0</v>
      </c>
      <c r="I8127" s="26">
        <f>[1]!b_pq_pctchange(A8127,日期设置!$B$4,日期设置!$B$2,1)</f>
        <v>3.5628395831477628</v>
      </c>
      <c r="J8127" s="26">
        <f>[1]!b_pq_pctchange(A8127,日期设置!$C$4,日期设置!$B$2,1)</f>
        <v>3.3391696959462416</v>
      </c>
      <c r="K8127" s="52">
        <f>[1]!b_dq_amount($A8127,日期设置!B$2,2,10000)</f>
        <v>0</v>
      </c>
      <c r="L8127" s="26">
        <f>[1]!b_info_latestpar(A8127,日期设置!$B$2)</f>
        <v>100</v>
      </c>
      <c r="M8127" s="6">
        <f>[1]!b_info_outstandingbalance($A8127,日期设置!B$2)</f>
        <v>10</v>
      </c>
      <c r="N8127" s="7">
        <f>[1]!b_info_latestissurercreditrating2(A8127,日期设置!$B$2,"102","1")</f>
        <v>0</v>
      </c>
      <c r="O8127" s="44">
        <v>6.56</v>
      </c>
      <c r="P8127" s="9" t="str">
        <f>[1]!b_info_repurchasedate(A8127)</f>
        <v>2021-07-19</v>
      </c>
      <c r="Q8127" s="44" t="s">
        <v>16654</v>
      </c>
      <c r="R8127" s="2" t="str">
        <f>IF((--IF(P8127=0,Q8127,P8127))&gt;(--日期设置!$B$2),IF(P8127=0,Q8127,P8127),Q8127)</f>
        <v>2021-07-19</v>
      </c>
      <c r="S8127" s="32" t="s">
        <v>18398</v>
      </c>
      <c r="T8127" s="8">
        <f>[1]!b_anal_ptmyear($A8127,日期设置!$B$2)</f>
        <v>2.3260273972602739</v>
      </c>
      <c r="U8127" s="8">
        <f>[1]!b_anal_termifexercise($A8127,日期设置!B$2)</f>
        <v>0.32602739726027397</v>
      </c>
      <c r="V8127" s="10">
        <f>[1]!b_dq_dirtyprice(A8127,日期设置!$B$2)</f>
        <v>109.0643</v>
      </c>
      <c r="W8127" s="11">
        <f>IF(U8127=0,ROUNDUP((Q8127-日期设置!$B$2)/365,0),ROUNDUP((R8127-日期设置!$B$2)/365,0))</f>
        <v>1</v>
      </c>
      <c r="X8127" s="18">
        <f>_xlfn.IFNA(VLOOKUP(A8127,过往入选债券!A:D,4,0),2)</f>
        <v>2</v>
      </c>
      <c r="Y8127">
        <f>_xlfn.IFNA(VLOOKUP(C8127,[2]Sheet1!$A:$A,1,0),3)</f>
        <v>3</v>
      </c>
    </row>
    <row r="8128" spans="1:25" hidden="1" x14ac:dyDescent="0.2">
      <c r="A8128" s="29" t="s">
        <v>12165</v>
      </c>
      <c r="B8128" s="29" t="s">
        <v>12166</v>
      </c>
      <c r="C8128" s="40" t="s">
        <v>66</v>
      </c>
      <c r="D8128" s="26" t="str">
        <f>[1]!b_calc_yield(A8128,日期设置!$B$2,F8128,1,R8128,1,O8128,L8128,S8128,)</f>
        <v>Fetching...</v>
      </c>
      <c r="E8128" s="26">
        <f t="shared" si="252"/>
        <v>23.383884099500939</v>
      </c>
      <c r="F8128" s="18">
        <f>[1]!b_dq_cleanprice($A8128,日期设置!B$2)</f>
        <v>20.289100000000001</v>
      </c>
      <c r="G8128" s="18" t="str">
        <f t="shared" si="253"/>
        <v>0.66 + 0</v>
      </c>
      <c r="H8128" s="27">
        <f>[1]!b_dq_pctchange($A8128,日期设置!$B$2,1)/100</f>
        <v>0</v>
      </c>
      <c r="I8128" s="26">
        <f>[1]!b_pq_pctchange(A8128,日期设置!$B$4,日期设置!$B$2,1)</f>
        <v>6.4114893889858887E-2</v>
      </c>
      <c r="J8128" s="26">
        <f>[1]!b_pq_pctchange(A8128,日期设置!$C$4,日期设置!$B$2,1)</f>
        <v>4.3391863039505367E-2</v>
      </c>
      <c r="K8128" s="52">
        <f>[1]!b_dq_amount($A8128,日期设置!B$2,2,10000)</f>
        <v>0</v>
      </c>
      <c r="L8128" s="26">
        <f>[1]!b_info_latestpar(A8128,日期设置!$B$2)</f>
        <v>19.999999999999996</v>
      </c>
      <c r="M8128" s="6">
        <f>[1]!b_info_outstandingbalance($A8128,日期设置!B$2)</f>
        <v>4</v>
      </c>
      <c r="N8128" s="7" t="str">
        <f>[1]!b_info_latestissurercreditrating2(A8128,日期设置!$B$2,"102","1")</f>
        <v>AA+</v>
      </c>
      <c r="O8128" s="44">
        <v>5.49</v>
      </c>
      <c r="P8128" s="9">
        <f>[1]!b_info_repurchasedate(A8128)</f>
        <v>0</v>
      </c>
      <c r="Q8128" s="44" t="s">
        <v>16702</v>
      </c>
      <c r="R8128" s="2" t="str">
        <f>IF((--IF(P8128=0,Q8128,P8128))&gt;(--日期设置!$B$2),IF(P8128=0,Q8128,P8128),Q8128)</f>
        <v>2021-11-19</v>
      </c>
      <c r="S8128" s="32" t="s">
        <v>18762</v>
      </c>
      <c r="T8128" s="8">
        <f>[1]!b_anal_ptmyear($A8128,日期设置!$B$2)</f>
        <v>0.66301369863013704</v>
      </c>
      <c r="U8128" s="8">
        <f>[1]!b_anal_termifexercise($A8128,日期设置!B$2)</f>
        <v>0</v>
      </c>
      <c r="V8128" s="10">
        <f>[1]!b_dq_dirtyprice(A8128,日期设置!$B$2)</f>
        <v>20.659099999999999</v>
      </c>
      <c r="W8128" s="11">
        <f>IF(U8128=0,ROUNDUP((Q8128-日期设置!$B$2)/365,0),ROUNDUP((R8128-日期设置!$B$2)/365,0))</f>
        <v>1</v>
      </c>
      <c r="X8128" s="18">
        <f>_xlfn.IFNA(VLOOKUP(A8128,过往入选债券!A:D,4,0),2)</f>
        <v>2</v>
      </c>
      <c r="Y8128">
        <f>_xlfn.IFNA(VLOOKUP(C8128,[2]Sheet1!$A:$A,1,0),3)</f>
        <v>3</v>
      </c>
    </row>
    <row r="8129" spans="1:25" hidden="1" x14ac:dyDescent="0.2">
      <c r="A8129" s="29" t="s">
        <v>12163</v>
      </c>
      <c r="B8129" s="29" t="s">
        <v>12164</v>
      </c>
      <c r="C8129" s="40" t="s">
        <v>456</v>
      </c>
      <c r="D8129" s="26" t="str">
        <f>[1]!b_calc_yield(A8129,日期设置!$B$2,F8129,1,R8129,1,O8129,L8129,S8129,)</f>
        <v>Fetching...</v>
      </c>
      <c r="E8129" s="26">
        <f t="shared" si="252"/>
        <v>23.354546247057772</v>
      </c>
      <c r="F8129" s="18">
        <f>[1]!b_dq_cleanprice($A8129,日期设置!B$2)</f>
        <v>20.273099999999999</v>
      </c>
      <c r="G8129" s="18" t="str">
        <f t="shared" si="253"/>
        <v>0.65 + 0</v>
      </c>
      <c r="H8129" s="27">
        <f>[1]!b_dq_pctchange($A8129,日期设置!$B$2,1)/100</f>
        <v>0</v>
      </c>
      <c r="I8129" s="26">
        <f>[1]!b_pq_pctchange(A8129,日期设置!$B$4,日期设置!$B$2,1)</f>
        <v>0</v>
      </c>
      <c r="J8129" s="26">
        <f>[1]!b_pq_pctchange(A8129,日期设置!$C$4,日期设置!$B$2,1)</f>
        <v>-0.1251323989457408</v>
      </c>
      <c r="K8129" s="52">
        <f>[1]!b_dq_amount($A8129,日期设置!B$2,2,10000)</f>
        <v>0</v>
      </c>
      <c r="L8129" s="26">
        <f>[1]!b_info_latestpar(A8129,日期设置!$B$2)</f>
        <v>19.999999999999996</v>
      </c>
      <c r="M8129" s="6">
        <f>[1]!b_info_outstandingbalance($A8129,日期设置!B$2)</f>
        <v>2</v>
      </c>
      <c r="N8129" s="7" t="str">
        <f>[1]!b_info_latestissurercreditrating2(A8129,日期设置!$B$2,"102","1")</f>
        <v>AA+</v>
      </c>
      <c r="O8129" s="44">
        <v>5.47</v>
      </c>
      <c r="P8129" s="9">
        <f>[1]!b_info_repurchasedate(A8129)</f>
        <v>0</v>
      </c>
      <c r="Q8129" s="44" t="s">
        <v>17009</v>
      </c>
      <c r="R8129" s="2" t="str">
        <f>IF((--IF(P8129=0,Q8129,P8129))&gt;(--日期设置!$B$2),IF(P8129=0,Q8129,P8129),Q8129)</f>
        <v>2021-11-17</v>
      </c>
      <c r="S8129" s="32" t="s">
        <v>18836</v>
      </c>
      <c r="T8129" s="8">
        <f>[1]!b_anal_ptmyear($A8129,日期设置!$B$2)</f>
        <v>0.65753424657534243</v>
      </c>
      <c r="U8129" s="8">
        <f>[1]!b_anal_termifexercise($A8129,日期设置!B$2)</f>
        <v>0</v>
      </c>
      <c r="V8129" s="10">
        <f>[1]!b_dq_dirtyprice(A8129,日期设置!$B$2)</f>
        <v>20.6478</v>
      </c>
      <c r="W8129" s="11">
        <f>IF(U8129=0,ROUNDUP((Q8129-日期设置!$B$2)/365,0),ROUNDUP((R8129-日期设置!$B$2)/365,0))</f>
        <v>1</v>
      </c>
      <c r="X8129" s="18">
        <f>_xlfn.IFNA(VLOOKUP(A8129,过往入选债券!A:D,4,0),2)</f>
        <v>2</v>
      </c>
      <c r="Y8129">
        <f>_xlfn.IFNA(VLOOKUP(C8129,[2]Sheet1!$A:$A,1,0),3)</f>
        <v>3</v>
      </c>
    </row>
    <row r="8130" spans="1:25" hidden="1" x14ac:dyDescent="0.2">
      <c r="A8130" s="29" t="s">
        <v>12147</v>
      </c>
      <c r="B8130" s="29" t="s">
        <v>12148</v>
      </c>
      <c r="C8130" s="40" t="s">
        <v>12149</v>
      </c>
      <c r="D8130" s="26" t="str">
        <f>[1]!b_calc_yield(A8130,日期设置!$B$2,F8130,1,R8130,1,O8130,L8130,S8130,)</f>
        <v>Fetching...</v>
      </c>
      <c r="E8130" s="26">
        <f t="shared" ref="E8130:E8193" si="254">((O8130*W8130+L8130)/V8130-1)*100</f>
        <v>26.691916967614993</v>
      </c>
      <c r="F8130" s="18">
        <f>[1]!b_dq_cleanprice($A8130,日期设置!B$2)</f>
        <v>19.986799999999999</v>
      </c>
      <c r="G8130" s="18" t="str">
        <f t="shared" ref="G8130:G8193" si="255">LEFT(T8130,4)&amp;" + "&amp;LEFT(U8130,4)</f>
        <v>0.61 + 0</v>
      </c>
      <c r="H8130" s="27">
        <f>[1]!b_dq_pctchange($A8130,日期设置!$B$2,1)/100</f>
        <v>0</v>
      </c>
      <c r="I8130" s="26">
        <f>[1]!b_pq_pctchange(A8130,日期设置!$B$4,日期设置!$B$2,1)</f>
        <v>0</v>
      </c>
      <c r="J8130" s="26">
        <f>[1]!b_pq_pctchange(A8130,日期设置!$C$4,日期设置!$B$2,1)</f>
        <v>0</v>
      </c>
      <c r="K8130" s="52">
        <f>[1]!b_dq_amount($A8130,日期设置!B$2,2,10000)</f>
        <v>0</v>
      </c>
      <c r="L8130" s="26">
        <f>[1]!b_info_latestpar(A8130,日期设置!$B$2)</f>
        <v>19.999999999999996</v>
      </c>
      <c r="M8130" s="6">
        <f>[1]!b_info_outstandingbalance($A8130,日期设置!B$2)</f>
        <v>3</v>
      </c>
      <c r="N8130" s="7" t="str">
        <f>[1]!b_info_latestissurercreditrating2(A8130,日期设置!$B$2,"102","1")</f>
        <v>AA</v>
      </c>
      <c r="O8130" s="44">
        <v>5.89</v>
      </c>
      <c r="P8130" s="9">
        <f>[1]!b_info_repurchasedate(A8130)</f>
        <v>0</v>
      </c>
      <c r="Q8130" s="44" t="s">
        <v>17085</v>
      </c>
      <c r="R8130" s="2" t="str">
        <f>IF((--IF(P8130=0,Q8130,P8130))&gt;(--日期设置!$B$2),IF(P8130=0,Q8130,P8130),Q8130)</f>
        <v>2021-11-03</v>
      </c>
      <c r="S8130" s="32" t="s">
        <v>19030</v>
      </c>
      <c r="T8130" s="8">
        <f>[1]!b_anal_ptmyear($A8130,日期设置!$B$2)</f>
        <v>0.61917808219178083</v>
      </c>
      <c r="U8130" s="8">
        <f>[1]!b_anal_termifexercise($A8130,日期设置!B$2)</f>
        <v>0</v>
      </c>
      <c r="V8130" s="10">
        <f>[1]!b_dq_dirtyprice(A8130,日期设置!$B$2)</f>
        <v>20.435400000000001</v>
      </c>
      <c r="W8130" s="11">
        <f>IF(U8130=0,ROUNDUP((Q8130-日期设置!$B$2)/365,0),ROUNDUP((R8130-日期设置!$B$2)/365,0))</f>
        <v>1</v>
      </c>
      <c r="X8130" s="18">
        <f>_xlfn.IFNA(VLOOKUP(A8130,过往入选债券!A:D,4,0),2)</f>
        <v>2</v>
      </c>
      <c r="Y8130">
        <f>_xlfn.IFNA(VLOOKUP(C8130,[2]Sheet1!$A:$A,1,0),3)</f>
        <v>3</v>
      </c>
    </row>
    <row r="8131" spans="1:25" hidden="1" x14ac:dyDescent="0.2">
      <c r="A8131" s="29" t="s">
        <v>573</v>
      </c>
      <c r="B8131" s="29" t="s">
        <v>574</v>
      </c>
      <c r="C8131" s="40" t="s">
        <v>572</v>
      </c>
      <c r="D8131" s="26" t="str">
        <f>[1]!b_calc_yield(A8131,日期设置!$B$2,F8131,1,R8131,1,O8131,L8131,S8131,)</f>
        <v>Fetching...</v>
      </c>
      <c r="E8131" s="26">
        <f t="shared" si="254"/>
        <v>-6.5576017261048669E-2</v>
      </c>
      <c r="F8131" s="18">
        <f>[1]!b_dq_cleanprice($A8131,日期设置!B$2)</f>
        <v>100.11</v>
      </c>
      <c r="G8131" s="18" t="str">
        <f t="shared" si="255"/>
        <v>0.00 + 0</v>
      </c>
      <c r="H8131" s="27">
        <f>[1]!b_dq_pctchange($A8131,日期设置!$B$2,1)/100</f>
        <v>0</v>
      </c>
      <c r="I8131" s="26">
        <f>[1]!b_pq_pctchange(A8131,日期设置!$B$4,日期设置!$B$2,1)</f>
        <v>0</v>
      </c>
      <c r="J8131" s="26">
        <f>[1]!b_pq_pctchange(A8131,日期设置!$C$4,日期设置!$B$2,1)</f>
        <v>0</v>
      </c>
      <c r="K8131" s="52">
        <f>[1]!b_dq_amount($A8131,日期设置!B$2,2,10000)</f>
        <v>0</v>
      </c>
      <c r="L8131" s="26">
        <f>[1]!b_info_latestpar(A8131,日期设置!$B$2)</f>
        <v>100</v>
      </c>
      <c r="M8131" s="6">
        <f>[1]!b_info_outstandingbalance($A8131,日期设置!B$2)</f>
        <v>3</v>
      </c>
      <c r="N8131" s="7">
        <f>[1]!b_info_latestissurercreditrating2(A8131,日期设置!$B$2,"102","1")</f>
        <v>0</v>
      </c>
      <c r="O8131" s="44">
        <v>5</v>
      </c>
      <c r="P8131" s="9">
        <f>[1]!b_info_repurchasedate(A8131)</f>
        <v>0</v>
      </c>
      <c r="Q8131" s="44" t="s">
        <v>16829</v>
      </c>
      <c r="R8131" s="2" t="str">
        <f>IF((--IF(P8131=0,Q8131,P8131))&gt;(--日期设置!$B$2),IF(P8131=0,Q8131,P8131),Q8131)</f>
        <v>2021-03-25</v>
      </c>
      <c r="S8131" s="32" t="s">
        <v>18011</v>
      </c>
      <c r="T8131" s="8">
        <f>[1]!b_anal_ptmyear($A8131,日期设置!$B$2)</f>
        <v>8.21917808219178E-3</v>
      </c>
      <c r="U8131" s="8">
        <f>[1]!b_anal_termifexercise($A8131,日期设置!B$2)</f>
        <v>0</v>
      </c>
      <c r="V8131" s="10">
        <f>[1]!b_dq_dirtyprice(A8131,日期设置!$B$2)</f>
        <v>105.0689</v>
      </c>
      <c r="W8131" s="11">
        <f>IF(U8131=0,ROUNDUP((Q8131-日期设置!$B$2)/365,0),ROUNDUP((R8131-日期设置!$B$2)/365,0))</f>
        <v>1</v>
      </c>
      <c r="X8131" s="18">
        <f>_xlfn.IFNA(VLOOKUP(A8131,过往入选债券!A:D,4,0),2)</f>
        <v>2</v>
      </c>
      <c r="Y8131">
        <f>_xlfn.IFNA(VLOOKUP(C8131,[2]Sheet1!$A:$A,1,0),3)</f>
        <v>3</v>
      </c>
    </row>
    <row r="8132" spans="1:25" hidden="1" x14ac:dyDescent="0.2">
      <c r="A8132" s="29" t="s">
        <v>6818</v>
      </c>
      <c r="B8132" s="29" t="s">
        <v>6819</v>
      </c>
      <c r="C8132" s="40" t="s">
        <v>2027</v>
      </c>
      <c r="D8132" s="26" t="str">
        <f>[1]!b_calc_yield(A8132,日期设置!$B$2,F8132,1,R8132,1,O8132,L8132,S8132,)</f>
        <v>Fetching...</v>
      </c>
      <c r="E8132" s="26">
        <f t="shared" si="254"/>
        <v>-0.82232418947049135</v>
      </c>
      <c r="F8132" s="18">
        <f>[1]!b_dq_cleanprice($A8132,日期设置!B$2)</f>
        <v>101.55070000000001</v>
      </c>
      <c r="G8132" s="18" t="str">
        <f t="shared" si="255"/>
        <v>0.10 + 0.10</v>
      </c>
      <c r="H8132" s="27">
        <f>[1]!b_dq_pctchange($A8132,日期设置!$B$2,1)/100</f>
        <v>0</v>
      </c>
      <c r="I8132" s="26">
        <f>[1]!b_pq_pctchange(A8132,日期设置!$B$4,日期设置!$B$2,1)</f>
        <v>0</v>
      </c>
      <c r="J8132" s="26">
        <f>[1]!b_pq_pctchange(A8132,日期设置!$C$4,日期设置!$B$2,1)</f>
        <v>0</v>
      </c>
      <c r="K8132" s="52">
        <f>[1]!b_dq_amount($A8132,日期设置!B$2,2,10000)</f>
        <v>0</v>
      </c>
      <c r="L8132" s="26">
        <f>[1]!b_info_latestpar(A8132,日期设置!$B$2)</f>
        <v>100</v>
      </c>
      <c r="M8132" s="6">
        <f>[1]!b_info_outstandingbalance($A8132,日期设置!B$2)</f>
        <v>1</v>
      </c>
      <c r="N8132" s="7" t="str">
        <f>[1]!b_info_latestissurercreditrating2(A8132,日期设置!$B$2,"102","1")</f>
        <v>AA+</v>
      </c>
      <c r="O8132" s="44">
        <v>6.58</v>
      </c>
      <c r="P8132" s="9">
        <f>[1]!b_info_repurchasedate(A8132)</f>
        <v>0</v>
      </c>
      <c r="Q8132" s="44" t="s">
        <v>16404</v>
      </c>
      <c r="R8132" s="2" t="str">
        <f>IF((--IF(P8132=0,Q8132,P8132))&gt;(--日期设置!$B$2),IF(P8132=0,Q8132,P8132),Q8132)</f>
        <v>2021-04-28</v>
      </c>
      <c r="S8132" s="32" t="s">
        <v>18176</v>
      </c>
      <c r="T8132" s="8">
        <f>[1]!b_anal_ptmyear($A8132,日期设置!$B$2)</f>
        <v>0.10136986301369863</v>
      </c>
      <c r="U8132" s="8">
        <f>[1]!b_anal_termifexercise($A8132,日期设置!B$2)</f>
        <v>0.10136986301369863</v>
      </c>
      <c r="V8132" s="10">
        <f>[1]!b_dq_dirtyprice(A8132,日期设置!$B$2)</f>
        <v>107.4637</v>
      </c>
      <c r="W8132" s="11">
        <f>IF(U8132=0,ROUNDUP((Q8132-日期设置!$B$2)/365,0),ROUNDUP((R8132-日期设置!$B$2)/365,0))</f>
        <v>1</v>
      </c>
      <c r="X8132" s="18">
        <f>_xlfn.IFNA(VLOOKUP(A8132,过往入选债券!A:D,4,0),2)</f>
        <v>2</v>
      </c>
      <c r="Y8132">
        <f>_xlfn.IFNA(VLOOKUP(C8132,[2]Sheet1!$A:$A,1,0),3)</f>
        <v>3</v>
      </c>
    </row>
    <row r="8133" spans="1:25" hidden="1" x14ac:dyDescent="0.2">
      <c r="A8133" s="29" t="s">
        <v>6381</v>
      </c>
      <c r="B8133" s="29" t="s">
        <v>6382</v>
      </c>
      <c r="C8133" s="40" t="s">
        <v>435</v>
      </c>
      <c r="D8133" s="26" t="str">
        <f>[1]!b_calc_yield(A8133,日期设置!$B$2,F8133,1,R8133,1,O8133,L8133,S8133,)</f>
        <v>Fetching...</v>
      </c>
      <c r="E8133" s="26">
        <f t="shared" si="254"/>
        <v>-0.18173485082090268</v>
      </c>
      <c r="F8133" s="18">
        <f>[1]!b_dq_cleanprice($A8133,日期设置!B$2)</f>
        <v>100.3364</v>
      </c>
      <c r="G8133" s="18" t="str">
        <f t="shared" si="255"/>
        <v>0.02 + 0</v>
      </c>
      <c r="H8133" s="27">
        <f>[1]!b_dq_pctchange($A8133,日期设置!$B$2,1)/100</f>
        <v>0</v>
      </c>
      <c r="I8133" s="26">
        <f>[1]!b_pq_pctchange(A8133,日期设置!$B$4,日期设置!$B$2,1)</f>
        <v>0</v>
      </c>
      <c r="J8133" s="26">
        <f>[1]!b_pq_pctchange(A8133,日期设置!$C$4,日期设置!$B$2,1)</f>
        <v>0</v>
      </c>
      <c r="K8133" s="52">
        <f>[1]!b_dq_amount($A8133,日期设置!B$2,2,10000)</f>
        <v>0</v>
      </c>
      <c r="L8133" s="26">
        <f>[1]!b_info_latestpar(A8133,日期设置!$B$2)</f>
        <v>100</v>
      </c>
      <c r="M8133" s="6">
        <f>[1]!b_info_outstandingbalance($A8133,日期设置!B$2)</f>
        <v>2</v>
      </c>
      <c r="N8133" s="7" t="str">
        <f>[1]!b_info_latestissurercreditrating2(A8133,日期设置!$B$2,"102","1")</f>
        <v>AA</v>
      </c>
      <c r="O8133" s="44">
        <v>6.5</v>
      </c>
      <c r="P8133" s="9">
        <f>[1]!b_info_repurchasedate(A8133)</f>
        <v>0</v>
      </c>
      <c r="Q8133" s="44" t="s">
        <v>16927</v>
      </c>
      <c r="R8133" s="2" t="str">
        <f>IF((--IF(P8133=0,Q8133,P8133))&gt;(--日期设置!$B$2),IF(P8133=0,Q8133,P8133),Q8133)</f>
        <v>2021-03-30</v>
      </c>
      <c r="S8133" s="32" t="s">
        <v>17909</v>
      </c>
      <c r="T8133" s="8">
        <f>[1]!b_anal_ptmyear($A8133,日期设置!$B$2)</f>
        <v>2.1917808219178082E-2</v>
      </c>
      <c r="U8133" s="8">
        <f>[1]!b_anal_termifexercise($A8133,日期设置!B$2)</f>
        <v>0</v>
      </c>
      <c r="V8133" s="10">
        <f>[1]!b_dq_dirtyprice(A8133,日期设置!$B$2)</f>
        <v>106.6939</v>
      </c>
      <c r="W8133" s="11">
        <f>IF(U8133=0,ROUNDUP((Q8133-日期设置!$B$2)/365,0),ROUNDUP((R8133-日期设置!$B$2)/365,0))</f>
        <v>1</v>
      </c>
      <c r="X8133" s="18">
        <f>_xlfn.IFNA(VLOOKUP(A8133,过往入选债券!A:D,4,0),2)</f>
        <v>2</v>
      </c>
      <c r="Y8133">
        <f>_xlfn.IFNA(VLOOKUP(C8133,[2]Sheet1!$A:$A,1,0),3)</f>
        <v>3</v>
      </c>
    </row>
    <row r="8134" spans="1:25" hidden="1" x14ac:dyDescent="0.2">
      <c r="A8134" s="29" t="s">
        <v>12155</v>
      </c>
      <c r="B8134" s="29" t="s">
        <v>12156</v>
      </c>
      <c r="C8134" s="40" t="s">
        <v>12157</v>
      </c>
      <c r="D8134" s="26" t="str">
        <f>[1]!b_calc_yield(A8134,日期设置!$B$2,F8134,1,R8134,1,O8134,L8134,S8134,)</f>
        <v>Fetching...</v>
      </c>
      <c r="E8134" s="26">
        <f t="shared" si="254"/>
        <v>28.112777920125296</v>
      </c>
      <c r="F8134" s="18">
        <f>[1]!b_dq_cleanprice($A8134,日期设置!B$2)</f>
        <v>20.221900000000002</v>
      </c>
      <c r="G8134" s="18" t="str">
        <f t="shared" si="255"/>
        <v>0.64 + 0</v>
      </c>
      <c r="H8134" s="27">
        <f>[1]!b_dq_pctchange($A8134,日期设置!$B$2,1)/100</f>
        <v>0</v>
      </c>
      <c r="I8134" s="26">
        <f>[1]!b_pq_pctchange(A8134,日期设置!$B$4,日期设置!$B$2,1)</f>
        <v>-1.4835181137527115E-3</v>
      </c>
      <c r="J8134" s="26">
        <f>[1]!b_pq_pctchange(A8134,日期设置!$C$4,日期设置!$B$2,1)</f>
        <v>-1.4835181137527115E-3</v>
      </c>
      <c r="K8134" s="52">
        <f>[1]!b_dq_amount($A8134,日期设置!B$2,2,10000)</f>
        <v>0</v>
      </c>
      <c r="L8134" s="26">
        <f>[1]!b_info_latestpar(A8134,日期设置!$B$2)</f>
        <v>19.999999999999996</v>
      </c>
      <c r="M8134" s="6">
        <f>[1]!b_info_outstandingbalance($A8134,日期设置!B$2)</f>
        <v>1.6</v>
      </c>
      <c r="N8134" s="7" t="str">
        <f>[1]!b_info_latestissurercreditrating2(A8134,日期设置!$B$2,"102","1")</f>
        <v>AA</v>
      </c>
      <c r="O8134" s="44">
        <v>6.5</v>
      </c>
      <c r="P8134" s="9">
        <f>[1]!b_info_repurchasedate(A8134)</f>
        <v>0</v>
      </c>
      <c r="Q8134" s="44" t="s">
        <v>16680</v>
      </c>
      <c r="R8134" s="2" t="str">
        <f>IF((--IF(P8134=0,Q8134,P8134))&gt;(--日期设置!$B$2),IF(P8134=0,Q8134,P8134),Q8134)</f>
        <v>2021-11-12</v>
      </c>
      <c r="S8134" s="32" t="s">
        <v>19061</v>
      </c>
      <c r="T8134" s="8">
        <f>[1]!b_anal_ptmyear($A8134,日期设置!$B$2)</f>
        <v>0.64383561643835618</v>
      </c>
      <c r="U8134" s="8">
        <f>[1]!b_anal_termifexercise($A8134,日期设置!B$2)</f>
        <v>0</v>
      </c>
      <c r="V8134" s="10">
        <f>[1]!b_dq_dirtyprice(A8134,日期设置!$B$2)</f>
        <v>20.684899999999999</v>
      </c>
      <c r="W8134" s="11">
        <f>IF(U8134=0,ROUNDUP((Q8134-日期设置!$B$2)/365,0),ROUNDUP((R8134-日期设置!$B$2)/365,0))</f>
        <v>1</v>
      </c>
      <c r="X8134" s="18">
        <f>_xlfn.IFNA(VLOOKUP(A8134,过往入选债券!A:D,4,0),2)</f>
        <v>2</v>
      </c>
      <c r="Y8134">
        <f>_xlfn.IFNA(VLOOKUP(C8134,[2]Sheet1!$A:$A,1,0),3)</f>
        <v>3</v>
      </c>
    </row>
    <row r="8135" spans="1:25" hidden="1" x14ac:dyDescent="0.2">
      <c r="A8135" s="29" t="s">
        <v>13589</v>
      </c>
      <c r="B8135" s="29" t="s">
        <v>13590</v>
      </c>
      <c r="C8135" s="40" t="s">
        <v>13591</v>
      </c>
      <c r="D8135" s="26" t="str">
        <f>[1]!b_calc_yield(A8135,日期设置!$B$2,F8135,1,R8135,1,O8135,L8135,S8135,)</f>
        <v>Fetching...</v>
      </c>
      <c r="E8135" s="26">
        <f t="shared" si="254"/>
        <v>43.807425563718041</v>
      </c>
      <c r="F8135" s="18">
        <f>[1]!b_dq_cleanprice($A8135,日期设置!B$2)</f>
        <v>24.727499999999999</v>
      </c>
      <c r="G8135" s="18" t="str">
        <f t="shared" si="255"/>
        <v>1.10 + 0</v>
      </c>
      <c r="H8135" s="27">
        <f>[1]!b_dq_pctchange($A8135,日期设置!$B$2,1)/100</f>
        <v>0</v>
      </c>
      <c r="I8135" s="26">
        <f>[1]!b_pq_pctchange(A8135,日期设置!$B$4,日期设置!$B$2,1)</f>
        <v>0</v>
      </c>
      <c r="J8135" s="26">
        <f>[1]!b_pq_pctchange(A8135,日期设置!$C$4,日期设置!$B$2,1)</f>
        <v>0</v>
      </c>
      <c r="K8135" s="52">
        <f>[1]!b_dq_amount($A8135,日期设置!B$2,2,10000)</f>
        <v>0</v>
      </c>
      <c r="L8135" s="26">
        <f>[1]!b_info_latestpar(A8135,日期设置!$B$2)</f>
        <v>25</v>
      </c>
      <c r="M8135" s="6">
        <f>[1]!b_info_outstandingbalance($A8135,日期设置!B$2)</f>
        <v>1.25</v>
      </c>
      <c r="N8135" s="7" t="str">
        <f>[1]!b_info_latestissurercreditrating2(A8135,日期设置!$B$2,"102","1")</f>
        <v>AA-</v>
      </c>
      <c r="O8135" s="44">
        <v>7.8</v>
      </c>
      <c r="P8135" s="9">
        <f>[1]!b_info_repurchasedate(A8135)</f>
        <v>0</v>
      </c>
      <c r="Q8135" s="44" t="s">
        <v>16184</v>
      </c>
      <c r="R8135" s="2" t="str">
        <f>IF((--IF(P8135=0,Q8135,P8135))&gt;(--日期设置!$B$2),IF(P8135=0,Q8135,P8135),Q8135)</f>
        <v>2022-04-28</v>
      </c>
      <c r="S8135" s="32" t="s">
        <v>17973</v>
      </c>
      <c r="T8135" s="8">
        <f>[1]!b_anal_ptmyear($A8135,日期设置!$B$2)</f>
        <v>1.1013698630136985</v>
      </c>
      <c r="U8135" s="8">
        <f>[1]!b_anal_termifexercise($A8135,日期设置!B$2)</f>
        <v>0</v>
      </c>
      <c r="V8135" s="10">
        <f>[1]!b_dq_dirtyprice(A8135,日期设置!$B$2)</f>
        <v>28.232199999999999</v>
      </c>
      <c r="W8135" s="11">
        <f>IF(U8135=0,ROUNDUP((Q8135-日期设置!$B$2)/365,0),ROUNDUP((R8135-日期设置!$B$2)/365,0))</f>
        <v>2</v>
      </c>
      <c r="X8135" s="18">
        <f>_xlfn.IFNA(VLOOKUP(A8135,过往入选债券!A:D,4,0),2)</f>
        <v>2</v>
      </c>
      <c r="Y8135">
        <f>_xlfn.IFNA(VLOOKUP(C8135,[2]Sheet1!$A:$A,1,0),3)</f>
        <v>3</v>
      </c>
    </row>
    <row r="8136" spans="1:25" hidden="1" x14ac:dyDescent="0.2">
      <c r="A8136" s="29" t="s">
        <v>6941</v>
      </c>
      <c r="B8136" s="29" t="s">
        <v>6942</v>
      </c>
      <c r="C8136" s="40" t="s">
        <v>1747</v>
      </c>
      <c r="D8136" s="26" t="str">
        <f>[1]!b_calc_yield(A8136,日期设置!$B$2,F8136,1,R8136,1,O8136,L8136,S8136,)</f>
        <v>Fetching...</v>
      </c>
      <c r="E8136" s="26">
        <f t="shared" si="254"/>
        <v>-3.595648494626269</v>
      </c>
      <c r="F8136" s="18">
        <f>[1]!b_dq_cleanprice($A8136,日期设置!B$2)</f>
        <v>106.9769</v>
      </c>
      <c r="G8136" s="18" t="str">
        <f t="shared" si="255"/>
        <v>2.41 + 0.41</v>
      </c>
      <c r="H8136" s="27">
        <f>[1]!b_dq_pctchange($A8136,日期设置!$B$2,1)/100</f>
        <v>0</v>
      </c>
      <c r="I8136" s="26">
        <f>[1]!b_pq_pctchange(A8136,日期设置!$B$4,日期设置!$B$2,1)</f>
        <v>0</v>
      </c>
      <c r="J8136" s="26">
        <f>[1]!b_pq_pctchange(A8136,日期设置!$C$4,日期设置!$B$2,1)</f>
        <v>0</v>
      </c>
      <c r="K8136" s="52">
        <f>[1]!b_dq_amount($A8136,日期设置!B$2,2,10000)</f>
        <v>0</v>
      </c>
      <c r="L8136" s="26">
        <f>[1]!b_info_latestpar(A8136,日期设置!$B$2)</f>
        <v>100</v>
      </c>
      <c r="M8136" s="6">
        <f>[1]!b_info_outstandingbalance($A8136,日期设置!B$2)</f>
        <v>8</v>
      </c>
      <c r="N8136" s="7" t="str">
        <f>[1]!b_info_latestissurercreditrating2(A8136,日期设置!$B$2,"102","1")</f>
        <v>AA</v>
      </c>
      <c r="O8136" s="44">
        <v>7.2</v>
      </c>
      <c r="P8136" s="9" t="str">
        <f>[1]!b_info_repurchasedate(A8136)</f>
        <v>2021-08-20</v>
      </c>
      <c r="Q8136" s="44" t="s">
        <v>17355</v>
      </c>
      <c r="R8136" s="2" t="str">
        <f>IF((--IF(P8136=0,Q8136,P8136))&gt;(--日期设置!$B$2),IF(P8136=0,Q8136,P8136),Q8136)</f>
        <v>2021-08-20</v>
      </c>
      <c r="S8136" s="32" t="s">
        <v>18871</v>
      </c>
      <c r="T8136" s="8">
        <f>[1]!b_anal_ptmyear($A8136,日期设置!$B$2)</f>
        <v>2.4136986301369863</v>
      </c>
      <c r="U8136" s="8">
        <f>[1]!b_anal_termifexercise($A8136,日期设置!B$2)</f>
        <v>0.41369863013698632</v>
      </c>
      <c r="V8136" s="10">
        <f>[1]!b_dq_dirtyprice(A8136,日期设置!$B$2)</f>
        <v>111.1983</v>
      </c>
      <c r="W8136" s="11">
        <f>IF(U8136=0,ROUNDUP((Q8136-日期设置!$B$2)/365,0),ROUNDUP((R8136-日期设置!$B$2)/365,0))</f>
        <v>1</v>
      </c>
      <c r="X8136" s="18">
        <f>_xlfn.IFNA(VLOOKUP(A8136,过往入选债券!A:D,4,0),2)</f>
        <v>2</v>
      </c>
      <c r="Y8136">
        <f>_xlfn.IFNA(VLOOKUP(C8136,[2]Sheet1!$A:$A,1,0),3)</f>
        <v>3</v>
      </c>
    </row>
    <row r="8137" spans="1:25" hidden="1" x14ac:dyDescent="0.2">
      <c r="A8137" s="29" t="s">
        <v>12144</v>
      </c>
      <c r="B8137" s="29" t="s">
        <v>12145</v>
      </c>
      <c r="C8137" s="40" t="s">
        <v>12146</v>
      </c>
      <c r="D8137" s="26" t="str">
        <f>[1]!b_calc_yield(A8137,日期设置!$B$2,F8137,1,R8137,1,O8137,L8137,S8137,)</f>
        <v>Fetching...</v>
      </c>
      <c r="E8137" s="26">
        <f t="shared" si="254"/>
        <v>24.370872487126526</v>
      </c>
      <c r="F8137" s="18">
        <f>[1]!b_dq_cleanprice($A8137,日期设置!B$2)</f>
        <v>20.1935</v>
      </c>
      <c r="G8137" s="18" t="str">
        <f t="shared" si="255"/>
        <v>0.61 + 0</v>
      </c>
      <c r="H8137" s="27">
        <f>[1]!b_dq_pctchange($A8137,日期设置!$B$2,1)/100</f>
        <v>0</v>
      </c>
      <c r="I8137" s="26">
        <f>[1]!b_pq_pctchange(A8137,日期设置!$B$4,日期设置!$B$2,1)</f>
        <v>0</v>
      </c>
      <c r="J8137" s="26">
        <f>[1]!b_pq_pctchange(A8137,日期设置!$C$4,日期设置!$B$2,1)</f>
        <v>0</v>
      </c>
      <c r="K8137" s="52">
        <f>[1]!b_dq_amount($A8137,日期设置!B$2,2,10000)</f>
        <v>0</v>
      </c>
      <c r="L8137" s="26">
        <f>[1]!b_info_latestpar(A8137,日期设置!$B$2)</f>
        <v>19.999999999999996</v>
      </c>
      <c r="M8137" s="6">
        <f>[1]!b_info_outstandingbalance($A8137,日期设置!B$2)</f>
        <v>1</v>
      </c>
      <c r="N8137" s="7" t="str">
        <f>[1]!b_info_latestissurercreditrating2(A8137,日期设置!$B$2,"102","1")</f>
        <v>AA</v>
      </c>
      <c r="O8137" s="44">
        <v>5.65</v>
      </c>
      <c r="P8137" s="9">
        <f>[1]!b_info_repurchasedate(A8137)</f>
        <v>0</v>
      </c>
      <c r="Q8137" s="44" t="s">
        <v>17085</v>
      </c>
      <c r="R8137" s="2" t="str">
        <f>IF((--IF(P8137=0,Q8137,P8137))&gt;(--日期设置!$B$2),IF(P8137=0,Q8137,P8137),Q8137)</f>
        <v>2021-11-03</v>
      </c>
      <c r="S8137" s="32" t="s">
        <v>19030</v>
      </c>
      <c r="T8137" s="8">
        <f>[1]!b_anal_ptmyear($A8137,日期设置!$B$2)</f>
        <v>0.61917808219178083</v>
      </c>
      <c r="U8137" s="8">
        <f>[1]!b_anal_termifexercise($A8137,日期设置!B$2)</f>
        <v>0</v>
      </c>
      <c r="V8137" s="10">
        <f>[1]!b_dq_dirtyprice(A8137,日期设置!$B$2)</f>
        <v>20.623799999999999</v>
      </c>
      <c r="W8137" s="11">
        <f>IF(U8137=0,ROUNDUP((Q8137-日期设置!$B$2)/365,0),ROUNDUP((R8137-日期设置!$B$2)/365,0))</f>
        <v>1</v>
      </c>
      <c r="X8137" s="18">
        <f>_xlfn.IFNA(VLOOKUP(A8137,过往入选债券!A:D,4,0),2)</f>
        <v>2</v>
      </c>
      <c r="Y8137">
        <f>_xlfn.IFNA(VLOOKUP(C8137,[2]Sheet1!$A:$A,1,0),3)</f>
        <v>3</v>
      </c>
    </row>
    <row r="8138" spans="1:25" hidden="1" x14ac:dyDescent="0.2">
      <c r="A8138" s="29" t="s">
        <v>12141</v>
      </c>
      <c r="B8138" s="29" t="s">
        <v>12142</v>
      </c>
      <c r="C8138" s="40" t="s">
        <v>12143</v>
      </c>
      <c r="D8138" s="26" t="str">
        <f>[1]!b_calc_yield(A8138,日期设置!$B$2,F8138,1,R8138,1,O8138,L8138,S8138,)</f>
        <v>Fetching...</v>
      </c>
      <c r="E8138" s="26">
        <f t="shared" si="254"/>
        <v>23.991178110079716</v>
      </c>
      <c r="F8138" s="18">
        <f>[1]!b_dq_cleanprice($A8138,日期设置!B$2)</f>
        <v>20.205500000000001</v>
      </c>
      <c r="G8138" s="18" t="str">
        <f t="shared" si="255"/>
        <v>0.61 + 0</v>
      </c>
      <c r="H8138" s="27">
        <f>[1]!b_dq_pctchange($A8138,日期设置!$B$2,1)/100</f>
        <v>0</v>
      </c>
      <c r="I8138" s="26">
        <f>[1]!b_pq_pctchange(A8138,日期设置!$B$4,日期设置!$B$2,1)</f>
        <v>0</v>
      </c>
      <c r="J8138" s="26">
        <f>[1]!b_pq_pctchange(A8138,日期设置!$C$4,日期设置!$B$2,1)</f>
        <v>-0.24783147459727503</v>
      </c>
      <c r="K8138" s="52">
        <f>[1]!b_dq_amount($A8138,日期设置!B$2,2,10000)</f>
        <v>0</v>
      </c>
      <c r="L8138" s="26">
        <f>[1]!b_info_latestpar(A8138,日期设置!$B$2)</f>
        <v>19.999999999999996</v>
      </c>
      <c r="M8138" s="6">
        <f>[1]!b_info_outstandingbalance($A8138,日期设置!B$2)</f>
        <v>2.4</v>
      </c>
      <c r="N8138" s="7" t="str">
        <f>[1]!b_info_latestissurercreditrating2(A8138,日期设置!$B$2,"102","1")</f>
        <v>AA+</v>
      </c>
      <c r="O8138" s="44">
        <v>5.58</v>
      </c>
      <c r="P8138" s="9">
        <f>[1]!b_info_repurchasedate(A8138)</f>
        <v>0</v>
      </c>
      <c r="Q8138" s="44" t="s">
        <v>17085</v>
      </c>
      <c r="R8138" s="2" t="str">
        <f>IF((--IF(P8138=0,Q8138,P8138))&gt;(--日期设置!$B$2),IF(P8138=0,Q8138,P8138),Q8138)</f>
        <v>2021-11-03</v>
      </c>
      <c r="S8138" s="32" t="s">
        <v>19030</v>
      </c>
      <c r="T8138" s="8">
        <f>[1]!b_anal_ptmyear($A8138,日期设置!$B$2)</f>
        <v>0.61917808219178083</v>
      </c>
      <c r="U8138" s="8">
        <f>[1]!b_anal_termifexercise($A8138,日期设置!B$2)</f>
        <v>0</v>
      </c>
      <c r="V8138" s="10">
        <f>[1]!b_dq_dirtyprice(A8138,日期设置!$B$2)</f>
        <v>20.630500000000001</v>
      </c>
      <c r="W8138" s="11">
        <f>IF(U8138=0,ROUNDUP((Q8138-日期设置!$B$2)/365,0),ROUNDUP((R8138-日期设置!$B$2)/365,0))</f>
        <v>1</v>
      </c>
      <c r="X8138" s="18" t="str">
        <f>_xlfn.IFNA(VLOOKUP(A8138,过往入选债券!A:D,4,0),2)</f>
        <v>否</v>
      </c>
      <c r="Y8138">
        <f>_xlfn.IFNA(VLOOKUP(C8138,[2]Sheet1!$A:$A,1,0),3)</f>
        <v>3</v>
      </c>
    </row>
    <row r="8139" spans="1:25" hidden="1" x14ac:dyDescent="0.2">
      <c r="A8139" s="29" t="s">
        <v>12138</v>
      </c>
      <c r="B8139" s="29" t="s">
        <v>12139</v>
      </c>
      <c r="C8139" s="40" t="s">
        <v>12140</v>
      </c>
      <c r="D8139" s="26" t="str">
        <f>[1]!b_calc_yield(A8139,日期设置!$B$2,F8139,1,R8139,1,O8139,L8139,S8139,)</f>
        <v>Fetching...</v>
      </c>
      <c r="E8139" s="26">
        <f t="shared" si="254"/>
        <v>24.676626023114288</v>
      </c>
      <c r="F8139" s="18">
        <f>[1]!b_dq_cleanprice($A8139,日期设置!B$2)</f>
        <v>20.297000000000001</v>
      </c>
      <c r="G8139" s="18" t="str">
        <f t="shared" si="255"/>
        <v>0.60 + 0</v>
      </c>
      <c r="H8139" s="27">
        <f>[1]!b_dq_pctchange($A8139,日期设置!$B$2,1)/100</f>
        <v>0</v>
      </c>
      <c r="I8139" s="26">
        <f>[1]!b_pq_pctchange(A8139,日期设置!$B$4,日期设置!$B$2,1)</f>
        <v>0</v>
      </c>
      <c r="J8139" s="26">
        <f>[1]!b_pq_pctchange(A8139,日期设置!$C$4,日期设置!$B$2,1)</f>
        <v>0</v>
      </c>
      <c r="K8139" s="52">
        <f>[1]!b_dq_amount($A8139,日期设置!B$2,2,10000)</f>
        <v>0</v>
      </c>
      <c r="L8139" s="26">
        <f>[1]!b_info_latestpar(A8139,日期设置!$B$2)</f>
        <v>19.999999999999996</v>
      </c>
      <c r="M8139" s="6">
        <f>[1]!b_info_outstandingbalance($A8139,日期设置!B$2)</f>
        <v>1.2</v>
      </c>
      <c r="N8139" s="7" t="str">
        <f>[1]!b_info_latestissurercreditrating2(A8139,日期设置!$B$2,"102","1")</f>
        <v>AA+</v>
      </c>
      <c r="O8139" s="44">
        <v>5.88</v>
      </c>
      <c r="P8139" s="9">
        <f>[1]!b_info_repurchasedate(A8139)</f>
        <v>0</v>
      </c>
      <c r="Q8139" s="44" t="s">
        <v>16514</v>
      </c>
      <c r="R8139" s="2" t="str">
        <f>IF((--IF(P8139=0,Q8139,P8139))&gt;(--日期设置!$B$2),IF(P8139=0,Q8139,P8139),Q8139)</f>
        <v>2021-10-30</v>
      </c>
      <c r="S8139" s="32" t="s">
        <v>19071</v>
      </c>
      <c r="T8139" s="8">
        <f>[1]!b_anal_ptmyear($A8139,日期设置!$B$2)</f>
        <v>0.60821917808219184</v>
      </c>
      <c r="U8139" s="8">
        <f>[1]!b_anal_termifexercise($A8139,日期设置!B$2)</f>
        <v>0</v>
      </c>
      <c r="V8139" s="10">
        <f>[1]!b_dq_dirtyprice(A8139,日期设置!$B$2)</f>
        <v>20.7577</v>
      </c>
      <c r="W8139" s="11">
        <f>IF(U8139=0,ROUNDUP((Q8139-日期设置!$B$2)/365,0),ROUNDUP((R8139-日期设置!$B$2)/365,0))</f>
        <v>1</v>
      </c>
      <c r="X8139" s="18">
        <f>_xlfn.IFNA(VLOOKUP(A8139,过往入选债券!A:D,4,0),2)</f>
        <v>2</v>
      </c>
      <c r="Y8139">
        <f>_xlfn.IFNA(VLOOKUP(C8139,[2]Sheet1!$A:$A,1,0),3)</f>
        <v>3</v>
      </c>
    </row>
    <row r="8140" spans="1:25" hidden="1" x14ac:dyDescent="0.2">
      <c r="A8140" s="29" t="s">
        <v>1803</v>
      </c>
      <c r="B8140" s="29" t="s">
        <v>1804</v>
      </c>
      <c r="C8140" s="40" t="s">
        <v>1032</v>
      </c>
      <c r="D8140" s="26" t="str">
        <f>[1]!b_calc_yield(A8140,日期设置!$B$2,F8140,1,R8140,1,O8140,L8140,S8140,)</f>
        <v>Fetching...</v>
      </c>
      <c r="E8140" s="26">
        <f t="shared" si="254"/>
        <v>-0.97752245390309023</v>
      </c>
      <c r="F8140" s="18">
        <f>[1]!b_dq_cleanprice($A8140,日期设置!B$2)</f>
        <v>101.68770000000001</v>
      </c>
      <c r="G8140" s="18" t="str">
        <f t="shared" si="255"/>
        <v>0.09 + 0</v>
      </c>
      <c r="H8140" s="27">
        <f>[1]!b_dq_pctchange($A8140,日期设置!$B$2,1)/100</f>
        <v>0</v>
      </c>
      <c r="I8140" s="26">
        <f>[1]!b_pq_pctchange(A8140,日期设置!$B$4,日期设置!$B$2,1)</f>
        <v>0</v>
      </c>
      <c r="J8140" s="26">
        <f>[1]!b_pq_pctchange(A8140,日期设置!$C$4,日期设置!$B$2,1)</f>
        <v>0</v>
      </c>
      <c r="K8140" s="52">
        <f>[1]!b_dq_amount($A8140,日期设置!B$2,2,10000)</f>
        <v>0</v>
      </c>
      <c r="L8140" s="26">
        <f>[1]!b_info_latestpar(A8140,日期设置!$B$2)</f>
        <v>100</v>
      </c>
      <c r="M8140" s="6">
        <f>[1]!b_info_outstandingbalance($A8140,日期设置!B$2)</f>
        <v>4</v>
      </c>
      <c r="N8140" s="7">
        <f>[1]!b_info_latestissurercreditrating2(A8140,日期设置!$B$2,"102","1")</f>
        <v>0</v>
      </c>
      <c r="O8140" s="44">
        <v>6.8</v>
      </c>
      <c r="P8140" s="9">
        <f>[1]!b_info_repurchasedate(A8140)</f>
        <v>0</v>
      </c>
      <c r="Q8140" s="44" t="s">
        <v>16091</v>
      </c>
      <c r="R8140" s="2" t="str">
        <f>IF((--IF(P8140=0,Q8140,P8140))&gt;(--日期设置!$B$2),IF(P8140=0,Q8140,P8140),Q8140)</f>
        <v>2021-04-25</v>
      </c>
      <c r="S8140" s="32" t="s">
        <v>18544</v>
      </c>
      <c r="T8140" s="8">
        <f>[1]!b_anal_ptmyear($A8140,日期设置!$B$2)</f>
        <v>9.3150684931506855E-2</v>
      </c>
      <c r="U8140" s="8">
        <f>[1]!b_anal_termifexercise($A8140,日期设置!B$2)</f>
        <v>0</v>
      </c>
      <c r="V8140" s="10">
        <f>[1]!b_dq_dirtyprice(A8140,日期设置!$B$2)</f>
        <v>107.85429999999999</v>
      </c>
      <c r="W8140" s="11">
        <f>IF(U8140=0,ROUNDUP((Q8140-日期设置!$B$2)/365,0),ROUNDUP((R8140-日期设置!$B$2)/365,0))</f>
        <v>1</v>
      </c>
      <c r="X8140" s="18">
        <f>_xlfn.IFNA(VLOOKUP(A8140,过往入选债券!A:D,4,0),2)</f>
        <v>2</v>
      </c>
      <c r="Y8140">
        <f>_xlfn.IFNA(VLOOKUP(C8140,[2]Sheet1!$A:$A,1,0),3)</f>
        <v>3</v>
      </c>
    </row>
    <row r="8141" spans="1:25" hidden="1" x14ac:dyDescent="0.2">
      <c r="A8141" s="29" t="s">
        <v>1703</v>
      </c>
      <c r="B8141" s="29" t="s">
        <v>1704</v>
      </c>
      <c r="C8141" s="40" t="s">
        <v>142</v>
      </c>
      <c r="D8141" s="26" t="str">
        <f>[1]!b_calc_yield(A8141,日期设置!$B$2,F8141,1,R8141,1,O8141,L8141,S8141,)</f>
        <v>Fetching...</v>
      </c>
      <c r="E8141" s="26">
        <f t="shared" si="254"/>
        <v>-0.14389866830371023</v>
      </c>
      <c r="F8141" s="18">
        <f>[1]!b_dq_cleanprice($A8141,日期设置!B$2)</f>
        <v>100.2407</v>
      </c>
      <c r="G8141" s="18" t="str">
        <f t="shared" si="255"/>
        <v>0.01 + 0</v>
      </c>
      <c r="H8141" s="27">
        <f>[1]!b_dq_pctchange($A8141,日期设置!$B$2,1)/100</f>
        <v>0</v>
      </c>
      <c r="I8141" s="26">
        <f>[1]!b_pq_pctchange(A8141,日期设置!$B$4,日期设置!$B$2,1)</f>
        <v>0</v>
      </c>
      <c r="J8141" s="26">
        <f>[1]!b_pq_pctchange(A8141,日期设置!$C$4,日期设置!$B$2,1)</f>
        <v>0</v>
      </c>
      <c r="K8141" s="52">
        <f>[1]!b_dq_amount($A8141,日期设置!B$2,2,10000)</f>
        <v>0</v>
      </c>
      <c r="L8141" s="26">
        <f>[1]!b_info_latestpar(A8141,日期设置!$B$2)</f>
        <v>100</v>
      </c>
      <c r="M8141" s="6">
        <f>[1]!b_info_outstandingbalance($A8141,日期设置!B$2)</f>
        <v>5</v>
      </c>
      <c r="N8141" s="7">
        <f>[1]!b_info_latestissurercreditrating2(A8141,日期设置!$B$2,"102","1")</f>
        <v>0</v>
      </c>
      <c r="O8141" s="44">
        <v>6.38</v>
      </c>
      <c r="P8141" s="9">
        <f>[1]!b_info_repurchasedate(A8141)</f>
        <v>0</v>
      </c>
      <c r="Q8141" s="44" t="s">
        <v>17282</v>
      </c>
      <c r="R8141" s="2" t="str">
        <f>IF((--IF(P8141=0,Q8141,P8141))&gt;(--日期设置!$B$2),IF(P8141=0,Q8141,P8141),Q8141)</f>
        <v>2021-03-27</v>
      </c>
      <c r="S8141" s="32" t="s">
        <v>18603</v>
      </c>
      <c r="T8141" s="8">
        <f>[1]!b_anal_ptmyear($A8141,日期设置!$B$2)</f>
        <v>1.3698630136986301E-2</v>
      </c>
      <c r="U8141" s="8">
        <f>[1]!b_anal_termifexercise($A8141,日期设置!B$2)</f>
        <v>0</v>
      </c>
      <c r="V8141" s="10">
        <f>[1]!b_dq_dirtyprice(A8141,日期设置!$B$2)</f>
        <v>106.5333</v>
      </c>
      <c r="W8141" s="11">
        <f>IF(U8141=0,ROUNDUP((Q8141-日期设置!$B$2)/365,0),ROUNDUP((R8141-日期设置!$B$2)/365,0))</f>
        <v>1</v>
      </c>
      <c r="X8141" s="18">
        <f>_xlfn.IFNA(VLOOKUP(A8141,过往入选债券!A:D,4,0),2)</f>
        <v>2</v>
      </c>
      <c r="Y8141">
        <f>_xlfn.IFNA(VLOOKUP(C8141,[2]Sheet1!$A:$A,1,0),3)</f>
        <v>3</v>
      </c>
    </row>
    <row r="8142" spans="1:25" hidden="1" x14ac:dyDescent="0.2">
      <c r="A8142" s="29" t="s">
        <v>12134</v>
      </c>
      <c r="B8142" s="29" t="s">
        <v>12135</v>
      </c>
      <c r="C8142" s="40" t="s">
        <v>12136</v>
      </c>
      <c r="D8142" s="26" t="str">
        <f>[1]!b_calc_yield(A8142,日期设置!$B$2,F8142,1,R8142,1,O8142,L8142,S8142,)</f>
        <v>Fetching...</v>
      </c>
      <c r="E8142" s="26">
        <f t="shared" si="254"/>
        <v>25.161888929696708</v>
      </c>
      <c r="F8142" s="18">
        <f>[1]!b_dq_cleanprice($A8142,日期设置!B$2)</f>
        <v>20.211500000000001</v>
      </c>
      <c r="G8142" s="18" t="str">
        <f t="shared" si="255"/>
        <v>0.59 + 0</v>
      </c>
      <c r="H8142" s="27">
        <f>[1]!b_dq_pctchange($A8142,日期设置!$B$2,1)/100</f>
        <v>0</v>
      </c>
      <c r="I8142" s="26">
        <f>[1]!b_pq_pctchange(A8142,日期设置!$B$4,日期设置!$B$2,1)</f>
        <v>0</v>
      </c>
      <c r="J8142" s="26">
        <f>[1]!b_pq_pctchange(A8142,日期设置!$C$4,日期设置!$B$2,1)</f>
        <v>-0.12847436689314293</v>
      </c>
      <c r="K8142" s="52">
        <f>[1]!b_dq_amount($A8142,日期设置!B$2,2,10000)</f>
        <v>0</v>
      </c>
      <c r="L8142" s="26">
        <f>[1]!b_info_latestpar(A8142,日期设置!$B$2)</f>
        <v>19.999999999999996</v>
      </c>
      <c r="M8142" s="6">
        <f>[1]!b_info_outstandingbalance($A8142,日期设置!B$2)</f>
        <v>2.2000000000000002</v>
      </c>
      <c r="N8142" s="7" t="str">
        <f>[1]!b_info_latestissurercreditrating2(A8142,日期设置!$B$2,"102","1")</f>
        <v>AA</v>
      </c>
      <c r="O8142" s="44">
        <v>5.9</v>
      </c>
      <c r="P8142" s="9">
        <f>[1]!b_info_repurchasedate(A8142)</f>
        <v>0</v>
      </c>
      <c r="Q8142" s="44" t="s">
        <v>16517</v>
      </c>
      <c r="R8142" s="2" t="str">
        <f>IF((--IF(P8142=0,Q8142,P8142))&gt;(--日期设置!$B$2),IF(P8142=0,Q8142,P8142),Q8142)</f>
        <v>2021-10-24</v>
      </c>
      <c r="S8142" s="32" t="s">
        <v>18001</v>
      </c>
      <c r="T8142" s="8">
        <f>[1]!b_anal_ptmyear($A8142,日期设置!$B$2)</f>
        <v>0.59178082191780823</v>
      </c>
      <c r="U8142" s="8">
        <f>[1]!b_anal_termifexercise($A8142,日期设置!B$2)</f>
        <v>0</v>
      </c>
      <c r="V8142" s="10">
        <f>[1]!b_dq_dirtyprice(A8142,日期设置!$B$2)</f>
        <v>20.693200000000001</v>
      </c>
      <c r="W8142" s="11">
        <f>IF(U8142=0,ROUNDUP((Q8142-日期设置!$B$2)/365,0),ROUNDUP((R8142-日期设置!$B$2)/365,0))</f>
        <v>1</v>
      </c>
      <c r="X8142" s="18">
        <f>_xlfn.IFNA(VLOOKUP(A8142,过往入选债券!A:D,4,0),2)</f>
        <v>2</v>
      </c>
      <c r="Y8142">
        <f>_xlfn.IFNA(VLOOKUP(C8142,[2]Sheet1!$A:$A,1,0),3)</f>
        <v>3</v>
      </c>
    </row>
    <row r="8143" spans="1:25" hidden="1" x14ac:dyDescent="0.2">
      <c r="A8143" s="29" t="s">
        <v>6855</v>
      </c>
      <c r="B8143" s="29" t="s">
        <v>6856</v>
      </c>
      <c r="C8143" s="40" t="s">
        <v>192</v>
      </c>
      <c r="D8143" s="26" t="str">
        <f>[1]!b_calc_yield(A8143,日期设置!$B$2,F8143,1,R8143,1,O8143,L8143,S8143,)</f>
        <v>Fetching...</v>
      </c>
      <c r="E8143" s="26">
        <f t="shared" si="254"/>
        <v>-1.3882066117206104</v>
      </c>
      <c r="F8143" s="18">
        <f>[1]!b_dq_cleanprice($A8143,日期设置!B$2)</f>
        <v>102.60760000000001</v>
      </c>
      <c r="G8143" s="18" t="str">
        <f t="shared" si="255"/>
        <v>0.12 + 0</v>
      </c>
      <c r="H8143" s="27">
        <f>[1]!b_dq_pctchange($A8143,日期设置!$B$2,1)/100</f>
        <v>0</v>
      </c>
      <c r="I8143" s="26">
        <f>[1]!b_pq_pctchange(A8143,日期设置!$B$4,日期设置!$B$2,1)</f>
        <v>0</v>
      </c>
      <c r="J8143" s="26">
        <f>[1]!b_pq_pctchange(A8143,日期设置!$C$4,日期设置!$B$2,1)</f>
        <v>0</v>
      </c>
      <c r="K8143" s="52">
        <f>[1]!b_dq_amount($A8143,日期设置!B$2,2,10000)</f>
        <v>0</v>
      </c>
      <c r="L8143" s="26">
        <f>[1]!b_info_latestpar(A8143,日期设置!$B$2)</f>
        <v>100</v>
      </c>
      <c r="M8143" s="6">
        <f>[1]!b_info_outstandingbalance($A8143,日期设置!B$2)</f>
        <v>3</v>
      </c>
      <c r="N8143" s="7" t="str">
        <f>[1]!b_info_latestissurercreditrating2(A8143,日期设置!$B$2,"102","1")</f>
        <v>AA</v>
      </c>
      <c r="O8143" s="44">
        <v>8.4</v>
      </c>
      <c r="P8143" s="9">
        <f>[1]!b_info_repurchasedate(A8143)</f>
        <v>0</v>
      </c>
      <c r="Q8143" s="44" t="s">
        <v>16951</v>
      </c>
      <c r="R8143" s="2" t="str">
        <f>IF((--IF(P8143=0,Q8143,P8143))&gt;(--日期设置!$B$2),IF(P8143=0,Q8143,P8143),Q8143)</f>
        <v>2021-05-08</v>
      </c>
      <c r="S8143" s="32" t="s">
        <v>18426</v>
      </c>
      <c r="T8143" s="8">
        <f>[1]!b_anal_ptmyear($A8143,日期设置!$B$2)</f>
        <v>0.12876712328767123</v>
      </c>
      <c r="U8143" s="8">
        <f>[1]!b_anal_termifexercise($A8143,日期设置!B$2)</f>
        <v>0</v>
      </c>
      <c r="V8143" s="10">
        <f>[1]!b_dq_dirtyprice(A8143,日期设置!$B$2)</f>
        <v>109.926</v>
      </c>
      <c r="W8143" s="11">
        <f>IF(U8143=0,ROUNDUP((Q8143-日期设置!$B$2)/365,0),ROUNDUP((R8143-日期设置!$B$2)/365,0))</f>
        <v>1</v>
      </c>
      <c r="X8143" s="18">
        <f>_xlfn.IFNA(VLOOKUP(A8143,过往入选债券!A:D,4,0),2)</f>
        <v>2</v>
      </c>
      <c r="Y8143">
        <f>_xlfn.IFNA(VLOOKUP(C8143,[2]Sheet1!$A:$A,1,0),3)</f>
        <v>3</v>
      </c>
    </row>
    <row r="8144" spans="1:25" hidden="1" x14ac:dyDescent="0.2">
      <c r="A8144" s="29" t="s">
        <v>12132</v>
      </c>
      <c r="B8144" s="29" t="s">
        <v>12133</v>
      </c>
      <c r="C8144" s="40" t="s">
        <v>114</v>
      </c>
      <c r="D8144" s="26" t="str">
        <f>[1]!b_calc_yield(A8144,日期设置!$B$2,F8144,1,R8144,1,O8144,L8144,S8144,)</f>
        <v>Fetching...</v>
      </c>
      <c r="E8144" s="26">
        <f t="shared" si="254"/>
        <v>24.129930394431543</v>
      </c>
      <c r="F8144" s="18">
        <f>[1]!b_dq_cleanprice($A8144,日期设置!B$2)</f>
        <v>20.218</v>
      </c>
      <c r="G8144" s="18" t="str">
        <f t="shared" si="255"/>
        <v>0.58 + 0</v>
      </c>
      <c r="H8144" s="27">
        <f>[1]!b_dq_pctchange($A8144,日期设置!$B$2,1)/100</f>
        <v>0</v>
      </c>
      <c r="I8144" s="26">
        <f>[1]!b_pq_pctchange(A8144,日期设置!$B$4,日期设置!$B$2,1)</f>
        <v>0</v>
      </c>
      <c r="J8144" s="26">
        <f>[1]!b_pq_pctchange(A8144,日期设置!$C$4,日期设置!$B$2,1)</f>
        <v>7.3751058005953551E-2</v>
      </c>
      <c r="K8144" s="52">
        <f>[1]!b_dq_amount($A8144,日期设置!B$2,2,10000)</f>
        <v>0</v>
      </c>
      <c r="L8144" s="26">
        <f>[1]!b_info_latestpar(A8144,日期设置!$B$2)</f>
        <v>19.999999999999996</v>
      </c>
      <c r="M8144" s="6">
        <f>[1]!b_info_outstandingbalance($A8144,日期设置!B$2)</f>
        <v>2.4</v>
      </c>
      <c r="N8144" s="7" t="str">
        <f>[1]!b_info_latestissurercreditrating2(A8144,日期设置!$B$2,"102","1")</f>
        <v>AA+</v>
      </c>
      <c r="O8144" s="44">
        <v>5.68</v>
      </c>
      <c r="P8144" s="9">
        <f>[1]!b_info_repurchasedate(A8144)</f>
        <v>0</v>
      </c>
      <c r="Q8144" s="44" t="s">
        <v>17277</v>
      </c>
      <c r="R8144" s="2" t="str">
        <f>IF((--IF(P8144=0,Q8144,P8144))&gt;(--日期设置!$B$2),IF(P8144=0,Q8144,P8144),Q8144)</f>
        <v>2021-10-22</v>
      </c>
      <c r="S8144" s="32" t="s">
        <v>18832</v>
      </c>
      <c r="T8144" s="8">
        <f>[1]!b_anal_ptmyear($A8144,日期设置!$B$2)</f>
        <v>0.58630136986301373</v>
      </c>
      <c r="U8144" s="8">
        <f>[1]!b_anal_termifexercise($A8144,日期设置!B$2)</f>
        <v>0</v>
      </c>
      <c r="V8144" s="10">
        <f>[1]!b_dq_dirtyprice(A8144,日期设置!$B$2)</f>
        <v>20.687999999999999</v>
      </c>
      <c r="W8144" s="11">
        <f>IF(U8144=0,ROUNDUP((Q8144-日期设置!$B$2)/365,0),ROUNDUP((R8144-日期设置!$B$2)/365,0))</f>
        <v>1</v>
      </c>
      <c r="X8144" s="18">
        <f>_xlfn.IFNA(VLOOKUP(A8144,过往入选债券!A:D,4,0),2)</f>
        <v>2</v>
      </c>
      <c r="Y8144">
        <f>_xlfn.IFNA(VLOOKUP(C8144,[2]Sheet1!$A:$A,1,0),3)</f>
        <v>3</v>
      </c>
    </row>
    <row r="8145" spans="1:25" hidden="1" x14ac:dyDescent="0.2">
      <c r="A8145" s="29" t="s">
        <v>12125</v>
      </c>
      <c r="B8145" s="29" t="s">
        <v>12126</v>
      </c>
      <c r="C8145" s="40" t="s">
        <v>1795</v>
      </c>
      <c r="D8145" s="26" t="str">
        <f>[1]!b_calc_yield(A8145,日期设置!$B$2,F8145,1,R8145,1,O8145,L8145,S8145,)</f>
        <v>Fetching...</v>
      </c>
      <c r="E8145" s="26">
        <f t="shared" si="254"/>
        <v>27.070349443460941</v>
      </c>
      <c r="F8145" s="18">
        <f>[1]!b_dq_cleanprice($A8145,日期设置!B$2)</f>
        <v>20.1021</v>
      </c>
      <c r="G8145" s="18" t="str">
        <f t="shared" si="255"/>
        <v>0.58 + 0</v>
      </c>
      <c r="H8145" s="27">
        <f>[1]!b_dq_pctchange($A8145,日期设置!$B$2,1)/100</f>
        <v>0</v>
      </c>
      <c r="I8145" s="26">
        <f>[1]!b_pq_pctchange(A8145,日期设置!$B$4,日期设置!$B$2,1)</f>
        <v>0</v>
      </c>
      <c r="J8145" s="26">
        <f>[1]!b_pq_pctchange(A8145,日期设置!$C$4,日期设置!$B$2,1)</f>
        <v>-1.4013282453231763</v>
      </c>
      <c r="K8145" s="52">
        <f>[1]!b_dq_amount($A8145,日期设置!B$2,2,10000)</f>
        <v>0</v>
      </c>
      <c r="L8145" s="26">
        <f>[1]!b_info_latestpar(A8145,日期设置!$B$2)</f>
        <v>19.999999999999996</v>
      </c>
      <c r="M8145" s="6">
        <f>[1]!b_info_outstandingbalance($A8145,日期设置!B$2)</f>
        <v>2.4</v>
      </c>
      <c r="N8145" s="7" t="str">
        <f>[1]!b_info_latestissurercreditrating2(A8145,日期设置!$B$2,"102","1")</f>
        <v>AA</v>
      </c>
      <c r="O8145" s="44">
        <v>6.2</v>
      </c>
      <c r="P8145" s="9">
        <f>[1]!b_info_repurchasedate(A8145)</f>
        <v>0</v>
      </c>
      <c r="Q8145" s="44" t="s">
        <v>16773</v>
      </c>
      <c r="R8145" s="2" t="str">
        <f>IF((--IF(P8145=0,Q8145,P8145))&gt;(--日期设置!$B$2),IF(P8145=0,Q8145,P8145),Q8145)</f>
        <v>2021-10-21</v>
      </c>
      <c r="S8145" s="32" t="s">
        <v>19017</v>
      </c>
      <c r="T8145" s="8">
        <f>[1]!b_anal_ptmyear($A8145,日期设置!$B$2)</f>
        <v>0.58356164383561648</v>
      </c>
      <c r="U8145" s="8">
        <f>[1]!b_anal_termifexercise($A8145,日期设置!B$2)</f>
        <v>0</v>
      </c>
      <c r="V8145" s="10">
        <f>[1]!b_dq_dirtyprice(A8145,日期设置!$B$2)</f>
        <v>20.618500000000001</v>
      </c>
      <c r="W8145" s="11">
        <f>IF(U8145=0,ROUNDUP((Q8145-日期设置!$B$2)/365,0),ROUNDUP((R8145-日期设置!$B$2)/365,0))</f>
        <v>1</v>
      </c>
      <c r="X8145" s="18">
        <f>_xlfn.IFNA(VLOOKUP(A8145,过往入选债券!A:D,4,0),2)</f>
        <v>2</v>
      </c>
      <c r="Y8145">
        <f>_xlfn.IFNA(VLOOKUP(C8145,[2]Sheet1!$A:$A,1,0),3)</f>
        <v>3</v>
      </c>
    </row>
    <row r="8146" spans="1:25" hidden="1" x14ac:dyDescent="0.2">
      <c r="A8146" s="29" t="s">
        <v>11494</v>
      </c>
      <c r="B8146" s="29" t="s">
        <v>11495</v>
      </c>
      <c r="C8146" s="40" t="s">
        <v>1536</v>
      </c>
      <c r="D8146" s="26" t="str">
        <f>[1]!b_calc_yield(A8146,日期设置!$B$2,F8146,1,R8146,1,O8146,L8146,S8146,)</f>
        <v>Fetching...</v>
      </c>
      <c r="E8146" s="26">
        <f t="shared" si="254"/>
        <v>-0.21007906577715785</v>
      </c>
      <c r="F8146" s="18">
        <f>[1]!b_dq_cleanprice($A8146,日期设置!B$2)</f>
        <v>100.3276</v>
      </c>
      <c r="G8146" s="18" t="str">
        <f t="shared" si="255"/>
        <v>0.01 + 0</v>
      </c>
      <c r="H8146" s="27">
        <f>[1]!b_dq_pctchange($A8146,日期设置!$B$2,1)/100</f>
        <v>0</v>
      </c>
      <c r="I8146" s="26">
        <f>[1]!b_pq_pctchange(A8146,日期设置!$B$4,日期设置!$B$2,1)</f>
        <v>0</v>
      </c>
      <c r="J8146" s="26">
        <f>[1]!b_pq_pctchange(A8146,日期设置!$C$4,日期设置!$B$2,1)</f>
        <v>0</v>
      </c>
      <c r="K8146" s="52">
        <f>[1]!b_dq_amount($A8146,日期设置!B$2,2,10000)</f>
        <v>0</v>
      </c>
      <c r="L8146" s="26">
        <f>[1]!b_info_latestpar(A8146,日期设置!$B$2)</f>
        <v>100</v>
      </c>
      <c r="M8146" s="6">
        <f>[1]!b_info_outstandingbalance($A8146,日期设置!B$2)</f>
        <v>4</v>
      </c>
      <c r="N8146" s="7">
        <f>[1]!b_info_latestissurercreditrating2(A8146,日期设置!$B$2,"102","1")</f>
        <v>0</v>
      </c>
      <c r="O8146" s="44">
        <v>5.5</v>
      </c>
      <c r="P8146" s="9">
        <f>[1]!b_info_repurchasedate(A8146)</f>
        <v>0</v>
      </c>
      <c r="Q8146" s="44" t="s">
        <v>16245</v>
      </c>
      <c r="R8146" s="2" t="str">
        <f>IF((--IF(P8146=0,Q8146,P8146))&gt;(--日期设置!$B$2),IF(P8146=0,Q8146,P8146),Q8146)</f>
        <v>2021-03-29</v>
      </c>
      <c r="S8146" s="32" t="s">
        <v>18030</v>
      </c>
      <c r="T8146" s="8">
        <f>[1]!b_anal_ptmyear($A8146,日期设置!$B$2)</f>
        <v>1.9178082191780823E-2</v>
      </c>
      <c r="U8146" s="8">
        <f>[1]!b_anal_termifexercise($A8146,日期设置!B$2)</f>
        <v>0</v>
      </c>
      <c r="V8146" s="10">
        <f>[1]!b_dq_dirtyprice(A8146,日期设置!$B$2)</f>
        <v>105.7221</v>
      </c>
      <c r="W8146" s="11">
        <f>IF(U8146=0,ROUNDUP((Q8146-日期设置!$B$2)/365,0),ROUNDUP((R8146-日期设置!$B$2)/365,0))</f>
        <v>1</v>
      </c>
      <c r="X8146" s="18">
        <f>_xlfn.IFNA(VLOOKUP(A8146,过往入选债券!A:D,4,0),2)</f>
        <v>2</v>
      </c>
      <c r="Y8146">
        <f>_xlfn.IFNA(VLOOKUP(C8146,[2]Sheet1!$A:$A,1,0),3)</f>
        <v>3</v>
      </c>
    </row>
    <row r="8147" spans="1:25" hidden="1" x14ac:dyDescent="0.2">
      <c r="A8147" s="29" t="s">
        <v>1196</v>
      </c>
      <c r="B8147" s="29" t="s">
        <v>1197</v>
      </c>
      <c r="C8147" s="40" t="s">
        <v>1185</v>
      </c>
      <c r="D8147" s="26" t="str">
        <f>[1]!b_calc_yield(A8147,日期设置!$B$2,F8147,1,R8147,1,O8147,L8147,S8147,)</f>
        <v>Fetching...</v>
      </c>
      <c r="E8147" s="26">
        <f t="shared" si="254"/>
        <v>4.5694867569738618</v>
      </c>
      <c r="F8147" s="18">
        <f>[1]!b_dq_cleanprice($A8147,日期设置!B$2)</f>
        <v>70</v>
      </c>
      <c r="G8147" s="18" t="str">
        <f t="shared" si="255"/>
        <v>1.14 + 0.15</v>
      </c>
      <c r="H8147" s="27">
        <f>[1]!b_dq_pctchange($A8147,日期设置!$B$2,1)/100</f>
        <v>0</v>
      </c>
      <c r="I8147" s="26">
        <f>[1]!b_pq_pctchange(A8147,日期设置!$B$4,日期设置!$B$2,1)</f>
        <v>0</v>
      </c>
      <c r="J8147" s="26">
        <f>[1]!b_pq_pctchange(A8147,日期设置!$C$4,日期设置!$B$2,1)</f>
        <v>0</v>
      </c>
      <c r="K8147" s="52">
        <f>[1]!b_dq_amount($A8147,日期设置!B$2,2,10000)</f>
        <v>0</v>
      </c>
      <c r="L8147" s="26">
        <f>[1]!b_info_latestpar(A8147,日期设置!$B$2)</f>
        <v>70</v>
      </c>
      <c r="M8147" s="6">
        <f>[1]!b_info_outstandingbalance($A8147,日期设置!B$2)</f>
        <v>4.9000000000000004</v>
      </c>
      <c r="N8147" s="7">
        <f>[1]!b_info_latestissurercreditrating2(A8147,日期设置!$B$2,"102","1")</f>
        <v>0</v>
      </c>
      <c r="O8147" s="44">
        <v>8.5</v>
      </c>
      <c r="P8147" s="9" t="str">
        <f>[1]!b_info_repurchasedate(A8147)</f>
        <v>2021-05-17</v>
      </c>
      <c r="Q8147" s="44" t="s">
        <v>16445</v>
      </c>
      <c r="R8147" s="2" t="str">
        <f>IF((--IF(P8147=0,Q8147,P8147))&gt;(--日期设置!$B$2),IF(P8147=0,Q8147,P8147),Q8147)</f>
        <v>2021-05-17</v>
      </c>
      <c r="S8147" s="32" t="s">
        <v>18209</v>
      </c>
      <c r="T8147" s="8">
        <f>[1]!b_anal_ptmyear($A8147,日期设置!$B$2)</f>
        <v>1.1479452054794521</v>
      </c>
      <c r="U8147" s="8">
        <f>[1]!b_anal_termifexercise($A8147,日期设置!B$2)</f>
        <v>0.15342465753424658</v>
      </c>
      <c r="V8147" s="10">
        <f>[1]!b_dq_dirtyprice(A8147,日期设置!$B$2)</f>
        <v>75.069699999999997</v>
      </c>
      <c r="W8147" s="11">
        <f>IF(U8147=0,ROUNDUP((Q8147-日期设置!$B$2)/365,0),ROUNDUP((R8147-日期设置!$B$2)/365,0))</f>
        <v>1</v>
      </c>
      <c r="X8147" s="18">
        <f>_xlfn.IFNA(VLOOKUP(A8147,过往入选债券!A:D,4,0),2)</f>
        <v>2</v>
      </c>
      <c r="Y8147">
        <f>_xlfn.IFNA(VLOOKUP(C8147,[2]Sheet1!$A:$A,1,0),3)</f>
        <v>3</v>
      </c>
    </row>
    <row r="8148" spans="1:25" hidden="1" x14ac:dyDescent="0.2">
      <c r="A8148" s="29" t="s">
        <v>2822</v>
      </c>
      <c r="B8148" s="29" t="s">
        <v>2823</v>
      </c>
      <c r="C8148" s="40" t="s">
        <v>1092</v>
      </c>
      <c r="D8148" s="26" t="str">
        <f>[1]!b_calc_yield(A8148,日期设置!$B$2,F8148,1,R8148,1,O8148,L8148,S8148,)</f>
        <v>Fetching...</v>
      </c>
      <c r="E8148" s="26">
        <f t="shared" si="254"/>
        <v>-0.12477435167042028</v>
      </c>
      <c r="F8148" s="18">
        <f>[1]!b_dq_cleanprice($A8148,日期设置!B$2)</f>
        <v>100.2165</v>
      </c>
      <c r="G8148" s="18" t="str">
        <f t="shared" si="255"/>
        <v>0.01 + 0</v>
      </c>
      <c r="H8148" s="27">
        <f>[1]!b_dq_pctchange($A8148,日期设置!$B$2,1)/100</f>
        <v>0</v>
      </c>
      <c r="I8148" s="26">
        <f>[1]!b_pq_pctchange(A8148,日期设置!$B$4,日期设置!$B$2,1)</f>
        <v>0</v>
      </c>
      <c r="J8148" s="26">
        <f>[1]!b_pq_pctchange(A8148,日期设置!$C$4,日期设置!$B$2,1)</f>
        <v>0</v>
      </c>
      <c r="K8148" s="52">
        <f>[1]!b_dq_amount($A8148,日期设置!B$2,2,10000)</f>
        <v>0</v>
      </c>
      <c r="L8148" s="26">
        <f>[1]!b_info_latestpar(A8148,日期设置!$B$2)</f>
        <v>100</v>
      </c>
      <c r="M8148" s="6">
        <f>[1]!b_info_outstandingbalance($A8148,日期设置!B$2)</f>
        <v>4.8</v>
      </c>
      <c r="N8148" s="7">
        <f>[1]!b_info_latestissurercreditrating2(A8148,日期设置!$B$2,"102","1")</f>
        <v>0</v>
      </c>
      <c r="O8148" s="44">
        <v>7.5</v>
      </c>
      <c r="P8148" s="9">
        <f>[1]!b_info_repurchasedate(A8148)</f>
        <v>0</v>
      </c>
      <c r="Q8148" s="44" t="s">
        <v>16244</v>
      </c>
      <c r="R8148" s="2" t="str">
        <f>IF((--IF(P8148=0,Q8148,P8148))&gt;(--日期设置!$B$2),IF(P8148=0,Q8148,P8148),Q8148)</f>
        <v>2021-03-26</v>
      </c>
      <c r="S8148" s="32" t="s">
        <v>17918</v>
      </c>
      <c r="T8148" s="8">
        <f>[1]!b_anal_ptmyear($A8148,日期设置!$B$2)</f>
        <v>1.0958904109589041E-2</v>
      </c>
      <c r="U8148" s="8">
        <f>[1]!b_anal_termifexercise($A8148,日期设置!B$2)</f>
        <v>0</v>
      </c>
      <c r="V8148" s="10">
        <f>[1]!b_dq_dirtyprice(A8148,日期设置!$B$2)</f>
        <v>107.6343</v>
      </c>
      <c r="W8148" s="11">
        <f>IF(U8148=0,ROUNDUP((Q8148-日期设置!$B$2)/365,0),ROUNDUP((R8148-日期设置!$B$2)/365,0))</f>
        <v>1</v>
      </c>
      <c r="X8148" s="18">
        <f>_xlfn.IFNA(VLOOKUP(A8148,过往入选债券!A:D,4,0),2)</f>
        <v>2</v>
      </c>
      <c r="Y8148">
        <f>_xlfn.IFNA(VLOOKUP(C8148,[2]Sheet1!$A:$A,1,0),3)</f>
        <v>3</v>
      </c>
    </row>
    <row r="8149" spans="1:25" hidden="1" x14ac:dyDescent="0.2">
      <c r="A8149" s="29" t="s">
        <v>12549</v>
      </c>
      <c r="B8149" s="29" t="s">
        <v>12550</v>
      </c>
      <c r="C8149" s="40" t="s">
        <v>12551</v>
      </c>
      <c r="D8149" s="26" t="str">
        <f>[1]!b_calc_yield(A8149,日期设置!$B$2,F8149,1,R8149,1,O8149,L8149,S8149,)</f>
        <v>Fetching...</v>
      </c>
      <c r="E8149" s="26">
        <f t="shared" si="254"/>
        <v>21.686189589416017</v>
      </c>
      <c r="F8149" s="18">
        <f>[1]!b_dq_cleanprice($A8149,日期设置!B$2)</f>
        <v>24.914999999999999</v>
      </c>
      <c r="G8149" s="18" t="str">
        <f t="shared" si="255"/>
        <v>0.48 + 0</v>
      </c>
      <c r="H8149" s="27">
        <f>[1]!b_dq_pctchange($A8149,日期设置!$B$2,1)/100</f>
        <v>0</v>
      </c>
      <c r="I8149" s="26">
        <f>[1]!b_pq_pctchange(A8149,日期设置!$B$4,日期设置!$B$2,1)</f>
        <v>0</v>
      </c>
      <c r="J8149" s="26">
        <f>[1]!b_pq_pctchange(A8149,日期设置!$C$4,日期设置!$B$2,1)</f>
        <v>0</v>
      </c>
      <c r="K8149" s="52">
        <f>[1]!b_dq_amount($A8149,日期设置!B$2,2,10000)</f>
        <v>0</v>
      </c>
      <c r="L8149" s="26">
        <f>[1]!b_info_latestpar(A8149,日期设置!$B$2)</f>
        <v>25</v>
      </c>
      <c r="M8149" s="6">
        <f>[1]!b_info_outstandingbalance($A8149,日期设置!B$2)</f>
        <v>2</v>
      </c>
      <c r="N8149" s="7" t="str">
        <f>[1]!b_info_latestissurercreditrating2(A8149,日期设置!$B$2,"102","1")</f>
        <v>AA</v>
      </c>
      <c r="O8149" s="44">
        <v>6.3</v>
      </c>
      <c r="P8149" s="9">
        <f>[1]!b_info_repurchasedate(A8149)</f>
        <v>0</v>
      </c>
      <c r="Q8149" s="44" t="s">
        <v>17462</v>
      </c>
      <c r="R8149" s="2" t="str">
        <f>IF((--IF(P8149=0,Q8149,P8149))&gt;(--日期设置!$B$2),IF(P8149=0,Q8149,P8149),Q8149)</f>
        <v>2021-09-16</v>
      </c>
      <c r="S8149" s="32" t="s">
        <v>17908</v>
      </c>
      <c r="T8149" s="8">
        <f>[1]!b_anal_ptmyear($A8149,日期设置!$B$2)</f>
        <v>0.48767123287671232</v>
      </c>
      <c r="U8149" s="8">
        <f>[1]!b_anal_termifexercise($A8149,日期设置!B$2)</f>
        <v>0</v>
      </c>
      <c r="V8149" s="10">
        <f>[1]!b_dq_dirtyprice(A8149,日期设置!$B$2)</f>
        <v>25.721900000000002</v>
      </c>
      <c r="W8149" s="11">
        <f>IF(U8149=0,ROUNDUP((Q8149-日期设置!$B$2)/365,0),ROUNDUP((R8149-日期设置!$B$2)/365,0))</f>
        <v>1</v>
      </c>
      <c r="X8149" s="18">
        <f>_xlfn.IFNA(VLOOKUP(A8149,过往入选债券!A:D,4,0),2)</f>
        <v>2</v>
      </c>
      <c r="Y8149">
        <f>_xlfn.IFNA(VLOOKUP(C8149,[2]Sheet1!$A:$A,1,0),3)</f>
        <v>3</v>
      </c>
    </row>
    <row r="8150" spans="1:25" hidden="1" x14ac:dyDescent="0.2">
      <c r="A8150" s="29" t="s">
        <v>6895</v>
      </c>
      <c r="B8150" s="29" t="s">
        <v>6896</v>
      </c>
      <c r="C8150" s="40" t="s">
        <v>6897</v>
      </c>
      <c r="D8150" s="26" t="str">
        <f>[1]!b_calc_yield(A8150,日期设置!$B$2,F8150,1,R8150,1,O8150,L8150,S8150,)</f>
        <v>Fetching...</v>
      </c>
      <c r="E8150" s="26">
        <f t="shared" si="254"/>
        <v>-2.0300331153165319</v>
      </c>
      <c r="F8150" s="18">
        <f>[1]!b_dq_cleanprice($A8150,日期设置!B$2)</f>
        <v>103.4053</v>
      </c>
      <c r="G8150" s="18" t="str">
        <f t="shared" si="255"/>
        <v>2.17 + 0.17</v>
      </c>
      <c r="H8150" s="27">
        <f>[1]!b_dq_pctchange($A8150,日期设置!$B$2,1)/100</f>
        <v>0</v>
      </c>
      <c r="I8150" s="26">
        <f>[1]!b_pq_pctchange(A8150,日期设置!$B$4,日期设置!$B$2,1)</f>
        <v>2.6183201031290926</v>
      </c>
      <c r="J8150" s="26">
        <f>[1]!b_pq_pctchange(A8150,日期设置!$C$4,日期设置!$B$2,1)</f>
        <v>2.6183201031290926</v>
      </c>
      <c r="K8150" s="52">
        <f>[1]!b_dq_amount($A8150,日期设置!B$2,2,10000)</f>
        <v>0</v>
      </c>
      <c r="L8150" s="26">
        <f>[1]!b_info_latestpar(A8150,日期设置!$B$2)</f>
        <v>100</v>
      </c>
      <c r="M8150" s="6">
        <f>[1]!b_info_outstandingbalance($A8150,日期设置!B$2)</f>
        <v>8</v>
      </c>
      <c r="N8150" s="7" t="str">
        <f>[1]!b_info_latestissurercreditrating2(A8150,日期设置!$B$2,"102","1")</f>
        <v>AA</v>
      </c>
      <c r="O8150" s="44">
        <v>6.8</v>
      </c>
      <c r="P8150" s="9" t="str">
        <f>[1]!b_info_repurchasedate(A8150)</f>
        <v>2021-05-25</v>
      </c>
      <c r="Q8150" s="44" t="s">
        <v>17359</v>
      </c>
      <c r="R8150" s="2" t="str">
        <f>IF((--IF(P8150=0,Q8150,P8150))&gt;(--日期设置!$B$2),IF(P8150=0,Q8150,P8150),Q8150)</f>
        <v>2021-05-25</v>
      </c>
      <c r="S8150" s="32" t="s">
        <v>18749</v>
      </c>
      <c r="T8150" s="8">
        <f>[1]!b_anal_ptmyear($A8150,日期设置!$B$2)</f>
        <v>2.1753424657534248</v>
      </c>
      <c r="U8150" s="8">
        <f>[1]!b_anal_termifexercise($A8150,日期设置!B$2)</f>
        <v>0.17534246575342466</v>
      </c>
      <c r="V8150" s="10">
        <f>[1]!b_dq_dirtyprice(A8150,日期设置!$B$2)</f>
        <v>109.01300000000001</v>
      </c>
      <c r="W8150" s="11">
        <f>IF(U8150=0,ROUNDUP((Q8150-日期设置!$B$2)/365,0),ROUNDUP((R8150-日期设置!$B$2)/365,0))</f>
        <v>1</v>
      </c>
      <c r="X8150" s="18">
        <f>_xlfn.IFNA(VLOOKUP(A8150,过往入选债券!A:D,4,0),2)</f>
        <v>2</v>
      </c>
      <c r="Y8150">
        <f>_xlfn.IFNA(VLOOKUP(C8150,[2]Sheet1!$A:$A,1,0),3)</f>
        <v>3</v>
      </c>
    </row>
    <row r="8151" spans="1:25" hidden="1" x14ac:dyDescent="0.2">
      <c r="A8151" s="29" t="s">
        <v>6486</v>
      </c>
      <c r="B8151" s="29" t="s">
        <v>6487</v>
      </c>
      <c r="C8151" s="40" t="s">
        <v>6488</v>
      </c>
      <c r="D8151" s="26" t="str">
        <f>[1]!b_calc_yield(A8151,日期设置!$B$2,F8151,1,R8151,1,O8151,L8151,S8151,)</f>
        <v>Fetching...</v>
      </c>
      <c r="E8151" s="26">
        <f t="shared" si="254"/>
        <v>-0.23292687142679736</v>
      </c>
      <c r="F8151" s="18">
        <f>[1]!b_dq_cleanprice($A8151,日期设置!B$2)</f>
        <v>100.3793</v>
      </c>
      <c r="G8151" s="18" t="str">
        <f t="shared" si="255"/>
        <v>2.01 + 0.01</v>
      </c>
      <c r="H8151" s="27">
        <f>[1]!b_dq_pctchange($A8151,日期设置!$B$2,1)/100</f>
        <v>0</v>
      </c>
      <c r="I8151" s="26">
        <f>[1]!b_pq_pctchange(A8151,日期设置!$B$4,日期设置!$B$2,1)</f>
        <v>0</v>
      </c>
      <c r="J8151" s="26">
        <f>[1]!b_pq_pctchange(A8151,日期设置!$C$4,日期设置!$B$2,1)</f>
        <v>0</v>
      </c>
      <c r="K8151" s="52">
        <f>[1]!b_dq_amount($A8151,日期设置!B$2,2,10000)</f>
        <v>0</v>
      </c>
      <c r="L8151" s="26">
        <f>[1]!b_info_latestpar(A8151,日期设置!$B$2)</f>
        <v>100</v>
      </c>
      <c r="M8151" s="6">
        <f>[1]!b_info_outstandingbalance($A8151,日期设置!B$2)</f>
        <v>8</v>
      </c>
      <c r="N8151" s="7" t="str">
        <f>[1]!b_info_latestissurercreditrating2(A8151,日期设置!$B$2,"102","1")</f>
        <v>AA</v>
      </c>
      <c r="O8151" s="44">
        <v>6.78</v>
      </c>
      <c r="P8151" s="9" t="str">
        <f>[1]!b_info_repurchasedate(A8151)</f>
        <v>2021-03-29</v>
      </c>
      <c r="Q8151" s="44" t="s">
        <v>16310</v>
      </c>
      <c r="R8151" s="2" t="str">
        <f>IF((--IF(P8151=0,Q8151,P8151))&gt;(--日期设置!$B$2),IF(P8151=0,Q8151,P8151),Q8151)</f>
        <v>2021-03-29</v>
      </c>
      <c r="S8151" s="32" t="s">
        <v>18090</v>
      </c>
      <c r="T8151" s="8">
        <f>[1]!b_anal_ptmyear($A8151,日期设置!$B$2)</f>
        <v>2.0191780821917806</v>
      </c>
      <c r="U8151" s="8">
        <f>[1]!b_anal_termifexercise($A8151,日期设置!B$2)</f>
        <v>1.9178082191780823E-2</v>
      </c>
      <c r="V8151" s="10">
        <f>[1]!b_dq_dirtyprice(A8151,日期设置!$B$2)</f>
        <v>107.02930000000001</v>
      </c>
      <c r="W8151" s="11">
        <f>IF(U8151=0,ROUNDUP((Q8151-日期设置!$B$2)/365,0),ROUNDUP((R8151-日期设置!$B$2)/365,0))</f>
        <v>1</v>
      </c>
      <c r="X8151" s="18">
        <f>_xlfn.IFNA(VLOOKUP(A8151,过往入选债券!A:D,4,0),2)</f>
        <v>2</v>
      </c>
      <c r="Y8151">
        <f>_xlfn.IFNA(VLOOKUP(C8151,[2]Sheet1!$A:$A,1,0),3)</f>
        <v>3</v>
      </c>
    </row>
    <row r="8152" spans="1:25" hidden="1" x14ac:dyDescent="0.2">
      <c r="A8152" s="29" t="s">
        <v>12127</v>
      </c>
      <c r="B8152" s="29" t="s">
        <v>12128</v>
      </c>
      <c r="C8152" s="40" t="s">
        <v>4806</v>
      </c>
      <c r="D8152" s="26" t="str">
        <f>[1]!b_calc_yield(A8152,日期设置!$B$2,F8152,1,R8152,1,O8152,L8152,S8152,)</f>
        <v>Fetching...</v>
      </c>
      <c r="E8152" s="26">
        <f t="shared" si="254"/>
        <v>24.960333868625749</v>
      </c>
      <c r="F8152" s="18">
        <f>[1]!b_dq_cleanprice($A8152,日期设置!B$2)</f>
        <v>20.296399999999998</v>
      </c>
      <c r="G8152" s="18" t="str">
        <f t="shared" si="255"/>
        <v>0.58 + 0</v>
      </c>
      <c r="H8152" s="27">
        <f>[1]!b_dq_pctchange($A8152,日期设置!$B$2,1)/100</f>
        <v>0</v>
      </c>
      <c r="I8152" s="26">
        <f>[1]!b_pq_pctchange(A8152,日期设置!$B$4,日期设置!$B$2,1)</f>
        <v>0</v>
      </c>
      <c r="J8152" s="26">
        <f>[1]!b_pq_pctchange(A8152,日期设置!$C$4,日期设置!$B$2,1)</f>
        <v>-0.27809168181596366</v>
      </c>
      <c r="K8152" s="52">
        <f>[1]!b_dq_amount($A8152,日期设置!B$2,2,10000)</f>
        <v>0</v>
      </c>
      <c r="L8152" s="26">
        <f>[1]!b_info_latestpar(A8152,日期设置!$B$2)</f>
        <v>19.999999999999996</v>
      </c>
      <c r="M8152" s="6">
        <f>[1]!b_info_outstandingbalance($A8152,日期设置!B$2)</f>
        <v>2</v>
      </c>
      <c r="N8152" s="7" t="str">
        <f>[1]!b_info_latestissurercreditrating2(A8152,日期设置!$B$2,"102","1")</f>
        <v>AA+</v>
      </c>
      <c r="O8152" s="44">
        <v>5.99</v>
      </c>
      <c r="P8152" s="9">
        <f>[1]!b_info_repurchasedate(A8152)</f>
        <v>0</v>
      </c>
      <c r="Q8152" s="44" t="s">
        <v>16272</v>
      </c>
      <c r="R8152" s="2" t="str">
        <f>IF((--IF(P8152=0,Q8152,P8152))&gt;(--日期设置!$B$2),IF(P8152=0,Q8152,P8152),Q8152)</f>
        <v>2021-10-20</v>
      </c>
      <c r="S8152" s="32" t="s">
        <v>18379</v>
      </c>
      <c r="T8152" s="8">
        <f>[1]!b_anal_ptmyear($A8152,日期设置!$B$2)</f>
        <v>0.58082191780821912</v>
      </c>
      <c r="U8152" s="8">
        <f>[1]!b_anal_termifexercise($A8152,日期设置!B$2)</f>
        <v>0</v>
      </c>
      <c r="V8152" s="10">
        <f>[1]!b_dq_dirtyprice(A8152,日期设置!$B$2)</f>
        <v>20.7986</v>
      </c>
      <c r="W8152" s="11">
        <f>IF(U8152=0,ROUNDUP((Q8152-日期设置!$B$2)/365,0),ROUNDUP((R8152-日期设置!$B$2)/365,0))</f>
        <v>1</v>
      </c>
      <c r="X8152" s="18">
        <f>_xlfn.IFNA(VLOOKUP(A8152,过往入选债券!A:D,4,0),2)</f>
        <v>2</v>
      </c>
      <c r="Y8152">
        <f>_xlfn.IFNA(VLOOKUP(C8152,[2]Sheet1!$A:$A,1,0),3)</f>
        <v>3</v>
      </c>
    </row>
    <row r="8153" spans="1:25" hidden="1" x14ac:dyDescent="0.2">
      <c r="A8153" s="29" t="s">
        <v>5460</v>
      </c>
      <c r="B8153" s="29" t="s">
        <v>5461</v>
      </c>
      <c r="C8153" s="40" t="s">
        <v>422</v>
      </c>
      <c r="D8153" s="26" t="str">
        <f>[1]!b_calc_yield(A8153,日期设置!$B$2,F8153,1,R8153,1,O8153,L8153,S8153,)</f>
        <v>Fetching...</v>
      </c>
      <c r="E8153" s="26">
        <f t="shared" si="254"/>
        <v>-0.10257410333694983</v>
      </c>
      <c r="F8153" s="18">
        <f>[1]!b_dq_cleanprice($A8153,日期设置!B$2)</f>
        <v>100.1443</v>
      </c>
      <c r="G8153" s="18" t="str">
        <f t="shared" si="255"/>
        <v>5.00 + 0.00</v>
      </c>
      <c r="H8153" s="27">
        <f>[1]!b_dq_pctchange($A8153,日期设置!$B$2,1)/100</f>
        <v>0</v>
      </c>
      <c r="I8153" s="26">
        <f>[1]!b_pq_pctchange(A8153,日期设置!$B$4,日期设置!$B$2,1)</f>
        <v>0</v>
      </c>
      <c r="J8153" s="26">
        <f>[1]!b_pq_pctchange(A8153,日期设置!$C$4,日期设置!$B$2,1)</f>
        <v>0</v>
      </c>
      <c r="K8153" s="52">
        <f>[1]!b_dq_amount($A8153,日期设置!B$2,2,10000)</f>
        <v>0</v>
      </c>
      <c r="L8153" s="26">
        <f>[1]!b_info_latestpar(A8153,日期设置!$B$2)</f>
        <v>100</v>
      </c>
      <c r="M8153" s="6">
        <f>[1]!b_info_outstandingbalance($A8153,日期设置!B$2)</f>
        <v>4</v>
      </c>
      <c r="N8153" s="7" t="str">
        <f>[1]!b_info_latestissurercreditrating2(A8153,日期设置!$B$2,"102","1")</f>
        <v>AA+</v>
      </c>
      <c r="O8153" s="44">
        <v>4.5</v>
      </c>
      <c r="P8153" s="9" t="str">
        <f>[1]!b_info_repurchasedate(A8153)</f>
        <v>2021-03-25</v>
      </c>
      <c r="Q8153" s="44" t="s">
        <v>16779</v>
      </c>
      <c r="R8153" s="2" t="str">
        <f>IF((--IF(P8153=0,Q8153,P8153))&gt;(--日期设置!$B$2),IF(P8153=0,Q8153,P8153),Q8153)</f>
        <v>2021-03-25</v>
      </c>
      <c r="S8153" s="32" t="s">
        <v>18011</v>
      </c>
      <c r="T8153" s="8">
        <f>[1]!b_anal_ptmyear($A8153,日期设置!$B$2)</f>
        <v>5.0082191780821921</v>
      </c>
      <c r="U8153" s="8">
        <f>[1]!b_anal_termifexercise($A8153,日期设置!B$2)</f>
        <v>8.21917808219178E-3</v>
      </c>
      <c r="V8153" s="10">
        <f>[1]!b_dq_dirtyprice(A8153,日期设置!$B$2)</f>
        <v>104.6073</v>
      </c>
      <c r="W8153" s="11">
        <f>IF(U8153=0,ROUNDUP((Q8153-日期设置!$B$2)/365,0),ROUNDUP((R8153-日期设置!$B$2)/365,0))</f>
        <v>1</v>
      </c>
      <c r="X8153" s="18">
        <f>_xlfn.IFNA(VLOOKUP(A8153,过往入选债券!A:D,4,0),2)</f>
        <v>2</v>
      </c>
      <c r="Y8153">
        <f>_xlfn.IFNA(VLOOKUP(C8153,[2]Sheet1!$A:$A,1,0),3)</f>
        <v>3</v>
      </c>
    </row>
    <row r="8154" spans="1:25" hidden="1" x14ac:dyDescent="0.2">
      <c r="A8154" s="29" t="s">
        <v>11571</v>
      </c>
      <c r="B8154" s="29" t="s">
        <v>11572</v>
      </c>
      <c r="C8154" s="40" t="s">
        <v>11573</v>
      </c>
      <c r="D8154" s="26" t="str">
        <f>[1]!b_calc_yield(A8154,日期设置!$B$2,F8154,1,R8154,1,O8154,L8154,S8154,)</f>
        <v>Fetching...</v>
      </c>
      <c r="E8154" s="26">
        <f t="shared" si="254"/>
        <v>-1.4076130792418984</v>
      </c>
      <c r="F8154" s="18">
        <f>[1]!b_dq_cleanprice($A8154,日期设置!B$2)</f>
        <v>102.2</v>
      </c>
      <c r="G8154" s="18" t="str">
        <f t="shared" si="255"/>
        <v>0.11 + 0</v>
      </c>
      <c r="H8154" s="27">
        <f>[1]!b_dq_pctchange($A8154,日期设置!$B$2,1)/100</f>
        <v>0</v>
      </c>
      <c r="I8154" s="26">
        <f>[1]!b_pq_pctchange(A8154,日期设置!$B$4,日期设置!$B$2,1)</f>
        <v>0</v>
      </c>
      <c r="J8154" s="26">
        <f>[1]!b_pq_pctchange(A8154,日期设置!$C$4,日期设置!$B$2,1)</f>
        <v>0</v>
      </c>
      <c r="K8154" s="52">
        <f>[1]!b_dq_amount($A8154,日期设置!B$2,2,10000)</f>
        <v>0</v>
      </c>
      <c r="L8154" s="26">
        <f>[1]!b_info_latestpar(A8154,日期设置!$B$2)</f>
        <v>100</v>
      </c>
      <c r="M8154" s="6">
        <f>[1]!b_info_outstandingbalance($A8154,日期设置!B$2)</f>
        <v>5</v>
      </c>
      <c r="N8154" s="7" t="str">
        <f>[1]!b_info_latestissurercreditrating2(A8154,日期设置!$B$2,"102","1")</f>
        <v>AA</v>
      </c>
      <c r="O8154" s="44">
        <v>6.1</v>
      </c>
      <c r="P8154" s="9">
        <f>[1]!b_info_repurchasedate(A8154)</f>
        <v>0</v>
      </c>
      <c r="Q8154" s="44" t="s">
        <v>17346</v>
      </c>
      <c r="R8154" s="2" t="str">
        <f>IF((--IF(P8154=0,Q8154,P8154))&gt;(--日期设置!$B$2),IF(P8154=0,Q8154,P8154),Q8154)</f>
        <v>2021-05-02</v>
      </c>
      <c r="S8154" s="32" t="s">
        <v>17810</v>
      </c>
      <c r="T8154" s="8">
        <f>[1]!b_anal_ptmyear($A8154,日期设置!$B$2)</f>
        <v>0.11232876712328767</v>
      </c>
      <c r="U8154" s="8">
        <f>[1]!b_anal_termifexercise($A8154,日期设置!B$2)</f>
        <v>0</v>
      </c>
      <c r="V8154" s="10">
        <f>[1]!b_dq_dirtyprice(A8154,日期设置!$B$2)</f>
        <v>107.6148</v>
      </c>
      <c r="W8154" s="11">
        <f>IF(U8154=0,ROUNDUP((Q8154-日期设置!$B$2)/365,0),ROUNDUP((R8154-日期设置!$B$2)/365,0))</f>
        <v>1</v>
      </c>
      <c r="X8154" s="18">
        <f>_xlfn.IFNA(VLOOKUP(A8154,过往入选债券!A:D,4,0),2)</f>
        <v>2</v>
      </c>
      <c r="Y8154">
        <f>_xlfn.IFNA(VLOOKUP(C8154,[2]Sheet1!$A:$A,1,0),3)</f>
        <v>3</v>
      </c>
    </row>
    <row r="8155" spans="1:25" hidden="1" x14ac:dyDescent="0.2">
      <c r="A8155" s="29" t="s">
        <v>705</v>
      </c>
      <c r="B8155" s="29" t="s">
        <v>706</v>
      </c>
      <c r="C8155" s="40" t="s">
        <v>707</v>
      </c>
      <c r="D8155" s="26" t="str">
        <f>[1]!b_calc_yield(A8155,日期设置!$B$2,F8155,1,R8155,1,O8155,L8155,S8155,)</f>
        <v>Fetching...</v>
      </c>
      <c r="E8155" s="26">
        <f t="shared" si="254"/>
        <v>-0.24069121773564461</v>
      </c>
      <c r="F8155" s="18">
        <f>[1]!b_dq_cleanprice($A8155,日期设置!B$2)</f>
        <v>100.3704</v>
      </c>
      <c r="G8155" s="18" t="str">
        <f t="shared" si="255"/>
        <v>0.01 + 0</v>
      </c>
      <c r="H8155" s="27">
        <f>[1]!b_dq_pctchange($A8155,日期设置!$B$2,1)/100</f>
        <v>0</v>
      </c>
      <c r="I8155" s="26">
        <f>[1]!b_pq_pctchange(A8155,日期设置!$B$4,日期设置!$B$2,1)</f>
        <v>0</v>
      </c>
      <c r="J8155" s="26">
        <f>[1]!b_pq_pctchange(A8155,日期设置!$C$4,日期设置!$B$2,1)</f>
        <v>0</v>
      </c>
      <c r="K8155" s="52">
        <f>[1]!b_dq_amount($A8155,日期设置!B$2,2,10000)</f>
        <v>0</v>
      </c>
      <c r="L8155" s="26">
        <f>[1]!b_info_latestpar(A8155,日期设置!$B$2)</f>
        <v>100</v>
      </c>
      <c r="M8155" s="6">
        <f>[1]!b_info_outstandingbalance($A8155,日期设置!B$2)</f>
        <v>5</v>
      </c>
      <c r="N8155" s="7">
        <f>[1]!b_info_latestissurercreditrating2(A8155,日期设置!$B$2,"102","1")</f>
        <v>0</v>
      </c>
      <c r="O8155" s="44">
        <v>5.98</v>
      </c>
      <c r="P8155" s="9">
        <f>[1]!b_info_repurchasedate(A8155)</f>
        <v>0</v>
      </c>
      <c r="Q8155" s="44" t="s">
        <v>16245</v>
      </c>
      <c r="R8155" s="2" t="str">
        <f>IF((--IF(P8155=0,Q8155,P8155))&gt;(--日期设置!$B$2),IF(P8155=0,Q8155,P8155),Q8155)</f>
        <v>2021-03-29</v>
      </c>
      <c r="S8155" s="32" t="s">
        <v>18030</v>
      </c>
      <c r="T8155" s="8">
        <f>[1]!b_anal_ptmyear($A8155,日期设置!$B$2)</f>
        <v>1.9178082191780823E-2</v>
      </c>
      <c r="U8155" s="8">
        <f>[1]!b_anal_termifexercise($A8155,日期设置!B$2)</f>
        <v>0</v>
      </c>
      <c r="V8155" s="10">
        <f>[1]!b_dq_dirtyprice(A8155,日期设置!$B$2)</f>
        <v>106.23569999999999</v>
      </c>
      <c r="W8155" s="11">
        <f>IF(U8155=0,ROUNDUP((Q8155-日期设置!$B$2)/365,0),ROUNDUP((R8155-日期设置!$B$2)/365,0))</f>
        <v>1</v>
      </c>
      <c r="X8155" s="18">
        <f>_xlfn.IFNA(VLOOKUP(A8155,过往入选债券!A:D,4,0),2)</f>
        <v>2</v>
      </c>
      <c r="Y8155" s="45">
        <f>_xlfn.IFNA(VLOOKUP(C8155,[2]Sheet1!$A:$A,1,0),3)</f>
        <v>3</v>
      </c>
    </row>
    <row r="8156" spans="1:25" hidden="1" x14ac:dyDescent="0.2">
      <c r="A8156" s="29" t="s">
        <v>2830</v>
      </c>
      <c r="B8156" s="29" t="s">
        <v>2831</v>
      </c>
      <c r="C8156" s="40" t="s">
        <v>704</v>
      </c>
      <c r="D8156" s="26" t="str">
        <f>[1]!b_calc_yield(A8156,日期设置!$B$2,F8156,1,R8156,1,O8156,L8156,S8156,)</f>
        <v>Fetching...</v>
      </c>
      <c r="E8156" s="26">
        <f t="shared" si="254"/>
        <v>-0.18238629133735529</v>
      </c>
      <c r="F8156" s="18">
        <f>[1]!b_dq_cleanprice($A8156,日期设置!B$2)</f>
        <v>100.2743</v>
      </c>
      <c r="G8156" s="18" t="str">
        <f t="shared" si="255"/>
        <v>1.01 + 0.01</v>
      </c>
      <c r="H8156" s="27">
        <f>[1]!b_dq_pctchange($A8156,日期设置!$B$2,1)/100</f>
        <v>0</v>
      </c>
      <c r="I8156" s="26">
        <f>[1]!b_pq_pctchange(A8156,日期设置!$B$4,日期设置!$B$2,1)</f>
        <v>0</v>
      </c>
      <c r="J8156" s="26">
        <f>[1]!b_pq_pctchange(A8156,日期设置!$C$4,日期设置!$B$2,1)</f>
        <v>5.4080967789888933E-2</v>
      </c>
      <c r="K8156" s="52">
        <f>[1]!b_dq_amount($A8156,日期设置!B$2,2,10000)</f>
        <v>0</v>
      </c>
      <c r="L8156" s="26">
        <f>[1]!b_info_latestpar(A8156,日期设置!$B$2)</f>
        <v>100</v>
      </c>
      <c r="M8156" s="6">
        <f>[1]!b_info_outstandingbalance($A8156,日期设置!B$2)</f>
        <v>5</v>
      </c>
      <c r="N8156" s="7">
        <f>[1]!b_info_latestissurercreditrating2(A8156,日期设置!$B$2,"102","1")</f>
        <v>0</v>
      </c>
      <c r="O8156" s="44">
        <v>5.9</v>
      </c>
      <c r="P8156" s="9" t="str">
        <f>[1]!b_info_repurchasedate(A8156)</f>
        <v>2021-03-29</v>
      </c>
      <c r="Q8156" s="44" t="s">
        <v>16101</v>
      </c>
      <c r="R8156" s="2" t="str">
        <f>IF((--IF(P8156=0,Q8156,P8156))&gt;(--日期设置!$B$2),IF(P8156=0,Q8156,P8156),Q8156)</f>
        <v>2021-03-29</v>
      </c>
      <c r="S8156" s="32" t="s">
        <v>17886</v>
      </c>
      <c r="T8156" s="8">
        <f>[1]!b_anal_ptmyear($A8156,日期设置!$B$2)</f>
        <v>1.0136986301369864</v>
      </c>
      <c r="U8156" s="8">
        <f>[1]!b_anal_termifexercise($A8156,日期设置!B$2)</f>
        <v>1.9178082191780823E-2</v>
      </c>
      <c r="V8156" s="10">
        <f>[1]!b_dq_dirtyprice(A8156,日期设置!$B$2)</f>
        <v>106.09350000000001</v>
      </c>
      <c r="W8156" s="11">
        <f>IF(U8156=0,ROUNDUP((Q8156-日期设置!$B$2)/365,0),ROUNDUP((R8156-日期设置!$B$2)/365,0))</f>
        <v>1</v>
      </c>
      <c r="X8156" s="18">
        <f>_xlfn.IFNA(VLOOKUP(A8156,过往入选债券!A:D,4,0),2)</f>
        <v>2</v>
      </c>
      <c r="Y8156">
        <f>_xlfn.IFNA(VLOOKUP(C8156,[2]Sheet1!$A:$A,1,0),3)</f>
        <v>3</v>
      </c>
    </row>
    <row r="8157" spans="1:25" hidden="1" x14ac:dyDescent="0.2">
      <c r="A8157" s="29" t="s">
        <v>1698</v>
      </c>
      <c r="B8157" s="29" t="s">
        <v>1699</v>
      </c>
      <c r="C8157" s="40" t="s">
        <v>74</v>
      </c>
      <c r="D8157" s="26" t="str">
        <f>[1]!b_calc_yield(A8157,日期设置!$B$2,F8157,1,R8157,1,O8157,L8157,S8157,)</f>
        <v>Fetching...</v>
      </c>
      <c r="E8157" s="26">
        <f t="shared" si="254"/>
        <v>-0.23525352341141614</v>
      </c>
      <c r="F8157" s="18">
        <f>[1]!b_dq_cleanprice($A8157,日期设置!B$2)</f>
        <v>100.3561</v>
      </c>
      <c r="G8157" s="18" t="str">
        <f t="shared" si="255"/>
        <v>0.01 + 0</v>
      </c>
      <c r="H8157" s="27">
        <f>[1]!b_dq_pctchange($A8157,日期设置!$B$2,1)/100</f>
        <v>0</v>
      </c>
      <c r="I8157" s="26">
        <f>[1]!b_pq_pctchange(A8157,日期设置!$B$4,日期设置!$B$2,1)</f>
        <v>0</v>
      </c>
      <c r="J8157" s="26">
        <f>[1]!b_pq_pctchange(A8157,日期设置!$C$4,日期设置!$B$2,1)</f>
        <v>0</v>
      </c>
      <c r="K8157" s="52">
        <f>[1]!b_dq_amount($A8157,日期设置!B$2,2,10000)</f>
        <v>0</v>
      </c>
      <c r="L8157" s="26">
        <f>[1]!b_info_latestpar(A8157,日期设置!$B$2)</f>
        <v>100</v>
      </c>
      <c r="M8157" s="6">
        <f>[1]!b_info_outstandingbalance($A8157,日期设置!B$2)</f>
        <v>5</v>
      </c>
      <c r="N8157" s="7">
        <f>[1]!b_info_latestissurercreditrating2(A8157,日期设置!$B$2,"102","1")</f>
        <v>0</v>
      </c>
      <c r="O8157" s="44">
        <v>6.4</v>
      </c>
      <c r="P8157" s="9">
        <f>[1]!b_info_repurchasedate(A8157)</f>
        <v>0</v>
      </c>
      <c r="Q8157" s="44" t="s">
        <v>16531</v>
      </c>
      <c r="R8157" s="2" t="str">
        <f>IF((--IF(P8157=0,Q8157,P8157))&gt;(--日期设置!$B$2),IF(P8157=0,Q8157,P8157),Q8157)</f>
        <v>2021-03-28</v>
      </c>
      <c r="S8157" s="32" t="s">
        <v>18115</v>
      </c>
      <c r="T8157" s="8">
        <f>[1]!b_anal_ptmyear($A8157,日期设置!$B$2)</f>
        <v>1.643835616438356E-2</v>
      </c>
      <c r="U8157" s="8">
        <f>[1]!b_anal_termifexercise($A8157,日期设置!B$2)</f>
        <v>0</v>
      </c>
      <c r="V8157" s="10">
        <f>[1]!b_dq_dirtyprice(A8157,日期设置!$B$2)</f>
        <v>106.65089999999999</v>
      </c>
      <c r="W8157" s="11">
        <f>IF(U8157=0,ROUNDUP((Q8157-日期设置!$B$2)/365,0),ROUNDUP((R8157-日期设置!$B$2)/365,0))</f>
        <v>1</v>
      </c>
      <c r="X8157" s="18">
        <f>_xlfn.IFNA(VLOOKUP(A8157,过往入选债券!A:D,4,0),2)</f>
        <v>2</v>
      </c>
      <c r="Y8157">
        <f>_xlfn.IFNA(VLOOKUP(C8157,[2]Sheet1!$A:$A,1,0),3)</f>
        <v>3</v>
      </c>
    </row>
    <row r="8158" spans="1:25" hidden="1" x14ac:dyDescent="0.2">
      <c r="A8158" s="29" t="s">
        <v>1728</v>
      </c>
      <c r="B8158" s="29" t="s">
        <v>1729</v>
      </c>
      <c r="C8158" s="40" t="s">
        <v>34</v>
      </c>
      <c r="D8158" s="26" t="str">
        <f>[1]!b_calc_yield(A8158,日期设置!$B$2,F8158,1,R8158,1,O8158,L8158,S8158,)</f>
        <v>Fetching...</v>
      </c>
      <c r="E8158" s="26">
        <f t="shared" si="254"/>
        <v>-0.27977580656886047</v>
      </c>
      <c r="F8158" s="18">
        <f>[1]!b_dq_cleanprice($A8158,日期设置!B$2)</f>
        <v>100.4344</v>
      </c>
      <c r="G8158" s="18" t="str">
        <f t="shared" si="255"/>
        <v>0.01 + 0</v>
      </c>
      <c r="H8158" s="27">
        <f>[1]!b_dq_pctchange($A8158,日期设置!$B$2,1)/100</f>
        <v>0</v>
      </c>
      <c r="I8158" s="26">
        <f>[1]!b_pq_pctchange(A8158,日期设置!$B$4,日期设置!$B$2,1)</f>
        <v>0</v>
      </c>
      <c r="J8158" s="26">
        <f>[1]!b_pq_pctchange(A8158,日期设置!$C$4,日期设置!$B$2,1)</f>
        <v>0</v>
      </c>
      <c r="K8158" s="52">
        <f>[1]!b_dq_amount($A8158,日期设置!B$2,2,10000)</f>
        <v>0</v>
      </c>
      <c r="L8158" s="26">
        <f>[1]!b_info_latestpar(A8158,日期设置!$B$2)</f>
        <v>100</v>
      </c>
      <c r="M8158" s="6">
        <f>[1]!b_info_outstandingbalance($A8158,日期设置!B$2)</f>
        <v>10</v>
      </c>
      <c r="N8158" s="7">
        <f>[1]!b_info_latestissurercreditrating2(A8158,日期设置!$B$2,"102","1")</f>
        <v>0</v>
      </c>
      <c r="O8158" s="44">
        <v>7</v>
      </c>
      <c r="P8158" s="9">
        <f>[1]!b_info_repurchasedate(A8158)</f>
        <v>0</v>
      </c>
      <c r="Q8158" s="44" t="s">
        <v>16245</v>
      </c>
      <c r="R8158" s="2" t="str">
        <f>IF((--IF(P8158=0,Q8158,P8158))&gt;(--日期设置!$B$2),IF(P8158=0,Q8158,P8158),Q8158)</f>
        <v>2021-03-29</v>
      </c>
      <c r="S8158" s="32" t="s">
        <v>18090</v>
      </c>
      <c r="T8158" s="8">
        <f>[1]!b_anal_ptmyear($A8158,日期设置!$B$2)</f>
        <v>1.9178082191780823E-2</v>
      </c>
      <c r="U8158" s="8">
        <f>[1]!b_anal_termifexercise($A8158,日期设置!B$2)</f>
        <v>0</v>
      </c>
      <c r="V8158" s="10">
        <f>[1]!b_dq_dirtyprice(A8158,日期设置!$B$2)</f>
        <v>107.3002</v>
      </c>
      <c r="W8158" s="11">
        <f>IF(U8158=0,ROUNDUP((Q8158-日期设置!$B$2)/365,0),ROUNDUP((R8158-日期设置!$B$2)/365,0))</f>
        <v>1</v>
      </c>
      <c r="X8158" s="18">
        <f>_xlfn.IFNA(VLOOKUP(A8158,过往入选债券!A:D,4,0),2)</f>
        <v>2</v>
      </c>
      <c r="Y8158">
        <f>_xlfn.IFNA(VLOOKUP(C8158,[2]Sheet1!$A:$A,1,0),3)</f>
        <v>3</v>
      </c>
    </row>
    <row r="8159" spans="1:25" hidden="1" x14ac:dyDescent="0.2">
      <c r="A8159" s="29" t="s">
        <v>1736</v>
      </c>
      <c r="B8159" s="29" t="s">
        <v>1737</v>
      </c>
      <c r="C8159" s="40" t="s">
        <v>967</v>
      </c>
      <c r="D8159" s="26" t="str">
        <f>[1]!b_calc_yield(A8159,日期设置!$B$2,F8159,1,R8159,1,O8159,L8159,S8159,)</f>
        <v>Fetching...</v>
      </c>
      <c r="E8159" s="26">
        <f t="shared" si="254"/>
        <v>-0.32563383624846232</v>
      </c>
      <c r="F8159" s="18">
        <f>[1]!b_dq_cleanprice($A8159,日期设置!B$2)</f>
        <v>100.495</v>
      </c>
      <c r="G8159" s="18" t="str">
        <f t="shared" si="255"/>
        <v>0.01 + 0</v>
      </c>
      <c r="H8159" s="27">
        <f>[1]!b_dq_pctchange($A8159,日期设置!$B$2,1)/100</f>
        <v>0</v>
      </c>
      <c r="I8159" s="26">
        <f>[1]!b_pq_pctchange(A8159,日期设置!$B$4,日期设置!$B$2,1)</f>
        <v>0</v>
      </c>
      <c r="J8159" s="26">
        <f>[1]!b_pq_pctchange(A8159,日期设置!$C$4,日期设置!$B$2,1)</f>
        <v>0</v>
      </c>
      <c r="K8159" s="52">
        <f>[1]!b_dq_amount($A8159,日期设置!B$2,2,10000)</f>
        <v>0</v>
      </c>
      <c r="L8159" s="26">
        <f>[1]!b_info_latestpar(A8159,日期设置!$B$2)</f>
        <v>100</v>
      </c>
      <c r="M8159" s="6">
        <f>[1]!b_info_outstandingbalance($A8159,日期设置!B$2)</f>
        <v>3</v>
      </c>
      <c r="N8159" s="7">
        <f>[1]!b_info_latestissurercreditrating2(A8159,日期设置!$B$2,"102","1")</f>
        <v>0</v>
      </c>
      <c r="O8159" s="44">
        <v>7.5</v>
      </c>
      <c r="P8159" s="9">
        <f>[1]!b_info_repurchasedate(A8159)</f>
        <v>0</v>
      </c>
      <c r="Q8159" s="44" t="s">
        <v>16245</v>
      </c>
      <c r="R8159" s="2" t="str">
        <f>IF((--IF(P8159=0,Q8159,P8159))&gt;(--日期设置!$B$2),IF(P8159=0,Q8159,P8159),Q8159)</f>
        <v>2021-03-29</v>
      </c>
      <c r="S8159" s="32" t="s">
        <v>18090</v>
      </c>
      <c r="T8159" s="8">
        <f>[1]!b_anal_ptmyear($A8159,日期设置!$B$2)</f>
        <v>1.9178082191780823E-2</v>
      </c>
      <c r="U8159" s="8">
        <f>[1]!b_anal_termifexercise($A8159,日期设置!B$2)</f>
        <v>0</v>
      </c>
      <c r="V8159" s="10">
        <f>[1]!b_dq_dirtyprice(A8159,日期设置!$B$2)</f>
        <v>107.85120000000001</v>
      </c>
      <c r="W8159" s="11">
        <f>IF(U8159=0,ROUNDUP((Q8159-日期设置!$B$2)/365,0),ROUNDUP((R8159-日期设置!$B$2)/365,0))</f>
        <v>1</v>
      </c>
      <c r="X8159" s="18">
        <f>_xlfn.IFNA(VLOOKUP(A8159,过往入选债券!A:D,4,0),2)</f>
        <v>2</v>
      </c>
      <c r="Y8159">
        <f>_xlfn.IFNA(VLOOKUP(C8159,[2]Sheet1!$A:$A,1,0),3)</f>
        <v>3</v>
      </c>
    </row>
    <row r="8160" spans="1:25" hidden="1" x14ac:dyDescent="0.2">
      <c r="A8160" s="29" t="s">
        <v>6733</v>
      </c>
      <c r="B8160" s="29" t="s">
        <v>6734</v>
      </c>
      <c r="C8160" s="40" t="s">
        <v>6735</v>
      </c>
      <c r="D8160" s="26" t="str">
        <f>[1]!b_calc_yield(A8160,日期设置!$B$2,F8160,1,R8160,1,O8160,L8160,S8160,)</f>
        <v>Fetching...</v>
      </c>
      <c r="E8160" s="26">
        <f t="shared" si="254"/>
        <v>-1.7073247354191912</v>
      </c>
      <c r="F8160" s="18">
        <f>[1]!b_dq_cleanprice($A8160,日期设置!B$2)</f>
        <v>102.45959999999999</v>
      </c>
      <c r="G8160" s="18" t="str">
        <f t="shared" si="255"/>
        <v>2.09 + 0.09</v>
      </c>
      <c r="H8160" s="27">
        <f>[1]!b_dq_pctchange($A8160,日期设置!$B$2,1)/100</f>
        <v>0</v>
      </c>
      <c r="I8160" s="26">
        <f>[1]!b_pq_pctchange(A8160,日期设置!$B$4,日期设置!$B$2,1)</f>
        <v>0</v>
      </c>
      <c r="J8160" s="26">
        <f>[1]!b_pq_pctchange(A8160,日期设置!$C$4,日期设置!$B$2,1)</f>
        <v>0</v>
      </c>
      <c r="K8160" s="52">
        <f>[1]!b_dq_amount($A8160,日期设置!B$2,2,10000)</f>
        <v>0</v>
      </c>
      <c r="L8160" s="26">
        <f>[1]!b_info_latestpar(A8160,日期设置!$B$2)</f>
        <v>100</v>
      </c>
      <c r="M8160" s="6">
        <f>[1]!b_info_outstandingbalance($A8160,日期设置!B$2)</f>
        <v>4</v>
      </c>
      <c r="N8160" s="7" t="str">
        <f>[1]!b_info_latestissurercreditrating2(A8160,日期设置!$B$2,"102","1")</f>
        <v>AA</v>
      </c>
      <c r="O8160" s="44">
        <v>6.38</v>
      </c>
      <c r="P8160" s="9" t="str">
        <f>[1]!b_info_repurchasedate(A8160)</f>
        <v>2021-04-26</v>
      </c>
      <c r="Q8160" s="44" t="s">
        <v>17269</v>
      </c>
      <c r="R8160" s="2" t="str">
        <f>IF((--IF(P8160=0,Q8160,P8160))&gt;(--日期设置!$B$2),IF(P8160=0,Q8160,P8160),Q8160)</f>
        <v>2021-04-26</v>
      </c>
      <c r="S8160" s="32" t="s">
        <v>18010</v>
      </c>
      <c r="T8160" s="8">
        <f>[1]!b_anal_ptmyear($A8160,日期设置!$B$2)</f>
        <v>2.095890410958904</v>
      </c>
      <c r="U8160" s="8">
        <f>[1]!b_anal_termifexercise($A8160,日期设置!B$2)</f>
        <v>9.5890410958904104E-2</v>
      </c>
      <c r="V8160" s="10">
        <f>[1]!b_dq_dirtyprice(A8160,日期设置!$B$2)</f>
        <v>108.2278</v>
      </c>
      <c r="W8160" s="11">
        <f>IF(U8160=0,ROUNDUP((Q8160-日期设置!$B$2)/365,0),ROUNDUP((R8160-日期设置!$B$2)/365,0))</f>
        <v>1</v>
      </c>
      <c r="X8160" s="18">
        <f>_xlfn.IFNA(VLOOKUP(A8160,过往入选债券!A:D,4,0),2)</f>
        <v>2</v>
      </c>
      <c r="Y8160">
        <f>_xlfn.IFNA(VLOOKUP(C8160,[2]Sheet1!$A:$A,1,0),3)</f>
        <v>3</v>
      </c>
    </row>
    <row r="8161" spans="1:25" hidden="1" x14ac:dyDescent="0.2">
      <c r="A8161" s="29" t="s">
        <v>12116</v>
      </c>
      <c r="B8161" s="29" t="s">
        <v>12117</v>
      </c>
      <c r="C8161" s="40" t="s">
        <v>74</v>
      </c>
      <c r="D8161" s="26" t="str">
        <f>[1]!b_calc_yield(A8161,日期设置!$B$2,F8161,1,R8161,1,O8161,L8161,S8161,)</f>
        <v>Fetching...</v>
      </c>
      <c r="E8161" s="26">
        <f t="shared" si="254"/>
        <v>25.647488724249911</v>
      </c>
      <c r="F8161" s="18">
        <f>[1]!b_dq_cleanprice($A8161,日期设置!B$2)</f>
        <v>20.285900000000002</v>
      </c>
      <c r="G8161" s="18" t="str">
        <f t="shared" si="255"/>
        <v>0.50 + 0</v>
      </c>
      <c r="H8161" s="27">
        <f>[1]!b_dq_pctchange($A8161,日期设置!$B$2,1)/100</f>
        <v>0</v>
      </c>
      <c r="I8161" s="26">
        <f>[1]!b_pq_pctchange(A8161,日期设置!$B$4,日期设置!$B$2,1)</f>
        <v>0</v>
      </c>
      <c r="J8161" s="26">
        <f>[1]!b_pq_pctchange(A8161,日期设置!$C$4,日期设置!$B$2,1)</f>
        <v>0</v>
      </c>
      <c r="K8161" s="52">
        <f>[1]!b_dq_amount($A8161,日期设置!B$2,2,10000)</f>
        <v>0</v>
      </c>
      <c r="L8161" s="26">
        <f>[1]!b_info_latestpar(A8161,日期设置!$B$2)</f>
        <v>19.999999999999996</v>
      </c>
      <c r="M8161" s="6">
        <f>[1]!b_info_outstandingbalance($A8161,日期设置!B$2)</f>
        <v>2.4</v>
      </c>
      <c r="N8161" s="7" t="str">
        <f>[1]!b_info_latestissurercreditrating2(A8161,日期设置!$B$2,"102","1")</f>
        <v>AA</v>
      </c>
      <c r="O8161" s="44">
        <v>6.27</v>
      </c>
      <c r="P8161" s="9">
        <f>[1]!b_info_repurchasedate(A8161)</f>
        <v>0</v>
      </c>
      <c r="Q8161" s="44" t="s">
        <v>17070</v>
      </c>
      <c r="R8161" s="2" t="str">
        <f>IF((--IF(P8161=0,Q8161,P8161))&gt;(--日期设置!$B$2),IF(P8161=0,Q8161,P8161),Q8161)</f>
        <v>2021-09-22</v>
      </c>
      <c r="S8161" s="32" t="s">
        <v>18874</v>
      </c>
      <c r="T8161" s="8">
        <f>[1]!b_anal_ptmyear($A8161,日期设置!$B$2)</f>
        <v>0.50410958904109593</v>
      </c>
      <c r="U8161" s="8">
        <f>[1]!b_anal_termifexercise($A8161,日期设置!B$2)</f>
        <v>0</v>
      </c>
      <c r="V8161" s="10">
        <f>[1]!b_dq_dirtyprice(A8161,日期设置!$B$2)</f>
        <v>20.907699999999998</v>
      </c>
      <c r="W8161" s="11">
        <f>IF(U8161=0,ROUNDUP((Q8161-日期设置!$B$2)/365,0),ROUNDUP((R8161-日期设置!$B$2)/365,0))</f>
        <v>1</v>
      </c>
      <c r="X8161" s="18">
        <f>_xlfn.IFNA(VLOOKUP(A8161,过往入选债券!A:D,4,0),2)</f>
        <v>2</v>
      </c>
      <c r="Y8161">
        <f>_xlfn.IFNA(VLOOKUP(C8161,[2]Sheet1!$A:$A,1,0),3)</f>
        <v>3</v>
      </c>
    </row>
    <row r="8162" spans="1:25" hidden="1" x14ac:dyDescent="0.2">
      <c r="A8162" s="29" t="s">
        <v>11987</v>
      </c>
      <c r="B8162" s="29" t="s">
        <v>11988</v>
      </c>
      <c r="C8162" s="40" t="s">
        <v>4618</v>
      </c>
      <c r="D8162" s="26" t="str">
        <f>[1]!b_calc_yield(A8162,日期设置!$B$2,F8162,1,R8162,1,O8162,L8162,S8162,)</f>
        <v>Fetching...</v>
      </c>
      <c r="E8162" s="26">
        <f t="shared" si="254"/>
        <v>29.160337633871048</v>
      </c>
      <c r="F8162" s="18">
        <f>[1]!b_dq_cleanprice($A8162,日期设置!B$2)</f>
        <v>20.122199999999999</v>
      </c>
      <c r="G8162" s="18" t="str">
        <f t="shared" si="255"/>
        <v>0.50 + 0</v>
      </c>
      <c r="H8162" s="27">
        <f>[1]!b_dq_pctchange($A8162,日期设置!$B$2,1)/100</f>
        <v>0</v>
      </c>
      <c r="I8162" s="26">
        <f>[1]!b_pq_pctchange(A8162,日期设置!$B$4,日期设置!$B$2,1)</f>
        <v>0</v>
      </c>
      <c r="J8162" s="26">
        <f>[1]!b_pq_pctchange(A8162,日期设置!$C$4,日期设置!$B$2,1)</f>
        <v>0</v>
      </c>
      <c r="K8162" s="52">
        <f>[1]!b_dq_amount($A8162,日期设置!B$2,2,10000)</f>
        <v>0</v>
      </c>
      <c r="L8162" s="26">
        <f>[1]!b_info_latestpar(A8162,日期设置!$B$2)</f>
        <v>19.999999999999996</v>
      </c>
      <c r="M8162" s="6">
        <f>[1]!b_info_outstandingbalance($A8162,日期设置!B$2)</f>
        <v>1.6</v>
      </c>
      <c r="N8162" s="7" t="str">
        <f>[1]!b_info_latestissurercreditrating2(A8162,日期设置!$B$2,"102","1")</f>
        <v>AA</v>
      </c>
      <c r="O8162" s="44">
        <v>6.87</v>
      </c>
      <c r="P8162" s="9">
        <f>[1]!b_info_repurchasedate(A8162)</f>
        <v>0</v>
      </c>
      <c r="Q8162" s="44" t="s">
        <v>17070</v>
      </c>
      <c r="R8162" s="2" t="str">
        <f>IF((--IF(P8162=0,Q8162,P8162))&gt;(--日期设置!$B$2),IF(P8162=0,Q8162,P8162),Q8162)</f>
        <v>2021-09-22</v>
      </c>
      <c r="S8162" s="32" t="s">
        <v>18874</v>
      </c>
      <c r="T8162" s="8">
        <f>[1]!b_anal_ptmyear($A8162,日期设置!$B$2)</f>
        <v>0.50410958904109593</v>
      </c>
      <c r="U8162" s="8">
        <f>[1]!b_anal_termifexercise($A8162,日期设置!B$2)</f>
        <v>0</v>
      </c>
      <c r="V8162" s="10">
        <f>[1]!b_dq_dirtyprice(A8162,日期设置!$B$2)</f>
        <v>20.803599999999999</v>
      </c>
      <c r="W8162" s="11">
        <f>IF(U8162=0,ROUNDUP((Q8162-日期设置!$B$2)/365,0),ROUNDUP((R8162-日期设置!$B$2)/365,0))</f>
        <v>1</v>
      </c>
      <c r="X8162" s="18">
        <f>_xlfn.IFNA(VLOOKUP(A8162,过往入选债券!A:D,4,0),2)</f>
        <v>2</v>
      </c>
      <c r="Y8162">
        <f>_xlfn.IFNA(VLOOKUP(C8162,[2]Sheet1!$A:$A,1,0),3)</f>
        <v>3</v>
      </c>
    </row>
    <row r="8163" spans="1:25" hidden="1" x14ac:dyDescent="0.2">
      <c r="A8163" s="29" t="s">
        <v>12118</v>
      </c>
      <c r="B8163" s="29" t="s">
        <v>12119</v>
      </c>
      <c r="C8163" s="40" t="s">
        <v>6005</v>
      </c>
      <c r="D8163" s="26" t="str">
        <f>[1]!b_calc_yield(A8163,日期设置!$B$2,F8163,1,R8163,1,O8163,L8163,S8163,)</f>
        <v>Fetching...</v>
      </c>
      <c r="E8163" s="26">
        <f t="shared" si="254"/>
        <v>29.045865930357383</v>
      </c>
      <c r="F8163" s="18">
        <f>[1]!b_dq_cleanprice($A8163,日期设置!B$2)</f>
        <v>20.174499999999998</v>
      </c>
      <c r="G8163" s="18" t="str">
        <f t="shared" si="255"/>
        <v>0.50 + 0</v>
      </c>
      <c r="H8163" s="27">
        <f>[1]!b_dq_pctchange($A8163,日期设置!$B$2,1)/100</f>
        <v>0</v>
      </c>
      <c r="I8163" s="26">
        <f>[1]!b_pq_pctchange(A8163,日期设置!$B$4,日期设置!$B$2,1)</f>
        <v>0</v>
      </c>
      <c r="J8163" s="26">
        <f>[1]!b_pq_pctchange(A8163,日期设置!$C$4,日期设置!$B$2,1)</f>
        <v>0</v>
      </c>
      <c r="K8163" s="52">
        <f>[1]!b_dq_amount($A8163,日期设置!B$2,2,10000)</f>
        <v>0</v>
      </c>
      <c r="L8163" s="26">
        <f>[1]!b_info_latestpar(A8163,日期设置!$B$2)</f>
        <v>19.999999999999996</v>
      </c>
      <c r="M8163" s="6">
        <f>[1]!b_info_outstandingbalance($A8163,日期设置!B$2)</f>
        <v>2.2000000000000002</v>
      </c>
      <c r="N8163" s="7" t="str">
        <f>[1]!b_info_latestissurercreditrating2(A8163,日期设置!$B$2,"102","1")</f>
        <v>AA</v>
      </c>
      <c r="O8163" s="44">
        <v>6.92</v>
      </c>
      <c r="P8163" s="9">
        <f>[1]!b_info_repurchasedate(A8163)</f>
        <v>0</v>
      </c>
      <c r="Q8163" s="44" t="s">
        <v>17070</v>
      </c>
      <c r="R8163" s="2" t="str">
        <f>IF((--IF(P8163=0,Q8163,P8163))&gt;(--日期设置!$B$2),IF(P8163=0,Q8163,P8163),Q8163)</f>
        <v>2021-09-22</v>
      </c>
      <c r="S8163" s="32" t="s">
        <v>18874</v>
      </c>
      <c r="T8163" s="8">
        <f>[1]!b_anal_ptmyear($A8163,日期设置!$B$2)</f>
        <v>0.50410958904109593</v>
      </c>
      <c r="U8163" s="8">
        <f>[1]!b_anal_termifexercise($A8163,日期设置!B$2)</f>
        <v>0</v>
      </c>
      <c r="V8163" s="10">
        <f>[1]!b_dq_dirtyprice(A8163,日期设置!$B$2)</f>
        <v>20.860800000000001</v>
      </c>
      <c r="W8163" s="11">
        <f>IF(U8163=0,ROUNDUP((Q8163-日期设置!$B$2)/365,0),ROUNDUP((R8163-日期设置!$B$2)/365,0))</f>
        <v>1</v>
      </c>
      <c r="X8163" s="18">
        <f>_xlfn.IFNA(VLOOKUP(A8163,过往入选债券!A:D,4,0),2)</f>
        <v>2</v>
      </c>
      <c r="Y8163">
        <f>_xlfn.IFNA(VLOOKUP(C8163,[2]Sheet1!$A:$A,1,0),3)</f>
        <v>3</v>
      </c>
    </row>
    <row r="8164" spans="1:25" hidden="1" x14ac:dyDescent="0.2">
      <c r="A8164" s="29" t="s">
        <v>12107</v>
      </c>
      <c r="B8164" s="29" t="s">
        <v>12108</v>
      </c>
      <c r="C8164" s="40" t="s">
        <v>173</v>
      </c>
      <c r="D8164" s="26" t="str">
        <f>[1]!b_calc_yield(A8164,日期设置!$B$2,F8164,1,R8164,1,O8164,L8164,S8164,)</f>
        <v>Fetching...</v>
      </c>
      <c r="E8164" s="26">
        <f t="shared" si="254"/>
        <v>27.561588931816196</v>
      </c>
      <c r="F8164" s="18">
        <f>[1]!b_dq_cleanprice($A8164,日期设置!B$2)</f>
        <v>20.091100000000001</v>
      </c>
      <c r="G8164" s="18" t="str">
        <f t="shared" si="255"/>
        <v>0.48 + 0</v>
      </c>
      <c r="H8164" s="27">
        <f>[1]!b_dq_pctchange($A8164,日期设置!$B$2,1)/100</f>
        <v>0</v>
      </c>
      <c r="I8164" s="26">
        <f>[1]!b_pq_pctchange(A8164,日期设置!$B$4,日期设置!$B$2,1)</f>
        <v>0</v>
      </c>
      <c r="J8164" s="26">
        <f>[1]!b_pq_pctchange(A8164,日期设置!$C$4,日期设置!$B$2,1)</f>
        <v>-6.9634072946662018E-2</v>
      </c>
      <c r="K8164" s="52">
        <f>[1]!b_dq_amount($A8164,日期设置!B$2,2,10000)</f>
        <v>0</v>
      </c>
      <c r="L8164" s="26">
        <f>[1]!b_info_latestpar(A8164,日期设置!$B$2)</f>
        <v>19.999999999999996</v>
      </c>
      <c r="M8164" s="6">
        <f>[1]!b_info_outstandingbalance($A8164,日期设置!B$2)</f>
        <v>2.4</v>
      </c>
      <c r="N8164" s="7" t="str">
        <f>[1]!b_info_latestissurercreditrating2(A8164,日期设置!$B$2,"102","1")</f>
        <v>AA+</v>
      </c>
      <c r="O8164" s="44">
        <v>6.48</v>
      </c>
      <c r="P8164" s="9">
        <f>[1]!b_info_repurchasedate(A8164)</f>
        <v>0</v>
      </c>
      <c r="Q8164" s="44" t="s">
        <v>17653</v>
      </c>
      <c r="R8164" s="2" t="str">
        <f>IF((--IF(P8164=0,Q8164,P8164))&gt;(--日期设置!$B$2),IF(P8164=0,Q8164,P8164),Q8164)</f>
        <v>2021-09-15</v>
      </c>
      <c r="S8164" s="32" t="s">
        <v>18765</v>
      </c>
      <c r="T8164" s="8">
        <f>[1]!b_anal_ptmyear($A8164,日期设置!$B$2)</f>
        <v>0.48493150684931507</v>
      </c>
      <c r="U8164" s="8">
        <f>[1]!b_anal_termifexercise($A8164,日期设置!B$2)</f>
        <v>0</v>
      </c>
      <c r="V8164" s="10">
        <f>[1]!b_dq_dirtyprice(A8164,日期设置!$B$2)</f>
        <v>20.758600000000001</v>
      </c>
      <c r="W8164" s="11">
        <f>IF(U8164=0,ROUNDUP((Q8164-日期设置!$B$2)/365,0),ROUNDUP((R8164-日期设置!$B$2)/365,0))</f>
        <v>1</v>
      </c>
      <c r="X8164" s="18">
        <f>_xlfn.IFNA(VLOOKUP(A8164,过往入选债券!A:D,4,0),2)</f>
        <v>2</v>
      </c>
      <c r="Y8164">
        <f>_xlfn.IFNA(VLOOKUP(C8164,[2]Sheet1!$A:$A,1,0),3)</f>
        <v>3</v>
      </c>
    </row>
    <row r="8165" spans="1:25" hidden="1" x14ac:dyDescent="0.2">
      <c r="A8165" s="29" t="s">
        <v>12122</v>
      </c>
      <c r="B8165" s="29" t="s">
        <v>12123</v>
      </c>
      <c r="C8165" s="40" t="s">
        <v>12124</v>
      </c>
      <c r="D8165" s="26" t="str">
        <f>[1]!b_calc_yield(A8165,日期设置!$B$2,F8165,1,R8165,1,O8165,L8165,S8165,)</f>
        <v>Fetching...</v>
      </c>
      <c r="E8165" s="26">
        <f t="shared" si="254"/>
        <v>30.408811793658728</v>
      </c>
      <c r="F8165" s="18">
        <f>[1]!b_dq_cleanprice($A8165,日期设置!B$2)</f>
        <v>20.215499999999999</v>
      </c>
      <c r="G8165" s="18" t="str">
        <f t="shared" si="255"/>
        <v>0.51 + 0</v>
      </c>
      <c r="H8165" s="27">
        <f>[1]!b_dq_pctchange($A8165,日期设置!$B$2,1)/100</f>
        <v>0</v>
      </c>
      <c r="I8165" s="26">
        <f>[1]!b_pq_pctchange(A8165,日期设置!$B$4,日期设置!$B$2,1)</f>
        <v>0</v>
      </c>
      <c r="J8165" s="26">
        <f>[1]!b_pq_pctchange(A8165,日期设置!$C$4,日期设置!$B$2,1)</f>
        <v>0</v>
      </c>
      <c r="K8165" s="52">
        <f>[1]!b_dq_amount($A8165,日期设置!B$2,2,10000)</f>
        <v>0</v>
      </c>
      <c r="L8165" s="26">
        <f>[1]!b_info_latestpar(A8165,日期设置!$B$2)</f>
        <v>19.999999999999996</v>
      </c>
      <c r="M8165" s="6">
        <f>[1]!b_info_outstandingbalance($A8165,日期设置!B$2)</f>
        <v>2.6</v>
      </c>
      <c r="N8165" s="7" t="str">
        <f>[1]!b_info_latestissurercreditrating2(A8165,日期设置!$B$2,"102","1")</f>
        <v>AA</v>
      </c>
      <c r="O8165" s="44">
        <v>7.29</v>
      </c>
      <c r="P8165" s="9">
        <f>[1]!b_info_repurchasedate(A8165)</f>
        <v>0</v>
      </c>
      <c r="Q8165" s="44" t="s">
        <v>16439</v>
      </c>
      <c r="R8165" s="2" t="str">
        <f>IF((--IF(P8165=0,Q8165,P8165))&gt;(--日期设置!$B$2),IF(P8165=0,Q8165,P8165),Q8165)</f>
        <v>2021-09-25</v>
      </c>
      <c r="S8165" s="32" t="s">
        <v>18734</v>
      </c>
      <c r="T8165" s="8">
        <f>[1]!b_anal_ptmyear($A8165,日期设置!$B$2)</f>
        <v>0.51232876712328768</v>
      </c>
      <c r="U8165" s="8">
        <f>[1]!b_anal_termifexercise($A8165,日期设置!B$2)</f>
        <v>0</v>
      </c>
      <c r="V8165" s="10">
        <f>[1]!b_dq_dirtyprice(A8165,日期设置!$B$2)</f>
        <v>20.926500000000001</v>
      </c>
      <c r="W8165" s="11">
        <f>IF(U8165=0,ROUNDUP((Q8165-日期设置!$B$2)/365,0),ROUNDUP((R8165-日期设置!$B$2)/365,0))</f>
        <v>1</v>
      </c>
      <c r="X8165" s="18">
        <f>_xlfn.IFNA(VLOOKUP(A8165,过往入选债券!A:D,4,0),2)</f>
        <v>2</v>
      </c>
      <c r="Y8165">
        <f>_xlfn.IFNA(VLOOKUP(C8165,[2]Sheet1!$A:$A,1,0),3)</f>
        <v>3</v>
      </c>
    </row>
    <row r="8166" spans="1:25" hidden="1" x14ac:dyDescent="0.2">
      <c r="A8166" s="29" t="s">
        <v>12722</v>
      </c>
      <c r="B8166" s="29" t="s">
        <v>12723</v>
      </c>
      <c r="C8166" s="40" t="s">
        <v>12724</v>
      </c>
      <c r="D8166" s="26" t="str">
        <f>[1]!b_calc_yield(A8166,日期设置!$B$2,F8166,1,R8166,1,O8166,L8166,S8166,)</f>
        <v>Fetching...</v>
      </c>
      <c r="E8166" s="26">
        <f t="shared" si="254"/>
        <v>7.0623002231469778</v>
      </c>
      <c r="F8166" s="18">
        <f>[1]!b_dq_cleanprice($A8166,日期设置!B$2)</f>
        <v>40.0749</v>
      </c>
      <c r="G8166" s="18" t="str">
        <f t="shared" si="255"/>
        <v>0.21 + 0</v>
      </c>
      <c r="H8166" s="27">
        <f>[1]!b_dq_pctchange($A8166,日期设置!$B$2,1)/100</f>
        <v>0</v>
      </c>
      <c r="I8166" s="26">
        <f>[1]!b_pq_pctchange(A8166,日期设置!$B$4,日期设置!$B$2,1)</f>
        <v>0</v>
      </c>
      <c r="J8166" s="26">
        <f>[1]!b_pq_pctchange(A8166,日期设置!$C$4,日期设置!$B$2,1)</f>
        <v>0</v>
      </c>
      <c r="K8166" s="52">
        <f>[1]!b_dq_amount($A8166,日期设置!B$2,2,10000)</f>
        <v>0</v>
      </c>
      <c r="L8166" s="26">
        <f>[1]!b_info_latestpar(A8166,日期设置!$B$2)</f>
        <v>40</v>
      </c>
      <c r="M8166" s="6">
        <f>[1]!b_info_outstandingbalance($A8166,日期设置!B$2)</f>
        <v>4</v>
      </c>
      <c r="N8166" s="7" t="str">
        <f>[1]!b_info_latestissurercreditrating2(A8166,日期设置!$B$2,"102","1")</f>
        <v>AA</v>
      </c>
      <c r="O8166" s="44">
        <v>4.38</v>
      </c>
      <c r="P8166" s="9">
        <f>[1]!b_info_repurchasedate(A8166)</f>
        <v>0</v>
      </c>
      <c r="Q8166" s="44" t="s">
        <v>16138</v>
      </c>
      <c r="R8166" s="2" t="str">
        <f>IF((--IF(P8166=0,Q8166,P8166))&gt;(--日期设置!$B$2),IF(P8166=0,Q8166,P8166),Q8166)</f>
        <v>2021-06-08</v>
      </c>
      <c r="S8166" s="32" t="s">
        <v>17925</v>
      </c>
      <c r="T8166" s="8">
        <f>[1]!b_anal_ptmyear($A8166,日期设置!$B$2)</f>
        <v>0.21369863013698631</v>
      </c>
      <c r="U8166" s="8">
        <f>[1]!b_anal_termifexercise($A8166,日期设置!B$2)</f>
        <v>0</v>
      </c>
      <c r="V8166" s="10">
        <f>[1]!b_dq_dirtyprice(A8166,日期设置!$B$2)</f>
        <v>41.452500000000001</v>
      </c>
      <c r="W8166" s="11">
        <f>IF(U8166=0,ROUNDUP((Q8166-日期设置!$B$2)/365,0),ROUNDUP((R8166-日期设置!$B$2)/365,0))</f>
        <v>1</v>
      </c>
      <c r="X8166" s="18">
        <f>_xlfn.IFNA(VLOOKUP(A8166,过往入选债券!A:D,4,0),2)</f>
        <v>2</v>
      </c>
      <c r="Y8166">
        <f>_xlfn.IFNA(VLOOKUP(C8166,[2]Sheet1!$A:$A,1,0),3)</f>
        <v>3</v>
      </c>
    </row>
    <row r="8167" spans="1:25" hidden="1" x14ac:dyDescent="0.2">
      <c r="A8167" s="29" t="s">
        <v>6482</v>
      </c>
      <c r="B8167" s="29" t="s">
        <v>6483</v>
      </c>
      <c r="C8167" s="40" t="s">
        <v>1074</v>
      </c>
      <c r="D8167" s="26" t="str">
        <f>[1]!b_calc_yield(A8167,日期设置!$B$2,F8167,1,R8167,1,O8167,L8167,S8167,)</f>
        <v>Fetching...</v>
      </c>
      <c r="E8167" s="26">
        <f t="shared" si="254"/>
        <v>-0.36439762441856649</v>
      </c>
      <c r="F8167" s="18">
        <f>[1]!b_dq_cleanprice($A8167,日期设置!B$2)</f>
        <v>100.521</v>
      </c>
      <c r="G8167" s="18" t="str">
        <f t="shared" si="255"/>
        <v>0.01 + 0</v>
      </c>
      <c r="H8167" s="27">
        <f>[1]!b_dq_pctchange($A8167,日期设置!$B$2,1)/100</f>
        <v>0</v>
      </c>
      <c r="I8167" s="26">
        <f>[1]!b_pq_pctchange(A8167,日期设置!$B$4,日期设置!$B$2,1)</f>
        <v>0</v>
      </c>
      <c r="J8167" s="26">
        <f>[1]!b_pq_pctchange(A8167,日期设置!$C$4,日期设置!$B$2,1)</f>
        <v>0</v>
      </c>
      <c r="K8167" s="52">
        <f>[1]!b_dq_amount($A8167,日期设置!B$2,2,10000)</f>
        <v>0</v>
      </c>
      <c r="L8167" s="26">
        <f>[1]!b_info_latestpar(A8167,日期设置!$B$2)</f>
        <v>100</v>
      </c>
      <c r="M8167" s="6">
        <f>[1]!b_info_outstandingbalance($A8167,日期设置!B$2)</f>
        <v>3</v>
      </c>
      <c r="N8167" s="7" t="str">
        <f>[1]!b_info_latestissurercreditrating2(A8167,日期设置!$B$2,"102","1")</f>
        <v>AA</v>
      </c>
      <c r="O8167" s="44">
        <v>6.8</v>
      </c>
      <c r="P8167" s="9">
        <f>[1]!b_info_repurchasedate(A8167)</f>
        <v>0</v>
      </c>
      <c r="Q8167" s="44" t="s">
        <v>16245</v>
      </c>
      <c r="R8167" s="2" t="str">
        <f>IF((--IF(P8167=0,Q8167,P8167))&gt;(--日期设置!$B$2),IF(P8167=0,Q8167,P8167),Q8167)</f>
        <v>2021-03-29</v>
      </c>
      <c r="S8167" s="32" t="s">
        <v>18090</v>
      </c>
      <c r="T8167" s="8">
        <f>[1]!b_anal_ptmyear($A8167,日期设置!$B$2)</f>
        <v>1.9178082191780823E-2</v>
      </c>
      <c r="U8167" s="8">
        <f>[1]!b_anal_termifexercise($A8167,日期设置!B$2)</f>
        <v>0</v>
      </c>
      <c r="V8167" s="10">
        <f>[1]!b_dq_dirtyprice(A8167,日期设置!$B$2)</f>
        <v>107.1906</v>
      </c>
      <c r="W8167" s="11">
        <f>IF(U8167=0,ROUNDUP((Q8167-日期设置!$B$2)/365,0),ROUNDUP((R8167-日期设置!$B$2)/365,0))</f>
        <v>1</v>
      </c>
      <c r="X8167" s="18">
        <f>_xlfn.IFNA(VLOOKUP(A8167,过往入选债券!A:D,4,0),2)</f>
        <v>2</v>
      </c>
      <c r="Y8167">
        <f>_xlfn.IFNA(VLOOKUP(C8167,[2]Sheet1!$A:$A,1,0),3)</f>
        <v>3</v>
      </c>
    </row>
    <row r="8168" spans="1:25" hidden="1" x14ac:dyDescent="0.2">
      <c r="A8168" s="29" t="s">
        <v>12105</v>
      </c>
      <c r="B8168" s="29" t="s">
        <v>12106</v>
      </c>
      <c r="C8168" s="40" t="s">
        <v>375</v>
      </c>
      <c r="D8168" s="26" t="str">
        <f>[1]!b_calc_yield(A8168,日期设置!$B$2,F8168,1,R8168,1,O8168,L8168,S8168,)</f>
        <v>Fetching...</v>
      </c>
      <c r="E8168" s="26">
        <f t="shared" si="254"/>
        <v>28.889039353475155</v>
      </c>
      <c r="F8168" s="18">
        <f>[1]!b_dq_cleanprice($A8168,日期设置!B$2)</f>
        <v>19.980699999999999</v>
      </c>
      <c r="G8168" s="18" t="str">
        <f t="shared" si="255"/>
        <v>0.47 + 0</v>
      </c>
      <c r="H8168" s="27">
        <f>[1]!b_dq_pctchange($A8168,日期设置!$B$2,1)/100</f>
        <v>0</v>
      </c>
      <c r="I8168" s="26">
        <f>[1]!b_pq_pctchange(A8168,日期设置!$B$4,日期设置!$B$2,1)</f>
        <v>0</v>
      </c>
      <c r="J8168" s="26">
        <f>[1]!b_pq_pctchange(A8168,日期设置!$C$4,日期设置!$B$2,1)</f>
        <v>0</v>
      </c>
      <c r="K8168" s="52">
        <f>[1]!b_dq_amount($A8168,日期设置!B$2,2,10000)</f>
        <v>0</v>
      </c>
      <c r="L8168" s="26">
        <f>[1]!b_info_latestpar(A8168,日期设置!$B$2)</f>
        <v>19.999999999999996</v>
      </c>
      <c r="M8168" s="6">
        <f>[1]!b_info_outstandingbalance($A8168,日期设置!B$2)</f>
        <v>1.6</v>
      </c>
      <c r="N8168" s="7" t="str">
        <f>[1]!b_info_latestissurercreditrating2(A8168,日期设置!$B$2,"102","1")</f>
        <v>AA</v>
      </c>
      <c r="O8168" s="44">
        <v>6.65</v>
      </c>
      <c r="P8168" s="9">
        <f>[1]!b_info_repurchasedate(A8168)</f>
        <v>0</v>
      </c>
      <c r="Q8168" s="44" t="s">
        <v>17246</v>
      </c>
      <c r="R8168" s="2" t="str">
        <f>IF((--IF(P8168=0,Q8168,P8168))&gt;(--日期设置!$B$2),IF(P8168=0,Q8168,P8168),Q8168)</f>
        <v>2021-09-12</v>
      </c>
      <c r="S8168" s="32" t="s">
        <v>19022</v>
      </c>
      <c r="T8168" s="8">
        <f>[1]!b_anal_ptmyear($A8168,日期设置!$B$2)</f>
        <v>0.47671232876712327</v>
      </c>
      <c r="U8168" s="8">
        <f>[1]!b_anal_termifexercise($A8168,日期设置!B$2)</f>
        <v>0</v>
      </c>
      <c r="V8168" s="10">
        <f>[1]!b_dq_dirtyprice(A8168,日期设置!$B$2)</f>
        <v>20.6767</v>
      </c>
      <c r="W8168" s="11">
        <f>IF(U8168=0,ROUNDUP((Q8168-日期设置!$B$2)/365,0),ROUNDUP((R8168-日期设置!$B$2)/365,0))</f>
        <v>1</v>
      </c>
      <c r="X8168" s="18">
        <f>_xlfn.IFNA(VLOOKUP(A8168,过往入选债券!A:D,4,0),2)</f>
        <v>2</v>
      </c>
      <c r="Y8168">
        <f>_xlfn.IFNA(VLOOKUP(C8168,[2]Sheet1!$A:$A,1,0),3)</f>
        <v>3</v>
      </c>
    </row>
    <row r="8169" spans="1:25" hidden="1" x14ac:dyDescent="0.2">
      <c r="A8169" s="29" t="s">
        <v>12094</v>
      </c>
      <c r="B8169" s="29" t="s">
        <v>12095</v>
      </c>
      <c r="C8169" s="40" t="s">
        <v>12096</v>
      </c>
      <c r="D8169" s="26" t="str">
        <f>[1]!b_calc_yield(A8169,日期设置!$B$2,F8169,1,R8169,1,O8169,L8169,S8169,)</f>
        <v>Fetching...</v>
      </c>
      <c r="E8169" s="26">
        <f t="shared" si="254"/>
        <v>33.398522694046171</v>
      </c>
      <c r="F8169" s="18">
        <f>[1]!b_dq_cleanprice($A8169,日期设置!B$2)</f>
        <v>20.09</v>
      </c>
      <c r="G8169" s="18" t="str">
        <f t="shared" si="255"/>
        <v>0.50 + 0</v>
      </c>
      <c r="H8169" s="27">
        <f>[1]!b_dq_pctchange($A8169,日期设置!$B$2,1)/100</f>
        <v>0</v>
      </c>
      <c r="I8169" s="26">
        <f>[1]!b_pq_pctchange(A8169,日期设置!$B$4,日期设置!$B$2,1)</f>
        <v>0</v>
      </c>
      <c r="J8169" s="26">
        <f>[1]!b_pq_pctchange(A8169,日期设置!$C$4,日期设置!$B$2,1)</f>
        <v>-1.3808642551040025</v>
      </c>
      <c r="K8169" s="52">
        <f>[1]!b_dq_amount($A8169,日期设置!B$2,2,10000)</f>
        <v>0</v>
      </c>
      <c r="L8169" s="26">
        <f>[1]!b_info_latestpar(A8169,日期设置!$B$2)</f>
        <v>19.999999999999996</v>
      </c>
      <c r="M8169" s="6">
        <f>[1]!b_info_outstandingbalance($A8169,日期设置!B$2)</f>
        <v>2</v>
      </c>
      <c r="N8169" s="7" t="str">
        <f>[1]!b_info_latestissurercreditrating2(A8169,日期设置!$B$2,"102","1")</f>
        <v>AA-</v>
      </c>
      <c r="O8169" s="44">
        <v>7.83</v>
      </c>
      <c r="P8169" s="9">
        <f>[1]!b_info_repurchasedate(A8169)</f>
        <v>0</v>
      </c>
      <c r="Q8169" s="44" t="s">
        <v>16916</v>
      </c>
      <c r="R8169" s="2" t="str">
        <f>IF((--IF(P8169=0,Q8169,P8169))&gt;(--日期设置!$B$2),IF(P8169=0,Q8169,P8169),Q8169)</f>
        <v>2021-09-23</v>
      </c>
      <c r="S8169" s="32" t="s">
        <v>18721</v>
      </c>
      <c r="T8169" s="8">
        <f>[1]!b_anal_ptmyear($A8169,日期设置!$B$2)</f>
        <v>0.50684931506849318</v>
      </c>
      <c r="U8169" s="8">
        <f>[1]!b_anal_termifexercise($A8169,日期设置!B$2)</f>
        <v>0</v>
      </c>
      <c r="V8169" s="10">
        <f>[1]!b_dq_dirtyprice(A8169,日期设置!$B$2)</f>
        <v>20.862300000000001</v>
      </c>
      <c r="W8169" s="11">
        <f>IF(U8169=0,ROUNDUP((Q8169-日期设置!$B$2)/365,0),ROUNDUP((R8169-日期设置!$B$2)/365,0))</f>
        <v>1</v>
      </c>
      <c r="X8169" s="18">
        <f>_xlfn.IFNA(VLOOKUP(A8169,过往入选债券!A:D,4,0),2)</f>
        <v>2</v>
      </c>
      <c r="Y8169">
        <f>_xlfn.IFNA(VLOOKUP(C8169,[2]Sheet1!$A:$A,1,0),3)</f>
        <v>3</v>
      </c>
    </row>
    <row r="8170" spans="1:25" hidden="1" x14ac:dyDescent="0.2">
      <c r="A8170" s="29" t="s">
        <v>12114</v>
      </c>
      <c r="B8170" s="29" t="s">
        <v>12115</v>
      </c>
      <c r="C8170" s="40" t="s">
        <v>3749</v>
      </c>
      <c r="D8170" s="26" t="str">
        <f>[1]!b_calc_yield(A8170,日期设置!$B$2,F8170,1,R8170,1,O8170,L8170,S8170,)</f>
        <v>Fetching...</v>
      </c>
      <c r="E8170" s="26">
        <f t="shared" si="254"/>
        <v>27.333816960024414</v>
      </c>
      <c r="F8170" s="18">
        <f>[1]!b_dq_cleanprice($A8170,日期设置!B$2)</f>
        <v>20.279299999999999</v>
      </c>
      <c r="G8170" s="18" t="str">
        <f t="shared" si="255"/>
        <v>0.49 + 0</v>
      </c>
      <c r="H8170" s="27">
        <f>[1]!b_dq_pctchange($A8170,日期设置!$B$2,1)/100</f>
        <v>0</v>
      </c>
      <c r="I8170" s="26">
        <f>[1]!b_pq_pctchange(A8170,日期设置!$B$4,日期设置!$B$2,1)</f>
        <v>0</v>
      </c>
      <c r="J8170" s="26">
        <f>[1]!b_pq_pctchange(A8170,日期设置!$C$4,日期设置!$B$2,1)</f>
        <v>-0.31263979078696247</v>
      </c>
      <c r="K8170" s="52">
        <f>[1]!b_dq_amount($A8170,日期设置!B$2,2,10000)</f>
        <v>0</v>
      </c>
      <c r="L8170" s="26">
        <f>[1]!b_info_latestpar(A8170,日期设置!$B$2)</f>
        <v>19.999999999999996</v>
      </c>
      <c r="M8170" s="6">
        <f>[1]!b_info_outstandingbalance($A8170,日期设置!B$2)</f>
        <v>1.4</v>
      </c>
      <c r="N8170" s="7" t="str">
        <f>[1]!b_info_latestissurercreditrating2(A8170,日期设置!$B$2,"102","1")</f>
        <v>AA</v>
      </c>
      <c r="O8170" s="44">
        <v>6.68</v>
      </c>
      <c r="P8170" s="9">
        <f>[1]!b_info_repurchasedate(A8170)</f>
        <v>0</v>
      </c>
      <c r="Q8170" s="44" t="s">
        <v>16563</v>
      </c>
      <c r="R8170" s="2" t="str">
        <f>IF((--IF(P8170=0,Q8170,P8170))&gt;(--日期设置!$B$2),IF(P8170=0,Q8170,P8170),Q8170)</f>
        <v>2021-09-19</v>
      </c>
      <c r="S8170" s="32" t="s">
        <v>18313</v>
      </c>
      <c r="T8170" s="8">
        <f>[1]!b_anal_ptmyear($A8170,日期设置!$B$2)</f>
        <v>0.49589041095890413</v>
      </c>
      <c r="U8170" s="8">
        <f>[1]!b_anal_termifexercise($A8170,日期设置!B$2)</f>
        <v>0</v>
      </c>
      <c r="V8170" s="10">
        <f>[1]!b_dq_dirtyprice(A8170,日期设置!$B$2)</f>
        <v>20.9528</v>
      </c>
      <c r="W8170" s="11">
        <f>IF(U8170=0,ROUNDUP((Q8170-日期设置!$B$2)/365,0),ROUNDUP((R8170-日期设置!$B$2)/365,0))</f>
        <v>1</v>
      </c>
      <c r="X8170" s="18">
        <f>_xlfn.IFNA(VLOOKUP(A8170,过往入选债券!A:D,4,0),2)</f>
        <v>2</v>
      </c>
      <c r="Y8170">
        <f>_xlfn.IFNA(VLOOKUP(C8170,[2]Sheet1!$A:$A,1,0),3)</f>
        <v>3</v>
      </c>
    </row>
    <row r="8171" spans="1:25" hidden="1" x14ac:dyDescent="0.2">
      <c r="A8171" s="29" t="s">
        <v>12109</v>
      </c>
      <c r="B8171" s="29" t="s">
        <v>12110</v>
      </c>
      <c r="C8171" s="40" t="s">
        <v>12111</v>
      </c>
      <c r="D8171" s="26" t="str">
        <f>[1]!b_calc_yield(A8171,日期设置!$B$2,F8171,1,R8171,1,O8171,L8171,S8171,)</f>
        <v>Fetching...</v>
      </c>
      <c r="E8171" s="26">
        <f t="shared" si="254"/>
        <v>26.157517899761331</v>
      </c>
      <c r="F8171" s="18">
        <f>[1]!b_dq_cleanprice($A8171,日期设置!B$2)</f>
        <v>20.294699999999999</v>
      </c>
      <c r="G8171" s="18" t="str">
        <f t="shared" si="255"/>
        <v>0.49 + 0</v>
      </c>
      <c r="H8171" s="27">
        <f>[1]!b_dq_pctchange($A8171,日期设置!$B$2,1)/100</f>
        <v>0</v>
      </c>
      <c r="I8171" s="26">
        <f>[1]!b_pq_pctchange(A8171,日期设置!$B$4,日期设置!$B$2,1)</f>
        <v>-5.4198405581499078E-3</v>
      </c>
      <c r="J8171" s="26">
        <f>[1]!b_pq_pctchange(A8171,日期设置!$C$4,日期设置!$B$2,1)</f>
        <v>-0.15398996359343531</v>
      </c>
      <c r="K8171" s="52">
        <f>[1]!b_dq_amount($A8171,日期设置!B$2,2,10000)</f>
        <v>0</v>
      </c>
      <c r="L8171" s="26">
        <f>[1]!b_info_latestpar(A8171,日期设置!$B$2)</f>
        <v>19.999999999999996</v>
      </c>
      <c r="M8171" s="6">
        <f>[1]!b_info_outstandingbalance($A8171,日期设置!B$2)</f>
        <v>2.4</v>
      </c>
      <c r="N8171" s="7" t="str">
        <f>[1]!b_info_latestissurercreditrating2(A8171,日期设置!$B$2,"102","1")</f>
        <v>AA</v>
      </c>
      <c r="O8171" s="44">
        <v>6.43</v>
      </c>
      <c r="P8171" s="9">
        <f>[1]!b_info_repurchasedate(A8171)</f>
        <v>0</v>
      </c>
      <c r="Q8171" s="44" t="s">
        <v>17341</v>
      </c>
      <c r="R8171" s="2" t="str">
        <f>IF((--IF(P8171=0,Q8171,P8171))&gt;(--日期设置!$B$2),IF(P8171=0,Q8171,P8171),Q8171)</f>
        <v>2021-09-17</v>
      </c>
      <c r="S8171" s="32" t="s">
        <v>18955</v>
      </c>
      <c r="T8171" s="8">
        <f>[1]!b_anal_ptmyear($A8171,日期设置!$B$2)</f>
        <v>0.49041095890410957</v>
      </c>
      <c r="U8171" s="8">
        <f>[1]!b_anal_termifexercise($A8171,日期设置!B$2)</f>
        <v>0</v>
      </c>
      <c r="V8171" s="10">
        <f>[1]!b_dq_dirtyprice(A8171,日期设置!$B$2)</f>
        <v>20.95</v>
      </c>
      <c r="W8171" s="11">
        <f>IF(U8171=0,ROUNDUP((Q8171-日期设置!$B$2)/365,0),ROUNDUP((R8171-日期设置!$B$2)/365,0))</f>
        <v>1</v>
      </c>
      <c r="X8171" s="18">
        <f>_xlfn.IFNA(VLOOKUP(A8171,过往入选债券!A:D,4,0),2)</f>
        <v>2</v>
      </c>
      <c r="Y8171">
        <f>_xlfn.IFNA(VLOOKUP(C8171,[2]Sheet1!$A:$A,1,0),3)</f>
        <v>3</v>
      </c>
    </row>
    <row r="8172" spans="1:25" hidden="1" x14ac:dyDescent="0.2">
      <c r="A8172" s="29" t="s">
        <v>12097</v>
      </c>
      <c r="B8172" s="29" t="s">
        <v>12098</v>
      </c>
      <c r="C8172" s="40" t="s">
        <v>12099</v>
      </c>
      <c r="D8172" s="26" t="str">
        <f>[1]!b_calc_yield(A8172,日期设置!$B$2,F8172,1,R8172,1,O8172,L8172,S8172,)</f>
        <v>Fetching...</v>
      </c>
      <c r="E8172" s="26">
        <f t="shared" si="254"/>
        <v>26.51413189771197</v>
      </c>
      <c r="F8172" s="18">
        <f>[1]!b_dq_cleanprice($A8172,日期设置!B$2)</f>
        <v>20.1356</v>
      </c>
      <c r="G8172" s="18" t="str">
        <f t="shared" si="255"/>
        <v>0.47 + 0</v>
      </c>
      <c r="H8172" s="27">
        <f>[1]!b_dq_pctchange($A8172,日期设置!$B$2,1)/100</f>
        <v>0</v>
      </c>
      <c r="I8172" s="26">
        <f>[1]!b_pq_pctchange(A8172,日期设置!$B$4,日期设置!$B$2,1)</f>
        <v>0</v>
      </c>
      <c r="J8172" s="26">
        <f>[1]!b_pq_pctchange(A8172,日期设置!$C$4,日期设置!$B$2,1)</f>
        <v>0</v>
      </c>
      <c r="K8172" s="52">
        <f>[1]!b_dq_amount($A8172,日期设置!B$2,2,10000)</f>
        <v>0</v>
      </c>
      <c r="L8172" s="26">
        <f>[1]!b_info_latestpar(A8172,日期设置!$B$2)</f>
        <v>19.999999999999996</v>
      </c>
      <c r="M8172" s="6">
        <f>[1]!b_info_outstandingbalance($A8172,日期设置!B$2)</f>
        <v>1.4</v>
      </c>
      <c r="N8172" s="7" t="str">
        <f>[1]!b_info_latestissurercreditrating2(A8172,日期设置!$B$2,"102","1")</f>
        <v>AA-</v>
      </c>
      <c r="O8172" s="44">
        <v>6.32</v>
      </c>
      <c r="P8172" s="9">
        <f>[1]!b_info_repurchasedate(A8172)</f>
        <v>0</v>
      </c>
      <c r="Q8172" s="44" t="s">
        <v>17262</v>
      </c>
      <c r="R8172" s="2" t="str">
        <f>IF((--IF(P8172=0,Q8172,P8172))&gt;(--日期设置!$B$2),IF(P8172=0,Q8172,P8172),Q8172)</f>
        <v>2021-09-10</v>
      </c>
      <c r="S8172" s="32" t="s">
        <v>18830</v>
      </c>
      <c r="T8172" s="8">
        <f>[1]!b_anal_ptmyear($A8172,日期设置!$B$2)</f>
        <v>0.47123287671232877</v>
      </c>
      <c r="U8172" s="8">
        <f>[1]!b_anal_termifexercise($A8172,日期设置!B$2)</f>
        <v>0</v>
      </c>
      <c r="V8172" s="10">
        <f>[1]!b_dq_dirtyprice(A8172,日期设置!$B$2)</f>
        <v>20.803999999999998</v>
      </c>
      <c r="W8172" s="11">
        <f>IF(U8172=0,ROUNDUP((Q8172-日期设置!$B$2)/365,0),ROUNDUP((R8172-日期设置!$B$2)/365,0))</f>
        <v>1</v>
      </c>
      <c r="X8172" s="18">
        <f>_xlfn.IFNA(VLOOKUP(A8172,过往入选债券!A:D,4,0),2)</f>
        <v>2</v>
      </c>
      <c r="Y8172">
        <f>_xlfn.IFNA(VLOOKUP(C8172,[2]Sheet1!$A:$A,1,0),3)</f>
        <v>3</v>
      </c>
    </row>
    <row r="8173" spans="1:25" hidden="1" x14ac:dyDescent="0.2">
      <c r="A8173" s="29" t="s">
        <v>12087</v>
      </c>
      <c r="B8173" s="29" t="s">
        <v>12088</v>
      </c>
      <c r="C8173" s="40" t="s">
        <v>72</v>
      </c>
      <c r="D8173" s="26" t="str">
        <f>[1]!b_calc_yield(A8173,日期设置!$B$2,F8173,1,R8173,1,O8173,L8173,S8173,)</f>
        <v>Fetching...</v>
      </c>
      <c r="E8173" s="26">
        <f t="shared" si="254"/>
        <v>33.179309949783267</v>
      </c>
      <c r="F8173" s="18">
        <f>[1]!b_dq_cleanprice($A8173,日期设置!B$2)</f>
        <v>20.170000000000002</v>
      </c>
      <c r="G8173" s="18" t="str">
        <f t="shared" si="255"/>
        <v>0.50 + 0</v>
      </c>
      <c r="H8173" s="27">
        <f>[1]!b_dq_pctchange($A8173,日期设置!$B$2,1)/100</f>
        <v>0</v>
      </c>
      <c r="I8173" s="26">
        <f>[1]!b_pq_pctchange(A8173,日期设置!$B$4,日期设置!$B$2,1)</f>
        <v>0</v>
      </c>
      <c r="J8173" s="26">
        <f>[1]!b_pq_pctchange(A8173,日期设置!$C$4,日期设置!$B$2,1)</f>
        <v>-0.25961181851896864</v>
      </c>
      <c r="K8173" s="52">
        <f>[1]!b_dq_amount($A8173,日期设置!B$2,2,10000)</f>
        <v>0</v>
      </c>
      <c r="L8173" s="26">
        <f>[1]!b_info_latestpar(A8173,日期设置!$B$2)</f>
        <v>19.999999999999996</v>
      </c>
      <c r="M8173" s="6">
        <f>[1]!b_info_outstandingbalance($A8173,日期设置!B$2)</f>
        <v>1.8</v>
      </c>
      <c r="N8173" s="7" t="str">
        <f>[1]!b_info_latestissurercreditrating2(A8173,日期设置!$B$2,"102","1")</f>
        <v>AA-</v>
      </c>
      <c r="O8173" s="44">
        <v>7.9</v>
      </c>
      <c r="P8173" s="9">
        <f>[1]!b_info_repurchasedate(A8173)</f>
        <v>0</v>
      </c>
      <c r="Q8173" s="44" t="s">
        <v>16916</v>
      </c>
      <c r="R8173" s="2" t="str">
        <f>IF((--IF(P8173=0,Q8173,P8173))&gt;(--日期设置!$B$2),IF(P8173=0,Q8173,P8173),Q8173)</f>
        <v>2021-09-23</v>
      </c>
      <c r="S8173" s="32" t="s">
        <v>18721</v>
      </c>
      <c r="T8173" s="8">
        <f>[1]!b_anal_ptmyear($A8173,日期设置!$B$2)</f>
        <v>0.50684931506849318</v>
      </c>
      <c r="U8173" s="8">
        <f>[1]!b_anal_termifexercise($A8173,日期设置!B$2)</f>
        <v>0</v>
      </c>
      <c r="V8173" s="10">
        <f>[1]!b_dq_dirtyprice(A8173,日期设置!$B$2)</f>
        <v>20.949200000000001</v>
      </c>
      <c r="W8173" s="11">
        <f>IF(U8173=0,ROUNDUP((Q8173-日期设置!$B$2)/365,0),ROUNDUP((R8173-日期设置!$B$2)/365,0))</f>
        <v>1</v>
      </c>
      <c r="X8173" s="18">
        <f>_xlfn.IFNA(VLOOKUP(A8173,过往入选债券!A:D,4,0),2)</f>
        <v>2</v>
      </c>
      <c r="Y8173">
        <f>_xlfn.IFNA(VLOOKUP(C8173,[2]Sheet1!$A:$A,1,0),3)</f>
        <v>3</v>
      </c>
    </row>
    <row r="8174" spans="1:25" hidden="1" x14ac:dyDescent="0.2">
      <c r="A8174" s="29" t="s">
        <v>12070</v>
      </c>
      <c r="B8174" s="29" t="s">
        <v>12071</v>
      </c>
      <c r="C8174" s="40" t="s">
        <v>825</v>
      </c>
      <c r="D8174" s="26" t="str">
        <f>[1]!b_calc_yield(A8174,日期设置!$B$2,F8174,1,R8174,1,O8174,L8174,S8174,)</f>
        <v>Fetching...</v>
      </c>
      <c r="E8174" s="26">
        <f t="shared" si="254"/>
        <v>29.85106757735285</v>
      </c>
      <c r="F8174" s="18">
        <f>[1]!b_dq_cleanprice($A8174,日期设置!B$2)</f>
        <v>19.700600000000001</v>
      </c>
      <c r="G8174" s="18" t="str">
        <f t="shared" si="255"/>
        <v>0.43 + 0</v>
      </c>
      <c r="H8174" s="27">
        <f>[1]!b_dq_pctchange($A8174,日期设置!$B$2,1)/100</f>
        <v>0</v>
      </c>
      <c r="I8174" s="26">
        <f>[1]!b_pq_pctchange(A8174,日期设置!$B$4,日期设置!$B$2,1)</f>
        <v>0</v>
      </c>
      <c r="J8174" s="26">
        <f>[1]!b_pq_pctchange(A8174,日期设置!$C$4,日期设置!$B$2,1)</f>
        <v>0</v>
      </c>
      <c r="K8174" s="52">
        <f>[1]!b_dq_amount($A8174,日期设置!B$2,2,10000)</f>
        <v>0</v>
      </c>
      <c r="L8174" s="26">
        <f>[1]!b_info_latestpar(A8174,日期设置!$B$2)</f>
        <v>19.999999999999996</v>
      </c>
      <c r="M8174" s="6">
        <f>[1]!b_info_outstandingbalance($A8174,日期设置!B$2)</f>
        <v>3.6</v>
      </c>
      <c r="N8174" s="7" t="str">
        <f>[1]!b_info_latestissurercreditrating2(A8174,日期设置!$B$2,"102","1")</f>
        <v>AA</v>
      </c>
      <c r="O8174" s="44">
        <v>6.54</v>
      </c>
      <c r="P8174" s="9">
        <f>[1]!b_info_repurchasedate(A8174)</f>
        <v>0</v>
      </c>
      <c r="Q8174" s="44" t="s">
        <v>16342</v>
      </c>
      <c r="R8174" s="2" t="str">
        <f>IF((--IF(P8174=0,Q8174,P8174))&gt;(--日期设置!$B$2),IF(P8174=0,Q8174,P8174),Q8174)</f>
        <v>2021-08-28</v>
      </c>
      <c r="S8174" s="32" t="s">
        <v>18120</v>
      </c>
      <c r="T8174" s="8">
        <f>[1]!b_anal_ptmyear($A8174,日期设置!$B$2)</f>
        <v>0.43561643835616437</v>
      </c>
      <c r="U8174" s="8">
        <f>[1]!b_anal_termifexercise($A8174,日期设置!B$2)</f>
        <v>0</v>
      </c>
      <c r="V8174" s="10">
        <f>[1]!b_dq_dirtyprice(A8174,日期设置!$B$2)</f>
        <v>20.438800000000001</v>
      </c>
      <c r="W8174" s="11">
        <f>IF(U8174=0,ROUNDUP((Q8174-日期设置!$B$2)/365,0),ROUNDUP((R8174-日期设置!$B$2)/365,0))</f>
        <v>1</v>
      </c>
      <c r="X8174" s="18">
        <f>_xlfn.IFNA(VLOOKUP(A8174,过往入选债券!A:D,4,0),2)</f>
        <v>2</v>
      </c>
      <c r="Y8174">
        <f>_xlfn.IFNA(VLOOKUP(C8174,[2]Sheet1!$A:$A,1,0),3)</f>
        <v>3</v>
      </c>
    </row>
    <row r="8175" spans="1:25" hidden="1" x14ac:dyDescent="0.2">
      <c r="A8175" s="29" t="s">
        <v>12100</v>
      </c>
      <c r="B8175" s="29" t="s">
        <v>12101</v>
      </c>
      <c r="C8175" s="40" t="s">
        <v>356</v>
      </c>
      <c r="D8175" s="26" t="str">
        <f>[1]!b_calc_yield(A8175,日期设置!$B$2,F8175,1,R8175,1,O8175,L8175,S8175,)</f>
        <v>Fetching...</v>
      </c>
      <c r="E8175" s="26">
        <f t="shared" si="254"/>
        <v>26.171955306728357</v>
      </c>
      <c r="F8175" s="18">
        <f>[1]!b_dq_cleanprice($A8175,日期设置!B$2)</f>
        <v>20.243600000000001</v>
      </c>
      <c r="G8175" s="18" t="str">
        <f t="shared" si="255"/>
        <v>0.47 + 0</v>
      </c>
      <c r="H8175" s="27">
        <f>[1]!b_dq_pctchange($A8175,日期设置!$B$2,1)/100</f>
        <v>0</v>
      </c>
      <c r="I8175" s="26">
        <f>[1]!b_pq_pctchange(A8175,日期设置!$B$4,日期设置!$B$2,1)</f>
        <v>0</v>
      </c>
      <c r="J8175" s="26">
        <f>[1]!b_pq_pctchange(A8175,日期设置!$C$4,日期设置!$B$2,1)</f>
        <v>-8.4399847981556544E-2</v>
      </c>
      <c r="K8175" s="52">
        <f>[1]!b_dq_amount($A8175,日期设置!B$2,2,10000)</f>
        <v>0</v>
      </c>
      <c r="L8175" s="26">
        <f>[1]!b_info_latestpar(A8175,日期设置!$B$2)</f>
        <v>19.999999999999996</v>
      </c>
      <c r="M8175" s="6">
        <f>[1]!b_info_outstandingbalance($A8175,日期设置!B$2)</f>
        <v>1.6</v>
      </c>
      <c r="N8175" s="7" t="str">
        <f>[1]!b_info_latestissurercreditrating2(A8175,日期设置!$B$2,"102","1")</f>
        <v>AA</v>
      </c>
      <c r="O8175" s="44">
        <v>6.39</v>
      </c>
      <c r="P8175" s="9">
        <f>[1]!b_info_repurchasedate(A8175)</f>
        <v>0</v>
      </c>
      <c r="Q8175" s="44" t="s">
        <v>16292</v>
      </c>
      <c r="R8175" s="2" t="str">
        <f>IF((--IF(P8175=0,Q8175,P8175))&gt;(--日期设置!$B$2),IF(P8175=0,Q8175,P8175),Q8175)</f>
        <v>2021-09-11</v>
      </c>
      <c r="S8175" s="32" t="s">
        <v>18073</v>
      </c>
      <c r="T8175" s="8">
        <f>[1]!b_anal_ptmyear($A8175,日期设置!$B$2)</f>
        <v>0.47397260273972602</v>
      </c>
      <c r="U8175" s="8">
        <f>[1]!b_anal_termifexercise($A8175,日期设置!B$2)</f>
        <v>0</v>
      </c>
      <c r="V8175" s="10">
        <f>[1]!b_dq_dirtyprice(A8175,日期设置!$B$2)</f>
        <v>20.915900000000001</v>
      </c>
      <c r="W8175" s="11">
        <f>IF(U8175=0,ROUNDUP((Q8175-日期设置!$B$2)/365,0),ROUNDUP((R8175-日期设置!$B$2)/365,0))</f>
        <v>1</v>
      </c>
      <c r="X8175" s="18">
        <f>_xlfn.IFNA(VLOOKUP(A8175,过往入选债券!A:D,4,0),2)</f>
        <v>2</v>
      </c>
      <c r="Y8175">
        <f>_xlfn.IFNA(VLOOKUP(C8175,[2]Sheet1!$A:$A,1,0),3)</f>
        <v>3</v>
      </c>
    </row>
    <row r="8176" spans="1:25" hidden="1" x14ac:dyDescent="0.2">
      <c r="A8176" s="29" t="s">
        <v>12091</v>
      </c>
      <c r="B8176" s="29" t="s">
        <v>12092</v>
      </c>
      <c r="C8176" s="40" t="s">
        <v>12093</v>
      </c>
      <c r="D8176" s="26" t="str">
        <f>[1]!b_calc_yield(A8176,日期设置!$B$2,F8176,1,R8176,1,O8176,L8176,S8176,)</f>
        <v>Fetching...</v>
      </c>
      <c r="E8176" s="26">
        <f t="shared" si="254"/>
        <v>30.246159008652707</v>
      </c>
      <c r="F8176" s="18">
        <f>[1]!b_dq_cleanprice($A8176,日期设置!B$2)</f>
        <v>20.106200000000001</v>
      </c>
      <c r="G8176" s="18" t="str">
        <f t="shared" si="255"/>
        <v>0.47 + 0</v>
      </c>
      <c r="H8176" s="27">
        <f>[1]!b_dq_pctchange($A8176,日期设置!$B$2,1)/100</f>
        <v>0</v>
      </c>
      <c r="I8176" s="26">
        <f>[1]!b_pq_pctchange(A8176,日期设置!$B$4,日期设置!$B$2,1)</f>
        <v>0</v>
      </c>
      <c r="J8176" s="26">
        <f>[1]!b_pq_pctchange(A8176,日期设置!$C$4,日期设置!$B$2,1)</f>
        <v>0</v>
      </c>
      <c r="K8176" s="52">
        <f>[1]!b_dq_amount($A8176,日期设置!B$2,2,10000)</f>
        <v>0</v>
      </c>
      <c r="L8176" s="26">
        <f>[1]!b_info_latestpar(A8176,日期设置!$B$2)</f>
        <v>19.999999999999996</v>
      </c>
      <c r="M8176" s="6">
        <f>[1]!b_info_outstandingbalance($A8176,日期设置!B$2)</f>
        <v>1.6</v>
      </c>
      <c r="N8176" s="7" t="str">
        <f>[1]!b_info_latestissurercreditrating2(A8176,日期设置!$B$2,"102","1")</f>
        <v>AA</v>
      </c>
      <c r="O8176" s="44">
        <v>7.17</v>
      </c>
      <c r="P8176" s="9">
        <f>[1]!b_info_repurchasedate(A8176)</f>
        <v>0</v>
      </c>
      <c r="Q8176" s="44" t="s">
        <v>16292</v>
      </c>
      <c r="R8176" s="2" t="str">
        <f>IF((--IF(P8176=0,Q8176,P8176))&gt;(--日期设置!$B$2),IF(P8176=0,Q8176,P8176),Q8176)</f>
        <v>2021-09-11</v>
      </c>
      <c r="S8176" s="32" t="s">
        <v>18073</v>
      </c>
      <c r="T8176" s="8">
        <f>[1]!b_anal_ptmyear($A8176,日期设置!$B$2)</f>
        <v>0.47397260273972602</v>
      </c>
      <c r="U8176" s="8">
        <f>[1]!b_anal_termifexercise($A8176,日期设置!B$2)</f>
        <v>0</v>
      </c>
      <c r="V8176" s="10">
        <f>[1]!b_dq_dirtyprice(A8176,日期设置!$B$2)</f>
        <v>20.860499999999998</v>
      </c>
      <c r="W8176" s="11">
        <f>IF(U8176=0,ROUNDUP((Q8176-日期设置!$B$2)/365,0),ROUNDUP((R8176-日期设置!$B$2)/365,0))</f>
        <v>1</v>
      </c>
      <c r="X8176" s="18">
        <f>_xlfn.IFNA(VLOOKUP(A8176,过往入选债券!A:D,4,0),2)</f>
        <v>2</v>
      </c>
      <c r="Y8176">
        <f>_xlfn.IFNA(VLOOKUP(C8176,[2]Sheet1!$A:$A,1,0),3)</f>
        <v>3</v>
      </c>
    </row>
    <row r="8177" spans="1:25" hidden="1" x14ac:dyDescent="0.2">
      <c r="A8177" s="29" t="s">
        <v>12112</v>
      </c>
      <c r="B8177" s="29" t="s">
        <v>12113</v>
      </c>
      <c r="C8177" s="40" t="s">
        <v>2417</v>
      </c>
      <c r="D8177" s="26" t="str">
        <f>[1]!b_calc_yield(A8177,日期设置!$B$2,F8177,1,R8177,1,O8177,L8177,S8177,)</f>
        <v>Fetching...</v>
      </c>
      <c r="E8177" s="26">
        <f t="shared" si="254"/>
        <v>32.399196604517201</v>
      </c>
      <c r="F8177" s="18">
        <f>[1]!b_dq_cleanprice($A8177,日期设置!B$2)</f>
        <v>20.321899999999999</v>
      </c>
      <c r="G8177" s="18" t="str">
        <f t="shared" si="255"/>
        <v>0.50 + 0</v>
      </c>
      <c r="H8177" s="27">
        <f>[1]!b_dq_pctchange($A8177,日期设置!$B$2,1)/100</f>
        <v>0</v>
      </c>
      <c r="I8177" s="26">
        <f>[1]!b_pq_pctchange(A8177,日期设置!$B$4,日期设置!$B$2,1)</f>
        <v>0</v>
      </c>
      <c r="J8177" s="26">
        <f>[1]!b_pq_pctchange(A8177,日期设置!$C$4,日期设置!$B$2,1)</f>
        <v>-0.96684746324371218</v>
      </c>
      <c r="K8177" s="52">
        <f>[1]!b_dq_amount($A8177,日期设置!B$2,2,10000)</f>
        <v>0</v>
      </c>
      <c r="L8177" s="26">
        <f>[1]!b_info_latestpar(A8177,日期设置!$B$2)</f>
        <v>19.999999999999996</v>
      </c>
      <c r="M8177" s="6">
        <f>[1]!b_info_outstandingbalance($A8177,日期设置!B$2)</f>
        <v>1.8</v>
      </c>
      <c r="N8177" s="7" t="str">
        <f>[1]!b_info_latestissurercreditrating2(A8177,日期设置!$B$2,"102","1")</f>
        <v>AA</v>
      </c>
      <c r="O8177" s="44">
        <v>7.95</v>
      </c>
      <c r="P8177" s="9">
        <f>[1]!b_info_repurchasedate(A8177)</f>
        <v>0</v>
      </c>
      <c r="Q8177" s="44" t="s">
        <v>17070</v>
      </c>
      <c r="R8177" s="2" t="str">
        <f>IF((--IF(P8177=0,Q8177,P8177))&gt;(--日期设置!$B$2),IF(P8177=0,Q8177,P8177),Q8177)</f>
        <v>2021-09-22</v>
      </c>
      <c r="S8177" s="32" t="s">
        <v>18874</v>
      </c>
      <c r="T8177" s="8">
        <f>[1]!b_anal_ptmyear($A8177,日期设置!$B$2)</f>
        <v>0.50410958904109593</v>
      </c>
      <c r="U8177" s="8">
        <f>[1]!b_anal_termifexercise($A8177,日期设置!B$2)</f>
        <v>0</v>
      </c>
      <c r="V8177" s="10">
        <f>[1]!b_dq_dirtyprice(A8177,日期设置!$B$2)</f>
        <v>21.110399999999998</v>
      </c>
      <c r="W8177" s="11">
        <f>IF(U8177=0,ROUNDUP((Q8177-日期设置!$B$2)/365,0),ROUNDUP((R8177-日期设置!$B$2)/365,0))</f>
        <v>1</v>
      </c>
      <c r="X8177" s="18">
        <f>_xlfn.IFNA(VLOOKUP(A8177,过往入选债券!A:D,4,0),2)</f>
        <v>2</v>
      </c>
      <c r="Y8177">
        <f>_xlfn.IFNA(VLOOKUP(C8177,[2]Sheet1!$A:$A,1,0),3)</f>
        <v>3</v>
      </c>
    </row>
    <row r="8178" spans="1:25" hidden="1" x14ac:dyDescent="0.2">
      <c r="A8178" s="29" t="s">
        <v>1721</v>
      </c>
      <c r="B8178" s="29" t="s">
        <v>1722</v>
      </c>
      <c r="C8178" s="40" t="s">
        <v>1723</v>
      </c>
      <c r="D8178" s="26" t="str">
        <f>[1]!b_calc_yield(A8178,日期设置!$B$2,F8178,1,R8178,1,O8178,L8178,S8178,)</f>
        <v>Fetching...</v>
      </c>
      <c r="E8178" s="26">
        <f t="shared" si="254"/>
        <v>-0.41930187217307235</v>
      </c>
      <c r="F8178" s="18">
        <f>[1]!b_dq_cleanprice($A8178,日期设置!B$2)</f>
        <v>100.5801</v>
      </c>
      <c r="G8178" s="18" t="str">
        <f t="shared" si="255"/>
        <v>0.01 + 0</v>
      </c>
      <c r="H8178" s="27">
        <f>[1]!b_dq_pctchange($A8178,日期设置!$B$2,1)/100</f>
        <v>0</v>
      </c>
      <c r="I8178" s="26">
        <f>[1]!b_pq_pctchange(A8178,日期设置!$B$4,日期设置!$B$2,1)</f>
        <v>0</v>
      </c>
      <c r="J8178" s="26">
        <f>[1]!b_pq_pctchange(A8178,日期设置!$C$4,日期设置!$B$2,1)</f>
        <v>0</v>
      </c>
      <c r="K8178" s="52">
        <f>[1]!b_dq_amount($A8178,日期设置!B$2,2,10000)</f>
        <v>0</v>
      </c>
      <c r="L8178" s="26">
        <f>[1]!b_info_latestpar(A8178,日期设置!$B$2)</f>
        <v>100</v>
      </c>
      <c r="M8178" s="6">
        <f>[1]!b_info_outstandingbalance($A8178,日期设置!B$2)</f>
        <v>4</v>
      </c>
      <c r="N8178" s="7">
        <f>[1]!b_info_latestissurercreditrating2(A8178,日期设置!$B$2,"102","1")</f>
        <v>0</v>
      </c>
      <c r="O8178" s="44">
        <v>6.8</v>
      </c>
      <c r="P8178" s="9">
        <f>[1]!b_info_repurchasedate(A8178)</f>
        <v>0</v>
      </c>
      <c r="Q8178" s="44" t="s">
        <v>16245</v>
      </c>
      <c r="R8178" s="2" t="str">
        <f>IF((--IF(P8178=0,Q8178,P8178))&gt;(--日期设置!$B$2),IF(P8178=0,Q8178,P8178),Q8178)</f>
        <v>2021-03-29</v>
      </c>
      <c r="S8178" s="32" t="s">
        <v>18090</v>
      </c>
      <c r="T8178" s="8">
        <f>[1]!b_anal_ptmyear($A8178,日期设置!$B$2)</f>
        <v>1.9178082191780823E-2</v>
      </c>
      <c r="U8178" s="8">
        <f>[1]!b_anal_termifexercise($A8178,日期设置!B$2)</f>
        <v>0</v>
      </c>
      <c r="V8178" s="10">
        <f>[1]!b_dq_dirtyprice(A8178,日期设置!$B$2)</f>
        <v>107.2497</v>
      </c>
      <c r="W8178" s="11">
        <f>IF(U8178=0,ROUNDUP((Q8178-日期设置!$B$2)/365,0),ROUNDUP((R8178-日期设置!$B$2)/365,0))</f>
        <v>1</v>
      </c>
      <c r="X8178" s="18">
        <f>_xlfn.IFNA(VLOOKUP(A8178,过往入选债券!A:D,4,0),2)</f>
        <v>2</v>
      </c>
      <c r="Y8178">
        <f>_xlfn.IFNA(VLOOKUP(C8178,[2]Sheet1!$A:$A,1,0),3)</f>
        <v>3</v>
      </c>
    </row>
    <row r="8179" spans="1:25" hidden="1" x14ac:dyDescent="0.2">
      <c r="A8179" s="29" t="s">
        <v>12089</v>
      </c>
      <c r="B8179" s="29" t="s">
        <v>12090</v>
      </c>
      <c r="C8179" s="40" t="s">
        <v>1419</v>
      </c>
      <c r="D8179" s="26" t="str">
        <f>[1]!b_calc_yield(A8179,日期设置!$B$2,F8179,1,R8179,1,O8179,L8179,S8179,)</f>
        <v>Fetching...</v>
      </c>
      <c r="E8179" s="26">
        <f t="shared" si="254"/>
        <v>28.32645102087632</v>
      </c>
      <c r="F8179" s="18">
        <f>[1]!b_dq_cleanprice($A8179,日期设置!B$2)</f>
        <v>20.195</v>
      </c>
      <c r="G8179" s="18" t="str">
        <f t="shared" si="255"/>
        <v>0.46 + 0</v>
      </c>
      <c r="H8179" s="27">
        <f>[1]!b_dq_pctchange($A8179,日期设置!$B$2,1)/100</f>
        <v>0</v>
      </c>
      <c r="I8179" s="26">
        <f>[1]!b_pq_pctchange(A8179,日期设置!$B$4,日期设置!$B$2,1)</f>
        <v>0</v>
      </c>
      <c r="J8179" s="26">
        <f>[1]!b_pq_pctchange(A8179,日期设置!$C$4,日期设置!$B$2,1)</f>
        <v>-0.31886118185945755</v>
      </c>
      <c r="K8179" s="52">
        <f>[1]!b_dq_amount($A8179,日期设置!B$2,2,10000)</f>
        <v>0</v>
      </c>
      <c r="L8179" s="26">
        <f>[1]!b_info_latestpar(A8179,日期设置!$B$2)</f>
        <v>19.999999999999996</v>
      </c>
      <c r="M8179" s="6">
        <f>[1]!b_info_outstandingbalance($A8179,日期设置!B$2)</f>
        <v>2.4</v>
      </c>
      <c r="N8179" s="7" t="str">
        <f>[1]!b_info_latestissurercreditrating2(A8179,日期设置!$B$2,"102","1")</f>
        <v>AA</v>
      </c>
      <c r="O8179" s="44">
        <v>6.85</v>
      </c>
      <c r="P8179" s="9">
        <f>[1]!b_info_repurchasedate(A8179)</f>
        <v>0</v>
      </c>
      <c r="Q8179" s="44" t="s">
        <v>17326</v>
      </c>
      <c r="R8179" s="2" t="str">
        <f>IF((--IF(P8179=0,Q8179,P8179))&gt;(--日期设置!$B$2),IF(P8179=0,Q8179,P8179),Q8179)</f>
        <v>2021-09-09</v>
      </c>
      <c r="S8179" s="32" t="s">
        <v>18863</v>
      </c>
      <c r="T8179" s="8">
        <f>[1]!b_anal_ptmyear($A8179,日期设置!$B$2)</f>
        <v>0.46849315068493153</v>
      </c>
      <c r="U8179" s="8">
        <f>[1]!b_anal_termifexercise($A8179,日期设置!B$2)</f>
        <v>0</v>
      </c>
      <c r="V8179" s="10">
        <f>[1]!b_dq_dirtyprice(A8179,日期设置!$B$2)</f>
        <v>20.923200000000001</v>
      </c>
      <c r="W8179" s="11">
        <f>IF(U8179=0,ROUNDUP((Q8179-日期设置!$B$2)/365,0),ROUNDUP((R8179-日期设置!$B$2)/365,0))</f>
        <v>1</v>
      </c>
      <c r="X8179" s="18">
        <f>_xlfn.IFNA(VLOOKUP(A8179,过往入选债券!A:D,4,0),2)</f>
        <v>2</v>
      </c>
      <c r="Y8179">
        <f>_xlfn.IFNA(VLOOKUP(C8179,[2]Sheet1!$A:$A,1,0),3)</f>
        <v>3</v>
      </c>
    </row>
    <row r="8180" spans="1:25" hidden="1" x14ac:dyDescent="0.2">
      <c r="A8180" s="29" t="s">
        <v>2812</v>
      </c>
      <c r="B8180" s="29" t="s">
        <v>2813</v>
      </c>
      <c r="C8180" s="40" t="s">
        <v>1061</v>
      </c>
      <c r="D8180" s="26" t="str">
        <f>[1]!b_calc_yield(A8180,日期设置!$B$2,F8180,1,R8180,1,O8180,L8180,S8180,)</f>
        <v>Fetching...</v>
      </c>
      <c r="E8180" s="26">
        <f t="shared" si="254"/>
        <v>-0.30956016466558989</v>
      </c>
      <c r="F8180" s="18">
        <f>[1]!b_dq_cleanprice($A8180,日期设置!B$2)</f>
        <v>100.4349</v>
      </c>
      <c r="G8180" s="18" t="str">
        <f t="shared" si="255"/>
        <v>1.01 + 0.01</v>
      </c>
      <c r="H8180" s="27">
        <f>[1]!b_dq_pctchange($A8180,日期设置!$B$2,1)/100</f>
        <v>0</v>
      </c>
      <c r="I8180" s="26">
        <f>[1]!b_pq_pctchange(A8180,日期设置!$B$4,日期设置!$B$2,1)</f>
        <v>0</v>
      </c>
      <c r="J8180" s="26">
        <f>[1]!b_pq_pctchange(A8180,日期设置!$C$4,日期设置!$B$2,1)</f>
        <v>0</v>
      </c>
      <c r="K8180" s="52">
        <f>[1]!b_dq_amount($A8180,日期设置!B$2,2,10000)</f>
        <v>0</v>
      </c>
      <c r="L8180" s="26">
        <f>[1]!b_info_latestpar(A8180,日期设置!$B$2)</f>
        <v>100</v>
      </c>
      <c r="M8180" s="6">
        <f>[1]!b_info_outstandingbalance($A8180,日期设置!B$2)</f>
        <v>5</v>
      </c>
      <c r="N8180" s="7">
        <f>[1]!b_info_latestissurercreditrating2(A8180,日期设置!$B$2,"102","1")</f>
        <v>0</v>
      </c>
      <c r="O8180" s="44">
        <v>7.4</v>
      </c>
      <c r="P8180" s="9" t="str">
        <f>[1]!b_info_repurchasedate(A8180)</f>
        <v>2021-03-29</v>
      </c>
      <c r="Q8180" s="44" t="s">
        <v>16101</v>
      </c>
      <c r="R8180" s="2" t="str">
        <f>IF((--IF(P8180=0,Q8180,P8180))&gt;(--日期设置!$B$2),IF(P8180=0,Q8180,P8180),Q8180)</f>
        <v>2021-03-29</v>
      </c>
      <c r="S8180" s="32" t="s">
        <v>17886</v>
      </c>
      <c r="T8180" s="8">
        <f>[1]!b_anal_ptmyear($A8180,日期设置!$B$2)</f>
        <v>1.0136986301369864</v>
      </c>
      <c r="U8180" s="8">
        <f>[1]!b_anal_termifexercise($A8180,日期设置!B$2)</f>
        <v>1.9178082191780823E-2</v>
      </c>
      <c r="V8180" s="10">
        <f>[1]!b_dq_dirtyprice(A8180,日期设置!$B$2)</f>
        <v>107.73350000000001</v>
      </c>
      <c r="W8180" s="11">
        <f>IF(U8180=0,ROUNDUP((Q8180-日期设置!$B$2)/365,0),ROUNDUP((R8180-日期设置!$B$2)/365,0))</f>
        <v>1</v>
      </c>
      <c r="X8180" s="18">
        <f>_xlfn.IFNA(VLOOKUP(A8180,过往入选债券!A:D,4,0),2)</f>
        <v>2</v>
      </c>
      <c r="Y8180">
        <f>_xlfn.IFNA(VLOOKUP(C8180,[2]Sheet1!$A:$A,1,0),3)</f>
        <v>3</v>
      </c>
    </row>
    <row r="8181" spans="1:25" hidden="1" x14ac:dyDescent="0.2">
      <c r="A8181" s="29" t="s">
        <v>6405</v>
      </c>
      <c r="B8181" s="29" t="s">
        <v>6406</v>
      </c>
      <c r="C8181" s="40" t="s">
        <v>74</v>
      </c>
      <c r="D8181" s="26" t="str">
        <f>[1]!b_calc_yield(A8181,日期设置!$B$2,F8181,1,R8181,1,O8181,L8181,S8181,)</f>
        <v>Fetching...</v>
      </c>
      <c r="E8181" s="26">
        <f t="shared" si="254"/>
        <v>-0.25752717559746063</v>
      </c>
      <c r="F8181" s="18">
        <f>[1]!b_dq_cleanprice($A8181,日期设置!B$2)</f>
        <v>100.3421</v>
      </c>
      <c r="G8181" s="18" t="str">
        <f t="shared" si="255"/>
        <v>0.01 + 0</v>
      </c>
      <c r="H8181" s="27">
        <f>[1]!b_dq_pctchange($A8181,日期设置!$B$2,1)/100</f>
        <v>0</v>
      </c>
      <c r="I8181" s="26">
        <f>[1]!b_pq_pctchange(A8181,日期设置!$B$4,日期设置!$B$2,1)</f>
        <v>0</v>
      </c>
      <c r="J8181" s="26">
        <f>[1]!b_pq_pctchange(A8181,日期设置!$C$4,日期设置!$B$2,1)</f>
        <v>0</v>
      </c>
      <c r="K8181" s="52">
        <f>[1]!b_dq_amount($A8181,日期设置!B$2,2,10000)</f>
        <v>0</v>
      </c>
      <c r="L8181" s="26">
        <f>[1]!b_info_latestpar(A8181,日期设置!$B$2)</f>
        <v>100</v>
      </c>
      <c r="M8181" s="6">
        <f>[1]!b_info_outstandingbalance($A8181,日期设置!B$2)</f>
        <v>5</v>
      </c>
      <c r="N8181" s="7" t="str">
        <f>[1]!b_info_latestissurercreditrating2(A8181,日期设置!$B$2,"102","1")</f>
        <v>AA</v>
      </c>
      <c r="O8181" s="44">
        <v>6.2</v>
      </c>
      <c r="P8181" s="9">
        <f>[1]!b_info_repurchasedate(A8181)</f>
        <v>0</v>
      </c>
      <c r="Q8181" s="44" t="s">
        <v>16244</v>
      </c>
      <c r="R8181" s="2" t="str">
        <f>IF((--IF(P8181=0,Q8181,P8181))&gt;(--日期设置!$B$2),IF(P8181=0,Q8181,P8181),Q8181)</f>
        <v>2021-03-26</v>
      </c>
      <c r="S8181" s="32" t="s">
        <v>17895</v>
      </c>
      <c r="T8181" s="8">
        <f>[1]!b_anal_ptmyear($A8181,日期设置!$B$2)</f>
        <v>1.0958904109589041E-2</v>
      </c>
      <c r="U8181" s="8">
        <f>[1]!b_anal_termifexercise($A8181,日期设置!B$2)</f>
        <v>0</v>
      </c>
      <c r="V8181" s="10">
        <f>[1]!b_dq_dirtyprice(A8181,日期设置!$B$2)</f>
        <v>106.4742</v>
      </c>
      <c r="W8181" s="11">
        <f>IF(U8181=0,ROUNDUP((Q8181-日期设置!$B$2)/365,0),ROUNDUP((R8181-日期设置!$B$2)/365,0))</f>
        <v>1</v>
      </c>
      <c r="X8181" s="18">
        <f>_xlfn.IFNA(VLOOKUP(A8181,过往入选债券!A:D,4,0),2)</f>
        <v>2</v>
      </c>
      <c r="Y8181">
        <f>_xlfn.IFNA(VLOOKUP(C8181,[2]Sheet1!$A:$A,1,0),3)</f>
        <v>3</v>
      </c>
    </row>
    <row r="8182" spans="1:25" hidden="1" x14ac:dyDescent="0.2">
      <c r="A8182" s="29" t="s">
        <v>1724</v>
      </c>
      <c r="B8182" s="29" t="s">
        <v>1725</v>
      </c>
      <c r="C8182" s="40" t="s">
        <v>308</v>
      </c>
      <c r="D8182" s="26" t="str">
        <f>[1]!b_calc_yield(A8182,日期设置!$B$2,F8182,1,R8182,1,O8182,L8182,S8182,)</f>
        <v>Fetching...</v>
      </c>
      <c r="E8182" s="26">
        <f t="shared" si="254"/>
        <v>-0.71485305798252297</v>
      </c>
      <c r="F8182" s="18">
        <f>[1]!b_dq_cleanprice($A8182,日期设置!B$2)</f>
        <v>101</v>
      </c>
      <c r="G8182" s="18" t="str">
        <f t="shared" si="255"/>
        <v>2.03 + 0.03</v>
      </c>
      <c r="H8182" s="27">
        <f>[1]!b_dq_pctchange($A8182,日期设置!$B$2,1)/100</f>
        <v>0</v>
      </c>
      <c r="I8182" s="26">
        <f>[1]!b_pq_pctchange(A8182,日期设置!$B$4,日期设置!$B$2,1)</f>
        <v>0</v>
      </c>
      <c r="J8182" s="26">
        <f>[1]!b_pq_pctchange(A8182,日期设置!$C$4,日期设置!$B$2,1)</f>
        <v>0</v>
      </c>
      <c r="K8182" s="52">
        <f>[1]!b_dq_amount($A8182,日期设置!B$2,2,10000)</f>
        <v>0</v>
      </c>
      <c r="L8182" s="26">
        <f>[1]!b_info_latestpar(A8182,日期设置!$B$2)</f>
        <v>100</v>
      </c>
      <c r="M8182" s="6">
        <f>[1]!b_info_outstandingbalance($A8182,日期设置!B$2)</f>
        <v>5</v>
      </c>
      <c r="N8182" s="7">
        <f>[1]!b_info_latestissurercreditrating2(A8182,日期设置!$B$2,"102","1")</f>
        <v>0</v>
      </c>
      <c r="O8182" s="44">
        <v>7.5</v>
      </c>
      <c r="P8182" s="9" t="str">
        <f>[1]!b_info_repurchasedate(A8182)</f>
        <v>2021-04-02</v>
      </c>
      <c r="Q8182" s="44" t="s">
        <v>17165</v>
      </c>
      <c r="R8182" s="2" t="str">
        <f>IF((--IF(P8182=0,Q8182,P8182))&gt;(--日期设置!$B$2),IF(P8182=0,Q8182,P8182),Q8182)</f>
        <v>2021-04-02</v>
      </c>
      <c r="S8182" s="32" t="s">
        <v>18028</v>
      </c>
      <c r="T8182" s="8">
        <f>[1]!b_anal_ptmyear($A8182,日期设置!$B$2)</f>
        <v>2.0301369863013701</v>
      </c>
      <c r="U8182" s="8">
        <f>[1]!b_anal_termifexercise($A8182,日期设置!B$2)</f>
        <v>3.0136986301369864E-2</v>
      </c>
      <c r="V8182" s="10">
        <f>[1]!b_dq_dirtyprice(A8182,日期设置!$B$2)</f>
        <v>108.274</v>
      </c>
      <c r="W8182" s="11">
        <f>IF(U8182=0,ROUNDUP((Q8182-日期设置!$B$2)/365,0),ROUNDUP((R8182-日期设置!$B$2)/365,0))</f>
        <v>1</v>
      </c>
      <c r="X8182" s="18">
        <f>_xlfn.IFNA(VLOOKUP(A8182,过往入选债券!A:D,4,0),2)</f>
        <v>2</v>
      </c>
      <c r="Y8182">
        <f>_xlfn.IFNA(VLOOKUP(C8182,[2]Sheet1!$A:$A,1,0),3)</f>
        <v>3</v>
      </c>
    </row>
    <row r="8183" spans="1:25" hidden="1" x14ac:dyDescent="0.2">
      <c r="A8183" s="29" t="s">
        <v>6472</v>
      </c>
      <c r="B8183" s="29" t="s">
        <v>6473</v>
      </c>
      <c r="C8183" s="40" t="s">
        <v>793</v>
      </c>
      <c r="D8183" s="26" t="str">
        <f>[1]!b_calc_yield(A8183,日期设置!$B$2,F8183,1,R8183,1,O8183,L8183,S8183,)</f>
        <v>Fetching...</v>
      </c>
      <c r="E8183" s="26">
        <f t="shared" si="254"/>
        <v>-0.32566581038068199</v>
      </c>
      <c r="F8183" s="18">
        <f>[1]!b_dq_cleanprice($A8183,日期设置!B$2)</f>
        <v>100.42</v>
      </c>
      <c r="G8183" s="18" t="str">
        <f t="shared" si="255"/>
        <v>2.01 + 0.01</v>
      </c>
      <c r="H8183" s="27">
        <f>[1]!b_dq_pctchange($A8183,日期设置!$B$2,1)/100</f>
        <v>0</v>
      </c>
      <c r="I8183" s="26">
        <f>[1]!b_pq_pctchange(A8183,日期设置!$B$4,日期设置!$B$2,1)</f>
        <v>0</v>
      </c>
      <c r="J8183" s="26">
        <f>[1]!b_pq_pctchange(A8183,日期设置!$C$4,日期设置!$B$2,1)</f>
        <v>0</v>
      </c>
      <c r="K8183" s="52">
        <f>[1]!b_dq_amount($A8183,日期设置!B$2,2,10000)</f>
        <v>0</v>
      </c>
      <c r="L8183" s="26">
        <f>[1]!b_info_latestpar(A8183,日期设置!$B$2)</f>
        <v>100</v>
      </c>
      <c r="M8183" s="6">
        <f>[1]!b_info_outstandingbalance($A8183,日期设置!B$2)</f>
        <v>5</v>
      </c>
      <c r="N8183" s="7" t="str">
        <f>[1]!b_info_latestissurercreditrating2(A8183,日期设置!$B$2,"102","1")</f>
        <v>AA+</v>
      </c>
      <c r="O8183" s="44">
        <v>5.5</v>
      </c>
      <c r="P8183" s="9" t="str">
        <f>[1]!b_info_repurchasedate(A8183)</f>
        <v>2021-03-29</v>
      </c>
      <c r="Q8183" s="44" t="s">
        <v>15982</v>
      </c>
      <c r="R8183" s="2" t="str">
        <f>IF((--IF(P8183=0,Q8183,P8183))&gt;(--日期设置!$B$2),IF(P8183=0,Q8183,P8183),Q8183)</f>
        <v>2021-03-29</v>
      </c>
      <c r="S8183" s="32" t="s">
        <v>18603</v>
      </c>
      <c r="T8183" s="8">
        <f>[1]!b_anal_ptmyear($A8183,日期设置!$B$2)</f>
        <v>2.0136986301369864</v>
      </c>
      <c r="U8183" s="8">
        <f>[1]!b_anal_termifexercise($A8183,日期设置!B$2)</f>
        <v>1.9178082191780823E-2</v>
      </c>
      <c r="V8183" s="10">
        <f>[1]!b_dq_dirtyprice(A8183,日期设置!$B$2)</f>
        <v>105.8447</v>
      </c>
      <c r="W8183" s="11">
        <f>IF(U8183=0,ROUNDUP((Q8183-日期设置!$B$2)/365,0),ROUNDUP((R8183-日期设置!$B$2)/365,0))</f>
        <v>1</v>
      </c>
      <c r="X8183" s="18">
        <f>_xlfn.IFNA(VLOOKUP(A8183,过往入选债券!A:D,4,0),2)</f>
        <v>2</v>
      </c>
      <c r="Y8183">
        <f>_xlfn.IFNA(VLOOKUP(C8183,[2]Sheet1!$A:$A,1,0),3)</f>
        <v>3</v>
      </c>
    </row>
    <row r="8184" spans="1:25" hidden="1" x14ac:dyDescent="0.2">
      <c r="A8184" s="29" t="s">
        <v>12102</v>
      </c>
      <c r="B8184" s="29" t="s">
        <v>12103</v>
      </c>
      <c r="C8184" s="40" t="s">
        <v>12104</v>
      </c>
      <c r="D8184" s="26" t="str">
        <f>[1]!b_calc_yield(A8184,日期设置!$B$2,F8184,1,R8184,1,O8184,L8184,S8184,)</f>
        <v>Fetching...</v>
      </c>
      <c r="E8184" s="26">
        <f t="shared" si="254"/>
        <v>36.077580296647206</v>
      </c>
      <c r="F8184" s="18">
        <f>[1]!b_dq_cleanprice($A8184,日期设置!B$2)</f>
        <v>20.254899999999999</v>
      </c>
      <c r="G8184" s="18" t="str">
        <f t="shared" si="255"/>
        <v>0.49 + 0</v>
      </c>
      <c r="H8184" s="27">
        <f>[1]!b_dq_pctchange($A8184,日期设置!$B$2,1)/100</f>
        <v>0</v>
      </c>
      <c r="I8184" s="26">
        <f>[1]!b_pq_pctchange(A8184,日期设置!$B$4,日期设置!$B$2,1)</f>
        <v>0</v>
      </c>
      <c r="J8184" s="26">
        <f>[1]!b_pq_pctchange(A8184,日期设置!$C$4,日期设置!$B$2,1)</f>
        <v>-0.20250295624753711</v>
      </c>
      <c r="K8184" s="52">
        <f>[1]!b_dq_amount($A8184,日期设置!B$2,2,10000)</f>
        <v>0</v>
      </c>
      <c r="L8184" s="26">
        <f>[1]!b_info_latestpar(A8184,日期设置!$B$2)</f>
        <v>19.999999999999996</v>
      </c>
      <c r="M8184" s="6">
        <f>[1]!b_info_outstandingbalance($A8184,日期设置!B$2)</f>
        <v>1.8</v>
      </c>
      <c r="N8184" s="7" t="str">
        <f>[1]!b_info_latestissurercreditrating2(A8184,日期设置!$B$2,"102","1")</f>
        <v>AA</v>
      </c>
      <c r="O8184" s="44">
        <v>8.7799999999999994</v>
      </c>
      <c r="P8184" s="9">
        <f>[1]!b_info_repurchasedate(A8184)</f>
        <v>0</v>
      </c>
      <c r="Q8184" s="44" t="s">
        <v>17341</v>
      </c>
      <c r="R8184" s="2" t="str">
        <f>IF((--IF(P8184=0,Q8184,P8184))&gt;(--日期设置!$B$2),IF(P8184=0,Q8184,P8184),Q8184)</f>
        <v>2021-09-17</v>
      </c>
      <c r="S8184" s="32" t="s">
        <v>18955</v>
      </c>
      <c r="T8184" s="8">
        <f>[1]!b_anal_ptmyear($A8184,日期设置!$B$2)</f>
        <v>0.49041095890410957</v>
      </c>
      <c r="U8184" s="8">
        <f>[1]!b_anal_termifexercise($A8184,日期设置!B$2)</f>
        <v>0</v>
      </c>
      <c r="V8184" s="10">
        <f>[1]!b_dq_dirtyprice(A8184,日期设置!$B$2)</f>
        <v>21.149699999999999</v>
      </c>
      <c r="W8184" s="11">
        <f>IF(U8184=0,ROUNDUP((Q8184-日期设置!$B$2)/365,0),ROUNDUP((R8184-日期设置!$B$2)/365,0))</f>
        <v>1</v>
      </c>
      <c r="X8184" s="18">
        <f>_xlfn.IFNA(VLOOKUP(A8184,过往入选债券!A:D,4,0),2)</f>
        <v>2</v>
      </c>
      <c r="Y8184">
        <f>_xlfn.IFNA(VLOOKUP(C8184,[2]Sheet1!$A:$A,1,0),3)</f>
        <v>3</v>
      </c>
    </row>
    <row r="8185" spans="1:25" hidden="1" x14ac:dyDescent="0.2">
      <c r="A8185" s="29" t="s">
        <v>12078</v>
      </c>
      <c r="B8185" s="29" t="s">
        <v>12079</v>
      </c>
      <c r="C8185" s="40" t="s">
        <v>872</v>
      </c>
      <c r="D8185" s="26" t="str">
        <f>[1]!b_calc_yield(A8185,日期设置!$B$2,F8185,1,R8185,1,O8185,L8185,S8185,)</f>
        <v>Fetching...</v>
      </c>
      <c r="E8185" s="26">
        <f t="shared" si="254"/>
        <v>26.256365266149185</v>
      </c>
      <c r="F8185" s="18">
        <f>[1]!b_dq_cleanprice($A8185,日期设置!B$2)</f>
        <v>20.241800000000001</v>
      </c>
      <c r="G8185" s="18" t="str">
        <f t="shared" si="255"/>
        <v>0.43 + 0</v>
      </c>
      <c r="H8185" s="27">
        <f>[1]!b_dq_pctchange($A8185,日期设置!$B$2,1)/100</f>
        <v>0</v>
      </c>
      <c r="I8185" s="26">
        <f>[1]!b_pq_pctchange(A8185,日期设置!$B$4,日期设置!$B$2,1)</f>
        <v>-0.82216211978676568</v>
      </c>
      <c r="J8185" s="26">
        <f>[1]!b_pq_pctchange(A8185,日期设置!$C$4,日期设置!$B$2,1)</f>
        <v>-0.82216211978676568</v>
      </c>
      <c r="K8185" s="52">
        <f>[1]!b_dq_amount($A8185,日期设置!B$2,2,10000)</f>
        <v>0</v>
      </c>
      <c r="L8185" s="26">
        <f>[1]!b_info_latestpar(A8185,日期设置!$B$2)</f>
        <v>19.999999999999996</v>
      </c>
      <c r="M8185" s="6">
        <f>[1]!b_info_outstandingbalance($A8185,日期设置!B$2)</f>
        <v>2.2000000000000002</v>
      </c>
      <c r="N8185" s="7" t="str">
        <f>[1]!b_info_latestissurercreditrating2(A8185,日期设置!$B$2,"102","1")</f>
        <v>AA</v>
      </c>
      <c r="O8185" s="44">
        <v>6.48</v>
      </c>
      <c r="P8185" s="9">
        <f>[1]!b_info_repurchasedate(A8185)</f>
        <v>0</v>
      </c>
      <c r="Q8185" s="44" t="s">
        <v>16342</v>
      </c>
      <c r="R8185" s="2" t="str">
        <f>IF((--IF(P8185=0,Q8185,P8185))&gt;(--日期设置!$B$2),IF(P8185=0,Q8185,P8185),Q8185)</f>
        <v>2021-08-28</v>
      </c>
      <c r="S8185" s="32" t="s">
        <v>18120</v>
      </c>
      <c r="T8185" s="8">
        <f>[1]!b_anal_ptmyear($A8185,日期设置!$B$2)</f>
        <v>0.43561643835616437</v>
      </c>
      <c r="U8185" s="8">
        <f>[1]!b_anal_termifexercise($A8185,日期设置!B$2)</f>
        <v>0</v>
      </c>
      <c r="V8185" s="10">
        <f>[1]!b_dq_dirtyprice(A8185,日期设置!$B$2)</f>
        <v>20.973199999999999</v>
      </c>
      <c r="W8185" s="11">
        <f>IF(U8185=0,ROUNDUP((Q8185-日期设置!$B$2)/365,0),ROUNDUP((R8185-日期设置!$B$2)/365,0))</f>
        <v>1</v>
      </c>
      <c r="X8185" s="18" t="str">
        <f>_xlfn.IFNA(VLOOKUP(A8185,过往入选债券!A:D,4,0),2)</f>
        <v>否</v>
      </c>
      <c r="Y8185">
        <f>_xlfn.IFNA(VLOOKUP(C8185,[2]Sheet1!$A:$A,1,0),3)</f>
        <v>3</v>
      </c>
    </row>
    <row r="8186" spans="1:25" hidden="1" x14ac:dyDescent="0.2">
      <c r="A8186" s="29" t="s">
        <v>11954</v>
      </c>
      <c r="B8186" s="29" t="s">
        <v>11955</v>
      </c>
      <c r="C8186" s="40" t="s">
        <v>188</v>
      </c>
      <c r="D8186" s="26" t="str">
        <f>[1]!b_calc_yield(A8186,日期设置!$B$2,F8186,1,R8186,1,O8186,L8186,S8186,)</f>
        <v>Fetching...</v>
      </c>
      <c r="E8186" s="26">
        <f t="shared" si="254"/>
        <v>29.447817399323696</v>
      </c>
      <c r="F8186" s="18">
        <f>[1]!b_dq_cleanprice($A8186,日期设置!B$2)</f>
        <v>20.023299999999999</v>
      </c>
      <c r="G8186" s="18" t="str">
        <f t="shared" si="255"/>
        <v>0.42 + 0</v>
      </c>
      <c r="H8186" s="27">
        <f>[1]!b_dq_pctchange($A8186,日期设置!$B$2,1)/100</f>
        <v>0</v>
      </c>
      <c r="I8186" s="26">
        <f>[1]!b_pq_pctchange(A8186,日期设置!$B$4,日期设置!$B$2,1)</f>
        <v>0</v>
      </c>
      <c r="J8186" s="26">
        <f>[1]!b_pq_pctchange(A8186,日期设置!$C$4,日期设置!$B$2,1)</f>
        <v>-1.2545801545540196</v>
      </c>
      <c r="K8186" s="52">
        <f>[1]!b_dq_amount($A8186,日期设置!B$2,2,10000)</f>
        <v>0</v>
      </c>
      <c r="L8186" s="26">
        <f>[1]!b_info_latestpar(A8186,日期设置!$B$2)</f>
        <v>19.999999999999996</v>
      </c>
      <c r="M8186" s="6">
        <f>[1]!b_info_outstandingbalance($A8186,日期设置!B$2)</f>
        <v>1.4</v>
      </c>
      <c r="N8186" s="7" t="str">
        <f>[1]!b_info_latestissurercreditrating2(A8186,日期设置!$B$2,"102","1")</f>
        <v>AA</v>
      </c>
      <c r="O8186" s="44">
        <v>6.95</v>
      </c>
      <c r="P8186" s="9">
        <f>[1]!b_info_repurchasedate(A8186)</f>
        <v>0</v>
      </c>
      <c r="Q8186" s="44" t="s">
        <v>17220</v>
      </c>
      <c r="R8186" s="2" t="str">
        <f>IF((--IF(P8186=0,Q8186,P8186))&gt;(--日期设置!$B$2),IF(P8186=0,Q8186,P8186),Q8186)</f>
        <v>2021-08-25</v>
      </c>
      <c r="S8186" s="32" t="s">
        <v>18795</v>
      </c>
      <c r="T8186" s="8">
        <f>[1]!b_anal_ptmyear($A8186,日期设置!$B$2)</f>
        <v>0.42739726027397262</v>
      </c>
      <c r="U8186" s="8">
        <f>[1]!b_anal_termifexercise($A8186,日期设置!B$2)</f>
        <v>0</v>
      </c>
      <c r="V8186" s="10">
        <f>[1]!b_dq_dirtyprice(A8186,日期设置!$B$2)</f>
        <v>20.819199999999999</v>
      </c>
      <c r="W8186" s="11">
        <f>IF(U8186=0,ROUNDUP((Q8186-日期设置!$B$2)/365,0),ROUNDUP((R8186-日期设置!$B$2)/365,0))</f>
        <v>1</v>
      </c>
      <c r="X8186" s="18">
        <f>_xlfn.IFNA(VLOOKUP(A8186,过往入选债券!A:D,4,0),2)</f>
        <v>2</v>
      </c>
      <c r="Y8186">
        <f>_xlfn.IFNA(VLOOKUP(C8186,[2]Sheet1!$A:$A,1,0),3)</f>
        <v>3</v>
      </c>
    </row>
    <row r="8187" spans="1:25" hidden="1" x14ac:dyDescent="0.2">
      <c r="A8187" s="29" t="s">
        <v>12085</v>
      </c>
      <c r="B8187" s="29" t="s">
        <v>12086</v>
      </c>
      <c r="C8187" s="40" t="s">
        <v>959</v>
      </c>
      <c r="D8187" s="26" t="str">
        <f>[1]!b_calc_yield(A8187,日期设置!$B$2,F8187,1,R8187,1,O8187,L8187,S8187,)</f>
        <v>Fetching...</v>
      </c>
      <c r="E8187" s="26">
        <f t="shared" si="254"/>
        <v>29.120526743340868</v>
      </c>
      <c r="F8187" s="18">
        <f>[1]!b_dq_cleanprice($A8187,日期设置!B$2)</f>
        <v>20.2593</v>
      </c>
      <c r="G8187" s="18" t="str">
        <f t="shared" si="255"/>
        <v>0.44 + 0</v>
      </c>
      <c r="H8187" s="27">
        <f>[1]!b_dq_pctchange($A8187,日期设置!$B$2,1)/100</f>
        <v>0</v>
      </c>
      <c r="I8187" s="26">
        <f>[1]!b_pq_pctchange(A8187,日期设置!$B$4,日期设置!$B$2,1)</f>
        <v>0</v>
      </c>
      <c r="J8187" s="26">
        <f>[1]!b_pq_pctchange(A8187,日期设置!$C$4,日期设置!$B$2,1)</f>
        <v>0</v>
      </c>
      <c r="K8187" s="52">
        <f>[1]!b_dq_amount($A8187,日期设置!B$2,2,10000)</f>
        <v>0</v>
      </c>
      <c r="L8187" s="26">
        <f>[1]!b_info_latestpar(A8187,日期设置!$B$2)</f>
        <v>19.999999999999996</v>
      </c>
      <c r="M8187" s="6">
        <f>[1]!b_info_outstandingbalance($A8187,日期设置!B$2)</f>
        <v>2</v>
      </c>
      <c r="N8187" s="7" t="str">
        <f>[1]!b_info_latestissurercreditrating2(A8187,日期设置!$B$2,"102","1")</f>
        <v>AA</v>
      </c>
      <c r="O8187" s="44">
        <v>7.18</v>
      </c>
      <c r="P8187" s="9">
        <f>[1]!b_info_repurchasedate(A8187)</f>
        <v>0</v>
      </c>
      <c r="Q8187" s="44" t="s">
        <v>16600</v>
      </c>
      <c r="R8187" s="2" t="str">
        <f>IF((--IF(P8187=0,Q8187,P8187))&gt;(--日期设置!$B$2),IF(P8187=0,Q8187,P8187),Q8187)</f>
        <v>2021-09-02</v>
      </c>
      <c r="S8187" s="32" t="s">
        <v>18992</v>
      </c>
      <c r="T8187" s="8">
        <f>[1]!b_anal_ptmyear($A8187,日期设置!$B$2)</f>
        <v>0.44931506849315067</v>
      </c>
      <c r="U8187" s="8">
        <f>[1]!b_anal_termifexercise($A8187,日期设置!B$2)</f>
        <v>0</v>
      </c>
      <c r="V8187" s="10">
        <f>[1]!b_dq_dirtyprice(A8187,日期设置!$B$2)</f>
        <v>21.0501</v>
      </c>
      <c r="W8187" s="11">
        <f>IF(U8187=0,ROUNDUP((Q8187-日期设置!$B$2)/365,0),ROUNDUP((R8187-日期设置!$B$2)/365,0))</f>
        <v>1</v>
      </c>
      <c r="X8187" s="18" t="str">
        <f>_xlfn.IFNA(VLOOKUP(A8187,过往入选债券!A:D,4,0),2)</f>
        <v>否</v>
      </c>
      <c r="Y8187">
        <f>_xlfn.IFNA(VLOOKUP(C8187,[2]Sheet1!$A:$A,1,0),3)</f>
        <v>3</v>
      </c>
    </row>
    <row r="8188" spans="1:25" hidden="1" x14ac:dyDescent="0.2">
      <c r="A8188" s="29" t="s">
        <v>12075</v>
      </c>
      <c r="B8188" s="29" t="s">
        <v>12076</v>
      </c>
      <c r="C8188" s="40" t="s">
        <v>12077</v>
      </c>
      <c r="D8188" s="26" t="str">
        <f>[1]!b_calc_yield(A8188,日期设置!$B$2,F8188,1,R8188,1,O8188,L8188,S8188,)</f>
        <v>Fetching...</v>
      </c>
      <c r="E8188" s="26">
        <f t="shared" si="254"/>
        <v>26.482175779258821</v>
      </c>
      <c r="F8188" s="18">
        <f>[1]!b_dq_cleanprice($A8188,日期设置!B$2)</f>
        <v>20.248200000000001</v>
      </c>
      <c r="G8188" s="18" t="str">
        <f t="shared" si="255"/>
        <v>0.43 + 0</v>
      </c>
      <c r="H8188" s="27">
        <f>[1]!b_dq_pctchange($A8188,日期设置!$B$2,1)/100</f>
        <v>0</v>
      </c>
      <c r="I8188" s="26">
        <f>[1]!b_pq_pctchange(A8188,日期设置!$B$4,日期设置!$B$2,1)</f>
        <v>0</v>
      </c>
      <c r="J8188" s="26">
        <f>[1]!b_pq_pctchange(A8188,日期设置!$C$4,日期设置!$B$2,1)</f>
        <v>-0.30330185427723833</v>
      </c>
      <c r="K8188" s="52">
        <f>[1]!b_dq_amount($A8188,日期设置!B$2,2,10000)</f>
        <v>0</v>
      </c>
      <c r="L8188" s="26">
        <f>[1]!b_info_latestpar(A8188,日期设置!$B$2)</f>
        <v>19.999999999999996</v>
      </c>
      <c r="M8188" s="6">
        <f>[1]!b_info_outstandingbalance($A8188,日期设置!B$2)</f>
        <v>3.2</v>
      </c>
      <c r="N8188" s="7" t="str">
        <f>[1]!b_info_latestissurercreditrating2(A8188,日期设置!$B$2,"102","1")</f>
        <v>AA</v>
      </c>
      <c r="O8188" s="44">
        <v>6.55</v>
      </c>
      <c r="P8188" s="9">
        <f>[1]!b_info_repurchasedate(A8188)</f>
        <v>0</v>
      </c>
      <c r="Q8188" s="44" t="s">
        <v>16290</v>
      </c>
      <c r="R8188" s="2" t="str">
        <f>IF((--IF(P8188=0,Q8188,P8188))&gt;(--日期设置!$B$2),IF(P8188=0,Q8188,P8188),Q8188)</f>
        <v>2021-08-27</v>
      </c>
      <c r="S8188" s="32" t="s">
        <v>18790</v>
      </c>
      <c r="T8188" s="8">
        <f>[1]!b_anal_ptmyear($A8188,日期设置!$B$2)</f>
        <v>0.43287671232876712</v>
      </c>
      <c r="U8188" s="8">
        <f>[1]!b_anal_termifexercise($A8188,日期设置!B$2)</f>
        <v>0</v>
      </c>
      <c r="V8188" s="10">
        <f>[1]!b_dq_dirtyprice(A8188,日期设置!$B$2)</f>
        <v>20.991099999999999</v>
      </c>
      <c r="W8188" s="11">
        <f>IF(U8188=0,ROUNDUP((Q8188-日期设置!$B$2)/365,0),ROUNDUP((R8188-日期设置!$B$2)/365,0))</f>
        <v>1</v>
      </c>
      <c r="X8188" s="18">
        <f>_xlfn.IFNA(VLOOKUP(A8188,过往入选债券!A:D,4,0),2)</f>
        <v>2</v>
      </c>
      <c r="Y8188">
        <f>_xlfn.IFNA(VLOOKUP(C8188,[2]Sheet1!$A:$A,1,0),3)</f>
        <v>3</v>
      </c>
    </row>
    <row r="8189" spans="1:25" hidden="1" x14ac:dyDescent="0.2">
      <c r="A8189" s="29" t="s">
        <v>12063</v>
      </c>
      <c r="B8189" s="29" t="s">
        <v>12064</v>
      </c>
      <c r="C8189" s="40" t="s">
        <v>2398</v>
      </c>
      <c r="D8189" s="26" t="str">
        <f>[1]!b_calc_yield(A8189,日期设置!$B$2,F8189,1,R8189,1,O8189,L8189,S8189,)</f>
        <v>Fetching...</v>
      </c>
      <c r="E8189" s="26">
        <f t="shared" si="254"/>
        <v>29.498968634935331</v>
      </c>
      <c r="F8189" s="18">
        <f>[1]!b_dq_cleanprice($A8189,日期设置!B$2)</f>
        <v>19.9512</v>
      </c>
      <c r="G8189" s="18" t="str">
        <f t="shared" si="255"/>
        <v>0.41 + 0</v>
      </c>
      <c r="H8189" s="27">
        <f>[1]!b_dq_pctchange($A8189,日期设置!$B$2,1)/100</f>
        <v>0</v>
      </c>
      <c r="I8189" s="26">
        <f>[1]!b_pq_pctchange(A8189,日期设置!$B$4,日期设置!$B$2,1)</f>
        <v>0</v>
      </c>
      <c r="J8189" s="26">
        <f>[1]!b_pq_pctchange(A8189,日期设置!$C$4,日期设置!$B$2,1)</f>
        <v>0</v>
      </c>
      <c r="K8189" s="52">
        <f>[1]!b_dq_amount($A8189,日期设置!B$2,2,10000)</f>
        <v>0</v>
      </c>
      <c r="L8189" s="26">
        <f>[1]!b_info_latestpar(A8189,日期设置!$B$2)</f>
        <v>19.999999999999996</v>
      </c>
      <c r="M8189" s="6">
        <f>[1]!b_info_outstandingbalance($A8189,日期设置!B$2)</f>
        <v>2.4</v>
      </c>
      <c r="N8189" s="7" t="str">
        <f>[1]!b_info_latestissurercreditrating2(A8189,日期设置!$B$2,"102","1")</f>
        <v>AA</v>
      </c>
      <c r="O8189" s="44">
        <v>6.87</v>
      </c>
      <c r="P8189" s="9">
        <f>[1]!b_info_repurchasedate(A8189)</f>
        <v>0</v>
      </c>
      <c r="Q8189" s="44" t="s">
        <v>16141</v>
      </c>
      <c r="R8189" s="2" t="str">
        <f>IF((--IF(P8189=0,Q8189,P8189))&gt;(--日期设置!$B$2),IF(P8189=0,Q8189,P8189),Q8189)</f>
        <v>2021-08-22</v>
      </c>
      <c r="S8189" s="32" t="s">
        <v>18219</v>
      </c>
      <c r="T8189" s="8">
        <f>[1]!b_anal_ptmyear($A8189,日期设置!$B$2)</f>
        <v>0.41917808219178082</v>
      </c>
      <c r="U8189" s="8">
        <f>[1]!b_anal_termifexercise($A8189,日期设置!B$2)</f>
        <v>0</v>
      </c>
      <c r="V8189" s="10">
        <f>[1]!b_dq_dirtyprice(A8189,日期设置!$B$2)</f>
        <v>20.749199999999998</v>
      </c>
      <c r="W8189" s="11">
        <f>IF(U8189=0,ROUNDUP((Q8189-日期设置!$B$2)/365,0),ROUNDUP((R8189-日期设置!$B$2)/365,0))</f>
        <v>1</v>
      </c>
      <c r="X8189" s="18">
        <f>_xlfn.IFNA(VLOOKUP(A8189,过往入选债券!A:D,4,0),2)</f>
        <v>2</v>
      </c>
      <c r="Y8189">
        <f>_xlfn.IFNA(VLOOKUP(C8189,[2]Sheet1!$A:$A,1,0),3)</f>
        <v>3</v>
      </c>
    </row>
    <row r="8190" spans="1:25" hidden="1" x14ac:dyDescent="0.2">
      <c r="A8190" s="29" t="s">
        <v>12038</v>
      </c>
      <c r="B8190" s="29" t="s">
        <v>12039</v>
      </c>
      <c r="C8190" s="40" t="s">
        <v>12040</v>
      </c>
      <c r="D8190" s="26" t="str">
        <f>[1]!b_calc_yield(A8190,日期设置!$B$2,F8190,1,R8190,1,O8190,L8190,S8190,)</f>
        <v>Fetching...</v>
      </c>
      <c r="E8190" s="26">
        <f t="shared" si="254"/>
        <v>24.265691884075924</v>
      </c>
      <c r="F8190" s="18">
        <f>[1]!b_dq_cleanprice($A8190,日期设置!B$2)</f>
        <v>20.2468</v>
      </c>
      <c r="G8190" s="18" t="str">
        <f t="shared" si="255"/>
        <v>0.41 + 0</v>
      </c>
      <c r="H8190" s="27">
        <f>[1]!b_dq_pctchange($A8190,日期设置!$B$2,1)/100</f>
        <v>0</v>
      </c>
      <c r="I8190" s="26">
        <f>[1]!b_pq_pctchange(A8190,日期设置!$B$4,日期设置!$B$2,1)</f>
        <v>0</v>
      </c>
      <c r="J8190" s="26">
        <f>[1]!b_pq_pctchange(A8190,日期设置!$C$4,日期设置!$B$2,1)</f>
        <v>8.3970936177128822E-3</v>
      </c>
      <c r="K8190" s="52">
        <f>[1]!b_dq_amount($A8190,日期设置!B$2,2,10000)</f>
        <v>0</v>
      </c>
      <c r="L8190" s="26">
        <f>[1]!b_info_latestpar(A8190,日期设置!$B$2)</f>
        <v>19.999999999999996</v>
      </c>
      <c r="M8190" s="6">
        <f>[1]!b_info_outstandingbalance($A8190,日期设置!B$2)</f>
        <v>3</v>
      </c>
      <c r="N8190" s="7" t="str">
        <f>[1]!b_info_latestissurercreditrating2(A8190,日期设置!$B$2,"102","1")</f>
        <v>AA+</v>
      </c>
      <c r="O8190" s="44">
        <v>6.04</v>
      </c>
      <c r="P8190" s="9">
        <f>[1]!b_info_repurchasedate(A8190)</f>
        <v>0</v>
      </c>
      <c r="Q8190" s="44" t="s">
        <v>17498</v>
      </c>
      <c r="R8190" s="2" t="str">
        <f>IF((--IF(P8190=0,Q8190,P8190))&gt;(--日期设置!$B$2),IF(P8190=0,Q8190,P8190),Q8190)</f>
        <v>2021-08-20</v>
      </c>
      <c r="S8190" s="32" t="s">
        <v>18962</v>
      </c>
      <c r="T8190" s="8">
        <f>[1]!b_anal_ptmyear($A8190,日期设置!$B$2)</f>
        <v>0.41369863013698632</v>
      </c>
      <c r="U8190" s="8">
        <f>[1]!b_anal_termifexercise($A8190,日期设置!B$2)</f>
        <v>0</v>
      </c>
      <c r="V8190" s="10">
        <f>[1]!b_dq_dirtyprice(A8190,日期设置!$B$2)</f>
        <v>20.955100000000002</v>
      </c>
      <c r="W8190" s="11">
        <f>IF(U8190=0,ROUNDUP((Q8190-日期设置!$B$2)/365,0),ROUNDUP((R8190-日期设置!$B$2)/365,0))</f>
        <v>1</v>
      </c>
      <c r="X8190" s="18">
        <f>_xlfn.IFNA(VLOOKUP(A8190,过往入选债券!A:D,4,0),2)</f>
        <v>2</v>
      </c>
      <c r="Y8190">
        <f>_xlfn.IFNA(VLOOKUP(C8190,[2]Sheet1!$A:$A,1,0),3)</f>
        <v>3</v>
      </c>
    </row>
    <row r="8191" spans="1:25" hidden="1" x14ac:dyDescent="0.2">
      <c r="A8191" s="29" t="s">
        <v>12057</v>
      </c>
      <c r="B8191" s="29" t="s">
        <v>12058</v>
      </c>
      <c r="C8191" s="40" t="s">
        <v>11656</v>
      </c>
      <c r="D8191" s="26" t="str">
        <f>[1]!b_calc_yield(A8191,日期设置!$B$2,F8191,1,R8191,1,O8191,L8191,S8191,)</f>
        <v>Fetching...</v>
      </c>
      <c r="E8191" s="26">
        <f t="shared" si="254"/>
        <v>26.935965510288341</v>
      </c>
      <c r="F8191" s="18">
        <f>[1]!b_dq_cleanprice($A8191,日期设置!B$2)</f>
        <v>20.0672</v>
      </c>
      <c r="G8191" s="18" t="str">
        <f t="shared" si="255"/>
        <v>0.40 + 0</v>
      </c>
      <c r="H8191" s="27">
        <f>[1]!b_dq_pctchange($A8191,日期设置!$B$2,1)/100</f>
        <v>0</v>
      </c>
      <c r="I8191" s="26">
        <f>[1]!b_pq_pctchange(A8191,日期设置!$B$4,日期设置!$B$2,1)</f>
        <v>-1.2387481605795569</v>
      </c>
      <c r="J8191" s="26">
        <f>[1]!b_pq_pctchange(A8191,日期设置!$C$4,日期设置!$B$2,1)</f>
        <v>-1.2387481605795569</v>
      </c>
      <c r="K8191" s="52">
        <f>[1]!b_dq_amount($A8191,日期设置!B$2,2,10000)</f>
        <v>0</v>
      </c>
      <c r="L8191" s="26">
        <f>[1]!b_info_latestpar(A8191,日期设置!$B$2)</f>
        <v>19.999999999999996</v>
      </c>
      <c r="M8191" s="6">
        <f>[1]!b_info_outstandingbalance($A8191,日期设置!B$2)</f>
        <v>2</v>
      </c>
      <c r="N8191" s="7" t="str">
        <f>[1]!b_info_latestissurercreditrating2(A8191,日期设置!$B$2,"102","1")</f>
        <v>AA</v>
      </c>
      <c r="O8191" s="44">
        <v>6.44</v>
      </c>
      <c r="P8191" s="9">
        <f>[1]!b_info_repurchasedate(A8191)</f>
        <v>0</v>
      </c>
      <c r="Q8191" s="44" t="s">
        <v>16206</v>
      </c>
      <c r="R8191" s="2" t="str">
        <f>IF((--IF(P8191=0,Q8191,P8191))&gt;(--日期设置!$B$2),IF(P8191=0,Q8191,P8191),Q8191)</f>
        <v>2021-08-18</v>
      </c>
      <c r="S8191" s="32" t="s">
        <v>17992</v>
      </c>
      <c r="T8191" s="8">
        <f>[1]!b_anal_ptmyear($A8191,日期设置!$B$2)</f>
        <v>0.40821917808219177</v>
      </c>
      <c r="U8191" s="8">
        <f>[1]!b_anal_termifexercise($A8191,日期设置!B$2)</f>
        <v>0</v>
      </c>
      <c r="V8191" s="10">
        <f>[1]!b_dq_dirtyprice(A8191,日期设置!$B$2)</f>
        <v>20.8294</v>
      </c>
      <c r="W8191" s="11">
        <f>IF(U8191=0,ROUNDUP((Q8191-日期设置!$B$2)/365,0),ROUNDUP((R8191-日期设置!$B$2)/365,0))</f>
        <v>1</v>
      </c>
      <c r="X8191" s="18">
        <f>_xlfn.IFNA(VLOOKUP(A8191,过往入选债券!A:D,4,0),2)</f>
        <v>2</v>
      </c>
      <c r="Y8191">
        <f>_xlfn.IFNA(VLOOKUP(C8191,[2]Sheet1!$A:$A,1,0),3)</f>
        <v>3</v>
      </c>
    </row>
    <row r="8192" spans="1:25" hidden="1" x14ac:dyDescent="0.2">
      <c r="A8192" s="29" t="s">
        <v>12046</v>
      </c>
      <c r="B8192" s="29" t="s">
        <v>12047</v>
      </c>
      <c r="C8192" s="40" t="s">
        <v>12048</v>
      </c>
      <c r="D8192" s="26" t="str">
        <f>[1]!b_calc_yield(A8192,日期设置!$B$2,F8192,1,R8192,1,O8192,L8192,S8192,)</f>
        <v>Fetching...</v>
      </c>
      <c r="E8192" s="26">
        <f t="shared" si="254"/>
        <v>24.511240863367046</v>
      </c>
      <c r="F8192" s="18">
        <f>[1]!b_dq_cleanprice($A8192,日期设置!B$2)</f>
        <v>20.226299999999998</v>
      </c>
      <c r="G8192" s="18" t="str">
        <f t="shared" si="255"/>
        <v>0.40 + 0</v>
      </c>
      <c r="H8192" s="27">
        <f>[1]!b_dq_pctchange($A8192,日期设置!$B$2,1)/100</f>
        <v>0</v>
      </c>
      <c r="I8192" s="26">
        <f>[1]!b_pq_pctchange(A8192,日期设置!$B$4,日期设置!$B$2,1)</f>
        <v>0</v>
      </c>
      <c r="J8192" s="26">
        <f>[1]!b_pq_pctchange(A8192,日期设置!$C$4,日期设置!$B$2,1)</f>
        <v>-0.38807984201014079</v>
      </c>
      <c r="K8192" s="52">
        <f>[1]!b_dq_amount($A8192,日期设置!B$2,2,10000)</f>
        <v>0</v>
      </c>
      <c r="L8192" s="26">
        <f>[1]!b_info_latestpar(A8192,日期设置!$B$2)</f>
        <v>19.999999999999996</v>
      </c>
      <c r="M8192" s="6">
        <f>[1]!b_info_outstandingbalance($A8192,日期设置!B$2)</f>
        <v>2</v>
      </c>
      <c r="N8192" s="7" t="str">
        <f>[1]!b_info_latestissurercreditrating2(A8192,日期设置!$B$2,"102","1")</f>
        <v>AA</v>
      </c>
      <c r="O8192" s="44">
        <v>6.08</v>
      </c>
      <c r="P8192" s="9">
        <f>[1]!b_info_repurchasedate(A8192)</f>
        <v>0</v>
      </c>
      <c r="Q8192" s="44" t="s">
        <v>16206</v>
      </c>
      <c r="R8192" s="2" t="str">
        <f>IF((--IF(P8192=0,Q8192,P8192))&gt;(--日期设置!$B$2),IF(P8192=0,Q8192,P8192),Q8192)</f>
        <v>2021-08-18</v>
      </c>
      <c r="S8192" s="32" t="s">
        <v>17992</v>
      </c>
      <c r="T8192" s="8">
        <f>[1]!b_anal_ptmyear($A8192,日期设置!$B$2)</f>
        <v>0.40821917808219177</v>
      </c>
      <c r="U8192" s="8">
        <f>[1]!b_anal_termifexercise($A8192,日期设置!B$2)</f>
        <v>0</v>
      </c>
      <c r="V8192" s="10">
        <f>[1]!b_dq_dirtyprice(A8192,日期设置!$B$2)</f>
        <v>20.945900000000002</v>
      </c>
      <c r="W8192" s="11">
        <f>IF(U8192=0,ROUNDUP((Q8192-日期设置!$B$2)/365,0),ROUNDUP((R8192-日期设置!$B$2)/365,0))</f>
        <v>1</v>
      </c>
      <c r="X8192" s="18">
        <f>_xlfn.IFNA(VLOOKUP(A8192,过往入选债券!A:D,4,0),2)</f>
        <v>2</v>
      </c>
      <c r="Y8192" s="45">
        <f>_xlfn.IFNA(VLOOKUP(C8192,[2]Sheet1!$A:$A,1,0),3)</f>
        <v>3</v>
      </c>
    </row>
    <row r="8193" spans="1:25" hidden="1" x14ac:dyDescent="0.2">
      <c r="A8193" s="29" t="s">
        <v>1849</v>
      </c>
      <c r="B8193" s="29" t="s">
        <v>1850</v>
      </c>
      <c r="C8193" s="40" t="s">
        <v>1597</v>
      </c>
      <c r="D8193" s="26" t="str">
        <f>[1]!b_calc_yield(A8193,日期设置!$B$2,F8193,1,R8193,1,O8193,L8193,S8193,)</f>
        <v>Fetching...</v>
      </c>
      <c r="E8193" s="26">
        <f t="shared" si="254"/>
        <v>-3.0237689528047174</v>
      </c>
      <c r="F8193" s="18">
        <f>[1]!b_dq_cleanprice($A8193,日期设置!B$2)</f>
        <v>103.9992</v>
      </c>
      <c r="G8193" s="18" t="str">
        <f t="shared" si="255"/>
        <v>2.11 + 0.12</v>
      </c>
      <c r="H8193" s="27">
        <f>[1]!b_dq_pctchange($A8193,日期设置!$B$2,1)/100</f>
        <v>0</v>
      </c>
      <c r="I8193" s="26">
        <f>[1]!b_pq_pctchange(A8193,日期设置!$B$4,日期设置!$B$2,1)</f>
        <v>0</v>
      </c>
      <c r="J8193" s="26">
        <f>[1]!b_pq_pctchange(A8193,日期设置!$C$4,日期设置!$B$2,1)</f>
        <v>0</v>
      </c>
      <c r="K8193" s="52">
        <f>[1]!b_dq_amount($A8193,日期设置!B$2,2,10000)</f>
        <v>0</v>
      </c>
      <c r="L8193" s="26">
        <f>[1]!b_info_latestpar(A8193,日期设置!$B$2)</f>
        <v>100</v>
      </c>
      <c r="M8193" s="6">
        <f>[1]!b_info_outstandingbalance($A8193,日期设置!B$2)</f>
        <v>10</v>
      </c>
      <c r="N8193" s="7">
        <f>[1]!b_info_latestissurercreditrating2(A8193,日期设置!$B$2,"102","1")</f>
        <v>0</v>
      </c>
      <c r="O8193" s="44">
        <v>6.14</v>
      </c>
      <c r="P8193" s="9" t="str">
        <f>[1]!b_info_repurchasedate(A8193)</f>
        <v>2021-05-06</v>
      </c>
      <c r="Q8193" s="44" t="s">
        <v>17041</v>
      </c>
      <c r="R8193" s="2" t="str">
        <f>IF((--IF(P8193=0,Q8193,P8193))&gt;(--日期设置!$B$2),IF(P8193=0,Q8193,P8193),Q8193)</f>
        <v>2021-05-06</v>
      </c>
      <c r="S8193" s="32" t="s">
        <v>17810</v>
      </c>
      <c r="T8193" s="8">
        <f>[1]!b_anal_ptmyear($A8193,日期设置!$B$2)</f>
        <v>2.1123287671232878</v>
      </c>
      <c r="U8193" s="8">
        <f>[1]!b_anal_termifexercise($A8193,日期设置!B$2)</f>
        <v>0.12328767123287671</v>
      </c>
      <c r="V8193" s="10">
        <f>[1]!b_dq_dirtyprice(A8193,日期设置!$B$2)</f>
        <v>109.4495</v>
      </c>
      <c r="W8193" s="11">
        <f>IF(U8193=0,ROUNDUP((Q8193-日期设置!$B$2)/365,0),ROUNDUP((R8193-日期设置!$B$2)/365,0))</f>
        <v>1</v>
      </c>
      <c r="X8193" s="18">
        <f>_xlfn.IFNA(VLOOKUP(A8193,过往入选债券!A:D,4,0),2)</f>
        <v>2</v>
      </c>
      <c r="Y8193">
        <f>_xlfn.IFNA(VLOOKUP(C8193,[2]Sheet1!$A:$A,1,0),3)</f>
        <v>3</v>
      </c>
    </row>
    <row r="8194" spans="1:25" hidden="1" x14ac:dyDescent="0.2">
      <c r="A8194" s="29" t="s">
        <v>12053</v>
      </c>
      <c r="B8194" s="29" t="s">
        <v>12054</v>
      </c>
      <c r="C8194" s="40" t="s">
        <v>534</v>
      </c>
      <c r="D8194" s="26" t="str">
        <f>[1]!b_calc_yield(A8194,日期设置!$B$2,F8194,1,R8194,1,O8194,L8194,S8194,)</f>
        <v>Fetching...</v>
      </c>
      <c r="E8194" s="26">
        <f t="shared" ref="E8194:E8257" si="256">((O8194*W8194+L8194)/V8194-1)*100</f>
        <v>25.611403992920078</v>
      </c>
      <c r="F8194" s="18">
        <f>[1]!b_dq_cleanprice($A8194,日期设置!B$2)</f>
        <v>20.273700000000002</v>
      </c>
      <c r="G8194" s="18" t="str">
        <f t="shared" ref="G8194:G8257" si="257">LEFT(T8194,4)&amp;" + "&amp;LEFT(U8194,4)</f>
        <v>0.41 + 0</v>
      </c>
      <c r="H8194" s="27">
        <f>[1]!b_dq_pctchange($A8194,日期设置!$B$2,1)/100</f>
        <v>0</v>
      </c>
      <c r="I8194" s="26">
        <f>[1]!b_pq_pctchange(A8194,日期设置!$B$4,日期设置!$B$2,1)</f>
        <v>0</v>
      </c>
      <c r="J8194" s="26">
        <f>[1]!b_pq_pctchange(A8194,日期设置!$C$4,日期设置!$B$2,1)</f>
        <v>-0.2661379982093402</v>
      </c>
      <c r="K8194" s="52">
        <f>[1]!b_dq_amount($A8194,日期设置!B$2,2,10000)</f>
        <v>0</v>
      </c>
      <c r="L8194" s="26">
        <f>[1]!b_info_latestpar(A8194,日期设置!$B$2)</f>
        <v>19.999999999999996</v>
      </c>
      <c r="M8194" s="6">
        <f>[1]!b_info_outstandingbalance($A8194,日期设置!B$2)</f>
        <v>2.8</v>
      </c>
      <c r="N8194" s="7" t="str">
        <f>[1]!b_info_latestissurercreditrating2(A8194,日期设置!$B$2,"102","1")</f>
        <v>AA+</v>
      </c>
      <c r="O8194" s="44">
        <v>6.4</v>
      </c>
      <c r="P8194" s="9">
        <f>[1]!b_info_repurchasedate(A8194)</f>
        <v>0</v>
      </c>
      <c r="Q8194" s="44" t="s">
        <v>16141</v>
      </c>
      <c r="R8194" s="2" t="str">
        <f>IF((--IF(P8194=0,Q8194,P8194))&gt;(--日期设置!$B$2),IF(P8194=0,Q8194,P8194),Q8194)</f>
        <v>2021-08-22</v>
      </c>
      <c r="S8194" s="32" t="s">
        <v>18219</v>
      </c>
      <c r="T8194" s="8">
        <f>[1]!b_anal_ptmyear($A8194,日期设置!$B$2)</f>
        <v>0.41917808219178082</v>
      </c>
      <c r="U8194" s="8">
        <f>[1]!b_anal_termifexercise($A8194,日期设置!B$2)</f>
        <v>0</v>
      </c>
      <c r="V8194" s="10">
        <f>[1]!b_dq_dirtyprice(A8194,日期设置!$B$2)</f>
        <v>21.017199999999999</v>
      </c>
      <c r="W8194" s="11">
        <f>IF(U8194=0,ROUNDUP((Q8194-日期设置!$B$2)/365,0),ROUNDUP((R8194-日期设置!$B$2)/365,0))</f>
        <v>1</v>
      </c>
      <c r="X8194" s="18">
        <f>_xlfn.IFNA(VLOOKUP(A8194,过往入选债券!A:D,4,0),2)</f>
        <v>2</v>
      </c>
      <c r="Y8194">
        <f>_xlfn.IFNA(VLOOKUP(C8194,[2]Sheet1!$A:$A,1,0),3)</f>
        <v>3</v>
      </c>
    </row>
    <row r="8195" spans="1:25" hidden="1" x14ac:dyDescent="0.2">
      <c r="A8195" s="29" t="s">
        <v>11998</v>
      </c>
      <c r="B8195" s="29" t="s">
        <v>11999</v>
      </c>
      <c r="C8195" s="40" t="s">
        <v>4948</v>
      </c>
      <c r="D8195" s="26" t="str">
        <f>[1]!b_calc_yield(A8195,日期设置!$B$2,F8195,1,R8195,1,O8195,L8195,S8195,)</f>
        <v>Fetching...</v>
      </c>
      <c r="E8195" s="26">
        <f t="shared" si="256"/>
        <v>31.967355443653368</v>
      </c>
      <c r="F8195" s="18">
        <f>[1]!b_dq_cleanprice($A8195,日期设置!B$2)</f>
        <v>19.299399999999999</v>
      </c>
      <c r="G8195" s="18" t="str">
        <f t="shared" si="257"/>
        <v>0.35 + 0</v>
      </c>
      <c r="H8195" s="27">
        <f>[1]!b_dq_pctchange($A8195,日期设置!$B$2,1)/100</f>
        <v>0</v>
      </c>
      <c r="I8195" s="26">
        <f>[1]!b_pq_pctchange(A8195,日期设置!$B$4,日期设置!$B$2,1)</f>
        <v>0</v>
      </c>
      <c r="J8195" s="26">
        <f>[1]!b_pq_pctchange(A8195,日期设置!$C$4,日期设置!$B$2,1)</f>
        <v>0</v>
      </c>
      <c r="K8195" s="52">
        <f>[1]!b_dq_amount($A8195,日期设置!B$2,2,10000)</f>
        <v>0</v>
      </c>
      <c r="L8195" s="26">
        <f>[1]!b_info_latestpar(A8195,日期设置!$B$2)</f>
        <v>19.999999999999996</v>
      </c>
      <c r="M8195" s="6">
        <f>[1]!b_info_outstandingbalance($A8195,日期设置!B$2)</f>
        <v>2</v>
      </c>
      <c r="N8195" s="7" t="str">
        <f>[1]!b_info_latestissurercreditrating2(A8195,日期设置!$B$2,"102","1")</f>
        <v>AA</v>
      </c>
      <c r="O8195" s="44">
        <v>6.6</v>
      </c>
      <c r="P8195" s="9">
        <f>[1]!b_info_repurchasedate(A8195)</f>
        <v>0</v>
      </c>
      <c r="Q8195" s="44" t="s">
        <v>16013</v>
      </c>
      <c r="R8195" s="2" t="str">
        <f>IF((--IF(P8195=0,Q8195,P8195))&gt;(--日期设置!$B$2),IF(P8195=0,Q8195,P8195),Q8195)</f>
        <v>2021-07-28</v>
      </c>
      <c r="S8195" s="32" t="s">
        <v>18434</v>
      </c>
      <c r="T8195" s="8">
        <f>[1]!b_anal_ptmyear($A8195,日期设置!$B$2)</f>
        <v>0.35068493150684932</v>
      </c>
      <c r="U8195" s="8">
        <f>[1]!b_anal_termifexercise($A8195,日期设置!B$2)</f>
        <v>0</v>
      </c>
      <c r="V8195" s="10">
        <f>[1]!b_dq_dirtyprice(A8195,日期设置!$B$2)</f>
        <v>20.156500000000001</v>
      </c>
      <c r="W8195" s="11">
        <f>IF(U8195=0,ROUNDUP((Q8195-日期设置!$B$2)/365,0),ROUNDUP((R8195-日期设置!$B$2)/365,0))</f>
        <v>1</v>
      </c>
      <c r="X8195" s="18">
        <f>_xlfn.IFNA(VLOOKUP(A8195,过往入选债券!A:D,4,0),2)</f>
        <v>2</v>
      </c>
      <c r="Y8195">
        <f>_xlfn.IFNA(VLOOKUP(C8195,[2]Sheet1!$A:$A,1,0),3)</f>
        <v>3</v>
      </c>
    </row>
    <row r="8196" spans="1:25" hidden="1" x14ac:dyDescent="0.2">
      <c r="A8196" s="29" t="s">
        <v>12059</v>
      </c>
      <c r="B8196" s="29" t="s">
        <v>12060</v>
      </c>
      <c r="C8196" s="40" t="s">
        <v>414</v>
      </c>
      <c r="D8196" s="26" t="str">
        <f>[1]!b_calc_yield(A8196,日期设置!$B$2,F8196,1,R8196,1,O8196,L8196,S8196,)</f>
        <v>Fetching...</v>
      </c>
      <c r="E8196" s="26">
        <f t="shared" si="256"/>
        <v>28.653850757702703</v>
      </c>
      <c r="F8196" s="18">
        <f>[1]!b_dq_cleanprice($A8196,日期设置!B$2)</f>
        <v>20.079899999999999</v>
      </c>
      <c r="G8196" s="18" t="str">
        <f t="shared" si="257"/>
        <v>0.41 + 0</v>
      </c>
      <c r="H8196" s="27">
        <f>[1]!b_dq_pctchange($A8196,日期设置!$B$2,1)/100</f>
        <v>0</v>
      </c>
      <c r="I8196" s="26">
        <f>[1]!b_pq_pctchange(A8196,日期设置!$B$4,日期设置!$B$2,1)</f>
        <v>0</v>
      </c>
      <c r="J8196" s="26">
        <f>[1]!b_pq_pctchange(A8196,日期设置!$C$4,日期设置!$B$2,1)</f>
        <v>0</v>
      </c>
      <c r="K8196" s="52">
        <f>[1]!b_dq_amount($A8196,日期设置!B$2,2,10000)</f>
        <v>0</v>
      </c>
      <c r="L8196" s="26">
        <f>[1]!b_info_latestpar(A8196,日期设置!$B$2)</f>
        <v>19.999999999999996</v>
      </c>
      <c r="M8196" s="6">
        <f>[1]!b_info_outstandingbalance($A8196,日期设置!B$2)</f>
        <v>3</v>
      </c>
      <c r="N8196" s="7" t="str">
        <f>[1]!b_info_latestissurercreditrating2(A8196,日期设置!$B$2,"102","1")</f>
        <v>AA+</v>
      </c>
      <c r="O8196" s="44">
        <v>6.87</v>
      </c>
      <c r="P8196" s="9">
        <f>[1]!b_info_repurchasedate(A8196)</f>
        <v>0</v>
      </c>
      <c r="Q8196" s="44" t="s">
        <v>17498</v>
      </c>
      <c r="R8196" s="2" t="str">
        <f>IF((--IF(P8196=0,Q8196,P8196))&gt;(--日期设置!$B$2),IF(P8196=0,Q8196,P8196),Q8196)</f>
        <v>2021-08-20</v>
      </c>
      <c r="S8196" s="32" t="s">
        <v>18962</v>
      </c>
      <c r="T8196" s="8">
        <f>[1]!b_anal_ptmyear($A8196,日期设置!$B$2)</f>
        <v>0.41369863013698632</v>
      </c>
      <c r="U8196" s="8">
        <f>[1]!b_anal_termifexercise($A8196,日期设置!B$2)</f>
        <v>0</v>
      </c>
      <c r="V8196" s="10">
        <f>[1]!b_dq_dirtyprice(A8196,日期设置!$B$2)</f>
        <v>20.8855</v>
      </c>
      <c r="W8196" s="11">
        <f>IF(U8196=0,ROUNDUP((Q8196-日期设置!$B$2)/365,0),ROUNDUP((R8196-日期设置!$B$2)/365,0))</f>
        <v>1</v>
      </c>
      <c r="X8196" s="18">
        <f>_xlfn.IFNA(VLOOKUP(A8196,过往入选债券!A:D,4,0),2)</f>
        <v>2</v>
      </c>
      <c r="Y8196">
        <f>_xlfn.IFNA(VLOOKUP(C8196,[2]Sheet1!$A:$A,1,0),3)</f>
        <v>3</v>
      </c>
    </row>
    <row r="8197" spans="1:25" hidden="1" x14ac:dyDescent="0.2">
      <c r="A8197" s="29" t="s">
        <v>12051</v>
      </c>
      <c r="B8197" s="29" t="s">
        <v>12052</v>
      </c>
      <c r="C8197" s="40" t="s">
        <v>358</v>
      </c>
      <c r="D8197" s="26" t="str">
        <f>[1]!b_calc_yield(A8197,日期设置!$B$2,F8197,1,R8197,1,O8197,L8197,S8197,)</f>
        <v>Fetching...</v>
      </c>
      <c r="E8197" s="26">
        <f t="shared" si="256"/>
        <v>27.021116066738582</v>
      </c>
      <c r="F8197" s="18">
        <f>[1]!b_dq_cleanprice($A8197,日期设置!B$2)</f>
        <v>20.163900000000002</v>
      </c>
      <c r="G8197" s="18" t="str">
        <f t="shared" si="257"/>
        <v>0.41 + 0</v>
      </c>
      <c r="H8197" s="27">
        <f>[1]!b_dq_pctchange($A8197,日期设置!$B$2,1)/100</f>
        <v>0</v>
      </c>
      <c r="I8197" s="26">
        <f>[1]!b_pq_pctchange(A8197,日期设置!$B$4,日期设置!$B$2,1)</f>
        <v>0</v>
      </c>
      <c r="J8197" s="26">
        <f>[1]!b_pq_pctchange(A8197,日期设置!$C$4,日期设置!$B$2,1)</f>
        <v>-0.19748760134231866</v>
      </c>
      <c r="K8197" s="52">
        <f>[1]!b_dq_amount($A8197,日期设置!B$2,2,10000)</f>
        <v>0</v>
      </c>
      <c r="L8197" s="26">
        <f>[1]!b_info_latestpar(A8197,日期设置!$B$2)</f>
        <v>19.999999999999996</v>
      </c>
      <c r="M8197" s="6">
        <f>[1]!b_info_outstandingbalance($A8197,日期设置!B$2)</f>
        <v>1.8</v>
      </c>
      <c r="N8197" s="7" t="str">
        <f>[1]!b_info_latestissurercreditrating2(A8197,日期设置!$B$2,"102","1")</f>
        <v>AA</v>
      </c>
      <c r="O8197" s="44">
        <v>6.6</v>
      </c>
      <c r="P8197" s="9">
        <f>[1]!b_info_repurchasedate(A8197)</f>
        <v>0</v>
      </c>
      <c r="Q8197" s="44" t="s">
        <v>16731</v>
      </c>
      <c r="R8197" s="2" t="str">
        <f>IF((--IF(P8197=0,Q8197,P8197))&gt;(--日期设置!$B$2),IF(P8197=0,Q8197,P8197),Q8197)</f>
        <v>2021-08-19</v>
      </c>
      <c r="S8197" s="32" t="s">
        <v>18451</v>
      </c>
      <c r="T8197" s="8">
        <f>[1]!b_anal_ptmyear($A8197,日期设置!$B$2)</f>
        <v>0.41095890410958902</v>
      </c>
      <c r="U8197" s="8">
        <f>[1]!b_anal_termifexercise($A8197,日期设置!B$2)</f>
        <v>0</v>
      </c>
      <c r="V8197" s="10">
        <f>[1]!b_dq_dirtyprice(A8197,日期设置!$B$2)</f>
        <v>20.941400000000002</v>
      </c>
      <c r="W8197" s="11">
        <f>IF(U8197=0,ROUNDUP((Q8197-日期设置!$B$2)/365,0),ROUNDUP((R8197-日期设置!$B$2)/365,0))</f>
        <v>1</v>
      </c>
      <c r="X8197" s="18">
        <f>_xlfn.IFNA(VLOOKUP(A8197,过往入选债券!A:D,4,0),2)</f>
        <v>2</v>
      </c>
      <c r="Y8197">
        <f>_xlfn.IFNA(VLOOKUP(C8197,[2]Sheet1!$A:$A,1,0),3)</f>
        <v>3</v>
      </c>
    </row>
    <row r="8198" spans="1:25" hidden="1" x14ac:dyDescent="0.2">
      <c r="A8198" s="29" t="s">
        <v>6527</v>
      </c>
      <c r="B8198" s="29" t="s">
        <v>6528</v>
      </c>
      <c r="C8198" s="40" t="s">
        <v>1078</v>
      </c>
      <c r="D8198" s="26" t="str">
        <f>[1]!b_calc_yield(A8198,日期设置!$B$2,F8198,1,R8198,1,O8198,L8198,S8198,)</f>
        <v>Fetching...</v>
      </c>
      <c r="E8198" s="26">
        <f t="shared" si="256"/>
        <v>-0.60650546513651982</v>
      </c>
      <c r="F8198" s="18">
        <f>[1]!b_dq_cleanprice($A8198,日期设置!B$2)</f>
        <v>100.7677</v>
      </c>
      <c r="G8198" s="18" t="str">
        <f t="shared" si="257"/>
        <v>2.02 + 0.02</v>
      </c>
      <c r="H8198" s="27">
        <f>[1]!b_dq_pctchange($A8198,日期设置!$B$2,1)/100</f>
        <v>0</v>
      </c>
      <c r="I8198" s="26">
        <f>[1]!b_pq_pctchange(A8198,日期设置!$B$4,日期设置!$B$2,1)</f>
        <v>0</v>
      </c>
      <c r="J8198" s="26">
        <f>[1]!b_pq_pctchange(A8198,日期设置!$C$4,日期设置!$B$2,1)</f>
        <v>0.26636815920398499</v>
      </c>
      <c r="K8198" s="52">
        <f>[1]!b_dq_amount($A8198,日期设置!B$2,2,10000)</f>
        <v>0</v>
      </c>
      <c r="L8198" s="26">
        <f>[1]!b_info_latestpar(A8198,日期设置!$B$2)</f>
        <v>100</v>
      </c>
      <c r="M8198" s="6">
        <f>[1]!b_info_outstandingbalance($A8198,日期设置!B$2)</f>
        <v>7</v>
      </c>
      <c r="N8198" s="7" t="str">
        <f>[1]!b_info_latestissurercreditrating2(A8198,日期设置!$B$2,"102","1")</f>
        <v>AA+</v>
      </c>
      <c r="O8198" s="44">
        <v>5.62</v>
      </c>
      <c r="P8198" s="9" t="str">
        <f>[1]!b_info_repurchasedate(A8198)</f>
        <v>2021-03-30</v>
      </c>
      <c r="Q8198" s="44" t="s">
        <v>16123</v>
      </c>
      <c r="R8198" s="2" t="str">
        <f>IF((--IF(P8198=0,Q8198,P8198))&gt;(--日期设置!$B$2),IF(P8198=0,Q8198,P8198),Q8198)</f>
        <v>2021-03-30</v>
      </c>
      <c r="S8198" s="32" t="s">
        <v>17909</v>
      </c>
      <c r="T8198" s="8">
        <f>[1]!b_anal_ptmyear($A8198,日期设置!$B$2)</f>
        <v>2.021917808219178</v>
      </c>
      <c r="U8198" s="8">
        <f>[1]!b_anal_termifexercise($A8198,日期设置!B$2)</f>
        <v>2.1917808219178082E-2</v>
      </c>
      <c r="V8198" s="10">
        <f>[1]!b_dq_dirtyprice(A8198,日期设置!$B$2)</f>
        <v>106.2645</v>
      </c>
      <c r="W8198" s="11">
        <f>IF(U8198=0,ROUNDUP((Q8198-日期设置!$B$2)/365,0),ROUNDUP((R8198-日期设置!$B$2)/365,0))</f>
        <v>1</v>
      </c>
      <c r="X8198" s="18">
        <f>_xlfn.IFNA(VLOOKUP(A8198,过往入选债券!A:D,4,0),2)</f>
        <v>2</v>
      </c>
      <c r="Y8198">
        <f>_xlfn.IFNA(VLOOKUP(C8198,[2]Sheet1!$A:$A,1,0),3)</f>
        <v>3</v>
      </c>
    </row>
    <row r="8199" spans="1:25" hidden="1" x14ac:dyDescent="0.2">
      <c r="A8199" s="29" t="s">
        <v>12041</v>
      </c>
      <c r="B8199" s="29" t="s">
        <v>12042</v>
      </c>
      <c r="C8199" s="40" t="s">
        <v>12043</v>
      </c>
      <c r="D8199" s="26" t="str">
        <f>[1]!b_calc_yield(A8199,日期设置!$B$2,F8199,1,R8199,1,O8199,L8199,S8199,)</f>
        <v>Fetching...</v>
      </c>
      <c r="E8199" s="26">
        <f t="shared" si="256"/>
        <v>24.394775229379583</v>
      </c>
      <c r="F8199" s="18">
        <f>[1]!b_dq_cleanprice($A8199,日期设置!B$2)</f>
        <v>20.314499999999999</v>
      </c>
      <c r="G8199" s="18" t="str">
        <f t="shared" si="257"/>
        <v>0.40 + 0</v>
      </c>
      <c r="H8199" s="27">
        <f>[1]!b_dq_pctchange($A8199,日期设置!$B$2,1)/100</f>
        <v>0</v>
      </c>
      <c r="I8199" s="26">
        <f>[1]!b_pq_pctchange(A8199,日期设置!$B$4,日期设置!$B$2,1)</f>
        <v>0</v>
      </c>
      <c r="J8199" s="26">
        <f>[1]!b_pq_pctchange(A8199,日期设置!$C$4,日期设置!$B$2,1)</f>
        <v>0</v>
      </c>
      <c r="K8199" s="52">
        <f>[1]!b_dq_amount($A8199,日期设置!B$2,2,10000)</f>
        <v>0</v>
      </c>
      <c r="L8199" s="26">
        <f>[1]!b_info_latestpar(A8199,日期设置!$B$2)</f>
        <v>19.999999999999996</v>
      </c>
      <c r="M8199" s="6">
        <f>[1]!b_info_outstandingbalance($A8199,日期设置!B$2)</f>
        <v>2.4</v>
      </c>
      <c r="N8199" s="7" t="str">
        <f>[1]!b_info_latestissurercreditrating2(A8199,日期设置!$B$2,"102","1")</f>
        <v>AA+</v>
      </c>
      <c r="O8199" s="44">
        <v>6.18</v>
      </c>
      <c r="P8199" s="9">
        <f>[1]!b_info_repurchasedate(A8199)</f>
        <v>0</v>
      </c>
      <c r="Q8199" s="44" t="s">
        <v>16206</v>
      </c>
      <c r="R8199" s="2" t="str">
        <f>IF((--IF(P8199=0,Q8199,P8199))&gt;(--日期设置!$B$2),IF(P8199=0,Q8199,P8199),Q8199)</f>
        <v>2021-08-18</v>
      </c>
      <c r="S8199" s="32" t="s">
        <v>17992</v>
      </c>
      <c r="T8199" s="8">
        <f>[1]!b_anal_ptmyear($A8199,日期设置!$B$2)</f>
        <v>0.40821917808219177</v>
      </c>
      <c r="U8199" s="8">
        <f>[1]!b_anal_termifexercise($A8199,日期设置!B$2)</f>
        <v>0</v>
      </c>
      <c r="V8199" s="10">
        <f>[1]!b_dq_dirtyprice(A8199,日期设置!$B$2)</f>
        <v>21.0459</v>
      </c>
      <c r="W8199" s="11">
        <f>IF(U8199=0,ROUNDUP((Q8199-日期设置!$B$2)/365,0),ROUNDUP((R8199-日期设置!$B$2)/365,0))</f>
        <v>1</v>
      </c>
      <c r="X8199" s="18">
        <f>_xlfn.IFNA(VLOOKUP(A8199,过往入选债券!A:D,4,0),2)</f>
        <v>2</v>
      </c>
      <c r="Y8199">
        <f>_xlfn.IFNA(VLOOKUP(C8199,[2]Sheet1!$A:$A,1,0),3)</f>
        <v>3</v>
      </c>
    </row>
    <row r="8200" spans="1:25" hidden="1" x14ac:dyDescent="0.2">
      <c r="A8200" s="29" t="s">
        <v>12049</v>
      </c>
      <c r="B8200" s="29" t="s">
        <v>12050</v>
      </c>
      <c r="C8200" s="40" t="s">
        <v>6712</v>
      </c>
      <c r="D8200" s="26" t="str">
        <f>[1]!b_calc_yield(A8200,日期设置!$B$2,F8200,1,R8200,1,O8200,L8200,S8200,)</f>
        <v>Fetching...</v>
      </c>
      <c r="E8200" s="26">
        <f t="shared" si="256"/>
        <v>26.432954383294472</v>
      </c>
      <c r="F8200" s="18">
        <f>[1]!b_dq_cleanprice($A8200,日期设置!B$2)</f>
        <v>20.2514</v>
      </c>
      <c r="G8200" s="18" t="str">
        <f t="shared" si="257"/>
        <v>0.41 + 0</v>
      </c>
      <c r="H8200" s="27">
        <f>[1]!b_dq_pctchange($A8200,日期设置!$B$2,1)/100</f>
        <v>0</v>
      </c>
      <c r="I8200" s="26">
        <f>[1]!b_pq_pctchange(A8200,日期设置!$B$4,日期设置!$B$2,1)</f>
        <v>0</v>
      </c>
      <c r="J8200" s="26">
        <f>[1]!b_pq_pctchange(A8200,日期设置!$C$4,日期设置!$B$2,1)</f>
        <v>1.8767656413608537E-2</v>
      </c>
      <c r="K8200" s="52">
        <f>[1]!b_dq_amount($A8200,日期设置!B$2,2,10000)</f>
        <v>0</v>
      </c>
      <c r="L8200" s="26">
        <f>[1]!b_info_latestpar(A8200,日期设置!$B$2)</f>
        <v>19.999999999999996</v>
      </c>
      <c r="M8200" s="6">
        <f>[1]!b_info_outstandingbalance($A8200,日期设置!B$2)</f>
        <v>3</v>
      </c>
      <c r="N8200" s="7" t="str">
        <f>[1]!b_info_latestissurercreditrating2(A8200,日期设置!$B$2,"102","1")</f>
        <v>AA</v>
      </c>
      <c r="O8200" s="44">
        <v>6.58</v>
      </c>
      <c r="P8200" s="9">
        <f>[1]!b_info_repurchasedate(A8200)</f>
        <v>0</v>
      </c>
      <c r="Q8200" s="44" t="s">
        <v>17498</v>
      </c>
      <c r="R8200" s="2" t="str">
        <f>IF((--IF(P8200=0,Q8200,P8200))&gt;(--日期设置!$B$2),IF(P8200=0,Q8200,P8200),Q8200)</f>
        <v>2021-08-20</v>
      </c>
      <c r="S8200" s="32" t="s">
        <v>18962</v>
      </c>
      <c r="T8200" s="8">
        <f>[1]!b_anal_ptmyear($A8200,日期设置!$B$2)</f>
        <v>0.41369863013698632</v>
      </c>
      <c r="U8200" s="8">
        <f>[1]!b_anal_termifexercise($A8200,日期设置!B$2)</f>
        <v>0</v>
      </c>
      <c r="V8200" s="10">
        <f>[1]!b_dq_dirtyprice(A8200,日期设置!$B$2)</f>
        <v>21.023</v>
      </c>
      <c r="W8200" s="11">
        <f>IF(U8200=0,ROUNDUP((Q8200-日期设置!$B$2)/365,0),ROUNDUP((R8200-日期设置!$B$2)/365,0))</f>
        <v>1</v>
      </c>
      <c r="X8200" s="18">
        <f>_xlfn.IFNA(VLOOKUP(A8200,过往入选债券!A:D,4,0),2)</f>
        <v>2</v>
      </c>
      <c r="Y8200">
        <f>_xlfn.IFNA(VLOOKUP(C8200,[2]Sheet1!$A:$A,1,0),3)</f>
        <v>3</v>
      </c>
    </row>
    <row r="8201" spans="1:25" hidden="1" x14ac:dyDescent="0.2">
      <c r="A8201" s="29" t="s">
        <v>12730</v>
      </c>
      <c r="B8201" s="29" t="s">
        <v>12731</v>
      </c>
      <c r="C8201" s="40" t="s">
        <v>12320</v>
      </c>
      <c r="D8201" s="26" t="str">
        <f>[1]!b_calc_yield(A8201,日期设置!$B$2,F8201,1,R8201,1,O8201,L8201,S8201,)</f>
        <v>Fetching...</v>
      </c>
      <c r="E8201" s="26">
        <f t="shared" si="256"/>
        <v>18.170911325484518</v>
      </c>
      <c r="F8201" s="18">
        <f>[1]!b_dq_cleanprice($A8201,日期设置!B$2)</f>
        <v>19.920100000000001</v>
      </c>
      <c r="G8201" s="18" t="str">
        <f t="shared" si="257"/>
        <v>0.30 + 0</v>
      </c>
      <c r="H8201" s="27">
        <f>[1]!b_dq_pctchange($A8201,日期设置!$B$2,1)/100</f>
        <v>0</v>
      </c>
      <c r="I8201" s="26">
        <f>[1]!b_pq_pctchange(A8201,日期设置!$B$4,日期设置!$B$2,1)</f>
        <v>0</v>
      </c>
      <c r="J8201" s="26">
        <f>[1]!b_pq_pctchange(A8201,日期设置!$C$4,日期设置!$B$2,1)</f>
        <v>0.33848959094137226</v>
      </c>
      <c r="K8201" s="52">
        <f>[1]!b_dq_amount($A8201,日期设置!B$2,2,10000)</f>
        <v>0</v>
      </c>
      <c r="L8201" s="26">
        <f>[1]!b_info_latestpar(A8201,日期设置!$B$2)</f>
        <v>19.999999999999996</v>
      </c>
      <c r="M8201" s="6">
        <f>[1]!b_info_outstandingbalance($A8201,日期设置!B$2)</f>
        <v>2.6</v>
      </c>
      <c r="N8201" s="7" t="str">
        <f>[1]!b_info_latestissurercreditrating2(A8201,日期设置!$B$2,"102","1")</f>
        <v>AA</v>
      </c>
      <c r="O8201" s="44">
        <v>4.2300000000000004</v>
      </c>
      <c r="P8201" s="9">
        <f>[1]!b_info_repurchasedate(A8201)</f>
        <v>0</v>
      </c>
      <c r="Q8201" s="44" t="s">
        <v>16580</v>
      </c>
      <c r="R8201" s="2" t="str">
        <f>IF((--IF(P8201=0,Q8201,P8201))&gt;(--日期设置!$B$2),IF(P8201=0,Q8201,P8201),Q8201)</f>
        <v>2021-07-13</v>
      </c>
      <c r="S8201" s="32" t="s">
        <v>18330</v>
      </c>
      <c r="T8201" s="8">
        <f>[1]!b_anal_ptmyear($A8201,日期设置!$B$2)</f>
        <v>0.30958904109589042</v>
      </c>
      <c r="U8201" s="8">
        <f>[1]!b_anal_termifexercise($A8201,日期设置!B$2)</f>
        <v>0</v>
      </c>
      <c r="V8201" s="10">
        <f>[1]!b_dq_dirtyprice(A8201,日期设置!$B$2)</f>
        <v>20.504200000000001</v>
      </c>
      <c r="W8201" s="11">
        <f>IF(U8201=0,ROUNDUP((Q8201-日期设置!$B$2)/365,0),ROUNDUP((R8201-日期设置!$B$2)/365,0))</f>
        <v>1</v>
      </c>
      <c r="X8201" s="18">
        <f>_xlfn.IFNA(VLOOKUP(A8201,过往入选债券!A:D,4,0),2)</f>
        <v>2</v>
      </c>
      <c r="Y8201">
        <f>_xlfn.IFNA(VLOOKUP(C8201,[2]Sheet1!$A:$A,1,0),3)</f>
        <v>3</v>
      </c>
    </row>
    <row r="8202" spans="1:25" hidden="1" x14ac:dyDescent="0.2">
      <c r="A8202" s="29" t="s">
        <v>12068</v>
      </c>
      <c r="B8202" s="29" t="s">
        <v>12069</v>
      </c>
      <c r="C8202" s="40" t="s">
        <v>1078</v>
      </c>
      <c r="D8202" s="26" t="str">
        <f>[1]!b_calc_yield(A8202,日期设置!$B$2,F8202,1,R8202,1,O8202,L8202,S8202,)</f>
        <v>Fetching...</v>
      </c>
      <c r="E8202" s="26">
        <f t="shared" si="256"/>
        <v>27.861238803848142</v>
      </c>
      <c r="F8202" s="18">
        <f>[1]!b_dq_cleanprice($A8202,日期设置!B$2)</f>
        <v>20.290199999999999</v>
      </c>
      <c r="G8202" s="18" t="str">
        <f t="shared" si="257"/>
        <v>0.41 + 0</v>
      </c>
      <c r="H8202" s="27">
        <f>[1]!b_dq_pctchange($A8202,日期设置!$B$2,1)/100</f>
        <v>0</v>
      </c>
      <c r="I8202" s="26">
        <f>[1]!b_pq_pctchange(A8202,日期设置!$B$4,日期设置!$B$2,1)</f>
        <v>0</v>
      </c>
      <c r="J8202" s="26">
        <f>[1]!b_pq_pctchange(A8202,日期设置!$C$4,日期设置!$B$2,1)</f>
        <v>-0.18644142836763147</v>
      </c>
      <c r="K8202" s="52">
        <f>[1]!b_dq_amount($A8202,日期设置!B$2,2,10000)</f>
        <v>0</v>
      </c>
      <c r="L8202" s="26">
        <f>[1]!b_info_latestpar(A8202,日期设置!$B$2)</f>
        <v>19.999999999999996</v>
      </c>
      <c r="M8202" s="6">
        <f>[1]!b_info_outstandingbalance($A8202,日期设置!B$2)</f>
        <v>3</v>
      </c>
      <c r="N8202" s="7" t="str">
        <f>[1]!b_info_latestissurercreditrating2(A8202,日期设置!$B$2,"102","1")</f>
        <v>AA+</v>
      </c>
      <c r="O8202" s="44">
        <v>6.98</v>
      </c>
      <c r="P8202" s="9">
        <f>[1]!b_info_repurchasedate(A8202)</f>
        <v>0</v>
      </c>
      <c r="Q8202" s="44" t="s">
        <v>16141</v>
      </c>
      <c r="R8202" s="2" t="str">
        <f>IF((--IF(P8202=0,Q8202,P8202))&gt;(--日期设置!$B$2),IF(P8202=0,Q8202,P8202),Q8202)</f>
        <v>2021-08-22</v>
      </c>
      <c r="S8202" s="32" t="s">
        <v>18219</v>
      </c>
      <c r="T8202" s="8">
        <f>[1]!b_anal_ptmyear($A8202,日期设置!$B$2)</f>
        <v>0.41917808219178082</v>
      </c>
      <c r="U8202" s="8">
        <f>[1]!b_anal_termifexercise($A8202,日期设置!B$2)</f>
        <v>0</v>
      </c>
      <c r="V8202" s="10">
        <f>[1]!b_dq_dirtyprice(A8202,日期设置!$B$2)</f>
        <v>21.100999999999999</v>
      </c>
      <c r="W8202" s="11">
        <f>IF(U8202=0,ROUNDUP((Q8202-日期设置!$B$2)/365,0),ROUNDUP((R8202-日期设置!$B$2)/365,0))</f>
        <v>1</v>
      </c>
      <c r="X8202" s="18">
        <f>_xlfn.IFNA(VLOOKUP(A8202,过往入选债券!A:D,4,0),2)</f>
        <v>2</v>
      </c>
      <c r="Y8202">
        <f>_xlfn.IFNA(VLOOKUP(C8202,[2]Sheet1!$A:$A,1,0),3)</f>
        <v>3</v>
      </c>
    </row>
    <row r="8203" spans="1:25" x14ac:dyDescent="0.2">
      <c r="A8203" s="29" t="s">
        <v>6478</v>
      </c>
      <c r="B8203" s="29" t="s">
        <v>6479</v>
      </c>
      <c r="C8203" s="40" t="s">
        <v>6342</v>
      </c>
      <c r="D8203" s="26" t="str">
        <f>[1]!b_calc_yield(A8203,日期设置!$B$2,F8203,1,R8203,1,O8203,L8203,S8203,)</f>
        <v>Fetching...</v>
      </c>
      <c r="E8203" s="26">
        <f t="shared" si="256"/>
        <v>-0.31834123695619887</v>
      </c>
      <c r="F8203" s="18">
        <f>[1]!b_dq_cleanprice($A8203,日期设置!B$2)</f>
        <v>100.4029</v>
      </c>
      <c r="G8203" s="18" t="str">
        <f t="shared" si="257"/>
        <v>2.01 + 0.01</v>
      </c>
      <c r="H8203" s="27">
        <f>[1]!b_dq_pctchange($A8203,日期设置!$B$2,1)/100</f>
        <v>2.1489685350282784E-3</v>
      </c>
      <c r="I8203" s="26">
        <f>[1]!b_pq_pctchange(A8203,日期设置!$B$4,日期设置!$B$2,1)</f>
        <v>0.16071139983520319</v>
      </c>
      <c r="J8203" s="26">
        <f>[1]!b_pq_pctchange(A8203,日期设置!$C$4,日期设置!$B$2,1)</f>
        <v>0.14762370717041873</v>
      </c>
      <c r="K8203" s="52">
        <f>[1]!b_dq_amount($A8203,日期设置!B$2,2,10000)</f>
        <v>31875.732741000003</v>
      </c>
      <c r="L8203" s="26">
        <f>[1]!b_info_latestpar(A8203,日期设置!$B$2)</f>
        <v>100</v>
      </c>
      <c r="M8203" s="6">
        <f>[1]!b_info_outstandingbalance($A8203,日期设置!B$2)</f>
        <v>10</v>
      </c>
      <c r="N8203" s="7" t="str">
        <f>[1]!b_info_latestissurercreditrating2(A8203,日期设置!$B$2,"102","1")</f>
        <v>AA+</v>
      </c>
      <c r="O8203" s="44">
        <v>5.9</v>
      </c>
      <c r="P8203" s="9" t="str">
        <f>[1]!b_info_repurchasedate(A8203)</f>
        <v>2021-03-26</v>
      </c>
      <c r="Q8203" s="44" t="s">
        <v>16019</v>
      </c>
      <c r="R8203" s="2" t="str">
        <f>IF((--IF(P8203=0,Q8203,P8203))&gt;(--日期设置!$B$2),IF(P8203=0,Q8203,P8203),Q8203)</f>
        <v>2021-03-26</v>
      </c>
      <c r="S8203" s="32" t="s">
        <v>17895</v>
      </c>
      <c r="T8203" s="8">
        <f>[1]!b_anal_ptmyear($A8203,日期设置!$B$2)</f>
        <v>2.010958904109589</v>
      </c>
      <c r="U8203" s="8">
        <f>[1]!b_anal_termifexercise($A8203,日期设置!B$2)</f>
        <v>1.0958904109589041E-2</v>
      </c>
      <c r="V8203" s="10">
        <f>[1]!b_dq_dirtyprice(A8203,日期设置!$B$2)</f>
        <v>106.23820000000001</v>
      </c>
      <c r="W8203" s="11">
        <f>IF(U8203=0,ROUNDUP((Q8203-日期设置!$B$2)/365,0),ROUNDUP((R8203-日期设置!$B$2)/365,0))</f>
        <v>1</v>
      </c>
      <c r="X8203" s="18">
        <f>_xlfn.IFNA(VLOOKUP(A8203,过往入选债券!A:D,4,0),2)</f>
        <v>2</v>
      </c>
      <c r="Y8203">
        <f>_xlfn.IFNA(VLOOKUP(C8203,[2]Sheet1!$A:$A,1,0),3)</f>
        <v>3</v>
      </c>
    </row>
    <row r="8204" spans="1:25" hidden="1" x14ac:dyDescent="0.2">
      <c r="A8204" s="29" t="s">
        <v>12072</v>
      </c>
      <c r="B8204" s="29" t="s">
        <v>12073</v>
      </c>
      <c r="C8204" s="40" t="s">
        <v>12074</v>
      </c>
      <c r="D8204" s="26" t="str">
        <f>[1]!b_calc_yield(A8204,日期设置!$B$2,F8204,1,R8204,1,O8204,L8204,S8204,)</f>
        <v>Fetching...</v>
      </c>
      <c r="E8204" s="26">
        <f t="shared" si="256"/>
        <v>27.636194581801266</v>
      </c>
      <c r="F8204" s="18">
        <f>[1]!b_dq_cleanprice($A8204,日期设置!B$2)</f>
        <v>20.480499999999999</v>
      </c>
      <c r="G8204" s="18" t="str">
        <f t="shared" si="257"/>
        <v>0.43 + 0</v>
      </c>
      <c r="H8204" s="27">
        <f>[1]!b_dq_pctchange($A8204,日期设置!$B$2,1)/100</f>
        <v>0</v>
      </c>
      <c r="I8204" s="26">
        <f>[1]!b_pq_pctchange(A8204,日期设置!$B$4,日期设置!$B$2,1)</f>
        <v>0</v>
      </c>
      <c r="J8204" s="26">
        <f>[1]!b_pq_pctchange(A8204,日期设置!$C$4,日期设置!$B$2,1)</f>
        <v>0</v>
      </c>
      <c r="K8204" s="52">
        <f>[1]!b_dq_amount($A8204,日期设置!B$2,2,10000)</f>
        <v>0</v>
      </c>
      <c r="L8204" s="26">
        <f>[1]!b_info_latestpar(A8204,日期设置!$B$2)</f>
        <v>19.999999999999996</v>
      </c>
      <c r="M8204" s="6">
        <f>[1]!b_info_outstandingbalance($A8204,日期设置!B$2)</f>
        <v>2.4</v>
      </c>
      <c r="N8204" s="7" t="str">
        <f>[1]!b_info_latestissurercreditrating2(A8204,日期设置!$B$2,"102","1")</f>
        <v>AA</v>
      </c>
      <c r="O8204" s="44">
        <v>7.18</v>
      </c>
      <c r="P8204" s="9">
        <f>[1]!b_info_repurchasedate(A8204)</f>
        <v>0</v>
      </c>
      <c r="Q8204" s="44" t="s">
        <v>16290</v>
      </c>
      <c r="R8204" s="2" t="str">
        <f>IF((--IF(P8204=0,Q8204,P8204))&gt;(--日期设置!$B$2),IF(P8204=0,Q8204,P8204),Q8204)</f>
        <v>2021-08-27</v>
      </c>
      <c r="S8204" s="32" t="s">
        <v>18790</v>
      </c>
      <c r="T8204" s="8">
        <f>[1]!b_anal_ptmyear($A8204,日期设置!$B$2)</f>
        <v>0.43287671232876712</v>
      </c>
      <c r="U8204" s="8">
        <f>[1]!b_anal_termifexercise($A8204,日期设置!B$2)</f>
        <v>0</v>
      </c>
      <c r="V8204" s="10">
        <f>[1]!b_dq_dirtyprice(A8204,日期设置!$B$2)</f>
        <v>21.294899999999998</v>
      </c>
      <c r="W8204" s="11">
        <f>IF(U8204=0,ROUNDUP((Q8204-日期设置!$B$2)/365,0),ROUNDUP((R8204-日期设置!$B$2)/365,0))</f>
        <v>1</v>
      </c>
      <c r="X8204" s="18">
        <f>_xlfn.IFNA(VLOOKUP(A8204,过往入选债券!A:D,4,0),2)</f>
        <v>2</v>
      </c>
      <c r="Y8204">
        <f>_xlfn.IFNA(VLOOKUP(C8204,[2]Sheet1!$A:$A,1,0),3)</f>
        <v>3</v>
      </c>
    </row>
    <row r="8205" spans="1:25" hidden="1" x14ac:dyDescent="0.2">
      <c r="A8205" s="29" t="s">
        <v>12055</v>
      </c>
      <c r="B8205" s="29" t="s">
        <v>12056</v>
      </c>
      <c r="C8205" s="40" t="s">
        <v>6099</v>
      </c>
      <c r="D8205" s="26" t="str">
        <f>[1]!b_calc_yield(A8205,日期设置!$B$2,F8205,1,R8205,1,O8205,L8205,S8205,)</f>
        <v>Fetching...</v>
      </c>
      <c r="E8205" s="26">
        <f t="shared" si="256"/>
        <v>27.80845392231528</v>
      </c>
      <c r="F8205" s="18">
        <f>[1]!b_dq_cleanprice($A8205,日期设置!B$2)</f>
        <v>20.186</v>
      </c>
      <c r="G8205" s="18" t="str">
        <f t="shared" si="257"/>
        <v>0.4 + 0</v>
      </c>
      <c r="H8205" s="27">
        <f>[1]!b_dq_pctchange($A8205,日期设置!$B$2,1)/100</f>
        <v>0</v>
      </c>
      <c r="I8205" s="26">
        <f>[1]!b_pq_pctchange(A8205,日期设置!$B$4,日期设置!$B$2,1)</f>
        <v>0</v>
      </c>
      <c r="J8205" s="26">
        <f>[1]!b_pq_pctchange(A8205,日期设置!$C$4,日期设置!$B$2,1)</f>
        <v>0</v>
      </c>
      <c r="K8205" s="52">
        <f>[1]!b_dq_amount($A8205,日期设置!B$2,2,10000)</f>
        <v>0</v>
      </c>
      <c r="L8205" s="26">
        <f>[1]!b_info_latestpar(A8205,日期设置!$B$2)</f>
        <v>19.999999999999996</v>
      </c>
      <c r="M8205" s="6">
        <f>[1]!b_info_outstandingbalance($A8205,日期设置!B$2)</f>
        <v>2.4</v>
      </c>
      <c r="N8205" s="7" t="str">
        <f>[1]!b_info_latestissurercreditrating2(A8205,日期设置!$B$2,"102","1")</f>
        <v>AA</v>
      </c>
      <c r="O8205" s="44">
        <v>6.85</v>
      </c>
      <c r="P8205" s="9">
        <f>[1]!b_info_repurchasedate(A8205)</f>
        <v>0</v>
      </c>
      <c r="Q8205" s="44" t="s">
        <v>16618</v>
      </c>
      <c r="R8205" s="2" t="str">
        <f>IF((--IF(P8205=0,Q8205,P8205))&gt;(--日期设置!$B$2),IF(P8205=0,Q8205,P8205),Q8205)</f>
        <v>2021-08-15</v>
      </c>
      <c r="S8205" s="32" t="s">
        <v>18367</v>
      </c>
      <c r="T8205" s="8">
        <f>[1]!b_anal_ptmyear($A8205,日期设置!$B$2)</f>
        <v>0.4</v>
      </c>
      <c r="U8205" s="8">
        <f>[1]!b_anal_termifexercise($A8205,日期设置!B$2)</f>
        <v>0</v>
      </c>
      <c r="V8205" s="10">
        <f>[1]!b_dq_dirtyprice(A8205,日期设置!$B$2)</f>
        <v>21.007999999999999</v>
      </c>
      <c r="W8205" s="11">
        <f>IF(U8205=0,ROUNDUP((Q8205-日期设置!$B$2)/365,0),ROUNDUP((R8205-日期设置!$B$2)/365,0))</f>
        <v>1</v>
      </c>
      <c r="X8205" s="18">
        <f>_xlfn.IFNA(VLOOKUP(A8205,过往入选债券!A:D,4,0),2)</f>
        <v>2</v>
      </c>
      <c r="Y8205">
        <f>_xlfn.IFNA(VLOOKUP(C8205,[2]Sheet1!$A:$A,1,0),3)</f>
        <v>3</v>
      </c>
    </row>
    <row r="8206" spans="1:25" hidden="1" x14ac:dyDescent="0.2">
      <c r="A8206" s="29" t="s">
        <v>6499</v>
      </c>
      <c r="B8206" s="29" t="s">
        <v>6500</v>
      </c>
      <c r="C8206" s="40" t="s">
        <v>6501</v>
      </c>
      <c r="D8206" s="26" t="str">
        <f>[1]!b_calc_yield(A8206,日期设置!$B$2,F8206,1,R8206,1,O8206,L8206,S8206,)</f>
        <v>Fetching...</v>
      </c>
      <c r="E8206" s="26">
        <f t="shared" si="256"/>
        <v>-0.49529166038950745</v>
      </c>
      <c r="F8206" s="18">
        <f>[1]!b_dq_cleanprice($A8206,日期设置!B$2)</f>
        <v>100.6477</v>
      </c>
      <c r="G8206" s="18" t="str">
        <f t="shared" si="257"/>
        <v>0.01 + 0</v>
      </c>
      <c r="H8206" s="27">
        <f>[1]!b_dq_pctchange($A8206,日期设置!$B$2,1)/100</f>
        <v>0</v>
      </c>
      <c r="I8206" s="26">
        <f>[1]!b_pq_pctchange(A8206,日期设置!$B$4,日期设置!$B$2,1)</f>
        <v>0</v>
      </c>
      <c r="J8206" s="26">
        <f>[1]!b_pq_pctchange(A8206,日期设置!$C$4,日期设置!$B$2,1)</f>
        <v>0</v>
      </c>
      <c r="K8206" s="52">
        <f>[1]!b_dq_amount($A8206,日期设置!B$2,2,10000)</f>
        <v>0</v>
      </c>
      <c r="L8206" s="26">
        <f>[1]!b_info_latestpar(A8206,日期设置!$B$2)</f>
        <v>100</v>
      </c>
      <c r="M8206" s="6">
        <f>[1]!b_info_outstandingbalance($A8206,日期设置!B$2)</f>
        <v>5</v>
      </c>
      <c r="N8206" s="7" t="str">
        <f>[1]!b_info_latestissurercreditrating2(A8206,日期设置!$B$2,"102","1")</f>
        <v>AA</v>
      </c>
      <c r="O8206" s="44">
        <v>7</v>
      </c>
      <c r="P8206" s="9">
        <f>[1]!b_info_repurchasedate(A8206)</f>
        <v>0</v>
      </c>
      <c r="Q8206" s="44" t="s">
        <v>16531</v>
      </c>
      <c r="R8206" s="2" t="str">
        <f>IF((--IF(P8206=0,Q8206,P8206))&gt;(--日期设置!$B$2),IF(P8206=0,Q8206,P8206),Q8206)</f>
        <v>2021-03-28</v>
      </c>
      <c r="S8206" s="32" t="s">
        <v>18115</v>
      </c>
      <c r="T8206" s="8">
        <f>[1]!b_anal_ptmyear($A8206,日期设置!$B$2)</f>
        <v>1.643835616438356E-2</v>
      </c>
      <c r="U8206" s="8">
        <f>[1]!b_anal_termifexercise($A8206,日期设置!B$2)</f>
        <v>0</v>
      </c>
      <c r="V8206" s="10">
        <f>[1]!b_dq_dirtyprice(A8206,日期设置!$B$2)</f>
        <v>107.5326</v>
      </c>
      <c r="W8206" s="11">
        <f>IF(U8206=0,ROUNDUP((Q8206-日期设置!$B$2)/365,0),ROUNDUP((R8206-日期设置!$B$2)/365,0))</f>
        <v>1</v>
      </c>
      <c r="X8206" s="18">
        <f>_xlfn.IFNA(VLOOKUP(A8206,过往入选债券!A:D,4,0),2)</f>
        <v>2</v>
      </c>
      <c r="Y8206">
        <f>_xlfn.IFNA(VLOOKUP(C8206,[2]Sheet1!$A:$A,1,0),3)</f>
        <v>3</v>
      </c>
    </row>
    <row r="8207" spans="1:25" hidden="1" x14ac:dyDescent="0.2">
      <c r="A8207" s="29" t="s">
        <v>2814</v>
      </c>
      <c r="B8207" s="29" t="s">
        <v>2815</v>
      </c>
      <c r="C8207" s="40" t="s">
        <v>751</v>
      </c>
      <c r="D8207" s="26" t="str">
        <f>[1]!b_calc_yield(A8207,日期设置!$B$2,F8207,1,R8207,1,O8207,L8207,S8207,)</f>
        <v>Fetching...</v>
      </c>
      <c r="E8207" s="26">
        <f t="shared" si="256"/>
        <v>-0.4131046330645205</v>
      </c>
      <c r="F8207" s="18">
        <f>[1]!b_dq_cleanprice($A8207,日期设置!B$2)</f>
        <v>100.54510000000001</v>
      </c>
      <c r="G8207" s="18" t="str">
        <f t="shared" si="257"/>
        <v>1.01 + 0.01</v>
      </c>
      <c r="H8207" s="27">
        <f>[1]!b_dq_pctchange($A8207,日期设置!$B$2,1)/100</f>
        <v>0</v>
      </c>
      <c r="I8207" s="26">
        <f>[1]!b_pq_pctchange(A8207,日期设置!$B$4,日期设置!$B$2,1)</f>
        <v>0</v>
      </c>
      <c r="J8207" s="26">
        <f>[1]!b_pq_pctchange(A8207,日期设置!$C$4,日期设置!$B$2,1)</f>
        <v>0</v>
      </c>
      <c r="K8207" s="52">
        <f>[1]!b_dq_amount($A8207,日期设置!B$2,2,10000)</f>
        <v>0</v>
      </c>
      <c r="L8207" s="26">
        <f>[1]!b_info_latestpar(A8207,日期设置!$B$2)</f>
        <v>100</v>
      </c>
      <c r="M8207" s="6">
        <f>[1]!b_info_outstandingbalance($A8207,日期设置!B$2)</f>
        <v>5</v>
      </c>
      <c r="N8207" s="7">
        <f>[1]!b_info_latestissurercreditrating2(A8207,日期设置!$B$2,"102","1")</f>
        <v>0</v>
      </c>
      <c r="O8207" s="44">
        <v>7.3</v>
      </c>
      <c r="P8207" s="9" t="str">
        <f>[1]!b_info_repurchasedate(A8207)</f>
        <v>2021-03-29</v>
      </c>
      <c r="Q8207" s="44" t="s">
        <v>16101</v>
      </c>
      <c r="R8207" s="2" t="str">
        <f>IF((--IF(P8207=0,Q8207,P8207))&gt;(--日期设置!$B$2),IF(P8207=0,Q8207,P8207),Q8207)</f>
        <v>2021-03-29</v>
      </c>
      <c r="S8207" s="32" t="s">
        <v>17886</v>
      </c>
      <c r="T8207" s="8">
        <f>[1]!b_anal_ptmyear($A8207,日期设置!$B$2)</f>
        <v>1.0136986301369864</v>
      </c>
      <c r="U8207" s="8">
        <f>[1]!b_anal_termifexercise($A8207,日期设置!B$2)</f>
        <v>1.9178082191780823E-2</v>
      </c>
      <c r="V8207" s="10">
        <f>[1]!b_dq_dirtyprice(A8207,日期设置!$B$2)</f>
        <v>107.74509999999999</v>
      </c>
      <c r="W8207" s="11">
        <f>IF(U8207=0,ROUNDUP((Q8207-日期设置!$B$2)/365,0),ROUNDUP((R8207-日期设置!$B$2)/365,0))</f>
        <v>1</v>
      </c>
      <c r="X8207" s="18">
        <f>_xlfn.IFNA(VLOOKUP(A8207,过往入选债券!A:D,4,0),2)</f>
        <v>2</v>
      </c>
      <c r="Y8207">
        <f>_xlfn.IFNA(VLOOKUP(C8207,[2]Sheet1!$A:$A,1,0),3)</f>
        <v>3</v>
      </c>
    </row>
    <row r="8208" spans="1:25" hidden="1" x14ac:dyDescent="0.2">
      <c r="A8208" s="29" t="s">
        <v>11920</v>
      </c>
      <c r="B8208" s="29" t="s">
        <v>11921</v>
      </c>
      <c r="C8208" s="40" t="s">
        <v>494</v>
      </c>
      <c r="D8208" s="26" t="str">
        <f>[1]!b_calc_yield(A8208,日期设置!$B$2,F8208,1,R8208,1,O8208,L8208,S8208,)</f>
        <v>Fetching...</v>
      </c>
      <c r="E8208" s="26">
        <f t="shared" si="256"/>
        <v>25.671117023803845</v>
      </c>
      <c r="F8208" s="18">
        <f>[1]!b_dq_cleanprice($A8208,日期设置!B$2)</f>
        <v>20.258900000000001</v>
      </c>
      <c r="G8208" s="18" t="str">
        <f t="shared" si="257"/>
        <v>0.38 + 0</v>
      </c>
      <c r="H8208" s="27">
        <f>[1]!b_dq_pctchange($A8208,日期设置!$B$2,1)/100</f>
        <v>0</v>
      </c>
      <c r="I8208" s="26">
        <f>[1]!b_pq_pctchange(A8208,日期设置!$B$4,日期设置!$B$2,1)</f>
        <v>0</v>
      </c>
      <c r="J8208" s="26">
        <f>[1]!b_pq_pctchange(A8208,日期设置!$C$4,日期设置!$B$2,1)</f>
        <v>-0.36884217980810025</v>
      </c>
      <c r="K8208" s="52">
        <f>[1]!b_dq_amount($A8208,日期设置!B$2,2,10000)</f>
        <v>0</v>
      </c>
      <c r="L8208" s="26">
        <f>[1]!b_info_latestpar(A8208,日期设置!$B$2)</f>
        <v>19.999999999999996</v>
      </c>
      <c r="M8208" s="6">
        <f>[1]!b_info_outstandingbalance($A8208,日期设置!B$2)</f>
        <v>4.5999999999999996</v>
      </c>
      <c r="N8208" s="7" t="str">
        <f>[1]!b_info_latestissurercreditrating2(A8208,日期设置!$B$2,"102","1")</f>
        <v>AA+</v>
      </c>
      <c r="O8208" s="44">
        <v>6.45</v>
      </c>
      <c r="P8208" s="9">
        <f>[1]!b_info_repurchasedate(A8208)</f>
        <v>0</v>
      </c>
      <c r="Q8208" s="44" t="s">
        <v>15974</v>
      </c>
      <c r="R8208" s="2" t="str">
        <f>IF((--IF(P8208=0,Q8208,P8208))&gt;(--日期设置!$B$2),IF(P8208=0,Q8208,P8208),Q8208)</f>
        <v>2021-08-11</v>
      </c>
      <c r="S8208" s="32" t="s">
        <v>18915</v>
      </c>
      <c r="T8208" s="8">
        <f>[1]!b_anal_ptmyear($A8208,日期设置!$B$2)</f>
        <v>0.38904109589041097</v>
      </c>
      <c r="U8208" s="8">
        <f>[1]!b_anal_termifexercise($A8208,日期设置!B$2)</f>
        <v>0</v>
      </c>
      <c r="V8208" s="10">
        <f>[1]!b_dq_dirtyprice(A8208,日期设置!$B$2)</f>
        <v>21.047000000000001</v>
      </c>
      <c r="W8208" s="11">
        <f>IF(U8208=0,ROUNDUP((Q8208-日期设置!$B$2)/365,0),ROUNDUP((R8208-日期设置!$B$2)/365,0))</f>
        <v>1</v>
      </c>
      <c r="X8208" s="18">
        <f>_xlfn.IFNA(VLOOKUP(A8208,过往入选债券!A:D,4,0),2)</f>
        <v>2</v>
      </c>
      <c r="Y8208">
        <f>_xlfn.IFNA(VLOOKUP(C8208,[2]Sheet1!$A:$A,1,0),3)</f>
        <v>3</v>
      </c>
    </row>
    <row r="8209" spans="1:25" hidden="1" x14ac:dyDescent="0.2">
      <c r="A8209" s="29" t="s">
        <v>12044</v>
      </c>
      <c r="B8209" s="29" t="s">
        <v>12045</v>
      </c>
      <c r="C8209" s="40" t="s">
        <v>783</v>
      </c>
      <c r="D8209" s="26" t="str">
        <f>[1]!b_calc_yield(A8209,日期设置!$B$2,F8209,1,R8209,1,O8209,L8209,S8209,)</f>
        <v>Fetching...</v>
      </c>
      <c r="E8209" s="26">
        <f t="shared" si="256"/>
        <v>26.884469340952656</v>
      </c>
      <c r="F8209" s="18">
        <f>[1]!b_dq_cleanprice($A8209,日期设置!B$2)</f>
        <v>20.458400000000001</v>
      </c>
      <c r="G8209" s="18" t="str">
        <f t="shared" si="257"/>
        <v>0.41 + 0</v>
      </c>
      <c r="H8209" s="27">
        <f>[1]!b_dq_pctchange($A8209,日期设置!$B$2,1)/100</f>
        <v>0</v>
      </c>
      <c r="I8209" s="26">
        <f>[1]!b_pq_pctchange(A8209,日期设置!$B$4,日期设置!$B$2,1)</f>
        <v>0</v>
      </c>
      <c r="J8209" s="26">
        <f>[1]!b_pq_pctchange(A8209,日期设置!$C$4,日期设置!$B$2,1)</f>
        <v>0</v>
      </c>
      <c r="K8209" s="52">
        <f>[1]!b_dq_amount($A8209,日期设置!B$2,2,10000)</f>
        <v>0</v>
      </c>
      <c r="L8209" s="26">
        <f>[1]!b_info_latestpar(A8209,日期设置!$B$2)</f>
        <v>19.999999999999996</v>
      </c>
      <c r="M8209" s="6">
        <f>[1]!b_info_outstandingbalance($A8209,日期设置!B$2)</f>
        <v>1</v>
      </c>
      <c r="N8209" s="7" t="str">
        <f>[1]!b_info_latestissurercreditrating2(A8209,日期设置!$B$2,"102","1")</f>
        <v>AA</v>
      </c>
      <c r="O8209" s="44">
        <v>7</v>
      </c>
      <c r="P8209" s="9">
        <f>[1]!b_info_repurchasedate(A8209)</f>
        <v>0</v>
      </c>
      <c r="Q8209" s="44" t="s">
        <v>17498</v>
      </c>
      <c r="R8209" s="2" t="str">
        <f>IF((--IF(P8209=0,Q8209,P8209))&gt;(--日期设置!$B$2),IF(P8209=0,Q8209,P8209),Q8209)</f>
        <v>2021-08-20</v>
      </c>
      <c r="S8209" s="32" t="s">
        <v>18962</v>
      </c>
      <c r="T8209" s="8">
        <f>[1]!b_anal_ptmyear($A8209,日期设置!$B$2)</f>
        <v>0.41369863013698632</v>
      </c>
      <c r="U8209" s="8">
        <f>[1]!b_anal_termifexercise($A8209,日期设置!B$2)</f>
        <v>0</v>
      </c>
      <c r="V8209" s="10">
        <f>[1]!b_dq_dirtyprice(A8209,日期设置!$B$2)</f>
        <v>21.279199999999999</v>
      </c>
      <c r="W8209" s="11">
        <f>IF(U8209=0,ROUNDUP((Q8209-日期设置!$B$2)/365,0),ROUNDUP((R8209-日期设置!$B$2)/365,0))</f>
        <v>1</v>
      </c>
      <c r="X8209" s="18">
        <f>_xlfn.IFNA(VLOOKUP(A8209,过往入选债券!A:D,4,0),2)</f>
        <v>2</v>
      </c>
      <c r="Y8209">
        <f>_xlfn.IFNA(VLOOKUP(C8209,[2]Sheet1!$A:$A,1,0),3)</f>
        <v>3</v>
      </c>
    </row>
    <row r="8210" spans="1:25" hidden="1" x14ac:dyDescent="0.2">
      <c r="A8210" s="29" t="s">
        <v>12035</v>
      </c>
      <c r="B8210" s="29" t="s">
        <v>12036</v>
      </c>
      <c r="C8210" s="40" t="s">
        <v>12037</v>
      </c>
      <c r="D8210" s="26" t="str">
        <f>[1]!b_calc_yield(A8210,日期设置!$B$2,F8210,1,R8210,1,O8210,L8210,S8210,)</f>
        <v>Fetching...</v>
      </c>
      <c r="E8210" s="26">
        <f t="shared" si="256"/>
        <v>29.142265475461059</v>
      </c>
      <c r="F8210" s="18">
        <f>[1]!b_dq_cleanprice($A8210,日期设置!B$2)</f>
        <v>20.191500000000001</v>
      </c>
      <c r="G8210" s="18" t="str">
        <f t="shared" si="257"/>
        <v>0.4 + 0</v>
      </c>
      <c r="H8210" s="27">
        <f>[1]!b_dq_pctchange($A8210,日期设置!$B$2,1)/100</f>
        <v>0</v>
      </c>
      <c r="I8210" s="26">
        <f>[1]!b_pq_pctchange(A8210,日期设置!$B$4,日期设置!$B$2,1)</f>
        <v>0.45522388059701446</v>
      </c>
      <c r="J8210" s="26">
        <f>[1]!b_pq_pctchange(A8210,日期设置!$C$4,日期设置!$B$2,1)</f>
        <v>-0.10290763544969009</v>
      </c>
      <c r="K8210" s="52">
        <f>[1]!b_dq_amount($A8210,日期设置!B$2,2,10000)</f>
        <v>0</v>
      </c>
      <c r="L8210" s="26">
        <f>[1]!b_info_latestpar(A8210,日期设置!$B$2)</f>
        <v>19.999999999999996</v>
      </c>
      <c r="M8210" s="6">
        <f>[1]!b_info_outstandingbalance($A8210,日期设置!B$2)</f>
        <v>2.4</v>
      </c>
      <c r="N8210" s="7" t="str">
        <f>[1]!b_info_latestissurercreditrating2(A8210,日期设置!$B$2,"102","1")</f>
        <v>AA</v>
      </c>
      <c r="O8210" s="44">
        <v>7.19</v>
      </c>
      <c r="P8210" s="9">
        <f>[1]!b_info_repurchasedate(A8210)</f>
        <v>0</v>
      </c>
      <c r="Q8210" s="44" t="s">
        <v>16618</v>
      </c>
      <c r="R8210" s="2" t="str">
        <f>IF((--IF(P8210=0,Q8210,P8210))&gt;(--日期设置!$B$2),IF(P8210=0,Q8210,P8210),Q8210)</f>
        <v>2021-08-15</v>
      </c>
      <c r="S8210" s="32" t="s">
        <v>18367</v>
      </c>
      <c r="T8210" s="8">
        <f>[1]!b_anal_ptmyear($A8210,日期设置!$B$2)</f>
        <v>0.4</v>
      </c>
      <c r="U8210" s="8">
        <f>[1]!b_anal_termifexercise($A8210,日期设置!B$2)</f>
        <v>0</v>
      </c>
      <c r="V8210" s="10">
        <f>[1]!b_dq_dirtyprice(A8210,日期设置!$B$2)</f>
        <v>21.054300000000001</v>
      </c>
      <c r="W8210" s="11">
        <f>IF(U8210=0,ROUNDUP((Q8210-日期设置!$B$2)/365,0),ROUNDUP((R8210-日期设置!$B$2)/365,0))</f>
        <v>1</v>
      </c>
      <c r="X8210" s="18">
        <f>_xlfn.IFNA(VLOOKUP(A8210,过往入选债券!A:D,4,0),2)</f>
        <v>2</v>
      </c>
      <c r="Y8210">
        <f>_xlfn.IFNA(VLOOKUP(C8210,[2]Sheet1!$A:$A,1,0),3)</f>
        <v>3</v>
      </c>
    </row>
    <row r="8211" spans="1:25" hidden="1" x14ac:dyDescent="0.2">
      <c r="A8211" s="29" t="s">
        <v>12030</v>
      </c>
      <c r="B8211" s="29" t="s">
        <v>12031</v>
      </c>
      <c r="C8211" s="40" t="s">
        <v>12032</v>
      </c>
      <c r="D8211" s="26" t="str">
        <f>[1]!b_calc_yield(A8211,日期设置!$B$2,F8211,1,R8211,1,O8211,L8211,S8211,)</f>
        <v>Fetching...</v>
      </c>
      <c r="E8211" s="26">
        <f t="shared" si="256"/>
        <v>29.715327443556273</v>
      </c>
      <c r="F8211" s="18">
        <f>[1]!b_dq_cleanprice($A8211,日期设置!B$2)</f>
        <v>20.505500000000001</v>
      </c>
      <c r="G8211" s="18" t="str">
        <f t="shared" si="257"/>
        <v>0.42 + 0</v>
      </c>
      <c r="H8211" s="27">
        <f>[1]!b_dq_pctchange($A8211,日期设置!$B$2,1)/100</f>
        <v>0</v>
      </c>
      <c r="I8211" s="26">
        <f>[1]!b_pq_pctchange(A8211,日期设置!$B$4,日期设置!$B$2,1)</f>
        <v>0</v>
      </c>
      <c r="J8211" s="26">
        <f>[1]!b_pq_pctchange(A8211,日期设置!$C$4,日期设置!$B$2,1)</f>
        <v>0</v>
      </c>
      <c r="K8211" s="52">
        <f>[1]!b_dq_amount($A8211,日期设置!B$2,2,10000)</f>
        <v>0</v>
      </c>
      <c r="L8211" s="26">
        <f>[1]!b_info_latestpar(A8211,日期设置!$B$2)</f>
        <v>19.999999999999996</v>
      </c>
      <c r="M8211" s="6">
        <f>[1]!b_info_outstandingbalance($A8211,日期设置!B$2)</f>
        <v>1.4</v>
      </c>
      <c r="N8211" s="7" t="str">
        <f>[1]!b_info_latestissurercreditrating2(A8211,日期设置!$B$2,"102","1")</f>
        <v>AA</v>
      </c>
      <c r="O8211" s="44">
        <v>7.75</v>
      </c>
      <c r="P8211" s="9">
        <f>[1]!b_info_repurchasedate(A8211)</f>
        <v>0</v>
      </c>
      <c r="Q8211" s="44" t="s">
        <v>17220</v>
      </c>
      <c r="R8211" s="2" t="str">
        <f>IF((--IF(P8211=0,Q8211,P8211))&gt;(--日期设置!$B$2),IF(P8211=0,Q8211,P8211),Q8211)</f>
        <v>2021-08-25</v>
      </c>
      <c r="S8211" s="32" t="s">
        <v>18795</v>
      </c>
      <c r="T8211" s="8">
        <f>[1]!b_anal_ptmyear($A8211,日期设置!$B$2)</f>
        <v>0.42739726027397262</v>
      </c>
      <c r="U8211" s="8">
        <f>[1]!b_anal_termifexercise($A8211,日期设置!B$2)</f>
        <v>0</v>
      </c>
      <c r="V8211" s="10">
        <f>[1]!b_dq_dirtyprice(A8211,日期设置!$B$2)</f>
        <v>21.393000000000001</v>
      </c>
      <c r="W8211" s="11">
        <f>IF(U8211=0,ROUNDUP((Q8211-日期设置!$B$2)/365,0),ROUNDUP((R8211-日期设置!$B$2)/365,0))</f>
        <v>1</v>
      </c>
      <c r="X8211" s="18">
        <f>_xlfn.IFNA(VLOOKUP(A8211,过往入选债券!A:D,4,0),2)</f>
        <v>2</v>
      </c>
      <c r="Y8211">
        <f>_xlfn.IFNA(VLOOKUP(C8211,[2]Sheet1!$A:$A,1,0),3)</f>
        <v>3</v>
      </c>
    </row>
    <row r="8212" spans="1:25" hidden="1" x14ac:dyDescent="0.2">
      <c r="A8212" s="29" t="s">
        <v>12080</v>
      </c>
      <c r="B8212" s="29" t="s">
        <v>12081</v>
      </c>
      <c r="C8212" s="40" t="s">
        <v>12082</v>
      </c>
      <c r="D8212" s="26" t="str">
        <f>[1]!b_calc_yield(A8212,日期设置!$B$2,F8212,1,R8212,1,O8212,L8212,S8212,)</f>
        <v>Fetching...</v>
      </c>
      <c r="E8212" s="26">
        <f t="shared" si="256"/>
        <v>31.64590053732066</v>
      </c>
      <c r="F8212" s="18">
        <f>[1]!b_dq_cleanprice($A8212,日期设置!B$2)</f>
        <v>20.4955</v>
      </c>
      <c r="G8212" s="18" t="str">
        <f t="shared" si="257"/>
        <v>0.43 + 0</v>
      </c>
      <c r="H8212" s="27">
        <f>[1]!b_dq_pctchange($A8212,日期设置!$B$2,1)/100</f>
        <v>0</v>
      </c>
      <c r="I8212" s="26">
        <f>[1]!b_pq_pctchange(A8212,日期设置!$B$4,日期设置!$B$2,1)</f>
        <v>0</v>
      </c>
      <c r="J8212" s="26">
        <f>[1]!b_pq_pctchange(A8212,日期设置!$C$4,日期设置!$B$2,1)</f>
        <v>0</v>
      </c>
      <c r="K8212" s="52">
        <f>[1]!b_dq_amount($A8212,日期设置!B$2,2,10000)</f>
        <v>0</v>
      </c>
      <c r="L8212" s="26">
        <f>[1]!b_info_latestpar(A8212,日期设置!$B$2)</f>
        <v>19.999999999999996</v>
      </c>
      <c r="M8212" s="6">
        <f>[1]!b_info_outstandingbalance($A8212,日期设置!B$2)</f>
        <v>2</v>
      </c>
      <c r="N8212" s="7" t="str">
        <f>[1]!b_info_latestissurercreditrating2(A8212,日期设置!$B$2,"102","1")</f>
        <v>AA</v>
      </c>
      <c r="O8212" s="44">
        <v>8.1999999999999993</v>
      </c>
      <c r="P8212" s="9">
        <f>[1]!b_info_repurchasedate(A8212)</f>
        <v>0</v>
      </c>
      <c r="Q8212" s="44" t="s">
        <v>16342</v>
      </c>
      <c r="R8212" s="2" t="str">
        <f>IF((--IF(P8212=0,Q8212,P8212))&gt;(--日期设置!$B$2),IF(P8212=0,Q8212,P8212),Q8212)</f>
        <v>2021-08-28</v>
      </c>
      <c r="S8212" s="32" t="s">
        <v>18120</v>
      </c>
      <c r="T8212" s="8">
        <f>[1]!b_anal_ptmyear($A8212,日期设置!$B$2)</f>
        <v>0.43561643835616437</v>
      </c>
      <c r="U8212" s="8">
        <f>[1]!b_anal_termifexercise($A8212,日期设置!B$2)</f>
        <v>0</v>
      </c>
      <c r="V8212" s="10">
        <f>[1]!b_dq_dirtyprice(A8212,日期设置!$B$2)</f>
        <v>21.421099999999999</v>
      </c>
      <c r="W8212" s="11">
        <f>IF(U8212=0,ROUNDUP((Q8212-日期设置!$B$2)/365,0),ROUNDUP((R8212-日期设置!$B$2)/365,0))</f>
        <v>1</v>
      </c>
      <c r="X8212" s="18">
        <f>_xlfn.IFNA(VLOOKUP(A8212,过往入选债券!A:D,4,0),2)</f>
        <v>2</v>
      </c>
      <c r="Y8212">
        <f>_xlfn.IFNA(VLOOKUP(C8212,[2]Sheet1!$A:$A,1,0),3)</f>
        <v>3</v>
      </c>
    </row>
    <row r="8213" spans="1:25" hidden="1" x14ac:dyDescent="0.2">
      <c r="A8213" s="29" t="s">
        <v>6463</v>
      </c>
      <c r="B8213" s="29" t="s">
        <v>6464</v>
      </c>
      <c r="C8213" s="40" t="s">
        <v>6465</v>
      </c>
      <c r="D8213" s="26" t="str">
        <f>[1]!b_calc_yield(A8213,日期设置!$B$2,F8213,1,R8213,1,O8213,L8213,S8213,)</f>
        <v>Fetching...</v>
      </c>
      <c r="E8213" s="26">
        <f t="shared" si="256"/>
        <v>-0.35209920369401182</v>
      </c>
      <c r="F8213" s="18">
        <f>[1]!b_dq_cleanprice($A8213,日期设置!B$2)</f>
        <v>100.4516</v>
      </c>
      <c r="G8213" s="18" t="str">
        <f t="shared" si="257"/>
        <v>0.01 + 0</v>
      </c>
      <c r="H8213" s="27">
        <f>[1]!b_dq_pctchange($A8213,日期设置!$B$2,1)/100</f>
        <v>0</v>
      </c>
      <c r="I8213" s="26">
        <f>[1]!b_pq_pctchange(A8213,日期设置!$B$4,日期设置!$B$2,1)</f>
        <v>0</v>
      </c>
      <c r="J8213" s="26">
        <f>[1]!b_pq_pctchange(A8213,日期设置!$C$4,日期设置!$B$2,1)</f>
        <v>0</v>
      </c>
      <c r="K8213" s="52">
        <f>[1]!b_dq_amount($A8213,日期设置!B$2,2,10000)</f>
        <v>0</v>
      </c>
      <c r="L8213" s="26">
        <f>[1]!b_info_latestpar(A8213,日期设置!$B$2)</f>
        <v>100</v>
      </c>
      <c r="M8213" s="6">
        <f>[1]!b_info_outstandingbalance($A8213,日期设置!B$2)</f>
        <v>10</v>
      </c>
      <c r="N8213" s="7" t="str">
        <f>[1]!b_info_latestissurercreditrating2(A8213,日期设置!$B$2,"102","1")</f>
        <v>AA</v>
      </c>
      <c r="O8213" s="44">
        <v>6.78</v>
      </c>
      <c r="P8213" s="9">
        <f>[1]!b_info_repurchasedate(A8213)</f>
        <v>0</v>
      </c>
      <c r="Q8213" s="44" t="s">
        <v>16244</v>
      </c>
      <c r="R8213" s="2" t="str">
        <f>IF((--IF(P8213=0,Q8213,P8213))&gt;(--日期设置!$B$2),IF(P8213=0,Q8213,P8213),Q8213)</f>
        <v>2021-03-26</v>
      </c>
      <c r="S8213" s="32" t="s">
        <v>17895</v>
      </c>
      <c r="T8213" s="8">
        <f>[1]!b_anal_ptmyear($A8213,日期设置!$B$2)</f>
        <v>1.0958904109589041E-2</v>
      </c>
      <c r="U8213" s="8">
        <f>[1]!b_anal_termifexercise($A8213,日期设置!B$2)</f>
        <v>0</v>
      </c>
      <c r="V8213" s="10">
        <f>[1]!b_dq_dirtyprice(A8213,日期设置!$B$2)</f>
        <v>107.15730000000001</v>
      </c>
      <c r="W8213" s="11">
        <f>IF(U8213=0,ROUNDUP((Q8213-日期设置!$B$2)/365,0),ROUNDUP((R8213-日期设置!$B$2)/365,0))</f>
        <v>1</v>
      </c>
      <c r="X8213" s="18">
        <f>_xlfn.IFNA(VLOOKUP(A8213,过往入选债券!A:D,4,0),2)</f>
        <v>2</v>
      </c>
      <c r="Y8213">
        <f>_xlfn.IFNA(VLOOKUP(C8213,[2]Sheet1!$A:$A,1,0),3)</f>
        <v>3</v>
      </c>
    </row>
    <row r="8214" spans="1:25" hidden="1" x14ac:dyDescent="0.2">
      <c r="A8214" s="29" t="s">
        <v>12028</v>
      </c>
      <c r="B8214" s="29" t="s">
        <v>12029</v>
      </c>
      <c r="C8214" s="40" t="s">
        <v>690</v>
      </c>
      <c r="D8214" s="26" t="str">
        <f>[1]!b_calc_yield(A8214,日期设置!$B$2,F8214,1,R8214,1,O8214,L8214,S8214,)</f>
        <v>Fetching...</v>
      </c>
      <c r="E8214" s="26">
        <f t="shared" si="256"/>
        <v>27.834777700302137</v>
      </c>
      <c r="F8214" s="18">
        <f>[1]!b_dq_cleanprice($A8214,日期设置!B$2)</f>
        <v>20.232700000000001</v>
      </c>
      <c r="G8214" s="18" t="str">
        <f t="shared" si="257"/>
        <v>0.38 + 0</v>
      </c>
      <c r="H8214" s="27">
        <f>[1]!b_dq_pctchange($A8214,日期设置!$B$2,1)/100</f>
        <v>0</v>
      </c>
      <c r="I8214" s="26">
        <f>[1]!b_pq_pctchange(A8214,日期设置!$B$4,日期设置!$B$2,1)</f>
        <v>0</v>
      </c>
      <c r="J8214" s="26">
        <f>[1]!b_pq_pctchange(A8214,日期设置!$C$4,日期设置!$B$2,1)</f>
        <v>0</v>
      </c>
      <c r="K8214" s="52">
        <f>[1]!b_dq_amount($A8214,日期设置!B$2,2,10000)</f>
        <v>0</v>
      </c>
      <c r="L8214" s="26">
        <f>[1]!b_info_latestpar(A8214,日期设置!$B$2)</f>
        <v>19.999999999999996</v>
      </c>
      <c r="M8214" s="6">
        <f>[1]!b_info_outstandingbalance($A8214,日期设置!B$2)</f>
        <v>2</v>
      </c>
      <c r="N8214" s="7" t="str">
        <f>[1]!b_info_latestissurercreditrating2(A8214,日期设置!$B$2,"102","1")</f>
        <v>AA+</v>
      </c>
      <c r="O8214" s="44">
        <v>6.95</v>
      </c>
      <c r="P8214" s="9">
        <f>[1]!b_info_repurchasedate(A8214)</f>
        <v>0</v>
      </c>
      <c r="Q8214" s="44" t="s">
        <v>15974</v>
      </c>
      <c r="R8214" s="2" t="str">
        <f>IF((--IF(P8214=0,Q8214,P8214))&gt;(--日期设置!$B$2),IF(P8214=0,Q8214,P8214),Q8214)</f>
        <v>2021-08-11</v>
      </c>
      <c r="S8214" s="32" t="s">
        <v>18915</v>
      </c>
      <c r="T8214" s="8">
        <f>[1]!b_anal_ptmyear($A8214,日期设置!$B$2)</f>
        <v>0.38904109589041097</v>
      </c>
      <c r="U8214" s="8">
        <f>[1]!b_anal_termifexercise($A8214,日期设置!B$2)</f>
        <v>0</v>
      </c>
      <c r="V8214" s="10">
        <f>[1]!b_dq_dirtyprice(A8214,日期设置!$B$2)</f>
        <v>21.081900000000001</v>
      </c>
      <c r="W8214" s="11">
        <f>IF(U8214=0,ROUNDUP((Q8214-日期设置!$B$2)/365,0),ROUNDUP((R8214-日期设置!$B$2)/365,0))</f>
        <v>1</v>
      </c>
      <c r="X8214" s="18">
        <f>_xlfn.IFNA(VLOOKUP(A8214,过往入选债券!A:D,4,0),2)</f>
        <v>2</v>
      </c>
      <c r="Y8214">
        <f>_xlfn.IFNA(VLOOKUP(C8214,[2]Sheet1!$A:$A,1,0),3)</f>
        <v>3</v>
      </c>
    </row>
    <row r="8215" spans="1:25" hidden="1" x14ac:dyDescent="0.2">
      <c r="A8215" s="29" t="s">
        <v>12065</v>
      </c>
      <c r="B8215" s="29" t="s">
        <v>12066</v>
      </c>
      <c r="C8215" s="40" t="s">
        <v>12067</v>
      </c>
      <c r="D8215" s="26" t="str">
        <f>[1]!b_calc_yield(A8215,日期设置!$B$2,F8215,1,R8215,1,O8215,L8215,S8215,)</f>
        <v>Fetching...</v>
      </c>
      <c r="E8215" s="26">
        <f t="shared" si="256"/>
        <v>32.927036359176576</v>
      </c>
      <c r="F8215" s="18">
        <f>[1]!b_dq_cleanprice($A8215,日期设置!B$2)</f>
        <v>20.244900000000001</v>
      </c>
      <c r="G8215" s="18" t="str">
        <f t="shared" si="257"/>
        <v>0.41 + 0</v>
      </c>
      <c r="H8215" s="27">
        <f>[1]!b_dq_pctchange($A8215,日期设置!$B$2,1)/100</f>
        <v>0</v>
      </c>
      <c r="I8215" s="26">
        <f>[1]!b_pq_pctchange(A8215,日期设置!$B$4,日期设置!$B$2,1)</f>
        <v>0</v>
      </c>
      <c r="J8215" s="26">
        <f>[1]!b_pq_pctchange(A8215,日期设置!$C$4,日期设置!$B$2,1)</f>
        <v>0</v>
      </c>
      <c r="K8215" s="52">
        <f>[1]!b_dq_amount($A8215,日期设置!B$2,2,10000)</f>
        <v>0</v>
      </c>
      <c r="L8215" s="26">
        <f>[1]!b_info_latestpar(A8215,日期设置!$B$2)</f>
        <v>19.999999999999996</v>
      </c>
      <c r="M8215" s="6">
        <f>[1]!b_info_outstandingbalance($A8215,日期设置!B$2)</f>
        <v>1.4</v>
      </c>
      <c r="N8215" s="7" t="str">
        <f>[1]!b_info_latestissurercreditrating2(A8215,日期设置!$B$2,"102","1")</f>
        <v>AA</v>
      </c>
      <c r="O8215" s="44">
        <v>8.18</v>
      </c>
      <c r="P8215" s="9">
        <f>[1]!b_info_repurchasedate(A8215)</f>
        <v>0</v>
      </c>
      <c r="Q8215" s="44" t="s">
        <v>16383</v>
      </c>
      <c r="R8215" s="2" t="str">
        <f>IF((--IF(P8215=0,Q8215,P8215))&gt;(--日期设置!$B$2),IF(P8215=0,Q8215,P8215),Q8215)</f>
        <v>2021-08-21</v>
      </c>
      <c r="S8215" s="32" t="s">
        <v>18890</v>
      </c>
      <c r="T8215" s="8">
        <f>[1]!b_anal_ptmyear($A8215,日期设置!$B$2)</f>
        <v>0.41643835616438357</v>
      </c>
      <c r="U8215" s="8">
        <f>[1]!b_anal_termifexercise($A8215,日期设置!B$2)</f>
        <v>0</v>
      </c>
      <c r="V8215" s="10">
        <f>[1]!b_dq_dirtyprice(A8215,日期设置!$B$2)</f>
        <v>21.1996</v>
      </c>
      <c r="W8215" s="11">
        <f>IF(U8215=0,ROUNDUP((Q8215-日期设置!$B$2)/365,0),ROUNDUP((R8215-日期设置!$B$2)/365,0))</f>
        <v>1</v>
      </c>
      <c r="X8215" s="18">
        <f>_xlfn.IFNA(VLOOKUP(A8215,过往入选债券!A:D,4,0),2)</f>
        <v>2</v>
      </c>
      <c r="Y8215">
        <f>_xlfn.IFNA(VLOOKUP(C8215,[2]Sheet1!$A:$A,1,0),3)</f>
        <v>3</v>
      </c>
    </row>
    <row r="8216" spans="1:25" hidden="1" x14ac:dyDescent="0.2">
      <c r="A8216" s="29" t="s">
        <v>11989</v>
      </c>
      <c r="B8216" s="29" t="s">
        <v>11990</v>
      </c>
      <c r="C8216" s="40" t="s">
        <v>11991</v>
      </c>
      <c r="D8216" s="26" t="str">
        <f>[1]!b_calc_yield(A8216,日期设置!$B$2,F8216,1,R8216,1,O8216,L8216,S8216,)</f>
        <v>Fetching...</v>
      </c>
      <c r="E8216" s="26">
        <f t="shared" si="256"/>
        <v>32.293032566951439</v>
      </c>
      <c r="F8216" s="18">
        <f>[1]!b_dq_cleanprice($A8216,日期设置!B$2)</f>
        <v>20.478000000000002</v>
      </c>
      <c r="G8216" s="18" t="str">
        <f t="shared" si="257"/>
        <v>0.43 + 0</v>
      </c>
      <c r="H8216" s="27">
        <f>[1]!b_dq_pctchange($A8216,日期设置!$B$2,1)/100</f>
        <v>0</v>
      </c>
      <c r="I8216" s="26">
        <f>[1]!b_pq_pctchange(A8216,日期设置!$B$4,日期设置!$B$2,1)</f>
        <v>0</v>
      </c>
      <c r="J8216" s="26">
        <f>[1]!b_pq_pctchange(A8216,日期设置!$C$4,日期设置!$B$2,1)</f>
        <v>0</v>
      </c>
      <c r="K8216" s="52">
        <f>[1]!b_dq_amount($A8216,日期设置!B$2,2,10000)</f>
        <v>0</v>
      </c>
      <c r="L8216" s="26">
        <f>[1]!b_info_latestpar(A8216,日期设置!$B$2)</f>
        <v>19.999999999999996</v>
      </c>
      <c r="M8216" s="6">
        <f>[1]!b_info_outstandingbalance($A8216,日期设置!B$2)</f>
        <v>1.6</v>
      </c>
      <c r="N8216" s="7" t="str">
        <f>[1]!b_info_latestissurercreditrating2(A8216,日期设置!$B$2,"102","1")</f>
        <v>AA</v>
      </c>
      <c r="O8216" s="44">
        <v>8.35</v>
      </c>
      <c r="P8216" s="9">
        <f>[1]!b_info_repurchasedate(A8216)</f>
        <v>0</v>
      </c>
      <c r="Q8216" s="44" t="s">
        <v>16109</v>
      </c>
      <c r="R8216" s="2" t="str">
        <f>IF((--IF(P8216=0,Q8216,P8216))&gt;(--日期设置!$B$2),IF(P8216=0,Q8216,P8216),Q8216)</f>
        <v>2021-08-26</v>
      </c>
      <c r="S8216" s="32" t="s">
        <v>18469</v>
      </c>
      <c r="T8216" s="8">
        <f>[1]!b_anal_ptmyear($A8216,日期设置!$B$2)</f>
        <v>0.43013698630136987</v>
      </c>
      <c r="U8216" s="8">
        <f>[1]!b_anal_termifexercise($A8216,日期设置!B$2)</f>
        <v>0</v>
      </c>
      <c r="V8216" s="10">
        <f>[1]!b_dq_dirtyprice(A8216,日期设置!$B$2)</f>
        <v>21.4297</v>
      </c>
      <c r="W8216" s="11">
        <f>IF(U8216=0,ROUNDUP((Q8216-日期设置!$B$2)/365,0),ROUNDUP((R8216-日期设置!$B$2)/365,0))</f>
        <v>1</v>
      </c>
      <c r="X8216" s="18">
        <f>_xlfn.IFNA(VLOOKUP(A8216,过往入选债券!A:D,4,0),2)</f>
        <v>2</v>
      </c>
      <c r="Y8216">
        <f>_xlfn.IFNA(VLOOKUP(C8216,[2]Sheet1!$A:$A,1,0),3)</f>
        <v>3</v>
      </c>
    </row>
    <row r="8217" spans="1:25" hidden="1" x14ac:dyDescent="0.2">
      <c r="A8217" s="29" t="s">
        <v>6283</v>
      </c>
      <c r="B8217" s="29" t="s">
        <v>6284</v>
      </c>
      <c r="C8217" s="40" t="s">
        <v>1536</v>
      </c>
      <c r="D8217" s="26" t="str">
        <f>[1]!b_calc_yield(A8217,日期设置!$B$2,F8217,1,R8217,1,O8217,L8217,S8217,)</f>
        <v>Fetching...</v>
      </c>
      <c r="E8217" s="26">
        <f t="shared" si="256"/>
        <v>-0.36526452221044003</v>
      </c>
      <c r="F8217" s="18">
        <f>[1]!b_dq_cleanprice($A8217,日期设置!B$2)</f>
        <v>100.45</v>
      </c>
      <c r="G8217" s="18" t="str">
        <f t="shared" si="257"/>
        <v>0.01 + 0</v>
      </c>
      <c r="H8217" s="27">
        <f>[1]!b_dq_pctchange($A8217,日期设置!$B$2,1)/100</f>
        <v>0</v>
      </c>
      <c r="I8217" s="26">
        <f>[1]!b_pq_pctchange(A8217,日期设置!$B$4,日期设置!$B$2,1)</f>
        <v>0</v>
      </c>
      <c r="J8217" s="26">
        <f>[1]!b_pq_pctchange(A8217,日期设置!$C$4,日期设置!$B$2,1)</f>
        <v>0</v>
      </c>
      <c r="K8217" s="52">
        <f>[1]!b_dq_amount($A8217,日期设置!B$2,2,10000)</f>
        <v>0</v>
      </c>
      <c r="L8217" s="26">
        <f>[1]!b_info_latestpar(A8217,日期设置!$B$2)</f>
        <v>100</v>
      </c>
      <c r="M8217" s="6">
        <f>[1]!b_info_outstandingbalance($A8217,日期设置!B$2)</f>
        <v>5.0999999999999996</v>
      </c>
      <c r="N8217" s="7" t="str">
        <f>[1]!b_info_latestissurercreditrating2(A8217,日期设置!$B$2,"102","1")</f>
        <v>AA+</v>
      </c>
      <c r="O8217" s="44">
        <v>5.7</v>
      </c>
      <c r="P8217" s="9">
        <f>[1]!b_info_repurchasedate(A8217)</f>
        <v>0</v>
      </c>
      <c r="Q8217" s="44" t="s">
        <v>16244</v>
      </c>
      <c r="R8217" s="2" t="str">
        <f>IF((--IF(P8217=0,Q8217,P8217))&gt;(--日期设置!$B$2),IF(P8217=0,Q8217,P8217),Q8217)</f>
        <v>2021-03-26</v>
      </c>
      <c r="S8217" s="32" t="s">
        <v>17895</v>
      </c>
      <c r="T8217" s="8">
        <f>[1]!b_anal_ptmyear($A8217,日期设置!$B$2)</f>
        <v>1.0958904109589041E-2</v>
      </c>
      <c r="U8217" s="8">
        <f>[1]!b_anal_termifexercise($A8217,日期设置!B$2)</f>
        <v>0</v>
      </c>
      <c r="V8217" s="10">
        <f>[1]!b_dq_dirtyprice(A8217,日期设置!$B$2)</f>
        <v>106.08750000000001</v>
      </c>
      <c r="W8217" s="11">
        <f>IF(U8217=0,ROUNDUP((Q8217-日期设置!$B$2)/365,0),ROUNDUP((R8217-日期设置!$B$2)/365,0))</f>
        <v>1</v>
      </c>
      <c r="X8217" s="18">
        <f>_xlfn.IFNA(VLOOKUP(A8217,过往入选债券!A:D,4,0),2)</f>
        <v>2</v>
      </c>
      <c r="Y8217">
        <f>_xlfn.IFNA(VLOOKUP(C8217,[2]Sheet1!$A:$A,1,0),3)</f>
        <v>3</v>
      </c>
    </row>
    <row r="8218" spans="1:25" hidden="1" x14ac:dyDescent="0.2">
      <c r="A8218" s="29" t="s">
        <v>12023</v>
      </c>
      <c r="B8218" s="29" t="s">
        <v>12024</v>
      </c>
      <c r="C8218" s="40" t="s">
        <v>12025</v>
      </c>
      <c r="D8218" s="26" t="str">
        <f>[1]!b_calc_yield(A8218,日期设置!$B$2,F8218,1,R8218,1,O8218,L8218,S8218,)</f>
        <v>Fetching...</v>
      </c>
      <c r="E8218" s="26">
        <f t="shared" si="256"/>
        <v>27.066610403341642</v>
      </c>
      <c r="F8218" s="18">
        <f>[1]!b_dq_cleanprice($A8218,日期设置!B$2)</f>
        <v>20.2455</v>
      </c>
      <c r="G8218" s="18" t="str">
        <f t="shared" si="257"/>
        <v>0.37 + 0</v>
      </c>
      <c r="H8218" s="27">
        <f>[1]!b_dq_pctchange($A8218,日期设置!$B$2,1)/100</f>
        <v>0</v>
      </c>
      <c r="I8218" s="26">
        <f>[1]!b_pq_pctchange(A8218,日期设置!$B$4,日期设置!$B$2,1)</f>
        <v>0</v>
      </c>
      <c r="J8218" s="26">
        <f>[1]!b_pq_pctchange(A8218,日期设置!$C$4,日期设置!$B$2,1)</f>
        <v>-0.33524338374291685</v>
      </c>
      <c r="K8218" s="52">
        <f>[1]!b_dq_amount($A8218,日期设置!B$2,2,10000)</f>
        <v>0</v>
      </c>
      <c r="L8218" s="26">
        <f>[1]!b_info_latestpar(A8218,日期设置!$B$2)</f>
        <v>19.999999999999996</v>
      </c>
      <c r="M8218" s="6">
        <f>[1]!b_info_outstandingbalance($A8218,日期设置!B$2)</f>
        <v>3.6</v>
      </c>
      <c r="N8218" s="7" t="str">
        <f>[1]!b_info_latestissurercreditrating2(A8218,日期设置!$B$2,"102","1")</f>
        <v>AA+</v>
      </c>
      <c r="O8218" s="44">
        <v>6.8</v>
      </c>
      <c r="P8218" s="9">
        <f>[1]!b_info_repurchasedate(A8218)</f>
        <v>0</v>
      </c>
      <c r="Q8218" s="44" t="s">
        <v>17513</v>
      </c>
      <c r="R8218" s="2" t="str">
        <f>IF((--IF(P8218=0,Q8218,P8218))&gt;(--日期设置!$B$2),IF(P8218=0,Q8218,P8218),Q8218)</f>
        <v>2021-08-07</v>
      </c>
      <c r="S8218" s="32" t="s">
        <v>18973</v>
      </c>
      <c r="T8218" s="8">
        <f>[1]!b_anal_ptmyear($A8218,日期设置!$B$2)</f>
        <v>0.37808219178082192</v>
      </c>
      <c r="U8218" s="8">
        <f>[1]!b_anal_termifexercise($A8218,日期设置!B$2)</f>
        <v>0</v>
      </c>
      <c r="V8218" s="10">
        <f>[1]!b_dq_dirtyprice(A8218,日期设置!$B$2)</f>
        <v>21.0913</v>
      </c>
      <c r="W8218" s="11">
        <f>IF(U8218=0,ROUNDUP((Q8218-日期设置!$B$2)/365,0),ROUNDUP((R8218-日期设置!$B$2)/365,0))</f>
        <v>1</v>
      </c>
      <c r="X8218" s="18">
        <f>_xlfn.IFNA(VLOOKUP(A8218,过往入选债券!A:D,4,0),2)</f>
        <v>2</v>
      </c>
      <c r="Y8218">
        <f>_xlfn.IFNA(VLOOKUP(C8218,[2]Sheet1!$A:$A,1,0),3)</f>
        <v>3</v>
      </c>
    </row>
    <row r="8219" spans="1:25" hidden="1" x14ac:dyDescent="0.2">
      <c r="A8219" s="29" t="s">
        <v>12026</v>
      </c>
      <c r="B8219" s="29" t="s">
        <v>12027</v>
      </c>
      <c r="C8219" s="40" t="s">
        <v>565</v>
      </c>
      <c r="D8219" s="26" t="str">
        <f>[1]!b_calc_yield(A8219,日期设置!$B$2,F8219,1,R8219,1,O8219,L8219,S8219,)</f>
        <v>Fetching...</v>
      </c>
      <c r="E8219" s="26">
        <f t="shared" si="256"/>
        <v>29.442965815353816</v>
      </c>
      <c r="F8219" s="18">
        <f>[1]!b_dq_cleanprice($A8219,日期设置!B$2)</f>
        <v>20.286999999999999</v>
      </c>
      <c r="G8219" s="18" t="str">
        <f t="shared" si="257"/>
        <v>0.39 + 0</v>
      </c>
      <c r="H8219" s="27">
        <f>[1]!b_dq_pctchange($A8219,日期设置!$B$2,1)/100</f>
        <v>0</v>
      </c>
      <c r="I8219" s="26">
        <f>[1]!b_pq_pctchange(A8219,日期设置!$B$4,日期设置!$B$2,1)</f>
        <v>0</v>
      </c>
      <c r="J8219" s="26">
        <f>[1]!b_pq_pctchange(A8219,日期设置!$C$4,日期设置!$B$2,1)</f>
        <v>0</v>
      </c>
      <c r="K8219" s="52">
        <f>[1]!b_dq_amount($A8219,日期设置!B$2,2,10000)</f>
        <v>0</v>
      </c>
      <c r="L8219" s="26">
        <f>[1]!b_info_latestpar(A8219,日期设置!$B$2)</f>
        <v>19.999999999999996</v>
      </c>
      <c r="M8219" s="6">
        <f>[1]!b_info_outstandingbalance($A8219,日期设置!B$2)</f>
        <v>2.4</v>
      </c>
      <c r="N8219" s="7" t="str">
        <f>[1]!b_info_latestissurercreditrating2(A8219,日期设置!$B$2,"102","1")</f>
        <v>AA</v>
      </c>
      <c r="O8219" s="44">
        <v>7.43</v>
      </c>
      <c r="P8219" s="9">
        <f>[1]!b_info_repurchasedate(A8219)</f>
        <v>0</v>
      </c>
      <c r="Q8219" s="44" t="s">
        <v>16426</v>
      </c>
      <c r="R8219" s="2" t="str">
        <f>IF((--IF(P8219=0,Q8219,P8219))&gt;(--日期设置!$B$2),IF(P8219=0,Q8219,P8219),Q8219)</f>
        <v>2021-08-12</v>
      </c>
      <c r="S8219" s="32" t="s">
        <v>18196</v>
      </c>
      <c r="T8219" s="8">
        <f>[1]!b_anal_ptmyear($A8219,日期设置!$B$2)</f>
        <v>0.39178082191780822</v>
      </c>
      <c r="U8219" s="8">
        <f>[1]!b_anal_termifexercise($A8219,日期设置!B$2)</f>
        <v>0</v>
      </c>
      <c r="V8219" s="10">
        <f>[1]!b_dq_dirtyprice(A8219,日期设置!$B$2)</f>
        <v>21.190799999999999</v>
      </c>
      <c r="W8219" s="11">
        <f>IF(U8219=0,ROUNDUP((Q8219-日期设置!$B$2)/365,0),ROUNDUP((R8219-日期设置!$B$2)/365,0))</f>
        <v>1</v>
      </c>
      <c r="X8219" s="18">
        <f>_xlfn.IFNA(VLOOKUP(A8219,过往入选债券!A:D,4,0),2)</f>
        <v>2</v>
      </c>
      <c r="Y8219">
        <f>_xlfn.IFNA(VLOOKUP(C8219,[2]Sheet1!$A:$A,1,0),3)</f>
        <v>3</v>
      </c>
    </row>
    <row r="8220" spans="1:25" hidden="1" x14ac:dyDescent="0.2">
      <c r="A8220" s="29" t="s">
        <v>12019</v>
      </c>
      <c r="B8220" s="29" t="s">
        <v>12020</v>
      </c>
      <c r="C8220" s="40" t="s">
        <v>1253</v>
      </c>
      <c r="D8220" s="26" t="str">
        <f>[1]!b_calc_yield(A8220,日期设置!$B$2,F8220,1,R8220,1,O8220,L8220,S8220,)</f>
        <v>Fetching...</v>
      </c>
      <c r="E8220" s="26">
        <f t="shared" si="256"/>
        <v>30.287874160048855</v>
      </c>
      <c r="F8220" s="18">
        <f>[1]!b_dq_cleanprice($A8220,日期设置!B$2)</f>
        <v>20.037600000000001</v>
      </c>
      <c r="G8220" s="18" t="str">
        <f t="shared" si="257"/>
        <v>0.37 + 0</v>
      </c>
      <c r="H8220" s="27">
        <f>[1]!b_dq_pctchange($A8220,日期设置!$B$2,1)/100</f>
        <v>0</v>
      </c>
      <c r="I8220" s="26">
        <f>[1]!b_pq_pctchange(A8220,日期设置!$B$4,日期设置!$B$2,1)</f>
        <v>0</v>
      </c>
      <c r="J8220" s="26">
        <f>[1]!b_pq_pctchange(A8220,日期设置!$C$4,日期设置!$B$2,1)</f>
        <v>-0.62193126022912792</v>
      </c>
      <c r="K8220" s="52">
        <f>[1]!b_dq_amount($A8220,日期设置!B$2,2,10000)</f>
        <v>0</v>
      </c>
      <c r="L8220" s="26">
        <f>[1]!b_info_latestpar(A8220,日期设置!$B$2)</f>
        <v>19.999999999999996</v>
      </c>
      <c r="M8220" s="6">
        <f>[1]!b_info_outstandingbalance($A8220,日期设置!B$2)</f>
        <v>1.6</v>
      </c>
      <c r="N8220" s="7" t="str">
        <f>[1]!b_info_latestissurercreditrating2(A8220,日期设置!$B$2,"102","1")</f>
        <v>AA+</v>
      </c>
      <c r="O8220" s="44">
        <v>7.3</v>
      </c>
      <c r="P8220" s="9">
        <f>[1]!b_info_repurchasedate(A8220)</f>
        <v>0</v>
      </c>
      <c r="Q8220" s="44" t="s">
        <v>16978</v>
      </c>
      <c r="R8220" s="2" t="str">
        <f>IF((--IF(P8220=0,Q8220,P8220))&gt;(--日期设置!$B$2),IF(P8220=0,Q8220,P8220),Q8220)</f>
        <v>2021-08-05</v>
      </c>
      <c r="S8220" s="32" t="s">
        <v>18378</v>
      </c>
      <c r="T8220" s="8">
        <f>[1]!b_anal_ptmyear($A8220,日期设置!$B$2)</f>
        <v>0.37260273972602742</v>
      </c>
      <c r="U8220" s="8">
        <f>[1]!b_anal_termifexercise($A8220,日期设置!B$2)</f>
        <v>0</v>
      </c>
      <c r="V8220" s="10">
        <f>[1]!b_dq_dirtyprice(A8220,日期设置!$B$2)</f>
        <v>20.953600000000002</v>
      </c>
      <c r="W8220" s="11">
        <f>IF(U8220=0,ROUNDUP((Q8220-日期设置!$B$2)/365,0),ROUNDUP((R8220-日期设置!$B$2)/365,0))</f>
        <v>1</v>
      </c>
      <c r="X8220" s="18">
        <f>_xlfn.IFNA(VLOOKUP(A8220,过往入选债券!A:D,4,0),2)</f>
        <v>2</v>
      </c>
      <c r="Y8220">
        <f>_xlfn.IFNA(VLOOKUP(C8220,[2]Sheet1!$A:$A,1,0),3)</f>
        <v>3</v>
      </c>
    </row>
    <row r="8221" spans="1:25" hidden="1" x14ac:dyDescent="0.2">
      <c r="A8221" s="29" t="s">
        <v>12033</v>
      </c>
      <c r="B8221" s="29" t="s">
        <v>12034</v>
      </c>
      <c r="C8221" s="40" t="s">
        <v>11669</v>
      </c>
      <c r="D8221" s="26" t="str">
        <f>[1]!b_calc_yield(A8221,日期设置!$B$2,F8221,1,R8221,1,O8221,L8221,S8221,)</f>
        <v>Fetching...</v>
      </c>
      <c r="E8221" s="26">
        <f t="shared" si="256"/>
        <v>26.768771708977312</v>
      </c>
      <c r="F8221" s="18">
        <f>[1]!b_dq_cleanprice($A8221,日期设置!B$2)</f>
        <v>20.569900000000001</v>
      </c>
      <c r="G8221" s="18" t="str">
        <f t="shared" si="257"/>
        <v>0.38 + 0</v>
      </c>
      <c r="H8221" s="27">
        <f>[1]!b_dq_pctchange($A8221,日期设置!$B$2,1)/100</f>
        <v>0</v>
      </c>
      <c r="I8221" s="26">
        <f>[1]!b_pq_pctchange(A8221,日期设置!$B$4,日期设置!$B$2,1)</f>
        <v>0</v>
      </c>
      <c r="J8221" s="26">
        <f>[1]!b_pq_pctchange(A8221,日期设置!$C$4,日期设置!$B$2,1)</f>
        <v>0</v>
      </c>
      <c r="K8221" s="52">
        <f>[1]!b_dq_amount($A8221,日期设置!B$2,2,10000)</f>
        <v>0</v>
      </c>
      <c r="L8221" s="26">
        <f>[1]!b_info_latestpar(A8221,日期设置!$B$2)</f>
        <v>19.999999999999996</v>
      </c>
      <c r="M8221" s="6">
        <f>[1]!b_info_outstandingbalance($A8221,日期设置!B$2)</f>
        <v>1</v>
      </c>
      <c r="N8221" s="7" t="str">
        <f>[1]!b_info_latestissurercreditrating2(A8221,日期设置!$B$2,"102","1")</f>
        <v>AA</v>
      </c>
      <c r="O8221" s="44">
        <v>7.19</v>
      </c>
      <c r="P8221" s="9">
        <f>[1]!b_info_repurchasedate(A8221)</f>
        <v>0</v>
      </c>
      <c r="Q8221" s="44" t="s">
        <v>15974</v>
      </c>
      <c r="R8221" s="2" t="str">
        <f>IF((--IF(P8221=0,Q8221,P8221))&gt;(--日期设置!$B$2),IF(P8221=0,Q8221,P8221),Q8221)</f>
        <v>2021-08-11</v>
      </c>
      <c r="S8221" s="32" t="s">
        <v>18915</v>
      </c>
      <c r="T8221" s="8">
        <f>[1]!b_anal_ptmyear($A8221,日期设置!$B$2)</f>
        <v>0.38904109589041097</v>
      </c>
      <c r="U8221" s="8">
        <f>[1]!b_anal_termifexercise($A8221,日期设置!B$2)</f>
        <v>0</v>
      </c>
      <c r="V8221" s="10">
        <f>[1]!b_dq_dirtyprice(A8221,日期设置!$B$2)</f>
        <v>21.448499999999999</v>
      </c>
      <c r="W8221" s="11">
        <f>IF(U8221=0,ROUNDUP((Q8221-日期设置!$B$2)/365,0),ROUNDUP((R8221-日期设置!$B$2)/365,0))</f>
        <v>1</v>
      </c>
      <c r="X8221" s="18">
        <f>_xlfn.IFNA(VLOOKUP(A8221,过往入选债券!A:D,4,0),2)</f>
        <v>2</v>
      </c>
      <c r="Y8221">
        <f>_xlfn.IFNA(VLOOKUP(C8221,[2]Sheet1!$A:$A,1,0),3)</f>
        <v>3</v>
      </c>
    </row>
    <row r="8222" spans="1:25" hidden="1" x14ac:dyDescent="0.2">
      <c r="A8222" s="29" t="s">
        <v>12015</v>
      </c>
      <c r="B8222" s="29" t="s">
        <v>12016</v>
      </c>
      <c r="C8222" s="40" t="s">
        <v>890</v>
      </c>
      <c r="D8222" s="26" t="str">
        <f>[1]!b_calc_yield(A8222,日期设置!$B$2,F8222,1,R8222,1,O8222,L8222,S8222,)</f>
        <v>Fetching...</v>
      </c>
      <c r="E8222" s="26">
        <f t="shared" si="256"/>
        <v>26.539084937583503</v>
      </c>
      <c r="F8222" s="18">
        <f>[1]!b_dq_cleanprice($A8222,日期设置!B$2)</f>
        <v>20.237500000000001</v>
      </c>
      <c r="G8222" s="18" t="str">
        <f t="shared" si="257"/>
        <v>0.35 + 0</v>
      </c>
      <c r="H8222" s="27">
        <f>[1]!b_dq_pctchange($A8222,日期设置!$B$2,1)/100</f>
        <v>0</v>
      </c>
      <c r="I8222" s="26">
        <f>[1]!b_pq_pctchange(A8222,日期设置!$B$4,日期设置!$B$2,1)</f>
        <v>0</v>
      </c>
      <c r="J8222" s="26">
        <f>[1]!b_pq_pctchange(A8222,日期设置!$C$4,日期设置!$B$2,1)</f>
        <v>-0.4593992395811255</v>
      </c>
      <c r="K8222" s="52">
        <f>[1]!b_dq_amount($A8222,日期设置!B$2,2,10000)</f>
        <v>0</v>
      </c>
      <c r="L8222" s="26">
        <f>[1]!b_info_latestpar(A8222,日期设置!$B$2)</f>
        <v>19.999999999999996</v>
      </c>
      <c r="M8222" s="6">
        <f>[1]!b_info_outstandingbalance($A8222,日期设置!B$2)</f>
        <v>3.2</v>
      </c>
      <c r="N8222" s="7" t="str">
        <f>[1]!b_info_latestissurercreditrating2(A8222,日期设置!$B$2,"102","1")</f>
        <v>AA+</v>
      </c>
      <c r="O8222" s="44">
        <v>6.7</v>
      </c>
      <c r="P8222" s="9">
        <f>[1]!b_info_repurchasedate(A8222)</f>
        <v>0</v>
      </c>
      <c r="Q8222" s="44" t="s">
        <v>16683</v>
      </c>
      <c r="R8222" s="2" t="str">
        <f>IF((--IF(P8222=0,Q8222,P8222))&gt;(--日期设置!$B$2),IF(P8222=0,Q8222,P8222),Q8222)</f>
        <v>2021-07-30</v>
      </c>
      <c r="S8222" s="32" t="s">
        <v>18428</v>
      </c>
      <c r="T8222" s="8">
        <f>[1]!b_anal_ptmyear($A8222,日期设置!$B$2)</f>
        <v>0.35616438356164382</v>
      </c>
      <c r="U8222" s="8">
        <f>[1]!b_anal_termifexercise($A8222,日期设置!B$2)</f>
        <v>0</v>
      </c>
      <c r="V8222" s="10">
        <f>[1]!b_dq_dirtyprice(A8222,日期设置!$B$2)</f>
        <v>21.100200000000001</v>
      </c>
      <c r="W8222" s="11">
        <f>IF(U8222=0,ROUNDUP((Q8222-日期设置!$B$2)/365,0),ROUNDUP((R8222-日期设置!$B$2)/365,0))</f>
        <v>1</v>
      </c>
      <c r="X8222" s="18">
        <f>_xlfn.IFNA(VLOOKUP(A8222,过往入选债券!A:D,4,0),2)</f>
        <v>2</v>
      </c>
      <c r="Y8222" s="45">
        <f>_xlfn.IFNA(VLOOKUP(C8222,[2]Sheet1!$A:$A,1,0),3)</f>
        <v>3</v>
      </c>
    </row>
    <row r="8223" spans="1:25" hidden="1" x14ac:dyDescent="0.2">
      <c r="A8223" s="29" t="s">
        <v>12013</v>
      </c>
      <c r="B8223" s="29" t="s">
        <v>12014</v>
      </c>
      <c r="C8223" s="40" t="s">
        <v>1198</v>
      </c>
      <c r="D8223" s="26" t="str">
        <f>[1]!b_calc_yield(A8223,日期设置!$B$2,F8223,1,R8223,1,O8223,L8223,S8223,)</f>
        <v>Fetching...</v>
      </c>
      <c r="E8223" s="26">
        <f t="shared" si="256"/>
        <v>29.462252163697823</v>
      </c>
      <c r="F8223" s="18">
        <f>[1]!b_dq_cleanprice($A8223,日期设置!B$2)</f>
        <v>19.934999999999999</v>
      </c>
      <c r="G8223" s="18" t="str">
        <f t="shared" si="257"/>
        <v>0.34 + 0</v>
      </c>
      <c r="H8223" s="27">
        <f>[1]!b_dq_pctchange($A8223,日期设置!$B$2,1)/100</f>
        <v>0</v>
      </c>
      <c r="I8223" s="26">
        <f>[1]!b_pq_pctchange(A8223,日期设置!$B$4,日期设置!$B$2,1)</f>
        <v>0</v>
      </c>
      <c r="J8223" s="26">
        <f>[1]!b_pq_pctchange(A8223,日期设置!$C$4,日期设置!$B$2,1)</f>
        <v>1.1928934010152257</v>
      </c>
      <c r="K8223" s="52">
        <f>[1]!b_dq_amount($A8223,日期设置!B$2,2,10000)</f>
        <v>0</v>
      </c>
      <c r="L8223" s="26">
        <f>[1]!b_info_latestpar(A8223,日期设置!$B$2)</f>
        <v>19.999999999999996</v>
      </c>
      <c r="M8223" s="6">
        <f>[1]!b_info_outstandingbalance($A8223,日期设置!B$2)</f>
        <v>2.2000000000000002</v>
      </c>
      <c r="N8223" s="7" t="str">
        <f>[1]!b_info_latestissurercreditrating2(A8223,日期设置!$B$2,"102","1")</f>
        <v>AA</v>
      </c>
      <c r="O8223" s="44">
        <v>7</v>
      </c>
      <c r="P8223" s="9">
        <f>[1]!b_info_repurchasedate(A8223)</f>
        <v>0</v>
      </c>
      <c r="Q8223" s="44" t="s">
        <v>17174</v>
      </c>
      <c r="R8223" s="2" t="str">
        <f>IF((--IF(P8223=0,Q8223,P8223))&gt;(--日期设置!$B$2),IF(P8223=0,Q8223,P8223),Q8223)</f>
        <v>2021-07-25</v>
      </c>
      <c r="S8223" s="32" t="s">
        <v>18963</v>
      </c>
      <c r="T8223" s="8">
        <f>[1]!b_anal_ptmyear($A8223,日期设置!$B$2)</f>
        <v>0.34246575342465752</v>
      </c>
      <c r="U8223" s="8">
        <f>[1]!b_anal_termifexercise($A8223,日期设置!B$2)</f>
        <v>0</v>
      </c>
      <c r="V8223" s="10">
        <f>[1]!b_dq_dirtyprice(A8223,日期设置!$B$2)</f>
        <v>20.855499999999999</v>
      </c>
      <c r="W8223" s="11">
        <f>IF(U8223=0,ROUNDUP((Q8223-日期设置!$B$2)/365,0),ROUNDUP((R8223-日期设置!$B$2)/365,0))</f>
        <v>1</v>
      </c>
      <c r="X8223" s="18">
        <f>_xlfn.IFNA(VLOOKUP(A8223,过往入选债券!A:D,4,0),2)</f>
        <v>2</v>
      </c>
      <c r="Y8223">
        <f>_xlfn.IFNA(VLOOKUP(C8223,[2]Sheet1!$A:$A,1,0),3)</f>
        <v>3</v>
      </c>
    </row>
    <row r="8224" spans="1:25" hidden="1" x14ac:dyDescent="0.2">
      <c r="A8224" s="29" t="s">
        <v>11983</v>
      </c>
      <c r="B8224" s="29" t="s">
        <v>11984</v>
      </c>
      <c r="C8224" s="40" t="s">
        <v>7804</v>
      </c>
      <c r="D8224" s="26" t="str">
        <f>[1]!b_calc_yield(A8224,日期设置!$B$2,F8224,1,R8224,1,O8224,L8224,S8224,)</f>
        <v>Fetching...</v>
      </c>
      <c r="E8224" s="26">
        <f t="shared" si="256"/>
        <v>26.622140543995787</v>
      </c>
      <c r="F8224" s="18">
        <f>[1]!b_dq_cleanprice($A8224,日期设置!B$2)</f>
        <v>20.389900000000001</v>
      </c>
      <c r="G8224" s="18" t="str">
        <f t="shared" si="257"/>
        <v>0.36 + 0</v>
      </c>
      <c r="H8224" s="27">
        <f>[1]!b_dq_pctchange($A8224,日期设置!$B$2,1)/100</f>
        <v>0</v>
      </c>
      <c r="I8224" s="26">
        <f>[1]!b_pq_pctchange(A8224,日期设置!$B$4,日期设置!$B$2,1)</f>
        <v>0</v>
      </c>
      <c r="J8224" s="26">
        <f>[1]!b_pq_pctchange(A8224,日期设置!$C$4,日期设置!$B$2,1)</f>
        <v>0</v>
      </c>
      <c r="K8224" s="52">
        <f>[1]!b_dq_amount($A8224,日期设置!B$2,2,10000)</f>
        <v>0</v>
      </c>
      <c r="L8224" s="26">
        <f>[1]!b_info_latestpar(A8224,日期设置!$B$2)</f>
        <v>19.999999999999996</v>
      </c>
      <c r="M8224" s="6">
        <f>[1]!b_info_outstandingbalance($A8224,日期设置!B$2)</f>
        <v>2</v>
      </c>
      <c r="N8224" s="7" t="str">
        <f>[1]!b_info_latestissurercreditrating2(A8224,日期设置!$B$2,"102","1")</f>
        <v>AA+</v>
      </c>
      <c r="O8224" s="44">
        <v>6.94</v>
      </c>
      <c r="P8224" s="9">
        <f>[1]!b_info_repurchasedate(A8224)</f>
        <v>0</v>
      </c>
      <c r="Q8224" s="44" t="s">
        <v>16925</v>
      </c>
      <c r="R8224" s="2" t="str">
        <f>IF((--IF(P8224=0,Q8224,P8224))&gt;(--日期设置!$B$2),IF(P8224=0,Q8224,P8224),Q8224)</f>
        <v>2021-08-01</v>
      </c>
      <c r="S8224" s="32" t="s">
        <v>18590</v>
      </c>
      <c r="T8224" s="8">
        <f>[1]!b_anal_ptmyear($A8224,日期设置!$B$2)</f>
        <v>0.36164383561643837</v>
      </c>
      <c r="U8224" s="8">
        <f>[1]!b_anal_termifexercise($A8224,日期设置!B$2)</f>
        <v>0</v>
      </c>
      <c r="V8224" s="10">
        <f>[1]!b_dq_dirtyprice(A8224,日期设置!$B$2)</f>
        <v>21.2759</v>
      </c>
      <c r="W8224" s="11">
        <f>IF(U8224=0,ROUNDUP((Q8224-日期设置!$B$2)/365,0),ROUNDUP((R8224-日期设置!$B$2)/365,0))</f>
        <v>1</v>
      </c>
      <c r="X8224" s="18">
        <f>_xlfn.IFNA(VLOOKUP(A8224,过往入选债券!A:D,4,0),2)</f>
        <v>2</v>
      </c>
      <c r="Y8224">
        <f>_xlfn.IFNA(VLOOKUP(C8224,[2]Sheet1!$A:$A,1,0),3)</f>
        <v>3</v>
      </c>
    </row>
    <row r="8225" spans="1:25" hidden="1" x14ac:dyDescent="0.2">
      <c r="A8225" s="29" t="s">
        <v>12011</v>
      </c>
      <c r="B8225" s="29" t="s">
        <v>12012</v>
      </c>
      <c r="C8225" s="40" t="s">
        <v>704</v>
      </c>
      <c r="D8225" s="26" t="str">
        <f>[1]!b_calc_yield(A8225,日期设置!$B$2,F8225,1,R8225,1,O8225,L8225,S8225,)</f>
        <v>Fetching...</v>
      </c>
      <c r="E8225" s="26">
        <f t="shared" si="256"/>
        <v>27.634987615380592</v>
      </c>
      <c r="F8225" s="18">
        <f>[1]!b_dq_cleanprice($A8225,日期设置!B$2)</f>
        <v>20.212399999999999</v>
      </c>
      <c r="G8225" s="18" t="str">
        <f t="shared" si="257"/>
        <v>0.35 + 0</v>
      </c>
      <c r="H8225" s="27">
        <f>[1]!b_dq_pctchange($A8225,日期设置!$B$2,1)/100</f>
        <v>0</v>
      </c>
      <c r="I8225" s="26">
        <f>[1]!b_pq_pctchange(A8225,日期设置!$B$4,日期设置!$B$2,1)</f>
        <v>0</v>
      </c>
      <c r="J8225" s="26">
        <f>[1]!b_pq_pctchange(A8225,日期设置!$C$4,日期设置!$B$2,1)</f>
        <v>-0.41092245686300138</v>
      </c>
      <c r="K8225" s="52">
        <f>[1]!b_dq_amount($A8225,日期设置!B$2,2,10000)</f>
        <v>0</v>
      </c>
      <c r="L8225" s="26">
        <f>[1]!b_info_latestpar(A8225,日期设置!$B$2)</f>
        <v>19.999999999999996</v>
      </c>
      <c r="M8225" s="6">
        <f>[1]!b_info_outstandingbalance($A8225,日期设置!B$2)</f>
        <v>1.2</v>
      </c>
      <c r="N8225" s="7" t="str">
        <f>[1]!b_info_latestissurercreditrating2(A8225,日期设置!$B$2,"102","1")</f>
        <v>AA</v>
      </c>
      <c r="O8225" s="44">
        <v>6.95</v>
      </c>
      <c r="P8225" s="9">
        <f>[1]!b_info_repurchasedate(A8225)</f>
        <v>0</v>
      </c>
      <c r="Q8225" s="44" t="s">
        <v>16013</v>
      </c>
      <c r="R8225" s="2" t="str">
        <f>IF((--IF(P8225=0,Q8225,P8225))&gt;(--日期设置!$B$2),IF(P8225=0,Q8225,P8225),Q8225)</f>
        <v>2021-07-28</v>
      </c>
      <c r="S8225" s="32" t="s">
        <v>18434</v>
      </c>
      <c r="T8225" s="8">
        <f>[1]!b_anal_ptmyear($A8225,日期设置!$B$2)</f>
        <v>0.35068493150684932</v>
      </c>
      <c r="U8225" s="8">
        <f>[1]!b_anal_termifexercise($A8225,日期设置!B$2)</f>
        <v>0</v>
      </c>
      <c r="V8225" s="10">
        <f>[1]!b_dq_dirtyprice(A8225,日期设置!$B$2)</f>
        <v>21.114899999999999</v>
      </c>
      <c r="W8225" s="11">
        <f>IF(U8225=0,ROUNDUP((Q8225-日期设置!$B$2)/365,0),ROUNDUP((R8225-日期设置!$B$2)/365,0))</f>
        <v>1</v>
      </c>
      <c r="X8225" s="18">
        <f>_xlfn.IFNA(VLOOKUP(A8225,过往入选债券!A:D,4,0),2)</f>
        <v>2</v>
      </c>
      <c r="Y8225">
        <f>_xlfn.IFNA(VLOOKUP(C8225,[2]Sheet1!$A:$A,1,0),3)</f>
        <v>3</v>
      </c>
    </row>
    <row r="8226" spans="1:25" hidden="1" x14ac:dyDescent="0.2">
      <c r="A8226" s="29" t="s">
        <v>5579</v>
      </c>
      <c r="B8226" s="29" t="s">
        <v>5580</v>
      </c>
      <c r="C8226" s="40" t="s">
        <v>33</v>
      </c>
      <c r="D8226" s="26" t="str">
        <f>[1]!b_calc_yield(A8226,日期设置!$B$2,F8226,1,R8226,1,O8226,L8226,S8226,)</f>
        <v>Fetching...</v>
      </c>
      <c r="E8226" s="26">
        <f t="shared" si="256"/>
        <v>5.2861085451008982</v>
      </c>
      <c r="F8226" s="18">
        <f>[1]!b_dq_cleanprice($A8226,日期设置!B$2)</f>
        <v>50.0032</v>
      </c>
      <c r="G8226" s="18" t="str">
        <f t="shared" si="257"/>
        <v>0.09 + 0</v>
      </c>
      <c r="H8226" s="27">
        <f>[1]!b_dq_pctchange($A8226,日期设置!$B$2,1)/100</f>
        <v>0</v>
      </c>
      <c r="I8226" s="26">
        <f>[1]!b_pq_pctchange(A8226,日期设置!$B$4,日期设置!$B$2,1)</f>
        <v>0</v>
      </c>
      <c r="J8226" s="26">
        <f>[1]!b_pq_pctchange(A8226,日期设置!$C$4,日期设置!$B$2,1)</f>
        <v>-0.25612587669254355</v>
      </c>
      <c r="K8226" s="52">
        <f>[1]!b_dq_amount($A8226,日期设置!B$2,2,10000)</f>
        <v>0</v>
      </c>
      <c r="L8226" s="26">
        <f>[1]!b_info_latestpar(A8226,日期设置!$B$2)</f>
        <v>50</v>
      </c>
      <c r="M8226" s="6">
        <f>[1]!b_info_outstandingbalance($A8226,日期设置!B$2)</f>
        <v>5</v>
      </c>
      <c r="N8226" s="7" t="str">
        <f>[1]!b_info_latestissurercreditrating2(A8226,日期设置!$B$2,"102","1")</f>
        <v>AA+</v>
      </c>
      <c r="O8226" s="44">
        <v>5.05</v>
      </c>
      <c r="P8226" s="9">
        <f>[1]!b_info_repurchasedate(A8226)</f>
        <v>0</v>
      </c>
      <c r="Q8226" s="44" t="s">
        <v>16224</v>
      </c>
      <c r="R8226" s="2" t="str">
        <f>IF((--IF(P8226=0,Q8226,P8226))&gt;(--日期设置!$B$2),IF(P8226=0,Q8226,P8226),Q8226)</f>
        <v>2021-04-26</v>
      </c>
      <c r="S8226" s="32" t="s">
        <v>18851</v>
      </c>
      <c r="T8226" s="8">
        <f>[1]!b_anal_ptmyear($A8226,日期设置!$B$2)</f>
        <v>9.5890410958904104E-2</v>
      </c>
      <c r="U8226" s="8">
        <f>[1]!b_anal_termifexercise($A8226,日期设置!B$2)</f>
        <v>0</v>
      </c>
      <c r="V8226" s="10">
        <f>[1]!b_dq_dirtyprice(A8226,日期设置!$B$2)</f>
        <v>52.286099999999998</v>
      </c>
      <c r="W8226" s="11">
        <f>IF(U8226=0,ROUNDUP((Q8226-日期设置!$B$2)/365,0),ROUNDUP((R8226-日期设置!$B$2)/365,0))</f>
        <v>1</v>
      </c>
      <c r="X8226" s="18">
        <f>_xlfn.IFNA(VLOOKUP(A8226,过往入选债券!A:D,4,0),2)</f>
        <v>2</v>
      </c>
      <c r="Y8226">
        <f>_xlfn.IFNA(VLOOKUP(C8226,[2]Sheet1!$A:$A,1,0),3)</f>
        <v>3</v>
      </c>
    </row>
    <row r="8227" spans="1:25" hidden="1" x14ac:dyDescent="0.2">
      <c r="A8227" s="29" t="s">
        <v>11833</v>
      </c>
      <c r="B8227" s="29" t="s">
        <v>11834</v>
      </c>
      <c r="C8227" s="40" t="s">
        <v>1370</v>
      </c>
      <c r="D8227" s="26" t="str">
        <f>[1]!b_calc_yield(A8227,日期设置!$B$2,F8227,1,R8227,1,O8227,L8227,S8227,)</f>
        <v>Fetching...</v>
      </c>
      <c r="E8227" s="26">
        <f t="shared" si="256"/>
        <v>30.917833563425635</v>
      </c>
      <c r="F8227" s="18">
        <f>[1]!b_dq_cleanprice($A8227,日期设置!B$2)</f>
        <v>20.2898</v>
      </c>
      <c r="G8227" s="18" t="str">
        <f t="shared" si="257"/>
        <v>0.36 + 0</v>
      </c>
      <c r="H8227" s="27">
        <f>[1]!b_dq_pctchange($A8227,日期设置!$B$2,1)/100</f>
        <v>0</v>
      </c>
      <c r="I8227" s="26">
        <f>[1]!b_pq_pctchange(A8227,日期设置!$B$4,日期设置!$B$2,1)</f>
        <v>0</v>
      </c>
      <c r="J8227" s="26">
        <f>[1]!b_pq_pctchange(A8227,日期设置!$C$4,日期设置!$B$2,1)</f>
        <v>0</v>
      </c>
      <c r="K8227" s="52">
        <f>[1]!b_dq_amount($A8227,日期设置!B$2,2,10000)</f>
        <v>0</v>
      </c>
      <c r="L8227" s="26">
        <f>[1]!b_info_latestpar(A8227,日期设置!$B$2)</f>
        <v>19.999999999999996</v>
      </c>
      <c r="M8227" s="6">
        <f>[1]!b_info_outstandingbalance($A8227,日期设置!B$2)</f>
        <v>1.8</v>
      </c>
      <c r="N8227" s="7" t="str">
        <f>[1]!b_info_latestissurercreditrating2(A8227,日期设置!$B$2,"102","1")</f>
        <v>AA</v>
      </c>
      <c r="O8227" s="44">
        <v>7.88</v>
      </c>
      <c r="P8227" s="9">
        <f>[1]!b_info_repurchasedate(A8227)</f>
        <v>0</v>
      </c>
      <c r="Q8227" s="44" t="s">
        <v>16925</v>
      </c>
      <c r="R8227" s="2" t="str">
        <f>IF((--IF(P8227=0,Q8227,P8227))&gt;(--日期设置!$B$2),IF(P8227=0,Q8227,P8227),Q8227)</f>
        <v>2021-08-01</v>
      </c>
      <c r="S8227" s="32" t="s">
        <v>18590</v>
      </c>
      <c r="T8227" s="8">
        <f>[1]!b_anal_ptmyear($A8227,日期设置!$B$2)</f>
        <v>0.36164383561643837</v>
      </c>
      <c r="U8227" s="8">
        <f>[1]!b_anal_termifexercise($A8227,日期设置!B$2)</f>
        <v>0</v>
      </c>
      <c r="V8227" s="10">
        <f>[1]!b_dq_dirtyprice(A8227,日期设置!$B$2)</f>
        <v>21.2958</v>
      </c>
      <c r="W8227" s="11">
        <f>IF(U8227=0,ROUNDUP((Q8227-日期设置!$B$2)/365,0),ROUNDUP((R8227-日期设置!$B$2)/365,0))</f>
        <v>1</v>
      </c>
      <c r="X8227" s="18">
        <f>_xlfn.IFNA(VLOOKUP(A8227,过往入选债券!A:D,4,0),2)</f>
        <v>2</v>
      </c>
      <c r="Y8227">
        <f>_xlfn.IFNA(VLOOKUP(C8227,[2]Sheet1!$A:$A,1,0),3)</f>
        <v>3</v>
      </c>
    </row>
    <row r="8228" spans="1:25" hidden="1" x14ac:dyDescent="0.2">
      <c r="A8228" s="29" t="s">
        <v>12009</v>
      </c>
      <c r="B8228" s="29" t="s">
        <v>12010</v>
      </c>
      <c r="C8228" s="40" t="s">
        <v>164</v>
      </c>
      <c r="D8228" s="26" t="str">
        <f>[1]!b_calc_yield(A8228,日期设置!$B$2,F8228,1,R8228,1,O8228,L8228,S8228,)</f>
        <v>Fetching...</v>
      </c>
      <c r="E8228" s="26">
        <f t="shared" si="256"/>
        <v>30.426725837795708</v>
      </c>
      <c r="F8228" s="18">
        <f>[1]!b_dq_cleanprice($A8228,日期设置!B$2)</f>
        <v>20.0625</v>
      </c>
      <c r="G8228" s="18" t="str">
        <f t="shared" si="257"/>
        <v>0.33 + 0</v>
      </c>
      <c r="H8228" s="27">
        <f>[1]!b_dq_pctchange($A8228,日期设置!$B$2,1)/100</f>
        <v>0</v>
      </c>
      <c r="I8228" s="26">
        <f>[1]!b_pq_pctchange(A8228,日期设置!$B$4,日期设置!$B$2,1)</f>
        <v>0</v>
      </c>
      <c r="J8228" s="26">
        <f>[1]!b_pq_pctchange(A8228,日期设置!$C$4,日期设置!$B$2,1)</f>
        <v>0</v>
      </c>
      <c r="K8228" s="52">
        <f>[1]!b_dq_amount($A8228,日期设置!B$2,2,10000)</f>
        <v>0</v>
      </c>
      <c r="L8228" s="26">
        <f>[1]!b_info_latestpar(A8228,日期设置!$B$2)</f>
        <v>19.999999999999996</v>
      </c>
      <c r="M8228" s="6">
        <f>[1]!b_info_outstandingbalance($A8228,日期设置!B$2)</f>
        <v>3</v>
      </c>
      <c r="N8228" s="7" t="str">
        <f>[1]!b_info_latestissurercreditrating2(A8228,日期设置!$B$2,"102","1")</f>
        <v>AA</v>
      </c>
      <c r="O8228" s="44">
        <v>7.45</v>
      </c>
      <c r="P8228" s="9">
        <f>[1]!b_info_repurchasedate(A8228)</f>
        <v>0</v>
      </c>
      <c r="Q8228" s="44" t="s">
        <v>17233</v>
      </c>
      <c r="R8228" s="2" t="str">
        <f>IF((--IF(P8228=0,Q8228,P8228))&gt;(--日期设置!$B$2),IF(P8228=0,Q8228,P8228),Q8228)</f>
        <v>2021-07-24</v>
      </c>
      <c r="S8228" s="32" t="s">
        <v>19015</v>
      </c>
      <c r="T8228" s="8">
        <f>[1]!b_anal_ptmyear($A8228,日期设置!$B$2)</f>
        <v>0.33972602739726027</v>
      </c>
      <c r="U8228" s="8">
        <f>[1]!b_anal_termifexercise($A8228,日期设置!B$2)</f>
        <v>0</v>
      </c>
      <c r="V8228" s="10">
        <f>[1]!b_dq_dirtyprice(A8228,日期设置!$B$2)</f>
        <v>21.046299999999999</v>
      </c>
      <c r="W8228" s="11">
        <f>IF(U8228=0,ROUNDUP((Q8228-日期设置!$B$2)/365,0),ROUNDUP((R8228-日期设置!$B$2)/365,0))</f>
        <v>1</v>
      </c>
      <c r="X8228" s="18">
        <f>_xlfn.IFNA(VLOOKUP(A8228,过往入选债券!A:D,4,0),2)</f>
        <v>2</v>
      </c>
      <c r="Y8228">
        <f>_xlfn.IFNA(VLOOKUP(C8228,[2]Sheet1!$A:$A,1,0),3)</f>
        <v>3</v>
      </c>
    </row>
    <row r="8229" spans="1:25" hidden="1" x14ac:dyDescent="0.2">
      <c r="A8229" s="29" t="s">
        <v>12002</v>
      </c>
      <c r="B8229" s="29" t="s">
        <v>12003</v>
      </c>
      <c r="C8229" s="40" t="s">
        <v>4968</v>
      </c>
      <c r="D8229" s="26" t="str">
        <f>[1]!b_calc_yield(A8229,日期设置!$B$2,F8229,1,R8229,1,O8229,L8229,S8229,)</f>
        <v>Fetching...</v>
      </c>
      <c r="E8229" s="26">
        <f t="shared" si="256"/>
        <v>24.929874268688778</v>
      </c>
      <c r="F8229" s="18">
        <f>[1]!b_dq_cleanprice($A8229,日期设置!B$2)</f>
        <v>20.3429</v>
      </c>
      <c r="G8229" s="18" t="str">
        <f t="shared" si="257"/>
        <v>0.33 + 0</v>
      </c>
      <c r="H8229" s="27">
        <f>[1]!b_dq_pctchange($A8229,日期设置!$B$2,1)/100</f>
        <v>0</v>
      </c>
      <c r="I8229" s="26">
        <f>[1]!b_pq_pctchange(A8229,日期设置!$B$4,日期设置!$B$2,1)</f>
        <v>0</v>
      </c>
      <c r="J8229" s="26">
        <f>[1]!b_pq_pctchange(A8229,日期设置!$C$4,日期设置!$B$2,1)</f>
        <v>0</v>
      </c>
      <c r="K8229" s="52">
        <f>[1]!b_dq_amount($A8229,日期设置!B$2,2,10000)</f>
        <v>0</v>
      </c>
      <c r="L8229" s="26">
        <f>[1]!b_info_latestpar(A8229,日期设置!$B$2)</f>
        <v>19.999999999999996</v>
      </c>
      <c r="M8229" s="6">
        <f>[1]!b_info_outstandingbalance($A8229,日期设置!B$2)</f>
        <v>2</v>
      </c>
      <c r="N8229" s="7" t="str">
        <f>[1]!b_info_latestissurercreditrating2(A8229,日期设置!$B$2,"102","1")</f>
        <v>AA+</v>
      </c>
      <c r="O8229" s="44">
        <v>6.5</v>
      </c>
      <c r="P8229" s="9">
        <f>[1]!b_info_repurchasedate(A8229)</f>
        <v>0</v>
      </c>
      <c r="Q8229" s="44" t="s">
        <v>16790</v>
      </c>
      <c r="R8229" s="2" t="str">
        <f>IF((--IF(P8229=0,Q8229,P8229))&gt;(--日期设置!$B$2),IF(P8229=0,Q8229,P8229),Q8229)</f>
        <v>2021-07-21</v>
      </c>
      <c r="S8229" s="32" t="s">
        <v>18555</v>
      </c>
      <c r="T8229" s="8">
        <f>[1]!b_anal_ptmyear($A8229,日期设置!$B$2)</f>
        <v>0.33150684931506852</v>
      </c>
      <c r="U8229" s="8">
        <f>[1]!b_anal_termifexercise($A8229,日期设置!B$2)</f>
        <v>0</v>
      </c>
      <c r="V8229" s="10">
        <f>[1]!b_dq_dirtyprice(A8229,日期设置!$B$2)</f>
        <v>21.2119</v>
      </c>
      <c r="W8229" s="11">
        <f>IF(U8229=0,ROUNDUP((Q8229-日期设置!$B$2)/365,0),ROUNDUP((R8229-日期设置!$B$2)/365,0))</f>
        <v>1</v>
      </c>
      <c r="X8229" s="18">
        <f>_xlfn.IFNA(VLOOKUP(A8229,过往入选债券!A:D,4,0),2)</f>
        <v>2</v>
      </c>
      <c r="Y8229">
        <f>_xlfn.IFNA(VLOOKUP(C8229,[2]Sheet1!$A:$A,1,0),3)</f>
        <v>3</v>
      </c>
    </row>
    <row r="8230" spans="1:25" hidden="1" x14ac:dyDescent="0.2">
      <c r="A8230" s="29" t="s">
        <v>12004</v>
      </c>
      <c r="B8230" s="29" t="s">
        <v>12005</v>
      </c>
      <c r="C8230" s="40" t="s">
        <v>1571</v>
      </c>
      <c r="D8230" s="26" t="str">
        <f>[1]!b_calc_yield(A8230,日期设置!$B$2,F8230,1,R8230,1,O8230,L8230,S8230,)</f>
        <v>Fetching...</v>
      </c>
      <c r="E8230" s="26">
        <f t="shared" si="256"/>
        <v>27.194579335845681</v>
      </c>
      <c r="F8230" s="18">
        <f>[1]!b_dq_cleanprice($A8230,日期设置!B$2)</f>
        <v>20.226199999999999</v>
      </c>
      <c r="G8230" s="18" t="str">
        <f t="shared" si="257"/>
        <v>0.33 + 0</v>
      </c>
      <c r="H8230" s="27">
        <f>[1]!b_dq_pctchange($A8230,日期设置!$B$2,1)/100</f>
        <v>0</v>
      </c>
      <c r="I8230" s="26">
        <f>[1]!b_pq_pctchange(A8230,日期设置!$B$4,日期设置!$B$2,1)</f>
        <v>-0.61079580354291851</v>
      </c>
      <c r="J8230" s="26">
        <f>[1]!b_pq_pctchange(A8230,日期设置!$C$4,日期设置!$B$2,1)</f>
        <v>-0.61079580354291851</v>
      </c>
      <c r="K8230" s="52">
        <f>[1]!b_dq_amount($A8230,日期设置!B$2,2,10000)</f>
        <v>0</v>
      </c>
      <c r="L8230" s="26">
        <f>[1]!b_info_latestpar(A8230,日期设置!$B$2)</f>
        <v>19.999999999999996</v>
      </c>
      <c r="M8230" s="6">
        <f>[1]!b_info_outstandingbalance($A8230,日期设置!B$2)</f>
        <v>1.2</v>
      </c>
      <c r="N8230" s="7" t="str">
        <f>[1]!b_info_latestissurercreditrating2(A8230,日期设置!$B$2,"102","1")</f>
        <v>AA</v>
      </c>
      <c r="O8230" s="44">
        <v>6.9</v>
      </c>
      <c r="P8230" s="9">
        <f>[1]!b_info_repurchasedate(A8230)</f>
        <v>0</v>
      </c>
      <c r="Q8230" s="44" t="s">
        <v>16790</v>
      </c>
      <c r="R8230" s="2" t="str">
        <f>IF((--IF(P8230=0,Q8230,P8230))&gt;(--日期设置!$B$2),IF(P8230=0,Q8230,P8230),Q8230)</f>
        <v>2021-07-21</v>
      </c>
      <c r="S8230" s="32" t="s">
        <v>18555</v>
      </c>
      <c r="T8230" s="8">
        <f>[1]!b_anal_ptmyear($A8230,日期设置!$B$2)</f>
        <v>0.33150684931506852</v>
      </c>
      <c r="U8230" s="8">
        <f>[1]!b_anal_termifexercise($A8230,日期设置!B$2)</f>
        <v>0</v>
      </c>
      <c r="V8230" s="10">
        <f>[1]!b_dq_dirtyprice(A8230,日期设置!$B$2)</f>
        <v>21.148700000000002</v>
      </c>
      <c r="W8230" s="11">
        <f>IF(U8230=0,ROUNDUP((Q8230-日期设置!$B$2)/365,0),ROUNDUP((R8230-日期设置!$B$2)/365,0))</f>
        <v>1</v>
      </c>
      <c r="X8230" s="18">
        <f>_xlfn.IFNA(VLOOKUP(A8230,过往入选债券!A:D,4,0),2)</f>
        <v>2</v>
      </c>
      <c r="Y8230" s="45">
        <f>_xlfn.IFNA(VLOOKUP(C8230,[2]Sheet1!$A:$A,1,0),3)</f>
        <v>3</v>
      </c>
    </row>
    <row r="8231" spans="1:25" hidden="1" x14ac:dyDescent="0.2">
      <c r="A8231" s="29" t="s">
        <v>11994</v>
      </c>
      <c r="B8231" s="29" t="s">
        <v>11995</v>
      </c>
      <c r="C8231" s="40" t="s">
        <v>3989</v>
      </c>
      <c r="D8231" s="26" t="str">
        <f>[1]!b_calc_yield(A8231,日期设置!$B$2,F8231,1,R8231,1,O8231,L8231,S8231,)</f>
        <v>Fetching...</v>
      </c>
      <c r="E8231" s="26">
        <f t="shared" si="256"/>
        <v>29.431974456219123</v>
      </c>
      <c r="F8231" s="18">
        <f>[1]!b_dq_cleanprice($A8231,日期设置!B$2)</f>
        <v>20.028600000000001</v>
      </c>
      <c r="G8231" s="18" t="str">
        <f t="shared" si="257"/>
        <v>0.31 + 0</v>
      </c>
      <c r="H8231" s="27">
        <f>[1]!b_dq_pctchange($A8231,日期设置!$B$2,1)/100</f>
        <v>0</v>
      </c>
      <c r="I8231" s="26">
        <f>[1]!b_pq_pctchange(A8231,日期设置!$B$4,日期设置!$B$2,1)</f>
        <v>0</v>
      </c>
      <c r="J8231" s="26">
        <f>[1]!b_pq_pctchange(A8231,日期设置!$C$4,日期设置!$B$2,1)</f>
        <v>0</v>
      </c>
      <c r="K8231" s="52">
        <f>[1]!b_dq_amount($A8231,日期设置!B$2,2,10000)</f>
        <v>0</v>
      </c>
      <c r="L8231" s="26">
        <f>[1]!b_info_latestpar(A8231,日期设置!$B$2)</f>
        <v>19.999999999999996</v>
      </c>
      <c r="M8231" s="6">
        <f>[1]!b_info_outstandingbalance($A8231,日期设置!B$2)</f>
        <v>1.4</v>
      </c>
      <c r="N8231" s="7" t="str">
        <f>[1]!b_info_latestissurercreditrating2(A8231,日期设置!$B$2,"102","1")</f>
        <v>AA</v>
      </c>
      <c r="O8231" s="44">
        <v>7.2</v>
      </c>
      <c r="P8231" s="9">
        <f>[1]!b_info_repurchasedate(A8231)</f>
        <v>0</v>
      </c>
      <c r="Q8231" s="44" t="s">
        <v>16544</v>
      </c>
      <c r="R8231" s="2" t="str">
        <f>IF((--IF(P8231=0,Q8231,P8231))&gt;(--日期设置!$B$2),IF(P8231=0,Q8231,P8231),Q8231)</f>
        <v>2021-07-15</v>
      </c>
      <c r="S8231" s="32" t="s">
        <v>19072</v>
      </c>
      <c r="T8231" s="8">
        <f>[1]!b_anal_ptmyear($A8231,日期设置!$B$2)</f>
        <v>0.31506849315068491</v>
      </c>
      <c r="U8231" s="8">
        <f>[1]!b_anal_termifexercise($A8231,日期设置!B$2)</f>
        <v>0</v>
      </c>
      <c r="V8231" s="10">
        <f>[1]!b_dq_dirtyprice(A8231,日期设置!$B$2)</f>
        <v>21.014900000000001</v>
      </c>
      <c r="W8231" s="11">
        <f>IF(U8231=0,ROUNDUP((Q8231-日期设置!$B$2)/365,0),ROUNDUP((R8231-日期设置!$B$2)/365,0))</f>
        <v>1</v>
      </c>
      <c r="X8231" s="18">
        <f>_xlfn.IFNA(VLOOKUP(A8231,过往入选债券!A:D,4,0),2)</f>
        <v>2</v>
      </c>
      <c r="Y8231">
        <f>_xlfn.IFNA(VLOOKUP(C8231,[2]Sheet1!$A:$A,1,0),3)</f>
        <v>3</v>
      </c>
    </row>
    <row r="8232" spans="1:25" hidden="1" x14ac:dyDescent="0.2">
      <c r="A8232" s="29" t="s">
        <v>12006</v>
      </c>
      <c r="B8232" s="29" t="s">
        <v>12007</v>
      </c>
      <c r="C8232" s="40" t="s">
        <v>12008</v>
      </c>
      <c r="D8232" s="26" t="str">
        <f>[1]!b_calc_yield(A8232,日期设置!$B$2,F8232,1,R8232,1,O8232,L8232,S8232,)</f>
        <v>Fetching...</v>
      </c>
      <c r="E8232" s="26">
        <f t="shared" si="256"/>
        <v>28.196754961326363</v>
      </c>
      <c r="F8232" s="18">
        <f>[1]!b_dq_cleanprice($A8232,日期设置!B$2)</f>
        <v>20.435700000000001</v>
      </c>
      <c r="G8232" s="18" t="str">
        <f t="shared" si="257"/>
        <v>0.33 + 0</v>
      </c>
      <c r="H8232" s="27">
        <f>[1]!b_dq_pctchange($A8232,日期设置!$B$2,1)/100</f>
        <v>0</v>
      </c>
      <c r="I8232" s="26">
        <f>[1]!b_pq_pctchange(A8232,日期设置!$B$4,日期设置!$B$2,1)</f>
        <v>0</v>
      </c>
      <c r="J8232" s="26">
        <f>[1]!b_pq_pctchange(A8232,日期设置!$C$4,日期设置!$B$2,1)</f>
        <v>0</v>
      </c>
      <c r="K8232" s="52">
        <f>[1]!b_dq_amount($A8232,日期设置!B$2,2,10000)</f>
        <v>0</v>
      </c>
      <c r="L8232" s="26">
        <f>[1]!b_info_latestpar(A8232,日期设置!$B$2)</f>
        <v>19.999999999999996</v>
      </c>
      <c r="M8232" s="6">
        <f>[1]!b_info_outstandingbalance($A8232,日期设置!B$2)</f>
        <v>3.4</v>
      </c>
      <c r="N8232" s="7" t="str">
        <f>[1]!b_info_latestissurercreditrating2(A8232,日期设置!$B$2,"102","1")</f>
        <v>AA</v>
      </c>
      <c r="O8232" s="44">
        <v>7.48</v>
      </c>
      <c r="P8232" s="9">
        <f>[1]!b_info_repurchasedate(A8232)</f>
        <v>0</v>
      </c>
      <c r="Q8232" s="44" t="s">
        <v>16790</v>
      </c>
      <c r="R8232" s="2" t="str">
        <f>IF((--IF(P8232=0,Q8232,P8232))&gt;(--日期设置!$B$2),IF(P8232=0,Q8232,P8232),Q8232)</f>
        <v>2021-07-21</v>
      </c>
      <c r="S8232" s="32" t="s">
        <v>18555</v>
      </c>
      <c r="T8232" s="8">
        <f>[1]!b_anal_ptmyear($A8232,日期设置!$B$2)</f>
        <v>0.33150684931506852</v>
      </c>
      <c r="U8232" s="8">
        <f>[1]!b_anal_termifexercise($A8232,日期设置!B$2)</f>
        <v>0</v>
      </c>
      <c r="V8232" s="10">
        <f>[1]!b_dq_dirtyprice(A8232,日期设置!$B$2)</f>
        <v>21.4358</v>
      </c>
      <c r="W8232" s="11">
        <f>IF(U8232=0,ROUNDUP((Q8232-日期设置!$B$2)/365,0),ROUNDUP((R8232-日期设置!$B$2)/365,0))</f>
        <v>1</v>
      </c>
      <c r="X8232" s="18">
        <f>_xlfn.IFNA(VLOOKUP(A8232,过往入选债券!A:D,4,0),2)</f>
        <v>2</v>
      </c>
      <c r="Y8232">
        <f>_xlfn.IFNA(VLOOKUP(C8232,[2]Sheet1!$A:$A,1,0),3)</f>
        <v>3</v>
      </c>
    </row>
    <row r="8233" spans="1:25" hidden="1" x14ac:dyDescent="0.2">
      <c r="A8233" s="29" t="s">
        <v>11985</v>
      </c>
      <c r="B8233" s="29" t="s">
        <v>11986</v>
      </c>
      <c r="C8233" s="40" t="s">
        <v>94</v>
      </c>
      <c r="D8233" s="26" t="str">
        <f>[1]!b_calc_yield(A8233,日期设置!$B$2,F8233,1,R8233,1,O8233,L8233,S8233,)</f>
        <v>Fetching...</v>
      </c>
      <c r="E8233" s="26">
        <f t="shared" si="256"/>
        <v>26.757164689683876</v>
      </c>
      <c r="F8233" s="18">
        <f>[1]!b_dq_cleanprice($A8233,日期设置!B$2)</f>
        <v>20.182400000000001</v>
      </c>
      <c r="G8233" s="18" t="str">
        <f t="shared" si="257"/>
        <v>0.29 + 0</v>
      </c>
      <c r="H8233" s="27">
        <f>[1]!b_dq_pctchange($A8233,日期设置!$B$2,1)/100</f>
        <v>0</v>
      </c>
      <c r="I8233" s="26">
        <f>[1]!b_pq_pctchange(A8233,日期设置!$B$4,日期设置!$B$2,1)</f>
        <v>0</v>
      </c>
      <c r="J8233" s="26">
        <f>[1]!b_pq_pctchange(A8233,日期设置!$C$4,日期设置!$B$2,1)</f>
        <v>-0.15731515469323787</v>
      </c>
      <c r="K8233" s="52">
        <f>[1]!b_dq_amount($A8233,日期设置!B$2,2,10000)</f>
        <v>0</v>
      </c>
      <c r="L8233" s="26">
        <f>[1]!b_info_latestpar(A8233,日期设置!$B$2)</f>
        <v>19.999999999999996</v>
      </c>
      <c r="M8233" s="6">
        <f>[1]!b_info_outstandingbalance($A8233,日期设置!B$2)</f>
        <v>3.6</v>
      </c>
      <c r="N8233" s="7" t="str">
        <f>[1]!b_info_latestissurercreditrating2(A8233,日期设置!$B$2,"102","1")</f>
        <v>AA</v>
      </c>
      <c r="O8233" s="44">
        <v>6.79</v>
      </c>
      <c r="P8233" s="9">
        <f>[1]!b_info_repurchasedate(A8233)</f>
        <v>0</v>
      </c>
      <c r="Q8233" s="44" t="s">
        <v>17042</v>
      </c>
      <c r="R8233" s="2" t="str">
        <f>IF((--IF(P8233=0,Q8233,P8233))&gt;(--日期设置!$B$2),IF(P8233=0,Q8233,P8233),Q8233)</f>
        <v>2021-07-09</v>
      </c>
      <c r="S8233" s="32" t="s">
        <v>18673</v>
      </c>
      <c r="T8233" s="8">
        <f>[1]!b_anal_ptmyear($A8233,日期设置!$B$2)</f>
        <v>0.29863013698630136</v>
      </c>
      <c r="U8233" s="8">
        <f>[1]!b_anal_termifexercise($A8233,日期设置!B$2)</f>
        <v>0</v>
      </c>
      <c r="V8233" s="10">
        <f>[1]!b_dq_dirtyprice(A8233,日期设置!$B$2)</f>
        <v>21.134899999999998</v>
      </c>
      <c r="W8233" s="11">
        <f>IF(U8233=0,ROUNDUP((Q8233-日期设置!$B$2)/365,0),ROUNDUP((R8233-日期设置!$B$2)/365,0))</f>
        <v>1</v>
      </c>
      <c r="X8233" s="18" t="str">
        <f>_xlfn.IFNA(VLOOKUP(A8233,过往入选债券!A:D,4,0),2)</f>
        <v>否</v>
      </c>
      <c r="Y8233">
        <f>_xlfn.IFNA(VLOOKUP(C8233,[2]Sheet1!$A:$A,1,0),3)</f>
        <v>3</v>
      </c>
    </row>
    <row r="8234" spans="1:25" hidden="1" x14ac:dyDescent="0.2">
      <c r="A8234" s="29" t="s">
        <v>11671</v>
      </c>
      <c r="B8234" s="29" t="s">
        <v>11672</v>
      </c>
      <c r="C8234" s="40" t="s">
        <v>11673</v>
      </c>
      <c r="D8234" s="26" t="str">
        <f>[1]!b_calc_yield(A8234,日期设置!$B$2,F8234,1,R8234,1,O8234,L8234,S8234,)</f>
        <v>Fetching...</v>
      </c>
      <c r="E8234" s="26">
        <f t="shared" si="256"/>
        <v>30.583619375848258</v>
      </c>
      <c r="F8234" s="18">
        <f>[1]!b_dq_cleanprice($A8234,日期设置!B$2)</f>
        <v>20.492699999999999</v>
      </c>
      <c r="G8234" s="18" t="str">
        <f t="shared" si="257"/>
        <v>0.33 + 0</v>
      </c>
      <c r="H8234" s="27">
        <f>[1]!b_dq_pctchange($A8234,日期设置!$B$2,1)/100</f>
        <v>0</v>
      </c>
      <c r="I8234" s="26">
        <f>[1]!b_pq_pctchange(A8234,日期设置!$B$4,日期设置!$B$2,1)</f>
        <v>0</v>
      </c>
      <c r="J8234" s="26">
        <f>[1]!b_pq_pctchange(A8234,日期设置!$C$4,日期设置!$B$2,1)</f>
        <v>0</v>
      </c>
      <c r="K8234" s="52">
        <f>[1]!b_dq_amount($A8234,日期设置!B$2,2,10000)</f>
        <v>0</v>
      </c>
      <c r="L8234" s="26">
        <f>[1]!b_info_latestpar(A8234,日期设置!$B$2)</f>
        <v>19.999999999999996</v>
      </c>
      <c r="M8234" s="6">
        <f>[1]!b_info_outstandingbalance($A8234,日期设置!B$2)</f>
        <v>1</v>
      </c>
      <c r="N8234" s="7" t="str">
        <f>[1]!b_info_latestissurercreditrating2(A8234,日期设置!$B$2,"102","1")</f>
        <v>AA-</v>
      </c>
      <c r="O8234" s="44">
        <v>8.19</v>
      </c>
      <c r="P8234" s="9">
        <f>[1]!b_info_repurchasedate(A8234)</f>
        <v>0</v>
      </c>
      <c r="Q8234" s="44" t="s">
        <v>16790</v>
      </c>
      <c r="R8234" s="2" t="str">
        <f>IF((--IF(P8234=0,Q8234,P8234))&gt;(--日期设置!$B$2),IF(P8234=0,Q8234,P8234),Q8234)</f>
        <v>2021-07-21</v>
      </c>
      <c r="S8234" s="32" t="s">
        <v>18555</v>
      </c>
      <c r="T8234" s="8">
        <f>[1]!b_anal_ptmyear($A8234,日期设置!$B$2)</f>
        <v>0.33150684931506852</v>
      </c>
      <c r="U8234" s="8">
        <f>[1]!b_anal_termifexercise($A8234,日期设置!B$2)</f>
        <v>0</v>
      </c>
      <c r="V8234" s="10">
        <f>[1]!b_dq_dirtyprice(A8234,日期设置!$B$2)</f>
        <v>21.587700000000002</v>
      </c>
      <c r="W8234" s="11">
        <f>IF(U8234=0,ROUNDUP((Q8234-日期设置!$B$2)/365,0),ROUNDUP((R8234-日期设置!$B$2)/365,0))</f>
        <v>1</v>
      </c>
      <c r="X8234" s="18">
        <f>_xlfn.IFNA(VLOOKUP(A8234,过往入选债券!A:D,4,0),2)</f>
        <v>2</v>
      </c>
      <c r="Y8234">
        <f>_xlfn.IFNA(VLOOKUP(C8234,[2]Sheet1!$A:$A,1,0),3)</f>
        <v>3</v>
      </c>
    </row>
    <row r="8235" spans="1:25" hidden="1" x14ac:dyDescent="0.2">
      <c r="A8235" s="29" t="s">
        <v>11992</v>
      </c>
      <c r="B8235" s="29" t="s">
        <v>11993</v>
      </c>
      <c r="C8235" s="40" t="s">
        <v>3864</v>
      </c>
      <c r="D8235" s="26" t="str">
        <f>[1]!b_calc_yield(A8235,日期设置!$B$2,F8235,1,R8235,1,O8235,L8235,S8235,)</f>
        <v>Fetching...</v>
      </c>
      <c r="E8235" s="26">
        <f t="shared" si="256"/>
        <v>27.982193781734701</v>
      </c>
      <c r="F8235" s="18">
        <f>[1]!b_dq_cleanprice($A8235,日期设置!B$2)</f>
        <v>20.532699999999998</v>
      </c>
      <c r="G8235" s="18" t="str">
        <f t="shared" si="257"/>
        <v>0.32 + 0</v>
      </c>
      <c r="H8235" s="27">
        <f>[1]!b_dq_pctchange($A8235,日期设置!$B$2,1)/100</f>
        <v>0</v>
      </c>
      <c r="I8235" s="26">
        <f>[1]!b_pq_pctchange(A8235,日期设置!$B$4,日期设置!$B$2,1)</f>
        <v>0</v>
      </c>
      <c r="J8235" s="26">
        <f>[1]!b_pq_pctchange(A8235,日期设置!$C$4,日期设置!$B$2,1)</f>
        <v>0</v>
      </c>
      <c r="K8235" s="52">
        <f>[1]!b_dq_amount($A8235,日期设置!B$2,2,10000)</f>
        <v>0</v>
      </c>
      <c r="L8235" s="26">
        <f>[1]!b_info_latestpar(A8235,日期设置!$B$2)</f>
        <v>19.999999999999996</v>
      </c>
      <c r="M8235" s="6">
        <f>[1]!b_info_outstandingbalance($A8235,日期设置!B$2)</f>
        <v>2</v>
      </c>
      <c r="N8235" s="7" t="str">
        <f>[1]!b_info_latestissurercreditrating2(A8235,日期设置!$B$2,"102","1")</f>
        <v>AA+</v>
      </c>
      <c r="O8235" s="44">
        <v>7.6</v>
      </c>
      <c r="P8235" s="9">
        <f>[1]!b_info_repurchasedate(A8235)</f>
        <v>0</v>
      </c>
      <c r="Q8235" s="44" t="s">
        <v>17208</v>
      </c>
      <c r="R8235" s="2" t="str">
        <f>IF((--IF(P8235=0,Q8235,P8235))&gt;(--日期设置!$B$2),IF(P8235=0,Q8235,P8235),Q8235)</f>
        <v>2021-07-17</v>
      </c>
      <c r="S8235" s="32" t="s">
        <v>18977</v>
      </c>
      <c r="T8235" s="8">
        <f>[1]!b_anal_ptmyear($A8235,日期设置!$B$2)</f>
        <v>0.32054794520547947</v>
      </c>
      <c r="U8235" s="8">
        <f>[1]!b_anal_termifexercise($A8235,日期设置!B$2)</f>
        <v>0</v>
      </c>
      <c r="V8235" s="10">
        <f>[1]!b_dq_dirtyprice(A8235,日期设置!$B$2)</f>
        <v>21.5655</v>
      </c>
      <c r="W8235" s="11">
        <f>IF(U8235=0,ROUNDUP((Q8235-日期设置!$B$2)/365,0),ROUNDUP((R8235-日期设置!$B$2)/365,0))</f>
        <v>1</v>
      </c>
      <c r="X8235" s="18">
        <f>_xlfn.IFNA(VLOOKUP(A8235,过往入选债券!A:D,4,0),2)</f>
        <v>2</v>
      </c>
      <c r="Y8235">
        <f>_xlfn.IFNA(VLOOKUP(C8235,[2]Sheet1!$A:$A,1,0),3)</f>
        <v>3</v>
      </c>
    </row>
    <row r="8236" spans="1:25" hidden="1" x14ac:dyDescent="0.2">
      <c r="A8236" s="29" t="s">
        <v>11979</v>
      </c>
      <c r="B8236" s="29" t="s">
        <v>11980</v>
      </c>
      <c r="C8236" s="40" t="s">
        <v>8467</v>
      </c>
      <c r="D8236" s="26" t="str">
        <f>[1]!b_calc_yield(A8236,日期设置!$B$2,F8236,1,R8236,1,O8236,L8236,S8236,)</f>
        <v>Fetching...</v>
      </c>
      <c r="E8236" s="26">
        <f t="shared" si="256"/>
        <v>26.839859390567099</v>
      </c>
      <c r="F8236" s="18">
        <f>[1]!b_dq_cleanprice($A8236,日期设置!B$2)</f>
        <v>20.290600000000001</v>
      </c>
      <c r="G8236" s="18" t="str">
        <f t="shared" si="257"/>
        <v>0.29 + 0</v>
      </c>
      <c r="H8236" s="27">
        <f>[1]!b_dq_pctchange($A8236,日期设置!$B$2,1)/100</f>
        <v>0</v>
      </c>
      <c r="I8236" s="26">
        <f>[1]!b_pq_pctchange(A8236,日期设置!$B$4,日期设置!$B$2,1)</f>
        <v>0</v>
      </c>
      <c r="J8236" s="26">
        <f>[1]!b_pq_pctchange(A8236,日期设置!$C$4,日期设置!$B$2,1)</f>
        <v>0</v>
      </c>
      <c r="K8236" s="52">
        <f>[1]!b_dq_amount($A8236,日期设置!B$2,2,10000)</f>
        <v>0</v>
      </c>
      <c r="L8236" s="26">
        <f>[1]!b_info_latestpar(A8236,日期设置!$B$2)</f>
        <v>19.999999999999996</v>
      </c>
      <c r="M8236" s="6">
        <f>[1]!b_info_outstandingbalance($A8236,日期设置!B$2)</f>
        <v>2</v>
      </c>
      <c r="N8236" s="7" t="str">
        <f>[1]!b_info_latestissurercreditrating2(A8236,日期设置!$B$2,"102","1")</f>
        <v>AA</v>
      </c>
      <c r="O8236" s="44">
        <v>6.99</v>
      </c>
      <c r="P8236" s="9">
        <f>[1]!b_info_repurchasedate(A8236)</f>
        <v>0</v>
      </c>
      <c r="Q8236" s="44" t="s">
        <v>17432</v>
      </c>
      <c r="R8236" s="2" t="str">
        <f>IF((--IF(P8236=0,Q8236,P8236))&gt;(--日期设置!$B$2),IF(P8236=0,Q8236,P8236),Q8236)</f>
        <v>2021-07-07</v>
      </c>
      <c r="S8236" s="32" t="s">
        <v>18918</v>
      </c>
      <c r="T8236" s="8">
        <f>[1]!b_anal_ptmyear($A8236,日期设置!$B$2)</f>
        <v>0.29315068493150687</v>
      </c>
      <c r="U8236" s="8">
        <f>[1]!b_anal_termifexercise($A8236,日期设置!B$2)</f>
        <v>0</v>
      </c>
      <c r="V8236" s="10">
        <f>[1]!b_dq_dirtyprice(A8236,日期设置!$B$2)</f>
        <v>21.2788</v>
      </c>
      <c r="W8236" s="11">
        <f>IF(U8236=0,ROUNDUP((Q8236-日期设置!$B$2)/365,0),ROUNDUP((R8236-日期设置!$B$2)/365,0))</f>
        <v>1</v>
      </c>
      <c r="X8236" s="18">
        <f>_xlfn.IFNA(VLOOKUP(A8236,过往入选债券!A:D,4,0),2)</f>
        <v>2</v>
      </c>
      <c r="Y8236">
        <f>_xlfn.IFNA(VLOOKUP(C8236,[2]Sheet1!$A:$A,1,0),3)</f>
        <v>3</v>
      </c>
    </row>
    <row r="8237" spans="1:25" hidden="1" x14ac:dyDescent="0.2">
      <c r="A8237" s="29" t="s">
        <v>11981</v>
      </c>
      <c r="B8237" s="29" t="s">
        <v>11982</v>
      </c>
      <c r="C8237" s="40" t="s">
        <v>175</v>
      </c>
      <c r="D8237" s="26" t="str">
        <f>[1]!b_calc_yield(A8237,日期设置!$B$2,F8237,1,R8237,1,O8237,L8237,S8237,)</f>
        <v>Fetching...</v>
      </c>
      <c r="E8237" s="26">
        <f t="shared" si="256"/>
        <v>28.430699171080988</v>
      </c>
      <c r="F8237" s="18">
        <f>[1]!b_dq_cleanprice($A8237,日期设置!B$2)</f>
        <v>20.224599999999999</v>
      </c>
      <c r="G8237" s="18" t="str">
        <f t="shared" si="257"/>
        <v>0.29 + 0</v>
      </c>
      <c r="H8237" s="27">
        <f>[1]!b_dq_pctchange($A8237,日期设置!$B$2,1)/100</f>
        <v>0</v>
      </c>
      <c r="I8237" s="26">
        <f>[1]!b_pq_pctchange(A8237,日期设置!$B$4,日期设置!$B$2,1)</f>
        <v>-0.34982951969885839</v>
      </c>
      <c r="J8237" s="26">
        <f>[1]!b_pq_pctchange(A8237,日期设置!$C$4,日期设置!$B$2,1)</f>
        <v>-0.34982951969885839</v>
      </c>
      <c r="K8237" s="52">
        <f>[1]!b_dq_amount($A8237,日期设置!B$2,2,10000)</f>
        <v>0</v>
      </c>
      <c r="L8237" s="26">
        <f>[1]!b_info_latestpar(A8237,日期设置!$B$2)</f>
        <v>19.999999999999996</v>
      </c>
      <c r="M8237" s="6">
        <f>[1]!b_info_outstandingbalance($A8237,日期设置!B$2)</f>
        <v>3.2</v>
      </c>
      <c r="N8237" s="7" t="str">
        <f>[1]!b_info_latestissurercreditrating2(A8237,日期设置!$B$2,"102","1")</f>
        <v>AA+</v>
      </c>
      <c r="O8237" s="44">
        <v>7.3</v>
      </c>
      <c r="P8237" s="9">
        <f>[1]!b_info_repurchasedate(A8237)</f>
        <v>0</v>
      </c>
      <c r="Q8237" s="44" t="s">
        <v>17432</v>
      </c>
      <c r="R8237" s="2" t="str">
        <f>IF((--IF(P8237=0,Q8237,P8237))&gt;(--日期设置!$B$2),IF(P8237=0,Q8237,P8237),Q8237)</f>
        <v>2021-07-07</v>
      </c>
      <c r="S8237" s="32" t="s">
        <v>18918</v>
      </c>
      <c r="T8237" s="8">
        <f>[1]!b_anal_ptmyear($A8237,日期设置!$B$2)</f>
        <v>0.29315068493150687</v>
      </c>
      <c r="U8237" s="8">
        <f>[1]!b_anal_termifexercise($A8237,日期设置!B$2)</f>
        <v>0</v>
      </c>
      <c r="V8237" s="10">
        <f>[1]!b_dq_dirtyprice(A8237,日期设置!$B$2)</f>
        <v>21.256599999999999</v>
      </c>
      <c r="W8237" s="11">
        <f>IF(U8237=0,ROUNDUP((Q8237-日期设置!$B$2)/365,0),ROUNDUP((R8237-日期设置!$B$2)/365,0))</f>
        <v>1</v>
      </c>
      <c r="X8237" s="18">
        <f>_xlfn.IFNA(VLOOKUP(A8237,过往入选债券!A:D,4,0),2)</f>
        <v>2</v>
      </c>
      <c r="Y8237">
        <f>_xlfn.IFNA(VLOOKUP(C8237,[2]Sheet1!$A:$A,1,0),3)</f>
        <v>3</v>
      </c>
    </row>
    <row r="8238" spans="1:25" hidden="1" x14ac:dyDescent="0.2">
      <c r="A8238" s="29" t="s">
        <v>11912</v>
      </c>
      <c r="B8238" s="29" t="s">
        <v>11913</v>
      </c>
      <c r="C8238" s="40" t="s">
        <v>4564</v>
      </c>
      <c r="D8238" s="26" t="str">
        <f>[1]!b_calc_yield(A8238,日期设置!$B$2,F8238,1,R8238,1,O8238,L8238,S8238,)</f>
        <v>Fetching...</v>
      </c>
      <c r="E8238" s="26">
        <f t="shared" si="256"/>
        <v>26.225161196124681</v>
      </c>
      <c r="F8238" s="18">
        <f>[1]!b_dq_cleanprice($A8238,日期设置!B$2)</f>
        <v>20.244499999999999</v>
      </c>
      <c r="G8238" s="18" t="str">
        <f t="shared" si="257"/>
        <v>0.27 + 0</v>
      </c>
      <c r="H8238" s="27">
        <f>[1]!b_dq_pctchange($A8238,日期设置!$B$2,1)/100</f>
        <v>0</v>
      </c>
      <c r="I8238" s="26">
        <f>[1]!b_pq_pctchange(A8238,日期设置!$B$4,日期设置!$B$2,1)</f>
        <v>0</v>
      </c>
      <c r="J8238" s="26">
        <f>[1]!b_pq_pctchange(A8238,日期设置!$C$4,日期设置!$B$2,1)</f>
        <v>0</v>
      </c>
      <c r="K8238" s="52">
        <f>[1]!b_dq_amount($A8238,日期设置!B$2,2,10000)</f>
        <v>0</v>
      </c>
      <c r="L8238" s="26">
        <f>[1]!b_info_latestpar(A8238,日期设置!$B$2)</f>
        <v>19.999999999999996</v>
      </c>
      <c r="M8238" s="6">
        <f>[1]!b_info_outstandingbalance($A8238,日期设置!B$2)</f>
        <v>1.6</v>
      </c>
      <c r="N8238" s="7" t="str">
        <f>[1]!b_info_latestissurercreditrating2(A8238,日期设置!$B$2,"102","1")</f>
        <v>AA+</v>
      </c>
      <c r="O8238" s="44">
        <v>6.8</v>
      </c>
      <c r="P8238" s="9">
        <f>[1]!b_info_repurchasedate(A8238)</f>
        <v>0</v>
      </c>
      <c r="Q8238" s="44" t="s">
        <v>17374</v>
      </c>
      <c r="R8238" s="2" t="str">
        <f>IF((--IF(P8238=0,Q8238,P8238))&gt;(--日期设置!$B$2),IF(P8238=0,Q8238,P8238),Q8238)</f>
        <v>2021-06-30</v>
      </c>
      <c r="S8238" s="32" t="s">
        <v>18879</v>
      </c>
      <c r="T8238" s="8">
        <f>[1]!b_anal_ptmyear($A8238,日期设置!$B$2)</f>
        <v>0.27397260273972601</v>
      </c>
      <c r="U8238" s="8">
        <f>[1]!b_anal_termifexercise($A8238,日期设置!B$2)</f>
        <v>0</v>
      </c>
      <c r="V8238" s="10">
        <f>[1]!b_dq_dirtyprice(A8238,日期设置!$B$2)</f>
        <v>21.2319</v>
      </c>
      <c r="W8238" s="11">
        <f>IF(U8238=0,ROUNDUP((Q8238-日期设置!$B$2)/365,0),ROUNDUP((R8238-日期设置!$B$2)/365,0))</f>
        <v>1</v>
      </c>
      <c r="X8238" s="18">
        <f>_xlfn.IFNA(VLOOKUP(A8238,过往入选债券!A:D,4,0),2)</f>
        <v>2</v>
      </c>
      <c r="Y8238">
        <f>_xlfn.IFNA(VLOOKUP(C8238,[2]Sheet1!$A:$A,1,0),3)</f>
        <v>3</v>
      </c>
    </row>
    <row r="8239" spans="1:25" hidden="1" x14ac:dyDescent="0.2">
      <c r="A8239" s="29" t="s">
        <v>11972</v>
      </c>
      <c r="B8239" s="29" t="s">
        <v>11973</v>
      </c>
      <c r="C8239" s="40" t="s">
        <v>144</v>
      </c>
      <c r="D8239" s="26" t="str">
        <f>[1]!b_calc_yield(A8239,日期设置!$B$2,F8239,1,R8239,1,O8239,L8239,S8239,)</f>
        <v>Fetching...</v>
      </c>
      <c r="E8239" s="26">
        <f t="shared" si="256"/>
        <v>28.869020925874334</v>
      </c>
      <c r="F8239" s="18">
        <f>[1]!b_dq_cleanprice($A8239,日期设置!B$2)</f>
        <v>20.112300000000001</v>
      </c>
      <c r="G8239" s="18" t="str">
        <f t="shared" si="257"/>
        <v>0.26 + 0</v>
      </c>
      <c r="H8239" s="27">
        <f>[1]!b_dq_pctchange($A8239,日期设置!$B$2,1)/100</f>
        <v>0</v>
      </c>
      <c r="I8239" s="26">
        <f>[1]!b_pq_pctchange(A8239,日期设置!$B$4,日期设置!$B$2,1)</f>
        <v>0</v>
      </c>
      <c r="J8239" s="26">
        <f>[1]!b_pq_pctchange(A8239,日期设置!$C$4,日期设置!$B$2,1)</f>
        <v>-1.8270479240088549</v>
      </c>
      <c r="K8239" s="52">
        <f>[1]!b_dq_amount($A8239,日期设置!B$2,2,10000)</f>
        <v>0</v>
      </c>
      <c r="L8239" s="26">
        <f>[1]!b_info_latestpar(A8239,日期设置!$B$2)</f>
        <v>19.999999999999996</v>
      </c>
      <c r="M8239" s="6">
        <f>[1]!b_info_outstandingbalance($A8239,日期设置!B$2)</f>
        <v>1</v>
      </c>
      <c r="N8239" s="7" t="str">
        <f>[1]!b_info_latestissurercreditrating2(A8239,日期设置!$B$2,"102","1")</f>
        <v>AA</v>
      </c>
      <c r="O8239" s="44">
        <v>7.3</v>
      </c>
      <c r="P8239" s="9">
        <f>[1]!b_info_repurchasedate(A8239)</f>
        <v>0</v>
      </c>
      <c r="Q8239" s="44" t="s">
        <v>16327</v>
      </c>
      <c r="R8239" s="2" t="str">
        <f>IF((--IF(P8239=0,Q8239,P8239))&gt;(--日期设置!$B$2),IF(P8239=0,Q8239,P8239),Q8239)</f>
        <v>2021-06-27</v>
      </c>
      <c r="S8239" s="32" t="s">
        <v>18347</v>
      </c>
      <c r="T8239" s="8">
        <f>[1]!b_anal_ptmyear($A8239,日期设置!$B$2)</f>
        <v>0.26575342465753427</v>
      </c>
      <c r="U8239" s="8">
        <f>[1]!b_anal_termifexercise($A8239,日期设置!B$2)</f>
        <v>0</v>
      </c>
      <c r="V8239" s="10">
        <f>[1]!b_dq_dirtyprice(A8239,日期设置!$B$2)</f>
        <v>21.1843</v>
      </c>
      <c r="W8239" s="11">
        <f>IF(U8239=0,ROUNDUP((Q8239-日期设置!$B$2)/365,0),ROUNDUP((R8239-日期设置!$B$2)/365,0))</f>
        <v>1</v>
      </c>
      <c r="X8239" s="18">
        <f>_xlfn.IFNA(VLOOKUP(A8239,过往入选债券!A:D,4,0),2)</f>
        <v>2</v>
      </c>
      <c r="Y8239">
        <f>_xlfn.IFNA(VLOOKUP(C8239,[2]Sheet1!$A:$A,1,0),3)</f>
        <v>3</v>
      </c>
    </row>
    <row r="8240" spans="1:25" hidden="1" x14ac:dyDescent="0.2">
      <c r="A8240" s="29" t="s">
        <v>1734</v>
      </c>
      <c r="B8240" s="29" t="s">
        <v>1735</v>
      </c>
      <c r="C8240" s="40" t="s">
        <v>962</v>
      </c>
      <c r="D8240" s="26" t="str">
        <f>[1]!b_calc_yield(A8240,日期设置!$B$2,F8240,1,R8240,1,O8240,L8240,S8240,)</f>
        <v>Fetching...</v>
      </c>
      <c r="E8240" s="26">
        <f t="shared" si="256"/>
        <v>-1.2991269628437774</v>
      </c>
      <c r="F8240" s="18">
        <f>[1]!b_dq_cleanprice($A8240,日期设置!B$2)</f>
        <v>101.52670000000001</v>
      </c>
      <c r="G8240" s="18" t="str">
        <f t="shared" si="257"/>
        <v>2.02 + 0.02</v>
      </c>
      <c r="H8240" s="27">
        <f>[1]!b_dq_pctchange($A8240,日期设置!$B$2,1)/100</f>
        <v>0</v>
      </c>
      <c r="I8240" s="26">
        <f>[1]!b_pq_pctchange(A8240,日期设置!$B$4,日期设置!$B$2,1)</f>
        <v>0</v>
      </c>
      <c r="J8240" s="26">
        <f>[1]!b_pq_pctchange(A8240,日期设置!$C$4,日期设置!$B$2,1)</f>
        <v>0</v>
      </c>
      <c r="K8240" s="52">
        <f>[1]!b_dq_amount($A8240,日期设置!B$2,2,10000)</f>
        <v>0</v>
      </c>
      <c r="L8240" s="26">
        <f>[1]!b_info_latestpar(A8240,日期设置!$B$2)</f>
        <v>100</v>
      </c>
      <c r="M8240" s="6">
        <f>[1]!b_info_outstandingbalance($A8240,日期设置!B$2)</f>
        <v>17</v>
      </c>
      <c r="N8240" s="7">
        <f>[1]!b_info_latestissurercreditrating2(A8240,日期设置!$B$2,"102","1")</f>
        <v>0</v>
      </c>
      <c r="O8240" s="44">
        <v>6</v>
      </c>
      <c r="P8240" s="9" t="str">
        <f>[1]!b_info_repurchasedate(A8240)</f>
        <v>2021-03-30</v>
      </c>
      <c r="Q8240" s="44" t="s">
        <v>16123</v>
      </c>
      <c r="R8240" s="2" t="str">
        <f>IF((--IF(P8240=0,Q8240,P8240))&gt;(--日期设置!$B$2),IF(P8240=0,Q8240,P8240),Q8240)</f>
        <v>2021-03-30</v>
      </c>
      <c r="S8240" s="32" t="s">
        <v>17909</v>
      </c>
      <c r="T8240" s="8">
        <f>[1]!b_anal_ptmyear($A8240,日期设置!$B$2)</f>
        <v>2.021917808219178</v>
      </c>
      <c r="U8240" s="8">
        <f>[1]!b_anal_termifexercise($A8240,日期设置!B$2)</f>
        <v>2.1917808219178082E-2</v>
      </c>
      <c r="V8240" s="10">
        <f>[1]!b_dq_dirtyprice(A8240,日期设置!$B$2)</f>
        <v>107.3952</v>
      </c>
      <c r="W8240" s="11">
        <f>IF(U8240=0,ROUNDUP((Q8240-日期设置!$B$2)/365,0),ROUNDUP((R8240-日期设置!$B$2)/365,0))</f>
        <v>1</v>
      </c>
      <c r="X8240" s="18">
        <f>_xlfn.IFNA(VLOOKUP(A8240,过往入选债券!A:D,4,0),2)</f>
        <v>2</v>
      </c>
      <c r="Y8240">
        <f>_xlfn.IFNA(VLOOKUP(C8240,[2]Sheet1!$A:$A,1,0),3)</f>
        <v>3</v>
      </c>
    </row>
    <row r="8241" spans="1:25" hidden="1" x14ac:dyDescent="0.2">
      <c r="A8241" s="29" t="s">
        <v>11976</v>
      </c>
      <c r="B8241" s="29" t="s">
        <v>11977</v>
      </c>
      <c r="C8241" s="40" t="s">
        <v>11978</v>
      </c>
      <c r="D8241" s="26" t="str">
        <f>[1]!b_calc_yield(A8241,日期设置!$B$2,F8241,1,R8241,1,O8241,L8241,S8241,)</f>
        <v>Fetching...</v>
      </c>
      <c r="E8241" s="26">
        <f t="shared" si="256"/>
        <v>27.19168463225725</v>
      </c>
      <c r="F8241" s="18">
        <f>[1]!b_dq_cleanprice($A8241,日期设置!B$2)</f>
        <v>20.251000000000001</v>
      </c>
      <c r="G8241" s="18" t="str">
        <f t="shared" si="257"/>
        <v>0.26 + 0</v>
      </c>
      <c r="H8241" s="27">
        <f>[1]!b_dq_pctchange($A8241,日期设置!$B$2,1)/100</f>
        <v>0</v>
      </c>
      <c r="I8241" s="26">
        <f>[1]!b_pq_pctchange(A8241,日期设置!$B$4,日期设置!$B$2,1)</f>
        <v>0</v>
      </c>
      <c r="J8241" s="26">
        <f>[1]!b_pq_pctchange(A8241,日期设置!$C$4,日期设置!$B$2,1)</f>
        <v>0</v>
      </c>
      <c r="K8241" s="52">
        <f>[1]!b_dq_amount($A8241,日期设置!B$2,2,10000)</f>
        <v>0</v>
      </c>
      <c r="L8241" s="26">
        <f>[1]!b_info_latestpar(A8241,日期设置!$B$2)</f>
        <v>19.999999999999996</v>
      </c>
      <c r="M8241" s="6">
        <f>[1]!b_info_outstandingbalance($A8241,日期设置!B$2)</f>
        <v>1.6</v>
      </c>
      <c r="N8241" s="7" t="str">
        <f>[1]!b_info_latestissurercreditrating2(A8241,日期设置!$B$2,"102","1")</f>
        <v>AA</v>
      </c>
      <c r="O8241" s="44">
        <v>7.08</v>
      </c>
      <c r="P8241" s="9">
        <f>[1]!b_info_repurchasedate(A8241)</f>
        <v>0</v>
      </c>
      <c r="Q8241" s="44" t="s">
        <v>16327</v>
      </c>
      <c r="R8241" s="2" t="str">
        <f>IF((--IF(P8241=0,Q8241,P8241))&gt;(--日期设置!$B$2),IF(P8241=0,Q8241,P8241),Q8241)</f>
        <v>2021-06-27</v>
      </c>
      <c r="S8241" s="32" t="s">
        <v>18347</v>
      </c>
      <c r="T8241" s="8">
        <f>[1]!b_anal_ptmyear($A8241,日期设置!$B$2)</f>
        <v>0.26575342465753427</v>
      </c>
      <c r="U8241" s="8">
        <f>[1]!b_anal_termifexercise($A8241,日期设置!B$2)</f>
        <v>0</v>
      </c>
      <c r="V8241" s="10">
        <f>[1]!b_dq_dirtyprice(A8241,日期设置!$B$2)</f>
        <v>21.290700000000001</v>
      </c>
      <c r="W8241" s="11">
        <f>IF(U8241=0,ROUNDUP((Q8241-日期设置!$B$2)/365,0),ROUNDUP((R8241-日期设置!$B$2)/365,0))</f>
        <v>1</v>
      </c>
      <c r="X8241" s="18">
        <f>_xlfn.IFNA(VLOOKUP(A8241,过往入选债券!A:D,4,0),2)</f>
        <v>2</v>
      </c>
      <c r="Y8241" s="45">
        <f>_xlfn.IFNA(VLOOKUP(C8241,[2]Sheet1!$A:$A,1,0),3)</f>
        <v>3</v>
      </c>
    </row>
    <row r="8242" spans="1:25" hidden="1" x14ac:dyDescent="0.2">
      <c r="A8242" s="29" t="s">
        <v>11974</v>
      </c>
      <c r="B8242" s="29" t="s">
        <v>11975</v>
      </c>
      <c r="C8242" s="40" t="s">
        <v>4785</v>
      </c>
      <c r="D8242" s="26" t="str">
        <f>[1]!b_calc_yield(A8242,日期设置!$B$2,F8242,1,R8242,1,O8242,L8242,S8242,)</f>
        <v>Fetching...</v>
      </c>
      <c r="E8242" s="26">
        <f t="shared" si="256"/>
        <v>28.057914309881227</v>
      </c>
      <c r="F8242" s="18">
        <f>[1]!b_dq_cleanprice($A8242,日期设置!B$2)</f>
        <v>20.111899999999999</v>
      </c>
      <c r="G8242" s="18" t="str">
        <f t="shared" si="257"/>
        <v>0.26 + 0</v>
      </c>
      <c r="H8242" s="27">
        <f>[1]!b_dq_pctchange($A8242,日期设置!$B$2,1)/100</f>
        <v>0</v>
      </c>
      <c r="I8242" s="26">
        <f>[1]!b_pq_pctchange(A8242,日期设置!$B$4,日期设置!$B$2,1)</f>
        <v>0</v>
      </c>
      <c r="J8242" s="26">
        <f>[1]!b_pq_pctchange(A8242,日期设置!$C$4,日期设置!$B$2,1)</f>
        <v>-0.16579549572356986</v>
      </c>
      <c r="K8242" s="52">
        <f>[1]!b_dq_amount($A8242,日期设置!B$2,2,10000)</f>
        <v>0</v>
      </c>
      <c r="L8242" s="26">
        <f>[1]!b_info_latestpar(A8242,日期设置!$B$2)</f>
        <v>19.999999999999996</v>
      </c>
      <c r="M8242" s="6">
        <f>[1]!b_info_outstandingbalance($A8242,日期设置!B$2)</f>
        <v>2.4</v>
      </c>
      <c r="N8242" s="7" t="str">
        <f>[1]!b_info_latestissurercreditrating2(A8242,日期设置!$B$2,"102","1")</f>
        <v>AA</v>
      </c>
      <c r="O8242" s="44">
        <v>7.1</v>
      </c>
      <c r="P8242" s="9">
        <f>[1]!b_info_repurchasedate(A8242)</f>
        <v>0</v>
      </c>
      <c r="Q8242" s="44" t="s">
        <v>17540</v>
      </c>
      <c r="R8242" s="2" t="str">
        <f>IF((--IF(P8242=0,Q8242,P8242))&gt;(--日期设置!$B$2),IF(P8242=0,Q8242,P8242),Q8242)</f>
        <v>2021-06-25</v>
      </c>
      <c r="S8242" s="32" t="s">
        <v>18990</v>
      </c>
      <c r="T8242" s="8">
        <f>[1]!b_anal_ptmyear($A8242,日期设置!$B$2)</f>
        <v>0.26027397260273971</v>
      </c>
      <c r="U8242" s="8">
        <f>[1]!b_anal_termifexercise($A8242,日期设置!B$2)</f>
        <v>0</v>
      </c>
      <c r="V8242" s="10">
        <f>[1]!b_dq_dirtyprice(A8242,日期设置!$B$2)</f>
        <v>21.162299999999998</v>
      </c>
      <c r="W8242" s="11">
        <f>IF(U8242=0,ROUNDUP((Q8242-日期设置!$B$2)/365,0),ROUNDUP((R8242-日期设置!$B$2)/365,0))</f>
        <v>1</v>
      </c>
      <c r="X8242" s="18">
        <f>_xlfn.IFNA(VLOOKUP(A8242,过往入选债券!A:D,4,0),2)</f>
        <v>2</v>
      </c>
      <c r="Y8242">
        <f>_xlfn.IFNA(VLOOKUP(C8242,[2]Sheet1!$A:$A,1,0),3)</f>
        <v>3</v>
      </c>
    </row>
    <row r="8243" spans="1:25" hidden="1" x14ac:dyDescent="0.2">
      <c r="A8243" s="29" t="s">
        <v>11952</v>
      </c>
      <c r="B8243" s="29" t="s">
        <v>11953</v>
      </c>
      <c r="C8243" s="40" t="s">
        <v>219</v>
      </c>
      <c r="D8243" s="26" t="str">
        <f>[1]!b_calc_yield(A8243,日期设置!$B$2,F8243,1,R8243,1,O8243,L8243,S8243,)</f>
        <v>Fetching...</v>
      </c>
      <c r="E8243" s="26">
        <f t="shared" si="256"/>
        <v>24.602646034962405</v>
      </c>
      <c r="F8243" s="18">
        <f>[1]!b_dq_cleanprice($A8243,日期设置!B$2)</f>
        <v>20.206399999999999</v>
      </c>
      <c r="G8243" s="18" t="str">
        <f t="shared" si="257"/>
        <v>0.24 + 0</v>
      </c>
      <c r="H8243" s="27">
        <f>[1]!b_dq_pctchange($A8243,日期设置!$B$2,1)/100</f>
        <v>0</v>
      </c>
      <c r="I8243" s="26">
        <f>[1]!b_pq_pctchange(A8243,日期设置!$B$4,日期设置!$B$2,1)</f>
        <v>0</v>
      </c>
      <c r="J8243" s="26">
        <f>[1]!b_pq_pctchange(A8243,日期设置!$C$4,日期设置!$B$2,1)</f>
        <v>0</v>
      </c>
      <c r="K8243" s="52">
        <f>[1]!b_dq_amount($A8243,日期设置!B$2,2,10000)</f>
        <v>0</v>
      </c>
      <c r="L8243" s="26">
        <f>[1]!b_info_latestpar(A8243,日期设置!$B$2)</f>
        <v>19.999999999999996</v>
      </c>
      <c r="M8243" s="6">
        <f>[1]!b_info_outstandingbalance($A8243,日期设置!B$2)</f>
        <v>1.6</v>
      </c>
      <c r="N8243" s="7" t="str">
        <f>[1]!b_info_latestissurercreditrating2(A8243,日期设置!$B$2,"102","1")</f>
        <v>AA+</v>
      </c>
      <c r="O8243" s="44">
        <v>6.38</v>
      </c>
      <c r="P8243" s="9">
        <f>[1]!b_info_repurchasedate(A8243)</f>
        <v>0</v>
      </c>
      <c r="Q8243" s="44" t="s">
        <v>16838</v>
      </c>
      <c r="R8243" s="2" t="str">
        <f>IF((--IF(P8243=0,Q8243,P8243))&gt;(--日期设置!$B$2),IF(P8243=0,Q8243,P8243),Q8243)</f>
        <v>2021-06-19</v>
      </c>
      <c r="S8243" s="32" t="s">
        <v>18652</v>
      </c>
      <c r="T8243" s="8">
        <f>[1]!b_anal_ptmyear($A8243,日期设置!$B$2)</f>
        <v>0.24383561643835616</v>
      </c>
      <c r="U8243" s="8">
        <f>[1]!b_anal_termifexercise($A8243,日期设置!B$2)</f>
        <v>0</v>
      </c>
      <c r="V8243" s="10">
        <f>[1]!b_dq_dirtyprice(A8243,日期设置!$B$2)</f>
        <v>21.171299999999999</v>
      </c>
      <c r="W8243" s="11">
        <f>IF(U8243=0,ROUNDUP((Q8243-日期设置!$B$2)/365,0),ROUNDUP((R8243-日期设置!$B$2)/365,0))</f>
        <v>1</v>
      </c>
      <c r="X8243" s="18">
        <f>_xlfn.IFNA(VLOOKUP(A8243,过往入选债券!A:D,4,0),2)</f>
        <v>2</v>
      </c>
      <c r="Y8243">
        <f>_xlfn.IFNA(VLOOKUP(C8243,[2]Sheet1!$A:$A,1,0),3)</f>
        <v>3</v>
      </c>
    </row>
    <row r="8244" spans="1:25" hidden="1" x14ac:dyDescent="0.2">
      <c r="A8244" s="29" t="s">
        <v>11960</v>
      </c>
      <c r="B8244" s="29" t="s">
        <v>11961</v>
      </c>
      <c r="C8244" s="40" t="s">
        <v>8075</v>
      </c>
      <c r="D8244" s="26" t="str">
        <f>[1]!b_calc_yield(A8244,日期设置!$B$2,F8244,1,R8244,1,O8244,L8244,S8244,)</f>
        <v>Fetching...</v>
      </c>
      <c r="E8244" s="26">
        <f t="shared" si="256"/>
        <v>28.34144092435946</v>
      </c>
      <c r="F8244" s="18">
        <f>[1]!b_dq_cleanprice($A8244,日期设置!B$2)</f>
        <v>20.1708</v>
      </c>
      <c r="G8244" s="18" t="str">
        <f t="shared" si="257"/>
        <v>0.25 + 0</v>
      </c>
      <c r="H8244" s="27">
        <f>[1]!b_dq_pctchange($A8244,日期设置!$B$2,1)/100</f>
        <v>0</v>
      </c>
      <c r="I8244" s="26">
        <f>[1]!b_pq_pctchange(A8244,日期设置!$B$4,日期设置!$B$2,1)</f>
        <v>-0.397997175503918</v>
      </c>
      <c r="J8244" s="26">
        <f>[1]!b_pq_pctchange(A8244,日期设置!$C$4,日期设置!$B$2,1)</f>
        <v>-0.397997175503918</v>
      </c>
      <c r="K8244" s="52">
        <f>[1]!b_dq_amount($A8244,日期设置!B$2,2,10000)</f>
        <v>0</v>
      </c>
      <c r="L8244" s="26">
        <f>[1]!b_info_latestpar(A8244,日期设置!$B$2)</f>
        <v>19.999999999999996</v>
      </c>
      <c r="M8244" s="6">
        <f>[1]!b_info_outstandingbalance($A8244,日期设置!B$2)</f>
        <v>3</v>
      </c>
      <c r="N8244" s="7" t="str">
        <f>[1]!b_info_latestissurercreditrating2(A8244,日期设置!$B$2,"102","1")</f>
        <v>AA+</v>
      </c>
      <c r="O8244" s="44">
        <v>7.28</v>
      </c>
      <c r="P8244" s="9">
        <f>[1]!b_info_repurchasedate(A8244)</f>
        <v>0</v>
      </c>
      <c r="Q8244" s="44" t="s">
        <v>17264</v>
      </c>
      <c r="R8244" s="2" t="str">
        <f>IF((--IF(P8244=0,Q8244,P8244))&gt;(--日期设置!$B$2),IF(P8244=0,Q8244,P8244),Q8244)</f>
        <v>2021-06-23</v>
      </c>
      <c r="S8244" s="32" t="s">
        <v>18941</v>
      </c>
      <c r="T8244" s="8">
        <f>[1]!b_anal_ptmyear($A8244,日期设置!$B$2)</f>
        <v>0.25479452054794521</v>
      </c>
      <c r="U8244" s="8">
        <f>[1]!b_anal_termifexercise($A8244,日期设置!B$2)</f>
        <v>0</v>
      </c>
      <c r="V8244" s="10">
        <f>[1]!b_dq_dirtyprice(A8244,日期设置!$B$2)</f>
        <v>21.255800000000001</v>
      </c>
      <c r="W8244" s="11">
        <f>IF(U8244=0,ROUNDUP((Q8244-日期设置!$B$2)/365,0),ROUNDUP((R8244-日期设置!$B$2)/365,0))</f>
        <v>1</v>
      </c>
      <c r="X8244" s="18">
        <f>_xlfn.IFNA(VLOOKUP(A8244,过往入选债券!A:D,4,0),2)</f>
        <v>2</v>
      </c>
      <c r="Y8244">
        <f>_xlfn.IFNA(VLOOKUP(C8244,[2]Sheet1!$A:$A,1,0),3)</f>
        <v>3</v>
      </c>
    </row>
    <row r="8245" spans="1:25" hidden="1" x14ac:dyDescent="0.2">
      <c r="A8245" s="29" t="s">
        <v>11948</v>
      </c>
      <c r="B8245" s="29" t="s">
        <v>11949</v>
      </c>
      <c r="C8245" s="40" t="s">
        <v>5973</v>
      </c>
      <c r="D8245" s="26" t="str">
        <f>[1]!b_calc_yield(A8245,日期设置!$B$2,F8245,1,R8245,1,O8245,L8245,S8245,)</f>
        <v>Fetching...</v>
      </c>
      <c r="E8245" s="26">
        <f t="shared" si="256"/>
        <v>25.290769143483914</v>
      </c>
      <c r="F8245" s="18">
        <f>[1]!b_dq_cleanprice($A8245,日期设置!B$2)</f>
        <v>20.1571</v>
      </c>
      <c r="G8245" s="18" t="str">
        <f t="shared" si="257"/>
        <v>0.23 + 0</v>
      </c>
      <c r="H8245" s="27">
        <f>[1]!b_dq_pctchange($A8245,日期设置!$B$2,1)/100</f>
        <v>0</v>
      </c>
      <c r="I8245" s="26">
        <f>[1]!b_pq_pctchange(A8245,日期设置!$B$4,日期设置!$B$2,1)</f>
        <v>0</v>
      </c>
      <c r="J8245" s="26">
        <f>[1]!b_pq_pctchange(A8245,日期设置!$C$4,日期设置!$B$2,1)</f>
        <v>-0.24200732455706089</v>
      </c>
      <c r="K8245" s="52">
        <f>[1]!b_dq_amount($A8245,日期设置!B$2,2,10000)</f>
        <v>0</v>
      </c>
      <c r="L8245" s="26">
        <f>[1]!b_info_latestpar(A8245,日期设置!$B$2)</f>
        <v>19.999999999999996</v>
      </c>
      <c r="M8245" s="6">
        <f>[1]!b_info_outstandingbalance($A8245,日期设置!B$2)</f>
        <v>2</v>
      </c>
      <c r="N8245" s="7" t="str">
        <f>[1]!b_info_latestissurercreditrating2(A8245,日期设置!$B$2,"102","1")</f>
        <v>AA+</v>
      </c>
      <c r="O8245" s="44">
        <v>6.5</v>
      </c>
      <c r="P8245" s="9">
        <f>[1]!b_info_repurchasedate(A8245)</f>
        <v>0</v>
      </c>
      <c r="Q8245" s="44" t="s">
        <v>16966</v>
      </c>
      <c r="R8245" s="2" t="str">
        <f>IF((--IF(P8245=0,Q8245,P8245))&gt;(--日期设置!$B$2),IF(P8245=0,Q8245,P8245),Q8245)</f>
        <v>2021-06-16</v>
      </c>
      <c r="S8245" s="32" t="s">
        <v>18624</v>
      </c>
      <c r="T8245" s="8">
        <f>[1]!b_anal_ptmyear($A8245,日期设置!$B$2)</f>
        <v>0.23561643835616439</v>
      </c>
      <c r="U8245" s="8">
        <f>[1]!b_anal_termifexercise($A8245,日期设置!B$2)</f>
        <v>0</v>
      </c>
      <c r="V8245" s="10">
        <f>[1]!b_dq_dirtyprice(A8245,日期设置!$B$2)</f>
        <v>21.1508</v>
      </c>
      <c r="W8245" s="11">
        <f>IF(U8245=0,ROUNDUP((Q8245-日期设置!$B$2)/365,0),ROUNDUP((R8245-日期设置!$B$2)/365,0))</f>
        <v>1</v>
      </c>
      <c r="X8245" s="18">
        <f>_xlfn.IFNA(VLOOKUP(A8245,过往入选债券!A:D,4,0),2)</f>
        <v>2</v>
      </c>
      <c r="Y8245">
        <f>_xlfn.IFNA(VLOOKUP(C8245,[2]Sheet1!$A:$A,1,0),3)</f>
        <v>3</v>
      </c>
    </row>
    <row r="8246" spans="1:25" hidden="1" x14ac:dyDescent="0.2">
      <c r="A8246" s="29" t="s">
        <v>11965</v>
      </c>
      <c r="B8246" s="29" t="s">
        <v>11966</v>
      </c>
      <c r="C8246" s="40" t="s">
        <v>11967</v>
      </c>
      <c r="D8246" s="26" t="str">
        <f>[1]!b_calc_yield(A8246,日期设置!$B$2,F8246,1,R8246,1,O8246,L8246,S8246,)</f>
        <v>Fetching...</v>
      </c>
      <c r="E8246" s="26">
        <f t="shared" si="256"/>
        <v>26.629195559767638</v>
      </c>
      <c r="F8246" s="18">
        <f>[1]!b_dq_cleanprice($A8246,日期设置!B$2)</f>
        <v>20.260899999999999</v>
      </c>
      <c r="G8246" s="18" t="str">
        <f t="shared" si="257"/>
        <v>0.24 + 0</v>
      </c>
      <c r="H8246" s="27">
        <f>[1]!b_dq_pctchange($A8246,日期设置!$B$2,1)/100</f>
        <v>0</v>
      </c>
      <c r="I8246" s="26">
        <f>[1]!b_pq_pctchange(A8246,日期设置!$B$4,日期设置!$B$2,1)</f>
        <v>0</v>
      </c>
      <c r="J8246" s="26">
        <f>[1]!b_pq_pctchange(A8246,日期设置!$C$4,日期设置!$B$2,1)</f>
        <v>0</v>
      </c>
      <c r="K8246" s="52">
        <f>[1]!b_dq_amount($A8246,日期设置!B$2,2,10000)</f>
        <v>0</v>
      </c>
      <c r="L8246" s="26">
        <f>[1]!b_info_latestpar(A8246,日期设置!$B$2)</f>
        <v>19.999999999999996</v>
      </c>
      <c r="M8246" s="6">
        <f>[1]!b_info_outstandingbalance($A8246,日期设置!B$2)</f>
        <v>2.2000000000000002</v>
      </c>
      <c r="N8246" s="7" t="str">
        <f>[1]!b_info_latestissurercreditrating2(A8246,日期设置!$B$2,"102","1")</f>
        <v>AA+</v>
      </c>
      <c r="O8246" s="44">
        <v>6.99</v>
      </c>
      <c r="P8246" s="9">
        <f>[1]!b_info_repurchasedate(A8246)</f>
        <v>0</v>
      </c>
      <c r="Q8246" s="44" t="s">
        <v>16700</v>
      </c>
      <c r="R8246" s="2" t="str">
        <f>IF((--IF(P8246=0,Q8246,P8246))&gt;(--日期设置!$B$2),IF(P8246=0,Q8246,P8246),Q8246)</f>
        <v>2021-06-20</v>
      </c>
      <c r="S8246" s="32" t="s">
        <v>18425</v>
      </c>
      <c r="T8246" s="8">
        <f>[1]!b_anal_ptmyear($A8246,日期设置!$B$2)</f>
        <v>0.24657534246575341</v>
      </c>
      <c r="U8246" s="8">
        <f>[1]!b_anal_termifexercise($A8246,日期设置!B$2)</f>
        <v>0</v>
      </c>
      <c r="V8246" s="10">
        <f>[1]!b_dq_dirtyprice(A8246,日期设置!$B$2)</f>
        <v>21.3142</v>
      </c>
      <c r="W8246" s="11">
        <f>IF(U8246=0,ROUNDUP((Q8246-日期设置!$B$2)/365,0),ROUNDUP((R8246-日期设置!$B$2)/365,0))</f>
        <v>1</v>
      </c>
      <c r="X8246" s="18">
        <f>_xlfn.IFNA(VLOOKUP(A8246,过往入选债券!A:D,4,0),2)</f>
        <v>2</v>
      </c>
      <c r="Y8246">
        <f>_xlfn.IFNA(VLOOKUP(C8246,[2]Sheet1!$A:$A,1,0),3)</f>
        <v>3</v>
      </c>
    </row>
    <row r="8247" spans="1:25" hidden="1" x14ac:dyDescent="0.2">
      <c r="A8247" s="29" t="s">
        <v>11962</v>
      </c>
      <c r="B8247" s="29" t="s">
        <v>11963</v>
      </c>
      <c r="C8247" s="40" t="s">
        <v>11964</v>
      </c>
      <c r="D8247" s="26" t="str">
        <f>[1]!b_calc_yield(A8247,日期设置!$B$2,F8247,1,R8247,1,O8247,L8247,S8247,)</f>
        <v>Fetching...</v>
      </c>
      <c r="E8247" s="26">
        <f t="shared" si="256"/>
        <v>28.257587515697068</v>
      </c>
      <c r="F8247" s="18">
        <f>[1]!b_dq_cleanprice($A8247,日期设置!B$2)</f>
        <v>20.166399999999999</v>
      </c>
      <c r="G8247" s="18" t="str">
        <f t="shared" si="257"/>
        <v>0.24 + 0</v>
      </c>
      <c r="H8247" s="27">
        <f>[1]!b_dq_pctchange($A8247,日期设置!$B$2,1)/100</f>
        <v>0</v>
      </c>
      <c r="I8247" s="26">
        <f>[1]!b_pq_pctchange(A8247,日期设置!$B$4,日期设置!$B$2,1)</f>
        <v>0</v>
      </c>
      <c r="J8247" s="26">
        <f>[1]!b_pq_pctchange(A8247,日期设置!$C$4,日期设置!$B$2,1)</f>
        <v>0</v>
      </c>
      <c r="K8247" s="52">
        <f>[1]!b_dq_amount($A8247,日期设置!B$2,2,10000)</f>
        <v>0</v>
      </c>
      <c r="L8247" s="26">
        <f>[1]!b_info_latestpar(A8247,日期设置!$B$2)</f>
        <v>19.999999999999996</v>
      </c>
      <c r="M8247" s="6">
        <f>[1]!b_info_outstandingbalance($A8247,日期设置!B$2)</f>
        <v>1.4</v>
      </c>
      <c r="N8247" s="7" t="str">
        <f>[1]!b_info_latestissurercreditrating2(A8247,日期设置!$B$2,"102","1")</f>
        <v>AA</v>
      </c>
      <c r="O8247" s="44">
        <v>7.27</v>
      </c>
      <c r="P8247" s="9">
        <f>[1]!b_info_repurchasedate(A8247)</f>
        <v>0</v>
      </c>
      <c r="Q8247" s="44" t="s">
        <v>16700</v>
      </c>
      <c r="R8247" s="2" t="str">
        <f>IF((--IF(P8247=0,Q8247,P8247))&gt;(--日期设置!$B$2),IF(P8247=0,Q8247,P8247),Q8247)</f>
        <v>2021-06-20</v>
      </c>
      <c r="S8247" s="32" t="s">
        <v>18425</v>
      </c>
      <c r="T8247" s="8">
        <f>[1]!b_anal_ptmyear($A8247,日期设置!$B$2)</f>
        <v>0.24657534246575341</v>
      </c>
      <c r="U8247" s="8">
        <f>[1]!b_anal_termifexercise($A8247,日期设置!B$2)</f>
        <v>0</v>
      </c>
      <c r="V8247" s="10">
        <f>[1]!b_dq_dirtyprice(A8247,日期设置!$B$2)</f>
        <v>21.261900000000001</v>
      </c>
      <c r="W8247" s="11">
        <f>IF(U8247=0,ROUNDUP((Q8247-日期设置!$B$2)/365,0),ROUNDUP((R8247-日期设置!$B$2)/365,0))</f>
        <v>1</v>
      </c>
      <c r="X8247" s="18">
        <f>_xlfn.IFNA(VLOOKUP(A8247,过往入选债券!A:D,4,0),2)</f>
        <v>2</v>
      </c>
      <c r="Y8247">
        <f>_xlfn.IFNA(VLOOKUP(C8247,[2]Sheet1!$A:$A,1,0),3)</f>
        <v>3</v>
      </c>
    </row>
    <row r="8248" spans="1:25" hidden="1" x14ac:dyDescent="0.2">
      <c r="A8248" s="29" t="s">
        <v>11958</v>
      </c>
      <c r="B8248" s="29" t="s">
        <v>11959</v>
      </c>
      <c r="C8248" s="40" t="s">
        <v>4618</v>
      </c>
      <c r="D8248" s="26" t="str">
        <f>[1]!b_calc_yield(A8248,日期设置!$B$2,F8248,1,R8248,1,O8248,L8248,S8248,)</f>
        <v>Fetching...</v>
      </c>
      <c r="E8248" s="26">
        <f t="shared" si="256"/>
        <v>27.196846742406656</v>
      </c>
      <c r="F8248" s="18">
        <f>[1]!b_dq_cleanprice($A8248,日期设置!B$2)</f>
        <v>20.457599999999999</v>
      </c>
      <c r="G8248" s="18" t="str">
        <f t="shared" si="257"/>
        <v>0.25 + 0</v>
      </c>
      <c r="H8248" s="27">
        <f>[1]!b_dq_pctchange($A8248,日期设置!$B$2,1)/100</f>
        <v>0</v>
      </c>
      <c r="I8248" s="26">
        <f>[1]!b_pq_pctchange(A8248,日期设置!$B$4,日期设置!$B$2,1)</f>
        <v>0</v>
      </c>
      <c r="J8248" s="26">
        <f>[1]!b_pq_pctchange(A8248,日期设置!$C$4,日期设置!$B$2,1)</f>
        <v>0</v>
      </c>
      <c r="K8248" s="52">
        <f>[1]!b_dq_amount($A8248,日期设置!B$2,2,10000)</f>
        <v>0</v>
      </c>
      <c r="L8248" s="26">
        <f>[1]!b_info_latestpar(A8248,日期设置!$B$2)</f>
        <v>19.999999999999996</v>
      </c>
      <c r="M8248" s="6">
        <f>[1]!b_info_outstandingbalance($A8248,日期设置!B$2)</f>
        <v>1.6</v>
      </c>
      <c r="N8248" s="7" t="str">
        <f>[1]!b_info_latestissurercreditrating2(A8248,日期设置!$B$2,"102","1")</f>
        <v>AA</v>
      </c>
      <c r="O8248" s="44">
        <v>7.43</v>
      </c>
      <c r="P8248" s="9">
        <f>[1]!b_info_repurchasedate(A8248)</f>
        <v>0</v>
      </c>
      <c r="Q8248" s="44" t="s">
        <v>17264</v>
      </c>
      <c r="R8248" s="2" t="str">
        <f>IF((--IF(P8248=0,Q8248,P8248))&gt;(--日期设置!$B$2),IF(P8248=0,Q8248,P8248),Q8248)</f>
        <v>2021-06-23</v>
      </c>
      <c r="S8248" s="32" t="s">
        <v>18941</v>
      </c>
      <c r="T8248" s="8">
        <f>[1]!b_anal_ptmyear($A8248,日期设置!$B$2)</f>
        <v>0.25479452054794521</v>
      </c>
      <c r="U8248" s="8">
        <f>[1]!b_anal_termifexercise($A8248,日期设置!B$2)</f>
        <v>0</v>
      </c>
      <c r="V8248" s="10">
        <f>[1]!b_dq_dirtyprice(A8248,日期设置!$B$2)</f>
        <v>21.565000000000001</v>
      </c>
      <c r="W8248" s="11">
        <f>IF(U8248=0,ROUNDUP((Q8248-日期设置!$B$2)/365,0),ROUNDUP((R8248-日期设置!$B$2)/365,0))</f>
        <v>1</v>
      </c>
      <c r="X8248" s="18">
        <f>_xlfn.IFNA(VLOOKUP(A8248,过往入选债券!A:D,4,0),2)</f>
        <v>2</v>
      </c>
      <c r="Y8248">
        <f>_xlfn.IFNA(VLOOKUP(C8248,[2]Sheet1!$A:$A,1,0),3)</f>
        <v>3</v>
      </c>
    </row>
    <row r="8249" spans="1:25" hidden="1" x14ac:dyDescent="0.2">
      <c r="A8249" s="29" t="s">
        <v>11956</v>
      </c>
      <c r="B8249" s="29" t="s">
        <v>11957</v>
      </c>
      <c r="C8249" s="40" t="s">
        <v>1318</v>
      </c>
      <c r="D8249" s="26" t="str">
        <f>[1]!b_calc_yield(A8249,日期设置!$B$2,F8249,1,R8249,1,O8249,L8249,S8249,)</f>
        <v>Fetching...</v>
      </c>
      <c r="E8249" s="26">
        <f t="shared" si="256"/>
        <v>26.139209279377361</v>
      </c>
      <c r="F8249" s="18">
        <f>[1]!b_dq_cleanprice($A8249,日期设置!B$2)</f>
        <v>20.410399999999999</v>
      </c>
      <c r="G8249" s="18" t="str">
        <f t="shared" si="257"/>
        <v>0.24 + 0</v>
      </c>
      <c r="H8249" s="27">
        <f>[1]!b_dq_pctchange($A8249,日期设置!$B$2,1)/100</f>
        <v>0</v>
      </c>
      <c r="I8249" s="26">
        <f>[1]!b_pq_pctchange(A8249,日期设置!$B$4,日期设置!$B$2,1)</f>
        <v>0</v>
      </c>
      <c r="J8249" s="26">
        <f>[1]!b_pq_pctchange(A8249,日期设置!$C$4,日期设置!$B$2,1)</f>
        <v>0</v>
      </c>
      <c r="K8249" s="52">
        <f>[1]!b_dq_amount($A8249,日期设置!B$2,2,10000)</f>
        <v>0</v>
      </c>
      <c r="L8249" s="26">
        <f>[1]!b_info_latestpar(A8249,日期设置!$B$2)</f>
        <v>19.999999999999996</v>
      </c>
      <c r="M8249" s="6">
        <f>[1]!b_info_outstandingbalance($A8249,日期设置!B$2)</f>
        <v>1.4</v>
      </c>
      <c r="N8249" s="7" t="str">
        <f>[1]!b_info_latestissurercreditrating2(A8249,日期设置!$B$2,"102","1")</f>
        <v>AA</v>
      </c>
      <c r="O8249" s="44">
        <v>7.1</v>
      </c>
      <c r="P8249" s="9">
        <f>[1]!b_info_repurchasedate(A8249)</f>
        <v>0</v>
      </c>
      <c r="Q8249" s="44" t="s">
        <v>16838</v>
      </c>
      <c r="R8249" s="2" t="str">
        <f>IF((--IF(P8249=0,Q8249,P8249))&gt;(--日期设置!$B$2),IF(P8249=0,Q8249,P8249),Q8249)</f>
        <v>2021-06-19</v>
      </c>
      <c r="S8249" s="32" t="s">
        <v>18652</v>
      </c>
      <c r="T8249" s="8">
        <f>[1]!b_anal_ptmyear($A8249,日期设置!$B$2)</f>
        <v>0.24383561643835616</v>
      </c>
      <c r="U8249" s="8">
        <f>[1]!b_anal_termifexercise($A8249,日期设置!B$2)</f>
        <v>0</v>
      </c>
      <c r="V8249" s="10">
        <f>[1]!b_dq_dirtyprice(A8249,日期设置!$B$2)</f>
        <v>21.484200000000001</v>
      </c>
      <c r="W8249" s="11">
        <f>IF(U8249=0,ROUNDUP((Q8249-日期设置!$B$2)/365,0),ROUNDUP((R8249-日期设置!$B$2)/365,0))</f>
        <v>1</v>
      </c>
      <c r="X8249" s="18">
        <f>_xlfn.IFNA(VLOOKUP(A8249,过往入选债券!A:D,4,0),2)</f>
        <v>2</v>
      </c>
      <c r="Y8249">
        <f>_xlfn.IFNA(VLOOKUP(C8249,[2]Sheet1!$A:$A,1,0),3)</f>
        <v>3</v>
      </c>
    </row>
    <row r="8250" spans="1:25" hidden="1" x14ac:dyDescent="0.2">
      <c r="A8250" s="29" t="s">
        <v>11944</v>
      </c>
      <c r="B8250" s="29" t="s">
        <v>11945</v>
      </c>
      <c r="C8250" s="40" t="s">
        <v>4191</v>
      </c>
      <c r="D8250" s="26" t="str">
        <f>[1]!b_calc_yield(A8250,日期设置!$B$2,F8250,1,R8250,1,O8250,L8250,S8250,)</f>
        <v>Fetching...</v>
      </c>
      <c r="E8250" s="26">
        <f t="shared" si="256"/>
        <v>27.210820013241268</v>
      </c>
      <c r="F8250" s="18">
        <f>[1]!b_dq_cleanprice($A8250,日期设置!B$2)</f>
        <v>20.079799999999999</v>
      </c>
      <c r="G8250" s="18" t="str">
        <f t="shared" si="257"/>
        <v>0.22 + 0</v>
      </c>
      <c r="H8250" s="27">
        <f>[1]!b_dq_pctchange($A8250,日期设置!$B$2,1)/100</f>
        <v>0</v>
      </c>
      <c r="I8250" s="26">
        <f>[1]!b_pq_pctchange(A8250,日期设置!$B$4,日期设置!$B$2,1)</f>
        <v>0</v>
      </c>
      <c r="J8250" s="26">
        <f>[1]!b_pq_pctchange(A8250,日期设置!$C$4,日期设置!$B$2,1)</f>
        <v>-5.7736145813638604E-2</v>
      </c>
      <c r="K8250" s="52">
        <f>[1]!b_dq_amount($A8250,日期设置!B$2,2,10000)</f>
        <v>0</v>
      </c>
      <c r="L8250" s="26">
        <f>[1]!b_info_latestpar(A8250,日期设置!$B$2)</f>
        <v>19.999999999999996</v>
      </c>
      <c r="M8250" s="6">
        <f>[1]!b_info_outstandingbalance($A8250,日期设置!B$2)</f>
        <v>2</v>
      </c>
      <c r="N8250" s="7" t="str">
        <f>[1]!b_info_latestissurercreditrating2(A8250,日期设置!$B$2,"102","1")</f>
        <v>AA</v>
      </c>
      <c r="O8250" s="44">
        <v>6.9</v>
      </c>
      <c r="P8250" s="9">
        <f>[1]!b_info_repurchasedate(A8250)</f>
        <v>0</v>
      </c>
      <c r="Q8250" s="44" t="s">
        <v>16813</v>
      </c>
      <c r="R8250" s="2" t="str">
        <f>IF((--IF(P8250=0,Q8250,P8250))&gt;(--日期设置!$B$2),IF(P8250=0,Q8250,P8250),Q8250)</f>
        <v>2021-06-13</v>
      </c>
      <c r="S8250" s="32" t="s">
        <v>18512</v>
      </c>
      <c r="T8250" s="8">
        <f>[1]!b_anal_ptmyear($A8250,日期设置!$B$2)</f>
        <v>0.22739726027397261</v>
      </c>
      <c r="U8250" s="8">
        <f>[1]!b_anal_termifexercise($A8250,日期设置!B$2)</f>
        <v>0</v>
      </c>
      <c r="V8250" s="10">
        <f>[1]!b_dq_dirtyprice(A8250,日期设置!$B$2)</f>
        <v>21.146000000000001</v>
      </c>
      <c r="W8250" s="11">
        <f>IF(U8250=0,ROUNDUP((Q8250-日期设置!$B$2)/365,0),ROUNDUP((R8250-日期设置!$B$2)/365,0))</f>
        <v>1</v>
      </c>
      <c r="X8250" s="18">
        <f>_xlfn.IFNA(VLOOKUP(A8250,过往入选债券!A:D,4,0),2)</f>
        <v>2</v>
      </c>
      <c r="Y8250">
        <f>_xlfn.IFNA(VLOOKUP(C8250,[2]Sheet1!$A:$A,1,0),3)</f>
        <v>3</v>
      </c>
    </row>
    <row r="8251" spans="1:25" hidden="1" x14ac:dyDescent="0.2">
      <c r="A8251" s="29" t="s">
        <v>11950</v>
      </c>
      <c r="B8251" s="29" t="s">
        <v>11951</v>
      </c>
      <c r="C8251" s="40" t="s">
        <v>594</v>
      </c>
      <c r="D8251" s="26" t="str">
        <f>[1]!b_calc_yield(A8251,日期设置!$B$2,F8251,1,R8251,1,O8251,L8251,S8251,)</f>
        <v>Fetching...</v>
      </c>
      <c r="E8251" s="26">
        <f t="shared" si="256"/>
        <v>25.380080094927294</v>
      </c>
      <c r="F8251" s="18">
        <f>[1]!b_dq_cleanprice($A8251,日期设置!B$2)</f>
        <v>20.500499999999999</v>
      </c>
      <c r="G8251" s="18" t="str">
        <f t="shared" si="257"/>
        <v>0.23 + 0</v>
      </c>
      <c r="H8251" s="27">
        <f>[1]!b_dq_pctchange($A8251,日期设置!$B$2,1)/100</f>
        <v>0</v>
      </c>
      <c r="I8251" s="26">
        <f>[1]!b_pq_pctchange(A8251,日期设置!$B$4,日期设置!$B$2,1)</f>
        <v>0</v>
      </c>
      <c r="J8251" s="26">
        <f>[1]!b_pq_pctchange(A8251,日期设置!$C$4,日期设置!$B$2,1)</f>
        <v>0</v>
      </c>
      <c r="K8251" s="52">
        <f>[1]!b_dq_amount($A8251,日期设置!B$2,2,10000)</f>
        <v>0</v>
      </c>
      <c r="L8251" s="26">
        <f>[1]!b_info_latestpar(A8251,日期设置!$B$2)</f>
        <v>19.999999999999996</v>
      </c>
      <c r="M8251" s="6">
        <f>[1]!b_info_outstandingbalance($A8251,日期设置!B$2)</f>
        <v>3</v>
      </c>
      <c r="N8251" s="7" t="str">
        <f>[1]!b_info_latestissurercreditrating2(A8251,日期设置!$B$2,"102","1")</f>
        <v>AA</v>
      </c>
      <c r="O8251" s="44">
        <v>7.05</v>
      </c>
      <c r="P8251" s="9">
        <f>[1]!b_info_repurchasedate(A8251)</f>
        <v>0</v>
      </c>
      <c r="Q8251" s="44" t="s">
        <v>17749</v>
      </c>
      <c r="R8251" s="2" t="str">
        <f>IF((--IF(P8251=0,Q8251,P8251))&gt;(--日期设置!$B$2),IF(P8251=0,Q8251,P8251),Q8251)</f>
        <v>2021-06-17</v>
      </c>
      <c r="S8251" s="32" t="s">
        <v>19088</v>
      </c>
      <c r="T8251" s="8">
        <f>[1]!b_anal_ptmyear($A8251,日期设置!$B$2)</f>
        <v>0.23835616438356164</v>
      </c>
      <c r="U8251" s="8">
        <f>[1]!b_anal_termifexercise($A8251,日期设置!B$2)</f>
        <v>0</v>
      </c>
      <c r="V8251" s="10">
        <f>[1]!b_dq_dirtyprice(A8251,日期设置!$B$2)</f>
        <v>21.574400000000001</v>
      </c>
      <c r="W8251" s="11">
        <f>IF(U8251=0,ROUNDUP((Q8251-日期设置!$B$2)/365,0),ROUNDUP((R8251-日期设置!$B$2)/365,0))</f>
        <v>1</v>
      </c>
      <c r="X8251" s="18">
        <f>_xlfn.IFNA(VLOOKUP(A8251,过往入选债券!A:D,4,0),2)</f>
        <v>2</v>
      </c>
      <c r="Y8251">
        <f>_xlfn.IFNA(VLOOKUP(C8251,[2]Sheet1!$A:$A,1,0),3)</f>
        <v>3</v>
      </c>
    </row>
    <row r="8252" spans="1:25" hidden="1" x14ac:dyDescent="0.2">
      <c r="A8252" s="29" t="s">
        <v>11914</v>
      </c>
      <c r="B8252" s="29" t="s">
        <v>11915</v>
      </c>
      <c r="C8252" s="40" t="s">
        <v>46</v>
      </c>
      <c r="D8252" s="26" t="str">
        <f>[1]!b_calc_yield(A8252,日期设置!$B$2,F8252,1,R8252,1,O8252,L8252,S8252,)</f>
        <v>Fetching...</v>
      </c>
      <c r="E8252" s="26">
        <f t="shared" si="256"/>
        <v>26.710593005575255</v>
      </c>
      <c r="F8252" s="18">
        <f>[1]!b_dq_cleanprice($A8252,日期设置!B$2)</f>
        <v>19.873799999999999</v>
      </c>
      <c r="G8252" s="18" t="str">
        <f t="shared" si="257"/>
        <v>0.2 + 0</v>
      </c>
      <c r="H8252" s="27">
        <f>[1]!b_dq_pctchange($A8252,日期设置!$B$2,1)/100</f>
        <v>0</v>
      </c>
      <c r="I8252" s="26">
        <f>[1]!b_pq_pctchange(A8252,日期设置!$B$4,日期设置!$B$2,1)</f>
        <v>0</v>
      </c>
      <c r="J8252" s="26">
        <f>[1]!b_pq_pctchange(A8252,日期设置!$C$4,日期设置!$B$2,1)</f>
        <v>0</v>
      </c>
      <c r="K8252" s="52">
        <f>[1]!b_dq_amount($A8252,日期设置!B$2,2,10000)</f>
        <v>0</v>
      </c>
      <c r="L8252" s="26">
        <f>[1]!b_info_latestpar(A8252,日期设置!$B$2)</f>
        <v>19.999999999999996</v>
      </c>
      <c r="M8252" s="6">
        <f>[1]!b_info_outstandingbalance($A8252,日期设置!B$2)</f>
        <v>3.6</v>
      </c>
      <c r="N8252" s="7" t="str">
        <f>[1]!b_info_latestissurercreditrating2(A8252,日期设置!$B$2,"102","1")</f>
        <v>AA</v>
      </c>
      <c r="O8252" s="44">
        <v>6.5</v>
      </c>
      <c r="P8252" s="9">
        <f>[1]!b_info_repurchasedate(A8252)</f>
        <v>0</v>
      </c>
      <c r="Q8252" s="44" t="s">
        <v>16565</v>
      </c>
      <c r="R8252" s="2" t="str">
        <f>IF((--IF(P8252=0,Q8252,P8252))&gt;(--日期设置!$B$2),IF(P8252=0,Q8252,P8252),Q8252)</f>
        <v>2021-06-03</v>
      </c>
      <c r="S8252" s="32" t="s">
        <v>18314</v>
      </c>
      <c r="T8252" s="8">
        <f>[1]!b_anal_ptmyear($A8252,日期设置!$B$2)</f>
        <v>0.2</v>
      </c>
      <c r="U8252" s="8">
        <f>[1]!b_anal_termifexercise($A8252,日期设置!B$2)</f>
        <v>0</v>
      </c>
      <c r="V8252" s="10">
        <f>[1]!b_dq_dirtyprice(A8252,日期设置!$B$2)</f>
        <v>20.913799999999998</v>
      </c>
      <c r="W8252" s="11">
        <f>IF(U8252=0,ROUNDUP((Q8252-日期设置!$B$2)/365,0),ROUNDUP((R8252-日期设置!$B$2)/365,0))</f>
        <v>1</v>
      </c>
      <c r="X8252" s="18">
        <f>_xlfn.IFNA(VLOOKUP(A8252,过往入选债券!A:D,4,0),2)</f>
        <v>2</v>
      </c>
      <c r="Y8252">
        <f>_xlfn.IFNA(VLOOKUP(C8252,[2]Sheet1!$A:$A,1,0),3)</f>
        <v>3</v>
      </c>
    </row>
    <row r="8253" spans="1:25" hidden="1" x14ac:dyDescent="0.2">
      <c r="A8253" s="29" t="s">
        <v>11908</v>
      </c>
      <c r="B8253" s="29" t="s">
        <v>11909</v>
      </c>
      <c r="C8253" s="40" t="s">
        <v>11910</v>
      </c>
      <c r="D8253" s="26" t="str">
        <f>[1]!b_calc_yield(A8253,日期设置!$B$2,F8253,1,R8253,1,O8253,L8253,S8253,)</f>
        <v>Fetching...</v>
      </c>
      <c r="E8253" s="26">
        <f t="shared" si="256"/>
        <v>27.74836411122623</v>
      </c>
      <c r="F8253" s="18">
        <f>[1]!b_dq_cleanprice($A8253,日期设置!B$2)</f>
        <v>20</v>
      </c>
      <c r="G8253" s="18" t="str">
        <f t="shared" si="257"/>
        <v>0.18 + 0</v>
      </c>
      <c r="H8253" s="27">
        <f>[1]!b_dq_pctchange($A8253,日期设置!$B$2,1)/100</f>
        <v>0</v>
      </c>
      <c r="I8253" s="26">
        <f>[1]!b_pq_pctchange(A8253,日期设置!$B$4,日期设置!$B$2,1)</f>
        <v>0</v>
      </c>
      <c r="J8253" s="26">
        <f>[1]!b_pq_pctchange(A8253,日期设置!$C$4,日期设置!$B$2,1)</f>
        <v>0</v>
      </c>
      <c r="K8253" s="52">
        <f>[1]!b_dq_amount($A8253,日期设置!B$2,2,10000)</f>
        <v>0</v>
      </c>
      <c r="L8253" s="26">
        <f>[1]!b_info_latestpar(A8253,日期设置!$B$2)</f>
        <v>19.999999999999996</v>
      </c>
      <c r="M8253" s="6">
        <f>[1]!b_info_outstandingbalance($A8253,日期设置!B$2)</f>
        <v>3</v>
      </c>
      <c r="N8253" s="7" t="str">
        <f>[1]!b_info_latestissurercreditrating2(A8253,日期设置!$B$2,"102","1")</f>
        <v>AA</v>
      </c>
      <c r="O8253" s="44">
        <v>7</v>
      </c>
      <c r="P8253" s="9">
        <f>[1]!b_info_repurchasedate(A8253)</f>
        <v>0</v>
      </c>
      <c r="Q8253" s="44" t="s">
        <v>17169</v>
      </c>
      <c r="R8253" s="2" t="str">
        <f>IF((--IF(P8253=0,Q8253,P8253))&gt;(--日期设置!$B$2),IF(P8253=0,Q8253,P8253),Q8253)</f>
        <v>2021-05-30</v>
      </c>
      <c r="S8253" s="32" t="s">
        <v>18750</v>
      </c>
      <c r="T8253" s="8">
        <f>[1]!b_anal_ptmyear($A8253,日期设置!$B$2)</f>
        <v>0.18904109589041096</v>
      </c>
      <c r="U8253" s="8">
        <f>[1]!b_anal_termifexercise($A8253,日期设置!B$2)</f>
        <v>0</v>
      </c>
      <c r="V8253" s="10">
        <f>[1]!b_dq_dirtyprice(A8253,日期设置!$B$2)</f>
        <v>21.135300000000001</v>
      </c>
      <c r="W8253" s="11">
        <f>IF(U8253=0,ROUNDUP((Q8253-日期设置!$B$2)/365,0),ROUNDUP((R8253-日期设置!$B$2)/365,0))</f>
        <v>1</v>
      </c>
      <c r="X8253" s="18">
        <f>_xlfn.IFNA(VLOOKUP(A8253,过往入选债券!A:D,4,0),2)</f>
        <v>2</v>
      </c>
      <c r="Y8253">
        <f>_xlfn.IFNA(VLOOKUP(C8253,[2]Sheet1!$A:$A,1,0),3)</f>
        <v>3</v>
      </c>
    </row>
    <row r="8254" spans="1:25" hidden="1" x14ac:dyDescent="0.2">
      <c r="A8254" s="29" t="s">
        <v>11937</v>
      </c>
      <c r="B8254" s="29" t="s">
        <v>11938</v>
      </c>
      <c r="C8254" s="40" t="s">
        <v>11939</v>
      </c>
      <c r="D8254" s="26" t="str">
        <f>[1]!b_calc_yield(A8254,日期设置!$B$2,F8254,1,R8254,1,O8254,L8254,S8254,)</f>
        <v>Fetching...</v>
      </c>
      <c r="E8254" s="26">
        <f t="shared" si="256"/>
        <v>28.504672897196247</v>
      </c>
      <c r="F8254" s="18">
        <f>[1]!b_dq_cleanprice($A8254,日期设置!B$2)</f>
        <v>20.2</v>
      </c>
      <c r="G8254" s="18" t="str">
        <f t="shared" si="257"/>
        <v>0.2 + 0</v>
      </c>
      <c r="H8254" s="27">
        <f>[1]!b_dq_pctchange($A8254,日期设置!$B$2,1)/100</f>
        <v>0</v>
      </c>
      <c r="I8254" s="26">
        <f>[1]!b_pq_pctchange(A8254,日期设置!$B$4,日期设置!$B$2,1)</f>
        <v>0</v>
      </c>
      <c r="J8254" s="26">
        <f>[1]!b_pq_pctchange(A8254,日期设置!$C$4,日期设置!$B$2,1)</f>
        <v>0</v>
      </c>
      <c r="K8254" s="52">
        <f>[1]!b_dq_amount($A8254,日期设置!B$2,2,10000)</f>
        <v>0</v>
      </c>
      <c r="L8254" s="26">
        <f>[1]!b_info_latestpar(A8254,日期设置!$B$2)</f>
        <v>19.999999999999996</v>
      </c>
      <c r="M8254" s="6">
        <f>[1]!b_info_outstandingbalance($A8254,日期设置!B$2)</f>
        <v>2.2000000000000002</v>
      </c>
      <c r="N8254" s="7" t="str">
        <f>[1]!b_info_latestissurercreditrating2(A8254,日期设置!$B$2,"102","1")</f>
        <v>AA</v>
      </c>
      <c r="O8254" s="44">
        <v>7.5</v>
      </c>
      <c r="P8254" s="9">
        <f>[1]!b_info_repurchasedate(A8254)</f>
        <v>0</v>
      </c>
      <c r="Q8254" s="44" t="s">
        <v>16565</v>
      </c>
      <c r="R8254" s="2" t="str">
        <f>IF((--IF(P8254=0,Q8254,P8254))&gt;(--日期设置!$B$2),IF(P8254=0,Q8254,P8254),Q8254)</f>
        <v>2021-06-03</v>
      </c>
      <c r="S8254" s="32" t="s">
        <v>18314</v>
      </c>
      <c r="T8254" s="8">
        <f>[1]!b_anal_ptmyear($A8254,日期设置!$B$2)</f>
        <v>0.2</v>
      </c>
      <c r="U8254" s="8">
        <f>[1]!b_anal_termifexercise($A8254,日期设置!B$2)</f>
        <v>0</v>
      </c>
      <c r="V8254" s="10">
        <f>[1]!b_dq_dirtyprice(A8254,日期设置!$B$2)</f>
        <v>21.4</v>
      </c>
      <c r="W8254" s="11">
        <f>IF(U8254=0,ROUNDUP((Q8254-日期设置!$B$2)/365,0),ROUNDUP((R8254-日期设置!$B$2)/365,0))</f>
        <v>1</v>
      </c>
      <c r="X8254" s="18">
        <f>_xlfn.IFNA(VLOOKUP(A8254,过往入选债券!A:D,4,0),2)</f>
        <v>2</v>
      </c>
      <c r="Y8254" s="45">
        <f>_xlfn.IFNA(VLOOKUP(C8254,[2]Sheet1!$A:$A,1,0),3)</f>
        <v>3</v>
      </c>
    </row>
    <row r="8255" spans="1:25" hidden="1" x14ac:dyDescent="0.2">
      <c r="A8255" s="29" t="s">
        <v>11940</v>
      </c>
      <c r="B8255" s="29" t="s">
        <v>11941</v>
      </c>
      <c r="C8255" s="40" t="s">
        <v>4078</v>
      </c>
      <c r="D8255" s="26" t="str">
        <f>[1]!b_calc_yield(A8255,日期设置!$B$2,F8255,1,R8255,1,O8255,L8255,S8255,)</f>
        <v>Fetching...</v>
      </c>
      <c r="E8255" s="26">
        <f t="shared" si="256"/>
        <v>25.923911004389733</v>
      </c>
      <c r="F8255" s="18">
        <f>[1]!b_dq_cleanprice($A8255,日期设置!B$2)</f>
        <v>20.211400000000001</v>
      </c>
      <c r="G8255" s="18" t="str">
        <f t="shared" si="257"/>
        <v>0.18 + 0</v>
      </c>
      <c r="H8255" s="27">
        <f>[1]!b_dq_pctchange($A8255,日期设置!$B$2,1)/100</f>
        <v>0</v>
      </c>
      <c r="I8255" s="26">
        <f>[1]!b_pq_pctchange(A8255,日期设置!$B$4,日期设置!$B$2,1)</f>
        <v>0</v>
      </c>
      <c r="J8255" s="26">
        <f>[1]!b_pq_pctchange(A8255,日期设置!$C$4,日期设置!$B$2,1)</f>
        <v>0</v>
      </c>
      <c r="K8255" s="52">
        <f>[1]!b_dq_amount($A8255,日期设置!B$2,2,10000)</f>
        <v>0</v>
      </c>
      <c r="L8255" s="26">
        <f>[1]!b_info_latestpar(A8255,日期设置!$B$2)</f>
        <v>19.999999999999996</v>
      </c>
      <c r="M8255" s="6">
        <f>[1]!b_info_outstandingbalance($A8255,日期设置!B$2)</f>
        <v>1.2</v>
      </c>
      <c r="N8255" s="7" t="str">
        <f>[1]!b_info_latestissurercreditrating2(A8255,日期设置!$B$2,"102","1")</f>
        <v>AA+</v>
      </c>
      <c r="O8255" s="44">
        <v>6.85</v>
      </c>
      <c r="P8255" s="9">
        <f>[1]!b_info_repurchasedate(A8255)</f>
        <v>0</v>
      </c>
      <c r="Q8255" s="44" t="s">
        <v>17169</v>
      </c>
      <c r="R8255" s="2" t="str">
        <f>IF((--IF(P8255=0,Q8255,P8255))&gt;(--日期设置!$B$2),IF(P8255=0,Q8255,P8255),Q8255)</f>
        <v>2021-05-30</v>
      </c>
      <c r="S8255" s="32" t="s">
        <v>18750</v>
      </c>
      <c r="T8255" s="8">
        <f>[1]!b_anal_ptmyear($A8255,日期设置!$B$2)</f>
        <v>0.18904109589041096</v>
      </c>
      <c r="U8255" s="8">
        <f>[1]!b_anal_termifexercise($A8255,日期设置!B$2)</f>
        <v>0</v>
      </c>
      <c r="V8255" s="10">
        <f>[1]!b_dq_dirtyprice(A8255,日期设置!$B$2)</f>
        <v>21.322399999999998</v>
      </c>
      <c r="W8255" s="11">
        <f>IF(U8255=0,ROUNDUP((Q8255-日期设置!$B$2)/365,0),ROUNDUP((R8255-日期设置!$B$2)/365,0))</f>
        <v>1</v>
      </c>
      <c r="X8255" s="18">
        <f>_xlfn.IFNA(VLOOKUP(A8255,过往入选债券!A:D,4,0),2)</f>
        <v>2</v>
      </c>
      <c r="Y8255">
        <f>_xlfn.IFNA(VLOOKUP(C8255,[2]Sheet1!$A:$A,1,0),3)</f>
        <v>3</v>
      </c>
    </row>
    <row r="8256" spans="1:25" hidden="1" x14ac:dyDescent="0.2">
      <c r="A8256" s="29" t="s">
        <v>11928</v>
      </c>
      <c r="B8256" s="29" t="s">
        <v>11929</v>
      </c>
      <c r="C8256" s="40" t="s">
        <v>404</v>
      </c>
      <c r="D8256" s="26" t="str">
        <f>[1]!b_calc_yield(A8256,日期设置!$B$2,F8256,1,R8256,1,O8256,L8256,S8256,)</f>
        <v>Fetching...</v>
      </c>
      <c r="E8256" s="26">
        <f t="shared" si="256"/>
        <v>26.558447976429722</v>
      </c>
      <c r="F8256" s="18">
        <f>[1]!b_dq_cleanprice($A8256,日期设置!B$2)</f>
        <v>20.125800000000002</v>
      </c>
      <c r="G8256" s="18" t="str">
        <f t="shared" si="257"/>
        <v>0.18 + 0</v>
      </c>
      <c r="H8256" s="27">
        <f>[1]!b_dq_pctchange($A8256,日期设置!$B$2,1)/100</f>
        <v>0</v>
      </c>
      <c r="I8256" s="26">
        <f>[1]!b_pq_pctchange(A8256,日期设置!$B$4,日期设置!$B$2,1)</f>
        <v>-0.12009925558311113</v>
      </c>
      <c r="J8256" s="26">
        <f>[1]!b_pq_pctchange(A8256,日期设置!$C$4,日期设置!$B$2,1)</f>
        <v>-0.2517768107609748</v>
      </c>
      <c r="K8256" s="52">
        <f>[1]!b_dq_amount($A8256,日期设置!B$2,2,10000)</f>
        <v>0</v>
      </c>
      <c r="L8256" s="26">
        <f>[1]!b_info_latestpar(A8256,日期设置!$B$2)</f>
        <v>19.999999999999996</v>
      </c>
      <c r="M8256" s="6">
        <f>[1]!b_info_outstandingbalance($A8256,日期设置!B$2)</f>
        <v>3.2</v>
      </c>
      <c r="N8256" s="7" t="str">
        <f>[1]!b_info_latestissurercreditrating2(A8256,日期设置!$B$2,"102","1")</f>
        <v>AA</v>
      </c>
      <c r="O8256" s="44">
        <v>6.89</v>
      </c>
      <c r="P8256" s="9">
        <f>[1]!b_info_repurchasedate(A8256)</f>
        <v>0</v>
      </c>
      <c r="Q8256" s="44" t="s">
        <v>17180</v>
      </c>
      <c r="R8256" s="2" t="str">
        <f>IF((--IF(P8256=0,Q8256,P8256))&gt;(--日期设置!$B$2),IF(P8256=0,Q8256,P8256),Q8256)</f>
        <v>2021-05-29</v>
      </c>
      <c r="S8256" s="32" t="s">
        <v>18764</v>
      </c>
      <c r="T8256" s="8">
        <f>[1]!b_anal_ptmyear($A8256,日期设置!$B$2)</f>
        <v>0.18630136986301371</v>
      </c>
      <c r="U8256" s="8">
        <f>[1]!b_anal_termifexercise($A8256,日期设置!B$2)</f>
        <v>0</v>
      </c>
      <c r="V8256" s="10">
        <f>[1]!b_dq_dirtyprice(A8256,日期设置!$B$2)</f>
        <v>21.2471</v>
      </c>
      <c r="W8256" s="11">
        <f>IF(U8256=0,ROUNDUP((Q8256-日期设置!$B$2)/365,0),ROUNDUP((R8256-日期设置!$B$2)/365,0))</f>
        <v>1</v>
      </c>
      <c r="X8256" s="18">
        <f>_xlfn.IFNA(VLOOKUP(A8256,过往入选债券!A:D,4,0),2)</f>
        <v>2</v>
      </c>
      <c r="Y8256">
        <f>_xlfn.IFNA(VLOOKUP(C8256,[2]Sheet1!$A:$A,1,0),3)</f>
        <v>3</v>
      </c>
    </row>
    <row r="8257" spans="1:25" hidden="1" x14ac:dyDescent="0.2">
      <c r="A8257" s="29" t="s">
        <v>11924</v>
      </c>
      <c r="B8257" s="29" t="s">
        <v>11925</v>
      </c>
      <c r="C8257" s="40" t="s">
        <v>1114</v>
      </c>
      <c r="D8257" s="26" t="str">
        <f>[1]!b_calc_yield(A8257,日期设置!$B$2,F8257,1,R8257,1,O8257,L8257,S8257,)</f>
        <v>Fetching...</v>
      </c>
      <c r="E8257" s="26">
        <f t="shared" si="256"/>
        <v>26.798227268668427</v>
      </c>
      <c r="F8257" s="18">
        <f>[1]!b_dq_cleanprice($A8257,日期设置!B$2)</f>
        <v>20.141999999999999</v>
      </c>
      <c r="G8257" s="18" t="str">
        <f t="shared" si="257"/>
        <v>0.18 + 0</v>
      </c>
      <c r="H8257" s="27">
        <f>[1]!b_dq_pctchange($A8257,日期设置!$B$2,1)/100</f>
        <v>0</v>
      </c>
      <c r="I8257" s="26">
        <f>[1]!b_pq_pctchange(A8257,日期设置!$B$4,日期设置!$B$2,1)</f>
        <v>0</v>
      </c>
      <c r="J8257" s="26">
        <f>[1]!b_pq_pctchange(A8257,日期设置!$C$4,日期设置!$B$2,1)</f>
        <v>-4.6646883094968138E-2</v>
      </c>
      <c r="K8257" s="52">
        <f>[1]!b_dq_amount($A8257,日期设置!B$2,2,10000)</f>
        <v>0</v>
      </c>
      <c r="L8257" s="26">
        <f>[1]!b_info_latestpar(A8257,日期设置!$B$2)</f>
        <v>19.999999999999996</v>
      </c>
      <c r="M8257" s="6">
        <f>[1]!b_info_outstandingbalance($A8257,日期设置!B$2)</f>
        <v>2</v>
      </c>
      <c r="N8257" s="7" t="str">
        <f>[1]!b_info_latestissurercreditrating2(A8257,日期设置!$B$2,"102","1")</f>
        <v>AA</v>
      </c>
      <c r="O8257" s="44">
        <v>6.98</v>
      </c>
      <c r="P8257" s="9">
        <f>[1]!b_info_repurchasedate(A8257)</f>
        <v>0</v>
      </c>
      <c r="Q8257" s="44" t="s">
        <v>17180</v>
      </c>
      <c r="R8257" s="2" t="str">
        <f>IF((--IF(P8257=0,Q8257,P8257))&gt;(--日期设置!$B$2),IF(P8257=0,Q8257,P8257),Q8257)</f>
        <v>2021-05-29</v>
      </c>
      <c r="S8257" s="32" t="s">
        <v>18764</v>
      </c>
      <c r="T8257" s="8">
        <f>[1]!b_anal_ptmyear($A8257,日期设置!$B$2)</f>
        <v>0.18630136986301371</v>
      </c>
      <c r="U8257" s="8">
        <f>[1]!b_anal_termifexercise($A8257,日期设置!B$2)</f>
        <v>0</v>
      </c>
      <c r="V8257" s="10">
        <f>[1]!b_dq_dirtyprice(A8257,日期设置!$B$2)</f>
        <v>21.277899999999999</v>
      </c>
      <c r="W8257" s="11">
        <f>IF(U8257=0,ROUNDUP((Q8257-日期设置!$B$2)/365,0),ROUNDUP((R8257-日期设置!$B$2)/365,0))</f>
        <v>1</v>
      </c>
      <c r="X8257" s="18">
        <f>_xlfn.IFNA(VLOOKUP(A8257,过往入选债券!A:D,4,0),2)</f>
        <v>2</v>
      </c>
      <c r="Y8257">
        <f>_xlfn.IFNA(VLOOKUP(C8257,[2]Sheet1!$A:$A,1,0),3)</f>
        <v>3</v>
      </c>
    </row>
    <row r="8258" spans="1:25" hidden="1" x14ac:dyDescent="0.2">
      <c r="A8258" s="29" t="s">
        <v>11916</v>
      </c>
      <c r="B8258" s="29" t="s">
        <v>11917</v>
      </c>
      <c r="C8258" s="40" t="s">
        <v>2740</v>
      </c>
      <c r="D8258" s="26" t="str">
        <f>[1]!b_calc_yield(A8258,日期设置!$B$2,F8258,1,R8258,1,O8258,L8258,S8258,)</f>
        <v>Fetching...</v>
      </c>
      <c r="E8258" s="26">
        <f t="shared" ref="E8258:E8321" si="258">((O8258*W8258+L8258)/V8258-1)*100</f>
        <v>26.531855566230035</v>
      </c>
      <c r="F8258" s="18">
        <f>[1]!b_dq_cleanprice($A8258,日期设置!B$2)</f>
        <v>20.199300000000001</v>
      </c>
      <c r="G8258" s="18" t="str">
        <f t="shared" ref="G8258:G8321" si="259">LEFT(T8258,4)&amp;" + "&amp;LEFT(U8258,4)</f>
        <v>0.18 + 0</v>
      </c>
      <c r="H8258" s="27">
        <f>[1]!b_dq_pctchange($A8258,日期设置!$B$2,1)/100</f>
        <v>0</v>
      </c>
      <c r="I8258" s="26">
        <f>[1]!b_pq_pctchange(A8258,日期设置!$B$4,日期设置!$B$2,1)</f>
        <v>0</v>
      </c>
      <c r="J8258" s="26">
        <f>[1]!b_pq_pctchange(A8258,日期设置!$C$4,日期设置!$B$2,1)</f>
        <v>0</v>
      </c>
      <c r="K8258" s="52">
        <f>[1]!b_dq_amount($A8258,日期设置!B$2,2,10000)</f>
        <v>0</v>
      </c>
      <c r="L8258" s="26">
        <f>[1]!b_info_latestpar(A8258,日期设置!$B$2)</f>
        <v>19.999999999999996</v>
      </c>
      <c r="M8258" s="6">
        <f>[1]!b_info_outstandingbalance($A8258,日期设置!B$2)</f>
        <v>1.2</v>
      </c>
      <c r="N8258" s="7" t="str">
        <f>[1]!b_info_latestissurercreditrating2(A8258,日期设置!$B$2,"102","1")</f>
        <v>AA</v>
      </c>
      <c r="O8258" s="44">
        <v>7</v>
      </c>
      <c r="P8258" s="9">
        <f>[1]!b_info_repurchasedate(A8258)</f>
        <v>0</v>
      </c>
      <c r="Q8258" s="44" t="s">
        <v>17180</v>
      </c>
      <c r="R8258" s="2" t="str">
        <f>IF((--IF(P8258=0,Q8258,P8258))&gt;(--日期设置!$B$2),IF(P8258=0,Q8258,P8258),Q8258)</f>
        <v>2021-05-29</v>
      </c>
      <c r="S8258" s="32" t="s">
        <v>18764</v>
      </c>
      <c r="T8258" s="8">
        <f>[1]!b_anal_ptmyear($A8258,日期设置!$B$2)</f>
        <v>0.18630136986301371</v>
      </c>
      <c r="U8258" s="8">
        <f>[1]!b_anal_termifexercise($A8258,日期设置!B$2)</f>
        <v>0</v>
      </c>
      <c r="V8258" s="10">
        <f>[1]!b_dq_dirtyprice(A8258,日期设置!$B$2)</f>
        <v>21.3385</v>
      </c>
      <c r="W8258" s="11">
        <f>IF(U8258=0,ROUNDUP((Q8258-日期设置!$B$2)/365,0),ROUNDUP((R8258-日期设置!$B$2)/365,0))</f>
        <v>1</v>
      </c>
      <c r="X8258" s="18">
        <f>_xlfn.IFNA(VLOOKUP(A8258,过往入选债券!A:D,4,0),2)</f>
        <v>2</v>
      </c>
      <c r="Y8258">
        <f>_xlfn.IFNA(VLOOKUP(C8258,[2]Sheet1!$A:$A,1,0),3)</f>
        <v>3</v>
      </c>
    </row>
    <row r="8259" spans="1:25" hidden="1" x14ac:dyDescent="0.2">
      <c r="A8259" s="29" t="s">
        <v>11932</v>
      </c>
      <c r="B8259" s="29" t="s">
        <v>11933</v>
      </c>
      <c r="C8259" s="40" t="s">
        <v>149</v>
      </c>
      <c r="D8259" s="26" t="str">
        <f>[1]!b_calc_yield(A8259,日期设置!$B$2,F8259,1,R8259,1,O8259,L8259,S8259,)</f>
        <v>Fetching...</v>
      </c>
      <c r="E8259" s="26">
        <f t="shared" si="258"/>
        <v>27.938769480412873</v>
      </c>
      <c r="F8259" s="18">
        <f>[1]!b_dq_cleanprice($A8259,日期设置!B$2)</f>
        <v>20.1419</v>
      </c>
      <c r="G8259" s="18" t="str">
        <f t="shared" si="259"/>
        <v>0.18 + 0</v>
      </c>
      <c r="H8259" s="27">
        <f>[1]!b_dq_pctchange($A8259,日期设置!$B$2,1)/100</f>
        <v>0</v>
      </c>
      <c r="I8259" s="26">
        <f>[1]!b_pq_pctchange(A8259,日期设置!$B$4,日期设置!$B$2,1)</f>
        <v>0</v>
      </c>
      <c r="J8259" s="26">
        <f>[1]!b_pq_pctchange(A8259,日期设置!$C$4,日期设置!$B$2,1)</f>
        <v>-0.16752826419900865</v>
      </c>
      <c r="K8259" s="52">
        <f>[1]!b_dq_amount($A8259,日期设置!B$2,2,10000)</f>
        <v>0</v>
      </c>
      <c r="L8259" s="26">
        <f>[1]!b_info_latestpar(A8259,日期设置!$B$2)</f>
        <v>19.999999999999996</v>
      </c>
      <c r="M8259" s="6">
        <f>[1]!b_info_outstandingbalance($A8259,日期设置!B$2)</f>
        <v>3.6</v>
      </c>
      <c r="N8259" s="7" t="str">
        <f>[1]!b_info_latestissurercreditrating2(A8259,日期设置!$B$2,"102","1")</f>
        <v>AA+</v>
      </c>
      <c r="O8259" s="44">
        <v>7.28</v>
      </c>
      <c r="P8259" s="9">
        <f>[1]!b_info_repurchasedate(A8259)</f>
        <v>0</v>
      </c>
      <c r="Q8259" s="44" t="s">
        <v>17169</v>
      </c>
      <c r="R8259" s="2" t="str">
        <f>IF((--IF(P8259=0,Q8259,P8259))&gt;(--日期设置!$B$2),IF(P8259=0,Q8259,P8259),Q8259)</f>
        <v>2021-05-30</v>
      </c>
      <c r="S8259" s="32" t="s">
        <v>18750</v>
      </c>
      <c r="T8259" s="8">
        <f>[1]!b_anal_ptmyear($A8259,日期设置!$B$2)</f>
        <v>0.18904109589041096</v>
      </c>
      <c r="U8259" s="8">
        <f>[1]!b_anal_termifexercise($A8259,日期设置!B$2)</f>
        <v>0</v>
      </c>
      <c r="V8259" s="10">
        <f>[1]!b_dq_dirtyprice(A8259,日期设置!$B$2)</f>
        <v>21.322700000000001</v>
      </c>
      <c r="W8259" s="11">
        <f>IF(U8259=0,ROUNDUP((Q8259-日期设置!$B$2)/365,0),ROUNDUP((R8259-日期设置!$B$2)/365,0))</f>
        <v>1</v>
      </c>
      <c r="X8259" s="18">
        <f>_xlfn.IFNA(VLOOKUP(A8259,过往入选债券!A:D,4,0),2)</f>
        <v>2</v>
      </c>
      <c r="Y8259">
        <f>_xlfn.IFNA(VLOOKUP(C8259,[2]Sheet1!$A:$A,1,0),3)</f>
        <v>3</v>
      </c>
    </row>
    <row r="8260" spans="1:25" hidden="1" x14ac:dyDescent="0.2">
      <c r="A8260" s="29" t="s">
        <v>11930</v>
      </c>
      <c r="B8260" s="29" t="s">
        <v>11931</v>
      </c>
      <c r="C8260" s="40" t="s">
        <v>2912</v>
      </c>
      <c r="D8260" s="26" t="str">
        <f>[1]!b_calc_yield(A8260,日期设置!$B$2,F8260,1,R8260,1,O8260,L8260,S8260,)</f>
        <v>Fetching...</v>
      </c>
      <c r="E8260" s="26">
        <f t="shared" si="258"/>
        <v>28.464128464128468</v>
      </c>
      <c r="F8260" s="18">
        <f>[1]!b_dq_cleanprice($A8260,日期设置!B$2)</f>
        <v>20.050799999999999</v>
      </c>
      <c r="G8260" s="18" t="str">
        <f t="shared" si="259"/>
        <v>0.18 + 0</v>
      </c>
      <c r="H8260" s="27">
        <f>[1]!b_dq_pctchange($A8260,日期设置!$B$2,1)/100</f>
        <v>0</v>
      </c>
      <c r="I8260" s="26">
        <f>[1]!b_pq_pctchange(A8260,日期设置!$B$4,日期设置!$B$2,1)</f>
        <v>2.9932950191572019E-2</v>
      </c>
      <c r="J8260" s="26">
        <f>[1]!b_pq_pctchange(A8260,日期设置!$C$4,日期设置!$B$2,1)</f>
        <v>-0.60920901966422292</v>
      </c>
      <c r="K8260" s="52">
        <f>[1]!b_dq_amount($A8260,日期设置!B$2,2,10000)</f>
        <v>0</v>
      </c>
      <c r="L8260" s="26">
        <f>[1]!b_info_latestpar(A8260,日期设置!$B$2)</f>
        <v>19.999999999999996</v>
      </c>
      <c r="M8260" s="6">
        <f>[1]!b_info_outstandingbalance($A8260,日期设置!B$2)</f>
        <v>2.6</v>
      </c>
      <c r="N8260" s="7" t="str">
        <f>[1]!b_info_latestissurercreditrating2(A8260,日期设置!$B$2,"102","1")</f>
        <v>AA</v>
      </c>
      <c r="O8260" s="44">
        <v>7.28</v>
      </c>
      <c r="P8260" s="9">
        <f>[1]!b_info_repurchasedate(A8260)</f>
        <v>0</v>
      </c>
      <c r="Q8260" s="44" t="s">
        <v>17180</v>
      </c>
      <c r="R8260" s="2" t="str">
        <f>IF((--IF(P8260=0,Q8260,P8260))&gt;(--日期设置!$B$2),IF(P8260=0,Q8260,P8260),Q8260)</f>
        <v>2021-05-29</v>
      </c>
      <c r="S8260" s="32" t="s">
        <v>18764</v>
      </c>
      <c r="T8260" s="8">
        <f>[1]!b_anal_ptmyear($A8260,日期设置!$B$2)</f>
        <v>0.18630136986301371</v>
      </c>
      <c r="U8260" s="8">
        <f>[1]!b_anal_termifexercise($A8260,日期设置!B$2)</f>
        <v>0</v>
      </c>
      <c r="V8260" s="10">
        <f>[1]!b_dq_dirtyprice(A8260,日期设置!$B$2)</f>
        <v>21.235499999999998</v>
      </c>
      <c r="W8260" s="11">
        <f>IF(U8260=0,ROUNDUP((Q8260-日期设置!$B$2)/365,0),ROUNDUP((R8260-日期设置!$B$2)/365,0))</f>
        <v>1</v>
      </c>
      <c r="X8260" s="18">
        <f>_xlfn.IFNA(VLOOKUP(A8260,过往入选债券!A:D,4,0),2)</f>
        <v>2</v>
      </c>
      <c r="Y8260">
        <f>_xlfn.IFNA(VLOOKUP(C8260,[2]Sheet1!$A:$A,1,0),3)</f>
        <v>3</v>
      </c>
    </row>
    <row r="8261" spans="1:25" hidden="1" x14ac:dyDescent="0.2">
      <c r="A8261" s="29" t="s">
        <v>1707</v>
      </c>
      <c r="B8261" s="29" t="s">
        <v>1708</v>
      </c>
      <c r="C8261" s="40" t="s">
        <v>1032</v>
      </c>
      <c r="D8261" s="26" t="str">
        <f>[1]!b_calc_yield(A8261,日期设置!$B$2,F8261,1,R8261,1,O8261,L8261,S8261,)</f>
        <v>Fetching...</v>
      </c>
      <c r="E8261" s="26">
        <f t="shared" si="258"/>
        <v>-1.2918931808225342</v>
      </c>
      <c r="F8261" s="18">
        <f>[1]!b_dq_cleanprice($A8261,日期设置!B$2)</f>
        <v>101.491</v>
      </c>
      <c r="G8261" s="18" t="str">
        <f t="shared" si="259"/>
        <v>0.01 + 0</v>
      </c>
      <c r="H8261" s="27">
        <f>[1]!b_dq_pctchange($A8261,日期设置!$B$2,1)/100</f>
        <v>0</v>
      </c>
      <c r="I8261" s="26">
        <f>[1]!b_pq_pctchange(A8261,日期设置!$B$4,日期设置!$B$2,1)</f>
        <v>0</v>
      </c>
      <c r="J8261" s="26">
        <f>[1]!b_pq_pctchange(A8261,日期设置!$C$4,日期设置!$B$2,1)</f>
        <v>0</v>
      </c>
      <c r="K8261" s="52">
        <f>[1]!b_dq_amount($A8261,日期设置!B$2,2,10000)</f>
        <v>0</v>
      </c>
      <c r="L8261" s="26">
        <f>[1]!b_info_latestpar(A8261,日期设置!$B$2)</f>
        <v>100</v>
      </c>
      <c r="M8261" s="6">
        <f>[1]!b_info_outstandingbalance($A8261,日期设置!B$2)</f>
        <v>4</v>
      </c>
      <c r="N8261" s="7">
        <f>[1]!b_info_latestissurercreditrating2(A8261,日期设置!$B$2,"102","1")</f>
        <v>0</v>
      </c>
      <c r="O8261" s="44">
        <v>6.8</v>
      </c>
      <c r="P8261" s="9">
        <f>[1]!b_info_repurchasedate(A8261)</f>
        <v>0</v>
      </c>
      <c r="Q8261" s="44" t="s">
        <v>17282</v>
      </c>
      <c r="R8261" s="2" t="str">
        <f>IF((--IF(P8261=0,Q8261,P8261))&gt;(--日期设置!$B$2),IF(P8261=0,Q8261,P8261),Q8261)</f>
        <v>2021-03-27</v>
      </c>
      <c r="S8261" s="32" t="s">
        <v>18603</v>
      </c>
      <c r="T8261" s="8">
        <f>[1]!b_anal_ptmyear($A8261,日期设置!$B$2)</f>
        <v>1.3698630136986301E-2</v>
      </c>
      <c r="U8261" s="8">
        <f>[1]!b_anal_termifexercise($A8261,日期设置!B$2)</f>
        <v>0</v>
      </c>
      <c r="V8261" s="10">
        <f>[1]!b_dq_dirtyprice(A8261,日期设置!$B$2)</f>
        <v>108.1978</v>
      </c>
      <c r="W8261" s="11">
        <f>IF(U8261=0,ROUNDUP((Q8261-日期设置!$B$2)/365,0),ROUNDUP((R8261-日期设置!$B$2)/365,0))</f>
        <v>1</v>
      </c>
      <c r="X8261" s="18">
        <f>_xlfn.IFNA(VLOOKUP(A8261,过往入选债券!A:D,4,0),2)</f>
        <v>2</v>
      </c>
      <c r="Y8261">
        <f>_xlfn.IFNA(VLOOKUP(C8261,[2]Sheet1!$A:$A,1,0),3)</f>
        <v>3</v>
      </c>
    </row>
    <row r="8262" spans="1:25" hidden="1" x14ac:dyDescent="0.2">
      <c r="A8262" s="29" t="s">
        <v>11918</v>
      </c>
      <c r="B8262" s="29" t="s">
        <v>11919</v>
      </c>
      <c r="C8262" s="40" t="s">
        <v>2547</v>
      </c>
      <c r="D8262" s="26" t="str">
        <f>[1]!b_calc_yield(A8262,日期设置!$B$2,F8262,1,R8262,1,O8262,L8262,S8262,)</f>
        <v>Fetching...</v>
      </c>
      <c r="E8262" s="26">
        <f t="shared" si="258"/>
        <v>32.904799054483938</v>
      </c>
      <c r="F8262" s="18">
        <f>[1]!b_dq_cleanprice($A8262,日期设置!B$2)</f>
        <v>20.054300000000001</v>
      </c>
      <c r="G8262" s="18" t="str">
        <f t="shared" si="259"/>
        <v>0.2 + 0</v>
      </c>
      <c r="H8262" s="27">
        <f>[1]!b_dq_pctchange($A8262,日期设置!$B$2,1)/100</f>
        <v>0</v>
      </c>
      <c r="I8262" s="26">
        <f>[1]!b_pq_pctchange(A8262,日期设置!$B$4,日期设置!$B$2,1)</f>
        <v>0</v>
      </c>
      <c r="J8262" s="26">
        <f>[1]!b_pq_pctchange(A8262,日期设置!$C$4,日期设置!$B$2,1)</f>
        <v>0</v>
      </c>
      <c r="K8262" s="52">
        <f>[1]!b_dq_amount($A8262,日期设置!B$2,2,10000)</f>
        <v>0</v>
      </c>
      <c r="L8262" s="26">
        <f>[1]!b_info_latestpar(A8262,日期设置!$B$2)</f>
        <v>19.999999999999996</v>
      </c>
      <c r="M8262" s="6">
        <f>[1]!b_info_outstandingbalance($A8262,日期设置!B$2)</f>
        <v>1.6</v>
      </c>
      <c r="N8262" s="7" t="str">
        <f>[1]!b_info_latestissurercreditrating2(A8262,日期设置!$B$2,"102","1")</f>
        <v>AA</v>
      </c>
      <c r="O8262" s="44">
        <v>8.4499999999999993</v>
      </c>
      <c r="P8262" s="9">
        <f>[1]!b_info_repurchasedate(A8262)</f>
        <v>0</v>
      </c>
      <c r="Q8262" s="44" t="s">
        <v>16565</v>
      </c>
      <c r="R8262" s="2" t="str">
        <f>IF((--IF(P8262=0,Q8262,P8262))&gt;(--日期设置!$B$2),IF(P8262=0,Q8262,P8262),Q8262)</f>
        <v>2021-06-03</v>
      </c>
      <c r="S8262" s="32" t="s">
        <v>18314</v>
      </c>
      <c r="T8262" s="8">
        <f>[1]!b_anal_ptmyear($A8262,日期设置!$B$2)</f>
        <v>0.2</v>
      </c>
      <c r="U8262" s="8">
        <f>[1]!b_anal_termifexercise($A8262,日期设置!B$2)</f>
        <v>0</v>
      </c>
      <c r="V8262" s="10">
        <f>[1]!b_dq_dirtyprice(A8262,日期设置!$B$2)</f>
        <v>21.406300000000002</v>
      </c>
      <c r="W8262" s="11">
        <f>IF(U8262=0,ROUNDUP((Q8262-日期设置!$B$2)/365,0),ROUNDUP((R8262-日期设置!$B$2)/365,0))</f>
        <v>1</v>
      </c>
      <c r="X8262" s="18">
        <f>_xlfn.IFNA(VLOOKUP(A8262,过往入选债券!A:D,4,0),2)</f>
        <v>2</v>
      </c>
      <c r="Y8262">
        <f>_xlfn.IFNA(VLOOKUP(C8262,[2]Sheet1!$A:$A,1,0),3)</f>
        <v>3</v>
      </c>
    </row>
    <row r="8263" spans="1:25" hidden="1" x14ac:dyDescent="0.2">
      <c r="A8263" s="29" t="s">
        <v>11877</v>
      </c>
      <c r="B8263" s="29" t="s">
        <v>11878</v>
      </c>
      <c r="C8263" s="40" t="s">
        <v>410</v>
      </c>
      <c r="D8263" s="26" t="str">
        <f>[1]!b_calc_yield(A8263,日期设置!$B$2,F8263,1,R8263,1,O8263,L8263,S8263,)</f>
        <v>Fetching...</v>
      </c>
      <c r="E8263" s="26">
        <f t="shared" si="258"/>
        <v>27.060521057302989</v>
      </c>
      <c r="F8263" s="18">
        <f>[1]!b_dq_cleanprice($A8263,日期设置!B$2)</f>
        <v>19.944700000000001</v>
      </c>
      <c r="G8263" s="18" t="str">
        <f t="shared" si="259"/>
        <v>0.16 + 0</v>
      </c>
      <c r="H8263" s="27">
        <f>[1]!b_dq_pctchange($A8263,日期设置!$B$2,1)/100</f>
        <v>0</v>
      </c>
      <c r="I8263" s="26">
        <f>[1]!b_pq_pctchange(A8263,日期设置!$B$4,日期设置!$B$2,1)</f>
        <v>0</v>
      </c>
      <c r="J8263" s="26">
        <f>[1]!b_pq_pctchange(A8263,日期设置!$C$4,日期设置!$B$2,1)</f>
        <v>0</v>
      </c>
      <c r="K8263" s="52">
        <f>[1]!b_dq_amount($A8263,日期设置!B$2,2,10000)</f>
        <v>0</v>
      </c>
      <c r="L8263" s="26">
        <f>[1]!b_info_latestpar(A8263,日期设置!$B$2)</f>
        <v>19.999999999999996</v>
      </c>
      <c r="M8263" s="6">
        <f>[1]!b_info_outstandingbalance($A8263,日期设置!B$2)</f>
        <v>1.4</v>
      </c>
      <c r="N8263" s="7" t="str">
        <f>[1]!b_info_latestissurercreditrating2(A8263,日期设置!$B$2,"102","1")</f>
        <v>AAA</v>
      </c>
      <c r="O8263" s="44">
        <v>6.77</v>
      </c>
      <c r="P8263" s="9">
        <f>[1]!b_info_repurchasedate(A8263)</f>
        <v>0</v>
      </c>
      <c r="Q8263" s="44" t="s">
        <v>16530</v>
      </c>
      <c r="R8263" s="2" t="str">
        <f>IF((--IF(P8263=0,Q8263,P8263))&gt;(--日期设置!$B$2),IF(P8263=0,Q8263,P8263),Q8263)</f>
        <v>2021-05-23</v>
      </c>
      <c r="S8263" s="32" t="s">
        <v>18282</v>
      </c>
      <c r="T8263" s="8">
        <f>[1]!b_anal_ptmyear($A8263,日期设置!$B$2)</f>
        <v>0.16986301369863013</v>
      </c>
      <c r="U8263" s="8">
        <f>[1]!b_anal_termifexercise($A8263,日期设置!B$2)</f>
        <v>0</v>
      </c>
      <c r="V8263" s="10">
        <f>[1]!b_dq_dirtyprice(A8263,日期设置!$B$2)</f>
        <v>21.0687</v>
      </c>
      <c r="W8263" s="11">
        <f>IF(U8263=0,ROUNDUP((Q8263-日期设置!$B$2)/365,0),ROUNDUP((R8263-日期设置!$B$2)/365,0))</f>
        <v>1</v>
      </c>
      <c r="X8263" s="18">
        <f>_xlfn.IFNA(VLOOKUP(A8263,过往入选债券!A:D,4,0),2)</f>
        <v>2</v>
      </c>
      <c r="Y8263" t="str">
        <f>_xlfn.IFNA(VLOOKUP(C8263,[2]Sheet1!$A:$A,1,0),3)</f>
        <v>云南省城市建设投资集团有限公司</v>
      </c>
    </row>
    <row r="8264" spans="1:25" hidden="1" x14ac:dyDescent="0.2">
      <c r="A8264" s="29" t="s">
        <v>11942</v>
      </c>
      <c r="B8264" s="29" t="s">
        <v>11943</v>
      </c>
      <c r="C8264" s="40" t="s">
        <v>117</v>
      </c>
      <c r="D8264" s="26" t="str">
        <f>[1]!b_calc_yield(A8264,日期设置!$B$2,F8264,1,R8264,1,O8264,L8264,S8264,)</f>
        <v>Fetching...</v>
      </c>
      <c r="E8264" s="26">
        <f t="shared" si="258"/>
        <v>28.276222382115556</v>
      </c>
      <c r="F8264" s="18">
        <f>[1]!b_dq_cleanprice($A8264,日期设置!B$2)</f>
        <v>20.541699999999999</v>
      </c>
      <c r="G8264" s="18" t="str">
        <f t="shared" si="259"/>
        <v>0.2 + 0</v>
      </c>
      <c r="H8264" s="27">
        <f>[1]!b_dq_pctchange($A8264,日期设置!$B$2,1)/100</f>
        <v>0</v>
      </c>
      <c r="I8264" s="26">
        <f>[1]!b_pq_pctchange(A8264,日期设置!$B$4,日期设置!$B$2,1)</f>
        <v>0</v>
      </c>
      <c r="J8264" s="26">
        <f>[1]!b_pq_pctchange(A8264,日期设置!$C$4,日期设置!$B$2,1)</f>
        <v>0</v>
      </c>
      <c r="K8264" s="52">
        <f>[1]!b_dq_amount($A8264,日期设置!B$2,2,10000)</f>
        <v>0</v>
      </c>
      <c r="L8264" s="26">
        <f>[1]!b_info_latestpar(A8264,日期设置!$B$2)</f>
        <v>19.999999999999996</v>
      </c>
      <c r="M8264" s="6">
        <f>[1]!b_info_outstandingbalance($A8264,日期设置!B$2)</f>
        <v>1.6</v>
      </c>
      <c r="N8264" s="7" t="str">
        <f>[1]!b_info_latestissurercreditrating2(A8264,日期设置!$B$2,"102","1")</f>
        <v>AA</v>
      </c>
      <c r="O8264" s="44">
        <v>7.99</v>
      </c>
      <c r="P8264" s="9">
        <f>[1]!b_info_repurchasedate(A8264)</f>
        <v>0</v>
      </c>
      <c r="Q8264" s="44" t="s">
        <v>16565</v>
      </c>
      <c r="R8264" s="2" t="str">
        <f>IF((--IF(P8264=0,Q8264,P8264))&gt;(--日期设置!$B$2),IF(P8264=0,Q8264,P8264),Q8264)</f>
        <v>2021-06-03</v>
      </c>
      <c r="S8264" s="32" t="s">
        <v>18314</v>
      </c>
      <c r="T8264" s="8">
        <f>[1]!b_anal_ptmyear($A8264,日期设置!$B$2)</f>
        <v>0.2</v>
      </c>
      <c r="U8264" s="8">
        <f>[1]!b_anal_termifexercise($A8264,日期设置!B$2)</f>
        <v>0</v>
      </c>
      <c r="V8264" s="10">
        <f>[1]!b_dq_dirtyprice(A8264,日期设置!$B$2)</f>
        <v>21.8201</v>
      </c>
      <c r="W8264" s="11">
        <f>IF(U8264=0,ROUNDUP((Q8264-日期设置!$B$2)/365,0),ROUNDUP((R8264-日期设置!$B$2)/365,0))</f>
        <v>1</v>
      </c>
      <c r="X8264" s="18">
        <f>_xlfn.IFNA(VLOOKUP(A8264,过往入选债券!A:D,4,0),2)</f>
        <v>2</v>
      </c>
      <c r="Y8264">
        <f>_xlfn.IFNA(VLOOKUP(C8264,[2]Sheet1!$A:$A,1,0),3)</f>
        <v>3</v>
      </c>
    </row>
    <row r="8265" spans="1:25" hidden="1" x14ac:dyDescent="0.2">
      <c r="A8265" s="29" t="s">
        <v>11922</v>
      </c>
      <c r="B8265" s="29" t="s">
        <v>11923</v>
      </c>
      <c r="C8265" s="40" t="s">
        <v>1560</v>
      </c>
      <c r="D8265" s="26" t="str">
        <f>[1]!b_calc_yield(A8265,日期设置!$B$2,F8265,1,R8265,1,O8265,L8265,S8265,)</f>
        <v>Fetching...</v>
      </c>
      <c r="E8265" s="26">
        <f t="shared" si="258"/>
        <v>29.056392032170564</v>
      </c>
      <c r="F8265" s="18">
        <f>[1]!b_dq_cleanprice($A8265,日期设置!B$2)</f>
        <v>20.145</v>
      </c>
      <c r="G8265" s="18" t="str">
        <f t="shared" si="259"/>
        <v>0.18 + 0</v>
      </c>
      <c r="H8265" s="27">
        <f>[1]!b_dq_pctchange($A8265,日期设置!$B$2,1)/100</f>
        <v>0</v>
      </c>
      <c r="I8265" s="26">
        <f>[1]!b_pq_pctchange(A8265,日期设置!$B$4,日期设置!$B$2,1)</f>
        <v>0</v>
      </c>
      <c r="J8265" s="26">
        <f>[1]!b_pq_pctchange(A8265,日期设置!$C$4,日期设置!$B$2,1)</f>
        <v>0</v>
      </c>
      <c r="K8265" s="52">
        <f>[1]!b_dq_amount($A8265,日期设置!B$2,2,10000)</f>
        <v>0</v>
      </c>
      <c r="L8265" s="26">
        <f>[1]!b_info_latestpar(A8265,日期设置!$B$2)</f>
        <v>19.999999999999996</v>
      </c>
      <c r="M8265" s="6">
        <f>[1]!b_info_outstandingbalance($A8265,日期设置!B$2)</f>
        <v>2.4</v>
      </c>
      <c r="N8265" s="7" t="str">
        <f>[1]!b_info_latestissurercreditrating2(A8265,日期设置!$B$2,"102","1")</f>
        <v>AA</v>
      </c>
      <c r="O8265" s="44">
        <v>7.6</v>
      </c>
      <c r="P8265" s="9">
        <f>[1]!b_info_repurchasedate(A8265)</f>
        <v>0</v>
      </c>
      <c r="Q8265" s="44" t="s">
        <v>16164</v>
      </c>
      <c r="R8265" s="2" t="str">
        <f>IF((--IF(P8265=0,Q8265,P8265))&gt;(--日期设置!$B$2),IF(P8265=0,Q8265,P8265),Q8265)</f>
        <v>2021-05-28</v>
      </c>
      <c r="S8265" s="32" t="s">
        <v>19057</v>
      </c>
      <c r="T8265" s="8">
        <f>[1]!b_anal_ptmyear($A8265,日期设置!$B$2)</f>
        <v>0.18356164383561643</v>
      </c>
      <c r="U8265" s="8">
        <f>[1]!b_anal_termifexercise($A8265,日期设置!B$2)</f>
        <v>0</v>
      </c>
      <c r="V8265" s="10">
        <f>[1]!b_dq_dirtyprice(A8265,日期设置!$B$2)</f>
        <v>21.385999999999999</v>
      </c>
      <c r="W8265" s="11">
        <f>IF(U8265=0,ROUNDUP((Q8265-日期设置!$B$2)/365,0),ROUNDUP((R8265-日期设置!$B$2)/365,0))</f>
        <v>1</v>
      </c>
      <c r="X8265" s="18">
        <f>_xlfn.IFNA(VLOOKUP(A8265,过往入选债券!A:D,4,0),2)</f>
        <v>2</v>
      </c>
      <c r="Y8265">
        <f>_xlfn.IFNA(VLOOKUP(C8265,[2]Sheet1!$A:$A,1,0),3)</f>
        <v>3</v>
      </c>
    </row>
    <row r="8266" spans="1:25" hidden="1" x14ac:dyDescent="0.2">
      <c r="A8266" s="29" t="s">
        <v>11934</v>
      </c>
      <c r="B8266" s="29" t="s">
        <v>11935</v>
      </c>
      <c r="C8266" s="40" t="s">
        <v>11936</v>
      </c>
      <c r="D8266" s="26" t="str">
        <f>[1]!b_calc_yield(A8266,日期设置!$B$2,F8266,1,R8266,1,O8266,L8266,S8266,)</f>
        <v>Fetching...</v>
      </c>
      <c r="E8266" s="26">
        <f t="shared" si="258"/>
        <v>28.268308104288309</v>
      </c>
      <c r="F8266" s="18">
        <f>[1]!b_dq_cleanprice($A8266,日期设置!B$2)</f>
        <v>20.2744</v>
      </c>
      <c r="G8266" s="18" t="str">
        <f t="shared" si="259"/>
        <v>0.18 + 0</v>
      </c>
      <c r="H8266" s="27">
        <f>[1]!b_dq_pctchange($A8266,日期设置!$B$2,1)/100</f>
        <v>0</v>
      </c>
      <c r="I8266" s="26">
        <f>[1]!b_pq_pctchange(A8266,日期设置!$B$4,日期设置!$B$2,1)</f>
        <v>0</v>
      </c>
      <c r="J8266" s="26">
        <f>[1]!b_pq_pctchange(A8266,日期设置!$C$4,日期设置!$B$2,1)</f>
        <v>0</v>
      </c>
      <c r="K8266" s="52">
        <f>[1]!b_dq_amount($A8266,日期设置!B$2,2,10000)</f>
        <v>0</v>
      </c>
      <c r="L8266" s="26">
        <f>[1]!b_info_latestpar(A8266,日期设置!$B$2)</f>
        <v>19.999999999999996</v>
      </c>
      <c r="M8266" s="6">
        <f>[1]!b_info_outstandingbalance($A8266,日期设置!B$2)</f>
        <v>2</v>
      </c>
      <c r="N8266" s="7" t="str">
        <f>[1]!b_info_latestissurercreditrating2(A8266,日期设置!$B$2,"102","1")</f>
        <v>AA</v>
      </c>
      <c r="O8266" s="44">
        <v>7.59</v>
      </c>
      <c r="P8266" s="9">
        <f>[1]!b_info_repurchasedate(A8266)</f>
        <v>0</v>
      </c>
      <c r="Q8266" s="44" t="s">
        <v>17180</v>
      </c>
      <c r="R8266" s="2" t="str">
        <f>IF((--IF(P8266=0,Q8266,P8266))&gt;(--日期设置!$B$2),IF(P8266=0,Q8266,P8266),Q8266)</f>
        <v>2021-05-29</v>
      </c>
      <c r="S8266" s="32" t="s">
        <v>18764</v>
      </c>
      <c r="T8266" s="8">
        <f>[1]!b_anal_ptmyear($A8266,日期设置!$B$2)</f>
        <v>0.18630136986301371</v>
      </c>
      <c r="U8266" s="8">
        <f>[1]!b_anal_termifexercise($A8266,日期设置!B$2)</f>
        <v>0</v>
      </c>
      <c r="V8266" s="10">
        <f>[1]!b_dq_dirtyprice(A8266,日期设置!$B$2)</f>
        <v>21.509599999999999</v>
      </c>
      <c r="W8266" s="11">
        <f>IF(U8266=0,ROUNDUP((Q8266-日期设置!$B$2)/365,0),ROUNDUP((R8266-日期设置!$B$2)/365,0))</f>
        <v>1</v>
      </c>
      <c r="X8266" s="18">
        <f>_xlfn.IFNA(VLOOKUP(A8266,过往入选债券!A:D,4,0),2)</f>
        <v>2</v>
      </c>
      <c r="Y8266">
        <f>_xlfn.IFNA(VLOOKUP(C8266,[2]Sheet1!$A:$A,1,0),3)</f>
        <v>3</v>
      </c>
    </row>
    <row r="8267" spans="1:25" hidden="1" x14ac:dyDescent="0.2">
      <c r="A8267" s="29" t="s">
        <v>11772</v>
      </c>
      <c r="B8267" s="29" t="s">
        <v>11773</v>
      </c>
      <c r="C8267" s="40" t="s">
        <v>4561</v>
      </c>
      <c r="D8267" s="26" t="str">
        <f>[1]!b_calc_yield(A8267,日期设置!$B$2,F8267,1,R8267,1,O8267,L8267,S8267,)</f>
        <v>Fetching...</v>
      </c>
      <c r="E8267" s="26">
        <f t="shared" si="258"/>
        <v>25.429008559496058</v>
      </c>
      <c r="F8267" s="18">
        <f>[1]!b_dq_cleanprice($A8267,日期设置!B$2)</f>
        <v>20.581299999999999</v>
      </c>
      <c r="G8267" s="18" t="str">
        <f t="shared" si="259"/>
        <v>0.18 + 0</v>
      </c>
      <c r="H8267" s="27">
        <f>[1]!b_dq_pctchange($A8267,日期设置!$B$2,1)/100</f>
        <v>0</v>
      </c>
      <c r="I8267" s="26">
        <f>[1]!b_pq_pctchange(A8267,日期设置!$B$4,日期设置!$B$2,1)</f>
        <v>0</v>
      </c>
      <c r="J8267" s="26">
        <f>[1]!b_pq_pctchange(A8267,日期设置!$C$4,日期设置!$B$2,1)</f>
        <v>0</v>
      </c>
      <c r="K8267" s="52">
        <f>[1]!b_dq_amount($A8267,日期设置!B$2,2,10000)</f>
        <v>0</v>
      </c>
      <c r="L8267" s="26">
        <f>[1]!b_info_latestpar(A8267,日期设置!$B$2)</f>
        <v>19.999999999999996</v>
      </c>
      <c r="M8267" s="6">
        <f>[1]!b_info_outstandingbalance($A8267,日期设置!B$2)</f>
        <v>2.4</v>
      </c>
      <c r="N8267" s="7" t="str">
        <f>[1]!b_info_latestissurercreditrating2(A8267,日期设置!$B$2,"102","1")</f>
        <v>AA</v>
      </c>
      <c r="O8267" s="44">
        <v>7.3</v>
      </c>
      <c r="P8267" s="9">
        <f>[1]!b_info_repurchasedate(A8267)</f>
        <v>0</v>
      </c>
      <c r="Q8267" s="44" t="s">
        <v>17169</v>
      </c>
      <c r="R8267" s="2" t="str">
        <f>IF((--IF(P8267=0,Q8267,P8267))&gt;(--日期设置!$B$2),IF(P8267=0,Q8267,P8267),Q8267)</f>
        <v>2021-05-30</v>
      </c>
      <c r="S8267" s="32" t="s">
        <v>18750</v>
      </c>
      <c r="T8267" s="8">
        <f>[1]!b_anal_ptmyear($A8267,日期设置!$B$2)</f>
        <v>0.18904109589041096</v>
      </c>
      <c r="U8267" s="8">
        <f>[1]!b_anal_termifexercise($A8267,日期设置!B$2)</f>
        <v>0</v>
      </c>
      <c r="V8267" s="10">
        <f>[1]!b_dq_dirtyprice(A8267,日期设置!$B$2)</f>
        <v>21.7653</v>
      </c>
      <c r="W8267" s="11">
        <f>IF(U8267=0,ROUNDUP((Q8267-日期设置!$B$2)/365,0),ROUNDUP((R8267-日期设置!$B$2)/365,0))</f>
        <v>1</v>
      </c>
      <c r="X8267" s="18">
        <f>_xlfn.IFNA(VLOOKUP(A8267,过往入选债券!A:D,4,0),2)</f>
        <v>2</v>
      </c>
      <c r="Y8267">
        <f>_xlfn.IFNA(VLOOKUP(C8267,[2]Sheet1!$A:$A,1,0),3)</f>
        <v>3</v>
      </c>
    </row>
    <row r="8268" spans="1:25" hidden="1" x14ac:dyDescent="0.2">
      <c r="A8268" s="29" t="s">
        <v>11901</v>
      </c>
      <c r="B8268" s="29" t="s">
        <v>11902</v>
      </c>
      <c r="C8268" s="40" t="s">
        <v>340</v>
      </c>
      <c r="D8268" s="26" t="str">
        <f>[1]!b_calc_yield(A8268,日期设置!$B$2,F8268,1,R8268,1,O8268,L8268,S8268,)</f>
        <v>Fetching...</v>
      </c>
      <c r="E8268" s="26">
        <f t="shared" si="258"/>
        <v>26.013150422625063</v>
      </c>
      <c r="F8268" s="18">
        <f>[1]!b_dq_cleanprice($A8268,日期设置!B$2)</f>
        <v>20.170000000000002</v>
      </c>
      <c r="G8268" s="18" t="str">
        <f t="shared" si="259"/>
        <v>0.16 + 0</v>
      </c>
      <c r="H8268" s="27">
        <f>[1]!b_dq_pctchange($A8268,日期设置!$B$2,1)/100</f>
        <v>0</v>
      </c>
      <c r="I8268" s="26">
        <f>[1]!b_pq_pctchange(A8268,日期设置!$B$4,日期设置!$B$2,1)</f>
        <v>0</v>
      </c>
      <c r="J8268" s="26">
        <f>[1]!b_pq_pctchange(A8268,日期设置!$C$4,日期设置!$B$2,1)</f>
        <v>-0.43095575422193011</v>
      </c>
      <c r="K8268" s="52">
        <f>[1]!b_dq_amount($A8268,日期设置!B$2,2,10000)</f>
        <v>0</v>
      </c>
      <c r="L8268" s="26">
        <f>[1]!b_info_latestpar(A8268,日期设置!$B$2)</f>
        <v>19.999999999999996</v>
      </c>
      <c r="M8268" s="6">
        <f>[1]!b_info_outstandingbalance($A8268,日期设置!B$2)</f>
        <v>3.6</v>
      </c>
      <c r="N8268" s="7" t="str">
        <f>[1]!b_info_latestissurercreditrating2(A8268,日期设置!$B$2,"102","1")</f>
        <v>AA+</v>
      </c>
      <c r="O8268" s="44">
        <v>6.85</v>
      </c>
      <c r="P8268" s="9">
        <f>[1]!b_info_repurchasedate(A8268)</f>
        <v>0</v>
      </c>
      <c r="Q8268" s="44" t="s">
        <v>16530</v>
      </c>
      <c r="R8268" s="2" t="str">
        <f>IF((--IF(P8268=0,Q8268,P8268))&gt;(--日期设置!$B$2),IF(P8268=0,Q8268,P8268),Q8268)</f>
        <v>2021-05-23</v>
      </c>
      <c r="S8268" s="32" t="s">
        <v>18282</v>
      </c>
      <c r="T8268" s="8">
        <f>[1]!b_anal_ptmyear($A8268,日期设置!$B$2)</f>
        <v>0.16986301369863013</v>
      </c>
      <c r="U8268" s="8">
        <f>[1]!b_anal_termifexercise($A8268,日期设置!B$2)</f>
        <v>0</v>
      </c>
      <c r="V8268" s="10">
        <f>[1]!b_dq_dirtyprice(A8268,日期设置!$B$2)</f>
        <v>21.307300000000001</v>
      </c>
      <c r="W8268" s="11">
        <f>IF(U8268=0,ROUNDUP((Q8268-日期设置!$B$2)/365,0),ROUNDUP((R8268-日期设置!$B$2)/365,0))</f>
        <v>1</v>
      </c>
      <c r="X8268" s="18">
        <f>_xlfn.IFNA(VLOOKUP(A8268,过往入选债券!A:D,4,0),2)</f>
        <v>2</v>
      </c>
      <c r="Y8268">
        <f>_xlfn.IFNA(VLOOKUP(C8268,[2]Sheet1!$A:$A,1,0),3)</f>
        <v>3</v>
      </c>
    </row>
    <row r="8269" spans="1:25" hidden="1" x14ac:dyDescent="0.2">
      <c r="A8269" s="29" t="s">
        <v>11903</v>
      </c>
      <c r="B8269" s="29" t="s">
        <v>11904</v>
      </c>
      <c r="C8269" s="40" t="s">
        <v>1819</v>
      </c>
      <c r="D8269" s="26" t="str">
        <f>[1]!b_calc_yield(A8269,日期设置!$B$2,F8269,1,R8269,1,O8269,L8269,S8269,)</f>
        <v>Fetching...</v>
      </c>
      <c r="E8269" s="26">
        <f t="shared" si="258"/>
        <v>26.614987080103347</v>
      </c>
      <c r="F8269" s="18">
        <f>[1]!b_dq_cleanprice($A8269,日期设置!B$2)</f>
        <v>20.127300000000002</v>
      </c>
      <c r="G8269" s="18" t="str">
        <f t="shared" si="259"/>
        <v>0.16 + 0</v>
      </c>
      <c r="H8269" s="27">
        <f>[1]!b_dq_pctchange($A8269,日期设置!$B$2,1)/100</f>
        <v>0</v>
      </c>
      <c r="I8269" s="26">
        <f>[1]!b_pq_pctchange(A8269,日期设置!$B$4,日期设置!$B$2,1)</f>
        <v>-0.16715440702345924</v>
      </c>
      <c r="J8269" s="26">
        <f>[1]!b_pq_pctchange(A8269,日期设置!$C$4,日期设置!$B$2,1)</f>
        <v>-0.5386360154771288</v>
      </c>
      <c r="K8269" s="52">
        <f>[1]!b_dq_amount($A8269,日期设置!B$2,2,10000)</f>
        <v>0</v>
      </c>
      <c r="L8269" s="26">
        <f>[1]!b_info_latestpar(A8269,日期设置!$B$2)</f>
        <v>19.999999999999996</v>
      </c>
      <c r="M8269" s="6">
        <f>[1]!b_info_outstandingbalance($A8269,日期设置!B$2)</f>
        <v>3.6</v>
      </c>
      <c r="N8269" s="7" t="str">
        <f>[1]!b_info_latestissurercreditrating2(A8269,日期设置!$B$2,"102","1")</f>
        <v>AA+</v>
      </c>
      <c r="O8269" s="44">
        <v>6.95</v>
      </c>
      <c r="P8269" s="9">
        <f>[1]!b_info_repurchasedate(A8269)</f>
        <v>0</v>
      </c>
      <c r="Q8269" s="44" t="s">
        <v>17200</v>
      </c>
      <c r="R8269" s="2" t="str">
        <f>IF((--IF(P8269=0,Q8269,P8269))&gt;(--日期设置!$B$2),IF(P8269=0,Q8269,P8269),Q8269)</f>
        <v>2021-05-22</v>
      </c>
      <c r="S8269" s="32" t="s">
        <v>18782</v>
      </c>
      <c r="T8269" s="8">
        <f>[1]!b_anal_ptmyear($A8269,日期设置!$B$2)</f>
        <v>0.16712328767123288</v>
      </c>
      <c r="U8269" s="8">
        <f>[1]!b_anal_termifexercise($A8269,日期设置!B$2)</f>
        <v>0</v>
      </c>
      <c r="V8269" s="10">
        <f>[1]!b_dq_dirtyprice(A8269,日期设置!$B$2)</f>
        <v>21.285</v>
      </c>
      <c r="W8269" s="11">
        <f>IF(U8269=0,ROUNDUP((Q8269-日期设置!$B$2)/365,0),ROUNDUP((R8269-日期设置!$B$2)/365,0))</f>
        <v>1</v>
      </c>
      <c r="X8269" s="18">
        <f>_xlfn.IFNA(VLOOKUP(A8269,过往入选债券!A:D,4,0),2)</f>
        <v>2</v>
      </c>
      <c r="Y8269">
        <f>_xlfn.IFNA(VLOOKUP(C8269,[2]Sheet1!$A:$A,1,0),3)</f>
        <v>3</v>
      </c>
    </row>
    <row r="8270" spans="1:25" hidden="1" x14ac:dyDescent="0.2">
      <c r="A8270" s="29" t="s">
        <v>11896</v>
      </c>
      <c r="B8270" s="29" t="s">
        <v>11897</v>
      </c>
      <c r="C8270" s="40" t="s">
        <v>5764</v>
      </c>
      <c r="D8270" s="26" t="str">
        <f>[1]!b_calc_yield(A8270,日期设置!$B$2,F8270,1,R8270,1,O8270,L8270,S8270,)</f>
        <v>Fetching...</v>
      </c>
      <c r="E8270" s="26">
        <f t="shared" si="258"/>
        <v>27.047104507850726</v>
      </c>
      <c r="F8270" s="18">
        <f>[1]!b_dq_cleanprice($A8270,日期设置!B$2)</f>
        <v>20.130099999999999</v>
      </c>
      <c r="G8270" s="18" t="str">
        <f t="shared" si="259"/>
        <v>0.15 + 0</v>
      </c>
      <c r="H8270" s="27">
        <f>[1]!b_dq_pctchange($A8270,日期设置!$B$2,1)/100</f>
        <v>0</v>
      </c>
      <c r="I8270" s="26">
        <f>[1]!b_pq_pctchange(A8270,日期设置!$B$4,日期设置!$B$2,1)</f>
        <v>-7.3467726322796509E-2</v>
      </c>
      <c r="J8270" s="26">
        <f>[1]!b_pq_pctchange(A8270,日期设置!$C$4,日期设置!$B$2,1)</f>
        <v>-0.55674116228980308</v>
      </c>
      <c r="K8270" s="52">
        <f>[1]!b_dq_amount($A8270,日期设置!B$2,2,10000)</f>
        <v>0</v>
      </c>
      <c r="L8270" s="26">
        <f>[1]!b_info_latestpar(A8270,日期设置!$B$2)</f>
        <v>19.999999999999996</v>
      </c>
      <c r="M8270" s="6">
        <f>[1]!b_info_outstandingbalance($A8270,日期设置!B$2)</f>
        <v>3</v>
      </c>
      <c r="N8270" s="7" t="str">
        <f>[1]!b_info_latestissurercreditrating2(A8270,日期设置!$B$2,"102","1")</f>
        <v>AA+</v>
      </c>
      <c r="O8270" s="44">
        <v>7.09</v>
      </c>
      <c r="P8270" s="9">
        <f>[1]!b_info_repurchasedate(A8270)</f>
        <v>0</v>
      </c>
      <c r="Q8270" s="44" t="s">
        <v>16962</v>
      </c>
      <c r="R8270" s="2" t="str">
        <f>IF((--IF(P8270=0,Q8270,P8270))&gt;(--日期设置!$B$2),IF(P8270=0,Q8270,P8270),Q8270)</f>
        <v>2021-05-19</v>
      </c>
      <c r="S8270" s="32" t="s">
        <v>19062</v>
      </c>
      <c r="T8270" s="8">
        <f>[1]!b_anal_ptmyear($A8270,日期设置!$B$2)</f>
        <v>0.15890410958904111</v>
      </c>
      <c r="U8270" s="8">
        <f>[1]!b_anal_termifexercise($A8270,日期设置!B$2)</f>
        <v>0</v>
      </c>
      <c r="V8270" s="10">
        <f>[1]!b_dq_dirtyprice(A8270,日期设置!$B$2)</f>
        <v>21.322800000000001</v>
      </c>
      <c r="W8270" s="11">
        <f>IF(U8270=0,ROUNDUP((Q8270-日期设置!$B$2)/365,0),ROUNDUP((R8270-日期设置!$B$2)/365,0))</f>
        <v>1</v>
      </c>
      <c r="X8270" s="18">
        <f>_xlfn.IFNA(VLOOKUP(A8270,过往入选债券!A:D,4,0),2)</f>
        <v>2</v>
      </c>
      <c r="Y8270">
        <f>_xlfn.IFNA(VLOOKUP(C8270,[2]Sheet1!$A:$A,1,0),3)</f>
        <v>3</v>
      </c>
    </row>
    <row r="8271" spans="1:25" hidden="1" x14ac:dyDescent="0.2">
      <c r="A8271" s="29" t="s">
        <v>11905</v>
      </c>
      <c r="B8271" s="29" t="s">
        <v>11906</v>
      </c>
      <c r="C8271" s="40" t="s">
        <v>11907</v>
      </c>
      <c r="D8271" s="26" t="str">
        <f>[1]!b_calc_yield(A8271,日期设置!$B$2,F8271,1,R8271,1,O8271,L8271,S8271,)</f>
        <v>Fetching...</v>
      </c>
      <c r="E8271" s="26">
        <f t="shared" si="258"/>
        <v>30.215723583514364</v>
      </c>
      <c r="F8271" s="18">
        <f>[1]!b_dq_cleanprice($A8271,日期设置!B$2)</f>
        <v>20.168500000000002</v>
      </c>
      <c r="G8271" s="18" t="str">
        <f t="shared" si="259"/>
        <v>0.16 + 0</v>
      </c>
      <c r="H8271" s="27">
        <f>[1]!b_dq_pctchange($A8271,日期设置!$B$2,1)/100</f>
        <v>0</v>
      </c>
      <c r="I8271" s="26">
        <f>[1]!b_pq_pctchange(A8271,日期设置!$B$4,日期设置!$B$2,1)</f>
        <v>0</v>
      </c>
      <c r="J8271" s="26">
        <f>[1]!b_pq_pctchange(A8271,日期设置!$C$4,日期设置!$B$2,1)</f>
        <v>0</v>
      </c>
      <c r="K8271" s="52">
        <f>[1]!b_dq_amount($A8271,日期设置!B$2,2,10000)</f>
        <v>0</v>
      </c>
      <c r="L8271" s="26">
        <f>[1]!b_info_latestpar(A8271,日期设置!$B$2)</f>
        <v>19.999999999999996</v>
      </c>
      <c r="M8271" s="6">
        <f>[1]!b_info_outstandingbalance($A8271,日期设置!B$2)</f>
        <v>2.4</v>
      </c>
      <c r="N8271" s="7" t="str">
        <f>[1]!b_info_latestissurercreditrating2(A8271,日期设置!$B$2,"102","1")</f>
        <v>AA-</v>
      </c>
      <c r="O8271" s="44">
        <v>7.99</v>
      </c>
      <c r="P8271" s="9">
        <f>[1]!b_info_repurchasedate(A8271)</f>
        <v>0</v>
      </c>
      <c r="Q8271" s="44" t="s">
        <v>16530</v>
      </c>
      <c r="R8271" s="2" t="str">
        <f>IF((--IF(P8271=0,Q8271,P8271))&gt;(--日期设置!$B$2),IF(P8271=0,Q8271,P8271),Q8271)</f>
        <v>2021-05-23</v>
      </c>
      <c r="S8271" s="32" t="s">
        <v>18282</v>
      </c>
      <c r="T8271" s="8">
        <f>[1]!b_anal_ptmyear($A8271,日期设置!$B$2)</f>
        <v>0.16986301369863013</v>
      </c>
      <c r="U8271" s="8">
        <f>[1]!b_anal_termifexercise($A8271,日期设置!B$2)</f>
        <v>0</v>
      </c>
      <c r="V8271" s="10">
        <f>[1]!b_dq_dirtyprice(A8271,日期设置!$B$2)</f>
        <v>21.495100000000001</v>
      </c>
      <c r="W8271" s="11">
        <f>IF(U8271=0,ROUNDUP((Q8271-日期设置!$B$2)/365,0),ROUNDUP((R8271-日期设置!$B$2)/365,0))</f>
        <v>1</v>
      </c>
      <c r="X8271" s="18">
        <f>_xlfn.IFNA(VLOOKUP(A8271,过往入选债券!A:D,4,0),2)</f>
        <v>2</v>
      </c>
      <c r="Y8271">
        <f>_xlfn.IFNA(VLOOKUP(C8271,[2]Sheet1!$A:$A,1,0),3)</f>
        <v>3</v>
      </c>
    </row>
    <row r="8272" spans="1:25" hidden="1" x14ac:dyDescent="0.2">
      <c r="A8272" s="29" t="s">
        <v>11889</v>
      </c>
      <c r="B8272" s="29" t="s">
        <v>11890</v>
      </c>
      <c r="C8272" s="40" t="s">
        <v>11891</v>
      </c>
      <c r="D8272" s="26" t="str">
        <f>[1]!b_calc_yield(A8272,日期设置!$B$2,F8272,1,R8272,1,O8272,L8272,S8272,)</f>
        <v>Fetching...</v>
      </c>
      <c r="E8272" s="26">
        <f t="shared" si="258"/>
        <v>30.578535455699551</v>
      </c>
      <c r="F8272" s="18">
        <f>[1]!b_dq_cleanprice($A8272,日期设置!B$2)</f>
        <v>20.162800000000001</v>
      </c>
      <c r="G8272" s="18" t="str">
        <f t="shared" si="259"/>
        <v>0.16 + 0</v>
      </c>
      <c r="H8272" s="27">
        <f>[1]!b_dq_pctchange($A8272,日期设置!$B$2,1)/100</f>
        <v>0</v>
      </c>
      <c r="I8272" s="26">
        <f>[1]!b_pq_pctchange(A8272,日期设置!$B$4,日期设置!$B$2,1)</f>
        <v>0</v>
      </c>
      <c r="J8272" s="26">
        <f>[1]!b_pq_pctchange(A8272,日期设置!$C$4,日期设置!$B$2,1)</f>
        <v>0</v>
      </c>
      <c r="K8272" s="52">
        <f>[1]!b_dq_amount($A8272,日期设置!B$2,2,10000)</f>
        <v>0</v>
      </c>
      <c r="L8272" s="26">
        <f>[1]!b_info_latestpar(A8272,日期设置!$B$2)</f>
        <v>19.999999999999996</v>
      </c>
      <c r="M8272" s="6">
        <f>[1]!b_info_outstandingbalance($A8272,日期设置!B$2)</f>
        <v>2</v>
      </c>
      <c r="N8272" s="7" t="str">
        <f>[1]!b_info_latestissurercreditrating2(A8272,日期设置!$B$2,"102","1")</f>
        <v>AA-</v>
      </c>
      <c r="O8272" s="44">
        <v>8.08</v>
      </c>
      <c r="P8272" s="9">
        <f>[1]!b_info_repurchasedate(A8272)</f>
        <v>0</v>
      </c>
      <c r="Q8272" s="44" t="s">
        <v>16530</v>
      </c>
      <c r="R8272" s="2" t="str">
        <f>IF((--IF(P8272=0,Q8272,P8272))&gt;(--日期设置!$B$2),IF(P8272=0,Q8272,P8272),Q8272)</f>
        <v>2021-05-23</v>
      </c>
      <c r="S8272" s="32" t="s">
        <v>18282</v>
      </c>
      <c r="T8272" s="8">
        <f>[1]!b_anal_ptmyear($A8272,日期设置!$B$2)</f>
        <v>0.16986301369863013</v>
      </c>
      <c r="U8272" s="8">
        <f>[1]!b_anal_termifexercise($A8272,日期设置!B$2)</f>
        <v>0</v>
      </c>
      <c r="V8272" s="10">
        <f>[1]!b_dq_dirtyprice(A8272,日期设置!$B$2)</f>
        <v>21.504300000000001</v>
      </c>
      <c r="W8272" s="11">
        <f>IF(U8272=0,ROUNDUP((Q8272-日期设置!$B$2)/365,0),ROUNDUP((R8272-日期设置!$B$2)/365,0))</f>
        <v>1</v>
      </c>
      <c r="X8272" s="18">
        <f>_xlfn.IFNA(VLOOKUP(A8272,过往入选债券!A:D,4,0),2)</f>
        <v>2</v>
      </c>
      <c r="Y8272">
        <f>_xlfn.IFNA(VLOOKUP(C8272,[2]Sheet1!$A:$A,1,0),3)</f>
        <v>3</v>
      </c>
    </row>
    <row r="8273" spans="1:25" x14ac:dyDescent="0.2">
      <c r="A8273" s="29" t="s">
        <v>11899</v>
      </c>
      <c r="B8273" s="29" t="s">
        <v>11900</v>
      </c>
      <c r="C8273" s="40" t="s">
        <v>597</v>
      </c>
      <c r="D8273" s="26" t="str">
        <f>[1]!b_calc_yield(A8273,日期设置!$B$2,F8273,1,R8273,1,O8273,L8273,S8273,)</f>
        <v>Fetching...</v>
      </c>
      <c r="E8273" s="26">
        <f t="shared" si="258"/>
        <v>29.528833024708657</v>
      </c>
      <c r="F8273" s="18">
        <f>[1]!b_dq_cleanprice($A8273,日期设置!B$2)</f>
        <v>20.094100000000001</v>
      </c>
      <c r="G8273" s="18" t="str">
        <f t="shared" si="259"/>
        <v>0.16 + 0</v>
      </c>
      <c r="H8273" s="27">
        <f>[1]!b_dq_pctchange($A8273,日期设置!$B$2,1)/100</f>
        <v>-2.0125031696802888E-2</v>
      </c>
      <c r="I8273" s="26">
        <f>[1]!b_pq_pctchange(A8273,日期设置!$B$4,日期设置!$B$2,1)</f>
        <v>-2.0125031696802886</v>
      </c>
      <c r="J8273" s="26">
        <f>[1]!b_pq_pctchange(A8273,日期设置!$C$4,日期设置!$B$2,1)</f>
        <v>-2.0125031696802886</v>
      </c>
      <c r="K8273" s="52">
        <f>[1]!b_dq_amount($A8273,日期设置!B$2,2,10000)</f>
        <v>8554.0673959999986</v>
      </c>
      <c r="L8273" s="26">
        <f>[1]!b_info_latestpar(A8273,日期设置!$B$2)</f>
        <v>19.999999999999996</v>
      </c>
      <c r="M8273" s="6">
        <f>[1]!b_info_outstandingbalance($A8273,日期设置!B$2)</f>
        <v>3</v>
      </c>
      <c r="N8273" s="7" t="str">
        <f>[1]!b_info_latestissurercreditrating2(A8273,日期设置!$B$2,"102","1")</f>
        <v>AA</v>
      </c>
      <c r="O8273" s="44">
        <v>7.7</v>
      </c>
      <c r="P8273" s="9">
        <f>[1]!b_info_repurchasedate(A8273)</f>
        <v>0</v>
      </c>
      <c r="Q8273" s="44" t="s">
        <v>17290</v>
      </c>
      <c r="R8273" s="2" t="str">
        <f>IF((--IF(P8273=0,Q8273,P8273))&gt;(--日期设置!$B$2),IF(P8273=0,Q8273,P8273),Q8273)</f>
        <v>2021-05-20</v>
      </c>
      <c r="S8273" s="32" t="s">
        <v>19083</v>
      </c>
      <c r="T8273" s="8">
        <f>[1]!b_anal_ptmyear($A8273,日期设置!$B$2)</f>
        <v>0.16164383561643836</v>
      </c>
      <c r="U8273" s="8">
        <f>[1]!b_anal_termifexercise($A8273,日期设置!B$2)</f>
        <v>0</v>
      </c>
      <c r="V8273" s="10">
        <f>[1]!b_dq_dirtyprice(A8273,日期设置!$B$2)</f>
        <v>21.385200000000001</v>
      </c>
      <c r="W8273" s="11">
        <f>IF(U8273=0,ROUNDUP((Q8273-日期设置!$B$2)/365,0),ROUNDUP((R8273-日期设置!$B$2)/365,0))</f>
        <v>1</v>
      </c>
      <c r="X8273" s="18">
        <f>_xlfn.IFNA(VLOOKUP(A8273,过往入选债券!A:D,4,0),2)</f>
        <v>2</v>
      </c>
      <c r="Y8273">
        <f>_xlfn.IFNA(VLOOKUP(C8273,[2]Sheet1!$A:$A,1,0),3)</f>
        <v>3</v>
      </c>
    </row>
    <row r="8274" spans="1:25" hidden="1" x14ac:dyDescent="0.2">
      <c r="A8274" s="29" t="s">
        <v>1688</v>
      </c>
      <c r="B8274" s="29" t="s">
        <v>1689</v>
      </c>
      <c r="C8274" s="40" t="s">
        <v>246</v>
      </c>
      <c r="D8274" s="26" t="str">
        <f>[1]!b_calc_yield(A8274,日期设置!$B$2,F8274,1,R8274,1,O8274,L8274,S8274,)</f>
        <v>Fetching...</v>
      </c>
      <c r="E8274" s="26">
        <f t="shared" si="258"/>
        <v>-1.3017156057136714</v>
      </c>
      <c r="F8274" s="18">
        <f>[1]!b_dq_cleanprice($A8274,日期设置!B$2)</f>
        <v>101.5</v>
      </c>
      <c r="G8274" s="18" t="str">
        <f t="shared" si="259"/>
        <v>2.01 + 0.01</v>
      </c>
      <c r="H8274" s="27">
        <f>[1]!b_dq_pctchange($A8274,日期设置!$B$2,1)/100</f>
        <v>0</v>
      </c>
      <c r="I8274" s="26">
        <f>[1]!b_pq_pctchange(A8274,日期设置!$B$4,日期设置!$B$2,1)</f>
        <v>0</v>
      </c>
      <c r="J8274" s="26">
        <f>[1]!b_pq_pctchange(A8274,日期设置!$C$4,日期设置!$B$2,1)</f>
        <v>0</v>
      </c>
      <c r="K8274" s="52">
        <f>[1]!b_dq_amount($A8274,日期设置!B$2,2,10000)</f>
        <v>0</v>
      </c>
      <c r="L8274" s="26">
        <f>[1]!b_info_latestpar(A8274,日期设置!$B$2)</f>
        <v>100</v>
      </c>
      <c r="M8274" s="6">
        <f>[1]!b_info_outstandingbalance($A8274,日期设置!B$2)</f>
        <v>3</v>
      </c>
      <c r="N8274" s="7">
        <f>[1]!b_info_latestissurercreditrating2(A8274,日期设置!$B$2,"102","1")</f>
        <v>0</v>
      </c>
      <c r="O8274" s="44">
        <v>7.5</v>
      </c>
      <c r="P8274" s="9" t="str">
        <f>[1]!b_info_repurchasedate(A8274)</f>
        <v>2021-03-26</v>
      </c>
      <c r="Q8274" s="44" t="s">
        <v>16019</v>
      </c>
      <c r="R8274" s="2" t="str">
        <f>IF((--IF(P8274=0,Q8274,P8274))&gt;(--日期设置!$B$2),IF(P8274=0,Q8274,P8274),Q8274)</f>
        <v>2021-03-26</v>
      </c>
      <c r="S8274" s="32" t="s">
        <v>17895</v>
      </c>
      <c r="T8274" s="8">
        <f>[1]!b_anal_ptmyear($A8274,日期设置!$B$2)</f>
        <v>2.010958904109589</v>
      </c>
      <c r="U8274" s="8">
        <f>[1]!b_anal_termifexercise($A8274,日期设置!B$2)</f>
        <v>1.0958904109589041E-2</v>
      </c>
      <c r="V8274" s="10">
        <f>[1]!b_dq_dirtyprice(A8274,日期设置!$B$2)</f>
        <v>108.9178</v>
      </c>
      <c r="W8274" s="11">
        <f>IF(U8274=0,ROUNDUP((Q8274-日期设置!$B$2)/365,0),ROUNDUP((R8274-日期设置!$B$2)/365,0))</f>
        <v>1</v>
      </c>
      <c r="X8274" s="18">
        <f>_xlfn.IFNA(VLOOKUP(A8274,过往入选债券!A:D,4,0),2)</f>
        <v>2</v>
      </c>
      <c r="Y8274">
        <f>_xlfn.IFNA(VLOOKUP(C8274,[2]Sheet1!$A:$A,1,0),3)</f>
        <v>3</v>
      </c>
    </row>
    <row r="8275" spans="1:25" hidden="1" x14ac:dyDescent="0.2">
      <c r="A8275" s="29" t="s">
        <v>11461</v>
      </c>
      <c r="B8275" s="29" t="s">
        <v>11462</v>
      </c>
      <c r="C8275" s="40" t="s">
        <v>11463</v>
      </c>
      <c r="D8275" s="26" t="str">
        <f>[1]!b_calc_yield(A8275,日期设置!$B$2,F8275,1,R8275,1,O8275,L8275,S8275,)</f>
        <v>Fetching...</v>
      </c>
      <c r="E8275" s="26">
        <f t="shared" si="258"/>
        <v>17.474460033203986</v>
      </c>
      <c r="F8275" s="18">
        <f>[1]!b_dq_cleanprice($A8275,日期设置!B$2)</f>
        <v>37.276899999999998</v>
      </c>
      <c r="G8275" s="18" t="str">
        <f t="shared" si="259"/>
        <v>0.05 + 0</v>
      </c>
      <c r="H8275" s="27">
        <f>[1]!b_dq_pctchange($A8275,日期设置!$B$2,1)/100</f>
        <v>0</v>
      </c>
      <c r="I8275" s="26">
        <f>[1]!b_pq_pctchange(A8275,日期设置!$B$4,日期设置!$B$2,1)</f>
        <v>0</v>
      </c>
      <c r="J8275" s="26">
        <f>[1]!b_pq_pctchange(A8275,日期设置!$C$4,日期设置!$B$2,1)</f>
        <v>0</v>
      </c>
      <c r="K8275" s="52">
        <f>[1]!b_dq_amount($A8275,日期设置!B$2,2,10000)</f>
        <v>0</v>
      </c>
      <c r="L8275" s="26">
        <f>[1]!b_info_latestpar(A8275,日期设置!$B$2)</f>
        <v>37.700000000000003</v>
      </c>
      <c r="M8275" s="6">
        <f>[1]!b_info_outstandingbalance($A8275,日期设置!B$2)</f>
        <v>1.885</v>
      </c>
      <c r="N8275" s="7" t="str">
        <f>[1]!b_info_latestissurercreditrating2(A8275,日期设置!$B$2,"102","1")</f>
        <v>CC</v>
      </c>
      <c r="O8275" s="44">
        <v>6.1</v>
      </c>
      <c r="P8275" s="9" t="str">
        <f>[1]!b_info_repurchasedate(A8275)</f>
        <v>2016-04-12</v>
      </c>
      <c r="Q8275" s="44" t="s">
        <v>17260</v>
      </c>
      <c r="R8275" s="2" t="str">
        <f>IF((--IF(P8275=0,Q8275,P8275))&gt;(--日期设置!$B$2),IF(P8275=0,Q8275,P8275),Q8275)</f>
        <v>2021-04-12</v>
      </c>
      <c r="S8275" s="32" t="s">
        <v>18889</v>
      </c>
      <c r="T8275" s="8">
        <f>[1]!b_anal_ptmyear($A8275,日期设置!$B$2)</f>
        <v>5.7534246575342465E-2</v>
      </c>
      <c r="U8275" s="8">
        <f>[1]!b_anal_termifexercise($A8275,日期设置!B$2)</f>
        <v>0</v>
      </c>
      <c r="V8275" s="10">
        <f>[1]!b_dq_dirtyprice(A8275,日期设置!$B$2)</f>
        <v>37.284700000000001</v>
      </c>
      <c r="W8275" s="11">
        <f>IF(U8275=0,ROUNDUP((Q8275-日期设置!$B$2)/365,0),ROUNDUP((R8275-日期设置!$B$2)/365,0))</f>
        <v>1</v>
      </c>
      <c r="X8275" s="18">
        <f>_xlfn.IFNA(VLOOKUP(A8275,过往入选债券!A:D,4,0),2)</f>
        <v>2</v>
      </c>
      <c r="Y8275">
        <f>_xlfn.IFNA(VLOOKUP(C8275,[2]Sheet1!$A:$A,1,0),3)</f>
        <v>3</v>
      </c>
    </row>
    <row r="8276" spans="1:25" hidden="1" x14ac:dyDescent="0.2">
      <c r="A8276" s="29" t="s">
        <v>1730</v>
      </c>
      <c r="B8276" s="29" t="s">
        <v>1731</v>
      </c>
      <c r="C8276" s="40" t="s">
        <v>54</v>
      </c>
      <c r="D8276" s="26" t="str">
        <f>[1]!b_calc_yield(A8276,日期设置!$B$2,F8276,1,R8276,1,O8276,L8276,S8276,)</f>
        <v>Fetching...</v>
      </c>
      <c r="E8276" s="26">
        <f t="shared" si="258"/>
        <v>-2.3821480104573745</v>
      </c>
      <c r="F8276" s="18">
        <f>[1]!b_dq_cleanprice($A8276,日期设置!B$2)</f>
        <v>102.7671</v>
      </c>
      <c r="G8276" s="18" t="str">
        <f t="shared" si="259"/>
        <v>0.01 + 0</v>
      </c>
      <c r="H8276" s="27">
        <f>[1]!b_dq_pctchange($A8276,日期设置!$B$2,1)/100</f>
        <v>0</v>
      </c>
      <c r="I8276" s="26">
        <f>[1]!b_pq_pctchange(A8276,日期设置!$B$4,日期设置!$B$2,1)</f>
        <v>0</v>
      </c>
      <c r="J8276" s="26">
        <f>[1]!b_pq_pctchange(A8276,日期设置!$C$4,日期设置!$B$2,1)</f>
        <v>0</v>
      </c>
      <c r="K8276" s="52">
        <f>[1]!b_dq_amount($A8276,日期设置!B$2,2,10000)</f>
        <v>0</v>
      </c>
      <c r="L8276" s="26">
        <f>[1]!b_info_latestpar(A8276,日期设置!$B$2)</f>
        <v>100</v>
      </c>
      <c r="M8276" s="6">
        <f>[1]!b_info_outstandingbalance($A8276,日期设置!B$2)</f>
        <v>10</v>
      </c>
      <c r="N8276" s="7">
        <f>[1]!b_info_latestissurercreditrating2(A8276,日期设置!$B$2,"102","1")</f>
        <v>0</v>
      </c>
      <c r="O8276" s="44">
        <v>7.5</v>
      </c>
      <c r="P8276" s="9">
        <f>[1]!b_info_repurchasedate(A8276)</f>
        <v>0</v>
      </c>
      <c r="Q8276" s="44" t="s">
        <v>16245</v>
      </c>
      <c r="R8276" s="2" t="str">
        <f>IF((--IF(P8276=0,Q8276,P8276))&gt;(--日期设置!$B$2),IF(P8276=0,Q8276,P8276),Q8276)</f>
        <v>2021-03-29</v>
      </c>
      <c r="S8276" s="32" t="s">
        <v>18090</v>
      </c>
      <c r="T8276" s="8">
        <f>[1]!b_anal_ptmyear($A8276,日期设置!$B$2)</f>
        <v>1.9178082191780823E-2</v>
      </c>
      <c r="U8276" s="8">
        <f>[1]!b_anal_termifexercise($A8276,日期设置!B$2)</f>
        <v>0</v>
      </c>
      <c r="V8276" s="10">
        <f>[1]!b_dq_dirtyprice(A8276,日期设置!$B$2)</f>
        <v>110.1233</v>
      </c>
      <c r="W8276" s="11">
        <f>IF(U8276=0,ROUNDUP((Q8276-日期设置!$B$2)/365,0),ROUNDUP((R8276-日期设置!$B$2)/365,0))</f>
        <v>1</v>
      </c>
      <c r="X8276" s="18">
        <f>_xlfn.IFNA(VLOOKUP(A8276,过往入选债券!A:D,4,0),2)</f>
        <v>2</v>
      </c>
      <c r="Y8276" t="str">
        <f>_xlfn.IFNA(VLOOKUP(C8276,[2]Sheet1!$A:$A,1,0),3)</f>
        <v>永城煤电控股集团有限公司</v>
      </c>
    </row>
    <row r="8277" spans="1:25" hidden="1" x14ac:dyDescent="0.2">
      <c r="A8277" s="29" t="s">
        <v>11887</v>
      </c>
      <c r="B8277" s="29" t="s">
        <v>11888</v>
      </c>
      <c r="C8277" s="40" t="s">
        <v>1373</v>
      </c>
      <c r="D8277" s="26" t="str">
        <f>[1]!b_calc_yield(A8277,日期设置!$B$2,F8277,1,R8277,1,O8277,L8277,S8277,)</f>
        <v>Fetching...</v>
      </c>
      <c r="E8277" s="26">
        <f t="shared" si="258"/>
        <v>26.316672961517451</v>
      </c>
      <c r="F8277" s="18">
        <f>[1]!b_dq_cleanprice($A8277,日期设置!B$2)</f>
        <v>20.2379</v>
      </c>
      <c r="G8277" s="18" t="str">
        <f t="shared" si="259"/>
        <v>0.14 + 0</v>
      </c>
      <c r="H8277" s="27">
        <f>[1]!b_dq_pctchange($A8277,日期设置!$B$2,1)/100</f>
        <v>0</v>
      </c>
      <c r="I8277" s="26">
        <f>[1]!b_pq_pctchange(A8277,日期设置!$B$4,日期设置!$B$2,1)</f>
        <v>0</v>
      </c>
      <c r="J8277" s="26">
        <f>[1]!b_pq_pctchange(A8277,日期设置!$C$4,日期设置!$B$2,1)</f>
        <v>0</v>
      </c>
      <c r="K8277" s="52">
        <f>[1]!b_dq_amount($A8277,日期设置!B$2,2,10000)</f>
        <v>0</v>
      </c>
      <c r="L8277" s="26">
        <f>[1]!b_info_latestpar(A8277,日期设置!$B$2)</f>
        <v>19.999999999999996</v>
      </c>
      <c r="M8277" s="6">
        <f>[1]!b_info_outstandingbalance($A8277,日期设置!B$2)</f>
        <v>3.2</v>
      </c>
      <c r="N8277" s="7" t="str">
        <f>[1]!b_info_latestissurercreditrating2(A8277,日期设置!$B$2,"102","1")</f>
        <v>AA</v>
      </c>
      <c r="O8277" s="44">
        <v>7.09</v>
      </c>
      <c r="P8277" s="9">
        <f>[1]!b_info_repurchasedate(A8277)</f>
        <v>0</v>
      </c>
      <c r="Q8277" s="44" t="s">
        <v>16562</v>
      </c>
      <c r="R8277" s="2" t="str">
        <f>IF((--IF(P8277=0,Q8277,P8277))&gt;(--日期设置!$B$2),IF(P8277=0,Q8277,P8277),Q8277)</f>
        <v>2021-05-15</v>
      </c>
      <c r="S8277" s="32" t="s">
        <v>18312</v>
      </c>
      <c r="T8277" s="8">
        <f>[1]!b_anal_ptmyear($A8277,日期设置!$B$2)</f>
        <v>0.14794520547945206</v>
      </c>
      <c r="U8277" s="8">
        <f>[1]!b_anal_termifexercise($A8277,日期设置!B$2)</f>
        <v>0</v>
      </c>
      <c r="V8277" s="10">
        <f>[1]!b_dq_dirtyprice(A8277,日期设置!$B$2)</f>
        <v>21.446100000000001</v>
      </c>
      <c r="W8277" s="11">
        <f>IF(U8277=0,ROUNDUP((Q8277-日期设置!$B$2)/365,0),ROUNDUP((R8277-日期设置!$B$2)/365,0))</f>
        <v>1</v>
      </c>
      <c r="X8277" s="18">
        <f>_xlfn.IFNA(VLOOKUP(A8277,过往入选债券!A:D,4,0),2)</f>
        <v>2</v>
      </c>
      <c r="Y8277">
        <f>_xlfn.IFNA(VLOOKUP(C8277,[2]Sheet1!$A:$A,1,0),3)</f>
        <v>3</v>
      </c>
    </row>
    <row r="8278" spans="1:25" hidden="1" x14ac:dyDescent="0.2">
      <c r="A8278" s="29" t="s">
        <v>11881</v>
      </c>
      <c r="B8278" s="29" t="s">
        <v>11882</v>
      </c>
      <c r="C8278" s="40" t="s">
        <v>11883</v>
      </c>
      <c r="D8278" s="26" t="str">
        <f>[1]!b_calc_yield(A8278,日期设置!$B$2,F8278,1,R8278,1,O8278,L8278,S8278,)</f>
        <v>Fetching...</v>
      </c>
      <c r="E8278" s="26">
        <f t="shared" si="258"/>
        <v>26.29760222358901</v>
      </c>
      <c r="F8278" s="18">
        <f>[1]!b_dq_cleanprice($A8278,日期设置!B$2)</f>
        <v>20.115500000000001</v>
      </c>
      <c r="G8278" s="18" t="str">
        <f t="shared" si="259"/>
        <v>0.14 + 0</v>
      </c>
      <c r="H8278" s="27">
        <f>[1]!b_dq_pctchange($A8278,日期设置!$B$2,1)/100</f>
        <v>0</v>
      </c>
      <c r="I8278" s="26">
        <f>[1]!b_pq_pctchange(A8278,日期设置!$B$4,日期设置!$B$2,1)</f>
        <v>-0.62248351159744919</v>
      </c>
      <c r="J8278" s="26">
        <f>[1]!b_pq_pctchange(A8278,日期设置!$C$4,日期设置!$B$2,1)</f>
        <v>-0.62248351159744919</v>
      </c>
      <c r="K8278" s="52">
        <f>[1]!b_dq_amount($A8278,日期设置!B$2,2,10000)</f>
        <v>0</v>
      </c>
      <c r="L8278" s="26">
        <f>[1]!b_info_latestpar(A8278,日期设置!$B$2)</f>
        <v>19.999999999999996</v>
      </c>
      <c r="M8278" s="6">
        <f>[1]!b_info_outstandingbalance($A8278,日期设置!B$2)</f>
        <v>2.6</v>
      </c>
      <c r="N8278" s="7" t="str">
        <f>[1]!b_info_latestissurercreditrating2(A8278,日期设置!$B$2,"102","1")</f>
        <v>AA+</v>
      </c>
      <c r="O8278" s="44">
        <v>6.9</v>
      </c>
      <c r="P8278" s="9">
        <f>[1]!b_info_repurchasedate(A8278)</f>
        <v>0</v>
      </c>
      <c r="Q8278" s="44" t="s">
        <v>16018</v>
      </c>
      <c r="R8278" s="2" t="str">
        <f>IF((--IF(P8278=0,Q8278,P8278))&gt;(--日期设置!$B$2),IF(P8278=0,Q8278,P8278),Q8278)</f>
        <v>2021-05-13</v>
      </c>
      <c r="S8278" s="32" t="s">
        <v>17805</v>
      </c>
      <c r="T8278" s="8">
        <f>[1]!b_anal_ptmyear($A8278,日期设置!$B$2)</f>
        <v>0.14246575342465753</v>
      </c>
      <c r="U8278" s="8">
        <f>[1]!b_anal_termifexercise($A8278,日期设置!B$2)</f>
        <v>0</v>
      </c>
      <c r="V8278" s="10">
        <f>[1]!b_dq_dirtyprice(A8278,日期设置!$B$2)</f>
        <v>21.2989</v>
      </c>
      <c r="W8278" s="11">
        <f>IF(U8278=0,ROUNDUP((Q8278-日期设置!$B$2)/365,0),ROUNDUP((R8278-日期设置!$B$2)/365,0))</f>
        <v>1</v>
      </c>
      <c r="X8278" s="18">
        <f>_xlfn.IFNA(VLOOKUP(A8278,过往入选债券!A:D,4,0),2)</f>
        <v>2</v>
      </c>
      <c r="Y8278">
        <f>_xlfn.IFNA(VLOOKUP(C8278,[2]Sheet1!$A:$A,1,0),3)</f>
        <v>3</v>
      </c>
    </row>
    <row r="8279" spans="1:25" hidden="1" x14ac:dyDescent="0.2">
      <c r="A8279" s="29" t="s">
        <v>11879</v>
      </c>
      <c r="B8279" s="29" t="s">
        <v>11880</v>
      </c>
      <c r="C8279" s="40" t="s">
        <v>3906</v>
      </c>
      <c r="D8279" s="26" t="str">
        <f>[1]!b_calc_yield(A8279,日期设置!$B$2,F8279,1,R8279,1,O8279,L8279,S8279,)</f>
        <v>Fetching...</v>
      </c>
      <c r="E8279" s="26">
        <f t="shared" si="258"/>
        <v>26.144474843844566</v>
      </c>
      <c r="F8279" s="18">
        <f>[1]!b_dq_cleanprice($A8279,日期设置!B$2)</f>
        <v>20.1252</v>
      </c>
      <c r="G8279" s="18" t="str">
        <f t="shared" si="259"/>
        <v>0.13 + 0</v>
      </c>
      <c r="H8279" s="27">
        <f>[1]!b_dq_pctchange($A8279,日期设置!$B$2,1)/100</f>
        <v>0</v>
      </c>
      <c r="I8279" s="26">
        <f>[1]!b_pq_pctchange(A8279,日期设置!$B$4,日期设置!$B$2,1)</f>
        <v>0</v>
      </c>
      <c r="J8279" s="26">
        <f>[1]!b_pq_pctchange(A8279,日期设置!$C$4,日期设置!$B$2,1)</f>
        <v>-0.21469122641744356</v>
      </c>
      <c r="K8279" s="52">
        <f>[1]!b_dq_amount($A8279,日期设置!B$2,2,10000)</f>
        <v>0</v>
      </c>
      <c r="L8279" s="26">
        <f>[1]!b_info_latestpar(A8279,日期设置!$B$2)</f>
        <v>19.999999999999996</v>
      </c>
      <c r="M8279" s="6">
        <f>[1]!b_info_outstandingbalance($A8279,日期设置!B$2)</f>
        <v>3.6</v>
      </c>
      <c r="N8279" s="7" t="str">
        <f>[1]!b_info_latestissurercreditrating2(A8279,日期设置!$B$2,"102","1")</f>
        <v>AA+</v>
      </c>
      <c r="O8279" s="44">
        <v>6.88</v>
      </c>
      <c r="P8279" s="9">
        <f>[1]!b_info_repurchasedate(A8279)</f>
        <v>0</v>
      </c>
      <c r="Q8279" s="44" t="s">
        <v>17084</v>
      </c>
      <c r="R8279" s="2" t="str">
        <f>IF((--IF(P8279=0,Q8279,P8279))&gt;(--日期设置!$B$2),IF(P8279=0,Q8279,P8279),Q8279)</f>
        <v>2021-05-12</v>
      </c>
      <c r="S8279" s="32" t="s">
        <v>19059</v>
      </c>
      <c r="T8279" s="8">
        <f>[1]!b_anal_ptmyear($A8279,日期设置!$B$2)</f>
        <v>0.13972602739726028</v>
      </c>
      <c r="U8279" s="8">
        <f>[1]!b_anal_termifexercise($A8279,日期设置!B$2)</f>
        <v>0</v>
      </c>
      <c r="V8279" s="10">
        <f>[1]!b_dq_dirtyprice(A8279,日期设置!$B$2)</f>
        <v>21.308900000000001</v>
      </c>
      <c r="W8279" s="11">
        <f>IF(U8279=0,ROUNDUP((Q8279-日期设置!$B$2)/365,0),ROUNDUP((R8279-日期设置!$B$2)/365,0))</f>
        <v>1</v>
      </c>
      <c r="X8279" s="18">
        <f>_xlfn.IFNA(VLOOKUP(A8279,过往入选债券!A:D,4,0),2)</f>
        <v>2</v>
      </c>
      <c r="Y8279">
        <f>_xlfn.IFNA(VLOOKUP(C8279,[2]Sheet1!$A:$A,1,0),3)</f>
        <v>3</v>
      </c>
    </row>
    <row r="8280" spans="1:25" hidden="1" x14ac:dyDescent="0.2">
      <c r="A8280" s="29" t="s">
        <v>1680</v>
      </c>
      <c r="B8280" s="29" t="s">
        <v>1681</v>
      </c>
      <c r="C8280" s="40" t="s">
        <v>905</v>
      </c>
      <c r="D8280" s="26" t="str">
        <f>[1]!b_calc_yield(A8280,日期设置!$B$2,F8280,1,R8280,1,O8280,L8280,S8280,)</f>
        <v>Fetching...</v>
      </c>
      <c r="E8280" s="26">
        <f t="shared" si="258"/>
        <v>-1.4312307363666843</v>
      </c>
      <c r="F8280" s="18">
        <f>[1]!b_dq_cleanprice($A8280,日期设置!B$2)</f>
        <v>101.6199</v>
      </c>
      <c r="G8280" s="18" t="str">
        <f t="shared" si="259"/>
        <v>2.01 + 0.01</v>
      </c>
      <c r="H8280" s="27">
        <f>[1]!b_dq_pctchange($A8280,日期设置!$B$2,1)/100</f>
        <v>0</v>
      </c>
      <c r="I8280" s="26">
        <f>[1]!b_pq_pctchange(A8280,日期设置!$B$4,日期设置!$B$2,1)</f>
        <v>0</v>
      </c>
      <c r="J8280" s="26">
        <f>[1]!b_pq_pctchange(A8280,日期设置!$C$4,日期设置!$B$2,1)</f>
        <v>0</v>
      </c>
      <c r="K8280" s="52">
        <f>[1]!b_dq_amount($A8280,日期设置!B$2,2,10000)</f>
        <v>0</v>
      </c>
      <c r="L8280" s="26">
        <f>[1]!b_info_latestpar(A8280,日期设置!$B$2)</f>
        <v>100</v>
      </c>
      <c r="M8280" s="6">
        <f>[1]!b_info_outstandingbalance($A8280,日期设置!B$2)</f>
        <v>15</v>
      </c>
      <c r="N8280" s="7">
        <f>[1]!b_info_latestissurercreditrating2(A8280,日期设置!$B$2,"102","1")</f>
        <v>0</v>
      </c>
      <c r="O8280" s="44">
        <v>6.59</v>
      </c>
      <c r="P8280" s="9" t="str">
        <f>[1]!b_info_repurchasedate(A8280)</f>
        <v>2021-03-26</v>
      </c>
      <c r="Q8280" s="44" t="s">
        <v>16019</v>
      </c>
      <c r="R8280" s="2" t="str">
        <f>IF((--IF(P8280=0,Q8280,P8280))&gt;(--日期设置!$B$2),IF(P8280=0,Q8280,P8280),Q8280)</f>
        <v>2021-03-26</v>
      </c>
      <c r="S8280" s="32" t="s">
        <v>17895</v>
      </c>
      <c r="T8280" s="8">
        <f>[1]!b_anal_ptmyear($A8280,日期设置!$B$2)</f>
        <v>2.010958904109589</v>
      </c>
      <c r="U8280" s="8">
        <f>[1]!b_anal_termifexercise($A8280,日期设置!B$2)</f>
        <v>1.0958904109589041E-2</v>
      </c>
      <c r="V8280" s="10">
        <f>[1]!b_dq_dirtyprice(A8280,日期设置!$B$2)</f>
        <v>108.1377</v>
      </c>
      <c r="W8280" s="11">
        <f>IF(U8280=0,ROUNDUP((Q8280-日期设置!$B$2)/365,0),ROUNDUP((R8280-日期设置!$B$2)/365,0))</f>
        <v>1</v>
      </c>
      <c r="X8280" s="18">
        <f>_xlfn.IFNA(VLOOKUP(A8280,过往入选债券!A:D,4,0),2)</f>
        <v>2</v>
      </c>
      <c r="Y8280">
        <f>_xlfn.IFNA(VLOOKUP(C8280,[2]Sheet1!$A:$A,1,0),3)</f>
        <v>3</v>
      </c>
    </row>
    <row r="8281" spans="1:25" hidden="1" x14ac:dyDescent="0.2">
      <c r="A8281" s="29" t="s">
        <v>11894</v>
      </c>
      <c r="B8281" s="29" t="s">
        <v>11895</v>
      </c>
      <c r="C8281" s="40" t="s">
        <v>3749</v>
      </c>
      <c r="D8281" s="26" t="str">
        <f>[1]!b_calc_yield(A8281,日期设置!$B$2,F8281,1,R8281,1,O8281,L8281,S8281,)</f>
        <v>Fetching...</v>
      </c>
      <c r="E8281" s="26">
        <f t="shared" si="258"/>
        <v>29.264181342373121</v>
      </c>
      <c r="F8281" s="18">
        <f>[1]!b_dq_cleanprice($A8281,日期设置!B$2)</f>
        <v>20.152999999999999</v>
      </c>
      <c r="G8281" s="18" t="str">
        <f t="shared" si="259"/>
        <v>0.14 + 0</v>
      </c>
      <c r="H8281" s="27">
        <f>[1]!b_dq_pctchange($A8281,日期设置!$B$2,1)/100</f>
        <v>0</v>
      </c>
      <c r="I8281" s="26">
        <f>[1]!b_pq_pctchange(A8281,日期设置!$B$4,日期设置!$B$2,1)</f>
        <v>0</v>
      </c>
      <c r="J8281" s="26">
        <f>[1]!b_pq_pctchange(A8281,日期设置!$C$4,日期设置!$B$2,1)</f>
        <v>-1.7856272600563481</v>
      </c>
      <c r="K8281" s="52">
        <f>[1]!b_dq_amount($A8281,日期设置!B$2,2,10000)</f>
        <v>0</v>
      </c>
      <c r="L8281" s="26">
        <f>[1]!b_info_latestpar(A8281,日期设置!$B$2)</f>
        <v>19.999999999999996</v>
      </c>
      <c r="M8281" s="6">
        <f>[1]!b_info_outstandingbalance($A8281,日期设置!B$2)</f>
        <v>1.6</v>
      </c>
      <c r="N8281" s="7" t="str">
        <f>[1]!b_info_latestissurercreditrating2(A8281,日期设置!$B$2,"102","1")</f>
        <v>AA</v>
      </c>
      <c r="O8281" s="44">
        <v>7.76</v>
      </c>
      <c r="P8281" s="9">
        <f>[1]!b_info_repurchasedate(A8281)</f>
        <v>0</v>
      </c>
      <c r="Q8281" s="44" t="s">
        <v>16562</v>
      </c>
      <c r="R8281" s="2" t="str">
        <f>IF((--IF(P8281=0,Q8281,P8281))&gt;(--日期设置!$B$2),IF(P8281=0,Q8281,P8281),Q8281)</f>
        <v>2021-05-15</v>
      </c>
      <c r="S8281" s="32" t="s">
        <v>18312</v>
      </c>
      <c r="T8281" s="8">
        <f>[1]!b_anal_ptmyear($A8281,日期设置!$B$2)</f>
        <v>0.14794520547945206</v>
      </c>
      <c r="U8281" s="8">
        <f>[1]!b_anal_termifexercise($A8281,日期设置!B$2)</f>
        <v>0</v>
      </c>
      <c r="V8281" s="10">
        <f>[1]!b_dq_dirtyprice(A8281,日期设置!$B$2)</f>
        <v>21.4754</v>
      </c>
      <c r="W8281" s="11">
        <f>IF(U8281=0,ROUNDUP((Q8281-日期设置!$B$2)/365,0),ROUNDUP((R8281-日期设置!$B$2)/365,0))</f>
        <v>1</v>
      </c>
      <c r="X8281" s="18">
        <f>_xlfn.IFNA(VLOOKUP(A8281,过往入选债券!A:D,4,0),2)</f>
        <v>2</v>
      </c>
      <c r="Y8281">
        <f>_xlfn.IFNA(VLOOKUP(C8281,[2]Sheet1!$A:$A,1,0),3)</f>
        <v>3</v>
      </c>
    </row>
    <row r="8282" spans="1:25" hidden="1" x14ac:dyDescent="0.2">
      <c r="A8282" s="29" t="s">
        <v>11884</v>
      </c>
      <c r="B8282" s="29" t="s">
        <v>11885</v>
      </c>
      <c r="C8282" s="40" t="s">
        <v>11886</v>
      </c>
      <c r="D8282" s="26" t="str">
        <f>[1]!b_calc_yield(A8282,日期设置!$B$2,F8282,1,R8282,1,O8282,L8282,S8282,)</f>
        <v>Fetching...</v>
      </c>
      <c r="E8282" s="26">
        <f t="shared" si="258"/>
        <v>31.123724733305693</v>
      </c>
      <c r="F8282" s="18">
        <f>[1]!b_dq_cleanprice($A8282,日期设置!B$2)</f>
        <v>20.0898</v>
      </c>
      <c r="G8282" s="18" t="str">
        <f t="shared" si="259"/>
        <v>0.15 + 0</v>
      </c>
      <c r="H8282" s="27">
        <f>[1]!b_dq_pctchange($A8282,日期设置!$B$2,1)/100</f>
        <v>0</v>
      </c>
      <c r="I8282" s="26">
        <f>[1]!b_pq_pctchange(A8282,日期设置!$B$4,日期设置!$B$2,1)</f>
        <v>-1.2519354125193527</v>
      </c>
      <c r="J8282" s="26">
        <f>[1]!b_pq_pctchange(A8282,日期设置!$C$4,日期设置!$B$2,1)</f>
        <v>-1.2519354125193527</v>
      </c>
      <c r="K8282" s="52">
        <f>[1]!b_dq_amount($A8282,日期设置!B$2,2,10000)</f>
        <v>0</v>
      </c>
      <c r="L8282" s="26">
        <f>[1]!b_info_latestpar(A8282,日期设置!$B$2)</f>
        <v>19.999999999999996</v>
      </c>
      <c r="M8282" s="6">
        <f>[1]!b_info_outstandingbalance($A8282,日期设置!B$2)</f>
        <v>2</v>
      </c>
      <c r="N8282" s="7" t="str">
        <f>[1]!b_info_latestissurercreditrating2(A8282,日期设置!$B$2,"102","1")</f>
        <v>AA</v>
      </c>
      <c r="O8282" s="44">
        <v>8.16</v>
      </c>
      <c r="P8282" s="9">
        <f>[1]!b_info_repurchasedate(A8282)</f>
        <v>0</v>
      </c>
      <c r="Q8282" s="44" t="s">
        <v>16924</v>
      </c>
      <c r="R8282" s="2" t="str">
        <f>IF((--IF(P8282=0,Q8282,P8282))&gt;(--日期设置!$B$2),IF(P8282=0,Q8282,P8282),Q8282)</f>
        <v>2021-05-16</v>
      </c>
      <c r="S8282" s="32" t="s">
        <v>18588</v>
      </c>
      <c r="T8282" s="8">
        <f>[1]!b_anal_ptmyear($A8282,日期设置!$B$2)</f>
        <v>0.15068493150684931</v>
      </c>
      <c r="U8282" s="8">
        <f>[1]!b_anal_termifexercise($A8282,日期设置!B$2)</f>
        <v>0</v>
      </c>
      <c r="V8282" s="10">
        <f>[1]!b_dq_dirtyprice(A8282,日期设置!$B$2)</f>
        <v>21.475899999999999</v>
      </c>
      <c r="W8282" s="11">
        <f>IF(U8282=0,ROUNDUP((Q8282-日期设置!$B$2)/365,0),ROUNDUP((R8282-日期设置!$B$2)/365,0))</f>
        <v>1</v>
      </c>
      <c r="X8282" s="18">
        <f>_xlfn.IFNA(VLOOKUP(A8282,过往入选债券!A:D,4,0),2)</f>
        <v>2</v>
      </c>
      <c r="Y8282">
        <f>_xlfn.IFNA(VLOOKUP(C8282,[2]Sheet1!$A:$A,1,0),3)</f>
        <v>3</v>
      </c>
    </row>
    <row r="8283" spans="1:25" hidden="1" x14ac:dyDescent="0.2">
      <c r="A8283" s="29" t="s">
        <v>6476</v>
      </c>
      <c r="B8283" s="29" t="s">
        <v>6477</v>
      </c>
      <c r="C8283" s="40" t="s">
        <v>4837</v>
      </c>
      <c r="D8283" s="26" t="str">
        <f>[1]!b_calc_yield(A8283,日期设置!$B$2,F8283,1,R8283,1,O8283,L8283,S8283,)</f>
        <v>Fetching...</v>
      </c>
      <c r="E8283" s="26">
        <f t="shared" si="258"/>
        <v>-1.9641081794316118</v>
      </c>
      <c r="F8283" s="18">
        <f>[1]!b_dq_cleanprice($A8283,日期设置!B$2)</f>
        <v>102.2393</v>
      </c>
      <c r="G8283" s="18" t="str">
        <f t="shared" si="259"/>
        <v>2.01 + 0.01</v>
      </c>
      <c r="H8283" s="27">
        <f>[1]!b_dq_pctchange($A8283,日期设置!$B$2,1)/100</f>
        <v>0</v>
      </c>
      <c r="I8283" s="26">
        <f>[1]!b_pq_pctchange(A8283,日期设置!$B$4,日期设置!$B$2,1)</f>
        <v>0</v>
      </c>
      <c r="J8283" s="26">
        <f>[1]!b_pq_pctchange(A8283,日期设置!$C$4,日期设置!$B$2,1)</f>
        <v>0</v>
      </c>
      <c r="K8283" s="52">
        <f>[1]!b_dq_amount($A8283,日期设置!B$2,2,10000)</f>
        <v>0</v>
      </c>
      <c r="L8283" s="26">
        <f>[1]!b_info_latestpar(A8283,日期设置!$B$2)</f>
        <v>100</v>
      </c>
      <c r="M8283" s="6">
        <f>[1]!b_info_outstandingbalance($A8283,日期设置!B$2)</f>
        <v>3</v>
      </c>
      <c r="N8283" s="7" t="str">
        <f>[1]!b_info_latestissurercreditrating2(A8283,日期设置!$B$2,"102","1")</f>
        <v>AA</v>
      </c>
      <c r="O8283" s="44">
        <v>6.99</v>
      </c>
      <c r="P8283" s="9" t="str">
        <f>[1]!b_info_repurchasedate(A8283)</f>
        <v>2021-03-29</v>
      </c>
      <c r="Q8283" s="44" t="s">
        <v>15982</v>
      </c>
      <c r="R8283" s="2" t="str">
        <f>IF((--IF(P8283=0,Q8283,P8283))&gt;(--日期设置!$B$2),IF(P8283=0,Q8283,P8283),Q8283)</f>
        <v>2021-03-29</v>
      </c>
      <c r="S8283" s="32" t="s">
        <v>18603</v>
      </c>
      <c r="T8283" s="8">
        <f>[1]!b_anal_ptmyear($A8283,日期设置!$B$2)</f>
        <v>2.0136986301369864</v>
      </c>
      <c r="U8283" s="8">
        <f>[1]!b_anal_termifexercise($A8283,日期设置!B$2)</f>
        <v>1.9178082191780823E-2</v>
      </c>
      <c r="V8283" s="10">
        <f>[1]!b_dq_dirtyprice(A8283,日期设置!$B$2)</f>
        <v>109.1335</v>
      </c>
      <c r="W8283" s="11">
        <f>IF(U8283=0,ROUNDUP((Q8283-日期设置!$B$2)/365,0),ROUNDUP((R8283-日期设置!$B$2)/365,0))</f>
        <v>1</v>
      </c>
      <c r="X8283" s="18">
        <f>_xlfn.IFNA(VLOOKUP(A8283,过往入选债券!A:D,4,0),2)</f>
        <v>2</v>
      </c>
      <c r="Y8283">
        <f>_xlfn.IFNA(VLOOKUP(C8283,[2]Sheet1!$A:$A,1,0),3)</f>
        <v>3</v>
      </c>
    </row>
    <row r="8284" spans="1:25" hidden="1" x14ac:dyDescent="0.2">
      <c r="A8284" s="29" t="s">
        <v>11464</v>
      </c>
      <c r="B8284" s="29" t="s">
        <v>11465</v>
      </c>
      <c r="C8284" s="40" t="s">
        <v>11463</v>
      </c>
      <c r="D8284" s="26" t="str">
        <f>[1]!b_calc_yield(A8284,日期设置!$B$2,F8284,1,R8284,1,O8284,L8284,S8284,)</f>
        <v>Fetching...</v>
      </c>
      <c r="E8284" s="26">
        <f t="shared" si="258"/>
        <v>19.48904838444443</v>
      </c>
      <c r="F8284" s="18">
        <f>[1]!b_dq_cleanprice($A8284,日期设置!B$2)</f>
        <v>37.694200000000002</v>
      </c>
      <c r="G8284" s="18" t="str">
        <f t="shared" si="259"/>
        <v>0.05 + 0</v>
      </c>
      <c r="H8284" s="27">
        <f>[1]!b_dq_pctchange($A8284,日期设置!$B$2,1)/100</f>
        <v>0</v>
      </c>
      <c r="I8284" s="26">
        <f>[1]!b_pq_pctchange(A8284,日期设置!$B$4,日期设置!$B$2,1)</f>
        <v>0</v>
      </c>
      <c r="J8284" s="26">
        <f>[1]!b_pq_pctchange(A8284,日期设置!$C$4,日期设置!$B$2,1)</f>
        <v>0</v>
      </c>
      <c r="K8284" s="52">
        <f>[1]!b_dq_amount($A8284,日期设置!B$2,2,10000)</f>
        <v>0</v>
      </c>
      <c r="L8284" s="26">
        <f>[1]!b_info_latestpar(A8284,日期设置!$B$2)</f>
        <v>37.700000000000003</v>
      </c>
      <c r="M8284" s="6">
        <f>[1]!b_info_outstandingbalance($A8284,日期设置!B$2)</f>
        <v>1.885</v>
      </c>
      <c r="N8284" s="7" t="str">
        <f>[1]!b_info_latestissurercreditrating2(A8284,日期设置!$B$2,"102","1")</f>
        <v>CC</v>
      </c>
      <c r="O8284" s="44">
        <v>7.35</v>
      </c>
      <c r="P8284" s="9" t="str">
        <f>[1]!b_info_repurchasedate(A8284)</f>
        <v>2016-04-12</v>
      </c>
      <c r="Q8284" s="44" t="s">
        <v>17260</v>
      </c>
      <c r="R8284" s="2" t="str">
        <f>IF((--IF(P8284=0,Q8284,P8284))&gt;(--日期设置!$B$2),IF(P8284=0,Q8284,P8284),Q8284)</f>
        <v>2021-04-12</v>
      </c>
      <c r="S8284" s="32" t="s">
        <v>18889</v>
      </c>
      <c r="T8284" s="8">
        <f>[1]!b_anal_ptmyear($A8284,日期设置!$B$2)</f>
        <v>5.7534246575342465E-2</v>
      </c>
      <c r="U8284" s="8">
        <f>[1]!b_anal_termifexercise($A8284,日期设置!B$2)</f>
        <v>0</v>
      </c>
      <c r="V8284" s="10">
        <f>[1]!b_dq_dirtyprice(A8284,日期设置!$B$2)</f>
        <v>37.702199999999998</v>
      </c>
      <c r="W8284" s="11">
        <f>IF(U8284=0,ROUNDUP((Q8284-日期设置!$B$2)/365,0),ROUNDUP((R8284-日期设置!$B$2)/365,0))</f>
        <v>1</v>
      </c>
      <c r="X8284" s="18">
        <f>_xlfn.IFNA(VLOOKUP(A8284,过往入选债券!A:D,4,0),2)</f>
        <v>2</v>
      </c>
      <c r="Y8284">
        <f>_xlfn.IFNA(VLOOKUP(C8284,[2]Sheet1!$A:$A,1,0),3)</f>
        <v>3</v>
      </c>
    </row>
    <row r="8285" spans="1:25" hidden="1" x14ac:dyDescent="0.2">
      <c r="A8285" s="29" t="s">
        <v>1682</v>
      </c>
      <c r="B8285" s="29" t="s">
        <v>1683</v>
      </c>
      <c r="C8285" s="40" t="s">
        <v>1484</v>
      </c>
      <c r="D8285" s="26" t="str">
        <f>[1]!b_calc_yield(A8285,日期设置!$B$2,F8285,1,R8285,1,O8285,L8285,S8285,)</f>
        <v>Fetching...</v>
      </c>
      <c r="E8285" s="26">
        <f t="shared" si="258"/>
        <v>11.771307047796675</v>
      </c>
      <c r="F8285" s="18">
        <f>[1]!b_dq_cleanprice($A8285,日期设置!B$2)</f>
        <v>100.5</v>
      </c>
      <c r="G8285" s="18" t="str">
        <f t="shared" si="259"/>
        <v>2.00 + 0.00</v>
      </c>
      <c r="H8285" s="27">
        <f>[1]!b_dq_pctchange($A8285,日期设置!$B$2,1)/100</f>
        <v>0</v>
      </c>
      <c r="I8285" s="26">
        <f>[1]!b_pq_pctchange(A8285,日期设置!$B$4,日期设置!$B$2,1)</f>
        <v>0</v>
      </c>
      <c r="J8285" s="26">
        <f>[1]!b_pq_pctchange(A8285,日期设置!$C$4,日期设置!$B$2,1)</f>
        <v>0</v>
      </c>
      <c r="K8285" s="52">
        <f>[1]!b_dq_amount($A8285,日期设置!B$2,2,10000)</f>
        <v>0</v>
      </c>
      <c r="L8285" s="26">
        <f>[1]!b_info_latestpar(A8285,日期设置!$B$2)</f>
        <v>100</v>
      </c>
      <c r="M8285" s="6">
        <f>[1]!b_info_outstandingbalance($A8285,日期设置!B$2)</f>
        <v>5</v>
      </c>
      <c r="N8285" s="7">
        <f>[1]!b_info_latestissurercreditrating2(A8285,日期设置!$B$2,"102","1")</f>
        <v>0</v>
      </c>
      <c r="O8285" s="44">
        <v>6.54</v>
      </c>
      <c r="P8285" s="9">
        <f>[1]!b_info_repurchasedate(A8285)</f>
        <v>0</v>
      </c>
      <c r="Q8285" s="44" t="s">
        <v>16574</v>
      </c>
      <c r="R8285" s="2" t="str">
        <f>IF((--IF(P8285=0,Q8285,P8285))&gt;(--日期设置!$B$2),IF(P8285=0,Q8285,P8285),Q8285)</f>
        <v>2023-03-23</v>
      </c>
      <c r="S8285" s="32" t="s">
        <v>18537</v>
      </c>
      <c r="T8285" s="8">
        <f>[1]!b_anal_ptmyear($A8285,日期设置!$B$2)</f>
        <v>2.0027397260273974</v>
      </c>
      <c r="U8285" s="8">
        <f>[1]!b_anal_termifexercise($A8285,日期设置!B$2)</f>
        <v>2.7397260273972603E-3</v>
      </c>
      <c r="V8285" s="10">
        <f>[1]!b_dq_dirtyprice(A8285,日期设置!$B$2)</f>
        <v>107.02209999999999</v>
      </c>
      <c r="W8285" s="11">
        <f>IF(U8285=0,ROUNDUP((Q8285-日期设置!$B$2)/365,0),ROUNDUP((R8285-日期设置!$B$2)/365,0))</f>
        <v>3</v>
      </c>
      <c r="X8285" s="18">
        <f>_xlfn.IFNA(VLOOKUP(A8285,过往入选债券!A:D,4,0),2)</f>
        <v>2</v>
      </c>
      <c r="Y8285">
        <f>_xlfn.IFNA(VLOOKUP(C8285,[2]Sheet1!$A:$A,1,0),3)</f>
        <v>3</v>
      </c>
    </row>
    <row r="8286" spans="1:25" hidden="1" x14ac:dyDescent="0.2">
      <c r="A8286" s="29" t="s">
        <v>11873</v>
      </c>
      <c r="B8286" s="29" t="s">
        <v>11874</v>
      </c>
      <c r="C8286" s="40" t="s">
        <v>2027</v>
      </c>
      <c r="D8286" s="26" t="str">
        <f>[1]!b_calc_yield(A8286,日期设置!$B$2,F8286,1,R8286,1,O8286,L8286,S8286,)</f>
        <v>Fetching...</v>
      </c>
      <c r="E8286" s="26">
        <f t="shared" si="258"/>
        <v>25.753491332509636</v>
      </c>
      <c r="F8286" s="18">
        <f>[1]!b_dq_cleanprice($A8286,日期设置!B$2)</f>
        <v>20.14</v>
      </c>
      <c r="G8286" s="18" t="str">
        <f t="shared" si="259"/>
        <v>0.10 + 0</v>
      </c>
      <c r="H8286" s="27">
        <f>[1]!b_dq_pctchange($A8286,日期设置!$B$2,1)/100</f>
        <v>0</v>
      </c>
      <c r="I8286" s="26">
        <f>[1]!b_pq_pctchange(A8286,日期设置!$B$4,日期设置!$B$2,1)</f>
        <v>0</v>
      </c>
      <c r="J8286" s="26">
        <f>[1]!b_pq_pctchange(A8286,日期设置!$C$4,日期设置!$B$2,1)</f>
        <v>0</v>
      </c>
      <c r="K8286" s="52">
        <f>[1]!b_dq_amount($A8286,日期设置!B$2,2,10000)</f>
        <v>0</v>
      </c>
      <c r="L8286" s="26">
        <f>[1]!b_info_latestpar(A8286,日期设置!$B$2)</f>
        <v>19.999999999999996</v>
      </c>
      <c r="M8286" s="6">
        <f>[1]!b_info_outstandingbalance($A8286,日期设置!B$2)</f>
        <v>1</v>
      </c>
      <c r="N8286" s="7" t="str">
        <f>[1]!b_info_latestissurercreditrating2(A8286,日期设置!$B$2,"102","1")</f>
        <v>AA+</v>
      </c>
      <c r="O8286" s="44">
        <v>6.87</v>
      </c>
      <c r="P8286" s="9">
        <f>[1]!b_info_repurchasedate(A8286)</f>
        <v>0</v>
      </c>
      <c r="Q8286" s="44" t="s">
        <v>16441</v>
      </c>
      <c r="R8286" s="2" t="str">
        <f>IF((--IF(P8286=0,Q8286,P8286))&gt;(--日期设置!$B$2),IF(P8286=0,Q8286,P8286),Q8286)</f>
        <v>2021-04-30</v>
      </c>
      <c r="S8286" s="32" t="s">
        <v>18206</v>
      </c>
      <c r="T8286" s="8">
        <f>[1]!b_anal_ptmyear($A8286,日期设置!$B$2)</f>
        <v>0.10684931506849316</v>
      </c>
      <c r="U8286" s="8">
        <f>[1]!b_anal_termifexercise($A8286,日期设置!B$2)</f>
        <v>0</v>
      </c>
      <c r="V8286" s="10">
        <f>[1]!b_dq_dirtyprice(A8286,日期设置!$B$2)</f>
        <v>21.3672</v>
      </c>
      <c r="W8286" s="11">
        <f>IF(U8286=0,ROUNDUP((Q8286-日期设置!$B$2)/365,0),ROUNDUP((R8286-日期设置!$B$2)/365,0))</f>
        <v>1</v>
      </c>
      <c r="X8286" s="18">
        <f>_xlfn.IFNA(VLOOKUP(A8286,过往入选债券!A:D,4,0),2)</f>
        <v>2</v>
      </c>
      <c r="Y8286">
        <f>_xlfn.IFNA(VLOOKUP(C8286,[2]Sheet1!$A:$A,1,0),3)</f>
        <v>3</v>
      </c>
    </row>
    <row r="8287" spans="1:25" hidden="1" x14ac:dyDescent="0.2">
      <c r="A8287" s="29" t="s">
        <v>11790</v>
      </c>
      <c r="B8287" s="29" t="s">
        <v>11791</v>
      </c>
      <c r="C8287" s="40" t="s">
        <v>604</v>
      </c>
      <c r="D8287" s="26" t="str">
        <f>[1]!b_calc_yield(A8287,日期设置!$B$2,F8287,1,R8287,1,O8287,L8287,S8287,)</f>
        <v>Fetching...</v>
      </c>
      <c r="E8287" s="26">
        <f t="shared" si="258"/>
        <v>25.902229050253123</v>
      </c>
      <c r="F8287" s="18">
        <f>[1]!b_dq_cleanprice($A8287,日期设置!B$2)</f>
        <v>20.113399999999999</v>
      </c>
      <c r="G8287" s="18" t="str">
        <f t="shared" si="259"/>
        <v>0.10 + 0</v>
      </c>
      <c r="H8287" s="27">
        <f>[1]!b_dq_pctchange($A8287,日期设置!$B$2,1)/100</f>
        <v>0</v>
      </c>
      <c r="I8287" s="26">
        <f>[1]!b_pq_pctchange(A8287,日期设置!$B$4,日期设置!$B$2,1)</f>
        <v>0</v>
      </c>
      <c r="J8287" s="26">
        <f>[1]!b_pq_pctchange(A8287,日期设置!$C$4,日期设置!$B$2,1)</f>
        <v>-0.4597576003523664</v>
      </c>
      <c r="K8287" s="52">
        <f>[1]!b_dq_amount($A8287,日期设置!B$2,2,10000)</f>
        <v>0</v>
      </c>
      <c r="L8287" s="26">
        <f>[1]!b_info_latestpar(A8287,日期设置!$B$2)</f>
        <v>19.999999999999996</v>
      </c>
      <c r="M8287" s="6">
        <f>[1]!b_info_outstandingbalance($A8287,日期设置!B$2)</f>
        <v>2.4</v>
      </c>
      <c r="N8287" s="7" t="str">
        <f>[1]!b_info_latestissurercreditrating2(A8287,日期设置!$B$2,"102","1")</f>
        <v>AA+</v>
      </c>
      <c r="O8287" s="44">
        <v>6.88</v>
      </c>
      <c r="P8287" s="9">
        <f>[1]!b_info_repurchasedate(A8287)</f>
        <v>0</v>
      </c>
      <c r="Q8287" s="44" t="s">
        <v>16404</v>
      </c>
      <c r="R8287" s="2" t="str">
        <f>IF((--IF(P8287=0,Q8287,P8287))&gt;(--日期设置!$B$2),IF(P8287=0,Q8287,P8287),Q8287)</f>
        <v>2021-04-28</v>
      </c>
      <c r="S8287" s="32" t="s">
        <v>18287</v>
      </c>
      <c r="T8287" s="8">
        <f>[1]!b_anal_ptmyear($A8287,日期设置!$B$2)</f>
        <v>0.10136986301369863</v>
      </c>
      <c r="U8287" s="8">
        <f>[1]!b_anal_termifexercise($A8287,日期设置!B$2)</f>
        <v>0</v>
      </c>
      <c r="V8287" s="10">
        <f>[1]!b_dq_dirtyprice(A8287,日期设置!$B$2)</f>
        <v>21.349900000000002</v>
      </c>
      <c r="W8287" s="11">
        <f>IF(U8287=0,ROUNDUP((Q8287-日期设置!$B$2)/365,0),ROUNDUP((R8287-日期设置!$B$2)/365,0))</f>
        <v>1</v>
      </c>
      <c r="X8287" s="18">
        <f>_xlfn.IFNA(VLOOKUP(A8287,过往入选债券!A:D,4,0),2)</f>
        <v>2</v>
      </c>
      <c r="Y8287">
        <f>_xlfn.IFNA(VLOOKUP(C8287,[2]Sheet1!$A:$A,1,0),3)</f>
        <v>3</v>
      </c>
    </row>
    <row r="8288" spans="1:25" hidden="1" x14ac:dyDescent="0.2">
      <c r="A8288" s="29" t="s">
        <v>11866</v>
      </c>
      <c r="B8288" s="29" t="s">
        <v>11867</v>
      </c>
      <c r="C8288" s="40" t="s">
        <v>877</v>
      </c>
      <c r="D8288" s="26" t="str">
        <f>[1]!b_calc_yield(A8288,日期设置!$B$2,F8288,1,R8288,1,O8288,L8288,S8288,)</f>
        <v>Fetching...</v>
      </c>
      <c r="E8288" s="26">
        <f t="shared" si="258"/>
        <v>28.625189567692043</v>
      </c>
      <c r="F8288" s="18">
        <f>[1]!b_dq_cleanprice($A8288,日期设置!B$2)</f>
        <v>20.02</v>
      </c>
      <c r="G8288" s="18" t="str">
        <f t="shared" si="259"/>
        <v>0.10 + 0</v>
      </c>
      <c r="H8288" s="27">
        <f>[1]!b_dq_pctchange($A8288,日期设置!$B$2,1)/100</f>
        <v>0</v>
      </c>
      <c r="I8288" s="26">
        <f>[1]!b_pq_pctchange(A8288,日期设置!$B$4,日期设置!$B$2,1)</f>
        <v>0</v>
      </c>
      <c r="J8288" s="26">
        <f>[1]!b_pq_pctchange(A8288,日期设置!$C$4,日期设置!$B$2,1)</f>
        <v>-0.55138840594108918</v>
      </c>
      <c r="K8288" s="52">
        <f>[1]!b_dq_amount($A8288,日期设置!B$2,2,10000)</f>
        <v>0</v>
      </c>
      <c r="L8288" s="26">
        <f>[1]!b_info_latestpar(A8288,日期设置!$B$2)</f>
        <v>19.999999999999996</v>
      </c>
      <c r="M8288" s="6">
        <f>[1]!b_info_outstandingbalance($A8288,日期设置!B$2)</f>
        <v>3</v>
      </c>
      <c r="N8288" s="7" t="str">
        <f>[1]!b_info_latestissurercreditrating2(A8288,日期设置!$B$2,"102","1")</f>
        <v>AA</v>
      </c>
      <c r="O8288" s="44">
        <v>7.48</v>
      </c>
      <c r="P8288" s="9">
        <f>[1]!b_info_repurchasedate(A8288)</f>
        <v>0</v>
      </c>
      <c r="Q8288" s="44" t="s">
        <v>16404</v>
      </c>
      <c r="R8288" s="2" t="str">
        <f>IF((--IF(P8288=0,Q8288,P8288))&gt;(--日期设置!$B$2),IF(P8288=0,Q8288,P8288),Q8288)</f>
        <v>2021-04-28</v>
      </c>
      <c r="S8288" s="32" t="s">
        <v>18287</v>
      </c>
      <c r="T8288" s="8">
        <f>[1]!b_anal_ptmyear($A8288,日期设置!$B$2)</f>
        <v>0.10136986301369863</v>
      </c>
      <c r="U8288" s="8">
        <f>[1]!b_anal_termifexercise($A8288,日期设置!B$2)</f>
        <v>0</v>
      </c>
      <c r="V8288" s="10">
        <f>[1]!b_dq_dirtyprice(A8288,日期设置!$B$2)</f>
        <v>21.3644</v>
      </c>
      <c r="W8288" s="11">
        <f>IF(U8288=0,ROUNDUP((Q8288-日期设置!$B$2)/365,0),ROUNDUP((R8288-日期设置!$B$2)/365,0))</f>
        <v>1</v>
      </c>
      <c r="X8288" s="18">
        <f>_xlfn.IFNA(VLOOKUP(A8288,过往入选债券!A:D,4,0),2)</f>
        <v>2</v>
      </c>
      <c r="Y8288">
        <f>_xlfn.IFNA(VLOOKUP(C8288,[2]Sheet1!$A:$A,1,0),3)</f>
        <v>3</v>
      </c>
    </row>
    <row r="8289" spans="1:25" hidden="1" x14ac:dyDescent="0.2">
      <c r="A8289" s="29" t="s">
        <v>11861</v>
      </c>
      <c r="B8289" s="29" t="s">
        <v>11862</v>
      </c>
      <c r="C8289" s="40" t="s">
        <v>104</v>
      </c>
      <c r="D8289" s="26" t="str">
        <f>[1]!b_calc_yield(A8289,日期设置!$B$2,F8289,1,R8289,1,O8289,L8289,S8289,)</f>
        <v>Fetching...</v>
      </c>
      <c r="E8289" s="26">
        <f t="shared" si="258"/>
        <v>27.596162801527413</v>
      </c>
      <c r="F8289" s="18">
        <f>[1]!b_dq_cleanprice($A8289,日期设置!B$2)</f>
        <v>20.143999999999998</v>
      </c>
      <c r="G8289" s="18" t="str">
        <f t="shared" si="259"/>
        <v>0.10 + 0</v>
      </c>
      <c r="H8289" s="27">
        <f>[1]!b_dq_pctchange($A8289,日期设置!$B$2,1)/100</f>
        <v>0</v>
      </c>
      <c r="I8289" s="26">
        <f>[1]!b_pq_pctchange(A8289,日期设置!$B$4,日期设置!$B$2,1)</f>
        <v>0</v>
      </c>
      <c r="J8289" s="26">
        <f>[1]!b_pq_pctchange(A8289,日期设置!$C$4,日期设置!$B$2,1)</f>
        <v>0</v>
      </c>
      <c r="K8289" s="52">
        <f>[1]!b_dq_amount($A8289,日期设置!B$2,2,10000)</f>
        <v>0</v>
      </c>
      <c r="L8289" s="26">
        <f>[1]!b_info_latestpar(A8289,日期设置!$B$2)</f>
        <v>19.999999999999996</v>
      </c>
      <c r="M8289" s="6">
        <f>[1]!b_info_outstandingbalance($A8289,日期设置!B$2)</f>
        <v>2.4</v>
      </c>
      <c r="N8289" s="7" t="str">
        <f>[1]!b_info_latestissurercreditrating2(A8289,日期设置!$B$2,"102","1")</f>
        <v>AA</v>
      </c>
      <c r="O8289" s="44">
        <v>7.4</v>
      </c>
      <c r="P8289" s="9">
        <f>[1]!b_info_repurchasedate(A8289)</f>
        <v>0</v>
      </c>
      <c r="Q8289" s="44" t="s">
        <v>16404</v>
      </c>
      <c r="R8289" s="2" t="str">
        <f>IF((--IF(P8289=0,Q8289,P8289))&gt;(--日期设置!$B$2),IF(P8289=0,Q8289,P8289),Q8289)</f>
        <v>2021-04-28</v>
      </c>
      <c r="S8289" s="32" t="s">
        <v>18287</v>
      </c>
      <c r="T8289" s="8">
        <f>[1]!b_anal_ptmyear($A8289,日期设置!$B$2)</f>
        <v>0.10136986301369863</v>
      </c>
      <c r="U8289" s="8">
        <f>[1]!b_anal_termifexercise($A8289,日期设置!B$2)</f>
        <v>0</v>
      </c>
      <c r="V8289" s="10">
        <f>[1]!b_dq_dirtyprice(A8289,日期设置!$B$2)</f>
        <v>21.474</v>
      </c>
      <c r="W8289" s="11">
        <f>IF(U8289=0,ROUNDUP((Q8289-日期设置!$B$2)/365,0),ROUNDUP((R8289-日期设置!$B$2)/365,0))</f>
        <v>1</v>
      </c>
      <c r="X8289" s="18">
        <f>_xlfn.IFNA(VLOOKUP(A8289,过往入选债券!A:D,4,0),2)</f>
        <v>2</v>
      </c>
      <c r="Y8289">
        <f>_xlfn.IFNA(VLOOKUP(C8289,[2]Sheet1!$A:$A,1,0),3)</f>
        <v>3</v>
      </c>
    </row>
    <row r="8290" spans="1:25" hidden="1" x14ac:dyDescent="0.2">
      <c r="A8290" s="29" t="s">
        <v>11875</v>
      </c>
      <c r="B8290" s="29" t="s">
        <v>11876</v>
      </c>
      <c r="C8290" s="40" t="s">
        <v>1315</v>
      </c>
      <c r="D8290" s="26" t="str">
        <f>[1]!b_calc_yield(A8290,日期设置!$B$2,F8290,1,R8290,1,O8290,L8290,S8290,)</f>
        <v>Fetching...</v>
      </c>
      <c r="E8290" s="26">
        <f t="shared" si="258"/>
        <v>29.385372937047947</v>
      </c>
      <c r="F8290" s="18">
        <f>[1]!b_dq_cleanprice($A8290,日期设置!B$2)</f>
        <v>20.0886</v>
      </c>
      <c r="G8290" s="18" t="str">
        <f t="shared" si="259"/>
        <v>0.10 + 0</v>
      </c>
      <c r="H8290" s="27">
        <f>[1]!b_dq_pctchange($A8290,日期设置!$B$2,1)/100</f>
        <v>0</v>
      </c>
      <c r="I8290" s="26">
        <f>[1]!b_pq_pctchange(A8290,日期设置!$B$4,日期设置!$B$2,1)</f>
        <v>-0.83523383585581856</v>
      </c>
      <c r="J8290" s="26">
        <f>[1]!b_pq_pctchange(A8290,日期设置!$C$4,日期设置!$B$2,1)</f>
        <v>-0.83523383585581856</v>
      </c>
      <c r="K8290" s="52">
        <f>[1]!b_dq_amount($A8290,日期设置!B$2,2,10000)</f>
        <v>0</v>
      </c>
      <c r="L8290" s="26">
        <f>[1]!b_info_latestpar(A8290,日期设置!$B$2)</f>
        <v>19.999999999999996</v>
      </c>
      <c r="M8290" s="6">
        <f>[1]!b_info_outstandingbalance($A8290,日期设置!B$2)</f>
        <v>2</v>
      </c>
      <c r="N8290" s="7" t="str">
        <f>[1]!b_info_latestissurercreditrating2(A8290,日期设置!$B$2,"102","1")</f>
        <v>AA</v>
      </c>
      <c r="O8290" s="44">
        <v>7.8</v>
      </c>
      <c r="P8290" s="9">
        <f>[1]!b_info_repurchasedate(A8290)</f>
        <v>0</v>
      </c>
      <c r="Q8290" s="44" t="s">
        <v>16178</v>
      </c>
      <c r="R8290" s="2" t="str">
        <f>IF((--IF(P8290=0,Q8290,P8290))&gt;(--日期设置!$B$2),IF(P8290=0,Q8290,P8290),Q8290)</f>
        <v>2021-04-29</v>
      </c>
      <c r="S8290" s="32" t="s">
        <v>18078</v>
      </c>
      <c r="T8290" s="8">
        <f>[1]!b_anal_ptmyear($A8290,日期设置!$B$2)</f>
        <v>0.10410958904109589</v>
      </c>
      <c r="U8290" s="8">
        <f>[1]!b_anal_termifexercise($A8290,日期设置!B$2)</f>
        <v>0</v>
      </c>
      <c r="V8290" s="10">
        <f>[1]!b_dq_dirtyprice(A8290,日期设置!$B$2)</f>
        <v>21.4862</v>
      </c>
      <c r="W8290" s="11">
        <f>IF(U8290=0,ROUNDUP((Q8290-日期设置!$B$2)/365,0),ROUNDUP((R8290-日期设置!$B$2)/365,0))</f>
        <v>1</v>
      </c>
      <c r="X8290" s="18">
        <f>_xlfn.IFNA(VLOOKUP(A8290,过往入选债券!A:D,4,0),2)</f>
        <v>2</v>
      </c>
      <c r="Y8290">
        <f>_xlfn.IFNA(VLOOKUP(C8290,[2]Sheet1!$A:$A,1,0),3)</f>
        <v>3</v>
      </c>
    </row>
    <row r="8291" spans="1:25" hidden="1" x14ac:dyDescent="0.2">
      <c r="A8291" s="29" t="s">
        <v>11863</v>
      </c>
      <c r="B8291" s="29" t="s">
        <v>11864</v>
      </c>
      <c r="C8291" s="40" t="s">
        <v>11865</v>
      </c>
      <c r="D8291" s="26" t="str">
        <f>[1]!b_calc_yield(A8291,日期设置!$B$2,F8291,1,R8291,1,O8291,L8291,S8291,)</f>
        <v>Fetching...</v>
      </c>
      <c r="E8291" s="26">
        <f t="shared" si="258"/>
        <v>28.9733811978228</v>
      </c>
      <c r="F8291" s="18">
        <f>[1]!b_dq_cleanprice($A8291,日期设置!B$2)</f>
        <v>20.093399999999999</v>
      </c>
      <c r="G8291" s="18" t="str">
        <f t="shared" si="259"/>
        <v>0.10 + 0</v>
      </c>
      <c r="H8291" s="27">
        <f>[1]!b_dq_pctchange($A8291,日期设置!$B$2,1)/100</f>
        <v>0</v>
      </c>
      <c r="I8291" s="26">
        <f>[1]!b_pq_pctchange(A8291,日期设置!$B$4,日期设置!$B$2,1)</f>
        <v>-0.40446096654275915</v>
      </c>
      <c r="J8291" s="26">
        <f>[1]!b_pq_pctchange(A8291,日期设置!$C$4,日期设置!$B$2,1)</f>
        <v>-0.40446096654275915</v>
      </c>
      <c r="K8291" s="52">
        <f>[1]!b_dq_amount($A8291,日期设置!B$2,2,10000)</f>
        <v>0</v>
      </c>
      <c r="L8291" s="26">
        <f>[1]!b_info_latestpar(A8291,日期设置!$B$2)</f>
        <v>19.999999999999996</v>
      </c>
      <c r="M8291" s="6">
        <f>[1]!b_info_outstandingbalance($A8291,日期设置!B$2)</f>
        <v>3</v>
      </c>
      <c r="N8291" s="7" t="str">
        <f>[1]!b_info_latestissurercreditrating2(A8291,日期设置!$B$2,"102","1")</f>
        <v>AA</v>
      </c>
      <c r="O8291" s="44">
        <v>7.7</v>
      </c>
      <c r="P8291" s="9">
        <f>[1]!b_info_repurchasedate(A8291)</f>
        <v>0</v>
      </c>
      <c r="Q8291" s="44" t="s">
        <v>16404</v>
      </c>
      <c r="R8291" s="2" t="str">
        <f>IF((--IF(P8291=0,Q8291,P8291))&gt;(--日期设置!$B$2),IF(P8291=0,Q8291,P8291),Q8291)</f>
        <v>2021-04-28</v>
      </c>
      <c r="S8291" s="32" t="s">
        <v>18287</v>
      </c>
      <c r="T8291" s="8">
        <f>[1]!b_anal_ptmyear($A8291,日期设置!$B$2)</f>
        <v>0.10136986301369863</v>
      </c>
      <c r="U8291" s="8">
        <f>[1]!b_anal_termifexercise($A8291,日期设置!B$2)</f>
        <v>0</v>
      </c>
      <c r="V8291" s="10">
        <f>[1]!b_dq_dirtyprice(A8291,日期设置!$B$2)</f>
        <v>21.4773</v>
      </c>
      <c r="W8291" s="11">
        <f>IF(U8291=0,ROUNDUP((Q8291-日期设置!$B$2)/365,0),ROUNDUP((R8291-日期设置!$B$2)/365,0))</f>
        <v>1</v>
      </c>
      <c r="X8291" s="18">
        <f>_xlfn.IFNA(VLOOKUP(A8291,过往入选债券!A:D,4,0),2)</f>
        <v>2</v>
      </c>
      <c r="Y8291">
        <f>_xlfn.IFNA(VLOOKUP(C8291,[2]Sheet1!$A:$A,1,0),3)</f>
        <v>3</v>
      </c>
    </row>
    <row r="8292" spans="1:25" hidden="1" x14ac:dyDescent="0.2">
      <c r="A8292" s="29" t="s">
        <v>11630</v>
      </c>
      <c r="B8292" s="29" t="s">
        <v>11631</v>
      </c>
      <c r="C8292" s="40" t="s">
        <v>88</v>
      </c>
      <c r="D8292" s="26" t="str">
        <f>[1]!b_calc_yield(A8292,日期设置!$B$2,F8292,1,R8292,1,O8292,L8292,S8292,)</f>
        <v>Fetching...</v>
      </c>
      <c r="E8292" s="26">
        <f t="shared" si="258"/>
        <v>17.69505046231945</v>
      </c>
      <c r="F8292" s="18">
        <f>[1]!b_dq_cleanprice($A8292,日期设置!B$2)</f>
        <v>25.040700000000001</v>
      </c>
      <c r="G8292" s="18" t="str">
        <f t="shared" si="259"/>
        <v>0.06 + 0</v>
      </c>
      <c r="H8292" s="27">
        <f>[1]!b_dq_pctchange($A8292,日期设置!$B$2,1)/100</f>
        <v>0</v>
      </c>
      <c r="I8292" s="26">
        <f>[1]!b_pq_pctchange(A8292,日期设置!$B$4,日期设置!$B$2,1)</f>
        <v>0</v>
      </c>
      <c r="J8292" s="26">
        <f>[1]!b_pq_pctchange(A8292,日期设置!$C$4,日期设置!$B$2,1)</f>
        <v>0</v>
      </c>
      <c r="K8292" s="52">
        <f>[1]!b_dq_amount($A8292,日期设置!B$2,2,10000)</f>
        <v>0</v>
      </c>
      <c r="L8292" s="26">
        <f>[1]!b_info_latestpar(A8292,日期设置!$B$2)</f>
        <v>25</v>
      </c>
      <c r="M8292" s="6">
        <f>[1]!b_info_outstandingbalance($A8292,日期设置!B$2)</f>
        <v>3</v>
      </c>
      <c r="N8292" s="7" t="str">
        <f>[1]!b_info_latestissurercreditrating2(A8292,日期设置!$B$2,"102","1")</f>
        <v>AA</v>
      </c>
      <c r="O8292" s="44">
        <v>6.16</v>
      </c>
      <c r="P8292" s="9">
        <f>[1]!b_info_repurchasedate(A8292)</f>
        <v>0</v>
      </c>
      <c r="Q8292" s="44" t="s">
        <v>16572</v>
      </c>
      <c r="R8292" s="2" t="str">
        <f>IF((--IF(P8292=0,Q8292,P8292))&gt;(--日期设置!$B$2),IF(P8292=0,Q8292,P8292),Q8292)</f>
        <v>2021-04-16</v>
      </c>
      <c r="S8292" s="32" t="s">
        <v>19027</v>
      </c>
      <c r="T8292" s="8">
        <f>[1]!b_anal_ptmyear($A8292,日期设置!$B$2)</f>
        <v>6.8493150684931503E-2</v>
      </c>
      <c r="U8292" s="8">
        <f>[1]!b_anal_termifexercise($A8292,日期设置!B$2)</f>
        <v>0</v>
      </c>
      <c r="V8292" s="10">
        <f>[1]!b_dq_dirtyprice(A8292,日期设置!$B$2)</f>
        <v>26.475200000000001</v>
      </c>
      <c r="W8292" s="11">
        <f>IF(U8292=0,ROUNDUP((Q8292-日期设置!$B$2)/365,0),ROUNDUP((R8292-日期设置!$B$2)/365,0))</f>
        <v>1</v>
      </c>
      <c r="X8292" s="18">
        <f>_xlfn.IFNA(VLOOKUP(A8292,过往入选债券!A:D,4,0),2)</f>
        <v>2</v>
      </c>
      <c r="Y8292">
        <f>_xlfn.IFNA(VLOOKUP(C8292,[2]Sheet1!$A:$A,1,0),3)</f>
        <v>3</v>
      </c>
    </row>
    <row r="8293" spans="1:25" hidden="1" x14ac:dyDescent="0.2">
      <c r="A8293" s="29" t="s">
        <v>11755</v>
      </c>
      <c r="B8293" s="29" t="s">
        <v>11756</v>
      </c>
      <c r="C8293" s="40" t="s">
        <v>4067</v>
      </c>
      <c r="D8293" s="26" t="str">
        <f>[1]!b_calc_yield(A8293,日期设置!$B$2,F8293,1,R8293,1,O8293,L8293,S8293,)</f>
        <v>Fetching...</v>
      </c>
      <c r="E8293" s="26">
        <f t="shared" si="258"/>
        <v>31.416381699806095</v>
      </c>
      <c r="F8293" s="18">
        <f>[1]!b_dq_cleanprice($A8293,日期设置!B$2)</f>
        <v>20.110199999999999</v>
      </c>
      <c r="G8293" s="18" t="str">
        <f t="shared" si="259"/>
        <v>0.10 + 0</v>
      </c>
      <c r="H8293" s="27">
        <f>[1]!b_dq_pctchange($A8293,日期设置!$B$2,1)/100</f>
        <v>0</v>
      </c>
      <c r="I8293" s="26">
        <f>[1]!b_pq_pctchange(A8293,日期设置!$B$4,日期设置!$B$2,1)</f>
        <v>0</v>
      </c>
      <c r="J8293" s="26">
        <f>[1]!b_pq_pctchange(A8293,日期设置!$C$4,日期设置!$B$2,1)</f>
        <v>-1.5860587345786319</v>
      </c>
      <c r="K8293" s="52">
        <f>[1]!b_dq_amount($A8293,日期设置!B$2,2,10000)</f>
        <v>0</v>
      </c>
      <c r="L8293" s="26">
        <f>[1]!b_info_latestpar(A8293,日期设置!$B$2)</f>
        <v>19.999999999999996</v>
      </c>
      <c r="M8293" s="6">
        <f>[1]!b_info_outstandingbalance($A8293,日期设置!B$2)</f>
        <v>2.4</v>
      </c>
      <c r="N8293" s="7" t="str">
        <f>[1]!b_info_latestissurercreditrating2(A8293,日期设置!$B$2,"102","1")</f>
        <v>AA</v>
      </c>
      <c r="O8293" s="44">
        <v>8.4</v>
      </c>
      <c r="P8293" s="9">
        <f>[1]!b_info_repurchasedate(A8293)</f>
        <v>0</v>
      </c>
      <c r="Q8293" s="44" t="s">
        <v>16441</v>
      </c>
      <c r="R8293" s="2" t="str">
        <f>IF((--IF(P8293=0,Q8293,P8293))&gt;(--日期设置!$B$2),IF(P8293=0,Q8293,P8293),Q8293)</f>
        <v>2021-04-30</v>
      </c>
      <c r="S8293" s="32" t="s">
        <v>18206</v>
      </c>
      <c r="T8293" s="8">
        <f>[1]!b_anal_ptmyear($A8293,日期设置!$B$2)</f>
        <v>0.10684931506849316</v>
      </c>
      <c r="U8293" s="8">
        <f>[1]!b_anal_termifexercise($A8293,日期设置!B$2)</f>
        <v>0</v>
      </c>
      <c r="V8293" s="10">
        <f>[1]!b_dq_dirtyprice(A8293,日期设置!$B$2)</f>
        <v>21.610700000000001</v>
      </c>
      <c r="W8293" s="11">
        <f>IF(U8293=0,ROUNDUP((Q8293-日期设置!$B$2)/365,0),ROUNDUP((R8293-日期设置!$B$2)/365,0))</f>
        <v>1</v>
      </c>
      <c r="X8293" s="18">
        <f>_xlfn.IFNA(VLOOKUP(A8293,过往入选债券!A:D,4,0),2)</f>
        <v>2</v>
      </c>
      <c r="Y8293">
        <f>_xlfn.IFNA(VLOOKUP(C8293,[2]Sheet1!$A:$A,1,0),3)</f>
        <v>3</v>
      </c>
    </row>
    <row r="8294" spans="1:25" hidden="1" x14ac:dyDescent="0.2">
      <c r="A8294" s="29" t="s">
        <v>11868</v>
      </c>
      <c r="B8294" s="29" t="s">
        <v>11869</v>
      </c>
      <c r="C8294" s="40" t="s">
        <v>1661</v>
      </c>
      <c r="D8294" s="26" t="str">
        <f>[1]!b_calc_yield(A8294,日期设置!$B$2,F8294,1,R8294,1,O8294,L8294,S8294,)</f>
        <v>Fetching...</v>
      </c>
      <c r="E8294" s="26">
        <f t="shared" si="258"/>
        <v>29.400306108250994</v>
      </c>
      <c r="F8294" s="18">
        <f>[1]!b_dq_cleanprice($A8294,日期设置!B$2)</f>
        <v>20.141200000000001</v>
      </c>
      <c r="G8294" s="18" t="str">
        <f t="shared" si="259"/>
        <v>0.10 + 0</v>
      </c>
      <c r="H8294" s="27">
        <f>[1]!b_dq_pctchange($A8294,日期设置!$B$2,1)/100</f>
        <v>0</v>
      </c>
      <c r="I8294" s="26">
        <f>[1]!b_pq_pctchange(A8294,日期设置!$B$4,日期设置!$B$2,1)</f>
        <v>0</v>
      </c>
      <c r="J8294" s="26">
        <f>[1]!b_pq_pctchange(A8294,日期设置!$C$4,日期设置!$B$2,1)</f>
        <v>-1.9869096571692599</v>
      </c>
      <c r="K8294" s="52">
        <f>[1]!b_dq_amount($A8294,日期设置!B$2,2,10000)</f>
        <v>0</v>
      </c>
      <c r="L8294" s="26">
        <f>[1]!b_info_latestpar(A8294,日期设置!$B$2)</f>
        <v>19.999999999999996</v>
      </c>
      <c r="M8294" s="6">
        <f>[1]!b_info_outstandingbalance($A8294,日期设置!B$2)</f>
        <v>1.6</v>
      </c>
      <c r="N8294" s="7" t="str">
        <f>[1]!b_info_latestissurercreditrating2(A8294,日期设置!$B$2,"102","1")</f>
        <v>AA+</v>
      </c>
      <c r="O8294" s="44">
        <v>7.9</v>
      </c>
      <c r="P8294" s="9">
        <f>[1]!b_info_repurchasedate(A8294)</f>
        <v>0</v>
      </c>
      <c r="Q8294" s="44" t="s">
        <v>16404</v>
      </c>
      <c r="R8294" s="2" t="str">
        <f>IF((--IF(P8294=0,Q8294,P8294))&gt;(--日期设置!$B$2),IF(P8294=0,Q8294,P8294),Q8294)</f>
        <v>2021-04-28</v>
      </c>
      <c r="S8294" s="32" t="s">
        <v>18287</v>
      </c>
      <c r="T8294" s="8">
        <f>[1]!b_anal_ptmyear($A8294,日期设置!$B$2)</f>
        <v>0.10136986301369863</v>
      </c>
      <c r="U8294" s="8">
        <f>[1]!b_anal_termifexercise($A8294,日期设置!B$2)</f>
        <v>0</v>
      </c>
      <c r="V8294" s="10">
        <f>[1]!b_dq_dirtyprice(A8294,日期设置!$B$2)</f>
        <v>21.561</v>
      </c>
      <c r="W8294" s="11">
        <f>IF(U8294=0,ROUNDUP((Q8294-日期设置!$B$2)/365,0),ROUNDUP((R8294-日期设置!$B$2)/365,0))</f>
        <v>1</v>
      </c>
      <c r="X8294" s="18">
        <f>_xlfn.IFNA(VLOOKUP(A8294,过往入选债券!A:D,4,0),2)</f>
        <v>2</v>
      </c>
      <c r="Y8294">
        <f>_xlfn.IFNA(VLOOKUP(C8294,[2]Sheet1!$A:$A,1,0),3)</f>
        <v>3</v>
      </c>
    </row>
    <row r="8295" spans="1:25" hidden="1" x14ac:dyDescent="0.2">
      <c r="A8295" s="29" t="s">
        <v>11825</v>
      </c>
      <c r="B8295" s="29" t="s">
        <v>11826</v>
      </c>
      <c r="C8295" s="40" t="s">
        <v>3211</v>
      </c>
      <c r="D8295" s="26" t="str">
        <f>[1]!b_calc_yield(A8295,日期设置!$B$2,F8295,1,R8295,1,O8295,L8295,S8295,)</f>
        <v>Fetching...</v>
      </c>
      <c r="E8295" s="26">
        <f t="shared" si="258"/>
        <v>25.018603958922437</v>
      </c>
      <c r="F8295" s="18">
        <f>[1]!b_dq_cleanprice($A8295,日期设置!B$2)</f>
        <v>20.253</v>
      </c>
      <c r="G8295" s="18" t="str">
        <f t="shared" si="259"/>
        <v>0.09 + 0</v>
      </c>
      <c r="H8295" s="27">
        <f>[1]!b_dq_pctchange($A8295,日期设置!$B$2,1)/100</f>
        <v>0</v>
      </c>
      <c r="I8295" s="26">
        <f>[1]!b_pq_pctchange(A8295,日期设置!$B$4,日期设置!$B$2,1)</f>
        <v>0</v>
      </c>
      <c r="J8295" s="26">
        <f>[1]!b_pq_pctchange(A8295,日期设置!$C$4,日期设置!$B$2,1)</f>
        <v>0</v>
      </c>
      <c r="K8295" s="52">
        <f>[1]!b_dq_amount($A8295,日期设置!B$2,2,10000)</f>
        <v>0</v>
      </c>
      <c r="L8295" s="26">
        <f>[1]!b_info_latestpar(A8295,日期设置!$B$2)</f>
        <v>19.999999999999996</v>
      </c>
      <c r="M8295" s="6">
        <f>[1]!b_info_outstandingbalance($A8295,日期设置!B$2)</f>
        <v>2</v>
      </c>
      <c r="N8295" s="7" t="str">
        <f>[1]!b_info_latestissurercreditrating2(A8295,日期设置!$B$2,"102","1")</f>
        <v>AA+</v>
      </c>
      <c r="O8295" s="44">
        <v>6.88</v>
      </c>
      <c r="P8295" s="9">
        <f>[1]!b_info_repurchasedate(A8295)</f>
        <v>0</v>
      </c>
      <c r="Q8295" s="44" t="s">
        <v>16091</v>
      </c>
      <c r="R8295" s="2" t="str">
        <f>IF((--IF(P8295=0,Q8295,P8295))&gt;(--日期设置!$B$2),IF(P8295=0,Q8295,P8295),Q8295)</f>
        <v>2021-04-25</v>
      </c>
      <c r="S8295" s="32" t="s">
        <v>17876</v>
      </c>
      <c r="T8295" s="8">
        <f>[1]!b_anal_ptmyear($A8295,日期设置!$B$2)</f>
        <v>9.3150684931506855E-2</v>
      </c>
      <c r="U8295" s="8">
        <f>[1]!b_anal_termifexercise($A8295,日期设置!B$2)</f>
        <v>0</v>
      </c>
      <c r="V8295" s="10">
        <f>[1]!b_dq_dirtyprice(A8295,日期设置!$B$2)</f>
        <v>21.500800000000002</v>
      </c>
      <c r="W8295" s="11">
        <f>IF(U8295=0,ROUNDUP((Q8295-日期设置!$B$2)/365,0),ROUNDUP((R8295-日期设置!$B$2)/365,0))</f>
        <v>1</v>
      </c>
      <c r="X8295" s="18">
        <f>_xlfn.IFNA(VLOOKUP(A8295,过往入选债券!A:D,4,0),2)</f>
        <v>2</v>
      </c>
      <c r="Y8295">
        <f>_xlfn.IFNA(VLOOKUP(C8295,[2]Sheet1!$A:$A,1,0),3)</f>
        <v>3</v>
      </c>
    </row>
    <row r="8296" spans="1:25" hidden="1" x14ac:dyDescent="0.2">
      <c r="A8296" s="29" t="s">
        <v>11840</v>
      </c>
      <c r="B8296" s="29" t="s">
        <v>11841</v>
      </c>
      <c r="C8296" s="40" t="s">
        <v>4839</v>
      </c>
      <c r="D8296" s="26" t="str">
        <f>[1]!b_calc_yield(A8296,日期设置!$B$2,F8296,1,R8296,1,O8296,L8296,S8296,)</f>
        <v>Fetching...</v>
      </c>
      <c r="E8296" s="26">
        <f t="shared" si="258"/>
        <v>24.443946544183181</v>
      </c>
      <c r="F8296" s="18">
        <f>[1]!b_dq_cleanprice($A8296,日期设置!B$2)</f>
        <v>20.2117</v>
      </c>
      <c r="G8296" s="18" t="str">
        <f t="shared" si="259"/>
        <v>0.09 + 0</v>
      </c>
      <c r="H8296" s="27">
        <f>[1]!b_dq_pctchange($A8296,日期设置!$B$2,1)/100</f>
        <v>0</v>
      </c>
      <c r="I8296" s="26">
        <f>[1]!b_pq_pctchange(A8296,日期设置!$B$4,日期设置!$B$2,1)</f>
        <v>0</v>
      </c>
      <c r="J8296" s="26">
        <f>[1]!b_pq_pctchange(A8296,日期设置!$C$4,日期设置!$B$2,1)</f>
        <v>0</v>
      </c>
      <c r="K8296" s="52">
        <f>[1]!b_dq_amount($A8296,日期设置!B$2,2,10000)</f>
        <v>0</v>
      </c>
      <c r="L8296" s="26">
        <f>[1]!b_info_latestpar(A8296,日期设置!$B$2)</f>
        <v>19.999999999999996</v>
      </c>
      <c r="M8296" s="6">
        <f>[1]!b_info_outstandingbalance($A8296,日期设置!B$2)</f>
        <v>5.2</v>
      </c>
      <c r="N8296" s="7" t="str">
        <f>[1]!b_info_latestissurercreditrating2(A8296,日期设置!$B$2,"102","1")</f>
        <v>AA+</v>
      </c>
      <c r="O8296" s="44">
        <v>6.66</v>
      </c>
      <c r="P8296" s="9">
        <f>[1]!b_info_repurchasedate(A8296)</f>
        <v>0</v>
      </c>
      <c r="Q8296" s="44" t="s">
        <v>16026</v>
      </c>
      <c r="R8296" s="2" t="str">
        <f>IF((--IF(P8296=0,Q8296,P8296))&gt;(--日期设置!$B$2),IF(P8296=0,Q8296,P8296),Q8296)</f>
        <v>2021-04-24</v>
      </c>
      <c r="S8296" s="32" t="s">
        <v>17813</v>
      </c>
      <c r="T8296" s="8">
        <f>[1]!b_anal_ptmyear($A8296,日期设置!$B$2)</f>
        <v>9.0410958904109592E-2</v>
      </c>
      <c r="U8296" s="8">
        <f>[1]!b_anal_termifexercise($A8296,日期设置!B$2)</f>
        <v>0</v>
      </c>
      <c r="V8296" s="10">
        <f>[1]!b_dq_dirtyprice(A8296,日期设置!$B$2)</f>
        <v>21.423300000000001</v>
      </c>
      <c r="W8296" s="11">
        <f>IF(U8296=0,ROUNDUP((Q8296-日期设置!$B$2)/365,0),ROUNDUP((R8296-日期设置!$B$2)/365,0))</f>
        <v>1</v>
      </c>
      <c r="X8296" s="18">
        <f>_xlfn.IFNA(VLOOKUP(A8296,过往入选债券!A:D,4,0),2)</f>
        <v>2</v>
      </c>
      <c r="Y8296">
        <f>_xlfn.IFNA(VLOOKUP(C8296,[2]Sheet1!$A:$A,1,0),3)</f>
        <v>3</v>
      </c>
    </row>
    <row r="8297" spans="1:25" hidden="1" x14ac:dyDescent="0.2">
      <c r="A8297" s="29" t="s">
        <v>11847</v>
      </c>
      <c r="B8297" s="29" t="s">
        <v>11848</v>
      </c>
      <c r="C8297" s="40" t="s">
        <v>787</v>
      </c>
      <c r="D8297" s="26" t="str">
        <f>[1]!b_calc_yield(A8297,日期设置!$B$2,F8297,1,R8297,1,O8297,L8297,S8297,)</f>
        <v>Fetching...</v>
      </c>
      <c r="E8297" s="26">
        <f t="shared" si="258"/>
        <v>26.876382012912025</v>
      </c>
      <c r="F8297" s="18">
        <f>[1]!b_dq_cleanprice($A8297,日期设置!B$2)</f>
        <v>20.091999999999999</v>
      </c>
      <c r="G8297" s="18" t="str">
        <f t="shared" si="259"/>
        <v>0.09 + 0</v>
      </c>
      <c r="H8297" s="27">
        <f>[1]!b_dq_pctchange($A8297,日期设置!$B$2,1)/100</f>
        <v>0</v>
      </c>
      <c r="I8297" s="26">
        <f>[1]!b_pq_pctchange(A8297,日期设置!$B$4,日期设置!$B$2,1)</f>
        <v>0</v>
      </c>
      <c r="J8297" s="26">
        <f>[1]!b_pq_pctchange(A8297,日期设置!$C$4,日期设置!$B$2,1)</f>
        <v>-0.66349586180300735</v>
      </c>
      <c r="K8297" s="52">
        <f>[1]!b_dq_amount($A8297,日期设置!B$2,2,10000)</f>
        <v>0</v>
      </c>
      <c r="L8297" s="26">
        <f>[1]!b_info_latestpar(A8297,日期设置!$B$2)</f>
        <v>19.999999999999996</v>
      </c>
      <c r="M8297" s="6">
        <f>[1]!b_info_outstandingbalance($A8297,日期设置!B$2)</f>
        <v>3</v>
      </c>
      <c r="N8297" s="7" t="str">
        <f>[1]!b_info_latestissurercreditrating2(A8297,日期设置!$B$2,"102","1")</f>
        <v>AA+</v>
      </c>
      <c r="O8297" s="44">
        <v>7.14</v>
      </c>
      <c r="P8297" s="9">
        <f>[1]!b_info_repurchasedate(A8297)</f>
        <v>0</v>
      </c>
      <c r="Q8297" s="44" t="s">
        <v>16026</v>
      </c>
      <c r="R8297" s="2" t="str">
        <f>IF((--IF(P8297=0,Q8297,P8297))&gt;(--日期设置!$B$2),IF(P8297=0,Q8297,P8297),Q8297)</f>
        <v>2021-04-24</v>
      </c>
      <c r="S8297" s="32" t="s">
        <v>17813</v>
      </c>
      <c r="T8297" s="8">
        <f>[1]!b_anal_ptmyear($A8297,日期设置!$B$2)</f>
        <v>9.0410958904109592E-2</v>
      </c>
      <c r="U8297" s="8">
        <f>[1]!b_anal_termifexercise($A8297,日期设置!B$2)</f>
        <v>0</v>
      </c>
      <c r="V8297" s="10">
        <f>[1]!b_dq_dirtyprice(A8297,日期设置!$B$2)</f>
        <v>21.390899999999998</v>
      </c>
      <c r="W8297" s="11">
        <f>IF(U8297=0,ROUNDUP((Q8297-日期设置!$B$2)/365,0),ROUNDUP((R8297-日期设置!$B$2)/365,0))</f>
        <v>1</v>
      </c>
      <c r="X8297" s="18">
        <f>_xlfn.IFNA(VLOOKUP(A8297,过往入选债券!A:D,4,0),2)</f>
        <v>2</v>
      </c>
      <c r="Y8297">
        <f>_xlfn.IFNA(VLOOKUP(C8297,[2]Sheet1!$A:$A,1,0),3)</f>
        <v>3</v>
      </c>
    </row>
    <row r="8298" spans="1:25" hidden="1" x14ac:dyDescent="0.2">
      <c r="A8298" s="29" t="s">
        <v>11849</v>
      </c>
      <c r="B8298" s="29" t="s">
        <v>11850</v>
      </c>
      <c r="C8298" s="40" t="s">
        <v>1296</v>
      </c>
      <c r="D8298" s="26" t="str">
        <f>[1]!b_calc_yield(A8298,日期设置!$B$2,F8298,1,R8298,1,O8298,L8298,S8298,)</f>
        <v>Fetching...</v>
      </c>
      <c r="E8298" s="26">
        <f t="shared" si="258"/>
        <v>27.166154659568441</v>
      </c>
      <c r="F8298" s="18">
        <f>[1]!b_dq_cleanprice($A8298,日期设置!B$2)</f>
        <v>20.52</v>
      </c>
      <c r="G8298" s="18" t="str">
        <f t="shared" si="259"/>
        <v>0.10 + 0</v>
      </c>
      <c r="H8298" s="27">
        <f>[1]!b_dq_pctchange($A8298,日期设置!$B$2,1)/100</f>
        <v>0</v>
      </c>
      <c r="I8298" s="26">
        <f>[1]!b_pq_pctchange(A8298,日期设置!$B$4,日期设置!$B$2,1)</f>
        <v>0</v>
      </c>
      <c r="J8298" s="26">
        <f>[1]!b_pq_pctchange(A8298,日期设置!$C$4,日期设置!$B$2,1)</f>
        <v>0</v>
      </c>
      <c r="K8298" s="52">
        <f>[1]!b_dq_amount($A8298,日期设置!B$2,2,10000)</f>
        <v>0</v>
      </c>
      <c r="L8298" s="26">
        <f>[1]!b_info_latestpar(A8298,日期设置!$B$2)</f>
        <v>19.999999999999996</v>
      </c>
      <c r="M8298" s="6">
        <f>[1]!b_info_outstandingbalance($A8298,日期设置!B$2)</f>
        <v>2.4</v>
      </c>
      <c r="N8298" s="7" t="str">
        <f>[1]!b_info_latestissurercreditrating2(A8298,日期设置!$B$2,"102","1")</f>
        <v>AA</v>
      </c>
      <c r="O8298" s="44">
        <v>7.9</v>
      </c>
      <c r="P8298" s="9">
        <f>[1]!b_info_repurchasedate(A8298)</f>
        <v>0</v>
      </c>
      <c r="Q8298" s="44" t="s">
        <v>16404</v>
      </c>
      <c r="R8298" s="2" t="str">
        <f>IF((--IF(P8298=0,Q8298,P8298))&gt;(--日期设置!$B$2),IF(P8298=0,Q8298,P8298),Q8298)</f>
        <v>2021-04-28</v>
      </c>
      <c r="S8298" s="32" t="s">
        <v>18287</v>
      </c>
      <c r="T8298" s="8">
        <f>[1]!b_anal_ptmyear($A8298,日期设置!$B$2)</f>
        <v>0.10136986301369863</v>
      </c>
      <c r="U8298" s="8">
        <f>[1]!b_anal_termifexercise($A8298,日期设置!B$2)</f>
        <v>0</v>
      </c>
      <c r="V8298" s="10">
        <f>[1]!b_dq_dirtyprice(A8298,日期设置!$B$2)</f>
        <v>21.939800000000002</v>
      </c>
      <c r="W8298" s="11">
        <f>IF(U8298=0,ROUNDUP((Q8298-日期设置!$B$2)/365,0),ROUNDUP((R8298-日期设置!$B$2)/365,0))</f>
        <v>1</v>
      </c>
      <c r="X8298" s="18">
        <f>_xlfn.IFNA(VLOOKUP(A8298,过往入选债券!A:D,4,0),2)</f>
        <v>2</v>
      </c>
      <c r="Y8298">
        <f>_xlfn.IFNA(VLOOKUP(C8298,[2]Sheet1!$A:$A,1,0),3)</f>
        <v>3</v>
      </c>
    </row>
    <row r="8299" spans="1:25" hidden="1" x14ac:dyDescent="0.2">
      <c r="A8299" s="29" t="s">
        <v>11844</v>
      </c>
      <c r="B8299" s="29" t="s">
        <v>11845</v>
      </c>
      <c r="C8299" s="40" t="s">
        <v>11846</v>
      </c>
      <c r="D8299" s="26" t="str">
        <f>[1]!b_calc_yield(A8299,日期设置!$B$2,F8299,1,R8299,1,O8299,L8299,S8299,)</f>
        <v>Fetching...</v>
      </c>
      <c r="E8299" s="26">
        <f t="shared" si="258"/>
        <v>25.322659084957543</v>
      </c>
      <c r="F8299" s="18">
        <f>[1]!b_dq_cleanprice($A8299,日期设置!B$2)</f>
        <v>20.143999999999998</v>
      </c>
      <c r="G8299" s="18" t="str">
        <f t="shared" si="259"/>
        <v>0.08 + 0</v>
      </c>
      <c r="H8299" s="27">
        <f>[1]!b_dq_pctchange($A8299,日期设置!$B$2,1)/100</f>
        <v>0</v>
      </c>
      <c r="I8299" s="26">
        <f>[1]!b_pq_pctchange(A8299,日期设置!$B$4,日期设置!$B$2,1)</f>
        <v>0</v>
      </c>
      <c r="J8299" s="26">
        <f>[1]!b_pq_pctchange(A8299,日期设置!$C$4,日期设置!$B$2,1)</f>
        <v>0</v>
      </c>
      <c r="K8299" s="52">
        <f>[1]!b_dq_amount($A8299,日期设置!B$2,2,10000)</f>
        <v>0</v>
      </c>
      <c r="L8299" s="26">
        <f>[1]!b_info_latestpar(A8299,日期设置!$B$2)</f>
        <v>19.999999999999996</v>
      </c>
      <c r="M8299" s="6">
        <f>[1]!b_info_outstandingbalance($A8299,日期设置!B$2)</f>
        <v>1.6</v>
      </c>
      <c r="N8299" s="7" t="str">
        <f>[1]!b_info_latestissurercreditrating2(A8299,日期设置!$B$2,"102","1")</f>
        <v>AA</v>
      </c>
      <c r="O8299" s="44">
        <v>6.8</v>
      </c>
      <c r="P8299" s="9">
        <f>[1]!b_info_repurchasedate(A8299)</f>
        <v>0</v>
      </c>
      <c r="Q8299" s="44" t="s">
        <v>16246</v>
      </c>
      <c r="R8299" s="2" t="str">
        <f>IF((--IF(P8299=0,Q8299,P8299))&gt;(--日期设置!$B$2),IF(P8299=0,Q8299,P8299),Q8299)</f>
        <v>2021-04-23</v>
      </c>
      <c r="S8299" s="32" t="s">
        <v>18300</v>
      </c>
      <c r="T8299" s="8">
        <f>[1]!b_anal_ptmyear($A8299,日期设置!$B$2)</f>
        <v>8.7671232876712329E-2</v>
      </c>
      <c r="U8299" s="8">
        <f>[1]!b_anal_termifexercise($A8299,日期设置!B$2)</f>
        <v>0</v>
      </c>
      <c r="V8299" s="10">
        <f>[1]!b_dq_dirtyprice(A8299,日期设置!$B$2)</f>
        <v>21.384799999999998</v>
      </c>
      <c r="W8299" s="11">
        <f>IF(U8299=0,ROUNDUP((Q8299-日期设置!$B$2)/365,0),ROUNDUP((R8299-日期设置!$B$2)/365,0))</f>
        <v>1</v>
      </c>
      <c r="X8299" s="18">
        <f>_xlfn.IFNA(VLOOKUP(A8299,过往入选债券!A:D,4,0),2)</f>
        <v>2</v>
      </c>
      <c r="Y8299">
        <f>_xlfn.IFNA(VLOOKUP(C8299,[2]Sheet1!$A:$A,1,0),3)</f>
        <v>3</v>
      </c>
    </row>
    <row r="8300" spans="1:25" hidden="1" x14ac:dyDescent="0.2">
      <c r="A8300" s="29" t="s">
        <v>11780</v>
      </c>
      <c r="B8300" s="29" t="s">
        <v>11781</v>
      </c>
      <c r="C8300" s="40" t="s">
        <v>11782</v>
      </c>
      <c r="D8300" s="26" t="str">
        <f>[1]!b_calc_yield(A8300,日期设置!$B$2,F8300,1,R8300,1,O8300,L8300,S8300,)</f>
        <v>Fetching...</v>
      </c>
      <c r="E8300" s="26">
        <f t="shared" si="258"/>
        <v>32.541471164148206</v>
      </c>
      <c r="F8300" s="18">
        <f>[1]!b_dq_cleanprice($A8300,日期设置!B$2)</f>
        <v>20.09</v>
      </c>
      <c r="G8300" s="18" t="str">
        <f t="shared" si="259"/>
        <v>0.10 + 0</v>
      </c>
      <c r="H8300" s="27">
        <f>[1]!b_dq_pctchange($A8300,日期设置!$B$2,1)/100</f>
        <v>0</v>
      </c>
      <c r="I8300" s="26">
        <f>[1]!b_pq_pctchange(A8300,日期设置!$B$4,日期设置!$B$2,1)</f>
        <v>0</v>
      </c>
      <c r="J8300" s="26">
        <f>[1]!b_pq_pctchange(A8300,日期设置!$C$4,日期设置!$B$2,1)</f>
        <v>-0.66405264953545806</v>
      </c>
      <c r="K8300" s="52">
        <f>[1]!b_dq_amount($A8300,日期设置!B$2,2,10000)</f>
        <v>0</v>
      </c>
      <c r="L8300" s="26">
        <f>[1]!b_info_latestpar(A8300,日期设置!$B$2)</f>
        <v>19.999999999999996</v>
      </c>
      <c r="M8300" s="6">
        <f>[1]!b_info_outstandingbalance($A8300,日期设置!B$2)</f>
        <v>2.6</v>
      </c>
      <c r="N8300" s="7" t="str">
        <f>[1]!b_info_latestissurercreditrating2(A8300,日期设置!$B$2,"102","1")</f>
        <v>AA</v>
      </c>
      <c r="O8300" s="44">
        <v>8.6999999999999993</v>
      </c>
      <c r="P8300" s="9">
        <f>[1]!b_info_repurchasedate(A8300)</f>
        <v>0</v>
      </c>
      <c r="Q8300" s="44" t="s">
        <v>16404</v>
      </c>
      <c r="R8300" s="2" t="str">
        <f>IF((--IF(P8300=0,Q8300,P8300))&gt;(--日期设置!$B$2),IF(P8300=0,Q8300,P8300),Q8300)</f>
        <v>2021-04-28</v>
      </c>
      <c r="S8300" s="32" t="s">
        <v>18287</v>
      </c>
      <c r="T8300" s="8">
        <f>[1]!b_anal_ptmyear($A8300,日期设置!$B$2)</f>
        <v>0.10136986301369863</v>
      </c>
      <c r="U8300" s="8">
        <f>[1]!b_anal_termifexercise($A8300,日期设置!B$2)</f>
        <v>0</v>
      </c>
      <c r="V8300" s="10">
        <f>[1]!b_dq_dirtyprice(A8300,日期设置!$B$2)</f>
        <v>21.653600000000001</v>
      </c>
      <c r="W8300" s="11">
        <f>IF(U8300=0,ROUNDUP((Q8300-日期设置!$B$2)/365,0),ROUNDUP((R8300-日期设置!$B$2)/365,0))</f>
        <v>1</v>
      </c>
      <c r="X8300" s="18">
        <f>_xlfn.IFNA(VLOOKUP(A8300,过往入选债券!A:D,4,0),2)</f>
        <v>2</v>
      </c>
      <c r="Y8300">
        <f>_xlfn.IFNA(VLOOKUP(C8300,[2]Sheet1!$A:$A,1,0),3)</f>
        <v>3</v>
      </c>
    </row>
    <row r="8301" spans="1:25" hidden="1" x14ac:dyDescent="0.2">
      <c r="A8301" s="29" t="s">
        <v>11830</v>
      </c>
      <c r="B8301" s="29" t="s">
        <v>11831</v>
      </c>
      <c r="C8301" s="40" t="s">
        <v>11832</v>
      </c>
      <c r="D8301" s="26" t="str">
        <f>[1]!b_calc_yield(A8301,日期设置!$B$2,F8301,1,R8301,1,O8301,L8301,S8301,)</f>
        <v>Fetching...</v>
      </c>
      <c r="E8301" s="26">
        <f t="shared" si="258"/>
        <v>25.316337051270011</v>
      </c>
      <c r="F8301" s="18">
        <f>[1]!b_dq_cleanprice($A8301,日期设置!B$2)</f>
        <v>20.104500000000002</v>
      </c>
      <c r="G8301" s="18" t="str">
        <f t="shared" si="259"/>
        <v>0.08 + 0</v>
      </c>
      <c r="H8301" s="27">
        <f>[1]!b_dq_pctchange($A8301,日期设置!$B$2,1)/100</f>
        <v>0</v>
      </c>
      <c r="I8301" s="26">
        <f>[1]!b_pq_pctchange(A8301,日期设置!$B$4,日期设置!$B$2,1)</f>
        <v>0</v>
      </c>
      <c r="J8301" s="26">
        <f>[1]!b_pq_pctchange(A8301,日期设置!$C$4,日期设置!$B$2,1)</f>
        <v>-0.13114167771932139</v>
      </c>
      <c r="K8301" s="52">
        <f>[1]!b_dq_amount($A8301,日期设置!B$2,2,10000)</f>
        <v>0</v>
      </c>
      <c r="L8301" s="26">
        <f>[1]!b_info_latestpar(A8301,日期设置!$B$2)</f>
        <v>19.999999999999996</v>
      </c>
      <c r="M8301" s="6">
        <f>[1]!b_info_outstandingbalance($A8301,日期设置!B$2)</f>
        <v>4</v>
      </c>
      <c r="N8301" s="7" t="str">
        <f>[1]!b_info_latestissurercreditrating2(A8301,日期设置!$B$2,"102","1")</f>
        <v>AA+</v>
      </c>
      <c r="O8301" s="44">
        <v>6.74</v>
      </c>
      <c r="P8301" s="9">
        <f>[1]!b_info_repurchasedate(A8301)</f>
        <v>0</v>
      </c>
      <c r="Q8301" s="44" t="s">
        <v>16160</v>
      </c>
      <c r="R8301" s="2" t="str">
        <f>IF((--IF(P8301=0,Q8301,P8301))&gt;(--日期设置!$B$2),IF(P8301=0,Q8301,P8301),Q8301)</f>
        <v>2021-04-22</v>
      </c>
      <c r="S8301" s="32" t="s">
        <v>17949</v>
      </c>
      <c r="T8301" s="8">
        <f>[1]!b_anal_ptmyear($A8301,日期设置!$B$2)</f>
        <v>8.4931506849315067E-2</v>
      </c>
      <c r="U8301" s="8">
        <f>[1]!b_anal_termifexercise($A8301,日期设置!B$2)</f>
        <v>0</v>
      </c>
      <c r="V8301" s="10">
        <f>[1]!b_dq_dirtyprice(A8301,日期设置!$B$2)</f>
        <v>21.338000000000001</v>
      </c>
      <c r="W8301" s="11">
        <f>IF(U8301=0,ROUNDUP((Q8301-日期设置!$B$2)/365,0),ROUNDUP((R8301-日期设置!$B$2)/365,0))</f>
        <v>1</v>
      </c>
      <c r="X8301" s="18">
        <f>_xlfn.IFNA(VLOOKUP(A8301,过往入选债券!A:D,4,0),2)</f>
        <v>2</v>
      </c>
      <c r="Y8301">
        <f>_xlfn.IFNA(VLOOKUP(C8301,[2]Sheet1!$A:$A,1,0),3)</f>
        <v>3</v>
      </c>
    </row>
    <row r="8302" spans="1:25" hidden="1" x14ac:dyDescent="0.2">
      <c r="A8302" s="29" t="s">
        <v>11853</v>
      </c>
      <c r="B8302" s="29" t="s">
        <v>11854</v>
      </c>
      <c r="C8302" s="40" t="s">
        <v>11855</v>
      </c>
      <c r="D8302" s="26" t="str">
        <f>[1]!b_calc_yield(A8302,日期设置!$B$2,F8302,1,R8302,1,O8302,L8302,S8302,)</f>
        <v>Fetching...</v>
      </c>
      <c r="E8302" s="26">
        <f t="shared" si="258"/>
        <v>27.811455969582433</v>
      </c>
      <c r="F8302" s="18">
        <f>[1]!b_dq_cleanprice($A8302,日期设置!B$2)</f>
        <v>20.1097</v>
      </c>
      <c r="G8302" s="18" t="str">
        <f t="shared" si="259"/>
        <v>0.09 + 0</v>
      </c>
      <c r="H8302" s="27">
        <f>[1]!b_dq_pctchange($A8302,日期设置!$B$2,1)/100</f>
        <v>0</v>
      </c>
      <c r="I8302" s="26">
        <f>[1]!b_pq_pctchange(A8302,日期设置!$B$4,日期设置!$B$2,1)</f>
        <v>0</v>
      </c>
      <c r="J8302" s="26">
        <f>[1]!b_pq_pctchange(A8302,日期设置!$C$4,日期设置!$B$2,1)</f>
        <v>-0.13705908935159938</v>
      </c>
      <c r="K8302" s="52">
        <f>[1]!b_dq_amount($A8302,日期设置!B$2,2,10000)</f>
        <v>0</v>
      </c>
      <c r="L8302" s="26">
        <f>[1]!b_info_latestpar(A8302,日期设置!$B$2)</f>
        <v>19.999999999999996</v>
      </c>
      <c r="M8302" s="6">
        <f>[1]!b_info_outstandingbalance($A8302,日期设置!B$2)</f>
        <v>1.4</v>
      </c>
      <c r="N8302" s="7" t="str">
        <f>[1]!b_info_latestissurercreditrating2(A8302,日期设置!$B$2,"102","1")</f>
        <v>AA</v>
      </c>
      <c r="O8302" s="44">
        <v>7.43</v>
      </c>
      <c r="P8302" s="9">
        <f>[1]!b_info_repurchasedate(A8302)</f>
        <v>0</v>
      </c>
      <c r="Q8302" s="44" t="s">
        <v>16026</v>
      </c>
      <c r="R8302" s="2" t="str">
        <f>IF((--IF(P8302=0,Q8302,P8302))&gt;(--日期设置!$B$2),IF(P8302=0,Q8302,P8302),Q8302)</f>
        <v>2021-04-24</v>
      </c>
      <c r="S8302" s="32" t="s">
        <v>17813</v>
      </c>
      <c r="T8302" s="8">
        <f>[1]!b_anal_ptmyear($A8302,日期设置!$B$2)</f>
        <v>9.0410958904109592E-2</v>
      </c>
      <c r="U8302" s="8">
        <f>[1]!b_anal_termifexercise($A8302,日期设置!B$2)</f>
        <v>0</v>
      </c>
      <c r="V8302" s="10">
        <f>[1]!b_dq_dirtyprice(A8302,日期设置!$B$2)</f>
        <v>21.461300000000001</v>
      </c>
      <c r="W8302" s="11">
        <f>IF(U8302=0,ROUNDUP((Q8302-日期设置!$B$2)/365,0),ROUNDUP((R8302-日期设置!$B$2)/365,0))</f>
        <v>1</v>
      </c>
      <c r="X8302" s="18">
        <f>_xlfn.IFNA(VLOOKUP(A8302,过往入选债券!A:D,4,0),2)</f>
        <v>2</v>
      </c>
      <c r="Y8302">
        <f>_xlfn.IFNA(VLOOKUP(C8302,[2]Sheet1!$A:$A,1,0),3)</f>
        <v>3</v>
      </c>
    </row>
    <row r="8303" spans="1:25" hidden="1" x14ac:dyDescent="0.2">
      <c r="A8303" s="29" t="s">
        <v>11851</v>
      </c>
      <c r="B8303" s="29" t="s">
        <v>11852</v>
      </c>
      <c r="C8303" s="40" t="s">
        <v>1394</v>
      </c>
      <c r="D8303" s="26" t="str">
        <f>[1]!b_calc_yield(A8303,日期设置!$B$2,F8303,1,R8303,1,O8303,L8303,S8303,)</f>
        <v>Fetching...</v>
      </c>
      <c r="E8303" s="26">
        <f t="shared" si="258"/>
        <v>27.90529406547444</v>
      </c>
      <c r="F8303" s="18">
        <f>[1]!b_dq_cleanprice($A8303,日期设置!B$2)</f>
        <v>20.071899999999999</v>
      </c>
      <c r="G8303" s="18" t="str">
        <f t="shared" si="259"/>
        <v>0.08 + 0</v>
      </c>
      <c r="H8303" s="27">
        <f>[1]!b_dq_pctchange($A8303,日期设置!$B$2,1)/100</f>
        <v>0</v>
      </c>
      <c r="I8303" s="26">
        <f>[1]!b_pq_pctchange(A8303,日期设置!$B$4,日期设置!$B$2,1)</f>
        <v>0</v>
      </c>
      <c r="J8303" s="26">
        <f>[1]!b_pq_pctchange(A8303,日期设置!$C$4,日期设置!$B$2,1)</f>
        <v>-1.6438192396585911E-2</v>
      </c>
      <c r="K8303" s="52">
        <f>[1]!b_dq_amount($A8303,日期设置!B$2,2,10000)</f>
        <v>0</v>
      </c>
      <c r="L8303" s="26">
        <f>[1]!b_info_latestpar(A8303,日期设置!$B$2)</f>
        <v>19.999999999999996</v>
      </c>
      <c r="M8303" s="6">
        <f>[1]!b_info_outstandingbalance($A8303,日期设置!B$2)</f>
        <v>2.6</v>
      </c>
      <c r="N8303" s="7" t="str">
        <f>[1]!b_info_latestissurercreditrating2(A8303,日期设置!$B$2,"102","1")</f>
        <v>AA</v>
      </c>
      <c r="O8303" s="44">
        <v>7.4</v>
      </c>
      <c r="P8303" s="9">
        <f>[1]!b_info_repurchasedate(A8303)</f>
        <v>0</v>
      </c>
      <c r="Q8303" s="44" t="s">
        <v>16246</v>
      </c>
      <c r="R8303" s="2" t="str">
        <f>IF((--IF(P8303=0,Q8303,P8303))&gt;(--日期设置!$B$2),IF(P8303=0,Q8303,P8303),Q8303)</f>
        <v>2021-04-23</v>
      </c>
      <c r="S8303" s="32" t="s">
        <v>18300</v>
      </c>
      <c r="T8303" s="8">
        <f>[1]!b_anal_ptmyear($A8303,日期设置!$B$2)</f>
        <v>8.7671232876712329E-2</v>
      </c>
      <c r="U8303" s="8">
        <f>[1]!b_anal_termifexercise($A8303,日期设置!B$2)</f>
        <v>0</v>
      </c>
      <c r="V8303" s="10">
        <f>[1]!b_dq_dirtyprice(A8303,日期设置!$B$2)</f>
        <v>21.4221</v>
      </c>
      <c r="W8303" s="11">
        <f>IF(U8303=0,ROUNDUP((Q8303-日期设置!$B$2)/365,0),ROUNDUP((R8303-日期设置!$B$2)/365,0))</f>
        <v>1</v>
      </c>
      <c r="X8303" s="18">
        <f>_xlfn.IFNA(VLOOKUP(A8303,过往入选债券!A:D,4,0),2)</f>
        <v>2</v>
      </c>
      <c r="Y8303">
        <f>_xlfn.IFNA(VLOOKUP(C8303,[2]Sheet1!$A:$A,1,0),3)</f>
        <v>3</v>
      </c>
    </row>
    <row r="8304" spans="1:25" hidden="1" x14ac:dyDescent="0.2">
      <c r="A8304" s="29" t="s">
        <v>11842</v>
      </c>
      <c r="B8304" s="29" t="s">
        <v>11843</v>
      </c>
      <c r="C8304" s="40" t="s">
        <v>2036</v>
      </c>
      <c r="D8304" s="26" t="str">
        <f>[1]!b_calc_yield(A8304,日期设置!$B$2,F8304,1,R8304,1,O8304,L8304,S8304,)</f>
        <v>Fetching...</v>
      </c>
      <c r="E8304" s="26">
        <f t="shared" si="258"/>
        <v>28.546925687012916</v>
      </c>
      <c r="F8304" s="18">
        <f>[1]!b_dq_cleanprice($A8304,日期设置!B$2)</f>
        <v>20.072099999999999</v>
      </c>
      <c r="G8304" s="18" t="str">
        <f t="shared" si="259"/>
        <v>0.08 + 0</v>
      </c>
      <c r="H8304" s="27">
        <f>[1]!b_dq_pctchange($A8304,日期设置!$B$2,1)/100</f>
        <v>0</v>
      </c>
      <c r="I8304" s="26">
        <f>[1]!b_pq_pctchange(A8304,日期设置!$B$4,日期设置!$B$2,1)</f>
        <v>0</v>
      </c>
      <c r="J8304" s="26">
        <f>[1]!b_pq_pctchange(A8304,日期设置!$C$4,日期设置!$B$2,1)</f>
        <v>-0.86236275541200125</v>
      </c>
      <c r="K8304" s="52">
        <f>[1]!b_dq_amount($A8304,日期设置!B$2,2,10000)</f>
        <v>0</v>
      </c>
      <c r="L8304" s="26">
        <f>[1]!b_info_latestpar(A8304,日期设置!$B$2)</f>
        <v>19.999999999999996</v>
      </c>
      <c r="M8304" s="6">
        <f>[1]!b_info_outstandingbalance($A8304,日期设置!B$2)</f>
        <v>2.4</v>
      </c>
      <c r="N8304" s="7" t="str">
        <f>[1]!b_info_latestissurercreditrating2(A8304,日期设置!$B$2,"102","1")</f>
        <v>AA+</v>
      </c>
      <c r="O8304" s="44">
        <v>7.58</v>
      </c>
      <c r="P8304" s="9">
        <f>[1]!b_info_repurchasedate(A8304)</f>
        <v>0</v>
      </c>
      <c r="Q8304" s="44" t="s">
        <v>16246</v>
      </c>
      <c r="R8304" s="2" t="str">
        <f>IF((--IF(P8304=0,Q8304,P8304))&gt;(--日期设置!$B$2),IF(P8304=0,Q8304,P8304),Q8304)</f>
        <v>2021-04-23</v>
      </c>
      <c r="S8304" s="32" t="s">
        <v>18300</v>
      </c>
      <c r="T8304" s="8">
        <f>[1]!b_anal_ptmyear($A8304,日期设置!$B$2)</f>
        <v>8.7671232876712329E-2</v>
      </c>
      <c r="U8304" s="8">
        <f>[1]!b_anal_termifexercise($A8304,日期设置!B$2)</f>
        <v>0</v>
      </c>
      <c r="V8304" s="10">
        <f>[1]!b_dq_dirtyprice(A8304,日期设置!$B$2)</f>
        <v>21.455200000000001</v>
      </c>
      <c r="W8304" s="11">
        <f>IF(U8304=0,ROUNDUP((Q8304-日期设置!$B$2)/365,0),ROUNDUP((R8304-日期设置!$B$2)/365,0))</f>
        <v>1</v>
      </c>
      <c r="X8304" s="18">
        <f>_xlfn.IFNA(VLOOKUP(A8304,过往入选债券!A:D,4,0),2)</f>
        <v>2</v>
      </c>
      <c r="Y8304">
        <f>_xlfn.IFNA(VLOOKUP(C8304,[2]Sheet1!$A:$A,1,0),3)</f>
        <v>3</v>
      </c>
    </row>
    <row r="8305" spans="1:25" hidden="1" x14ac:dyDescent="0.2">
      <c r="A8305" s="29" t="s">
        <v>11677</v>
      </c>
      <c r="B8305" s="29" t="s">
        <v>11678</v>
      </c>
      <c r="C8305" s="40" t="s">
        <v>701</v>
      </c>
      <c r="D8305" s="26" t="str">
        <f>[1]!b_calc_yield(A8305,日期设置!$B$2,F8305,1,R8305,1,O8305,L8305,S8305,)</f>
        <v>Fetching...</v>
      </c>
      <c r="E8305" s="26">
        <f t="shared" si="258"/>
        <v>26.833805436942448</v>
      </c>
      <c r="F8305" s="18">
        <f>[1]!b_dq_cleanprice($A8305,日期设置!B$2)</f>
        <v>20.002800000000001</v>
      </c>
      <c r="G8305" s="18" t="str">
        <f t="shared" si="259"/>
        <v>0.08 + 0</v>
      </c>
      <c r="H8305" s="27">
        <f>[1]!b_dq_pctchange($A8305,日期设置!$B$2,1)/100</f>
        <v>0</v>
      </c>
      <c r="I8305" s="26">
        <f>[1]!b_pq_pctchange(A8305,日期设置!$B$4,日期设置!$B$2,1)</f>
        <v>0</v>
      </c>
      <c r="J8305" s="26">
        <f>[1]!b_pq_pctchange(A8305,日期设置!$C$4,日期设置!$B$2,1)</f>
        <v>-1.3167437110564029</v>
      </c>
      <c r="K8305" s="52">
        <f>[1]!b_dq_amount($A8305,日期设置!B$2,2,10000)</f>
        <v>0</v>
      </c>
      <c r="L8305" s="26">
        <f>[1]!b_info_latestpar(A8305,日期设置!$B$2)</f>
        <v>19.999999999999996</v>
      </c>
      <c r="M8305" s="6">
        <f>[1]!b_info_outstandingbalance($A8305,日期设置!B$2)</f>
        <v>2.6</v>
      </c>
      <c r="N8305" s="7" t="str">
        <f>[1]!b_info_latestissurercreditrating2(A8305,日期设置!$B$2,"102","1")</f>
        <v>AA+</v>
      </c>
      <c r="O8305" s="44">
        <v>7</v>
      </c>
      <c r="P8305" s="9">
        <f>[1]!b_info_repurchasedate(A8305)</f>
        <v>0</v>
      </c>
      <c r="Q8305" s="44" t="s">
        <v>16121</v>
      </c>
      <c r="R8305" s="2" t="str">
        <f>IF((--IF(P8305=0,Q8305,P8305))&gt;(--日期设置!$B$2),IF(P8305=0,Q8305,P8305),Q8305)</f>
        <v>2021-04-21</v>
      </c>
      <c r="S8305" s="32" t="s">
        <v>17907</v>
      </c>
      <c r="T8305" s="8">
        <f>[1]!b_anal_ptmyear($A8305,日期设置!$B$2)</f>
        <v>8.2191780821917804E-2</v>
      </c>
      <c r="U8305" s="8">
        <f>[1]!b_anal_termifexercise($A8305,日期设置!B$2)</f>
        <v>0</v>
      </c>
      <c r="V8305" s="10">
        <f>[1]!b_dq_dirtyprice(A8305,日期设置!$B$2)</f>
        <v>21.287700000000001</v>
      </c>
      <c r="W8305" s="11">
        <f>IF(U8305=0,ROUNDUP((Q8305-日期设置!$B$2)/365,0),ROUNDUP((R8305-日期设置!$B$2)/365,0))</f>
        <v>1</v>
      </c>
      <c r="X8305" s="18">
        <f>_xlfn.IFNA(VLOOKUP(A8305,过往入选债券!A:D,4,0),2)</f>
        <v>2</v>
      </c>
      <c r="Y8305">
        <f>_xlfn.IFNA(VLOOKUP(C8305,[2]Sheet1!$A:$A,1,0),3)</f>
        <v>3</v>
      </c>
    </row>
    <row r="8306" spans="1:25" hidden="1" x14ac:dyDescent="0.2">
      <c r="A8306" s="29" t="s">
        <v>11807</v>
      </c>
      <c r="B8306" s="29" t="s">
        <v>11808</v>
      </c>
      <c r="C8306" s="40" t="s">
        <v>1481</v>
      </c>
      <c r="D8306" s="26" t="str">
        <f>[1]!b_calc_yield(A8306,日期设置!$B$2,F8306,1,R8306,1,O8306,L8306,S8306,)</f>
        <v>Fetching...</v>
      </c>
      <c r="E8306" s="26">
        <f t="shared" si="258"/>
        <v>27.364762415731626</v>
      </c>
      <c r="F8306" s="18">
        <f>[1]!b_dq_cleanprice($A8306,日期设置!B$2)</f>
        <v>20.098500000000001</v>
      </c>
      <c r="G8306" s="18" t="str">
        <f t="shared" si="259"/>
        <v>0.08 + 0</v>
      </c>
      <c r="H8306" s="27">
        <f>[1]!b_dq_pctchange($A8306,日期设置!$B$2,1)/100</f>
        <v>0</v>
      </c>
      <c r="I8306" s="26">
        <f>[1]!b_pq_pctchange(A8306,日期设置!$B$4,日期设置!$B$2,1)</f>
        <v>0</v>
      </c>
      <c r="J8306" s="26">
        <f>[1]!b_pq_pctchange(A8306,日期设置!$C$4,日期设置!$B$2,1)</f>
        <v>0</v>
      </c>
      <c r="K8306" s="52">
        <f>[1]!b_dq_amount($A8306,日期设置!B$2,2,10000)</f>
        <v>0</v>
      </c>
      <c r="L8306" s="26">
        <f>[1]!b_info_latestpar(A8306,日期设置!$B$2)</f>
        <v>19.999999999999996</v>
      </c>
      <c r="M8306" s="6">
        <f>[1]!b_info_outstandingbalance($A8306,日期设置!B$2)</f>
        <v>2</v>
      </c>
      <c r="N8306" s="7" t="str">
        <f>[1]!b_info_latestissurercreditrating2(A8306,日期设置!$B$2,"102","1")</f>
        <v>AA</v>
      </c>
      <c r="O8306" s="44">
        <v>7.3</v>
      </c>
      <c r="P8306" s="9">
        <f>[1]!b_info_repurchasedate(A8306)</f>
        <v>0</v>
      </c>
      <c r="Q8306" s="44" t="s">
        <v>16160</v>
      </c>
      <c r="R8306" s="2" t="str">
        <f>IF((--IF(P8306=0,Q8306,P8306))&gt;(--日期设置!$B$2),IF(P8306=0,Q8306,P8306),Q8306)</f>
        <v>2021-04-22</v>
      </c>
      <c r="S8306" s="32" t="s">
        <v>17949</v>
      </c>
      <c r="T8306" s="8">
        <f>[1]!b_anal_ptmyear($A8306,日期设置!$B$2)</f>
        <v>8.4931506849315067E-2</v>
      </c>
      <c r="U8306" s="8">
        <f>[1]!b_anal_termifexercise($A8306,日期设置!B$2)</f>
        <v>0</v>
      </c>
      <c r="V8306" s="10">
        <f>[1]!b_dq_dirtyprice(A8306,日期设置!$B$2)</f>
        <v>21.4345</v>
      </c>
      <c r="W8306" s="11">
        <f>IF(U8306=0,ROUNDUP((Q8306-日期设置!$B$2)/365,0),ROUNDUP((R8306-日期设置!$B$2)/365,0))</f>
        <v>1</v>
      </c>
      <c r="X8306" s="18">
        <f>_xlfn.IFNA(VLOOKUP(A8306,过往入选债券!A:D,4,0),2)</f>
        <v>2</v>
      </c>
      <c r="Y8306">
        <f>_xlfn.IFNA(VLOOKUP(C8306,[2]Sheet1!$A:$A,1,0),3)</f>
        <v>3</v>
      </c>
    </row>
    <row r="8307" spans="1:25" hidden="1" x14ac:dyDescent="0.2">
      <c r="A8307" s="29" t="s">
        <v>11838</v>
      </c>
      <c r="B8307" s="29" t="s">
        <v>11839</v>
      </c>
      <c r="C8307" s="40" t="s">
        <v>771</v>
      </c>
      <c r="D8307" s="26" t="str">
        <f>[1]!b_calc_yield(A8307,日期设置!$B$2,F8307,1,R8307,1,O8307,L8307,S8307,)</f>
        <v>Fetching...</v>
      </c>
      <c r="E8307" s="26">
        <f t="shared" si="258"/>
        <v>29.715450922235597</v>
      </c>
      <c r="F8307" s="18">
        <f>[1]!b_dq_cleanprice($A8307,日期设置!B$2)</f>
        <v>20.124500000000001</v>
      </c>
      <c r="G8307" s="18" t="str">
        <f t="shared" si="259"/>
        <v>0.09 + 0</v>
      </c>
      <c r="H8307" s="27">
        <f>[1]!b_dq_pctchange($A8307,日期设置!$B$2,1)/100</f>
        <v>0</v>
      </c>
      <c r="I8307" s="26">
        <f>[1]!b_pq_pctchange(A8307,日期设置!$B$4,日期设置!$B$2,1)</f>
        <v>0</v>
      </c>
      <c r="J8307" s="26">
        <f>[1]!b_pq_pctchange(A8307,日期设置!$C$4,日期设置!$B$2,1)</f>
        <v>0</v>
      </c>
      <c r="K8307" s="52">
        <f>[1]!b_dq_amount($A8307,日期设置!B$2,2,10000)</f>
        <v>0</v>
      </c>
      <c r="L8307" s="26">
        <f>[1]!b_info_latestpar(A8307,日期设置!$B$2)</f>
        <v>19.999999999999996</v>
      </c>
      <c r="M8307" s="6">
        <f>[1]!b_info_outstandingbalance($A8307,日期设置!B$2)</f>
        <v>3.6</v>
      </c>
      <c r="N8307" s="7" t="str">
        <f>[1]!b_info_latestissurercreditrating2(A8307,日期设置!$B$2,"102","1")</f>
        <v>AA</v>
      </c>
      <c r="O8307" s="44">
        <v>7.99</v>
      </c>
      <c r="P8307" s="9">
        <f>[1]!b_info_repurchasedate(A8307)</f>
        <v>0</v>
      </c>
      <c r="Q8307" s="44" t="s">
        <v>16026</v>
      </c>
      <c r="R8307" s="2" t="str">
        <f>IF((--IF(P8307=0,Q8307,P8307))&gt;(--日期设置!$B$2),IF(P8307=0,Q8307,P8307),Q8307)</f>
        <v>2021-04-24</v>
      </c>
      <c r="S8307" s="32" t="s">
        <v>17813</v>
      </c>
      <c r="T8307" s="8">
        <f>[1]!b_anal_ptmyear($A8307,日期设置!$B$2)</f>
        <v>9.0410958904109592E-2</v>
      </c>
      <c r="U8307" s="8">
        <f>[1]!b_anal_termifexercise($A8307,日期设置!B$2)</f>
        <v>0</v>
      </c>
      <c r="V8307" s="10">
        <f>[1]!b_dq_dirtyprice(A8307,日期设置!$B$2)</f>
        <v>21.577999999999999</v>
      </c>
      <c r="W8307" s="11">
        <f>IF(U8307=0,ROUNDUP((Q8307-日期设置!$B$2)/365,0),ROUNDUP((R8307-日期设置!$B$2)/365,0))</f>
        <v>1</v>
      </c>
      <c r="X8307" s="18">
        <f>_xlfn.IFNA(VLOOKUP(A8307,过往入选债券!A:D,4,0),2)</f>
        <v>2</v>
      </c>
      <c r="Y8307">
        <f>_xlfn.IFNA(VLOOKUP(C8307,[2]Sheet1!$A:$A,1,0),3)</f>
        <v>3</v>
      </c>
    </row>
    <row r="8308" spans="1:25" hidden="1" x14ac:dyDescent="0.2">
      <c r="A8308" s="29" t="s">
        <v>11679</v>
      </c>
      <c r="B8308" s="29" t="s">
        <v>11680</v>
      </c>
      <c r="C8308" s="40" t="s">
        <v>6020</v>
      </c>
      <c r="D8308" s="26" t="str">
        <f>[1]!b_calc_yield(A8308,日期设置!$B$2,F8308,1,R8308,1,O8308,L8308,S8308,)</f>
        <v>Fetching...</v>
      </c>
      <c r="E8308" s="26">
        <f t="shared" si="258"/>
        <v>30.890052356020938</v>
      </c>
      <c r="F8308" s="18">
        <f>[1]!b_dq_cleanprice($A8308,日期设置!B$2)</f>
        <v>20.053100000000001</v>
      </c>
      <c r="G8308" s="18" t="str">
        <f t="shared" si="259"/>
        <v>0.09 + 0</v>
      </c>
      <c r="H8308" s="27">
        <f>[1]!b_dq_pctchange($A8308,日期设置!$B$2,1)/100</f>
        <v>0</v>
      </c>
      <c r="I8308" s="26">
        <f>[1]!b_pq_pctchange(A8308,日期设置!$B$4,日期设置!$B$2,1)</f>
        <v>0</v>
      </c>
      <c r="J8308" s="26">
        <f>[1]!b_pq_pctchange(A8308,日期设置!$C$4,日期设置!$B$2,1)</f>
        <v>-5.2831730936966588E-2</v>
      </c>
      <c r="K8308" s="52">
        <f>[1]!b_dq_amount($A8308,日期设置!B$2,2,10000)</f>
        <v>0</v>
      </c>
      <c r="L8308" s="26">
        <f>[1]!b_info_latestpar(A8308,日期设置!$B$2)</f>
        <v>19.999999999999996</v>
      </c>
      <c r="M8308" s="6">
        <f>[1]!b_info_outstandingbalance($A8308,日期设置!B$2)</f>
        <v>1.6</v>
      </c>
      <c r="N8308" s="7" t="str">
        <f>[1]!b_info_latestissurercreditrating2(A8308,日期设置!$B$2,"102","1")</f>
        <v>AA</v>
      </c>
      <c r="O8308" s="44">
        <v>8.1999999999999993</v>
      </c>
      <c r="P8308" s="9">
        <f>[1]!b_info_repurchasedate(A8308)</f>
        <v>0</v>
      </c>
      <c r="Q8308" s="44" t="s">
        <v>16026</v>
      </c>
      <c r="R8308" s="2" t="str">
        <f>IF((--IF(P8308=0,Q8308,P8308))&gt;(--日期设置!$B$2),IF(P8308=0,Q8308,P8308),Q8308)</f>
        <v>2021-04-24</v>
      </c>
      <c r="S8308" s="32" t="s">
        <v>17813</v>
      </c>
      <c r="T8308" s="8">
        <f>[1]!b_anal_ptmyear($A8308,日期设置!$B$2)</f>
        <v>9.0410958904109592E-2</v>
      </c>
      <c r="U8308" s="8">
        <f>[1]!b_anal_termifexercise($A8308,日期设置!B$2)</f>
        <v>0</v>
      </c>
      <c r="V8308" s="10">
        <f>[1]!b_dq_dirtyprice(A8308,日期设置!$B$2)</f>
        <v>21.544799999999999</v>
      </c>
      <c r="W8308" s="11">
        <f>IF(U8308=0,ROUNDUP((Q8308-日期设置!$B$2)/365,0),ROUNDUP((R8308-日期设置!$B$2)/365,0))</f>
        <v>1</v>
      </c>
      <c r="X8308" s="18">
        <f>_xlfn.IFNA(VLOOKUP(A8308,过往入选债券!A:D,4,0),2)</f>
        <v>2</v>
      </c>
      <c r="Y8308">
        <f>_xlfn.IFNA(VLOOKUP(C8308,[2]Sheet1!$A:$A,1,0),3)</f>
        <v>3</v>
      </c>
    </row>
    <row r="8309" spans="1:25" hidden="1" x14ac:dyDescent="0.2">
      <c r="A8309" s="29" t="s">
        <v>11858</v>
      </c>
      <c r="B8309" s="29" t="s">
        <v>11859</v>
      </c>
      <c r="C8309" s="40" t="s">
        <v>11860</v>
      </c>
      <c r="D8309" s="26" t="str">
        <f>[1]!b_calc_yield(A8309,日期设置!$B$2,F8309,1,R8309,1,O8309,L8309,S8309,)</f>
        <v>Fetching...</v>
      </c>
      <c r="E8309" s="26">
        <f t="shared" si="258"/>
        <v>30.946982666876433</v>
      </c>
      <c r="F8309" s="18">
        <f>[1]!b_dq_cleanprice($A8309,日期设置!B$2)</f>
        <v>20.101900000000001</v>
      </c>
      <c r="G8309" s="18" t="str">
        <f t="shared" si="259"/>
        <v>0.09 + 0</v>
      </c>
      <c r="H8309" s="27">
        <f>[1]!b_dq_pctchange($A8309,日期设置!$B$2,1)/100</f>
        <v>0</v>
      </c>
      <c r="I8309" s="26">
        <f>[1]!b_pq_pctchange(A8309,日期设置!$B$4,日期设置!$B$2,1)</f>
        <v>0</v>
      </c>
      <c r="J8309" s="26">
        <f>[1]!b_pq_pctchange(A8309,日期设置!$C$4,日期设置!$B$2,1)</f>
        <v>-1.0830626906800445</v>
      </c>
      <c r="K8309" s="52">
        <f>[1]!b_dq_amount($A8309,日期设置!B$2,2,10000)</f>
        <v>0</v>
      </c>
      <c r="L8309" s="26">
        <f>[1]!b_info_latestpar(A8309,日期设置!$B$2)</f>
        <v>19.999999999999996</v>
      </c>
      <c r="M8309" s="6">
        <f>[1]!b_info_outstandingbalance($A8309,日期设置!B$2)</f>
        <v>2.8</v>
      </c>
      <c r="N8309" s="7" t="str">
        <f>[1]!b_info_latestissurercreditrating2(A8309,日期设置!$B$2,"102","1")</f>
        <v>AA</v>
      </c>
      <c r="O8309" s="44">
        <v>8.3000000000000007</v>
      </c>
      <c r="P8309" s="9">
        <f>[1]!b_info_repurchasedate(A8309)</f>
        <v>0</v>
      </c>
      <c r="Q8309" s="44" t="s">
        <v>16026</v>
      </c>
      <c r="R8309" s="2" t="str">
        <f>IF((--IF(P8309=0,Q8309,P8309))&gt;(--日期设置!$B$2),IF(P8309=0,Q8309,P8309),Q8309)</f>
        <v>2021-04-24</v>
      </c>
      <c r="S8309" s="32" t="s">
        <v>17813</v>
      </c>
      <c r="T8309" s="8">
        <f>[1]!b_anal_ptmyear($A8309,日期设置!$B$2)</f>
        <v>9.0410958904109592E-2</v>
      </c>
      <c r="U8309" s="8">
        <f>[1]!b_anal_termifexercise($A8309,日期设置!B$2)</f>
        <v>0</v>
      </c>
      <c r="V8309" s="10">
        <f>[1]!b_dq_dirtyprice(A8309,日期设置!$B$2)</f>
        <v>21.611799999999999</v>
      </c>
      <c r="W8309" s="11">
        <f>IF(U8309=0,ROUNDUP((Q8309-日期设置!$B$2)/365,0),ROUNDUP((R8309-日期设置!$B$2)/365,0))</f>
        <v>1</v>
      </c>
      <c r="X8309" s="18">
        <f>_xlfn.IFNA(VLOOKUP(A8309,过往入选债券!A:D,4,0),2)</f>
        <v>2</v>
      </c>
      <c r="Y8309">
        <f>_xlfn.IFNA(VLOOKUP(C8309,[2]Sheet1!$A:$A,1,0),3)</f>
        <v>3</v>
      </c>
    </row>
    <row r="8310" spans="1:25" hidden="1" x14ac:dyDescent="0.2">
      <c r="A8310" s="29" t="s">
        <v>11792</v>
      </c>
      <c r="B8310" s="29" t="s">
        <v>11793</v>
      </c>
      <c r="C8310" s="40" t="s">
        <v>7007</v>
      </c>
      <c r="D8310" s="26" t="str">
        <f>[1]!b_calc_yield(A8310,日期设置!$B$2,F8310,1,R8310,1,O8310,L8310,S8310,)</f>
        <v>Fetching...</v>
      </c>
      <c r="E8310" s="26">
        <f t="shared" si="258"/>
        <v>26.882242083854212</v>
      </c>
      <c r="F8310" s="18">
        <f>[1]!b_dq_cleanprice($A8310,日期设置!B$2)</f>
        <v>20.115600000000001</v>
      </c>
      <c r="G8310" s="18" t="str">
        <f t="shared" si="259"/>
        <v>0.08 + 0</v>
      </c>
      <c r="H8310" s="27">
        <f>[1]!b_dq_pctchange($A8310,日期设置!$B$2,1)/100</f>
        <v>0</v>
      </c>
      <c r="I8310" s="26">
        <f>[1]!b_pq_pctchange(A8310,日期设置!$B$4,日期设置!$B$2,1)</f>
        <v>0</v>
      </c>
      <c r="J8310" s="26">
        <f>[1]!b_pq_pctchange(A8310,日期设置!$C$4,日期设置!$B$2,1)</f>
        <v>-0.3176459511291041</v>
      </c>
      <c r="K8310" s="52">
        <f>[1]!b_dq_amount($A8310,日期设置!B$2,2,10000)</f>
        <v>0</v>
      </c>
      <c r="L8310" s="26">
        <f>[1]!b_info_latestpar(A8310,日期设置!$B$2)</f>
        <v>19.999999999999996</v>
      </c>
      <c r="M8310" s="6">
        <f>[1]!b_info_outstandingbalance($A8310,日期设置!B$2)</f>
        <v>3</v>
      </c>
      <c r="N8310" s="7" t="str">
        <f>[1]!b_info_latestissurercreditrating2(A8310,日期设置!$B$2,"102","1")</f>
        <v>AA+</v>
      </c>
      <c r="O8310" s="44">
        <v>7.2</v>
      </c>
      <c r="P8310" s="9">
        <f>[1]!b_info_repurchasedate(A8310)</f>
        <v>0</v>
      </c>
      <c r="Q8310" s="44" t="s">
        <v>16121</v>
      </c>
      <c r="R8310" s="2" t="str">
        <f>IF((--IF(P8310=0,Q8310,P8310))&gt;(--日期设置!$B$2),IF(P8310=0,Q8310,P8310),Q8310)</f>
        <v>2021-04-21</v>
      </c>
      <c r="S8310" s="32" t="s">
        <v>17907</v>
      </c>
      <c r="T8310" s="8">
        <f>[1]!b_anal_ptmyear($A8310,日期设置!$B$2)</f>
        <v>8.2191780821917804E-2</v>
      </c>
      <c r="U8310" s="8">
        <f>[1]!b_anal_termifexercise($A8310,日期设置!B$2)</f>
        <v>0</v>
      </c>
      <c r="V8310" s="10">
        <f>[1]!b_dq_dirtyprice(A8310,日期设置!$B$2)</f>
        <v>21.437200000000001</v>
      </c>
      <c r="W8310" s="11">
        <f>IF(U8310=0,ROUNDUP((Q8310-日期设置!$B$2)/365,0),ROUNDUP((R8310-日期设置!$B$2)/365,0))</f>
        <v>1</v>
      </c>
      <c r="X8310" s="18">
        <f>_xlfn.IFNA(VLOOKUP(A8310,过往入选债券!A:D,4,0),2)</f>
        <v>2</v>
      </c>
      <c r="Y8310">
        <f>_xlfn.IFNA(VLOOKUP(C8310,[2]Sheet1!$A:$A,1,0),3)</f>
        <v>3</v>
      </c>
    </row>
    <row r="8311" spans="1:25" hidden="1" x14ac:dyDescent="0.2">
      <c r="A8311" s="29" t="s">
        <v>11703</v>
      </c>
      <c r="B8311" s="29" t="s">
        <v>11704</v>
      </c>
      <c r="C8311" s="40" t="s">
        <v>3626</v>
      </c>
      <c r="D8311" s="26" t="str">
        <f>[1]!b_calc_yield(A8311,日期设置!$B$2,F8311,1,R8311,1,O8311,L8311,S8311,)</f>
        <v>Fetching...</v>
      </c>
      <c r="E8311" s="26">
        <f t="shared" si="258"/>
        <v>28.799944602174364</v>
      </c>
      <c r="F8311" s="18">
        <f>[1]!b_dq_cleanprice($A8311,日期设置!B$2)</f>
        <v>20.22</v>
      </c>
      <c r="G8311" s="18" t="str">
        <f t="shared" si="259"/>
        <v>0.08 + 0</v>
      </c>
      <c r="H8311" s="27">
        <f>[1]!b_dq_pctchange($A8311,日期设置!$B$2,1)/100</f>
        <v>0</v>
      </c>
      <c r="I8311" s="26">
        <f>[1]!b_pq_pctchange(A8311,日期设置!$B$4,日期设置!$B$2,1)</f>
        <v>0</v>
      </c>
      <c r="J8311" s="26">
        <f>[1]!b_pq_pctchange(A8311,日期设置!$C$4,日期设置!$B$2,1)</f>
        <v>0</v>
      </c>
      <c r="K8311" s="52">
        <f>[1]!b_dq_amount($A8311,日期设置!B$2,2,10000)</f>
        <v>0</v>
      </c>
      <c r="L8311" s="26">
        <f>[1]!b_info_latestpar(A8311,日期设置!$B$2)</f>
        <v>19.999999999999996</v>
      </c>
      <c r="M8311" s="6">
        <f>[1]!b_info_outstandingbalance($A8311,日期设置!B$2)</f>
        <v>2</v>
      </c>
      <c r="N8311" s="7" t="str">
        <f>[1]!b_info_latestissurercreditrating2(A8311,日期设置!$B$2,"102","1")</f>
        <v>AA+</v>
      </c>
      <c r="O8311" s="44">
        <v>7.9</v>
      </c>
      <c r="P8311" s="9">
        <f>[1]!b_info_repurchasedate(A8311)</f>
        <v>0</v>
      </c>
      <c r="Q8311" s="44" t="s">
        <v>16246</v>
      </c>
      <c r="R8311" s="2" t="str">
        <f>IF((--IF(P8311=0,Q8311,P8311))&gt;(--日期设置!$B$2),IF(P8311=0,Q8311,P8311),Q8311)</f>
        <v>2021-04-23</v>
      </c>
      <c r="S8311" s="32" t="s">
        <v>18300</v>
      </c>
      <c r="T8311" s="8">
        <f>[1]!b_anal_ptmyear($A8311,日期设置!$B$2)</f>
        <v>8.7671232876712329E-2</v>
      </c>
      <c r="U8311" s="8">
        <f>[1]!b_anal_termifexercise($A8311,日期设置!B$2)</f>
        <v>0</v>
      </c>
      <c r="V8311" s="10">
        <f>[1]!b_dq_dirtyprice(A8311,日期设置!$B$2)</f>
        <v>21.6615</v>
      </c>
      <c r="W8311" s="11">
        <f>IF(U8311=0,ROUNDUP((Q8311-日期设置!$B$2)/365,0),ROUNDUP((R8311-日期设置!$B$2)/365,0))</f>
        <v>1</v>
      </c>
      <c r="X8311" s="18">
        <f>_xlfn.IFNA(VLOOKUP(A8311,过往入选债券!A:D,4,0),2)</f>
        <v>2</v>
      </c>
      <c r="Y8311">
        <f>_xlfn.IFNA(VLOOKUP(C8311,[2]Sheet1!$A:$A,1,0),3)</f>
        <v>3</v>
      </c>
    </row>
    <row r="8312" spans="1:25" hidden="1" x14ac:dyDescent="0.2">
      <c r="A8312" s="29" t="s">
        <v>11796</v>
      </c>
      <c r="B8312" s="29" t="s">
        <v>11797</v>
      </c>
      <c r="C8312" s="40" t="s">
        <v>11798</v>
      </c>
      <c r="D8312" s="26" t="str">
        <f>[1]!b_calc_yield(A8312,日期设置!$B$2,F8312,1,R8312,1,O8312,L8312,S8312,)</f>
        <v>Fetching...</v>
      </c>
      <c r="E8312" s="26">
        <f t="shared" si="258"/>
        <v>28.177042792488336</v>
      </c>
      <c r="F8312" s="18">
        <f>[1]!b_dq_cleanprice($A8312,日期设置!B$2)</f>
        <v>20.077999999999999</v>
      </c>
      <c r="G8312" s="18" t="str">
        <f t="shared" si="259"/>
        <v>0.08 + 0</v>
      </c>
      <c r="H8312" s="27">
        <f>[1]!b_dq_pctchange($A8312,日期设置!$B$2,1)/100</f>
        <v>0</v>
      </c>
      <c r="I8312" s="26">
        <f>[1]!b_pq_pctchange(A8312,日期设置!$B$4,日期设置!$B$2,1)</f>
        <v>-0.3820391962292321</v>
      </c>
      <c r="J8312" s="26">
        <f>[1]!b_pq_pctchange(A8312,日期设置!$C$4,日期设置!$B$2,1)</f>
        <v>-0.3820391962292321</v>
      </c>
      <c r="K8312" s="52">
        <f>[1]!b_dq_amount($A8312,日期设置!B$2,2,10000)</f>
        <v>0</v>
      </c>
      <c r="L8312" s="26">
        <f>[1]!b_info_latestpar(A8312,日期设置!$B$2)</f>
        <v>19.999999999999996</v>
      </c>
      <c r="M8312" s="6">
        <f>[1]!b_info_outstandingbalance($A8312,日期设置!B$2)</f>
        <v>3.6</v>
      </c>
      <c r="N8312" s="7" t="str">
        <f>[1]!b_info_latestissurercreditrating2(A8312,日期设置!$B$2,"102","1")</f>
        <v>AA</v>
      </c>
      <c r="O8312" s="44">
        <v>7.5</v>
      </c>
      <c r="P8312" s="9">
        <f>[1]!b_info_repurchasedate(A8312)</f>
        <v>0</v>
      </c>
      <c r="Q8312" s="44" t="s">
        <v>16121</v>
      </c>
      <c r="R8312" s="2" t="str">
        <f>IF((--IF(P8312=0,Q8312,P8312))&gt;(--日期设置!$B$2),IF(P8312=0,Q8312,P8312),Q8312)</f>
        <v>2021-04-21</v>
      </c>
      <c r="S8312" s="32" t="s">
        <v>17907</v>
      </c>
      <c r="T8312" s="8">
        <f>[1]!b_anal_ptmyear($A8312,日期设置!$B$2)</f>
        <v>8.2191780821917804E-2</v>
      </c>
      <c r="U8312" s="8">
        <f>[1]!b_anal_termifexercise($A8312,日期设置!B$2)</f>
        <v>0</v>
      </c>
      <c r="V8312" s="10">
        <f>[1]!b_dq_dirtyprice(A8312,日期设置!$B$2)</f>
        <v>21.454699999999999</v>
      </c>
      <c r="W8312" s="11">
        <f>IF(U8312=0,ROUNDUP((Q8312-日期设置!$B$2)/365,0),ROUNDUP((R8312-日期设置!$B$2)/365,0))</f>
        <v>1</v>
      </c>
      <c r="X8312" s="18">
        <f>_xlfn.IFNA(VLOOKUP(A8312,过往入选债券!A:D,4,0),2)</f>
        <v>2</v>
      </c>
      <c r="Y8312">
        <f>_xlfn.IFNA(VLOOKUP(C8312,[2]Sheet1!$A:$A,1,0),3)</f>
        <v>3</v>
      </c>
    </row>
    <row r="8313" spans="1:25" hidden="1" x14ac:dyDescent="0.2">
      <c r="A8313" s="29" t="s">
        <v>11715</v>
      </c>
      <c r="B8313" s="29" t="s">
        <v>11716</v>
      </c>
      <c r="C8313" s="40" t="s">
        <v>3224</v>
      </c>
      <c r="D8313" s="26" t="str">
        <f>[1]!b_calc_yield(A8313,日期设置!$B$2,F8313,1,R8313,1,O8313,L8313,S8313,)</f>
        <v>Fetching...</v>
      </c>
      <c r="E8313" s="26">
        <f t="shared" si="258"/>
        <v>28.118032727090323</v>
      </c>
      <c r="F8313" s="18">
        <f>[1]!b_dq_cleanprice($A8313,日期设置!B$2)</f>
        <v>20.459399999999999</v>
      </c>
      <c r="G8313" s="18" t="str">
        <f t="shared" si="259"/>
        <v>0.09 + 0</v>
      </c>
      <c r="H8313" s="27">
        <f>[1]!b_dq_pctchange($A8313,日期设置!$B$2,1)/100</f>
        <v>0</v>
      </c>
      <c r="I8313" s="26">
        <f>[1]!b_pq_pctchange(A8313,日期设置!$B$4,日期设置!$B$2,1)</f>
        <v>0</v>
      </c>
      <c r="J8313" s="26">
        <f>[1]!b_pq_pctchange(A8313,日期设置!$C$4,日期设置!$B$2,1)</f>
        <v>0</v>
      </c>
      <c r="K8313" s="52">
        <f>[1]!b_dq_amount($A8313,日期设置!B$2,2,10000)</f>
        <v>0</v>
      </c>
      <c r="L8313" s="26">
        <f>[1]!b_info_latestpar(A8313,日期设置!$B$2)</f>
        <v>19.999999999999996</v>
      </c>
      <c r="M8313" s="6">
        <f>[1]!b_info_outstandingbalance($A8313,日期设置!B$2)</f>
        <v>1.4</v>
      </c>
      <c r="N8313" s="7" t="str">
        <f>[1]!b_info_latestissurercreditrating2(A8313,日期设置!$B$2,"102","1")</f>
        <v>AA</v>
      </c>
      <c r="O8313" s="44">
        <v>8.1</v>
      </c>
      <c r="P8313" s="9">
        <f>[1]!b_info_repurchasedate(A8313)</f>
        <v>0</v>
      </c>
      <c r="Q8313" s="44" t="s">
        <v>16026</v>
      </c>
      <c r="R8313" s="2" t="str">
        <f>IF((--IF(P8313=0,Q8313,P8313))&gt;(--日期设置!$B$2),IF(P8313=0,Q8313,P8313),Q8313)</f>
        <v>2021-04-24</v>
      </c>
      <c r="S8313" s="32" t="s">
        <v>17813</v>
      </c>
      <c r="T8313" s="8">
        <f>[1]!b_anal_ptmyear($A8313,日期设置!$B$2)</f>
        <v>9.0410958904109592E-2</v>
      </c>
      <c r="U8313" s="8">
        <f>[1]!b_anal_termifexercise($A8313,日期设置!B$2)</f>
        <v>0</v>
      </c>
      <c r="V8313" s="10">
        <f>[1]!b_dq_dirtyprice(A8313,日期设置!$B$2)</f>
        <v>21.9329</v>
      </c>
      <c r="W8313" s="11">
        <f>IF(U8313=0,ROUNDUP((Q8313-日期设置!$B$2)/365,0),ROUNDUP((R8313-日期设置!$B$2)/365,0))</f>
        <v>1</v>
      </c>
      <c r="X8313" s="18">
        <f>_xlfn.IFNA(VLOOKUP(A8313,过往入选债券!A:D,4,0),2)</f>
        <v>2</v>
      </c>
      <c r="Y8313">
        <f>_xlfn.IFNA(VLOOKUP(C8313,[2]Sheet1!$A:$A,1,0),3)</f>
        <v>3</v>
      </c>
    </row>
    <row r="8314" spans="1:25" hidden="1" x14ac:dyDescent="0.2">
      <c r="A8314" s="29" t="s">
        <v>11723</v>
      </c>
      <c r="B8314" s="29" t="s">
        <v>11724</v>
      </c>
      <c r="C8314" s="40" t="s">
        <v>2972</v>
      </c>
      <c r="D8314" s="26" t="str">
        <f>[1]!b_calc_yield(A8314,日期设置!$B$2,F8314,1,R8314,1,O8314,L8314,S8314,)</f>
        <v>Fetching...</v>
      </c>
      <c r="E8314" s="26">
        <f t="shared" si="258"/>
        <v>29.279256803037356</v>
      </c>
      <c r="F8314" s="18">
        <f>[1]!b_dq_cleanprice($A8314,日期设置!B$2)</f>
        <v>20.503699999999998</v>
      </c>
      <c r="G8314" s="18" t="str">
        <f t="shared" si="259"/>
        <v>0.09 + 0</v>
      </c>
      <c r="H8314" s="27">
        <f>[1]!b_dq_pctchange($A8314,日期设置!$B$2,1)/100</f>
        <v>0</v>
      </c>
      <c r="I8314" s="26">
        <f>[1]!b_pq_pctchange(A8314,日期设置!$B$4,日期设置!$B$2,1)</f>
        <v>0</v>
      </c>
      <c r="J8314" s="26">
        <f>[1]!b_pq_pctchange(A8314,日期设置!$C$4,日期设置!$B$2,1)</f>
        <v>0</v>
      </c>
      <c r="K8314" s="52">
        <f>[1]!b_dq_amount($A8314,日期设置!B$2,2,10000)</f>
        <v>0</v>
      </c>
      <c r="L8314" s="26">
        <f>[1]!b_info_latestpar(A8314,日期设置!$B$2)</f>
        <v>19.999999999999996</v>
      </c>
      <c r="M8314" s="6">
        <f>[1]!b_info_outstandingbalance($A8314,日期设置!B$2)</f>
        <v>1</v>
      </c>
      <c r="N8314" s="7" t="str">
        <f>[1]!b_info_latestissurercreditrating2(A8314,日期设置!$B$2,"102","1")</f>
        <v>AA</v>
      </c>
      <c r="O8314" s="44">
        <v>8.5</v>
      </c>
      <c r="P8314" s="9">
        <f>[1]!b_info_repurchasedate(A8314)</f>
        <v>0</v>
      </c>
      <c r="Q8314" s="44" t="s">
        <v>16091</v>
      </c>
      <c r="R8314" s="2" t="str">
        <f>IF((--IF(P8314=0,Q8314,P8314))&gt;(--日期设置!$B$2),IF(P8314=0,Q8314,P8314),Q8314)</f>
        <v>2021-04-25</v>
      </c>
      <c r="S8314" s="32" t="s">
        <v>17876</v>
      </c>
      <c r="T8314" s="8">
        <f>[1]!b_anal_ptmyear($A8314,日期设置!$B$2)</f>
        <v>9.3150684931506855E-2</v>
      </c>
      <c r="U8314" s="8">
        <f>[1]!b_anal_termifexercise($A8314,日期设置!B$2)</f>
        <v>0</v>
      </c>
      <c r="V8314" s="10">
        <f>[1]!b_dq_dirtyprice(A8314,日期设置!$B$2)</f>
        <v>22.045300000000001</v>
      </c>
      <c r="W8314" s="11">
        <f>IF(U8314=0,ROUNDUP((Q8314-日期设置!$B$2)/365,0),ROUNDUP((R8314-日期设置!$B$2)/365,0))</f>
        <v>1</v>
      </c>
      <c r="X8314" s="18">
        <f>_xlfn.IFNA(VLOOKUP(A8314,过往入选债券!A:D,4,0),2)</f>
        <v>2</v>
      </c>
      <c r="Y8314">
        <f>_xlfn.IFNA(VLOOKUP(C8314,[2]Sheet1!$A:$A,1,0),3)</f>
        <v>3</v>
      </c>
    </row>
    <row r="8315" spans="1:25" hidden="1" x14ac:dyDescent="0.2">
      <c r="A8315" s="29" t="s">
        <v>11813</v>
      </c>
      <c r="B8315" s="29" t="s">
        <v>11814</v>
      </c>
      <c r="C8315" s="40" t="s">
        <v>11815</v>
      </c>
      <c r="D8315" s="26" t="str">
        <f>[1]!b_calc_yield(A8315,日期设置!$B$2,F8315,1,R8315,1,O8315,L8315,S8315,)</f>
        <v>Fetching...</v>
      </c>
      <c r="E8315" s="26">
        <f t="shared" si="258"/>
        <v>28.540053173043557</v>
      </c>
      <c r="F8315" s="18">
        <f>[1]!b_dq_cleanprice($A8315,日期设置!B$2)</f>
        <v>20.2</v>
      </c>
      <c r="G8315" s="18" t="str">
        <f t="shared" si="259"/>
        <v>0.08 + 0</v>
      </c>
      <c r="H8315" s="27">
        <f>[1]!b_dq_pctchange($A8315,日期设置!$B$2,1)/100</f>
        <v>0</v>
      </c>
      <c r="I8315" s="26">
        <f>[1]!b_pq_pctchange(A8315,日期设置!$B$4,日期设置!$B$2,1)</f>
        <v>0</v>
      </c>
      <c r="J8315" s="26">
        <f>[1]!b_pq_pctchange(A8315,日期设置!$C$4,日期设置!$B$2,1)</f>
        <v>0</v>
      </c>
      <c r="K8315" s="52">
        <f>[1]!b_dq_amount($A8315,日期设置!B$2,2,10000)</f>
        <v>0</v>
      </c>
      <c r="L8315" s="26">
        <f>[1]!b_info_latestpar(A8315,日期设置!$B$2)</f>
        <v>19.999999999999996</v>
      </c>
      <c r="M8315" s="6">
        <f>[1]!b_info_outstandingbalance($A8315,日期设置!B$2)</f>
        <v>1.8</v>
      </c>
      <c r="N8315" s="7" t="str">
        <f>[1]!b_info_latestissurercreditrating2(A8315,日期设置!$B$2,"102","1")</f>
        <v>AA</v>
      </c>
      <c r="O8315" s="44">
        <v>7.8</v>
      </c>
      <c r="P8315" s="9">
        <f>[1]!b_info_repurchasedate(A8315)</f>
        <v>0</v>
      </c>
      <c r="Q8315" s="44" t="s">
        <v>16160</v>
      </c>
      <c r="R8315" s="2" t="str">
        <f>IF((--IF(P8315=0,Q8315,P8315))&gt;(--日期设置!$B$2),IF(P8315=0,Q8315,P8315),Q8315)</f>
        <v>2021-04-22</v>
      </c>
      <c r="S8315" s="32" t="s">
        <v>17949</v>
      </c>
      <c r="T8315" s="8">
        <f>[1]!b_anal_ptmyear($A8315,日期设置!$B$2)</f>
        <v>8.4931506849315067E-2</v>
      </c>
      <c r="U8315" s="8">
        <f>[1]!b_anal_termifexercise($A8315,日期设置!B$2)</f>
        <v>0</v>
      </c>
      <c r="V8315" s="10">
        <f>[1]!b_dq_dirtyprice(A8315,日期设置!$B$2)</f>
        <v>21.627500000000001</v>
      </c>
      <c r="W8315" s="11">
        <f>IF(U8315=0,ROUNDUP((Q8315-日期设置!$B$2)/365,0),ROUNDUP((R8315-日期设置!$B$2)/365,0))</f>
        <v>1</v>
      </c>
      <c r="X8315" s="18">
        <f>_xlfn.IFNA(VLOOKUP(A8315,过往入选债券!A:D,4,0),2)</f>
        <v>2</v>
      </c>
      <c r="Y8315">
        <f>_xlfn.IFNA(VLOOKUP(C8315,[2]Sheet1!$A:$A,1,0),3)</f>
        <v>3</v>
      </c>
    </row>
    <row r="8316" spans="1:25" hidden="1" x14ac:dyDescent="0.2">
      <c r="A8316" s="29" t="s">
        <v>11794</v>
      </c>
      <c r="B8316" s="29" t="s">
        <v>11795</v>
      </c>
      <c r="C8316" s="40" t="s">
        <v>292</v>
      </c>
      <c r="D8316" s="26" t="str">
        <f>[1]!b_calc_yield(A8316,日期设置!$B$2,F8316,1,R8316,1,O8316,L8316,S8316,)</f>
        <v>Fetching...</v>
      </c>
      <c r="E8316" s="26">
        <f t="shared" si="258"/>
        <v>28.685385940682771</v>
      </c>
      <c r="F8316" s="18">
        <f>[1]!b_dq_cleanprice($A8316,日期设置!B$2)</f>
        <v>20.211200000000002</v>
      </c>
      <c r="G8316" s="18" t="str">
        <f t="shared" si="259"/>
        <v>0.08 + 0</v>
      </c>
      <c r="H8316" s="27">
        <f>[1]!b_dq_pctchange($A8316,日期设置!$B$2,1)/100</f>
        <v>0</v>
      </c>
      <c r="I8316" s="26">
        <f>[1]!b_pq_pctchange(A8316,日期设置!$B$4,日期设置!$B$2,1)</f>
        <v>0</v>
      </c>
      <c r="J8316" s="26">
        <f>[1]!b_pq_pctchange(A8316,日期设置!$C$4,日期设置!$B$2,1)</f>
        <v>0</v>
      </c>
      <c r="K8316" s="52">
        <f>[1]!b_dq_amount($A8316,日期设置!B$2,2,10000)</f>
        <v>0</v>
      </c>
      <c r="L8316" s="26">
        <f>[1]!b_info_latestpar(A8316,日期设置!$B$2)</f>
        <v>19.999999999999996</v>
      </c>
      <c r="M8316" s="6">
        <f>[1]!b_info_outstandingbalance($A8316,日期设置!B$2)</f>
        <v>2.6</v>
      </c>
      <c r="N8316" s="7" t="str">
        <f>[1]!b_info_latestissurercreditrating2(A8316,日期设置!$B$2,"102","1")</f>
        <v>AA</v>
      </c>
      <c r="O8316" s="44">
        <v>7.86</v>
      </c>
      <c r="P8316" s="9">
        <f>[1]!b_info_repurchasedate(A8316)</f>
        <v>0</v>
      </c>
      <c r="Q8316" s="44" t="s">
        <v>16160</v>
      </c>
      <c r="R8316" s="2" t="str">
        <f>IF((--IF(P8316=0,Q8316,P8316))&gt;(--日期设置!$B$2),IF(P8316=0,Q8316,P8316),Q8316)</f>
        <v>2021-04-22</v>
      </c>
      <c r="S8316" s="32" t="s">
        <v>17949</v>
      </c>
      <c r="T8316" s="8">
        <f>[1]!b_anal_ptmyear($A8316,日期设置!$B$2)</f>
        <v>8.4931506849315067E-2</v>
      </c>
      <c r="U8316" s="8">
        <f>[1]!b_anal_termifexercise($A8316,日期设置!B$2)</f>
        <v>0</v>
      </c>
      <c r="V8316" s="10">
        <f>[1]!b_dq_dirtyprice(A8316,日期设置!$B$2)</f>
        <v>21.649699999999999</v>
      </c>
      <c r="W8316" s="11">
        <f>IF(U8316=0,ROUNDUP((Q8316-日期设置!$B$2)/365,0),ROUNDUP((R8316-日期设置!$B$2)/365,0))</f>
        <v>1</v>
      </c>
      <c r="X8316" s="18">
        <f>_xlfn.IFNA(VLOOKUP(A8316,过往入选债券!A:D,4,0),2)</f>
        <v>2</v>
      </c>
      <c r="Y8316">
        <f>_xlfn.IFNA(VLOOKUP(C8316,[2]Sheet1!$A:$A,1,0),3)</f>
        <v>3</v>
      </c>
    </row>
    <row r="8317" spans="1:25" hidden="1" x14ac:dyDescent="0.2">
      <c r="A8317" s="29" t="s">
        <v>11823</v>
      </c>
      <c r="B8317" s="29" t="s">
        <v>11824</v>
      </c>
      <c r="C8317" s="40" t="s">
        <v>67</v>
      </c>
      <c r="D8317" s="26" t="str">
        <f>[1]!b_calc_yield(A8317,日期设置!$B$2,F8317,1,R8317,1,O8317,L8317,S8317,)</f>
        <v>Fetching...</v>
      </c>
      <c r="E8317" s="26">
        <f t="shared" si="258"/>
        <v>27.382336995556187</v>
      </c>
      <c r="F8317" s="18">
        <f>[1]!b_dq_cleanprice($A8317,日期设置!B$2)</f>
        <v>20.2058</v>
      </c>
      <c r="G8317" s="18" t="str">
        <f t="shared" si="259"/>
        <v>0.08 + 0</v>
      </c>
      <c r="H8317" s="27">
        <f>[1]!b_dq_pctchange($A8317,日期设置!$B$2,1)/100</f>
        <v>0</v>
      </c>
      <c r="I8317" s="26">
        <f>[1]!b_pq_pctchange(A8317,日期设置!$B$4,日期设置!$B$2,1)</f>
        <v>0</v>
      </c>
      <c r="J8317" s="26">
        <f>[1]!b_pq_pctchange(A8317,日期设置!$C$4,日期设置!$B$2,1)</f>
        <v>0</v>
      </c>
      <c r="K8317" s="52">
        <f>[1]!b_dq_amount($A8317,日期设置!B$2,2,10000)</f>
        <v>0</v>
      </c>
      <c r="L8317" s="26">
        <f>[1]!b_info_latestpar(A8317,日期设置!$B$2)</f>
        <v>19.999999999999996</v>
      </c>
      <c r="M8317" s="6">
        <f>[1]!b_info_outstandingbalance($A8317,日期设置!B$2)</f>
        <v>1.4</v>
      </c>
      <c r="N8317" s="7" t="str">
        <f>[1]!b_info_latestissurercreditrating2(A8317,日期设置!$B$2,"102","1")</f>
        <v>AA</v>
      </c>
      <c r="O8317" s="44">
        <v>7.49</v>
      </c>
      <c r="P8317" s="9">
        <f>[1]!b_info_repurchasedate(A8317)</f>
        <v>0</v>
      </c>
      <c r="Q8317" s="44" t="s">
        <v>16121</v>
      </c>
      <c r="R8317" s="2" t="str">
        <f>IF((--IF(P8317=0,Q8317,P8317))&gt;(--日期设置!$B$2),IF(P8317=0,Q8317,P8317),Q8317)</f>
        <v>2021-04-21</v>
      </c>
      <c r="S8317" s="32" t="s">
        <v>17907</v>
      </c>
      <c r="T8317" s="8">
        <f>[1]!b_anal_ptmyear($A8317,日期设置!$B$2)</f>
        <v>8.2191780821917804E-2</v>
      </c>
      <c r="U8317" s="8">
        <f>[1]!b_anal_termifexercise($A8317,日期设置!B$2)</f>
        <v>0</v>
      </c>
      <c r="V8317" s="10">
        <f>[1]!b_dq_dirtyprice(A8317,日期设置!$B$2)</f>
        <v>21.5807</v>
      </c>
      <c r="W8317" s="11">
        <f>IF(U8317=0,ROUNDUP((Q8317-日期设置!$B$2)/365,0),ROUNDUP((R8317-日期设置!$B$2)/365,0))</f>
        <v>1</v>
      </c>
      <c r="X8317" s="18">
        <f>_xlfn.IFNA(VLOOKUP(A8317,过往入选债券!A:D,4,0),2)</f>
        <v>2</v>
      </c>
      <c r="Y8317">
        <f>_xlfn.IFNA(VLOOKUP(C8317,[2]Sheet1!$A:$A,1,0),3)</f>
        <v>3</v>
      </c>
    </row>
    <row r="8318" spans="1:25" hidden="1" x14ac:dyDescent="0.2">
      <c r="A8318" s="29" t="s">
        <v>11835</v>
      </c>
      <c r="B8318" s="29" t="s">
        <v>11836</v>
      </c>
      <c r="C8318" s="40" t="s">
        <v>11837</v>
      </c>
      <c r="D8318" s="26" t="str">
        <f>[1]!b_calc_yield(A8318,日期设置!$B$2,F8318,1,R8318,1,O8318,L8318,S8318,)</f>
        <v>Fetching...</v>
      </c>
      <c r="E8318" s="26">
        <f t="shared" si="258"/>
        <v>31.062446314272751</v>
      </c>
      <c r="F8318" s="18">
        <f>[1]!b_dq_cleanprice($A8318,日期设置!B$2)</f>
        <v>20.120100000000001</v>
      </c>
      <c r="G8318" s="18" t="str">
        <f t="shared" si="259"/>
        <v>0.08 + 0</v>
      </c>
      <c r="H8318" s="27">
        <f>[1]!b_dq_pctchange($A8318,日期设置!$B$2,1)/100</f>
        <v>0</v>
      </c>
      <c r="I8318" s="26">
        <f>[1]!b_pq_pctchange(A8318,日期设置!$B$4,日期设置!$B$2,1)</f>
        <v>0</v>
      </c>
      <c r="J8318" s="26">
        <f>[1]!b_pq_pctchange(A8318,日期设置!$C$4,日期设置!$B$2,1)</f>
        <v>0</v>
      </c>
      <c r="K8318" s="52">
        <f>[1]!b_dq_amount($A8318,日期设置!B$2,2,10000)</f>
        <v>0</v>
      </c>
      <c r="L8318" s="26">
        <f>[1]!b_info_latestpar(A8318,日期设置!$B$2)</f>
        <v>19.999999999999996</v>
      </c>
      <c r="M8318" s="6">
        <f>[1]!b_info_outstandingbalance($A8318,日期设置!B$2)</f>
        <v>3</v>
      </c>
      <c r="N8318" s="7" t="str">
        <f>[1]!b_info_latestissurercreditrating2(A8318,日期设置!$B$2,"102","1")</f>
        <v>AA-</v>
      </c>
      <c r="O8318" s="44">
        <v>8.3800000000000008</v>
      </c>
      <c r="P8318" s="9">
        <f>[1]!b_info_repurchasedate(A8318)</f>
        <v>0</v>
      </c>
      <c r="Q8318" s="44" t="s">
        <v>16160</v>
      </c>
      <c r="R8318" s="2" t="str">
        <f>IF((--IF(P8318=0,Q8318,P8318))&gt;(--日期设置!$B$2),IF(P8318=0,Q8318,P8318),Q8318)</f>
        <v>2021-04-22</v>
      </c>
      <c r="S8318" s="32" t="s">
        <v>17949</v>
      </c>
      <c r="T8318" s="8">
        <f>[1]!b_anal_ptmyear($A8318,日期设置!$B$2)</f>
        <v>8.4931506849315067E-2</v>
      </c>
      <c r="U8318" s="8">
        <f>[1]!b_anal_termifexercise($A8318,日期设置!B$2)</f>
        <v>0</v>
      </c>
      <c r="V8318" s="10">
        <f>[1]!b_dq_dirtyprice(A8318,日期设置!$B$2)</f>
        <v>21.6538</v>
      </c>
      <c r="W8318" s="11">
        <f>IF(U8318=0,ROUNDUP((Q8318-日期设置!$B$2)/365,0),ROUNDUP((R8318-日期设置!$B$2)/365,0))</f>
        <v>1</v>
      </c>
      <c r="X8318" s="18">
        <f>_xlfn.IFNA(VLOOKUP(A8318,过往入选债券!A:D,4,0),2)</f>
        <v>2</v>
      </c>
      <c r="Y8318">
        <f>_xlfn.IFNA(VLOOKUP(C8318,[2]Sheet1!$A:$A,1,0),3)</f>
        <v>3</v>
      </c>
    </row>
    <row r="8319" spans="1:25" hidden="1" x14ac:dyDescent="0.2">
      <c r="A8319" s="29" t="s">
        <v>11816</v>
      </c>
      <c r="B8319" s="29" t="s">
        <v>11817</v>
      </c>
      <c r="C8319" s="40" t="s">
        <v>11818</v>
      </c>
      <c r="D8319" s="26" t="str">
        <f>[1]!b_calc_yield(A8319,日期设置!$B$2,F8319,1,R8319,1,O8319,L8319,S8319,)</f>
        <v>Fetching...</v>
      </c>
      <c r="E8319" s="26">
        <f t="shared" si="258"/>
        <v>26.854339446326357</v>
      </c>
      <c r="F8319" s="18">
        <f>[1]!b_dq_cleanprice($A8319,日期设置!B$2)</f>
        <v>20.078299999999999</v>
      </c>
      <c r="G8319" s="18" t="str">
        <f t="shared" si="259"/>
        <v>0.07 + 0</v>
      </c>
      <c r="H8319" s="27">
        <f>[1]!b_dq_pctchange($A8319,日期设置!$B$2,1)/100</f>
        <v>0</v>
      </c>
      <c r="I8319" s="26">
        <f>[1]!b_pq_pctchange(A8319,日期设置!$B$4,日期设置!$B$2,1)</f>
        <v>0</v>
      </c>
      <c r="J8319" s="26">
        <f>[1]!b_pq_pctchange(A8319,日期设置!$C$4,日期设置!$B$2,1)</f>
        <v>-0.28457061125569366</v>
      </c>
      <c r="K8319" s="52">
        <f>[1]!b_dq_amount($A8319,日期设置!B$2,2,10000)</f>
        <v>0</v>
      </c>
      <c r="L8319" s="26">
        <f>[1]!b_info_latestpar(A8319,日期设置!$B$2)</f>
        <v>19.999999999999996</v>
      </c>
      <c r="M8319" s="6">
        <f>[1]!b_info_outstandingbalance($A8319,日期设置!B$2)</f>
        <v>2.2000000000000002</v>
      </c>
      <c r="N8319" s="7" t="str">
        <f>[1]!b_info_latestissurercreditrating2(A8319,日期设置!$B$2,"102","1")</f>
        <v>AA+</v>
      </c>
      <c r="O8319" s="44">
        <v>7.15</v>
      </c>
      <c r="P8319" s="9">
        <f>[1]!b_info_repurchasedate(A8319)</f>
        <v>0</v>
      </c>
      <c r="Q8319" s="44" t="s">
        <v>16510</v>
      </c>
      <c r="R8319" s="2" t="str">
        <f>IF((--IF(P8319=0,Q8319,P8319))&gt;(--日期设置!$B$2),IF(P8319=0,Q8319,P8319),Q8319)</f>
        <v>2021-04-18</v>
      </c>
      <c r="S8319" s="32" t="s">
        <v>18776</v>
      </c>
      <c r="T8319" s="8">
        <f>[1]!b_anal_ptmyear($A8319,日期设置!$B$2)</f>
        <v>7.3972602739726029E-2</v>
      </c>
      <c r="U8319" s="8">
        <f>[1]!b_anal_termifexercise($A8319,日期设置!B$2)</f>
        <v>0</v>
      </c>
      <c r="V8319" s="10">
        <f>[1]!b_dq_dirtyprice(A8319,日期设置!$B$2)</f>
        <v>21.4025</v>
      </c>
      <c r="W8319" s="11">
        <f>IF(U8319=0,ROUNDUP((Q8319-日期设置!$B$2)/365,0),ROUNDUP((R8319-日期设置!$B$2)/365,0))</f>
        <v>1</v>
      </c>
      <c r="X8319" s="18">
        <f>_xlfn.IFNA(VLOOKUP(A8319,过往入选债券!A:D,4,0),2)</f>
        <v>2</v>
      </c>
      <c r="Y8319">
        <f>_xlfn.IFNA(VLOOKUP(C8319,[2]Sheet1!$A:$A,1,0),3)</f>
        <v>3</v>
      </c>
    </row>
    <row r="8320" spans="1:25" hidden="1" x14ac:dyDescent="0.2">
      <c r="A8320" s="29" t="s">
        <v>11802</v>
      </c>
      <c r="B8320" s="29" t="s">
        <v>11803</v>
      </c>
      <c r="C8320" s="40" t="s">
        <v>2495</v>
      </c>
      <c r="D8320" s="26" t="str">
        <f>[1]!b_calc_yield(A8320,日期设置!$B$2,F8320,1,R8320,1,O8320,L8320,S8320,)</f>
        <v>Fetching...</v>
      </c>
      <c r="E8320" s="26">
        <f t="shared" si="258"/>
        <v>26.822756212774678</v>
      </c>
      <c r="F8320" s="18">
        <f>[1]!b_dq_cleanprice($A8320,日期设置!B$2)</f>
        <v>20.095700000000001</v>
      </c>
      <c r="G8320" s="18" t="str">
        <f t="shared" si="259"/>
        <v>0.07 + 0</v>
      </c>
      <c r="H8320" s="27">
        <f>[1]!b_dq_pctchange($A8320,日期设置!$B$2,1)/100</f>
        <v>0</v>
      </c>
      <c r="I8320" s="26">
        <f>[1]!b_pq_pctchange(A8320,日期设置!$B$4,日期设置!$B$2,1)</f>
        <v>0</v>
      </c>
      <c r="J8320" s="26">
        <f>[1]!b_pq_pctchange(A8320,日期设置!$C$4,日期设置!$B$2,1)</f>
        <v>-0.33971097291239039</v>
      </c>
      <c r="K8320" s="52">
        <f>[1]!b_dq_amount($A8320,日期设置!B$2,2,10000)</f>
        <v>0</v>
      </c>
      <c r="L8320" s="26">
        <f>[1]!b_info_latestpar(A8320,日期设置!$B$2)</f>
        <v>19.999999999999996</v>
      </c>
      <c r="M8320" s="6">
        <f>[1]!b_info_outstandingbalance($A8320,日期设置!B$2)</f>
        <v>3.6</v>
      </c>
      <c r="N8320" s="7" t="str">
        <f>[1]!b_info_latestissurercreditrating2(A8320,日期设置!$B$2,"102","1")</f>
        <v>AA+</v>
      </c>
      <c r="O8320" s="44">
        <v>7.17</v>
      </c>
      <c r="P8320" s="9">
        <f>[1]!b_info_repurchasedate(A8320)</f>
        <v>0</v>
      </c>
      <c r="Q8320" s="44" t="s">
        <v>16510</v>
      </c>
      <c r="R8320" s="2" t="str">
        <f>IF((--IF(P8320=0,Q8320,P8320))&gt;(--日期设置!$B$2),IF(P8320=0,Q8320,P8320),Q8320)</f>
        <v>2021-04-18</v>
      </c>
      <c r="S8320" s="32" t="s">
        <v>18776</v>
      </c>
      <c r="T8320" s="8">
        <f>[1]!b_anal_ptmyear($A8320,日期设置!$B$2)</f>
        <v>7.3972602739726029E-2</v>
      </c>
      <c r="U8320" s="8">
        <f>[1]!b_anal_termifexercise($A8320,日期设置!B$2)</f>
        <v>0</v>
      </c>
      <c r="V8320" s="10">
        <f>[1]!b_dq_dirtyprice(A8320,日期设置!$B$2)</f>
        <v>21.4236</v>
      </c>
      <c r="W8320" s="11">
        <f>IF(U8320=0,ROUNDUP((Q8320-日期设置!$B$2)/365,0),ROUNDUP((R8320-日期设置!$B$2)/365,0))</f>
        <v>1</v>
      </c>
      <c r="X8320" s="18" t="str">
        <f>_xlfn.IFNA(VLOOKUP(A8320,过往入选债券!A:D,4,0),2)</f>
        <v>否</v>
      </c>
      <c r="Y8320">
        <f>_xlfn.IFNA(VLOOKUP(C8320,[2]Sheet1!$A:$A,1,0),3)</f>
        <v>3</v>
      </c>
    </row>
    <row r="8321" spans="1:25" hidden="1" x14ac:dyDescent="0.2">
      <c r="A8321" s="29" t="s">
        <v>11811</v>
      </c>
      <c r="B8321" s="29" t="s">
        <v>11812</v>
      </c>
      <c r="C8321" s="40" t="s">
        <v>320</v>
      </c>
      <c r="D8321" s="26" t="str">
        <f>[1]!b_calc_yield(A8321,日期设置!$B$2,F8321,1,R8321,1,O8321,L8321,S8321,)</f>
        <v>Fetching...</v>
      </c>
      <c r="E8321" s="26">
        <f t="shared" si="258"/>
        <v>28.830245563754442</v>
      </c>
      <c r="F8321" s="18">
        <f>[1]!b_dq_cleanprice($A8321,日期设置!B$2)</f>
        <v>20.069199999999999</v>
      </c>
      <c r="G8321" s="18" t="str">
        <f t="shared" si="259"/>
        <v>0.07 + 0</v>
      </c>
      <c r="H8321" s="27">
        <f>[1]!b_dq_pctchange($A8321,日期设置!$B$2,1)/100</f>
        <v>0</v>
      </c>
      <c r="I8321" s="26">
        <f>[1]!b_pq_pctchange(A8321,日期设置!$B$4,日期设置!$B$2,1)</f>
        <v>-9.7069496781776524E-2</v>
      </c>
      <c r="J8321" s="26">
        <f>[1]!b_pq_pctchange(A8321,日期设置!$C$4,日期设置!$B$2,1)</f>
        <v>-0.64506547191763086</v>
      </c>
      <c r="K8321" s="52">
        <f>[1]!b_dq_amount($A8321,日期设置!B$2,2,10000)</f>
        <v>0</v>
      </c>
      <c r="L8321" s="26">
        <f>[1]!b_info_latestpar(A8321,日期设置!$B$2)</f>
        <v>19.999999999999996</v>
      </c>
      <c r="M8321" s="6">
        <f>[1]!b_info_outstandingbalance($A8321,日期设置!B$2)</f>
        <v>3.2</v>
      </c>
      <c r="N8321" s="7" t="str">
        <f>[1]!b_info_latestissurercreditrating2(A8321,日期设置!$B$2,"102","1")</f>
        <v>AA+</v>
      </c>
      <c r="O8321" s="44">
        <v>7.69</v>
      </c>
      <c r="P8321" s="9">
        <f>[1]!b_info_repurchasedate(A8321)</f>
        <v>0</v>
      </c>
      <c r="Q8321" s="44" t="s">
        <v>16510</v>
      </c>
      <c r="R8321" s="2" t="str">
        <f>IF((--IF(P8321=0,Q8321,P8321))&gt;(--日期设置!$B$2),IF(P8321=0,Q8321,P8321),Q8321)</f>
        <v>2021-04-18</v>
      </c>
      <c r="S8321" s="32" t="s">
        <v>18776</v>
      </c>
      <c r="T8321" s="8">
        <f>[1]!b_anal_ptmyear($A8321,日期设置!$B$2)</f>
        <v>7.3972602739726029E-2</v>
      </c>
      <c r="U8321" s="8">
        <f>[1]!b_anal_termifexercise($A8321,日期设置!B$2)</f>
        <v>0</v>
      </c>
      <c r="V8321" s="10">
        <f>[1]!b_dq_dirtyprice(A8321,日期设置!$B$2)</f>
        <v>21.493400000000001</v>
      </c>
      <c r="W8321" s="11">
        <f>IF(U8321=0,ROUNDUP((Q8321-日期设置!$B$2)/365,0),ROUNDUP((R8321-日期设置!$B$2)/365,0))</f>
        <v>1</v>
      </c>
      <c r="X8321" s="18">
        <f>_xlfn.IFNA(VLOOKUP(A8321,过往入选债券!A:D,4,0),2)</f>
        <v>2</v>
      </c>
      <c r="Y8321">
        <f>_xlfn.IFNA(VLOOKUP(C8321,[2]Sheet1!$A:$A,1,0),3)</f>
        <v>3</v>
      </c>
    </row>
    <row r="8322" spans="1:25" hidden="1" x14ac:dyDescent="0.2">
      <c r="A8322" s="29" t="s">
        <v>11827</v>
      </c>
      <c r="B8322" s="29" t="s">
        <v>11828</v>
      </c>
      <c r="C8322" s="40" t="s">
        <v>11829</v>
      </c>
      <c r="D8322" s="26" t="str">
        <f>[1]!b_calc_yield(A8322,日期设置!$B$2,F8322,1,R8322,1,O8322,L8322,S8322,)</f>
        <v>Fetching...</v>
      </c>
      <c r="E8322" s="26">
        <f t="shared" ref="E8322:E8348" si="260">((O8322*W8322+L8322)/V8322-1)*100</f>
        <v>27.995655027269194</v>
      </c>
      <c r="F8322" s="18">
        <f>[1]!b_dq_cleanprice($A8322,日期设置!B$2)</f>
        <v>20.5746</v>
      </c>
      <c r="G8322" s="18" t="str">
        <f t="shared" ref="G8322:G8348" si="261">LEFT(T8322,4)&amp;" + "&amp;LEFT(U8322,4)</f>
        <v>0.08 + 0</v>
      </c>
      <c r="H8322" s="27">
        <f>[1]!b_dq_pctchange($A8322,日期设置!$B$2,1)/100</f>
        <v>0</v>
      </c>
      <c r="I8322" s="26">
        <f>[1]!b_pq_pctchange(A8322,日期设置!$B$4,日期设置!$B$2,1)</f>
        <v>0</v>
      </c>
      <c r="J8322" s="26">
        <f>[1]!b_pq_pctchange(A8322,日期设置!$C$4,日期设置!$B$2,1)</f>
        <v>0</v>
      </c>
      <c r="K8322" s="52">
        <f>[1]!b_dq_amount($A8322,日期设置!B$2,2,10000)</f>
        <v>0</v>
      </c>
      <c r="L8322" s="26">
        <f>[1]!b_info_latestpar(A8322,日期设置!$B$2)</f>
        <v>19.999999999999996</v>
      </c>
      <c r="M8322" s="6">
        <f>[1]!b_info_outstandingbalance($A8322,日期设置!B$2)</f>
        <v>2.2000000000000002</v>
      </c>
      <c r="N8322" s="7" t="str">
        <f>[1]!b_info_latestissurercreditrating2(A8322,日期设置!$B$2,"102","1")</f>
        <v>AA</v>
      </c>
      <c r="O8322" s="44">
        <v>8.2799999999999994</v>
      </c>
      <c r="P8322" s="9">
        <f>[1]!b_info_repurchasedate(A8322)</f>
        <v>0</v>
      </c>
      <c r="Q8322" s="44" t="s">
        <v>16121</v>
      </c>
      <c r="R8322" s="2" t="str">
        <f>IF((--IF(P8322=0,Q8322,P8322))&gt;(--日期设置!$B$2),IF(P8322=0,Q8322,P8322),Q8322)</f>
        <v>2021-04-21</v>
      </c>
      <c r="S8322" s="32" t="s">
        <v>17907</v>
      </c>
      <c r="T8322" s="8">
        <f>[1]!b_anal_ptmyear($A8322,日期设置!$B$2)</f>
        <v>8.2191780821917804E-2</v>
      </c>
      <c r="U8322" s="8">
        <f>[1]!b_anal_termifexercise($A8322,日期设置!B$2)</f>
        <v>0</v>
      </c>
      <c r="V8322" s="10">
        <f>[1]!b_dq_dirtyprice(A8322,日期设置!$B$2)</f>
        <v>22.0945</v>
      </c>
      <c r="W8322" s="11">
        <f>IF(U8322=0,ROUNDUP((Q8322-日期设置!$B$2)/365,0),ROUNDUP((R8322-日期设置!$B$2)/365,0))</f>
        <v>1</v>
      </c>
      <c r="X8322" s="18" t="str">
        <f>_xlfn.IFNA(VLOOKUP(A8322,过往入选债券!A:D,4,0),2)</f>
        <v>否</v>
      </c>
      <c r="Y8322">
        <f>_xlfn.IFNA(VLOOKUP(C8322,[2]Sheet1!$A:$A,1,0),3)</f>
        <v>3</v>
      </c>
    </row>
    <row r="8323" spans="1:25" hidden="1" x14ac:dyDescent="0.2">
      <c r="A8323" s="29" t="s">
        <v>11705</v>
      </c>
      <c r="B8323" s="29" t="s">
        <v>11706</v>
      </c>
      <c r="C8323" s="40" t="s">
        <v>1210</v>
      </c>
      <c r="D8323" s="26" t="str">
        <f>[1]!b_calc_yield(A8323,日期设置!$B$2,F8323,1,R8323,1,O8323,L8323,S8323,)</f>
        <v>Fetching...</v>
      </c>
      <c r="E8323" s="26">
        <f t="shared" si="260"/>
        <v>29.879536616613155</v>
      </c>
      <c r="F8323" s="18">
        <f>[1]!b_dq_cleanprice($A8323,日期设置!B$2)</f>
        <v>20.494499999999999</v>
      </c>
      <c r="G8323" s="18" t="str">
        <f t="shared" si="261"/>
        <v>0.08 + 0</v>
      </c>
      <c r="H8323" s="27">
        <f>[1]!b_dq_pctchange($A8323,日期设置!$B$2,1)/100</f>
        <v>0</v>
      </c>
      <c r="I8323" s="26">
        <f>[1]!b_pq_pctchange(A8323,日期设置!$B$4,日期设置!$B$2,1)</f>
        <v>0</v>
      </c>
      <c r="J8323" s="26">
        <f>[1]!b_pq_pctchange(A8323,日期设置!$C$4,日期设置!$B$2,1)</f>
        <v>0</v>
      </c>
      <c r="K8323" s="52">
        <f>[1]!b_dq_amount($A8323,日期设置!B$2,2,10000)</f>
        <v>0</v>
      </c>
      <c r="L8323" s="26">
        <f>[1]!b_info_latestpar(A8323,日期设置!$B$2)</f>
        <v>19.999999999999996</v>
      </c>
      <c r="M8323" s="6">
        <f>[1]!b_info_outstandingbalance($A8323,日期设置!B$2)</f>
        <v>2</v>
      </c>
      <c r="N8323" s="7" t="str">
        <f>[1]!b_info_latestissurercreditrating2(A8323,日期设置!$B$2,"102","1")</f>
        <v>AA</v>
      </c>
      <c r="O8323" s="44">
        <v>8.69</v>
      </c>
      <c r="P8323" s="9">
        <f>[1]!b_info_repurchasedate(A8323)</f>
        <v>0</v>
      </c>
      <c r="Q8323" s="44" t="s">
        <v>16121</v>
      </c>
      <c r="R8323" s="2" t="str">
        <f>IF((--IF(P8323=0,Q8323,P8323))&gt;(--日期设置!$B$2),IF(P8323=0,Q8323,P8323),Q8323)</f>
        <v>2021-04-21</v>
      </c>
      <c r="S8323" s="32" t="s">
        <v>17907</v>
      </c>
      <c r="T8323" s="8">
        <f>[1]!b_anal_ptmyear($A8323,日期设置!$B$2)</f>
        <v>8.2191780821917804E-2</v>
      </c>
      <c r="U8323" s="8">
        <f>[1]!b_anal_termifexercise($A8323,日期设置!B$2)</f>
        <v>0</v>
      </c>
      <c r="V8323" s="10">
        <f>[1]!b_dq_dirtyprice(A8323,日期设置!$B$2)</f>
        <v>22.089700000000001</v>
      </c>
      <c r="W8323" s="11">
        <f>IF(U8323=0,ROUNDUP((Q8323-日期设置!$B$2)/365,0),ROUNDUP((R8323-日期设置!$B$2)/365,0))</f>
        <v>1</v>
      </c>
      <c r="X8323" s="18">
        <f>_xlfn.IFNA(VLOOKUP(A8323,过往入选债券!A:D,4,0),2)</f>
        <v>2</v>
      </c>
      <c r="Y8323">
        <f>_xlfn.IFNA(VLOOKUP(C8323,[2]Sheet1!$A:$A,1,0),3)</f>
        <v>3</v>
      </c>
    </row>
    <row r="8324" spans="1:25" hidden="1" x14ac:dyDescent="0.2">
      <c r="A8324" s="29" t="s">
        <v>11799</v>
      </c>
      <c r="B8324" s="29" t="s">
        <v>11800</v>
      </c>
      <c r="C8324" s="40" t="s">
        <v>11801</v>
      </c>
      <c r="D8324" s="26" t="str">
        <f>[1]!b_calc_yield(A8324,日期设置!$B$2,F8324,1,R8324,1,O8324,L8324,S8324,)</f>
        <v>Fetching...</v>
      </c>
      <c r="E8324" s="26">
        <f t="shared" si="260"/>
        <v>30.353387107957541</v>
      </c>
      <c r="F8324" s="18">
        <f>[1]!b_dq_cleanprice($A8324,日期设置!B$2)</f>
        <v>20.114799999999999</v>
      </c>
      <c r="G8324" s="18" t="str">
        <f t="shared" si="261"/>
        <v>0.07 + 0</v>
      </c>
      <c r="H8324" s="27">
        <f>[1]!b_dq_pctchange($A8324,日期设置!$B$2,1)/100</f>
        <v>0</v>
      </c>
      <c r="I8324" s="26">
        <f>[1]!b_pq_pctchange(A8324,日期设置!$B$4,日期设置!$B$2,1)</f>
        <v>0</v>
      </c>
      <c r="J8324" s="26">
        <f>[1]!b_pq_pctchange(A8324,日期设置!$C$4,日期设置!$B$2,1)</f>
        <v>0</v>
      </c>
      <c r="K8324" s="52">
        <f>[1]!b_dq_amount($A8324,日期设置!B$2,2,10000)</f>
        <v>0</v>
      </c>
      <c r="L8324" s="26">
        <f>[1]!b_info_latestpar(A8324,日期设置!$B$2)</f>
        <v>19.999999999999996</v>
      </c>
      <c r="M8324" s="6">
        <f>[1]!b_info_outstandingbalance($A8324,日期设置!B$2)</f>
        <v>2.4</v>
      </c>
      <c r="N8324" s="7" t="str">
        <f>[1]!b_info_latestissurercreditrating2(A8324,日期设置!$B$2,"102","1")</f>
        <v>AA</v>
      </c>
      <c r="O8324" s="44">
        <v>8.1999999999999993</v>
      </c>
      <c r="P8324" s="9">
        <f>[1]!b_info_repurchasedate(A8324)</f>
        <v>0</v>
      </c>
      <c r="Q8324" s="44" t="s">
        <v>16510</v>
      </c>
      <c r="R8324" s="2" t="str">
        <f>IF((--IF(P8324=0,Q8324,P8324))&gt;(--日期设置!$B$2),IF(P8324=0,Q8324,P8324),Q8324)</f>
        <v>2021-04-18</v>
      </c>
      <c r="S8324" s="32" t="s">
        <v>18776</v>
      </c>
      <c r="T8324" s="8">
        <f>[1]!b_anal_ptmyear($A8324,日期设置!$B$2)</f>
        <v>7.3972602739726029E-2</v>
      </c>
      <c r="U8324" s="8">
        <f>[1]!b_anal_termifexercise($A8324,日期设置!B$2)</f>
        <v>0</v>
      </c>
      <c r="V8324" s="10">
        <f>[1]!b_dq_dirtyprice(A8324,日期设置!$B$2)</f>
        <v>21.633500000000002</v>
      </c>
      <c r="W8324" s="11">
        <f>IF(U8324=0,ROUNDUP((Q8324-日期设置!$B$2)/365,0),ROUNDUP((R8324-日期设置!$B$2)/365,0))</f>
        <v>1</v>
      </c>
      <c r="X8324" s="18">
        <f>_xlfn.IFNA(VLOOKUP(A8324,过往入选债券!A:D,4,0),2)</f>
        <v>2</v>
      </c>
      <c r="Y8324">
        <f>_xlfn.IFNA(VLOOKUP(C8324,[2]Sheet1!$A:$A,1,0),3)</f>
        <v>3</v>
      </c>
    </row>
    <row r="8325" spans="1:25" hidden="1" x14ac:dyDescent="0.2">
      <c r="A8325" s="29" t="s">
        <v>11776</v>
      </c>
      <c r="B8325" s="29" t="s">
        <v>11777</v>
      </c>
      <c r="C8325" s="40" t="s">
        <v>805</v>
      </c>
      <c r="D8325" s="26" t="str">
        <f>[1]!b_calc_yield(A8325,日期设置!$B$2,F8325,1,R8325,1,O8325,L8325,S8325,)</f>
        <v>Fetching...</v>
      </c>
      <c r="E8325" s="26">
        <f t="shared" si="260"/>
        <v>28.889280399093131</v>
      </c>
      <c r="F8325" s="18">
        <f>[1]!b_dq_cleanprice($A8325,日期设置!B$2)</f>
        <v>20.12</v>
      </c>
      <c r="G8325" s="18" t="str">
        <f t="shared" si="261"/>
        <v>0.07 + 0</v>
      </c>
      <c r="H8325" s="27">
        <f>[1]!b_dq_pctchange($A8325,日期设置!$B$2,1)/100</f>
        <v>0</v>
      </c>
      <c r="I8325" s="26">
        <f>[1]!b_pq_pctchange(A8325,日期设置!$B$4,日期设置!$B$2,1)</f>
        <v>0</v>
      </c>
      <c r="J8325" s="26">
        <f>[1]!b_pq_pctchange(A8325,日期设置!$C$4,日期设置!$B$2,1)</f>
        <v>0</v>
      </c>
      <c r="K8325" s="52">
        <f>[1]!b_dq_amount($A8325,日期设置!B$2,2,10000)</f>
        <v>0</v>
      </c>
      <c r="L8325" s="26">
        <f>[1]!b_info_latestpar(A8325,日期设置!$B$2)</f>
        <v>19.999999999999996</v>
      </c>
      <c r="M8325" s="6">
        <f>[1]!b_info_outstandingbalance($A8325,日期设置!B$2)</f>
        <v>2</v>
      </c>
      <c r="N8325" s="7" t="str">
        <f>[1]!b_info_latestissurercreditrating2(A8325,日期设置!$B$2,"102","1")</f>
        <v>AA</v>
      </c>
      <c r="O8325" s="44">
        <v>7.8</v>
      </c>
      <c r="P8325" s="9">
        <f>[1]!b_info_repurchasedate(A8325)</f>
        <v>0</v>
      </c>
      <c r="Q8325" s="44" t="s">
        <v>16106</v>
      </c>
      <c r="R8325" s="2" t="str">
        <f>IF((--IF(P8325=0,Q8325,P8325))&gt;(--日期设置!$B$2),IF(P8325=0,Q8325,P8325),Q8325)</f>
        <v>2021-04-17</v>
      </c>
      <c r="S8325" s="32" t="s">
        <v>17891</v>
      </c>
      <c r="T8325" s="8">
        <f>[1]!b_anal_ptmyear($A8325,日期设置!$B$2)</f>
        <v>7.1232876712328766E-2</v>
      </c>
      <c r="U8325" s="8">
        <f>[1]!b_anal_termifexercise($A8325,日期设置!B$2)</f>
        <v>0</v>
      </c>
      <c r="V8325" s="10">
        <f>[1]!b_dq_dirtyprice(A8325,日期设置!$B$2)</f>
        <v>21.568899999999999</v>
      </c>
      <c r="W8325" s="11">
        <f>IF(U8325=0,ROUNDUP((Q8325-日期设置!$B$2)/365,0),ROUNDUP((R8325-日期设置!$B$2)/365,0))</f>
        <v>1</v>
      </c>
      <c r="X8325" s="18">
        <f>_xlfn.IFNA(VLOOKUP(A8325,过往入选债券!A:D,4,0),2)</f>
        <v>2</v>
      </c>
      <c r="Y8325">
        <f>_xlfn.IFNA(VLOOKUP(C8325,[2]Sheet1!$A:$A,1,0),3)</f>
        <v>3</v>
      </c>
    </row>
    <row r="8326" spans="1:25" hidden="1" x14ac:dyDescent="0.2">
      <c r="A8326" s="29" t="s">
        <v>11788</v>
      </c>
      <c r="B8326" s="29" t="s">
        <v>11789</v>
      </c>
      <c r="C8326" s="40" t="s">
        <v>710</v>
      </c>
      <c r="D8326" s="26" t="str">
        <f>[1]!b_calc_yield(A8326,日期设置!$B$2,F8326,1,R8326,1,O8326,L8326,S8326,)</f>
        <v>Fetching...</v>
      </c>
      <c r="E8326" s="26">
        <f t="shared" si="260"/>
        <v>31.333385817290971</v>
      </c>
      <c r="F8326" s="18">
        <f>[1]!b_dq_cleanprice($A8326,日期设置!B$2)</f>
        <v>20.041</v>
      </c>
      <c r="G8326" s="18" t="str">
        <f t="shared" si="261"/>
        <v>0.07 + 0</v>
      </c>
      <c r="H8326" s="27">
        <f>[1]!b_dq_pctchange($A8326,日期设置!$B$2,1)/100</f>
        <v>0</v>
      </c>
      <c r="I8326" s="26">
        <f>[1]!b_pq_pctchange(A8326,日期设置!$B$4,日期设置!$B$2,1)</f>
        <v>5.4917623564649187E-2</v>
      </c>
      <c r="J8326" s="26">
        <f>[1]!b_pq_pctchange(A8326,日期设置!$C$4,日期设置!$B$2,1)</f>
        <v>-0.27368630573248265</v>
      </c>
      <c r="K8326" s="52">
        <f>[1]!b_dq_amount($A8326,日期设置!B$2,2,10000)</f>
        <v>0</v>
      </c>
      <c r="L8326" s="26">
        <f>[1]!b_info_latestpar(A8326,日期设置!$B$2)</f>
        <v>19.999999999999996</v>
      </c>
      <c r="M8326" s="6">
        <f>[1]!b_info_outstandingbalance($A8326,日期设置!B$2)</f>
        <v>2.4</v>
      </c>
      <c r="N8326" s="7" t="str">
        <f>[1]!b_info_latestissurercreditrating2(A8326,日期设置!$B$2,"102","1")</f>
        <v>AA</v>
      </c>
      <c r="O8326" s="44">
        <v>8.36</v>
      </c>
      <c r="P8326" s="9">
        <f>[1]!b_info_repurchasedate(A8326)</f>
        <v>0</v>
      </c>
      <c r="Q8326" s="44" t="s">
        <v>16106</v>
      </c>
      <c r="R8326" s="2" t="str">
        <f>IF((--IF(P8326=0,Q8326,P8326))&gt;(--日期设置!$B$2),IF(P8326=0,Q8326,P8326),Q8326)</f>
        <v>2021-04-17</v>
      </c>
      <c r="S8326" s="32" t="s">
        <v>17891</v>
      </c>
      <c r="T8326" s="8">
        <f>[1]!b_anal_ptmyear($A8326,日期设置!$B$2)</f>
        <v>7.1232876712328766E-2</v>
      </c>
      <c r="U8326" s="8">
        <f>[1]!b_anal_termifexercise($A8326,日期设置!B$2)</f>
        <v>0</v>
      </c>
      <c r="V8326" s="10">
        <f>[1]!b_dq_dirtyprice(A8326,日期设置!$B$2)</f>
        <v>21.593900000000001</v>
      </c>
      <c r="W8326" s="11">
        <f>IF(U8326=0,ROUNDUP((Q8326-日期设置!$B$2)/365,0),ROUNDUP((R8326-日期设置!$B$2)/365,0))</f>
        <v>1</v>
      </c>
      <c r="X8326" s="18">
        <f>_xlfn.IFNA(VLOOKUP(A8326,过往入选债券!A:D,4,0),2)</f>
        <v>2</v>
      </c>
      <c r="Y8326">
        <f>_xlfn.IFNA(VLOOKUP(C8326,[2]Sheet1!$A:$A,1,0),3)</f>
        <v>3</v>
      </c>
    </row>
    <row r="8327" spans="1:25" hidden="1" x14ac:dyDescent="0.2">
      <c r="A8327" s="29" t="s">
        <v>1692</v>
      </c>
      <c r="B8327" s="29" t="s">
        <v>1693</v>
      </c>
      <c r="C8327" s="40" t="s">
        <v>1547</v>
      </c>
      <c r="D8327" s="26" t="str">
        <f>[1]!b_calc_yield(A8327,日期设置!$B$2,F8327,1,R8327,1,O8327,L8327,S8327,)</f>
        <v>Fetching...</v>
      </c>
      <c r="E8327" s="26">
        <f t="shared" si="260"/>
        <v>-3.3993286887682328</v>
      </c>
      <c r="F8327" s="18">
        <f>[1]!b_dq_cleanprice($A8327,日期设置!B$2)</f>
        <v>103.8235</v>
      </c>
      <c r="G8327" s="18" t="str">
        <f t="shared" si="261"/>
        <v>2.01 + 0.01</v>
      </c>
      <c r="H8327" s="27">
        <f>[1]!b_dq_pctchange($A8327,日期设置!$B$2,1)/100</f>
        <v>0</v>
      </c>
      <c r="I8327" s="26">
        <f>[1]!b_pq_pctchange(A8327,日期设置!$B$4,日期设置!$B$2,1)</f>
        <v>0</v>
      </c>
      <c r="J8327" s="26">
        <f>[1]!b_pq_pctchange(A8327,日期设置!$C$4,日期设置!$B$2,1)</f>
        <v>0.2772937826696652</v>
      </c>
      <c r="K8327" s="52">
        <f>[1]!b_dq_amount($A8327,日期设置!B$2,2,10000)</f>
        <v>0</v>
      </c>
      <c r="L8327" s="26">
        <f>[1]!b_info_latestpar(A8327,日期设置!$B$2)</f>
        <v>100</v>
      </c>
      <c r="M8327" s="6">
        <f>[1]!b_info_outstandingbalance($A8327,日期设置!B$2)</f>
        <v>8</v>
      </c>
      <c r="N8327" s="7">
        <f>[1]!b_info_latestissurercreditrating2(A8327,日期设置!$B$2,"102","1")</f>
        <v>0</v>
      </c>
      <c r="O8327" s="44">
        <v>6.6</v>
      </c>
      <c r="P8327" s="9" t="str">
        <f>[1]!b_info_repurchasedate(A8327)</f>
        <v>2021-03-26</v>
      </c>
      <c r="Q8327" s="44" t="s">
        <v>16019</v>
      </c>
      <c r="R8327" s="2" t="str">
        <f>IF((--IF(P8327=0,Q8327,P8327))&gt;(--日期设置!$B$2),IF(P8327=0,Q8327,P8327),Q8327)</f>
        <v>2021-03-26</v>
      </c>
      <c r="S8327" s="32" t="s">
        <v>17895</v>
      </c>
      <c r="T8327" s="8">
        <f>[1]!b_anal_ptmyear($A8327,日期设置!$B$2)</f>
        <v>2.010958904109589</v>
      </c>
      <c r="U8327" s="8">
        <f>[1]!b_anal_termifexercise($A8327,日期设置!B$2)</f>
        <v>1.0958904109589041E-2</v>
      </c>
      <c r="V8327" s="10">
        <f>[1]!b_dq_dirtyprice(A8327,日期设置!$B$2)</f>
        <v>110.35120000000001</v>
      </c>
      <c r="W8327" s="11">
        <f>IF(U8327=0,ROUNDUP((Q8327-日期设置!$B$2)/365,0),ROUNDUP((R8327-日期设置!$B$2)/365,0))</f>
        <v>1</v>
      </c>
      <c r="X8327" s="18">
        <f>_xlfn.IFNA(VLOOKUP(A8327,过往入选债券!A:D,4,0),2)</f>
        <v>2</v>
      </c>
      <c r="Y8327">
        <f>_xlfn.IFNA(VLOOKUP(C8327,[2]Sheet1!$A:$A,1,0),3)</f>
        <v>3</v>
      </c>
    </row>
    <row r="8328" spans="1:25" hidden="1" x14ac:dyDescent="0.2">
      <c r="A8328" s="29" t="s">
        <v>11786</v>
      </c>
      <c r="B8328" s="29" t="s">
        <v>11787</v>
      </c>
      <c r="C8328" s="40" t="s">
        <v>1055</v>
      </c>
      <c r="D8328" s="26" t="str">
        <f>[1]!b_calc_yield(A8328,日期设置!$B$2,F8328,1,R8328,1,O8328,L8328,S8328,)</f>
        <v>Fetching...</v>
      </c>
      <c r="E8328" s="26">
        <f t="shared" si="260"/>
        <v>29.460056836122494</v>
      </c>
      <c r="F8328" s="18">
        <f>[1]!b_dq_cleanprice($A8328,日期设置!B$2)</f>
        <v>20.067499999999999</v>
      </c>
      <c r="G8328" s="18" t="str">
        <f t="shared" si="261"/>
        <v>0.06 + 0</v>
      </c>
      <c r="H8328" s="27">
        <f>[1]!b_dq_pctchange($A8328,日期设置!$B$2,1)/100</f>
        <v>0</v>
      </c>
      <c r="I8328" s="26">
        <f>[1]!b_pq_pctchange(A8328,日期设置!$B$4,日期设置!$B$2,1)</f>
        <v>0</v>
      </c>
      <c r="J8328" s="26">
        <f>[1]!b_pq_pctchange(A8328,日期设置!$C$4,日期设置!$B$2,1)</f>
        <v>-2.0753630543410373</v>
      </c>
      <c r="K8328" s="52">
        <f>[1]!b_dq_amount($A8328,日期设置!B$2,2,10000)</f>
        <v>0</v>
      </c>
      <c r="L8328" s="26">
        <f>[1]!b_info_latestpar(A8328,日期设置!$B$2)</f>
        <v>19.999999999999996</v>
      </c>
      <c r="M8328" s="6">
        <f>[1]!b_info_outstandingbalance($A8328,日期设置!B$2)</f>
        <v>2.6</v>
      </c>
      <c r="N8328" s="7" t="str">
        <f>[1]!b_info_latestissurercreditrating2(A8328,日期设置!$B$2,"102","1")</f>
        <v>AA</v>
      </c>
      <c r="O8328" s="44">
        <v>7.88</v>
      </c>
      <c r="P8328" s="9">
        <f>[1]!b_info_repurchasedate(A8328)</f>
        <v>0</v>
      </c>
      <c r="Q8328" s="44" t="s">
        <v>16572</v>
      </c>
      <c r="R8328" s="2" t="str">
        <f>IF((--IF(P8328=0,Q8328,P8328))&gt;(--日期设置!$B$2),IF(P8328=0,Q8328,P8328),Q8328)</f>
        <v>2021-04-16</v>
      </c>
      <c r="S8328" s="32" t="s">
        <v>18322</v>
      </c>
      <c r="T8328" s="8">
        <f>[1]!b_anal_ptmyear($A8328,日期设置!$B$2)</f>
        <v>6.8493150684931503E-2</v>
      </c>
      <c r="U8328" s="8">
        <f>[1]!b_anal_termifexercise($A8328,日期设置!B$2)</f>
        <v>0</v>
      </c>
      <c r="V8328" s="10">
        <f>[1]!b_dq_dirtyprice(A8328,日期设置!$B$2)</f>
        <v>21.535599999999999</v>
      </c>
      <c r="W8328" s="11">
        <f>IF(U8328=0,ROUNDUP((Q8328-日期设置!$B$2)/365,0),ROUNDUP((R8328-日期设置!$B$2)/365,0))</f>
        <v>1</v>
      </c>
      <c r="X8328" s="18">
        <f>_xlfn.IFNA(VLOOKUP(A8328,过往入选债券!A:D,4,0),2)</f>
        <v>2</v>
      </c>
      <c r="Y8328">
        <f>_xlfn.IFNA(VLOOKUP(C8328,[2]Sheet1!$A:$A,1,0),3)</f>
        <v>3</v>
      </c>
    </row>
    <row r="8329" spans="1:25" hidden="1" x14ac:dyDescent="0.2">
      <c r="A8329" s="29" t="s">
        <v>11765</v>
      </c>
      <c r="B8329" s="29" t="s">
        <v>11766</v>
      </c>
      <c r="C8329" s="40" t="s">
        <v>344</v>
      </c>
      <c r="D8329" s="26" t="str">
        <f>[1]!b_calc_yield(A8329,日期设置!$B$2,F8329,1,R8329,1,O8329,L8329,S8329,)</f>
        <v>Fetching...</v>
      </c>
      <c r="E8329" s="26">
        <f t="shared" si="260"/>
        <v>28.358042062301394</v>
      </c>
      <c r="F8329" s="18">
        <f>[1]!b_dq_cleanprice($A8329,日期设置!B$2)</f>
        <v>20.052700000000002</v>
      </c>
      <c r="G8329" s="18" t="str">
        <f t="shared" si="261"/>
        <v>0.06 + 0</v>
      </c>
      <c r="H8329" s="27">
        <f>[1]!b_dq_pctchange($A8329,日期设置!$B$2,1)/100</f>
        <v>0</v>
      </c>
      <c r="I8329" s="26">
        <f>[1]!b_pq_pctchange(A8329,日期设置!$B$4,日期设置!$B$2,1)</f>
        <v>9.8337742724505933E-2</v>
      </c>
      <c r="J8329" s="26">
        <f>[1]!b_pq_pctchange(A8329,日期设置!$C$4,日期设置!$B$2,1)</f>
        <v>-0.48090284670662442</v>
      </c>
      <c r="K8329" s="52">
        <f>[1]!b_dq_amount($A8329,日期设置!B$2,2,10000)</f>
        <v>0</v>
      </c>
      <c r="L8329" s="26">
        <f>[1]!b_info_latestpar(A8329,日期设置!$B$2)</f>
        <v>19.999999999999996</v>
      </c>
      <c r="M8329" s="6">
        <f>[1]!b_info_outstandingbalance($A8329,日期设置!B$2)</f>
        <v>2.4</v>
      </c>
      <c r="N8329" s="7" t="str">
        <f>[1]!b_info_latestissurercreditrating2(A8329,日期设置!$B$2,"102","1")</f>
        <v>AA</v>
      </c>
      <c r="O8329" s="44">
        <v>7.55</v>
      </c>
      <c r="P8329" s="9">
        <f>[1]!b_info_repurchasedate(A8329)</f>
        <v>0</v>
      </c>
      <c r="Q8329" s="44" t="s">
        <v>16163</v>
      </c>
      <c r="R8329" s="2" t="str">
        <f>IF((--IF(P8329=0,Q8329,P8329))&gt;(--日期设置!$B$2),IF(P8329=0,Q8329,P8329),Q8329)</f>
        <v>2021-04-15</v>
      </c>
      <c r="S8329" s="32" t="s">
        <v>18579</v>
      </c>
      <c r="T8329" s="8">
        <f>[1]!b_anal_ptmyear($A8329,日期设置!$B$2)</f>
        <v>6.575342465753424E-2</v>
      </c>
      <c r="U8329" s="8">
        <f>[1]!b_anal_termifexercise($A8329,日期设置!B$2)</f>
        <v>0</v>
      </c>
      <c r="V8329" s="10">
        <f>[1]!b_dq_dirtyprice(A8329,日期设置!$B$2)</f>
        <v>21.4634</v>
      </c>
      <c r="W8329" s="11">
        <f>IF(U8329=0,ROUNDUP((Q8329-日期设置!$B$2)/365,0),ROUNDUP((R8329-日期设置!$B$2)/365,0))</f>
        <v>1</v>
      </c>
      <c r="X8329" s="18">
        <f>_xlfn.IFNA(VLOOKUP(A8329,过往入选债券!A:D,4,0),2)</f>
        <v>2</v>
      </c>
      <c r="Y8329">
        <f>_xlfn.IFNA(VLOOKUP(C8329,[2]Sheet1!$A:$A,1,0),3)</f>
        <v>3</v>
      </c>
    </row>
    <row r="8330" spans="1:25" hidden="1" x14ac:dyDescent="0.2">
      <c r="A8330" s="29" t="s">
        <v>11774</v>
      </c>
      <c r="B8330" s="29" t="s">
        <v>11775</v>
      </c>
      <c r="C8330" s="40" t="s">
        <v>1814</v>
      </c>
      <c r="D8330" s="26" t="str">
        <f>[1]!b_calc_yield(A8330,日期设置!$B$2,F8330,1,R8330,1,O8330,L8330,S8330,)</f>
        <v>Fetching...</v>
      </c>
      <c r="E8330" s="26">
        <f t="shared" si="260"/>
        <v>29.701025004170422</v>
      </c>
      <c r="F8330" s="18">
        <f>[1]!b_dq_cleanprice($A8330,日期设置!B$2)</f>
        <v>20.091899999999999</v>
      </c>
      <c r="G8330" s="18" t="str">
        <f t="shared" si="261"/>
        <v>0.06 + 0</v>
      </c>
      <c r="H8330" s="27">
        <f>[1]!b_dq_pctchange($A8330,日期设置!$B$2,1)/100</f>
        <v>0</v>
      </c>
      <c r="I8330" s="26">
        <f>[1]!b_pq_pctchange(A8330,日期设置!$B$4,日期设置!$B$2,1)</f>
        <v>0</v>
      </c>
      <c r="J8330" s="26">
        <f>[1]!b_pq_pctchange(A8330,日期设置!$C$4,日期设置!$B$2,1)</f>
        <v>-0.40844044155187453</v>
      </c>
      <c r="K8330" s="52">
        <f>[1]!b_dq_amount($A8330,日期设置!B$2,2,10000)</f>
        <v>0</v>
      </c>
      <c r="L8330" s="26">
        <f>[1]!b_info_latestpar(A8330,日期设置!$B$2)</f>
        <v>19.999999999999996</v>
      </c>
      <c r="M8330" s="6">
        <f>[1]!b_info_outstandingbalance($A8330,日期设置!B$2)</f>
        <v>2</v>
      </c>
      <c r="N8330" s="7" t="str">
        <f>[1]!b_info_latestissurercreditrating2(A8330,日期设置!$B$2,"102","1")</f>
        <v>AA</v>
      </c>
      <c r="O8330" s="44">
        <v>7.99</v>
      </c>
      <c r="P8330" s="9">
        <f>[1]!b_info_repurchasedate(A8330)</f>
        <v>0</v>
      </c>
      <c r="Q8330" s="44" t="s">
        <v>16572</v>
      </c>
      <c r="R8330" s="2" t="str">
        <f>IF((--IF(P8330=0,Q8330,P8330))&gt;(--日期设置!$B$2),IF(P8330=0,Q8330,P8330),Q8330)</f>
        <v>2021-04-16</v>
      </c>
      <c r="S8330" s="32" t="s">
        <v>18322</v>
      </c>
      <c r="T8330" s="8">
        <f>[1]!b_anal_ptmyear($A8330,日期设置!$B$2)</f>
        <v>6.8493150684931503E-2</v>
      </c>
      <c r="U8330" s="8">
        <f>[1]!b_anal_termifexercise($A8330,日期设置!B$2)</f>
        <v>0</v>
      </c>
      <c r="V8330" s="10">
        <f>[1]!b_dq_dirtyprice(A8330,日期设置!$B$2)</f>
        <v>21.580400000000001</v>
      </c>
      <c r="W8330" s="11">
        <f>IF(U8330=0,ROUNDUP((Q8330-日期设置!$B$2)/365,0),ROUNDUP((R8330-日期设置!$B$2)/365,0))</f>
        <v>1</v>
      </c>
      <c r="X8330" s="18">
        <f>_xlfn.IFNA(VLOOKUP(A8330,过往入选债券!A:D,4,0),2)</f>
        <v>2</v>
      </c>
      <c r="Y8330">
        <f>_xlfn.IFNA(VLOOKUP(C8330,[2]Sheet1!$A:$A,1,0),3)</f>
        <v>3</v>
      </c>
    </row>
    <row r="8331" spans="1:25" hidden="1" x14ac:dyDescent="0.2">
      <c r="A8331" s="29" t="s">
        <v>11819</v>
      </c>
      <c r="B8331" s="29" t="s">
        <v>11820</v>
      </c>
      <c r="C8331" s="40" t="s">
        <v>4803</v>
      </c>
      <c r="D8331" s="26" t="str">
        <f>[1]!b_calc_yield(A8331,日期设置!$B$2,F8331,1,R8331,1,O8331,L8331,S8331,)</f>
        <v>Fetching...</v>
      </c>
      <c r="E8331" s="26">
        <f t="shared" si="260"/>
        <v>26.299413690155006</v>
      </c>
      <c r="F8331" s="18">
        <f>[1]!b_dq_cleanprice($A8331,日期设置!B$2)</f>
        <v>20.7425</v>
      </c>
      <c r="G8331" s="18" t="str">
        <f t="shared" si="261"/>
        <v>0.07 + 0</v>
      </c>
      <c r="H8331" s="27">
        <f>[1]!b_dq_pctchange($A8331,日期设置!$B$2,1)/100</f>
        <v>0</v>
      </c>
      <c r="I8331" s="26">
        <f>[1]!b_pq_pctchange(A8331,日期设置!$B$4,日期设置!$B$2,1)</f>
        <v>0</v>
      </c>
      <c r="J8331" s="26">
        <f>[1]!b_pq_pctchange(A8331,日期设置!$C$4,日期设置!$B$2,1)</f>
        <v>0</v>
      </c>
      <c r="K8331" s="52">
        <f>[1]!b_dq_amount($A8331,日期设置!B$2,2,10000)</f>
        <v>0</v>
      </c>
      <c r="L8331" s="26">
        <f>[1]!b_info_latestpar(A8331,日期设置!$B$2)</f>
        <v>19.999999999999996</v>
      </c>
      <c r="M8331" s="6">
        <f>[1]!b_info_outstandingbalance($A8331,日期设置!B$2)</f>
        <v>1.4</v>
      </c>
      <c r="N8331" s="7" t="str">
        <f>[1]!b_info_latestissurercreditrating2(A8331,日期设置!$B$2,"102","1")</f>
        <v>AA</v>
      </c>
      <c r="O8331" s="44">
        <v>8.09</v>
      </c>
      <c r="P8331" s="9">
        <f>[1]!b_info_repurchasedate(A8331)</f>
        <v>0</v>
      </c>
      <c r="Q8331" s="44" t="s">
        <v>16510</v>
      </c>
      <c r="R8331" s="2" t="str">
        <f>IF((--IF(P8331=0,Q8331,P8331))&gt;(--日期设置!$B$2),IF(P8331=0,Q8331,P8331),Q8331)</f>
        <v>2021-04-18</v>
      </c>
      <c r="S8331" s="32" t="s">
        <v>18776</v>
      </c>
      <c r="T8331" s="8">
        <f>[1]!b_anal_ptmyear($A8331,日期设置!$B$2)</f>
        <v>7.3972602739726029E-2</v>
      </c>
      <c r="U8331" s="8">
        <f>[1]!b_anal_termifexercise($A8331,日期设置!B$2)</f>
        <v>0</v>
      </c>
      <c r="V8331" s="10">
        <f>[1]!b_dq_dirtyprice(A8331,日期设置!$B$2)</f>
        <v>22.2408</v>
      </c>
      <c r="W8331" s="11">
        <f>IF(U8331=0,ROUNDUP((Q8331-日期设置!$B$2)/365,0),ROUNDUP((R8331-日期设置!$B$2)/365,0))</f>
        <v>1</v>
      </c>
      <c r="X8331" s="18">
        <f>_xlfn.IFNA(VLOOKUP(A8331,过往入选债券!A:D,4,0),2)</f>
        <v>2</v>
      </c>
      <c r="Y8331">
        <f>_xlfn.IFNA(VLOOKUP(C8331,[2]Sheet1!$A:$A,1,0),3)</f>
        <v>3</v>
      </c>
    </row>
    <row r="8332" spans="1:25" hidden="1" x14ac:dyDescent="0.2">
      <c r="A8332" s="29" t="s">
        <v>11767</v>
      </c>
      <c r="B8332" s="29" t="s">
        <v>11768</v>
      </c>
      <c r="C8332" s="40" t="s">
        <v>1676</v>
      </c>
      <c r="D8332" s="26" t="str">
        <f>[1]!b_calc_yield(A8332,日期设置!$B$2,F8332,1,R8332,1,O8332,L8332,S8332,)</f>
        <v>Fetching...</v>
      </c>
      <c r="E8332" s="26">
        <f t="shared" si="260"/>
        <v>30.137874800785713</v>
      </c>
      <c r="F8332" s="18">
        <f>[1]!b_dq_cleanprice($A8332,日期设置!B$2)</f>
        <v>20.0776</v>
      </c>
      <c r="G8332" s="18" t="str">
        <f t="shared" si="261"/>
        <v>0.06 + 0</v>
      </c>
      <c r="H8332" s="27">
        <f>[1]!b_dq_pctchange($A8332,日期设置!$B$2,1)/100</f>
        <v>0</v>
      </c>
      <c r="I8332" s="26">
        <f>[1]!b_pq_pctchange(A8332,日期设置!$B$4,日期设置!$B$2,1)</f>
        <v>0</v>
      </c>
      <c r="J8332" s="26">
        <f>[1]!b_pq_pctchange(A8332,日期设置!$C$4,日期设置!$B$2,1)</f>
        <v>-7.3659692221939799E-2</v>
      </c>
      <c r="K8332" s="52">
        <f>[1]!b_dq_amount($A8332,日期设置!B$2,2,10000)</f>
        <v>0</v>
      </c>
      <c r="L8332" s="26">
        <f>[1]!b_info_latestpar(A8332,日期设置!$B$2)</f>
        <v>19.999999999999996</v>
      </c>
      <c r="M8332" s="6">
        <f>[1]!b_info_outstandingbalance($A8332,日期设置!B$2)</f>
        <v>3.2</v>
      </c>
      <c r="N8332" s="7" t="str">
        <f>[1]!b_info_latestissurercreditrating2(A8332,日期设置!$B$2,"102","1")</f>
        <v>AA</v>
      </c>
      <c r="O8332" s="44">
        <v>8.09</v>
      </c>
      <c r="P8332" s="9">
        <f>[1]!b_info_repurchasedate(A8332)</f>
        <v>0</v>
      </c>
      <c r="Q8332" s="44" t="s">
        <v>16572</v>
      </c>
      <c r="R8332" s="2" t="str">
        <f>IF((--IF(P8332=0,Q8332,P8332))&gt;(--日期设置!$B$2),IF(P8332=0,Q8332,P8332),Q8332)</f>
        <v>2021-04-16</v>
      </c>
      <c r="S8332" s="32" t="s">
        <v>18322</v>
      </c>
      <c r="T8332" s="8">
        <f>[1]!b_anal_ptmyear($A8332,日期设置!$B$2)</f>
        <v>6.8493150684931503E-2</v>
      </c>
      <c r="U8332" s="8">
        <f>[1]!b_anal_termifexercise($A8332,日期设置!B$2)</f>
        <v>0</v>
      </c>
      <c r="V8332" s="10">
        <f>[1]!b_dq_dirtyprice(A8332,日期设置!$B$2)</f>
        <v>21.584800000000001</v>
      </c>
      <c r="W8332" s="11">
        <f>IF(U8332=0,ROUNDUP((Q8332-日期设置!$B$2)/365,0),ROUNDUP((R8332-日期设置!$B$2)/365,0))</f>
        <v>1</v>
      </c>
      <c r="X8332" s="18">
        <f>_xlfn.IFNA(VLOOKUP(A8332,过往入选债券!A:D,4,0),2)</f>
        <v>2</v>
      </c>
      <c r="Y8332">
        <f>_xlfn.IFNA(VLOOKUP(C8332,[2]Sheet1!$A:$A,1,0),3)</f>
        <v>3</v>
      </c>
    </row>
    <row r="8333" spans="1:25" hidden="1" x14ac:dyDescent="0.2">
      <c r="A8333" s="29" t="s">
        <v>11721</v>
      </c>
      <c r="B8333" s="29" t="s">
        <v>11722</v>
      </c>
      <c r="C8333" s="40" t="s">
        <v>1932</v>
      </c>
      <c r="D8333" s="26" t="str">
        <f>[1]!b_calc_yield(A8333,日期设置!$B$2,F8333,1,R8333,1,O8333,L8333,S8333,)</f>
        <v>Fetching...</v>
      </c>
      <c r="E8333" s="26">
        <f t="shared" si="260"/>
        <v>28.481301341715092</v>
      </c>
      <c r="F8333" s="18">
        <f>[1]!b_dq_cleanprice($A8333,日期设置!B$2)</f>
        <v>20.578399999999998</v>
      </c>
      <c r="G8333" s="18" t="str">
        <f t="shared" si="261"/>
        <v>0.07 + 0</v>
      </c>
      <c r="H8333" s="27">
        <f>[1]!b_dq_pctchange($A8333,日期设置!$B$2,1)/100</f>
        <v>0</v>
      </c>
      <c r="I8333" s="26">
        <f>[1]!b_pq_pctchange(A8333,日期设置!$B$4,日期设置!$B$2,1)</f>
        <v>0</v>
      </c>
      <c r="J8333" s="26">
        <f>[1]!b_pq_pctchange(A8333,日期设置!$C$4,日期设置!$B$2,1)</f>
        <v>0</v>
      </c>
      <c r="K8333" s="52">
        <f>[1]!b_dq_amount($A8333,日期设置!B$2,2,10000)</f>
        <v>0</v>
      </c>
      <c r="L8333" s="26">
        <f>[1]!b_info_latestpar(A8333,日期设置!$B$2)</f>
        <v>19.999999999999996</v>
      </c>
      <c r="M8333" s="6">
        <f>[1]!b_info_outstandingbalance($A8333,日期设置!B$2)</f>
        <v>1.4</v>
      </c>
      <c r="N8333" s="7" t="str">
        <f>[1]!b_info_latestissurercreditrating2(A8333,日期设置!$B$2,"102","1")</f>
        <v>AA-</v>
      </c>
      <c r="O8333" s="44">
        <v>8.4499999999999993</v>
      </c>
      <c r="P8333" s="9">
        <f>[1]!b_info_repurchasedate(A8333)</f>
        <v>0</v>
      </c>
      <c r="Q8333" s="44" t="s">
        <v>16510</v>
      </c>
      <c r="R8333" s="2" t="str">
        <f>IF((--IF(P8333=0,Q8333,P8333))&gt;(--日期设置!$B$2),IF(P8333=0,Q8333,P8333),Q8333)</f>
        <v>2021-04-18</v>
      </c>
      <c r="S8333" s="32" t="s">
        <v>18776</v>
      </c>
      <c r="T8333" s="8">
        <f>[1]!b_anal_ptmyear($A8333,日期设置!$B$2)</f>
        <v>7.3972602739726029E-2</v>
      </c>
      <c r="U8333" s="8">
        <f>[1]!b_anal_termifexercise($A8333,日期设置!B$2)</f>
        <v>0</v>
      </c>
      <c r="V8333" s="10">
        <f>[1]!b_dq_dirtyprice(A8333,日期设置!$B$2)</f>
        <v>22.1433</v>
      </c>
      <c r="W8333" s="11">
        <f>IF(U8333=0,ROUNDUP((Q8333-日期设置!$B$2)/365,0),ROUNDUP((R8333-日期设置!$B$2)/365,0))</f>
        <v>1</v>
      </c>
      <c r="X8333" s="18">
        <f>_xlfn.IFNA(VLOOKUP(A8333,过往入选债券!A:D,4,0),2)</f>
        <v>2</v>
      </c>
      <c r="Y8333">
        <f>_xlfn.IFNA(VLOOKUP(C8333,[2]Sheet1!$A:$A,1,0),3)</f>
        <v>3</v>
      </c>
    </row>
    <row r="8334" spans="1:25" hidden="1" x14ac:dyDescent="0.2">
      <c r="A8334" s="29" t="s">
        <v>11804</v>
      </c>
      <c r="B8334" s="29" t="s">
        <v>11805</v>
      </c>
      <c r="C8334" s="40" t="s">
        <v>11806</v>
      </c>
      <c r="D8334" s="26" t="str">
        <f>[1]!b_calc_yield(A8334,日期设置!$B$2,F8334,1,R8334,1,O8334,L8334,S8334,)</f>
        <v>Fetching...</v>
      </c>
      <c r="E8334" s="26">
        <f t="shared" si="260"/>
        <v>27.058631271221813</v>
      </c>
      <c r="F8334" s="18">
        <f>[1]!b_dq_cleanprice($A8334,日期设置!B$2)</f>
        <v>20.545100000000001</v>
      </c>
      <c r="G8334" s="18" t="str">
        <f t="shared" si="261"/>
        <v>0.07 + 0</v>
      </c>
      <c r="H8334" s="27">
        <f>[1]!b_dq_pctchange($A8334,日期设置!$B$2,1)/100</f>
        <v>0</v>
      </c>
      <c r="I8334" s="26">
        <f>[1]!b_pq_pctchange(A8334,日期设置!$B$4,日期设置!$B$2,1)</f>
        <v>0</v>
      </c>
      <c r="J8334" s="26">
        <f>[1]!b_pq_pctchange(A8334,日期设置!$C$4,日期设置!$B$2,1)</f>
        <v>0</v>
      </c>
      <c r="K8334" s="52">
        <f>[1]!b_dq_amount($A8334,日期设置!B$2,2,10000)</f>
        <v>0</v>
      </c>
      <c r="L8334" s="26">
        <f>[1]!b_info_latestpar(A8334,日期设置!$B$2)</f>
        <v>19.999999999999996</v>
      </c>
      <c r="M8334" s="6">
        <f>[1]!b_info_outstandingbalance($A8334,日期设置!B$2)</f>
        <v>1.4</v>
      </c>
      <c r="N8334" s="7" t="str">
        <f>[1]!b_info_latestissurercreditrating2(A8334,日期设置!$B$2,"102","1")</f>
        <v>AA</v>
      </c>
      <c r="O8334" s="44">
        <v>7.99</v>
      </c>
      <c r="P8334" s="9">
        <f>[1]!b_info_repurchasedate(A8334)</f>
        <v>0</v>
      </c>
      <c r="Q8334" s="44" t="s">
        <v>16106</v>
      </c>
      <c r="R8334" s="2" t="str">
        <f>IF((--IF(P8334=0,Q8334,P8334))&gt;(--日期设置!$B$2),IF(P8334=0,Q8334,P8334),Q8334)</f>
        <v>2021-04-17</v>
      </c>
      <c r="S8334" s="32" t="s">
        <v>17891</v>
      </c>
      <c r="T8334" s="8">
        <f>[1]!b_anal_ptmyear($A8334,日期设置!$B$2)</f>
        <v>7.1232876712328766E-2</v>
      </c>
      <c r="U8334" s="8">
        <f>[1]!b_anal_termifexercise($A8334,日期设置!B$2)</f>
        <v>0</v>
      </c>
      <c r="V8334" s="10">
        <f>[1]!b_dq_dirtyprice(A8334,日期设置!$B$2)</f>
        <v>22.029199999999999</v>
      </c>
      <c r="W8334" s="11">
        <f>IF(U8334=0,ROUNDUP((Q8334-日期设置!$B$2)/365,0),ROUNDUP((R8334-日期设置!$B$2)/365,0))</f>
        <v>1</v>
      </c>
      <c r="X8334" s="18">
        <f>_xlfn.IFNA(VLOOKUP(A8334,过往入选债券!A:D,4,0),2)</f>
        <v>2</v>
      </c>
      <c r="Y8334">
        <f>_xlfn.IFNA(VLOOKUP(C8334,[2]Sheet1!$A:$A,1,0),3)</f>
        <v>3</v>
      </c>
    </row>
    <row r="8335" spans="1:25" hidden="1" x14ac:dyDescent="0.2">
      <c r="A8335" s="29" t="s">
        <v>11778</v>
      </c>
      <c r="B8335" s="29" t="s">
        <v>11779</v>
      </c>
      <c r="C8335" s="40" t="s">
        <v>762</v>
      </c>
      <c r="D8335" s="26" t="str">
        <f>[1]!b_calc_yield(A8335,日期设置!$B$2,F8335,1,R8335,1,O8335,L8335,S8335,)</f>
        <v>Fetching...</v>
      </c>
      <c r="E8335" s="26">
        <f t="shared" si="260"/>
        <v>30.281559863844887</v>
      </c>
      <c r="F8335" s="18">
        <f>[1]!b_dq_cleanprice($A8335,日期设置!B$2)</f>
        <v>20.100300000000001</v>
      </c>
      <c r="G8335" s="18" t="str">
        <f t="shared" si="261"/>
        <v>0.06 + 0</v>
      </c>
      <c r="H8335" s="27">
        <f>[1]!b_dq_pctchange($A8335,日期设置!$B$2,1)/100</f>
        <v>0</v>
      </c>
      <c r="I8335" s="26">
        <f>[1]!b_pq_pctchange(A8335,日期设置!$B$4,日期设置!$B$2,1)</f>
        <v>0</v>
      </c>
      <c r="J8335" s="26">
        <f>[1]!b_pq_pctchange(A8335,日期设置!$C$4,日期设置!$B$2,1)</f>
        <v>0</v>
      </c>
      <c r="K8335" s="52">
        <f>[1]!b_dq_amount($A8335,日期设置!B$2,2,10000)</f>
        <v>0</v>
      </c>
      <c r="L8335" s="26">
        <f>[1]!b_info_latestpar(A8335,日期设置!$B$2)</f>
        <v>19.999999999999996</v>
      </c>
      <c r="M8335" s="6">
        <f>[1]!b_info_outstandingbalance($A8335,日期设置!B$2)</f>
        <v>1.4</v>
      </c>
      <c r="N8335" s="7" t="str">
        <f>[1]!b_info_latestissurercreditrating2(A8335,日期设置!$B$2,"102","1")</f>
        <v>AA</v>
      </c>
      <c r="O8335" s="44">
        <v>8.17</v>
      </c>
      <c r="P8335" s="9">
        <f>[1]!b_info_repurchasedate(A8335)</f>
        <v>0</v>
      </c>
      <c r="Q8335" s="44" t="s">
        <v>16572</v>
      </c>
      <c r="R8335" s="2" t="str">
        <f>IF((--IF(P8335=0,Q8335,P8335))&gt;(--日期设置!$B$2),IF(P8335=0,Q8335,P8335),Q8335)</f>
        <v>2021-04-16</v>
      </c>
      <c r="S8335" s="32" t="s">
        <v>18322</v>
      </c>
      <c r="T8335" s="8">
        <f>[1]!b_anal_ptmyear($A8335,日期设置!$B$2)</f>
        <v>6.8493150684931503E-2</v>
      </c>
      <c r="U8335" s="8">
        <f>[1]!b_anal_termifexercise($A8335,日期设置!B$2)</f>
        <v>0</v>
      </c>
      <c r="V8335" s="10">
        <f>[1]!b_dq_dirtyprice(A8335,日期设置!$B$2)</f>
        <v>21.622399999999999</v>
      </c>
      <c r="W8335" s="11">
        <f>IF(U8335=0,ROUNDUP((Q8335-日期设置!$B$2)/365,0),ROUNDUP((R8335-日期设置!$B$2)/365,0))</f>
        <v>1</v>
      </c>
      <c r="X8335" s="18">
        <f>_xlfn.IFNA(VLOOKUP(A8335,过往入选债券!A:D,4,0),2)</f>
        <v>2</v>
      </c>
      <c r="Y8335">
        <f>_xlfn.IFNA(VLOOKUP(C8335,[2]Sheet1!$A:$A,1,0),3)</f>
        <v>3</v>
      </c>
    </row>
    <row r="8336" spans="1:25" hidden="1" x14ac:dyDescent="0.2">
      <c r="A8336" s="29" t="s">
        <v>11769</v>
      </c>
      <c r="B8336" s="29" t="s">
        <v>11770</v>
      </c>
      <c r="C8336" s="40" t="s">
        <v>11771</v>
      </c>
      <c r="D8336" s="26" t="str">
        <f>[1]!b_calc_yield(A8336,日期设置!$B$2,F8336,1,R8336,1,O8336,L8336,S8336,)</f>
        <v>Fetching...</v>
      </c>
      <c r="E8336" s="26">
        <f t="shared" si="260"/>
        <v>27.757824525397634</v>
      </c>
      <c r="F8336" s="18">
        <f>[1]!b_dq_cleanprice($A8336,日期设置!B$2)</f>
        <v>20.054099999999998</v>
      </c>
      <c r="G8336" s="18" t="str">
        <f t="shared" si="261"/>
        <v>0.06 + 0</v>
      </c>
      <c r="H8336" s="27">
        <f>[1]!b_dq_pctchange($A8336,日期设置!$B$2,1)/100</f>
        <v>0</v>
      </c>
      <c r="I8336" s="26">
        <f>[1]!b_pq_pctchange(A8336,日期设置!$B$4,日期设置!$B$2,1)</f>
        <v>0</v>
      </c>
      <c r="J8336" s="26">
        <f>[1]!b_pq_pctchange(A8336,日期设置!$C$4,日期设置!$B$2,1)</f>
        <v>-0.51986963574401823</v>
      </c>
      <c r="K8336" s="52">
        <f>[1]!b_dq_amount($A8336,日期设置!B$2,2,10000)</f>
        <v>0</v>
      </c>
      <c r="L8336" s="26">
        <f>[1]!b_info_latestpar(A8336,日期设置!$B$2)</f>
        <v>19.999999999999996</v>
      </c>
      <c r="M8336" s="6">
        <f>[1]!b_info_outstandingbalance($A8336,日期设置!B$2)</f>
        <v>2.6</v>
      </c>
      <c r="N8336" s="7" t="str">
        <f>[1]!b_info_latestissurercreditrating2(A8336,日期设置!$B$2,"102","1")</f>
        <v>AA+</v>
      </c>
      <c r="O8336" s="44">
        <v>7.39</v>
      </c>
      <c r="P8336" s="9">
        <f>[1]!b_info_repurchasedate(A8336)</f>
        <v>0</v>
      </c>
      <c r="Q8336" s="44" t="s">
        <v>16005</v>
      </c>
      <c r="R8336" s="2" t="str">
        <f>IF((--IF(P8336=0,Q8336,P8336))&gt;(--日期设置!$B$2),IF(P8336=0,Q8336,P8336),Q8336)</f>
        <v>2021-04-14</v>
      </c>
      <c r="S8336" s="32" t="s">
        <v>18432</v>
      </c>
      <c r="T8336" s="8">
        <f>[1]!b_anal_ptmyear($A8336,日期设置!$B$2)</f>
        <v>6.3013698630136991E-2</v>
      </c>
      <c r="U8336" s="8">
        <f>[1]!b_anal_termifexercise($A8336,日期设置!B$2)</f>
        <v>0</v>
      </c>
      <c r="V8336" s="10">
        <f>[1]!b_dq_dirtyprice(A8336,日期设置!$B$2)</f>
        <v>21.439</v>
      </c>
      <c r="W8336" s="11">
        <f>IF(U8336=0,ROUNDUP((Q8336-日期设置!$B$2)/365,0),ROUNDUP((R8336-日期设置!$B$2)/365,0))</f>
        <v>1</v>
      </c>
      <c r="X8336" s="18">
        <f>_xlfn.IFNA(VLOOKUP(A8336,过往入选债券!A:D,4,0),2)</f>
        <v>2</v>
      </c>
      <c r="Y8336">
        <f>_xlfn.IFNA(VLOOKUP(C8336,[2]Sheet1!$A:$A,1,0),3)</f>
        <v>3</v>
      </c>
    </row>
    <row r="8337" spans="1:25" hidden="1" x14ac:dyDescent="0.2">
      <c r="A8337" s="29" t="s">
        <v>11809</v>
      </c>
      <c r="B8337" s="29" t="s">
        <v>11810</v>
      </c>
      <c r="C8337" s="40" t="s">
        <v>1061</v>
      </c>
      <c r="D8337" s="26" t="str">
        <f>[1]!b_calc_yield(A8337,日期设置!$B$2,F8337,1,R8337,1,O8337,L8337,S8337,)</f>
        <v>Fetching...</v>
      </c>
      <c r="E8337" s="26">
        <f t="shared" si="260"/>
        <v>31.363942199865424</v>
      </c>
      <c r="F8337" s="18">
        <f>[1]!b_dq_cleanprice($A8337,日期设置!B$2)</f>
        <v>20.2316</v>
      </c>
      <c r="G8337" s="18" t="str">
        <f t="shared" si="261"/>
        <v>0.07 + 0</v>
      </c>
      <c r="H8337" s="27">
        <f>[1]!b_dq_pctchange($A8337,日期设置!$B$2,1)/100</f>
        <v>0</v>
      </c>
      <c r="I8337" s="26">
        <f>[1]!b_pq_pctchange(A8337,日期设置!$B$4,日期设置!$B$2,1)</f>
        <v>0</v>
      </c>
      <c r="J8337" s="26">
        <f>[1]!b_pq_pctchange(A8337,日期设置!$C$4,日期设置!$B$2,1)</f>
        <v>0</v>
      </c>
      <c r="K8337" s="52">
        <f>[1]!b_dq_amount($A8337,日期设置!B$2,2,10000)</f>
        <v>0</v>
      </c>
      <c r="L8337" s="26">
        <f>[1]!b_info_latestpar(A8337,日期设置!$B$2)</f>
        <v>19.999999999999996</v>
      </c>
      <c r="M8337" s="6">
        <f>[1]!b_info_outstandingbalance($A8337,日期设置!B$2)</f>
        <v>1.2</v>
      </c>
      <c r="N8337" s="7" t="str">
        <f>[1]!b_info_latestissurercreditrating2(A8337,日期设置!$B$2,"102","1")</f>
        <v>AA</v>
      </c>
      <c r="O8337" s="44">
        <v>8.6999999999999993</v>
      </c>
      <c r="P8337" s="9">
        <f>[1]!b_info_repurchasedate(A8337)</f>
        <v>0</v>
      </c>
      <c r="Q8337" s="44" t="s">
        <v>16106</v>
      </c>
      <c r="R8337" s="2" t="str">
        <f>IF((--IF(P8337=0,Q8337,P8337))&gt;(--日期设置!$B$2),IF(P8337=0,Q8337,P8337),Q8337)</f>
        <v>2021-04-17</v>
      </c>
      <c r="S8337" s="32" t="s">
        <v>17891</v>
      </c>
      <c r="T8337" s="8">
        <f>[1]!b_anal_ptmyear($A8337,日期设置!$B$2)</f>
        <v>7.1232876712328766E-2</v>
      </c>
      <c r="U8337" s="8">
        <f>[1]!b_anal_termifexercise($A8337,日期设置!B$2)</f>
        <v>0</v>
      </c>
      <c r="V8337" s="10">
        <f>[1]!b_dq_dirtyprice(A8337,日期设置!$B$2)</f>
        <v>21.8477</v>
      </c>
      <c r="W8337" s="11">
        <f>IF(U8337=0,ROUNDUP((Q8337-日期设置!$B$2)/365,0),ROUNDUP((R8337-日期设置!$B$2)/365,0))</f>
        <v>1</v>
      </c>
      <c r="X8337" s="18">
        <f>_xlfn.IFNA(VLOOKUP(A8337,过往入选债券!A:D,4,0),2)</f>
        <v>2</v>
      </c>
      <c r="Y8337">
        <f>_xlfn.IFNA(VLOOKUP(C8337,[2]Sheet1!$A:$A,1,0),3)</f>
        <v>3</v>
      </c>
    </row>
    <row r="8338" spans="1:25" hidden="1" x14ac:dyDescent="0.2">
      <c r="A8338" s="29" t="s">
        <v>11690</v>
      </c>
      <c r="B8338" s="29" t="s">
        <v>11691</v>
      </c>
      <c r="C8338" s="40" t="s">
        <v>970</v>
      </c>
      <c r="D8338" s="26" t="str">
        <f>[1]!b_calc_yield(A8338,日期设置!$B$2,F8338,1,R8338,1,O8338,L8338,S8338,)</f>
        <v>Fetching...</v>
      </c>
      <c r="E8338" s="26">
        <f t="shared" si="260"/>
        <v>29.375986520827425</v>
      </c>
      <c r="F8338" s="18">
        <f>[1]!b_dq_cleanprice($A8338,日期设置!B$2)</f>
        <v>20.118200000000002</v>
      </c>
      <c r="G8338" s="18" t="str">
        <f t="shared" si="261"/>
        <v>0.06 + 0</v>
      </c>
      <c r="H8338" s="27">
        <f>[1]!b_dq_pctchange($A8338,日期设置!$B$2,1)/100</f>
        <v>0</v>
      </c>
      <c r="I8338" s="26">
        <f>[1]!b_pq_pctchange(A8338,日期设置!$B$4,日期设置!$B$2,1)</f>
        <v>0</v>
      </c>
      <c r="J8338" s="26">
        <f>[1]!b_pq_pctchange(A8338,日期设置!$C$4,日期设置!$B$2,1)</f>
        <v>0</v>
      </c>
      <c r="K8338" s="52">
        <f>[1]!b_dq_amount($A8338,日期设置!B$2,2,10000)</f>
        <v>0</v>
      </c>
      <c r="L8338" s="26">
        <f>[1]!b_info_latestpar(A8338,日期设置!$B$2)</f>
        <v>19.999999999999996</v>
      </c>
      <c r="M8338" s="6">
        <f>[1]!b_info_outstandingbalance($A8338,日期设置!B$2)</f>
        <v>3.6</v>
      </c>
      <c r="N8338" s="7" t="str">
        <f>[1]!b_info_latestissurercreditrating2(A8338,日期设置!$B$2,"102","1")</f>
        <v>AA</v>
      </c>
      <c r="O8338" s="44">
        <v>7.95</v>
      </c>
      <c r="P8338" s="9">
        <f>[1]!b_info_repurchasedate(A8338)</f>
        <v>0</v>
      </c>
      <c r="Q8338" s="44" t="s">
        <v>16163</v>
      </c>
      <c r="R8338" s="2" t="str">
        <f>IF((--IF(P8338=0,Q8338,P8338))&gt;(--日期设置!$B$2),IF(P8338=0,Q8338,P8338),Q8338)</f>
        <v>2021-04-15</v>
      </c>
      <c r="S8338" s="32" t="s">
        <v>18579</v>
      </c>
      <c r="T8338" s="8">
        <f>[1]!b_anal_ptmyear($A8338,日期设置!$B$2)</f>
        <v>6.575342465753424E-2</v>
      </c>
      <c r="U8338" s="8">
        <f>[1]!b_anal_termifexercise($A8338,日期设置!B$2)</f>
        <v>0</v>
      </c>
      <c r="V8338" s="10">
        <f>[1]!b_dq_dirtyprice(A8338,日期设置!$B$2)</f>
        <v>21.6037</v>
      </c>
      <c r="W8338" s="11">
        <f>IF(U8338=0,ROUNDUP((Q8338-日期设置!$B$2)/365,0),ROUNDUP((R8338-日期设置!$B$2)/365,0))</f>
        <v>1</v>
      </c>
      <c r="X8338" s="18">
        <f>_xlfn.IFNA(VLOOKUP(A8338,过往入选债券!A:D,4,0),2)</f>
        <v>2</v>
      </c>
      <c r="Y8338">
        <f>_xlfn.IFNA(VLOOKUP(C8338,[2]Sheet1!$A:$A,1,0),3)</f>
        <v>3</v>
      </c>
    </row>
    <row r="8339" spans="1:25" hidden="1" x14ac:dyDescent="0.2">
      <c r="A8339" s="29" t="s">
        <v>11738</v>
      </c>
      <c r="B8339" s="29" t="s">
        <v>11739</v>
      </c>
      <c r="C8339" s="40" t="s">
        <v>11740</v>
      </c>
      <c r="D8339" s="26" t="str">
        <f>[1]!b_calc_yield(A8339,日期设置!$B$2,F8339,1,R8339,1,O8339,L8339,S8339,)</f>
        <v>Fetching...</v>
      </c>
      <c r="E8339" s="26">
        <f t="shared" si="260"/>
        <v>25.693042919686746</v>
      </c>
      <c r="F8339" s="18">
        <f>[1]!b_dq_cleanprice($A8339,日期设置!B$2)</f>
        <v>20.527999999999999</v>
      </c>
      <c r="G8339" s="18" t="str">
        <f t="shared" si="261"/>
        <v>0.06 + 0</v>
      </c>
      <c r="H8339" s="27">
        <f>[1]!b_dq_pctchange($A8339,日期设置!$B$2,1)/100</f>
        <v>0</v>
      </c>
      <c r="I8339" s="26">
        <f>[1]!b_pq_pctchange(A8339,日期设置!$B$4,日期设置!$B$2,1)</f>
        <v>0</v>
      </c>
      <c r="J8339" s="26">
        <f>[1]!b_pq_pctchange(A8339,日期设置!$C$4,日期设置!$B$2,1)</f>
        <v>0</v>
      </c>
      <c r="K8339" s="52">
        <f>[1]!b_dq_amount($A8339,日期设置!B$2,2,10000)</f>
        <v>0</v>
      </c>
      <c r="L8339" s="26">
        <f>[1]!b_info_latestpar(A8339,日期设置!$B$2)</f>
        <v>19.999999999999996</v>
      </c>
      <c r="M8339" s="6">
        <f>[1]!b_info_outstandingbalance($A8339,日期设置!B$2)</f>
        <v>1.8</v>
      </c>
      <c r="N8339" s="7" t="str">
        <f>[1]!b_info_latestissurercreditrating2(A8339,日期设置!$B$2,"102","1")</f>
        <v>AA</v>
      </c>
      <c r="O8339" s="44">
        <v>7.59</v>
      </c>
      <c r="P8339" s="9">
        <f>[1]!b_info_repurchasedate(A8339)</f>
        <v>0</v>
      </c>
      <c r="Q8339" s="44" t="s">
        <v>16005</v>
      </c>
      <c r="R8339" s="2" t="str">
        <f>IF((--IF(P8339=0,Q8339,P8339))&gt;(--日期设置!$B$2),IF(P8339=0,Q8339,P8339),Q8339)</f>
        <v>2021-04-14</v>
      </c>
      <c r="S8339" s="32" t="s">
        <v>18432</v>
      </c>
      <c r="T8339" s="8">
        <f>[1]!b_anal_ptmyear($A8339,日期设置!$B$2)</f>
        <v>6.3013698630136991E-2</v>
      </c>
      <c r="U8339" s="8">
        <f>[1]!b_anal_termifexercise($A8339,日期设置!B$2)</f>
        <v>0</v>
      </c>
      <c r="V8339" s="10">
        <f>[1]!b_dq_dirtyprice(A8339,日期设置!$B$2)</f>
        <v>21.950299999999999</v>
      </c>
      <c r="W8339" s="11">
        <f>IF(U8339=0,ROUNDUP((Q8339-日期设置!$B$2)/365,0),ROUNDUP((R8339-日期设置!$B$2)/365,0))</f>
        <v>1</v>
      </c>
      <c r="X8339" s="18">
        <f>_xlfn.IFNA(VLOOKUP(A8339,过往入选债券!A:D,4,0),2)</f>
        <v>2</v>
      </c>
      <c r="Y8339">
        <f>_xlfn.IFNA(VLOOKUP(C8339,[2]Sheet1!$A:$A,1,0),3)</f>
        <v>3</v>
      </c>
    </row>
    <row r="8340" spans="1:25" hidden="1" x14ac:dyDescent="0.2">
      <c r="A8340" s="29" t="s">
        <v>4953</v>
      </c>
      <c r="B8340" s="29" t="s">
        <v>4954</v>
      </c>
      <c r="C8340" s="40" t="s">
        <v>3379</v>
      </c>
      <c r="D8340" s="26" t="str">
        <f>[1]!b_calc_yield(A8340,日期设置!$B$2,F8340,1,R8340,1,O8340,L8340,S8340,)</f>
        <v>Fetching...</v>
      </c>
      <c r="E8340" s="26">
        <f t="shared" si="260"/>
        <v>10.979066573567575</v>
      </c>
      <c r="F8340" s="18">
        <f>[1]!b_dq_cleanprice($A8340,日期设置!B$2)</f>
        <v>40.139099999999999</v>
      </c>
      <c r="G8340" s="18" t="str">
        <f t="shared" si="261"/>
        <v>0.02 + 0</v>
      </c>
      <c r="H8340" s="27">
        <f>[1]!b_dq_pctchange($A8340,日期设置!$B$2,1)/100</f>
        <v>0</v>
      </c>
      <c r="I8340" s="26">
        <f>[1]!b_pq_pctchange(A8340,日期设置!$B$4,日期设置!$B$2,1)</f>
        <v>0</v>
      </c>
      <c r="J8340" s="26">
        <f>[1]!b_pq_pctchange(A8340,日期设置!$C$4,日期设置!$B$2,1)</f>
        <v>0</v>
      </c>
      <c r="K8340" s="52">
        <f>[1]!b_dq_amount($A8340,日期设置!B$2,2,10000)</f>
        <v>0</v>
      </c>
      <c r="L8340" s="26">
        <f>[1]!b_info_latestpar(A8340,日期设置!$B$2)</f>
        <v>40</v>
      </c>
      <c r="M8340" s="6">
        <f>[1]!b_info_outstandingbalance($A8340,日期设置!B$2)</f>
        <v>2.72</v>
      </c>
      <c r="N8340" s="7" t="str">
        <f>[1]!b_info_latestissurercreditrating2(A8340,日期设置!$B$2,"102","1")</f>
        <v>AA+</v>
      </c>
      <c r="O8340" s="44">
        <v>8</v>
      </c>
      <c r="P8340" s="9">
        <f>[1]!b_info_repurchasedate(A8340)</f>
        <v>0</v>
      </c>
      <c r="Q8340" s="44" t="s">
        <v>17296</v>
      </c>
      <c r="R8340" s="2" t="str">
        <f>IF((--IF(P8340=0,Q8340,P8340))&gt;(--日期设置!$B$2),IF(P8340=0,Q8340,P8340),Q8340)</f>
        <v>2021-04-01</v>
      </c>
      <c r="S8340" s="32" t="s">
        <v>18842</v>
      </c>
      <c r="T8340" s="8">
        <f>[1]!b_anal_ptmyear($A8340,日期设置!$B$2)</f>
        <v>2.7397260273972601E-2</v>
      </c>
      <c r="U8340" s="8">
        <f>[1]!b_anal_termifexercise($A8340,日期设置!B$2)</f>
        <v>0</v>
      </c>
      <c r="V8340" s="10">
        <f>[1]!b_dq_dirtyprice(A8340,日期设置!$B$2)</f>
        <v>43.251399999999997</v>
      </c>
      <c r="W8340" s="11">
        <f>IF(U8340=0,ROUNDUP((Q8340-日期设置!$B$2)/365,0),ROUNDUP((R8340-日期设置!$B$2)/365,0))</f>
        <v>1</v>
      </c>
      <c r="X8340" s="18">
        <f>_xlfn.IFNA(VLOOKUP(A8340,过往入选债券!A:D,4,0),2)</f>
        <v>2</v>
      </c>
      <c r="Y8340">
        <f>_xlfn.IFNA(VLOOKUP(C8340,[2]Sheet1!$A:$A,1,0),3)</f>
        <v>3</v>
      </c>
    </row>
    <row r="8341" spans="1:25" hidden="1" x14ac:dyDescent="0.2">
      <c r="A8341" s="29" t="s">
        <v>11712</v>
      </c>
      <c r="B8341" s="29" t="s">
        <v>11713</v>
      </c>
      <c r="C8341" s="40" t="s">
        <v>11714</v>
      </c>
      <c r="D8341" s="26" t="str">
        <f>[1]!b_calc_yield(A8341,日期设置!$B$2,F8341,1,R8341,1,O8341,L8341,S8341,)</f>
        <v>Fetching...</v>
      </c>
      <c r="E8341" s="26">
        <f t="shared" si="260"/>
        <v>30.779859259021201</v>
      </c>
      <c r="F8341" s="18">
        <f>[1]!b_dq_cleanprice($A8341,日期设置!B$2)</f>
        <v>20.1937</v>
      </c>
      <c r="G8341" s="18" t="str">
        <f t="shared" si="261"/>
        <v>0.06 + 0</v>
      </c>
      <c r="H8341" s="27">
        <f>[1]!b_dq_pctchange($A8341,日期设置!$B$2,1)/100</f>
        <v>0</v>
      </c>
      <c r="I8341" s="26">
        <f>[1]!b_pq_pctchange(A8341,日期设置!$B$4,日期设置!$B$2,1)</f>
        <v>0</v>
      </c>
      <c r="J8341" s="26">
        <f>[1]!b_pq_pctchange(A8341,日期设置!$C$4,日期设置!$B$2,1)</f>
        <v>0</v>
      </c>
      <c r="K8341" s="52">
        <f>[1]!b_dq_amount($A8341,日期设置!B$2,2,10000)</f>
        <v>0</v>
      </c>
      <c r="L8341" s="26">
        <f>[1]!b_info_latestpar(A8341,日期设置!$B$2)</f>
        <v>19.999999999999996</v>
      </c>
      <c r="M8341" s="6">
        <f>[1]!b_info_outstandingbalance($A8341,日期设置!B$2)</f>
        <v>2.6</v>
      </c>
      <c r="N8341" s="7" t="str">
        <f>[1]!b_info_latestissurercreditrating2(A8341,日期设置!$B$2,"102","1")</f>
        <v>AA</v>
      </c>
      <c r="O8341" s="44">
        <v>8.49</v>
      </c>
      <c r="P8341" s="9">
        <f>[1]!b_info_repurchasedate(A8341)</f>
        <v>0</v>
      </c>
      <c r="Q8341" s="44" t="s">
        <v>16005</v>
      </c>
      <c r="R8341" s="2" t="str">
        <f>IF((--IF(P8341=0,Q8341,P8341))&gt;(--日期设置!$B$2),IF(P8341=0,Q8341,P8341),Q8341)</f>
        <v>2021-04-14</v>
      </c>
      <c r="S8341" s="32" t="s">
        <v>18432</v>
      </c>
      <c r="T8341" s="8">
        <f>[1]!b_anal_ptmyear($A8341,日期设置!$B$2)</f>
        <v>6.3013698630136991E-2</v>
      </c>
      <c r="U8341" s="8">
        <f>[1]!b_anal_termifexercise($A8341,日期设置!B$2)</f>
        <v>0</v>
      </c>
      <c r="V8341" s="10">
        <f>[1]!b_dq_dirtyprice(A8341,日期设置!$B$2)</f>
        <v>21.784700000000001</v>
      </c>
      <c r="W8341" s="11">
        <f>IF(U8341=0,ROUNDUP((Q8341-日期设置!$B$2)/365,0),ROUNDUP((R8341-日期设置!$B$2)/365,0))</f>
        <v>1</v>
      </c>
      <c r="X8341" s="18">
        <f>_xlfn.IFNA(VLOOKUP(A8341,过往入选债券!A:D,4,0),2)</f>
        <v>2</v>
      </c>
      <c r="Y8341">
        <f>_xlfn.IFNA(VLOOKUP(C8341,[2]Sheet1!$A:$A,1,0),3)</f>
        <v>3</v>
      </c>
    </row>
    <row r="8342" spans="1:25" hidden="1" x14ac:dyDescent="0.2">
      <c r="A8342" s="29" t="s">
        <v>11763</v>
      </c>
      <c r="B8342" s="29" t="s">
        <v>11764</v>
      </c>
      <c r="C8342" s="40" t="s">
        <v>5695</v>
      </c>
      <c r="D8342" s="26" t="str">
        <f>[1]!b_calc_yield(A8342,日期设置!$B$2,F8342,1,R8342,1,O8342,L8342,S8342,)</f>
        <v>Fetching...</v>
      </c>
      <c r="E8342" s="26">
        <f t="shared" si="260"/>
        <v>29.325929153494567</v>
      </c>
      <c r="F8342" s="18">
        <f>[1]!b_dq_cleanprice($A8342,日期设置!B$2)</f>
        <v>20.067</v>
      </c>
      <c r="G8342" s="18" t="str">
        <f t="shared" si="261"/>
        <v>0.04 + 0</v>
      </c>
      <c r="H8342" s="27">
        <f>[1]!b_dq_pctchange($A8342,日期设置!$B$2,1)/100</f>
        <v>0</v>
      </c>
      <c r="I8342" s="26">
        <f>[1]!b_pq_pctchange(A8342,日期设置!$B$4,日期设置!$B$2,1)</f>
        <v>0</v>
      </c>
      <c r="J8342" s="26">
        <f>[1]!b_pq_pctchange(A8342,日期设置!$C$4,日期设置!$B$2,1)</f>
        <v>-0.32237394384038021</v>
      </c>
      <c r="K8342" s="52">
        <f>[1]!b_dq_amount($A8342,日期设置!B$2,2,10000)</f>
        <v>0</v>
      </c>
      <c r="L8342" s="26">
        <f>[1]!b_info_latestpar(A8342,日期设置!$B$2)</f>
        <v>19.999999999999996</v>
      </c>
      <c r="M8342" s="6">
        <f>[1]!b_info_outstandingbalance($A8342,日期设置!B$2)</f>
        <v>2</v>
      </c>
      <c r="N8342" s="7" t="str">
        <f>[1]!b_info_latestissurercreditrating2(A8342,日期设置!$B$2,"102","1")</f>
        <v>AA</v>
      </c>
      <c r="O8342" s="44">
        <v>7.9</v>
      </c>
      <c r="P8342" s="9">
        <f>[1]!b_info_repurchasedate(A8342)</f>
        <v>0</v>
      </c>
      <c r="Q8342" s="44" t="s">
        <v>17167</v>
      </c>
      <c r="R8342" s="2" t="str">
        <f>IF((--IF(P8342=0,Q8342,P8342))&gt;(--日期设置!$B$2),IF(P8342=0,Q8342,P8342),Q8342)</f>
        <v>2021-04-08</v>
      </c>
      <c r="S8342" s="32" t="s">
        <v>18747</v>
      </c>
      <c r="T8342" s="8">
        <f>[1]!b_anal_ptmyear($A8342,日期设置!$B$2)</f>
        <v>4.6575342465753428E-2</v>
      </c>
      <c r="U8342" s="8">
        <f>[1]!b_anal_termifexercise($A8342,日期设置!B$2)</f>
        <v>0</v>
      </c>
      <c r="V8342" s="10">
        <f>[1]!b_dq_dirtyprice(A8342,日期设置!$B$2)</f>
        <v>21.573399999999999</v>
      </c>
      <c r="W8342" s="11">
        <f>IF(U8342=0,ROUNDUP((Q8342-日期设置!$B$2)/365,0),ROUNDUP((R8342-日期设置!$B$2)/365,0))</f>
        <v>1</v>
      </c>
      <c r="X8342" s="18">
        <f>_xlfn.IFNA(VLOOKUP(A8342,过往入选债券!A:D,4,0),2)</f>
        <v>2</v>
      </c>
      <c r="Y8342">
        <f>_xlfn.IFNA(VLOOKUP(C8342,[2]Sheet1!$A:$A,1,0),3)</f>
        <v>3</v>
      </c>
    </row>
    <row r="8343" spans="1:25" hidden="1" x14ac:dyDescent="0.2">
      <c r="A8343" s="29" t="s">
        <v>691</v>
      </c>
      <c r="B8343" s="29" t="s">
        <v>692</v>
      </c>
      <c r="C8343" s="40" t="s">
        <v>693</v>
      </c>
      <c r="D8343" s="26" t="str">
        <f>[1]!b_calc_yield(A8343,日期设置!$B$2,F8343,1,R8343,1,O8343,L8343,S8343,)</f>
        <v>Fetching...</v>
      </c>
      <c r="E8343" s="26">
        <f t="shared" si="260"/>
        <v>9.9896352458434645</v>
      </c>
      <c r="F8343" s="18">
        <f>[1]!b_dq_cleanprice($A8343,日期设置!B$2)</f>
        <v>33.450000000000003</v>
      </c>
      <c r="G8343" s="18" t="str">
        <f t="shared" si="261"/>
        <v>0.01 + 0</v>
      </c>
      <c r="H8343" s="27">
        <f>[1]!b_dq_pctchange($A8343,日期设置!$B$2,1)/100</f>
        <v>0</v>
      </c>
      <c r="I8343" s="26">
        <f>[1]!b_pq_pctchange(A8343,日期设置!$B$4,日期设置!$B$2,1)</f>
        <v>0</v>
      </c>
      <c r="J8343" s="26">
        <f>[1]!b_pq_pctchange(A8343,日期设置!$C$4,日期设置!$B$2,1)</f>
        <v>0</v>
      </c>
      <c r="K8343" s="52">
        <f>[1]!b_dq_amount($A8343,日期设置!B$2,2,10000)</f>
        <v>0</v>
      </c>
      <c r="L8343" s="26">
        <f>[1]!b_info_latestpar(A8343,日期设置!$B$2)</f>
        <v>33.333400000000005</v>
      </c>
      <c r="M8343" s="6">
        <f>[1]!b_info_outstandingbalance($A8343,日期设置!B$2)</f>
        <v>5</v>
      </c>
      <c r="N8343" s="7">
        <f>[1]!b_info_latestissurercreditrating2(A8343,日期设置!$B$2,"102","1")</f>
        <v>0</v>
      </c>
      <c r="O8343" s="44">
        <v>5.4</v>
      </c>
      <c r="P8343" s="9">
        <f>[1]!b_info_repurchasedate(A8343)</f>
        <v>0</v>
      </c>
      <c r="Q8343" s="44" t="s">
        <v>16245</v>
      </c>
      <c r="R8343" s="2" t="str">
        <f>IF((--IF(P8343=0,Q8343,P8343))&gt;(--日期设置!$B$2),IF(P8343=0,Q8343,P8343),Q8343)</f>
        <v>2021-03-29</v>
      </c>
      <c r="S8343" s="32" t="s">
        <v>18030</v>
      </c>
      <c r="T8343" s="8">
        <f>[1]!b_anal_ptmyear($A8343,日期设置!$B$2)</f>
        <v>1.9178082191780823E-2</v>
      </c>
      <c r="U8343" s="8">
        <f>[1]!b_anal_termifexercise($A8343,日期设置!B$2)</f>
        <v>0</v>
      </c>
      <c r="V8343" s="10">
        <f>[1]!b_dq_dirtyprice(A8343,日期设置!$B$2)</f>
        <v>35.215499999999999</v>
      </c>
      <c r="W8343" s="11">
        <f>IF(U8343=0,ROUNDUP((Q8343-日期设置!$B$2)/365,0),ROUNDUP((R8343-日期设置!$B$2)/365,0))</f>
        <v>1</v>
      </c>
      <c r="X8343" s="18">
        <f>_xlfn.IFNA(VLOOKUP(A8343,过往入选债券!A:D,4,0),2)</f>
        <v>2</v>
      </c>
      <c r="Y8343">
        <f>_xlfn.IFNA(VLOOKUP(C8343,[2]Sheet1!$A:$A,1,0),3)</f>
        <v>3</v>
      </c>
    </row>
    <row r="8344" spans="1:25" hidden="1" x14ac:dyDescent="0.2">
      <c r="A8344" s="29" t="s">
        <v>11757</v>
      </c>
      <c r="B8344" s="29" t="s">
        <v>11758</v>
      </c>
      <c r="C8344" s="40" t="s">
        <v>188</v>
      </c>
      <c r="D8344" s="26" t="str">
        <f>[1]!b_calc_yield(A8344,日期设置!$B$2,F8344,1,R8344,1,O8344,L8344,S8344,)</f>
        <v>Fetching...</v>
      </c>
      <c r="E8344" s="26">
        <f t="shared" si="260"/>
        <v>28.798505041828658</v>
      </c>
      <c r="F8344" s="18">
        <f>[1]!b_dq_cleanprice($A8344,日期设置!B$2)</f>
        <v>20.325199999999999</v>
      </c>
      <c r="G8344" s="18" t="str">
        <f t="shared" si="261"/>
        <v>0.04 + 0</v>
      </c>
      <c r="H8344" s="27">
        <f>[1]!b_dq_pctchange($A8344,日期设置!$B$2,1)/100</f>
        <v>0</v>
      </c>
      <c r="I8344" s="26">
        <f>[1]!b_pq_pctchange(A8344,日期设置!$B$4,日期设置!$B$2,1)</f>
        <v>0</v>
      </c>
      <c r="J8344" s="26">
        <f>[1]!b_pq_pctchange(A8344,日期设置!$C$4,日期设置!$B$2,1)</f>
        <v>0</v>
      </c>
      <c r="K8344" s="52">
        <f>[1]!b_dq_amount($A8344,日期设置!B$2,2,10000)</f>
        <v>0</v>
      </c>
      <c r="L8344" s="26">
        <f>[1]!b_info_latestpar(A8344,日期设置!$B$2)</f>
        <v>19.999999999999996</v>
      </c>
      <c r="M8344" s="6">
        <f>[1]!b_info_outstandingbalance($A8344,日期设置!B$2)</f>
        <v>1.6</v>
      </c>
      <c r="N8344" s="7" t="str">
        <f>[1]!b_info_latestissurercreditrating2(A8344,日期设置!$B$2,"102","1")</f>
        <v>AA</v>
      </c>
      <c r="O8344" s="44">
        <v>8.19</v>
      </c>
      <c r="P8344" s="9">
        <f>[1]!b_info_repurchasedate(A8344)</f>
        <v>0</v>
      </c>
      <c r="Q8344" s="44" t="s">
        <v>17167</v>
      </c>
      <c r="R8344" s="2" t="str">
        <f>IF((--IF(P8344=0,Q8344,P8344))&gt;(--日期设置!$B$2),IF(P8344=0,Q8344,P8344),Q8344)</f>
        <v>2021-04-08</v>
      </c>
      <c r="S8344" s="32" t="s">
        <v>18747</v>
      </c>
      <c r="T8344" s="8">
        <f>[1]!b_anal_ptmyear($A8344,日期设置!$B$2)</f>
        <v>4.6575342465753428E-2</v>
      </c>
      <c r="U8344" s="8">
        <f>[1]!b_anal_termifexercise($A8344,日期设置!B$2)</f>
        <v>0</v>
      </c>
      <c r="V8344" s="10">
        <f>[1]!b_dq_dirtyprice(A8344,日期设置!$B$2)</f>
        <v>21.886900000000001</v>
      </c>
      <c r="W8344" s="11">
        <f>IF(U8344=0,ROUNDUP((Q8344-日期设置!$B$2)/365,0),ROUNDUP((R8344-日期设置!$B$2)/365,0))</f>
        <v>1</v>
      </c>
      <c r="X8344" s="18">
        <f>_xlfn.IFNA(VLOOKUP(A8344,过往入选债券!A:D,4,0),2)</f>
        <v>2</v>
      </c>
      <c r="Y8344">
        <f>_xlfn.IFNA(VLOOKUP(C8344,[2]Sheet1!$A:$A,1,0),3)</f>
        <v>3</v>
      </c>
    </row>
    <row r="8345" spans="1:25" x14ac:dyDescent="0.2">
      <c r="A8345" s="29" t="s">
        <v>11761</v>
      </c>
      <c r="B8345" s="29" t="s">
        <v>11762</v>
      </c>
      <c r="C8345" s="40" t="s">
        <v>1661</v>
      </c>
      <c r="D8345" s="26" t="str">
        <f>[1]!b_calc_yield(A8345,日期设置!$B$2,F8345,1,R8345,1,O8345,L8345,S8345,)</f>
        <v>Fetching...</v>
      </c>
      <c r="E8345" s="26">
        <f t="shared" si="260"/>
        <v>30.466765673361174</v>
      </c>
      <c r="F8345" s="18">
        <f>[1]!b_dq_cleanprice($A8345,日期设置!B$2)</f>
        <v>20.033100000000001</v>
      </c>
      <c r="G8345" s="18" t="str">
        <f t="shared" si="261"/>
        <v>0.03 + 0</v>
      </c>
      <c r="H8345" s="27">
        <f>[1]!b_dq_pctchange($A8345,日期设置!$B$2,1)/100</f>
        <v>0</v>
      </c>
      <c r="I8345" s="26">
        <f>[1]!b_pq_pctchange(A8345,日期设置!$B$4,日期设置!$B$2,1)</f>
        <v>-0.14455116862143003</v>
      </c>
      <c r="J8345" s="26">
        <f>[1]!b_pq_pctchange(A8345,日期设置!$C$4,日期设置!$B$2,1)</f>
        <v>-0.84783512502226588</v>
      </c>
      <c r="K8345" s="52">
        <f>[1]!b_dq_amount($A8345,日期设置!B$2,2,10000)</f>
        <v>648.4406712</v>
      </c>
      <c r="L8345" s="26">
        <f>[1]!b_info_latestpar(A8345,日期设置!$B$2)</f>
        <v>19.999999999999996</v>
      </c>
      <c r="M8345" s="6">
        <f>[1]!b_info_outstandingbalance($A8345,日期设置!B$2)</f>
        <v>2</v>
      </c>
      <c r="N8345" s="7" t="str">
        <f>[1]!b_info_latestissurercreditrating2(A8345,日期设置!$B$2,"102","1")</f>
        <v>AA+</v>
      </c>
      <c r="O8345" s="44">
        <v>8.1999999999999993</v>
      </c>
      <c r="P8345" s="9">
        <f>[1]!b_info_repurchasedate(A8345)</f>
        <v>0</v>
      </c>
      <c r="Q8345" s="44" t="s">
        <v>16182</v>
      </c>
      <c r="R8345" s="2" t="str">
        <f>IF((--IF(P8345=0,Q8345,P8345))&gt;(--日期设置!$B$2),IF(P8345=0,Q8345,P8345),Q8345)</f>
        <v>2021-04-04</v>
      </c>
      <c r="S8345" s="32" t="s">
        <v>18914</v>
      </c>
      <c r="T8345" s="8">
        <f>[1]!b_anal_ptmyear($A8345,日期设置!$B$2)</f>
        <v>3.5616438356164383E-2</v>
      </c>
      <c r="U8345" s="8">
        <f>[1]!b_anal_termifexercise($A8345,日期设置!B$2)</f>
        <v>0</v>
      </c>
      <c r="V8345" s="10">
        <f>[1]!b_dq_dirtyprice(A8345,日期设置!$B$2)</f>
        <v>21.614699999999999</v>
      </c>
      <c r="W8345" s="11">
        <f>IF(U8345=0,ROUNDUP((Q8345-日期设置!$B$2)/365,0),ROUNDUP((R8345-日期设置!$B$2)/365,0))</f>
        <v>1</v>
      </c>
      <c r="X8345" s="18">
        <f>_xlfn.IFNA(VLOOKUP(A8345,过往入选债券!A:D,4,0),2)</f>
        <v>2</v>
      </c>
      <c r="Y8345">
        <f>_xlfn.IFNA(VLOOKUP(C8345,[2]Sheet1!$A:$A,1,0),3)</f>
        <v>3</v>
      </c>
    </row>
    <row r="8346" spans="1:25" hidden="1" x14ac:dyDescent="0.2">
      <c r="A8346" s="29" t="s">
        <v>15943</v>
      </c>
      <c r="B8346" s="29" t="s">
        <v>15944</v>
      </c>
      <c r="C8346" s="40" t="s">
        <v>14389</v>
      </c>
      <c r="D8346" s="26" t="str">
        <f>[1]!b_calc_yield(A8346,日期设置!$B$2,F8346,1,R8346,1,O8346,L8346,S8346,)</f>
        <v>Fetching...</v>
      </c>
      <c r="E8346" s="26">
        <f t="shared" si="260"/>
        <v>26.576761677064177</v>
      </c>
      <c r="F8346" s="18">
        <f>[1]!b_dq_cleanprice($A8346,日期设置!B$2)</f>
        <v>16.018899999999999</v>
      </c>
      <c r="G8346" s="18" t="str">
        <f t="shared" si="261"/>
        <v>0.17 + 0</v>
      </c>
      <c r="H8346" s="27">
        <f>[1]!b_dq_pctchange($A8346,日期设置!$B$2,1)/100</f>
        <v>0</v>
      </c>
      <c r="I8346" s="26">
        <f>[1]!b_pq_pctchange(A8346,日期设置!$B$4,日期设置!$B$2,1)</f>
        <v>0</v>
      </c>
      <c r="J8346" s="26">
        <f>[1]!b_pq_pctchange(A8346,日期设置!$C$4,日期设置!$B$2,1)</f>
        <v>-44.624739438396851</v>
      </c>
      <c r="K8346" s="52">
        <f>[1]!b_dq_amount($A8346,日期设置!B$2,2,10000)</f>
        <v>0</v>
      </c>
      <c r="L8346" s="26">
        <f>[1]!b_info_latestpar(A8346,日期设置!$B$2)</f>
        <v>16.379999999999985</v>
      </c>
      <c r="M8346" s="6">
        <f>[1]!b_info_outstandingbalance($A8346,日期设置!B$2)</f>
        <v>2.8894319999999998</v>
      </c>
      <c r="N8346" s="7" t="str">
        <f>[1]!b_info_latestissurercreditrating2(A8346,日期设置!$B$2,"102","1")</f>
        <v>AA+</v>
      </c>
      <c r="O8346" s="44">
        <v>3.95</v>
      </c>
      <c r="P8346" s="9">
        <f>[1]!b_info_repurchasedate(A8346)</f>
        <v>0</v>
      </c>
      <c r="Q8346" s="44" t="s">
        <v>17215</v>
      </c>
      <c r="R8346" s="2" t="str">
        <f>IF((--IF(P8346=0,Q8346,P8346))&gt;(--日期设置!$B$2),IF(P8346=0,Q8346,P8346),Q8346)</f>
        <v>2021-05-26</v>
      </c>
      <c r="S8346" s="32" t="s">
        <v>17770</v>
      </c>
      <c r="T8346" s="8">
        <f>[1]!b_anal_ptmyear($A8346,日期设置!$B$2)</f>
        <v>0.17808219178082191</v>
      </c>
      <c r="U8346" s="8">
        <f>[1]!b_anal_termifexercise($A8346,日期设置!B$2)</f>
        <v>0</v>
      </c>
      <c r="V8346" s="10">
        <f>[1]!b_dq_dirtyprice(A8346,日期设置!$B$2)</f>
        <v>16.061399999999999</v>
      </c>
      <c r="W8346" s="11">
        <f>IF(U8346=0,ROUNDUP((Q8346-日期设置!$B$2)/365,0),ROUNDUP((R8346-日期设置!$B$2)/365,0))</f>
        <v>1</v>
      </c>
      <c r="X8346" s="18">
        <f>_xlfn.IFNA(VLOOKUP(A8346,过往入选债券!A:D,4,0),2)</f>
        <v>2</v>
      </c>
      <c r="Y8346">
        <f>_xlfn.IFNA(VLOOKUP(C8346,[2]Sheet1!$A:$A,1,0),3)</f>
        <v>3</v>
      </c>
    </row>
    <row r="8347" spans="1:25" hidden="1" x14ac:dyDescent="0.2">
      <c r="A8347" s="29" t="s">
        <v>11736</v>
      </c>
      <c r="B8347" s="29" t="s">
        <v>11737</v>
      </c>
      <c r="C8347" s="40" t="s">
        <v>436</v>
      </c>
      <c r="D8347" s="26" t="str">
        <f>[1]!b_calc_yield(A8347,日期设置!$B$2,F8347,1,R8347,1,O8347,L8347,S8347,)</f>
        <v>Fetching...</v>
      </c>
      <c r="E8347" s="26">
        <f t="shared" si="260"/>
        <v>29.35143790668182</v>
      </c>
      <c r="F8347" s="18">
        <f>[1]!b_dq_cleanprice($A8347,日期设置!B$2)</f>
        <v>20.0396</v>
      </c>
      <c r="G8347" s="18" t="str">
        <f t="shared" si="261"/>
        <v>0.01 + 0</v>
      </c>
      <c r="H8347" s="27">
        <f>[1]!b_dq_pctchange($A8347,日期设置!$B$2,1)/100</f>
        <v>0</v>
      </c>
      <c r="I8347" s="26">
        <f>[1]!b_pq_pctchange(A8347,日期设置!$B$4,日期设置!$B$2,1)</f>
        <v>0</v>
      </c>
      <c r="J8347" s="26">
        <f>[1]!b_pq_pctchange(A8347,日期设置!$C$4,日期设置!$B$2,1)</f>
        <v>-0.77097146365738323</v>
      </c>
      <c r="K8347" s="52">
        <f>[1]!b_dq_amount($A8347,日期设置!B$2,2,10000)</f>
        <v>0</v>
      </c>
      <c r="L8347" s="26">
        <f>[1]!b_info_latestpar(A8347,日期设置!$B$2)</f>
        <v>19.999999999999996</v>
      </c>
      <c r="M8347" s="6">
        <f>[1]!b_info_outstandingbalance($A8347,日期设置!B$2)</f>
        <v>3</v>
      </c>
      <c r="N8347" s="7" t="str">
        <f>[1]!b_info_latestissurercreditrating2(A8347,日期设置!$B$2,"102","1")</f>
        <v>AA+</v>
      </c>
      <c r="O8347" s="44">
        <v>7.95</v>
      </c>
      <c r="P8347" s="9">
        <f>[1]!b_info_repurchasedate(A8347)</f>
        <v>0</v>
      </c>
      <c r="Q8347" s="44" t="s">
        <v>17282</v>
      </c>
      <c r="R8347" s="2" t="str">
        <f>IF((--IF(P8347=0,Q8347,P8347))&gt;(--日期设置!$B$2),IF(P8347=0,Q8347,P8347),Q8347)</f>
        <v>2021-03-27</v>
      </c>
      <c r="S8347" s="32" t="s">
        <v>19045</v>
      </c>
      <c r="T8347" s="8">
        <f>[1]!b_anal_ptmyear($A8347,日期设置!$B$2)</f>
        <v>1.3698630136986301E-2</v>
      </c>
      <c r="U8347" s="8">
        <f>[1]!b_anal_termifexercise($A8347,日期设置!B$2)</f>
        <v>0</v>
      </c>
      <c r="V8347" s="10">
        <f>[1]!b_dq_dirtyprice(A8347,日期设置!$B$2)</f>
        <v>21.607800000000001</v>
      </c>
      <c r="W8347" s="11">
        <f>IF(U8347=0,ROUNDUP((Q8347-日期设置!$B$2)/365,0),ROUNDUP((R8347-日期设置!$B$2)/365,0))</f>
        <v>1</v>
      </c>
      <c r="X8347" s="18">
        <f>_xlfn.IFNA(VLOOKUP(A8347,过往入选债券!A:D,4,0),2)</f>
        <v>2</v>
      </c>
      <c r="Y8347">
        <f>_xlfn.IFNA(VLOOKUP(C8347,[2]Sheet1!$A:$A,1,0),3)</f>
        <v>3</v>
      </c>
    </row>
    <row r="8348" spans="1:25" hidden="1" x14ac:dyDescent="0.2">
      <c r="A8348" s="29" t="s">
        <v>11753</v>
      </c>
      <c r="B8348" s="29" t="s">
        <v>11754</v>
      </c>
      <c r="C8348" s="40" t="s">
        <v>361</v>
      </c>
      <c r="D8348" s="26" t="str">
        <f>[1]!b_calc_yield(A8348,日期设置!$B$2,F8348,1,R8348,1,O8348,L8348,S8348,)</f>
        <v>Fetching...</v>
      </c>
      <c r="E8348" s="26">
        <f t="shared" si="260"/>
        <v>21.658324167807642</v>
      </c>
      <c r="F8348" s="18">
        <f>[1]!b_dq_cleanprice($A8348,日期设置!B$2)</f>
        <v>20.871099999999998</v>
      </c>
      <c r="G8348" s="18" t="str">
        <f t="shared" si="261"/>
        <v>0.01 + 0</v>
      </c>
      <c r="H8348" s="27">
        <f>[1]!b_dq_pctchange($A8348,日期设置!$B$2,1)/100</f>
        <v>0</v>
      </c>
      <c r="I8348" s="26">
        <f>[1]!b_pq_pctchange(A8348,日期设置!$B$4,日期设置!$B$2,1)</f>
        <v>0</v>
      </c>
      <c r="J8348" s="26">
        <f>[1]!b_pq_pctchange(A8348,日期设置!$C$4,日期设置!$B$2,1)</f>
        <v>0</v>
      </c>
      <c r="K8348" s="52">
        <f>[1]!b_dq_amount($A8348,日期设置!B$2,2,10000)</f>
        <v>0</v>
      </c>
      <c r="L8348" s="26">
        <f>[1]!b_info_latestpar(A8348,日期设置!$B$2)</f>
        <v>19.999999999999996</v>
      </c>
      <c r="M8348" s="6">
        <f>[1]!b_info_outstandingbalance($A8348,日期设置!B$2)</f>
        <v>3</v>
      </c>
      <c r="N8348" s="7" t="str">
        <f>[1]!b_info_latestissurercreditrating2(A8348,日期设置!$B$2,"102","1")</f>
        <v>AA+</v>
      </c>
      <c r="O8348" s="44">
        <v>7.1</v>
      </c>
      <c r="P8348" s="9">
        <f>[1]!b_info_repurchasedate(A8348)</f>
        <v>0</v>
      </c>
      <c r="Q8348" s="44" t="s">
        <v>16244</v>
      </c>
      <c r="R8348" s="2" t="str">
        <f>IF((--IF(P8348=0,Q8348,P8348))&gt;(--日期设置!$B$2),IF(P8348=0,Q8348,P8348),Q8348)</f>
        <v>2021-03-26</v>
      </c>
      <c r="S8348" s="32" t="s">
        <v>18829</v>
      </c>
      <c r="T8348" s="8">
        <f>[1]!b_anal_ptmyear($A8348,日期设置!$B$2)</f>
        <v>1.0958904109589041E-2</v>
      </c>
      <c r="U8348" s="8">
        <f>[1]!b_anal_termifexercise($A8348,日期设置!B$2)</f>
        <v>0</v>
      </c>
      <c r="V8348" s="10">
        <f>[1]!b_dq_dirtyprice(A8348,日期设置!$B$2)</f>
        <v>22.275500000000001</v>
      </c>
      <c r="W8348" s="11">
        <f>IF(U8348=0,ROUNDUP((Q8348-日期设置!$B$2)/365,0),ROUNDUP((R8348-日期设置!$B$2)/365,0))</f>
        <v>1</v>
      </c>
      <c r="X8348" s="18">
        <f>_xlfn.IFNA(VLOOKUP(A8348,过往入选债券!A:D,4,0),2)</f>
        <v>2</v>
      </c>
      <c r="Y8348">
        <f>_xlfn.IFNA(VLOOKUP(C8348,[2]Sheet1!$A:$A,1,0),3)</f>
        <v>3</v>
      </c>
    </row>
  </sheetData>
  <autoFilter ref="A1:Y8348" xr:uid="{97DBB37E-3279-4E8D-8302-B4CFD03911B8}">
    <filterColumn colId="10">
      <filters>
        <filter val="100.66"/>
        <filter val="1000.08"/>
        <filter val="10004.11"/>
        <filter val="10019.30"/>
        <filter val="10020.33"/>
        <filter val="10048.79"/>
        <filter val="10058.96"/>
        <filter val="10065.82"/>
        <filter val="10099.05"/>
        <filter val="10108.77"/>
        <filter val="10112.02"/>
        <filter val="1014.03"/>
        <filter val="1015.37"/>
        <filter val="10150.02"/>
        <filter val="10153.61"/>
        <filter val="10154.61"/>
        <filter val="10158.08"/>
        <filter val="10159.18"/>
        <filter val="1017.41"/>
        <filter val="1018.12"/>
        <filter val="10186.43"/>
        <filter val="10195.19"/>
        <filter val="10196.65"/>
        <filter val="1020.90"/>
        <filter val="10204.25"/>
        <filter val="1021.32"/>
        <filter val="1021.51"/>
        <filter val="1022.24"/>
        <filter val="1023.18"/>
        <filter val="10235.40"/>
        <filter val="10239.36"/>
        <filter val="1025.66"/>
        <filter val="1025.90"/>
        <filter val="1026.40"/>
        <filter val="1034.78"/>
        <filter val="10380.78"/>
        <filter val="10392.80"/>
        <filter val="10402.86"/>
        <filter val="10426.75"/>
        <filter val="10459.19"/>
        <filter val="10494.13"/>
        <filter val="1054.40"/>
        <filter val="10599.74"/>
        <filter val="1061.75"/>
        <filter val="1061.77"/>
        <filter val="1063.30"/>
        <filter val="10690.38"/>
        <filter val="10844.84"/>
        <filter val="10891.55"/>
        <filter val="1104.54"/>
        <filter val="1155.10"/>
        <filter val="12013.92"/>
        <filter val="12027.50"/>
        <filter val="122.69"/>
        <filter val="12224.32"/>
        <filter val="12256.88"/>
        <filter val="12288.56"/>
        <filter val="12310.95"/>
        <filter val="12495.76"/>
        <filter val="12618.75"/>
        <filter val="1264.49"/>
        <filter val="1359.86"/>
        <filter val="1375.74"/>
        <filter val="13947.93"/>
        <filter val="1408.98"/>
        <filter val="14089.42"/>
        <filter val="14235.33"/>
        <filter val="14269.57"/>
        <filter val="14430.51"/>
        <filter val="150.97"/>
        <filter val="15036.11"/>
        <filter val="153.31"/>
        <filter val="153.82"/>
        <filter val="15486.17"/>
        <filter val="1598.74"/>
        <filter val="1607.03"/>
        <filter val="16213.18"/>
        <filter val="16364.21"/>
        <filter val="1652.16"/>
        <filter val="16975.36"/>
        <filter val="1698.41"/>
        <filter val="17517.00"/>
        <filter val="17828.46"/>
        <filter val="1794.20"/>
        <filter val="18107.88"/>
        <filter val="1833.11"/>
        <filter val="1940.50"/>
        <filter val="19420.45"/>
        <filter val="1954.35"/>
        <filter val="1971.63"/>
        <filter val="1994.96"/>
        <filter val="2003.39"/>
        <filter val="2005.21"/>
        <filter val="2006.01"/>
        <filter val="2008.20"/>
        <filter val="2009.10"/>
        <filter val="2010.98"/>
        <filter val="2015.82"/>
        <filter val="2020.89"/>
        <filter val="2020.99"/>
        <filter val="2021.67"/>
        <filter val="2024.29"/>
        <filter val="2031.12"/>
        <filter val="2031.92"/>
        <filter val="2032.45"/>
        <filter val="20347.20"/>
        <filter val="2038.67"/>
        <filter val="2039.38"/>
        <filter val="20414.79"/>
        <filter val="2042.58"/>
        <filter val="2043.91"/>
        <filter val="2045.52"/>
        <filter val="2047.22"/>
        <filter val="20489.00"/>
        <filter val="2053.67"/>
        <filter val="2054.69"/>
        <filter val="2056.95"/>
        <filter val="2057.65"/>
        <filter val="2060.63"/>
        <filter val="2069.36"/>
        <filter val="2071.86"/>
        <filter val="20716.00"/>
        <filter val="2074.31"/>
        <filter val="20741.72"/>
        <filter val="2078.64"/>
        <filter val="2094.50"/>
        <filter val="2099.35"/>
        <filter val="210.49"/>
        <filter val="2108.53"/>
        <filter val="211.18"/>
        <filter val="2110.84"/>
        <filter val="21111.75"/>
        <filter val="2114.95"/>
        <filter val="2126.01"/>
        <filter val="2132.20"/>
        <filter val="2132.77"/>
        <filter val="2138.83"/>
        <filter val="2158.41"/>
        <filter val="22320.60"/>
        <filter val="23161.56"/>
        <filter val="23712.87"/>
        <filter val="24993.85"/>
        <filter val="25011.87"/>
        <filter val="2503.91"/>
        <filter val="2585.70"/>
        <filter val="2602.91"/>
        <filter val="2609.87"/>
        <filter val="26897.40"/>
        <filter val="27308.60"/>
        <filter val="28305.94"/>
        <filter val="28411.31"/>
        <filter val="2850.61"/>
        <filter val="2891.21"/>
        <filter val="2907.77"/>
        <filter val="2964.75"/>
        <filter val="29654.02"/>
        <filter val="2990.44"/>
        <filter val="2992.50"/>
        <filter val="300.19"/>
        <filter val="3000.00"/>
        <filter val="3005.82"/>
        <filter val="3010.39"/>
        <filter val="3027.33"/>
        <filter val="3035.71"/>
        <filter val="3040.33"/>
        <filter val="3051.54"/>
        <filter val="3052.54"/>
        <filter val="30590.50"/>
        <filter val="3068.77"/>
        <filter val="3070.12"/>
        <filter val="3071.79"/>
        <filter val="3072.87"/>
        <filter val="3092.17"/>
        <filter val="3106.83"/>
        <filter val="3107.08"/>
        <filter val="3108.06"/>
        <filter val="3109.78"/>
        <filter val="3113.95"/>
        <filter val="3154.05"/>
        <filter val="3183.79"/>
        <filter val="3187.97"/>
        <filter val="31875.73"/>
        <filter val="31878.68"/>
        <filter val="32162.82"/>
        <filter val="32278.41"/>
        <filter val="33207.24"/>
        <filter val="33281.91"/>
        <filter val="3411.10"/>
        <filter val="3439.01"/>
        <filter val="34749.97"/>
        <filter val="34857.03"/>
        <filter val="35155.09"/>
        <filter val="35731.52"/>
        <filter val="3643.19"/>
        <filter val="3694.27"/>
        <filter val="3761.21"/>
        <filter val="3764.67"/>
        <filter val="3769.69"/>
        <filter val="37820.98"/>
        <filter val="3826.90"/>
        <filter val="3834.81"/>
        <filter val="38430.60"/>
        <filter val="38996.76"/>
        <filter val="3977.01"/>
        <filter val="4000.98"/>
        <filter val="4005.60"/>
        <filter val="4007.57"/>
        <filter val="4019.36"/>
        <filter val="4022.29"/>
        <filter val="4039.82"/>
        <filter val="4040.57"/>
        <filter val="4048.28"/>
        <filter val="4049.21"/>
        <filter val="4058.36"/>
        <filter val="4058.95"/>
        <filter val="4065.13"/>
        <filter val="4068.40"/>
        <filter val="4069.05"/>
        <filter val="4069.39"/>
        <filter val="4073.60"/>
        <filter val="4077.64"/>
        <filter val="4078.45"/>
        <filter val="4089.33"/>
        <filter val="4090.09"/>
        <filter val="4094.85"/>
        <filter val="4095.36"/>
        <filter val="4097.34"/>
        <filter val="4108.05"/>
        <filter val="4109.88"/>
        <filter val="411.12"/>
        <filter val="4111.99"/>
        <filter val="4120.97"/>
        <filter val="4124.28"/>
        <filter val="4130.85"/>
        <filter val="4137.20"/>
        <filter val="4152.81"/>
        <filter val="41657.68"/>
        <filter val="41717.70"/>
        <filter val="4173.99"/>
        <filter val="4189.76"/>
        <filter val="4249.90"/>
        <filter val="4257.89"/>
        <filter val="4291.38"/>
        <filter val="4308.39"/>
        <filter val="4314.77"/>
        <filter val="43158.69"/>
        <filter val="4384.93"/>
        <filter val="4569.48"/>
        <filter val="4678.38"/>
        <filter val="477.67"/>
        <filter val="478.55"/>
        <filter val="479.96"/>
        <filter val="48068.12"/>
        <filter val="48120.59"/>
        <filter val="4858.77"/>
        <filter val="48665.32"/>
        <filter val="495.85"/>
        <filter val="4974.04"/>
        <filter val="498.77"/>
        <filter val="49882.42"/>
        <filter val="4991.00"/>
        <filter val="5016.94"/>
        <filter val="5027.59"/>
        <filter val="5056.25"/>
        <filter val="5084.91"/>
        <filter val="5096.26"/>
        <filter val="5099.93"/>
        <filter val="51283.48"/>
        <filter val="5167.99"/>
        <filter val="51698.36"/>
        <filter val="5203.90"/>
        <filter val="523.89"/>
        <filter val="5233.61"/>
        <filter val="536.30"/>
        <filter val="539.92"/>
        <filter val="5392.77"/>
        <filter val="55092.27"/>
        <filter val="555.00"/>
        <filter val="5913.69"/>
        <filter val="5965.01"/>
        <filter val="5991.13"/>
        <filter val="60085.46"/>
        <filter val="6020.20"/>
        <filter val="6023.21"/>
        <filter val="604.37"/>
        <filter val="60786.14"/>
        <filter val="6082.20"/>
        <filter val="6086.91"/>
        <filter val="6088.08"/>
        <filter val="61019.01"/>
        <filter val="6104.99"/>
        <filter val="61097.37"/>
        <filter val="6114.42"/>
        <filter val="6125.39"/>
        <filter val="6130.54"/>
        <filter val="6133.71"/>
        <filter val="6144.77"/>
        <filter val="6146.01"/>
        <filter val="6151.79"/>
        <filter val="6153.30"/>
        <filter val="6167.98"/>
        <filter val="6186.85"/>
        <filter val="623.70"/>
        <filter val="6233.41"/>
        <filter val="6289.85"/>
        <filter val="6303.61"/>
        <filter val="6359.59"/>
        <filter val="648.44"/>
        <filter val="691.19"/>
        <filter val="7022.26"/>
        <filter val="7054.15"/>
        <filter val="7166.42"/>
        <filter val="7209.71"/>
        <filter val="7653.74"/>
        <filter val="770.37"/>
        <filter val="7759.50"/>
        <filter val="784.28"/>
        <filter val="7963.39"/>
        <filter val="8015.50"/>
        <filter val="8016.27"/>
        <filter val="8025.36"/>
        <filter val="8048.05"/>
        <filter val="805.82"/>
        <filter val="8052.32"/>
        <filter val="8055.38"/>
        <filter val="806.52"/>
        <filter val="812.09"/>
        <filter val="8132.84"/>
        <filter val="8136.68"/>
        <filter val="8158.32"/>
        <filter val="8280.76"/>
        <filter val="8294.49"/>
        <filter val="844.28"/>
        <filter val="852.60"/>
        <filter val="8546.15"/>
        <filter val="8554.07"/>
        <filter val="857.85"/>
        <filter val="8798.71"/>
        <filter val="9134.27"/>
        <filter val="9157.61"/>
        <filter val="92266.31"/>
        <filter val="938.08"/>
        <filter val="957.12"/>
        <filter val="9863.56"/>
        <filter val="995.37"/>
        <filter val="9959.40"/>
        <filter val="996.88"/>
        <filter val="996.98"/>
        <filter val="9984.51"/>
        <filter val="9986.61"/>
      </filters>
    </filterColumn>
  </autoFilter>
  <sortState xmlns:xlrd2="http://schemas.microsoft.com/office/spreadsheetml/2017/richdata2" ref="A2:Y8348">
    <sortCondition descending="1" ref="D2:D8348"/>
  </sortState>
  <phoneticPr fontId="1" type="noConversion"/>
  <conditionalFormatting sqref="B2:B14184">
    <cfRule type="expression" dxfId="7" priority="2">
      <formula>$X2=2</formula>
    </cfRule>
  </conditionalFormatting>
  <conditionalFormatting sqref="C2:C14184">
    <cfRule type="expression" dxfId="6" priority="1">
      <formula>$Y2=3</formula>
    </cfRule>
  </conditionalFormatting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8C822-B764-4C31-B6FF-1967AB3E0ACB}">
  <dimension ref="A1:P693"/>
  <sheetViews>
    <sheetView workbookViewId="0">
      <pane ySplit="1" topLeftCell="A646" activePane="bottomLeft" state="frozen"/>
      <selection pane="bottomLeft" activeCell="C668" sqref="C668"/>
    </sheetView>
  </sheetViews>
  <sheetFormatPr defaultRowHeight="12.75" x14ac:dyDescent="0.2"/>
  <cols>
    <col min="1" max="1" width="14.140625" bestFit="1" customWidth="1"/>
    <col min="2" max="2" width="21.85546875" bestFit="1" customWidth="1"/>
    <col min="3" max="3" width="46.5703125" bestFit="1" customWidth="1"/>
    <col min="4" max="4" width="19.42578125" bestFit="1" customWidth="1"/>
    <col min="5" max="5" width="11" bestFit="1" customWidth="1"/>
    <col min="14" max="16" width="46.5703125" bestFit="1" customWidth="1"/>
  </cols>
  <sheetData>
    <row r="1" spans="1:16" x14ac:dyDescent="0.2">
      <c r="A1" s="12" t="s">
        <v>0</v>
      </c>
      <c r="B1" s="12" t="s">
        <v>1</v>
      </c>
      <c r="C1" s="13" t="s">
        <v>15976</v>
      </c>
      <c r="D1" s="13" t="s">
        <v>15977</v>
      </c>
      <c r="E1" s="14" t="s">
        <v>15978</v>
      </c>
      <c r="F1" s="16" t="s">
        <v>20872</v>
      </c>
      <c r="N1" s="13"/>
      <c r="O1" s="16"/>
      <c r="P1" s="16"/>
    </row>
    <row r="2" spans="1:16" x14ac:dyDescent="0.2">
      <c r="A2" s="33" t="s">
        <v>1519</v>
      </c>
      <c r="B2" s="33" t="s">
        <v>1520</v>
      </c>
      <c r="C2" s="33" t="s">
        <v>156</v>
      </c>
      <c r="D2" s="16" t="s">
        <v>19093</v>
      </c>
      <c r="E2" t="s">
        <v>15994</v>
      </c>
      <c r="N2" s="33"/>
      <c r="P2" s="16"/>
    </row>
    <row r="3" spans="1:16" x14ac:dyDescent="0.2">
      <c r="A3" s="33" t="s">
        <v>6121</v>
      </c>
      <c r="B3" s="33" t="s">
        <v>6122</v>
      </c>
      <c r="C3" s="33" t="s">
        <v>6123</v>
      </c>
      <c r="D3" s="16" t="s">
        <v>19093</v>
      </c>
      <c r="E3" t="e">
        <f>VLOOKUP(A3,银行间数据全集!A:Q,17,0)</f>
        <v>#N/A</v>
      </c>
      <c r="N3" s="33"/>
      <c r="P3" s="16"/>
    </row>
    <row r="4" spans="1:16" x14ac:dyDescent="0.2">
      <c r="A4" s="33" t="s">
        <v>5031</v>
      </c>
      <c r="B4" s="33" t="s">
        <v>5032</v>
      </c>
      <c r="C4" s="33" t="s">
        <v>5033</v>
      </c>
      <c r="D4" s="16" t="s">
        <v>19093</v>
      </c>
      <c r="E4" t="e">
        <f>VLOOKUP(A4,银行间数据全集!A:Q,17,0)</f>
        <v>#N/A</v>
      </c>
      <c r="N4" s="33"/>
      <c r="P4" s="16"/>
    </row>
    <row r="5" spans="1:16" x14ac:dyDescent="0.2">
      <c r="A5" s="33" t="s">
        <v>6151</v>
      </c>
      <c r="B5" s="33" t="s">
        <v>6152</v>
      </c>
      <c r="C5" s="33" t="s">
        <v>341</v>
      </c>
      <c r="D5" s="16" t="s">
        <v>19093</v>
      </c>
      <c r="E5" t="e">
        <f>VLOOKUP(A5,银行间数据全集!A:Q,17,0)</f>
        <v>#N/A</v>
      </c>
      <c r="N5" s="33"/>
      <c r="P5" s="16"/>
    </row>
    <row r="6" spans="1:16" x14ac:dyDescent="0.2">
      <c r="A6" s="33" t="s">
        <v>512</v>
      </c>
      <c r="B6" s="33" t="s">
        <v>513</v>
      </c>
      <c r="C6" s="33" t="s">
        <v>511</v>
      </c>
      <c r="D6" s="16" t="s">
        <v>19093</v>
      </c>
      <c r="E6" t="e">
        <f>VLOOKUP(A6,银行间数据全集!A:Q,17,0)</f>
        <v>#N/A</v>
      </c>
      <c r="N6" s="33"/>
      <c r="P6" s="16"/>
    </row>
    <row r="7" spans="1:16" x14ac:dyDescent="0.2">
      <c r="A7" s="33" t="s">
        <v>5040</v>
      </c>
      <c r="B7" s="33" t="s">
        <v>5041</v>
      </c>
      <c r="C7" s="33" t="s">
        <v>5042</v>
      </c>
      <c r="D7" s="16" t="s">
        <v>19093</v>
      </c>
      <c r="E7" t="e">
        <f>VLOOKUP(A7,银行间数据全集!A:Q,17,0)</f>
        <v>#N/A</v>
      </c>
      <c r="N7" s="33"/>
      <c r="P7" s="16"/>
    </row>
    <row r="8" spans="1:16" x14ac:dyDescent="0.2">
      <c r="A8" s="33" t="s">
        <v>490</v>
      </c>
      <c r="B8" s="33" t="s">
        <v>491</v>
      </c>
      <c r="C8" s="33" t="s">
        <v>155</v>
      </c>
      <c r="D8" s="16" t="s">
        <v>19093</v>
      </c>
      <c r="E8" t="e">
        <f>VLOOKUP(A8,银行间数据全集!A:Q,17,0)</f>
        <v>#N/A</v>
      </c>
      <c r="N8" s="33"/>
      <c r="P8" s="16"/>
    </row>
    <row r="9" spans="1:16" x14ac:dyDescent="0.2">
      <c r="A9" s="33" t="s">
        <v>5702</v>
      </c>
      <c r="B9" s="33" t="s">
        <v>5703</v>
      </c>
      <c r="C9" s="33" t="s">
        <v>363</v>
      </c>
      <c r="D9" s="16" t="s">
        <v>19093</v>
      </c>
      <c r="E9" t="e">
        <f>VLOOKUP(A9,银行间数据全集!A:Q,17,0)</f>
        <v>#N/A</v>
      </c>
      <c r="N9" s="33"/>
      <c r="P9" s="16"/>
    </row>
    <row r="10" spans="1:16" x14ac:dyDescent="0.2">
      <c r="A10" s="33" t="s">
        <v>7200</v>
      </c>
      <c r="B10" s="33" t="s">
        <v>7201</v>
      </c>
      <c r="C10" s="33" t="s">
        <v>233</v>
      </c>
      <c r="D10" s="16" t="s">
        <v>19093</v>
      </c>
      <c r="E10" t="e">
        <f>VLOOKUP(A10,银行间数据全集!A:Q,17,0)</f>
        <v>#N/A</v>
      </c>
      <c r="N10" s="33"/>
      <c r="P10" s="16"/>
    </row>
    <row r="11" spans="1:16" x14ac:dyDescent="0.2">
      <c r="A11" s="33" t="s">
        <v>5809</v>
      </c>
      <c r="B11" s="33" t="s">
        <v>5810</v>
      </c>
      <c r="C11" s="33" t="s">
        <v>5811</v>
      </c>
      <c r="D11" s="16" t="s">
        <v>19093</v>
      </c>
      <c r="E11" t="e">
        <f>VLOOKUP(A11,银行间数据全集!A:Q,17,0)</f>
        <v>#N/A</v>
      </c>
      <c r="N11" s="33"/>
      <c r="P11" s="16"/>
    </row>
    <row r="12" spans="1:16" x14ac:dyDescent="0.2">
      <c r="A12" s="33" t="s">
        <v>5860</v>
      </c>
      <c r="B12" s="33" t="s">
        <v>5861</v>
      </c>
      <c r="C12" s="33" t="s">
        <v>5527</v>
      </c>
      <c r="D12" s="16" t="s">
        <v>19093</v>
      </c>
      <c r="E12" t="e">
        <f>VLOOKUP(A12,银行间数据全集!A:Q,17,0)</f>
        <v>#N/A</v>
      </c>
      <c r="N12" s="33"/>
      <c r="P12" s="16"/>
    </row>
    <row r="13" spans="1:16" x14ac:dyDescent="0.2">
      <c r="A13" s="33" t="s">
        <v>5036</v>
      </c>
      <c r="B13" s="33" t="s">
        <v>5037</v>
      </c>
      <c r="C13" s="33" t="s">
        <v>27</v>
      </c>
      <c r="D13" s="16" t="s">
        <v>19093</v>
      </c>
      <c r="E13" t="e">
        <f>VLOOKUP(A13,银行间数据全集!A:Q,17,0)</f>
        <v>#N/A</v>
      </c>
      <c r="N13" s="33"/>
      <c r="P13" s="16"/>
    </row>
    <row r="14" spans="1:16" x14ac:dyDescent="0.2">
      <c r="A14" s="33" t="s">
        <v>5922</v>
      </c>
      <c r="B14" s="33" t="s">
        <v>5923</v>
      </c>
      <c r="C14" s="33" t="s">
        <v>277</v>
      </c>
      <c r="D14" s="16" t="s">
        <v>19093</v>
      </c>
      <c r="E14" t="e">
        <f>VLOOKUP(A14,银行间数据全集!A:Q,17,0)</f>
        <v>#N/A</v>
      </c>
      <c r="N14" s="33"/>
      <c r="P14" s="16"/>
    </row>
    <row r="15" spans="1:16" x14ac:dyDescent="0.2">
      <c r="A15" s="33" t="s">
        <v>5043</v>
      </c>
      <c r="B15" s="33" t="s">
        <v>5044</v>
      </c>
      <c r="C15" s="33" t="s">
        <v>27</v>
      </c>
      <c r="D15" s="16" t="s">
        <v>19093</v>
      </c>
      <c r="E15" t="e">
        <f>VLOOKUP(A15,银行间数据全集!A:Q,17,0)</f>
        <v>#N/A</v>
      </c>
      <c r="N15" s="33"/>
      <c r="P15" s="16"/>
    </row>
    <row r="16" spans="1:16" x14ac:dyDescent="0.2">
      <c r="A16" s="5" t="s">
        <v>4969</v>
      </c>
      <c r="B16" s="5" t="s">
        <v>4970</v>
      </c>
      <c r="C16" s="5" t="s">
        <v>6</v>
      </c>
      <c r="D16" s="16" t="s">
        <v>19093</v>
      </c>
      <c r="E16" t="s">
        <v>17093</v>
      </c>
      <c r="N16" s="33"/>
      <c r="P16" s="16"/>
    </row>
    <row r="17" spans="1:16" x14ac:dyDescent="0.2">
      <c r="A17" s="33" t="s">
        <v>5731</v>
      </c>
      <c r="B17" s="33" t="s">
        <v>5732</v>
      </c>
      <c r="C17" s="33" t="s">
        <v>410</v>
      </c>
      <c r="D17" s="16" t="s">
        <v>19093</v>
      </c>
      <c r="E17" t="e">
        <f>VLOOKUP(A17,银行间数据全集!A:Q,17,0)</f>
        <v>#N/A</v>
      </c>
      <c r="N17" s="33"/>
      <c r="P17" s="16"/>
    </row>
    <row r="18" spans="1:16" x14ac:dyDescent="0.2">
      <c r="A18" s="33" t="s">
        <v>6102</v>
      </c>
      <c r="B18" s="33" t="s">
        <v>6103</v>
      </c>
      <c r="C18" s="33" t="s">
        <v>54</v>
      </c>
      <c r="D18" s="16" t="s">
        <v>19093</v>
      </c>
      <c r="E18" t="e">
        <f>VLOOKUP(A18,银行间数据全集!A:Q,17,0)</f>
        <v>#N/A</v>
      </c>
      <c r="N18" s="33"/>
      <c r="P18" s="16"/>
    </row>
    <row r="19" spans="1:16" x14ac:dyDescent="0.2">
      <c r="A19" s="33" t="s">
        <v>6076</v>
      </c>
      <c r="B19" s="33" t="s">
        <v>6077</v>
      </c>
      <c r="C19" s="33" t="s">
        <v>4796</v>
      </c>
      <c r="D19" s="16" t="s">
        <v>19093</v>
      </c>
      <c r="E19" t="e">
        <f>VLOOKUP(A19,银行间数据全集!A:Q,17,0)</f>
        <v>#N/A</v>
      </c>
      <c r="N19" s="33"/>
      <c r="P19" s="16"/>
    </row>
    <row r="20" spans="1:16" x14ac:dyDescent="0.2">
      <c r="A20" s="33" t="s">
        <v>5014</v>
      </c>
      <c r="B20" s="33" t="s">
        <v>5015</v>
      </c>
      <c r="C20" s="33" t="s">
        <v>4887</v>
      </c>
      <c r="D20" s="16" t="s">
        <v>19093</v>
      </c>
      <c r="E20" t="e">
        <f>VLOOKUP(A20,银行间数据全集!A:Q,17,0)</f>
        <v>#N/A</v>
      </c>
      <c r="N20" s="33"/>
      <c r="P20" s="16"/>
    </row>
    <row r="21" spans="1:16" x14ac:dyDescent="0.2">
      <c r="A21" s="5" t="s">
        <v>6065</v>
      </c>
      <c r="B21" s="5" t="s">
        <v>6066</v>
      </c>
      <c r="C21" s="5" t="s">
        <v>6067</v>
      </c>
      <c r="D21" s="16" t="s">
        <v>19093</v>
      </c>
      <c r="E21" t="s">
        <v>17210</v>
      </c>
      <c r="N21" s="33"/>
      <c r="P21" s="16"/>
    </row>
    <row r="22" spans="1:16" x14ac:dyDescent="0.2">
      <c r="A22" s="33" t="s">
        <v>5927</v>
      </c>
      <c r="B22" s="33" t="s">
        <v>5928</v>
      </c>
      <c r="C22" s="33" t="s">
        <v>5929</v>
      </c>
      <c r="D22" s="16" t="s">
        <v>19093</v>
      </c>
      <c r="E22" t="e">
        <f>VLOOKUP(A22,银行间数据全集!A:Q,17,0)</f>
        <v>#N/A</v>
      </c>
      <c r="N22" s="33"/>
      <c r="P22" s="16"/>
    </row>
    <row r="23" spans="1:16" x14ac:dyDescent="0.2">
      <c r="A23" s="33" t="s">
        <v>1230</v>
      </c>
      <c r="B23" s="33" t="s">
        <v>1231</v>
      </c>
      <c r="C23" s="33" t="s">
        <v>511</v>
      </c>
      <c r="D23" s="16" t="s">
        <v>19093</v>
      </c>
      <c r="E23" t="e">
        <f>VLOOKUP(A23,银行间数据全集!A:Q,17,0)</f>
        <v>#N/A</v>
      </c>
      <c r="N23" s="33"/>
      <c r="P23" s="16"/>
    </row>
    <row r="24" spans="1:16" x14ac:dyDescent="0.2">
      <c r="A24" s="33" t="s">
        <v>5813</v>
      </c>
      <c r="B24" s="33" t="s">
        <v>5814</v>
      </c>
      <c r="C24" s="33" t="s">
        <v>5815</v>
      </c>
      <c r="D24" s="16" t="s">
        <v>19093</v>
      </c>
      <c r="E24" t="e">
        <f>VLOOKUP(A24,银行间数据全集!A:Q,17,0)</f>
        <v>#N/A</v>
      </c>
      <c r="N24" s="33"/>
      <c r="P24" s="16"/>
    </row>
    <row r="25" spans="1:16" x14ac:dyDescent="0.2">
      <c r="A25" s="33" t="s">
        <v>6169</v>
      </c>
      <c r="B25" s="33" t="s">
        <v>6170</v>
      </c>
      <c r="C25" s="33" t="s">
        <v>6171</v>
      </c>
      <c r="D25" s="16" t="s">
        <v>19093</v>
      </c>
      <c r="E25" t="e">
        <f>VLOOKUP(A25,银行间数据全集!A:Q,17,0)</f>
        <v>#N/A</v>
      </c>
      <c r="N25" s="33"/>
      <c r="P25" s="16"/>
    </row>
    <row r="26" spans="1:16" x14ac:dyDescent="0.2">
      <c r="A26" s="33" t="s">
        <v>5065</v>
      </c>
      <c r="B26" s="33" t="s">
        <v>5066</v>
      </c>
      <c r="C26" s="33" t="s">
        <v>231</v>
      </c>
      <c r="D26" s="16" t="s">
        <v>19093</v>
      </c>
      <c r="E26" t="e">
        <f>VLOOKUP(A26,银行间数据全集!A:Q,17,0)</f>
        <v>#N/A</v>
      </c>
      <c r="N26" s="33"/>
      <c r="P26" s="16"/>
    </row>
    <row r="27" spans="1:16" x14ac:dyDescent="0.2">
      <c r="A27" s="5" t="s">
        <v>7770</v>
      </c>
      <c r="B27" s="5" t="s">
        <v>7771</v>
      </c>
      <c r="C27" s="5" t="s">
        <v>82</v>
      </c>
      <c r="D27" s="16" t="s">
        <v>19093</v>
      </c>
      <c r="E27" t="s">
        <v>16719</v>
      </c>
      <c r="N27" s="33"/>
      <c r="P27" s="16"/>
    </row>
    <row r="28" spans="1:16" x14ac:dyDescent="0.2">
      <c r="A28" s="33" t="s">
        <v>4974</v>
      </c>
      <c r="B28" s="33" t="s">
        <v>4975</v>
      </c>
      <c r="C28" s="33" t="s">
        <v>155</v>
      </c>
      <c r="D28" s="16" t="s">
        <v>19093</v>
      </c>
      <c r="E28" t="e">
        <f>VLOOKUP(A28,银行间数据全集!A:Q,17,0)</f>
        <v>#N/A</v>
      </c>
      <c r="N28" s="33"/>
      <c r="P28" s="16"/>
    </row>
    <row r="29" spans="1:16" x14ac:dyDescent="0.2">
      <c r="A29" s="33" t="s">
        <v>6228</v>
      </c>
      <c r="B29" s="33" t="s">
        <v>6229</v>
      </c>
      <c r="C29" s="33" t="s">
        <v>259</v>
      </c>
      <c r="D29" s="16" t="s">
        <v>19093</v>
      </c>
      <c r="E29" t="e">
        <f>VLOOKUP(A29,银行间数据全集!A:Q,17,0)</f>
        <v>#N/A</v>
      </c>
      <c r="N29" s="33"/>
      <c r="P29" s="16"/>
    </row>
    <row r="30" spans="1:16" x14ac:dyDescent="0.2">
      <c r="A30" s="33" t="s">
        <v>6223</v>
      </c>
      <c r="B30" s="33" t="s">
        <v>6224</v>
      </c>
      <c r="C30" s="33" t="s">
        <v>6225</v>
      </c>
      <c r="D30" s="16" t="s">
        <v>19093</v>
      </c>
      <c r="E30" t="e">
        <f>VLOOKUP(A30,银行间数据全集!A:Q,17,0)</f>
        <v>#N/A</v>
      </c>
      <c r="N30" s="33"/>
      <c r="P30" s="16"/>
    </row>
    <row r="31" spans="1:16" x14ac:dyDescent="0.2">
      <c r="A31" s="33" t="s">
        <v>1557</v>
      </c>
      <c r="B31" s="33" t="s">
        <v>1558</v>
      </c>
      <c r="C31" s="33" t="s">
        <v>6</v>
      </c>
      <c r="D31" s="16" t="s">
        <v>19093</v>
      </c>
      <c r="E31" t="e">
        <f>VLOOKUP(A31,银行间数据全集!A:Q,17,0)</f>
        <v>#N/A</v>
      </c>
      <c r="N31" s="33"/>
      <c r="P31" s="16"/>
    </row>
    <row r="32" spans="1:16" x14ac:dyDescent="0.2">
      <c r="A32" s="33" t="s">
        <v>5118</v>
      </c>
      <c r="B32" s="33" t="s">
        <v>20029</v>
      </c>
      <c r="C32" s="33" t="s">
        <v>6</v>
      </c>
      <c r="D32" s="16" t="s">
        <v>19093</v>
      </c>
      <c r="E32" t="e">
        <f>VLOOKUP(A32,银行间数据全集!A:Q,17,0)</f>
        <v>#N/A</v>
      </c>
      <c r="N32" s="33"/>
      <c r="P32" s="16"/>
    </row>
    <row r="33" spans="1:16" x14ac:dyDescent="0.2">
      <c r="A33" s="33" t="s">
        <v>7955</v>
      </c>
      <c r="B33" s="33" t="s">
        <v>7956</v>
      </c>
      <c r="C33" s="33" t="s">
        <v>4979</v>
      </c>
      <c r="D33" s="16" t="s">
        <v>19093</v>
      </c>
      <c r="E33" t="e">
        <f>VLOOKUP(A33,银行间数据全集!A:Q,17,0)</f>
        <v>#N/A</v>
      </c>
      <c r="N33" s="33"/>
      <c r="P33" s="16"/>
    </row>
    <row r="34" spans="1:16" x14ac:dyDescent="0.2">
      <c r="A34" s="5" t="s">
        <v>2571</v>
      </c>
      <c r="B34" s="5" t="s">
        <v>2572</v>
      </c>
      <c r="C34" s="5" t="s">
        <v>2573</v>
      </c>
      <c r="D34" s="16" t="s">
        <v>19093</v>
      </c>
      <c r="E34" t="s">
        <v>16678</v>
      </c>
      <c r="N34" s="33"/>
      <c r="P34" s="16"/>
    </row>
    <row r="35" spans="1:16" x14ac:dyDescent="0.2">
      <c r="A35" s="33" t="s">
        <v>6281</v>
      </c>
      <c r="B35" s="33" t="s">
        <v>6282</v>
      </c>
      <c r="C35" s="33" t="s">
        <v>54</v>
      </c>
      <c r="D35" s="16" t="s">
        <v>19093</v>
      </c>
      <c r="E35" t="e">
        <f>VLOOKUP(A35,银行间数据全集!A:Q,17,0)</f>
        <v>#N/A</v>
      </c>
      <c r="N35" s="33"/>
      <c r="P35" s="16"/>
    </row>
    <row r="36" spans="1:16" x14ac:dyDescent="0.2">
      <c r="A36" s="33" t="s">
        <v>5553</v>
      </c>
      <c r="B36" s="33" t="s">
        <v>5554</v>
      </c>
      <c r="C36" s="33" t="s">
        <v>5555</v>
      </c>
      <c r="D36" s="16" t="s">
        <v>19093</v>
      </c>
      <c r="E36" t="e">
        <f>VLOOKUP(A36,银行间数据全集!A:Q,17,0)</f>
        <v>#N/A</v>
      </c>
      <c r="N36" s="33"/>
      <c r="P36" s="16"/>
    </row>
    <row r="37" spans="1:16" x14ac:dyDescent="0.2">
      <c r="A37" s="5" t="s">
        <v>11674</v>
      </c>
      <c r="B37" s="5" t="s">
        <v>11675</v>
      </c>
      <c r="C37" s="5" t="s">
        <v>11676</v>
      </c>
      <c r="D37" s="16" t="s">
        <v>19093</v>
      </c>
      <c r="E37" t="s">
        <v>17624</v>
      </c>
      <c r="N37" s="33"/>
      <c r="P37" s="16"/>
    </row>
    <row r="38" spans="1:16" x14ac:dyDescent="0.2">
      <c r="A38" s="5" t="s">
        <v>11685</v>
      </c>
      <c r="B38" s="5" t="s">
        <v>11686</v>
      </c>
      <c r="C38" s="5" t="s">
        <v>419</v>
      </c>
      <c r="D38" s="16" t="s">
        <v>19093</v>
      </c>
      <c r="E38" t="s">
        <v>16161</v>
      </c>
      <c r="N38" s="33"/>
      <c r="P38" s="16"/>
    </row>
    <row r="39" spans="1:16" x14ac:dyDescent="0.2">
      <c r="A39" s="33" t="s">
        <v>5376</v>
      </c>
      <c r="B39" s="33" t="s">
        <v>5377</v>
      </c>
      <c r="C39" s="33" t="s">
        <v>5378</v>
      </c>
      <c r="D39" s="16" t="s">
        <v>19093</v>
      </c>
      <c r="E39" t="e">
        <f>VLOOKUP(A39,银行间数据全集!A:Q,17,0)</f>
        <v>#N/A</v>
      </c>
      <c r="N39" s="33"/>
      <c r="P39" s="16"/>
    </row>
    <row r="40" spans="1:16" x14ac:dyDescent="0.2">
      <c r="A40" s="33" t="s">
        <v>2676</v>
      </c>
      <c r="B40" s="33" t="s">
        <v>2677</v>
      </c>
      <c r="C40" s="33" t="s">
        <v>6</v>
      </c>
      <c r="D40" s="16" t="s">
        <v>19093</v>
      </c>
      <c r="E40" t="e">
        <f>VLOOKUP(A40,银行间数据全集!A:Q,17,0)</f>
        <v>#N/A</v>
      </c>
      <c r="N40" s="5"/>
      <c r="P40" s="16"/>
    </row>
    <row r="41" spans="1:16" x14ac:dyDescent="0.2">
      <c r="A41" s="33" t="s">
        <v>6310</v>
      </c>
      <c r="B41" s="33" t="s">
        <v>6311</v>
      </c>
      <c r="C41" s="33" t="s">
        <v>5019</v>
      </c>
      <c r="D41" s="16" t="s">
        <v>19093</v>
      </c>
      <c r="E41" t="str">
        <f>VLOOKUP(A41,银行间数据全集!A:Q,17,0)</f>
        <v>2021-03-06</v>
      </c>
      <c r="N41" s="33"/>
      <c r="P41" s="16"/>
    </row>
    <row r="42" spans="1:16" x14ac:dyDescent="0.2">
      <c r="A42" s="33" t="s">
        <v>6387</v>
      </c>
      <c r="B42" s="33" t="s">
        <v>6388</v>
      </c>
      <c r="C42" s="33" t="s">
        <v>4796</v>
      </c>
      <c r="D42" s="16" t="s">
        <v>19093</v>
      </c>
      <c r="E42" t="s">
        <v>16591</v>
      </c>
      <c r="N42" s="33"/>
      <c r="P42" s="16"/>
    </row>
    <row r="43" spans="1:16" x14ac:dyDescent="0.2">
      <c r="A43" s="33" t="s">
        <v>6435</v>
      </c>
      <c r="B43" s="33" t="s">
        <v>6436</v>
      </c>
      <c r="C43" s="33" t="s">
        <v>170</v>
      </c>
      <c r="D43" s="16" t="s">
        <v>19093</v>
      </c>
      <c r="E43" t="str">
        <f>VLOOKUP(A43,银行间数据全集!A:Q,17,0)</f>
        <v>2021-03-21</v>
      </c>
      <c r="N43" s="33"/>
      <c r="P43" s="16"/>
    </row>
    <row r="44" spans="1:16" x14ac:dyDescent="0.2">
      <c r="A44" s="5" t="s">
        <v>5444</v>
      </c>
      <c r="B44" s="5" t="s">
        <v>5445</v>
      </c>
      <c r="C44" s="5" t="s">
        <v>5024</v>
      </c>
      <c r="D44" s="16" t="s">
        <v>19093</v>
      </c>
      <c r="E44" t="s">
        <v>16586</v>
      </c>
      <c r="N44" s="33"/>
      <c r="P44" s="16"/>
    </row>
    <row r="45" spans="1:16" x14ac:dyDescent="0.2">
      <c r="A45" s="33" t="s">
        <v>6555</v>
      </c>
      <c r="B45" s="33" t="s">
        <v>6556</v>
      </c>
      <c r="C45" s="33" t="s">
        <v>5929</v>
      </c>
      <c r="D45" s="16" t="s">
        <v>19093</v>
      </c>
      <c r="E45" t="str">
        <f>VLOOKUP(A45,银行间数据全集!A:Q,17,0)</f>
        <v>2021-04-04</v>
      </c>
      <c r="N45" s="34"/>
      <c r="P45" s="16"/>
    </row>
    <row r="46" spans="1:16" x14ac:dyDescent="0.2">
      <c r="A46" t="s">
        <v>6504</v>
      </c>
      <c r="B46" t="s">
        <v>6505</v>
      </c>
      <c r="C46" t="s">
        <v>5815</v>
      </c>
      <c r="D46" s="16" t="s">
        <v>19093</v>
      </c>
      <c r="E46" t="str">
        <f>VLOOKUP(A46,银行间数据全集!A:Q,17,0)</f>
        <v>2021-04-04</v>
      </c>
      <c r="N46" s="36"/>
      <c r="P46" s="16"/>
    </row>
    <row r="47" spans="1:16" x14ac:dyDescent="0.2">
      <c r="A47" t="s">
        <v>6565</v>
      </c>
      <c r="B47" t="s">
        <v>6566</v>
      </c>
      <c r="C47" t="s">
        <v>410</v>
      </c>
      <c r="D47" s="16" t="s">
        <v>19093</v>
      </c>
      <c r="E47" t="str">
        <f>VLOOKUP(A47,银行间数据全集!A:Q,17,0)</f>
        <v>2021-04-10</v>
      </c>
      <c r="N47" s="36"/>
      <c r="P47" s="16"/>
    </row>
    <row r="48" spans="1:16" x14ac:dyDescent="0.2">
      <c r="A48" s="34" t="s">
        <v>11802</v>
      </c>
      <c r="B48" s="34" t="s">
        <v>11803</v>
      </c>
      <c r="C48" s="34" t="s">
        <v>2495</v>
      </c>
      <c r="D48" s="16" t="s">
        <v>19093</v>
      </c>
      <c r="E48" t="s">
        <v>16510</v>
      </c>
      <c r="N48" s="34"/>
      <c r="P48" s="16"/>
    </row>
    <row r="49" spans="1:16" x14ac:dyDescent="0.2">
      <c r="A49" t="s">
        <v>6681</v>
      </c>
      <c r="B49" t="s">
        <v>6682</v>
      </c>
      <c r="C49" t="s">
        <v>5019</v>
      </c>
      <c r="D49" s="16" t="s">
        <v>19093</v>
      </c>
      <c r="E49" t="str">
        <f>VLOOKUP(A49,银行间数据全集!A:Q,17,0)</f>
        <v>2021-04-19</v>
      </c>
      <c r="N49" s="36"/>
      <c r="P49" s="16"/>
    </row>
    <row r="50" spans="1:16" x14ac:dyDescent="0.2">
      <c r="A50" s="34" t="s">
        <v>11827</v>
      </c>
      <c r="B50" s="34" t="s">
        <v>11828</v>
      </c>
      <c r="C50" s="34" t="s">
        <v>11829</v>
      </c>
      <c r="D50" s="16" t="s">
        <v>19093</v>
      </c>
      <c r="E50" t="s">
        <v>16121</v>
      </c>
      <c r="N50" s="36"/>
      <c r="P50" s="16"/>
    </row>
    <row r="51" spans="1:16" x14ac:dyDescent="0.2">
      <c r="A51" t="s">
        <v>6706</v>
      </c>
      <c r="B51" t="s">
        <v>6707</v>
      </c>
      <c r="C51" t="s">
        <v>5019</v>
      </c>
      <c r="D51" s="16" t="s">
        <v>19093</v>
      </c>
      <c r="E51" t="str">
        <f>VLOOKUP(A51,银行间数据全集!A:Q,17,0)</f>
        <v>2021-04-23</v>
      </c>
      <c r="N51" s="36"/>
      <c r="P51" s="16"/>
    </row>
    <row r="52" spans="1:16" x14ac:dyDescent="0.2">
      <c r="A52" t="s">
        <v>6727</v>
      </c>
      <c r="B52" t="s">
        <v>6728</v>
      </c>
      <c r="C52" t="s">
        <v>4875</v>
      </c>
      <c r="D52" s="16" t="s">
        <v>19093</v>
      </c>
      <c r="E52" t="s">
        <v>16026</v>
      </c>
      <c r="N52" s="34"/>
      <c r="P52" s="16"/>
    </row>
    <row r="53" spans="1:16" x14ac:dyDescent="0.2">
      <c r="A53" t="s">
        <v>6529</v>
      </c>
      <c r="B53" t="s">
        <v>6530</v>
      </c>
      <c r="C53" t="s">
        <v>6531</v>
      </c>
      <c r="D53" s="16" t="s">
        <v>19093</v>
      </c>
      <c r="E53" t="str">
        <f>VLOOKUP(A53,银行间数据全集!A:Q,17,0)</f>
        <v>2021-04-25</v>
      </c>
      <c r="N53" s="34"/>
      <c r="P53" s="16"/>
    </row>
    <row r="54" spans="1:16" x14ac:dyDescent="0.2">
      <c r="A54" t="s">
        <v>6779</v>
      </c>
      <c r="B54" t="s">
        <v>6780</v>
      </c>
      <c r="C54" t="s">
        <v>6519</v>
      </c>
      <c r="D54" s="16" t="s">
        <v>19093</v>
      </c>
      <c r="E54" t="str">
        <f>VLOOKUP(A54,银行间数据全集!A:Q,17,0)</f>
        <v>2021-04-26</v>
      </c>
      <c r="N54" s="36"/>
      <c r="P54" s="16"/>
    </row>
    <row r="55" spans="1:16" x14ac:dyDescent="0.2">
      <c r="A55" s="34" t="s">
        <v>6814</v>
      </c>
      <c r="B55" s="34" t="s">
        <v>6815</v>
      </c>
      <c r="C55" s="34" t="s">
        <v>5019</v>
      </c>
      <c r="D55" s="16" t="s">
        <v>19093</v>
      </c>
      <c r="E55" t="s">
        <v>16083</v>
      </c>
      <c r="N55" s="36"/>
      <c r="P55" s="16"/>
    </row>
    <row r="56" spans="1:16" x14ac:dyDescent="0.2">
      <c r="A56" s="34" t="s">
        <v>6772</v>
      </c>
      <c r="B56" s="34" t="s">
        <v>6773</v>
      </c>
      <c r="C56" s="34" t="s">
        <v>6774</v>
      </c>
      <c r="D56" s="16" t="s">
        <v>19093</v>
      </c>
      <c r="E56" t="s">
        <v>16083</v>
      </c>
      <c r="N56" s="34"/>
      <c r="P56" s="16"/>
    </row>
    <row r="57" spans="1:16" x14ac:dyDescent="0.2">
      <c r="A57" t="s">
        <v>6787</v>
      </c>
      <c r="B57" t="s">
        <v>6788</v>
      </c>
      <c r="C57" t="s">
        <v>5019</v>
      </c>
      <c r="D57" s="16" t="s">
        <v>19093</v>
      </c>
      <c r="E57" t="str">
        <f>VLOOKUP(A57,银行间数据全集!A:Q,17,0)</f>
        <v>2021-04-27</v>
      </c>
      <c r="N57" s="34"/>
      <c r="P57" s="16"/>
    </row>
    <row r="58" spans="1:16" x14ac:dyDescent="0.2">
      <c r="A58" t="s">
        <v>6907</v>
      </c>
      <c r="B58" t="s">
        <v>6908</v>
      </c>
      <c r="C58" t="s">
        <v>5019</v>
      </c>
      <c r="D58" s="16" t="s">
        <v>19093</v>
      </c>
      <c r="E58" t="str">
        <f>VLOOKUP(A58,银行间数据全集!A:Q,17,0)</f>
        <v>2021-05-25</v>
      </c>
      <c r="N58" s="34"/>
      <c r="P58" s="16"/>
    </row>
    <row r="59" spans="1:16" x14ac:dyDescent="0.2">
      <c r="A59" t="s">
        <v>6900</v>
      </c>
      <c r="B59" t="s">
        <v>6901</v>
      </c>
      <c r="C59" t="s">
        <v>410</v>
      </c>
      <c r="D59" s="16" t="s">
        <v>19093</v>
      </c>
      <c r="E59" t="str">
        <f>VLOOKUP(A59,银行间数据全集!A:Q,17,0)</f>
        <v>2021-05-28</v>
      </c>
      <c r="N59" s="36"/>
      <c r="P59" s="16"/>
    </row>
    <row r="60" spans="1:16" x14ac:dyDescent="0.2">
      <c r="A60" t="s">
        <v>6922</v>
      </c>
      <c r="B60" t="s">
        <v>6923</v>
      </c>
      <c r="C60" t="s">
        <v>2781</v>
      </c>
      <c r="D60" s="16" t="s">
        <v>19093</v>
      </c>
      <c r="E60" t="str">
        <f>VLOOKUP(A60,银行间数据全集!A:Q,17,0)</f>
        <v>2021-06-08</v>
      </c>
      <c r="N60" s="36"/>
      <c r="P60" s="16"/>
    </row>
    <row r="61" spans="1:16" x14ac:dyDescent="0.2">
      <c r="A61" t="s">
        <v>6934</v>
      </c>
      <c r="B61" t="s">
        <v>6935</v>
      </c>
      <c r="C61" t="s">
        <v>6936</v>
      </c>
      <c r="D61" s="16" t="s">
        <v>19093</v>
      </c>
      <c r="E61" t="str">
        <f>VLOOKUP(A61,银行间数据全集!A:Q,17,0)</f>
        <v>2021-06-15</v>
      </c>
      <c r="N61" s="36"/>
      <c r="P61" s="16"/>
    </row>
    <row r="62" spans="1:16" x14ac:dyDescent="0.2">
      <c r="A62" t="s">
        <v>6966</v>
      </c>
      <c r="B62" t="s">
        <v>6967</v>
      </c>
      <c r="C62" t="s">
        <v>5710</v>
      </c>
      <c r="D62" s="16" t="s">
        <v>19093</v>
      </c>
      <c r="E62" t="str">
        <f>VLOOKUP(A62,银行间数据全集!A:Q,17,0)</f>
        <v>2021-06-28</v>
      </c>
      <c r="N62" s="36"/>
      <c r="P62" s="16"/>
    </row>
    <row r="63" spans="1:16" x14ac:dyDescent="0.2">
      <c r="A63" t="s">
        <v>1957</v>
      </c>
      <c r="B63" t="s">
        <v>1958</v>
      </c>
      <c r="C63" t="s">
        <v>120</v>
      </c>
      <c r="D63" s="16" t="s">
        <v>19093</v>
      </c>
      <c r="E63" t="str">
        <f>VLOOKUP(A63,银行间数据全集!A:Q,17,0)</f>
        <v>2021-06-29</v>
      </c>
      <c r="N63" s="36"/>
      <c r="P63" s="16"/>
    </row>
    <row r="64" spans="1:16" x14ac:dyDescent="0.2">
      <c r="A64" s="34" t="s">
        <v>11985</v>
      </c>
      <c r="B64" s="34" t="s">
        <v>11986</v>
      </c>
      <c r="C64" s="34" t="s">
        <v>94</v>
      </c>
      <c r="D64" s="16" t="s">
        <v>19093</v>
      </c>
      <c r="E64" t="s">
        <v>17042</v>
      </c>
      <c r="N64" s="36"/>
      <c r="P64" s="16"/>
    </row>
    <row r="65" spans="1:16" x14ac:dyDescent="0.2">
      <c r="A65" t="s">
        <v>8832</v>
      </c>
      <c r="B65" t="s">
        <v>8833</v>
      </c>
      <c r="C65" t="s">
        <v>4796</v>
      </c>
      <c r="D65" s="16" t="s">
        <v>19093</v>
      </c>
      <c r="E65" t="str">
        <f>VLOOKUP(A65,银行间数据全集!A:Q,17,0)</f>
        <v>2021-07-11</v>
      </c>
      <c r="N65" s="34"/>
      <c r="P65" s="16"/>
    </row>
    <row r="66" spans="1:16" x14ac:dyDescent="0.2">
      <c r="A66" t="s">
        <v>5238</v>
      </c>
      <c r="B66" t="s">
        <v>5239</v>
      </c>
      <c r="C66" t="s">
        <v>105</v>
      </c>
      <c r="D66" s="16" t="s">
        <v>19093</v>
      </c>
      <c r="E66" t="str">
        <f>VLOOKUP(A66,银行间数据全集!A:Q,17,0)</f>
        <v>2021-07-22</v>
      </c>
      <c r="N66" s="36"/>
      <c r="P66" s="16"/>
    </row>
    <row r="67" spans="1:16" x14ac:dyDescent="0.2">
      <c r="A67" t="s">
        <v>5561</v>
      </c>
      <c r="B67" t="s">
        <v>5562</v>
      </c>
      <c r="C67" t="s">
        <v>1031</v>
      </c>
      <c r="D67" s="16" t="s">
        <v>19093</v>
      </c>
      <c r="E67" t="str">
        <f>VLOOKUP(A67,银行间数据全集!A:Q,17,0)</f>
        <v>2021-07-29</v>
      </c>
      <c r="N67" s="36"/>
      <c r="P67" s="16"/>
    </row>
    <row r="68" spans="1:16" x14ac:dyDescent="0.2">
      <c r="A68" s="34" t="s">
        <v>5621</v>
      </c>
      <c r="B68" s="34" t="s">
        <v>5622</v>
      </c>
      <c r="C68" s="34" t="s">
        <v>3253</v>
      </c>
      <c r="D68" s="16" t="s">
        <v>19093</v>
      </c>
      <c r="E68" t="s">
        <v>16426</v>
      </c>
      <c r="N68" s="36"/>
      <c r="P68" s="16"/>
    </row>
    <row r="69" spans="1:16" x14ac:dyDescent="0.2">
      <c r="A69" s="34" t="s">
        <v>12078</v>
      </c>
      <c r="B69" s="34" t="s">
        <v>12079</v>
      </c>
      <c r="C69" s="34" t="s">
        <v>872</v>
      </c>
      <c r="D69" s="16" t="s">
        <v>19093</v>
      </c>
      <c r="E69" t="s">
        <v>16342</v>
      </c>
      <c r="N69" s="36"/>
      <c r="P69" s="16"/>
    </row>
    <row r="70" spans="1:16" x14ac:dyDescent="0.2">
      <c r="A70" t="s">
        <v>7214</v>
      </c>
      <c r="B70" t="s">
        <v>7215</v>
      </c>
      <c r="C70" t="s">
        <v>464</v>
      </c>
      <c r="D70" s="16" t="s">
        <v>19093</v>
      </c>
      <c r="E70" t="str">
        <f>VLOOKUP(A70,银行间数据全集!A:Q,17,0)</f>
        <v>2021-08-29</v>
      </c>
      <c r="N70" s="36"/>
      <c r="P70" s="16"/>
    </row>
    <row r="71" spans="1:16" x14ac:dyDescent="0.2">
      <c r="A71" s="34" t="s">
        <v>12085</v>
      </c>
      <c r="B71" s="34" t="s">
        <v>12086</v>
      </c>
      <c r="C71" s="34" t="s">
        <v>959</v>
      </c>
      <c r="D71" s="16" t="s">
        <v>19093</v>
      </c>
      <c r="E71" t="s">
        <v>16600</v>
      </c>
      <c r="N71" s="36"/>
      <c r="P71" s="16"/>
    </row>
    <row r="72" spans="1:16" x14ac:dyDescent="0.2">
      <c r="A72" t="s">
        <v>7128</v>
      </c>
      <c r="B72" t="s">
        <v>7129</v>
      </c>
      <c r="C72" t="s">
        <v>155</v>
      </c>
      <c r="D72" s="16" t="s">
        <v>19093</v>
      </c>
      <c r="E72" t="str">
        <f>VLOOKUP(A72,银行间数据全集!A:Q,17,0)</f>
        <v>2021-09-03</v>
      </c>
      <c r="P72" s="16"/>
    </row>
    <row r="73" spans="1:16" x14ac:dyDescent="0.2">
      <c r="A73" t="s">
        <v>7300</v>
      </c>
      <c r="B73" t="s">
        <v>7301</v>
      </c>
      <c r="C73" t="s">
        <v>580</v>
      </c>
      <c r="D73" s="16" t="s">
        <v>19093</v>
      </c>
      <c r="E73" t="str">
        <f>VLOOKUP(A73,银行间数据全集!A:Q,17,0)</f>
        <v>2021-09-06</v>
      </c>
      <c r="P73" s="16"/>
    </row>
    <row r="74" spans="1:16" x14ac:dyDescent="0.2">
      <c r="A74" s="34" t="s">
        <v>7272</v>
      </c>
      <c r="B74" s="34" t="s">
        <v>7273</v>
      </c>
      <c r="C74" s="34" t="s">
        <v>5904</v>
      </c>
      <c r="D74" s="16" t="s">
        <v>19093</v>
      </c>
      <c r="E74" t="s">
        <v>16040</v>
      </c>
      <c r="P74" s="16"/>
    </row>
    <row r="75" spans="1:16" x14ac:dyDescent="0.2">
      <c r="A75" s="34" t="s">
        <v>7316</v>
      </c>
      <c r="B75" s="34" t="s">
        <v>7317</v>
      </c>
      <c r="C75" s="34" t="s">
        <v>6140</v>
      </c>
      <c r="D75" s="16" t="s">
        <v>19093</v>
      </c>
      <c r="E75" t="s">
        <v>17246</v>
      </c>
      <c r="P75" s="16"/>
    </row>
    <row r="76" spans="1:16" x14ac:dyDescent="0.2">
      <c r="A76" t="s">
        <v>7328</v>
      </c>
      <c r="B76" t="s">
        <v>7329</v>
      </c>
      <c r="C76" t="s">
        <v>291</v>
      </c>
      <c r="D76" s="16" t="s">
        <v>19093</v>
      </c>
      <c r="E76" t="str">
        <f>VLOOKUP(A76,银行间数据全集!A:Q,17,0)</f>
        <v>2021-09-17</v>
      </c>
      <c r="P76" s="16"/>
    </row>
    <row r="77" spans="1:16" x14ac:dyDescent="0.2">
      <c r="A77" t="s">
        <v>7336</v>
      </c>
      <c r="B77" t="s">
        <v>7337</v>
      </c>
      <c r="C77" t="s">
        <v>39</v>
      </c>
      <c r="D77" s="16" t="s">
        <v>19093</v>
      </c>
      <c r="E77" t="str">
        <f>VLOOKUP(A77,银行间数据全集!A:Q,17,0)</f>
        <v>2021-09-19</v>
      </c>
      <c r="P77" s="16"/>
    </row>
    <row r="78" spans="1:16" x14ac:dyDescent="0.2">
      <c r="A78" t="s">
        <v>7368</v>
      </c>
      <c r="B78" t="s">
        <v>7369</v>
      </c>
      <c r="C78" t="s">
        <v>27</v>
      </c>
      <c r="D78" s="16" t="s">
        <v>19093</v>
      </c>
      <c r="E78" t="str">
        <f>VLOOKUP(A78,银行间数据全集!A:Q,17,0)</f>
        <v>2021-09-26</v>
      </c>
      <c r="P78" s="16"/>
    </row>
    <row r="79" spans="1:16" x14ac:dyDescent="0.2">
      <c r="A79" s="34" t="s">
        <v>5261</v>
      </c>
      <c r="B79" s="34" t="s">
        <v>5262</v>
      </c>
      <c r="C79" s="34" t="s">
        <v>5263</v>
      </c>
      <c r="D79" s="16" t="s">
        <v>19093</v>
      </c>
      <c r="E79" t="s">
        <v>16742</v>
      </c>
      <c r="P79" s="16"/>
    </row>
    <row r="80" spans="1:16" x14ac:dyDescent="0.2">
      <c r="A80" t="s">
        <v>5166</v>
      </c>
      <c r="B80" t="s">
        <v>5167</v>
      </c>
      <c r="C80" t="s">
        <v>155</v>
      </c>
      <c r="D80" s="16" t="s">
        <v>19093</v>
      </c>
      <c r="E80" t="str">
        <f>VLOOKUP(A80,银行间数据全集!A:Q,17,0)</f>
        <v>2021-10-14</v>
      </c>
      <c r="P80" s="16"/>
    </row>
    <row r="81" spans="1:16" x14ac:dyDescent="0.2">
      <c r="A81" t="s">
        <v>5571</v>
      </c>
      <c r="B81" t="s">
        <v>5572</v>
      </c>
      <c r="C81" t="s">
        <v>1031</v>
      </c>
      <c r="D81" s="16" t="s">
        <v>19093</v>
      </c>
      <c r="E81" t="str">
        <f>VLOOKUP(A81,银行间数据全集!A:Q,17,0)</f>
        <v>2021-10-20</v>
      </c>
      <c r="P81" s="16"/>
    </row>
    <row r="82" spans="1:16" x14ac:dyDescent="0.2">
      <c r="A82" t="s">
        <v>5424</v>
      </c>
      <c r="B82" t="s">
        <v>5425</v>
      </c>
      <c r="C82" t="s">
        <v>1973</v>
      </c>
      <c r="D82" s="16" t="s">
        <v>19093</v>
      </c>
      <c r="E82" t="str">
        <f>VLOOKUP(A82,银行间数据全集!A:Q,17,0)</f>
        <v>2021-10-21</v>
      </c>
      <c r="P82" s="16"/>
    </row>
    <row r="83" spans="1:16" x14ac:dyDescent="0.2">
      <c r="A83" t="s">
        <v>9404</v>
      </c>
      <c r="B83" t="s">
        <v>9405</v>
      </c>
      <c r="C83" t="s">
        <v>410</v>
      </c>
      <c r="D83" s="16" t="s">
        <v>19093</v>
      </c>
      <c r="E83" t="str">
        <f>VLOOKUP(A83,银行间数据全集!A:Q,17,0)</f>
        <v>2021-10-24</v>
      </c>
      <c r="P83" s="16"/>
    </row>
    <row r="84" spans="1:16" x14ac:dyDescent="0.2">
      <c r="A84" t="s">
        <v>5175</v>
      </c>
      <c r="B84" t="s">
        <v>5176</v>
      </c>
      <c r="C84" t="s">
        <v>5019</v>
      </c>
      <c r="D84" s="16" t="s">
        <v>19093</v>
      </c>
      <c r="E84" t="str">
        <f>VLOOKUP(A84,银行间数据全集!A:Q,17,0)</f>
        <v>2021-10-26</v>
      </c>
      <c r="P84" s="16"/>
    </row>
    <row r="85" spans="1:16" x14ac:dyDescent="0.2">
      <c r="A85" t="s">
        <v>2165</v>
      </c>
      <c r="B85" t="s">
        <v>2166</v>
      </c>
      <c r="C85" t="s">
        <v>535</v>
      </c>
      <c r="D85" s="16" t="s">
        <v>19093</v>
      </c>
      <c r="E85" t="str">
        <f>VLOOKUP(A85,银行间数据全集!A:Q,17,0)</f>
        <v>2021-10-30</v>
      </c>
      <c r="P85" s="16"/>
    </row>
    <row r="86" spans="1:16" x14ac:dyDescent="0.2">
      <c r="A86" t="s">
        <v>7488</v>
      </c>
      <c r="B86" t="s">
        <v>7489</v>
      </c>
      <c r="C86" t="s">
        <v>6</v>
      </c>
      <c r="D86" s="16" t="s">
        <v>19093</v>
      </c>
      <c r="E86" t="str">
        <f>VLOOKUP(A86,银行间数据全集!A:Q,17,0)</f>
        <v>2021-10-30</v>
      </c>
      <c r="P86" s="16"/>
    </row>
    <row r="87" spans="1:16" x14ac:dyDescent="0.2">
      <c r="A87" t="s">
        <v>7511</v>
      </c>
      <c r="B87" t="s">
        <v>7512</v>
      </c>
      <c r="C87" t="s">
        <v>363</v>
      </c>
      <c r="D87" s="16" t="s">
        <v>19093</v>
      </c>
      <c r="E87" t="str">
        <f>VLOOKUP(A87,银行间数据全集!A:Q,17,0)</f>
        <v>2021-11-01</v>
      </c>
      <c r="P87" s="16"/>
    </row>
    <row r="88" spans="1:16" x14ac:dyDescent="0.2">
      <c r="A88" s="34" t="s">
        <v>12141</v>
      </c>
      <c r="B88" s="34" t="s">
        <v>12142</v>
      </c>
      <c r="C88" s="34" t="s">
        <v>12143</v>
      </c>
      <c r="D88" s="16" t="s">
        <v>19093</v>
      </c>
      <c r="E88" t="s">
        <v>17085</v>
      </c>
      <c r="P88" s="16"/>
    </row>
    <row r="89" spans="1:16" x14ac:dyDescent="0.2">
      <c r="A89" t="s">
        <v>5433</v>
      </c>
      <c r="B89" t="s">
        <v>5434</v>
      </c>
      <c r="C89" t="s">
        <v>5019</v>
      </c>
      <c r="D89" s="16" t="s">
        <v>19093</v>
      </c>
      <c r="E89" t="str">
        <f>VLOOKUP(A89,银行间数据全集!A:Q,17,0)</f>
        <v>2021-11-04</v>
      </c>
      <c r="P89" s="16"/>
    </row>
    <row r="90" spans="1:16" x14ac:dyDescent="0.2">
      <c r="A90" s="34" t="s">
        <v>7565</v>
      </c>
      <c r="B90" s="34" t="s">
        <v>7566</v>
      </c>
      <c r="C90" s="34" t="s">
        <v>6</v>
      </c>
      <c r="D90" s="16" t="s">
        <v>19093</v>
      </c>
      <c r="E90" t="s">
        <v>16352</v>
      </c>
      <c r="P90" s="16"/>
    </row>
    <row r="91" spans="1:16" x14ac:dyDescent="0.2">
      <c r="A91" t="s">
        <v>843</v>
      </c>
      <c r="B91" t="s">
        <v>844</v>
      </c>
      <c r="C91" t="s">
        <v>536</v>
      </c>
      <c r="D91" s="16" t="s">
        <v>19093</v>
      </c>
      <c r="E91" t="str">
        <f>VLOOKUP(A91,银行间数据全集!A:Q,17,0)</f>
        <v>2021-11-14</v>
      </c>
      <c r="P91" s="16"/>
    </row>
    <row r="92" spans="1:16" x14ac:dyDescent="0.2">
      <c r="A92" s="34" t="s">
        <v>12743</v>
      </c>
      <c r="B92" s="34" t="s">
        <v>12744</v>
      </c>
      <c r="C92" s="34" t="s">
        <v>12745</v>
      </c>
      <c r="D92" s="16" t="s">
        <v>19093</v>
      </c>
      <c r="E92" t="s">
        <v>16100</v>
      </c>
      <c r="P92" s="16"/>
    </row>
    <row r="93" spans="1:16" x14ac:dyDescent="0.2">
      <c r="A93" t="s">
        <v>5585</v>
      </c>
      <c r="B93" t="s">
        <v>5586</v>
      </c>
      <c r="C93" t="s">
        <v>5587</v>
      </c>
      <c r="D93" s="16" t="s">
        <v>19093</v>
      </c>
      <c r="E93" t="str">
        <f>VLOOKUP(A93,银行间数据全集!A:Q,17,0)</f>
        <v>2021-11-18</v>
      </c>
      <c r="P93" s="16"/>
    </row>
    <row r="94" spans="1:16" x14ac:dyDescent="0.2">
      <c r="A94" t="s">
        <v>5116</v>
      </c>
      <c r="B94" t="s">
        <v>5117</v>
      </c>
      <c r="C94" t="s">
        <v>170</v>
      </c>
      <c r="D94" s="16" t="s">
        <v>19093</v>
      </c>
      <c r="E94" t="str">
        <f>VLOOKUP(A94,银行间数据全集!A:Q,17,0)</f>
        <v>2021-11-25</v>
      </c>
      <c r="P94" s="16"/>
    </row>
    <row r="95" spans="1:16" x14ac:dyDescent="0.2">
      <c r="A95" t="s">
        <v>4977</v>
      </c>
      <c r="B95" t="s">
        <v>4978</v>
      </c>
      <c r="C95" t="s">
        <v>4979</v>
      </c>
      <c r="D95" s="16" t="s">
        <v>19093</v>
      </c>
      <c r="E95" t="str">
        <f>VLOOKUP(A95,银行间数据全集!A:Q,17,0)</f>
        <v>2021-11-25</v>
      </c>
      <c r="P95" s="16"/>
    </row>
    <row r="96" spans="1:16" x14ac:dyDescent="0.2">
      <c r="A96" t="s">
        <v>7703</v>
      </c>
      <c r="B96" t="s">
        <v>7704</v>
      </c>
      <c r="C96" t="s">
        <v>110</v>
      </c>
      <c r="D96" s="16" t="s">
        <v>19093</v>
      </c>
      <c r="E96" t="str">
        <f>VLOOKUP(A96,银行间数据全集!A:Q,17,0)</f>
        <v>2021-12-14</v>
      </c>
      <c r="P96" s="16"/>
    </row>
    <row r="97" spans="1:16" x14ac:dyDescent="0.2">
      <c r="A97" t="s">
        <v>2380</v>
      </c>
      <c r="B97" t="s">
        <v>2381</v>
      </c>
      <c r="C97" t="s">
        <v>535</v>
      </c>
      <c r="D97" s="16" t="s">
        <v>19093</v>
      </c>
      <c r="E97" t="str">
        <f>VLOOKUP(A97,银行间数据全集!A:Q,17,0)</f>
        <v>2021-12-20</v>
      </c>
      <c r="P97" s="16"/>
    </row>
    <row r="98" spans="1:16" x14ac:dyDescent="0.2">
      <c r="A98" t="s">
        <v>7790</v>
      </c>
      <c r="B98" t="s">
        <v>7791</v>
      </c>
      <c r="C98" t="s">
        <v>5788</v>
      </c>
      <c r="D98" s="16" t="s">
        <v>19093</v>
      </c>
      <c r="E98" t="str">
        <f>VLOOKUP(A98,银行间数据全集!A:Q,17,0)</f>
        <v>2022-01-04</v>
      </c>
      <c r="P98" s="16"/>
    </row>
    <row r="99" spans="1:16" x14ac:dyDescent="0.2">
      <c r="A99" t="s">
        <v>5932</v>
      </c>
      <c r="B99" t="s">
        <v>5933</v>
      </c>
      <c r="C99" t="s">
        <v>5019</v>
      </c>
      <c r="D99" s="16" t="s">
        <v>19093</v>
      </c>
      <c r="E99" t="str">
        <f>VLOOKUP(A99,银行间数据全集!A:Q,17,0)</f>
        <v>2022-01-06</v>
      </c>
      <c r="P99" s="16"/>
    </row>
    <row r="100" spans="1:16" x14ac:dyDescent="0.2">
      <c r="A100" t="s">
        <v>6048</v>
      </c>
      <c r="B100" t="s">
        <v>6049</v>
      </c>
      <c r="C100" t="s">
        <v>5527</v>
      </c>
      <c r="D100" s="16" t="s">
        <v>19093</v>
      </c>
      <c r="E100" t="str">
        <f>VLOOKUP(A100,银行间数据全集!A:Q,17,0)</f>
        <v>2022-01-11</v>
      </c>
      <c r="P100" s="16"/>
    </row>
    <row r="101" spans="1:16" x14ac:dyDescent="0.2">
      <c r="A101" s="34" t="s">
        <v>12224</v>
      </c>
      <c r="B101" s="34" t="s">
        <v>12225</v>
      </c>
      <c r="C101" s="34" t="s">
        <v>12226</v>
      </c>
      <c r="D101" s="16" t="s">
        <v>19093</v>
      </c>
      <c r="E101" t="s">
        <v>16142</v>
      </c>
      <c r="P101" s="16"/>
    </row>
    <row r="102" spans="1:16" x14ac:dyDescent="0.2">
      <c r="A102" t="s">
        <v>2604</v>
      </c>
      <c r="B102" t="s">
        <v>2605</v>
      </c>
      <c r="C102" t="s">
        <v>2194</v>
      </c>
      <c r="D102" s="16" t="s">
        <v>19093</v>
      </c>
      <c r="E102" t="str">
        <f>VLOOKUP(A102,银行间数据全集!A:Q,17,0)</f>
        <v>2022-01-30</v>
      </c>
      <c r="P102" s="16"/>
    </row>
    <row r="103" spans="1:16" x14ac:dyDescent="0.2">
      <c r="A103" t="s">
        <v>6044</v>
      </c>
      <c r="B103" t="s">
        <v>6045</v>
      </c>
      <c r="C103" t="s">
        <v>4804</v>
      </c>
      <c r="D103" s="16" t="s">
        <v>19093</v>
      </c>
      <c r="E103" t="str">
        <f>VLOOKUP(A103,银行间数据全集!A:Q,17,0)</f>
        <v>2022-02-22</v>
      </c>
      <c r="P103" s="16"/>
    </row>
    <row r="104" spans="1:16" x14ac:dyDescent="0.2">
      <c r="A104" t="s">
        <v>8122</v>
      </c>
      <c r="B104" t="s">
        <v>8123</v>
      </c>
      <c r="C104" t="s">
        <v>410</v>
      </c>
      <c r="D104" s="16" t="s">
        <v>19093</v>
      </c>
      <c r="E104" t="str">
        <f>VLOOKUP(A104,银行间数据全集!A:Q,17,0)</f>
        <v>2022-03-07</v>
      </c>
      <c r="P104" s="16"/>
    </row>
    <row r="105" spans="1:16" x14ac:dyDescent="0.2">
      <c r="A105" t="s">
        <v>8118</v>
      </c>
      <c r="B105" t="s">
        <v>8119</v>
      </c>
      <c r="C105" t="s">
        <v>27</v>
      </c>
      <c r="D105" s="16" t="s">
        <v>19093</v>
      </c>
      <c r="E105" t="str">
        <f>VLOOKUP(A105,银行间数据全集!A:Q,17,0)</f>
        <v>2022-03-08</v>
      </c>
      <c r="P105" s="16"/>
    </row>
    <row r="106" spans="1:16" x14ac:dyDescent="0.2">
      <c r="A106" t="s">
        <v>5453</v>
      </c>
      <c r="B106" t="s">
        <v>5454</v>
      </c>
      <c r="C106" t="s">
        <v>50</v>
      </c>
      <c r="D106" s="16" t="s">
        <v>19093</v>
      </c>
      <c r="E106" t="str">
        <f>VLOOKUP(A106,银行间数据全集!A:Q,17,0)</f>
        <v>2022-03-09</v>
      </c>
      <c r="P106" s="16"/>
    </row>
    <row r="107" spans="1:16" x14ac:dyDescent="0.2">
      <c r="A107" t="s">
        <v>2710</v>
      </c>
      <c r="B107" t="s">
        <v>2711</v>
      </c>
      <c r="C107" t="s">
        <v>2194</v>
      </c>
      <c r="D107" s="16" t="s">
        <v>19093</v>
      </c>
      <c r="E107" t="str">
        <f>VLOOKUP(A107,银行间数据全集!A:Q,17,0)</f>
        <v>2022-03-12</v>
      </c>
      <c r="P107" s="16"/>
    </row>
    <row r="108" spans="1:16" x14ac:dyDescent="0.2">
      <c r="A108" t="s">
        <v>5652</v>
      </c>
      <c r="B108" t="s">
        <v>5653</v>
      </c>
      <c r="C108" t="s">
        <v>170</v>
      </c>
      <c r="D108" s="16" t="s">
        <v>19093</v>
      </c>
      <c r="E108" t="str">
        <f>VLOOKUP(A108,银行间数据全集!A:Q,17,0)</f>
        <v>2022-03-14</v>
      </c>
      <c r="P108" s="16"/>
    </row>
    <row r="109" spans="1:16" x14ac:dyDescent="0.2">
      <c r="A109" t="s">
        <v>2724</v>
      </c>
      <c r="B109" t="s">
        <v>2725</v>
      </c>
      <c r="C109" t="s">
        <v>2726</v>
      </c>
      <c r="D109" s="16" t="s">
        <v>19093</v>
      </c>
      <c r="E109" t="str">
        <f>VLOOKUP(A109,银行间数据全集!A:Q,17,0)</f>
        <v>2022-03-14</v>
      </c>
      <c r="P109" s="16"/>
    </row>
    <row r="110" spans="1:16" x14ac:dyDescent="0.2">
      <c r="A110" t="s">
        <v>2758</v>
      </c>
      <c r="B110" t="s">
        <v>2759</v>
      </c>
      <c r="C110" t="s">
        <v>1150</v>
      </c>
      <c r="D110" s="16" t="s">
        <v>19093</v>
      </c>
      <c r="E110" t="str">
        <f>VLOOKUP(A110,银行间数据全集!A:Q,17,0)</f>
        <v>2022-03-19</v>
      </c>
      <c r="P110" s="16"/>
    </row>
    <row r="111" spans="1:16" x14ac:dyDescent="0.2">
      <c r="A111" t="s">
        <v>10305</v>
      </c>
      <c r="B111" t="s">
        <v>10306</v>
      </c>
      <c r="C111" t="s">
        <v>6</v>
      </c>
      <c r="D111" s="16" t="s">
        <v>19093</v>
      </c>
      <c r="E111" t="str">
        <f>VLOOKUP(A111,银行间数据全集!A:Q,17,0)</f>
        <v>2022-03-23</v>
      </c>
      <c r="P111" s="16"/>
    </row>
    <row r="112" spans="1:16" x14ac:dyDescent="0.2">
      <c r="A112" s="34" t="s">
        <v>12341</v>
      </c>
      <c r="B112" s="34" t="s">
        <v>12342</v>
      </c>
      <c r="C112" s="34" t="s">
        <v>1381</v>
      </c>
      <c r="D112" s="16" t="s">
        <v>19093</v>
      </c>
      <c r="E112" t="s">
        <v>16644</v>
      </c>
      <c r="P112" s="16"/>
    </row>
    <row r="113" spans="1:16" x14ac:dyDescent="0.2">
      <c r="A113" t="s">
        <v>8227</v>
      </c>
      <c r="B113" t="s">
        <v>8228</v>
      </c>
      <c r="C113" t="s">
        <v>27</v>
      </c>
      <c r="D113" s="16" t="s">
        <v>19093</v>
      </c>
      <c r="E113" t="str">
        <f>VLOOKUP(A113,银行间数据全集!A:Q,17,0)</f>
        <v>2022-03-25</v>
      </c>
      <c r="P113" s="16"/>
    </row>
    <row r="114" spans="1:16" x14ac:dyDescent="0.2">
      <c r="A114" t="s">
        <v>2816</v>
      </c>
      <c r="B114" t="s">
        <v>2817</v>
      </c>
      <c r="C114" t="s">
        <v>1150</v>
      </c>
      <c r="D114" s="16" t="s">
        <v>19093</v>
      </c>
      <c r="E114" t="str">
        <f>VLOOKUP(A114,银行间数据全集!A:Q,17,0)</f>
        <v>2022-03-27</v>
      </c>
      <c r="P114" s="16"/>
    </row>
    <row r="115" spans="1:16" x14ac:dyDescent="0.2">
      <c r="A115" t="s">
        <v>2860</v>
      </c>
      <c r="B115" t="s">
        <v>2861</v>
      </c>
      <c r="C115" t="s">
        <v>345</v>
      </c>
      <c r="D115" s="16" t="s">
        <v>19093</v>
      </c>
      <c r="E115" t="str">
        <f>VLOOKUP(A115,银行间数据全集!A:Q,17,0)</f>
        <v>2022-03-28</v>
      </c>
      <c r="P115" s="16"/>
    </row>
    <row r="116" spans="1:16" x14ac:dyDescent="0.2">
      <c r="A116" t="s">
        <v>5079</v>
      </c>
      <c r="B116" t="s">
        <v>5080</v>
      </c>
      <c r="C116" t="s">
        <v>1320</v>
      </c>
      <c r="D116" s="16" t="s">
        <v>19093</v>
      </c>
      <c r="E116" t="str">
        <f>VLOOKUP(A116,银行间数据全集!A:Q,17,0)</f>
        <v>2022-03-31</v>
      </c>
      <c r="P116" s="16"/>
    </row>
    <row r="117" spans="1:16" x14ac:dyDescent="0.2">
      <c r="A117" t="s">
        <v>2883</v>
      </c>
      <c r="B117" t="s">
        <v>2884</v>
      </c>
      <c r="C117" t="s">
        <v>2194</v>
      </c>
      <c r="D117" s="16" t="s">
        <v>19093</v>
      </c>
      <c r="E117" t="str">
        <f>VLOOKUP(A117,银行间数据全集!A:Q,17,0)</f>
        <v>2022-04-02</v>
      </c>
      <c r="P117" s="16"/>
    </row>
    <row r="118" spans="1:16" x14ac:dyDescent="0.2">
      <c r="A118" t="s">
        <v>8319</v>
      </c>
      <c r="B118" t="s">
        <v>8320</v>
      </c>
      <c r="C118" t="s">
        <v>170</v>
      </c>
      <c r="D118" s="16" t="s">
        <v>19093</v>
      </c>
      <c r="E118" t="str">
        <f>VLOOKUP(A118,银行间数据全集!A:Q,17,0)</f>
        <v>2022-04-03</v>
      </c>
      <c r="P118" s="16"/>
    </row>
    <row r="119" spans="1:16" x14ac:dyDescent="0.2">
      <c r="A119" t="s">
        <v>2906</v>
      </c>
      <c r="B119" t="s">
        <v>2907</v>
      </c>
      <c r="C119" t="s">
        <v>1150</v>
      </c>
      <c r="D119" s="16" t="s">
        <v>19093</v>
      </c>
      <c r="E119" t="str">
        <f>VLOOKUP(A119,银行间数据全集!A:Q,17,0)</f>
        <v>2022-04-10</v>
      </c>
      <c r="P119" s="16"/>
    </row>
    <row r="120" spans="1:16" x14ac:dyDescent="0.2">
      <c r="A120" t="s">
        <v>2932</v>
      </c>
      <c r="B120" t="s">
        <v>2933</v>
      </c>
      <c r="C120" t="s">
        <v>2197</v>
      </c>
      <c r="D120" s="16" t="s">
        <v>19093</v>
      </c>
      <c r="E120" t="s">
        <v>17181</v>
      </c>
      <c r="P120" s="16"/>
    </row>
    <row r="121" spans="1:16" x14ac:dyDescent="0.2">
      <c r="A121" s="34" t="s">
        <v>3065</v>
      </c>
      <c r="B121" s="34" t="s">
        <v>3066</v>
      </c>
      <c r="C121" s="34" t="s">
        <v>3067</v>
      </c>
      <c r="D121" s="16" t="s">
        <v>19093</v>
      </c>
      <c r="E121" t="s">
        <v>16265</v>
      </c>
      <c r="P121" s="16"/>
    </row>
    <row r="122" spans="1:16" x14ac:dyDescent="0.2">
      <c r="A122" t="s">
        <v>8538</v>
      </c>
      <c r="B122" t="s">
        <v>8539</v>
      </c>
      <c r="C122" t="s">
        <v>5788</v>
      </c>
      <c r="D122" s="16" t="s">
        <v>19093</v>
      </c>
      <c r="E122" t="str">
        <f>VLOOKUP(A122,银行间数据全集!A:Q,17,0)</f>
        <v>2022-04-30</v>
      </c>
      <c r="P122" s="16"/>
    </row>
    <row r="123" spans="1:16" x14ac:dyDescent="0.2">
      <c r="A123" t="s">
        <v>8571</v>
      </c>
      <c r="B123" t="s">
        <v>8572</v>
      </c>
      <c r="C123" t="s">
        <v>5815</v>
      </c>
      <c r="D123" s="16" t="s">
        <v>19093</v>
      </c>
      <c r="E123" t="str">
        <f>VLOOKUP(A123,银行间数据全集!A:Q,17,0)</f>
        <v>2022-05-09</v>
      </c>
      <c r="P123" s="16"/>
    </row>
    <row r="124" spans="1:16" x14ac:dyDescent="0.2">
      <c r="A124" t="s">
        <v>5744</v>
      </c>
      <c r="B124" t="s">
        <v>5745</v>
      </c>
      <c r="C124" t="s">
        <v>58</v>
      </c>
      <c r="D124" s="16" t="s">
        <v>19093</v>
      </c>
      <c r="E124" t="str">
        <f>VLOOKUP(A124,银行间数据全集!A:Q,17,0)</f>
        <v>2022-05-17</v>
      </c>
      <c r="P124" s="16"/>
    </row>
    <row r="125" spans="1:16" x14ac:dyDescent="0.2">
      <c r="A125" t="s">
        <v>858</v>
      </c>
      <c r="B125" t="s">
        <v>859</v>
      </c>
      <c r="C125" t="s">
        <v>559</v>
      </c>
      <c r="D125" s="16" t="s">
        <v>19093</v>
      </c>
      <c r="E125" t="str">
        <f>VLOOKUP(A125,银行间数据全集!A:Q,17,0)</f>
        <v>2022-05-30</v>
      </c>
      <c r="P125" s="16"/>
    </row>
    <row r="126" spans="1:16" x14ac:dyDescent="0.2">
      <c r="A126" t="s">
        <v>3151</v>
      </c>
      <c r="B126" t="s">
        <v>3152</v>
      </c>
      <c r="C126" t="s">
        <v>2582</v>
      </c>
      <c r="D126" s="16" t="s">
        <v>19093</v>
      </c>
      <c r="E126" t="str">
        <f>VLOOKUP(A126,银行间数据全集!A:Q,17,0)</f>
        <v>2022-06-12</v>
      </c>
      <c r="P126" s="16"/>
    </row>
    <row r="127" spans="1:16" x14ac:dyDescent="0.2">
      <c r="A127" t="s">
        <v>8775</v>
      </c>
      <c r="B127" t="s">
        <v>8776</v>
      </c>
      <c r="C127" t="s">
        <v>99</v>
      </c>
      <c r="D127" s="16" t="s">
        <v>19093</v>
      </c>
      <c r="E127" t="str">
        <f>VLOOKUP(A127,银行间数据全集!A:Q,17,0)</f>
        <v>2022-06-26</v>
      </c>
      <c r="P127" s="16"/>
    </row>
    <row r="128" spans="1:16" x14ac:dyDescent="0.2">
      <c r="A128" t="s">
        <v>8908</v>
      </c>
      <c r="B128" t="s">
        <v>8909</v>
      </c>
      <c r="C128" t="s">
        <v>27</v>
      </c>
      <c r="D128" s="16" t="s">
        <v>19093</v>
      </c>
      <c r="E128" t="str">
        <f>VLOOKUP(A128,银行间数据全集!A:Q,17,0)</f>
        <v>2022-07-25</v>
      </c>
      <c r="P128" s="16"/>
    </row>
    <row r="129" spans="1:16" x14ac:dyDescent="0.2">
      <c r="A129" t="s">
        <v>8935</v>
      </c>
      <c r="B129" t="s">
        <v>8936</v>
      </c>
      <c r="C129" t="s">
        <v>407</v>
      </c>
      <c r="D129" s="16" t="s">
        <v>19093</v>
      </c>
      <c r="E129" t="str">
        <f>VLOOKUP(A129,银行间数据全集!A:Q,17,0)</f>
        <v>2022-08-05</v>
      </c>
      <c r="P129" s="16"/>
    </row>
    <row r="130" spans="1:16" x14ac:dyDescent="0.2">
      <c r="A130" s="34" t="s">
        <v>12555</v>
      </c>
      <c r="B130" s="34" t="s">
        <v>12556</v>
      </c>
      <c r="C130" s="34" t="s">
        <v>12557</v>
      </c>
      <c r="D130" s="16" t="s">
        <v>19093</v>
      </c>
      <c r="E130" t="s">
        <v>16667</v>
      </c>
      <c r="P130" s="16"/>
    </row>
    <row r="131" spans="1:16" x14ac:dyDescent="0.2">
      <c r="A131" t="s">
        <v>9221</v>
      </c>
      <c r="B131" t="s">
        <v>9222</v>
      </c>
      <c r="C131" t="s">
        <v>464</v>
      </c>
      <c r="D131" s="16" t="s">
        <v>19093</v>
      </c>
      <c r="E131" t="str">
        <f>VLOOKUP(A131,银行间数据全集!A:Q,17,0)</f>
        <v>2022-09-16</v>
      </c>
      <c r="P131" s="16"/>
    </row>
    <row r="132" spans="1:16" x14ac:dyDescent="0.2">
      <c r="A132" t="s">
        <v>1163</v>
      </c>
      <c r="B132" t="s">
        <v>1164</v>
      </c>
      <c r="C132" t="s">
        <v>1146</v>
      </c>
      <c r="D132" s="16" t="s">
        <v>19093</v>
      </c>
      <c r="E132" t="str">
        <f>VLOOKUP(A132,银行间数据全集!A:Q,17,0)</f>
        <v>2022-09-27</v>
      </c>
      <c r="P132" s="16"/>
    </row>
    <row r="133" spans="1:16" x14ac:dyDescent="0.2">
      <c r="A133" t="s">
        <v>3581</v>
      </c>
      <c r="B133" t="s">
        <v>3582</v>
      </c>
      <c r="C133" t="s">
        <v>559</v>
      </c>
      <c r="D133" s="16" t="s">
        <v>19093</v>
      </c>
      <c r="E133" t="str">
        <f>VLOOKUP(A133,银行间数据全集!A:Q,17,0)</f>
        <v>2022-10-28</v>
      </c>
      <c r="P133" s="16"/>
    </row>
    <row r="134" spans="1:16" x14ac:dyDescent="0.2">
      <c r="A134" t="s">
        <v>9427</v>
      </c>
      <c r="B134" t="s">
        <v>9428</v>
      </c>
      <c r="C134" t="s">
        <v>27</v>
      </c>
      <c r="D134" s="16" t="s">
        <v>19093</v>
      </c>
      <c r="E134" t="str">
        <f>VLOOKUP(A134,银行间数据全集!A:Q,17,0)</f>
        <v>2022-10-29</v>
      </c>
      <c r="P134" s="16"/>
    </row>
    <row r="135" spans="1:16" x14ac:dyDescent="0.2">
      <c r="A135" t="s">
        <v>9459</v>
      </c>
      <c r="B135" t="s">
        <v>9460</v>
      </c>
      <c r="C135" t="s">
        <v>4838</v>
      </c>
      <c r="D135" s="16" t="s">
        <v>19093</v>
      </c>
      <c r="E135" t="s">
        <v>16379</v>
      </c>
      <c r="P135" s="16"/>
    </row>
    <row r="136" spans="1:16" x14ac:dyDescent="0.2">
      <c r="A136" t="s">
        <v>6021</v>
      </c>
      <c r="B136" t="s">
        <v>6022</v>
      </c>
      <c r="C136" t="s">
        <v>6</v>
      </c>
      <c r="D136" s="16" t="s">
        <v>19093</v>
      </c>
      <c r="E136" t="e">
        <f>VLOOKUP(A136,银行间数据全集!A:Q,17,0)</f>
        <v>#N/A</v>
      </c>
      <c r="P136" s="16"/>
    </row>
    <row r="137" spans="1:16" x14ac:dyDescent="0.2">
      <c r="A137" t="s">
        <v>3605</v>
      </c>
      <c r="B137" t="s">
        <v>3606</v>
      </c>
      <c r="C137" t="s">
        <v>6</v>
      </c>
      <c r="D137" s="16" t="s">
        <v>19093</v>
      </c>
      <c r="E137" t="str">
        <f>VLOOKUP(A137,银行间数据全集!A:Q,17,0)</f>
        <v>2022-11-04</v>
      </c>
      <c r="P137" s="16"/>
    </row>
    <row r="138" spans="1:16" x14ac:dyDescent="0.2">
      <c r="A138" t="s">
        <v>1405</v>
      </c>
      <c r="B138" t="s">
        <v>1406</v>
      </c>
      <c r="C138" t="s">
        <v>231</v>
      </c>
      <c r="D138" s="16" t="s">
        <v>19093</v>
      </c>
      <c r="E138" t="str">
        <f>VLOOKUP(A138,银行间数据全集!A:Q,17,0)</f>
        <v>2022-11-13</v>
      </c>
      <c r="P138" s="16"/>
    </row>
    <row r="139" spans="1:16" x14ac:dyDescent="0.2">
      <c r="A139" t="s">
        <v>9639</v>
      </c>
      <c r="B139" t="s">
        <v>9640</v>
      </c>
      <c r="C139" t="s">
        <v>1150</v>
      </c>
      <c r="D139" s="16" t="s">
        <v>19093</v>
      </c>
      <c r="E139" t="s">
        <v>16166</v>
      </c>
      <c r="P139" s="16"/>
    </row>
    <row r="140" spans="1:16" x14ac:dyDescent="0.2">
      <c r="A140" t="s">
        <v>11554</v>
      </c>
      <c r="B140" t="s">
        <v>11555</v>
      </c>
      <c r="C140" t="s">
        <v>4887</v>
      </c>
      <c r="D140" s="16" t="s">
        <v>19093</v>
      </c>
      <c r="E140" t="str">
        <f>VLOOKUP(A140,银行间数据全集!A:Q,17,0)</f>
        <v>2022-12-17</v>
      </c>
      <c r="P140" s="16"/>
    </row>
    <row r="141" spans="1:16" x14ac:dyDescent="0.2">
      <c r="A141" t="s">
        <v>5373</v>
      </c>
      <c r="B141" t="s">
        <v>5374</v>
      </c>
      <c r="C141" t="s">
        <v>2</v>
      </c>
      <c r="D141" s="16" t="s">
        <v>19093</v>
      </c>
      <c r="E141" t="str">
        <f>VLOOKUP(A141,银行间数据全集!A:Q,17,0)</f>
        <v>2022-12-29</v>
      </c>
      <c r="P141" s="16"/>
    </row>
    <row r="142" spans="1:16" x14ac:dyDescent="0.2">
      <c r="A142" s="34" t="s">
        <v>12713</v>
      </c>
      <c r="B142" s="34" t="s">
        <v>12714</v>
      </c>
      <c r="C142" s="34" t="s">
        <v>1089</v>
      </c>
      <c r="D142" s="16" t="s">
        <v>19093</v>
      </c>
      <c r="E142" t="s">
        <v>16419</v>
      </c>
      <c r="P142" s="16"/>
    </row>
    <row r="143" spans="1:16" x14ac:dyDescent="0.2">
      <c r="A143" t="s">
        <v>3810</v>
      </c>
      <c r="B143" t="s">
        <v>3811</v>
      </c>
      <c r="C143" t="s">
        <v>2917</v>
      </c>
      <c r="D143" s="16" t="s">
        <v>19093</v>
      </c>
      <c r="E143" t="s">
        <v>16324</v>
      </c>
      <c r="P143" s="16"/>
    </row>
    <row r="144" spans="1:16" x14ac:dyDescent="0.2">
      <c r="A144" s="34" t="s">
        <v>12761</v>
      </c>
      <c r="B144" s="34" t="s">
        <v>12762</v>
      </c>
      <c r="C144" s="34" t="s">
        <v>1574</v>
      </c>
      <c r="D144" s="16" t="s">
        <v>19093</v>
      </c>
      <c r="E144" t="s">
        <v>16823</v>
      </c>
      <c r="P144" s="16"/>
    </row>
    <row r="145" spans="1:16" x14ac:dyDescent="0.2">
      <c r="A145" t="s">
        <v>3909</v>
      </c>
      <c r="B145" t="s">
        <v>3910</v>
      </c>
      <c r="C145" t="s">
        <v>1526</v>
      </c>
      <c r="D145" s="16" t="s">
        <v>19093</v>
      </c>
      <c r="E145" t="str">
        <f>VLOOKUP(A145,银行间数据全集!A:Q,17,0)</f>
        <v>2023-01-21</v>
      </c>
      <c r="P145" s="16"/>
    </row>
    <row r="146" spans="1:16" x14ac:dyDescent="0.2">
      <c r="A146" t="s">
        <v>11615</v>
      </c>
      <c r="B146" t="s">
        <v>11616</v>
      </c>
      <c r="C146" t="s">
        <v>11515</v>
      </c>
      <c r="D146" s="16" t="s">
        <v>19093</v>
      </c>
      <c r="E146" t="str">
        <f>VLOOKUP(A146,银行间数据全集!A:Q,17,0)</f>
        <v>2023-01-28</v>
      </c>
      <c r="P146" s="16"/>
    </row>
    <row r="147" spans="1:16" x14ac:dyDescent="0.2">
      <c r="A147" t="s">
        <v>3916</v>
      </c>
      <c r="B147" t="s">
        <v>3917</v>
      </c>
      <c r="C147" t="s">
        <v>6</v>
      </c>
      <c r="D147" s="16" t="s">
        <v>19093</v>
      </c>
      <c r="E147" t="e">
        <f>VLOOKUP(A147,银行间数据全集!A:Q,17,0)</f>
        <v>#N/A</v>
      </c>
      <c r="P147" s="16"/>
    </row>
    <row r="148" spans="1:16" x14ac:dyDescent="0.2">
      <c r="A148" t="s">
        <v>9897</v>
      </c>
      <c r="B148" t="s">
        <v>9898</v>
      </c>
      <c r="C148" t="s">
        <v>9764</v>
      </c>
      <c r="D148" s="16" t="s">
        <v>19093</v>
      </c>
      <c r="E148" t="str">
        <f>VLOOKUP(A148,银行间数据全集!A:Q,17,0)</f>
        <v>2023-02-18</v>
      </c>
      <c r="P148" s="16"/>
    </row>
    <row r="149" spans="1:16" x14ac:dyDescent="0.2">
      <c r="A149" t="s">
        <v>10203</v>
      </c>
      <c r="B149" t="s">
        <v>10204</v>
      </c>
      <c r="C149" t="s">
        <v>9764</v>
      </c>
      <c r="D149" s="16" t="s">
        <v>19093</v>
      </c>
      <c r="E149" t="str">
        <f>VLOOKUP(A149,银行间数据全集!A:Q,17,0)</f>
        <v>2023-03-16</v>
      </c>
      <c r="P149" s="16"/>
    </row>
    <row r="150" spans="1:16" x14ac:dyDescent="0.2">
      <c r="A150" s="34" t="s">
        <v>12943</v>
      </c>
      <c r="B150" s="34" t="s">
        <v>12944</v>
      </c>
      <c r="C150" s="34" t="s">
        <v>6342</v>
      </c>
      <c r="D150" s="16" t="s">
        <v>19093</v>
      </c>
      <c r="E150" t="s">
        <v>16570</v>
      </c>
      <c r="P150" s="16"/>
    </row>
    <row r="151" spans="1:16" x14ac:dyDescent="0.2">
      <c r="A151" t="s">
        <v>10363</v>
      </c>
      <c r="B151" t="s">
        <v>10364</v>
      </c>
      <c r="C151" t="s">
        <v>9622</v>
      </c>
      <c r="D151" s="16" t="s">
        <v>19093</v>
      </c>
      <c r="E151" t="str">
        <f>VLOOKUP(A151,银行间数据全集!A:Q,17,0)</f>
        <v>2023-03-26</v>
      </c>
      <c r="P151" s="16"/>
    </row>
    <row r="152" spans="1:16" x14ac:dyDescent="0.2">
      <c r="A152" t="s">
        <v>6461</v>
      </c>
      <c r="B152" t="s">
        <v>6462</v>
      </c>
      <c r="C152" t="s">
        <v>5039</v>
      </c>
      <c r="D152" s="16" t="s">
        <v>19093</v>
      </c>
      <c r="E152" t="str">
        <f>VLOOKUP(A152,银行间数据全集!A:Q,17,0)</f>
        <v>2023-03-26</v>
      </c>
      <c r="P152" s="16"/>
    </row>
    <row r="153" spans="1:16" x14ac:dyDescent="0.2">
      <c r="A153" s="34" t="s">
        <v>13002</v>
      </c>
      <c r="B153" s="34" t="s">
        <v>13003</v>
      </c>
      <c r="C153" s="34" t="s">
        <v>12754</v>
      </c>
      <c r="D153" s="16" t="s">
        <v>19093</v>
      </c>
      <c r="E153" t="s">
        <v>16337</v>
      </c>
      <c r="P153" s="16"/>
    </row>
    <row r="154" spans="1:16" x14ac:dyDescent="0.2">
      <c r="A154" s="34" t="s">
        <v>5635</v>
      </c>
      <c r="B154" s="34" t="s">
        <v>5636</v>
      </c>
      <c r="C154" s="34" t="s">
        <v>4890</v>
      </c>
      <c r="D154" s="16" t="s">
        <v>19093</v>
      </c>
      <c r="E154" t="s">
        <v>16123</v>
      </c>
      <c r="P154" s="16"/>
    </row>
    <row r="155" spans="1:16" x14ac:dyDescent="0.2">
      <c r="A155" s="34" t="s">
        <v>13061</v>
      </c>
      <c r="B155" s="34" t="s">
        <v>13062</v>
      </c>
      <c r="C155" s="34" t="s">
        <v>13063</v>
      </c>
      <c r="D155" s="16" t="s">
        <v>19093</v>
      </c>
      <c r="E155" t="s">
        <v>16705</v>
      </c>
      <c r="P155" s="16"/>
    </row>
    <row r="156" spans="1:16" x14ac:dyDescent="0.2">
      <c r="A156" t="s">
        <v>4320</v>
      </c>
      <c r="B156" t="s">
        <v>4321</v>
      </c>
      <c r="C156" t="s">
        <v>1750</v>
      </c>
      <c r="D156" s="16" t="s">
        <v>19093</v>
      </c>
      <c r="E156" t="str">
        <f>VLOOKUP(A156,银行间数据全集!A:Q,17,0)</f>
        <v>2023-04-23</v>
      </c>
      <c r="P156" s="16"/>
    </row>
    <row r="157" spans="1:16" x14ac:dyDescent="0.2">
      <c r="A157" t="s">
        <v>5025</v>
      </c>
      <c r="B157" t="s">
        <v>5026</v>
      </c>
      <c r="C157" t="s">
        <v>4887</v>
      </c>
      <c r="D157" s="16" t="s">
        <v>19093</v>
      </c>
      <c r="E157" t="str">
        <f>VLOOKUP(A157,银行间数据全集!A:Q,17,0)</f>
        <v>2023-05-21</v>
      </c>
      <c r="P157" s="16"/>
    </row>
    <row r="158" spans="1:16" x14ac:dyDescent="0.2">
      <c r="A158" t="s">
        <v>4586</v>
      </c>
      <c r="B158" t="s">
        <v>4587</v>
      </c>
      <c r="C158" t="s">
        <v>541</v>
      </c>
      <c r="D158" s="16" t="s">
        <v>19093</v>
      </c>
      <c r="E158" t="str">
        <f>VLOOKUP(A158,银行间数据全集!A:Q,17,0)</f>
        <v>2023-06-18</v>
      </c>
      <c r="P158" s="16"/>
    </row>
    <row r="159" spans="1:16" x14ac:dyDescent="0.2">
      <c r="A159" s="34" t="s">
        <v>13219</v>
      </c>
      <c r="B159" s="34" t="s">
        <v>13220</v>
      </c>
      <c r="C159" s="34" t="s">
        <v>13221</v>
      </c>
      <c r="D159" s="16" t="s">
        <v>19093</v>
      </c>
      <c r="E159" t="s">
        <v>16934</v>
      </c>
      <c r="P159" s="16"/>
    </row>
    <row r="160" spans="1:16" x14ac:dyDescent="0.2">
      <c r="A160" t="s">
        <v>11276</v>
      </c>
      <c r="B160" t="s">
        <v>11277</v>
      </c>
      <c r="C160" t="s">
        <v>9764</v>
      </c>
      <c r="D160" s="16" t="s">
        <v>19093</v>
      </c>
      <c r="E160" t="str">
        <f>VLOOKUP(A160,银行间数据全集!A:Q,17,0)</f>
        <v>2023-07-01</v>
      </c>
      <c r="P160" s="16"/>
    </row>
    <row r="161" spans="1:16" x14ac:dyDescent="0.2">
      <c r="A161" s="34" t="s">
        <v>13290</v>
      </c>
      <c r="B161" s="34" t="s">
        <v>13291</v>
      </c>
      <c r="C161" s="34" t="s">
        <v>1401</v>
      </c>
      <c r="D161" s="16" t="s">
        <v>19093</v>
      </c>
      <c r="E161" t="s">
        <v>17237</v>
      </c>
      <c r="P161" s="16"/>
    </row>
    <row r="162" spans="1:16" x14ac:dyDescent="0.2">
      <c r="A162" s="34" t="s">
        <v>13190</v>
      </c>
      <c r="B162" s="34" t="s">
        <v>13191</v>
      </c>
      <c r="C162" s="34" t="s">
        <v>13192</v>
      </c>
      <c r="D162" s="16" t="s">
        <v>19093</v>
      </c>
      <c r="E162" t="s">
        <v>17521</v>
      </c>
      <c r="P162" s="16"/>
    </row>
    <row r="163" spans="1:16" x14ac:dyDescent="0.2">
      <c r="A163" s="34" t="s">
        <v>13465</v>
      </c>
      <c r="B163" s="34" t="s">
        <v>13466</v>
      </c>
      <c r="C163" s="34" t="s">
        <v>1510</v>
      </c>
      <c r="D163" s="16" t="s">
        <v>19093</v>
      </c>
      <c r="E163" t="s">
        <v>16434</v>
      </c>
      <c r="P163" s="16"/>
    </row>
    <row r="164" spans="1:16" x14ac:dyDescent="0.2">
      <c r="A164" t="s">
        <v>13512</v>
      </c>
      <c r="B164" t="s">
        <v>13513</v>
      </c>
      <c r="C164" t="s">
        <v>82</v>
      </c>
      <c r="D164" s="16" t="s">
        <v>19093</v>
      </c>
      <c r="E164" t="str">
        <f>VLOOKUP(A164,银行间数据全集!A:Q,17,0)</f>
        <v>2023-11-01</v>
      </c>
      <c r="P164" s="16"/>
    </row>
    <row r="165" spans="1:16" x14ac:dyDescent="0.2">
      <c r="A165" t="s">
        <v>2279</v>
      </c>
      <c r="B165" t="s">
        <v>2280</v>
      </c>
      <c r="C165" t="s">
        <v>2155</v>
      </c>
      <c r="D165" s="16" t="s">
        <v>19093</v>
      </c>
      <c r="E165" t="str">
        <f>VLOOKUP(A165,银行间数据全集!A:Q,17,0)</f>
        <v>2023-12-04</v>
      </c>
      <c r="P165" s="16"/>
    </row>
    <row r="166" spans="1:16" x14ac:dyDescent="0.2">
      <c r="A166" t="s">
        <v>13554</v>
      </c>
      <c r="B166" t="s">
        <v>13555</v>
      </c>
      <c r="C166" t="s">
        <v>13556</v>
      </c>
      <c r="D166" s="16" t="s">
        <v>19093</v>
      </c>
      <c r="E166" t="str">
        <f>VLOOKUP(A166,银行间数据全集!A:Q,17,0)</f>
        <v>2023-12-05</v>
      </c>
      <c r="P166" s="16"/>
    </row>
    <row r="167" spans="1:16" x14ac:dyDescent="0.2">
      <c r="A167" t="s">
        <v>2373</v>
      </c>
      <c r="B167" t="s">
        <v>2374</v>
      </c>
      <c r="C167" t="s">
        <v>1213</v>
      </c>
      <c r="D167" s="16" t="s">
        <v>19093</v>
      </c>
      <c r="E167" t="str">
        <f>VLOOKUP(A167,银行间数据全集!A:Q,17,0)</f>
        <v>2023-12-19</v>
      </c>
      <c r="P167" s="16"/>
    </row>
    <row r="168" spans="1:16" x14ac:dyDescent="0.2">
      <c r="A168" t="s">
        <v>2703</v>
      </c>
      <c r="B168" t="s">
        <v>2704</v>
      </c>
      <c r="C168" t="s">
        <v>1769</v>
      </c>
      <c r="D168" s="16" t="s">
        <v>19093</v>
      </c>
      <c r="E168" t="s">
        <v>17530</v>
      </c>
      <c r="P168" s="16"/>
    </row>
    <row r="169" spans="1:16" x14ac:dyDescent="0.2">
      <c r="A169" t="s">
        <v>2741</v>
      </c>
      <c r="B169" t="s">
        <v>2742</v>
      </c>
      <c r="C169" t="s">
        <v>956</v>
      </c>
      <c r="D169" s="16" t="s">
        <v>19093</v>
      </c>
      <c r="E169" t="str">
        <f>VLOOKUP(A169,银行间数据全集!A:Q,17,0)</f>
        <v>2024-03-15</v>
      </c>
      <c r="P169" s="16"/>
    </row>
    <row r="170" spans="1:16" x14ac:dyDescent="0.2">
      <c r="A170" t="s">
        <v>15143</v>
      </c>
      <c r="B170" t="s">
        <v>15144</v>
      </c>
      <c r="C170" t="s">
        <v>14686</v>
      </c>
      <c r="D170" s="16" t="s">
        <v>19093</v>
      </c>
      <c r="E170" t="str">
        <f>VLOOKUP(A170,银行间数据全集!A:Q,17,0)</f>
        <v>2024-03-20</v>
      </c>
      <c r="P170" s="16"/>
    </row>
    <row r="171" spans="1:16" x14ac:dyDescent="0.2">
      <c r="A171" t="s">
        <v>2897</v>
      </c>
      <c r="B171" t="s">
        <v>2898</v>
      </c>
      <c r="C171" t="s">
        <v>2899</v>
      </c>
      <c r="D171" s="16" t="s">
        <v>19093</v>
      </c>
      <c r="E171" t="str">
        <f>VLOOKUP(A171,银行间数据全集!A:Q,17,0)</f>
        <v>2024-04-08</v>
      </c>
      <c r="P171" s="16"/>
    </row>
    <row r="172" spans="1:16" x14ac:dyDescent="0.2">
      <c r="A172" t="s">
        <v>3097</v>
      </c>
      <c r="B172" t="s">
        <v>3098</v>
      </c>
      <c r="C172" t="s">
        <v>2917</v>
      </c>
      <c r="D172" s="16" t="s">
        <v>19093</v>
      </c>
      <c r="E172" t="str">
        <f>VLOOKUP(A172,银行间数据全集!A:Q,17,0)</f>
        <v>2024-05-13</v>
      </c>
      <c r="P172" s="16"/>
    </row>
    <row r="173" spans="1:16" x14ac:dyDescent="0.2">
      <c r="A173" t="s">
        <v>15339</v>
      </c>
      <c r="B173" t="s">
        <v>15340</v>
      </c>
      <c r="C173" t="s">
        <v>14686</v>
      </c>
      <c r="D173" s="16" t="s">
        <v>19093</v>
      </c>
      <c r="E173" t="str">
        <f>VLOOKUP(A173,银行间数据全集!A:Q,17,0)</f>
        <v>2024-06-17</v>
      </c>
      <c r="P173" s="16"/>
    </row>
    <row r="174" spans="1:16" x14ac:dyDescent="0.2">
      <c r="A174" s="34" t="s">
        <v>13766</v>
      </c>
      <c r="B174" s="34" t="s">
        <v>13767</v>
      </c>
      <c r="C174" s="34" t="s">
        <v>13768</v>
      </c>
      <c r="D174" s="16" t="s">
        <v>19093</v>
      </c>
      <c r="E174" t="s">
        <v>15987</v>
      </c>
      <c r="P174" s="16"/>
    </row>
    <row r="175" spans="1:16" x14ac:dyDescent="0.2">
      <c r="A175" s="34" t="s">
        <v>13780</v>
      </c>
      <c r="B175" s="34" t="s">
        <v>13781</v>
      </c>
      <c r="C175" s="34" t="s">
        <v>13682</v>
      </c>
      <c r="D175" s="16" t="s">
        <v>19093</v>
      </c>
      <c r="E175" t="s">
        <v>16236</v>
      </c>
      <c r="P175" s="16"/>
    </row>
    <row r="176" spans="1:16" x14ac:dyDescent="0.2">
      <c r="A176" s="34" t="s">
        <v>13819</v>
      </c>
      <c r="B176" s="34" t="s">
        <v>13820</v>
      </c>
      <c r="C176" s="34" t="s">
        <v>13821</v>
      </c>
      <c r="D176" s="16" t="s">
        <v>19093</v>
      </c>
      <c r="E176" t="s">
        <v>16236</v>
      </c>
      <c r="P176" s="16"/>
    </row>
    <row r="177" spans="1:16" x14ac:dyDescent="0.2">
      <c r="A177" s="34" t="s">
        <v>13851</v>
      </c>
      <c r="B177" s="34" t="s">
        <v>13852</v>
      </c>
      <c r="C177" s="34" t="s">
        <v>13853</v>
      </c>
      <c r="D177" s="16" t="s">
        <v>19093</v>
      </c>
      <c r="E177" t="s">
        <v>16657</v>
      </c>
      <c r="P177" s="16"/>
    </row>
    <row r="178" spans="1:16" x14ac:dyDescent="0.2">
      <c r="A178" s="34" t="s">
        <v>13899</v>
      </c>
      <c r="B178" s="34" t="s">
        <v>13900</v>
      </c>
      <c r="C178" s="34" t="s">
        <v>13901</v>
      </c>
      <c r="D178" s="16" t="s">
        <v>19093</v>
      </c>
      <c r="E178" t="s">
        <v>16676</v>
      </c>
      <c r="P178" s="16"/>
    </row>
    <row r="179" spans="1:16" x14ac:dyDescent="0.2">
      <c r="A179" s="34" t="s">
        <v>13881</v>
      </c>
      <c r="B179" s="34" t="s">
        <v>13882</v>
      </c>
      <c r="C179" s="34" t="s">
        <v>1959</v>
      </c>
      <c r="D179" s="16" t="s">
        <v>19093</v>
      </c>
      <c r="E179" t="s">
        <v>16865</v>
      </c>
      <c r="P179" s="16"/>
    </row>
    <row r="180" spans="1:16" x14ac:dyDescent="0.2">
      <c r="A180" s="34" t="s">
        <v>474</v>
      </c>
      <c r="B180" s="34" t="s">
        <v>475</v>
      </c>
      <c r="C180" s="34" t="s">
        <v>476</v>
      </c>
      <c r="D180" s="16" t="s">
        <v>19093</v>
      </c>
      <c r="E180" t="s">
        <v>17160</v>
      </c>
      <c r="P180" s="16"/>
    </row>
    <row r="181" spans="1:16" x14ac:dyDescent="0.2">
      <c r="A181" s="34" t="s">
        <v>13954</v>
      </c>
      <c r="B181" s="34" t="s">
        <v>13955</v>
      </c>
      <c r="C181" s="34" t="s">
        <v>13956</v>
      </c>
      <c r="D181" s="16" t="s">
        <v>19093</v>
      </c>
      <c r="E181" t="s">
        <v>16048</v>
      </c>
      <c r="P181" s="16"/>
    </row>
    <row r="182" spans="1:16" x14ac:dyDescent="0.2">
      <c r="A182" t="s">
        <v>3473</v>
      </c>
      <c r="B182" t="s">
        <v>3474</v>
      </c>
      <c r="C182" t="s">
        <v>2398</v>
      </c>
      <c r="D182" s="16" t="s">
        <v>19093</v>
      </c>
      <c r="E182" t="str">
        <f>VLOOKUP(A182,银行间数据全集!A:Q,17,0)</f>
        <v>2024-09-24</v>
      </c>
      <c r="P182" s="16"/>
    </row>
    <row r="183" spans="1:16" x14ac:dyDescent="0.2">
      <c r="A183" t="s">
        <v>14172</v>
      </c>
      <c r="B183" t="s">
        <v>14173</v>
      </c>
      <c r="C183" t="s">
        <v>14174</v>
      </c>
      <c r="D183" s="16" t="s">
        <v>19093</v>
      </c>
      <c r="E183" t="str">
        <f>VLOOKUP(A183,银行间数据全集!A:Q,17,0)</f>
        <v>2024-09-25</v>
      </c>
      <c r="P183" s="16"/>
    </row>
    <row r="184" spans="1:16" x14ac:dyDescent="0.2">
      <c r="A184" t="s">
        <v>14192</v>
      </c>
      <c r="B184" t="s">
        <v>14193</v>
      </c>
      <c r="C184" t="s">
        <v>14194</v>
      </c>
      <c r="D184" s="16" t="s">
        <v>19093</v>
      </c>
      <c r="E184" t="e">
        <f>VLOOKUP(A184,银行间数据全集!A:Q,17,0)</f>
        <v>#N/A</v>
      </c>
      <c r="P184" s="16"/>
    </row>
    <row r="185" spans="1:16" x14ac:dyDescent="0.2">
      <c r="A185" t="s">
        <v>14230</v>
      </c>
      <c r="B185" t="s">
        <v>14231</v>
      </c>
      <c r="C185" t="s">
        <v>14232</v>
      </c>
      <c r="D185" s="16" t="s">
        <v>19093</v>
      </c>
      <c r="E185" t="s">
        <v>16555</v>
      </c>
      <c r="P185" s="16"/>
    </row>
    <row r="186" spans="1:16" x14ac:dyDescent="0.2">
      <c r="A186" t="s">
        <v>14318</v>
      </c>
      <c r="B186" t="s">
        <v>14319</v>
      </c>
      <c r="C186" t="s">
        <v>14320</v>
      </c>
      <c r="D186" s="16" t="s">
        <v>19093</v>
      </c>
      <c r="E186" t="str">
        <f>VLOOKUP(A186,银行间数据全集!A:Q,17,0)</f>
        <v>2024-11-24</v>
      </c>
      <c r="P186" s="16"/>
    </row>
    <row r="187" spans="1:16" x14ac:dyDescent="0.2">
      <c r="A187" t="s">
        <v>3750</v>
      </c>
      <c r="B187" t="s">
        <v>3751</v>
      </c>
      <c r="C187" t="s">
        <v>1085</v>
      </c>
      <c r="D187" s="16" t="s">
        <v>19093</v>
      </c>
      <c r="E187" t="s">
        <v>17131</v>
      </c>
      <c r="P187" s="16"/>
    </row>
    <row r="188" spans="1:16" x14ac:dyDescent="0.2">
      <c r="A188" t="s">
        <v>4215</v>
      </c>
      <c r="B188" t="s">
        <v>4216</v>
      </c>
      <c r="C188" t="s">
        <v>4217</v>
      </c>
      <c r="D188" s="16" t="s">
        <v>19093</v>
      </c>
      <c r="E188" t="s">
        <v>16532</v>
      </c>
      <c r="P188" s="16"/>
    </row>
    <row r="189" spans="1:16" x14ac:dyDescent="0.2">
      <c r="A189" t="s">
        <v>10882</v>
      </c>
      <c r="B189" t="s">
        <v>10883</v>
      </c>
      <c r="C189" t="s">
        <v>10884</v>
      </c>
      <c r="D189" s="16" t="s">
        <v>19093</v>
      </c>
      <c r="E189" t="str">
        <f>VLOOKUP(A189,银行间数据全集!A:Q,17,0)</f>
        <v>2025-05-11</v>
      </c>
      <c r="P189" s="16"/>
    </row>
    <row r="190" spans="1:16" x14ac:dyDescent="0.2">
      <c r="A190" t="s">
        <v>14597</v>
      </c>
      <c r="B190" t="s">
        <v>14598</v>
      </c>
      <c r="C190" t="s">
        <v>13158</v>
      </c>
      <c r="D190" s="16" t="s">
        <v>19093</v>
      </c>
      <c r="E190" t="str">
        <f>VLOOKUP(A190,银行间数据全集!A:Q,17,0)</f>
        <v>2025-06-13</v>
      </c>
      <c r="P190" s="16"/>
    </row>
    <row r="191" spans="1:16" x14ac:dyDescent="0.2">
      <c r="A191" t="s">
        <v>4727</v>
      </c>
      <c r="B191" t="s">
        <v>4728</v>
      </c>
      <c r="C191" t="s">
        <v>1085</v>
      </c>
      <c r="D191" s="16" t="s">
        <v>19093</v>
      </c>
      <c r="E191" t="str">
        <f>VLOOKUP(A191,银行间数据全集!A:Q,17,0)</f>
        <v>2025-07-15</v>
      </c>
      <c r="P191" s="16"/>
    </row>
    <row r="192" spans="1:16" x14ac:dyDescent="0.2">
      <c r="A192" t="s">
        <v>19182</v>
      </c>
      <c r="B192" t="s">
        <v>19183</v>
      </c>
      <c r="C192" t="s">
        <v>1493</v>
      </c>
      <c r="D192" s="16" t="s">
        <v>19093</v>
      </c>
      <c r="E192" t="str">
        <f>VLOOKUP(A192,银行间数据全集!A:Q,17,0)</f>
        <v>2025-08-13</v>
      </c>
      <c r="P192" s="16"/>
    </row>
    <row r="193" spans="1:16" x14ac:dyDescent="0.2">
      <c r="A193" t="s">
        <v>14601</v>
      </c>
      <c r="B193" t="s">
        <v>14602</v>
      </c>
      <c r="C193" t="s">
        <v>14105</v>
      </c>
      <c r="D193" s="16" t="s">
        <v>19093</v>
      </c>
      <c r="E193" t="str">
        <f>VLOOKUP(A193,银行间数据全集!A:Q,17,0)</f>
        <v>2025-08-16</v>
      </c>
      <c r="P193" s="16"/>
    </row>
    <row r="194" spans="1:16" x14ac:dyDescent="0.2">
      <c r="A194" t="s">
        <v>14806</v>
      </c>
      <c r="B194" t="s">
        <v>14807</v>
      </c>
      <c r="C194" t="s">
        <v>14621</v>
      </c>
      <c r="D194" s="16" t="s">
        <v>19093</v>
      </c>
      <c r="E194" t="str">
        <f>VLOOKUP(A194,银行间数据全集!A:Q,17,0)</f>
        <v>2025-11-28</v>
      </c>
      <c r="P194" s="16"/>
    </row>
    <row r="195" spans="1:16" x14ac:dyDescent="0.2">
      <c r="A195" t="s">
        <v>14837</v>
      </c>
      <c r="B195" t="s">
        <v>14838</v>
      </c>
      <c r="C195" t="s">
        <v>14839</v>
      </c>
      <c r="D195" s="16" t="s">
        <v>19093</v>
      </c>
      <c r="E195" t="s">
        <v>16240</v>
      </c>
      <c r="P195" s="16"/>
    </row>
    <row r="196" spans="1:16" x14ac:dyDescent="0.2">
      <c r="A196" t="s">
        <v>12653</v>
      </c>
      <c r="B196" t="s">
        <v>12654</v>
      </c>
      <c r="C196" t="s">
        <v>499</v>
      </c>
      <c r="D196" s="16" t="s">
        <v>19093</v>
      </c>
      <c r="E196" t="e">
        <f>VLOOKUP(A196,银行间数据全集!A:Q,17,0)</f>
        <v>#N/A</v>
      </c>
      <c r="P196" s="16"/>
    </row>
    <row r="197" spans="1:16" x14ac:dyDescent="0.2">
      <c r="A197" t="s">
        <v>15047</v>
      </c>
      <c r="B197" t="s">
        <v>15048</v>
      </c>
      <c r="C197" t="s">
        <v>11971</v>
      </c>
      <c r="D197" s="16" t="s">
        <v>19093</v>
      </c>
      <c r="E197" t="str">
        <f>VLOOKUP(A197,银行间数据全集!A:Q,17,0)</f>
        <v>2026-01-29</v>
      </c>
      <c r="P197" s="16"/>
    </row>
    <row r="198" spans="1:16" x14ac:dyDescent="0.2">
      <c r="A198" t="s">
        <v>15103</v>
      </c>
      <c r="B198" t="s">
        <v>15104</v>
      </c>
      <c r="C198" t="s">
        <v>15105</v>
      </c>
      <c r="D198" s="16" t="s">
        <v>19093</v>
      </c>
      <c r="E198" t="str">
        <f>VLOOKUP(A198,银行间数据全集!A:Q,17,0)</f>
        <v>2026-03-04</v>
      </c>
      <c r="P198" s="16"/>
    </row>
    <row r="199" spans="1:16" x14ac:dyDescent="0.2">
      <c r="A199" t="s">
        <v>15119</v>
      </c>
      <c r="B199" t="s">
        <v>15120</v>
      </c>
      <c r="C199" t="s">
        <v>15121</v>
      </c>
      <c r="D199" s="16" t="s">
        <v>19093</v>
      </c>
      <c r="E199" t="str">
        <f>VLOOKUP(A199,银行间数据全集!A:Q,17,0)</f>
        <v>2026-03-14</v>
      </c>
      <c r="P199" s="16"/>
    </row>
    <row r="200" spans="1:16" x14ac:dyDescent="0.2">
      <c r="A200" t="s">
        <v>15241</v>
      </c>
      <c r="B200" t="s">
        <v>15242</v>
      </c>
      <c r="C200" t="s">
        <v>15243</v>
      </c>
      <c r="D200" s="16" t="s">
        <v>19093</v>
      </c>
      <c r="E200" t="str">
        <f>VLOOKUP(A200,银行间数据全集!A:Q,17,0)</f>
        <v>2026-04-23</v>
      </c>
      <c r="P200" s="16"/>
    </row>
    <row r="201" spans="1:16" x14ac:dyDescent="0.2">
      <c r="A201" s="34" t="s">
        <v>13280</v>
      </c>
      <c r="B201" s="34" t="s">
        <v>13281</v>
      </c>
      <c r="C201" s="34" t="s">
        <v>1105</v>
      </c>
      <c r="D201" s="16" t="s">
        <v>19093</v>
      </c>
      <c r="E201" t="s">
        <v>17628</v>
      </c>
      <c r="P201" s="16"/>
    </row>
    <row r="202" spans="1:16" x14ac:dyDescent="0.2">
      <c r="A202" t="s">
        <v>15426</v>
      </c>
      <c r="B202" t="s">
        <v>15427</v>
      </c>
      <c r="C202" t="s">
        <v>15298</v>
      </c>
      <c r="D202" s="16" t="s">
        <v>19093</v>
      </c>
      <c r="E202" t="str">
        <f>VLOOKUP(A202,银行间数据全集!A:Q,17,0)</f>
        <v>2026-08-26</v>
      </c>
      <c r="P202" s="16"/>
    </row>
    <row r="203" spans="1:16" x14ac:dyDescent="0.2">
      <c r="A203" t="s">
        <v>15806</v>
      </c>
      <c r="B203" t="s">
        <v>15807</v>
      </c>
      <c r="C203" t="s">
        <v>15808</v>
      </c>
      <c r="D203" s="16" t="s">
        <v>19093</v>
      </c>
      <c r="E203" t="str">
        <f>VLOOKUP(A203,银行间数据全集!A:Q,17,0)</f>
        <v>2030-04-20</v>
      </c>
      <c r="P203" s="16"/>
    </row>
    <row r="204" spans="1:16" x14ac:dyDescent="0.2">
      <c r="A204" t="s">
        <v>5224</v>
      </c>
      <c r="B204" t="s">
        <v>5225</v>
      </c>
      <c r="C204" t="s">
        <v>4994</v>
      </c>
      <c r="D204" s="16" t="s">
        <v>19093</v>
      </c>
      <c r="E204" t="str">
        <f>VLOOKUP(A204,银行间数据全集!A:Q,17,0)</f>
        <v>2023-12-28</v>
      </c>
      <c r="P204" s="16"/>
    </row>
    <row r="205" spans="1:16" x14ac:dyDescent="0.2">
      <c r="A205" t="s">
        <v>14791</v>
      </c>
      <c r="B205" t="s">
        <v>14792</v>
      </c>
      <c r="C205" t="s">
        <v>14793</v>
      </c>
      <c r="D205" s="16" t="s">
        <v>19093</v>
      </c>
      <c r="E205" t="str">
        <f>VLOOKUP(A205,银行间数据全集!A:Q,17,0)</f>
        <v>2025-11-15</v>
      </c>
      <c r="P205" s="16"/>
    </row>
    <row r="206" spans="1:16" x14ac:dyDescent="0.2">
      <c r="A206" t="s">
        <v>15040</v>
      </c>
      <c r="B206" t="s">
        <v>15041</v>
      </c>
      <c r="C206" t="s">
        <v>15042</v>
      </c>
      <c r="D206" s="16" t="s">
        <v>19093</v>
      </c>
      <c r="E206" t="str">
        <f>VLOOKUP(A206,银行间数据全集!A:Q,17,0)</f>
        <v>2026-01-24</v>
      </c>
      <c r="P206" s="16"/>
    </row>
    <row r="207" spans="1:16" x14ac:dyDescent="0.2">
      <c r="A207" t="s">
        <v>5989</v>
      </c>
      <c r="B207" t="s">
        <v>5990</v>
      </c>
      <c r="C207" t="s">
        <v>5019</v>
      </c>
      <c r="D207" s="16" t="s">
        <v>19093</v>
      </c>
      <c r="E207" t="str">
        <f>VLOOKUP(A207,银行间数据全集!A:Q,17,0)</f>
        <v>2022-01-19</v>
      </c>
      <c r="P207" s="16"/>
    </row>
    <row r="208" spans="1:16" x14ac:dyDescent="0.2">
      <c r="A208" t="s">
        <v>5680</v>
      </c>
      <c r="B208" t="s">
        <v>5681</v>
      </c>
      <c r="C208" t="s">
        <v>5019</v>
      </c>
      <c r="D208" s="16" t="s">
        <v>19093</v>
      </c>
      <c r="E208" t="str">
        <f>VLOOKUP(A208,银行间数据全集!A:Q,17,0)</f>
        <v>2022-01-11</v>
      </c>
      <c r="P208" s="16"/>
    </row>
    <row r="209" spans="1:16" x14ac:dyDescent="0.2">
      <c r="A209" t="s">
        <v>5520</v>
      </c>
      <c r="B209" t="s">
        <v>5521</v>
      </c>
      <c r="C209" t="s">
        <v>5053</v>
      </c>
      <c r="D209" s="16" t="s">
        <v>19093</v>
      </c>
      <c r="E209" t="str">
        <f>VLOOKUP(A209,银行间数据全集!A:Q,17,0)</f>
        <v>2021-10-28</v>
      </c>
      <c r="P209" s="16"/>
    </row>
    <row r="210" spans="1:16" x14ac:dyDescent="0.2">
      <c r="A210" t="s">
        <v>7053</v>
      </c>
      <c r="B210" t="s">
        <v>7054</v>
      </c>
      <c r="C210" t="s">
        <v>5053</v>
      </c>
      <c r="D210" s="16" t="s">
        <v>19093</v>
      </c>
      <c r="E210" t="str">
        <f>VLOOKUP(A210,银行间数据全集!A:Q,17,0)</f>
        <v>2023-07-30</v>
      </c>
      <c r="P210" s="16"/>
    </row>
    <row r="211" spans="1:16" x14ac:dyDescent="0.2">
      <c r="A211" t="s">
        <v>3365</v>
      </c>
      <c r="B211" t="s">
        <v>3366</v>
      </c>
      <c r="C211" t="s">
        <v>1329</v>
      </c>
      <c r="D211" s="16" t="s">
        <v>19093</v>
      </c>
      <c r="E211" t="str">
        <f>VLOOKUP(A211,银行间数据全集!A:Q,17,0)</f>
        <v>2022-08-23</v>
      </c>
      <c r="P211" s="16"/>
    </row>
    <row r="212" spans="1:16" x14ac:dyDescent="0.2">
      <c r="A212" t="s">
        <v>6263</v>
      </c>
      <c r="B212" t="s">
        <v>6264</v>
      </c>
      <c r="C212" t="s">
        <v>6225</v>
      </c>
      <c r="D212" s="16" t="s">
        <v>19093</v>
      </c>
      <c r="E212" t="e">
        <f>VLOOKUP(A212,银行间数据全集!A:Q,17,0)</f>
        <v>#N/A</v>
      </c>
      <c r="P212" s="16"/>
    </row>
    <row r="213" spans="1:16" x14ac:dyDescent="0.2">
      <c r="A213" t="s">
        <v>6576</v>
      </c>
      <c r="B213" t="s">
        <v>6577</v>
      </c>
      <c r="C213" t="s">
        <v>277</v>
      </c>
      <c r="D213" s="16" t="s">
        <v>19093</v>
      </c>
      <c r="E213" t="str">
        <f>VLOOKUP(A213,银行间数据全集!A:Q,17,0)</f>
        <v>2021-04-12</v>
      </c>
      <c r="P213" s="16"/>
    </row>
    <row r="214" spans="1:16" x14ac:dyDescent="0.2">
      <c r="A214" t="s">
        <v>8365</v>
      </c>
      <c r="B214" t="s">
        <v>8366</v>
      </c>
      <c r="C214" t="s">
        <v>277</v>
      </c>
      <c r="D214" s="16" t="s">
        <v>19093</v>
      </c>
      <c r="E214" t="str">
        <f>VLOOKUP(A214,银行间数据全集!A:Q,17,0)</f>
        <v>2022-04-12</v>
      </c>
      <c r="P214" s="16"/>
    </row>
    <row r="215" spans="1:16" x14ac:dyDescent="0.2">
      <c r="A215" t="s">
        <v>14684</v>
      </c>
      <c r="B215" t="s">
        <v>14685</v>
      </c>
      <c r="C215" t="s">
        <v>14686</v>
      </c>
      <c r="D215" s="16" t="s">
        <v>19093</v>
      </c>
      <c r="E215" t="str">
        <f>VLOOKUP(A215,银行间数据全集!A:Q,17,0)</f>
        <v>2023-09-14</v>
      </c>
      <c r="P215" s="16"/>
    </row>
    <row r="216" spans="1:16" x14ac:dyDescent="0.2">
      <c r="A216" t="s">
        <v>6514</v>
      </c>
      <c r="B216" t="s">
        <v>6515</v>
      </c>
      <c r="C216" t="s">
        <v>6516</v>
      </c>
      <c r="D216" s="16" t="s">
        <v>19093</v>
      </c>
      <c r="E216" t="str">
        <f>VLOOKUP(A216,银行间数据全集!A:Q,17,0)</f>
        <v>2021-03-29</v>
      </c>
      <c r="P216" s="16"/>
    </row>
    <row r="217" spans="1:16" x14ac:dyDescent="0.2">
      <c r="A217" t="s">
        <v>9271</v>
      </c>
      <c r="B217" t="s">
        <v>9272</v>
      </c>
      <c r="C217" t="s">
        <v>6</v>
      </c>
      <c r="D217" s="16" t="s">
        <v>19093</v>
      </c>
      <c r="E217" t="str">
        <f>VLOOKUP(A217,银行间数据全集!A:Q,17,0)</f>
        <v>2022-09-26</v>
      </c>
      <c r="P217" s="16"/>
    </row>
    <row r="218" spans="1:16" x14ac:dyDescent="0.2">
      <c r="A218" t="s">
        <v>2484</v>
      </c>
      <c r="B218" t="s">
        <v>2485</v>
      </c>
      <c r="C218" t="s">
        <v>897</v>
      </c>
      <c r="D218" s="16" t="s">
        <v>19093</v>
      </c>
      <c r="E218" t="str">
        <f>VLOOKUP(A218,银行间数据全集!A:Q,17,0)</f>
        <v>2024-01-16</v>
      </c>
      <c r="P218" s="16"/>
    </row>
    <row r="219" spans="1:16" x14ac:dyDescent="0.2">
      <c r="A219" t="s">
        <v>15891</v>
      </c>
      <c r="B219" t="s">
        <v>15892</v>
      </c>
      <c r="C219" t="s">
        <v>15893</v>
      </c>
      <c r="D219" s="16" t="s">
        <v>19093</v>
      </c>
      <c r="E219" t="str">
        <f>VLOOKUP(A219,银行间数据全集!A:Q,17,0)</f>
        <v>2027-06-10</v>
      </c>
      <c r="P219" s="16"/>
    </row>
    <row r="220" spans="1:16" x14ac:dyDescent="0.2">
      <c r="A220" t="s">
        <v>5487</v>
      </c>
      <c r="B220" t="s">
        <v>5488</v>
      </c>
      <c r="C220" t="s">
        <v>244</v>
      </c>
      <c r="D220" s="16" t="s">
        <v>19093</v>
      </c>
      <c r="E220" t="str">
        <f>VLOOKUP(A220,银行间数据全集!A:Q,17,0)</f>
        <v>2021-09-26</v>
      </c>
      <c r="P220" s="16"/>
    </row>
    <row r="221" spans="1:16" x14ac:dyDescent="0.2">
      <c r="A221" t="s">
        <v>19604</v>
      </c>
      <c r="B221" t="s">
        <v>19605</v>
      </c>
      <c r="C221" t="s">
        <v>493</v>
      </c>
      <c r="D221" s="16" t="s">
        <v>19093</v>
      </c>
      <c r="E221" t="str">
        <f>VLOOKUP(A221,银行间数据全集!A:Q,17,0)</f>
        <v>2023-08-17</v>
      </c>
      <c r="P221" s="16"/>
    </row>
    <row r="222" spans="1:16" x14ac:dyDescent="0.2">
      <c r="A222" t="s">
        <v>7433</v>
      </c>
      <c r="B222" t="s">
        <v>7434</v>
      </c>
      <c r="C222" t="s">
        <v>277</v>
      </c>
      <c r="D222" s="16" t="s">
        <v>19093</v>
      </c>
      <c r="E222" t="str">
        <f>VLOOKUP(A222,银行间数据全集!A:Q,17,0)</f>
        <v>2021-10-22</v>
      </c>
      <c r="P222" s="16"/>
    </row>
    <row r="223" spans="1:16" x14ac:dyDescent="0.2">
      <c r="A223" t="s">
        <v>8142</v>
      </c>
      <c r="B223" t="s">
        <v>8143</v>
      </c>
      <c r="C223" t="s">
        <v>6</v>
      </c>
      <c r="D223" s="16" t="s">
        <v>19093</v>
      </c>
      <c r="E223" t="str">
        <f>VLOOKUP(A223,银行间数据全集!A:Q,17,0)</f>
        <v>2023-03-13</v>
      </c>
      <c r="P223" s="16"/>
    </row>
    <row r="224" spans="1:16" x14ac:dyDescent="0.2">
      <c r="A224" t="s">
        <v>7403</v>
      </c>
      <c r="B224" t="s">
        <v>7404</v>
      </c>
      <c r="C224" t="s">
        <v>291</v>
      </c>
      <c r="D224" s="16" t="s">
        <v>19093</v>
      </c>
      <c r="E224" t="e">
        <f>VLOOKUP(A224,银行间数据全集!A:Q,17,0)</f>
        <v>#N/A</v>
      </c>
      <c r="P224" s="16"/>
    </row>
    <row r="225" spans="1:16" x14ac:dyDescent="0.2">
      <c r="A225" t="s">
        <v>6054</v>
      </c>
      <c r="B225" t="s">
        <v>6055</v>
      </c>
      <c r="C225" t="s">
        <v>1320</v>
      </c>
      <c r="D225" s="16" t="s">
        <v>19093</v>
      </c>
      <c r="E225" t="str">
        <f>VLOOKUP(A225,银行间数据全集!A:Q,17,0)</f>
        <v>2023-04-14</v>
      </c>
      <c r="P225" s="16"/>
    </row>
    <row r="226" spans="1:16" x14ac:dyDescent="0.2">
      <c r="A226" t="s">
        <v>7588</v>
      </c>
      <c r="B226" t="s">
        <v>7589</v>
      </c>
      <c r="C226" t="s">
        <v>105</v>
      </c>
      <c r="D226" s="16" t="s">
        <v>19093</v>
      </c>
      <c r="E226" t="e">
        <f>VLOOKUP(A226,银行间数据全集!A:Q,17,0)</f>
        <v>#N/A</v>
      </c>
      <c r="F226" s="16" t="s">
        <v>20873</v>
      </c>
    </row>
    <row r="227" spans="1:16" x14ac:dyDescent="0.2">
      <c r="A227" t="s">
        <v>5525</v>
      </c>
      <c r="B227" t="s">
        <v>5526</v>
      </c>
      <c r="C227" t="s">
        <v>5527</v>
      </c>
      <c r="D227" s="16" t="s">
        <v>19093</v>
      </c>
      <c r="E227" t="str">
        <f>VLOOKUP(A227,银行间数据全集!A:Q,17,0)</f>
        <v>2021-11-14</v>
      </c>
    </row>
    <row r="228" spans="1:16" x14ac:dyDescent="0.2">
      <c r="A228" t="s">
        <v>1487</v>
      </c>
      <c r="B228" t="s">
        <v>1488</v>
      </c>
      <c r="C228" t="s">
        <v>318</v>
      </c>
      <c r="D228" s="16" t="s">
        <v>19093</v>
      </c>
      <c r="E228" t="str">
        <f>VLOOKUP(A228,银行间数据全集!A:Q,17,0)</f>
        <v>2022-11-09</v>
      </c>
      <c r="F228" s="16" t="s">
        <v>20873</v>
      </c>
    </row>
    <row r="229" spans="1:16" x14ac:dyDescent="0.2">
      <c r="A229" t="s">
        <v>7513</v>
      </c>
      <c r="B229" t="s">
        <v>7514</v>
      </c>
      <c r="C229" t="s">
        <v>407</v>
      </c>
      <c r="D229" s="16" t="s">
        <v>19093</v>
      </c>
      <c r="E229" t="e">
        <f>VLOOKUP(A229,银行间数据全集!A:Q,17,0)</f>
        <v>#N/A</v>
      </c>
      <c r="F229" s="16" t="s">
        <v>20873</v>
      </c>
    </row>
    <row r="230" spans="1:16" x14ac:dyDescent="0.2">
      <c r="A230" t="s">
        <v>6369</v>
      </c>
      <c r="B230" t="s">
        <v>6370</v>
      </c>
      <c r="C230" t="s">
        <v>298</v>
      </c>
      <c r="D230" s="16" t="s">
        <v>19093</v>
      </c>
      <c r="E230" t="str">
        <f>VLOOKUP(A230,银行间数据全集!A:Q,17,0)</f>
        <v>2021-03-15</v>
      </c>
      <c r="F230" s="16" t="s">
        <v>20873</v>
      </c>
    </row>
    <row r="231" spans="1:16" x14ac:dyDescent="0.2">
      <c r="A231" t="s">
        <v>6182</v>
      </c>
      <c r="B231" t="s">
        <v>6183</v>
      </c>
      <c r="C231" t="s">
        <v>1493</v>
      </c>
      <c r="D231" s="16" t="s">
        <v>19093</v>
      </c>
      <c r="E231" t="str">
        <f>VLOOKUP(A231,银行间数据全集!A:Q,17,0)</f>
        <v>2022-11-01</v>
      </c>
      <c r="F231" s="16" t="s">
        <v>20873</v>
      </c>
    </row>
    <row r="232" spans="1:16" x14ac:dyDescent="0.2">
      <c r="A232" t="s">
        <v>15097</v>
      </c>
      <c r="B232" t="s">
        <v>15098</v>
      </c>
      <c r="C232" t="s">
        <v>14182</v>
      </c>
      <c r="D232" s="16" t="s">
        <v>19093</v>
      </c>
      <c r="E232" t="str">
        <f>VLOOKUP(A232,银行间数据全集!A:Q,17,0)</f>
        <v>2029-03-07</v>
      </c>
      <c r="F232" s="16" t="s">
        <v>20873</v>
      </c>
    </row>
    <row r="233" spans="1:16" x14ac:dyDescent="0.2">
      <c r="A233" t="s">
        <v>6506</v>
      </c>
      <c r="B233" t="s">
        <v>6507</v>
      </c>
      <c r="C233" t="s">
        <v>6067</v>
      </c>
      <c r="D233" s="16" t="s">
        <v>19093</v>
      </c>
      <c r="E233" t="str">
        <f>VLOOKUP(A233,银行间数据全集!A:Q,17,0)</f>
        <v>2021-03-29</v>
      </c>
      <c r="F233" s="16" t="s">
        <v>20873</v>
      </c>
    </row>
    <row r="234" spans="1:16" x14ac:dyDescent="0.2">
      <c r="A234" t="s">
        <v>7947</v>
      </c>
      <c r="B234" t="s">
        <v>7948</v>
      </c>
      <c r="C234" t="s">
        <v>39</v>
      </c>
      <c r="D234" s="16" t="s">
        <v>19093</v>
      </c>
      <c r="E234" t="str">
        <f>VLOOKUP(A234,银行间数据全集!A:Q,17,0)</f>
        <v>2022-01-28</v>
      </c>
      <c r="F234" s="16" t="s">
        <v>20873</v>
      </c>
    </row>
    <row r="235" spans="1:16" x14ac:dyDescent="0.2">
      <c r="A235" t="s">
        <v>15898</v>
      </c>
      <c r="B235" t="s">
        <v>15899</v>
      </c>
      <c r="C235" t="s">
        <v>13221</v>
      </c>
      <c r="D235" s="16" t="s">
        <v>19093</v>
      </c>
      <c r="E235" t="str">
        <f>VLOOKUP(A235,银行间数据全集!A:Q,17,0)</f>
        <v>2027-06-22</v>
      </c>
    </row>
    <row r="236" spans="1:16" x14ac:dyDescent="0.2">
      <c r="A236" t="s">
        <v>6491</v>
      </c>
      <c r="B236" t="s">
        <v>6492</v>
      </c>
      <c r="C236" t="s">
        <v>5710</v>
      </c>
      <c r="D236" s="16" t="s">
        <v>19093</v>
      </c>
      <c r="E236" t="str">
        <f>VLOOKUP(A236,银行间数据全集!A:Q,17,0)</f>
        <v>2021-03-28</v>
      </c>
      <c r="F236" s="16" t="s">
        <v>20873</v>
      </c>
    </row>
    <row r="237" spans="1:16" x14ac:dyDescent="0.2">
      <c r="A237" t="s">
        <v>1228</v>
      </c>
      <c r="B237" t="s">
        <v>1229</v>
      </c>
      <c r="C237" t="s">
        <v>511</v>
      </c>
      <c r="D237" s="16" t="s">
        <v>19093</v>
      </c>
      <c r="E237" t="e">
        <f>VLOOKUP(A237,银行间数据全集!A:Q,17,0)</f>
        <v>#N/A</v>
      </c>
      <c r="F237" s="16" t="s">
        <v>20873</v>
      </c>
    </row>
    <row r="238" spans="1:16" x14ac:dyDescent="0.2">
      <c r="A238" t="s">
        <v>5077</v>
      </c>
      <c r="B238" t="s">
        <v>5078</v>
      </c>
      <c r="C238" t="s">
        <v>4964</v>
      </c>
      <c r="D238" s="16" t="s">
        <v>19093</v>
      </c>
      <c r="E238" t="str">
        <f>VLOOKUP(A238,银行间数据全集!A:Q,17,0)</f>
        <v>2021-03-11</v>
      </c>
      <c r="F238" s="16" t="s">
        <v>20873</v>
      </c>
    </row>
    <row r="239" spans="1:16" x14ac:dyDescent="0.2">
      <c r="A239" t="s">
        <v>5016</v>
      </c>
      <c r="B239" t="s">
        <v>5017</v>
      </c>
      <c r="C239" t="s">
        <v>4909</v>
      </c>
      <c r="D239" s="16" t="s">
        <v>19093</v>
      </c>
      <c r="E239" t="e">
        <f>VLOOKUP(A239,银行间数据全集!A:Q,17,0)</f>
        <v>#N/A</v>
      </c>
      <c r="F239" s="16" t="s">
        <v>20873</v>
      </c>
    </row>
    <row r="240" spans="1:16" x14ac:dyDescent="0.2">
      <c r="A240" t="s">
        <v>14627</v>
      </c>
      <c r="B240" t="s">
        <v>14628</v>
      </c>
      <c r="C240" t="s">
        <v>14629</v>
      </c>
      <c r="D240" s="16" t="s">
        <v>19093</v>
      </c>
      <c r="E240" t="str">
        <f>VLOOKUP(A240,银行间数据全集!A:Q,17,0)</f>
        <v>2025-07-24</v>
      </c>
      <c r="F240" s="16"/>
    </row>
    <row r="241" spans="1:6" x14ac:dyDescent="0.2">
      <c r="A241" t="s">
        <v>5273</v>
      </c>
      <c r="B241" t="s">
        <v>5274</v>
      </c>
      <c r="C241" t="s">
        <v>4796</v>
      </c>
      <c r="D241" s="16" t="s">
        <v>19093</v>
      </c>
      <c r="E241" t="e">
        <f>VLOOKUP(A241,银行间数据全集!A:Q,17,0)</f>
        <v>#N/A</v>
      </c>
      <c r="F241" s="16" t="s">
        <v>20873</v>
      </c>
    </row>
    <row r="242" spans="1:6" x14ac:dyDescent="0.2">
      <c r="A242" t="s">
        <v>3101</v>
      </c>
      <c r="B242" t="s">
        <v>3102</v>
      </c>
      <c r="C242" t="s">
        <v>1878</v>
      </c>
      <c r="D242" s="16" t="s">
        <v>19093</v>
      </c>
      <c r="E242" t="str">
        <f>VLOOKUP(A242,银行间数据全集!A:Q,17,0)</f>
        <v>2022-05-16</v>
      </c>
      <c r="F242" s="16" t="s">
        <v>20873</v>
      </c>
    </row>
    <row r="243" spans="1:6" x14ac:dyDescent="0.2">
      <c r="A243" t="s">
        <v>1876</v>
      </c>
      <c r="B243" t="s">
        <v>1877</v>
      </c>
      <c r="C243" t="s">
        <v>1878</v>
      </c>
      <c r="D243" s="16" t="s">
        <v>19093</v>
      </c>
      <c r="E243" t="str">
        <f>VLOOKUP(A243,银行间数据全集!A:Q,17,0)</f>
        <v>2021-05-18</v>
      </c>
      <c r="F243" s="16" t="s">
        <v>20873</v>
      </c>
    </row>
    <row r="244" spans="1:6" x14ac:dyDescent="0.2">
      <c r="A244" t="s">
        <v>3135</v>
      </c>
      <c r="B244" t="s">
        <v>3136</v>
      </c>
      <c r="C244" t="s">
        <v>1878</v>
      </c>
      <c r="D244" s="16" t="s">
        <v>19093</v>
      </c>
      <c r="E244" t="e">
        <f>VLOOKUP(A244,银行间数据全集!A:Q,17,0)</f>
        <v>#N/A</v>
      </c>
      <c r="F244" s="16" t="s">
        <v>20873</v>
      </c>
    </row>
    <row r="245" spans="1:6" x14ac:dyDescent="0.2">
      <c r="A245" t="s">
        <v>3850</v>
      </c>
      <c r="B245" t="s">
        <v>3851</v>
      </c>
      <c r="C245" t="s">
        <v>54</v>
      </c>
      <c r="D245" s="16" t="s">
        <v>19093</v>
      </c>
      <c r="E245" t="str">
        <f>VLOOKUP(A245,银行间数据全集!A:Q,17,0)</f>
        <v>2023-01-20</v>
      </c>
    </row>
    <row r="246" spans="1:6" x14ac:dyDescent="0.2">
      <c r="A246" t="s">
        <v>14769</v>
      </c>
      <c r="B246" t="s">
        <v>14770</v>
      </c>
      <c r="C246" t="s">
        <v>14686</v>
      </c>
      <c r="D246" s="16" t="s">
        <v>19093</v>
      </c>
      <c r="E246" t="str">
        <f>VLOOKUP(A246,银行间数据全集!A:Q,17,0)</f>
        <v>2023-11-05</v>
      </c>
    </row>
    <row r="247" spans="1:6" x14ac:dyDescent="0.2">
      <c r="A247" t="s">
        <v>14675</v>
      </c>
      <c r="B247" t="s">
        <v>14676</v>
      </c>
      <c r="C247" t="s">
        <v>14354</v>
      </c>
      <c r="D247" s="16" t="s">
        <v>19093</v>
      </c>
      <c r="E247" t="str">
        <f>VLOOKUP(A247,银行间数据全集!A:Q,17,0)</f>
        <v>2025-09-06</v>
      </c>
    </row>
    <row r="248" spans="1:6" x14ac:dyDescent="0.2">
      <c r="A248" t="s">
        <v>11225</v>
      </c>
      <c r="B248" t="s">
        <v>11226</v>
      </c>
      <c r="C248" t="s">
        <v>110</v>
      </c>
      <c r="D248" s="16" t="s">
        <v>19093</v>
      </c>
      <c r="E248" t="str">
        <f>VLOOKUP(A248,银行间数据全集!A:Q,17,0)</f>
        <v>2023-06-23</v>
      </c>
    </row>
    <row r="249" spans="1:6" x14ac:dyDescent="0.2">
      <c r="A249" t="s">
        <v>15291</v>
      </c>
      <c r="B249" t="s">
        <v>15292</v>
      </c>
      <c r="C249" t="s">
        <v>14445</v>
      </c>
      <c r="D249" s="16" t="s">
        <v>19093</v>
      </c>
      <c r="E249" t="str">
        <f>VLOOKUP(A249,银行间数据全集!A:Q,17,0)</f>
        <v>2026-05-06</v>
      </c>
    </row>
    <row r="250" spans="1:6" x14ac:dyDescent="0.2">
      <c r="A250" t="s">
        <v>515</v>
      </c>
      <c r="B250" t="s">
        <v>516</v>
      </c>
      <c r="C250" t="s">
        <v>511</v>
      </c>
      <c r="D250" s="16" t="s">
        <v>19093</v>
      </c>
      <c r="E250" t="e">
        <f>VLOOKUP(A250,银行间数据全集!A:Q,17,0)</f>
        <v>#N/A</v>
      </c>
    </row>
    <row r="251" spans="1:6" x14ac:dyDescent="0.2">
      <c r="A251" t="s">
        <v>14687</v>
      </c>
      <c r="B251" t="s">
        <v>14688</v>
      </c>
      <c r="C251" t="s">
        <v>14686</v>
      </c>
      <c r="D251" s="16" t="s">
        <v>19093</v>
      </c>
      <c r="E251" t="str">
        <f>VLOOKUP(A251,银行间数据全集!A:Q,17,0)</f>
        <v>2023-09-14</v>
      </c>
    </row>
    <row r="252" spans="1:6" x14ac:dyDescent="0.2">
      <c r="A252" t="s">
        <v>1321</v>
      </c>
      <c r="B252" t="s">
        <v>1322</v>
      </c>
      <c r="C252" t="s">
        <v>139</v>
      </c>
      <c r="D252" s="16" t="s">
        <v>19093</v>
      </c>
      <c r="E252" t="str">
        <f>VLOOKUP(A252,银行间数据全集!A:Q,17,0)</f>
        <v>2022-10-30</v>
      </c>
      <c r="F252" s="16" t="s">
        <v>20873</v>
      </c>
    </row>
    <row r="253" spans="1:6" x14ac:dyDescent="0.2">
      <c r="A253" t="s">
        <v>5569</v>
      </c>
      <c r="B253" t="s">
        <v>5570</v>
      </c>
      <c r="C253" t="s">
        <v>1031</v>
      </c>
      <c r="D253" s="16" t="s">
        <v>19093</v>
      </c>
      <c r="E253" t="str">
        <f>VLOOKUP(A253,银行间数据全集!A:Q,17,0)</f>
        <v>2021-08-30</v>
      </c>
    </row>
    <row r="254" spans="1:6" x14ac:dyDescent="0.2">
      <c r="A254" t="s">
        <v>5195</v>
      </c>
      <c r="B254" t="s">
        <v>5196</v>
      </c>
      <c r="C254" t="s">
        <v>4979</v>
      </c>
      <c r="D254" s="16" t="s">
        <v>19093</v>
      </c>
      <c r="E254" t="str">
        <f>VLOOKUP(A254,银行间数据全集!A:Q,17,0)</f>
        <v>2022-10-24</v>
      </c>
    </row>
    <row r="255" spans="1:6" x14ac:dyDescent="0.2">
      <c r="A255" t="s">
        <v>14682</v>
      </c>
      <c r="B255" t="s">
        <v>14683</v>
      </c>
      <c r="C255" t="s">
        <v>1213</v>
      </c>
      <c r="D255" s="16" t="s">
        <v>19093</v>
      </c>
      <c r="E255" t="str">
        <f>VLOOKUP(A255,银行间数据全集!A:Q,17,0)</f>
        <v>2025-09-11</v>
      </c>
    </row>
    <row r="256" spans="1:6" x14ac:dyDescent="0.2">
      <c r="A256" t="s">
        <v>9688</v>
      </c>
      <c r="B256" t="s">
        <v>9689</v>
      </c>
      <c r="C256" t="s">
        <v>464</v>
      </c>
      <c r="D256" s="16" t="s">
        <v>19093</v>
      </c>
      <c r="E256" t="str">
        <f>VLOOKUP(A256,银行间数据全集!A:Q,17,0)</f>
        <v>2022-12-17</v>
      </c>
    </row>
    <row r="257" spans="1:6" x14ac:dyDescent="0.2">
      <c r="A257" t="s">
        <v>7818</v>
      </c>
      <c r="B257" t="s">
        <v>7819</v>
      </c>
      <c r="C257" t="s">
        <v>493</v>
      </c>
      <c r="D257" s="16" t="s">
        <v>19093</v>
      </c>
      <c r="E257" t="str">
        <f>VLOOKUP(A257,银行间数据全集!A:Q,17,0)</f>
        <v>2022-01-11</v>
      </c>
    </row>
    <row r="258" spans="1:6" x14ac:dyDescent="0.2">
      <c r="A258" t="s">
        <v>20580</v>
      </c>
      <c r="B258" t="s">
        <v>20581</v>
      </c>
      <c r="C258" t="s">
        <v>4796</v>
      </c>
      <c r="D258" s="16" t="s">
        <v>19093</v>
      </c>
      <c r="E258" t="str">
        <f>VLOOKUP(A258,银行间数据全集!A:Q,17,0)</f>
        <v>2022-09-29</v>
      </c>
    </row>
    <row r="259" spans="1:6" x14ac:dyDescent="0.2">
      <c r="A259" t="s">
        <v>6627</v>
      </c>
      <c r="B259" t="s">
        <v>6628</v>
      </c>
      <c r="C259" t="s">
        <v>5509</v>
      </c>
      <c r="D259" s="16" t="s">
        <v>19093</v>
      </c>
      <c r="E259" t="str">
        <f>VLOOKUP(A259,银行间数据全集!A:Q,17,0)</f>
        <v>2023-04-17</v>
      </c>
    </row>
    <row r="260" spans="1:6" x14ac:dyDescent="0.2">
      <c r="A260" t="s">
        <v>2745</v>
      </c>
      <c r="B260" t="s">
        <v>2746</v>
      </c>
      <c r="C260" t="s">
        <v>1213</v>
      </c>
      <c r="D260" s="16" t="s">
        <v>19093</v>
      </c>
      <c r="E260" t="str">
        <f>VLOOKUP(A260,银行间数据全集!A:Q,17,0)</f>
        <v>2024-03-18</v>
      </c>
    </row>
    <row r="261" spans="1:6" x14ac:dyDescent="0.2">
      <c r="A261" t="s">
        <v>10948</v>
      </c>
      <c r="B261" t="s">
        <v>10949</v>
      </c>
      <c r="C261" t="s">
        <v>414</v>
      </c>
      <c r="D261" s="16" t="s">
        <v>19093</v>
      </c>
      <c r="E261" t="str">
        <f>VLOOKUP(A261,银行间数据全集!A:Q,17,0)</f>
        <v>2025-05-18</v>
      </c>
    </row>
    <row r="262" spans="1:6" x14ac:dyDescent="0.2">
      <c r="A262" t="s">
        <v>6563</v>
      </c>
      <c r="B262" t="s">
        <v>6564</v>
      </c>
      <c r="C262" t="s">
        <v>5509</v>
      </c>
      <c r="D262" s="16" t="s">
        <v>19093</v>
      </c>
      <c r="E262" t="str">
        <f>VLOOKUP(A262,银行间数据全集!A:Q,17,0)</f>
        <v>2023-04-10</v>
      </c>
    </row>
    <row r="263" spans="1:6" x14ac:dyDescent="0.2">
      <c r="A263" t="s">
        <v>14857</v>
      </c>
      <c r="B263" t="s">
        <v>14858</v>
      </c>
      <c r="C263" t="s">
        <v>19</v>
      </c>
      <c r="D263" s="16" t="s">
        <v>19093</v>
      </c>
      <c r="E263" t="str">
        <f>VLOOKUP(A263,银行间数据全集!A:Q,17,0)</f>
        <v>2025-12-04</v>
      </c>
    </row>
    <row r="264" spans="1:6" x14ac:dyDescent="0.2">
      <c r="A264" t="s">
        <v>6018</v>
      </c>
      <c r="B264" t="s">
        <v>6019</v>
      </c>
      <c r="C264" t="s">
        <v>1105</v>
      </c>
      <c r="D264" s="16" t="s">
        <v>19093</v>
      </c>
      <c r="E264" t="str">
        <f>VLOOKUP(A264,银行间数据全集!A:Q,17,0)</f>
        <v>2024-10-18</v>
      </c>
    </row>
    <row r="265" spans="1:6" x14ac:dyDescent="0.2">
      <c r="A265" t="s">
        <v>7901</v>
      </c>
      <c r="B265" t="s">
        <v>7902</v>
      </c>
      <c r="C265" t="s">
        <v>6140</v>
      </c>
      <c r="D265" s="16" t="s">
        <v>19093</v>
      </c>
      <c r="E265" t="str">
        <f>VLOOKUP(A265,银行间数据全集!A:Q,17,0)</f>
        <v>2022-01-22</v>
      </c>
      <c r="F265" s="16" t="s">
        <v>20873</v>
      </c>
    </row>
    <row r="266" spans="1:6" x14ac:dyDescent="0.2">
      <c r="A266" t="s">
        <v>8968</v>
      </c>
      <c r="B266" t="s">
        <v>8969</v>
      </c>
      <c r="C266" t="s">
        <v>341</v>
      </c>
      <c r="D266" s="16" t="s">
        <v>19093</v>
      </c>
      <c r="E266" t="str">
        <f>VLOOKUP(A266,银行间数据全集!A:Q,17,0)</f>
        <v>2022-08-13</v>
      </c>
    </row>
    <row r="267" spans="1:6" x14ac:dyDescent="0.2">
      <c r="A267" t="s">
        <v>8852</v>
      </c>
      <c r="B267" t="s">
        <v>8853</v>
      </c>
      <c r="C267" t="s">
        <v>341</v>
      </c>
      <c r="D267" s="16" t="s">
        <v>19093</v>
      </c>
      <c r="E267" t="str">
        <f>VLOOKUP(A267,银行间数据全集!A:Q,17,0)</f>
        <v>2022-07-17</v>
      </c>
    </row>
    <row r="268" spans="1:6" x14ac:dyDescent="0.2">
      <c r="A268" t="s">
        <v>14845</v>
      </c>
      <c r="B268" t="s">
        <v>14846</v>
      </c>
      <c r="C268" t="s">
        <v>1213</v>
      </c>
      <c r="D268" s="16" t="s">
        <v>19093</v>
      </c>
      <c r="E268" t="str">
        <f>VLOOKUP(A268,银行间数据全集!A:Q,17,0)</f>
        <v>2025-12-04</v>
      </c>
    </row>
    <row r="269" spans="1:6" x14ac:dyDescent="0.2">
      <c r="A269" t="s">
        <v>922</v>
      </c>
      <c r="B269" t="s">
        <v>923</v>
      </c>
      <c r="C269" t="s">
        <v>120</v>
      </c>
      <c r="D269" s="16" t="s">
        <v>19093</v>
      </c>
      <c r="E269" t="e">
        <f>VLOOKUP(A269,银行间数据全集!A:Q,17,0)</f>
        <v>#N/A</v>
      </c>
      <c r="F269" s="16" t="s">
        <v>20873</v>
      </c>
    </row>
    <row r="270" spans="1:6" x14ac:dyDescent="0.2">
      <c r="A270" t="s">
        <v>6881</v>
      </c>
      <c r="B270" t="s">
        <v>6882</v>
      </c>
      <c r="C270" t="s">
        <v>209</v>
      </c>
      <c r="D270" s="16" t="s">
        <v>19093</v>
      </c>
      <c r="E270" t="str">
        <f>VLOOKUP(A270,银行间数据全集!A:Q,17,0)</f>
        <v>2021-09-25</v>
      </c>
    </row>
    <row r="271" spans="1:6" x14ac:dyDescent="0.2">
      <c r="A271" t="s">
        <v>6336</v>
      </c>
      <c r="B271" t="s">
        <v>6337</v>
      </c>
      <c r="C271" t="s">
        <v>5710</v>
      </c>
      <c r="D271" s="16" t="s">
        <v>19093</v>
      </c>
      <c r="E271" t="str">
        <f>VLOOKUP(A271,银行间数据全集!A:Q,17,0)</f>
        <v>2021-03-20</v>
      </c>
    </row>
    <row r="272" spans="1:6" x14ac:dyDescent="0.2">
      <c r="A272" t="s">
        <v>4998</v>
      </c>
      <c r="B272" t="s">
        <v>4999</v>
      </c>
      <c r="C272" t="s">
        <v>564</v>
      </c>
      <c r="D272" s="16" t="s">
        <v>19093</v>
      </c>
      <c r="E272" t="e">
        <f>VLOOKUP(A272,银行间数据全集!A:Q,17,0)</f>
        <v>#N/A</v>
      </c>
    </row>
    <row r="273" spans="1:6" x14ac:dyDescent="0.2">
      <c r="A273" t="s">
        <v>15153</v>
      </c>
      <c r="B273" t="s">
        <v>15154</v>
      </c>
      <c r="C273" t="s">
        <v>14174</v>
      </c>
      <c r="D273" s="16" t="s">
        <v>19093</v>
      </c>
      <c r="E273" t="str">
        <f>VLOOKUP(A273,银行间数据全集!A:Q,17,0)</f>
        <v>2026-03-25</v>
      </c>
    </row>
    <row r="274" spans="1:6" x14ac:dyDescent="0.2">
      <c r="A274" t="s">
        <v>2450</v>
      </c>
      <c r="B274" t="s">
        <v>2451</v>
      </c>
      <c r="C274" t="s">
        <v>1025</v>
      </c>
      <c r="D274" s="16" t="s">
        <v>19093</v>
      </c>
      <c r="E274" t="str">
        <f>VLOOKUP(A274,银行间数据全集!A:Q,17,0)</f>
        <v>2022-01-11</v>
      </c>
      <c r="F274" s="16" t="s">
        <v>20873</v>
      </c>
    </row>
    <row r="275" spans="1:6" x14ac:dyDescent="0.2">
      <c r="A275" t="s">
        <v>15727</v>
      </c>
      <c r="B275" t="s">
        <v>15728</v>
      </c>
      <c r="C275" t="s">
        <v>15243</v>
      </c>
      <c r="D275" s="16" t="s">
        <v>19093</v>
      </c>
      <c r="E275" t="str">
        <f>VLOOKUP(A275,银行间数据全集!A:Q,17,0)</f>
        <v>2027-03-13</v>
      </c>
    </row>
    <row r="276" spans="1:6" x14ac:dyDescent="0.2">
      <c r="A276" t="s">
        <v>2472</v>
      </c>
      <c r="B276" t="s">
        <v>2473</v>
      </c>
      <c r="C276" t="s">
        <v>1385</v>
      </c>
      <c r="D276" s="16" t="s">
        <v>19093</v>
      </c>
      <c r="E276" t="str">
        <f>VLOOKUP(A276,银行间数据全集!A:Q,17,0)</f>
        <v>2022-01-10</v>
      </c>
      <c r="F276" s="16" t="s">
        <v>20873</v>
      </c>
    </row>
    <row r="277" spans="1:6" x14ac:dyDescent="0.2">
      <c r="A277" t="s">
        <v>7763</v>
      </c>
      <c r="B277" t="s">
        <v>7764</v>
      </c>
      <c r="C277" t="s">
        <v>27</v>
      </c>
      <c r="D277" s="16" t="s">
        <v>19093</v>
      </c>
      <c r="E277" t="str">
        <f>VLOOKUP(A277,银行间数据全集!A:Q,17,0)</f>
        <v>2021-12-26</v>
      </c>
    </row>
    <row r="278" spans="1:6" x14ac:dyDescent="0.2">
      <c r="A278" t="s">
        <v>2356</v>
      </c>
      <c r="B278" t="s">
        <v>2357</v>
      </c>
      <c r="C278" t="s">
        <v>270</v>
      </c>
      <c r="D278" s="16" t="s">
        <v>19093</v>
      </c>
      <c r="E278" t="str">
        <f>VLOOKUP(A278,银行间数据全集!A:Q,17,0)</f>
        <v>2021-12-19</v>
      </c>
      <c r="F278" s="16" t="s">
        <v>20873</v>
      </c>
    </row>
    <row r="279" spans="1:6" x14ac:dyDescent="0.2">
      <c r="A279" t="s">
        <v>2956</v>
      </c>
      <c r="B279" t="s">
        <v>2957</v>
      </c>
      <c r="C279" t="s">
        <v>170</v>
      </c>
      <c r="D279" s="16" t="s">
        <v>19093</v>
      </c>
      <c r="E279" t="str">
        <f>VLOOKUP(A279,银行间数据全集!A:Q,17,0)</f>
        <v>2022-04-22</v>
      </c>
    </row>
    <row r="280" spans="1:6" x14ac:dyDescent="0.2">
      <c r="A280" t="s">
        <v>3561</v>
      </c>
      <c r="B280" t="s">
        <v>3562</v>
      </c>
      <c r="C280" t="s">
        <v>170</v>
      </c>
      <c r="D280" s="16" t="s">
        <v>19093</v>
      </c>
      <c r="E280" t="str">
        <f>VLOOKUP(A280,银行间数据全集!A:Q,17,0)</f>
        <v>2022-10-24</v>
      </c>
    </row>
    <row r="281" spans="1:6" x14ac:dyDescent="0.2">
      <c r="A281" t="s">
        <v>5020</v>
      </c>
      <c r="B281" t="s">
        <v>5021</v>
      </c>
      <c r="C281" t="s">
        <v>5019</v>
      </c>
      <c r="D281" s="16" t="s">
        <v>19093</v>
      </c>
      <c r="E281" t="e">
        <f>VLOOKUP(A281,银行间数据全集!A:Q,17,0)</f>
        <v>#N/A</v>
      </c>
      <c r="F281" s="16" t="s">
        <v>20873</v>
      </c>
    </row>
    <row r="282" spans="1:6" x14ac:dyDescent="0.2">
      <c r="A282" t="s">
        <v>7521</v>
      </c>
      <c r="B282" t="s">
        <v>7522</v>
      </c>
      <c r="C282" t="s">
        <v>233</v>
      </c>
      <c r="D282" s="16" t="s">
        <v>19093</v>
      </c>
      <c r="E282" t="e">
        <f>VLOOKUP(A282,银行间数据全集!A:Q,17,0)</f>
        <v>#N/A</v>
      </c>
      <c r="F282" s="16" t="s">
        <v>20873</v>
      </c>
    </row>
    <row r="283" spans="1:6" x14ac:dyDescent="0.2">
      <c r="A283" t="s">
        <v>3234</v>
      </c>
      <c r="B283" t="s">
        <v>3235</v>
      </c>
      <c r="C283" t="s">
        <v>54</v>
      </c>
      <c r="D283" s="16" t="s">
        <v>19093</v>
      </c>
      <c r="E283" t="str">
        <f>VLOOKUP(A283,银行间数据全集!A:Q,17,0)</f>
        <v>2022-11-29</v>
      </c>
    </row>
    <row r="284" spans="1:6" x14ac:dyDescent="0.2">
      <c r="A284" t="s">
        <v>6826</v>
      </c>
      <c r="B284" t="s">
        <v>6827</v>
      </c>
      <c r="C284" t="s">
        <v>410</v>
      </c>
      <c r="D284" s="16" t="s">
        <v>19093</v>
      </c>
      <c r="E284" t="str">
        <f>VLOOKUP(A284,银行间数据全集!A:Q,17,0)</f>
        <v>2021-05-02</v>
      </c>
      <c r="F284" s="16" t="s">
        <v>20873</v>
      </c>
    </row>
    <row r="285" spans="1:6" x14ac:dyDescent="0.2">
      <c r="A285" t="s">
        <v>19466</v>
      </c>
      <c r="B285" t="s">
        <v>19467</v>
      </c>
      <c r="C285" t="s">
        <v>414</v>
      </c>
      <c r="D285" s="16" t="s">
        <v>19093</v>
      </c>
      <c r="E285" t="str">
        <f>VLOOKUP(A285,银行间数据全集!A:Q,17,0)</f>
        <v>2025-08-07</v>
      </c>
      <c r="F285" s="16"/>
    </row>
    <row r="286" spans="1:6" x14ac:dyDescent="0.2">
      <c r="A286" t="s">
        <v>6673</v>
      </c>
      <c r="B286" t="s">
        <v>6674</v>
      </c>
      <c r="C286" t="s">
        <v>410</v>
      </c>
      <c r="D286" s="16" t="s">
        <v>19093</v>
      </c>
      <c r="E286" t="str">
        <f>VLOOKUP(A286,银行间数据全集!A:Q,17,0)</f>
        <v>2021-04-20</v>
      </c>
      <c r="F286" s="16" t="s">
        <v>20873</v>
      </c>
    </row>
    <row r="287" spans="1:6" x14ac:dyDescent="0.2">
      <c r="A287" t="s">
        <v>13911</v>
      </c>
      <c r="B287" t="s">
        <v>13912</v>
      </c>
      <c r="C287" t="s">
        <v>13166</v>
      </c>
      <c r="D287" s="16" t="s">
        <v>19093</v>
      </c>
      <c r="E287" t="str">
        <f>VLOOKUP(A287,银行间数据全集!A:Q,17,0)</f>
        <v>2024-07-25</v>
      </c>
    </row>
    <row r="288" spans="1:6" x14ac:dyDescent="0.2">
      <c r="A288" t="s">
        <v>13931</v>
      </c>
      <c r="B288" t="s">
        <v>13932</v>
      </c>
      <c r="C288" t="s">
        <v>3067</v>
      </c>
      <c r="D288" s="16" t="s">
        <v>19093</v>
      </c>
      <c r="E288" t="str">
        <f>VLOOKUP(A288,银行间数据全集!A:Q,17,0)</f>
        <v>2024-08-01</v>
      </c>
    </row>
    <row r="289" spans="1:6" x14ac:dyDescent="0.2">
      <c r="A289" t="s">
        <v>14446</v>
      </c>
      <c r="B289" t="s">
        <v>14447</v>
      </c>
      <c r="C289" t="s">
        <v>14320</v>
      </c>
      <c r="D289" s="16" t="s">
        <v>19093</v>
      </c>
      <c r="E289" t="str">
        <f>VLOOKUP(A289,银行间数据全集!A:Q,17,0)</f>
        <v>2025-02-08</v>
      </c>
    </row>
    <row r="290" spans="1:6" x14ac:dyDescent="0.2">
      <c r="A290" t="s">
        <v>20964</v>
      </c>
      <c r="B290" t="s">
        <v>20965</v>
      </c>
      <c r="C290" t="s">
        <v>10884</v>
      </c>
      <c r="D290" s="16" t="s">
        <v>19093</v>
      </c>
      <c r="E290" t="str">
        <f>VLOOKUP(A290,银行间数据全集!A:Q,17,0)</f>
        <v>2025-10-26</v>
      </c>
    </row>
    <row r="291" spans="1:6" x14ac:dyDescent="0.2">
      <c r="A291" t="s">
        <v>5139</v>
      </c>
      <c r="B291" t="s">
        <v>5140</v>
      </c>
      <c r="C291" t="s">
        <v>410</v>
      </c>
      <c r="D291" s="16" t="s">
        <v>19093</v>
      </c>
      <c r="E291" t="str">
        <f>VLOOKUP(A291,银行间数据全集!A:Q,17,0)</f>
        <v>2021-04-06</v>
      </c>
      <c r="F291" s="16" t="s">
        <v>20873</v>
      </c>
    </row>
    <row r="292" spans="1:6" x14ac:dyDescent="0.2">
      <c r="A292" t="s">
        <v>7503</v>
      </c>
      <c r="B292" t="s">
        <v>7504</v>
      </c>
      <c r="C292" t="s">
        <v>580</v>
      </c>
      <c r="D292" s="16" t="s">
        <v>19093</v>
      </c>
      <c r="E292" t="str">
        <f>VLOOKUP(A292,银行间数据全集!A:Q,17,0)</f>
        <v>2023-10-31</v>
      </c>
    </row>
    <row r="293" spans="1:6" x14ac:dyDescent="0.2">
      <c r="A293" t="s">
        <v>8879</v>
      </c>
      <c r="B293" t="s">
        <v>8880</v>
      </c>
      <c r="C293" t="s">
        <v>1878</v>
      </c>
      <c r="D293" s="16" t="s">
        <v>19093</v>
      </c>
      <c r="E293" t="str">
        <f>VLOOKUP(A293,银行间数据全集!A:Q,17,0)</f>
        <v>2024-07-19</v>
      </c>
    </row>
    <row r="294" spans="1:6" x14ac:dyDescent="0.2">
      <c r="A294" t="s">
        <v>5682</v>
      </c>
      <c r="B294" t="s">
        <v>5683</v>
      </c>
      <c r="C294" t="s">
        <v>162</v>
      </c>
      <c r="D294" s="16" t="s">
        <v>19093</v>
      </c>
      <c r="E294" t="str">
        <f>VLOOKUP(A294,银行间数据全集!A:Q,17,0)</f>
        <v>2022-04-19</v>
      </c>
    </row>
    <row r="295" spans="1:6" x14ac:dyDescent="0.2">
      <c r="A295" t="s">
        <v>8015</v>
      </c>
      <c r="B295" t="s">
        <v>8016</v>
      </c>
      <c r="C295" t="s">
        <v>493</v>
      </c>
      <c r="D295" s="16" t="s">
        <v>19093</v>
      </c>
      <c r="E295" t="str">
        <f>VLOOKUP(A295,银行间数据全集!A:Q,17,0)</f>
        <v>2022-02-20</v>
      </c>
    </row>
    <row r="296" spans="1:6" x14ac:dyDescent="0.2">
      <c r="A296" t="s">
        <v>15539</v>
      </c>
      <c r="B296" t="s">
        <v>15540</v>
      </c>
      <c r="C296" t="s">
        <v>12721</v>
      </c>
      <c r="D296" s="16" t="s">
        <v>19093</v>
      </c>
      <c r="E296" t="str">
        <f>VLOOKUP(A296,银行间数据全集!A:Q,17,0)</f>
        <v>2026-11-27</v>
      </c>
    </row>
    <row r="297" spans="1:6" x14ac:dyDescent="0.2">
      <c r="A297" t="s">
        <v>5714</v>
      </c>
      <c r="B297" t="s">
        <v>5715</v>
      </c>
      <c r="C297" t="s">
        <v>5710</v>
      </c>
      <c r="D297" s="16" t="s">
        <v>19093</v>
      </c>
      <c r="E297" t="str">
        <f>VLOOKUP(A297,银行间数据全集!A:Q,17,0)</f>
        <v>2022-08-16</v>
      </c>
    </row>
    <row r="298" spans="1:6" x14ac:dyDescent="0.2">
      <c r="A298" t="s">
        <v>7184</v>
      </c>
      <c r="B298" t="s">
        <v>7185</v>
      </c>
      <c r="C298" t="s">
        <v>5019</v>
      </c>
      <c r="D298" s="16" t="s">
        <v>19093</v>
      </c>
      <c r="E298" t="str">
        <f>VLOOKUP(A298,银行间数据全集!A:Q,17,0)</f>
        <v>2021-08-27</v>
      </c>
    </row>
    <row r="299" spans="1:6" x14ac:dyDescent="0.2">
      <c r="A299" t="s">
        <v>7122</v>
      </c>
      <c r="B299" t="s">
        <v>7123</v>
      </c>
      <c r="C299" t="s">
        <v>5019</v>
      </c>
      <c r="D299" s="16" t="s">
        <v>19093</v>
      </c>
      <c r="E299" t="str">
        <f>VLOOKUP(A299,银行间数据全集!A:Q,17,0)</f>
        <v>2021-08-16</v>
      </c>
    </row>
    <row r="300" spans="1:6" x14ac:dyDescent="0.2">
      <c r="A300" t="s">
        <v>6272</v>
      </c>
      <c r="B300" t="s">
        <v>6273</v>
      </c>
      <c r="C300" t="s">
        <v>27</v>
      </c>
      <c r="D300" s="16" t="s">
        <v>19093</v>
      </c>
      <c r="E300" t="str">
        <f>VLOOKUP(A300,银行间数据全集!A:Q,17,0)</f>
        <v>2023-02-01</v>
      </c>
    </row>
    <row r="301" spans="1:6" x14ac:dyDescent="0.2">
      <c r="A301" t="s">
        <v>13485</v>
      </c>
      <c r="B301" t="s">
        <v>13486</v>
      </c>
      <c r="C301" t="s">
        <v>13487</v>
      </c>
      <c r="D301" s="16" t="s">
        <v>19093</v>
      </c>
      <c r="E301" t="str">
        <f>VLOOKUP(A301,银行间数据全集!A:Q,17,0)</f>
        <v>2031-10-21</v>
      </c>
    </row>
    <row r="302" spans="1:6" x14ac:dyDescent="0.2">
      <c r="A302" t="s">
        <v>7517</v>
      </c>
      <c r="B302" t="s">
        <v>7518</v>
      </c>
      <c r="C302" t="s">
        <v>580</v>
      </c>
      <c r="D302" s="16" t="s">
        <v>19093</v>
      </c>
      <c r="E302" t="str">
        <f>VLOOKUP(A302,银行间数据全集!A:Q,17,0)</f>
        <v>2021-11-02</v>
      </c>
    </row>
    <row r="303" spans="1:6" x14ac:dyDescent="0.2">
      <c r="A303" t="s">
        <v>1554</v>
      </c>
      <c r="B303" t="s">
        <v>1555</v>
      </c>
      <c r="C303" t="s">
        <v>580</v>
      </c>
      <c r="D303" s="16" t="s">
        <v>19093</v>
      </c>
      <c r="E303" t="str">
        <f>VLOOKUP(A303,银行间数据全集!A:Q,17,0)</f>
        <v>2023-01-31</v>
      </c>
    </row>
    <row r="304" spans="1:6" x14ac:dyDescent="0.2">
      <c r="A304" t="s">
        <v>11665</v>
      </c>
      <c r="B304" t="s">
        <v>11666</v>
      </c>
      <c r="C304" t="s">
        <v>5019</v>
      </c>
      <c r="D304" s="16" t="s">
        <v>19093</v>
      </c>
      <c r="E304" t="e">
        <f>VLOOKUP(A304,银行间数据全集!A:Q,17,0)</f>
        <v>#N/A</v>
      </c>
    </row>
    <row r="305" spans="1:6" x14ac:dyDescent="0.2">
      <c r="A305" t="s">
        <v>8091</v>
      </c>
      <c r="B305" t="s">
        <v>8092</v>
      </c>
      <c r="C305" t="s">
        <v>135</v>
      </c>
      <c r="D305" s="16" t="s">
        <v>19093</v>
      </c>
      <c r="E305" t="str">
        <f>VLOOKUP(A305,银行间数据全集!A:Q,17,0)</f>
        <v>2022-03-05</v>
      </c>
      <c r="F305" s="16" t="s">
        <v>20873</v>
      </c>
    </row>
    <row r="306" spans="1:6" x14ac:dyDescent="0.2">
      <c r="A306" t="s">
        <v>11525</v>
      </c>
      <c r="B306" t="s">
        <v>11526</v>
      </c>
      <c r="C306" t="s">
        <v>11527</v>
      </c>
      <c r="D306" s="16" t="s">
        <v>19093</v>
      </c>
      <c r="E306" t="str">
        <f>VLOOKUP(A306,银行间数据全集!A:Q,17,0)</f>
        <v>2022-03-31</v>
      </c>
    </row>
    <row r="307" spans="1:6" x14ac:dyDescent="0.2">
      <c r="A307" t="s">
        <v>15511</v>
      </c>
      <c r="B307" t="s">
        <v>15512</v>
      </c>
      <c r="C307" t="s">
        <v>14861</v>
      </c>
      <c r="D307" s="16" t="s">
        <v>19093</v>
      </c>
      <c r="E307" t="str">
        <f>VLOOKUP(A307,银行间数据全集!A:Q,17,0)</f>
        <v>2026-11-05</v>
      </c>
    </row>
    <row r="308" spans="1:6" x14ac:dyDescent="0.2">
      <c r="A308" t="s">
        <v>1566</v>
      </c>
      <c r="B308" t="s">
        <v>1567</v>
      </c>
      <c r="C308" t="s">
        <v>54</v>
      </c>
      <c r="D308" s="16" t="s">
        <v>19093</v>
      </c>
      <c r="E308" t="e">
        <f>VLOOKUP(A308,银行间数据全集!A:Q,17,0)</f>
        <v>#N/A</v>
      </c>
      <c r="F308" s="16" t="s">
        <v>20873</v>
      </c>
    </row>
    <row r="309" spans="1:6" x14ac:dyDescent="0.2">
      <c r="A309" t="s">
        <v>6470</v>
      </c>
      <c r="B309" t="s">
        <v>6471</v>
      </c>
      <c r="C309" t="s">
        <v>391</v>
      </c>
      <c r="D309" s="16" t="s">
        <v>19093</v>
      </c>
      <c r="E309" t="str">
        <f>VLOOKUP(A309,银行间数据全集!A:Q,17,0)</f>
        <v>2023-03-26</v>
      </c>
    </row>
    <row r="310" spans="1:6" x14ac:dyDescent="0.2">
      <c r="A310" t="s">
        <v>8429</v>
      </c>
      <c r="B310" t="s">
        <v>8430</v>
      </c>
      <c r="C310" t="s">
        <v>1878</v>
      </c>
      <c r="D310" s="16" t="s">
        <v>19093</v>
      </c>
      <c r="E310" t="str">
        <f>VLOOKUP(A310,银行间数据全集!A:Q,17,0)</f>
        <v>2024-04-22</v>
      </c>
    </row>
    <row r="311" spans="1:6" x14ac:dyDescent="0.2">
      <c r="A311" t="s">
        <v>14097</v>
      </c>
      <c r="B311" t="s">
        <v>14098</v>
      </c>
      <c r="C311" t="s">
        <v>14099</v>
      </c>
      <c r="D311" s="16" t="s">
        <v>19093</v>
      </c>
      <c r="E311" t="str">
        <f>VLOOKUP(A311,银行间数据全集!A:Q,17,0)</f>
        <v>2024-09-15</v>
      </c>
    </row>
    <row r="312" spans="1:6" x14ac:dyDescent="0.2">
      <c r="A312" t="s">
        <v>6570</v>
      </c>
      <c r="B312" t="s">
        <v>6571</v>
      </c>
      <c r="C312" t="s">
        <v>6209</v>
      </c>
      <c r="D312" s="16" t="s">
        <v>19093</v>
      </c>
      <c r="E312" t="str">
        <f>VLOOKUP(A312,银行间数据全集!A:Q,17,0)</f>
        <v>2021-04-11</v>
      </c>
      <c r="F312" s="16" t="s">
        <v>20873</v>
      </c>
    </row>
    <row r="313" spans="1:6" x14ac:dyDescent="0.2">
      <c r="A313" t="s">
        <v>9762</v>
      </c>
      <c r="B313" t="s">
        <v>9763</v>
      </c>
      <c r="C313" t="s">
        <v>9764</v>
      </c>
      <c r="D313" s="16" t="s">
        <v>19093</v>
      </c>
      <c r="E313" t="str">
        <f>VLOOKUP(A313,银行间数据全集!A:Q,17,0)</f>
        <v>2023-01-09</v>
      </c>
    </row>
    <row r="314" spans="1:6" x14ac:dyDescent="0.2">
      <c r="A314" t="s">
        <v>6338</v>
      </c>
      <c r="B314" t="s">
        <v>6339</v>
      </c>
      <c r="C314" t="s">
        <v>39</v>
      </c>
      <c r="D314" s="16" t="s">
        <v>19093</v>
      </c>
      <c r="E314" t="str">
        <f>VLOOKUP(A314,银行间数据全集!A:Q,17,0)</f>
        <v>2021-04-19</v>
      </c>
      <c r="F314" s="16" t="s">
        <v>20873</v>
      </c>
    </row>
    <row r="315" spans="1:6" x14ac:dyDescent="0.2">
      <c r="A315" t="s">
        <v>12844</v>
      </c>
      <c r="B315" t="s">
        <v>12845</v>
      </c>
      <c r="C315" t="s">
        <v>3178</v>
      </c>
      <c r="D315" s="16" t="s">
        <v>19093</v>
      </c>
      <c r="E315" t="str">
        <f>VLOOKUP(A315,银行间数据全集!A:Q,17,0)</f>
        <v>2023-02-01</v>
      </c>
    </row>
    <row r="316" spans="1:6" x14ac:dyDescent="0.2">
      <c r="A316" t="s">
        <v>2403</v>
      </c>
      <c r="B316" t="s">
        <v>2404</v>
      </c>
      <c r="C316" t="s">
        <v>511</v>
      </c>
      <c r="D316" s="16" t="s">
        <v>19093</v>
      </c>
      <c r="E316" t="str">
        <f>VLOOKUP(A316,银行间数据全集!A:Q,17,0)</f>
        <v>2021-12-26</v>
      </c>
    </row>
    <row r="317" spans="1:6" x14ac:dyDescent="0.2">
      <c r="A317" t="s">
        <v>7492</v>
      </c>
      <c r="B317" t="s">
        <v>7493</v>
      </c>
      <c r="C317" t="s">
        <v>155</v>
      </c>
      <c r="D317" s="16" t="s">
        <v>19093</v>
      </c>
      <c r="E317" t="str">
        <f>VLOOKUP(A317,银行间数据全集!A:Q,17,0)</f>
        <v>2021-10-30</v>
      </c>
    </row>
    <row r="318" spans="1:6" x14ac:dyDescent="0.2">
      <c r="A318" t="s">
        <v>5676</v>
      </c>
      <c r="B318" t="s">
        <v>5677</v>
      </c>
      <c r="C318" t="s">
        <v>391</v>
      </c>
      <c r="D318" s="16" t="s">
        <v>19093</v>
      </c>
      <c r="E318" t="str">
        <f>VLOOKUP(A318,银行间数据全集!A:Q,17,0)</f>
        <v>2022-07-07</v>
      </c>
    </row>
    <row r="319" spans="1:6" x14ac:dyDescent="0.2">
      <c r="A319" t="s">
        <v>11419</v>
      </c>
      <c r="B319" t="s">
        <v>11420</v>
      </c>
      <c r="C319" t="s">
        <v>11421</v>
      </c>
      <c r="D319" s="16" t="s">
        <v>19093</v>
      </c>
      <c r="E319" t="str">
        <f>VLOOKUP(A319,银行间数据全集!A:Q,17,0)</f>
        <v>2023-07-30</v>
      </c>
    </row>
    <row r="320" spans="1:6" x14ac:dyDescent="0.2">
      <c r="A320" t="s">
        <v>5271</v>
      </c>
      <c r="B320" t="s">
        <v>5272</v>
      </c>
      <c r="C320" t="s">
        <v>1982</v>
      </c>
      <c r="D320" s="16" t="s">
        <v>19093</v>
      </c>
      <c r="E320" t="e">
        <f>VLOOKUP(A320,银行间数据全集!A:Q,17,0)</f>
        <v>#N/A</v>
      </c>
      <c r="F320" s="16" t="s">
        <v>20873</v>
      </c>
    </row>
    <row r="321" spans="1:6" x14ac:dyDescent="0.2">
      <c r="A321" t="s">
        <v>3994</v>
      </c>
      <c r="B321" t="s">
        <v>3995</v>
      </c>
      <c r="C321" t="s">
        <v>6</v>
      </c>
      <c r="D321" s="16" t="s">
        <v>19093</v>
      </c>
      <c r="E321" t="str">
        <f>VLOOKUP(A321,银行间数据全集!A:Q,17,0)</f>
        <v>2023-03-05</v>
      </c>
      <c r="F321" s="16" t="s">
        <v>20873</v>
      </c>
    </row>
    <row r="322" spans="1:6" x14ac:dyDescent="0.2">
      <c r="A322" t="s">
        <v>12794</v>
      </c>
      <c r="B322" t="s">
        <v>12795</v>
      </c>
      <c r="C322" t="s">
        <v>12796</v>
      </c>
      <c r="D322" s="16" t="s">
        <v>19093</v>
      </c>
      <c r="E322" t="str">
        <f>VLOOKUP(A322,银行间数据全集!A:Q,17,0)</f>
        <v>2023-01-29</v>
      </c>
    </row>
    <row r="323" spans="1:6" x14ac:dyDescent="0.2">
      <c r="A323" t="s">
        <v>5507</v>
      </c>
      <c r="B323" t="s">
        <v>5508</v>
      </c>
      <c r="C323" t="s">
        <v>4804</v>
      </c>
      <c r="D323" s="16" t="s">
        <v>19093</v>
      </c>
      <c r="E323" t="str">
        <f>VLOOKUP(A323,银行间数据全集!A:Q,17,0)</f>
        <v>2021-09-20</v>
      </c>
    </row>
    <row r="324" spans="1:6" x14ac:dyDescent="0.2">
      <c r="A324" t="s">
        <v>9138</v>
      </c>
      <c r="B324" t="s">
        <v>9139</v>
      </c>
      <c r="C324" t="s">
        <v>410</v>
      </c>
      <c r="D324" s="16" t="s">
        <v>19093</v>
      </c>
      <c r="E324" t="str">
        <f>VLOOKUP(A324,银行间数据全集!A:Q,17,0)</f>
        <v>2022-08-30</v>
      </c>
    </row>
    <row r="325" spans="1:6" x14ac:dyDescent="0.2">
      <c r="A325" t="s">
        <v>11177</v>
      </c>
      <c r="B325" t="s">
        <v>11178</v>
      </c>
      <c r="C325" t="s">
        <v>54</v>
      </c>
      <c r="D325" s="16" t="s">
        <v>19093</v>
      </c>
      <c r="E325" t="str">
        <f>VLOOKUP(A325,银行间数据全集!A:Q,17,0)</f>
        <v>2023-06-17</v>
      </c>
    </row>
    <row r="326" spans="1:6" x14ac:dyDescent="0.2">
      <c r="A326" t="s">
        <v>14697</v>
      </c>
      <c r="B326" t="s">
        <v>14698</v>
      </c>
      <c r="C326" t="s">
        <v>10446</v>
      </c>
      <c r="D326" s="16" t="s">
        <v>19093</v>
      </c>
      <c r="E326" t="str">
        <f>VLOOKUP(A326,银行间数据全集!A:Q,17,0)</f>
        <v>2025-09-28</v>
      </c>
    </row>
    <row r="327" spans="1:6" x14ac:dyDescent="0.2">
      <c r="A327" t="s">
        <v>7457</v>
      </c>
      <c r="B327" t="s">
        <v>7458</v>
      </c>
      <c r="C327" t="s">
        <v>6208</v>
      </c>
      <c r="D327" s="16" t="s">
        <v>19093</v>
      </c>
      <c r="E327" t="str">
        <f>VLOOKUP(A327,银行间数据全集!A:Q,17,0)</f>
        <v>2023-10-24</v>
      </c>
    </row>
    <row r="328" spans="1:6" x14ac:dyDescent="0.2">
      <c r="A328" t="s">
        <v>4957</v>
      </c>
      <c r="B328" t="s">
        <v>4958</v>
      </c>
      <c r="C328" t="s">
        <v>179</v>
      </c>
      <c r="D328" s="16" t="s">
        <v>19093</v>
      </c>
      <c r="E328" t="str">
        <f>VLOOKUP(A328,银行间数据全集!A:Q,17,0)</f>
        <v>2024-05-13</v>
      </c>
      <c r="F328" s="16" t="s">
        <v>20873</v>
      </c>
    </row>
    <row r="329" spans="1:6" x14ac:dyDescent="0.2">
      <c r="A329" t="s">
        <v>3314</v>
      </c>
      <c r="B329" t="s">
        <v>3315</v>
      </c>
      <c r="C329" t="s">
        <v>6</v>
      </c>
      <c r="D329" s="16" t="s">
        <v>19093</v>
      </c>
      <c r="E329" t="str">
        <f>VLOOKUP(A329,银行间数据全集!A:Q,17,0)</f>
        <v>2022-08-13</v>
      </c>
    </row>
    <row r="330" spans="1:6" x14ac:dyDescent="0.2">
      <c r="A330" t="s">
        <v>13292</v>
      </c>
      <c r="B330" t="s">
        <v>13293</v>
      </c>
      <c r="C330" t="s">
        <v>13294</v>
      </c>
      <c r="D330" s="16" t="s">
        <v>19093</v>
      </c>
      <c r="E330" t="str">
        <f>VLOOKUP(A330,银行间数据全集!A:Q,17,0)</f>
        <v>2023-08-04</v>
      </c>
    </row>
    <row r="331" spans="1:6" x14ac:dyDescent="0.2">
      <c r="A331" t="s">
        <v>13475</v>
      </c>
      <c r="B331" t="s">
        <v>13476</v>
      </c>
      <c r="C331" t="s">
        <v>13477</v>
      </c>
      <c r="D331" s="16" t="s">
        <v>19093</v>
      </c>
      <c r="E331" t="str">
        <f>VLOOKUP(A331,银行间数据全集!A:Q,17,0)</f>
        <v>2023-10-18</v>
      </c>
    </row>
    <row r="332" spans="1:6" x14ac:dyDescent="0.2">
      <c r="A332" t="s">
        <v>8651</v>
      </c>
      <c r="B332" t="s">
        <v>8652</v>
      </c>
      <c r="C332" t="s">
        <v>493</v>
      </c>
      <c r="D332" s="16" t="s">
        <v>19093</v>
      </c>
      <c r="E332" t="str">
        <f>VLOOKUP(A332,银行间数据全集!A:Q,17,0)</f>
        <v>2022-06-05</v>
      </c>
    </row>
    <row r="333" spans="1:6" x14ac:dyDescent="0.2">
      <c r="A333" t="s">
        <v>8387</v>
      </c>
      <c r="B333" t="s">
        <v>8388</v>
      </c>
      <c r="C333" t="s">
        <v>135</v>
      </c>
      <c r="D333" s="16" t="s">
        <v>19093</v>
      </c>
      <c r="E333" t="str">
        <f>VLOOKUP(A333,银行间数据全集!A:Q,17,0)</f>
        <v>2022-04-16</v>
      </c>
    </row>
    <row r="334" spans="1:6" x14ac:dyDescent="0.2">
      <c r="A334" t="s">
        <v>13088</v>
      </c>
      <c r="B334" t="s">
        <v>13089</v>
      </c>
      <c r="C334" t="s">
        <v>12620</v>
      </c>
      <c r="D334" s="16" t="s">
        <v>19093</v>
      </c>
      <c r="E334" t="str">
        <f>VLOOKUP(A334,银行间数据全集!A:Q,17,0)</f>
        <v>2022-04-14</v>
      </c>
    </row>
    <row r="335" spans="1:6" x14ac:dyDescent="0.2">
      <c r="A335" t="s">
        <v>14467</v>
      </c>
      <c r="B335" t="s">
        <v>14468</v>
      </c>
      <c r="C335" t="s">
        <v>14239</v>
      </c>
      <c r="D335" s="16" t="s">
        <v>19093</v>
      </c>
      <c r="E335" t="str">
        <f>VLOOKUP(A335,银行间数据全集!A:Q,17,0)</f>
        <v>2025-03-13</v>
      </c>
    </row>
    <row r="336" spans="1:6" x14ac:dyDescent="0.2">
      <c r="A336" t="s">
        <v>5913</v>
      </c>
      <c r="B336" t="s">
        <v>5914</v>
      </c>
      <c r="C336" t="s">
        <v>5915</v>
      </c>
      <c r="D336" s="16" t="s">
        <v>19093</v>
      </c>
      <c r="E336" t="str">
        <f>VLOOKUP(A336,银行间数据全集!A:Q,17,0)</f>
        <v>2023-06-22</v>
      </c>
    </row>
    <row r="337" spans="1:6" x14ac:dyDescent="0.2">
      <c r="A337" t="s">
        <v>8826</v>
      </c>
      <c r="B337" t="s">
        <v>8827</v>
      </c>
      <c r="C337" t="s">
        <v>270</v>
      </c>
      <c r="D337" s="16" t="s">
        <v>19093</v>
      </c>
      <c r="E337" t="str">
        <f>VLOOKUP(A337,银行间数据全集!A:Q,17,0)</f>
        <v>2022-07-12</v>
      </c>
    </row>
    <row r="338" spans="1:6" x14ac:dyDescent="0.2">
      <c r="A338" t="s">
        <v>4555</v>
      </c>
      <c r="B338" t="s">
        <v>4556</v>
      </c>
      <c r="C338" t="s">
        <v>1500</v>
      </c>
      <c r="D338" s="16" t="s">
        <v>19093</v>
      </c>
      <c r="E338" t="str">
        <f>VLOOKUP(A338,银行间数据全集!A:Q,17,0)</f>
        <v>2025-06-24</v>
      </c>
    </row>
    <row r="339" spans="1:6" x14ac:dyDescent="0.2">
      <c r="A339" t="s">
        <v>11477</v>
      </c>
      <c r="B339" t="s">
        <v>11478</v>
      </c>
      <c r="C339" t="s">
        <v>25</v>
      </c>
      <c r="D339" s="16" t="s">
        <v>19093</v>
      </c>
      <c r="E339" t="str">
        <f>VLOOKUP(A339,银行间数据全集!A:Q,17,0)</f>
        <v>2021-10-24</v>
      </c>
    </row>
    <row r="340" spans="1:6" x14ac:dyDescent="0.2">
      <c r="A340" t="s">
        <v>3039</v>
      </c>
      <c r="B340" t="s">
        <v>3040</v>
      </c>
      <c r="C340" t="s">
        <v>580</v>
      </c>
      <c r="D340" s="16" t="s">
        <v>19093</v>
      </c>
      <c r="E340" t="str">
        <f>VLOOKUP(A340,银行间数据全集!A:Q,17,0)</f>
        <v>2022-04-29</v>
      </c>
    </row>
    <row r="341" spans="1:6" x14ac:dyDescent="0.2">
      <c r="A341" t="s">
        <v>5326</v>
      </c>
      <c r="B341" t="s">
        <v>5327</v>
      </c>
      <c r="C341" t="s">
        <v>4887</v>
      </c>
      <c r="D341" s="16" t="s">
        <v>19093</v>
      </c>
      <c r="E341" t="str">
        <f>VLOOKUP(A341,银行间数据全集!A:Q,17,0)</f>
        <v>2021-09-02</v>
      </c>
    </row>
    <row r="342" spans="1:6" x14ac:dyDescent="0.2">
      <c r="A342" t="s">
        <v>4114</v>
      </c>
      <c r="B342" t="s">
        <v>4115</v>
      </c>
      <c r="C342" t="s">
        <v>897</v>
      </c>
      <c r="D342" s="16" t="s">
        <v>19093</v>
      </c>
      <c r="E342" t="str">
        <f>VLOOKUP(A342,银行间数据全集!A:Q,17,0)</f>
        <v>2025-03-31</v>
      </c>
    </row>
    <row r="343" spans="1:6" x14ac:dyDescent="0.2">
      <c r="A343" t="s">
        <v>11475</v>
      </c>
      <c r="B343" t="s">
        <v>11476</v>
      </c>
      <c r="C343" t="s">
        <v>25</v>
      </c>
      <c r="D343" s="16" t="s">
        <v>19093</v>
      </c>
      <c r="E343" t="str">
        <f>VLOOKUP(A343,银行间数据全集!A:Q,17,0)</f>
        <v>2021-10-24</v>
      </c>
    </row>
    <row r="344" spans="1:6" x14ac:dyDescent="0.2">
      <c r="A344" t="s">
        <v>10129</v>
      </c>
      <c r="B344" t="s">
        <v>10130</v>
      </c>
      <c r="C344" t="s">
        <v>1878</v>
      </c>
      <c r="D344" s="16" t="s">
        <v>19093</v>
      </c>
      <c r="E344" t="str">
        <f>VLOOKUP(A344,银行间数据全集!A:Q,17,0)</f>
        <v>2025-03-11</v>
      </c>
    </row>
    <row r="345" spans="1:6" x14ac:dyDescent="0.2">
      <c r="A345" t="s">
        <v>15761</v>
      </c>
      <c r="B345" t="s">
        <v>15762</v>
      </c>
      <c r="C345" t="s">
        <v>12665</v>
      </c>
      <c r="D345" s="16" t="s">
        <v>19093</v>
      </c>
      <c r="E345" t="str">
        <f>VLOOKUP(A345,银行间数据全集!A:Q,17,0)</f>
        <v>2027-03-30</v>
      </c>
    </row>
    <row r="346" spans="1:6" x14ac:dyDescent="0.2">
      <c r="A346" t="s">
        <v>19815</v>
      </c>
      <c r="B346" t="s">
        <v>19816</v>
      </c>
      <c r="C346" t="s">
        <v>4875</v>
      </c>
      <c r="D346" s="16" t="s">
        <v>19093</v>
      </c>
      <c r="E346" t="str">
        <f>VLOOKUP(A346,银行间数据全集!A:Q,17,0)</f>
        <v>2024-08-26</v>
      </c>
    </row>
    <row r="347" spans="1:6" x14ac:dyDescent="0.2">
      <c r="A347" t="s">
        <v>8540</v>
      </c>
      <c r="B347" t="s">
        <v>8541</v>
      </c>
      <c r="C347" t="s">
        <v>293</v>
      </c>
      <c r="D347" s="16" t="s">
        <v>19093</v>
      </c>
      <c r="E347" t="str">
        <f>VLOOKUP(A347,银行间数据全集!A:Q,17,0)</f>
        <v>2022-05-06</v>
      </c>
    </row>
    <row r="348" spans="1:6" x14ac:dyDescent="0.2">
      <c r="A348" t="s">
        <v>1033</v>
      </c>
      <c r="B348" t="s">
        <v>1034</v>
      </c>
      <c r="C348" t="s">
        <v>25</v>
      </c>
      <c r="D348" s="16" t="s">
        <v>19093</v>
      </c>
      <c r="E348" t="e">
        <f>VLOOKUP(A348,银行间数据全集!A:Q,17,0)</f>
        <v>#N/A</v>
      </c>
      <c r="F348" s="16" t="s">
        <v>20873</v>
      </c>
    </row>
    <row r="349" spans="1:6" x14ac:dyDescent="0.2">
      <c r="A349" t="s">
        <v>5849</v>
      </c>
      <c r="B349" t="s">
        <v>5850</v>
      </c>
      <c r="C349" t="s">
        <v>375</v>
      </c>
      <c r="D349" s="16" t="s">
        <v>19093</v>
      </c>
      <c r="E349" t="str">
        <f>VLOOKUP(A349,银行间数据全集!A:Q,17,0)</f>
        <v>2022-08-29</v>
      </c>
    </row>
    <row r="350" spans="1:6" x14ac:dyDescent="0.2">
      <c r="A350" t="s">
        <v>6658</v>
      </c>
      <c r="B350" t="s">
        <v>6659</v>
      </c>
      <c r="C350" t="s">
        <v>25</v>
      </c>
      <c r="D350" s="16" t="s">
        <v>19093</v>
      </c>
      <c r="E350" t="str">
        <f>VLOOKUP(A350,银行间数据全集!A:Q,17,0)</f>
        <v>2021-04-18</v>
      </c>
      <c r="F350" s="16" t="s">
        <v>20873</v>
      </c>
    </row>
    <row r="351" spans="1:6" x14ac:dyDescent="0.2">
      <c r="A351" t="s">
        <v>5415</v>
      </c>
      <c r="B351" t="s">
        <v>5416</v>
      </c>
      <c r="C351" t="s">
        <v>1982</v>
      </c>
      <c r="D351" s="16" t="s">
        <v>19093</v>
      </c>
      <c r="E351" t="str">
        <f>VLOOKUP(A351,银行间数据全集!A:Q,17,0)</f>
        <v>2021-09-29</v>
      </c>
    </row>
    <row r="352" spans="1:6" x14ac:dyDescent="0.2">
      <c r="A352" t="s">
        <v>12618</v>
      </c>
      <c r="B352" t="s">
        <v>12619</v>
      </c>
      <c r="C352" t="s">
        <v>12620</v>
      </c>
      <c r="D352" s="16" t="s">
        <v>19093</v>
      </c>
      <c r="E352" t="str">
        <f>VLOOKUP(A352,银行间数据全集!A:Q,17,0)</f>
        <v>2022-11-27</v>
      </c>
    </row>
    <row r="353" spans="1:6" x14ac:dyDescent="0.2">
      <c r="A353" t="s">
        <v>12856</v>
      </c>
      <c r="B353" t="s">
        <v>12857</v>
      </c>
      <c r="C353" t="s">
        <v>11670</v>
      </c>
      <c r="D353" s="16" t="s">
        <v>19093</v>
      </c>
      <c r="E353" t="str">
        <f>VLOOKUP(A353,银行间数据全集!A:Q,17,0)</f>
        <v>2023-02-01</v>
      </c>
    </row>
    <row r="354" spans="1:6" x14ac:dyDescent="0.2">
      <c r="A354" t="s">
        <v>13547</v>
      </c>
      <c r="B354" t="s">
        <v>13548</v>
      </c>
      <c r="C354" t="s">
        <v>13237</v>
      </c>
      <c r="D354" s="16" t="s">
        <v>19093</v>
      </c>
      <c r="E354" t="str">
        <f>VLOOKUP(A354,银行间数据全集!A:Q,17,0)</f>
        <v>2023-11-21</v>
      </c>
    </row>
    <row r="355" spans="1:6" x14ac:dyDescent="0.2">
      <c r="A355" t="s">
        <v>13090</v>
      </c>
      <c r="B355" t="s">
        <v>13091</v>
      </c>
      <c r="C355" t="s">
        <v>2977</v>
      </c>
      <c r="D355" s="16" t="s">
        <v>19093</v>
      </c>
      <c r="E355" t="str">
        <f>VLOOKUP(A355,银行间数据全集!A:Q,17,0)</f>
        <v>2023-08-26</v>
      </c>
    </row>
    <row r="356" spans="1:6" x14ac:dyDescent="0.2">
      <c r="A356" t="s">
        <v>14243</v>
      </c>
      <c r="B356" t="s">
        <v>14244</v>
      </c>
      <c r="C356" t="s">
        <v>13821</v>
      </c>
      <c r="D356" s="16" t="s">
        <v>19093</v>
      </c>
      <c r="E356" t="str">
        <f>VLOOKUP(A356,银行间数据全集!A:Q,17,0)</f>
        <v>2024-10-24</v>
      </c>
    </row>
    <row r="357" spans="1:6" x14ac:dyDescent="0.2">
      <c r="A357" t="s">
        <v>6748</v>
      </c>
      <c r="B357" t="s">
        <v>6749</v>
      </c>
      <c r="C357" t="s">
        <v>4964</v>
      </c>
      <c r="D357" s="16" t="s">
        <v>19093</v>
      </c>
      <c r="E357" t="str">
        <f>VLOOKUP(A357,银行间数据全集!A:Q,17,0)</f>
        <v>2021-04-26</v>
      </c>
      <c r="F357" s="16" t="s">
        <v>20873</v>
      </c>
    </row>
    <row r="358" spans="1:6" x14ac:dyDescent="0.2">
      <c r="A358" t="s">
        <v>10565</v>
      </c>
      <c r="B358" t="s">
        <v>10566</v>
      </c>
      <c r="C358" t="s">
        <v>54</v>
      </c>
      <c r="D358" s="16" t="s">
        <v>19093</v>
      </c>
      <c r="E358" t="str">
        <f>VLOOKUP(A358,银行间数据全集!A:Q,17,0)</f>
        <v>2023-04-14</v>
      </c>
    </row>
    <row r="359" spans="1:6" x14ac:dyDescent="0.2">
      <c r="A359" t="s">
        <v>15030</v>
      </c>
      <c r="B359" t="s">
        <v>15031</v>
      </c>
      <c r="C359" t="s">
        <v>14591</v>
      </c>
      <c r="D359" s="16" t="s">
        <v>19093</v>
      </c>
      <c r="E359" t="str">
        <f>VLOOKUP(A359,银行间数据全集!A:Q,17,0)</f>
        <v>2026-01-22</v>
      </c>
    </row>
    <row r="360" spans="1:6" x14ac:dyDescent="0.2">
      <c r="A360" t="s">
        <v>2111</v>
      </c>
      <c r="B360" t="s">
        <v>2112</v>
      </c>
      <c r="C360" t="s">
        <v>154</v>
      </c>
      <c r="D360" s="16" t="s">
        <v>19093</v>
      </c>
      <c r="E360" t="str">
        <f>VLOOKUP(A360,银行间数据全集!A:Q,17,0)</f>
        <v>2021-09-19</v>
      </c>
    </row>
    <row r="361" spans="1:6" x14ac:dyDescent="0.2">
      <c r="A361" t="s">
        <v>546</v>
      </c>
      <c r="B361" t="s">
        <v>547</v>
      </c>
      <c r="C361" t="s">
        <v>545</v>
      </c>
      <c r="D361" s="16" t="s">
        <v>19093</v>
      </c>
      <c r="E361" t="str">
        <f>VLOOKUP(A361,银行间数据全集!A:Q,17,0)</f>
        <v>2021-05-20</v>
      </c>
      <c r="F361" s="16" t="s">
        <v>20873</v>
      </c>
    </row>
    <row r="362" spans="1:6" x14ac:dyDescent="0.2">
      <c r="A362" t="s">
        <v>2779</v>
      </c>
      <c r="B362" t="s">
        <v>2780</v>
      </c>
      <c r="C362" t="s">
        <v>2781</v>
      </c>
      <c r="D362" s="16" t="s">
        <v>19093</v>
      </c>
      <c r="E362" t="str">
        <f>VLOOKUP(A362,银行间数据全集!A:Q,17,0)</f>
        <v>2022-03-22</v>
      </c>
    </row>
    <row r="363" spans="1:6" x14ac:dyDescent="0.2">
      <c r="A363" t="s">
        <v>823</v>
      </c>
      <c r="B363" t="s">
        <v>824</v>
      </c>
      <c r="C363" t="s">
        <v>825</v>
      </c>
      <c r="D363" s="16" t="s">
        <v>19093</v>
      </c>
      <c r="E363" t="str">
        <f>VLOOKUP(A363,银行间数据全集!A:Q,17,0)</f>
        <v>2021-10-28</v>
      </c>
    </row>
    <row r="364" spans="1:6" x14ac:dyDescent="0.2">
      <c r="A364" t="s">
        <v>19663</v>
      </c>
      <c r="B364" t="s">
        <v>19664</v>
      </c>
      <c r="C364" t="s">
        <v>580</v>
      </c>
      <c r="D364" s="16" t="s">
        <v>19093</v>
      </c>
      <c r="E364" t="str">
        <f>VLOOKUP(A364,银行间数据全集!A:Q,17,0)</f>
        <v>2023-08-20</v>
      </c>
    </row>
    <row r="365" spans="1:6" x14ac:dyDescent="0.2">
      <c r="A365" t="s">
        <v>2615</v>
      </c>
      <c r="B365" t="s">
        <v>2616</v>
      </c>
      <c r="C365" t="s">
        <v>25</v>
      </c>
      <c r="D365" s="16" t="s">
        <v>19093</v>
      </c>
      <c r="E365" t="str">
        <f>VLOOKUP(A365,银行间数据全集!A:Q,17,0)</f>
        <v>2022-01-31</v>
      </c>
      <c r="F365" s="16" t="s">
        <v>20873</v>
      </c>
    </row>
    <row r="366" spans="1:6" x14ac:dyDescent="0.2">
      <c r="A366" t="s">
        <v>1511</v>
      </c>
      <c r="B366" t="s">
        <v>1512</v>
      </c>
      <c r="C366" t="s">
        <v>414</v>
      </c>
      <c r="D366" s="16" t="s">
        <v>19093</v>
      </c>
      <c r="E366" t="str">
        <f>VLOOKUP(A366,银行间数据全集!A:Q,17,0)</f>
        <v>2022-09-29</v>
      </c>
    </row>
    <row r="367" spans="1:6" x14ac:dyDescent="0.2">
      <c r="A367" t="s">
        <v>12630</v>
      </c>
      <c r="B367" t="s">
        <v>12631</v>
      </c>
      <c r="C367" t="s">
        <v>12632</v>
      </c>
      <c r="D367" s="16" t="s">
        <v>19093</v>
      </c>
      <c r="E367" t="str">
        <f>VLOOKUP(A367,银行间数据全集!A:Q,17,0)</f>
        <v>2021-11-30</v>
      </c>
    </row>
    <row r="368" spans="1:6" x14ac:dyDescent="0.2">
      <c r="A368" t="s">
        <v>1376</v>
      </c>
      <c r="B368" t="s">
        <v>1377</v>
      </c>
      <c r="C368" t="s">
        <v>541</v>
      </c>
      <c r="D368" s="16" t="s">
        <v>19093</v>
      </c>
      <c r="E368" t="str">
        <f>VLOOKUP(A368,银行间数据全集!A:Q,17,0)</f>
        <v>2022-11-10</v>
      </c>
    </row>
    <row r="369" spans="1:6" x14ac:dyDescent="0.2">
      <c r="A369" t="s">
        <v>6671</v>
      </c>
      <c r="B369" t="s">
        <v>6672</v>
      </c>
      <c r="C369" t="s">
        <v>5710</v>
      </c>
      <c r="D369" s="16" t="s">
        <v>19093</v>
      </c>
      <c r="E369" t="str">
        <f>VLOOKUP(A369,银行间数据全集!A:Q,17,0)</f>
        <v>2021-04-20</v>
      </c>
    </row>
    <row r="370" spans="1:6" x14ac:dyDescent="0.2">
      <c r="A370" t="s">
        <v>15276</v>
      </c>
      <c r="B370" t="s">
        <v>15277</v>
      </c>
      <c r="C370" t="s">
        <v>5598</v>
      </c>
      <c r="D370" s="16" t="s">
        <v>19093</v>
      </c>
      <c r="E370" t="str">
        <f>VLOOKUP(A370,银行间数据全集!A:Q,17,0)</f>
        <v>2026-11-25</v>
      </c>
    </row>
    <row r="371" spans="1:6" x14ac:dyDescent="0.2">
      <c r="A371" t="s">
        <v>5831</v>
      </c>
      <c r="B371" t="s">
        <v>5832</v>
      </c>
      <c r="C371" t="s">
        <v>179</v>
      </c>
      <c r="D371" s="16" t="s">
        <v>19093</v>
      </c>
      <c r="E371" t="str">
        <f>VLOOKUP(A371,银行间数据全集!A:Q,17,0)</f>
        <v>2022-04-12</v>
      </c>
    </row>
    <row r="372" spans="1:6" x14ac:dyDescent="0.2">
      <c r="A372" t="s">
        <v>5876</v>
      </c>
      <c r="B372" t="s">
        <v>5877</v>
      </c>
      <c r="C372" t="s">
        <v>170</v>
      </c>
      <c r="D372" s="16" t="s">
        <v>19093</v>
      </c>
      <c r="E372" t="e">
        <f>VLOOKUP(A372,银行间数据全集!A:Q,17,0)</f>
        <v>#N/A</v>
      </c>
    </row>
    <row r="373" spans="1:6" x14ac:dyDescent="0.2">
      <c r="A373" t="s">
        <v>4570</v>
      </c>
      <c r="B373" t="s">
        <v>4571</v>
      </c>
      <c r="C373" t="s">
        <v>123</v>
      </c>
      <c r="D373" s="16" t="s">
        <v>19093</v>
      </c>
      <c r="E373" t="str">
        <f>VLOOKUP(A373,银行间数据全集!A:Q,17,0)</f>
        <v>2023-06-12</v>
      </c>
    </row>
    <row r="374" spans="1:6" x14ac:dyDescent="0.2">
      <c r="A374" t="s">
        <v>10311</v>
      </c>
      <c r="B374" t="s">
        <v>10312</v>
      </c>
      <c r="C374" t="s">
        <v>58</v>
      </c>
      <c r="D374" s="16" t="s">
        <v>19093</v>
      </c>
      <c r="E374" t="str">
        <f>VLOOKUP(A374,银行间数据全集!A:Q,17,0)</f>
        <v>2023-03-23</v>
      </c>
    </row>
    <row r="375" spans="1:6" x14ac:dyDescent="0.2">
      <c r="A375" t="s">
        <v>5226</v>
      </c>
      <c r="B375" t="s">
        <v>5227</v>
      </c>
      <c r="C375" t="s">
        <v>5002</v>
      </c>
      <c r="D375" s="16" t="s">
        <v>19093</v>
      </c>
      <c r="E375" t="str">
        <f>VLOOKUP(A375,银行间数据全集!A:Q,17,0)</f>
        <v>2022-01-21</v>
      </c>
    </row>
    <row r="376" spans="1:6" x14ac:dyDescent="0.2">
      <c r="A376" t="s">
        <v>9936</v>
      </c>
      <c r="B376" t="s">
        <v>9937</v>
      </c>
      <c r="C376" t="s">
        <v>295</v>
      </c>
      <c r="D376" s="16" t="s">
        <v>19093</v>
      </c>
      <c r="E376" t="str">
        <f>VLOOKUP(A376,银行间数据全集!A:Q,17,0)</f>
        <v>2023-02-24</v>
      </c>
    </row>
    <row r="377" spans="1:6" x14ac:dyDescent="0.2">
      <c r="A377" t="s">
        <v>4152</v>
      </c>
      <c r="B377" t="s">
        <v>4153</v>
      </c>
      <c r="C377" t="s">
        <v>54</v>
      </c>
      <c r="D377" s="16" t="s">
        <v>19093</v>
      </c>
      <c r="E377" t="str">
        <f>VLOOKUP(A377,银行间数据全集!A:Q,17,0)</f>
        <v>2023-03-24</v>
      </c>
    </row>
    <row r="378" spans="1:6" x14ac:dyDescent="0.2">
      <c r="A378" t="s">
        <v>5847</v>
      </c>
      <c r="B378" t="s">
        <v>5848</v>
      </c>
      <c r="C378" t="s">
        <v>179</v>
      </c>
      <c r="D378" s="16" t="s">
        <v>19093</v>
      </c>
      <c r="E378" t="str">
        <f>VLOOKUP(A378,银行间数据全集!A:Q,17,0)</f>
        <v>2022-08-04</v>
      </c>
    </row>
    <row r="379" spans="1:6" x14ac:dyDescent="0.2">
      <c r="A379" t="s">
        <v>6157</v>
      </c>
      <c r="B379" t="s">
        <v>6158</v>
      </c>
      <c r="C379" t="s">
        <v>6159</v>
      </c>
      <c r="D379" s="16" t="s">
        <v>19093</v>
      </c>
      <c r="E379" t="str">
        <f>VLOOKUP(A379,银行间数据全集!A:Q,17,0)</f>
        <v>2022-05-23</v>
      </c>
    </row>
    <row r="380" spans="1:6" x14ac:dyDescent="0.2">
      <c r="A380" t="s">
        <v>1753</v>
      </c>
      <c r="B380" t="s">
        <v>1754</v>
      </c>
      <c r="C380" t="s">
        <v>1755</v>
      </c>
      <c r="D380" s="16" t="s">
        <v>19093</v>
      </c>
      <c r="E380" t="e">
        <f>VLOOKUP(A380,银行间数据全集!A:Q,17,0)</f>
        <v>#N/A</v>
      </c>
      <c r="F380" s="16" t="s">
        <v>20873</v>
      </c>
    </row>
    <row r="381" spans="1:6" x14ac:dyDescent="0.2">
      <c r="A381" t="s">
        <v>19352</v>
      </c>
      <c r="B381" t="s">
        <v>19353</v>
      </c>
      <c r="C381" t="s">
        <v>96</v>
      </c>
      <c r="D381" s="16" t="s">
        <v>19093</v>
      </c>
      <c r="E381" t="str">
        <f>VLOOKUP(A381,银行间数据全集!A:Q,17,0)</f>
        <v>2021-08-25</v>
      </c>
      <c r="F381" s="16" t="s">
        <v>20873</v>
      </c>
    </row>
    <row r="382" spans="1:6" x14ac:dyDescent="0.2">
      <c r="A382" t="s">
        <v>19885</v>
      </c>
      <c r="B382" t="s">
        <v>19886</v>
      </c>
      <c r="C382" t="s">
        <v>54</v>
      </c>
      <c r="D382" s="16" t="s">
        <v>19093</v>
      </c>
      <c r="E382" t="str">
        <f>VLOOKUP(A382,银行间数据全集!A:Q,17,0)</f>
        <v>2023-08-31</v>
      </c>
    </row>
    <row r="383" spans="1:6" x14ac:dyDescent="0.2">
      <c r="A383" t="s">
        <v>10172</v>
      </c>
      <c r="B383" t="s">
        <v>10173</v>
      </c>
      <c r="C383" t="s">
        <v>96</v>
      </c>
      <c r="D383" s="16" t="s">
        <v>19093</v>
      </c>
      <c r="E383" t="str">
        <f>VLOOKUP(A383,银行间数据全集!A:Q,17,0)</f>
        <v>2023-03-13</v>
      </c>
    </row>
    <row r="384" spans="1:6" x14ac:dyDescent="0.2">
      <c r="A384" t="s">
        <v>19322</v>
      </c>
      <c r="B384" t="s">
        <v>19323</v>
      </c>
      <c r="C384" t="s">
        <v>96</v>
      </c>
      <c r="D384" s="16" t="s">
        <v>19093</v>
      </c>
      <c r="E384" t="str">
        <f>VLOOKUP(A384,银行间数据全集!A:Q,17,0)</f>
        <v>2021-08-18</v>
      </c>
    </row>
    <row r="385" spans="1:6" x14ac:dyDescent="0.2">
      <c r="A385" t="s">
        <v>2707</v>
      </c>
      <c r="B385" t="s">
        <v>2708</v>
      </c>
      <c r="C385" t="s">
        <v>2709</v>
      </c>
      <c r="D385" s="16" t="s">
        <v>19093</v>
      </c>
      <c r="E385" t="str">
        <f>VLOOKUP(A385,银行间数据全集!A:Q,17,0)</f>
        <v>2024-03-11</v>
      </c>
    </row>
    <row r="386" spans="1:6" x14ac:dyDescent="0.2">
      <c r="A386" t="s">
        <v>9536</v>
      </c>
      <c r="B386" t="s">
        <v>9537</v>
      </c>
      <c r="C386" t="s">
        <v>414</v>
      </c>
      <c r="D386" s="16" t="s">
        <v>19093</v>
      </c>
      <c r="E386" t="str">
        <f>VLOOKUP(A386,银行间数据全集!A:Q,17,0)</f>
        <v>2024-11-19</v>
      </c>
    </row>
    <row r="387" spans="1:6" x14ac:dyDescent="0.2">
      <c r="A387" t="s">
        <v>10624</v>
      </c>
      <c r="B387" t="s">
        <v>10625</v>
      </c>
      <c r="C387" t="s">
        <v>6159</v>
      </c>
      <c r="D387" s="16" t="s">
        <v>19093</v>
      </c>
      <c r="E387" t="str">
        <f>VLOOKUP(A387,银行间数据全集!A:Q,17,0)</f>
        <v>2025-04-20</v>
      </c>
    </row>
    <row r="388" spans="1:6" x14ac:dyDescent="0.2">
      <c r="A388" t="s">
        <v>13110</v>
      </c>
      <c r="B388" t="s">
        <v>13111</v>
      </c>
      <c r="C388" t="s">
        <v>13112</v>
      </c>
      <c r="D388" s="16" t="s">
        <v>19093</v>
      </c>
      <c r="E388" t="str">
        <f>VLOOKUP(A388,银行间数据全集!A:Q,17,0)</f>
        <v>2026-09-22</v>
      </c>
    </row>
    <row r="389" spans="1:6" x14ac:dyDescent="0.2">
      <c r="A389" t="s">
        <v>21104</v>
      </c>
      <c r="B389" t="s">
        <v>21105</v>
      </c>
      <c r="C389" t="s">
        <v>4796</v>
      </c>
      <c r="D389" s="16" t="s">
        <v>19093</v>
      </c>
      <c r="E389" t="str">
        <f>VLOOKUP(A389,银行间数据全集!A:Q,17,0)</f>
        <v>2022-10-26</v>
      </c>
    </row>
    <row r="390" spans="1:6" x14ac:dyDescent="0.2">
      <c r="A390" t="s">
        <v>13551</v>
      </c>
      <c r="B390" t="s">
        <v>13552</v>
      </c>
      <c r="C390" t="s">
        <v>13553</v>
      </c>
      <c r="D390" s="16" t="s">
        <v>19093</v>
      </c>
      <c r="E390" t="str">
        <f>VLOOKUP(A390,银行间数据全集!A:Q,17,0)</f>
        <v>2023-11-22</v>
      </c>
    </row>
    <row r="391" spans="1:6" x14ac:dyDescent="0.2">
      <c r="A391" t="s">
        <v>2586</v>
      </c>
      <c r="B391" t="s">
        <v>2587</v>
      </c>
      <c r="C391" t="s">
        <v>162</v>
      </c>
      <c r="D391" s="16" t="s">
        <v>19093</v>
      </c>
      <c r="E391" t="str">
        <f>VLOOKUP(A391,银行间数据全集!A:Q,17,0)</f>
        <v>2022-01-30</v>
      </c>
      <c r="F391" s="16" t="s">
        <v>20873</v>
      </c>
    </row>
    <row r="392" spans="1:6" x14ac:dyDescent="0.2">
      <c r="A392" t="s">
        <v>6415</v>
      </c>
      <c r="B392" t="s">
        <v>6416</v>
      </c>
      <c r="C392" t="s">
        <v>35</v>
      </c>
      <c r="D392" s="16" t="s">
        <v>19093</v>
      </c>
      <c r="E392" t="str">
        <f>VLOOKUP(A392,银行间数据全集!A:Q,17,0)</f>
        <v>2021-04-26</v>
      </c>
    </row>
    <row r="393" spans="1:6" x14ac:dyDescent="0.2">
      <c r="A393" t="s">
        <v>7919</v>
      </c>
      <c r="B393" t="s">
        <v>7920</v>
      </c>
      <c r="C393" t="s">
        <v>360</v>
      </c>
      <c r="D393" s="16" t="s">
        <v>19093</v>
      </c>
      <c r="E393" t="str">
        <f>VLOOKUP(A393,银行间数据全集!A:Q,17,0)</f>
        <v>2022-01-25</v>
      </c>
    </row>
    <row r="394" spans="1:6" x14ac:dyDescent="0.2">
      <c r="A394" t="s">
        <v>2078</v>
      </c>
      <c r="B394" t="s">
        <v>2079</v>
      </c>
      <c r="C394" t="s">
        <v>2080</v>
      </c>
      <c r="D394" s="16" t="s">
        <v>19093</v>
      </c>
      <c r="E394" t="str">
        <f>VLOOKUP(A394,银行间数据全集!A:Q,17,0)</f>
        <v>2023-09-07</v>
      </c>
    </row>
    <row r="395" spans="1:6" x14ac:dyDescent="0.2">
      <c r="A395" t="s">
        <v>9708</v>
      </c>
      <c r="B395" t="s">
        <v>9709</v>
      </c>
      <c r="C395" t="s">
        <v>236</v>
      </c>
      <c r="D395" s="16" t="s">
        <v>19093</v>
      </c>
      <c r="E395" t="str">
        <f>VLOOKUP(A395,银行间数据全集!A:Q,17,0)</f>
        <v>2022-12-25</v>
      </c>
    </row>
    <row r="396" spans="1:6" x14ac:dyDescent="0.2">
      <c r="A396" t="s">
        <v>519</v>
      </c>
      <c r="B396" t="s">
        <v>520</v>
      </c>
      <c r="C396" t="s">
        <v>96</v>
      </c>
      <c r="D396" s="16" t="s">
        <v>19093</v>
      </c>
      <c r="E396" t="str">
        <f>VLOOKUP(A396,银行间数据全集!A:Q,17,0)</f>
        <v>2021-05-18</v>
      </c>
      <c r="F396" s="16" t="s">
        <v>20873</v>
      </c>
    </row>
    <row r="397" spans="1:6" x14ac:dyDescent="0.2">
      <c r="A397" t="s">
        <v>20318</v>
      </c>
      <c r="B397" t="s">
        <v>20319</v>
      </c>
      <c r="C397" t="s">
        <v>580</v>
      </c>
      <c r="D397" s="16" t="s">
        <v>19093</v>
      </c>
      <c r="E397" t="str">
        <f>VLOOKUP(A397,银行间数据全集!A:Q,17,0)</f>
        <v>2023-09-02</v>
      </c>
    </row>
    <row r="398" spans="1:6" x14ac:dyDescent="0.2">
      <c r="A398" t="s">
        <v>5489</v>
      </c>
      <c r="B398" t="s">
        <v>5490</v>
      </c>
      <c r="C398" t="s">
        <v>5491</v>
      </c>
      <c r="D398" s="16" t="s">
        <v>19093</v>
      </c>
      <c r="E398" t="str">
        <f>VLOOKUP(A398,银行间数据全集!A:Q,17,0)</f>
        <v>2022-09-28</v>
      </c>
    </row>
    <row r="399" spans="1:6" x14ac:dyDescent="0.2">
      <c r="A399" t="s">
        <v>20242</v>
      </c>
      <c r="B399" t="s">
        <v>20243</v>
      </c>
      <c r="C399" t="s">
        <v>143</v>
      </c>
      <c r="D399" s="16" t="s">
        <v>19093</v>
      </c>
      <c r="E399" t="str">
        <f>VLOOKUP(A399,银行间数据全集!A:Q,17,0)</f>
        <v>2021-09-17</v>
      </c>
    </row>
    <row r="400" spans="1:6" x14ac:dyDescent="0.2">
      <c r="A400" t="s">
        <v>8534</v>
      </c>
      <c r="B400" t="s">
        <v>8535</v>
      </c>
      <c r="C400" t="s">
        <v>414</v>
      </c>
      <c r="D400" s="16" t="s">
        <v>19093</v>
      </c>
      <c r="E400" t="str">
        <f>VLOOKUP(A400,银行间数据全集!A:Q,17,0)</f>
        <v>2024-04-30</v>
      </c>
    </row>
    <row r="401" spans="1:6" x14ac:dyDescent="0.2">
      <c r="A401" t="s">
        <v>9299</v>
      </c>
      <c r="B401" t="s">
        <v>9300</v>
      </c>
      <c r="C401" t="s">
        <v>414</v>
      </c>
      <c r="D401" s="16" t="s">
        <v>19093</v>
      </c>
      <c r="E401" t="str">
        <f>VLOOKUP(A401,银行间数据全集!A:Q,17,0)</f>
        <v>2024-10-08</v>
      </c>
    </row>
    <row r="402" spans="1:6" x14ac:dyDescent="0.2">
      <c r="A402" t="s">
        <v>6317</v>
      </c>
      <c r="B402" t="s">
        <v>6318</v>
      </c>
      <c r="C402" t="s">
        <v>156</v>
      </c>
      <c r="D402" s="16" t="s">
        <v>19093</v>
      </c>
      <c r="E402" t="str">
        <f>VLOOKUP(A402,银行间数据全集!A:Q,17,0)</f>
        <v>2021-03-07</v>
      </c>
      <c r="F402" s="16" t="s">
        <v>20873</v>
      </c>
    </row>
    <row r="403" spans="1:6" x14ac:dyDescent="0.2">
      <c r="A403" t="s">
        <v>8104</v>
      </c>
      <c r="B403" t="s">
        <v>8105</v>
      </c>
      <c r="C403" t="s">
        <v>58</v>
      </c>
      <c r="D403" s="16" t="s">
        <v>19093</v>
      </c>
      <c r="E403" t="str">
        <f>VLOOKUP(A403,银行间数据全集!A:Q,17,0)</f>
        <v>2022-03-06</v>
      </c>
    </row>
    <row r="404" spans="1:6" x14ac:dyDescent="0.2">
      <c r="A404" t="s">
        <v>5034</v>
      </c>
      <c r="B404" t="s">
        <v>5035</v>
      </c>
      <c r="C404" t="s">
        <v>50</v>
      </c>
      <c r="D404" s="16" t="s">
        <v>19093</v>
      </c>
      <c r="E404" t="str">
        <f>VLOOKUP(A404,银行间数据全集!A:Q,17,0)</f>
        <v>2021-10-21</v>
      </c>
    </row>
    <row r="405" spans="1:6" x14ac:dyDescent="0.2">
      <c r="A405" t="s">
        <v>5266</v>
      </c>
      <c r="B405" t="s">
        <v>5267</v>
      </c>
      <c r="C405" t="s">
        <v>345</v>
      </c>
      <c r="D405" s="16" t="s">
        <v>19093</v>
      </c>
      <c r="E405" t="str">
        <f>VLOOKUP(A405,银行间数据全集!A:Q,17,0)</f>
        <v>2021-11-22</v>
      </c>
    </row>
    <row r="406" spans="1:6" x14ac:dyDescent="0.2">
      <c r="A406" t="s">
        <v>2482</v>
      </c>
      <c r="B406" t="s">
        <v>2483</v>
      </c>
      <c r="C406" t="s">
        <v>720</v>
      </c>
      <c r="D406" s="16" t="s">
        <v>19093</v>
      </c>
      <c r="E406" t="str">
        <f>VLOOKUP(A406,银行间数据全集!A:Q,17,0)</f>
        <v>2024-01-14</v>
      </c>
    </row>
    <row r="407" spans="1:6" x14ac:dyDescent="0.2">
      <c r="A407" t="s">
        <v>7645</v>
      </c>
      <c r="B407" t="s">
        <v>7646</v>
      </c>
      <c r="C407" t="s">
        <v>143</v>
      </c>
      <c r="D407" s="16" t="s">
        <v>19093</v>
      </c>
      <c r="E407" t="str">
        <f>VLOOKUP(A407,银行间数据全集!A:Q,17,0)</f>
        <v>2021-12-05</v>
      </c>
    </row>
    <row r="408" spans="1:6" x14ac:dyDescent="0.2">
      <c r="A408" t="s">
        <v>8144</v>
      </c>
      <c r="B408" t="s">
        <v>8145</v>
      </c>
      <c r="C408" t="s">
        <v>295</v>
      </c>
      <c r="D408" s="16" t="s">
        <v>19093</v>
      </c>
      <c r="E408" t="str">
        <f>VLOOKUP(A408,银行间数据全集!A:Q,17,0)</f>
        <v>2022-03-13</v>
      </c>
    </row>
    <row r="409" spans="1:6" x14ac:dyDescent="0.2">
      <c r="A409" t="s">
        <v>7023</v>
      </c>
      <c r="B409" t="s">
        <v>7024</v>
      </c>
      <c r="C409" t="s">
        <v>143</v>
      </c>
      <c r="D409" s="16" t="s">
        <v>19093</v>
      </c>
      <c r="E409" t="str">
        <f>VLOOKUP(A409,银行间数据全集!A:Q,17,0)</f>
        <v>2021-07-23</v>
      </c>
      <c r="F409" s="16" t="s">
        <v>20873</v>
      </c>
    </row>
    <row r="410" spans="1:6" x14ac:dyDescent="0.2">
      <c r="A410" t="s">
        <v>6452</v>
      </c>
      <c r="B410" t="s">
        <v>6453</v>
      </c>
      <c r="C410" t="s">
        <v>143</v>
      </c>
      <c r="D410" s="16" t="s">
        <v>19093</v>
      </c>
      <c r="E410" t="str">
        <f>VLOOKUP(A410,银行间数据全集!A:Q,17,0)</f>
        <v>2021-03-23</v>
      </c>
      <c r="F410" s="16" t="s">
        <v>20873</v>
      </c>
    </row>
    <row r="411" spans="1:6" x14ac:dyDescent="0.2">
      <c r="A411" t="s">
        <v>6551</v>
      </c>
      <c r="B411" t="s">
        <v>6552</v>
      </c>
      <c r="C411" t="s">
        <v>143</v>
      </c>
      <c r="D411" s="16" t="s">
        <v>19093</v>
      </c>
      <c r="E411" t="str">
        <f>VLOOKUP(A411,银行间数据全集!A:Q,17,0)</f>
        <v>2021-04-04</v>
      </c>
      <c r="F411" s="16" t="s">
        <v>20873</v>
      </c>
    </row>
    <row r="412" spans="1:6" x14ac:dyDescent="0.2">
      <c r="A412" t="s">
        <v>21004</v>
      </c>
      <c r="B412" t="s">
        <v>21005</v>
      </c>
      <c r="C412" t="s">
        <v>1982</v>
      </c>
      <c r="D412" s="16" t="s">
        <v>19093</v>
      </c>
      <c r="E412" t="str">
        <f>VLOOKUP(A412,银行间数据全集!A:Q,17,0)</f>
        <v>2023-10-16</v>
      </c>
      <c r="F412" s="16"/>
    </row>
    <row r="413" spans="1:6" x14ac:dyDescent="0.2">
      <c r="A413" t="s">
        <v>21076</v>
      </c>
      <c r="B413" t="s">
        <v>21077</v>
      </c>
      <c r="C413" t="s">
        <v>96</v>
      </c>
      <c r="D413" s="16" t="s">
        <v>19093</v>
      </c>
      <c r="E413" t="str">
        <f>VLOOKUP(A413,银行间数据全集!A:Q,17,0)</f>
        <v>2023-10-20</v>
      </c>
    </row>
    <row r="414" spans="1:6" x14ac:dyDescent="0.2">
      <c r="A414" t="s">
        <v>20246</v>
      </c>
      <c r="B414" t="s">
        <v>20247</v>
      </c>
      <c r="C414" t="s">
        <v>133</v>
      </c>
      <c r="D414" s="16" t="s">
        <v>19093</v>
      </c>
      <c r="E414" t="str">
        <f>VLOOKUP(A414,银行间数据全集!A:Q,17,0)</f>
        <v>2021-09-18</v>
      </c>
    </row>
    <row r="415" spans="1:6" x14ac:dyDescent="0.2">
      <c r="A415" t="s">
        <v>7350</v>
      </c>
      <c r="B415" t="s">
        <v>7351</v>
      </c>
      <c r="C415" t="s">
        <v>25</v>
      </c>
      <c r="D415" s="16" t="s">
        <v>19093</v>
      </c>
      <c r="E415" t="str">
        <f>VLOOKUP(A415,银行间数据全集!A:Q,17,0)</f>
        <v>2023-09-21</v>
      </c>
    </row>
    <row r="416" spans="1:6" x14ac:dyDescent="0.2">
      <c r="A416" t="s">
        <v>6857</v>
      </c>
      <c r="B416" t="s">
        <v>6858</v>
      </c>
      <c r="C416" t="s">
        <v>6</v>
      </c>
      <c r="D416" s="16" t="s">
        <v>19093</v>
      </c>
      <c r="E416" t="str">
        <f>VLOOKUP(A416,银行间数据全集!A:Q,17,0)</f>
        <v>2021-05-07</v>
      </c>
    </row>
    <row r="417" spans="1:6" x14ac:dyDescent="0.2">
      <c r="A417" t="s">
        <v>13888</v>
      </c>
      <c r="B417" t="s">
        <v>13889</v>
      </c>
      <c r="C417" t="s">
        <v>536</v>
      </c>
      <c r="D417" s="16" t="s">
        <v>19093</v>
      </c>
      <c r="E417" t="str">
        <f>VLOOKUP(A417,银行间数据全集!A:Q,17,0)</f>
        <v>2024-07-26</v>
      </c>
    </row>
    <row r="418" spans="1:6" x14ac:dyDescent="0.2">
      <c r="A418" t="s">
        <v>7114</v>
      </c>
      <c r="B418" t="s">
        <v>7115</v>
      </c>
      <c r="C418" t="s">
        <v>6</v>
      </c>
      <c r="D418" s="16" t="s">
        <v>19093</v>
      </c>
      <c r="E418" t="str">
        <f>VLOOKUP(A418,银行间数据全集!A:Q,17,0)</f>
        <v>2021-11-29</v>
      </c>
    </row>
    <row r="419" spans="1:6" x14ac:dyDescent="0.2">
      <c r="A419" t="s">
        <v>14042</v>
      </c>
      <c r="B419" t="s">
        <v>14043</v>
      </c>
      <c r="C419" t="s">
        <v>14044</v>
      </c>
      <c r="D419" s="16" t="s">
        <v>19093</v>
      </c>
      <c r="E419" t="str">
        <f>VLOOKUP(A419,银行间数据全集!A:Q,17,0)</f>
        <v>2024-08-24</v>
      </c>
    </row>
    <row r="420" spans="1:6" x14ac:dyDescent="0.2">
      <c r="A420" t="s">
        <v>6279</v>
      </c>
      <c r="B420" t="s">
        <v>6280</v>
      </c>
      <c r="C420" t="s">
        <v>143</v>
      </c>
      <c r="D420" s="16" t="s">
        <v>19093</v>
      </c>
      <c r="E420" t="e">
        <f>VLOOKUP(A420,银行间数据全集!A:Q,17,0)</f>
        <v>#N/A</v>
      </c>
      <c r="F420" s="16" t="s">
        <v>20873</v>
      </c>
    </row>
    <row r="421" spans="1:6" x14ac:dyDescent="0.2">
      <c r="A421" t="s">
        <v>8689</v>
      </c>
      <c r="B421" t="s">
        <v>8690</v>
      </c>
      <c r="C421" t="s">
        <v>25</v>
      </c>
      <c r="D421" s="16" t="s">
        <v>19093</v>
      </c>
      <c r="E421" t="str">
        <f>VLOOKUP(A421,银行间数据全集!A:Q,17,0)</f>
        <v>2024-06-13</v>
      </c>
    </row>
    <row r="422" spans="1:6" x14ac:dyDescent="0.2">
      <c r="A422" t="s">
        <v>6851</v>
      </c>
      <c r="B422" t="s">
        <v>6852</v>
      </c>
      <c r="C422" t="s">
        <v>143</v>
      </c>
      <c r="D422" s="16" t="s">
        <v>19093</v>
      </c>
      <c r="E422" t="str">
        <f>VLOOKUP(A422,银行间数据全集!A:Q,17,0)</f>
        <v>2021-05-04</v>
      </c>
      <c r="F422" s="16" t="s">
        <v>20873</v>
      </c>
    </row>
    <row r="423" spans="1:6" x14ac:dyDescent="0.2">
      <c r="A423" t="s">
        <v>6945</v>
      </c>
      <c r="B423" t="s">
        <v>6946</v>
      </c>
      <c r="C423" t="s">
        <v>5710</v>
      </c>
      <c r="D423" s="16" t="s">
        <v>19093</v>
      </c>
      <c r="E423" t="str">
        <f>VLOOKUP(A423,银行间数据全集!A:Q,17,0)</f>
        <v>2021-06-21</v>
      </c>
      <c r="F423" s="16"/>
    </row>
    <row r="424" spans="1:6" x14ac:dyDescent="0.2">
      <c r="A424" t="s">
        <v>7352</v>
      </c>
      <c r="B424" t="s">
        <v>7353</v>
      </c>
      <c r="C424" t="s">
        <v>580</v>
      </c>
      <c r="D424" s="16" t="s">
        <v>19093</v>
      </c>
      <c r="E424" t="str">
        <f>VLOOKUP(A424,银行间数据全集!A:Q,17,0)</f>
        <v>2023-09-20</v>
      </c>
    </row>
    <row r="425" spans="1:6" x14ac:dyDescent="0.2">
      <c r="A425" t="s">
        <v>5708</v>
      </c>
      <c r="B425" t="s">
        <v>5709</v>
      </c>
      <c r="C425" t="s">
        <v>5710</v>
      </c>
      <c r="D425" s="16" t="s">
        <v>19093</v>
      </c>
      <c r="E425" t="str">
        <f>VLOOKUP(A425,银行间数据全集!A:Q,17,0)</f>
        <v>2022-07-17</v>
      </c>
    </row>
    <row r="426" spans="1:6" x14ac:dyDescent="0.2">
      <c r="A426" t="s">
        <v>13332</v>
      </c>
      <c r="B426" t="s">
        <v>13333</v>
      </c>
      <c r="C426" t="s">
        <v>12620</v>
      </c>
      <c r="D426" s="16" t="s">
        <v>19093</v>
      </c>
      <c r="E426" t="str">
        <f>VLOOKUP(A426,银行间数据全集!A:Q,17,0)</f>
        <v>2022-08-23</v>
      </c>
    </row>
    <row r="427" spans="1:6" x14ac:dyDescent="0.2">
      <c r="A427" t="s">
        <v>7289</v>
      </c>
      <c r="B427" t="s">
        <v>7290</v>
      </c>
      <c r="C427" t="s">
        <v>7291</v>
      </c>
      <c r="D427" s="16" t="s">
        <v>19093</v>
      </c>
      <c r="E427" t="str">
        <f>VLOOKUP(A427,银行间数据全集!A:Q,17,0)</f>
        <v>2021-09-06</v>
      </c>
    </row>
    <row r="428" spans="1:6" x14ac:dyDescent="0.2">
      <c r="A428" t="s">
        <v>9818</v>
      </c>
      <c r="B428" t="s">
        <v>9819</v>
      </c>
      <c r="C428" t="s">
        <v>43</v>
      </c>
      <c r="D428" s="16" t="s">
        <v>19093</v>
      </c>
      <c r="E428" t="str">
        <f>VLOOKUP(A428,银行间数据全集!A:Q,17,0)</f>
        <v>2023-01-16</v>
      </c>
    </row>
    <row r="429" spans="1:6" x14ac:dyDescent="0.2">
      <c r="A429" t="s">
        <v>10097</v>
      </c>
      <c r="B429" t="s">
        <v>10098</v>
      </c>
      <c r="C429" t="s">
        <v>236</v>
      </c>
      <c r="D429" s="16" t="s">
        <v>19093</v>
      </c>
      <c r="E429" t="str">
        <f>VLOOKUP(A429,银行间数据全集!A:Q,17,0)</f>
        <v>2023-03-06</v>
      </c>
    </row>
    <row r="430" spans="1:6" x14ac:dyDescent="0.2">
      <c r="A430" t="s">
        <v>7835</v>
      </c>
      <c r="B430" t="s">
        <v>7836</v>
      </c>
      <c r="C430" t="s">
        <v>143</v>
      </c>
      <c r="D430" s="16" t="s">
        <v>19093</v>
      </c>
      <c r="E430" t="str">
        <f>VLOOKUP(A430,银行间数据全集!A:Q,17,0)</f>
        <v>2022-01-16</v>
      </c>
    </row>
    <row r="431" spans="1:6" x14ac:dyDescent="0.2">
      <c r="A431" t="s">
        <v>6233</v>
      </c>
      <c r="B431" t="s">
        <v>6234</v>
      </c>
      <c r="C431" t="s">
        <v>143</v>
      </c>
      <c r="D431" s="16" t="s">
        <v>19093</v>
      </c>
      <c r="E431" t="e">
        <f>VLOOKUP(A431,银行间数据全集!A:Q,17,0)</f>
        <v>#N/A</v>
      </c>
      <c r="F431" s="16" t="s">
        <v>20873</v>
      </c>
    </row>
    <row r="432" spans="1:6" x14ac:dyDescent="0.2">
      <c r="A432" t="s">
        <v>12672</v>
      </c>
      <c r="B432" t="s">
        <v>12673</v>
      </c>
      <c r="C432" t="s">
        <v>12674</v>
      </c>
      <c r="D432" s="16" t="s">
        <v>19093</v>
      </c>
      <c r="E432" t="str">
        <f>VLOOKUP(A432,银行间数据全集!A:Q,17,0)</f>
        <v>2022-12-21</v>
      </c>
    </row>
    <row r="433" spans="1:6" x14ac:dyDescent="0.2">
      <c r="A433" t="s">
        <v>9236</v>
      </c>
      <c r="B433" t="s">
        <v>9237</v>
      </c>
      <c r="C433" t="s">
        <v>143</v>
      </c>
      <c r="D433" s="16" t="s">
        <v>19093</v>
      </c>
      <c r="E433" t="str">
        <f>VLOOKUP(A433,银行间数据全集!A:Q,17,0)</f>
        <v>2024-09-18</v>
      </c>
    </row>
    <row r="434" spans="1:6" x14ac:dyDescent="0.2">
      <c r="A434" t="s">
        <v>14984</v>
      </c>
      <c r="B434" t="s">
        <v>14985</v>
      </c>
      <c r="C434" t="s">
        <v>12721</v>
      </c>
      <c r="D434" s="16" t="s">
        <v>19093</v>
      </c>
      <c r="E434" t="str">
        <f>VLOOKUP(A434,银行间数据全集!A:Q,17,0)</f>
        <v>2026-06-03</v>
      </c>
    </row>
    <row r="435" spans="1:6" x14ac:dyDescent="0.2">
      <c r="A435" t="s">
        <v>4919</v>
      </c>
      <c r="B435" t="s">
        <v>4920</v>
      </c>
      <c r="C435" t="s">
        <v>143</v>
      </c>
      <c r="D435" s="16" t="s">
        <v>19093</v>
      </c>
      <c r="E435" t="str">
        <f>VLOOKUP(A435,银行间数据全集!A:Q,17,0)</f>
        <v>2021-10-29</v>
      </c>
    </row>
    <row r="436" spans="1:6" x14ac:dyDescent="0.2">
      <c r="A436" t="s">
        <v>7611</v>
      </c>
      <c r="B436" t="s">
        <v>7612</v>
      </c>
      <c r="C436" t="s">
        <v>143</v>
      </c>
      <c r="D436" s="16" t="s">
        <v>19093</v>
      </c>
      <c r="E436" t="str">
        <f>VLOOKUP(A436,银行间数据全集!A:Q,17,0)</f>
        <v>2021-11-23</v>
      </c>
    </row>
    <row r="437" spans="1:6" x14ac:dyDescent="0.2">
      <c r="A437" t="s">
        <v>7730</v>
      </c>
      <c r="B437" t="s">
        <v>7731</v>
      </c>
      <c r="C437" t="s">
        <v>236</v>
      </c>
      <c r="D437" s="16" t="s">
        <v>19093</v>
      </c>
      <c r="E437" t="str">
        <f>VLOOKUP(A437,银行间数据全集!A:Q,17,0)</f>
        <v>2023-12-21</v>
      </c>
    </row>
    <row r="438" spans="1:6" x14ac:dyDescent="0.2">
      <c r="A438" t="s">
        <v>14115</v>
      </c>
      <c r="B438" t="s">
        <v>14116</v>
      </c>
      <c r="C438" t="s">
        <v>13158</v>
      </c>
      <c r="D438" s="16" t="s">
        <v>19093</v>
      </c>
      <c r="E438" t="str">
        <f>VLOOKUP(A438,银行间数据全集!A:Q,17,0)</f>
        <v>2024-09-11</v>
      </c>
    </row>
    <row r="439" spans="1:6" x14ac:dyDescent="0.2">
      <c r="A439" t="s">
        <v>8830</v>
      </c>
      <c r="B439" t="s">
        <v>8831</v>
      </c>
      <c r="C439" t="s">
        <v>5019</v>
      </c>
      <c r="D439" s="16" t="s">
        <v>19093</v>
      </c>
      <c r="E439" t="str">
        <f>VLOOKUP(A439,银行间数据全集!A:Q,17,0)</f>
        <v>2022-07-12</v>
      </c>
    </row>
    <row r="440" spans="1:6" x14ac:dyDescent="0.2">
      <c r="A440" t="s">
        <v>5672</v>
      </c>
      <c r="B440" t="s">
        <v>5673</v>
      </c>
      <c r="C440" t="s">
        <v>5106</v>
      </c>
      <c r="D440" s="16" t="s">
        <v>19093</v>
      </c>
      <c r="E440" t="str">
        <f>VLOOKUP(A440,银行间数据全集!A:Q,17,0)</f>
        <v>2022-05-04</v>
      </c>
    </row>
    <row r="441" spans="1:6" x14ac:dyDescent="0.2">
      <c r="A441" t="s">
        <v>14599</v>
      </c>
      <c r="B441" t="s">
        <v>14600</v>
      </c>
      <c r="C441" t="s">
        <v>12703</v>
      </c>
      <c r="D441" s="16" t="s">
        <v>19093</v>
      </c>
      <c r="E441" t="str">
        <f>VLOOKUP(A441,银行间数据全集!A:Q,17,0)</f>
        <v>2025-12-07</v>
      </c>
    </row>
    <row r="442" spans="1:6" x14ac:dyDescent="0.2">
      <c r="A442" t="s">
        <v>6319</v>
      </c>
      <c r="B442" t="s">
        <v>6320</v>
      </c>
      <c r="C442" t="s">
        <v>421</v>
      </c>
      <c r="D442" s="16" t="s">
        <v>19093</v>
      </c>
      <c r="E442" t="str">
        <f>VLOOKUP(A442,银行间数据全集!A:Q,17,0)</f>
        <v>2021-03-07</v>
      </c>
    </row>
    <row r="443" spans="1:6" x14ac:dyDescent="0.2">
      <c r="A443" t="s">
        <v>7563</v>
      </c>
      <c r="B443" t="s">
        <v>7564</v>
      </c>
      <c r="C443" t="s">
        <v>295</v>
      </c>
      <c r="D443" s="16" t="s">
        <v>19093</v>
      </c>
      <c r="E443" t="str">
        <f>VLOOKUP(A443,银行间数据全集!A:Q,17,0)</f>
        <v>2023-11-15</v>
      </c>
    </row>
    <row r="444" spans="1:6" x14ac:dyDescent="0.2">
      <c r="A444" t="s">
        <v>12602</v>
      </c>
      <c r="B444" t="s">
        <v>12603</v>
      </c>
      <c r="C444" t="s">
        <v>21769</v>
      </c>
      <c r="D444" s="16" t="s">
        <v>19093</v>
      </c>
      <c r="E444" t="str">
        <f>VLOOKUP(A444,银行间数据全集!A:Q,17,0)</f>
        <v>2025-11-19</v>
      </c>
    </row>
    <row r="445" spans="1:6" x14ac:dyDescent="0.2">
      <c r="A445" t="s">
        <v>8623</v>
      </c>
      <c r="B445" t="s">
        <v>8624</v>
      </c>
      <c r="C445" t="s">
        <v>143</v>
      </c>
      <c r="D445" s="16" t="s">
        <v>19093</v>
      </c>
      <c r="E445" t="str">
        <f>VLOOKUP(A445,银行间数据全集!A:Q,17,0)</f>
        <v>2022-05-28</v>
      </c>
    </row>
    <row r="446" spans="1:6" x14ac:dyDescent="0.2">
      <c r="A446" t="s">
        <v>5390</v>
      </c>
      <c r="B446" t="s">
        <v>5391</v>
      </c>
      <c r="C446" t="s">
        <v>1973</v>
      </c>
      <c r="D446" s="16" t="s">
        <v>19093</v>
      </c>
      <c r="E446" t="str">
        <f>VLOOKUP(A446,银行间数据全集!A:Q,17,0)</f>
        <v>2021-03-29</v>
      </c>
      <c r="F446" s="16" t="s">
        <v>20873</v>
      </c>
    </row>
    <row r="447" spans="1:6" x14ac:dyDescent="0.2">
      <c r="A447" t="s">
        <v>7656</v>
      </c>
      <c r="B447" t="s">
        <v>7657</v>
      </c>
      <c r="C447" t="s">
        <v>120</v>
      </c>
      <c r="D447" s="16" t="s">
        <v>19093</v>
      </c>
      <c r="E447" t="str">
        <f>VLOOKUP(A447,银行间数据全集!A:Q,17,0)</f>
        <v>2021-12-07</v>
      </c>
    </row>
    <row r="448" spans="1:6" x14ac:dyDescent="0.2">
      <c r="A448" t="s">
        <v>15004</v>
      </c>
      <c r="B448" t="s">
        <v>15005</v>
      </c>
      <c r="C448" t="s">
        <v>15006</v>
      </c>
      <c r="D448" s="16" t="s">
        <v>19093</v>
      </c>
      <c r="E448" t="str">
        <f>VLOOKUP(A448,银行间数据全集!A:Q,17,0)</f>
        <v>2026-01-18</v>
      </c>
    </row>
    <row r="449" spans="1:6" x14ac:dyDescent="0.2">
      <c r="A449" t="s">
        <v>10491</v>
      </c>
      <c r="B449" t="s">
        <v>10492</v>
      </c>
      <c r="C449" t="s">
        <v>2899</v>
      </c>
      <c r="D449" s="16" t="s">
        <v>19093</v>
      </c>
      <c r="E449" t="str">
        <f>VLOOKUP(A449,银行间数据全集!A:Q,17,0)</f>
        <v>2023-04-07</v>
      </c>
    </row>
    <row r="450" spans="1:6" x14ac:dyDescent="0.2">
      <c r="A450" t="s">
        <v>2598</v>
      </c>
      <c r="B450" t="s">
        <v>2599</v>
      </c>
      <c r="C450" t="s">
        <v>1437</v>
      </c>
      <c r="D450" s="16" t="s">
        <v>19093</v>
      </c>
      <c r="E450" t="str">
        <f>VLOOKUP(A450,银行间数据全集!A:Q,17,0)</f>
        <v>2022-01-31</v>
      </c>
    </row>
    <row r="451" spans="1:6" x14ac:dyDescent="0.2">
      <c r="A451" t="s">
        <v>2319</v>
      </c>
      <c r="B451" t="s">
        <v>2320</v>
      </c>
      <c r="C451" t="s">
        <v>1608</v>
      </c>
      <c r="D451" s="16" t="s">
        <v>19093</v>
      </c>
      <c r="E451" t="str">
        <f>VLOOKUP(A451,银行间数据全集!A:Q,17,0)</f>
        <v>2023-12-12</v>
      </c>
    </row>
    <row r="452" spans="1:6" x14ac:dyDescent="0.2">
      <c r="A452" t="s">
        <v>2973</v>
      </c>
      <c r="B452" t="s">
        <v>2974</v>
      </c>
      <c r="C452" t="s">
        <v>1207</v>
      </c>
      <c r="D452" s="16" t="s">
        <v>19093</v>
      </c>
      <c r="E452" t="str">
        <f>VLOOKUP(A452,银行间数据全集!A:Q,17,0)</f>
        <v>2024-04-23</v>
      </c>
    </row>
    <row r="453" spans="1:6" x14ac:dyDescent="0.2">
      <c r="A453" t="s">
        <v>2145</v>
      </c>
      <c r="B453" t="s">
        <v>2146</v>
      </c>
      <c r="C453" t="s">
        <v>25</v>
      </c>
      <c r="D453" s="16" t="s">
        <v>19093</v>
      </c>
      <c r="E453" t="str">
        <f>VLOOKUP(A453,银行间数据全集!A:Q,17,0)</f>
        <v>2021-10-29</v>
      </c>
    </row>
    <row r="454" spans="1:6" x14ac:dyDescent="0.2">
      <c r="A454" t="s">
        <v>21168</v>
      </c>
      <c r="B454" t="s">
        <v>21169</v>
      </c>
      <c r="C454" t="s">
        <v>410</v>
      </c>
      <c r="D454" s="16" t="s">
        <v>19093</v>
      </c>
      <c r="E454" t="str">
        <f>VLOOKUP(A454,银行间数据全集!A:Q,17,0)</f>
        <v>2022-10-28</v>
      </c>
    </row>
    <row r="455" spans="1:6" x14ac:dyDescent="0.2">
      <c r="A455" t="s">
        <v>3158</v>
      </c>
      <c r="B455" t="s">
        <v>3159</v>
      </c>
      <c r="C455" t="s">
        <v>2972</v>
      </c>
      <c r="D455" s="16" t="s">
        <v>19093</v>
      </c>
      <c r="E455" t="str">
        <f>VLOOKUP(A455,银行间数据全集!A:Q,17,0)</f>
        <v>2022-06-12</v>
      </c>
    </row>
    <row r="456" spans="1:6" x14ac:dyDescent="0.2">
      <c r="A456" t="s">
        <v>1537</v>
      </c>
      <c r="B456" t="s">
        <v>1538</v>
      </c>
      <c r="C456" t="s">
        <v>1066</v>
      </c>
      <c r="D456" s="16" t="s">
        <v>19093</v>
      </c>
      <c r="E456" t="e">
        <f>VLOOKUP(A456,银行间数据全集!A:Q,17,0)</f>
        <v>#N/A</v>
      </c>
    </row>
    <row r="457" spans="1:6" x14ac:dyDescent="0.2">
      <c r="A457" t="s">
        <v>4317</v>
      </c>
      <c r="B457" t="s">
        <v>4318</v>
      </c>
      <c r="C457" t="s">
        <v>4319</v>
      </c>
      <c r="D457" s="16" t="s">
        <v>19093</v>
      </c>
      <c r="E457" t="str">
        <f>VLOOKUP(A457,银行间数据全集!A:Q,17,0)</f>
        <v>2024-04-23</v>
      </c>
    </row>
    <row r="458" spans="1:6" x14ac:dyDescent="0.2">
      <c r="A458" t="s">
        <v>7411</v>
      </c>
      <c r="B458" t="s">
        <v>7412</v>
      </c>
      <c r="C458" t="s">
        <v>4979</v>
      </c>
      <c r="D458" s="16" t="s">
        <v>19093</v>
      </c>
      <c r="E458" t="str">
        <f>VLOOKUP(A458,银行间数据全集!A:Q,17,0)</f>
        <v>2021-10-17</v>
      </c>
    </row>
    <row r="459" spans="1:6" x14ac:dyDescent="0.2">
      <c r="A459" t="s">
        <v>11638</v>
      </c>
      <c r="B459" t="s">
        <v>11639</v>
      </c>
      <c r="C459" t="s">
        <v>25</v>
      </c>
      <c r="D459" s="16" t="s">
        <v>19093</v>
      </c>
      <c r="E459" t="str">
        <f>VLOOKUP(A459,银行间数据全集!A:Q,17,0)</f>
        <v>2028-04-24</v>
      </c>
    </row>
    <row r="460" spans="1:6" x14ac:dyDescent="0.2">
      <c r="A460" t="s">
        <v>7045</v>
      </c>
      <c r="B460" t="s">
        <v>7046</v>
      </c>
      <c r="C460" t="s">
        <v>25</v>
      </c>
      <c r="D460" s="16" t="s">
        <v>19093</v>
      </c>
      <c r="E460" t="str">
        <f>VLOOKUP(A460,银行间数据全集!A:Q,17,0)</f>
        <v>2023-07-30</v>
      </c>
    </row>
    <row r="461" spans="1:6" x14ac:dyDescent="0.2">
      <c r="A461" t="s">
        <v>6446</v>
      </c>
      <c r="B461" t="s">
        <v>6447</v>
      </c>
      <c r="C461" t="s">
        <v>25</v>
      </c>
      <c r="D461" s="16" t="s">
        <v>19093</v>
      </c>
      <c r="E461" t="str">
        <f>VLOOKUP(A461,银行间数据全集!A:Q,17,0)</f>
        <v>2021-03-21</v>
      </c>
      <c r="F461" s="16" t="s">
        <v>20873</v>
      </c>
    </row>
    <row r="462" spans="1:6" x14ac:dyDescent="0.2">
      <c r="A462" t="s">
        <v>7496</v>
      </c>
      <c r="B462" t="s">
        <v>7497</v>
      </c>
      <c r="C462" t="s">
        <v>25</v>
      </c>
      <c r="D462" s="16" t="s">
        <v>19093</v>
      </c>
      <c r="E462" t="str">
        <f>VLOOKUP(A462,银行间数据全集!A:Q,17,0)</f>
        <v>2021-10-31</v>
      </c>
    </row>
    <row r="463" spans="1:6" x14ac:dyDescent="0.2">
      <c r="A463" t="s">
        <v>6439</v>
      </c>
      <c r="B463" t="s">
        <v>6440</v>
      </c>
      <c r="C463" t="s">
        <v>123</v>
      </c>
      <c r="D463" s="16" t="s">
        <v>19093</v>
      </c>
      <c r="E463" t="str">
        <f>VLOOKUP(A463,银行间数据全集!A:Q,17,0)</f>
        <v>2021-03-22</v>
      </c>
      <c r="F463" s="16" t="s">
        <v>20873</v>
      </c>
    </row>
    <row r="464" spans="1:6" x14ac:dyDescent="0.2">
      <c r="A464" t="s">
        <v>5159</v>
      </c>
      <c r="B464" t="s">
        <v>5160</v>
      </c>
      <c r="C464" t="s">
        <v>295</v>
      </c>
      <c r="D464" s="16" t="s">
        <v>19093</v>
      </c>
      <c r="E464" t="str">
        <f>VLOOKUP(A464,银行间数据全集!A:Q,17,0)</f>
        <v>2021-08-09</v>
      </c>
    </row>
    <row r="465" spans="1:6" x14ac:dyDescent="0.2">
      <c r="A465" t="s">
        <v>11424</v>
      </c>
      <c r="B465" t="s">
        <v>11425</v>
      </c>
      <c r="C465" t="s">
        <v>143</v>
      </c>
      <c r="D465" s="16" t="s">
        <v>19093</v>
      </c>
      <c r="E465" t="str">
        <f>VLOOKUP(A465,银行间数据全集!A:Q,17,0)</f>
        <v>2023-07-31</v>
      </c>
    </row>
    <row r="466" spans="1:6" x14ac:dyDescent="0.2">
      <c r="A466" t="s">
        <v>10996</v>
      </c>
      <c r="B466" t="s">
        <v>10997</v>
      </c>
      <c r="C466" t="s">
        <v>353</v>
      </c>
      <c r="D466" s="16" t="s">
        <v>19093</v>
      </c>
      <c r="E466" t="str">
        <f>VLOOKUP(A466,银行间数据全集!A:Q,17,0)</f>
        <v>2023-05-26</v>
      </c>
    </row>
    <row r="467" spans="1:6" x14ac:dyDescent="0.2">
      <c r="A467" t="s">
        <v>2247</v>
      </c>
      <c r="B467" t="s">
        <v>2248</v>
      </c>
      <c r="C467" t="s">
        <v>1329</v>
      </c>
      <c r="D467" s="16" t="s">
        <v>19093</v>
      </c>
      <c r="E467" t="str">
        <f>VLOOKUP(A467,银行间数据全集!A:Q,17,0)</f>
        <v>2021-11-26</v>
      </c>
    </row>
    <row r="468" spans="1:6" x14ac:dyDescent="0.2">
      <c r="A468" t="s">
        <v>6636</v>
      </c>
      <c r="B468" t="s">
        <v>6637</v>
      </c>
      <c r="C468" t="s">
        <v>156</v>
      </c>
      <c r="D468" s="16" t="s">
        <v>19093</v>
      </c>
      <c r="E468" t="str">
        <f>VLOOKUP(A468,银行间数据全集!A:Q,17,0)</f>
        <v>2021-04-18</v>
      </c>
      <c r="F468" s="16" t="s">
        <v>20873</v>
      </c>
    </row>
    <row r="469" spans="1:6" x14ac:dyDescent="0.2">
      <c r="A469" t="s">
        <v>11335</v>
      </c>
      <c r="B469" t="s">
        <v>11336</v>
      </c>
      <c r="C469" t="s">
        <v>353</v>
      </c>
      <c r="D469" s="16" t="s">
        <v>19093</v>
      </c>
      <c r="E469" t="str">
        <f>VLOOKUP(A469,银行间数据全集!A:Q,17,0)</f>
        <v>2023-07-17</v>
      </c>
    </row>
    <row r="470" spans="1:6" x14ac:dyDescent="0.2">
      <c r="A470" t="s">
        <v>14824</v>
      </c>
      <c r="B470" t="s">
        <v>14825</v>
      </c>
      <c r="C470" t="s">
        <v>14826</v>
      </c>
      <c r="D470" s="16" t="s">
        <v>19093</v>
      </c>
      <c r="E470" t="str">
        <f>VLOOKUP(A470,银行间数据全集!A:Q,17,0)</f>
        <v>2025-11-26</v>
      </c>
    </row>
    <row r="471" spans="1:6" x14ac:dyDescent="0.2">
      <c r="A471" t="s">
        <v>6401</v>
      </c>
      <c r="B471" t="s">
        <v>6402</v>
      </c>
      <c r="C471" t="s">
        <v>27</v>
      </c>
      <c r="D471" s="16" t="s">
        <v>19093</v>
      </c>
      <c r="E471" t="str">
        <f>VLOOKUP(A471,银行间数据全集!A:Q,17,0)</f>
        <v>2021-03-19</v>
      </c>
    </row>
    <row r="472" spans="1:6" x14ac:dyDescent="0.2">
      <c r="A472" t="s">
        <v>5722</v>
      </c>
      <c r="B472" t="s">
        <v>5723</v>
      </c>
      <c r="C472" t="s">
        <v>5710</v>
      </c>
      <c r="D472" s="16" t="s">
        <v>19093</v>
      </c>
      <c r="E472" t="str">
        <f>VLOOKUP(A472,银行间数据全集!A:Q,17,0)</f>
        <v>2022-09-15</v>
      </c>
    </row>
    <row r="473" spans="1:6" x14ac:dyDescent="0.2">
      <c r="A473" t="s">
        <v>7996</v>
      </c>
      <c r="B473" t="s">
        <v>7997</v>
      </c>
      <c r="C473" t="s">
        <v>4979</v>
      </c>
      <c r="D473" s="16" t="s">
        <v>19093</v>
      </c>
      <c r="E473" t="str">
        <f>VLOOKUP(A473,银行间数据全集!A:Q,17,0)</f>
        <v>2022-01-30</v>
      </c>
    </row>
    <row r="474" spans="1:6" x14ac:dyDescent="0.2">
      <c r="A474" t="s">
        <v>6050</v>
      </c>
      <c r="B474" t="s">
        <v>6051</v>
      </c>
      <c r="C474" t="s">
        <v>98</v>
      </c>
      <c r="D474" s="16" t="s">
        <v>19093</v>
      </c>
      <c r="E474" t="str">
        <f>VLOOKUP(A474,银行间数据全集!A:Q,17,0)</f>
        <v>2022-03-08</v>
      </c>
    </row>
    <row r="475" spans="1:6" x14ac:dyDescent="0.2">
      <c r="A475" t="s">
        <v>10750</v>
      </c>
      <c r="B475" t="s">
        <v>10751</v>
      </c>
      <c r="C475" t="s">
        <v>260</v>
      </c>
      <c r="D475" s="16" t="s">
        <v>19093</v>
      </c>
      <c r="E475" t="str">
        <f>VLOOKUP(A475,银行间数据全集!A:Q,17,0)</f>
        <v>2022-04-27</v>
      </c>
    </row>
    <row r="476" spans="1:6" x14ac:dyDescent="0.2">
      <c r="A476" t="s">
        <v>10147</v>
      </c>
      <c r="B476" t="s">
        <v>10148</v>
      </c>
      <c r="C476" t="s">
        <v>10149</v>
      </c>
      <c r="D476" s="16" t="s">
        <v>19093</v>
      </c>
      <c r="E476" t="str">
        <f>VLOOKUP(A476,银行间数据全集!A:Q,17,0)</f>
        <v>2023-03-13</v>
      </c>
    </row>
    <row r="477" spans="1:6" x14ac:dyDescent="0.2">
      <c r="A477" t="s">
        <v>19382</v>
      </c>
      <c r="B477" t="s">
        <v>19383</v>
      </c>
      <c r="C477" t="s">
        <v>133</v>
      </c>
      <c r="D477" s="16" t="s">
        <v>19093</v>
      </c>
      <c r="E477" t="str">
        <f>VLOOKUP(A477,银行间数据全集!A:Q,17,0)</f>
        <v>2021-08-28</v>
      </c>
    </row>
    <row r="478" spans="1:6" x14ac:dyDescent="0.2">
      <c r="A478" t="s">
        <v>9684</v>
      </c>
      <c r="B478" t="s">
        <v>9685</v>
      </c>
      <c r="C478" t="s">
        <v>375</v>
      </c>
      <c r="D478" s="16" t="s">
        <v>19093</v>
      </c>
      <c r="E478" t="str">
        <f>VLOOKUP(A478,银行间数据全集!A:Q,17,0)</f>
        <v>2022-12-18</v>
      </c>
    </row>
    <row r="479" spans="1:6" x14ac:dyDescent="0.2">
      <c r="A479" t="s">
        <v>7010</v>
      </c>
      <c r="B479" t="s">
        <v>7011</v>
      </c>
      <c r="C479" t="s">
        <v>270</v>
      </c>
      <c r="D479" s="16" t="s">
        <v>19093</v>
      </c>
      <c r="E479" t="str">
        <f>VLOOKUP(A479,银行间数据全集!A:Q,17,0)</f>
        <v>2021-07-20</v>
      </c>
    </row>
    <row r="480" spans="1:6" x14ac:dyDescent="0.2">
      <c r="A480" t="s">
        <v>13103</v>
      </c>
      <c r="B480" t="s">
        <v>13104</v>
      </c>
      <c r="C480" t="s">
        <v>13105</v>
      </c>
      <c r="D480" s="16" t="s">
        <v>19093</v>
      </c>
      <c r="E480" t="str">
        <f>VLOOKUP(A480,银行间数据全集!A:Q,17,0)</f>
        <v>2023-04-20</v>
      </c>
    </row>
    <row r="481" spans="1:6" x14ac:dyDescent="0.2">
      <c r="A481" t="s">
        <v>8708</v>
      </c>
      <c r="B481" t="s">
        <v>8709</v>
      </c>
      <c r="C481" t="s">
        <v>133</v>
      </c>
      <c r="D481" s="16" t="s">
        <v>19093</v>
      </c>
      <c r="E481" t="str">
        <f>VLOOKUP(A481,银行间数据全集!A:Q,17,0)</f>
        <v>2022-06-19</v>
      </c>
    </row>
    <row r="482" spans="1:6" x14ac:dyDescent="0.2">
      <c r="A482" t="s">
        <v>11619</v>
      </c>
      <c r="B482" t="s">
        <v>11620</v>
      </c>
      <c r="C482" t="s">
        <v>11621</v>
      </c>
      <c r="D482" s="16" t="s">
        <v>19093</v>
      </c>
      <c r="E482" t="e">
        <f>VLOOKUP(A482,银行间数据全集!A:Q,17,0)</f>
        <v>#N/A</v>
      </c>
    </row>
    <row r="483" spans="1:6" x14ac:dyDescent="0.2">
      <c r="A483" t="s">
        <v>8846</v>
      </c>
      <c r="B483" t="s">
        <v>8847</v>
      </c>
      <c r="C483" t="s">
        <v>410</v>
      </c>
      <c r="D483" s="16" t="s">
        <v>19093</v>
      </c>
      <c r="E483" t="str">
        <f>VLOOKUP(A483,银行间数据全集!A:Q,17,0)</f>
        <v>2022-07-16</v>
      </c>
    </row>
    <row r="484" spans="1:6" x14ac:dyDescent="0.2">
      <c r="A484" t="s">
        <v>2332</v>
      </c>
      <c r="B484" t="s">
        <v>2333</v>
      </c>
      <c r="C484" t="s">
        <v>751</v>
      </c>
      <c r="D484" s="16" t="s">
        <v>19093</v>
      </c>
      <c r="E484" t="str">
        <f>VLOOKUP(A484,银行间数据全集!A:Q,17,0)</f>
        <v>2021-12-13</v>
      </c>
    </row>
    <row r="485" spans="1:6" x14ac:dyDescent="0.2">
      <c r="A485" t="s">
        <v>6468</v>
      </c>
      <c r="B485" t="s">
        <v>6469</v>
      </c>
      <c r="C485" t="s">
        <v>343</v>
      </c>
      <c r="D485" s="16" t="s">
        <v>19093</v>
      </c>
      <c r="E485" t="str">
        <f>VLOOKUP(A485,银行间数据全集!A:Q,17,0)</f>
        <v>2021-03-26</v>
      </c>
      <c r="F485" s="16" t="s">
        <v>20873</v>
      </c>
    </row>
    <row r="486" spans="1:6" x14ac:dyDescent="0.2">
      <c r="A486" t="s">
        <v>3712</v>
      </c>
      <c r="B486" t="s">
        <v>3713</v>
      </c>
      <c r="C486" t="s">
        <v>2388</v>
      </c>
      <c r="D486" s="16" t="s">
        <v>19093</v>
      </c>
      <c r="E486" t="str">
        <f>VLOOKUP(A486,银行间数据全集!A:Q,17,0)</f>
        <v>2022-12-11</v>
      </c>
    </row>
    <row r="487" spans="1:6" x14ac:dyDescent="0.2">
      <c r="A487" t="s">
        <v>14999</v>
      </c>
      <c r="B487" t="s">
        <v>15000</v>
      </c>
      <c r="C487" t="s">
        <v>15001</v>
      </c>
      <c r="D487" s="16" t="s">
        <v>19093</v>
      </c>
      <c r="E487" t="str">
        <f>VLOOKUP(A487,银行间数据全集!A:Q,17,0)</f>
        <v>2026-01-18</v>
      </c>
    </row>
    <row r="488" spans="1:6" x14ac:dyDescent="0.2">
      <c r="A488" t="s">
        <v>6253</v>
      </c>
      <c r="B488" t="s">
        <v>6254</v>
      </c>
      <c r="C488" t="s">
        <v>105</v>
      </c>
      <c r="D488" s="16" t="s">
        <v>19093</v>
      </c>
      <c r="E488" t="str">
        <f>VLOOKUP(A488,银行间数据全集!A:Q,17,0)</f>
        <v>2021-04-18</v>
      </c>
      <c r="F488" s="16" t="s">
        <v>20873</v>
      </c>
    </row>
    <row r="489" spans="1:6" x14ac:dyDescent="0.2">
      <c r="A489" t="s">
        <v>8393</v>
      </c>
      <c r="B489" t="s">
        <v>8394</v>
      </c>
      <c r="C489" t="s">
        <v>162</v>
      </c>
      <c r="D489" s="16" t="s">
        <v>19093</v>
      </c>
      <c r="E489" t="str">
        <f>VLOOKUP(A489,银行间数据全集!A:Q,17,0)</f>
        <v>2022-04-24</v>
      </c>
    </row>
    <row r="490" spans="1:6" x14ac:dyDescent="0.2">
      <c r="A490" t="s">
        <v>11187</v>
      </c>
      <c r="B490" t="s">
        <v>11188</v>
      </c>
      <c r="C490" t="s">
        <v>133</v>
      </c>
      <c r="D490" s="16" t="s">
        <v>19093</v>
      </c>
      <c r="E490" t="str">
        <f>VLOOKUP(A490,银行间数据全集!A:Q,17,0)</f>
        <v>2023-07-17</v>
      </c>
    </row>
    <row r="491" spans="1:6" x14ac:dyDescent="0.2">
      <c r="A491" t="s">
        <v>8993</v>
      </c>
      <c r="B491" t="s">
        <v>8994</v>
      </c>
      <c r="C491" t="s">
        <v>410</v>
      </c>
      <c r="D491" s="16" t="s">
        <v>19093</v>
      </c>
      <c r="E491" t="str">
        <f>VLOOKUP(A491,银行间数据全集!A:Q,17,0)</f>
        <v>2022-08-16</v>
      </c>
    </row>
    <row r="492" spans="1:6" x14ac:dyDescent="0.2">
      <c r="A492" t="s">
        <v>10303</v>
      </c>
      <c r="B492" t="s">
        <v>10304</v>
      </c>
      <c r="C492" t="s">
        <v>6159</v>
      </c>
      <c r="D492" s="16" t="s">
        <v>19093</v>
      </c>
      <c r="E492" t="str">
        <f>VLOOKUP(A492,银行间数据全集!A:Q,17,0)</f>
        <v>2025-03-23</v>
      </c>
    </row>
    <row r="493" spans="1:6" x14ac:dyDescent="0.2">
      <c r="A493" t="s">
        <v>8448</v>
      </c>
      <c r="B493" t="s">
        <v>8449</v>
      </c>
      <c r="C493" t="s">
        <v>1296</v>
      </c>
      <c r="D493" s="16" t="s">
        <v>19093</v>
      </c>
      <c r="E493" t="str">
        <f>VLOOKUP(A493,银行间数据全集!A:Q,17,0)</f>
        <v>2024-04-24</v>
      </c>
    </row>
    <row r="494" spans="1:6" x14ac:dyDescent="0.2">
      <c r="A494" t="s">
        <v>19308</v>
      </c>
      <c r="B494" t="s">
        <v>19309</v>
      </c>
      <c r="C494" t="s">
        <v>1982</v>
      </c>
      <c r="D494" s="16" t="s">
        <v>19093</v>
      </c>
      <c r="E494" t="str">
        <f>VLOOKUP(A494,银行间数据全集!A:Q,17,0)</f>
        <v>2021-08-12</v>
      </c>
      <c r="F494" s="16" t="s">
        <v>20873</v>
      </c>
    </row>
    <row r="495" spans="1:6" x14ac:dyDescent="0.2">
      <c r="A495" t="s">
        <v>6133</v>
      </c>
      <c r="B495" t="s">
        <v>6134</v>
      </c>
      <c r="C495" t="s">
        <v>5587</v>
      </c>
      <c r="D495" s="16" t="s">
        <v>19093</v>
      </c>
      <c r="E495" t="str">
        <f>VLOOKUP(A495,银行间数据全集!A:Q,17,0)</f>
        <v>2022-10-26</v>
      </c>
    </row>
    <row r="496" spans="1:6" x14ac:dyDescent="0.2">
      <c r="A496" t="s">
        <v>14428</v>
      </c>
      <c r="B496" t="s">
        <v>14429</v>
      </c>
      <c r="C496" t="s">
        <v>14430</v>
      </c>
      <c r="D496" s="16" t="s">
        <v>19093</v>
      </c>
      <c r="E496" t="str">
        <f>VLOOKUP(A496,银行间数据全集!A:Q,17,0)</f>
        <v>2023-04-13</v>
      </c>
    </row>
    <row r="497" spans="1:6" x14ac:dyDescent="0.2">
      <c r="A497" t="s">
        <v>5916</v>
      </c>
      <c r="B497" t="s">
        <v>5917</v>
      </c>
      <c r="C497" t="s">
        <v>2</v>
      </c>
      <c r="D497" s="16" t="s">
        <v>19093</v>
      </c>
      <c r="E497" t="str">
        <f>VLOOKUP(A497,银行间数据全集!A:Q,17,0)</f>
        <v>2023-10-23</v>
      </c>
    </row>
    <row r="498" spans="1:6" x14ac:dyDescent="0.2">
      <c r="A498" t="s">
        <v>14180</v>
      </c>
      <c r="B498" t="s">
        <v>14181</v>
      </c>
      <c r="C498" t="s">
        <v>14182</v>
      </c>
      <c r="D498" s="16" t="s">
        <v>19093</v>
      </c>
      <c r="E498" t="str">
        <f>VLOOKUP(A498,银行间数据全集!A:Q,17,0)</f>
        <v>2027-09-27</v>
      </c>
    </row>
    <row r="499" spans="1:6" x14ac:dyDescent="0.2">
      <c r="A499" t="s">
        <v>8941</v>
      </c>
      <c r="B499" t="s">
        <v>8942</v>
      </c>
      <c r="C499" t="s">
        <v>8943</v>
      </c>
      <c r="D499" s="16" t="s">
        <v>19093</v>
      </c>
      <c r="E499" t="str">
        <f>VLOOKUP(A499,银行间数据全集!A:Q,17,0)</f>
        <v>2022-08-07</v>
      </c>
    </row>
    <row r="500" spans="1:6" x14ac:dyDescent="0.2">
      <c r="A500" t="s">
        <v>7537</v>
      </c>
      <c r="B500" t="s">
        <v>7538</v>
      </c>
      <c r="C500" t="s">
        <v>244</v>
      </c>
      <c r="D500" s="16" t="s">
        <v>19093</v>
      </c>
      <c r="E500" t="str">
        <f>VLOOKUP(A500,银行间数据全集!A:Q,17,0)</f>
        <v>2021-11-05</v>
      </c>
    </row>
    <row r="501" spans="1:6" x14ac:dyDescent="0.2">
      <c r="A501" t="s">
        <v>2253</v>
      </c>
      <c r="B501" t="s">
        <v>2254</v>
      </c>
      <c r="C501" t="s">
        <v>580</v>
      </c>
      <c r="D501" s="16" t="s">
        <v>19093</v>
      </c>
      <c r="E501" t="str">
        <f>VLOOKUP(A501,银行间数据全集!A:Q,17,0)</f>
        <v>2021-11-28</v>
      </c>
    </row>
    <row r="502" spans="1:6" x14ac:dyDescent="0.2">
      <c r="A502" t="s">
        <v>2291</v>
      </c>
      <c r="B502" t="s">
        <v>2292</v>
      </c>
      <c r="C502" t="s">
        <v>1131</v>
      </c>
      <c r="D502" s="16" t="s">
        <v>19093</v>
      </c>
      <c r="E502" t="str">
        <f>VLOOKUP(A502,银行间数据全集!A:Q,17,0)</f>
        <v>2023-12-05</v>
      </c>
    </row>
    <row r="503" spans="1:6" x14ac:dyDescent="0.2">
      <c r="A503" t="s">
        <v>10162</v>
      </c>
      <c r="B503" t="s">
        <v>10163</v>
      </c>
      <c r="C503" t="s">
        <v>236</v>
      </c>
      <c r="D503" s="16" t="s">
        <v>19093</v>
      </c>
      <c r="E503" t="str">
        <f>VLOOKUP(A503,银行间数据全集!A:Q,17,0)</f>
        <v>2023-03-13</v>
      </c>
    </row>
    <row r="504" spans="1:6" x14ac:dyDescent="0.2">
      <c r="A504" t="s">
        <v>12498</v>
      </c>
      <c r="B504" t="s">
        <v>12499</v>
      </c>
      <c r="C504" t="s">
        <v>11298</v>
      </c>
      <c r="D504" s="16" t="s">
        <v>19093</v>
      </c>
      <c r="E504" t="str">
        <f>VLOOKUP(A504,银行间数据全集!A:Q,17,0)</f>
        <v>2023-06-12</v>
      </c>
    </row>
    <row r="505" spans="1:6" x14ac:dyDescent="0.2">
      <c r="A505" t="s">
        <v>12245</v>
      </c>
      <c r="B505" t="s">
        <v>12246</v>
      </c>
      <c r="C505" t="s">
        <v>1105</v>
      </c>
      <c r="D505" s="16" t="s">
        <v>19093</v>
      </c>
      <c r="E505" t="str">
        <f>VLOOKUP(A505,银行间数据全集!A:Q,17,0)</f>
        <v>2022-01-21</v>
      </c>
    </row>
    <row r="506" spans="1:6" x14ac:dyDescent="0.2">
      <c r="A506" t="s">
        <v>2153</v>
      </c>
      <c r="B506" t="s">
        <v>2154</v>
      </c>
      <c r="C506" t="s">
        <v>2155</v>
      </c>
      <c r="D506" s="16" t="s">
        <v>19093</v>
      </c>
      <c r="E506" t="str">
        <f>VLOOKUP(A506,银行间数据全集!A:Q,17,0)</f>
        <v>2023-10-26</v>
      </c>
    </row>
    <row r="507" spans="1:6" x14ac:dyDescent="0.2">
      <c r="A507" t="s">
        <v>6947</v>
      </c>
      <c r="B507" t="s">
        <v>6948</v>
      </c>
      <c r="C507" t="s">
        <v>25</v>
      </c>
      <c r="D507" s="16" t="s">
        <v>19093</v>
      </c>
      <c r="E507" t="str">
        <f>VLOOKUP(A507,银行间数据全集!A:Q,17,0)</f>
        <v>2023-06-21</v>
      </c>
      <c r="F507" s="16" t="s">
        <v>20873</v>
      </c>
    </row>
    <row r="508" spans="1:6" x14ac:dyDescent="0.2">
      <c r="A508" t="s">
        <v>21158</v>
      </c>
      <c r="B508" t="s">
        <v>21159</v>
      </c>
      <c r="C508" t="s">
        <v>2781</v>
      </c>
      <c r="D508" s="16" t="s">
        <v>19093</v>
      </c>
      <c r="E508" t="str">
        <f>VLOOKUP(A508,银行间数据全集!A:Q,17,0)</f>
        <v>2024-10-28</v>
      </c>
    </row>
    <row r="509" spans="1:6" x14ac:dyDescent="0.2">
      <c r="A509" t="s">
        <v>11357</v>
      </c>
      <c r="B509" t="s">
        <v>11358</v>
      </c>
      <c r="C509" t="s">
        <v>7</v>
      </c>
      <c r="D509" s="16" t="s">
        <v>19093</v>
      </c>
      <c r="E509" t="str">
        <f>VLOOKUP(A509,银行间数据全集!A:Q,17,0)</f>
        <v>2022-07-22</v>
      </c>
    </row>
    <row r="510" spans="1:6" x14ac:dyDescent="0.2">
      <c r="A510" s="49" t="s">
        <v>22201</v>
      </c>
      <c r="B510" t="s">
        <v>8643</v>
      </c>
      <c r="C510" t="s">
        <v>277</v>
      </c>
      <c r="D510" s="16" t="s">
        <v>19093</v>
      </c>
      <c r="E510" t="str">
        <f>VLOOKUP(A510,银行间数据全集!A:Q,17,0)</f>
        <v>2022-05-31</v>
      </c>
    </row>
    <row r="511" spans="1:6" x14ac:dyDescent="0.2">
      <c r="A511" t="s">
        <v>19594</v>
      </c>
      <c r="B511" t="s">
        <v>19595</v>
      </c>
      <c r="C511" t="s">
        <v>155</v>
      </c>
      <c r="D511" s="16" t="s">
        <v>19093</v>
      </c>
      <c r="E511" t="str">
        <f>VLOOKUP(A511,银行间数据全集!A:Q,17,0)</f>
        <v>2023-08-17</v>
      </c>
    </row>
    <row r="512" spans="1:6" x14ac:dyDescent="0.2">
      <c r="A512" t="s">
        <v>9855</v>
      </c>
      <c r="B512" t="s">
        <v>9856</v>
      </c>
      <c r="C512" t="s">
        <v>360</v>
      </c>
      <c r="D512" s="16" t="s">
        <v>19093</v>
      </c>
      <c r="E512" t="str">
        <f>VLOOKUP(A512,银行间数据全集!A:Q,17,0)</f>
        <v>2023-01-20</v>
      </c>
    </row>
    <row r="513" spans="1:6" x14ac:dyDescent="0.2">
      <c r="A513" t="s">
        <v>9242</v>
      </c>
      <c r="B513" t="s">
        <v>9243</v>
      </c>
      <c r="C513" t="s">
        <v>143</v>
      </c>
      <c r="D513" s="16" t="s">
        <v>19093</v>
      </c>
      <c r="E513" t="str">
        <f>VLOOKUP(A513,银行间数据全集!A:Q,17,0)</f>
        <v>2022-09-20</v>
      </c>
    </row>
    <row r="514" spans="1:6" x14ac:dyDescent="0.2">
      <c r="A514" t="s">
        <v>5983</v>
      </c>
      <c r="B514" t="s">
        <v>5984</v>
      </c>
      <c r="C514" t="s">
        <v>123</v>
      </c>
      <c r="D514" s="16" t="s">
        <v>19093</v>
      </c>
      <c r="E514" t="str">
        <f>VLOOKUP(A514,银行间数据全集!A:Q,17,0)</f>
        <v>2022-03-15</v>
      </c>
    </row>
    <row r="515" spans="1:6" x14ac:dyDescent="0.2">
      <c r="A515" t="s">
        <v>13505</v>
      </c>
      <c r="B515" t="s">
        <v>13506</v>
      </c>
      <c r="C515" t="s">
        <v>13507</v>
      </c>
      <c r="D515" s="16" t="s">
        <v>19093</v>
      </c>
      <c r="E515" t="str">
        <f>VLOOKUP(A515,银行间数据全集!A:Q,17,0)</f>
        <v>2023-10-31</v>
      </c>
    </row>
    <row r="516" spans="1:6" x14ac:dyDescent="0.2">
      <c r="A516" t="s">
        <v>3873</v>
      </c>
      <c r="B516" t="s">
        <v>3874</v>
      </c>
      <c r="C516" t="s">
        <v>897</v>
      </c>
      <c r="D516" s="16" t="s">
        <v>19093</v>
      </c>
      <c r="E516" t="str">
        <f>VLOOKUP(A516,银行间数据全集!A:Q,17,0)</f>
        <v>2025-01-20</v>
      </c>
    </row>
    <row r="517" spans="1:6" x14ac:dyDescent="0.2">
      <c r="A517" t="s">
        <v>9973</v>
      </c>
      <c r="B517" t="s">
        <v>9974</v>
      </c>
      <c r="C517" t="s">
        <v>88</v>
      </c>
      <c r="D517" s="16" t="s">
        <v>19093</v>
      </c>
      <c r="E517" t="str">
        <f>VLOOKUP(A517,银行间数据全集!A:Q,17,0)</f>
        <v>2025-02-26</v>
      </c>
    </row>
    <row r="518" spans="1:6" x14ac:dyDescent="0.2">
      <c r="A518" t="s">
        <v>7450</v>
      </c>
      <c r="B518" t="s">
        <v>7451</v>
      </c>
      <c r="C518" t="s">
        <v>360</v>
      </c>
      <c r="D518" s="16" t="s">
        <v>19093</v>
      </c>
      <c r="E518" t="str">
        <f>VLOOKUP(A518,银行间数据全集!A:Q,17,0)</f>
        <v>2021-10-24</v>
      </c>
    </row>
    <row r="519" spans="1:6" x14ac:dyDescent="0.2">
      <c r="A519" t="s">
        <v>9913</v>
      </c>
      <c r="B519" t="s">
        <v>9914</v>
      </c>
      <c r="C519" t="s">
        <v>25</v>
      </c>
      <c r="D519" s="16" t="s">
        <v>19093</v>
      </c>
      <c r="E519" t="str">
        <f>VLOOKUP(A519,银行间数据全集!A:Q,17,0)</f>
        <v>2023-02-20</v>
      </c>
    </row>
    <row r="520" spans="1:6" x14ac:dyDescent="0.2">
      <c r="A520" t="s">
        <v>543</v>
      </c>
      <c r="B520" t="s">
        <v>544</v>
      </c>
      <c r="C520" t="s">
        <v>545</v>
      </c>
      <c r="D520" s="16" t="s">
        <v>19093</v>
      </c>
      <c r="E520" t="str">
        <f>VLOOKUP(A520,银行间数据全集!A:Q,17,0)</f>
        <v>2021-04-24</v>
      </c>
      <c r="F520" s="16" t="s">
        <v>20873</v>
      </c>
    </row>
    <row r="521" spans="1:6" x14ac:dyDescent="0.2">
      <c r="A521" t="s">
        <v>19136</v>
      </c>
      <c r="B521" t="s">
        <v>19137</v>
      </c>
      <c r="C521" t="s">
        <v>1085</v>
      </c>
      <c r="D521" s="16" t="s">
        <v>19093</v>
      </c>
      <c r="E521" t="str">
        <f>VLOOKUP(A521,银行间数据全集!A:Q,17,0)</f>
        <v>2023-08-07</v>
      </c>
    </row>
    <row r="522" spans="1:6" x14ac:dyDescent="0.2">
      <c r="A522" t="s">
        <v>13592</v>
      </c>
      <c r="B522" t="s">
        <v>13593</v>
      </c>
      <c r="C522" t="s">
        <v>1385</v>
      </c>
      <c r="D522" s="16" t="s">
        <v>19093</v>
      </c>
      <c r="E522" t="str">
        <f>VLOOKUP(A522,银行间数据全集!A:Q,17,0)</f>
        <v>2024-08-17</v>
      </c>
    </row>
    <row r="523" spans="1:6" x14ac:dyDescent="0.2">
      <c r="A523" t="s">
        <v>7182</v>
      </c>
      <c r="B523" t="s">
        <v>7183</v>
      </c>
      <c r="C523" t="s">
        <v>25</v>
      </c>
      <c r="D523" s="16" t="s">
        <v>19093</v>
      </c>
      <c r="E523" t="str">
        <f>VLOOKUP(A523,银行间数据全集!A:Q,17,0)</f>
        <v>2023-08-27</v>
      </c>
    </row>
    <row r="524" spans="1:6" x14ac:dyDescent="0.2">
      <c r="A524" t="s">
        <v>15198</v>
      </c>
      <c r="B524" t="s">
        <v>15199</v>
      </c>
      <c r="C524" t="s">
        <v>15200</v>
      </c>
      <c r="D524" s="16" t="s">
        <v>19093</v>
      </c>
      <c r="E524" t="str">
        <f>VLOOKUP(A524,银行间数据全集!A:Q,17,0)</f>
        <v>2026-04-10</v>
      </c>
    </row>
    <row r="525" spans="1:6" x14ac:dyDescent="0.2">
      <c r="A525" t="s">
        <v>10135</v>
      </c>
      <c r="B525" t="s">
        <v>10136</v>
      </c>
      <c r="C525" t="s">
        <v>43</v>
      </c>
      <c r="D525" s="16" t="s">
        <v>19093</v>
      </c>
      <c r="E525" t="str">
        <f>VLOOKUP(A525,银行间数据全集!A:Q,17,0)</f>
        <v>2023-03-11</v>
      </c>
    </row>
    <row r="526" spans="1:6" x14ac:dyDescent="0.2">
      <c r="A526" t="s">
        <v>3827</v>
      </c>
      <c r="B526" t="s">
        <v>3828</v>
      </c>
      <c r="C526" t="s">
        <v>3322</v>
      </c>
      <c r="D526" s="16" t="s">
        <v>19093</v>
      </c>
      <c r="E526" t="str">
        <f>VLOOKUP(A526,银行间数据全集!A:Q,17,0)</f>
        <v>2023-01-17</v>
      </c>
    </row>
    <row r="527" spans="1:6" x14ac:dyDescent="0.2">
      <c r="A527" t="s">
        <v>20570</v>
      </c>
      <c r="B527" t="s">
        <v>20571</v>
      </c>
      <c r="C527" t="s">
        <v>1982</v>
      </c>
      <c r="D527" s="16" t="s">
        <v>19093</v>
      </c>
      <c r="E527" t="str">
        <f>VLOOKUP(A527,银行间数据全集!A:Q,17,0)</f>
        <v>2023-09-29</v>
      </c>
    </row>
    <row r="528" spans="1:6" x14ac:dyDescent="0.2">
      <c r="A528" t="s">
        <v>6092</v>
      </c>
      <c r="B528" t="s">
        <v>6093</v>
      </c>
      <c r="C528" t="s">
        <v>993</v>
      </c>
      <c r="D528" s="16" t="s">
        <v>19093</v>
      </c>
      <c r="E528" t="str">
        <f>VLOOKUP(A528,银行间数据全集!A:Q,17,0)</f>
        <v>2022-06-12</v>
      </c>
    </row>
    <row r="529" spans="1:6" x14ac:dyDescent="0.2">
      <c r="A529" t="s">
        <v>2580</v>
      </c>
      <c r="B529" t="s">
        <v>2581</v>
      </c>
      <c r="C529" t="s">
        <v>2582</v>
      </c>
      <c r="D529" s="16" t="s">
        <v>19093</v>
      </c>
      <c r="E529" t="str">
        <f>VLOOKUP(A529,银行间数据全集!A:Q,17,0)</f>
        <v>2022-01-30</v>
      </c>
    </row>
    <row r="530" spans="1:6" x14ac:dyDescent="0.2">
      <c r="A530" t="s">
        <v>8413</v>
      </c>
      <c r="B530" t="s">
        <v>8414</v>
      </c>
      <c r="C530" t="s">
        <v>6936</v>
      </c>
      <c r="D530" s="16" t="s">
        <v>19093</v>
      </c>
      <c r="E530" t="str">
        <f>VLOOKUP(A530,银行间数据全集!A:Q,17,0)</f>
        <v>2022-04-18</v>
      </c>
      <c r="F530" s="16" t="s">
        <v>20873</v>
      </c>
    </row>
    <row r="531" spans="1:6" x14ac:dyDescent="0.2">
      <c r="A531" t="s">
        <v>8599</v>
      </c>
      <c r="B531" t="s">
        <v>8600</v>
      </c>
      <c r="C531" t="s">
        <v>8601</v>
      </c>
      <c r="D531" s="16" t="s">
        <v>19093</v>
      </c>
      <c r="E531" t="str">
        <f>VLOOKUP(A531,银行间数据全集!A:Q,17,0)</f>
        <v>2022-05-08</v>
      </c>
    </row>
    <row r="532" spans="1:6" x14ac:dyDescent="0.2">
      <c r="A532" t="s">
        <v>3103</v>
      </c>
      <c r="B532" t="s">
        <v>3104</v>
      </c>
      <c r="C532" t="s">
        <v>25</v>
      </c>
      <c r="D532" s="16" t="s">
        <v>19093</v>
      </c>
      <c r="E532" t="str">
        <f>VLOOKUP(A532,银行间数据全集!A:Q,17,0)</f>
        <v>2022-05-20</v>
      </c>
    </row>
    <row r="533" spans="1:6" x14ac:dyDescent="0.2">
      <c r="A533" t="s">
        <v>10875</v>
      </c>
      <c r="B533" t="s">
        <v>10876</v>
      </c>
      <c r="C533" t="s">
        <v>10877</v>
      </c>
      <c r="D533" s="16" t="s">
        <v>19093</v>
      </c>
      <c r="E533" t="str">
        <f>VLOOKUP(A533,银行间数据全集!A:Q,17,0)</f>
        <v>2025-05-08</v>
      </c>
    </row>
    <row r="534" spans="1:6" x14ac:dyDescent="0.2">
      <c r="A534" t="s">
        <v>5119</v>
      </c>
      <c r="B534" t="s">
        <v>5120</v>
      </c>
      <c r="C534" t="s">
        <v>25</v>
      </c>
      <c r="D534" s="16" t="s">
        <v>19093</v>
      </c>
      <c r="E534" t="e">
        <f>VLOOKUP(A534,银行间数据全集!A:Q,17,0)</f>
        <v>#N/A</v>
      </c>
      <c r="F534" s="16" t="s">
        <v>20873</v>
      </c>
    </row>
    <row r="535" spans="1:6" x14ac:dyDescent="0.2">
      <c r="A535" t="s">
        <v>8327</v>
      </c>
      <c r="B535" t="s">
        <v>8328</v>
      </c>
      <c r="C535" t="s">
        <v>25</v>
      </c>
      <c r="D535" s="16" t="s">
        <v>19093</v>
      </c>
      <c r="E535" t="str">
        <f>VLOOKUP(A535,银行间数据全集!A:Q,17,0)</f>
        <v>2022-04-12</v>
      </c>
    </row>
    <row r="536" spans="1:6" x14ac:dyDescent="0.2">
      <c r="A536" t="s">
        <v>11321</v>
      </c>
      <c r="B536" t="s">
        <v>11322</v>
      </c>
      <c r="C536" t="s">
        <v>1982</v>
      </c>
      <c r="D536" s="16" t="s">
        <v>19093</v>
      </c>
      <c r="E536" t="str">
        <f>VLOOKUP(A536,银行间数据全集!A:Q,17,0)</f>
        <v>2023-07-15</v>
      </c>
    </row>
    <row r="537" spans="1:6" x14ac:dyDescent="0.2">
      <c r="A537" t="s">
        <v>15130</v>
      </c>
      <c r="B537" t="s">
        <v>15131</v>
      </c>
      <c r="C537" t="s">
        <v>15132</v>
      </c>
      <c r="D537" s="16" t="s">
        <v>19093</v>
      </c>
      <c r="E537" t="str">
        <f>VLOOKUP(A537,银行间数据全集!A:Q,17,0)</f>
        <v>2026-03-19</v>
      </c>
    </row>
    <row r="538" spans="1:6" x14ac:dyDescent="0.2">
      <c r="A538" t="s">
        <v>21854</v>
      </c>
      <c r="B538" t="s">
        <v>22047</v>
      </c>
      <c r="C538" t="s">
        <v>13398</v>
      </c>
      <c r="D538" s="16" t="s">
        <v>19093</v>
      </c>
      <c r="E538" t="str">
        <f>VLOOKUP(A538,银行间数据全集!A:Q,17,0)</f>
        <v>2027-12-21</v>
      </c>
    </row>
    <row r="539" spans="1:6" x14ac:dyDescent="0.2">
      <c r="A539" t="s">
        <v>9287</v>
      </c>
      <c r="B539" t="s">
        <v>9288</v>
      </c>
      <c r="C539" t="s">
        <v>81</v>
      </c>
      <c r="D539" s="16" t="s">
        <v>19093</v>
      </c>
      <c r="E539" t="str">
        <f>VLOOKUP(A539,银行间数据全集!A:Q,17,0)</f>
        <v>2022-09-27</v>
      </c>
    </row>
    <row r="540" spans="1:6" x14ac:dyDescent="0.2">
      <c r="A540" t="s">
        <v>21452</v>
      </c>
      <c r="B540" t="s">
        <v>21453</v>
      </c>
      <c r="C540" t="s">
        <v>4965</v>
      </c>
      <c r="D540" s="16" t="s">
        <v>19093</v>
      </c>
      <c r="E540" t="str">
        <f>VLOOKUP(A540,银行间数据全集!A:Q,17,0)</f>
        <v>2023-11-12</v>
      </c>
    </row>
    <row r="541" spans="1:6" x14ac:dyDescent="0.2">
      <c r="A541" t="s">
        <v>8078</v>
      </c>
      <c r="B541" t="s">
        <v>8079</v>
      </c>
      <c r="C541" t="s">
        <v>8080</v>
      </c>
      <c r="D541" s="16" t="s">
        <v>19093</v>
      </c>
      <c r="E541" t="str">
        <f>VLOOKUP(A541,银行间数据全集!A:Q,17,0)</f>
        <v>2022-03-01</v>
      </c>
      <c r="F541" s="16" t="s">
        <v>20873</v>
      </c>
    </row>
    <row r="542" spans="1:6" x14ac:dyDescent="0.2">
      <c r="A542" t="s">
        <v>9959</v>
      </c>
      <c r="B542" t="s">
        <v>9960</v>
      </c>
      <c r="C542" t="s">
        <v>270</v>
      </c>
      <c r="D542" s="16" t="s">
        <v>19093</v>
      </c>
      <c r="E542" t="str">
        <f>VLOOKUP(A542,银行间数据全集!A:Q,17,0)</f>
        <v>2023-02-26</v>
      </c>
    </row>
    <row r="543" spans="1:6" x14ac:dyDescent="0.2">
      <c r="A543" t="s">
        <v>2649</v>
      </c>
      <c r="B543" t="s">
        <v>2650</v>
      </c>
      <c r="C543" t="s">
        <v>270</v>
      </c>
      <c r="D543" s="16" t="s">
        <v>19093</v>
      </c>
      <c r="E543" t="str">
        <f>VLOOKUP(A543,银行间数据全集!A:Q,17,0)</f>
        <v>2022-02-27</v>
      </c>
      <c r="F543" s="16" t="s">
        <v>20873</v>
      </c>
    </row>
    <row r="544" spans="1:6" x14ac:dyDescent="0.2">
      <c r="A544" t="s">
        <v>6027</v>
      </c>
      <c r="B544" t="s">
        <v>6028</v>
      </c>
      <c r="C544" t="s">
        <v>1105</v>
      </c>
      <c r="D544" s="16" t="s">
        <v>19093</v>
      </c>
      <c r="E544" t="str">
        <f>VLOOKUP(A544,银行间数据全集!A:Q,17,0)</f>
        <v>2024-11-17</v>
      </c>
      <c r="F544" s="16"/>
    </row>
    <row r="545" spans="1:6" x14ac:dyDescent="0.2">
      <c r="A545" t="s">
        <v>9340</v>
      </c>
      <c r="B545" t="s">
        <v>9341</v>
      </c>
      <c r="C545" t="s">
        <v>508</v>
      </c>
      <c r="D545" s="16" t="s">
        <v>19093</v>
      </c>
      <c r="E545" t="str">
        <f>VLOOKUP(A545,银行间数据全集!A:Q,17,0)</f>
        <v>2022-10-17</v>
      </c>
    </row>
    <row r="546" spans="1:6" x14ac:dyDescent="0.2">
      <c r="A546" t="s">
        <v>9590</v>
      </c>
      <c r="B546" t="s">
        <v>9591</v>
      </c>
      <c r="C546" t="s">
        <v>2972</v>
      </c>
      <c r="D546" s="16" t="s">
        <v>19093</v>
      </c>
      <c r="E546" t="str">
        <f>VLOOKUP(A546,银行间数据全集!A:Q,17,0)</f>
        <v>2024-11-27</v>
      </c>
    </row>
    <row r="547" spans="1:6" x14ac:dyDescent="0.2">
      <c r="A547" t="s">
        <v>4099</v>
      </c>
      <c r="B547" t="s">
        <v>4100</v>
      </c>
      <c r="C547" t="s">
        <v>284</v>
      </c>
      <c r="D547" s="16" t="s">
        <v>19093</v>
      </c>
      <c r="E547" t="str">
        <f>VLOOKUP(A547,银行间数据全集!A:Q,17,0)</f>
        <v>2021-03-17</v>
      </c>
    </row>
    <row r="548" spans="1:6" x14ac:dyDescent="0.2">
      <c r="A548" t="s">
        <v>4150</v>
      </c>
      <c r="B548" t="s">
        <v>4151</v>
      </c>
      <c r="C548" t="s">
        <v>6</v>
      </c>
      <c r="D548" s="16" t="s">
        <v>19093</v>
      </c>
      <c r="E548" t="str">
        <f>VLOOKUP(A548,银行间数据全集!A:Q,17,0)</f>
        <v>2023-03-24</v>
      </c>
    </row>
    <row r="549" spans="1:6" x14ac:dyDescent="0.2">
      <c r="A549" t="s">
        <v>6982</v>
      </c>
      <c r="B549" t="s">
        <v>6983</v>
      </c>
      <c r="C549" t="s">
        <v>270</v>
      </c>
      <c r="D549" s="16" t="s">
        <v>19093</v>
      </c>
      <c r="E549" t="str">
        <f>VLOOKUP(A549,银行间数据全集!A:Q,17,0)</f>
        <v>2021-07-12</v>
      </c>
    </row>
    <row r="550" spans="1:6" x14ac:dyDescent="0.2">
      <c r="A550" t="s">
        <v>5862</v>
      </c>
      <c r="B550" t="s">
        <v>5863</v>
      </c>
      <c r="C550" t="s">
        <v>2781</v>
      </c>
      <c r="D550" s="16" t="s">
        <v>19093</v>
      </c>
      <c r="E550" t="str">
        <f>VLOOKUP(A550,银行间数据全集!A:Q,17,0)</f>
        <v>2022-10-31</v>
      </c>
    </row>
    <row r="551" spans="1:6" x14ac:dyDescent="0.2">
      <c r="A551" t="s">
        <v>11124</v>
      </c>
      <c r="B551" t="s">
        <v>11125</v>
      </c>
      <c r="C551" t="s">
        <v>88</v>
      </c>
      <c r="D551" s="16" t="s">
        <v>19093</v>
      </c>
      <c r="E551" t="str">
        <f>VLOOKUP(A551,银行间数据全集!A:Q,17,0)</f>
        <v>2025-06-15</v>
      </c>
    </row>
    <row r="552" spans="1:6" x14ac:dyDescent="0.2">
      <c r="A552" t="s">
        <v>15246</v>
      </c>
      <c r="B552" t="s">
        <v>15247</v>
      </c>
      <c r="C552" t="s">
        <v>15248</v>
      </c>
      <c r="D552" s="16" t="s">
        <v>19093</v>
      </c>
      <c r="E552" t="str">
        <f>VLOOKUP(A552,银行间数据全集!A:Q,17,0)</f>
        <v>2027-04-26</v>
      </c>
    </row>
    <row r="553" spans="1:6" x14ac:dyDescent="0.2">
      <c r="A553" t="s">
        <v>6218</v>
      </c>
      <c r="B553" t="s">
        <v>6219</v>
      </c>
      <c r="C553" t="s">
        <v>6220</v>
      </c>
      <c r="D553" s="16" t="s">
        <v>19093</v>
      </c>
      <c r="E553" t="str">
        <f>VLOOKUP(A553,银行间数据全集!A:Q,17,0)</f>
        <v>2023-04-26</v>
      </c>
      <c r="F553" s="16" t="s">
        <v>20873</v>
      </c>
    </row>
    <row r="554" spans="1:6" x14ac:dyDescent="0.2">
      <c r="A554" t="s">
        <v>14786</v>
      </c>
      <c r="B554" t="s">
        <v>14787</v>
      </c>
      <c r="C554" t="s">
        <v>14788</v>
      </c>
      <c r="D554" s="16" t="s">
        <v>19093</v>
      </c>
      <c r="E554" t="str">
        <f>VLOOKUP(A554,银行间数据全集!A:Q,17,0)</f>
        <v>2025-11-27</v>
      </c>
    </row>
    <row r="555" spans="1:6" x14ac:dyDescent="0.2">
      <c r="A555" t="s">
        <v>8929</v>
      </c>
      <c r="B555" t="s">
        <v>8930</v>
      </c>
      <c r="C555" t="s">
        <v>81</v>
      </c>
      <c r="D555" s="16" t="s">
        <v>19093</v>
      </c>
      <c r="E555" t="str">
        <f>VLOOKUP(A555,银行间数据全集!A:Q,17,0)</f>
        <v>2022-08-02</v>
      </c>
    </row>
    <row r="556" spans="1:6" x14ac:dyDescent="0.2">
      <c r="A556" t="s">
        <v>10908</v>
      </c>
      <c r="B556" t="s">
        <v>10909</v>
      </c>
      <c r="C556" t="s">
        <v>156</v>
      </c>
      <c r="D556" s="16" t="s">
        <v>19093</v>
      </c>
      <c r="E556" t="str">
        <f>VLOOKUP(A556,银行间数据全集!A:Q,17,0)</f>
        <v>2023-05-11</v>
      </c>
    </row>
    <row r="557" spans="1:6" x14ac:dyDescent="0.2">
      <c r="A557" t="s">
        <v>10487</v>
      </c>
      <c r="B557" t="s">
        <v>10488</v>
      </c>
      <c r="C557" t="s">
        <v>88</v>
      </c>
      <c r="D557" s="16" t="s">
        <v>19093</v>
      </c>
      <c r="E557" t="str">
        <f>VLOOKUP(A557,银行间数据全集!A:Q,17,0)</f>
        <v>2025-04-03</v>
      </c>
    </row>
    <row r="558" spans="1:6" x14ac:dyDescent="0.2">
      <c r="A558" t="s">
        <v>5000</v>
      </c>
      <c r="B558" t="s">
        <v>5001</v>
      </c>
      <c r="C558" t="s">
        <v>5002</v>
      </c>
      <c r="D558" s="16" t="s">
        <v>19093</v>
      </c>
      <c r="E558" t="str">
        <f>VLOOKUP(A558,银行间数据全集!A:Q,17,0)</f>
        <v>2021-05-19</v>
      </c>
    </row>
    <row r="559" spans="1:6" x14ac:dyDescent="0.2">
      <c r="A559" t="s">
        <v>19296</v>
      </c>
      <c r="B559" t="s">
        <v>19297</v>
      </c>
      <c r="C559" t="s">
        <v>133</v>
      </c>
      <c r="D559" s="16" t="s">
        <v>19093</v>
      </c>
      <c r="E559" t="str">
        <f>VLOOKUP(A559,银行间数据全集!A:Q,17,0)</f>
        <v>2021-08-06</v>
      </c>
    </row>
    <row r="560" spans="1:6" x14ac:dyDescent="0.2">
      <c r="A560" t="s">
        <v>19333</v>
      </c>
      <c r="B560" t="s">
        <v>19334</v>
      </c>
      <c r="C560" t="s">
        <v>133</v>
      </c>
      <c r="D560" s="16" t="s">
        <v>19093</v>
      </c>
      <c r="E560" t="str">
        <f>VLOOKUP(A560,银行间数据全集!A:Q,17,0)</f>
        <v>2021-08-20</v>
      </c>
    </row>
    <row r="561" spans="1:6" x14ac:dyDescent="0.2">
      <c r="A561" t="s">
        <v>20272</v>
      </c>
      <c r="B561" t="s">
        <v>20273</v>
      </c>
      <c r="C561" t="s">
        <v>133</v>
      </c>
      <c r="D561" s="16" t="s">
        <v>19093</v>
      </c>
      <c r="E561" t="str">
        <f>VLOOKUP(A561,银行间数据全集!A:Q,17,0)</f>
        <v>2021-09-24</v>
      </c>
    </row>
    <row r="562" spans="1:6" x14ac:dyDescent="0.2">
      <c r="A562" t="s">
        <v>13565</v>
      </c>
      <c r="B562" t="s">
        <v>13566</v>
      </c>
      <c r="C562" t="s">
        <v>13567</v>
      </c>
      <c r="D562" s="16" t="s">
        <v>19093</v>
      </c>
      <c r="E562" t="str">
        <f>VLOOKUP(A562,银行间数据全集!A:Q,17,0)</f>
        <v>2023-11-22</v>
      </c>
    </row>
    <row r="563" spans="1:6" x14ac:dyDescent="0.2">
      <c r="A563" t="s">
        <v>20480</v>
      </c>
      <c r="B563" t="s">
        <v>20481</v>
      </c>
      <c r="C563" t="s">
        <v>353</v>
      </c>
      <c r="D563" s="16" t="s">
        <v>19093</v>
      </c>
      <c r="E563" t="str">
        <f>VLOOKUP(A563,银行间数据全集!A:Q,17,0)</f>
        <v>2023-09-21</v>
      </c>
    </row>
    <row r="564" spans="1:6" x14ac:dyDescent="0.2">
      <c r="A564" t="s">
        <v>11436</v>
      </c>
      <c r="B564" t="s">
        <v>11437</v>
      </c>
      <c r="C564" t="s">
        <v>353</v>
      </c>
      <c r="D564" s="16" t="s">
        <v>19093</v>
      </c>
      <c r="E564" t="str">
        <f>VLOOKUP(A564,银行间数据全集!A:Q,17,0)</f>
        <v>2023-07-31</v>
      </c>
    </row>
    <row r="565" spans="1:6" x14ac:dyDescent="0.2">
      <c r="A565" t="s">
        <v>10619</v>
      </c>
      <c r="B565" t="s">
        <v>10620</v>
      </c>
      <c r="C565" t="s">
        <v>4965</v>
      </c>
      <c r="D565" s="16" t="s">
        <v>19093</v>
      </c>
      <c r="E565" t="str">
        <f>VLOOKUP(A565,银行间数据全集!A:Q,17,0)</f>
        <v>2023-04-17</v>
      </c>
    </row>
    <row r="566" spans="1:6" x14ac:dyDescent="0.2">
      <c r="A566" t="s">
        <v>14397</v>
      </c>
      <c r="B566" t="s">
        <v>14398</v>
      </c>
      <c r="C566" t="s">
        <v>14399</v>
      </c>
      <c r="D566" s="16" t="s">
        <v>19093</v>
      </c>
      <c r="E566" t="str">
        <f>VLOOKUP(A566,银行间数据全集!A:Q,17,0)</f>
        <v>2021-05-04</v>
      </c>
      <c r="F566" s="16" t="s">
        <v>20873</v>
      </c>
    </row>
    <row r="567" spans="1:6" x14ac:dyDescent="0.2">
      <c r="A567" t="s">
        <v>8657</v>
      </c>
      <c r="B567" t="s">
        <v>8658</v>
      </c>
      <c r="C567" t="s">
        <v>96</v>
      </c>
      <c r="D567" s="16" t="s">
        <v>19093</v>
      </c>
      <c r="E567" t="str">
        <f>VLOOKUP(A567,银行间数据全集!A:Q,17,0)</f>
        <v>2022-06-06</v>
      </c>
      <c r="F567" s="16" t="s">
        <v>20873</v>
      </c>
    </row>
    <row r="568" spans="1:6" x14ac:dyDescent="0.2">
      <c r="A568" t="s">
        <v>19819</v>
      </c>
      <c r="B568" t="s">
        <v>19820</v>
      </c>
      <c r="C568" t="s">
        <v>99</v>
      </c>
      <c r="D568" s="16" t="s">
        <v>19093</v>
      </c>
      <c r="E568" t="str">
        <f>VLOOKUP(A568,银行间数据全集!A:Q,17,0)</f>
        <v>2023-08-27</v>
      </c>
    </row>
    <row r="569" spans="1:6" x14ac:dyDescent="0.2">
      <c r="A569" t="s">
        <v>15835</v>
      </c>
      <c r="B569" t="s">
        <v>15836</v>
      </c>
      <c r="C569" t="s">
        <v>15837</v>
      </c>
      <c r="D569" s="16" t="s">
        <v>19093</v>
      </c>
      <c r="E569" t="str">
        <f>VLOOKUP(A569,银行间数据全集!A:Q,17,0)</f>
        <v>2027-05-07</v>
      </c>
    </row>
    <row r="570" spans="1:6" x14ac:dyDescent="0.2">
      <c r="A570" t="s">
        <v>7494</v>
      </c>
      <c r="B570" t="s">
        <v>7495</v>
      </c>
      <c r="C570" t="s">
        <v>25</v>
      </c>
      <c r="D570" s="16" t="s">
        <v>19093</v>
      </c>
      <c r="E570" t="str">
        <f>VLOOKUP(A570,银行间数据全集!A:Q,17,0)</f>
        <v>2021-10-30</v>
      </c>
    </row>
    <row r="571" spans="1:6" x14ac:dyDescent="0.2">
      <c r="A571" t="s">
        <v>6583</v>
      </c>
      <c r="B571" t="s">
        <v>6584</v>
      </c>
      <c r="C571" t="s">
        <v>143</v>
      </c>
      <c r="D571" s="16" t="s">
        <v>19093</v>
      </c>
      <c r="E571" t="str">
        <f>VLOOKUP(A571,银行间数据全集!A:Q,17,0)</f>
        <v>2023-04-13</v>
      </c>
    </row>
    <row r="572" spans="1:6" x14ac:dyDescent="0.2">
      <c r="A572" t="s">
        <v>11055</v>
      </c>
      <c r="B572" t="s">
        <v>11056</v>
      </c>
      <c r="C572" t="s">
        <v>4965</v>
      </c>
      <c r="D572" s="16" t="s">
        <v>19093</v>
      </c>
      <c r="E572" t="str">
        <f>VLOOKUP(A572,银行间数据全集!A:Q,17,0)</f>
        <v>2023-06-03</v>
      </c>
    </row>
    <row r="573" spans="1:6" x14ac:dyDescent="0.2">
      <c r="A573" t="s">
        <v>7782</v>
      </c>
      <c r="B573" t="s">
        <v>7783</v>
      </c>
      <c r="C573" t="s">
        <v>825</v>
      </c>
      <c r="D573" s="16" t="s">
        <v>19093</v>
      </c>
      <c r="E573" t="str">
        <f>VLOOKUP(A573,银行间数据全集!A:Q,17,0)</f>
        <v>2023-12-28</v>
      </c>
    </row>
    <row r="574" spans="1:6" x14ac:dyDescent="0.2">
      <c r="A574" t="s">
        <v>10212</v>
      </c>
      <c r="B574" t="s">
        <v>10213</v>
      </c>
      <c r="C574" t="s">
        <v>805</v>
      </c>
      <c r="D574" s="16" t="s">
        <v>19093</v>
      </c>
      <c r="E574" t="str">
        <f>VLOOKUP(A574,银行间数据全集!A:Q,17,0)</f>
        <v>2025-03-16</v>
      </c>
    </row>
    <row r="575" spans="1:6" x14ac:dyDescent="0.2">
      <c r="A575" t="s">
        <v>2001</v>
      </c>
      <c r="B575" t="s">
        <v>2002</v>
      </c>
      <c r="C575" t="s">
        <v>1032</v>
      </c>
      <c r="D575" s="16" t="s">
        <v>19093</v>
      </c>
      <c r="E575" t="str">
        <f>VLOOKUP(A575,银行间数据全集!A:Q,17,0)</f>
        <v>2021-08-10</v>
      </c>
    </row>
    <row r="576" spans="1:6" x14ac:dyDescent="0.2">
      <c r="A576" t="s">
        <v>2410</v>
      </c>
      <c r="B576" t="s">
        <v>2411</v>
      </c>
      <c r="C576" t="s">
        <v>535</v>
      </c>
      <c r="D576" s="16" t="s">
        <v>19093</v>
      </c>
      <c r="E576" t="str">
        <f>VLOOKUP(A576,银行间数据全集!A:Q,17,0)</f>
        <v>2021-12-26</v>
      </c>
    </row>
    <row r="577" spans="1:6" x14ac:dyDescent="0.2">
      <c r="A577" t="s">
        <v>5470</v>
      </c>
      <c r="B577" t="s">
        <v>5471</v>
      </c>
      <c r="C577" t="s">
        <v>218</v>
      </c>
      <c r="D577" s="16" t="s">
        <v>19093</v>
      </c>
      <c r="E577" t="str">
        <f>VLOOKUP(A577,银行间数据全集!A:Q,17,0)</f>
        <v>2021-08-22</v>
      </c>
    </row>
    <row r="578" spans="1:6" x14ac:dyDescent="0.2">
      <c r="A578" t="s">
        <v>15531</v>
      </c>
      <c r="B578" t="s">
        <v>15532</v>
      </c>
      <c r="C578" t="s">
        <v>14477</v>
      </c>
      <c r="D578" s="16" t="s">
        <v>19093</v>
      </c>
      <c r="E578" t="str">
        <f>VLOOKUP(A578,银行间数据全集!A:Q,17,0)</f>
        <v>2026-11-25</v>
      </c>
    </row>
    <row r="579" spans="1:6" x14ac:dyDescent="0.2">
      <c r="A579" t="s">
        <v>8734</v>
      </c>
      <c r="B579" t="s">
        <v>8735</v>
      </c>
      <c r="C579" t="s">
        <v>123</v>
      </c>
      <c r="D579" s="16" t="s">
        <v>19093</v>
      </c>
      <c r="E579" t="str">
        <f>VLOOKUP(A579,银行间数据全集!A:Q,17,0)</f>
        <v>2022-06-21</v>
      </c>
    </row>
    <row r="580" spans="1:6" x14ac:dyDescent="0.2">
      <c r="A580" t="s">
        <v>5773</v>
      </c>
      <c r="B580" t="s">
        <v>5774</v>
      </c>
      <c r="C580" t="s">
        <v>4914</v>
      </c>
      <c r="D580" s="16" t="s">
        <v>19093</v>
      </c>
      <c r="E580" t="str">
        <f>VLOOKUP(A580,银行间数据全集!A:Q,17,0)</f>
        <v>2022-09-04</v>
      </c>
    </row>
    <row r="581" spans="1:6" x14ac:dyDescent="0.2">
      <c r="A581" t="s">
        <v>2872</v>
      </c>
      <c r="B581" t="s">
        <v>2873</v>
      </c>
      <c r="C581" t="s">
        <v>1401</v>
      </c>
      <c r="D581" s="16" t="s">
        <v>19093</v>
      </c>
      <c r="E581" t="str">
        <f>VLOOKUP(A581,银行间数据全集!A:Q,17,0)</f>
        <v>2024-03-29</v>
      </c>
      <c r="F581" s="16" t="s">
        <v>20873</v>
      </c>
    </row>
    <row r="582" spans="1:6" x14ac:dyDescent="0.2">
      <c r="A582" t="s">
        <v>7194</v>
      </c>
      <c r="B582" t="s">
        <v>7195</v>
      </c>
      <c r="C582" t="s">
        <v>4979</v>
      </c>
      <c r="D582" s="16" t="s">
        <v>19093</v>
      </c>
      <c r="E582" t="str">
        <f>VLOOKUP(A582,银行间数据全集!A:Q,17,0)</f>
        <v>2021-09-21</v>
      </c>
      <c r="F582" s="16" t="s">
        <v>20873</v>
      </c>
    </row>
    <row r="583" spans="1:6" x14ac:dyDescent="0.2">
      <c r="A583" t="s">
        <v>10978</v>
      </c>
      <c r="B583" t="s">
        <v>10979</v>
      </c>
      <c r="C583" t="s">
        <v>25</v>
      </c>
      <c r="D583" s="16" t="s">
        <v>19093</v>
      </c>
      <c r="E583" t="str">
        <f>VLOOKUP(A583,银行间数据全集!A:Q,17,0)</f>
        <v>2023-05-22</v>
      </c>
    </row>
    <row r="584" spans="1:6" x14ac:dyDescent="0.2">
      <c r="A584" t="s">
        <v>7883</v>
      </c>
      <c r="B584" t="s">
        <v>7884</v>
      </c>
      <c r="C584" t="s">
        <v>133</v>
      </c>
      <c r="D584" s="16" t="s">
        <v>19093</v>
      </c>
      <c r="E584" t="str">
        <f>VLOOKUP(A584,银行间数据全集!A:Q,17,0)</f>
        <v>2022-01-21</v>
      </c>
    </row>
    <row r="585" spans="1:6" x14ac:dyDescent="0.2">
      <c r="A585" t="s">
        <v>11303</v>
      </c>
      <c r="B585" t="s">
        <v>11304</v>
      </c>
      <c r="C585" t="s">
        <v>4965</v>
      </c>
      <c r="D585" s="16" t="s">
        <v>19093</v>
      </c>
      <c r="E585" t="str">
        <f>VLOOKUP(A585,银行间数据全集!A:Q,17,0)</f>
        <v>2023-07-10</v>
      </c>
    </row>
    <row r="586" spans="1:6" x14ac:dyDescent="0.2">
      <c r="A586" t="s">
        <v>10274</v>
      </c>
      <c r="B586" t="s">
        <v>10275</v>
      </c>
      <c r="C586" t="s">
        <v>123</v>
      </c>
      <c r="D586" s="16" t="s">
        <v>19093</v>
      </c>
      <c r="E586" t="str">
        <f>VLOOKUP(A586,银行间数据全集!A:Q,17,0)</f>
        <v>2023-03-20</v>
      </c>
    </row>
    <row r="587" spans="1:6" x14ac:dyDescent="0.2">
      <c r="A587" t="s">
        <v>11135</v>
      </c>
      <c r="B587" t="s">
        <v>11136</v>
      </c>
      <c r="C587" t="s">
        <v>123</v>
      </c>
      <c r="D587" s="16" t="s">
        <v>19093</v>
      </c>
      <c r="E587" t="str">
        <f>VLOOKUP(A587,银行间数据全集!A:Q,17,0)</f>
        <v>2023-06-16</v>
      </c>
    </row>
    <row r="588" spans="1:6" x14ac:dyDescent="0.2">
      <c r="A588" t="s">
        <v>10044</v>
      </c>
      <c r="B588" t="s">
        <v>10045</v>
      </c>
      <c r="C588" t="s">
        <v>187</v>
      </c>
      <c r="D588" s="16" t="s">
        <v>19093</v>
      </c>
      <c r="E588" t="str">
        <f>VLOOKUP(A588,银行间数据全集!A:Q,17,0)</f>
        <v>2023-03-05</v>
      </c>
    </row>
    <row r="589" spans="1:6" x14ac:dyDescent="0.2">
      <c r="A589" t="s">
        <v>19522</v>
      </c>
      <c r="B589" t="s">
        <v>19523</v>
      </c>
      <c r="C589" t="s">
        <v>133</v>
      </c>
      <c r="D589" s="16" t="s">
        <v>19093</v>
      </c>
      <c r="E589" t="str">
        <f>VLOOKUP(A589,银行间数据全集!A:Q,17,0)</f>
        <v>2023-08-12</v>
      </c>
    </row>
    <row r="590" spans="1:6" x14ac:dyDescent="0.2">
      <c r="A590" t="s">
        <v>20288</v>
      </c>
      <c r="B590" t="s">
        <v>20289</v>
      </c>
      <c r="C590" t="s">
        <v>1982</v>
      </c>
      <c r="D590" s="16" t="s">
        <v>19093</v>
      </c>
      <c r="E590" t="str">
        <f>VLOOKUP(A590,银行间数据全集!A:Q,17,0)</f>
        <v>2021-09-30</v>
      </c>
    </row>
    <row r="591" spans="1:6" x14ac:dyDescent="0.2">
      <c r="A591" t="s">
        <v>10139</v>
      </c>
      <c r="B591" t="s">
        <v>10140</v>
      </c>
      <c r="C591" t="s">
        <v>51</v>
      </c>
      <c r="D591" s="16" t="s">
        <v>19093</v>
      </c>
      <c r="E591" t="str">
        <f>VLOOKUP(A591,银行间数据全集!A:Q,17,0)</f>
        <v>2023-03-12</v>
      </c>
    </row>
    <row r="592" spans="1:6" x14ac:dyDescent="0.2">
      <c r="A592" t="s">
        <v>9957</v>
      </c>
      <c r="B592" t="s">
        <v>9958</v>
      </c>
      <c r="C592" t="s">
        <v>133</v>
      </c>
      <c r="D592" s="16" t="s">
        <v>19093</v>
      </c>
      <c r="E592" t="str">
        <f>VLOOKUP(A592,银行间数据全集!A:Q,17,0)</f>
        <v>2023-02-26</v>
      </c>
    </row>
    <row r="593" spans="1:6" x14ac:dyDescent="0.2">
      <c r="A593" t="s">
        <v>7312</v>
      </c>
      <c r="B593" t="s">
        <v>7313</v>
      </c>
      <c r="C593" t="s">
        <v>88</v>
      </c>
      <c r="D593" s="16" t="s">
        <v>19093</v>
      </c>
      <c r="E593" t="str">
        <f>VLOOKUP(A593,银行间数据全集!A:Q,17,0)</f>
        <v>2023-09-06</v>
      </c>
    </row>
    <row r="594" spans="1:6" x14ac:dyDescent="0.2">
      <c r="A594" t="s">
        <v>6696</v>
      </c>
      <c r="B594" t="s">
        <v>6697</v>
      </c>
      <c r="C594" t="s">
        <v>123</v>
      </c>
      <c r="D594" s="16" t="s">
        <v>19093</v>
      </c>
      <c r="E594" t="str">
        <f>VLOOKUP(A594,银行间数据全集!A:Q,17,0)</f>
        <v>2021-07-09</v>
      </c>
      <c r="F594" s="16" t="s">
        <v>20873</v>
      </c>
    </row>
    <row r="595" spans="1:6" x14ac:dyDescent="0.2">
      <c r="A595" t="s">
        <v>4288</v>
      </c>
      <c r="B595" t="s">
        <v>4289</v>
      </c>
      <c r="C595" t="s">
        <v>25</v>
      </c>
      <c r="D595" s="16" t="s">
        <v>19093</v>
      </c>
      <c r="E595" t="str">
        <f>VLOOKUP(A595,银行间数据全集!A:Q,17,0)</f>
        <v>2023-04-20</v>
      </c>
    </row>
    <row r="596" spans="1:6" x14ac:dyDescent="0.2">
      <c r="A596" t="s">
        <v>5516</v>
      </c>
      <c r="B596" t="s">
        <v>5517</v>
      </c>
      <c r="C596" t="s">
        <v>123</v>
      </c>
      <c r="D596" s="16" t="s">
        <v>19093</v>
      </c>
      <c r="E596" t="str">
        <f>VLOOKUP(A596,银行间数据全集!A:Q,17,0)</f>
        <v>2021-05-11</v>
      </c>
      <c r="F596" s="16" t="s">
        <v>20873</v>
      </c>
    </row>
    <row r="597" spans="1:6" x14ac:dyDescent="0.2">
      <c r="A597" t="s">
        <v>3955</v>
      </c>
      <c r="B597" t="s">
        <v>3956</v>
      </c>
      <c r="C597" t="s">
        <v>25</v>
      </c>
      <c r="D597" s="16" t="s">
        <v>19093</v>
      </c>
      <c r="E597" t="str">
        <f>VLOOKUP(A597,银行间数据全集!A:Q,17,0)</f>
        <v>2023-02-28</v>
      </c>
    </row>
    <row r="598" spans="1:6" x14ac:dyDescent="0.2">
      <c r="A598" t="s">
        <v>20088</v>
      </c>
      <c r="B598" t="s">
        <v>20089</v>
      </c>
      <c r="C598" t="s">
        <v>1096</v>
      </c>
      <c r="D598" s="16" t="s">
        <v>19093</v>
      </c>
      <c r="E598" t="str">
        <f>VLOOKUP(A598,银行间数据全集!A:Q,17,0)</f>
        <v>2023-09-10</v>
      </c>
    </row>
    <row r="599" spans="1:6" x14ac:dyDescent="0.2">
      <c r="A599" t="s">
        <v>8586</v>
      </c>
      <c r="B599" t="s">
        <v>8587</v>
      </c>
      <c r="C599" t="s">
        <v>233</v>
      </c>
      <c r="D599" s="16" t="s">
        <v>19093</v>
      </c>
      <c r="E599" t="str">
        <f>VLOOKUP(A599,银行间数据全集!A:Q,17,0)</f>
        <v>2022-05-08</v>
      </c>
    </row>
    <row r="600" spans="1:6" x14ac:dyDescent="0.2">
      <c r="A600" t="s">
        <v>7539</v>
      </c>
      <c r="B600" t="s">
        <v>7540</v>
      </c>
      <c r="C600" t="s">
        <v>133</v>
      </c>
      <c r="D600" s="16" t="s">
        <v>19093</v>
      </c>
      <c r="E600" t="str">
        <f>VLOOKUP(A600,银行间数据全集!A:Q,17,0)</f>
        <v>2022-11-06</v>
      </c>
    </row>
    <row r="601" spans="1:6" x14ac:dyDescent="0.2">
      <c r="A601" t="s">
        <v>3446</v>
      </c>
      <c r="B601" t="s">
        <v>3447</v>
      </c>
      <c r="C601" t="s">
        <v>25</v>
      </c>
      <c r="D601" s="16" t="s">
        <v>19093</v>
      </c>
      <c r="E601" t="str">
        <f>VLOOKUP(A601,银行间数据全集!A:Q,17,0)</f>
        <v>2022-09-12</v>
      </c>
    </row>
    <row r="602" spans="1:6" x14ac:dyDescent="0.2">
      <c r="A602" t="s">
        <v>3890</v>
      </c>
      <c r="B602" t="s">
        <v>3891</v>
      </c>
      <c r="C602" t="s">
        <v>133</v>
      </c>
      <c r="D602" s="16" t="s">
        <v>19093</v>
      </c>
      <c r="E602" t="str">
        <f>VLOOKUP(A602,银行间数据全集!A:Q,17,0)</f>
        <v>2022-01-20</v>
      </c>
    </row>
    <row r="603" spans="1:6" x14ac:dyDescent="0.2">
      <c r="A603" t="s">
        <v>3444</v>
      </c>
      <c r="B603" t="s">
        <v>3445</v>
      </c>
      <c r="C603" t="s">
        <v>133</v>
      </c>
      <c r="D603" s="16" t="s">
        <v>19093</v>
      </c>
      <c r="E603" t="str">
        <f>VLOOKUP(A603,银行间数据全集!A:Q,17,0)</f>
        <v>2021-09-19</v>
      </c>
    </row>
    <row r="604" spans="1:6" x14ac:dyDescent="0.2">
      <c r="A604" t="s">
        <v>14029</v>
      </c>
      <c r="B604" t="s">
        <v>14030</v>
      </c>
      <c r="C604" t="s">
        <v>13765</v>
      </c>
      <c r="D604" s="16" t="s">
        <v>19093</v>
      </c>
      <c r="E604" t="str">
        <f>VLOOKUP(A604,银行间数据全集!A:Q,17,0)</f>
        <v>2024-08-29</v>
      </c>
    </row>
    <row r="605" spans="1:6" x14ac:dyDescent="0.2">
      <c r="A605" t="s">
        <v>6237</v>
      </c>
      <c r="B605" t="s">
        <v>6238</v>
      </c>
      <c r="C605" t="s">
        <v>6239</v>
      </c>
      <c r="D605" s="16" t="s">
        <v>19093</v>
      </c>
      <c r="E605" t="str">
        <f>VLOOKUP(A605,银行间数据全集!A:Q,17,0)</f>
        <v>2021-04-23</v>
      </c>
      <c r="F605" s="16" t="s">
        <v>20873</v>
      </c>
    </row>
    <row r="606" spans="1:6" x14ac:dyDescent="0.2">
      <c r="A606" t="s">
        <v>20244</v>
      </c>
      <c r="B606" t="s">
        <v>20245</v>
      </c>
      <c r="C606" t="s">
        <v>1982</v>
      </c>
      <c r="D606" s="16" t="s">
        <v>19093</v>
      </c>
      <c r="E606" t="str">
        <f>VLOOKUP(A606,银行间数据全集!A:Q,17,0)</f>
        <v>2021-09-18</v>
      </c>
    </row>
    <row r="607" spans="1:6" x14ac:dyDescent="0.2">
      <c r="A607" t="s">
        <v>11407</v>
      </c>
      <c r="B607" t="s">
        <v>11408</v>
      </c>
      <c r="C607" t="s">
        <v>4965</v>
      </c>
      <c r="D607" s="16" t="s">
        <v>19093</v>
      </c>
      <c r="E607" t="str">
        <f>VLOOKUP(A607,银行间数据全集!A:Q,17,0)</f>
        <v>2023-07-29</v>
      </c>
    </row>
    <row r="608" spans="1:6" x14ac:dyDescent="0.2">
      <c r="A608" t="s">
        <v>12255</v>
      </c>
      <c r="B608" t="s">
        <v>12256</v>
      </c>
      <c r="C608" t="s">
        <v>12257</v>
      </c>
      <c r="D608" s="16" t="s">
        <v>19093</v>
      </c>
      <c r="E608" t="str">
        <f>VLOOKUP(A608,银行间数据全集!A:Q,17,0)</f>
        <v>2022-01-28</v>
      </c>
    </row>
    <row r="609" spans="1:6" x14ac:dyDescent="0.2">
      <c r="A609" t="s">
        <v>6660</v>
      </c>
      <c r="B609" t="s">
        <v>6661</v>
      </c>
      <c r="C609" t="s">
        <v>1982</v>
      </c>
      <c r="D609" s="16" t="s">
        <v>19093</v>
      </c>
      <c r="E609" t="str">
        <f>VLOOKUP(A609,银行间数据全集!A:Q,17,0)</f>
        <v>2021-04-19</v>
      </c>
    </row>
    <row r="610" spans="1:6" x14ac:dyDescent="0.2">
      <c r="A610" t="s">
        <v>3639</v>
      </c>
      <c r="B610" t="s">
        <v>3640</v>
      </c>
      <c r="C610" t="s">
        <v>133</v>
      </c>
      <c r="D610" s="16" t="s">
        <v>19093</v>
      </c>
      <c r="E610" t="str">
        <f>VLOOKUP(A610,银行间数据全集!A:Q,17,0)</f>
        <v>2022-11-22</v>
      </c>
    </row>
    <row r="611" spans="1:6" x14ac:dyDescent="0.2">
      <c r="A611" t="s">
        <v>6909</v>
      </c>
      <c r="B611" t="s">
        <v>6910</v>
      </c>
      <c r="C611" t="s">
        <v>270</v>
      </c>
      <c r="D611" s="16" t="s">
        <v>19093</v>
      </c>
      <c r="E611" t="str">
        <f>VLOOKUP(A611,银行间数据全集!A:Q,17,0)</f>
        <v>2021-05-30</v>
      </c>
      <c r="F611" s="16" t="s">
        <v>20873</v>
      </c>
    </row>
    <row r="612" spans="1:6" x14ac:dyDescent="0.2">
      <c r="A612" t="s">
        <v>9509</v>
      </c>
      <c r="B612" t="s">
        <v>9510</v>
      </c>
      <c r="C612" t="s">
        <v>426</v>
      </c>
      <c r="D612" s="16" t="s">
        <v>19093</v>
      </c>
      <c r="E612" t="str">
        <f>VLOOKUP(A612,银行间数据全集!A:Q,17,0)</f>
        <v>2024-11-14</v>
      </c>
    </row>
    <row r="613" spans="1:6" x14ac:dyDescent="0.2">
      <c r="A613" t="s">
        <v>9798</v>
      </c>
      <c r="B613" t="s">
        <v>9799</v>
      </c>
      <c r="C613" t="s">
        <v>426</v>
      </c>
      <c r="D613" s="16" t="s">
        <v>19093</v>
      </c>
      <c r="E613" t="str">
        <f>VLOOKUP(A613,银行间数据全集!A:Q,17,0)</f>
        <v>2025-01-13</v>
      </c>
    </row>
    <row r="614" spans="1:6" x14ac:dyDescent="0.2">
      <c r="A614" t="s">
        <v>8803</v>
      </c>
      <c r="B614" t="s">
        <v>8804</v>
      </c>
      <c r="C614" t="s">
        <v>81</v>
      </c>
      <c r="D614" s="16" t="s">
        <v>19093</v>
      </c>
      <c r="E614" t="str">
        <f>VLOOKUP(A614,银行间数据全集!A:Q,17,0)</f>
        <v>2022-07-04</v>
      </c>
    </row>
    <row r="615" spans="1:6" x14ac:dyDescent="0.2">
      <c r="A615" t="s">
        <v>11605</v>
      </c>
      <c r="B615" t="s">
        <v>11606</v>
      </c>
      <c r="C615" t="s">
        <v>7573</v>
      </c>
      <c r="D615" s="16" t="s">
        <v>19093</v>
      </c>
      <c r="E615" t="str">
        <f>VLOOKUP(A615,银行间数据全集!A:Q,17,0)</f>
        <v>2023-03-19</v>
      </c>
    </row>
    <row r="616" spans="1:6" x14ac:dyDescent="0.2">
      <c r="A616" t="s">
        <v>14587</v>
      </c>
      <c r="B616" t="s">
        <v>14588</v>
      </c>
      <c r="C616" t="s">
        <v>14367</v>
      </c>
      <c r="D616" s="16" t="s">
        <v>19093</v>
      </c>
      <c r="E616" t="str">
        <f>VLOOKUP(A616,银行间数据全集!A:Q,17,0)</f>
        <v>2025-05-23</v>
      </c>
    </row>
    <row r="617" spans="1:6" x14ac:dyDescent="0.2">
      <c r="A617" t="s">
        <v>11234</v>
      </c>
      <c r="B617" t="s">
        <v>11235</v>
      </c>
      <c r="C617" t="s">
        <v>2781</v>
      </c>
      <c r="D617" s="16" t="s">
        <v>19093</v>
      </c>
      <c r="E617" t="str">
        <f>VLOOKUP(A617,银行间数据全集!A:Q,17,0)</f>
        <v>2024-06-23</v>
      </c>
    </row>
    <row r="618" spans="1:6" x14ac:dyDescent="0.2">
      <c r="A618" t="s">
        <v>8507</v>
      </c>
      <c r="B618" t="s">
        <v>8508</v>
      </c>
      <c r="C618" t="s">
        <v>295</v>
      </c>
      <c r="D618" s="16" t="s">
        <v>19093</v>
      </c>
      <c r="E618" t="str">
        <f>VLOOKUP(A618,银行间数据全集!A:Q,17,0)</f>
        <v>2024-04-29</v>
      </c>
    </row>
    <row r="619" spans="1:6" x14ac:dyDescent="0.2">
      <c r="A619" t="s">
        <v>7875</v>
      </c>
      <c r="B619" t="s">
        <v>7876</v>
      </c>
      <c r="C619" t="s">
        <v>143</v>
      </c>
      <c r="D619" s="16" t="s">
        <v>19093</v>
      </c>
      <c r="E619" t="str">
        <f>VLOOKUP(A619,银行间数据全集!A:Q,17,0)</f>
        <v>2022-01-21</v>
      </c>
    </row>
    <row r="620" spans="1:6" x14ac:dyDescent="0.2">
      <c r="A620" t="s">
        <v>19765</v>
      </c>
      <c r="B620" t="s">
        <v>19766</v>
      </c>
      <c r="C620" t="s">
        <v>1982</v>
      </c>
      <c r="D620" s="16" t="s">
        <v>19093</v>
      </c>
      <c r="E620" t="str">
        <f>VLOOKUP(A620,银行间数据全集!A:Q,17,0)</f>
        <v>2023-08-26</v>
      </c>
    </row>
    <row r="621" spans="1:6" x14ac:dyDescent="0.2">
      <c r="A621" t="s">
        <v>6924</v>
      </c>
      <c r="B621" t="s">
        <v>6925</v>
      </c>
      <c r="C621" t="s">
        <v>1982</v>
      </c>
      <c r="D621" s="16" t="s">
        <v>19093</v>
      </c>
      <c r="E621" t="str">
        <f>VLOOKUP(A621,银行间数据全集!A:Q,17,0)</f>
        <v>2021-06-11</v>
      </c>
    </row>
    <row r="622" spans="1:6" x14ac:dyDescent="0.2">
      <c r="A622" t="s">
        <v>8312</v>
      </c>
      <c r="B622" t="s">
        <v>8313</v>
      </c>
      <c r="C622" t="s">
        <v>187</v>
      </c>
      <c r="D622" s="16" t="s">
        <v>19093</v>
      </c>
      <c r="E622" t="str">
        <f>VLOOKUP(A622,银行间数据全集!A:Q,17,0)</f>
        <v>2022-04-03</v>
      </c>
    </row>
    <row r="623" spans="1:6" x14ac:dyDescent="0.2">
      <c r="A623" t="s">
        <v>7262</v>
      </c>
      <c r="B623" t="s">
        <v>7263</v>
      </c>
      <c r="C623" t="s">
        <v>363</v>
      </c>
      <c r="D623" s="16" t="s">
        <v>19093</v>
      </c>
      <c r="E623" t="str">
        <f>VLOOKUP(A623,银行间数据全集!A:Q,17,0)</f>
        <v>2021-09-05</v>
      </c>
    </row>
    <row r="624" spans="1:6" x14ac:dyDescent="0.2">
      <c r="A624" t="s">
        <v>7697</v>
      </c>
      <c r="B624" t="s">
        <v>7698</v>
      </c>
      <c r="C624" t="s">
        <v>88</v>
      </c>
      <c r="D624" s="16" t="s">
        <v>19093</v>
      </c>
      <c r="E624" t="str">
        <f>VLOOKUP(A624,银行间数据全集!A:Q,17,0)</f>
        <v>2023-12-14</v>
      </c>
    </row>
    <row r="625" spans="1:6" x14ac:dyDescent="0.2">
      <c r="A625" t="s">
        <v>7571</v>
      </c>
      <c r="B625" t="s">
        <v>7572</v>
      </c>
      <c r="C625" t="s">
        <v>7573</v>
      </c>
      <c r="D625" s="16" t="s">
        <v>19093</v>
      </c>
      <c r="E625" t="str">
        <f>VLOOKUP(A625,银行间数据全集!A:Q,17,0)</f>
        <v>2021-11-16</v>
      </c>
    </row>
    <row r="626" spans="1:6" x14ac:dyDescent="0.2">
      <c r="A626" t="s">
        <v>7144</v>
      </c>
      <c r="B626" t="s">
        <v>7145</v>
      </c>
      <c r="C626" t="s">
        <v>88</v>
      </c>
      <c r="D626" s="16" t="s">
        <v>19093</v>
      </c>
      <c r="E626" t="str">
        <f>VLOOKUP(A626,银行间数据全集!A:Q,17,0)</f>
        <v>2023-09-20</v>
      </c>
    </row>
    <row r="627" spans="1:6" x14ac:dyDescent="0.2">
      <c r="A627" t="s">
        <v>19723</v>
      </c>
      <c r="B627" t="s">
        <v>19724</v>
      </c>
      <c r="C627" t="s">
        <v>133</v>
      </c>
      <c r="D627" s="16" t="s">
        <v>19093</v>
      </c>
      <c r="E627" t="str">
        <f>VLOOKUP(A627,银行间数据全集!A:Q,17,0)</f>
        <v>2023-08-24</v>
      </c>
    </row>
    <row r="628" spans="1:6" x14ac:dyDescent="0.2">
      <c r="A628" t="s">
        <v>10368</v>
      </c>
      <c r="B628" t="s">
        <v>10369</v>
      </c>
      <c r="C628" t="s">
        <v>187</v>
      </c>
      <c r="D628" s="16" t="s">
        <v>19093</v>
      </c>
      <c r="E628" t="str">
        <f>VLOOKUP(A628,银行间数据全集!A:Q,17,0)</f>
        <v>2023-03-26</v>
      </c>
    </row>
    <row r="629" spans="1:6" x14ac:dyDescent="0.2">
      <c r="A629" t="s">
        <v>7515</v>
      </c>
      <c r="B629" t="s">
        <v>7516</v>
      </c>
      <c r="C629" t="s">
        <v>58</v>
      </c>
      <c r="D629" s="16" t="s">
        <v>19093</v>
      </c>
      <c r="E629" t="str">
        <f>VLOOKUP(A629,银行间数据全集!A:Q,17,0)</f>
        <v>2021-11-05</v>
      </c>
    </row>
    <row r="630" spans="1:6" x14ac:dyDescent="0.2">
      <c r="A630" t="s">
        <v>3123</v>
      </c>
      <c r="B630" t="s">
        <v>3124</v>
      </c>
      <c r="C630" t="s">
        <v>25</v>
      </c>
      <c r="D630" s="16" t="s">
        <v>19093</v>
      </c>
      <c r="E630" t="str">
        <f>VLOOKUP(A630,银行间数据全集!A:Q,17,0)</f>
        <v>2022-05-30</v>
      </c>
    </row>
    <row r="631" spans="1:6" x14ac:dyDescent="0.2">
      <c r="A631" t="s">
        <v>8019</v>
      </c>
      <c r="B631" t="s">
        <v>8020</v>
      </c>
      <c r="C631" t="s">
        <v>25</v>
      </c>
      <c r="D631" s="16" t="s">
        <v>19093</v>
      </c>
      <c r="E631" t="str">
        <f>VLOOKUP(A631,银行间数据全集!A:Q,17,0)</f>
        <v>2022-02-20</v>
      </c>
    </row>
    <row r="632" spans="1:6" x14ac:dyDescent="0.2">
      <c r="A632" t="s">
        <v>9747</v>
      </c>
      <c r="B632" t="s">
        <v>9748</v>
      </c>
      <c r="C632" t="s">
        <v>1982</v>
      </c>
      <c r="D632" s="16" t="s">
        <v>19093</v>
      </c>
      <c r="E632" t="str">
        <f>VLOOKUP(A632,银行间数据全集!A:Q,17,0)</f>
        <v>2023-01-08</v>
      </c>
    </row>
    <row r="633" spans="1:6" x14ac:dyDescent="0.2">
      <c r="A633" t="s">
        <v>11339</v>
      </c>
      <c r="B633" t="s">
        <v>11340</v>
      </c>
      <c r="C633" t="s">
        <v>81</v>
      </c>
      <c r="D633" s="16" t="s">
        <v>19093</v>
      </c>
      <c r="E633" t="str">
        <f>VLOOKUP(A633,银行间数据全集!A:Q,17,0)</f>
        <v>2023-07-17</v>
      </c>
    </row>
    <row r="634" spans="1:6" x14ac:dyDescent="0.2">
      <c r="A634" t="s">
        <v>10342</v>
      </c>
      <c r="B634" t="s">
        <v>10343</v>
      </c>
      <c r="C634" t="s">
        <v>19</v>
      </c>
      <c r="D634" s="16" t="s">
        <v>19093</v>
      </c>
      <c r="E634" t="str">
        <f>VLOOKUP(A634,银行间数据全集!A:Q,17,0)</f>
        <v>2022-03-25</v>
      </c>
    </row>
    <row r="635" spans="1:6" x14ac:dyDescent="0.2">
      <c r="A635" t="s">
        <v>20466</v>
      </c>
      <c r="B635" t="s">
        <v>20467</v>
      </c>
      <c r="C635" t="s">
        <v>81</v>
      </c>
      <c r="D635" s="16" t="s">
        <v>19093</v>
      </c>
      <c r="E635" t="str">
        <f>VLOOKUP(A635,银行间数据全集!A:Q,17,0)</f>
        <v>2022-09-18</v>
      </c>
    </row>
    <row r="636" spans="1:6" x14ac:dyDescent="0.2">
      <c r="A636" t="s">
        <v>11221</v>
      </c>
      <c r="B636" t="s">
        <v>11222</v>
      </c>
      <c r="C636" t="s">
        <v>4875</v>
      </c>
      <c r="D636" s="16" t="s">
        <v>19093</v>
      </c>
      <c r="E636" t="str">
        <f>VLOOKUP(A636,银行间数据全集!A:Q,17,0)</f>
        <v>2024-06-23</v>
      </c>
    </row>
    <row r="637" spans="1:6" x14ac:dyDescent="0.2">
      <c r="A637" t="s">
        <v>6785</v>
      </c>
      <c r="B637" t="s">
        <v>6786</v>
      </c>
      <c r="C637" t="s">
        <v>5962</v>
      </c>
      <c r="D637" s="16" t="s">
        <v>19093</v>
      </c>
      <c r="E637" t="str">
        <f>VLOOKUP(A637,银行间数据全集!A:Q,17,0)</f>
        <v>2021-04-27</v>
      </c>
      <c r="F637" s="16" t="s">
        <v>20873</v>
      </c>
    </row>
    <row r="638" spans="1:6" x14ac:dyDescent="0.2">
      <c r="A638" t="s">
        <v>6646</v>
      </c>
      <c r="B638" t="s">
        <v>6647</v>
      </c>
      <c r="C638" t="s">
        <v>5962</v>
      </c>
      <c r="D638" s="16" t="s">
        <v>19093</v>
      </c>
      <c r="E638" t="str">
        <f>VLOOKUP(A638,银行间数据全集!A:Q,17,0)</f>
        <v>2021-04-18</v>
      </c>
      <c r="F638" s="16" t="s">
        <v>20873</v>
      </c>
    </row>
    <row r="639" spans="1:6" x14ac:dyDescent="0.2">
      <c r="A639" t="s">
        <v>9605</v>
      </c>
      <c r="B639" t="s">
        <v>9606</v>
      </c>
      <c r="C639" t="s">
        <v>5075</v>
      </c>
      <c r="D639" s="16" t="s">
        <v>19093</v>
      </c>
      <c r="E639" t="str">
        <f>VLOOKUP(A639,银行间数据全集!A:Q,17,0)</f>
        <v>2024-11-29</v>
      </c>
    </row>
    <row r="640" spans="1:6" x14ac:dyDescent="0.2">
      <c r="A640" t="s">
        <v>8655</v>
      </c>
      <c r="B640" t="s">
        <v>8656</v>
      </c>
      <c r="C640" t="s">
        <v>81</v>
      </c>
      <c r="D640" s="16" t="s">
        <v>19093</v>
      </c>
      <c r="E640" t="str">
        <f>VLOOKUP(A640,银行间数据全集!A:Q,17,0)</f>
        <v>2022-06-06</v>
      </c>
    </row>
    <row r="641" spans="1:6" x14ac:dyDescent="0.2">
      <c r="A641" t="s">
        <v>7634</v>
      </c>
      <c r="B641" t="s">
        <v>7635</v>
      </c>
      <c r="C641" t="s">
        <v>133</v>
      </c>
      <c r="D641" s="16" t="s">
        <v>19093</v>
      </c>
      <c r="E641" t="str">
        <f>VLOOKUP(A641,银行间数据全集!A:Q,17,0)</f>
        <v>2021-12-04</v>
      </c>
    </row>
    <row r="642" spans="1:6" x14ac:dyDescent="0.2">
      <c r="A642" t="s">
        <v>1646</v>
      </c>
      <c r="B642" t="s">
        <v>1647</v>
      </c>
      <c r="C642" t="s">
        <v>133</v>
      </c>
      <c r="D642" s="16" t="s">
        <v>19093</v>
      </c>
      <c r="E642" t="str">
        <f>VLOOKUP(A642,银行间数据全集!A:Q,17,0)</f>
        <v>2021-03-27</v>
      </c>
      <c r="F642" s="16" t="s">
        <v>20873</v>
      </c>
    </row>
    <row r="643" spans="1:6" x14ac:dyDescent="0.2">
      <c r="A643" t="s">
        <v>22304</v>
      </c>
      <c r="B643" t="s">
        <v>22305</v>
      </c>
      <c r="C643" t="s">
        <v>22975</v>
      </c>
      <c r="D643" s="16" t="s">
        <v>19093</v>
      </c>
      <c r="E643" t="str">
        <f>VLOOKUP(A643,银行间数据全集!A:Q,17,0)</f>
        <v>2021-03-19</v>
      </c>
      <c r="F643" s="16" t="s">
        <v>20873</v>
      </c>
    </row>
    <row r="644" spans="1:6" x14ac:dyDescent="0.2">
      <c r="A644" t="s">
        <v>10514</v>
      </c>
      <c r="B644" t="s">
        <v>10515</v>
      </c>
      <c r="C644" t="s">
        <v>1973</v>
      </c>
      <c r="D644" s="16" t="s">
        <v>19093</v>
      </c>
      <c r="E644" t="str">
        <f>VLOOKUP(A644,银行间数据全集!A:Q,17,0)</f>
        <v>2025-04-10</v>
      </c>
    </row>
    <row r="645" spans="1:6" x14ac:dyDescent="0.2">
      <c r="A645" t="s">
        <v>5518</v>
      </c>
      <c r="B645" t="s">
        <v>5519</v>
      </c>
      <c r="C645" t="s">
        <v>5509</v>
      </c>
      <c r="D645" s="16" t="s">
        <v>19093</v>
      </c>
      <c r="E645" t="str">
        <f>VLOOKUP(A645,银行间数据全集!A:Q,17,0)</f>
        <v>2021-07-15</v>
      </c>
      <c r="F645" s="16" t="s">
        <v>20873</v>
      </c>
    </row>
    <row r="646" spans="1:6" x14ac:dyDescent="0.2">
      <c r="A646" t="s">
        <v>3660</v>
      </c>
      <c r="B646" t="s">
        <v>3661</v>
      </c>
      <c r="C646" t="s">
        <v>25</v>
      </c>
      <c r="D646" s="16" t="s">
        <v>19093</v>
      </c>
      <c r="E646" t="str">
        <f>VLOOKUP(A646,银行间数据全集!A:Q,17,0)</f>
        <v>2022-12-02</v>
      </c>
    </row>
    <row r="647" spans="1:6" x14ac:dyDescent="0.2">
      <c r="A647" t="s">
        <v>15079</v>
      </c>
      <c r="B647" t="s">
        <v>15080</v>
      </c>
      <c r="C647" t="s">
        <v>2899</v>
      </c>
      <c r="D647" s="16" t="s">
        <v>19093</v>
      </c>
      <c r="E647" t="str">
        <f>VLOOKUP(A647,银行间数据全集!A:Q,17,0)</f>
        <v>2026-02-14</v>
      </c>
    </row>
    <row r="648" spans="1:6" x14ac:dyDescent="0.2">
      <c r="A648" t="s">
        <v>5405</v>
      </c>
      <c r="B648" t="s">
        <v>5406</v>
      </c>
      <c r="C648" t="s">
        <v>2398</v>
      </c>
      <c r="D648" s="16" t="s">
        <v>19093</v>
      </c>
      <c r="E648" t="str">
        <f>VLOOKUP(A648,银行间数据全集!A:Q,17,0)</f>
        <v>2021-06-14</v>
      </c>
      <c r="F648" s="16" t="s">
        <v>20873</v>
      </c>
    </row>
    <row r="649" spans="1:6" x14ac:dyDescent="0.2">
      <c r="A649" t="s">
        <v>10477</v>
      </c>
      <c r="B649" t="s">
        <v>10478</v>
      </c>
      <c r="C649" t="s">
        <v>295</v>
      </c>
      <c r="D649" s="16" t="s">
        <v>19093</v>
      </c>
      <c r="E649" t="str">
        <f>VLOOKUP(A649,银行间数据全集!A:Q,17,0)</f>
        <v>2025-04-03</v>
      </c>
    </row>
    <row r="650" spans="1:6" x14ac:dyDescent="0.2">
      <c r="A650" t="s">
        <v>3141</v>
      </c>
      <c r="B650" t="s">
        <v>3142</v>
      </c>
      <c r="C650" t="s">
        <v>1494</v>
      </c>
      <c r="D650" s="16" t="s">
        <v>19093</v>
      </c>
      <c r="E650" t="str">
        <f>VLOOKUP(A650,银行间数据全集!A:Q,17,0)</f>
        <v>2024-06-03</v>
      </c>
    </row>
    <row r="651" spans="1:6" x14ac:dyDescent="0.2">
      <c r="A651" t="s">
        <v>6111</v>
      </c>
      <c r="B651" t="s">
        <v>6112</v>
      </c>
      <c r="C651" t="s">
        <v>1493</v>
      </c>
      <c r="D651" s="16" t="s">
        <v>19093</v>
      </c>
      <c r="E651" t="str">
        <f>VLOOKUP(A651,银行间数据全集!A:Q,17,0)</f>
        <v>2022-07-20</v>
      </c>
    </row>
    <row r="652" spans="1:6" x14ac:dyDescent="0.2">
      <c r="A652" t="s">
        <v>6549</v>
      </c>
      <c r="B652" t="s">
        <v>6550</v>
      </c>
      <c r="C652" t="s">
        <v>343</v>
      </c>
      <c r="D652" s="16" t="s">
        <v>19093</v>
      </c>
      <c r="E652" t="str">
        <f>VLOOKUP(A652,银行间数据全集!A:Q,17,0)</f>
        <v>2023-04-04</v>
      </c>
    </row>
    <row r="653" spans="1:6" x14ac:dyDescent="0.2">
      <c r="A653" t="s">
        <v>8964</v>
      </c>
      <c r="B653" t="s">
        <v>8965</v>
      </c>
      <c r="C653" t="s">
        <v>25</v>
      </c>
      <c r="D653" s="16" t="s">
        <v>19093</v>
      </c>
      <c r="E653" t="str">
        <f>VLOOKUP(A653,银行间数据全集!A:Q,17,0)</f>
        <v>2022-11-20</v>
      </c>
    </row>
    <row r="654" spans="1:6" x14ac:dyDescent="0.2">
      <c r="A654" t="s">
        <v>1223</v>
      </c>
      <c r="B654" t="s">
        <v>1224</v>
      </c>
      <c r="C654" t="s">
        <v>295</v>
      </c>
      <c r="D654" s="16" t="s">
        <v>19093</v>
      </c>
      <c r="E654" t="str">
        <f>VLOOKUP(A654,银行间数据全集!A:Q,17,0)</f>
        <v>2022-09-14</v>
      </c>
    </row>
    <row r="655" spans="1:6" x14ac:dyDescent="0.2">
      <c r="A655" t="s">
        <v>1221</v>
      </c>
      <c r="B655" t="s">
        <v>1222</v>
      </c>
      <c r="C655" t="s">
        <v>295</v>
      </c>
      <c r="D655" s="16" t="s">
        <v>19093</v>
      </c>
      <c r="E655" t="str">
        <f>VLOOKUP(A655,银行间数据全集!A:Q,17,0)</f>
        <v>2022-08-23</v>
      </c>
    </row>
    <row r="656" spans="1:6" x14ac:dyDescent="0.2">
      <c r="A656" t="s">
        <v>19452</v>
      </c>
      <c r="B656" t="s">
        <v>19453</v>
      </c>
      <c r="C656" t="s">
        <v>123</v>
      </c>
      <c r="D656" s="16" t="s">
        <v>19093</v>
      </c>
      <c r="E656" t="str">
        <f>VLOOKUP(A656,银行间数据全集!A:Q,17,0)</f>
        <v>2023-08-07</v>
      </c>
    </row>
    <row r="657" spans="1:6" x14ac:dyDescent="0.2">
      <c r="A657" t="s">
        <v>3721</v>
      </c>
      <c r="B657" t="s">
        <v>3722</v>
      </c>
      <c r="C657" t="s">
        <v>897</v>
      </c>
      <c r="D657" s="16" t="s">
        <v>19093</v>
      </c>
      <c r="E657" t="str">
        <f>VLOOKUP(A657,银行间数据全集!A:Q,17,0)</f>
        <v>2024-12-13</v>
      </c>
    </row>
    <row r="658" spans="1:6" x14ac:dyDescent="0.2">
      <c r="A658" t="s">
        <v>1173</v>
      </c>
      <c r="B658" t="s">
        <v>1174</v>
      </c>
      <c r="C658" t="s">
        <v>167</v>
      </c>
      <c r="D658" s="16" t="s">
        <v>19093</v>
      </c>
      <c r="E658" t="str">
        <f>VLOOKUP(A658,银行间数据全集!A:Q,17,0)</f>
        <v>2022-11-22</v>
      </c>
    </row>
    <row r="659" spans="1:6" x14ac:dyDescent="0.2">
      <c r="A659" t="s">
        <v>7466</v>
      </c>
      <c r="B659" t="s">
        <v>7467</v>
      </c>
      <c r="C659" t="s">
        <v>7468</v>
      </c>
      <c r="D659" s="16" t="s">
        <v>19093</v>
      </c>
      <c r="E659" t="str">
        <f>VLOOKUP(A659,银行间数据全集!A:Q,17,0)</f>
        <v>2021-10-29</v>
      </c>
    </row>
    <row r="660" spans="1:6" x14ac:dyDescent="0.2">
      <c r="A660" t="s">
        <v>9808</v>
      </c>
      <c r="B660" t="s">
        <v>9809</v>
      </c>
      <c r="C660" t="s">
        <v>88</v>
      </c>
      <c r="D660" s="16" t="s">
        <v>19093</v>
      </c>
      <c r="E660" t="str">
        <f>VLOOKUP(A660,银行间数据全集!A:Q,17,0)</f>
        <v>2025-01-15</v>
      </c>
    </row>
    <row r="661" spans="1:6" x14ac:dyDescent="0.2">
      <c r="A661" t="s">
        <v>4980</v>
      </c>
      <c r="B661" t="s">
        <v>4981</v>
      </c>
      <c r="C661" t="s">
        <v>143</v>
      </c>
      <c r="D661" s="16" t="s">
        <v>19093</v>
      </c>
      <c r="E661" t="str">
        <f>VLOOKUP(A661,银行间数据全集!A:Q,17,0)</f>
        <v>2022-04-23</v>
      </c>
    </row>
    <row r="662" spans="1:6" x14ac:dyDescent="0.2">
      <c r="A662" t="s">
        <v>9861</v>
      </c>
      <c r="B662" t="s">
        <v>9862</v>
      </c>
      <c r="C662" t="s">
        <v>344</v>
      </c>
      <c r="D662" s="16" t="s">
        <v>19093</v>
      </c>
      <c r="E662" t="str">
        <f>VLOOKUP(A662,银行间数据全集!A:Q,17,0)</f>
        <v>2025-01-20</v>
      </c>
    </row>
    <row r="663" spans="1:6" x14ac:dyDescent="0.2">
      <c r="A663" t="s">
        <v>4891</v>
      </c>
      <c r="B663" t="s">
        <v>4892</v>
      </c>
      <c r="C663" t="s">
        <v>295</v>
      </c>
      <c r="D663" s="16" t="s">
        <v>19093</v>
      </c>
      <c r="E663" t="str">
        <f>VLOOKUP(A663,银行间数据全集!A:Q,17,0)</f>
        <v>2021-05-21</v>
      </c>
      <c r="F663" s="16" t="s">
        <v>20873</v>
      </c>
    </row>
    <row r="664" spans="1:6" x14ac:dyDescent="0.2">
      <c r="A664" t="s">
        <v>20268</v>
      </c>
      <c r="B664" t="s">
        <v>20269</v>
      </c>
      <c r="C664" t="s">
        <v>113</v>
      </c>
      <c r="D664" s="16" t="s">
        <v>19093</v>
      </c>
      <c r="E664" t="str">
        <f>VLOOKUP(A664,银行间数据全集!A:Q,17,0)</f>
        <v>2021-09-25</v>
      </c>
    </row>
    <row r="665" spans="1:6" x14ac:dyDescent="0.2">
      <c r="D665" s="16" t="s">
        <v>19093</v>
      </c>
      <c r="E665" t="e">
        <f>VLOOKUP(A665,银行间数据全集!A:Q,17,0)</f>
        <v>#N/A</v>
      </c>
    </row>
    <row r="666" spans="1:6" x14ac:dyDescent="0.2">
      <c r="D666" s="16" t="s">
        <v>19093</v>
      </c>
      <c r="E666" t="e">
        <f>VLOOKUP(A666,银行间数据全集!A:Q,17,0)</f>
        <v>#N/A</v>
      </c>
    </row>
    <row r="667" spans="1:6" x14ac:dyDescent="0.2">
      <c r="D667" s="16" t="s">
        <v>19093</v>
      </c>
      <c r="E667" t="e">
        <f>VLOOKUP(A667,银行间数据全集!A:Q,17,0)</f>
        <v>#N/A</v>
      </c>
    </row>
    <row r="668" spans="1:6" x14ac:dyDescent="0.2">
      <c r="D668" s="16" t="s">
        <v>19093</v>
      </c>
      <c r="E668" t="e">
        <f>VLOOKUP(A668,银行间数据全集!A:Q,17,0)</f>
        <v>#N/A</v>
      </c>
    </row>
    <row r="669" spans="1:6" x14ac:dyDescent="0.2">
      <c r="D669" s="16" t="s">
        <v>19093</v>
      </c>
    </row>
    <row r="670" spans="1:6" x14ac:dyDescent="0.2">
      <c r="D670" s="16" t="s">
        <v>19093</v>
      </c>
    </row>
    <row r="671" spans="1:6" x14ac:dyDescent="0.2">
      <c r="D671" s="16" t="s">
        <v>19093</v>
      </c>
    </row>
    <row r="672" spans="1:6" x14ac:dyDescent="0.2">
      <c r="D672" s="16" t="s">
        <v>19093</v>
      </c>
    </row>
    <row r="673" spans="4:4" x14ac:dyDescent="0.2">
      <c r="D673" s="16" t="s">
        <v>19093</v>
      </c>
    </row>
    <row r="674" spans="4:4" x14ac:dyDescent="0.2">
      <c r="D674" s="16" t="s">
        <v>19093</v>
      </c>
    </row>
    <row r="675" spans="4:4" x14ac:dyDescent="0.2">
      <c r="D675" s="16" t="s">
        <v>19093</v>
      </c>
    </row>
    <row r="676" spans="4:4" x14ac:dyDescent="0.2">
      <c r="D676" s="16" t="s">
        <v>19093</v>
      </c>
    </row>
    <row r="677" spans="4:4" x14ac:dyDescent="0.2">
      <c r="D677" s="16" t="s">
        <v>19093</v>
      </c>
    </row>
    <row r="678" spans="4:4" x14ac:dyDescent="0.2">
      <c r="D678" s="16" t="s">
        <v>19093</v>
      </c>
    </row>
    <row r="679" spans="4:4" x14ac:dyDescent="0.2">
      <c r="D679" s="16" t="s">
        <v>19093</v>
      </c>
    </row>
    <row r="680" spans="4:4" x14ac:dyDescent="0.2">
      <c r="D680" s="16" t="s">
        <v>19093</v>
      </c>
    </row>
    <row r="681" spans="4:4" x14ac:dyDescent="0.2">
      <c r="D681" s="16" t="s">
        <v>19093</v>
      </c>
    </row>
    <row r="682" spans="4:4" x14ac:dyDescent="0.2">
      <c r="D682" s="16" t="s">
        <v>19093</v>
      </c>
    </row>
    <row r="683" spans="4:4" x14ac:dyDescent="0.2">
      <c r="D683" s="16" t="s">
        <v>19093</v>
      </c>
    </row>
    <row r="684" spans="4:4" x14ac:dyDescent="0.2">
      <c r="D684" s="16" t="s">
        <v>19093</v>
      </c>
    </row>
    <row r="685" spans="4:4" x14ac:dyDescent="0.2">
      <c r="D685" s="16" t="s">
        <v>19093</v>
      </c>
    </row>
    <row r="686" spans="4:4" x14ac:dyDescent="0.2">
      <c r="D686" s="16" t="s">
        <v>19093</v>
      </c>
    </row>
    <row r="687" spans="4:4" x14ac:dyDescent="0.2">
      <c r="D687" s="16" t="s">
        <v>19093</v>
      </c>
    </row>
    <row r="688" spans="4:4" x14ac:dyDescent="0.2">
      <c r="D688" s="16" t="s">
        <v>19093</v>
      </c>
    </row>
    <row r="689" spans="4:4" x14ac:dyDescent="0.2">
      <c r="D689" s="16" t="s">
        <v>19093</v>
      </c>
    </row>
    <row r="690" spans="4:4" x14ac:dyDescent="0.2">
      <c r="D690" s="16" t="s">
        <v>19093</v>
      </c>
    </row>
    <row r="691" spans="4:4" x14ac:dyDescent="0.2">
      <c r="D691" s="16" t="s">
        <v>19093</v>
      </c>
    </row>
    <row r="692" spans="4:4" x14ac:dyDescent="0.2">
      <c r="D692" s="16" t="s">
        <v>19093</v>
      </c>
    </row>
    <row r="693" spans="4:4" x14ac:dyDescent="0.2">
      <c r="D693" s="16" t="s">
        <v>19093</v>
      </c>
    </row>
  </sheetData>
  <sortState xmlns:xlrd2="http://schemas.microsoft.com/office/spreadsheetml/2017/richdata2" ref="N2:N595">
    <sortCondition sortBy="cellColor" ref="N2:N595" dxfId="5"/>
  </sortState>
  <phoneticPr fontId="1" type="noConversion"/>
  <conditionalFormatting sqref="B1:B1048576">
    <cfRule type="duplicateValues" dxfId="4" priority="5"/>
  </conditionalFormatting>
  <conditionalFormatting sqref="N597:N1048576 N1:N158">
    <cfRule type="duplicateValues" dxfId="3" priority="4"/>
  </conditionalFormatting>
  <conditionalFormatting sqref="C1:C1048576">
    <cfRule type="duplicateValues" dxfId="2" priority="1"/>
    <cfRule type="duplicateValues" dxfId="1" priority="3"/>
  </conditionalFormatting>
  <conditionalFormatting sqref="P1:P1048576"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BD26-77E6-4994-A724-B327D59618B4}">
  <dimension ref="A1:B15"/>
  <sheetViews>
    <sheetView workbookViewId="0">
      <selection activeCell="A16" sqref="A16"/>
    </sheetView>
  </sheetViews>
  <sheetFormatPr defaultRowHeight="12.75" x14ac:dyDescent="0.2"/>
  <cols>
    <col min="1" max="1" width="36.140625" bestFit="1" customWidth="1"/>
  </cols>
  <sheetData>
    <row r="1" spans="1:2" x14ac:dyDescent="0.2">
      <c r="A1" s="16" t="s">
        <v>20872</v>
      </c>
    </row>
    <row r="2" spans="1:2" x14ac:dyDescent="0.2">
      <c r="A2" t="s">
        <v>105</v>
      </c>
      <c r="B2">
        <f>COUNTIF(过往入选债券!C:C,Sheet1!A2)</f>
        <v>3</v>
      </c>
    </row>
    <row r="3" spans="1:2" x14ac:dyDescent="0.2">
      <c r="A3" t="s">
        <v>318</v>
      </c>
      <c r="B3">
        <f>COUNTIF(过往入选债券!C:C,Sheet1!A3)</f>
        <v>1</v>
      </c>
    </row>
    <row r="4" spans="1:2" x14ac:dyDescent="0.2">
      <c r="A4" t="s">
        <v>407</v>
      </c>
      <c r="B4">
        <f>COUNTIF(过往入选债券!C:C,Sheet1!A4)</f>
        <v>2</v>
      </c>
    </row>
    <row r="5" spans="1:2" x14ac:dyDescent="0.2">
      <c r="A5" t="s">
        <v>298</v>
      </c>
      <c r="B5">
        <f>COUNTIF(过往入选债券!C:C,Sheet1!A5)</f>
        <v>1</v>
      </c>
    </row>
    <row r="6" spans="1:2" x14ac:dyDescent="0.2">
      <c r="A6" t="s">
        <v>1493</v>
      </c>
      <c r="B6">
        <f>COUNTIF(过往入选债券!C:C,Sheet1!A6)</f>
        <v>3</v>
      </c>
    </row>
    <row r="7" spans="1:2" x14ac:dyDescent="0.2">
      <c r="A7" t="s">
        <v>14182</v>
      </c>
      <c r="B7">
        <f>COUNTIF(过往入选债券!C:C,Sheet1!A7)</f>
        <v>2</v>
      </c>
    </row>
    <row r="8" spans="1:2" x14ac:dyDescent="0.2">
      <c r="A8" t="s">
        <v>6067</v>
      </c>
      <c r="B8">
        <f>COUNTIF(过往入选债券!C:C,Sheet1!A8)</f>
        <v>2</v>
      </c>
    </row>
    <row r="9" spans="1:2" x14ac:dyDescent="0.2">
      <c r="A9" t="s">
        <v>39</v>
      </c>
      <c r="B9">
        <f>COUNTIF(过往入选债券!C:C,Sheet1!A9)</f>
        <v>3</v>
      </c>
    </row>
    <row r="10" spans="1:2" x14ac:dyDescent="0.2">
      <c r="A10" t="s">
        <v>5710</v>
      </c>
      <c r="B10">
        <f>COUNTIF(过往入选债券!C:C,Sheet1!A10)</f>
        <v>8</v>
      </c>
    </row>
    <row r="11" spans="1:2" x14ac:dyDescent="0.2">
      <c r="A11" t="s">
        <v>511</v>
      </c>
      <c r="B11">
        <f>COUNTIF(过往入选债券!C:C,Sheet1!A11)</f>
        <v>5</v>
      </c>
    </row>
    <row r="12" spans="1:2" x14ac:dyDescent="0.2">
      <c r="A12" t="s">
        <v>4964</v>
      </c>
      <c r="B12">
        <f>COUNTIF(过往入选债券!C:C,Sheet1!A12)</f>
        <v>2</v>
      </c>
    </row>
    <row r="13" spans="1:2" x14ac:dyDescent="0.2">
      <c r="A13" t="s">
        <v>4909</v>
      </c>
      <c r="B13">
        <f>COUNTIF(过往入选债券!C:C,Sheet1!A13)</f>
        <v>1</v>
      </c>
    </row>
    <row r="14" spans="1:2" x14ac:dyDescent="0.2">
      <c r="A14" t="s">
        <v>4796</v>
      </c>
      <c r="B14">
        <f>COUNTIF(过往入选债券!C:C,Sheet1!A14)</f>
        <v>6</v>
      </c>
    </row>
    <row r="15" spans="1:2" x14ac:dyDescent="0.2">
      <c r="A15" t="s">
        <v>1878</v>
      </c>
      <c r="B15">
        <f>COUNTIF(过往入选债券!C:C,Sheet1!A15)</f>
        <v>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日期设置</vt:lpstr>
      <vt:lpstr>银行间数据全集</vt:lpstr>
      <vt:lpstr>过往入选债券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yutong jiang</cp:lastModifiedBy>
  <dcterms:modified xsi:type="dcterms:W3CDTF">2021-03-24T02:59:55Z</dcterms:modified>
</cp:coreProperties>
</file>